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41d44d60ec68f63/Documents/Valuation Models (PE - MnA)/CPFM/"/>
    </mc:Choice>
  </mc:AlternateContent>
  <xr:revisionPtr revIDLastSave="5" documentId="13_ncr:1_{8D5D56E2-6E1A-4A4F-B653-760FE8DD058E}" xr6:coauthVersionLast="47" xr6:coauthVersionMax="47" xr10:uidLastSave="{1A21E5E5-C6DB-49D1-BB19-E8F49BFBABD6}"/>
  <bookViews>
    <workbookView xWindow="-110" yWindow="-110" windowWidth="19420" windowHeight="10300" tabRatio="883" xr2:uid="{00000000-000D-0000-FFFF-FFFF00000000}"/>
  </bookViews>
  <sheets>
    <sheet name="Change" sheetId="291" r:id="rId1"/>
    <sheet name="InpC" sheetId="48" r:id="rId2"/>
    <sheet name="InpS" sheetId="304" r:id="rId3"/>
    <sheet name="InpS -m" sheetId="309" r:id="rId4"/>
    <sheet name="ConTime" sheetId="305" r:id="rId5"/>
    <sheet name="ConCost" sheetId="306" r:id="rId6"/>
    <sheet name="ConFin" sheetId="307" r:id="rId7"/>
    <sheet name="S&amp;U" sheetId="310" r:id="rId8"/>
    <sheet name="Time" sheetId="273" r:id="rId9"/>
    <sheet name="Esc" sheetId="289" r:id="rId10"/>
    <sheet name="Ops" sheetId="278" r:id="rId11"/>
    <sheet name="Acct" sheetId="285" r:id="rId12"/>
    <sheet name="Solve" sheetId="311" r:id="rId13"/>
    <sheet name="Debt" sheetId="280" r:id="rId14"/>
    <sheet name="DSRA" sheetId="314" r:id="rId15"/>
    <sheet name="Equity" sheetId="286" r:id="rId16"/>
    <sheet name="Tax" sheetId="282" r:id="rId17"/>
    <sheet name="Metrics" sheetId="288" r:id="rId18"/>
    <sheet name="FS Qtr" sheetId="265" r:id="rId19"/>
    <sheet name="FS Ann" sheetId="277" r:id="rId20"/>
    <sheet name="Output" sheetId="269" r:id="rId21"/>
    <sheet name="Check" sheetId="264" r:id="rId22"/>
    <sheet name="Tmp" sheetId="275" r:id="rId23"/>
  </sheets>
  <definedNames>
    <definedName name="BaseCaseIndicator">InpC!$J$7:$S$7</definedName>
    <definedName name="ChangeLogLatestValueColumn">Change!$J$4</definedName>
    <definedName name="ChangeLogStartRow">Change!$H$7</definedName>
    <definedName name="ChangeLogTimelineStart">Change!$V$1</definedName>
    <definedName name="ChangeLogTitleRow">Change!$A$3:$T$3</definedName>
    <definedName name="CHK_TOL">InpC!$F$187</definedName>
    <definedName name="Corkscrew_NoBal">Tmp!$E$8:$E$11</definedName>
    <definedName name="Corkscrew_withBal">Tmp!$E$14:$E$20</definedName>
    <definedName name="InputRowTemplate">InpC!$E$205:$S$205</definedName>
    <definedName name="InputStored">InpC!$J$3:$S$3</definedName>
    <definedName name="MasterSolveCheck">Solve!$F$64</definedName>
    <definedName name="SMU">InpC!$F$192</definedName>
    <definedName name="SolveCopy">Solve!$J$21:$GJ$33</definedName>
    <definedName name="SolvePaste">Solve!$J$38:$GJ$50</definedName>
    <definedName name="TrackActive">Output!$H$5</definedName>
    <definedName name="TrackLiveResults">Output!$H$6:$H$96</definedName>
    <definedName name="TrackStoredResults">Output!$M$5:$AE$5</definedName>
    <definedName name="TRK_TOL">InpC!$F$186</definedName>
  </definedNames>
  <calcPr calcId="191029" calcOnSave="0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2" i="280" l="1"/>
  <c r="S43" i="280"/>
  <c r="S46" i="280"/>
  <c r="F90" i="48"/>
  <c r="I89" i="48" a="1"/>
  <c r="I89" i="48"/>
  <c r="F9" i="304"/>
  <c r="J13" i="304"/>
  <c r="J191" i="280"/>
  <c r="J192" i="280"/>
  <c r="J196" i="280"/>
  <c r="J197" i="280"/>
  <c r="J200" i="280"/>
  <c r="J201" i="280"/>
  <c r="J202" i="280"/>
  <c r="J17" i="265"/>
  <c r="J257" i="280"/>
  <c r="J258" i="280"/>
  <c r="J262" i="280"/>
  <c r="J263" i="280"/>
  <c r="J266" i="280"/>
  <c r="J267" i="280"/>
  <c r="J268" i="280"/>
  <c r="J18" i="265"/>
  <c r="J20" i="265"/>
  <c r="J10" i="282"/>
  <c r="J11" i="282"/>
  <c r="J12" i="282"/>
  <c r="J22" i="265"/>
  <c r="J23" i="265"/>
  <c r="J56" i="286"/>
  <c r="J57" i="286"/>
  <c r="J63" i="286"/>
  <c r="J36" i="282"/>
  <c r="J37" i="282"/>
  <c r="J39" i="282"/>
  <c r="J44" i="282"/>
  <c r="J45" i="282"/>
  <c r="J47" i="282"/>
  <c r="J48" i="282"/>
  <c r="J57" i="282"/>
  <c r="J53" i="282"/>
  <c r="J55" i="282"/>
  <c r="J58" i="282"/>
  <c r="J59" i="282"/>
  <c r="J62" i="282"/>
  <c r="J63" i="282"/>
  <c r="J64" i="282"/>
  <c r="J34" i="265"/>
  <c r="J35" i="265"/>
  <c r="J49" i="280"/>
  <c r="J50" i="280"/>
  <c r="J52" i="280"/>
  <c r="J148" i="280"/>
  <c r="J151" i="280"/>
  <c r="J173" i="280"/>
  <c r="J175" i="280"/>
  <c r="J184" i="280"/>
  <c r="J185" i="280"/>
  <c r="K182" i="280"/>
  <c r="K199" i="280"/>
  <c r="K13" i="304"/>
  <c r="K191" i="280"/>
  <c r="K192" i="280"/>
  <c r="K196" i="280"/>
  <c r="K197" i="280"/>
  <c r="K200" i="280"/>
  <c r="K201" i="280"/>
  <c r="K49" i="280"/>
  <c r="J214" i="280"/>
  <c r="J217" i="280"/>
  <c r="J239" i="280"/>
  <c r="J241" i="280"/>
  <c r="J250" i="280"/>
  <c r="J251" i="280"/>
  <c r="K248" i="280"/>
  <c r="K265" i="280"/>
  <c r="K257" i="280"/>
  <c r="K258" i="280"/>
  <c r="K262" i="280"/>
  <c r="K263" i="280"/>
  <c r="K266" i="280"/>
  <c r="K267" i="280"/>
  <c r="K50" i="280"/>
  <c r="K52" i="280"/>
  <c r="K148" i="280"/>
  <c r="K114" i="280"/>
  <c r="K115" i="280"/>
  <c r="K116" i="280"/>
  <c r="K119" i="280"/>
  <c r="K120" i="280"/>
  <c r="K129" i="280"/>
  <c r="K135" i="280"/>
  <c r="K149" i="280"/>
  <c r="K151" i="280"/>
  <c r="K173" i="280"/>
  <c r="K175" i="280"/>
  <c r="K184" i="280"/>
  <c r="K185" i="280"/>
  <c r="L182" i="280"/>
  <c r="L199" i="280"/>
  <c r="L13" i="304"/>
  <c r="L191" i="280"/>
  <c r="L192" i="280"/>
  <c r="L196" i="280"/>
  <c r="L197" i="280"/>
  <c r="L200" i="280"/>
  <c r="L201" i="280"/>
  <c r="L271" i="280"/>
  <c r="L49" i="280"/>
  <c r="K214" i="280"/>
  <c r="K123" i="280"/>
  <c r="K124" i="280"/>
  <c r="K130" i="280"/>
  <c r="K136" i="280"/>
  <c r="K215" i="280"/>
  <c r="K217" i="280"/>
  <c r="K239" i="280"/>
  <c r="K241" i="280"/>
  <c r="K250" i="280"/>
  <c r="K251" i="280"/>
  <c r="L248" i="280"/>
  <c r="L265" i="280"/>
  <c r="L257" i="280"/>
  <c r="L258" i="280"/>
  <c r="L262" i="280"/>
  <c r="L263" i="280"/>
  <c r="L266" i="280"/>
  <c r="L267" i="280"/>
  <c r="L50" i="280"/>
  <c r="L52" i="280"/>
  <c r="L148" i="280"/>
  <c r="L114" i="280"/>
  <c r="L115" i="280"/>
  <c r="L116" i="280"/>
  <c r="L119" i="280"/>
  <c r="L120" i="280"/>
  <c r="L129" i="280"/>
  <c r="L135" i="280"/>
  <c r="L149" i="280"/>
  <c r="L151" i="280"/>
  <c r="L173" i="280"/>
  <c r="L175" i="280"/>
  <c r="L272" i="280"/>
  <c r="L273" i="280"/>
  <c r="L214" i="280"/>
  <c r="L123" i="280"/>
  <c r="L124" i="280"/>
  <c r="L130" i="280"/>
  <c r="L136" i="280"/>
  <c r="L215" i="280"/>
  <c r="L217" i="280"/>
  <c r="L239" i="280"/>
  <c r="L241" i="280"/>
  <c r="L274" i="280"/>
  <c r="L275" i="280"/>
  <c r="L16" i="314"/>
  <c r="L184" i="280"/>
  <c r="L185" i="280"/>
  <c r="M182" i="280"/>
  <c r="M199" i="280"/>
  <c r="M13" i="304"/>
  <c r="M191" i="280"/>
  <c r="M192" i="280"/>
  <c r="M196" i="280"/>
  <c r="M197" i="280"/>
  <c r="M200" i="280"/>
  <c r="M201" i="280"/>
  <c r="M271" i="280"/>
  <c r="M49" i="280"/>
  <c r="L250" i="280"/>
  <c r="L251" i="280"/>
  <c r="M248" i="280"/>
  <c r="M265" i="280"/>
  <c r="M257" i="280"/>
  <c r="M258" i="280"/>
  <c r="M262" i="280"/>
  <c r="M263" i="280"/>
  <c r="M266" i="280"/>
  <c r="M267" i="280"/>
  <c r="M50" i="280"/>
  <c r="M52" i="280"/>
  <c r="M148" i="280"/>
  <c r="M114" i="280"/>
  <c r="M115" i="280"/>
  <c r="M116" i="280"/>
  <c r="M119" i="280"/>
  <c r="M120" i="280"/>
  <c r="M129" i="280"/>
  <c r="M135" i="280"/>
  <c r="M149" i="280"/>
  <c r="M151" i="280"/>
  <c r="M173" i="280"/>
  <c r="M175" i="280"/>
  <c r="M272" i="280"/>
  <c r="M273" i="280"/>
  <c r="M214" i="280"/>
  <c r="M123" i="280"/>
  <c r="M124" i="280"/>
  <c r="M130" i="280"/>
  <c r="M136" i="280"/>
  <c r="M215" i="280"/>
  <c r="M217" i="280"/>
  <c r="M239" i="280"/>
  <c r="M241" i="280"/>
  <c r="M274" i="280"/>
  <c r="M275" i="280"/>
  <c r="M16" i="314"/>
  <c r="M184" i="280"/>
  <c r="M185" i="280"/>
  <c r="N182" i="280"/>
  <c r="N199" i="280"/>
  <c r="N13" i="304"/>
  <c r="N191" i="280"/>
  <c r="N192" i="280"/>
  <c r="N196" i="280"/>
  <c r="N197" i="280"/>
  <c r="N200" i="280"/>
  <c r="N201" i="280"/>
  <c r="N271" i="280"/>
  <c r="N49" i="280"/>
  <c r="M250" i="280"/>
  <c r="M251" i="280"/>
  <c r="N248" i="280"/>
  <c r="N265" i="280"/>
  <c r="N257" i="280"/>
  <c r="N258" i="280"/>
  <c r="N262" i="280"/>
  <c r="N263" i="280"/>
  <c r="N266" i="280"/>
  <c r="N267" i="280"/>
  <c r="N50" i="280"/>
  <c r="N52" i="280"/>
  <c r="N148" i="280"/>
  <c r="N114" i="280"/>
  <c r="N115" i="280"/>
  <c r="N116" i="280"/>
  <c r="N119" i="280"/>
  <c r="N120" i="280"/>
  <c r="N129" i="280"/>
  <c r="N135" i="280"/>
  <c r="N149" i="280"/>
  <c r="N151" i="280"/>
  <c r="N173" i="280"/>
  <c r="N175" i="280"/>
  <c r="N272" i="280"/>
  <c r="N273" i="280"/>
  <c r="N214" i="280"/>
  <c r="N123" i="280"/>
  <c r="N124" i="280"/>
  <c r="N130" i="280"/>
  <c r="N136" i="280"/>
  <c r="N215" i="280"/>
  <c r="N217" i="280"/>
  <c r="N239" i="280"/>
  <c r="N241" i="280"/>
  <c r="N274" i="280"/>
  <c r="N275" i="280"/>
  <c r="N16" i="314"/>
  <c r="N184" i="280"/>
  <c r="N185" i="280"/>
  <c r="O182" i="280"/>
  <c r="O199" i="280"/>
  <c r="O13" i="304"/>
  <c r="O191" i="280"/>
  <c r="O192" i="280"/>
  <c r="O196" i="280"/>
  <c r="O197" i="280"/>
  <c r="O200" i="280"/>
  <c r="O201" i="280"/>
  <c r="O271" i="280"/>
  <c r="O49" i="280"/>
  <c r="N250" i="280"/>
  <c r="N251" i="280"/>
  <c r="O248" i="280"/>
  <c r="O265" i="280"/>
  <c r="O257" i="280"/>
  <c r="O258" i="280"/>
  <c r="O262" i="280"/>
  <c r="O263" i="280"/>
  <c r="O266" i="280"/>
  <c r="O267" i="280"/>
  <c r="O50" i="280"/>
  <c r="O52" i="280"/>
  <c r="O148" i="280"/>
  <c r="O114" i="280"/>
  <c r="O115" i="280"/>
  <c r="O116" i="280"/>
  <c r="O119" i="280"/>
  <c r="O120" i="280"/>
  <c r="O129" i="280"/>
  <c r="O135" i="280"/>
  <c r="O149" i="280"/>
  <c r="O151" i="280"/>
  <c r="O173" i="280"/>
  <c r="O175" i="280"/>
  <c r="O272" i="280"/>
  <c r="O273" i="280"/>
  <c r="O214" i="280"/>
  <c r="O123" i="280"/>
  <c r="O124" i="280"/>
  <c r="O130" i="280"/>
  <c r="O136" i="280"/>
  <c r="O215" i="280"/>
  <c r="O217" i="280"/>
  <c r="O239" i="280"/>
  <c r="O241" i="280"/>
  <c r="O274" i="280"/>
  <c r="O275" i="280"/>
  <c r="O16" i="314"/>
  <c r="K18" i="314"/>
  <c r="K22" i="314"/>
  <c r="K25" i="314"/>
  <c r="K27" i="314"/>
  <c r="J29" i="314"/>
  <c r="J32" i="314"/>
  <c r="O184" i="280"/>
  <c r="O185" i="280"/>
  <c r="P182" i="280"/>
  <c r="P199" i="280"/>
  <c r="P13" i="304"/>
  <c r="P191" i="280"/>
  <c r="P192" i="280"/>
  <c r="P196" i="280"/>
  <c r="P197" i="280"/>
  <c r="P200" i="280"/>
  <c r="P201" i="280"/>
  <c r="P271" i="280"/>
  <c r="P49" i="280"/>
  <c r="O250" i="280"/>
  <c r="O251" i="280"/>
  <c r="P248" i="280"/>
  <c r="P265" i="280"/>
  <c r="P257" i="280"/>
  <c r="P258" i="280"/>
  <c r="P262" i="280"/>
  <c r="P263" i="280"/>
  <c r="P266" i="280"/>
  <c r="P267" i="280"/>
  <c r="P50" i="280"/>
  <c r="P52" i="280"/>
  <c r="P148" i="280"/>
  <c r="P114" i="280"/>
  <c r="P115" i="280"/>
  <c r="P116" i="280"/>
  <c r="P119" i="280"/>
  <c r="P120" i="280"/>
  <c r="P129" i="280"/>
  <c r="P135" i="280"/>
  <c r="P149" i="280"/>
  <c r="P151" i="280"/>
  <c r="P173" i="280"/>
  <c r="P175" i="280"/>
  <c r="P272" i="280"/>
  <c r="P273" i="280"/>
  <c r="P214" i="280"/>
  <c r="P123" i="280"/>
  <c r="P124" i="280"/>
  <c r="P130" i="280"/>
  <c r="P136" i="280"/>
  <c r="P215" i="280"/>
  <c r="P217" i="280"/>
  <c r="P239" i="280"/>
  <c r="P241" i="280"/>
  <c r="P274" i="280"/>
  <c r="P275" i="280"/>
  <c r="P16" i="314"/>
  <c r="L18" i="314"/>
  <c r="L22" i="314"/>
  <c r="L25" i="314"/>
  <c r="L27" i="314"/>
  <c r="K29" i="314"/>
  <c r="K32" i="314"/>
  <c r="P184" i="280"/>
  <c r="P185" i="280"/>
  <c r="Q182" i="280"/>
  <c r="Q199" i="280"/>
  <c r="Q13" i="304"/>
  <c r="Q191" i="280"/>
  <c r="Q192" i="280"/>
  <c r="Q196" i="280"/>
  <c r="Q197" i="280"/>
  <c r="Q200" i="280"/>
  <c r="Q201" i="280"/>
  <c r="Q271" i="280"/>
  <c r="Q49" i="280"/>
  <c r="P250" i="280"/>
  <c r="P251" i="280"/>
  <c r="Q248" i="280"/>
  <c r="Q265" i="280"/>
  <c r="Q257" i="280"/>
  <c r="Q258" i="280"/>
  <c r="Q262" i="280"/>
  <c r="Q263" i="280"/>
  <c r="Q266" i="280"/>
  <c r="Q267" i="280"/>
  <c r="Q50" i="280"/>
  <c r="Q52" i="280"/>
  <c r="Q148" i="280"/>
  <c r="Q114" i="280"/>
  <c r="Q115" i="280"/>
  <c r="Q116" i="280"/>
  <c r="Q119" i="280"/>
  <c r="Q120" i="280"/>
  <c r="Q129" i="280"/>
  <c r="Q135" i="280"/>
  <c r="Q149" i="280"/>
  <c r="Q151" i="280"/>
  <c r="Q173" i="280"/>
  <c r="Q175" i="280"/>
  <c r="Q272" i="280"/>
  <c r="Q273" i="280"/>
  <c r="Q214" i="280"/>
  <c r="Q123" i="280"/>
  <c r="Q124" i="280"/>
  <c r="Q130" i="280"/>
  <c r="Q136" i="280"/>
  <c r="Q215" i="280"/>
  <c r="Q217" i="280"/>
  <c r="Q239" i="280"/>
  <c r="Q241" i="280"/>
  <c r="Q274" i="280"/>
  <c r="Q275" i="280"/>
  <c r="Q16" i="314"/>
  <c r="M18" i="314"/>
  <c r="M22" i="314"/>
  <c r="M25" i="314"/>
  <c r="M27" i="314"/>
  <c r="L29" i="314"/>
  <c r="L32" i="314"/>
  <c r="Q184" i="280"/>
  <c r="Q185" i="280"/>
  <c r="R182" i="280"/>
  <c r="R199" i="280"/>
  <c r="R13" i="304"/>
  <c r="R191" i="280"/>
  <c r="R192" i="280"/>
  <c r="R196" i="280"/>
  <c r="R197" i="280"/>
  <c r="R200" i="280"/>
  <c r="R201" i="280"/>
  <c r="R271" i="280"/>
  <c r="R49" i="280"/>
  <c r="Q250" i="280"/>
  <c r="Q251" i="280"/>
  <c r="R248" i="280"/>
  <c r="R265" i="280"/>
  <c r="R257" i="280"/>
  <c r="R258" i="280"/>
  <c r="R262" i="280"/>
  <c r="R263" i="280"/>
  <c r="R266" i="280"/>
  <c r="R267" i="280"/>
  <c r="R50" i="280"/>
  <c r="R52" i="280"/>
  <c r="R148" i="280"/>
  <c r="R114" i="280"/>
  <c r="R115" i="280"/>
  <c r="R116" i="280"/>
  <c r="R119" i="280"/>
  <c r="R120" i="280"/>
  <c r="R129" i="280"/>
  <c r="R135" i="280"/>
  <c r="R149" i="280"/>
  <c r="R151" i="280"/>
  <c r="R173" i="280"/>
  <c r="R175" i="280"/>
  <c r="R272" i="280"/>
  <c r="R273" i="280"/>
  <c r="R214" i="280"/>
  <c r="R123" i="280"/>
  <c r="R124" i="280"/>
  <c r="R130" i="280"/>
  <c r="R136" i="280"/>
  <c r="R215" i="280"/>
  <c r="R217" i="280"/>
  <c r="R239" i="280"/>
  <c r="R241" i="280"/>
  <c r="R274" i="280"/>
  <c r="R275" i="280"/>
  <c r="R16" i="314"/>
  <c r="N18" i="314"/>
  <c r="N22" i="314"/>
  <c r="N25" i="314"/>
  <c r="N27" i="314"/>
  <c r="M29" i="314"/>
  <c r="M32" i="314"/>
  <c r="R185" i="280"/>
  <c r="S182" i="280"/>
  <c r="S199" i="280"/>
  <c r="S13" i="304"/>
  <c r="S191" i="280"/>
  <c r="S192" i="280"/>
  <c r="S196" i="280"/>
  <c r="S197" i="280"/>
  <c r="S200" i="280"/>
  <c r="S201" i="280"/>
  <c r="S271" i="280"/>
  <c r="S49" i="280"/>
  <c r="R251" i="280"/>
  <c r="S248" i="280"/>
  <c r="S265" i="280"/>
  <c r="S257" i="280"/>
  <c r="S258" i="280"/>
  <c r="S262" i="280"/>
  <c r="S263" i="280"/>
  <c r="S266" i="280"/>
  <c r="S267" i="280"/>
  <c r="S50" i="280"/>
  <c r="S48" i="280"/>
  <c r="S52" i="280"/>
  <c r="S148" i="280"/>
  <c r="S135" i="280"/>
  <c r="S149" i="280"/>
  <c r="S151" i="280"/>
  <c r="S173" i="280"/>
  <c r="S175" i="280"/>
  <c r="S272" i="280"/>
  <c r="S273" i="280"/>
  <c r="S214" i="280"/>
  <c r="S136" i="280"/>
  <c r="S215" i="280"/>
  <c r="S217" i="280"/>
  <c r="S239" i="280"/>
  <c r="S241" i="280"/>
  <c r="S274" i="280"/>
  <c r="S275" i="280"/>
  <c r="S16" i="314"/>
  <c r="O18" i="314"/>
  <c r="O22" i="314"/>
  <c r="O25" i="314"/>
  <c r="O27" i="314"/>
  <c r="N29" i="314"/>
  <c r="N32" i="314"/>
  <c r="S184" i="280"/>
  <c r="S185" i="280"/>
  <c r="T182" i="280"/>
  <c r="T199" i="280"/>
  <c r="T13" i="304"/>
  <c r="T191" i="280"/>
  <c r="T192" i="280"/>
  <c r="T196" i="280"/>
  <c r="T197" i="280"/>
  <c r="T200" i="280"/>
  <c r="T201" i="280"/>
  <c r="T271" i="280"/>
  <c r="T49" i="280"/>
  <c r="S250" i="280"/>
  <c r="S251" i="280"/>
  <c r="T248" i="280"/>
  <c r="T265" i="280"/>
  <c r="T257" i="280"/>
  <c r="T258" i="280"/>
  <c r="T262" i="280"/>
  <c r="T263" i="280"/>
  <c r="T266" i="280"/>
  <c r="T267" i="280"/>
  <c r="T50" i="280"/>
  <c r="T52" i="280"/>
  <c r="T148" i="280"/>
  <c r="T135" i="280"/>
  <c r="T149" i="280"/>
  <c r="T151" i="280"/>
  <c r="T173" i="280"/>
  <c r="T175" i="280"/>
  <c r="T272" i="280"/>
  <c r="T273" i="280"/>
  <c r="T214" i="280"/>
  <c r="T136" i="280"/>
  <c r="T215" i="280"/>
  <c r="T217" i="280"/>
  <c r="T239" i="280"/>
  <c r="T241" i="280"/>
  <c r="T274" i="280"/>
  <c r="T275" i="280"/>
  <c r="T16" i="314"/>
  <c r="P18" i="314"/>
  <c r="P22" i="314"/>
  <c r="P25" i="314"/>
  <c r="P27" i="314"/>
  <c r="O29" i="314"/>
  <c r="O32" i="314"/>
  <c r="T184" i="280"/>
  <c r="T185" i="280"/>
  <c r="U182" i="280"/>
  <c r="U199" i="280"/>
  <c r="U13" i="304"/>
  <c r="U191" i="280"/>
  <c r="U192" i="280"/>
  <c r="U196" i="280"/>
  <c r="U197" i="280"/>
  <c r="U200" i="280"/>
  <c r="U201" i="280"/>
  <c r="U271" i="280"/>
  <c r="U49" i="280"/>
  <c r="T250" i="280"/>
  <c r="T251" i="280"/>
  <c r="U248" i="280"/>
  <c r="U265" i="280"/>
  <c r="U257" i="280"/>
  <c r="U258" i="280"/>
  <c r="U262" i="280"/>
  <c r="U263" i="280"/>
  <c r="U266" i="280"/>
  <c r="U267" i="280"/>
  <c r="U50" i="280"/>
  <c r="U52" i="280"/>
  <c r="U148" i="280"/>
  <c r="U135" i="280"/>
  <c r="U149" i="280"/>
  <c r="U151" i="280"/>
  <c r="U173" i="280"/>
  <c r="U175" i="280"/>
  <c r="U272" i="280"/>
  <c r="U273" i="280"/>
  <c r="U214" i="280"/>
  <c r="U136" i="280"/>
  <c r="U215" i="280"/>
  <c r="U217" i="280"/>
  <c r="U239" i="280"/>
  <c r="U241" i="280"/>
  <c r="U274" i="280"/>
  <c r="U275" i="280"/>
  <c r="U16" i="314"/>
  <c r="Q18" i="314"/>
  <c r="Q22" i="314"/>
  <c r="Q25" i="314"/>
  <c r="Q27" i="314"/>
  <c r="P29" i="314"/>
  <c r="P32" i="314"/>
  <c r="U184" i="280"/>
  <c r="U185" i="280"/>
  <c r="V182" i="280"/>
  <c r="V199" i="280"/>
  <c r="V13" i="304"/>
  <c r="V191" i="280"/>
  <c r="V192" i="280"/>
  <c r="V196" i="280"/>
  <c r="V197" i="280"/>
  <c r="V200" i="280"/>
  <c r="V201" i="280"/>
  <c r="V271" i="280"/>
  <c r="V49" i="280"/>
  <c r="U250" i="280"/>
  <c r="U251" i="280"/>
  <c r="V248" i="280"/>
  <c r="V265" i="280"/>
  <c r="V257" i="280"/>
  <c r="V258" i="280"/>
  <c r="V262" i="280"/>
  <c r="V263" i="280"/>
  <c r="V266" i="280"/>
  <c r="V267" i="280"/>
  <c r="V50" i="280"/>
  <c r="V52" i="280"/>
  <c r="V148" i="280"/>
  <c r="V135" i="280"/>
  <c r="V149" i="280"/>
  <c r="V151" i="280"/>
  <c r="V173" i="280"/>
  <c r="V175" i="280"/>
  <c r="V272" i="280"/>
  <c r="V273" i="280"/>
  <c r="V214" i="280"/>
  <c r="V136" i="280"/>
  <c r="V215" i="280"/>
  <c r="V217" i="280"/>
  <c r="V239" i="280"/>
  <c r="V241" i="280"/>
  <c r="V274" i="280"/>
  <c r="V275" i="280"/>
  <c r="V16" i="314"/>
  <c r="R18" i="314"/>
  <c r="R22" i="314"/>
  <c r="R25" i="314"/>
  <c r="R27" i="314"/>
  <c r="Q29" i="314"/>
  <c r="Q32" i="314"/>
  <c r="V184" i="280"/>
  <c r="V185" i="280"/>
  <c r="W182" i="280"/>
  <c r="W199" i="280"/>
  <c r="W13" i="304"/>
  <c r="W191" i="280"/>
  <c r="W192" i="280"/>
  <c r="W196" i="280"/>
  <c r="W197" i="280"/>
  <c r="W200" i="280"/>
  <c r="W201" i="280"/>
  <c r="W271" i="280"/>
  <c r="W49" i="280"/>
  <c r="V250" i="280"/>
  <c r="V251" i="280"/>
  <c r="W248" i="280"/>
  <c r="W265" i="280"/>
  <c r="W257" i="280"/>
  <c r="W258" i="280"/>
  <c r="W262" i="280"/>
  <c r="W263" i="280"/>
  <c r="W266" i="280"/>
  <c r="W267" i="280"/>
  <c r="W50" i="280"/>
  <c r="W52" i="280"/>
  <c r="W148" i="280"/>
  <c r="W135" i="280"/>
  <c r="W149" i="280"/>
  <c r="W151" i="280"/>
  <c r="W173" i="280"/>
  <c r="W175" i="280"/>
  <c r="W272" i="280"/>
  <c r="W273" i="280"/>
  <c r="W214" i="280"/>
  <c r="W136" i="280"/>
  <c r="W215" i="280"/>
  <c r="W217" i="280"/>
  <c r="W239" i="280"/>
  <c r="W241" i="280"/>
  <c r="W274" i="280"/>
  <c r="W275" i="280"/>
  <c r="W16" i="314"/>
  <c r="S18" i="314"/>
  <c r="S22" i="314"/>
  <c r="S25" i="314"/>
  <c r="S27" i="314"/>
  <c r="R29" i="314"/>
  <c r="R32" i="314"/>
  <c r="W184" i="280"/>
  <c r="W185" i="280"/>
  <c r="X182" i="280"/>
  <c r="X199" i="280"/>
  <c r="X13" i="304"/>
  <c r="X191" i="280"/>
  <c r="X192" i="280"/>
  <c r="X196" i="280"/>
  <c r="X197" i="280"/>
  <c r="X200" i="280"/>
  <c r="X201" i="280"/>
  <c r="X271" i="280"/>
  <c r="X49" i="280"/>
  <c r="W250" i="280"/>
  <c r="W251" i="280"/>
  <c r="X248" i="280"/>
  <c r="X265" i="280"/>
  <c r="X257" i="280"/>
  <c r="X258" i="280"/>
  <c r="X262" i="280"/>
  <c r="X263" i="280"/>
  <c r="X266" i="280"/>
  <c r="X267" i="280"/>
  <c r="X50" i="280"/>
  <c r="X52" i="280"/>
  <c r="X148" i="280"/>
  <c r="X135" i="280"/>
  <c r="X149" i="280"/>
  <c r="X151" i="280"/>
  <c r="X173" i="280"/>
  <c r="X175" i="280"/>
  <c r="X272" i="280"/>
  <c r="X273" i="280"/>
  <c r="X214" i="280"/>
  <c r="X136" i="280"/>
  <c r="X215" i="280"/>
  <c r="X217" i="280"/>
  <c r="X239" i="280"/>
  <c r="X241" i="280"/>
  <c r="X274" i="280"/>
  <c r="X275" i="280"/>
  <c r="X16" i="314"/>
  <c r="T18" i="314"/>
  <c r="T22" i="314"/>
  <c r="T25" i="314"/>
  <c r="T27" i="314"/>
  <c r="S29" i="314"/>
  <c r="S32" i="314"/>
  <c r="X184" i="280"/>
  <c r="X185" i="280"/>
  <c r="Y182" i="280"/>
  <c r="Y199" i="280"/>
  <c r="Y13" i="304"/>
  <c r="Y191" i="280"/>
  <c r="Y192" i="280"/>
  <c r="Y196" i="280"/>
  <c r="Y197" i="280"/>
  <c r="Y200" i="280"/>
  <c r="Y201" i="280"/>
  <c r="Y271" i="280"/>
  <c r="Y49" i="280"/>
  <c r="X250" i="280"/>
  <c r="X251" i="280"/>
  <c r="Y248" i="280"/>
  <c r="Y265" i="280"/>
  <c r="Y257" i="280"/>
  <c r="Y258" i="280"/>
  <c r="Y262" i="280"/>
  <c r="Y263" i="280"/>
  <c r="Y266" i="280"/>
  <c r="Y267" i="280"/>
  <c r="Y50" i="280"/>
  <c r="Y52" i="280"/>
  <c r="Y148" i="280"/>
  <c r="Y135" i="280"/>
  <c r="Y149" i="280"/>
  <c r="Y151" i="280"/>
  <c r="Y173" i="280"/>
  <c r="Y175" i="280"/>
  <c r="Y272" i="280"/>
  <c r="Y273" i="280"/>
  <c r="Y214" i="280"/>
  <c r="Y136" i="280"/>
  <c r="Y215" i="280"/>
  <c r="Y217" i="280"/>
  <c r="Y239" i="280"/>
  <c r="Y241" i="280"/>
  <c r="Y274" i="280"/>
  <c r="Y275" i="280"/>
  <c r="Y16" i="314"/>
  <c r="U18" i="314"/>
  <c r="U22" i="314"/>
  <c r="U25" i="314"/>
  <c r="U27" i="314"/>
  <c r="T29" i="314"/>
  <c r="T32" i="314"/>
  <c r="Y184" i="280"/>
  <c r="Y185" i="280"/>
  <c r="Z182" i="280"/>
  <c r="Z199" i="280"/>
  <c r="Z13" i="304"/>
  <c r="Z191" i="280"/>
  <c r="Z192" i="280"/>
  <c r="Z196" i="280"/>
  <c r="Z197" i="280"/>
  <c r="Z200" i="280"/>
  <c r="Z201" i="280"/>
  <c r="Z271" i="280"/>
  <c r="Z49" i="280"/>
  <c r="Y250" i="280"/>
  <c r="Y251" i="280"/>
  <c r="Z248" i="280"/>
  <c r="Z265" i="280"/>
  <c r="Z257" i="280"/>
  <c r="Z258" i="280"/>
  <c r="Z262" i="280"/>
  <c r="Z263" i="280"/>
  <c r="Z266" i="280"/>
  <c r="Z267" i="280"/>
  <c r="Z50" i="280"/>
  <c r="Z52" i="280"/>
  <c r="Z148" i="280"/>
  <c r="Z135" i="280"/>
  <c r="Z149" i="280"/>
  <c r="Z151" i="280"/>
  <c r="Z173" i="280"/>
  <c r="Z175" i="280"/>
  <c r="Z272" i="280"/>
  <c r="Z273" i="280"/>
  <c r="Z214" i="280"/>
  <c r="Z136" i="280"/>
  <c r="Z215" i="280"/>
  <c r="Z217" i="280"/>
  <c r="Z239" i="280"/>
  <c r="Z241" i="280"/>
  <c r="Z274" i="280"/>
  <c r="Z275" i="280"/>
  <c r="Z16" i="314"/>
  <c r="V18" i="314"/>
  <c r="V22" i="314"/>
  <c r="V25" i="314"/>
  <c r="V27" i="314"/>
  <c r="U29" i="314"/>
  <c r="U32" i="314"/>
  <c r="Z184" i="280"/>
  <c r="Z185" i="280"/>
  <c r="AA182" i="280"/>
  <c r="AA199" i="280"/>
  <c r="AA13" i="304"/>
  <c r="AA191" i="280"/>
  <c r="AA192" i="280"/>
  <c r="AA196" i="280"/>
  <c r="AA197" i="280"/>
  <c r="AA200" i="280"/>
  <c r="AA201" i="280"/>
  <c r="AA271" i="280"/>
  <c r="AA49" i="280"/>
  <c r="Z250" i="280"/>
  <c r="Z251" i="280"/>
  <c r="AA248" i="280"/>
  <c r="AA265" i="280"/>
  <c r="AA257" i="280"/>
  <c r="AA258" i="280"/>
  <c r="AA262" i="280"/>
  <c r="AA263" i="280"/>
  <c r="AA266" i="280"/>
  <c r="AA267" i="280"/>
  <c r="AA50" i="280"/>
  <c r="AA52" i="280"/>
  <c r="AA148" i="280"/>
  <c r="AA135" i="280"/>
  <c r="AA149" i="280"/>
  <c r="AA151" i="280"/>
  <c r="AA173" i="280"/>
  <c r="AA175" i="280"/>
  <c r="AA272" i="280"/>
  <c r="AA273" i="280"/>
  <c r="AA214" i="280"/>
  <c r="AA136" i="280"/>
  <c r="AA215" i="280"/>
  <c r="AA217" i="280"/>
  <c r="AA239" i="280"/>
  <c r="AA241" i="280"/>
  <c r="AA274" i="280"/>
  <c r="AA275" i="280"/>
  <c r="AA16" i="314"/>
  <c r="W18" i="314"/>
  <c r="W22" i="314"/>
  <c r="W25" i="314"/>
  <c r="W27" i="314"/>
  <c r="V29" i="314"/>
  <c r="V32" i="314"/>
  <c r="AA184" i="280"/>
  <c r="AA185" i="280"/>
  <c r="AB182" i="280"/>
  <c r="AB199" i="280"/>
  <c r="AB13" i="304"/>
  <c r="AB191" i="280"/>
  <c r="AB192" i="280"/>
  <c r="AB196" i="280"/>
  <c r="AB197" i="280"/>
  <c r="AB200" i="280"/>
  <c r="AB201" i="280"/>
  <c r="AB271" i="280"/>
  <c r="AB49" i="280"/>
  <c r="AA250" i="280"/>
  <c r="AA251" i="280"/>
  <c r="AB248" i="280"/>
  <c r="AB265" i="280"/>
  <c r="AB257" i="280"/>
  <c r="AB258" i="280"/>
  <c r="AB262" i="280"/>
  <c r="AB263" i="280"/>
  <c r="AB266" i="280"/>
  <c r="AB267" i="280"/>
  <c r="AB50" i="280"/>
  <c r="AB52" i="280"/>
  <c r="AB148" i="280"/>
  <c r="AB135" i="280"/>
  <c r="AB149" i="280"/>
  <c r="AB151" i="280"/>
  <c r="AB173" i="280"/>
  <c r="AB175" i="280"/>
  <c r="AB272" i="280"/>
  <c r="AB273" i="280"/>
  <c r="AB214" i="280"/>
  <c r="AB136" i="280"/>
  <c r="AB215" i="280"/>
  <c r="AB217" i="280"/>
  <c r="AB239" i="280"/>
  <c r="AB241" i="280"/>
  <c r="AB274" i="280"/>
  <c r="AB275" i="280"/>
  <c r="AB16" i="314"/>
  <c r="X18" i="314"/>
  <c r="X22" i="314"/>
  <c r="X25" i="314"/>
  <c r="X27" i="314"/>
  <c r="W29" i="314"/>
  <c r="W32" i="314"/>
  <c r="AB184" i="280"/>
  <c r="AB185" i="280"/>
  <c r="AC182" i="280"/>
  <c r="AC199" i="280"/>
  <c r="AC13" i="304"/>
  <c r="AC191" i="280"/>
  <c r="AC192" i="280"/>
  <c r="AC196" i="280"/>
  <c r="AC197" i="280"/>
  <c r="AC200" i="280"/>
  <c r="AC201" i="280"/>
  <c r="AC271" i="280"/>
  <c r="AC49" i="280"/>
  <c r="AB250" i="280"/>
  <c r="AB251" i="280"/>
  <c r="AC248" i="280"/>
  <c r="AC265" i="280"/>
  <c r="AC257" i="280"/>
  <c r="AC258" i="280"/>
  <c r="AC262" i="280"/>
  <c r="AC263" i="280"/>
  <c r="AC266" i="280"/>
  <c r="AC267" i="280"/>
  <c r="AC50" i="280"/>
  <c r="AC52" i="280"/>
  <c r="AC148" i="280"/>
  <c r="AC135" i="280"/>
  <c r="AC149" i="280"/>
  <c r="AC151" i="280"/>
  <c r="AC173" i="280"/>
  <c r="AC175" i="280"/>
  <c r="AC272" i="280"/>
  <c r="AC273" i="280"/>
  <c r="AC214" i="280"/>
  <c r="AC136" i="280"/>
  <c r="AC215" i="280"/>
  <c r="AC217" i="280"/>
  <c r="AC239" i="280"/>
  <c r="AC241" i="280"/>
  <c r="AC274" i="280"/>
  <c r="AC275" i="280"/>
  <c r="AC16" i="314"/>
  <c r="Y18" i="314"/>
  <c r="Y22" i="314"/>
  <c r="Y25" i="314"/>
  <c r="Y27" i="314"/>
  <c r="X29" i="314"/>
  <c r="X32" i="314"/>
  <c r="AC184" i="280"/>
  <c r="AC185" i="280"/>
  <c r="AD182" i="280"/>
  <c r="AD199" i="280"/>
  <c r="AD13" i="304"/>
  <c r="AD191" i="280"/>
  <c r="AD192" i="280"/>
  <c r="AD196" i="280"/>
  <c r="AD197" i="280"/>
  <c r="AD200" i="280"/>
  <c r="AD201" i="280"/>
  <c r="AD271" i="280"/>
  <c r="AD49" i="280"/>
  <c r="AC250" i="280"/>
  <c r="AC251" i="280"/>
  <c r="AD248" i="280"/>
  <c r="AD265" i="280"/>
  <c r="AD257" i="280"/>
  <c r="AD258" i="280"/>
  <c r="AD262" i="280"/>
  <c r="AD263" i="280"/>
  <c r="AD266" i="280"/>
  <c r="AD267" i="280"/>
  <c r="AD50" i="280"/>
  <c r="AD52" i="280"/>
  <c r="AD148" i="280"/>
  <c r="AD135" i="280"/>
  <c r="AD149" i="280"/>
  <c r="AD151" i="280"/>
  <c r="AD173" i="280"/>
  <c r="AD175" i="280"/>
  <c r="AD272" i="280"/>
  <c r="AD273" i="280"/>
  <c r="AD214" i="280"/>
  <c r="AD136" i="280"/>
  <c r="AD215" i="280"/>
  <c r="AD217" i="280"/>
  <c r="AD239" i="280"/>
  <c r="AD241" i="280"/>
  <c r="AD274" i="280"/>
  <c r="AD275" i="280"/>
  <c r="AD16" i="314"/>
  <c r="Z18" i="314"/>
  <c r="Z22" i="314"/>
  <c r="Z25" i="314"/>
  <c r="Z27" i="314"/>
  <c r="Y29" i="314"/>
  <c r="Y32" i="314"/>
  <c r="AD184" i="280"/>
  <c r="AD185" i="280"/>
  <c r="AE182" i="280"/>
  <c r="AE199" i="280"/>
  <c r="AE13" i="304"/>
  <c r="AE191" i="280"/>
  <c r="AE192" i="280"/>
  <c r="AE196" i="280"/>
  <c r="AE197" i="280"/>
  <c r="AE200" i="280"/>
  <c r="AE201" i="280"/>
  <c r="AE271" i="280"/>
  <c r="AE49" i="280"/>
  <c r="AD250" i="280"/>
  <c r="AD251" i="280"/>
  <c r="AE248" i="280"/>
  <c r="AE265" i="280"/>
  <c r="AE257" i="280"/>
  <c r="AE258" i="280"/>
  <c r="AE262" i="280"/>
  <c r="AE263" i="280"/>
  <c r="AE266" i="280"/>
  <c r="AE267" i="280"/>
  <c r="AE50" i="280"/>
  <c r="AE52" i="280"/>
  <c r="AE148" i="280"/>
  <c r="AE135" i="280"/>
  <c r="AE149" i="280"/>
  <c r="AE151" i="280"/>
  <c r="AE173" i="280"/>
  <c r="AE175" i="280"/>
  <c r="AE272" i="280"/>
  <c r="AE273" i="280"/>
  <c r="AE214" i="280"/>
  <c r="AE136" i="280"/>
  <c r="AE215" i="280"/>
  <c r="AE217" i="280"/>
  <c r="AE239" i="280"/>
  <c r="AE241" i="280"/>
  <c r="AE274" i="280"/>
  <c r="AE275" i="280"/>
  <c r="AE16" i="314"/>
  <c r="AA18" i="314"/>
  <c r="AA22" i="314"/>
  <c r="AA25" i="314"/>
  <c r="AA27" i="314"/>
  <c r="Z29" i="314"/>
  <c r="Z32" i="314"/>
  <c r="AE184" i="280"/>
  <c r="AE185" i="280"/>
  <c r="AF182" i="280"/>
  <c r="AF199" i="280"/>
  <c r="AF13" i="304"/>
  <c r="AF191" i="280"/>
  <c r="AF192" i="280"/>
  <c r="AF196" i="280"/>
  <c r="AF197" i="280"/>
  <c r="AF200" i="280"/>
  <c r="AF201" i="280"/>
  <c r="AF271" i="280"/>
  <c r="AF49" i="280"/>
  <c r="AE250" i="280"/>
  <c r="AE251" i="280"/>
  <c r="AF248" i="280"/>
  <c r="AF265" i="280"/>
  <c r="AF257" i="280"/>
  <c r="AF258" i="280"/>
  <c r="AF262" i="280"/>
  <c r="AF263" i="280"/>
  <c r="AF266" i="280"/>
  <c r="AF267" i="280"/>
  <c r="AF50" i="280"/>
  <c r="AF52" i="280"/>
  <c r="AF148" i="280"/>
  <c r="AF135" i="280"/>
  <c r="AF149" i="280"/>
  <c r="AF151" i="280"/>
  <c r="AF173" i="280"/>
  <c r="AF175" i="280"/>
  <c r="AF272" i="280"/>
  <c r="AF273" i="280"/>
  <c r="AF214" i="280"/>
  <c r="AF136" i="280"/>
  <c r="AF215" i="280"/>
  <c r="AF217" i="280"/>
  <c r="AF239" i="280"/>
  <c r="AF241" i="280"/>
  <c r="AF274" i="280"/>
  <c r="AF275" i="280"/>
  <c r="AF16" i="314"/>
  <c r="AB18" i="314"/>
  <c r="AB22" i="314"/>
  <c r="AB25" i="314"/>
  <c r="AB27" i="314"/>
  <c r="AA29" i="314"/>
  <c r="AA32" i="314"/>
  <c r="AF184" i="280"/>
  <c r="AF185" i="280"/>
  <c r="AG182" i="280"/>
  <c r="AG199" i="280"/>
  <c r="AG13" i="304"/>
  <c r="AG191" i="280"/>
  <c r="AG192" i="280"/>
  <c r="AG196" i="280"/>
  <c r="AG197" i="280"/>
  <c r="AG200" i="280"/>
  <c r="AG201" i="280"/>
  <c r="AG271" i="280"/>
  <c r="AG49" i="280"/>
  <c r="AF250" i="280"/>
  <c r="AF251" i="280"/>
  <c r="AG248" i="280"/>
  <c r="AG265" i="280"/>
  <c r="AG257" i="280"/>
  <c r="AG258" i="280"/>
  <c r="AG262" i="280"/>
  <c r="AG263" i="280"/>
  <c r="AG266" i="280"/>
  <c r="AG267" i="280"/>
  <c r="AG50" i="280"/>
  <c r="AG52" i="280"/>
  <c r="AG148" i="280"/>
  <c r="AG135" i="280"/>
  <c r="AG149" i="280"/>
  <c r="AG151" i="280"/>
  <c r="AG173" i="280"/>
  <c r="AG175" i="280"/>
  <c r="AG272" i="280"/>
  <c r="AG273" i="280"/>
  <c r="AG214" i="280"/>
  <c r="AG136" i="280"/>
  <c r="AG215" i="280"/>
  <c r="AG217" i="280"/>
  <c r="AG239" i="280"/>
  <c r="AG241" i="280"/>
  <c r="AG274" i="280"/>
  <c r="AG275" i="280"/>
  <c r="AG16" i="314"/>
  <c r="AC18" i="314"/>
  <c r="AC22" i="314"/>
  <c r="AC25" i="314"/>
  <c r="AC27" i="314"/>
  <c r="AB29" i="314"/>
  <c r="AB32" i="314"/>
  <c r="AG184" i="280"/>
  <c r="AG185" i="280"/>
  <c r="AH182" i="280"/>
  <c r="AH199" i="280"/>
  <c r="AH13" i="304"/>
  <c r="AH191" i="280"/>
  <c r="AH192" i="280"/>
  <c r="AH196" i="280"/>
  <c r="AH197" i="280"/>
  <c r="AH200" i="280"/>
  <c r="AH201" i="280"/>
  <c r="AH271" i="280"/>
  <c r="AH49" i="280"/>
  <c r="AG250" i="280"/>
  <c r="AG251" i="280"/>
  <c r="AH248" i="280"/>
  <c r="AH265" i="280"/>
  <c r="AH257" i="280"/>
  <c r="AH258" i="280"/>
  <c r="AH262" i="280"/>
  <c r="AH263" i="280"/>
  <c r="AH266" i="280"/>
  <c r="AH267" i="280"/>
  <c r="AH50" i="280"/>
  <c r="AH52" i="280"/>
  <c r="AH148" i="280"/>
  <c r="AH135" i="280"/>
  <c r="AH149" i="280"/>
  <c r="AH151" i="280"/>
  <c r="AH173" i="280"/>
  <c r="AH175" i="280"/>
  <c r="AH272" i="280"/>
  <c r="AH273" i="280"/>
  <c r="AH214" i="280"/>
  <c r="AH136" i="280"/>
  <c r="AH215" i="280"/>
  <c r="AH217" i="280"/>
  <c r="AH239" i="280"/>
  <c r="AH241" i="280"/>
  <c r="AH274" i="280"/>
  <c r="AH275" i="280"/>
  <c r="AH16" i="314"/>
  <c r="AD18" i="314"/>
  <c r="AD22" i="314"/>
  <c r="AD25" i="314"/>
  <c r="AD27" i="314"/>
  <c r="AC29" i="314"/>
  <c r="AC32" i="314"/>
  <c r="AH184" i="280"/>
  <c r="AH185" i="280"/>
  <c r="AI182" i="280"/>
  <c r="AI199" i="280"/>
  <c r="AI13" i="304"/>
  <c r="AI191" i="280"/>
  <c r="AI192" i="280"/>
  <c r="AI196" i="280"/>
  <c r="AI197" i="280"/>
  <c r="AI200" i="280"/>
  <c r="AI201" i="280"/>
  <c r="AI271" i="280"/>
  <c r="AI49" i="280"/>
  <c r="AH250" i="280"/>
  <c r="AH251" i="280"/>
  <c r="AI248" i="280"/>
  <c r="AI265" i="280"/>
  <c r="AI257" i="280"/>
  <c r="AI258" i="280"/>
  <c r="AI262" i="280"/>
  <c r="AI263" i="280"/>
  <c r="AI266" i="280"/>
  <c r="AI267" i="280"/>
  <c r="AI50" i="280"/>
  <c r="AI52" i="280"/>
  <c r="AI148" i="280"/>
  <c r="AI135" i="280"/>
  <c r="AI149" i="280"/>
  <c r="AI151" i="280"/>
  <c r="AI173" i="280"/>
  <c r="AI175" i="280"/>
  <c r="AI272" i="280"/>
  <c r="AI273" i="280"/>
  <c r="AI214" i="280"/>
  <c r="AI136" i="280"/>
  <c r="AI215" i="280"/>
  <c r="AI217" i="280"/>
  <c r="AI239" i="280"/>
  <c r="AI241" i="280"/>
  <c r="AI274" i="280"/>
  <c r="AI275" i="280"/>
  <c r="AI16" i="314"/>
  <c r="AE18" i="314"/>
  <c r="AE22" i="314"/>
  <c r="AE25" i="314"/>
  <c r="AE27" i="314"/>
  <c r="AD29" i="314"/>
  <c r="AD32" i="314"/>
  <c r="AI184" i="280"/>
  <c r="AI185" i="280"/>
  <c r="AJ182" i="280"/>
  <c r="AJ199" i="280"/>
  <c r="AJ13" i="304"/>
  <c r="AJ191" i="280"/>
  <c r="AJ192" i="280"/>
  <c r="AJ196" i="280"/>
  <c r="AJ197" i="280"/>
  <c r="AJ200" i="280"/>
  <c r="AJ201" i="280"/>
  <c r="AJ271" i="280"/>
  <c r="AJ49" i="280"/>
  <c r="AI250" i="280"/>
  <c r="AI251" i="280"/>
  <c r="AJ248" i="280"/>
  <c r="AJ265" i="280"/>
  <c r="AJ257" i="280"/>
  <c r="AJ258" i="280"/>
  <c r="AJ262" i="280"/>
  <c r="AJ263" i="280"/>
  <c r="AJ266" i="280"/>
  <c r="AJ267" i="280"/>
  <c r="AJ50" i="280"/>
  <c r="AJ52" i="280"/>
  <c r="AJ148" i="280"/>
  <c r="AJ135" i="280"/>
  <c r="AJ149" i="280"/>
  <c r="AJ151" i="280"/>
  <c r="AJ173" i="280"/>
  <c r="AJ175" i="280"/>
  <c r="AJ272" i="280"/>
  <c r="AJ273" i="280"/>
  <c r="AJ214" i="280"/>
  <c r="AJ136" i="280"/>
  <c r="AJ215" i="280"/>
  <c r="AJ217" i="280"/>
  <c r="AJ239" i="280"/>
  <c r="AJ241" i="280"/>
  <c r="AJ274" i="280"/>
  <c r="AJ275" i="280"/>
  <c r="AJ16" i="314"/>
  <c r="AF18" i="314"/>
  <c r="AF22" i="314"/>
  <c r="AF25" i="314"/>
  <c r="AF27" i="314"/>
  <c r="AE29" i="314"/>
  <c r="AE32" i="314"/>
  <c r="AJ184" i="280"/>
  <c r="AJ185" i="280"/>
  <c r="AK182" i="280"/>
  <c r="AK199" i="280"/>
  <c r="AK13" i="304"/>
  <c r="AK191" i="280"/>
  <c r="AK192" i="280"/>
  <c r="AK196" i="280"/>
  <c r="AK197" i="280"/>
  <c r="AK200" i="280"/>
  <c r="AK201" i="280"/>
  <c r="AK271" i="280"/>
  <c r="AK49" i="280"/>
  <c r="AJ250" i="280"/>
  <c r="AJ251" i="280"/>
  <c r="AK248" i="280"/>
  <c r="AK265" i="280"/>
  <c r="AK257" i="280"/>
  <c r="AK258" i="280"/>
  <c r="AK262" i="280"/>
  <c r="AK263" i="280"/>
  <c r="AK266" i="280"/>
  <c r="AK267" i="280"/>
  <c r="AK50" i="280"/>
  <c r="AK52" i="280"/>
  <c r="AK148" i="280"/>
  <c r="AK135" i="280"/>
  <c r="AK149" i="280"/>
  <c r="AK151" i="280"/>
  <c r="AK173" i="280"/>
  <c r="AK175" i="280"/>
  <c r="AK272" i="280"/>
  <c r="AK273" i="280"/>
  <c r="AK214" i="280"/>
  <c r="AK136" i="280"/>
  <c r="AK215" i="280"/>
  <c r="AK217" i="280"/>
  <c r="AK239" i="280"/>
  <c r="AK241" i="280"/>
  <c r="AK274" i="280"/>
  <c r="AK275" i="280"/>
  <c r="AK16" i="314"/>
  <c r="AG18" i="314"/>
  <c r="AG22" i="314"/>
  <c r="AG25" i="314"/>
  <c r="AG27" i="314"/>
  <c r="AF29" i="314"/>
  <c r="AF32" i="314"/>
  <c r="AK184" i="280"/>
  <c r="AK185" i="280"/>
  <c r="AL182" i="280"/>
  <c r="AL199" i="280"/>
  <c r="AL13" i="304"/>
  <c r="AL191" i="280"/>
  <c r="AL192" i="280"/>
  <c r="AL196" i="280"/>
  <c r="AL197" i="280"/>
  <c r="AL200" i="280"/>
  <c r="AL201" i="280"/>
  <c r="AL271" i="280"/>
  <c r="AL49" i="280"/>
  <c r="AK250" i="280"/>
  <c r="AK251" i="280"/>
  <c r="AL248" i="280"/>
  <c r="AL265" i="280"/>
  <c r="AL257" i="280"/>
  <c r="AL258" i="280"/>
  <c r="AL262" i="280"/>
  <c r="AL263" i="280"/>
  <c r="AL266" i="280"/>
  <c r="AL267" i="280"/>
  <c r="AL50" i="280"/>
  <c r="AL52" i="280"/>
  <c r="AL148" i="280"/>
  <c r="AL135" i="280"/>
  <c r="AL149" i="280"/>
  <c r="AL151" i="280"/>
  <c r="AL173" i="280"/>
  <c r="AL175" i="280"/>
  <c r="AL272" i="280"/>
  <c r="AL273" i="280"/>
  <c r="AL214" i="280"/>
  <c r="AL136" i="280"/>
  <c r="AL215" i="280"/>
  <c r="AL217" i="280"/>
  <c r="AL239" i="280"/>
  <c r="AL241" i="280"/>
  <c r="AL274" i="280"/>
  <c r="AL275" i="280"/>
  <c r="AL16" i="314"/>
  <c r="AH18" i="314"/>
  <c r="AH22" i="314"/>
  <c r="AH25" i="314"/>
  <c r="AH27" i="314"/>
  <c r="AG29" i="314"/>
  <c r="AG32" i="314"/>
  <c r="AL184" i="280"/>
  <c r="AL185" i="280"/>
  <c r="AM182" i="280"/>
  <c r="AM199" i="280"/>
  <c r="AM13" i="304"/>
  <c r="AM191" i="280"/>
  <c r="AM192" i="280"/>
  <c r="AM196" i="280"/>
  <c r="AM197" i="280"/>
  <c r="AM200" i="280"/>
  <c r="AM201" i="280"/>
  <c r="AM271" i="280"/>
  <c r="AM49" i="280"/>
  <c r="AL250" i="280"/>
  <c r="AL251" i="280"/>
  <c r="AM248" i="280"/>
  <c r="AM265" i="280"/>
  <c r="AM257" i="280"/>
  <c r="AM258" i="280"/>
  <c r="AM262" i="280"/>
  <c r="AM263" i="280"/>
  <c r="AM266" i="280"/>
  <c r="AM267" i="280"/>
  <c r="AM50" i="280"/>
  <c r="AM52" i="280"/>
  <c r="AM148" i="280"/>
  <c r="AM135" i="280"/>
  <c r="AM149" i="280"/>
  <c r="AM151" i="280"/>
  <c r="AM173" i="280"/>
  <c r="AM175" i="280"/>
  <c r="AM272" i="280"/>
  <c r="AM273" i="280"/>
  <c r="AM214" i="280"/>
  <c r="AM136" i="280"/>
  <c r="AM215" i="280"/>
  <c r="AM217" i="280"/>
  <c r="AM239" i="280"/>
  <c r="AM241" i="280"/>
  <c r="AM274" i="280"/>
  <c r="AM275" i="280"/>
  <c r="AM16" i="314"/>
  <c r="AI18" i="314"/>
  <c r="AI22" i="314"/>
  <c r="AI25" i="314"/>
  <c r="AI27" i="314"/>
  <c r="AH29" i="314"/>
  <c r="AH32" i="314"/>
  <c r="AM184" i="280"/>
  <c r="AM185" i="280"/>
  <c r="AN182" i="280"/>
  <c r="AN199" i="280"/>
  <c r="AN13" i="304"/>
  <c r="AN191" i="280"/>
  <c r="AN192" i="280"/>
  <c r="AN196" i="280"/>
  <c r="AN197" i="280"/>
  <c r="AN200" i="280"/>
  <c r="AN201" i="280"/>
  <c r="AN271" i="280"/>
  <c r="AN49" i="280"/>
  <c r="AM250" i="280"/>
  <c r="AM251" i="280"/>
  <c r="AN248" i="280"/>
  <c r="AN265" i="280"/>
  <c r="AN257" i="280"/>
  <c r="AN258" i="280"/>
  <c r="AN262" i="280"/>
  <c r="AN263" i="280"/>
  <c r="AN266" i="280"/>
  <c r="AN267" i="280"/>
  <c r="AN50" i="280"/>
  <c r="AN52" i="280"/>
  <c r="AN148" i="280"/>
  <c r="AN135" i="280"/>
  <c r="AN149" i="280"/>
  <c r="AN151" i="280"/>
  <c r="AN173" i="280"/>
  <c r="AN175" i="280"/>
  <c r="AN272" i="280"/>
  <c r="AN273" i="280"/>
  <c r="AN214" i="280"/>
  <c r="AN136" i="280"/>
  <c r="AN215" i="280"/>
  <c r="AN217" i="280"/>
  <c r="AN239" i="280"/>
  <c r="AN241" i="280"/>
  <c r="AN274" i="280"/>
  <c r="AN275" i="280"/>
  <c r="AN16" i="314"/>
  <c r="AJ18" i="314"/>
  <c r="AJ22" i="314"/>
  <c r="AJ25" i="314"/>
  <c r="AJ27" i="314"/>
  <c r="AI29" i="314"/>
  <c r="AI32" i="314"/>
  <c r="AN184" i="280"/>
  <c r="AN185" i="280"/>
  <c r="AO182" i="280"/>
  <c r="AO199" i="280"/>
  <c r="AO13" i="304"/>
  <c r="AO191" i="280"/>
  <c r="AO192" i="280"/>
  <c r="AO196" i="280"/>
  <c r="AO197" i="280"/>
  <c r="AO200" i="280"/>
  <c r="AO201" i="280"/>
  <c r="AO271" i="280"/>
  <c r="AO49" i="280"/>
  <c r="AN250" i="280"/>
  <c r="AN251" i="280"/>
  <c r="AO248" i="280"/>
  <c r="AO265" i="280"/>
  <c r="AO257" i="280"/>
  <c r="AO258" i="280"/>
  <c r="AO262" i="280"/>
  <c r="AO263" i="280"/>
  <c r="AO266" i="280"/>
  <c r="AO267" i="280"/>
  <c r="AO50" i="280"/>
  <c r="AO52" i="280"/>
  <c r="AO148" i="280"/>
  <c r="AO135" i="280"/>
  <c r="AO149" i="280"/>
  <c r="AO151" i="280"/>
  <c r="AO173" i="280"/>
  <c r="AO175" i="280"/>
  <c r="AO272" i="280"/>
  <c r="AO273" i="280"/>
  <c r="AO214" i="280"/>
  <c r="AO136" i="280"/>
  <c r="AO215" i="280"/>
  <c r="AO217" i="280"/>
  <c r="AO239" i="280"/>
  <c r="AO241" i="280"/>
  <c r="AO274" i="280"/>
  <c r="AO275" i="280"/>
  <c r="AO16" i="314"/>
  <c r="AK18" i="314"/>
  <c r="AK22" i="314"/>
  <c r="AK25" i="314"/>
  <c r="AK27" i="314"/>
  <c r="AJ29" i="314"/>
  <c r="AJ32" i="314"/>
  <c r="AO184" i="280"/>
  <c r="AO185" i="280"/>
  <c r="AP182" i="280"/>
  <c r="AP199" i="280"/>
  <c r="AP13" i="304"/>
  <c r="AP191" i="280"/>
  <c r="AP192" i="280"/>
  <c r="AP196" i="280"/>
  <c r="AP197" i="280"/>
  <c r="AP200" i="280"/>
  <c r="AP201" i="280"/>
  <c r="AP271" i="280"/>
  <c r="AP49" i="280"/>
  <c r="AO250" i="280"/>
  <c r="AO251" i="280"/>
  <c r="AP248" i="280"/>
  <c r="AP265" i="280"/>
  <c r="AP257" i="280"/>
  <c r="AP258" i="280"/>
  <c r="AP262" i="280"/>
  <c r="AP263" i="280"/>
  <c r="AP266" i="280"/>
  <c r="AP267" i="280"/>
  <c r="AP50" i="280"/>
  <c r="AP52" i="280"/>
  <c r="AP148" i="280"/>
  <c r="AP135" i="280"/>
  <c r="AP149" i="280"/>
  <c r="AP151" i="280"/>
  <c r="AP173" i="280"/>
  <c r="AP175" i="280"/>
  <c r="AP272" i="280"/>
  <c r="AP273" i="280"/>
  <c r="AP214" i="280"/>
  <c r="AP136" i="280"/>
  <c r="AP215" i="280"/>
  <c r="AP217" i="280"/>
  <c r="AP239" i="280"/>
  <c r="AP241" i="280"/>
  <c r="AP274" i="280"/>
  <c r="AP275" i="280"/>
  <c r="AP16" i="314"/>
  <c r="AL18" i="314"/>
  <c r="AL22" i="314"/>
  <c r="AL25" i="314"/>
  <c r="AL27" i="314"/>
  <c r="AK29" i="314"/>
  <c r="AK32" i="314"/>
  <c r="AP184" i="280"/>
  <c r="AP185" i="280"/>
  <c r="AQ182" i="280"/>
  <c r="AQ199" i="280"/>
  <c r="AQ13" i="304"/>
  <c r="AQ191" i="280"/>
  <c r="AQ192" i="280"/>
  <c r="AQ196" i="280"/>
  <c r="AQ197" i="280"/>
  <c r="AQ200" i="280"/>
  <c r="AQ201" i="280"/>
  <c r="AQ271" i="280"/>
  <c r="AQ49" i="280"/>
  <c r="AP250" i="280"/>
  <c r="AP251" i="280"/>
  <c r="AQ248" i="280"/>
  <c r="AQ265" i="280"/>
  <c r="AQ257" i="280"/>
  <c r="AQ258" i="280"/>
  <c r="AQ262" i="280"/>
  <c r="AQ263" i="280"/>
  <c r="AQ266" i="280"/>
  <c r="AQ267" i="280"/>
  <c r="AQ50" i="280"/>
  <c r="AQ52" i="280"/>
  <c r="AQ148" i="280"/>
  <c r="AQ135" i="280"/>
  <c r="AQ149" i="280"/>
  <c r="AQ151" i="280"/>
  <c r="AQ173" i="280"/>
  <c r="AQ175" i="280"/>
  <c r="AQ272" i="280"/>
  <c r="AQ273" i="280"/>
  <c r="AQ214" i="280"/>
  <c r="AQ136" i="280"/>
  <c r="AQ215" i="280"/>
  <c r="AQ217" i="280"/>
  <c r="AQ239" i="280"/>
  <c r="AQ241" i="280"/>
  <c r="AQ274" i="280"/>
  <c r="AQ275" i="280"/>
  <c r="AQ16" i="314"/>
  <c r="AM18" i="314"/>
  <c r="AM22" i="314"/>
  <c r="AM25" i="314"/>
  <c r="AM27" i="314"/>
  <c r="AL29" i="314"/>
  <c r="AL32" i="314"/>
  <c r="AQ184" i="280"/>
  <c r="AQ185" i="280"/>
  <c r="AR182" i="280"/>
  <c r="AR199" i="280"/>
  <c r="AR13" i="304"/>
  <c r="AR191" i="280"/>
  <c r="AR192" i="280"/>
  <c r="AR196" i="280"/>
  <c r="AR197" i="280"/>
  <c r="AR200" i="280"/>
  <c r="AR201" i="280"/>
  <c r="AR271" i="280"/>
  <c r="AR49" i="280"/>
  <c r="AQ250" i="280"/>
  <c r="AQ251" i="280"/>
  <c r="AR248" i="280"/>
  <c r="AR265" i="280"/>
  <c r="AR257" i="280"/>
  <c r="AR258" i="280"/>
  <c r="AR262" i="280"/>
  <c r="AR263" i="280"/>
  <c r="AR266" i="280"/>
  <c r="AR267" i="280"/>
  <c r="AR50" i="280"/>
  <c r="AR52" i="280"/>
  <c r="AR148" i="280"/>
  <c r="AR135" i="280"/>
  <c r="AR149" i="280"/>
  <c r="AR151" i="280"/>
  <c r="AR173" i="280"/>
  <c r="AR175" i="280"/>
  <c r="AR272" i="280"/>
  <c r="AR273" i="280"/>
  <c r="AR214" i="280"/>
  <c r="AR136" i="280"/>
  <c r="AR215" i="280"/>
  <c r="AR217" i="280"/>
  <c r="AR239" i="280"/>
  <c r="AR241" i="280"/>
  <c r="AR274" i="280"/>
  <c r="AR275" i="280"/>
  <c r="AR16" i="314"/>
  <c r="AN18" i="314"/>
  <c r="AN22" i="314"/>
  <c r="AN25" i="314"/>
  <c r="AN27" i="314"/>
  <c r="AM29" i="314"/>
  <c r="AM32" i="314"/>
  <c r="AR184" i="280"/>
  <c r="AR185" i="280"/>
  <c r="AS182" i="280"/>
  <c r="AS199" i="280"/>
  <c r="AS13" i="304"/>
  <c r="AS191" i="280"/>
  <c r="AS192" i="280"/>
  <c r="AS196" i="280"/>
  <c r="AS197" i="280"/>
  <c r="AS200" i="280"/>
  <c r="AS201" i="280"/>
  <c r="AS271" i="280"/>
  <c r="AS49" i="280"/>
  <c r="AR250" i="280"/>
  <c r="AR251" i="280"/>
  <c r="AS248" i="280"/>
  <c r="AS265" i="280"/>
  <c r="AS257" i="280"/>
  <c r="AS258" i="280"/>
  <c r="AS262" i="280"/>
  <c r="AS263" i="280"/>
  <c r="AS266" i="280"/>
  <c r="AS267" i="280"/>
  <c r="AS50" i="280"/>
  <c r="AS52" i="280"/>
  <c r="AS148" i="280"/>
  <c r="AS135" i="280"/>
  <c r="AS149" i="280"/>
  <c r="AS151" i="280"/>
  <c r="AS173" i="280"/>
  <c r="AS175" i="280"/>
  <c r="AS272" i="280"/>
  <c r="AS273" i="280"/>
  <c r="AS214" i="280"/>
  <c r="AS136" i="280"/>
  <c r="AS215" i="280"/>
  <c r="AS217" i="280"/>
  <c r="AS239" i="280"/>
  <c r="AS241" i="280"/>
  <c r="AS274" i="280"/>
  <c r="AS275" i="280"/>
  <c r="AS16" i="314"/>
  <c r="AO18" i="314"/>
  <c r="AO22" i="314"/>
  <c r="AO25" i="314"/>
  <c r="AO27" i="314"/>
  <c r="AN29" i="314"/>
  <c r="AN32" i="314"/>
  <c r="AS184" i="280"/>
  <c r="AS185" i="280"/>
  <c r="AT182" i="280"/>
  <c r="AT199" i="280"/>
  <c r="AT13" i="304"/>
  <c r="AT191" i="280"/>
  <c r="AT192" i="280"/>
  <c r="AT196" i="280"/>
  <c r="AT197" i="280"/>
  <c r="AT200" i="280"/>
  <c r="AT201" i="280"/>
  <c r="AT271" i="280"/>
  <c r="AT49" i="280"/>
  <c r="AS250" i="280"/>
  <c r="AS251" i="280"/>
  <c r="AT248" i="280"/>
  <c r="AT265" i="280"/>
  <c r="AT257" i="280"/>
  <c r="AT258" i="280"/>
  <c r="AT262" i="280"/>
  <c r="AT263" i="280"/>
  <c r="AT266" i="280"/>
  <c r="AT267" i="280"/>
  <c r="AT50" i="280"/>
  <c r="AT52" i="280"/>
  <c r="AT148" i="280"/>
  <c r="AT135" i="280"/>
  <c r="AT149" i="280"/>
  <c r="AT151" i="280"/>
  <c r="AT173" i="280"/>
  <c r="AT175" i="280"/>
  <c r="AT272" i="280"/>
  <c r="AT273" i="280"/>
  <c r="AT214" i="280"/>
  <c r="AT136" i="280"/>
  <c r="AT215" i="280"/>
  <c r="AT217" i="280"/>
  <c r="AT239" i="280"/>
  <c r="AT241" i="280"/>
  <c r="AT274" i="280"/>
  <c r="AT275" i="280"/>
  <c r="AT16" i="314"/>
  <c r="AP18" i="314"/>
  <c r="AP22" i="314"/>
  <c r="AP25" i="314"/>
  <c r="AP27" i="314"/>
  <c r="AO29" i="314"/>
  <c r="AO32" i="314"/>
  <c r="AT184" i="280"/>
  <c r="AT185" i="280"/>
  <c r="AU182" i="280"/>
  <c r="AU199" i="280"/>
  <c r="AU13" i="304"/>
  <c r="AU191" i="280"/>
  <c r="AU192" i="280"/>
  <c r="AU196" i="280"/>
  <c r="AU197" i="280"/>
  <c r="AU200" i="280"/>
  <c r="AU201" i="280"/>
  <c r="AU271" i="280"/>
  <c r="AU49" i="280"/>
  <c r="AT250" i="280"/>
  <c r="AT251" i="280"/>
  <c r="AU248" i="280"/>
  <c r="AU265" i="280"/>
  <c r="AU257" i="280"/>
  <c r="AU258" i="280"/>
  <c r="AU262" i="280"/>
  <c r="AU263" i="280"/>
  <c r="AU266" i="280"/>
  <c r="AU267" i="280"/>
  <c r="AU50" i="280"/>
  <c r="AU52" i="280"/>
  <c r="AU148" i="280"/>
  <c r="AU135" i="280"/>
  <c r="AU149" i="280"/>
  <c r="AU151" i="280"/>
  <c r="AU173" i="280"/>
  <c r="AU175" i="280"/>
  <c r="AU272" i="280"/>
  <c r="AU273" i="280"/>
  <c r="AU214" i="280"/>
  <c r="AU136" i="280"/>
  <c r="AU215" i="280"/>
  <c r="AU217" i="280"/>
  <c r="AU239" i="280"/>
  <c r="AU241" i="280"/>
  <c r="AU274" i="280"/>
  <c r="AU275" i="280"/>
  <c r="AU16" i="314"/>
  <c r="AQ18" i="314"/>
  <c r="AQ22" i="314"/>
  <c r="AQ25" i="314"/>
  <c r="AQ27" i="314"/>
  <c r="AP29" i="314"/>
  <c r="AP32" i="314"/>
  <c r="AU184" i="280"/>
  <c r="AU185" i="280"/>
  <c r="AV182" i="280"/>
  <c r="AV199" i="280"/>
  <c r="AV13" i="304"/>
  <c r="AV191" i="280"/>
  <c r="AV192" i="280"/>
  <c r="AV196" i="280"/>
  <c r="AV197" i="280"/>
  <c r="AV200" i="280"/>
  <c r="AV201" i="280"/>
  <c r="AV271" i="280"/>
  <c r="AV49" i="280"/>
  <c r="AU250" i="280"/>
  <c r="AU251" i="280"/>
  <c r="AV248" i="280"/>
  <c r="AV265" i="280"/>
  <c r="AV257" i="280"/>
  <c r="AV258" i="280"/>
  <c r="AV262" i="280"/>
  <c r="AV263" i="280"/>
  <c r="AV266" i="280"/>
  <c r="AV267" i="280"/>
  <c r="AV50" i="280"/>
  <c r="AV52" i="280"/>
  <c r="AV148" i="280"/>
  <c r="AV135" i="280"/>
  <c r="AV149" i="280"/>
  <c r="AV151" i="280"/>
  <c r="AV173" i="280"/>
  <c r="AV175" i="280"/>
  <c r="AV272" i="280"/>
  <c r="AV273" i="280"/>
  <c r="AV214" i="280"/>
  <c r="AV136" i="280"/>
  <c r="AV215" i="280"/>
  <c r="AV217" i="280"/>
  <c r="AV239" i="280"/>
  <c r="AV241" i="280"/>
  <c r="AV274" i="280"/>
  <c r="AV275" i="280"/>
  <c r="AV16" i="314"/>
  <c r="AR18" i="314"/>
  <c r="AR22" i="314"/>
  <c r="AR25" i="314"/>
  <c r="AR27" i="314"/>
  <c r="AQ29" i="314"/>
  <c r="AQ32" i="314"/>
  <c r="AV184" i="280"/>
  <c r="AV185" i="280"/>
  <c r="AW182" i="280"/>
  <c r="AW199" i="280"/>
  <c r="AW13" i="304"/>
  <c r="AW191" i="280"/>
  <c r="AW192" i="280"/>
  <c r="AW196" i="280"/>
  <c r="AW197" i="280"/>
  <c r="AW200" i="280"/>
  <c r="AW201" i="280"/>
  <c r="AW271" i="280"/>
  <c r="AW49" i="280"/>
  <c r="AV250" i="280"/>
  <c r="AV251" i="280"/>
  <c r="AW248" i="280"/>
  <c r="AW265" i="280"/>
  <c r="AW257" i="280"/>
  <c r="AW258" i="280"/>
  <c r="AW262" i="280"/>
  <c r="AW263" i="280"/>
  <c r="AW266" i="280"/>
  <c r="AW267" i="280"/>
  <c r="AW50" i="280"/>
  <c r="AW52" i="280"/>
  <c r="AW148" i="280"/>
  <c r="AW135" i="280"/>
  <c r="AW149" i="280"/>
  <c r="AW151" i="280"/>
  <c r="AW173" i="280"/>
  <c r="AW175" i="280"/>
  <c r="AW272" i="280"/>
  <c r="AW273" i="280"/>
  <c r="AW214" i="280"/>
  <c r="AW136" i="280"/>
  <c r="AW215" i="280"/>
  <c r="AW217" i="280"/>
  <c r="AW239" i="280"/>
  <c r="AW241" i="280"/>
  <c r="AW274" i="280"/>
  <c r="AW275" i="280"/>
  <c r="AW16" i="314"/>
  <c r="AS18" i="314"/>
  <c r="AS22" i="314"/>
  <c r="AS25" i="314"/>
  <c r="AS27" i="314"/>
  <c r="AR29" i="314"/>
  <c r="AR32" i="314"/>
  <c r="AW184" i="280"/>
  <c r="AW185" i="280"/>
  <c r="AX182" i="280"/>
  <c r="AX199" i="280"/>
  <c r="AX13" i="304"/>
  <c r="AX191" i="280"/>
  <c r="AX192" i="280"/>
  <c r="AX196" i="280"/>
  <c r="AX197" i="280"/>
  <c r="AX200" i="280"/>
  <c r="AX201" i="280"/>
  <c r="AX271" i="280"/>
  <c r="AX49" i="280"/>
  <c r="AW250" i="280"/>
  <c r="AW251" i="280"/>
  <c r="AX248" i="280"/>
  <c r="AX265" i="280"/>
  <c r="AX257" i="280"/>
  <c r="AX258" i="280"/>
  <c r="AX262" i="280"/>
  <c r="AX263" i="280"/>
  <c r="AX266" i="280"/>
  <c r="AX267" i="280"/>
  <c r="AX50" i="280"/>
  <c r="AX52" i="280"/>
  <c r="AX148" i="280"/>
  <c r="AX135" i="280"/>
  <c r="AX149" i="280"/>
  <c r="AX151" i="280"/>
  <c r="AX173" i="280"/>
  <c r="AX175" i="280"/>
  <c r="AX272" i="280"/>
  <c r="AX273" i="280"/>
  <c r="AX214" i="280"/>
  <c r="AX136" i="280"/>
  <c r="AX215" i="280"/>
  <c r="AX217" i="280"/>
  <c r="AX239" i="280"/>
  <c r="AX241" i="280"/>
  <c r="AX274" i="280"/>
  <c r="AX275" i="280"/>
  <c r="AX16" i="314"/>
  <c r="AT18" i="314"/>
  <c r="AT22" i="314"/>
  <c r="AT25" i="314"/>
  <c r="AT27" i="314"/>
  <c r="AS29" i="314"/>
  <c r="AS32" i="314"/>
  <c r="AX184" i="280"/>
  <c r="AX185" i="280"/>
  <c r="AY182" i="280"/>
  <c r="AY199" i="280"/>
  <c r="AY13" i="304"/>
  <c r="AY191" i="280"/>
  <c r="AY192" i="280"/>
  <c r="AY196" i="280"/>
  <c r="AY197" i="280"/>
  <c r="AY200" i="280"/>
  <c r="AY201" i="280"/>
  <c r="AY271" i="280"/>
  <c r="AY49" i="280"/>
  <c r="AX250" i="280"/>
  <c r="AX251" i="280"/>
  <c r="AY248" i="280"/>
  <c r="AY265" i="280"/>
  <c r="AY257" i="280"/>
  <c r="AY258" i="280"/>
  <c r="AY262" i="280"/>
  <c r="AY263" i="280"/>
  <c r="AY266" i="280"/>
  <c r="AY267" i="280"/>
  <c r="AY50" i="280"/>
  <c r="AY52" i="280"/>
  <c r="AY148" i="280"/>
  <c r="AY135" i="280"/>
  <c r="AY149" i="280"/>
  <c r="AY151" i="280"/>
  <c r="AY173" i="280"/>
  <c r="AY175" i="280"/>
  <c r="AY272" i="280"/>
  <c r="AY273" i="280"/>
  <c r="AY214" i="280"/>
  <c r="AY136" i="280"/>
  <c r="AY215" i="280"/>
  <c r="AY217" i="280"/>
  <c r="AY239" i="280"/>
  <c r="AY241" i="280"/>
  <c r="AY274" i="280"/>
  <c r="AY275" i="280"/>
  <c r="AY16" i="314"/>
  <c r="AU18" i="314"/>
  <c r="AU22" i="314"/>
  <c r="AU25" i="314"/>
  <c r="AU27" i="314"/>
  <c r="AT29" i="314"/>
  <c r="AT32" i="314"/>
  <c r="AY184" i="280"/>
  <c r="AY185" i="280"/>
  <c r="AZ182" i="280"/>
  <c r="AZ199" i="280"/>
  <c r="AZ13" i="304"/>
  <c r="AZ191" i="280"/>
  <c r="AZ192" i="280"/>
  <c r="AZ196" i="280"/>
  <c r="AZ197" i="280"/>
  <c r="AZ200" i="280"/>
  <c r="AZ201" i="280"/>
  <c r="AZ271" i="280"/>
  <c r="AZ49" i="280"/>
  <c r="AY250" i="280"/>
  <c r="AY251" i="280"/>
  <c r="AZ248" i="280"/>
  <c r="AZ265" i="280"/>
  <c r="AZ257" i="280"/>
  <c r="AZ258" i="280"/>
  <c r="AZ262" i="280"/>
  <c r="AZ263" i="280"/>
  <c r="AZ266" i="280"/>
  <c r="AZ267" i="280"/>
  <c r="AZ50" i="280"/>
  <c r="AZ52" i="280"/>
  <c r="AZ148" i="280"/>
  <c r="AZ135" i="280"/>
  <c r="AZ149" i="280"/>
  <c r="AZ151" i="280"/>
  <c r="AZ173" i="280"/>
  <c r="AZ175" i="280"/>
  <c r="AZ272" i="280"/>
  <c r="AZ273" i="280"/>
  <c r="AZ214" i="280"/>
  <c r="AZ136" i="280"/>
  <c r="AZ215" i="280"/>
  <c r="AZ217" i="280"/>
  <c r="AZ239" i="280"/>
  <c r="AZ241" i="280"/>
  <c r="AZ274" i="280"/>
  <c r="AZ275" i="280"/>
  <c r="AZ16" i="314"/>
  <c r="AV18" i="314"/>
  <c r="AV22" i="314"/>
  <c r="AV25" i="314"/>
  <c r="AV27" i="314"/>
  <c r="AU29" i="314"/>
  <c r="AU32" i="314"/>
  <c r="AZ184" i="280"/>
  <c r="AZ185" i="280"/>
  <c r="BA182" i="280"/>
  <c r="BA199" i="280"/>
  <c r="BA13" i="304"/>
  <c r="BA191" i="280"/>
  <c r="BA192" i="280"/>
  <c r="BA196" i="280"/>
  <c r="BA197" i="280"/>
  <c r="BA200" i="280"/>
  <c r="BA201" i="280"/>
  <c r="BA271" i="280"/>
  <c r="BA49" i="280"/>
  <c r="AZ250" i="280"/>
  <c r="AZ251" i="280"/>
  <c r="BA248" i="280"/>
  <c r="BA265" i="280"/>
  <c r="BA257" i="280"/>
  <c r="BA258" i="280"/>
  <c r="BA262" i="280"/>
  <c r="BA263" i="280"/>
  <c r="BA266" i="280"/>
  <c r="BA267" i="280"/>
  <c r="BA50" i="280"/>
  <c r="BA52" i="280"/>
  <c r="BA148" i="280"/>
  <c r="BA135" i="280"/>
  <c r="BA149" i="280"/>
  <c r="BA151" i="280"/>
  <c r="BA173" i="280"/>
  <c r="BA175" i="280"/>
  <c r="BA272" i="280"/>
  <c r="BA273" i="280"/>
  <c r="BA214" i="280"/>
  <c r="BA136" i="280"/>
  <c r="BA215" i="280"/>
  <c r="BA217" i="280"/>
  <c r="BA239" i="280"/>
  <c r="BA241" i="280"/>
  <c r="BA274" i="280"/>
  <c r="BA275" i="280"/>
  <c r="BA16" i="314"/>
  <c r="AW18" i="314"/>
  <c r="AW22" i="314"/>
  <c r="AW25" i="314"/>
  <c r="AW27" i="314"/>
  <c r="AV29" i="314"/>
  <c r="AV32" i="314"/>
  <c r="BA184" i="280"/>
  <c r="BA185" i="280"/>
  <c r="BB182" i="280"/>
  <c r="BB199" i="280"/>
  <c r="BB13" i="304"/>
  <c r="BB191" i="280"/>
  <c r="BB192" i="280"/>
  <c r="BB196" i="280"/>
  <c r="BB197" i="280"/>
  <c r="BB200" i="280"/>
  <c r="BB201" i="280"/>
  <c r="BB271" i="280"/>
  <c r="BB49" i="280"/>
  <c r="BA250" i="280"/>
  <c r="BA251" i="280"/>
  <c r="BB248" i="280"/>
  <c r="BB265" i="280"/>
  <c r="BB257" i="280"/>
  <c r="BB258" i="280"/>
  <c r="BB262" i="280"/>
  <c r="BB263" i="280"/>
  <c r="BB266" i="280"/>
  <c r="BB267" i="280"/>
  <c r="BB50" i="280"/>
  <c r="BB52" i="280"/>
  <c r="BB148" i="280"/>
  <c r="BB135" i="280"/>
  <c r="BB149" i="280"/>
  <c r="BB151" i="280"/>
  <c r="BB173" i="280"/>
  <c r="BB175" i="280"/>
  <c r="BB272" i="280"/>
  <c r="BB273" i="280"/>
  <c r="BB214" i="280"/>
  <c r="BB136" i="280"/>
  <c r="BB215" i="280"/>
  <c r="BB217" i="280"/>
  <c r="BB239" i="280"/>
  <c r="BB241" i="280"/>
  <c r="BB274" i="280"/>
  <c r="BB275" i="280"/>
  <c r="BB16" i="314"/>
  <c r="AX18" i="314"/>
  <c r="AX22" i="314"/>
  <c r="AX25" i="314"/>
  <c r="AX27" i="314"/>
  <c r="AW29" i="314"/>
  <c r="AW32" i="314"/>
  <c r="BB184" i="280"/>
  <c r="BB185" i="280"/>
  <c r="BC182" i="280"/>
  <c r="BC199" i="280"/>
  <c r="BC13" i="304"/>
  <c r="BC191" i="280"/>
  <c r="BC192" i="280"/>
  <c r="BC196" i="280"/>
  <c r="BC197" i="280"/>
  <c r="BC200" i="280"/>
  <c r="BC201" i="280"/>
  <c r="BC271" i="280"/>
  <c r="BC49" i="280"/>
  <c r="BB250" i="280"/>
  <c r="BB251" i="280"/>
  <c r="BC248" i="280"/>
  <c r="BC265" i="280"/>
  <c r="BC257" i="280"/>
  <c r="BC258" i="280"/>
  <c r="BC262" i="280"/>
  <c r="BC263" i="280"/>
  <c r="BC266" i="280"/>
  <c r="BC267" i="280"/>
  <c r="BC50" i="280"/>
  <c r="BC52" i="280"/>
  <c r="BC148" i="280"/>
  <c r="BC135" i="280"/>
  <c r="BC149" i="280"/>
  <c r="BC151" i="280"/>
  <c r="BC173" i="280"/>
  <c r="BC175" i="280"/>
  <c r="BC272" i="280"/>
  <c r="BC273" i="280"/>
  <c r="BC214" i="280"/>
  <c r="BC136" i="280"/>
  <c r="BC215" i="280"/>
  <c r="BC217" i="280"/>
  <c r="BC239" i="280"/>
  <c r="BC241" i="280"/>
  <c r="BC274" i="280"/>
  <c r="BC275" i="280"/>
  <c r="BC16" i="314"/>
  <c r="AY18" i="314"/>
  <c r="AY22" i="314"/>
  <c r="AY25" i="314"/>
  <c r="AY27" i="314"/>
  <c r="AX29" i="314"/>
  <c r="AX32" i="314"/>
  <c r="BC184" i="280"/>
  <c r="BC185" i="280"/>
  <c r="BD182" i="280"/>
  <c r="BD199" i="280"/>
  <c r="BD13" i="304"/>
  <c r="BD191" i="280"/>
  <c r="BD192" i="280"/>
  <c r="BD196" i="280"/>
  <c r="BD197" i="280"/>
  <c r="BD200" i="280"/>
  <c r="BD201" i="280"/>
  <c r="BD271" i="280"/>
  <c r="BD49" i="280"/>
  <c r="BC250" i="280"/>
  <c r="BC251" i="280"/>
  <c r="BD248" i="280"/>
  <c r="BD265" i="280"/>
  <c r="BD257" i="280"/>
  <c r="BD258" i="280"/>
  <c r="BD262" i="280"/>
  <c r="BD263" i="280"/>
  <c r="BD266" i="280"/>
  <c r="BD267" i="280"/>
  <c r="BD50" i="280"/>
  <c r="BD52" i="280"/>
  <c r="BD148" i="280"/>
  <c r="BD135" i="280"/>
  <c r="BD149" i="280"/>
  <c r="BD151" i="280"/>
  <c r="BD173" i="280"/>
  <c r="BD175" i="280"/>
  <c r="BD272" i="280"/>
  <c r="BD273" i="280"/>
  <c r="BD214" i="280"/>
  <c r="BD136" i="280"/>
  <c r="BD215" i="280"/>
  <c r="BD217" i="280"/>
  <c r="BD239" i="280"/>
  <c r="BD241" i="280"/>
  <c r="BD274" i="280"/>
  <c r="BD275" i="280"/>
  <c r="BD16" i="314"/>
  <c r="AZ18" i="314"/>
  <c r="AZ22" i="314"/>
  <c r="AZ25" i="314"/>
  <c r="AZ27" i="314"/>
  <c r="AY29" i="314"/>
  <c r="AY32" i="314"/>
  <c r="BD184" i="280"/>
  <c r="BD185" i="280"/>
  <c r="BE182" i="280"/>
  <c r="BE199" i="280"/>
  <c r="BE13" i="304"/>
  <c r="BE191" i="280"/>
  <c r="BE192" i="280"/>
  <c r="BE196" i="280"/>
  <c r="BE197" i="280"/>
  <c r="BE200" i="280"/>
  <c r="BE201" i="280"/>
  <c r="BE271" i="280"/>
  <c r="BE49" i="280"/>
  <c r="BD250" i="280"/>
  <c r="BD251" i="280"/>
  <c r="BE248" i="280"/>
  <c r="BE265" i="280"/>
  <c r="BE257" i="280"/>
  <c r="BE258" i="280"/>
  <c r="BE262" i="280"/>
  <c r="BE263" i="280"/>
  <c r="BE266" i="280"/>
  <c r="BE267" i="280"/>
  <c r="BE50" i="280"/>
  <c r="BE52" i="280"/>
  <c r="BE148" i="280"/>
  <c r="BE135" i="280"/>
  <c r="BE149" i="280"/>
  <c r="BE151" i="280"/>
  <c r="BE173" i="280"/>
  <c r="BE175" i="280"/>
  <c r="BE272" i="280"/>
  <c r="BE273" i="280"/>
  <c r="BE214" i="280"/>
  <c r="BE136" i="280"/>
  <c r="BE215" i="280"/>
  <c r="BE217" i="280"/>
  <c r="BE239" i="280"/>
  <c r="BE241" i="280"/>
  <c r="BE274" i="280"/>
  <c r="BE275" i="280"/>
  <c r="BE16" i="314"/>
  <c r="BA18" i="314"/>
  <c r="BA22" i="314"/>
  <c r="BA25" i="314"/>
  <c r="BA27" i="314"/>
  <c r="AZ29" i="314"/>
  <c r="AZ32" i="314"/>
  <c r="BE184" i="280"/>
  <c r="BE185" i="280"/>
  <c r="BF182" i="280"/>
  <c r="BF199" i="280"/>
  <c r="BF13" i="304"/>
  <c r="BF191" i="280"/>
  <c r="BF192" i="280"/>
  <c r="BF196" i="280"/>
  <c r="BF197" i="280"/>
  <c r="BF200" i="280"/>
  <c r="BF201" i="280"/>
  <c r="BF271" i="280"/>
  <c r="BF49" i="280"/>
  <c r="BE250" i="280"/>
  <c r="BE251" i="280"/>
  <c r="BF248" i="280"/>
  <c r="BF265" i="280"/>
  <c r="BF257" i="280"/>
  <c r="BF258" i="280"/>
  <c r="BF262" i="280"/>
  <c r="BF263" i="280"/>
  <c r="BF266" i="280"/>
  <c r="BF267" i="280"/>
  <c r="BF50" i="280"/>
  <c r="BF52" i="280"/>
  <c r="BF148" i="280"/>
  <c r="BF135" i="280"/>
  <c r="BF149" i="280"/>
  <c r="BF151" i="280"/>
  <c r="BF173" i="280"/>
  <c r="BF175" i="280"/>
  <c r="BF272" i="280"/>
  <c r="BF273" i="280"/>
  <c r="BF214" i="280"/>
  <c r="BF136" i="280"/>
  <c r="BF215" i="280"/>
  <c r="BF217" i="280"/>
  <c r="BF239" i="280"/>
  <c r="BF241" i="280"/>
  <c r="BF274" i="280"/>
  <c r="BF275" i="280"/>
  <c r="BF16" i="314"/>
  <c r="BB18" i="314"/>
  <c r="BB22" i="314"/>
  <c r="BB25" i="314"/>
  <c r="BB27" i="314"/>
  <c r="BA29" i="314"/>
  <c r="BA32" i="314"/>
  <c r="BF184" i="280"/>
  <c r="BF185" i="280"/>
  <c r="BG182" i="280"/>
  <c r="BG199" i="280"/>
  <c r="BG13" i="304"/>
  <c r="BG191" i="280"/>
  <c r="BG192" i="280"/>
  <c r="BG196" i="280"/>
  <c r="BG197" i="280"/>
  <c r="BG200" i="280"/>
  <c r="BG201" i="280"/>
  <c r="BG271" i="280"/>
  <c r="BG49" i="280"/>
  <c r="BF250" i="280"/>
  <c r="BF251" i="280"/>
  <c r="BG248" i="280"/>
  <c r="BG265" i="280"/>
  <c r="BG257" i="280"/>
  <c r="BG258" i="280"/>
  <c r="BG262" i="280"/>
  <c r="BG263" i="280"/>
  <c r="BG266" i="280"/>
  <c r="BG267" i="280"/>
  <c r="BG50" i="280"/>
  <c r="BG52" i="280"/>
  <c r="BG148" i="280"/>
  <c r="BG114" i="280"/>
  <c r="BG115" i="280"/>
  <c r="BG116" i="280"/>
  <c r="BG119" i="280"/>
  <c r="BG118" i="280"/>
  <c r="BG120" i="280"/>
  <c r="BG129" i="280"/>
  <c r="BG135" i="280"/>
  <c r="BG149" i="280"/>
  <c r="BG151" i="280"/>
  <c r="BG173" i="280"/>
  <c r="BG175" i="280"/>
  <c r="BG272" i="280"/>
  <c r="BG273" i="280"/>
  <c r="BG214" i="280"/>
  <c r="BG123" i="280"/>
  <c r="BG122" i="280"/>
  <c r="BG124" i="280"/>
  <c r="BG130" i="280"/>
  <c r="BG136" i="280"/>
  <c r="BG215" i="280"/>
  <c r="BG217" i="280"/>
  <c r="BG239" i="280"/>
  <c r="BG241" i="280"/>
  <c r="BG274" i="280"/>
  <c r="BG275" i="280"/>
  <c r="BG16" i="314"/>
  <c r="BC18" i="314"/>
  <c r="BC22" i="314"/>
  <c r="BC25" i="314"/>
  <c r="BC27" i="314"/>
  <c r="BB29" i="314"/>
  <c r="BB32" i="314"/>
  <c r="BG184" i="280"/>
  <c r="BG185" i="280"/>
  <c r="BH182" i="280"/>
  <c r="BH199" i="280"/>
  <c r="BH13" i="304"/>
  <c r="BH191" i="280"/>
  <c r="BH192" i="280"/>
  <c r="BH196" i="280"/>
  <c r="BH197" i="280"/>
  <c r="BH200" i="280"/>
  <c r="BH201" i="280"/>
  <c r="BH271" i="280"/>
  <c r="BH49" i="280"/>
  <c r="BG250" i="280"/>
  <c r="BG251" i="280"/>
  <c r="BH248" i="280"/>
  <c r="BH265" i="280"/>
  <c r="BH257" i="280"/>
  <c r="BH258" i="280"/>
  <c r="BH262" i="280"/>
  <c r="BH263" i="280"/>
  <c r="BH266" i="280"/>
  <c r="BH267" i="280"/>
  <c r="BH50" i="280"/>
  <c r="BH52" i="280"/>
  <c r="BH148" i="280"/>
  <c r="BH114" i="280"/>
  <c r="BH115" i="280"/>
  <c r="BH116" i="280"/>
  <c r="BH119" i="280"/>
  <c r="BH118" i="280"/>
  <c r="BH120" i="280"/>
  <c r="BH129" i="280"/>
  <c r="BH135" i="280"/>
  <c r="BH149" i="280"/>
  <c r="BH151" i="280"/>
  <c r="BH173" i="280"/>
  <c r="BH175" i="280"/>
  <c r="BH272" i="280"/>
  <c r="BH273" i="280"/>
  <c r="BH214" i="280"/>
  <c r="BH123" i="280"/>
  <c r="BH122" i="280"/>
  <c r="BH124" i="280"/>
  <c r="BH130" i="280"/>
  <c r="BH136" i="280"/>
  <c r="BH215" i="280"/>
  <c r="BH217" i="280"/>
  <c r="BH239" i="280"/>
  <c r="BH241" i="280"/>
  <c r="BH274" i="280"/>
  <c r="BH275" i="280"/>
  <c r="BH16" i="314"/>
  <c r="BD18" i="314"/>
  <c r="BD22" i="314"/>
  <c r="BD25" i="314"/>
  <c r="BD27" i="314"/>
  <c r="BC29" i="314"/>
  <c r="BC32" i="314"/>
  <c r="BH184" i="280"/>
  <c r="BH185" i="280"/>
  <c r="BI182" i="280"/>
  <c r="BI199" i="280"/>
  <c r="BI13" i="304"/>
  <c r="BI191" i="280"/>
  <c r="BI192" i="280"/>
  <c r="BI196" i="280"/>
  <c r="BI197" i="280"/>
  <c r="BI200" i="280"/>
  <c r="BI201" i="280"/>
  <c r="BI271" i="280"/>
  <c r="BI49" i="280"/>
  <c r="BH250" i="280"/>
  <c r="BH251" i="280"/>
  <c r="BI248" i="280"/>
  <c r="BI265" i="280"/>
  <c r="BI257" i="280"/>
  <c r="BI258" i="280"/>
  <c r="BI262" i="280"/>
  <c r="BI263" i="280"/>
  <c r="BI266" i="280"/>
  <c r="BI267" i="280"/>
  <c r="BI50" i="280"/>
  <c r="BI52" i="280"/>
  <c r="BI148" i="280"/>
  <c r="BI114" i="280"/>
  <c r="BI115" i="280"/>
  <c r="BI116" i="280"/>
  <c r="BI119" i="280"/>
  <c r="BI118" i="280"/>
  <c r="BI120" i="280"/>
  <c r="BI129" i="280"/>
  <c r="BI135" i="280"/>
  <c r="BI149" i="280"/>
  <c r="BI151" i="280"/>
  <c r="BI173" i="280"/>
  <c r="BI175" i="280"/>
  <c r="BI272" i="280"/>
  <c r="BI273" i="280"/>
  <c r="BI214" i="280"/>
  <c r="BI123" i="280"/>
  <c r="BI122" i="280"/>
  <c r="BI124" i="280"/>
  <c r="BI130" i="280"/>
  <c r="BI136" i="280"/>
  <c r="BI215" i="280"/>
  <c r="BI217" i="280"/>
  <c r="BI239" i="280"/>
  <c r="BI241" i="280"/>
  <c r="BI274" i="280"/>
  <c r="BI275" i="280"/>
  <c r="BI16" i="314"/>
  <c r="BE18" i="314"/>
  <c r="BE22" i="314"/>
  <c r="BE25" i="314"/>
  <c r="BE27" i="314"/>
  <c r="BD29" i="314"/>
  <c r="BD32" i="314"/>
  <c r="BI184" i="280"/>
  <c r="BI185" i="280"/>
  <c r="BJ182" i="280"/>
  <c r="BJ199" i="280"/>
  <c r="BJ13" i="304"/>
  <c r="BJ191" i="280"/>
  <c r="BJ192" i="280"/>
  <c r="BJ196" i="280"/>
  <c r="BJ197" i="280"/>
  <c r="BJ200" i="280"/>
  <c r="BJ201" i="280"/>
  <c r="BJ271" i="280"/>
  <c r="BJ49" i="280"/>
  <c r="BI250" i="280"/>
  <c r="BI251" i="280"/>
  <c r="BJ248" i="280"/>
  <c r="BJ265" i="280"/>
  <c r="BJ257" i="280"/>
  <c r="BJ258" i="280"/>
  <c r="BJ262" i="280"/>
  <c r="BJ263" i="280"/>
  <c r="BJ266" i="280"/>
  <c r="BJ267" i="280"/>
  <c r="BJ50" i="280"/>
  <c r="BJ52" i="280"/>
  <c r="BJ148" i="280"/>
  <c r="BJ114" i="280"/>
  <c r="BJ115" i="280"/>
  <c r="BJ116" i="280"/>
  <c r="BJ119" i="280"/>
  <c r="BJ118" i="280"/>
  <c r="BJ120" i="280"/>
  <c r="BJ129" i="280"/>
  <c r="BJ135" i="280"/>
  <c r="BJ149" i="280"/>
  <c r="BJ151" i="280"/>
  <c r="BJ173" i="280"/>
  <c r="BJ175" i="280"/>
  <c r="BJ272" i="280"/>
  <c r="BJ273" i="280"/>
  <c r="BJ214" i="280"/>
  <c r="BJ123" i="280"/>
  <c r="BJ122" i="280"/>
  <c r="BJ124" i="280"/>
  <c r="BJ130" i="280"/>
  <c r="BJ136" i="280"/>
  <c r="BJ215" i="280"/>
  <c r="BJ217" i="280"/>
  <c r="BJ239" i="280"/>
  <c r="BJ241" i="280"/>
  <c r="BJ274" i="280"/>
  <c r="BJ275" i="280"/>
  <c r="BJ16" i="314"/>
  <c r="BF18" i="314"/>
  <c r="BF22" i="314"/>
  <c r="BF25" i="314"/>
  <c r="BF27" i="314"/>
  <c r="BE29" i="314"/>
  <c r="BE32" i="314"/>
  <c r="BJ184" i="280"/>
  <c r="BJ185" i="280"/>
  <c r="BK182" i="280"/>
  <c r="BK199" i="280"/>
  <c r="BK13" i="304"/>
  <c r="BK191" i="280"/>
  <c r="BK192" i="280"/>
  <c r="BK196" i="280"/>
  <c r="BK197" i="280"/>
  <c r="BK200" i="280"/>
  <c r="BK201" i="280"/>
  <c r="BK271" i="280"/>
  <c r="BK49" i="280"/>
  <c r="BJ250" i="280"/>
  <c r="BJ251" i="280"/>
  <c r="BK248" i="280"/>
  <c r="BK265" i="280"/>
  <c r="BK257" i="280"/>
  <c r="BK258" i="280"/>
  <c r="BK262" i="280"/>
  <c r="BK263" i="280"/>
  <c r="BK266" i="280"/>
  <c r="BK267" i="280"/>
  <c r="BK50" i="280"/>
  <c r="BK52" i="280"/>
  <c r="BK148" i="280"/>
  <c r="BK114" i="280"/>
  <c r="BK115" i="280"/>
  <c r="BK116" i="280"/>
  <c r="BK119" i="280"/>
  <c r="BK118" i="280"/>
  <c r="BK120" i="280"/>
  <c r="BK129" i="280"/>
  <c r="BK135" i="280"/>
  <c r="BK149" i="280"/>
  <c r="BK151" i="280"/>
  <c r="BK173" i="280"/>
  <c r="BK175" i="280"/>
  <c r="BK272" i="280"/>
  <c r="BK273" i="280"/>
  <c r="BK214" i="280"/>
  <c r="BK123" i="280"/>
  <c r="BK122" i="280"/>
  <c r="BK124" i="280"/>
  <c r="BK130" i="280"/>
  <c r="BK136" i="280"/>
  <c r="BK215" i="280"/>
  <c r="BK217" i="280"/>
  <c r="BK239" i="280"/>
  <c r="BK241" i="280"/>
  <c r="BK274" i="280"/>
  <c r="BK275" i="280"/>
  <c r="BK16" i="314"/>
  <c r="BG18" i="314"/>
  <c r="BG22" i="314"/>
  <c r="BG25" i="314"/>
  <c r="BG27" i="314"/>
  <c r="BF29" i="314"/>
  <c r="BF32" i="314"/>
  <c r="BK184" i="280"/>
  <c r="BK185" i="280"/>
  <c r="BL182" i="280"/>
  <c r="BL199" i="280"/>
  <c r="BL13" i="304"/>
  <c r="BL191" i="280"/>
  <c r="BL192" i="280"/>
  <c r="BL196" i="280"/>
  <c r="BL197" i="280"/>
  <c r="BL200" i="280"/>
  <c r="BL201" i="280"/>
  <c r="BL271" i="280"/>
  <c r="BL49" i="280"/>
  <c r="BK250" i="280"/>
  <c r="BK251" i="280"/>
  <c r="BL248" i="280"/>
  <c r="BL265" i="280"/>
  <c r="BL257" i="280"/>
  <c r="BL258" i="280"/>
  <c r="BL262" i="280"/>
  <c r="BL263" i="280"/>
  <c r="BL266" i="280"/>
  <c r="BL267" i="280"/>
  <c r="BL50" i="280"/>
  <c r="BL52" i="280"/>
  <c r="BL148" i="280"/>
  <c r="BL114" i="280"/>
  <c r="BL115" i="280"/>
  <c r="BL116" i="280"/>
  <c r="BL119" i="280"/>
  <c r="BL118" i="280"/>
  <c r="BL120" i="280"/>
  <c r="BL129" i="280"/>
  <c r="BL135" i="280"/>
  <c r="BL149" i="280"/>
  <c r="BL151" i="280"/>
  <c r="BL173" i="280"/>
  <c r="BL175" i="280"/>
  <c r="BL272" i="280"/>
  <c r="BL273" i="280"/>
  <c r="BL214" i="280"/>
  <c r="BL123" i="280"/>
  <c r="BL122" i="280"/>
  <c r="BL124" i="280"/>
  <c r="BL130" i="280"/>
  <c r="BL136" i="280"/>
  <c r="BL215" i="280"/>
  <c r="BL217" i="280"/>
  <c r="BL239" i="280"/>
  <c r="BL241" i="280"/>
  <c r="BL274" i="280"/>
  <c r="BL275" i="280"/>
  <c r="BL16" i="314"/>
  <c r="BH18" i="314"/>
  <c r="BH22" i="314"/>
  <c r="BH25" i="314"/>
  <c r="BH27" i="314"/>
  <c r="BG29" i="314"/>
  <c r="BG32" i="314"/>
  <c r="BL184" i="280"/>
  <c r="BL185" i="280"/>
  <c r="BM182" i="280"/>
  <c r="BM199" i="280"/>
  <c r="BM13" i="304"/>
  <c r="BM191" i="280"/>
  <c r="BM192" i="280"/>
  <c r="BM196" i="280"/>
  <c r="BM197" i="280"/>
  <c r="BM200" i="280"/>
  <c r="BM201" i="280"/>
  <c r="BM271" i="280"/>
  <c r="BM49" i="280"/>
  <c r="BL250" i="280"/>
  <c r="BL251" i="280"/>
  <c r="BM248" i="280"/>
  <c r="BM265" i="280"/>
  <c r="BM257" i="280"/>
  <c r="BM258" i="280"/>
  <c r="BM262" i="280"/>
  <c r="BM263" i="280"/>
  <c r="BM266" i="280"/>
  <c r="BM267" i="280"/>
  <c r="BM50" i="280"/>
  <c r="BM52" i="280"/>
  <c r="BM148" i="280"/>
  <c r="BM114" i="280"/>
  <c r="BM115" i="280"/>
  <c r="BM116" i="280"/>
  <c r="BM119" i="280"/>
  <c r="BM118" i="280"/>
  <c r="BM120" i="280"/>
  <c r="BM129" i="280"/>
  <c r="BM135" i="280"/>
  <c r="BM149" i="280"/>
  <c r="BM151" i="280"/>
  <c r="BM173" i="280"/>
  <c r="BM175" i="280"/>
  <c r="BM272" i="280"/>
  <c r="BM273" i="280"/>
  <c r="BM214" i="280"/>
  <c r="BM123" i="280"/>
  <c r="BM122" i="280"/>
  <c r="BM124" i="280"/>
  <c r="BM130" i="280"/>
  <c r="BM136" i="280"/>
  <c r="BM215" i="280"/>
  <c r="BM217" i="280"/>
  <c r="BM239" i="280"/>
  <c r="BM241" i="280"/>
  <c r="BM274" i="280"/>
  <c r="BM275" i="280"/>
  <c r="BM16" i="314"/>
  <c r="BI18" i="314"/>
  <c r="BI22" i="314"/>
  <c r="BI25" i="314"/>
  <c r="BI27" i="314"/>
  <c r="BH29" i="314"/>
  <c r="BH32" i="314"/>
  <c r="BM184" i="280"/>
  <c r="BM185" i="280"/>
  <c r="BN182" i="280"/>
  <c r="BN199" i="280"/>
  <c r="BN13" i="304"/>
  <c r="BN191" i="280"/>
  <c r="BN192" i="280"/>
  <c r="BN196" i="280"/>
  <c r="BN197" i="280"/>
  <c r="BN200" i="280"/>
  <c r="BN201" i="280"/>
  <c r="BN271" i="280"/>
  <c r="BN49" i="280"/>
  <c r="BM250" i="280"/>
  <c r="BM251" i="280"/>
  <c r="BN248" i="280"/>
  <c r="BN265" i="280"/>
  <c r="BN257" i="280"/>
  <c r="BN258" i="280"/>
  <c r="BN262" i="280"/>
  <c r="BN263" i="280"/>
  <c r="BN266" i="280"/>
  <c r="BN267" i="280"/>
  <c r="BN50" i="280"/>
  <c r="BN52" i="280"/>
  <c r="BN148" i="280"/>
  <c r="BN114" i="280"/>
  <c r="BN115" i="280"/>
  <c r="BN116" i="280"/>
  <c r="BN119" i="280"/>
  <c r="BN118" i="280"/>
  <c r="BN120" i="280"/>
  <c r="BN129" i="280"/>
  <c r="BN135" i="280"/>
  <c r="BN149" i="280"/>
  <c r="BN151" i="280"/>
  <c r="BN173" i="280"/>
  <c r="BN175" i="280"/>
  <c r="BN272" i="280"/>
  <c r="BN273" i="280"/>
  <c r="BN214" i="280"/>
  <c r="BN123" i="280"/>
  <c r="BN122" i="280"/>
  <c r="BN124" i="280"/>
  <c r="BN130" i="280"/>
  <c r="BN136" i="280"/>
  <c r="BN215" i="280"/>
  <c r="BN217" i="280"/>
  <c r="BN239" i="280"/>
  <c r="BN241" i="280"/>
  <c r="BN274" i="280"/>
  <c r="BN275" i="280"/>
  <c r="BN16" i="314"/>
  <c r="BJ18" i="314"/>
  <c r="BJ22" i="314"/>
  <c r="BJ25" i="314"/>
  <c r="BJ27" i="314"/>
  <c r="BI29" i="314"/>
  <c r="BI32" i="314"/>
  <c r="BN184" i="280"/>
  <c r="BN185" i="280"/>
  <c r="BO182" i="280"/>
  <c r="BO199" i="280"/>
  <c r="BO13" i="304"/>
  <c r="BO191" i="280"/>
  <c r="BO192" i="280"/>
  <c r="BO196" i="280"/>
  <c r="BO197" i="280"/>
  <c r="BO200" i="280"/>
  <c r="BO201" i="280"/>
  <c r="BO271" i="280"/>
  <c r="BO49" i="280"/>
  <c r="BN250" i="280"/>
  <c r="BN251" i="280"/>
  <c r="BO248" i="280"/>
  <c r="BO265" i="280"/>
  <c r="BO257" i="280"/>
  <c r="BO258" i="280"/>
  <c r="BO262" i="280"/>
  <c r="BO263" i="280"/>
  <c r="BO266" i="280"/>
  <c r="BO267" i="280"/>
  <c r="BO50" i="280"/>
  <c r="BO52" i="280"/>
  <c r="BO148" i="280"/>
  <c r="BO114" i="280"/>
  <c r="BO115" i="280"/>
  <c r="BO116" i="280"/>
  <c r="BO119" i="280"/>
  <c r="BO118" i="280"/>
  <c r="BO120" i="280"/>
  <c r="BO129" i="280"/>
  <c r="BO135" i="280"/>
  <c r="BO149" i="280"/>
  <c r="BO151" i="280"/>
  <c r="BO173" i="280"/>
  <c r="BO175" i="280"/>
  <c r="BO272" i="280"/>
  <c r="BO273" i="280"/>
  <c r="BO214" i="280"/>
  <c r="BO123" i="280"/>
  <c r="BO122" i="280"/>
  <c r="BO124" i="280"/>
  <c r="BO130" i="280"/>
  <c r="BO136" i="280"/>
  <c r="BO215" i="280"/>
  <c r="BO217" i="280"/>
  <c r="BO239" i="280"/>
  <c r="BO241" i="280"/>
  <c r="BO274" i="280"/>
  <c r="BO275" i="280"/>
  <c r="BO16" i="314"/>
  <c r="BK18" i="314"/>
  <c r="BK22" i="314"/>
  <c r="BK25" i="314"/>
  <c r="BK27" i="314"/>
  <c r="BJ29" i="314"/>
  <c r="BJ32" i="314"/>
  <c r="BO184" i="280"/>
  <c r="BO185" i="280"/>
  <c r="BP182" i="280"/>
  <c r="BP199" i="280"/>
  <c r="BP13" i="304"/>
  <c r="BP191" i="280"/>
  <c r="BP192" i="280"/>
  <c r="BP196" i="280"/>
  <c r="BP197" i="280"/>
  <c r="BP200" i="280"/>
  <c r="BP201" i="280"/>
  <c r="BP271" i="280"/>
  <c r="BP49" i="280"/>
  <c r="BO250" i="280"/>
  <c r="BO251" i="280"/>
  <c r="BP248" i="280"/>
  <c r="BP265" i="280"/>
  <c r="BP257" i="280"/>
  <c r="BP258" i="280"/>
  <c r="BP262" i="280"/>
  <c r="BP263" i="280"/>
  <c r="BP266" i="280"/>
  <c r="BP267" i="280"/>
  <c r="BP50" i="280"/>
  <c r="BP52" i="280"/>
  <c r="BP148" i="280"/>
  <c r="BP114" i="280"/>
  <c r="BP115" i="280"/>
  <c r="BP116" i="280"/>
  <c r="BP119" i="280"/>
  <c r="BP118" i="280"/>
  <c r="BP120" i="280"/>
  <c r="BP129" i="280"/>
  <c r="BP135" i="280"/>
  <c r="BP149" i="280"/>
  <c r="BP151" i="280"/>
  <c r="BP173" i="280"/>
  <c r="BP175" i="280"/>
  <c r="BP272" i="280"/>
  <c r="BP273" i="280"/>
  <c r="BP214" i="280"/>
  <c r="BP123" i="280"/>
  <c r="BP122" i="280"/>
  <c r="BP124" i="280"/>
  <c r="BP130" i="280"/>
  <c r="BP136" i="280"/>
  <c r="BP215" i="280"/>
  <c r="BP217" i="280"/>
  <c r="BP239" i="280"/>
  <c r="BP241" i="280"/>
  <c r="BP274" i="280"/>
  <c r="BP275" i="280"/>
  <c r="BP16" i="314"/>
  <c r="BL18" i="314"/>
  <c r="BL22" i="314"/>
  <c r="BL25" i="314"/>
  <c r="BL27" i="314"/>
  <c r="BK29" i="314"/>
  <c r="BK32" i="314"/>
  <c r="BP184" i="280"/>
  <c r="BP185" i="280"/>
  <c r="BQ182" i="280"/>
  <c r="BQ199" i="280"/>
  <c r="BQ13" i="304"/>
  <c r="BQ191" i="280"/>
  <c r="BQ192" i="280"/>
  <c r="BQ196" i="280"/>
  <c r="BQ197" i="280"/>
  <c r="BQ200" i="280"/>
  <c r="BQ201" i="280"/>
  <c r="BQ271" i="280"/>
  <c r="BQ49" i="280"/>
  <c r="BP250" i="280"/>
  <c r="BP251" i="280"/>
  <c r="BQ248" i="280"/>
  <c r="BQ265" i="280"/>
  <c r="BQ257" i="280"/>
  <c r="BQ258" i="280"/>
  <c r="BQ262" i="280"/>
  <c r="BQ263" i="280"/>
  <c r="BQ266" i="280"/>
  <c r="BQ267" i="280"/>
  <c r="BQ50" i="280"/>
  <c r="BQ52" i="280"/>
  <c r="BQ148" i="280"/>
  <c r="BQ114" i="280"/>
  <c r="BQ115" i="280"/>
  <c r="BQ116" i="280"/>
  <c r="BQ119" i="280"/>
  <c r="BQ118" i="280"/>
  <c r="BQ120" i="280"/>
  <c r="BQ129" i="280"/>
  <c r="BQ135" i="280"/>
  <c r="BQ149" i="280"/>
  <c r="BQ151" i="280"/>
  <c r="BQ173" i="280"/>
  <c r="BQ175" i="280"/>
  <c r="BQ272" i="280"/>
  <c r="BQ273" i="280"/>
  <c r="BQ214" i="280"/>
  <c r="BQ123" i="280"/>
  <c r="BQ122" i="280"/>
  <c r="BQ124" i="280"/>
  <c r="BQ130" i="280"/>
  <c r="BQ136" i="280"/>
  <c r="BQ215" i="280"/>
  <c r="BQ217" i="280"/>
  <c r="BQ239" i="280"/>
  <c r="BQ241" i="280"/>
  <c r="BQ274" i="280"/>
  <c r="BQ275" i="280"/>
  <c r="BQ16" i="314"/>
  <c r="BM18" i="314"/>
  <c r="BM22" i="314"/>
  <c r="BM25" i="314"/>
  <c r="BM27" i="314"/>
  <c r="BL29" i="314"/>
  <c r="BL32" i="314"/>
  <c r="BQ184" i="280"/>
  <c r="BQ185" i="280"/>
  <c r="BR182" i="280"/>
  <c r="BR199" i="280"/>
  <c r="BR13" i="304"/>
  <c r="BR191" i="280"/>
  <c r="BR192" i="280"/>
  <c r="BR196" i="280"/>
  <c r="BR197" i="280"/>
  <c r="BR200" i="280"/>
  <c r="BR201" i="280"/>
  <c r="BR271" i="280"/>
  <c r="BR49" i="280"/>
  <c r="BQ250" i="280"/>
  <c r="BQ251" i="280"/>
  <c r="BR248" i="280"/>
  <c r="BR265" i="280"/>
  <c r="BR257" i="280"/>
  <c r="BR258" i="280"/>
  <c r="BR262" i="280"/>
  <c r="BR263" i="280"/>
  <c r="BR266" i="280"/>
  <c r="BR267" i="280"/>
  <c r="BR50" i="280"/>
  <c r="BR52" i="280"/>
  <c r="BR148" i="280"/>
  <c r="BR114" i="280"/>
  <c r="BR115" i="280"/>
  <c r="BR116" i="280"/>
  <c r="BR119" i="280"/>
  <c r="BR118" i="280"/>
  <c r="BR120" i="280"/>
  <c r="BR129" i="280"/>
  <c r="BR135" i="280"/>
  <c r="BR149" i="280"/>
  <c r="BR151" i="280"/>
  <c r="BR173" i="280"/>
  <c r="BR175" i="280"/>
  <c r="BR272" i="280"/>
  <c r="BR273" i="280"/>
  <c r="BR214" i="280"/>
  <c r="BR123" i="280"/>
  <c r="BR122" i="280"/>
  <c r="BR124" i="280"/>
  <c r="BR130" i="280"/>
  <c r="BR136" i="280"/>
  <c r="BR215" i="280"/>
  <c r="BR217" i="280"/>
  <c r="BR239" i="280"/>
  <c r="BR241" i="280"/>
  <c r="BR274" i="280"/>
  <c r="BR275" i="280"/>
  <c r="BR16" i="314"/>
  <c r="BN18" i="314"/>
  <c r="BN22" i="314"/>
  <c r="BN25" i="314"/>
  <c r="BN27" i="314"/>
  <c r="BM29" i="314"/>
  <c r="BM32" i="314"/>
  <c r="BR184" i="280"/>
  <c r="BR185" i="280"/>
  <c r="BS182" i="280"/>
  <c r="BS199" i="280"/>
  <c r="BS13" i="304"/>
  <c r="BS191" i="280"/>
  <c r="BS192" i="280"/>
  <c r="BS196" i="280"/>
  <c r="BS197" i="280"/>
  <c r="BS200" i="280"/>
  <c r="BS201" i="280"/>
  <c r="BS271" i="280"/>
  <c r="BS49" i="280"/>
  <c r="BR250" i="280"/>
  <c r="BR251" i="280"/>
  <c r="BS248" i="280"/>
  <c r="BS265" i="280"/>
  <c r="BS257" i="280"/>
  <c r="BS258" i="280"/>
  <c r="BS262" i="280"/>
  <c r="BS263" i="280"/>
  <c r="BS266" i="280"/>
  <c r="BS267" i="280"/>
  <c r="BS50" i="280"/>
  <c r="BS52" i="280"/>
  <c r="BS148" i="280"/>
  <c r="BS114" i="280"/>
  <c r="BS115" i="280"/>
  <c r="BS116" i="280"/>
  <c r="BS119" i="280"/>
  <c r="BS118" i="280"/>
  <c r="BS120" i="280"/>
  <c r="BS129" i="280"/>
  <c r="BS135" i="280"/>
  <c r="BS149" i="280"/>
  <c r="BS151" i="280"/>
  <c r="BS173" i="280"/>
  <c r="BS175" i="280"/>
  <c r="BS272" i="280"/>
  <c r="BS273" i="280"/>
  <c r="BS214" i="280"/>
  <c r="BS123" i="280"/>
  <c r="BS122" i="280"/>
  <c r="BS124" i="280"/>
  <c r="BS130" i="280"/>
  <c r="BS136" i="280"/>
  <c r="BS215" i="280"/>
  <c r="BS217" i="280"/>
  <c r="BS239" i="280"/>
  <c r="BS241" i="280"/>
  <c r="BS274" i="280"/>
  <c r="BS275" i="280"/>
  <c r="BS16" i="314"/>
  <c r="BO18" i="314"/>
  <c r="BO22" i="314"/>
  <c r="BO25" i="314"/>
  <c r="BO27" i="314"/>
  <c r="BN29" i="314"/>
  <c r="BN32" i="314"/>
  <c r="BS184" i="280"/>
  <c r="BS185" i="280"/>
  <c r="BT182" i="280"/>
  <c r="BT199" i="280"/>
  <c r="BT13" i="304"/>
  <c r="BT191" i="280"/>
  <c r="BT192" i="280"/>
  <c r="BT196" i="280"/>
  <c r="BT197" i="280"/>
  <c r="BT200" i="280"/>
  <c r="BT201" i="280"/>
  <c r="BT271" i="280"/>
  <c r="BT49" i="280"/>
  <c r="BS250" i="280"/>
  <c r="BS251" i="280"/>
  <c r="BT248" i="280"/>
  <c r="BT265" i="280"/>
  <c r="BT257" i="280"/>
  <c r="BT258" i="280"/>
  <c r="BT262" i="280"/>
  <c r="BT263" i="280"/>
  <c r="BT266" i="280"/>
  <c r="BT267" i="280"/>
  <c r="BT50" i="280"/>
  <c r="BT52" i="280"/>
  <c r="BT148" i="280"/>
  <c r="BT114" i="280"/>
  <c r="BT115" i="280"/>
  <c r="BT116" i="280"/>
  <c r="BT119" i="280"/>
  <c r="BT118" i="280"/>
  <c r="BT120" i="280"/>
  <c r="BT129" i="280"/>
  <c r="BT135" i="280"/>
  <c r="BT149" i="280"/>
  <c r="BT151" i="280"/>
  <c r="BT173" i="280"/>
  <c r="BT175" i="280"/>
  <c r="BT272" i="280"/>
  <c r="BT273" i="280"/>
  <c r="BT214" i="280"/>
  <c r="BT123" i="280"/>
  <c r="BT122" i="280"/>
  <c r="BT124" i="280"/>
  <c r="BT130" i="280"/>
  <c r="BT136" i="280"/>
  <c r="BT215" i="280"/>
  <c r="BT217" i="280"/>
  <c r="BT239" i="280"/>
  <c r="BT241" i="280"/>
  <c r="BT274" i="280"/>
  <c r="BT275" i="280"/>
  <c r="BT16" i="314"/>
  <c r="BP18" i="314"/>
  <c r="BP22" i="314"/>
  <c r="BP25" i="314"/>
  <c r="BP27" i="314"/>
  <c r="BO29" i="314"/>
  <c r="BO32" i="314"/>
  <c r="BT184" i="280"/>
  <c r="BT185" i="280"/>
  <c r="BU182" i="280"/>
  <c r="BU199" i="280"/>
  <c r="BU13" i="304"/>
  <c r="BU191" i="280"/>
  <c r="BU192" i="280"/>
  <c r="BU196" i="280"/>
  <c r="BU197" i="280"/>
  <c r="BU200" i="280"/>
  <c r="BU201" i="280"/>
  <c r="BU271" i="280"/>
  <c r="BU49" i="280"/>
  <c r="BT250" i="280"/>
  <c r="BT251" i="280"/>
  <c r="BU248" i="280"/>
  <c r="BU265" i="280"/>
  <c r="BU257" i="280"/>
  <c r="BU258" i="280"/>
  <c r="BU262" i="280"/>
  <c r="BU263" i="280"/>
  <c r="BU266" i="280"/>
  <c r="BU267" i="280"/>
  <c r="BU50" i="280"/>
  <c r="BU52" i="280"/>
  <c r="BU148" i="280"/>
  <c r="BU114" i="280"/>
  <c r="BU115" i="280"/>
  <c r="BU116" i="280"/>
  <c r="BU119" i="280"/>
  <c r="BU118" i="280"/>
  <c r="BU120" i="280"/>
  <c r="BU129" i="280"/>
  <c r="BU135" i="280"/>
  <c r="BU149" i="280"/>
  <c r="BU151" i="280"/>
  <c r="BU173" i="280"/>
  <c r="BU175" i="280"/>
  <c r="BU272" i="280"/>
  <c r="BU273" i="280"/>
  <c r="BU214" i="280"/>
  <c r="BU123" i="280"/>
  <c r="BU122" i="280"/>
  <c r="BU124" i="280"/>
  <c r="BU130" i="280"/>
  <c r="BU136" i="280"/>
  <c r="BU215" i="280"/>
  <c r="BU217" i="280"/>
  <c r="BU239" i="280"/>
  <c r="BU241" i="280"/>
  <c r="BU274" i="280"/>
  <c r="BU275" i="280"/>
  <c r="BU16" i="314"/>
  <c r="BQ18" i="314"/>
  <c r="BQ22" i="314"/>
  <c r="BQ25" i="314"/>
  <c r="BQ27" i="314"/>
  <c r="BP29" i="314"/>
  <c r="BP32" i="314"/>
  <c r="BU184" i="280"/>
  <c r="BU185" i="280"/>
  <c r="BV182" i="280"/>
  <c r="BV199" i="280"/>
  <c r="BV13" i="304"/>
  <c r="BV191" i="280"/>
  <c r="BV192" i="280"/>
  <c r="BV196" i="280"/>
  <c r="BV197" i="280"/>
  <c r="BV200" i="280"/>
  <c r="BV201" i="280"/>
  <c r="BV271" i="280"/>
  <c r="BV49" i="280"/>
  <c r="BU250" i="280"/>
  <c r="BU251" i="280"/>
  <c r="BV248" i="280"/>
  <c r="BV265" i="280"/>
  <c r="BV257" i="280"/>
  <c r="BV258" i="280"/>
  <c r="BV262" i="280"/>
  <c r="BV263" i="280"/>
  <c r="BV266" i="280"/>
  <c r="BV267" i="280"/>
  <c r="BV50" i="280"/>
  <c r="BV52" i="280"/>
  <c r="BV148" i="280"/>
  <c r="BV114" i="280"/>
  <c r="BV115" i="280"/>
  <c r="BV116" i="280"/>
  <c r="BV119" i="280"/>
  <c r="BV118" i="280"/>
  <c r="BV120" i="280"/>
  <c r="BV129" i="280"/>
  <c r="BV135" i="280"/>
  <c r="BV149" i="280"/>
  <c r="BV151" i="280"/>
  <c r="BV173" i="280"/>
  <c r="BV175" i="280"/>
  <c r="BV272" i="280"/>
  <c r="BV273" i="280"/>
  <c r="BV214" i="280"/>
  <c r="BV123" i="280"/>
  <c r="BV122" i="280"/>
  <c r="BV124" i="280"/>
  <c r="BV130" i="280"/>
  <c r="BV136" i="280"/>
  <c r="BV215" i="280"/>
  <c r="BV217" i="280"/>
  <c r="BV239" i="280"/>
  <c r="BV241" i="280"/>
  <c r="BV274" i="280"/>
  <c r="BV275" i="280"/>
  <c r="BV16" i="314"/>
  <c r="BR18" i="314"/>
  <c r="BR22" i="314"/>
  <c r="BR25" i="314"/>
  <c r="BR27" i="314"/>
  <c r="BQ29" i="314"/>
  <c r="BQ32" i="314"/>
  <c r="BV184" i="280"/>
  <c r="BV185" i="280"/>
  <c r="BW182" i="280"/>
  <c r="BW199" i="280"/>
  <c r="BW13" i="304"/>
  <c r="BW191" i="280"/>
  <c r="BW192" i="280"/>
  <c r="BW196" i="280"/>
  <c r="BW197" i="280"/>
  <c r="BW200" i="280"/>
  <c r="BW201" i="280"/>
  <c r="BW271" i="280"/>
  <c r="BW49" i="280"/>
  <c r="BV250" i="280"/>
  <c r="BV251" i="280"/>
  <c r="BW248" i="280"/>
  <c r="BW265" i="280"/>
  <c r="BW257" i="280"/>
  <c r="BW258" i="280"/>
  <c r="BW262" i="280"/>
  <c r="BW263" i="280"/>
  <c r="BW266" i="280"/>
  <c r="BW267" i="280"/>
  <c r="BW50" i="280"/>
  <c r="BW52" i="280"/>
  <c r="BW148" i="280"/>
  <c r="BW114" i="280"/>
  <c r="BW115" i="280"/>
  <c r="BW116" i="280"/>
  <c r="BW119" i="280"/>
  <c r="BW118" i="280"/>
  <c r="BW120" i="280"/>
  <c r="BW129" i="280"/>
  <c r="BW135" i="280"/>
  <c r="BW149" i="280"/>
  <c r="BW151" i="280"/>
  <c r="BW173" i="280"/>
  <c r="BW175" i="280"/>
  <c r="BW272" i="280"/>
  <c r="BW273" i="280"/>
  <c r="BW214" i="280"/>
  <c r="BW123" i="280"/>
  <c r="BW122" i="280"/>
  <c r="BW124" i="280"/>
  <c r="BW130" i="280"/>
  <c r="BW136" i="280"/>
  <c r="BW215" i="280"/>
  <c r="BW217" i="280"/>
  <c r="BW239" i="280"/>
  <c r="BW241" i="280"/>
  <c r="BW274" i="280"/>
  <c r="BW275" i="280"/>
  <c r="BW16" i="314"/>
  <c r="BS18" i="314"/>
  <c r="BS22" i="314"/>
  <c r="BS25" i="314"/>
  <c r="BS27" i="314"/>
  <c r="BR29" i="314"/>
  <c r="BR32" i="314"/>
  <c r="BW184" i="280"/>
  <c r="BW185" i="280"/>
  <c r="BX182" i="280"/>
  <c r="BX199" i="280"/>
  <c r="BX13" i="304"/>
  <c r="BX191" i="280"/>
  <c r="BX192" i="280"/>
  <c r="BX196" i="280"/>
  <c r="BX197" i="280"/>
  <c r="BX200" i="280"/>
  <c r="BX201" i="280"/>
  <c r="BX271" i="280"/>
  <c r="BX49" i="280"/>
  <c r="BW250" i="280"/>
  <c r="BW251" i="280"/>
  <c r="BX248" i="280"/>
  <c r="BX265" i="280"/>
  <c r="BX257" i="280"/>
  <c r="BX258" i="280"/>
  <c r="BX262" i="280"/>
  <c r="BX263" i="280"/>
  <c r="BX266" i="280"/>
  <c r="BX267" i="280"/>
  <c r="BX50" i="280"/>
  <c r="BX52" i="280"/>
  <c r="BX148" i="280"/>
  <c r="BX114" i="280"/>
  <c r="BX115" i="280"/>
  <c r="BX116" i="280"/>
  <c r="BX119" i="280"/>
  <c r="BX118" i="280"/>
  <c r="BX120" i="280"/>
  <c r="BX129" i="280"/>
  <c r="BX135" i="280"/>
  <c r="BX149" i="280"/>
  <c r="BX151" i="280"/>
  <c r="BX173" i="280"/>
  <c r="BX175" i="280"/>
  <c r="BX272" i="280"/>
  <c r="BX273" i="280"/>
  <c r="BX214" i="280"/>
  <c r="BX123" i="280"/>
  <c r="BX122" i="280"/>
  <c r="BX124" i="280"/>
  <c r="BX130" i="280"/>
  <c r="BX136" i="280"/>
  <c r="BX215" i="280"/>
  <c r="BX217" i="280"/>
  <c r="BX239" i="280"/>
  <c r="BX241" i="280"/>
  <c r="BX274" i="280"/>
  <c r="BX275" i="280"/>
  <c r="BX16" i="314"/>
  <c r="BT18" i="314"/>
  <c r="BT22" i="314"/>
  <c r="BT25" i="314"/>
  <c r="BT27" i="314"/>
  <c r="BS29" i="314"/>
  <c r="BS32" i="314"/>
  <c r="BX184" i="280"/>
  <c r="BX185" i="280"/>
  <c r="BY182" i="280"/>
  <c r="BY199" i="280"/>
  <c r="BY13" i="304"/>
  <c r="BY191" i="280"/>
  <c r="BY192" i="280"/>
  <c r="BY196" i="280"/>
  <c r="BY197" i="280"/>
  <c r="BY200" i="280"/>
  <c r="BY201" i="280"/>
  <c r="BY271" i="280"/>
  <c r="BY49" i="280"/>
  <c r="BX250" i="280"/>
  <c r="BX251" i="280"/>
  <c r="BY248" i="280"/>
  <c r="BY265" i="280"/>
  <c r="BY257" i="280"/>
  <c r="BY258" i="280"/>
  <c r="BY262" i="280"/>
  <c r="BY263" i="280"/>
  <c r="BY266" i="280"/>
  <c r="BY267" i="280"/>
  <c r="BY50" i="280"/>
  <c r="BY52" i="280"/>
  <c r="BY148" i="280"/>
  <c r="BY114" i="280"/>
  <c r="BY115" i="280"/>
  <c r="BY116" i="280"/>
  <c r="BY119" i="280"/>
  <c r="BY118" i="280"/>
  <c r="BY120" i="280"/>
  <c r="BY129" i="280"/>
  <c r="BY135" i="280"/>
  <c r="BY149" i="280"/>
  <c r="BY151" i="280"/>
  <c r="BY173" i="280"/>
  <c r="BY175" i="280"/>
  <c r="BY272" i="280"/>
  <c r="BY273" i="280"/>
  <c r="BY214" i="280"/>
  <c r="BY123" i="280"/>
  <c r="BY122" i="280"/>
  <c r="BY124" i="280"/>
  <c r="BY130" i="280"/>
  <c r="BY136" i="280"/>
  <c r="BY215" i="280"/>
  <c r="BY217" i="280"/>
  <c r="BY239" i="280"/>
  <c r="BY241" i="280"/>
  <c r="BY274" i="280"/>
  <c r="BY275" i="280"/>
  <c r="BY16" i="314"/>
  <c r="BU18" i="314"/>
  <c r="BU22" i="314"/>
  <c r="BU25" i="314"/>
  <c r="BU27" i="314"/>
  <c r="BT29" i="314"/>
  <c r="BT32" i="314"/>
  <c r="BY184" i="280"/>
  <c r="BY185" i="280"/>
  <c r="BZ182" i="280"/>
  <c r="BZ199" i="280"/>
  <c r="BZ13" i="304"/>
  <c r="BZ191" i="280"/>
  <c r="BZ192" i="280"/>
  <c r="BZ196" i="280"/>
  <c r="BZ197" i="280"/>
  <c r="BZ200" i="280"/>
  <c r="BZ201" i="280"/>
  <c r="BZ271" i="280"/>
  <c r="BZ49" i="280"/>
  <c r="BY250" i="280"/>
  <c r="BY251" i="280"/>
  <c r="BZ248" i="280"/>
  <c r="BZ265" i="280"/>
  <c r="BZ257" i="280"/>
  <c r="BZ258" i="280"/>
  <c r="BZ262" i="280"/>
  <c r="BZ263" i="280"/>
  <c r="BZ266" i="280"/>
  <c r="BZ267" i="280"/>
  <c r="BZ50" i="280"/>
  <c r="BZ52" i="280"/>
  <c r="BZ148" i="280"/>
  <c r="BZ114" i="280"/>
  <c r="BZ115" i="280"/>
  <c r="BZ116" i="280"/>
  <c r="BZ119" i="280"/>
  <c r="BZ118" i="280"/>
  <c r="BZ120" i="280"/>
  <c r="BZ129" i="280"/>
  <c r="BZ135" i="280"/>
  <c r="BZ149" i="280"/>
  <c r="BZ151" i="280"/>
  <c r="BZ173" i="280"/>
  <c r="BZ175" i="280"/>
  <c r="BZ272" i="280"/>
  <c r="BZ273" i="280"/>
  <c r="BZ214" i="280"/>
  <c r="BZ123" i="280"/>
  <c r="BZ122" i="280"/>
  <c r="BZ124" i="280"/>
  <c r="BZ130" i="280"/>
  <c r="BZ136" i="280"/>
  <c r="BZ215" i="280"/>
  <c r="BZ217" i="280"/>
  <c r="BZ239" i="280"/>
  <c r="BZ241" i="280"/>
  <c r="BZ274" i="280"/>
  <c r="BZ275" i="280"/>
  <c r="BZ16" i="314"/>
  <c r="BV18" i="314"/>
  <c r="BV22" i="314"/>
  <c r="BV25" i="314"/>
  <c r="BV27" i="314"/>
  <c r="BU29" i="314"/>
  <c r="BU32" i="314"/>
  <c r="BZ184" i="280"/>
  <c r="BZ185" i="280"/>
  <c r="CA182" i="280"/>
  <c r="CA199" i="280"/>
  <c r="CA13" i="304"/>
  <c r="CA191" i="280"/>
  <c r="CA192" i="280"/>
  <c r="CA196" i="280"/>
  <c r="CA197" i="280"/>
  <c r="CA200" i="280"/>
  <c r="CA201" i="280"/>
  <c r="CA271" i="280"/>
  <c r="CA49" i="280"/>
  <c r="BZ250" i="280"/>
  <c r="BZ251" i="280"/>
  <c r="CA248" i="280"/>
  <c r="CA265" i="280"/>
  <c r="CA257" i="280"/>
  <c r="CA258" i="280"/>
  <c r="CA262" i="280"/>
  <c r="CA263" i="280"/>
  <c r="CA266" i="280"/>
  <c r="CA267" i="280"/>
  <c r="CA50" i="280"/>
  <c r="CA52" i="280"/>
  <c r="CA148" i="280"/>
  <c r="CA114" i="280"/>
  <c r="CA115" i="280"/>
  <c r="CA116" i="280"/>
  <c r="CA119" i="280"/>
  <c r="CA118" i="280"/>
  <c r="CA120" i="280"/>
  <c r="CA129" i="280"/>
  <c r="CA135" i="280"/>
  <c r="CA149" i="280"/>
  <c r="CA151" i="280"/>
  <c r="CA173" i="280"/>
  <c r="CA175" i="280"/>
  <c r="CA272" i="280"/>
  <c r="CA273" i="280"/>
  <c r="CA214" i="280"/>
  <c r="CA123" i="280"/>
  <c r="CA122" i="280"/>
  <c r="CA124" i="280"/>
  <c r="CA130" i="280"/>
  <c r="CA136" i="280"/>
  <c r="CA215" i="280"/>
  <c r="CA217" i="280"/>
  <c r="CA239" i="280"/>
  <c r="CA241" i="280"/>
  <c r="CA274" i="280"/>
  <c r="CA275" i="280"/>
  <c r="CA16" i="314"/>
  <c r="BW18" i="314"/>
  <c r="BW22" i="314"/>
  <c r="BW25" i="314"/>
  <c r="BW27" i="314"/>
  <c r="BV29" i="314"/>
  <c r="BV32" i="314"/>
  <c r="CA184" i="280"/>
  <c r="CA185" i="280"/>
  <c r="CB182" i="280"/>
  <c r="CB199" i="280"/>
  <c r="CB13" i="304"/>
  <c r="CB191" i="280"/>
  <c r="CB192" i="280"/>
  <c r="CB196" i="280"/>
  <c r="CB197" i="280"/>
  <c r="CB200" i="280"/>
  <c r="CB201" i="280"/>
  <c r="CB271" i="280"/>
  <c r="CB49" i="280"/>
  <c r="CA250" i="280"/>
  <c r="CA251" i="280"/>
  <c r="CB248" i="280"/>
  <c r="CB265" i="280"/>
  <c r="CB257" i="280"/>
  <c r="CB258" i="280"/>
  <c r="CB262" i="280"/>
  <c r="CB263" i="280"/>
  <c r="CB266" i="280"/>
  <c r="CB267" i="280"/>
  <c r="CB50" i="280"/>
  <c r="CB52" i="280"/>
  <c r="CB148" i="280"/>
  <c r="CB114" i="280"/>
  <c r="CB115" i="280"/>
  <c r="CB116" i="280"/>
  <c r="CB119" i="280"/>
  <c r="CB118" i="280"/>
  <c r="CB120" i="280"/>
  <c r="CB129" i="280"/>
  <c r="CB135" i="280"/>
  <c r="CB149" i="280"/>
  <c r="CB151" i="280"/>
  <c r="CB173" i="280"/>
  <c r="CB175" i="280"/>
  <c r="CB272" i="280"/>
  <c r="CB273" i="280"/>
  <c r="CB214" i="280"/>
  <c r="CB123" i="280"/>
  <c r="CB122" i="280"/>
  <c r="CB124" i="280"/>
  <c r="CB130" i="280"/>
  <c r="CB136" i="280"/>
  <c r="CB215" i="280"/>
  <c r="CB217" i="280"/>
  <c r="CB239" i="280"/>
  <c r="CB241" i="280"/>
  <c r="CB274" i="280"/>
  <c r="CB275" i="280"/>
  <c r="CB16" i="314"/>
  <c r="BX18" i="314"/>
  <c r="BX22" i="314"/>
  <c r="BX25" i="314"/>
  <c r="BX27" i="314"/>
  <c r="BW29" i="314"/>
  <c r="BW32" i="314"/>
  <c r="CB184" i="280"/>
  <c r="CB185" i="280"/>
  <c r="CC182" i="280"/>
  <c r="CC199" i="280"/>
  <c r="CC13" i="304"/>
  <c r="CC191" i="280"/>
  <c r="CC192" i="280"/>
  <c r="CC196" i="280"/>
  <c r="CC197" i="280"/>
  <c r="CC200" i="280"/>
  <c r="CC201" i="280"/>
  <c r="CC271" i="280"/>
  <c r="CC49" i="280"/>
  <c r="CB250" i="280"/>
  <c r="CB251" i="280"/>
  <c r="CC248" i="280"/>
  <c r="CC265" i="280"/>
  <c r="CC257" i="280"/>
  <c r="CC258" i="280"/>
  <c r="CC262" i="280"/>
  <c r="CC263" i="280"/>
  <c r="CC266" i="280"/>
  <c r="CC267" i="280"/>
  <c r="CC50" i="280"/>
  <c r="CC52" i="280"/>
  <c r="CC148" i="280"/>
  <c r="CC114" i="280"/>
  <c r="CC115" i="280"/>
  <c r="CC116" i="280"/>
  <c r="CC119" i="280"/>
  <c r="CC118" i="280"/>
  <c r="CC120" i="280"/>
  <c r="CC129" i="280"/>
  <c r="CC135" i="280"/>
  <c r="CC149" i="280"/>
  <c r="CC151" i="280"/>
  <c r="CC173" i="280"/>
  <c r="CC175" i="280"/>
  <c r="CC272" i="280"/>
  <c r="CC273" i="280"/>
  <c r="CC214" i="280"/>
  <c r="CC123" i="280"/>
  <c r="CC122" i="280"/>
  <c r="CC124" i="280"/>
  <c r="CC130" i="280"/>
  <c r="CC136" i="280"/>
  <c r="CC215" i="280"/>
  <c r="CC217" i="280"/>
  <c r="CC239" i="280"/>
  <c r="CC241" i="280"/>
  <c r="CC274" i="280"/>
  <c r="CC275" i="280"/>
  <c r="CC16" i="314"/>
  <c r="BY18" i="314"/>
  <c r="BY22" i="314"/>
  <c r="BY25" i="314"/>
  <c r="BY27" i="314"/>
  <c r="BX29" i="314"/>
  <c r="BX32" i="314"/>
  <c r="CC184" i="280"/>
  <c r="CC185" i="280"/>
  <c r="CD182" i="280"/>
  <c r="CD199" i="280"/>
  <c r="CD13" i="304"/>
  <c r="CD191" i="280"/>
  <c r="CD192" i="280"/>
  <c r="CD196" i="280"/>
  <c r="CD197" i="280"/>
  <c r="CD200" i="280"/>
  <c r="CD201" i="280"/>
  <c r="CD271" i="280"/>
  <c r="CD49" i="280"/>
  <c r="CC250" i="280"/>
  <c r="CC251" i="280"/>
  <c r="CD248" i="280"/>
  <c r="CD265" i="280"/>
  <c r="CD257" i="280"/>
  <c r="CD258" i="280"/>
  <c r="CD262" i="280"/>
  <c r="CD263" i="280"/>
  <c r="CD266" i="280"/>
  <c r="CD267" i="280"/>
  <c r="CD50" i="280"/>
  <c r="CD52" i="280"/>
  <c r="CD148" i="280"/>
  <c r="CD114" i="280"/>
  <c r="CD115" i="280"/>
  <c r="CD116" i="280"/>
  <c r="CD119" i="280"/>
  <c r="CD118" i="280"/>
  <c r="CD120" i="280"/>
  <c r="CD129" i="280"/>
  <c r="CD135" i="280"/>
  <c r="CD149" i="280"/>
  <c r="CD151" i="280"/>
  <c r="CD173" i="280"/>
  <c r="CD175" i="280"/>
  <c r="CD272" i="280"/>
  <c r="CD273" i="280"/>
  <c r="CD214" i="280"/>
  <c r="CD123" i="280"/>
  <c r="CD122" i="280"/>
  <c r="CD124" i="280"/>
  <c r="CD130" i="280"/>
  <c r="CD136" i="280"/>
  <c r="CD215" i="280"/>
  <c r="CD217" i="280"/>
  <c r="CD239" i="280"/>
  <c r="CD241" i="280"/>
  <c r="CD274" i="280"/>
  <c r="CD275" i="280"/>
  <c r="CD16" i="314"/>
  <c r="BZ18" i="314"/>
  <c r="BZ22" i="314"/>
  <c r="BZ25" i="314"/>
  <c r="BZ27" i="314"/>
  <c r="BY29" i="314"/>
  <c r="BY32" i="314"/>
  <c r="CD184" i="280"/>
  <c r="CD185" i="280"/>
  <c r="CE182" i="280"/>
  <c r="CE199" i="280"/>
  <c r="CE13" i="304"/>
  <c r="CE191" i="280"/>
  <c r="CE192" i="280"/>
  <c r="CE196" i="280"/>
  <c r="CE197" i="280"/>
  <c r="CE200" i="280"/>
  <c r="CE201" i="280"/>
  <c r="CE271" i="280"/>
  <c r="CE49" i="280"/>
  <c r="CD250" i="280"/>
  <c r="CD251" i="280"/>
  <c r="CE248" i="280"/>
  <c r="CE265" i="280"/>
  <c r="CE257" i="280"/>
  <c r="CE258" i="280"/>
  <c r="CE262" i="280"/>
  <c r="CE263" i="280"/>
  <c r="CE266" i="280"/>
  <c r="CE267" i="280"/>
  <c r="CE50" i="280"/>
  <c r="CE52" i="280"/>
  <c r="CE148" i="280"/>
  <c r="CE114" i="280"/>
  <c r="CE115" i="280"/>
  <c r="CE116" i="280"/>
  <c r="CE119" i="280"/>
  <c r="CE118" i="280"/>
  <c r="CE120" i="280"/>
  <c r="CE129" i="280"/>
  <c r="CE135" i="280"/>
  <c r="CE149" i="280"/>
  <c r="CE151" i="280"/>
  <c r="CE173" i="280"/>
  <c r="CE175" i="280"/>
  <c r="CE272" i="280"/>
  <c r="CE273" i="280"/>
  <c r="CE214" i="280"/>
  <c r="CE123" i="280"/>
  <c r="CE122" i="280"/>
  <c r="CE124" i="280"/>
  <c r="CE130" i="280"/>
  <c r="CE136" i="280"/>
  <c r="CE215" i="280"/>
  <c r="CE217" i="280"/>
  <c r="CE239" i="280"/>
  <c r="CE241" i="280"/>
  <c r="CE274" i="280"/>
  <c r="CE275" i="280"/>
  <c r="CE16" i="314"/>
  <c r="CA18" i="314"/>
  <c r="CA22" i="314"/>
  <c r="CA25" i="314"/>
  <c r="CA27" i="314"/>
  <c r="BZ29" i="314"/>
  <c r="BZ32" i="314"/>
  <c r="CE184" i="280"/>
  <c r="CE185" i="280"/>
  <c r="CF182" i="280"/>
  <c r="CF199" i="280"/>
  <c r="CF13" i="304"/>
  <c r="CF191" i="280"/>
  <c r="CF192" i="280"/>
  <c r="CF196" i="280"/>
  <c r="CF197" i="280"/>
  <c r="CF200" i="280"/>
  <c r="CF201" i="280"/>
  <c r="CF271" i="280"/>
  <c r="CF49" i="280"/>
  <c r="CE250" i="280"/>
  <c r="CE251" i="280"/>
  <c r="CF248" i="280"/>
  <c r="CF265" i="280"/>
  <c r="CF257" i="280"/>
  <c r="CF258" i="280"/>
  <c r="CF262" i="280"/>
  <c r="CF263" i="280"/>
  <c r="CF266" i="280"/>
  <c r="CF267" i="280"/>
  <c r="CF50" i="280"/>
  <c r="CF52" i="280"/>
  <c r="CF148" i="280"/>
  <c r="CF114" i="280"/>
  <c r="CF115" i="280"/>
  <c r="CF116" i="280"/>
  <c r="CF119" i="280"/>
  <c r="CF118" i="280"/>
  <c r="CF120" i="280"/>
  <c r="CF129" i="280"/>
  <c r="CF135" i="280"/>
  <c r="CF149" i="280"/>
  <c r="CF151" i="280"/>
  <c r="CF173" i="280"/>
  <c r="CF175" i="280"/>
  <c r="CF272" i="280"/>
  <c r="CF273" i="280"/>
  <c r="CF214" i="280"/>
  <c r="CF123" i="280"/>
  <c r="CF122" i="280"/>
  <c r="CF124" i="280"/>
  <c r="CF130" i="280"/>
  <c r="CF136" i="280"/>
  <c r="CF215" i="280"/>
  <c r="CF217" i="280"/>
  <c r="CF239" i="280"/>
  <c r="CF241" i="280"/>
  <c r="CF274" i="280"/>
  <c r="CF275" i="280"/>
  <c r="CF16" i="314"/>
  <c r="CB18" i="314"/>
  <c r="CB22" i="314"/>
  <c r="CB25" i="314"/>
  <c r="CB27" i="314"/>
  <c r="CA29" i="314"/>
  <c r="CA32" i="314"/>
  <c r="CF184" i="280"/>
  <c r="CF185" i="280"/>
  <c r="CG182" i="280"/>
  <c r="CG199" i="280"/>
  <c r="CG13" i="304"/>
  <c r="CG191" i="280"/>
  <c r="CG192" i="280"/>
  <c r="CG196" i="280"/>
  <c r="CG197" i="280"/>
  <c r="CG200" i="280"/>
  <c r="CG201" i="280"/>
  <c r="CG271" i="280"/>
  <c r="CG49" i="280"/>
  <c r="CF250" i="280"/>
  <c r="CF251" i="280"/>
  <c r="CG248" i="280"/>
  <c r="CG265" i="280"/>
  <c r="CG257" i="280"/>
  <c r="CG258" i="280"/>
  <c r="CG262" i="280"/>
  <c r="CG263" i="280"/>
  <c r="CG266" i="280"/>
  <c r="CG267" i="280"/>
  <c r="CG50" i="280"/>
  <c r="CG52" i="280"/>
  <c r="CG148" i="280"/>
  <c r="CG114" i="280"/>
  <c r="CG115" i="280"/>
  <c r="CG116" i="280"/>
  <c r="CG119" i="280"/>
  <c r="CG118" i="280"/>
  <c r="CG120" i="280"/>
  <c r="CG129" i="280"/>
  <c r="CG135" i="280"/>
  <c r="CG149" i="280"/>
  <c r="CG151" i="280"/>
  <c r="CG173" i="280"/>
  <c r="CG175" i="280"/>
  <c r="CG272" i="280"/>
  <c r="CG273" i="280"/>
  <c r="CG214" i="280"/>
  <c r="CG123" i="280"/>
  <c r="CG122" i="280"/>
  <c r="CG124" i="280"/>
  <c r="CG130" i="280"/>
  <c r="CG136" i="280"/>
  <c r="CG215" i="280"/>
  <c r="CG217" i="280"/>
  <c r="CG239" i="280"/>
  <c r="CG241" i="280"/>
  <c r="CG274" i="280"/>
  <c r="CG275" i="280"/>
  <c r="CG16" i="314"/>
  <c r="CC18" i="314"/>
  <c r="CC22" i="314"/>
  <c r="CC25" i="314"/>
  <c r="CC27" i="314"/>
  <c r="CB29" i="314"/>
  <c r="CB32" i="314"/>
  <c r="CG184" i="280"/>
  <c r="CG185" i="280"/>
  <c r="CH182" i="280"/>
  <c r="CH199" i="280"/>
  <c r="CH13" i="304"/>
  <c r="CH191" i="280"/>
  <c r="CH192" i="280"/>
  <c r="CH196" i="280"/>
  <c r="CH197" i="280"/>
  <c r="CH200" i="280"/>
  <c r="CH201" i="280"/>
  <c r="CH271" i="280"/>
  <c r="CH49" i="280"/>
  <c r="CG250" i="280"/>
  <c r="CG251" i="280"/>
  <c r="CH248" i="280"/>
  <c r="CH265" i="280"/>
  <c r="CH257" i="280"/>
  <c r="CH258" i="280"/>
  <c r="CH262" i="280"/>
  <c r="CH263" i="280"/>
  <c r="CH266" i="280"/>
  <c r="CH267" i="280"/>
  <c r="CH50" i="280"/>
  <c r="CH52" i="280"/>
  <c r="CH148" i="280"/>
  <c r="CH114" i="280"/>
  <c r="CH115" i="280"/>
  <c r="CH116" i="280"/>
  <c r="CH119" i="280"/>
  <c r="CH118" i="280"/>
  <c r="CH120" i="280"/>
  <c r="CH129" i="280"/>
  <c r="CH135" i="280"/>
  <c r="CH149" i="280"/>
  <c r="CH151" i="280"/>
  <c r="CH173" i="280"/>
  <c r="CH175" i="280"/>
  <c r="CH272" i="280"/>
  <c r="CH273" i="280"/>
  <c r="CH214" i="280"/>
  <c r="CH123" i="280"/>
  <c r="CH122" i="280"/>
  <c r="CH124" i="280"/>
  <c r="CH130" i="280"/>
  <c r="CH136" i="280"/>
  <c r="CH215" i="280"/>
  <c r="CH217" i="280"/>
  <c r="CH239" i="280"/>
  <c r="CH241" i="280"/>
  <c r="CH274" i="280"/>
  <c r="CH275" i="280"/>
  <c r="CH16" i="314"/>
  <c r="CD18" i="314"/>
  <c r="CD22" i="314"/>
  <c r="CD25" i="314"/>
  <c r="CD27" i="314"/>
  <c r="CC29" i="314"/>
  <c r="CC32" i="314"/>
  <c r="CH184" i="280"/>
  <c r="CH185" i="280"/>
  <c r="CI182" i="280"/>
  <c r="CI199" i="280"/>
  <c r="CI13" i="304"/>
  <c r="CI191" i="280"/>
  <c r="CI192" i="280"/>
  <c r="CI196" i="280"/>
  <c r="CI197" i="280"/>
  <c r="CI200" i="280"/>
  <c r="CI201" i="280"/>
  <c r="CI271" i="280"/>
  <c r="CI49" i="280"/>
  <c r="CH250" i="280"/>
  <c r="CH251" i="280"/>
  <c r="CI248" i="280"/>
  <c r="CI265" i="280"/>
  <c r="CI257" i="280"/>
  <c r="CI258" i="280"/>
  <c r="CI262" i="280"/>
  <c r="CI263" i="280"/>
  <c r="CI266" i="280"/>
  <c r="CI267" i="280"/>
  <c r="CI50" i="280"/>
  <c r="CI52" i="280"/>
  <c r="CI148" i="280"/>
  <c r="CI114" i="280"/>
  <c r="CI115" i="280"/>
  <c r="CI116" i="280"/>
  <c r="CI119" i="280"/>
  <c r="CI118" i="280"/>
  <c r="CI120" i="280"/>
  <c r="CI129" i="280"/>
  <c r="CI135" i="280"/>
  <c r="CI149" i="280"/>
  <c r="CI151" i="280"/>
  <c r="CI173" i="280"/>
  <c r="CI175" i="280"/>
  <c r="CI272" i="280"/>
  <c r="CI273" i="280"/>
  <c r="CI214" i="280"/>
  <c r="CI123" i="280"/>
  <c r="CI122" i="280"/>
  <c r="CI124" i="280"/>
  <c r="CI130" i="280"/>
  <c r="CI136" i="280"/>
  <c r="CI215" i="280"/>
  <c r="CI217" i="280"/>
  <c r="CI239" i="280"/>
  <c r="CI241" i="280"/>
  <c r="CI274" i="280"/>
  <c r="CI275" i="280"/>
  <c r="CI16" i="314"/>
  <c r="CE18" i="314"/>
  <c r="CE22" i="314"/>
  <c r="CE25" i="314"/>
  <c r="CE27" i="314"/>
  <c r="CD29" i="314"/>
  <c r="CD32" i="314"/>
  <c r="CI184" i="280"/>
  <c r="CI185" i="280"/>
  <c r="CJ182" i="280"/>
  <c r="CJ199" i="280"/>
  <c r="CJ13" i="304"/>
  <c r="CJ191" i="280"/>
  <c r="CJ192" i="280"/>
  <c r="CJ196" i="280"/>
  <c r="CJ197" i="280"/>
  <c r="CJ200" i="280"/>
  <c r="CJ201" i="280"/>
  <c r="CJ271" i="280"/>
  <c r="CJ49" i="280"/>
  <c r="CI250" i="280"/>
  <c r="CI251" i="280"/>
  <c r="CJ248" i="280"/>
  <c r="CJ265" i="280"/>
  <c r="CJ257" i="280"/>
  <c r="CJ258" i="280"/>
  <c r="CJ262" i="280"/>
  <c r="CJ263" i="280"/>
  <c r="CJ266" i="280"/>
  <c r="CJ267" i="280"/>
  <c r="CJ50" i="280"/>
  <c r="CJ52" i="280"/>
  <c r="CJ148" i="280"/>
  <c r="CJ114" i="280"/>
  <c r="CJ115" i="280"/>
  <c r="CJ116" i="280"/>
  <c r="CJ119" i="280"/>
  <c r="CJ118" i="280"/>
  <c r="CJ120" i="280"/>
  <c r="CJ129" i="280"/>
  <c r="CJ135" i="280"/>
  <c r="CJ149" i="280"/>
  <c r="CJ151" i="280"/>
  <c r="CJ173" i="280"/>
  <c r="CJ175" i="280"/>
  <c r="CJ272" i="280"/>
  <c r="CJ273" i="280"/>
  <c r="CJ214" i="280"/>
  <c r="CJ123" i="280"/>
  <c r="CJ122" i="280"/>
  <c r="CJ124" i="280"/>
  <c r="CJ130" i="280"/>
  <c r="CJ136" i="280"/>
  <c r="CJ215" i="280"/>
  <c r="CJ217" i="280"/>
  <c r="CJ239" i="280"/>
  <c r="CJ241" i="280"/>
  <c r="CJ274" i="280"/>
  <c r="CJ275" i="280"/>
  <c r="CJ16" i="314"/>
  <c r="CF18" i="314"/>
  <c r="CF22" i="314"/>
  <c r="CF25" i="314"/>
  <c r="CF27" i="314"/>
  <c r="CE29" i="314"/>
  <c r="CE32" i="314"/>
  <c r="CJ184" i="280"/>
  <c r="CJ185" i="280"/>
  <c r="CK182" i="280"/>
  <c r="CK199" i="280"/>
  <c r="CK13" i="304"/>
  <c r="CK191" i="280"/>
  <c r="CK192" i="280"/>
  <c r="CK196" i="280"/>
  <c r="CK197" i="280"/>
  <c r="CK200" i="280"/>
  <c r="CK201" i="280"/>
  <c r="CK271" i="280"/>
  <c r="CK49" i="280"/>
  <c r="CJ250" i="280"/>
  <c r="CJ251" i="280"/>
  <c r="CK248" i="280"/>
  <c r="CK265" i="280"/>
  <c r="CK257" i="280"/>
  <c r="CK258" i="280"/>
  <c r="CK262" i="280"/>
  <c r="CK263" i="280"/>
  <c r="CK266" i="280"/>
  <c r="CK267" i="280"/>
  <c r="CK50" i="280"/>
  <c r="CK52" i="280"/>
  <c r="CK148" i="280"/>
  <c r="CK114" i="280"/>
  <c r="CK115" i="280"/>
  <c r="CK116" i="280"/>
  <c r="CK119" i="280"/>
  <c r="CK118" i="280"/>
  <c r="CK120" i="280"/>
  <c r="CK129" i="280"/>
  <c r="CK135" i="280"/>
  <c r="CK149" i="280"/>
  <c r="CK151" i="280"/>
  <c r="CK173" i="280"/>
  <c r="CK175" i="280"/>
  <c r="CK272" i="280"/>
  <c r="CK273" i="280"/>
  <c r="CK214" i="280"/>
  <c r="CK123" i="280"/>
  <c r="CK122" i="280"/>
  <c r="CK124" i="280"/>
  <c r="CK130" i="280"/>
  <c r="CK136" i="280"/>
  <c r="CK215" i="280"/>
  <c r="CK217" i="280"/>
  <c r="CK239" i="280"/>
  <c r="CK241" i="280"/>
  <c r="CK274" i="280"/>
  <c r="CK275" i="280"/>
  <c r="CK16" i="314"/>
  <c r="CG18" i="314"/>
  <c r="CG22" i="314"/>
  <c r="CG25" i="314"/>
  <c r="CG27" i="314"/>
  <c r="CF29" i="314"/>
  <c r="CF32" i="314"/>
  <c r="CK184" i="280"/>
  <c r="CK185" i="280"/>
  <c r="CL182" i="280"/>
  <c r="CL199" i="280"/>
  <c r="CL13" i="304"/>
  <c r="CL191" i="280"/>
  <c r="CL192" i="280"/>
  <c r="CL196" i="280"/>
  <c r="CL197" i="280"/>
  <c r="CL200" i="280"/>
  <c r="CL201" i="280"/>
  <c r="CL271" i="280"/>
  <c r="CL49" i="280"/>
  <c r="CK250" i="280"/>
  <c r="CK251" i="280"/>
  <c r="CL248" i="280"/>
  <c r="CL265" i="280"/>
  <c r="CL257" i="280"/>
  <c r="CL258" i="280"/>
  <c r="CL262" i="280"/>
  <c r="CL263" i="280"/>
  <c r="CL266" i="280"/>
  <c r="CL267" i="280"/>
  <c r="CL50" i="280"/>
  <c r="CL52" i="280"/>
  <c r="CL148" i="280"/>
  <c r="CL114" i="280"/>
  <c r="CL115" i="280"/>
  <c r="CL116" i="280"/>
  <c r="CL119" i="280"/>
  <c r="CL118" i="280"/>
  <c r="CL120" i="280"/>
  <c r="CL129" i="280"/>
  <c r="CL135" i="280"/>
  <c r="CL149" i="280"/>
  <c r="CL151" i="280"/>
  <c r="CL173" i="280"/>
  <c r="CL175" i="280"/>
  <c r="CL272" i="280"/>
  <c r="CL273" i="280"/>
  <c r="CL214" i="280"/>
  <c r="CL123" i="280"/>
  <c r="CL122" i="280"/>
  <c r="CL124" i="280"/>
  <c r="CL130" i="280"/>
  <c r="CL136" i="280"/>
  <c r="CL215" i="280"/>
  <c r="CL217" i="280"/>
  <c r="CL239" i="280"/>
  <c r="CL241" i="280"/>
  <c r="CL274" i="280"/>
  <c r="CL275" i="280"/>
  <c r="CL16" i="314"/>
  <c r="CH18" i="314"/>
  <c r="CH22" i="314"/>
  <c r="CH25" i="314"/>
  <c r="CH27" i="314"/>
  <c r="CG29" i="314"/>
  <c r="CG32" i="314"/>
  <c r="CL184" i="280"/>
  <c r="CL185" i="280"/>
  <c r="CM182" i="280"/>
  <c r="CM199" i="280"/>
  <c r="CM13" i="304"/>
  <c r="CM191" i="280"/>
  <c r="CM192" i="280"/>
  <c r="CM196" i="280"/>
  <c r="CM197" i="280"/>
  <c r="CM200" i="280"/>
  <c r="CM201" i="280"/>
  <c r="CM271" i="280"/>
  <c r="CM49" i="280"/>
  <c r="CL250" i="280"/>
  <c r="CL251" i="280"/>
  <c r="CM248" i="280"/>
  <c r="CM265" i="280"/>
  <c r="CM257" i="280"/>
  <c r="CM258" i="280"/>
  <c r="CM262" i="280"/>
  <c r="CM263" i="280"/>
  <c r="CM266" i="280"/>
  <c r="CM267" i="280"/>
  <c r="CM50" i="280"/>
  <c r="CM52" i="280"/>
  <c r="CM148" i="280"/>
  <c r="CM114" i="280"/>
  <c r="CM115" i="280"/>
  <c r="CM116" i="280"/>
  <c r="CM119" i="280"/>
  <c r="CM118" i="280"/>
  <c r="CM120" i="280"/>
  <c r="CM129" i="280"/>
  <c r="CM135" i="280"/>
  <c r="CM149" i="280"/>
  <c r="CM151" i="280"/>
  <c r="CM173" i="280"/>
  <c r="CM175" i="280"/>
  <c r="CM272" i="280"/>
  <c r="CM273" i="280"/>
  <c r="CM214" i="280"/>
  <c r="CM123" i="280"/>
  <c r="CM122" i="280"/>
  <c r="CM124" i="280"/>
  <c r="CM130" i="280"/>
  <c r="CM136" i="280"/>
  <c r="CM215" i="280"/>
  <c r="CM217" i="280"/>
  <c r="CM239" i="280"/>
  <c r="CM241" i="280"/>
  <c r="CM274" i="280"/>
  <c r="CM275" i="280"/>
  <c r="CM16" i="314"/>
  <c r="CI18" i="314"/>
  <c r="CI22" i="314"/>
  <c r="CI25" i="314"/>
  <c r="CI27" i="314"/>
  <c r="CH29" i="314"/>
  <c r="CH32" i="314"/>
  <c r="CM184" i="280"/>
  <c r="CM185" i="280"/>
  <c r="CN182" i="280"/>
  <c r="CN199" i="280"/>
  <c r="CN13" i="304"/>
  <c r="CN191" i="280"/>
  <c r="CN192" i="280"/>
  <c r="CN196" i="280"/>
  <c r="CN197" i="280"/>
  <c r="CN200" i="280"/>
  <c r="CN201" i="280"/>
  <c r="CN271" i="280"/>
  <c r="CN49" i="280"/>
  <c r="CM250" i="280"/>
  <c r="CM251" i="280"/>
  <c r="CN248" i="280"/>
  <c r="CN265" i="280"/>
  <c r="CN257" i="280"/>
  <c r="CN258" i="280"/>
  <c r="CN262" i="280"/>
  <c r="CN263" i="280"/>
  <c r="CN266" i="280"/>
  <c r="CN267" i="280"/>
  <c r="CN50" i="280"/>
  <c r="CN52" i="280"/>
  <c r="CN148" i="280"/>
  <c r="CN114" i="280"/>
  <c r="CN115" i="280"/>
  <c r="CN116" i="280"/>
  <c r="CN119" i="280"/>
  <c r="CN118" i="280"/>
  <c r="CN120" i="280"/>
  <c r="CN129" i="280"/>
  <c r="CN135" i="280"/>
  <c r="CN149" i="280"/>
  <c r="CN151" i="280"/>
  <c r="CN173" i="280"/>
  <c r="CN175" i="280"/>
  <c r="CN272" i="280"/>
  <c r="CN273" i="280"/>
  <c r="CN214" i="280"/>
  <c r="CN123" i="280"/>
  <c r="CN122" i="280"/>
  <c r="CN124" i="280"/>
  <c r="CN130" i="280"/>
  <c r="CN136" i="280"/>
  <c r="CN215" i="280"/>
  <c r="CN217" i="280"/>
  <c r="CN239" i="280"/>
  <c r="CN241" i="280"/>
  <c r="CN274" i="280"/>
  <c r="CN275" i="280"/>
  <c r="CN16" i="314"/>
  <c r="CJ18" i="314"/>
  <c r="CJ22" i="314"/>
  <c r="CJ25" i="314"/>
  <c r="CJ27" i="314"/>
  <c r="CI29" i="314"/>
  <c r="CI32" i="314"/>
  <c r="CN184" i="280"/>
  <c r="CN185" i="280"/>
  <c r="CO182" i="280"/>
  <c r="CO199" i="280"/>
  <c r="CO13" i="304"/>
  <c r="CO191" i="280"/>
  <c r="CO192" i="280"/>
  <c r="CO196" i="280"/>
  <c r="CO197" i="280"/>
  <c r="CO200" i="280"/>
  <c r="CO201" i="280"/>
  <c r="CO271" i="280"/>
  <c r="CO49" i="280"/>
  <c r="CN250" i="280"/>
  <c r="CN251" i="280"/>
  <c r="CO248" i="280"/>
  <c r="CO265" i="280"/>
  <c r="CO257" i="280"/>
  <c r="CO258" i="280"/>
  <c r="CO262" i="280"/>
  <c r="CO263" i="280"/>
  <c r="CO266" i="280"/>
  <c r="CO267" i="280"/>
  <c r="CO50" i="280"/>
  <c r="CO52" i="280"/>
  <c r="CO148" i="280"/>
  <c r="CO114" i="280"/>
  <c r="CO115" i="280"/>
  <c r="CO116" i="280"/>
  <c r="CO119" i="280"/>
  <c r="CO118" i="280"/>
  <c r="CO120" i="280"/>
  <c r="CO129" i="280"/>
  <c r="CO135" i="280"/>
  <c r="CO149" i="280"/>
  <c r="CO151" i="280"/>
  <c r="CO173" i="280"/>
  <c r="CO175" i="280"/>
  <c r="CO272" i="280"/>
  <c r="CO273" i="280"/>
  <c r="CO214" i="280"/>
  <c r="CO123" i="280"/>
  <c r="CO122" i="280"/>
  <c r="CO124" i="280"/>
  <c r="CO130" i="280"/>
  <c r="CO136" i="280"/>
  <c r="CO215" i="280"/>
  <c r="CO217" i="280"/>
  <c r="CO239" i="280"/>
  <c r="CO241" i="280"/>
  <c r="CO274" i="280"/>
  <c r="CO275" i="280"/>
  <c r="CO16" i="314"/>
  <c r="CK18" i="314"/>
  <c r="CK22" i="314"/>
  <c r="CK25" i="314"/>
  <c r="CK27" i="314"/>
  <c r="CJ29" i="314"/>
  <c r="CJ32" i="314"/>
  <c r="CO184" i="280"/>
  <c r="CO185" i="280"/>
  <c r="CP182" i="280"/>
  <c r="CP199" i="280"/>
  <c r="CP13" i="304"/>
  <c r="CP191" i="280"/>
  <c r="CP192" i="280"/>
  <c r="CP196" i="280"/>
  <c r="CP197" i="280"/>
  <c r="CP200" i="280"/>
  <c r="CP201" i="280"/>
  <c r="CP271" i="280"/>
  <c r="CP49" i="280"/>
  <c r="CO250" i="280"/>
  <c r="CO251" i="280"/>
  <c r="CP248" i="280"/>
  <c r="CP265" i="280"/>
  <c r="CP257" i="280"/>
  <c r="CP258" i="280"/>
  <c r="CP262" i="280"/>
  <c r="CP263" i="280"/>
  <c r="CP266" i="280"/>
  <c r="CP267" i="280"/>
  <c r="CP50" i="280"/>
  <c r="CP52" i="280"/>
  <c r="CP148" i="280"/>
  <c r="CP114" i="280"/>
  <c r="CP115" i="280"/>
  <c r="CP116" i="280"/>
  <c r="CP119" i="280"/>
  <c r="CP118" i="280"/>
  <c r="CP120" i="280"/>
  <c r="CP129" i="280"/>
  <c r="CP135" i="280"/>
  <c r="CP149" i="280"/>
  <c r="CP151" i="280"/>
  <c r="CP173" i="280"/>
  <c r="CP175" i="280"/>
  <c r="CP272" i="280"/>
  <c r="CP273" i="280"/>
  <c r="CP214" i="280"/>
  <c r="CP123" i="280"/>
  <c r="CP122" i="280"/>
  <c r="CP124" i="280"/>
  <c r="CP130" i="280"/>
  <c r="CP136" i="280"/>
  <c r="CP215" i="280"/>
  <c r="CP217" i="280"/>
  <c r="CP239" i="280"/>
  <c r="CP241" i="280"/>
  <c r="CP274" i="280"/>
  <c r="CP275" i="280"/>
  <c r="CP16" i="314"/>
  <c r="CL18" i="314"/>
  <c r="CL22" i="314"/>
  <c r="CL25" i="314"/>
  <c r="CL27" i="314"/>
  <c r="CK29" i="314"/>
  <c r="CK32" i="314"/>
  <c r="CP184" i="280"/>
  <c r="CP185" i="280"/>
  <c r="CQ182" i="280"/>
  <c r="CQ199" i="280"/>
  <c r="CQ13" i="304"/>
  <c r="CQ191" i="280"/>
  <c r="CQ192" i="280"/>
  <c r="CQ196" i="280"/>
  <c r="CQ197" i="280"/>
  <c r="CQ200" i="280"/>
  <c r="CQ201" i="280"/>
  <c r="CQ271" i="280"/>
  <c r="CQ49" i="280"/>
  <c r="CP250" i="280"/>
  <c r="CP251" i="280"/>
  <c r="CQ248" i="280"/>
  <c r="CQ265" i="280"/>
  <c r="CQ257" i="280"/>
  <c r="CQ258" i="280"/>
  <c r="CQ262" i="280"/>
  <c r="CQ263" i="280"/>
  <c r="CQ266" i="280"/>
  <c r="CQ267" i="280"/>
  <c r="CQ50" i="280"/>
  <c r="CQ52" i="280"/>
  <c r="CQ148" i="280"/>
  <c r="CQ114" i="280"/>
  <c r="CQ115" i="280"/>
  <c r="CQ116" i="280"/>
  <c r="CQ119" i="280"/>
  <c r="CQ118" i="280"/>
  <c r="CQ120" i="280"/>
  <c r="CQ129" i="280"/>
  <c r="CQ135" i="280"/>
  <c r="CQ149" i="280"/>
  <c r="CQ151" i="280"/>
  <c r="CQ173" i="280"/>
  <c r="CQ175" i="280"/>
  <c r="CQ272" i="280"/>
  <c r="CQ273" i="280"/>
  <c r="CQ214" i="280"/>
  <c r="CQ123" i="280"/>
  <c r="CQ122" i="280"/>
  <c r="CQ124" i="280"/>
  <c r="CQ130" i="280"/>
  <c r="CQ136" i="280"/>
  <c r="CQ215" i="280"/>
  <c r="CQ217" i="280"/>
  <c r="CQ239" i="280"/>
  <c r="CQ241" i="280"/>
  <c r="CQ274" i="280"/>
  <c r="CQ275" i="280"/>
  <c r="CQ16" i="314"/>
  <c r="CM18" i="314"/>
  <c r="CM22" i="314"/>
  <c r="CM25" i="314"/>
  <c r="CM27" i="314"/>
  <c r="CL29" i="314"/>
  <c r="CL32" i="314"/>
  <c r="CQ184" i="280"/>
  <c r="CQ185" i="280"/>
  <c r="CR182" i="280"/>
  <c r="CR199" i="280"/>
  <c r="CR13" i="304"/>
  <c r="CR191" i="280"/>
  <c r="CR192" i="280"/>
  <c r="CR196" i="280"/>
  <c r="CR197" i="280"/>
  <c r="CR200" i="280"/>
  <c r="CR201" i="280"/>
  <c r="CR271" i="280"/>
  <c r="CR49" i="280"/>
  <c r="CQ250" i="280"/>
  <c r="CQ251" i="280"/>
  <c r="CR248" i="280"/>
  <c r="CR265" i="280"/>
  <c r="CR257" i="280"/>
  <c r="CR258" i="280"/>
  <c r="CR262" i="280"/>
  <c r="CR263" i="280"/>
  <c r="CR266" i="280"/>
  <c r="CR267" i="280"/>
  <c r="CR50" i="280"/>
  <c r="CR52" i="280"/>
  <c r="CR148" i="280"/>
  <c r="CR114" i="280"/>
  <c r="CR115" i="280"/>
  <c r="CR116" i="280"/>
  <c r="CR119" i="280"/>
  <c r="CR118" i="280"/>
  <c r="CR120" i="280"/>
  <c r="CR129" i="280"/>
  <c r="CR135" i="280"/>
  <c r="CR149" i="280"/>
  <c r="CR151" i="280"/>
  <c r="CR173" i="280"/>
  <c r="CR175" i="280"/>
  <c r="CR272" i="280"/>
  <c r="CR273" i="280"/>
  <c r="CR214" i="280"/>
  <c r="CR123" i="280"/>
  <c r="CR122" i="280"/>
  <c r="CR124" i="280"/>
  <c r="CR130" i="280"/>
  <c r="CR136" i="280"/>
  <c r="CR215" i="280"/>
  <c r="CR217" i="280"/>
  <c r="CR239" i="280"/>
  <c r="CR241" i="280"/>
  <c r="CR274" i="280"/>
  <c r="CR275" i="280"/>
  <c r="CR16" i="314"/>
  <c r="CN18" i="314"/>
  <c r="CN22" i="314"/>
  <c r="CN25" i="314"/>
  <c r="CN27" i="314"/>
  <c r="CM29" i="314"/>
  <c r="CM32" i="314"/>
  <c r="CR184" i="280"/>
  <c r="CR185" i="280"/>
  <c r="CS182" i="280"/>
  <c r="CS199" i="280"/>
  <c r="CS13" i="304"/>
  <c r="CS191" i="280"/>
  <c r="CS192" i="280"/>
  <c r="CS196" i="280"/>
  <c r="CS197" i="280"/>
  <c r="CS200" i="280"/>
  <c r="CS201" i="280"/>
  <c r="CS271" i="280"/>
  <c r="CS49" i="280"/>
  <c r="CR250" i="280"/>
  <c r="CR251" i="280"/>
  <c r="CS248" i="280"/>
  <c r="CS265" i="280"/>
  <c r="CS257" i="280"/>
  <c r="CS258" i="280"/>
  <c r="CS262" i="280"/>
  <c r="CS263" i="280"/>
  <c r="CS266" i="280"/>
  <c r="CS267" i="280"/>
  <c r="CS50" i="280"/>
  <c r="CS52" i="280"/>
  <c r="CS148" i="280"/>
  <c r="CS114" i="280"/>
  <c r="CS115" i="280"/>
  <c r="CS116" i="280"/>
  <c r="CS119" i="280"/>
  <c r="CS118" i="280"/>
  <c r="CS120" i="280"/>
  <c r="CS129" i="280"/>
  <c r="CS135" i="280"/>
  <c r="CS149" i="280"/>
  <c r="CS151" i="280"/>
  <c r="CS173" i="280"/>
  <c r="CS175" i="280"/>
  <c r="CS272" i="280"/>
  <c r="CS273" i="280"/>
  <c r="CS214" i="280"/>
  <c r="CS123" i="280"/>
  <c r="CS122" i="280"/>
  <c r="CS124" i="280"/>
  <c r="CS130" i="280"/>
  <c r="CS136" i="280"/>
  <c r="CS215" i="280"/>
  <c r="CS217" i="280"/>
  <c r="CS239" i="280"/>
  <c r="CS241" i="280"/>
  <c r="CS274" i="280"/>
  <c r="CS275" i="280"/>
  <c r="CS16" i="314"/>
  <c r="CO18" i="314"/>
  <c r="CO22" i="314"/>
  <c r="CO25" i="314"/>
  <c r="CO27" i="314"/>
  <c r="CN29" i="314"/>
  <c r="CN32" i="314"/>
  <c r="CS184" i="280"/>
  <c r="CS185" i="280"/>
  <c r="CT182" i="280"/>
  <c r="CT199" i="280"/>
  <c r="CT13" i="304"/>
  <c r="CT191" i="280"/>
  <c r="CT192" i="280"/>
  <c r="CT196" i="280"/>
  <c r="CT197" i="280"/>
  <c r="CT200" i="280"/>
  <c r="CT201" i="280"/>
  <c r="CT271" i="280"/>
  <c r="CT49" i="280"/>
  <c r="CS250" i="280"/>
  <c r="CS251" i="280"/>
  <c r="CT248" i="280"/>
  <c r="CT265" i="280"/>
  <c r="CT257" i="280"/>
  <c r="CT258" i="280"/>
  <c r="CT262" i="280"/>
  <c r="CT263" i="280"/>
  <c r="CT266" i="280"/>
  <c r="CT267" i="280"/>
  <c r="CT50" i="280"/>
  <c r="CT52" i="280"/>
  <c r="CT148" i="280"/>
  <c r="CT114" i="280"/>
  <c r="CT115" i="280"/>
  <c r="CT116" i="280"/>
  <c r="CT119" i="280"/>
  <c r="CT118" i="280"/>
  <c r="CT120" i="280"/>
  <c r="CT129" i="280"/>
  <c r="CT135" i="280"/>
  <c r="CT149" i="280"/>
  <c r="CT151" i="280"/>
  <c r="CT173" i="280"/>
  <c r="CT175" i="280"/>
  <c r="CT272" i="280"/>
  <c r="CT273" i="280"/>
  <c r="CT214" i="280"/>
  <c r="CT123" i="280"/>
  <c r="CT122" i="280"/>
  <c r="CT124" i="280"/>
  <c r="CT130" i="280"/>
  <c r="CT136" i="280"/>
  <c r="CT215" i="280"/>
  <c r="CT217" i="280"/>
  <c r="CT239" i="280"/>
  <c r="CT241" i="280"/>
  <c r="CT274" i="280"/>
  <c r="CT275" i="280"/>
  <c r="CT16" i="314"/>
  <c r="CP18" i="314"/>
  <c r="CP22" i="314"/>
  <c r="CP25" i="314"/>
  <c r="CP27" i="314"/>
  <c r="CO29" i="314"/>
  <c r="CO32" i="314"/>
  <c r="CT184" i="280"/>
  <c r="CT185" i="280"/>
  <c r="CU182" i="280"/>
  <c r="CU199" i="280"/>
  <c r="CU13" i="304"/>
  <c r="CU191" i="280"/>
  <c r="CU192" i="280"/>
  <c r="CU196" i="280"/>
  <c r="CU197" i="280"/>
  <c r="CU200" i="280"/>
  <c r="CU201" i="280"/>
  <c r="CU271" i="280"/>
  <c r="CU49" i="280"/>
  <c r="CT250" i="280"/>
  <c r="CT251" i="280"/>
  <c r="CU248" i="280"/>
  <c r="CU265" i="280"/>
  <c r="CU257" i="280"/>
  <c r="CU258" i="280"/>
  <c r="CU262" i="280"/>
  <c r="CU263" i="280"/>
  <c r="CU266" i="280"/>
  <c r="CU267" i="280"/>
  <c r="CU50" i="280"/>
  <c r="CU52" i="280"/>
  <c r="CU148" i="280"/>
  <c r="CU114" i="280"/>
  <c r="CU115" i="280"/>
  <c r="CU116" i="280"/>
  <c r="CU119" i="280"/>
  <c r="CU118" i="280"/>
  <c r="CU120" i="280"/>
  <c r="CU129" i="280"/>
  <c r="CU135" i="280"/>
  <c r="CU149" i="280"/>
  <c r="CU151" i="280"/>
  <c r="CU173" i="280"/>
  <c r="CU175" i="280"/>
  <c r="CU272" i="280"/>
  <c r="CU273" i="280"/>
  <c r="CU214" i="280"/>
  <c r="CU123" i="280"/>
  <c r="CU122" i="280"/>
  <c r="CU124" i="280"/>
  <c r="CU130" i="280"/>
  <c r="CU136" i="280"/>
  <c r="CU215" i="280"/>
  <c r="CU217" i="280"/>
  <c r="CU239" i="280"/>
  <c r="CU241" i="280"/>
  <c r="CU274" i="280"/>
  <c r="CU275" i="280"/>
  <c r="CU16" i="314"/>
  <c r="CQ18" i="314"/>
  <c r="CQ22" i="314"/>
  <c r="CQ25" i="314"/>
  <c r="CQ27" i="314"/>
  <c r="CP29" i="314"/>
  <c r="CP32" i="314"/>
  <c r="CU184" i="280"/>
  <c r="CU185" i="280"/>
  <c r="CV182" i="280"/>
  <c r="CV199" i="280"/>
  <c r="CV13" i="304"/>
  <c r="CV191" i="280"/>
  <c r="CV192" i="280"/>
  <c r="CV196" i="280"/>
  <c r="CV197" i="280"/>
  <c r="CV200" i="280"/>
  <c r="CV201" i="280"/>
  <c r="CV271" i="280"/>
  <c r="CV49" i="280"/>
  <c r="CU250" i="280"/>
  <c r="CU251" i="280"/>
  <c r="CV248" i="280"/>
  <c r="CV265" i="280"/>
  <c r="CV257" i="280"/>
  <c r="CV258" i="280"/>
  <c r="CV262" i="280"/>
  <c r="CV263" i="280"/>
  <c r="CV266" i="280"/>
  <c r="CV267" i="280"/>
  <c r="CV50" i="280"/>
  <c r="CV52" i="280"/>
  <c r="CV148" i="280"/>
  <c r="CV114" i="280"/>
  <c r="CV115" i="280"/>
  <c r="CV116" i="280"/>
  <c r="CV119" i="280"/>
  <c r="CV118" i="280"/>
  <c r="CV120" i="280"/>
  <c r="CV129" i="280"/>
  <c r="CV135" i="280"/>
  <c r="CV149" i="280"/>
  <c r="CV151" i="280"/>
  <c r="CV173" i="280"/>
  <c r="CV175" i="280"/>
  <c r="CV272" i="280"/>
  <c r="CV273" i="280"/>
  <c r="CV214" i="280"/>
  <c r="CV123" i="280"/>
  <c r="CV122" i="280"/>
  <c r="CV124" i="280"/>
  <c r="CV130" i="280"/>
  <c r="CV136" i="280"/>
  <c r="CV215" i="280"/>
  <c r="CV217" i="280"/>
  <c r="CV239" i="280"/>
  <c r="CV241" i="280"/>
  <c r="CV274" i="280"/>
  <c r="CV275" i="280"/>
  <c r="CV16" i="314"/>
  <c r="CR18" i="314"/>
  <c r="CR22" i="314"/>
  <c r="CR25" i="314"/>
  <c r="CR27" i="314"/>
  <c r="CQ29" i="314"/>
  <c r="CQ32" i="314"/>
  <c r="CV184" i="280"/>
  <c r="CV185" i="280"/>
  <c r="CW182" i="280"/>
  <c r="CW199" i="280"/>
  <c r="CW13" i="304"/>
  <c r="CW191" i="280"/>
  <c r="CW192" i="280"/>
  <c r="CW196" i="280"/>
  <c r="CW197" i="280"/>
  <c r="CW200" i="280"/>
  <c r="CW201" i="280"/>
  <c r="CW271" i="280"/>
  <c r="CW49" i="280"/>
  <c r="CV250" i="280"/>
  <c r="CV251" i="280"/>
  <c r="CW248" i="280"/>
  <c r="CW265" i="280"/>
  <c r="CW257" i="280"/>
  <c r="CW258" i="280"/>
  <c r="CW262" i="280"/>
  <c r="CW263" i="280"/>
  <c r="CW266" i="280"/>
  <c r="CW267" i="280"/>
  <c r="CW50" i="280"/>
  <c r="CW52" i="280"/>
  <c r="CW148" i="280"/>
  <c r="CW114" i="280"/>
  <c r="CW115" i="280"/>
  <c r="CW116" i="280"/>
  <c r="CW119" i="280"/>
  <c r="CW118" i="280"/>
  <c r="CW120" i="280"/>
  <c r="CW129" i="280"/>
  <c r="CW135" i="280"/>
  <c r="CW149" i="280"/>
  <c r="CW151" i="280"/>
  <c r="CW173" i="280"/>
  <c r="CW175" i="280"/>
  <c r="CW272" i="280"/>
  <c r="CW273" i="280"/>
  <c r="CW214" i="280"/>
  <c r="CW123" i="280"/>
  <c r="CW122" i="280"/>
  <c r="CW124" i="280"/>
  <c r="CW130" i="280"/>
  <c r="CW136" i="280"/>
  <c r="CW215" i="280"/>
  <c r="CW217" i="280"/>
  <c r="CW239" i="280"/>
  <c r="CW241" i="280"/>
  <c r="CW274" i="280"/>
  <c r="CW275" i="280"/>
  <c r="CW16" i="314"/>
  <c r="CS18" i="314"/>
  <c r="CS22" i="314"/>
  <c r="CS25" i="314"/>
  <c r="CS27" i="314"/>
  <c r="CR29" i="314"/>
  <c r="CR32" i="314"/>
  <c r="CW184" i="280"/>
  <c r="CW185" i="280"/>
  <c r="CX182" i="280"/>
  <c r="CX199" i="280"/>
  <c r="CX13" i="304"/>
  <c r="CX191" i="280"/>
  <c r="CX192" i="280"/>
  <c r="CX196" i="280"/>
  <c r="CX197" i="280"/>
  <c r="CX200" i="280"/>
  <c r="CX201" i="280"/>
  <c r="CX271" i="280"/>
  <c r="CX49" i="280"/>
  <c r="CW250" i="280"/>
  <c r="CW251" i="280"/>
  <c r="CX248" i="280"/>
  <c r="CX265" i="280"/>
  <c r="CX257" i="280"/>
  <c r="CX258" i="280"/>
  <c r="CX262" i="280"/>
  <c r="CX263" i="280"/>
  <c r="CX266" i="280"/>
  <c r="CX267" i="280"/>
  <c r="CX50" i="280"/>
  <c r="CX52" i="280"/>
  <c r="CX148" i="280"/>
  <c r="CX114" i="280"/>
  <c r="CX115" i="280"/>
  <c r="CX116" i="280"/>
  <c r="CX119" i="280"/>
  <c r="CX118" i="280"/>
  <c r="CX120" i="280"/>
  <c r="CX129" i="280"/>
  <c r="CX135" i="280"/>
  <c r="CX149" i="280"/>
  <c r="CX151" i="280"/>
  <c r="CX173" i="280"/>
  <c r="CX175" i="280"/>
  <c r="CX272" i="280"/>
  <c r="CX273" i="280"/>
  <c r="CX214" i="280"/>
  <c r="CX123" i="280"/>
  <c r="CX122" i="280"/>
  <c r="CX124" i="280"/>
  <c r="CX130" i="280"/>
  <c r="CX136" i="280"/>
  <c r="CX215" i="280"/>
  <c r="CX217" i="280"/>
  <c r="CX239" i="280"/>
  <c r="CX241" i="280"/>
  <c r="CX274" i="280"/>
  <c r="CX275" i="280"/>
  <c r="CX16" i="314"/>
  <c r="CT18" i="314"/>
  <c r="CT22" i="314"/>
  <c r="CT25" i="314"/>
  <c r="CT27" i="314"/>
  <c r="CS29" i="314"/>
  <c r="CS32" i="314"/>
  <c r="CX184" i="280"/>
  <c r="CX185" i="280"/>
  <c r="CY182" i="280"/>
  <c r="CY199" i="280"/>
  <c r="CY13" i="304"/>
  <c r="CY191" i="280"/>
  <c r="CY192" i="280"/>
  <c r="CY196" i="280"/>
  <c r="CY197" i="280"/>
  <c r="CY200" i="280"/>
  <c r="CY201" i="280"/>
  <c r="CY271" i="280"/>
  <c r="CY49" i="280"/>
  <c r="CX250" i="280"/>
  <c r="CX251" i="280"/>
  <c r="CY248" i="280"/>
  <c r="CY265" i="280"/>
  <c r="CY257" i="280"/>
  <c r="CY258" i="280"/>
  <c r="CY262" i="280"/>
  <c r="CY263" i="280"/>
  <c r="CY266" i="280"/>
  <c r="CY267" i="280"/>
  <c r="CY50" i="280"/>
  <c r="CY52" i="280"/>
  <c r="CY148" i="280"/>
  <c r="CY114" i="280"/>
  <c r="CY115" i="280"/>
  <c r="CY116" i="280"/>
  <c r="CY119" i="280"/>
  <c r="CY118" i="280"/>
  <c r="CY120" i="280"/>
  <c r="CY129" i="280"/>
  <c r="CY135" i="280"/>
  <c r="CY149" i="280"/>
  <c r="CY151" i="280"/>
  <c r="CY173" i="280"/>
  <c r="CY175" i="280"/>
  <c r="CY272" i="280"/>
  <c r="CY273" i="280"/>
  <c r="CY214" i="280"/>
  <c r="CY123" i="280"/>
  <c r="CY122" i="280"/>
  <c r="CY124" i="280"/>
  <c r="CY130" i="280"/>
  <c r="CY136" i="280"/>
  <c r="CY215" i="280"/>
  <c r="CY217" i="280"/>
  <c r="CY239" i="280"/>
  <c r="CY241" i="280"/>
  <c r="CY274" i="280"/>
  <c r="CY275" i="280"/>
  <c r="CY16" i="314"/>
  <c r="CU18" i="314"/>
  <c r="CU22" i="314"/>
  <c r="CU25" i="314"/>
  <c r="CU27" i="314"/>
  <c r="CT29" i="314"/>
  <c r="CT32" i="314"/>
  <c r="CY184" i="280"/>
  <c r="CY185" i="280"/>
  <c r="CZ182" i="280"/>
  <c r="CZ199" i="280"/>
  <c r="CZ13" i="304"/>
  <c r="CZ191" i="280"/>
  <c r="CZ192" i="280"/>
  <c r="CZ196" i="280"/>
  <c r="CZ197" i="280"/>
  <c r="CZ200" i="280"/>
  <c r="CZ201" i="280"/>
  <c r="CZ271" i="280"/>
  <c r="CZ49" i="280"/>
  <c r="CY250" i="280"/>
  <c r="CY251" i="280"/>
  <c r="CZ248" i="280"/>
  <c r="CZ265" i="280"/>
  <c r="CZ257" i="280"/>
  <c r="CZ258" i="280"/>
  <c r="CZ262" i="280"/>
  <c r="CZ263" i="280"/>
  <c r="CZ266" i="280"/>
  <c r="CZ267" i="280"/>
  <c r="CZ50" i="280"/>
  <c r="CZ52" i="280"/>
  <c r="CZ148" i="280"/>
  <c r="CZ114" i="280"/>
  <c r="CZ115" i="280"/>
  <c r="CZ116" i="280"/>
  <c r="CZ119" i="280"/>
  <c r="CZ118" i="280"/>
  <c r="CZ120" i="280"/>
  <c r="CZ129" i="280"/>
  <c r="CZ135" i="280"/>
  <c r="CZ149" i="280"/>
  <c r="CZ151" i="280"/>
  <c r="CZ173" i="280"/>
  <c r="CZ175" i="280"/>
  <c r="CZ272" i="280"/>
  <c r="CZ273" i="280"/>
  <c r="CZ214" i="280"/>
  <c r="CZ123" i="280"/>
  <c r="CZ122" i="280"/>
  <c r="CZ124" i="280"/>
  <c r="CZ130" i="280"/>
  <c r="CZ136" i="280"/>
  <c r="CZ215" i="280"/>
  <c r="CZ217" i="280"/>
  <c r="CZ239" i="280"/>
  <c r="CZ241" i="280"/>
  <c r="CZ274" i="280"/>
  <c r="CZ275" i="280"/>
  <c r="CZ16" i="314"/>
  <c r="CV18" i="314"/>
  <c r="CV22" i="314"/>
  <c r="CV25" i="314"/>
  <c r="CV27" i="314"/>
  <c r="CU29" i="314"/>
  <c r="CU32" i="314"/>
  <c r="CZ184" i="280"/>
  <c r="CZ185" i="280"/>
  <c r="DA182" i="280"/>
  <c r="DA199" i="280"/>
  <c r="DA13" i="304"/>
  <c r="DA191" i="280"/>
  <c r="DA192" i="280"/>
  <c r="DA196" i="280"/>
  <c r="DA197" i="280"/>
  <c r="DA200" i="280"/>
  <c r="DA201" i="280"/>
  <c r="DA271" i="280"/>
  <c r="DA49" i="280"/>
  <c r="CZ250" i="280"/>
  <c r="CZ251" i="280"/>
  <c r="DA248" i="280"/>
  <c r="DA265" i="280"/>
  <c r="DA257" i="280"/>
  <c r="DA258" i="280"/>
  <c r="DA262" i="280"/>
  <c r="DA263" i="280"/>
  <c r="DA266" i="280"/>
  <c r="DA267" i="280"/>
  <c r="DA50" i="280"/>
  <c r="DA52" i="280"/>
  <c r="DA148" i="280"/>
  <c r="DA114" i="280"/>
  <c r="DA115" i="280"/>
  <c r="DA116" i="280"/>
  <c r="DA119" i="280"/>
  <c r="DA118" i="280"/>
  <c r="DA120" i="280"/>
  <c r="DA129" i="280"/>
  <c r="DA135" i="280"/>
  <c r="DA149" i="280"/>
  <c r="DA151" i="280"/>
  <c r="DA173" i="280"/>
  <c r="DA175" i="280"/>
  <c r="DA272" i="280"/>
  <c r="DA273" i="280"/>
  <c r="DA214" i="280"/>
  <c r="DA123" i="280"/>
  <c r="DA122" i="280"/>
  <c r="DA124" i="280"/>
  <c r="DA130" i="280"/>
  <c r="DA136" i="280"/>
  <c r="DA215" i="280"/>
  <c r="DA217" i="280"/>
  <c r="DA239" i="280"/>
  <c r="DA241" i="280"/>
  <c r="DA274" i="280"/>
  <c r="DA275" i="280"/>
  <c r="DA16" i="314"/>
  <c r="CW18" i="314"/>
  <c r="CW22" i="314"/>
  <c r="CW25" i="314"/>
  <c r="CW27" i="314"/>
  <c r="CV29" i="314"/>
  <c r="CV32" i="314"/>
  <c r="DA184" i="280"/>
  <c r="DA185" i="280"/>
  <c r="DB182" i="280"/>
  <c r="DB199" i="280"/>
  <c r="DB13" i="304"/>
  <c r="DB191" i="280"/>
  <c r="DB192" i="280"/>
  <c r="DB196" i="280"/>
  <c r="DB197" i="280"/>
  <c r="DB200" i="280"/>
  <c r="DB201" i="280"/>
  <c r="DB271" i="280"/>
  <c r="DB49" i="280"/>
  <c r="DA250" i="280"/>
  <c r="DA251" i="280"/>
  <c r="DB248" i="280"/>
  <c r="DB265" i="280"/>
  <c r="DB257" i="280"/>
  <c r="DB258" i="280"/>
  <c r="DB262" i="280"/>
  <c r="DB263" i="280"/>
  <c r="DB266" i="280"/>
  <c r="DB267" i="280"/>
  <c r="DB50" i="280"/>
  <c r="DB52" i="280"/>
  <c r="DB148" i="280"/>
  <c r="DB114" i="280"/>
  <c r="DB115" i="280"/>
  <c r="DB116" i="280"/>
  <c r="DB119" i="280"/>
  <c r="DB118" i="280"/>
  <c r="DB120" i="280"/>
  <c r="DB129" i="280"/>
  <c r="DB135" i="280"/>
  <c r="DB149" i="280"/>
  <c r="DB151" i="280"/>
  <c r="DB173" i="280"/>
  <c r="DB175" i="280"/>
  <c r="DB272" i="280"/>
  <c r="DB273" i="280"/>
  <c r="DB214" i="280"/>
  <c r="DB123" i="280"/>
  <c r="DB122" i="280"/>
  <c r="DB124" i="280"/>
  <c r="DB130" i="280"/>
  <c r="DB136" i="280"/>
  <c r="DB215" i="280"/>
  <c r="DB217" i="280"/>
  <c r="DB239" i="280"/>
  <c r="DB241" i="280"/>
  <c r="DB274" i="280"/>
  <c r="DB275" i="280"/>
  <c r="DB16" i="314"/>
  <c r="CX18" i="314"/>
  <c r="CX22" i="314"/>
  <c r="CX25" i="314"/>
  <c r="CX27" i="314"/>
  <c r="CW29" i="314"/>
  <c r="CW32" i="314"/>
  <c r="DB184" i="280"/>
  <c r="DB185" i="280"/>
  <c r="DC182" i="280"/>
  <c r="DC199" i="280"/>
  <c r="DC13" i="304"/>
  <c r="DC191" i="280"/>
  <c r="DC192" i="280"/>
  <c r="DC196" i="280"/>
  <c r="DC197" i="280"/>
  <c r="DC200" i="280"/>
  <c r="DC201" i="280"/>
  <c r="DC271" i="280"/>
  <c r="DC49" i="280"/>
  <c r="DB250" i="280"/>
  <c r="DB251" i="280"/>
  <c r="DC248" i="280"/>
  <c r="DC265" i="280"/>
  <c r="DC257" i="280"/>
  <c r="DC258" i="280"/>
  <c r="DC262" i="280"/>
  <c r="DC263" i="280"/>
  <c r="DC266" i="280"/>
  <c r="DC267" i="280"/>
  <c r="DC50" i="280"/>
  <c r="DC52" i="280"/>
  <c r="DC148" i="280"/>
  <c r="DC114" i="280"/>
  <c r="DC115" i="280"/>
  <c r="DC116" i="280"/>
  <c r="DC119" i="280"/>
  <c r="DC118" i="280"/>
  <c r="DC120" i="280"/>
  <c r="DC129" i="280"/>
  <c r="DC135" i="280"/>
  <c r="DC149" i="280"/>
  <c r="DC151" i="280"/>
  <c r="DC173" i="280"/>
  <c r="DC175" i="280"/>
  <c r="DC272" i="280"/>
  <c r="DC273" i="280"/>
  <c r="DC214" i="280"/>
  <c r="DC123" i="280"/>
  <c r="DC122" i="280"/>
  <c r="DC124" i="280"/>
  <c r="DC130" i="280"/>
  <c r="DC136" i="280"/>
  <c r="DC215" i="280"/>
  <c r="DC217" i="280"/>
  <c r="DC239" i="280"/>
  <c r="DC241" i="280"/>
  <c r="DC274" i="280"/>
  <c r="DC275" i="280"/>
  <c r="DC16" i="314"/>
  <c r="CY18" i="314"/>
  <c r="CY22" i="314"/>
  <c r="CY25" i="314"/>
  <c r="CY27" i="314"/>
  <c r="CX29" i="314"/>
  <c r="CX32" i="314"/>
  <c r="DC184" i="280"/>
  <c r="DC185" i="280"/>
  <c r="DD182" i="280"/>
  <c r="DD199" i="280"/>
  <c r="DD13" i="304"/>
  <c r="DD191" i="280"/>
  <c r="DD192" i="280"/>
  <c r="DD196" i="280"/>
  <c r="DD197" i="280"/>
  <c r="DD200" i="280"/>
  <c r="DD201" i="280"/>
  <c r="DD271" i="280"/>
  <c r="DD49" i="280"/>
  <c r="DC250" i="280"/>
  <c r="DC251" i="280"/>
  <c r="DD248" i="280"/>
  <c r="DD265" i="280"/>
  <c r="DD257" i="280"/>
  <c r="DD258" i="280"/>
  <c r="DD262" i="280"/>
  <c r="DD263" i="280"/>
  <c r="DD266" i="280"/>
  <c r="DD267" i="280"/>
  <c r="DD50" i="280"/>
  <c r="DD52" i="280"/>
  <c r="DD148" i="280"/>
  <c r="DD114" i="280"/>
  <c r="DD115" i="280"/>
  <c r="DD116" i="280"/>
  <c r="DD119" i="280"/>
  <c r="DD118" i="280"/>
  <c r="DD120" i="280"/>
  <c r="DD129" i="280"/>
  <c r="DD135" i="280"/>
  <c r="DD149" i="280"/>
  <c r="DD151" i="280"/>
  <c r="DD173" i="280"/>
  <c r="DD175" i="280"/>
  <c r="DD272" i="280"/>
  <c r="DD273" i="280"/>
  <c r="DD214" i="280"/>
  <c r="DD123" i="280"/>
  <c r="DD122" i="280"/>
  <c r="DD124" i="280"/>
  <c r="DD130" i="280"/>
  <c r="DD136" i="280"/>
  <c r="DD215" i="280"/>
  <c r="DD217" i="280"/>
  <c r="DD239" i="280"/>
  <c r="DD241" i="280"/>
  <c r="DD274" i="280"/>
  <c r="DD275" i="280"/>
  <c r="DD16" i="314"/>
  <c r="CZ18" i="314"/>
  <c r="CZ22" i="314"/>
  <c r="CZ25" i="314"/>
  <c r="CZ27" i="314"/>
  <c r="CY29" i="314"/>
  <c r="CY32" i="314"/>
  <c r="DD184" i="280"/>
  <c r="DD185" i="280"/>
  <c r="DE182" i="280"/>
  <c r="DE199" i="280"/>
  <c r="DE13" i="304"/>
  <c r="DE191" i="280"/>
  <c r="DE192" i="280"/>
  <c r="DE196" i="280"/>
  <c r="DE197" i="280"/>
  <c r="DE200" i="280"/>
  <c r="DE201" i="280"/>
  <c r="DE271" i="280"/>
  <c r="DE49" i="280"/>
  <c r="DD250" i="280"/>
  <c r="DD251" i="280"/>
  <c r="DE248" i="280"/>
  <c r="DE265" i="280"/>
  <c r="DE257" i="280"/>
  <c r="DE258" i="280"/>
  <c r="DE262" i="280"/>
  <c r="DE263" i="280"/>
  <c r="DE266" i="280"/>
  <c r="DE267" i="280"/>
  <c r="DE50" i="280"/>
  <c r="DE52" i="280"/>
  <c r="DE148" i="280"/>
  <c r="DE114" i="280"/>
  <c r="DE115" i="280"/>
  <c r="DE116" i="280"/>
  <c r="DE119" i="280"/>
  <c r="DE118" i="280"/>
  <c r="DE120" i="280"/>
  <c r="DE129" i="280"/>
  <c r="DE135" i="280"/>
  <c r="DE149" i="280"/>
  <c r="DE151" i="280"/>
  <c r="DE173" i="280"/>
  <c r="DE175" i="280"/>
  <c r="DE272" i="280"/>
  <c r="DE273" i="280"/>
  <c r="DE214" i="280"/>
  <c r="DE123" i="280"/>
  <c r="DE122" i="280"/>
  <c r="DE124" i="280"/>
  <c r="DE130" i="280"/>
  <c r="DE136" i="280"/>
  <c r="DE215" i="280"/>
  <c r="DE217" i="280"/>
  <c r="DE239" i="280"/>
  <c r="DE241" i="280"/>
  <c r="DE274" i="280"/>
  <c r="DE275" i="280"/>
  <c r="DE16" i="314"/>
  <c r="DA18" i="314"/>
  <c r="DA22" i="314"/>
  <c r="DA25" i="314"/>
  <c r="DA27" i="314"/>
  <c r="CZ29" i="314"/>
  <c r="CZ32" i="314"/>
  <c r="DE184" i="280"/>
  <c r="DE185" i="280"/>
  <c r="DF182" i="280"/>
  <c r="DF199" i="280"/>
  <c r="DF13" i="304"/>
  <c r="DF191" i="280"/>
  <c r="DF192" i="280"/>
  <c r="DF196" i="280"/>
  <c r="DF197" i="280"/>
  <c r="DF200" i="280"/>
  <c r="DF201" i="280"/>
  <c r="DF271" i="280"/>
  <c r="DF49" i="280"/>
  <c r="DE250" i="280"/>
  <c r="DE251" i="280"/>
  <c r="DF248" i="280"/>
  <c r="DF265" i="280"/>
  <c r="DF257" i="280"/>
  <c r="DF258" i="280"/>
  <c r="DF262" i="280"/>
  <c r="DF263" i="280"/>
  <c r="DF266" i="280"/>
  <c r="DF267" i="280"/>
  <c r="DF50" i="280"/>
  <c r="DF52" i="280"/>
  <c r="DF148" i="280"/>
  <c r="DF114" i="280"/>
  <c r="DF115" i="280"/>
  <c r="DF116" i="280"/>
  <c r="DF119" i="280"/>
  <c r="DF118" i="280"/>
  <c r="DF120" i="280"/>
  <c r="DF129" i="280"/>
  <c r="DF135" i="280"/>
  <c r="DF149" i="280"/>
  <c r="DF151" i="280"/>
  <c r="DF173" i="280"/>
  <c r="DF175" i="280"/>
  <c r="DF272" i="280"/>
  <c r="DF273" i="280"/>
  <c r="DF214" i="280"/>
  <c r="DF123" i="280"/>
  <c r="DF122" i="280"/>
  <c r="DF124" i="280"/>
  <c r="DF130" i="280"/>
  <c r="DF136" i="280"/>
  <c r="DF215" i="280"/>
  <c r="DF217" i="280"/>
  <c r="DF239" i="280"/>
  <c r="DF241" i="280"/>
  <c r="DF274" i="280"/>
  <c r="DF275" i="280"/>
  <c r="DF16" i="314"/>
  <c r="DB18" i="314"/>
  <c r="DB22" i="314"/>
  <c r="DB25" i="314"/>
  <c r="DB27" i="314"/>
  <c r="DA29" i="314"/>
  <c r="DA32" i="314"/>
  <c r="DF184" i="280"/>
  <c r="DF185" i="280"/>
  <c r="DG182" i="280"/>
  <c r="DG199" i="280"/>
  <c r="DG13" i="304"/>
  <c r="DG191" i="280"/>
  <c r="DG192" i="280"/>
  <c r="DG196" i="280"/>
  <c r="DG197" i="280"/>
  <c r="DG200" i="280"/>
  <c r="DG201" i="280"/>
  <c r="DG271" i="280"/>
  <c r="DG49" i="280"/>
  <c r="DF250" i="280"/>
  <c r="DF251" i="280"/>
  <c r="DG248" i="280"/>
  <c r="DG265" i="280"/>
  <c r="DG257" i="280"/>
  <c r="DG258" i="280"/>
  <c r="DG262" i="280"/>
  <c r="DG263" i="280"/>
  <c r="DG266" i="280"/>
  <c r="DG267" i="280"/>
  <c r="DG50" i="280"/>
  <c r="DG52" i="280"/>
  <c r="DG148" i="280"/>
  <c r="DG114" i="280"/>
  <c r="DG115" i="280"/>
  <c r="DG116" i="280"/>
  <c r="DG119" i="280"/>
  <c r="DG118" i="280"/>
  <c r="DG120" i="280"/>
  <c r="DG129" i="280"/>
  <c r="DG135" i="280"/>
  <c r="DG149" i="280"/>
  <c r="DG151" i="280"/>
  <c r="DG173" i="280"/>
  <c r="DG175" i="280"/>
  <c r="DG272" i="280"/>
  <c r="DG273" i="280"/>
  <c r="DG214" i="280"/>
  <c r="DG123" i="280"/>
  <c r="DG122" i="280"/>
  <c r="DG124" i="280"/>
  <c r="DG130" i="280"/>
  <c r="DG136" i="280"/>
  <c r="DG215" i="280"/>
  <c r="DG217" i="280"/>
  <c r="DG239" i="280"/>
  <c r="DG241" i="280"/>
  <c r="DG274" i="280"/>
  <c r="DG275" i="280"/>
  <c r="DG16" i="314"/>
  <c r="DC18" i="314"/>
  <c r="DC22" i="314"/>
  <c r="DC25" i="314"/>
  <c r="DC27" i="314"/>
  <c r="DB29" i="314"/>
  <c r="DB32" i="314"/>
  <c r="DG184" i="280"/>
  <c r="DG185" i="280"/>
  <c r="DH182" i="280"/>
  <c r="DH199" i="280"/>
  <c r="DH13" i="304"/>
  <c r="DH191" i="280"/>
  <c r="DH192" i="280"/>
  <c r="DH196" i="280"/>
  <c r="DH197" i="280"/>
  <c r="DH200" i="280"/>
  <c r="DH201" i="280"/>
  <c r="DH271" i="280"/>
  <c r="DH49" i="280"/>
  <c r="DG250" i="280"/>
  <c r="DG251" i="280"/>
  <c r="DH248" i="280"/>
  <c r="DH265" i="280"/>
  <c r="DH257" i="280"/>
  <c r="DH258" i="280"/>
  <c r="DH262" i="280"/>
  <c r="DH263" i="280"/>
  <c r="DH266" i="280"/>
  <c r="DH267" i="280"/>
  <c r="DH50" i="280"/>
  <c r="DH52" i="280"/>
  <c r="DH148" i="280"/>
  <c r="DH114" i="280"/>
  <c r="DH115" i="280"/>
  <c r="DH116" i="280"/>
  <c r="DH119" i="280"/>
  <c r="DH118" i="280"/>
  <c r="DH120" i="280"/>
  <c r="DH129" i="280"/>
  <c r="DH135" i="280"/>
  <c r="DH149" i="280"/>
  <c r="DH151" i="280"/>
  <c r="DH173" i="280"/>
  <c r="DH175" i="280"/>
  <c r="DH272" i="280"/>
  <c r="DH273" i="280"/>
  <c r="DH214" i="280"/>
  <c r="DH123" i="280"/>
  <c r="DH122" i="280"/>
  <c r="DH124" i="280"/>
  <c r="DH130" i="280"/>
  <c r="DH136" i="280"/>
  <c r="DH215" i="280"/>
  <c r="DH217" i="280"/>
  <c r="DH239" i="280"/>
  <c r="DH241" i="280"/>
  <c r="DH274" i="280"/>
  <c r="DH275" i="280"/>
  <c r="DH16" i="314"/>
  <c r="DD18" i="314"/>
  <c r="DD22" i="314"/>
  <c r="DD25" i="314"/>
  <c r="DD27" i="314"/>
  <c r="DC29" i="314"/>
  <c r="DC32" i="314"/>
  <c r="DH184" i="280"/>
  <c r="DH185" i="280"/>
  <c r="DI182" i="280"/>
  <c r="DI199" i="280"/>
  <c r="DI13" i="304"/>
  <c r="DI191" i="280"/>
  <c r="DI192" i="280"/>
  <c r="DI196" i="280"/>
  <c r="DI197" i="280"/>
  <c r="DI200" i="280"/>
  <c r="DI201" i="280"/>
  <c r="DI271" i="280"/>
  <c r="DI49" i="280"/>
  <c r="DH250" i="280"/>
  <c r="DH251" i="280"/>
  <c r="DI248" i="280"/>
  <c r="DI265" i="280"/>
  <c r="DI257" i="280"/>
  <c r="DI258" i="280"/>
  <c r="DI262" i="280"/>
  <c r="DI263" i="280"/>
  <c r="DI266" i="280"/>
  <c r="DI267" i="280"/>
  <c r="DI50" i="280"/>
  <c r="DI52" i="280"/>
  <c r="DI148" i="280"/>
  <c r="DI114" i="280"/>
  <c r="DI115" i="280"/>
  <c r="DI116" i="280"/>
  <c r="DI119" i="280"/>
  <c r="DI118" i="280"/>
  <c r="DI120" i="280"/>
  <c r="DI129" i="280"/>
  <c r="DI135" i="280"/>
  <c r="DI149" i="280"/>
  <c r="DI151" i="280"/>
  <c r="DI173" i="280"/>
  <c r="DI175" i="280"/>
  <c r="DI272" i="280"/>
  <c r="DI273" i="280"/>
  <c r="DI214" i="280"/>
  <c r="DI123" i="280"/>
  <c r="DI122" i="280"/>
  <c r="DI124" i="280"/>
  <c r="DI130" i="280"/>
  <c r="DI136" i="280"/>
  <c r="DI215" i="280"/>
  <c r="DI217" i="280"/>
  <c r="DI239" i="280"/>
  <c r="DI241" i="280"/>
  <c r="DI274" i="280"/>
  <c r="DI275" i="280"/>
  <c r="DI16" i="314"/>
  <c r="DE18" i="314"/>
  <c r="DE22" i="314"/>
  <c r="DE25" i="314"/>
  <c r="DE27" i="314"/>
  <c r="DD29" i="314"/>
  <c r="DD32" i="314"/>
  <c r="DI184" i="280"/>
  <c r="DI185" i="280"/>
  <c r="DJ182" i="280"/>
  <c r="DJ199" i="280"/>
  <c r="DJ13" i="304"/>
  <c r="DJ191" i="280"/>
  <c r="DJ192" i="280"/>
  <c r="DJ196" i="280"/>
  <c r="DJ197" i="280"/>
  <c r="DJ200" i="280"/>
  <c r="DJ201" i="280"/>
  <c r="DJ271" i="280"/>
  <c r="DJ49" i="280"/>
  <c r="DI250" i="280"/>
  <c r="DI251" i="280"/>
  <c r="DJ248" i="280"/>
  <c r="DJ265" i="280"/>
  <c r="DJ257" i="280"/>
  <c r="DJ258" i="280"/>
  <c r="DJ262" i="280"/>
  <c r="DJ263" i="280"/>
  <c r="DJ266" i="280"/>
  <c r="DJ267" i="280"/>
  <c r="DJ50" i="280"/>
  <c r="DJ52" i="280"/>
  <c r="DJ148" i="280"/>
  <c r="DJ114" i="280"/>
  <c r="DJ115" i="280"/>
  <c r="DJ116" i="280"/>
  <c r="DJ119" i="280"/>
  <c r="DJ118" i="280"/>
  <c r="DJ120" i="280"/>
  <c r="DJ129" i="280"/>
  <c r="DJ135" i="280"/>
  <c r="DJ149" i="280"/>
  <c r="DJ151" i="280"/>
  <c r="DJ173" i="280"/>
  <c r="DJ175" i="280"/>
  <c r="DJ272" i="280"/>
  <c r="DJ273" i="280"/>
  <c r="DJ214" i="280"/>
  <c r="DJ123" i="280"/>
  <c r="DJ122" i="280"/>
  <c r="DJ124" i="280"/>
  <c r="DJ130" i="280"/>
  <c r="DJ136" i="280"/>
  <c r="DJ215" i="280"/>
  <c r="DJ217" i="280"/>
  <c r="DJ239" i="280"/>
  <c r="DJ241" i="280"/>
  <c r="DJ274" i="280"/>
  <c r="DJ275" i="280"/>
  <c r="DJ16" i="314"/>
  <c r="DF18" i="314"/>
  <c r="DF22" i="314"/>
  <c r="DF25" i="314"/>
  <c r="DF27" i="314"/>
  <c r="DE29" i="314"/>
  <c r="DE32" i="314"/>
  <c r="DJ184" i="280"/>
  <c r="DJ185" i="280"/>
  <c r="DK182" i="280"/>
  <c r="DK199" i="280"/>
  <c r="DK13" i="304"/>
  <c r="DK191" i="280"/>
  <c r="DK192" i="280"/>
  <c r="DK196" i="280"/>
  <c r="DK197" i="280"/>
  <c r="DK200" i="280"/>
  <c r="DK201" i="280"/>
  <c r="DK271" i="280"/>
  <c r="DK49" i="280"/>
  <c r="DJ250" i="280"/>
  <c r="DJ251" i="280"/>
  <c r="DK248" i="280"/>
  <c r="DK265" i="280"/>
  <c r="DK257" i="280"/>
  <c r="DK258" i="280"/>
  <c r="DK262" i="280"/>
  <c r="DK263" i="280"/>
  <c r="DK266" i="280"/>
  <c r="DK267" i="280"/>
  <c r="DK50" i="280"/>
  <c r="DK52" i="280"/>
  <c r="DK148" i="280"/>
  <c r="DK114" i="280"/>
  <c r="DK115" i="280"/>
  <c r="DK116" i="280"/>
  <c r="DK119" i="280"/>
  <c r="DK118" i="280"/>
  <c r="DK120" i="280"/>
  <c r="DK129" i="280"/>
  <c r="DK135" i="280"/>
  <c r="DK149" i="280"/>
  <c r="DK151" i="280"/>
  <c r="DK173" i="280"/>
  <c r="DK175" i="280"/>
  <c r="DK272" i="280"/>
  <c r="DK273" i="280"/>
  <c r="DK214" i="280"/>
  <c r="DK123" i="280"/>
  <c r="DK122" i="280"/>
  <c r="DK124" i="280"/>
  <c r="DK130" i="280"/>
  <c r="DK136" i="280"/>
  <c r="DK215" i="280"/>
  <c r="DK217" i="280"/>
  <c r="DK239" i="280"/>
  <c r="DK241" i="280"/>
  <c r="DK274" i="280"/>
  <c r="DK275" i="280"/>
  <c r="DK16" i="314"/>
  <c r="DG18" i="314"/>
  <c r="DG22" i="314"/>
  <c r="DG25" i="314"/>
  <c r="DG27" i="314"/>
  <c r="DF29" i="314"/>
  <c r="DF32" i="314"/>
  <c r="DK184" i="280"/>
  <c r="DK185" i="280"/>
  <c r="DL182" i="280"/>
  <c r="DL199" i="280"/>
  <c r="DL13" i="304"/>
  <c r="DL191" i="280"/>
  <c r="DL192" i="280"/>
  <c r="DL196" i="280"/>
  <c r="DL197" i="280"/>
  <c r="DL200" i="280"/>
  <c r="DL201" i="280"/>
  <c r="DL271" i="280"/>
  <c r="DL49" i="280"/>
  <c r="DK250" i="280"/>
  <c r="DK251" i="280"/>
  <c r="DL248" i="280"/>
  <c r="DL265" i="280"/>
  <c r="DL257" i="280"/>
  <c r="DL258" i="280"/>
  <c r="DL262" i="280"/>
  <c r="DL263" i="280"/>
  <c r="DL266" i="280"/>
  <c r="DL267" i="280"/>
  <c r="DL50" i="280"/>
  <c r="DL52" i="280"/>
  <c r="DL148" i="280"/>
  <c r="DL114" i="280"/>
  <c r="DL115" i="280"/>
  <c r="DL116" i="280"/>
  <c r="DL119" i="280"/>
  <c r="DL118" i="280"/>
  <c r="DL120" i="280"/>
  <c r="DL129" i="280"/>
  <c r="DL135" i="280"/>
  <c r="DL149" i="280"/>
  <c r="DL151" i="280"/>
  <c r="DL173" i="280"/>
  <c r="DL175" i="280"/>
  <c r="DL272" i="280"/>
  <c r="DL273" i="280"/>
  <c r="DL214" i="280"/>
  <c r="DL123" i="280"/>
  <c r="DL122" i="280"/>
  <c r="DL124" i="280"/>
  <c r="DL130" i="280"/>
  <c r="DL136" i="280"/>
  <c r="DL215" i="280"/>
  <c r="DL217" i="280"/>
  <c r="DL239" i="280"/>
  <c r="DL241" i="280"/>
  <c r="DL274" i="280"/>
  <c r="DL275" i="280"/>
  <c r="DL16" i="314"/>
  <c r="DH18" i="314"/>
  <c r="DH22" i="314"/>
  <c r="DH25" i="314"/>
  <c r="DH27" i="314"/>
  <c r="DG29" i="314"/>
  <c r="DG32" i="314"/>
  <c r="DL184" i="280"/>
  <c r="DL185" i="280"/>
  <c r="DM182" i="280"/>
  <c r="DM199" i="280"/>
  <c r="DM13" i="304"/>
  <c r="DM191" i="280"/>
  <c r="DM192" i="280"/>
  <c r="DM196" i="280"/>
  <c r="DM197" i="280"/>
  <c r="DM200" i="280"/>
  <c r="DM201" i="280"/>
  <c r="DM271" i="280"/>
  <c r="DM49" i="280"/>
  <c r="DL250" i="280"/>
  <c r="DL251" i="280"/>
  <c r="DM248" i="280"/>
  <c r="DM265" i="280"/>
  <c r="DM257" i="280"/>
  <c r="DM258" i="280"/>
  <c r="DM262" i="280"/>
  <c r="DM263" i="280"/>
  <c r="DM266" i="280"/>
  <c r="DM267" i="280"/>
  <c r="DM50" i="280"/>
  <c r="DM52" i="280"/>
  <c r="DM148" i="280"/>
  <c r="DM114" i="280"/>
  <c r="DM115" i="280"/>
  <c r="DM116" i="280"/>
  <c r="DM119" i="280"/>
  <c r="DM118" i="280"/>
  <c r="DM120" i="280"/>
  <c r="DM129" i="280"/>
  <c r="DM135" i="280"/>
  <c r="DM149" i="280"/>
  <c r="DM151" i="280"/>
  <c r="DM173" i="280"/>
  <c r="DM175" i="280"/>
  <c r="DM272" i="280"/>
  <c r="DM273" i="280"/>
  <c r="DM214" i="280"/>
  <c r="DM123" i="280"/>
  <c r="DM122" i="280"/>
  <c r="DM124" i="280"/>
  <c r="DM130" i="280"/>
  <c r="DM136" i="280"/>
  <c r="DM215" i="280"/>
  <c r="DM217" i="280"/>
  <c r="DM239" i="280"/>
  <c r="DM241" i="280"/>
  <c r="DM274" i="280"/>
  <c r="DM275" i="280"/>
  <c r="DM16" i="314"/>
  <c r="DI18" i="314"/>
  <c r="DI22" i="314"/>
  <c r="DI25" i="314"/>
  <c r="DI27" i="314"/>
  <c r="DH29" i="314"/>
  <c r="DH32" i="314"/>
  <c r="DM184" i="280"/>
  <c r="DM185" i="280"/>
  <c r="DN182" i="280"/>
  <c r="DN199" i="280"/>
  <c r="DN13" i="304"/>
  <c r="DN191" i="280"/>
  <c r="DN192" i="280"/>
  <c r="DN196" i="280"/>
  <c r="DN197" i="280"/>
  <c r="DN200" i="280"/>
  <c r="DN201" i="280"/>
  <c r="DN271" i="280"/>
  <c r="DN49" i="280"/>
  <c r="DM250" i="280"/>
  <c r="DM251" i="280"/>
  <c r="DN248" i="280"/>
  <c r="DN265" i="280"/>
  <c r="DN257" i="280"/>
  <c r="DN258" i="280"/>
  <c r="DN262" i="280"/>
  <c r="DN263" i="280"/>
  <c r="DN266" i="280"/>
  <c r="DN267" i="280"/>
  <c r="DN50" i="280"/>
  <c r="DN52" i="280"/>
  <c r="DN148" i="280"/>
  <c r="DN114" i="280"/>
  <c r="DN115" i="280"/>
  <c r="DN116" i="280"/>
  <c r="DN119" i="280"/>
  <c r="DN118" i="280"/>
  <c r="DN120" i="280"/>
  <c r="DN129" i="280"/>
  <c r="DN135" i="280"/>
  <c r="DN149" i="280"/>
  <c r="DN151" i="280"/>
  <c r="DN173" i="280"/>
  <c r="DN175" i="280"/>
  <c r="DN272" i="280"/>
  <c r="DN273" i="280"/>
  <c r="DN214" i="280"/>
  <c r="DN123" i="280"/>
  <c r="DN122" i="280"/>
  <c r="DN124" i="280"/>
  <c r="DN130" i="280"/>
  <c r="DN136" i="280"/>
  <c r="DN215" i="280"/>
  <c r="DN217" i="280"/>
  <c r="DN239" i="280"/>
  <c r="DN241" i="280"/>
  <c r="DN274" i="280"/>
  <c r="DN275" i="280"/>
  <c r="DN16" i="314"/>
  <c r="DJ18" i="314"/>
  <c r="DJ22" i="314"/>
  <c r="DJ25" i="314"/>
  <c r="DJ27" i="314"/>
  <c r="DI29" i="314"/>
  <c r="DI32" i="314"/>
  <c r="DN184" i="280"/>
  <c r="DN185" i="280"/>
  <c r="DO182" i="280"/>
  <c r="DO199" i="280"/>
  <c r="DO13" i="304"/>
  <c r="DO191" i="280"/>
  <c r="DO192" i="280"/>
  <c r="DO196" i="280"/>
  <c r="DO197" i="280"/>
  <c r="DO200" i="280"/>
  <c r="DO201" i="280"/>
  <c r="DO271" i="280"/>
  <c r="DO49" i="280"/>
  <c r="DN250" i="280"/>
  <c r="DN251" i="280"/>
  <c r="DO248" i="280"/>
  <c r="DO265" i="280"/>
  <c r="DO257" i="280"/>
  <c r="DO258" i="280"/>
  <c r="DO262" i="280"/>
  <c r="DO263" i="280"/>
  <c r="DO266" i="280"/>
  <c r="DO267" i="280"/>
  <c r="DO50" i="280"/>
  <c r="DO52" i="280"/>
  <c r="DO148" i="280"/>
  <c r="DO114" i="280"/>
  <c r="DO115" i="280"/>
  <c r="DO116" i="280"/>
  <c r="DO119" i="280"/>
  <c r="DO118" i="280"/>
  <c r="DO120" i="280"/>
  <c r="DO129" i="280"/>
  <c r="DO135" i="280"/>
  <c r="DO149" i="280"/>
  <c r="DO151" i="280"/>
  <c r="DO173" i="280"/>
  <c r="DO175" i="280"/>
  <c r="DO272" i="280"/>
  <c r="DO273" i="280"/>
  <c r="DO214" i="280"/>
  <c r="DO123" i="280"/>
  <c r="DO122" i="280"/>
  <c r="DO124" i="280"/>
  <c r="DO130" i="280"/>
  <c r="DO136" i="280"/>
  <c r="DO215" i="280"/>
  <c r="DO217" i="280"/>
  <c r="DO239" i="280"/>
  <c r="DO241" i="280"/>
  <c r="DO274" i="280"/>
  <c r="DO275" i="280"/>
  <c r="DO16" i="314"/>
  <c r="DK18" i="314"/>
  <c r="DK22" i="314"/>
  <c r="DK25" i="314"/>
  <c r="DK27" i="314"/>
  <c r="DJ29" i="314"/>
  <c r="DJ32" i="314"/>
  <c r="DO184" i="280"/>
  <c r="DO185" i="280"/>
  <c r="DP182" i="280"/>
  <c r="DP199" i="280"/>
  <c r="DP13" i="304"/>
  <c r="DP191" i="280"/>
  <c r="DP192" i="280"/>
  <c r="DP196" i="280"/>
  <c r="DP197" i="280"/>
  <c r="DP200" i="280"/>
  <c r="DP201" i="280"/>
  <c r="DP271" i="280"/>
  <c r="DP49" i="280"/>
  <c r="DO250" i="280"/>
  <c r="DO251" i="280"/>
  <c r="DP248" i="280"/>
  <c r="DP265" i="280"/>
  <c r="DP257" i="280"/>
  <c r="DP258" i="280"/>
  <c r="DP262" i="280"/>
  <c r="DP263" i="280"/>
  <c r="DP266" i="280"/>
  <c r="DP267" i="280"/>
  <c r="DP50" i="280"/>
  <c r="DP52" i="280"/>
  <c r="DP148" i="280"/>
  <c r="DP114" i="280"/>
  <c r="DP115" i="280"/>
  <c r="DP116" i="280"/>
  <c r="DP119" i="280"/>
  <c r="DP118" i="280"/>
  <c r="DP120" i="280"/>
  <c r="DP129" i="280"/>
  <c r="DP135" i="280"/>
  <c r="DP149" i="280"/>
  <c r="DP151" i="280"/>
  <c r="DP173" i="280"/>
  <c r="DP175" i="280"/>
  <c r="DP272" i="280"/>
  <c r="DP273" i="280"/>
  <c r="DP214" i="280"/>
  <c r="DP123" i="280"/>
  <c r="DP122" i="280"/>
  <c r="DP124" i="280"/>
  <c r="DP130" i="280"/>
  <c r="DP136" i="280"/>
  <c r="DP215" i="280"/>
  <c r="DP217" i="280"/>
  <c r="DP239" i="280"/>
  <c r="DP241" i="280"/>
  <c r="DP274" i="280"/>
  <c r="DP275" i="280"/>
  <c r="DP16" i="314"/>
  <c r="DL18" i="314"/>
  <c r="DL22" i="314"/>
  <c r="DL25" i="314"/>
  <c r="DL27" i="314"/>
  <c r="DK29" i="314"/>
  <c r="DK32" i="314"/>
  <c r="DP184" i="280"/>
  <c r="DP185" i="280"/>
  <c r="DQ182" i="280"/>
  <c r="DQ199" i="280"/>
  <c r="DQ13" i="304"/>
  <c r="DQ191" i="280"/>
  <c r="DQ192" i="280"/>
  <c r="DQ196" i="280"/>
  <c r="DQ197" i="280"/>
  <c r="DQ200" i="280"/>
  <c r="DQ201" i="280"/>
  <c r="DQ271" i="280"/>
  <c r="DQ49" i="280"/>
  <c r="DP250" i="280"/>
  <c r="DP251" i="280"/>
  <c r="DQ248" i="280"/>
  <c r="DQ265" i="280"/>
  <c r="DQ257" i="280"/>
  <c r="DQ258" i="280"/>
  <c r="DQ262" i="280"/>
  <c r="DQ263" i="280"/>
  <c r="DQ266" i="280"/>
  <c r="DQ267" i="280"/>
  <c r="DQ50" i="280"/>
  <c r="DQ52" i="280"/>
  <c r="DQ148" i="280"/>
  <c r="DQ114" i="280"/>
  <c r="DQ115" i="280"/>
  <c r="DQ116" i="280"/>
  <c r="DQ119" i="280"/>
  <c r="DQ118" i="280"/>
  <c r="DQ120" i="280"/>
  <c r="DQ129" i="280"/>
  <c r="DQ135" i="280"/>
  <c r="DQ149" i="280"/>
  <c r="DQ151" i="280"/>
  <c r="DQ173" i="280"/>
  <c r="DQ175" i="280"/>
  <c r="DQ272" i="280"/>
  <c r="DQ273" i="280"/>
  <c r="DQ214" i="280"/>
  <c r="DQ123" i="280"/>
  <c r="DQ122" i="280"/>
  <c r="DQ124" i="280"/>
  <c r="DQ130" i="280"/>
  <c r="DQ136" i="280"/>
  <c r="DQ215" i="280"/>
  <c r="DQ217" i="280"/>
  <c r="DQ239" i="280"/>
  <c r="DQ241" i="280"/>
  <c r="DQ274" i="280"/>
  <c r="DQ275" i="280"/>
  <c r="DQ16" i="314"/>
  <c r="DM18" i="314"/>
  <c r="DM22" i="314"/>
  <c r="DM25" i="314"/>
  <c r="DM27" i="314"/>
  <c r="DL29" i="314"/>
  <c r="DL32" i="314"/>
  <c r="DQ184" i="280"/>
  <c r="DQ185" i="280"/>
  <c r="DR182" i="280"/>
  <c r="DR199" i="280"/>
  <c r="DR13" i="304"/>
  <c r="DR191" i="280"/>
  <c r="DR192" i="280"/>
  <c r="DR196" i="280"/>
  <c r="DR197" i="280"/>
  <c r="DR200" i="280"/>
  <c r="DR201" i="280"/>
  <c r="DR271" i="280"/>
  <c r="DR49" i="280"/>
  <c r="DQ250" i="280"/>
  <c r="DQ251" i="280"/>
  <c r="DR248" i="280"/>
  <c r="DR265" i="280"/>
  <c r="DR257" i="280"/>
  <c r="DR258" i="280"/>
  <c r="DR262" i="280"/>
  <c r="DR263" i="280"/>
  <c r="DR266" i="280"/>
  <c r="DR267" i="280"/>
  <c r="DR50" i="280"/>
  <c r="DR52" i="280"/>
  <c r="DR148" i="280"/>
  <c r="DR114" i="280"/>
  <c r="DR115" i="280"/>
  <c r="DR116" i="280"/>
  <c r="DR119" i="280"/>
  <c r="DR118" i="280"/>
  <c r="DR120" i="280"/>
  <c r="DR129" i="280"/>
  <c r="DR135" i="280"/>
  <c r="DR149" i="280"/>
  <c r="DR151" i="280"/>
  <c r="DR173" i="280"/>
  <c r="DR175" i="280"/>
  <c r="DR272" i="280"/>
  <c r="DR273" i="280"/>
  <c r="DR214" i="280"/>
  <c r="DR123" i="280"/>
  <c r="DR122" i="280"/>
  <c r="DR124" i="280"/>
  <c r="DR130" i="280"/>
  <c r="DR136" i="280"/>
  <c r="DR215" i="280"/>
  <c r="DR217" i="280"/>
  <c r="DR239" i="280"/>
  <c r="DR241" i="280"/>
  <c r="DR274" i="280"/>
  <c r="DR275" i="280"/>
  <c r="DR16" i="314"/>
  <c r="DN18" i="314"/>
  <c r="DN22" i="314"/>
  <c r="DN25" i="314"/>
  <c r="DN27" i="314"/>
  <c r="DM29" i="314"/>
  <c r="DM32" i="314"/>
  <c r="DR184" i="280"/>
  <c r="DR185" i="280"/>
  <c r="DS182" i="280"/>
  <c r="DS199" i="280"/>
  <c r="DS13" i="304"/>
  <c r="DS191" i="280"/>
  <c r="DS192" i="280"/>
  <c r="DS196" i="280"/>
  <c r="DS197" i="280"/>
  <c r="DS200" i="280"/>
  <c r="DS201" i="280"/>
  <c r="DS271" i="280"/>
  <c r="DS49" i="280"/>
  <c r="DR250" i="280"/>
  <c r="DR251" i="280"/>
  <c r="DS248" i="280"/>
  <c r="DS265" i="280"/>
  <c r="DS257" i="280"/>
  <c r="DS258" i="280"/>
  <c r="DS262" i="280"/>
  <c r="DS263" i="280"/>
  <c r="DS266" i="280"/>
  <c r="DS267" i="280"/>
  <c r="DS50" i="280"/>
  <c r="DS52" i="280"/>
  <c r="DS148" i="280"/>
  <c r="DS114" i="280"/>
  <c r="DS115" i="280"/>
  <c r="DS116" i="280"/>
  <c r="DS119" i="280"/>
  <c r="DS118" i="280"/>
  <c r="DS120" i="280"/>
  <c r="DS129" i="280"/>
  <c r="DS135" i="280"/>
  <c r="DS149" i="280"/>
  <c r="DS151" i="280"/>
  <c r="DS173" i="280"/>
  <c r="DS175" i="280"/>
  <c r="DS272" i="280"/>
  <c r="DS273" i="280"/>
  <c r="DS214" i="280"/>
  <c r="DS123" i="280"/>
  <c r="DS122" i="280"/>
  <c r="DS124" i="280"/>
  <c r="DS130" i="280"/>
  <c r="DS136" i="280"/>
  <c r="DS215" i="280"/>
  <c r="DS217" i="280"/>
  <c r="DS239" i="280"/>
  <c r="DS241" i="280"/>
  <c r="DS274" i="280"/>
  <c r="DS275" i="280"/>
  <c r="DS16" i="314"/>
  <c r="DO18" i="314"/>
  <c r="DO22" i="314"/>
  <c r="DO25" i="314"/>
  <c r="DO27" i="314"/>
  <c r="DN29" i="314"/>
  <c r="DN32" i="314"/>
  <c r="DS184" i="280"/>
  <c r="DS185" i="280"/>
  <c r="DT182" i="280"/>
  <c r="DT199" i="280"/>
  <c r="DT13" i="304"/>
  <c r="DT191" i="280"/>
  <c r="DT192" i="280"/>
  <c r="DT196" i="280"/>
  <c r="DT197" i="280"/>
  <c r="DT200" i="280"/>
  <c r="DT201" i="280"/>
  <c r="DT271" i="280"/>
  <c r="DT49" i="280"/>
  <c r="DS250" i="280"/>
  <c r="DS251" i="280"/>
  <c r="DT248" i="280"/>
  <c r="DT265" i="280"/>
  <c r="DT257" i="280"/>
  <c r="DT258" i="280"/>
  <c r="DT262" i="280"/>
  <c r="DT263" i="280"/>
  <c r="DT266" i="280"/>
  <c r="DT267" i="280"/>
  <c r="DT50" i="280"/>
  <c r="DT52" i="280"/>
  <c r="DT148" i="280"/>
  <c r="DT114" i="280"/>
  <c r="DT115" i="280"/>
  <c r="DT116" i="280"/>
  <c r="DT119" i="280"/>
  <c r="DT118" i="280"/>
  <c r="DT120" i="280"/>
  <c r="DT129" i="280"/>
  <c r="DT135" i="280"/>
  <c r="DT149" i="280"/>
  <c r="DT151" i="280"/>
  <c r="DT173" i="280"/>
  <c r="DT175" i="280"/>
  <c r="DT272" i="280"/>
  <c r="DT273" i="280"/>
  <c r="DT214" i="280"/>
  <c r="DT123" i="280"/>
  <c r="DT122" i="280"/>
  <c r="DT124" i="280"/>
  <c r="DT130" i="280"/>
  <c r="DT136" i="280"/>
  <c r="DT215" i="280"/>
  <c r="DT217" i="280"/>
  <c r="DT239" i="280"/>
  <c r="DT241" i="280"/>
  <c r="DT274" i="280"/>
  <c r="DT275" i="280"/>
  <c r="DT16" i="314"/>
  <c r="DP18" i="314"/>
  <c r="DP22" i="314"/>
  <c r="DP25" i="314"/>
  <c r="DP27" i="314"/>
  <c r="DO29" i="314"/>
  <c r="DO32" i="314"/>
  <c r="DT184" i="280"/>
  <c r="DT185" i="280"/>
  <c r="DU182" i="280"/>
  <c r="DU199" i="280"/>
  <c r="DU13" i="304"/>
  <c r="DU191" i="280"/>
  <c r="DU192" i="280"/>
  <c r="DU196" i="280"/>
  <c r="DU197" i="280"/>
  <c r="DU200" i="280"/>
  <c r="DU201" i="280"/>
  <c r="DU271" i="280"/>
  <c r="DU49" i="280"/>
  <c r="DT250" i="280"/>
  <c r="DT251" i="280"/>
  <c r="DU248" i="280"/>
  <c r="DU265" i="280"/>
  <c r="DU257" i="280"/>
  <c r="DU258" i="280"/>
  <c r="DU262" i="280"/>
  <c r="DU263" i="280"/>
  <c r="DU266" i="280"/>
  <c r="DU267" i="280"/>
  <c r="DU50" i="280"/>
  <c r="DU52" i="280"/>
  <c r="DU148" i="280"/>
  <c r="DU114" i="280"/>
  <c r="DU115" i="280"/>
  <c r="DU116" i="280"/>
  <c r="DU119" i="280"/>
  <c r="DU118" i="280"/>
  <c r="DU120" i="280"/>
  <c r="DU129" i="280"/>
  <c r="DU135" i="280"/>
  <c r="DU149" i="280"/>
  <c r="DU151" i="280"/>
  <c r="DU173" i="280"/>
  <c r="DU175" i="280"/>
  <c r="DU272" i="280"/>
  <c r="DU273" i="280"/>
  <c r="DU214" i="280"/>
  <c r="DU123" i="280"/>
  <c r="DU122" i="280"/>
  <c r="DU124" i="280"/>
  <c r="DU130" i="280"/>
  <c r="DU136" i="280"/>
  <c r="DU215" i="280"/>
  <c r="DU217" i="280"/>
  <c r="DU239" i="280"/>
  <c r="DU241" i="280"/>
  <c r="DU274" i="280"/>
  <c r="DU275" i="280"/>
  <c r="DU16" i="314"/>
  <c r="DQ18" i="314"/>
  <c r="DQ22" i="314"/>
  <c r="DQ25" i="314"/>
  <c r="DQ27" i="314"/>
  <c r="DP29" i="314"/>
  <c r="DP32" i="314"/>
  <c r="DU184" i="280"/>
  <c r="DU185" i="280"/>
  <c r="DV182" i="280"/>
  <c r="DV199" i="280"/>
  <c r="DV13" i="304"/>
  <c r="DV191" i="280"/>
  <c r="DV192" i="280"/>
  <c r="DV196" i="280"/>
  <c r="DV197" i="280"/>
  <c r="DV200" i="280"/>
  <c r="DV201" i="280"/>
  <c r="DV271" i="280"/>
  <c r="DV49" i="280"/>
  <c r="DU250" i="280"/>
  <c r="DU251" i="280"/>
  <c r="DV248" i="280"/>
  <c r="DV265" i="280"/>
  <c r="DV257" i="280"/>
  <c r="DV258" i="280"/>
  <c r="DV262" i="280"/>
  <c r="DV263" i="280"/>
  <c r="DV266" i="280"/>
  <c r="DV267" i="280"/>
  <c r="DV50" i="280"/>
  <c r="DV52" i="280"/>
  <c r="DV148" i="280"/>
  <c r="DV114" i="280"/>
  <c r="DV115" i="280"/>
  <c r="DV116" i="280"/>
  <c r="DV119" i="280"/>
  <c r="DV118" i="280"/>
  <c r="DV120" i="280"/>
  <c r="DV129" i="280"/>
  <c r="DV135" i="280"/>
  <c r="DV149" i="280"/>
  <c r="DV151" i="280"/>
  <c r="DV173" i="280"/>
  <c r="DV175" i="280"/>
  <c r="DV272" i="280"/>
  <c r="DV273" i="280"/>
  <c r="DV214" i="280"/>
  <c r="DV123" i="280"/>
  <c r="DV122" i="280"/>
  <c r="DV124" i="280"/>
  <c r="DV130" i="280"/>
  <c r="DV136" i="280"/>
  <c r="DV215" i="280"/>
  <c r="DV217" i="280"/>
  <c r="DV239" i="280"/>
  <c r="DV241" i="280"/>
  <c r="DV274" i="280"/>
  <c r="DV275" i="280"/>
  <c r="DV16" i="314"/>
  <c r="DR18" i="314"/>
  <c r="DR22" i="314"/>
  <c r="DR25" i="314"/>
  <c r="DR27" i="314"/>
  <c r="DQ29" i="314"/>
  <c r="DQ32" i="314"/>
  <c r="DV184" i="280"/>
  <c r="DV185" i="280"/>
  <c r="DW182" i="280"/>
  <c r="DW199" i="280"/>
  <c r="DW13" i="304"/>
  <c r="DW191" i="280"/>
  <c r="DW192" i="280"/>
  <c r="DW196" i="280"/>
  <c r="DW197" i="280"/>
  <c r="DW200" i="280"/>
  <c r="DW201" i="280"/>
  <c r="DW271" i="280"/>
  <c r="DW49" i="280"/>
  <c r="DV250" i="280"/>
  <c r="DV251" i="280"/>
  <c r="DW248" i="280"/>
  <c r="DW265" i="280"/>
  <c r="DW257" i="280"/>
  <c r="DW258" i="280"/>
  <c r="DW262" i="280"/>
  <c r="DW263" i="280"/>
  <c r="DW266" i="280"/>
  <c r="DW267" i="280"/>
  <c r="DW50" i="280"/>
  <c r="DW52" i="280"/>
  <c r="DW148" i="280"/>
  <c r="DW114" i="280"/>
  <c r="DW115" i="280"/>
  <c r="DW116" i="280"/>
  <c r="DW119" i="280"/>
  <c r="DW118" i="280"/>
  <c r="DW120" i="280"/>
  <c r="DW129" i="280"/>
  <c r="DW135" i="280"/>
  <c r="DW149" i="280"/>
  <c r="DW151" i="280"/>
  <c r="DW173" i="280"/>
  <c r="DW175" i="280"/>
  <c r="DW272" i="280"/>
  <c r="DW273" i="280"/>
  <c r="DW214" i="280"/>
  <c r="DW123" i="280"/>
  <c r="DW122" i="280"/>
  <c r="DW124" i="280"/>
  <c r="DW130" i="280"/>
  <c r="DW136" i="280"/>
  <c r="DW215" i="280"/>
  <c r="DW217" i="280"/>
  <c r="DW239" i="280"/>
  <c r="DW241" i="280"/>
  <c r="DW274" i="280"/>
  <c r="DW275" i="280"/>
  <c r="DW16" i="314"/>
  <c r="DS18" i="314"/>
  <c r="DS22" i="314"/>
  <c r="DS25" i="314"/>
  <c r="DS27" i="314"/>
  <c r="DR29" i="314"/>
  <c r="DR32" i="314"/>
  <c r="DW184" i="280"/>
  <c r="DW185" i="280"/>
  <c r="DX182" i="280"/>
  <c r="DX199" i="280"/>
  <c r="DX13" i="304"/>
  <c r="DX191" i="280"/>
  <c r="DX192" i="280"/>
  <c r="DX196" i="280"/>
  <c r="DX197" i="280"/>
  <c r="DX200" i="280"/>
  <c r="DX201" i="280"/>
  <c r="DX271" i="280"/>
  <c r="DX49" i="280"/>
  <c r="DW250" i="280"/>
  <c r="DW251" i="280"/>
  <c r="DX248" i="280"/>
  <c r="DX265" i="280"/>
  <c r="DX257" i="280"/>
  <c r="DX258" i="280"/>
  <c r="DX262" i="280"/>
  <c r="DX263" i="280"/>
  <c r="DX266" i="280"/>
  <c r="DX267" i="280"/>
  <c r="DX50" i="280"/>
  <c r="DX52" i="280"/>
  <c r="DX148" i="280"/>
  <c r="DX114" i="280"/>
  <c r="DX115" i="280"/>
  <c r="DX116" i="280"/>
  <c r="DX119" i="280"/>
  <c r="DX118" i="280"/>
  <c r="DX120" i="280"/>
  <c r="DX129" i="280"/>
  <c r="DX135" i="280"/>
  <c r="DX149" i="280"/>
  <c r="DX151" i="280"/>
  <c r="DX173" i="280"/>
  <c r="DX175" i="280"/>
  <c r="DX272" i="280"/>
  <c r="DX273" i="280"/>
  <c r="DX214" i="280"/>
  <c r="DX123" i="280"/>
  <c r="DX122" i="280"/>
  <c r="DX124" i="280"/>
  <c r="DX130" i="280"/>
  <c r="DX136" i="280"/>
  <c r="DX215" i="280"/>
  <c r="DX217" i="280"/>
  <c r="DX239" i="280"/>
  <c r="DX241" i="280"/>
  <c r="DX274" i="280"/>
  <c r="DX275" i="280"/>
  <c r="DX16" i="314"/>
  <c r="DT18" i="314"/>
  <c r="DT22" i="314"/>
  <c r="DT25" i="314"/>
  <c r="DT27" i="314"/>
  <c r="DS29" i="314"/>
  <c r="DS32" i="314"/>
  <c r="DX184" i="280"/>
  <c r="DX185" i="280"/>
  <c r="DY182" i="280"/>
  <c r="DY199" i="280"/>
  <c r="DY13" i="304"/>
  <c r="DY191" i="280"/>
  <c r="DY192" i="280"/>
  <c r="DY196" i="280"/>
  <c r="DY197" i="280"/>
  <c r="DY200" i="280"/>
  <c r="DY201" i="280"/>
  <c r="DY271" i="280"/>
  <c r="DY49" i="280"/>
  <c r="DX250" i="280"/>
  <c r="DX251" i="280"/>
  <c r="DY248" i="280"/>
  <c r="DY265" i="280"/>
  <c r="DY257" i="280"/>
  <c r="DY258" i="280"/>
  <c r="DY262" i="280"/>
  <c r="DY263" i="280"/>
  <c r="DY266" i="280"/>
  <c r="DY267" i="280"/>
  <c r="DY50" i="280"/>
  <c r="DY52" i="280"/>
  <c r="DY148" i="280"/>
  <c r="DY114" i="280"/>
  <c r="DY115" i="280"/>
  <c r="DY116" i="280"/>
  <c r="DY119" i="280"/>
  <c r="DY118" i="280"/>
  <c r="DY120" i="280"/>
  <c r="DY129" i="280"/>
  <c r="DY135" i="280"/>
  <c r="DY149" i="280"/>
  <c r="DY151" i="280"/>
  <c r="DY173" i="280"/>
  <c r="DY175" i="280"/>
  <c r="DY272" i="280"/>
  <c r="DY273" i="280"/>
  <c r="DY214" i="280"/>
  <c r="DY123" i="280"/>
  <c r="DY122" i="280"/>
  <c r="DY124" i="280"/>
  <c r="DY130" i="280"/>
  <c r="DY136" i="280"/>
  <c r="DY215" i="280"/>
  <c r="DY217" i="280"/>
  <c r="DY239" i="280"/>
  <c r="DY241" i="280"/>
  <c r="DY274" i="280"/>
  <c r="DY275" i="280"/>
  <c r="DY16" i="314"/>
  <c r="DU18" i="314"/>
  <c r="DU22" i="314"/>
  <c r="DU25" i="314"/>
  <c r="DU27" i="314"/>
  <c r="DT29" i="314"/>
  <c r="DT32" i="314"/>
  <c r="DY184" i="280"/>
  <c r="DY185" i="280"/>
  <c r="DZ182" i="280"/>
  <c r="DZ199" i="280"/>
  <c r="DZ13" i="304"/>
  <c r="DZ191" i="280"/>
  <c r="DZ192" i="280"/>
  <c r="DZ196" i="280"/>
  <c r="DZ197" i="280"/>
  <c r="DZ200" i="280"/>
  <c r="DZ201" i="280"/>
  <c r="DZ271" i="280"/>
  <c r="DZ49" i="280"/>
  <c r="DY250" i="280"/>
  <c r="DY251" i="280"/>
  <c r="DZ248" i="280"/>
  <c r="DZ265" i="280"/>
  <c r="DZ257" i="280"/>
  <c r="DZ258" i="280"/>
  <c r="DZ262" i="280"/>
  <c r="DZ263" i="280"/>
  <c r="DZ266" i="280"/>
  <c r="DZ267" i="280"/>
  <c r="DZ50" i="280"/>
  <c r="DZ52" i="280"/>
  <c r="DZ148" i="280"/>
  <c r="DZ114" i="280"/>
  <c r="DZ115" i="280"/>
  <c r="DZ116" i="280"/>
  <c r="DZ119" i="280"/>
  <c r="DZ118" i="280"/>
  <c r="DZ120" i="280"/>
  <c r="DZ129" i="280"/>
  <c r="DZ135" i="280"/>
  <c r="DZ149" i="280"/>
  <c r="DZ151" i="280"/>
  <c r="DZ173" i="280"/>
  <c r="DZ175" i="280"/>
  <c r="DZ272" i="280"/>
  <c r="DZ273" i="280"/>
  <c r="DZ214" i="280"/>
  <c r="DZ123" i="280"/>
  <c r="DZ122" i="280"/>
  <c r="DZ124" i="280"/>
  <c r="DZ130" i="280"/>
  <c r="DZ136" i="280"/>
  <c r="DZ215" i="280"/>
  <c r="DZ217" i="280"/>
  <c r="DZ239" i="280"/>
  <c r="DZ241" i="280"/>
  <c r="DZ274" i="280"/>
  <c r="DZ275" i="280"/>
  <c r="DZ16" i="314"/>
  <c r="DV18" i="314"/>
  <c r="DV22" i="314"/>
  <c r="DV25" i="314"/>
  <c r="DV27" i="314"/>
  <c r="DU29" i="314"/>
  <c r="DU32" i="314"/>
  <c r="DZ184" i="280"/>
  <c r="DZ185" i="280"/>
  <c r="EA182" i="280"/>
  <c r="EA199" i="280"/>
  <c r="EA13" i="304"/>
  <c r="EA191" i="280"/>
  <c r="EA192" i="280"/>
  <c r="EA196" i="280"/>
  <c r="EA197" i="280"/>
  <c r="EA200" i="280"/>
  <c r="EA201" i="280"/>
  <c r="EA271" i="280"/>
  <c r="EA49" i="280"/>
  <c r="DZ250" i="280"/>
  <c r="DZ251" i="280"/>
  <c r="EA248" i="280"/>
  <c r="EA265" i="280"/>
  <c r="EA257" i="280"/>
  <c r="EA258" i="280"/>
  <c r="EA262" i="280"/>
  <c r="EA263" i="280"/>
  <c r="EA266" i="280"/>
  <c r="EA267" i="280"/>
  <c r="EA50" i="280"/>
  <c r="EA52" i="280"/>
  <c r="EA148" i="280"/>
  <c r="EA114" i="280"/>
  <c r="EA115" i="280"/>
  <c r="EA116" i="280"/>
  <c r="EA119" i="280"/>
  <c r="EA118" i="280"/>
  <c r="EA120" i="280"/>
  <c r="EA129" i="280"/>
  <c r="EA135" i="280"/>
  <c r="EA149" i="280"/>
  <c r="EA151" i="280"/>
  <c r="EA173" i="280"/>
  <c r="EA175" i="280"/>
  <c r="EA272" i="280"/>
  <c r="EA273" i="280"/>
  <c r="EA214" i="280"/>
  <c r="EA123" i="280"/>
  <c r="EA122" i="280"/>
  <c r="EA124" i="280"/>
  <c r="EA130" i="280"/>
  <c r="EA136" i="280"/>
  <c r="EA215" i="280"/>
  <c r="EA217" i="280"/>
  <c r="EA239" i="280"/>
  <c r="EA241" i="280"/>
  <c r="EA274" i="280"/>
  <c r="EA275" i="280"/>
  <c r="EA16" i="314"/>
  <c r="DW18" i="314"/>
  <c r="DW22" i="314"/>
  <c r="DW25" i="314"/>
  <c r="DW27" i="314"/>
  <c r="DV29" i="314"/>
  <c r="DV32" i="314"/>
  <c r="EA184" i="280"/>
  <c r="EA185" i="280"/>
  <c r="EB182" i="280"/>
  <c r="EB199" i="280"/>
  <c r="EB13" i="304"/>
  <c r="EB191" i="280"/>
  <c r="EB192" i="280"/>
  <c r="EB196" i="280"/>
  <c r="EB197" i="280"/>
  <c r="EB200" i="280"/>
  <c r="EB201" i="280"/>
  <c r="EB271" i="280"/>
  <c r="EB49" i="280"/>
  <c r="EA250" i="280"/>
  <c r="EA251" i="280"/>
  <c r="EB248" i="280"/>
  <c r="EB265" i="280"/>
  <c r="EB257" i="280"/>
  <c r="EB258" i="280"/>
  <c r="EB262" i="280"/>
  <c r="EB263" i="280"/>
  <c r="EB266" i="280"/>
  <c r="EB267" i="280"/>
  <c r="EB50" i="280"/>
  <c r="EB52" i="280"/>
  <c r="EB148" i="280"/>
  <c r="EB114" i="280"/>
  <c r="EB115" i="280"/>
  <c r="EB116" i="280"/>
  <c r="EB119" i="280"/>
  <c r="EB118" i="280"/>
  <c r="EB120" i="280"/>
  <c r="EB129" i="280"/>
  <c r="EB135" i="280"/>
  <c r="EB149" i="280"/>
  <c r="EB151" i="280"/>
  <c r="EB173" i="280"/>
  <c r="EB175" i="280"/>
  <c r="EB272" i="280"/>
  <c r="EB273" i="280"/>
  <c r="EB214" i="280"/>
  <c r="EB123" i="280"/>
  <c r="EB122" i="280"/>
  <c r="EB124" i="280"/>
  <c r="EB130" i="280"/>
  <c r="EB136" i="280"/>
  <c r="EB215" i="280"/>
  <c r="EB217" i="280"/>
  <c r="EB239" i="280"/>
  <c r="EB241" i="280"/>
  <c r="EB274" i="280"/>
  <c r="EB275" i="280"/>
  <c r="EB16" i="314"/>
  <c r="DX18" i="314"/>
  <c r="DX22" i="314"/>
  <c r="DX25" i="314"/>
  <c r="DX27" i="314"/>
  <c r="DW29" i="314"/>
  <c r="DW32" i="314"/>
  <c r="EB184" i="280"/>
  <c r="EB185" i="280"/>
  <c r="EC182" i="280"/>
  <c r="EC199" i="280"/>
  <c r="EC13" i="304"/>
  <c r="EC191" i="280"/>
  <c r="EC192" i="280"/>
  <c r="EC196" i="280"/>
  <c r="EC197" i="280"/>
  <c r="EC200" i="280"/>
  <c r="EC201" i="280"/>
  <c r="EC271" i="280"/>
  <c r="EC49" i="280"/>
  <c r="EB250" i="280"/>
  <c r="EB251" i="280"/>
  <c r="EC248" i="280"/>
  <c r="EC265" i="280"/>
  <c r="EC257" i="280"/>
  <c r="EC258" i="280"/>
  <c r="EC262" i="280"/>
  <c r="EC263" i="280"/>
  <c r="EC266" i="280"/>
  <c r="EC267" i="280"/>
  <c r="EC50" i="280"/>
  <c r="EC52" i="280"/>
  <c r="EC148" i="280"/>
  <c r="EC114" i="280"/>
  <c r="EC115" i="280"/>
  <c r="EC116" i="280"/>
  <c r="EC119" i="280"/>
  <c r="EC118" i="280"/>
  <c r="EC120" i="280"/>
  <c r="EC129" i="280"/>
  <c r="EC135" i="280"/>
  <c r="EC149" i="280"/>
  <c r="EC151" i="280"/>
  <c r="EC173" i="280"/>
  <c r="EC175" i="280"/>
  <c r="EC272" i="280"/>
  <c r="EC273" i="280"/>
  <c r="EC214" i="280"/>
  <c r="EC123" i="280"/>
  <c r="EC122" i="280"/>
  <c r="EC124" i="280"/>
  <c r="EC130" i="280"/>
  <c r="EC136" i="280"/>
  <c r="EC215" i="280"/>
  <c r="EC217" i="280"/>
  <c r="EC239" i="280"/>
  <c r="EC241" i="280"/>
  <c r="EC274" i="280"/>
  <c r="EC275" i="280"/>
  <c r="EC16" i="314"/>
  <c r="DY18" i="314"/>
  <c r="DY22" i="314"/>
  <c r="DY25" i="314"/>
  <c r="DY27" i="314"/>
  <c r="DX29" i="314"/>
  <c r="DX32" i="314"/>
  <c r="EC184" i="280"/>
  <c r="EC185" i="280"/>
  <c r="ED182" i="280"/>
  <c r="ED199" i="280"/>
  <c r="ED13" i="304"/>
  <c r="ED191" i="280"/>
  <c r="ED192" i="280"/>
  <c r="ED196" i="280"/>
  <c r="ED197" i="280"/>
  <c r="ED200" i="280"/>
  <c r="ED201" i="280"/>
  <c r="ED271" i="280"/>
  <c r="ED49" i="280"/>
  <c r="EC250" i="280"/>
  <c r="EC251" i="280"/>
  <c r="ED248" i="280"/>
  <c r="ED265" i="280"/>
  <c r="ED257" i="280"/>
  <c r="ED258" i="280"/>
  <c r="ED262" i="280"/>
  <c r="ED263" i="280"/>
  <c r="ED266" i="280"/>
  <c r="ED267" i="280"/>
  <c r="ED50" i="280"/>
  <c r="ED52" i="280"/>
  <c r="ED148" i="280"/>
  <c r="ED114" i="280"/>
  <c r="ED115" i="280"/>
  <c r="ED116" i="280"/>
  <c r="ED119" i="280"/>
  <c r="ED118" i="280"/>
  <c r="ED120" i="280"/>
  <c r="ED129" i="280"/>
  <c r="ED135" i="280"/>
  <c r="ED149" i="280"/>
  <c r="ED151" i="280"/>
  <c r="ED173" i="280"/>
  <c r="ED175" i="280"/>
  <c r="ED272" i="280"/>
  <c r="ED273" i="280"/>
  <c r="ED214" i="280"/>
  <c r="ED123" i="280"/>
  <c r="ED122" i="280"/>
  <c r="ED124" i="280"/>
  <c r="ED130" i="280"/>
  <c r="ED136" i="280"/>
  <c r="ED215" i="280"/>
  <c r="ED217" i="280"/>
  <c r="ED239" i="280"/>
  <c r="ED241" i="280"/>
  <c r="ED274" i="280"/>
  <c r="ED275" i="280"/>
  <c r="ED16" i="314"/>
  <c r="DZ18" i="314"/>
  <c r="DZ22" i="314"/>
  <c r="DZ25" i="314"/>
  <c r="DZ27" i="314"/>
  <c r="DY29" i="314"/>
  <c r="DY32" i="314"/>
  <c r="ED184" i="280"/>
  <c r="ED185" i="280"/>
  <c r="EE182" i="280"/>
  <c r="EE199" i="280"/>
  <c r="EE13" i="304"/>
  <c r="EE191" i="280"/>
  <c r="EE192" i="280"/>
  <c r="EE196" i="280"/>
  <c r="EE197" i="280"/>
  <c r="EE200" i="280"/>
  <c r="EE201" i="280"/>
  <c r="EE271" i="280"/>
  <c r="EE49" i="280"/>
  <c r="ED250" i="280"/>
  <c r="ED251" i="280"/>
  <c r="EE248" i="280"/>
  <c r="EE265" i="280"/>
  <c r="EE257" i="280"/>
  <c r="EE258" i="280"/>
  <c r="EE262" i="280"/>
  <c r="EE263" i="280"/>
  <c r="EE266" i="280"/>
  <c r="EE267" i="280"/>
  <c r="EE50" i="280"/>
  <c r="EE52" i="280"/>
  <c r="EE148" i="280"/>
  <c r="EE114" i="280"/>
  <c r="EE115" i="280"/>
  <c r="EE116" i="280"/>
  <c r="EE119" i="280"/>
  <c r="EE118" i="280"/>
  <c r="EE120" i="280"/>
  <c r="EE129" i="280"/>
  <c r="EE135" i="280"/>
  <c r="EE149" i="280"/>
  <c r="EE151" i="280"/>
  <c r="EE173" i="280"/>
  <c r="EE175" i="280"/>
  <c r="EE272" i="280"/>
  <c r="EE273" i="280"/>
  <c r="EE214" i="280"/>
  <c r="EE123" i="280"/>
  <c r="EE122" i="280"/>
  <c r="EE124" i="280"/>
  <c r="EE130" i="280"/>
  <c r="EE136" i="280"/>
  <c r="EE215" i="280"/>
  <c r="EE217" i="280"/>
  <c r="EE239" i="280"/>
  <c r="EE241" i="280"/>
  <c r="EE274" i="280"/>
  <c r="EE275" i="280"/>
  <c r="EE16" i="314"/>
  <c r="EA18" i="314"/>
  <c r="EA22" i="314"/>
  <c r="EA25" i="314"/>
  <c r="EA27" i="314"/>
  <c r="DZ29" i="314"/>
  <c r="DZ32" i="314"/>
  <c r="EE184" i="280"/>
  <c r="EE185" i="280"/>
  <c r="EF182" i="280"/>
  <c r="EF199" i="280"/>
  <c r="EF13" i="304"/>
  <c r="EF191" i="280"/>
  <c r="EF192" i="280"/>
  <c r="EF196" i="280"/>
  <c r="EF197" i="280"/>
  <c r="EF200" i="280"/>
  <c r="EF201" i="280"/>
  <c r="EF271" i="280"/>
  <c r="EF49" i="280"/>
  <c r="EE250" i="280"/>
  <c r="EE251" i="280"/>
  <c r="EF248" i="280"/>
  <c r="EF265" i="280"/>
  <c r="EF257" i="280"/>
  <c r="EF258" i="280"/>
  <c r="EF262" i="280"/>
  <c r="EF263" i="280"/>
  <c r="EF266" i="280"/>
  <c r="EF267" i="280"/>
  <c r="EF50" i="280"/>
  <c r="EF52" i="280"/>
  <c r="EF148" i="280"/>
  <c r="EF114" i="280"/>
  <c r="EF115" i="280"/>
  <c r="EF116" i="280"/>
  <c r="EF119" i="280"/>
  <c r="EF118" i="280"/>
  <c r="EF120" i="280"/>
  <c r="EF129" i="280"/>
  <c r="EF135" i="280"/>
  <c r="EF149" i="280"/>
  <c r="EF151" i="280"/>
  <c r="EF173" i="280"/>
  <c r="EF175" i="280"/>
  <c r="EF272" i="280"/>
  <c r="EF273" i="280"/>
  <c r="EF214" i="280"/>
  <c r="EF123" i="280"/>
  <c r="EF122" i="280"/>
  <c r="EF124" i="280"/>
  <c r="EF130" i="280"/>
  <c r="EF136" i="280"/>
  <c r="EF215" i="280"/>
  <c r="EF217" i="280"/>
  <c r="EF239" i="280"/>
  <c r="EF241" i="280"/>
  <c r="EF274" i="280"/>
  <c r="EF275" i="280"/>
  <c r="EF16" i="314"/>
  <c r="EB18" i="314"/>
  <c r="EB22" i="314"/>
  <c r="EB25" i="314"/>
  <c r="EB27" i="314"/>
  <c r="EA29" i="314"/>
  <c r="EA32" i="314"/>
  <c r="EF184" i="280"/>
  <c r="EF185" i="280"/>
  <c r="EG182" i="280"/>
  <c r="EG199" i="280"/>
  <c r="EG13" i="304"/>
  <c r="EG191" i="280"/>
  <c r="EG192" i="280"/>
  <c r="EG196" i="280"/>
  <c r="EG197" i="280"/>
  <c r="EG200" i="280"/>
  <c r="EG201" i="280"/>
  <c r="EG271" i="280"/>
  <c r="EG49" i="280"/>
  <c r="EF250" i="280"/>
  <c r="EF251" i="280"/>
  <c r="EG248" i="280"/>
  <c r="EG265" i="280"/>
  <c r="EG257" i="280"/>
  <c r="EG258" i="280"/>
  <c r="EG262" i="280"/>
  <c r="EG263" i="280"/>
  <c r="EG266" i="280"/>
  <c r="EG267" i="280"/>
  <c r="EG50" i="280"/>
  <c r="EG52" i="280"/>
  <c r="EG148" i="280"/>
  <c r="EG114" i="280"/>
  <c r="EG115" i="280"/>
  <c r="EG116" i="280"/>
  <c r="EG119" i="280"/>
  <c r="EG118" i="280"/>
  <c r="EG120" i="280"/>
  <c r="EG129" i="280"/>
  <c r="EG135" i="280"/>
  <c r="EG149" i="280"/>
  <c r="EG151" i="280"/>
  <c r="EG173" i="280"/>
  <c r="EG175" i="280"/>
  <c r="EG272" i="280"/>
  <c r="EG273" i="280"/>
  <c r="EG214" i="280"/>
  <c r="EG123" i="280"/>
  <c r="EG122" i="280"/>
  <c r="EG124" i="280"/>
  <c r="EG130" i="280"/>
  <c r="EG136" i="280"/>
  <c r="EG215" i="280"/>
  <c r="EG217" i="280"/>
  <c r="EG239" i="280"/>
  <c r="EG241" i="280"/>
  <c r="EG274" i="280"/>
  <c r="EG275" i="280"/>
  <c r="EG16" i="314"/>
  <c r="EC18" i="314"/>
  <c r="EC22" i="314"/>
  <c r="EC25" i="314"/>
  <c r="EC27" i="314"/>
  <c r="EB29" i="314"/>
  <c r="EB32" i="314"/>
  <c r="EG184" i="280"/>
  <c r="EG185" i="280"/>
  <c r="EH182" i="280"/>
  <c r="EH199" i="280"/>
  <c r="EH13" i="304"/>
  <c r="EH191" i="280"/>
  <c r="EH192" i="280"/>
  <c r="EH196" i="280"/>
  <c r="EH197" i="280"/>
  <c r="EH200" i="280"/>
  <c r="EH201" i="280"/>
  <c r="EH271" i="280"/>
  <c r="EH49" i="280"/>
  <c r="EG250" i="280"/>
  <c r="EG251" i="280"/>
  <c r="EH248" i="280"/>
  <c r="EH265" i="280"/>
  <c r="EH257" i="280"/>
  <c r="EH258" i="280"/>
  <c r="EH262" i="280"/>
  <c r="EH263" i="280"/>
  <c r="EH266" i="280"/>
  <c r="EH267" i="280"/>
  <c r="EH50" i="280"/>
  <c r="EH52" i="280"/>
  <c r="EH148" i="280"/>
  <c r="EH114" i="280"/>
  <c r="EH115" i="280"/>
  <c r="EH116" i="280"/>
  <c r="EH119" i="280"/>
  <c r="EH118" i="280"/>
  <c r="EH120" i="280"/>
  <c r="EH129" i="280"/>
  <c r="EH135" i="280"/>
  <c r="EH149" i="280"/>
  <c r="EH151" i="280"/>
  <c r="EH173" i="280"/>
  <c r="EH175" i="280"/>
  <c r="EH272" i="280"/>
  <c r="EH273" i="280"/>
  <c r="EH214" i="280"/>
  <c r="EH123" i="280"/>
  <c r="EH122" i="280"/>
  <c r="EH124" i="280"/>
  <c r="EH130" i="280"/>
  <c r="EH136" i="280"/>
  <c r="EH215" i="280"/>
  <c r="EH217" i="280"/>
  <c r="EH239" i="280"/>
  <c r="EH241" i="280"/>
  <c r="EH274" i="280"/>
  <c r="EH275" i="280"/>
  <c r="EH16" i="314"/>
  <c r="ED18" i="314"/>
  <c r="ED22" i="314"/>
  <c r="ED25" i="314"/>
  <c r="ED27" i="314"/>
  <c r="EC29" i="314"/>
  <c r="EC32" i="314"/>
  <c r="EH184" i="280"/>
  <c r="EH185" i="280"/>
  <c r="EI182" i="280"/>
  <c r="EI199" i="280"/>
  <c r="EI13" i="304"/>
  <c r="EI191" i="280"/>
  <c r="EI192" i="280"/>
  <c r="EI196" i="280"/>
  <c r="EI197" i="280"/>
  <c r="EI200" i="280"/>
  <c r="EI201" i="280"/>
  <c r="EI271" i="280"/>
  <c r="EI49" i="280"/>
  <c r="EH250" i="280"/>
  <c r="EH251" i="280"/>
  <c r="EI248" i="280"/>
  <c r="EI265" i="280"/>
  <c r="EI257" i="280"/>
  <c r="EI258" i="280"/>
  <c r="EI262" i="280"/>
  <c r="EI263" i="280"/>
  <c r="EI266" i="280"/>
  <c r="EI267" i="280"/>
  <c r="EI50" i="280"/>
  <c r="EI52" i="280"/>
  <c r="EI148" i="280"/>
  <c r="EI114" i="280"/>
  <c r="EI115" i="280"/>
  <c r="EI116" i="280"/>
  <c r="EI119" i="280"/>
  <c r="EI118" i="280"/>
  <c r="EI120" i="280"/>
  <c r="EI129" i="280"/>
  <c r="EI135" i="280"/>
  <c r="EI149" i="280"/>
  <c r="EI151" i="280"/>
  <c r="EI173" i="280"/>
  <c r="EI175" i="280"/>
  <c r="EI272" i="280"/>
  <c r="EI273" i="280"/>
  <c r="EI214" i="280"/>
  <c r="EI123" i="280"/>
  <c r="EI122" i="280"/>
  <c r="EI124" i="280"/>
  <c r="EI130" i="280"/>
  <c r="EI136" i="280"/>
  <c r="EI215" i="280"/>
  <c r="EI217" i="280"/>
  <c r="EI239" i="280"/>
  <c r="EI241" i="280"/>
  <c r="EI274" i="280"/>
  <c r="EI275" i="280"/>
  <c r="EI16" i="314"/>
  <c r="EE18" i="314"/>
  <c r="EE22" i="314"/>
  <c r="EE25" i="314"/>
  <c r="EE27" i="314"/>
  <c r="ED29" i="314"/>
  <c r="ED32" i="314"/>
  <c r="EI184" i="280"/>
  <c r="EI185" i="280"/>
  <c r="EJ182" i="280"/>
  <c r="EJ199" i="280"/>
  <c r="EJ13" i="304"/>
  <c r="EJ191" i="280"/>
  <c r="EJ192" i="280"/>
  <c r="EJ196" i="280"/>
  <c r="EJ197" i="280"/>
  <c r="EJ200" i="280"/>
  <c r="EJ201" i="280"/>
  <c r="EJ271" i="280"/>
  <c r="EJ49" i="280"/>
  <c r="EI250" i="280"/>
  <c r="EI251" i="280"/>
  <c r="EJ248" i="280"/>
  <c r="EJ265" i="280"/>
  <c r="EJ257" i="280"/>
  <c r="EJ258" i="280"/>
  <c r="EJ262" i="280"/>
  <c r="EJ263" i="280"/>
  <c r="EJ266" i="280"/>
  <c r="EJ267" i="280"/>
  <c r="EJ50" i="280"/>
  <c r="EJ52" i="280"/>
  <c r="EJ148" i="280"/>
  <c r="EJ114" i="280"/>
  <c r="EJ115" i="280"/>
  <c r="EJ116" i="280"/>
  <c r="EJ119" i="280"/>
  <c r="EJ118" i="280"/>
  <c r="EJ120" i="280"/>
  <c r="EJ129" i="280"/>
  <c r="EJ135" i="280"/>
  <c r="EJ149" i="280"/>
  <c r="EJ151" i="280"/>
  <c r="EJ173" i="280"/>
  <c r="EJ175" i="280"/>
  <c r="EJ272" i="280"/>
  <c r="EJ273" i="280"/>
  <c r="EJ214" i="280"/>
  <c r="EJ123" i="280"/>
  <c r="EJ122" i="280"/>
  <c r="EJ124" i="280"/>
  <c r="EJ130" i="280"/>
  <c r="EJ136" i="280"/>
  <c r="EJ215" i="280"/>
  <c r="EJ217" i="280"/>
  <c r="EJ239" i="280"/>
  <c r="EJ241" i="280"/>
  <c r="EJ274" i="280"/>
  <c r="EJ275" i="280"/>
  <c r="EJ16" i="314"/>
  <c r="EF18" i="314"/>
  <c r="EF22" i="314"/>
  <c r="EF25" i="314"/>
  <c r="EF27" i="314"/>
  <c r="EE29" i="314"/>
  <c r="EE32" i="314"/>
  <c r="EJ184" i="280"/>
  <c r="EJ185" i="280"/>
  <c r="EK182" i="280"/>
  <c r="EK199" i="280"/>
  <c r="EK13" i="304"/>
  <c r="EK191" i="280"/>
  <c r="EK192" i="280"/>
  <c r="EK196" i="280"/>
  <c r="EK197" i="280"/>
  <c r="EK200" i="280"/>
  <c r="EK201" i="280"/>
  <c r="EK271" i="280"/>
  <c r="EK49" i="280"/>
  <c r="EJ250" i="280"/>
  <c r="EJ251" i="280"/>
  <c r="EK248" i="280"/>
  <c r="EK265" i="280"/>
  <c r="EK257" i="280"/>
  <c r="EK258" i="280"/>
  <c r="EK262" i="280"/>
  <c r="EK263" i="280"/>
  <c r="EK266" i="280"/>
  <c r="EK267" i="280"/>
  <c r="EK50" i="280"/>
  <c r="EK52" i="280"/>
  <c r="EK148" i="280"/>
  <c r="EK114" i="280"/>
  <c r="EK115" i="280"/>
  <c r="EK116" i="280"/>
  <c r="EK119" i="280"/>
  <c r="EK118" i="280"/>
  <c r="EK120" i="280"/>
  <c r="EK129" i="280"/>
  <c r="EK135" i="280"/>
  <c r="EK149" i="280"/>
  <c r="EK151" i="280"/>
  <c r="EK173" i="280"/>
  <c r="EK175" i="280"/>
  <c r="EK272" i="280"/>
  <c r="EK273" i="280"/>
  <c r="EK214" i="280"/>
  <c r="EK123" i="280"/>
  <c r="EK122" i="280"/>
  <c r="EK124" i="280"/>
  <c r="EK130" i="280"/>
  <c r="EK136" i="280"/>
  <c r="EK215" i="280"/>
  <c r="EK217" i="280"/>
  <c r="EK239" i="280"/>
  <c r="EK241" i="280"/>
  <c r="EK274" i="280"/>
  <c r="EK275" i="280"/>
  <c r="EK16" i="314"/>
  <c r="EG18" i="314"/>
  <c r="EG22" i="314"/>
  <c r="EG25" i="314"/>
  <c r="EG27" i="314"/>
  <c r="EF29" i="314"/>
  <c r="EF32" i="314"/>
  <c r="EK184" i="280"/>
  <c r="EK185" i="280"/>
  <c r="EL182" i="280"/>
  <c r="EL199" i="280"/>
  <c r="EL13" i="304"/>
  <c r="EL191" i="280"/>
  <c r="EL192" i="280"/>
  <c r="EL196" i="280"/>
  <c r="EL197" i="280"/>
  <c r="EL200" i="280"/>
  <c r="EL201" i="280"/>
  <c r="EL271" i="280"/>
  <c r="EL49" i="280"/>
  <c r="EK250" i="280"/>
  <c r="EK251" i="280"/>
  <c r="EL248" i="280"/>
  <c r="EL265" i="280"/>
  <c r="EL257" i="280"/>
  <c r="EL258" i="280"/>
  <c r="EL262" i="280"/>
  <c r="EL263" i="280"/>
  <c r="EL266" i="280"/>
  <c r="EL267" i="280"/>
  <c r="EL50" i="280"/>
  <c r="EL52" i="280"/>
  <c r="EL148" i="280"/>
  <c r="EL114" i="280"/>
  <c r="EL115" i="280"/>
  <c r="EL116" i="280"/>
  <c r="EL119" i="280"/>
  <c r="EL118" i="280"/>
  <c r="EL120" i="280"/>
  <c r="EL129" i="280"/>
  <c r="EL135" i="280"/>
  <c r="EL149" i="280"/>
  <c r="EL151" i="280"/>
  <c r="EL173" i="280"/>
  <c r="EL175" i="280"/>
  <c r="EL272" i="280"/>
  <c r="EL273" i="280"/>
  <c r="EL214" i="280"/>
  <c r="EL123" i="280"/>
  <c r="EL122" i="280"/>
  <c r="EL124" i="280"/>
  <c r="EL130" i="280"/>
  <c r="EL136" i="280"/>
  <c r="EL215" i="280"/>
  <c r="EL217" i="280"/>
  <c r="EL239" i="280"/>
  <c r="EL241" i="280"/>
  <c r="EL274" i="280"/>
  <c r="EL275" i="280"/>
  <c r="EL16" i="314"/>
  <c r="EH18" i="314"/>
  <c r="EH22" i="314"/>
  <c r="EH25" i="314"/>
  <c r="EH27" i="314"/>
  <c r="EG29" i="314"/>
  <c r="EG32" i="314"/>
  <c r="EL184" i="280"/>
  <c r="EL185" i="280"/>
  <c r="EM182" i="280"/>
  <c r="EM199" i="280"/>
  <c r="EM13" i="304"/>
  <c r="EM191" i="280"/>
  <c r="EM192" i="280"/>
  <c r="EM196" i="280"/>
  <c r="EM197" i="280"/>
  <c r="EM200" i="280"/>
  <c r="EM201" i="280"/>
  <c r="EM271" i="280"/>
  <c r="EM49" i="280"/>
  <c r="EL250" i="280"/>
  <c r="EL251" i="280"/>
  <c r="EM248" i="280"/>
  <c r="EM265" i="280"/>
  <c r="EM257" i="280"/>
  <c r="EM258" i="280"/>
  <c r="EM262" i="280"/>
  <c r="EM263" i="280"/>
  <c r="EM266" i="280"/>
  <c r="EM267" i="280"/>
  <c r="EM50" i="280"/>
  <c r="EM52" i="280"/>
  <c r="EM148" i="280"/>
  <c r="EM114" i="280"/>
  <c r="EM115" i="280"/>
  <c r="EM116" i="280"/>
  <c r="EM119" i="280"/>
  <c r="EM118" i="280"/>
  <c r="EM120" i="280"/>
  <c r="EM129" i="280"/>
  <c r="EM135" i="280"/>
  <c r="EM149" i="280"/>
  <c r="EM151" i="280"/>
  <c r="EM173" i="280"/>
  <c r="EM175" i="280"/>
  <c r="EM272" i="280"/>
  <c r="EM273" i="280"/>
  <c r="EM214" i="280"/>
  <c r="EM123" i="280"/>
  <c r="EM122" i="280"/>
  <c r="EM124" i="280"/>
  <c r="EM130" i="280"/>
  <c r="EM136" i="280"/>
  <c r="EM215" i="280"/>
  <c r="EM217" i="280"/>
  <c r="EM239" i="280"/>
  <c r="EM241" i="280"/>
  <c r="EM274" i="280"/>
  <c r="EM275" i="280"/>
  <c r="EM16" i="314"/>
  <c r="EI18" i="314"/>
  <c r="EI22" i="314"/>
  <c r="EI25" i="314"/>
  <c r="EI27" i="314"/>
  <c r="EH29" i="314"/>
  <c r="EH32" i="314"/>
  <c r="EM184" i="280"/>
  <c r="EM185" i="280"/>
  <c r="EN182" i="280"/>
  <c r="EN199" i="280"/>
  <c r="EN13" i="304"/>
  <c r="EN191" i="280"/>
  <c r="EN192" i="280"/>
  <c r="EN196" i="280"/>
  <c r="EN197" i="280"/>
  <c r="EN200" i="280"/>
  <c r="EN201" i="280"/>
  <c r="EN271" i="280"/>
  <c r="EN49" i="280"/>
  <c r="EM250" i="280"/>
  <c r="EM251" i="280"/>
  <c r="EN248" i="280"/>
  <c r="EN265" i="280"/>
  <c r="EN257" i="280"/>
  <c r="EN258" i="280"/>
  <c r="EN262" i="280"/>
  <c r="EN263" i="280"/>
  <c r="EN266" i="280"/>
  <c r="EN267" i="280"/>
  <c r="EN50" i="280"/>
  <c r="EN52" i="280"/>
  <c r="EN148" i="280"/>
  <c r="EN114" i="280"/>
  <c r="EN115" i="280"/>
  <c r="EN116" i="280"/>
  <c r="EN119" i="280"/>
  <c r="EN118" i="280"/>
  <c r="EN120" i="280"/>
  <c r="EN129" i="280"/>
  <c r="EN135" i="280"/>
  <c r="EN149" i="280"/>
  <c r="EN151" i="280"/>
  <c r="EN173" i="280"/>
  <c r="EN175" i="280"/>
  <c r="EN272" i="280"/>
  <c r="EN273" i="280"/>
  <c r="EN214" i="280"/>
  <c r="EN123" i="280"/>
  <c r="EN122" i="280"/>
  <c r="EN124" i="280"/>
  <c r="EN130" i="280"/>
  <c r="EN136" i="280"/>
  <c r="EN215" i="280"/>
  <c r="EN217" i="280"/>
  <c r="EN239" i="280"/>
  <c r="EN241" i="280"/>
  <c r="EN274" i="280"/>
  <c r="EN275" i="280"/>
  <c r="EN16" i="314"/>
  <c r="EJ18" i="314"/>
  <c r="EJ22" i="314"/>
  <c r="EJ25" i="314"/>
  <c r="EJ27" i="314"/>
  <c r="EI29" i="314"/>
  <c r="EI32" i="314"/>
  <c r="EN184" i="280"/>
  <c r="EN185" i="280"/>
  <c r="EO182" i="280"/>
  <c r="EO199" i="280"/>
  <c r="EO13" i="304"/>
  <c r="EO191" i="280"/>
  <c r="EO192" i="280"/>
  <c r="EO196" i="280"/>
  <c r="EO197" i="280"/>
  <c r="EO200" i="280"/>
  <c r="EO201" i="280"/>
  <c r="EO271" i="280"/>
  <c r="EO49" i="280"/>
  <c r="EN250" i="280"/>
  <c r="EN251" i="280"/>
  <c r="EO248" i="280"/>
  <c r="EO265" i="280"/>
  <c r="EO257" i="280"/>
  <c r="EO258" i="280"/>
  <c r="EO262" i="280"/>
  <c r="EO263" i="280"/>
  <c r="EO266" i="280"/>
  <c r="EO267" i="280"/>
  <c r="EO50" i="280"/>
  <c r="EO52" i="280"/>
  <c r="EO148" i="280"/>
  <c r="EO114" i="280"/>
  <c r="EO115" i="280"/>
  <c r="EO116" i="280"/>
  <c r="EO119" i="280"/>
  <c r="EO118" i="280"/>
  <c r="EO120" i="280"/>
  <c r="EO129" i="280"/>
  <c r="EO135" i="280"/>
  <c r="EO149" i="280"/>
  <c r="EO151" i="280"/>
  <c r="EO173" i="280"/>
  <c r="EO175" i="280"/>
  <c r="EO272" i="280"/>
  <c r="EO273" i="280"/>
  <c r="EO214" i="280"/>
  <c r="EO123" i="280"/>
  <c r="EO122" i="280"/>
  <c r="EO124" i="280"/>
  <c r="EO130" i="280"/>
  <c r="EO136" i="280"/>
  <c r="EO215" i="280"/>
  <c r="EO217" i="280"/>
  <c r="EO239" i="280"/>
  <c r="EO241" i="280"/>
  <c r="EO274" i="280"/>
  <c r="EO275" i="280"/>
  <c r="EO16" i="314"/>
  <c r="EK18" i="314"/>
  <c r="EK22" i="314"/>
  <c r="EK25" i="314"/>
  <c r="EK27" i="314"/>
  <c r="EJ29" i="314"/>
  <c r="EJ32" i="314"/>
  <c r="EO184" i="280"/>
  <c r="EO185" i="280"/>
  <c r="EP182" i="280"/>
  <c r="EP199" i="280"/>
  <c r="EP13" i="304"/>
  <c r="EP191" i="280"/>
  <c r="EP192" i="280"/>
  <c r="EP196" i="280"/>
  <c r="EP197" i="280"/>
  <c r="EP200" i="280"/>
  <c r="EP201" i="280"/>
  <c r="EP271" i="280"/>
  <c r="EP49" i="280"/>
  <c r="EO250" i="280"/>
  <c r="EO251" i="280"/>
  <c r="EP248" i="280"/>
  <c r="EP265" i="280"/>
  <c r="EP257" i="280"/>
  <c r="EP258" i="280"/>
  <c r="EP262" i="280"/>
  <c r="EP263" i="280"/>
  <c r="EP266" i="280"/>
  <c r="EP267" i="280"/>
  <c r="EP50" i="280"/>
  <c r="EP52" i="280"/>
  <c r="EP148" i="280"/>
  <c r="EP114" i="280"/>
  <c r="EP115" i="280"/>
  <c r="EP116" i="280"/>
  <c r="EP119" i="280"/>
  <c r="EP118" i="280"/>
  <c r="EP120" i="280"/>
  <c r="EP129" i="280"/>
  <c r="EP135" i="280"/>
  <c r="EP149" i="280"/>
  <c r="EP151" i="280"/>
  <c r="EP173" i="280"/>
  <c r="EP175" i="280"/>
  <c r="EP272" i="280"/>
  <c r="EP273" i="280"/>
  <c r="EP214" i="280"/>
  <c r="EP123" i="280"/>
  <c r="EP122" i="280"/>
  <c r="EP124" i="280"/>
  <c r="EP130" i="280"/>
  <c r="EP136" i="280"/>
  <c r="EP215" i="280"/>
  <c r="EP217" i="280"/>
  <c r="EP239" i="280"/>
  <c r="EP241" i="280"/>
  <c r="EP274" i="280"/>
  <c r="EP275" i="280"/>
  <c r="EP16" i="314"/>
  <c r="EL18" i="314"/>
  <c r="EL22" i="314"/>
  <c r="EL25" i="314"/>
  <c r="EL27" i="314"/>
  <c r="EK29" i="314"/>
  <c r="EK32" i="314"/>
  <c r="EP184" i="280"/>
  <c r="EP185" i="280"/>
  <c r="EQ182" i="280"/>
  <c r="EQ199" i="280"/>
  <c r="EQ13" i="304"/>
  <c r="EQ191" i="280"/>
  <c r="EQ192" i="280"/>
  <c r="EQ196" i="280"/>
  <c r="EQ197" i="280"/>
  <c r="EQ200" i="280"/>
  <c r="EQ201" i="280"/>
  <c r="EQ271" i="280"/>
  <c r="EQ49" i="280"/>
  <c r="EP250" i="280"/>
  <c r="EP251" i="280"/>
  <c r="EQ248" i="280"/>
  <c r="EQ265" i="280"/>
  <c r="EQ257" i="280"/>
  <c r="EQ258" i="280"/>
  <c r="EQ262" i="280"/>
  <c r="EQ263" i="280"/>
  <c r="EQ266" i="280"/>
  <c r="EQ267" i="280"/>
  <c r="EQ50" i="280"/>
  <c r="EQ52" i="280"/>
  <c r="EQ148" i="280"/>
  <c r="EQ114" i="280"/>
  <c r="EQ115" i="280"/>
  <c r="EQ116" i="280"/>
  <c r="EQ119" i="280"/>
  <c r="EQ118" i="280"/>
  <c r="EQ120" i="280"/>
  <c r="EQ129" i="280"/>
  <c r="EQ135" i="280"/>
  <c r="EQ149" i="280"/>
  <c r="EQ151" i="280"/>
  <c r="EQ173" i="280"/>
  <c r="EQ175" i="280"/>
  <c r="EQ272" i="280"/>
  <c r="EQ273" i="280"/>
  <c r="EQ214" i="280"/>
  <c r="EQ123" i="280"/>
  <c r="EQ122" i="280"/>
  <c r="EQ124" i="280"/>
  <c r="EQ130" i="280"/>
  <c r="EQ136" i="280"/>
  <c r="EQ215" i="280"/>
  <c r="EQ217" i="280"/>
  <c r="EQ239" i="280"/>
  <c r="EQ241" i="280"/>
  <c r="EQ274" i="280"/>
  <c r="EQ275" i="280"/>
  <c r="EQ16" i="314"/>
  <c r="EM18" i="314"/>
  <c r="EM22" i="314"/>
  <c r="EM25" i="314"/>
  <c r="EM27" i="314"/>
  <c r="EL29" i="314"/>
  <c r="EL32" i="314"/>
  <c r="EQ184" i="280"/>
  <c r="EQ185" i="280"/>
  <c r="ER182" i="280"/>
  <c r="ER199" i="280"/>
  <c r="ER13" i="304"/>
  <c r="ER191" i="280"/>
  <c r="ER192" i="280"/>
  <c r="ER196" i="280"/>
  <c r="ER197" i="280"/>
  <c r="ER200" i="280"/>
  <c r="ER201" i="280"/>
  <c r="ER271" i="280"/>
  <c r="ER49" i="280"/>
  <c r="EQ250" i="280"/>
  <c r="EQ251" i="280"/>
  <c r="ER248" i="280"/>
  <c r="ER265" i="280"/>
  <c r="ER257" i="280"/>
  <c r="ER258" i="280"/>
  <c r="ER262" i="280"/>
  <c r="ER263" i="280"/>
  <c r="ER266" i="280"/>
  <c r="ER267" i="280"/>
  <c r="ER50" i="280"/>
  <c r="ER52" i="280"/>
  <c r="ER148" i="280"/>
  <c r="ER114" i="280"/>
  <c r="ER115" i="280"/>
  <c r="ER116" i="280"/>
  <c r="ER119" i="280"/>
  <c r="ER118" i="280"/>
  <c r="ER120" i="280"/>
  <c r="ER129" i="280"/>
  <c r="ER135" i="280"/>
  <c r="ER149" i="280"/>
  <c r="ER151" i="280"/>
  <c r="ER173" i="280"/>
  <c r="ER175" i="280"/>
  <c r="ER272" i="280"/>
  <c r="ER273" i="280"/>
  <c r="ER214" i="280"/>
  <c r="ER123" i="280"/>
  <c r="ER122" i="280"/>
  <c r="ER124" i="280"/>
  <c r="ER130" i="280"/>
  <c r="ER136" i="280"/>
  <c r="ER215" i="280"/>
  <c r="ER217" i="280"/>
  <c r="ER239" i="280"/>
  <c r="ER241" i="280"/>
  <c r="ER274" i="280"/>
  <c r="ER275" i="280"/>
  <c r="ER16" i="314"/>
  <c r="EN18" i="314"/>
  <c r="EN22" i="314"/>
  <c r="EN25" i="314"/>
  <c r="EN27" i="314"/>
  <c r="EM29" i="314"/>
  <c r="EM32" i="314"/>
  <c r="ER184" i="280"/>
  <c r="ER185" i="280"/>
  <c r="ES182" i="280"/>
  <c r="ES199" i="280"/>
  <c r="ES13" i="304"/>
  <c r="ES191" i="280"/>
  <c r="ES192" i="280"/>
  <c r="ES196" i="280"/>
  <c r="ES197" i="280"/>
  <c r="ES200" i="280"/>
  <c r="ES201" i="280"/>
  <c r="ES271" i="280"/>
  <c r="ES49" i="280"/>
  <c r="ER250" i="280"/>
  <c r="ER251" i="280"/>
  <c r="ES248" i="280"/>
  <c r="ES265" i="280"/>
  <c r="ES257" i="280"/>
  <c r="ES258" i="280"/>
  <c r="ES262" i="280"/>
  <c r="ES263" i="280"/>
  <c r="ES266" i="280"/>
  <c r="ES267" i="280"/>
  <c r="ES50" i="280"/>
  <c r="ES52" i="280"/>
  <c r="ES148" i="280"/>
  <c r="ES114" i="280"/>
  <c r="ES115" i="280"/>
  <c r="ES116" i="280"/>
  <c r="ES119" i="280"/>
  <c r="ES118" i="280"/>
  <c r="ES120" i="280"/>
  <c r="ES129" i="280"/>
  <c r="ES135" i="280"/>
  <c r="ES149" i="280"/>
  <c r="ES151" i="280"/>
  <c r="ES173" i="280"/>
  <c r="ES175" i="280"/>
  <c r="ES272" i="280"/>
  <c r="ES273" i="280"/>
  <c r="ES214" i="280"/>
  <c r="ES123" i="280"/>
  <c r="ES122" i="280"/>
  <c r="ES124" i="280"/>
  <c r="ES130" i="280"/>
  <c r="ES136" i="280"/>
  <c r="ES215" i="280"/>
  <c r="ES217" i="280"/>
  <c r="ES239" i="280"/>
  <c r="ES241" i="280"/>
  <c r="ES274" i="280"/>
  <c r="ES275" i="280"/>
  <c r="ES16" i="314"/>
  <c r="EO18" i="314"/>
  <c r="EO22" i="314"/>
  <c r="EO25" i="314"/>
  <c r="EO27" i="314"/>
  <c r="EN29" i="314"/>
  <c r="EN32" i="314"/>
  <c r="ES184" i="280"/>
  <c r="ES185" i="280"/>
  <c r="ET182" i="280"/>
  <c r="ET199" i="280"/>
  <c r="ET13" i="304"/>
  <c r="ET191" i="280"/>
  <c r="ET192" i="280"/>
  <c r="ET196" i="280"/>
  <c r="ET197" i="280"/>
  <c r="ET200" i="280"/>
  <c r="ET201" i="280"/>
  <c r="ET271" i="280"/>
  <c r="ET49" i="280"/>
  <c r="ES250" i="280"/>
  <c r="ES251" i="280"/>
  <c r="ET248" i="280"/>
  <c r="ET265" i="280"/>
  <c r="ET257" i="280"/>
  <c r="ET258" i="280"/>
  <c r="ET262" i="280"/>
  <c r="ET263" i="280"/>
  <c r="ET266" i="280"/>
  <c r="ET267" i="280"/>
  <c r="ET50" i="280"/>
  <c r="ET52" i="280"/>
  <c r="ET148" i="280"/>
  <c r="ET114" i="280"/>
  <c r="ET115" i="280"/>
  <c r="ET116" i="280"/>
  <c r="ET119" i="280"/>
  <c r="ET118" i="280"/>
  <c r="ET120" i="280"/>
  <c r="ET129" i="280"/>
  <c r="ET135" i="280"/>
  <c r="ET149" i="280"/>
  <c r="ET151" i="280"/>
  <c r="ET173" i="280"/>
  <c r="ET175" i="280"/>
  <c r="ET272" i="280"/>
  <c r="ET273" i="280"/>
  <c r="ET214" i="280"/>
  <c r="ET123" i="280"/>
  <c r="ET122" i="280"/>
  <c r="ET124" i="280"/>
  <c r="ET130" i="280"/>
  <c r="ET136" i="280"/>
  <c r="ET215" i="280"/>
  <c r="ET217" i="280"/>
  <c r="ET239" i="280"/>
  <c r="ET241" i="280"/>
  <c r="ET274" i="280"/>
  <c r="ET275" i="280"/>
  <c r="ET16" i="314"/>
  <c r="EP18" i="314"/>
  <c r="EP22" i="314"/>
  <c r="EP25" i="314"/>
  <c r="EP27" i="314"/>
  <c r="EO29" i="314"/>
  <c r="EO32" i="314"/>
  <c r="ET184" i="280"/>
  <c r="ET185" i="280"/>
  <c r="EU182" i="280"/>
  <c r="EU199" i="280"/>
  <c r="EU13" i="304"/>
  <c r="EU191" i="280"/>
  <c r="EU192" i="280"/>
  <c r="EU196" i="280"/>
  <c r="EU197" i="280"/>
  <c r="EU200" i="280"/>
  <c r="EU201" i="280"/>
  <c r="EU271" i="280"/>
  <c r="EU49" i="280"/>
  <c r="ET250" i="280"/>
  <c r="ET251" i="280"/>
  <c r="EU248" i="280"/>
  <c r="EU265" i="280"/>
  <c r="EU257" i="280"/>
  <c r="EU258" i="280"/>
  <c r="EU262" i="280"/>
  <c r="EU263" i="280"/>
  <c r="EU266" i="280"/>
  <c r="EU267" i="280"/>
  <c r="EU50" i="280"/>
  <c r="EU52" i="280"/>
  <c r="EU148" i="280"/>
  <c r="EU114" i="280"/>
  <c r="EU115" i="280"/>
  <c r="EU116" i="280"/>
  <c r="EU119" i="280"/>
  <c r="EU118" i="280"/>
  <c r="EU120" i="280"/>
  <c r="EU129" i="280"/>
  <c r="EU135" i="280"/>
  <c r="EU149" i="280"/>
  <c r="EU151" i="280"/>
  <c r="EU173" i="280"/>
  <c r="EU175" i="280"/>
  <c r="EU272" i="280"/>
  <c r="EU273" i="280"/>
  <c r="EU214" i="280"/>
  <c r="EU123" i="280"/>
  <c r="EU122" i="280"/>
  <c r="EU124" i="280"/>
  <c r="EU130" i="280"/>
  <c r="EU136" i="280"/>
  <c r="EU215" i="280"/>
  <c r="EU217" i="280"/>
  <c r="EU239" i="280"/>
  <c r="EU241" i="280"/>
  <c r="EU274" i="280"/>
  <c r="EU275" i="280"/>
  <c r="EU16" i="314"/>
  <c r="EQ18" i="314"/>
  <c r="EQ22" i="314"/>
  <c r="EQ25" i="314"/>
  <c r="EQ27" i="314"/>
  <c r="EP29" i="314"/>
  <c r="EP32" i="314"/>
  <c r="EU184" i="280"/>
  <c r="EU185" i="280"/>
  <c r="EV182" i="280"/>
  <c r="EV199" i="280"/>
  <c r="EV13" i="304"/>
  <c r="EV191" i="280"/>
  <c r="EV192" i="280"/>
  <c r="EV196" i="280"/>
  <c r="EV197" i="280"/>
  <c r="EV200" i="280"/>
  <c r="EV201" i="280"/>
  <c r="EV271" i="280"/>
  <c r="EV49" i="280"/>
  <c r="EU250" i="280"/>
  <c r="EU251" i="280"/>
  <c r="EV248" i="280"/>
  <c r="EV265" i="280"/>
  <c r="EV257" i="280"/>
  <c r="EV258" i="280"/>
  <c r="EV262" i="280"/>
  <c r="EV263" i="280"/>
  <c r="EV266" i="280"/>
  <c r="EV267" i="280"/>
  <c r="EV50" i="280"/>
  <c r="EV52" i="280"/>
  <c r="EV148" i="280"/>
  <c r="EV114" i="280"/>
  <c r="EV115" i="280"/>
  <c r="EV116" i="280"/>
  <c r="EV119" i="280"/>
  <c r="EV118" i="280"/>
  <c r="EV120" i="280"/>
  <c r="EV129" i="280"/>
  <c r="EV135" i="280"/>
  <c r="EV149" i="280"/>
  <c r="EV151" i="280"/>
  <c r="EV173" i="280"/>
  <c r="EV175" i="280"/>
  <c r="EV272" i="280"/>
  <c r="EV273" i="280"/>
  <c r="EV214" i="280"/>
  <c r="EV123" i="280"/>
  <c r="EV122" i="280"/>
  <c r="EV124" i="280"/>
  <c r="EV130" i="280"/>
  <c r="EV136" i="280"/>
  <c r="EV215" i="280"/>
  <c r="EV217" i="280"/>
  <c r="EV239" i="280"/>
  <c r="EV241" i="280"/>
  <c r="EV274" i="280"/>
  <c r="EV275" i="280"/>
  <c r="EV16" i="314"/>
  <c r="ER18" i="314"/>
  <c r="ER22" i="314"/>
  <c r="ER25" i="314"/>
  <c r="ER27" i="314"/>
  <c r="EQ29" i="314"/>
  <c r="EQ32" i="314"/>
  <c r="EV184" i="280"/>
  <c r="EV185" i="280"/>
  <c r="EW182" i="280"/>
  <c r="EW199" i="280"/>
  <c r="EW13" i="304"/>
  <c r="EW191" i="280"/>
  <c r="EW192" i="280"/>
  <c r="EW196" i="280"/>
  <c r="EW197" i="280"/>
  <c r="EW200" i="280"/>
  <c r="EW201" i="280"/>
  <c r="EW271" i="280"/>
  <c r="EW49" i="280"/>
  <c r="EV250" i="280"/>
  <c r="EV251" i="280"/>
  <c r="EW248" i="280"/>
  <c r="EW265" i="280"/>
  <c r="EW257" i="280"/>
  <c r="EW258" i="280"/>
  <c r="EW262" i="280"/>
  <c r="EW263" i="280"/>
  <c r="EW266" i="280"/>
  <c r="EW267" i="280"/>
  <c r="EW50" i="280"/>
  <c r="EW52" i="280"/>
  <c r="EW148" i="280"/>
  <c r="EW114" i="280"/>
  <c r="EW115" i="280"/>
  <c r="EW116" i="280"/>
  <c r="EW119" i="280"/>
  <c r="EW118" i="280"/>
  <c r="EW120" i="280"/>
  <c r="EW129" i="280"/>
  <c r="EW135" i="280"/>
  <c r="EW149" i="280"/>
  <c r="EW151" i="280"/>
  <c r="EW173" i="280"/>
  <c r="EW175" i="280"/>
  <c r="EW272" i="280"/>
  <c r="EW273" i="280"/>
  <c r="EW214" i="280"/>
  <c r="EW123" i="280"/>
  <c r="EW122" i="280"/>
  <c r="EW124" i="280"/>
  <c r="EW130" i="280"/>
  <c r="EW136" i="280"/>
  <c r="EW215" i="280"/>
  <c r="EW217" i="280"/>
  <c r="EW239" i="280"/>
  <c r="EW241" i="280"/>
  <c r="EW274" i="280"/>
  <c r="EW275" i="280"/>
  <c r="EW16" i="314"/>
  <c r="ES18" i="314"/>
  <c r="ES22" i="314"/>
  <c r="ES25" i="314"/>
  <c r="ES27" i="314"/>
  <c r="ER29" i="314"/>
  <c r="ER32" i="314"/>
  <c r="EW184" i="280"/>
  <c r="EW185" i="280"/>
  <c r="EX182" i="280"/>
  <c r="EX199" i="280"/>
  <c r="EX13" i="304"/>
  <c r="EX191" i="280"/>
  <c r="EX192" i="280"/>
  <c r="EX196" i="280"/>
  <c r="EX197" i="280"/>
  <c r="EX200" i="280"/>
  <c r="EX201" i="280"/>
  <c r="EX271" i="280"/>
  <c r="EX49" i="280"/>
  <c r="EW250" i="280"/>
  <c r="EW251" i="280"/>
  <c r="EX248" i="280"/>
  <c r="EX265" i="280"/>
  <c r="EX257" i="280"/>
  <c r="EX258" i="280"/>
  <c r="EX262" i="280"/>
  <c r="EX263" i="280"/>
  <c r="EX266" i="280"/>
  <c r="EX267" i="280"/>
  <c r="EX50" i="280"/>
  <c r="EX52" i="280"/>
  <c r="EX148" i="280"/>
  <c r="EX114" i="280"/>
  <c r="EX115" i="280"/>
  <c r="EX116" i="280"/>
  <c r="EX119" i="280"/>
  <c r="EX118" i="280"/>
  <c r="EX120" i="280"/>
  <c r="EX129" i="280"/>
  <c r="EX135" i="280"/>
  <c r="EX149" i="280"/>
  <c r="EX151" i="280"/>
  <c r="EX173" i="280"/>
  <c r="EX175" i="280"/>
  <c r="EX272" i="280"/>
  <c r="EX273" i="280"/>
  <c r="EX214" i="280"/>
  <c r="EX123" i="280"/>
  <c r="EX122" i="280"/>
  <c r="EX124" i="280"/>
  <c r="EX130" i="280"/>
  <c r="EX136" i="280"/>
  <c r="EX215" i="280"/>
  <c r="EX217" i="280"/>
  <c r="EX239" i="280"/>
  <c r="EX241" i="280"/>
  <c r="EX274" i="280"/>
  <c r="EX275" i="280"/>
  <c r="EX16" i="314"/>
  <c r="ET18" i="314"/>
  <c r="ET22" i="314"/>
  <c r="ET25" i="314"/>
  <c r="ET27" i="314"/>
  <c r="ES29" i="314"/>
  <c r="ES32" i="314"/>
  <c r="EX184" i="280"/>
  <c r="EX185" i="280"/>
  <c r="EY182" i="280"/>
  <c r="EY199" i="280"/>
  <c r="EY13" i="304"/>
  <c r="EY191" i="280"/>
  <c r="EY192" i="280"/>
  <c r="EY196" i="280"/>
  <c r="EY197" i="280"/>
  <c r="EY200" i="280"/>
  <c r="EY201" i="280"/>
  <c r="EY271" i="280"/>
  <c r="EY49" i="280"/>
  <c r="EX250" i="280"/>
  <c r="EX251" i="280"/>
  <c r="EY248" i="280"/>
  <c r="EY265" i="280"/>
  <c r="EY257" i="280"/>
  <c r="EY258" i="280"/>
  <c r="EY262" i="280"/>
  <c r="EY263" i="280"/>
  <c r="EY266" i="280"/>
  <c r="EY267" i="280"/>
  <c r="EY50" i="280"/>
  <c r="EY52" i="280"/>
  <c r="EY148" i="280"/>
  <c r="EY114" i="280"/>
  <c r="EY115" i="280"/>
  <c r="EY116" i="280"/>
  <c r="EY119" i="280"/>
  <c r="EY118" i="280"/>
  <c r="EY120" i="280"/>
  <c r="EY129" i="280"/>
  <c r="EY135" i="280"/>
  <c r="EY149" i="280"/>
  <c r="EY151" i="280"/>
  <c r="EY173" i="280"/>
  <c r="EY175" i="280"/>
  <c r="EY272" i="280"/>
  <c r="EY273" i="280"/>
  <c r="EY214" i="280"/>
  <c r="EY123" i="280"/>
  <c r="EY122" i="280"/>
  <c r="EY124" i="280"/>
  <c r="EY130" i="280"/>
  <c r="EY136" i="280"/>
  <c r="EY215" i="280"/>
  <c r="EY217" i="280"/>
  <c r="EY239" i="280"/>
  <c r="EY241" i="280"/>
  <c r="EY274" i="280"/>
  <c r="EY275" i="280"/>
  <c r="EY16" i="314"/>
  <c r="EU18" i="314"/>
  <c r="EU22" i="314"/>
  <c r="EU25" i="314"/>
  <c r="EU27" i="314"/>
  <c r="ET29" i="314"/>
  <c r="ET32" i="314"/>
  <c r="EY184" i="280"/>
  <c r="EY185" i="280"/>
  <c r="EZ182" i="280"/>
  <c r="EZ199" i="280"/>
  <c r="EZ13" i="304"/>
  <c r="EZ191" i="280"/>
  <c r="EZ192" i="280"/>
  <c r="EZ196" i="280"/>
  <c r="EZ197" i="280"/>
  <c r="EZ200" i="280"/>
  <c r="EZ201" i="280"/>
  <c r="EZ271" i="280"/>
  <c r="EZ49" i="280"/>
  <c r="EY250" i="280"/>
  <c r="EY251" i="280"/>
  <c r="EZ248" i="280"/>
  <c r="EZ265" i="280"/>
  <c r="EZ257" i="280"/>
  <c r="EZ258" i="280"/>
  <c r="EZ262" i="280"/>
  <c r="EZ263" i="280"/>
  <c r="EZ266" i="280"/>
  <c r="EZ267" i="280"/>
  <c r="EZ50" i="280"/>
  <c r="EZ52" i="280"/>
  <c r="EZ148" i="280"/>
  <c r="EZ114" i="280"/>
  <c r="EZ115" i="280"/>
  <c r="EZ116" i="280"/>
  <c r="EZ119" i="280"/>
  <c r="EZ118" i="280"/>
  <c r="EZ120" i="280"/>
  <c r="EZ129" i="280"/>
  <c r="EZ135" i="280"/>
  <c r="EZ149" i="280"/>
  <c r="EZ151" i="280"/>
  <c r="EZ173" i="280"/>
  <c r="EZ175" i="280"/>
  <c r="EZ272" i="280"/>
  <c r="EZ273" i="280"/>
  <c r="EZ214" i="280"/>
  <c r="EZ123" i="280"/>
  <c r="EZ122" i="280"/>
  <c r="EZ124" i="280"/>
  <c r="EZ130" i="280"/>
  <c r="EZ136" i="280"/>
  <c r="EZ215" i="280"/>
  <c r="EZ217" i="280"/>
  <c r="EZ239" i="280"/>
  <c r="EZ241" i="280"/>
  <c r="EZ274" i="280"/>
  <c r="EZ275" i="280"/>
  <c r="EZ16" i="314"/>
  <c r="EV18" i="314"/>
  <c r="EV22" i="314"/>
  <c r="EV25" i="314"/>
  <c r="EV27" i="314"/>
  <c r="EU29" i="314"/>
  <c r="EU32" i="314"/>
  <c r="EZ184" i="280"/>
  <c r="EZ185" i="280"/>
  <c r="FA182" i="280"/>
  <c r="FA199" i="280"/>
  <c r="FA13" i="304"/>
  <c r="FA191" i="280"/>
  <c r="FA192" i="280"/>
  <c r="FA196" i="280"/>
  <c r="FA197" i="280"/>
  <c r="FA200" i="280"/>
  <c r="FA201" i="280"/>
  <c r="FA271" i="280"/>
  <c r="FA49" i="280"/>
  <c r="EZ250" i="280"/>
  <c r="EZ251" i="280"/>
  <c r="FA248" i="280"/>
  <c r="FA265" i="280"/>
  <c r="FA257" i="280"/>
  <c r="FA258" i="280"/>
  <c r="FA262" i="280"/>
  <c r="FA263" i="280"/>
  <c r="FA266" i="280"/>
  <c r="FA267" i="280"/>
  <c r="FA50" i="280"/>
  <c r="FA52" i="280"/>
  <c r="FA148" i="280"/>
  <c r="FA114" i="280"/>
  <c r="FA115" i="280"/>
  <c r="FA116" i="280"/>
  <c r="FA119" i="280"/>
  <c r="FA118" i="280"/>
  <c r="FA120" i="280"/>
  <c r="FA129" i="280"/>
  <c r="FA135" i="280"/>
  <c r="FA149" i="280"/>
  <c r="FA151" i="280"/>
  <c r="FA173" i="280"/>
  <c r="FA175" i="280"/>
  <c r="FA272" i="280"/>
  <c r="FA273" i="280"/>
  <c r="FA214" i="280"/>
  <c r="FA123" i="280"/>
  <c r="FA122" i="280"/>
  <c r="FA124" i="280"/>
  <c r="FA130" i="280"/>
  <c r="FA136" i="280"/>
  <c r="FA215" i="280"/>
  <c r="FA217" i="280"/>
  <c r="FA239" i="280"/>
  <c r="FA241" i="280"/>
  <c r="FA274" i="280"/>
  <c r="FA275" i="280"/>
  <c r="FA16" i="314"/>
  <c r="EW18" i="314"/>
  <c r="EW22" i="314"/>
  <c r="EW25" i="314"/>
  <c r="EW27" i="314"/>
  <c r="EV29" i="314"/>
  <c r="EV32" i="314"/>
  <c r="FA184" i="280"/>
  <c r="FA185" i="280"/>
  <c r="FB182" i="280"/>
  <c r="FB199" i="280"/>
  <c r="FB13" i="304"/>
  <c r="FB191" i="280"/>
  <c r="FB192" i="280"/>
  <c r="FB196" i="280"/>
  <c r="FB197" i="280"/>
  <c r="FB200" i="280"/>
  <c r="FB201" i="280"/>
  <c r="FB271" i="280"/>
  <c r="FB49" i="280"/>
  <c r="FA250" i="280"/>
  <c r="FA251" i="280"/>
  <c r="FB248" i="280"/>
  <c r="FB265" i="280"/>
  <c r="FB257" i="280"/>
  <c r="FB258" i="280"/>
  <c r="FB262" i="280"/>
  <c r="FB263" i="280"/>
  <c r="FB266" i="280"/>
  <c r="FB267" i="280"/>
  <c r="FB50" i="280"/>
  <c r="FB52" i="280"/>
  <c r="FB148" i="280"/>
  <c r="FB114" i="280"/>
  <c r="FB115" i="280"/>
  <c r="FB116" i="280"/>
  <c r="FB119" i="280"/>
  <c r="FB118" i="280"/>
  <c r="FB120" i="280"/>
  <c r="FB129" i="280"/>
  <c r="FB135" i="280"/>
  <c r="FB149" i="280"/>
  <c r="FB151" i="280"/>
  <c r="FB173" i="280"/>
  <c r="FB175" i="280"/>
  <c r="FB272" i="280"/>
  <c r="FB273" i="280"/>
  <c r="FB214" i="280"/>
  <c r="FB123" i="280"/>
  <c r="FB122" i="280"/>
  <c r="FB124" i="280"/>
  <c r="FB130" i="280"/>
  <c r="FB136" i="280"/>
  <c r="FB215" i="280"/>
  <c r="FB217" i="280"/>
  <c r="FB239" i="280"/>
  <c r="FB241" i="280"/>
  <c r="FB274" i="280"/>
  <c r="FB275" i="280"/>
  <c r="FB16" i="314"/>
  <c r="EX18" i="314"/>
  <c r="EX22" i="314"/>
  <c r="EX25" i="314"/>
  <c r="EX27" i="314"/>
  <c r="EW29" i="314"/>
  <c r="EW32" i="314"/>
  <c r="FB184" i="280"/>
  <c r="FB185" i="280"/>
  <c r="FC182" i="280"/>
  <c r="FC199" i="280"/>
  <c r="FC13" i="304"/>
  <c r="FC191" i="280"/>
  <c r="FC192" i="280"/>
  <c r="FC196" i="280"/>
  <c r="FC197" i="280"/>
  <c r="FC200" i="280"/>
  <c r="FC201" i="280"/>
  <c r="FC271" i="280"/>
  <c r="FC49" i="280"/>
  <c r="FB250" i="280"/>
  <c r="FB251" i="280"/>
  <c r="FC248" i="280"/>
  <c r="FC265" i="280"/>
  <c r="FC257" i="280"/>
  <c r="FC258" i="280"/>
  <c r="FC262" i="280"/>
  <c r="FC263" i="280"/>
  <c r="FC266" i="280"/>
  <c r="FC267" i="280"/>
  <c r="FC50" i="280"/>
  <c r="FC52" i="280"/>
  <c r="FC148" i="280"/>
  <c r="FC114" i="280"/>
  <c r="FC115" i="280"/>
  <c r="FC116" i="280"/>
  <c r="FC119" i="280"/>
  <c r="FC118" i="280"/>
  <c r="FC120" i="280"/>
  <c r="FC129" i="280"/>
  <c r="FC135" i="280"/>
  <c r="FC149" i="280"/>
  <c r="FC151" i="280"/>
  <c r="FC173" i="280"/>
  <c r="FC175" i="280"/>
  <c r="FC272" i="280"/>
  <c r="FC273" i="280"/>
  <c r="FC214" i="280"/>
  <c r="FC123" i="280"/>
  <c r="FC122" i="280"/>
  <c r="FC124" i="280"/>
  <c r="FC130" i="280"/>
  <c r="FC136" i="280"/>
  <c r="FC215" i="280"/>
  <c r="FC217" i="280"/>
  <c r="FC239" i="280"/>
  <c r="FC241" i="280"/>
  <c r="FC274" i="280"/>
  <c r="FC275" i="280"/>
  <c r="FC16" i="314"/>
  <c r="EY18" i="314"/>
  <c r="EY22" i="314"/>
  <c r="EY25" i="314"/>
  <c r="EY27" i="314"/>
  <c r="EX29" i="314"/>
  <c r="EX32" i="314"/>
  <c r="FC184" i="280"/>
  <c r="FC185" i="280"/>
  <c r="FD182" i="280"/>
  <c r="FD199" i="280"/>
  <c r="FD13" i="304"/>
  <c r="FD191" i="280"/>
  <c r="FD192" i="280"/>
  <c r="FD196" i="280"/>
  <c r="FD197" i="280"/>
  <c r="FD200" i="280"/>
  <c r="FD201" i="280"/>
  <c r="FD271" i="280"/>
  <c r="FD49" i="280"/>
  <c r="FC250" i="280"/>
  <c r="FC251" i="280"/>
  <c r="FD248" i="280"/>
  <c r="FD265" i="280"/>
  <c r="FD257" i="280"/>
  <c r="FD258" i="280"/>
  <c r="FD262" i="280"/>
  <c r="FD263" i="280"/>
  <c r="FD266" i="280"/>
  <c r="FD267" i="280"/>
  <c r="FD50" i="280"/>
  <c r="FD52" i="280"/>
  <c r="FD148" i="280"/>
  <c r="FD114" i="280"/>
  <c r="FD115" i="280"/>
  <c r="FD116" i="280"/>
  <c r="FD119" i="280"/>
  <c r="FD118" i="280"/>
  <c r="FD120" i="280"/>
  <c r="FD129" i="280"/>
  <c r="FD135" i="280"/>
  <c r="FD149" i="280"/>
  <c r="FD151" i="280"/>
  <c r="FD173" i="280"/>
  <c r="FD175" i="280"/>
  <c r="FD272" i="280"/>
  <c r="FD273" i="280"/>
  <c r="FD214" i="280"/>
  <c r="FD123" i="280"/>
  <c r="FD122" i="280"/>
  <c r="FD124" i="280"/>
  <c r="FD130" i="280"/>
  <c r="FD136" i="280"/>
  <c r="FD215" i="280"/>
  <c r="FD217" i="280"/>
  <c r="FD239" i="280"/>
  <c r="FD241" i="280"/>
  <c r="FD274" i="280"/>
  <c r="FD275" i="280"/>
  <c r="FD16" i="314"/>
  <c r="EZ18" i="314"/>
  <c r="EZ22" i="314"/>
  <c r="EZ25" i="314"/>
  <c r="EZ27" i="314"/>
  <c r="EY29" i="314"/>
  <c r="EY32" i="314"/>
  <c r="FD184" i="280"/>
  <c r="FD185" i="280"/>
  <c r="FE182" i="280"/>
  <c r="FE199" i="280"/>
  <c r="FE13" i="304"/>
  <c r="FE191" i="280"/>
  <c r="FE192" i="280"/>
  <c r="FE196" i="280"/>
  <c r="FE197" i="280"/>
  <c r="FE200" i="280"/>
  <c r="FE201" i="280"/>
  <c r="FE271" i="280"/>
  <c r="FE49" i="280"/>
  <c r="FD250" i="280"/>
  <c r="FD251" i="280"/>
  <c r="FE248" i="280"/>
  <c r="FE265" i="280"/>
  <c r="FE257" i="280"/>
  <c r="FE258" i="280"/>
  <c r="FE262" i="280"/>
  <c r="FE263" i="280"/>
  <c r="FE266" i="280"/>
  <c r="FE267" i="280"/>
  <c r="FE50" i="280"/>
  <c r="FE52" i="280"/>
  <c r="FE148" i="280"/>
  <c r="FE114" i="280"/>
  <c r="FE115" i="280"/>
  <c r="FE116" i="280"/>
  <c r="FE119" i="280"/>
  <c r="FE118" i="280"/>
  <c r="FE120" i="280"/>
  <c r="FE129" i="280"/>
  <c r="FE135" i="280"/>
  <c r="FE149" i="280"/>
  <c r="FE151" i="280"/>
  <c r="FE173" i="280"/>
  <c r="FE175" i="280"/>
  <c r="FE272" i="280"/>
  <c r="FE273" i="280"/>
  <c r="FE214" i="280"/>
  <c r="FE123" i="280"/>
  <c r="FE122" i="280"/>
  <c r="FE124" i="280"/>
  <c r="FE130" i="280"/>
  <c r="FE136" i="280"/>
  <c r="FE215" i="280"/>
  <c r="FE217" i="280"/>
  <c r="FE239" i="280"/>
  <c r="FE241" i="280"/>
  <c r="FE274" i="280"/>
  <c r="FE275" i="280"/>
  <c r="FE16" i="314"/>
  <c r="FA18" i="314"/>
  <c r="FA22" i="314"/>
  <c r="FA25" i="314"/>
  <c r="FA27" i="314"/>
  <c r="EZ29" i="314"/>
  <c r="EZ32" i="314"/>
  <c r="FE184" i="280"/>
  <c r="FE185" i="280"/>
  <c r="FF182" i="280"/>
  <c r="FF199" i="280"/>
  <c r="FF13" i="304"/>
  <c r="FF191" i="280"/>
  <c r="FF192" i="280"/>
  <c r="FF196" i="280"/>
  <c r="FF197" i="280"/>
  <c r="FF200" i="280"/>
  <c r="FF201" i="280"/>
  <c r="FF271" i="280"/>
  <c r="FF49" i="280"/>
  <c r="FE250" i="280"/>
  <c r="FE251" i="280"/>
  <c r="FF248" i="280"/>
  <c r="FF265" i="280"/>
  <c r="FF257" i="280"/>
  <c r="FF258" i="280"/>
  <c r="FF262" i="280"/>
  <c r="FF263" i="280"/>
  <c r="FF266" i="280"/>
  <c r="FF267" i="280"/>
  <c r="FF50" i="280"/>
  <c r="FF52" i="280"/>
  <c r="FF148" i="280"/>
  <c r="FF114" i="280"/>
  <c r="FF115" i="280"/>
  <c r="FF116" i="280"/>
  <c r="FF119" i="280"/>
  <c r="FF118" i="280"/>
  <c r="FF120" i="280"/>
  <c r="FF129" i="280"/>
  <c r="FF135" i="280"/>
  <c r="FF149" i="280"/>
  <c r="FF151" i="280"/>
  <c r="FF173" i="280"/>
  <c r="FF175" i="280"/>
  <c r="FF272" i="280"/>
  <c r="FF273" i="280"/>
  <c r="FF214" i="280"/>
  <c r="FF123" i="280"/>
  <c r="FF122" i="280"/>
  <c r="FF124" i="280"/>
  <c r="FF130" i="280"/>
  <c r="FF136" i="280"/>
  <c r="FF215" i="280"/>
  <c r="FF217" i="280"/>
  <c r="FF239" i="280"/>
  <c r="FF241" i="280"/>
  <c r="FF274" i="280"/>
  <c r="FF275" i="280"/>
  <c r="FF16" i="314"/>
  <c r="FB18" i="314"/>
  <c r="FB22" i="314"/>
  <c r="FB25" i="314"/>
  <c r="FB27" i="314"/>
  <c r="FA29" i="314"/>
  <c r="FA32" i="314"/>
  <c r="FF184" i="280"/>
  <c r="FF185" i="280"/>
  <c r="FG182" i="280"/>
  <c r="FG199" i="280"/>
  <c r="FG13" i="304"/>
  <c r="FG191" i="280"/>
  <c r="FG192" i="280"/>
  <c r="FG196" i="280"/>
  <c r="FG197" i="280"/>
  <c r="FG200" i="280"/>
  <c r="FG201" i="280"/>
  <c r="FG271" i="280"/>
  <c r="FG49" i="280"/>
  <c r="FF250" i="280"/>
  <c r="FF251" i="280"/>
  <c r="FG248" i="280"/>
  <c r="FG265" i="280"/>
  <c r="FG257" i="280"/>
  <c r="FG258" i="280"/>
  <c r="FG262" i="280"/>
  <c r="FG263" i="280"/>
  <c r="FG266" i="280"/>
  <c r="FG267" i="280"/>
  <c r="FG50" i="280"/>
  <c r="FG52" i="280"/>
  <c r="FG148" i="280"/>
  <c r="FG114" i="280"/>
  <c r="FG115" i="280"/>
  <c r="FG116" i="280"/>
  <c r="FG119" i="280"/>
  <c r="FG118" i="280"/>
  <c r="FG120" i="280"/>
  <c r="FG129" i="280"/>
  <c r="FG135" i="280"/>
  <c r="FG149" i="280"/>
  <c r="FG151" i="280"/>
  <c r="FG173" i="280"/>
  <c r="FG175" i="280"/>
  <c r="FG272" i="280"/>
  <c r="FG273" i="280"/>
  <c r="FG214" i="280"/>
  <c r="FG123" i="280"/>
  <c r="FG122" i="280"/>
  <c r="FG124" i="280"/>
  <c r="FG130" i="280"/>
  <c r="FG136" i="280"/>
  <c r="FG215" i="280"/>
  <c r="FG217" i="280"/>
  <c r="FG239" i="280"/>
  <c r="FG241" i="280"/>
  <c r="FG274" i="280"/>
  <c r="FG275" i="280"/>
  <c r="FG16" i="314"/>
  <c r="FC18" i="314"/>
  <c r="FC22" i="314"/>
  <c r="FC25" i="314"/>
  <c r="FC27" i="314"/>
  <c r="FB29" i="314"/>
  <c r="FB32" i="314"/>
  <c r="FG184" i="280"/>
  <c r="FG185" i="280"/>
  <c r="FH182" i="280"/>
  <c r="FH199" i="280"/>
  <c r="FH13" i="304"/>
  <c r="FH191" i="280"/>
  <c r="FH192" i="280"/>
  <c r="FH196" i="280"/>
  <c r="FH197" i="280"/>
  <c r="FH200" i="280"/>
  <c r="FH201" i="280"/>
  <c r="FH271" i="280"/>
  <c r="FH49" i="280"/>
  <c r="FG250" i="280"/>
  <c r="FG251" i="280"/>
  <c r="FH248" i="280"/>
  <c r="FH265" i="280"/>
  <c r="FH257" i="280"/>
  <c r="FH258" i="280"/>
  <c r="FH262" i="280"/>
  <c r="FH263" i="280"/>
  <c r="FH266" i="280"/>
  <c r="FH267" i="280"/>
  <c r="FH50" i="280"/>
  <c r="FH52" i="280"/>
  <c r="FH148" i="280"/>
  <c r="FH114" i="280"/>
  <c r="FH115" i="280"/>
  <c r="FH116" i="280"/>
  <c r="FH119" i="280"/>
  <c r="FH118" i="280"/>
  <c r="FH120" i="280"/>
  <c r="FH129" i="280"/>
  <c r="FH135" i="280"/>
  <c r="FH149" i="280"/>
  <c r="FH151" i="280"/>
  <c r="FH173" i="280"/>
  <c r="FH175" i="280"/>
  <c r="FH272" i="280"/>
  <c r="FH273" i="280"/>
  <c r="FH214" i="280"/>
  <c r="FH123" i="280"/>
  <c r="FH122" i="280"/>
  <c r="FH124" i="280"/>
  <c r="FH130" i="280"/>
  <c r="FH136" i="280"/>
  <c r="FH215" i="280"/>
  <c r="FH217" i="280"/>
  <c r="FH239" i="280"/>
  <c r="FH241" i="280"/>
  <c r="FH274" i="280"/>
  <c r="FH275" i="280"/>
  <c r="FH16" i="314"/>
  <c r="FD18" i="314"/>
  <c r="FD22" i="314"/>
  <c r="FD25" i="314"/>
  <c r="FD27" i="314"/>
  <c r="FC29" i="314"/>
  <c r="FC32" i="314"/>
  <c r="FH184" i="280"/>
  <c r="FH185" i="280"/>
  <c r="FI182" i="280"/>
  <c r="FI199" i="280"/>
  <c r="FI13" i="304"/>
  <c r="FI191" i="280"/>
  <c r="FI192" i="280"/>
  <c r="FI196" i="280"/>
  <c r="FI197" i="280"/>
  <c r="FI200" i="280"/>
  <c r="FI201" i="280"/>
  <c r="FI271" i="280"/>
  <c r="FI49" i="280"/>
  <c r="FH250" i="280"/>
  <c r="FH251" i="280"/>
  <c r="FI248" i="280"/>
  <c r="FI265" i="280"/>
  <c r="FI257" i="280"/>
  <c r="FI258" i="280"/>
  <c r="FI262" i="280"/>
  <c r="FI263" i="280"/>
  <c r="FI266" i="280"/>
  <c r="FI267" i="280"/>
  <c r="FI50" i="280"/>
  <c r="FI52" i="280"/>
  <c r="FI148" i="280"/>
  <c r="FI114" i="280"/>
  <c r="FI115" i="280"/>
  <c r="FI116" i="280"/>
  <c r="FI119" i="280"/>
  <c r="FI118" i="280"/>
  <c r="FI120" i="280"/>
  <c r="FI129" i="280"/>
  <c r="FI135" i="280"/>
  <c r="FI149" i="280"/>
  <c r="FI151" i="280"/>
  <c r="FI173" i="280"/>
  <c r="FI175" i="280"/>
  <c r="FI272" i="280"/>
  <c r="FI273" i="280"/>
  <c r="FI214" i="280"/>
  <c r="FI123" i="280"/>
  <c r="FI122" i="280"/>
  <c r="FI124" i="280"/>
  <c r="FI130" i="280"/>
  <c r="FI136" i="280"/>
  <c r="FI215" i="280"/>
  <c r="FI217" i="280"/>
  <c r="FI239" i="280"/>
  <c r="FI241" i="280"/>
  <c r="FI274" i="280"/>
  <c r="FI275" i="280"/>
  <c r="FI16" i="314"/>
  <c r="FE18" i="314"/>
  <c r="FE22" i="314"/>
  <c r="FE25" i="314"/>
  <c r="FE27" i="314"/>
  <c r="FD29" i="314"/>
  <c r="FD32" i="314"/>
  <c r="FI184" i="280"/>
  <c r="FI185" i="280"/>
  <c r="FJ182" i="280"/>
  <c r="FJ199" i="280"/>
  <c r="FJ13" i="304"/>
  <c r="FJ191" i="280"/>
  <c r="FJ192" i="280"/>
  <c r="FJ196" i="280"/>
  <c r="FJ197" i="280"/>
  <c r="FJ200" i="280"/>
  <c r="FJ201" i="280"/>
  <c r="FJ271" i="280"/>
  <c r="FJ49" i="280"/>
  <c r="FI250" i="280"/>
  <c r="FI251" i="280"/>
  <c r="FJ248" i="280"/>
  <c r="FJ265" i="280"/>
  <c r="FJ257" i="280"/>
  <c r="FJ258" i="280"/>
  <c r="FJ262" i="280"/>
  <c r="FJ263" i="280"/>
  <c r="FJ266" i="280"/>
  <c r="FJ267" i="280"/>
  <c r="FJ50" i="280"/>
  <c r="FJ52" i="280"/>
  <c r="FJ148" i="280"/>
  <c r="FJ114" i="280"/>
  <c r="FJ115" i="280"/>
  <c r="FJ116" i="280"/>
  <c r="FJ119" i="280"/>
  <c r="FJ118" i="280"/>
  <c r="FJ120" i="280"/>
  <c r="FJ129" i="280"/>
  <c r="FJ135" i="280"/>
  <c r="FJ149" i="280"/>
  <c r="FJ151" i="280"/>
  <c r="FJ173" i="280"/>
  <c r="FJ175" i="280"/>
  <c r="FJ272" i="280"/>
  <c r="FJ273" i="280"/>
  <c r="FJ214" i="280"/>
  <c r="FJ123" i="280"/>
  <c r="FJ122" i="280"/>
  <c r="FJ124" i="280"/>
  <c r="FJ130" i="280"/>
  <c r="FJ136" i="280"/>
  <c r="FJ215" i="280"/>
  <c r="FJ217" i="280"/>
  <c r="FJ239" i="280"/>
  <c r="FJ241" i="280"/>
  <c r="FJ274" i="280"/>
  <c r="FJ275" i="280"/>
  <c r="FJ16" i="314"/>
  <c r="FF18" i="314"/>
  <c r="FF22" i="314"/>
  <c r="FF25" i="314"/>
  <c r="FF27" i="314"/>
  <c r="FE29" i="314"/>
  <c r="FE32" i="314"/>
  <c r="FJ184" i="280"/>
  <c r="FJ185" i="280"/>
  <c r="FK182" i="280"/>
  <c r="FK199" i="280"/>
  <c r="FK13" i="304"/>
  <c r="FK191" i="280"/>
  <c r="FK192" i="280"/>
  <c r="FK196" i="280"/>
  <c r="FK197" i="280"/>
  <c r="FK200" i="280"/>
  <c r="FK201" i="280"/>
  <c r="FK271" i="280"/>
  <c r="FK49" i="280"/>
  <c r="FJ250" i="280"/>
  <c r="FJ251" i="280"/>
  <c r="FK248" i="280"/>
  <c r="FK265" i="280"/>
  <c r="FK257" i="280"/>
  <c r="FK258" i="280"/>
  <c r="FK262" i="280"/>
  <c r="FK263" i="280"/>
  <c r="FK266" i="280"/>
  <c r="FK267" i="280"/>
  <c r="FK50" i="280"/>
  <c r="FK52" i="280"/>
  <c r="FK148" i="280"/>
  <c r="FK114" i="280"/>
  <c r="FK115" i="280"/>
  <c r="FK116" i="280"/>
  <c r="FK119" i="280"/>
  <c r="FK118" i="280"/>
  <c r="FK120" i="280"/>
  <c r="FK129" i="280"/>
  <c r="FK135" i="280"/>
  <c r="FK149" i="280"/>
  <c r="FK151" i="280"/>
  <c r="FK173" i="280"/>
  <c r="FK175" i="280"/>
  <c r="FK272" i="280"/>
  <c r="FK273" i="280"/>
  <c r="FK214" i="280"/>
  <c r="FK123" i="280"/>
  <c r="FK122" i="280"/>
  <c r="FK124" i="280"/>
  <c r="FK130" i="280"/>
  <c r="FK136" i="280"/>
  <c r="FK215" i="280"/>
  <c r="FK217" i="280"/>
  <c r="FK239" i="280"/>
  <c r="FK241" i="280"/>
  <c r="FK274" i="280"/>
  <c r="FK275" i="280"/>
  <c r="FK16" i="314"/>
  <c r="FG18" i="314"/>
  <c r="FG22" i="314"/>
  <c r="FG25" i="314"/>
  <c r="FG27" i="314"/>
  <c r="FF29" i="314"/>
  <c r="FF32" i="314"/>
  <c r="FK184" i="280"/>
  <c r="FK185" i="280"/>
  <c r="FL182" i="280"/>
  <c r="FL199" i="280"/>
  <c r="FL13" i="304"/>
  <c r="FL191" i="280"/>
  <c r="FL192" i="280"/>
  <c r="FL196" i="280"/>
  <c r="FL197" i="280"/>
  <c r="FL200" i="280"/>
  <c r="FL201" i="280"/>
  <c r="FL271" i="280"/>
  <c r="FL49" i="280"/>
  <c r="FK250" i="280"/>
  <c r="FK251" i="280"/>
  <c r="FL248" i="280"/>
  <c r="FL265" i="280"/>
  <c r="FL257" i="280"/>
  <c r="FL258" i="280"/>
  <c r="FL262" i="280"/>
  <c r="FL263" i="280"/>
  <c r="FL266" i="280"/>
  <c r="FL267" i="280"/>
  <c r="FL50" i="280"/>
  <c r="FL52" i="280"/>
  <c r="FL148" i="280"/>
  <c r="FL114" i="280"/>
  <c r="FL115" i="280"/>
  <c r="FL116" i="280"/>
  <c r="FL119" i="280"/>
  <c r="FL118" i="280"/>
  <c r="FL120" i="280"/>
  <c r="FL129" i="280"/>
  <c r="FL135" i="280"/>
  <c r="FL149" i="280"/>
  <c r="FL151" i="280"/>
  <c r="FL173" i="280"/>
  <c r="FL175" i="280"/>
  <c r="FL272" i="280"/>
  <c r="FL273" i="280"/>
  <c r="FL214" i="280"/>
  <c r="FL123" i="280"/>
  <c r="FL122" i="280"/>
  <c r="FL124" i="280"/>
  <c r="FL130" i="280"/>
  <c r="FL136" i="280"/>
  <c r="FL215" i="280"/>
  <c r="FL217" i="280"/>
  <c r="FL239" i="280"/>
  <c r="FL241" i="280"/>
  <c r="FL274" i="280"/>
  <c r="FL275" i="280"/>
  <c r="FL16" i="314"/>
  <c r="FH18" i="314"/>
  <c r="FH22" i="314"/>
  <c r="FH25" i="314"/>
  <c r="FH27" i="314"/>
  <c r="FG29" i="314"/>
  <c r="FG32" i="314"/>
  <c r="FL184" i="280"/>
  <c r="FL185" i="280"/>
  <c r="FM182" i="280"/>
  <c r="FM199" i="280"/>
  <c r="FM13" i="304"/>
  <c r="FM191" i="280"/>
  <c r="FM192" i="280"/>
  <c r="FM196" i="280"/>
  <c r="FM197" i="280"/>
  <c r="FM200" i="280"/>
  <c r="FM201" i="280"/>
  <c r="FM271" i="280"/>
  <c r="FM49" i="280"/>
  <c r="FL250" i="280"/>
  <c r="FL251" i="280"/>
  <c r="FM248" i="280"/>
  <c r="FM265" i="280"/>
  <c r="FM257" i="280"/>
  <c r="FM258" i="280"/>
  <c r="FM262" i="280"/>
  <c r="FM263" i="280"/>
  <c r="FM266" i="280"/>
  <c r="FM267" i="280"/>
  <c r="FM50" i="280"/>
  <c r="FM52" i="280"/>
  <c r="FM148" i="280"/>
  <c r="FM114" i="280"/>
  <c r="FM115" i="280"/>
  <c r="FM116" i="280"/>
  <c r="FM119" i="280"/>
  <c r="FM118" i="280"/>
  <c r="FM120" i="280"/>
  <c r="FM129" i="280"/>
  <c r="FM135" i="280"/>
  <c r="FM149" i="280"/>
  <c r="FM151" i="280"/>
  <c r="FM173" i="280"/>
  <c r="FM175" i="280"/>
  <c r="FM272" i="280"/>
  <c r="FM273" i="280"/>
  <c r="FM214" i="280"/>
  <c r="FM123" i="280"/>
  <c r="FM122" i="280"/>
  <c r="FM124" i="280"/>
  <c r="FM130" i="280"/>
  <c r="FM136" i="280"/>
  <c r="FM215" i="280"/>
  <c r="FM217" i="280"/>
  <c r="FM239" i="280"/>
  <c r="FM241" i="280"/>
  <c r="FM274" i="280"/>
  <c r="FM275" i="280"/>
  <c r="FM16" i="314"/>
  <c r="FI18" i="314"/>
  <c r="FI22" i="314"/>
  <c r="FI25" i="314"/>
  <c r="FI27" i="314"/>
  <c r="FH29" i="314"/>
  <c r="FH32" i="314"/>
  <c r="FM184" i="280"/>
  <c r="FM185" i="280"/>
  <c r="FN182" i="280"/>
  <c r="FN199" i="280"/>
  <c r="FN13" i="304"/>
  <c r="FN191" i="280"/>
  <c r="FN192" i="280"/>
  <c r="FN196" i="280"/>
  <c r="FN197" i="280"/>
  <c r="FN200" i="280"/>
  <c r="FN201" i="280"/>
  <c r="FN271" i="280"/>
  <c r="FN49" i="280"/>
  <c r="FM250" i="280"/>
  <c r="FM251" i="280"/>
  <c r="FN248" i="280"/>
  <c r="FN265" i="280"/>
  <c r="FN257" i="280"/>
  <c r="FN258" i="280"/>
  <c r="FN262" i="280"/>
  <c r="FN263" i="280"/>
  <c r="FN266" i="280"/>
  <c r="FN267" i="280"/>
  <c r="FN50" i="280"/>
  <c r="FN52" i="280"/>
  <c r="FN148" i="280"/>
  <c r="FN114" i="280"/>
  <c r="FN115" i="280"/>
  <c r="FN116" i="280"/>
  <c r="FN119" i="280"/>
  <c r="FN118" i="280"/>
  <c r="FN120" i="280"/>
  <c r="FN129" i="280"/>
  <c r="FN135" i="280"/>
  <c r="FN149" i="280"/>
  <c r="FN151" i="280"/>
  <c r="FN173" i="280"/>
  <c r="FN175" i="280"/>
  <c r="FN272" i="280"/>
  <c r="FN273" i="280"/>
  <c r="FN214" i="280"/>
  <c r="FN123" i="280"/>
  <c r="FN122" i="280"/>
  <c r="FN124" i="280"/>
  <c r="FN130" i="280"/>
  <c r="FN136" i="280"/>
  <c r="FN215" i="280"/>
  <c r="FN217" i="280"/>
  <c r="FN239" i="280"/>
  <c r="FN241" i="280"/>
  <c r="FN274" i="280"/>
  <c r="FN275" i="280"/>
  <c r="FN16" i="314"/>
  <c r="FJ18" i="314"/>
  <c r="FJ22" i="314"/>
  <c r="FJ25" i="314"/>
  <c r="FJ27" i="314"/>
  <c r="FI29" i="314"/>
  <c r="FI32" i="314"/>
  <c r="FN184" i="280"/>
  <c r="FN185" i="280"/>
  <c r="FO182" i="280"/>
  <c r="FO199" i="280"/>
  <c r="FO13" i="304"/>
  <c r="FO191" i="280"/>
  <c r="FO192" i="280"/>
  <c r="FO196" i="280"/>
  <c r="FO197" i="280"/>
  <c r="FO200" i="280"/>
  <c r="FO201" i="280"/>
  <c r="FO271" i="280"/>
  <c r="FO49" i="280"/>
  <c r="FN250" i="280"/>
  <c r="FN251" i="280"/>
  <c r="FO248" i="280"/>
  <c r="FO265" i="280"/>
  <c r="FO257" i="280"/>
  <c r="FO258" i="280"/>
  <c r="FO262" i="280"/>
  <c r="FO263" i="280"/>
  <c r="FO266" i="280"/>
  <c r="FO267" i="280"/>
  <c r="FO50" i="280"/>
  <c r="FO52" i="280"/>
  <c r="FO148" i="280"/>
  <c r="FO114" i="280"/>
  <c r="FO115" i="280"/>
  <c r="FO116" i="280"/>
  <c r="FO119" i="280"/>
  <c r="FO118" i="280"/>
  <c r="FO120" i="280"/>
  <c r="FO129" i="280"/>
  <c r="FO135" i="280"/>
  <c r="FO149" i="280"/>
  <c r="FO151" i="280"/>
  <c r="FO173" i="280"/>
  <c r="FO175" i="280"/>
  <c r="FO272" i="280"/>
  <c r="FO273" i="280"/>
  <c r="FO214" i="280"/>
  <c r="FO123" i="280"/>
  <c r="FO122" i="280"/>
  <c r="FO124" i="280"/>
  <c r="FO130" i="280"/>
  <c r="FO136" i="280"/>
  <c r="FO215" i="280"/>
  <c r="FO217" i="280"/>
  <c r="FO239" i="280"/>
  <c r="FO241" i="280"/>
  <c r="FO274" i="280"/>
  <c r="FO275" i="280"/>
  <c r="FO16" i="314"/>
  <c r="FK18" i="314"/>
  <c r="FK22" i="314"/>
  <c r="FK25" i="314"/>
  <c r="FK27" i="314"/>
  <c r="FJ29" i="314"/>
  <c r="FJ32" i="314"/>
  <c r="FO184" i="280"/>
  <c r="FO185" i="280"/>
  <c r="FP182" i="280"/>
  <c r="FP199" i="280"/>
  <c r="FP13" i="304"/>
  <c r="FP191" i="280"/>
  <c r="FP192" i="280"/>
  <c r="FP196" i="280"/>
  <c r="FP197" i="280"/>
  <c r="FP200" i="280"/>
  <c r="FP201" i="280"/>
  <c r="FP271" i="280"/>
  <c r="FP49" i="280"/>
  <c r="FO250" i="280"/>
  <c r="FO251" i="280"/>
  <c r="FP248" i="280"/>
  <c r="FP265" i="280"/>
  <c r="FP257" i="280"/>
  <c r="FP258" i="280"/>
  <c r="FP262" i="280"/>
  <c r="FP263" i="280"/>
  <c r="FP266" i="280"/>
  <c r="FP267" i="280"/>
  <c r="FP50" i="280"/>
  <c r="FP52" i="280"/>
  <c r="FP148" i="280"/>
  <c r="FP114" i="280"/>
  <c r="FP115" i="280"/>
  <c r="FP116" i="280"/>
  <c r="FP119" i="280"/>
  <c r="FP118" i="280"/>
  <c r="FP120" i="280"/>
  <c r="FP129" i="280"/>
  <c r="FP135" i="280"/>
  <c r="FP149" i="280"/>
  <c r="FP151" i="280"/>
  <c r="FP173" i="280"/>
  <c r="FP175" i="280"/>
  <c r="FP272" i="280"/>
  <c r="FP273" i="280"/>
  <c r="FP214" i="280"/>
  <c r="FP123" i="280"/>
  <c r="FP122" i="280"/>
  <c r="FP124" i="280"/>
  <c r="FP130" i="280"/>
  <c r="FP136" i="280"/>
  <c r="FP215" i="280"/>
  <c r="FP217" i="280"/>
  <c r="FP239" i="280"/>
  <c r="FP241" i="280"/>
  <c r="FP274" i="280"/>
  <c r="FP275" i="280"/>
  <c r="FP16" i="314"/>
  <c r="FL18" i="314"/>
  <c r="FL22" i="314"/>
  <c r="FL25" i="314"/>
  <c r="FL27" i="314"/>
  <c r="FK29" i="314"/>
  <c r="FK32" i="314"/>
  <c r="FP184" i="280"/>
  <c r="FP185" i="280"/>
  <c r="FQ182" i="280"/>
  <c r="FQ199" i="280"/>
  <c r="FQ13" i="304"/>
  <c r="FQ191" i="280"/>
  <c r="FQ192" i="280"/>
  <c r="FQ196" i="280"/>
  <c r="FQ197" i="280"/>
  <c r="FQ200" i="280"/>
  <c r="FQ201" i="280"/>
  <c r="FQ271" i="280"/>
  <c r="FQ49" i="280"/>
  <c r="FP250" i="280"/>
  <c r="FP251" i="280"/>
  <c r="FQ248" i="280"/>
  <c r="FQ265" i="280"/>
  <c r="FQ257" i="280"/>
  <c r="FQ258" i="280"/>
  <c r="FQ262" i="280"/>
  <c r="FQ263" i="280"/>
  <c r="FQ266" i="280"/>
  <c r="FQ267" i="280"/>
  <c r="FQ50" i="280"/>
  <c r="FQ52" i="280"/>
  <c r="FQ148" i="280"/>
  <c r="FQ114" i="280"/>
  <c r="FQ115" i="280"/>
  <c r="FQ116" i="280"/>
  <c r="FQ119" i="280"/>
  <c r="FQ118" i="280"/>
  <c r="FQ120" i="280"/>
  <c r="FQ129" i="280"/>
  <c r="FQ135" i="280"/>
  <c r="FQ149" i="280"/>
  <c r="FQ151" i="280"/>
  <c r="FQ173" i="280"/>
  <c r="FQ175" i="280"/>
  <c r="FQ272" i="280"/>
  <c r="FQ273" i="280"/>
  <c r="FQ214" i="280"/>
  <c r="FQ123" i="280"/>
  <c r="FQ122" i="280"/>
  <c r="FQ124" i="280"/>
  <c r="FQ130" i="280"/>
  <c r="FQ136" i="280"/>
  <c r="FQ215" i="280"/>
  <c r="FQ217" i="280"/>
  <c r="FQ239" i="280"/>
  <c r="FQ241" i="280"/>
  <c r="FQ274" i="280"/>
  <c r="FQ275" i="280"/>
  <c r="FQ16" i="314"/>
  <c r="FM18" i="314"/>
  <c r="FM22" i="314"/>
  <c r="FM25" i="314"/>
  <c r="FM27" i="314"/>
  <c r="FL29" i="314"/>
  <c r="FL32" i="314"/>
  <c r="FQ184" i="280"/>
  <c r="FQ185" i="280"/>
  <c r="FR182" i="280"/>
  <c r="FR199" i="280"/>
  <c r="FR13" i="304"/>
  <c r="FR191" i="280"/>
  <c r="FR192" i="280"/>
  <c r="FR196" i="280"/>
  <c r="FR197" i="280"/>
  <c r="FR200" i="280"/>
  <c r="FR201" i="280"/>
  <c r="FR271" i="280"/>
  <c r="FR49" i="280"/>
  <c r="FQ250" i="280"/>
  <c r="FQ251" i="280"/>
  <c r="FR248" i="280"/>
  <c r="FR265" i="280"/>
  <c r="FR257" i="280"/>
  <c r="FR258" i="280"/>
  <c r="FR262" i="280"/>
  <c r="FR263" i="280"/>
  <c r="FR266" i="280"/>
  <c r="FR267" i="280"/>
  <c r="FR50" i="280"/>
  <c r="FR52" i="280"/>
  <c r="FR148" i="280"/>
  <c r="FR114" i="280"/>
  <c r="FR115" i="280"/>
  <c r="FR116" i="280"/>
  <c r="FR119" i="280"/>
  <c r="FR118" i="280"/>
  <c r="FR120" i="280"/>
  <c r="FR129" i="280"/>
  <c r="FR135" i="280"/>
  <c r="FR149" i="280"/>
  <c r="FR151" i="280"/>
  <c r="FR173" i="280"/>
  <c r="FR175" i="280"/>
  <c r="FR272" i="280"/>
  <c r="FR273" i="280"/>
  <c r="FR214" i="280"/>
  <c r="FR123" i="280"/>
  <c r="FR122" i="280"/>
  <c r="FR124" i="280"/>
  <c r="FR130" i="280"/>
  <c r="FR136" i="280"/>
  <c r="FR215" i="280"/>
  <c r="FR217" i="280"/>
  <c r="FR239" i="280"/>
  <c r="FR241" i="280"/>
  <c r="FR274" i="280"/>
  <c r="FR275" i="280"/>
  <c r="FR16" i="314"/>
  <c r="FN18" i="314"/>
  <c r="FN22" i="314"/>
  <c r="FN25" i="314"/>
  <c r="FN27" i="314"/>
  <c r="FM29" i="314"/>
  <c r="FM32" i="314"/>
  <c r="FR184" i="280"/>
  <c r="FR185" i="280"/>
  <c r="FS182" i="280"/>
  <c r="FS199" i="280"/>
  <c r="FS13" i="304"/>
  <c r="FS191" i="280"/>
  <c r="FS192" i="280"/>
  <c r="FS196" i="280"/>
  <c r="FS197" i="280"/>
  <c r="FS200" i="280"/>
  <c r="FS201" i="280"/>
  <c r="FS271" i="280"/>
  <c r="FS49" i="280"/>
  <c r="FR250" i="280"/>
  <c r="FR251" i="280"/>
  <c r="FS248" i="280"/>
  <c r="FS265" i="280"/>
  <c r="FS257" i="280"/>
  <c r="FS258" i="280"/>
  <c r="FS262" i="280"/>
  <c r="FS263" i="280"/>
  <c r="FS266" i="280"/>
  <c r="FS267" i="280"/>
  <c r="FS50" i="280"/>
  <c r="FS52" i="280"/>
  <c r="FS148" i="280"/>
  <c r="FS114" i="280"/>
  <c r="FS115" i="280"/>
  <c r="FS116" i="280"/>
  <c r="FS119" i="280"/>
  <c r="FS118" i="280"/>
  <c r="FS120" i="280"/>
  <c r="FS129" i="280"/>
  <c r="FS135" i="280"/>
  <c r="FS149" i="280"/>
  <c r="FS151" i="280"/>
  <c r="FS173" i="280"/>
  <c r="FS175" i="280"/>
  <c r="FS272" i="280"/>
  <c r="FS273" i="280"/>
  <c r="FS214" i="280"/>
  <c r="FS123" i="280"/>
  <c r="FS122" i="280"/>
  <c r="FS124" i="280"/>
  <c r="FS130" i="280"/>
  <c r="FS136" i="280"/>
  <c r="FS215" i="280"/>
  <c r="FS217" i="280"/>
  <c r="FS239" i="280"/>
  <c r="FS241" i="280"/>
  <c r="FS274" i="280"/>
  <c r="FS275" i="280"/>
  <c r="FS16" i="314"/>
  <c r="FO18" i="314"/>
  <c r="FO22" i="314"/>
  <c r="FO25" i="314"/>
  <c r="FO27" i="314"/>
  <c r="FN29" i="314"/>
  <c r="FN32" i="314"/>
  <c r="FS184" i="280"/>
  <c r="FS185" i="280"/>
  <c r="FT182" i="280"/>
  <c r="FT199" i="280"/>
  <c r="FT13" i="304"/>
  <c r="FT191" i="280"/>
  <c r="FT192" i="280"/>
  <c r="FT196" i="280"/>
  <c r="FT197" i="280"/>
  <c r="FT200" i="280"/>
  <c r="FT201" i="280"/>
  <c r="FT271" i="280"/>
  <c r="FT49" i="280"/>
  <c r="FS250" i="280"/>
  <c r="FS251" i="280"/>
  <c r="FT248" i="280"/>
  <c r="FT265" i="280"/>
  <c r="FT257" i="280"/>
  <c r="FT258" i="280"/>
  <c r="FT262" i="280"/>
  <c r="FT263" i="280"/>
  <c r="FT266" i="280"/>
  <c r="FT267" i="280"/>
  <c r="FT50" i="280"/>
  <c r="FT52" i="280"/>
  <c r="FT148" i="280"/>
  <c r="FT114" i="280"/>
  <c r="FT115" i="280"/>
  <c r="FT116" i="280"/>
  <c r="FT119" i="280"/>
  <c r="FT118" i="280"/>
  <c r="FT120" i="280"/>
  <c r="FT129" i="280"/>
  <c r="FT135" i="280"/>
  <c r="FT149" i="280"/>
  <c r="FT151" i="280"/>
  <c r="FT173" i="280"/>
  <c r="FT175" i="280"/>
  <c r="FT272" i="280"/>
  <c r="FT273" i="280"/>
  <c r="FT214" i="280"/>
  <c r="FT123" i="280"/>
  <c r="FT122" i="280"/>
  <c r="FT124" i="280"/>
  <c r="FT130" i="280"/>
  <c r="FT136" i="280"/>
  <c r="FT215" i="280"/>
  <c r="FT217" i="280"/>
  <c r="FT239" i="280"/>
  <c r="FT241" i="280"/>
  <c r="FT274" i="280"/>
  <c r="FT275" i="280"/>
  <c r="FT16" i="314"/>
  <c r="FP18" i="314"/>
  <c r="FP22" i="314"/>
  <c r="FP25" i="314"/>
  <c r="FP27" i="314"/>
  <c r="FO29" i="314"/>
  <c r="FO32" i="314"/>
  <c r="FT184" i="280"/>
  <c r="FT185" i="280"/>
  <c r="FU182" i="280"/>
  <c r="FU199" i="280"/>
  <c r="FU13" i="304"/>
  <c r="FU191" i="280"/>
  <c r="FU192" i="280"/>
  <c r="FU196" i="280"/>
  <c r="FU197" i="280"/>
  <c r="FU200" i="280"/>
  <c r="FU201" i="280"/>
  <c r="FU271" i="280"/>
  <c r="FU49" i="280"/>
  <c r="FT250" i="280"/>
  <c r="FT251" i="280"/>
  <c r="FU248" i="280"/>
  <c r="FU265" i="280"/>
  <c r="FU257" i="280"/>
  <c r="FU258" i="280"/>
  <c r="FU262" i="280"/>
  <c r="FU263" i="280"/>
  <c r="FU266" i="280"/>
  <c r="FU267" i="280"/>
  <c r="FU50" i="280"/>
  <c r="FU52" i="280"/>
  <c r="FU148" i="280"/>
  <c r="FU114" i="280"/>
  <c r="FU115" i="280"/>
  <c r="FU116" i="280"/>
  <c r="FU119" i="280"/>
  <c r="FU118" i="280"/>
  <c r="FU120" i="280"/>
  <c r="FU129" i="280"/>
  <c r="FU135" i="280"/>
  <c r="FU149" i="280"/>
  <c r="FU151" i="280"/>
  <c r="FU173" i="280"/>
  <c r="FU175" i="280"/>
  <c r="FU272" i="280"/>
  <c r="FU273" i="280"/>
  <c r="FU214" i="280"/>
  <c r="FU123" i="280"/>
  <c r="FU122" i="280"/>
  <c r="FU124" i="280"/>
  <c r="FU130" i="280"/>
  <c r="FU136" i="280"/>
  <c r="FU215" i="280"/>
  <c r="FU217" i="280"/>
  <c r="FU239" i="280"/>
  <c r="FU241" i="280"/>
  <c r="FU274" i="280"/>
  <c r="FU275" i="280"/>
  <c r="FU16" i="314"/>
  <c r="FQ18" i="314"/>
  <c r="FQ22" i="314"/>
  <c r="FQ25" i="314"/>
  <c r="FQ27" i="314"/>
  <c r="FP29" i="314"/>
  <c r="FP32" i="314"/>
  <c r="FU184" i="280"/>
  <c r="FU185" i="280"/>
  <c r="FV182" i="280"/>
  <c r="FV199" i="280"/>
  <c r="FV13" i="304"/>
  <c r="FV191" i="280"/>
  <c r="FV192" i="280"/>
  <c r="FV196" i="280"/>
  <c r="FV197" i="280"/>
  <c r="FV200" i="280"/>
  <c r="FV201" i="280"/>
  <c r="FV271" i="280"/>
  <c r="FV49" i="280"/>
  <c r="FU250" i="280"/>
  <c r="FU251" i="280"/>
  <c r="FV248" i="280"/>
  <c r="FV265" i="280"/>
  <c r="FV257" i="280"/>
  <c r="FV258" i="280"/>
  <c r="FV262" i="280"/>
  <c r="FV263" i="280"/>
  <c r="FV266" i="280"/>
  <c r="FV267" i="280"/>
  <c r="FV50" i="280"/>
  <c r="FV52" i="280"/>
  <c r="FV148" i="280"/>
  <c r="FV114" i="280"/>
  <c r="FV115" i="280"/>
  <c r="FV116" i="280"/>
  <c r="FV119" i="280"/>
  <c r="FV118" i="280"/>
  <c r="FV120" i="280"/>
  <c r="FV129" i="280"/>
  <c r="FV135" i="280"/>
  <c r="FV149" i="280"/>
  <c r="FV151" i="280"/>
  <c r="FV173" i="280"/>
  <c r="FV175" i="280"/>
  <c r="FV272" i="280"/>
  <c r="FV273" i="280"/>
  <c r="FV214" i="280"/>
  <c r="FV123" i="280"/>
  <c r="FV122" i="280"/>
  <c r="FV124" i="280"/>
  <c r="FV130" i="280"/>
  <c r="FV136" i="280"/>
  <c r="FV215" i="280"/>
  <c r="FV217" i="280"/>
  <c r="FV239" i="280"/>
  <c r="FV241" i="280"/>
  <c r="FV274" i="280"/>
  <c r="FV275" i="280"/>
  <c r="FV16" i="314"/>
  <c r="FR18" i="314"/>
  <c r="FR22" i="314"/>
  <c r="FR25" i="314"/>
  <c r="FR27" i="314"/>
  <c r="FQ29" i="314"/>
  <c r="FQ32" i="314"/>
  <c r="FV184" i="280"/>
  <c r="FV185" i="280"/>
  <c r="FW182" i="280"/>
  <c r="FW199" i="280"/>
  <c r="FW13" i="304"/>
  <c r="FW191" i="280"/>
  <c r="FW192" i="280"/>
  <c r="FW196" i="280"/>
  <c r="FW197" i="280"/>
  <c r="FW200" i="280"/>
  <c r="FW201" i="280"/>
  <c r="FW271" i="280"/>
  <c r="FW49" i="280"/>
  <c r="FV250" i="280"/>
  <c r="FV251" i="280"/>
  <c r="FW248" i="280"/>
  <c r="FW265" i="280"/>
  <c r="FW257" i="280"/>
  <c r="FW258" i="280"/>
  <c r="FW262" i="280"/>
  <c r="FW263" i="280"/>
  <c r="FW266" i="280"/>
  <c r="FW267" i="280"/>
  <c r="FW50" i="280"/>
  <c r="FW52" i="280"/>
  <c r="FW148" i="280"/>
  <c r="FW114" i="280"/>
  <c r="FW115" i="280"/>
  <c r="FW116" i="280"/>
  <c r="FW119" i="280"/>
  <c r="FW118" i="280"/>
  <c r="FW120" i="280"/>
  <c r="FW129" i="280"/>
  <c r="FW135" i="280"/>
  <c r="FW149" i="280"/>
  <c r="FW151" i="280"/>
  <c r="FW173" i="280"/>
  <c r="FW175" i="280"/>
  <c r="FW272" i="280"/>
  <c r="FW273" i="280"/>
  <c r="FW214" i="280"/>
  <c r="FW123" i="280"/>
  <c r="FW122" i="280"/>
  <c r="FW124" i="280"/>
  <c r="FW130" i="280"/>
  <c r="FW136" i="280"/>
  <c r="FW215" i="280"/>
  <c r="FW217" i="280"/>
  <c r="FW239" i="280"/>
  <c r="FW241" i="280"/>
  <c r="FW274" i="280"/>
  <c r="FW275" i="280"/>
  <c r="FW16" i="314"/>
  <c r="FS18" i="314"/>
  <c r="FS22" i="314"/>
  <c r="FS25" i="314"/>
  <c r="FS27" i="314"/>
  <c r="FR29" i="314"/>
  <c r="FR32" i="314"/>
  <c r="FW184" i="280"/>
  <c r="FW185" i="280"/>
  <c r="FX182" i="280"/>
  <c r="FX199" i="280"/>
  <c r="FX13" i="304"/>
  <c r="FX191" i="280"/>
  <c r="FX192" i="280"/>
  <c r="FX196" i="280"/>
  <c r="FX197" i="280"/>
  <c r="FX200" i="280"/>
  <c r="FX201" i="280"/>
  <c r="FX271" i="280"/>
  <c r="FX49" i="280"/>
  <c r="FW250" i="280"/>
  <c r="FW251" i="280"/>
  <c r="FX248" i="280"/>
  <c r="FX265" i="280"/>
  <c r="FX257" i="280"/>
  <c r="FX258" i="280"/>
  <c r="FX262" i="280"/>
  <c r="FX263" i="280"/>
  <c r="FX266" i="280"/>
  <c r="FX267" i="280"/>
  <c r="FX50" i="280"/>
  <c r="FX52" i="280"/>
  <c r="FX148" i="280"/>
  <c r="FX114" i="280"/>
  <c r="FX115" i="280"/>
  <c r="FX116" i="280"/>
  <c r="FX119" i="280"/>
  <c r="FX118" i="280"/>
  <c r="FX120" i="280"/>
  <c r="FX129" i="280"/>
  <c r="FX135" i="280"/>
  <c r="FX149" i="280"/>
  <c r="FX151" i="280"/>
  <c r="FX173" i="280"/>
  <c r="FX175" i="280"/>
  <c r="FX272" i="280"/>
  <c r="FX273" i="280"/>
  <c r="FX214" i="280"/>
  <c r="FX123" i="280"/>
  <c r="FX122" i="280"/>
  <c r="FX124" i="280"/>
  <c r="FX130" i="280"/>
  <c r="FX136" i="280"/>
  <c r="FX215" i="280"/>
  <c r="FX217" i="280"/>
  <c r="FX239" i="280"/>
  <c r="FX241" i="280"/>
  <c r="FX274" i="280"/>
  <c r="FX275" i="280"/>
  <c r="FX16" i="314"/>
  <c r="FT18" i="314"/>
  <c r="FT22" i="314"/>
  <c r="FT25" i="314"/>
  <c r="FT27" i="314"/>
  <c r="FS29" i="314"/>
  <c r="FS32" i="314"/>
  <c r="FX184" i="280"/>
  <c r="FX185" i="280"/>
  <c r="FY182" i="280"/>
  <c r="FY199" i="280"/>
  <c r="FY13" i="304"/>
  <c r="FY191" i="280"/>
  <c r="FY192" i="280"/>
  <c r="FY196" i="280"/>
  <c r="FY197" i="280"/>
  <c r="FY200" i="280"/>
  <c r="FY201" i="280"/>
  <c r="FY271" i="280"/>
  <c r="FY49" i="280"/>
  <c r="FX250" i="280"/>
  <c r="FX251" i="280"/>
  <c r="FY248" i="280"/>
  <c r="FY265" i="280"/>
  <c r="FY257" i="280"/>
  <c r="FY258" i="280"/>
  <c r="FY262" i="280"/>
  <c r="FY263" i="280"/>
  <c r="FY266" i="280"/>
  <c r="FY267" i="280"/>
  <c r="FY50" i="280"/>
  <c r="FY52" i="280"/>
  <c r="FY148" i="280"/>
  <c r="FY114" i="280"/>
  <c r="FY115" i="280"/>
  <c r="FY116" i="280"/>
  <c r="FY119" i="280"/>
  <c r="FY118" i="280"/>
  <c r="FY120" i="280"/>
  <c r="FY129" i="280"/>
  <c r="FY135" i="280"/>
  <c r="FY149" i="280"/>
  <c r="FY151" i="280"/>
  <c r="FY173" i="280"/>
  <c r="FY175" i="280"/>
  <c r="FY272" i="280"/>
  <c r="FY273" i="280"/>
  <c r="FY214" i="280"/>
  <c r="FY123" i="280"/>
  <c r="FY122" i="280"/>
  <c r="FY124" i="280"/>
  <c r="FY130" i="280"/>
  <c r="FY136" i="280"/>
  <c r="FY215" i="280"/>
  <c r="FY217" i="280"/>
  <c r="FY239" i="280"/>
  <c r="FY241" i="280"/>
  <c r="FY274" i="280"/>
  <c r="FY275" i="280"/>
  <c r="FY16" i="314"/>
  <c r="FU18" i="314"/>
  <c r="FU22" i="314"/>
  <c r="FU25" i="314"/>
  <c r="FU27" i="314"/>
  <c r="FT29" i="314"/>
  <c r="FT32" i="314"/>
  <c r="FY184" i="280"/>
  <c r="FY185" i="280"/>
  <c r="FZ182" i="280"/>
  <c r="FZ199" i="280"/>
  <c r="FZ13" i="304"/>
  <c r="FZ191" i="280"/>
  <c r="FZ192" i="280"/>
  <c r="FZ196" i="280"/>
  <c r="FZ197" i="280"/>
  <c r="FZ200" i="280"/>
  <c r="FZ201" i="280"/>
  <c r="FZ271" i="280"/>
  <c r="FZ49" i="280"/>
  <c r="FY250" i="280"/>
  <c r="FY251" i="280"/>
  <c r="FZ248" i="280"/>
  <c r="FZ265" i="280"/>
  <c r="FZ257" i="280"/>
  <c r="FZ258" i="280"/>
  <c r="FZ262" i="280"/>
  <c r="FZ263" i="280"/>
  <c r="FZ266" i="280"/>
  <c r="FZ267" i="280"/>
  <c r="FZ50" i="280"/>
  <c r="FZ52" i="280"/>
  <c r="FZ148" i="280"/>
  <c r="FZ114" i="280"/>
  <c r="FZ115" i="280"/>
  <c r="FZ116" i="280"/>
  <c r="FZ119" i="280"/>
  <c r="FZ118" i="280"/>
  <c r="FZ120" i="280"/>
  <c r="FZ129" i="280"/>
  <c r="FZ135" i="280"/>
  <c r="FZ149" i="280"/>
  <c r="FZ151" i="280"/>
  <c r="FZ173" i="280"/>
  <c r="FZ175" i="280"/>
  <c r="FZ272" i="280"/>
  <c r="FZ273" i="280"/>
  <c r="FZ214" i="280"/>
  <c r="FZ123" i="280"/>
  <c r="FZ122" i="280"/>
  <c r="FZ124" i="280"/>
  <c r="FZ130" i="280"/>
  <c r="FZ136" i="280"/>
  <c r="FZ215" i="280"/>
  <c r="FZ217" i="280"/>
  <c r="FZ239" i="280"/>
  <c r="FZ241" i="280"/>
  <c r="FZ274" i="280"/>
  <c r="FZ275" i="280"/>
  <c r="FZ16" i="314"/>
  <c r="FV18" i="314"/>
  <c r="FV22" i="314"/>
  <c r="FV25" i="314"/>
  <c r="FV27" i="314"/>
  <c r="FU29" i="314"/>
  <c r="FU32" i="314"/>
  <c r="FZ184" i="280"/>
  <c r="FZ185" i="280"/>
  <c r="GA182" i="280"/>
  <c r="GA199" i="280"/>
  <c r="GA13" i="304"/>
  <c r="GA191" i="280"/>
  <c r="GA192" i="280"/>
  <c r="GA196" i="280"/>
  <c r="GA197" i="280"/>
  <c r="GA200" i="280"/>
  <c r="GA201" i="280"/>
  <c r="GA271" i="280"/>
  <c r="GA49" i="280"/>
  <c r="FZ250" i="280"/>
  <c r="FZ251" i="280"/>
  <c r="GA248" i="280"/>
  <c r="GA265" i="280"/>
  <c r="GA257" i="280"/>
  <c r="GA258" i="280"/>
  <c r="GA262" i="280"/>
  <c r="GA263" i="280"/>
  <c r="GA266" i="280"/>
  <c r="GA267" i="280"/>
  <c r="GA50" i="280"/>
  <c r="GA52" i="280"/>
  <c r="GA148" i="280"/>
  <c r="GA114" i="280"/>
  <c r="GA115" i="280"/>
  <c r="GA116" i="280"/>
  <c r="GA119" i="280"/>
  <c r="GA118" i="280"/>
  <c r="GA120" i="280"/>
  <c r="GA129" i="280"/>
  <c r="GA135" i="280"/>
  <c r="GA149" i="280"/>
  <c r="GA151" i="280"/>
  <c r="GA173" i="280"/>
  <c r="GA175" i="280"/>
  <c r="GA272" i="280"/>
  <c r="GA273" i="280"/>
  <c r="GA214" i="280"/>
  <c r="GA123" i="280"/>
  <c r="GA122" i="280"/>
  <c r="GA124" i="280"/>
  <c r="GA130" i="280"/>
  <c r="GA136" i="280"/>
  <c r="GA215" i="280"/>
  <c r="GA217" i="280"/>
  <c r="GA239" i="280"/>
  <c r="GA241" i="280"/>
  <c r="GA274" i="280"/>
  <c r="GA275" i="280"/>
  <c r="GA16" i="314"/>
  <c r="FW18" i="314"/>
  <c r="FW22" i="314"/>
  <c r="FW25" i="314"/>
  <c r="FW27" i="314"/>
  <c r="FV29" i="314"/>
  <c r="FV32" i="314"/>
  <c r="GA184" i="280"/>
  <c r="GA185" i="280"/>
  <c r="GB182" i="280"/>
  <c r="GB199" i="280"/>
  <c r="GB13" i="304"/>
  <c r="GB191" i="280"/>
  <c r="GB192" i="280"/>
  <c r="GB196" i="280"/>
  <c r="GB197" i="280"/>
  <c r="GB200" i="280"/>
  <c r="GB201" i="280"/>
  <c r="GB271" i="280"/>
  <c r="GB49" i="280"/>
  <c r="GA250" i="280"/>
  <c r="GA251" i="280"/>
  <c r="GB248" i="280"/>
  <c r="GB265" i="280"/>
  <c r="GB257" i="280"/>
  <c r="GB258" i="280"/>
  <c r="GB262" i="280"/>
  <c r="GB263" i="280"/>
  <c r="GB266" i="280"/>
  <c r="GB267" i="280"/>
  <c r="GB50" i="280"/>
  <c r="GB52" i="280"/>
  <c r="GB148" i="280"/>
  <c r="GB114" i="280"/>
  <c r="GB115" i="280"/>
  <c r="GB116" i="280"/>
  <c r="GB119" i="280"/>
  <c r="GB118" i="280"/>
  <c r="GB120" i="280"/>
  <c r="GB129" i="280"/>
  <c r="GB135" i="280"/>
  <c r="GB149" i="280"/>
  <c r="GB151" i="280"/>
  <c r="GB173" i="280"/>
  <c r="GB175" i="280"/>
  <c r="GB272" i="280"/>
  <c r="GB273" i="280"/>
  <c r="GB214" i="280"/>
  <c r="GB123" i="280"/>
  <c r="GB122" i="280"/>
  <c r="GB124" i="280"/>
  <c r="GB130" i="280"/>
  <c r="GB136" i="280"/>
  <c r="GB215" i="280"/>
  <c r="GB217" i="280"/>
  <c r="GB239" i="280"/>
  <c r="GB241" i="280"/>
  <c r="GB274" i="280"/>
  <c r="GB275" i="280"/>
  <c r="GB16" i="314"/>
  <c r="FX18" i="314"/>
  <c r="FX22" i="314"/>
  <c r="FX25" i="314"/>
  <c r="FX27" i="314"/>
  <c r="FW29" i="314"/>
  <c r="FW32" i="314"/>
  <c r="GB184" i="280"/>
  <c r="GB185" i="280"/>
  <c r="GC182" i="280"/>
  <c r="GC199" i="280"/>
  <c r="GC13" i="304"/>
  <c r="GC191" i="280"/>
  <c r="GC192" i="280"/>
  <c r="GC196" i="280"/>
  <c r="GC197" i="280"/>
  <c r="GC200" i="280"/>
  <c r="GC201" i="280"/>
  <c r="GC271" i="280"/>
  <c r="GC49" i="280"/>
  <c r="GB250" i="280"/>
  <c r="GB251" i="280"/>
  <c r="GC248" i="280"/>
  <c r="GC265" i="280"/>
  <c r="GC257" i="280"/>
  <c r="GC258" i="280"/>
  <c r="GC262" i="280"/>
  <c r="GC263" i="280"/>
  <c r="GC266" i="280"/>
  <c r="GC267" i="280"/>
  <c r="GC50" i="280"/>
  <c r="GC52" i="280"/>
  <c r="GC148" i="280"/>
  <c r="GC114" i="280"/>
  <c r="GC115" i="280"/>
  <c r="GC116" i="280"/>
  <c r="GC119" i="280"/>
  <c r="GC118" i="280"/>
  <c r="GC120" i="280"/>
  <c r="GC129" i="280"/>
  <c r="GC135" i="280"/>
  <c r="GC149" i="280"/>
  <c r="GC151" i="280"/>
  <c r="GC173" i="280"/>
  <c r="GC175" i="280"/>
  <c r="GC272" i="280"/>
  <c r="GC273" i="280"/>
  <c r="GC214" i="280"/>
  <c r="GC123" i="280"/>
  <c r="GC122" i="280"/>
  <c r="GC124" i="280"/>
  <c r="GC130" i="280"/>
  <c r="GC136" i="280"/>
  <c r="GC215" i="280"/>
  <c r="GC217" i="280"/>
  <c r="GC239" i="280"/>
  <c r="GC241" i="280"/>
  <c r="GC274" i="280"/>
  <c r="GC275" i="280"/>
  <c r="GC16" i="314"/>
  <c r="FY18" i="314"/>
  <c r="FY22" i="314"/>
  <c r="FY25" i="314"/>
  <c r="FY27" i="314"/>
  <c r="FX29" i="314"/>
  <c r="FX32" i="314"/>
  <c r="GC184" i="280"/>
  <c r="GC185" i="280"/>
  <c r="GD182" i="280"/>
  <c r="GD199" i="280"/>
  <c r="GD13" i="304"/>
  <c r="GD191" i="280"/>
  <c r="GD192" i="280"/>
  <c r="GD196" i="280"/>
  <c r="GD197" i="280"/>
  <c r="GD200" i="280"/>
  <c r="GD201" i="280"/>
  <c r="GD271" i="280"/>
  <c r="GD49" i="280"/>
  <c r="GC250" i="280"/>
  <c r="GC251" i="280"/>
  <c r="GD248" i="280"/>
  <c r="GD265" i="280"/>
  <c r="GD257" i="280"/>
  <c r="GD258" i="280"/>
  <c r="GD262" i="280"/>
  <c r="GD263" i="280"/>
  <c r="GD266" i="280"/>
  <c r="GD267" i="280"/>
  <c r="GD50" i="280"/>
  <c r="GD52" i="280"/>
  <c r="GD148" i="280"/>
  <c r="GD114" i="280"/>
  <c r="GD115" i="280"/>
  <c r="GD116" i="280"/>
  <c r="GD119" i="280"/>
  <c r="GD118" i="280"/>
  <c r="GD120" i="280"/>
  <c r="GD129" i="280"/>
  <c r="GD135" i="280"/>
  <c r="GD149" i="280"/>
  <c r="GD151" i="280"/>
  <c r="GD173" i="280"/>
  <c r="GD175" i="280"/>
  <c r="GD272" i="280"/>
  <c r="GD273" i="280"/>
  <c r="GD214" i="280"/>
  <c r="GD123" i="280"/>
  <c r="GD122" i="280"/>
  <c r="GD124" i="280"/>
  <c r="GD130" i="280"/>
  <c r="GD136" i="280"/>
  <c r="GD215" i="280"/>
  <c r="GD217" i="280"/>
  <c r="GD239" i="280"/>
  <c r="GD241" i="280"/>
  <c r="GD274" i="280"/>
  <c r="GD275" i="280"/>
  <c r="GD16" i="314"/>
  <c r="FZ18" i="314"/>
  <c r="FZ22" i="314"/>
  <c r="FZ25" i="314"/>
  <c r="FZ27" i="314"/>
  <c r="FY29" i="314"/>
  <c r="FY32" i="314"/>
  <c r="GD184" i="280"/>
  <c r="GD185" i="280"/>
  <c r="GE182" i="280"/>
  <c r="GE199" i="280"/>
  <c r="GE13" i="304"/>
  <c r="GE191" i="280"/>
  <c r="GE192" i="280"/>
  <c r="GE196" i="280"/>
  <c r="GE197" i="280"/>
  <c r="GE200" i="280"/>
  <c r="GE201" i="280"/>
  <c r="GE271" i="280"/>
  <c r="GE49" i="280"/>
  <c r="GD250" i="280"/>
  <c r="GD251" i="280"/>
  <c r="GE248" i="280"/>
  <c r="GE265" i="280"/>
  <c r="GE257" i="280"/>
  <c r="GE258" i="280"/>
  <c r="GE262" i="280"/>
  <c r="GE263" i="280"/>
  <c r="GE266" i="280"/>
  <c r="GE267" i="280"/>
  <c r="GE50" i="280"/>
  <c r="GE52" i="280"/>
  <c r="GE148" i="280"/>
  <c r="GE114" i="280"/>
  <c r="GE115" i="280"/>
  <c r="GE116" i="280"/>
  <c r="GE119" i="280"/>
  <c r="GE118" i="280"/>
  <c r="GE120" i="280"/>
  <c r="GE129" i="280"/>
  <c r="GE135" i="280"/>
  <c r="GE149" i="280"/>
  <c r="GE151" i="280"/>
  <c r="GE173" i="280"/>
  <c r="GE175" i="280"/>
  <c r="GE272" i="280"/>
  <c r="GE273" i="280"/>
  <c r="GE214" i="280"/>
  <c r="GE123" i="280"/>
  <c r="GE122" i="280"/>
  <c r="GE124" i="280"/>
  <c r="GE130" i="280"/>
  <c r="GE136" i="280"/>
  <c r="GE215" i="280"/>
  <c r="GE217" i="280"/>
  <c r="GE239" i="280"/>
  <c r="GE241" i="280"/>
  <c r="GE274" i="280"/>
  <c r="GE275" i="280"/>
  <c r="GE16" i="314"/>
  <c r="GA18" i="314"/>
  <c r="GA22" i="314"/>
  <c r="GA25" i="314"/>
  <c r="GA27" i="314"/>
  <c r="FZ29" i="314"/>
  <c r="FZ32" i="314"/>
  <c r="GE184" i="280"/>
  <c r="GE185" i="280"/>
  <c r="GF182" i="280"/>
  <c r="GF199" i="280"/>
  <c r="GF13" i="304"/>
  <c r="GF191" i="280"/>
  <c r="GF192" i="280"/>
  <c r="GF196" i="280"/>
  <c r="GF197" i="280"/>
  <c r="GF200" i="280"/>
  <c r="GF201" i="280"/>
  <c r="GF271" i="280"/>
  <c r="GF49" i="280"/>
  <c r="GE250" i="280"/>
  <c r="GE251" i="280"/>
  <c r="GF248" i="280"/>
  <c r="GF265" i="280"/>
  <c r="GF257" i="280"/>
  <c r="GF258" i="280"/>
  <c r="GF262" i="280"/>
  <c r="GF263" i="280"/>
  <c r="GF266" i="280"/>
  <c r="GF267" i="280"/>
  <c r="GF50" i="280"/>
  <c r="GF52" i="280"/>
  <c r="GF148" i="280"/>
  <c r="GF114" i="280"/>
  <c r="GF115" i="280"/>
  <c r="GF116" i="280"/>
  <c r="GF119" i="280"/>
  <c r="GF118" i="280"/>
  <c r="GF120" i="280"/>
  <c r="GF129" i="280"/>
  <c r="GF135" i="280"/>
  <c r="GF149" i="280"/>
  <c r="GF151" i="280"/>
  <c r="GF173" i="280"/>
  <c r="GF175" i="280"/>
  <c r="GF272" i="280"/>
  <c r="GF273" i="280"/>
  <c r="GF214" i="280"/>
  <c r="GF123" i="280"/>
  <c r="GF122" i="280"/>
  <c r="GF124" i="280"/>
  <c r="GF130" i="280"/>
  <c r="GF136" i="280"/>
  <c r="GF215" i="280"/>
  <c r="GF217" i="280"/>
  <c r="GF239" i="280"/>
  <c r="GF241" i="280"/>
  <c r="GF274" i="280"/>
  <c r="GF275" i="280"/>
  <c r="GF16" i="314"/>
  <c r="GB18" i="314"/>
  <c r="GB22" i="314"/>
  <c r="GB25" i="314"/>
  <c r="GB27" i="314"/>
  <c r="GA29" i="314"/>
  <c r="GA32" i="314"/>
  <c r="GF184" i="280"/>
  <c r="GF185" i="280"/>
  <c r="GG182" i="280"/>
  <c r="GG199" i="280"/>
  <c r="GG13" i="304"/>
  <c r="GG191" i="280"/>
  <c r="GG192" i="280"/>
  <c r="GG196" i="280"/>
  <c r="GG197" i="280"/>
  <c r="GG200" i="280"/>
  <c r="GG201" i="280"/>
  <c r="GG271" i="280"/>
  <c r="GG49" i="280"/>
  <c r="GF250" i="280"/>
  <c r="GF251" i="280"/>
  <c r="GG248" i="280"/>
  <c r="GG265" i="280"/>
  <c r="GG257" i="280"/>
  <c r="GG258" i="280"/>
  <c r="GG262" i="280"/>
  <c r="GG263" i="280"/>
  <c r="GG266" i="280"/>
  <c r="GG267" i="280"/>
  <c r="GG50" i="280"/>
  <c r="GG52" i="280"/>
  <c r="GG148" i="280"/>
  <c r="GG114" i="280"/>
  <c r="GG115" i="280"/>
  <c r="GG116" i="280"/>
  <c r="GG119" i="280"/>
  <c r="GG118" i="280"/>
  <c r="GG120" i="280"/>
  <c r="GG129" i="280"/>
  <c r="GG135" i="280"/>
  <c r="GG149" i="280"/>
  <c r="GG151" i="280"/>
  <c r="GG173" i="280"/>
  <c r="GG175" i="280"/>
  <c r="GG272" i="280"/>
  <c r="GG273" i="280"/>
  <c r="GG214" i="280"/>
  <c r="GG123" i="280"/>
  <c r="GG122" i="280"/>
  <c r="GG124" i="280"/>
  <c r="GG130" i="280"/>
  <c r="GG136" i="280"/>
  <c r="GG215" i="280"/>
  <c r="GG217" i="280"/>
  <c r="GG239" i="280"/>
  <c r="GG241" i="280"/>
  <c r="GG274" i="280"/>
  <c r="GG275" i="280"/>
  <c r="GG16" i="314"/>
  <c r="GC18" i="314"/>
  <c r="GC22" i="314"/>
  <c r="GC25" i="314"/>
  <c r="GC27" i="314"/>
  <c r="GB29" i="314"/>
  <c r="GB32" i="314"/>
  <c r="GG184" i="280"/>
  <c r="GG185" i="280"/>
  <c r="GH182" i="280"/>
  <c r="GH199" i="280"/>
  <c r="GH13" i="304"/>
  <c r="GH191" i="280"/>
  <c r="GH192" i="280"/>
  <c r="GH196" i="280"/>
  <c r="GH197" i="280"/>
  <c r="GH200" i="280"/>
  <c r="GH201" i="280"/>
  <c r="GH271" i="280"/>
  <c r="GH49" i="280"/>
  <c r="GG250" i="280"/>
  <c r="GG251" i="280"/>
  <c r="GH248" i="280"/>
  <c r="GH265" i="280"/>
  <c r="GH257" i="280"/>
  <c r="GH258" i="280"/>
  <c r="GH262" i="280"/>
  <c r="GH263" i="280"/>
  <c r="GH266" i="280"/>
  <c r="GH267" i="280"/>
  <c r="GH50" i="280"/>
  <c r="GH52" i="280"/>
  <c r="GH148" i="280"/>
  <c r="GH114" i="280"/>
  <c r="GH115" i="280"/>
  <c r="GH116" i="280"/>
  <c r="GH119" i="280"/>
  <c r="GH118" i="280"/>
  <c r="GH120" i="280"/>
  <c r="GH129" i="280"/>
  <c r="GH135" i="280"/>
  <c r="GH149" i="280"/>
  <c r="GH151" i="280"/>
  <c r="GH173" i="280"/>
  <c r="GH175" i="280"/>
  <c r="GH272" i="280"/>
  <c r="GH273" i="280"/>
  <c r="GH214" i="280"/>
  <c r="GH123" i="280"/>
  <c r="GH122" i="280"/>
  <c r="GH124" i="280"/>
  <c r="GH130" i="280"/>
  <c r="GH136" i="280"/>
  <c r="GH215" i="280"/>
  <c r="GH217" i="280"/>
  <c r="GH239" i="280"/>
  <c r="GH241" i="280"/>
  <c r="GH274" i="280"/>
  <c r="GH275" i="280"/>
  <c r="GH16" i="314"/>
  <c r="GD18" i="314"/>
  <c r="GD22" i="314"/>
  <c r="GD25" i="314"/>
  <c r="GD27" i="314"/>
  <c r="GC29" i="314"/>
  <c r="GC32" i="314"/>
  <c r="GH184" i="280"/>
  <c r="GH185" i="280"/>
  <c r="GI182" i="280"/>
  <c r="GI199" i="280"/>
  <c r="GI13" i="304"/>
  <c r="GI191" i="280"/>
  <c r="GI192" i="280"/>
  <c r="GI196" i="280"/>
  <c r="GI197" i="280"/>
  <c r="GI200" i="280"/>
  <c r="GI201" i="280"/>
  <c r="GI271" i="280"/>
  <c r="GI49" i="280"/>
  <c r="GH250" i="280"/>
  <c r="GH251" i="280"/>
  <c r="GI248" i="280"/>
  <c r="GI265" i="280"/>
  <c r="GI257" i="280"/>
  <c r="GI258" i="280"/>
  <c r="GI262" i="280"/>
  <c r="GI263" i="280"/>
  <c r="GI266" i="280"/>
  <c r="GI267" i="280"/>
  <c r="GI50" i="280"/>
  <c r="GI52" i="280"/>
  <c r="GI148" i="280"/>
  <c r="GI114" i="280"/>
  <c r="GI115" i="280"/>
  <c r="GI116" i="280"/>
  <c r="GI119" i="280"/>
  <c r="GI118" i="280"/>
  <c r="GI120" i="280"/>
  <c r="GI129" i="280"/>
  <c r="GI135" i="280"/>
  <c r="GI149" i="280"/>
  <c r="GI151" i="280"/>
  <c r="GI173" i="280"/>
  <c r="GI175" i="280"/>
  <c r="GI272" i="280"/>
  <c r="GI273" i="280"/>
  <c r="GI214" i="280"/>
  <c r="GI123" i="280"/>
  <c r="GI122" i="280"/>
  <c r="GI124" i="280"/>
  <c r="GI130" i="280"/>
  <c r="GI136" i="280"/>
  <c r="GI215" i="280"/>
  <c r="GI217" i="280"/>
  <c r="GI239" i="280"/>
  <c r="GI241" i="280"/>
  <c r="GI274" i="280"/>
  <c r="GI275" i="280"/>
  <c r="GI16" i="314"/>
  <c r="GE18" i="314"/>
  <c r="GE22" i="314"/>
  <c r="GE25" i="314"/>
  <c r="GE27" i="314"/>
  <c r="GD29" i="314"/>
  <c r="GD32" i="314"/>
  <c r="GI184" i="280"/>
  <c r="GI185" i="280"/>
  <c r="GJ182" i="280"/>
  <c r="GJ199" i="280"/>
  <c r="GJ13" i="304"/>
  <c r="GJ191" i="280"/>
  <c r="GJ192" i="280"/>
  <c r="GJ196" i="280"/>
  <c r="GJ197" i="280"/>
  <c r="GJ200" i="280"/>
  <c r="GJ201" i="280"/>
  <c r="GJ271" i="280"/>
  <c r="GJ49" i="280"/>
  <c r="GI250" i="280"/>
  <c r="GI251" i="280"/>
  <c r="GJ248" i="280"/>
  <c r="GJ265" i="280"/>
  <c r="GJ257" i="280"/>
  <c r="GJ258" i="280"/>
  <c r="GJ262" i="280"/>
  <c r="GJ263" i="280"/>
  <c r="GJ266" i="280"/>
  <c r="GJ267" i="280"/>
  <c r="GJ50" i="280"/>
  <c r="GJ52" i="280"/>
  <c r="GJ148" i="280"/>
  <c r="GJ114" i="280"/>
  <c r="GJ115" i="280"/>
  <c r="GJ116" i="280"/>
  <c r="GJ119" i="280"/>
  <c r="GJ118" i="280"/>
  <c r="GJ120" i="280"/>
  <c r="GJ129" i="280"/>
  <c r="GJ135" i="280"/>
  <c r="GJ149" i="280"/>
  <c r="GJ151" i="280"/>
  <c r="GJ173" i="280"/>
  <c r="GJ175" i="280"/>
  <c r="GJ272" i="280"/>
  <c r="GJ273" i="280"/>
  <c r="GJ214" i="280"/>
  <c r="GJ123" i="280"/>
  <c r="GJ122" i="280"/>
  <c r="GJ124" i="280"/>
  <c r="GJ130" i="280"/>
  <c r="GJ136" i="280"/>
  <c r="GJ215" i="280"/>
  <c r="GJ217" i="280"/>
  <c r="GJ239" i="280"/>
  <c r="GJ241" i="280"/>
  <c r="GJ274" i="280"/>
  <c r="GJ275" i="280"/>
  <c r="GJ16" i="314"/>
  <c r="GF18" i="314"/>
  <c r="GF22" i="314"/>
  <c r="GF25" i="314"/>
  <c r="GF27" i="314"/>
  <c r="GE29" i="314"/>
  <c r="GE32" i="314"/>
  <c r="GG18" i="314"/>
  <c r="GG22" i="314"/>
  <c r="GG25" i="314"/>
  <c r="GG27" i="314"/>
  <c r="GF29" i="314"/>
  <c r="GF32" i="314"/>
  <c r="GH18" i="314"/>
  <c r="GH22" i="314"/>
  <c r="GH25" i="314"/>
  <c r="GH27" i="314"/>
  <c r="GG29" i="314"/>
  <c r="GG32" i="314"/>
  <c r="GI18" i="314"/>
  <c r="GI22" i="314"/>
  <c r="GI25" i="314"/>
  <c r="GI27" i="314"/>
  <c r="GH29" i="314"/>
  <c r="GH32" i="314"/>
  <c r="GJ18" i="314"/>
  <c r="GJ22" i="314"/>
  <c r="GJ25" i="314"/>
  <c r="GJ27" i="314"/>
  <c r="GI29" i="314"/>
  <c r="GI32" i="314"/>
  <c r="F33" i="314"/>
  <c r="F68" i="306"/>
  <c r="J70" i="306"/>
  <c r="J89" i="306"/>
  <c r="K70" i="306"/>
  <c r="K89" i="306"/>
  <c r="L70" i="306"/>
  <c r="L89" i="306"/>
  <c r="J90" i="306"/>
  <c r="J91" i="306"/>
  <c r="J40" i="265"/>
  <c r="J44" i="265"/>
  <c r="J46" i="265"/>
  <c r="J176" i="280"/>
  <c r="J47" i="265"/>
  <c r="J48" i="265"/>
  <c r="J242" i="280"/>
  <c r="J49" i="265"/>
  <c r="J50" i="265"/>
  <c r="J46" i="314"/>
  <c r="J48" i="314"/>
  <c r="J50" i="314"/>
  <c r="J51" i="314"/>
  <c r="J61" i="314"/>
  <c r="K271" i="280"/>
  <c r="K272" i="280"/>
  <c r="K273" i="280"/>
  <c r="K274" i="280"/>
  <c r="K275" i="280"/>
  <c r="K16" i="314"/>
  <c r="J18" i="314"/>
  <c r="J22" i="314"/>
  <c r="J25" i="314"/>
  <c r="J35" i="314"/>
  <c r="J38" i="314"/>
  <c r="J40" i="314"/>
  <c r="J42" i="314"/>
  <c r="J62" i="314"/>
  <c r="J63" i="314"/>
  <c r="J64" i="314"/>
  <c r="J52" i="265"/>
  <c r="J53" i="314"/>
  <c r="J55" i="314"/>
  <c r="J57" i="314"/>
  <c r="J59" i="314"/>
  <c r="J70" i="314"/>
  <c r="J67" i="314"/>
  <c r="J68" i="314"/>
  <c r="J71" i="314"/>
  <c r="J72" i="314"/>
  <c r="J53" i="265"/>
  <c r="J54" i="265"/>
  <c r="J289" i="280"/>
  <c r="J290" i="280"/>
  <c r="J293" i="280"/>
  <c r="J294" i="280"/>
  <c r="J295" i="280"/>
  <c r="J56" i="265"/>
  <c r="J303" i="280"/>
  <c r="J304" i="280"/>
  <c r="J305" i="280"/>
  <c r="J308" i="280"/>
  <c r="J309" i="280"/>
  <c r="J310" i="280"/>
  <c r="J57" i="265"/>
  <c r="J58" i="265"/>
  <c r="J61" i="265"/>
  <c r="J60" i="286"/>
  <c r="J61" i="286"/>
  <c r="J64" i="286"/>
  <c r="J65" i="286"/>
  <c r="J9" i="288"/>
  <c r="J10" i="288"/>
  <c r="J11" i="288"/>
  <c r="J13" i="288"/>
  <c r="J16" i="288"/>
  <c r="J28" i="286"/>
  <c r="J29" i="286"/>
  <c r="J30" i="286"/>
  <c r="K27" i="286"/>
  <c r="K55" i="286"/>
  <c r="K202" i="280"/>
  <c r="K17" i="265"/>
  <c r="K268" i="280"/>
  <c r="K18" i="265"/>
  <c r="J299" i="280"/>
  <c r="J300" i="280"/>
  <c r="J317" i="280"/>
  <c r="J318" i="280"/>
  <c r="J319" i="280"/>
  <c r="K316" i="280"/>
  <c r="K283" i="280"/>
  <c r="K284" i="280"/>
  <c r="K285" i="280"/>
  <c r="K19" i="265"/>
  <c r="K20" i="265"/>
  <c r="K10" i="282"/>
  <c r="K11" i="282"/>
  <c r="K12" i="282"/>
  <c r="K22" i="265"/>
  <c r="K23" i="265"/>
  <c r="K56" i="286"/>
  <c r="K57" i="286"/>
  <c r="K63" i="286"/>
  <c r="J39" i="286"/>
  <c r="J40" i="286"/>
  <c r="J41" i="286"/>
  <c r="K38" i="286"/>
  <c r="K59" i="286"/>
  <c r="K36" i="282"/>
  <c r="K37" i="282"/>
  <c r="K38" i="282"/>
  <c r="K39" i="282"/>
  <c r="K44" i="282"/>
  <c r="K45" i="282"/>
  <c r="K47" i="282"/>
  <c r="K48" i="282"/>
  <c r="K57" i="282"/>
  <c r="K53" i="282"/>
  <c r="J50" i="282"/>
  <c r="J51" i="282"/>
  <c r="J75" i="282"/>
  <c r="J76" i="282"/>
  <c r="J77" i="282"/>
  <c r="K74" i="282"/>
  <c r="K54" i="282"/>
  <c r="K55" i="282"/>
  <c r="K58" i="282"/>
  <c r="K59" i="282"/>
  <c r="K62" i="282"/>
  <c r="K63" i="282"/>
  <c r="K64" i="282"/>
  <c r="K34" i="265"/>
  <c r="K35" i="265"/>
  <c r="M70" i="306"/>
  <c r="M89" i="306"/>
  <c r="N70" i="306"/>
  <c r="N89" i="306"/>
  <c r="O70" i="306"/>
  <c r="O89" i="306"/>
  <c r="K90" i="306"/>
  <c r="K91" i="306"/>
  <c r="K40" i="265"/>
  <c r="K44" i="265"/>
  <c r="K46" i="265"/>
  <c r="K176" i="280"/>
  <c r="K47" i="265"/>
  <c r="K48" i="265"/>
  <c r="K242" i="280"/>
  <c r="K49" i="265"/>
  <c r="K50" i="265"/>
  <c r="K45" i="314"/>
  <c r="K46" i="314"/>
  <c r="K48" i="314"/>
  <c r="K50" i="314"/>
  <c r="K51" i="314"/>
  <c r="K61" i="314"/>
  <c r="K35" i="314"/>
  <c r="J79" i="314"/>
  <c r="J80" i="314"/>
  <c r="J81" i="314"/>
  <c r="K78" i="314"/>
  <c r="K36" i="314"/>
  <c r="K38" i="314"/>
  <c r="K40" i="314"/>
  <c r="K42" i="314"/>
  <c r="K62" i="314"/>
  <c r="K63" i="314"/>
  <c r="K64" i="314"/>
  <c r="K52" i="265"/>
  <c r="K53" i="314"/>
  <c r="K55" i="314"/>
  <c r="K57" i="314"/>
  <c r="K58" i="314"/>
  <c r="K59" i="314"/>
  <c r="K70" i="314"/>
  <c r="K67" i="314"/>
  <c r="K68" i="314"/>
  <c r="K71" i="314"/>
  <c r="K72" i="314"/>
  <c r="K53" i="265"/>
  <c r="K54" i="265"/>
  <c r="K292" i="280"/>
  <c r="K288" i="280"/>
  <c r="K289" i="280"/>
  <c r="K290" i="280"/>
  <c r="K293" i="280"/>
  <c r="K294" i="280"/>
  <c r="K295" i="280"/>
  <c r="K56" i="265"/>
  <c r="K307" i="280"/>
  <c r="K303" i="280"/>
  <c r="K304" i="280"/>
  <c r="K305" i="280"/>
  <c r="K308" i="280"/>
  <c r="K309" i="280"/>
  <c r="K310" i="280"/>
  <c r="K57" i="265"/>
  <c r="K58" i="265"/>
  <c r="K61" i="265"/>
  <c r="K60" i="286"/>
  <c r="K61" i="286"/>
  <c r="K64" i="286"/>
  <c r="K65" i="286"/>
  <c r="K9" i="288"/>
  <c r="K10" i="288"/>
  <c r="K11" i="288"/>
  <c r="K13" i="288"/>
  <c r="K16" i="288"/>
  <c r="K28" i="286"/>
  <c r="K29" i="286"/>
  <c r="K30" i="286"/>
  <c r="L27" i="286"/>
  <c r="L55" i="286"/>
  <c r="L202" i="280"/>
  <c r="L17" i="265"/>
  <c r="L268" i="280"/>
  <c r="L18" i="265"/>
  <c r="K298" i="280"/>
  <c r="K299" i="280"/>
  <c r="K300" i="280"/>
  <c r="K317" i="280"/>
  <c r="K318" i="280"/>
  <c r="K319" i="280"/>
  <c r="L316" i="280"/>
  <c r="L283" i="280"/>
  <c r="L284" i="280"/>
  <c r="L285" i="280"/>
  <c r="L19" i="265"/>
  <c r="L20" i="265"/>
  <c r="L10" i="282"/>
  <c r="L11" i="282"/>
  <c r="L12" i="282"/>
  <c r="L22" i="265"/>
  <c r="L23" i="265"/>
  <c r="L56" i="286"/>
  <c r="L57" i="286"/>
  <c r="L63" i="286"/>
  <c r="K39" i="286"/>
  <c r="K40" i="286"/>
  <c r="K41" i="286"/>
  <c r="L38" i="286"/>
  <c r="L59" i="286"/>
  <c r="L36" i="282"/>
  <c r="L37" i="282"/>
  <c r="L38" i="282"/>
  <c r="L39" i="282"/>
  <c r="L44" i="282"/>
  <c r="L45" i="282"/>
  <c r="L47" i="282"/>
  <c r="L48" i="282"/>
  <c r="L57" i="282"/>
  <c r="L53" i="282"/>
  <c r="K50" i="282"/>
  <c r="K51" i="282"/>
  <c r="K75" i="282"/>
  <c r="K76" i="282"/>
  <c r="K77" i="282"/>
  <c r="L74" i="282"/>
  <c r="L54" i="282"/>
  <c r="L55" i="282"/>
  <c r="L58" i="282"/>
  <c r="L59" i="282"/>
  <c r="L62" i="282"/>
  <c r="L63" i="282"/>
  <c r="L64" i="282"/>
  <c r="L34" i="265"/>
  <c r="L35" i="265"/>
  <c r="P70" i="306"/>
  <c r="P89" i="306"/>
  <c r="Q70" i="306"/>
  <c r="Q89" i="306"/>
  <c r="R70" i="306"/>
  <c r="R89" i="306"/>
  <c r="L90" i="306"/>
  <c r="L91" i="306"/>
  <c r="L40" i="265"/>
  <c r="L44" i="265"/>
  <c r="L46" i="265"/>
  <c r="L176" i="280"/>
  <c r="L47" i="265"/>
  <c r="L48" i="265"/>
  <c r="L242" i="280"/>
  <c r="L49" i="265"/>
  <c r="L50" i="265"/>
  <c r="L45" i="314"/>
  <c r="L46" i="314"/>
  <c r="L48" i="314"/>
  <c r="L50" i="314"/>
  <c r="L51" i="314"/>
  <c r="L61" i="314"/>
  <c r="L35" i="314"/>
  <c r="K79" i="314"/>
  <c r="K80" i="314"/>
  <c r="K81" i="314"/>
  <c r="L78" i="314"/>
  <c r="L36" i="314"/>
  <c r="L38" i="314"/>
  <c r="L40" i="314"/>
  <c r="L42" i="314"/>
  <c r="L62" i="314"/>
  <c r="L63" i="314"/>
  <c r="L64" i="314"/>
  <c r="L52" i="265"/>
  <c r="L53" i="314"/>
  <c r="L55" i="314"/>
  <c r="L57" i="314"/>
  <c r="L58" i="314"/>
  <c r="L59" i="314"/>
  <c r="L70" i="314"/>
  <c r="L67" i="314"/>
  <c r="L68" i="314"/>
  <c r="L71" i="314"/>
  <c r="L72" i="314"/>
  <c r="L53" i="265"/>
  <c r="L54" i="265"/>
  <c r="L292" i="280"/>
  <c r="L288" i="280"/>
  <c r="L289" i="280"/>
  <c r="L290" i="280"/>
  <c r="L293" i="280"/>
  <c r="L294" i="280"/>
  <c r="L295" i="280"/>
  <c r="L56" i="265"/>
  <c r="L307" i="280"/>
  <c r="L303" i="280"/>
  <c r="L304" i="280"/>
  <c r="L305" i="280"/>
  <c r="L308" i="280"/>
  <c r="L309" i="280"/>
  <c r="L310" i="280"/>
  <c r="L57" i="265"/>
  <c r="L58" i="265"/>
  <c r="L61" i="265"/>
  <c r="L60" i="286"/>
  <c r="L61" i="286"/>
  <c r="L64" i="286"/>
  <c r="L65" i="286"/>
  <c r="L9" i="288"/>
  <c r="L10" i="288"/>
  <c r="L11" i="288"/>
  <c r="L13" i="288"/>
  <c r="L16" i="288"/>
  <c r="L28" i="286"/>
  <c r="L29" i="286"/>
  <c r="L30" i="286"/>
  <c r="M27" i="286"/>
  <c r="M55" i="286"/>
  <c r="M202" i="280"/>
  <c r="M17" i="265"/>
  <c r="M268" i="280"/>
  <c r="M18" i="265"/>
  <c r="L298" i="280"/>
  <c r="L299" i="280"/>
  <c r="L300" i="280"/>
  <c r="L317" i="280"/>
  <c r="L318" i="280"/>
  <c r="L319" i="280"/>
  <c r="M316" i="280"/>
  <c r="M283" i="280"/>
  <c r="M284" i="280"/>
  <c r="M285" i="280"/>
  <c r="M19" i="265"/>
  <c r="M20" i="265"/>
  <c r="M10" i="282"/>
  <c r="M11" i="282"/>
  <c r="M12" i="282"/>
  <c r="M22" i="265"/>
  <c r="M23" i="265"/>
  <c r="M56" i="286"/>
  <c r="M57" i="286"/>
  <c r="M63" i="286"/>
  <c r="L39" i="286"/>
  <c r="L40" i="286"/>
  <c r="L41" i="286"/>
  <c r="M38" i="286"/>
  <c r="M59" i="286"/>
  <c r="M36" i="282"/>
  <c r="M37" i="282"/>
  <c r="M38" i="282"/>
  <c r="M39" i="282"/>
  <c r="M44" i="282"/>
  <c r="M45" i="282"/>
  <c r="M47" i="282"/>
  <c r="M48" i="282"/>
  <c r="M57" i="282"/>
  <c r="M53" i="282"/>
  <c r="L50" i="282"/>
  <c r="L51" i="282"/>
  <c r="L75" i="282"/>
  <c r="L76" i="282"/>
  <c r="L77" i="282"/>
  <c r="M74" i="282"/>
  <c r="M54" i="282"/>
  <c r="M55" i="282"/>
  <c r="M58" i="282"/>
  <c r="M59" i="282"/>
  <c r="M62" i="282"/>
  <c r="M63" i="282"/>
  <c r="M64" i="282"/>
  <c r="M34" i="265"/>
  <c r="M35" i="265"/>
  <c r="S70" i="306"/>
  <c r="S89" i="306"/>
  <c r="T70" i="306"/>
  <c r="T89" i="306"/>
  <c r="U70" i="306"/>
  <c r="U89" i="306"/>
  <c r="M90" i="306"/>
  <c r="M91" i="306"/>
  <c r="M40" i="265"/>
  <c r="M44" i="265"/>
  <c r="M46" i="265"/>
  <c r="M176" i="280"/>
  <c r="M47" i="265"/>
  <c r="M48" i="265"/>
  <c r="M242" i="280"/>
  <c r="M49" i="265"/>
  <c r="M50" i="265"/>
  <c r="M45" i="314"/>
  <c r="M46" i="314"/>
  <c r="M48" i="314"/>
  <c r="M50" i="314"/>
  <c r="M51" i="314"/>
  <c r="M61" i="314"/>
  <c r="M35" i="314"/>
  <c r="L79" i="314"/>
  <c r="L80" i="314"/>
  <c r="L81" i="314"/>
  <c r="M78" i="314"/>
  <c r="M36" i="314"/>
  <c r="M38" i="314"/>
  <c r="M40" i="314"/>
  <c r="M42" i="314"/>
  <c r="M62" i="314"/>
  <c r="M63" i="314"/>
  <c r="M64" i="314"/>
  <c r="M52" i="265"/>
  <c r="M53" i="314"/>
  <c r="M55" i="314"/>
  <c r="M57" i="314"/>
  <c r="M58" i="314"/>
  <c r="M59" i="314"/>
  <c r="M70" i="314"/>
  <c r="M67" i="314"/>
  <c r="M68" i="314"/>
  <c r="M71" i="314"/>
  <c r="M72" i="314"/>
  <c r="M53" i="265"/>
  <c r="M54" i="265"/>
  <c r="M292" i="280"/>
  <c r="M288" i="280"/>
  <c r="M289" i="280"/>
  <c r="M290" i="280"/>
  <c r="M293" i="280"/>
  <c r="M294" i="280"/>
  <c r="M295" i="280"/>
  <c r="M56" i="265"/>
  <c r="M307" i="280"/>
  <c r="M303" i="280"/>
  <c r="M304" i="280"/>
  <c r="M305" i="280"/>
  <c r="M308" i="280"/>
  <c r="M309" i="280"/>
  <c r="M310" i="280"/>
  <c r="M57" i="265"/>
  <c r="M58" i="265"/>
  <c r="M61" i="265"/>
  <c r="M60" i="286"/>
  <c r="M61" i="286"/>
  <c r="M64" i="286"/>
  <c r="M65" i="286"/>
  <c r="M9" i="288"/>
  <c r="M10" i="288"/>
  <c r="M11" i="288"/>
  <c r="M13" i="288"/>
  <c r="M16" i="288"/>
  <c r="M28" i="286"/>
  <c r="M29" i="286"/>
  <c r="M30" i="286"/>
  <c r="N27" i="286"/>
  <c r="N55" i="286"/>
  <c r="N202" i="280"/>
  <c r="N17" i="265"/>
  <c r="N268" i="280"/>
  <c r="N18" i="265"/>
  <c r="M298" i="280"/>
  <c r="M299" i="280"/>
  <c r="M300" i="280"/>
  <c r="M317" i="280"/>
  <c r="M318" i="280"/>
  <c r="M319" i="280"/>
  <c r="N316" i="280"/>
  <c r="N283" i="280"/>
  <c r="N284" i="280"/>
  <c r="N285" i="280"/>
  <c r="N19" i="265"/>
  <c r="N20" i="265"/>
  <c r="N10" i="282"/>
  <c r="N11" i="282"/>
  <c r="N12" i="282"/>
  <c r="N22" i="265"/>
  <c r="N23" i="265"/>
  <c r="N56" i="286"/>
  <c r="N57" i="286"/>
  <c r="N63" i="286"/>
  <c r="M39" i="286"/>
  <c r="M40" i="286"/>
  <c r="M41" i="286"/>
  <c r="N38" i="286"/>
  <c r="N59" i="286"/>
  <c r="N36" i="282"/>
  <c r="N37" i="282"/>
  <c r="N38" i="282"/>
  <c r="N39" i="282"/>
  <c r="N44" i="282"/>
  <c r="N45" i="282"/>
  <c r="N47" i="282"/>
  <c r="N48" i="282"/>
  <c r="N57" i="282"/>
  <c r="N53" i="282"/>
  <c r="M50" i="282"/>
  <c r="M51" i="282"/>
  <c r="M75" i="282"/>
  <c r="M76" i="282"/>
  <c r="M77" i="282"/>
  <c r="N74" i="282"/>
  <c r="N54" i="282"/>
  <c r="N55" i="282"/>
  <c r="N58" i="282"/>
  <c r="N59" i="282"/>
  <c r="N62" i="282"/>
  <c r="N63" i="282"/>
  <c r="N64" i="282"/>
  <c r="N34" i="265"/>
  <c r="N35" i="265"/>
  <c r="V70" i="306"/>
  <c r="V89" i="306"/>
  <c r="W70" i="306"/>
  <c r="W89" i="306"/>
  <c r="X70" i="306"/>
  <c r="X89" i="306"/>
  <c r="N90" i="306"/>
  <c r="N91" i="306"/>
  <c r="N40" i="265"/>
  <c r="N44" i="265"/>
  <c r="N46" i="265"/>
  <c r="N176" i="280"/>
  <c r="N47" i="265"/>
  <c r="N48" i="265"/>
  <c r="N242" i="280"/>
  <c r="N49" i="265"/>
  <c r="N50" i="265"/>
  <c r="N45" i="314"/>
  <c r="N46" i="314"/>
  <c r="N48" i="314"/>
  <c r="N50" i="314"/>
  <c r="N51" i="314"/>
  <c r="N61" i="314"/>
  <c r="N35" i="314"/>
  <c r="M79" i="314"/>
  <c r="M80" i="314"/>
  <c r="M81" i="314"/>
  <c r="N78" i="314"/>
  <c r="N36" i="314"/>
  <c r="N38" i="314"/>
  <c r="N40" i="314"/>
  <c r="N42" i="314"/>
  <c r="N62" i="314"/>
  <c r="N63" i="314"/>
  <c r="N64" i="314"/>
  <c r="N52" i="265"/>
  <c r="N53" i="314"/>
  <c r="N55" i="314"/>
  <c r="N57" i="314"/>
  <c r="N58" i="314"/>
  <c r="N59" i="314"/>
  <c r="N70" i="314"/>
  <c r="N67" i="314"/>
  <c r="N68" i="314"/>
  <c r="N71" i="314"/>
  <c r="N72" i="314"/>
  <c r="N53" i="265"/>
  <c r="N54" i="265"/>
  <c r="N292" i="280"/>
  <c r="N288" i="280"/>
  <c r="N289" i="280"/>
  <c r="N290" i="280"/>
  <c r="N293" i="280"/>
  <c r="N294" i="280"/>
  <c r="N295" i="280"/>
  <c r="N56" i="265"/>
  <c r="N307" i="280"/>
  <c r="N303" i="280"/>
  <c r="N304" i="280"/>
  <c r="N305" i="280"/>
  <c r="N308" i="280"/>
  <c r="N309" i="280"/>
  <c r="N310" i="280"/>
  <c r="N57" i="265"/>
  <c r="N58" i="265"/>
  <c r="N61" i="265"/>
  <c r="N60" i="286"/>
  <c r="N61" i="286"/>
  <c r="N64" i="286"/>
  <c r="N65" i="286"/>
  <c r="N9" i="288"/>
  <c r="N10" i="288"/>
  <c r="N11" i="288"/>
  <c r="N13" i="288"/>
  <c r="N16" i="288"/>
  <c r="N28" i="286"/>
  <c r="N29" i="286"/>
  <c r="N30" i="286"/>
  <c r="O27" i="286"/>
  <c r="O55" i="286"/>
  <c r="O202" i="280"/>
  <c r="O17" i="265"/>
  <c r="O268" i="280"/>
  <c r="O18" i="265"/>
  <c r="N298" i="280"/>
  <c r="N299" i="280"/>
  <c r="N300" i="280"/>
  <c r="N317" i="280"/>
  <c r="N318" i="280"/>
  <c r="N319" i="280"/>
  <c r="O316" i="280"/>
  <c r="O283" i="280"/>
  <c r="O284" i="280"/>
  <c r="O285" i="280"/>
  <c r="O19" i="265"/>
  <c r="O20" i="265"/>
  <c r="O10" i="282"/>
  <c r="O11" i="282"/>
  <c r="O12" i="282"/>
  <c r="O22" i="265"/>
  <c r="O23" i="265"/>
  <c r="O56" i="286"/>
  <c r="O57" i="286"/>
  <c r="O63" i="286"/>
  <c r="N39" i="286"/>
  <c r="N40" i="286"/>
  <c r="N41" i="286"/>
  <c r="O38" i="286"/>
  <c r="O59" i="286"/>
  <c r="O36" i="282"/>
  <c r="O37" i="282"/>
  <c r="O38" i="282"/>
  <c r="O39" i="282"/>
  <c r="O44" i="282"/>
  <c r="O45" i="282"/>
  <c r="O47" i="282"/>
  <c r="O48" i="282"/>
  <c r="O57" i="282"/>
  <c r="O53" i="282"/>
  <c r="N50" i="282"/>
  <c r="N51" i="282"/>
  <c r="N75" i="282"/>
  <c r="N76" i="282"/>
  <c r="N77" i="282"/>
  <c r="O74" i="282"/>
  <c r="O54" i="282"/>
  <c r="O55" i="282"/>
  <c r="O58" i="282"/>
  <c r="O59" i="282"/>
  <c r="O62" i="282"/>
  <c r="O63" i="282"/>
  <c r="O64" i="282"/>
  <c r="O34" i="265"/>
  <c r="O35" i="265"/>
  <c r="Y70" i="306"/>
  <c r="Y89" i="306"/>
  <c r="Z70" i="306"/>
  <c r="Z89" i="306"/>
  <c r="AA70" i="306"/>
  <c r="AA89" i="306"/>
  <c r="O90" i="306"/>
  <c r="O91" i="306"/>
  <c r="O40" i="265"/>
  <c r="O44" i="265"/>
  <c r="O46" i="265"/>
  <c r="O176" i="280"/>
  <c r="O47" i="265"/>
  <c r="O48" i="265"/>
  <c r="O242" i="280"/>
  <c r="O49" i="265"/>
  <c r="O50" i="265"/>
  <c r="O45" i="314"/>
  <c r="O46" i="314"/>
  <c r="O48" i="314"/>
  <c r="O50" i="314"/>
  <c r="O51" i="314"/>
  <c r="O61" i="314"/>
  <c r="O35" i="314"/>
  <c r="N79" i="314"/>
  <c r="N80" i="314"/>
  <c r="N81" i="314"/>
  <c r="O78" i="314"/>
  <c r="O36" i="314"/>
  <c r="O38" i="314"/>
  <c r="O40" i="314"/>
  <c r="O42" i="314"/>
  <c r="O62" i="314"/>
  <c r="O63" i="314"/>
  <c r="O64" i="314"/>
  <c r="O52" i="265"/>
  <c r="O53" i="314"/>
  <c r="O55" i="314"/>
  <c r="O57" i="314"/>
  <c r="O58" i="314"/>
  <c r="O59" i="314"/>
  <c r="O70" i="314"/>
  <c r="O67" i="314"/>
  <c r="O68" i="314"/>
  <c r="O71" i="314"/>
  <c r="O72" i="314"/>
  <c r="O53" i="265"/>
  <c r="O54" i="265"/>
  <c r="O292" i="280"/>
  <c r="O288" i="280"/>
  <c r="O289" i="280"/>
  <c r="O290" i="280"/>
  <c r="O293" i="280"/>
  <c r="O294" i="280"/>
  <c r="O295" i="280"/>
  <c r="O56" i="265"/>
  <c r="O307" i="280"/>
  <c r="O303" i="280"/>
  <c r="O304" i="280"/>
  <c r="O305" i="280"/>
  <c r="O308" i="280"/>
  <c r="O309" i="280"/>
  <c r="O310" i="280"/>
  <c r="O57" i="265"/>
  <c r="O58" i="265"/>
  <c r="O61" i="265"/>
  <c r="O60" i="286"/>
  <c r="O61" i="286"/>
  <c r="O64" i="286"/>
  <c r="O65" i="286"/>
  <c r="O9" i="288"/>
  <c r="O10" i="288"/>
  <c r="O11" i="288"/>
  <c r="O13" i="288"/>
  <c r="O16" i="288"/>
  <c r="O28" i="286"/>
  <c r="O29" i="286"/>
  <c r="O30" i="286"/>
  <c r="P27" i="286"/>
  <c r="P55" i="286"/>
  <c r="P202" i="280"/>
  <c r="P17" i="265"/>
  <c r="P268" i="280"/>
  <c r="P18" i="265"/>
  <c r="O298" i="280"/>
  <c r="O299" i="280"/>
  <c r="O300" i="280"/>
  <c r="O317" i="280"/>
  <c r="O318" i="280"/>
  <c r="O319" i="280"/>
  <c r="P316" i="280"/>
  <c r="P283" i="280"/>
  <c r="P284" i="280"/>
  <c r="P285" i="280"/>
  <c r="P19" i="265"/>
  <c r="P20" i="265"/>
  <c r="P10" i="282"/>
  <c r="P11" i="282"/>
  <c r="P12" i="282"/>
  <c r="P22" i="265"/>
  <c r="P23" i="265"/>
  <c r="P56" i="286"/>
  <c r="P57" i="286"/>
  <c r="P63" i="286"/>
  <c r="O39" i="286"/>
  <c r="O40" i="286"/>
  <c r="O41" i="286"/>
  <c r="P38" i="286"/>
  <c r="P59" i="286"/>
  <c r="P36" i="282"/>
  <c r="P37" i="282"/>
  <c r="P38" i="282"/>
  <c r="P39" i="282"/>
  <c r="P44" i="282"/>
  <c r="P45" i="282"/>
  <c r="P47" i="282"/>
  <c r="P48" i="282"/>
  <c r="P57" i="282"/>
  <c r="P53" i="282"/>
  <c r="O50" i="282"/>
  <c r="O51" i="282"/>
  <c r="O75" i="282"/>
  <c r="O76" i="282"/>
  <c r="O77" i="282"/>
  <c r="P74" i="282"/>
  <c r="P54" i="282"/>
  <c r="P55" i="282"/>
  <c r="P58" i="282"/>
  <c r="P59" i="282"/>
  <c r="P62" i="282"/>
  <c r="P63" i="282"/>
  <c r="P64" i="282"/>
  <c r="P34" i="265"/>
  <c r="P35" i="265"/>
  <c r="AB70" i="306"/>
  <c r="AB89" i="306"/>
  <c r="AC70" i="306"/>
  <c r="AC89" i="306"/>
  <c r="AD70" i="306"/>
  <c r="AD89" i="306"/>
  <c r="P90" i="306"/>
  <c r="P91" i="306"/>
  <c r="P40" i="265"/>
  <c r="P44" i="265"/>
  <c r="P46" i="265"/>
  <c r="P176" i="280"/>
  <c r="P47" i="265"/>
  <c r="P48" i="265"/>
  <c r="P242" i="280"/>
  <c r="P49" i="265"/>
  <c r="P50" i="265"/>
  <c r="P45" i="314"/>
  <c r="P46" i="314"/>
  <c r="P48" i="314"/>
  <c r="P50" i="314"/>
  <c r="P51" i="314"/>
  <c r="P61" i="314"/>
  <c r="P35" i="314"/>
  <c r="O79" i="314"/>
  <c r="O80" i="314"/>
  <c r="O81" i="314"/>
  <c r="P78" i="314"/>
  <c r="P36" i="314"/>
  <c r="P38" i="314"/>
  <c r="P40" i="314"/>
  <c r="P42" i="314"/>
  <c r="P62" i="314"/>
  <c r="P63" i="314"/>
  <c r="P64" i="314"/>
  <c r="P52" i="265"/>
  <c r="P53" i="314"/>
  <c r="P55" i="314"/>
  <c r="P57" i="314"/>
  <c r="P58" i="314"/>
  <c r="P59" i="314"/>
  <c r="P70" i="314"/>
  <c r="P67" i="314"/>
  <c r="P68" i="314"/>
  <c r="P71" i="314"/>
  <c r="P72" i="314"/>
  <c r="P53" i="265"/>
  <c r="P54" i="265"/>
  <c r="P292" i="280"/>
  <c r="P288" i="280"/>
  <c r="P289" i="280"/>
  <c r="P290" i="280"/>
  <c r="P293" i="280"/>
  <c r="P294" i="280"/>
  <c r="P295" i="280"/>
  <c r="P56" i="265"/>
  <c r="P307" i="280"/>
  <c r="P303" i="280"/>
  <c r="P304" i="280"/>
  <c r="P305" i="280"/>
  <c r="P308" i="280"/>
  <c r="P309" i="280"/>
  <c r="P310" i="280"/>
  <c r="P57" i="265"/>
  <c r="P58" i="265"/>
  <c r="P61" i="265"/>
  <c r="P60" i="286"/>
  <c r="P61" i="286"/>
  <c r="P64" i="286"/>
  <c r="P65" i="286"/>
  <c r="P9" i="288"/>
  <c r="P10" i="288"/>
  <c r="P11" i="288"/>
  <c r="P13" i="288"/>
  <c r="P16" i="288"/>
  <c r="P28" i="286"/>
  <c r="P29" i="286"/>
  <c r="P30" i="286"/>
  <c r="Q27" i="286"/>
  <c r="Q55" i="286"/>
  <c r="Q202" i="280"/>
  <c r="Q17" i="265"/>
  <c r="Q268" i="280"/>
  <c r="Q18" i="265"/>
  <c r="P298" i="280"/>
  <c r="P299" i="280"/>
  <c r="P300" i="280"/>
  <c r="P317" i="280"/>
  <c r="P318" i="280"/>
  <c r="P319" i="280"/>
  <c r="Q316" i="280"/>
  <c r="Q283" i="280"/>
  <c r="Q284" i="280"/>
  <c r="Q285" i="280"/>
  <c r="Q19" i="265"/>
  <c r="Q20" i="265"/>
  <c r="Q10" i="282"/>
  <c r="Q11" i="282"/>
  <c r="Q12" i="282"/>
  <c r="Q22" i="265"/>
  <c r="Q23" i="265"/>
  <c r="Q56" i="286"/>
  <c r="Q57" i="286"/>
  <c r="Q63" i="286"/>
  <c r="P39" i="286"/>
  <c r="P40" i="286"/>
  <c r="P41" i="286"/>
  <c r="Q38" i="286"/>
  <c r="Q59" i="286"/>
  <c r="Q36" i="282"/>
  <c r="Q37" i="282"/>
  <c r="Q38" i="282"/>
  <c r="Q39" i="282"/>
  <c r="Q44" i="282"/>
  <c r="Q45" i="282"/>
  <c r="Q47" i="282"/>
  <c r="Q48" i="282"/>
  <c r="Q57" i="282"/>
  <c r="Q53" i="282"/>
  <c r="P50" i="282"/>
  <c r="P51" i="282"/>
  <c r="P75" i="282"/>
  <c r="P76" i="282"/>
  <c r="P77" i="282"/>
  <c r="Q74" i="282"/>
  <c r="Q54" i="282"/>
  <c r="Q55" i="282"/>
  <c r="Q58" i="282"/>
  <c r="Q59" i="282"/>
  <c r="Q62" i="282"/>
  <c r="Q63" i="282"/>
  <c r="Q64" i="282"/>
  <c r="Q34" i="265"/>
  <c r="Q35" i="265"/>
  <c r="AE70" i="306"/>
  <c r="AE89" i="306"/>
  <c r="AF70" i="306"/>
  <c r="AF89" i="306"/>
  <c r="AG70" i="306"/>
  <c r="AG89" i="306"/>
  <c r="Q90" i="306"/>
  <c r="Q91" i="306"/>
  <c r="Q40" i="265"/>
  <c r="Q44" i="265"/>
  <c r="Q46" i="265"/>
  <c r="Q176" i="280"/>
  <c r="Q47" i="265"/>
  <c r="Q48" i="265"/>
  <c r="Q242" i="280"/>
  <c r="Q49" i="265"/>
  <c r="Q50" i="265"/>
  <c r="Q45" i="314"/>
  <c r="Q46" i="314"/>
  <c r="Q48" i="314"/>
  <c r="Q50" i="314"/>
  <c r="Q51" i="314"/>
  <c r="Q61" i="314"/>
  <c r="Q35" i="314"/>
  <c r="P79" i="314"/>
  <c r="P80" i="314"/>
  <c r="P81" i="314"/>
  <c r="Q78" i="314"/>
  <c r="Q36" i="314"/>
  <c r="Q38" i="314"/>
  <c r="Q40" i="314"/>
  <c r="Q42" i="314"/>
  <c r="Q62" i="314"/>
  <c r="Q63" i="314"/>
  <c r="Q64" i="314"/>
  <c r="Q52" i="265"/>
  <c r="Q53" i="314"/>
  <c r="Q55" i="314"/>
  <c r="Q57" i="314"/>
  <c r="Q58" i="314"/>
  <c r="Q59" i="314"/>
  <c r="Q70" i="314"/>
  <c r="Q67" i="314"/>
  <c r="Q68" i="314"/>
  <c r="Q71" i="314"/>
  <c r="Q72" i="314"/>
  <c r="Q53" i="265"/>
  <c r="Q54" i="265"/>
  <c r="Q292" i="280"/>
  <c r="Q288" i="280"/>
  <c r="Q289" i="280"/>
  <c r="Q290" i="280"/>
  <c r="Q293" i="280"/>
  <c r="Q294" i="280"/>
  <c r="Q295" i="280"/>
  <c r="Q56" i="265"/>
  <c r="Q307" i="280"/>
  <c r="Q303" i="280"/>
  <c r="Q304" i="280"/>
  <c r="Q305" i="280"/>
  <c r="Q308" i="280"/>
  <c r="Q309" i="280"/>
  <c r="Q310" i="280"/>
  <c r="Q57" i="265"/>
  <c r="Q58" i="265"/>
  <c r="Q61" i="265"/>
  <c r="Q60" i="286"/>
  <c r="Q61" i="286"/>
  <c r="Q64" i="286"/>
  <c r="Q65" i="286"/>
  <c r="Q9" i="288"/>
  <c r="Q10" i="288"/>
  <c r="Q11" i="288"/>
  <c r="Q13" i="288"/>
  <c r="Q16" i="288"/>
  <c r="Q28" i="286"/>
  <c r="Q29" i="286"/>
  <c r="Q30" i="286"/>
  <c r="R27" i="286"/>
  <c r="R55" i="286"/>
  <c r="R202" i="280"/>
  <c r="R17" i="265"/>
  <c r="R268" i="280"/>
  <c r="R18" i="265"/>
  <c r="Q298" i="280"/>
  <c r="Q299" i="280"/>
  <c r="Q300" i="280"/>
  <c r="Q317" i="280"/>
  <c r="Q318" i="280"/>
  <c r="Q319" i="280"/>
  <c r="R316" i="280"/>
  <c r="R283" i="280"/>
  <c r="R284" i="280"/>
  <c r="R285" i="280"/>
  <c r="R19" i="265"/>
  <c r="R20" i="265"/>
  <c r="R10" i="282"/>
  <c r="R11" i="282"/>
  <c r="R12" i="282"/>
  <c r="R22" i="265"/>
  <c r="R23" i="265"/>
  <c r="R56" i="286"/>
  <c r="R57" i="286"/>
  <c r="R63" i="286"/>
  <c r="Q39" i="286"/>
  <c r="Q40" i="286"/>
  <c r="Q41" i="286"/>
  <c r="R38" i="286"/>
  <c r="R59" i="286"/>
  <c r="R36" i="282"/>
  <c r="R37" i="282"/>
  <c r="R38" i="282"/>
  <c r="R39" i="282"/>
  <c r="R44" i="282"/>
  <c r="R45" i="282"/>
  <c r="R47" i="282"/>
  <c r="R48" i="282"/>
  <c r="R57" i="282"/>
  <c r="R53" i="282"/>
  <c r="Q50" i="282"/>
  <c r="Q51" i="282"/>
  <c r="Q75" i="282"/>
  <c r="Q76" i="282"/>
  <c r="Q77" i="282"/>
  <c r="R74" i="282"/>
  <c r="R54" i="282"/>
  <c r="R55" i="282"/>
  <c r="R58" i="282"/>
  <c r="R59" i="282"/>
  <c r="R62" i="282"/>
  <c r="R63" i="282"/>
  <c r="R64" i="282"/>
  <c r="R34" i="265"/>
  <c r="R35" i="265"/>
  <c r="AH70" i="306"/>
  <c r="AH89" i="306"/>
  <c r="AI70" i="306"/>
  <c r="AI89" i="306"/>
  <c r="AJ70" i="306"/>
  <c r="AJ89" i="306"/>
  <c r="R90" i="306"/>
  <c r="R91" i="306"/>
  <c r="R40" i="265"/>
  <c r="R44" i="265"/>
  <c r="R46" i="265"/>
  <c r="R176" i="280"/>
  <c r="R47" i="265"/>
  <c r="R48" i="265"/>
  <c r="R242" i="280"/>
  <c r="R49" i="265"/>
  <c r="R50" i="265"/>
  <c r="R45" i="314"/>
  <c r="R46" i="314"/>
  <c r="R48" i="314"/>
  <c r="R50" i="314"/>
  <c r="R51" i="314"/>
  <c r="R61" i="314"/>
  <c r="R35" i="314"/>
  <c r="Q79" i="314"/>
  <c r="Q80" i="314"/>
  <c r="Q81" i="314"/>
  <c r="R78" i="314"/>
  <c r="R36" i="314"/>
  <c r="R38" i="314"/>
  <c r="R40" i="314"/>
  <c r="R42" i="314"/>
  <c r="R62" i="314"/>
  <c r="R63" i="314"/>
  <c r="R64" i="314"/>
  <c r="R52" i="265"/>
  <c r="R53" i="314"/>
  <c r="R55" i="314"/>
  <c r="R57" i="314"/>
  <c r="R58" i="314"/>
  <c r="R59" i="314"/>
  <c r="R70" i="314"/>
  <c r="R67" i="314"/>
  <c r="R68" i="314"/>
  <c r="R71" i="314"/>
  <c r="R72" i="314"/>
  <c r="R53" i="265"/>
  <c r="R54" i="265"/>
  <c r="R292" i="280"/>
  <c r="R288" i="280"/>
  <c r="R289" i="280"/>
  <c r="R290" i="280"/>
  <c r="R293" i="280"/>
  <c r="R294" i="280"/>
  <c r="R295" i="280"/>
  <c r="R56" i="265"/>
  <c r="R307" i="280"/>
  <c r="R303" i="280"/>
  <c r="R304" i="280"/>
  <c r="R305" i="280"/>
  <c r="R308" i="280"/>
  <c r="R309" i="280"/>
  <c r="R310" i="280"/>
  <c r="R57" i="265"/>
  <c r="R58" i="265"/>
  <c r="R61" i="265"/>
  <c r="R60" i="286"/>
  <c r="R61" i="286"/>
  <c r="R64" i="286"/>
  <c r="R65" i="286"/>
  <c r="R9" i="288"/>
  <c r="R10" i="288"/>
  <c r="R11" i="288"/>
  <c r="R13" i="288"/>
  <c r="R16" i="288"/>
  <c r="R30" i="286"/>
  <c r="S27" i="286"/>
  <c r="S55" i="286"/>
  <c r="S202" i="280"/>
  <c r="S17" i="265"/>
  <c r="S268" i="280"/>
  <c r="S18" i="265"/>
  <c r="R319" i="280"/>
  <c r="S316" i="280"/>
  <c r="S283" i="280"/>
  <c r="S284" i="280"/>
  <c r="S285" i="280"/>
  <c r="S19" i="265"/>
  <c r="S20" i="265"/>
  <c r="S10" i="282"/>
  <c r="S11" i="282"/>
  <c r="S12" i="282"/>
  <c r="S22" i="265"/>
  <c r="S23" i="265"/>
  <c r="S56" i="286"/>
  <c r="S57" i="286"/>
  <c r="S63" i="286"/>
  <c r="R41" i="286"/>
  <c r="S38" i="286"/>
  <c r="S59" i="286"/>
  <c r="S36" i="282"/>
  <c r="S37" i="282"/>
  <c r="S38" i="282"/>
  <c r="S39" i="282"/>
  <c r="S44" i="282"/>
  <c r="S45" i="282"/>
  <c r="S47" i="282"/>
  <c r="S48" i="282"/>
  <c r="S57" i="282"/>
  <c r="S53" i="282"/>
  <c r="R77" i="282"/>
  <c r="S74" i="282"/>
  <c r="S54" i="282"/>
  <c r="S55" i="282"/>
  <c r="S58" i="282"/>
  <c r="S59" i="282"/>
  <c r="S62" i="282"/>
  <c r="S63" i="282"/>
  <c r="S64" i="282"/>
  <c r="S34" i="265"/>
  <c r="S35" i="265"/>
  <c r="AK70" i="306"/>
  <c r="AK89" i="306"/>
  <c r="AL70" i="306"/>
  <c r="AL89" i="306"/>
  <c r="AM70" i="306"/>
  <c r="AM89" i="306"/>
  <c r="S90" i="306"/>
  <c r="S91" i="306"/>
  <c r="S40" i="265"/>
  <c r="S44" i="265"/>
  <c r="S46" i="265"/>
  <c r="S176" i="280"/>
  <c r="S47" i="265"/>
  <c r="S48" i="265"/>
  <c r="S242" i="280"/>
  <c r="S49" i="265"/>
  <c r="S50" i="265"/>
  <c r="S45" i="314"/>
  <c r="S46" i="314"/>
  <c r="S48" i="314"/>
  <c r="S50" i="314"/>
  <c r="S51" i="314"/>
  <c r="S61" i="314"/>
  <c r="S35" i="314"/>
  <c r="F75" i="314"/>
  <c r="R81" i="314"/>
  <c r="S78" i="314"/>
  <c r="S36" i="314"/>
  <c r="S38" i="314"/>
  <c r="S40" i="314"/>
  <c r="S42" i="314"/>
  <c r="S62" i="314"/>
  <c r="S63" i="314"/>
  <c r="S64" i="314"/>
  <c r="S52" i="265"/>
  <c r="S53" i="314"/>
  <c r="S55" i="314"/>
  <c r="S57" i="314"/>
  <c r="S58" i="314"/>
  <c r="S59" i="314"/>
  <c r="S70" i="314"/>
  <c r="S67" i="314"/>
  <c r="S68" i="314"/>
  <c r="S71" i="314"/>
  <c r="S72" i="314"/>
  <c r="S53" i="265"/>
  <c r="S54" i="265"/>
  <c r="S292" i="280"/>
  <c r="S288" i="280"/>
  <c r="S289" i="280"/>
  <c r="S290" i="280"/>
  <c r="S293" i="280"/>
  <c r="S294" i="280"/>
  <c r="S295" i="280"/>
  <c r="S56" i="265"/>
  <c r="S307" i="280"/>
  <c r="S303" i="280"/>
  <c r="S304" i="280"/>
  <c r="S305" i="280"/>
  <c r="S308" i="280"/>
  <c r="S309" i="280"/>
  <c r="S310" i="280"/>
  <c r="S57" i="265"/>
  <c r="S58" i="265"/>
  <c r="S61" i="265"/>
  <c r="S60" i="286"/>
  <c r="S61" i="286"/>
  <c r="S64" i="286"/>
  <c r="S65" i="286"/>
  <c r="S9" i="288"/>
  <c r="S10" i="288"/>
  <c r="S11" i="288"/>
  <c r="S13" i="288"/>
  <c r="S16" i="288"/>
  <c r="S28" i="286"/>
  <c r="S29" i="286"/>
  <c r="S30" i="286"/>
  <c r="T27" i="286"/>
  <c r="T55" i="286"/>
  <c r="T202" i="280"/>
  <c r="T17" i="265"/>
  <c r="T268" i="280"/>
  <c r="T18" i="265"/>
  <c r="S298" i="280"/>
  <c r="S299" i="280"/>
  <c r="S300" i="280"/>
  <c r="S317" i="280"/>
  <c r="S318" i="280"/>
  <c r="S319" i="280"/>
  <c r="T316" i="280"/>
  <c r="T283" i="280"/>
  <c r="T284" i="280"/>
  <c r="T285" i="280"/>
  <c r="T19" i="265"/>
  <c r="T20" i="265"/>
  <c r="T10" i="282"/>
  <c r="T11" i="282"/>
  <c r="T12" i="282"/>
  <c r="T22" i="265"/>
  <c r="T23" i="265"/>
  <c r="T56" i="286"/>
  <c r="T57" i="286"/>
  <c r="T63" i="286"/>
  <c r="S39" i="286"/>
  <c r="S40" i="286"/>
  <c r="S41" i="286"/>
  <c r="T38" i="286"/>
  <c r="T59" i="286"/>
  <c r="T36" i="282"/>
  <c r="T37" i="282"/>
  <c r="T38" i="282"/>
  <c r="T39" i="282"/>
  <c r="T44" i="282"/>
  <c r="T45" i="282"/>
  <c r="T47" i="282"/>
  <c r="T48" i="282"/>
  <c r="T57" i="282"/>
  <c r="T53" i="282"/>
  <c r="S50" i="282"/>
  <c r="S51" i="282"/>
  <c r="S75" i="282"/>
  <c r="S76" i="282"/>
  <c r="S77" i="282"/>
  <c r="T74" i="282"/>
  <c r="T54" i="282"/>
  <c r="T55" i="282"/>
  <c r="T58" i="282"/>
  <c r="T59" i="282"/>
  <c r="T62" i="282"/>
  <c r="T63" i="282"/>
  <c r="T64" i="282"/>
  <c r="T34" i="265"/>
  <c r="T35" i="265"/>
  <c r="AN70" i="306"/>
  <c r="AN89" i="306"/>
  <c r="AO70" i="306"/>
  <c r="AO89" i="306"/>
  <c r="AP70" i="306"/>
  <c r="AP89" i="306"/>
  <c r="T90" i="306"/>
  <c r="T91" i="306"/>
  <c r="T40" i="265"/>
  <c r="T44" i="265"/>
  <c r="T46" i="265"/>
  <c r="T176" i="280"/>
  <c r="T47" i="265"/>
  <c r="T48" i="265"/>
  <c r="T242" i="280"/>
  <c r="T49" i="265"/>
  <c r="T50" i="265"/>
  <c r="T45" i="314"/>
  <c r="T46" i="314"/>
  <c r="T48" i="314"/>
  <c r="T50" i="314"/>
  <c r="T51" i="314"/>
  <c r="T61" i="314"/>
  <c r="T35" i="314"/>
  <c r="S79" i="314"/>
  <c r="S80" i="314"/>
  <c r="S81" i="314"/>
  <c r="T78" i="314"/>
  <c r="T36" i="314"/>
  <c r="T38" i="314"/>
  <c r="T40" i="314"/>
  <c r="T42" i="314"/>
  <c r="T62" i="314"/>
  <c r="T63" i="314"/>
  <c r="T64" i="314"/>
  <c r="T52" i="265"/>
  <c r="T53" i="314"/>
  <c r="T55" i="314"/>
  <c r="T57" i="314"/>
  <c r="T58" i="314"/>
  <c r="T59" i="314"/>
  <c r="T70" i="314"/>
  <c r="T67" i="314"/>
  <c r="T68" i="314"/>
  <c r="T71" i="314"/>
  <c r="T72" i="314"/>
  <c r="T53" i="265"/>
  <c r="T54" i="265"/>
  <c r="T292" i="280"/>
  <c r="T288" i="280"/>
  <c r="T289" i="280"/>
  <c r="T290" i="280"/>
  <c r="T293" i="280"/>
  <c r="T294" i="280"/>
  <c r="T295" i="280"/>
  <c r="T56" i="265"/>
  <c r="T307" i="280"/>
  <c r="T303" i="280"/>
  <c r="T304" i="280"/>
  <c r="T305" i="280"/>
  <c r="T308" i="280"/>
  <c r="T309" i="280"/>
  <c r="T310" i="280"/>
  <c r="T57" i="265"/>
  <c r="T58" i="265"/>
  <c r="T61" i="265"/>
  <c r="T60" i="286"/>
  <c r="T61" i="286"/>
  <c r="T64" i="286"/>
  <c r="T65" i="286"/>
  <c r="T9" i="288"/>
  <c r="T10" i="288"/>
  <c r="T11" i="288"/>
  <c r="T13" i="288"/>
  <c r="T16" i="288"/>
  <c r="T28" i="286"/>
  <c r="T29" i="286"/>
  <c r="T30" i="286"/>
  <c r="U27" i="286"/>
  <c r="U55" i="286"/>
  <c r="U202" i="280"/>
  <c r="U17" i="265"/>
  <c r="U268" i="280"/>
  <c r="U18" i="265"/>
  <c r="T298" i="280"/>
  <c r="T299" i="280"/>
  <c r="T300" i="280"/>
  <c r="T317" i="280"/>
  <c r="T318" i="280"/>
  <c r="T319" i="280"/>
  <c r="U316" i="280"/>
  <c r="U283" i="280"/>
  <c r="U284" i="280"/>
  <c r="U285" i="280"/>
  <c r="U19" i="265"/>
  <c r="U20" i="265"/>
  <c r="U10" i="282"/>
  <c r="U11" i="282"/>
  <c r="U12" i="282"/>
  <c r="U22" i="265"/>
  <c r="U23" i="265"/>
  <c r="U56" i="286"/>
  <c r="U57" i="286"/>
  <c r="U63" i="286"/>
  <c r="T39" i="286"/>
  <c r="T40" i="286"/>
  <c r="T41" i="286"/>
  <c r="U38" i="286"/>
  <c r="U59" i="286"/>
  <c r="U36" i="282"/>
  <c r="U37" i="282"/>
  <c r="U38" i="282"/>
  <c r="U39" i="282"/>
  <c r="U44" i="282"/>
  <c r="U45" i="282"/>
  <c r="U47" i="282"/>
  <c r="U48" i="282"/>
  <c r="U57" i="282"/>
  <c r="U53" i="282"/>
  <c r="T50" i="282"/>
  <c r="T51" i="282"/>
  <c r="T75" i="282"/>
  <c r="T76" i="282"/>
  <c r="T77" i="282"/>
  <c r="U74" i="282"/>
  <c r="U54" i="282"/>
  <c r="U55" i="282"/>
  <c r="U58" i="282"/>
  <c r="U59" i="282"/>
  <c r="U62" i="282"/>
  <c r="U63" i="282"/>
  <c r="U64" i="282"/>
  <c r="U34" i="265"/>
  <c r="U35" i="265"/>
  <c r="AQ70" i="306"/>
  <c r="AQ89" i="306"/>
  <c r="AR70" i="306"/>
  <c r="AR89" i="306"/>
  <c r="AS70" i="306"/>
  <c r="AS89" i="306"/>
  <c r="U90" i="306"/>
  <c r="U91" i="306"/>
  <c r="U40" i="265"/>
  <c r="U44" i="265"/>
  <c r="U46" i="265"/>
  <c r="U176" i="280"/>
  <c r="U47" i="265"/>
  <c r="U48" i="265"/>
  <c r="U242" i="280"/>
  <c r="U49" i="265"/>
  <c r="U50" i="265"/>
  <c r="U45" i="314"/>
  <c r="U46" i="314"/>
  <c r="U48" i="314"/>
  <c r="U50" i="314"/>
  <c r="U51" i="314"/>
  <c r="U61" i="314"/>
  <c r="U35" i="314"/>
  <c r="T79" i="314"/>
  <c r="T80" i="314"/>
  <c r="T81" i="314"/>
  <c r="U78" i="314"/>
  <c r="U36" i="314"/>
  <c r="U38" i="314"/>
  <c r="U40" i="314"/>
  <c r="U42" i="314"/>
  <c r="U62" i="314"/>
  <c r="U63" i="314"/>
  <c r="U64" i="314"/>
  <c r="U52" i="265"/>
  <c r="U53" i="314"/>
  <c r="U55" i="314"/>
  <c r="U57" i="314"/>
  <c r="U58" i="314"/>
  <c r="U59" i="314"/>
  <c r="U70" i="314"/>
  <c r="U67" i="314"/>
  <c r="U68" i="314"/>
  <c r="U71" i="314"/>
  <c r="U72" i="314"/>
  <c r="U53" i="265"/>
  <c r="U54" i="265"/>
  <c r="U292" i="280"/>
  <c r="U288" i="280"/>
  <c r="U289" i="280"/>
  <c r="U290" i="280"/>
  <c r="U293" i="280"/>
  <c r="U294" i="280"/>
  <c r="U295" i="280"/>
  <c r="U56" i="265"/>
  <c r="U307" i="280"/>
  <c r="U303" i="280"/>
  <c r="U304" i="280"/>
  <c r="U305" i="280"/>
  <c r="U308" i="280"/>
  <c r="U309" i="280"/>
  <c r="U310" i="280"/>
  <c r="U57" i="265"/>
  <c r="U58" i="265"/>
  <c r="U61" i="265"/>
  <c r="U60" i="286"/>
  <c r="U61" i="286"/>
  <c r="U64" i="286"/>
  <c r="U65" i="286"/>
  <c r="U9" i="288"/>
  <c r="U10" i="288"/>
  <c r="U11" i="288"/>
  <c r="U13" i="288"/>
  <c r="U16" i="288"/>
  <c r="U28" i="286"/>
  <c r="U29" i="286"/>
  <c r="U30" i="286"/>
  <c r="V27" i="286"/>
  <c r="V55" i="286"/>
  <c r="V202" i="280"/>
  <c r="V17" i="265"/>
  <c r="V268" i="280"/>
  <c r="V18" i="265"/>
  <c r="U298" i="280"/>
  <c r="U299" i="280"/>
  <c r="U300" i="280"/>
  <c r="U317" i="280"/>
  <c r="U318" i="280"/>
  <c r="U319" i="280"/>
  <c r="V316" i="280"/>
  <c r="V283" i="280"/>
  <c r="V284" i="280"/>
  <c r="V285" i="280"/>
  <c r="V19" i="265"/>
  <c r="V20" i="265"/>
  <c r="V10" i="282"/>
  <c r="V11" i="282"/>
  <c r="V12" i="282"/>
  <c r="V22" i="265"/>
  <c r="V23" i="265"/>
  <c r="V56" i="286"/>
  <c r="V57" i="286"/>
  <c r="V63" i="286"/>
  <c r="U39" i="286"/>
  <c r="U40" i="286"/>
  <c r="U41" i="286"/>
  <c r="V38" i="286"/>
  <c r="V59" i="286"/>
  <c r="V36" i="282"/>
  <c r="V37" i="282"/>
  <c r="V38" i="282"/>
  <c r="V39" i="282"/>
  <c r="V44" i="282"/>
  <c r="V45" i="282"/>
  <c r="V47" i="282"/>
  <c r="V48" i="282"/>
  <c r="V57" i="282"/>
  <c r="V53" i="282"/>
  <c r="U50" i="282"/>
  <c r="U51" i="282"/>
  <c r="U75" i="282"/>
  <c r="U76" i="282"/>
  <c r="U77" i="282"/>
  <c r="V74" i="282"/>
  <c r="V54" i="282"/>
  <c r="V55" i="282"/>
  <c r="V58" i="282"/>
  <c r="V59" i="282"/>
  <c r="V62" i="282"/>
  <c r="V63" i="282"/>
  <c r="V64" i="282"/>
  <c r="V34" i="265"/>
  <c r="V35" i="265"/>
  <c r="AT70" i="306"/>
  <c r="AT89" i="306"/>
  <c r="AU70" i="306"/>
  <c r="AU89" i="306"/>
  <c r="AV70" i="306"/>
  <c r="AV89" i="306"/>
  <c r="V90" i="306"/>
  <c r="V91" i="306"/>
  <c r="V40" i="265"/>
  <c r="V44" i="265"/>
  <c r="V46" i="265"/>
  <c r="V176" i="280"/>
  <c r="V47" i="265"/>
  <c r="V48" i="265"/>
  <c r="V242" i="280"/>
  <c r="V49" i="265"/>
  <c r="V50" i="265"/>
  <c r="V45" i="314"/>
  <c r="V46" i="314"/>
  <c r="V48" i="314"/>
  <c r="V50" i="314"/>
  <c r="V51" i="314"/>
  <c r="V61" i="314"/>
  <c r="V35" i="314"/>
  <c r="U79" i="314"/>
  <c r="U80" i="314"/>
  <c r="U81" i="314"/>
  <c r="V78" i="314"/>
  <c r="V36" i="314"/>
  <c r="V38" i="314"/>
  <c r="V40" i="314"/>
  <c r="V42" i="314"/>
  <c r="V62" i="314"/>
  <c r="V63" i="314"/>
  <c r="V64" i="314"/>
  <c r="V52" i="265"/>
  <c r="V53" i="314"/>
  <c r="V55" i="314"/>
  <c r="V57" i="314"/>
  <c r="V58" i="314"/>
  <c r="V59" i="314"/>
  <c r="V70" i="314"/>
  <c r="V67" i="314"/>
  <c r="V68" i="314"/>
  <c r="V71" i="314"/>
  <c r="V72" i="314"/>
  <c r="V53" i="265"/>
  <c r="V54" i="265"/>
  <c r="V292" i="280"/>
  <c r="V288" i="280"/>
  <c r="V289" i="280"/>
  <c r="V290" i="280"/>
  <c r="V293" i="280"/>
  <c r="V294" i="280"/>
  <c r="V295" i="280"/>
  <c r="V56" i="265"/>
  <c r="V307" i="280"/>
  <c r="V303" i="280"/>
  <c r="V304" i="280"/>
  <c r="V305" i="280"/>
  <c r="V308" i="280"/>
  <c r="V309" i="280"/>
  <c r="V310" i="280"/>
  <c r="V57" i="265"/>
  <c r="V58" i="265"/>
  <c r="V61" i="265"/>
  <c r="V60" i="286"/>
  <c r="V61" i="286"/>
  <c r="V64" i="286"/>
  <c r="V65" i="286"/>
  <c r="V9" i="288"/>
  <c r="V10" i="288"/>
  <c r="V11" i="288"/>
  <c r="V13" i="288"/>
  <c r="V16" i="288"/>
  <c r="V28" i="286"/>
  <c r="V29" i="286"/>
  <c r="V30" i="286"/>
  <c r="W27" i="286"/>
  <c r="W55" i="286"/>
  <c r="W202" i="280"/>
  <c r="W17" i="265"/>
  <c r="W268" i="280"/>
  <c r="W18" i="265"/>
  <c r="V298" i="280"/>
  <c r="V299" i="280"/>
  <c r="V300" i="280"/>
  <c r="V317" i="280"/>
  <c r="V318" i="280"/>
  <c r="V319" i="280"/>
  <c r="W316" i="280"/>
  <c r="W283" i="280"/>
  <c r="W284" i="280"/>
  <c r="W285" i="280"/>
  <c r="W19" i="265"/>
  <c r="W20" i="265"/>
  <c r="W10" i="282"/>
  <c r="W11" i="282"/>
  <c r="W12" i="282"/>
  <c r="W22" i="265"/>
  <c r="W23" i="265"/>
  <c r="W56" i="286"/>
  <c r="W57" i="286"/>
  <c r="W63" i="286"/>
  <c r="V39" i="286"/>
  <c r="V40" i="286"/>
  <c r="V41" i="286"/>
  <c r="W38" i="286"/>
  <c r="W59" i="286"/>
  <c r="W36" i="282"/>
  <c r="W37" i="282"/>
  <c r="W38" i="282"/>
  <c r="W39" i="282"/>
  <c r="W44" i="282"/>
  <c r="W45" i="282"/>
  <c r="W47" i="282"/>
  <c r="W48" i="282"/>
  <c r="W57" i="282"/>
  <c r="W53" i="282"/>
  <c r="V50" i="282"/>
  <c r="V51" i="282"/>
  <c r="V75" i="282"/>
  <c r="V76" i="282"/>
  <c r="V77" i="282"/>
  <c r="W74" i="282"/>
  <c r="W54" i="282"/>
  <c r="W55" i="282"/>
  <c r="W58" i="282"/>
  <c r="W59" i="282"/>
  <c r="W62" i="282"/>
  <c r="W63" i="282"/>
  <c r="W64" i="282"/>
  <c r="W34" i="265"/>
  <c r="W35" i="265"/>
  <c r="AW70" i="306"/>
  <c r="AW89" i="306"/>
  <c r="AX70" i="306"/>
  <c r="AX89" i="306"/>
  <c r="AY70" i="306"/>
  <c r="AY89" i="306"/>
  <c r="W90" i="306"/>
  <c r="W91" i="306"/>
  <c r="W40" i="265"/>
  <c r="W44" i="265"/>
  <c r="W46" i="265"/>
  <c r="W176" i="280"/>
  <c r="W47" i="265"/>
  <c r="W48" i="265"/>
  <c r="W242" i="280"/>
  <c r="W49" i="265"/>
  <c r="W50" i="265"/>
  <c r="W45" i="314"/>
  <c r="W46" i="314"/>
  <c r="W48" i="314"/>
  <c r="W50" i="314"/>
  <c r="W51" i="314"/>
  <c r="W61" i="314"/>
  <c r="W35" i="314"/>
  <c r="V79" i="314"/>
  <c r="V80" i="314"/>
  <c r="V81" i="314"/>
  <c r="W78" i="314"/>
  <c r="W36" i="314"/>
  <c r="W38" i="314"/>
  <c r="W40" i="314"/>
  <c r="W42" i="314"/>
  <c r="W62" i="314"/>
  <c r="W63" i="314"/>
  <c r="W64" i="314"/>
  <c r="W52" i="265"/>
  <c r="W53" i="314"/>
  <c r="W55" i="314"/>
  <c r="W57" i="314"/>
  <c r="W58" i="314"/>
  <c r="W59" i="314"/>
  <c r="W70" i="314"/>
  <c r="W67" i="314"/>
  <c r="W68" i="314"/>
  <c r="W71" i="314"/>
  <c r="W72" i="314"/>
  <c r="W53" i="265"/>
  <c r="W54" i="265"/>
  <c r="W292" i="280"/>
  <c r="W288" i="280"/>
  <c r="W289" i="280"/>
  <c r="W290" i="280"/>
  <c r="W293" i="280"/>
  <c r="W294" i="280"/>
  <c r="W295" i="280"/>
  <c r="W56" i="265"/>
  <c r="W307" i="280"/>
  <c r="W303" i="280"/>
  <c r="W304" i="280"/>
  <c r="W305" i="280"/>
  <c r="W308" i="280"/>
  <c r="W309" i="280"/>
  <c r="W310" i="280"/>
  <c r="W57" i="265"/>
  <c r="W58" i="265"/>
  <c r="W61" i="265"/>
  <c r="W60" i="286"/>
  <c r="W61" i="286"/>
  <c r="W64" i="286"/>
  <c r="W65" i="286"/>
  <c r="W9" i="288"/>
  <c r="W10" i="288"/>
  <c r="W11" i="288"/>
  <c r="W13" i="288"/>
  <c r="W16" i="288"/>
  <c r="W28" i="286"/>
  <c r="W29" i="286"/>
  <c r="W30" i="286"/>
  <c r="X27" i="286"/>
  <c r="X55" i="286"/>
  <c r="X202" i="280"/>
  <c r="X17" i="265"/>
  <c r="X268" i="280"/>
  <c r="X18" i="265"/>
  <c r="W298" i="280"/>
  <c r="W299" i="280"/>
  <c r="W300" i="280"/>
  <c r="W317" i="280"/>
  <c r="W318" i="280"/>
  <c r="W319" i="280"/>
  <c r="X316" i="280"/>
  <c r="X283" i="280"/>
  <c r="X284" i="280"/>
  <c r="X285" i="280"/>
  <c r="X19" i="265"/>
  <c r="X20" i="265"/>
  <c r="X10" i="282"/>
  <c r="X11" i="282"/>
  <c r="X12" i="282"/>
  <c r="X22" i="265"/>
  <c r="X23" i="265"/>
  <c r="X56" i="286"/>
  <c r="X57" i="286"/>
  <c r="X63" i="286"/>
  <c r="W39" i="286"/>
  <c r="W40" i="286"/>
  <c r="W41" i="286"/>
  <c r="X38" i="286"/>
  <c r="X59" i="286"/>
  <c r="X36" i="282"/>
  <c r="X37" i="282"/>
  <c r="X38" i="282"/>
  <c r="X39" i="282"/>
  <c r="X44" i="282"/>
  <c r="X45" i="282"/>
  <c r="X47" i="282"/>
  <c r="X48" i="282"/>
  <c r="X57" i="282"/>
  <c r="X53" i="282"/>
  <c r="W50" i="282"/>
  <c r="W51" i="282"/>
  <c r="W75" i="282"/>
  <c r="W76" i="282"/>
  <c r="W77" i="282"/>
  <c r="X74" i="282"/>
  <c r="X54" i="282"/>
  <c r="X55" i="282"/>
  <c r="X58" i="282"/>
  <c r="X59" i="282"/>
  <c r="X62" i="282"/>
  <c r="X63" i="282"/>
  <c r="X64" i="282"/>
  <c r="X34" i="265"/>
  <c r="X35" i="265"/>
  <c r="AZ70" i="306"/>
  <c r="AZ89" i="306"/>
  <c r="BA70" i="306"/>
  <c r="BA89" i="306"/>
  <c r="BB70" i="306"/>
  <c r="BB89" i="306"/>
  <c r="X90" i="306"/>
  <c r="X91" i="306"/>
  <c r="X40" i="265"/>
  <c r="X44" i="265"/>
  <c r="X46" i="265"/>
  <c r="X176" i="280"/>
  <c r="X47" i="265"/>
  <c r="X48" i="265"/>
  <c r="X242" i="280"/>
  <c r="X49" i="265"/>
  <c r="X50" i="265"/>
  <c r="X45" i="314"/>
  <c r="X46" i="314"/>
  <c r="X48" i="314"/>
  <c r="X50" i="314"/>
  <c r="X51" i="314"/>
  <c r="X61" i="314"/>
  <c r="X35" i="314"/>
  <c r="W79" i="314"/>
  <c r="W80" i="314"/>
  <c r="W81" i="314"/>
  <c r="X78" i="314"/>
  <c r="X36" i="314"/>
  <c r="X38" i="314"/>
  <c r="X40" i="314"/>
  <c r="X42" i="314"/>
  <c r="X62" i="314"/>
  <c r="X63" i="314"/>
  <c r="X64" i="314"/>
  <c r="X52" i="265"/>
  <c r="X53" i="314"/>
  <c r="X55" i="314"/>
  <c r="X57" i="314"/>
  <c r="X58" i="314"/>
  <c r="X59" i="314"/>
  <c r="X70" i="314"/>
  <c r="X67" i="314"/>
  <c r="X68" i="314"/>
  <c r="X71" i="314"/>
  <c r="X72" i="314"/>
  <c r="X53" i="265"/>
  <c r="X54" i="265"/>
  <c r="X292" i="280"/>
  <c r="X288" i="280"/>
  <c r="X289" i="280"/>
  <c r="X290" i="280"/>
  <c r="X293" i="280"/>
  <c r="X294" i="280"/>
  <c r="X295" i="280"/>
  <c r="X56" i="265"/>
  <c r="X307" i="280"/>
  <c r="X303" i="280"/>
  <c r="X304" i="280"/>
  <c r="X305" i="280"/>
  <c r="X308" i="280"/>
  <c r="X309" i="280"/>
  <c r="X310" i="280"/>
  <c r="X57" i="265"/>
  <c r="X58" i="265"/>
  <c r="X61" i="265"/>
  <c r="X60" i="286"/>
  <c r="X61" i="286"/>
  <c r="X64" i="286"/>
  <c r="X65" i="286"/>
  <c r="X9" i="288"/>
  <c r="X10" i="288"/>
  <c r="X11" i="288"/>
  <c r="X13" i="288"/>
  <c r="X16" i="288"/>
  <c r="X28" i="286"/>
  <c r="X29" i="286"/>
  <c r="X30" i="286"/>
  <c r="Y27" i="286"/>
  <c r="Y55" i="286"/>
  <c r="Y202" i="280"/>
  <c r="Y17" i="265"/>
  <c r="Y268" i="280"/>
  <c r="Y18" i="265"/>
  <c r="X298" i="280"/>
  <c r="X299" i="280"/>
  <c r="X300" i="280"/>
  <c r="X317" i="280"/>
  <c r="X318" i="280"/>
  <c r="X319" i="280"/>
  <c r="Y316" i="280"/>
  <c r="Y283" i="280"/>
  <c r="Y284" i="280"/>
  <c r="Y285" i="280"/>
  <c r="Y19" i="265"/>
  <c r="Y20" i="265"/>
  <c r="Y10" i="282"/>
  <c r="Y11" i="282"/>
  <c r="Y12" i="282"/>
  <c r="Y22" i="265"/>
  <c r="Y23" i="265"/>
  <c r="Y56" i="286"/>
  <c r="Y57" i="286"/>
  <c r="Y63" i="286"/>
  <c r="X39" i="286"/>
  <c r="X40" i="286"/>
  <c r="X41" i="286"/>
  <c r="Y38" i="286"/>
  <c r="Y59" i="286"/>
  <c r="Y36" i="282"/>
  <c r="Y37" i="282"/>
  <c r="Y38" i="282"/>
  <c r="Y39" i="282"/>
  <c r="Y44" i="282"/>
  <c r="Y45" i="282"/>
  <c r="Y47" i="282"/>
  <c r="Y48" i="282"/>
  <c r="Y57" i="282"/>
  <c r="Y53" i="282"/>
  <c r="X50" i="282"/>
  <c r="X51" i="282"/>
  <c r="X75" i="282"/>
  <c r="X76" i="282"/>
  <c r="X77" i="282"/>
  <c r="Y74" i="282"/>
  <c r="Y54" i="282"/>
  <c r="Y55" i="282"/>
  <c r="Y58" i="282"/>
  <c r="Y59" i="282"/>
  <c r="Y62" i="282"/>
  <c r="Y63" i="282"/>
  <c r="Y64" i="282"/>
  <c r="Y34" i="265"/>
  <c r="Y35" i="265"/>
  <c r="BC70" i="306"/>
  <c r="BC89" i="306"/>
  <c r="BD70" i="306"/>
  <c r="BD89" i="306"/>
  <c r="BE70" i="306"/>
  <c r="BE89" i="306"/>
  <c r="Y90" i="306"/>
  <c r="Y91" i="306"/>
  <c r="Y40" i="265"/>
  <c r="Y44" i="265"/>
  <c r="Y46" i="265"/>
  <c r="Y176" i="280"/>
  <c r="Y47" i="265"/>
  <c r="Y48" i="265"/>
  <c r="Y242" i="280"/>
  <c r="Y49" i="265"/>
  <c r="Y50" i="265"/>
  <c r="Y45" i="314"/>
  <c r="Y46" i="314"/>
  <c r="Y48" i="314"/>
  <c r="Y50" i="314"/>
  <c r="Y51" i="314"/>
  <c r="Y61" i="314"/>
  <c r="Y35" i="314"/>
  <c r="X79" i="314"/>
  <c r="X80" i="314"/>
  <c r="X81" i="314"/>
  <c r="Y78" i="314"/>
  <c r="Y36" i="314"/>
  <c r="Y38" i="314"/>
  <c r="Y40" i="314"/>
  <c r="Y42" i="314"/>
  <c r="Y62" i="314"/>
  <c r="Y63" i="314"/>
  <c r="Y64" i="314"/>
  <c r="Y52" i="265"/>
  <c r="Y53" i="314"/>
  <c r="Y55" i="314"/>
  <c r="Y57" i="314"/>
  <c r="Y58" i="314"/>
  <c r="Y59" i="314"/>
  <c r="Y70" i="314"/>
  <c r="Y67" i="314"/>
  <c r="Y68" i="314"/>
  <c r="Y71" i="314"/>
  <c r="Y72" i="314"/>
  <c r="Y53" i="265"/>
  <c r="Y54" i="265"/>
  <c r="Y292" i="280"/>
  <c r="Y288" i="280"/>
  <c r="Y289" i="280"/>
  <c r="Y290" i="280"/>
  <c r="Y293" i="280"/>
  <c r="Y294" i="280"/>
  <c r="Y295" i="280"/>
  <c r="Y56" i="265"/>
  <c r="Y307" i="280"/>
  <c r="Y303" i="280"/>
  <c r="Y304" i="280"/>
  <c r="Y305" i="280"/>
  <c r="Y308" i="280"/>
  <c r="Y309" i="280"/>
  <c r="Y310" i="280"/>
  <c r="Y57" i="265"/>
  <c r="Y58" i="265"/>
  <c r="Y61" i="265"/>
  <c r="Y60" i="286"/>
  <c r="Y61" i="286"/>
  <c r="Y64" i="286"/>
  <c r="Y65" i="286"/>
  <c r="Y9" i="288"/>
  <c r="Y10" i="288"/>
  <c r="Y11" i="288"/>
  <c r="Y13" i="288"/>
  <c r="Y16" i="288"/>
  <c r="Y28" i="286"/>
  <c r="Y29" i="286"/>
  <c r="Y30" i="286"/>
  <c r="Z27" i="286"/>
  <c r="Z55" i="286"/>
  <c r="Z202" i="280"/>
  <c r="Z17" i="265"/>
  <c r="Z268" i="280"/>
  <c r="Z18" i="265"/>
  <c r="Y298" i="280"/>
  <c r="Y299" i="280"/>
  <c r="Y300" i="280"/>
  <c r="Y317" i="280"/>
  <c r="Y318" i="280"/>
  <c r="Y319" i="280"/>
  <c r="Z316" i="280"/>
  <c r="Z283" i="280"/>
  <c r="Z284" i="280"/>
  <c r="Z285" i="280"/>
  <c r="Z19" i="265"/>
  <c r="Z20" i="265"/>
  <c r="Z10" i="282"/>
  <c r="Z11" i="282"/>
  <c r="Z12" i="282"/>
  <c r="Z22" i="265"/>
  <c r="Z23" i="265"/>
  <c r="Z56" i="286"/>
  <c r="Z57" i="286"/>
  <c r="Z63" i="286"/>
  <c r="Y39" i="286"/>
  <c r="Y40" i="286"/>
  <c r="Y41" i="286"/>
  <c r="Z38" i="286"/>
  <c r="Z59" i="286"/>
  <c r="Z36" i="282"/>
  <c r="Z37" i="282"/>
  <c r="Z38" i="282"/>
  <c r="Z39" i="282"/>
  <c r="Z44" i="282"/>
  <c r="Z45" i="282"/>
  <c r="Z47" i="282"/>
  <c r="Z48" i="282"/>
  <c r="Z57" i="282"/>
  <c r="Z53" i="282"/>
  <c r="Y50" i="282"/>
  <c r="Y51" i="282"/>
  <c r="Y75" i="282"/>
  <c r="Y76" i="282"/>
  <c r="Y77" i="282"/>
  <c r="Z74" i="282"/>
  <c r="Z54" i="282"/>
  <c r="Z55" i="282"/>
  <c r="Z58" i="282"/>
  <c r="Z59" i="282"/>
  <c r="Z62" i="282"/>
  <c r="Z63" i="282"/>
  <c r="Z64" i="282"/>
  <c r="Z34" i="265"/>
  <c r="Z35" i="265"/>
  <c r="Z90" i="306"/>
  <c r="Z91" i="306"/>
  <c r="Z40" i="265"/>
  <c r="Z44" i="265"/>
  <c r="Z46" i="265"/>
  <c r="Z176" i="280"/>
  <c r="Z47" i="265"/>
  <c r="Z48" i="265"/>
  <c r="Z242" i="280"/>
  <c r="Z49" i="265"/>
  <c r="Z50" i="265"/>
  <c r="Z45" i="314"/>
  <c r="Z46" i="314"/>
  <c r="Z48" i="314"/>
  <c r="Z50" i="314"/>
  <c r="Z51" i="314"/>
  <c r="Z61" i="314"/>
  <c r="Z35" i="314"/>
  <c r="Y79" i="314"/>
  <c r="Y80" i="314"/>
  <c r="Y81" i="314"/>
  <c r="Z78" i="314"/>
  <c r="Z36" i="314"/>
  <c r="Z38" i="314"/>
  <c r="Z40" i="314"/>
  <c r="Z42" i="314"/>
  <c r="Z62" i="314"/>
  <c r="Z63" i="314"/>
  <c r="Z64" i="314"/>
  <c r="Z52" i="265"/>
  <c r="Z53" i="314"/>
  <c r="Z55" i="314"/>
  <c r="Z57" i="314"/>
  <c r="Z58" i="314"/>
  <c r="Z59" i="314"/>
  <c r="Z70" i="314"/>
  <c r="Z67" i="314"/>
  <c r="Z68" i="314"/>
  <c r="Z71" i="314"/>
  <c r="Z72" i="314"/>
  <c r="Z53" i="265"/>
  <c r="Z54" i="265"/>
  <c r="Z292" i="280"/>
  <c r="Z288" i="280"/>
  <c r="Z289" i="280"/>
  <c r="Z290" i="280"/>
  <c r="Z293" i="280"/>
  <c r="Z294" i="280"/>
  <c r="Z295" i="280"/>
  <c r="Z56" i="265"/>
  <c r="Z307" i="280"/>
  <c r="Z303" i="280"/>
  <c r="Z304" i="280"/>
  <c r="Z305" i="280"/>
  <c r="Z308" i="280"/>
  <c r="Z309" i="280"/>
  <c r="Z310" i="280"/>
  <c r="Z57" i="265"/>
  <c r="Z58" i="265"/>
  <c r="Z61" i="265"/>
  <c r="Z60" i="286"/>
  <c r="Z61" i="286"/>
  <c r="Z64" i="286"/>
  <c r="Z65" i="286"/>
  <c r="Z9" i="288"/>
  <c r="Z10" i="288"/>
  <c r="Z11" i="288"/>
  <c r="Z13" i="288"/>
  <c r="Z16" i="288"/>
  <c r="Z28" i="286"/>
  <c r="Z29" i="286"/>
  <c r="Z30" i="286"/>
  <c r="AA27" i="286"/>
  <c r="AA55" i="286"/>
  <c r="AA202" i="280"/>
  <c r="AA17" i="265"/>
  <c r="AA268" i="280"/>
  <c r="AA18" i="265"/>
  <c r="Z298" i="280"/>
  <c r="Z299" i="280"/>
  <c r="Z300" i="280"/>
  <c r="Z317" i="280"/>
  <c r="Z318" i="280"/>
  <c r="Z319" i="280"/>
  <c r="AA316" i="280"/>
  <c r="AA283" i="280"/>
  <c r="AA284" i="280"/>
  <c r="AA285" i="280"/>
  <c r="AA19" i="265"/>
  <c r="AA20" i="265"/>
  <c r="AA10" i="282"/>
  <c r="AA11" i="282"/>
  <c r="AA12" i="282"/>
  <c r="AA22" i="265"/>
  <c r="AA23" i="265"/>
  <c r="AA56" i="286"/>
  <c r="AA57" i="286"/>
  <c r="AA63" i="286"/>
  <c r="Z39" i="286"/>
  <c r="Z40" i="286"/>
  <c r="Z41" i="286"/>
  <c r="AA38" i="286"/>
  <c r="AA59" i="286"/>
  <c r="AA36" i="282"/>
  <c r="AA37" i="282"/>
  <c r="AA38" i="282"/>
  <c r="AA39" i="282"/>
  <c r="AA44" i="282"/>
  <c r="AA45" i="282"/>
  <c r="AA47" i="282"/>
  <c r="AA48" i="282"/>
  <c r="AA57" i="282"/>
  <c r="AA53" i="282"/>
  <c r="Z50" i="282"/>
  <c r="Z51" i="282"/>
  <c r="Z75" i="282"/>
  <c r="Z76" i="282"/>
  <c r="Z77" i="282"/>
  <c r="AA74" i="282"/>
  <c r="AA54" i="282"/>
  <c r="AA55" i="282"/>
  <c r="AA58" i="282"/>
  <c r="AA59" i="282"/>
  <c r="AA62" i="282"/>
  <c r="AA63" i="282"/>
  <c r="AA64" i="282"/>
  <c r="AA34" i="265"/>
  <c r="AA35" i="265"/>
  <c r="AA90" i="306"/>
  <c r="AA91" i="306"/>
  <c r="AA40" i="265"/>
  <c r="AA44" i="265"/>
  <c r="AA46" i="265"/>
  <c r="AA176" i="280"/>
  <c r="AA47" i="265"/>
  <c r="AA48" i="265"/>
  <c r="AA242" i="280"/>
  <c r="AA49" i="265"/>
  <c r="AA50" i="265"/>
  <c r="AA45" i="314"/>
  <c r="AA46" i="314"/>
  <c r="AA48" i="314"/>
  <c r="AA50" i="314"/>
  <c r="AA51" i="314"/>
  <c r="AA61" i="314"/>
  <c r="AA35" i="314"/>
  <c r="Z79" i="314"/>
  <c r="Z80" i="314"/>
  <c r="Z81" i="314"/>
  <c r="AA78" i="314"/>
  <c r="AA36" i="314"/>
  <c r="AA38" i="314"/>
  <c r="AA40" i="314"/>
  <c r="AA42" i="314"/>
  <c r="AA62" i="314"/>
  <c r="AA63" i="314"/>
  <c r="AA64" i="314"/>
  <c r="AA52" i="265"/>
  <c r="AA53" i="314"/>
  <c r="AA55" i="314"/>
  <c r="AA57" i="314"/>
  <c r="AA58" i="314"/>
  <c r="AA59" i="314"/>
  <c r="AA70" i="314"/>
  <c r="AA67" i="314"/>
  <c r="AA68" i="314"/>
  <c r="AA71" i="314"/>
  <c r="AA72" i="314"/>
  <c r="AA53" i="265"/>
  <c r="AA54" i="265"/>
  <c r="AA292" i="280"/>
  <c r="AA288" i="280"/>
  <c r="AA289" i="280"/>
  <c r="AA290" i="280"/>
  <c r="AA293" i="280"/>
  <c r="AA294" i="280"/>
  <c r="AA295" i="280"/>
  <c r="AA56" i="265"/>
  <c r="AA307" i="280"/>
  <c r="AA303" i="280"/>
  <c r="AA304" i="280"/>
  <c r="AA305" i="280"/>
  <c r="AA308" i="280"/>
  <c r="AA309" i="280"/>
  <c r="AA310" i="280"/>
  <c r="AA57" i="265"/>
  <c r="AA58" i="265"/>
  <c r="AA61" i="265"/>
  <c r="AA60" i="286"/>
  <c r="AA61" i="286"/>
  <c r="AA64" i="286"/>
  <c r="AA65" i="286"/>
  <c r="AA9" i="288"/>
  <c r="AA10" i="288"/>
  <c r="AA11" i="288"/>
  <c r="AA13" i="288"/>
  <c r="AA16" i="288"/>
  <c r="AA28" i="286"/>
  <c r="AA29" i="286"/>
  <c r="AA30" i="286"/>
  <c r="AB27" i="286"/>
  <c r="AB55" i="286"/>
  <c r="AB202" i="280"/>
  <c r="AB17" i="265"/>
  <c r="AB268" i="280"/>
  <c r="AB18" i="265"/>
  <c r="AA298" i="280"/>
  <c r="AA299" i="280"/>
  <c r="AA300" i="280"/>
  <c r="AA317" i="280"/>
  <c r="AA318" i="280"/>
  <c r="AA319" i="280"/>
  <c r="AB316" i="280"/>
  <c r="AB283" i="280"/>
  <c r="AB284" i="280"/>
  <c r="AB285" i="280"/>
  <c r="AB19" i="265"/>
  <c r="AB20" i="265"/>
  <c r="AB10" i="282"/>
  <c r="AB11" i="282"/>
  <c r="AB12" i="282"/>
  <c r="AB22" i="265"/>
  <c r="AB23" i="265"/>
  <c r="AB56" i="286"/>
  <c r="AB57" i="286"/>
  <c r="AB63" i="286"/>
  <c r="AA39" i="286"/>
  <c r="AA40" i="286"/>
  <c r="AA41" i="286"/>
  <c r="AB38" i="286"/>
  <c r="AB59" i="286"/>
  <c r="AB36" i="282"/>
  <c r="AB37" i="282"/>
  <c r="AB38" i="282"/>
  <c r="AB39" i="282"/>
  <c r="AB44" i="282"/>
  <c r="AB45" i="282"/>
  <c r="AB47" i="282"/>
  <c r="AB48" i="282"/>
  <c r="AB57" i="282"/>
  <c r="AB53" i="282"/>
  <c r="AA50" i="282"/>
  <c r="AA51" i="282"/>
  <c r="AA75" i="282"/>
  <c r="AA76" i="282"/>
  <c r="AA77" i="282"/>
  <c r="AB74" i="282"/>
  <c r="AB54" i="282"/>
  <c r="AB55" i="282"/>
  <c r="AB58" i="282"/>
  <c r="AB59" i="282"/>
  <c r="AB62" i="282"/>
  <c r="AB63" i="282"/>
  <c r="AB64" i="282"/>
  <c r="AB34" i="265"/>
  <c r="AB35" i="265"/>
  <c r="AB90" i="306"/>
  <c r="AB91" i="306"/>
  <c r="AB40" i="265"/>
  <c r="AB44" i="265"/>
  <c r="AB46" i="265"/>
  <c r="AB176" i="280"/>
  <c r="AB47" i="265"/>
  <c r="AB48" i="265"/>
  <c r="AB242" i="280"/>
  <c r="AB49" i="265"/>
  <c r="AB50" i="265"/>
  <c r="AB45" i="314"/>
  <c r="AB46" i="314"/>
  <c r="AB48" i="314"/>
  <c r="AB50" i="314"/>
  <c r="AB51" i="314"/>
  <c r="AB61" i="314"/>
  <c r="AB35" i="314"/>
  <c r="AA79" i="314"/>
  <c r="AA80" i="314"/>
  <c r="AA81" i="314"/>
  <c r="AB78" i="314"/>
  <c r="AB36" i="314"/>
  <c r="AB38" i="314"/>
  <c r="AB40" i="314"/>
  <c r="AB42" i="314"/>
  <c r="AB62" i="314"/>
  <c r="AB63" i="314"/>
  <c r="AB64" i="314"/>
  <c r="AB52" i="265"/>
  <c r="AB53" i="314"/>
  <c r="AB55" i="314"/>
  <c r="AB57" i="314"/>
  <c r="AB58" i="314"/>
  <c r="AB59" i="314"/>
  <c r="AB70" i="314"/>
  <c r="AB67" i="314"/>
  <c r="AB68" i="314"/>
  <c r="AB71" i="314"/>
  <c r="AB72" i="314"/>
  <c r="AB53" i="265"/>
  <c r="AB54" i="265"/>
  <c r="AB292" i="280"/>
  <c r="AB288" i="280"/>
  <c r="AB289" i="280"/>
  <c r="AB290" i="280"/>
  <c r="AB293" i="280"/>
  <c r="AB294" i="280"/>
  <c r="AB295" i="280"/>
  <c r="AB56" i="265"/>
  <c r="AB307" i="280"/>
  <c r="AB303" i="280"/>
  <c r="AB304" i="280"/>
  <c r="AB305" i="280"/>
  <c r="AB308" i="280"/>
  <c r="AB309" i="280"/>
  <c r="AB310" i="280"/>
  <c r="AB57" i="265"/>
  <c r="AB58" i="265"/>
  <c r="AB61" i="265"/>
  <c r="AB60" i="286"/>
  <c r="AB61" i="286"/>
  <c r="AB64" i="286"/>
  <c r="AB65" i="286"/>
  <c r="AB9" i="288"/>
  <c r="AB10" i="288"/>
  <c r="AB11" i="288"/>
  <c r="AB13" i="288"/>
  <c r="AB16" i="288"/>
  <c r="AB28" i="286"/>
  <c r="AB29" i="286"/>
  <c r="AB30" i="286"/>
  <c r="AC27" i="286"/>
  <c r="AC55" i="286"/>
  <c r="AC202" i="280"/>
  <c r="AC17" i="265"/>
  <c r="AC268" i="280"/>
  <c r="AC18" i="265"/>
  <c r="AB298" i="280"/>
  <c r="AB299" i="280"/>
  <c r="AB300" i="280"/>
  <c r="AB317" i="280"/>
  <c r="AB318" i="280"/>
  <c r="AB319" i="280"/>
  <c r="AC316" i="280"/>
  <c r="AC283" i="280"/>
  <c r="AC284" i="280"/>
  <c r="AC285" i="280"/>
  <c r="AC19" i="265"/>
  <c r="AC20" i="265"/>
  <c r="AC10" i="282"/>
  <c r="AC11" i="282"/>
  <c r="AC12" i="282"/>
  <c r="AC22" i="265"/>
  <c r="AC23" i="265"/>
  <c r="AC56" i="286"/>
  <c r="AC57" i="286"/>
  <c r="AC63" i="286"/>
  <c r="AB39" i="286"/>
  <c r="AB40" i="286"/>
  <c r="AB41" i="286"/>
  <c r="AC38" i="286"/>
  <c r="AC59" i="286"/>
  <c r="AC36" i="282"/>
  <c r="AC37" i="282"/>
  <c r="AC38" i="282"/>
  <c r="AC39" i="282"/>
  <c r="AC44" i="282"/>
  <c r="AC45" i="282"/>
  <c r="AC47" i="282"/>
  <c r="AC48" i="282"/>
  <c r="AC57" i="282"/>
  <c r="AC53" i="282"/>
  <c r="AB50" i="282"/>
  <c r="AB51" i="282"/>
  <c r="AB75" i="282"/>
  <c r="AB76" i="282"/>
  <c r="AB77" i="282"/>
  <c r="AC74" i="282"/>
  <c r="AC54" i="282"/>
  <c r="AC55" i="282"/>
  <c r="AC58" i="282"/>
  <c r="AC59" i="282"/>
  <c r="AC62" i="282"/>
  <c r="AC63" i="282"/>
  <c r="AC64" i="282"/>
  <c r="AC34" i="265"/>
  <c r="AC35" i="265"/>
  <c r="AC90" i="306"/>
  <c r="AC91" i="306"/>
  <c r="AC40" i="265"/>
  <c r="AC44" i="265"/>
  <c r="AC46" i="265"/>
  <c r="AC176" i="280"/>
  <c r="AC47" i="265"/>
  <c r="AC48" i="265"/>
  <c r="AC242" i="280"/>
  <c r="AC49" i="265"/>
  <c r="AC50" i="265"/>
  <c r="AC45" i="314"/>
  <c r="AC46" i="314"/>
  <c r="AC48" i="314"/>
  <c r="AC50" i="314"/>
  <c r="AC51" i="314"/>
  <c r="AC61" i="314"/>
  <c r="AC35" i="314"/>
  <c r="AB79" i="314"/>
  <c r="AB80" i="314"/>
  <c r="AB81" i="314"/>
  <c r="AC78" i="314"/>
  <c r="AC36" i="314"/>
  <c r="AC38" i="314"/>
  <c r="AC40" i="314"/>
  <c r="AC42" i="314"/>
  <c r="AC62" i="314"/>
  <c r="AC63" i="314"/>
  <c r="AC64" i="314"/>
  <c r="AC52" i="265"/>
  <c r="AC53" i="314"/>
  <c r="AC55" i="314"/>
  <c r="AC57" i="314"/>
  <c r="AC58" i="314"/>
  <c r="AC59" i="314"/>
  <c r="AC70" i="314"/>
  <c r="AC67" i="314"/>
  <c r="AC68" i="314"/>
  <c r="AC71" i="314"/>
  <c r="AC72" i="314"/>
  <c r="AC53" i="265"/>
  <c r="AC54" i="265"/>
  <c r="AC292" i="280"/>
  <c r="AC288" i="280"/>
  <c r="AC289" i="280"/>
  <c r="AC290" i="280"/>
  <c r="AC293" i="280"/>
  <c r="AC294" i="280"/>
  <c r="AC295" i="280"/>
  <c r="AC56" i="265"/>
  <c r="AC307" i="280"/>
  <c r="AC303" i="280"/>
  <c r="AC304" i="280"/>
  <c r="AC305" i="280"/>
  <c r="AC308" i="280"/>
  <c r="AC309" i="280"/>
  <c r="AC310" i="280"/>
  <c r="AC57" i="265"/>
  <c r="AC58" i="265"/>
  <c r="AC61" i="265"/>
  <c r="AC60" i="286"/>
  <c r="AC61" i="286"/>
  <c r="AC64" i="286"/>
  <c r="AC65" i="286"/>
  <c r="AC9" i="288"/>
  <c r="AC10" i="288"/>
  <c r="AC11" i="288"/>
  <c r="AC13" i="288"/>
  <c r="AC16" i="288"/>
  <c r="AC28" i="286"/>
  <c r="AC29" i="286"/>
  <c r="AC30" i="286"/>
  <c r="AD27" i="286"/>
  <c r="AD55" i="286"/>
  <c r="AD202" i="280"/>
  <c r="AD17" i="265"/>
  <c r="AD268" i="280"/>
  <c r="AD18" i="265"/>
  <c r="AC298" i="280"/>
  <c r="AC299" i="280"/>
  <c r="AC300" i="280"/>
  <c r="AC317" i="280"/>
  <c r="AC318" i="280"/>
  <c r="AC319" i="280"/>
  <c r="AD316" i="280"/>
  <c r="AD283" i="280"/>
  <c r="AD284" i="280"/>
  <c r="AD285" i="280"/>
  <c r="AD19" i="265"/>
  <c r="AD20" i="265"/>
  <c r="AD10" i="282"/>
  <c r="AD11" i="282"/>
  <c r="AD12" i="282"/>
  <c r="AD22" i="265"/>
  <c r="AD23" i="265"/>
  <c r="AD56" i="286"/>
  <c r="AD57" i="286"/>
  <c r="AD63" i="286"/>
  <c r="AC39" i="286"/>
  <c r="AC40" i="286"/>
  <c r="AC41" i="286"/>
  <c r="AD38" i="286"/>
  <c r="AD59" i="286"/>
  <c r="AD36" i="282"/>
  <c r="AD37" i="282"/>
  <c r="AD38" i="282"/>
  <c r="AD39" i="282"/>
  <c r="AD44" i="282"/>
  <c r="AD45" i="282"/>
  <c r="AD47" i="282"/>
  <c r="AD48" i="282"/>
  <c r="AD57" i="282"/>
  <c r="AD53" i="282"/>
  <c r="AC50" i="282"/>
  <c r="AC51" i="282"/>
  <c r="AC75" i="282"/>
  <c r="AC76" i="282"/>
  <c r="AC77" i="282"/>
  <c r="AD74" i="282"/>
  <c r="AD54" i="282"/>
  <c r="AD55" i="282"/>
  <c r="AD58" i="282"/>
  <c r="AD59" i="282"/>
  <c r="AD62" i="282"/>
  <c r="AD63" i="282"/>
  <c r="AD64" i="282"/>
  <c r="AD34" i="265"/>
  <c r="AD35" i="265"/>
  <c r="AD90" i="306"/>
  <c r="AD91" i="306"/>
  <c r="AD40" i="265"/>
  <c r="AD44" i="265"/>
  <c r="AD46" i="265"/>
  <c r="AD176" i="280"/>
  <c r="AD47" i="265"/>
  <c r="AD48" i="265"/>
  <c r="AD242" i="280"/>
  <c r="AD49" i="265"/>
  <c r="AD50" i="265"/>
  <c r="AD45" i="314"/>
  <c r="AD46" i="314"/>
  <c r="AD48" i="314"/>
  <c r="AD50" i="314"/>
  <c r="AD51" i="314"/>
  <c r="AD61" i="314"/>
  <c r="AD35" i="314"/>
  <c r="AC79" i="314"/>
  <c r="AC80" i="314"/>
  <c r="AC81" i="314"/>
  <c r="AD78" i="314"/>
  <c r="AD36" i="314"/>
  <c r="AD38" i="314"/>
  <c r="AD40" i="314"/>
  <c r="AD42" i="314"/>
  <c r="AD62" i="314"/>
  <c r="AD63" i="314"/>
  <c r="AD64" i="314"/>
  <c r="AD52" i="265"/>
  <c r="AD53" i="314"/>
  <c r="AD55" i="314"/>
  <c r="AD57" i="314"/>
  <c r="AD58" i="314"/>
  <c r="AD59" i="314"/>
  <c r="AD70" i="314"/>
  <c r="AD67" i="314"/>
  <c r="AD68" i="314"/>
  <c r="AD71" i="314"/>
  <c r="AD72" i="314"/>
  <c r="AD53" i="265"/>
  <c r="AD54" i="265"/>
  <c r="AD292" i="280"/>
  <c r="AD288" i="280"/>
  <c r="AD289" i="280"/>
  <c r="AD290" i="280"/>
  <c r="AD293" i="280"/>
  <c r="AD294" i="280"/>
  <c r="AD295" i="280"/>
  <c r="AD56" i="265"/>
  <c r="AD307" i="280"/>
  <c r="AD303" i="280"/>
  <c r="AD304" i="280"/>
  <c r="AD305" i="280"/>
  <c r="AD308" i="280"/>
  <c r="AD309" i="280"/>
  <c r="AD310" i="280"/>
  <c r="AD57" i="265"/>
  <c r="AD58" i="265"/>
  <c r="AD61" i="265"/>
  <c r="AD60" i="286"/>
  <c r="AD61" i="286"/>
  <c r="AD64" i="286"/>
  <c r="AD65" i="286"/>
  <c r="AD9" i="288"/>
  <c r="AD10" i="288"/>
  <c r="AD11" i="288"/>
  <c r="AD13" i="288"/>
  <c r="AD16" i="288"/>
  <c r="AD28" i="286"/>
  <c r="AD29" i="286"/>
  <c r="AD30" i="286"/>
  <c r="AE27" i="286"/>
  <c r="AE55" i="286"/>
  <c r="AE202" i="280"/>
  <c r="AE17" i="265"/>
  <c r="AE268" i="280"/>
  <c r="AE18" i="265"/>
  <c r="AD298" i="280"/>
  <c r="AD299" i="280"/>
  <c r="AD300" i="280"/>
  <c r="AD317" i="280"/>
  <c r="AD318" i="280"/>
  <c r="AD319" i="280"/>
  <c r="AE316" i="280"/>
  <c r="AE283" i="280"/>
  <c r="AE284" i="280"/>
  <c r="AE285" i="280"/>
  <c r="AE19" i="265"/>
  <c r="AE20" i="265"/>
  <c r="AE10" i="282"/>
  <c r="AE11" i="282"/>
  <c r="AE12" i="282"/>
  <c r="AE22" i="265"/>
  <c r="AE23" i="265"/>
  <c r="AE56" i="286"/>
  <c r="AE57" i="286"/>
  <c r="AE63" i="286"/>
  <c r="AD39" i="286"/>
  <c r="AD40" i="286"/>
  <c r="AD41" i="286"/>
  <c r="AE38" i="286"/>
  <c r="AE59" i="286"/>
  <c r="AE36" i="282"/>
  <c r="AE37" i="282"/>
  <c r="AE38" i="282"/>
  <c r="AE39" i="282"/>
  <c r="AE44" i="282"/>
  <c r="AE45" i="282"/>
  <c r="AE47" i="282"/>
  <c r="AE48" i="282"/>
  <c r="AE57" i="282"/>
  <c r="AE53" i="282"/>
  <c r="AD50" i="282"/>
  <c r="AD51" i="282"/>
  <c r="AD75" i="282"/>
  <c r="AD76" i="282"/>
  <c r="AD77" i="282"/>
  <c r="AE74" i="282"/>
  <c r="AE54" i="282"/>
  <c r="AE55" i="282"/>
  <c r="AE58" i="282"/>
  <c r="AE59" i="282"/>
  <c r="AE62" i="282"/>
  <c r="AE63" i="282"/>
  <c r="AE64" i="282"/>
  <c r="AE34" i="265"/>
  <c r="AE35" i="265"/>
  <c r="AE90" i="306"/>
  <c r="AE91" i="306"/>
  <c r="AE40" i="265"/>
  <c r="AE44" i="265"/>
  <c r="AE46" i="265"/>
  <c r="AE176" i="280"/>
  <c r="AE47" i="265"/>
  <c r="AE48" i="265"/>
  <c r="AE242" i="280"/>
  <c r="AE49" i="265"/>
  <c r="AE50" i="265"/>
  <c r="AE45" i="314"/>
  <c r="AE46" i="314"/>
  <c r="AE48" i="314"/>
  <c r="AE50" i="314"/>
  <c r="AE51" i="314"/>
  <c r="AE61" i="314"/>
  <c r="AE35" i="314"/>
  <c r="AD79" i="314"/>
  <c r="AD80" i="314"/>
  <c r="AD81" i="314"/>
  <c r="AE78" i="314"/>
  <c r="AE36" i="314"/>
  <c r="AE38" i="314"/>
  <c r="AE40" i="314"/>
  <c r="AE42" i="314"/>
  <c r="AE62" i="314"/>
  <c r="AE63" i="314"/>
  <c r="AE64" i="314"/>
  <c r="AE52" i="265"/>
  <c r="AE53" i="314"/>
  <c r="AE55" i="314"/>
  <c r="AE57" i="314"/>
  <c r="AE58" i="314"/>
  <c r="AE59" i="314"/>
  <c r="AE70" i="314"/>
  <c r="AE67" i="314"/>
  <c r="AE68" i="314"/>
  <c r="AE71" i="314"/>
  <c r="AE72" i="314"/>
  <c r="AE53" i="265"/>
  <c r="AE54" i="265"/>
  <c r="AE292" i="280"/>
  <c r="AE288" i="280"/>
  <c r="AE289" i="280"/>
  <c r="AE290" i="280"/>
  <c r="AE293" i="280"/>
  <c r="AE294" i="280"/>
  <c r="AE295" i="280"/>
  <c r="AE56" i="265"/>
  <c r="AE307" i="280"/>
  <c r="AE303" i="280"/>
  <c r="AE304" i="280"/>
  <c r="AE305" i="280"/>
  <c r="AE308" i="280"/>
  <c r="AE309" i="280"/>
  <c r="AE310" i="280"/>
  <c r="AE57" i="265"/>
  <c r="AE58" i="265"/>
  <c r="AE61" i="265"/>
  <c r="AE60" i="286"/>
  <c r="AE61" i="286"/>
  <c r="AE64" i="286"/>
  <c r="AE65" i="286"/>
  <c r="AE9" i="288"/>
  <c r="AE10" i="288"/>
  <c r="AE11" i="288"/>
  <c r="AE13" i="288"/>
  <c r="AE16" i="288"/>
  <c r="AE28" i="286"/>
  <c r="AE29" i="286"/>
  <c r="AE30" i="286"/>
  <c r="AF27" i="286"/>
  <c r="AF55" i="286"/>
  <c r="AF202" i="280"/>
  <c r="AF17" i="265"/>
  <c r="AF268" i="280"/>
  <c r="AF18" i="265"/>
  <c r="AE298" i="280"/>
  <c r="AE299" i="280"/>
  <c r="AE300" i="280"/>
  <c r="AE317" i="280"/>
  <c r="AE318" i="280"/>
  <c r="AE319" i="280"/>
  <c r="AF316" i="280"/>
  <c r="AF283" i="280"/>
  <c r="AF284" i="280"/>
  <c r="AF285" i="280"/>
  <c r="AF19" i="265"/>
  <c r="AF20" i="265"/>
  <c r="AF10" i="282"/>
  <c r="AF11" i="282"/>
  <c r="AF12" i="282"/>
  <c r="AF22" i="265"/>
  <c r="AF23" i="265"/>
  <c r="AF56" i="286"/>
  <c r="AF57" i="286"/>
  <c r="AF63" i="286"/>
  <c r="AE39" i="286"/>
  <c r="AE40" i="286"/>
  <c r="AE41" i="286"/>
  <c r="AF38" i="286"/>
  <c r="AF59" i="286"/>
  <c r="AF36" i="282"/>
  <c r="AF37" i="282"/>
  <c r="AF38" i="282"/>
  <c r="AF39" i="282"/>
  <c r="AF44" i="282"/>
  <c r="AF45" i="282"/>
  <c r="AF47" i="282"/>
  <c r="AF48" i="282"/>
  <c r="AF57" i="282"/>
  <c r="AF53" i="282"/>
  <c r="AE50" i="282"/>
  <c r="AE51" i="282"/>
  <c r="AE75" i="282"/>
  <c r="AE76" i="282"/>
  <c r="AE77" i="282"/>
  <c r="AF74" i="282"/>
  <c r="AF54" i="282"/>
  <c r="AF55" i="282"/>
  <c r="AF58" i="282"/>
  <c r="AF59" i="282"/>
  <c r="AF62" i="282"/>
  <c r="AF63" i="282"/>
  <c r="AF64" i="282"/>
  <c r="AF34" i="265"/>
  <c r="AF35" i="265"/>
  <c r="AF90" i="306"/>
  <c r="AF91" i="306"/>
  <c r="AF40" i="265"/>
  <c r="AF44" i="265"/>
  <c r="AF46" i="265"/>
  <c r="AF176" i="280"/>
  <c r="AF47" i="265"/>
  <c r="AF48" i="265"/>
  <c r="AF242" i="280"/>
  <c r="AF49" i="265"/>
  <c r="AF50" i="265"/>
  <c r="AF45" i="314"/>
  <c r="AF46" i="314"/>
  <c r="AF48" i="314"/>
  <c r="AF50" i="314"/>
  <c r="AF51" i="314"/>
  <c r="AF61" i="314"/>
  <c r="AF35" i="314"/>
  <c r="AE79" i="314"/>
  <c r="AE80" i="314"/>
  <c r="AE81" i="314"/>
  <c r="AF78" i="314"/>
  <c r="AF36" i="314"/>
  <c r="AF38" i="314"/>
  <c r="AF40" i="314"/>
  <c r="AF42" i="314"/>
  <c r="AF62" i="314"/>
  <c r="AF63" i="314"/>
  <c r="AF64" i="314"/>
  <c r="AF52" i="265"/>
  <c r="AF53" i="314"/>
  <c r="AF55" i="314"/>
  <c r="AF57" i="314"/>
  <c r="AF58" i="314"/>
  <c r="AF59" i="314"/>
  <c r="AF70" i="314"/>
  <c r="AF67" i="314"/>
  <c r="AF68" i="314"/>
  <c r="AF71" i="314"/>
  <c r="AF72" i="314"/>
  <c r="AF53" i="265"/>
  <c r="AF54" i="265"/>
  <c r="AF292" i="280"/>
  <c r="AF288" i="280"/>
  <c r="AF289" i="280"/>
  <c r="AF290" i="280"/>
  <c r="AF293" i="280"/>
  <c r="AF294" i="280"/>
  <c r="AF295" i="280"/>
  <c r="AF56" i="265"/>
  <c r="AF307" i="280"/>
  <c r="AF303" i="280"/>
  <c r="AF304" i="280"/>
  <c r="AF305" i="280"/>
  <c r="AF308" i="280"/>
  <c r="AF309" i="280"/>
  <c r="AF310" i="280"/>
  <c r="AF57" i="265"/>
  <c r="AF58" i="265"/>
  <c r="AF61" i="265"/>
  <c r="AF60" i="286"/>
  <c r="AF61" i="286"/>
  <c r="AF64" i="286"/>
  <c r="AF65" i="286"/>
  <c r="AF9" i="288"/>
  <c r="AF10" i="288"/>
  <c r="AF11" i="288"/>
  <c r="AF13" i="288"/>
  <c r="AF16" i="288"/>
  <c r="AF28" i="286"/>
  <c r="AF29" i="286"/>
  <c r="AF30" i="286"/>
  <c r="AG27" i="286"/>
  <c r="AG55" i="286"/>
  <c r="AG202" i="280"/>
  <c r="AG17" i="265"/>
  <c r="AG268" i="280"/>
  <c r="AG18" i="265"/>
  <c r="AF298" i="280"/>
  <c r="AF299" i="280"/>
  <c r="AF300" i="280"/>
  <c r="AF317" i="280"/>
  <c r="AF318" i="280"/>
  <c r="AF319" i="280"/>
  <c r="AG316" i="280"/>
  <c r="AG283" i="280"/>
  <c r="AG284" i="280"/>
  <c r="AG285" i="280"/>
  <c r="AG19" i="265"/>
  <c r="AG20" i="265"/>
  <c r="AG10" i="282"/>
  <c r="AG11" i="282"/>
  <c r="AG12" i="282"/>
  <c r="AG22" i="265"/>
  <c r="AG23" i="265"/>
  <c r="AG56" i="286"/>
  <c r="AG57" i="286"/>
  <c r="AG63" i="286"/>
  <c r="AF39" i="286"/>
  <c r="AF40" i="286"/>
  <c r="AF41" i="286"/>
  <c r="AG38" i="286"/>
  <c r="AG59" i="286"/>
  <c r="AG36" i="282"/>
  <c r="AG37" i="282"/>
  <c r="AG38" i="282"/>
  <c r="AG39" i="282"/>
  <c r="AG44" i="282"/>
  <c r="AG45" i="282"/>
  <c r="AG47" i="282"/>
  <c r="AG48" i="282"/>
  <c r="AG57" i="282"/>
  <c r="AG53" i="282"/>
  <c r="AF50" i="282"/>
  <c r="AF51" i="282"/>
  <c r="AF75" i="282"/>
  <c r="AF76" i="282"/>
  <c r="AF77" i="282"/>
  <c r="AG74" i="282"/>
  <c r="AG54" i="282"/>
  <c r="AG55" i="282"/>
  <c r="AG58" i="282"/>
  <c r="AG59" i="282"/>
  <c r="AG62" i="282"/>
  <c r="AG63" i="282"/>
  <c r="AG64" i="282"/>
  <c r="AG34" i="265"/>
  <c r="AG35" i="265"/>
  <c r="AG90" i="306"/>
  <c r="AG91" i="306"/>
  <c r="AG40" i="265"/>
  <c r="AG44" i="265"/>
  <c r="AG46" i="265"/>
  <c r="AG176" i="280"/>
  <c r="AG47" i="265"/>
  <c r="AG48" i="265"/>
  <c r="AG242" i="280"/>
  <c r="AG49" i="265"/>
  <c r="AG50" i="265"/>
  <c r="AG45" i="314"/>
  <c r="AG46" i="314"/>
  <c r="AG48" i="314"/>
  <c r="AG50" i="314"/>
  <c r="AG51" i="314"/>
  <c r="AG61" i="314"/>
  <c r="AG35" i="314"/>
  <c r="AF79" i="314"/>
  <c r="AF80" i="314"/>
  <c r="AF81" i="314"/>
  <c r="AG78" i="314"/>
  <c r="AG36" i="314"/>
  <c r="AG38" i="314"/>
  <c r="AG40" i="314"/>
  <c r="AG42" i="314"/>
  <c r="AG62" i="314"/>
  <c r="AG63" i="314"/>
  <c r="AG64" i="314"/>
  <c r="AG52" i="265"/>
  <c r="AG53" i="314"/>
  <c r="AG55" i="314"/>
  <c r="AG57" i="314"/>
  <c r="AG58" i="314"/>
  <c r="AG59" i="314"/>
  <c r="AG70" i="314"/>
  <c r="AG67" i="314"/>
  <c r="AG68" i="314"/>
  <c r="AG71" i="314"/>
  <c r="AG72" i="314"/>
  <c r="AG53" i="265"/>
  <c r="AG54" i="265"/>
  <c r="AG292" i="280"/>
  <c r="AG288" i="280"/>
  <c r="AG289" i="280"/>
  <c r="AG290" i="280"/>
  <c r="AG293" i="280"/>
  <c r="AG294" i="280"/>
  <c r="AG295" i="280"/>
  <c r="AG56" i="265"/>
  <c r="AG307" i="280"/>
  <c r="AG303" i="280"/>
  <c r="AG304" i="280"/>
  <c r="AG305" i="280"/>
  <c r="AG308" i="280"/>
  <c r="AG309" i="280"/>
  <c r="AG310" i="280"/>
  <c r="AG57" i="265"/>
  <c r="AG58" i="265"/>
  <c r="AG61" i="265"/>
  <c r="AG60" i="286"/>
  <c r="AG61" i="286"/>
  <c r="AG64" i="286"/>
  <c r="AG65" i="286"/>
  <c r="AG9" i="288"/>
  <c r="AG10" i="288"/>
  <c r="AG11" i="288"/>
  <c r="AG13" i="288"/>
  <c r="AG16" i="288"/>
  <c r="AG28" i="286"/>
  <c r="AG29" i="286"/>
  <c r="AG30" i="286"/>
  <c r="AH27" i="286"/>
  <c r="AH55" i="286"/>
  <c r="AH202" i="280"/>
  <c r="AH17" i="265"/>
  <c r="AH268" i="280"/>
  <c r="AH18" i="265"/>
  <c r="AG298" i="280"/>
  <c r="AG299" i="280"/>
  <c r="AG300" i="280"/>
  <c r="AG317" i="280"/>
  <c r="AG318" i="280"/>
  <c r="AG319" i="280"/>
  <c r="AH316" i="280"/>
  <c r="AH283" i="280"/>
  <c r="AH284" i="280"/>
  <c r="AH285" i="280"/>
  <c r="AH19" i="265"/>
  <c r="AH20" i="265"/>
  <c r="AH10" i="282"/>
  <c r="AH11" i="282"/>
  <c r="AH12" i="282"/>
  <c r="AH22" i="265"/>
  <c r="AH23" i="265"/>
  <c r="AH56" i="286"/>
  <c r="AH57" i="286"/>
  <c r="AH63" i="286"/>
  <c r="AG39" i="286"/>
  <c r="AG40" i="286"/>
  <c r="AG41" i="286"/>
  <c r="AH38" i="286"/>
  <c r="AH59" i="286"/>
  <c r="AH36" i="282"/>
  <c r="AH37" i="282"/>
  <c r="AH38" i="282"/>
  <c r="AH39" i="282"/>
  <c r="AH44" i="282"/>
  <c r="AH45" i="282"/>
  <c r="AH47" i="282"/>
  <c r="AH48" i="282"/>
  <c r="AH57" i="282"/>
  <c r="AH53" i="282"/>
  <c r="AG50" i="282"/>
  <c r="AG51" i="282"/>
  <c r="AG75" i="282"/>
  <c r="AG76" i="282"/>
  <c r="AG77" i="282"/>
  <c r="AH74" i="282"/>
  <c r="AH54" i="282"/>
  <c r="AH55" i="282"/>
  <c r="AH58" i="282"/>
  <c r="AH59" i="282"/>
  <c r="AH62" i="282"/>
  <c r="AH63" i="282"/>
  <c r="AH64" i="282"/>
  <c r="AH34" i="265"/>
  <c r="AH35" i="265"/>
  <c r="AH90" i="306"/>
  <c r="AH91" i="306"/>
  <c r="AH40" i="265"/>
  <c r="AH44" i="265"/>
  <c r="AH46" i="265"/>
  <c r="AH176" i="280"/>
  <c r="AH47" i="265"/>
  <c r="AH48" i="265"/>
  <c r="AH242" i="280"/>
  <c r="AH49" i="265"/>
  <c r="AH50" i="265"/>
  <c r="AH45" i="314"/>
  <c r="AH46" i="314"/>
  <c r="AH48" i="314"/>
  <c r="AH50" i="314"/>
  <c r="AH51" i="314"/>
  <c r="AH61" i="314"/>
  <c r="AH35" i="314"/>
  <c r="AG79" i="314"/>
  <c r="AG80" i="314"/>
  <c r="AG81" i="314"/>
  <c r="AH78" i="314"/>
  <c r="AH36" i="314"/>
  <c r="AH38" i="314"/>
  <c r="AH40" i="314"/>
  <c r="AH42" i="314"/>
  <c r="AH62" i="314"/>
  <c r="AH63" i="314"/>
  <c r="AH64" i="314"/>
  <c r="AH52" i="265"/>
  <c r="AH53" i="314"/>
  <c r="AH55" i="314"/>
  <c r="AH57" i="314"/>
  <c r="AH58" i="314"/>
  <c r="AH59" i="314"/>
  <c r="AH70" i="314"/>
  <c r="AH67" i="314"/>
  <c r="AH68" i="314"/>
  <c r="AH71" i="314"/>
  <c r="AH72" i="314"/>
  <c r="AH53" i="265"/>
  <c r="AH54" i="265"/>
  <c r="AH292" i="280"/>
  <c r="AH288" i="280"/>
  <c r="AH289" i="280"/>
  <c r="AH290" i="280"/>
  <c r="AH293" i="280"/>
  <c r="AH294" i="280"/>
  <c r="AH295" i="280"/>
  <c r="AH56" i="265"/>
  <c r="AH307" i="280"/>
  <c r="AH303" i="280"/>
  <c r="AH304" i="280"/>
  <c r="AH305" i="280"/>
  <c r="AH308" i="280"/>
  <c r="AH309" i="280"/>
  <c r="AH310" i="280"/>
  <c r="AH57" i="265"/>
  <c r="AH58" i="265"/>
  <c r="AH61" i="265"/>
  <c r="AH60" i="286"/>
  <c r="AH61" i="286"/>
  <c r="AH64" i="286"/>
  <c r="AH65" i="286"/>
  <c r="AH9" i="288"/>
  <c r="AH10" i="288"/>
  <c r="AH11" i="288"/>
  <c r="AH13" i="288"/>
  <c r="AH16" i="288"/>
  <c r="AH28" i="286"/>
  <c r="AH29" i="286"/>
  <c r="AH30" i="286"/>
  <c r="AI27" i="286"/>
  <c r="AI55" i="286"/>
  <c r="AI202" i="280"/>
  <c r="AI17" i="265"/>
  <c r="AI268" i="280"/>
  <c r="AI18" i="265"/>
  <c r="AH298" i="280"/>
  <c r="AH299" i="280"/>
  <c r="AH300" i="280"/>
  <c r="AH317" i="280"/>
  <c r="AH318" i="280"/>
  <c r="AH319" i="280"/>
  <c r="AI316" i="280"/>
  <c r="AI283" i="280"/>
  <c r="AI284" i="280"/>
  <c r="AI285" i="280"/>
  <c r="AI19" i="265"/>
  <c r="AI20" i="265"/>
  <c r="AI10" i="282"/>
  <c r="AI11" i="282"/>
  <c r="AI12" i="282"/>
  <c r="AI22" i="265"/>
  <c r="AI23" i="265"/>
  <c r="AI56" i="286"/>
  <c r="AI57" i="286"/>
  <c r="AI63" i="286"/>
  <c r="AH39" i="286"/>
  <c r="AH40" i="286"/>
  <c r="AH41" i="286"/>
  <c r="AI38" i="286"/>
  <c r="AI59" i="286"/>
  <c r="AI36" i="282"/>
  <c r="AI37" i="282"/>
  <c r="AI38" i="282"/>
  <c r="AI39" i="282"/>
  <c r="AI44" i="282"/>
  <c r="AI45" i="282"/>
  <c r="AI47" i="282"/>
  <c r="AI48" i="282"/>
  <c r="AI57" i="282"/>
  <c r="AI53" i="282"/>
  <c r="AH50" i="282"/>
  <c r="AH51" i="282"/>
  <c r="AH75" i="282"/>
  <c r="AH76" i="282"/>
  <c r="AH77" i="282"/>
  <c r="AI74" i="282"/>
  <c r="AI54" i="282"/>
  <c r="AI55" i="282"/>
  <c r="AI58" i="282"/>
  <c r="AI59" i="282"/>
  <c r="AI62" i="282"/>
  <c r="AI63" i="282"/>
  <c r="AI64" i="282"/>
  <c r="AI34" i="265"/>
  <c r="AI35" i="265"/>
  <c r="AI90" i="306"/>
  <c r="AI91" i="306"/>
  <c r="AI40" i="265"/>
  <c r="AI44" i="265"/>
  <c r="AI46" i="265"/>
  <c r="AI176" i="280"/>
  <c r="AI47" i="265"/>
  <c r="AI48" i="265"/>
  <c r="AI242" i="280"/>
  <c r="AI49" i="265"/>
  <c r="AI50" i="265"/>
  <c r="AI45" i="314"/>
  <c r="AI46" i="314"/>
  <c r="AI48" i="314"/>
  <c r="AI50" i="314"/>
  <c r="AI51" i="314"/>
  <c r="AI61" i="314"/>
  <c r="AI35" i="314"/>
  <c r="AH79" i="314"/>
  <c r="AH80" i="314"/>
  <c r="AH81" i="314"/>
  <c r="AI78" i="314"/>
  <c r="AI36" i="314"/>
  <c r="AI38" i="314"/>
  <c r="AI40" i="314"/>
  <c r="AI42" i="314"/>
  <c r="AI62" i="314"/>
  <c r="AI63" i="314"/>
  <c r="AI64" i="314"/>
  <c r="AI52" i="265"/>
  <c r="AI53" i="314"/>
  <c r="AI55" i="314"/>
  <c r="AI57" i="314"/>
  <c r="AI58" i="314"/>
  <c r="AI59" i="314"/>
  <c r="AI70" i="314"/>
  <c r="AI67" i="314"/>
  <c r="AI68" i="314"/>
  <c r="AI71" i="314"/>
  <c r="AI72" i="314"/>
  <c r="AI53" i="265"/>
  <c r="AI54" i="265"/>
  <c r="AI292" i="280"/>
  <c r="AI288" i="280"/>
  <c r="AI289" i="280"/>
  <c r="AI290" i="280"/>
  <c r="AI293" i="280"/>
  <c r="AI294" i="280"/>
  <c r="AI295" i="280"/>
  <c r="AI56" i="265"/>
  <c r="AI307" i="280"/>
  <c r="AI303" i="280"/>
  <c r="AI304" i="280"/>
  <c r="AI305" i="280"/>
  <c r="AI308" i="280"/>
  <c r="AI309" i="280"/>
  <c r="AI310" i="280"/>
  <c r="AI57" i="265"/>
  <c r="AI58" i="265"/>
  <c r="AI61" i="265"/>
  <c r="AI60" i="286"/>
  <c r="AI61" i="286"/>
  <c r="AI64" i="286"/>
  <c r="AI65" i="286"/>
  <c r="AI9" i="288"/>
  <c r="AI10" i="288"/>
  <c r="AI11" i="288"/>
  <c r="AI13" i="288"/>
  <c r="AI16" i="288"/>
  <c r="AI28" i="286"/>
  <c r="AI29" i="286"/>
  <c r="AI30" i="286"/>
  <c r="AJ27" i="286"/>
  <c r="AJ55" i="286"/>
  <c r="AJ202" i="280"/>
  <c r="AJ17" i="265"/>
  <c r="AJ268" i="280"/>
  <c r="AJ18" i="265"/>
  <c r="AI298" i="280"/>
  <c r="AI299" i="280"/>
  <c r="AI300" i="280"/>
  <c r="AI317" i="280"/>
  <c r="AI318" i="280"/>
  <c r="AI319" i="280"/>
  <c r="AJ316" i="280"/>
  <c r="AJ283" i="280"/>
  <c r="AJ284" i="280"/>
  <c r="AJ285" i="280"/>
  <c r="AJ19" i="265"/>
  <c r="AJ20" i="265"/>
  <c r="AJ10" i="282"/>
  <c r="AJ11" i="282"/>
  <c r="AJ12" i="282"/>
  <c r="AJ22" i="265"/>
  <c r="AJ23" i="265"/>
  <c r="AJ56" i="286"/>
  <c r="AJ57" i="286"/>
  <c r="AJ63" i="286"/>
  <c r="AI39" i="286"/>
  <c r="AI40" i="286"/>
  <c r="AI41" i="286"/>
  <c r="AJ38" i="286"/>
  <c r="AJ59" i="286"/>
  <c r="AJ36" i="282"/>
  <c r="AJ37" i="282"/>
  <c r="AJ38" i="282"/>
  <c r="AJ39" i="282"/>
  <c r="AJ44" i="282"/>
  <c r="AJ45" i="282"/>
  <c r="AJ47" i="282"/>
  <c r="AJ48" i="282"/>
  <c r="AJ57" i="282"/>
  <c r="AJ53" i="282"/>
  <c r="AI50" i="282"/>
  <c r="AI51" i="282"/>
  <c r="AI75" i="282"/>
  <c r="AI76" i="282"/>
  <c r="AI77" i="282"/>
  <c r="AJ74" i="282"/>
  <c r="AJ54" i="282"/>
  <c r="AJ55" i="282"/>
  <c r="AJ58" i="282"/>
  <c r="AJ59" i="282"/>
  <c r="AJ62" i="282"/>
  <c r="AJ63" i="282"/>
  <c r="AJ64" i="282"/>
  <c r="AJ34" i="265"/>
  <c r="AJ35" i="265"/>
  <c r="AJ90" i="306"/>
  <c r="AJ91" i="306"/>
  <c r="AJ40" i="265"/>
  <c r="AJ44" i="265"/>
  <c r="AJ46" i="265"/>
  <c r="AJ176" i="280"/>
  <c r="AJ47" i="265"/>
  <c r="AJ48" i="265"/>
  <c r="AJ242" i="280"/>
  <c r="AJ49" i="265"/>
  <c r="AJ50" i="265"/>
  <c r="AJ45" i="314"/>
  <c r="AJ46" i="314"/>
  <c r="AJ48" i="314"/>
  <c r="AJ50" i="314"/>
  <c r="AJ51" i="314"/>
  <c r="AJ61" i="314"/>
  <c r="AJ35" i="314"/>
  <c r="AI79" i="314"/>
  <c r="AI80" i="314"/>
  <c r="AI81" i="314"/>
  <c r="AJ78" i="314"/>
  <c r="AJ36" i="314"/>
  <c r="AJ38" i="314"/>
  <c r="AJ40" i="314"/>
  <c r="AJ42" i="314"/>
  <c r="AJ62" i="314"/>
  <c r="AJ63" i="314"/>
  <c r="AJ64" i="314"/>
  <c r="AJ52" i="265"/>
  <c r="AJ53" i="314"/>
  <c r="AJ55" i="314"/>
  <c r="AJ57" i="314"/>
  <c r="AJ58" i="314"/>
  <c r="AJ59" i="314"/>
  <c r="AJ70" i="314"/>
  <c r="AJ67" i="314"/>
  <c r="AJ68" i="314"/>
  <c r="AJ71" i="314"/>
  <c r="AJ72" i="314"/>
  <c r="AJ53" i="265"/>
  <c r="AJ54" i="265"/>
  <c r="AJ292" i="280"/>
  <c r="AJ288" i="280"/>
  <c r="AJ289" i="280"/>
  <c r="AJ290" i="280"/>
  <c r="AJ293" i="280"/>
  <c r="AJ294" i="280"/>
  <c r="AJ295" i="280"/>
  <c r="AJ56" i="265"/>
  <c r="AJ307" i="280"/>
  <c r="AJ303" i="280"/>
  <c r="AJ304" i="280"/>
  <c r="AJ305" i="280"/>
  <c r="AJ308" i="280"/>
  <c r="AJ309" i="280"/>
  <c r="AJ310" i="280"/>
  <c r="AJ57" i="265"/>
  <c r="AJ58" i="265"/>
  <c r="AJ61" i="265"/>
  <c r="AJ60" i="286"/>
  <c r="AJ61" i="286"/>
  <c r="AJ64" i="286"/>
  <c r="AJ65" i="286"/>
  <c r="AJ9" i="288"/>
  <c r="AJ10" i="288"/>
  <c r="AJ11" i="288"/>
  <c r="AJ13" i="288"/>
  <c r="AJ16" i="288"/>
  <c r="AJ28" i="286"/>
  <c r="AJ29" i="286"/>
  <c r="AJ30" i="286"/>
  <c r="AK27" i="286"/>
  <c r="AK55" i="286"/>
  <c r="AK202" i="280"/>
  <c r="AK17" i="265"/>
  <c r="AK268" i="280"/>
  <c r="AK18" i="265"/>
  <c r="AJ298" i="280"/>
  <c r="AJ299" i="280"/>
  <c r="AJ300" i="280"/>
  <c r="AJ317" i="280"/>
  <c r="AJ318" i="280"/>
  <c r="AJ319" i="280"/>
  <c r="AK316" i="280"/>
  <c r="AK283" i="280"/>
  <c r="AK284" i="280"/>
  <c r="AK285" i="280"/>
  <c r="AK19" i="265"/>
  <c r="AK20" i="265"/>
  <c r="AK10" i="282"/>
  <c r="AK11" i="282"/>
  <c r="AK12" i="282"/>
  <c r="AK22" i="265"/>
  <c r="AK23" i="265"/>
  <c r="AK56" i="286"/>
  <c r="AK57" i="286"/>
  <c r="AK63" i="286"/>
  <c r="AJ39" i="286"/>
  <c r="AJ40" i="286"/>
  <c r="AJ41" i="286"/>
  <c r="AK38" i="286"/>
  <c r="AK59" i="286"/>
  <c r="AK36" i="282"/>
  <c r="AK37" i="282"/>
  <c r="AK38" i="282"/>
  <c r="AK39" i="282"/>
  <c r="AK44" i="282"/>
  <c r="AK45" i="282"/>
  <c r="AK47" i="282"/>
  <c r="AK48" i="282"/>
  <c r="AK57" i="282"/>
  <c r="AK53" i="282"/>
  <c r="AJ50" i="282"/>
  <c r="AJ51" i="282"/>
  <c r="AJ75" i="282"/>
  <c r="AJ76" i="282"/>
  <c r="AJ77" i="282"/>
  <c r="AK74" i="282"/>
  <c r="AK54" i="282"/>
  <c r="AK55" i="282"/>
  <c r="AK58" i="282"/>
  <c r="AK59" i="282"/>
  <c r="AK62" i="282"/>
  <c r="AK63" i="282"/>
  <c r="AK64" i="282"/>
  <c r="AK34" i="265"/>
  <c r="AK35" i="265"/>
  <c r="AK90" i="306"/>
  <c r="AK91" i="306"/>
  <c r="AK40" i="265"/>
  <c r="AK44" i="265"/>
  <c r="AK46" i="265"/>
  <c r="AK176" i="280"/>
  <c r="AK47" i="265"/>
  <c r="AK48" i="265"/>
  <c r="AK242" i="280"/>
  <c r="AK49" i="265"/>
  <c r="AK50" i="265"/>
  <c r="AK45" i="314"/>
  <c r="AK46" i="314"/>
  <c r="AK48" i="314"/>
  <c r="AK50" i="314"/>
  <c r="AK51" i="314"/>
  <c r="AK61" i="314"/>
  <c r="AK35" i="314"/>
  <c r="AJ79" i="314"/>
  <c r="AJ80" i="314"/>
  <c r="AJ81" i="314"/>
  <c r="AK78" i="314"/>
  <c r="AK36" i="314"/>
  <c r="AK38" i="314"/>
  <c r="AK40" i="314"/>
  <c r="AK42" i="314"/>
  <c r="AK62" i="314"/>
  <c r="AK63" i="314"/>
  <c r="AK64" i="314"/>
  <c r="AK52" i="265"/>
  <c r="AK53" i="314"/>
  <c r="AK55" i="314"/>
  <c r="AK57" i="314"/>
  <c r="AK58" i="314"/>
  <c r="AK59" i="314"/>
  <c r="AK70" i="314"/>
  <c r="AK67" i="314"/>
  <c r="AK68" i="314"/>
  <c r="AK71" i="314"/>
  <c r="AK72" i="314"/>
  <c r="AK53" i="265"/>
  <c r="AK54" i="265"/>
  <c r="AK292" i="280"/>
  <c r="AK288" i="280"/>
  <c r="AK289" i="280"/>
  <c r="AK290" i="280"/>
  <c r="AK293" i="280"/>
  <c r="AK294" i="280"/>
  <c r="AK295" i="280"/>
  <c r="AK56" i="265"/>
  <c r="AK307" i="280"/>
  <c r="AK303" i="280"/>
  <c r="AK304" i="280"/>
  <c r="AK305" i="280"/>
  <c r="AK308" i="280"/>
  <c r="AK309" i="280"/>
  <c r="AK310" i="280"/>
  <c r="AK57" i="265"/>
  <c r="AK58" i="265"/>
  <c r="AK61" i="265"/>
  <c r="AK60" i="286"/>
  <c r="AK61" i="286"/>
  <c r="AK64" i="286"/>
  <c r="AK65" i="286"/>
  <c r="AK9" i="288"/>
  <c r="AK10" i="288"/>
  <c r="AK11" i="288"/>
  <c r="AK13" i="288"/>
  <c r="AK16" i="288"/>
  <c r="AK28" i="286"/>
  <c r="AK29" i="286"/>
  <c r="AK30" i="286"/>
  <c r="AL27" i="286"/>
  <c r="AL55" i="286"/>
  <c r="AL202" i="280"/>
  <c r="AL17" i="265"/>
  <c r="AL268" i="280"/>
  <c r="AL18" i="265"/>
  <c r="AK298" i="280"/>
  <c r="AK299" i="280"/>
  <c r="AK300" i="280"/>
  <c r="AK317" i="280"/>
  <c r="AK318" i="280"/>
  <c r="AK319" i="280"/>
  <c r="AL316" i="280"/>
  <c r="AL283" i="280"/>
  <c r="AL284" i="280"/>
  <c r="AL285" i="280"/>
  <c r="AL19" i="265"/>
  <c r="AL20" i="265"/>
  <c r="AL10" i="282"/>
  <c r="AL11" i="282"/>
  <c r="AL12" i="282"/>
  <c r="AL22" i="265"/>
  <c r="AL23" i="265"/>
  <c r="AL56" i="286"/>
  <c r="AL57" i="286"/>
  <c r="AL63" i="286"/>
  <c r="AK39" i="286"/>
  <c r="AK40" i="286"/>
  <c r="AK41" i="286"/>
  <c r="AL38" i="286"/>
  <c r="AL59" i="286"/>
  <c r="AL36" i="282"/>
  <c r="AL37" i="282"/>
  <c r="AL38" i="282"/>
  <c r="AL39" i="282"/>
  <c r="AL44" i="282"/>
  <c r="AL45" i="282"/>
  <c r="AL47" i="282"/>
  <c r="AL48" i="282"/>
  <c r="AL57" i="282"/>
  <c r="AL53" i="282"/>
  <c r="AK50" i="282"/>
  <c r="AK51" i="282"/>
  <c r="AK75" i="282"/>
  <c r="AK76" i="282"/>
  <c r="AK77" i="282"/>
  <c r="AL74" i="282"/>
  <c r="AL54" i="282"/>
  <c r="AL55" i="282"/>
  <c r="AL58" i="282"/>
  <c r="AL59" i="282"/>
  <c r="AL62" i="282"/>
  <c r="AL63" i="282"/>
  <c r="AL64" i="282"/>
  <c r="AL34" i="265"/>
  <c r="AL35" i="265"/>
  <c r="AL90" i="306"/>
  <c r="AL91" i="306"/>
  <c r="AL40" i="265"/>
  <c r="AL44" i="265"/>
  <c r="AL46" i="265"/>
  <c r="AL176" i="280"/>
  <c r="AL47" i="265"/>
  <c r="AL48" i="265"/>
  <c r="AL242" i="280"/>
  <c r="AL49" i="265"/>
  <c r="AL50" i="265"/>
  <c r="AL45" i="314"/>
  <c r="AL46" i="314"/>
  <c r="AL48" i="314"/>
  <c r="AL50" i="314"/>
  <c r="AL51" i="314"/>
  <c r="AL61" i="314"/>
  <c r="AL35" i="314"/>
  <c r="AK79" i="314"/>
  <c r="AK80" i="314"/>
  <c r="AK81" i="314"/>
  <c r="AL78" i="314"/>
  <c r="AL36" i="314"/>
  <c r="AL38" i="314"/>
  <c r="AL40" i="314"/>
  <c r="AL42" i="314"/>
  <c r="AL62" i="314"/>
  <c r="AL63" i="314"/>
  <c r="AL64" i="314"/>
  <c r="AL52" i="265"/>
  <c r="AL53" i="314"/>
  <c r="AL55" i="314"/>
  <c r="AL57" i="314"/>
  <c r="AL58" i="314"/>
  <c r="AL59" i="314"/>
  <c r="AL70" i="314"/>
  <c r="AL67" i="314"/>
  <c r="AL68" i="314"/>
  <c r="AL71" i="314"/>
  <c r="AL72" i="314"/>
  <c r="AL53" i="265"/>
  <c r="AL54" i="265"/>
  <c r="AL292" i="280"/>
  <c r="AL288" i="280"/>
  <c r="AL289" i="280"/>
  <c r="AL290" i="280"/>
  <c r="AL293" i="280"/>
  <c r="AL294" i="280"/>
  <c r="AL295" i="280"/>
  <c r="AL56" i="265"/>
  <c r="AL307" i="280"/>
  <c r="AL303" i="280"/>
  <c r="AL304" i="280"/>
  <c r="AL305" i="280"/>
  <c r="AL308" i="280"/>
  <c r="AL309" i="280"/>
  <c r="AL310" i="280"/>
  <c r="AL57" i="265"/>
  <c r="AL58" i="265"/>
  <c r="AL61" i="265"/>
  <c r="AL60" i="286"/>
  <c r="AL61" i="286"/>
  <c r="AL64" i="286"/>
  <c r="AL65" i="286"/>
  <c r="AL9" i="288"/>
  <c r="AL10" i="288"/>
  <c r="AL11" i="288"/>
  <c r="AL13" i="288"/>
  <c r="AL16" i="288"/>
  <c r="AL28" i="286"/>
  <c r="AL29" i="286"/>
  <c r="AL30" i="286"/>
  <c r="AM27" i="286"/>
  <c r="AM55" i="286"/>
  <c r="AM202" i="280"/>
  <c r="AM17" i="265"/>
  <c r="AM268" i="280"/>
  <c r="AM18" i="265"/>
  <c r="AL298" i="280"/>
  <c r="AL299" i="280"/>
  <c r="AL300" i="280"/>
  <c r="AL317" i="280"/>
  <c r="AL318" i="280"/>
  <c r="AL319" i="280"/>
  <c r="AM316" i="280"/>
  <c r="AM283" i="280"/>
  <c r="AM284" i="280"/>
  <c r="AM285" i="280"/>
  <c r="AM19" i="265"/>
  <c r="AM20" i="265"/>
  <c r="AM10" i="282"/>
  <c r="AM11" i="282"/>
  <c r="AM12" i="282"/>
  <c r="AM22" i="265"/>
  <c r="AM23" i="265"/>
  <c r="AM56" i="286"/>
  <c r="AM57" i="286"/>
  <c r="AM63" i="286"/>
  <c r="AL39" i="286"/>
  <c r="AL40" i="286"/>
  <c r="AL41" i="286"/>
  <c r="AM38" i="286"/>
  <c r="AM59" i="286"/>
  <c r="AM36" i="282"/>
  <c r="AM37" i="282"/>
  <c r="AM38" i="282"/>
  <c r="AM39" i="282"/>
  <c r="AM44" i="282"/>
  <c r="AM45" i="282"/>
  <c r="AM47" i="282"/>
  <c r="AM48" i="282"/>
  <c r="AM57" i="282"/>
  <c r="AM53" i="282"/>
  <c r="AL50" i="282"/>
  <c r="AL51" i="282"/>
  <c r="AL75" i="282"/>
  <c r="AL76" i="282"/>
  <c r="AL77" i="282"/>
  <c r="AM74" i="282"/>
  <c r="AM54" i="282"/>
  <c r="AM55" i="282"/>
  <c r="AM58" i="282"/>
  <c r="AM59" i="282"/>
  <c r="AM62" i="282"/>
  <c r="AM63" i="282"/>
  <c r="AM64" i="282"/>
  <c r="AM34" i="265"/>
  <c r="AM35" i="265"/>
  <c r="AM90" i="306"/>
  <c r="AM91" i="306"/>
  <c r="AM40" i="265"/>
  <c r="AM44" i="265"/>
  <c r="AM46" i="265"/>
  <c r="AM176" i="280"/>
  <c r="AM47" i="265"/>
  <c r="AM48" i="265"/>
  <c r="AM242" i="280"/>
  <c r="AM49" i="265"/>
  <c r="AM50" i="265"/>
  <c r="AM45" i="314"/>
  <c r="AM46" i="314"/>
  <c r="AM48" i="314"/>
  <c r="AM50" i="314"/>
  <c r="AM51" i="314"/>
  <c r="AM61" i="314"/>
  <c r="AM35" i="314"/>
  <c r="AL79" i="314"/>
  <c r="AL80" i="314"/>
  <c r="AL81" i="314"/>
  <c r="AM78" i="314"/>
  <c r="AM36" i="314"/>
  <c r="AM38" i="314"/>
  <c r="AM40" i="314"/>
  <c r="AM42" i="314"/>
  <c r="AM62" i="314"/>
  <c r="AM63" i="314"/>
  <c r="AM64" i="314"/>
  <c r="AM52" i="265"/>
  <c r="AM53" i="314"/>
  <c r="AM55" i="314"/>
  <c r="AM57" i="314"/>
  <c r="AM58" i="314"/>
  <c r="AM59" i="314"/>
  <c r="AM70" i="314"/>
  <c r="AM67" i="314"/>
  <c r="AM68" i="314"/>
  <c r="AM71" i="314"/>
  <c r="AM72" i="314"/>
  <c r="AM53" i="265"/>
  <c r="AM54" i="265"/>
  <c r="AM292" i="280"/>
  <c r="AM288" i="280"/>
  <c r="AM289" i="280"/>
  <c r="AM290" i="280"/>
  <c r="AM293" i="280"/>
  <c r="AM294" i="280"/>
  <c r="AM295" i="280"/>
  <c r="AM56" i="265"/>
  <c r="AM307" i="280"/>
  <c r="AM303" i="280"/>
  <c r="AM304" i="280"/>
  <c r="AM305" i="280"/>
  <c r="AM308" i="280"/>
  <c r="AM309" i="280"/>
  <c r="AM310" i="280"/>
  <c r="AM57" i="265"/>
  <c r="AM58" i="265"/>
  <c r="AM61" i="265"/>
  <c r="AM60" i="286"/>
  <c r="AM61" i="286"/>
  <c r="AM64" i="286"/>
  <c r="AM65" i="286"/>
  <c r="AM9" i="288"/>
  <c r="AM10" i="288"/>
  <c r="AM11" i="288"/>
  <c r="AM13" i="288"/>
  <c r="AM16" i="288"/>
  <c r="AM28" i="286"/>
  <c r="AM29" i="286"/>
  <c r="AM30" i="286"/>
  <c r="AN27" i="286"/>
  <c r="AN55" i="286"/>
  <c r="AN202" i="280"/>
  <c r="AN17" i="265"/>
  <c r="AN268" i="280"/>
  <c r="AN18" i="265"/>
  <c r="AM298" i="280"/>
  <c r="AM299" i="280"/>
  <c r="AM300" i="280"/>
  <c r="AM317" i="280"/>
  <c r="AM318" i="280"/>
  <c r="AM319" i="280"/>
  <c r="AN316" i="280"/>
  <c r="AN283" i="280"/>
  <c r="AN284" i="280"/>
  <c r="AN285" i="280"/>
  <c r="AN19" i="265"/>
  <c r="AN20" i="265"/>
  <c r="AN10" i="282"/>
  <c r="AN11" i="282"/>
  <c r="AN12" i="282"/>
  <c r="AN22" i="265"/>
  <c r="AN23" i="265"/>
  <c r="AN56" i="286"/>
  <c r="AN57" i="286"/>
  <c r="AN63" i="286"/>
  <c r="AM39" i="286"/>
  <c r="AM40" i="286"/>
  <c r="AM41" i="286"/>
  <c r="AN38" i="286"/>
  <c r="AN59" i="286"/>
  <c r="AN36" i="282"/>
  <c r="AN37" i="282"/>
  <c r="AN38" i="282"/>
  <c r="AN39" i="282"/>
  <c r="AN44" i="282"/>
  <c r="AN45" i="282"/>
  <c r="AN47" i="282"/>
  <c r="AN48" i="282"/>
  <c r="AN57" i="282"/>
  <c r="AN53" i="282"/>
  <c r="AM50" i="282"/>
  <c r="AM51" i="282"/>
  <c r="AM75" i="282"/>
  <c r="AM76" i="282"/>
  <c r="AM77" i="282"/>
  <c r="AN74" i="282"/>
  <c r="AN54" i="282"/>
  <c r="AN55" i="282"/>
  <c r="AN58" i="282"/>
  <c r="AN59" i="282"/>
  <c r="AN62" i="282"/>
  <c r="AN63" i="282"/>
  <c r="AN64" i="282"/>
  <c r="AN34" i="265"/>
  <c r="AN35" i="265"/>
  <c r="AN90" i="306"/>
  <c r="AN91" i="306"/>
  <c r="AN40" i="265"/>
  <c r="AN44" i="265"/>
  <c r="AN46" i="265"/>
  <c r="AN176" i="280"/>
  <c r="AN47" i="265"/>
  <c r="AN48" i="265"/>
  <c r="AN242" i="280"/>
  <c r="AN49" i="265"/>
  <c r="AN50" i="265"/>
  <c r="AN45" i="314"/>
  <c r="AN46" i="314"/>
  <c r="AN48" i="314"/>
  <c r="AN50" i="314"/>
  <c r="AN51" i="314"/>
  <c r="AN61" i="314"/>
  <c r="AN35" i="314"/>
  <c r="AM79" i="314"/>
  <c r="AM80" i="314"/>
  <c r="AM81" i="314"/>
  <c r="AN78" i="314"/>
  <c r="AN36" i="314"/>
  <c r="AN38" i="314"/>
  <c r="AN40" i="314"/>
  <c r="AN42" i="314"/>
  <c r="AN62" i="314"/>
  <c r="AN63" i="314"/>
  <c r="AN64" i="314"/>
  <c r="AN52" i="265"/>
  <c r="AN53" i="314"/>
  <c r="AN55" i="314"/>
  <c r="AN57" i="314"/>
  <c r="AN58" i="314"/>
  <c r="AN59" i="314"/>
  <c r="AN70" i="314"/>
  <c r="AN67" i="314"/>
  <c r="AN68" i="314"/>
  <c r="AN71" i="314"/>
  <c r="AN72" i="314"/>
  <c r="AN53" i="265"/>
  <c r="AN54" i="265"/>
  <c r="AN292" i="280"/>
  <c r="AN288" i="280"/>
  <c r="AN289" i="280"/>
  <c r="AN290" i="280"/>
  <c r="AN293" i="280"/>
  <c r="AN294" i="280"/>
  <c r="AN295" i="280"/>
  <c r="AN56" i="265"/>
  <c r="AN307" i="280"/>
  <c r="AN303" i="280"/>
  <c r="AN304" i="280"/>
  <c r="AN305" i="280"/>
  <c r="AN308" i="280"/>
  <c r="AN309" i="280"/>
  <c r="AN310" i="280"/>
  <c r="AN57" i="265"/>
  <c r="AN58" i="265"/>
  <c r="AN61" i="265"/>
  <c r="AN60" i="286"/>
  <c r="AN61" i="286"/>
  <c r="AN64" i="286"/>
  <c r="AN65" i="286"/>
  <c r="AN9" i="288"/>
  <c r="AN10" i="288"/>
  <c r="AN11" i="288"/>
  <c r="AN13" i="288"/>
  <c r="AN16" i="288"/>
  <c r="AN28" i="286"/>
  <c r="AN29" i="286"/>
  <c r="AN30" i="286"/>
  <c r="AO27" i="286"/>
  <c r="AO55" i="286"/>
  <c r="AO202" i="280"/>
  <c r="AO17" i="265"/>
  <c r="AO268" i="280"/>
  <c r="AO18" i="265"/>
  <c r="AN298" i="280"/>
  <c r="AN299" i="280"/>
  <c r="AN300" i="280"/>
  <c r="AN317" i="280"/>
  <c r="AN318" i="280"/>
  <c r="AN319" i="280"/>
  <c r="AO316" i="280"/>
  <c r="AO283" i="280"/>
  <c r="AO284" i="280"/>
  <c r="AO285" i="280"/>
  <c r="AO19" i="265"/>
  <c r="AO20" i="265"/>
  <c r="AO10" i="282"/>
  <c r="AO11" i="282"/>
  <c r="AO12" i="282"/>
  <c r="AO22" i="265"/>
  <c r="AO23" i="265"/>
  <c r="AO56" i="286"/>
  <c r="AO57" i="286"/>
  <c r="AO63" i="286"/>
  <c r="AN39" i="286"/>
  <c r="AN40" i="286"/>
  <c r="AN41" i="286"/>
  <c r="AO38" i="286"/>
  <c r="AO59" i="286"/>
  <c r="AO36" i="282"/>
  <c r="AO37" i="282"/>
  <c r="AO38" i="282"/>
  <c r="AO39" i="282"/>
  <c r="AO44" i="282"/>
  <c r="AO45" i="282"/>
  <c r="AO47" i="282"/>
  <c r="AO48" i="282"/>
  <c r="AO57" i="282"/>
  <c r="AO53" i="282"/>
  <c r="AN50" i="282"/>
  <c r="AN51" i="282"/>
  <c r="AN75" i="282"/>
  <c r="AN76" i="282"/>
  <c r="AN77" i="282"/>
  <c r="AO74" i="282"/>
  <c r="AO54" i="282"/>
  <c r="AO55" i="282"/>
  <c r="AO58" i="282"/>
  <c r="AO59" i="282"/>
  <c r="AO62" i="282"/>
  <c r="AO63" i="282"/>
  <c r="AO64" i="282"/>
  <c r="AO34" i="265"/>
  <c r="AO35" i="265"/>
  <c r="AO90" i="306"/>
  <c r="AO91" i="306"/>
  <c r="AO40" i="265"/>
  <c r="AO44" i="265"/>
  <c r="AO46" i="265"/>
  <c r="AO176" i="280"/>
  <c r="AO47" i="265"/>
  <c r="AO48" i="265"/>
  <c r="AO242" i="280"/>
  <c r="AO49" i="265"/>
  <c r="AO50" i="265"/>
  <c r="AO45" i="314"/>
  <c r="AO46" i="314"/>
  <c r="AO48" i="314"/>
  <c r="AO50" i="314"/>
  <c r="AO51" i="314"/>
  <c r="AO61" i="314"/>
  <c r="AO35" i="314"/>
  <c r="AN79" i="314"/>
  <c r="AN80" i="314"/>
  <c r="AN81" i="314"/>
  <c r="AO78" i="314"/>
  <c r="AO36" i="314"/>
  <c r="AO38" i="314"/>
  <c r="AO40" i="314"/>
  <c r="AO42" i="314"/>
  <c r="AO62" i="314"/>
  <c r="AO63" i="314"/>
  <c r="AO64" i="314"/>
  <c r="AO52" i="265"/>
  <c r="AO53" i="314"/>
  <c r="AO55" i="314"/>
  <c r="AO57" i="314"/>
  <c r="AO58" i="314"/>
  <c r="AO59" i="314"/>
  <c r="AO70" i="314"/>
  <c r="AO67" i="314"/>
  <c r="AO68" i="314"/>
  <c r="AO71" i="314"/>
  <c r="AO72" i="314"/>
  <c r="AO53" i="265"/>
  <c r="AO54" i="265"/>
  <c r="AO292" i="280"/>
  <c r="AO288" i="280"/>
  <c r="AO289" i="280"/>
  <c r="AO290" i="280"/>
  <c r="AO293" i="280"/>
  <c r="AO294" i="280"/>
  <c r="AO295" i="280"/>
  <c r="AO56" i="265"/>
  <c r="AO307" i="280"/>
  <c r="AO303" i="280"/>
  <c r="AO304" i="280"/>
  <c r="AO305" i="280"/>
  <c r="AO308" i="280"/>
  <c r="AO309" i="280"/>
  <c r="AO310" i="280"/>
  <c r="AO57" i="265"/>
  <c r="AO58" i="265"/>
  <c r="AO61" i="265"/>
  <c r="AO60" i="286"/>
  <c r="AO61" i="286"/>
  <c r="AO64" i="286"/>
  <c r="AO65" i="286"/>
  <c r="AO9" i="288"/>
  <c r="AO10" i="288"/>
  <c r="AO11" i="288"/>
  <c r="AO13" i="288"/>
  <c r="AO16" i="288"/>
  <c r="AO28" i="286"/>
  <c r="AO29" i="286"/>
  <c r="AO30" i="286"/>
  <c r="AP27" i="286"/>
  <c r="AP55" i="286"/>
  <c r="AP202" i="280"/>
  <c r="AP17" i="265"/>
  <c r="AP268" i="280"/>
  <c r="AP18" i="265"/>
  <c r="AO298" i="280"/>
  <c r="AO299" i="280"/>
  <c r="AO300" i="280"/>
  <c r="AO317" i="280"/>
  <c r="AO318" i="280"/>
  <c r="AO319" i="280"/>
  <c r="AP316" i="280"/>
  <c r="AP283" i="280"/>
  <c r="AP284" i="280"/>
  <c r="AP285" i="280"/>
  <c r="AP19" i="265"/>
  <c r="AP20" i="265"/>
  <c r="AP10" i="282"/>
  <c r="AP11" i="282"/>
  <c r="AP12" i="282"/>
  <c r="AP22" i="265"/>
  <c r="AP23" i="265"/>
  <c r="AP56" i="286"/>
  <c r="AP57" i="286"/>
  <c r="AP63" i="286"/>
  <c r="AO39" i="286"/>
  <c r="AO40" i="286"/>
  <c r="AO41" i="286"/>
  <c r="AP38" i="286"/>
  <c r="AP59" i="286"/>
  <c r="AP36" i="282"/>
  <c r="AP37" i="282"/>
  <c r="AP38" i="282"/>
  <c r="AP39" i="282"/>
  <c r="AP44" i="282"/>
  <c r="AP45" i="282"/>
  <c r="AP47" i="282"/>
  <c r="AP48" i="282"/>
  <c r="AP57" i="282"/>
  <c r="AP53" i="282"/>
  <c r="AO50" i="282"/>
  <c r="AO51" i="282"/>
  <c r="AO75" i="282"/>
  <c r="AO76" i="282"/>
  <c r="AO77" i="282"/>
  <c r="AP74" i="282"/>
  <c r="AP54" i="282"/>
  <c r="AP55" i="282"/>
  <c r="AP58" i="282"/>
  <c r="AP59" i="282"/>
  <c r="AP62" i="282"/>
  <c r="AP63" i="282"/>
  <c r="AP64" i="282"/>
  <c r="AP34" i="265"/>
  <c r="AP35" i="265"/>
  <c r="AP90" i="306"/>
  <c r="AP91" i="306"/>
  <c r="AP40" i="265"/>
  <c r="AP44" i="265"/>
  <c r="AP46" i="265"/>
  <c r="AP176" i="280"/>
  <c r="AP47" i="265"/>
  <c r="AP48" i="265"/>
  <c r="AP242" i="280"/>
  <c r="AP49" i="265"/>
  <c r="AP50" i="265"/>
  <c r="AP45" i="314"/>
  <c r="AP46" i="314"/>
  <c r="AP48" i="314"/>
  <c r="AP50" i="314"/>
  <c r="AP51" i="314"/>
  <c r="AP61" i="314"/>
  <c r="AP35" i="314"/>
  <c r="AO79" i="314"/>
  <c r="AO80" i="314"/>
  <c r="AO81" i="314"/>
  <c r="AP78" i="314"/>
  <c r="AP36" i="314"/>
  <c r="AP38" i="314"/>
  <c r="AP40" i="314"/>
  <c r="AP42" i="314"/>
  <c r="AP62" i="314"/>
  <c r="AP63" i="314"/>
  <c r="AP64" i="314"/>
  <c r="AP52" i="265"/>
  <c r="AP53" i="314"/>
  <c r="AP55" i="314"/>
  <c r="AP57" i="314"/>
  <c r="AP58" i="314"/>
  <c r="AP59" i="314"/>
  <c r="AP70" i="314"/>
  <c r="AP67" i="314"/>
  <c r="AP68" i="314"/>
  <c r="AP71" i="314"/>
  <c r="AP72" i="314"/>
  <c r="AP53" i="265"/>
  <c r="AP54" i="265"/>
  <c r="AP292" i="280"/>
  <c r="AP288" i="280"/>
  <c r="AP289" i="280"/>
  <c r="AP290" i="280"/>
  <c r="AP293" i="280"/>
  <c r="AP294" i="280"/>
  <c r="AP295" i="280"/>
  <c r="AP56" i="265"/>
  <c r="AP307" i="280"/>
  <c r="AP303" i="280"/>
  <c r="AP304" i="280"/>
  <c r="AP305" i="280"/>
  <c r="AP308" i="280"/>
  <c r="AP309" i="280"/>
  <c r="AP310" i="280"/>
  <c r="AP57" i="265"/>
  <c r="AP58" i="265"/>
  <c r="AP61" i="265"/>
  <c r="AP60" i="286"/>
  <c r="AP61" i="286"/>
  <c r="AP64" i="286"/>
  <c r="AP65" i="286"/>
  <c r="AP9" i="288"/>
  <c r="AP10" i="288"/>
  <c r="AP11" i="288"/>
  <c r="AP13" i="288"/>
  <c r="AP16" i="288"/>
  <c r="AP28" i="286"/>
  <c r="AP29" i="286"/>
  <c r="AP30" i="286"/>
  <c r="AQ27" i="286"/>
  <c r="AQ55" i="286"/>
  <c r="AQ202" i="280"/>
  <c r="AQ17" i="265"/>
  <c r="AQ268" i="280"/>
  <c r="AQ18" i="265"/>
  <c r="AP298" i="280"/>
  <c r="AP299" i="280"/>
  <c r="AP300" i="280"/>
  <c r="AP317" i="280"/>
  <c r="AP318" i="280"/>
  <c r="AP319" i="280"/>
  <c r="AQ316" i="280"/>
  <c r="AQ283" i="280"/>
  <c r="AQ284" i="280"/>
  <c r="AQ285" i="280"/>
  <c r="AQ19" i="265"/>
  <c r="AQ20" i="265"/>
  <c r="AQ10" i="282"/>
  <c r="AQ11" i="282"/>
  <c r="AQ12" i="282"/>
  <c r="AQ22" i="265"/>
  <c r="AQ23" i="265"/>
  <c r="AQ56" i="286"/>
  <c r="AQ57" i="286"/>
  <c r="AQ63" i="286"/>
  <c r="AP39" i="286"/>
  <c r="AP40" i="286"/>
  <c r="AP41" i="286"/>
  <c r="AQ38" i="286"/>
  <c r="AQ59" i="286"/>
  <c r="AQ36" i="282"/>
  <c r="AQ37" i="282"/>
  <c r="AQ38" i="282"/>
  <c r="AQ39" i="282"/>
  <c r="AQ44" i="282"/>
  <c r="AQ45" i="282"/>
  <c r="AQ47" i="282"/>
  <c r="AQ48" i="282"/>
  <c r="AQ57" i="282"/>
  <c r="AQ53" i="282"/>
  <c r="AP50" i="282"/>
  <c r="AP51" i="282"/>
  <c r="AP75" i="282"/>
  <c r="AP76" i="282"/>
  <c r="AP77" i="282"/>
  <c r="AQ74" i="282"/>
  <c r="AQ54" i="282"/>
  <c r="AQ55" i="282"/>
  <c r="AQ58" i="282"/>
  <c r="AQ59" i="282"/>
  <c r="AQ62" i="282"/>
  <c r="AQ63" i="282"/>
  <c r="AQ64" i="282"/>
  <c r="AQ34" i="265"/>
  <c r="AQ35" i="265"/>
  <c r="AQ90" i="306"/>
  <c r="AQ91" i="306"/>
  <c r="AQ40" i="265"/>
  <c r="AQ44" i="265"/>
  <c r="AQ46" i="265"/>
  <c r="AQ176" i="280"/>
  <c r="AQ47" i="265"/>
  <c r="AQ48" i="265"/>
  <c r="AQ242" i="280"/>
  <c r="AQ49" i="265"/>
  <c r="AQ50" i="265"/>
  <c r="AQ45" i="314"/>
  <c r="AQ46" i="314"/>
  <c r="AQ48" i="314"/>
  <c r="AQ50" i="314"/>
  <c r="AQ51" i="314"/>
  <c r="AQ61" i="314"/>
  <c r="AQ35" i="314"/>
  <c r="AP79" i="314"/>
  <c r="AP80" i="314"/>
  <c r="AP81" i="314"/>
  <c r="AQ78" i="314"/>
  <c r="AQ36" i="314"/>
  <c r="AQ38" i="314"/>
  <c r="AQ40" i="314"/>
  <c r="AQ42" i="314"/>
  <c r="AQ62" i="314"/>
  <c r="AQ63" i="314"/>
  <c r="AQ64" i="314"/>
  <c r="AQ52" i="265"/>
  <c r="AQ53" i="314"/>
  <c r="AQ55" i="314"/>
  <c r="AQ57" i="314"/>
  <c r="AQ58" i="314"/>
  <c r="AQ59" i="314"/>
  <c r="AQ70" i="314"/>
  <c r="AQ67" i="314"/>
  <c r="AQ68" i="314"/>
  <c r="AQ71" i="314"/>
  <c r="AQ72" i="314"/>
  <c r="AQ53" i="265"/>
  <c r="AQ54" i="265"/>
  <c r="AQ292" i="280"/>
  <c r="AQ288" i="280"/>
  <c r="AQ289" i="280"/>
  <c r="AQ290" i="280"/>
  <c r="AQ293" i="280"/>
  <c r="AQ294" i="280"/>
  <c r="AQ295" i="280"/>
  <c r="AQ56" i="265"/>
  <c r="AQ307" i="280"/>
  <c r="AQ303" i="280"/>
  <c r="AQ304" i="280"/>
  <c r="AQ305" i="280"/>
  <c r="AQ308" i="280"/>
  <c r="AQ309" i="280"/>
  <c r="AQ310" i="280"/>
  <c r="AQ57" i="265"/>
  <c r="AQ58" i="265"/>
  <c r="AQ61" i="265"/>
  <c r="AQ60" i="286"/>
  <c r="AQ61" i="286"/>
  <c r="AQ64" i="286"/>
  <c r="AQ65" i="286"/>
  <c r="AQ9" i="288"/>
  <c r="AQ10" i="288"/>
  <c r="AQ11" i="288"/>
  <c r="AQ13" i="288"/>
  <c r="AQ16" i="288"/>
  <c r="AQ28" i="286"/>
  <c r="AQ29" i="286"/>
  <c r="AQ30" i="286"/>
  <c r="AR27" i="286"/>
  <c r="AR55" i="286"/>
  <c r="AR202" i="280"/>
  <c r="AR17" i="265"/>
  <c r="AR268" i="280"/>
  <c r="AR18" i="265"/>
  <c r="AQ298" i="280"/>
  <c r="AQ299" i="280"/>
  <c r="AQ300" i="280"/>
  <c r="AQ317" i="280"/>
  <c r="AQ318" i="280"/>
  <c r="AQ319" i="280"/>
  <c r="AR316" i="280"/>
  <c r="AR283" i="280"/>
  <c r="AR284" i="280"/>
  <c r="AR285" i="280"/>
  <c r="AR19" i="265"/>
  <c r="AR20" i="265"/>
  <c r="AR10" i="282"/>
  <c r="AR11" i="282"/>
  <c r="AR12" i="282"/>
  <c r="AR22" i="265"/>
  <c r="AR23" i="265"/>
  <c r="AR56" i="286"/>
  <c r="AR57" i="286"/>
  <c r="AR63" i="286"/>
  <c r="AQ39" i="286"/>
  <c r="AQ40" i="286"/>
  <c r="AQ41" i="286"/>
  <c r="AR38" i="286"/>
  <c r="AR59" i="286"/>
  <c r="AR36" i="282"/>
  <c r="AR37" i="282"/>
  <c r="AR38" i="282"/>
  <c r="AR39" i="282"/>
  <c r="AR44" i="282"/>
  <c r="AR45" i="282"/>
  <c r="AR47" i="282"/>
  <c r="AR48" i="282"/>
  <c r="AR57" i="282"/>
  <c r="AR53" i="282"/>
  <c r="AQ50" i="282"/>
  <c r="AQ51" i="282"/>
  <c r="AQ75" i="282"/>
  <c r="AQ76" i="282"/>
  <c r="AQ77" i="282"/>
  <c r="AR74" i="282"/>
  <c r="AR54" i="282"/>
  <c r="AR55" i="282"/>
  <c r="AR58" i="282"/>
  <c r="AR59" i="282"/>
  <c r="AR62" i="282"/>
  <c r="AR63" i="282"/>
  <c r="AR64" i="282"/>
  <c r="AR34" i="265"/>
  <c r="AR35" i="265"/>
  <c r="AR90" i="306"/>
  <c r="AR91" i="306"/>
  <c r="AR40" i="265"/>
  <c r="AR44" i="265"/>
  <c r="AR46" i="265"/>
  <c r="AR176" i="280"/>
  <c r="AR47" i="265"/>
  <c r="AR48" i="265"/>
  <c r="AR242" i="280"/>
  <c r="AR49" i="265"/>
  <c r="AR50" i="265"/>
  <c r="AR45" i="314"/>
  <c r="AR46" i="314"/>
  <c r="AR48" i="314"/>
  <c r="AR50" i="314"/>
  <c r="AR51" i="314"/>
  <c r="AR61" i="314"/>
  <c r="AR35" i="314"/>
  <c r="AQ79" i="314"/>
  <c r="AQ80" i="314"/>
  <c r="AQ81" i="314"/>
  <c r="AR78" i="314"/>
  <c r="AR36" i="314"/>
  <c r="AR38" i="314"/>
  <c r="AR40" i="314"/>
  <c r="AR42" i="314"/>
  <c r="AR62" i="314"/>
  <c r="AR63" i="314"/>
  <c r="AR64" i="314"/>
  <c r="AR52" i="265"/>
  <c r="AR53" i="314"/>
  <c r="AR55" i="314"/>
  <c r="AR57" i="314"/>
  <c r="AR58" i="314"/>
  <c r="AR59" i="314"/>
  <c r="AR70" i="314"/>
  <c r="AR67" i="314"/>
  <c r="AR68" i="314"/>
  <c r="AR71" i="314"/>
  <c r="AR72" i="314"/>
  <c r="AR53" i="265"/>
  <c r="AR54" i="265"/>
  <c r="AR292" i="280"/>
  <c r="AR288" i="280"/>
  <c r="AR289" i="280"/>
  <c r="AR290" i="280"/>
  <c r="AR293" i="280"/>
  <c r="AR294" i="280"/>
  <c r="AR295" i="280"/>
  <c r="AR56" i="265"/>
  <c r="AR307" i="280"/>
  <c r="AR303" i="280"/>
  <c r="AR304" i="280"/>
  <c r="AR305" i="280"/>
  <c r="AR308" i="280"/>
  <c r="AR309" i="280"/>
  <c r="AR310" i="280"/>
  <c r="AR57" i="265"/>
  <c r="AR58" i="265"/>
  <c r="AR61" i="265"/>
  <c r="AR60" i="286"/>
  <c r="AR61" i="286"/>
  <c r="AR64" i="286"/>
  <c r="AR65" i="286"/>
  <c r="AR9" i="288"/>
  <c r="AR10" i="288"/>
  <c r="AR11" i="288"/>
  <c r="AR13" i="288"/>
  <c r="AR16" i="288"/>
  <c r="AR28" i="286"/>
  <c r="AR29" i="286"/>
  <c r="AR30" i="286"/>
  <c r="AS27" i="286"/>
  <c r="AS55" i="286"/>
  <c r="AS202" i="280"/>
  <c r="AS17" i="265"/>
  <c r="AS268" i="280"/>
  <c r="AS18" i="265"/>
  <c r="AR298" i="280"/>
  <c r="AR299" i="280"/>
  <c r="AR300" i="280"/>
  <c r="AR317" i="280"/>
  <c r="AR318" i="280"/>
  <c r="AR319" i="280"/>
  <c r="AS316" i="280"/>
  <c r="AS283" i="280"/>
  <c r="AS284" i="280"/>
  <c r="AS285" i="280"/>
  <c r="AS19" i="265"/>
  <c r="AS20" i="265"/>
  <c r="AS10" i="282"/>
  <c r="AS11" i="282"/>
  <c r="AS12" i="282"/>
  <c r="AS22" i="265"/>
  <c r="AS23" i="265"/>
  <c r="AS56" i="286"/>
  <c r="AS57" i="286"/>
  <c r="AS63" i="286"/>
  <c r="AR39" i="286"/>
  <c r="AR40" i="286"/>
  <c r="AR41" i="286"/>
  <c r="AS38" i="286"/>
  <c r="AS59" i="286"/>
  <c r="AS36" i="282"/>
  <c r="AS37" i="282"/>
  <c r="AS38" i="282"/>
  <c r="AS39" i="282"/>
  <c r="AS44" i="282"/>
  <c r="AS45" i="282"/>
  <c r="AS47" i="282"/>
  <c r="AS48" i="282"/>
  <c r="AS57" i="282"/>
  <c r="AS53" i="282"/>
  <c r="AR50" i="282"/>
  <c r="AR51" i="282"/>
  <c r="AR75" i="282"/>
  <c r="AR76" i="282"/>
  <c r="AR77" i="282"/>
  <c r="AS74" i="282"/>
  <c r="AS54" i="282"/>
  <c r="AS55" i="282"/>
  <c r="AS58" i="282"/>
  <c r="AS59" i="282"/>
  <c r="AS62" i="282"/>
  <c r="AS63" i="282"/>
  <c r="AS64" i="282"/>
  <c r="AS34" i="265"/>
  <c r="AS35" i="265"/>
  <c r="AS90" i="306"/>
  <c r="AS91" i="306"/>
  <c r="AS40" i="265"/>
  <c r="AS44" i="265"/>
  <c r="AS46" i="265"/>
  <c r="AS176" i="280"/>
  <c r="AS47" i="265"/>
  <c r="AS48" i="265"/>
  <c r="AS242" i="280"/>
  <c r="AS49" i="265"/>
  <c r="AS50" i="265"/>
  <c r="AS45" i="314"/>
  <c r="AS46" i="314"/>
  <c r="AS48" i="314"/>
  <c r="AS50" i="314"/>
  <c r="AS51" i="314"/>
  <c r="AS61" i="314"/>
  <c r="AS35" i="314"/>
  <c r="AR79" i="314"/>
  <c r="AR80" i="314"/>
  <c r="AR81" i="314"/>
  <c r="AS78" i="314"/>
  <c r="AS36" i="314"/>
  <c r="AS38" i="314"/>
  <c r="AS40" i="314"/>
  <c r="AS42" i="314"/>
  <c r="AS62" i="314"/>
  <c r="AS63" i="314"/>
  <c r="AS64" i="314"/>
  <c r="AS52" i="265"/>
  <c r="AS53" i="314"/>
  <c r="AS55" i="314"/>
  <c r="AS57" i="314"/>
  <c r="AS58" i="314"/>
  <c r="AS59" i="314"/>
  <c r="AS70" i="314"/>
  <c r="AS67" i="314"/>
  <c r="AS68" i="314"/>
  <c r="AS71" i="314"/>
  <c r="AS72" i="314"/>
  <c r="AS53" i="265"/>
  <c r="AS54" i="265"/>
  <c r="AS292" i="280"/>
  <c r="AS288" i="280"/>
  <c r="AS289" i="280"/>
  <c r="AS290" i="280"/>
  <c r="AS293" i="280"/>
  <c r="AS294" i="280"/>
  <c r="AS295" i="280"/>
  <c r="AS56" i="265"/>
  <c r="AS307" i="280"/>
  <c r="AS303" i="280"/>
  <c r="AS304" i="280"/>
  <c r="AS305" i="280"/>
  <c r="AS308" i="280"/>
  <c r="AS309" i="280"/>
  <c r="AS310" i="280"/>
  <c r="AS57" i="265"/>
  <c r="AS58" i="265"/>
  <c r="AS61" i="265"/>
  <c r="AS60" i="286"/>
  <c r="AS61" i="286"/>
  <c r="AS64" i="286"/>
  <c r="AS65" i="286"/>
  <c r="AS9" i="288"/>
  <c r="AS10" i="288"/>
  <c r="AS11" i="288"/>
  <c r="AS13" i="288"/>
  <c r="AS16" i="288"/>
  <c r="AS28" i="286"/>
  <c r="AS29" i="286"/>
  <c r="AS30" i="286"/>
  <c r="AT27" i="286"/>
  <c r="AT55" i="286"/>
  <c r="AT202" i="280"/>
  <c r="AT17" i="265"/>
  <c r="AT268" i="280"/>
  <c r="AT18" i="265"/>
  <c r="AS298" i="280"/>
  <c r="AS299" i="280"/>
  <c r="AS300" i="280"/>
  <c r="AS317" i="280"/>
  <c r="AS318" i="280"/>
  <c r="AS319" i="280"/>
  <c r="AT316" i="280"/>
  <c r="AT283" i="280"/>
  <c r="AT284" i="280"/>
  <c r="AT285" i="280"/>
  <c r="AT19" i="265"/>
  <c r="AT20" i="265"/>
  <c r="AT10" i="282"/>
  <c r="AT11" i="282"/>
  <c r="AT12" i="282"/>
  <c r="AT22" i="265"/>
  <c r="AT23" i="265"/>
  <c r="AT56" i="286"/>
  <c r="AT57" i="286"/>
  <c r="AT63" i="286"/>
  <c r="AS39" i="286"/>
  <c r="AS40" i="286"/>
  <c r="AS41" i="286"/>
  <c r="AT38" i="286"/>
  <c r="AT59" i="286"/>
  <c r="AT36" i="282"/>
  <c r="AT37" i="282"/>
  <c r="AT38" i="282"/>
  <c r="AT39" i="282"/>
  <c r="AT44" i="282"/>
  <c r="AT45" i="282"/>
  <c r="AT47" i="282"/>
  <c r="AT48" i="282"/>
  <c r="AT57" i="282"/>
  <c r="AT53" i="282"/>
  <c r="AS50" i="282"/>
  <c r="AS51" i="282"/>
  <c r="AS75" i="282"/>
  <c r="AS76" i="282"/>
  <c r="AS77" i="282"/>
  <c r="AT74" i="282"/>
  <c r="AT54" i="282"/>
  <c r="AT55" i="282"/>
  <c r="AT58" i="282"/>
  <c r="AT59" i="282"/>
  <c r="AT62" i="282"/>
  <c r="AT63" i="282"/>
  <c r="AT64" i="282"/>
  <c r="AT34" i="265"/>
  <c r="AT35" i="265"/>
  <c r="AT90" i="306"/>
  <c r="AT91" i="306"/>
  <c r="AT40" i="265"/>
  <c r="AT44" i="265"/>
  <c r="AT46" i="265"/>
  <c r="AT176" i="280"/>
  <c r="AT47" i="265"/>
  <c r="AT48" i="265"/>
  <c r="AT242" i="280"/>
  <c r="AT49" i="265"/>
  <c r="AT50" i="265"/>
  <c r="AT45" i="314"/>
  <c r="AT46" i="314"/>
  <c r="AT48" i="314"/>
  <c r="AT50" i="314"/>
  <c r="AT51" i="314"/>
  <c r="AT61" i="314"/>
  <c r="AT35" i="314"/>
  <c r="AS79" i="314"/>
  <c r="AS80" i="314"/>
  <c r="AS81" i="314"/>
  <c r="AT78" i="314"/>
  <c r="AT36" i="314"/>
  <c r="AT38" i="314"/>
  <c r="AT40" i="314"/>
  <c r="AT42" i="314"/>
  <c r="AT62" i="314"/>
  <c r="AT63" i="314"/>
  <c r="AT64" i="314"/>
  <c r="AT52" i="265"/>
  <c r="AT53" i="314"/>
  <c r="AT55" i="314"/>
  <c r="AT57" i="314"/>
  <c r="AT58" i="314"/>
  <c r="AT59" i="314"/>
  <c r="AT70" i="314"/>
  <c r="AT67" i="314"/>
  <c r="AT68" i="314"/>
  <c r="AT71" i="314"/>
  <c r="AT72" i="314"/>
  <c r="AT53" i="265"/>
  <c r="AT54" i="265"/>
  <c r="AT292" i="280"/>
  <c r="AT288" i="280"/>
  <c r="AT289" i="280"/>
  <c r="AT290" i="280"/>
  <c r="AT293" i="280"/>
  <c r="AT294" i="280"/>
  <c r="AT295" i="280"/>
  <c r="AT56" i="265"/>
  <c r="AT307" i="280"/>
  <c r="AT303" i="280"/>
  <c r="AT304" i="280"/>
  <c r="AT305" i="280"/>
  <c r="AT308" i="280"/>
  <c r="AT309" i="280"/>
  <c r="AT310" i="280"/>
  <c r="AT57" i="265"/>
  <c r="AT58" i="265"/>
  <c r="AT61" i="265"/>
  <c r="AT60" i="286"/>
  <c r="AT61" i="286"/>
  <c r="AT64" i="286"/>
  <c r="AT65" i="286"/>
  <c r="AT9" i="288"/>
  <c r="AT10" i="288"/>
  <c r="AT11" i="288"/>
  <c r="AT13" i="288"/>
  <c r="AT16" i="288"/>
  <c r="AT28" i="286"/>
  <c r="AT29" i="286"/>
  <c r="AT30" i="286"/>
  <c r="AU27" i="286"/>
  <c r="AU55" i="286"/>
  <c r="AU202" i="280"/>
  <c r="AU17" i="265"/>
  <c r="AU268" i="280"/>
  <c r="AU18" i="265"/>
  <c r="AT298" i="280"/>
  <c r="AT299" i="280"/>
  <c r="AT300" i="280"/>
  <c r="AT317" i="280"/>
  <c r="AT318" i="280"/>
  <c r="AT319" i="280"/>
  <c r="AU316" i="280"/>
  <c r="AU283" i="280"/>
  <c r="AU284" i="280"/>
  <c r="AU285" i="280"/>
  <c r="AU19" i="265"/>
  <c r="AU20" i="265"/>
  <c r="AU10" i="282"/>
  <c r="AU11" i="282"/>
  <c r="AU12" i="282"/>
  <c r="AU22" i="265"/>
  <c r="AU23" i="265"/>
  <c r="AU56" i="286"/>
  <c r="AU57" i="286"/>
  <c r="AU63" i="286"/>
  <c r="AT39" i="286"/>
  <c r="AT40" i="286"/>
  <c r="AT41" i="286"/>
  <c r="AU38" i="286"/>
  <c r="AU59" i="286"/>
  <c r="AU36" i="282"/>
  <c r="AU37" i="282"/>
  <c r="AU38" i="282"/>
  <c r="AU39" i="282"/>
  <c r="AU44" i="282"/>
  <c r="AU45" i="282"/>
  <c r="AU47" i="282"/>
  <c r="AU48" i="282"/>
  <c r="AU57" i="282"/>
  <c r="AU53" i="282"/>
  <c r="AT50" i="282"/>
  <c r="AT51" i="282"/>
  <c r="AT75" i="282"/>
  <c r="AT76" i="282"/>
  <c r="AT77" i="282"/>
  <c r="AU74" i="282"/>
  <c r="AU54" i="282"/>
  <c r="AU55" i="282"/>
  <c r="AU58" i="282"/>
  <c r="AU59" i="282"/>
  <c r="AU62" i="282"/>
  <c r="AU63" i="282"/>
  <c r="AU64" i="282"/>
  <c r="AU34" i="265"/>
  <c r="AU35" i="265"/>
  <c r="AU90" i="306"/>
  <c r="AU91" i="306"/>
  <c r="AU40" i="265"/>
  <c r="AU44" i="265"/>
  <c r="AU46" i="265"/>
  <c r="AU176" i="280"/>
  <c r="AU47" i="265"/>
  <c r="AU48" i="265"/>
  <c r="AU242" i="280"/>
  <c r="AU49" i="265"/>
  <c r="AU50" i="265"/>
  <c r="AU45" i="314"/>
  <c r="AU46" i="314"/>
  <c r="AU48" i="314"/>
  <c r="AU50" i="314"/>
  <c r="AU51" i="314"/>
  <c r="AU61" i="314"/>
  <c r="AU35" i="314"/>
  <c r="AT79" i="314"/>
  <c r="AT80" i="314"/>
  <c r="AT81" i="314"/>
  <c r="AU78" i="314"/>
  <c r="AU36" i="314"/>
  <c r="AU38" i="314"/>
  <c r="AU40" i="314"/>
  <c r="AU42" i="314"/>
  <c r="AU62" i="314"/>
  <c r="AU63" i="314"/>
  <c r="AU64" i="314"/>
  <c r="AU52" i="265"/>
  <c r="AU53" i="314"/>
  <c r="AU55" i="314"/>
  <c r="AU57" i="314"/>
  <c r="AU58" i="314"/>
  <c r="AU59" i="314"/>
  <c r="AU70" i="314"/>
  <c r="AU67" i="314"/>
  <c r="AU68" i="314"/>
  <c r="AU71" i="314"/>
  <c r="AU72" i="314"/>
  <c r="AU53" i="265"/>
  <c r="AU54" i="265"/>
  <c r="AU292" i="280"/>
  <c r="AU288" i="280"/>
  <c r="AU289" i="280"/>
  <c r="AU290" i="280"/>
  <c r="AU293" i="280"/>
  <c r="AU294" i="280"/>
  <c r="AU295" i="280"/>
  <c r="AU56" i="265"/>
  <c r="AU307" i="280"/>
  <c r="AU303" i="280"/>
  <c r="AU304" i="280"/>
  <c r="AU305" i="280"/>
  <c r="AU308" i="280"/>
  <c r="AU309" i="280"/>
  <c r="AU310" i="280"/>
  <c r="AU57" i="265"/>
  <c r="AU58" i="265"/>
  <c r="AU61" i="265"/>
  <c r="AU60" i="286"/>
  <c r="AU61" i="286"/>
  <c r="AU64" i="286"/>
  <c r="AU65" i="286"/>
  <c r="AU9" i="288"/>
  <c r="AU10" i="288"/>
  <c r="AU11" i="288"/>
  <c r="AU13" i="288"/>
  <c r="AU16" i="288"/>
  <c r="AU28" i="286"/>
  <c r="AU29" i="286"/>
  <c r="AU30" i="286"/>
  <c r="AV27" i="286"/>
  <c r="AV55" i="286"/>
  <c r="AV202" i="280"/>
  <c r="AV17" i="265"/>
  <c r="AV268" i="280"/>
  <c r="AV18" i="265"/>
  <c r="AU298" i="280"/>
  <c r="AU299" i="280"/>
  <c r="AU300" i="280"/>
  <c r="AU317" i="280"/>
  <c r="AU318" i="280"/>
  <c r="AU319" i="280"/>
  <c r="AV316" i="280"/>
  <c r="AV283" i="280"/>
  <c r="AV284" i="280"/>
  <c r="AV285" i="280"/>
  <c r="AV19" i="265"/>
  <c r="AV20" i="265"/>
  <c r="AV10" i="282"/>
  <c r="AV11" i="282"/>
  <c r="AV12" i="282"/>
  <c r="AV22" i="265"/>
  <c r="AV23" i="265"/>
  <c r="AV56" i="286"/>
  <c r="AV57" i="286"/>
  <c r="AV63" i="286"/>
  <c r="AU39" i="286"/>
  <c r="AU40" i="286"/>
  <c r="AU41" i="286"/>
  <c r="AV38" i="286"/>
  <c r="AV59" i="286"/>
  <c r="AV36" i="282"/>
  <c r="AV37" i="282"/>
  <c r="AV38" i="282"/>
  <c r="AV39" i="282"/>
  <c r="AV44" i="282"/>
  <c r="AV45" i="282"/>
  <c r="AV47" i="282"/>
  <c r="AV48" i="282"/>
  <c r="AV57" i="282"/>
  <c r="AV53" i="282"/>
  <c r="AU50" i="282"/>
  <c r="AU51" i="282"/>
  <c r="AU75" i="282"/>
  <c r="AU76" i="282"/>
  <c r="AU77" i="282"/>
  <c r="AV74" i="282"/>
  <c r="AV54" i="282"/>
  <c r="AV55" i="282"/>
  <c r="AV58" i="282"/>
  <c r="AV59" i="282"/>
  <c r="AV62" i="282"/>
  <c r="AV63" i="282"/>
  <c r="AV64" i="282"/>
  <c r="AV34" i="265"/>
  <c r="AV35" i="265"/>
  <c r="AV90" i="306"/>
  <c r="AV91" i="306"/>
  <c r="AV40" i="265"/>
  <c r="AV44" i="265"/>
  <c r="AV46" i="265"/>
  <c r="AV176" i="280"/>
  <c r="AV47" i="265"/>
  <c r="AV48" i="265"/>
  <c r="AV242" i="280"/>
  <c r="AV49" i="265"/>
  <c r="AV50" i="265"/>
  <c r="AV45" i="314"/>
  <c r="AV46" i="314"/>
  <c r="AV48" i="314"/>
  <c r="AV50" i="314"/>
  <c r="AV51" i="314"/>
  <c r="AV61" i="314"/>
  <c r="AV35" i="314"/>
  <c r="AU79" i="314"/>
  <c r="AU80" i="314"/>
  <c r="AU81" i="314"/>
  <c r="AV78" i="314"/>
  <c r="AV36" i="314"/>
  <c r="AV38" i="314"/>
  <c r="AV40" i="314"/>
  <c r="AV42" i="314"/>
  <c r="AV62" i="314"/>
  <c r="AV63" i="314"/>
  <c r="AV64" i="314"/>
  <c r="AV52" i="265"/>
  <c r="AV53" i="314"/>
  <c r="AV55" i="314"/>
  <c r="AV57" i="314"/>
  <c r="AV58" i="314"/>
  <c r="AV59" i="314"/>
  <c r="AV70" i="314"/>
  <c r="AV67" i="314"/>
  <c r="AV68" i="314"/>
  <c r="AV71" i="314"/>
  <c r="AV72" i="314"/>
  <c r="AV53" i="265"/>
  <c r="AV54" i="265"/>
  <c r="AV292" i="280"/>
  <c r="AV288" i="280"/>
  <c r="AV289" i="280"/>
  <c r="AV290" i="280"/>
  <c r="AV293" i="280"/>
  <c r="AV294" i="280"/>
  <c r="AV295" i="280"/>
  <c r="AV56" i="265"/>
  <c r="AV307" i="280"/>
  <c r="AV303" i="280"/>
  <c r="AV304" i="280"/>
  <c r="AV305" i="280"/>
  <c r="AV308" i="280"/>
  <c r="AV309" i="280"/>
  <c r="AV310" i="280"/>
  <c r="AV57" i="265"/>
  <c r="AV58" i="265"/>
  <c r="AV61" i="265"/>
  <c r="AV60" i="286"/>
  <c r="AV61" i="286"/>
  <c r="AV64" i="286"/>
  <c r="AV65" i="286"/>
  <c r="AV9" i="288"/>
  <c r="AV10" i="288"/>
  <c r="AV11" i="288"/>
  <c r="AV13" i="288"/>
  <c r="AV16" i="288"/>
  <c r="AV28" i="286"/>
  <c r="AV29" i="286"/>
  <c r="AV30" i="286"/>
  <c r="AW27" i="286"/>
  <c r="AW55" i="286"/>
  <c r="AW202" i="280"/>
  <c r="AW17" i="265"/>
  <c r="AW268" i="280"/>
  <c r="AW18" i="265"/>
  <c r="AV298" i="280"/>
  <c r="AV299" i="280"/>
  <c r="AV300" i="280"/>
  <c r="AV317" i="280"/>
  <c r="AV318" i="280"/>
  <c r="AV319" i="280"/>
  <c r="AW316" i="280"/>
  <c r="AW283" i="280"/>
  <c r="AW284" i="280"/>
  <c r="AW285" i="280"/>
  <c r="AW19" i="265"/>
  <c r="AW20" i="265"/>
  <c r="AW10" i="282"/>
  <c r="AW11" i="282"/>
  <c r="AW12" i="282"/>
  <c r="AW22" i="265"/>
  <c r="AW23" i="265"/>
  <c r="AW56" i="286"/>
  <c r="AW57" i="286"/>
  <c r="AW63" i="286"/>
  <c r="AV39" i="286"/>
  <c r="AV40" i="286"/>
  <c r="AV41" i="286"/>
  <c r="AW38" i="286"/>
  <c r="AW59" i="286"/>
  <c r="AW36" i="282"/>
  <c r="AW37" i="282"/>
  <c r="AW38" i="282"/>
  <c r="AW39" i="282"/>
  <c r="AW44" i="282"/>
  <c r="AW45" i="282"/>
  <c r="AW47" i="282"/>
  <c r="AW48" i="282"/>
  <c r="AW57" i="282"/>
  <c r="AW53" i="282"/>
  <c r="AV50" i="282"/>
  <c r="AV51" i="282"/>
  <c r="AV75" i="282"/>
  <c r="AV76" i="282"/>
  <c r="AV77" i="282"/>
  <c r="AW74" i="282"/>
  <c r="AW54" i="282"/>
  <c r="AW55" i="282"/>
  <c r="AW58" i="282"/>
  <c r="AW59" i="282"/>
  <c r="AW62" i="282"/>
  <c r="AW63" i="282"/>
  <c r="AW64" i="282"/>
  <c r="AW34" i="265"/>
  <c r="AW35" i="265"/>
  <c r="AW90" i="306"/>
  <c r="AW91" i="306"/>
  <c r="AW40" i="265"/>
  <c r="AW44" i="265"/>
  <c r="AW46" i="265"/>
  <c r="AW176" i="280"/>
  <c r="AW47" i="265"/>
  <c r="AW48" i="265"/>
  <c r="AW242" i="280"/>
  <c r="AW49" i="265"/>
  <c r="AW50" i="265"/>
  <c r="AW45" i="314"/>
  <c r="AW46" i="314"/>
  <c r="AW48" i="314"/>
  <c r="AW50" i="314"/>
  <c r="AW51" i="314"/>
  <c r="AW61" i="314"/>
  <c r="AW35" i="314"/>
  <c r="AV79" i="314"/>
  <c r="AV80" i="314"/>
  <c r="AV81" i="314"/>
  <c r="AW78" i="314"/>
  <c r="AW36" i="314"/>
  <c r="AW38" i="314"/>
  <c r="AW40" i="314"/>
  <c r="AW42" i="314"/>
  <c r="AW62" i="314"/>
  <c r="AW63" i="314"/>
  <c r="AW64" i="314"/>
  <c r="AW52" i="265"/>
  <c r="AW53" i="314"/>
  <c r="AW55" i="314"/>
  <c r="AW57" i="314"/>
  <c r="AW58" i="314"/>
  <c r="AW59" i="314"/>
  <c r="AW70" i="314"/>
  <c r="AW67" i="314"/>
  <c r="AW68" i="314"/>
  <c r="AW71" i="314"/>
  <c r="AW72" i="314"/>
  <c r="AW53" i="265"/>
  <c r="AW54" i="265"/>
  <c r="AW292" i="280"/>
  <c r="AW288" i="280"/>
  <c r="AW289" i="280"/>
  <c r="AW290" i="280"/>
  <c r="AW293" i="280"/>
  <c r="AW294" i="280"/>
  <c r="AW295" i="280"/>
  <c r="AW56" i="265"/>
  <c r="AW307" i="280"/>
  <c r="AW303" i="280"/>
  <c r="AW304" i="280"/>
  <c r="AW305" i="280"/>
  <c r="AW308" i="280"/>
  <c r="AW309" i="280"/>
  <c r="AW310" i="280"/>
  <c r="AW57" i="265"/>
  <c r="AW58" i="265"/>
  <c r="AW61" i="265"/>
  <c r="AW60" i="286"/>
  <c r="AW61" i="286"/>
  <c r="AW64" i="286"/>
  <c r="AW65" i="286"/>
  <c r="AW9" i="288"/>
  <c r="AW10" i="288"/>
  <c r="AW11" i="288"/>
  <c r="AW13" i="288"/>
  <c r="AW16" i="288"/>
  <c r="AW28" i="286"/>
  <c r="AW29" i="286"/>
  <c r="AW30" i="286"/>
  <c r="AX27" i="286"/>
  <c r="AX55" i="286"/>
  <c r="AX202" i="280"/>
  <c r="AX17" i="265"/>
  <c r="AX268" i="280"/>
  <c r="AX18" i="265"/>
  <c r="AW298" i="280"/>
  <c r="AW299" i="280"/>
  <c r="AW300" i="280"/>
  <c r="AW317" i="280"/>
  <c r="AW318" i="280"/>
  <c r="AW319" i="280"/>
  <c r="AX316" i="280"/>
  <c r="AX283" i="280"/>
  <c r="AX284" i="280"/>
  <c r="AX285" i="280"/>
  <c r="AX19" i="265"/>
  <c r="AX20" i="265"/>
  <c r="AX10" i="282"/>
  <c r="AX11" i="282"/>
  <c r="AX12" i="282"/>
  <c r="AX22" i="265"/>
  <c r="AX23" i="265"/>
  <c r="AX56" i="286"/>
  <c r="AX57" i="286"/>
  <c r="AX63" i="286"/>
  <c r="AW39" i="286"/>
  <c r="AW40" i="286"/>
  <c r="AW41" i="286"/>
  <c r="AX38" i="286"/>
  <c r="AX59" i="286"/>
  <c r="AX36" i="282"/>
  <c r="AX37" i="282"/>
  <c r="AX38" i="282"/>
  <c r="AX39" i="282"/>
  <c r="AX44" i="282"/>
  <c r="AX45" i="282"/>
  <c r="AX47" i="282"/>
  <c r="AX48" i="282"/>
  <c r="AX57" i="282"/>
  <c r="AX53" i="282"/>
  <c r="AW50" i="282"/>
  <c r="AW51" i="282"/>
  <c r="AW75" i="282"/>
  <c r="AW76" i="282"/>
  <c r="AW77" i="282"/>
  <c r="AX74" i="282"/>
  <c r="AX54" i="282"/>
  <c r="AX55" i="282"/>
  <c r="AX58" i="282"/>
  <c r="AX59" i="282"/>
  <c r="AX62" i="282"/>
  <c r="AX63" i="282"/>
  <c r="AX64" i="282"/>
  <c r="AX34" i="265"/>
  <c r="AX35" i="265"/>
  <c r="AX90" i="306"/>
  <c r="AX91" i="306"/>
  <c r="AX40" i="265"/>
  <c r="AX44" i="265"/>
  <c r="AX46" i="265"/>
  <c r="AX176" i="280"/>
  <c r="AX47" i="265"/>
  <c r="AX48" i="265"/>
  <c r="AX242" i="280"/>
  <c r="AX49" i="265"/>
  <c r="AX50" i="265"/>
  <c r="AX45" i="314"/>
  <c r="AX46" i="314"/>
  <c r="AX48" i="314"/>
  <c r="AX50" i="314"/>
  <c r="AX51" i="314"/>
  <c r="AX61" i="314"/>
  <c r="AX35" i="314"/>
  <c r="AW79" i="314"/>
  <c r="AW80" i="314"/>
  <c r="AW81" i="314"/>
  <c r="AX78" i="314"/>
  <c r="AX36" i="314"/>
  <c r="AX38" i="314"/>
  <c r="AX40" i="314"/>
  <c r="AX42" i="314"/>
  <c r="AX62" i="314"/>
  <c r="AX63" i="314"/>
  <c r="AX64" i="314"/>
  <c r="AX52" i="265"/>
  <c r="AX53" i="314"/>
  <c r="AX55" i="314"/>
  <c r="AX57" i="314"/>
  <c r="AX58" i="314"/>
  <c r="AX59" i="314"/>
  <c r="AX70" i="314"/>
  <c r="AX67" i="314"/>
  <c r="AX68" i="314"/>
  <c r="AX71" i="314"/>
  <c r="AX72" i="314"/>
  <c r="AX53" i="265"/>
  <c r="AX54" i="265"/>
  <c r="AX292" i="280"/>
  <c r="AX288" i="280"/>
  <c r="AX289" i="280"/>
  <c r="AX290" i="280"/>
  <c r="AX293" i="280"/>
  <c r="AX294" i="280"/>
  <c r="AX295" i="280"/>
  <c r="AX56" i="265"/>
  <c r="AX307" i="280"/>
  <c r="AX303" i="280"/>
  <c r="AX304" i="280"/>
  <c r="AX305" i="280"/>
  <c r="AX308" i="280"/>
  <c r="AX309" i="280"/>
  <c r="AX310" i="280"/>
  <c r="AX57" i="265"/>
  <c r="AX58" i="265"/>
  <c r="AX61" i="265"/>
  <c r="AX60" i="286"/>
  <c r="AX61" i="286"/>
  <c r="AX64" i="286"/>
  <c r="AX65" i="286"/>
  <c r="AX9" i="288"/>
  <c r="AX10" i="288"/>
  <c r="AX11" i="288"/>
  <c r="AX13" i="288"/>
  <c r="AX16" i="288"/>
  <c r="AX28" i="286"/>
  <c r="AX29" i="286"/>
  <c r="AX30" i="286"/>
  <c r="AY27" i="286"/>
  <c r="AY55" i="286"/>
  <c r="AY202" i="280"/>
  <c r="AY17" i="265"/>
  <c r="AY268" i="280"/>
  <c r="AY18" i="265"/>
  <c r="AX298" i="280"/>
  <c r="AX299" i="280"/>
  <c r="AX300" i="280"/>
  <c r="AX317" i="280"/>
  <c r="AX318" i="280"/>
  <c r="AX319" i="280"/>
  <c r="AY316" i="280"/>
  <c r="AY283" i="280"/>
  <c r="AY284" i="280"/>
  <c r="AY285" i="280"/>
  <c r="AY19" i="265"/>
  <c r="AY20" i="265"/>
  <c r="AY10" i="282"/>
  <c r="AY11" i="282"/>
  <c r="AY12" i="282"/>
  <c r="AY22" i="265"/>
  <c r="AY23" i="265"/>
  <c r="AY56" i="286"/>
  <c r="AY57" i="286"/>
  <c r="AY63" i="286"/>
  <c r="AX39" i="286"/>
  <c r="AX40" i="286"/>
  <c r="AX41" i="286"/>
  <c r="AY38" i="286"/>
  <c r="AY59" i="286"/>
  <c r="AY36" i="282"/>
  <c r="AY37" i="282"/>
  <c r="AY38" i="282"/>
  <c r="AY39" i="282"/>
  <c r="AY44" i="282"/>
  <c r="AY45" i="282"/>
  <c r="AY47" i="282"/>
  <c r="AY48" i="282"/>
  <c r="AY57" i="282"/>
  <c r="AY53" i="282"/>
  <c r="AX50" i="282"/>
  <c r="AX51" i="282"/>
  <c r="AX75" i="282"/>
  <c r="AX76" i="282"/>
  <c r="AX77" i="282"/>
  <c r="AY74" i="282"/>
  <c r="AY54" i="282"/>
  <c r="AY55" i="282"/>
  <c r="AY58" i="282"/>
  <c r="AY59" i="282"/>
  <c r="AY62" i="282"/>
  <c r="AY63" i="282"/>
  <c r="AY64" i="282"/>
  <c r="AY34" i="265"/>
  <c r="AY35" i="265"/>
  <c r="AY90" i="306"/>
  <c r="AY91" i="306"/>
  <c r="AY40" i="265"/>
  <c r="AY44" i="265"/>
  <c r="AY46" i="265"/>
  <c r="AY176" i="280"/>
  <c r="AY47" i="265"/>
  <c r="AY48" i="265"/>
  <c r="AY242" i="280"/>
  <c r="AY49" i="265"/>
  <c r="AY50" i="265"/>
  <c r="AY45" i="314"/>
  <c r="AY46" i="314"/>
  <c r="AY48" i="314"/>
  <c r="AY50" i="314"/>
  <c r="AY51" i="314"/>
  <c r="AY61" i="314"/>
  <c r="AY35" i="314"/>
  <c r="AX79" i="314"/>
  <c r="AX80" i="314"/>
  <c r="AX81" i="314"/>
  <c r="AY78" i="314"/>
  <c r="AY36" i="314"/>
  <c r="AY38" i="314"/>
  <c r="AY40" i="314"/>
  <c r="AY42" i="314"/>
  <c r="AY62" i="314"/>
  <c r="AY63" i="314"/>
  <c r="AY64" i="314"/>
  <c r="AY52" i="265"/>
  <c r="AY53" i="314"/>
  <c r="AY55" i="314"/>
  <c r="AY57" i="314"/>
  <c r="AY58" i="314"/>
  <c r="AY59" i="314"/>
  <c r="AY70" i="314"/>
  <c r="AY67" i="314"/>
  <c r="AY68" i="314"/>
  <c r="AY71" i="314"/>
  <c r="AY72" i="314"/>
  <c r="AY53" i="265"/>
  <c r="AY54" i="265"/>
  <c r="AY292" i="280"/>
  <c r="AY288" i="280"/>
  <c r="AY289" i="280"/>
  <c r="AY290" i="280"/>
  <c r="AY293" i="280"/>
  <c r="AY294" i="280"/>
  <c r="AY295" i="280"/>
  <c r="AY56" i="265"/>
  <c r="AY307" i="280"/>
  <c r="AY303" i="280"/>
  <c r="AY304" i="280"/>
  <c r="AY305" i="280"/>
  <c r="AY308" i="280"/>
  <c r="AY309" i="280"/>
  <c r="AY310" i="280"/>
  <c r="AY57" i="265"/>
  <c r="AY58" i="265"/>
  <c r="AY61" i="265"/>
  <c r="AY60" i="286"/>
  <c r="AY61" i="286"/>
  <c r="AY64" i="286"/>
  <c r="AY65" i="286"/>
  <c r="AY9" i="288"/>
  <c r="AY10" i="288"/>
  <c r="AY11" i="288"/>
  <c r="AY13" i="288"/>
  <c r="AY16" i="288"/>
  <c r="AY28" i="286"/>
  <c r="AY29" i="286"/>
  <c r="AY30" i="286"/>
  <c r="AZ27" i="286"/>
  <c r="AZ55" i="286"/>
  <c r="AZ202" i="280"/>
  <c r="AZ17" i="265"/>
  <c r="AZ268" i="280"/>
  <c r="AZ18" i="265"/>
  <c r="AY298" i="280"/>
  <c r="AY299" i="280"/>
  <c r="AY300" i="280"/>
  <c r="AY317" i="280"/>
  <c r="AY318" i="280"/>
  <c r="AY319" i="280"/>
  <c r="AZ316" i="280"/>
  <c r="AZ283" i="280"/>
  <c r="AZ284" i="280"/>
  <c r="AZ285" i="280"/>
  <c r="AZ19" i="265"/>
  <c r="AZ20" i="265"/>
  <c r="AZ10" i="282"/>
  <c r="AZ11" i="282"/>
  <c r="AZ12" i="282"/>
  <c r="AZ22" i="265"/>
  <c r="AZ23" i="265"/>
  <c r="AZ56" i="286"/>
  <c r="AZ57" i="286"/>
  <c r="AZ63" i="286"/>
  <c r="AY39" i="286"/>
  <c r="AY40" i="286"/>
  <c r="AY41" i="286"/>
  <c r="AZ38" i="286"/>
  <c r="AZ59" i="286"/>
  <c r="AZ36" i="282"/>
  <c r="AZ37" i="282"/>
  <c r="AZ38" i="282"/>
  <c r="AZ39" i="282"/>
  <c r="AZ44" i="282"/>
  <c r="AZ45" i="282"/>
  <c r="AZ47" i="282"/>
  <c r="AZ48" i="282"/>
  <c r="AZ57" i="282"/>
  <c r="AZ53" i="282"/>
  <c r="AY50" i="282"/>
  <c r="AY51" i="282"/>
  <c r="AY75" i="282"/>
  <c r="AY76" i="282"/>
  <c r="AY77" i="282"/>
  <c r="AZ74" i="282"/>
  <c r="AZ54" i="282"/>
  <c r="AZ55" i="282"/>
  <c r="AZ58" i="282"/>
  <c r="AZ59" i="282"/>
  <c r="AZ62" i="282"/>
  <c r="AZ63" i="282"/>
  <c r="AZ64" i="282"/>
  <c r="AZ34" i="265"/>
  <c r="AZ35" i="265"/>
  <c r="AZ90" i="306"/>
  <c r="AZ91" i="306"/>
  <c r="AZ40" i="265"/>
  <c r="AZ44" i="265"/>
  <c r="AZ46" i="265"/>
  <c r="AZ176" i="280"/>
  <c r="AZ47" i="265"/>
  <c r="AZ48" i="265"/>
  <c r="AZ242" i="280"/>
  <c r="AZ49" i="265"/>
  <c r="AZ50" i="265"/>
  <c r="AZ45" i="314"/>
  <c r="AZ46" i="314"/>
  <c r="AZ48" i="314"/>
  <c r="AZ50" i="314"/>
  <c r="AZ51" i="314"/>
  <c r="AZ61" i="314"/>
  <c r="AZ35" i="314"/>
  <c r="AY79" i="314"/>
  <c r="AY80" i="314"/>
  <c r="AY81" i="314"/>
  <c r="AZ78" i="314"/>
  <c r="AZ36" i="314"/>
  <c r="AZ38" i="314"/>
  <c r="AZ40" i="314"/>
  <c r="AZ42" i="314"/>
  <c r="AZ62" i="314"/>
  <c r="AZ63" i="314"/>
  <c r="AZ64" i="314"/>
  <c r="AZ52" i="265"/>
  <c r="AZ53" i="314"/>
  <c r="AZ55" i="314"/>
  <c r="AZ57" i="314"/>
  <c r="AZ58" i="314"/>
  <c r="AZ59" i="314"/>
  <c r="AZ70" i="314"/>
  <c r="AZ67" i="314"/>
  <c r="AZ68" i="314"/>
  <c r="AZ71" i="314"/>
  <c r="AZ72" i="314"/>
  <c r="AZ53" i="265"/>
  <c r="AZ54" i="265"/>
  <c r="AZ292" i="280"/>
  <c r="AZ288" i="280"/>
  <c r="AZ289" i="280"/>
  <c r="AZ290" i="280"/>
  <c r="AZ293" i="280"/>
  <c r="AZ294" i="280"/>
  <c r="AZ295" i="280"/>
  <c r="AZ56" i="265"/>
  <c r="AZ307" i="280"/>
  <c r="AZ303" i="280"/>
  <c r="AZ304" i="280"/>
  <c r="AZ305" i="280"/>
  <c r="AZ308" i="280"/>
  <c r="AZ309" i="280"/>
  <c r="AZ310" i="280"/>
  <c r="AZ57" i="265"/>
  <c r="AZ58" i="265"/>
  <c r="AZ61" i="265"/>
  <c r="AZ60" i="286"/>
  <c r="AZ61" i="286"/>
  <c r="AZ64" i="286"/>
  <c r="AZ65" i="286"/>
  <c r="AZ9" i="288"/>
  <c r="AZ10" i="288"/>
  <c r="AZ11" i="288"/>
  <c r="AZ13" i="288"/>
  <c r="AZ16" i="288"/>
  <c r="AZ28" i="286"/>
  <c r="AZ29" i="286"/>
  <c r="AZ30" i="286"/>
  <c r="BA27" i="286"/>
  <c r="BA55" i="286"/>
  <c r="BA202" i="280"/>
  <c r="BA17" i="265"/>
  <c r="BA268" i="280"/>
  <c r="BA18" i="265"/>
  <c r="AZ298" i="280"/>
  <c r="AZ299" i="280"/>
  <c r="AZ300" i="280"/>
  <c r="AZ317" i="280"/>
  <c r="AZ318" i="280"/>
  <c r="AZ319" i="280"/>
  <c r="BA316" i="280"/>
  <c r="BA283" i="280"/>
  <c r="BA284" i="280"/>
  <c r="BA285" i="280"/>
  <c r="BA19" i="265"/>
  <c r="BA20" i="265"/>
  <c r="BA10" i="282"/>
  <c r="BA11" i="282"/>
  <c r="BA12" i="282"/>
  <c r="BA22" i="265"/>
  <c r="BA23" i="265"/>
  <c r="BA56" i="286"/>
  <c r="BA57" i="286"/>
  <c r="BA63" i="286"/>
  <c r="AZ39" i="286"/>
  <c r="AZ40" i="286"/>
  <c r="AZ41" i="286"/>
  <c r="BA38" i="286"/>
  <c r="BA59" i="286"/>
  <c r="BA36" i="282"/>
  <c r="BA37" i="282"/>
  <c r="BA38" i="282"/>
  <c r="BA39" i="282"/>
  <c r="BA44" i="282"/>
  <c r="BA45" i="282"/>
  <c r="BA47" i="282"/>
  <c r="BA48" i="282"/>
  <c r="BA57" i="282"/>
  <c r="BA53" i="282"/>
  <c r="AZ50" i="282"/>
  <c r="AZ51" i="282"/>
  <c r="AZ75" i="282"/>
  <c r="AZ76" i="282"/>
  <c r="AZ77" i="282"/>
  <c r="BA74" i="282"/>
  <c r="BA54" i="282"/>
  <c r="BA55" i="282"/>
  <c r="BA58" i="282"/>
  <c r="BA59" i="282"/>
  <c r="BA62" i="282"/>
  <c r="BA63" i="282"/>
  <c r="BA64" i="282"/>
  <c r="BA34" i="265"/>
  <c r="BA35" i="265"/>
  <c r="BA90" i="306"/>
  <c r="BA91" i="306"/>
  <c r="BA40" i="265"/>
  <c r="BA44" i="265"/>
  <c r="BA46" i="265"/>
  <c r="BA176" i="280"/>
  <c r="BA47" i="265"/>
  <c r="BA48" i="265"/>
  <c r="BA242" i="280"/>
  <c r="BA49" i="265"/>
  <c r="BA50" i="265"/>
  <c r="BA45" i="314"/>
  <c r="BA46" i="314"/>
  <c r="BA48" i="314"/>
  <c r="BA50" i="314"/>
  <c r="BA51" i="314"/>
  <c r="BA61" i="314"/>
  <c r="BA35" i="314"/>
  <c r="AZ79" i="314"/>
  <c r="AZ80" i="314"/>
  <c r="AZ81" i="314"/>
  <c r="BA78" i="314"/>
  <c r="BA36" i="314"/>
  <c r="BA38" i="314"/>
  <c r="BA40" i="314"/>
  <c r="BA42" i="314"/>
  <c r="BA62" i="314"/>
  <c r="BA63" i="314"/>
  <c r="BA64" i="314"/>
  <c r="BA52" i="265"/>
  <c r="BA53" i="314"/>
  <c r="BA55" i="314"/>
  <c r="BA57" i="314"/>
  <c r="BA58" i="314"/>
  <c r="BA59" i="314"/>
  <c r="BA70" i="314"/>
  <c r="BA67" i="314"/>
  <c r="BA68" i="314"/>
  <c r="BA71" i="314"/>
  <c r="BA72" i="314"/>
  <c r="BA53" i="265"/>
  <c r="BA54" i="265"/>
  <c r="BA292" i="280"/>
  <c r="BA288" i="280"/>
  <c r="BA289" i="280"/>
  <c r="BA290" i="280"/>
  <c r="BA293" i="280"/>
  <c r="BA294" i="280"/>
  <c r="BA295" i="280"/>
  <c r="BA56" i="265"/>
  <c r="BA307" i="280"/>
  <c r="BA303" i="280"/>
  <c r="BA304" i="280"/>
  <c r="BA305" i="280"/>
  <c r="BA308" i="280"/>
  <c r="BA309" i="280"/>
  <c r="BA310" i="280"/>
  <c r="BA57" i="265"/>
  <c r="BA58" i="265"/>
  <c r="BA61" i="265"/>
  <c r="BA60" i="286"/>
  <c r="BA61" i="286"/>
  <c r="BA64" i="286"/>
  <c r="BA65" i="286"/>
  <c r="BA9" i="288"/>
  <c r="BA10" i="288"/>
  <c r="BA11" i="288"/>
  <c r="BA13" i="288"/>
  <c r="BA16" i="288"/>
  <c r="BA28" i="286"/>
  <c r="BA29" i="286"/>
  <c r="BA30" i="286"/>
  <c r="BB27" i="286"/>
  <c r="BB55" i="286"/>
  <c r="BB202" i="280"/>
  <c r="BB17" i="265"/>
  <c r="BB268" i="280"/>
  <c r="BB18" i="265"/>
  <c r="BA298" i="280"/>
  <c r="BA299" i="280"/>
  <c r="BA300" i="280"/>
  <c r="BA317" i="280"/>
  <c r="BA318" i="280"/>
  <c r="BA319" i="280"/>
  <c r="BB316" i="280"/>
  <c r="BB283" i="280"/>
  <c r="BB284" i="280"/>
  <c r="BB285" i="280"/>
  <c r="BB19" i="265"/>
  <c r="BB20" i="265"/>
  <c r="BB10" i="282"/>
  <c r="BB11" i="282"/>
  <c r="BB12" i="282"/>
  <c r="BB22" i="265"/>
  <c r="BB23" i="265"/>
  <c r="BB56" i="286"/>
  <c r="BB57" i="286"/>
  <c r="BB63" i="286"/>
  <c r="BA39" i="286"/>
  <c r="BA40" i="286"/>
  <c r="BA41" i="286"/>
  <c r="BB38" i="286"/>
  <c r="BB59" i="286"/>
  <c r="BB36" i="282"/>
  <c r="BB37" i="282"/>
  <c r="BB38" i="282"/>
  <c r="BB39" i="282"/>
  <c r="BB44" i="282"/>
  <c r="BB45" i="282"/>
  <c r="BB47" i="282"/>
  <c r="BB48" i="282"/>
  <c r="BB57" i="282"/>
  <c r="BB53" i="282"/>
  <c r="BA50" i="282"/>
  <c r="BA51" i="282"/>
  <c r="BA75" i="282"/>
  <c r="BA76" i="282"/>
  <c r="BA77" i="282"/>
  <c r="BB74" i="282"/>
  <c r="BB54" i="282"/>
  <c r="BB55" i="282"/>
  <c r="BB58" i="282"/>
  <c r="BB59" i="282"/>
  <c r="BB62" i="282"/>
  <c r="BB63" i="282"/>
  <c r="BB64" i="282"/>
  <c r="BB34" i="265"/>
  <c r="BB35" i="265"/>
  <c r="BB90" i="306"/>
  <c r="BB91" i="306"/>
  <c r="BB40" i="265"/>
  <c r="BB44" i="265"/>
  <c r="BB46" i="265"/>
  <c r="BB176" i="280"/>
  <c r="BB47" i="265"/>
  <c r="BB48" i="265"/>
  <c r="BB242" i="280"/>
  <c r="BB49" i="265"/>
  <c r="BB50" i="265"/>
  <c r="BB45" i="314"/>
  <c r="BB46" i="314"/>
  <c r="BB48" i="314"/>
  <c r="BB50" i="314"/>
  <c r="BB51" i="314"/>
  <c r="BB61" i="314"/>
  <c r="BB35" i="314"/>
  <c r="BA79" i="314"/>
  <c r="BA80" i="314"/>
  <c r="BA81" i="314"/>
  <c r="BB78" i="314"/>
  <c r="BB36" i="314"/>
  <c r="BB38" i="314"/>
  <c r="BB40" i="314"/>
  <c r="BB42" i="314"/>
  <c r="BB62" i="314"/>
  <c r="BB63" i="314"/>
  <c r="BB64" i="314"/>
  <c r="BB52" i="265"/>
  <c r="BB53" i="314"/>
  <c r="BB55" i="314"/>
  <c r="BB57" i="314"/>
  <c r="BB58" i="314"/>
  <c r="BB59" i="314"/>
  <c r="BB70" i="314"/>
  <c r="BB67" i="314"/>
  <c r="BB68" i="314"/>
  <c r="BB71" i="314"/>
  <c r="BB72" i="314"/>
  <c r="BB53" i="265"/>
  <c r="BB54" i="265"/>
  <c r="BB292" i="280"/>
  <c r="BB288" i="280"/>
  <c r="BB289" i="280"/>
  <c r="BB290" i="280"/>
  <c r="BB293" i="280"/>
  <c r="BB294" i="280"/>
  <c r="BB295" i="280"/>
  <c r="BB56" i="265"/>
  <c r="BB307" i="280"/>
  <c r="BB303" i="280"/>
  <c r="BB304" i="280"/>
  <c r="BB305" i="280"/>
  <c r="BB308" i="280"/>
  <c r="BB309" i="280"/>
  <c r="BB310" i="280"/>
  <c r="BB57" i="265"/>
  <c r="BB58" i="265"/>
  <c r="BB61" i="265"/>
  <c r="BB60" i="286"/>
  <c r="BB61" i="286"/>
  <c r="BB64" i="286"/>
  <c r="BB65" i="286"/>
  <c r="BB9" i="288"/>
  <c r="BB10" i="288"/>
  <c r="BB11" i="288"/>
  <c r="BB13" i="288"/>
  <c r="BB16" i="288"/>
  <c r="BB28" i="286"/>
  <c r="BB29" i="286"/>
  <c r="BB30" i="286"/>
  <c r="BC27" i="286"/>
  <c r="BC55" i="286"/>
  <c r="BC202" i="280"/>
  <c r="BC17" i="265"/>
  <c r="BC268" i="280"/>
  <c r="BC18" i="265"/>
  <c r="BB298" i="280"/>
  <c r="BB299" i="280"/>
  <c r="BB300" i="280"/>
  <c r="BB317" i="280"/>
  <c r="BB318" i="280"/>
  <c r="BB319" i="280"/>
  <c r="BC316" i="280"/>
  <c r="BC283" i="280"/>
  <c r="BC284" i="280"/>
  <c r="BC285" i="280"/>
  <c r="BC19" i="265"/>
  <c r="BC20" i="265"/>
  <c r="BC10" i="282"/>
  <c r="BC11" i="282"/>
  <c r="BC12" i="282"/>
  <c r="BC22" i="265"/>
  <c r="BC23" i="265"/>
  <c r="BC56" i="286"/>
  <c r="BC57" i="286"/>
  <c r="BC63" i="286"/>
  <c r="BB39" i="286"/>
  <c r="BB40" i="286"/>
  <c r="BB41" i="286"/>
  <c r="BC38" i="286"/>
  <c r="BC59" i="286"/>
  <c r="BC36" i="282"/>
  <c r="BC37" i="282"/>
  <c r="BC38" i="282"/>
  <c r="BC39" i="282"/>
  <c r="BC44" i="282"/>
  <c r="BC45" i="282"/>
  <c r="BC47" i="282"/>
  <c r="BC48" i="282"/>
  <c r="BC57" i="282"/>
  <c r="BC53" i="282"/>
  <c r="BB50" i="282"/>
  <c r="BB51" i="282"/>
  <c r="BB75" i="282"/>
  <c r="BB76" i="282"/>
  <c r="BB77" i="282"/>
  <c r="BC74" i="282"/>
  <c r="BC54" i="282"/>
  <c r="BC55" i="282"/>
  <c r="BC58" i="282"/>
  <c r="BC59" i="282"/>
  <c r="BC62" i="282"/>
  <c r="BC63" i="282"/>
  <c r="BC64" i="282"/>
  <c r="BC34" i="265"/>
  <c r="BC35" i="265"/>
  <c r="BC90" i="306"/>
  <c r="BC91" i="306"/>
  <c r="BC40" i="265"/>
  <c r="BC44" i="265"/>
  <c r="BC46" i="265"/>
  <c r="BC176" i="280"/>
  <c r="BC47" i="265"/>
  <c r="BC48" i="265"/>
  <c r="BC242" i="280"/>
  <c r="BC49" i="265"/>
  <c r="BC50" i="265"/>
  <c r="BC45" i="314"/>
  <c r="BC46" i="314"/>
  <c r="BC48" i="314"/>
  <c r="BC50" i="314"/>
  <c r="BC51" i="314"/>
  <c r="BC61" i="314"/>
  <c r="BC35" i="314"/>
  <c r="BB79" i="314"/>
  <c r="BB80" i="314"/>
  <c r="BB81" i="314"/>
  <c r="BC78" i="314"/>
  <c r="BC36" i="314"/>
  <c r="BC38" i="314"/>
  <c r="BC40" i="314"/>
  <c r="BC42" i="314"/>
  <c r="BC62" i="314"/>
  <c r="BC63" i="314"/>
  <c r="BC64" i="314"/>
  <c r="BC52" i="265"/>
  <c r="BC53" i="314"/>
  <c r="BC55" i="314"/>
  <c r="BC57" i="314"/>
  <c r="BC58" i="314"/>
  <c r="BC59" i="314"/>
  <c r="BC70" i="314"/>
  <c r="BC67" i="314"/>
  <c r="BC68" i="314"/>
  <c r="BC71" i="314"/>
  <c r="BC72" i="314"/>
  <c r="BC53" i="265"/>
  <c r="BC54" i="265"/>
  <c r="BC292" i="280"/>
  <c r="BC288" i="280"/>
  <c r="BC289" i="280"/>
  <c r="BC290" i="280"/>
  <c r="BC293" i="280"/>
  <c r="BC294" i="280"/>
  <c r="BC295" i="280"/>
  <c r="BC56" i="265"/>
  <c r="BC307" i="280"/>
  <c r="BC303" i="280"/>
  <c r="BC304" i="280"/>
  <c r="BC305" i="280"/>
  <c r="BC308" i="280"/>
  <c r="BC309" i="280"/>
  <c r="BC310" i="280"/>
  <c r="BC57" i="265"/>
  <c r="BC58" i="265"/>
  <c r="BC61" i="265"/>
  <c r="BC60" i="286"/>
  <c r="BC61" i="286"/>
  <c r="BC64" i="286"/>
  <c r="BC65" i="286"/>
  <c r="BC9" i="288"/>
  <c r="BC10" i="288"/>
  <c r="BC11" i="288"/>
  <c r="BC13" i="288"/>
  <c r="BC16" i="288"/>
  <c r="BC28" i="286"/>
  <c r="BC29" i="286"/>
  <c r="BC30" i="286"/>
  <c r="BD27" i="286"/>
  <c r="BD55" i="286"/>
  <c r="BD202" i="280"/>
  <c r="BD17" i="265"/>
  <c r="BD268" i="280"/>
  <c r="BD18" i="265"/>
  <c r="BC298" i="280"/>
  <c r="BC299" i="280"/>
  <c r="BC300" i="280"/>
  <c r="BC317" i="280"/>
  <c r="BC318" i="280"/>
  <c r="BC319" i="280"/>
  <c r="BD316" i="280"/>
  <c r="BD283" i="280"/>
  <c r="BD284" i="280"/>
  <c r="BD285" i="280"/>
  <c r="BD19" i="265"/>
  <c r="BD20" i="265"/>
  <c r="BD10" i="282"/>
  <c r="BD11" i="282"/>
  <c r="BD12" i="282"/>
  <c r="BD22" i="265"/>
  <c r="BD23" i="265"/>
  <c r="BD56" i="286"/>
  <c r="BD57" i="286"/>
  <c r="BD63" i="286"/>
  <c r="BC39" i="286"/>
  <c r="BC40" i="286"/>
  <c r="BC41" i="286"/>
  <c r="BD38" i="286"/>
  <c r="BD59" i="286"/>
  <c r="BD36" i="282"/>
  <c r="BD37" i="282"/>
  <c r="BD38" i="282"/>
  <c r="BD39" i="282"/>
  <c r="BD44" i="282"/>
  <c r="BD45" i="282"/>
  <c r="BD47" i="282"/>
  <c r="BD48" i="282"/>
  <c r="BD57" i="282"/>
  <c r="BD53" i="282"/>
  <c r="BC50" i="282"/>
  <c r="BC51" i="282"/>
  <c r="BC75" i="282"/>
  <c r="BC76" i="282"/>
  <c r="BC77" i="282"/>
  <c r="BD74" i="282"/>
  <c r="BD54" i="282"/>
  <c r="BD55" i="282"/>
  <c r="BD58" i="282"/>
  <c r="BD59" i="282"/>
  <c r="BD62" i="282"/>
  <c r="BD63" i="282"/>
  <c r="BD64" i="282"/>
  <c r="BD34" i="265"/>
  <c r="BD35" i="265"/>
  <c r="BD90" i="306"/>
  <c r="BD91" i="306"/>
  <c r="BD40" i="265"/>
  <c r="BD44" i="265"/>
  <c r="BD46" i="265"/>
  <c r="BD176" i="280"/>
  <c r="BD47" i="265"/>
  <c r="BD48" i="265"/>
  <c r="BD242" i="280"/>
  <c r="BD49" i="265"/>
  <c r="BD50" i="265"/>
  <c r="BD45" i="314"/>
  <c r="BD46" i="314"/>
  <c r="BD48" i="314"/>
  <c r="BD50" i="314"/>
  <c r="BD51" i="314"/>
  <c r="BD61" i="314"/>
  <c r="BD35" i="314"/>
  <c r="BC79" i="314"/>
  <c r="BC80" i="314"/>
  <c r="BC81" i="314"/>
  <c r="BD78" i="314"/>
  <c r="BD36" i="314"/>
  <c r="BD38" i="314"/>
  <c r="BD40" i="314"/>
  <c r="BD42" i="314"/>
  <c r="BD62" i="314"/>
  <c r="BD63" i="314"/>
  <c r="BD64" i="314"/>
  <c r="BD52" i="265"/>
  <c r="BD53" i="314"/>
  <c r="BD55" i="314"/>
  <c r="BD57" i="314"/>
  <c r="BD58" i="314"/>
  <c r="BD59" i="314"/>
  <c r="BD70" i="314"/>
  <c r="BD67" i="314"/>
  <c r="BD68" i="314"/>
  <c r="BD71" i="314"/>
  <c r="BD72" i="314"/>
  <c r="BD53" i="265"/>
  <c r="BD54" i="265"/>
  <c r="BD292" i="280"/>
  <c r="BD288" i="280"/>
  <c r="BD289" i="280"/>
  <c r="BD290" i="280"/>
  <c r="BD293" i="280"/>
  <c r="BD294" i="280"/>
  <c r="BD295" i="280"/>
  <c r="BD56" i="265"/>
  <c r="BD307" i="280"/>
  <c r="BD303" i="280"/>
  <c r="BD304" i="280"/>
  <c r="BD305" i="280"/>
  <c r="BD308" i="280"/>
  <c r="BD309" i="280"/>
  <c r="BD310" i="280"/>
  <c r="BD57" i="265"/>
  <c r="BD58" i="265"/>
  <c r="BD61" i="265"/>
  <c r="BD60" i="286"/>
  <c r="BD61" i="286"/>
  <c r="BD64" i="286"/>
  <c r="BD65" i="286"/>
  <c r="BD9" i="288"/>
  <c r="BD10" i="288"/>
  <c r="BD11" i="288"/>
  <c r="BD13" i="288"/>
  <c r="BD16" i="288"/>
  <c r="BD28" i="286"/>
  <c r="BD29" i="286"/>
  <c r="BD30" i="286"/>
  <c r="BE27" i="286"/>
  <c r="BE55" i="286"/>
  <c r="BE202" i="280"/>
  <c r="BE17" i="265"/>
  <c r="BE268" i="280"/>
  <c r="BE18" i="265"/>
  <c r="BD298" i="280"/>
  <c r="BD299" i="280"/>
  <c r="BD300" i="280"/>
  <c r="BD317" i="280"/>
  <c r="BD318" i="280"/>
  <c r="BD319" i="280"/>
  <c r="BE316" i="280"/>
  <c r="BE283" i="280"/>
  <c r="BE284" i="280"/>
  <c r="BE285" i="280"/>
  <c r="BE19" i="265"/>
  <c r="BE20" i="265"/>
  <c r="BE10" i="282"/>
  <c r="BE11" i="282"/>
  <c r="BE12" i="282"/>
  <c r="BE22" i="265"/>
  <c r="BE23" i="265"/>
  <c r="BE56" i="286"/>
  <c r="BE57" i="286"/>
  <c r="BE63" i="286"/>
  <c r="BD39" i="286"/>
  <c r="BD40" i="286"/>
  <c r="BD41" i="286"/>
  <c r="BE38" i="286"/>
  <c r="BE59" i="286"/>
  <c r="BE36" i="282"/>
  <c r="BE37" i="282"/>
  <c r="BE38" i="282"/>
  <c r="BE39" i="282"/>
  <c r="BE44" i="282"/>
  <c r="BE45" i="282"/>
  <c r="BE47" i="282"/>
  <c r="BE48" i="282"/>
  <c r="BE57" i="282"/>
  <c r="BE53" i="282"/>
  <c r="BD50" i="282"/>
  <c r="BD51" i="282"/>
  <c r="BD75" i="282"/>
  <c r="BD76" i="282"/>
  <c r="BD77" i="282"/>
  <c r="BE74" i="282"/>
  <c r="BE54" i="282"/>
  <c r="BE55" i="282"/>
  <c r="BE58" i="282"/>
  <c r="BE59" i="282"/>
  <c r="BE62" i="282"/>
  <c r="BE63" i="282"/>
  <c r="BE64" i="282"/>
  <c r="BE34" i="265"/>
  <c r="BE35" i="265"/>
  <c r="BE90" i="306"/>
  <c r="BE91" i="306"/>
  <c r="BE40" i="265"/>
  <c r="BE44" i="265"/>
  <c r="BE46" i="265"/>
  <c r="BE176" i="280"/>
  <c r="BE47" i="265"/>
  <c r="BE48" i="265"/>
  <c r="BE242" i="280"/>
  <c r="BE49" i="265"/>
  <c r="BE50" i="265"/>
  <c r="BE45" i="314"/>
  <c r="BE46" i="314"/>
  <c r="BE48" i="314"/>
  <c r="BE50" i="314"/>
  <c r="BE51" i="314"/>
  <c r="BE61" i="314"/>
  <c r="BE35" i="314"/>
  <c r="BD79" i="314"/>
  <c r="BD80" i="314"/>
  <c r="BD81" i="314"/>
  <c r="BE78" i="314"/>
  <c r="BE36" i="314"/>
  <c r="BE38" i="314"/>
  <c r="BE40" i="314"/>
  <c r="BE42" i="314"/>
  <c r="BE62" i="314"/>
  <c r="BE63" i="314"/>
  <c r="BE64" i="314"/>
  <c r="BE52" i="265"/>
  <c r="BE53" i="314"/>
  <c r="BE55" i="314"/>
  <c r="BE57" i="314"/>
  <c r="BE58" i="314"/>
  <c r="BE59" i="314"/>
  <c r="BE70" i="314"/>
  <c r="BE67" i="314"/>
  <c r="BE68" i="314"/>
  <c r="BE71" i="314"/>
  <c r="BE72" i="314"/>
  <c r="BE53" i="265"/>
  <c r="BE54" i="265"/>
  <c r="BE292" i="280"/>
  <c r="BE288" i="280"/>
  <c r="BE289" i="280"/>
  <c r="BE290" i="280"/>
  <c r="BE293" i="280"/>
  <c r="BE294" i="280"/>
  <c r="BE295" i="280"/>
  <c r="BE56" i="265"/>
  <c r="BE307" i="280"/>
  <c r="BE303" i="280"/>
  <c r="BE304" i="280"/>
  <c r="BE305" i="280"/>
  <c r="BE308" i="280"/>
  <c r="BE309" i="280"/>
  <c r="BE310" i="280"/>
  <c r="BE57" i="265"/>
  <c r="BE58" i="265"/>
  <c r="BE61" i="265"/>
  <c r="BE60" i="286"/>
  <c r="BE61" i="286"/>
  <c r="BE64" i="286"/>
  <c r="BE65" i="286"/>
  <c r="BE9" i="288"/>
  <c r="BE10" i="288"/>
  <c r="BE11" i="288"/>
  <c r="BE13" i="288"/>
  <c r="BE16" i="288"/>
  <c r="BE28" i="286"/>
  <c r="BE29" i="286"/>
  <c r="BE30" i="286"/>
  <c r="BF27" i="286"/>
  <c r="BF55" i="286"/>
  <c r="BF202" i="280"/>
  <c r="BF17" i="265"/>
  <c r="BF268" i="280"/>
  <c r="BF18" i="265"/>
  <c r="BE298" i="280"/>
  <c r="BE299" i="280"/>
  <c r="BE300" i="280"/>
  <c r="BE317" i="280"/>
  <c r="BE318" i="280"/>
  <c r="BE319" i="280"/>
  <c r="BF316" i="280"/>
  <c r="BF283" i="280"/>
  <c r="BF284" i="280"/>
  <c r="BF285" i="280"/>
  <c r="BF19" i="265"/>
  <c r="BF20" i="265"/>
  <c r="BF10" i="282"/>
  <c r="BF11" i="282"/>
  <c r="BF12" i="282"/>
  <c r="BF22" i="265"/>
  <c r="BF23" i="265"/>
  <c r="BF56" i="286"/>
  <c r="BF57" i="286"/>
  <c r="BF63" i="286"/>
  <c r="BE39" i="286"/>
  <c r="BE40" i="286"/>
  <c r="BE41" i="286"/>
  <c r="BF38" i="286"/>
  <c r="BF59" i="286"/>
  <c r="BF36" i="282"/>
  <c r="BF37" i="282"/>
  <c r="BF38" i="282"/>
  <c r="BF39" i="282"/>
  <c r="BF44" i="282"/>
  <c r="BF45" i="282"/>
  <c r="BF47" i="282"/>
  <c r="BF48" i="282"/>
  <c r="BF57" i="282"/>
  <c r="BF53" i="282"/>
  <c r="BE50" i="282"/>
  <c r="BE51" i="282"/>
  <c r="BE75" i="282"/>
  <c r="BE76" i="282"/>
  <c r="BE77" i="282"/>
  <c r="BF74" i="282"/>
  <c r="BF54" i="282"/>
  <c r="BF55" i="282"/>
  <c r="BF58" i="282"/>
  <c r="BF59" i="282"/>
  <c r="BF62" i="282"/>
  <c r="BF63" i="282"/>
  <c r="BF64" i="282"/>
  <c r="BF34" i="265"/>
  <c r="BF35" i="265"/>
  <c r="BF44" i="265"/>
  <c r="BF46" i="265"/>
  <c r="BF176" i="280"/>
  <c r="BF47" i="265"/>
  <c r="BF48" i="265"/>
  <c r="BF242" i="280"/>
  <c r="BF49" i="265"/>
  <c r="BF50" i="265"/>
  <c r="BF45" i="314"/>
  <c r="BF46" i="314"/>
  <c r="BF48" i="314"/>
  <c r="BF50" i="314"/>
  <c r="BF51" i="314"/>
  <c r="BF61" i="314"/>
  <c r="BF35" i="314"/>
  <c r="BE79" i="314"/>
  <c r="BE80" i="314"/>
  <c r="BE81" i="314"/>
  <c r="BF78" i="314"/>
  <c r="BF36" i="314"/>
  <c r="BF38" i="314"/>
  <c r="BF40" i="314"/>
  <c r="BF42" i="314"/>
  <c r="BF62" i="314"/>
  <c r="BF63" i="314"/>
  <c r="BF64" i="314"/>
  <c r="BF52" i="265"/>
  <c r="BF53" i="314"/>
  <c r="BF55" i="314"/>
  <c r="BF57" i="314"/>
  <c r="BF58" i="314"/>
  <c r="BF59" i="314"/>
  <c r="BF70" i="314"/>
  <c r="BF67" i="314"/>
  <c r="BF68" i="314"/>
  <c r="BF71" i="314"/>
  <c r="BF72" i="314"/>
  <c r="BF53" i="265"/>
  <c r="BF54" i="265"/>
  <c r="BF292" i="280"/>
  <c r="BF288" i="280"/>
  <c r="BF289" i="280"/>
  <c r="BF290" i="280"/>
  <c r="BF293" i="280"/>
  <c r="BF294" i="280"/>
  <c r="BF295" i="280"/>
  <c r="BF56" i="265"/>
  <c r="BF307" i="280"/>
  <c r="BF303" i="280"/>
  <c r="BF304" i="280"/>
  <c r="BF305" i="280"/>
  <c r="BF308" i="280"/>
  <c r="BF309" i="280"/>
  <c r="BF310" i="280"/>
  <c r="BF57" i="265"/>
  <c r="BF58" i="265"/>
  <c r="BF61" i="265"/>
  <c r="BF60" i="286"/>
  <c r="BF61" i="286"/>
  <c r="BF64" i="286"/>
  <c r="BF65" i="286"/>
  <c r="BF9" i="288"/>
  <c r="BF10" i="288"/>
  <c r="BF11" i="288"/>
  <c r="BF13" i="288"/>
  <c r="BF16" i="288"/>
  <c r="BF28" i="286"/>
  <c r="BF29" i="286"/>
  <c r="BF30" i="286"/>
  <c r="BG27" i="286"/>
  <c r="BG55" i="286"/>
  <c r="BG202" i="280"/>
  <c r="BG17" i="265"/>
  <c r="BG268" i="280"/>
  <c r="BG18" i="265"/>
  <c r="BF298" i="280"/>
  <c r="BF299" i="280"/>
  <c r="BF300" i="280"/>
  <c r="BF317" i="280"/>
  <c r="BF318" i="280"/>
  <c r="BF319" i="280"/>
  <c r="BG316" i="280"/>
  <c r="BG283" i="280"/>
  <c r="BG284" i="280"/>
  <c r="BG285" i="280"/>
  <c r="BG19" i="265"/>
  <c r="BG20" i="265"/>
  <c r="BG10" i="282"/>
  <c r="BG11" i="282"/>
  <c r="BG12" i="282"/>
  <c r="BG22" i="265"/>
  <c r="BG23" i="265"/>
  <c r="BG56" i="286"/>
  <c r="BG57" i="286"/>
  <c r="BG63" i="286"/>
  <c r="BF39" i="286"/>
  <c r="BF40" i="286"/>
  <c r="BF41" i="286"/>
  <c r="BG38" i="286"/>
  <c r="BG59" i="286"/>
  <c r="BG36" i="282"/>
  <c r="BG37" i="282"/>
  <c r="BG38" i="282"/>
  <c r="BG39" i="282"/>
  <c r="BG44" i="282"/>
  <c r="BG45" i="282"/>
  <c r="BG47" i="282"/>
  <c r="BG48" i="282"/>
  <c r="BG57" i="282"/>
  <c r="BG53" i="282"/>
  <c r="BF50" i="282"/>
  <c r="BF51" i="282"/>
  <c r="BF75" i="282"/>
  <c r="BF76" i="282"/>
  <c r="BF77" i="282"/>
  <c r="BG74" i="282"/>
  <c r="BG54" i="282"/>
  <c r="BG55" i="282"/>
  <c r="BG58" i="282"/>
  <c r="BG59" i="282"/>
  <c r="BG62" i="282"/>
  <c r="BG63" i="282"/>
  <c r="BG64" i="282"/>
  <c r="BG34" i="265"/>
  <c r="BG35" i="265"/>
  <c r="BG44" i="265"/>
  <c r="BG46" i="265"/>
  <c r="BG176" i="280"/>
  <c r="BG47" i="265"/>
  <c r="BG48" i="265"/>
  <c r="BG242" i="280"/>
  <c r="BG49" i="265"/>
  <c r="BG50" i="265"/>
  <c r="BG45" i="314"/>
  <c r="BG46" i="314"/>
  <c r="BG48" i="314"/>
  <c r="BG50" i="314"/>
  <c r="BG51" i="314"/>
  <c r="BG61" i="314"/>
  <c r="BG35" i="314"/>
  <c r="BF79" i="314"/>
  <c r="BF80" i="314"/>
  <c r="BF81" i="314"/>
  <c r="BG78" i="314"/>
  <c r="BG36" i="314"/>
  <c r="BG38" i="314"/>
  <c r="BG40" i="314"/>
  <c r="BG42" i="314"/>
  <c r="BG62" i="314"/>
  <c r="BG63" i="314"/>
  <c r="BG64" i="314"/>
  <c r="BG52" i="265"/>
  <c r="BG53" i="314"/>
  <c r="BG55" i="314"/>
  <c r="BG57" i="314"/>
  <c r="BG58" i="314"/>
  <c r="BG59" i="314"/>
  <c r="BG70" i="314"/>
  <c r="BG67" i="314"/>
  <c r="BG68" i="314"/>
  <c r="BG71" i="314"/>
  <c r="BG72" i="314"/>
  <c r="BG53" i="265"/>
  <c r="BG54" i="265"/>
  <c r="BG292" i="280"/>
  <c r="BG288" i="280"/>
  <c r="BG289" i="280"/>
  <c r="BG290" i="280"/>
  <c r="BG293" i="280"/>
  <c r="BG294" i="280"/>
  <c r="BG295" i="280"/>
  <c r="BG56" i="265"/>
  <c r="BG307" i="280"/>
  <c r="BG303" i="280"/>
  <c r="BG304" i="280"/>
  <c r="BG305" i="280"/>
  <c r="BG308" i="280"/>
  <c r="BG309" i="280"/>
  <c r="BG310" i="280"/>
  <c r="BG57" i="265"/>
  <c r="BG58" i="265"/>
  <c r="BG61" i="265"/>
  <c r="BG60" i="286"/>
  <c r="BG61" i="286"/>
  <c r="BG64" i="286"/>
  <c r="BG65" i="286"/>
  <c r="BG9" i="288"/>
  <c r="BG10" i="288"/>
  <c r="BG11" i="288"/>
  <c r="BG13" i="288"/>
  <c r="BG16" i="288"/>
  <c r="BG28" i="286"/>
  <c r="BG29" i="286"/>
  <c r="BG30" i="286"/>
  <c r="BH27" i="286"/>
  <c r="BH55" i="286"/>
  <c r="BH202" i="280"/>
  <c r="BH17" i="265"/>
  <c r="BH268" i="280"/>
  <c r="BH18" i="265"/>
  <c r="BG298" i="280"/>
  <c r="BG299" i="280"/>
  <c r="BG300" i="280"/>
  <c r="BG317" i="280"/>
  <c r="BG318" i="280"/>
  <c r="BG319" i="280"/>
  <c r="BH316" i="280"/>
  <c r="BH283" i="280"/>
  <c r="BH284" i="280"/>
  <c r="BH285" i="280"/>
  <c r="BH19" i="265"/>
  <c r="BH20" i="265"/>
  <c r="BH10" i="282"/>
  <c r="BH11" i="282"/>
  <c r="BH12" i="282"/>
  <c r="BH22" i="265"/>
  <c r="BH23" i="265"/>
  <c r="BH56" i="286"/>
  <c r="BH57" i="286"/>
  <c r="BH63" i="286"/>
  <c r="BG39" i="286"/>
  <c r="BG40" i="286"/>
  <c r="BG41" i="286"/>
  <c r="BH38" i="286"/>
  <c r="BH59" i="286"/>
  <c r="BH36" i="282"/>
  <c r="BH37" i="282"/>
  <c r="BH38" i="282"/>
  <c r="BH39" i="282"/>
  <c r="BH44" i="282"/>
  <c r="BH45" i="282"/>
  <c r="BH47" i="282"/>
  <c r="BH48" i="282"/>
  <c r="BH57" i="282"/>
  <c r="BH53" i="282"/>
  <c r="BG50" i="282"/>
  <c r="BG51" i="282"/>
  <c r="BG75" i="282"/>
  <c r="BG76" i="282"/>
  <c r="BG77" i="282"/>
  <c r="BH74" i="282"/>
  <c r="BH54" i="282"/>
  <c r="BH55" i="282"/>
  <c r="BH58" i="282"/>
  <c r="BH59" i="282"/>
  <c r="BH62" i="282"/>
  <c r="BH63" i="282"/>
  <c r="BH64" i="282"/>
  <c r="BH34" i="265"/>
  <c r="BH35" i="265"/>
  <c r="BH44" i="265"/>
  <c r="BH46" i="265"/>
  <c r="BH176" i="280"/>
  <c r="BH47" i="265"/>
  <c r="BH48" i="265"/>
  <c r="BH242" i="280"/>
  <c r="BH49" i="265"/>
  <c r="BH50" i="265"/>
  <c r="BH45" i="314"/>
  <c r="BH46" i="314"/>
  <c r="BH48" i="314"/>
  <c r="BH50" i="314"/>
  <c r="BH51" i="314"/>
  <c r="BH61" i="314"/>
  <c r="BH35" i="314"/>
  <c r="BG79" i="314"/>
  <c r="BG80" i="314"/>
  <c r="BG81" i="314"/>
  <c r="BH78" i="314"/>
  <c r="BH36" i="314"/>
  <c r="BH38" i="314"/>
  <c r="BH40" i="314"/>
  <c r="BH42" i="314"/>
  <c r="BH62" i="314"/>
  <c r="BH63" i="314"/>
  <c r="BH64" i="314"/>
  <c r="BH52" i="265"/>
  <c r="BH53" i="314"/>
  <c r="BH55" i="314"/>
  <c r="BH57" i="314"/>
  <c r="BH58" i="314"/>
  <c r="BH59" i="314"/>
  <c r="BH70" i="314"/>
  <c r="BH67" i="314"/>
  <c r="BH68" i="314"/>
  <c r="BH71" i="314"/>
  <c r="BH72" i="314"/>
  <c r="BH53" i="265"/>
  <c r="BH54" i="265"/>
  <c r="BH292" i="280"/>
  <c r="BH288" i="280"/>
  <c r="BH289" i="280"/>
  <c r="BH290" i="280"/>
  <c r="BH293" i="280"/>
  <c r="BH294" i="280"/>
  <c r="BH295" i="280"/>
  <c r="BH56" i="265"/>
  <c r="BH307" i="280"/>
  <c r="BH303" i="280"/>
  <c r="BH304" i="280"/>
  <c r="BH305" i="280"/>
  <c r="BH308" i="280"/>
  <c r="BH309" i="280"/>
  <c r="BH310" i="280"/>
  <c r="BH57" i="265"/>
  <c r="BH58" i="265"/>
  <c r="BH61" i="265"/>
  <c r="BH60" i="286"/>
  <c r="BH61" i="286"/>
  <c r="BH64" i="286"/>
  <c r="BH65" i="286"/>
  <c r="BH9" i="288"/>
  <c r="BH10" i="288"/>
  <c r="BH11" i="288"/>
  <c r="BH13" i="288"/>
  <c r="BH16" i="288"/>
  <c r="BH28" i="286"/>
  <c r="BH29" i="286"/>
  <c r="BH30" i="286"/>
  <c r="BI27" i="286"/>
  <c r="BI55" i="286"/>
  <c r="BI202" i="280"/>
  <c r="BI17" i="265"/>
  <c r="BI268" i="280"/>
  <c r="BI18" i="265"/>
  <c r="BH298" i="280"/>
  <c r="BH299" i="280"/>
  <c r="BH300" i="280"/>
  <c r="BH317" i="280"/>
  <c r="BH318" i="280"/>
  <c r="BH319" i="280"/>
  <c r="BI316" i="280"/>
  <c r="BI283" i="280"/>
  <c r="BI284" i="280"/>
  <c r="BI285" i="280"/>
  <c r="BI19" i="265"/>
  <c r="BI20" i="265"/>
  <c r="BI10" i="282"/>
  <c r="BI11" i="282"/>
  <c r="BI12" i="282"/>
  <c r="BI22" i="265"/>
  <c r="BI23" i="265"/>
  <c r="BI56" i="286"/>
  <c r="BI57" i="286"/>
  <c r="BI63" i="286"/>
  <c r="BH39" i="286"/>
  <c r="BH40" i="286"/>
  <c r="BH41" i="286"/>
  <c r="BI38" i="286"/>
  <c r="BI59" i="286"/>
  <c r="BI36" i="282"/>
  <c r="BI37" i="282"/>
  <c r="BI38" i="282"/>
  <c r="BI39" i="282"/>
  <c r="BI44" i="282"/>
  <c r="BI45" i="282"/>
  <c r="BI47" i="282"/>
  <c r="BI48" i="282"/>
  <c r="BI57" i="282"/>
  <c r="BI53" i="282"/>
  <c r="BH50" i="282"/>
  <c r="BH51" i="282"/>
  <c r="BH75" i="282"/>
  <c r="BH76" i="282"/>
  <c r="BH77" i="282"/>
  <c r="BI74" i="282"/>
  <c r="BI54" i="282"/>
  <c r="BI55" i="282"/>
  <c r="BI58" i="282"/>
  <c r="BI59" i="282"/>
  <c r="BI62" i="282"/>
  <c r="BI63" i="282"/>
  <c r="BI64" i="282"/>
  <c r="BI34" i="265"/>
  <c r="BI35" i="265"/>
  <c r="BI44" i="265"/>
  <c r="BI46" i="265"/>
  <c r="BI176" i="280"/>
  <c r="BI47" i="265"/>
  <c r="BI48" i="265"/>
  <c r="BI242" i="280"/>
  <c r="BI49" i="265"/>
  <c r="BI50" i="265"/>
  <c r="BI45" i="314"/>
  <c r="BI46" i="314"/>
  <c r="BI48" i="314"/>
  <c r="BI50" i="314"/>
  <c r="BI51" i="314"/>
  <c r="BI61" i="314"/>
  <c r="BI35" i="314"/>
  <c r="BH79" i="314"/>
  <c r="BH80" i="314"/>
  <c r="BH81" i="314"/>
  <c r="BI78" i="314"/>
  <c r="BI36" i="314"/>
  <c r="BI38" i="314"/>
  <c r="BI40" i="314"/>
  <c r="BI42" i="314"/>
  <c r="BI62" i="314"/>
  <c r="BI63" i="314"/>
  <c r="BI64" i="314"/>
  <c r="BI52" i="265"/>
  <c r="BI53" i="314"/>
  <c r="BI55" i="314"/>
  <c r="BI57" i="314"/>
  <c r="BI58" i="314"/>
  <c r="BI59" i="314"/>
  <c r="BI70" i="314"/>
  <c r="BI67" i="314"/>
  <c r="BI68" i="314"/>
  <c r="BI71" i="314"/>
  <c r="BI72" i="314"/>
  <c r="BI53" i="265"/>
  <c r="BI54" i="265"/>
  <c r="BI292" i="280"/>
  <c r="BI288" i="280"/>
  <c r="BI289" i="280"/>
  <c r="BI290" i="280"/>
  <c r="BI293" i="280"/>
  <c r="BI294" i="280"/>
  <c r="BI295" i="280"/>
  <c r="BI56" i="265"/>
  <c r="BI307" i="280"/>
  <c r="BI303" i="280"/>
  <c r="BI304" i="280"/>
  <c r="BI305" i="280"/>
  <c r="BI308" i="280"/>
  <c r="BI309" i="280"/>
  <c r="BI310" i="280"/>
  <c r="BI57" i="265"/>
  <c r="BI58" i="265"/>
  <c r="BI61" i="265"/>
  <c r="BI60" i="286"/>
  <c r="BI61" i="286"/>
  <c r="BI64" i="286"/>
  <c r="BI65" i="286"/>
  <c r="BI9" i="288"/>
  <c r="BI10" i="288"/>
  <c r="BI11" i="288"/>
  <c r="BI13" i="288"/>
  <c r="BI16" i="288"/>
  <c r="BI28" i="286"/>
  <c r="BI29" i="286"/>
  <c r="BI30" i="286"/>
  <c r="BJ27" i="286"/>
  <c r="BJ55" i="286"/>
  <c r="BJ202" i="280"/>
  <c r="BJ17" i="265"/>
  <c r="BJ268" i="280"/>
  <c r="BJ18" i="265"/>
  <c r="BI298" i="280"/>
  <c r="BI299" i="280"/>
  <c r="BI300" i="280"/>
  <c r="BI317" i="280"/>
  <c r="BI318" i="280"/>
  <c r="BI319" i="280"/>
  <c r="BJ316" i="280"/>
  <c r="BJ283" i="280"/>
  <c r="BJ284" i="280"/>
  <c r="BJ285" i="280"/>
  <c r="BJ19" i="265"/>
  <c r="BJ20" i="265"/>
  <c r="BJ10" i="282"/>
  <c r="BJ11" i="282"/>
  <c r="BJ12" i="282"/>
  <c r="BJ22" i="265"/>
  <c r="BJ23" i="265"/>
  <c r="BJ56" i="286"/>
  <c r="BJ57" i="286"/>
  <c r="BJ63" i="286"/>
  <c r="BI39" i="286"/>
  <c r="BI40" i="286"/>
  <c r="BI41" i="286"/>
  <c r="BJ38" i="286"/>
  <c r="BJ59" i="286"/>
  <c r="BJ36" i="282"/>
  <c r="BJ37" i="282"/>
  <c r="BJ38" i="282"/>
  <c r="BJ39" i="282"/>
  <c r="BJ44" i="282"/>
  <c r="BJ45" i="282"/>
  <c r="BJ47" i="282"/>
  <c r="BJ48" i="282"/>
  <c r="BJ57" i="282"/>
  <c r="BJ53" i="282"/>
  <c r="BI50" i="282"/>
  <c r="BI51" i="282"/>
  <c r="BI75" i="282"/>
  <c r="BI76" i="282"/>
  <c r="BI77" i="282"/>
  <c r="BJ74" i="282"/>
  <c r="BJ54" i="282"/>
  <c r="BJ55" i="282"/>
  <c r="BJ58" i="282"/>
  <c r="BJ59" i="282"/>
  <c r="BJ62" i="282"/>
  <c r="BJ63" i="282"/>
  <c r="BJ64" i="282"/>
  <c r="BJ34" i="265"/>
  <c r="BJ35" i="265"/>
  <c r="BJ44" i="265"/>
  <c r="BJ46" i="265"/>
  <c r="BJ176" i="280"/>
  <c r="BJ47" i="265"/>
  <c r="BJ48" i="265"/>
  <c r="BJ242" i="280"/>
  <c r="BJ49" i="265"/>
  <c r="BJ50" i="265"/>
  <c r="BJ45" i="314"/>
  <c r="BJ46" i="314"/>
  <c r="BJ48" i="314"/>
  <c r="BJ50" i="314"/>
  <c r="BJ51" i="314"/>
  <c r="BJ61" i="314"/>
  <c r="BJ35" i="314"/>
  <c r="BI79" i="314"/>
  <c r="BI80" i="314"/>
  <c r="BI81" i="314"/>
  <c r="BJ78" i="314"/>
  <c r="BJ36" i="314"/>
  <c r="BJ38" i="314"/>
  <c r="BJ40" i="314"/>
  <c r="BJ42" i="314"/>
  <c r="BJ62" i="314"/>
  <c r="BJ63" i="314"/>
  <c r="BJ64" i="314"/>
  <c r="BJ52" i="265"/>
  <c r="BJ53" i="314"/>
  <c r="BJ55" i="314"/>
  <c r="BJ57" i="314"/>
  <c r="BJ58" i="314"/>
  <c r="BJ59" i="314"/>
  <c r="BJ70" i="314"/>
  <c r="BJ67" i="314"/>
  <c r="BJ68" i="314"/>
  <c r="BJ71" i="314"/>
  <c r="BJ72" i="314"/>
  <c r="BJ53" i="265"/>
  <c r="BJ54" i="265"/>
  <c r="BJ292" i="280"/>
  <c r="BJ288" i="280"/>
  <c r="BJ289" i="280"/>
  <c r="BJ290" i="280"/>
  <c r="BJ293" i="280"/>
  <c r="BJ294" i="280"/>
  <c r="BJ295" i="280"/>
  <c r="BJ56" i="265"/>
  <c r="BJ307" i="280"/>
  <c r="BJ303" i="280"/>
  <c r="BJ304" i="280"/>
  <c r="BJ305" i="280"/>
  <c r="BJ308" i="280"/>
  <c r="BJ309" i="280"/>
  <c r="BJ310" i="280"/>
  <c r="BJ57" i="265"/>
  <c r="BJ58" i="265"/>
  <c r="BJ61" i="265"/>
  <c r="BJ60" i="286"/>
  <c r="BJ61" i="286"/>
  <c r="BJ64" i="286"/>
  <c r="BJ65" i="286"/>
  <c r="BJ9" i="288"/>
  <c r="BJ10" i="288"/>
  <c r="BJ11" i="288"/>
  <c r="BJ13" i="288"/>
  <c r="BJ16" i="288"/>
  <c r="BJ28" i="286"/>
  <c r="BJ29" i="286"/>
  <c r="BJ30" i="286"/>
  <c r="BK27" i="286"/>
  <c r="BK55" i="286"/>
  <c r="BK202" i="280"/>
  <c r="BK17" i="265"/>
  <c r="BK268" i="280"/>
  <c r="BK18" i="265"/>
  <c r="BJ298" i="280"/>
  <c r="BJ299" i="280"/>
  <c r="BJ300" i="280"/>
  <c r="BJ317" i="280"/>
  <c r="BJ318" i="280"/>
  <c r="BJ319" i="280"/>
  <c r="BK316" i="280"/>
  <c r="BK283" i="280"/>
  <c r="BK284" i="280"/>
  <c r="BK285" i="280"/>
  <c r="BK19" i="265"/>
  <c r="BK20" i="265"/>
  <c r="BK10" i="282"/>
  <c r="BK11" i="282"/>
  <c r="BK12" i="282"/>
  <c r="BK22" i="265"/>
  <c r="BK23" i="265"/>
  <c r="BK56" i="286"/>
  <c r="BK57" i="286"/>
  <c r="BK63" i="286"/>
  <c r="BJ39" i="286"/>
  <c r="BJ40" i="286"/>
  <c r="BJ41" i="286"/>
  <c r="BK38" i="286"/>
  <c r="BK59" i="286"/>
  <c r="BK36" i="282"/>
  <c r="BK37" i="282"/>
  <c r="BK38" i="282"/>
  <c r="BK39" i="282"/>
  <c r="BK44" i="282"/>
  <c r="BK45" i="282"/>
  <c r="BK47" i="282"/>
  <c r="BK48" i="282"/>
  <c r="BK57" i="282"/>
  <c r="BK53" i="282"/>
  <c r="BJ50" i="282"/>
  <c r="BJ51" i="282"/>
  <c r="BJ75" i="282"/>
  <c r="BJ76" i="282"/>
  <c r="BJ77" i="282"/>
  <c r="BK74" i="282"/>
  <c r="BK54" i="282"/>
  <c r="BK55" i="282"/>
  <c r="BK58" i="282"/>
  <c r="BK59" i="282"/>
  <c r="BK62" i="282"/>
  <c r="BK63" i="282"/>
  <c r="BK64" i="282"/>
  <c r="BK34" i="265"/>
  <c r="BK35" i="265"/>
  <c r="BK44" i="265"/>
  <c r="BK46" i="265"/>
  <c r="BK176" i="280"/>
  <c r="BK47" i="265"/>
  <c r="BK48" i="265"/>
  <c r="BK242" i="280"/>
  <c r="BK49" i="265"/>
  <c r="BK50" i="265"/>
  <c r="BK45" i="314"/>
  <c r="BK46" i="314"/>
  <c r="BK48" i="314"/>
  <c r="BK50" i="314"/>
  <c r="BK51" i="314"/>
  <c r="BK61" i="314"/>
  <c r="BK35" i="314"/>
  <c r="BJ79" i="314"/>
  <c r="BJ80" i="314"/>
  <c r="BJ81" i="314"/>
  <c r="BK78" i="314"/>
  <c r="BK36" i="314"/>
  <c r="BK38" i="314"/>
  <c r="BK40" i="314"/>
  <c r="BK42" i="314"/>
  <c r="BK62" i="314"/>
  <c r="BK63" i="314"/>
  <c r="BK64" i="314"/>
  <c r="BK52" i="265"/>
  <c r="BK53" i="314"/>
  <c r="BK55" i="314"/>
  <c r="BK57" i="314"/>
  <c r="BK58" i="314"/>
  <c r="BK59" i="314"/>
  <c r="BK70" i="314"/>
  <c r="BK67" i="314"/>
  <c r="BK68" i="314"/>
  <c r="BK71" i="314"/>
  <c r="BK72" i="314"/>
  <c r="BK53" i="265"/>
  <c r="BK54" i="265"/>
  <c r="BK292" i="280"/>
  <c r="BK288" i="280"/>
  <c r="BK289" i="280"/>
  <c r="BK290" i="280"/>
  <c r="BK293" i="280"/>
  <c r="BK294" i="280"/>
  <c r="BK295" i="280"/>
  <c r="BK56" i="265"/>
  <c r="BK307" i="280"/>
  <c r="BK303" i="280"/>
  <c r="BK304" i="280"/>
  <c r="BK305" i="280"/>
  <c r="BK308" i="280"/>
  <c r="BK309" i="280"/>
  <c r="BK310" i="280"/>
  <c r="BK57" i="265"/>
  <c r="BK58" i="265"/>
  <c r="BK61" i="265"/>
  <c r="BK60" i="286"/>
  <c r="BK61" i="286"/>
  <c r="BK64" i="286"/>
  <c r="BK65" i="286"/>
  <c r="BK9" i="288"/>
  <c r="BK10" i="288"/>
  <c r="BK11" i="288"/>
  <c r="BK13" i="288"/>
  <c r="BK16" i="288"/>
  <c r="BK28" i="286"/>
  <c r="BK29" i="286"/>
  <c r="BK30" i="286"/>
  <c r="BL27" i="286"/>
  <c r="BL55" i="286"/>
  <c r="BL202" i="280"/>
  <c r="BL17" i="265"/>
  <c r="BL268" i="280"/>
  <c r="BL18" i="265"/>
  <c r="BK298" i="280"/>
  <c r="BK299" i="280"/>
  <c r="BK300" i="280"/>
  <c r="BK317" i="280"/>
  <c r="BK318" i="280"/>
  <c r="BK319" i="280"/>
  <c r="BL316" i="280"/>
  <c r="BL283" i="280"/>
  <c r="BL284" i="280"/>
  <c r="BL285" i="280"/>
  <c r="BL19" i="265"/>
  <c r="BL20" i="265"/>
  <c r="BL10" i="282"/>
  <c r="BL11" i="282"/>
  <c r="BL12" i="282"/>
  <c r="BL22" i="265"/>
  <c r="BL23" i="265"/>
  <c r="BL56" i="286"/>
  <c r="BL57" i="286"/>
  <c r="BL63" i="286"/>
  <c r="BK39" i="286"/>
  <c r="BK40" i="286"/>
  <c r="BK41" i="286"/>
  <c r="BL38" i="286"/>
  <c r="BL59" i="286"/>
  <c r="BL36" i="282"/>
  <c r="BL37" i="282"/>
  <c r="BL38" i="282"/>
  <c r="BL39" i="282"/>
  <c r="BL44" i="282"/>
  <c r="BL45" i="282"/>
  <c r="BL47" i="282"/>
  <c r="BL48" i="282"/>
  <c r="BL57" i="282"/>
  <c r="BL53" i="282"/>
  <c r="BK50" i="282"/>
  <c r="BK51" i="282"/>
  <c r="BK75" i="282"/>
  <c r="BK76" i="282"/>
  <c r="BK77" i="282"/>
  <c r="BL74" i="282"/>
  <c r="BL54" i="282"/>
  <c r="BL55" i="282"/>
  <c r="BL58" i="282"/>
  <c r="BL59" i="282"/>
  <c r="BL62" i="282"/>
  <c r="BL63" i="282"/>
  <c r="BL64" i="282"/>
  <c r="BL34" i="265"/>
  <c r="BL35" i="265"/>
  <c r="BL44" i="265"/>
  <c r="BL46" i="265"/>
  <c r="BL176" i="280"/>
  <c r="BL47" i="265"/>
  <c r="BL48" i="265"/>
  <c r="BL242" i="280"/>
  <c r="BL49" i="265"/>
  <c r="BL50" i="265"/>
  <c r="BL45" i="314"/>
  <c r="BL46" i="314"/>
  <c r="BL48" i="314"/>
  <c r="BL50" i="314"/>
  <c r="BL51" i="314"/>
  <c r="BL61" i="314"/>
  <c r="BL35" i="314"/>
  <c r="BK79" i="314"/>
  <c r="BK80" i="314"/>
  <c r="BK81" i="314"/>
  <c r="BL78" i="314"/>
  <c r="BL36" i="314"/>
  <c r="BL38" i="314"/>
  <c r="BL40" i="314"/>
  <c r="BL42" i="314"/>
  <c r="BL62" i="314"/>
  <c r="BL63" i="314"/>
  <c r="BL64" i="314"/>
  <c r="BL52" i="265"/>
  <c r="BL53" i="314"/>
  <c r="BL55" i="314"/>
  <c r="BL57" i="314"/>
  <c r="BL58" i="314"/>
  <c r="BL59" i="314"/>
  <c r="BL70" i="314"/>
  <c r="BL67" i="314"/>
  <c r="BL68" i="314"/>
  <c r="BL71" i="314"/>
  <c r="BL72" i="314"/>
  <c r="BL53" i="265"/>
  <c r="BL54" i="265"/>
  <c r="BL292" i="280"/>
  <c r="BL288" i="280"/>
  <c r="BL289" i="280"/>
  <c r="BL290" i="280"/>
  <c r="BL293" i="280"/>
  <c r="BL294" i="280"/>
  <c r="BL295" i="280"/>
  <c r="BL56" i="265"/>
  <c r="BL307" i="280"/>
  <c r="BL303" i="280"/>
  <c r="BL304" i="280"/>
  <c r="BL305" i="280"/>
  <c r="BL308" i="280"/>
  <c r="BL309" i="280"/>
  <c r="BL310" i="280"/>
  <c r="BL57" i="265"/>
  <c r="BL58" i="265"/>
  <c r="BL61" i="265"/>
  <c r="BL60" i="286"/>
  <c r="BL61" i="286"/>
  <c r="BL64" i="286"/>
  <c r="BL65" i="286"/>
  <c r="BL9" i="288"/>
  <c r="BL10" i="288"/>
  <c r="BL11" i="288"/>
  <c r="BL13" i="288"/>
  <c r="BL16" i="288"/>
  <c r="BL28" i="286"/>
  <c r="BL29" i="286"/>
  <c r="BL30" i="286"/>
  <c r="BM27" i="286"/>
  <c r="BM55" i="286"/>
  <c r="BM202" i="280"/>
  <c r="BM17" i="265"/>
  <c r="BM268" i="280"/>
  <c r="BM18" i="265"/>
  <c r="BL298" i="280"/>
  <c r="BL299" i="280"/>
  <c r="BL300" i="280"/>
  <c r="BL317" i="280"/>
  <c r="BL318" i="280"/>
  <c r="BL319" i="280"/>
  <c r="BM316" i="280"/>
  <c r="BM283" i="280"/>
  <c r="BM284" i="280"/>
  <c r="BM285" i="280"/>
  <c r="BM19" i="265"/>
  <c r="BM20" i="265"/>
  <c r="BM10" i="282"/>
  <c r="BM11" i="282"/>
  <c r="BM12" i="282"/>
  <c r="BM22" i="265"/>
  <c r="BM23" i="265"/>
  <c r="BM56" i="286"/>
  <c r="BM57" i="286"/>
  <c r="BM63" i="286"/>
  <c r="BL39" i="286"/>
  <c r="BL40" i="286"/>
  <c r="BL41" i="286"/>
  <c r="BM38" i="286"/>
  <c r="BM59" i="286"/>
  <c r="BM36" i="282"/>
  <c r="BM37" i="282"/>
  <c r="BM38" i="282"/>
  <c r="BM39" i="282"/>
  <c r="BM44" i="282"/>
  <c r="BM45" i="282"/>
  <c r="BM47" i="282"/>
  <c r="BM48" i="282"/>
  <c r="BM57" i="282"/>
  <c r="BM53" i="282"/>
  <c r="BL50" i="282"/>
  <c r="BL51" i="282"/>
  <c r="BL75" i="282"/>
  <c r="BL76" i="282"/>
  <c r="BL77" i="282"/>
  <c r="BM74" i="282"/>
  <c r="BM54" i="282"/>
  <c r="BM55" i="282"/>
  <c r="BM58" i="282"/>
  <c r="BM59" i="282"/>
  <c r="BM62" i="282"/>
  <c r="BM63" i="282"/>
  <c r="BM64" i="282"/>
  <c r="BM34" i="265"/>
  <c r="BM35" i="265"/>
  <c r="BM44" i="265"/>
  <c r="BM46" i="265"/>
  <c r="BM176" i="280"/>
  <c r="BM47" i="265"/>
  <c r="BM48" i="265"/>
  <c r="BM242" i="280"/>
  <c r="BM49" i="265"/>
  <c r="BM50" i="265"/>
  <c r="BM45" i="314"/>
  <c r="BM46" i="314"/>
  <c r="BM48" i="314"/>
  <c r="BM50" i="314"/>
  <c r="BM51" i="314"/>
  <c r="BM61" i="314"/>
  <c r="BM35" i="314"/>
  <c r="BL79" i="314"/>
  <c r="BL80" i="314"/>
  <c r="BL81" i="314"/>
  <c r="BM78" i="314"/>
  <c r="BM36" i="314"/>
  <c r="BM38" i="314"/>
  <c r="BM40" i="314"/>
  <c r="BM42" i="314"/>
  <c r="BM62" i="314"/>
  <c r="BM63" i="314"/>
  <c r="BM64" i="314"/>
  <c r="BM52" i="265"/>
  <c r="BM53" i="314"/>
  <c r="BM55" i="314"/>
  <c r="BM57" i="314"/>
  <c r="BM58" i="314"/>
  <c r="BM59" i="314"/>
  <c r="BM70" i="314"/>
  <c r="BM67" i="314"/>
  <c r="BM68" i="314"/>
  <c r="BM71" i="314"/>
  <c r="BM72" i="314"/>
  <c r="BM53" i="265"/>
  <c r="BM54" i="265"/>
  <c r="BM292" i="280"/>
  <c r="BM288" i="280"/>
  <c r="BM289" i="280"/>
  <c r="BM290" i="280"/>
  <c r="BM293" i="280"/>
  <c r="BM294" i="280"/>
  <c r="BM295" i="280"/>
  <c r="BM56" i="265"/>
  <c r="BM307" i="280"/>
  <c r="BM303" i="280"/>
  <c r="BM304" i="280"/>
  <c r="BM305" i="280"/>
  <c r="BM308" i="280"/>
  <c r="BM309" i="280"/>
  <c r="BM310" i="280"/>
  <c r="BM57" i="265"/>
  <c r="BM58" i="265"/>
  <c r="BM61" i="265"/>
  <c r="BM60" i="286"/>
  <c r="BM61" i="286"/>
  <c r="BM64" i="286"/>
  <c r="BM65" i="286"/>
  <c r="BM9" i="288"/>
  <c r="BM10" i="288"/>
  <c r="BM11" i="288"/>
  <c r="BM13" i="288"/>
  <c r="BM16" i="288"/>
  <c r="BM28" i="286"/>
  <c r="BM29" i="286"/>
  <c r="BM30" i="286"/>
  <c r="BN27" i="286"/>
  <c r="BN55" i="286"/>
  <c r="BN202" i="280"/>
  <c r="BN17" i="265"/>
  <c r="BN268" i="280"/>
  <c r="BN18" i="265"/>
  <c r="BM298" i="280"/>
  <c r="BM299" i="280"/>
  <c r="BM300" i="280"/>
  <c r="BM317" i="280"/>
  <c r="BM318" i="280"/>
  <c r="BM319" i="280"/>
  <c r="BN316" i="280"/>
  <c r="BN283" i="280"/>
  <c r="BN284" i="280"/>
  <c r="BN285" i="280"/>
  <c r="BN19" i="265"/>
  <c r="BN20" i="265"/>
  <c r="BN10" i="282"/>
  <c r="BN11" i="282"/>
  <c r="BN12" i="282"/>
  <c r="BN22" i="265"/>
  <c r="BN23" i="265"/>
  <c r="BN56" i="286"/>
  <c r="BN57" i="286"/>
  <c r="BN63" i="286"/>
  <c r="BM39" i="286"/>
  <c r="BM40" i="286"/>
  <c r="BM41" i="286"/>
  <c r="BN38" i="286"/>
  <c r="BN59" i="286"/>
  <c r="BN36" i="282"/>
  <c r="BN37" i="282"/>
  <c r="BN38" i="282"/>
  <c r="BN39" i="282"/>
  <c r="BN44" i="282"/>
  <c r="BN45" i="282"/>
  <c r="BN47" i="282"/>
  <c r="BN48" i="282"/>
  <c r="BN57" i="282"/>
  <c r="BN53" i="282"/>
  <c r="BM50" i="282"/>
  <c r="BM51" i="282"/>
  <c r="BM75" i="282"/>
  <c r="BM76" i="282"/>
  <c r="BM77" i="282"/>
  <c r="BN74" i="282"/>
  <c r="BN54" i="282"/>
  <c r="BN55" i="282"/>
  <c r="BN58" i="282"/>
  <c r="BN59" i="282"/>
  <c r="BN62" i="282"/>
  <c r="BN63" i="282"/>
  <c r="BN64" i="282"/>
  <c r="BN34" i="265"/>
  <c r="BN35" i="265"/>
  <c r="BN44" i="265"/>
  <c r="BN46" i="265"/>
  <c r="BN176" i="280"/>
  <c r="BN47" i="265"/>
  <c r="BN48" i="265"/>
  <c r="BN242" i="280"/>
  <c r="BN49" i="265"/>
  <c r="BN50" i="265"/>
  <c r="BN45" i="314"/>
  <c r="BN46" i="314"/>
  <c r="BN48" i="314"/>
  <c r="BN50" i="314"/>
  <c r="BN51" i="314"/>
  <c r="BN61" i="314"/>
  <c r="BN35" i="314"/>
  <c r="BM79" i="314"/>
  <c r="BM80" i="314"/>
  <c r="BM81" i="314"/>
  <c r="BN78" i="314"/>
  <c r="BN36" i="314"/>
  <c r="BN38" i="314"/>
  <c r="BN40" i="314"/>
  <c r="BN42" i="314"/>
  <c r="BN62" i="314"/>
  <c r="BN63" i="314"/>
  <c r="BN64" i="314"/>
  <c r="BN52" i="265"/>
  <c r="BN53" i="314"/>
  <c r="BN55" i="314"/>
  <c r="BN57" i="314"/>
  <c r="BN58" i="314"/>
  <c r="BN59" i="314"/>
  <c r="BN70" i="314"/>
  <c r="BN67" i="314"/>
  <c r="BN68" i="314"/>
  <c r="BN71" i="314"/>
  <c r="BN72" i="314"/>
  <c r="BN53" i="265"/>
  <c r="BN54" i="265"/>
  <c r="BN292" i="280"/>
  <c r="BN288" i="280"/>
  <c r="BN289" i="280"/>
  <c r="BN290" i="280"/>
  <c r="BN293" i="280"/>
  <c r="BN294" i="280"/>
  <c r="BN295" i="280"/>
  <c r="BN56" i="265"/>
  <c r="BN307" i="280"/>
  <c r="BN303" i="280"/>
  <c r="BN304" i="280"/>
  <c r="BN305" i="280"/>
  <c r="BN308" i="280"/>
  <c r="BN309" i="280"/>
  <c r="BN310" i="280"/>
  <c r="BN57" i="265"/>
  <c r="BN58" i="265"/>
  <c r="BN61" i="265"/>
  <c r="BN60" i="286"/>
  <c r="BN61" i="286"/>
  <c r="BN64" i="286"/>
  <c r="BN65" i="286"/>
  <c r="BN9" i="288"/>
  <c r="BN10" i="288"/>
  <c r="BN11" i="288"/>
  <c r="BN13" i="288"/>
  <c r="BN16" i="288"/>
  <c r="BN28" i="286"/>
  <c r="BN29" i="286"/>
  <c r="BN30" i="286"/>
  <c r="BO27" i="286"/>
  <c r="BO55" i="286"/>
  <c r="BO202" i="280"/>
  <c r="BO17" i="265"/>
  <c r="BO268" i="280"/>
  <c r="BO18" i="265"/>
  <c r="BN298" i="280"/>
  <c r="BN299" i="280"/>
  <c r="BN300" i="280"/>
  <c r="BN317" i="280"/>
  <c r="BN318" i="280"/>
  <c r="BN319" i="280"/>
  <c r="BO316" i="280"/>
  <c r="BO283" i="280"/>
  <c r="BO284" i="280"/>
  <c r="BO285" i="280"/>
  <c r="BO19" i="265"/>
  <c r="BO20" i="265"/>
  <c r="BO10" i="282"/>
  <c r="BO11" i="282"/>
  <c r="BO12" i="282"/>
  <c r="BO22" i="265"/>
  <c r="BO23" i="265"/>
  <c r="BO56" i="286"/>
  <c r="BO57" i="286"/>
  <c r="BO63" i="286"/>
  <c r="BN39" i="286"/>
  <c r="BN40" i="286"/>
  <c r="BN41" i="286"/>
  <c r="BO38" i="286"/>
  <c r="BO59" i="286"/>
  <c r="BO36" i="282"/>
  <c r="BO37" i="282"/>
  <c r="BO38" i="282"/>
  <c r="BO39" i="282"/>
  <c r="BO44" i="282"/>
  <c r="BO45" i="282"/>
  <c r="BO47" i="282"/>
  <c r="BO48" i="282"/>
  <c r="BO57" i="282"/>
  <c r="BO53" i="282"/>
  <c r="BN50" i="282"/>
  <c r="BN51" i="282"/>
  <c r="BN75" i="282"/>
  <c r="BN76" i="282"/>
  <c r="BN77" i="282"/>
  <c r="BO74" i="282"/>
  <c r="BO54" i="282"/>
  <c r="BO55" i="282"/>
  <c r="BO58" i="282"/>
  <c r="BO59" i="282"/>
  <c r="BO62" i="282"/>
  <c r="BO63" i="282"/>
  <c r="BO64" i="282"/>
  <c r="BO34" i="265"/>
  <c r="BO35" i="265"/>
  <c r="BO44" i="265"/>
  <c r="BO46" i="265"/>
  <c r="BO176" i="280"/>
  <c r="BO47" i="265"/>
  <c r="BO48" i="265"/>
  <c r="BO242" i="280"/>
  <c r="BO49" i="265"/>
  <c r="BO50" i="265"/>
  <c r="BO45" i="314"/>
  <c r="BO46" i="314"/>
  <c r="BO48" i="314"/>
  <c r="BO50" i="314"/>
  <c r="BO51" i="314"/>
  <c r="BO61" i="314"/>
  <c r="BO35" i="314"/>
  <c r="BN79" i="314"/>
  <c r="BN80" i="314"/>
  <c r="BN81" i="314"/>
  <c r="BO78" i="314"/>
  <c r="BO36" i="314"/>
  <c r="BO38" i="314"/>
  <c r="BO40" i="314"/>
  <c r="BO42" i="314"/>
  <c r="BO62" i="314"/>
  <c r="BO63" i="314"/>
  <c r="BO64" i="314"/>
  <c r="BO52" i="265"/>
  <c r="BO53" i="314"/>
  <c r="BO55" i="314"/>
  <c r="BO57" i="314"/>
  <c r="BO58" i="314"/>
  <c r="BO59" i="314"/>
  <c r="BO70" i="314"/>
  <c r="BO67" i="314"/>
  <c r="BO68" i="314"/>
  <c r="BO71" i="314"/>
  <c r="BO72" i="314"/>
  <c r="BO53" i="265"/>
  <c r="BO54" i="265"/>
  <c r="BO292" i="280"/>
  <c r="BO288" i="280"/>
  <c r="BO289" i="280"/>
  <c r="BO290" i="280"/>
  <c r="BO293" i="280"/>
  <c r="BO294" i="280"/>
  <c r="BO295" i="280"/>
  <c r="BO56" i="265"/>
  <c r="BO307" i="280"/>
  <c r="BO303" i="280"/>
  <c r="BO304" i="280"/>
  <c r="BO305" i="280"/>
  <c r="BO308" i="280"/>
  <c r="BO309" i="280"/>
  <c r="BO310" i="280"/>
  <c r="BO57" i="265"/>
  <c r="BO58" i="265"/>
  <c r="BO61" i="265"/>
  <c r="BO60" i="286"/>
  <c r="BO61" i="286"/>
  <c r="BO64" i="286"/>
  <c r="BO65" i="286"/>
  <c r="BO9" i="288"/>
  <c r="BO10" i="288"/>
  <c r="BO11" i="288"/>
  <c r="BO13" i="288"/>
  <c r="BO16" i="288"/>
  <c r="BO28" i="286"/>
  <c r="BO29" i="286"/>
  <c r="BO30" i="286"/>
  <c r="BP27" i="286"/>
  <c r="BP55" i="286"/>
  <c r="BP202" i="280"/>
  <c r="BP17" i="265"/>
  <c r="BP268" i="280"/>
  <c r="BP18" i="265"/>
  <c r="BO298" i="280"/>
  <c r="BO299" i="280"/>
  <c r="BO300" i="280"/>
  <c r="BO317" i="280"/>
  <c r="BO318" i="280"/>
  <c r="BO319" i="280"/>
  <c r="BP316" i="280"/>
  <c r="BP283" i="280"/>
  <c r="BP284" i="280"/>
  <c r="BP285" i="280"/>
  <c r="BP19" i="265"/>
  <c r="BP20" i="265"/>
  <c r="BP10" i="282"/>
  <c r="BP11" i="282"/>
  <c r="BP12" i="282"/>
  <c r="BP22" i="265"/>
  <c r="BP23" i="265"/>
  <c r="BP56" i="286"/>
  <c r="BP57" i="286"/>
  <c r="BP63" i="286"/>
  <c r="BO39" i="286"/>
  <c r="BO40" i="286"/>
  <c r="BO41" i="286"/>
  <c r="BP38" i="286"/>
  <c r="BP59" i="286"/>
  <c r="BP36" i="282"/>
  <c r="BP37" i="282"/>
  <c r="BP38" i="282"/>
  <c r="BP39" i="282"/>
  <c r="BP44" i="282"/>
  <c r="BP45" i="282"/>
  <c r="BP47" i="282"/>
  <c r="BP48" i="282"/>
  <c r="BP57" i="282"/>
  <c r="BP53" i="282"/>
  <c r="BO50" i="282"/>
  <c r="BO51" i="282"/>
  <c r="BO75" i="282"/>
  <c r="BO76" i="282"/>
  <c r="BO77" i="282"/>
  <c r="BP74" i="282"/>
  <c r="BP54" i="282"/>
  <c r="BP55" i="282"/>
  <c r="BP58" i="282"/>
  <c r="BP59" i="282"/>
  <c r="BP62" i="282"/>
  <c r="BP63" i="282"/>
  <c r="BP64" i="282"/>
  <c r="BP34" i="265"/>
  <c r="BP35" i="265"/>
  <c r="BP44" i="265"/>
  <c r="BP46" i="265"/>
  <c r="BP176" i="280"/>
  <c r="BP47" i="265"/>
  <c r="BP48" i="265"/>
  <c r="BP242" i="280"/>
  <c r="BP49" i="265"/>
  <c r="BP50" i="265"/>
  <c r="BP45" i="314"/>
  <c r="BP46" i="314"/>
  <c r="BP48" i="314"/>
  <c r="BP50" i="314"/>
  <c r="BP51" i="314"/>
  <c r="BP61" i="314"/>
  <c r="BP35" i="314"/>
  <c r="BO79" i="314"/>
  <c r="BO80" i="314"/>
  <c r="BO81" i="314"/>
  <c r="BP78" i="314"/>
  <c r="BP36" i="314"/>
  <c r="BP38" i="314"/>
  <c r="BP40" i="314"/>
  <c r="BP42" i="314"/>
  <c r="BP62" i="314"/>
  <c r="BP63" i="314"/>
  <c r="BP64" i="314"/>
  <c r="BP52" i="265"/>
  <c r="BP53" i="314"/>
  <c r="BP55" i="314"/>
  <c r="BP57" i="314"/>
  <c r="BP58" i="314"/>
  <c r="BP59" i="314"/>
  <c r="BP70" i="314"/>
  <c r="BP67" i="314"/>
  <c r="BP68" i="314"/>
  <c r="BP71" i="314"/>
  <c r="BP72" i="314"/>
  <c r="BP53" i="265"/>
  <c r="BP54" i="265"/>
  <c r="BP292" i="280"/>
  <c r="BP288" i="280"/>
  <c r="BP289" i="280"/>
  <c r="BP290" i="280"/>
  <c r="BP293" i="280"/>
  <c r="BP294" i="280"/>
  <c r="BP295" i="280"/>
  <c r="BP56" i="265"/>
  <c r="BP307" i="280"/>
  <c r="BP303" i="280"/>
  <c r="BP304" i="280"/>
  <c r="BP305" i="280"/>
  <c r="BP308" i="280"/>
  <c r="BP309" i="280"/>
  <c r="BP310" i="280"/>
  <c r="BP57" i="265"/>
  <c r="BP58" i="265"/>
  <c r="BP61" i="265"/>
  <c r="BP60" i="286"/>
  <c r="BP61" i="286"/>
  <c r="BP64" i="286"/>
  <c r="BP65" i="286"/>
  <c r="BP9" i="288"/>
  <c r="BP10" i="288"/>
  <c r="BP11" i="288"/>
  <c r="BP13" i="288"/>
  <c r="BP16" i="288"/>
  <c r="BP28" i="286"/>
  <c r="BP29" i="286"/>
  <c r="BP30" i="286"/>
  <c r="BQ27" i="286"/>
  <c r="BQ55" i="286"/>
  <c r="BQ202" i="280"/>
  <c r="BQ17" i="265"/>
  <c r="BQ268" i="280"/>
  <c r="BQ18" i="265"/>
  <c r="BP298" i="280"/>
  <c r="BP299" i="280"/>
  <c r="BP300" i="280"/>
  <c r="BP317" i="280"/>
  <c r="BP318" i="280"/>
  <c r="BP319" i="280"/>
  <c r="BQ316" i="280"/>
  <c r="BQ283" i="280"/>
  <c r="BQ284" i="280"/>
  <c r="BQ285" i="280"/>
  <c r="BQ19" i="265"/>
  <c r="BQ20" i="265"/>
  <c r="BQ10" i="282"/>
  <c r="BQ11" i="282"/>
  <c r="BQ12" i="282"/>
  <c r="BQ22" i="265"/>
  <c r="BQ23" i="265"/>
  <c r="BQ56" i="286"/>
  <c r="BQ57" i="286"/>
  <c r="BQ63" i="286"/>
  <c r="BP39" i="286"/>
  <c r="BP40" i="286"/>
  <c r="BP41" i="286"/>
  <c r="BQ38" i="286"/>
  <c r="BQ59" i="286"/>
  <c r="BQ36" i="282"/>
  <c r="BQ37" i="282"/>
  <c r="BQ38" i="282"/>
  <c r="BQ39" i="282"/>
  <c r="BQ44" i="282"/>
  <c r="BQ45" i="282"/>
  <c r="BQ47" i="282"/>
  <c r="BQ48" i="282"/>
  <c r="BQ57" i="282"/>
  <c r="BQ53" i="282"/>
  <c r="BP50" i="282"/>
  <c r="BP51" i="282"/>
  <c r="BP75" i="282"/>
  <c r="BP76" i="282"/>
  <c r="BP77" i="282"/>
  <c r="BQ74" i="282"/>
  <c r="BQ54" i="282"/>
  <c r="BQ55" i="282"/>
  <c r="BQ58" i="282"/>
  <c r="BQ59" i="282"/>
  <c r="BQ62" i="282"/>
  <c r="BQ63" i="282"/>
  <c r="BQ64" i="282"/>
  <c r="BQ34" i="265"/>
  <c r="BQ35" i="265"/>
  <c r="BQ44" i="265"/>
  <c r="BQ46" i="265"/>
  <c r="BQ176" i="280"/>
  <c r="BQ47" i="265"/>
  <c r="BQ48" i="265"/>
  <c r="BQ242" i="280"/>
  <c r="BQ49" i="265"/>
  <c r="BQ50" i="265"/>
  <c r="BQ45" i="314"/>
  <c r="BQ46" i="314"/>
  <c r="BQ48" i="314"/>
  <c r="BQ50" i="314"/>
  <c r="BQ51" i="314"/>
  <c r="BQ61" i="314"/>
  <c r="BQ35" i="314"/>
  <c r="BP79" i="314"/>
  <c r="BP80" i="314"/>
  <c r="BP81" i="314"/>
  <c r="BQ78" i="314"/>
  <c r="BQ36" i="314"/>
  <c r="BQ38" i="314"/>
  <c r="BQ40" i="314"/>
  <c r="BQ42" i="314"/>
  <c r="BQ62" i="314"/>
  <c r="BQ63" i="314"/>
  <c r="BQ64" i="314"/>
  <c r="BQ52" i="265"/>
  <c r="BQ53" i="314"/>
  <c r="BQ55" i="314"/>
  <c r="BQ57" i="314"/>
  <c r="BQ58" i="314"/>
  <c r="BQ59" i="314"/>
  <c r="BQ70" i="314"/>
  <c r="BQ67" i="314"/>
  <c r="BQ68" i="314"/>
  <c r="BQ71" i="314"/>
  <c r="BQ72" i="314"/>
  <c r="BQ53" i="265"/>
  <c r="BQ54" i="265"/>
  <c r="BQ292" i="280"/>
  <c r="BQ288" i="280"/>
  <c r="BQ289" i="280"/>
  <c r="BQ290" i="280"/>
  <c r="BQ293" i="280"/>
  <c r="BQ294" i="280"/>
  <c r="BQ295" i="280"/>
  <c r="BQ56" i="265"/>
  <c r="BQ307" i="280"/>
  <c r="BQ303" i="280"/>
  <c r="BQ304" i="280"/>
  <c r="BQ305" i="280"/>
  <c r="BQ308" i="280"/>
  <c r="BQ309" i="280"/>
  <c r="BQ310" i="280"/>
  <c r="BQ57" i="265"/>
  <c r="BQ58" i="265"/>
  <c r="BQ61" i="265"/>
  <c r="BQ60" i="286"/>
  <c r="BQ61" i="286"/>
  <c r="BQ64" i="286"/>
  <c r="BQ65" i="286"/>
  <c r="BQ9" i="288"/>
  <c r="BQ10" i="288"/>
  <c r="BQ11" i="288"/>
  <c r="BQ13" i="288"/>
  <c r="BQ16" i="288"/>
  <c r="BQ28" i="286"/>
  <c r="BQ29" i="286"/>
  <c r="BQ30" i="286"/>
  <c r="BR27" i="286"/>
  <c r="BR55" i="286"/>
  <c r="BR202" i="280"/>
  <c r="BR17" i="265"/>
  <c r="BR268" i="280"/>
  <c r="BR18" i="265"/>
  <c r="BQ298" i="280"/>
  <c r="BQ299" i="280"/>
  <c r="BQ300" i="280"/>
  <c r="BQ317" i="280"/>
  <c r="BQ318" i="280"/>
  <c r="BQ319" i="280"/>
  <c r="BR316" i="280"/>
  <c r="BR283" i="280"/>
  <c r="BR284" i="280"/>
  <c r="BR285" i="280"/>
  <c r="BR19" i="265"/>
  <c r="BR20" i="265"/>
  <c r="BR10" i="282"/>
  <c r="BR11" i="282"/>
  <c r="BR12" i="282"/>
  <c r="BR22" i="265"/>
  <c r="BR23" i="265"/>
  <c r="BR56" i="286"/>
  <c r="BR57" i="286"/>
  <c r="BR63" i="286"/>
  <c r="BQ39" i="286"/>
  <c r="BQ40" i="286"/>
  <c r="BQ41" i="286"/>
  <c r="BR38" i="286"/>
  <c r="BR59" i="286"/>
  <c r="BR36" i="282"/>
  <c r="BR37" i="282"/>
  <c r="BR38" i="282"/>
  <c r="BR39" i="282"/>
  <c r="BR44" i="282"/>
  <c r="BR45" i="282"/>
  <c r="BR47" i="282"/>
  <c r="BR48" i="282"/>
  <c r="BR57" i="282"/>
  <c r="BR53" i="282"/>
  <c r="BQ50" i="282"/>
  <c r="BQ51" i="282"/>
  <c r="BQ75" i="282"/>
  <c r="BQ76" i="282"/>
  <c r="BQ77" i="282"/>
  <c r="BR74" i="282"/>
  <c r="BR54" i="282"/>
  <c r="BR55" i="282"/>
  <c r="BR58" i="282"/>
  <c r="BR59" i="282"/>
  <c r="BR62" i="282"/>
  <c r="BR63" i="282"/>
  <c r="BR64" i="282"/>
  <c r="BR34" i="265"/>
  <c r="BR35" i="265"/>
  <c r="BR44" i="265"/>
  <c r="BR46" i="265"/>
  <c r="BR176" i="280"/>
  <c r="BR47" i="265"/>
  <c r="BR48" i="265"/>
  <c r="BR242" i="280"/>
  <c r="BR49" i="265"/>
  <c r="BR50" i="265"/>
  <c r="BR45" i="314"/>
  <c r="BR46" i="314"/>
  <c r="BR48" i="314"/>
  <c r="BR50" i="314"/>
  <c r="BR51" i="314"/>
  <c r="BR61" i="314"/>
  <c r="BR35" i="314"/>
  <c r="BQ79" i="314"/>
  <c r="BQ80" i="314"/>
  <c r="BQ81" i="314"/>
  <c r="BR78" i="314"/>
  <c r="BR36" i="314"/>
  <c r="BR38" i="314"/>
  <c r="BR40" i="314"/>
  <c r="BR42" i="314"/>
  <c r="BR62" i="314"/>
  <c r="BR63" i="314"/>
  <c r="BR64" i="314"/>
  <c r="BR52" i="265"/>
  <c r="BR53" i="314"/>
  <c r="BR55" i="314"/>
  <c r="BR57" i="314"/>
  <c r="BR58" i="314"/>
  <c r="BR59" i="314"/>
  <c r="BR70" i="314"/>
  <c r="BR67" i="314"/>
  <c r="BR68" i="314"/>
  <c r="BR71" i="314"/>
  <c r="BR72" i="314"/>
  <c r="BR53" i="265"/>
  <c r="BR54" i="265"/>
  <c r="BR292" i="280"/>
  <c r="BR288" i="280"/>
  <c r="BR289" i="280"/>
  <c r="BR290" i="280"/>
  <c r="BR293" i="280"/>
  <c r="BR294" i="280"/>
  <c r="BR295" i="280"/>
  <c r="BR56" i="265"/>
  <c r="BR307" i="280"/>
  <c r="BR303" i="280"/>
  <c r="BR304" i="280"/>
  <c r="BR305" i="280"/>
  <c r="BR308" i="280"/>
  <c r="BR309" i="280"/>
  <c r="BR310" i="280"/>
  <c r="BR57" i="265"/>
  <c r="BR58" i="265"/>
  <c r="BR61" i="265"/>
  <c r="BR60" i="286"/>
  <c r="BR61" i="286"/>
  <c r="BR64" i="286"/>
  <c r="BR65" i="286"/>
  <c r="BR9" i="288"/>
  <c r="BR10" i="288"/>
  <c r="BR11" i="288"/>
  <c r="BR13" i="288"/>
  <c r="BR16" i="288"/>
  <c r="BR28" i="286"/>
  <c r="BR29" i="286"/>
  <c r="BR30" i="286"/>
  <c r="BS27" i="286"/>
  <c r="BS55" i="286"/>
  <c r="BS202" i="280"/>
  <c r="BS17" i="265"/>
  <c r="BS268" i="280"/>
  <c r="BS18" i="265"/>
  <c r="BR298" i="280"/>
  <c r="BR299" i="280"/>
  <c r="BR300" i="280"/>
  <c r="BR317" i="280"/>
  <c r="BR318" i="280"/>
  <c r="BR319" i="280"/>
  <c r="BS316" i="280"/>
  <c r="BS283" i="280"/>
  <c r="BS284" i="280"/>
  <c r="BS285" i="280"/>
  <c r="BS19" i="265"/>
  <c r="BS20" i="265"/>
  <c r="BS10" i="282"/>
  <c r="BS11" i="282"/>
  <c r="BS12" i="282"/>
  <c r="BS22" i="265"/>
  <c r="BS23" i="265"/>
  <c r="BS56" i="286"/>
  <c r="BS57" i="286"/>
  <c r="BS63" i="286"/>
  <c r="BR39" i="286"/>
  <c r="BR40" i="286"/>
  <c r="BR41" i="286"/>
  <c r="BS38" i="286"/>
  <c r="BS59" i="286"/>
  <c r="BS36" i="282"/>
  <c r="BS37" i="282"/>
  <c r="BS38" i="282"/>
  <c r="BS39" i="282"/>
  <c r="BS44" i="282"/>
  <c r="BS45" i="282"/>
  <c r="BS47" i="282"/>
  <c r="BS48" i="282"/>
  <c r="BS57" i="282"/>
  <c r="BS53" i="282"/>
  <c r="BR50" i="282"/>
  <c r="BR51" i="282"/>
  <c r="BR75" i="282"/>
  <c r="BR76" i="282"/>
  <c r="BR77" i="282"/>
  <c r="BS74" i="282"/>
  <c r="BS54" i="282"/>
  <c r="BS55" i="282"/>
  <c r="BS58" i="282"/>
  <c r="BS59" i="282"/>
  <c r="BS62" i="282"/>
  <c r="BS63" i="282"/>
  <c r="BS64" i="282"/>
  <c r="BS34" i="265"/>
  <c r="BS35" i="265"/>
  <c r="BS44" i="265"/>
  <c r="BS46" i="265"/>
  <c r="BS176" i="280"/>
  <c r="BS47" i="265"/>
  <c r="BS48" i="265"/>
  <c r="BS242" i="280"/>
  <c r="BS49" i="265"/>
  <c r="BS50" i="265"/>
  <c r="BS45" i="314"/>
  <c r="BS46" i="314"/>
  <c r="BS48" i="314"/>
  <c r="BS50" i="314"/>
  <c r="BS51" i="314"/>
  <c r="BS61" i="314"/>
  <c r="BS35" i="314"/>
  <c r="BR79" i="314"/>
  <c r="BR80" i="314"/>
  <c r="BR81" i="314"/>
  <c r="BS78" i="314"/>
  <c r="BS36" i="314"/>
  <c r="BS38" i="314"/>
  <c r="BS40" i="314"/>
  <c r="BS42" i="314"/>
  <c r="BS62" i="314"/>
  <c r="BS63" i="314"/>
  <c r="BS64" i="314"/>
  <c r="BS52" i="265"/>
  <c r="BS53" i="314"/>
  <c r="BS55" i="314"/>
  <c r="BS57" i="314"/>
  <c r="BS58" i="314"/>
  <c r="BS59" i="314"/>
  <c r="BS70" i="314"/>
  <c r="BS67" i="314"/>
  <c r="BS68" i="314"/>
  <c r="BS71" i="314"/>
  <c r="BS72" i="314"/>
  <c r="BS53" i="265"/>
  <c r="BS54" i="265"/>
  <c r="BS292" i="280"/>
  <c r="BS288" i="280"/>
  <c r="BS289" i="280"/>
  <c r="BS290" i="280"/>
  <c r="BS293" i="280"/>
  <c r="BS294" i="280"/>
  <c r="BS295" i="280"/>
  <c r="BS56" i="265"/>
  <c r="BS307" i="280"/>
  <c r="BS303" i="280"/>
  <c r="BS304" i="280"/>
  <c r="BS305" i="280"/>
  <c r="BS308" i="280"/>
  <c r="BS309" i="280"/>
  <c r="BS310" i="280"/>
  <c r="BS57" i="265"/>
  <c r="BS58" i="265"/>
  <c r="BS61" i="265"/>
  <c r="BS60" i="286"/>
  <c r="BS61" i="286"/>
  <c r="BS64" i="286"/>
  <c r="BS65" i="286"/>
  <c r="BS9" i="288"/>
  <c r="BS10" i="288"/>
  <c r="BS11" i="288"/>
  <c r="BS13" i="288"/>
  <c r="BS16" i="288"/>
  <c r="BS28" i="286"/>
  <c r="BS29" i="286"/>
  <c r="BS30" i="286"/>
  <c r="BT27" i="286"/>
  <c r="BT55" i="286"/>
  <c r="BT202" i="280"/>
  <c r="BT17" i="265"/>
  <c r="BT268" i="280"/>
  <c r="BT18" i="265"/>
  <c r="BS298" i="280"/>
  <c r="BS299" i="280"/>
  <c r="BS300" i="280"/>
  <c r="BS317" i="280"/>
  <c r="BS318" i="280"/>
  <c r="BS319" i="280"/>
  <c r="BT316" i="280"/>
  <c r="BT283" i="280"/>
  <c r="BT284" i="280"/>
  <c r="BT285" i="280"/>
  <c r="BT19" i="265"/>
  <c r="BT20" i="265"/>
  <c r="BT10" i="282"/>
  <c r="BT11" i="282"/>
  <c r="BT12" i="282"/>
  <c r="BT22" i="265"/>
  <c r="BT23" i="265"/>
  <c r="BT56" i="286"/>
  <c r="BT57" i="286"/>
  <c r="BT63" i="286"/>
  <c r="BS39" i="286"/>
  <c r="BS40" i="286"/>
  <c r="BS41" i="286"/>
  <c r="BT38" i="286"/>
  <c r="BT59" i="286"/>
  <c r="BT36" i="282"/>
  <c r="BT37" i="282"/>
  <c r="BT38" i="282"/>
  <c r="BT39" i="282"/>
  <c r="BT44" i="282"/>
  <c r="BT45" i="282"/>
  <c r="BT47" i="282"/>
  <c r="BT48" i="282"/>
  <c r="BT57" i="282"/>
  <c r="BT53" i="282"/>
  <c r="BS50" i="282"/>
  <c r="BS51" i="282"/>
  <c r="BS75" i="282"/>
  <c r="BS76" i="282"/>
  <c r="BS77" i="282"/>
  <c r="BT74" i="282"/>
  <c r="BT54" i="282"/>
  <c r="BT55" i="282"/>
  <c r="BT58" i="282"/>
  <c r="BT59" i="282"/>
  <c r="BT62" i="282"/>
  <c r="BT63" i="282"/>
  <c r="BT64" i="282"/>
  <c r="BT34" i="265"/>
  <c r="BT35" i="265"/>
  <c r="BT44" i="265"/>
  <c r="BT46" i="265"/>
  <c r="BT176" i="280"/>
  <c r="BT47" i="265"/>
  <c r="BT48" i="265"/>
  <c r="BT242" i="280"/>
  <c r="BT49" i="265"/>
  <c r="BT50" i="265"/>
  <c r="BT45" i="314"/>
  <c r="BT46" i="314"/>
  <c r="BT48" i="314"/>
  <c r="BT50" i="314"/>
  <c r="BT51" i="314"/>
  <c r="BT61" i="314"/>
  <c r="BT35" i="314"/>
  <c r="BS79" i="314"/>
  <c r="BS80" i="314"/>
  <c r="BS81" i="314"/>
  <c r="BT78" i="314"/>
  <c r="BT36" i="314"/>
  <c r="BT38" i="314"/>
  <c r="BT40" i="314"/>
  <c r="BT42" i="314"/>
  <c r="BT62" i="314"/>
  <c r="BT63" i="314"/>
  <c r="BT64" i="314"/>
  <c r="BT52" i="265"/>
  <c r="BT53" i="314"/>
  <c r="BT55" i="314"/>
  <c r="BT57" i="314"/>
  <c r="BT58" i="314"/>
  <c r="BT59" i="314"/>
  <c r="BT70" i="314"/>
  <c r="BT67" i="314"/>
  <c r="BT68" i="314"/>
  <c r="BT71" i="314"/>
  <c r="BT72" i="314"/>
  <c r="BT53" i="265"/>
  <c r="BT54" i="265"/>
  <c r="BT292" i="280"/>
  <c r="BT288" i="280"/>
  <c r="BT289" i="280"/>
  <c r="BT290" i="280"/>
  <c r="BT293" i="280"/>
  <c r="BT294" i="280"/>
  <c r="BT295" i="280"/>
  <c r="BT56" i="265"/>
  <c r="BT307" i="280"/>
  <c r="BT303" i="280"/>
  <c r="BT304" i="280"/>
  <c r="BT305" i="280"/>
  <c r="BT308" i="280"/>
  <c r="BT309" i="280"/>
  <c r="BT310" i="280"/>
  <c r="BT57" i="265"/>
  <c r="BT58" i="265"/>
  <c r="BT61" i="265"/>
  <c r="BT60" i="286"/>
  <c r="BT61" i="286"/>
  <c r="BT64" i="286"/>
  <c r="BT65" i="286"/>
  <c r="BT9" i="288"/>
  <c r="BT10" i="288"/>
  <c r="BT11" i="288"/>
  <c r="BT13" i="288"/>
  <c r="BT16" i="288"/>
  <c r="BT28" i="286"/>
  <c r="BT29" i="286"/>
  <c r="BT30" i="286"/>
  <c r="BU27" i="286"/>
  <c r="BU55" i="286"/>
  <c r="BU202" i="280"/>
  <c r="BU17" i="265"/>
  <c r="BU268" i="280"/>
  <c r="BU18" i="265"/>
  <c r="BT298" i="280"/>
  <c r="BT299" i="280"/>
  <c r="BT300" i="280"/>
  <c r="BT317" i="280"/>
  <c r="BT318" i="280"/>
  <c r="BT319" i="280"/>
  <c r="BU316" i="280"/>
  <c r="BU283" i="280"/>
  <c r="BU284" i="280"/>
  <c r="BU285" i="280"/>
  <c r="BU19" i="265"/>
  <c r="BU20" i="265"/>
  <c r="BU10" i="282"/>
  <c r="BU11" i="282"/>
  <c r="BU12" i="282"/>
  <c r="BU22" i="265"/>
  <c r="BU23" i="265"/>
  <c r="BU56" i="286"/>
  <c r="BU57" i="286"/>
  <c r="BU63" i="286"/>
  <c r="BT39" i="286"/>
  <c r="BT40" i="286"/>
  <c r="BT41" i="286"/>
  <c r="BU38" i="286"/>
  <c r="BU59" i="286"/>
  <c r="BU36" i="282"/>
  <c r="BU37" i="282"/>
  <c r="BU38" i="282"/>
  <c r="BU39" i="282"/>
  <c r="BU44" i="282"/>
  <c r="BU45" i="282"/>
  <c r="BU47" i="282"/>
  <c r="BU48" i="282"/>
  <c r="BU57" i="282"/>
  <c r="BU53" i="282"/>
  <c r="BT50" i="282"/>
  <c r="BT51" i="282"/>
  <c r="BT75" i="282"/>
  <c r="BT76" i="282"/>
  <c r="BT77" i="282"/>
  <c r="BU74" i="282"/>
  <c r="BU54" i="282"/>
  <c r="BU55" i="282"/>
  <c r="BU58" i="282"/>
  <c r="BU59" i="282"/>
  <c r="BU62" i="282"/>
  <c r="BU63" i="282"/>
  <c r="BU64" i="282"/>
  <c r="BU34" i="265"/>
  <c r="BU35" i="265"/>
  <c r="BU44" i="265"/>
  <c r="BU46" i="265"/>
  <c r="BU176" i="280"/>
  <c r="BU47" i="265"/>
  <c r="BU48" i="265"/>
  <c r="BU242" i="280"/>
  <c r="BU49" i="265"/>
  <c r="BU50" i="265"/>
  <c r="BU45" i="314"/>
  <c r="BU46" i="314"/>
  <c r="BU48" i="314"/>
  <c r="BU50" i="314"/>
  <c r="BU51" i="314"/>
  <c r="BU61" i="314"/>
  <c r="BU35" i="314"/>
  <c r="BT79" i="314"/>
  <c r="BT80" i="314"/>
  <c r="BT81" i="314"/>
  <c r="BU78" i="314"/>
  <c r="BU36" i="314"/>
  <c r="BU38" i="314"/>
  <c r="BU40" i="314"/>
  <c r="BU42" i="314"/>
  <c r="BU62" i="314"/>
  <c r="BU63" i="314"/>
  <c r="BU64" i="314"/>
  <c r="BU52" i="265"/>
  <c r="BU53" i="314"/>
  <c r="BU55" i="314"/>
  <c r="BU57" i="314"/>
  <c r="BU58" i="314"/>
  <c r="BU59" i="314"/>
  <c r="BU70" i="314"/>
  <c r="BU67" i="314"/>
  <c r="BU68" i="314"/>
  <c r="BU71" i="314"/>
  <c r="BU72" i="314"/>
  <c r="BU53" i="265"/>
  <c r="BU54" i="265"/>
  <c r="BU292" i="280"/>
  <c r="BU288" i="280"/>
  <c r="BU289" i="280"/>
  <c r="BU290" i="280"/>
  <c r="BU293" i="280"/>
  <c r="BU294" i="280"/>
  <c r="BU295" i="280"/>
  <c r="BU56" i="265"/>
  <c r="BU307" i="280"/>
  <c r="BU303" i="280"/>
  <c r="BU304" i="280"/>
  <c r="BU305" i="280"/>
  <c r="BU308" i="280"/>
  <c r="BU309" i="280"/>
  <c r="BU310" i="280"/>
  <c r="BU57" i="265"/>
  <c r="BU58" i="265"/>
  <c r="BU61" i="265"/>
  <c r="BU60" i="286"/>
  <c r="BU61" i="286"/>
  <c r="BU64" i="286"/>
  <c r="BU65" i="286"/>
  <c r="BU9" i="288"/>
  <c r="BU10" i="288"/>
  <c r="BU11" i="288"/>
  <c r="BU13" i="288"/>
  <c r="BU16" i="288"/>
  <c r="BU28" i="286"/>
  <c r="BU29" i="286"/>
  <c r="BU30" i="286"/>
  <c r="BV27" i="286"/>
  <c r="BV55" i="286"/>
  <c r="BV202" i="280"/>
  <c r="BV17" i="265"/>
  <c r="BV268" i="280"/>
  <c r="BV18" i="265"/>
  <c r="BU298" i="280"/>
  <c r="BU299" i="280"/>
  <c r="BU300" i="280"/>
  <c r="BU317" i="280"/>
  <c r="BU318" i="280"/>
  <c r="BU319" i="280"/>
  <c r="BV316" i="280"/>
  <c r="BV283" i="280"/>
  <c r="BV284" i="280"/>
  <c r="BV285" i="280"/>
  <c r="BV19" i="265"/>
  <c r="BV20" i="265"/>
  <c r="BV10" i="282"/>
  <c r="BV11" i="282"/>
  <c r="BV12" i="282"/>
  <c r="BV22" i="265"/>
  <c r="BV23" i="265"/>
  <c r="BV56" i="286"/>
  <c r="BV57" i="286"/>
  <c r="BV63" i="286"/>
  <c r="BU39" i="286"/>
  <c r="BU40" i="286"/>
  <c r="BU41" i="286"/>
  <c r="BV38" i="286"/>
  <c r="BV59" i="286"/>
  <c r="BV36" i="282"/>
  <c r="BV37" i="282"/>
  <c r="BV38" i="282"/>
  <c r="BV39" i="282"/>
  <c r="BV44" i="282"/>
  <c r="BV45" i="282"/>
  <c r="BV47" i="282"/>
  <c r="BV48" i="282"/>
  <c r="BV57" i="282"/>
  <c r="BV53" i="282"/>
  <c r="BU50" i="282"/>
  <c r="BU51" i="282"/>
  <c r="BU75" i="282"/>
  <c r="BU76" i="282"/>
  <c r="BU77" i="282"/>
  <c r="BV74" i="282"/>
  <c r="BV54" i="282"/>
  <c r="BV55" i="282"/>
  <c r="BV58" i="282"/>
  <c r="BV59" i="282"/>
  <c r="BV62" i="282"/>
  <c r="BV63" i="282"/>
  <c r="BV64" i="282"/>
  <c r="BV34" i="265"/>
  <c r="BV35" i="265"/>
  <c r="BV44" i="265"/>
  <c r="BV46" i="265"/>
  <c r="BV176" i="280"/>
  <c r="BV47" i="265"/>
  <c r="BV48" i="265"/>
  <c r="BV242" i="280"/>
  <c r="BV49" i="265"/>
  <c r="BV50" i="265"/>
  <c r="BV45" i="314"/>
  <c r="BV46" i="314"/>
  <c r="BV48" i="314"/>
  <c r="BV50" i="314"/>
  <c r="BV51" i="314"/>
  <c r="BV61" i="314"/>
  <c r="BV35" i="314"/>
  <c r="BU79" i="314"/>
  <c r="BU80" i="314"/>
  <c r="BU81" i="314"/>
  <c r="BV78" i="314"/>
  <c r="BV36" i="314"/>
  <c r="BV38" i="314"/>
  <c r="BV40" i="314"/>
  <c r="BV42" i="314"/>
  <c r="BV62" i="314"/>
  <c r="BV63" i="314"/>
  <c r="BV64" i="314"/>
  <c r="BV52" i="265"/>
  <c r="BV53" i="314"/>
  <c r="BV55" i="314"/>
  <c r="BV57" i="314"/>
  <c r="BV58" i="314"/>
  <c r="BV59" i="314"/>
  <c r="BV70" i="314"/>
  <c r="BV67" i="314"/>
  <c r="BV68" i="314"/>
  <c r="BV71" i="314"/>
  <c r="BV72" i="314"/>
  <c r="BV53" i="265"/>
  <c r="BV54" i="265"/>
  <c r="BV292" i="280"/>
  <c r="BV288" i="280"/>
  <c r="BV289" i="280"/>
  <c r="BV290" i="280"/>
  <c r="BV293" i="280"/>
  <c r="BV294" i="280"/>
  <c r="BV295" i="280"/>
  <c r="BV56" i="265"/>
  <c r="BV307" i="280"/>
  <c r="BV303" i="280"/>
  <c r="BV304" i="280"/>
  <c r="BV305" i="280"/>
  <c r="BV308" i="280"/>
  <c r="BV309" i="280"/>
  <c r="BV310" i="280"/>
  <c r="BV57" i="265"/>
  <c r="BV58" i="265"/>
  <c r="BV61" i="265"/>
  <c r="BV60" i="286"/>
  <c r="BV61" i="286"/>
  <c r="BV64" i="286"/>
  <c r="BV65" i="286"/>
  <c r="BV9" i="288"/>
  <c r="BV10" i="288"/>
  <c r="BV11" i="288"/>
  <c r="BV13" i="288"/>
  <c r="BV16" i="288"/>
  <c r="BV28" i="286"/>
  <c r="BV29" i="286"/>
  <c r="BV30" i="286"/>
  <c r="BW27" i="286"/>
  <c r="BW55" i="286"/>
  <c r="BW202" i="280"/>
  <c r="BW17" i="265"/>
  <c r="BW268" i="280"/>
  <c r="BW18" i="265"/>
  <c r="BV298" i="280"/>
  <c r="BV299" i="280"/>
  <c r="BV300" i="280"/>
  <c r="BV317" i="280"/>
  <c r="BV318" i="280"/>
  <c r="BV319" i="280"/>
  <c r="BW316" i="280"/>
  <c r="BW283" i="280"/>
  <c r="BW284" i="280"/>
  <c r="BW285" i="280"/>
  <c r="BW19" i="265"/>
  <c r="BW20" i="265"/>
  <c r="BW10" i="282"/>
  <c r="BW11" i="282"/>
  <c r="BW12" i="282"/>
  <c r="BW22" i="265"/>
  <c r="BW23" i="265"/>
  <c r="BW56" i="286"/>
  <c r="BW57" i="286"/>
  <c r="BW63" i="286"/>
  <c r="BV39" i="286"/>
  <c r="BV40" i="286"/>
  <c r="BV41" i="286"/>
  <c r="BW38" i="286"/>
  <c r="BW59" i="286"/>
  <c r="BW36" i="282"/>
  <c r="BW37" i="282"/>
  <c r="BW38" i="282"/>
  <c r="BW39" i="282"/>
  <c r="BW44" i="282"/>
  <c r="BW45" i="282"/>
  <c r="BW47" i="282"/>
  <c r="BW48" i="282"/>
  <c r="BW57" i="282"/>
  <c r="BW53" i="282"/>
  <c r="BV50" i="282"/>
  <c r="BV51" i="282"/>
  <c r="BV75" i="282"/>
  <c r="BV76" i="282"/>
  <c r="BV77" i="282"/>
  <c r="BW74" i="282"/>
  <c r="BW54" i="282"/>
  <c r="BW55" i="282"/>
  <c r="BW58" i="282"/>
  <c r="BW59" i="282"/>
  <c r="BW62" i="282"/>
  <c r="BW63" i="282"/>
  <c r="BW64" i="282"/>
  <c r="BW34" i="265"/>
  <c r="BW35" i="265"/>
  <c r="BW44" i="265"/>
  <c r="BW46" i="265"/>
  <c r="BW176" i="280"/>
  <c r="BW47" i="265"/>
  <c r="BW48" i="265"/>
  <c r="BW242" i="280"/>
  <c r="BW49" i="265"/>
  <c r="BW50" i="265"/>
  <c r="BW45" i="314"/>
  <c r="BW46" i="314"/>
  <c r="BW48" i="314"/>
  <c r="BW50" i="314"/>
  <c r="BW51" i="314"/>
  <c r="BW61" i="314"/>
  <c r="BW35" i="314"/>
  <c r="BV79" i="314"/>
  <c r="BV80" i="314"/>
  <c r="BV81" i="314"/>
  <c r="BW78" i="314"/>
  <c r="BW36" i="314"/>
  <c r="BW38" i="314"/>
  <c r="BW40" i="314"/>
  <c r="BW42" i="314"/>
  <c r="BW62" i="314"/>
  <c r="BW63" i="314"/>
  <c r="BW64" i="314"/>
  <c r="BW52" i="265"/>
  <c r="BW53" i="314"/>
  <c r="BW55" i="314"/>
  <c r="BW57" i="314"/>
  <c r="BW58" i="314"/>
  <c r="BW59" i="314"/>
  <c r="BW70" i="314"/>
  <c r="BW67" i="314"/>
  <c r="BW68" i="314"/>
  <c r="BW71" i="314"/>
  <c r="BW72" i="314"/>
  <c r="BW53" i="265"/>
  <c r="BW54" i="265"/>
  <c r="BW292" i="280"/>
  <c r="BW288" i="280"/>
  <c r="BW289" i="280"/>
  <c r="BW290" i="280"/>
  <c r="BW293" i="280"/>
  <c r="BW294" i="280"/>
  <c r="BW295" i="280"/>
  <c r="BW56" i="265"/>
  <c r="BW307" i="280"/>
  <c r="BW303" i="280"/>
  <c r="BW304" i="280"/>
  <c r="BW305" i="280"/>
  <c r="BW308" i="280"/>
  <c r="BW309" i="280"/>
  <c r="BW310" i="280"/>
  <c r="BW57" i="265"/>
  <c r="BW58" i="265"/>
  <c r="BW61" i="265"/>
  <c r="BW60" i="286"/>
  <c r="BW61" i="286"/>
  <c r="BW64" i="286"/>
  <c r="BW65" i="286"/>
  <c r="BW9" i="288"/>
  <c r="BW10" i="288"/>
  <c r="BW11" i="288"/>
  <c r="BW13" i="288"/>
  <c r="BW16" i="288"/>
  <c r="BW28" i="286"/>
  <c r="BW29" i="286"/>
  <c r="BW30" i="286"/>
  <c r="BX27" i="286"/>
  <c r="BX55" i="286"/>
  <c r="BX202" i="280"/>
  <c r="BX17" i="265"/>
  <c r="BX268" i="280"/>
  <c r="BX18" i="265"/>
  <c r="BW298" i="280"/>
  <c r="BW299" i="280"/>
  <c r="BW300" i="280"/>
  <c r="BW317" i="280"/>
  <c r="BW318" i="280"/>
  <c r="BW319" i="280"/>
  <c r="BX316" i="280"/>
  <c r="BX283" i="280"/>
  <c r="BX284" i="280"/>
  <c r="BX285" i="280"/>
  <c r="BX19" i="265"/>
  <c r="BX20" i="265"/>
  <c r="BX10" i="282"/>
  <c r="BX11" i="282"/>
  <c r="BX12" i="282"/>
  <c r="BX22" i="265"/>
  <c r="BX23" i="265"/>
  <c r="BX56" i="286"/>
  <c r="BX57" i="286"/>
  <c r="BX63" i="286"/>
  <c r="BW39" i="286"/>
  <c r="BW40" i="286"/>
  <c r="BW41" i="286"/>
  <c r="BX38" i="286"/>
  <c r="BX59" i="286"/>
  <c r="BX36" i="282"/>
  <c r="BX37" i="282"/>
  <c r="BX38" i="282"/>
  <c r="BX39" i="282"/>
  <c r="BX44" i="282"/>
  <c r="BX45" i="282"/>
  <c r="BX47" i="282"/>
  <c r="BX48" i="282"/>
  <c r="BX57" i="282"/>
  <c r="BX53" i="282"/>
  <c r="BW50" i="282"/>
  <c r="BW51" i="282"/>
  <c r="BW75" i="282"/>
  <c r="BW76" i="282"/>
  <c r="BW77" i="282"/>
  <c r="BX74" i="282"/>
  <c r="BX54" i="282"/>
  <c r="BX55" i="282"/>
  <c r="BX58" i="282"/>
  <c r="BX59" i="282"/>
  <c r="BX62" i="282"/>
  <c r="BX63" i="282"/>
  <c r="BX64" i="282"/>
  <c r="BX34" i="265"/>
  <c r="BX35" i="265"/>
  <c r="BX44" i="265"/>
  <c r="BX46" i="265"/>
  <c r="BX176" i="280"/>
  <c r="BX47" i="265"/>
  <c r="BX48" i="265"/>
  <c r="BX242" i="280"/>
  <c r="BX49" i="265"/>
  <c r="BX50" i="265"/>
  <c r="BX45" i="314"/>
  <c r="BX46" i="314"/>
  <c r="BX48" i="314"/>
  <c r="BX50" i="314"/>
  <c r="BX51" i="314"/>
  <c r="BX61" i="314"/>
  <c r="BX35" i="314"/>
  <c r="BW79" i="314"/>
  <c r="BW80" i="314"/>
  <c r="BW81" i="314"/>
  <c r="BX78" i="314"/>
  <c r="BX36" i="314"/>
  <c r="BX38" i="314"/>
  <c r="BX40" i="314"/>
  <c r="BX42" i="314"/>
  <c r="BX62" i="314"/>
  <c r="BX63" i="314"/>
  <c r="BX64" i="314"/>
  <c r="BX52" i="265"/>
  <c r="BX53" i="314"/>
  <c r="BX55" i="314"/>
  <c r="BX57" i="314"/>
  <c r="BX58" i="314"/>
  <c r="BX59" i="314"/>
  <c r="BX70" i="314"/>
  <c r="BX67" i="314"/>
  <c r="BX68" i="314"/>
  <c r="BX71" i="314"/>
  <c r="BX72" i="314"/>
  <c r="BX53" i="265"/>
  <c r="BX54" i="265"/>
  <c r="BX292" i="280"/>
  <c r="BX288" i="280"/>
  <c r="BX289" i="280"/>
  <c r="BX290" i="280"/>
  <c r="BX293" i="280"/>
  <c r="BX294" i="280"/>
  <c r="BX295" i="280"/>
  <c r="BX56" i="265"/>
  <c r="BX307" i="280"/>
  <c r="BX303" i="280"/>
  <c r="BX304" i="280"/>
  <c r="BX305" i="280"/>
  <c r="BX308" i="280"/>
  <c r="BX309" i="280"/>
  <c r="BX310" i="280"/>
  <c r="BX57" i="265"/>
  <c r="BX58" i="265"/>
  <c r="BX61" i="265"/>
  <c r="BX60" i="286"/>
  <c r="BX61" i="286"/>
  <c r="BX64" i="286"/>
  <c r="BX65" i="286"/>
  <c r="BX9" i="288"/>
  <c r="BX10" i="288"/>
  <c r="BX11" i="288"/>
  <c r="BX13" i="288"/>
  <c r="BX16" i="288"/>
  <c r="BX28" i="286"/>
  <c r="BX29" i="286"/>
  <c r="BX30" i="286"/>
  <c r="BY27" i="286"/>
  <c r="BY55" i="286"/>
  <c r="BY202" i="280"/>
  <c r="BY17" i="265"/>
  <c r="BY268" i="280"/>
  <c r="BY18" i="265"/>
  <c r="BX298" i="280"/>
  <c r="BX299" i="280"/>
  <c r="BX300" i="280"/>
  <c r="BX317" i="280"/>
  <c r="BX318" i="280"/>
  <c r="BX319" i="280"/>
  <c r="BY316" i="280"/>
  <c r="BY283" i="280"/>
  <c r="BY284" i="280"/>
  <c r="BY285" i="280"/>
  <c r="BY19" i="265"/>
  <c r="BY20" i="265"/>
  <c r="BY10" i="282"/>
  <c r="BY11" i="282"/>
  <c r="BY12" i="282"/>
  <c r="BY22" i="265"/>
  <c r="BY23" i="265"/>
  <c r="BY56" i="286"/>
  <c r="BY57" i="286"/>
  <c r="BY63" i="286"/>
  <c r="BX39" i="286"/>
  <c r="BX40" i="286"/>
  <c r="BX41" i="286"/>
  <c r="BY38" i="286"/>
  <c r="BY59" i="286"/>
  <c r="BY36" i="282"/>
  <c r="BY37" i="282"/>
  <c r="BY38" i="282"/>
  <c r="BY39" i="282"/>
  <c r="BY44" i="282"/>
  <c r="BY45" i="282"/>
  <c r="BY47" i="282"/>
  <c r="BY48" i="282"/>
  <c r="BY57" i="282"/>
  <c r="BY53" i="282"/>
  <c r="BX50" i="282"/>
  <c r="BX51" i="282"/>
  <c r="BX75" i="282"/>
  <c r="BX76" i="282"/>
  <c r="BX77" i="282"/>
  <c r="BY74" i="282"/>
  <c r="BY54" i="282"/>
  <c r="BY55" i="282"/>
  <c r="BY58" i="282"/>
  <c r="BY59" i="282"/>
  <c r="BY62" i="282"/>
  <c r="BY63" i="282"/>
  <c r="BY64" i="282"/>
  <c r="BY34" i="265"/>
  <c r="BY35" i="265"/>
  <c r="BY44" i="265"/>
  <c r="BY46" i="265"/>
  <c r="BY176" i="280"/>
  <c r="BY47" i="265"/>
  <c r="BY48" i="265"/>
  <c r="BY242" i="280"/>
  <c r="BY49" i="265"/>
  <c r="BY50" i="265"/>
  <c r="BY45" i="314"/>
  <c r="BY46" i="314"/>
  <c r="BY48" i="314"/>
  <c r="BY50" i="314"/>
  <c r="BY51" i="314"/>
  <c r="BY61" i="314"/>
  <c r="BY35" i="314"/>
  <c r="BX79" i="314"/>
  <c r="BX80" i="314"/>
  <c r="BX81" i="314"/>
  <c r="BY78" i="314"/>
  <c r="BY36" i="314"/>
  <c r="BY38" i="314"/>
  <c r="BY40" i="314"/>
  <c r="BY42" i="314"/>
  <c r="BY62" i="314"/>
  <c r="BY63" i="314"/>
  <c r="BY64" i="314"/>
  <c r="BY52" i="265"/>
  <c r="BY53" i="314"/>
  <c r="BY55" i="314"/>
  <c r="BY57" i="314"/>
  <c r="BY58" i="314"/>
  <c r="BY59" i="314"/>
  <c r="BY70" i="314"/>
  <c r="BY67" i="314"/>
  <c r="BY68" i="314"/>
  <c r="BY71" i="314"/>
  <c r="BY72" i="314"/>
  <c r="BY53" i="265"/>
  <c r="BY54" i="265"/>
  <c r="BY292" i="280"/>
  <c r="BY288" i="280"/>
  <c r="BY289" i="280"/>
  <c r="BY290" i="280"/>
  <c r="BY293" i="280"/>
  <c r="BY294" i="280"/>
  <c r="BY295" i="280"/>
  <c r="BY56" i="265"/>
  <c r="BY307" i="280"/>
  <c r="BY303" i="280"/>
  <c r="BY304" i="280"/>
  <c r="BY305" i="280"/>
  <c r="BY308" i="280"/>
  <c r="BY309" i="280"/>
  <c r="BY310" i="280"/>
  <c r="BY57" i="265"/>
  <c r="BY58" i="265"/>
  <c r="BY61" i="265"/>
  <c r="BY60" i="286"/>
  <c r="BY61" i="286"/>
  <c r="BY64" i="286"/>
  <c r="BY65" i="286"/>
  <c r="BY9" i="288"/>
  <c r="BY10" i="288"/>
  <c r="BY11" i="288"/>
  <c r="BY13" i="288"/>
  <c r="BY16" i="288"/>
  <c r="BY28" i="286"/>
  <c r="BY29" i="286"/>
  <c r="BY30" i="286"/>
  <c r="BZ27" i="286"/>
  <c r="BZ55" i="286"/>
  <c r="BZ202" i="280"/>
  <c r="BZ17" i="265"/>
  <c r="BZ268" i="280"/>
  <c r="BZ18" i="265"/>
  <c r="BY298" i="280"/>
  <c r="BY299" i="280"/>
  <c r="BY300" i="280"/>
  <c r="BY317" i="280"/>
  <c r="BY318" i="280"/>
  <c r="BY319" i="280"/>
  <c r="BZ316" i="280"/>
  <c r="BZ283" i="280"/>
  <c r="BZ284" i="280"/>
  <c r="BZ285" i="280"/>
  <c r="BZ19" i="265"/>
  <c r="BZ20" i="265"/>
  <c r="BZ10" i="282"/>
  <c r="BZ11" i="282"/>
  <c r="BZ12" i="282"/>
  <c r="BZ22" i="265"/>
  <c r="BZ23" i="265"/>
  <c r="BZ56" i="286"/>
  <c r="BZ57" i="286"/>
  <c r="BZ63" i="286"/>
  <c r="BY39" i="286"/>
  <c r="BY40" i="286"/>
  <c r="BY41" i="286"/>
  <c r="BZ38" i="286"/>
  <c r="BZ59" i="286"/>
  <c r="BZ36" i="282"/>
  <c r="BZ37" i="282"/>
  <c r="BZ38" i="282"/>
  <c r="BZ39" i="282"/>
  <c r="BZ44" i="282"/>
  <c r="BZ45" i="282"/>
  <c r="BZ47" i="282"/>
  <c r="BZ48" i="282"/>
  <c r="BZ57" i="282"/>
  <c r="BZ53" i="282"/>
  <c r="BY50" i="282"/>
  <c r="BY51" i="282"/>
  <c r="BY75" i="282"/>
  <c r="BY76" i="282"/>
  <c r="BY77" i="282"/>
  <c r="BZ74" i="282"/>
  <c r="BZ54" i="282"/>
  <c r="BZ55" i="282"/>
  <c r="BZ58" i="282"/>
  <c r="BZ59" i="282"/>
  <c r="BZ62" i="282"/>
  <c r="BZ63" i="282"/>
  <c r="BZ64" i="282"/>
  <c r="BZ34" i="265"/>
  <c r="BZ35" i="265"/>
  <c r="BZ44" i="265"/>
  <c r="BZ46" i="265"/>
  <c r="BZ176" i="280"/>
  <c r="BZ47" i="265"/>
  <c r="BZ48" i="265"/>
  <c r="BZ242" i="280"/>
  <c r="BZ49" i="265"/>
  <c r="BZ50" i="265"/>
  <c r="BZ45" i="314"/>
  <c r="BZ46" i="314"/>
  <c r="BZ48" i="314"/>
  <c r="BZ50" i="314"/>
  <c r="BZ51" i="314"/>
  <c r="BZ61" i="314"/>
  <c r="BZ35" i="314"/>
  <c r="BY79" i="314"/>
  <c r="BY80" i="314"/>
  <c r="BY81" i="314"/>
  <c r="BZ78" i="314"/>
  <c r="BZ36" i="314"/>
  <c r="BZ38" i="314"/>
  <c r="BZ40" i="314"/>
  <c r="BZ42" i="314"/>
  <c r="BZ62" i="314"/>
  <c r="BZ63" i="314"/>
  <c r="BZ64" i="314"/>
  <c r="BZ52" i="265"/>
  <c r="BZ53" i="314"/>
  <c r="BZ55" i="314"/>
  <c r="BZ57" i="314"/>
  <c r="BZ58" i="314"/>
  <c r="BZ59" i="314"/>
  <c r="BZ70" i="314"/>
  <c r="BZ67" i="314"/>
  <c r="BZ68" i="314"/>
  <c r="BZ71" i="314"/>
  <c r="BZ72" i="314"/>
  <c r="BZ53" i="265"/>
  <c r="BZ54" i="265"/>
  <c r="BZ292" i="280"/>
  <c r="BZ288" i="280"/>
  <c r="BZ289" i="280"/>
  <c r="BZ290" i="280"/>
  <c r="BZ293" i="280"/>
  <c r="BZ294" i="280"/>
  <c r="BZ295" i="280"/>
  <c r="BZ56" i="265"/>
  <c r="BZ307" i="280"/>
  <c r="BZ303" i="280"/>
  <c r="BZ304" i="280"/>
  <c r="BZ305" i="280"/>
  <c r="BZ308" i="280"/>
  <c r="BZ309" i="280"/>
  <c r="BZ310" i="280"/>
  <c r="BZ57" i="265"/>
  <c r="BZ58" i="265"/>
  <c r="BZ61" i="265"/>
  <c r="BZ60" i="286"/>
  <c r="BZ61" i="286"/>
  <c r="BZ64" i="286"/>
  <c r="BZ65" i="286"/>
  <c r="BZ9" i="288"/>
  <c r="BZ10" i="288"/>
  <c r="BZ11" i="288"/>
  <c r="BZ13" i="288"/>
  <c r="BZ16" i="288"/>
  <c r="BZ28" i="286"/>
  <c r="BZ29" i="286"/>
  <c r="BZ30" i="286"/>
  <c r="CA27" i="286"/>
  <c r="CA55" i="286"/>
  <c r="CA202" i="280"/>
  <c r="CA17" i="265"/>
  <c r="CA268" i="280"/>
  <c r="CA18" i="265"/>
  <c r="BZ298" i="280"/>
  <c r="BZ299" i="280"/>
  <c r="BZ300" i="280"/>
  <c r="BZ317" i="280"/>
  <c r="BZ318" i="280"/>
  <c r="BZ319" i="280"/>
  <c r="CA316" i="280"/>
  <c r="CA283" i="280"/>
  <c r="CA284" i="280"/>
  <c r="CA285" i="280"/>
  <c r="CA19" i="265"/>
  <c r="CA20" i="265"/>
  <c r="CA10" i="282"/>
  <c r="CA11" i="282"/>
  <c r="CA12" i="282"/>
  <c r="CA22" i="265"/>
  <c r="CA23" i="265"/>
  <c r="CA56" i="286"/>
  <c r="CA57" i="286"/>
  <c r="CA63" i="286"/>
  <c r="BZ39" i="286"/>
  <c r="BZ40" i="286"/>
  <c r="BZ41" i="286"/>
  <c r="CA38" i="286"/>
  <c r="CA59" i="286"/>
  <c r="CA36" i="282"/>
  <c r="CA37" i="282"/>
  <c r="CA38" i="282"/>
  <c r="CA39" i="282"/>
  <c r="CA44" i="282"/>
  <c r="CA45" i="282"/>
  <c r="CA47" i="282"/>
  <c r="CA48" i="282"/>
  <c r="CA57" i="282"/>
  <c r="CA53" i="282"/>
  <c r="BZ50" i="282"/>
  <c r="BZ51" i="282"/>
  <c r="BZ75" i="282"/>
  <c r="BZ76" i="282"/>
  <c r="BZ77" i="282"/>
  <c r="CA74" i="282"/>
  <c r="CA54" i="282"/>
  <c r="CA55" i="282"/>
  <c r="CA58" i="282"/>
  <c r="CA59" i="282"/>
  <c r="CA62" i="282"/>
  <c r="CA63" i="282"/>
  <c r="CA64" i="282"/>
  <c r="CA34" i="265"/>
  <c r="CA35" i="265"/>
  <c r="CA44" i="265"/>
  <c r="CA46" i="265"/>
  <c r="CA176" i="280"/>
  <c r="CA47" i="265"/>
  <c r="CA48" i="265"/>
  <c r="CA242" i="280"/>
  <c r="CA49" i="265"/>
  <c r="CA50" i="265"/>
  <c r="CA45" i="314"/>
  <c r="CA46" i="314"/>
  <c r="CA48" i="314"/>
  <c r="CA50" i="314"/>
  <c r="CA51" i="314"/>
  <c r="CA61" i="314"/>
  <c r="CA35" i="314"/>
  <c r="BZ79" i="314"/>
  <c r="BZ80" i="314"/>
  <c r="BZ81" i="314"/>
  <c r="CA78" i="314"/>
  <c r="CA36" i="314"/>
  <c r="CA38" i="314"/>
  <c r="CA40" i="314"/>
  <c r="CA42" i="314"/>
  <c r="CA62" i="314"/>
  <c r="CA63" i="314"/>
  <c r="CA64" i="314"/>
  <c r="CA52" i="265"/>
  <c r="CA53" i="314"/>
  <c r="CA55" i="314"/>
  <c r="CA57" i="314"/>
  <c r="CA58" i="314"/>
  <c r="CA59" i="314"/>
  <c r="CA70" i="314"/>
  <c r="CA67" i="314"/>
  <c r="CA68" i="314"/>
  <c r="CA71" i="314"/>
  <c r="CA72" i="314"/>
  <c r="CA53" i="265"/>
  <c r="CA54" i="265"/>
  <c r="CA292" i="280"/>
  <c r="CA288" i="280"/>
  <c r="CA289" i="280"/>
  <c r="CA290" i="280"/>
  <c r="CA293" i="280"/>
  <c r="CA294" i="280"/>
  <c r="CA295" i="280"/>
  <c r="CA56" i="265"/>
  <c r="CA307" i="280"/>
  <c r="CA303" i="280"/>
  <c r="CA304" i="280"/>
  <c r="CA305" i="280"/>
  <c r="CA308" i="280"/>
  <c r="CA309" i="280"/>
  <c r="CA310" i="280"/>
  <c r="CA57" i="265"/>
  <c r="CA58" i="265"/>
  <c r="CA61" i="265"/>
  <c r="CA60" i="286"/>
  <c r="CA61" i="286"/>
  <c r="CA64" i="286"/>
  <c r="CA65" i="286"/>
  <c r="CA9" i="288"/>
  <c r="CA10" i="288"/>
  <c r="CA11" i="288"/>
  <c r="CA13" i="288"/>
  <c r="CA16" i="288"/>
  <c r="CA28" i="286"/>
  <c r="CA29" i="286"/>
  <c r="CA30" i="286"/>
  <c r="CB27" i="286"/>
  <c r="CB55" i="286"/>
  <c r="CB202" i="280"/>
  <c r="CB17" i="265"/>
  <c r="CB268" i="280"/>
  <c r="CB18" i="265"/>
  <c r="CA298" i="280"/>
  <c r="CA299" i="280"/>
  <c r="CA300" i="280"/>
  <c r="CA317" i="280"/>
  <c r="CA318" i="280"/>
  <c r="CA319" i="280"/>
  <c r="CB316" i="280"/>
  <c r="CB283" i="280"/>
  <c r="CB284" i="280"/>
  <c r="CB285" i="280"/>
  <c r="CB19" i="265"/>
  <c r="CB20" i="265"/>
  <c r="CB10" i="282"/>
  <c r="CB11" i="282"/>
  <c r="CB12" i="282"/>
  <c r="CB22" i="265"/>
  <c r="CB23" i="265"/>
  <c r="CB56" i="286"/>
  <c r="CB57" i="286"/>
  <c r="CB63" i="286"/>
  <c r="CA39" i="286"/>
  <c r="CA40" i="286"/>
  <c r="CA41" i="286"/>
  <c r="CB38" i="286"/>
  <c r="CB59" i="286"/>
  <c r="CB36" i="282"/>
  <c r="CB37" i="282"/>
  <c r="CB38" i="282"/>
  <c r="CB39" i="282"/>
  <c r="CB44" i="282"/>
  <c r="CB45" i="282"/>
  <c r="CB47" i="282"/>
  <c r="CB48" i="282"/>
  <c r="CB57" i="282"/>
  <c r="CB53" i="282"/>
  <c r="CA50" i="282"/>
  <c r="CA51" i="282"/>
  <c r="CA75" i="282"/>
  <c r="CA76" i="282"/>
  <c r="CA77" i="282"/>
  <c r="CB74" i="282"/>
  <c r="CB54" i="282"/>
  <c r="CB55" i="282"/>
  <c r="CB58" i="282"/>
  <c r="CB59" i="282"/>
  <c r="CB62" i="282"/>
  <c r="CB63" i="282"/>
  <c r="CB64" i="282"/>
  <c r="CB34" i="265"/>
  <c r="CB35" i="265"/>
  <c r="CB44" i="265"/>
  <c r="CB46" i="265"/>
  <c r="CB176" i="280"/>
  <c r="CB47" i="265"/>
  <c r="CB48" i="265"/>
  <c r="CB242" i="280"/>
  <c r="CB49" i="265"/>
  <c r="CB50" i="265"/>
  <c r="CB45" i="314"/>
  <c r="CB46" i="314"/>
  <c r="CB48" i="314"/>
  <c r="CB50" i="314"/>
  <c r="CB51" i="314"/>
  <c r="CB61" i="314"/>
  <c r="CB35" i="314"/>
  <c r="CA79" i="314"/>
  <c r="CA80" i="314"/>
  <c r="CA81" i="314"/>
  <c r="CB78" i="314"/>
  <c r="CB36" i="314"/>
  <c r="CB38" i="314"/>
  <c r="CB40" i="314"/>
  <c r="CB42" i="314"/>
  <c r="CB62" i="314"/>
  <c r="CB63" i="314"/>
  <c r="CB64" i="314"/>
  <c r="CB52" i="265"/>
  <c r="CB53" i="314"/>
  <c r="CB55" i="314"/>
  <c r="CB57" i="314"/>
  <c r="CB58" i="314"/>
  <c r="CB59" i="314"/>
  <c r="CB70" i="314"/>
  <c r="CB67" i="314"/>
  <c r="CB68" i="314"/>
  <c r="CB71" i="314"/>
  <c r="CB72" i="314"/>
  <c r="CB53" i="265"/>
  <c r="CB54" i="265"/>
  <c r="CB292" i="280"/>
  <c r="CB288" i="280"/>
  <c r="CB289" i="280"/>
  <c r="CB290" i="280"/>
  <c r="CB293" i="280"/>
  <c r="CB294" i="280"/>
  <c r="CB295" i="280"/>
  <c r="CB56" i="265"/>
  <c r="CB307" i="280"/>
  <c r="CB303" i="280"/>
  <c r="CB304" i="280"/>
  <c r="CB305" i="280"/>
  <c r="CB308" i="280"/>
  <c r="CB309" i="280"/>
  <c r="CB310" i="280"/>
  <c r="CB57" i="265"/>
  <c r="CB58" i="265"/>
  <c r="CB61" i="265"/>
  <c r="CB60" i="286"/>
  <c r="CB61" i="286"/>
  <c r="CB64" i="286"/>
  <c r="CB65" i="286"/>
  <c r="CB9" i="288"/>
  <c r="CB10" i="288"/>
  <c r="CB11" i="288"/>
  <c r="CB13" i="288"/>
  <c r="CB16" i="288"/>
  <c r="CB28" i="286"/>
  <c r="CB29" i="286"/>
  <c r="CB30" i="286"/>
  <c r="CC27" i="286"/>
  <c r="CC55" i="286"/>
  <c r="CC202" i="280"/>
  <c r="CC17" i="265"/>
  <c r="CC268" i="280"/>
  <c r="CC18" i="265"/>
  <c r="CB298" i="280"/>
  <c r="CB299" i="280"/>
  <c r="CB300" i="280"/>
  <c r="CB317" i="280"/>
  <c r="CB318" i="280"/>
  <c r="CB319" i="280"/>
  <c r="CC316" i="280"/>
  <c r="CC283" i="280"/>
  <c r="CC284" i="280"/>
  <c r="CC285" i="280"/>
  <c r="CC19" i="265"/>
  <c r="CC20" i="265"/>
  <c r="CC10" i="282"/>
  <c r="CC11" i="282"/>
  <c r="CC12" i="282"/>
  <c r="CC22" i="265"/>
  <c r="CC23" i="265"/>
  <c r="CC56" i="286"/>
  <c r="CC57" i="286"/>
  <c r="CC63" i="286"/>
  <c r="CB39" i="286"/>
  <c r="CB40" i="286"/>
  <c r="CB41" i="286"/>
  <c r="CC38" i="286"/>
  <c r="CC59" i="286"/>
  <c r="CC36" i="282"/>
  <c r="CC37" i="282"/>
  <c r="CC38" i="282"/>
  <c r="CC39" i="282"/>
  <c r="CC44" i="282"/>
  <c r="CC45" i="282"/>
  <c r="CC47" i="282"/>
  <c r="CC48" i="282"/>
  <c r="CC57" i="282"/>
  <c r="CC53" i="282"/>
  <c r="CB50" i="282"/>
  <c r="CB51" i="282"/>
  <c r="CB75" i="282"/>
  <c r="CB76" i="282"/>
  <c r="CB77" i="282"/>
  <c r="CC74" i="282"/>
  <c r="CC54" i="282"/>
  <c r="CC55" i="282"/>
  <c r="CC58" i="282"/>
  <c r="CC59" i="282"/>
  <c r="CC62" i="282"/>
  <c r="CC63" i="282"/>
  <c r="CC64" i="282"/>
  <c r="CC34" i="265"/>
  <c r="CC35" i="265"/>
  <c r="CC44" i="265"/>
  <c r="CC46" i="265"/>
  <c r="CC176" i="280"/>
  <c r="CC47" i="265"/>
  <c r="CC48" i="265"/>
  <c r="CC242" i="280"/>
  <c r="CC49" i="265"/>
  <c r="CC50" i="265"/>
  <c r="CC45" i="314"/>
  <c r="CC46" i="314"/>
  <c r="CC48" i="314"/>
  <c r="CC50" i="314"/>
  <c r="CC51" i="314"/>
  <c r="CC61" i="314"/>
  <c r="CC35" i="314"/>
  <c r="CB79" i="314"/>
  <c r="CB80" i="314"/>
  <c r="CB81" i="314"/>
  <c r="CC78" i="314"/>
  <c r="CC36" i="314"/>
  <c r="CC38" i="314"/>
  <c r="CC40" i="314"/>
  <c r="CC42" i="314"/>
  <c r="CC62" i="314"/>
  <c r="CC63" i="314"/>
  <c r="CC64" i="314"/>
  <c r="CC52" i="265"/>
  <c r="CC53" i="314"/>
  <c r="CC55" i="314"/>
  <c r="CC57" i="314"/>
  <c r="CC58" i="314"/>
  <c r="CC59" i="314"/>
  <c r="CC70" i="314"/>
  <c r="CC67" i="314"/>
  <c r="CC68" i="314"/>
  <c r="CC71" i="314"/>
  <c r="CC72" i="314"/>
  <c r="CC53" i="265"/>
  <c r="CC54" i="265"/>
  <c r="CC292" i="280"/>
  <c r="CC288" i="280"/>
  <c r="CC289" i="280"/>
  <c r="CC290" i="280"/>
  <c r="CC293" i="280"/>
  <c r="CC294" i="280"/>
  <c r="CC295" i="280"/>
  <c r="CC56" i="265"/>
  <c r="CC307" i="280"/>
  <c r="CC303" i="280"/>
  <c r="CC304" i="280"/>
  <c r="CC305" i="280"/>
  <c r="CC308" i="280"/>
  <c r="CC309" i="280"/>
  <c r="CC310" i="280"/>
  <c r="CC57" i="265"/>
  <c r="CC58" i="265"/>
  <c r="CC61" i="265"/>
  <c r="CC60" i="286"/>
  <c r="CC61" i="286"/>
  <c r="CC64" i="286"/>
  <c r="CC65" i="286"/>
  <c r="CC9" i="288"/>
  <c r="CC10" i="288"/>
  <c r="CC11" i="288"/>
  <c r="CC13" i="288"/>
  <c r="CC16" i="288"/>
  <c r="CC28" i="286"/>
  <c r="CC29" i="286"/>
  <c r="CC30" i="286"/>
  <c r="CD27" i="286"/>
  <c r="CD55" i="286"/>
  <c r="CD202" i="280"/>
  <c r="CD17" i="265"/>
  <c r="CD268" i="280"/>
  <c r="CD18" i="265"/>
  <c r="CC298" i="280"/>
  <c r="CC299" i="280"/>
  <c r="CC300" i="280"/>
  <c r="CC317" i="280"/>
  <c r="CC318" i="280"/>
  <c r="CC319" i="280"/>
  <c r="CD316" i="280"/>
  <c r="CD283" i="280"/>
  <c r="CD284" i="280"/>
  <c r="CD285" i="280"/>
  <c r="CD19" i="265"/>
  <c r="CD20" i="265"/>
  <c r="CD10" i="282"/>
  <c r="CD11" i="282"/>
  <c r="CD12" i="282"/>
  <c r="CD22" i="265"/>
  <c r="CD23" i="265"/>
  <c r="CD56" i="286"/>
  <c r="CD57" i="286"/>
  <c r="CD63" i="286"/>
  <c r="CC39" i="286"/>
  <c r="CC40" i="286"/>
  <c r="CC41" i="286"/>
  <c r="CD38" i="286"/>
  <c r="CD59" i="286"/>
  <c r="CD36" i="282"/>
  <c r="CD37" i="282"/>
  <c r="CD38" i="282"/>
  <c r="CD39" i="282"/>
  <c r="CD44" i="282"/>
  <c r="CD45" i="282"/>
  <c r="CD47" i="282"/>
  <c r="CD48" i="282"/>
  <c r="CD57" i="282"/>
  <c r="CD53" i="282"/>
  <c r="CC50" i="282"/>
  <c r="CC51" i="282"/>
  <c r="CC75" i="282"/>
  <c r="CC76" i="282"/>
  <c r="CC77" i="282"/>
  <c r="CD74" i="282"/>
  <c r="CD54" i="282"/>
  <c r="CD55" i="282"/>
  <c r="CD58" i="282"/>
  <c r="CD59" i="282"/>
  <c r="CD62" i="282"/>
  <c r="CD63" i="282"/>
  <c r="CD64" i="282"/>
  <c r="CD34" i="265"/>
  <c r="CD35" i="265"/>
  <c r="CD44" i="265"/>
  <c r="CD46" i="265"/>
  <c r="CD176" i="280"/>
  <c r="CD47" i="265"/>
  <c r="CD48" i="265"/>
  <c r="CD242" i="280"/>
  <c r="CD49" i="265"/>
  <c r="CD50" i="265"/>
  <c r="CD45" i="314"/>
  <c r="CD46" i="314"/>
  <c r="CD48" i="314"/>
  <c r="CD50" i="314"/>
  <c r="CD51" i="314"/>
  <c r="CD61" i="314"/>
  <c r="CD35" i="314"/>
  <c r="CC79" i="314"/>
  <c r="CC80" i="314"/>
  <c r="CC81" i="314"/>
  <c r="CD78" i="314"/>
  <c r="CD36" i="314"/>
  <c r="CD38" i="314"/>
  <c r="CD40" i="314"/>
  <c r="CD42" i="314"/>
  <c r="CD62" i="314"/>
  <c r="CD63" i="314"/>
  <c r="CD64" i="314"/>
  <c r="CD52" i="265"/>
  <c r="CD53" i="314"/>
  <c r="CD55" i="314"/>
  <c r="CD57" i="314"/>
  <c r="CD58" i="314"/>
  <c r="CD59" i="314"/>
  <c r="CD70" i="314"/>
  <c r="CD67" i="314"/>
  <c r="CD68" i="314"/>
  <c r="CD71" i="314"/>
  <c r="CD72" i="314"/>
  <c r="CD53" i="265"/>
  <c r="CD54" i="265"/>
  <c r="CD292" i="280"/>
  <c r="CD288" i="280"/>
  <c r="CD289" i="280"/>
  <c r="CD290" i="280"/>
  <c r="CD293" i="280"/>
  <c r="CD294" i="280"/>
  <c r="CD295" i="280"/>
  <c r="CD56" i="265"/>
  <c r="CD307" i="280"/>
  <c r="CD303" i="280"/>
  <c r="CD304" i="280"/>
  <c r="CD305" i="280"/>
  <c r="CD308" i="280"/>
  <c r="CD309" i="280"/>
  <c r="CD310" i="280"/>
  <c r="CD57" i="265"/>
  <c r="CD58" i="265"/>
  <c r="CD61" i="265"/>
  <c r="CD60" i="286"/>
  <c r="CD61" i="286"/>
  <c r="CD64" i="286"/>
  <c r="CD65" i="286"/>
  <c r="CD9" i="288"/>
  <c r="CD10" i="288"/>
  <c r="CD11" i="288"/>
  <c r="CD13" i="288"/>
  <c r="CD16" i="288"/>
  <c r="CD28" i="286"/>
  <c r="CD29" i="286"/>
  <c r="CD30" i="286"/>
  <c r="CE27" i="286"/>
  <c r="CE55" i="286"/>
  <c r="CE202" i="280"/>
  <c r="CE17" i="265"/>
  <c r="CE268" i="280"/>
  <c r="CE18" i="265"/>
  <c r="CD298" i="280"/>
  <c r="CD299" i="280"/>
  <c r="CD300" i="280"/>
  <c r="CD317" i="280"/>
  <c r="CD318" i="280"/>
  <c r="CD319" i="280"/>
  <c r="CE316" i="280"/>
  <c r="CE283" i="280"/>
  <c r="CE284" i="280"/>
  <c r="CE285" i="280"/>
  <c r="CE19" i="265"/>
  <c r="CE20" i="265"/>
  <c r="CE10" i="282"/>
  <c r="CE11" i="282"/>
  <c r="CE12" i="282"/>
  <c r="CE22" i="265"/>
  <c r="CE23" i="265"/>
  <c r="CE56" i="286"/>
  <c r="CE57" i="286"/>
  <c r="CE63" i="286"/>
  <c r="CD39" i="286"/>
  <c r="CD40" i="286"/>
  <c r="CD41" i="286"/>
  <c r="CE38" i="286"/>
  <c r="CE59" i="286"/>
  <c r="CE36" i="282"/>
  <c r="CE37" i="282"/>
  <c r="CE38" i="282"/>
  <c r="CE39" i="282"/>
  <c r="CE44" i="282"/>
  <c r="CE45" i="282"/>
  <c r="CE47" i="282"/>
  <c r="CE48" i="282"/>
  <c r="CE57" i="282"/>
  <c r="CE53" i="282"/>
  <c r="CD50" i="282"/>
  <c r="CD51" i="282"/>
  <c r="CD75" i="282"/>
  <c r="CD76" i="282"/>
  <c r="CD77" i="282"/>
  <c r="CE74" i="282"/>
  <c r="CE54" i="282"/>
  <c r="CE55" i="282"/>
  <c r="CE58" i="282"/>
  <c r="CE59" i="282"/>
  <c r="CE62" i="282"/>
  <c r="CE63" i="282"/>
  <c r="CE64" i="282"/>
  <c r="CE34" i="265"/>
  <c r="CE35" i="265"/>
  <c r="CE44" i="265"/>
  <c r="CE46" i="265"/>
  <c r="CE176" i="280"/>
  <c r="CE47" i="265"/>
  <c r="CE48" i="265"/>
  <c r="CE242" i="280"/>
  <c r="CE49" i="265"/>
  <c r="CE50" i="265"/>
  <c r="CE45" i="314"/>
  <c r="CE46" i="314"/>
  <c r="CE48" i="314"/>
  <c r="CE50" i="314"/>
  <c r="CE51" i="314"/>
  <c r="CE61" i="314"/>
  <c r="CE35" i="314"/>
  <c r="CD79" i="314"/>
  <c r="CD80" i="314"/>
  <c r="CD81" i="314"/>
  <c r="CE78" i="314"/>
  <c r="CE36" i="314"/>
  <c r="CE38" i="314"/>
  <c r="CE40" i="314"/>
  <c r="CE42" i="314"/>
  <c r="CE62" i="314"/>
  <c r="CE63" i="314"/>
  <c r="CE64" i="314"/>
  <c r="CE52" i="265"/>
  <c r="CE53" i="314"/>
  <c r="CE55" i="314"/>
  <c r="CE57" i="314"/>
  <c r="CE58" i="314"/>
  <c r="CE59" i="314"/>
  <c r="CE70" i="314"/>
  <c r="CE67" i="314"/>
  <c r="CE68" i="314"/>
  <c r="CE71" i="314"/>
  <c r="CE72" i="314"/>
  <c r="CE53" i="265"/>
  <c r="CE54" i="265"/>
  <c r="CE292" i="280"/>
  <c r="CE288" i="280"/>
  <c r="CE289" i="280"/>
  <c r="CE290" i="280"/>
  <c r="CE293" i="280"/>
  <c r="CE294" i="280"/>
  <c r="CE295" i="280"/>
  <c r="CE56" i="265"/>
  <c r="CE307" i="280"/>
  <c r="CE303" i="280"/>
  <c r="CE304" i="280"/>
  <c r="CE305" i="280"/>
  <c r="CE308" i="280"/>
  <c r="CE309" i="280"/>
  <c r="CE310" i="280"/>
  <c r="CE57" i="265"/>
  <c r="CE58" i="265"/>
  <c r="CE61" i="265"/>
  <c r="CE60" i="286"/>
  <c r="CE61" i="286"/>
  <c r="CE64" i="286"/>
  <c r="CE65" i="286"/>
  <c r="CE9" i="288"/>
  <c r="CE10" i="288"/>
  <c r="CE11" i="288"/>
  <c r="CE13" i="288"/>
  <c r="CE16" i="288"/>
  <c r="CE28" i="286"/>
  <c r="CE29" i="286"/>
  <c r="CE30" i="286"/>
  <c r="CF27" i="286"/>
  <c r="CF55" i="286"/>
  <c r="CF202" i="280"/>
  <c r="CF17" i="265"/>
  <c r="CF268" i="280"/>
  <c r="CF18" i="265"/>
  <c r="CE298" i="280"/>
  <c r="CE299" i="280"/>
  <c r="CE300" i="280"/>
  <c r="CE317" i="280"/>
  <c r="CE318" i="280"/>
  <c r="CE319" i="280"/>
  <c r="CF316" i="280"/>
  <c r="CF283" i="280"/>
  <c r="CF284" i="280"/>
  <c r="CF285" i="280"/>
  <c r="CF19" i="265"/>
  <c r="CF20" i="265"/>
  <c r="CF10" i="282"/>
  <c r="CF11" i="282"/>
  <c r="CF12" i="282"/>
  <c r="CF22" i="265"/>
  <c r="CF23" i="265"/>
  <c r="CF56" i="286"/>
  <c r="CF57" i="286"/>
  <c r="CF63" i="286"/>
  <c r="CE39" i="286"/>
  <c r="CE40" i="286"/>
  <c r="CE41" i="286"/>
  <c r="CF38" i="286"/>
  <c r="CF59" i="286"/>
  <c r="CF36" i="282"/>
  <c r="CF37" i="282"/>
  <c r="CF38" i="282"/>
  <c r="CF39" i="282"/>
  <c r="CF44" i="282"/>
  <c r="CF45" i="282"/>
  <c r="CF47" i="282"/>
  <c r="CF48" i="282"/>
  <c r="CF57" i="282"/>
  <c r="CF53" i="282"/>
  <c r="CE50" i="282"/>
  <c r="CE51" i="282"/>
  <c r="CE75" i="282"/>
  <c r="CE76" i="282"/>
  <c r="CE77" i="282"/>
  <c r="CF74" i="282"/>
  <c r="CF54" i="282"/>
  <c r="CF55" i="282"/>
  <c r="CF58" i="282"/>
  <c r="CF59" i="282"/>
  <c r="CF62" i="282"/>
  <c r="CF63" i="282"/>
  <c r="CF64" i="282"/>
  <c r="CF34" i="265"/>
  <c r="CF35" i="265"/>
  <c r="CF44" i="265"/>
  <c r="CF46" i="265"/>
  <c r="CF176" i="280"/>
  <c r="CF47" i="265"/>
  <c r="CF48" i="265"/>
  <c r="CF242" i="280"/>
  <c r="CF49" i="265"/>
  <c r="CF50" i="265"/>
  <c r="CF45" i="314"/>
  <c r="CF46" i="314"/>
  <c r="CF48" i="314"/>
  <c r="CF50" i="314"/>
  <c r="CF51" i="314"/>
  <c r="CF61" i="314"/>
  <c r="CF35" i="314"/>
  <c r="CE79" i="314"/>
  <c r="CE80" i="314"/>
  <c r="CE81" i="314"/>
  <c r="CF78" i="314"/>
  <c r="CF36" i="314"/>
  <c r="CF38" i="314"/>
  <c r="CF40" i="314"/>
  <c r="CF42" i="314"/>
  <c r="CF62" i="314"/>
  <c r="CF63" i="314"/>
  <c r="CF64" i="314"/>
  <c r="CF52" i="265"/>
  <c r="CF53" i="314"/>
  <c r="CF55" i="314"/>
  <c r="CF57" i="314"/>
  <c r="CF58" i="314"/>
  <c r="CF59" i="314"/>
  <c r="CF70" i="314"/>
  <c r="CF67" i="314"/>
  <c r="CF68" i="314"/>
  <c r="CF71" i="314"/>
  <c r="CF72" i="314"/>
  <c r="CF53" i="265"/>
  <c r="CF54" i="265"/>
  <c r="CF292" i="280"/>
  <c r="CF288" i="280"/>
  <c r="CF289" i="280"/>
  <c r="CF290" i="280"/>
  <c r="CF293" i="280"/>
  <c r="CF294" i="280"/>
  <c r="CF295" i="280"/>
  <c r="CF56" i="265"/>
  <c r="CF307" i="280"/>
  <c r="CF303" i="280"/>
  <c r="CF304" i="280"/>
  <c r="CF305" i="280"/>
  <c r="CF308" i="280"/>
  <c r="CF309" i="280"/>
  <c r="CF310" i="280"/>
  <c r="CF57" i="265"/>
  <c r="CF58" i="265"/>
  <c r="CF61" i="265"/>
  <c r="CF60" i="286"/>
  <c r="CF61" i="286"/>
  <c r="CF64" i="286"/>
  <c r="CF65" i="286"/>
  <c r="CF9" i="288"/>
  <c r="CF10" i="288"/>
  <c r="CF11" i="288"/>
  <c r="CF13" i="288"/>
  <c r="CF16" i="288"/>
  <c r="CF28" i="286"/>
  <c r="CF29" i="286"/>
  <c r="CF30" i="286"/>
  <c r="CG27" i="286"/>
  <c r="CG55" i="286"/>
  <c r="CG202" i="280"/>
  <c r="CG17" i="265"/>
  <c r="CG268" i="280"/>
  <c r="CG18" i="265"/>
  <c r="CF298" i="280"/>
  <c r="CF299" i="280"/>
  <c r="CF300" i="280"/>
  <c r="CF317" i="280"/>
  <c r="CF318" i="280"/>
  <c r="CF319" i="280"/>
  <c r="CG316" i="280"/>
  <c r="CG283" i="280"/>
  <c r="CG284" i="280"/>
  <c r="CG285" i="280"/>
  <c r="CG19" i="265"/>
  <c r="CG20" i="265"/>
  <c r="CG10" i="282"/>
  <c r="CG11" i="282"/>
  <c r="CG12" i="282"/>
  <c r="CG22" i="265"/>
  <c r="CG23" i="265"/>
  <c r="CG56" i="286"/>
  <c r="CG57" i="286"/>
  <c r="CG63" i="286"/>
  <c r="CF39" i="286"/>
  <c r="CF40" i="286"/>
  <c r="CF41" i="286"/>
  <c r="CG38" i="286"/>
  <c r="CG59" i="286"/>
  <c r="CG36" i="282"/>
  <c r="CG37" i="282"/>
  <c r="CG38" i="282"/>
  <c r="CG39" i="282"/>
  <c r="CG44" i="282"/>
  <c r="CG45" i="282"/>
  <c r="CG47" i="282"/>
  <c r="CG48" i="282"/>
  <c r="CG57" i="282"/>
  <c r="CG53" i="282"/>
  <c r="CF50" i="282"/>
  <c r="CF51" i="282"/>
  <c r="CF75" i="282"/>
  <c r="CF76" i="282"/>
  <c r="CF77" i="282"/>
  <c r="CG74" i="282"/>
  <c r="CG54" i="282"/>
  <c r="CG55" i="282"/>
  <c r="CG58" i="282"/>
  <c r="CG59" i="282"/>
  <c r="CG62" i="282"/>
  <c r="CG63" i="282"/>
  <c r="CG64" i="282"/>
  <c r="CG34" i="265"/>
  <c r="CG35" i="265"/>
  <c r="CG44" i="265"/>
  <c r="CG46" i="265"/>
  <c r="CG176" i="280"/>
  <c r="CG47" i="265"/>
  <c r="CG48" i="265"/>
  <c r="CG242" i="280"/>
  <c r="CG49" i="265"/>
  <c r="CG50" i="265"/>
  <c r="CG45" i="314"/>
  <c r="CG46" i="314"/>
  <c r="CG48" i="314"/>
  <c r="CG50" i="314"/>
  <c r="CG51" i="314"/>
  <c r="CG61" i="314"/>
  <c r="CG35" i="314"/>
  <c r="CF79" i="314"/>
  <c r="CF80" i="314"/>
  <c r="CF81" i="314"/>
  <c r="CG78" i="314"/>
  <c r="CG36" i="314"/>
  <c r="CG38" i="314"/>
  <c r="CG40" i="314"/>
  <c r="CG42" i="314"/>
  <c r="CG62" i="314"/>
  <c r="CG63" i="314"/>
  <c r="CG64" i="314"/>
  <c r="CG52" i="265"/>
  <c r="CG53" i="314"/>
  <c r="CG55" i="314"/>
  <c r="CG57" i="314"/>
  <c r="CG58" i="314"/>
  <c r="CG59" i="314"/>
  <c r="CG70" i="314"/>
  <c r="CG67" i="314"/>
  <c r="CG68" i="314"/>
  <c r="CG71" i="314"/>
  <c r="CG72" i="314"/>
  <c r="CG53" i="265"/>
  <c r="CG54" i="265"/>
  <c r="CG292" i="280"/>
  <c r="CG288" i="280"/>
  <c r="CG289" i="280"/>
  <c r="CG290" i="280"/>
  <c r="CG293" i="280"/>
  <c r="CG294" i="280"/>
  <c r="CG295" i="280"/>
  <c r="CG56" i="265"/>
  <c r="CG307" i="280"/>
  <c r="CG303" i="280"/>
  <c r="CG304" i="280"/>
  <c r="CG305" i="280"/>
  <c r="CG308" i="280"/>
  <c r="CG309" i="280"/>
  <c r="CG310" i="280"/>
  <c r="CG57" i="265"/>
  <c r="CG58" i="265"/>
  <c r="CG61" i="265"/>
  <c r="CG60" i="286"/>
  <c r="CG61" i="286"/>
  <c r="CG64" i="286"/>
  <c r="CG65" i="286"/>
  <c r="CG9" i="288"/>
  <c r="CG10" i="288"/>
  <c r="CG11" i="288"/>
  <c r="CG13" i="288"/>
  <c r="CG16" i="288"/>
  <c r="CG28" i="286"/>
  <c r="CG29" i="286"/>
  <c r="CG30" i="286"/>
  <c r="CH27" i="286"/>
  <c r="CH55" i="286"/>
  <c r="CH202" i="280"/>
  <c r="CH17" i="265"/>
  <c r="CH268" i="280"/>
  <c r="CH18" i="265"/>
  <c r="CG298" i="280"/>
  <c r="CG299" i="280"/>
  <c r="CG300" i="280"/>
  <c r="CG317" i="280"/>
  <c r="CG318" i="280"/>
  <c r="CG319" i="280"/>
  <c r="CH316" i="280"/>
  <c r="CH283" i="280"/>
  <c r="CH284" i="280"/>
  <c r="CH285" i="280"/>
  <c r="CH19" i="265"/>
  <c r="CH20" i="265"/>
  <c r="CH10" i="282"/>
  <c r="CH11" i="282"/>
  <c r="CH12" i="282"/>
  <c r="CH22" i="265"/>
  <c r="CH23" i="265"/>
  <c r="CH56" i="286"/>
  <c r="CH57" i="286"/>
  <c r="CH63" i="286"/>
  <c r="CG39" i="286"/>
  <c r="CG40" i="286"/>
  <c r="CG41" i="286"/>
  <c r="CH38" i="286"/>
  <c r="CH59" i="286"/>
  <c r="CH36" i="282"/>
  <c r="CH37" i="282"/>
  <c r="CH38" i="282"/>
  <c r="CH39" i="282"/>
  <c r="CH44" i="282"/>
  <c r="CH45" i="282"/>
  <c r="CH47" i="282"/>
  <c r="CH48" i="282"/>
  <c r="CH57" i="282"/>
  <c r="CH53" i="282"/>
  <c r="CG50" i="282"/>
  <c r="CG51" i="282"/>
  <c r="CG75" i="282"/>
  <c r="CG76" i="282"/>
  <c r="CG77" i="282"/>
  <c r="CH74" i="282"/>
  <c r="CH54" i="282"/>
  <c r="CH55" i="282"/>
  <c r="CH58" i="282"/>
  <c r="CH59" i="282"/>
  <c r="CH62" i="282"/>
  <c r="CH63" i="282"/>
  <c r="CH64" i="282"/>
  <c r="CH34" i="265"/>
  <c r="CH35" i="265"/>
  <c r="CH44" i="265"/>
  <c r="CH46" i="265"/>
  <c r="CH176" i="280"/>
  <c r="CH47" i="265"/>
  <c r="CH48" i="265"/>
  <c r="CH242" i="280"/>
  <c r="CH49" i="265"/>
  <c r="CH50" i="265"/>
  <c r="CH45" i="314"/>
  <c r="CH46" i="314"/>
  <c r="CH48" i="314"/>
  <c r="CH50" i="314"/>
  <c r="CH51" i="314"/>
  <c r="CH61" i="314"/>
  <c r="CH35" i="314"/>
  <c r="CG79" i="314"/>
  <c r="CG80" i="314"/>
  <c r="CG81" i="314"/>
  <c r="CH78" i="314"/>
  <c r="CH36" i="314"/>
  <c r="CH38" i="314"/>
  <c r="CH40" i="314"/>
  <c r="CH42" i="314"/>
  <c r="CH62" i="314"/>
  <c r="CH63" i="314"/>
  <c r="CH64" i="314"/>
  <c r="CH52" i="265"/>
  <c r="CH53" i="314"/>
  <c r="CH55" i="314"/>
  <c r="CH57" i="314"/>
  <c r="CH58" i="314"/>
  <c r="CH59" i="314"/>
  <c r="CH70" i="314"/>
  <c r="CH67" i="314"/>
  <c r="CH68" i="314"/>
  <c r="CH71" i="314"/>
  <c r="CH72" i="314"/>
  <c r="CH53" i="265"/>
  <c r="CH54" i="265"/>
  <c r="CH292" i="280"/>
  <c r="CH288" i="280"/>
  <c r="CH289" i="280"/>
  <c r="CH290" i="280"/>
  <c r="CH293" i="280"/>
  <c r="CH294" i="280"/>
  <c r="CH295" i="280"/>
  <c r="CH56" i="265"/>
  <c r="CH307" i="280"/>
  <c r="CH303" i="280"/>
  <c r="CH304" i="280"/>
  <c r="CH305" i="280"/>
  <c r="CH308" i="280"/>
  <c r="CH309" i="280"/>
  <c r="CH310" i="280"/>
  <c r="CH57" i="265"/>
  <c r="CH58" i="265"/>
  <c r="CH61" i="265"/>
  <c r="CH60" i="286"/>
  <c r="CH61" i="286"/>
  <c r="CH64" i="286"/>
  <c r="CH65" i="286"/>
  <c r="CH9" i="288"/>
  <c r="CH10" i="288"/>
  <c r="CH11" i="288"/>
  <c r="CH13" i="288"/>
  <c r="CH16" i="288"/>
  <c r="CH28" i="286"/>
  <c r="CH29" i="286"/>
  <c r="CH30" i="286"/>
  <c r="CI27" i="286"/>
  <c r="CI55" i="286"/>
  <c r="CI202" i="280"/>
  <c r="CI17" i="265"/>
  <c r="CI268" i="280"/>
  <c r="CI18" i="265"/>
  <c r="CH298" i="280"/>
  <c r="CH299" i="280"/>
  <c r="CH300" i="280"/>
  <c r="CH317" i="280"/>
  <c r="CH318" i="280"/>
  <c r="CH319" i="280"/>
  <c r="CI316" i="280"/>
  <c r="CI283" i="280"/>
  <c r="CI284" i="280"/>
  <c r="CI285" i="280"/>
  <c r="CI19" i="265"/>
  <c r="CI20" i="265"/>
  <c r="CI10" i="282"/>
  <c r="CI11" i="282"/>
  <c r="CI12" i="282"/>
  <c r="CI22" i="265"/>
  <c r="CI23" i="265"/>
  <c r="CI56" i="286"/>
  <c r="CI57" i="286"/>
  <c r="CI63" i="286"/>
  <c r="CH39" i="286"/>
  <c r="CH40" i="286"/>
  <c r="CH41" i="286"/>
  <c r="CI38" i="286"/>
  <c r="CI59" i="286"/>
  <c r="CI36" i="282"/>
  <c r="CI37" i="282"/>
  <c r="CI38" i="282"/>
  <c r="CI39" i="282"/>
  <c r="CI44" i="282"/>
  <c r="CI45" i="282"/>
  <c r="CI47" i="282"/>
  <c r="CI48" i="282"/>
  <c r="CI57" i="282"/>
  <c r="CI53" i="282"/>
  <c r="CH50" i="282"/>
  <c r="CH51" i="282"/>
  <c r="CH75" i="282"/>
  <c r="CH76" i="282"/>
  <c r="CH77" i="282"/>
  <c r="CI74" i="282"/>
  <c r="CI54" i="282"/>
  <c r="CI55" i="282"/>
  <c r="CI58" i="282"/>
  <c r="CI59" i="282"/>
  <c r="CI62" i="282"/>
  <c r="CI63" i="282"/>
  <c r="CI64" i="282"/>
  <c r="CI34" i="265"/>
  <c r="CI35" i="265"/>
  <c r="CI44" i="265"/>
  <c r="CI46" i="265"/>
  <c r="CI176" i="280"/>
  <c r="CI47" i="265"/>
  <c r="CI48" i="265"/>
  <c r="CI242" i="280"/>
  <c r="CI49" i="265"/>
  <c r="CI50" i="265"/>
  <c r="CI45" i="314"/>
  <c r="CI46" i="314"/>
  <c r="CI48" i="314"/>
  <c r="CI50" i="314"/>
  <c r="CI51" i="314"/>
  <c r="CI61" i="314"/>
  <c r="CI35" i="314"/>
  <c r="CH79" i="314"/>
  <c r="CH80" i="314"/>
  <c r="CH81" i="314"/>
  <c r="CI78" i="314"/>
  <c r="CI36" i="314"/>
  <c r="CI38" i="314"/>
  <c r="CI40" i="314"/>
  <c r="CI42" i="314"/>
  <c r="CI62" i="314"/>
  <c r="CI63" i="314"/>
  <c r="CI64" i="314"/>
  <c r="CI52" i="265"/>
  <c r="CI53" i="314"/>
  <c r="CI55" i="314"/>
  <c r="CI57" i="314"/>
  <c r="CI58" i="314"/>
  <c r="CI59" i="314"/>
  <c r="CI70" i="314"/>
  <c r="CI67" i="314"/>
  <c r="CI68" i="314"/>
  <c r="CI71" i="314"/>
  <c r="CI72" i="314"/>
  <c r="CI53" i="265"/>
  <c r="CI54" i="265"/>
  <c r="CI292" i="280"/>
  <c r="CI288" i="280"/>
  <c r="CI289" i="280"/>
  <c r="CI290" i="280"/>
  <c r="CI293" i="280"/>
  <c r="CI294" i="280"/>
  <c r="CI295" i="280"/>
  <c r="CI56" i="265"/>
  <c r="CI307" i="280"/>
  <c r="CI303" i="280"/>
  <c r="CI304" i="280"/>
  <c r="CI305" i="280"/>
  <c r="CI308" i="280"/>
  <c r="CI309" i="280"/>
  <c r="CI310" i="280"/>
  <c r="CI57" i="265"/>
  <c r="CI58" i="265"/>
  <c r="CI61" i="265"/>
  <c r="CI60" i="286"/>
  <c r="CI61" i="286"/>
  <c r="CI64" i="286"/>
  <c r="CI65" i="286"/>
  <c r="CI9" i="288"/>
  <c r="CI10" i="288"/>
  <c r="CI11" i="288"/>
  <c r="CI13" i="288"/>
  <c r="CI16" i="288"/>
  <c r="CI28" i="286"/>
  <c r="CI29" i="286"/>
  <c r="CI30" i="286"/>
  <c r="CJ27" i="286"/>
  <c r="CJ55" i="286"/>
  <c r="CJ202" i="280"/>
  <c r="CJ17" i="265"/>
  <c r="CJ268" i="280"/>
  <c r="CJ18" i="265"/>
  <c r="CI298" i="280"/>
  <c r="CI299" i="280"/>
  <c r="CI300" i="280"/>
  <c r="CI317" i="280"/>
  <c r="CI318" i="280"/>
  <c r="CI319" i="280"/>
  <c r="CJ316" i="280"/>
  <c r="CJ283" i="280"/>
  <c r="CJ284" i="280"/>
  <c r="CJ285" i="280"/>
  <c r="CJ19" i="265"/>
  <c r="CJ20" i="265"/>
  <c r="CJ10" i="282"/>
  <c r="CJ11" i="282"/>
  <c r="CJ12" i="282"/>
  <c r="CJ22" i="265"/>
  <c r="CJ23" i="265"/>
  <c r="CJ56" i="286"/>
  <c r="CJ57" i="286"/>
  <c r="CJ63" i="286"/>
  <c r="CI39" i="286"/>
  <c r="CI40" i="286"/>
  <c r="CI41" i="286"/>
  <c r="CJ38" i="286"/>
  <c r="CJ59" i="286"/>
  <c r="CJ36" i="282"/>
  <c r="CJ37" i="282"/>
  <c r="CJ38" i="282"/>
  <c r="CJ39" i="282"/>
  <c r="CJ44" i="282"/>
  <c r="CJ45" i="282"/>
  <c r="CJ47" i="282"/>
  <c r="CJ48" i="282"/>
  <c r="CJ57" i="282"/>
  <c r="CJ53" i="282"/>
  <c r="CI50" i="282"/>
  <c r="CI51" i="282"/>
  <c r="CI75" i="282"/>
  <c r="CI76" i="282"/>
  <c r="CI77" i="282"/>
  <c r="CJ74" i="282"/>
  <c r="CJ54" i="282"/>
  <c r="CJ55" i="282"/>
  <c r="CJ58" i="282"/>
  <c r="CJ59" i="282"/>
  <c r="CJ62" i="282"/>
  <c r="CJ63" i="282"/>
  <c r="CJ64" i="282"/>
  <c r="CJ34" i="265"/>
  <c r="CJ35" i="265"/>
  <c r="CJ44" i="265"/>
  <c r="CJ46" i="265"/>
  <c r="CJ176" i="280"/>
  <c r="CJ47" i="265"/>
  <c r="CJ48" i="265"/>
  <c r="CJ242" i="280"/>
  <c r="CJ49" i="265"/>
  <c r="CJ50" i="265"/>
  <c r="CJ45" i="314"/>
  <c r="CJ46" i="314"/>
  <c r="CJ48" i="314"/>
  <c r="CJ50" i="314"/>
  <c r="CJ51" i="314"/>
  <c r="CJ61" i="314"/>
  <c r="CJ35" i="314"/>
  <c r="CI79" i="314"/>
  <c r="CI80" i="314"/>
  <c r="CI81" i="314"/>
  <c r="CJ78" i="314"/>
  <c r="CJ36" i="314"/>
  <c r="CJ38" i="314"/>
  <c r="CJ40" i="314"/>
  <c r="CJ42" i="314"/>
  <c r="CJ62" i="314"/>
  <c r="CJ63" i="314"/>
  <c r="CJ64" i="314"/>
  <c r="CJ52" i="265"/>
  <c r="CJ53" i="314"/>
  <c r="CJ55" i="314"/>
  <c r="CJ57" i="314"/>
  <c r="CJ58" i="314"/>
  <c r="CJ59" i="314"/>
  <c r="CJ70" i="314"/>
  <c r="CJ67" i="314"/>
  <c r="CJ68" i="314"/>
  <c r="CJ71" i="314"/>
  <c r="CJ72" i="314"/>
  <c r="CJ53" i="265"/>
  <c r="CJ54" i="265"/>
  <c r="CJ292" i="280"/>
  <c r="CJ288" i="280"/>
  <c r="CJ289" i="280"/>
  <c r="CJ290" i="280"/>
  <c r="CJ293" i="280"/>
  <c r="CJ294" i="280"/>
  <c r="CJ295" i="280"/>
  <c r="CJ56" i="265"/>
  <c r="CJ307" i="280"/>
  <c r="CJ303" i="280"/>
  <c r="CJ304" i="280"/>
  <c r="CJ305" i="280"/>
  <c r="CJ308" i="280"/>
  <c r="CJ309" i="280"/>
  <c r="CJ310" i="280"/>
  <c r="CJ57" i="265"/>
  <c r="CJ58" i="265"/>
  <c r="CJ61" i="265"/>
  <c r="CJ60" i="286"/>
  <c r="CJ61" i="286"/>
  <c r="CJ64" i="286"/>
  <c r="CJ65" i="286"/>
  <c r="CJ9" i="288"/>
  <c r="CJ10" i="288"/>
  <c r="CJ11" i="288"/>
  <c r="CJ13" i="288"/>
  <c r="CJ16" i="288"/>
  <c r="CJ28" i="286"/>
  <c r="CJ29" i="286"/>
  <c r="CJ30" i="286"/>
  <c r="CK27" i="286"/>
  <c r="CK55" i="286"/>
  <c r="CK202" i="280"/>
  <c r="CK17" i="265"/>
  <c r="CK268" i="280"/>
  <c r="CK18" i="265"/>
  <c r="CJ298" i="280"/>
  <c r="CJ299" i="280"/>
  <c r="CJ300" i="280"/>
  <c r="CJ317" i="280"/>
  <c r="CJ318" i="280"/>
  <c r="CJ319" i="280"/>
  <c r="CK316" i="280"/>
  <c r="CK283" i="280"/>
  <c r="CK284" i="280"/>
  <c r="CK285" i="280"/>
  <c r="CK19" i="265"/>
  <c r="CK20" i="265"/>
  <c r="CK10" i="282"/>
  <c r="CK11" i="282"/>
  <c r="CK12" i="282"/>
  <c r="CK22" i="265"/>
  <c r="CK23" i="265"/>
  <c r="CK56" i="286"/>
  <c r="CK57" i="286"/>
  <c r="CK63" i="286"/>
  <c r="CJ39" i="286"/>
  <c r="CJ40" i="286"/>
  <c r="CJ41" i="286"/>
  <c r="CK38" i="286"/>
  <c r="CK59" i="286"/>
  <c r="CK36" i="282"/>
  <c r="CK37" i="282"/>
  <c r="CK38" i="282"/>
  <c r="CK39" i="282"/>
  <c r="CK44" i="282"/>
  <c r="CK45" i="282"/>
  <c r="CK47" i="282"/>
  <c r="CK48" i="282"/>
  <c r="CK57" i="282"/>
  <c r="CK53" i="282"/>
  <c r="CJ50" i="282"/>
  <c r="CJ51" i="282"/>
  <c r="CJ75" i="282"/>
  <c r="CJ76" i="282"/>
  <c r="CJ77" i="282"/>
  <c r="CK74" i="282"/>
  <c r="CK54" i="282"/>
  <c r="CK55" i="282"/>
  <c r="CK58" i="282"/>
  <c r="CK59" i="282"/>
  <c r="CK62" i="282"/>
  <c r="CK63" i="282"/>
  <c r="CK64" i="282"/>
  <c r="CK34" i="265"/>
  <c r="CK35" i="265"/>
  <c r="CK44" i="265"/>
  <c r="CK46" i="265"/>
  <c r="CK176" i="280"/>
  <c r="CK47" i="265"/>
  <c r="CK48" i="265"/>
  <c r="CK242" i="280"/>
  <c r="CK49" i="265"/>
  <c r="CK50" i="265"/>
  <c r="CK45" i="314"/>
  <c r="CK46" i="314"/>
  <c r="CK48" i="314"/>
  <c r="CK50" i="314"/>
  <c r="CK51" i="314"/>
  <c r="CK61" i="314"/>
  <c r="CK35" i="314"/>
  <c r="CJ79" i="314"/>
  <c r="CJ80" i="314"/>
  <c r="CJ81" i="314"/>
  <c r="CK78" i="314"/>
  <c r="CK36" i="314"/>
  <c r="CK38" i="314"/>
  <c r="CK40" i="314"/>
  <c r="CK42" i="314"/>
  <c r="CK62" i="314"/>
  <c r="CK63" i="314"/>
  <c r="CK64" i="314"/>
  <c r="CK52" i="265"/>
  <c r="CK53" i="314"/>
  <c r="CK55" i="314"/>
  <c r="CK57" i="314"/>
  <c r="CK58" i="314"/>
  <c r="CK59" i="314"/>
  <c r="CK70" i="314"/>
  <c r="CK67" i="314"/>
  <c r="CK68" i="314"/>
  <c r="CK71" i="314"/>
  <c r="CK72" i="314"/>
  <c r="CK53" i="265"/>
  <c r="CK54" i="265"/>
  <c r="CK292" i="280"/>
  <c r="CK288" i="280"/>
  <c r="CK289" i="280"/>
  <c r="CK290" i="280"/>
  <c r="CK293" i="280"/>
  <c r="CK294" i="280"/>
  <c r="CK295" i="280"/>
  <c r="CK56" i="265"/>
  <c r="CK307" i="280"/>
  <c r="CK303" i="280"/>
  <c r="CK304" i="280"/>
  <c r="CK305" i="280"/>
  <c r="CK308" i="280"/>
  <c r="CK309" i="280"/>
  <c r="CK310" i="280"/>
  <c r="CK57" i="265"/>
  <c r="CK58" i="265"/>
  <c r="CK61" i="265"/>
  <c r="CK60" i="286"/>
  <c r="CK61" i="286"/>
  <c r="CK64" i="286"/>
  <c r="CK65" i="286"/>
  <c r="CK9" i="288"/>
  <c r="CK10" i="288"/>
  <c r="CK11" i="288"/>
  <c r="CK13" i="288"/>
  <c r="CK16" i="288"/>
  <c r="CK28" i="286"/>
  <c r="CK29" i="286"/>
  <c r="CK30" i="286"/>
  <c r="CL27" i="286"/>
  <c r="CL55" i="286"/>
  <c r="CL202" i="280"/>
  <c r="CL17" i="265"/>
  <c r="CL268" i="280"/>
  <c r="CL18" i="265"/>
  <c r="CK298" i="280"/>
  <c r="CK299" i="280"/>
  <c r="CK300" i="280"/>
  <c r="CK317" i="280"/>
  <c r="CK318" i="280"/>
  <c r="CK319" i="280"/>
  <c r="CL316" i="280"/>
  <c r="CL283" i="280"/>
  <c r="CL284" i="280"/>
  <c r="CL285" i="280"/>
  <c r="CL19" i="265"/>
  <c r="CL20" i="265"/>
  <c r="CL10" i="282"/>
  <c r="CL11" i="282"/>
  <c r="CL12" i="282"/>
  <c r="CL22" i="265"/>
  <c r="CL23" i="265"/>
  <c r="CL56" i="286"/>
  <c r="CL57" i="286"/>
  <c r="CL63" i="286"/>
  <c r="CK39" i="286"/>
  <c r="CK40" i="286"/>
  <c r="CK41" i="286"/>
  <c r="CL38" i="286"/>
  <c r="CL59" i="286"/>
  <c r="CL36" i="282"/>
  <c r="CL37" i="282"/>
  <c r="CL38" i="282"/>
  <c r="CL39" i="282"/>
  <c r="CL44" i="282"/>
  <c r="CL45" i="282"/>
  <c r="CL47" i="282"/>
  <c r="CL48" i="282"/>
  <c r="CL57" i="282"/>
  <c r="CL53" i="282"/>
  <c r="CK50" i="282"/>
  <c r="CK51" i="282"/>
  <c r="CK75" i="282"/>
  <c r="CK76" i="282"/>
  <c r="CK77" i="282"/>
  <c r="CL74" i="282"/>
  <c r="CL54" i="282"/>
  <c r="CL55" i="282"/>
  <c r="CL58" i="282"/>
  <c r="CL59" i="282"/>
  <c r="CL62" i="282"/>
  <c r="CL63" i="282"/>
  <c r="CL64" i="282"/>
  <c r="CL34" i="265"/>
  <c r="CL35" i="265"/>
  <c r="CL44" i="265"/>
  <c r="CL46" i="265"/>
  <c r="CL176" i="280"/>
  <c r="CL47" i="265"/>
  <c r="CL48" i="265"/>
  <c r="CL242" i="280"/>
  <c r="CL49" i="265"/>
  <c r="CL50" i="265"/>
  <c r="CL45" i="314"/>
  <c r="CL46" i="314"/>
  <c r="CL48" i="314"/>
  <c r="CL50" i="314"/>
  <c r="CL51" i="314"/>
  <c r="CL61" i="314"/>
  <c r="CL35" i="314"/>
  <c r="CK79" i="314"/>
  <c r="CK80" i="314"/>
  <c r="CK81" i="314"/>
  <c r="CL78" i="314"/>
  <c r="CL36" i="314"/>
  <c r="CL38" i="314"/>
  <c r="CL40" i="314"/>
  <c r="CL42" i="314"/>
  <c r="CL62" i="314"/>
  <c r="CL63" i="314"/>
  <c r="CL64" i="314"/>
  <c r="CL52" i="265"/>
  <c r="CL53" i="314"/>
  <c r="CL55" i="314"/>
  <c r="CL57" i="314"/>
  <c r="CL58" i="314"/>
  <c r="CL59" i="314"/>
  <c r="CL70" i="314"/>
  <c r="CL67" i="314"/>
  <c r="CL68" i="314"/>
  <c r="CL71" i="314"/>
  <c r="CL72" i="314"/>
  <c r="CL53" i="265"/>
  <c r="CL54" i="265"/>
  <c r="CL292" i="280"/>
  <c r="CL288" i="280"/>
  <c r="CL289" i="280"/>
  <c r="CL290" i="280"/>
  <c r="CL293" i="280"/>
  <c r="CL294" i="280"/>
  <c r="CL295" i="280"/>
  <c r="CL56" i="265"/>
  <c r="CL307" i="280"/>
  <c r="CL303" i="280"/>
  <c r="CL304" i="280"/>
  <c r="CL305" i="280"/>
  <c r="CL308" i="280"/>
  <c r="CL309" i="280"/>
  <c r="CL310" i="280"/>
  <c r="CL57" i="265"/>
  <c r="CL58" i="265"/>
  <c r="CL61" i="265"/>
  <c r="CL60" i="286"/>
  <c r="CL61" i="286"/>
  <c r="CL64" i="286"/>
  <c r="CL65" i="286"/>
  <c r="CL9" i="288"/>
  <c r="CL10" i="288"/>
  <c r="CL11" i="288"/>
  <c r="CL13" i="288"/>
  <c r="CL16" i="288"/>
  <c r="CL28" i="286"/>
  <c r="CL29" i="286"/>
  <c r="CL30" i="286"/>
  <c r="CM27" i="286"/>
  <c r="CM55" i="286"/>
  <c r="CM202" i="280"/>
  <c r="CM17" i="265"/>
  <c r="CM268" i="280"/>
  <c r="CM18" i="265"/>
  <c r="CL298" i="280"/>
  <c r="CL299" i="280"/>
  <c r="CL300" i="280"/>
  <c r="CL317" i="280"/>
  <c r="CL318" i="280"/>
  <c r="CL319" i="280"/>
  <c r="CM316" i="280"/>
  <c r="CM283" i="280"/>
  <c r="CM284" i="280"/>
  <c r="CM285" i="280"/>
  <c r="CM19" i="265"/>
  <c r="CM20" i="265"/>
  <c r="CM10" i="282"/>
  <c r="CM11" i="282"/>
  <c r="CM12" i="282"/>
  <c r="CM22" i="265"/>
  <c r="CM23" i="265"/>
  <c r="CM56" i="286"/>
  <c r="CM57" i="286"/>
  <c r="CM63" i="286"/>
  <c r="CL39" i="286"/>
  <c r="CL40" i="286"/>
  <c r="CL41" i="286"/>
  <c r="CM38" i="286"/>
  <c r="CM59" i="286"/>
  <c r="CM36" i="282"/>
  <c r="CM37" i="282"/>
  <c r="CM38" i="282"/>
  <c r="CM39" i="282"/>
  <c r="CM44" i="282"/>
  <c r="CM45" i="282"/>
  <c r="CM47" i="282"/>
  <c r="CM48" i="282"/>
  <c r="CM57" i="282"/>
  <c r="CM53" i="282"/>
  <c r="CL50" i="282"/>
  <c r="CL51" i="282"/>
  <c r="CL75" i="282"/>
  <c r="CL76" i="282"/>
  <c r="CL77" i="282"/>
  <c r="CM74" i="282"/>
  <c r="CM54" i="282"/>
  <c r="CM55" i="282"/>
  <c r="CM58" i="282"/>
  <c r="CM59" i="282"/>
  <c r="CM62" i="282"/>
  <c r="CM63" i="282"/>
  <c r="CM64" i="282"/>
  <c r="CM34" i="265"/>
  <c r="CM35" i="265"/>
  <c r="CM44" i="265"/>
  <c r="CM46" i="265"/>
  <c r="CM176" i="280"/>
  <c r="CM47" i="265"/>
  <c r="CM48" i="265"/>
  <c r="CM242" i="280"/>
  <c r="CM49" i="265"/>
  <c r="CM50" i="265"/>
  <c r="CM45" i="314"/>
  <c r="CM46" i="314"/>
  <c r="CM48" i="314"/>
  <c r="CM50" i="314"/>
  <c r="CM51" i="314"/>
  <c r="CM61" i="314"/>
  <c r="CM35" i="314"/>
  <c r="CL79" i="314"/>
  <c r="CL80" i="314"/>
  <c r="CL81" i="314"/>
  <c r="CM78" i="314"/>
  <c r="CM36" i="314"/>
  <c r="CM38" i="314"/>
  <c r="CM40" i="314"/>
  <c r="CM42" i="314"/>
  <c r="CM62" i="314"/>
  <c r="CM63" i="314"/>
  <c r="CM64" i="314"/>
  <c r="CM52" i="265"/>
  <c r="CM53" i="314"/>
  <c r="CM55" i="314"/>
  <c r="CM57" i="314"/>
  <c r="CM58" i="314"/>
  <c r="CM59" i="314"/>
  <c r="CM70" i="314"/>
  <c r="CM67" i="314"/>
  <c r="CM68" i="314"/>
  <c r="CM71" i="314"/>
  <c r="CM72" i="314"/>
  <c r="CM53" i="265"/>
  <c r="CM54" i="265"/>
  <c r="CM292" i="280"/>
  <c r="CM288" i="280"/>
  <c r="CM289" i="280"/>
  <c r="CM290" i="280"/>
  <c r="CM293" i="280"/>
  <c r="CM294" i="280"/>
  <c r="CM295" i="280"/>
  <c r="CM56" i="265"/>
  <c r="CM307" i="280"/>
  <c r="CM303" i="280"/>
  <c r="CM304" i="280"/>
  <c r="CM305" i="280"/>
  <c r="CM308" i="280"/>
  <c r="CM309" i="280"/>
  <c r="CM310" i="280"/>
  <c r="CM57" i="265"/>
  <c r="CM58" i="265"/>
  <c r="CM61" i="265"/>
  <c r="CM60" i="286"/>
  <c r="CM61" i="286"/>
  <c r="CM64" i="286"/>
  <c r="CM65" i="286"/>
  <c r="CM9" i="288"/>
  <c r="CM10" i="288"/>
  <c r="CM11" i="288"/>
  <c r="CM13" i="288"/>
  <c r="CM16" i="288"/>
  <c r="CM28" i="286"/>
  <c r="CM29" i="286"/>
  <c r="CM30" i="286"/>
  <c r="CN27" i="286"/>
  <c r="CN55" i="286"/>
  <c r="CN202" i="280"/>
  <c r="CN17" i="265"/>
  <c r="CN268" i="280"/>
  <c r="CN18" i="265"/>
  <c r="CM298" i="280"/>
  <c r="CM299" i="280"/>
  <c r="CM300" i="280"/>
  <c r="CM317" i="280"/>
  <c r="CM318" i="280"/>
  <c r="CM319" i="280"/>
  <c r="CN316" i="280"/>
  <c r="CN283" i="280"/>
  <c r="CN284" i="280"/>
  <c r="CN285" i="280"/>
  <c r="CN19" i="265"/>
  <c r="CN20" i="265"/>
  <c r="CN10" i="282"/>
  <c r="CN11" i="282"/>
  <c r="CN12" i="282"/>
  <c r="CN22" i="265"/>
  <c r="CN23" i="265"/>
  <c r="CN56" i="286"/>
  <c r="CN57" i="286"/>
  <c r="CN63" i="286"/>
  <c r="CM39" i="286"/>
  <c r="CM40" i="286"/>
  <c r="CM41" i="286"/>
  <c r="CN38" i="286"/>
  <c r="CN59" i="286"/>
  <c r="CN36" i="282"/>
  <c r="CN37" i="282"/>
  <c r="CN38" i="282"/>
  <c r="CN39" i="282"/>
  <c r="CN44" i="282"/>
  <c r="CN45" i="282"/>
  <c r="CN47" i="282"/>
  <c r="CN48" i="282"/>
  <c r="CN57" i="282"/>
  <c r="CN53" i="282"/>
  <c r="CM50" i="282"/>
  <c r="CM51" i="282"/>
  <c r="CM75" i="282"/>
  <c r="CM76" i="282"/>
  <c r="CM77" i="282"/>
  <c r="CN74" i="282"/>
  <c r="CN54" i="282"/>
  <c r="CN55" i="282"/>
  <c r="CN58" i="282"/>
  <c r="CN59" i="282"/>
  <c r="CN62" i="282"/>
  <c r="CN63" i="282"/>
  <c r="CN64" i="282"/>
  <c r="CN34" i="265"/>
  <c r="CN35" i="265"/>
  <c r="CN44" i="265"/>
  <c r="CN46" i="265"/>
  <c r="CN176" i="280"/>
  <c r="CN47" i="265"/>
  <c r="CN48" i="265"/>
  <c r="CN242" i="280"/>
  <c r="CN49" i="265"/>
  <c r="CN50" i="265"/>
  <c r="CN45" i="314"/>
  <c r="CN46" i="314"/>
  <c r="CN48" i="314"/>
  <c r="CN50" i="314"/>
  <c r="CN51" i="314"/>
  <c r="CN61" i="314"/>
  <c r="CN35" i="314"/>
  <c r="CM79" i="314"/>
  <c r="CM80" i="314"/>
  <c r="CM81" i="314"/>
  <c r="CN78" i="314"/>
  <c r="CN36" i="314"/>
  <c r="CN38" i="314"/>
  <c r="CN40" i="314"/>
  <c r="CN42" i="314"/>
  <c r="CN62" i="314"/>
  <c r="CN63" i="314"/>
  <c r="CN64" i="314"/>
  <c r="CN52" i="265"/>
  <c r="CN53" i="314"/>
  <c r="CN55" i="314"/>
  <c r="CN57" i="314"/>
  <c r="CN58" i="314"/>
  <c r="CN59" i="314"/>
  <c r="CN70" i="314"/>
  <c r="CN67" i="314"/>
  <c r="CN68" i="314"/>
  <c r="CN71" i="314"/>
  <c r="CN72" i="314"/>
  <c r="CN53" i="265"/>
  <c r="CN54" i="265"/>
  <c r="CN292" i="280"/>
  <c r="CN288" i="280"/>
  <c r="CN289" i="280"/>
  <c r="CN290" i="280"/>
  <c r="CN293" i="280"/>
  <c r="CN294" i="280"/>
  <c r="CN295" i="280"/>
  <c r="CN56" i="265"/>
  <c r="CN307" i="280"/>
  <c r="CN303" i="280"/>
  <c r="CN304" i="280"/>
  <c r="CN305" i="280"/>
  <c r="CN308" i="280"/>
  <c r="CN309" i="280"/>
  <c r="CN310" i="280"/>
  <c r="CN57" i="265"/>
  <c r="CN58" i="265"/>
  <c r="CN61" i="265"/>
  <c r="CN60" i="286"/>
  <c r="CN61" i="286"/>
  <c r="CN64" i="286"/>
  <c r="CN65" i="286"/>
  <c r="CN9" i="288"/>
  <c r="CN10" i="288"/>
  <c r="CN11" i="288"/>
  <c r="CN13" i="288"/>
  <c r="CN16" i="288"/>
  <c r="CN28" i="286"/>
  <c r="CN29" i="286"/>
  <c r="CN30" i="286"/>
  <c r="CO27" i="286"/>
  <c r="CO55" i="286"/>
  <c r="CO202" i="280"/>
  <c r="CO17" i="265"/>
  <c r="CO268" i="280"/>
  <c r="CO18" i="265"/>
  <c r="CN298" i="280"/>
  <c r="CN299" i="280"/>
  <c r="CN300" i="280"/>
  <c r="CN317" i="280"/>
  <c r="CN318" i="280"/>
  <c r="CN319" i="280"/>
  <c r="CO316" i="280"/>
  <c r="CO283" i="280"/>
  <c r="CO284" i="280"/>
  <c r="CO285" i="280"/>
  <c r="CO19" i="265"/>
  <c r="CO20" i="265"/>
  <c r="CO10" i="282"/>
  <c r="CO11" i="282"/>
  <c r="CO12" i="282"/>
  <c r="CO22" i="265"/>
  <c r="CO23" i="265"/>
  <c r="CO56" i="286"/>
  <c r="CO57" i="286"/>
  <c r="CO63" i="286"/>
  <c r="CN39" i="286"/>
  <c r="CN40" i="286"/>
  <c r="CN41" i="286"/>
  <c r="CO38" i="286"/>
  <c r="CO59" i="286"/>
  <c r="CO36" i="282"/>
  <c r="CO37" i="282"/>
  <c r="CO38" i="282"/>
  <c r="CO39" i="282"/>
  <c r="CO44" i="282"/>
  <c r="CO45" i="282"/>
  <c r="CO47" i="282"/>
  <c r="CO48" i="282"/>
  <c r="CO57" i="282"/>
  <c r="CO53" i="282"/>
  <c r="CN50" i="282"/>
  <c r="CN51" i="282"/>
  <c r="CN75" i="282"/>
  <c r="CN76" i="282"/>
  <c r="CN77" i="282"/>
  <c r="CO74" i="282"/>
  <c r="CO54" i="282"/>
  <c r="CO55" i="282"/>
  <c r="CO58" i="282"/>
  <c r="CO59" i="282"/>
  <c r="CO62" i="282"/>
  <c r="CO63" i="282"/>
  <c r="CO64" i="282"/>
  <c r="CO34" i="265"/>
  <c r="CO35" i="265"/>
  <c r="CO44" i="265"/>
  <c r="CO46" i="265"/>
  <c r="CO176" i="280"/>
  <c r="CO47" i="265"/>
  <c r="CO48" i="265"/>
  <c r="CO242" i="280"/>
  <c r="CO49" i="265"/>
  <c r="CO50" i="265"/>
  <c r="CO45" i="314"/>
  <c r="CO46" i="314"/>
  <c r="CO48" i="314"/>
  <c r="CO50" i="314"/>
  <c r="CO51" i="314"/>
  <c r="CO61" i="314"/>
  <c r="CO35" i="314"/>
  <c r="CN79" i="314"/>
  <c r="CN80" i="314"/>
  <c r="CN81" i="314"/>
  <c r="CO78" i="314"/>
  <c r="CO36" i="314"/>
  <c r="CO38" i="314"/>
  <c r="CO40" i="314"/>
  <c r="CO42" i="314"/>
  <c r="CO62" i="314"/>
  <c r="CO63" i="314"/>
  <c r="CO64" i="314"/>
  <c r="CO52" i="265"/>
  <c r="CO53" i="314"/>
  <c r="CO55" i="314"/>
  <c r="CO57" i="314"/>
  <c r="CO58" i="314"/>
  <c r="CO59" i="314"/>
  <c r="CO70" i="314"/>
  <c r="CO67" i="314"/>
  <c r="CO68" i="314"/>
  <c r="CO71" i="314"/>
  <c r="CO72" i="314"/>
  <c r="CO53" i="265"/>
  <c r="CO54" i="265"/>
  <c r="CO292" i="280"/>
  <c r="CO288" i="280"/>
  <c r="CO289" i="280"/>
  <c r="CO290" i="280"/>
  <c r="CO293" i="280"/>
  <c r="CO294" i="280"/>
  <c r="CO295" i="280"/>
  <c r="CO56" i="265"/>
  <c r="CO307" i="280"/>
  <c r="CO303" i="280"/>
  <c r="CO304" i="280"/>
  <c r="CO305" i="280"/>
  <c r="CO308" i="280"/>
  <c r="CO309" i="280"/>
  <c r="CO310" i="280"/>
  <c r="CO57" i="265"/>
  <c r="CO58" i="265"/>
  <c r="CO61" i="265"/>
  <c r="CO60" i="286"/>
  <c r="CO61" i="286"/>
  <c r="CO64" i="286"/>
  <c r="CO65" i="286"/>
  <c r="CO9" i="288"/>
  <c r="CO10" i="288"/>
  <c r="CO11" i="288"/>
  <c r="CO13" i="288"/>
  <c r="CO16" i="288"/>
  <c r="CO28" i="286"/>
  <c r="CO29" i="286"/>
  <c r="CO30" i="286"/>
  <c r="CP27" i="286"/>
  <c r="CP55" i="286"/>
  <c r="CP202" i="280"/>
  <c r="CP17" i="265"/>
  <c r="CP268" i="280"/>
  <c r="CP18" i="265"/>
  <c r="CO298" i="280"/>
  <c r="CO299" i="280"/>
  <c r="CO300" i="280"/>
  <c r="CO317" i="280"/>
  <c r="CO318" i="280"/>
  <c r="CO319" i="280"/>
  <c r="CP316" i="280"/>
  <c r="CP283" i="280"/>
  <c r="CP284" i="280"/>
  <c r="CP285" i="280"/>
  <c r="CP19" i="265"/>
  <c r="CP20" i="265"/>
  <c r="CP10" i="282"/>
  <c r="CP11" i="282"/>
  <c r="CP12" i="282"/>
  <c r="CP22" i="265"/>
  <c r="CP23" i="265"/>
  <c r="CP56" i="286"/>
  <c r="CP57" i="286"/>
  <c r="CP63" i="286"/>
  <c r="CO39" i="286"/>
  <c r="CO40" i="286"/>
  <c r="CO41" i="286"/>
  <c r="CP38" i="286"/>
  <c r="CP59" i="286"/>
  <c r="CP36" i="282"/>
  <c r="CP37" i="282"/>
  <c r="CP38" i="282"/>
  <c r="CP39" i="282"/>
  <c r="CP44" i="282"/>
  <c r="CP45" i="282"/>
  <c r="CP47" i="282"/>
  <c r="CP48" i="282"/>
  <c r="CP57" i="282"/>
  <c r="CP53" i="282"/>
  <c r="CO50" i="282"/>
  <c r="CO51" i="282"/>
  <c r="CO75" i="282"/>
  <c r="CO76" i="282"/>
  <c r="CO77" i="282"/>
  <c r="CP74" i="282"/>
  <c r="CP54" i="282"/>
  <c r="CP55" i="282"/>
  <c r="CP58" i="282"/>
  <c r="CP59" i="282"/>
  <c r="CP62" i="282"/>
  <c r="CP63" i="282"/>
  <c r="CP64" i="282"/>
  <c r="CP34" i="265"/>
  <c r="CP35" i="265"/>
  <c r="CP44" i="265"/>
  <c r="CP46" i="265"/>
  <c r="CP176" i="280"/>
  <c r="CP47" i="265"/>
  <c r="CP48" i="265"/>
  <c r="CP242" i="280"/>
  <c r="CP49" i="265"/>
  <c r="CP50" i="265"/>
  <c r="CP45" i="314"/>
  <c r="CP46" i="314"/>
  <c r="CP48" i="314"/>
  <c r="CP50" i="314"/>
  <c r="CP51" i="314"/>
  <c r="CP61" i="314"/>
  <c r="CP35" i="314"/>
  <c r="CO79" i="314"/>
  <c r="CO80" i="314"/>
  <c r="CO81" i="314"/>
  <c r="CP78" i="314"/>
  <c r="CP36" i="314"/>
  <c r="CP38" i="314"/>
  <c r="CP40" i="314"/>
  <c r="CP42" i="314"/>
  <c r="CP62" i="314"/>
  <c r="CP63" i="314"/>
  <c r="CP64" i="314"/>
  <c r="CP52" i="265"/>
  <c r="CP53" i="314"/>
  <c r="CP55" i="314"/>
  <c r="CP57" i="314"/>
  <c r="CP58" i="314"/>
  <c r="CP59" i="314"/>
  <c r="CP70" i="314"/>
  <c r="CP67" i="314"/>
  <c r="CP68" i="314"/>
  <c r="CP71" i="314"/>
  <c r="CP72" i="314"/>
  <c r="CP53" i="265"/>
  <c r="CP54" i="265"/>
  <c r="CP292" i="280"/>
  <c r="CP288" i="280"/>
  <c r="CP289" i="280"/>
  <c r="CP290" i="280"/>
  <c r="CP293" i="280"/>
  <c r="CP294" i="280"/>
  <c r="CP295" i="280"/>
  <c r="CP56" i="265"/>
  <c r="CP307" i="280"/>
  <c r="CP303" i="280"/>
  <c r="CP304" i="280"/>
  <c r="CP305" i="280"/>
  <c r="CP308" i="280"/>
  <c r="CP309" i="280"/>
  <c r="CP310" i="280"/>
  <c r="CP57" i="265"/>
  <c r="CP58" i="265"/>
  <c r="CP61" i="265"/>
  <c r="CP60" i="286"/>
  <c r="CP61" i="286"/>
  <c r="CP64" i="286"/>
  <c r="CP65" i="286"/>
  <c r="CP9" i="288"/>
  <c r="CP10" i="288"/>
  <c r="CP11" i="288"/>
  <c r="CP13" i="288"/>
  <c r="CP16" i="288"/>
  <c r="CP28" i="286"/>
  <c r="CP29" i="286"/>
  <c r="CP30" i="286"/>
  <c r="CQ27" i="286"/>
  <c r="CQ55" i="286"/>
  <c r="CQ202" i="280"/>
  <c r="CQ17" i="265"/>
  <c r="CQ268" i="280"/>
  <c r="CQ18" i="265"/>
  <c r="CP298" i="280"/>
  <c r="CP299" i="280"/>
  <c r="CP300" i="280"/>
  <c r="CP317" i="280"/>
  <c r="CP318" i="280"/>
  <c r="CP319" i="280"/>
  <c r="CQ316" i="280"/>
  <c r="CQ283" i="280"/>
  <c r="CQ284" i="280"/>
  <c r="CQ285" i="280"/>
  <c r="CQ19" i="265"/>
  <c r="CQ20" i="265"/>
  <c r="CQ10" i="282"/>
  <c r="CQ11" i="282"/>
  <c r="CQ12" i="282"/>
  <c r="CQ22" i="265"/>
  <c r="CQ23" i="265"/>
  <c r="CQ56" i="286"/>
  <c r="CQ57" i="286"/>
  <c r="CQ63" i="286"/>
  <c r="CP39" i="286"/>
  <c r="CP40" i="286"/>
  <c r="CP41" i="286"/>
  <c r="CQ38" i="286"/>
  <c r="CQ59" i="286"/>
  <c r="CQ36" i="282"/>
  <c r="CQ37" i="282"/>
  <c r="CQ38" i="282"/>
  <c r="CQ39" i="282"/>
  <c r="CQ44" i="282"/>
  <c r="CQ45" i="282"/>
  <c r="CQ47" i="282"/>
  <c r="CQ48" i="282"/>
  <c r="CQ57" i="282"/>
  <c r="CQ53" i="282"/>
  <c r="CP50" i="282"/>
  <c r="CP51" i="282"/>
  <c r="CP75" i="282"/>
  <c r="CP76" i="282"/>
  <c r="CP77" i="282"/>
  <c r="CQ74" i="282"/>
  <c r="CQ54" i="282"/>
  <c r="CQ55" i="282"/>
  <c r="CQ58" i="282"/>
  <c r="CQ59" i="282"/>
  <c r="CQ62" i="282"/>
  <c r="CQ63" i="282"/>
  <c r="CQ64" i="282"/>
  <c r="CQ34" i="265"/>
  <c r="CQ35" i="265"/>
  <c r="CQ44" i="265"/>
  <c r="CQ46" i="265"/>
  <c r="CQ176" i="280"/>
  <c r="CQ47" i="265"/>
  <c r="CQ48" i="265"/>
  <c r="CQ242" i="280"/>
  <c r="CQ49" i="265"/>
  <c r="CQ50" i="265"/>
  <c r="CQ45" i="314"/>
  <c r="CQ46" i="314"/>
  <c r="CQ48" i="314"/>
  <c r="CQ50" i="314"/>
  <c r="CQ51" i="314"/>
  <c r="CQ61" i="314"/>
  <c r="CQ35" i="314"/>
  <c r="CP79" i="314"/>
  <c r="CP80" i="314"/>
  <c r="CP81" i="314"/>
  <c r="CQ78" i="314"/>
  <c r="CQ36" i="314"/>
  <c r="CQ38" i="314"/>
  <c r="CQ40" i="314"/>
  <c r="CQ42" i="314"/>
  <c r="CQ62" i="314"/>
  <c r="CQ63" i="314"/>
  <c r="CQ64" i="314"/>
  <c r="CQ52" i="265"/>
  <c r="CQ53" i="314"/>
  <c r="CQ55" i="314"/>
  <c r="CQ57" i="314"/>
  <c r="CQ58" i="314"/>
  <c r="CQ59" i="314"/>
  <c r="CQ70" i="314"/>
  <c r="CQ67" i="314"/>
  <c r="CQ68" i="314"/>
  <c r="CQ71" i="314"/>
  <c r="CQ72" i="314"/>
  <c r="CQ53" i="265"/>
  <c r="CQ54" i="265"/>
  <c r="CQ292" i="280"/>
  <c r="CQ288" i="280"/>
  <c r="CQ289" i="280"/>
  <c r="CQ290" i="280"/>
  <c r="CQ293" i="280"/>
  <c r="CQ294" i="280"/>
  <c r="CQ295" i="280"/>
  <c r="CQ56" i="265"/>
  <c r="CQ307" i="280"/>
  <c r="CQ303" i="280"/>
  <c r="CQ304" i="280"/>
  <c r="CQ305" i="280"/>
  <c r="CQ308" i="280"/>
  <c r="CQ309" i="280"/>
  <c r="CQ310" i="280"/>
  <c r="CQ57" i="265"/>
  <c r="CQ58" i="265"/>
  <c r="CQ61" i="265"/>
  <c r="CQ60" i="286"/>
  <c r="CQ61" i="286"/>
  <c r="CQ64" i="286"/>
  <c r="CQ65" i="286"/>
  <c r="CQ9" i="288"/>
  <c r="CQ10" i="288"/>
  <c r="CQ11" i="288"/>
  <c r="CQ13" i="288"/>
  <c r="CQ16" i="288"/>
  <c r="CQ28" i="286"/>
  <c r="CQ29" i="286"/>
  <c r="CQ30" i="286"/>
  <c r="CR27" i="286"/>
  <c r="CR55" i="286"/>
  <c r="CR202" i="280"/>
  <c r="CR17" i="265"/>
  <c r="CR268" i="280"/>
  <c r="CR18" i="265"/>
  <c r="CQ298" i="280"/>
  <c r="CQ299" i="280"/>
  <c r="CQ300" i="280"/>
  <c r="CQ317" i="280"/>
  <c r="CQ318" i="280"/>
  <c r="CQ319" i="280"/>
  <c r="CR316" i="280"/>
  <c r="CR283" i="280"/>
  <c r="CR284" i="280"/>
  <c r="CR285" i="280"/>
  <c r="CR19" i="265"/>
  <c r="CR20" i="265"/>
  <c r="CR10" i="282"/>
  <c r="CR11" i="282"/>
  <c r="CR12" i="282"/>
  <c r="CR22" i="265"/>
  <c r="CR23" i="265"/>
  <c r="CR56" i="286"/>
  <c r="CR57" i="286"/>
  <c r="CR63" i="286"/>
  <c r="CQ39" i="286"/>
  <c r="CQ40" i="286"/>
  <c r="CQ41" i="286"/>
  <c r="CR38" i="286"/>
  <c r="CR59" i="286"/>
  <c r="CR36" i="282"/>
  <c r="CR37" i="282"/>
  <c r="CR38" i="282"/>
  <c r="CR39" i="282"/>
  <c r="CR44" i="282"/>
  <c r="CR45" i="282"/>
  <c r="CR47" i="282"/>
  <c r="CR48" i="282"/>
  <c r="CR57" i="282"/>
  <c r="CR53" i="282"/>
  <c r="CQ50" i="282"/>
  <c r="CQ51" i="282"/>
  <c r="CQ75" i="282"/>
  <c r="CQ76" i="282"/>
  <c r="CQ77" i="282"/>
  <c r="CR74" i="282"/>
  <c r="CR54" i="282"/>
  <c r="CR55" i="282"/>
  <c r="CR58" i="282"/>
  <c r="CR59" i="282"/>
  <c r="CR62" i="282"/>
  <c r="CR63" i="282"/>
  <c r="CR64" i="282"/>
  <c r="CR34" i="265"/>
  <c r="CR35" i="265"/>
  <c r="CR44" i="265"/>
  <c r="CR46" i="265"/>
  <c r="CR176" i="280"/>
  <c r="CR47" i="265"/>
  <c r="CR48" i="265"/>
  <c r="CR242" i="280"/>
  <c r="CR49" i="265"/>
  <c r="CR50" i="265"/>
  <c r="CR45" i="314"/>
  <c r="CR46" i="314"/>
  <c r="CR48" i="314"/>
  <c r="CR50" i="314"/>
  <c r="CR51" i="314"/>
  <c r="CR61" i="314"/>
  <c r="CR35" i="314"/>
  <c r="CQ79" i="314"/>
  <c r="CQ80" i="314"/>
  <c r="CQ81" i="314"/>
  <c r="CR78" i="314"/>
  <c r="CR36" i="314"/>
  <c r="CR38" i="314"/>
  <c r="CR40" i="314"/>
  <c r="CR42" i="314"/>
  <c r="CR62" i="314"/>
  <c r="CR63" i="314"/>
  <c r="CR64" i="314"/>
  <c r="CR52" i="265"/>
  <c r="CR53" i="314"/>
  <c r="CR55" i="314"/>
  <c r="CR57" i="314"/>
  <c r="CR58" i="314"/>
  <c r="CR59" i="314"/>
  <c r="CR70" i="314"/>
  <c r="CR67" i="314"/>
  <c r="CR68" i="314"/>
  <c r="CR71" i="314"/>
  <c r="CR72" i="314"/>
  <c r="CR53" i="265"/>
  <c r="CR54" i="265"/>
  <c r="CR292" i="280"/>
  <c r="CR288" i="280"/>
  <c r="CR289" i="280"/>
  <c r="CR290" i="280"/>
  <c r="CR293" i="280"/>
  <c r="CR294" i="280"/>
  <c r="CR295" i="280"/>
  <c r="CR56" i="265"/>
  <c r="CR307" i="280"/>
  <c r="CR303" i="280"/>
  <c r="CR304" i="280"/>
  <c r="CR305" i="280"/>
  <c r="CR308" i="280"/>
  <c r="CR309" i="280"/>
  <c r="CR310" i="280"/>
  <c r="CR57" i="265"/>
  <c r="CR58" i="265"/>
  <c r="CR61" i="265"/>
  <c r="CR60" i="286"/>
  <c r="CR61" i="286"/>
  <c r="CR64" i="286"/>
  <c r="CR65" i="286"/>
  <c r="CR9" i="288"/>
  <c r="CR10" i="288"/>
  <c r="CR11" i="288"/>
  <c r="CR13" i="288"/>
  <c r="CR16" i="288"/>
  <c r="CR28" i="286"/>
  <c r="CR29" i="286"/>
  <c r="CR30" i="286"/>
  <c r="CS27" i="286"/>
  <c r="CS55" i="286"/>
  <c r="CS202" i="280"/>
  <c r="CS17" i="265"/>
  <c r="CS268" i="280"/>
  <c r="CS18" i="265"/>
  <c r="CR298" i="280"/>
  <c r="CR299" i="280"/>
  <c r="CR300" i="280"/>
  <c r="CR317" i="280"/>
  <c r="CR318" i="280"/>
  <c r="CR319" i="280"/>
  <c r="CS316" i="280"/>
  <c r="CS283" i="280"/>
  <c r="CS284" i="280"/>
  <c r="CS285" i="280"/>
  <c r="CS19" i="265"/>
  <c r="CS20" i="265"/>
  <c r="CS10" i="282"/>
  <c r="CS11" i="282"/>
  <c r="CS12" i="282"/>
  <c r="CS22" i="265"/>
  <c r="CS23" i="265"/>
  <c r="CS56" i="286"/>
  <c r="CS57" i="286"/>
  <c r="CS63" i="286"/>
  <c r="CR39" i="286"/>
  <c r="CR40" i="286"/>
  <c r="CR41" i="286"/>
  <c r="CS38" i="286"/>
  <c r="CS59" i="286"/>
  <c r="CS36" i="282"/>
  <c r="CS37" i="282"/>
  <c r="CS38" i="282"/>
  <c r="CS39" i="282"/>
  <c r="CS44" i="282"/>
  <c r="CS45" i="282"/>
  <c r="CS47" i="282"/>
  <c r="CS48" i="282"/>
  <c r="CS57" i="282"/>
  <c r="CS53" i="282"/>
  <c r="CR50" i="282"/>
  <c r="CR51" i="282"/>
  <c r="CR75" i="282"/>
  <c r="CR76" i="282"/>
  <c r="CR77" i="282"/>
  <c r="CS74" i="282"/>
  <c r="CS54" i="282"/>
  <c r="CS55" i="282"/>
  <c r="CS58" i="282"/>
  <c r="CS59" i="282"/>
  <c r="CS62" i="282"/>
  <c r="CS63" i="282"/>
  <c r="CS64" i="282"/>
  <c r="CS34" i="265"/>
  <c r="CS35" i="265"/>
  <c r="CS44" i="265"/>
  <c r="CS46" i="265"/>
  <c r="CS176" i="280"/>
  <c r="CS47" i="265"/>
  <c r="CS48" i="265"/>
  <c r="CS242" i="280"/>
  <c r="CS49" i="265"/>
  <c r="CS50" i="265"/>
  <c r="CS45" i="314"/>
  <c r="CS46" i="314"/>
  <c r="CS48" i="314"/>
  <c r="CS50" i="314"/>
  <c r="CS51" i="314"/>
  <c r="CS61" i="314"/>
  <c r="CS35" i="314"/>
  <c r="CR79" i="314"/>
  <c r="CR80" i="314"/>
  <c r="CR81" i="314"/>
  <c r="CS78" i="314"/>
  <c r="CS36" i="314"/>
  <c r="CS38" i="314"/>
  <c r="CS40" i="314"/>
  <c r="CS42" i="314"/>
  <c r="CS62" i="314"/>
  <c r="CS63" i="314"/>
  <c r="CS64" i="314"/>
  <c r="CS52" i="265"/>
  <c r="CS53" i="314"/>
  <c r="CS55" i="314"/>
  <c r="CS57" i="314"/>
  <c r="CS58" i="314"/>
  <c r="CS59" i="314"/>
  <c r="CS70" i="314"/>
  <c r="CS67" i="314"/>
  <c r="CS68" i="314"/>
  <c r="CS71" i="314"/>
  <c r="CS72" i="314"/>
  <c r="CS53" i="265"/>
  <c r="CS54" i="265"/>
  <c r="CS292" i="280"/>
  <c r="CS288" i="280"/>
  <c r="CS289" i="280"/>
  <c r="CS290" i="280"/>
  <c r="CS293" i="280"/>
  <c r="CS294" i="280"/>
  <c r="CS295" i="280"/>
  <c r="CS56" i="265"/>
  <c r="CS307" i="280"/>
  <c r="CS303" i="280"/>
  <c r="CS304" i="280"/>
  <c r="CS305" i="280"/>
  <c r="CS308" i="280"/>
  <c r="CS309" i="280"/>
  <c r="CS310" i="280"/>
  <c r="CS57" i="265"/>
  <c r="CS58" i="265"/>
  <c r="CS61" i="265"/>
  <c r="CS60" i="286"/>
  <c r="CS61" i="286"/>
  <c r="CS64" i="286"/>
  <c r="CS65" i="286"/>
  <c r="CS9" i="288"/>
  <c r="CS10" i="288"/>
  <c r="CS11" i="288"/>
  <c r="CS13" i="288"/>
  <c r="CS16" i="288"/>
  <c r="CS28" i="286"/>
  <c r="CS29" i="286"/>
  <c r="CS30" i="286"/>
  <c r="CT27" i="286"/>
  <c r="CT55" i="286"/>
  <c r="CT202" i="280"/>
  <c r="CT17" i="265"/>
  <c r="CT268" i="280"/>
  <c r="CT18" i="265"/>
  <c r="CS298" i="280"/>
  <c r="CS299" i="280"/>
  <c r="CS300" i="280"/>
  <c r="CS317" i="280"/>
  <c r="CS318" i="280"/>
  <c r="CS319" i="280"/>
  <c r="CT316" i="280"/>
  <c r="CT283" i="280"/>
  <c r="CT284" i="280"/>
  <c r="CT285" i="280"/>
  <c r="CT19" i="265"/>
  <c r="CT20" i="265"/>
  <c r="CT10" i="282"/>
  <c r="CT11" i="282"/>
  <c r="CT12" i="282"/>
  <c r="CT22" i="265"/>
  <c r="CT23" i="265"/>
  <c r="CT56" i="286"/>
  <c r="CT57" i="286"/>
  <c r="CT63" i="286"/>
  <c r="CS39" i="286"/>
  <c r="CS40" i="286"/>
  <c r="CS41" i="286"/>
  <c r="CT38" i="286"/>
  <c r="CT59" i="286"/>
  <c r="CT36" i="282"/>
  <c r="CT37" i="282"/>
  <c r="CT38" i="282"/>
  <c r="CT39" i="282"/>
  <c r="CT44" i="282"/>
  <c r="CT45" i="282"/>
  <c r="CT47" i="282"/>
  <c r="CT48" i="282"/>
  <c r="CT57" i="282"/>
  <c r="CT53" i="282"/>
  <c r="CS50" i="282"/>
  <c r="CS51" i="282"/>
  <c r="CS75" i="282"/>
  <c r="CS76" i="282"/>
  <c r="CS77" i="282"/>
  <c r="CT74" i="282"/>
  <c r="CT54" i="282"/>
  <c r="CT55" i="282"/>
  <c r="CT58" i="282"/>
  <c r="CT59" i="282"/>
  <c r="CT62" i="282"/>
  <c r="CT63" i="282"/>
  <c r="CT64" i="282"/>
  <c r="CT34" i="265"/>
  <c r="CT35" i="265"/>
  <c r="CT44" i="265"/>
  <c r="CT46" i="265"/>
  <c r="CT176" i="280"/>
  <c r="CT47" i="265"/>
  <c r="CT48" i="265"/>
  <c r="CT242" i="280"/>
  <c r="CT49" i="265"/>
  <c r="CT50" i="265"/>
  <c r="CT45" i="314"/>
  <c r="CT46" i="314"/>
  <c r="CT48" i="314"/>
  <c r="CT50" i="314"/>
  <c r="CT51" i="314"/>
  <c r="CT61" i="314"/>
  <c r="CT35" i="314"/>
  <c r="CS79" i="314"/>
  <c r="CS80" i="314"/>
  <c r="CS81" i="314"/>
  <c r="CT78" i="314"/>
  <c r="CT36" i="314"/>
  <c r="CT38" i="314"/>
  <c r="CT40" i="314"/>
  <c r="CT42" i="314"/>
  <c r="CT62" i="314"/>
  <c r="CT63" i="314"/>
  <c r="CT64" i="314"/>
  <c r="CT52" i="265"/>
  <c r="CT53" i="314"/>
  <c r="CT55" i="314"/>
  <c r="CT57" i="314"/>
  <c r="CT58" i="314"/>
  <c r="CT59" i="314"/>
  <c r="CT70" i="314"/>
  <c r="CT67" i="314"/>
  <c r="CT68" i="314"/>
  <c r="CT71" i="314"/>
  <c r="CT72" i="314"/>
  <c r="CT53" i="265"/>
  <c r="CT54" i="265"/>
  <c r="CT292" i="280"/>
  <c r="CT288" i="280"/>
  <c r="CT289" i="280"/>
  <c r="CT290" i="280"/>
  <c r="CT293" i="280"/>
  <c r="CT294" i="280"/>
  <c r="CT295" i="280"/>
  <c r="CT56" i="265"/>
  <c r="CT307" i="280"/>
  <c r="CT303" i="280"/>
  <c r="CT304" i="280"/>
  <c r="CT305" i="280"/>
  <c r="CT308" i="280"/>
  <c r="CT309" i="280"/>
  <c r="CT310" i="280"/>
  <c r="CT57" i="265"/>
  <c r="CT58" i="265"/>
  <c r="CT61" i="265"/>
  <c r="CT60" i="286"/>
  <c r="CT61" i="286"/>
  <c r="CT64" i="286"/>
  <c r="CT65" i="286"/>
  <c r="CT9" i="288"/>
  <c r="CT10" i="288"/>
  <c r="CT11" i="288"/>
  <c r="CT13" i="288"/>
  <c r="CT16" i="288"/>
  <c r="CT28" i="286"/>
  <c r="CT29" i="286"/>
  <c r="CT30" i="286"/>
  <c r="CU27" i="286"/>
  <c r="CU55" i="286"/>
  <c r="CU202" i="280"/>
  <c r="CU17" i="265"/>
  <c r="CU268" i="280"/>
  <c r="CU18" i="265"/>
  <c r="CT298" i="280"/>
  <c r="CT299" i="280"/>
  <c r="CT300" i="280"/>
  <c r="CT317" i="280"/>
  <c r="CT318" i="280"/>
  <c r="CT319" i="280"/>
  <c r="CU316" i="280"/>
  <c r="CU283" i="280"/>
  <c r="CU284" i="280"/>
  <c r="CU285" i="280"/>
  <c r="CU19" i="265"/>
  <c r="CU20" i="265"/>
  <c r="CU10" i="282"/>
  <c r="CU11" i="282"/>
  <c r="CU12" i="282"/>
  <c r="CU22" i="265"/>
  <c r="CU23" i="265"/>
  <c r="CU56" i="286"/>
  <c r="CU57" i="286"/>
  <c r="CU63" i="286"/>
  <c r="CT39" i="286"/>
  <c r="CT40" i="286"/>
  <c r="CT41" i="286"/>
  <c r="CU38" i="286"/>
  <c r="CU59" i="286"/>
  <c r="CU36" i="282"/>
  <c r="CU37" i="282"/>
  <c r="CU38" i="282"/>
  <c r="CU39" i="282"/>
  <c r="CU44" i="282"/>
  <c r="CU45" i="282"/>
  <c r="CU47" i="282"/>
  <c r="CU48" i="282"/>
  <c r="CU57" i="282"/>
  <c r="CU53" i="282"/>
  <c r="CT50" i="282"/>
  <c r="CT51" i="282"/>
  <c r="CT75" i="282"/>
  <c r="CT76" i="282"/>
  <c r="CT77" i="282"/>
  <c r="CU74" i="282"/>
  <c r="CU54" i="282"/>
  <c r="CU55" i="282"/>
  <c r="CU58" i="282"/>
  <c r="CU59" i="282"/>
  <c r="CU62" i="282"/>
  <c r="CU63" i="282"/>
  <c r="CU64" i="282"/>
  <c r="CU34" i="265"/>
  <c r="CU35" i="265"/>
  <c r="CU44" i="265"/>
  <c r="CU46" i="265"/>
  <c r="CU176" i="280"/>
  <c r="CU47" i="265"/>
  <c r="CU48" i="265"/>
  <c r="CU242" i="280"/>
  <c r="CU49" i="265"/>
  <c r="CU50" i="265"/>
  <c r="CU45" i="314"/>
  <c r="CU46" i="314"/>
  <c r="CU48" i="314"/>
  <c r="CU50" i="314"/>
  <c r="CU51" i="314"/>
  <c r="CU61" i="314"/>
  <c r="CU35" i="314"/>
  <c r="CT79" i="314"/>
  <c r="CT80" i="314"/>
  <c r="CT81" i="314"/>
  <c r="CU78" i="314"/>
  <c r="CU36" i="314"/>
  <c r="CU38" i="314"/>
  <c r="CU40" i="314"/>
  <c r="CU42" i="314"/>
  <c r="CU62" i="314"/>
  <c r="CU63" i="314"/>
  <c r="CU64" i="314"/>
  <c r="CU52" i="265"/>
  <c r="CU53" i="314"/>
  <c r="CU55" i="314"/>
  <c r="CU57" i="314"/>
  <c r="CU58" i="314"/>
  <c r="CU59" i="314"/>
  <c r="CU70" i="314"/>
  <c r="CU67" i="314"/>
  <c r="CU68" i="314"/>
  <c r="CU71" i="314"/>
  <c r="CU72" i="314"/>
  <c r="CU53" i="265"/>
  <c r="CU54" i="265"/>
  <c r="CU292" i="280"/>
  <c r="CU288" i="280"/>
  <c r="CU289" i="280"/>
  <c r="CU290" i="280"/>
  <c r="CU293" i="280"/>
  <c r="CU294" i="280"/>
  <c r="CU295" i="280"/>
  <c r="CU56" i="265"/>
  <c r="CU307" i="280"/>
  <c r="CU303" i="280"/>
  <c r="CU304" i="280"/>
  <c r="CU305" i="280"/>
  <c r="CU308" i="280"/>
  <c r="CU309" i="280"/>
  <c r="CU310" i="280"/>
  <c r="CU57" i="265"/>
  <c r="CU58" i="265"/>
  <c r="CU61" i="265"/>
  <c r="CU60" i="286"/>
  <c r="CU61" i="286"/>
  <c r="CU64" i="286"/>
  <c r="CU65" i="286"/>
  <c r="CU9" i="288"/>
  <c r="CU10" i="288"/>
  <c r="CU11" i="288"/>
  <c r="CU13" i="288"/>
  <c r="CU16" i="288"/>
  <c r="CU28" i="286"/>
  <c r="CU29" i="286"/>
  <c r="CU30" i="286"/>
  <c r="CV27" i="286"/>
  <c r="CV55" i="286"/>
  <c r="CV202" i="280"/>
  <c r="CV17" i="265"/>
  <c r="CV268" i="280"/>
  <c r="CV18" i="265"/>
  <c r="CU298" i="280"/>
  <c r="CU299" i="280"/>
  <c r="CU300" i="280"/>
  <c r="CU317" i="280"/>
  <c r="CU318" i="280"/>
  <c r="CU319" i="280"/>
  <c r="CV316" i="280"/>
  <c r="CV283" i="280"/>
  <c r="CV284" i="280"/>
  <c r="CV285" i="280"/>
  <c r="CV19" i="265"/>
  <c r="CV20" i="265"/>
  <c r="CV10" i="282"/>
  <c r="CV11" i="282"/>
  <c r="CV12" i="282"/>
  <c r="CV22" i="265"/>
  <c r="CV23" i="265"/>
  <c r="CV56" i="286"/>
  <c r="CV57" i="286"/>
  <c r="CV63" i="286"/>
  <c r="CU39" i="286"/>
  <c r="CU40" i="286"/>
  <c r="CU41" i="286"/>
  <c r="CV38" i="286"/>
  <c r="CV59" i="286"/>
  <c r="CV36" i="282"/>
  <c r="CV37" i="282"/>
  <c r="CV38" i="282"/>
  <c r="CV39" i="282"/>
  <c r="CV44" i="282"/>
  <c r="CV45" i="282"/>
  <c r="CV47" i="282"/>
  <c r="CV48" i="282"/>
  <c r="CV57" i="282"/>
  <c r="CV53" i="282"/>
  <c r="CU50" i="282"/>
  <c r="CU51" i="282"/>
  <c r="CU75" i="282"/>
  <c r="CU76" i="282"/>
  <c r="CU77" i="282"/>
  <c r="CV74" i="282"/>
  <c r="CV54" i="282"/>
  <c r="CV55" i="282"/>
  <c r="CV58" i="282"/>
  <c r="CV59" i="282"/>
  <c r="CV62" i="282"/>
  <c r="CV63" i="282"/>
  <c r="CV64" i="282"/>
  <c r="CV34" i="265"/>
  <c r="CV35" i="265"/>
  <c r="CV44" i="265"/>
  <c r="CV46" i="265"/>
  <c r="CV176" i="280"/>
  <c r="CV47" i="265"/>
  <c r="CV48" i="265"/>
  <c r="CV242" i="280"/>
  <c r="CV49" i="265"/>
  <c r="CV50" i="265"/>
  <c r="CV45" i="314"/>
  <c r="CV46" i="314"/>
  <c r="CV48" i="314"/>
  <c r="CV50" i="314"/>
  <c r="CV51" i="314"/>
  <c r="CV61" i="314"/>
  <c r="CV35" i="314"/>
  <c r="CU79" i="314"/>
  <c r="CU80" i="314"/>
  <c r="CU81" i="314"/>
  <c r="CV78" i="314"/>
  <c r="CV36" i="314"/>
  <c r="CV38" i="314"/>
  <c r="CV40" i="314"/>
  <c r="CV42" i="314"/>
  <c r="CV62" i="314"/>
  <c r="CV63" i="314"/>
  <c r="CV64" i="314"/>
  <c r="CV52" i="265"/>
  <c r="CV53" i="314"/>
  <c r="CV55" i="314"/>
  <c r="CV57" i="314"/>
  <c r="CV58" i="314"/>
  <c r="CV59" i="314"/>
  <c r="CV70" i="314"/>
  <c r="CV67" i="314"/>
  <c r="CV68" i="314"/>
  <c r="CV71" i="314"/>
  <c r="CV72" i="314"/>
  <c r="CV53" i="265"/>
  <c r="CV54" i="265"/>
  <c r="CV292" i="280"/>
  <c r="CV288" i="280"/>
  <c r="CV289" i="280"/>
  <c r="CV290" i="280"/>
  <c r="CV293" i="280"/>
  <c r="CV294" i="280"/>
  <c r="CV295" i="280"/>
  <c r="CV56" i="265"/>
  <c r="CV307" i="280"/>
  <c r="CV303" i="280"/>
  <c r="CV304" i="280"/>
  <c r="CV305" i="280"/>
  <c r="CV308" i="280"/>
  <c r="CV309" i="280"/>
  <c r="CV310" i="280"/>
  <c r="CV57" i="265"/>
  <c r="CV58" i="265"/>
  <c r="CV61" i="265"/>
  <c r="CV60" i="286"/>
  <c r="CV61" i="286"/>
  <c r="CV64" i="286"/>
  <c r="CV65" i="286"/>
  <c r="CV9" i="288"/>
  <c r="CV10" i="288"/>
  <c r="CV11" i="288"/>
  <c r="CV13" i="288"/>
  <c r="CV16" i="288"/>
  <c r="CV28" i="286"/>
  <c r="CV29" i="286"/>
  <c r="CV30" i="286"/>
  <c r="CW27" i="286"/>
  <c r="CW55" i="286"/>
  <c r="CW202" i="280"/>
  <c r="CW17" i="265"/>
  <c r="CW268" i="280"/>
  <c r="CW18" i="265"/>
  <c r="CV298" i="280"/>
  <c r="CV299" i="280"/>
  <c r="CV300" i="280"/>
  <c r="CV317" i="280"/>
  <c r="CV318" i="280"/>
  <c r="CV319" i="280"/>
  <c r="CW316" i="280"/>
  <c r="CW283" i="280"/>
  <c r="CW284" i="280"/>
  <c r="CW285" i="280"/>
  <c r="CW19" i="265"/>
  <c r="CW20" i="265"/>
  <c r="CW10" i="282"/>
  <c r="CW11" i="282"/>
  <c r="CW12" i="282"/>
  <c r="CW22" i="265"/>
  <c r="CW23" i="265"/>
  <c r="CW56" i="286"/>
  <c r="CW57" i="286"/>
  <c r="CW63" i="286"/>
  <c r="CV39" i="286"/>
  <c r="CV40" i="286"/>
  <c r="CV41" i="286"/>
  <c r="CW38" i="286"/>
  <c r="CW59" i="286"/>
  <c r="CW36" i="282"/>
  <c r="CW37" i="282"/>
  <c r="CW38" i="282"/>
  <c r="CW39" i="282"/>
  <c r="CW44" i="282"/>
  <c r="CW45" i="282"/>
  <c r="CW47" i="282"/>
  <c r="CW48" i="282"/>
  <c r="CW57" i="282"/>
  <c r="CW53" i="282"/>
  <c r="CV50" i="282"/>
  <c r="CV51" i="282"/>
  <c r="CV75" i="282"/>
  <c r="CV76" i="282"/>
  <c r="CV77" i="282"/>
  <c r="CW74" i="282"/>
  <c r="CW54" i="282"/>
  <c r="CW55" i="282"/>
  <c r="CW58" i="282"/>
  <c r="CW59" i="282"/>
  <c r="CW62" i="282"/>
  <c r="CW63" i="282"/>
  <c r="CW64" i="282"/>
  <c r="CW34" i="265"/>
  <c r="CW35" i="265"/>
  <c r="CW44" i="265"/>
  <c r="CW46" i="265"/>
  <c r="CW176" i="280"/>
  <c r="CW47" i="265"/>
  <c r="CW48" i="265"/>
  <c r="CW242" i="280"/>
  <c r="CW49" i="265"/>
  <c r="CW50" i="265"/>
  <c r="CW45" i="314"/>
  <c r="CW46" i="314"/>
  <c r="CW48" i="314"/>
  <c r="CW50" i="314"/>
  <c r="CW51" i="314"/>
  <c r="CW61" i="314"/>
  <c r="CW35" i="314"/>
  <c r="CV79" i="314"/>
  <c r="CV80" i="314"/>
  <c r="CV81" i="314"/>
  <c r="CW78" i="314"/>
  <c r="CW36" i="314"/>
  <c r="CW38" i="314"/>
  <c r="CW40" i="314"/>
  <c r="CW42" i="314"/>
  <c r="CW62" i="314"/>
  <c r="CW63" i="314"/>
  <c r="CW64" i="314"/>
  <c r="CW52" i="265"/>
  <c r="CW53" i="314"/>
  <c r="CW55" i="314"/>
  <c r="CW57" i="314"/>
  <c r="CW58" i="314"/>
  <c r="CW59" i="314"/>
  <c r="CW70" i="314"/>
  <c r="CW67" i="314"/>
  <c r="CW68" i="314"/>
  <c r="CW71" i="314"/>
  <c r="CW72" i="314"/>
  <c r="CW53" i="265"/>
  <c r="CW54" i="265"/>
  <c r="CW292" i="280"/>
  <c r="CW288" i="280"/>
  <c r="CW289" i="280"/>
  <c r="CW290" i="280"/>
  <c r="CW293" i="280"/>
  <c r="CW294" i="280"/>
  <c r="CW295" i="280"/>
  <c r="CW56" i="265"/>
  <c r="CW307" i="280"/>
  <c r="CW303" i="280"/>
  <c r="CW304" i="280"/>
  <c r="CW305" i="280"/>
  <c r="CW308" i="280"/>
  <c r="CW309" i="280"/>
  <c r="CW310" i="280"/>
  <c r="CW57" i="265"/>
  <c r="CW58" i="265"/>
  <c r="CW61" i="265"/>
  <c r="CW60" i="286"/>
  <c r="CW61" i="286"/>
  <c r="CW64" i="286"/>
  <c r="CW65" i="286"/>
  <c r="CW9" i="288"/>
  <c r="CW10" i="288"/>
  <c r="CW11" i="288"/>
  <c r="CW13" i="288"/>
  <c r="CW16" i="288"/>
  <c r="CW28" i="286"/>
  <c r="CW29" i="286"/>
  <c r="CW30" i="286"/>
  <c r="CX27" i="286"/>
  <c r="CX55" i="286"/>
  <c r="CX202" i="280"/>
  <c r="CX17" i="265"/>
  <c r="CX268" i="280"/>
  <c r="CX18" i="265"/>
  <c r="CW298" i="280"/>
  <c r="CW299" i="280"/>
  <c r="CW300" i="280"/>
  <c r="CW317" i="280"/>
  <c r="CW318" i="280"/>
  <c r="CW319" i="280"/>
  <c r="CX316" i="280"/>
  <c r="CX283" i="280"/>
  <c r="CX284" i="280"/>
  <c r="CX285" i="280"/>
  <c r="CX19" i="265"/>
  <c r="CX20" i="265"/>
  <c r="CX10" i="282"/>
  <c r="CX11" i="282"/>
  <c r="CX12" i="282"/>
  <c r="CX22" i="265"/>
  <c r="CX23" i="265"/>
  <c r="CX56" i="286"/>
  <c r="CX57" i="286"/>
  <c r="CX63" i="286"/>
  <c r="CW39" i="286"/>
  <c r="CW40" i="286"/>
  <c r="CW41" i="286"/>
  <c r="CX38" i="286"/>
  <c r="CX59" i="286"/>
  <c r="CX36" i="282"/>
  <c r="CX37" i="282"/>
  <c r="CX38" i="282"/>
  <c r="CX39" i="282"/>
  <c r="CX44" i="282"/>
  <c r="CX45" i="282"/>
  <c r="CX47" i="282"/>
  <c r="CX48" i="282"/>
  <c r="CX57" i="282"/>
  <c r="CX53" i="282"/>
  <c r="CW50" i="282"/>
  <c r="CW51" i="282"/>
  <c r="CW75" i="282"/>
  <c r="CW76" i="282"/>
  <c r="CW77" i="282"/>
  <c r="CX74" i="282"/>
  <c r="CX54" i="282"/>
  <c r="CX55" i="282"/>
  <c r="CX58" i="282"/>
  <c r="CX59" i="282"/>
  <c r="CX62" i="282"/>
  <c r="CX63" i="282"/>
  <c r="CX64" i="282"/>
  <c r="CX34" i="265"/>
  <c r="CX35" i="265"/>
  <c r="CX44" i="265"/>
  <c r="CX46" i="265"/>
  <c r="CX176" i="280"/>
  <c r="CX47" i="265"/>
  <c r="CX48" i="265"/>
  <c r="CX242" i="280"/>
  <c r="CX49" i="265"/>
  <c r="CX50" i="265"/>
  <c r="CX45" i="314"/>
  <c r="CX46" i="314"/>
  <c r="CX48" i="314"/>
  <c r="CX50" i="314"/>
  <c r="CX51" i="314"/>
  <c r="CX61" i="314"/>
  <c r="CX35" i="314"/>
  <c r="CW79" i="314"/>
  <c r="CW80" i="314"/>
  <c r="CW81" i="314"/>
  <c r="CX78" i="314"/>
  <c r="CX36" i="314"/>
  <c r="CX38" i="314"/>
  <c r="CX40" i="314"/>
  <c r="CX42" i="314"/>
  <c r="CX62" i="314"/>
  <c r="CX63" i="314"/>
  <c r="CX64" i="314"/>
  <c r="CX52" i="265"/>
  <c r="CX53" i="314"/>
  <c r="CX55" i="314"/>
  <c r="CX57" i="314"/>
  <c r="CX58" i="314"/>
  <c r="CX59" i="314"/>
  <c r="CX70" i="314"/>
  <c r="CX67" i="314"/>
  <c r="CX68" i="314"/>
  <c r="CX71" i="314"/>
  <c r="CX72" i="314"/>
  <c r="CX53" i="265"/>
  <c r="CX54" i="265"/>
  <c r="CX292" i="280"/>
  <c r="CX288" i="280"/>
  <c r="CX289" i="280"/>
  <c r="CX290" i="280"/>
  <c r="CX293" i="280"/>
  <c r="CX294" i="280"/>
  <c r="CX295" i="280"/>
  <c r="CX56" i="265"/>
  <c r="CX307" i="280"/>
  <c r="CX303" i="280"/>
  <c r="CX304" i="280"/>
  <c r="CX305" i="280"/>
  <c r="CX308" i="280"/>
  <c r="CX309" i="280"/>
  <c r="CX310" i="280"/>
  <c r="CX57" i="265"/>
  <c r="CX58" i="265"/>
  <c r="CX61" i="265"/>
  <c r="CX60" i="286"/>
  <c r="CX61" i="286"/>
  <c r="CX64" i="286"/>
  <c r="CX65" i="286"/>
  <c r="CX9" i="288"/>
  <c r="CX10" i="288"/>
  <c r="CX11" i="288"/>
  <c r="CX13" i="288"/>
  <c r="CX16" i="288"/>
  <c r="CX28" i="286"/>
  <c r="CX29" i="286"/>
  <c r="CX30" i="286"/>
  <c r="CY27" i="286"/>
  <c r="CY55" i="286"/>
  <c r="CY202" i="280"/>
  <c r="CY17" i="265"/>
  <c r="CY268" i="280"/>
  <c r="CY18" i="265"/>
  <c r="CX298" i="280"/>
  <c r="CX299" i="280"/>
  <c r="CX300" i="280"/>
  <c r="CX317" i="280"/>
  <c r="CX318" i="280"/>
  <c r="CX319" i="280"/>
  <c r="CY316" i="280"/>
  <c r="CY283" i="280"/>
  <c r="CY284" i="280"/>
  <c r="CY285" i="280"/>
  <c r="CY19" i="265"/>
  <c r="CY20" i="265"/>
  <c r="CY10" i="282"/>
  <c r="CY11" i="282"/>
  <c r="CY12" i="282"/>
  <c r="CY22" i="265"/>
  <c r="CY23" i="265"/>
  <c r="CY56" i="286"/>
  <c r="CY57" i="286"/>
  <c r="CY63" i="286"/>
  <c r="CX39" i="286"/>
  <c r="CX40" i="286"/>
  <c r="CX41" i="286"/>
  <c r="CY38" i="286"/>
  <c r="CY59" i="286"/>
  <c r="CY36" i="282"/>
  <c r="CY37" i="282"/>
  <c r="CY38" i="282"/>
  <c r="CY39" i="282"/>
  <c r="CY44" i="282"/>
  <c r="CY45" i="282"/>
  <c r="CY47" i="282"/>
  <c r="CY48" i="282"/>
  <c r="CY57" i="282"/>
  <c r="CY53" i="282"/>
  <c r="CX50" i="282"/>
  <c r="CX51" i="282"/>
  <c r="CX75" i="282"/>
  <c r="CX76" i="282"/>
  <c r="CX77" i="282"/>
  <c r="CY74" i="282"/>
  <c r="CY54" i="282"/>
  <c r="CY55" i="282"/>
  <c r="CY58" i="282"/>
  <c r="CY59" i="282"/>
  <c r="CY62" i="282"/>
  <c r="CY63" i="282"/>
  <c r="CY64" i="282"/>
  <c r="CY34" i="265"/>
  <c r="CY35" i="265"/>
  <c r="CY44" i="265"/>
  <c r="CY46" i="265"/>
  <c r="CY176" i="280"/>
  <c r="CY47" i="265"/>
  <c r="CY48" i="265"/>
  <c r="CY242" i="280"/>
  <c r="CY49" i="265"/>
  <c r="CY50" i="265"/>
  <c r="CY45" i="314"/>
  <c r="CY46" i="314"/>
  <c r="CY48" i="314"/>
  <c r="CY50" i="314"/>
  <c r="CY51" i="314"/>
  <c r="CY61" i="314"/>
  <c r="CY35" i="314"/>
  <c r="CX79" i="314"/>
  <c r="CX80" i="314"/>
  <c r="CX81" i="314"/>
  <c r="CY78" i="314"/>
  <c r="CY36" i="314"/>
  <c r="CY38" i="314"/>
  <c r="CY40" i="314"/>
  <c r="CY42" i="314"/>
  <c r="CY62" i="314"/>
  <c r="CY63" i="314"/>
  <c r="CY64" i="314"/>
  <c r="CY52" i="265"/>
  <c r="CY53" i="314"/>
  <c r="CY55" i="314"/>
  <c r="CY57" i="314"/>
  <c r="CY58" i="314"/>
  <c r="CY59" i="314"/>
  <c r="CY70" i="314"/>
  <c r="CY67" i="314"/>
  <c r="CY68" i="314"/>
  <c r="CY71" i="314"/>
  <c r="CY72" i="314"/>
  <c r="CY53" i="265"/>
  <c r="CY54" i="265"/>
  <c r="CY292" i="280"/>
  <c r="CY288" i="280"/>
  <c r="CY289" i="280"/>
  <c r="CY290" i="280"/>
  <c r="CY293" i="280"/>
  <c r="CY294" i="280"/>
  <c r="CY295" i="280"/>
  <c r="CY56" i="265"/>
  <c r="CY307" i="280"/>
  <c r="CY303" i="280"/>
  <c r="CY304" i="280"/>
  <c r="CY305" i="280"/>
  <c r="CY308" i="280"/>
  <c r="CY309" i="280"/>
  <c r="CY310" i="280"/>
  <c r="CY57" i="265"/>
  <c r="CY58" i="265"/>
  <c r="CY61" i="265"/>
  <c r="CY60" i="286"/>
  <c r="CY61" i="286"/>
  <c r="CY64" i="286"/>
  <c r="CY65" i="286"/>
  <c r="CY9" i="288"/>
  <c r="CY10" i="288"/>
  <c r="CY11" i="288"/>
  <c r="CY13" i="288"/>
  <c r="CY16" i="288"/>
  <c r="CY28" i="286"/>
  <c r="CY29" i="286"/>
  <c r="CY30" i="286"/>
  <c r="CZ27" i="286"/>
  <c r="CZ55" i="286"/>
  <c r="CZ202" i="280"/>
  <c r="CZ17" i="265"/>
  <c r="CZ268" i="280"/>
  <c r="CZ18" i="265"/>
  <c r="CY298" i="280"/>
  <c r="CY299" i="280"/>
  <c r="CY300" i="280"/>
  <c r="CY317" i="280"/>
  <c r="CY318" i="280"/>
  <c r="CY319" i="280"/>
  <c r="CZ316" i="280"/>
  <c r="CZ283" i="280"/>
  <c r="CZ284" i="280"/>
  <c r="CZ285" i="280"/>
  <c r="CZ19" i="265"/>
  <c r="CZ20" i="265"/>
  <c r="CZ10" i="282"/>
  <c r="CZ11" i="282"/>
  <c r="CZ12" i="282"/>
  <c r="CZ22" i="265"/>
  <c r="CZ23" i="265"/>
  <c r="CZ56" i="286"/>
  <c r="CZ57" i="286"/>
  <c r="CZ63" i="286"/>
  <c r="CY39" i="286"/>
  <c r="CY40" i="286"/>
  <c r="CY41" i="286"/>
  <c r="CZ38" i="286"/>
  <c r="CZ59" i="286"/>
  <c r="CZ36" i="282"/>
  <c r="CZ37" i="282"/>
  <c r="CZ38" i="282"/>
  <c r="CZ39" i="282"/>
  <c r="CZ44" i="282"/>
  <c r="CZ45" i="282"/>
  <c r="CZ47" i="282"/>
  <c r="CZ48" i="282"/>
  <c r="CZ57" i="282"/>
  <c r="CZ53" i="282"/>
  <c r="CY50" i="282"/>
  <c r="CY51" i="282"/>
  <c r="CY75" i="282"/>
  <c r="CY76" i="282"/>
  <c r="CY77" i="282"/>
  <c r="CZ74" i="282"/>
  <c r="CZ54" i="282"/>
  <c r="CZ55" i="282"/>
  <c r="CZ58" i="282"/>
  <c r="CZ59" i="282"/>
  <c r="CZ62" i="282"/>
  <c r="CZ63" i="282"/>
  <c r="CZ64" i="282"/>
  <c r="CZ34" i="265"/>
  <c r="CZ35" i="265"/>
  <c r="CZ44" i="265"/>
  <c r="CZ46" i="265"/>
  <c r="CZ176" i="280"/>
  <c r="CZ47" i="265"/>
  <c r="CZ48" i="265"/>
  <c r="CZ242" i="280"/>
  <c r="CZ49" i="265"/>
  <c r="CZ50" i="265"/>
  <c r="CZ45" i="314"/>
  <c r="CZ46" i="314"/>
  <c r="CZ48" i="314"/>
  <c r="CZ50" i="314"/>
  <c r="CZ51" i="314"/>
  <c r="CZ61" i="314"/>
  <c r="CZ35" i="314"/>
  <c r="CY79" i="314"/>
  <c r="CY80" i="314"/>
  <c r="CY81" i="314"/>
  <c r="CZ78" i="314"/>
  <c r="CZ36" i="314"/>
  <c r="CZ38" i="314"/>
  <c r="CZ40" i="314"/>
  <c r="CZ42" i="314"/>
  <c r="CZ62" i="314"/>
  <c r="CZ63" i="314"/>
  <c r="CZ64" i="314"/>
  <c r="CZ52" i="265"/>
  <c r="CZ53" i="314"/>
  <c r="CZ55" i="314"/>
  <c r="CZ57" i="314"/>
  <c r="CZ58" i="314"/>
  <c r="CZ59" i="314"/>
  <c r="CZ70" i="314"/>
  <c r="CZ67" i="314"/>
  <c r="CZ68" i="314"/>
  <c r="CZ71" i="314"/>
  <c r="CZ72" i="314"/>
  <c r="CZ53" i="265"/>
  <c r="CZ54" i="265"/>
  <c r="CZ292" i="280"/>
  <c r="CZ288" i="280"/>
  <c r="CZ289" i="280"/>
  <c r="CZ290" i="280"/>
  <c r="CZ293" i="280"/>
  <c r="CZ294" i="280"/>
  <c r="CZ295" i="280"/>
  <c r="CZ56" i="265"/>
  <c r="CZ307" i="280"/>
  <c r="CZ303" i="280"/>
  <c r="CZ304" i="280"/>
  <c r="CZ305" i="280"/>
  <c r="CZ308" i="280"/>
  <c r="CZ309" i="280"/>
  <c r="CZ310" i="280"/>
  <c r="CZ57" i="265"/>
  <c r="CZ58" i="265"/>
  <c r="CZ61" i="265"/>
  <c r="CZ60" i="286"/>
  <c r="CZ61" i="286"/>
  <c r="CZ64" i="286"/>
  <c r="CZ65" i="286"/>
  <c r="CZ9" i="288"/>
  <c r="CZ10" i="288"/>
  <c r="CZ11" i="288"/>
  <c r="CZ13" i="288"/>
  <c r="CZ16" i="288"/>
  <c r="CZ28" i="286"/>
  <c r="CZ29" i="286"/>
  <c r="CZ30" i="286"/>
  <c r="DA27" i="286"/>
  <c r="DA55" i="286"/>
  <c r="DA202" i="280"/>
  <c r="DA17" i="265"/>
  <c r="DA268" i="280"/>
  <c r="DA18" i="265"/>
  <c r="CZ298" i="280"/>
  <c r="CZ299" i="280"/>
  <c r="CZ300" i="280"/>
  <c r="CZ317" i="280"/>
  <c r="CZ318" i="280"/>
  <c r="CZ319" i="280"/>
  <c r="DA316" i="280"/>
  <c r="DA283" i="280"/>
  <c r="DA284" i="280"/>
  <c r="DA285" i="280"/>
  <c r="DA19" i="265"/>
  <c r="DA20" i="265"/>
  <c r="DA10" i="282"/>
  <c r="DA11" i="282"/>
  <c r="DA12" i="282"/>
  <c r="DA22" i="265"/>
  <c r="DA23" i="265"/>
  <c r="DA56" i="286"/>
  <c r="DA57" i="286"/>
  <c r="DA63" i="286"/>
  <c r="CZ39" i="286"/>
  <c r="CZ40" i="286"/>
  <c r="CZ41" i="286"/>
  <c r="DA38" i="286"/>
  <c r="DA59" i="286"/>
  <c r="DA36" i="282"/>
  <c r="DA37" i="282"/>
  <c r="DA38" i="282"/>
  <c r="DA39" i="282"/>
  <c r="DA44" i="282"/>
  <c r="DA45" i="282"/>
  <c r="DA47" i="282"/>
  <c r="DA48" i="282"/>
  <c r="DA57" i="282"/>
  <c r="DA53" i="282"/>
  <c r="CZ50" i="282"/>
  <c r="CZ51" i="282"/>
  <c r="CZ75" i="282"/>
  <c r="CZ76" i="282"/>
  <c r="CZ77" i="282"/>
  <c r="DA74" i="282"/>
  <c r="DA54" i="282"/>
  <c r="DA55" i="282"/>
  <c r="DA58" i="282"/>
  <c r="DA59" i="282"/>
  <c r="DA62" i="282"/>
  <c r="DA63" i="282"/>
  <c r="DA64" i="282"/>
  <c r="DA34" i="265"/>
  <c r="DA35" i="265"/>
  <c r="DA44" i="265"/>
  <c r="DA46" i="265"/>
  <c r="DA176" i="280"/>
  <c r="DA47" i="265"/>
  <c r="DA48" i="265"/>
  <c r="DA242" i="280"/>
  <c r="DA49" i="265"/>
  <c r="DA50" i="265"/>
  <c r="DA45" i="314"/>
  <c r="DA46" i="314"/>
  <c r="DA48" i="314"/>
  <c r="DA50" i="314"/>
  <c r="DA51" i="314"/>
  <c r="DA61" i="314"/>
  <c r="DA35" i="314"/>
  <c r="CZ79" i="314"/>
  <c r="CZ80" i="314"/>
  <c r="CZ81" i="314"/>
  <c r="DA78" i="314"/>
  <c r="DA36" i="314"/>
  <c r="DA38" i="314"/>
  <c r="DA40" i="314"/>
  <c r="DA42" i="314"/>
  <c r="DA62" i="314"/>
  <c r="DA63" i="314"/>
  <c r="DA64" i="314"/>
  <c r="DA52" i="265"/>
  <c r="DA53" i="314"/>
  <c r="DA55" i="314"/>
  <c r="DA57" i="314"/>
  <c r="DA58" i="314"/>
  <c r="DA59" i="314"/>
  <c r="DA70" i="314"/>
  <c r="DA67" i="314"/>
  <c r="DA68" i="314"/>
  <c r="DA71" i="314"/>
  <c r="DA72" i="314"/>
  <c r="DA53" i="265"/>
  <c r="DA54" i="265"/>
  <c r="DA292" i="280"/>
  <c r="DA288" i="280"/>
  <c r="DA289" i="280"/>
  <c r="DA290" i="280"/>
  <c r="DA293" i="280"/>
  <c r="DA294" i="280"/>
  <c r="DA295" i="280"/>
  <c r="DA56" i="265"/>
  <c r="DA307" i="280"/>
  <c r="DA303" i="280"/>
  <c r="DA304" i="280"/>
  <c r="DA305" i="280"/>
  <c r="DA308" i="280"/>
  <c r="DA309" i="280"/>
  <c r="DA310" i="280"/>
  <c r="DA57" i="265"/>
  <c r="DA58" i="265"/>
  <c r="DA61" i="265"/>
  <c r="DA60" i="286"/>
  <c r="DA61" i="286"/>
  <c r="DA64" i="286"/>
  <c r="DA65" i="286"/>
  <c r="DA9" i="288"/>
  <c r="DA10" i="288"/>
  <c r="DA11" i="288"/>
  <c r="DA13" i="288"/>
  <c r="DA16" i="288"/>
  <c r="DA28" i="286"/>
  <c r="DA29" i="286"/>
  <c r="DA30" i="286"/>
  <c r="DB27" i="286"/>
  <c r="DB55" i="286"/>
  <c r="DB202" i="280"/>
  <c r="DB17" i="265"/>
  <c r="DB268" i="280"/>
  <c r="DB18" i="265"/>
  <c r="DA298" i="280"/>
  <c r="DA299" i="280"/>
  <c r="DA300" i="280"/>
  <c r="DA317" i="280"/>
  <c r="DA318" i="280"/>
  <c r="DA319" i="280"/>
  <c r="DB316" i="280"/>
  <c r="DB283" i="280"/>
  <c r="DB284" i="280"/>
  <c r="DB285" i="280"/>
  <c r="DB19" i="265"/>
  <c r="DB20" i="265"/>
  <c r="DB10" i="282"/>
  <c r="DB11" i="282"/>
  <c r="DB12" i="282"/>
  <c r="DB22" i="265"/>
  <c r="DB23" i="265"/>
  <c r="DB56" i="286"/>
  <c r="DB57" i="286"/>
  <c r="DB63" i="286"/>
  <c r="DA39" i="286"/>
  <c r="DA40" i="286"/>
  <c r="DA41" i="286"/>
  <c r="DB38" i="286"/>
  <c r="DB59" i="286"/>
  <c r="DB36" i="282"/>
  <c r="DB37" i="282"/>
  <c r="DB38" i="282"/>
  <c r="DB39" i="282"/>
  <c r="DB44" i="282"/>
  <c r="DB45" i="282"/>
  <c r="DB47" i="282"/>
  <c r="DB48" i="282"/>
  <c r="DB57" i="282"/>
  <c r="DB53" i="282"/>
  <c r="DA50" i="282"/>
  <c r="DA51" i="282"/>
  <c r="DA75" i="282"/>
  <c r="DA76" i="282"/>
  <c r="DA77" i="282"/>
  <c r="DB74" i="282"/>
  <c r="DB54" i="282"/>
  <c r="DB55" i="282"/>
  <c r="DB58" i="282"/>
  <c r="DB59" i="282"/>
  <c r="DB62" i="282"/>
  <c r="DB63" i="282"/>
  <c r="DB64" i="282"/>
  <c r="DB34" i="265"/>
  <c r="DB35" i="265"/>
  <c r="DB44" i="265"/>
  <c r="DB46" i="265"/>
  <c r="DB176" i="280"/>
  <c r="DB47" i="265"/>
  <c r="DB48" i="265"/>
  <c r="DB242" i="280"/>
  <c r="DB49" i="265"/>
  <c r="DB50" i="265"/>
  <c r="DB45" i="314"/>
  <c r="DB46" i="314"/>
  <c r="DB48" i="314"/>
  <c r="DB50" i="314"/>
  <c r="DB51" i="314"/>
  <c r="DB61" i="314"/>
  <c r="DB35" i="314"/>
  <c r="DA79" i="314"/>
  <c r="DA80" i="314"/>
  <c r="DA81" i="314"/>
  <c r="DB78" i="314"/>
  <c r="DB36" i="314"/>
  <c r="DB38" i="314"/>
  <c r="DB40" i="314"/>
  <c r="DB42" i="314"/>
  <c r="DB62" i="314"/>
  <c r="DB63" i="314"/>
  <c r="DB64" i="314"/>
  <c r="DB52" i="265"/>
  <c r="DB53" i="314"/>
  <c r="DB55" i="314"/>
  <c r="DB57" i="314"/>
  <c r="DB58" i="314"/>
  <c r="DB59" i="314"/>
  <c r="DB70" i="314"/>
  <c r="DB67" i="314"/>
  <c r="DB68" i="314"/>
  <c r="DB71" i="314"/>
  <c r="DB72" i="314"/>
  <c r="DB53" i="265"/>
  <c r="DB54" i="265"/>
  <c r="DB292" i="280"/>
  <c r="DB288" i="280"/>
  <c r="DB289" i="280"/>
  <c r="DB290" i="280"/>
  <c r="DB293" i="280"/>
  <c r="DB294" i="280"/>
  <c r="DB295" i="280"/>
  <c r="DB56" i="265"/>
  <c r="DB307" i="280"/>
  <c r="DB303" i="280"/>
  <c r="DB304" i="280"/>
  <c r="DB305" i="280"/>
  <c r="DB308" i="280"/>
  <c r="DB309" i="280"/>
  <c r="DB310" i="280"/>
  <c r="DB57" i="265"/>
  <c r="DB58" i="265"/>
  <c r="DB61" i="265"/>
  <c r="DB60" i="286"/>
  <c r="DB61" i="286"/>
  <c r="DB64" i="286"/>
  <c r="DB65" i="286"/>
  <c r="DB9" i="288"/>
  <c r="DB10" i="288"/>
  <c r="DB11" i="288"/>
  <c r="DB13" i="288"/>
  <c r="DB16" i="288"/>
  <c r="DB28" i="286"/>
  <c r="DB29" i="286"/>
  <c r="DB30" i="286"/>
  <c r="DC27" i="286"/>
  <c r="DC55" i="286"/>
  <c r="DC202" i="280"/>
  <c r="DC17" i="265"/>
  <c r="DC268" i="280"/>
  <c r="DC18" i="265"/>
  <c r="DB298" i="280"/>
  <c r="DB299" i="280"/>
  <c r="DB300" i="280"/>
  <c r="DB317" i="280"/>
  <c r="DB318" i="280"/>
  <c r="DB319" i="280"/>
  <c r="DC316" i="280"/>
  <c r="DC283" i="280"/>
  <c r="DC284" i="280"/>
  <c r="DC285" i="280"/>
  <c r="DC19" i="265"/>
  <c r="DC20" i="265"/>
  <c r="DC10" i="282"/>
  <c r="DC11" i="282"/>
  <c r="DC12" i="282"/>
  <c r="DC22" i="265"/>
  <c r="DC23" i="265"/>
  <c r="DC56" i="286"/>
  <c r="DC57" i="286"/>
  <c r="DC63" i="286"/>
  <c r="DB39" i="286"/>
  <c r="DB40" i="286"/>
  <c r="DB41" i="286"/>
  <c r="DC38" i="286"/>
  <c r="DC59" i="286"/>
  <c r="DC36" i="282"/>
  <c r="DC37" i="282"/>
  <c r="DC38" i="282"/>
  <c r="DC39" i="282"/>
  <c r="DC44" i="282"/>
  <c r="DC45" i="282"/>
  <c r="DC47" i="282"/>
  <c r="DC48" i="282"/>
  <c r="DC57" i="282"/>
  <c r="DC53" i="282"/>
  <c r="DB50" i="282"/>
  <c r="DB51" i="282"/>
  <c r="DB75" i="282"/>
  <c r="DB76" i="282"/>
  <c r="DB77" i="282"/>
  <c r="DC74" i="282"/>
  <c r="DC54" i="282"/>
  <c r="DC55" i="282"/>
  <c r="DC58" i="282"/>
  <c r="DC59" i="282"/>
  <c r="DC62" i="282"/>
  <c r="DC63" i="282"/>
  <c r="DC64" i="282"/>
  <c r="DC34" i="265"/>
  <c r="DC35" i="265"/>
  <c r="DC44" i="265"/>
  <c r="DC46" i="265"/>
  <c r="DC176" i="280"/>
  <c r="DC47" i="265"/>
  <c r="DC48" i="265"/>
  <c r="DC242" i="280"/>
  <c r="DC49" i="265"/>
  <c r="DC50" i="265"/>
  <c r="DC45" i="314"/>
  <c r="DC46" i="314"/>
  <c r="DC48" i="314"/>
  <c r="DC50" i="314"/>
  <c r="DC51" i="314"/>
  <c r="DC61" i="314"/>
  <c r="DC35" i="314"/>
  <c r="DB79" i="314"/>
  <c r="DB80" i="314"/>
  <c r="DB81" i="314"/>
  <c r="DC78" i="314"/>
  <c r="DC36" i="314"/>
  <c r="DC38" i="314"/>
  <c r="DC40" i="314"/>
  <c r="DC42" i="314"/>
  <c r="DC62" i="314"/>
  <c r="DC63" i="314"/>
  <c r="DC64" i="314"/>
  <c r="DC52" i="265"/>
  <c r="DC53" i="314"/>
  <c r="DC55" i="314"/>
  <c r="DC57" i="314"/>
  <c r="DC58" i="314"/>
  <c r="DC59" i="314"/>
  <c r="DC70" i="314"/>
  <c r="DC67" i="314"/>
  <c r="DC68" i="314"/>
  <c r="DC71" i="314"/>
  <c r="DC72" i="314"/>
  <c r="DC53" i="265"/>
  <c r="DC54" i="265"/>
  <c r="DC292" i="280"/>
  <c r="DC288" i="280"/>
  <c r="DC289" i="280"/>
  <c r="DC290" i="280"/>
  <c r="DC293" i="280"/>
  <c r="DC294" i="280"/>
  <c r="DC295" i="280"/>
  <c r="DC56" i="265"/>
  <c r="DC307" i="280"/>
  <c r="DC303" i="280"/>
  <c r="DC304" i="280"/>
  <c r="DC305" i="280"/>
  <c r="DC308" i="280"/>
  <c r="DC309" i="280"/>
  <c r="DC310" i="280"/>
  <c r="DC57" i="265"/>
  <c r="DC58" i="265"/>
  <c r="DC61" i="265"/>
  <c r="DC60" i="286"/>
  <c r="DC61" i="286"/>
  <c r="DC64" i="286"/>
  <c r="DC65" i="286"/>
  <c r="DC9" i="288"/>
  <c r="DC10" i="288"/>
  <c r="DC11" i="288"/>
  <c r="DC13" i="288"/>
  <c r="DC16" i="288"/>
  <c r="DC28" i="286"/>
  <c r="DC29" i="286"/>
  <c r="DC30" i="286"/>
  <c r="DD27" i="286"/>
  <c r="DD55" i="286"/>
  <c r="DD202" i="280"/>
  <c r="DD17" i="265"/>
  <c r="DD268" i="280"/>
  <c r="DD18" i="265"/>
  <c r="DC298" i="280"/>
  <c r="DC299" i="280"/>
  <c r="DC300" i="280"/>
  <c r="DC317" i="280"/>
  <c r="DC318" i="280"/>
  <c r="DC319" i="280"/>
  <c r="DD316" i="280"/>
  <c r="DD283" i="280"/>
  <c r="DD284" i="280"/>
  <c r="DD285" i="280"/>
  <c r="DD19" i="265"/>
  <c r="DD20" i="265"/>
  <c r="DD10" i="282"/>
  <c r="DD11" i="282"/>
  <c r="DD12" i="282"/>
  <c r="DD22" i="265"/>
  <c r="DD23" i="265"/>
  <c r="DD56" i="286"/>
  <c r="DD57" i="286"/>
  <c r="DD63" i="286"/>
  <c r="DC39" i="286"/>
  <c r="DC40" i="286"/>
  <c r="DC41" i="286"/>
  <c r="DD38" i="286"/>
  <c r="DD59" i="286"/>
  <c r="DD36" i="282"/>
  <c r="DD37" i="282"/>
  <c r="DD38" i="282"/>
  <c r="DD39" i="282"/>
  <c r="DD44" i="282"/>
  <c r="DD45" i="282"/>
  <c r="DD47" i="282"/>
  <c r="DD48" i="282"/>
  <c r="DD57" i="282"/>
  <c r="DD53" i="282"/>
  <c r="DC50" i="282"/>
  <c r="DC51" i="282"/>
  <c r="DC75" i="282"/>
  <c r="DC76" i="282"/>
  <c r="DC77" i="282"/>
  <c r="DD74" i="282"/>
  <c r="DD54" i="282"/>
  <c r="DD55" i="282"/>
  <c r="DD58" i="282"/>
  <c r="DD59" i="282"/>
  <c r="DD62" i="282"/>
  <c r="DD63" i="282"/>
  <c r="DD64" i="282"/>
  <c r="DD34" i="265"/>
  <c r="DD35" i="265"/>
  <c r="DD44" i="265"/>
  <c r="DD46" i="265"/>
  <c r="DD176" i="280"/>
  <c r="DD47" i="265"/>
  <c r="DD48" i="265"/>
  <c r="DD242" i="280"/>
  <c r="DD49" i="265"/>
  <c r="DD50" i="265"/>
  <c r="DD45" i="314"/>
  <c r="DD46" i="314"/>
  <c r="DD48" i="314"/>
  <c r="DD50" i="314"/>
  <c r="DD51" i="314"/>
  <c r="DD61" i="314"/>
  <c r="DD35" i="314"/>
  <c r="DC79" i="314"/>
  <c r="DC80" i="314"/>
  <c r="DC81" i="314"/>
  <c r="DD78" i="314"/>
  <c r="DD36" i="314"/>
  <c r="DD38" i="314"/>
  <c r="DD40" i="314"/>
  <c r="DD42" i="314"/>
  <c r="DD62" i="314"/>
  <c r="DD63" i="314"/>
  <c r="DD64" i="314"/>
  <c r="DD52" i="265"/>
  <c r="DD53" i="314"/>
  <c r="DD55" i="314"/>
  <c r="DD57" i="314"/>
  <c r="DD58" i="314"/>
  <c r="DD59" i="314"/>
  <c r="DD70" i="314"/>
  <c r="DD67" i="314"/>
  <c r="DD68" i="314"/>
  <c r="DD71" i="314"/>
  <c r="DD72" i="314"/>
  <c r="DD53" i="265"/>
  <c r="DD54" i="265"/>
  <c r="DD292" i="280"/>
  <c r="DD288" i="280"/>
  <c r="DD289" i="280"/>
  <c r="DD290" i="280"/>
  <c r="DD293" i="280"/>
  <c r="DD294" i="280"/>
  <c r="DD295" i="280"/>
  <c r="DD56" i="265"/>
  <c r="DD307" i="280"/>
  <c r="DD303" i="280"/>
  <c r="DD304" i="280"/>
  <c r="DD305" i="280"/>
  <c r="DD308" i="280"/>
  <c r="DD309" i="280"/>
  <c r="DD310" i="280"/>
  <c r="DD57" i="265"/>
  <c r="DD58" i="265"/>
  <c r="DD61" i="265"/>
  <c r="DD60" i="286"/>
  <c r="DD61" i="286"/>
  <c r="DD64" i="286"/>
  <c r="DD65" i="286"/>
  <c r="DD9" i="288"/>
  <c r="DD10" i="288"/>
  <c r="DD11" i="288"/>
  <c r="DD13" i="288"/>
  <c r="DD16" i="288"/>
  <c r="DD28" i="286"/>
  <c r="DD29" i="286"/>
  <c r="DD30" i="286"/>
  <c r="DE27" i="286"/>
  <c r="DE55" i="286"/>
  <c r="DE202" i="280"/>
  <c r="DE17" i="265"/>
  <c r="DE268" i="280"/>
  <c r="DE18" i="265"/>
  <c r="DD298" i="280"/>
  <c r="DD299" i="280"/>
  <c r="DD300" i="280"/>
  <c r="DD317" i="280"/>
  <c r="DD318" i="280"/>
  <c r="DD319" i="280"/>
  <c r="DE316" i="280"/>
  <c r="DE283" i="280"/>
  <c r="DE284" i="280"/>
  <c r="DE285" i="280"/>
  <c r="DE19" i="265"/>
  <c r="DE20" i="265"/>
  <c r="DE10" i="282"/>
  <c r="DE11" i="282"/>
  <c r="DE12" i="282"/>
  <c r="DE22" i="265"/>
  <c r="DE23" i="265"/>
  <c r="DE56" i="286"/>
  <c r="DE57" i="286"/>
  <c r="DE63" i="286"/>
  <c r="DD39" i="286"/>
  <c r="DD40" i="286"/>
  <c r="DD41" i="286"/>
  <c r="DE38" i="286"/>
  <c r="DE59" i="286"/>
  <c r="DE36" i="282"/>
  <c r="DE37" i="282"/>
  <c r="DE38" i="282"/>
  <c r="DE39" i="282"/>
  <c r="DE44" i="282"/>
  <c r="DE45" i="282"/>
  <c r="DE47" i="282"/>
  <c r="DE48" i="282"/>
  <c r="DE57" i="282"/>
  <c r="DE53" i="282"/>
  <c r="DD50" i="282"/>
  <c r="DD51" i="282"/>
  <c r="DD75" i="282"/>
  <c r="DD76" i="282"/>
  <c r="DD77" i="282"/>
  <c r="DE74" i="282"/>
  <c r="DE54" i="282"/>
  <c r="DE55" i="282"/>
  <c r="DE58" i="282"/>
  <c r="DE59" i="282"/>
  <c r="DE62" i="282"/>
  <c r="DE63" i="282"/>
  <c r="DE64" i="282"/>
  <c r="DE34" i="265"/>
  <c r="DE35" i="265"/>
  <c r="DE44" i="265"/>
  <c r="DE46" i="265"/>
  <c r="DE176" i="280"/>
  <c r="DE47" i="265"/>
  <c r="DE48" i="265"/>
  <c r="DE242" i="280"/>
  <c r="DE49" i="265"/>
  <c r="DE50" i="265"/>
  <c r="DE45" i="314"/>
  <c r="DE46" i="314"/>
  <c r="DE48" i="314"/>
  <c r="DE50" i="314"/>
  <c r="DE51" i="314"/>
  <c r="DE61" i="314"/>
  <c r="DE35" i="314"/>
  <c r="DD79" i="314"/>
  <c r="DD80" i="314"/>
  <c r="DD81" i="314"/>
  <c r="DE78" i="314"/>
  <c r="DE36" i="314"/>
  <c r="DE38" i="314"/>
  <c r="DE40" i="314"/>
  <c r="DE42" i="314"/>
  <c r="DE62" i="314"/>
  <c r="DE63" i="314"/>
  <c r="DE64" i="314"/>
  <c r="DE52" i="265"/>
  <c r="DE53" i="314"/>
  <c r="DE55" i="314"/>
  <c r="DE57" i="314"/>
  <c r="DE58" i="314"/>
  <c r="DE59" i="314"/>
  <c r="DE70" i="314"/>
  <c r="DE67" i="314"/>
  <c r="DE68" i="314"/>
  <c r="DE71" i="314"/>
  <c r="DE72" i="314"/>
  <c r="DE53" i="265"/>
  <c r="DE54" i="265"/>
  <c r="DE292" i="280"/>
  <c r="DE288" i="280"/>
  <c r="DE289" i="280"/>
  <c r="DE290" i="280"/>
  <c r="DE293" i="280"/>
  <c r="DE294" i="280"/>
  <c r="DE295" i="280"/>
  <c r="DE56" i="265"/>
  <c r="DE307" i="280"/>
  <c r="DE303" i="280"/>
  <c r="DE304" i="280"/>
  <c r="DE305" i="280"/>
  <c r="DE308" i="280"/>
  <c r="DE309" i="280"/>
  <c r="DE310" i="280"/>
  <c r="DE57" i="265"/>
  <c r="DE58" i="265"/>
  <c r="DE61" i="265"/>
  <c r="DE60" i="286"/>
  <c r="DE61" i="286"/>
  <c r="DE64" i="286"/>
  <c r="DE65" i="286"/>
  <c r="DE9" i="288"/>
  <c r="DE10" i="288"/>
  <c r="DE11" i="288"/>
  <c r="DE13" i="288"/>
  <c r="DE16" i="288"/>
  <c r="DE28" i="286"/>
  <c r="DE29" i="286"/>
  <c r="DE30" i="286"/>
  <c r="DF27" i="286"/>
  <c r="DF55" i="286"/>
  <c r="DF202" i="280"/>
  <c r="DF17" i="265"/>
  <c r="DF268" i="280"/>
  <c r="DF18" i="265"/>
  <c r="DE298" i="280"/>
  <c r="DE299" i="280"/>
  <c r="DE300" i="280"/>
  <c r="DE317" i="280"/>
  <c r="DE318" i="280"/>
  <c r="DE319" i="280"/>
  <c r="DF316" i="280"/>
  <c r="DF283" i="280"/>
  <c r="DF284" i="280"/>
  <c r="DF285" i="280"/>
  <c r="DF19" i="265"/>
  <c r="DF20" i="265"/>
  <c r="DF10" i="282"/>
  <c r="DF11" i="282"/>
  <c r="DF12" i="282"/>
  <c r="DF22" i="265"/>
  <c r="DF23" i="265"/>
  <c r="DF56" i="286"/>
  <c r="DF57" i="286"/>
  <c r="DF63" i="286"/>
  <c r="DE39" i="286"/>
  <c r="DE40" i="286"/>
  <c r="DE41" i="286"/>
  <c r="DF38" i="286"/>
  <c r="DF59" i="286"/>
  <c r="DF36" i="282"/>
  <c r="DF37" i="282"/>
  <c r="DF38" i="282"/>
  <c r="DF39" i="282"/>
  <c r="DF44" i="282"/>
  <c r="DF45" i="282"/>
  <c r="DF47" i="282"/>
  <c r="DF48" i="282"/>
  <c r="DF57" i="282"/>
  <c r="DF53" i="282"/>
  <c r="DE50" i="282"/>
  <c r="DE51" i="282"/>
  <c r="DE75" i="282"/>
  <c r="DE76" i="282"/>
  <c r="DE77" i="282"/>
  <c r="DF74" i="282"/>
  <c r="DF54" i="282"/>
  <c r="DF55" i="282"/>
  <c r="DF58" i="282"/>
  <c r="DF59" i="282"/>
  <c r="DF62" i="282"/>
  <c r="DF63" i="282"/>
  <c r="DF64" i="282"/>
  <c r="DF34" i="265"/>
  <c r="DF35" i="265"/>
  <c r="DF44" i="265"/>
  <c r="DF46" i="265"/>
  <c r="DF176" i="280"/>
  <c r="DF47" i="265"/>
  <c r="DF48" i="265"/>
  <c r="DF242" i="280"/>
  <c r="DF49" i="265"/>
  <c r="DF50" i="265"/>
  <c r="DF45" i="314"/>
  <c r="DF46" i="314"/>
  <c r="DF48" i="314"/>
  <c r="DF50" i="314"/>
  <c r="DF51" i="314"/>
  <c r="DF61" i="314"/>
  <c r="DF35" i="314"/>
  <c r="DE79" i="314"/>
  <c r="DE80" i="314"/>
  <c r="DE81" i="314"/>
  <c r="DF78" i="314"/>
  <c r="DF36" i="314"/>
  <c r="DF38" i="314"/>
  <c r="DF40" i="314"/>
  <c r="DF42" i="314"/>
  <c r="DF62" i="314"/>
  <c r="DF63" i="314"/>
  <c r="DF64" i="314"/>
  <c r="DF52" i="265"/>
  <c r="DF53" i="314"/>
  <c r="DF55" i="314"/>
  <c r="DF57" i="314"/>
  <c r="DF58" i="314"/>
  <c r="DF59" i="314"/>
  <c r="DF70" i="314"/>
  <c r="DF67" i="314"/>
  <c r="DF68" i="314"/>
  <c r="DF71" i="314"/>
  <c r="DF72" i="314"/>
  <c r="DF53" i="265"/>
  <c r="DF54" i="265"/>
  <c r="DF292" i="280"/>
  <c r="DF288" i="280"/>
  <c r="DF289" i="280"/>
  <c r="DF290" i="280"/>
  <c r="DF293" i="280"/>
  <c r="DF294" i="280"/>
  <c r="DF295" i="280"/>
  <c r="DF56" i="265"/>
  <c r="DF307" i="280"/>
  <c r="DF303" i="280"/>
  <c r="DF304" i="280"/>
  <c r="DF305" i="280"/>
  <c r="DF308" i="280"/>
  <c r="DF309" i="280"/>
  <c r="DF310" i="280"/>
  <c r="DF57" i="265"/>
  <c r="DF58" i="265"/>
  <c r="DF61" i="265"/>
  <c r="DF60" i="286"/>
  <c r="DF61" i="286"/>
  <c r="DF64" i="286"/>
  <c r="DF65" i="286"/>
  <c r="DF9" i="288"/>
  <c r="DF10" i="288"/>
  <c r="DF11" i="288"/>
  <c r="DF13" i="288"/>
  <c r="DF16" i="288"/>
  <c r="DF28" i="286"/>
  <c r="DF29" i="286"/>
  <c r="DF30" i="286"/>
  <c r="DG27" i="286"/>
  <c r="DG55" i="286"/>
  <c r="DG202" i="280"/>
  <c r="DG17" i="265"/>
  <c r="DG268" i="280"/>
  <c r="DG18" i="265"/>
  <c r="DF298" i="280"/>
  <c r="DF299" i="280"/>
  <c r="DF300" i="280"/>
  <c r="DF317" i="280"/>
  <c r="DF318" i="280"/>
  <c r="DF319" i="280"/>
  <c r="DG316" i="280"/>
  <c r="DG283" i="280"/>
  <c r="DG284" i="280"/>
  <c r="DG285" i="280"/>
  <c r="DG19" i="265"/>
  <c r="DG20" i="265"/>
  <c r="DG10" i="282"/>
  <c r="DG11" i="282"/>
  <c r="DG12" i="282"/>
  <c r="DG22" i="265"/>
  <c r="DG23" i="265"/>
  <c r="DG56" i="286"/>
  <c r="DG57" i="286"/>
  <c r="DG63" i="286"/>
  <c r="DF39" i="286"/>
  <c r="DF40" i="286"/>
  <c r="DF41" i="286"/>
  <c r="DG38" i="286"/>
  <c r="DG59" i="286"/>
  <c r="DG36" i="282"/>
  <c r="DG37" i="282"/>
  <c r="DG38" i="282"/>
  <c r="DG39" i="282"/>
  <c r="DG44" i="282"/>
  <c r="DG45" i="282"/>
  <c r="DG47" i="282"/>
  <c r="DG48" i="282"/>
  <c r="DG57" i="282"/>
  <c r="DG53" i="282"/>
  <c r="DF50" i="282"/>
  <c r="DF51" i="282"/>
  <c r="DF75" i="282"/>
  <c r="DF76" i="282"/>
  <c r="DF77" i="282"/>
  <c r="DG74" i="282"/>
  <c r="DG54" i="282"/>
  <c r="DG55" i="282"/>
  <c r="DG58" i="282"/>
  <c r="DG59" i="282"/>
  <c r="DG62" i="282"/>
  <c r="DG63" i="282"/>
  <c r="DG64" i="282"/>
  <c r="DG34" i="265"/>
  <c r="DG35" i="265"/>
  <c r="DG44" i="265"/>
  <c r="DG46" i="265"/>
  <c r="DG176" i="280"/>
  <c r="DG47" i="265"/>
  <c r="DG48" i="265"/>
  <c r="DG242" i="280"/>
  <c r="DG49" i="265"/>
  <c r="DG50" i="265"/>
  <c r="DG45" i="314"/>
  <c r="DG46" i="314"/>
  <c r="DG48" i="314"/>
  <c r="DG50" i="314"/>
  <c r="DG51" i="314"/>
  <c r="DG61" i="314"/>
  <c r="DG35" i="314"/>
  <c r="DF79" i="314"/>
  <c r="DF80" i="314"/>
  <c r="DF81" i="314"/>
  <c r="DG78" i="314"/>
  <c r="DG36" i="314"/>
  <c r="DG38" i="314"/>
  <c r="DG40" i="314"/>
  <c r="DG42" i="314"/>
  <c r="DG62" i="314"/>
  <c r="DG63" i="314"/>
  <c r="DG64" i="314"/>
  <c r="DG52" i="265"/>
  <c r="DG53" i="314"/>
  <c r="DG55" i="314"/>
  <c r="DG57" i="314"/>
  <c r="DG58" i="314"/>
  <c r="DG59" i="314"/>
  <c r="DG70" i="314"/>
  <c r="DG67" i="314"/>
  <c r="DG68" i="314"/>
  <c r="DG71" i="314"/>
  <c r="DG72" i="314"/>
  <c r="DG53" i="265"/>
  <c r="DG54" i="265"/>
  <c r="DG292" i="280"/>
  <c r="DG288" i="280"/>
  <c r="DG289" i="280"/>
  <c r="DG290" i="280"/>
  <c r="DG293" i="280"/>
  <c r="DG294" i="280"/>
  <c r="DG295" i="280"/>
  <c r="DG56" i="265"/>
  <c r="DG307" i="280"/>
  <c r="DG303" i="280"/>
  <c r="DG304" i="280"/>
  <c r="DG305" i="280"/>
  <c r="DG308" i="280"/>
  <c r="DG309" i="280"/>
  <c r="DG310" i="280"/>
  <c r="DG57" i="265"/>
  <c r="DG58" i="265"/>
  <c r="DG61" i="265"/>
  <c r="DG60" i="286"/>
  <c r="DG61" i="286"/>
  <c r="DG64" i="286"/>
  <c r="DG65" i="286"/>
  <c r="DG9" i="288"/>
  <c r="DG10" i="288"/>
  <c r="DG11" i="288"/>
  <c r="DG13" i="288"/>
  <c r="DG16" i="288"/>
  <c r="DG28" i="286"/>
  <c r="DG29" i="286"/>
  <c r="DG30" i="286"/>
  <c r="DH27" i="286"/>
  <c r="DH55" i="286"/>
  <c r="DH202" i="280"/>
  <c r="DH17" i="265"/>
  <c r="DH268" i="280"/>
  <c r="DH18" i="265"/>
  <c r="DG298" i="280"/>
  <c r="DG299" i="280"/>
  <c r="DG300" i="280"/>
  <c r="DG317" i="280"/>
  <c r="DG318" i="280"/>
  <c r="DG319" i="280"/>
  <c r="DH316" i="280"/>
  <c r="DH283" i="280"/>
  <c r="DH284" i="280"/>
  <c r="DH285" i="280"/>
  <c r="DH19" i="265"/>
  <c r="DH20" i="265"/>
  <c r="DH10" i="282"/>
  <c r="DH11" i="282"/>
  <c r="DH12" i="282"/>
  <c r="DH22" i="265"/>
  <c r="DH23" i="265"/>
  <c r="DH56" i="286"/>
  <c r="DH57" i="286"/>
  <c r="DH63" i="286"/>
  <c r="DG39" i="286"/>
  <c r="DG40" i="286"/>
  <c r="DG41" i="286"/>
  <c r="DH38" i="286"/>
  <c r="DH59" i="286"/>
  <c r="DH36" i="282"/>
  <c r="DH37" i="282"/>
  <c r="DH38" i="282"/>
  <c r="DH39" i="282"/>
  <c r="DH44" i="282"/>
  <c r="DH45" i="282"/>
  <c r="DH47" i="282"/>
  <c r="DH48" i="282"/>
  <c r="DH57" i="282"/>
  <c r="DH53" i="282"/>
  <c r="DG50" i="282"/>
  <c r="DG51" i="282"/>
  <c r="DG75" i="282"/>
  <c r="DG76" i="282"/>
  <c r="DG77" i="282"/>
  <c r="DH74" i="282"/>
  <c r="DH54" i="282"/>
  <c r="DH55" i="282"/>
  <c r="DH58" i="282"/>
  <c r="DH59" i="282"/>
  <c r="DH62" i="282"/>
  <c r="DH63" i="282"/>
  <c r="DH64" i="282"/>
  <c r="DH34" i="265"/>
  <c r="DH35" i="265"/>
  <c r="DH44" i="265"/>
  <c r="DH46" i="265"/>
  <c r="DH176" i="280"/>
  <c r="DH47" i="265"/>
  <c r="DH48" i="265"/>
  <c r="DH242" i="280"/>
  <c r="DH49" i="265"/>
  <c r="DH50" i="265"/>
  <c r="DH45" i="314"/>
  <c r="DH46" i="314"/>
  <c r="DH48" i="314"/>
  <c r="DH50" i="314"/>
  <c r="DH51" i="314"/>
  <c r="DH61" i="314"/>
  <c r="DH35" i="314"/>
  <c r="DG79" i="314"/>
  <c r="DG80" i="314"/>
  <c r="DG81" i="314"/>
  <c r="DH78" i="314"/>
  <c r="DH36" i="314"/>
  <c r="DH38" i="314"/>
  <c r="DH40" i="314"/>
  <c r="DH42" i="314"/>
  <c r="DH62" i="314"/>
  <c r="DH63" i="314"/>
  <c r="DH64" i="314"/>
  <c r="DH52" i="265"/>
  <c r="DH53" i="314"/>
  <c r="DH55" i="314"/>
  <c r="DH57" i="314"/>
  <c r="DH58" i="314"/>
  <c r="DH59" i="314"/>
  <c r="DH70" i="314"/>
  <c r="DH67" i="314"/>
  <c r="DH68" i="314"/>
  <c r="DH71" i="314"/>
  <c r="DH72" i="314"/>
  <c r="DH53" i="265"/>
  <c r="DH54" i="265"/>
  <c r="DH292" i="280"/>
  <c r="DH288" i="280"/>
  <c r="DH289" i="280"/>
  <c r="DH290" i="280"/>
  <c r="DH293" i="280"/>
  <c r="DH294" i="280"/>
  <c r="DH295" i="280"/>
  <c r="DH56" i="265"/>
  <c r="DH307" i="280"/>
  <c r="DH303" i="280"/>
  <c r="DH304" i="280"/>
  <c r="DH305" i="280"/>
  <c r="DH308" i="280"/>
  <c r="DH309" i="280"/>
  <c r="DH310" i="280"/>
  <c r="DH57" i="265"/>
  <c r="DH58" i="265"/>
  <c r="DH61" i="265"/>
  <c r="DH60" i="286"/>
  <c r="DH61" i="286"/>
  <c r="DH64" i="286"/>
  <c r="DH65" i="286"/>
  <c r="DH9" i="288"/>
  <c r="DH10" i="288"/>
  <c r="DH11" i="288"/>
  <c r="DH13" i="288"/>
  <c r="DH16" i="288"/>
  <c r="DH28" i="286"/>
  <c r="DH29" i="286"/>
  <c r="DH30" i="286"/>
  <c r="DI27" i="286"/>
  <c r="DI55" i="286"/>
  <c r="DI202" i="280"/>
  <c r="DI17" i="265"/>
  <c r="DI268" i="280"/>
  <c r="DI18" i="265"/>
  <c r="DH298" i="280"/>
  <c r="DH299" i="280"/>
  <c r="DH300" i="280"/>
  <c r="DH317" i="280"/>
  <c r="DH318" i="280"/>
  <c r="DH319" i="280"/>
  <c r="DI316" i="280"/>
  <c r="DI283" i="280"/>
  <c r="DI284" i="280"/>
  <c r="DI285" i="280"/>
  <c r="DI19" i="265"/>
  <c r="DI20" i="265"/>
  <c r="DI10" i="282"/>
  <c r="DI11" i="282"/>
  <c r="DI12" i="282"/>
  <c r="DI22" i="265"/>
  <c r="DI23" i="265"/>
  <c r="DI56" i="286"/>
  <c r="DI57" i="286"/>
  <c r="DI63" i="286"/>
  <c r="DH39" i="286"/>
  <c r="DH40" i="286"/>
  <c r="DH41" i="286"/>
  <c r="DI38" i="286"/>
  <c r="DI59" i="286"/>
  <c r="DI36" i="282"/>
  <c r="DI37" i="282"/>
  <c r="DI38" i="282"/>
  <c r="DI39" i="282"/>
  <c r="DI44" i="282"/>
  <c r="DI45" i="282"/>
  <c r="DI47" i="282"/>
  <c r="DI48" i="282"/>
  <c r="DI57" i="282"/>
  <c r="DI53" i="282"/>
  <c r="DH50" i="282"/>
  <c r="DH51" i="282"/>
  <c r="DH75" i="282"/>
  <c r="DH76" i="282"/>
  <c r="DH77" i="282"/>
  <c r="DI74" i="282"/>
  <c r="DI54" i="282"/>
  <c r="DI55" i="282"/>
  <c r="DI58" i="282"/>
  <c r="DI59" i="282"/>
  <c r="DI62" i="282"/>
  <c r="DI63" i="282"/>
  <c r="DI64" i="282"/>
  <c r="DI34" i="265"/>
  <c r="DI35" i="265"/>
  <c r="DI44" i="265"/>
  <c r="DI46" i="265"/>
  <c r="DI176" i="280"/>
  <c r="DI47" i="265"/>
  <c r="DI48" i="265"/>
  <c r="DI242" i="280"/>
  <c r="DI49" i="265"/>
  <c r="DI50" i="265"/>
  <c r="DI45" i="314"/>
  <c r="DI46" i="314"/>
  <c r="DI48" i="314"/>
  <c r="DI50" i="314"/>
  <c r="DI51" i="314"/>
  <c r="DI61" i="314"/>
  <c r="DI35" i="314"/>
  <c r="DH79" i="314"/>
  <c r="DH80" i="314"/>
  <c r="DH81" i="314"/>
  <c r="DI78" i="314"/>
  <c r="DI36" i="314"/>
  <c r="DI38" i="314"/>
  <c r="DI40" i="314"/>
  <c r="DI42" i="314"/>
  <c r="DI62" i="314"/>
  <c r="DI63" i="314"/>
  <c r="DI64" i="314"/>
  <c r="DI52" i="265"/>
  <c r="DI53" i="314"/>
  <c r="DI55" i="314"/>
  <c r="DI57" i="314"/>
  <c r="DI58" i="314"/>
  <c r="DI59" i="314"/>
  <c r="DI70" i="314"/>
  <c r="DI67" i="314"/>
  <c r="DI68" i="314"/>
  <c r="DI71" i="314"/>
  <c r="DI72" i="314"/>
  <c r="DI53" i="265"/>
  <c r="DI54" i="265"/>
  <c r="DI292" i="280"/>
  <c r="DI288" i="280"/>
  <c r="DI289" i="280"/>
  <c r="DI290" i="280"/>
  <c r="DI293" i="280"/>
  <c r="DI294" i="280"/>
  <c r="DI295" i="280"/>
  <c r="DI56" i="265"/>
  <c r="DI307" i="280"/>
  <c r="DI303" i="280"/>
  <c r="DI304" i="280"/>
  <c r="DI305" i="280"/>
  <c r="DI308" i="280"/>
  <c r="DI309" i="280"/>
  <c r="DI310" i="280"/>
  <c r="DI57" i="265"/>
  <c r="DI58" i="265"/>
  <c r="DI61" i="265"/>
  <c r="DI60" i="286"/>
  <c r="DI61" i="286"/>
  <c r="DI64" i="286"/>
  <c r="DI65" i="286"/>
  <c r="DI9" i="288"/>
  <c r="DI10" i="288"/>
  <c r="DI11" i="288"/>
  <c r="DI13" i="288"/>
  <c r="DI16" i="288"/>
  <c r="DI28" i="286"/>
  <c r="DI29" i="286"/>
  <c r="DI30" i="286"/>
  <c r="DJ27" i="286"/>
  <c r="DJ55" i="286"/>
  <c r="DJ202" i="280"/>
  <c r="DJ17" i="265"/>
  <c r="DJ268" i="280"/>
  <c r="DJ18" i="265"/>
  <c r="DI298" i="280"/>
  <c r="DI299" i="280"/>
  <c r="DI300" i="280"/>
  <c r="DI317" i="280"/>
  <c r="DI318" i="280"/>
  <c r="DI319" i="280"/>
  <c r="DJ316" i="280"/>
  <c r="DJ283" i="280"/>
  <c r="DJ284" i="280"/>
  <c r="DJ285" i="280"/>
  <c r="DJ19" i="265"/>
  <c r="DJ20" i="265"/>
  <c r="DJ10" i="282"/>
  <c r="DJ11" i="282"/>
  <c r="DJ12" i="282"/>
  <c r="DJ22" i="265"/>
  <c r="DJ23" i="265"/>
  <c r="DJ56" i="286"/>
  <c r="DJ57" i="286"/>
  <c r="DJ63" i="286"/>
  <c r="DI39" i="286"/>
  <c r="DI40" i="286"/>
  <c r="DI41" i="286"/>
  <c r="DJ38" i="286"/>
  <c r="DJ59" i="286"/>
  <c r="DJ36" i="282"/>
  <c r="DJ37" i="282"/>
  <c r="DJ38" i="282"/>
  <c r="DJ39" i="282"/>
  <c r="DJ44" i="282"/>
  <c r="DJ45" i="282"/>
  <c r="DJ47" i="282"/>
  <c r="DJ48" i="282"/>
  <c r="DJ57" i="282"/>
  <c r="DJ53" i="282"/>
  <c r="DI50" i="282"/>
  <c r="DI51" i="282"/>
  <c r="DI75" i="282"/>
  <c r="DI76" i="282"/>
  <c r="DI77" i="282"/>
  <c r="DJ74" i="282"/>
  <c r="DJ54" i="282"/>
  <c r="DJ55" i="282"/>
  <c r="DJ58" i="282"/>
  <c r="DJ59" i="282"/>
  <c r="DJ62" i="282"/>
  <c r="DJ63" i="282"/>
  <c r="DJ64" i="282"/>
  <c r="DJ34" i="265"/>
  <c r="DJ35" i="265"/>
  <c r="DJ44" i="265"/>
  <c r="DJ46" i="265"/>
  <c r="DJ176" i="280"/>
  <c r="DJ47" i="265"/>
  <c r="DJ48" i="265"/>
  <c r="DJ242" i="280"/>
  <c r="DJ49" i="265"/>
  <c r="DJ50" i="265"/>
  <c r="DJ45" i="314"/>
  <c r="DJ46" i="314"/>
  <c r="DJ48" i="314"/>
  <c r="DJ50" i="314"/>
  <c r="DJ51" i="314"/>
  <c r="DJ61" i="314"/>
  <c r="DJ35" i="314"/>
  <c r="DI79" i="314"/>
  <c r="DI80" i="314"/>
  <c r="DI81" i="314"/>
  <c r="DJ78" i="314"/>
  <c r="DJ36" i="314"/>
  <c r="DJ38" i="314"/>
  <c r="DJ40" i="314"/>
  <c r="DJ42" i="314"/>
  <c r="DJ62" i="314"/>
  <c r="DJ63" i="314"/>
  <c r="DJ64" i="314"/>
  <c r="DJ52" i="265"/>
  <c r="DJ53" i="314"/>
  <c r="DJ55" i="314"/>
  <c r="DJ57" i="314"/>
  <c r="DJ58" i="314"/>
  <c r="DJ59" i="314"/>
  <c r="DJ70" i="314"/>
  <c r="DJ67" i="314"/>
  <c r="DJ68" i="314"/>
  <c r="DJ71" i="314"/>
  <c r="DJ72" i="314"/>
  <c r="DJ53" i="265"/>
  <c r="DJ54" i="265"/>
  <c r="DJ292" i="280"/>
  <c r="DJ288" i="280"/>
  <c r="DJ289" i="280"/>
  <c r="DJ290" i="280"/>
  <c r="DJ293" i="280"/>
  <c r="DJ294" i="280"/>
  <c r="DJ295" i="280"/>
  <c r="DJ56" i="265"/>
  <c r="DJ307" i="280"/>
  <c r="DJ303" i="280"/>
  <c r="DJ304" i="280"/>
  <c r="DJ305" i="280"/>
  <c r="DJ308" i="280"/>
  <c r="DJ309" i="280"/>
  <c r="DJ310" i="280"/>
  <c r="DJ57" i="265"/>
  <c r="DJ58" i="265"/>
  <c r="DJ61" i="265"/>
  <c r="DJ60" i="286"/>
  <c r="DJ61" i="286"/>
  <c r="DJ64" i="286"/>
  <c r="DJ65" i="286"/>
  <c r="DJ9" i="288"/>
  <c r="DJ10" i="288"/>
  <c r="DJ11" i="288"/>
  <c r="DJ13" i="288"/>
  <c r="DJ16" i="288"/>
  <c r="DJ28" i="286"/>
  <c r="DJ29" i="286"/>
  <c r="DJ30" i="286"/>
  <c r="DK27" i="286"/>
  <c r="DK55" i="286"/>
  <c r="DK202" i="280"/>
  <c r="DK17" i="265"/>
  <c r="DK268" i="280"/>
  <c r="DK18" i="265"/>
  <c r="DJ298" i="280"/>
  <c r="DJ299" i="280"/>
  <c r="DJ300" i="280"/>
  <c r="DJ317" i="280"/>
  <c r="DJ318" i="280"/>
  <c r="DJ319" i="280"/>
  <c r="DK316" i="280"/>
  <c r="DK283" i="280"/>
  <c r="DK284" i="280"/>
  <c r="DK285" i="280"/>
  <c r="DK19" i="265"/>
  <c r="DK20" i="265"/>
  <c r="DK10" i="282"/>
  <c r="DK11" i="282"/>
  <c r="DK12" i="282"/>
  <c r="DK22" i="265"/>
  <c r="DK23" i="265"/>
  <c r="DK56" i="286"/>
  <c r="DK57" i="286"/>
  <c r="DK63" i="286"/>
  <c r="DJ39" i="286"/>
  <c r="DJ40" i="286"/>
  <c r="DJ41" i="286"/>
  <c r="DK38" i="286"/>
  <c r="DK59" i="286"/>
  <c r="DK36" i="282"/>
  <c r="DK37" i="282"/>
  <c r="DK38" i="282"/>
  <c r="DK39" i="282"/>
  <c r="DK44" i="282"/>
  <c r="DK45" i="282"/>
  <c r="DK47" i="282"/>
  <c r="DK48" i="282"/>
  <c r="DK57" i="282"/>
  <c r="DK53" i="282"/>
  <c r="DJ50" i="282"/>
  <c r="DJ51" i="282"/>
  <c r="DJ75" i="282"/>
  <c r="DJ76" i="282"/>
  <c r="DJ77" i="282"/>
  <c r="DK74" i="282"/>
  <c r="DK54" i="282"/>
  <c r="DK55" i="282"/>
  <c r="DK58" i="282"/>
  <c r="DK59" i="282"/>
  <c r="DK62" i="282"/>
  <c r="DK63" i="282"/>
  <c r="DK64" i="282"/>
  <c r="DK34" i="265"/>
  <c r="DK35" i="265"/>
  <c r="DK44" i="265"/>
  <c r="DK46" i="265"/>
  <c r="DK176" i="280"/>
  <c r="DK47" i="265"/>
  <c r="DK48" i="265"/>
  <c r="DK242" i="280"/>
  <c r="DK49" i="265"/>
  <c r="DK50" i="265"/>
  <c r="DK45" i="314"/>
  <c r="DK46" i="314"/>
  <c r="DK48" i="314"/>
  <c r="DK50" i="314"/>
  <c r="DK51" i="314"/>
  <c r="DK61" i="314"/>
  <c r="DK35" i="314"/>
  <c r="DJ79" i="314"/>
  <c r="DJ80" i="314"/>
  <c r="DJ81" i="314"/>
  <c r="DK78" i="314"/>
  <c r="DK36" i="314"/>
  <c r="DK38" i="314"/>
  <c r="DK40" i="314"/>
  <c r="DK42" i="314"/>
  <c r="DK62" i="314"/>
  <c r="DK63" i="314"/>
  <c r="DK64" i="314"/>
  <c r="DK52" i="265"/>
  <c r="DK53" i="314"/>
  <c r="DK55" i="314"/>
  <c r="DK57" i="314"/>
  <c r="DK58" i="314"/>
  <c r="DK59" i="314"/>
  <c r="DK70" i="314"/>
  <c r="DK67" i="314"/>
  <c r="DK68" i="314"/>
  <c r="DK71" i="314"/>
  <c r="DK72" i="314"/>
  <c r="DK53" i="265"/>
  <c r="DK54" i="265"/>
  <c r="DK292" i="280"/>
  <c r="DK288" i="280"/>
  <c r="DK289" i="280"/>
  <c r="DK290" i="280"/>
  <c r="DK293" i="280"/>
  <c r="DK294" i="280"/>
  <c r="DK295" i="280"/>
  <c r="DK56" i="265"/>
  <c r="DK307" i="280"/>
  <c r="DK303" i="280"/>
  <c r="DK304" i="280"/>
  <c r="DK305" i="280"/>
  <c r="DK308" i="280"/>
  <c r="DK309" i="280"/>
  <c r="DK310" i="280"/>
  <c r="DK57" i="265"/>
  <c r="DK58" i="265"/>
  <c r="DK61" i="265"/>
  <c r="DK60" i="286"/>
  <c r="DK61" i="286"/>
  <c r="DK64" i="286"/>
  <c r="DK65" i="286"/>
  <c r="DK9" i="288"/>
  <c r="DK10" i="288"/>
  <c r="DK11" i="288"/>
  <c r="DK13" i="288"/>
  <c r="DK16" i="288"/>
  <c r="DK28" i="286"/>
  <c r="DK29" i="286"/>
  <c r="DK30" i="286"/>
  <c r="DL27" i="286"/>
  <c r="DL55" i="286"/>
  <c r="DL202" i="280"/>
  <c r="DL17" i="265"/>
  <c r="DL268" i="280"/>
  <c r="DL18" i="265"/>
  <c r="DK298" i="280"/>
  <c r="DK299" i="280"/>
  <c r="DK300" i="280"/>
  <c r="DK317" i="280"/>
  <c r="DK318" i="280"/>
  <c r="DK319" i="280"/>
  <c r="DL316" i="280"/>
  <c r="DL283" i="280"/>
  <c r="DL284" i="280"/>
  <c r="DL285" i="280"/>
  <c r="DL19" i="265"/>
  <c r="DL20" i="265"/>
  <c r="DL10" i="282"/>
  <c r="DL11" i="282"/>
  <c r="DL12" i="282"/>
  <c r="DL22" i="265"/>
  <c r="DL23" i="265"/>
  <c r="DL56" i="286"/>
  <c r="DL57" i="286"/>
  <c r="DL63" i="286"/>
  <c r="DK39" i="286"/>
  <c r="DK40" i="286"/>
  <c r="DK41" i="286"/>
  <c r="DL38" i="286"/>
  <c r="DL59" i="286"/>
  <c r="DL36" i="282"/>
  <c r="DL37" i="282"/>
  <c r="DL38" i="282"/>
  <c r="DL39" i="282"/>
  <c r="DL44" i="282"/>
  <c r="DL45" i="282"/>
  <c r="DL47" i="282"/>
  <c r="DL48" i="282"/>
  <c r="DL57" i="282"/>
  <c r="DL53" i="282"/>
  <c r="DK50" i="282"/>
  <c r="DK51" i="282"/>
  <c r="DK75" i="282"/>
  <c r="DK76" i="282"/>
  <c r="DK77" i="282"/>
  <c r="DL74" i="282"/>
  <c r="DL54" i="282"/>
  <c r="DL55" i="282"/>
  <c r="DL58" i="282"/>
  <c r="DL59" i="282"/>
  <c r="DL62" i="282"/>
  <c r="DL63" i="282"/>
  <c r="DL64" i="282"/>
  <c r="DL34" i="265"/>
  <c r="DL35" i="265"/>
  <c r="DL44" i="265"/>
  <c r="DL46" i="265"/>
  <c r="DL176" i="280"/>
  <c r="DL47" i="265"/>
  <c r="DL48" i="265"/>
  <c r="DL242" i="280"/>
  <c r="DL49" i="265"/>
  <c r="DL50" i="265"/>
  <c r="DL45" i="314"/>
  <c r="DL46" i="314"/>
  <c r="DL48" i="314"/>
  <c r="DL50" i="314"/>
  <c r="DL51" i="314"/>
  <c r="DL61" i="314"/>
  <c r="DL35" i="314"/>
  <c r="DK79" i="314"/>
  <c r="DK80" i="314"/>
  <c r="DK81" i="314"/>
  <c r="DL78" i="314"/>
  <c r="DL36" i="314"/>
  <c r="DL38" i="314"/>
  <c r="DL40" i="314"/>
  <c r="DL42" i="314"/>
  <c r="DL62" i="314"/>
  <c r="DL63" i="314"/>
  <c r="DL64" i="314"/>
  <c r="DL52" i="265"/>
  <c r="DL53" i="314"/>
  <c r="DL55" i="314"/>
  <c r="DL57" i="314"/>
  <c r="DL58" i="314"/>
  <c r="DL59" i="314"/>
  <c r="DL70" i="314"/>
  <c r="DL67" i="314"/>
  <c r="DL68" i="314"/>
  <c r="DL71" i="314"/>
  <c r="DL72" i="314"/>
  <c r="DL53" i="265"/>
  <c r="DL54" i="265"/>
  <c r="DL292" i="280"/>
  <c r="DL288" i="280"/>
  <c r="DL289" i="280"/>
  <c r="DL290" i="280"/>
  <c r="DL293" i="280"/>
  <c r="DL294" i="280"/>
  <c r="DL295" i="280"/>
  <c r="DL56" i="265"/>
  <c r="DL307" i="280"/>
  <c r="DL303" i="280"/>
  <c r="DL304" i="280"/>
  <c r="DL305" i="280"/>
  <c r="DL308" i="280"/>
  <c r="DL309" i="280"/>
  <c r="DL310" i="280"/>
  <c r="DL57" i="265"/>
  <c r="DL58" i="265"/>
  <c r="DL61" i="265"/>
  <c r="DL60" i="286"/>
  <c r="DL61" i="286"/>
  <c r="DL64" i="286"/>
  <c r="DL65" i="286"/>
  <c r="DL9" i="288"/>
  <c r="DL10" i="288"/>
  <c r="DL11" i="288"/>
  <c r="DL13" i="288"/>
  <c r="DL16" i="288"/>
  <c r="DL28" i="286"/>
  <c r="DL29" i="286"/>
  <c r="DL30" i="286"/>
  <c r="DM27" i="286"/>
  <c r="DM55" i="286"/>
  <c r="DM202" i="280"/>
  <c r="DM17" i="265"/>
  <c r="DM268" i="280"/>
  <c r="DM18" i="265"/>
  <c r="DL298" i="280"/>
  <c r="DL299" i="280"/>
  <c r="DL300" i="280"/>
  <c r="DL317" i="280"/>
  <c r="DL318" i="280"/>
  <c r="DL319" i="280"/>
  <c r="DM316" i="280"/>
  <c r="DM283" i="280"/>
  <c r="DM284" i="280"/>
  <c r="DM285" i="280"/>
  <c r="DM19" i="265"/>
  <c r="DM20" i="265"/>
  <c r="DM10" i="282"/>
  <c r="DM11" i="282"/>
  <c r="DM12" i="282"/>
  <c r="DM22" i="265"/>
  <c r="DM23" i="265"/>
  <c r="DM56" i="286"/>
  <c r="DM57" i="286"/>
  <c r="DM63" i="286"/>
  <c r="DL39" i="286"/>
  <c r="DL40" i="286"/>
  <c r="DL41" i="286"/>
  <c r="DM38" i="286"/>
  <c r="DM59" i="286"/>
  <c r="DM36" i="282"/>
  <c r="DM37" i="282"/>
  <c r="DM38" i="282"/>
  <c r="DM39" i="282"/>
  <c r="DM44" i="282"/>
  <c r="DM45" i="282"/>
  <c r="DM47" i="282"/>
  <c r="DM48" i="282"/>
  <c r="DM57" i="282"/>
  <c r="DM53" i="282"/>
  <c r="DL50" i="282"/>
  <c r="DL51" i="282"/>
  <c r="DL75" i="282"/>
  <c r="DL76" i="282"/>
  <c r="DL77" i="282"/>
  <c r="DM74" i="282"/>
  <c r="DM54" i="282"/>
  <c r="DM55" i="282"/>
  <c r="DM58" i="282"/>
  <c r="DM59" i="282"/>
  <c r="DM62" i="282"/>
  <c r="DM63" i="282"/>
  <c r="DM64" i="282"/>
  <c r="DM34" i="265"/>
  <c r="DM35" i="265"/>
  <c r="DM44" i="265"/>
  <c r="DM46" i="265"/>
  <c r="DM176" i="280"/>
  <c r="DM47" i="265"/>
  <c r="DM48" i="265"/>
  <c r="DM242" i="280"/>
  <c r="DM49" i="265"/>
  <c r="DM50" i="265"/>
  <c r="DM45" i="314"/>
  <c r="DM46" i="314"/>
  <c r="DM48" i="314"/>
  <c r="DM50" i="314"/>
  <c r="DM51" i="314"/>
  <c r="DM61" i="314"/>
  <c r="DM35" i="314"/>
  <c r="DL79" i="314"/>
  <c r="DL80" i="314"/>
  <c r="DL81" i="314"/>
  <c r="DM78" i="314"/>
  <c r="DM36" i="314"/>
  <c r="DM38" i="314"/>
  <c r="DM40" i="314"/>
  <c r="DM42" i="314"/>
  <c r="DM62" i="314"/>
  <c r="DM63" i="314"/>
  <c r="DM64" i="314"/>
  <c r="DM52" i="265"/>
  <c r="DM53" i="314"/>
  <c r="DM55" i="314"/>
  <c r="DM57" i="314"/>
  <c r="DM58" i="314"/>
  <c r="DM59" i="314"/>
  <c r="DM70" i="314"/>
  <c r="DM67" i="314"/>
  <c r="DM68" i="314"/>
  <c r="DM71" i="314"/>
  <c r="DM72" i="314"/>
  <c r="DM53" i="265"/>
  <c r="DM54" i="265"/>
  <c r="DM292" i="280"/>
  <c r="DM288" i="280"/>
  <c r="DM289" i="280"/>
  <c r="DM290" i="280"/>
  <c r="DM293" i="280"/>
  <c r="DM294" i="280"/>
  <c r="DM295" i="280"/>
  <c r="DM56" i="265"/>
  <c r="DM307" i="280"/>
  <c r="DM303" i="280"/>
  <c r="DM304" i="280"/>
  <c r="DM305" i="280"/>
  <c r="DM308" i="280"/>
  <c r="DM309" i="280"/>
  <c r="DM310" i="280"/>
  <c r="DM57" i="265"/>
  <c r="DM58" i="265"/>
  <c r="DM61" i="265"/>
  <c r="DM60" i="286"/>
  <c r="DM61" i="286"/>
  <c r="DM64" i="286"/>
  <c r="DM65" i="286"/>
  <c r="DM9" i="288"/>
  <c r="DM10" i="288"/>
  <c r="DM11" i="288"/>
  <c r="DM13" i="288"/>
  <c r="DM16" i="288"/>
  <c r="DM28" i="286"/>
  <c r="DM29" i="286"/>
  <c r="DM30" i="286"/>
  <c r="DN27" i="286"/>
  <c r="DN55" i="286"/>
  <c r="DN202" i="280"/>
  <c r="DN17" i="265"/>
  <c r="DN268" i="280"/>
  <c r="DN18" i="265"/>
  <c r="DM298" i="280"/>
  <c r="DM299" i="280"/>
  <c r="DM300" i="280"/>
  <c r="DM317" i="280"/>
  <c r="DM318" i="280"/>
  <c r="DM319" i="280"/>
  <c r="DN316" i="280"/>
  <c r="DN283" i="280"/>
  <c r="DN284" i="280"/>
  <c r="DN285" i="280"/>
  <c r="DN19" i="265"/>
  <c r="DN20" i="265"/>
  <c r="DN10" i="282"/>
  <c r="DN11" i="282"/>
  <c r="DN12" i="282"/>
  <c r="DN22" i="265"/>
  <c r="DN23" i="265"/>
  <c r="DN56" i="286"/>
  <c r="DN57" i="286"/>
  <c r="DN63" i="286"/>
  <c r="DM39" i="286"/>
  <c r="DM40" i="286"/>
  <c r="DM41" i="286"/>
  <c r="DN38" i="286"/>
  <c r="DN59" i="286"/>
  <c r="DN36" i="282"/>
  <c r="DN37" i="282"/>
  <c r="DN38" i="282"/>
  <c r="DN39" i="282"/>
  <c r="DN44" i="282"/>
  <c r="DN45" i="282"/>
  <c r="DN47" i="282"/>
  <c r="DN48" i="282"/>
  <c r="DN57" i="282"/>
  <c r="DN53" i="282"/>
  <c r="DM50" i="282"/>
  <c r="DM51" i="282"/>
  <c r="DM75" i="282"/>
  <c r="DM76" i="282"/>
  <c r="DM77" i="282"/>
  <c r="DN74" i="282"/>
  <c r="DN54" i="282"/>
  <c r="DN55" i="282"/>
  <c r="DN58" i="282"/>
  <c r="DN59" i="282"/>
  <c r="DN62" i="282"/>
  <c r="DN63" i="282"/>
  <c r="DN64" i="282"/>
  <c r="DN34" i="265"/>
  <c r="DN35" i="265"/>
  <c r="DN44" i="265"/>
  <c r="DN46" i="265"/>
  <c r="DN176" i="280"/>
  <c r="DN47" i="265"/>
  <c r="DN48" i="265"/>
  <c r="DN242" i="280"/>
  <c r="DN49" i="265"/>
  <c r="DN50" i="265"/>
  <c r="DN45" i="314"/>
  <c r="DN46" i="314"/>
  <c r="DN48" i="314"/>
  <c r="DN50" i="314"/>
  <c r="DN51" i="314"/>
  <c r="DN61" i="314"/>
  <c r="DN35" i="314"/>
  <c r="DM79" i="314"/>
  <c r="DM80" i="314"/>
  <c r="DM81" i="314"/>
  <c r="DN78" i="314"/>
  <c r="DN36" i="314"/>
  <c r="DN38" i="314"/>
  <c r="DN40" i="314"/>
  <c r="DN42" i="314"/>
  <c r="DN62" i="314"/>
  <c r="DN63" i="314"/>
  <c r="DN64" i="314"/>
  <c r="DN52" i="265"/>
  <c r="DN53" i="314"/>
  <c r="DN55" i="314"/>
  <c r="DN57" i="314"/>
  <c r="DN58" i="314"/>
  <c r="DN59" i="314"/>
  <c r="DN70" i="314"/>
  <c r="DN67" i="314"/>
  <c r="DN68" i="314"/>
  <c r="DN71" i="314"/>
  <c r="DN72" i="314"/>
  <c r="DN53" i="265"/>
  <c r="DN54" i="265"/>
  <c r="DN292" i="280"/>
  <c r="DN288" i="280"/>
  <c r="DN289" i="280"/>
  <c r="DN290" i="280"/>
  <c r="DN293" i="280"/>
  <c r="DN294" i="280"/>
  <c r="DN295" i="280"/>
  <c r="DN56" i="265"/>
  <c r="DN307" i="280"/>
  <c r="DN303" i="280"/>
  <c r="DN304" i="280"/>
  <c r="DN305" i="280"/>
  <c r="DN308" i="280"/>
  <c r="DN309" i="280"/>
  <c r="DN310" i="280"/>
  <c r="DN57" i="265"/>
  <c r="DN58" i="265"/>
  <c r="DN61" i="265"/>
  <c r="DN60" i="286"/>
  <c r="DN61" i="286"/>
  <c r="DN64" i="286"/>
  <c r="DN65" i="286"/>
  <c r="DN9" i="288"/>
  <c r="DN10" i="288"/>
  <c r="DN11" i="288"/>
  <c r="DN13" i="288"/>
  <c r="DN16" i="288"/>
  <c r="DN28" i="286"/>
  <c r="DN29" i="286"/>
  <c r="DN30" i="286"/>
  <c r="DO27" i="286"/>
  <c r="DO55" i="286"/>
  <c r="DO202" i="280"/>
  <c r="DO17" i="265"/>
  <c r="DO268" i="280"/>
  <c r="DO18" i="265"/>
  <c r="DN298" i="280"/>
  <c r="DN299" i="280"/>
  <c r="DN300" i="280"/>
  <c r="DN317" i="280"/>
  <c r="DN318" i="280"/>
  <c r="DN319" i="280"/>
  <c r="DO316" i="280"/>
  <c r="DO283" i="280"/>
  <c r="DO284" i="280"/>
  <c r="DO285" i="280"/>
  <c r="DO19" i="265"/>
  <c r="DO20" i="265"/>
  <c r="DO10" i="282"/>
  <c r="DO11" i="282"/>
  <c r="DO12" i="282"/>
  <c r="DO22" i="265"/>
  <c r="DO23" i="265"/>
  <c r="DO56" i="286"/>
  <c r="DO57" i="286"/>
  <c r="DO63" i="286"/>
  <c r="DN39" i="286"/>
  <c r="DN40" i="286"/>
  <c r="DN41" i="286"/>
  <c r="DO38" i="286"/>
  <c r="DO59" i="286"/>
  <c r="DO36" i="282"/>
  <c r="DO37" i="282"/>
  <c r="DO38" i="282"/>
  <c r="DO39" i="282"/>
  <c r="DO44" i="282"/>
  <c r="DO45" i="282"/>
  <c r="DO47" i="282"/>
  <c r="DO48" i="282"/>
  <c r="DO57" i="282"/>
  <c r="DO53" i="282"/>
  <c r="DN50" i="282"/>
  <c r="DN51" i="282"/>
  <c r="DN75" i="282"/>
  <c r="DN76" i="282"/>
  <c r="DN77" i="282"/>
  <c r="DO74" i="282"/>
  <c r="DO54" i="282"/>
  <c r="DO55" i="282"/>
  <c r="DO58" i="282"/>
  <c r="DO59" i="282"/>
  <c r="DO62" i="282"/>
  <c r="DO63" i="282"/>
  <c r="DO64" i="282"/>
  <c r="DO34" i="265"/>
  <c r="DO35" i="265"/>
  <c r="DO44" i="265"/>
  <c r="DO46" i="265"/>
  <c r="DO176" i="280"/>
  <c r="DO47" i="265"/>
  <c r="DO48" i="265"/>
  <c r="DO242" i="280"/>
  <c r="DO49" i="265"/>
  <c r="DO50" i="265"/>
  <c r="DO45" i="314"/>
  <c r="DO46" i="314"/>
  <c r="DO48" i="314"/>
  <c r="DO50" i="314"/>
  <c r="DO51" i="314"/>
  <c r="DO61" i="314"/>
  <c r="DO35" i="314"/>
  <c r="DN79" i="314"/>
  <c r="DN80" i="314"/>
  <c r="DN81" i="314"/>
  <c r="DO78" i="314"/>
  <c r="DO36" i="314"/>
  <c r="DO38" i="314"/>
  <c r="DO40" i="314"/>
  <c r="DO42" i="314"/>
  <c r="DO62" i="314"/>
  <c r="DO63" i="314"/>
  <c r="DO64" i="314"/>
  <c r="DO52" i="265"/>
  <c r="DO53" i="314"/>
  <c r="DO55" i="314"/>
  <c r="DO57" i="314"/>
  <c r="DO58" i="314"/>
  <c r="DO59" i="314"/>
  <c r="DO70" i="314"/>
  <c r="DO67" i="314"/>
  <c r="DO68" i="314"/>
  <c r="DO71" i="314"/>
  <c r="DO72" i="314"/>
  <c r="DO53" i="265"/>
  <c r="DO54" i="265"/>
  <c r="DO292" i="280"/>
  <c r="DO288" i="280"/>
  <c r="DO289" i="280"/>
  <c r="DO290" i="280"/>
  <c r="DO293" i="280"/>
  <c r="DO294" i="280"/>
  <c r="DO295" i="280"/>
  <c r="DO56" i="265"/>
  <c r="DO307" i="280"/>
  <c r="DO303" i="280"/>
  <c r="DO304" i="280"/>
  <c r="DO305" i="280"/>
  <c r="DO308" i="280"/>
  <c r="DO309" i="280"/>
  <c r="DO310" i="280"/>
  <c r="DO57" i="265"/>
  <c r="DO58" i="265"/>
  <c r="DO61" i="265"/>
  <c r="DO60" i="286"/>
  <c r="DO61" i="286"/>
  <c r="DO64" i="286"/>
  <c r="DO65" i="286"/>
  <c r="DO9" i="288"/>
  <c r="DO10" i="288"/>
  <c r="DO11" i="288"/>
  <c r="DO13" i="288"/>
  <c r="DO16" i="288"/>
  <c r="DO28" i="286"/>
  <c r="DO29" i="286"/>
  <c r="DO30" i="286"/>
  <c r="DP27" i="286"/>
  <c r="DP55" i="286"/>
  <c r="DP202" i="280"/>
  <c r="DP17" i="265"/>
  <c r="DP268" i="280"/>
  <c r="DP18" i="265"/>
  <c r="DO298" i="280"/>
  <c r="DO299" i="280"/>
  <c r="DO300" i="280"/>
  <c r="DO317" i="280"/>
  <c r="DO318" i="280"/>
  <c r="DO319" i="280"/>
  <c r="DP316" i="280"/>
  <c r="DP283" i="280"/>
  <c r="DP284" i="280"/>
  <c r="DP285" i="280"/>
  <c r="DP19" i="265"/>
  <c r="DP20" i="265"/>
  <c r="DP10" i="282"/>
  <c r="DP11" i="282"/>
  <c r="DP12" i="282"/>
  <c r="DP22" i="265"/>
  <c r="DP23" i="265"/>
  <c r="DP56" i="286"/>
  <c r="DP57" i="286"/>
  <c r="DP63" i="286"/>
  <c r="DO39" i="286"/>
  <c r="DO40" i="286"/>
  <c r="DO41" i="286"/>
  <c r="DP38" i="286"/>
  <c r="DP59" i="286"/>
  <c r="DP36" i="282"/>
  <c r="DP37" i="282"/>
  <c r="DP38" i="282"/>
  <c r="DP39" i="282"/>
  <c r="DP44" i="282"/>
  <c r="DP45" i="282"/>
  <c r="DP47" i="282"/>
  <c r="DP48" i="282"/>
  <c r="DP57" i="282"/>
  <c r="DP53" i="282"/>
  <c r="DO50" i="282"/>
  <c r="DO51" i="282"/>
  <c r="DO75" i="282"/>
  <c r="DO76" i="282"/>
  <c r="DO77" i="282"/>
  <c r="DP74" i="282"/>
  <c r="DP54" i="282"/>
  <c r="DP55" i="282"/>
  <c r="DP58" i="282"/>
  <c r="DP59" i="282"/>
  <c r="DP62" i="282"/>
  <c r="DP63" i="282"/>
  <c r="DP64" i="282"/>
  <c r="DP34" i="265"/>
  <c r="DP35" i="265"/>
  <c r="DP44" i="265"/>
  <c r="DP46" i="265"/>
  <c r="DP176" i="280"/>
  <c r="DP47" i="265"/>
  <c r="DP48" i="265"/>
  <c r="DP242" i="280"/>
  <c r="DP49" i="265"/>
  <c r="DP50" i="265"/>
  <c r="DP45" i="314"/>
  <c r="DP46" i="314"/>
  <c r="DP48" i="314"/>
  <c r="DP50" i="314"/>
  <c r="DP51" i="314"/>
  <c r="DP61" i="314"/>
  <c r="DP35" i="314"/>
  <c r="DO79" i="314"/>
  <c r="DO80" i="314"/>
  <c r="DO81" i="314"/>
  <c r="DP78" i="314"/>
  <c r="DP36" i="314"/>
  <c r="DP38" i="314"/>
  <c r="DP40" i="314"/>
  <c r="DP42" i="314"/>
  <c r="DP62" i="314"/>
  <c r="DP63" i="314"/>
  <c r="DP64" i="314"/>
  <c r="DP52" i="265"/>
  <c r="DP53" i="314"/>
  <c r="DP55" i="314"/>
  <c r="DP57" i="314"/>
  <c r="DP58" i="314"/>
  <c r="DP59" i="314"/>
  <c r="DP70" i="314"/>
  <c r="DP67" i="314"/>
  <c r="DP68" i="314"/>
  <c r="DP71" i="314"/>
  <c r="DP72" i="314"/>
  <c r="DP53" i="265"/>
  <c r="DP54" i="265"/>
  <c r="DP292" i="280"/>
  <c r="DP288" i="280"/>
  <c r="DP289" i="280"/>
  <c r="DP290" i="280"/>
  <c r="DP293" i="280"/>
  <c r="DP294" i="280"/>
  <c r="DP295" i="280"/>
  <c r="DP56" i="265"/>
  <c r="DP307" i="280"/>
  <c r="DP303" i="280"/>
  <c r="DP304" i="280"/>
  <c r="DP305" i="280"/>
  <c r="DP308" i="280"/>
  <c r="DP309" i="280"/>
  <c r="DP310" i="280"/>
  <c r="DP57" i="265"/>
  <c r="DP58" i="265"/>
  <c r="DP61" i="265"/>
  <c r="DP60" i="286"/>
  <c r="DP61" i="286"/>
  <c r="DP64" i="286"/>
  <c r="DP65" i="286"/>
  <c r="DP9" i="288"/>
  <c r="DP10" i="288"/>
  <c r="DP11" i="288"/>
  <c r="DP13" i="288"/>
  <c r="DP16" i="288"/>
  <c r="DP28" i="286"/>
  <c r="DP29" i="286"/>
  <c r="DP30" i="286"/>
  <c r="DQ27" i="286"/>
  <c r="DQ55" i="286"/>
  <c r="DQ202" i="280"/>
  <c r="DQ17" i="265"/>
  <c r="DQ268" i="280"/>
  <c r="DQ18" i="265"/>
  <c r="DP298" i="280"/>
  <c r="DP299" i="280"/>
  <c r="DP300" i="280"/>
  <c r="DP317" i="280"/>
  <c r="DP318" i="280"/>
  <c r="DP319" i="280"/>
  <c r="DQ316" i="280"/>
  <c r="DQ283" i="280"/>
  <c r="DQ284" i="280"/>
  <c r="DQ285" i="280"/>
  <c r="DQ19" i="265"/>
  <c r="DQ20" i="265"/>
  <c r="DQ10" i="282"/>
  <c r="DQ11" i="282"/>
  <c r="DQ12" i="282"/>
  <c r="DQ22" i="265"/>
  <c r="DQ23" i="265"/>
  <c r="DQ56" i="286"/>
  <c r="DQ57" i="286"/>
  <c r="DQ63" i="286"/>
  <c r="DP39" i="286"/>
  <c r="DP40" i="286"/>
  <c r="DP41" i="286"/>
  <c r="DQ38" i="286"/>
  <c r="DQ59" i="286"/>
  <c r="DQ36" i="282"/>
  <c r="DQ37" i="282"/>
  <c r="DQ38" i="282"/>
  <c r="DQ39" i="282"/>
  <c r="DQ44" i="282"/>
  <c r="DQ45" i="282"/>
  <c r="DQ47" i="282"/>
  <c r="DQ48" i="282"/>
  <c r="DQ57" i="282"/>
  <c r="DQ53" i="282"/>
  <c r="DP50" i="282"/>
  <c r="DP51" i="282"/>
  <c r="DP75" i="282"/>
  <c r="DP76" i="282"/>
  <c r="DP77" i="282"/>
  <c r="DQ74" i="282"/>
  <c r="DQ54" i="282"/>
  <c r="DQ55" i="282"/>
  <c r="DQ58" i="282"/>
  <c r="DQ59" i="282"/>
  <c r="DQ62" i="282"/>
  <c r="DQ63" i="282"/>
  <c r="DQ64" i="282"/>
  <c r="DQ34" i="265"/>
  <c r="DQ35" i="265"/>
  <c r="DQ44" i="265"/>
  <c r="DQ46" i="265"/>
  <c r="DQ176" i="280"/>
  <c r="DQ47" i="265"/>
  <c r="DQ48" i="265"/>
  <c r="DQ242" i="280"/>
  <c r="DQ49" i="265"/>
  <c r="DQ50" i="265"/>
  <c r="DQ45" i="314"/>
  <c r="DQ46" i="314"/>
  <c r="DQ48" i="314"/>
  <c r="DQ50" i="314"/>
  <c r="DQ51" i="314"/>
  <c r="DQ61" i="314"/>
  <c r="DQ35" i="314"/>
  <c r="DP79" i="314"/>
  <c r="DP80" i="314"/>
  <c r="DP81" i="314"/>
  <c r="DQ78" i="314"/>
  <c r="DQ36" i="314"/>
  <c r="DQ38" i="314"/>
  <c r="DQ40" i="314"/>
  <c r="DQ42" i="314"/>
  <c r="DQ62" i="314"/>
  <c r="DQ63" i="314"/>
  <c r="DQ64" i="314"/>
  <c r="DQ52" i="265"/>
  <c r="DQ53" i="314"/>
  <c r="DQ55" i="314"/>
  <c r="DQ57" i="314"/>
  <c r="DQ58" i="314"/>
  <c r="DQ59" i="314"/>
  <c r="DQ70" i="314"/>
  <c r="DQ67" i="314"/>
  <c r="DQ68" i="314"/>
  <c r="DQ71" i="314"/>
  <c r="DQ72" i="314"/>
  <c r="DQ53" i="265"/>
  <c r="DQ54" i="265"/>
  <c r="DQ292" i="280"/>
  <c r="DQ288" i="280"/>
  <c r="DQ289" i="280"/>
  <c r="DQ290" i="280"/>
  <c r="DQ293" i="280"/>
  <c r="DQ294" i="280"/>
  <c r="DQ295" i="280"/>
  <c r="DQ56" i="265"/>
  <c r="DQ307" i="280"/>
  <c r="DQ303" i="280"/>
  <c r="DQ304" i="280"/>
  <c r="DQ305" i="280"/>
  <c r="DQ308" i="280"/>
  <c r="DQ309" i="280"/>
  <c r="DQ310" i="280"/>
  <c r="DQ57" i="265"/>
  <c r="DQ58" i="265"/>
  <c r="DQ61" i="265"/>
  <c r="DQ60" i="286"/>
  <c r="DQ61" i="286"/>
  <c r="DQ64" i="286"/>
  <c r="DQ65" i="286"/>
  <c r="DQ9" i="288"/>
  <c r="DQ10" i="288"/>
  <c r="DQ11" i="288"/>
  <c r="DQ13" i="288"/>
  <c r="DQ16" i="288"/>
  <c r="DQ28" i="286"/>
  <c r="DQ29" i="286"/>
  <c r="DQ30" i="286"/>
  <c r="DR27" i="286"/>
  <c r="DR55" i="286"/>
  <c r="DR202" i="280"/>
  <c r="DR17" i="265"/>
  <c r="DR268" i="280"/>
  <c r="DR18" i="265"/>
  <c r="DQ298" i="280"/>
  <c r="DQ299" i="280"/>
  <c r="DQ300" i="280"/>
  <c r="DQ317" i="280"/>
  <c r="DQ318" i="280"/>
  <c r="DQ319" i="280"/>
  <c r="DR316" i="280"/>
  <c r="DR283" i="280"/>
  <c r="DR284" i="280"/>
  <c r="DR285" i="280"/>
  <c r="DR19" i="265"/>
  <c r="DR20" i="265"/>
  <c r="DR10" i="282"/>
  <c r="DR11" i="282"/>
  <c r="DR12" i="282"/>
  <c r="DR22" i="265"/>
  <c r="DR23" i="265"/>
  <c r="DR56" i="286"/>
  <c r="DR57" i="286"/>
  <c r="DR63" i="286"/>
  <c r="DQ39" i="286"/>
  <c r="DQ40" i="286"/>
  <c r="DQ41" i="286"/>
  <c r="DR38" i="286"/>
  <c r="DR59" i="286"/>
  <c r="DR36" i="282"/>
  <c r="DR37" i="282"/>
  <c r="DR38" i="282"/>
  <c r="DR39" i="282"/>
  <c r="DR44" i="282"/>
  <c r="DR45" i="282"/>
  <c r="DR47" i="282"/>
  <c r="DR48" i="282"/>
  <c r="DR57" i="282"/>
  <c r="DR53" i="282"/>
  <c r="DQ50" i="282"/>
  <c r="DQ51" i="282"/>
  <c r="DQ75" i="282"/>
  <c r="DQ76" i="282"/>
  <c r="DQ77" i="282"/>
  <c r="DR74" i="282"/>
  <c r="DR54" i="282"/>
  <c r="DR55" i="282"/>
  <c r="DR58" i="282"/>
  <c r="DR59" i="282"/>
  <c r="DR62" i="282"/>
  <c r="DR63" i="282"/>
  <c r="DR64" i="282"/>
  <c r="DR34" i="265"/>
  <c r="DR35" i="265"/>
  <c r="DR44" i="265"/>
  <c r="DR46" i="265"/>
  <c r="DR176" i="280"/>
  <c r="DR47" i="265"/>
  <c r="DR48" i="265"/>
  <c r="DR242" i="280"/>
  <c r="DR49" i="265"/>
  <c r="DR50" i="265"/>
  <c r="DR45" i="314"/>
  <c r="DR46" i="314"/>
  <c r="DR48" i="314"/>
  <c r="DR50" i="314"/>
  <c r="DR51" i="314"/>
  <c r="DR61" i="314"/>
  <c r="DR35" i="314"/>
  <c r="DQ79" i="314"/>
  <c r="DQ80" i="314"/>
  <c r="DQ81" i="314"/>
  <c r="DR78" i="314"/>
  <c r="DR36" i="314"/>
  <c r="DR38" i="314"/>
  <c r="DR40" i="314"/>
  <c r="DR42" i="314"/>
  <c r="DR62" i="314"/>
  <c r="DR63" i="314"/>
  <c r="DR64" i="314"/>
  <c r="DR52" i="265"/>
  <c r="DR53" i="314"/>
  <c r="DR55" i="314"/>
  <c r="DR57" i="314"/>
  <c r="DR58" i="314"/>
  <c r="DR59" i="314"/>
  <c r="DR70" i="314"/>
  <c r="DR67" i="314"/>
  <c r="DR68" i="314"/>
  <c r="DR71" i="314"/>
  <c r="DR72" i="314"/>
  <c r="DR53" i="265"/>
  <c r="DR54" i="265"/>
  <c r="DR292" i="280"/>
  <c r="DR288" i="280"/>
  <c r="DR289" i="280"/>
  <c r="DR290" i="280"/>
  <c r="DR293" i="280"/>
  <c r="DR294" i="280"/>
  <c r="DR295" i="280"/>
  <c r="DR56" i="265"/>
  <c r="DR307" i="280"/>
  <c r="DR303" i="280"/>
  <c r="DR304" i="280"/>
  <c r="DR305" i="280"/>
  <c r="DR308" i="280"/>
  <c r="DR309" i="280"/>
  <c r="DR310" i="280"/>
  <c r="DR57" i="265"/>
  <c r="DR58" i="265"/>
  <c r="DR61" i="265"/>
  <c r="DR60" i="286"/>
  <c r="DR61" i="286"/>
  <c r="DR64" i="286"/>
  <c r="DR65" i="286"/>
  <c r="DR9" i="288"/>
  <c r="DR10" i="288"/>
  <c r="DR11" i="288"/>
  <c r="DR13" i="288"/>
  <c r="DR16" i="288"/>
  <c r="DR28" i="286"/>
  <c r="DR29" i="286"/>
  <c r="DR30" i="286"/>
  <c r="DS27" i="286"/>
  <c r="DS55" i="286"/>
  <c r="DS202" i="280"/>
  <c r="DS17" i="265"/>
  <c r="DS268" i="280"/>
  <c r="DS18" i="265"/>
  <c r="DR298" i="280"/>
  <c r="DR299" i="280"/>
  <c r="DR300" i="280"/>
  <c r="DR317" i="280"/>
  <c r="DR318" i="280"/>
  <c r="DR319" i="280"/>
  <c r="DS316" i="280"/>
  <c r="DS283" i="280"/>
  <c r="DS284" i="280"/>
  <c r="DS285" i="280"/>
  <c r="DS19" i="265"/>
  <c r="DS20" i="265"/>
  <c r="DS10" i="282"/>
  <c r="DS11" i="282"/>
  <c r="DS12" i="282"/>
  <c r="DS22" i="265"/>
  <c r="DS23" i="265"/>
  <c r="DS56" i="286"/>
  <c r="DS57" i="286"/>
  <c r="DS63" i="286"/>
  <c r="DR39" i="286"/>
  <c r="DR40" i="286"/>
  <c r="DR41" i="286"/>
  <c r="DS38" i="286"/>
  <c r="DS59" i="286"/>
  <c r="DS36" i="282"/>
  <c r="DS37" i="282"/>
  <c r="DS38" i="282"/>
  <c r="DS39" i="282"/>
  <c r="DS44" i="282"/>
  <c r="DS45" i="282"/>
  <c r="DS47" i="282"/>
  <c r="DS48" i="282"/>
  <c r="DS57" i="282"/>
  <c r="DS53" i="282"/>
  <c r="DR50" i="282"/>
  <c r="DR51" i="282"/>
  <c r="DR75" i="282"/>
  <c r="DR76" i="282"/>
  <c r="DR77" i="282"/>
  <c r="DS74" i="282"/>
  <c r="DS54" i="282"/>
  <c r="DS55" i="282"/>
  <c r="DS58" i="282"/>
  <c r="DS59" i="282"/>
  <c r="DS62" i="282"/>
  <c r="DS63" i="282"/>
  <c r="DS64" i="282"/>
  <c r="DS34" i="265"/>
  <c r="DS35" i="265"/>
  <c r="DS44" i="265"/>
  <c r="DS46" i="265"/>
  <c r="DS176" i="280"/>
  <c r="DS47" i="265"/>
  <c r="DS48" i="265"/>
  <c r="DS242" i="280"/>
  <c r="DS49" i="265"/>
  <c r="DS50" i="265"/>
  <c r="DS45" i="314"/>
  <c r="DS46" i="314"/>
  <c r="DS48" i="314"/>
  <c r="DS50" i="314"/>
  <c r="DS51" i="314"/>
  <c r="DS61" i="314"/>
  <c r="DS35" i="314"/>
  <c r="DR79" i="314"/>
  <c r="DR80" i="314"/>
  <c r="DR81" i="314"/>
  <c r="DS78" i="314"/>
  <c r="DS36" i="314"/>
  <c r="DS38" i="314"/>
  <c r="DS40" i="314"/>
  <c r="DS42" i="314"/>
  <c r="DS62" i="314"/>
  <c r="DS63" i="314"/>
  <c r="DS64" i="314"/>
  <c r="DS52" i="265"/>
  <c r="DS53" i="314"/>
  <c r="DS55" i="314"/>
  <c r="DS57" i="314"/>
  <c r="DS58" i="314"/>
  <c r="DS59" i="314"/>
  <c r="DS70" i="314"/>
  <c r="DS67" i="314"/>
  <c r="DS68" i="314"/>
  <c r="DS71" i="314"/>
  <c r="DS72" i="314"/>
  <c r="DS53" i="265"/>
  <c r="DS54" i="265"/>
  <c r="DS292" i="280"/>
  <c r="DS288" i="280"/>
  <c r="DS289" i="280"/>
  <c r="DS290" i="280"/>
  <c r="DS293" i="280"/>
  <c r="DS294" i="280"/>
  <c r="DS295" i="280"/>
  <c r="DS56" i="265"/>
  <c r="DS307" i="280"/>
  <c r="DS303" i="280"/>
  <c r="DS304" i="280"/>
  <c r="DS305" i="280"/>
  <c r="DS308" i="280"/>
  <c r="DS309" i="280"/>
  <c r="DS310" i="280"/>
  <c r="DS57" i="265"/>
  <c r="DS58" i="265"/>
  <c r="DS61" i="265"/>
  <c r="DS60" i="286"/>
  <c r="DS61" i="286"/>
  <c r="DS64" i="286"/>
  <c r="DS65" i="286"/>
  <c r="DS9" i="288"/>
  <c r="DS10" i="288"/>
  <c r="DS11" i="288"/>
  <c r="DS13" i="288"/>
  <c r="DS16" i="288"/>
  <c r="DS28" i="286"/>
  <c r="DS29" i="286"/>
  <c r="DS30" i="286"/>
  <c r="DT27" i="286"/>
  <c r="DT55" i="286"/>
  <c r="DT202" i="280"/>
  <c r="DT17" i="265"/>
  <c r="DT268" i="280"/>
  <c r="DT18" i="265"/>
  <c r="DS298" i="280"/>
  <c r="DS299" i="280"/>
  <c r="DS300" i="280"/>
  <c r="DS317" i="280"/>
  <c r="DS318" i="280"/>
  <c r="DS319" i="280"/>
  <c r="DT316" i="280"/>
  <c r="DT283" i="280"/>
  <c r="DT284" i="280"/>
  <c r="DT285" i="280"/>
  <c r="DT19" i="265"/>
  <c r="DT20" i="265"/>
  <c r="DT10" i="282"/>
  <c r="DT11" i="282"/>
  <c r="DT12" i="282"/>
  <c r="DT22" i="265"/>
  <c r="DT23" i="265"/>
  <c r="DT56" i="286"/>
  <c r="DT57" i="286"/>
  <c r="DT63" i="286"/>
  <c r="DS39" i="286"/>
  <c r="DS40" i="286"/>
  <c r="DS41" i="286"/>
  <c r="DT38" i="286"/>
  <c r="DT59" i="286"/>
  <c r="DT36" i="282"/>
  <c r="DT37" i="282"/>
  <c r="DT38" i="282"/>
  <c r="DT39" i="282"/>
  <c r="DT44" i="282"/>
  <c r="DT45" i="282"/>
  <c r="DT47" i="282"/>
  <c r="DT48" i="282"/>
  <c r="DT57" i="282"/>
  <c r="DT53" i="282"/>
  <c r="DS50" i="282"/>
  <c r="DS51" i="282"/>
  <c r="DS75" i="282"/>
  <c r="DS76" i="282"/>
  <c r="DS77" i="282"/>
  <c r="DT74" i="282"/>
  <c r="DT54" i="282"/>
  <c r="DT55" i="282"/>
  <c r="DT58" i="282"/>
  <c r="DT59" i="282"/>
  <c r="DT62" i="282"/>
  <c r="DT63" i="282"/>
  <c r="DT64" i="282"/>
  <c r="DT34" i="265"/>
  <c r="DT35" i="265"/>
  <c r="DT44" i="265"/>
  <c r="DT46" i="265"/>
  <c r="DT176" i="280"/>
  <c r="DT47" i="265"/>
  <c r="DT48" i="265"/>
  <c r="DT242" i="280"/>
  <c r="DT49" i="265"/>
  <c r="DT50" i="265"/>
  <c r="DT45" i="314"/>
  <c r="DT46" i="314"/>
  <c r="DT48" i="314"/>
  <c r="DT50" i="314"/>
  <c r="DT51" i="314"/>
  <c r="DT61" i="314"/>
  <c r="DT35" i="314"/>
  <c r="DS79" i="314"/>
  <c r="DS80" i="314"/>
  <c r="DS81" i="314"/>
  <c r="DT78" i="314"/>
  <c r="DT36" i="314"/>
  <c r="DT38" i="314"/>
  <c r="DT40" i="314"/>
  <c r="DT42" i="314"/>
  <c r="DT62" i="314"/>
  <c r="DT63" i="314"/>
  <c r="DT64" i="314"/>
  <c r="DT52" i="265"/>
  <c r="DT53" i="314"/>
  <c r="DT55" i="314"/>
  <c r="DT57" i="314"/>
  <c r="DT58" i="314"/>
  <c r="DT59" i="314"/>
  <c r="DT70" i="314"/>
  <c r="DT67" i="314"/>
  <c r="DT68" i="314"/>
  <c r="DT71" i="314"/>
  <c r="DT72" i="314"/>
  <c r="DT53" i="265"/>
  <c r="DT54" i="265"/>
  <c r="DT292" i="280"/>
  <c r="DT288" i="280"/>
  <c r="DT289" i="280"/>
  <c r="DT290" i="280"/>
  <c r="DT293" i="280"/>
  <c r="DT294" i="280"/>
  <c r="DT295" i="280"/>
  <c r="DT56" i="265"/>
  <c r="DT307" i="280"/>
  <c r="DT303" i="280"/>
  <c r="DT304" i="280"/>
  <c r="DT305" i="280"/>
  <c r="DT308" i="280"/>
  <c r="DT309" i="280"/>
  <c r="DT310" i="280"/>
  <c r="DT57" i="265"/>
  <c r="DT58" i="265"/>
  <c r="DT61" i="265"/>
  <c r="DT60" i="286"/>
  <c r="DT61" i="286"/>
  <c r="DT64" i="286"/>
  <c r="DT65" i="286"/>
  <c r="DT9" i="288"/>
  <c r="DT10" i="288"/>
  <c r="DT11" i="288"/>
  <c r="DT13" i="288"/>
  <c r="DT16" i="288"/>
  <c r="DT28" i="286"/>
  <c r="DT29" i="286"/>
  <c r="DT30" i="286"/>
  <c r="DU27" i="286"/>
  <c r="DU55" i="286"/>
  <c r="DU202" i="280"/>
  <c r="DU17" i="265"/>
  <c r="DU268" i="280"/>
  <c r="DU18" i="265"/>
  <c r="DT298" i="280"/>
  <c r="DT299" i="280"/>
  <c r="DT300" i="280"/>
  <c r="DT317" i="280"/>
  <c r="DT318" i="280"/>
  <c r="DT319" i="280"/>
  <c r="DU316" i="280"/>
  <c r="DU283" i="280"/>
  <c r="DU284" i="280"/>
  <c r="DU285" i="280"/>
  <c r="DU19" i="265"/>
  <c r="DU20" i="265"/>
  <c r="DU10" i="282"/>
  <c r="DU11" i="282"/>
  <c r="DU12" i="282"/>
  <c r="DU22" i="265"/>
  <c r="DU23" i="265"/>
  <c r="DU56" i="286"/>
  <c r="DU57" i="286"/>
  <c r="DU63" i="286"/>
  <c r="DT39" i="286"/>
  <c r="DT40" i="286"/>
  <c r="DT41" i="286"/>
  <c r="DU38" i="286"/>
  <c r="DU59" i="286"/>
  <c r="DU36" i="282"/>
  <c r="DU37" i="282"/>
  <c r="DU38" i="282"/>
  <c r="DU39" i="282"/>
  <c r="DU44" i="282"/>
  <c r="DU45" i="282"/>
  <c r="DU47" i="282"/>
  <c r="DU48" i="282"/>
  <c r="DU57" i="282"/>
  <c r="DU53" i="282"/>
  <c r="DT50" i="282"/>
  <c r="DT51" i="282"/>
  <c r="DT75" i="282"/>
  <c r="DT76" i="282"/>
  <c r="DT77" i="282"/>
  <c r="DU74" i="282"/>
  <c r="DU54" i="282"/>
  <c r="DU55" i="282"/>
  <c r="DU58" i="282"/>
  <c r="DU59" i="282"/>
  <c r="DU62" i="282"/>
  <c r="DU63" i="282"/>
  <c r="DU64" i="282"/>
  <c r="DU34" i="265"/>
  <c r="DU35" i="265"/>
  <c r="DU44" i="265"/>
  <c r="DU46" i="265"/>
  <c r="DU176" i="280"/>
  <c r="DU47" i="265"/>
  <c r="DU48" i="265"/>
  <c r="DU242" i="280"/>
  <c r="DU49" i="265"/>
  <c r="DU50" i="265"/>
  <c r="DU45" i="314"/>
  <c r="DU46" i="314"/>
  <c r="DU48" i="314"/>
  <c r="DU50" i="314"/>
  <c r="DU51" i="314"/>
  <c r="DU61" i="314"/>
  <c r="DU35" i="314"/>
  <c r="DT79" i="314"/>
  <c r="DT80" i="314"/>
  <c r="DT81" i="314"/>
  <c r="DU78" i="314"/>
  <c r="DU36" i="314"/>
  <c r="DU38" i="314"/>
  <c r="DU40" i="314"/>
  <c r="DU42" i="314"/>
  <c r="DU62" i="314"/>
  <c r="DU63" i="314"/>
  <c r="DU64" i="314"/>
  <c r="DU52" i="265"/>
  <c r="DU53" i="314"/>
  <c r="DU55" i="314"/>
  <c r="DU57" i="314"/>
  <c r="DU58" i="314"/>
  <c r="DU59" i="314"/>
  <c r="DU70" i="314"/>
  <c r="DU67" i="314"/>
  <c r="DU68" i="314"/>
  <c r="DU71" i="314"/>
  <c r="DU72" i="314"/>
  <c r="DU53" i="265"/>
  <c r="DU54" i="265"/>
  <c r="DU292" i="280"/>
  <c r="DU288" i="280"/>
  <c r="DU289" i="280"/>
  <c r="DU290" i="280"/>
  <c r="DU293" i="280"/>
  <c r="DU294" i="280"/>
  <c r="DU295" i="280"/>
  <c r="DU56" i="265"/>
  <c r="DU307" i="280"/>
  <c r="DU303" i="280"/>
  <c r="DU304" i="280"/>
  <c r="DU305" i="280"/>
  <c r="DU308" i="280"/>
  <c r="DU309" i="280"/>
  <c r="DU310" i="280"/>
  <c r="DU57" i="265"/>
  <c r="DU58" i="265"/>
  <c r="DU61" i="265"/>
  <c r="DU60" i="286"/>
  <c r="DU61" i="286"/>
  <c r="DU64" i="286"/>
  <c r="DU65" i="286"/>
  <c r="DU9" i="288"/>
  <c r="DU10" i="288"/>
  <c r="DU11" i="288"/>
  <c r="DU13" i="288"/>
  <c r="DU16" i="288"/>
  <c r="DU28" i="286"/>
  <c r="DU29" i="286"/>
  <c r="DU30" i="286"/>
  <c r="DV27" i="286"/>
  <c r="DV55" i="286"/>
  <c r="DV202" i="280"/>
  <c r="DV17" i="265"/>
  <c r="DV268" i="280"/>
  <c r="DV18" i="265"/>
  <c r="DU298" i="280"/>
  <c r="DU299" i="280"/>
  <c r="DU300" i="280"/>
  <c r="DU317" i="280"/>
  <c r="DU318" i="280"/>
  <c r="DU319" i="280"/>
  <c r="DV316" i="280"/>
  <c r="DV283" i="280"/>
  <c r="DV284" i="280"/>
  <c r="DV285" i="280"/>
  <c r="DV19" i="265"/>
  <c r="DV20" i="265"/>
  <c r="DV10" i="282"/>
  <c r="DV11" i="282"/>
  <c r="DV12" i="282"/>
  <c r="DV22" i="265"/>
  <c r="DV23" i="265"/>
  <c r="DV56" i="286"/>
  <c r="DV57" i="286"/>
  <c r="DV63" i="286"/>
  <c r="DU39" i="286"/>
  <c r="DU40" i="286"/>
  <c r="DU41" i="286"/>
  <c r="DV38" i="286"/>
  <c r="DV59" i="286"/>
  <c r="DV36" i="282"/>
  <c r="DV37" i="282"/>
  <c r="DV38" i="282"/>
  <c r="DV39" i="282"/>
  <c r="DV44" i="282"/>
  <c r="DV45" i="282"/>
  <c r="DV47" i="282"/>
  <c r="DV48" i="282"/>
  <c r="DV57" i="282"/>
  <c r="DV53" i="282"/>
  <c r="DU50" i="282"/>
  <c r="DU51" i="282"/>
  <c r="DU75" i="282"/>
  <c r="DU76" i="282"/>
  <c r="DU77" i="282"/>
  <c r="DV74" i="282"/>
  <c r="DV54" i="282"/>
  <c r="DV55" i="282"/>
  <c r="DV58" i="282"/>
  <c r="DV59" i="282"/>
  <c r="DV62" i="282"/>
  <c r="DV63" i="282"/>
  <c r="DV64" i="282"/>
  <c r="DV34" i="265"/>
  <c r="DV35" i="265"/>
  <c r="DV44" i="265"/>
  <c r="DV46" i="265"/>
  <c r="DV176" i="280"/>
  <c r="DV47" i="265"/>
  <c r="DV48" i="265"/>
  <c r="DV242" i="280"/>
  <c r="DV49" i="265"/>
  <c r="DV50" i="265"/>
  <c r="DV45" i="314"/>
  <c r="DV46" i="314"/>
  <c r="DV48" i="314"/>
  <c r="DV50" i="314"/>
  <c r="DV51" i="314"/>
  <c r="DV61" i="314"/>
  <c r="DV35" i="314"/>
  <c r="DU79" i="314"/>
  <c r="DU80" i="314"/>
  <c r="DU81" i="314"/>
  <c r="DV78" i="314"/>
  <c r="DV36" i="314"/>
  <c r="DV38" i="314"/>
  <c r="DV40" i="314"/>
  <c r="DV42" i="314"/>
  <c r="DV62" i="314"/>
  <c r="DV63" i="314"/>
  <c r="DV64" i="314"/>
  <c r="DV52" i="265"/>
  <c r="DV53" i="314"/>
  <c r="DV55" i="314"/>
  <c r="DV57" i="314"/>
  <c r="DV58" i="314"/>
  <c r="DV59" i="314"/>
  <c r="DV70" i="314"/>
  <c r="DV67" i="314"/>
  <c r="DV68" i="314"/>
  <c r="DV71" i="314"/>
  <c r="DV72" i="314"/>
  <c r="DV53" i="265"/>
  <c r="DV54" i="265"/>
  <c r="DV292" i="280"/>
  <c r="DV288" i="280"/>
  <c r="DV289" i="280"/>
  <c r="DV290" i="280"/>
  <c r="DV293" i="280"/>
  <c r="DV294" i="280"/>
  <c r="DV295" i="280"/>
  <c r="DV56" i="265"/>
  <c r="DV307" i="280"/>
  <c r="DV303" i="280"/>
  <c r="DV304" i="280"/>
  <c r="DV305" i="280"/>
  <c r="DV308" i="280"/>
  <c r="DV309" i="280"/>
  <c r="DV310" i="280"/>
  <c r="DV57" i="265"/>
  <c r="DV58" i="265"/>
  <c r="DV61" i="265"/>
  <c r="DV60" i="286"/>
  <c r="DV61" i="286"/>
  <c r="DV64" i="286"/>
  <c r="DV65" i="286"/>
  <c r="DV9" i="288"/>
  <c r="DV10" i="288"/>
  <c r="DV11" i="288"/>
  <c r="DV13" i="288"/>
  <c r="DV16" i="288"/>
  <c r="DV28" i="286"/>
  <c r="DV29" i="286"/>
  <c r="DV30" i="286"/>
  <c r="DW27" i="286"/>
  <c r="DW55" i="286"/>
  <c r="DW202" i="280"/>
  <c r="DW17" i="265"/>
  <c r="DW268" i="280"/>
  <c r="DW18" i="265"/>
  <c r="DV298" i="280"/>
  <c r="DV299" i="280"/>
  <c r="DV300" i="280"/>
  <c r="DV317" i="280"/>
  <c r="DV318" i="280"/>
  <c r="DV319" i="280"/>
  <c r="DW316" i="280"/>
  <c r="DW283" i="280"/>
  <c r="DW284" i="280"/>
  <c r="DW285" i="280"/>
  <c r="DW19" i="265"/>
  <c r="DW20" i="265"/>
  <c r="DW10" i="282"/>
  <c r="DW11" i="282"/>
  <c r="DW12" i="282"/>
  <c r="DW22" i="265"/>
  <c r="DW23" i="265"/>
  <c r="DW56" i="286"/>
  <c r="DW57" i="286"/>
  <c r="DW63" i="286"/>
  <c r="DV39" i="286"/>
  <c r="DV40" i="286"/>
  <c r="DV41" i="286"/>
  <c r="DW38" i="286"/>
  <c r="DW59" i="286"/>
  <c r="DW36" i="282"/>
  <c r="DW37" i="282"/>
  <c r="DW38" i="282"/>
  <c r="DW39" i="282"/>
  <c r="DW44" i="282"/>
  <c r="DW45" i="282"/>
  <c r="DW47" i="282"/>
  <c r="DW48" i="282"/>
  <c r="DW57" i="282"/>
  <c r="DW53" i="282"/>
  <c r="DV50" i="282"/>
  <c r="DV51" i="282"/>
  <c r="DV75" i="282"/>
  <c r="DV76" i="282"/>
  <c r="DV77" i="282"/>
  <c r="DW74" i="282"/>
  <c r="DW54" i="282"/>
  <c r="DW55" i="282"/>
  <c r="DW58" i="282"/>
  <c r="DW59" i="282"/>
  <c r="DW62" i="282"/>
  <c r="DW63" i="282"/>
  <c r="DW64" i="282"/>
  <c r="DW34" i="265"/>
  <c r="DW35" i="265"/>
  <c r="DW44" i="265"/>
  <c r="DW46" i="265"/>
  <c r="DW176" i="280"/>
  <c r="DW47" i="265"/>
  <c r="DW48" i="265"/>
  <c r="DW242" i="280"/>
  <c r="DW49" i="265"/>
  <c r="DW50" i="265"/>
  <c r="DW45" i="314"/>
  <c r="DW46" i="314"/>
  <c r="DW48" i="314"/>
  <c r="DW50" i="314"/>
  <c r="DW51" i="314"/>
  <c r="DW61" i="314"/>
  <c r="DW35" i="314"/>
  <c r="DV79" i="314"/>
  <c r="DV80" i="314"/>
  <c r="DV81" i="314"/>
  <c r="DW78" i="314"/>
  <c r="DW36" i="314"/>
  <c r="DW38" i="314"/>
  <c r="DW40" i="314"/>
  <c r="DW42" i="314"/>
  <c r="DW62" i="314"/>
  <c r="DW63" i="314"/>
  <c r="DW64" i="314"/>
  <c r="DW52" i="265"/>
  <c r="DW53" i="314"/>
  <c r="DW55" i="314"/>
  <c r="DW57" i="314"/>
  <c r="DW58" i="314"/>
  <c r="DW59" i="314"/>
  <c r="DW70" i="314"/>
  <c r="DW67" i="314"/>
  <c r="DW68" i="314"/>
  <c r="DW71" i="314"/>
  <c r="DW72" i="314"/>
  <c r="DW53" i="265"/>
  <c r="DW54" i="265"/>
  <c r="DW292" i="280"/>
  <c r="DW288" i="280"/>
  <c r="DW289" i="280"/>
  <c r="DW290" i="280"/>
  <c r="DW293" i="280"/>
  <c r="DW294" i="280"/>
  <c r="DW295" i="280"/>
  <c r="DW56" i="265"/>
  <c r="DW307" i="280"/>
  <c r="DW303" i="280"/>
  <c r="DW304" i="280"/>
  <c r="DW305" i="280"/>
  <c r="DW308" i="280"/>
  <c r="DW309" i="280"/>
  <c r="DW310" i="280"/>
  <c r="DW57" i="265"/>
  <c r="DW58" i="265"/>
  <c r="DW61" i="265"/>
  <c r="DW60" i="286"/>
  <c r="DW61" i="286"/>
  <c r="DW64" i="286"/>
  <c r="DW65" i="286"/>
  <c r="DW9" i="288"/>
  <c r="DW10" i="288"/>
  <c r="DW11" i="288"/>
  <c r="DW13" i="288"/>
  <c r="DW16" i="288"/>
  <c r="DW28" i="286"/>
  <c r="DW29" i="286"/>
  <c r="DW30" i="286"/>
  <c r="DX27" i="286"/>
  <c r="DX55" i="286"/>
  <c r="DX202" i="280"/>
  <c r="DX17" i="265"/>
  <c r="DX268" i="280"/>
  <c r="DX18" i="265"/>
  <c r="DW298" i="280"/>
  <c r="DW299" i="280"/>
  <c r="DW300" i="280"/>
  <c r="DW317" i="280"/>
  <c r="DW318" i="280"/>
  <c r="DW319" i="280"/>
  <c r="DX316" i="280"/>
  <c r="DX283" i="280"/>
  <c r="DX284" i="280"/>
  <c r="DX285" i="280"/>
  <c r="DX19" i="265"/>
  <c r="DX20" i="265"/>
  <c r="DX10" i="282"/>
  <c r="DX11" i="282"/>
  <c r="DX12" i="282"/>
  <c r="DX22" i="265"/>
  <c r="DX23" i="265"/>
  <c r="DX56" i="286"/>
  <c r="DX57" i="286"/>
  <c r="DX63" i="286"/>
  <c r="DW39" i="286"/>
  <c r="DW40" i="286"/>
  <c r="DW41" i="286"/>
  <c r="DX38" i="286"/>
  <c r="DX59" i="286"/>
  <c r="DX36" i="282"/>
  <c r="DX37" i="282"/>
  <c r="DX38" i="282"/>
  <c r="DX39" i="282"/>
  <c r="DX44" i="282"/>
  <c r="DX45" i="282"/>
  <c r="DX47" i="282"/>
  <c r="DX48" i="282"/>
  <c r="DX57" i="282"/>
  <c r="DX53" i="282"/>
  <c r="DW50" i="282"/>
  <c r="DW51" i="282"/>
  <c r="DW75" i="282"/>
  <c r="DW76" i="282"/>
  <c r="DW77" i="282"/>
  <c r="DX74" i="282"/>
  <c r="DX54" i="282"/>
  <c r="DX55" i="282"/>
  <c r="DX58" i="282"/>
  <c r="DX59" i="282"/>
  <c r="DX62" i="282"/>
  <c r="DX63" i="282"/>
  <c r="DX64" i="282"/>
  <c r="DX34" i="265"/>
  <c r="DX35" i="265"/>
  <c r="DX44" i="265"/>
  <c r="DX46" i="265"/>
  <c r="DX176" i="280"/>
  <c r="DX47" i="265"/>
  <c r="DX48" i="265"/>
  <c r="DX242" i="280"/>
  <c r="DX49" i="265"/>
  <c r="DX50" i="265"/>
  <c r="DX45" i="314"/>
  <c r="DX46" i="314"/>
  <c r="DX48" i="314"/>
  <c r="DX50" i="314"/>
  <c r="DX51" i="314"/>
  <c r="DX61" i="314"/>
  <c r="DX35" i="314"/>
  <c r="DW79" i="314"/>
  <c r="DW80" i="314"/>
  <c r="DW81" i="314"/>
  <c r="DX78" i="314"/>
  <c r="DX36" i="314"/>
  <c r="DX38" i="314"/>
  <c r="DX40" i="314"/>
  <c r="DX42" i="314"/>
  <c r="DX62" i="314"/>
  <c r="DX63" i="314"/>
  <c r="DX64" i="314"/>
  <c r="DX52" i="265"/>
  <c r="DX53" i="314"/>
  <c r="DX55" i="314"/>
  <c r="DX57" i="314"/>
  <c r="DX58" i="314"/>
  <c r="DX59" i="314"/>
  <c r="DX70" i="314"/>
  <c r="DX67" i="314"/>
  <c r="DX68" i="314"/>
  <c r="DX71" i="314"/>
  <c r="DX72" i="314"/>
  <c r="DX53" i="265"/>
  <c r="DX54" i="265"/>
  <c r="DX292" i="280"/>
  <c r="DX288" i="280"/>
  <c r="DX289" i="280"/>
  <c r="DX290" i="280"/>
  <c r="DX293" i="280"/>
  <c r="DX294" i="280"/>
  <c r="DX295" i="280"/>
  <c r="DX56" i="265"/>
  <c r="DX307" i="280"/>
  <c r="DX303" i="280"/>
  <c r="DX304" i="280"/>
  <c r="DX305" i="280"/>
  <c r="DX308" i="280"/>
  <c r="DX309" i="280"/>
  <c r="DX310" i="280"/>
  <c r="DX57" i="265"/>
  <c r="DX58" i="265"/>
  <c r="DX61" i="265"/>
  <c r="DX60" i="286"/>
  <c r="DX61" i="286"/>
  <c r="DX64" i="286"/>
  <c r="DX65" i="286"/>
  <c r="DX9" i="288"/>
  <c r="DX10" i="288"/>
  <c r="DX11" i="288"/>
  <c r="DX13" i="288"/>
  <c r="DX16" i="288"/>
  <c r="DX28" i="286"/>
  <c r="DX29" i="286"/>
  <c r="DX30" i="286"/>
  <c r="DY27" i="286"/>
  <c r="DY55" i="286"/>
  <c r="DY202" i="280"/>
  <c r="DY17" i="265"/>
  <c r="DY268" i="280"/>
  <c r="DY18" i="265"/>
  <c r="DX298" i="280"/>
  <c r="DX299" i="280"/>
  <c r="DX300" i="280"/>
  <c r="DX317" i="280"/>
  <c r="DX318" i="280"/>
  <c r="DX319" i="280"/>
  <c r="DY316" i="280"/>
  <c r="DY283" i="280"/>
  <c r="DY284" i="280"/>
  <c r="DY285" i="280"/>
  <c r="DY19" i="265"/>
  <c r="DY20" i="265"/>
  <c r="DY10" i="282"/>
  <c r="DY11" i="282"/>
  <c r="DY12" i="282"/>
  <c r="DY22" i="265"/>
  <c r="DY23" i="265"/>
  <c r="DY56" i="286"/>
  <c r="DY57" i="286"/>
  <c r="DY63" i="286"/>
  <c r="DX39" i="286"/>
  <c r="DX40" i="286"/>
  <c r="DX41" i="286"/>
  <c r="DY38" i="286"/>
  <c r="DY59" i="286"/>
  <c r="DY36" i="282"/>
  <c r="DY37" i="282"/>
  <c r="DY38" i="282"/>
  <c r="DY39" i="282"/>
  <c r="DY44" i="282"/>
  <c r="DY45" i="282"/>
  <c r="DY47" i="282"/>
  <c r="DY48" i="282"/>
  <c r="DY57" i="282"/>
  <c r="DY53" i="282"/>
  <c r="DX50" i="282"/>
  <c r="DX51" i="282"/>
  <c r="DX75" i="282"/>
  <c r="DX76" i="282"/>
  <c r="DX77" i="282"/>
  <c r="DY74" i="282"/>
  <c r="DY54" i="282"/>
  <c r="DY55" i="282"/>
  <c r="DY58" i="282"/>
  <c r="DY59" i="282"/>
  <c r="DY62" i="282"/>
  <c r="DY63" i="282"/>
  <c r="DY64" i="282"/>
  <c r="DY34" i="265"/>
  <c r="DY35" i="265"/>
  <c r="DY44" i="265"/>
  <c r="DY46" i="265"/>
  <c r="DY176" i="280"/>
  <c r="DY47" i="265"/>
  <c r="DY48" i="265"/>
  <c r="DY242" i="280"/>
  <c r="DY49" i="265"/>
  <c r="DY50" i="265"/>
  <c r="DY45" i="314"/>
  <c r="DY46" i="314"/>
  <c r="DY48" i="314"/>
  <c r="DY50" i="314"/>
  <c r="DY51" i="314"/>
  <c r="DY61" i="314"/>
  <c r="DY35" i="314"/>
  <c r="DX79" i="314"/>
  <c r="DX80" i="314"/>
  <c r="DX81" i="314"/>
  <c r="DY78" i="314"/>
  <c r="DY36" i="314"/>
  <c r="DY38" i="314"/>
  <c r="DY40" i="314"/>
  <c r="DY42" i="314"/>
  <c r="DY62" i="314"/>
  <c r="DY63" i="314"/>
  <c r="DY64" i="314"/>
  <c r="DY52" i="265"/>
  <c r="DY53" i="314"/>
  <c r="DY55" i="314"/>
  <c r="DY57" i="314"/>
  <c r="DY58" i="314"/>
  <c r="DY59" i="314"/>
  <c r="DY70" i="314"/>
  <c r="DY67" i="314"/>
  <c r="DY68" i="314"/>
  <c r="DY71" i="314"/>
  <c r="DY72" i="314"/>
  <c r="DY53" i="265"/>
  <c r="DY54" i="265"/>
  <c r="DY292" i="280"/>
  <c r="DY288" i="280"/>
  <c r="DY289" i="280"/>
  <c r="DY290" i="280"/>
  <c r="DY293" i="280"/>
  <c r="DY294" i="280"/>
  <c r="DY295" i="280"/>
  <c r="DY56" i="265"/>
  <c r="DY307" i="280"/>
  <c r="DY303" i="280"/>
  <c r="DY304" i="280"/>
  <c r="DY305" i="280"/>
  <c r="DY308" i="280"/>
  <c r="DY309" i="280"/>
  <c r="DY310" i="280"/>
  <c r="DY57" i="265"/>
  <c r="DY58" i="265"/>
  <c r="DY61" i="265"/>
  <c r="DY60" i="286"/>
  <c r="DY61" i="286"/>
  <c r="DY64" i="286"/>
  <c r="DY65" i="286"/>
  <c r="DY9" i="288"/>
  <c r="DY10" i="288"/>
  <c r="DY11" i="288"/>
  <c r="DY13" i="288"/>
  <c r="DY16" i="288"/>
  <c r="DY28" i="286"/>
  <c r="DY29" i="286"/>
  <c r="DY30" i="286"/>
  <c r="DZ27" i="286"/>
  <c r="DZ55" i="286"/>
  <c r="DZ202" i="280"/>
  <c r="DZ17" i="265"/>
  <c r="DZ268" i="280"/>
  <c r="DZ18" i="265"/>
  <c r="DY298" i="280"/>
  <c r="DY299" i="280"/>
  <c r="DY300" i="280"/>
  <c r="DY317" i="280"/>
  <c r="DY318" i="280"/>
  <c r="DY319" i="280"/>
  <c r="DZ316" i="280"/>
  <c r="DZ283" i="280"/>
  <c r="DZ284" i="280"/>
  <c r="DZ285" i="280"/>
  <c r="DZ19" i="265"/>
  <c r="DZ20" i="265"/>
  <c r="DZ10" i="282"/>
  <c r="DZ11" i="282"/>
  <c r="DZ12" i="282"/>
  <c r="DZ22" i="265"/>
  <c r="DZ23" i="265"/>
  <c r="DZ56" i="286"/>
  <c r="DZ57" i="286"/>
  <c r="DZ63" i="286"/>
  <c r="DY39" i="286"/>
  <c r="DY40" i="286"/>
  <c r="DY41" i="286"/>
  <c r="DZ38" i="286"/>
  <c r="DZ59" i="286"/>
  <c r="DZ36" i="282"/>
  <c r="DZ37" i="282"/>
  <c r="DZ38" i="282"/>
  <c r="DZ39" i="282"/>
  <c r="DZ44" i="282"/>
  <c r="DZ45" i="282"/>
  <c r="DZ47" i="282"/>
  <c r="DZ48" i="282"/>
  <c r="DZ57" i="282"/>
  <c r="DZ53" i="282"/>
  <c r="DY50" i="282"/>
  <c r="DY51" i="282"/>
  <c r="DY75" i="282"/>
  <c r="DY76" i="282"/>
  <c r="DY77" i="282"/>
  <c r="DZ74" i="282"/>
  <c r="DZ54" i="282"/>
  <c r="DZ55" i="282"/>
  <c r="DZ58" i="282"/>
  <c r="DZ59" i="282"/>
  <c r="DZ62" i="282"/>
  <c r="DZ63" i="282"/>
  <c r="DZ64" i="282"/>
  <c r="DZ34" i="265"/>
  <c r="DZ35" i="265"/>
  <c r="DZ44" i="265"/>
  <c r="DZ46" i="265"/>
  <c r="DZ176" i="280"/>
  <c r="DZ47" i="265"/>
  <c r="DZ48" i="265"/>
  <c r="DZ242" i="280"/>
  <c r="DZ49" i="265"/>
  <c r="DZ50" i="265"/>
  <c r="DZ45" i="314"/>
  <c r="DZ46" i="314"/>
  <c r="DZ48" i="314"/>
  <c r="DZ50" i="314"/>
  <c r="DZ51" i="314"/>
  <c r="DZ61" i="314"/>
  <c r="DZ35" i="314"/>
  <c r="DY79" i="314"/>
  <c r="DY80" i="314"/>
  <c r="DY81" i="314"/>
  <c r="DZ78" i="314"/>
  <c r="DZ36" i="314"/>
  <c r="DZ38" i="314"/>
  <c r="DZ40" i="314"/>
  <c r="DZ42" i="314"/>
  <c r="DZ62" i="314"/>
  <c r="DZ63" i="314"/>
  <c r="DZ64" i="314"/>
  <c r="DZ52" i="265"/>
  <c r="DZ53" i="314"/>
  <c r="DZ55" i="314"/>
  <c r="DZ57" i="314"/>
  <c r="DZ58" i="314"/>
  <c r="DZ59" i="314"/>
  <c r="DZ70" i="314"/>
  <c r="DZ67" i="314"/>
  <c r="DZ68" i="314"/>
  <c r="DZ71" i="314"/>
  <c r="DZ72" i="314"/>
  <c r="DZ53" i="265"/>
  <c r="DZ54" i="265"/>
  <c r="DZ292" i="280"/>
  <c r="DZ288" i="280"/>
  <c r="DZ289" i="280"/>
  <c r="DZ290" i="280"/>
  <c r="DZ293" i="280"/>
  <c r="DZ294" i="280"/>
  <c r="DZ295" i="280"/>
  <c r="DZ56" i="265"/>
  <c r="DZ307" i="280"/>
  <c r="DZ303" i="280"/>
  <c r="DZ304" i="280"/>
  <c r="DZ305" i="280"/>
  <c r="DZ308" i="280"/>
  <c r="DZ309" i="280"/>
  <c r="DZ310" i="280"/>
  <c r="DZ57" i="265"/>
  <c r="DZ58" i="265"/>
  <c r="DZ61" i="265"/>
  <c r="DZ60" i="286"/>
  <c r="DZ61" i="286"/>
  <c r="DZ64" i="286"/>
  <c r="DZ65" i="286"/>
  <c r="DZ9" i="288"/>
  <c r="DZ10" i="288"/>
  <c r="DZ11" i="288"/>
  <c r="DZ13" i="288"/>
  <c r="DZ16" i="288"/>
  <c r="DZ28" i="286"/>
  <c r="DZ29" i="286"/>
  <c r="DZ30" i="286"/>
  <c r="EA27" i="286"/>
  <c r="EA55" i="286"/>
  <c r="EA202" i="280"/>
  <c r="EA17" i="265"/>
  <c r="EA268" i="280"/>
  <c r="EA18" i="265"/>
  <c r="DZ298" i="280"/>
  <c r="DZ299" i="280"/>
  <c r="DZ300" i="280"/>
  <c r="DZ317" i="280"/>
  <c r="DZ318" i="280"/>
  <c r="DZ319" i="280"/>
  <c r="EA316" i="280"/>
  <c r="EA283" i="280"/>
  <c r="EA284" i="280"/>
  <c r="EA285" i="280"/>
  <c r="EA19" i="265"/>
  <c r="EA20" i="265"/>
  <c r="EA10" i="282"/>
  <c r="EA11" i="282"/>
  <c r="EA12" i="282"/>
  <c r="EA22" i="265"/>
  <c r="EA23" i="265"/>
  <c r="EA56" i="286"/>
  <c r="EA57" i="286"/>
  <c r="EA63" i="286"/>
  <c r="DZ39" i="286"/>
  <c r="DZ40" i="286"/>
  <c r="DZ41" i="286"/>
  <c r="EA38" i="286"/>
  <c r="EA59" i="286"/>
  <c r="EA36" i="282"/>
  <c r="EA37" i="282"/>
  <c r="EA38" i="282"/>
  <c r="EA39" i="282"/>
  <c r="EA44" i="282"/>
  <c r="EA45" i="282"/>
  <c r="EA47" i="282"/>
  <c r="EA48" i="282"/>
  <c r="EA57" i="282"/>
  <c r="EA53" i="282"/>
  <c r="DZ50" i="282"/>
  <c r="DZ51" i="282"/>
  <c r="DZ75" i="282"/>
  <c r="DZ76" i="282"/>
  <c r="DZ77" i="282"/>
  <c r="EA74" i="282"/>
  <c r="EA54" i="282"/>
  <c r="EA55" i="282"/>
  <c r="EA58" i="282"/>
  <c r="EA59" i="282"/>
  <c r="EA62" i="282"/>
  <c r="EA63" i="282"/>
  <c r="EA64" i="282"/>
  <c r="EA34" i="265"/>
  <c r="EA35" i="265"/>
  <c r="EA44" i="265"/>
  <c r="EA46" i="265"/>
  <c r="EA176" i="280"/>
  <c r="EA47" i="265"/>
  <c r="EA48" i="265"/>
  <c r="EA242" i="280"/>
  <c r="EA49" i="265"/>
  <c r="EA50" i="265"/>
  <c r="EA45" i="314"/>
  <c r="EA46" i="314"/>
  <c r="EA48" i="314"/>
  <c r="EA50" i="314"/>
  <c r="EA51" i="314"/>
  <c r="EA61" i="314"/>
  <c r="EA35" i="314"/>
  <c r="DZ79" i="314"/>
  <c r="DZ80" i="314"/>
  <c r="DZ81" i="314"/>
  <c r="EA78" i="314"/>
  <c r="EA36" i="314"/>
  <c r="EA38" i="314"/>
  <c r="EA40" i="314"/>
  <c r="EA42" i="314"/>
  <c r="EA62" i="314"/>
  <c r="EA63" i="314"/>
  <c r="EA64" i="314"/>
  <c r="EA52" i="265"/>
  <c r="EA53" i="314"/>
  <c r="EA55" i="314"/>
  <c r="EA57" i="314"/>
  <c r="EA58" i="314"/>
  <c r="EA59" i="314"/>
  <c r="EA70" i="314"/>
  <c r="EA67" i="314"/>
  <c r="EA68" i="314"/>
  <c r="EA71" i="314"/>
  <c r="EA72" i="314"/>
  <c r="EA53" i="265"/>
  <c r="EA54" i="265"/>
  <c r="EA292" i="280"/>
  <c r="EA288" i="280"/>
  <c r="EA289" i="280"/>
  <c r="EA290" i="280"/>
  <c r="EA293" i="280"/>
  <c r="EA294" i="280"/>
  <c r="EA295" i="280"/>
  <c r="EA56" i="265"/>
  <c r="EA307" i="280"/>
  <c r="EA303" i="280"/>
  <c r="EA304" i="280"/>
  <c r="EA305" i="280"/>
  <c r="EA308" i="280"/>
  <c r="EA309" i="280"/>
  <c r="EA310" i="280"/>
  <c r="EA57" i="265"/>
  <c r="EA58" i="265"/>
  <c r="EA61" i="265"/>
  <c r="EA60" i="286"/>
  <c r="EA61" i="286"/>
  <c r="EA64" i="286"/>
  <c r="EA65" i="286"/>
  <c r="EA9" i="288"/>
  <c r="EA10" i="288"/>
  <c r="EA11" i="288"/>
  <c r="EA13" i="288"/>
  <c r="EA16" i="288"/>
  <c r="EA28" i="286"/>
  <c r="EA29" i="286"/>
  <c r="EA30" i="286"/>
  <c r="EB27" i="286"/>
  <c r="EB55" i="286"/>
  <c r="EB202" i="280"/>
  <c r="EB17" i="265"/>
  <c r="EB268" i="280"/>
  <c r="EB18" i="265"/>
  <c r="EA298" i="280"/>
  <c r="EA299" i="280"/>
  <c r="EA300" i="280"/>
  <c r="EA317" i="280"/>
  <c r="EA318" i="280"/>
  <c r="EA319" i="280"/>
  <c r="EB316" i="280"/>
  <c r="EB283" i="280"/>
  <c r="EB284" i="280"/>
  <c r="EB285" i="280"/>
  <c r="EB19" i="265"/>
  <c r="EB20" i="265"/>
  <c r="EB10" i="282"/>
  <c r="EB11" i="282"/>
  <c r="EB12" i="282"/>
  <c r="EB22" i="265"/>
  <c r="EB23" i="265"/>
  <c r="EB56" i="286"/>
  <c r="EB57" i="286"/>
  <c r="EB63" i="286"/>
  <c r="EA39" i="286"/>
  <c r="EA40" i="286"/>
  <c r="EA41" i="286"/>
  <c r="EB38" i="286"/>
  <c r="EB59" i="286"/>
  <c r="EB36" i="282"/>
  <c r="EB37" i="282"/>
  <c r="EB38" i="282"/>
  <c r="EB39" i="282"/>
  <c r="EB44" i="282"/>
  <c r="EB45" i="282"/>
  <c r="EB47" i="282"/>
  <c r="EB48" i="282"/>
  <c r="EB57" i="282"/>
  <c r="EB53" i="282"/>
  <c r="EA50" i="282"/>
  <c r="EA51" i="282"/>
  <c r="EA75" i="282"/>
  <c r="EA76" i="282"/>
  <c r="EA77" i="282"/>
  <c r="EB74" i="282"/>
  <c r="EB54" i="282"/>
  <c r="EB55" i="282"/>
  <c r="EB58" i="282"/>
  <c r="EB59" i="282"/>
  <c r="EB62" i="282"/>
  <c r="EB63" i="282"/>
  <c r="EB64" i="282"/>
  <c r="EB34" i="265"/>
  <c r="EB35" i="265"/>
  <c r="EB44" i="265"/>
  <c r="EB46" i="265"/>
  <c r="EB176" i="280"/>
  <c r="EB47" i="265"/>
  <c r="EB48" i="265"/>
  <c r="EB242" i="280"/>
  <c r="EB49" i="265"/>
  <c r="EB50" i="265"/>
  <c r="EB45" i="314"/>
  <c r="EB46" i="314"/>
  <c r="EB48" i="314"/>
  <c r="EB50" i="314"/>
  <c r="EB51" i="314"/>
  <c r="EB61" i="314"/>
  <c r="EB35" i="314"/>
  <c r="EA79" i="314"/>
  <c r="EA80" i="314"/>
  <c r="EA81" i="314"/>
  <c r="EB78" i="314"/>
  <c r="EB36" i="314"/>
  <c r="EB38" i="314"/>
  <c r="EB40" i="314"/>
  <c r="EB42" i="314"/>
  <c r="EB62" i="314"/>
  <c r="EB63" i="314"/>
  <c r="EB64" i="314"/>
  <c r="EB52" i="265"/>
  <c r="EB53" i="314"/>
  <c r="EB55" i="314"/>
  <c r="EB57" i="314"/>
  <c r="EB58" i="314"/>
  <c r="EB59" i="314"/>
  <c r="EB70" i="314"/>
  <c r="EB67" i="314"/>
  <c r="EB68" i="314"/>
  <c r="EB71" i="314"/>
  <c r="EB72" i="314"/>
  <c r="EB53" i="265"/>
  <c r="EB54" i="265"/>
  <c r="EB292" i="280"/>
  <c r="EB288" i="280"/>
  <c r="EB289" i="280"/>
  <c r="EB290" i="280"/>
  <c r="EB293" i="280"/>
  <c r="EB294" i="280"/>
  <c r="EB295" i="280"/>
  <c r="EB56" i="265"/>
  <c r="EB307" i="280"/>
  <c r="EB303" i="280"/>
  <c r="EB304" i="280"/>
  <c r="EB305" i="280"/>
  <c r="EB308" i="280"/>
  <c r="EB309" i="280"/>
  <c r="EB310" i="280"/>
  <c r="EB57" i="265"/>
  <c r="EB58" i="265"/>
  <c r="EB61" i="265"/>
  <c r="EB60" i="286"/>
  <c r="EB61" i="286"/>
  <c r="EB64" i="286"/>
  <c r="EB65" i="286"/>
  <c r="EB9" i="288"/>
  <c r="EB10" i="288"/>
  <c r="EB11" i="288"/>
  <c r="EB13" i="288"/>
  <c r="EB16" i="288"/>
  <c r="EB28" i="286"/>
  <c r="EB29" i="286"/>
  <c r="EB30" i="286"/>
  <c r="EC27" i="286"/>
  <c r="EC55" i="286"/>
  <c r="EC202" i="280"/>
  <c r="EC17" i="265"/>
  <c r="EC268" i="280"/>
  <c r="EC18" i="265"/>
  <c r="EB298" i="280"/>
  <c r="EB299" i="280"/>
  <c r="EB300" i="280"/>
  <c r="EB317" i="280"/>
  <c r="EB318" i="280"/>
  <c r="EB319" i="280"/>
  <c r="EC316" i="280"/>
  <c r="EC283" i="280"/>
  <c r="EC284" i="280"/>
  <c r="EC285" i="280"/>
  <c r="EC19" i="265"/>
  <c r="EC20" i="265"/>
  <c r="EC10" i="282"/>
  <c r="EC11" i="282"/>
  <c r="EC12" i="282"/>
  <c r="EC22" i="265"/>
  <c r="EC23" i="265"/>
  <c r="EC56" i="286"/>
  <c r="EC57" i="286"/>
  <c r="EC63" i="286"/>
  <c r="EB39" i="286"/>
  <c r="EB40" i="286"/>
  <c r="EB41" i="286"/>
  <c r="EC38" i="286"/>
  <c r="EC59" i="286"/>
  <c r="EC36" i="282"/>
  <c r="EC37" i="282"/>
  <c r="EC38" i="282"/>
  <c r="EC39" i="282"/>
  <c r="EC44" i="282"/>
  <c r="EC45" i="282"/>
  <c r="EC47" i="282"/>
  <c r="EC48" i="282"/>
  <c r="EC57" i="282"/>
  <c r="EC53" i="282"/>
  <c r="EB50" i="282"/>
  <c r="EB51" i="282"/>
  <c r="EB75" i="282"/>
  <c r="EB76" i="282"/>
  <c r="EB77" i="282"/>
  <c r="EC74" i="282"/>
  <c r="EC54" i="282"/>
  <c r="EC55" i="282"/>
  <c r="EC58" i="282"/>
  <c r="EC59" i="282"/>
  <c r="EC62" i="282"/>
  <c r="EC63" i="282"/>
  <c r="EC64" i="282"/>
  <c r="EC34" i="265"/>
  <c r="EC35" i="265"/>
  <c r="EC44" i="265"/>
  <c r="EC46" i="265"/>
  <c r="EC176" i="280"/>
  <c r="EC47" i="265"/>
  <c r="EC48" i="265"/>
  <c r="EC242" i="280"/>
  <c r="EC49" i="265"/>
  <c r="EC50" i="265"/>
  <c r="EC45" i="314"/>
  <c r="EC46" i="314"/>
  <c r="EC48" i="314"/>
  <c r="EC50" i="314"/>
  <c r="EC51" i="314"/>
  <c r="EC61" i="314"/>
  <c r="EC35" i="314"/>
  <c r="EB79" i="314"/>
  <c r="EB80" i="314"/>
  <c r="EB81" i="314"/>
  <c r="EC78" i="314"/>
  <c r="EC36" i="314"/>
  <c r="EC38" i="314"/>
  <c r="EC40" i="314"/>
  <c r="EC42" i="314"/>
  <c r="EC62" i="314"/>
  <c r="EC63" i="314"/>
  <c r="EC64" i="314"/>
  <c r="EC52" i="265"/>
  <c r="EC53" i="314"/>
  <c r="EC55" i="314"/>
  <c r="EC57" i="314"/>
  <c r="EC58" i="314"/>
  <c r="EC59" i="314"/>
  <c r="EC70" i="314"/>
  <c r="EC67" i="314"/>
  <c r="EC68" i="314"/>
  <c r="EC71" i="314"/>
  <c r="EC72" i="314"/>
  <c r="EC53" i="265"/>
  <c r="EC54" i="265"/>
  <c r="EC292" i="280"/>
  <c r="EC288" i="280"/>
  <c r="EC289" i="280"/>
  <c r="EC290" i="280"/>
  <c r="EC293" i="280"/>
  <c r="EC294" i="280"/>
  <c r="EC295" i="280"/>
  <c r="EC56" i="265"/>
  <c r="EC307" i="280"/>
  <c r="EC303" i="280"/>
  <c r="EC304" i="280"/>
  <c r="EC305" i="280"/>
  <c r="EC308" i="280"/>
  <c r="EC309" i="280"/>
  <c r="EC310" i="280"/>
  <c r="EC57" i="265"/>
  <c r="EC58" i="265"/>
  <c r="EC61" i="265"/>
  <c r="EC60" i="286"/>
  <c r="EC61" i="286"/>
  <c r="EC64" i="286"/>
  <c r="EC65" i="286"/>
  <c r="EC9" i="288"/>
  <c r="EC10" i="288"/>
  <c r="EC11" i="288"/>
  <c r="EC13" i="288"/>
  <c r="EC16" i="288"/>
  <c r="EC28" i="286"/>
  <c r="EC29" i="286"/>
  <c r="EC30" i="286"/>
  <c r="ED27" i="286"/>
  <c r="ED55" i="286"/>
  <c r="ED202" i="280"/>
  <c r="ED17" i="265"/>
  <c r="ED268" i="280"/>
  <c r="ED18" i="265"/>
  <c r="EC298" i="280"/>
  <c r="EC299" i="280"/>
  <c r="EC300" i="280"/>
  <c r="EC317" i="280"/>
  <c r="EC318" i="280"/>
  <c r="EC319" i="280"/>
  <c r="ED316" i="280"/>
  <c r="ED283" i="280"/>
  <c r="ED284" i="280"/>
  <c r="ED285" i="280"/>
  <c r="ED19" i="265"/>
  <c r="ED20" i="265"/>
  <c r="ED10" i="282"/>
  <c r="ED11" i="282"/>
  <c r="ED12" i="282"/>
  <c r="ED22" i="265"/>
  <c r="ED23" i="265"/>
  <c r="ED56" i="286"/>
  <c r="ED57" i="286"/>
  <c r="ED63" i="286"/>
  <c r="EC39" i="286"/>
  <c r="EC40" i="286"/>
  <c r="EC41" i="286"/>
  <c r="ED38" i="286"/>
  <c r="ED59" i="286"/>
  <c r="ED36" i="282"/>
  <c r="ED37" i="282"/>
  <c r="ED38" i="282"/>
  <c r="ED39" i="282"/>
  <c r="ED44" i="282"/>
  <c r="ED45" i="282"/>
  <c r="ED47" i="282"/>
  <c r="ED48" i="282"/>
  <c r="ED57" i="282"/>
  <c r="ED53" i="282"/>
  <c r="EC50" i="282"/>
  <c r="EC51" i="282"/>
  <c r="EC75" i="282"/>
  <c r="EC76" i="282"/>
  <c r="EC77" i="282"/>
  <c r="ED74" i="282"/>
  <c r="ED54" i="282"/>
  <c r="ED55" i="282"/>
  <c r="ED58" i="282"/>
  <c r="ED59" i="282"/>
  <c r="ED62" i="282"/>
  <c r="ED63" i="282"/>
  <c r="ED64" i="282"/>
  <c r="ED34" i="265"/>
  <c r="ED35" i="265"/>
  <c r="ED44" i="265"/>
  <c r="ED46" i="265"/>
  <c r="ED176" i="280"/>
  <c r="ED47" i="265"/>
  <c r="ED48" i="265"/>
  <c r="ED242" i="280"/>
  <c r="ED49" i="265"/>
  <c r="ED50" i="265"/>
  <c r="ED45" i="314"/>
  <c r="ED46" i="314"/>
  <c r="ED48" i="314"/>
  <c r="ED50" i="314"/>
  <c r="ED51" i="314"/>
  <c r="ED61" i="314"/>
  <c r="ED35" i="314"/>
  <c r="EC79" i="314"/>
  <c r="EC80" i="314"/>
  <c r="EC81" i="314"/>
  <c r="ED78" i="314"/>
  <c r="ED36" i="314"/>
  <c r="ED38" i="314"/>
  <c r="ED40" i="314"/>
  <c r="ED42" i="314"/>
  <c r="ED62" i="314"/>
  <c r="ED63" i="314"/>
  <c r="ED64" i="314"/>
  <c r="ED52" i="265"/>
  <c r="ED53" i="314"/>
  <c r="ED55" i="314"/>
  <c r="ED57" i="314"/>
  <c r="ED58" i="314"/>
  <c r="ED59" i="314"/>
  <c r="ED70" i="314"/>
  <c r="ED67" i="314"/>
  <c r="ED68" i="314"/>
  <c r="ED71" i="314"/>
  <c r="ED72" i="314"/>
  <c r="ED53" i="265"/>
  <c r="ED54" i="265"/>
  <c r="ED292" i="280"/>
  <c r="ED288" i="280"/>
  <c r="ED289" i="280"/>
  <c r="ED290" i="280"/>
  <c r="ED293" i="280"/>
  <c r="ED294" i="280"/>
  <c r="ED295" i="280"/>
  <c r="ED56" i="265"/>
  <c r="ED307" i="280"/>
  <c r="ED303" i="280"/>
  <c r="ED304" i="280"/>
  <c r="ED305" i="280"/>
  <c r="ED308" i="280"/>
  <c r="ED309" i="280"/>
  <c r="ED310" i="280"/>
  <c r="ED57" i="265"/>
  <c r="ED58" i="265"/>
  <c r="ED61" i="265"/>
  <c r="ED60" i="286"/>
  <c r="ED61" i="286"/>
  <c r="ED64" i="286"/>
  <c r="ED65" i="286"/>
  <c r="ED9" i="288"/>
  <c r="ED10" i="288"/>
  <c r="ED11" i="288"/>
  <c r="ED13" i="288"/>
  <c r="ED16" i="288"/>
  <c r="ED28" i="286"/>
  <c r="ED29" i="286"/>
  <c r="ED30" i="286"/>
  <c r="EE27" i="286"/>
  <c r="EE55" i="286"/>
  <c r="EE202" i="280"/>
  <c r="EE17" i="265"/>
  <c r="EE268" i="280"/>
  <c r="EE18" i="265"/>
  <c r="ED298" i="280"/>
  <c r="ED299" i="280"/>
  <c r="ED300" i="280"/>
  <c r="ED317" i="280"/>
  <c r="ED318" i="280"/>
  <c r="ED319" i="280"/>
  <c r="EE316" i="280"/>
  <c r="EE283" i="280"/>
  <c r="EE284" i="280"/>
  <c r="EE285" i="280"/>
  <c r="EE19" i="265"/>
  <c r="EE20" i="265"/>
  <c r="EE10" i="282"/>
  <c r="EE11" i="282"/>
  <c r="EE12" i="282"/>
  <c r="EE22" i="265"/>
  <c r="EE23" i="265"/>
  <c r="EE56" i="286"/>
  <c r="EE57" i="286"/>
  <c r="EE63" i="286"/>
  <c r="ED39" i="286"/>
  <c r="ED40" i="286"/>
  <c r="ED41" i="286"/>
  <c r="EE38" i="286"/>
  <c r="EE59" i="286"/>
  <c r="EE36" i="282"/>
  <c r="EE37" i="282"/>
  <c r="EE38" i="282"/>
  <c r="EE39" i="282"/>
  <c r="EE44" i="282"/>
  <c r="EE45" i="282"/>
  <c r="EE47" i="282"/>
  <c r="EE48" i="282"/>
  <c r="EE57" i="282"/>
  <c r="EE53" i="282"/>
  <c r="ED50" i="282"/>
  <c r="ED51" i="282"/>
  <c r="ED75" i="282"/>
  <c r="ED76" i="282"/>
  <c r="ED77" i="282"/>
  <c r="EE74" i="282"/>
  <c r="EE54" i="282"/>
  <c r="EE55" i="282"/>
  <c r="EE58" i="282"/>
  <c r="EE59" i="282"/>
  <c r="EE62" i="282"/>
  <c r="EE63" i="282"/>
  <c r="EE64" i="282"/>
  <c r="EE34" i="265"/>
  <c r="EE35" i="265"/>
  <c r="EE44" i="265"/>
  <c r="EE46" i="265"/>
  <c r="EE176" i="280"/>
  <c r="EE47" i="265"/>
  <c r="EE48" i="265"/>
  <c r="EE242" i="280"/>
  <c r="EE49" i="265"/>
  <c r="EE50" i="265"/>
  <c r="EE45" i="314"/>
  <c r="EE46" i="314"/>
  <c r="EE48" i="314"/>
  <c r="EE50" i="314"/>
  <c r="EE51" i="314"/>
  <c r="EE61" i="314"/>
  <c r="EE35" i="314"/>
  <c r="ED79" i="314"/>
  <c r="ED80" i="314"/>
  <c r="ED81" i="314"/>
  <c r="EE78" i="314"/>
  <c r="EE36" i="314"/>
  <c r="EE38" i="314"/>
  <c r="EE40" i="314"/>
  <c r="EE42" i="314"/>
  <c r="EE62" i="314"/>
  <c r="EE63" i="314"/>
  <c r="EE64" i="314"/>
  <c r="EE52" i="265"/>
  <c r="EE53" i="314"/>
  <c r="EE55" i="314"/>
  <c r="EE57" i="314"/>
  <c r="EE58" i="314"/>
  <c r="EE59" i="314"/>
  <c r="EE70" i="314"/>
  <c r="EE67" i="314"/>
  <c r="EE68" i="314"/>
  <c r="EE71" i="314"/>
  <c r="EE72" i="314"/>
  <c r="EE53" i="265"/>
  <c r="EE54" i="265"/>
  <c r="EE292" i="280"/>
  <c r="EE288" i="280"/>
  <c r="EE289" i="280"/>
  <c r="EE290" i="280"/>
  <c r="EE293" i="280"/>
  <c r="EE294" i="280"/>
  <c r="EE295" i="280"/>
  <c r="EE56" i="265"/>
  <c r="EE307" i="280"/>
  <c r="EE303" i="280"/>
  <c r="EE304" i="280"/>
  <c r="EE305" i="280"/>
  <c r="EE308" i="280"/>
  <c r="EE309" i="280"/>
  <c r="EE310" i="280"/>
  <c r="EE57" i="265"/>
  <c r="EE58" i="265"/>
  <c r="EE61" i="265"/>
  <c r="EE60" i="286"/>
  <c r="EE61" i="286"/>
  <c r="EE64" i="286"/>
  <c r="EE65" i="286"/>
  <c r="EE9" i="288"/>
  <c r="EE10" i="288"/>
  <c r="EE11" i="288"/>
  <c r="EE13" i="288"/>
  <c r="EE16" i="288"/>
  <c r="EE28" i="286"/>
  <c r="EE29" i="286"/>
  <c r="EE30" i="286"/>
  <c r="EF27" i="286"/>
  <c r="EF55" i="286"/>
  <c r="EF202" i="280"/>
  <c r="EF17" i="265"/>
  <c r="EF268" i="280"/>
  <c r="EF18" i="265"/>
  <c r="EE298" i="280"/>
  <c r="EE299" i="280"/>
  <c r="EE300" i="280"/>
  <c r="EE317" i="280"/>
  <c r="EE318" i="280"/>
  <c r="EE319" i="280"/>
  <c r="EF316" i="280"/>
  <c r="EF283" i="280"/>
  <c r="EF284" i="280"/>
  <c r="EF285" i="280"/>
  <c r="EF19" i="265"/>
  <c r="EF20" i="265"/>
  <c r="EF10" i="282"/>
  <c r="EF11" i="282"/>
  <c r="EF12" i="282"/>
  <c r="EF22" i="265"/>
  <c r="EF23" i="265"/>
  <c r="EF56" i="286"/>
  <c r="EF57" i="286"/>
  <c r="EF63" i="286"/>
  <c r="EE39" i="286"/>
  <c r="EE40" i="286"/>
  <c r="EE41" i="286"/>
  <c r="EF38" i="286"/>
  <c r="EF59" i="286"/>
  <c r="EF36" i="282"/>
  <c r="EF37" i="282"/>
  <c r="EF38" i="282"/>
  <c r="EF39" i="282"/>
  <c r="EF44" i="282"/>
  <c r="EF45" i="282"/>
  <c r="EF47" i="282"/>
  <c r="EF48" i="282"/>
  <c r="EF57" i="282"/>
  <c r="EF53" i="282"/>
  <c r="EE50" i="282"/>
  <c r="EE51" i="282"/>
  <c r="EE75" i="282"/>
  <c r="EE76" i="282"/>
  <c r="EE77" i="282"/>
  <c r="EF74" i="282"/>
  <c r="EF54" i="282"/>
  <c r="EF55" i="282"/>
  <c r="EF58" i="282"/>
  <c r="EF59" i="282"/>
  <c r="EF62" i="282"/>
  <c r="EF63" i="282"/>
  <c r="EF64" i="282"/>
  <c r="EF34" i="265"/>
  <c r="EF35" i="265"/>
  <c r="EF44" i="265"/>
  <c r="EF46" i="265"/>
  <c r="EF176" i="280"/>
  <c r="EF47" i="265"/>
  <c r="EF48" i="265"/>
  <c r="EF242" i="280"/>
  <c r="EF49" i="265"/>
  <c r="EF50" i="265"/>
  <c r="EF45" i="314"/>
  <c r="EF46" i="314"/>
  <c r="EF48" i="314"/>
  <c r="EF50" i="314"/>
  <c r="EF51" i="314"/>
  <c r="EF61" i="314"/>
  <c r="EF35" i="314"/>
  <c r="EE79" i="314"/>
  <c r="EE80" i="314"/>
  <c r="EE81" i="314"/>
  <c r="EF78" i="314"/>
  <c r="EF36" i="314"/>
  <c r="EF38" i="314"/>
  <c r="EF40" i="314"/>
  <c r="EF42" i="314"/>
  <c r="EF62" i="314"/>
  <c r="EF63" i="314"/>
  <c r="EF64" i="314"/>
  <c r="EF52" i="265"/>
  <c r="EF53" i="314"/>
  <c r="EF55" i="314"/>
  <c r="EF57" i="314"/>
  <c r="EF58" i="314"/>
  <c r="EF59" i="314"/>
  <c r="EF70" i="314"/>
  <c r="EF67" i="314"/>
  <c r="EF68" i="314"/>
  <c r="EF71" i="314"/>
  <c r="EF72" i="314"/>
  <c r="EF53" i="265"/>
  <c r="EF54" i="265"/>
  <c r="EF292" i="280"/>
  <c r="EF288" i="280"/>
  <c r="EF289" i="280"/>
  <c r="EF290" i="280"/>
  <c r="EF293" i="280"/>
  <c r="EF294" i="280"/>
  <c r="EF295" i="280"/>
  <c r="EF56" i="265"/>
  <c r="EF307" i="280"/>
  <c r="EF303" i="280"/>
  <c r="EF304" i="280"/>
  <c r="EF305" i="280"/>
  <c r="EF308" i="280"/>
  <c r="EF309" i="280"/>
  <c r="EF310" i="280"/>
  <c r="EF57" i="265"/>
  <c r="EF58" i="265"/>
  <c r="EF61" i="265"/>
  <c r="EF60" i="286"/>
  <c r="EF61" i="286"/>
  <c r="EF64" i="286"/>
  <c r="EF65" i="286"/>
  <c r="EF9" i="288"/>
  <c r="EF10" i="288"/>
  <c r="EF11" i="288"/>
  <c r="EF13" i="288"/>
  <c r="EF16" i="288"/>
  <c r="EF28" i="286"/>
  <c r="EF29" i="286"/>
  <c r="EF30" i="286"/>
  <c r="EG27" i="286"/>
  <c r="EG55" i="286"/>
  <c r="EG202" i="280"/>
  <c r="EG17" i="265"/>
  <c r="EG268" i="280"/>
  <c r="EG18" i="265"/>
  <c r="EF298" i="280"/>
  <c r="EF299" i="280"/>
  <c r="EF300" i="280"/>
  <c r="EF317" i="280"/>
  <c r="EF318" i="280"/>
  <c r="EF319" i="280"/>
  <c r="EG316" i="280"/>
  <c r="EG283" i="280"/>
  <c r="EG284" i="280"/>
  <c r="EG285" i="280"/>
  <c r="EG19" i="265"/>
  <c r="EG20" i="265"/>
  <c r="EG10" i="282"/>
  <c r="EG11" i="282"/>
  <c r="EG12" i="282"/>
  <c r="EG22" i="265"/>
  <c r="EG23" i="265"/>
  <c r="EG56" i="286"/>
  <c r="EG57" i="286"/>
  <c r="EG63" i="286"/>
  <c r="EF39" i="286"/>
  <c r="EF40" i="286"/>
  <c r="EF41" i="286"/>
  <c r="EG38" i="286"/>
  <c r="EG59" i="286"/>
  <c r="EG36" i="282"/>
  <c r="EG37" i="282"/>
  <c r="EG38" i="282"/>
  <c r="EG39" i="282"/>
  <c r="EG44" i="282"/>
  <c r="EG45" i="282"/>
  <c r="EG47" i="282"/>
  <c r="EG48" i="282"/>
  <c r="EG57" i="282"/>
  <c r="EG53" i="282"/>
  <c r="EF50" i="282"/>
  <c r="EF51" i="282"/>
  <c r="EF75" i="282"/>
  <c r="EF76" i="282"/>
  <c r="EF77" i="282"/>
  <c r="EG74" i="282"/>
  <c r="EG54" i="282"/>
  <c r="EG55" i="282"/>
  <c r="EG58" i="282"/>
  <c r="EG59" i="282"/>
  <c r="EG62" i="282"/>
  <c r="EG63" i="282"/>
  <c r="EG64" i="282"/>
  <c r="EG34" i="265"/>
  <c r="EG35" i="265"/>
  <c r="EG44" i="265"/>
  <c r="EG46" i="265"/>
  <c r="EG176" i="280"/>
  <c r="EG47" i="265"/>
  <c r="EG48" i="265"/>
  <c r="EG242" i="280"/>
  <c r="EG49" i="265"/>
  <c r="EG50" i="265"/>
  <c r="EG45" i="314"/>
  <c r="EG46" i="314"/>
  <c r="EG48" i="314"/>
  <c r="EG50" i="314"/>
  <c r="EG51" i="314"/>
  <c r="EG61" i="314"/>
  <c r="EG35" i="314"/>
  <c r="EF79" i="314"/>
  <c r="EF80" i="314"/>
  <c r="EF81" i="314"/>
  <c r="EG78" i="314"/>
  <c r="EG36" i="314"/>
  <c r="EG38" i="314"/>
  <c r="EG40" i="314"/>
  <c r="EG42" i="314"/>
  <c r="EG62" i="314"/>
  <c r="EG63" i="314"/>
  <c r="EG64" i="314"/>
  <c r="EG52" i="265"/>
  <c r="EG53" i="314"/>
  <c r="EG55" i="314"/>
  <c r="EG57" i="314"/>
  <c r="EG58" i="314"/>
  <c r="EG59" i="314"/>
  <c r="EG70" i="314"/>
  <c r="EG67" i="314"/>
  <c r="EG68" i="314"/>
  <c r="EG71" i="314"/>
  <c r="EG72" i="314"/>
  <c r="EG53" i="265"/>
  <c r="EG54" i="265"/>
  <c r="EG292" i="280"/>
  <c r="EG288" i="280"/>
  <c r="EG289" i="280"/>
  <c r="EG290" i="280"/>
  <c r="EG293" i="280"/>
  <c r="EG294" i="280"/>
  <c r="EG295" i="280"/>
  <c r="EG56" i="265"/>
  <c r="EG307" i="280"/>
  <c r="EG303" i="280"/>
  <c r="EG304" i="280"/>
  <c r="EG305" i="280"/>
  <c r="EG308" i="280"/>
  <c r="EG309" i="280"/>
  <c r="EG310" i="280"/>
  <c r="EG57" i="265"/>
  <c r="EG58" i="265"/>
  <c r="EG61" i="265"/>
  <c r="EG60" i="286"/>
  <c r="EG61" i="286"/>
  <c r="EG64" i="286"/>
  <c r="EG65" i="286"/>
  <c r="EG9" i="288"/>
  <c r="EG10" i="288"/>
  <c r="EG11" i="288"/>
  <c r="EG13" i="288"/>
  <c r="EG16" i="288"/>
  <c r="EG28" i="286"/>
  <c r="EG29" i="286"/>
  <c r="EG30" i="286"/>
  <c r="EH27" i="286"/>
  <c r="EH55" i="286"/>
  <c r="EH202" i="280"/>
  <c r="EH17" i="265"/>
  <c r="EH268" i="280"/>
  <c r="EH18" i="265"/>
  <c r="EG298" i="280"/>
  <c r="EG299" i="280"/>
  <c r="EG300" i="280"/>
  <c r="EG317" i="280"/>
  <c r="EG318" i="280"/>
  <c r="EG319" i="280"/>
  <c r="EH316" i="280"/>
  <c r="EH283" i="280"/>
  <c r="EH284" i="280"/>
  <c r="EH285" i="280"/>
  <c r="EH19" i="265"/>
  <c r="EH20" i="265"/>
  <c r="EH10" i="282"/>
  <c r="EH11" i="282"/>
  <c r="EH12" i="282"/>
  <c r="EH22" i="265"/>
  <c r="EH23" i="265"/>
  <c r="EH56" i="286"/>
  <c r="EH57" i="286"/>
  <c r="EH63" i="286"/>
  <c r="EG39" i="286"/>
  <c r="EG40" i="286"/>
  <c r="EG41" i="286"/>
  <c r="EH38" i="286"/>
  <c r="EH59" i="286"/>
  <c r="EH36" i="282"/>
  <c r="EH37" i="282"/>
  <c r="EH38" i="282"/>
  <c r="EH39" i="282"/>
  <c r="EH44" i="282"/>
  <c r="EH45" i="282"/>
  <c r="EH47" i="282"/>
  <c r="EH48" i="282"/>
  <c r="EH57" i="282"/>
  <c r="EH53" i="282"/>
  <c r="EG50" i="282"/>
  <c r="EG51" i="282"/>
  <c r="EG75" i="282"/>
  <c r="EG76" i="282"/>
  <c r="EG77" i="282"/>
  <c r="EH74" i="282"/>
  <c r="EH54" i="282"/>
  <c r="EH55" i="282"/>
  <c r="EH58" i="282"/>
  <c r="EH59" i="282"/>
  <c r="EH62" i="282"/>
  <c r="EH63" i="282"/>
  <c r="EH64" i="282"/>
  <c r="EH34" i="265"/>
  <c r="EH35" i="265"/>
  <c r="EH44" i="265"/>
  <c r="EH46" i="265"/>
  <c r="EH176" i="280"/>
  <c r="EH47" i="265"/>
  <c r="EH48" i="265"/>
  <c r="EH242" i="280"/>
  <c r="EH49" i="265"/>
  <c r="EH50" i="265"/>
  <c r="EH45" i="314"/>
  <c r="EH46" i="314"/>
  <c r="EH48" i="314"/>
  <c r="EH50" i="314"/>
  <c r="EH51" i="314"/>
  <c r="EH61" i="314"/>
  <c r="EH35" i="314"/>
  <c r="EG79" i="314"/>
  <c r="EG80" i="314"/>
  <c r="EG81" i="314"/>
  <c r="EH78" i="314"/>
  <c r="EH36" i="314"/>
  <c r="EH38" i="314"/>
  <c r="EH40" i="314"/>
  <c r="EH42" i="314"/>
  <c r="EH62" i="314"/>
  <c r="EH63" i="314"/>
  <c r="EH64" i="314"/>
  <c r="EH52" i="265"/>
  <c r="EH53" i="314"/>
  <c r="EH55" i="314"/>
  <c r="EH57" i="314"/>
  <c r="EH58" i="314"/>
  <c r="EH59" i="314"/>
  <c r="EH70" i="314"/>
  <c r="EH67" i="314"/>
  <c r="EH68" i="314"/>
  <c r="EH71" i="314"/>
  <c r="EH72" i="314"/>
  <c r="EH53" i="265"/>
  <c r="EH54" i="265"/>
  <c r="EH292" i="280"/>
  <c r="EH288" i="280"/>
  <c r="EH289" i="280"/>
  <c r="EH290" i="280"/>
  <c r="EH293" i="280"/>
  <c r="EH294" i="280"/>
  <c r="EH295" i="280"/>
  <c r="EH56" i="265"/>
  <c r="EH307" i="280"/>
  <c r="EH303" i="280"/>
  <c r="EH304" i="280"/>
  <c r="EH305" i="280"/>
  <c r="EH308" i="280"/>
  <c r="EH309" i="280"/>
  <c r="EH310" i="280"/>
  <c r="EH57" i="265"/>
  <c r="EH58" i="265"/>
  <c r="EH61" i="265"/>
  <c r="EH60" i="286"/>
  <c r="EH61" i="286"/>
  <c r="EH64" i="286"/>
  <c r="EH65" i="286"/>
  <c r="EH9" i="288"/>
  <c r="EH10" i="288"/>
  <c r="EH11" i="288"/>
  <c r="EH13" i="288"/>
  <c r="EH16" i="288"/>
  <c r="EH28" i="286"/>
  <c r="EH29" i="286"/>
  <c r="EH30" i="286"/>
  <c r="EI27" i="286"/>
  <c r="EI55" i="286"/>
  <c r="EI202" i="280"/>
  <c r="EI17" i="265"/>
  <c r="EI268" i="280"/>
  <c r="EI18" i="265"/>
  <c r="EH298" i="280"/>
  <c r="EH299" i="280"/>
  <c r="EH300" i="280"/>
  <c r="EH317" i="280"/>
  <c r="EH318" i="280"/>
  <c r="EH319" i="280"/>
  <c r="EI316" i="280"/>
  <c r="EI283" i="280"/>
  <c r="EI284" i="280"/>
  <c r="EI285" i="280"/>
  <c r="EI19" i="265"/>
  <c r="EI20" i="265"/>
  <c r="EI10" i="282"/>
  <c r="EI11" i="282"/>
  <c r="EI12" i="282"/>
  <c r="EI22" i="265"/>
  <c r="EI23" i="265"/>
  <c r="EI56" i="286"/>
  <c r="EI57" i="286"/>
  <c r="EI63" i="286"/>
  <c r="EH39" i="286"/>
  <c r="EH40" i="286"/>
  <c r="EH41" i="286"/>
  <c r="EI38" i="286"/>
  <c r="EI59" i="286"/>
  <c r="EI36" i="282"/>
  <c r="EI37" i="282"/>
  <c r="EI38" i="282"/>
  <c r="EI39" i="282"/>
  <c r="EI44" i="282"/>
  <c r="EI45" i="282"/>
  <c r="EI47" i="282"/>
  <c r="EI48" i="282"/>
  <c r="EI57" i="282"/>
  <c r="EI53" i="282"/>
  <c r="EH50" i="282"/>
  <c r="EH51" i="282"/>
  <c r="EH75" i="282"/>
  <c r="EH76" i="282"/>
  <c r="EH77" i="282"/>
  <c r="EI74" i="282"/>
  <c r="EI54" i="282"/>
  <c r="EI55" i="282"/>
  <c r="EI58" i="282"/>
  <c r="EI59" i="282"/>
  <c r="EI62" i="282"/>
  <c r="EI63" i="282"/>
  <c r="EI64" i="282"/>
  <c r="EI34" i="265"/>
  <c r="EI35" i="265"/>
  <c r="EI44" i="265"/>
  <c r="EI46" i="265"/>
  <c r="EI176" i="280"/>
  <c r="EI47" i="265"/>
  <c r="EI48" i="265"/>
  <c r="EI242" i="280"/>
  <c r="EI49" i="265"/>
  <c r="EI50" i="265"/>
  <c r="EI45" i="314"/>
  <c r="EI46" i="314"/>
  <c r="EI48" i="314"/>
  <c r="EI50" i="314"/>
  <c r="EI51" i="314"/>
  <c r="EI61" i="314"/>
  <c r="EI35" i="314"/>
  <c r="EH79" i="314"/>
  <c r="EH80" i="314"/>
  <c r="EH81" i="314"/>
  <c r="EI78" i="314"/>
  <c r="EI36" i="314"/>
  <c r="EI38" i="314"/>
  <c r="EI40" i="314"/>
  <c r="EI42" i="314"/>
  <c r="EI62" i="314"/>
  <c r="EI63" i="314"/>
  <c r="EI64" i="314"/>
  <c r="EI52" i="265"/>
  <c r="EI53" i="314"/>
  <c r="EI55" i="314"/>
  <c r="EI57" i="314"/>
  <c r="EI58" i="314"/>
  <c r="EI59" i="314"/>
  <c r="EI70" i="314"/>
  <c r="EI67" i="314"/>
  <c r="EI68" i="314"/>
  <c r="EI71" i="314"/>
  <c r="EI72" i="314"/>
  <c r="EI53" i="265"/>
  <c r="EI54" i="265"/>
  <c r="EI292" i="280"/>
  <c r="EI288" i="280"/>
  <c r="EI289" i="280"/>
  <c r="EI290" i="280"/>
  <c r="EI293" i="280"/>
  <c r="EI294" i="280"/>
  <c r="EI295" i="280"/>
  <c r="EI56" i="265"/>
  <c r="EI307" i="280"/>
  <c r="EI303" i="280"/>
  <c r="EI304" i="280"/>
  <c r="EI305" i="280"/>
  <c r="EI308" i="280"/>
  <c r="EI309" i="280"/>
  <c r="EI310" i="280"/>
  <c r="EI57" i="265"/>
  <c r="EI58" i="265"/>
  <c r="EI61" i="265"/>
  <c r="EI60" i="286"/>
  <c r="EI61" i="286"/>
  <c r="EI64" i="286"/>
  <c r="EI65" i="286"/>
  <c r="EI9" i="288"/>
  <c r="EI10" i="288"/>
  <c r="EI11" i="288"/>
  <c r="EI13" i="288"/>
  <c r="EI16" i="288"/>
  <c r="EI28" i="286"/>
  <c r="EI29" i="286"/>
  <c r="EI30" i="286"/>
  <c r="EJ27" i="286"/>
  <c r="EJ55" i="286"/>
  <c r="EJ202" i="280"/>
  <c r="EJ17" i="265"/>
  <c r="EJ268" i="280"/>
  <c r="EJ18" i="265"/>
  <c r="EI298" i="280"/>
  <c r="EI299" i="280"/>
  <c r="EI300" i="280"/>
  <c r="EI317" i="280"/>
  <c r="EI318" i="280"/>
  <c r="EI319" i="280"/>
  <c r="EJ316" i="280"/>
  <c r="EJ283" i="280"/>
  <c r="EJ284" i="280"/>
  <c r="EJ285" i="280"/>
  <c r="EJ19" i="265"/>
  <c r="EJ20" i="265"/>
  <c r="EJ10" i="282"/>
  <c r="EJ11" i="282"/>
  <c r="EJ12" i="282"/>
  <c r="EJ22" i="265"/>
  <c r="EJ23" i="265"/>
  <c r="EJ56" i="286"/>
  <c r="EJ57" i="286"/>
  <c r="EJ63" i="286"/>
  <c r="EI39" i="286"/>
  <c r="EI40" i="286"/>
  <c r="EI41" i="286"/>
  <c r="EJ38" i="286"/>
  <c r="EJ59" i="286"/>
  <c r="EJ36" i="282"/>
  <c r="EJ37" i="282"/>
  <c r="EJ38" i="282"/>
  <c r="EJ39" i="282"/>
  <c r="EJ44" i="282"/>
  <c r="EJ45" i="282"/>
  <c r="EJ47" i="282"/>
  <c r="EJ48" i="282"/>
  <c r="EJ57" i="282"/>
  <c r="EJ53" i="282"/>
  <c r="EI50" i="282"/>
  <c r="EI51" i="282"/>
  <c r="EI75" i="282"/>
  <c r="EI76" i="282"/>
  <c r="EI77" i="282"/>
  <c r="EJ74" i="282"/>
  <c r="EJ54" i="282"/>
  <c r="EJ55" i="282"/>
  <c r="EJ58" i="282"/>
  <c r="EJ59" i="282"/>
  <c r="EJ62" i="282"/>
  <c r="EJ63" i="282"/>
  <c r="EJ64" i="282"/>
  <c r="EJ34" i="265"/>
  <c r="EJ35" i="265"/>
  <c r="EJ44" i="265"/>
  <c r="EJ46" i="265"/>
  <c r="EJ176" i="280"/>
  <c r="EJ47" i="265"/>
  <c r="EJ48" i="265"/>
  <c r="EJ242" i="280"/>
  <c r="EJ49" i="265"/>
  <c r="EJ50" i="265"/>
  <c r="EJ45" i="314"/>
  <c r="EJ46" i="314"/>
  <c r="EJ48" i="314"/>
  <c r="EJ50" i="314"/>
  <c r="EJ51" i="314"/>
  <c r="EJ61" i="314"/>
  <c r="EJ35" i="314"/>
  <c r="EI79" i="314"/>
  <c r="EI80" i="314"/>
  <c r="EI81" i="314"/>
  <c r="EJ78" i="314"/>
  <c r="EJ36" i="314"/>
  <c r="EJ38" i="314"/>
  <c r="EJ40" i="314"/>
  <c r="EJ42" i="314"/>
  <c r="EJ62" i="314"/>
  <c r="EJ63" i="314"/>
  <c r="EJ64" i="314"/>
  <c r="EJ52" i="265"/>
  <c r="EJ53" i="314"/>
  <c r="EJ55" i="314"/>
  <c r="EJ57" i="314"/>
  <c r="EJ58" i="314"/>
  <c r="EJ59" i="314"/>
  <c r="EJ70" i="314"/>
  <c r="EJ67" i="314"/>
  <c r="EJ68" i="314"/>
  <c r="EJ71" i="314"/>
  <c r="EJ72" i="314"/>
  <c r="EJ53" i="265"/>
  <c r="EJ54" i="265"/>
  <c r="EJ292" i="280"/>
  <c r="EJ288" i="280"/>
  <c r="EJ289" i="280"/>
  <c r="EJ290" i="280"/>
  <c r="EJ293" i="280"/>
  <c r="EJ294" i="280"/>
  <c r="EJ295" i="280"/>
  <c r="EJ56" i="265"/>
  <c r="EJ307" i="280"/>
  <c r="EJ303" i="280"/>
  <c r="EJ304" i="280"/>
  <c r="EJ305" i="280"/>
  <c r="EJ308" i="280"/>
  <c r="EJ309" i="280"/>
  <c r="EJ310" i="280"/>
  <c r="EJ57" i="265"/>
  <c r="EJ58" i="265"/>
  <c r="EJ61" i="265"/>
  <c r="EJ60" i="286"/>
  <c r="EJ61" i="286"/>
  <c r="EJ64" i="286"/>
  <c r="EJ65" i="286"/>
  <c r="EJ9" i="288"/>
  <c r="EJ10" i="288"/>
  <c r="EJ11" i="288"/>
  <c r="EJ13" i="288"/>
  <c r="EJ16" i="288"/>
  <c r="EJ28" i="286"/>
  <c r="EJ29" i="286"/>
  <c r="EJ30" i="286"/>
  <c r="EK27" i="286"/>
  <c r="EK55" i="286"/>
  <c r="EK202" i="280"/>
  <c r="EK17" i="265"/>
  <c r="EK268" i="280"/>
  <c r="EK18" i="265"/>
  <c r="EJ298" i="280"/>
  <c r="EJ299" i="280"/>
  <c r="EJ300" i="280"/>
  <c r="EJ317" i="280"/>
  <c r="EJ318" i="280"/>
  <c r="EJ319" i="280"/>
  <c r="EK316" i="280"/>
  <c r="EK283" i="280"/>
  <c r="EK284" i="280"/>
  <c r="EK285" i="280"/>
  <c r="EK19" i="265"/>
  <c r="EK20" i="265"/>
  <c r="EK10" i="282"/>
  <c r="EK11" i="282"/>
  <c r="EK12" i="282"/>
  <c r="EK22" i="265"/>
  <c r="EK23" i="265"/>
  <c r="EK56" i="286"/>
  <c r="EK57" i="286"/>
  <c r="EK63" i="286"/>
  <c r="EJ39" i="286"/>
  <c r="EJ40" i="286"/>
  <c r="EJ41" i="286"/>
  <c r="EK38" i="286"/>
  <c r="EK59" i="286"/>
  <c r="EK36" i="282"/>
  <c r="EK37" i="282"/>
  <c r="EK38" i="282"/>
  <c r="EK39" i="282"/>
  <c r="EK44" i="282"/>
  <c r="EK45" i="282"/>
  <c r="EK47" i="282"/>
  <c r="EK48" i="282"/>
  <c r="EK57" i="282"/>
  <c r="EK53" i="282"/>
  <c r="EJ50" i="282"/>
  <c r="EJ51" i="282"/>
  <c r="EJ75" i="282"/>
  <c r="EJ76" i="282"/>
  <c r="EJ77" i="282"/>
  <c r="EK74" i="282"/>
  <c r="EK54" i="282"/>
  <c r="EK55" i="282"/>
  <c r="EK58" i="282"/>
  <c r="EK59" i="282"/>
  <c r="EK62" i="282"/>
  <c r="EK63" i="282"/>
  <c r="EK64" i="282"/>
  <c r="EK34" i="265"/>
  <c r="EK35" i="265"/>
  <c r="EK44" i="265"/>
  <c r="EK46" i="265"/>
  <c r="EK176" i="280"/>
  <c r="EK47" i="265"/>
  <c r="EK48" i="265"/>
  <c r="EK242" i="280"/>
  <c r="EK49" i="265"/>
  <c r="EK50" i="265"/>
  <c r="EK45" i="314"/>
  <c r="EK46" i="314"/>
  <c r="EK48" i="314"/>
  <c r="EK50" i="314"/>
  <c r="EK51" i="314"/>
  <c r="EK61" i="314"/>
  <c r="EK35" i="314"/>
  <c r="EJ79" i="314"/>
  <c r="EJ80" i="314"/>
  <c r="EJ81" i="314"/>
  <c r="EK78" i="314"/>
  <c r="EK36" i="314"/>
  <c r="EK38" i="314"/>
  <c r="EK40" i="314"/>
  <c r="EK42" i="314"/>
  <c r="EK62" i="314"/>
  <c r="EK63" i="314"/>
  <c r="EK64" i="314"/>
  <c r="EK52" i="265"/>
  <c r="EK53" i="314"/>
  <c r="EK55" i="314"/>
  <c r="EK57" i="314"/>
  <c r="EK58" i="314"/>
  <c r="EK59" i="314"/>
  <c r="EK70" i="314"/>
  <c r="EK67" i="314"/>
  <c r="EK68" i="314"/>
  <c r="EK71" i="314"/>
  <c r="EK72" i="314"/>
  <c r="EK53" i="265"/>
  <c r="EK54" i="265"/>
  <c r="EK292" i="280"/>
  <c r="EK288" i="280"/>
  <c r="EK289" i="280"/>
  <c r="EK290" i="280"/>
  <c r="EK293" i="280"/>
  <c r="EK294" i="280"/>
  <c r="EK295" i="280"/>
  <c r="EK56" i="265"/>
  <c r="EK307" i="280"/>
  <c r="EK303" i="280"/>
  <c r="EK304" i="280"/>
  <c r="EK305" i="280"/>
  <c r="EK308" i="280"/>
  <c r="EK309" i="280"/>
  <c r="EK310" i="280"/>
  <c r="EK57" i="265"/>
  <c r="EK58" i="265"/>
  <c r="EK61" i="265"/>
  <c r="EK60" i="286"/>
  <c r="EK61" i="286"/>
  <c r="EK64" i="286"/>
  <c r="EK65" i="286"/>
  <c r="EK9" i="288"/>
  <c r="EK10" i="288"/>
  <c r="EK11" i="288"/>
  <c r="EK13" i="288"/>
  <c r="EK16" i="288"/>
  <c r="EK28" i="286"/>
  <c r="EK29" i="286"/>
  <c r="EK30" i="286"/>
  <c r="EL27" i="286"/>
  <c r="EL55" i="286"/>
  <c r="EL202" i="280"/>
  <c r="EL17" i="265"/>
  <c r="EL268" i="280"/>
  <c r="EL18" i="265"/>
  <c r="EK298" i="280"/>
  <c r="EK299" i="280"/>
  <c r="EK300" i="280"/>
  <c r="EK317" i="280"/>
  <c r="EK318" i="280"/>
  <c r="EK319" i="280"/>
  <c r="EL316" i="280"/>
  <c r="EL283" i="280"/>
  <c r="EL284" i="280"/>
  <c r="EL285" i="280"/>
  <c r="EL19" i="265"/>
  <c r="EL20" i="265"/>
  <c r="EL10" i="282"/>
  <c r="EL11" i="282"/>
  <c r="EL12" i="282"/>
  <c r="EL22" i="265"/>
  <c r="EL23" i="265"/>
  <c r="EL56" i="286"/>
  <c r="EL57" i="286"/>
  <c r="EL63" i="286"/>
  <c r="EK39" i="286"/>
  <c r="EK40" i="286"/>
  <c r="EK41" i="286"/>
  <c r="EL38" i="286"/>
  <c r="EL59" i="286"/>
  <c r="EL36" i="282"/>
  <c r="EL37" i="282"/>
  <c r="EL38" i="282"/>
  <c r="EL39" i="282"/>
  <c r="EL44" i="282"/>
  <c r="EL45" i="282"/>
  <c r="EL47" i="282"/>
  <c r="EL48" i="282"/>
  <c r="EL57" i="282"/>
  <c r="EL53" i="282"/>
  <c r="EK50" i="282"/>
  <c r="EK51" i="282"/>
  <c r="EK75" i="282"/>
  <c r="EK76" i="282"/>
  <c r="EK77" i="282"/>
  <c r="EL74" i="282"/>
  <c r="EL54" i="282"/>
  <c r="EL55" i="282"/>
  <c r="EL58" i="282"/>
  <c r="EL59" i="282"/>
  <c r="EL62" i="282"/>
  <c r="EL63" i="282"/>
  <c r="EL64" i="282"/>
  <c r="EL34" i="265"/>
  <c r="EL35" i="265"/>
  <c r="EL44" i="265"/>
  <c r="EL46" i="265"/>
  <c r="EL176" i="280"/>
  <c r="EL47" i="265"/>
  <c r="EL48" i="265"/>
  <c r="EL242" i="280"/>
  <c r="EL49" i="265"/>
  <c r="EL50" i="265"/>
  <c r="EL45" i="314"/>
  <c r="EL46" i="314"/>
  <c r="EL48" i="314"/>
  <c r="EL50" i="314"/>
  <c r="EL51" i="314"/>
  <c r="EL61" i="314"/>
  <c r="EL35" i="314"/>
  <c r="EK79" i="314"/>
  <c r="EK80" i="314"/>
  <c r="EK81" i="314"/>
  <c r="EL78" i="314"/>
  <c r="EL36" i="314"/>
  <c r="EL38" i="314"/>
  <c r="EL40" i="314"/>
  <c r="EL42" i="314"/>
  <c r="EL62" i="314"/>
  <c r="EL63" i="314"/>
  <c r="EL64" i="314"/>
  <c r="EL52" i="265"/>
  <c r="EL53" i="314"/>
  <c r="EL55" i="314"/>
  <c r="EL57" i="314"/>
  <c r="EL58" i="314"/>
  <c r="EL59" i="314"/>
  <c r="EL70" i="314"/>
  <c r="EL67" i="314"/>
  <c r="EL68" i="314"/>
  <c r="EL71" i="314"/>
  <c r="EL72" i="314"/>
  <c r="EL53" i="265"/>
  <c r="EL54" i="265"/>
  <c r="EL292" i="280"/>
  <c r="EL288" i="280"/>
  <c r="EL289" i="280"/>
  <c r="EL290" i="280"/>
  <c r="EL293" i="280"/>
  <c r="EL294" i="280"/>
  <c r="EL295" i="280"/>
  <c r="EL56" i="265"/>
  <c r="EL307" i="280"/>
  <c r="EL303" i="280"/>
  <c r="EL304" i="280"/>
  <c r="EL305" i="280"/>
  <c r="EL308" i="280"/>
  <c r="EL309" i="280"/>
  <c r="EL310" i="280"/>
  <c r="EL57" i="265"/>
  <c r="EL58" i="265"/>
  <c r="EL61" i="265"/>
  <c r="EL60" i="286"/>
  <c r="EL61" i="286"/>
  <c r="EL64" i="286"/>
  <c r="EL65" i="286"/>
  <c r="EL9" i="288"/>
  <c r="EL10" i="288"/>
  <c r="EL11" i="288"/>
  <c r="EL13" i="288"/>
  <c r="EL16" i="288"/>
  <c r="EL28" i="286"/>
  <c r="EL29" i="286"/>
  <c r="EL30" i="286"/>
  <c r="EM27" i="286"/>
  <c r="EM55" i="286"/>
  <c r="EM202" i="280"/>
  <c r="EM17" i="265"/>
  <c r="EM268" i="280"/>
  <c r="EM18" i="265"/>
  <c r="EL298" i="280"/>
  <c r="EL299" i="280"/>
  <c r="EL300" i="280"/>
  <c r="EL317" i="280"/>
  <c r="EL318" i="280"/>
  <c r="EL319" i="280"/>
  <c r="EM316" i="280"/>
  <c r="EM283" i="280"/>
  <c r="EM284" i="280"/>
  <c r="EM285" i="280"/>
  <c r="EM19" i="265"/>
  <c r="EM20" i="265"/>
  <c r="EM10" i="282"/>
  <c r="EM11" i="282"/>
  <c r="EM12" i="282"/>
  <c r="EM22" i="265"/>
  <c r="EM23" i="265"/>
  <c r="EM56" i="286"/>
  <c r="EM57" i="286"/>
  <c r="EM63" i="286"/>
  <c r="EL39" i="286"/>
  <c r="EL40" i="286"/>
  <c r="EL41" i="286"/>
  <c r="EM38" i="286"/>
  <c r="EM59" i="286"/>
  <c r="EM36" i="282"/>
  <c r="EM37" i="282"/>
  <c r="EM38" i="282"/>
  <c r="EM39" i="282"/>
  <c r="EM44" i="282"/>
  <c r="EM45" i="282"/>
  <c r="EM47" i="282"/>
  <c r="EM48" i="282"/>
  <c r="EM57" i="282"/>
  <c r="EM53" i="282"/>
  <c r="EL50" i="282"/>
  <c r="EL51" i="282"/>
  <c r="EL75" i="282"/>
  <c r="EL76" i="282"/>
  <c r="EL77" i="282"/>
  <c r="EM74" i="282"/>
  <c r="EM54" i="282"/>
  <c r="EM55" i="282"/>
  <c r="EM58" i="282"/>
  <c r="EM59" i="282"/>
  <c r="EM62" i="282"/>
  <c r="EM63" i="282"/>
  <c r="EM64" i="282"/>
  <c r="EM34" i="265"/>
  <c r="EM35" i="265"/>
  <c r="EM44" i="265"/>
  <c r="EM46" i="265"/>
  <c r="EM176" i="280"/>
  <c r="EM47" i="265"/>
  <c r="EM48" i="265"/>
  <c r="EM242" i="280"/>
  <c r="EM49" i="265"/>
  <c r="EM50" i="265"/>
  <c r="EM45" i="314"/>
  <c r="EM46" i="314"/>
  <c r="EM48" i="314"/>
  <c r="EM50" i="314"/>
  <c r="EM51" i="314"/>
  <c r="EM61" i="314"/>
  <c r="EM35" i="314"/>
  <c r="EL79" i="314"/>
  <c r="EL80" i="314"/>
  <c r="EL81" i="314"/>
  <c r="EM78" i="314"/>
  <c r="EM36" i="314"/>
  <c r="EM38" i="314"/>
  <c r="EM40" i="314"/>
  <c r="EM42" i="314"/>
  <c r="EM62" i="314"/>
  <c r="EM63" i="314"/>
  <c r="EM64" i="314"/>
  <c r="EM52" i="265"/>
  <c r="EM53" i="314"/>
  <c r="EM55" i="314"/>
  <c r="EM57" i="314"/>
  <c r="EM58" i="314"/>
  <c r="EM59" i="314"/>
  <c r="EM70" i="314"/>
  <c r="EM67" i="314"/>
  <c r="EM68" i="314"/>
  <c r="EM71" i="314"/>
  <c r="EM72" i="314"/>
  <c r="EM53" i="265"/>
  <c r="EM54" i="265"/>
  <c r="EM292" i="280"/>
  <c r="EM288" i="280"/>
  <c r="EM289" i="280"/>
  <c r="EM290" i="280"/>
  <c r="EM293" i="280"/>
  <c r="EM294" i="280"/>
  <c r="EM295" i="280"/>
  <c r="EM56" i="265"/>
  <c r="EM307" i="280"/>
  <c r="EM303" i="280"/>
  <c r="EM304" i="280"/>
  <c r="EM305" i="280"/>
  <c r="EM308" i="280"/>
  <c r="EM309" i="280"/>
  <c r="EM310" i="280"/>
  <c r="EM57" i="265"/>
  <c r="EM58" i="265"/>
  <c r="EM61" i="265"/>
  <c r="EM60" i="286"/>
  <c r="EM61" i="286"/>
  <c r="EM64" i="286"/>
  <c r="EM65" i="286"/>
  <c r="EM9" i="288"/>
  <c r="EM10" i="288"/>
  <c r="EM11" i="288"/>
  <c r="EM13" i="288"/>
  <c r="EM16" i="288"/>
  <c r="EM28" i="286"/>
  <c r="EM29" i="286"/>
  <c r="EM30" i="286"/>
  <c r="EN27" i="286"/>
  <c r="EN55" i="286"/>
  <c r="EN202" i="280"/>
  <c r="EN17" i="265"/>
  <c r="EN268" i="280"/>
  <c r="EN18" i="265"/>
  <c r="EM298" i="280"/>
  <c r="EM299" i="280"/>
  <c r="EM300" i="280"/>
  <c r="EM317" i="280"/>
  <c r="EM318" i="280"/>
  <c r="EM319" i="280"/>
  <c r="EN316" i="280"/>
  <c r="EN283" i="280"/>
  <c r="EN284" i="280"/>
  <c r="EN285" i="280"/>
  <c r="EN19" i="265"/>
  <c r="EN20" i="265"/>
  <c r="EN10" i="282"/>
  <c r="EN11" i="282"/>
  <c r="EN12" i="282"/>
  <c r="EN22" i="265"/>
  <c r="EN23" i="265"/>
  <c r="EN56" i="286"/>
  <c r="EN57" i="286"/>
  <c r="EN63" i="286"/>
  <c r="EM39" i="286"/>
  <c r="EM40" i="286"/>
  <c r="EM41" i="286"/>
  <c r="EN38" i="286"/>
  <c r="EN59" i="286"/>
  <c r="EN36" i="282"/>
  <c r="EN37" i="282"/>
  <c r="EN38" i="282"/>
  <c r="EN39" i="282"/>
  <c r="EN44" i="282"/>
  <c r="EN45" i="282"/>
  <c r="EN47" i="282"/>
  <c r="EN48" i="282"/>
  <c r="EN57" i="282"/>
  <c r="EN53" i="282"/>
  <c r="EM50" i="282"/>
  <c r="EM51" i="282"/>
  <c r="EM75" i="282"/>
  <c r="EM76" i="282"/>
  <c r="EM77" i="282"/>
  <c r="EN74" i="282"/>
  <c r="EN54" i="282"/>
  <c r="EN55" i="282"/>
  <c r="EN58" i="282"/>
  <c r="EN59" i="282"/>
  <c r="EN62" i="282"/>
  <c r="EN63" i="282"/>
  <c r="EN64" i="282"/>
  <c r="EN34" i="265"/>
  <c r="EN35" i="265"/>
  <c r="EN44" i="265"/>
  <c r="EN46" i="265"/>
  <c r="EN176" i="280"/>
  <c r="EN47" i="265"/>
  <c r="EN48" i="265"/>
  <c r="EN242" i="280"/>
  <c r="EN49" i="265"/>
  <c r="EN50" i="265"/>
  <c r="EN45" i="314"/>
  <c r="EN46" i="314"/>
  <c r="EN48" i="314"/>
  <c r="EN50" i="314"/>
  <c r="EN51" i="314"/>
  <c r="EN61" i="314"/>
  <c r="EN35" i="314"/>
  <c r="EM79" i="314"/>
  <c r="EM80" i="314"/>
  <c r="EM81" i="314"/>
  <c r="EN78" i="314"/>
  <c r="EN36" i="314"/>
  <c r="EN38" i="314"/>
  <c r="EN40" i="314"/>
  <c r="EN42" i="314"/>
  <c r="EN62" i="314"/>
  <c r="EN63" i="314"/>
  <c r="EN64" i="314"/>
  <c r="EN52" i="265"/>
  <c r="EN53" i="314"/>
  <c r="EN55" i="314"/>
  <c r="EN57" i="314"/>
  <c r="EN58" i="314"/>
  <c r="EN59" i="314"/>
  <c r="EN70" i="314"/>
  <c r="EN67" i="314"/>
  <c r="EN68" i="314"/>
  <c r="EN71" i="314"/>
  <c r="EN72" i="314"/>
  <c r="EN53" i="265"/>
  <c r="EN54" i="265"/>
  <c r="EN292" i="280"/>
  <c r="EN288" i="280"/>
  <c r="EN289" i="280"/>
  <c r="EN290" i="280"/>
  <c r="EN293" i="280"/>
  <c r="EN294" i="280"/>
  <c r="EN295" i="280"/>
  <c r="EN56" i="265"/>
  <c r="EN307" i="280"/>
  <c r="EN303" i="280"/>
  <c r="EN304" i="280"/>
  <c r="EN305" i="280"/>
  <c r="EN308" i="280"/>
  <c r="EN309" i="280"/>
  <c r="EN310" i="280"/>
  <c r="EN57" i="265"/>
  <c r="EN58" i="265"/>
  <c r="EN61" i="265"/>
  <c r="EN60" i="286"/>
  <c r="EN61" i="286"/>
  <c r="EN64" i="286"/>
  <c r="EN65" i="286"/>
  <c r="EN9" i="288"/>
  <c r="EN10" i="288"/>
  <c r="EN11" i="288"/>
  <c r="EN13" i="288"/>
  <c r="EN16" i="288"/>
  <c r="EN28" i="286"/>
  <c r="EN29" i="286"/>
  <c r="EN30" i="286"/>
  <c r="EO27" i="286"/>
  <c r="EO55" i="286"/>
  <c r="EO202" i="280"/>
  <c r="EO17" i="265"/>
  <c r="EO268" i="280"/>
  <c r="EO18" i="265"/>
  <c r="EN298" i="280"/>
  <c r="EN299" i="280"/>
  <c r="EN300" i="280"/>
  <c r="EN317" i="280"/>
  <c r="EN318" i="280"/>
  <c r="EN319" i="280"/>
  <c r="EO316" i="280"/>
  <c r="EO283" i="280"/>
  <c r="EO284" i="280"/>
  <c r="EO285" i="280"/>
  <c r="EO19" i="265"/>
  <c r="EO20" i="265"/>
  <c r="EO10" i="282"/>
  <c r="EO11" i="282"/>
  <c r="EO12" i="282"/>
  <c r="EO22" i="265"/>
  <c r="EO23" i="265"/>
  <c r="EO56" i="286"/>
  <c r="EO57" i="286"/>
  <c r="EO63" i="286"/>
  <c r="EN39" i="286"/>
  <c r="EN40" i="286"/>
  <c r="EN41" i="286"/>
  <c r="EO38" i="286"/>
  <c r="EO59" i="286"/>
  <c r="EO36" i="282"/>
  <c r="EO37" i="282"/>
  <c r="EO38" i="282"/>
  <c r="EO39" i="282"/>
  <c r="EO44" i="282"/>
  <c r="EO45" i="282"/>
  <c r="EO47" i="282"/>
  <c r="EO48" i="282"/>
  <c r="EO57" i="282"/>
  <c r="EO53" i="282"/>
  <c r="EN50" i="282"/>
  <c r="EN51" i="282"/>
  <c r="EN75" i="282"/>
  <c r="EN76" i="282"/>
  <c r="EN77" i="282"/>
  <c r="EO74" i="282"/>
  <c r="EO54" i="282"/>
  <c r="EO55" i="282"/>
  <c r="EO58" i="282"/>
  <c r="EO59" i="282"/>
  <c r="EO62" i="282"/>
  <c r="EO63" i="282"/>
  <c r="EO64" i="282"/>
  <c r="EO34" i="265"/>
  <c r="EO35" i="265"/>
  <c r="EO44" i="265"/>
  <c r="EO46" i="265"/>
  <c r="EO176" i="280"/>
  <c r="EO47" i="265"/>
  <c r="EO48" i="265"/>
  <c r="EO242" i="280"/>
  <c r="EO49" i="265"/>
  <c r="EO50" i="265"/>
  <c r="EO45" i="314"/>
  <c r="EO46" i="314"/>
  <c r="EO48" i="314"/>
  <c r="EO50" i="314"/>
  <c r="EO51" i="314"/>
  <c r="EO61" i="314"/>
  <c r="EO35" i="314"/>
  <c r="EN79" i="314"/>
  <c r="EN80" i="314"/>
  <c r="EN81" i="314"/>
  <c r="EO78" i="314"/>
  <c r="EO36" i="314"/>
  <c r="EO38" i="314"/>
  <c r="EO40" i="314"/>
  <c r="EO42" i="314"/>
  <c r="EO62" i="314"/>
  <c r="EO63" i="314"/>
  <c r="EO64" i="314"/>
  <c r="EO52" i="265"/>
  <c r="EO53" i="314"/>
  <c r="EO55" i="314"/>
  <c r="EO57" i="314"/>
  <c r="EO58" i="314"/>
  <c r="EO59" i="314"/>
  <c r="EO70" i="314"/>
  <c r="EO67" i="314"/>
  <c r="EO68" i="314"/>
  <c r="EO71" i="314"/>
  <c r="EO72" i="314"/>
  <c r="EO53" i="265"/>
  <c r="EO54" i="265"/>
  <c r="EO292" i="280"/>
  <c r="EO288" i="280"/>
  <c r="EO289" i="280"/>
  <c r="EO290" i="280"/>
  <c r="EO293" i="280"/>
  <c r="EO294" i="280"/>
  <c r="EO295" i="280"/>
  <c r="EO56" i="265"/>
  <c r="EO307" i="280"/>
  <c r="EO303" i="280"/>
  <c r="EO304" i="280"/>
  <c r="EO305" i="280"/>
  <c r="EO308" i="280"/>
  <c r="EO309" i="280"/>
  <c r="EO310" i="280"/>
  <c r="EO57" i="265"/>
  <c r="EO58" i="265"/>
  <c r="EO61" i="265"/>
  <c r="EO60" i="286"/>
  <c r="EO61" i="286"/>
  <c r="EO64" i="286"/>
  <c r="EO65" i="286"/>
  <c r="EO9" i="288"/>
  <c r="EO10" i="288"/>
  <c r="EO11" i="288"/>
  <c r="EO13" i="288"/>
  <c r="EO16" i="288"/>
  <c r="EO28" i="286"/>
  <c r="EO29" i="286"/>
  <c r="EO30" i="286"/>
  <c r="EP27" i="286"/>
  <c r="EP55" i="286"/>
  <c r="EP202" i="280"/>
  <c r="EP17" i="265"/>
  <c r="EP268" i="280"/>
  <c r="EP18" i="265"/>
  <c r="EO298" i="280"/>
  <c r="EO299" i="280"/>
  <c r="EO300" i="280"/>
  <c r="EO317" i="280"/>
  <c r="EO318" i="280"/>
  <c r="EO319" i="280"/>
  <c r="EP316" i="280"/>
  <c r="EP283" i="280"/>
  <c r="EP284" i="280"/>
  <c r="EP285" i="280"/>
  <c r="EP19" i="265"/>
  <c r="EP20" i="265"/>
  <c r="EP10" i="282"/>
  <c r="EP11" i="282"/>
  <c r="EP12" i="282"/>
  <c r="EP22" i="265"/>
  <c r="EP23" i="265"/>
  <c r="EP56" i="286"/>
  <c r="EP57" i="286"/>
  <c r="EP63" i="286"/>
  <c r="EO39" i="286"/>
  <c r="EO40" i="286"/>
  <c r="EO41" i="286"/>
  <c r="EP38" i="286"/>
  <c r="EP59" i="286"/>
  <c r="EP36" i="282"/>
  <c r="EP37" i="282"/>
  <c r="EP38" i="282"/>
  <c r="EP39" i="282"/>
  <c r="EP44" i="282"/>
  <c r="EP45" i="282"/>
  <c r="EP47" i="282"/>
  <c r="EP48" i="282"/>
  <c r="EP57" i="282"/>
  <c r="EP53" i="282"/>
  <c r="EO50" i="282"/>
  <c r="EO51" i="282"/>
  <c r="EO75" i="282"/>
  <c r="EO76" i="282"/>
  <c r="EO77" i="282"/>
  <c r="EP74" i="282"/>
  <c r="EP54" i="282"/>
  <c r="EP55" i="282"/>
  <c r="EP58" i="282"/>
  <c r="EP59" i="282"/>
  <c r="EP62" i="282"/>
  <c r="EP63" i="282"/>
  <c r="EP64" i="282"/>
  <c r="EP34" i="265"/>
  <c r="EP35" i="265"/>
  <c r="EP44" i="265"/>
  <c r="EP46" i="265"/>
  <c r="EP176" i="280"/>
  <c r="EP47" i="265"/>
  <c r="EP48" i="265"/>
  <c r="EP242" i="280"/>
  <c r="EP49" i="265"/>
  <c r="EP50" i="265"/>
  <c r="EP45" i="314"/>
  <c r="EP46" i="314"/>
  <c r="EP48" i="314"/>
  <c r="EP50" i="314"/>
  <c r="EP51" i="314"/>
  <c r="EP61" i="314"/>
  <c r="EP35" i="314"/>
  <c r="EO79" i="314"/>
  <c r="EO80" i="314"/>
  <c r="EO81" i="314"/>
  <c r="EP78" i="314"/>
  <c r="EP36" i="314"/>
  <c r="EP38" i="314"/>
  <c r="EP40" i="314"/>
  <c r="EP42" i="314"/>
  <c r="EP62" i="314"/>
  <c r="EP63" i="314"/>
  <c r="EP64" i="314"/>
  <c r="EP52" i="265"/>
  <c r="EP53" i="314"/>
  <c r="EP55" i="314"/>
  <c r="EP57" i="314"/>
  <c r="EP58" i="314"/>
  <c r="EP59" i="314"/>
  <c r="EP70" i="314"/>
  <c r="EP67" i="314"/>
  <c r="EP68" i="314"/>
  <c r="EP71" i="314"/>
  <c r="EP72" i="314"/>
  <c r="EP53" i="265"/>
  <c r="EP54" i="265"/>
  <c r="EP292" i="280"/>
  <c r="EP288" i="280"/>
  <c r="EP289" i="280"/>
  <c r="EP290" i="280"/>
  <c r="EP293" i="280"/>
  <c r="EP294" i="280"/>
  <c r="EP295" i="280"/>
  <c r="EP56" i="265"/>
  <c r="EP307" i="280"/>
  <c r="EP303" i="280"/>
  <c r="EP304" i="280"/>
  <c r="EP305" i="280"/>
  <c r="EP308" i="280"/>
  <c r="EP309" i="280"/>
  <c r="EP310" i="280"/>
  <c r="EP57" i="265"/>
  <c r="EP58" i="265"/>
  <c r="EP61" i="265"/>
  <c r="EP60" i="286"/>
  <c r="EP61" i="286"/>
  <c r="EP64" i="286"/>
  <c r="EP65" i="286"/>
  <c r="EP9" i="288"/>
  <c r="EP10" i="288"/>
  <c r="EP11" i="288"/>
  <c r="EP13" i="288"/>
  <c r="EP16" i="288"/>
  <c r="EP28" i="286"/>
  <c r="EP29" i="286"/>
  <c r="EP30" i="286"/>
  <c r="EQ27" i="286"/>
  <c r="EQ55" i="286"/>
  <c r="EQ202" i="280"/>
  <c r="EQ17" i="265"/>
  <c r="EQ268" i="280"/>
  <c r="EQ18" i="265"/>
  <c r="EP298" i="280"/>
  <c r="EP299" i="280"/>
  <c r="EP300" i="280"/>
  <c r="EP317" i="280"/>
  <c r="EP318" i="280"/>
  <c r="EP319" i="280"/>
  <c r="EQ316" i="280"/>
  <c r="EQ283" i="280"/>
  <c r="EQ284" i="280"/>
  <c r="EQ285" i="280"/>
  <c r="EQ19" i="265"/>
  <c r="EQ20" i="265"/>
  <c r="EQ10" i="282"/>
  <c r="EQ11" i="282"/>
  <c r="EQ12" i="282"/>
  <c r="EQ22" i="265"/>
  <c r="EQ23" i="265"/>
  <c r="EQ56" i="286"/>
  <c r="EQ57" i="286"/>
  <c r="EQ63" i="286"/>
  <c r="EP39" i="286"/>
  <c r="EP40" i="286"/>
  <c r="EP41" i="286"/>
  <c r="EQ38" i="286"/>
  <c r="EQ59" i="286"/>
  <c r="EQ36" i="282"/>
  <c r="EQ37" i="282"/>
  <c r="EQ38" i="282"/>
  <c r="EQ39" i="282"/>
  <c r="EQ44" i="282"/>
  <c r="EQ45" i="282"/>
  <c r="EQ47" i="282"/>
  <c r="EQ48" i="282"/>
  <c r="EQ57" i="282"/>
  <c r="EQ53" i="282"/>
  <c r="EP50" i="282"/>
  <c r="EP51" i="282"/>
  <c r="EP75" i="282"/>
  <c r="EP76" i="282"/>
  <c r="EP77" i="282"/>
  <c r="EQ74" i="282"/>
  <c r="EQ54" i="282"/>
  <c r="EQ55" i="282"/>
  <c r="EQ58" i="282"/>
  <c r="EQ59" i="282"/>
  <c r="EQ62" i="282"/>
  <c r="EQ63" i="282"/>
  <c r="EQ64" i="282"/>
  <c r="EQ34" i="265"/>
  <c r="EQ35" i="265"/>
  <c r="EQ44" i="265"/>
  <c r="EQ46" i="265"/>
  <c r="EQ176" i="280"/>
  <c r="EQ47" i="265"/>
  <c r="EQ48" i="265"/>
  <c r="EQ242" i="280"/>
  <c r="EQ49" i="265"/>
  <c r="EQ50" i="265"/>
  <c r="EQ45" i="314"/>
  <c r="EQ46" i="314"/>
  <c r="EQ48" i="314"/>
  <c r="EQ50" i="314"/>
  <c r="EQ51" i="314"/>
  <c r="EQ61" i="314"/>
  <c r="EQ35" i="314"/>
  <c r="EP79" i="314"/>
  <c r="EP80" i="314"/>
  <c r="EP81" i="314"/>
  <c r="EQ78" i="314"/>
  <c r="EQ36" i="314"/>
  <c r="EQ38" i="314"/>
  <c r="EQ40" i="314"/>
  <c r="EQ42" i="314"/>
  <c r="EQ62" i="314"/>
  <c r="EQ63" i="314"/>
  <c r="EQ64" i="314"/>
  <c r="EQ52" i="265"/>
  <c r="EQ53" i="314"/>
  <c r="EQ55" i="314"/>
  <c r="EQ57" i="314"/>
  <c r="EQ58" i="314"/>
  <c r="EQ59" i="314"/>
  <c r="EQ70" i="314"/>
  <c r="EQ67" i="314"/>
  <c r="EQ68" i="314"/>
  <c r="EQ71" i="314"/>
  <c r="EQ72" i="314"/>
  <c r="EQ53" i="265"/>
  <c r="EQ54" i="265"/>
  <c r="EQ292" i="280"/>
  <c r="EQ288" i="280"/>
  <c r="EQ289" i="280"/>
  <c r="EQ290" i="280"/>
  <c r="EQ293" i="280"/>
  <c r="EQ294" i="280"/>
  <c r="EQ295" i="280"/>
  <c r="EQ56" i="265"/>
  <c r="EQ307" i="280"/>
  <c r="EQ303" i="280"/>
  <c r="EQ304" i="280"/>
  <c r="EQ305" i="280"/>
  <c r="EQ308" i="280"/>
  <c r="EQ309" i="280"/>
  <c r="EQ310" i="280"/>
  <c r="EQ57" i="265"/>
  <c r="EQ58" i="265"/>
  <c r="EQ61" i="265"/>
  <c r="EQ60" i="286"/>
  <c r="EQ61" i="286"/>
  <c r="EQ64" i="286"/>
  <c r="EQ65" i="286"/>
  <c r="EQ9" i="288"/>
  <c r="EQ10" i="288"/>
  <c r="EQ11" i="288"/>
  <c r="EQ13" i="288"/>
  <c r="EQ16" i="288"/>
  <c r="EQ28" i="286"/>
  <c r="EQ29" i="286"/>
  <c r="EQ30" i="286"/>
  <c r="ER27" i="286"/>
  <c r="ER55" i="286"/>
  <c r="ER202" i="280"/>
  <c r="ER17" i="265"/>
  <c r="ER268" i="280"/>
  <c r="ER18" i="265"/>
  <c r="EQ298" i="280"/>
  <c r="EQ299" i="280"/>
  <c r="EQ300" i="280"/>
  <c r="EQ317" i="280"/>
  <c r="EQ318" i="280"/>
  <c r="EQ319" i="280"/>
  <c r="ER316" i="280"/>
  <c r="ER283" i="280"/>
  <c r="ER284" i="280"/>
  <c r="ER285" i="280"/>
  <c r="ER19" i="265"/>
  <c r="ER20" i="265"/>
  <c r="ER10" i="282"/>
  <c r="ER11" i="282"/>
  <c r="ER12" i="282"/>
  <c r="ER22" i="265"/>
  <c r="ER23" i="265"/>
  <c r="ER56" i="286"/>
  <c r="ER57" i="286"/>
  <c r="ER63" i="286"/>
  <c r="EQ39" i="286"/>
  <c r="EQ40" i="286"/>
  <c r="EQ41" i="286"/>
  <c r="ER38" i="286"/>
  <c r="ER59" i="286"/>
  <c r="ER36" i="282"/>
  <c r="ER37" i="282"/>
  <c r="ER38" i="282"/>
  <c r="ER39" i="282"/>
  <c r="ER44" i="282"/>
  <c r="ER45" i="282"/>
  <c r="ER47" i="282"/>
  <c r="ER48" i="282"/>
  <c r="ER57" i="282"/>
  <c r="ER53" i="282"/>
  <c r="EQ50" i="282"/>
  <c r="EQ51" i="282"/>
  <c r="EQ75" i="282"/>
  <c r="EQ76" i="282"/>
  <c r="EQ77" i="282"/>
  <c r="ER74" i="282"/>
  <c r="ER54" i="282"/>
  <c r="ER55" i="282"/>
  <c r="ER58" i="282"/>
  <c r="ER59" i="282"/>
  <c r="ER62" i="282"/>
  <c r="ER63" i="282"/>
  <c r="ER64" i="282"/>
  <c r="ER34" i="265"/>
  <c r="ER35" i="265"/>
  <c r="ER44" i="265"/>
  <c r="ER46" i="265"/>
  <c r="ER176" i="280"/>
  <c r="ER47" i="265"/>
  <c r="ER48" i="265"/>
  <c r="ER242" i="280"/>
  <c r="ER49" i="265"/>
  <c r="ER50" i="265"/>
  <c r="ER45" i="314"/>
  <c r="ER46" i="314"/>
  <c r="ER48" i="314"/>
  <c r="ER50" i="314"/>
  <c r="ER51" i="314"/>
  <c r="ER61" i="314"/>
  <c r="ER35" i="314"/>
  <c r="EQ79" i="314"/>
  <c r="EQ80" i="314"/>
  <c r="EQ81" i="314"/>
  <c r="ER78" i="314"/>
  <c r="ER36" i="314"/>
  <c r="ER38" i="314"/>
  <c r="ER40" i="314"/>
  <c r="ER42" i="314"/>
  <c r="ER62" i="314"/>
  <c r="ER63" i="314"/>
  <c r="ER64" i="314"/>
  <c r="ER52" i="265"/>
  <c r="ER53" i="314"/>
  <c r="ER55" i="314"/>
  <c r="ER57" i="314"/>
  <c r="ER58" i="314"/>
  <c r="ER59" i="314"/>
  <c r="ER70" i="314"/>
  <c r="ER67" i="314"/>
  <c r="ER68" i="314"/>
  <c r="ER71" i="314"/>
  <c r="ER72" i="314"/>
  <c r="ER53" i="265"/>
  <c r="ER54" i="265"/>
  <c r="ER292" i="280"/>
  <c r="ER288" i="280"/>
  <c r="ER289" i="280"/>
  <c r="ER290" i="280"/>
  <c r="ER293" i="280"/>
  <c r="ER294" i="280"/>
  <c r="ER295" i="280"/>
  <c r="ER56" i="265"/>
  <c r="ER307" i="280"/>
  <c r="ER303" i="280"/>
  <c r="ER304" i="280"/>
  <c r="ER305" i="280"/>
  <c r="ER308" i="280"/>
  <c r="ER309" i="280"/>
  <c r="ER310" i="280"/>
  <c r="ER57" i="265"/>
  <c r="ER58" i="265"/>
  <c r="ER61" i="265"/>
  <c r="ER60" i="286"/>
  <c r="ER61" i="286"/>
  <c r="ER64" i="286"/>
  <c r="ER65" i="286"/>
  <c r="ER9" i="288"/>
  <c r="ER10" i="288"/>
  <c r="ER11" i="288"/>
  <c r="ER13" i="288"/>
  <c r="ER16" i="288"/>
  <c r="ER28" i="286"/>
  <c r="ER29" i="286"/>
  <c r="ER30" i="286"/>
  <c r="ES27" i="286"/>
  <c r="ES55" i="286"/>
  <c r="ES202" i="280"/>
  <c r="ES17" i="265"/>
  <c r="ES268" i="280"/>
  <c r="ES18" i="265"/>
  <c r="ER298" i="280"/>
  <c r="ER299" i="280"/>
  <c r="ER300" i="280"/>
  <c r="ER317" i="280"/>
  <c r="ER318" i="280"/>
  <c r="ER319" i="280"/>
  <c r="ES316" i="280"/>
  <c r="ES283" i="280"/>
  <c r="ES284" i="280"/>
  <c r="ES285" i="280"/>
  <c r="ES19" i="265"/>
  <c r="ES20" i="265"/>
  <c r="ES10" i="282"/>
  <c r="ES11" i="282"/>
  <c r="ES12" i="282"/>
  <c r="ES22" i="265"/>
  <c r="ES23" i="265"/>
  <c r="ES56" i="286"/>
  <c r="ES57" i="286"/>
  <c r="ES63" i="286"/>
  <c r="ER39" i="286"/>
  <c r="ER40" i="286"/>
  <c r="ER41" i="286"/>
  <c r="ES38" i="286"/>
  <c r="ES59" i="286"/>
  <c r="ES36" i="282"/>
  <c r="ES37" i="282"/>
  <c r="ES38" i="282"/>
  <c r="ES39" i="282"/>
  <c r="ES44" i="282"/>
  <c r="ES45" i="282"/>
  <c r="ES47" i="282"/>
  <c r="ES48" i="282"/>
  <c r="ES57" i="282"/>
  <c r="ES53" i="282"/>
  <c r="ER50" i="282"/>
  <c r="ER51" i="282"/>
  <c r="ER75" i="282"/>
  <c r="ER76" i="282"/>
  <c r="ER77" i="282"/>
  <c r="ES74" i="282"/>
  <c r="ES54" i="282"/>
  <c r="ES55" i="282"/>
  <c r="ES58" i="282"/>
  <c r="ES59" i="282"/>
  <c r="ES62" i="282"/>
  <c r="ES63" i="282"/>
  <c r="ES64" i="282"/>
  <c r="ES34" i="265"/>
  <c r="ES35" i="265"/>
  <c r="ES44" i="265"/>
  <c r="ES46" i="265"/>
  <c r="ES176" i="280"/>
  <c r="ES47" i="265"/>
  <c r="ES48" i="265"/>
  <c r="ES242" i="280"/>
  <c r="ES49" i="265"/>
  <c r="ES50" i="265"/>
  <c r="ES45" i="314"/>
  <c r="ES46" i="314"/>
  <c r="ES48" i="314"/>
  <c r="ES50" i="314"/>
  <c r="ES51" i="314"/>
  <c r="ES61" i="314"/>
  <c r="ES35" i="314"/>
  <c r="ER79" i="314"/>
  <c r="ER80" i="314"/>
  <c r="ER81" i="314"/>
  <c r="ES78" i="314"/>
  <c r="ES36" i="314"/>
  <c r="ES38" i="314"/>
  <c r="ES40" i="314"/>
  <c r="ES42" i="314"/>
  <c r="ES62" i="314"/>
  <c r="ES63" i="314"/>
  <c r="ES64" i="314"/>
  <c r="ES52" i="265"/>
  <c r="ES53" i="314"/>
  <c r="ES55" i="314"/>
  <c r="ES57" i="314"/>
  <c r="ES58" i="314"/>
  <c r="ES59" i="314"/>
  <c r="ES70" i="314"/>
  <c r="ES67" i="314"/>
  <c r="ES68" i="314"/>
  <c r="ES71" i="314"/>
  <c r="ES72" i="314"/>
  <c r="ES53" i="265"/>
  <c r="ES54" i="265"/>
  <c r="ES292" i="280"/>
  <c r="ES288" i="280"/>
  <c r="ES289" i="280"/>
  <c r="ES290" i="280"/>
  <c r="ES293" i="280"/>
  <c r="ES294" i="280"/>
  <c r="ES295" i="280"/>
  <c r="ES56" i="265"/>
  <c r="ES307" i="280"/>
  <c r="ES303" i="280"/>
  <c r="ES304" i="280"/>
  <c r="ES305" i="280"/>
  <c r="ES308" i="280"/>
  <c r="ES309" i="280"/>
  <c r="ES310" i="280"/>
  <c r="ES57" i="265"/>
  <c r="ES58" i="265"/>
  <c r="ES61" i="265"/>
  <c r="ES60" i="286"/>
  <c r="ES61" i="286"/>
  <c r="ES64" i="286"/>
  <c r="ES65" i="286"/>
  <c r="ES9" i="288"/>
  <c r="ES10" i="288"/>
  <c r="ES11" i="288"/>
  <c r="ES13" i="288"/>
  <c r="ES16" i="288"/>
  <c r="ES28" i="286"/>
  <c r="ES29" i="286"/>
  <c r="ES30" i="286"/>
  <c r="ET27" i="286"/>
  <c r="ET55" i="286"/>
  <c r="ET202" i="280"/>
  <c r="ET17" i="265"/>
  <c r="ET268" i="280"/>
  <c r="ET18" i="265"/>
  <c r="ES298" i="280"/>
  <c r="ES299" i="280"/>
  <c r="ES300" i="280"/>
  <c r="ES317" i="280"/>
  <c r="ES318" i="280"/>
  <c r="ES319" i="280"/>
  <c r="ET316" i="280"/>
  <c r="ET283" i="280"/>
  <c r="ET284" i="280"/>
  <c r="ET285" i="280"/>
  <c r="ET19" i="265"/>
  <c r="ET20" i="265"/>
  <c r="ET10" i="282"/>
  <c r="ET11" i="282"/>
  <c r="ET12" i="282"/>
  <c r="ET22" i="265"/>
  <c r="ET23" i="265"/>
  <c r="ET56" i="286"/>
  <c r="ET57" i="286"/>
  <c r="ET63" i="286"/>
  <c r="ES39" i="286"/>
  <c r="ES40" i="286"/>
  <c r="ES41" i="286"/>
  <c r="ET38" i="286"/>
  <c r="ET59" i="286"/>
  <c r="ET36" i="282"/>
  <c r="ET37" i="282"/>
  <c r="ET38" i="282"/>
  <c r="ET39" i="282"/>
  <c r="ET44" i="282"/>
  <c r="ET45" i="282"/>
  <c r="ET47" i="282"/>
  <c r="ET48" i="282"/>
  <c r="ET57" i="282"/>
  <c r="ET53" i="282"/>
  <c r="ES50" i="282"/>
  <c r="ES51" i="282"/>
  <c r="ES75" i="282"/>
  <c r="ES76" i="282"/>
  <c r="ES77" i="282"/>
  <c r="ET74" i="282"/>
  <c r="ET54" i="282"/>
  <c r="ET55" i="282"/>
  <c r="ET58" i="282"/>
  <c r="ET59" i="282"/>
  <c r="ET62" i="282"/>
  <c r="ET63" i="282"/>
  <c r="ET64" i="282"/>
  <c r="ET34" i="265"/>
  <c r="ET35" i="265"/>
  <c r="ET44" i="265"/>
  <c r="ET46" i="265"/>
  <c r="ET176" i="280"/>
  <c r="ET47" i="265"/>
  <c r="ET48" i="265"/>
  <c r="ET242" i="280"/>
  <c r="ET49" i="265"/>
  <c r="ET50" i="265"/>
  <c r="ET45" i="314"/>
  <c r="ET46" i="314"/>
  <c r="ET48" i="314"/>
  <c r="ET50" i="314"/>
  <c r="ET51" i="314"/>
  <c r="ET61" i="314"/>
  <c r="ET35" i="314"/>
  <c r="ES79" i="314"/>
  <c r="ES80" i="314"/>
  <c r="ES81" i="314"/>
  <c r="ET78" i="314"/>
  <c r="ET36" i="314"/>
  <c r="ET38" i="314"/>
  <c r="ET40" i="314"/>
  <c r="ET42" i="314"/>
  <c r="ET62" i="314"/>
  <c r="ET63" i="314"/>
  <c r="ET64" i="314"/>
  <c r="ET52" i="265"/>
  <c r="ET53" i="314"/>
  <c r="ET55" i="314"/>
  <c r="ET57" i="314"/>
  <c r="ET58" i="314"/>
  <c r="ET59" i="314"/>
  <c r="ET70" i="314"/>
  <c r="ET67" i="314"/>
  <c r="ET68" i="314"/>
  <c r="ET71" i="314"/>
  <c r="ET72" i="314"/>
  <c r="ET53" i="265"/>
  <c r="ET54" i="265"/>
  <c r="ET292" i="280"/>
  <c r="ET288" i="280"/>
  <c r="ET289" i="280"/>
  <c r="ET290" i="280"/>
  <c r="ET293" i="280"/>
  <c r="ET294" i="280"/>
  <c r="ET295" i="280"/>
  <c r="ET56" i="265"/>
  <c r="ET307" i="280"/>
  <c r="ET303" i="280"/>
  <c r="ET304" i="280"/>
  <c r="ET305" i="280"/>
  <c r="ET308" i="280"/>
  <c r="ET309" i="280"/>
  <c r="ET310" i="280"/>
  <c r="ET57" i="265"/>
  <c r="ET58" i="265"/>
  <c r="ET61" i="265"/>
  <c r="ET60" i="286"/>
  <c r="ET61" i="286"/>
  <c r="ET64" i="286"/>
  <c r="ET65" i="286"/>
  <c r="ET9" i="288"/>
  <c r="ET10" i="288"/>
  <c r="ET11" i="288"/>
  <c r="ET13" i="288"/>
  <c r="ET16" i="288"/>
  <c r="ET28" i="286"/>
  <c r="ET29" i="286"/>
  <c r="ET30" i="286"/>
  <c r="EU27" i="286"/>
  <c r="EU55" i="286"/>
  <c r="EU202" i="280"/>
  <c r="EU17" i="265"/>
  <c r="EU268" i="280"/>
  <c r="EU18" i="265"/>
  <c r="ET298" i="280"/>
  <c r="ET299" i="280"/>
  <c r="ET300" i="280"/>
  <c r="ET317" i="280"/>
  <c r="ET318" i="280"/>
  <c r="ET319" i="280"/>
  <c r="EU316" i="280"/>
  <c r="EU283" i="280"/>
  <c r="EU284" i="280"/>
  <c r="EU285" i="280"/>
  <c r="EU19" i="265"/>
  <c r="EU20" i="265"/>
  <c r="EU10" i="282"/>
  <c r="EU11" i="282"/>
  <c r="EU12" i="282"/>
  <c r="EU22" i="265"/>
  <c r="EU23" i="265"/>
  <c r="EU56" i="286"/>
  <c r="EU57" i="286"/>
  <c r="EU63" i="286"/>
  <c r="ET39" i="286"/>
  <c r="ET40" i="286"/>
  <c r="ET41" i="286"/>
  <c r="EU38" i="286"/>
  <c r="EU59" i="286"/>
  <c r="EU36" i="282"/>
  <c r="EU37" i="282"/>
  <c r="EU38" i="282"/>
  <c r="EU39" i="282"/>
  <c r="EU44" i="282"/>
  <c r="EU45" i="282"/>
  <c r="EU47" i="282"/>
  <c r="EU48" i="282"/>
  <c r="EU57" i="282"/>
  <c r="EU53" i="282"/>
  <c r="ET50" i="282"/>
  <c r="ET51" i="282"/>
  <c r="ET75" i="282"/>
  <c r="ET76" i="282"/>
  <c r="ET77" i="282"/>
  <c r="EU74" i="282"/>
  <c r="EU54" i="282"/>
  <c r="EU55" i="282"/>
  <c r="EU58" i="282"/>
  <c r="EU59" i="282"/>
  <c r="EU62" i="282"/>
  <c r="EU63" i="282"/>
  <c r="EU64" i="282"/>
  <c r="EU34" i="265"/>
  <c r="EU35" i="265"/>
  <c r="EU44" i="265"/>
  <c r="EU46" i="265"/>
  <c r="EU176" i="280"/>
  <c r="EU47" i="265"/>
  <c r="EU48" i="265"/>
  <c r="EU242" i="280"/>
  <c r="EU49" i="265"/>
  <c r="EU50" i="265"/>
  <c r="EU45" i="314"/>
  <c r="EU46" i="314"/>
  <c r="EU48" i="314"/>
  <c r="EU50" i="314"/>
  <c r="EU51" i="314"/>
  <c r="EU61" i="314"/>
  <c r="EU35" i="314"/>
  <c r="ET79" i="314"/>
  <c r="ET80" i="314"/>
  <c r="ET81" i="314"/>
  <c r="EU78" i="314"/>
  <c r="EU36" i="314"/>
  <c r="EU38" i="314"/>
  <c r="EU40" i="314"/>
  <c r="EU42" i="314"/>
  <c r="EU62" i="314"/>
  <c r="EU63" i="314"/>
  <c r="EU64" i="314"/>
  <c r="EU52" i="265"/>
  <c r="EU53" i="314"/>
  <c r="EU55" i="314"/>
  <c r="EU57" i="314"/>
  <c r="EU58" i="314"/>
  <c r="EU59" i="314"/>
  <c r="EU70" i="314"/>
  <c r="EU67" i="314"/>
  <c r="EU68" i="314"/>
  <c r="EU71" i="314"/>
  <c r="EU72" i="314"/>
  <c r="EU53" i="265"/>
  <c r="EU54" i="265"/>
  <c r="EU292" i="280"/>
  <c r="EU288" i="280"/>
  <c r="EU289" i="280"/>
  <c r="EU290" i="280"/>
  <c r="EU293" i="280"/>
  <c r="EU294" i="280"/>
  <c r="EU295" i="280"/>
  <c r="EU56" i="265"/>
  <c r="EU307" i="280"/>
  <c r="EU303" i="280"/>
  <c r="EU304" i="280"/>
  <c r="EU305" i="280"/>
  <c r="EU308" i="280"/>
  <c r="EU309" i="280"/>
  <c r="EU310" i="280"/>
  <c r="EU57" i="265"/>
  <c r="EU58" i="265"/>
  <c r="EU61" i="265"/>
  <c r="EU60" i="286"/>
  <c r="EU61" i="286"/>
  <c r="EU64" i="286"/>
  <c r="EU65" i="286"/>
  <c r="EU9" i="288"/>
  <c r="EU10" i="288"/>
  <c r="EU11" i="288"/>
  <c r="EU13" i="288"/>
  <c r="EU16" i="288"/>
  <c r="EU28" i="286"/>
  <c r="EU29" i="286"/>
  <c r="EU30" i="286"/>
  <c r="EV27" i="286"/>
  <c r="EV55" i="286"/>
  <c r="EV202" i="280"/>
  <c r="EV17" i="265"/>
  <c r="EV268" i="280"/>
  <c r="EV18" i="265"/>
  <c r="EU298" i="280"/>
  <c r="EU299" i="280"/>
  <c r="EU300" i="280"/>
  <c r="EU317" i="280"/>
  <c r="EU318" i="280"/>
  <c r="EU319" i="280"/>
  <c r="EV316" i="280"/>
  <c r="EV283" i="280"/>
  <c r="EV284" i="280"/>
  <c r="EV285" i="280"/>
  <c r="EV19" i="265"/>
  <c r="EV20" i="265"/>
  <c r="EV10" i="282"/>
  <c r="EV11" i="282"/>
  <c r="EV12" i="282"/>
  <c r="EV22" i="265"/>
  <c r="EV23" i="265"/>
  <c r="EV56" i="286"/>
  <c r="EV57" i="286"/>
  <c r="EV63" i="286"/>
  <c r="EU39" i="286"/>
  <c r="EU40" i="286"/>
  <c r="EU41" i="286"/>
  <c r="EV38" i="286"/>
  <c r="EV59" i="286"/>
  <c r="EV36" i="282"/>
  <c r="EV37" i="282"/>
  <c r="EV38" i="282"/>
  <c r="EV39" i="282"/>
  <c r="EV44" i="282"/>
  <c r="EV45" i="282"/>
  <c r="EV47" i="282"/>
  <c r="EV48" i="282"/>
  <c r="EV57" i="282"/>
  <c r="EV53" i="282"/>
  <c r="EU50" i="282"/>
  <c r="EU51" i="282"/>
  <c r="EU75" i="282"/>
  <c r="EU76" i="282"/>
  <c r="EU77" i="282"/>
  <c r="EV74" i="282"/>
  <c r="EV54" i="282"/>
  <c r="EV55" i="282"/>
  <c r="EV58" i="282"/>
  <c r="EV59" i="282"/>
  <c r="EV62" i="282"/>
  <c r="EV63" i="282"/>
  <c r="EV64" i="282"/>
  <c r="EV34" i="265"/>
  <c r="EV35" i="265"/>
  <c r="EV44" i="265"/>
  <c r="EV46" i="265"/>
  <c r="EV176" i="280"/>
  <c r="EV47" i="265"/>
  <c r="EV48" i="265"/>
  <c r="EV242" i="280"/>
  <c r="EV49" i="265"/>
  <c r="EV50" i="265"/>
  <c r="EV45" i="314"/>
  <c r="EV46" i="314"/>
  <c r="EV48" i="314"/>
  <c r="EV50" i="314"/>
  <c r="EV51" i="314"/>
  <c r="EV61" i="314"/>
  <c r="EV35" i="314"/>
  <c r="EU79" i="314"/>
  <c r="EU80" i="314"/>
  <c r="EU81" i="314"/>
  <c r="EV78" i="314"/>
  <c r="EV36" i="314"/>
  <c r="EV38" i="314"/>
  <c r="EV40" i="314"/>
  <c r="EV42" i="314"/>
  <c r="EV62" i="314"/>
  <c r="EV63" i="314"/>
  <c r="EV64" i="314"/>
  <c r="EV52" i="265"/>
  <c r="EV53" i="314"/>
  <c r="EV55" i="314"/>
  <c r="EV57" i="314"/>
  <c r="EV58" i="314"/>
  <c r="EV59" i="314"/>
  <c r="EV70" i="314"/>
  <c r="EV67" i="314"/>
  <c r="EV68" i="314"/>
  <c r="EV71" i="314"/>
  <c r="EV72" i="314"/>
  <c r="EV53" i="265"/>
  <c r="EV54" i="265"/>
  <c r="EV292" i="280"/>
  <c r="EV288" i="280"/>
  <c r="EV289" i="280"/>
  <c r="EV290" i="280"/>
  <c r="EV293" i="280"/>
  <c r="EV294" i="280"/>
  <c r="EV295" i="280"/>
  <c r="EV56" i="265"/>
  <c r="EV307" i="280"/>
  <c r="EV303" i="280"/>
  <c r="EV304" i="280"/>
  <c r="EV305" i="280"/>
  <c r="EV308" i="280"/>
  <c r="EV309" i="280"/>
  <c r="EV310" i="280"/>
  <c r="EV57" i="265"/>
  <c r="EV58" i="265"/>
  <c r="EV61" i="265"/>
  <c r="EV60" i="286"/>
  <c r="EV61" i="286"/>
  <c r="EV64" i="286"/>
  <c r="EV65" i="286"/>
  <c r="EV9" i="288"/>
  <c r="EV10" i="288"/>
  <c r="EV11" i="288"/>
  <c r="EV13" i="288"/>
  <c r="EV16" i="288"/>
  <c r="EV28" i="286"/>
  <c r="EV29" i="286"/>
  <c r="EV30" i="286"/>
  <c r="EW27" i="286"/>
  <c r="EW55" i="286"/>
  <c r="EW202" i="280"/>
  <c r="EW17" i="265"/>
  <c r="EW268" i="280"/>
  <c r="EW18" i="265"/>
  <c r="EV298" i="280"/>
  <c r="EV299" i="280"/>
  <c r="EV300" i="280"/>
  <c r="EV317" i="280"/>
  <c r="EV318" i="280"/>
  <c r="EV319" i="280"/>
  <c r="EW316" i="280"/>
  <c r="EW283" i="280"/>
  <c r="EW284" i="280"/>
  <c r="EW285" i="280"/>
  <c r="EW19" i="265"/>
  <c r="EW20" i="265"/>
  <c r="EW10" i="282"/>
  <c r="EW11" i="282"/>
  <c r="EW12" i="282"/>
  <c r="EW22" i="265"/>
  <c r="EW23" i="265"/>
  <c r="EW56" i="286"/>
  <c r="EW57" i="286"/>
  <c r="EW63" i="286"/>
  <c r="EV39" i="286"/>
  <c r="EV40" i="286"/>
  <c r="EV41" i="286"/>
  <c r="EW38" i="286"/>
  <c r="EW59" i="286"/>
  <c r="EW36" i="282"/>
  <c r="EW37" i="282"/>
  <c r="EW38" i="282"/>
  <c r="EW39" i="282"/>
  <c r="EW44" i="282"/>
  <c r="EW45" i="282"/>
  <c r="EW47" i="282"/>
  <c r="EW48" i="282"/>
  <c r="EW57" i="282"/>
  <c r="EW53" i="282"/>
  <c r="EV50" i="282"/>
  <c r="EV51" i="282"/>
  <c r="EV75" i="282"/>
  <c r="EV76" i="282"/>
  <c r="EV77" i="282"/>
  <c r="EW74" i="282"/>
  <c r="EW54" i="282"/>
  <c r="EW55" i="282"/>
  <c r="EW58" i="282"/>
  <c r="EW59" i="282"/>
  <c r="EW62" i="282"/>
  <c r="EW63" i="282"/>
  <c r="EW64" i="282"/>
  <c r="EW34" i="265"/>
  <c r="EW35" i="265"/>
  <c r="EW44" i="265"/>
  <c r="EW46" i="265"/>
  <c r="EW176" i="280"/>
  <c r="EW47" i="265"/>
  <c r="EW48" i="265"/>
  <c r="EW242" i="280"/>
  <c r="EW49" i="265"/>
  <c r="EW50" i="265"/>
  <c r="EW45" i="314"/>
  <c r="EW46" i="314"/>
  <c r="EW48" i="314"/>
  <c r="EW50" i="314"/>
  <c r="EW51" i="314"/>
  <c r="EW61" i="314"/>
  <c r="EW35" i="314"/>
  <c r="EV79" i="314"/>
  <c r="EV80" i="314"/>
  <c r="EV81" i="314"/>
  <c r="EW78" i="314"/>
  <c r="EW36" i="314"/>
  <c r="EW38" i="314"/>
  <c r="EW40" i="314"/>
  <c r="EW42" i="314"/>
  <c r="EW62" i="314"/>
  <c r="EW63" i="314"/>
  <c r="EW64" i="314"/>
  <c r="EW52" i="265"/>
  <c r="EW53" i="314"/>
  <c r="EW55" i="314"/>
  <c r="EW57" i="314"/>
  <c r="EW58" i="314"/>
  <c r="EW59" i="314"/>
  <c r="EW70" i="314"/>
  <c r="EW67" i="314"/>
  <c r="EW68" i="314"/>
  <c r="EW71" i="314"/>
  <c r="EW72" i="314"/>
  <c r="EW53" i="265"/>
  <c r="EW54" i="265"/>
  <c r="EW292" i="280"/>
  <c r="EW288" i="280"/>
  <c r="EW289" i="280"/>
  <c r="EW290" i="280"/>
  <c r="EW293" i="280"/>
  <c r="EW294" i="280"/>
  <c r="EW295" i="280"/>
  <c r="EW56" i="265"/>
  <c r="EW307" i="280"/>
  <c r="EW303" i="280"/>
  <c r="EW304" i="280"/>
  <c r="EW305" i="280"/>
  <c r="EW308" i="280"/>
  <c r="EW309" i="280"/>
  <c r="EW310" i="280"/>
  <c r="EW57" i="265"/>
  <c r="EW58" i="265"/>
  <c r="EW61" i="265"/>
  <c r="EW60" i="286"/>
  <c r="EW61" i="286"/>
  <c r="EW64" i="286"/>
  <c r="EW65" i="286"/>
  <c r="EW9" i="288"/>
  <c r="EW10" i="288"/>
  <c r="EW11" i="288"/>
  <c r="EW13" i="288"/>
  <c r="EW16" i="288"/>
  <c r="EW28" i="286"/>
  <c r="EW29" i="286"/>
  <c r="EW30" i="286"/>
  <c r="EX27" i="286"/>
  <c r="EX55" i="286"/>
  <c r="EX202" i="280"/>
  <c r="EX17" i="265"/>
  <c r="EX268" i="280"/>
  <c r="EX18" i="265"/>
  <c r="EW298" i="280"/>
  <c r="EW299" i="280"/>
  <c r="EW300" i="280"/>
  <c r="EW317" i="280"/>
  <c r="EW318" i="280"/>
  <c r="EW319" i="280"/>
  <c r="EX316" i="280"/>
  <c r="EX283" i="280"/>
  <c r="EX284" i="280"/>
  <c r="EX285" i="280"/>
  <c r="EX19" i="265"/>
  <c r="EX20" i="265"/>
  <c r="EX10" i="282"/>
  <c r="EX11" i="282"/>
  <c r="EX12" i="282"/>
  <c r="EX22" i="265"/>
  <c r="EX23" i="265"/>
  <c r="EX56" i="286"/>
  <c r="EX57" i="286"/>
  <c r="EX63" i="286"/>
  <c r="EW39" i="286"/>
  <c r="EW40" i="286"/>
  <c r="EW41" i="286"/>
  <c r="EX38" i="286"/>
  <c r="EX59" i="286"/>
  <c r="EX36" i="282"/>
  <c r="EX37" i="282"/>
  <c r="EX38" i="282"/>
  <c r="EX39" i="282"/>
  <c r="EX44" i="282"/>
  <c r="EX45" i="282"/>
  <c r="EX47" i="282"/>
  <c r="EX48" i="282"/>
  <c r="EX57" i="282"/>
  <c r="EX53" i="282"/>
  <c r="EW50" i="282"/>
  <c r="EW51" i="282"/>
  <c r="EW75" i="282"/>
  <c r="EW76" i="282"/>
  <c r="EW77" i="282"/>
  <c r="EX74" i="282"/>
  <c r="EX54" i="282"/>
  <c r="EX55" i="282"/>
  <c r="EX58" i="282"/>
  <c r="EX59" i="282"/>
  <c r="EX62" i="282"/>
  <c r="EX63" i="282"/>
  <c r="EX64" i="282"/>
  <c r="EX34" i="265"/>
  <c r="EX35" i="265"/>
  <c r="EX44" i="265"/>
  <c r="EX46" i="265"/>
  <c r="EX176" i="280"/>
  <c r="EX47" i="265"/>
  <c r="EX48" i="265"/>
  <c r="EX242" i="280"/>
  <c r="EX49" i="265"/>
  <c r="EX50" i="265"/>
  <c r="EX45" i="314"/>
  <c r="EX46" i="314"/>
  <c r="EX48" i="314"/>
  <c r="EX50" i="314"/>
  <c r="EX51" i="314"/>
  <c r="EX61" i="314"/>
  <c r="EX35" i="314"/>
  <c r="EW79" i="314"/>
  <c r="EW80" i="314"/>
  <c r="EW81" i="314"/>
  <c r="EX78" i="314"/>
  <c r="EX36" i="314"/>
  <c r="EX38" i="314"/>
  <c r="EX40" i="314"/>
  <c r="EX42" i="314"/>
  <c r="EX62" i="314"/>
  <c r="EX63" i="314"/>
  <c r="EX64" i="314"/>
  <c r="EX52" i="265"/>
  <c r="EX53" i="314"/>
  <c r="EX55" i="314"/>
  <c r="EX57" i="314"/>
  <c r="EX58" i="314"/>
  <c r="EX59" i="314"/>
  <c r="EX70" i="314"/>
  <c r="EX67" i="314"/>
  <c r="EX68" i="314"/>
  <c r="EX71" i="314"/>
  <c r="EX72" i="314"/>
  <c r="EX53" i="265"/>
  <c r="EX54" i="265"/>
  <c r="EX292" i="280"/>
  <c r="EX288" i="280"/>
  <c r="EX289" i="280"/>
  <c r="EX290" i="280"/>
  <c r="EX293" i="280"/>
  <c r="EX294" i="280"/>
  <c r="EX295" i="280"/>
  <c r="EX56" i="265"/>
  <c r="EX307" i="280"/>
  <c r="EX303" i="280"/>
  <c r="EX304" i="280"/>
  <c r="EX305" i="280"/>
  <c r="EX308" i="280"/>
  <c r="EX309" i="280"/>
  <c r="EX310" i="280"/>
  <c r="EX57" i="265"/>
  <c r="EX58" i="265"/>
  <c r="EX61" i="265"/>
  <c r="EX60" i="286"/>
  <c r="EX61" i="286"/>
  <c r="EX64" i="286"/>
  <c r="EX65" i="286"/>
  <c r="EX9" i="288"/>
  <c r="EX10" i="288"/>
  <c r="EX11" i="288"/>
  <c r="EX13" i="288"/>
  <c r="EX16" i="288"/>
  <c r="EX28" i="286"/>
  <c r="EX29" i="286"/>
  <c r="EX30" i="286"/>
  <c r="EY27" i="286"/>
  <c r="EY55" i="286"/>
  <c r="EY202" i="280"/>
  <c r="EY17" i="265"/>
  <c r="EY268" i="280"/>
  <c r="EY18" i="265"/>
  <c r="EX298" i="280"/>
  <c r="EX299" i="280"/>
  <c r="EX300" i="280"/>
  <c r="EX317" i="280"/>
  <c r="EX318" i="280"/>
  <c r="EX319" i="280"/>
  <c r="EY316" i="280"/>
  <c r="EY283" i="280"/>
  <c r="EY284" i="280"/>
  <c r="EY285" i="280"/>
  <c r="EY19" i="265"/>
  <c r="EY20" i="265"/>
  <c r="EY10" i="282"/>
  <c r="EY11" i="282"/>
  <c r="EY12" i="282"/>
  <c r="EY22" i="265"/>
  <c r="EY23" i="265"/>
  <c r="EY56" i="286"/>
  <c r="EY57" i="286"/>
  <c r="EY63" i="286"/>
  <c r="EX39" i="286"/>
  <c r="EX40" i="286"/>
  <c r="EX41" i="286"/>
  <c r="EY38" i="286"/>
  <c r="EY59" i="286"/>
  <c r="EY36" i="282"/>
  <c r="EY37" i="282"/>
  <c r="EY38" i="282"/>
  <c r="EY39" i="282"/>
  <c r="EY44" i="282"/>
  <c r="EY45" i="282"/>
  <c r="EY47" i="282"/>
  <c r="EY48" i="282"/>
  <c r="EY57" i="282"/>
  <c r="EY53" i="282"/>
  <c r="EX50" i="282"/>
  <c r="EX51" i="282"/>
  <c r="EX75" i="282"/>
  <c r="EX76" i="282"/>
  <c r="EX77" i="282"/>
  <c r="EY74" i="282"/>
  <c r="EY54" i="282"/>
  <c r="EY55" i="282"/>
  <c r="EY58" i="282"/>
  <c r="EY59" i="282"/>
  <c r="EY62" i="282"/>
  <c r="EY63" i="282"/>
  <c r="EY64" i="282"/>
  <c r="EY34" i="265"/>
  <c r="EY35" i="265"/>
  <c r="EY44" i="265"/>
  <c r="EY46" i="265"/>
  <c r="EY176" i="280"/>
  <c r="EY47" i="265"/>
  <c r="EY48" i="265"/>
  <c r="EY242" i="280"/>
  <c r="EY49" i="265"/>
  <c r="EY50" i="265"/>
  <c r="EY45" i="314"/>
  <c r="EY46" i="314"/>
  <c r="EY48" i="314"/>
  <c r="EY50" i="314"/>
  <c r="EY51" i="314"/>
  <c r="EY61" i="314"/>
  <c r="EY35" i="314"/>
  <c r="EX79" i="314"/>
  <c r="EX80" i="314"/>
  <c r="EX81" i="314"/>
  <c r="EY78" i="314"/>
  <c r="EY36" i="314"/>
  <c r="EY38" i="314"/>
  <c r="EY40" i="314"/>
  <c r="EY42" i="314"/>
  <c r="EY62" i="314"/>
  <c r="EY63" i="314"/>
  <c r="EY64" i="314"/>
  <c r="EY52" i="265"/>
  <c r="EY53" i="314"/>
  <c r="EY55" i="314"/>
  <c r="EY57" i="314"/>
  <c r="EY58" i="314"/>
  <c r="EY59" i="314"/>
  <c r="EY70" i="314"/>
  <c r="EY67" i="314"/>
  <c r="EY68" i="314"/>
  <c r="EY71" i="314"/>
  <c r="EY72" i="314"/>
  <c r="EY53" i="265"/>
  <c r="EY54" i="265"/>
  <c r="EY292" i="280"/>
  <c r="EY288" i="280"/>
  <c r="EY289" i="280"/>
  <c r="EY290" i="280"/>
  <c r="EY293" i="280"/>
  <c r="EY294" i="280"/>
  <c r="EY295" i="280"/>
  <c r="EY56" i="265"/>
  <c r="EY307" i="280"/>
  <c r="EY303" i="280"/>
  <c r="EY304" i="280"/>
  <c r="EY305" i="280"/>
  <c r="EY308" i="280"/>
  <c r="EY309" i="280"/>
  <c r="EY310" i="280"/>
  <c r="EY57" i="265"/>
  <c r="EY58" i="265"/>
  <c r="EY61" i="265"/>
  <c r="EY60" i="286"/>
  <c r="EY61" i="286"/>
  <c r="EY64" i="286"/>
  <c r="EY65" i="286"/>
  <c r="EY9" i="288"/>
  <c r="EY10" i="288"/>
  <c r="EY11" i="288"/>
  <c r="EY13" i="288"/>
  <c r="EY16" i="288"/>
  <c r="EY28" i="286"/>
  <c r="EY29" i="286"/>
  <c r="EY30" i="286"/>
  <c r="EZ27" i="286"/>
  <c r="EZ55" i="286"/>
  <c r="EZ202" i="280"/>
  <c r="EZ17" i="265"/>
  <c r="EZ268" i="280"/>
  <c r="EZ18" i="265"/>
  <c r="EY298" i="280"/>
  <c r="EY299" i="280"/>
  <c r="EY300" i="280"/>
  <c r="EY317" i="280"/>
  <c r="EY318" i="280"/>
  <c r="EY319" i="280"/>
  <c r="EZ316" i="280"/>
  <c r="EZ283" i="280"/>
  <c r="EZ284" i="280"/>
  <c r="EZ285" i="280"/>
  <c r="EZ19" i="265"/>
  <c r="EZ20" i="265"/>
  <c r="EZ10" i="282"/>
  <c r="EZ11" i="282"/>
  <c r="EZ12" i="282"/>
  <c r="EZ22" i="265"/>
  <c r="EZ23" i="265"/>
  <c r="EZ56" i="286"/>
  <c r="EZ57" i="286"/>
  <c r="EZ63" i="286"/>
  <c r="EY39" i="286"/>
  <c r="EY40" i="286"/>
  <c r="EY41" i="286"/>
  <c r="EZ38" i="286"/>
  <c r="EZ59" i="286"/>
  <c r="EZ36" i="282"/>
  <c r="EZ37" i="282"/>
  <c r="EZ38" i="282"/>
  <c r="EZ39" i="282"/>
  <c r="EZ44" i="282"/>
  <c r="EZ45" i="282"/>
  <c r="EZ47" i="282"/>
  <c r="EZ48" i="282"/>
  <c r="EZ57" i="282"/>
  <c r="EZ53" i="282"/>
  <c r="EY50" i="282"/>
  <c r="EY51" i="282"/>
  <c r="EY75" i="282"/>
  <c r="EY76" i="282"/>
  <c r="EY77" i="282"/>
  <c r="EZ74" i="282"/>
  <c r="EZ54" i="282"/>
  <c r="EZ55" i="282"/>
  <c r="EZ58" i="282"/>
  <c r="EZ59" i="282"/>
  <c r="EZ62" i="282"/>
  <c r="EZ63" i="282"/>
  <c r="EZ64" i="282"/>
  <c r="EZ34" i="265"/>
  <c r="EZ35" i="265"/>
  <c r="EZ44" i="265"/>
  <c r="EZ46" i="265"/>
  <c r="EZ176" i="280"/>
  <c r="EZ47" i="265"/>
  <c r="EZ48" i="265"/>
  <c r="EZ242" i="280"/>
  <c r="EZ49" i="265"/>
  <c r="EZ50" i="265"/>
  <c r="EZ45" i="314"/>
  <c r="EZ46" i="314"/>
  <c r="EZ48" i="314"/>
  <c r="EZ50" i="314"/>
  <c r="EZ51" i="314"/>
  <c r="EZ61" i="314"/>
  <c r="EZ35" i="314"/>
  <c r="EY79" i="314"/>
  <c r="EY80" i="314"/>
  <c r="EY81" i="314"/>
  <c r="EZ78" i="314"/>
  <c r="EZ36" i="314"/>
  <c r="EZ38" i="314"/>
  <c r="EZ40" i="314"/>
  <c r="EZ42" i="314"/>
  <c r="EZ62" i="314"/>
  <c r="EZ63" i="314"/>
  <c r="EZ64" i="314"/>
  <c r="EZ52" i="265"/>
  <c r="EZ53" i="314"/>
  <c r="EZ55" i="314"/>
  <c r="EZ57" i="314"/>
  <c r="EZ58" i="314"/>
  <c r="EZ59" i="314"/>
  <c r="EZ70" i="314"/>
  <c r="EZ67" i="314"/>
  <c r="EZ68" i="314"/>
  <c r="EZ71" i="314"/>
  <c r="EZ72" i="314"/>
  <c r="EZ53" i="265"/>
  <c r="EZ54" i="265"/>
  <c r="EZ292" i="280"/>
  <c r="EZ288" i="280"/>
  <c r="EZ289" i="280"/>
  <c r="EZ290" i="280"/>
  <c r="EZ293" i="280"/>
  <c r="EZ294" i="280"/>
  <c r="EZ295" i="280"/>
  <c r="EZ56" i="265"/>
  <c r="EZ307" i="280"/>
  <c r="EZ303" i="280"/>
  <c r="EZ304" i="280"/>
  <c r="EZ305" i="280"/>
  <c r="EZ308" i="280"/>
  <c r="EZ309" i="280"/>
  <c r="EZ310" i="280"/>
  <c r="EZ57" i="265"/>
  <c r="EZ58" i="265"/>
  <c r="EZ61" i="265"/>
  <c r="EZ60" i="286"/>
  <c r="EZ61" i="286"/>
  <c r="EZ64" i="286"/>
  <c r="EZ65" i="286"/>
  <c r="EZ9" i="288"/>
  <c r="EZ10" i="288"/>
  <c r="EZ11" i="288"/>
  <c r="EZ13" i="288"/>
  <c r="EZ16" i="288"/>
  <c r="EZ28" i="286"/>
  <c r="EZ29" i="286"/>
  <c r="EZ30" i="286"/>
  <c r="FA27" i="286"/>
  <c r="FA55" i="286"/>
  <c r="FA202" i="280"/>
  <c r="FA17" i="265"/>
  <c r="FA268" i="280"/>
  <c r="FA18" i="265"/>
  <c r="EZ298" i="280"/>
  <c r="EZ299" i="280"/>
  <c r="EZ300" i="280"/>
  <c r="EZ317" i="280"/>
  <c r="EZ318" i="280"/>
  <c r="EZ319" i="280"/>
  <c r="FA316" i="280"/>
  <c r="FA283" i="280"/>
  <c r="FA284" i="280"/>
  <c r="FA285" i="280"/>
  <c r="FA19" i="265"/>
  <c r="FA20" i="265"/>
  <c r="FA10" i="282"/>
  <c r="FA11" i="282"/>
  <c r="FA12" i="282"/>
  <c r="FA22" i="265"/>
  <c r="FA23" i="265"/>
  <c r="FA56" i="286"/>
  <c r="FA57" i="286"/>
  <c r="FA63" i="286"/>
  <c r="EZ39" i="286"/>
  <c r="EZ40" i="286"/>
  <c r="EZ41" i="286"/>
  <c r="FA38" i="286"/>
  <c r="FA59" i="286"/>
  <c r="FA36" i="282"/>
  <c r="FA37" i="282"/>
  <c r="FA38" i="282"/>
  <c r="FA39" i="282"/>
  <c r="FA44" i="282"/>
  <c r="FA45" i="282"/>
  <c r="FA47" i="282"/>
  <c r="FA48" i="282"/>
  <c r="FA57" i="282"/>
  <c r="FA53" i="282"/>
  <c r="EZ50" i="282"/>
  <c r="EZ51" i="282"/>
  <c r="EZ75" i="282"/>
  <c r="EZ76" i="282"/>
  <c r="EZ77" i="282"/>
  <c r="FA74" i="282"/>
  <c r="FA54" i="282"/>
  <c r="FA55" i="282"/>
  <c r="FA58" i="282"/>
  <c r="FA59" i="282"/>
  <c r="FA62" i="282"/>
  <c r="FA63" i="282"/>
  <c r="FA64" i="282"/>
  <c r="FA34" i="265"/>
  <c r="FA35" i="265"/>
  <c r="FA44" i="265"/>
  <c r="FA46" i="265"/>
  <c r="FA176" i="280"/>
  <c r="FA47" i="265"/>
  <c r="FA48" i="265"/>
  <c r="FA242" i="280"/>
  <c r="FA49" i="265"/>
  <c r="FA50" i="265"/>
  <c r="FA45" i="314"/>
  <c r="FA46" i="314"/>
  <c r="FA48" i="314"/>
  <c r="FA50" i="314"/>
  <c r="FA51" i="314"/>
  <c r="FA61" i="314"/>
  <c r="FA35" i="314"/>
  <c r="EZ79" i="314"/>
  <c r="EZ80" i="314"/>
  <c r="EZ81" i="314"/>
  <c r="FA78" i="314"/>
  <c r="FA36" i="314"/>
  <c r="FA38" i="314"/>
  <c r="FA40" i="314"/>
  <c r="FA42" i="314"/>
  <c r="FA62" i="314"/>
  <c r="FA63" i="314"/>
  <c r="FA64" i="314"/>
  <c r="FA52" i="265"/>
  <c r="FA53" i="314"/>
  <c r="FA55" i="314"/>
  <c r="FA57" i="314"/>
  <c r="FA58" i="314"/>
  <c r="FA59" i="314"/>
  <c r="FA70" i="314"/>
  <c r="FA67" i="314"/>
  <c r="FA68" i="314"/>
  <c r="FA71" i="314"/>
  <c r="FA72" i="314"/>
  <c r="FA53" i="265"/>
  <c r="FA54" i="265"/>
  <c r="FA292" i="280"/>
  <c r="FA288" i="280"/>
  <c r="FA289" i="280"/>
  <c r="FA290" i="280"/>
  <c r="FA293" i="280"/>
  <c r="FA294" i="280"/>
  <c r="FA295" i="280"/>
  <c r="FA56" i="265"/>
  <c r="FA307" i="280"/>
  <c r="FA303" i="280"/>
  <c r="FA304" i="280"/>
  <c r="FA305" i="280"/>
  <c r="FA308" i="280"/>
  <c r="FA309" i="280"/>
  <c r="FA310" i="280"/>
  <c r="FA57" i="265"/>
  <c r="FA58" i="265"/>
  <c r="FA61" i="265"/>
  <c r="FA60" i="286"/>
  <c r="FA61" i="286"/>
  <c r="FA64" i="286"/>
  <c r="FA65" i="286"/>
  <c r="FA9" i="288"/>
  <c r="FA10" i="288"/>
  <c r="FA11" i="288"/>
  <c r="FA13" i="288"/>
  <c r="FA16" i="288"/>
  <c r="FA28" i="286"/>
  <c r="FA29" i="286"/>
  <c r="FA30" i="286"/>
  <c r="FB27" i="286"/>
  <c r="FB55" i="286"/>
  <c r="FB202" i="280"/>
  <c r="FB17" i="265"/>
  <c r="FB268" i="280"/>
  <c r="FB18" i="265"/>
  <c r="FA298" i="280"/>
  <c r="FA299" i="280"/>
  <c r="FA300" i="280"/>
  <c r="FA317" i="280"/>
  <c r="FA318" i="280"/>
  <c r="FA319" i="280"/>
  <c r="FB316" i="280"/>
  <c r="FB283" i="280"/>
  <c r="FB284" i="280"/>
  <c r="FB285" i="280"/>
  <c r="FB19" i="265"/>
  <c r="FB20" i="265"/>
  <c r="FB10" i="282"/>
  <c r="FB11" i="282"/>
  <c r="FB12" i="282"/>
  <c r="FB22" i="265"/>
  <c r="FB23" i="265"/>
  <c r="FB56" i="286"/>
  <c r="FB57" i="286"/>
  <c r="FB63" i="286"/>
  <c r="FA39" i="286"/>
  <c r="FA40" i="286"/>
  <c r="FA41" i="286"/>
  <c r="FB38" i="286"/>
  <c r="FB59" i="286"/>
  <c r="FB36" i="282"/>
  <c r="FB37" i="282"/>
  <c r="FB38" i="282"/>
  <c r="FB39" i="282"/>
  <c r="FB44" i="282"/>
  <c r="FB45" i="282"/>
  <c r="FB47" i="282"/>
  <c r="FB48" i="282"/>
  <c r="FB57" i="282"/>
  <c r="FB53" i="282"/>
  <c r="FA50" i="282"/>
  <c r="FA51" i="282"/>
  <c r="FA75" i="282"/>
  <c r="FA76" i="282"/>
  <c r="FA77" i="282"/>
  <c r="FB74" i="282"/>
  <c r="FB54" i="282"/>
  <c r="FB55" i="282"/>
  <c r="FB58" i="282"/>
  <c r="FB59" i="282"/>
  <c r="FB62" i="282"/>
  <c r="FB63" i="282"/>
  <c r="FB64" i="282"/>
  <c r="FB34" i="265"/>
  <c r="FB35" i="265"/>
  <c r="FB44" i="265"/>
  <c r="FB46" i="265"/>
  <c r="FB176" i="280"/>
  <c r="FB47" i="265"/>
  <c r="FB48" i="265"/>
  <c r="FB242" i="280"/>
  <c r="FB49" i="265"/>
  <c r="FB50" i="265"/>
  <c r="FB45" i="314"/>
  <c r="FB46" i="314"/>
  <c r="FB48" i="314"/>
  <c r="FB50" i="314"/>
  <c r="FB51" i="314"/>
  <c r="FB61" i="314"/>
  <c r="FB35" i="314"/>
  <c r="FA79" i="314"/>
  <c r="FA80" i="314"/>
  <c r="FA81" i="314"/>
  <c r="FB78" i="314"/>
  <c r="FB36" i="314"/>
  <c r="FB38" i="314"/>
  <c r="FB40" i="314"/>
  <c r="FB42" i="314"/>
  <c r="FB62" i="314"/>
  <c r="FB63" i="314"/>
  <c r="FB64" i="314"/>
  <c r="FB52" i="265"/>
  <c r="FB53" i="314"/>
  <c r="FB55" i="314"/>
  <c r="FB57" i="314"/>
  <c r="FB58" i="314"/>
  <c r="FB59" i="314"/>
  <c r="FB70" i="314"/>
  <c r="FB67" i="314"/>
  <c r="FB68" i="314"/>
  <c r="FB71" i="314"/>
  <c r="FB72" i="314"/>
  <c r="FB53" i="265"/>
  <c r="FB54" i="265"/>
  <c r="FB292" i="280"/>
  <c r="FB288" i="280"/>
  <c r="FB289" i="280"/>
  <c r="FB290" i="280"/>
  <c r="FB293" i="280"/>
  <c r="FB294" i="280"/>
  <c r="FB295" i="280"/>
  <c r="FB56" i="265"/>
  <c r="FB307" i="280"/>
  <c r="FB303" i="280"/>
  <c r="FB304" i="280"/>
  <c r="FB305" i="280"/>
  <c r="FB308" i="280"/>
  <c r="FB309" i="280"/>
  <c r="FB310" i="280"/>
  <c r="FB57" i="265"/>
  <c r="FB58" i="265"/>
  <c r="FB61" i="265"/>
  <c r="FB60" i="286"/>
  <c r="FB61" i="286"/>
  <c r="FB64" i="286"/>
  <c r="FB65" i="286"/>
  <c r="FB9" i="288"/>
  <c r="FB10" i="288"/>
  <c r="FB11" i="288"/>
  <c r="FB13" i="288"/>
  <c r="FB16" i="288"/>
  <c r="FB28" i="286"/>
  <c r="FB29" i="286"/>
  <c r="FB30" i="286"/>
  <c r="FC27" i="286"/>
  <c r="FC55" i="286"/>
  <c r="FC202" i="280"/>
  <c r="FC17" i="265"/>
  <c r="FC268" i="280"/>
  <c r="FC18" i="265"/>
  <c r="FB298" i="280"/>
  <c r="FB299" i="280"/>
  <c r="FB300" i="280"/>
  <c r="FB317" i="280"/>
  <c r="FB318" i="280"/>
  <c r="FB319" i="280"/>
  <c r="FC316" i="280"/>
  <c r="FC283" i="280"/>
  <c r="FC284" i="280"/>
  <c r="FC285" i="280"/>
  <c r="FC19" i="265"/>
  <c r="FC20" i="265"/>
  <c r="FC10" i="282"/>
  <c r="FC11" i="282"/>
  <c r="FC12" i="282"/>
  <c r="FC22" i="265"/>
  <c r="FC23" i="265"/>
  <c r="FC56" i="286"/>
  <c r="FC57" i="286"/>
  <c r="FC63" i="286"/>
  <c r="FB39" i="286"/>
  <c r="FB40" i="286"/>
  <c r="FB41" i="286"/>
  <c r="FC38" i="286"/>
  <c r="FC59" i="286"/>
  <c r="FC36" i="282"/>
  <c r="FC37" i="282"/>
  <c r="FC38" i="282"/>
  <c r="FC39" i="282"/>
  <c r="FC44" i="282"/>
  <c r="FC45" i="282"/>
  <c r="FC47" i="282"/>
  <c r="FC48" i="282"/>
  <c r="FC57" i="282"/>
  <c r="FC53" i="282"/>
  <c r="FB50" i="282"/>
  <c r="FB51" i="282"/>
  <c r="FB75" i="282"/>
  <c r="FB76" i="282"/>
  <c r="FB77" i="282"/>
  <c r="FC74" i="282"/>
  <c r="FC54" i="282"/>
  <c r="FC55" i="282"/>
  <c r="FC58" i="282"/>
  <c r="FC59" i="282"/>
  <c r="FC62" i="282"/>
  <c r="FC63" i="282"/>
  <c r="FC64" i="282"/>
  <c r="FC34" i="265"/>
  <c r="FC35" i="265"/>
  <c r="FC44" i="265"/>
  <c r="FC46" i="265"/>
  <c r="FC176" i="280"/>
  <c r="FC47" i="265"/>
  <c r="FC48" i="265"/>
  <c r="FC242" i="280"/>
  <c r="FC49" i="265"/>
  <c r="FC50" i="265"/>
  <c r="FC45" i="314"/>
  <c r="FC46" i="314"/>
  <c r="FC48" i="314"/>
  <c r="FC50" i="314"/>
  <c r="FC51" i="314"/>
  <c r="FC61" i="314"/>
  <c r="FC35" i="314"/>
  <c r="FB79" i="314"/>
  <c r="FB80" i="314"/>
  <c r="FB81" i="314"/>
  <c r="FC78" i="314"/>
  <c r="FC36" i="314"/>
  <c r="FC38" i="314"/>
  <c r="FC40" i="314"/>
  <c r="FC42" i="314"/>
  <c r="FC62" i="314"/>
  <c r="FC63" i="314"/>
  <c r="FC64" i="314"/>
  <c r="FC52" i="265"/>
  <c r="FC53" i="314"/>
  <c r="FC55" i="314"/>
  <c r="FC57" i="314"/>
  <c r="FC58" i="314"/>
  <c r="FC59" i="314"/>
  <c r="FC70" i="314"/>
  <c r="FC67" i="314"/>
  <c r="FC68" i="314"/>
  <c r="FC71" i="314"/>
  <c r="FC72" i="314"/>
  <c r="FC53" i="265"/>
  <c r="FC54" i="265"/>
  <c r="FC292" i="280"/>
  <c r="FC288" i="280"/>
  <c r="FC289" i="280"/>
  <c r="FC290" i="280"/>
  <c r="FC293" i="280"/>
  <c r="FC294" i="280"/>
  <c r="FC295" i="280"/>
  <c r="FC56" i="265"/>
  <c r="FC307" i="280"/>
  <c r="FC303" i="280"/>
  <c r="FC304" i="280"/>
  <c r="FC305" i="280"/>
  <c r="FC308" i="280"/>
  <c r="FC309" i="280"/>
  <c r="FC310" i="280"/>
  <c r="FC57" i="265"/>
  <c r="FC58" i="265"/>
  <c r="FC61" i="265"/>
  <c r="FC60" i="286"/>
  <c r="FC61" i="286"/>
  <c r="FC64" i="286"/>
  <c r="FC65" i="286"/>
  <c r="FC9" i="288"/>
  <c r="FC10" i="288"/>
  <c r="FC11" i="288"/>
  <c r="FC13" i="288"/>
  <c r="FC16" i="288"/>
  <c r="FC28" i="286"/>
  <c r="FC29" i="286"/>
  <c r="FC30" i="286"/>
  <c r="FD27" i="286"/>
  <c r="FD55" i="286"/>
  <c r="FD202" i="280"/>
  <c r="FD17" i="265"/>
  <c r="FD268" i="280"/>
  <c r="FD18" i="265"/>
  <c r="FC298" i="280"/>
  <c r="FC299" i="280"/>
  <c r="FC300" i="280"/>
  <c r="FC317" i="280"/>
  <c r="FC318" i="280"/>
  <c r="FC319" i="280"/>
  <c r="FD316" i="280"/>
  <c r="FD283" i="280"/>
  <c r="FD284" i="280"/>
  <c r="FD285" i="280"/>
  <c r="FD19" i="265"/>
  <c r="FD20" i="265"/>
  <c r="FD10" i="282"/>
  <c r="FD11" i="282"/>
  <c r="FD12" i="282"/>
  <c r="FD22" i="265"/>
  <c r="FD23" i="265"/>
  <c r="FD56" i="286"/>
  <c r="FD57" i="286"/>
  <c r="FD63" i="286"/>
  <c r="FC39" i="286"/>
  <c r="FC40" i="286"/>
  <c r="FC41" i="286"/>
  <c r="FD38" i="286"/>
  <c r="FD59" i="286"/>
  <c r="FD36" i="282"/>
  <c r="FD37" i="282"/>
  <c r="FD38" i="282"/>
  <c r="FD39" i="282"/>
  <c r="FD44" i="282"/>
  <c r="FD45" i="282"/>
  <c r="FD47" i="282"/>
  <c r="FD48" i="282"/>
  <c r="FD57" i="282"/>
  <c r="FD53" i="282"/>
  <c r="FC50" i="282"/>
  <c r="FC51" i="282"/>
  <c r="FC75" i="282"/>
  <c r="FC76" i="282"/>
  <c r="FC77" i="282"/>
  <c r="FD74" i="282"/>
  <c r="FD54" i="282"/>
  <c r="FD55" i="282"/>
  <c r="FD58" i="282"/>
  <c r="FD59" i="282"/>
  <c r="FD62" i="282"/>
  <c r="FD63" i="282"/>
  <c r="FD64" i="282"/>
  <c r="FD34" i="265"/>
  <c r="FD35" i="265"/>
  <c r="FD44" i="265"/>
  <c r="FD46" i="265"/>
  <c r="FD176" i="280"/>
  <c r="FD47" i="265"/>
  <c r="FD48" i="265"/>
  <c r="FD242" i="280"/>
  <c r="FD49" i="265"/>
  <c r="FD50" i="265"/>
  <c r="FD45" i="314"/>
  <c r="FD46" i="314"/>
  <c r="FD48" i="314"/>
  <c r="FD50" i="314"/>
  <c r="FD51" i="314"/>
  <c r="FD61" i="314"/>
  <c r="FD35" i="314"/>
  <c r="FC79" i="314"/>
  <c r="FC80" i="314"/>
  <c r="FC81" i="314"/>
  <c r="FD78" i="314"/>
  <c r="FD36" i="314"/>
  <c r="FD38" i="314"/>
  <c r="FD40" i="314"/>
  <c r="FD42" i="314"/>
  <c r="FD62" i="314"/>
  <c r="FD63" i="314"/>
  <c r="FD64" i="314"/>
  <c r="FD52" i="265"/>
  <c r="FD53" i="314"/>
  <c r="FD55" i="314"/>
  <c r="FD57" i="314"/>
  <c r="FD58" i="314"/>
  <c r="FD59" i="314"/>
  <c r="FD70" i="314"/>
  <c r="FD67" i="314"/>
  <c r="FD68" i="314"/>
  <c r="FD71" i="314"/>
  <c r="FD72" i="314"/>
  <c r="FD53" i="265"/>
  <c r="FD54" i="265"/>
  <c r="FD292" i="280"/>
  <c r="FD288" i="280"/>
  <c r="FD289" i="280"/>
  <c r="FD290" i="280"/>
  <c r="FD293" i="280"/>
  <c r="FD294" i="280"/>
  <c r="FD295" i="280"/>
  <c r="FD56" i="265"/>
  <c r="FD307" i="280"/>
  <c r="FD303" i="280"/>
  <c r="FD304" i="280"/>
  <c r="FD305" i="280"/>
  <c r="FD308" i="280"/>
  <c r="FD309" i="280"/>
  <c r="FD310" i="280"/>
  <c r="FD57" i="265"/>
  <c r="FD58" i="265"/>
  <c r="FD61" i="265"/>
  <c r="FD60" i="286"/>
  <c r="FD61" i="286"/>
  <c r="FD64" i="286"/>
  <c r="FD65" i="286"/>
  <c r="FD9" i="288"/>
  <c r="FD10" i="288"/>
  <c r="FD11" i="288"/>
  <c r="FD13" i="288"/>
  <c r="FD16" i="288"/>
  <c r="FD28" i="286"/>
  <c r="FD29" i="286"/>
  <c r="FD30" i="286"/>
  <c r="FE27" i="286"/>
  <c r="FE55" i="286"/>
  <c r="FE202" i="280"/>
  <c r="FE17" i="265"/>
  <c r="FE268" i="280"/>
  <c r="FE18" i="265"/>
  <c r="FD298" i="280"/>
  <c r="FD299" i="280"/>
  <c r="FD300" i="280"/>
  <c r="FD317" i="280"/>
  <c r="FD318" i="280"/>
  <c r="FD319" i="280"/>
  <c r="FE316" i="280"/>
  <c r="FE283" i="280"/>
  <c r="FE284" i="280"/>
  <c r="FE285" i="280"/>
  <c r="FE19" i="265"/>
  <c r="FE20" i="265"/>
  <c r="FE10" i="282"/>
  <c r="FE11" i="282"/>
  <c r="FE12" i="282"/>
  <c r="FE22" i="265"/>
  <c r="FE23" i="265"/>
  <c r="FE56" i="286"/>
  <c r="FE57" i="286"/>
  <c r="FE63" i="286"/>
  <c r="FD39" i="286"/>
  <c r="FD40" i="286"/>
  <c r="FD41" i="286"/>
  <c r="FE38" i="286"/>
  <c r="FE59" i="286"/>
  <c r="FE36" i="282"/>
  <c r="FE37" i="282"/>
  <c r="FE38" i="282"/>
  <c r="FE39" i="282"/>
  <c r="FE44" i="282"/>
  <c r="FE45" i="282"/>
  <c r="FE47" i="282"/>
  <c r="FE48" i="282"/>
  <c r="FE57" i="282"/>
  <c r="FE53" i="282"/>
  <c r="FD50" i="282"/>
  <c r="FD51" i="282"/>
  <c r="FD75" i="282"/>
  <c r="FD76" i="282"/>
  <c r="FD77" i="282"/>
  <c r="FE74" i="282"/>
  <c r="FE54" i="282"/>
  <c r="FE55" i="282"/>
  <c r="FE58" i="282"/>
  <c r="FE59" i="282"/>
  <c r="FE62" i="282"/>
  <c r="FE63" i="282"/>
  <c r="FE64" i="282"/>
  <c r="FE34" i="265"/>
  <c r="FE35" i="265"/>
  <c r="FE44" i="265"/>
  <c r="FE46" i="265"/>
  <c r="FE176" i="280"/>
  <c r="FE47" i="265"/>
  <c r="FE48" i="265"/>
  <c r="FE242" i="280"/>
  <c r="FE49" i="265"/>
  <c r="FE50" i="265"/>
  <c r="FE45" i="314"/>
  <c r="FE46" i="314"/>
  <c r="FE48" i="314"/>
  <c r="FE50" i="314"/>
  <c r="FE51" i="314"/>
  <c r="FE61" i="314"/>
  <c r="FE35" i="314"/>
  <c r="FD79" i="314"/>
  <c r="FD80" i="314"/>
  <c r="FD81" i="314"/>
  <c r="FE78" i="314"/>
  <c r="FE36" i="314"/>
  <c r="FE38" i="314"/>
  <c r="FE40" i="314"/>
  <c r="FE42" i="314"/>
  <c r="FE62" i="314"/>
  <c r="FE63" i="314"/>
  <c r="FE64" i="314"/>
  <c r="FE52" i="265"/>
  <c r="FE53" i="314"/>
  <c r="FE55" i="314"/>
  <c r="FE57" i="314"/>
  <c r="FE58" i="314"/>
  <c r="FE59" i="314"/>
  <c r="FE70" i="314"/>
  <c r="FE67" i="314"/>
  <c r="FE68" i="314"/>
  <c r="FE71" i="314"/>
  <c r="FE72" i="314"/>
  <c r="FE53" i="265"/>
  <c r="FE54" i="265"/>
  <c r="FE292" i="280"/>
  <c r="FE288" i="280"/>
  <c r="FE289" i="280"/>
  <c r="FE290" i="280"/>
  <c r="FE293" i="280"/>
  <c r="FE294" i="280"/>
  <c r="FE295" i="280"/>
  <c r="FE56" i="265"/>
  <c r="FE307" i="280"/>
  <c r="FE303" i="280"/>
  <c r="FE304" i="280"/>
  <c r="FE305" i="280"/>
  <c r="FE308" i="280"/>
  <c r="FE309" i="280"/>
  <c r="FE310" i="280"/>
  <c r="FE57" i="265"/>
  <c r="FE58" i="265"/>
  <c r="FE61" i="265"/>
  <c r="FE60" i="286"/>
  <c r="FE61" i="286"/>
  <c r="FE64" i="286"/>
  <c r="FE65" i="286"/>
  <c r="FE9" i="288"/>
  <c r="FE10" i="288"/>
  <c r="FE11" i="288"/>
  <c r="FE13" i="288"/>
  <c r="FE16" i="288"/>
  <c r="FE28" i="286"/>
  <c r="FE29" i="286"/>
  <c r="FE30" i="286"/>
  <c r="FF27" i="286"/>
  <c r="FF55" i="286"/>
  <c r="FF202" i="280"/>
  <c r="FF17" i="265"/>
  <c r="FF268" i="280"/>
  <c r="FF18" i="265"/>
  <c r="FE298" i="280"/>
  <c r="FE299" i="280"/>
  <c r="FE300" i="280"/>
  <c r="FE317" i="280"/>
  <c r="FE318" i="280"/>
  <c r="FE319" i="280"/>
  <c r="FF316" i="280"/>
  <c r="FF283" i="280"/>
  <c r="FF284" i="280"/>
  <c r="FF285" i="280"/>
  <c r="FF19" i="265"/>
  <c r="FF20" i="265"/>
  <c r="FF10" i="282"/>
  <c r="FF11" i="282"/>
  <c r="FF12" i="282"/>
  <c r="FF22" i="265"/>
  <c r="FF23" i="265"/>
  <c r="FF56" i="286"/>
  <c r="FF57" i="286"/>
  <c r="FF63" i="286"/>
  <c r="FE39" i="286"/>
  <c r="FE40" i="286"/>
  <c r="FE41" i="286"/>
  <c r="FF38" i="286"/>
  <c r="FF59" i="286"/>
  <c r="FF36" i="282"/>
  <c r="FF37" i="282"/>
  <c r="FF38" i="282"/>
  <c r="FF39" i="282"/>
  <c r="FF44" i="282"/>
  <c r="FF45" i="282"/>
  <c r="FF47" i="282"/>
  <c r="FF48" i="282"/>
  <c r="FF57" i="282"/>
  <c r="FF53" i="282"/>
  <c r="FE50" i="282"/>
  <c r="FE51" i="282"/>
  <c r="FE75" i="282"/>
  <c r="FE76" i="282"/>
  <c r="FE77" i="282"/>
  <c r="FF74" i="282"/>
  <c r="FF54" i="282"/>
  <c r="FF55" i="282"/>
  <c r="FF58" i="282"/>
  <c r="FF59" i="282"/>
  <c r="FF62" i="282"/>
  <c r="FF63" i="282"/>
  <c r="FF64" i="282"/>
  <c r="FF34" i="265"/>
  <c r="FF35" i="265"/>
  <c r="FF44" i="265"/>
  <c r="FF46" i="265"/>
  <c r="FF176" i="280"/>
  <c r="FF47" i="265"/>
  <c r="FF48" i="265"/>
  <c r="FF242" i="280"/>
  <c r="FF49" i="265"/>
  <c r="FF50" i="265"/>
  <c r="FF45" i="314"/>
  <c r="FF46" i="314"/>
  <c r="FF48" i="314"/>
  <c r="FF50" i="314"/>
  <c r="FF51" i="314"/>
  <c r="FF61" i="314"/>
  <c r="FF35" i="314"/>
  <c r="FE79" i="314"/>
  <c r="FE80" i="314"/>
  <c r="FE81" i="314"/>
  <c r="FF78" i="314"/>
  <c r="FF36" i="314"/>
  <c r="FF38" i="314"/>
  <c r="FF40" i="314"/>
  <c r="FF42" i="314"/>
  <c r="FF62" i="314"/>
  <c r="FF63" i="314"/>
  <c r="FF64" i="314"/>
  <c r="FF52" i="265"/>
  <c r="FF53" i="314"/>
  <c r="FF55" i="314"/>
  <c r="FF57" i="314"/>
  <c r="FF58" i="314"/>
  <c r="FF59" i="314"/>
  <c r="FF70" i="314"/>
  <c r="FF67" i="314"/>
  <c r="FF68" i="314"/>
  <c r="FF71" i="314"/>
  <c r="FF72" i="314"/>
  <c r="FF53" i="265"/>
  <c r="FF54" i="265"/>
  <c r="FF292" i="280"/>
  <c r="FF288" i="280"/>
  <c r="FF289" i="280"/>
  <c r="FF290" i="280"/>
  <c r="FF293" i="280"/>
  <c r="FF294" i="280"/>
  <c r="FF295" i="280"/>
  <c r="FF56" i="265"/>
  <c r="FF307" i="280"/>
  <c r="FF303" i="280"/>
  <c r="FF304" i="280"/>
  <c r="FF305" i="280"/>
  <c r="FF308" i="280"/>
  <c r="FF309" i="280"/>
  <c r="FF310" i="280"/>
  <c r="FF57" i="265"/>
  <c r="FF58" i="265"/>
  <c r="FF61" i="265"/>
  <c r="FF60" i="286"/>
  <c r="FF61" i="286"/>
  <c r="FF64" i="286"/>
  <c r="FF65" i="286"/>
  <c r="FF9" i="288"/>
  <c r="FF10" i="288"/>
  <c r="FF11" i="288"/>
  <c r="FF13" i="288"/>
  <c r="FF16" i="288"/>
  <c r="FF28" i="286"/>
  <c r="FF29" i="286"/>
  <c r="FF30" i="286"/>
  <c r="FG27" i="286"/>
  <c r="FG55" i="286"/>
  <c r="FG202" i="280"/>
  <c r="FG17" i="265"/>
  <c r="FG268" i="280"/>
  <c r="FG18" i="265"/>
  <c r="FF298" i="280"/>
  <c r="FF299" i="280"/>
  <c r="FF300" i="280"/>
  <c r="FF317" i="280"/>
  <c r="FF318" i="280"/>
  <c r="FF319" i="280"/>
  <c r="FG316" i="280"/>
  <c r="FG283" i="280"/>
  <c r="FG284" i="280"/>
  <c r="FG285" i="280"/>
  <c r="FG19" i="265"/>
  <c r="FG20" i="265"/>
  <c r="FG10" i="282"/>
  <c r="FG11" i="282"/>
  <c r="FG12" i="282"/>
  <c r="FG22" i="265"/>
  <c r="FG23" i="265"/>
  <c r="FG56" i="286"/>
  <c r="FG57" i="286"/>
  <c r="FG63" i="286"/>
  <c r="FF39" i="286"/>
  <c r="FF40" i="286"/>
  <c r="FF41" i="286"/>
  <c r="FG38" i="286"/>
  <c r="FG59" i="286"/>
  <c r="FG36" i="282"/>
  <c r="FG37" i="282"/>
  <c r="FG38" i="282"/>
  <c r="FG39" i="282"/>
  <c r="FG44" i="282"/>
  <c r="FG45" i="282"/>
  <c r="FG47" i="282"/>
  <c r="FG48" i="282"/>
  <c r="FG57" i="282"/>
  <c r="FG53" i="282"/>
  <c r="FF50" i="282"/>
  <c r="FF51" i="282"/>
  <c r="FF75" i="282"/>
  <c r="FF76" i="282"/>
  <c r="FF77" i="282"/>
  <c r="FG74" i="282"/>
  <c r="FG54" i="282"/>
  <c r="FG55" i="282"/>
  <c r="FG58" i="282"/>
  <c r="FG59" i="282"/>
  <c r="FG62" i="282"/>
  <c r="FG63" i="282"/>
  <c r="FG64" i="282"/>
  <c r="FG34" i="265"/>
  <c r="FG35" i="265"/>
  <c r="FG44" i="265"/>
  <c r="FG46" i="265"/>
  <c r="FG176" i="280"/>
  <c r="FG47" i="265"/>
  <c r="FG48" i="265"/>
  <c r="FG242" i="280"/>
  <c r="FG49" i="265"/>
  <c r="FG50" i="265"/>
  <c r="FG45" i="314"/>
  <c r="FG46" i="314"/>
  <c r="FG48" i="314"/>
  <c r="FG50" i="314"/>
  <c r="FG51" i="314"/>
  <c r="FG61" i="314"/>
  <c r="FG35" i="314"/>
  <c r="FF79" i="314"/>
  <c r="FF80" i="314"/>
  <c r="FF81" i="314"/>
  <c r="FG78" i="314"/>
  <c r="FG36" i="314"/>
  <c r="FG38" i="314"/>
  <c r="FG40" i="314"/>
  <c r="FG42" i="314"/>
  <c r="FG62" i="314"/>
  <c r="FG63" i="314"/>
  <c r="FG64" i="314"/>
  <c r="FG52" i="265"/>
  <c r="FG53" i="314"/>
  <c r="FG55" i="314"/>
  <c r="FG57" i="314"/>
  <c r="FG58" i="314"/>
  <c r="FG59" i="314"/>
  <c r="FG70" i="314"/>
  <c r="FG67" i="314"/>
  <c r="FG68" i="314"/>
  <c r="FG71" i="314"/>
  <c r="FG72" i="314"/>
  <c r="FG53" i="265"/>
  <c r="FG54" i="265"/>
  <c r="FG292" i="280"/>
  <c r="FG288" i="280"/>
  <c r="FG289" i="280"/>
  <c r="FG290" i="280"/>
  <c r="FG293" i="280"/>
  <c r="FG294" i="280"/>
  <c r="FG295" i="280"/>
  <c r="FG56" i="265"/>
  <c r="FG307" i="280"/>
  <c r="FG303" i="280"/>
  <c r="FG304" i="280"/>
  <c r="FG305" i="280"/>
  <c r="FG308" i="280"/>
  <c r="FG309" i="280"/>
  <c r="FG310" i="280"/>
  <c r="FG57" i="265"/>
  <c r="FG58" i="265"/>
  <c r="FG61" i="265"/>
  <c r="FG60" i="286"/>
  <c r="FG61" i="286"/>
  <c r="FG64" i="286"/>
  <c r="FG65" i="286"/>
  <c r="FG9" i="288"/>
  <c r="FG10" i="288"/>
  <c r="FG11" i="288"/>
  <c r="FG13" i="288"/>
  <c r="FG16" i="288"/>
  <c r="FG28" i="286"/>
  <c r="FG29" i="286"/>
  <c r="FG30" i="286"/>
  <c r="FH27" i="286"/>
  <c r="FH55" i="286"/>
  <c r="FH202" i="280"/>
  <c r="FH17" i="265"/>
  <c r="FH268" i="280"/>
  <c r="FH18" i="265"/>
  <c r="FG298" i="280"/>
  <c r="FG299" i="280"/>
  <c r="FG300" i="280"/>
  <c r="FG317" i="280"/>
  <c r="FG318" i="280"/>
  <c r="FG319" i="280"/>
  <c r="FH316" i="280"/>
  <c r="FH283" i="280"/>
  <c r="FH284" i="280"/>
  <c r="FH285" i="280"/>
  <c r="FH19" i="265"/>
  <c r="FH20" i="265"/>
  <c r="FH10" i="282"/>
  <c r="FH11" i="282"/>
  <c r="FH12" i="282"/>
  <c r="FH22" i="265"/>
  <c r="FH23" i="265"/>
  <c r="FH56" i="286"/>
  <c r="FH57" i="286"/>
  <c r="FH63" i="286"/>
  <c r="FG39" i="286"/>
  <c r="FG40" i="286"/>
  <c r="FG41" i="286"/>
  <c r="FH38" i="286"/>
  <c r="FH59" i="286"/>
  <c r="FH36" i="282"/>
  <c r="FH37" i="282"/>
  <c r="FH38" i="282"/>
  <c r="FH39" i="282"/>
  <c r="FH44" i="282"/>
  <c r="FH45" i="282"/>
  <c r="FH47" i="282"/>
  <c r="FH48" i="282"/>
  <c r="FH57" i="282"/>
  <c r="FH53" i="282"/>
  <c r="FG50" i="282"/>
  <c r="FG51" i="282"/>
  <c r="FG75" i="282"/>
  <c r="FG76" i="282"/>
  <c r="FG77" i="282"/>
  <c r="FH74" i="282"/>
  <c r="FH54" i="282"/>
  <c r="FH55" i="282"/>
  <c r="FH58" i="282"/>
  <c r="FH59" i="282"/>
  <c r="FH62" i="282"/>
  <c r="FH63" i="282"/>
  <c r="FH64" i="282"/>
  <c r="FH34" i="265"/>
  <c r="FH35" i="265"/>
  <c r="FH44" i="265"/>
  <c r="FH46" i="265"/>
  <c r="FH176" i="280"/>
  <c r="FH47" i="265"/>
  <c r="FH48" i="265"/>
  <c r="FH242" i="280"/>
  <c r="FH49" i="265"/>
  <c r="FH50" i="265"/>
  <c r="FH45" i="314"/>
  <c r="FH46" i="314"/>
  <c r="FH48" i="314"/>
  <c r="FH50" i="314"/>
  <c r="FH51" i="314"/>
  <c r="FH61" i="314"/>
  <c r="FH35" i="314"/>
  <c r="FG79" i="314"/>
  <c r="FG80" i="314"/>
  <c r="FG81" i="314"/>
  <c r="FH78" i="314"/>
  <c r="FH36" i="314"/>
  <c r="FH38" i="314"/>
  <c r="FH40" i="314"/>
  <c r="FH42" i="314"/>
  <c r="FH62" i="314"/>
  <c r="FH63" i="314"/>
  <c r="FH64" i="314"/>
  <c r="FH52" i="265"/>
  <c r="FH53" i="314"/>
  <c r="FH55" i="314"/>
  <c r="FH57" i="314"/>
  <c r="FH58" i="314"/>
  <c r="FH59" i="314"/>
  <c r="FH70" i="314"/>
  <c r="FH67" i="314"/>
  <c r="FH68" i="314"/>
  <c r="FH71" i="314"/>
  <c r="FH72" i="314"/>
  <c r="FH53" i="265"/>
  <c r="FH54" i="265"/>
  <c r="FH292" i="280"/>
  <c r="FH288" i="280"/>
  <c r="FH289" i="280"/>
  <c r="FH290" i="280"/>
  <c r="FH293" i="280"/>
  <c r="FH294" i="280"/>
  <c r="FH295" i="280"/>
  <c r="FH56" i="265"/>
  <c r="FH307" i="280"/>
  <c r="FH303" i="280"/>
  <c r="FH304" i="280"/>
  <c r="FH305" i="280"/>
  <c r="FH308" i="280"/>
  <c r="FH309" i="280"/>
  <c r="FH310" i="280"/>
  <c r="FH57" i="265"/>
  <c r="FH58" i="265"/>
  <c r="FH61" i="265"/>
  <c r="FH60" i="286"/>
  <c r="FH61" i="286"/>
  <c r="FH64" i="286"/>
  <c r="FH65" i="286"/>
  <c r="FH9" i="288"/>
  <c r="FH10" i="288"/>
  <c r="FH11" i="288"/>
  <c r="FH13" i="288"/>
  <c r="FH16" i="288"/>
  <c r="FH28" i="286"/>
  <c r="FH29" i="286"/>
  <c r="FH30" i="286"/>
  <c r="FI27" i="286"/>
  <c r="FI55" i="286"/>
  <c r="FI202" i="280"/>
  <c r="FI17" i="265"/>
  <c r="FI268" i="280"/>
  <c r="FI18" i="265"/>
  <c r="FH298" i="280"/>
  <c r="FH299" i="280"/>
  <c r="FH300" i="280"/>
  <c r="FH317" i="280"/>
  <c r="FH318" i="280"/>
  <c r="FH319" i="280"/>
  <c r="FI316" i="280"/>
  <c r="FI283" i="280"/>
  <c r="FI284" i="280"/>
  <c r="FI285" i="280"/>
  <c r="FI19" i="265"/>
  <c r="FI20" i="265"/>
  <c r="FI10" i="282"/>
  <c r="FI11" i="282"/>
  <c r="FI12" i="282"/>
  <c r="FI22" i="265"/>
  <c r="FI23" i="265"/>
  <c r="FI56" i="286"/>
  <c r="FI57" i="286"/>
  <c r="FI63" i="286"/>
  <c r="FH39" i="286"/>
  <c r="FH40" i="286"/>
  <c r="FH41" i="286"/>
  <c r="FI38" i="286"/>
  <c r="FI59" i="286"/>
  <c r="FI36" i="282"/>
  <c r="FI37" i="282"/>
  <c r="FI38" i="282"/>
  <c r="FI39" i="282"/>
  <c r="FI44" i="282"/>
  <c r="FI45" i="282"/>
  <c r="FI47" i="282"/>
  <c r="FI48" i="282"/>
  <c r="FI57" i="282"/>
  <c r="FI53" i="282"/>
  <c r="FH50" i="282"/>
  <c r="FH51" i="282"/>
  <c r="FH75" i="282"/>
  <c r="FH76" i="282"/>
  <c r="FH77" i="282"/>
  <c r="FI74" i="282"/>
  <c r="FI54" i="282"/>
  <c r="FI55" i="282"/>
  <c r="FI58" i="282"/>
  <c r="FI59" i="282"/>
  <c r="FI62" i="282"/>
  <c r="FI63" i="282"/>
  <c r="FI64" i="282"/>
  <c r="FI34" i="265"/>
  <c r="FI35" i="265"/>
  <c r="FI44" i="265"/>
  <c r="FI46" i="265"/>
  <c r="FI176" i="280"/>
  <c r="FI47" i="265"/>
  <c r="FI48" i="265"/>
  <c r="FI242" i="280"/>
  <c r="FI49" i="265"/>
  <c r="FI50" i="265"/>
  <c r="FI45" i="314"/>
  <c r="FI46" i="314"/>
  <c r="FI48" i="314"/>
  <c r="FI50" i="314"/>
  <c r="FI51" i="314"/>
  <c r="FI61" i="314"/>
  <c r="FI35" i="314"/>
  <c r="FH79" i="314"/>
  <c r="FH80" i="314"/>
  <c r="FH81" i="314"/>
  <c r="FI78" i="314"/>
  <c r="FI36" i="314"/>
  <c r="FI38" i="314"/>
  <c r="FI40" i="314"/>
  <c r="FI42" i="314"/>
  <c r="FI62" i="314"/>
  <c r="FI63" i="314"/>
  <c r="FI64" i="314"/>
  <c r="FI52" i="265"/>
  <c r="FI53" i="314"/>
  <c r="FI55" i="314"/>
  <c r="FI57" i="314"/>
  <c r="FI58" i="314"/>
  <c r="FI59" i="314"/>
  <c r="FI70" i="314"/>
  <c r="FI67" i="314"/>
  <c r="FI68" i="314"/>
  <c r="FI71" i="314"/>
  <c r="FI72" i="314"/>
  <c r="FI53" i="265"/>
  <c r="FI54" i="265"/>
  <c r="FI292" i="280"/>
  <c r="FI288" i="280"/>
  <c r="FI289" i="280"/>
  <c r="FI290" i="280"/>
  <c r="FI293" i="280"/>
  <c r="FI294" i="280"/>
  <c r="FI295" i="280"/>
  <c r="FI56" i="265"/>
  <c r="FI307" i="280"/>
  <c r="FI303" i="280"/>
  <c r="FI304" i="280"/>
  <c r="FI305" i="280"/>
  <c r="FI308" i="280"/>
  <c r="FI309" i="280"/>
  <c r="FI310" i="280"/>
  <c r="FI57" i="265"/>
  <c r="FI58" i="265"/>
  <c r="FI61" i="265"/>
  <c r="FI60" i="286"/>
  <c r="FI61" i="286"/>
  <c r="FI64" i="286"/>
  <c r="FI65" i="286"/>
  <c r="FI9" i="288"/>
  <c r="FI10" i="288"/>
  <c r="FI11" i="288"/>
  <c r="FI13" i="288"/>
  <c r="FI16" i="288"/>
  <c r="FI28" i="286"/>
  <c r="FI29" i="286"/>
  <c r="FI30" i="286"/>
  <c r="FJ27" i="286"/>
  <c r="FJ55" i="286"/>
  <c r="FJ202" i="280"/>
  <c r="FJ17" i="265"/>
  <c r="FJ268" i="280"/>
  <c r="FJ18" i="265"/>
  <c r="FI298" i="280"/>
  <c r="FI299" i="280"/>
  <c r="FI300" i="280"/>
  <c r="FI317" i="280"/>
  <c r="FI318" i="280"/>
  <c r="FI319" i="280"/>
  <c r="FJ316" i="280"/>
  <c r="FJ283" i="280"/>
  <c r="FJ284" i="280"/>
  <c r="FJ285" i="280"/>
  <c r="FJ19" i="265"/>
  <c r="FJ20" i="265"/>
  <c r="FJ10" i="282"/>
  <c r="FJ11" i="282"/>
  <c r="FJ12" i="282"/>
  <c r="FJ22" i="265"/>
  <c r="FJ23" i="265"/>
  <c r="FJ56" i="286"/>
  <c r="FJ57" i="286"/>
  <c r="FJ63" i="286"/>
  <c r="FI39" i="286"/>
  <c r="FI40" i="286"/>
  <c r="FI41" i="286"/>
  <c r="FJ38" i="286"/>
  <c r="FJ59" i="286"/>
  <c r="FJ36" i="282"/>
  <c r="FJ37" i="282"/>
  <c r="FJ38" i="282"/>
  <c r="FJ39" i="282"/>
  <c r="FJ44" i="282"/>
  <c r="FJ45" i="282"/>
  <c r="FJ47" i="282"/>
  <c r="FJ48" i="282"/>
  <c r="FJ57" i="282"/>
  <c r="FJ53" i="282"/>
  <c r="FI50" i="282"/>
  <c r="FI51" i="282"/>
  <c r="FI75" i="282"/>
  <c r="FI76" i="282"/>
  <c r="FI77" i="282"/>
  <c r="FJ74" i="282"/>
  <c r="FJ54" i="282"/>
  <c r="FJ55" i="282"/>
  <c r="FJ58" i="282"/>
  <c r="FJ59" i="282"/>
  <c r="FJ62" i="282"/>
  <c r="FJ63" i="282"/>
  <c r="FJ64" i="282"/>
  <c r="FJ34" i="265"/>
  <c r="FJ35" i="265"/>
  <c r="FJ44" i="265"/>
  <c r="FJ46" i="265"/>
  <c r="FJ176" i="280"/>
  <c r="FJ47" i="265"/>
  <c r="FJ48" i="265"/>
  <c r="FJ242" i="280"/>
  <c r="FJ49" i="265"/>
  <c r="FJ50" i="265"/>
  <c r="FJ45" i="314"/>
  <c r="FJ46" i="314"/>
  <c r="FJ48" i="314"/>
  <c r="FJ50" i="314"/>
  <c r="FJ51" i="314"/>
  <c r="FJ61" i="314"/>
  <c r="FJ35" i="314"/>
  <c r="FI79" i="314"/>
  <c r="FI80" i="314"/>
  <c r="FI81" i="314"/>
  <c r="FJ78" i="314"/>
  <c r="FJ36" i="314"/>
  <c r="FJ38" i="314"/>
  <c r="FJ40" i="314"/>
  <c r="FJ42" i="314"/>
  <c r="FJ62" i="314"/>
  <c r="FJ63" i="314"/>
  <c r="FJ64" i="314"/>
  <c r="FJ52" i="265"/>
  <c r="FJ53" i="314"/>
  <c r="FJ55" i="314"/>
  <c r="FJ57" i="314"/>
  <c r="FJ58" i="314"/>
  <c r="FJ59" i="314"/>
  <c r="FJ70" i="314"/>
  <c r="FJ67" i="314"/>
  <c r="FJ68" i="314"/>
  <c r="FJ71" i="314"/>
  <c r="FJ72" i="314"/>
  <c r="FJ53" i="265"/>
  <c r="FJ54" i="265"/>
  <c r="FJ292" i="280"/>
  <c r="FJ288" i="280"/>
  <c r="FJ289" i="280"/>
  <c r="FJ290" i="280"/>
  <c r="FJ293" i="280"/>
  <c r="FJ294" i="280"/>
  <c r="FJ295" i="280"/>
  <c r="FJ56" i="265"/>
  <c r="FJ307" i="280"/>
  <c r="FJ303" i="280"/>
  <c r="FJ304" i="280"/>
  <c r="FJ305" i="280"/>
  <c r="FJ308" i="280"/>
  <c r="FJ309" i="280"/>
  <c r="FJ310" i="280"/>
  <c r="FJ57" i="265"/>
  <c r="FJ58" i="265"/>
  <c r="FJ61" i="265"/>
  <c r="FJ60" i="286"/>
  <c r="FJ61" i="286"/>
  <c r="FJ64" i="286"/>
  <c r="FJ65" i="286"/>
  <c r="FJ9" i="288"/>
  <c r="FJ10" i="288"/>
  <c r="FJ11" i="288"/>
  <c r="FJ13" i="288"/>
  <c r="FJ16" i="288"/>
  <c r="FJ28" i="286"/>
  <c r="FJ29" i="286"/>
  <c r="FJ30" i="286"/>
  <c r="FK27" i="286"/>
  <c r="FK55" i="286"/>
  <c r="FK202" i="280"/>
  <c r="FK17" i="265"/>
  <c r="FK268" i="280"/>
  <c r="FK18" i="265"/>
  <c r="FJ298" i="280"/>
  <c r="FJ299" i="280"/>
  <c r="FJ300" i="280"/>
  <c r="FJ317" i="280"/>
  <c r="FJ318" i="280"/>
  <c r="FJ319" i="280"/>
  <c r="FK316" i="280"/>
  <c r="FK283" i="280"/>
  <c r="FK284" i="280"/>
  <c r="FK285" i="280"/>
  <c r="FK19" i="265"/>
  <c r="FK20" i="265"/>
  <c r="FK10" i="282"/>
  <c r="FK11" i="282"/>
  <c r="FK12" i="282"/>
  <c r="FK22" i="265"/>
  <c r="FK23" i="265"/>
  <c r="FK56" i="286"/>
  <c r="FK57" i="286"/>
  <c r="FK63" i="286"/>
  <c r="FJ39" i="286"/>
  <c r="FJ40" i="286"/>
  <c r="FJ41" i="286"/>
  <c r="FK38" i="286"/>
  <c r="FK59" i="286"/>
  <c r="FK36" i="282"/>
  <c r="FK37" i="282"/>
  <c r="FK38" i="282"/>
  <c r="FK39" i="282"/>
  <c r="FK44" i="282"/>
  <c r="FK45" i="282"/>
  <c r="FK47" i="282"/>
  <c r="FK48" i="282"/>
  <c r="FK57" i="282"/>
  <c r="FK53" i="282"/>
  <c r="FJ50" i="282"/>
  <c r="FJ51" i="282"/>
  <c r="FJ75" i="282"/>
  <c r="FJ76" i="282"/>
  <c r="FJ77" i="282"/>
  <c r="FK74" i="282"/>
  <c r="FK54" i="282"/>
  <c r="FK55" i="282"/>
  <c r="FK58" i="282"/>
  <c r="FK59" i="282"/>
  <c r="FK62" i="282"/>
  <c r="FK63" i="282"/>
  <c r="FK64" i="282"/>
  <c r="FK34" i="265"/>
  <c r="FK35" i="265"/>
  <c r="FK44" i="265"/>
  <c r="FK46" i="265"/>
  <c r="FK176" i="280"/>
  <c r="FK47" i="265"/>
  <c r="FK48" i="265"/>
  <c r="FK242" i="280"/>
  <c r="FK49" i="265"/>
  <c r="FK50" i="265"/>
  <c r="FK45" i="314"/>
  <c r="FK46" i="314"/>
  <c r="FK48" i="314"/>
  <c r="FK50" i="314"/>
  <c r="FK51" i="314"/>
  <c r="FK61" i="314"/>
  <c r="FK35" i="314"/>
  <c r="FJ79" i="314"/>
  <c r="FJ80" i="314"/>
  <c r="FJ81" i="314"/>
  <c r="FK78" i="314"/>
  <c r="FK36" i="314"/>
  <c r="FK38" i="314"/>
  <c r="FK40" i="314"/>
  <c r="FK42" i="314"/>
  <c r="FK62" i="314"/>
  <c r="FK63" i="314"/>
  <c r="FK64" i="314"/>
  <c r="FK52" i="265"/>
  <c r="FK53" i="314"/>
  <c r="FK55" i="314"/>
  <c r="FK57" i="314"/>
  <c r="FK58" i="314"/>
  <c r="FK59" i="314"/>
  <c r="FK70" i="314"/>
  <c r="FK67" i="314"/>
  <c r="FK68" i="314"/>
  <c r="FK71" i="314"/>
  <c r="FK72" i="314"/>
  <c r="FK53" i="265"/>
  <c r="FK54" i="265"/>
  <c r="FK292" i="280"/>
  <c r="FK288" i="280"/>
  <c r="FK289" i="280"/>
  <c r="FK290" i="280"/>
  <c r="FK293" i="280"/>
  <c r="FK294" i="280"/>
  <c r="FK295" i="280"/>
  <c r="FK56" i="265"/>
  <c r="FK307" i="280"/>
  <c r="FK303" i="280"/>
  <c r="FK304" i="280"/>
  <c r="FK305" i="280"/>
  <c r="FK308" i="280"/>
  <c r="FK309" i="280"/>
  <c r="FK310" i="280"/>
  <c r="FK57" i="265"/>
  <c r="FK58" i="265"/>
  <c r="FK61" i="265"/>
  <c r="FK60" i="286"/>
  <c r="FK61" i="286"/>
  <c r="FK64" i="286"/>
  <c r="FK65" i="286"/>
  <c r="FK9" i="288"/>
  <c r="FK10" i="288"/>
  <c r="FK11" i="288"/>
  <c r="FK13" i="288"/>
  <c r="FK16" i="288"/>
  <c r="FK28" i="286"/>
  <c r="FK29" i="286"/>
  <c r="FK30" i="286"/>
  <c r="FL27" i="286"/>
  <c r="FL55" i="286"/>
  <c r="FL202" i="280"/>
  <c r="FL17" i="265"/>
  <c r="FL268" i="280"/>
  <c r="FL18" i="265"/>
  <c r="FK298" i="280"/>
  <c r="FK299" i="280"/>
  <c r="FK300" i="280"/>
  <c r="FK317" i="280"/>
  <c r="FK318" i="280"/>
  <c r="FK319" i="280"/>
  <c r="FL316" i="280"/>
  <c r="FL283" i="280"/>
  <c r="FL284" i="280"/>
  <c r="FL285" i="280"/>
  <c r="FL19" i="265"/>
  <c r="FL20" i="265"/>
  <c r="FL10" i="282"/>
  <c r="FL11" i="282"/>
  <c r="FL12" i="282"/>
  <c r="FL22" i="265"/>
  <c r="FL23" i="265"/>
  <c r="FL56" i="286"/>
  <c r="FL57" i="286"/>
  <c r="FL63" i="286"/>
  <c r="FK39" i="286"/>
  <c r="FK40" i="286"/>
  <c r="FK41" i="286"/>
  <c r="FL38" i="286"/>
  <c r="FL59" i="286"/>
  <c r="FL36" i="282"/>
  <c r="FL37" i="282"/>
  <c r="FL38" i="282"/>
  <c r="FL39" i="282"/>
  <c r="FL44" i="282"/>
  <c r="FL45" i="282"/>
  <c r="FL47" i="282"/>
  <c r="FL48" i="282"/>
  <c r="FL57" i="282"/>
  <c r="FL53" i="282"/>
  <c r="FK50" i="282"/>
  <c r="FK51" i="282"/>
  <c r="FK75" i="282"/>
  <c r="FK76" i="282"/>
  <c r="FK77" i="282"/>
  <c r="FL74" i="282"/>
  <c r="FL54" i="282"/>
  <c r="FL55" i="282"/>
  <c r="FL58" i="282"/>
  <c r="FL59" i="282"/>
  <c r="FL62" i="282"/>
  <c r="FL63" i="282"/>
  <c r="FL64" i="282"/>
  <c r="FL34" i="265"/>
  <c r="FL35" i="265"/>
  <c r="FL44" i="265"/>
  <c r="FL46" i="265"/>
  <c r="FL176" i="280"/>
  <c r="FL47" i="265"/>
  <c r="FL48" i="265"/>
  <c r="FL242" i="280"/>
  <c r="FL49" i="265"/>
  <c r="FL50" i="265"/>
  <c r="FL45" i="314"/>
  <c r="FL46" i="314"/>
  <c r="FL48" i="314"/>
  <c r="FL50" i="314"/>
  <c r="FL51" i="314"/>
  <c r="FL61" i="314"/>
  <c r="FL35" i="314"/>
  <c r="FK79" i="314"/>
  <c r="FK80" i="314"/>
  <c r="FK81" i="314"/>
  <c r="FL78" i="314"/>
  <c r="FL36" i="314"/>
  <c r="FL38" i="314"/>
  <c r="FL40" i="314"/>
  <c r="FL42" i="314"/>
  <c r="FL62" i="314"/>
  <c r="FL63" i="314"/>
  <c r="FL64" i="314"/>
  <c r="FL52" i="265"/>
  <c r="FL53" i="314"/>
  <c r="FL55" i="314"/>
  <c r="FL57" i="314"/>
  <c r="FL58" i="314"/>
  <c r="FL59" i="314"/>
  <c r="FL70" i="314"/>
  <c r="FL67" i="314"/>
  <c r="FL68" i="314"/>
  <c r="FL71" i="314"/>
  <c r="FL72" i="314"/>
  <c r="FL53" i="265"/>
  <c r="FL54" i="265"/>
  <c r="FL292" i="280"/>
  <c r="FL288" i="280"/>
  <c r="FL289" i="280"/>
  <c r="FL290" i="280"/>
  <c r="FL293" i="280"/>
  <c r="FL294" i="280"/>
  <c r="FL295" i="280"/>
  <c r="FL56" i="265"/>
  <c r="FL307" i="280"/>
  <c r="FL303" i="280"/>
  <c r="FL304" i="280"/>
  <c r="FL305" i="280"/>
  <c r="FL308" i="280"/>
  <c r="FL309" i="280"/>
  <c r="FL310" i="280"/>
  <c r="FL57" i="265"/>
  <c r="FL58" i="265"/>
  <c r="FL61" i="265"/>
  <c r="FL60" i="286"/>
  <c r="FL61" i="286"/>
  <c r="FL64" i="286"/>
  <c r="FL65" i="286"/>
  <c r="FL9" i="288"/>
  <c r="FL10" i="288"/>
  <c r="FL11" i="288"/>
  <c r="FL13" i="288"/>
  <c r="FL16" i="288"/>
  <c r="FL28" i="286"/>
  <c r="FL29" i="286"/>
  <c r="FL30" i="286"/>
  <c r="FM27" i="286"/>
  <c r="FM55" i="286"/>
  <c r="FM202" i="280"/>
  <c r="FM17" i="265"/>
  <c r="FM268" i="280"/>
  <c r="FM18" i="265"/>
  <c r="FL298" i="280"/>
  <c r="FL299" i="280"/>
  <c r="FL300" i="280"/>
  <c r="FL317" i="280"/>
  <c r="FL318" i="280"/>
  <c r="FL319" i="280"/>
  <c r="FM316" i="280"/>
  <c r="FM283" i="280"/>
  <c r="FM284" i="280"/>
  <c r="FM285" i="280"/>
  <c r="FM19" i="265"/>
  <c r="FM20" i="265"/>
  <c r="FM10" i="282"/>
  <c r="FM11" i="282"/>
  <c r="FM12" i="282"/>
  <c r="FM22" i="265"/>
  <c r="FM23" i="265"/>
  <c r="FM56" i="286"/>
  <c r="FM57" i="286"/>
  <c r="FM63" i="286"/>
  <c r="FL39" i="286"/>
  <c r="FL40" i="286"/>
  <c r="FL41" i="286"/>
  <c r="FM38" i="286"/>
  <c r="FM59" i="286"/>
  <c r="FM36" i="282"/>
  <c r="FM37" i="282"/>
  <c r="FM38" i="282"/>
  <c r="FM39" i="282"/>
  <c r="FM44" i="282"/>
  <c r="FM45" i="282"/>
  <c r="FM47" i="282"/>
  <c r="FM48" i="282"/>
  <c r="FM57" i="282"/>
  <c r="FM53" i="282"/>
  <c r="FL50" i="282"/>
  <c r="FL51" i="282"/>
  <c r="FL75" i="282"/>
  <c r="FL76" i="282"/>
  <c r="FL77" i="282"/>
  <c r="FM74" i="282"/>
  <c r="FM54" i="282"/>
  <c r="FM55" i="282"/>
  <c r="FM58" i="282"/>
  <c r="FM59" i="282"/>
  <c r="FM62" i="282"/>
  <c r="FM63" i="282"/>
  <c r="FM64" i="282"/>
  <c r="FM34" i="265"/>
  <c r="FM35" i="265"/>
  <c r="FM44" i="265"/>
  <c r="FM46" i="265"/>
  <c r="FM176" i="280"/>
  <c r="FM47" i="265"/>
  <c r="FM48" i="265"/>
  <c r="FM242" i="280"/>
  <c r="FM49" i="265"/>
  <c r="FM50" i="265"/>
  <c r="FM45" i="314"/>
  <c r="FM46" i="314"/>
  <c r="FM48" i="314"/>
  <c r="FM50" i="314"/>
  <c r="FM51" i="314"/>
  <c r="FM61" i="314"/>
  <c r="FM35" i="314"/>
  <c r="FL79" i="314"/>
  <c r="FL80" i="314"/>
  <c r="FL81" i="314"/>
  <c r="FM78" i="314"/>
  <c r="FM36" i="314"/>
  <c r="FM38" i="314"/>
  <c r="FM40" i="314"/>
  <c r="FM42" i="314"/>
  <c r="FM62" i="314"/>
  <c r="FM63" i="314"/>
  <c r="FM64" i="314"/>
  <c r="FM52" i="265"/>
  <c r="FM53" i="314"/>
  <c r="FM55" i="314"/>
  <c r="FM57" i="314"/>
  <c r="FM58" i="314"/>
  <c r="FM59" i="314"/>
  <c r="FM70" i="314"/>
  <c r="FM67" i="314"/>
  <c r="FM68" i="314"/>
  <c r="FM71" i="314"/>
  <c r="FM72" i="314"/>
  <c r="FM53" i="265"/>
  <c r="FM54" i="265"/>
  <c r="FM292" i="280"/>
  <c r="FM288" i="280"/>
  <c r="FM289" i="280"/>
  <c r="FM290" i="280"/>
  <c r="FM293" i="280"/>
  <c r="FM294" i="280"/>
  <c r="FM295" i="280"/>
  <c r="FM56" i="265"/>
  <c r="FM307" i="280"/>
  <c r="FM303" i="280"/>
  <c r="FM304" i="280"/>
  <c r="FM305" i="280"/>
  <c r="FM308" i="280"/>
  <c r="FM309" i="280"/>
  <c r="FM310" i="280"/>
  <c r="FM57" i="265"/>
  <c r="FM58" i="265"/>
  <c r="FM61" i="265"/>
  <c r="FM60" i="286"/>
  <c r="FM61" i="286"/>
  <c r="FM64" i="286"/>
  <c r="FM65" i="286"/>
  <c r="FM9" i="288"/>
  <c r="FM10" i="288"/>
  <c r="FM11" i="288"/>
  <c r="FM13" i="288"/>
  <c r="FM16" i="288"/>
  <c r="FM28" i="286"/>
  <c r="FM29" i="286"/>
  <c r="FM30" i="286"/>
  <c r="FN27" i="286"/>
  <c r="FN55" i="286"/>
  <c r="FN202" i="280"/>
  <c r="FN17" i="265"/>
  <c r="FN268" i="280"/>
  <c r="FN18" i="265"/>
  <c r="FM298" i="280"/>
  <c r="FM299" i="280"/>
  <c r="FM300" i="280"/>
  <c r="FM317" i="280"/>
  <c r="FM318" i="280"/>
  <c r="FM319" i="280"/>
  <c r="FN316" i="280"/>
  <c r="FN283" i="280"/>
  <c r="FN284" i="280"/>
  <c r="FN285" i="280"/>
  <c r="FN19" i="265"/>
  <c r="FN20" i="265"/>
  <c r="FN10" i="282"/>
  <c r="FN11" i="282"/>
  <c r="FN12" i="282"/>
  <c r="FN22" i="265"/>
  <c r="FN23" i="265"/>
  <c r="FN56" i="286"/>
  <c r="FN57" i="286"/>
  <c r="FN63" i="286"/>
  <c r="FM39" i="286"/>
  <c r="FM40" i="286"/>
  <c r="FM41" i="286"/>
  <c r="FN38" i="286"/>
  <c r="FN59" i="286"/>
  <c r="FN36" i="282"/>
  <c r="FN37" i="282"/>
  <c r="FN38" i="282"/>
  <c r="FN39" i="282"/>
  <c r="FN44" i="282"/>
  <c r="FN45" i="282"/>
  <c r="FN47" i="282"/>
  <c r="FN48" i="282"/>
  <c r="FN57" i="282"/>
  <c r="FN53" i="282"/>
  <c r="FM50" i="282"/>
  <c r="FM51" i="282"/>
  <c r="FM75" i="282"/>
  <c r="FM76" i="282"/>
  <c r="FM77" i="282"/>
  <c r="FN74" i="282"/>
  <c r="FN54" i="282"/>
  <c r="FN55" i="282"/>
  <c r="FN58" i="282"/>
  <c r="FN59" i="282"/>
  <c r="FN62" i="282"/>
  <c r="FN63" i="282"/>
  <c r="FN64" i="282"/>
  <c r="FN34" i="265"/>
  <c r="FN35" i="265"/>
  <c r="FN44" i="265"/>
  <c r="FN46" i="265"/>
  <c r="FN176" i="280"/>
  <c r="FN47" i="265"/>
  <c r="FN48" i="265"/>
  <c r="FN242" i="280"/>
  <c r="FN49" i="265"/>
  <c r="FN50" i="265"/>
  <c r="FN45" i="314"/>
  <c r="FN46" i="314"/>
  <c r="FN48" i="314"/>
  <c r="FN50" i="314"/>
  <c r="FN51" i="314"/>
  <c r="FN61" i="314"/>
  <c r="FN35" i="314"/>
  <c r="FM79" i="314"/>
  <c r="FM80" i="314"/>
  <c r="FM81" i="314"/>
  <c r="FN78" i="314"/>
  <c r="FN36" i="314"/>
  <c r="FN38" i="314"/>
  <c r="FN40" i="314"/>
  <c r="FN42" i="314"/>
  <c r="FN62" i="314"/>
  <c r="FN63" i="314"/>
  <c r="FN64" i="314"/>
  <c r="FN52" i="265"/>
  <c r="FN53" i="314"/>
  <c r="FN55" i="314"/>
  <c r="FN57" i="314"/>
  <c r="FN58" i="314"/>
  <c r="FN59" i="314"/>
  <c r="FN70" i="314"/>
  <c r="FN67" i="314"/>
  <c r="FN68" i="314"/>
  <c r="FN71" i="314"/>
  <c r="FN72" i="314"/>
  <c r="FN53" i="265"/>
  <c r="FN54" i="265"/>
  <c r="FN292" i="280"/>
  <c r="FN288" i="280"/>
  <c r="FN289" i="280"/>
  <c r="FN290" i="280"/>
  <c r="FN293" i="280"/>
  <c r="FN294" i="280"/>
  <c r="FN295" i="280"/>
  <c r="FN56" i="265"/>
  <c r="FN307" i="280"/>
  <c r="FN303" i="280"/>
  <c r="FN304" i="280"/>
  <c r="FN305" i="280"/>
  <c r="FN308" i="280"/>
  <c r="FN309" i="280"/>
  <c r="FN310" i="280"/>
  <c r="FN57" i="265"/>
  <c r="FN58" i="265"/>
  <c r="FN61" i="265"/>
  <c r="FN60" i="286"/>
  <c r="FN61" i="286"/>
  <c r="FN64" i="286"/>
  <c r="FN65" i="286"/>
  <c r="FN9" i="288"/>
  <c r="FN10" i="288"/>
  <c r="FN11" i="288"/>
  <c r="FN13" i="288"/>
  <c r="FN16" i="288"/>
  <c r="FN28" i="286"/>
  <c r="FN29" i="286"/>
  <c r="FN30" i="286"/>
  <c r="FO27" i="286"/>
  <c r="FO55" i="286"/>
  <c r="FO202" i="280"/>
  <c r="FO17" i="265"/>
  <c r="FO268" i="280"/>
  <c r="FO18" i="265"/>
  <c r="FN298" i="280"/>
  <c r="FN299" i="280"/>
  <c r="FN300" i="280"/>
  <c r="FN317" i="280"/>
  <c r="FN318" i="280"/>
  <c r="FN319" i="280"/>
  <c r="FO316" i="280"/>
  <c r="FO283" i="280"/>
  <c r="FO284" i="280"/>
  <c r="FO285" i="280"/>
  <c r="FO19" i="265"/>
  <c r="FO20" i="265"/>
  <c r="FO10" i="282"/>
  <c r="FO11" i="282"/>
  <c r="FO12" i="282"/>
  <c r="FO22" i="265"/>
  <c r="FO23" i="265"/>
  <c r="FO56" i="286"/>
  <c r="FO57" i="286"/>
  <c r="FO63" i="286"/>
  <c r="FN39" i="286"/>
  <c r="FN40" i="286"/>
  <c r="FN41" i="286"/>
  <c r="FO38" i="286"/>
  <c r="FO59" i="286"/>
  <c r="FO36" i="282"/>
  <c r="FO37" i="282"/>
  <c r="FO38" i="282"/>
  <c r="FO39" i="282"/>
  <c r="FO44" i="282"/>
  <c r="FO45" i="282"/>
  <c r="FO47" i="282"/>
  <c r="FO48" i="282"/>
  <c r="FO57" i="282"/>
  <c r="FO53" i="282"/>
  <c r="FN50" i="282"/>
  <c r="FN51" i="282"/>
  <c r="FN75" i="282"/>
  <c r="FN76" i="282"/>
  <c r="FN77" i="282"/>
  <c r="FO74" i="282"/>
  <c r="FO54" i="282"/>
  <c r="FO55" i="282"/>
  <c r="FO58" i="282"/>
  <c r="FO59" i="282"/>
  <c r="FO62" i="282"/>
  <c r="FO63" i="282"/>
  <c r="FO64" i="282"/>
  <c r="FO34" i="265"/>
  <c r="FO35" i="265"/>
  <c r="FO44" i="265"/>
  <c r="FO46" i="265"/>
  <c r="FO176" i="280"/>
  <c r="FO47" i="265"/>
  <c r="FO48" i="265"/>
  <c r="FO242" i="280"/>
  <c r="FO49" i="265"/>
  <c r="FO50" i="265"/>
  <c r="FO45" i="314"/>
  <c r="FO46" i="314"/>
  <c r="FO48" i="314"/>
  <c r="FO50" i="314"/>
  <c r="FO51" i="314"/>
  <c r="FO61" i="314"/>
  <c r="FO35" i="314"/>
  <c r="FN79" i="314"/>
  <c r="FN80" i="314"/>
  <c r="FN81" i="314"/>
  <c r="FO78" i="314"/>
  <c r="FO36" i="314"/>
  <c r="FO38" i="314"/>
  <c r="FO40" i="314"/>
  <c r="FO42" i="314"/>
  <c r="FO62" i="314"/>
  <c r="FO63" i="314"/>
  <c r="FO64" i="314"/>
  <c r="FO52" i="265"/>
  <c r="FO53" i="314"/>
  <c r="FO55" i="314"/>
  <c r="FO57" i="314"/>
  <c r="FO58" i="314"/>
  <c r="FO59" i="314"/>
  <c r="FO70" i="314"/>
  <c r="FO67" i="314"/>
  <c r="FO68" i="314"/>
  <c r="FO71" i="314"/>
  <c r="FO72" i="314"/>
  <c r="FO53" i="265"/>
  <c r="FO54" i="265"/>
  <c r="FO292" i="280"/>
  <c r="FO288" i="280"/>
  <c r="FO289" i="280"/>
  <c r="FO290" i="280"/>
  <c r="FO293" i="280"/>
  <c r="FO294" i="280"/>
  <c r="FO295" i="280"/>
  <c r="FO56" i="265"/>
  <c r="FO307" i="280"/>
  <c r="FO303" i="280"/>
  <c r="FO304" i="280"/>
  <c r="FO305" i="280"/>
  <c r="FO308" i="280"/>
  <c r="FO309" i="280"/>
  <c r="FO310" i="280"/>
  <c r="FO57" i="265"/>
  <c r="FO58" i="265"/>
  <c r="FO61" i="265"/>
  <c r="FO60" i="286"/>
  <c r="FO61" i="286"/>
  <c r="FO64" i="286"/>
  <c r="FO65" i="286"/>
  <c r="FO9" i="288"/>
  <c r="FO10" i="288"/>
  <c r="FO11" i="288"/>
  <c r="FO13" i="288"/>
  <c r="FO16" i="288"/>
  <c r="FO28" i="286"/>
  <c r="FO29" i="286"/>
  <c r="FO30" i="286"/>
  <c r="FP27" i="286"/>
  <c r="FP55" i="286"/>
  <c r="FP202" i="280"/>
  <c r="FP17" i="265"/>
  <c r="FP268" i="280"/>
  <c r="FP18" i="265"/>
  <c r="FO298" i="280"/>
  <c r="FO299" i="280"/>
  <c r="FO300" i="280"/>
  <c r="FO317" i="280"/>
  <c r="FO318" i="280"/>
  <c r="FO319" i="280"/>
  <c r="FP316" i="280"/>
  <c r="FP283" i="280"/>
  <c r="FP284" i="280"/>
  <c r="FP285" i="280"/>
  <c r="FP19" i="265"/>
  <c r="FP20" i="265"/>
  <c r="FP10" i="282"/>
  <c r="FP11" i="282"/>
  <c r="FP12" i="282"/>
  <c r="FP22" i="265"/>
  <c r="FP23" i="265"/>
  <c r="FP56" i="286"/>
  <c r="FP57" i="286"/>
  <c r="FP63" i="286"/>
  <c r="FO39" i="286"/>
  <c r="FO40" i="286"/>
  <c r="FO41" i="286"/>
  <c r="FP38" i="286"/>
  <c r="FP59" i="286"/>
  <c r="FP36" i="282"/>
  <c r="FP37" i="282"/>
  <c r="FP38" i="282"/>
  <c r="FP39" i="282"/>
  <c r="FP44" i="282"/>
  <c r="FP45" i="282"/>
  <c r="FP47" i="282"/>
  <c r="FP48" i="282"/>
  <c r="FP57" i="282"/>
  <c r="FP53" i="282"/>
  <c r="FO50" i="282"/>
  <c r="FO51" i="282"/>
  <c r="FO75" i="282"/>
  <c r="FO76" i="282"/>
  <c r="FO77" i="282"/>
  <c r="FP74" i="282"/>
  <c r="FP54" i="282"/>
  <c r="FP55" i="282"/>
  <c r="FP58" i="282"/>
  <c r="FP59" i="282"/>
  <c r="FP62" i="282"/>
  <c r="FP63" i="282"/>
  <c r="FP64" i="282"/>
  <c r="FP34" i="265"/>
  <c r="FP35" i="265"/>
  <c r="FP44" i="265"/>
  <c r="FP46" i="265"/>
  <c r="FP176" i="280"/>
  <c r="FP47" i="265"/>
  <c r="FP48" i="265"/>
  <c r="FP242" i="280"/>
  <c r="FP49" i="265"/>
  <c r="FP50" i="265"/>
  <c r="FP45" i="314"/>
  <c r="FP46" i="314"/>
  <c r="FP48" i="314"/>
  <c r="FP50" i="314"/>
  <c r="FP51" i="314"/>
  <c r="FP61" i="314"/>
  <c r="FP35" i="314"/>
  <c r="FO79" i="314"/>
  <c r="FO80" i="314"/>
  <c r="FO81" i="314"/>
  <c r="FP78" i="314"/>
  <c r="FP36" i="314"/>
  <c r="FP38" i="314"/>
  <c r="FP40" i="314"/>
  <c r="FP42" i="314"/>
  <c r="FP62" i="314"/>
  <c r="FP63" i="314"/>
  <c r="FP64" i="314"/>
  <c r="FP52" i="265"/>
  <c r="FP53" i="314"/>
  <c r="FP55" i="314"/>
  <c r="FP57" i="314"/>
  <c r="FP58" i="314"/>
  <c r="FP59" i="314"/>
  <c r="FP70" i="314"/>
  <c r="FP67" i="314"/>
  <c r="FP68" i="314"/>
  <c r="FP71" i="314"/>
  <c r="FP72" i="314"/>
  <c r="FP53" i="265"/>
  <c r="FP54" i="265"/>
  <c r="FP292" i="280"/>
  <c r="FP288" i="280"/>
  <c r="FP289" i="280"/>
  <c r="FP290" i="280"/>
  <c r="FP293" i="280"/>
  <c r="FP294" i="280"/>
  <c r="FP295" i="280"/>
  <c r="FP56" i="265"/>
  <c r="FP307" i="280"/>
  <c r="FP303" i="280"/>
  <c r="FP304" i="280"/>
  <c r="FP305" i="280"/>
  <c r="FP308" i="280"/>
  <c r="FP309" i="280"/>
  <c r="FP310" i="280"/>
  <c r="FP57" i="265"/>
  <c r="FP58" i="265"/>
  <c r="FP61" i="265"/>
  <c r="FP60" i="286"/>
  <c r="FP61" i="286"/>
  <c r="FP64" i="286"/>
  <c r="FP65" i="286"/>
  <c r="FP9" i="288"/>
  <c r="FP10" i="288"/>
  <c r="FP11" i="288"/>
  <c r="FP13" i="288"/>
  <c r="FP16" i="288"/>
  <c r="FP28" i="286"/>
  <c r="FP29" i="286"/>
  <c r="FP30" i="286"/>
  <c r="FQ27" i="286"/>
  <c r="FQ55" i="286"/>
  <c r="FQ202" i="280"/>
  <c r="FQ17" i="265"/>
  <c r="FQ268" i="280"/>
  <c r="FQ18" i="265"/>
  <c r="FP298" i="280"/>
  <c r="FP299" i="280"/>
  <c r="FP300" i="280"/>
  <c r="FP317" i="280"/>
  <c r="FP318" i="280"/>
  <c r="FP319" i="280"/>
  <c r="FQ316" i="280"/>
  <c r="FQ283" i="280"/>
  <c r="FQ284" i="280"/>
  <c r="FQ285" i="280"/>
  <c r="FQ19" i="265"/>
  <c r="FQ20" i="265"/>
  <c r="FQ10" i="282"/>
  <c r="FQ11" i="282"/>
  <c r="FQ12" i="282"/>
  <c r="FQ22" i="265"/>
  <c r="FQ23" i="265"/>
  <c r="FQ56" i="286"/>
  <c r="FQ57" i="286"/>
  <c r="FQ63" i="286"/>
  <c r="FP39" i="286"/>
  <c r="FP40" i="286"/>
  <c r="FP41" i="286"/>
  <c r="FQ38" i="286"/>
  <c r="FQ59" i="286"/>
  <c r="FQ36" i="282"/>
  <c r="FQ37" i="282"/>
  <c r="FQ38" i="282"/>
  <c r="FQ39" i="282"/>
  <c r="FQ44" i="282"/>
  <c r="FQ45" i="282"/>
  <c r="FQ47" i="282"/>
  <c r="FQ48" i="282"/>
  <c r="FQ57" i="282"/>
  <c r="FQ53" i="282"/>
  <c r="FP50" i="282"/>
  <c r="FP51" i="282"/>
  <c r="FP75" i="282"/>
  <c r="FP76" i="282"/>
  <c r="FP77" i="282"/>
  <c r="FQ74" i="282"/>
  <c r="FQ54" i="282"/>
  <c r="FQ55" i="282"/>
  <c r="FQ58" i="282"/>
  <c r="FQ59" i="282"/>
  <c r="FQ62" i="282"/>
  <c r="FQ63" i="282"/>
  <c r="FQ64" i="282"/>
  <c r="FQ34" i="265"/>
  <c r="FQ35" i="265"/>
  <c r="FQ44" i="265"/>
  <c r="FQ46" i="265"/>
  <c r="FQ176" i="280"/>
  <c r="FQ47" i="265"/>
  <c r="FQ48" i="265"/>
  <c r="FQ242" i="280"/>
  <c r="FQ49" i="265"/>
  <c r="FQ50" i="265"/>
  <c r="FQ45" i="314"/>
  <c r="FQ46" i="314"/>
  <c r="FQ48" i="314"/>
  <c r="FQ50" i="314"/>
  <c r="FQ51" i="314"/>
  <c r="FQ61" i="314"/>
  <c r="FQ35" i="314"/>
  <c r="FP79" i="314"/>
  <c r="FP80" i="314"/>
  <c r="FP81" i="314"/>
  <c r="FQ78" i="314"/>
  <c r="FQ36" i="314"/>
  <c r="FQ38" i="314"/>
  <c r="FQ40" i="314"/>
  <c r="FQ42" i="314"/>
  <c r="FQ62" i="314"/>
  <c r="FQ63" i="314"/>
  <c r="FQ64" i="314"/>
  <c r="FQ52" i="265"/>
  <c r="FQ53" i="314"/>
  <c r="FQ55" i="314"/>
  <c r="FQ57" i="314"/>
  <c r="FQ58" i="314"/>
  <c r="FQ59" i="314"/>
  <c r="FQ70" i="314"/>
  <c r="FQ67" i="314"/>
  <c r="FQ68" i="314"/>
  <c r="FQ71" i="314"/>
  <c r="FQ72" i="314"/>
  <c r="FQ53" i="265"/>
  <c r="FQ54" i="265"/>
  <c r="FQ292" i="280"/>
  <c r="FQ288" i="280"/>
  <c r="FQ289" i="280"/>
  <c r="FQ290" i="280"/>
  <c r="FQ293" i="280"/>
  <c r="FQ294" i="280"/>
  <c r="FQ295" i="280"/>
  <c r="FQ56" i="265"/>
  <c r="FQ307" i="280"/>
  <c r="FQ303" i="280"/>
  <c r="FQ304" i="280"/>
  <c r="FQ305" i="280"/>
  <c r="FQ308" i="280"/>
  <c r="FQ309" i="280"/>
  <c r="FQ310" i="280"/>
  <c r="FQ57" i="265"/>
  <c r="FQ58" i="265"/>
  <c r="FQ61" i="265"/>
  <c r="FQ60" i="286"/>
  <c r="FQ61" i="286"/>
  <c r="FQ64" i="286"/>
  <c r="FQ65" i="286"/>
  <c r="FQ9" i="288"/>
  <c r="FQ10" i="288"/>
  <c r="FQ11" i="288"/>
  <c r="FQ13" i="288"/>
  <c r="FQ16" i="288"/>
  <c r="FQ28" i="286"/>
  <c r="FQ29" i="286"/>
  <c r="FQ30" i="286"/>
  <c r="FR27" i="286"/>
  <c r="FR55" i="286"/>
  <c r="FR202" i="280"/>
  <c r="FR17" i="265"/>
  <c r="FR268" i="280"/>
  <c r="FR18" i="265"/>
  <c r="FQ298" i="280"/>
  <c r="FQ299" i="280"/>
  <c r="FQ300" i="280"/>
  <c r="FQ317" i="280"/>
  <c r="FQ318" i="280"/>
  <c r="FQ319" i="280"/>
  <c r="FR316" i="280"/>
  <c r="FR283" i="280"/>
  <c r="FR284" i="280"/>
  <c r="FR285" i="280"/>
  <c r="FR19" i="265"/>
  <c r="FR20" i="265"/>
  <c r="FR10" i="282"/>
  <c r="FR11" i="282"/>
  <c r="FR12" i="282"/>
  <c r="FR22" i="265"/>
  <c r="FR23" i="265"/>
  <c r="FR56" i="286"/>
  <c r="FR57" i="286"/>
  <c r="FR63" i="286"/>
  <c r="FQ39" i="286"/>
  <c r="FQ40" i="286"/>
  <c r="FQ41" i="286"/>
  <c r="FR38" i="286"/>
  <c r="FR59" i="286"/>
  <c r="FR36" i="282"/>
  <c r="FR37" i="282"/>
  <c r="FR38" i="282"/>
  <c r="FR39" i="282"/>
  <c r="FR44" i="282"/>
  <c r="FR45" i="282"/>
  <c r="FR47" i="282"/>
  <c r="FR48" i="282"/>
  <c r="FR57" i="282"/>
  <c r="FR53" i="282"/>
  <c r="FQ50" i="282"/>
  <c r="FQ51" i="282"/>
  <c r="FQ75" i="282"/>
  <c r="FQ76" i="282"/>
  <c r="FQ77" i="282"/>
  <c r="FR74" i="282"/>
  <c r="FR54" i="282"/>
  <c r="FR55" i="282"/>
  <c r="FR58" i="282"/>
  <c r="FR59" i="282"/>
  <c r="FR62" i="282"/>
  <c r="FR63" i="282"/>
  <c r="FR64" i="282"/>
  <c r="FR34" i="265"/>
  <c r="FR35" i="265"/>
  <c r="FR44" i="265"/>
  <c r="FR46" i="265"/>
  <c r="FR176" i="280"/>
  <c r="FR47" i="265"/>
  <c r="FR48" i="265"/>
  <c r="FR242" i="280"/>
  <c r="FR49" i="265"/>
  <c r="FR50" i="265"/>
  <c r="FR45" i="314"/>
  <c r="FR46" i="314"/>
  <c r="FR48" i="314"/>
  <c r="FR50" i="314"/>
  <c r="FR51" i="314"/>
  <c r="FR61" i="314"/>
  <c r="FR35" i="314"/>
  <c r="FQ79" i="314"/>
  <c r="FQ80" i="314"/>
  <c r="FQ81" i="314"/>
  <c r="FR78" i="314"/>
  <c r="FR36" i="314"/>
  <c r="FR38" i="314"/>
  <c r="FR40" i="314"/>
  <c r="FR42" i="314"/>
  <c r="FR62" i="314"/>
  <c r="FR63" i="314"/>
  <c r="FR64" i="314"/>
  <c r="FR52" i="265"/>
  <c r="FR53" i="314"/>
  <c r="FR55" i="314"/>
  <c r="FR57" i="314"/>
  <c r="FR58" i="314"/>
  <c r="FR59" i="314"/>
  <c r="FR70" i="314"/>
  <c r="FR67" i="314"/>
  <c r="FR68" i="314"/>
  <c r="FR71" i="314"/>
  <c r="FR72" i="314"/>
  <c r="FR53" i="265"/>
  <c r="FR54" i="265"/>
  <c r="FR292" i="280"/>
  <c r="FR288" i="280"/>
  <c r="FR289" i="280"/>
  <c r="FR290" i="280"/>
  <c r="FR293" i="280"/>
  <c r="FR294" i="280"/>
  <c r="FR295" i="280"/>
  <c r="FR56" i="265"/>
  <c r="FR307" i="280"/>
  <c r="FR303" i="280"/>
  <c r="FR304" i="280"/>
  <c r="FR305" i="280"/>
  <c r="FR308" i="280"/>
  <c r="FR309" i="280"/>
  <c r="FR310" i="280"/>
  <c r="FR57" i="265"/>
  <c r="FR58" i="265"/>
  <c r="FR61" i="265"/>
  <c r="FR60" i="286"/>
  <c r="FR61" i="286"/>
  <c r="FR64" i="286"/>
  <c r="FR65" i="286"/>
  <c r="FR9" i="288"/>
  <c r="FR10" i="288"/>
  <c r="FR11" i="288"/>
  <c r="FR13" i="288"/>
  <c r="FR16" i="288"/>
  <c r="FR28" i="286"/>
  <c r="FR29" i="286"/>
  <c r="FR30" i="286"/>
  <c r="FS27" i="286"/>
  <c r="FS55" i="286"/>
  <c r="FS202" i="280"/>
  <c r="FS17" i="265"/>
  <c r="FS268" i="280"/>
  <c r="FS18" i="265"/>
  <c r="FR298" i="280"/>
  <c r="FR299" i="280"/>
  <c r="FR300" i="280"/>
  <c r="FR317" i="280"/>
  <c r="FR318" i="280"/>
  <c r="FR319" i="280"/>
  <c r="FS316" i="280"/>
  <c r="FS283" i="280"/>
  <c r="FS284" i="280"/>
  <c r="FS285" i="280"/>
  <c r="FS19" i="265"/>
  <c r="FS20" i="265"/>
  <c r="FS10" i="282"/>
  <c r="FS11" i="282"/>
  <c r="FS12" i="282"/>
  <c r="FS22" i="265"/>
  <c r="FS23" i="265"/>
  <c r="FS56" i="286"/>
  <c r="FS57" i="286"/>
  <c r="FS63" i="286"/>
  <c r="FR39" i="286"/>
  <c r="FR40" i="286"/>
  <c r="FR41" i="286"/>
  <c r="FS38" i="286"/>
  <c r="FS59" i="286"/>
  <c r="FS36" i="282"/>
  <c r="FS37" i="282"/>
  <c r="FS38" i="282"/>
  <c r="FS39" i="282"/>
  <c r="FS44" i="282"/>
  <c r="FS45" i="282"/>
  <c r="FS47" i="282"/>
  <c r="FS48" i="282"/>
  <c r="FS57" i="282"/>
  <c r="FS53" i="282"/>
  <c r="FR50" i="282"/>
  <c r="FR51" i="282"/>
  <c r="FR75" i="282"/>
  <c r="FR76" i="282"/>
  <c r="FR77" i="282"/>
  <c r="FS74" i="282"/>
  <c r="FS54" i="282"/>
  <c r="FS55" i="282"/>
  <c r="FS58" i="282"/>
  <c r="FS59" i="282"/>
  <c r="FS62" i="282"/>
  <c r="FS63" i="282"/>
  <c r="FS64" i="282"/>
  <c r="FS34" i="265"/>
  <c r="FS35" i="265"/>
  <c r="FS44" i="265"/>
  <c r="FS46" i="265"/>
  <c r="FS176" i="280"/>
  <c r="FS47" i="265"/>
  <c r="FS48" i="265"/>
  <c r="FS242" i="280"/>
  <c r="FS49" i="265"/>
  <c r="FS50" i="265"/>
  <c r="FS45" i="314"/>
  <c r="FS46" i="314"/>
  <c r="FS48" i="314"/>
  <c r="FS50" i="314"/>
  <c r="FS51" i="314"/>
  <c r="FS61" i="314"/>
  <c r="FS35" i="314"/>
  <c r="FR79" i="314"/>
  <c r="FR80" i="314"/>
  <c r="FR81" i="314"/>
  <c r="FS78" i="314"/>
  <c r="FS36" i="314"/>
  <c r="FS38" i="314"/>
  <c r="FS40" i="314"/>
  <c r="FS42" i="314"/>
  <c r="FS62" i="314"/>
  <c r="FS63" i="314"/>
  <c r="FS64" i="314"/>
  <c r="FS52" i="265"/>
  <c r="FS53" i="314"/>
  <c r="FS55" i="314"/>
  <c r="FS57" i="314"/>
  <c r="FS58" i="314"/>
  <c r="FS59" i="314"/>
  <c r="FS70" i="314"/>
  <c r="FS67" i="314"/>
  <c r="FS68" i="314"/>
  <c r="FS71" i="314"/>
  <c r="FS72" i="314"/>
  <c r="FS53" i="265"/>
  <c r="FS54" i="265"/>
  <c r="FS292" i="280"/>
  <c r="FS288" i="280"/>
  <c r="FS289" i="280"/>
  <c r="FS290" i="280"/>
  <c r="FS293" i="280"/>
  <c r="FS294" i="280"/>
  <c r="FS295" i="280"/>
  <c r="FS56" i="265"/>
  <c r="FS307" i="280"/>
  <c r="FS303" i="280"/>
  <c r="FS304" i="280"/>
  <c r="FS305" i="280"/>
  <c r="FS308" i="280"/>
  <c r="FS309" i="280"/>
  <c r="FS310" i="280"/>
  <c r="FS57" i="265"/>
  <c r="FS58" i="265"/>
  <c r="FS61" i="265"/>
  <c r="FS60" i="286"/>
  <c r="FS61" i="286"/>
  <c r="FS64" i="286"/>
  <c r="FS65" i="286"/>
  <c r="FS9" i="288"/>
  <c r="FS10" i="288"/>
  <c r="FS11" i="288"/>
  <c r="FS13" i="288"/>
  <c r="FS16" i="288"/>
  <c r="FS28" i="286"/>
  <c r="FS29" i="286"/>
  <c r="FS30" i="286"/>
  <c r="FT27" i="286"/>
  <c r="FT55" i="286"/>
  <c r="FT202" i="280"/>
  <c r="FT17" i="265"/>
  <c r="FT268" i="280"/>
  <c r="FT18" i="265"/>
  <c r="FS298" i="280"/>
  <c r="FS299" i="280"/>
  <c r="FS300" i="280"/>
  <c r="FS317" i="280"/>
  <c r="FS318" i="280"/>
  <c r="FS319" i="280"/>
  <c r="FT316" i="280"/>
  <c r="FT283" i="280"/>
  <c r="FT284" i="280"/>
  <c r="FT285" i="280"/>
  <c r="FT19" i="265"/>
  <c r="FT20" i="265"/>
  <c r="FT10" i="282"/>
  <c r="FT11" i="282"/>
  <c r="FT12" i="282"/>
  <c r="FT22" i="265"/>
  <c r="FT23" i="265"/>
  <c r="FT56" i="286"/>
  <c r="FT57" i="286"/>
  <c r="FT63" i="286"/>
  <c r="FS39" i="286"/>
  <c r="FS40" i="286"/>
  <c r="FS41" i="286"/>
  <c r="FT38" i="286"/>
  <c r="FT59" i="286"/>
  <c r="FT36" i="282"/>
  <c r="FT37" i="282"/>
  <c r="FT38" i="282"/>
  <c r="FT39" i="282"/>
  <c r="FT44" i="282"/>
  <c r="FT45" i="282"/>
  <c r="FT47" i="282"/>
  <c r="FT48" i="282"/>
  <c r="FT57" i="282"/>
  <c r="FT53" i="282"/>
  <c r="FS50" i="282"/>
  <c r="FS51" i="282"/>
  <c r="FS75" i="282"/>
  <c r="FS76" i="282"/>
  <c r="FS77" i="282"/>
  <c r="FT74" i="282"/>
  <c r="FT54" i="282"/>
  <c r="FT55" i="282"/>
  <c r="FT58" i="282"/>
  <c r="FT59" i="282"/>
  <c r="FT62" i="282"/>
  <c r="FT63" i="282"/>
  <c r="FT64" i="282"/>
  <c r="FT34" i="265"/>
  <c r="FT35" i="265"/>
  <c r="FT44" i="265"/>
  <c r="FT46" i="265"/>
  <c r="FT176" i="280"/>
  <c r="FT47" i="265"/>
  <c r="FT48" i="265"/>
  <c r="FT242" i="280"/>
  <c r="FT49" i="265"/>
  <c r="FT50" i="265"/>
  <c r="FT45" i="314"/>
  <c r="FT46" i="314"/>
  <c r="FT48" i="314"/>
  <c r="FT50" i="314"/>
  <c r="FT51" i="314"/>
  <c r="FT61" i="314"/>
  <c r="FT35" i="314"/>
  <c r="FS79" i="314"/>
  <c r="FS80" i="314"/>
  <c r="FS81" i="314"/>
  <c r="FT78" i="314"/>
  <c r="FT36" i="314"/>
  <c r="FT38" i="314"/>
  <c r="FT40" i="314"/>
  <c r="FT42" i="314"/>
  <c r="FT62" i="314"/>
  <c r="FT63" i="314"/>
  <c r="FT64" i="314"/>
  <c r="FT52" i="265"/>
  <c r="FT53" i="314"/>
  <c r="FT55" i="314"/>
  <c r="FT57" i="314"/>
  <c r="FT58" i="314"/>
  <c r="FT59" i="314"/>
  <c r="FT70" i="314"/>
  <c r="FT67" i="314"/>
  <c r="FT68" i="314"/>
  <c r="FT71" i="314"/>
  <c r="FT72" i="314"/>
  <c r="FT53" i="265"/>
  <c r="FT54" i="265"/>
  <c r="FT292" i="280"/>
  <c r="FT288" i="280"/>
  <c r="FT289" i="280"/>
  <c r="FT290" i="280"/>
  <c r="FT293" i="280"/>
  <c r="FT294" i="280"/>
  <c r="FT295" i="280"/>
  <c r="FT56" i="265"/>
  <c r="FT307" i="280"/>
  <c r="FT303" i="280"/>
  <c r="FT304" i="280"/>
  <c r="FT305" i="280"/>
  <c r="FT308" i="280"/>
  <c r="FT309" i="280"/>
  <c r="FT310" i="280"/>
  <c r="FT57" i="265"/>
  <c r="FT58" i="265"/>
  <c r="FT61" i="265"/>
  <c r="FT60" i="286"/>
  <c r="FT61" i="286"/>
  <c r="FT64" i="286"/>
  <c r="FT65" i="286"/>
  <c r="FT9" i="288"/>
  <c r="FT10" i="288"/>
  <c r="FT11" i="288"/>
  <c r="FT13" i="288"/>
  <c r="FT16" i="288"/>
  <c r="FT28" i="286"/>
  <c r="FT29" i="286"/>
  <c r="FT30" i="286"/>
  <c r="FU27" i="286"/>
  <c r="FU55" i="286"/>
  <c r="FU202" i="280"/>
  <c r="FU17" i="265"/>
  <c r="FU268" i="280"/>
  <c r="FU18" i="265"/>
  <c r="FT298" i="280"/>
  <c r="FT299" i="280"/>
  <c r="FT300" i="280"/>
  <c r="FT317" i="280"/>
  <c r="FT318" i="280"/>
  <c r="FT319" i="280"/>
  <c r="FU316" i="280"/>
  <c r="FU283" i="280"/>
  <c r="FU284" i="280"/>
  <c r="FU285" i="280"/>
  <c r="FU19" i="265"/>
  <c r="FU20" i="265"/>
  <c r="FU10" i="282"/>
  <c r="FU11" i="282"/>
  <c r="FU12" i="282"/>
  <c r="FU22" i="265"/>
  <c r="FU23" i="265"/>
  <c r="FU56" i="286"/>
  <c r="FU57" i="286"/>
  <c r="FU63" i="286"/>
  <c r="FT39" i="286"/>
  <c r="FT40" i="286"/>
  <c r="FT41" i="286"/>
  <c r="FU38" i="286"/>
  <c r="FU59" i="286"/>
  <c r="FU36" i="282"/>
  <c r="FU37" i="282"/>
  <c r="FU38" i="282"/>
  <c r="FU39" i="282"/>
  <c r="FU44" i="282"/>
  <c r="FU45" i="282"/>
  <c r="FU47" i="282"/>
  <c r="FU48" i="282"/>
  <c r="FU57" i="282"/>
  <c r="FU53" i="282"/>
  <c r="FT50" i="282"/>
  <c r="FT51" i="282"/>
  <c r="FT75" i="282"/>
  <c r="FT76" i="282"/>
  <c r="FT77" i="282"/>
  <c r="FU74" i="282"/>
  <c r="FU54" i="282"/>
  <c r="FU55" i="282"/>
  <c r="FU58" i="282"/>
  <c r="FU59" i="282"/>
  <c r="FU62" i="282"/>
  <c r="FU63" i="282"/>
  <c r="FU64" i="282"/>
  <c r="FU34" i="265"/>
  <c r="FU35" i="265"/>
  <c r="FU44" i="265"/>
  <c r="FU46" i="265"/>
  <c r="FU176" i="280"/>
  <c r="FU47" i="265"/>
  <c r="FU48" i="265"/>
  <c r="FU242" i="280"/>
  <c r="FU49" i="265"/>
  <c r="FU50" i="265"/>
  <c r="FU45" i="314"/>
  <c r="FU46" i="314"/>
  <c r="FU48" i="314"/>
  <c r="FU50" i="314"/>
  <c r="FU51" i="314"/>
  <c r="FU61" i="314"/>
  <c r="FU35" i="314"/>
  <c r="FT79" i="314"/>
  <c r="FT80" i="314"/>
  <c r="FT81" i="314"/>
  <c r="FU78" i="314"/>
  <c r="FU36" i="314"/>
  <c r="FU38" i="314"/>
  <c r="FU40" i="314"/>
  <c r="FU42" i="314"/>
  <c r="FU62" i="314"/>
  <c r="FU63" i="314"/>
  <c r="FU64" i="314"/>
  <c r="FU52" i="265"/>
  <c r="FU53" i="314"/>
  <c r="FU55" i="314"/>
  <c r="FU57" i="314"/>
  <c r="FU58" i="314"/>
  <c r="FU59" i="314"/>
  <c r="FU70" i="314"/>
  <c r="FU67" i="314"/>
  <c r="FU68" i="314"/>
  <c r="FU71" i="314"/>
  <c r="FU72" i="314"/>
  <c r="FU53" i="265"/>
  <c r="FU54" i="265"/>
  <c r="FU292" i="280"/>
  <c r="FU288" i="280"/>
  <c r="FU289" i="280"/>
  <c r="FU290" i="280"/>
  <c r="FU293" i="280"/>
  <c r="FU294" i="280"/>
  <c r="FU295" i="280"/>
  <c r="FU56" i="265"/>
  <c r="FU307" i="280"/>
  <c r="FU303" i="280"/>
  <c r="FU304" i="280"/>
  <c r="FU305" i="280"/>
  <c r="FU308" i="280"/>
  <c r="FU309" i="280"/>
  <c r="FU310" i="280"/>
  <c r="FU57" i="265"/>
  <c r="FU58" i="265"/>
  <c r="FU61" i="265"/>
  <c r="FU60" i="286"/>
  <c r="FU61" i="286"/>
  <c r="FU64" i="286"/>
  <c r="FU65" i="286"/>
  <c r="FU9" i="288"/>
  <c r="FU10" i="288"/>
  <c r="FU11" i="288"/>
  <c r="FU13" i="288"/>
  <c r="FU16" i="288"/>
  <c r="FU28" i="286"/>
  <c r="FU29" i="286"/>
  <c r="FU30" i="286"/>
  <c r="FV27" i="286"/>
  <c r="FV55" i="286"/>
  <c r="FV202" i="280"/>
  <c r="FV17" i="265"/>
  <c r="FV268" i="280"/>
  <c r="FV18" i="265"/>
  <c r="FU298" i="280"/>
  <c r="FU299" i="280"/>
  <c r="FU300" i="280"/>
  <c r="FU317" i="280"/>
  <c r="FU318" i="280"/>
  <c r="FU319" i="280"/>
  <c r="FV316" i="280"/>
  <c r="FV283" i="280"/>
  <c r="FV284" i="280"/>
  <c r="FV285" i="280"/>
  <c r="FV19" i="265"/>
  <c r="FV20" i="265"/>
  <c r="FV10" i="282"/>
  <c r="FV11" i="282"/>
  <c r="FV12" i="282"/>
  <c r="FV22" i="265"/>
  <c r="FV23" i="265"/>
  <c r="FV56" i="286"/>
  <c r="FV57" i="286"/>
  <c r="FV63" i="286"/>
  <c r="FU39" i="286"/>
  <c r="FU40" i="286"/>
  <c r="FU41" i="286"/>
  <c r="FV38" i="286"/>
  <c r="FV59" i="286"/>
  <c r="FV36" i="282"/>
  <c r="FV37" i="282"/>
  <c r="FV38" i="282"/>
  <c r="FV39" i="282"/>
  <c r="FV44" i="282"/>
  <c r="FV45" i="282"/>
  <c r="FV47" i="282"/>
  <c r="FV48" i="282"/>
  <c r="FV57" i="282"/>
  <c r="FV53" i="282"/>
  <c r="FU50" i="282"/>
  <c r="FU51" i="282"/>
  <c r="FU75" i="282"/>
  <c r="FU76" i="282"/>
  <c r="FU77" i="282"/>
  <c r="FV74" i="282"/>
  <c r="FV54" i="282"/>
  <c r="FV55" i="282"/>
  <c r="FV58" i="282"/>
  <c r="FV59" i="282"/>
  <c r="FV62" i="282"/>
  <c r="FV63" i="282"/>
  <c r="FV64" i="282"/>
  <c r="FV34" i="265"/>
  <c r="FV35" i="265"/>
  <c r="FV44" i="265"/>
  <c r="FV46" i="265"/>
  <c r="FV176" i="280"/>
  <c r="FV47" i="265"/>
  <c r="FV48" i="265"/>
  <c r="FV242" i="280"/>
  <c r="FV49" i="265"/>
  <c r="FV50" i="265"/>
  <c r="FV45" i="314"/>
  <c r="FV46" i="314"/>
  <c r="FV48" i="314"/>
  <c r="FV50" i="314"/>
  <c r="FV51" i="314"/>
  <c r="FV61" i="314"/>
  <c r="FV35" i="314"/>
  <c r="FU79" i="314"/>
  <c r="FU80" i="314"/>
  <c r="FU81" i="314"/>
  <c r="FV78" i="314"/>
  <c r="FV36" i="314"/>
  <c r="FV38" i="314"/>
  <c r="FV40" i="314"/>
  <c r="FV42" i="314"/>
  <c r="FV62" i="314"/>
  <c r="FV63" i="314"/>
  <c r="FV64" i="314"/>
  <c r="FV52" i="265"/>
  <c r="FV53" i="314"/>
  <c r="FV55" i="314"/>
  <c r="FV57" i="314"/>
  <c r="FV58" i="314"/>
  <c r="FV59" i="314"/>
  <c r="FV70" i="314"/>
  <c r="FV67" i="314"/>
  <c r="FV68" i="314"/>
  <c r="FV71" i="314"/>
  <c r="FV72" i="314"/>
  <c r="FV53" i="265"/>
  <c r="FV54" i="265"/>
  <c r="FV292" i="280"/>
  <c r="FV288" i="280"/>
  <c r="FV289" i="280"/>
  <c r="FV290" i="280"/>
  <c r="FV293" i="280"/>
  <c r="FV294" i="280"/>
  <c r="FV295" i="280"/>
  <c r="FV56" i="265"/>
  <c r="FV307" i="280"/>
  <c r="FV303" i="280"/>
  <c r="FV304" i="280"/>
  <c r="FV305" i="280"/>
  <c r="FV308" i="280"/>
  <c r="FV309" i="280"/>
  <c r="FV310" i="280"/>
  <c r="FV57" i="265"/>
  <c r="FV58" i="265"/>
  <c r="FV61" i="265"/>
  <c r="FV60" i="286"/>
  <c r="FV61" i="286"/>
  <c r="FV64" i="286"/>
  <c r="FV65" i="286"/>
  <c r="FV9" i="288"/>
  <c r="FV10" i="288"/>
  <c r="FV11" i="288"/>
  <c r="FV13" i="288"/>
  <c r="FV16" i="288"/>
  <c r="FV28" i="286"/>
  <c r="FV29" i="286"/>
  <c r="FV30" i="286"/>
  <c r="FW27" i="286"/>
  <c r="FW55" i="286"/>
  <c r="FW202" i="280"/>
  <c r="FW17" i="265"/>
  <c r="FW268" i="280"/>
  <c r="FW18" i="265"/>
  <c r="FV298" i="280"/>
  <c r="FV299" i="280"/>
  <c r="FV300" i="280"/>
  <c r="FV317" i="280"/>
  <c r="FV318" i="280"/>
  <c r="FV319" i="280"/>
  <c r="FW316" i="280"/>
  <c r="FW283" i="280"/>
  <c r="FW284" i="280"/>
  <c r="FW285" i="280"/>
  <c r="FW19" i="265"/>
  <c r="FW20" i="265"/>
  <c r="FW10" i="282"/>
  <c r="FW11" i="282"/>
  <c r="FW12" i="282"/>
  <c r="FW22" i="265"/>
  <c r="FW23" i="265"/>
  <c r="FW56" i="286"/>
  <c r="FW57" i="286"/>
  <c r="FW63" i="286"/>
  <c r="FV39" i="286"/>
  <c r="FV40" i="286"/>
  <c r="FV41" i="286"/>
  <c r="FW38" i="286"/>
  <c r="FW59" i="286"/>
  <c r="FW36" i="282"/>
  <c r="FW37" i="282"/>
  <c r="FW38" i="282"/>
  <c r="FW39" i="282"/>
  <c r="FW44" i="282"/>
  <c r="FW45" i="282"/>
  <c r="FW47" i="282"/>
  <c r="FW48" i="282"/>
  <c r="FW57" i="282"/>
  <c r="FW53" i="282"/>
  <c r="FV50" i="282"/>
  <c r="FV51" i="282"/>
  <c r="FV75" i="282"/>
  <c r="FV76" i="282"/>
  <c r="FV77" i="282"/>
  <c r="FW74" i="282"/>
  <c r="FW54" i="282"/>
  <c r="FW55" i="282"/>
  <c r="FW58" i="282"/>
  <c r="FW59" i="282"/>
  <c r="FW62" i="282"/>
  <c r="FW63" i="282"/>
  <c r="FW64" i="282"/>
  <c r="FW34" i="265"/>
  <c r="FW35" i="265"/>
  <c r="FW44" i="265"/>
  <c r="FW46" i="265"/>
  <c r="FW176" i="280"/>
  <c r="FW47" i="265"/>
  <c r="FW48" i="265"/>
  <c r="FW242" i="280"/>
  <c r="FW49" i="265"/>
  <c r="FW50" i="265"/>
  <c r="FW45" i="314"/>
  <c r="FW46" i="314"/>
  <c r="FW48" i="314"/>
  <c r="FW50" i="314"/>
  <c r="FW51" i="314"/>
  <c r="FW61" i="314"/>
  <c r="FW35" i="314"/>
  <c r="FV79" i="314"/>
  <c r="FV80" i="314"/>
  <c r="FV81" i="314"/>
  <c r="FW78" i="314"/>
  <c r="FW36" i="314"/>
  <c r="FW38" i="314"/>
  <c r="FW40" i="314"/>
  <c r="FW42" i="314"/>
  <c r="FW62" i="314"/>
  <c r="FW63" i="314"/>
  <c r="FW64" i="314"/>
  <c r="FW52" i="265"/>
  <c r="FW53" i="314"/>
  <c r="FW55" i="314"/>
  <c r="FW57" i="314"/>
  <c r="FW58" i="314"/>
  <c r="FW59" i="314"/>
  <c r="FW70" i="314"/>
  <c r="FW67" i="314"/>
  <c r="FW68" i="314"/>
  <c r="FW71" i="314"/>
  <c r="FW72" i="314"/>
  <c r="FW53" i="265"/>
  <c r="FW54" i="265"/>
  <c r="FW292" i="280"/>
  <c r="FW288" i="280"/>
  <c r="FW289" i="280"/>
  <c r="FW290" i="280"/>
  <c r="FW293" i="280"/>
  <c r="FW294" i="280"/>
  <c r="FW295" i="280"/>
  <c r="FW56" i="265"/>
  <c r="FW307" i="280"/>
  <c r="FW303" i="280"/>
  <c r="FW304" i="280"/>
  <c r="FW305" i="280"/>
  <c r="FW308" i="280"/>
  <c r="FW309" i="280"/>
  <c r="FW310" i="280"/>
  <c r="FW57" i="265"/>
  <c r="FW58" i="265"/>
  <c r="FW61" i="265"/>
  <c r="FW60" i="286"/>
  <c r="FW61" i="286"/>
  <c r="FW64" i="286"/>
  <c r="FW65" i="286"/>
  <c r="FW9" i="288"/>
  <c r="FW10" i="288"/>
  <c r="FW11" i="288"/>
  <c r="FW13" i="288"/>
  <c r="FW16" i="288"/>
  <c r="FW28" i="286"/>
  <c r="FW29" i="286"/>
  <c r="FW30" i="286"/>
  <c r="FX27" i="286"/>
  <c r="FX55" i="286"/>
  <c r="FX202" i="280"/>
  <c r="FX17" i="265"/>
  <c r="FX268" i="280"/>
  <c r="FX18" i="265"/>
  <c r="FW298" i="280"/>
  <c r="FW299" i="280"/>
  <c r="FW300" i="280"/>
  <c r="FW317" i="280"/>
  <c r="FW318" i="280"/>
  <c r="FW319" i="280"/>
  <c r="FX316" i="280"/>
  <c r="FX283" i="280"/>
  <c r="FX284" i="280"/>
  <c r="FX285" i="280"/>
  <c r="FX19" i="265"/>
  <c r="FX20" i="265"/>
  <c r="FX10" i="282"/>
  <c r="FX11" i="282"/>
  <c r="FX12" i="282"/>
  <c r="FX22" i="265"/>
  <c r="FX23" i="265"/>
  <c r="FX56" i="286"/>
  <c r="FX57" i="286"/>
  <c r="FX63" i="286"/>
  <c r="FW39" i="286"/>
  <c r="FW40" i="286"/>
  <c r="FW41" i="286"/>
  <c r="FX38" i="286"/>
  <c r="FX59" i="286"/>
  <c r="FX36" i="282"/>
  <c r="FX37" i="282"/>
  <c r="FX38" i="282"/>
  <c r="FX39" i="282"/>
  <c r="FX44" i="282"/>
  <c r="FX45" i="282"/>
  <c r="FX47" i="282"/>
  <c r="FX48" i="282"/>
  <c r="FX57" i="282"/>
  <c r="FX53" i="282"/>
  <c r="FW50" i="282"/>
  <c r="FW51" i="282"/>
  <c r="FW75" i="282"/>
  <c r="FW76" i="282"/>
  <c r="FW77" i="282"/>
  <c r="FX74" i="282"/>
  <c r="FX54" i="282"/>
  <c r="FX55" i="282"/>
  <c r="FX58" i="282"/>
  <c r="FX59" i="282"/>
  <c r="FX62" i="282"/>
  <c r="FX63" i="282"/>
  <c r="FX64" i="282"/>
  <c r="FX34" i="265"/>
  <c r="FX35" i="265"/>
  <c r="FX44" i="265"/>
  <c r="FX46" i="265"/>
  <c r="FX176" i="280"/>
  <c r="FX47" i="265"/>
  <c r="FX48" i="265"/>
  <c r="FX242" i="280"/>
  <c r="FX49" i="265"/>
  <c r="FX50" i="265"/>
  <c r="FX45" i="314"/>
  <c r="FX46" i="314"/>
  <c r="FX48" i="314"/>
  <c r="FX50" i="314"/>
  <c r="FX51" i="314"/>
  <c r="FX61" i="314"/>
  <c r="FX35" i="314"/>
  <c r="FW79" i="314"/>
  <c r="FW80" i="314"/>
  <c r="FW81" i="314"/>
  <c r="FX78" i="314"/>
  <c r="FX36" i="314"/>
  <c r="FX38" i="314"/>
  <c r="FX40" i="314"/>
  <c r="FX42" i="314"/>
  <c r="FX62" i="314"/>
  <c r="FX63" i="314"/>
  <c r="FX64" i="314"/>
  <c r="FX52" i="265"/>
  <c r="FX53" i="314"/>
  <c r="FX55" i="314"/>
  <c r="FX57" i="314"/>
  <c r="FX58" i="314"/>
  <c r="FX59" i="314"/>
  <c r="FX70" i="314"/>
  <c r="FX67" i="314"/>
  <c r="FX68" i="314"/>
  <c r="FX71" i="314"/>
  <c r="FX72" i="314"/>
  <c r="FX53" i="265"/>
  <c r="FX54" i="265"/>
  <c r="FX292" i="280"/>
  <c r="FX288" i="280"/>
  <c r="FX289" i="280"/>
  <c r="FX290" i="280"/>
  <c r="FX293" i="280"/>
  <c r="FX294" i="280"/>
  <c r="FX295" i="280"/>
  <c r="FX56" i="265"/>
  <c r="FX307" i="280"/>
  <c r="FX303" i="280"/>
  <c r="FX304" i="280"/>
  <c r="FX305" i="280"/>
  <c r="FX308" i="280"/>
  <c r="FX309" i="280"/>
  <c r="FX310" i="280"/>
  <c r="FX57" i="265"/>
  <c r="FX58" i="265"/>
  <c r="FX61" i="265"/>
  <c r="FX60" i="286"/>
  <c r="FX61" i="286"/>
  <c r="FX64" i="286"/>
  <c r="FX65" i="286"/>
  <c r="FX9" i="288"/>
  <c r="FX10" i="288"/>
  <c r="FX11" i="288"/>
  <c r="FX13" i="288"/>
  <c r="FX16" i="288"/>
  <c r="FX28" i="286"/>
  <c r="FX29" i="286"/>
  <c r="FX30" i="286"/>
  <c r="FY27" i="286"/>
  <c r="FY55" i="286"/>
  <c r="FY202" i="280"/>
  <c r="FY17" i="265"/>
  <c r="FY268" i="280"/>
  <c r="FY18" i="265"/>
  <c r="FX298" i="280"/>
  <c r="FX299" i="280"/>
  <c r="FX300" i="280"/>
  <c r="FX317" i="280"/>
  <c r="FX318" i="280"/>
  <c r="FX319" i="280"/>
  <c r="FY316" i="280"/>
  <c r="FY283" i="280"/>
  <c r="FY284" i="280"/>
  <c r="FY285" i="280"/>
  <c r="FY19" i="265"/>
  <c r="FY20" i="265"/>
  <c r="FY10" i="282"/>
  <c r="FY11" i="282"/>
  <c r="FY12" i="282"/>
  <c r="FY22" i="265"/>
  <c r="FY23" i="265"/>
  <c r="FY56" i="286"/>
  <c r="FY57" i="286"/>
  <c r="FY63" i="286"/>
  <c r="FX39" i="286"/>
  <c r="FX40" i="286"/>
  <c r="FX41" i="286"/>
  <c r="FY38" i="286"/>
  <c r="FY59" i="286"/>
  <c r="FY36" i="282"/>
  <c r="FY37" i="282"/>
  <c r="FY38" i="282"/>
  <c r="FY39" i="282"/>
  <c r="FY44" i="282"/>
  <c r="FY45" i="282"/>
  <c r="FY47" i="282"/>
  <c r="FY48" i="282"/>
  <c r="FY57" i="282"/>
  <c r="FY53" i="282"/>
  <c r="FX50" i="282"/>
  <c r="FX51" i="282"/>
  <c r="FX75" i="282"/>
  <c r="FX76" i="282"/>
  <c r="FX77" i="282"/>
  <c r="FY74" i="282"/>
  <c r="FY54" i="282"/>
  <c r="FY55" i="282"/>
  <c r="FY58" i="282"/>
  <c r="FY59" i="282"/>
  <c r="FY62" i="282"/>
  <c r="FY63" i="282"/>
  <c r="FY64" i="282"/>
  <c r="FY34" i="265"/>
  <c r="FY35" i="265"/>
  <c r="FY44" i="265"/>
  <c r="FY46" i="265"/>
  <c r="FY176" i="280"/>
  <c r="FY47" i="265"/>
  <c r="FY48" i="265"/>
  <c r="FY242" i="280"/>
  <c r="FY49" i="265"/>
  <c r="FY50" i="265"/>
  <c r="FY45" i="314"/>
  <c r="FY46" i="314"/>
  <c r="FY48" i="314"/>
  <c r="FY50" i="314"/>
  <c r="FY51" i="314"/>
  <c r="FY61" i="314"/>
  <c r="FY35" i="314"/>
  <c r="FX79" i="314"/>
  <c r="FX80" i="314"/>
  <c r="FX81" i="314"/>
  <c r="FY78" i="314"/>
  <c r="FY36" i="314"/>
  <c r="FY38" i="314"/>
  <c r="FY40" i="314"/>
  <c r="FY42" i="314"/>
  <c r="FY62" i="314"/>
  <c r="FY63" i="314"/>
  <c r="FY64" i="314"/>
  <c r="FY52" i="265"/>
  <c r="FY53" i="314"/>
  <c r="FY55" i="314"/>
  <c r="FY57" i="314"/>
  <c r="FY58" i="314"/>
  <c r="FY59" i="314"/>
  <c r="FY70" i="314"/>
  <c r="FY67" i="314"/>
  <c r="FY68" i="314"/>
  <c r="FY71" i="314"/>
  <c r="FY72" i="314"/>
  <c r="FY53" i="265"/>
  <c r="FY54" i="265"/>
  <c r="FY292" i="280"/>
  <c r="FY288" i="280"/>
  <c r="FY289" i="280"/>
  <c r="FY290" i="280"/>
  <c r="FY293" i="280"/>
  <c r="FY294" i="280"/>
  <c r="FY295" i="280"/>
  <c r="FY56" i="265"/>
  <c r="FY307" i="280"/>
  <c r="FY303" i="280"/>
  <c r="FY304" i="280"/>
  <c r="FY305" i="280"/>
  <c r="FY308" i="280"/>
  <c r="FY309" i="280"/>
  <c r="FY310" i="280"/>
  <c r="FY57" i="265"/>
  <c r="FY58" i="265"/>
  <c r="FY61" i="265"/>
  <c r="FY60" i="286"/>
  <c r="FY61" i="286"/>
  <c r="FY64" i="286"/>
  <c r="FY65" i="286"/>
  <c r="FY9" i="288"/>
  <c r="FY10" i="288"/>
  <c r="FY11" i="288"/>
  <c r="FY13" i="288"/>
  <c r="FY16" i="288"/>
  <c r="FY28" i="286"/>
  <c r="FY29" i="286"/>
  <c r="FY30" i="286"/>
  <c r="FZ27" i="286"/>
  <c r="FZ55" i="286"/>
  <c r="FZ202" i="280"/>
  <c r="FZ17" i="265"/>
  <c r="FZ268" i="280"/>
  <c r="FZ18" i="265"/>
  <c r="FY298" i="280"/>
  <c r="FY299" i="280"/>
  <c r="FY300" i="280"/>
  <c r="FY317" i="280"/>
  <c r="FY318" i="280"/>
  <c r="FY319" i="280"/>
  <c r="FZ316" i="280"/>
  <c r="FZ283" i="280"/>
  <c r="FZ284" i="280"/>
  <c r="FZ285" i="280"/>
  <c r="FZ19" i="265"/>
  <c r="FZ20" i="265"/>
  <c r="FZ10" i="282"/>
  <c r="FZ11" i="282"/>
  <c r="FZ12" i="282"/>
  <c r="FZ22" i="265"/>
  <c r="FZ23" i="265"/>
  <c r="FZ56" i="286"/>
  <c r="FZ57" i="286"/>
  <c r="FZ63" i="286"/>
  <c r="FY39" i="286"/>
  <c r="FY40" i="286"/>
  <c r="FY41" i="286"/>
  <c r="FZ38" i="286"/>
  <c r="FZ59" i="286"/>
  <c r="FZ36" i="282"/>
  <c r="FZ37" i="282"/>
  <c r="FZ38" i="282"/>
  <c r="FZ39" i="282"/>
  <c r="FZ44" i="282"/>
  <c r="FZ45" i="282"/>
  <c r="FZ47" i="282"/>
  <c r="FZ48" i="282"/>
  <c r="FZ57" i="282"/>
  <c r="FZ53" i="282"/>
  <c r="FY50" i="282"/>
  <c r="FY51" i="282"/>
  <c r="FY75" i="282"/>
  <c r="FY76" i="282"/>
  <c r="FY77" i="282"/>
  <c r="FZ74" i="282"/>
  <c r="FZ54" i="282"/>
  <c r="FZ55" i="282"/>
  <c r="FZ58" i="282"/>
  <c r="FZ59" i="282"/>
  <c r="FZ62" i="282"/>
  <c r="FZ63" i="282"/>
  <c r="FZ64" i="282"/>
  <c r="FZ34" i="265"/>
  <c r="FZ35" i="265"/>
  <c r="FZ44" i="265"/>
  <c r="FZ46" i="265"/>
  <c r="FZ176" i="280"/>
  <c r="FZ47" i="265"/>
  <c r="FZ48" i="265"/>
  <c r="FZ242" i="280"/>
  <c r="FZ49" i="265"/>
  <c r="FZ50" i="265"/>
  <c r="FZ45" i="314"/>
  <c r="FZ46" i="314"/>
  <c r="FZ48" i="314"/>
  <c r="FZ50" i="314"/>
  <c r="FZ51" i="314"/>
  <c r="FZ61" i="314"/>
  <c r="FZ35" i="314"/>
  <c r="FY79" i="314"/>
  <c r="FY80" i="314"/>
  <c r="FY81" i="314"/>
  <c r="FZ78" i="314"/>
  <c r="FZ36" i="314"/>
  <c r="FZ38" i="314"/>
  <c r="FZ40" i="314"/>
  <c r="FZ42" i="314"/>
  <c r="FZ62" i="314"/>
  <c r="FZ63" i="314"/>
  <c r="FZ64" i="314"/>
  <c r="FZ52" i="265"/>
  <c r="FZ53" i="314"/>
  <c r="FZ55" i="314"/>
  <c r="FZ57" i="314"/>
  <c r="FZ58" i="314"/>
  <c r="FZ59" i="314"/>
  <c r="FZ70" i="314"/>
  <c r="FZ67" i="314"/>
  <c r="FZ68" i="314"/>
  <c r="FZ71" i="314"/>
  <c r="FZ72" i="314"/>
  <c r="FZ53" i="265"/>
  <c r="FZ54" i="265"/>
  <c r="FZ292" i="280"/>
  <c r="FZ288" i="280"/>
  <c r="FZ289" i="280"/>
  <c r="FZ290" i="280"/>
  <c r="FZ293" i="280"/>
  <c r="FZ294" i="280"/>
  <c r="FZ295" i="280"/>
  <c r="FZ56" i="265"/>
  <c r="FZ307" i="280"/>
  <c r="FZ303" i="280"/>
  <c r="FZ304" i="280"/>
  <c r="FZ305" i="280"/>
  <c r="FZ308" i="280"/>
  <c r="FZ309" i="280"/>
  <c r="FZ310" i="280"/>
  <c r="FZ57" i="265"/>
  <c r="FZ58" i="265"/>
  <c r="FZ61" i="265"/>
  <c r="FZ60" i="286"/>
  <c r="FZ61" i="286"/>
  <c r="FZ64" i="286"/>
  <c r="FZ65" i="286"/>
  <c r="FZ9" i="288"/>
  <c r="FZ10" i="288"/>
  <c r="FZ11" i="288"/>
  <c r="FZ13" i="288"/>
  <c r="FZ16" i="288"/>
  <c r="FZ28" i="286"/>
  <c r="FZ29" i="286"/>
  <c r="FZ30" i="286"/>
  <c r="GA27" i="286"/>
  <c r="GA55" i="286"/>
  <c r="GA202" i="280"/>
  <c r="GA17" i="265"/>
  <c r="GA268" i="280"/>
  <c r="GA18" i="265"/>
  <c r="FZ298" i="280"/>
  <c r="FZ299" i="280"/>
  <c r="FZ300" i="280"/>
  <c r="FZ317" i="280"/>
  <c r="FZ318" i="280"/>
  <c r="FZ319" i="280"/>
  <c r="GA316" i="280"/>
  <c r="GA283" i="280"/>
  <c r="GA284" i="280"/>
  <c r="GA285" i="280"/>
  <c r="GA19" i="265"/>
  <c r="GA20" i="265"/>
  <c r="GA10" i="282"/>
  <c r="GA11" i="282"/>
  <c r="GA12" i="282"/>
  <c r="GA22" i="265"/>
  <c r="GA23" i="265"/>
  <c r="GA56" i="286"/>
  <c r="GA57" i="286"/>
  <c r="GA63" i="286"/>
  <c r="FZ39" i="286"/>
  <c r="FZ40" i="286"/>
  <c r="FZ41" i="286"/>
  <c r="GA38" i="286"/>
  <c r="GA59" i="286"/>
  <c r="GA36" i="282"/>
  <c r="GA37" i="282"/>
  <c r="GA38" i="282"/>
  <c r="GA39" i="282"/>
  <c r="GA44" i="282"/>
  <c r="GA45" i="282"/>
  <c r="GA47" i="282"/>
  <c r="GA48" i="282"/>
  <c r="GA57" i="282"/>
  <c r="GA53" i="282"/>
  <c r="FZ50" i="282"/>
  <c r="FZ51" i="282"/>
  <c r="FZ75" i="282"/>
  <c r="FZ76" i="282"/>
  <c r="FZ77" i="282"/>
  <c r="GA74" i="282"/>
  <c r="GA54" i="282"/>
  <c r="GA55" i="282"/>
  <c r="GA58" i="282"/>
  <c r="GA59" i="282"/>
  <c r="GA62" i="282"/>
  <c r="GA63" i="282"/>
  <c r="GA64" i="282"/>
  <c r="GA34" i="265"/>
  <c r="GA35" i="265"/>
  <c r="GA44" i="265"/>
  <c r="GA46" i="265"/>
  <c r="GA176" i="280"/>
  <c r="GA47" i="265"/>
  <c r="GA48" i="265"/>
  <c r="GA242" i="280"/>
  <c r="GA49" i="265"/>
  <c r="GA50" i="265"/>
  <c r="GA45" i="314"/>
  <c r="GA46" i="314"/>
  <c r="GA48" i="314"/>
  <c r="GA50" i="314"/>
  <c r="GA51" i="314"/>
  <c r="GA61" i="314"/>
  <c r="GA35" i="314"/>
  <c r="FZ79" i="314"/>
  <c r="FZ80" i="314"/>
  <c r="FZ81" i="314"/>
  <c r="GA78" i="314"/>
  <c r="GA36" i="314"/>
  <c r="GA38" i="314"/>
  <c r="GA40" i="314"/>
  <c r="GA42" i="314"/>
  <c r="GA62" i="314"/>
  <c r="GA63" i="314"/>
  <c r="GA64" i="314"/>
  <c r="GA52" i="265"/>
  <c r="GA53" i="314"/>
  <c r="GA55" i="314"/>
  <c r="GA57" i="314"/>
  <c r="GA58" i="314"/>
  <c r="GA59" i="314"/>
  <c r="GA70" i="314"/>
  <c r="GA67" i="314"/>
  <c r="GA68" i="314"/>
  <c r="GA71" i="314"/>
  <c r="GA72" i="314"/>
  <c r="GA53" i="265"/>
  <c r="GA54" i="265"/>
  <c r="GA292" i="280"/>
  <c r="GA288" i="280"/>
  <c r="GA289" i="280"/>
  <c r="GA290" i="280"/>
  <c r="GA293" i="280"/>
  <c r="GA294" i="280"/>
  <c r="GA295" i="280"/>
  <c r="GA56" i="265"/>
  <c r="GA307" i="280"/>
  <c r="GA303" i="280"/>
  <c r="GA304" i="280"/>
  <c r="GA305" i="280"/>
  <c r="GA308" i="280"/>
  <c r="GA309" i="280"/>
  <c r="GA310" i="280"/>
  <c r="GA57" i="265"/>
  <c r="GA58" i="265"/>
  <c r="GA61" i="265"/>
  <c r="GA60" i="286"/>
  <c r="GA61" i="286"/>
  <c r="GA64" i="286"/>
  <c r="GA65" i="286"/>
  <c r="GA9" i="288"/>
  <c r="GA10" i="288"/>
  <c r="GA11" i="288"/>
  <c r="GA13" i="288"/>
  <c r="GA16" i="288"/>
  <c r="GA28" i="286"/>
  <c r="GA29" i="286"/>
  <c r="GA30" i="286"/>
  <c r="GB27" i="286"/>
  <c r="GB55" i="286"/>
  <c r="GB202" i="280"/>
  <c r="GB17" i="265"/>
  <c r="GB268" i="280"/>
  <c r="GB18" i="265"/>
  <c r="GA298" i="280"/>
  <c r="GA299" i="280"/>
  <c r="GA300" i="280"/>
  <c r="GA317" i="280"/>
  <c r="GA318" i="280"/>
  <c r="GA319" i="280"/>
  <c r="GB316" i="280"/>
  <c r="GB283" i="280"/>
  <c r="GB284" i="280"/>
  <c r="GB285" i="280"/>
  <c r="GB19" i="265"/>
  <c r="GB20" i="265"/>
  <c r="GB10" i="282"/>
  <c r="GB11" i="282"/>
  <c r="GB12" i="282"/>
  <c r="GB22" i="265"/>
  <c r="GB23" i="265"/>
  <c r="GB56" i="286"/>
  <c r="GB57" i="286"/>
  <c r="GB63" i="286"/>
  <c r="GA39" i="286"/>
  <c r="GA40" i="286"/>
  <c r="GA41" i="286"/>
  <c r="GB38" i="286"/>
  <c r="GB59" i="286"/>
  <c r="GB36" i="282"/>
  <c r="GB37" i="282"/>
  <c r="GB38" i="282"/>
  <c r="GB39" i="282"/>
  <c r="GB44" i="282"/>
  <c r="GB45" i="282"/>
  <c r="GB47" i="282"/>
  <c r="GB48" i="282"/>
  <c r="GB57" i="282"/>
  <c r="GB53" i="282"/>
  <c r="GA50" i="282"/>
  <c r="GA51" i="282"/>
  <c r="GA75" i="282"/>
  <c r="GA76" i="282"/>
  <c r="GA77" i="282"/>
  <c r="GB74" i="282"/>
  <c r="GB54" i="282"/>
  <c r="GB55" i="282"/>
  <c r="GB58" i="282"/>
  <c r="GB59" i="282"/>
  <c r="GB62" i="282"/>
  <c r="GB63" i="282"/>
  <c r="GB64" i="282"/>
  <c r="GB34" i="265"/>
  <c r="GB35" i="265"/>
  <c r="GB44" i="265"/>
  <c r="GB46" i="265"/>
  <c r="GB176" i="280"/>
  <c r="GB47" i="265"/>
  <c r="GB48" i="265"/>
  <c r="GB242" i="280"/>
  <c r="GB49" i="265"/>
  <c r="GB50" i="265"/>
  <c r="GB45" i="314"/>
  <c r="GB46" i="314"/>
  <c r="GB48" i="314"/>
  <c r="GB50" i="314"/>
  <c r="GB51" i="314"/>
  <c r="GB61" i="314"/>
  <c r="GB35" i="314"/>
  <c r="GA79" i="314"/>
  <c r="GA80" i="314"/>
  <c r="GA81" i="314"/>
  <c r="GB78" i="314"/>
  <c r="GB36" i="314"/>
  <c r="GB38" i="314"/>
  <c r="GB40" i="314"/>
  <c r="GB42" i="314"/>
  <c r="GB62" i="314"/>
  <c r="GB63" i="314"/>
  <c r="GB64" i="314"/>
  <c r="GB52" i="265"/>
  <c r="GB53" i="314"/>
  <c r="GB55" i="314"/>
  <c r="GB57" i="314"/>
  <c r="GB58" i="314"/>
  <c r="GB59" i="314"/>
  <c r="GB70" i="314"/>
  <c r="GB67" i="314"/>
  <c r="GB68" i="314"/>
  <c r="GB71" i="314"/>
  <c r="GB72" i="314"/>
  <c r="GB53" i="265"/>
  <c r="GB54" i="265"/>
  <c r="GB292" i="280"/>
  <c r="GB288" i="280"/>
  <c r="GB289" i="280"/>
  <c r="GB290" i="280"/>
  <c r="GB293" i="280"/>
  <c r="GB294" i="280"/>
  <c r="GB295" i="280"/>
  <c r="GB56" i="265"/>
  <c r="GB307" i="280"/>
  <c r="GB303" i="280"/>
  <c r="GB304" i="280"/>
  <c r="GB305" i="280"/>
  <c r="GB308" i="280"/>
  <c r="GB309" i="280"/>
  <c r="GB310" i="280"/>
  <c r="GB57" i="265"/>
  <c r="GB58" i="265"/>
  <c r="GB61" i="265"/>
  <c r="GB60" i="286"/>
  <c r="GB61" i="286"/>
  <c r="GB64" i="286"/>
  <c r="GB65" i="286"/>
  <c r="GB9" i="288"/>
  <c r="GB10" i="288"/>
  <c r="GB11" i="288"/>
  <c r="GB13" i="288"/>
  <c r="GB16" i="288"/>
  <c r="GB28" i="286"/>
  <c r="GB29" i="286"/>
  <c r="GB30" i="286"/>
  <c r="GC27" i="286"/>
  <c r="GC55" i="286"/>
  <c r="GC202" i="280"/>
  <c r="GC17" i="265"/>
  <c r="GC268" i="280"/>
  <c r="GC18" i="265"/>
  <c r="GB298" i="280"/>
  <c r="GB299" i="280"/>
  <c r="GB300" i="280"/>
  <c r="GB317" i="280"/>
  <c r="GB318" i="280"/>
  <c r="GB319" i="280"/>
  <c r="GC316" i="280"/>
  <c r="GC283" i="280"/>
  <c r="GC284" i="280"/>
  <c r="GC285" i="280"/>
  <c r="GC19" i="265"/>
  <c r="GC20" i="265"/>
  <c r="GC10" i="282"/>
  <c r="GC11" i="282"/>
  <c r="GC12" i="282"/>
  <c r="GC22" i="265"/>
  <c r="GC23" i="265"/>
  <c r="GC56" i="286"/>
  <c r="GC57" i="286"/>
  <c r="GC63" i="286"/>
  <c r="GB39" i="286"/>
  <c r="GB40" i="286"/>
  <c r="GB41" i="286"/>
  <c r="GC38" i="286"/>
  <c r="GC59" i="286"/>
  <c r="GC36" i="282"/>
  <c r="GC37" i="282"/>
  <c r="GC38" i="282"/>
  <c r="GC39" i="282"/>
  <c r="GC44" i="282"/>
  <c r="GC45" i="282"/>
  <c r="GC47" i="282"/>
  <c r="GC48" i="282"/>
  <c r="GC57" i="282"/>
  <c r="GC53" i="282"/>
  <c r="GB50" i="282"/>
  <c r="GB51" i="282"/>
  <c r="GB75" i="282"/>
  <c r="GB76" i="282"/>
  <c r="GB77" i="282"/>
  <c r="GC74" i="282"/>
  <c r="GC54" i="282"/>
  <c r="GC55" i="282"/>
  <c r="GC58" i="282"/>
  <c r="GC59" i="282"/>
  <c r="GC62" i="282"/>
  <c r="GC63" i="282"/>
  <c r="GC64" i="282"/>
  <c r="GC34" i="265"/>
  <c r="GC35" i="265"/>
  <c r="GC44" i="265"/>
  <c r="GC46" i="265"/>
  <c r="GC176" i="280"/>
  <c r="GC47" i="265"/>
  <c r="GC48" i="265"/>
  <c r="GC242" i="280"/>
  <c r="GC49" i="265"/>
  <c r="GC50" i="265"/>
  <c r="GC45" i="314"/>
  <c r="GC46" i="314"/>
  <c r="GC48" i="314"/>
  <c r="GC50" i="314"/>
  <c r="GC51" i="314"/>
  <c r="GC61" i="314"/>
  <c r="GC35" i="314"/>
  <c r="GB79" i="314"/>
  <c r="GB80" i="314"/>
  <c r="GB81" i="314"/>
  <c r="GC78" i="314"/>
  <c r="GC36" i="314"/>
  <c r="GC38" i="314"/>
  <c r="GC40" i="314"/>
  <c r="GC42" i="314"/>
  <c r="GC62" i="314"/>
  <c r="GC63" i="314"/>
  <c r="GC64" i="314"/>
  <c r="GC52" i="265"/>
  <c r="GC53" i="314"/>
  <c r="GC55" i="314"/>
  <c r="GC57" i="314"/>
  <c r="GC58" i="314"/>
  <c r="GC59" i="314"/>
  <c r="GC70" i="314"/>
  <c r="GC67" i="314"/>
  <c r="GC68" i="314"/>
  <c r="GC71" i="314"/>
  <c r="GC72" i="314"/>
  <c r="GC53" i="265"/>
  <c r="GC54" i="265"/>
  <c r="GC292" i="280"/>
  <c r="GC288" i="280"/>
  <c r="GC289" i="280"/>
  <c r="GC290" i="280"/>
  <c r="GC293" i="280"/>
  <c r="GC294" i="280"/>
  <c r="GC295" i="280"/>
  <c r="GC56" i="265"/>
  <c r="GC307" i="280"/>
  <c r="GC303" i="280"/>
  <c r="GC304" i="280"/>
  <c r="GC305" i="280"/>
  <c r="GC308" i="280"/>
  <c r="GC309" i="280"/>
  <c r="GC310" i="280"/>
  <c r="GC57" i="265"/>
  <c r="GC58" i="265"/>
  <c r="GC61" i="265"/>
  <c r="GC60" i="286"/>
  <c r="GC61" i="286"/>
  <c r="GC64" i="286"/>
  <c r="GC65" i="286"/>
  <c r="GC9" i="288"/>
  <c r="GC10" i="288"/>
  <c r="GC11" i="288"/>
  <c r="GC13" i="288"/>
  <c r="GC16" i="288"/>
  <c r="GC28" i="286"/>
  <c r="GC29" i="286"/>
  <c r="GC30" i="286"/>
  <c r="GD27" i="286"/>
  <c r="GD55" i="286"/>
  <c r="GD202" i="280"/>
  <c r="GD17" i="265"/>
  <c r="GD268" i="280"/>
  <c r="GD18" i="265"/>
  <c r="GC298" i="280"/>
  <c r="GC299" i="280"/>
  <c r="GC300" i="280"/>
  <c r="GC317" i="280"/>
  <c r="GC318" i="280"/>
  <c r="GC319" i="280"/>
  <c r="GD316" i="280"/>
  <c r="GD283" i="280"/>
  <c r="GD284" i="280"/>
  <c r="GD285" i="280"/>
  <c r="GD19" i="265"/>
  <c r="GD20" i="265"/>
  <c r="GD10" i="282"/>
  <c r="GD11" i="282"/>
  <c r="GD12" i="282"/>
  <c r="GD22" i="265"/>
  <c r="GD23" i="265"/>
  <c r="GD56" i="286"/>
  <c r="GD57" i="286"/>
  <c r="GD63" i="286"/>
  <c r="GC39" i="286"/>
  <c r="GC40" i="286"/>
  <c r="GC41" i="286"/>
  <c r="GD38" i="286"/>
  <c r="GD59" i="286"/>
  <c r="GD36" i="282"/>
  <c r="GD37" i="282"/>
  <c r="GD38" i="282"/>
  <c r="GD39" i="282"/>
  <c r="GD44" i="282"/>
  <c r="GD45" i="282"/>
  <c r="GD47" i="282"/>
  <c r="GD48" i="282"/>
  <c r="GD57" i="282"/>
  <c r="GD53" i="282"/>
  <c r="GC50" i="282"/>
  <c r="GC51" i="282"/>
  <c r="GC75" i="282"/>
  <c r="GC76" i="282"/>
  <c r="GC77" i="282"/>
  <c r="GD74" i="282"/>
  <c r="GD54" i="282"/>
  <c r="GD55" i="282"/>
  <c r="GD58" i="282"/>
  <c r="GD59" i="282"/>
  <c r="GD62" i="282"/>
  <c r="GD63" i="282"/>
  <c r="GD64" i="282"/>
  <c r="GD34" i="265"/>
  <c r="GD35" i="265"/>
  <c r="GD44" i="265"/>
  <c r="GD46" i="265"/>
  <c r="GD176" i="280"/>
  <c r="GD47" i="265"/>
  <c r="GD48" i="265"/>
  <c r="GD242" i="280"/>
  <c r="GD49" i="265"/>
  <c r="GD50" i="265"/>
  <c r="GD45" i="314"/>
  <c r="GD46" i="314"/>
  <c r="GD48" i="314"/>
  <c r="GD50" i="314"/>
  <c r="GD51" i="314"/>
  <c r="GD61" i="314"/>
  <c r="GD35" i="314"/>
  <c r="GC79" i="314"/>
  <c r="GC80" i="314"/>
  <c r="GC81" i="314"/>
  <c r="GD78" i="314"/>
  <c r="GD36" i="314"/>
  <c r="GD38" i="314"/>
  <c r="GD40" i="314"/>
  <c r="GD42" i="314"/>
  <c r="GD62" i="314"/>
  <c r="GD63" i="314"/>
  <c r="GD64" i="314"/>
  <c r="GD52" i="265"/>
  <c r="GD53" i="314"/>
  <c r="GD55" i="314"/>
  <c r="GD57" i="314"/>
  <c r="GD58" i="314"/>
  <c r="GD59" i="314"/>
  <c r="GD70" i="314"/>
  <c r="GD67" i="314"/>
  <c r="GD68" i="314"/>
  <c r="GD71" i="314"/>
  <c r="GD72" i="314"/>
  <c r="GD53" i="265"/>
  <c r="GD54" i="265"/>
  <c r="GD292" i="280"/>
  <c r="GD288" i="280"/>
  <c r="GD289" i="280"/>
  <c r="GD290" i="280"/>
  <c r="GD293" i="280"/>
  <c r="GD294" i="280"/>
  <c r="GD295" i="280"/>
  <c r="GD56" i="265"/>
  <c r="GD307" i="280"/>
  <c r="GD303" i="280"/>
  <c r="GD304" i="280"/>
  <c r="GD305" i="280"/>
  <c r="GD308" i="280"/>
  <c r="GD309" i="280"/>
  <c r="GD310" i="280"/>
  <c r="GD57" i="265"/>
  <c r="GD58" i="265"/>
  <c r="GD61" i="265"/>
  <c r="GD60" i="286"/>
  <c r="GD61" i="286"/>
  <c r="GD64" i="286"/>
  <c r="GD65" i="286"/>
  <c r="GD9" i="288"/>
  <c r="GD10" i="288"/>
  <c r="GD11" i="288"/>
  <c r="GD13" i="288"/>
  <c r="GD16" i="288"/>
  <c r="GD28" i="286"/>
  <c r="GD29" i="286"/>
  <c r="GD30" i="286"/>
  <c r="GE27" i="286"/>
  <c r="GE55" i="286"/>
  <c r="GE202" i="280"/>
  <c r="GE17" i="265"/>
  <c r="GE268" i="280"/>
  <c r="GE18" i="265"/>
  <c r="GD298" i="280"/>
  <c r="GD299" i="280"/>
  <c r="GD300" i="280"/>
  <c r="GD317" i="280"/>
  <c r="GD318" i="280"/>
  <c r="GD319" i="280"/>
  <c r="GE316" i="280"/>
  <c r="GE283" i="280"/>
  <c r="GE284" i="280"/>
  <c r="GE285" i="280"/>
  <c r="GE19" i="265"/>
  <c r="GE20" i="265"/>
  <c r="GE10" i="282"/>
  <c r="GE11" i="282"/>
  <c r="GE12" i="282"/>
  <c r="GE22" i="265"/>
  <c r="GE23" i="265"/>
  <c r="GE56" i="286"/>
  <c r="GE57" i="286"/>
  <c r="GE63" i="286"/>
  <c r="GD39" i="286"/>
  <c r="GD40" i="286"/>
  <c r="GD41" i="286"/>
  <c r="GE38" i="286"/>
  <c r="GE59" i="286"/>
  <c r="GE36" i="282"/>
  <c r="GE37" i="282"/>
  <c r="GE38" i="282"/>
  <c r="GE39" i="282"/>
  <c r="GE44" i="282"/>
  <c r="GE45" i="282"/>
  <c r="GE47" i="282"/>
  <c r="GE48" i="282"/>
  <c r="GE57" i="282"/>
  <c r="GE53" i="282"/>
  <c r="GD50" i="282"/>
  <c r="GD51" i="282"/>
  <c r="GD75" i="282"/>
  <c r="GD76" i="282"/>
  <c r="GD77" i="282"/>
  <c r="GE74" i="282"/>
  <c r="GE54" i="282"/>
  <c r="GE55" i="282"/>
  <c r="GE58" i="282"/>
  <c r="GE59" i="282"/>
  <c r="GE62" i="282"/>
  <c r="GE63" i="282"/>
  <c r="GE64" i="282"/>
  <c r="GE34" i="265"/>
  <c r="GE35" i="265"/>
  <c r="GE44" i="265"/>
  <c r="GE46" i="265"/>
  <c r="GE176" i="280"/>
  <c r="GE47" i="265"/>
  <c r="GE48" i="265"/>
  <c r="GE242" i="280"/>
  <c r="GE49" i="265"/>
  <c r="GE50" i="265"/>
  <c r="GE45" i="314"/>
  <c r="GE46" i="314"/>
  <c r="GE48" i="314"/>
  <c r="GE50" i="314"/>
  <c r="GE51" i="314"/>
  <c r="GE61" i="314"/>
  <c r="GE35" i="314"/>
  <c r="GD79" i="314"/>
  <c r="GD80" i="314"/>
  <c r="GD81" i="314"/>
  <c r="GE78" i="314"/>
  <c r="GE36" i="314"/>
  <c r="GE38" i="314"/>
  <c r="GE40" i="314"/>
  <c r="GE42" i="314"/>
  <c r="GE62" i="314"/>
  <c r="GE63" i="314"/>
  <c r="GE64" i="314"/>
  <c r="GE52" i="265"/>
  <c r="GE53" i="314"/>
  <c r="GE55" i="314"/>
  <c r="GE57" i="314"/>
  <c r="GE58" i="314"/>
  <c r="GE59" i="314"/>
  <c r="GE70" i="314"/>
  <c r="GE67" i="314"/>
  <c r="GE68" i="314"/>
  <c r="GE71" i="314"/>
  <c r="GE72" i="314"/>
  <c r="GE53" i="265"/>
  <c r="GE54" i="265"/>
  <c r="GE292" i="280"/>
  <c r="GE288" i="280"/>
  <c r="GE289" i="280"/>
  <c r="GE290" i="280"/>
  <c r="GE293" i="280"/>
  <c r="GE294" i="280"/>
  <c r="GE295" i="280"/>
  <c r="GE56" i="265"/>
  <c r="GE307" i="280"/>
  <c r="GE303" i="280"/>
  <c r="GE304" i="280"/>
  <c r="GE305" i="280"/>
  <c r="GE308" i="280"/>
  <c r="GE309" i="280"/>
  <c r="GE310" i="280"/>
  <c r="GE57" i="265"/>
  <c r="GE58" i="265"/>
  <c r="GE61" i="265"/>
  <c r="GE60" i="286"/>
  <c r="GE61" i="286"/>
  <c r="GE64" i="286"/>
  <c r="GE65" i="286"/>
  <c r="GE9" i="288"/>
  <c r="GE10" i="288"/>
  <c r="GE11" i="288"/>
  <c r="GE13" i="288"/>
  <c r="GE16" i="288"/>
  <c r="GE28" i="286"/>
  <c r="GE29" i="286"/>
  <c r="GE30" i="286"/>
  <c r="GF27" i="286"/>
  <c r="GF55" i="286"/>
  <c r="GF202" i="280"/>
  <c r="GF17" i="265"/>
  <c r="GF268" i="280"/>
  <c r="GF18" i="265"/>
  <c r="GE298" i="280"/>
  <c r="GE299" i="280"/>
  <c r="GE300" i="280"/>
  <c r="GE317" i="280"/>
  <c r="GE318" i="280"/>
  <c r="GE319" i="280"/>
  <c r="GF316" i="280"/>
  <c r="GF283" i="280"/>
  <c r="GF284" i="280"/>
  <c r="GF285" i="280"/>
  <c r="GF19" i="265"/>
  <c r="GF20" i="265"/>
  <c r="GF10" i="282"/>
  <c r="GF11" i="282"/>
  <c r="GF12" i="282"/>
  <c r="GF22" i="265"/>
  <c r="GF23" i="265"/>
  <c r="GF56" i="286"/>
  <c r="GF57" i="286"/>
  <c r="GF63" i="286"/>
  <c r="GE39" i="286"/>
  <c r="GE40" i="286"/>
  <c r="GE41" i="286"/>
  <c r="GF38" i="286"/>
  <c r="GF59" i="286"/>
  <c r="GF36" i="282"/>
  <c r="GF37" i="282"/>
  <c r="GF38" i="282"/>
  <c r="GF39" i="282"/>
  <c r="GF44" i="282"/>
  <c r="GF45" i="282"/>
  <c r="GF47" i="282"/>
  <c r="GF48" i="282"/>
  <c r="GF57" i="282"/>
  <c r="GF53" i="282"/>
  <c r="GE50" i="282"/>
  <c r="GE51" i="282"/>
  <c r="GE75" i="282"/>
  <c r="GE76" i="282"/>
  <c r="GE77" i="282"/>
  <c r="GF74" i="282"/>
  <c r="GF54" i="282"/>
  <c r="GF55" i="282"/>
  <c r="GF58" i="282"/>
  <c r="GF59" i="282"/>
  <c r="GF62" i="282"/>
  <c r="GF63" i="282"/>
  <c r="GF64" i="282"/>
  <c r="GF34" i="265"/>
  <c r="GF35" i="265"/>
  <c r="GF44" i="265"/>
  <c r="GF46" i="265"/>
  <c r="GF176" i="280"/>
  <c r="GF47" i="265"/>
  <c r="GF48" i="265"/>
  <c r="GF242" i="280"/>
  <c r="GF49" i="265"/>
  <c r="GF50" i="265"/>
  <c r="GF45" i="314"/>
  <c r="GF46" i="314"/>
  <c r="GF48" i="314"/>
  <c r="GF50" i="314"/>
  <c r="GF51" i="314"/>
  <c r="GF61" i="314"/>
  <c r="GF35" i="314"/>
  <c r="GE79" i="314"/>
  <c r="GE80" i="314"/>
  <c r="GE81" i="314"/>
  <c r="GF78" i="314"/>
  <c r="GF36" i="314"/>
  <c r="GF38" i="314"/>
  <c r="GF40" i="314"/>
  <c r="GF42" i="314"/>
  <c r="GF62" i="314"/>
  <c r="GF63" i="314"/>
  <c r="GF64" i="314"/>
  <c r="GF52" i="265"/>
  <c r="GF53" i="314"/>
  <c r="GF55" i="314"/>
  <c r="GF57" i="314"/>
  <c r="GF58" i="314"/>
  <c r="GF59" i="314"/>
  <c r="GF70" i="314"/>
  <c r="GF67" i="314"/>
  <c r="GF68" i="314"/>
  <c r="GF71" i="314"/>
  <c r="GF72" i="314"/>
  <c r="GF53" i="265"/>
  <c r="GF54" i="265"/>
  <c r="GF292" i="280"/>
  <c r="GF288" i="280"/>
  <c r="GF289" i="280"/>
  <c r="GF290" i="280"/>
  <c r="GF293" i="280"/>
  <c r="GF294" i="280"/>
  <c r="GF295" i="280"/>
  <c r="GF56" i="265"/>
  <c r="GF307" i="280"/>
  <c r="GF303" i="280"/>
  <c r="GF304" i="280"/>
  <c r="GF305" i="280"/>
  <c r="GF308" i="280"/>
  <c r="GF309" i="280"/>
  <c r="GF310" i="280"/>
  <c r="GF57" i="265"/>
  <c r="GF58" i="265"/>
  <c r="GF61" i="265"/>
  <c r="GF60" i="286"/>
  <c r="GF61" i="286"/>
  <c r="GF64" i="286"/>
  <c r="GF65" i="286"/>
  <c r="GF9" i="288"/>
  <c r="GF10" i="288"/>
  <c r="GF11" i="288"/>
  <c r="GF13" i="288"/>
  <c r="GF16" i="288"/>
  <c r="GF28" i="286"/>
  <c r="GF29" i="286"/>
  <c r="GF30" i="286"/>
  <c r="GG27" i="286"/>
  <c r="GG55" i="286"/>
  <c r="GG202" i="280"/>
  <c r="GG17" i="265"/>
  <c r="GG268" i="280"/>
  <c r="GG18" i="265"/>
  <c r="GF298" i="280"/>
  <c r="GF299" i="280"/>
  <c r="GF300" i="280"/>
  <c r="GF317" i="280"/>
  <c r="GF318" i="280"/>
  <c r="GF319" i="280"/>
  <c r="GG316" i="280"/>
  <c r="GG283" i="280"/>
  <c r="GG284" i="280"/>
  <c r="GG285" i="280"/>
  <c r="GG19" i="265"/>
  <c r="GG20" i="265"/>
  <c r="GG10" i="282"/>
  <c r="GG11" i="282"/>
  <c r="GG12" i="282"/>
  <c r="GG22" i="265"/>
  <c r="GG23" i="265"/>
  <c r="GG56" i="286"/>
  <c r="GG57" i="286"/>
  <c r="GG63" i="286"/>
  <c r="GF39" i="286"/>
  <c r="GF40" i="286"/>
  <c r="GF41" i="286"/>
  <c r="GG38" i="286"/>
  <c r="GG59" i="286"/>
  <c r="GG36" i="282"/>
  <c r="GG37" i="282"/>
  <c r="GG38" i="282"/>
  <c r="GG39" i="282"/>
  <c r="GG44" i="282"/>
  <c r="GG45" i="282"/>
  <c r="GG47" i="282"/>
  <c r="GG48" i="282"/>
  <c r="GG57" i="282"/>
  <c r="GG53" i="282"/>
  <c r="GF50" i="282"/>
  <c r="GF51" i="282"/>
  <c r="GF75" i="282"/>
  <c r="GF76" i="282"/>
  <c r="GF77" i="282"/>
  <c r="GG74" i="282"/>
  <c r="GG54" i="282"/>
  <c r="GG55" i="282"/>
  <c r="GG58" i="282"/>
  <c r="GG59" i="282"/>
  <c r="GG62" i="282"/>
  <c r="GG63" i="282"/>
  <c r="GG64" i="282"/>
  <c r="GG34" i="265"/>
  <c r="GG35" i="265"/>
  <c r="GG44" i="265"/>
  <c r="GG46" i="265"/>
  <c r="GG176" i="280"/>
  <c r="GG47" i="265"/>
  <c r="GG48" i="265"/>
  <c r="GG242" i="280"/>
  <c r="GG49" i="265"/>
  <c r="GG50" i="265"/>
  <c r="GG45" i="314"/>
  <c r="GG46" i="314"/>
  <c r="GG48" i="314"/>
  <c r="GG50" i="314"/>
  <c r="GG51" i="314"/>
  <c r="GG61" i="314"/>
  <c r="GG35" i="314"/>
  <c r="GF79" i="314"/>
  <c r="GF80" i="314"/>
  <c r="GF81" i="314"/>
  <c r="GG78" i="314"/>
  <c r="GG36" i="314"/>
  <c r="GG38" i="314"/>
  <c r="GG40" i="314"/>
  <c r="GG42" i="314"/>
  <c r="GG62" i="314"/>
  <c r="GG63" i="314"/>
  <c r="GG64" i="314"/>
  <c r="GG52" i="265"/>
  <c r="GG53" i="314"/>
  <c r="GG55" i="314"/>
  <c r="GG57" i="314"/>
  <c r="GG58" i="314"/>
  <c r="GG59" i="314"/>
  <c r="GG70" i="314"/>
  <c r="GG67" i="314"/>
  <c r="GG68" i="314"/>
  <c r="GG71" i="314"/>
  <c r="GG72" i="314"/>
  <c r="GG53" i="265"/>
  <c r="GG54" i="265"/>
  <c r="GG292" i="280"/>
  <c r="GG288" i="280"/>
  <c r="GG289" i="280"/>
  <c r="GG290" i="280"/>
  <c r="GG293" i="280"/>
  <c r="GG294" i="280"/>
  <c r="GG295" i="280"/>
  <c r="GG56" i="265"/>
  <c r="GG307" i="280"/>
  <c r="GG303" i="280"/>
  <c r="GG304" i="280"/>
  <c r="GG305" i="280"/>
  <c r="GG308" i="280"/>
  <c r="GG309" i="280"/>
  <c r="GG310" i="280"/>
  <c r="GG57" i="265"/>
  <c r="GG58" i="265"/>
  <c r="GG61" i="265"/>
  <c r="GG60" i="286"/>
  <c r="GG61" i="286"/>
  <c r="GG64" i="286"/>
  <c r="GG65" i="286"/>
  <c r="GG9" i="288"/>
  <c r="GG10" i="288"/>
  <c r="GG11" i="288"/>
  <c r="GG13" i="288"/>
  <c r="GG16" i="288"/>
  <c r="GG28" i="286"/>
  <c r="GG29" i="286"/>
  <c r="GG30" i="286"/>
  <c r="GH27" i="286"/>
  <c r="GH55" i="286"/>
  <c r="GH202" i="280"/>
  <c r="GH17" i="265"/>
  <c r="GH268" i="280"/>
  <c r="GH18" i="265"/>
  <c r="GG298" i="280"/>
  <c r="GG299" i="280"/>
  <c r="GG300" i="280"/>
  <c r="GG317" i="280"/>
  <c r="GG318" i="280"/>
  <c r="GG319" i="280"/>
  <c r="GH316" i="280"/>
  <c r="GH283" i="280"/>
  <c r="GH284" i="280"/>
  <c r="GH285" i="280"/>
  <c r="GH19" i="265"/>
  <c r="GH20" i="265"/>
  <c r="GH10" i="282"/>
  <c r="GH11" i="282"/>
  <c r="GH12" i="282"/>
  <c r="GH22" i="265"/>
  <c r="GH23" i="265"/>
  <c r="GH56" i="286"/>
  <c r="GH57" i="286"/>
  <c r="GH63" i="286"/>
  <c r="GG39" i="286"/>
  <c r="GG40" i="286"/>
  <c r="GG41" i="286"/>
  <c r="GH38" i="286"/>
  <c r="GH59" i="286"/>
  <c r="GH36" i="282"/>
  <c r="GH37" i="282"/>
  <c r="GH38" i="282"/>
  <c r="GH39" i="282"/>
  <c r="GH44" i="282"/>
  <c r="GH45" i="282"/>
  <c r="GH47" i="282"/>
  <c r="GH48" i="282"/>
  <c r="GH57" i="282"/>
  <c r="GH53" i="282"/>
  <c r="GG50" i="282"/>
  <c r="GG51" i="282"/>
  <c r="GG75" i="282"/>
  <c r="GG76" i="282"/>
  <c r="GG77" i="282"/>
  <c r="GH74" i="282"/>
  <c r="GH54" i="282"/>
  <c r="GH55" i="282"/>
  <c r="GH58" i="282"/>
  <c r="GH59" i="282"/>
  <c r="GH62" i="282"/>
  <c r="GH63" i="282"/>
  <c r="GH64" i="282"/>
  <c r="GH34" i="265"/>
  <c r="GH35" i="265"/>
  <c r="GH44" i="265"/>
  <c r="GH46" i="265"/>
  <c r="GH176" i="280"/>
  <c r="GH47" i="265"/>
  <c r="GH48" i="265"/>
  <c r="GH242" i="280"/>
  <c r="GH49" i="265"/>
  <c r="GH50" i="265"/>
  <c r="GH45" i="314"/>
  <c r="GH46" i="314"/>
  <c r="GH48" i="314"/>
  <c r="GH50" i="314"/>
  <c r="GH51" i="314"/>
  <c r="GH61" i="314"/>
  <c r="GH35" i="314"/>
  <c r="GG79" i="314"/>
  <c r="GG80" i="314"/>
  <c r="GG81" i="314"/>
  <c r="GH78" i="314"/>
  <c r="GH36" i="314"/>
  <c r="GH38" i="314"/>
  <c r="GH40" i="314"/>
  <c r="GH42" i="314"/>
  <c r="GH62" i="314"/>
  <c r="GH63" i="314"/>
  <c r="GH64" i="314"/>
  <c r="GH52" i="265"/>
  <c r="GH53" i="314"/>
  <c r="GH55" i="314"/>
  <c r="GH57" i="314"/>
  <c r="GH58" i="314"/>
  <c r="GH59" i="314"/>
  <c r="GH70" i="314"/>
  <c r="GH67" i="314"/>
  <c r="GH68" i="314"/>
  <c r="GH71" i="314"/>
  <c r="GH72" i="314"/>
  <c r="GH53" i="265"/>
  <c r="GH54" i="265"/>
  <c r="GH292" i="280"/>
  <c r="GH288" i="280"/>
  <c r="GH289" i="280"/>
  <c r="GH290" i="280"/>
  <c r="GH293" i="280"/>
  <c r="GH294" i="280"/>
  <c r="GH295" i="280"/>
  <c r="GH56" i="265"/>
  <c r="GH307" i="280"/>
  <c r="GH303" i="280"/>
  <c r="GH304" i="280"/>
  <c r="GH305" i="280"/>
  <c r="GH308" i="280"/>
  <c r="GH309" i="280"/>
  <c r="GH310" i="280"/>
  <c r="GH57" i="265"/>
  <c r="GH58" i="265"/>
  <c r="GH61" i="265"/>
  <c r="GH60" i="286"/>
  <c r="GH61" i="286"/>
  <c r="GH64" i="286"/>
  <c r="GH65" i="286"/>
  <c r="GH9" i="288"/>
  <c r="GH10" i="288"/>
  <c r="GH11" i="288"/>
  <c r="GH13" i="288"/>
  <c r="GH16" i="288"/>
  <c r="GH28" i="286"/>
  <c r="GH29" i="286"/>
  <c r="GH30" i="286"/>
  <c r="GI27" i="286"/>
  <c r="GI55" i="286"/>
  <c r="GI202" i="280"/>
  <c r="GI17" i="265"/>
  <c r="GI268" i="280"/>
  <c r="GI18" i="265"/>
  <c r="GH298" i="280"/>
  <c r="GH299" i="280"/>
  <c r="GH300" i="280"/>
  <c r="GH317" i="280"/>
  <c r="GH318" i="280"/>
  <c r="GH319" i="280"/>
  <c r="GI316" i="280"/>
  <c r="GI283" i="280"/>
  <c r="GI284" i="280"/>
  <c r="GI285" i="280"/>
  <c r="GI19" i="265"/>
  <c r="GI20" i="265"/>
  <c r="GI10" i="282"/>
  <c r="GI11" i="282"/>
  <c r="GI12" i="282"/>
  <c r="GI22" i="265"/>
  <c r="GI23" i="265"/>
  <c r="GI56" i="286"/>
  <c r="GI57" i="286"/>
  <c r="GI63" i="286"/>
  <c r="GH39" i="286"/>
  <c r="GH40" i="286"/>
  <c r="GH41" i="286"/>
  <c r="GI38" i="286"/>
  <c r="GI59" i="286"/>
  <c r="GI36" i="282"/>
  <c r="GI37" i="282"/>
  <c r="GI38" i="282"/>
  <c r="GI39" i="282"/>
  <c r="GI44" i="282"/>
  <c r="GI45" i="282"/>
  <c r="GI47" i="282"/>
  <c r="GI48" i="282"/>
  <c r="GI57" i="282"/>
  <c r="GI53" i="282"/>
  <c r="GH50" i="282"/>
  <c r="GH51" i="282"/>
  <c r="GH75" i="282"/>
  <c r="GH76" i="282"/>
  <c r="GH77" i="282"/>
  <c r="GI74" i="282"/>
  <c r="GI54" i="282"/>
  <c r="GI55" i="282"/>
  <c r="GI58" i="282"/>
  <c r="GI59" i="282"/>
  <c r="GI62" i="282"/>
  <c r="GI63" i="282"/>
  <c r="GI64" i="282"/>
  <c r="GI34" i="265"/>
  <c r="GI35" i="265"/>
  <c r="GI44" i="265"/>
  <c r="GI46" i="265"/>
  <c r="GI176" i="280"/>
  <c r="GI47" i="265"/>
  <c r="GI48" i="265"/>
  <c r="GI242" i="280"/>
  <c r="GI49" i="265"/>
  <c r="GI50" i="265"/>
  <c r="GI45" i="314"/>
  <c r="GI46" i="314"/>
  <c r="GI48" i="314"/>
  <c r="GI50" i="314"/>
  <c r="GI51" i="314"/>
  <c r="GI61" i="314"/>
  <c r="GI35" i="314"/>
  <c r="GH79" i="314"/>
  <c r="GH80" i="314"/>
  <c r="GH81" i="314"/>
  <c r="GI78" i="314"/>
  <c r="GI36" i="314"/>
  <c r="GI38" i="314"/>
  <c r="GI40" i="314"/>
  <c r="GI42" i="314"/>
  <c r="GI62" i="314"/>
  <c r="GI63" i="314"/>
  <c r="GI64" i="314"/>
  <c r="GI52" i="265"/>
  <c r="GI53" i="314"/>
  <c r="GI55" i="314"/>
  <c r="GI57" i="314"/>
  <c r="GI58" i="314"/>
  <c r="GI59" i="314"/>
  <c r="GI70" i="314"/>
  <c r="GI67" i="314"/>
  <c r="GI68" i="314"/>
  <c r="GI71" i="314"/>
  <c r="GI72" i="314"/>
  <c r="GI53" i="265"/>
  <c r="GI54" i="265"/>
  <c r="GI292" i="280"/>
  <c r="GI288" i="280"/>
  <c r="GI289" i="280"/>
  <c r="GI290" i="280"/>
  <c r="GI293" i="280"/>
  <c r="GI294" i="280"/>
  <c r="GI295" i="280"/>
  <c r="GI56" i="265"/>
  <c r="GI307" i="280"/>
  <c r="GI303" i="280"/>
  <c r="GI304" i="280"/>
  <c r="GI305" i="280"/>
  <c r="GI308" i="280"/>
  <c r="GI309" i="280"/>
  <c r="GI310" i="280"/>
  <c r="GI57" i="265"/>
  <c r="GI58" i="265"/>
  <c r="GI61" i="265"/>
  <c r="GI60" i="286"/>
  <c r="GI61" i="286"/>
  <c r="GI64" i="286"/>
  <c r="GI65" i="286"/>
  <c r="GI9" i="288"/>
  <c r="GI10" i="288"/>
  <c r="GI11" i="288"/>
  <c r="GI13" i="288"/>
  <c r="GI16" i="288"/>
  <c r="GI28" i="286"/>
  <c r="GI29" i="286"/>
  <c r="GI30" i="286"/>
  <c r="GJ27" i="286"/>
  <c r="GJ55" i="286"/>
  <c r="GJ202" i="280"/>
  <c r="GJ17" i="265"/>
  <c r="GJ268" i="280"/>
  <c r="GJ18" i="265"/>
  <c r="GI298" i="280"/>
  <c r="GI299" i="280"/>
  <c r="GI300" i="280"/>
  <c r="GI317" i="280"/>
  <c r="GI318" i="280"/>
  <c r="GI319" i="280"/>
  <c r="GJ316" i="280"/>
  <c r="GJ283" i="280"/>
  <c r="GJ284" i="280"/>
  <c r="GJ285" i="280"/>
  <c r="GJ19" i="265"/>
  <c r="GJ20" i="265"/>
  <c r="GJ10" i="282"/>
  <c r="GJ11" i="282"/>
  <c r="GJ12" i="282"/>
  <c r="GJ22" i="265"/>
  <c r="GJ23" i="265"/>
  <c r="GJ56" i="286"/>
  <c r="GJ57" i="286"/>
  <c r="GJ63" i="286"/>
  <c r="GI39" i="286"/>
  <c r="GI40" i="286"/>
  <c r="GI41" i="286"/>
  <c r="GJ38" i="286"/>
  <c r="GJ59" i="286"/>
  <c r="GJ36" i="282"/>
  <c r="GJ37" i="282"/>
  <c r="GJ38" i="282"/>
  <c r="GJ39" i="282"/>
  <c r="GJ44" i="282"/>
  <c r="GJ45" i="282"/>
  <c r="GJ47" i="282"/>
  <c r="GJ48" i="282"/>
  <c r="GJ57" i="282"/>
  <c r="GJ53" i="282"/>
  <c r="GI50" i="282"/>
  <c r="GI51" i="282"/>
  <c r="GI75" i="282"/>
  <c r="GI76" i="282"/>
  <c r="GI77" i="282"/>
  <c r="GJ74" i="282"/>
  <c r="GJ54" i="282"/>
  <c r="GJ55" i="282"/>
  <c r="GJ58" i="282"/>
  <c r="GJ59" i="282"/>
  <c r="GJ62" i="282"/>
  <c r="GJ63" i="282"/>
  <c r="GJ64" i="282"/>
  <c r="GJ34" i="265"/>
  <c r="GJ35" i="265"/>
  <c r="GJ44" i="265"/>
  <c r="GJ46" i="265"/>
  <c r="GJ176" i="280"/>
  <c r="GJ47" i="265"/>
  <c r="GJ48" i="265"/>
  <c r="GJ242" i="280"/>
  <c r="GJ49" i="265"/>
  <c r="GJ50" i="265"/>
  <c r="GJ45" i="314"/>
  <c r="GJ46" i="314"/>
  <c r="GJ48" i="314"/>
  <c r="GJ50" i="314"/>
  <c r="GJ51" i="314"/>
  <c r="GJ61" i="314"/>
  <c r="GJ35" i="314"/>
  <c r="GI79" i="314"/>
  <c r="GI80" i="314"/>
  <c r="GI81" i="314"/>
  <c r="GJ78" i="314"/>
  <c r="GJ36" i="314"/>
  <c r="GJ38" i="314"/>
  <c r="GJ40" i="314"/>
  <c r="GJ42" i="314"/>
  <c r="GJ62" i="314"/>
  <c r="GJ63" i="314"/>
  <c r="GJ64" i="314"/>
  <c r="GJ52" i="265"/>
  <c r="GJ53" i="314"/>
  <c r="GJ55" i="314"/>
  <c r="GJ57" i="314"/>
  <c r="GJ58" i="314"/>
  <c r="GJ59" i="314"/>
  <c r="GJ70" i="314"/>
  <c r="GJ67" i="314"/>
  <c r="GJ68" i="314"/>
  <c r="GJ71" i="314"/>
  <c r="GJ72" i="314"/>
  <c r="GJ53" i="265"/>
  <c r="GJ54" i="265"/>
  <c r="GJ292" i="280"/>
  <c r="GJ288" i="280"/>
  <c r="GJ289" i="280"/>
  <c r="GJ290" i="280"/>
  <c r="GJ293" i="280"/>
  <c r="GJ294" i="280"/>
  <c r="GJ295" i="280"/>
  <c r="GJ56" i="265"/>
  <c r="GJ307" i="280"/>
  <c r="GJ303" i="280"/>
  <c r="GJ304" i="280"/>
  <c r="GJ305" i="280"/>
  <c r="GJ308" i="280"/>
  <c r="GJ309" i="280"/>
  <c r="GJ310" i="280"/>
  <c r="GJ57" i="265"/>
  <c r="GJ58" i="265"/>
  <c r="GJ61" i="265"/>
  <c r="GJ60" i="286"/>
  <c r="GJ61" i="286"/>
  <c r="GJ64" i="286"/>
  <c r="GJ65" i="286"/>
  <c r="GJ9" i="288"/>
  <c r="GJ10" i="288"/>
  <c r="GJ11" i="288"/>
  <c r="GJ13" i="288"/>
  <c r="GJ16" i="288"/>
  <c r="F19" i="288"/>
  <c r="E237" i="280"/>
  <c r="I4" i="48"/>
  <c r="F134" i="48"/>
  <c r="F237" i="280"/>
  <c r="G237" i="280"/>
  <c r="I91" i="273"/>
  <c r="J92" i="273"/>
  <c r="J153" i="273"/>
  <c r="I154" i="273"/>
  <c r="J155" i="273"/>
  <c r="I82" i="273"/>
  <c r="F18" i="48"/>
  <c r="F71" i="305"/>
  <c r="F19" i="48"/>
  <c r="F72" i="305"/>
  <c r="F73" i="305"/>
  <c r="F81" i="273"/>
  <c r="J10" i="273"/>
  <c r="J13" i="273"/>
  <c r="J14" i="273"/>
  <c r="J19" i="273"/>
  <c r="F13" i="48"/>
  <c r="F17" i="273"/>
  <c r="J20" i="273"/>
  <c r="J24" i="273"/>
  <c r="F16" i="48"/>
  <c r="F23" i="273"/>
  <c r="J25" i="273"/>
  <c r="J82" i="273"/>
  <c r="J83" i="273"/>
  <c r="J91" i="273"/>
  <c r="K92" i="273"/>
  <c r="K153" i="273"/>
  <c r="J150" i="273"/>
  <c r="F132" i="48"/>
  <c r="F145" i="273"/>
  <c r="F146" i="273"/>
  <c r="F144" i="273"/>
  <c r="F147" i="273"/>
  <c r="F149" i="273"/>
  <c r="J151" i="273"/>
  <c r="J154" i="273"/>
  <c r="K155" i="273"/>
  <c r="K10" i="273"/>
  <c r="K13" i="273"/>
  <c r="K14" i="273"/>
  <c r="K19" i="273"/>
  <c r="F18" i="273"/>
  <c r="K20" i="273"/>
  <c r="K24" i="273"/>
  <c r="K25" i="273"/>
  <c r="K82" i="273"/>
  <c r="K83" i="273"/>
  <c r="K91" i="273"/>
  <c r="L92" i="273"/>
  <c r="L153" i="273"/>
  <c r="K150" i="273"/>
  <c r="K151" i="273"/>
  <c r="K154" i="273"/>
  <c r="L155" i="273"/>
  <c r="L10" i="273"/>
  <c r="L13" i="273"/>
  <c r="L14" i="273"/>
  <c r="L19" i="273"/>
  <c r="L20" i="273"/>
  <c r="L24" i="273"/>
  <c r="L25" i="273"/>
  <c r="L82" i="273"/>
  <c r="L83" i="273"/>
  <c r="L91" i="273"/>
  <c r="M92" i="273"/>
  <c r="M153" i="273"/>
  <c r="L150" i="273"/>
  <c r="L151" i="273"/>
  <c r="L154" i="273"/>
  <c r="M155" i="273"/>
  <c r="M10" i="273"/>
  <c r="M13" i="273"/>
  <c r="M14" i="273"/>
  <c r="M19" i="273"/>
  <c r="M20" i="273"/>
  <c r="M24" i="273"/>
  <c r="M25" i="273"/>
  <c r="M82" i="273"/>
  <c r="M83" i="273"/>
  <c r="M91" i="273"/>
  <c r="N92" i="273"/>
  <c r="N153" i="273"/>
  <c r="M150" i="273"/>
  <c r="M151" i="273"/>
  <c r="M154" i="273"/>
  <c r="N155" i="273"/>
  <c r="N10" i="273"/>
  <c r="N13" i="273"/>
  <c r="N14" i="273"/>
  <c r="N19" i="273"/>
  <c r="N20" i="273"/>
  <c r="N24" i="273"/>
  <c r="N25" i="273"/>
  <c r="N82" i="273"/>
  <c r="N83" i="273"/>
  <c r="N91" i="273"/>
  <c r="O92" i="273"/>
  <c r="O153" i="273"/>
  <c r="N150" i="273"/>
  <c r="N151" i="273"/>
  <c r="N154" i="273"/>
  <c r="O155" i="273"/>
  <c r="O10" i="273"/>
  <c r="O13" i="273"/>
  <c r="O14" i="273"/>
  <c r="O19" i="273"/>
  <c r="O20" i="273"/>
  <c r="O24" i="273"/>
  <c r="O25" i="273"/>
  <c r="O82" i="273"/>
  <c r="O83" i="273"/>
  <c r="O91" i="273"/>
  <c r="P92" i="273"/>
  <c r="P153" i="273"/>
  <c r="O150" i="273"/>
  <c r="O151" i="273"/>
  <c r="O154" i="273"/>
  <c r="P155" i="273"/>
  <c r="P10" i="273"/>
  <c r="P13" i="273"/>
  <c r="P14" i="273"/>
  <c r="P19" i="273"/>
  <c r="P20" i="273"/>
  <c r="P24" i="273"/>
  <c r="P25" i="273"/>
  <c r="P82" i="273"/>
  <c r="P83" i="273"/>
  <c r="P91" i="273"/>
  <c r="Q92" i="273"/>
  <c r="Q153" i="273"/>
  <c r="P150" i="273"/>
  <c r="P151" i="273"/>
  <c r="P154" i="273"/>
  <c r="Q155" i="273"/>
  <c r="Q10" i="273"/>
  <c r="Q13" i="273"/>
  <c r="Q14" i="273"/>
  <c r="Q19" i="273"/>
  <c r="Q20" i="273"/>
  <c r="Q24" i="273"/>
  <c r="Q25" i="273"/>
  <c r="Q82" i="273"/>
  <c r="Q83" i="273"/>
  <c r="Q91" i="273"/>
  <c r="R92" i="273"/>
  <c r="R153" i="273"/>
  <c r="Q150" i="273"/>
  <c r="Q151" i="273"/>
  <c r="Q154" i="273"/>
  <c r="R155" i="273"/>
  <c r="R10" i="273"/>
  <c r="R13" i="273"/>
  <c r="R14" i="273"/>
  <c r="R19" i="273"/>
  <c r="R20" i="273"/>
  <c r="R24" i="273"/>
  <c r="R25" i="273"/>
  <c r="R82" i="273"/>
  <c r="R83" i="273"/>
  <c r="R91" i="273"/>
  <c r="S92" i="273"/>
  <c r="S153" i="273"/>
  <c r="R150" i="273"/>
  <c r="R151" i="273"/>
  <c r="R154" i="273"/>
  <c r="S155" i="273"/>
  <c r="S10" i="273"/>
  <c r="S13" i="273"/>
  <c r="S14" i="273"/>
  <c r="S19" i="273"/>
  <c r="S20" i="273"/>
  <c r="S24" i="273"/>
  <c r="S25" i="273"/>
  <c r="S82" i="273"/>
  <c r="S83" i="273"/>
  <c r="S91" i="273"/>
  <c r="T92" i="273"/>
  <c r="T153" i="273"/>
  <c r="S150" i="273"/>
  <c r="S151" i="273"/>
  <c r="S154" i="273"/>
  <c r="T155" i="273"/>
  <c r="T10" i="273"/>
  <c r="T13" i="273"/>
  <c r="T14" i="273"/>
  <c r="T19" i="273"/>
  <c r="T20" i="273"/>
  <c r="T24" i="273"/>
  <c r="T25" i="273"/>
  <c r="T82" i="273"/>
  <c r="T83" i="273"/>
  <c r="T91" i="273"/>
  <c r="U92" i="273"/>
  <c r="U153" i="273"/>
  <c r="T150" i="273"/>
  <c r="T151" i="273"/>
  <c r="T154" i="273"/>
  <c r="U155" i="273"/>
  <c r="U10" i="273"/>
  <c r="U13" i="273"/>
  <c r="U14" i="273"/>
  <c r="U19" i="273"/>
  <c r="U20" i="273"/>
  <c r="U24" i="273"/>
  <c r="U25" i="273"/>
  <c r="U82" i="273"/>
  <c r="U83" i="273"/>
  <c r="U91" i="273"/>
  <c r="V92" i="273"/>
  <c r="V153" i="273"/>
  <c r="U150" i="273"/>
  <c r="U151" i="273"/>
  <c r="U154" i="273"/>
  <c r="V155" i="273"/>
  <c r="V10" i="273"/>
  <c r="V13" i="273"/>
  <c r="V14" i="273"/>
  <c r="V19" i="273"/>
  <c r="V20" i="273"/>
  <c r="V24" i="273"/>
  <c r="V25" i="273"/>
  <c r="V82" i="273"/>
  <c r="V83" i="273"/>
  <c r="V91" i="273"/>
  <c r="W92" i="273"/>
  <c r="W153" i="273"/>
  <c r="V150" i="273"/>
  <c r="V151" i="273"/>
  <c r="V154" i="273"/>
  <c r="W155" i="273"/>
  <c r="W10" i="273"/>
  <c r="W13" i="273"/>
  <c r="W14" i="273"/>
  <c r="W19" i="273"/>
  <c r="W20" i="273"/>
  <c r="W24" i="273"/>
  <c r="W25" i="273"/>
  <c r="W82" i="273"/>
  <c r="W83" i="273"/>
  <c r="W91" i="273"/>
  <c r="X92" i="273"/>
  <c r="X153" i="273"/>
  <c r="W150" i="273"/>
  <c r="W151" i="273"/>
  <c r="W154" i="273"/>
  <c r="X155" i="273"/>
  <c r="X10" i="273"/>
  <c r="X13" i="273"/>
  <c r="X14" i="273"/>
  <c r="X19" i="273"/>
  <c r="X20" i="273"/>
  <c r="X24" i="273"/>
  <c r="X25" i="273"/>
  <c r="X82" i="273"/>
  <c r="X83" i="273"/>
  <c r="X91" i="273"/>
  <c r="Y92" i="273"/>
  <c r="Y153" i="273"/>
  <c r="X150" i="273"/>
  <c r="X151" i="273"/>
  <c r="X154" i="273"/>
  <c r="Y155" i="273"/>
  <c r="Y10" i="273"/>
  <c r="Y13" i="273"/>
  <c r="Y14" i="273"/>
  <c r="Y19" i="273"/>
  <c r="Y20" i="273"/>
  <c r="Y24" i="273"/>
  <c r="Y25" i="273"/>
  <c r="Y82" i="273"/>
  <c r="Y83" i="273"/>
  <c r="Y91" i="273"/>
  <c r="Z92" i="273"/>
  <c r="Z153" i="273"/>
  <c r="Y150" i="273"/>
  <c r="Y151" i="273"/>
  <c r="Y154" i="273"/>
  <c r="Z155" i="273"/>
  <c r="Z10" i="273"/>
  <c r="Z13" i="273"/>
  <c r="Z14" i="273"/>
  <c r="Z19" i="273"/>
  <c r="Z20" i="273"/>
  <c r="Z24" i="273"/>
  <c r="Z25" i="273"/>
  <c r="Z82" i="273"/>
  <c r="Z83" i="273"/>
  <c r="Z91" i="273"/>
  <c r="AA92" i="273"/>
  <c r="AA153" i="273"/>
  <c r="Z150" i="273"/>
  <c r="Z151" i="273"/>
  <c r="Z154" i="273"/>
  <c r="AA155" i="273"/>
  <c r="AA10" i="273"/>
  <c r="AA13" i="273"/>
  <c r="AA14" i="273"/>
  <c r="AA19" i="273"/>
  <c r="AA20" i="273"/>
  <c r="AA24" i="273"/>
  <c r="AA25" i="273"/>
  <c r="AA82" i="273"/>
  <c r="AA83" i="273"/>
  <c r="AA91" i="273"/>
  <c r="AB92" i="273"/>
  <c r="AB153" i="273"/>
  <c r="AA150" i="273"/>
  <c r="AA151" i="273"/>
  <c r="AA154" i="273"/>
  <c r="AB155" i="273"/>
  <c r="AB10" i="273"/>
  <c r="AB13" i="273"/>
  <c r="AB14" i="273"/>
  <c r="AB19" i="273"/>
  <c r="AB20" i="273"/>
  <c r="AB24" i="273"/>
  <c r="AB25" i="273"/>
  <c r="AB82" i="273"/>
  <c r="AB83" i="273"/>
  <c r="AB91" i="273"/>
  <c r="AC92" i="273"/>
  <c r="AC153" i="273"/>
  <c r="AB150" i="273"/>
  <c r="AB151" i="273"/>
  <c r="AB154" i="273"/>
  <c r="AC155" i="273"/>
  <c r="AC10" i="273"/>
  <c r="AC13" i="273"/>
  <c r="AC14" i="273"/>
  <c r="AC19" i="273"/>
  <c r="AC20" i="273"/>
  <c r="AC24" i="273"/>
  <c r="AC25" i="273"/>
  <c r="AC82" i="273"/>
  <c r="AC83" i="273"/>
  <c r="AC91" i="273"/>
  <c r="AD92" i="273"/>
  <c r="AD153" i="273"/>
  <c r="AC150" i="273"/>
  <c r="AC151" i="273"/>
  <c r="AC154" i="273"/>
  <c r="AD155" i="273"/>
  <c r="AD10" i="273"/>
  <c r="AD13" i="273"/>
  <c r="AD14" i="273"/>
  <c r="AD19" i="273"/>
  <c r="AD20" i="273"/>
  <c r="AD24" i="273"/>
  <c r="AD25" i="273"/>
  <c r="AD82" i="273"/>
  <c r="AD83" i="273"/>
  <c r="AD91" i="273"/>
  <c r="AE92" i="273"/>
  <c r="AE153" i="273"/>
  <c r="AD150" i="273"/>
  <c r="AD151" i="273"/>
  <c r="AD154" i="273"/>
  <c r="AE155" i="273"/>
  <c r="AE10" i="273"/>
  <c r="AE13" i="273"/>
  <c r="AE14" i="273"/>
  <c r="AE19" i="273"/>
  <c r="AE20" i="273"/>
  <c r="AE24" i="273"/>
  <c r="AE25" i="273"/>
  <c r="AE82" i="273"/>
  <c r="AE83" i="273"/>
  <c r="AE91" i="273"/>
  <c r="AF92" i="273"/>
  <c r="AF153" i="273"/>
  <c r="AE150" i="273"/>
  <c r="AE151" i="273"/>
  <c r="AE154" i="273"/>
  <c r="AF155" i="273"/>
  <c r="AF10" i="273"/>
  <c r="AF13" i="273"/>
  <c r="AF14" i="273"/>
  <c r="AF19" i="273"/>
  <c r="AF20" i="273"/>
  <c r="AF24" i="273"/>
  <c r="AF25" i="273"/>
  <c r="AF82" i="273"/>
  <c r="AF83" i="273"/>
  <c r="AF91" i="273"/>
  <c r="AG92" i="273"/>
  <c r="AG153" i="273"/>
  <c r="AF150" i="273"/>
  <c r="AF151" i="273"/>
  <c r="AF154" i="273"/>
  <c r="AG155" i="273"/>
  <c r="AG10" i="273"/>
  <c r="AG13" i="273"/>
  <c r="AG14" i="273"/>
  <c r="AG19" i="273"/>
  <c r="AG20" i="273"/>
  <c r="AG24" i="273"/>
  <c r="AG25" i="273"/>
  <c r="AG82" i="273"/>
  <c r="AG83" i="273"/>
  <c r="AG91" i="273"/>
  <c r="AH92" i="273"/>
  <c r="AH153" i="273"/>
  <c r="AG150" i="273"/>
  <c r="AG151" i="273"/>
  <c r="AG154" i="273"/>
  <c r="AH155" i="273"/>
  <c r="AH10" i="273"/>
  <c r="AH13" i="273"/>
  <c r="AH14" i="273"/>
  <c r="AH19" i="273"/>
  <c r="AH20" i="273"/>
  <c r="AH24" i="273"/>
  <c r="AH25" i="273"/>
  <c r="AH82" i="273"/>
  <c r="AH83" i="273"/>
  <c r="AH91" i="273"/>
  <c r="AI92" i="273"/>
  <c r="AI153" i="273"/>
  <c r="AH150" i="273"/>
  <c r="AH151" i="273"/>
  <c r="AH154" i="273"/>
  <c r="AI155" i="273"/>
  <c r="AI10" i="273"/>
  <c r="AI13" i="273"/>
  <c r="AI14" i="273"/>
  <c r="AI19" i="273"/>
  <c r="AI20" i="273"/>
  <c r="AI24" i="273"/>
  <c r="AI25" i="273"/>
  <c r="AI82" i="273"/>
  <c r="AI83" i="273"/>
  <c r="AI91" i="273"/>
  <c r="AJ92" i="273"/>
  <c r="AJ153" i="273"/>
  <c r="AI150" i="273"/>
  <c r="AI151" i="273"/>
  <c r="AI154" i="273"/>
  <c r="AJ155" i="273"/>
  <c r="AJ10" i="273"/>
  <c r="AJ13" i="273"/>
  <c r="AJ14" i="273"/>
  <c r="AJ19" i="273"/>
  <c r="AJ20" i="273"/>
  <c r="AJ24" i="273"/>
  <c r="AJ25" i="273"/>
  <c r="AJ82" i="273"/>
  <c r="AJ83" i="273"/>
  <c r="AJ91" i="273"/>
  <c r="AK92" i="273"/>
  <c r="AK153" i="273"/>
  <c r="AJ150" i="273"/>
  <c r="AJ151" i="273"/>
  <c r="AJ154" i="273"/>
  <c r="AK155" i="273"/>
  <c r="AK10" i="273"/>
  <c r="AK13" i="273"/>
  <c r="AK14" i="273"/>
  <c r="AK19" i="273"/>
  <c r="AK20" i="273"/>
  <c r="AK24" i="273"/>
  <c r="AK25" i="273"/>
  <c r="AK82" i="273"/>
  <c r="AK83" i="273"/>
  <c r="AK91" i="273"/>
  <c r="AL92" i="273"/>
  <c r="AL153" i="273"/>
  <c r="AK150" i="273"/>
  <c r="AK151" i="273"/>
  <c r="AK154" i="273"/>
  <c r="AL155" i="273"/>
  <c r="AL10" i="273"/>
  <c r="AL13" i="273"/>
  <c r="AL14" i="273"/>
  <c r="AL19" i="273"/>
  <c r="AL20" i="273"/>
  <c r="AL24" i="273"/>
  <c r="AL25" i="273"/>
  <c r="AL82" i="273"/>
  <c r="AL83" i="273"/>
  <c r="AL91" i="273"/>
  <c r="AM92" i="273"/>
  <c r="AM153" i="273"/>
  <c r="AL150" i="273"/>
  <c r="AL151" i="273"/>
  <c r="AL154" i="273"/>
  <c r="AM155" i="273"/>
  <c r="AM10" i="273"/>
  <c r="AM13" i="273"/>
  <c r="AM14" i="273"/>
  <c r="AM19" i="273"/>
  <c r="AM20" i="273"/>
  <c r="AM24" i="273"/>
  <c r="AM25" i="273"/>
  <c r="AM82" i="273"/>
  <c r="AM83" i="273"/>
  <c r="AM91" i="273"/>
  <c r="AN92" i="273"/>
  <c r="AN153" i="273"/>
  <c r="AM150" i="273"/>
  <c r="AM151" i="273"/>
  <c r="AM154" i="273"/>
  <c r="AN155" i="273"/>
  <c r="AN10" i="273"/>
  <c r="AN13" i="273"/>
  <c r="AN14" i="273"/>
  <c r="AN19" i="273"/>
  <c r="AN20" i="273"/>
  <c r="AN24" i="273"/>
  <c r="AN25" i="273"/>
  <c r="AN82" i="273"/>
  <c r="AN83" i="273"/>
  <c r="AN91" i="273"/>
  <c r="AO92" i="273"/>
  <c r="AO153" i="273"/>
  <c r="AN150" i="273"/>
  <c r="AN151" i="273"/>
  <c r="AN154" i="273"/>
  <c r="AO155" i="273"/>
  <c r="AO10" i="273"/>
  <c r="AO13" i="273"/>
  <c r="AO14" i="273"/>
  <c r="AO19" i="273"/>
  <c r="AO20" i="273"/>
  <c r="AO24" i="273"/>
  <c r="AO25" i="273"/>
  <c r="AO82" i="273"/>
  <c r="AO83" i="273"/>
  <c r="AO91" i="273"/>
  <c r="AP92" i="273"/>
  <c r="AP153" i="273"/>
  <c r="AO150" i="273"/>
  <c r="AO151" i="273"/>
  <c r="AO154" i="273"/>
  <c r="AP155" i="273"/>
  <c r="AP10" i="273"/>
  <c r="AP13" i="273"/>
  <c r="AP14" i="273"/>
  <c r="AP19" i="273"/>
  <c r="AP20" i="273"/>
  <c r="AP24" i="273"/>
  <c r="AP25" i="273"/>
  <c r="AP82" i="273"/>
  <c r="AP83" i="273"/>
  <c r="AP91" i="273"/>
  <c r="AQ92" i="273"/>
  <c r="AQ153" i="273"/>
  <c r="AP150" i="273"/>
  <c r="AP151" i="273"/>
  <c r="AP154" i="273"/>
  <c r="AQ155" i="273"/>
  <c r="AQ10" i="273"/>
  <c r="AQ13" i="273"/>
  <c r="AQ14" i="273"/>
  <c r="AQ19" i="273"/>
  <c r="AQ20" i="273"/>
  <c r="AQ24" i="273"/>
  <c r="AQ25" i="273"/>
  <c r="AQ82" i="273"/>
  <c r="AQ83" i="273"/>
  <c r="AQ91" i="273"/>
  <c r="AR92" i="273"/>
  <c r="AR153" i="273"/>
  <c r="AQ150" i="273"/>
  <c r="AQ151" i="273"/>
  <c r="AQ154" i="273"/>
  <c r="AR155" i="273"/>
  <c r="AR10" i="273"/>
  <c r="AR13" i="273"/>
  <c r="AR14" i="273"/>
  <c r="AR19" i="273"/>
  <c r="AR20" i="273"/>
  <c r="AR24" i="273"/>
  <c r="AR25" i="273"/>
  <c r="AR82" i="273"/>
  <c r="AR83" i="273"/>
  <c r="AR91" i="273"/>
  <c r="AS92" i="273"/>
  <c r="AS153" i="273"/>
  <c r="AR150" i="273"/>
  <c r="AR151" i="273"/>
  <c r="AR154" i="273"/>
  <c r="AS155" i="273"/>
  <c r="AS10" i="273"/>
  <c r="AS13" i="273"/>
  <c r="AS14" i="273"/>
  <c r="AS19" i="273"/>
  <c r="AS20" i="273"/>
  <c r="AS24" i="273"/>
  <c r="AS25" i="273"/>
  <c r="AS82" i="273"/>
  <c r="AS83" i="273"/>
  <c r="AS91" i="273"/>
  <c r="AT92" i="273"/>
  <c r="AT153" i="273"/>
  <c r="AS150" i="273"/>
  <c r="AS151" i="273"/>
  <c r="AS154" i="273"/>
  <c r="AT155" i="273"/>
  <c r="AT10" i="273"/>
  <c r="AT13" i="273"/>
  <c r="AT14" i="273"/>
  <c r="AT19" i="273"/>
  <c r="AT20" i="273"/>
  <c r="AT24" i="273"/>
  <c r="AT25" i="273"/>
  <c r="AT82" i="273"/>
  <c r="AT83" i="273"/>
  <c r="AT91" i="273"/>
  <c r="AU92" i="273"/>
  <c r="AU153" i="273"/>
  <c r="AT150" i="273"/>
  <c r="AT151" i="273"/>
  <c r="AT154" i="273"/>
  <c r="AU155" i="273"/>
  <c r="AU10" i="273"/>
  <c r="AU13" i="273"/>
  <c r="AU14" i="273"/>
  <c r="AU19" i="273"/>
  <c r="AU20" i="273"/>
  <c r="AU24" i="273"/>
  <c r="AU25" i="273"/>
  <c r="AU82" i="273"/>
  <c r="AU83" i="273"/>
  <c r="AU91" i="273"/>
  <c r="AV92" i="273"/>
  <c r="AV153" i="273"/>
  <c r="AU150" i="273"/>
  <c r="AU151" i="273"/>
  <c r="AU154" i="273"/>
  <c r="AV155" i="273"/>
  <c r="AV10" i="273"/>
  <c r="AV13" i="273"/>
  <c r="AV14" i="273"/>
  <c r="AV19" i="273"/>
  <c r="AV20" i="273"/>
  <c r="AV24" i="273"/>
  <c r="AV25" i="273"/>
  <c r="AV82" i="273"/>
  <c r="AV83" i="273"/>
  <c r="AV91" i="273"/>
  <c r="AW92" i="273"/>
  <c r="AW153" i="273"/>
  <c r="AV150" i="273"/>
  <c r="AV151" i="273"/>
  <c r="AV154" i="273"/>
  <c r="AW155" i="273"/>
  <c r="AW10" i="273"/>
  <c r="AW13" i="273"/>
  <c r="AW14" i="273"/>
  <c r="AW19" i="273"/>
  <c r="AW20" i="273"/>
  <c r="AW24" i="273"/>
  <c r="AW25" i="273"/>
  <c r="AW82" i="273"/>
  <c r="AW83" i="273"/>
  <c r="AW91" i="273"/>
  <c r="AX92" i="273"/>
  <c r="AX153" i="273"/>
  <c r="AW150" i="273"/>
  <c r="AW151" i="273"/>
  <c r="AW154" i="273"/>
  <c r="AX155" i="273"/>
  <c r="AX10" i="273"/>
  <c r="AX13" i="273"/>
  <c r="AX14" i="273"/>
  <c r="AX19" i="273"/>
  <c r="AX20" i="273"/>
  <c r="AX24" i="273"/>
  <c r="AX25" i="273"/>
  <c r="AX82" i="273"/>
  <c r="AX83" i="273"/>
  <c r="AX91" i="273"/>
  <c r="AY92" i="273"/>
  <c r="AY153" i="273"/>
  <c r="AX150" i="273"/>
  <c r="AX151" i="273"/>
  <c r="AX154" i="273"/>
  <c r="AY155" i="273"/>
  <c r="AY10" i="273"/>
  <c r="AY13" i="273"/>
  <c r="AY14" i="273"/>
  <c r="AY19" i="273"/>
  <c r="AY20" i="273"/>
  <c r="AY24" i="273"/>
  <c r="AY25" i="273"/>
  <c r="AY82" i="273"/>
  <c r="AY83" i="273"/>
  <c r="AY91" i="273"/>
  <c r="AZ92" i="273"/>
  <c r="AZ153" i="273"/>
  <c r="AY150" i="273"/>
  <c r="AY151" i="273"/>
  <c r="AY154" i="273"/>
  <c r="AZ155" i="273"/>
  <c r="AZ10" i="273"/>
  <c r="AZ13" i="273"/>
  <c r="AZ14" i="273"/>
  <c r="AZ19" i="273"/>
  <c r="AZ20" i="273"/>
  <c r="AZ24" i="273"/>
  <c r="AZ25" i="273"/>
  <c r="AZ82" i="273"/>
  <c r="AZ83" i="273"/>
  <c r="AZ91" i="273"/>
  <c r="BA92" i="273"/>
  <c r="BA153" i="273"/>
  <c r="AZ150" i="273"/>
  <c r="AZ151" i="273"/>
  <c r="AZ154" i="273"/>
  <c r="BA155" i="273"/>
  <c r="BA10" i="273"/>
  <c r="BA13" i="273"/>
  <c r="BA14" i="273"/>
  <c r="BA19" i="273"/>
  <c r="BA20" i="273"/>
  <c r="BA24" i="273"/>
  <c r="BA25" i="273"/>
  <c r="BA82" i="273"/>
  <c r="BA83" i="273"/>
  <c r="BA91" i="273"/>
  <c r="BB92" i="273"/>
  <c r="BB153" i="273"/>
  <c r="BA150" i="273"/>
  <c r="BA151" i="273"/>
  <c r="BA154" i="273"/>
  <c r="BB155" i="273"/>
  <c r="BB10" i="273"/>
  <c r="BB13" i="273"/>
  <c r="BB14" i="273"/>
  <c r="BB19" i="273"/>
  <c r="BB20" i="273"/>
  <c r="BB24" i="273"/>
  <c r="BB25" i="273"/>
  <c r="BB82" i="273"/>
  <c r="BB83" i="273"/>
  <c r="BB91" i="273"/>
  <c r="BC92" i="273"/>
  <c r="BC153" i="273"/>
  <c r="BB150" i="273"/>
  <c r="BB151" i="273"/>
  <c r="BB154" i="273"/>
  <c r="BC155" i="273"/>
  <c r="BC10" i="273"/>
  <c r="BC13" i="273"/>
  <c r="BC14" i="273"/>
  <c r="BC19" i="273"/>
  <c r="BC20" i="273"/>
  <c r="BC24" i="273"/>
  <c r="BC25" i="273"/>
  <c r="BC82" i="273"/>
  <c r="BC83" i="273"/>
  <c r="BC91" i="273"/>
  <c r="BD92" i="273"/>
  <c r="BD153" i="273"/>
  <c r="BC150" i="273"/>
  <c r="BC151" i="273"/>
  <c r="BC154" i="273"/>
  <c r="BD155" i="273"/>
  <c r="BD10" i="273"/>
  <c r="BD13" i="273"/>
  <c r="BD14" i="273"/>
  <c r="BD19" i="273"/>
  <c r="BD20" i="273"/>
  <c r="BD24" i="273"/>
  <c r="BD25" i="273"/>
  <c r="BD82" i="273"/>
  <c r="BD83" i="273"/>
  <c r="BD91" i="273"/>
  <c r="BE92" i="273"/>
  <c r="BE153" i="273"/>
  <c r="BD150" i="273"/>
  <c r="BD151" i="273"/>
  <c r="BD154" i="273"/>
  <c r="BE155" i="273"/>
  <c r="BE10" i="273"/>
  <c r="BE13" i="273"/>
  <c r="BE14" i="273"/>
  <c r="BE19" i="273"/>
  <c r="BE20" i="273"/>
  <c r="BE24" i="273"/>
  <c r="BE25" i="273"/>
  <c r="BE82" i="273"/>
  <c r="BE83" i="273"/>
  <c r="BE91" i="273"/>
  <c r="BF92" i="273"/>
  <c r="BF153" i="273"/>
  <c r="BE150" i="273"/>
  <c r="BE151" i="273"/>
  <c r="BE154" i="273"/>
  <c r="BF155" i="273"/>
  <c r="BF10" i="273"/>
  <c r="BF13" i="273"/>
  <c r="BF14" i="273"/>
  <c r="BF19" i="273"/>
  <c r="BF20" i="273"/>
  <c r="BF24" i="273"/>
  <c r="BF25" i="273"/>
  <c r="BF82" i="273"/>
  <c r="BF83" i="273"/>
  <c r="BF91" i="273"/>
  <c r="BG92" i="273"/>
  <c r="BG153" i="273"/>
  <c r="BF150" i="273"/>
  <c r="BF151" i="273"/>
  <c r="BF154" i="273"/>
  <c r="BG155" i="273"/>
  <c r="BG10" i="273"/>
  <c r="BG13" i="273"/>
  <c r="BG14" i="273"/>
  <c r="BG19" i="273"/>
  <c r="BG20" i="273"/>
  <c r="BG24" i="273"/>
  <c r="BG25" i="273"/>
  <c r="BG82" i="273"/>
  <c r="BG83" i="273"/>
  <c r="BG91" i="273"/>
  <c r="BH92" i="273"/>
  <c r="BH153" i="273"/>
  <c r="BG150" i="273"/>
  <c r="BG151" i="273"/>
  <c r="BG154" i="273"/>
  <c r="BH155" i="273"/>
  <c r="BH10" i="273"/>
  <c r="BH13" i="273"/>
  <c r="BH14" i="273"/>
  <c r="BH19" i="273"/>
  <c r="BH20" i="273"/>
  <c r="BH24" i="273"/>
  <c r="BH25" i="273"/>
  <c r="BH82" i="273"/>
  <c r="BH83" i="273"/>
  <c r="BH91" i="273"/>
  <c r="BI92" i="273"/>
  <c r="BI153" i="273"/>
  <c r="BH150" i="273"/>
  <c r="BH151" i="273"/>
  <c r="BH154" i="273"/>
  <c r="BI155" i="273"/>
  <c r="BI10" i="273"/>
  <c r="BI13" i="273"/>
  <c r="BI14" i="273"/>
  <c r="BI19" i="273"/>
  <c r="BI20" i="273"/>
  <c r="BI24" i="273"/>
  <c r="BI25" i="273"/>
  <c r="BI82" i="273"/>
  <c r="BI83" i="273"/>
  <c r="BI91" i="273"/>
  <c r="BJ92" i="273"/>
  <c r="BJ153" i="273"/>
  <c r="BI150" i="273"/>
  <c r="BI151" i="273"/>
  <c r="BI154" i="273"/>
  <c r="BJ155" i="273"/>
  <c r="BJ10" i="273"/>
  <c r="BJ13" i="273"/>
  <c r="BJ14" i="273"/>
  <c r="BJ19" i="273"/>
  <c r="BJ20" i="273"/>
  <c r="BJ24" i="273"/>
  <c r="BJ25" i="273"/>
  <c r="BJ82" i="273"/>
  <c r="BJ83" i="273"/>
  <c r="BJ91" i="273"/>
  <c r="BK92" i="273"/>
  <c r="BK153" i="273"/>
  <c r="BJ150" i="273"/>
  <c r="BJ151" i="273"/>
  <c r="BJ154" i="273"/>
  <c r="BK155" i="273"/>
  <c r="BK10" i="273"/>
  <c r="BK13" i="273"/>
  <c r="BK14" i="273"/>
  <c r="BK19" i="273"/>
  <c r="BK20" i="273"/>
  <c r="BK24" i="273"/>
  <c r="BK25" i="273"/>
  <c r="BK82" i="273"/>
  <c r="BK83" i="273"/>
  <c r="BK91" i="273"/>
  <c r="BL92" i="273"/>
  <c r="BL153" i="273"/>
  <c r="BK150" i="273"/>
  <c r="BK151" i="273"/>
  <c r="BK154" i="273"/>
  <c r="BL155" i="273"/>
  <c r="BL10" i="273"/>
  <c r="BL13" i="273"/>
  <c r="BL14" i="273"/>
  <c r="BL19" i="273"/>
  <c r="BL20" i="273"/>
  <c r="BL24" i="273"/>
  <c r="BL25" i="273"/>
  <c r="BL82" i="273"/>
  <c r="BL83" i="273"/>
  <c r="BL91" i="273"/>
  <c r="BM92" i="273"/>
  <c r="BM153" i="273"/>
  <c r="BL150" i="273"/>
  <c r="BL151" i="273"/>
  <c r="BL154" i="273"/>
  <c r="BM155" i="273"/>
  <c r="BM10" i="273"/>
  <c r="BM13" i="273"/>
  <c r="BM14" i="273"/>
  <c r="BM19" i="273"/>
  <c r="BM20" i="273"/>
  <c r="BM24" i="273"/>
  <c r="BM25" i="273"/>
  <c r="BM82" i="273"/>
  <c r="BM83" i="273"/>
  <c r="BM91" i="273"/>
  <c r="BN92" i="273"/>
  <c r="BN153" i="273"/>
  <c r="BM150" i="273"/>
  <c r="BM151" i="273"/>
  <c r="BM154" i="273"/>
  <c r="BN155" i="273"/>
  <c r="BN10" i="273"/>
  <c r="BN13" i="273"/>
  <c r="BN14" i="273"/>
  <c r="BN19" i="273"/>
  <c r="BN20" i="273"/>
  <c r="BN24" i="273"/>
  <c r="BN25" i="273"/>
  <c r="BN82" i="273"/>
  <c r="BN83" i="273"/>
  <c r="BN91" i="273"/>
  <c r="BO92" i="273"/>
  <c r="BO153" i="273"/>
  <c r="BN150" i="273"/>
  <c r="BN151" i="273"/>
  <c r="BN154" i="273"/>
  <c r="BO155" i="273"/>
  <c r="BO10" i="273"/>
  <c r="BO13" i="273"/>
  <c r="BO14" i="273"/>
  <c r="BO19" i="273"/>
  <c r="BO20" i="273"/>
  <c r="BO24" i="273"/>
  <c r="BO25" i="273"/>
  <c r="BO82" i="273"/>
  <c r="BO83" i="273"/>
  <c r="BO91" i="273"/>
  <c r="BP92" i="273"/>
  <c r="BP153" i="273"/>
  <c r="BO150" i="273"/>
  <c r="BO151" i="273"/>
  <c r="BO154" i="273"/>
  <c r="BP155" i="273"/>
  <c r="BP10" i="273"/>
  <c r="BP13" i="273"/>
  <c r="BP14" i="273"/>
  <c r="BP19" i="273"/>
  <c r="BP20" i="273"/>
  <c r="BP24" i="273"/>
  <c r="BP25" i="273"/>
  <c r="BP82" i="273"/>
  <c r="BP83" i="273"/>
  <c r="BP91" i="273"/>
  <c r="BQ92" i="273"/>
  <c r="BQ153" i="273"/>
  <c r="BP150" i="273"/>
  <c r="BP151" i="273"/>
  <c r="BP154" i="273"/>
  <c r="BQ155" i="273"/>
  <c r="BQ10" i="273"/>
  <c r="BQ13" i="273"/>
  <c r="BQ14" i="273"/>
  <c r="BQ19" i="273"/>
  <c r="BQ20" i="273"/>
  <c r="BQ24" i="273"/>
  <c r="BQ25" i="273"/>
  <c r="BQ82" i="273"/>
  <c r="BQ83" i="273"/>
  <c r="BQ91" i="273"/>
  <c r="BR92" i="273"/>
  <c r="BR153" i="273"/>
  <c r="BQ150" i="273"/>
  <c r="BQ151" i="273"/>
  <c r="BQ154" i="273"/>
  <c r="BR155" i="273"/>
  <c r="BR10" i="273"/>
  <c r="BR13" i="273"/>
  <c r="BR14" i="273"/>
  <c r="BR19" i="273"/>
  <c r="BR20" i="273"/>
  <c r="BR24" i="273"/>
  <c r="BR25" i="273"/>
  <c r="BR82" i="273"/>
  <c r="BR83" i="273"/>
  <c r="BR91" i="273"/>
  <c r="BS92" i="273"/>
  <c r="BS153" i="273"/>
  <c r="BR150" i="273"/>
  <c r="BR151" i="273"/>
  <c r="BR154" i="273"/>
  <c r="BS155" i="273"/>
  <c r="BS10" i="273"/>
  <c r="BS13" i="273"/>
  <c r="BS14" i="273"/>
  <c r="BS19" i="273"/>
  <c r="BS20" i="273"/>
  <c r="BS24" i="273"/>
  <c r="BS25" i="273"/>
  <c r="BS82" i="273"/>
  <c r="BS83" i="273"/>
  <c r="BS91" i="273"/>
  <c r="BT92" i="273"/>
  <c r="BT153" i="273"/>
  <c r="BS150" i="273"/>
  <c r="BS151" i="273"/>
  <c r="BS154" i="273"/>
  <c r="BT155" i="273"/>
  <c r="BT10" i="273"/>
  <c r="BT13" i="273"/>
  <c r="BT14" i="273"/>
  <c r="BT19" i="273"/>
  <c r="BT20" i="273"/>
  <c r="BT24" i="273"/>
  <c r="BT25" i="273"/>
  <c r="BT82" i="273"/>
  <c r="BT83" i="273"/>
  <c r="BT91" i="273"/>
  <c r="BU92" i="273"/>
  <c r="BU153" i="273"/>
  <c r="BT150" i="273"/>
  <c r="BT151" i="273"/>
  <c r="BT154" i="273"/>
  <c r="BU155" i="273"/>
  <c r="BU10" i="273"/>
  <c r="BU13" i="273"/>
  <c r="BU14" i="273"/>
  <c r="BU19" i="273"/>
  <c r="BU20" i="273"/>
  <c r="BU24" i="273"/>
  <c r="BU25" i="273"/>
  <c r="BU82" i="273"/>
  <c r="BU83" i="273"/>
  <c r="BU91" i="273"/>
  <c r="BV92" i="273"/>
  <c r="BV153" i="273"/>
  <c r="BU150" i="273"/>
  <c r="BU151" i="273"/>
  <c r="BU154" i="273"/>
  <c r="BV155" i="273"/>
  <c r="BV10" i="273"/>
  <c r="BV13" i="273"/>
  <c r="BV14" i="273"/>
  <c r="BV19" i="273"/>
  <c r="BV20" i="273"/>
  <c r="BV24" i="273"/>
  <c r="BV25" i="273"/>
  <c r="BV82" i="273"/>
  <c r="BV83" i="273"/>
  <c r="BV91" i="273"/>
  <c r="BW92" i="273"/>
  <c r="BW153" i="273"/>
  <c r="BV150" i="273"/>
  <c r="BV151" i="273"/>
  <c r="BV154" i="273"/>
  <c r="BW155" i="273"/>
  <c r="BW10" i="273"/>
  <c r="BW13" i="273"/>
  <c r="BW14" i="273"/>
  <c r="BW19" i="273"/>
  <c r="BW20" i="273"/>
  <c r="BW24" i="273"/>
  <c r="BW25" i="273"/>
  <c r="BW82" i="273"/>
  <c r="BW83" i="273"/>
  <c r="BW91" i="273"/>
  <c r="BX92" i="273"/>
  <c r="BX153" i="273"/>
  <c r="BW150" i="273"/>
  <c r="BW151" i="273"/>
  <c r="BW154" i="273"/>
  <c r="BX155" i="273"/>
  <c r="BX10" i="273"/>
  <c r="BX13" i="273"/>
  <c r="BX14" i="273"/>
  <c r="BX19" i="273"/>
  <c r="BX20" i="273"/>
  <c r="BX24" i="273"/>
  <c r="BX25" i="273"/>
  <c r="BX82" i="273"/>
  <c r="BX83" i="273"/>
  <c r="BX91" i="273"/>
  <c r="BY92" i="273"/>
  <c r="BY153" i="273"/>
  <c r="BX150" i="273"/>
  <c r="BX151" i="273"/>
  <c r="BX154" i="273"/>
  <c r="BY155" i="273"/>
  <c r="BY10" i="273"/>
  <c r="BY13" i="273"/>
  <c r="BY14" i="273"/>
  <c r="BY19" i="273"/>
  <c r="BY20" i="273"/>
  <c r="BY24" i="273"/>
  <c r="BY25" i="273"/>
  <c r="BY82" i="273"/>
  <c r="BY83" i="273"/>
  <c r="BY91" i="273"/>
  <c r="BZ92" i="273"/>
  <c r="BZ153" i="273"/>
  <c r="BY150" i="273"/>
  <c r="BY151" i="273"/>
  <c r="BY154" i="273"/>
  <c r="BZ155" i="273"/>
  <c r="BZ10" i="273"/>
  <c r="BZ13" i="273"/>
  <c r="BZ14" i="273"/>
  <c r="BZ19" i="273"/>
  <c r="BZ20" i="273"/>
  <c r="BZ24" i="273"/>
  <c r="BZ25" i="273"/>
  <c r="BZ82" i="273"/>
  <c r="BZ83" i="273"/>
  <c r="BZ91" i="273"/>
  <c r="CA92" i="273"/>
  <c r="CA153" i="273"/>
  <c r="BZ150" i="273"/>
  <c r="BZ151" i="273"/>
  <c r="BZ154" i="273"/>
  <c r="CA155" i="273"/>
  <c r="CA10" i="273"/>
  <c r="CA13" i="273"/>
  <c r="CA14" i="273"/>
  <c r="CA19" i="273"/>
  <c r="CA20" i="273"/>
  <c r="CA24" i="273"/>
  <c r="CA25" i="273"/>
  <c r="CA82" i="273"/>
  <c r="CA83" i="273"/>
  <c r="CA91" i="273"/>
  <c r="CB92" i="273"/>
  <c r="CB153" i="273"/>
  <c r="CA150" i="273"/>
  <c r="CA151" i="273"/>
  <c r="CA154" i="273"/>
  <c r="CB155" i="273"/>
  <c r="CB10" i="273"/>
  <c r="CB13" i="273"/>
  <c r="CB14" i="273"/>
  <c r="CB19" i="273"/>
  <c r="CB20" i="273"/>
  <c r="CB24" i="273"/>
  <c r="CB25" i="273"/>
  <c r="CB82" i="273"/>
  <c r="CB83" i="273"/>
  <c r="CB91" i="273"/>
  <c r="CC92" i="273"/>
  <c r="CC153" i="273"/>
  <c r="CB150" i="273"/>
  <c r="CB151" i="273"/>
  <c r="CB154" i="273"/>
  <c r="CC155" i="273"/>
  <c r="CC10" i="273"/>
  <c r="CC13" i="273"/>
  <c r="CC14" i="273"/>
  <c r="CC19" i="273"/>
  <c r="CC20" i="273"/>
  <c r="CC24" i="273"/>
  <c r="CC25" i="273"/>
  <c r="CC82" i="273"/>
  <c r="CC83" i="273"/>
  <c r="CC91" i="273"/>
  <c r="CD92" i="273"/>
  <c r="CD153" i="273"/>
  <c r="CC150" i="273"/>
  <c r="CC151" i="273"/>
  <c r="CC154" i="273"/>
  <c r="CD155" i="273"/>
  <c r="CD10" i="273"/>
  <c r="CD13" i="273"/>
  <c r="CD14" i="273"/>
  <c r="CD19" i="273"/>
  <c r="CD20" i="273"/>
  <c r="CD24" i="273"/>
  <c r="CD25" i="273"/>
  <c r="CD82" i="273"/>
  <c r="CD83" i="273"/>
  <c r="CD91" i="273"/>
  <c r="CE92" i="273"/>
  <c r="CE153" i="273"/>
  <c r="CD150" i="273"/>
  <c r="CD151" i="273"/>
  <c r="CD154" i="273"/>
  <c r="CE155" i="273"/>
  <c r="CE10" i="273"/>
  <c r="CE13" i="273"/>
  <c r="CE14" i="273"/>
  <c r="CE19" i="273"/>
  <c r="CE20" i="273"/>
  <c r="CE24" i="273"/>
  <c r="CE25" i="273"/>
  <c r="CE82" i="273"/>
  <c r="CE83" i="273"/>
  <c r="CE91" i="273"/>
  <c r="CF92" i="273"/>
  <c r="CF153" i="273"/>
  <c r="CE150" i="273"/>
  <c r="CE151" i="273"/>
  <c r="CE154" i="273"/>
  <c r="CF155" i="273"/>
  <c r="CF10" i="273"/>
  <c r="CF13" i="273"/>
  <c r="CF14" i="273"/>
  <c r="CF19" i="273"/>
  <c r="CF20" i="273"/>
  <c r="CF24" i="273"/>
  <c r="CF25" i="273"/>
  <c r="CF82" i="273"/>
  <c r="CF83" i="273"/>
  <c r="CF91" i="273"/>
  <c r="CG92" i="273"/>
  <c r="CG153" i="273"/>
  <c r="CF150" i="273"/>
  <c r="CF151" i="273"/>
  <c r="CF154" i="273"/>
  <c r="CG155" i="273"/>
  <c r="CG10" i="273"/>
  <c r="CG13" i="273"/>
  <c r="CG14" i="273"/>
  <c r="CG19" i="273"/>
  <c r="CG20" i="273"/>
  <c r="CG24" i="273"/>
  <c r="CG25" i="273"/>
  <c r="CG82" i="273"/>
  <c r="CG83" i="273"/>
  <c r="CG91" i="273"/>
  <c r="CH92" i="273"/>
  <c r="CH153" i="273"/>
  <c r="CG150" i="273"/>
  <c r="CG151" i="273"/>
  <c r="CG154" i="273"/>
  <c r="CH155" i="273"/>
  <c r="CH10" i="273"/>
  <c r="CH13" i="273"/>
  <c r="CH14" i="273"/>
  <c r="CH19" i="273"/>
  <c r="CH20" i="273"/>
  <c r="CH24" i="273"/>
  <c r="CH25" i="273"/>
  <c r="CH82" i="273"/>
  <c r="CH83" i="273"/>
  <c r="CH91" i="273"/>
  <c r="CI92" i="273"/>
  <c r="CI153" i="273"/>
  <c r="CH150" i="273"/>
  <c r="CH151" i="273"/>
  <c r="CH154" i="273"/>
  <c r="CI155" i="273"/>
  <c r="CI10" i="273"/>
  <c r="CI13" i="273"/>
  <c r="CI14" i="273"/>
  <c r="CI19" i="273"/>
  <c r="CI20" i="273"/>
  <c r="CI24" i="273"/>
  <c r="CI25" i="273"/>
  <c r="CI82" i="273"/>
  <c r="CI83" i="273"/>
  <c r="CI91" i="273"/>
  <c r="CJ92" i="273"/>
  <c r="CJ153" i="273"/>
  <c r="CI150" i="273"/>
  <c r="CI151" i="273"/>
  <c r="CI154" i="273"/>
  <c r="CJ155" i="273"/>
  <c r="CJ10" i="273"/>
  <c r="CJ13" i="273"/>
  <c r="CJ14" i="273"/>
  <c r="CJ19" i="273"/>
  <c r="CJ20" i="273"/>
  <c r="CJ24" i="273"/>
  <c r="CJ25" i="273"/>
  <c r="CJ82" i="273"/>
  <c r="CJ83" i="273"/>
  <c r="CJ91" i="273"/>
  <c r="CK92" i="273"/>
  <c r="CK153" i="273"/>
  <c r="CJ150" i="273"/>
  <c r="CJ151" i="273"/>
  <c r="CJ154" i="273"/>
  <c r="CK155" i="273"/>
  <c r="CK10" i="273"/>
  <c r="CK13" i="273"/>
  <c r="CK14" i="273"/>
  <c r="CK19" i="273"/>
  <c r="CK20" i="273"/>
  <c r="CK24" i="273"/>
  <c r="CK25" i="273"/>
  <c r="CK82" i="273"/>
  <c r="CK83" i="273"/>
  <c r="CK91" i="273"/>
  <c r="CL92" i="273"/>
  <c r="CL153" i="273"/>
  <c r="CK150" i="273"/>
  <c r="CK151" i="273"/>
  <c r="CK154" i="273"/>
  <c r="CL155" i="273"/>
  <c r="CL10" i="273"/>
  <c r="CL13" i="273"/>
  <c r="CL14" i="273"/>
  <c r="CL19" i="273"/>
  <c r="CL20" i="273"/>
  <c r="CL24" i="273"/>
  <c r="CL25" i="273"/>
  <c r="CL82" i="273"/>
  <c r="CL83" i="273"/>
  <c r="CL91" i="273"/>
  <c r="CM92" i="273"/>
  <c r="CM153" i="273"/>
  <c r="CL150" i="273"/>
  <c r="CL151" i="273"/>
  <c r="CL154" i="273"/>
  <c r="CM155" i="273"/>
  <c r="CM10" i="273"/>
  <c r="CM13" i="273"/>
  <c r="CM14" i="273"/>
  <c r="CM19" i="273"/>
  <c r="CM20" i="273"/>
  <c r="CM24" i="273"/>
  <c r="CM25" i="273"/>
  <c r="CM82" i="273"/>
  <c r="CM83" i="273"/>
  <c r="CM91" i="273"/>
  <c r="CN92" i="273"/>
  <c r="CN153" i="273"/>
  <c r="CM150" i="273"/>
  <c r="CM151" i="273"/>
  <c r="CM154" i="273"/>
  <c r="CN155" i="273"/>
  <c r="CN10" i="273"/>
  <c r="CN13" i="273"/>
  <c r="CN14" i="273"/>
  <c r="CN19" i="273"/>
  <c r="CN20" i="273"/>
  <c r="CN24" i="273"/>
  <c r="CN25" i="273"/>
  <c r="CN82" i="273"/>
  <c r="CN83" i="273"/>
  <c r="CN91" i="273"/>
  <c r="CO92" i="273"/>
  <c r="CO153" i="273"/>
  <c r="CN150" i="273"/>
  <c r="CN151" i="273"/>
  <c r="CN154" i="273"/>
  <c r="CO155" i="273"/>
  <c r="CO10" i="273"/>
  <c r="CO13" i="273"/>
  <c r="CO14" i="273"/>
  <c r="CO19" i="273"/>
  <c r="CO20" i="273"/>
  <c r="CO24" i="273"/>
  <c r="CO25" i="273"/>
  <c r="CO82" i="273"/>
  <c r="CO83" i="273"/>
  <c r="CO91" i="273"/>
  <c r="CP92" i="273"/>
  <c r="CP153" i="273"/>
  <c r="CO150" i="273"/>
  <c r="CO151" i="273"/>
  <c r="CO154" i="273"/>
  <c r="CP155" i="273"/>
  <c r="CP10" i="273"/>
  <c r="CP13" i="273"/>
  <c r="CP14" i="273"/>
  <c r="CP19" i="273"/>
  <c r="CP20" i="273"/>
  <c r="CP24" i="273"/>
  <c r="CP25" i="273"/>
  <c r="CP82" i="273"/>
  <c r="CP83" i="273"/>
  <c r="CP91" i="273"/>
  <c r="CQ92" i="273"/>
  <c r="CQ153" i="273"/>
  <c r="CP150" i="273"/>
  <c r="CP151" i="273"/>
  <c r="CP154" i="273"/>
  <c r="CQ155" i="273"/>
  <c r="CQ10" i="273"/>
  <c r="CQ13" i="273"/>
  <c r="CQ14" i="273"/>
  <c r="CQ19" i="273"/>
  <c r="CQ20" i="273"/>
  <c r="CQ24" i="273"/>
  <c r="CQ25" i="273"/>
  <c r="CQ82" i="273"/>
  <c r="CQ83" i="273"/>
  <c r="CQ91" i="273"/>
  <c r="CR92" i="273"/>
  <c r="CR153" i="273"/>
  <c r="CQ150" i="273"/>
  <c r="CQ151" i="273"/>
  <c r="CQ154" i="273"/>
  <c r="CR155" i="273"/>
  <c r="CR10" i="273"/>
  <c r="CR13" i="273"/>
  <c r="CR14" i="273"/>
  <c r="CR19" i="273"/>
  <c r="CR20" i="273"/>
  <c r="CR24" i="273"/>
  <c r="CR25" i="273"/>
  <c r="CR82" i="273"/>
  <c r="CR83" i="273"/>
  <c r="CR91" i="273"/>
  <c r="CS92" i="273"/>
  <c r="CS153" i="273"/>
  <c r="CR150" i="273"/>
  <c r="CR151" i="273"/>
  <c r="CR154" i="273"/>
  <c r="CS155" i="273"/>
  <c r="CS10" i="273"/>
  <c r="CS13" i="273"/>
  <c r="CS14" i="273"/>
  <c r="CS19" i="273"/>
  <c r="CS20" i="273"/>
  <c r="CS24" i="273"/>
  <c r="CS25" i="273"/>
  <c r="CS82" i="273"/>
  <c r="CS83" i="273"/>
  <c r="CS91" i="273"/>
  <c r="CT92" i="273"/>
  <c r="CT153" i="273"/>
  <c r="CS150" i="273"/>
  <c r="CS151" i="273"/>
  <c r="CS154" i="273"/>
  <c r="CT155" i="273"/>
  <c r="CT10" i="273"/>
  <c r="CT13" i="273"/>
  <c r="CT14" i="273"/>
  <c r="CT19" i="273"/>
  <c r="CT20" i="273"/>
  <c r="CT24" i="273"/>
  <c r="CT25" i="273"/>
  <c r="CT82" i="273"/>
  <c r="CT83" i="273"/>
  <c r="CT91" i="273"/>
  <c r="CU92" i="273"/>
  <c r="CU153" i="273"/>
  <c r="CT150" i="273"/>
  <c r="CT151" i="273"/>
  <c r="CT154" i="273"/>
  <c r="CU155" i="273"/>
  <c r="CU10" i="273"/>
  <c r="CU13" i="273"/>
  <c r="CU14" i="273"/>
  <c r="CU19" i="273"/>
  <c r="CU20" i="273"/>
  <c r="CU24" i="273"/>
  <c r="CU25" i="273"/>
  <c r="CU82" i="273"/>
  <c r="CU83" i="273"/>
  <c r="CU91" i="273"/>
  <c r="CV92" i="273"/>
  <c r="CV153" i="273"/>
  <c r="CU150" i="273"/>
  <c r="CU151" i="273"/>
  <c r="CU154" i="273"/>
  <c r="CV155" i="273"/>
  <c r="CV10" i="273"/>
  <c r="CV13" i="273"/>
  <c r="CV14" i="273"/>
  <c r="CV19" i="273"/>
  <c r="CV20" i="273"/>
  <c r="CV24" i="273"/>
  <c r="CV25" i="273"/>
  <c r="CV82" i="273"/>
  <c r="CV83" i="273"/>
  <c r="CV91" i="273"/>
  <c r="CW92" i="273"/>
  <c r="CW153" i="273"/>
  <c r="CV150" i="273"/>
  <c r="CV151" i="273"/>
  <c r="CV154" i="273"/>
  <c r="CW155" i="273"/>
  <c r="CW10" i="273"/>
  <c r="CW13" i="273"/>
  <c r="CW14" i="273"/>
  <c r="CW19" i="273"/>
  <c r="CW20" i="273"/>
  <c r="CW24" i="273"/>
  <c r="CW25" i="273"/>
  <c r="CW82" i="273"/>
  <c r="CW83" i="273"/>
  <c r="CW91" i="273"/>
  <c r="CX92" i="273"/>
  <c r="CX153" i="273"/>
  <c r="CW150" i="273"/>
  <c r="CW151" i="273"/>
  <c r="CW154" i="273"/>
  <c r="CX155" i="273"/>
  <c r="CX10" i="273"/>
  <c r="CX13" i="273"/>
  <c r="CX14" i="273"/>
  <c r="CX19" i="273"/>
  <c r="CX20" i="273"/>
  <c r="CX24" i="273"/>
  <c r="CX25" i="273"/>
  <c r="CX82" i="273"/>
  <c r="CX83" i="273"/>
  <c r="CX91" i="273"/>
  <c r="CY92" i="273"/>
  <c r="CY153" i="273"/>
  <c r="CX150" i="273"/>
  <c r="CX151" i="273"/>
  <c r="CX154" i="273"/>
  <c r="CY155" i="273"/>
  <c r="CY10" i="273"/>
  <c r="CY13" i="273"/>
  <c r="CY14" i="273"/>
  <c r="CY19" i="273"/>
  <c r="CY20" i="273"/>
  <c r="CY24" i="273"/>
  <c r="CY25" i="273"/>
  <c r="CY82" i="273"/>
  <c r="CY83" i="273"/>
  <c r="CY91" i="273"/>
  <c r="CZ92" i="273"/>
  <c r="CZ153" i="273"/>
  <c r="CY150" i="273"/>
  <c r="CY151" i="273"/>
  <c r="CY154" i="273"/>
  <c r="CZ155" i="273"/>
  <c r="CZ10" i="273"/>
  <c r="CZ13" i="273"/>
  <c r="CZ14" i="273"/>
  <c r="CZ19" i="273"/>
  <c r="CZ20" i="273"/>
  <c r="CZ24" i="273"/>
  <c r="CZ25" i="273"/>
  <c r="CZ82" i="273"/>
  <c r="CZ83" i="273"/>
  <c r="CZ91" i="273"/>
  <c r="DA92" i="273"/>
  <c r="DA153" i="273"/>
  <c r="CZ150" i="273"/>
  <c r="CZ151" i="273"/>
  <c r="CZ154" i="273"/>
  <c r="DA155" i="273"/>
  <c r="DA10" i="273"/>
  <c r="DA13" i="273"/>
  <c r="DA14" i="273"/>
  <c r="DA19" i="273"/>
  <c r="DA20" i="273"/>
  <c r="DA24" i="273"/>
  <c r="DA25" i="273"/>
  <c r="DA82" i="273"/>
  <c r="DA83" i="273"/>
  <c r="DA91" i="273"/>
  <c r="DB92" i="273"/>
  <c r="DB153" i="273"/>
  <c r="DA150" i="273"/>
  <c r="DA151" i="273"/>
  <c r="DA154" i="273"/>
  <c r="DB155" i="273"/>
  <c r="DB10" i="273"/>
  <c r="DB13" i="273"/>
  <c r="DB14" i="273"/>
  <c r="DB19" i="273"/>
  <c r="DB20" i="273"/>
  <c r="DB24" i="273"/>
  <c r="DB25" i="273"/>
  <c r="DB82" i="273"/>
  <c r="DB83" i="273"/>
  <c r="DB91" i="273"/>
  <c r="DC92" i="273"/>
  <c r="DC153" i="273"/>
  <c r="DB150" i="273"/>
  <c r="DB151" i="273"/>
  <c r="DB154" i="273"/>
  <c r="DC155" i="273"/>
  <c r="DC10" i="273"/>
  <c r="DC13" i="273"/>
  <c r="DC14" i="273"/>
  <c r="DC19" i="273"/>
  <c r="DC20" i="273"/>
  <c r="DC24" i="273"/>
  <c r="DC25" i="273"/>
  <c r="DC82" i="273"/>
  <c r="DC83" i="273"/>
  <c r="DC91" i="273"/>
  <c r="DD92" i="273"/>
  <c r="DD153" i="273"/>
  <c r="DC150" i="273"/>
  <c r="DC151" i="273"/>
  <c r="DC154" i="273"/>
  <c r="DD155" i="273"/>
  <c r="DD10" i="273"/>
  <c r="DD13" i="273"/>
  <c r="DD14" i="273"/>
  <c r="DD19" i="273"/>
  <c r="DD20" i="273"/>
  <c r="DD24" i="273"/>
  <c r="DD25" i="273"/>
  <c r="DD82" i="273"/>
  <c r="DD83" i="273"/>
  <c r="DD91" i="273"/>
  <c r="DE92" i="273"/>
  <c r="DE153" i="273"/>
  <c r="DD150" i="273"/>
  <c r="DD151" i="273"/>
  <c r="DD154" i="273"/>
  <c r="DE155" i="273"/>
  <c r="DE10" i="273"/>
  <c r="DE13" i="273"/>
  <c r="DE14" i="273"/>
  <c r="DE19" i="273"/>
  <c r="DE20" i="273"/>
  <c r="DE24" i="273"/>
  <c r="DE25" i="273"/>
  <c r="DE82" i="273"/>
  <c r="DE83" i="273"/>
  <c r="DE91" i="273"/>
  <c r="DF92" i="273"/>
  <c r="DF153" i="273"/>
  <c r="DE150" i="273"/>
  <c r="DE151" i="273"/>
  <c r="DE154" i="273"/>
  <c r="DF155" i="273"/>
  <c r="DF10" i="273"/>
  <c r="DF13" i="273"/>
  <c r="DF14" i="273"/>
  <c r="DF19" i="273"/>
  <c r="DF20" i="273"/>
  <c r="DF24" i="273"/>
  <c r="DF25" i="273"/>
  <c r="DF82" i="273"/>
  <c r="DF83" i="273"/>
  <c r="DF91" i="273"/>
  <c r="DG92" i="273"/>
  <c r="DG153" i="273"/>
  <c r="DF150" i="273"/>
  <c r="DF151" i="273"/>
  <c r="DF154" i="273"/>
  <c r="DG155" i="273"/>
  <c r="DG10" i="273"/>
  <c r="DG13" i="273"/>
  <c r="DG14" i="273"/>
  <c r="DG19" i="273"/>
  <c r="DG20" i="273"/>
  <c r="DG24" i="273"/>
  <c r="DG25" i="273"/>
  <c r="DG82" i="273"/>
  <c r="DG83" i="273"/>
  <c r="DG91" i="273"/>
  <c r="DH92" i="273"/>
  <c r="DH153" i="273"/>
  <c r="DG150" i="273"/>
  <c r="DG151" i="273"/>
  <c r="DG154" i="273"/>
  <c r="DH155" i="273"/>
  <c r="DH10" i="273"/>
  <c r="DH13" i="273"/>
  <c r="DH14" i="273"/>
  <c r="DH19" i="273"/>
  <c r="DH20" i="273"/>
  <c r="DH24" i="273"/>
  <c r="DH25" i="273"/>
  <c r="DH82" i="273"/>
  <c r="DH83" i="273"/>
  <c r="DH91" i="273"/>
  <c r="DI92" i="273"/>
  <c r="DI153" i="273"/>
  <c r="DH150" i="273"/>
  <c r="DH151" i="273"/>
  <c r="DH154" i="273"/>
  <c r="DI155" i="273"/>
  <c r="DI10" i="273"/>
  <c r="DI13" i="273"/>
  <c r="DI14" i="273"/>
  <c r="DI19" i="273"/>
  <c r="DI20" i="273"/>
  <c r="DI24" i="273"/>
  <c r="DI25" i="273"/>
  <c r="DI82" i="273"/>
  <c r="DI83" i="273"/>
  <c r="DI91" i="273"/>
  <c r="DJ92" i="273"/>
  <c r="DJ153" i="273"/>
  <c r="DI150" i="273"/>
  <c r="DI151" i="273"/>
  <c r="DI154" i="273"/>
  <c r="DJ155" i="273"/>
  <c r="DJ10" i="273"/>
  <c r="DJ13" i="273"/>
  <c r="DJ14" i="273"/>
  <c r="DJ19" i="273"/>
  <c r="DJ20" i="273"/>
  <c r="DJ24" i="273"/>
  <c r="DJ25" i="273"/>
  <c r="DJ82" i="273"/>
  <c r="DJ83" i="273"/>
  <c r="DJ91" i="273"/>
  <c r="DK92" i="273"/>
  <c r="DK153" i="273"/>
  <c r="DJ150" i="273"/>
  <c r="DJ151" i="273"/>
  <c r="DJ154" i="273"/>
  <c r="DK155" i="273"/>
  <c r="DK10" i="273"/>
  <c r="DK13" i="273"/>
  <c r="DK14" i="273"/>
  <c r="DK19" i="273"/>
  <c r="DK20" i="273"/>
  <c r="DK24" i="273"/>
  <c r="DK25" i="273"/>
  <c r="DK82" i="273"/>
  <c r="DK83" i="273"/>
  <c r="DK91" i="273"/>
  <c r="DL92" i="273"/>
  <c r="DL153" i="273"/>
  <c r="DK150" i="273"/>
  <c r="DK151" i="273"/>
  <c r="DK154" i="273"/>
  <c r="DL155" i="273"/>
  <c r="DL10" i="273"/>
  <c r="DL13" i="273"/>
  <c r="DL14" i="273"/>
  <c r="DL19" i="273"/>
  <c r="DL20" i="273"/>
  <c r="DL24" i="273"/>
  <c r="DL25" i="273"/>
  <c r="DL82" i="273"/>
  <c r="DL83" i="273"/>
  <c r="DL91" i="273"/>
  <c r="DM92" i="273"/>
  <c r="DM153" i="273"/>
  <c r="DL150" i="273"/>
  <c r="DL151" i="273"/>
  <c r="DL154" i="273"/>
  <c r="DM155" i="273"/>
  <c r="DM10" i="273"/>
  <c r="DM13" i="273"/>
  <c r="DM14" i="273"/>
  <c r="DM19" i="273"/>
  <c r="DM20" i="273"/>
  <c r="DM24" i="273"/>
  <c r="DM25" i="273"/>
  <c r="DM82" i="273"/>
  <c r="DM83" i="273"/>
  <c r="DM91" i="273"/>
  <c r="DN92" i="273"/>
  <c r="DN153" i="273"/>
  <c r="DM150" i="273"/>
  <c r="DM151" i="273"/>
  <c r="DM154" i="273"/>
  <c r="DN155" i="273"/>
  <c r="DN10" i="273"/>
  <c r="DN13" i="273"/>
  <c r="DN14" i="273"/>
  <c r="DN19" i="273"/>
  <c r="DN20" i="273"/>
  <c r="DN24" i="273"/>
  <c r="DN25" i="273"/>
  <c r="DN82" i="273"/>
  <c r="DN83" i="273"/>
  <c r="DN91" i="273"/>
  <c r="DO92" i="273"/>
  <c r="DO153" i="273"/>
  <c r="DN150" i="273"/>
  <c r="DN151" i="273"/>
  <c r="DN154" i="273"/>
  <c r="DO155" i="273"/>
  <c r="DO10" i="273"/>
  <c r="DO13" i="273"/>
  <c r="DO14" i="273"/>
  <c r="DO19" i="273"/>
  <c r="DO20" i="273"/>
  <c r="DO24" i="273"/>
  <c r="DO25" i="273"/>
  <c r="DO82" i="273"/>
  <c r="DO83" i="273"/>
  <c r="DO91" i="273"/>
  <c r="DP92" i="273"/>
  <c r="DP153" i="273"/>
  <c r="DO150" i="273"/>
  <c r="DO151" i="273"/>
  <c r="DO154" i="273"/>
  <c r="DP155" i="273"/>
  <c r="DP10" i="273"/>
  <c r="DP13" i="273"/>
  <c r="DP14" i="273"/>
  <c r="DP19" i="273"/>
  <c r="DP20" i="273"/>
  <c r="DP24" i="273"/>
  <c r="DP25" i="273"/>
  <c r="DP82" i="273"/>
  <c r="DP83" i="273"/>
  <c r="DP91" i="273"/>
  <c r="DQ92" i="273"/>
  <c r="DQ153" i="273"/>
  <c r="DP150" i="273"/>
  <c r="DP151" i="273"/>
  <c r="DP154" i="273"/>
  <c r="DQ155" i="273"/>
  <c r="DQ10" i="273"/>
  <c r="DQ13" i="273"/>
  <c r="DQ14" i="273"/>
  <c r="DQ19" i="273"/>
  <c r="DQ20" i="273"/>
  <c r="DQ24" i="273"/>
  <c r="DQ25" i="273"/>
  <c r="DQ82" i="273"/>
  <c r="DQ83" i="273"/>
  <c r="DQ91" i="273"/>
  <c r="DR92" i="273"/>
  <c r="DR153" i="273"/>
  <c r="DQ150" i="273"/>
  <c r="DQ151" i="273"/>
  <c r="DQ154" i="273"/>
  <c r="DR155" i="273"/>
  <c r="DR10" i="273"/>
  <c r="DR13" i="273"/>
  <c r="DR14" i="273"/>
  <c r="DR19" i="273"/>
  <c r="DR20" i="273"/>
  <c r="DR24" i="273"/>
  <c r="DR25" i="273"/>
  <c r="DR82" i="273"/>
  <c r="DR83" i="273"/>
  <c r="DR91" i="273"/>
  <c r="DS92" i="273"/>
  <c r="DS153" i="273"/>
  <c r="DR150" i="273"/>
  <c r="DR151" i="273"/>
  <c r="DR154" i="273"/>
  <c r="DS155" i="273"/>
  <c r="DS10" i="273"/>
  <c r="DS13" i="273"/>
  <c r="DS14" i="273"/>
  <c r="DS19" i="273"/>
  <c r="DS20" i="273"/>
  <c r="DS24" i="273"/>
  <c r="DS25" i="273"/>
  <c r="DS82" i="273"/>
  <c r="DS83" i="273"/>
  <c r="DS91" i="273"/>
  <c r="DT92" i="273"/>
  <c r="DT153" i="273"/>
  <c r="DS150" i="273"/>
  <c r="DS151" i="273"/>
  <c r="DS154" i="273"/>
  <c r="DT155" i="273"/>
  <c r="DT10" i="273"/>
  <c r="DT13" i="273"/>
  <c r="DT14" i="273"/>
  <c r="DT19" i="273"/>
  <c r="DT20" i="273"/>
  <c r="DT24" i="273"/>
  <c r="DT25" i="273"/>
  <c r="DT82" i="273"/>
  <c r="DT83" i="273"/>
  <c r="DT91" i="273"/>
  <c r="DU92" i="273"/>
  <c r="DU153" i="273"/>
  <c r="DT150" i="273"/>
  <c r="DT151" i="273"/>
  <c r="DT154" i="273"/>
  <c r="DU155" i="273"/>
  <c r="DU10" i="273"/>
  <c r="DU13" i="273"/>
  <c r="DU14" i="273"/>
  <c r="DU19" i="273"/>
  <c r="DU20" i="273"/>
  <c r="DU24" i="273"/>
  <c r="DU25" i="273"/>
  <c r="DU82" i="273"/>
  <c r="DU83" i="273"/>
  <c r="DU91" i="273"/>
  <c r="DV92" i="273"/>
  <c r="DV153" i="273"/>
  <c r="DU150" i="273"/>
  <c r="DU151" i="273"/>
  <c r="DU154" i="273"/>
  <c r="DV155" i="273"/>
  <c r="DV10" i="273"/>
  <c r="DV13" i="273"/>
  <c r="DV14" i="273"/>
  <c r="DV19" i="273"/>
  <c r="DV20" i="273"/>
  <c r="DV24" i="273"/>
  <c r="DV25" i="273"/>
  <c r="DV82" i="273"/>
  <c r="DV83" i="273"/>
  <c r="DV91" i="273"/>
  <c r="DW92" i="273"/>
  <c r="DW153" i="273"/>
  <c r="DV150" i="273"/>
  <c r="DV151" i="273"/>
  <c r="DV154" i="273"/>
  <c r="DW155" i="273"/>
  <c r="DW10" i="273"/>
  <c r="DW13" i="273"/>
  <c r="DW14" i="273"/>
  <c r="DW19" i="273"/>
  <c r="DW20" i="273"/>
  <c r="DW24" i="273"/>
  <c r="DW25" i="273"/>
  <c r="DW82" i="273"/>
  <c r="DW83" i="273"/>
  <c r="DW91" i="273"/>
  <c r="DX92" i="273"/>
  <c r="DX153" i="273"/>
  <c r="DW150" i="273"/>
  <c r="DW151" i="273"/>
  <c r="DW154" i="273"/>
  <c r="DX155" i="273"/>
  <c r="DX10" i="273"/>
  <c r="DX13" i="273"/>
  <c r="DX14" i="273"/>
  <c r="DX19" i="273"/>
  <c r="DX20" i="273"/>
  <c r="DX24" i="273"/>
  <c r="DX25" i="273"/>
  <c r="DX82" i="273"/>
  <c r="DX83" i="273"/>
  <c r="DX91" i="273"/>
  <c r="DY92" i="273"/>
  <c r="DY153" i="273"/>
  <c r="DX150" i="273"/>
  <c r="DX151" i="273"/>
  <c r="DX154" i="273"/>
  <c r="DY155" i="273"/>
  <c r="DY10" i="273"/>
  <c r="DY13" i="273"/>
  <c r="DY14" i="273"/>
  <c r="DY19" i="273"/>
  <c r="DY20" i="273"/>
  <c r="DY24" i="273"/>
  <c r="DY25" i="273"/>
  <c r="DY82" i="273"/>
  <c r="DY83" i="273"/>
  <c r="DY91" i="273"/>
  <c r="DZ92" i="273"/>
  <c r="DZ153" i="273"/>
  <c r="DY150" i="273"/>
  <c r="DY151" i="273"/>
  <c r="DY154" i="273"/>
  <c r="DZ155" i="273"/>
  <c r="DZ10" i="273"/>
  <c r="DZ13" i="273"/>
  <c r="DZ14" i="273"/>
  <c r="DZ19" i="273"/>
  <c r="DZ20" i="273"/>
  <c r="DZ24" i="273"/>
  <c r="DZ25" i="273"/>
  <c r="DZ82" i="273"/>
  <c r="DZ83" i="273"/>
  <c r="DZ91" i="273"/>
  <c r="EA92" i="273"/>
  <c r="EA153" i="273"/>
  <c r="DZ150" i="273"/>
  <c r="DZ151" i="273"/>
  <c r="DZ154" i="273"/>
  <c r="EA155" i="273"/>
  <c r="EA10" i="273"/>
  <c r="EA13" i="273"/>
  <c r="EA14" i="273"/>
  <c r="EA19" i="273"/>
  <c r="EA20" i="273"/>
  <c r="EA24" i="273"/>
  <c r="EA25" i="273"/>
  <c r="EA82" i="273"/>
  <c r="EA83" i="273"/>
  <c r="EA91" i="273"/>
  <c r="EB92" i="273"/>
  <c r="EB153" i="273"/>
  <c r="EA150" i="273"/>
  <c r="EA151" i="273"/>
  <c r="EA154" i="273"/>
  <c r="EB155" i="273"/>
  <c r="EB10" i="273"/>
  <c r="EB13" i="273"/>
  <c r="EB14" i="273"/>
  <c r="EB19" i="273"/>
  <c r="EB20" i="273"/>
  <c r="EB24" i="273"/>
  <c r="EB25" i="273"/>
  <c r="EB82" i="273"/>
  <c r="EB83" i="273"/>
  <c r="EB91" i="273"/>
  <c r="EC92" i="273"/>
  <c r="EC153" i="273"/>
  <c r="EB150" i="273"/>
  <c r="EB151" i="273"/>
  <c r="EB154" i="273"/>
  <c r="EC155" i="273"/>
  <c r="EC10" i="273"/>
  <c r="EC13" i="273"/>
  <c r="EC14" i="273"/>
  <c r="EC19" i="273"/>
  <c r="EC20" i="273"/>
  <c r="EC24" i="273"/>
  <c r="EC25" i="273"/>
  <c r="EC82" i="273"/>
  <c r="EC83" i="273"/>
  <c r="EC91" i="273"/>
  <c r="ED92" i="273"/>
  <c r="ED153" i="273"/>
  <c r="EC150" i="273"/>
  <c r="EC151" i="273"/>
  <c r="EC154" i="273"/>
  <c r="ED155" i="273"/>
  <c r="ED10" i="273"/>
  <c r="ED13" i="273"/>
  <c r="ED14" i="273"/>
  <c r="ED19" i="273"/>
  <c r="ED20" i="273"/>
  <c r="ED24" i="273"/>
  <c r="ED25" i="273"/>
  <c r="ED82" i="273"/>
  <c r="ED83" i="273"/>
  <c r="ED91" i="273"/>
  <c r="EE92" i="273"/>
  <c r="EE153" i="273"/>
  <c r="ED150" i="273"/>
  <c r="ED151" i="273"/>
  <c r="ED154" i="273"/>
  <c r="EE155" i="273"/>
  <c r="EE10" i="273"/>
  <c r="EE13" i="273"/>
  <c r="EE14" i="273"/>
  <c r="EE19" i="273"/>
  <c r="EE20" i="273"/>
  <c r="EE24" i="273"/>
  <c r="EE25" i="273"/>
  <c r="EE82" i="273"/>
  <c r="EE83" i="273"/>
  <c r="EE91" i="273"/>
  <c r="EF92" i="273"/>
  <c r="EF153" i="273"/>
  <c r="EE150" i="273"/>
  <c r="EE151" i="273"/>
  <c r="EE154" i="273"/>
  <c r="EF155" i="273"/>
  <c r="EF10" i="273"/>
  <c r="EF13" i="273"/>
  <c r="EF14" i="273"/>
  <c r="EF19" i="273"/>
  <c r="EF20" i="273"/>
  <c r="EF24" i="273"/>
  <c r="EF25" i="273"/>
  <c r="EF82" i="273"/>
  <c r="EF83" i="273"/>
  <c r="EF91" i="273"/>
  <c r="EG92" i="273"/>
  <c r="EG153" i="273"/>
  <c r="EF150" i="273"/>
  <c r="EF151" i="273"/>
  <c r="EF154" i="273"/>
  <c r="EG155" i="273"/>
  <c r="EG10" i="273"/>
  <c r="EG13" i="273"/>
  <c r="EG14" i="273"/>
  <c r="EG19" i="273"/>
  <c r="EG20" i="273"/>
  <c r="EG24" i="273"/>
  <c r="EG25" i="273"/>
  <c r="EG82" i="273"/>
  <c r="EG83" i="273"/>
  <c r="EG91" i="273"/>
  <c r="EH92" i="273"/>
  <c r="EH153" i="273"/>
  <c r="EG150" i="273"/>
  <c r="EG151" i="273"/>
  <c r="EG154" i="273"/>
  <c r="EH155" i="273"/>
  <c r="EH10" i="273"/>
  <c r="EH13" i="273"/>
  <c r="EH14" i="273"/>
  <c r="EH19" i="273"/>
  <c r="EH20" i="273"/>
  <c r="EH24" i="273"/>
  <c r="EH25" i="273"/>
  <c r="EH82" i="273"/>
  <c r="EH83" i="273"/>
  <c r="EH91" i="273"/>
  <c r="EI92" i="273"/>
  <c r="EI153" i="273"/>
  <c r="EH150" i="273"/>
  <c r="EH151" i="273"/>
  <c r="EH154" i="273"/>
  <c r="EI155" i="273"/>
  <c r="EI10" i="273"/>
  <c r="EI13" i="273"/>
  <c r="EI14" i="273"/>
  <c r="EI19" i="273"/>
  <c r="EI20" i="273"/>
  <c r="EI24" i="273"/>
  <c r="EI25" i="273"/>
  <c r="EI82" i="273"/>
  <c r="EI83" i="273"/>
  <c r="EI91" i="273"/>
  <c r="EJ92" i="273"/>
  <c r="EJ153" i="273"/>
  <c r="EI150" i="273"/>
  <c r="EI151" i="273"/>
  <c r="EI154" i="273"/>
  <c r="EJ155" i="273"/>
  <c r="EJ10" i="273"/>
  <c r="EJ13" i="273"/>
  <c r="EJ14" i="273"/>
  <c r="EJ19" i="273"/>
  <c r="EJ20" i="273"/>
  <c r="EJ24" i="273"/>
  <c r="EJ25" i="273"/>
  <c r="EJ82" i="273"/>
  <c r="EJ83" i="273"/>
  <c r="EJ91" i="273"/>
  <c r="EK92" i="273"/>
  <c r="EK153" i="273"/>
  <c r="EJ150" i="273"/>
  <c r="EJ151" i="273"/>
  <c r="EJ154" i="273"/>
  <c r="EK155" i="273"/>
  <c r="EK10" i="273"/>
  <c r="EK13" i="273"/>
  <c r="EK14" i="273"/>
  <c r="EK19" i="273"/>
  <c r="EK20" i="273"/>
  <c r="EK24" i="273"/>
  <c r="EK25" i="273"/>
  <c r="EK82" i="273"/>
  <c r="EK83" i="273"/>
  <c r="EK91" i="273"/>
  <c r="EL92" i="273"/>
  <c r="EL153" i="273"/>
  <c r="EK150" i="273"/>
  <c r="EK151" i="273"/>
  <c r="EK154" i="273"/>
  <c r="EL155" i="273"/>
  <c r="EL10" i="273"/>
  <c r="EL13" i="273"/>
  <c r="EL14" i="273"/>
  <c r="EL19" i="273"/>
  <c r="EL20" i="273"/>
  <c r="EL24" i="273"/>
  <c r="EL25" i="273"/>
  <c r="EL82" i="273"/>
  <c r="EL83" i="273"/>
  <c r="EL91" i="273"/>
  <c r="EM92" i="273"/>
  <c r="EM153" i="273"/>
  <c r="EL150" i="273"/>
  <c r="EL151" i="273"/>
  <c r="EL154" i="273"/>
  <c r="EM155" i="273"/>
  <c r="EM10" i="273"/>
  <c r="EM13" i="273"/>
  <c r="EM14" i="273"/>
  <c r="EM19" i="273"/>
  <c r="EM20" i="273"/>
  <c r="EM24" i="273"/>
  <c r="EM25" i="273"/>
  <c r="EM82" i="273"/>
  <c r="EM83" i="273"/>
  <c r="EM91" i="273"/>
  <c r="EN92" i="273"/>
  <c r="EN153" i="273"/>
  <c r="EM150" i="273"/>
  <c r="EM151" i="273"/>
  <c r="EM154" i="273"/>
  <c r="EN155" i="273"/>
  <c r="EN10" i="273"/>
  <c r="EN13" i="273"/>
  <c r="EN14" i="273"/>
  <c r="EN19" i="273"/>
  <c r="EN20" i="273"/>
  <c r="EN24" i="273"/>
  <c r="EN25" i="273"/>
  <c r="EN82" i="273"/>
  <c r="EN83" i="273"/>
  <c r="EN91" i="273"/>
  <c r="EO92" i="273"/>
  <c r="EO153" i="273"/>
  <c r="EN150" i="273"/>
  <c r="EN151" i="273"/>
  <c r="EN154" i="273"/>
  <c r="EO155" i="273"/>
  <c r="EO10" i="273"/>
  <c r="EO13" i="273"/>
  <c r="EO14" i="273"/>
  <c r="EO19" i="273"/>
  <c r="EO20" i="273"/>
  <c r="EO24" i="273"/>
  <c r="EO25" i="273"/>
  <c r="EO82" i="273"/>
  <c r="EO83" i="273"/>
  <c r="EO91" i="273"/>
  <c r="EP92" i="273"/>
  <c r="EP153" i="273"/>
  <c r="EO150" i="273"/>
  <c r="EO151" i="273"/>
  <c r="EO154" i="273"/>
  <c r="EP155" i="273"/>
  <c r="EP10" i="273"/>
  <c r="EP13" i="273"/>
  <c r="EP14" i="273"/>
  <c r="EP19" i="273"/>
  <c r="EP20" i="273"/>
  <c r="EP24" i="273"/>
  <c r="EP25" i="273"/>
  <c r="EP82" i="273"/>
  <c r="EP83" i="273"/>
  <c r="EP91" i="273"/>
  <c r="EQ92" i="273"/>
  <c r="EQ153" i="273"/>
  <c r="EP150" i="273"/>
  <c r="EP151" i="273"/>
  <c r="EP154" i="273"/>
  <c r="EQ155" i="273"/>
  <c r="EQ10" i="273"/>
  <c r="EQ13" i="273"/>
  <c r="EQ14" i="273"/>
  <c r="EQ19" i="273"/>
  <c r="EQ20" i="273"/>
  <c r="EQ24" i="273"/>
  <c r="EQ25" i="273"/>
  <c r="EQ82" i="273"/>
  <c r="EQ83" i="273"/>
  <c r="EQ91" i="273"/>
  <c r="ER92" i="273"/>
  <c r="ER153" i="273"/>
  <c r="EQ150" i="273"/>
  <c r="EQ151" i="273"/>
  <c r="EQ154" i="273"/>
  <c r="ER155" i="273"/>
  <c r="ER10" i="273"/>
  <c r="ER13" i="273"/>
  <c r="ER14" i="273"/>
  <c r="ER19" i="273"/>
  <c r="ER20" i="273"/>
  <c r="ER24" i="273"/>
  <c r="ER25" i="273"/>
  <c r="ER82" i="273"/>
  <c r="ER83" i="273"/>
  <c r="ER91" i="273"/>
  <c r="ES92" i="273"/>
  <c r="ES153" i="273"/>
  <c r="ER150" i="273"/>
  <c r="ER151" i="273"/>
  <c r="ER154" i="273"/>
  <c r="ES155" i="273"/>
  <c r="ES10" i="273"/>
  <c r="ES13" i="273"/>
  <c r="ES14" i="273"/>
  <c r="ES19" i="273"/>
  <c r="ES20" i="273"/>
  <c r="ES24" i="273"/>
  <c r="ES25" i="273"/>
  <c r="ES82" i="273"/>
  <c r="ES83" i="273"/>
  <c r="ES91" i="273"/>
  <c r="ET92" i="273"/>
  <c r="ET153" i="273"/>
  <c r="ES150" i="273"/>
  <c r="ES151" i="273"/>
  <c r="ES154" i="273"/>
  <c r="ET155" i="273"/>
  <c r="ET10" i="273"/>
  <c r="ET13" i="273"/>
  <c r="ET14" i="273"/>
  <c r="ET19" i="273"/>
  <c r="ET20" i="273"/>
  <c r="ET24" i="273"/>
  <c r="ET25" i="273"/>
  <c r="ET82" i="273"/>
  <c r="ET83" i="273"/>
  <c r="ET91" i="273"/>
  <c r="EU92" i="273"/>
  <c r="EU153" i="273"/>
  <c r="ET150" i="273"/>
  <c r="ET151" i="273"/>
  <c r="ET154" i="273"/>
  <c r="EU155" i="273"/>
  <c r="EU10" i="273"/>
  <c r="EU13" i="273"/>
  <c r="EU14" i="273"/>
  <c r="EU19" i="273"/>
  <c r="EU20" i="273"/>
  <c r="EU24" i="273"/>
  <c r="EU25" i="273"/>
  <c r="EU82" i="273"/>
  <c r="EU83" i="273"/>
  <c r="EU91" i="273"/>
  <c r="EV92" i="273"/>
  <c r="EV153" i="273"/>
  <c r="EU150" i="273"/>
  <c r="EU151" i="273"/>
  <c r="EU154" i="273"/>
  <c r="EV155" i="273"/>
  <c r="EV10" i="273"/>
  <c r="EV13" i="273"/>
  <c r="EV14" i="273"/>
  <c r="EV19" i="273"/>
  <c r="EV20" i="273"/>
  <c r="EV24" i="273"/>
  <c r="EV25" i="273"/>
  <c r="EV82" i="273"/>
  <c r="EV83" i="273"/>
  <c r="EV91" i="273"/>
  <c r="EW92" i="273"/>
  <c r="EW153" i="273"/>
  <c r="EV150" i="273"/>
  <c r="EV151" i="273"/>
  <c r="EV154" i="273"/>
  <c r="EW155" i="273"/>
  <c r="EW10" i="273"/>
  <c r="EW13" i="273"/>
  <c r="EW14" i="273"/>
  <c r="EW19" i="273"/>
  <c r="EW20" i="273"/>
  <c r="EW24" i="273"/>
  <c r="EW25" i="273"/>
  <c r="EW82" i="273"/>
  <c r="EW83" i="273"/>
  <c r="EW91" i="273"/>
  <c r="EX92" i="273"/>
  <c r="EX153" i="273"/>
  <c r="EW150" i="273"/>
  <c r="EW151" i="273"/>
  <c r="EW154" i="273"/>
  <c r="EX155" i="273"/>
  <c r="EX10" i="273"/>
  <c r="EX13" i="273"/>
  <c r="EX14" i="273"/>
  <c r="EX19" i="273"/>
  <c r="EX20" i="273"/>
  <c r="EX24" i="273"/>
  <c r="EX25" i="273"/>
  <c r="EX82" i="273"/>
  <c r="EX83" i="273"/>
  <c r="EX91" i="273"/>
  <c r="EY92" i="273"/>
  <c r="EY153" i="273"/>
  <c r="EX150" i="273"/>
  <c r="EX151" i="273"/>
  <c r="EX154" i="273"/>
  <c r="EY155" i="273"/>
  <c r="EY10" i="273"/>
  <c r="EY13" i="273"/>
  <c r="EY14" i="273"/>
  <c r="EY19" i="273"/>
  <c r="EY20" i="273"/>
  <c r="EY24" i="273"/>
  <c r="EY25" i="273"/>
  <c r="EY82" i="273"/>
  <c r="EY83" i="273"/>
  <c r="EY91" i="273"/>
  <c r="EZ92" i="273"/>
  <c r="EZ153" i="273"/>
  <c r="EY150" i="273"/>
  <c r="EY151" i="273"/>
  <c r="EY154" i="273"/>
  <c r="EZ155" i="273"/>
  <c r="EZ10" i="273"/>
  <c r="EZ13" i="273"/>
  <c r="EZ14" i="273"/>
  <c r="EZ19" i="273"/>
  <c r="EZ20" i="273"/>
  <c r="EZ24" i="273"/>
  <c r="EZ25" i="273"/>
  <c r="EZ82" i="273"/>
  <c r="EZ83" i="273"/>
  <c r="EZ91" i="273"/>
  <c r="FA92" i="273"/>
  <c r="FA153" i="273"/>
  <c r="EZ150" i="273"/>
  <c r="EZ151" i="273"/>
  <c r="EZ154" i="273"/>
  <c r="FA155" i="273"/>
  <c r="FA10" i="273"/>
  <c r="FA13" i="273"/>
  <c r="FA14" i="273"/>
  <c r="FA19" i="273"/>
  <c r="FA20" i="273"/>
  <c r="FA24" i="273"/>
  <c r="FA25" i="273"/>
  <c r="FA82" i="273"/>
  <c r="FA83" i="273"/>
  <c r="FA91" i="273"/>
  <c r="FB92" i="273"/>
  <c r="FB153" i="273"/>
  <c r="FA150" i="273"/>
  <c r="FA151" i="273"/>
  <c r="FA154" i="273"/>
  <c r="FB155" i="273"/>
  <c r="FB10" i="273"/>
  <c r="FB13" i="273"/>
  <c r="FB14" i="273"/>
  <c r="FB19" i="273"/>
  <c r="FB20" i="273"/>
  <c r="FB24" i="273"/>
  <c r="FB25" i="273"/>
  <c r="FB82" i="273"/>
  <c r="FB83" i="273"/>
  <c r="FB91" i="273"/>
  <c r="FC92" i="273"/>
  <c r="FC153" i="273"/>
  <c r="FB150" i="273"/>
  <c r="FB151" i="273"/>
  <c r="FB154" i="273"/>
  <c r="FC155" i="273"/>
  <c r="FC10" i="273"/>
  <c r="FC13" i="273"/>
  <c r="FC14" i="273"/>
  <c r="FC19" i="273"/>
  <c r="FC20" i="273"/>
  <c r="FC24" i="273"/>
  <c r="FC25" i="273"/>
  <c r="FC82" i="273"/>
  <c r="FC83" i="273"/>
  <c r="FC91" i="273"/>
  <c r="FD92" i="273"/>
  <c r="FD153" i="273"/>
  <c r="FC150" i="273"/>
  <c r="FC151" i="273"/>
  <c r="FC154" i="273"/>
  <c r="FD155" i="273"/>
  <c r="FD10" i="273"/>
  <c r="FD13" i="273"/>
  <c r="FD14" i="273"/>
  <c r="FD19" i="273"/>
  <c r="FD20" i="273"/>
  <c r="FD24" i="273"/>
  <c r="FD25" i="273"/>
  <c r="FD82" i="273"/>
  <c r="FD83" i="273"/>
  <c r="FD91" i="273"/>
  <c r="FE92" i="273"/>
  <c r="FE153" i="273"/>
  <c r="FD150" i="273"/>
  <c r="FD151" i="273"/>
  <c r="FD154" i="273"/>
  <c r="FE155" i="273"/>
  <c r="FE10" i="273"/>
  <c r="FE13" i="273"/>
  <c r="FE14" i="273"/>
  <c r="FE19" i="273"/>
  <c r="FE20" i="273"/>
  <c r="FE24" i="273"/>
  <c r="FE25" i="273"/>
  <c r="FE82" i="273"/>
  <c r="FE83" i="273"/>
  <c r="FE91" i="273"/>
  <c r="FF92" i="273"/>
  <c r="FF153" i="273"/>
  <c r="FE150" i="273"/>
  <c r="FE151" i="273"/>
  <c r="FE154" i="273"/>
  <c r="FF155" i="273"/>
  <c r="FF10" i="273"/>
  <c r="FF13" i="273"/>
  <c r="FF14" i="273"/>
  <c r="FF19" i="273"/>
  <c r="FF20" i="273"/>
  <c r="FF24" i="273"/>
  <c r="FF25" i="273"/>
  <c r="FF82" i="273"/>
  <c r="FF83" i="273"/>
  <c r="FF91" i="273"/>
  <c r="FG92" i="273"/>
  <c r="FG153" i="273"/>
  <c r="FF150" i="273"/>
  <c r="FF151" i="273"/>
  <c r="FF154" i="273"/>
  <c r="FG155" i="273"/>
  <c r="FG10" i="273"/>
  <c r="FG13" i="273"/>
  <c r="FG14" i="273"/>
  <c r="FG19" i="273"/>
  <c r="FG20" i="273"/>
  <c r="FG24" i="273"/>
  <c r="FG25" i="273"/>
  <c r="FG82" i="273"/>
  <c r="FG83" i="273"/>
  <c r="FG91" i="273"/>
  <c r="FH92" i="273"/>
  <c r="FH153" i="273"/>
  <c r="FG150" i="273"/>
  <c r="FG151" i="273"/>
  <c r="FG154" i="273"/>
  <c r="FH155" i="273"/>
  <c r="FH10" i="273"/>
  <c r="FH13" i="273"/>
  <c r="FH14" i="273"/>
  <c r="FH19" i="273"/>
  <c r="FH20" i="273"/>
  <c r="FH24" i="273"/>
  <c r="FH25" i="273"/>
  <c r="FH82" i="273"/>
  <c r="FH83" i="273"/>
  <c r="FH91" i="273"/>
  <c r="FI92" i="273"/>
  <c r="FI153" i="273"/>
  <c r="FH150" i="273"/>
  <c r="FH151" i="273"/>
  <c r="FH154" i="273"/>
  <c r="FI155" i="273"/>
  <c r="FI10" i="273"/>
  <c r="FI13" i="273"/>
  <c r="FI14" i="273"/>
  <c r="FI19" i="273"/>
  <c r="FI20" i="273"/>
  <c r="FI24" i="273"/>
  <c r="FI25" i="273"/>
  <c r="FI82" i="273"/>
  <c r="FI83" i="273"/>
  <c r="FI91" i="273"/>
  <c r="FJ92" i="273"/>
  <c r="FJ153" i="273"/>
  <c r="FI150" i="273"/>
  <c r="FI151" i="273"/>
  <c r="FI154" i="273"/>
  <c r="FJ155" i="273"/>
  <c r="FJ10" i="273"/>
  <c r="FJ13" i="273"/>
  <c r="FJ14" i="273"/>
  <c r="FJ19" i="273"/>
  <c r="FJ20" i="273"/>
  <c r="FJ24" i="273"/>
  <c r="FJ25" i="273"/>
  <c r="FJ82" i="273"/>
  <c r="FJ83" i="273"/>
  <c r="FJ91" i="273"/>
  <c r="FK92" i="273"/>
  <c r="FK153" i="273"/>
  <c r="FJ150" i="273"/>
  <c r="FJ151" i="273"/>
  <c r="FJ154" i="273"/>
  <c r="FK155" i="273"/>
  <c r="FK10" i="273"/>
  <c r="FK13" i="273"/>
  <c r="FK14" i="273"/>
  <c r="FK19" i="273"/>
  <c r="FK20" i="273"/>
  <c r="FK24" i="273"/>
  <c r="FK25" i="273"/>
  <c r="FK82" i="273"/>
  <c r="FK83" i="273"/>
  <c r="FK91" i="273"/>
  <c r="FL92" i="273"/>
  <c r="FL153" i="273"/>
  <c r="FK150" i="273"/>
  <c r="FK151" i="273"/>
  <c r="FK154" i="273"/>
  <c r="FL155" i="273"/>
  <c r="FL10" i="273"/>
  <c r="FL13" i="273"/>
  <c r="FL14" i="273"/>
  <c r="FL19" i="273"/>
  <c r="FL20" i="273"/>
  <c r="FL24" i="273"/>
  <c r="FL25" i="273"/>
  <c r="FL82" i="273"/>
  <c r="FL83" i="273"/>
  <c r="FL91" i="273"/>
  <c r="FM92" i="273"/>
  <c r="FM153" i="273"/>
  <c r="FL150" i="273"/>
  <c r="FL151" i="273"/>
  <c r="FL154" i="273"/>
  <c r="FM155" i="273"/>
  <c r="FM10" i="273"/>
  <c r="FM13" i="273"/>
  <c r="FM14" i="273"/>
  <c r="FM19" i="273"/>
  <c r="FM20" i="273"/>
  <c r="FM24" i="273"/>
  <c r="FM25" i="273"/>
  <c r="FM82" i="273"/>
  <c r="FM83" i="273"/>
  <c r="FM91" i="273"/>
  <c r="FN92" i="273"/>
  <c r="FN153" i="273"/>
  <c r="FM150" i="273"/>
  <c r="FM151" i="273"/>
  <c r="FM154" i="273"/>
  <c r="FN155" i="273"/>
  <c r="FN10" i="273"/>
  <c r="FN13" i="273"/>
  <c r="FN14" i="273"/>
  <c r="FN19" i="273"/>
  <c r="FN20" i="273"/>
  <c r="FN24" i="273"/>
  <c r="FN25" i="273"/>
  <c r="FN82" i="273"/>
  <c r="FN83" i="273"/>
  <c r="FN91" i="273"/>
  <c r="FO92" i="273"/>
  <c r="FO153" i="273"/>
  <c r="FN150" i="273"/>
  <c r="FN151" i="273"/>
  <c r="FN154" i="273"/>
  <c r="FO155" i="273"/>
  <c r="FO10" i="273"/>
  <c r="FO13" i="273"/>
  <c r="FO14" i="273"/>
  <c r="FO19" i="273"/>
  <c r="FO20" i="273"/>
  <c r="FO24" i="273"/>
  <c r="FO25" i="273"/>
  <c r="FO82" i="273"/>
  <c r="FO83" i="273"/>
  <c r="FO91" i="273"/>
  <c r="FP92" i="273"/>
  <c r="FP153" i="273"/>
  <c r="FO150" i="273"/>
  <c r="FO151" i="273"/>
  <c r="FO154" i="273"/>
  <c r="FP155" i="273"/>
  <c r="FP10" i="273"/>
  <c r="FP13" i="273"/>
  <c r="FP14" i="273"/>
  <c r="FP19" i="273"/>
  <c r="FP20" i="273"/>
  <c r="FP24" i="273"/>
  <c r="FP25" i="273"/>
  <c r="FP82" i="273"/>
  <c r="FP83" i="273"/>
  <c r="FP91" i="273"/>
  <c r="FQ92" i="273"/>
  <c r="FQ153" i="273"/>
  <c r="FP150" i="273"/>
  <c r="FP151" i="273"/>
  <c r="FP154" i="273"/>
  <c r="FQ155" i="273"/>
  <c r="FQ10" i="273"/>
  <c r="FQ13" i="273"/>
  <c r="FQ14" i="273"/>
  <c r="FQ19" i="273"/>
  <c r="FQ20" i="273"/>
  <c r="FQ24" i="273"/>
  <c r="FQ25" i="273"/>
  <c r="FQ82" i="273"/>
  <c r="FQ83" i="273"/>
  <c r="FQ91" i="273"/>
  <c r="FR92" i="273"/>
  <c r="FR153" i="273"/>
  <c r="FQ150" i="273"/>
  <c r="FQ151" i="273"/>
  <c r="FQ154" i="273"/>
  <c r="FR155" i="273"/>
  <c r="FR10" i="273"/>
  <c r="FR13" i="273"/>
  <c r="FR14" i="273"/>
  <c r="FR19" i="273"/>
  <c r="FR20" i="273"/>
  <c r="FR24" i="273"/>
  <c r="FR25" i="273"/>
  <c r="FR82" i="273"/>
  <c r="FR83" i="273"/>
  <c r="FR91" i="273"/>
  <c r="FS92" i="273"/>
  <c r="FS153" i="273"/>
  <c r="FR150" i="273"/>
  <c r="FR151" i="273"/>
  <c r="FR154" i="273"/>
  <c r="FS155" i="273"/>
  <c r="FS10" i="273"/>
  <c r="FS13" i="273"/>
  <c r="FS14" i="273"/>
  <c r="FS19" i="273"/>
  <c r="FS20" i="273"/>
  <c r="FS24" i="273"/>
  <c r="FS25" i="273"/>
  <c r="FS82" i="273"/>
  <c r="FS83" i="273"/>
  <c r="FS91" i="273"/>
  <c r="FT92" i="273"/>
  <c r="FT153" i="273"/>
  <c r="FS150" i="273"/>
  <c r="FS151" i="273"/>
  <c r="FS154" i="273"/>
  <c r="FT155" i="273"/>
  <c r="FT10" i="273"/>
  <c r="FT13" i="273"/>
  <c r="FT14" i="273"/>
  <c r="FT19" i="273"/>
  <c r="FT20" i="273"/>
  <c r="FT24" i="273"/>
  <c r="FT25" i="273"/>
  <c r="FT82" i="273"/>
  <c r="FT83" i="273"/>
  <c r="FT91" i="273"/>
  <c r="FU92" i="273"/>
  <c r="FU153" i="273"/>
  <c r="FT150" i="273"/>
  <c r="FT151" i="273"/>
  <c r="FT154" i="273"/>
  <c r="FU155" i="273"/>
  <c r="FU10" i="273"/>
  <c r="FU13" i="273"/>
  <c r="FU14" i="273"/>
  <c r="FU19" i="273"/>
  <c r="FU20" i="273"/>
  <c r="FU24" i="273"/>
  <c r="FU25" i="273"/>
  <c r="FU82" i="273"/>
  <c r="FU83" i="273"/>
  <c r="FU91" i="273"/>
  <c r="FV92" i="273"/>
  <c r="FV153" i="273"/>
  <c r="FU150" i="273"/>
  <c r="FU151" i="273"/>
  <c r="FU154" i="273"/>
  <c r="FV155" i="273"/>
  <c r="FV10" i="273"/>
  <c r="FV13" i="273"/>
  <c r="FV14" i="273"/>
  <c r="FV19" i="273"/>
  <c r="FV20" i="273"/>
  <c r="FV24" i="273"/>
  <c r="FV25" i="273"/>
  <c r="FV82" i="273"/>
  <c r="FV83" i="273"/>
  <c r="FV91" i="273"/>
  <c r="FW92" i="273"/>
  <c r="FW153" i="273"/>
  <c r="FV150" i="273"/>
  <c r="FV151" i="273"/>
  <c r="FV154" i="273"/>
  <c r="FW155" i="273"/>
  <c r="FW10" i="273"/>
  <c r="FW13" i="273"/>
  <c r="FW14" i="273"/>
  <c r="FW19" i="273"/>
  <c r="FW20" i="273"/>
  <c r="FW24" i="273"/>
  <c r="FW25" i="273"/>
  <c r="FW82" i="273"/>
  <c r="FW83" i="273"/>
  <c r="FW91" i="273"/>
  <c r="FX92" i="273"/>
  <c r="FX153" i="273"/>
  <c r="FW150" i="273"/>
  <c r="FW151" i="273"/>
  <c r="FW154" i="273"/>
  <c r="FX155" i="273"/>
  <c r="FX10" i="273"/>
  <c r="FX13" i="273"/>
  <c r="FX14" i="273"/>
  <c r="FX19" i="273"/>
  <c r="FX20" i="273"/>
  <c r="FX24" i="273"/>
  <c r="FX25" i="273"/>
  <c r="FX82" i="273"/>
  <c r="FX83" i="273"/>
  <c r="FX91" i="273"/>
  <c r="FY92" i="273"/>
  <c r="FY153" i="273"/>
  <c r="FX150" i="273"/>
  <c r="FX151" i="273"/>
  <c r="FX154" i="273"/>
  <c r="FY155" i="273"/>
  <c r="FY10" i="273"/>
  <c r="FY13" i="273"/>
  <c r="FY14" i="273"/>
  <c r="FY19" i="273"/>
  <c r="FY20" i="273"/>
  <c r="FY24" i="273"/>
  <c r="FY25" i="273"/>
  <c r="FY82" i="273"/>
  <c r="FY83" i="273"/>
  <c r="FY91" i="273"/>
  <c r="FZ92" i="273"/>
  <c r="FZ153" i="273"/>
  <c r="FY150" i="273"/>
  <c r="FY151" i="273"/>
  <c r="FY154" i="273"/>
  <c r="FZ155" i="273"/>
  <c r="FZ10" i="273"/>
  <c r="FZ13" i="273"/>
  <c r="FZ14" i="273"/>
  <c r="FZ19" i="273"/>
  <c r="FZ20" i="273"/>
  <c r="FZ24" i="273"/>
  <c r="FZ25" i="273"/>
  <c r="FZ82" i="273"/>
  <c r="FZ83" i="273"/>
  <c r="FZ91" i="273"/>
  <c r="GA92" i="273"/>
  <c r="GA153" i="273"/>
  <c r="FZ150" i="273"/>
  <c r="FZ151" i="273"/>
  <c r="FZ154" i="273"/>
  <c r="GA155" i="273"/>
  <c r="GA10" i="273"/>
  <c r="GA13" i="273"/>
  <c r="GA14" i="273"/>
  <c r="GA19" i="273"/>
  <c r="GA20" i="273"/>
  <c r="GA24" i="273"/>
  <c r="GA25" i="273"/>
  <c r="GA82" i="273"/>
  <c r="GA83" i="273"/>
  <c r="GA91" i="273"/>
  <c r="GB92" i="273"/>
  <c r="GB153" i="273"/>
  <c r="GA150" i="273"/>
  <c r="GA151" i="273"/>
  <c r="GA154" i="273"/>
  <c r="GB155" i="273"/>
  <c r="GB10" i="273"/>
  <c r="GB13" i="273"/>
  <c r="GB14" i="273"/>
  <c r="GB19" i="273"/>
  <c r="GB20" i="273"/>
  <c r="GB24" i="273"/>
  <c r="GB25" i="273"/>
  <c r="GB82" i="273"/>
  <c r="GB83" i="273"/>
  <c r="GB91" i="273"/>
  <c r="GC92" i="273"/>
  <c r="GC153" i="273"/>
  <c r="GB150" i="273"/>
  <c r="GB151" i="273"/>
  <c r="GB154" i="273"/>
  <c r="GC155" i="273"/>
  <c r="GC10" i="273"/>
  <c r="GC13" i="273"/>
  <c r="GC14" i="273"/>
  <c r="GC19" i="273"/>
  <c r="GC20" i="273"/>
  <c r="GC24" i="273"/>
  <c r="GC25" i="273"/>
  <c r="GC82" i="273"/>
  <c r="GC83" i="273"/>
  <c r="GC91" i="273"/>
  <c r="GD92" i="273"/>
  <c r="GD153" i="273"/>
  <c r="GC150" i="273"/>
  <c r="GC151" i="273"/>
  <c r="GC154" i="273"/>
  <c r="GD155" i="273"/>
  <c r="GD10" i="273"/>
  <c r="GD13" i="273"/>
  <c r="GD14" i="273"/>
  <c r="GD19" i="273"/>
  <c r="GD20" i="273"/>
  <c r="GD24" i="273"/>
  <c r="GD25" i="273"/>
  <c r="GD82" i="273"/>
  <c r="GD83" i="273"/>
  <c r="GD91" i="273"/>
  <c r="GE92" i="273"/>
  <c r="GE153" i="273"/>
  <c r="GD150" i="273"/>
  <c r="GD151" i="273"/>
  <c r="GD154" i="273"/>
  <c r="GE155" i="273"/>
  <c r="GE10" i="273"/>
  <c r="GE13" i="273"/>
  <c r="GE14" i="273"/>
  <c r="GE19" i="273"/>
  <c r="GE20" i="273"/>
  <c r="GE24" i="273"/>
  <c r="GE25" i="273"/>
  <c r="GE82" i="273"/>
  <c r="GE83" i="273"/>
  <c r="GE91" i="273"/>
  <c r="GF92" i="273"/>
  <c r="GF153" i="273"/>
  <c r="GE150" i="273"/>
  <c r="GE151" i="273"/>
  <c r="GE154" i="273"/>
  <c r="GF155" i="273"/>
  <c r="GF10" i="273"/>
  <c r="GF13" i="273"/>
  <c r="GF14" i="273"/>
  <c r="GF19" i="273"/>
  <c r="GF20" i="273"/>
  <c r="GF24" i="273"/>
  <c r="GF25" i="273"/>
  <c r="GF82" i="273"/>
  <c r="GF83" i="273"/>
  <c r="GF91" i="273"/>
  <c r="GG92" i="273"/>
  <c r="GG153" i="273"/>
  <c r="GF150" i="273"/>
  <c r="GF151" i="273"/>
  <c r="GF154" i="273"/>
  <c r="GG155" i="273"/>
  <c r="GG10" i="273"/>
  <c r="GG13" i="273"/>
  <c r="GG14" i="273"/>
  <c r="GG19" i="273"/>
  <c r="GG20" i="273"/>
  <c r="GG24" i="273"/>
  <c r="GG25" i="273"/>
  <c r="GG82" i="273"/>
  <c r="GG83" i="273"/>
  <c r="GG91" i="273"/>
  <c r="GH92" i="273"/>
  <c r="GH153" i="273"/>
  <c r="GG150" i="273"/>
  <c r="GG151" i="273"/>
  <c r="GG154" i="273"/>
  <c r="GH155" i="273"/>
  <c r="GH10" i="273"/>
  <c r="GH13" i="273"/>
  <c r="GH14" i="273"/>
  <c r="GH19" i="273"/>
  <c r="GH20" i="273"/>
  <c r="GH24" i="273"/>
  <c r="GH25" i="273"/>
  <c r="GH82" i="273"/>
  <c r="GH83" i="273"/>
  <c r="GH91" i="273"/>
  <c r="GI92" i="273"/>
  <c r="GI153" i="273"/>
  <c r="GH150" i="273"/>
  <c r="GH151" i="273"/>
  <c r="GH154" i="273"/>
  <c r="GI155" i="273"/>
  <c r="GI10" i="273"/>
  <c r="GI13" i="273"/>
  <c r="GI14" i="273"/>
  <c r="GI19" i="273"/>
  <c r="GI20" i="273"/>
  <c r="GI24" i="273"/>
  <c r="GI25" i="273"/>
  <c r="GI82" i="273"/>
  <c r="GI83" i="273"/>
  <c r="GI91" i="273"/>
  <c r="GJ92" i="273"/>
  <c r="GJ153" i="273"/>
  <c r="GI150" i="273"/>
  <c r="GI151" i="273"/>
  <c r="GI154" i="273"/>
  <c r="GJ155" i="273"/>
  <c r="F156" i="273"/>
  <c r="F93" i="280"/>
  <c r="J138" i="273"/>
  <c r="I139" i="273"/>
  <c r="J140" i="273"/>
  <c r="J72" i="280"/>
  <c r="J73" i="280"/>
  <c r="J74" i="280"/>
  <c r="K138" i="273"/>
  <c r="J135" i="273"/>
  <c r="F124" i="48"/>
  <c r="F130" i="273"/>
  <c r="F131" i="273"/>
  <c r="F129" i="273"/>
  <c r="F132" i="273"/>
  <c r="F134" i="273"/>
  <c r="J136" i="273"/>
  <c r="J139" i="273"/>
  <c r="K140" i="273"/>
  <c r="K72" i="280"/>
  <c r="K73" i="280"/>
  <c r="K74" i="280"/>
  <c r="L138" i="273"/>
  <c r="K135" i="273"/>
  <c r="K136" i="273"/>
  <c r="K139" i="273"/>
  <c r="L140" i="273"/>
  <c r="L72" i="280"/>
  <c r="L73" i="280"/>
  <c r="L74" i="280"/>
  <c r="M138" i="273"/>
  <c r="L135" i="273"/>
  <c r="L136" i="273"/>
  <c r="L139" i="273"/>
  <c r="M140" i="273"/>
  <c r="M72" i="280"/>
  <c r="M73" i="280"/>
  <c r="M74" i="280"/>
  <c r="N138" i="273"/>
  <c r="M135" i="273"/>
  <c r="M136" i="273"/>
  <c r="M139" i="273"/>
  <c r="N140" i="273"/>
  <c r="N72" i="280"/>
  <c r="N73" i="280"/>
  <c r="N74" i="280"/>
  <c r="O138" i="273"/>
  <c r="N135" i="273"/>
  <c r="N136" i="273"/>
  <c r="N139" i="273"/>
  <c r="O140" i="273"/>
  <c r="O72" i="280"/>
  <c r="O73" i="280"/>
  <c r="O74" i="280"/>
  <c r="P138" i="273"/>
  <c r="O135" i="273"/>
  <c r="O136" i="273"/>
  <c r="O139" i="273"/>
  <c r="P140" i="273"/>
  <c r="P72" i="280"/>
  <c r="P73" i="280"/>
  <c r="P74" i="280"/>
  <c r="Q138" i="273"/>
  <c r="P135" i="273"/>
  <c r="P136" i="273"/>
  <c r="P139" i="273"/>
  <c r="Q140" i="273"/>
  <c r="Q72" i="280"/>
  <c r="Q73" i="280"/>
  <c r="Q74" i="280"/>
  <c r="R138" i="273"/>
  <c r="Q135" i="273"/>
  <c r="Q136" i="273"/>
  <c r="Q139" i="273"/>
  <c r="R140" i="273"/>
  <c r="R72" i="280"/>
  <c r="R73" i="280"/>
  <c r="R74" i="280"/>
  <c r="S138" i="273"/>
  <c r="R135" i="273"/>
  <c r="R136" i="273"/>
  <c r="R139" i="273"/>
  <c r="S140" i="273"/>
  <c r="S72" i="280"/>
  <c r="S73" i="280"/>
  <c r="S74" i="280"/>
  <c r="T138" i="273"/>
  <c r="S135" i="273"/>
  <c r="S136" i="273"/>
  <c r="S139" i="273"/>
  <c r="T140" i="273"/>
  <c r="T72" i="280"/>
  <c r="T73" i="280"/>
  <c r="T74" i="280"/>
  <c r="U138" i="273"/>
  <c r="T135" i="273"/>
  <c r="T136" i="273"/>
  <c r="T139" i="273"/>
  <c r="U140" i="273"/>
  <c r="U72" i="280"/>
  <c r="U73" i="280"/>
  <c r="U74" i="280"/>
  <c r="V138" i="273"/>
  <c r="U135" i="273"/>
  <c r="U136" i="273"/>
  <c r="U139" i="273"/>
  <c r="V140" i="273"/>
  <c r="V72" i="280"/>
  <c r="V73" i="280"/>
  <c r="V74" i="280"/>
  <c r="W138" i="273"/>
  <c r="V135" i="273"/>
  <c r="V136" i="273"/>
  <c r="V139" i="273"/>
  <c r="W140" i="273"/>
  <c r="W72" i="280"/>
  <c r="W73" i="280"/>
  <c r="W74" i="280"/>
  <c r="X138" i="273"/>
  <c r="W135" i="273"/>
  <c r="W136" i="273"/>
  <c r="W139" i="273"/>
  <c r="X140" i="273"/>
  <c r="X72" i="280"/>
  <c r="X73" i="280"/>
  <c r="X74" i="280"/>
  <c r="Y138" i="273"/>
  <c r="X135" i="273"/>
  <c r="X136" i="273"/>
  <c r="X139" i="273"/>
  <c r="Y140" i="273"/>
  <c r="Y72" i="280"/>
  <c r="Y73" i="280"/>
  <c r="Y74" i="280"/>
  <c r="Z138" i="273"/>
  <c r="Y135" i="273"/>
  <c r="Y136" i="273"/>
  <c r="Y139" i="273"/>
  <c r="Z140" i="273"/>
  <c r="Z72" i="280"/>
  <c r="Z73" i="280"/>
  <c r="Z74" i="280"/>
  <c r="AA138" i="273"/>
  <c r="Z135" i="273"/>
  <c r="Z136" i="273"/>
  <c r="Z139" i="273"/>
  <c r="AA140" i="273"/>
  <c r="AA72" i="280"/>
  <c r="AA73" i="280"/>
  <c r="AA74" i="280"/>
  <c r="AB138" i="273"/>
  <c r="AA135" i="273"/>
  <c r="AA136" i="273"/>
  <c r="AA139" i="273"/>
  <c r="AB140" i="273"/>
  <c r="AB72" i="280"/>
  <c r="AB73" i="280"/>
  <c r="AB74" i="280"/>
  <c r="AC138" i="273"/>
  <c r="AB135" i="273"/>
  <c r="AB136" i="273"/>
  <c r="AB139" i="273"/>
  <c r="AC140" i="273"/>
  <c r="AC72" i="280"/>
  <c r="AC73" i="280"/>
  <c r="AC74" i="280"/>
  <c r="AD138" i="273"/>
  <c r="AC135" i="273"/>
  <c r="AC136" i="273"/>
  <c r="AC139" i="273"/>
  <c r="AD140" i="273"/>
  <c r="AD72" i="280"/>
  <c r="AD73" i="280"/>
  <c r="AD74" i="280"/>
  <c r="AE138" i="273"/>
  <c r="AD135" i="273"/>
  <c r="AD136" i="273"/>
  <c r="AD139" i="273"/>
  <c r="AE140" i="273"/>
  <c r="AE72" i="280"/>
  <c r="AE73" i="280"/>
  <c r="AE74" i="280"/>
  <c r="AF138" i="273"/>
  <c r="AE135" i="273"/>
  <c r="AE136" i="273"/>
  <c r="AE139" i="273"/>
  <c r="AF140" i="273"/>
  <c r="AF72" i="280"/>
  <c r="AF73" i="280"/>
  <c r="AF74" i="280"/>
  <c r="AG138" i="273"/>
  <c r="AF135" i="273"/>
  <c r="AF136" i="273"/>
  <c r="AF139" i="273"/>
  <c r="AG140" i="273"/>
  <c r="AG72" i="280"/>
  <c r="AG73" i="280"/>
  <c r="AG74" i="280"/>
  <c r="AH138" i="273"/>
  <c r="AG135" i="273"/>
  <c r="AG136" i="273"/>
  <c r="AG139" i="273"/>
  <c r="AH140" i="273"/>
  <c r="AH72" i="280"/>
  <c r="AH73" i="280"/>
  <c r="AH74" i="280"/>
  <c r="AI138" i="273"/>
  <c r="AH135" i="273"/>
  <c r="AH136" i="273"/>
  <c r="AH139" i="273"/>
  <c r="AI140" i="273"/>
  <c r="AI72" i="280"/>
  <c r="AI73" i="280"/>
  <c r="AI74" i="280"/>
  <c r="AJ138" i="273"/>
  <c r="AI135" i="273"/>
  <c r="AI136" i="273"/>
  <c r="AI139" i="273"/>
  <c r="AJ140" i="273"/>
  <c r="AJ72" i="280"/>
  <c r="AJ73" i="280"/>
  <c r="AJ74" i="280"/>
  <c r="AK138" i="273"/>
  <c r="AJ135" i="273"/>
  <c r="AJ136" i="273"/>
  <c r="AJ139" i="273"/>
  <c r="AK140" i="273"/>
  <c r="AK72" i="280"/>
  <c r="AK73" i="280"/>
  <c r="AK74" i="280"/>
  <c r="AL138" i="273"/>
  <c r="AK135" i="273"/>
  <c r="AK136" i="273"/>
  <c r="AK139" i="273"/>
  <c r="AL140" i="273"/>
  <c r="AL72" i="280"/>
  <c r="AL73" i="280"/>
  <c r="AL74" i="280"/>
  <c r="AM138" i="273"/>
  <c r="AL135" i="273"/>
  <c r="AL136" i="273"/>
  <c r="AL139" i="273"/>
  <c r="AM140" i="273"/>
  <c r="AM72" i="280"/>
  <c r="AM73" i="280"/>
  <c r="AM74" i="280"/>
  <c r="AN138" i="273"/>
  <c r="AM135" i="273"/>
  <c r="AM136" i="273"/>
  <c r="AM139" i="273"/>
  <c r="AN140" i="273"/>
  <c r="AN72" i="280"/>
  <c r="AN73" i="280"/>
  <c r="AN74" i="280"/>
  <c r="AO138" i="273"/>
  <c r="AN135" i="273"/>
  <c r="AN136" i="273"/>
  <c r="AN139" i="273"/>
  <c r="AO140" i="273"/>
  <c r="AO72" i="280"/>
  <c r="AO73" i="280"/>
  <c r="AO74" i="280"/>
  <c r="AP138" i="273"/>
  <c r="AO135" i="273"/>
  <c r="AO136" i="273"/>
  <c r="AO139" i="273"/>
  <c r="AP140" i="273"/>
  <c r="AP72" i="280"/>
  <c r="AP73" i="280"/>
  <c r="AP74" i="280"/>
  <c r="AQ138" i="273"/>
  <c r="AP135" i="273"/>
  <c r="AP136" i="273"/>
  <c r="AP139" i="273"/>
  <c r="AQ140" i="273"/>
  <c r="AQ72" i="280"/>
  <c r="AQ73" i="280"/>
  <c r="AQ74" i="280"/>
  <c r="AR138" i="273"/>
  <c r="AQ135" i="273"/>
  <c r="AQ136" i="273"/>
  <c r="AQ139" i="273"/>
  <c r="AR140" i="273"/>
  <c r="AR72" i="280"/>
  <c r="AR73" i="280"/>
  <c r="AR74" i="280"/>
  <c r="AS138" i="273"/>
  <c r="AR135" i="273"/>
  <c r="AR136" i="273"/>
  <c r="AR139" i="273"/>
  <c r="AS140" i="273"/>
  <c r="AS72" i="280"/>
  <c r="AS73" i="280"/>
  <c r="AS74" i="280"/>
  <c r="AT138" i="273"/>
  <c r="AS135" i="273"/>
  <c r="AS136" i="273"/>
  <c r="AS139" i="273"/>
  <c r="AT140" i="273"/>
  <c r="AT72" i="280"/>
  <c r="AT73" i="280"/>
  <c r="AT74" i="280"/>
  <c r="AU138" i="273"/>
  <c r="AT135" i="273"/>
  <c r="AT136" i="273"/>
  <c r="AT139" i="273"/>
  <c r="AU140" i="273"/>
  <c r="AU72" i="280"/>
  <c r="AU73" i="280"/>
  <c r="AU74" i="280"/>
  <c r="AV138" i="273"/>
  <c r="AU135" i="273"/>
  <c r="AU136" i="273"/>
  <c r="AU139" i="273"/>
  <c r="AV140" i="273"/>
  <c r="AV72" i="280"/>
  <c r="AV73" i="280"/>
  <c r="AV74" i="280"/>
  <c r="AW138" i="273"/>
  <c r="AV135" i="273"/>
  <c r="AV136" i="273"/>
  <c r="AV139" i="273"/>
  <c r="AW140" i="273"/>
  <c r="AW72" i="280"/>
  <c r="AW73" i="280"/>
  <c r="AW74" i="280"/>
  <c r="AX138" i="273"/>
  <c r="AW135" i="273"/>
  <c r="AW136" i="273"/>
  <c r="AW139" i="273"/>
  <c r="AX140" i="273"/>
  <c r="AX72" i="280"/>
  <c r="AX73" i="280"/>
  <c r="AX74" i="280"/>
  <c r="AY138" i="273"/>
  <c r="AX135" i="273"/>
  <c r="AX136" i="273"/>
  <c r="AX139" i="273"/>
  <c r="AY140" i="273"/>
  <c r="AY72" i="280"/>
  <c r="AY73" i="280"/>
  <c r="AY74" i="280"/>
  <c r="AZ138" i="273"/>
  <c r="AY135" i="273"/>
  <c r="AY136" i="273"/>
  <c r="AY139" i="273"/>
  <c r="AZ140" i="273"/>
  <c r="AZ72" i="280"/>
  <c r="AZ73" i="280"/>
  <c r="AZ74" i="280"/>
  <c r="BA138" i="273"/>
  <c r="AZ135" i="273"/>
  <c r="AZ136" i="273"/>
  <c r="AZ139" i="273"/>
  <c r="BA140" i="273"/>
  <c r="BA72" i="280"/>
  <c r="BA73" i="280"/>
  <c r="BA74" i="280"/>
  <c r="BB138" i="273"/>
  <c r="BA135" i="273"/>
  <c r="BA136" i="273"/>
  <c r="BA139" i="273"/>
  <c r="BB140" i="273"/>
  <c r="BB72" i="280"/>
  <c r="BB73" i="280"/>
  <c r="BB74" i="280"/>
  <c r="BC138" i="273"/>
  <c r="BB135" i="273"/>
  <c r="BB136" i="273"/>
  <c r="BB139" i="273"/>
  <c r="BC140" i="273"/>
  <c r="BC72" i="280"/>
  <c r="BC73" i="280"/>
  <c r="BC74" i="280"/>
  <c r="BD138" i="273"/>
  <c r="BC135" i="273"/>
  <c r="BC136" i="273"/>
  <c r="BC139" i="273"/>
  <c r="BD140" i="273"/>
  <c r="BD72" i="280"/>
  <c r="BD73" i="280"/>
  <c r="BD74" i="280"/>
  <c r="BE138" i="273"/>
  <c r="BD135" i="273"/>
  <c r="BD136" i="273"/>
  <c r="BD139" i="273"/>
  <c r="BE140" i="273"/>
  <c r="BE72" i="280"/>
  <c r="BE73" i="280"/>
  <c r="BE74" i="280"/>
  <c r="BF138" i="273"/>
  <c r="BE135" i="273"/>
  <c r="BE136" i="273"/>
  <c r="BE139" i="273"/>
  <c r="BF140" i="273"/>
  <c r="BF72" i="280"/>
  <c r="BF73" i="280"/>
  <c r="BF74" i="280"/>
  <c r="BG138" i="273"/>
  <c r="BF135" i="273"/>
  <c r="BF136" i="273"/>
  <c r="BF139" i="273"/>
  <c r="BG140" i="273"/>
  <c r="BG72" i="280"/>
  <c r="BG73" i="280"/>
  <c r="BG74" i="280"/>
  <c r="BH138" i="273"/>
  <c r="BG135" i="273"/>
  <c r="BG136" i="273"/>
  <c r="BG139" i="273"/>
  <c r="BH140" i="273"/>
  <c r="BH72" i="280"/>
  <c r="BH73" i="280"/>
  <c r="BH74" i="280"/>
  <c r="BI138" i="273"/>
  <c r="BH135" i="273"/>
  <c r="BH136" i="273"/>
  <c r="BH139" i="273"/>
  <c r="BI140" i="273"/>
  <c r="BI72" i="280"/>
  <c r="BI73" i="280"/>
  <c r="BI74" i="280"/>
  <c r="BJ138" i="273"/>
  <c r="BI135" i="273"/>
  <c r="BI136" i="273"/>
  <c r="BI139" i="273"/>
  <c r="BJ140" i="273"/>
  <c r="BJ72" i="280"/>
  <c r="BJ73" i="280"/>
  <c r="BJ74" i="280"/>
  <c r="BK138" i="273"/>
  <c r="BJ135" i="273"/>
  <c r="BJ136" i="273"/>
  <c r="BJ139" i="273"/>
  <c r="BK140" i="273"/>
  <c r="BK72" i="280"/>
  <c r="BK73" i="280"/>
  <c r="BK74" i="280"/>
  <c r="BL138" i="273"/>
  <c r="BK135" i="273"/>
  <c r="BK136" i="273"/>
  <c r="BK139" i="273"/>
  <c r="BL140" i="273"/>
  <c r="BL72" i="280"/>
  <c r="BL73" i="280"/>
  <c r="BL74" i="280"/>
  <c r="BM138" i="273"/>
  <c r="BL135" i="273"/>
  <c r="BL136" i="273"/>
  <c r="BL139" i="273"/>
  <c r="BM140" i="273"/>
  <c r="BM72" i="280"/>
  <c r="BM73" i="280"/>
  <c r="BM74" i="280"/>
  <c r="BN138" i="273"/>
  <c r="BM135" i="273"/>
  <c r="BM136" i="273"/>
  <c r="BM139" i="273"/>
  <c r="BN140" i="273"/>
  <c r="BN72" i="280"/>
  <c r="BN73" i="280"/>
  <c r="BN74" i="280"/>
  <c r="BO138" i="273"/>
  <c r="BN135" i="273"/>
  <c r="BN136" i="273"/>
  <c r="BN139" i="273"/>
  <c r="BO140" i="273"/>
  <c r="BO72" i="280"/>
  <c r="BO73" i="280"/>
  <c r="BO74" i="280"/>
  <c r="BP138" i="273"/>
  <c r="BO135" i="273"/>
  <c r="BO136" i="273"/>
  <c r="BO139" i="273"/>
  <c r="BP140" i="273"/>
  <c r="BP72" i="280"/>
  <c r="BP73" i="280"/>
  <c r="BP74" i="280"/>
  <c r="BQ138" i="273"/>
  <c r="BP135" i="273"/>
  <c r="BP136" i="273"/>
  <c r="BP139" i="273"/>
  <c r="BQ140" i="273"/>
  <c r="BQ72" i="280"/>
  <c r="BQ73" i="280"/>
  <c r="BQ74" i="280"/>
  <c r="BR138" i="273"/>
  <c r="BQ135" i="273"/>
  <c r="BQ136" i="273"/>
  <c r="BQ139" i="273"/>
  <c r="BR140" i="273"/>
  <c r="BR72" i="280"/>
  <c r="BR73" i="280"/>
  <c r="BR74" i="280"/>
  <c r="BS138" i="273"/>
  <c r="BR135" i="273"/>
  <c r="BR136" i="273"/>
  <c r="BR139" i="273"/>
  <c r="BS140" i="273"/>
  <c r="BS72" i="280"/>
  <c r="BS73" i="280"/>
  <c r="BS74" i="280"/>
  <c r="BT138" i="273"/>
  <c r="BS135" i="273"/>
  <c r="BS136" i="273"/>
  <c r="BS139" i="273"/>
  <c r="BT140" i="273"/>
  <c r="BT72" i="280"/>
  <c r="BT73" i="280"/>
  <c r="BT74" i="280"/>
  <c r="BU138" i="273"/>
  <c r="BT135" i="273"/>
  <c r="BT136" i="273"/>
  <c r="BT139" i="273"/>
  <c r="BU140" i="273"/>
  <c r="BU72" i="280"/>
  <c r="BU73" i="280"/>
  <c r="BU74" i="280"/>
  <c r="BV138" i="273"/>
  <c r="BU135" i="273"/>
  <c r="BU136" i="273"/>
  <c r="BU139" i="273"/>
  <c r="BV140" i="273"/>
  <c r="BV72" i="280"/>
  <c r="BV73" i="280"/>
  <c r="BV74" i="280"/>
  <c r="BW138" i="273"/>
  <c r="BV135" i="273"/>
  <c r="BV136" i="273"/>
  <c r="BV139" i="273"/>
  <c r="BW140" i="273"/>
  <c r="BW72" i="280"/>
  <c r="BW73" i="280"/>
  <c r="BW74" i="280"/>
  <c r="BX138" i="273"/>
  <c r="BW135" i="273"/>
  <c r="BW136" i="273"/>
  <c r="BW139" i="273"/>
  <c r="BX140" i="273"/>
  <c r="BX72" i="280"/>
  <c r="BX73" i="280"/>
  <c r="BX74" i="280"/>
  <c r="BY138" i="273"/>
  <c r="BX135" i="273"/>
  <c r="BX136" i="273"/>
  <c r="BX139" i="273"/>
  <c r="BY140" i="273"/>
  <c r="BY72" i="280"/>
  <c r="BY73" i="280"/>
  <c r="BY74" i="280"/>
  <c r="BZ138" i="273"/>
  <c r="BY135" i="273"/>
  <c r="BY136" i="273"/>
  <c r="BY139" i="273"/>
  <c r="BZ140" i="273"/>
  <c r="BZ72" i="280"/>
  <c r="BZ73" i="280"/>
  <c r="BZ74" i="280"/>
  <c r="CA138" i="273"/>
  <c r="BZ135" i="273"/>
  <c r="BZ136" i="273"/>
  <c r="BZ139" i="273"/>
  <c r="CA140" i="273"/>
  <c r="CA72" i="280"/>
  <c r="CA73" i="280"/>
  <c r="CA74" i="280"/>
  <c r="CB138" i="273"/>
  <c r="CA135" i="273"/>
  <c r="CA136" i="273"/>
  <c r="CA139" i="273"/>
  <c r="CB140" i="273"/>
  <c r="CB72" i="280"/>
  <c r="CB73" i="280"/>
  <c r="CB74" i="280"/>
  <c r="CC138" i="273"/>
  <c r="CB135" i="273"/>
  <c r="CB136" i="273"/>
  <c r="CB139" i="273"/>
  <c r="CC140" i="273"/>
  <c r="CC72" i="280"/>
  <c r="CC73" i="280"/>
  <c r="CC74" i="280"/>
  <c r="CD138" i="273"/>
  <c r="CC135" i="273"/>
  <c r="CC136" i="273"/>
  <c r="CC139" i="273"/>
  <c r="CD140" i="273"/>
  <c r="CD72" i="280"/>
  <c r="CD73" i="280"/>
  <c r="CD74" i="280"/>
  <c r="CE138" i="273"/>
  <c r="CD135" i="273"/>
  <c r="CD136" i="273"/>
  <c r="CD139" i="273"/>
  <c r="CE140" i="273"/>
  <c r="CE72" i="280"/>
  <c r="CE73" i="280"/>
  <c r="CE74" i="280"/>
  <c r="CF138" i="273"/>
  <c r="CE135" i="273"/>
  <c r="CE136" i="273"/>
  <c r="CE139" i="273"/>
  <c r="CF140" i="273"/>
  <c r="CF72" i="280"/>
  <c r="CF73" i="280"/>
  <c r="CF74" i="280"/>
  <c r="CG138" i="273"/>
  <c r="CF135" i="273"/>
  <c r="CF136" i="273"/>
  <c r="CF139" i="273"/>
  <c r="CG140" i="273"/>
  <c r="CG72" i="280"/>
  <c r="CG73" i="280"/>
  <c r="CG74" i="280"/>
  <c r="CH138" i="273"/>
  <c r="CG135" i="273"/>
  <c r="CG136" i="273"/>
  <c r="CG139" i="273"/>
  <c r="CH140" i="273"/>
  <c r="CH72" i="280"/>
  <c r="CH73" i="280"/>
  <c r="CH74" i="280"/>
  <c r="CI138" i="273"/>
  <c r="CH135" i="273"/>
  <c r="CH136" i="273"/>
  <c r="CH139" i="273"/>
  <c r="CI140" i="273"/>
  <c r="CI72" i="280"/>
  <c r="CI73" i="280"/>
  <c r="CI74" i="280"/>
  <c r="CJ138" i="273"/>
  <c r="CI135" i="273"/>
  <c r="CI136" i="273"/>
  <c r="CI139" i="273"/>
  <c r="CJ140" i="273"/>
  <c r="CJ72" i="280"/>
  <c r="CJ73" i="280"/>
  <c r="CJ74" i="280"/>
  <c r="CK138" i="273"/>
  <c r="CJ135" i="273"/>
  <c r="CJ136" i="273"/>
  <c r="CJ139" i="273"/>
  <c r="CK140" i="273"/>
  <c r="CK72" i="280"/>
  <c r="CK73" i="280"/>
  <c r="CK74" i="280"/>
  <c r="CL138" i="273"/>
  <c r="CK135" i="273"/>
  <c r="CK136" i="273"/>
  <c r="CK139" i="273"/>
  <c r="CL140" i="273"/>
  <c r="CL72" i="280"/>
  <c r="CL73" i="280"/>
  <c r="CL74" i="280"/>
  <c r="CM138" i="273"/>
  <c r="CL135" i="273"/>
  <c r="CL136" i="273"/>
  <c r="CL139" i="273"/>
  <c r="CM140" i="273"/>
  <c r="CM72" i="280"/>
  <c r="CM73" i="280"/>
  <c r="CM74" i="280"/>
  <c r="CN138" i="273"/>
  <c r="CM135" i="273"/>
  <c r="CM136" i="273"/>
  <c r="CM139" i="273"/>
  <c r="CN140" i="273"/>
  <c r="CN72" i="280"/>
  <c r="CN73" i="280"/>
  <c r="CN74" i="280"/>
  <c r="CO138" i="273"/>
  <c r="CN135" i="273"/>
  <c r="CN136" i="273"/>
  <c r="CN139" i="273"/>
  <c r="CO140" i="273"/>
  <c r="CO72" i="280"/>
  <c r="CO73" i="280"/>
  <c r="CO74" i="280"/>
  <c r="CP138" i="273"/>
  <c r="CO135" i="273"/>
  <c r="CO136" i="273"/>
  <c r="CO139" i="273"/>
  <c r="CP140" i="273"/>
  <c r="CP72" i="280"/>
  <c r="CP73" i="280"/>
  <c r="CP74" i="280"/>
  <c r="CQ138" i="273"/>
  <c r="CP135" i="273"/>
  <c r="CP136" i="273"/>
  <c r="CP139" i="273"/>
  <c r="CQ140" i="273"/>
  <c r="CQ72" i="280"/>
  <c r="CQ73" i="280"/>
  <c r="CQ74" i="280"/>
  <c r="CR138" i="273"/>
  <c r="CQ135" i="273"/>
  <c r="CQ136" i="273"/>
  <c r="CQ139" i="273"/>
  <c r="CR140" i="273"/>
  <c r="CR72" i="280"/>
  <c r="CR73" i="280"/>
  <c r="CR74" i="280"/>
  <c r="CS138" i="273"/>
  <c r="CR135" i="273"/>
  <c r="CR136" i="273"/>
  <c r="CR139" i="273"/>
  <c r="CS140" i="273"/>
  <c r="CS72" i="280"/>
  <c r="CS73" i="280"/>
  <c r="CS74" i="280"/>
  <c r="CT138" i="273"/>
  <c r="CS135" i="273"/>
  <c r="CS136" i="273"/>
  <c r="CS139" i="273"/>
  <c r="CT140" i="273"/>
  <c r="CT72" i="280"/>
  <c r="CT73" i="280"/>
  <c r="CT74" i="280"/>
  <c r="CU138" i="273"/>
  <c r="CT135" i="273"/>
  <c r="CT136" i="273"/>
  <c r="CT139" i="273"/>
  <c r="CU140" i="273"/>
  <c r="CU72" i="280"/>
  <c r="CU73" i="280"/>
  <c r="CU74" i="280"/>
  <c r="CV138" i="273"/>
  <c r="CU135" i="273"/>
  <c r="CU136" i="273"/>
  <c r="CU139" i="273"/>
  <c r="CV140" i="273"/>
  <c r="CV72" i="280"/>
  <c r="CV73" i="280"/>
  <c r="CV74" i="280"/>
  <c r="CW138" i="273"/>
  <c r="CV135" i="273"/>
  <c r="CV136" i="273"/>
  <c r="CV139" i="273"/>
  <c r="CW140" i="273"/>
  <c r="CW72" i="280"/>
  <c r="CW73" i="280"/>
  <c r="CW74" i="280"/>
  <c r="CX138" i="273"/>
  <c r="CW135" i="273"/>
  <c r="CW136" i="273"/>
  <c r="CW139" i="273"/>
  <c r="CX140" i="273"/>
  <c r="CX72" i="280"/>
  <c r="CX73" i="280"/>
  <c r="CX74" i="280"/>
  <c r="CY138" i="273"/>
  <c r="CX135" i="273"/>
  <c r="CX136" i="273"/>
  <c r="CX139" i="273"/>
  <c r="CY140" i="273"/>
  <c r="CY72" i="280"/>
  <c r="CY73" i="280"/>
  <c r="CY74" i="280"/>
  <c r="CZ138" i="273"/>
  <c r="CY135" i="273"/>
  <c r="CY136" i="273"/>
  <c r="CY139" i="273"/>
  <c r="CZ140" i="273"/>
  <c r="CZ72" i="280"/>
  <c r="CZ73" i="280"/>
  <c r="CZ74" i="280"/>
  <c r="DA138" i="273"/>
  <c r="CZ135" i="273"/>
  <c r="CZ136" i="273"/>
  <c r="CZ139" i="273"/>
  <c r="DA140" i="273"/>
  <c r="DA72" i="280"/>
  <c r="DA73" i="280"/>
  <c r="DA74" i="280"/>
  <c r="DB138" i="273"/>
  <c r="DA135" i="273"/>
  <c r="DA136" i="273"/>
  <c r="DA139" i="273"/>
  <c r="DB140" i="273"/>
  <c r="DB72" i="280"/>
  <c r="DB73" i="280"/>
  <c r="DB74" i="280"/>
  <c r="DC138" i="273"/>
  <c r="DB135" i="273"/>
  <c r="DB136" i="273"/>
  <c r="DB139" i="273"/>
  <c r="DC140" i="273"/>
  <c r="DC72" i="280"/>
  <c r="DC73" i="280"/>
  <c r="DC74" i="280"/>
  <c r="DD138" i="273"/>
  <c r="DC135" i="273"/>
  <c r="DC136" i="273"/>
  <c r="DC139" i="273"/>
  <c r="DD140" i="273"/>
  <c r="DD72" i="280"/>
  <c r="DD73" i="280"/>
  <c r="DD74" i="280"/>
  <c r="DE138" i="273"/>
  <c r="DD135" i="273"/>
  <c r="DD136" i="273"/>
  <c r="DD139" i="273"/>
  <c r="DE140" i="273"/>
  <c r="DE72" i="280"/>
  <c r="DE73" i="280"/>
  <c r="DE74" i="280"/>
  <c r="DF138" i="273"/>
  <c r="DE135" i="273"/>
  <c r="DE136" i="273"/>
  <c r="DE139" i="273"/>
  <c r="DF140" i="273"/>
  <c r="DF72" i="280"/>
  <c r="DF73" i="280"/>
  <c r="DF74" i="280"/>
  <c r="DG138" i="273"/>
  <c r="DF135" i="273"/>
  <c r="DF136" i="273"/>
  <c r="DF139" i="273"/>
  <c r="DG140" i="273"/>
  <c r="DG72" i="280"/>
  <c r="DG73" i="280"/>
  <c r="DG74" i="280"/>
  <c r="DH138" i="273"/>
  <c r="DG135" i="273"/>
  <c r="DG136" i="273"/>
  <c r="DG139" i="273"/>
  <c r="DH140" i="273"/>
  <c r="DH72" i="280"/>
  <c r="DH73" i="280"/>
  <c r="DH74" i="280"/>
  <c r="DI138" i="273"/>
  <c r="DH135" i="273"/>
  <c r="DH136" i="273"/>
  <c r="DH139" i="273"/>
  <c r="DI140" i="273"/>
  <c r="DI72" i="280"/>
  <c r="DI73" i="280"/>
  <c r="DI74" i="280"/>
  <c r="DJ138" i="273"/>
  <c r="DI135" i="273"/>
  <c r="DI136" i="273"/>
  <c r="DI139" i="273"/>
  <c r="DJ140" i="273"/>
  <c r="DJ72" i="280"/>
  <c r="DJ73" i="280"/>
  <c r="DJ74" i="280"/>
  <c r="DK138" i="273"/>
  <c r="DJ135" i="273"/>
  <c r="DJ136" i="273"/>
  <c r="DJ139" i="273"/>
  <c r="DK140" i="273"/>
  <c r="DK72" i="280"/>
  <c r="DK73" i="280"/>
  <c r="DK74" i="280"/>
  <c r="DL138" i="273"/>
  <c r="DK135" i="273"/>
  <c r="DK136" i="273"/>
  <c r="DK139" i="273"/>
  <c r="DL140" i="273"/>
  <c r="DL72" i="280"/>
  <c r="DL73" i="280"/>
  <c r="DL74" i="280"/>
  <c r="DM138" i="273"/>
  <c r="DL135" i="273"/>
  <c r="DL136" i="273"/>
  <c r="DL139" i="273"/>
  <c r="DM140" i="273"/>
  <c r="DM72" i="280"/>
  <c r="DM73" i="280"/>
  <c r="DM74" i="280"/>
  <c r="DN138" i="273"/>
  <c r="DM135" i="273"/>
  <c r="DM136" i="273"/>
  <c r="DM139" i="273"/>
  <c r="DN140" i="273"/>
  <c r="DN72" i="280"/>
  <c r="DN73" i="280"/>
  <c r="DN74" i="280"/>
  <c r="DO138" i="273"/>
  <c r="DN135" i="273"/>
  <c r="DN136" i="273"/>
  <c r="DN139" i="273"/>
  <c r="DO140" i="273"/>
  <c r="DO72" i="280"/>
  <c r="DO73" i="280"/>
  <c r="DO74" i="280"/>
  <c r="DP138" i="273"/>
  <c r="DO135" i="273"/>
  <c r="DO136" i="273"/>
  <c r="DO139" i="273"/>
  <c r="DP140" i="273"/>
  <c r="DP72" i="280"/>
  <c r="DP73" i="280"/>
  <c r="DP74" i="280"/>
  <c r="DQ138" i="273"/>
  <c r="DP135" i="273"/>
  <c r="DP136" i="273"/>
  <c r="DP139" i="273"/>
  <c r="DQ140" i="273"/>
  <c r="DQ72" i="280"/>
  <c r="DQ73" i="280"/>
  <c r="DQ74" i="280"/>
  <c r="DR138" i="273"/>
  <c r="DQ135" i="273"/>
  <c r="DQ136" i="273"/>
  <c r="DQ139" i="273"/>
  <c r="DR140" i="273"/>
  <c r="DR72" i="280"/>
  <c r="DR73" i="280"/>
  <c r="DR74" i="280"/>
  <c r="DS138" i="273"/>
  <c r="DR135" i="273"/>
  <c r="DR136" i="273"/>
  <c r="DR139" i="273"/>
  <c r="DS140" i="273"/>
  <c r="DS72" i="280"/>
  <c r="DS73" i="280"/>
  <c r="DS74" i="280"/>
  <c r="DT138" i="273"/>
  <c r="DS135" i="273"/>
  <c r="DS136" i="273"/>
  <c r="DS139" i="273"/>
  <c r="DT140" i="273"/>
  <c r="DT72" i="280"/>
  <c r="DT73" i="280"/>
  <c r="DT74" i="280"/>
  <c r="DU138" i="273"/>
  <c r="DT135" i="273"/>
  <c r="DT136" i="273"/>
  <c r="DT139" i="273"/>
  <c r="DU140" i="273"/>
  <c r="DU72" i="280"/>
  <c r="DU73" i="280"/>
  <c r="DU74" i="280"/>
  <c r="DV138" i="273"/>
  <c r="DU135" i="273"/>
  <c r="DU136" i="273"/>
  <c r="DU139" i="273"/>
  <c r="DV140" i="273"/>
  <c r="DV72" i="280"/>
  <c r="DV73" i="280"/>
  <c r="DV74" i="280"/>
  <c r="DW138" i="273"/>
  <c r="DV135" i="273"/>
  <c r="DV136" i="273"/>
  <c r="DV139" i="273"/>
  <c r="DW140" i="273"/>
  <c r="DW72" i="280"/>
  <c r="DW73" i="280"/>
  <c r="DW74" i="280"/>
  <c r="DX138" i="273"/>
  <c r="DW135" i="273"/>
  <c r="DW136" i="273"/>
  <c r="DW139" i="273"/>
  <c r="DX140" i="273"/>
  <c r="DX72" i="280"/>
  <c r="DX73" i="280"/>
  <c r="DX74" i="280"/>
  <c r="DY138" i="273"/>
  <c r="DX135" i="273"/>
  <c r="DX136" i="273"/>
  <c r="DX139" i="273"/>
  <c r="DY140" i="273"/>
  <c r="DY72" i="280"/>
  <c r="DY73" i="280"/>
  <c r="DY74" i="280"/>
  <c r="DZ138" i="273"/>
  <c r="DY135" i="273"/>
  <c r="DY136" i="273"/>
  <c r="DY139" i="273"/>
  <c r="DZ140" i="273"/>
  <c r="DZ72" i="280"/>
  <c r="DZ73" i="280"/>
  <c r="DZ74" i="280"/>
  <c r="EA138" i="273"/>
  <c r="DZ135" i="273"/>
  <c r="DZ136" i="273"/>
  <c r="DZ139" i="273"/>
  <c r="EA140" i="273"/>
  <c r="EA72" i="280"/>
  <c r="EA73" i="280"/>
  <c r="EA74" i="280"/>
  <c r="EB138" i="273"/>
  <c r="EA135" i="273"/>
  <c r="EA136" i="273"/>
  <c r="EA139" i="273"/>
  <c r="EB140" i="273"/>
  <c r="EB72" i="280"/>
  <c r="EB73" i="280"/>
  <c r="EB74" i="280"/>
  <c r="EC138" i="273"/>
  <c r="EB135" i="273"/>
  <c r="EB136" i="273"/>
  <c r="EB139" i="273"/>
  <c r="EC140" i="273"/>
  <c r="EC72" i="280"/>
  <c r="EC73" i="280"/>
  <c r="EC74" i="280"/>
  <c r="ED138" i="273"/>
  <c r="EC135" i="273"/>
  <c r="EC136" i="273"/>
  <c r="EC139" i="273"/>
  <c r="ED140" i="273"/>
  <c r="ED72" i="280"/>
  <c r="ED73" i="280"/>
  <c r="ED74" i="280"/>
  <c r="EE138" i="273"/>
  <c r="ED135" i="273"/>
  <c r="ED136" i="273"/>
  <c r="ED139" i="273"/>
  <c r="EE140" i="273"/>
  <c r="EE72" i="280"/>
  <c r="EE73" i="280"/>
  <c r="EE74" i="280"/>
  <c r="EF138" i="273"/>
  <c r="EE135" i="273"/>
  <c r="EE136" i="273"/>
  <c r="EE139" i="273"/>
  <c r="EF140" i="273"/>
  <c r="EF72" i="280"/>
  <c r="EF73" i="280"/>
  <c r="EF74" i="280"/>
  <c r="EG138" i="273"/>
  <c r="EF135" i="273"/>
  <c r="EF136" i="273"/>
  <c r="EF139" i="273"/>
  <c r="EG140" i="273"/>
  <c r="EG72" i="280"/>
  <c r="EG73" i="280"/>
  <c r="EG74" i="280"/>
  <c r="EH138" i="273"/>
  <c r="EG135" i="273"/>
  <c r="EG136" i="273"/>
  <c r="EG139" i="273"/>
  <c r="EH140" i="273"/>
  <c r="EH72" i="280"/>
  <c r="EH73" i="280"/>
  <c r="EH74" i="280"/>
  <c r="EI138" i="273"/>
  <c r="EH135" i="273"/>
  <c r="EH136" i="273"/>
  <c r="EH139" i="273"/>
  <c r="EI140" i="273"/>
  <c r="EI72" i="280"/>
  <c r="EI73" i="280"/>
  <c r="EI74" i="280"/>
  <c r="EJ138" i="273"/>
  <c r="EI135" i="273"/>
  <c r="EI136" i="273"/>
  <c r="EI139" i="273"/>
  <c r="EJ140" i="273"/>
  <c r="EJ72" i="280"/>
  <c r="EJ73" i="280"/>
  <c r="EJ74" i="280"/>
  <c r="EK138" i="273"/>
  <c r="EJ135" i="273"/>
  <c r="EJ136" i="273"/>
  <c r="EJ139" i="273"/>
  <c r="EK140" i="273"/>
  <c r="EK72" i="280"/>
  <c r="EK73" i="280"/>
  <c r="EK74" i="280"/>
  <c r="EL138" i="273"/>
  <c r="EK135" i="273"/>
  <c r="EK136" i="273"/>
  <c r="EK139" i="273"/>
  <c r="EL140" i="273"/>
  <c r="EL72" i="280"/>
  <c r="EL73" i="280"/>
  <c r="EL74" i="280"/>
  <c r="EM138" i="273"/>
  <c r="EL135" i="273"/>
  <c r="EL136" i="273"/>
  <c r="EL139" i="273"/>
  <c r="EM140" i="273"/>
  <c r="EM72" i="280"/>
  <c r="EM73" i="280"/>
  <c r="EM74" i="280"/>
  <c r="EN138" i="273"/>
  <c r="EM135" i="273"/>
  <c r="EM136" i="273"/>
  <c r="EM139" i="273"/>
  <c r="EN140" i="273"/>
  <c r="EN72" i="280"/>
  <c r="EN73" i="280"/>
  <c r="EN74" i="280"/>
  <c r="EO138" i="273"/>
  <c r="EN135" i="273"/>
  <c r="EN136" i="273"/>
  <c r="EN139" i="273"/>
  <c r="EO140" i="273"/>
  <c r="EO72" i="280"/>
  <c r="EO73" i="280"/>
  <c r="EO74" i="280"/>
  <c r="EP138" i="273"/>
  <c r="EO135" i="273"/>
  <c r="EO136" i="273"/>
  <c r="EO139" i="273"/>
  <c r="EP140" i="273"/>
  <c r="EP72" i="280"/>
  <c r="EP73" i="280"/>
  <c r="EP74" i="280"/>
  <c r="EQ138" i="273"/>
  <c r="EP135" i="273"/>
  <c r="EP136" i="273"/>
  <c r="EP139" i="273"/>
  <c r="EQ140" i="273"/>
  <c r="EQ72" i="280"/>
  <c r="EQ73" i="280"/>
  <c r="EQ74" i="280"/>
  <c r="ER138" i="273"/>
  <c r="EQ135" i="273"/>
  <c r="EQ136" i="273"/>
  <c r="EQ139" i="273"/>
  <c r="ER140" i="273"/>
  <c r="ER72" i="280"/>
  <c r="ER73" i="280"/>
  <c r="ER74" i="280"/>
  <c r="ES138" i="273"/>
  <c r="ER135" i="273"/>
  <c r="ER136" i="273"/>
  <c r="ER139" i="273"/>
  <c r="ES140" i="273"/>
  <c r="ES72" i="280"/>
  <c r="ES73" i="280"/>
  <c r="ES74" i="280"/>
  <c r="ET138" i="273"/>
  <c r="ES135" i="273"/>
  <c r="ES136" i="273"/>
  <c r="ES139" i="273"/>
  <c r="ET140" i="273"/>
  <c r="ET72" i="280"/>
  <c r="ET73" i="280"/>
  <c r="ET74" i="280"/>
  <c r="EU138" i="273"/>
  <c r="ET135" i="273"/>
  <c r="ET136" i="273"/>
  <c r="ET139" i="273"/>
  <c r="EU140" i="273"/>
  <c r="EU72" i="280"/>
  <c r="EU73" i="280"/>
  <c r="EU74" i="280"/>
  <c r="EV138" i="273"/>
  <c r="EU135" i="273"/>
  <c r="EU136" i="273"/>
  <c r="EU139" i="273"/>
  <c r="EV140" i="273"/>
  <c r="EV72" i="280"/>
  <c r="EV73" i="280"/>
  <c r="EV74" i="280"/>
  <c r="EW138" i="273"/>
  <c r="EV135" i="273"/>
  <c r="EV136" i="273"/>
  <c r="EV139" i="273"/>
  <c r="EW140" i="273"/>
  <c r="EW72" i="280"/>
  <c r="EW73" i="280"/>
  <c r="EW74" i="280"/>
  <c r="EX138" i="273"/>
  <c r="EW135" i="273"/>
  <c r="EW136" i="273"/>
  <c r="EW139" i="273"/>
  <c r="EX140" i="273"/>
  <c r="EX72" i="280"/>
  <c r="EX73" i="280"/>
  <c r="EX74" i="280"/>
  <c r="EY138" i="273"/>
  <c r="EX135" i="273"/>
  <c r="EX136" i="273"/>
  <c r="EX139" i="273"/>
  <c r="EY140" i="273"/>
  <c r="EY72" i="280"/>
  <c r="EY73" i="280"/>
  <c r="EY74" i="280"/>
  <c r="EZ138" i="273"/>
  <c r="EY135" i="273"/>
  <c r="EY136" i="273"/>
  <c r="EY139" i="273"/>
  <c r="EZ140" i="273"/>
  <c r="EZ72" i="280"/>
  <c r="EZ73" i="280"/>
  <c r="EZ74" i="280"/>
  <c r="FA138" i="273"/>
  <c r="EZ135" i="273"/>
  <c r="EZ136" i="273"/>
  <c r="EZ139" i="273"/>
  <c r="FA140" i="273"/>
  <c r="FA72" i="280"/>
  <c r="FA73" i="280"/>
  <c r="FA74" i="280"/>
  <c r="FB138" i="273"/>
  <c r="FA135" i="273"/>
  <c r="FA136" i="273"/>
  <c r="FA139" i="273"/>
  <c r="FB140" i="273"/>
  <c r="FB72" i="280"/>
  <c r="FB73" i="280"/>
  <c r="FB74" i="280"/>
  <c r="FC138" i="273"/>
  <c r="FB135" i="273"/>
  <c r="FB136" i="273"/>
  <c r="FB139" i="273"/>
  <c r="FC140" i="273"/>
  <c r="FC72" i="280"/>
  <c r="FC73" i="280"/>
  <c r="FC74" i="280"/>
  <c r="FD138" i="273"/>
  <c r="FC135" i="273"/>
  <c r="FC136" i="273"/>
  <c r="FC139" i="273"/>
  <c r="FD140" i="273"/>
  <c r="FD72" i="280"/>
  <c r="FD73" i="280"/>
  <c r="FD74" i="280"/>
  <c r="FE138" i="273"/>
  <c r="FD135" i="273"/>
  <c r="FD136" i="273"/>
  <c r="FD139" i="273"/>
  <c r="FE140" i="273"/>
  <c r="FE72" i="280"/>
  <c r="FE73" i="280"/>
  <c r="FE74" i="280"/>
  <c r="FF138" i="273"/>
  <c r="FE135" i="273"/>
  <c r="FE136" i="273"/>
  <c r="FE139" i="273"/>
  <c r="FF140" i="273"/>
  <c r="FF72" i="280"/>
  <c r="FF73" i="280"/>
  <c r="FF74" i="280"/>
  <c r="FG138" i="273"/>
  <c r="FF135" i="273"/>
  <c r="FF136" i="273"/>
  <c r="FF139" i="273"/>
  <c r="FG140" i="273"/>
  <c r="FG72" i="280"/>
  <c r="FG73" i="280"/>
  <c r="FG74" i="280"/>
  <c r="FH138" i="273"/>
  <c r="FG135" i="273"/>
  <c r="FG136" i="273"/>
  <c r="FG139" i="273"/>
  <c r="FH140" i="273"/>
  <c r="FH72" i="280"/>
  <c r="FH73" i="280"/>
  <c r="FH74" i="280"/>
  <c r="FI138" i="273"/>
  <c r="FH135" i="273"/>
  <c r="FH136" i="273"/>
  <c r="FH139" i="273"/>
  <c r="FI140" i="273"/>
  <c r="FI72" i="280"/>
  <c r="FI73" i="280"/>
  <c r="FI74" i="280"/>
  <c r="FJ138" i="273"/>
  <c r="FI135" i="273"/>
  <c r="FI136" i="273"/>
  <c r="FI139" i="273"/>
  <c r="FJ140" i="273"/>
  <c r="FJ72" i="280"/>
  <c r="FJ73" i="280"/>
  <c r="FJ74" i="280"/>
  <c r="FK138" i="273"/>
  <c r="FJ135" i="273"/>
  <c r="FJ136" i="273"/>
  <c r="FJ139" i="273"/>
  <c r="FK140" i="273"/>
  <c r="FK72" i="280"/>
  <c r="FK73" i="280"/>
  <c r="FK74" i="280"/>
  <c r="FL138" i="273"/>
  <c r="FK135" i="273"/>
  <c r="FK136" i="273"/>
  <c r="FK139" i="273"/>
  <c r="FL140" i="273"/>
  <c r="FL72" i="280"/>
  <c r="FL73" i="280"/>
  <c r="FL74" i="280"/>
  <c r="FM138" i="273"/>
  <c r="FL135" i="273"/>
  <c r="FL136" i="273"/>
  <c r="FL139" i="273"/>
  <c r="FM140" i="273"/>
  <c r="FM72" i="280"/>
  <c r="FM73" i="280"/>
  <c r="FM74" i="280"/>
  <c r="FN138" i="273"/>
  <c r="FM135" i="273"/>
  <c r="FM136" i="273"/>
  <c r="FM139" i="273"/>
  <c r="FN140" i="273"/>
  <c r="FN72" i="280"/>
  <c r="FN73" i="280"/>
  <c r="FN74" i="280"/>
  <c r="FO138" i="273"/>
  <c r="FN135" i="273"/>
  <c r="FN136" i="273"/>
  <c r="FN139" i="273"/>
  <c r="FO140" i="273"/>
  <c r="FO72" i="280"/>
  <c r="FO73" i="280"/>
  <c r="FO74" i="280"/>
  <c r="FP138" i="273"/>
  <c r="FO135" i="273"/>
  <c r="FO136" i="273"/>
  <c r="FO139" i="273"/>
  <c r="FP140" i="273"/>
  <c r="FP72" i="280"/>
  <c r="FP73" i="280"/>
  <c r="FP74" i="280"/>
  <c r="FQ138" i="273"/>
  <c r="FP135" i="273"/>
  <c r="FP136" i="273"/>
  <c r="FP139" i="273"/>
  <c r="FQ140" i="273"/>
  <c r="FQ72" i="280"/>
  <c r="FQ73" i="280"/>
  <c r="FQ74" i="280"/>
  <c r="FR138" i="273"/>
  <c r="FQ135" i="273"/>
  <c r="FQ136" i="273"/>
  <c r="FQ139" i="273"/>
  <c r="FR140" i="273"/>
  <c r="FR72" i="280"/>
  <c r="FR73" i="280"/>
  <c r="FR74" i="280"/>
  <c r="FS138" i="273"/>
  <c r="FR135" i="273"/>
  <c r="FR136" i="273"/>
  <c r="FR139" i="273"/>
  <c r="FS140" i="273"/>
  <c r="FS72" i="280"/>
  <c r="FS73" i="280"/>
  <c r="FS74" i="280"/>
  <c r="FT138" i="273"/>
  <c r="FS135" i="273"/>
  <c r="FS136" i="273"/>
  <c r="FS139" i="273"/>
  <c r="FT140" i="273"/>
  <c r="FT72" i="280"/>
  <c r="FT73" i="280"/>
  <c r="FT74" i="280"/>
  <c r="FU138" i="273"/>
  <c r="FT135" i="273"/>
  <c r="FT136" i="273"/>
  <c r="FT139" i="273"/>
  <c r="FU140" i="273"/>
  <c r="FU72" i="280"/>
  <c r="FU73" i="280"/>
  <c r="FU74" i="280"/>
  <c r="FV138" i="273"/>
  <c r="FU135" i="273"/>
  <c r="FU136" i="273"/>
  <c r="FU139" i="273"/>
  <c r="FV140" i="273"/>
  <c r="FV72" i="280"/>
  <c r="FV73" i="280"/>
  <c r="FV74" i="280"/>
  <c r="FW138" i="273"/>
  <c r="FV135" i="273"/>
  <c r="FV136" i="273"/>
  <c r="FV139" i="273"/>
  <c r="FW140" i="273"/>
  <c r="FW72" i="280"/>
  <c r="FW73" i="280"/>
  <c r="FW74" i="280"/>
  <c r="FX138" i="273"/>
  <c r="FW135" i="273"/>
  <c r="FW136" i="273"/>
  <c r="FW139" i="273"/>
  <c r="FX140" i="273"/>
  <c r="FX72" i="280"/>
  <c r="FX73" i="280"/>
  <c r="FX74" i="280"/>
  <c r="FY138" i="273"/>
  <c r="FX135" i="273"/>
  <c r="FX136" i="273"/>
  <c r="FX139" i="273"/>
  <c r="FY140" i="273"/>
  <c r="FY72" i="280"/>
  <c r="FY73" i="280"/>
  <c r="FY74" i="280"/>
  <c r="FZ138" i="273"/>
  <c r="FY135" i="273"/>
  <c r="FY136" i="273"/>
  <c r="FY139" i="273"/>
  <c r="FZ140" i="273"/>
  <c r="FZ72" i="280"/>
  <c r="FZ73" i="280"/>
  <c r="FZ74" i="280"/>
  <c r="GA138" i="273"/>
  <c r="FZ135" i="273"/>
  <c r="FZ136" i="273"/>
  <c r="FZ139" i="273"/>
  <c r="GA140" i="273"/>
  <c r="GA72" i="280"/>
  <c r="GA73" i="280"/>
  <c r="GA74" i="280"/>
  <c r="GB138" i="273"/>
  <c r="GA135" i="273"/>
  <c r="GA136" i="273"/>
  <c r="GA139" i="273"/>
  <c r="GB140" i="273"/>
  <c r="GB72" i="280"/>
  <c r="GB73" i="280"/>
  <c r="GB74" i="280"/>
  <c r="GC138" i="273"/>
  <c r="GB135" i="273"/>
  <c r="GB136" i="273"/>
  <c r="GB139" i="273"/>
  <c r="GC140" i="273"/>
  <c r="GC72" i="280"/>
  <c r="GC73" i="280"/>
  <c r="GC74" i="280"/>
  <c r="GD138" i="273"/>
  <c r="GC135" i="273"/>
  <c r="GC136" i="273"/>
  <c r="GC139" i="273"/>
  <c r="GD140" i="273"/>
  <c r="GD72" i="280"/>
  <c r="GD73" i="280"/>
  <c r="GD74" i="280"/>
  <c r="GE138" i="273"/>
  <c r="GD135" i="273"/>
  <c r="GD136" i="273"/>
  <c r="GD139" i="273"/>
  <c r="GE140" i="273"/>
  <c r="GE72" i="280"/>
  <c r="GE73" i="280"/>
  <c r="GE74" i="280"/>
  <c r="GF138" i="273"/>
  <c r="GE135" i="273"/>
  <c r="GE136" i="273"/>
  <c r="GE139" i="273"/>
  <c r="GF140" i="273"/>
  <c r="GF72" i="280"/>
  <c r="GF73" i="280"/>
  <c r="GF74" i="280"/>
  <c r="GG138" i="273"/>
  <c r="GF135" i="273"/>
  <c r="GF136" i="273"/>
  <c r="GF139" i="273"/>
  <c r="GG140" i="273"/>
  <c r="GG72" i="280"/>
  <c r="GG73" i="280"/>
  <c r="GG74" i="280"/>
  <c r="GH138" i="273"/>
  <c r="GG135" i="273"/>
  <c r="GG136" i="273"/>
  <c r="GG139" i="273"/>
  <c r="GH140" i="273"/>
  <c r="GH72" i="280"/>
  <c r="GH73" i="280"/>
  <c r="GH74" i="280"/>
  <c r="GI138" i="273"/>
  <c r="GH135" i="273"/>
  <c r="GH136" i="273"/>
  <c r="GH139" i="273"/>
  <c r="GI140" i="273"/>
  <c r="GI72" i="280"/>
  <c r="GI73" i="280"/>
  <c r="GI74" i="280"/>
  <c r="GJ138" i="273"/>
  <c r="GI135" i="273"/>
  <c r="GI136" i="273"/>
  <c r="GI139" i="273"/>
  <c r="GJ140" i="273"/>
  <c r="GJ72" i="280"/>
  <c r="GJ73" i="280"/>
  <c r="GJ74" i="280"/>
  <c r="F75" i="280"/>
  <c r="F92" i="280"/>
  <c r="F94" i="280"/>
  <c r="F109" i="280"/>
  <c r="F141" i="273"/>
  <c r="F87" i="280"/>
  <c r="F86" i="280"/>
  <c r="F41" i="311"/>
  <c r="F84" i="280"/>
  <c r="F74" i="48"/>
  <c r="F94" i="307"/>
  <c r="F69" i="48"/>
  <c r="F90" i="307"/>
  <c r="J55" i="307"/>
  <c r="F150" i="48"/>
  <c r="F34" i="307"/>
  <c r="J43" i="307"/>
  <c r="J35" i="307"/>
  <c r="J36" i="307"/>
  <c r="J38" i="307"/>
  <c r="J39" i="307"/>
  <c r="J40" i="307"/>
  <c r="J56" i="307"/>
  <c r="J57" i="307"/>
  <c r="J85" i="307"/>
  <c r="J63" i="307"/>
  <c r="J24" i="307"/>
  <c r="K24" i="307"/>
  <c r="L24" i="307"/>
  <c r="M24" i="307"/>
  <c r="N24" i="307"/>
  <c r="O24" i="307"/>
  <c r="P24" i="307"/>
  <c r="Q24" i="307"/>
  <c r="R24" i="307"/>
  <c r="S24" i="307"/>
  <c r="T24" i="307"/>
  <c r="U24" i="307"/>
  <c r="V24" i="307"/>
  <c r="W24" i="307"/>
  <c r="X24" i="307"/>
  <c r="Y24" i="307"/>
  <c r="Z24" i="307"/>
  <c r="AA24" i="307"/>
  <c r="AB24" i="307"/>
  <c r="AC24" i="307"/>
  <c r="AD24" i="307"/>
  <c r="AE24" i="307"/>
  <c r="AF24" i="307"/>
  <c r="AG24" i="307"/>
  <c r="AH24" i="307"/>
  <c r="AI24" i="307"/>
  <c r="AJ24" i="307"/>
  <c r="AK24" i="307"/>
  <c r="AL24" i="307"/>
  <c r="AM24" i="307"/>
  <c r="AN24" i="307"/>
  <c r="AO24" i="307"/>
  <c r="AP24" i="307"/>
  <c r="AQ24" i="307"/>
  <c r="AR24" i="307"/>
  <c r="AS24" i="307"/>
  <c r="AT24" i="307"/>
  <c r="AU24" i="307"/>
  <c r="AV24" i="307"/>
  <c r="AW24" i="307"/>
  <c r="AX24" i="307"/>
  <c r="AY24" i="307"/>
  <c r="AZ24" i="307"/>
  <c r="BA24" i="307"/>
  <c r="BB24" i="307"/>
  <c r="BC24" i="307"/>
  <c r="BD24" i="307"/>
  <c r="BE24" i="307"/>
  <c r="F25" i="307"/>
  <c r="F30" i="307"/>
  <c r="F89" i="48"/>
  <c r="F60" i="280"/>
  <c r="F40" i="311"/>
  <c r="F62" i="280"/>
  <c r="F57" i="280"/>
  <c r="F58" i="280"/>
  <c r="F61" i="280"/>
  <c r="F63" i="280" a="1"/>
  <c r="F63" i="280"/>
  <c r="F31" i="307"/>
  <c r="F32" i="307"/>
  <c r="F51" i="307"/>
  <c r="F52" i="307"/>
  <c r="F53" i="307"/>
  <c r="F59" i="307"/>
  <c r="J68" i="307"/>
  <c r="J60" i="307"/>
  <c r="J61" i="307"/>
  <c r="J64" i="307"/>
  <c r="J65" i="307"/>
  <c r="J86" i="307"/>
  <c r="J87" i="307"/>
  <c r="J91" i="307"/>
  <c r="J92" i="307"/>
  <c r="J95" i="307"/>
  <c r="I67" i="305"/>
  <c r="J68" i="305"/>
  <c r="J80" i="305"/>
  <c r="I81" i="305"/>
  <c r="J82" i="305"/>
  <c r="J96" i="307"/>
  <c r="J97" i="307"/>
  <c r="K55" i="307"/>
  <c r="J44" i="307"/>
  <c r="J46" i="307"/>
  <c r="K43" i="307"/>
  <c r="K35" i="307"/>
  <c r="K36" i="307"/>
  <c r="K38" i="307"/>
  <c r="K39" i="307"/>
  <c r="K40" i="307"/>
  <c r="K56" i="307"/>
  <c r="K57" i="307"/>
  <c r="K85" i="307"/>
  <c r="K63" i="307"/>
  <c r="J69" i="307"/>
  <c r="J70" i="307"/>
  <c r="K68" i="307"/>
  <c r="K60" i="307"/>
  <c r="K61" i="307"/>
  <c r="K64" i="307"/>
  <c r="K65" i="307"/>
  <c r="K86" i="307"/>
  <c r="K87" i="307"/>
  <c r="K91" i="307"/>
  <c r="K92" i="307"/>
  <c r="K95" i="307"/>
  <c r="I63" i="305"/>
  <c r="F62" i="305"/>
  <c r="J10" i="305"/>
  <c r="J13" i="305"/>
  <c r="J14" i="305"/>
  <c r="J18" i="305"/>
  <c r="F17" i="305"/>
  <c r="J19" i="305"/>
  <c r="J22" i="305"/>
  <c r="J23" i="305"/>
  <c r="J63" i="305"/>
  <c r="J64" i="305"/>
  <c r="J67" i="305"/>
  <c r="K68" i="305"/>
  <c r="K80" i="305"/>
  <c r="I76" i="305"/>
  <c r="F75" i="305"/>
  <c r="J76" i="305"/>
  <c r="J77" i="305"/>
  <c r="J81" i="305"/>
  <c r="K82" i="305"/>
  <c r="K96" i="307"/>
  <c r="K97" i="307"/>
  <c r="L55" i="307"/>
  <c r="K44" i="307"/>
  <c r="K46" i="307"/>
  <c r="L43" i="307"/>
  <c r="L35" i="307"/>
  <c r="L36" i="307"/>
  <c r="L38" i="307"/>
  <c r="L39" i="307"/>
  <c r="L40" i="307"/>
  <c r="L56" i="307"/>
  <c r="L57" i="307"/>
  <c r="L85" i="307"/>
  <c r="L63" i="307"/>
  <c r="K69" i="307"/>
  <c r="K70" i="307"/>
  <c r="L68" i="307"/>
  <c r="L60" i="307"/>
  <c r="L61" i="307"/>
  <c r="L64" i="307"/>
  <c r="L65" i="307"/>
  <c r="L86" i="307"/>
  <c r="L87" i="307"/>
  <c r="L91" i="307"/>
  <c r="L92" i="307"/>
  <c r="L95" i="307"/>
  <c r="K10" i="305"/>
  <c r="K13" i="305"/>
  <c r="K14" i="305"/>
  <c r="K18" i="305"/>
  <c r="K19" i="305"/>
  <c r="K22" i="305"/>
  <c r="K23" i="305"/>
  <c r="K63" i="305"/>
  <c r="K64" i="305"/>
  <c r="K67" i="305"/>
  <c r="L68" i="305"/>
  <c r="L80" i="305"/>
  <c r="K76" i="305"/>
  <c r="K77" i="305"/>
  <c r="K81" i="305"/>
  <c r="L82" i="305"/>
  <c r="L96" i="307"/>
  <c r="L97" i="307"/>
  <c r="M55" i="307"/>
  <c r="L44" i="307"/>
  <c r="L46" i="307"/>
  <c r="M43" i="307"/>
  <c r="M35" i="307"/>
  <c r="M36" i="307"/>
  <c r="M38" i="307"/>
  <c r="M39" i="307"/>
  <c r="M40" i="307"/>
  <c r="M56" i="307"/>
  <c r="M57" i="307"/>
  <c r="M85" i="307"/>
  <c r="M63" i="307"/>
  <c r="L69" i="307"/>
  <c r="L70" i="307"/>
  <c r="M68" i="307"/>
  <c r="M60" i="307"/>
  <c r="M61" i="307"/>
  <c r="M64" i="307"/>
  <c r="M65" i="307"/>
  <c r="M86" i="307"/>
  <c r="M87" i="307"/>
  <c r="M91" i="307"/>
  <c r="M92" i="307"/>
  <c r="M95" i="307"/>
  <c r="L10" i="305"/>
  <c r="L13" i="305"/>
  <c r="L14" i="305"/>
  <c r="L18" i="305"/>
  <c r="L19" i="305"/>
  <c r="L22" i="305"/>
  <c r="L23" i="305"/>
  <c r="L63" i="305"/>
  <c r="L64" i="305"/>
  <c r="L67" i="305"/>
  <c r="M68" i="305"/>
  <c r="M80" i="305"/>
  <c r="L76" i="305"/>
  <c r="L77" i="305"/>
  <c r="L81" i="305"/>
  <c r="M82" i="305"/>
  <c r="M96" i="307"/>
  <c r="M97" i="307"/>
  <c r="N55" i="307"/>
  <c r="M44" i="307"/>
  <c r="M46" i="307"/>
  <c r="N43" i="307"/>
  <c r="N35" i="307"/>
  <c r="N36" i="307"/>
  <c r="N38" i="307"/>
  <c r="N39" i="307"/>
  <c r="N40" i="307"/>
  <c r="N56" i="307"/>
  <c r="N57" i="307"/>
  <c r="N85" i="307"/>
  <c r="N63" i="307"/>
  <c r="M69" i="307"/>
  <c r="M70" i="307"/>
  <c r="N68" i="307"/>
  <c r="N60" i="307"/>
  <c r="N61" i="307"/>
  <c r="N64" i="307"/>
  <c r="N65" i="307"/>
  <c r="N86" i="307"/>
  <c r="N87" i="307"/>
  <c r="N91" i="307"/>
  <c r="N92" i="307"/>
  <c r="N95" i="307"/>
  <c r="M10" i="305"/>
  <c r="M13" i="305"/>
  <c r="M14" i="305"/>
  <c r="M18" i="305"/>
  <c r="M19" i="305"/>
  <c r="M22" i="305"/>
  <c r="M23" i="305"/>
  <c r="M63" i="305"/>
  <c r="M64" i="305"/>
  <c r="M67" i="305"/>
  <c r="N68" i="305"/>
  <c r="N80" i="305"/>
  <c r="M76" i="305"/>
  <c r="M77" i="305"/>
  <c r="M81" i="305"/>
  <c r="N82" i="305"/>
  <c r="N96" i="307"/>
  <c r="N97" i="307"/>
  <c r="O55" i="307"/>
  <c r="N44" i="307"/>
  <c r="N46" i="307"/>
  <c r="O43" i="307"/>
  <c r="O35" i="307"/>
  <c r="O36" i="307"/>
  <c r="O38" i="307"/>
  <c r="O39" i="307"/>
  <c r="O40" i="307"/>
  <c r="O56" i="307"/>
  <c r="O57" i="307"/>
  <c r="O85" i="307"/>
  <c r="O63" i="307"/>
  <c r="N69" i="307"/>
  <c r="N70" i="307"/>
  <c r="O68" i="307"/>
  <c r="O60" i="307"/>
  <c r="O61" i="307"/>
  <c r="O64" i="307"/>
  <c r="O65" i="307"/>
  <c r="O86" i="307"/>
  <c r="O87" i="307"/>
  <c r="O91" i="307"/>
  <c r="O92" i="307"/>
  <c r="O95" i="307"/>
  <c r="N10" i="305"/>
  <c r="N13" i="305"/>
  <c r="N14" i="305"/>
  <c r="N18" i="305"/>
  <c r="N19" i="305"/>
  <c r="N22" i="305"/>
  <c r="N23" i="305"/>
  <c r="N63" i="305"/>
  <c r="N64" i="305"/>
  <c r="N67" i="305"/>
  <c r="O68" i="305"/>
  <c r="O80" i="305"/>
  <c r="N76" i="305"/>
  <c r="N77" i="305"/>
  <c r="N81" i="305"/>
  <c r="O82" i="305"/>
  <c r="O96" i="307"/>
  <c r="O97" i="307"/>
  <c r="P55" i="307"/>
  <c r="O44" i="307"/>
  <c r="O46" i="307"/>
  <c r="P43" i="307"/>
  <c r="P35" i="307"/>
  <c r="P36" i="307"/>
  <c r="P38" i="307"/>
  <c r="P39" i="307"/>
  <c r="P40" i="307"/>
  <c r="P56" i="307"/>
  <c r="P57" i="307"/>
  <c r="P85" i="307"/>
  <c r="P63" i="307"/>
  <c r="O69" i="307"/>
  <c r="O70" i="307"/>
  <c r="P68" i="307"/>
  <c r="P60" i="307"/>
  <c r="P61" i="307"/>
  <c r="P64" i="307"/>
  <c r="P65" i="307"/>
  <c r="P86" i="307"/>
  <c r="P87" i="307"/>
  <c r="P91" i="307"/>
  <c r="P92" i="307"/>
  <c r="P95" i="307"/>
  <c r="O10" i="305"/>
  <c r="O13" i="305"/>
  <c r="O14" i="305"/>
  <c r="O18" i="305"/>
  <c r="O19" i="305"/>
  <c r="O22" i="305"/>
  <c r="O23" i="305"/>
  <c r="O63" i="305"/>
  <c r="O64" i="305"/>
  <c r="O67" i="305"/>
  <c r="P68" i="305"/>
  <c r="P80" i="305"/>
  <c r="O76" i="305"/>
  <c r="O77" i="305"/>
  <c r="O81" i="305"/>
  <c r="P82" i="305"/>
  <c r="P96" i="307"/>
  <c r="P97" i="307"/>
  <c r="Q55" i="307"/>
  <c r="P44" i="307"/>
  <c r="P46" i="307"/>
  <c r="Q43" i="307"/>
  <c r="Q35" i="307"/>
  <c r="Q36" i="307"/>
  <c r="Q38" i="307"/>
  <c r="Q39" i="307"/>
  <c r="Q40" i="307"/>
  <c r="Q56" i="307"/>
  <c r="Q57" i="307"/>
  <c r="Q85" i="307"/>
  <c r="Q63" i="307"/>
  <c r="P69" i="307"/>
  <c r="P70" i="307"/>
  <c r="Q68" i="307"/>
  <c r="Q60" i="307"/>
  <c r="Q61" i="307"/>
  <c r="Q64" i="307"/>
  <c r="Q65" i="307"/>
  <c r="Q86" i="307"/>
  <c r="Q87" i="307"/>
  <c r="Q91" i="307"/>
  <c r="Q92" i="307"/>
  <c r="Q95" i="307"/>
  <c r="P10" i="305"/>
  <c r="P13" i="305"/>
  <c r="P14" i="305"/>
  <c r="P18" i="305"/>
  <c r="P19" i="305"/>
  <c r="P22" i="305"/>
  <c r="P23" i="305"/>
  <c r="P63" i="305"/>
  <c r="P64" i="305"/>
  <c r="P67" i="305"/>
  <c r="Q68" i="305"/>
  <c r="Q80" i="305"/>
  <c r="P76" i="305"/>
  <c r="P77" i="305"/>
  <c r="P81" i="305"/>
  <c r="Q82" i="305"/>
  <c r="Q96" i="307"/>
  <c r="Q97" i="307"/>
  <c r="R55" i="307"/>
  <c r="Q44" i="307"/>
  <c r="Q46" i="307"/>
  <c r="R43" i="307"/>
  <c r="R35" i="307"/>
  <c r="R36" i="307"/>
  <c r="R38" i="307"/>
  <c r="R39" i="307"/>
  <c r="R40" i="307"/>
  <c r="R56" i="307"/>
  <c r="R57" i="307"/>
  <c r="R85" i="307"/>
  <c r="R63" i="307"/>
  <c r="Q69" i="307"/>
  <c r="Q70" i="307"/>
  <c r="R68" i="307"/>
  <c r="R60" i="307"/>
  <c r="R61" i="307"/>
  <c r="R64" i="307"/>
  <c r="R65" i="307"/>
  <c r="R86" i="307"/>
  <c r="R87" i="307"/>
  <c r="R91" i="307"/>
  <c r="R92" i="307"/>
  <c r="R95" i="307"/>
  <c r="Q10" i="305"/>
  <c r="Q13" i="305"/>
  <c r="Q14" i="305"/>
  <c r="Q18" i="305"/>
  <c r="Q19" i="305"/>
  <c r="Q22" i="305"/>
  <c r="Q23" i="305"/>
  <c r="Q63" i="305"/>
  <c r="Q64" i="305"/>
  <c r="Q67" i="305"/>
  <c r="R68" i="305"/>
  <c r="R80" i="305"/>
  <c r="Q76" i="305"/>
  <c r="Q77" i="305"/>
  <c r="Q81" i="305"/>
  <c r="R82" i="305"/>
  <c r="R96" i="307"/>
  <c r="R97" i="307"/>
  <c r="S55" i="307"/>
  <c r="R44" i="307"/>
  <c r="R46" i="307"/>
  <c r="S43" i="307"/>
  <c r="S35" i="307"/>
  <c r="S36" i="307"/>
  <c r="S38" i="307"/>
  <c r="S39" i="307"/>
  <c r="S40" i="307"/>
  <c r="S56" i="307"/>
  <c r="S57" i="307"/>
  <c r="S85" i="307"/>
  <c r="S63" i="307"/>
  <c r="R69" i="307"/>
  <c r="R70" i="307"/>
  <c r="S68" i="307"/>
  <c r="S60" i="307"/>
  <c r="S61" i="307"/>
  <c r="S64" i="307"/>
  <c r="S65" i="307"/>
  <c r="S86" i="307"/>
  <c r="S87" i="307"/>
  <c r="S91" i="307"/>
  <c r="S92" i="307"/>
  <c r="S95" i="307"/>
  <c r="R10" i="305"/>
  <c r="R13" i="305"/>
  <c r="R14" i="305"/>
  <c r="R18" i="305"/>
  <c r="R19" i="305"/>
  <c r="R22" i="305"/>
  <c r="R23" i="305"/>
  <c r="R63" i="305"/>
  <c r="R64" i="305"/>
  <c r="R67" i="305"/>
  <c r="S68" i="305"/>
  <c r="S80" i="305"/>
  <c r="R76" i="305"/>
  <c r="R77" i="305"/>
  <c r="R81" i="305"/>
  <c r="S82" i="305"/>
  <c r="S96" i="307"/>
  <c r="S97" i="307"/>
  <c r="T55" i="307"/>
  <c r="S44" i="307"/>
  <c r="S46" i="307"/>
  <c r="T43" i="307"/>
  <c r="T35" i="307"/>
  <c r="T36" i="307"/>
  <c r="T38" i="307"/>
  <c r="T39" i="307"/>
  <c r="T40" i="307"/>
  <c r="T56" i="307"/>
  <c r="T57" i="307"/>
  <c r="T85" i="307"/>
  <c r="T63" i="307"/>
  <c r="S69" i="307"/>
  <c r="S70" i="307"/>
  <c r="T68" i="307"/>
  <c r="T60" i="307"/>
  <c r="T61" i="307"/>
  <c r="T64" i="307"/>
  <c r="T65" i="307"/>
  <c r="T86" i="307"/>
  <c r="T87" i="307"/>
  <c r="T91" i="307"/>
  <c r="T92" i="307"/>
  <c r="T95" i="307"/>
  <c r="S10" i="305"/>
  <c r="S13" i="305"/>
  <c r="S14" i="305"/>
  <c r="S18" i="305"/>
  <c r="S19" i="305"/>
  <c r="S22" i="305"/>
  <c r="S23" i="305"/>
  <c r="S63" i="305"/>
  <c r="S64" i="305"/>
  <c r="S67" i="305"/>
  <c r="T68" i="305"/>
  <c r="T80" i="305"/>
  <c r="S76" i="305"/>
  <c r="S77" i="305"/>
  <c r="S81" i="305"/>
  <c r="T82" i="305"/>
  <c r="T96" i="307"/>
  <c r="T97" i="307"/>
  <c r="U55" i="307"/>
  <c r="T44" i="307"/>
  <c r="T46" i="307"/>
  <c r="U43" i="307"/>
  <c r="U35" i="307"/>
  <c r="U36" i="307"/>
  <c r="U38" i="307"/>
  <c r="U39" i="307"/>
  <c r="U40" i="307"/>
  <c r="U56" i="307"/>
  <c r="U57" i="307"/>
  <c r="U85" i="307"/>
  <c r="U63" i="307"/>
  <c r="T69" i="307"/>
  <c r="T70" i="307"/>
  <c r="U68" i="307"/>
  <c r="U60" i="307"/>
  <c r="U61" i="307"/>
  <c r="U64" i="307"/>
  <c r="U65" i="307"/>
  <c r="U86" i="307"/>
  <c r="U87" i="307"/>
  <c r="U91" i="307"/>
  <c r="U92" i="307"/>
  <c r="U95" i="307"/>
  <c r="T10" i="305"/>
  <c r="T13" i="305"/>
  <c r="T14" i="305"/>
  <c r="T18" i="305"/>
  <c r="T19" i="305"/>
  <c r="T22" i="305"/>
  <c r="T23" i="305"/>
  <c r="T63" i="305"/>
  <c r="T64" i="305"/>
  <c r="T67" i="305"/>
  <c r="U68" i="305"/>
  <c r="U80" i="305"/>
  <c r="T76" i="305"/>
  <c r="T77" i="305"/>
  <c r="T81" i="305"/>
  <c r="U82" i="305"/>
  <c r="U96" i="307"/>
  <c r="U97" i="307"/>
  <c r="V55" i="307"/>
  <c r="U44" i="307"/>
  <c r="U46" i="307"/>
  <c r="V43" i="307"/>
  <c r="V35" i="307"/>
  <c r="V36" i="307"/>
  <c r="V38" i="307"/>
  <c r="V39" i="307"/>
  <c r="V40" i="307"/>
  <c r="V56" i="307"/>
  <c r="V57" i="307"/>
  <c r="V85" i="307"/>
  <c r="V63" i="307"/>
  <c r="U69" i="307"/>
  <c r="U70" i="307"/>
  <c r="V68" i="307"/>
  <c r="V60" i="307"/>
  <c r="V61" i="307"/>
  <c r="V64" i="307"/>
  <c r="V65" i="307"/>
  <c r="V86" i="307"/>
  <c r="V87" i="307"/>
  <c r="V91" i="307"/>
  <c r="V92" i="307"/>
  <c r="V95" i="307"/>
  <c r="U10" i="305"/>
  <c r="U13" i="305"/>
  <c r="U14" i="305"/>
  <c r="U18" i="305"/>
  <c r="U19" i="305"/>
  <c r="U22" i="305"/>
  <c r="U23" i="305"/>
  <c r="U63" i="305"/>
  <c r="U64" i="305"/>
  <c r="U67" i="305"/>
  <c r="V68" i="305"/>
  <c r="V80" i="305"/>
  <c r="U76" i="305"/>
  <c r="U77" i="305"/>
  <c r="U81" i="305"/>
  <c r="V82" i="305"/>
  <c r="V96" i="307"/>
  <c r="V97" i="307"/>
  <c r="W55" i="307"/>
  <c r="V44" i="307"/>
  <c r="V46" i="307"/>
  <c r="W43" i="307"/>
  <c r="W35" i="307"/>
  <c r="W36" i="307"/>
  <c r="W38" i="307"/>
  <c r="W39" i="307"/>
  <c r="W40" i="307"/>
  <c r="W56" i="307"/>
  <c r="W57" i="307"/>
  <c r="W85" i="307"/>
  <c r="W63" i="307"/>
  <c r="V69" i="307"/>
  <c r="V70" i="307"/>
  <c r="W68" i="307"/>
  <c r="W60" i="307"/>
  <c r="W61" i="307"/>
  <c r="W64" i="307"/>
  <c r="W65" i="307"/>
  <c r="W86" i="307"/>
  <c r="W87" i="307"/>
  <c r="W91" i="307"/>
  <c r="W92" i="307"/>
  <c r="W95" i="307"/>
  <c r="V10" i="305"/>
  <c r="V13" i="305"/>
  <c r="V14" i="305"/>
  <c r="V18" i="305"/>
  <c r="V19" i="305"/>
  <c r="V22" i="305"/>
  <c r="V23" i="305"/>
  <c r="V63" i="305"/>
  <c r="V64" i="305"/>
  <c r="V67" i="305"/>
  <c r="W68" i="305"/>
  <c r="W80" i="305"/>
  <c r="V76" i="305"/>
  <c r="V77" i="305"/>
  <c r="V81" i="305"/>
  <c r="W82" i="305"/>
  <c r="W96" i="307"/>
  <c r="W97" i="307"/>
  <c r="X55" i="307"/>
  <c r="W44" i="307"/>
  <c r="W46" i="307"/>
  <c r="X43" i="307"/>
  <c r="X35" i="307"/>
  <c r="X36" i="307"/>
  <c r="X38" i="307"/>
  <c r="X39" i="307"/>
  <c r="X40" i="307"/>
  <c r="X56" i="307"/>
  <c r="X57" i="307"/>
  <c r="X85" i="307"/>
  <c r="X63" i="307"/>
  <c r="W69" i="307"/>
  <c r="W70" i="307"/>
  <c r="X68" i="307"/>
  <c r="X60" i="307"/>
  <c r="X61" i="307"/>
  <c r="X64" i="307"/>
  <c r="X65" i="307"/>
  <c r="X86" i="307"/>
  <c r="X87" i="307"/>
  <c r="X91" i="307"/>
  <c r="X92" i="307"/>
  <c r="X95" i="307"/>
  <c r="W10" i="305"/>
  <c r="W13" i="305"/>
  <c r="W14" i="305"/>
  <c r="W18" i="305"/>
  <c r="W19" i="305"/>
  <c r="W22" i="305"/>
  <c r="W23" i="305"/>
  <c r="W63" i="305"/>
  <c r="W64" i="305"/>
  <c r="W67" i="305"/>
  <c r="X68" i="305"/>
  <c r="X80" i="305"/>
  <c r="W76" i="305"/>
  <c r="W77" i="305"/>
  <c r="W81" i="305"/>
  <c r="X82" i="305"/>
  <c r="X96" i="307"/>
  <c r="X97" i="307"/>
  <c r="Y55" i="307"/>
  <c r="X44" i="307"/>
  <c r="X46" i="307"/>
  <c r="Y43" i="307"/>
  <c r="Y35" i="307"/>
  <c r="Y36" i="307"/>
  <c r="Y38" i="307"/>
  <c r="Y39" i="307"/>
  <c r="Y40" i="307"/>
  <c r="Y56" i="307"/>
  <c r="Y57" i="307"/>
  <c r="Y85" i="307"/>
  <c r="Y63" i="307"/>
  <c r="X69" i="307"/>
  <c r="X70" i="307"/>
  <c r="Y68" i="307"/>
  <c r="Y60" i="307"/>
  <c r="Y61" i="307"/>
  <c r="Y64" i="307"/>
  <c r="Y65" i="307"/>
  <c r="Y86" i="307"/>
  <c r="Y87" i="307"/>
  <c r="Y91" i="307"/>
  <c r="Y92" i="307"/>
  <c r="Y95" i="307"/>
  <c r="X10" i="305"/>
  <c r="X13" i="305"/>
  <c r="X14" i="305"/>
  <c r="X18" i="305"/>
  <c r="X19" i="305"/>
  <c r="X22" i="305"/>
  <c r="X23" i="305"/>
  <c r="X63" i="305"/>
  <c r="X64" i="305"/>
  <c r="X67" i="305"/>
  <c r="Y68" i="305"/>
  <c r="Y80" i="305"/>
  <c r="X76" i="305"/>
  <c r="X77" i="305"/>
  <c r="X81" i="305"/>
  <c r="Y82" i="305"/>
  <c r="Y96" i="307"/>
  <c r="Y97" i="307"/>
  <c r="Z55" i="307"/>
  <c r="Y44" i="307"/>
  <c r="Y46" i="307"/>
  <c r="Z43" i="307"/>
  <c r="Z35" i="307"/>
  <c r="Z36" i="307"/>
  <c r="Z38" i="307"/>
  <c r="Z39" i="307"/>
  <c r="Z40" i="307"/>
  <c r="Z56" i="307"/>
  <c r="Z57" i="307"/>
  <c r="Z85" i="307"/>
  <c r="Z63" i="307"/>
  <c r="Y69" i="307"/>
  <c r="Y70" i="307"/>
  <c r="Z68" i="307"/>
  <c r="Z60" i="307"/>
  <c r="Z61" i="307"/>
  <c r="Z64" i="307"/>
  <c r="Z65" i="307"/>
  <c r="Z86" i="307"/>
  <c r="Z87" i="307"/>
  <c r="Z91" i="307"/>
  <c r="Z92" i="307"/>
  <c r="Z95" i="307"/>
  <c r="Y10" i="305"/>
  <c r="Y13" i="305"/>
  <c r="Y14" i="305"/>
  <c r="Y18" i="305"/>
  <c r="Y19" i="305"/>
  <c r="Y22" i="305"/>
  <c r="Y23" i="305"/>
  <c r="Y63" i="305"/>
  <c r="Y64" i="305"/>
  <c r="Y67" i="305"/>
  <c r="Z68" i="305"/>
  <c r="Z80" i="305"/>
  <c r="Y76" i="305"/>
  <c r="Y77" i="305"/>
  <c r="Y81" i="305"/>
  <c r="Z82" i="305"/>
  <c r="Z96" i="307"/>
  <c r="Z97" i="307"/>
  <c r="AA55" i="307"/>
  <c r="Z44" i="307"/>
  <c r="Z46" i="307"/>
  <c r="AA43" i="307"/>
  <c r="AA35" i="307"/>
  <c r="AA36" i="307"/>
  <c r="AA38" i="307"/>
  <c r="AA39" i="307"/>
  <c r="AA40" i="307"/>
  <c r="AA56" i="307"/>
  <c r="AA57" i="307"/>
  <c r="AA85" i="307"/>
  <c r="AA63" i="307"/>
  <c r="Z69" i="307"/>
  <c r="Z70" i="307"/>
  <c r="AA68" i="307"/>
  <c r="AA60" i="307"/>
  <c r="AA61" i="307"/>
  <c r="AA64" i="307"/>
  <c r="AA65" i="307"/>
  <c r="AA86" i="307"/>
  <c r="AA87" i="307"/>
  <c r="AA91" i="307"/>
  <c r="AA92" i="307"/>
  <c r="AA95" i="307"/>
  <c r="Z10" i="305"/>
  <c r="Z13" i="305"/>
  <c r="Z14" i="305"/>
  <c r="Z18" i="305"/>
  <c r="Z19" i="305"/>
  <c r="Z22" i="305"/>
  <c r="Z23" i="305"/>
  <c r="Z63" i="305"/>
  <c r="Z64" i="305"/>
  <c r="Z67" i="305"/>
  <c r="AA68" i="305"/>
  <c r="AA80" i="305"/>
  <c r="Z76" i="305"/>
  <c r="Z77" i="305"/>
  <c r="Z81" i="305"/>
  <c r="AA82" i="305"/>
  <c r="AA96" i="307"/>
  <c r="AA97" i="307"/>
  <c r="AB55" i="307"/>
  <c r="AA44" i="307"/>
  <c r="AA46" i="307"/>
  <c r="AB43" i="307"/>
  <c r="AB35" i="307"/>
  <c r="AB36" i="307"/>
  <c r="AB38" i="307"/>
  <c r="AB39" i="307"/>
  <c r="AB40" i="307"/>
  <c r="AB56" i="307"/>
  <c r="AB57" i="307"/>
  <c r="AB85" i="307"/>
  <c r="AB63" i="307"/>
  <c r="AA69" i="307"/>
  <c r="AA70" i="307"/>
  <c r="AB68" i="307"/>
  <c r="AB60" i="307"/>
  <c r="AB61" i="307"/>
  <c r="AB64" i="307"/>
  <c r="AB65" i="307"/>
  <c r="AB86" i="307"/>
  <c r="AB87" i="307"/>
  <c r="AB91" i="307"/>
  <c r="AB92" i="307"/>
  <c r="AB95" i="307"/>
  <c r="AA10" i="305"/>
  <c r="AA13" i="305"/>
  <c r="AA14" i="305"/>
  <c r="AA18" i="305"/>
  <c r="AA19" i="305"/>
  <c r="AA22" i="305"/>
  <c r="AA23" i="305"/>
  <c r="AA63" i="305"/>
  <c r="AA64" i="305"/>
  <c r="AA67" i="305"/>
  <c r="AB68" i="305"/>
  <c r="AB80" i="305"/>
  <c r="AA76" i="305"/>
  <c r="AA77" i="305"/>
  <c r="AA81" i="305"/>
  <c r="AB82" i="305"/>
  <c r="AB96" i="307"/>
  <c r="AB97" i="307"/>
  <c r="AC55" i="307"/>
  <c r="AB44" i="307"/>
  <c r="AB46" i="307"/>
  <c r="AC43" i="307"/>
  <c r="AC35" i="307"/>
  <c r="AC36" i="307"/>
  <c r="AC38" i="307"/>
  <c r="AC39" i="307"/>
  <c r="AC40" i="307"/>
  <c r="AC56" i="307"/>
  <c r="AC57" i="307"/>
  <c r="AC85" i="307"/>
  <c r="AC63" i="307"/>
  <c r="AB69" i="307"/>
  <c r="AB70" i="307"/>
  <c r="AC68" i="307"/>
  <c r="AC60" i="307"/>
  <c r="AC61" i="307"/>
  <c r="AC64" i="307"/>
  <c r="AC65" i="307"/>
  <c r="AC86" i="307"/>
  <c r="AC87" i="307"/>
  <c r="AC91" i="307"/>
  <c r="AC92" i="307"/>
  <c r="AC95" i="307"/>
  <c r="AB10" i="305"/>
  <c r="AB13" i="305"/>
  <c r="AB14" i="305"/>
  <c r="AB18" i="305"/>
  <c r="AB19" i="305"/>
  <c r="AB22" i="305"/>
  <c r="AB23" i="305"/>
  <c r="AB63" i="305"/>
  <c r="AB64" i="305"/>
  <c r="AB67" i="305"/>
  <c r="AC68" i="305"/>
  <c r="AC80" i="305"/>
  <c r="AB76" i="305"/>
  <c r="AB77" i="305"/>
  <c r="AB81" i="305"/>
  <c r="AC82" i="305"/>
  <c r="AC96" i="307"/>
  <c r="AC97" i="307"/>
  <c r="AD55" i="307"/>
  <c r="AC44" i="307"/>
  <c r="AC46" i="307"/>
  <c r="AD43" i="307"/>
  <c r="AD35" i="307"/>
  <c r="AD36" i="307"/>
  <c r="AD38" i="307"/>
  <c r="AD39" i="307"/>
  <c r="AD40" i="307"/>
  <c r="AD56" i="307"/>
  <c r="AD57" i="307"/>
  <c r="AD85" i="307"/>
  <c r="AD63" i="307"/>
  <c r="AC69" i="307"/>
  <c r="AC70" i="307"/>
  <c r="AD68" i="307"/>
  <c r="AD60" i="307"/>
  <c r="AD61" i="307"/>
  <c r="AD64" i="307"/>
  <c r="AD65" i="307"/>
  <c r="AD86" i="307"/>
  <c r="AD87" i="307"/>
  <c r="AD91" i="307"/>
  <c r="AD92" i="307"/>
  <c r="AD95" i="307"/>
  <c r="AC10" i="305"/>
  <c r="AC13" i="305"/>
  <c r="AC14" i="305"/>
  <c r="AC18" i="305"/>
  <c r="AC19" i="305"/>
  <c r="AC22" i="305"/>
  <c r="AC23" i="305"/>
  <c r="AC63" i="305"/>
  <c r="AC64" i="305"/>
  <c r="AC67" i="305"/>
  <c r="AD68" i="305"/>
  <c r="AD80" i="305"/>
  <c r="AC76" i="305"/>
  <c r="AC77" i="305"/>
  <c r="AC81" i="305"/>
  <c r="AD82" i="305"/>
  <c r="AD96" i="307"/>
  <c r="AD97" i="307"/>
  <c r="AE55" i="307"/>
  <c r="AD44" i="307"/>
  <c r="AD46" i="307"/>
  <c r="AE43" i="307"/>
  <c r="AE35" i="307"/>
  <c r="AE36" i="307"/>
  <c r="AE38" i="307"/>
  <c r="AE39" i="307"/>
  <c r="AE40" i="307"/>
  <c r="AE56" i="307"/>
  <c r="AE57" i="307"/>
  <c r="AE85" i="307"/>
  <c r="AE63" i="307"/>
  <c r="AD69" i="307"/>
  <c r="AD70" i="307"/>
  <c r="AE68" i="307"/>
  <c r="AE60" i="307"/>
  <c r="AE61" i="307"/>
  <c r="AE64" i="307"/>
  <c r="AE65" i="307"/>
  <c r="AE86" i="307"/>
  <c r="AE87" i="307"/>
  <c r="AE91" i="307"/>
  <c r="AE92" i="307"/>
  <c r="AE95" i="307"/>
  <c r="AD10" i="305"/>
  <c r="AD13" i="305"/>
  <c r="AD14" i="305"/>
  <c r="AD18" i="305"/>
  <c r="AD19" i="305"/>
  <c r="AD22" i="305"/>
  <c r="AD23" i="305"/>
  <c r="AD63" i="305"/>
  <c r="AD64" i="305"/>
  <c r="AD67" i="305"/>
  <c r="AE68" i="305"/>
  <c r="AE80" i="305"/>
  <c r="AD76" i="305"/>
  <c r="AD77" i="305"/>
  <c r="AD81" i="305"/>
  <c r="AE82" i="305"/>
  <c r="AE96" i="307"/>
  <c r="AE97" i="307"/>
  <c r="AF55" i="307"/>
  <c r="AE44" i="307"/>
  <c r="AE46" i="307"/>
  <c r="AF43" i="307"/>
  <c r="AF35" i="307"/>
  <c r="AF36" i="307"/>
  <c r="AF38" i="307"/>
  <c r="AF39" i="307"/>
  <c r="AF40" i="307"/>
  <c r="AF56" i="307"/>
  <c r="AF57" i="307"/>
  <c r="AF85" i="307"/>
  <c r="AF63" i="307"/>
  <c r="AE69" i="307"/>
  <c r="AE70" i="307"/>
  <c r="AF68" i="307"/>
  <c r="AF60" i="307"/>
  <c r="AF61" i="307"/>
  <c r="AF64" i="307"/>
  <c r="AF65" i="307"/>
  <c r="AF86" i="307"/>
  <c r="AF87" i="307"/>
  <c r="AF91" i="307"/>
  <c r="AF92" i="307"/>
  <c r="AF95" i="307"/>
  <c r="AE10" i="305"/>
  <c r="AE13" i="305"/>
  <c r="AE14" i="305"/>
  <c r="AE18" i="305"/>
  <c r="AE19" i="305"/>
  <c r="AE22" i="305"/>
  <c r="AE23" i="305"/>
  <c r="AE63" i="305"/>
  <c r="AE64" i="305"/>
  <c r="AE67" i="305"/>
  <c r="AF68" i="305"/>
  <c r="AF80" i="305"/>
  <c r="AE76" i="305"/>
  <c r="AE77" i="305"/>
  <c r="AE81" i="305"/>
  <c r="AF82" i="305"/>
  <c r="AF96" i="307"/>
  <c r="AF97" i="307"/>
  <c r="AG55" i="307"/>
  <c r="AF44" i="307"/>
  <c r="AF46" i="307"/>
  <c r="AG43" i="307"/>
  <c r="AG35" i="307"/>
  <c r="AG36" i="307"/>
  <c r="AG38" i="307"/>
  <c r="AG39" i="307"/>
  <c r="AG40" i="307"/>
  <c r="AG56" i="307"/>
  <c r="AG57" i="307"/>
  <c r="AG85" i="307"/>
  <c r="AG63" i="307"/>
  <c r="AF69" i="307"/>
  <c r="AF70" i="307"/>
  <c r="AG68" i="307"/>
  <c r="AG60" i="307"/>
  <c r="AG61" i="307"/>
  <c r="AG64" i="307"/>
  <c r="AG65" i="307"/>
  <c r="AG86" i="307"/>
  <c r="AG87" i="307"/>
  <c r="AG91" i="307"/>
  <c r="AG92" i="307"/>
  <c r="AG95" i="307"/>
  <c r="AF10" i="305"/>
  <c r="AF13" i="305"/>
  <c r="AF14" i="305"/>
  <c r="AF18" i="305"/>
  <c r="AF19" i="305"/>
  <c r="AF22" i="305"/>
  <c r="AF23" i="305"/>
  <c r="AF63" i="305"/>
  <c r="AF64" i="305"/>
  <c r="AF67" i="305"/>
  <c r="AG68" i="305"/>
  <c r="AG80" i="305"/>
  <c r="AF76" i="305"/>
  <c r="AF77" i="305"/>
  <c r="AF81" i="305"/>
  <c r="AG82" i="305"/>
  <c r="AG96" i="307"/>
  <c r="AG97" i="307"/>
  <c r="AH55" i="307"/>
  <c r="AG44" i="307"/>
  <c r="AG46" i="307"/>
  <c r="AH43" i="307"/>
  <c r="AH35" i="307"/>
  <c r="AH36" i="307"/>
  <c r="AH38" i="307"/>
  <c r="AH39" i="307"/>
  <c r="AH40" i="307"/>
  <c r="AH56" i="307"/>
  <c r="AH57" i="307"/>
  <c r="AH85" i="307"/>
  <c r="AH63" i="307"/>
  <c r="AG69" i="307"/>
  <c r="AG70" i="307"/>
  <c r="AH68" i="307"/>
  <c r="AH60" i="307"/>
  <c r="AH61" i="307"/>
  <c r="AH64" i="307"/>
  <c r="AH65" i="307"/>
  <c r="AH86" i="307"/>
  <c r="AH87" i="307"/>
  <c r="AH91" i="307"/>
  <c r="AH92" i="307"/>
  <c r="AH95" i="307"/>
  <c r="AG10" i="305"/>
  <c r="AG13" i="305"/>
  <c r="AG14" i="305"/>
  <c r="AG18" i="305"/>
  <c r="AG19" i="305"/>
  <c r="AG22" i="305"/>
  <c r="AG23" i="305"/>
  <c r="AG63" i="305"/>
  <c r="AG64" i="305"/>
  <c r="AG67" i="305"/>
  <c r="AH68" i="305"/>
  <c r="AH80" i="305"/>
  <c r="AG76" i="305"/>
  <c r="AG77" i="305"/>
  <c r="AG81" i="305"/>
  <c r="AH82" i="305"/>
  <c r="AH96" i="307"/>
  <c r="AH97" i="307"/>
  <c r="AI55" i="307"/>
  <c r="AH44" i="307"/>
  <c r="AH46" i="307"/>
  <c r="AI43" i="307"/>
  <c r="AI35" i="307"/>
  <c r="AI36" i="307"/>
  <c r="AI38" i="307"/>
  <c r="AI39" i="307"/>
  <c r="AI40" i="307"/>
  <c r="AI56" i="307"/>
  <c r="AI57" i="307"/>
  <c r="AI85" i="307"/>
  <c r="AI63" i="307"/>
  <c r="AH69" i="307"/>
  <c r="AH70" i="307"/>
  <c r="AI68" i="307"/>
  <c r="AI60" i="307"/>
  <c r="AI61" i="307"/>
  <c r="AI64" i="307"/>
  <c r="AI65" i="307"/>
  <c r="AI86" i="307"/>
  <c r="AI87" i="307"/>
  <c r="AI91" i="307"/>
  <c r="AI92" i="307"/>
  <c r="AI95" i="307"/>
  <c r="AH10" i="305"/>
  <c r="AH13" i="305"/>
  <c r="AH14" i="305"/>
  <c r="AH18" i="305"/>
  <c r="AH19" i="305"/>
  <c r="AH22" i="305"/>
  <c r="AH23" i="305"/>
  <c r="AH63" i="305"/>
  <c r="AH64" i="305"/>
  <c r="AH67" i="305"/>
  <c r="AI68" i="305"/>
  <c r="AI80" i="305"/>
  <c r="AH76" i="305"/>
  <c r="AH77" i="305"/>
  <c r="AH81" i="305"/>
  <c r="AI82" i="305"/>
  <c r="AI96" i="307"/>
  <c r="AI97" i="307"/>
  <c r="AJ55" i="307"/>
  <c r="AI44" i="307"/>
  <c r="AI46" i="307"/>
  <c r="AJ43" i="307"/>
  <c r="AJ35" i="307"/>
  <c r="AJ36" i="307"/>
  <c r="AJ38" i="307"/>
  <c r="AJ39" i="307"/>
  <c r="AJ40" i="307"/>
  <c r="AJ56" i="307"/>
  <c r="AJ57" i="307"/>
  <c r="AJ85" i="307"/>
  <c r="AJ63" i="307"/>
  <c r="AI69" i="307"/>
  <c r="AI70" i="307"/>
  <c r="AJ68" i="307"/>
  <c r="AJ60" i="307"/>
  <c r="AJ61" i="307"/>
  <c r="AJ64" i="307"/>
  <c r="AJ65" i="307"/>
  <c r="AJ86" i="307"/>
  <c r="AJ87" i="307"/>
  <c r="AJ91" i="307"/>
  <c r="AJ92" i="307"/>
  <c r="AJ95" i="307"/>
  <c r="AI10" i="305"/>
  <c r="AI13" i="305"/>
  <c r="AI14" i="305"/>
  <c r="AI18" i="305"/>
  <c r="AI19" i="305"/>
  <c r="AI22" i="305"/>
  <c r="AI23" i="305"/>
  <c r="AI63" i="305"/>
  <c r="AI64" i="305"/>
  <c r="AI67" i="305"/>
  <c r="AJ68" i="305"/>
  <c r="AJ80" i="305"/>
  <c r="AI76" i="305"/>
  <c r="AI77" i="305"/>
  <c r="AI81" i="305"/>
  <c r="AJ82" i="305"/>
  <c r="AJ96" i="307"/>
  <c r="AJ97" i="307"/>
  <c r="AK55" i="307"/>
  <c r="AJ44" i="307"/>
  <c r="AJ46" i="307"/>
  <c r="AK43" i="307"/>
  <c r="AK35" i="307"/>
  <c r="AK36" i="307"/>
  <c r="AK38" i="307"/>
  <c r="AK39" i="307"/>
  <c r="AK40" i="307"/>
  <c r="AK56" i="307"/>
  <c r="AK57" i="307"/>
  <c r="AK85" i="307"/>
  <c r="AK63" i="307"/>
  <c r="AJ69" i="307"/>
  <c r="AJ70" i="307"/>
  <c r="AK68" i="307"/>
  <c r="AK60" i="307"/>
  <c r="AK61" i="307"/>
  <c r="AK64" i="307"/>
  <c r="AK65" i="307"/>
  <c r="AK86" i="307"/>
  <c r="AK87" i="307"/>
  <c r="AK91" i="307"/>
  <c r="AK92" i="307"/>
  <c r="AK95" i="307"/>
  <c r="AJ10" i="305"/>
  <c r="AJ13" i="305"/>
  <c r="AJ14" i="305"/>
  <c r="AJ18" i="305"/>
  <c r="AJ19" i="305"/>
  <c r="AJ22" i="305"/>
  <c r="AJ23" i="305"/>
  <c r="AJ63" i="305"/>
  <c r="AJ64" i="305"/>
  <c r="AJ67" i="305"/>
  <c r="AK68" i="305"/>
  <c r="AK80" i="305"/>
  <c r="AJ76" i="305"/>
  <c r="AJ77" i="305"/>
  <c r="AJ81" i="305"/>
  <c r="AK82" i="305"/>
  <c r="AK96" i="307"/>
  <c r="AK97" i="307"/>
  <c r="AL55" i="307"/>
  <c r="AK44" i="307"/>
  <c r="AK46" i="307"/>
  <c r="AL43" i="307"/>
  <c r="AL35" i="307"/>
  <c r="AL36" i="307"/>
  <c r="AL38" i="307"/>
  <c r="AL39" i="307"/>
  <c r="AL40" i="307"/>
  <c r="AL56" i="307"/>
  <c r="AL57" i="307"/>
  <c r="AL85" i="307"/>
  <c r="AL63" i="307"/>
  <c r="AK69" i="307"/>
  <c r="AK70" i="307"/>
  <c r="AL68" i="307"/>
  <c r="AL60" i="307"/>
  <c r="AL61" i="307"/>
  <c r="AL64" i="307"/>
  <c r="AL65" i="307"/>
  <c r="AL86" i="307"/>
  <c r="AL87" i="307"/>
  <c r="AL91" i="307"/>
  <c r="AL92" i="307"/>
  <c r="AL95" i="307"/>
  <c r="AK10" i="305"/>
  <c r="AK13" i="305"/>
  <c r="AK14" i="305"/>
  <c r="AK18" i="305"/>
  <c r="AK19" i="305"/>
  <c r="AK22" i="305"/>
  <c r="AK23" i="305"/>
  <c r="AK63" i="305"/>
  <c r="AK64" i="305"/>
  <c r="AK67" i="305"/>
  <c r="AL68" i="305"/>
  <c r="AL80" i="305"/>
  <c r="AK76" i="305"/>
  <c r="AK77" i="305"/>
  <c r="AK81" i="305"/>
  <c r="AL82" i="305"/>
  <c r="AL96" i="307"/>
  <c r="AL97" i="307"/>
  <c r="AM55" i="307"/>
  <c r="AL44" i="307"/>
  <c r="AL46" i="307"/>
  <c r="AM43" i="307"/>
  <c r="AM35" i="307"/>
  <c r="AM36" i="307"/>
  <c r="AM38" i="307"/>
  <c r="AM39" i="307"/>
  <c r="AM40" i="307"/>
  <c r="AM56" i="307"/>
  <c r="AM57" i="307"/>
  <c r="AM85" i="307"/>
  <c r="AM63" i="307"/>
  <c r="AL69" i="307"/>
  <c r="AL70" i="307"/>
  <c r="AM68" i="307"/>
  <c r="AM60" i="307"/>
  <c r="AM61" i="307"/>
  <c r="AM64" i="307"/>
  <c r="AM65" i="307"/>
  <c r="AM86" i="307"/>
  <c r="AM87" i="307"/>
  <c r="AM91" i="307"/>
  <c r="AM92" i="307"/>
  <c r="AM95" i="307"/>
  <c r="AL10" i="305"/>
  <c r="AL13" i="305"/>
  <c r="AL14" i="305"/>
  <c r="AL18" i="305"/>
  <c r="AL19" i="305"/>
  <c r="AL22" i="305"/>
  <c r="AL23" i="305"/>
  <c r="AL63" i="305"/>
  <c r="AL64" i="305"/>
  <c r="AL67" i="305"/>
  <c r="AM68" i="305"/>
  <c r="AM80" i="305"/>
  <c r="AL76" i="305"/>
  <c r="AL77" i="305"/>
  <c r="AL81" i="305"/>
  <c r="AM82" i="305"/>
  <c r="AM96" i="307"/>
  <c r="AM97" i="307"/>
  <c r="AN55" i="307"/>
  <c r="AM44" i="307"/>
  <c r="AM46" i="307"/>
  <c r="AN43" i="307"/>
  <c r="AN35" i="307"/>
  <c r="AN36" i="307"/>
  <c r="AN38" i="307"/>
  <c r="AN39" i="307"/>
  <c r="AN40" i="307"/>
  <c r="AN56" i="307"/>
  <c r="AN57" i="307"/>
  <c r="AN85" i="307"/>
  <c r="AN63" i="307"/>
  <c r="AM69" i="307"/>
  <c r="AM70" i="307"/>
  <c r="AN68" i="307"/>
  <c r="AN60" i="307"/>
  <c r="AN61" i="307"/>
  <c r="AN64" i="307"/>
  <c r="AN65" i="307"/>
  <c r="AN86" i="307"/>
  <c r="AN87" i="307"/>
  <c r="AN91" i="307"/>
  <c r="AN92" i="307"/>
  <c r="AN95" i="307"/>
  <c r="AM10" i="305"/>
  <c r="AM13" i="305"/>
  <c r="AM14" i="305"/>
  <c r="AM18" i="305"/>
  <c r="AM19" i="305"/>
  <c r="AM22" i="305"/>
  <c r="AM23" i="305"/>
  <c r="AM63" i="305"/>
  <c r="AM64" i="305"/>
  <c r="AM67" i="305"/>
  <c r="AN68" i="305"/>
  <c r="AN80" i="305"/>
  <c r="AM76" i="305"/>
  <c r="AM77" i="305"/>
  <c r="AM81" i="305"/>
  <c r="AN82" i="305"/>
  <c r="AN96" i="307"/>
  <c r="AN97" i="307"/>
  <c r="AO55" i="307"/>
  <c r="AN44" i="307"/>
  <c r="AN46" i="307"/>
  <c r="AO43" i="307"/>
  <c r="AO35" i="307"/>
  <c r="AO36" i="307"/>
  <c r="AO38" i="307"/>
  <c r="AO39" i="307"/>
  <c r="AO40" i="307"/>
  <c r="AO56" i="307"/>
  <c r="AO57" i="307"/>
  <c r="AO85" i="307"/>
  <c r="AO63" i="307"/>
  <c r="AN69" i="307"/>
  <c r="AN70" i="307"/>
  <c r="AO68" i="307"/>
  <c r="AO60" i="307"/>
  <c r="AO61" i="307"/>
  <c r="AO64" i="307"/>
  <c r="AO65" i="307"/>
  <c r="AO86" i="307"/>
  <c r="AO87" i="307"/>
  <c r="AO91" i="307"/>
  <c r="AO92" i="307"/>
  <c r="AO95" i="307"/>
  <c r="AN10" i="305"/>
  <c r="AN13" i="305"/>
  <c r="AN14" i="305"/>
  <c r="AN18" i="305"/>
  <c r="AN19" i="305"/>
  <c r="AN22" i="305"/>
  <c r="AN23" i="305"/>
  <c r="AN63" i="305"/>
  <c r="AN64" i="305"/>
  <c r="AN67" i="305"/>
  <c r="AO68" i="305"/>
  <c r="AO80" i="305"/>
  <c r="AN76" i="305"/>
  <c r="AN77" i="305"/>
  <c r="AN81" i="305"/>
  <c r="AO82" i="305"/>
  <c r="AO96" i="307"/>
  <c r="AO97" i="307"/>
  <c r="AP55" i="307"/>
  <c r="AO44" i="307"/>
  <c r="AO46" i="307"/>
  <c r="AP43" i="307"/>
  <c r="AP35" i="307"/>
  <c r="AP36" i="307"/>
  <c r="AP38" i="307"/>
  <c r="AP39" i="307"/>
  <c r="AP40" i="307"/>
  <c r="AP56" i="307"/>
  <c r="AP57" i="307"/>
  <c r="AP85" i="307"/>
  <c r="AP63" i="307"/>
  <c r="AO69" i="307"/>
  <c r="AO70" i="307"/>
  <c r="AP68" i="307"/>
  <c r="AP60" i="307"/>
  <c r="AP61" i="307"/>
  <c r="AP64" i="307"/>
  <c r="AP65" i="307"/>
  <c r="AP86" i="307"/>
  <c r="AP87" i="307"/>
  <c r="AP91" i="307"/>
  <c r="AP92" i="307"/>
  <c r="AP95" i="307"/>
  <c r="AO10" i="305"/>
  <c r="AO13" i="305"/>
  <c r="AO14" i="305"/>
  <c r="AO18" i="305"/>
  <c r="AO19" i="305"/>
  <c r="AO22" i="305"/>
  <c r="AO23" i="305"/>
  <c r="AO63" i="305"/>
  <c r="AO64" i="305"/>
  <c r="AO67" i="305"/>
  <c r="AP68" i="305"/>
  <c r="AP80" i="305"/>
  <c r="AO76" i="305"/>
  <c r="AO77" i="305"/>
  <c r="AO81" i="305"/>
  <c r="AP82" i="305"/>
  <c r="AP96" i="307"/>
  <c r="AP97" i="307"/>
  <c r="AQ55" i="307"/>
  <c r="AP44" i="307"/>
  <c r="AP46" i="307"/>
  <c r="AQ43" i="307"/>
  <c r="AQ35" i="307"/>
  <c r="AQ36" i="307"/>
  <c r="AQ38" i="307"/>
  <c r="AQ39" i="307"/>
  <c r="AQ40" i="307"/>
  <c r="AQ56" i="307"/>
  <c r="AQ57" i="307"/>
  <c r="AQ85" i="307"/>
  <c r="AQ63" i="307"/>
  <c r="AP69" i="307"/>
  <c r="AP70" i="307"/>
  <c r="AQ68" i="307"/>
  <c r="AQ60" i="307"/>
  <c r="AQ61" i="307"/>
  <c r="AQ64" i="307"/>
  <c r="AQ65" i="307"/>
  <c r="AQ86" i="307"/>
  <c r="AQ87" i="307"/>
  <c r="AQ91" i="307"/>
  <c r="AQ92" i="307"/>
  <c r="AQ95" i="307"/>
  <c r="AP10" i="305"/>
  <c r="AP13" i="305"/>
  <c r="AP14" i="305"/>
  <c r="AP18" i="305"/>
  <c r="AP19" i="305"/>
  <c r="AP22" i="305"/>
  <c r="AP23" i="305"/>
  <c r="AP63" i="305"/>
  <c r="AP64" i="305"/>
  <c r="AP67" i="305"/>
  <c r="AQ68" i="305"/>
  <c r="AQ80" i="305"/>
  <c r="AP76" i="305"/>
  <c r="AP77" i="305"/>
  <c r="AP81" i="305"/>
  <c r="AQ82" i="305"/>
  <c r="AQ96" i="307"/>
  <c r="AQ97" i="307"/>
  <c r="AR55" i="307"/>
  <c r="AQ44" i="307"/>
  <c r="AQ46" i="307"/>
  <c r="AR43" i="307"/>
  <c r="AR35" i="307"/>
  <c r="AR36" i="307"/>
  <c r="AR38" i="307"/>
  <c r="AR39" i="307"/>
  <c r="AR40" i="307"/>
  <c r="AR56" i="307"/>
  <c r="AR57" i="307"/>
  <c r="AR85" i="307"/>
  <c r="AR63" i="307"/>
  <c r="AQ69" i="307"/>
  <c r="AQ70" i="307"/>
  <c r="AR68" i="307"/>
  <c r="AR60" i="307"/>
  <c r="AR61" i="307"/>
  <c r="AR64" i="307"/>
  <c r="AR65" i="307"/>
  <c r="AR86" i="307"/>
  <c r="AR87" i="307"/>
  <c r="AR91" i="307"/>
  <c r="AR92" i="307"/>
  <c r="AR95" i="307"/>
  <c r="AQ10" i="305"/>
  <c r="AQ13" i="305"/>
  <c r="AQ14" i="305"/>
  <c r="AQ18" i="305"/>
  <c r="AQ19" i="305"/>
  <c r="AQ22" i="305"/>
  <c r="AQ23" i="305"/>
  <c r="AQ63" i="305"/>
  <c r="AQ64" i="305"/>
  <c r="AQ67" i="305"/>
  <c r="AR68" i="305"/>
  <c r="AR80" i="305"/>
  <c r="AQ76" i="305"/>
  <c r="AQ77" i="305"/>
  <c r="AQ81" i="305"/>
  <c r="AR82" i="305"/>
  <c r="AR96" i="307"/>
  <c r="AR97" i="307"/>
  <c r="AS55" i="307"/>
  <c r="AR44" i="307"/>
  <c r="AR46" i="307"/>
  <c r="AS43" i="307"/>
  <c r="AS35" i="307"/>
  <c r="AS36" i="307"/>
  <c r="AS38" i="307"/>
  <c r="AS39" i="307"/>
  <c r="AS40" i="307"/>
  <c r="AS56" i="307"/>
  <c r="AS57" i="307"/>
  <c r="AS85" i="307"/>
  <c r="AS63" i="307"/>
  <c r="AR69" i="307"/>
  <c r="AR70" i="307"/>
  <c r="AS68" i="307"/>
  <c r="AS60" i="307"/>
  <c r="AS61" i="307"/>
  <c r="AS64" i="307"/>
  <c r="AS65" i="307"/>
  <c r="AS86" i="307"/>
  <c r="AS87" i="307"/>
  <c r="AS91" i="307"/>
  <c r="AS92" i="307"/>
  <c r="AS95" i="307"/>
  <c r="AR10" i="305"/>
  <c r="AR13" i="305"/>
  <c r="AR14" i="305"/>
  <c r="AR18" i="305"/>
  <c r="AR19" i="305"/>
  <c r="AR22" i="305"/>
  <c r="AR23" i="305"/>
  <c r="AR63" i="305"/>
  <c r="AR64" i="305"/>
  <c r="AR67" i="305"/>
  <c r="AS68" i="305"/>
  <c r="AS80" i="305"/>
  <c r="AR76" i="305"/>
  <c r="AR77" i="305"/>
  <c r="AR81" i="305"/>
  <c r="AS82" i="305"/>
  <c r="AS96" i="307"/>
  <c r="AS97" i="307"/>
  <c r="AT55" i="307"/>
  <c r="AS44" i="307"/>
  <c r="AS46" i="307"/>
  <c r="AT43" i="307"/>
  <c r="AT35" i="307"/>
  <c r="AT36" i="307"/>
  <c r="AT38" i="307"/>
  <c r="AT39" i="307"/>
  <c r="AT40" i="307"/>
  <c r="AT56" i="307"/>
  <c r="AT57" i="307"/>
  <c r="AT85" i="307"/>
  <c r="AT63" i="307"/>
  <c r="AS69" i="307"/>
  <c r="AS70" i="307"/>
  <c r="AT68" i="307"/>
  <c r="AT60" i="307"/>
  <c r="AT61" i="307"/>
  <c r="AT64" i="307"/>
  <c r="AT65" i="307"/>
  <c r="AT86" i="307"/>
  <c r="AT87" i="307"/>
  <c r="AT91" i="307"/>
  <c r="AT92" i="307"/>
  <c r="AT95" i="307"/>
  <c r="AS10" i="305"/>
  <c r="AS13" i="305"/>
  <c r="AS14" i="305"/>
  <c r="AS18" i="305"/>
  <c r="AS19" i="305"/>
  <c r="AS22" i="305"/>
  <c r="AS23" i="305"/>
  <c r="AS63" i="305"/>
  <c r="AS64" i="305"/>
  <c r="AS67" i="305"/>
  <c r="AT68" i="305"/>
  <c r="AT80" i="305"/>
  <c r="AS76" i="305"/>
  <c r="AS77" i="305"/>
  <c r="AS81" i="305"/>
  <c r="AT82" i="305"/>
  <c r="AT96" i="307"/>
  <c r="AT97" i="307"/>
  <c r="AU55" i="307"/>
  <c r="AT44" i="307"/>
  <c r="AT46" i="307"/>
  <c r="AU43" i="307"/>
  <c r="AU35" i="307"/>
  <c r="AU36" i="307"/>
  <c r="AU38" i="307"/>
  <c r="AU39" i="307"/>
  <c r="AU40" i="307"/>
  <c r="AU56" i="307"/>
  <c r="AU57" i="307"/>
  <c r="AU85" i="307"/>
  <c r="AU63" i="307"/>
  <c r="AT69" i="307"/>
  <c r="AT70" i="307"/>
  <c r="AU68" i="307"/>
  <c r="AU60" i="307"/>
  <c r="AU61" i="307"/>
  <c r="AU64" i="307"/>
  <c r="AU65" i="307"/>
  <c r="AU86" i="307"/>
  <c r="AU87" i="307"/>
  <c r="AU91" i="307"/>
  <c r="AU92" i="307"/>
  <c r="AU95" i="307"/>
  <c r="AT10" i="305"/>
  <c r="AT13" i="305"/>
  <c r="AT14" i="305"/>
  <c r="AT18" i="305"/>
  <c r="AT19" i="305"/>
  <c r="AT22" i="305"/>
  <c r="AT23" i="305"/>
  <c r="AT63" i="305"/>
  <c r="AT64" i="305"/>
  <c r="AT67" i="305"/>
  <c r="AU68" i="305"/>
  <c r="AU80" i="305"/>
  <c r="AT76" i="305"/>
  <c r="AT77" i="305"/>
  <c r="AT81" i="305"/>
  <c r="AU82" i="305"/>
  <c r="AU96" i="307"/>
  <c r="AU97" i="307"/>
  <c r="AV55" i="307"/>
  <c r="AU44" i="307"/>
  <c r="AU46" i="307"/>
  <c r="AV43" i="307"/>
  <c r="AV35" i="307"/>
  <c r="AV36" i="307"/>
  <c r="AV38" i="307"/>
  <c r="AV39" i="307"/>
  <c r="AV40" i="307"/>
  <c r="AV56" i="307"/>
  <c r="AV57" i="307"/>
  <c r="AV85" i="307"/>
  <c r="AV63" i="307"/>
  <c r="AU69" i="307"/>
  <c r="AU70" i="307"/>
  <c r="AV68" i="307"/>
  <c r="AV60" i="307"/>
  <c r="AV61" i="307"/>
  <c r="AV64" i="307"/>
  <c r="AV65" i="307"/>
  <c r="AV86" i="307"/>
  <c r="AV87" i="307"/>
  <c r="AV91" i="307"/>
  <c r="AV92" i="307"/>
  <c r="AV95" i="307"/>
  <c r="AU10" i="305"/>
  <c r="AU13" i="305"/>
  <c r="AU14" i="305"/>
  <c r="AU18" i="305"/>
  <c r="AU19" i="305"/>
  <c r="AU22" i="305"/>
  <c r="AU23" i="305"/>
  <c r="AU63" i="305"/>
  <c r="AU64" i="305"/>
  <c r="AU67" i="305"/>
  <c r="AV68" i="305"/>
  <c r="AV80" i="305"/>
  <c r="AU76" i="305"/>
  <c r="AU77" i="305"/>
  <c r="AU81" i="305"/>
  <c r="AV82" i="305"/>
  <c r="AV96" i="307"/>
  <c r="AV97" i="307"/>
  <c r="AW55" i="307"/>
  <c r="AV44" i="307"/>
  <c r="AV46" i="307"/>
  <c r="AW43" i="307"/>
  <c r="AW35" i="307"/>
  <c r="AW36" i="307"/>
  <c r="AW38" i="307"/>
  <c r="AW39" i="307"/>
  <c r="AW40" i="307"/>
  <c r="AW56" i="307"/>
  <c r="AW57" i="307"/>
  <c r="AW85" i="307"/>
  <c r="AW63" i="307"/>
  <c r="AV69" i="307"/>
  <c r="AV70" i="307"/>
  <c r="AW68" i="307"/>
  <c r="AW60" i="307"/>
  <c r="AW61" i="307"/>
  <c r="AW64" i="307"/>
  <c r="AW65" i="307"/>
  <c r="AW86" i="307"/>
  <c r="AW87" i="307"/>
  <c r="AW91" i="307"/>
  <c r="AW92" i="307"/>
  <c r="AW95" i="307"/>
  <c r="AV10" i="305"/>
  <c r="AV13" i="305"/>
  <c r="AV14" i="305"/>
  <c r="AV18" i="305"/>
  <c r="AV19" i="305"/>
  <c r="AV22" i="305"/>
  <c r="AV23" i="305"/>
  <c r="AV63" i="305"/>
  <c r="AV64" i="305"/>
  <c r="AV67" i="305"/>
  <c r="AW68" i="305"/>
  <c r="AW80" i="305"/>
  <c r="AV76" i="305"/>
  <c r="AV77" i="305"/>
  <c r="AV81" i="305"/>
  <c r="AW82" i="305"/>
  <c r="AW96" i="307"/>
  <c r="AW97" i="307"/>
  <c r="AX55" i="307"/>
  <c r="AW44" i="307"/>
  <c r="AW46" i="307"/>
  <c r="AX43" i="307"/>
  <c r="AX35" i="307"/>
  <c r="AX36" i="307"/>
  <c r="AX38" i="307"/>
  <c r="AX39" i="307"/>
  <c r="AX40" i="307"/>
  <c r="AX56" i="307"/>
  <c r="AX57" i="307"/>
  <c r="AX85" i="307"/>
  <c r="AX63" i="307"/>
  <c r="AW69" i="307"/>
  <c r="AW70" i="307"/>
  <c r="AX68" i="307"/>
  <c r="AX60" i="307"/>
  <c r="AX61" i="307"/>
  <c r="AX64" i="307"/>
  <c r="AX65" i="307"/>
  <c r="AX86" i="307"/>
  <c r="AX87" i="307"/>
  <c r="AX91" i="307"/>
  <c r="AX92" i="307"/>
  <c r="AX95" i="307"/>
  <c r="AW10" i="305"/>
  <c r="AW13" i="305"/>
  <c r="AW14" i="305"/>
  <c r="AW18" i="305"/>
  <c r="AW19" i="305"/>
  <c r="AW22" i="305"/>
  <c r="AW23" i="305"/>
  <c r="AW63" i="305"/>
  <c r="AW64" i="305"/>
  <c r="AW67" i="305"/>
  <c r="AX68" i="305"/>
  <c r="AX80" i="305"/>
  <c r="AW76" i="305"/>
  <c r="AW77" i="305"/>
  <c r="AW81" i="305"/>
  <c r="AX82" i="305"/>
  <c r="AX96" i="307"/>
  <c r="AX97" i="307"/>
  <c r="AY55" i="307"/>
  <c r="AX44" i="307"/>
  <c r="AX46" i="307"/>
  <c r="AY43" i="307"/>
  <c r="AY35" i="307"/>
  <c r="AY36" i="307"/>
  <c r="AY38" i="307"/>
  <c r="AY39" i="307"/>
  <c r="AY40" i="307"/>
  <c r="AY56" i="307"/>
  <c r="AY57" i="307"/>
  <c r="AY85" i="307"/>
  <c r="AY63" i="307"/>
  <c r="AX69" i="307"/>
  <c r="AX70" i="307"/>
  <c r="AY68" i="307"/>
  <c r="AY60" i="307"/>
  <c r="AY61" i="307"/>
  <c r="AY64" i="307"/>
  <c r="AY65" i="307"/>
  <c r="AY86" i="307"/>
  <c r="AY87" i="307"/>
  <c r="AY91" i="307"/>
  <c r="AY92" i="307"/>
  <c r="AY95" i="307"/>
  <c r="AX10" i="305"/>
  <c r="AX13" i="305"/>
  <c r="AX14" i="305"/>
  <c r="AX18" i="305"/>
  <c r="AX19" i="305"/>
  <c r="AX22" i="305"/>
  <c r="AX23" i="305"/>
  <c r="AX63" i="305"/>
  <c r="AX64" i="305"/>
  <c r="AX67" i="305"/>
  <c r="AY68" i="305"/>
  <c r="AY80" i="305"/>
  <c r="AX76" i="305"/>
  <c r="AX77" i="305"/>
  <c r="AX81" i="305"/>
  <c r="AY82" i="305"/>
  <c r="AY96" i="307"/>
  <c r="AY97" i="307"/>
  <c r="AZ55" i="307"/>
  <c r="AY44" i="307"/>
  <c r="AY46" i="307"/>
  <c r="AZ43" i="307"/>
  <c r="AZ35" i="307"/>
  <c r="AZ36" i="307"/>
  <c r="AZ38" i="307"/>
  <c r="AZ39" i="307"/>
  <c r="AZ40" i="307"/>
  <c r="AZ56" i="307"/>
  <c r="AZ57" i="307"/>
  <c r="AZ85" i="307"/>
  <c r="AZ63" i="307"/>
  <c r="AY69" i="307"/>
  <c r="AY70" i="307"/>
  <c r="AZ68" i="307"/>
  <c r="AZ60" i="307"/>
  <c r="AZ61" i="307"/>
  <c r="AZ64" i="307"/>
  <c r="AZ65" i="307"/>
  <c r="AZ86" i="307"/>
  <c r="AZ87" i="307"/>
  <c r="AZ91" i="307"/>
  <c r="AZ92" i="307"/>
  <c r="AZ95" i="307"/>
  <c r="AY10" i="305"/>
  <c r="AY13" i="305"/>
  <c r="AY14" i="305"/>
  <c r="AY18" i="305"/>
  <c r="AY19" i="305"/>
  <c r="AY22" i="305"/>
  <c r="AY23" i="305"/>
  <c r="AY63" i="305"/>
  <c r="AY64" i="305"/>
  <c r="AY67" i="305"/>
  <c r="AZ68" i="305"/>
  <c r="AZ80" i="305"/>
  <c r="AY76" i="305"/>
  <c r="AY77" i="305"/>
  <c r="AY81" i="305"/>
  <c r="AZ82" i="305"/>
  <c r="AZ96" i="307"/>
  <c r="AZ97" i="307"/>
  <c r="BA55" i="307"/>
  <c r="AZ44" i="307"/>
  <c r="AZ46" i="307"/>
  <c r="BA43" i="307"/>
  <c r="BA35" i="307"/>
  <c r="BA36" i="307"/>
  <c r="BA38" i="307"/>
  <c r="BA39" i="307"/>
  <c r="BA40" i="307"/>
  <c r="BA56" i="307"/>
  <c r="BA57" i="307"/>
  <c r="BA85" i="307"/>
  <c r="BA63" i="307"/>
  <c r="AZ69" i="307"/>
  <c r="AZ70" i="307"/>
  <c r="BA68" i="307"/>
  <c r="BA60" i="307"/>
  <c r="BA61" i="307"/>
  <c r="BA64" i="307"/>
  <c r="BA65" i="307"/>
  <c r="BA86" i="307"/>
  <c r="BA87" i="307"/>
  <c r="BA91" i="307"/>
  <c r="BA92" i="307"/>
  <c r="BA95" i="307"/>
  <c r="AZ10" i="305"/>
  <c r="AZ13" i="305"/>
  <c r="AZ14" i="305"/>
  <c r="AZ18" i="305"/>
  <c r="AZ19" i="305"/>
  <c r="AZ22" i="305"/>
  <c r="AZ23" i="305"/>
  <c r="AZ63" i="305"/>
  <c r="AZ64" i="305"/>
  <c r="AZ67" i="305"/>
  <c r="BA68" i="305"/>
  <c r="BA80" i="305"/>
  <c r="AZ76" i="305"/>
  <c r="AZ77" i="305"/>
  <c r="AZ81" i="305"/>
  <c r="BA82" i="305"/>
  <c r="BA96" i="307"/>
  <c r="BA97" i="307"/>
  <c r="BB55" i="307"/>
  <c r="BA44" i="307"/>
  <c r="BA46" i="307"/>
  <c r="BB43" i="307"/>
  <c r="BB35" i="307"/>
  <c r="BB36" i="307"/>
  <c r="BB38" i="307"/>
  <c r="BB39" i="307"/>
  <c r="BB40" i="307"/>
  <c r="BB56" i="307"/>
  <c r="BB57" i="307"/>
  <c r="BB85" i="307"/>
  <c r="BB63" i="307"/>
  <c r="BA69" i="307"/>
  <c r="BA70" i="307"/>
  <c r="BB68" i="307"/>
  <c r="BB60" i="307"/>
  <c r="BB61" i="307"/>
  <c r="BB64" i="307"/>
  <c r="BB65" i="307"/>
  <c r="BB86" i="307"/>
  <c r="BB87" i="307"/>
  <c r="BB91" i="307"/>
  <c r="BB92" i="307"/>
  <c r="BB95" i="307"/>
  <c r="BA10" i="305"/>
  <c r="BA13" i="305"/>
  <c r="BA14" i="305"/>
  <c r="BA18" i="305"/>
  <c r="BA19" i="305"/>
  <c r="BA22" i="305"/>
  <c r="BA23" i="305"/>
  <c r="BA63" i="305"/>
  <c r="BA64" i="305"/>
  <c r="BA67" i="305"/>
  <c r="BB68" i="305"/>
  <c r="BB80" i="305"/>
  <c r="BA76" i="305"/>
  <c r="BA77" i="305"/>
  <c r="BA81" i="305"/>
  <c r="BB82" i="305"/>
  <c r="BB96" i="307"/>
  <c r="BB97" i="307"/>
  <c r="BC55" i="307"/>
  <c r="BB44" i="307"/>
  <c r="BB46" i="307"/>
  <c r="BC43" i="307"/>
  <c r="BC35" i="307"/>
  <c r="BC36" i="307"/>
  <c r="BC38" i="307"/>
  <c r="BC39" i="307"/>
  <c r="BC40" i="307"/>
  <c r="BC56" i="307"/>
  <c r="BC57" i="307"/>
  <c r="BC85" i="307"/>
  <c r="BC63" i="307"/>
  <c r="BB69" i="307"/>
  <c r="BB70" i="307"/>
  <c r="BC68" i="307"/>
  <c r="BC60" i="307"/>
  <c r="BC61" i="307"/>
  <c r="BC64" i="307"/>
  <c r="BC65" i="307"/>
  <c r="BC86" i="307"/>
  <c r="BC87" i="307"/>
  <c r="BC91" i="307"/>
  <c r="BC92" i="307"/>
  <c r="BC95" i="307"/>
  <c r="BB10" i="305"/>
  <c r="BB13" i="305"/>
  <c r="BB14" i="305"/>
  <c r="BB18" i="305"/>
  <c r="BB19" i="305"/>
  <c r="BB22" i="305"/>
  <c r="BB23" i="305"/>
  <c r="BB63" i="305"/>
  <c r="BB64" i="305"/>
  <c r="BB67" i="305"/>
  <c r="BC68" i="305"/>
  <c r="BC80" i="305"/>
  <c r="BB76" i="305"/>
  <c r="BB77" i="305"/>
  <c r="BB81" i="305"/>
  <c r="BC82" i="305"/>
  <c r="BC96" i="307"/>
  <c r="BC97" i="307"/>
  <c r="BD55" i="307"/>
  <c r="BC44" i="307"/>
  <c r="BC46" i="307"/>
  <c r="BD43" i="307"/>
  <c r="BD35" i="307"/>
  <c r="BD36" i="307"/>
  <c r="BD38" i="307"/>
  <c r="BD39" i="307"/>
  <c r="BD40" i="307"/>
  <c r="BD56" i="307"/>
  <c r="BD57" i="307"/>
  <c r="BD85" i="307"/>
  <c r="BD63" i="307"/>
  <c r="BC69" i="307"/>
  <c r="BC70" i="307"/>
  <c r="BD68" i="307"/>
  <c r="BD60" i="307"/>
  <c r="BD61" i="307"/>
  <c r="BD64" i="307"/>
  <c r="BD65" i="307"/>
  <c r="BD86" i="307"/>
  <c r="BD87" i="307"/>
  <c r="BD91" i="307"/>
  <c r="BD92" i="307"/>
  <c r="BD95" i="307"/>
  <c r="BC10" i="305"/>
  <c r="BC13" i="305"/>
  <c r="BC14" i="305"/>
  <c r="BC18" i="305"/>
  <c r="BC19" i="305"/>
  <c r="BC22" i="305"/>
  <c r="BC23" i="305"/>
  <c r="BC63" i="305"/>
  <c r="BC64" i="305"/>
  <c r="BC67" i="305"/>
  <c r="BD68" i="305"/>
  <c r="BD80" i="305"/>
  <c r="BC76" i="305"/>
  <c r="BC77" i="305"/>
  <c r="BC81" i="305"/>
  <c r="BD82" i="305"/>
  <c r="BD96" i="307"/>
  <c r="BD97" i="307"/>
  <c r="BE55" i="307"/>
  <c r="BD44" i="307"/>
  <c r="BD46" i="307"/>
  <c r="BE43" i="307"/>
  <c r="BE35" i="307"/>
  <c r="BE36" i="307"/>
  <c r="BE38" i="307"/>
  <c r="BE39" i="307"/>
  <c r="BE40" i="307"/>
  <c r="BE56" i="307"/>
  <c r="BE57" i="307"/>
  <c r="BE85" i="307"/>
  <c r="BE63" i="307"/>
  <c r="BD69" i="307"/>
  <c r="BD70" i="307"/>
  <c r="BE68" i="307"/>
  <c r="BE60" i="307"/>
  <c r="BE61" i="307"/>
  <c r="BE64" i="307"/>
  <c r="BE65" i="307"/>
  <c r="BE86" i="307"/>
  <c r="BE87" i="307"/>
  <c r="BE91" i="307"/>
  <c r="BE92" i="307"/>
  <c r="BE95" i="307"/>
  <c r="BD10" i="305"/>
  <c r="BD13" i="305"/>
  <c r="BD14" i="305"/>
  <c r="BD18" i="305"/>
  <c r="BD19" i="305"/>
  <c r="BD22" i="305"/>
  <c r="BD23" i="305"/>
  <c r="BD63" i="305"/>
  <c r="BD64" i="305"/>
  <c r="BD67" i="305"/>
  <c r="BE68" i="305"/>
  <c r="BE80" i="305"/>
  <c r="BD76" i="305"/>
  <c r="BD77" i="305"/>
  <c r="BD81" i="305"/>
  <c r="BE82" i="305"/>
  <c r="BE96" i="307"/>
  <c r="BE97" i="307"/>
  <c r="F98" i="307"/>
  <c r="F85" i="280"/>
  <c r="F88" i="280"/>
  <c r="F108" i="280"/>
  <c r="F81" i="48"/>
  <c r="F110" i="307"/>
  <c r="F70" i="48"/>
  <c r="F106" i="307"/>
  <c r="J107" i="307"/>
  <c r="J108" i="307"/>
  <c r="J111" i="307"/>
  <c r="J112" i="307"/>
  <c r="J113" i="307"/>
  <c r="K107" i="307"/>
  <c r="K108" i="307"/>
  <c r="K111" i="307"/>
  <c r="K112" i="307"/>
  <c r="K113" i="307"/>
  <c r="L107" i="307"/>
  <c r="L108" i="307"/>
  <c r="L111" i="307"/>
  <c r="L112" i="307"/>
  <c r="L113" i="307"/>
  <c r="M107" i="307"/>
  <c r="M108" i="307"/>
  <c r="M111" i="307"/>
  <c r="M112" i="307"/>
  <c r="M113" i="307"/>
  <c r="N107" i="307"/>
  <c r="N108" i="307"/>
  <c r="N111" i="307"/>
  <c r="N112" i="307"/>
  <c r="N113" i="307"/>
  <c r="O107" i="307"/>
  <c r="O108" i="307"/>
  <c r="O111" i="307"/>
  <c r="O112" i="307"/>
  <c r="O113" i="307"/>
  <c r="P107" i="307"/>
  <c r="P108" i="307"/>
  <c r="P111" i="307"/>
  <c r="P112" i="307"/>
  <c r="P113" i="307"/>
  <c r="Q107" i="307"/>
  <c r="Q108" i="307"/>
  <c r="Q111" i="307"/>
  <c r="Q112" i="307"/>
  <c r="Q113" i="307"/>
  <c r="R107" i="307"/>
  <c r="R108" i="307"/>
  <c r="R111" i="307"/>
  <c r="R112" i="307"/>
  <c r="R113" i="307"/>
  <c r="S107" i="307"/>
  <c r="S108" i="307"/>
  <c r="S111" i="307"/>
  <c r="S112" i="307"/>
  <c r="S113" i="307"/>
  <c r="T107" i="307"/>
  <c r="T108" i="307"/>
  <c r="T111" i="307"/>
  <c r="T112" i="307"/>
  <c r="T113" i="307"/>
  <c r="U107" i="307"/>
  <c r="U108" i="307"/>
  <c r="U111" i="307"/>
  <c r="U112" i="307"/>
  <c r="U113" i="307"/>
  <c r="V107" i="307"/>
  <c r="V108" i="307"/>
  <c r="V111" i="307"/>
  <c r="V112" i="307"/>
  <c r="V113" i="307"/>
  <c r="W107" i="307"/>
  <c r="W108" i="307"/>
  <c r="W111" i="307"/>
  <c r="W112" i="307"/>
  <c r="W113" i="307"/>
  <c r="X107" i="307"/>
  <c r="X108" i="307"/>
  <c r="X111" i="307"/>
  <c r="X112" i="307"/>
  <c r="X113" i="307"/>
  <c r="Y107" i="307"/>
  <c r="Y108" i="307"/>
  <c r="Y111" i="307"/>
  <c r="Y112" i="307"/>
  <c r="Y113" i="307"/>
  <c r="Z107" i="307"/>
  <c r="Z108" i="307"/>
  <c r="Z111" i="307"/>
  <c r="Z112" i="307"/>
  <c r="Z113" i="307"/>
  <c r="AA107" i="307"/>
  <c r="AA108" i="307"/>
  <c r="AA111" i="307"/>
  <c r="AA112" i="307"/>
  <c r="AA113" i="307"/>
  <c r="AB107" i="307"/>
  <c r="AB108" i="307"/>
  <c r="AB111" i="307"/>
  <c r="AB112" i="307"/>
  <c r="AB113" i="307"/>
  <c r="AC107" i="307"/>
  <c r="AC108" i="307"/>
  <c r="AC111" i="307"/>
  <c r="AC112" i="307"/>
  <c r="AC113" i="307"/>
  <c r="AD107" i="307"/>
  <c r="AD108" i="307"/>
  <c r="AD111" i="307"/>
  <c r="AD112" i="307"/>
  <c r="AD113" i="307"/>
  <c r="AE107" i="307"/>
  <c r="AE108" i="307"/>
  <c r="AE111" i="307"/>
  <c r="AE112" i="307"/>
  <c r="AE113" i="307"/>
  <c r="AF107" i="307"/>
  <c r="AF108" i="307"/>
  <c r="AF111" i="307"/>
  <c r="AF112" i="307"/>
  <c r="AF113" i="307"/>
  <c r="AG107" i="307"/>
  <c r="AG108" i="307"/>
  <c r="AG111" i="307"/>
  <c r="AG112" i="307"/>
  <c r="AG113" i="307"/>
  <c r="AH107" i="307"/>
  <c r="AH108" i="307"/>
  <c r="AH111" i="307"/>
  <c r="AH112" i="307"/>
  <c r="AH113" i="307"/>
  <c r="AI107" i="307"/>
  <c r="AI108" i="307"/>
  <c r="AI111" i="307"/>
  <c r="AI112" i="307"/>
  <c r="AI113" i="307"/>
  <c r="AJ107" i="307"/>
  <c r="AJ108" i="307"/>
  <c r="AJ111" i="307"/>
  <c r="AJ112" i="307"/>
  <c r="AJ113" i="307"/>
  <c r="AK107" i="307"/>
  <c r="AK108" i="307"/>
  <c r="AK111" i="307"/>
  <c r="AK112" i="307"/>
  <c r="AK113" i="307"/>
  <c r="AL107" i="307"/>
  <c r="AL108" i="307"/>
  <c r="AL111" i="307"/>
  <c r="AL112" i="307"/>
  <c r="AL113" i="307"/>
  <c r="AM107" i="307"/>
  <c r="AM108" i="307"/>
  <c r="AM111" i="307"/>
  <c r="AM112" i="307"/>
  <c r="AM113" i="307"/>
  <c r="AN107" i="307"/>
  <c r="AN108" i="307"/>
  <c r="AN111" i="307"/>
  <c r="AN112" i="307"/>
  <c r="AN113" i="307"/>
  <c r="AO107" i="307"/>
  <c r="AO108" i="307"/>
  <c r="AO111" i="307"/>
  <c r="AO112" i="307"/>
  <c r="AO113" i="307"/>
  <c r="AP107" i="307"/>
  <c r="AP108" i="307"/>
  <c r="AP111" i="307"/>
  <c r="AP112" i="307"/>
  <c r="AP113" i="307"/>
  <c r="AQ107" i="307"/>
  <c r="AQ108" i="307"/>
  <c r="AQ111" i="307"/>
  <c r="AQ112" i="307"/>
  <c r="AQ113" i="307"/>
  <c r="AR107" i="307"/>
  <c r="AR108" i="307"/>
  <c r="AR111" i="307"/>
  <c r="AR112" i="307"/>
  <c r="AR113" i="307"/>
  <c r="AS107" i="307"/>
  <c r="AS108" i="307"/>
  <c r="AS111" i="307"/>
  <c r="AS112" i="307"/>
  <c r="AS113" i="307"/>
  <c r="AT107" i="307"/>
  <c r="AT108" i="307"/>
  <c r="AT111" i="307"/>
  <c r="AT112" i="307"/>
  <c r="AT113" i="307"/>
  <c r="AU107" i="307"/>
  <c r="AU108" i="307"/>
  <c r="AU111" i="307"/>
  <c r="AU112" i="307"/>
  <c r="AU113" i="307"/>
  <c r="AV107" i="307"/>
  <c r="AV108" i="307"/>
  <c r="AV111" i="307"/>
  <c r="AV112" i="307"/>
  <c r="AV113" i="307"/>
  <c r="AW107" i="307"/>
  <c r="AW108" i="307"/>
  <c r="AW111" i="307"/>
  <c r="AW112" i="307"/>
  <c r="AW113" i="307"/>
  <c r="AX107" i="307"/>
  <c r="AX108" i="307"/>
  <c r="AX111" i="307"/>
  <c r="AX112" i="307"/>
  <c r="AX113" i="307"/>
  <c r="AY107" i="307"/>
  <c r="AY108" i="307"/>
  <c r="AY111" i="307"/>
  <c r="AY112" i="307"/>
  <c r="AY113" i="307"/>
  <c r="AZ107" i="307"/>
  <c r="AZ108" i="307"/>
  <c r="AZ111" i="307"/>
  <c r="AZ112" i="307"/>
  <c r="AZ113" i="307"/>
  <c r="BA107" i="307"/>
  <c r="BA108" i="307"/>
  <c r="BA111" i="307"/>
  <c r="BA112" i="307"/>
  <c r="BA113" i="307"/>
  <c r="BB107" i="307"/>
  <c r="BB108" i="307"/>
  <c r="BB111" i="307"/>
  <c r="BB112" i="307"/>
  <c r="BB113" i="307"/>
  <c r="BC107" i="307"/>
  <c r="BC108" i="307"/>
  <c r="BC111" i="307"/>
  <c r="BC112" i="307"/>
  <c r="BC113" i="307"/>
  <c r="BD107" i="307"/>
  <c r="BD108" i="307"/>
  <c r="BD111" i="307"/>
  <c r="BD112" i="307"/>
  <c r="BD113" i="307"/>
  <c r="BE107" i="307"/>
  <c r="BE108" i="307"/>
  <c r="BE111" i="307"/>
  <c r="BE112" i="307"/>
  <c r="BE113" i="307"/>
  <c r="F114" i="307"/>
  <c r="F110" i="280"/>
  <c r="F96" i="280"/>
  <c r="F97" i="280"/>
  <c r="F99" i="280"/>
  <c r="F100" i="280"/>
  <c r="F111" i="280"/>
  <c r="F112" i="280"/>
  <c r="G108" i="280"/>
  <c r="E108" i="280"/>
  <c r="F102" i="280"/>
  <c r="F106" i="280"/>
  <c r="G103" i="280"/>
  <c r="F103" i="280"/>
  <c r="E103" i="280"/>
  <c r="F39" i="311"/>
  <c r="F14" i="311"/>
  <c r="J77" i="307"/>
  <c r="J78" i="307"/>
  <c r="J76" i="307"/>
  <c r="F75" i="307"/>
  <c r="F62" i="48"/>
  <c r="F37" i="306"/>
  <c r="J38" i="306"/>
  <c r="J39" i="306"/>
  <c r="J79" i="307"/>
  <c r="J80" i="307"/>
  <c r="J15" i="288"/>
  <c r="K77" i="307"/>
  <c r="K78" i="307"/>
  <c r="K76" i="307"/>
  <c r="K38" i="306"/>
  <c r="K39" i="306"/>
  <c r="K79" i="307"/>
  <c r="K80" i="307"/>
  <c r="K15" i="288"/>
  <c r="L77" i="307"/>
  <c r="L78" i="307"/>
  <c r="L76" i="307"/>
  <c r="L38" i="306"/>
  <c r="L39" i="306"/>
  <c r="L79" i="307"/>
  <c r="L80" i="307"/>
  <c r="L15" i="288"/>
  <c r="M77" i="307"/>
  <c r="M78" i="307"/>
  <c r="M76" i="307"/>
  <c r="M38" i="306"/>
  <c r="M39" i="306"/>
  <c r="M79" i="307"/>
  <c r="M80" i="307"/>
  <c r="M15" i="288"/>
  <c r="N77" i="307"/>
  <c r="N78" i="307"/>
  <c r="N76" i="307"/>
  <c r="N38" i="306"/>
  <c r="N39" i="306"/>
  <c r="N79" i="307"/>
  <c r="N80" i="307"/>
  <c r="N15" i="288"/>
  <c r="O77" i="307"/>
  <c r="O78" i="307"/>
  <c r="O76" i="307"/>
  <c r="O38" i="306"/>
  <c r="O39" i="306"/>
  <c r="O79" i="307"/>
  <c r="O80" i="307"/>
  <c r="O15" i="288"/>
  <c r="P77" i="307"/>
  <c r="P78" i="307"/>
  <c r="P76" i="307"/>
  <c r="P38" i="306"/>
  <c r="P39" i="306"/>
  <c r="P79" i="307"/>
  <c r="P80" i="307"/>
  <c r="P15" i="288"/>
  <c r="Q77" i="307"/>
  <c r="Q78" i="307"/>
  <c r="Q76" i="307"/>
  <c r="Q38" i="306"/>
  <c r="Q39" i="306"/>
  <c r="Q79" i="307"/>
  <c r="Q80" i="307"/>
  <c r="Q15" i="288"/>
  <c r="R77" i="307"/>
  <c r="R78" i="307"/>
  <c r="R76" i="307"/>
  <c r="R38" i="306"/>
  <c r="R39" i="306"/>
  <c r="R79" i="307"/>
  <c r="R80" i="307"/>
  <c r="R15" i="288"/>
  <c r="S77" i="307"/>
  <c r="S78" i="307"/>
  <c r="S76" i="307"/>
  <c r="S38" i="306"/>
  <c r="S39" i="306"/>
  <c r="S79" i="307"/>
  <c r="S80" i="307"/>
  <c r="S15" i="288"/>
  <c r="T77" i="307"/>
  <c r="T78" i="307"/>
  <c r="T76" i="307"/>
  <c r="T38" i="306"/>
  <c r="T39" i="306"/>
  <c r="T79" i="307"/>
  <c r="T80" i="307"/>
  <c r="T15" i="288"/>
  <c r="U77" i="307"/>
  <c r="U78" i="307"/>
  <c r="U76" i="307"/>
  <c r="U38" i="306"/>
  <c r="U39" i="306"/>
  <c r="U79" i="307"/>
  <c r="U80" i="307"/>
  <c r="U15" i="288"/>
  <c r="V77" i="307"/>
  <c r="V78" i="307"/>
  <c r="V76" i="307"/>
  <c r="V38" i="306"/>
  <c r="V39" i="306"/>
  <c r="V79" i="307"/>
  <c r="V80" i="307"/>
  <c r="V15" i="288"/>
  <c r="W77" i="307"/>
  <c r="W78" i="307"/>
  <c r="W76" i="307"/>
  <c r="W38" i="306"/>
  <c r="W39" i="306"/>
  <c r="W79" i="307"/>
  <c r="W80" i="307"/>
  <c r="W15" i="288"/>
  <c r="X77" i="307"/>
  <c r="X78" i="307"/>
  <c r="X76" i="307"/>
  <c r="X38" i="306"/>
  <c r="X39" i="306"/>
  <c r="X79" i="307"/>
  <c r="X80" i="307"/>
  <c r="X15" i="288"/>
  <c r="Y77" i="307"/>
  <c r="Y78" i="307"/>
  <c r="Y76" i="307"/>
  <c r="Y38" i="306"/>
  <c r="Y39" i="306"/>
  <c r="Y79" i="307"/>
  <c r="Y80" i="307"/>
  <c r="Y15" i="288"/>
  <c r="Z77" i="307"/>
  <c r="Z78" i="307"/>
  <c r="Z76" i="307"/>
  <c r="Z38" i="306"/>
  <c r="Z39" i="306"/>
  <c r="Z79" i="307"/>
  <c r="Z80" i="307"/>
  <c r="Z15" i="288"/>
  <c r="AA77" i="307"/>
  <c r="AA78" i="307"/>
  <c r="AA76" i="307"/>
  <c r="AA38" i="306"/>
  <c r="AA39" i="306"/>
  <c r="AA79" i="307"/>
  <c r="AA80" i="307"/>
  <c r="AA15" i="288"/>
  <c r="AB77" i="307"/>
  <c r="AB78" i="307"/>
  <c r="AB76" i="307"/>
  <c r="AB38" i="306"/>
  <c r="AB39" i="306"/>
  <c r="AB79" i="307"/>
  <c r="AB80" i="307"/>
  <c r="AB15" i="288"/>
  <c r="AC77" i="307"/>
  <c r="AC78" i="307"/>
  <c r="AC76" i="307"/>
  <c r="AC38" i="306"/>
  <c r="AC39" i="306"/>
  <c r="AC79" i="307"/>
  <c r="AC80" i="307"/>
  <c r="AC15" i="288"/>
  <c r="AD77" i="307"/>
  <c r="AD78" i="307"/>
  <c r="AD76" i="307"/>
  <c r="AD38" i="306"/>
  <c r="AD39" i="306"/>
  <c r="AD79" i="307"/>
  <c r="AD80" i="307"/>
  <c r="AD15" i="288"/>
  <c r="AE77" i="307"/>
  <c r="AE78" i="307"/>
  <c r="AE76" i="307"/>
  <c r="AE38" i="306"/>
  <c r="AE39" i="306"/>
  <c r="AE79" i="307"/>
  <c r="AE80" i="307"/>
  <c r="AE15" i="288"/>
  <c r="AF77" i="307"/>
  <c r="AF78" i="307"/>
  <c r="AF76" i="307"/>
  <c r="AF38" i="306"/>
  <c r="AF39" i="306"/>
  <c r="AF79" i="307"/>
  <c r="AF80" i="307"/>
  <c r="AF15" i="288"/>
  <c r="AG77" i="307"/>
  <c r="AG78" i="307"/>
  <c r="AG76" i="307"/>
  <c r="AG38" i="306"/>
  <c r="AG39" i="306"/>
  <c r="AG79" i="307"/>
  <c r="AG80" i="307"/>
  <c r="AG15" i="288"/>
  <c r="AH77" i="307"/>
  <c r="AH78" i="307"/>
  <c r="AH76" i="307"/>
  <c r="AH38" i="306"/>
  <c r="AH39" i="306"/>
  <c r="AH79" i="307"/>
  <c r="AH80" i="307"/>
  <c r="AH15" i="288"/>
  <c r="AI77" i="307"/>
  <c r="AI78" i="307"/>
  <c r="AI76" i="307"/>
  <c r="AI38" i="306"/>
  <c r="AI39" i="306"/>
  <c r="AI79" i="307"/>
  <c r="AI80" i="307"/>
  <c r="AI15" i="288"/>
  <c r="AJ77" i="307"/>
  <c r="AJ78" i="307"/>
  <c r="AJ76" i="307"/>
  <c r="AJ38" i="306"/>
  <c r="AJ39" i="306"/>
  <c r="AJ79" i="307"/>
  <c r="AJ80" i="307"/>
  <c r="AJ15" i="288"/>
  <c r="AK77" i="307"/>
  <c r="AK78" i="307"/>
  <c r="AK76" i="307"/>
  <c r="AK38" i="306"/>
  <c r="AK39" i="306"/>
  <c r="AK79" i="307"/>
  <c r="AK80" i="307"/>
  <c r="AK15" i="288"/>
  <c r="AL77" i="307"/>
  <c r="AL78" i="307"/>
  <c r="AL76" i="307"/>
  <c r="AL38" i="306"/>
  <c r="AL39" i="306"/>
  <c r="AL79" i="307"/>
  <c r="AL80" i="307"/>
  <c r="AL15" i="288"/>
  <c r="AM77" i="307"/>
  <c r="AM78" i="307"/>
  <c r="AM76" i="307"/>
  <c r="AM38" i="306"/>
  <c r="AM39" i="306"/>
  <c r="AM79" i="307"/>
  <c r="AM80" i="307"/>
  <c r="AM15" i="288"/>
  <c r="AN77" i="307"/>
  <c r="AN78" i="307"/>
  <c r="AN76" i="307"/>
  <c r="AN38" i="306"/>
  <c r="AN39" i="306"/>
  <c r="AN79" i="307"/>
  <c r="AN80" i="307"/>
  <c r="AN15" i="288"/>
  <c r="AO77" i="307"/>
  <c r="AO78" i="307"/>
  <c r="AO76" i="307"/>
  <c r="AO38" i="306"/>
  <c r="AO39" i="306"/>
  <c r="AO79" i="307"/>
  <c r="AO80" i="307"/>
  <c r="AO15" i="288"/>
  <c r="AP77" i="307"/>
  <c r="AP78" i="307"/>
  <c r="AP76" i="307"/>
  <c r="AP38" i="306"/>
  <c r="AP39" i="306"/>
  <c r="AP79" i="307"/>
  <c r="AP80" i="307"/>
  <c r="AP15" i="288"/>
  <c r="AQ77" i="307"/>
  <c r="AQ78" i="307"/>
  <c r="AQ76" i="307"/>
  <c r="AQ38" i="306"/>
  <c r="AQ39" i="306"/>
  <c r="AQ79" i="307"/>
  <c r="AQ80" i="307"/>
  <c r="AQ15" i="288"/>
  <c r="AR77" i="307"/>
  <c r="AR78" i="307"/>
  <c r="AR76" i="307"/>
  <c r="AR38" i="306"/>
  <c r="AR39" i="306"/>
  <c r="AR79" i="307"/>
  <c r="AR80" i="307"/>
  <c r="AR15" i="288"/>
  <c r="AS77" i="307"/>
  <c r="AS78" i="307"/>
  <c r="AS76" i="307"/>
  <c r="AS38" i="306"/>
  <c r="AS39" i="306"/>
  <c r="AS79" i="307"/>
  <c r="AS80" i="307"/>
  <c r="AS15" i="288"/>
  <c r="AT77" i="307"/>
  <c r="AT78" i="307"/>
  <c r="AT76" i="307"/>
  <c r="AT38" i="306"/>
  <c r="AT39" i="306"/>
  <c r="AT79" i="307"/>
  <c r="AT80" i="307"/>
  <c r="AT15" i="288"/>
  <c r="AU77" i="307"/>
  <c r="AU78" i="307"/>
  <c r="AU76" i="307"/>
  <c r="AU38" i="306"/>
  <c r="AU39" i="306"/>
  <c r="AU79" i="307"/>
  <c r="AU80" i="307"/>
  <c r="AU15" i="288"/>
  <c r="AV77" i="307"/>
  <c r="AV78" i="307"/>
  <c r="AV76" i="307"/>
  <c r="AV38" i="306"/>
  <c r="AV39" i="306"/>
  <c r="AV79" i="307"/>
  <c r="AV80" i="307"/>
  <c r="AV15" i="288"/>
  <c r="AW77" i="307"/>
  <c r="AW78" i="307"/>
  <c r="AW76" i="307"/>
  <c r="AW38" i="306"/>
  <c r="AW39" i="306"/>
  <c r="AW79" i="307"/>
  <c r="AW80" i="307"/>
  <c r="AW15" i="288"/>
  <c r="AX77" i="307"/>
  <c r="AX78" i="307"/>
  <c r="AX76" i="307"/>
  <c r="AX38" i="306"/>
  <c r="AX39" i="306"/>
  <c r="AX79" i="307"/>
  <c r="AX80" i="307"/>
  <c r="AX15" i="288"/>
  <c r="AY77" i="307"/>
  <c r="AY78" i="307"/>
  <c r="AY76" i="307"/>
  <c r="AY38" i="306"/>
  <c r="AY39" i="306"/>
  <c r="AY79" i="307"/>
  <c r="AY80" i="307"/>
  <c r="AY15" i="288"/>
  <c r="AZ77" i="307"/>
  <c r="AZ78" i="307"/>
  <c r="AZ76" i="307"/>
  <c r="AZ38" i="306"/>
  <c r="AZ39" i="306"/>
  <c r="AZ79" i="307"/>
  <c r="AZ80" i="307"/>
  <c r="AZ15" i="288"/>
  <c r="BA77" i="307"/>
  <c r="BA78" i="307"/>
  <c r="BA76" i="307"/>
  <c r="BA38" i="306"/>
  <c r="BA39" i="306"/>
  <c r="BA79" i="307"/>
  <c r="BA80" i="307"/>
  <c r="BA15" i="288"/>
  <c r="BB77" i="307"/>
  <c r="BB78" i="307"/>
  <c r="BB76" i="307"/>
  <c r="BB38" i="306"/>
  <c r="BB39" i="306"/>
  <c r="BB79" i="307"/>
  <c r="BB80" i="307"/>
  <c r="BB15" i="288"/>
  <c r="BC77" i="307"/>
  <c r="BC78" i="307"/>
  <c r="BC76" i="307"/>
  <c r="BC38" i="306"/>
  <c r="BC39" i="306"/>
  <c r="BC79" i="307"/>
  <c r="BC80" i="307"/>
  <c r="BC15" i="288"/>
  <c r="BD77" i="307"/>
  <c r="BD78" i="307"/>
  <c r="BD76" i="307"/>
  <c r="BD38" i="306"/>
  <c r="BD39" i="306"/>
  <c r="BD79" i="307"/>
  <c r="BD80" i="307"/>
  <c r="BD15" i="288"/>
  <c r="BE77" i="307"/>
  <c r="BE78" i="307"/>
  <c r="BE10" i="305"/>
  <c r="BE13" i="305"/>
  <c r="BE14" i="305"/>
  <c r="BE76" i="307"/>
  <c r="BE18" i="305"/>
  <c r="BE19" i="305"/>
  <c r="BE22" i="305"/>
  <c r="BE23" i="305"/>
  <c r="BE63" i="305"/>
  <c r="BE64" i="305"/>
  <c r="BE38" i="306"/>
  <c r="BE39" i="306"/>
  <c r="BE79" i="307"/>
  <c r="BE80" i="307"/>
  <c r="BE15" i="288"/>
  <c r="F28" i="278"/>
  <c r="F29" i="278"/>
  <c r="F42" i="48"/>
  <c r="F22" i="278"/>
  <c r="F43" i="48"/>
  <c r="F23" i="278"/>
  <c r="J106" i="273"/>
  <c r="I107" i="273"/>
  <c r="J108" i="273"/>
  <c r="J11" i="278"/>
  <c r="J12" i="278"/>
  <c r="J24" i="278"/>
  <c r="J19" i="278"/>
  <c r="J20" i="278"/>
  <c r="J25" i="278"/>
  <c r="J26" i="278"/>
  <c r="J31" i="278"/>
  <c r="F30" i="278"/>
  <c r="J32" i="278"/>
  <c r="J33" i="278"/>
  <c r="J9" i="265"/>
  <c r="F46" i="48"/>
  <c r="F38" i="278"/>
  <c r="F39" i="278"/>
  <c r="I32" i="289"/>
  <c r="J33" i="289"/>
  <c r="J40" i="278"/>
  <c r="J41" i="278"/>
  <c r="J42" i="278"/>
  <c r="J43" i="278"/>
  <c r="J10" i="265"/>
  <c r="J11" i="265"/>
  <c r="J101" i="307"/>
  <c r="J100" i="307"/>
  <c r="J103" i="307"/>
  <c r="K100" i="307"/>
  <c r="K156" i="307"/>
  <c r="F155" i="307"/>
  <c r="K157" i="307"/>
  <c r="K158" i="307"/>
  <c r="K162" i="307"/>
  <c r="F75" i="48"/>
  <c r="F160" i="307"/>
  <c r="F161" i="307"/>
  <c r="K163" i="307"/>
  <c r="K177" i="307"/>
  <c r="J117" i="307"/>
  <c r="J116" i="307"/>
  <c r="J119" i="307"/>
  <c r="K116" i="307"/>
  <c r="K167" i="307"/>
  <c r="F166" i="307"/>
  <c r="K168" i="307"/>
  <c r="K169" i="307"/>
  <c r="K173" i="307"/>
  <c r="F82" i="48"/>
  <c r="F171" i="307"/>
  <c r="F172" i="307"/>
  <c r="K174" i="307"/>
  <c r="K178" i="307"/>
  <c r="K179" i="307"/>
  <c r="K213" i="307"/>
  <c r="K190" i="307"/>
  <c r="F76" i="48"/>
  <c r="F183" i="307"/>
  <c r="F77" i="48"/>
  <c r="F184" i="307"/>
  <c r="F185" i="307"/>
  <c r="F188" i="307"/>
  <c r="F121" i="48"/>
  <c r="F187" i="307"/>
  <c r="K92" i="305"/>
  <c r="K91" i="305"/>
  <c r="K93" i="305"/>
  <c r="K189" i="307"/>
  <c r="K191" i="307"/>
  <c r="K192" i="307"/>
  <c r="K207" i="307"/>
  <c r="K202" i="307"/>
  <c r="F83" i="48"/>
  <c r="F195" i="307"/>
  <c r="F84" i="48"/>
  <c r="F196" i="307"/>
  <c r="F197" i="307"/>
  <c r="F200" i="307"/>
  <c r="F129" i="48"/>
  <c r="F199" i="307"/>
  <c r="K201" i="307"/>
  <c r="K203" i="307"/>
  <c r="K204" i="307"/>
  <c r="K208" i="307"/>
  <c r="K209" i="307"/>
  <c r="K214" i="307"/>
  <c r="F144" i="307"/>
  <c r="F80" i="48"/>
  <c r="F143" i="307"/>
  <c r="K145" i="307"/>
  <c r="K146" i="307"/>
  <c r="K150" i="307"/>
  <c r="F138" i="307"/>
  <c r="F73" i="48"/>
  <c r="F137" i="307"/>
  <c r="K139" i="307"/>
  <c r="K140" i="307"/>
  <c r="K149" i="307"/>
  <c r="K151" i="307"/>
  <c r="K212" i="307"/>
  <c r="K215" i="307"/>
  <c r="K101" i="307"/>
  <c r="K103" i="307"/>
  <c r="L100" i="307"/>
  <c r="L156" i="307"/>
  <c r="L157" i="307"/>
  <c r="L158" i="307"/>
  <c r="L162" i="307"/>
  <c r="L163" i="307"/>
  <c r="L177" i="307"/>
  <c r="K117" i="307"/>
  <c r="K119" i="307"/>
  <c r="L116" i="307"/>
  <c r="L167" i="307"/>
  <c r="L168" i="307"/>
  <c r="L169" i="307"/>
  <c r="L173" i="307"/>
  <c r="L174" i="307"/>
  <c r="L178" i="307"/>
  <c r="L179" i="307"/>
  <c r="L213" i="307"/>
  <c r="L190" i="307"/>
  <c r="L92" i="305"/>
  <c r="L91" i="305"/>
  <c r="L93" i="305"/>
  <c r="L189" i="307"/>
  <c r="L191" i="307"/>
  <c r="L192" i="307"/>
  <c r="L207" i="307"/>
  <c r="L202" i="307"/>
  <c r="L201" i="307"/>
  <c r="L203" i="307"/>
  <c r="L204" i="307"/>
  <c r="L208" i="307"/>
  <c r="L209" i="307"/>
  <c r="L214" i="307"/>
  <c r="L145" i="307"/>
  <c r="L146" i="307"/>
  <c r="L150" i="307"/>
  <c r="L139" i="307"/>
  <c r="L140" i="307"/>
  <c r="L149" i="307"/>
  <c r="L151" i="307"/>
  <c r="L212" i="307"/>
  <c r="L215" i="307"/>
  <c r="L101" i="307"/>
  <c r="L103" i="307"/>
  <c r="M100" i="307"/>
  <c r="M156" i="307"/>
  <c r="M157" i="307"/>
  <c r="M158" i="307"/>
  <c r="M162" i="307"/>
  <c r="M163" i="307"/>
  <c r="M177" i="307"/>
  <c r="L117" i="307"/>
  <c r="L119" i="307"/>
  <c r="M116" i="307"/>
  <c r="M167" i="307"/>
  <c r="M168" i="307"/>
  <c r="M169" i="307"/>
  <c r="M173" i="307"/>
  <c r="M174" i="307"/>
  <c r="M178" i="307"/>
  <c r="M179" i="307"/>
  <c r="M213" i="307"/>
  <c r="M190" i="307"/>
  <c r="M92" i="305"/>
  <c r="M91" i="305"/>
  <c r="M93" i="305"/>
  <c r="M189" i="307"/>
  <c r="M191" i="307"/>
  <c r="M192" i="307"/>
  <c r="M207" i="307"/>
  <c r="M202" i="307"/>
  <c r="M201" i="307"/>
  <c r="M203" i="307"/>
  <c r="M204" i="307"/>
  <c r="M208" i="307"/>
  <c r="M209" i="307"/>
  <c r="M214" i="307"/>
  <c r="M145" i="307"/>
  <c r="M146" i="307"/>
  <c r="M150" i="307"/>
  <c r="M139" i="307"/>
  <c r="M140" i="307"/>
  <c r="M149" i="307"/>
  <c r="M151" i="307"/>
  <c r="M212" i="307"/>
  <c r="M215" i="307"/>
  <c r="M101" i="307"/>
  <c r="M103" i="307"/>
  <c r="N100" i="307"/>
  <c r="N156" i="307"/>
  <c r="N157" i="307"/>
  <c r="N158" i="307"/>
  <c r="N162" i="307"/>
  <c r="N163" i="307"/>
  <c r="N177" i="307"/>
  <c r="M117" i="307"/>
  <c r="M119" i="307"/>
  <c r="N116" i="307"/>
  <c r="N167" i="307"/>
  <c r="N168" i="307"/>
  <c r="N169" i="307"/>
  <c r="N173" i="307"/>
  <c r="N174" i="307"/>
  <c r="N178" i="307"/>
  <c r="N179" i="307"/>
  <c r="N213" i="307"/>
  <c r="N190" i="307"/>
  <c r="N92" i="305"/>
  <c r="N91" i="305"/>
  <c r="N93" i="305"/>
  <c r="N189" i="307"/>
  <c r="N191" i="307"/>
  <c r="N192" i="307"/>
  <c r="N207" i="307"/>
  <c r="N202" i="307"/>
  <c r="N201" i="307"/>
  <c r="N203" i="307"/>
  <c r="N204" i="307"/>
  <c r="N208" i="307"/>
  <c r="N209" i="307"/>
  <c r="N214" i="307"/>
  <c r="N145" i="307"/>
  <c r="N146" i="307"/>
  <c r="N150" i="307"/>
  <c r="N139" i="307"/>
  <c r="N140" i="307"/>
  <c r="N149" i="307"/>
  <c r="N151" i="307"/>
  <c r="N212" i="307"/>
  <c r="N215" i="307"/>
  <c r="N101" i="307"/>
  <c r="N103" i="307"/>
  <c r="O100" i="307"/>
  <c r="O156" i="307"/>
  <c r="O157" i="307"/>
  <c r="O158" i="307"/>
  <c r="O162" i="307"/>
  <c r="O163" i="307"/>
  <c r="O177" i="307"/>
  <c r="N117" i="307"/>
  <c r="N119" i="307"/>
  <c r="O116" i="307"/>
  <c r="O167" i="307"/>
  <c r="O168" i="307"/>
  <c r="O169" i="307"/>
  <c r="O173" i="307"/>
  <c r="O174" i="307"/>
  <c r="O178" i="307"/>
  <c r="O179" i="307"/>
  <c r="O213" i="307"/>
  <c r="O190" i="307"/>
  <c r="O92" i="305"/>
  <c r="O91" i="305"/>
  <c r="O93" i="305"/>
  <c r="O189" i="307"/>
  <c r="O191" i="307"/>
  <c r="O192" i="307"/>
  <c r="O207" i="307"/>
  <c r="O202" i="307"/>
  <c r="O201" i="307"/>
  <c r="O203" i="307"/>
  <c r="O204" i="307"/>
  <c r="O208" i="307"/>
  <c r="O209" i="307"/>
  <c r="O214" i="307"/>
  <c r="O145" i="307"/>
  <c r="O146" i="307"/>
  <c r="O150" i="307"/>
  <c r="O139" i="307"/>
  <c r="O140" i="307"/>
  <c r="O149" i="307"/>
  <c r="O151" i="307"/>
  <c r="O212" i="307"/>
  <c r="O215" i="307"/>
  <c r="O101" i="307"/>
  <c r="O103" i="307"/>
  <c r="P100" i="307"/>
  <c r="P156" i="307"/>
  <c r="P157" i="307"/>
  <c r="P158" i="307"/>
  <c r="P162" i="307"/>
  <c r="P163" i="307"/>
  <c r="P177" i="307"/>
  <c r="O117" i="307"/>
  <c r="O119" i="307"/>
  <c r="P116" i="307"/>
  <c r="P167" i="307"/>
  <c r="P168" i="307"/>
  <c r="P169" i="307"/>
  <c r="P173" i="307"/>
  <c r="P174" i="307"/>
  <c r="P178" i="307"/>
  <c r="P179" i="307"/>
  <c r="P213" i="307"/>
  <c r="P190" i="307"/>
  <c r="P92" i="305"/>
  <c r="P91" i="305"/>
  <c r="P93" i="305"/>
  <c r="P189" i="307"/>
  <c r="P191" i="307"/>
  <c r="P192" i="307"/>
  <c r="P207" i="307"/>
  <c r="P202" i="307"/>
  <c r="P201" i="307"/>
  <c r="P203" i="307"/>
  <c r="P204" i="307"/>
  <c r="P208" i="307"/>
  <c r="P209" i="307"/>
  <c r="P214" i="307"/>
  <c r="P145" i="307"/>
  <c r="P146" i="307"/>
  <c r="P150" i="307"/>
  <c r="P139" i="307"/>
  <c r="P140" i="307"/>
  <c r="P149" i="307"/>
  <c r="P151" i="307"/>
  <c r="P212" i="307"/>
  <c r="P215" i="307"/>
  <c r="P101" i="307"/>
  <c r="P103" i="307"/>
  <c r="Q100" i="307"/>
  <c r="Q156" i="307"/>
  <c r="Q157" i="307"/>
  <c r="Q158" i="307"/>
  <c r="Q162" i="307"/>
  <c r="Q163" i="307"/>
  <c r="Q177" i="307"/>
  <c r="P117" i="307"/>
  <c r="P119" i="307"/>
  <c r="Q116" i="307"/>
  <c r="Q167" i="307"/>
  <c r="Q168" i="307"/>
  <c r="Q169" i="307"/>
  <c r="Q173" i="307"/>
  <c r="Q174" i="307"/>
  <c r="Q178" i="307"/>
  <c r="Q179" i="307"/>
  <c r="Q213" i="307"/>
  <c r="Q190" i="307"/>
  <c r="Q92" i="305"/>
  <c r="Q91" i="305"/>
  <c r="Q93" i="305"/>
  <c r="Q189" i="307"/>
  <c r="Q191" i="307"/>
  <c r="Q192" i="307"/>
  <c r="Q207" i="307"/>
  <c r="Q202" i="307"/>
  <c r="Q201" i="307"/>
  <c r="Q203" i="307"/>
  <c r="Q204" i="307"/>
  <c r="Q208" i="307"/>
  <c r="Q209" i="307"/>
  <c r="Q214" i="307"/>
  <c r="Q145" i="307"/>
  <c r="Q146" i="307"/>
  <c r="Q150" i="307"/>
  <c r="Q139" i="307"/>
  <c r="Q140" i="307"/>
  <c r="Q149" i="307"/>
  <c r="Q151" i="307"/>
  <c r="Q212" i="307"/>
  <c r="Q215" i="307"/>
  <c r="Q101" i="307"/>
  <c r="Q103" i="307"/>
  <c r="R100" i="307"/>
  <c r="R156" i="307"/>
  <c r="R157" i="307"/>
  <c r="R158" i="307"/>
  <c r="R162" i="307"/>
  <c r="R163" i="307"/>
  <c r="R177" i="307"/>
  <c r="Q117" i="307"/>
  <c r="Q119" i="307"/>
  <c r="R116" i="307"/>
  <c r="R167" i="307"/>
  <c r="R168" i="307"/>
  <c r="R169" i="307"/>
  <c r="R173" i="307"/>
  <c r="R174" i="307"/>
  <c r="R178" i="307"/>
  <c r="R179" i="307"/>
  <c r="R213" i="307"/>
  <c r="R190" i="307"/>
  <c r="R92" i="305"/>
  <c r="R91" i="305"/>
  <c r="R93" i="305"/>
  <c r="R189" i="307"/>
  <c r="R191" i="307"/>
  <c r="R192" i="307"/>
  <c r="R207" i="307"/>
  <c r="R202" i="307"/>
  <c r="R201" i="307"/>
  <c r="R203" i="307"/>
  <c r="R204" i="307"/>
  <c r="R208" i="307"/>
  <c r="R209" i="307"/>
  <c r="R214" i="307"/>
  <c r="R145" i="307"/>
  <c r="R146" i="307"/>
  <c r="R150" i="307"/>
  <c r="R139" i="307"/>
  <c r="R140" i="307"/>
  <c r="R149" i="307"/>
  <c r="R151" i="307"/>
  <c r="R212" i="307"/>
  <c r="R215" i="307"/>
  <c r="R101" i="307"/>
  <c r="R103" i="307"/>
  <c r="S100" i="307"/>
  <c r="S156" i="307"/>
  <c r="S157" i="307"/>
  <c r="S158" i="307"/>
  <c r="S162" i="307"/>
  <c r="S163" i="307"/>
  <c r="S177" i="307"/>
  <c r="R117" i="307"/>
  <c r="R119" i="307"/>
  <c r="S116" i="307"/>
  <c r="S167" i="307"/>
  <c r="S168" i="307"/>
  <c r="S169" i="307"/>
  <c r="S173" i="307"/>
  <c r="S174" i="307"/>
  <c r="S178" i="307"/>
  <c r="S179" i="307"/>
  <c r="S213" i="307"/>
  <c r="S190" i="307"/>
  <c r="S92" i="305"/>
  <c r="S91" i="305"/>
  <c r="S93" i="305"/>
  <c r="S189" i="307"/>
  <c r="S191" i="307"/>
  <c r="S192" i="307"/>
  <c r="S207" i="307"/>
  <c r="S202" i="307"/>
  <c r="S201" i="307"/>
  <c r="S203" i="307"/>
  <c r="S204" i="307"/>
  <c r="S208" i="307"/>
  <c r="S209" i="307"/>
  <c r="S214" i="307"/>
  <c r="S145" i="307"/>
  <c r="S146" i="307"/>
  <c r="S150" i="307"/>
  <c r="S139" i="307"/>
  <c r="S140" i="307"/>
  <c r="S149" i="307"/>
  <c r="S151" i="307"/>
  <c r="S212" i="307"/>
  <c r="S215" i="307"/>
  <c r="S101" i="307"/>
  <c r="S103" i="307"/>
  <c r="T100" i="307"/>
  <c r="T156" i="307"/>
  <c r="T157" i="307"/>
  <c r="T158" i="307"/>
  <c r="T162" i="307"/>
  <c r="T163" i="307"/>
  <c r="T177" i="307"/>
  <c r="S117" i="307"/>
  <c r="S119" i="307"/>
  <c r="T116" i="307"/>
  <c r="T167" i="307"/>
  <c r="T168" i="307"/>
  <c r="T169" i="307"/>
  <c r="T173" i="307"/>
  <c r="T174" i="307"/>
  <c r="T178" i="307"/>
  <c r="T179" i="307"/>
  <c r="T213" i="307"/>
  <c r="T190" i="307"/>
  <c r="T92" i="305"/>
  <c r="T91" i="305"/>
  <c r="T93" i="305"/>
  <c r="T189" i="307"/>
  <c r="T191" i="307"/>
  <c r="T192" i="307"/>
  <c r="T207" i="307"/>
  <c r="T202" i="307"/>
  <c r="T201" i="307"/>
  <c r="T203" i="307"/>
  <c r="T204" i="307"/>
  <c r="T208" i="307"/>
  <c r="T209" i="307"/>
  <c r="T214" i="307"/>
  <c r="T145" i="307"/>
  <c r="T146" i="307"/>
  <c r="T150" i="307"/>
  <c r="T139" i="307"/>
  <c r="T140" i="307"/>
  <c r="T149" i="307"/>
  <c r="T151" i="307"/>
  <c r="T212" i="307"/>
  <c r="T215" i="307"/>
  <c r="T101" i="307"/>
  <c r="T103" i="307"/>
  <c r="U100" i="307"/>
  <c r="U156" i="307"/>
  <c r="U157" i="307"/>
  <c r="U158" i="307"/>
  <c r="U162" i="307"/>
  <c r="U163" i="307"/>
  <c r="U177" i="307"/>
  <c r="T117" i="307"/>
  <c r="T119" i="307"/>
  <c r="U116" i="307"/>
  <c r="U167" i="307"/>
  <c r="U168" i="307"/>
  <c r="U169" i="307"/>
  <c r="U173" i="307"/>
  <c r="U174" i="307"/>
  <c r="U178" i="307"/>
  <c r="U179" i="307"/>
  <c r="U213" i="307"/>
  <c r="U190" i="307"/>
  <c r="U92" i="305"/>
  <c r="U91" i="305"/>
  <c r="U93" i="305"/>
  <c r="U189" i="307"/>
  <c r="U191" i="307"/>
  <c r="U192" i="307"/>
  <c r="U207" i="307"/>
  <c r="U202" i="307"/>
  <c r="U201" i="307"/>
  <c r="U203" i="307"/>
  <c r="U204" i="307"/>
  <c r="U208" i="307"/>
  <c r="U209" i="307"/>
  <c r="U214" i="307"/>
  <c r="U145" i="307"/>
  <c r="U146" i="307"/>
  <c r="U150" i="307"/>
  <c r="U139" i="307"/>
  <c r="U140" i="307"/>
  <c r="U149" i="307"/>
  <c r="U151" i="307"/>
  <c r="U212" i="307"/>
  <c r="U215" i="307"/>
  <c r="U101" i="307"/>
  <c r="U103" i="307"/>
  <c r="V100" i="307"/>
  <c r="V156" i="307"/>
  <c r="V157" i="307"/>
  <c r="V158" i="307"/>
  <c r="V162" i="307"/>
  <c r="V163" i="307"/>
  <c r="V177" i="307"/>
  <c r="U117" i="307"/>
  <c r="U119" i="307"/>
  <c r="V116" i="307"/>
  <c r="V167" i="307"/>
  <c r="V168" i="307"/>
  <c r="V169" i="307"/>
  <c r="V173" i="307"/>
  <c r="V174" i="307"/>
  <c r="V178" i="307"/>
  <c r="V179" i="307"/>
  <c r="V213" i="307"/>
  <c r="V190" i="307"/>
  <c r="V92" i="305"/>
  <c r="V91" i="305"/>
  <c r="V93" i="305"/>
  <c r="V189" i="307"/>
  <c r="V191" i="307"/>
  <c r="V192" i="307"/>
  <c r="V207" i="307"/>
  <c r="V202" i="307"/>
  <c r="V201" i="307"/>
  <c r="V203" i="307"/>
  <c r="V204" i="307"/>
  <c r="V208" i="307"/>
  <c r="V209" i="307"/>
  <c r="V214" i="307"/>
  <c r="V145" i="307"/>
  <c r="V146" i="307"/>
  <c r="V150" i="307"/>
  <c r="V139" i="307"/>
  <c r="V140" i="307"/>
  <c r="V149" i="307"/>
  <c r="V151" i="307"/>
  <c r="V212" i="307"/>
  <c r="V215" i="307"/>
  <c r="V101" i="307"/>
  <c r="V103" i="307"/>
  <c r="W100" i="307"/>
  <c r="W156" i="307"/>
  <c r="W157" i="307"/>
  <c r="W158" i="307"/>
  <c r="W162" i="307"/>
  <c r="W163" i="307"/>
  <c r="W177" i="307"/>
  <c r="V117" i="307"/>
  <c r="V119" i="307"/>
  <c r="W116" i="307"/>
  <c r="W167" i="307"/>
  <c r="W168" i="307"/>
  <c r="W169" i="307"/>
  <c r="W173" i="307"/>
  <c r="W174" i="307"/>
  <c r="W178" i="307"/>
  <c r="W179" i="307"/>
  <c r="W213" i="307"/>
  <c r="W190" i="307"/>
  <c r="W92" i="305"/>
  <c r="W91" i="305"/>
  <c r="W93" i="305"/>
  <c r="W189" i="307"/>
  <c r="W191" i="307"/>
  <c r="W192" i="307"/>
  <c r="W207" i="307"/>
  <c r="W202" i="307"/>
  <c r="W201" i="307"/>
  <c r="W203" i="307"/>
  <c r="W204" i="307"/>
  <c r="W208" i="307"/>
  <c r="W209" i="307"/>
  <c r="W214" i="307"/>
  <c r="W145" i="307"/>
  <c r="W146" i="307"/>
  <c r="W150" i="307"/>
  <c r="W139" i="307"/>
  <c r="W140" i="307"/>
  <c r="W149" i="307"/>
  <c r="W151" i="307"/>
  <c r="W212" i="307"/>
  <c r="W215" i="307"/>
  <c r="W101" i="307"/>
  <c r="W103" i="307"/>
  <c r="X100" i="307"/>
  <c r="X156" i="307"/>
  <c r="X157" i="307"/>
  <c r="X158" i="307"/>
  <c r="X162" i="307"/>
  <c r="X163" i="307"/>
  <c r="X177" i="307"/>
  <c r="W117" i="307"/>
  <c r="W119" i="307"/>
  <c r="X116" i="307"/>
  <c r="X167" i="307"/>
  <c r="X168" i="307"/>
  <c r="X169" i="307"/>
  <c r="X173" i="307"/>
  <c r="X174" i="307"/>
  <c r="X178" i="307"/>
  <c r="X179" i="307"/>
  <c r="X213" i="307"/>
  <c r="X190" i="307"/>
  <c r="X92" i="305"/>
  <c r="X91" i="305"/>
  <c r="X93" i="305"/>
  <c r="X189" i="307"/>
  <c r="X191" i="307"/>
  <c r="X192" i="307"/>
  <c r="X207" i="307"/>
  <c r="X202" i="307"/>
  <c r="X201" i="307"/>
  <c r="X203" i="307"/>
  <c r="X204" i="307"/>
  <c r="X208" i="307"/>
  <c r="X209" i="307"/>
  <c r="X214" i="307"/>
  <c r="X145" i="307"/>
  <c r="X146" i="307"/>
  <c r="X150" i="307"/>
  <c r="X139" i="307"/>
  <c r="X140" i="307"/>
  <c r="X149" i="307"/>
  <c r="X151" i="307"/>
  <c r="X212" i="307"/>
  <c r="X215" i="307"/>
  <c r="X101" i="307"/>
  <c r="X103" i="307"/>
  <c r="Y100" i="307"/>
  <c r="Y156" i="307"/>
  <c r="Y157" i="307"/>
  <c r="Y158" i="307"/>
  <c r="Y162" i="307"/>
  <c r="Y163" i="307"/>
  <c r="Y177" i="307"/>
  <c r="X117" i="307"/>
  <c r="X119" i="307"/>
  <c r="Y116" i="307"/>
  <c r="Y167" i="307"/>
  <c r="Y168" i="307"/>
  <c r="Y169" i="307"/>
  <c r="Y173" i="307"/>
  <c r="Y174" i="307"/>
  <c r="Y178" i="307"/>
  <c r="Y179" i="307"/>
  <c r="Y213" i="307"/>
  <c r="Y190" i="307"/>
  <c r="Y92" i="305"/>
  <c r="Y91" i="305"/>
  <c r="Y93" i="305"/>
  <c r="Y189" i="307"/>
  <c r="Y191" i="307"/>
  <c r="Y192" i="307"/>
  <c r="Y207" i="307"/>
  <c r="Y202" i="307"/>
  <c r="Y201" i="307"/>
  <c r="Y203" i="307"/>
  <c r="Y204" i="307"/>
  <c r="Y208" i="307"/>
  <c r="Y209" i="307"/>
  <c r="Y214" i="307"/>
  <c r="Y145" i="307"/>
  <c r="Y146" i="307"/>
  <c r="Y150" i="307"/>
  <c r="Y139" i="307"/>
  <c r="Y140" i="307"/>
  <c r="Y149" i="307"/>
  <c r="Y151" i="307"/>
  <c r="Y212" i="307"/>
  <c r="Y215" i="307"/>
  <c r="Y101" i="307"/>
  <c r="Y103" i="307"/>
  <c r="Z100" i="307"/>
  <c r="Z156" i="307"/>
  <c r="Z157" i="307"/>
  <c r="Z158" i="307"/>
  <c r="Z162" i="307"/>
  <c r="Z163" i="307"/>
  <c r="Z177" i="307"/>
  <c r="Y117" i="307"/>
  <c r="Y119" i="307"/>
  <c r="Z116" i="307"/>
  <c r="Z167" i="307"/>
  <c r="Z168" i="307"/>
  <c r="Z169" i="307"/>
  <c r="Z173" i="307"/>
  <c r="Z174" i="307"/>
  <c r="Z178" i="307"/>
  <c r="Z179" i="307"/>
  <c r="Z213" i="307"/>
  <c r="Z190" i="307"/>
  <c r="Z92" i="305"/>
  <c r="Z91" i="305"/>
  <c r="Z93" i="305"/>
  <c r="Z189" i="307"/>
  <c r="Z191" i="307"/>
  <c r="Z192" i="307"/>
  <c r="Z207" i="307"/>
  <c r="Z202" i="307"/>
  <c r="Z201" i="307"/>
  <c r="Z203" i="307"/>
  <c r="Z204" i="307"/>
  <c r="Z208" i="307"/>
  <c r="Z209" i="307"/>
  <c r="Z214" i="307"/>
  <c r="Z145" i="307"/>
  <c r="Z146" i="307"/>
  <c r="Z150" i="307"/>
  <c r="Z139" i="307"/>
  <c r="Z140" i="307"/>
  <c r="Z149" i="307"/>
  <c r="Z151" i="307"/>
  <c r="Z212" i="307"/>
  <c r="Z215" i="307"/>
  <c r="Z101" i="307"/>
  <c r="Z103" i="307"/>
  <c r="AA100" i="307"/>
  <c r="AA156" i="307"/>
  <c r="AA157" i="307"/>
  <c r="AA158" i="307"/>
  <c r="AA162" i="307"/>
  <c r="AA163" i="307"/>
  <c r="AA177" i="307"/>
  <c r="Z117" i="307"/>
  <c r="Z119" i="307"/>
  <c r="AA116" i="307"/>
  <c r="AA167" i="307"/>
  <c r="AA168" i="307"/>
  <c r="AA169" i="307"/>
  <c r="AA173" i="307"/>
  <c r="AA174" i="307"/>
  <c r="AA178" i="307"/>
  <c r="AA179" i="307"/>
  <c r="AA213" i="307"/>
  <c r="AA190" i="307"/>
  <c r="AA92" i="305"/>
  <c r="AA91" i="305"/>
  <c r="AA93" i="305"/>
  <c r="AA189" i="307"/>
  <c r="AA191" i="307"/>
  <c r="AA192" i="307"/>
  <c r="AA207" i="307"/>
  <c r="AA202" i="307"/>
  <c r="AA201" i="307"/>
  <c r="AA203" i="307"/>
  <c r="AA204" i="307"/>
  <c r="AA208" i="307"/>
  <c r="AA209" i="307"/>
  <c r="AA214" i="307"/>
  <c r="AA145" i="307"/>
  <c r="AA146" i="307"/>
  <c r="AA150" i="307"/>
  <c r="AA139" i="307"/>
  <c r="AA140" i="307"/>
  <c r="AA149" i="307"/>
  <c r="AA151" i="307"/>
  <c r="AA212" i="307"/>
  <c r="AA215" i="307"/>
  <c r="AA101" i="307"/>
  <c r="AA103" i="307"/>
  <c r="AB100" i="307"/>
  <c r="AB156" i="307"/>
  <c r="AB157" i="307"/>
  <c r="AB158" i="307"/>
  <c r="AB162" i="307"/>
  <c r="AB163" i="307"/>
  <c r="AB177" i="307"/>
  <c r="AA117" i="307"/>
  <c r="AA119" i="307"/>
  <c r="AB116" i="307"/>
  <c r="AB167" i="307"/>
  <c r="AB168" i="307"/>
  <c r="AB169" i="307"/>
  <c r="AB173" i="307"/>
  <c r="AB174" i="307"/>
  <c r="AB178" i="307"/>
  <c r="AB179" i="307"/>
  <c r="AB213" i="307"/>
  <c r="AB190" i="307"/>
  <c r="AB92" i="305"/>
  <c r="AB91" i="305"/>
  <c r="AB93" i="305"/>
  <c r="AB189" i="307"/>
  <c r="AB191" i="307"/>
  <c r="AB192" i="307"/>
  <c r="AB207" i="307"/>
  <c r="AB202" i="307"/>
  <c r="AB201" i="307"/>
  <c r="AB203" i="307"/>
  <c r="AB204" i="307"/>
  <c r="AB208" i="307"/>
  <c r="AB209" i="307"/>
  <c r="AB214" i="307"/>
  <c r="AB145" i="307"/>
  <c r="AB146" i="307"/>
  <c r="AB150" i="307"/>
  <c r="AB139" i="307"/>
  <c r="AB140" i="307"/>
  <c r="AB149" i="307"/>
  <c r="AB151" i="307"/>
  <c r="AB212" i="307"/>
  <c r="AB215" i="307"/>
  <c r="AB101" i="307"/>
  <c r="AB103" i="307"/>
  <c r="AC100" i="307"/>
  <c r="AC156" i="307"/>
  <c r="AC157" i="307"/>
  <c r="AC158" i="307"/>
  <c r="AC162" i="307"/>
  <c r="AC163" i="307"/>
  <c r="AC177" i="307"/>
  <c r="AB117" i="307"/>
  <c r="AB119" i="307"/>
  <c r="AC116" i="307"/>
  <c r="AC167" i="307"/>
  <c r="AC168" i="307"/>
  <c r="AC169" i="307"/>
  <c r="AC173" i="307"/>
  <c r="AC174" i="307"/>
  <c r="AC178" i="307"/>
  <c r="AC179" i="307"/>
  <c r="AC213" i="307"/>
  <c r="AC190" i="307"/>
  <c r="AC92" i="305"/>
  <c r="AC91" i="305"/>
  <c r="AC93" i="305"/>
  <c r="AC189" i="307"/>
  <c r="AC191" i="307"/>
  <c r="AC192" i="307"/>
  <c r="AC207" i="307"/>
  <c r="AC202" i="307"/>
  <c r="AC201" i="307"/>
  <c r="AC203" i="307"/>
  <c r="AC204" i="307"/>
  <c r="AC208" i="307"/>
  <c r="AC209" i="307"/>
  <c r="AC214" i="307"/>
  <c r="AC145" i="307"/>
  <c r="AC146" i="307"/>
  <c r="AC150" i="307"/>
  <c r="AC139" i="307"/>
  <c r="AC140" i="307"/>
  <c r="AC149" i="307"/>
  <c r="AC151" i="307"/>
  <c r="AC212" i="307"/>
  <c r="AC215" i="307"/>
  <c r="AC101" i="307"/>
  <c r="AC103" i="307"/>
  <c r="AD100" i="307"/>
  <c r="AD156" i="307"/>
  <c r="AD157" i="307"/>
  <c r="AD158" i="307"/>
  <c r="AD162" i="307"/>
  <c r="AD163" i="307"/>
  <c r="AD177" i="307"/>
  <c r="AC117" i="307"/>
  <c r="AC119" i="307"/>
  <c r="AD116" i="307"/>
  <c r="AD167" i="307"/>
  <c r="AD168" i="307"/>
  <c r="AD169" i="307"/>
  <c r="AD173" i="307"/>
  <c r="AD174" i="307"/>
  <c r="AD178" i="307"/>
  <c r="AD179" i="307"/>
  <c r="AD213" i="307"/>
  <c r="AD190" i="307"/>
  <c r="AD92" i="305"/>
  <c r="AD91" i="305"/>
  <c r="AD93" i="305"/>
  <c r="AD189" i="307"/>
  <c r="AD191" i="307"/>
  <c r="AD192" i="307"/>
  <c r="AD207" i="307"/>
  <c r="AD202" i="307"/>
  <c r="AD201" i="307"/>
  <c r="AD203" i="307"/>
  <c r="AD204" i="307"/>
  <c r="AD208" i="307"/>
  <c r="AD209" i="307"/>
  <c r="AD214" i="307"/>
  <c r="AD145" i="307"/>
  <c r="AD146" i="307"/>
  <c r="AD150" i="307"/>
  <c r="AD139" i="307"/>
  <c r="AD140" i="307"/>
  <c r="AD149" i="307"/>
  <c r="AD151" i="307"/>
  <c r="AD212" i="307"/>
  <c r="AD215" i="307"/>
  <c r="AD101" i="307"/>
  <c r="AD103" i="307"/>
  <c r="AE100" i="307"/>
  <c r="AE156" i="307"/>
  <c r="AE157" i="307"/>
  <c r="AE158" i="307"/>
  <c r="AE162" i="307"/>
  <c r="AE163" i="307"/>
  <c r="AE177" i="307"/>
  <c r="AD117" i="307"/>
  <c r="AD119" i="307"/>
  <c r="AE116" i="307"/>
  <c r="AE167" i="307"/>
  <c r="AE168" i="307"/>
  <c r="AE169" i="307"/>
  <c r="AE173" i="307"/>
  <c r="AE174" i="307"/>
  <c r="AE178" i="307"/>
  <c r="AE179" i="307"/>
  <c r="AE213" i="307"/>
  <c r="AE190" i="307"/>
  <c r="AE92" i="305"/>
  <c r="AE91" i="305"/>
  <c r="AE93" i="305"/>
  <c r="AE189" i="307"/>
  <c r="AE191" i="307"/>
  <c r="AE192" i="307"/>
  <c r="AE207" i="307"/>
  <c r="AE202" i="307"/>
  <c r="AE201" i="307"/>
  <c r="AE203" i="307"/>
  <c r="AE204" i="307"/>
  <c r="AE208" i="307"/>
  <c r="AE209" i="307"/>
  <c r="AE214" i="307"/>
  <c r="AE145" i="307"/>
  <c r="AE146" i="307"/>
  <c r="AE150" i="307"/>
  <c r="AE139" i="307"/>
  <c r="AE140" i="307"/>
  <c r="AE149" i="307"/>
  <c r="AE151" i="307"/>
  <c r="AE212" i="307"/>
  <c r="AE215" i="307"/>
  <c r="AE101" i="307"/>
  <c r="AE103" i="307"/>
  <c r="AF100" i="307"/>
  <c r="AF156" i="307"/>
  <c r="AF157" i="307"/>
  <c r="AF158" i="307"/>
  <c r="AF162" i="307"/>
  <c r="AF163" i="307"/>
  <c r="AF177" i="307"/>
  <c r="AE117" i="307"/>
  <c r="AE119" i="307"/>
  <c r="AF116" i="307"/>
  <c r="AF167" i="307"/>
  <c r="AF168" i="307"/>
  <c r="AF169" i="307"/>
  <c r="AF173" i="307"/>
  <c r="AF174" i="307"/>
  <c r="AF178" i="307"/>
  <c r="AF179" i="307"/>
  <c r="AF213" i="307"/>
  <c r="AF190" i="307"/>
  <c r="AF92" i="305"/>
  <c r="AF91" i="305"/>
  <c r="AF93" i="305"/>
  <c r="AF189" i="307"/>
  <c r="AF191" i="307"/>
  <c r="AF192" i="307"/>
  <c r="AF207" i="307"/>
  <c r="AF202" i="307"/>
  <c r="AF201" i="307"/>
  <c r="AF203" i="307"/>
  <c r="AF204" i="307"/>
  <c r="AF208" i="307"/>
  <c r="AF209" i="307"/>
  <c r="AF214" i="307"/>
  <c r="AF145" i="307"/>
  <c r="AF146" i="307"/>
  <c r="AF150" i="307"/>
  <c r="AF139" i="307"/>
  <c r="AF140" i="307"/>
  <c r="AF149" i="307"/>
  <c r="AF151" i="307"/>
  <c r="AF212" i="307"/>
  <c r="AF215" i="307"/>
  <c r="AF101" i="307"/>
  <c r="AF103" i="307"/>
  <c r="AG100" i="307"/>
  <c r="AG156" i="307"/>
  <c r="AG157" i="307"/>
  <c r="AG158" i="307"/>
  <c r="AG162" i="307"/>
  <c r="AG163" i="307"/>
  <c r="AG177" i="307"/>
  <c r="AF117" i="307"/>
  <c r="AF119" i="307"/>
  <c r="AG116" i="307"/>
  <c r="AG167" i="307"/>
  <c r="AG168" i="307"/>
  <c r="AG169" i="307"/>
  <c r="AG173" i="307"/>
  <c r="AG174" i="307"/>
  <c r="AG178" i="307"/>
  <c r="AG179" i="307"/>
  <c r="AG213" i="307"/>
  <c r="AG190" i="307"/>
  <c r="AG92" i="305"/>
  <c r="AG91" i="305"/>
  <c r="AG93" i="305"/>
  <c r="AG189" i="307"/>
  <c r="AG191" i="307"/>
  <c r="AG192" i="307"/>
  <c r="AG207" i="307"/>
  <c r="AG202" i="307"/>
  <c r="AG201" i="307"/>
  <c r="AG203" i="307"/>
  <c r="AG204" i="307"/>
  <c r="AG208" i="307"/>
  <c r="AG209" i="307"/>
  <c r="AG214" i="307"/>
  <c r="AG145" i="307"/>
  <c r="AG146" i="307"/>
  <c r="AG150" i="307"/>
  <c r="AG139" i="307"/>
  <c r="AG140" i="307"/>
  <c r="AG149" i="307"/>
  <c r="AG151" i="307"/>
  <c r="AG212" i="307"/>
  <c r="AG215" i="307"/>
  <c r="AG101" i="307"/>
  <c r="AG103" i="307"/>
  <c r="AH100" i="307"/>
  <c r="AH156" i="307"/>
  <c r="AH157" i="307"/>
  <c r="AH158" i="307"/>
  <c r="AH162" i="307"/>
  <c r="AH163" i="307"/>
  <c r="AH177" i="307"/>
  <c r="AG117" i="307"/>
  <c r="AG119" i="307"/>
  <c r="AH116" i="307"/>
  <c r="AH167" i="307"/>
  <c r="AH168" i="307"/>
  <c r="AH169" i="307"/>
  <c r="AH173" i="307"/>
  <c r="AH174" i="307"/>
  <c r="AH178" i="307"/>
  <c r="AH179" i="307"/>
  <c r="AH213" i="307"/>
  <c r="AH190" i="307"/>
  <c r="AH92" i="305"/>
  <c r="AH91" i="305"/>
  <c r="AH93" i="305"/>
  <c r="AH189" i="307"/>
  <c r="AH191" i="307"/>
  <c r="AH192" i="307"/>
  <c r="AH207" i="307"/>
  <c r="AH202" i="307"/>
  <c r="AH201" i="307"/>
  <c r="AH203" i="307"/>
  <c r="AH204" i="307"/>
  <c r="AH208" i="307"/>
  <c r="AH209" i="307"/>
  <c r="AH214" i="307"/>
  <c r="AH145" i="307"/>
  <c r="AH146" i="307"/>
  <c r="AH150" i="307"/>
  <c r="AH139" i="307"/>
  <c r="AH140" i="307"/>
  <c r="AH149" i="307"/>
  <c r="AH151" i="307"/>
  <c r="AH212" i="307"/>
  <c r="AH215" i="307"/>
  <c r="AH101" i="307"/>
  <c r="AH103" i="307"/>
  <c r="AI100" i="307"/>
  <c r="AI156" i="307"/>
  <c r="AI157" i="307"/>
  <c r="AI158" i="307"/>
  <c r="AI162" i="307"/>
  <c r="AI163" i="307"/>
  <c r="AI177" i="307"/>
  <c r="AH117" i="307"/>
  <c r="AH119" i="307"/>
  <c r="AI116" i="307"/>
  <c r="AI167" i="307"/>
  <c r="AI168" i="307"/>
  <c r="AI169" i="307"/>
  <c r="AI173" i="307"/>
  <c r="AI174" i="307"/>
  <c r="AI178" i="307"/>
  <c r="AI179" i="307"/>
  <c r="AI213" i="307"/>
  <c r="AI190" i="307"/>
  <c r="AI92" i="305"/>
  <c r="AI91" i="305"/>
  <c r="AI93" i="305"/>
  <c r="AI189" i="307"/>
  <c r="AI191" i="307"/>
  <c r="AI192" i="307"/>
  <c r="AI207" i="307"/>
  <c r="AI202" i="307"/>
  <c r="AI201" i="307"/>
  <c r="AI203" i="307"/>
  <c r="AI204" i="307"/>
  <c r="AI208" i="307"/>
  <c r="AI209" i="307"/>
  <c r="AI214" i="307"/>
  <c r="AI145" i="307"/>
  <c r="AI146" i="307"/>
  <c r="AI150" i="307"/>
  <c r="AI139" i="307"/>
  <c r="AI140" i="307"/>
  <c r="AI149" i="307"/>
  <c r="AI151" i="307"/>
  <c r="AI212" i="307"/>
  <c r="AI215" i="307"/>
  <c r="AI101" i="307"/>
  <c r="AI103" i="307"/>
  <c r="AJ100" i="307"/>
  <c r="AJ156" i="307"/>
  <c r="AJ157" i="307"/>
  <c r="AJ158" i="307"/>
  <c r="AJ162" i="307"/>
  <c r="AJ163" i="307"/>
  <c r="AJ177" i="307"/>
  <c r="AI117" i="307"/>
  <c r="AI119" i="307"/>
  <c r="AJ116" i="307"/>
  <c r="AJ167" i="307"/>
  <c r="AJ168" i="307"/>
  <c r="AJ169" i="307"/>
  <c r="AJ173" i="307"/>
  <c r="AJ174" i="307"/>
  <c r="AJ178" i="307"/>
  <c r="AJ179" i="307"/>
  <c r="AJ213" i="307"/>
  <c r="AJ190" i="307"/>
  <c r="AJ92" i="305"/>
  <c r="AJ91" i="305"/>
  <c r="AJ93" i="305"/>
  <c r="AJ189" i="307"/>
  <c r="AJ191" i="307"/>
  <c r="AJ192" i="307"/>
  <c r="AJ207" i="307"/>
  <c r="AJ202" i="307"/>
  <c r="AJ201" i="307"/>
  <c r="AJ203" i="307"/>
  <c r="AJ204" i="307"/>
  <c r="AJ208" i="307"/>
  <c r="AJ209" i="307"/>
  <c r="AJ214" i="307"/>
  <c r="AJ145" i="307"/>
  <c r="AJ146" i="307"/>
  <c r="AJ150" i="307"/>
  <c r="AJ139" i="307"/>
  <c r="AJ140" i="307"/>
  <c r="AJ149" i="307"/>
  <c r="AJ151" i="307"/>
  <c r="AJ212" i="307"/>
  <c r="AJ215" i="307"/>
  <c r="AJ101" i="307"/>
  <c r="AJ103" i="307"/>
  <c r="AK100" i="307"/>
  <c r="AK156" i="307"/>
  <c r="AK157" i="307"/>
  <c r="AK158" i="307"/>
  <c r="AK162" i="307"/>
  <c r="AK163" i="307"/>
  <c r="AK177" i="307"/>
  <c r="AJ117" i="307"/>
  <c r="AJ119" i="307"/>
  <c r="AK116" i="307"/>
  <c r="AK167" i="307"/>
  <c r="AK168" i="307"/>
  <c r="AK169" i="307"/>
  <c r="AK173" i="307"/>
  <c r="AK174" i="307"/>
  <c r="AK178" i="307"/>
  <c r="AK179" i="307"/>
  <c r="AK213" i="307"/>
  <c r="AK190" i="307"/>
  <c r="AK92" i="305"/>
  <c r="AK91" i="305"/>
  <c r="AK93" i="305"/>
  <c r="AK189" i="307"/>
  <c r="AK191" i="307"/>
  <c r="AK192" i="307"/>
  <c r="AK207" i="307"/>
  <c r="AK202" i="307"/>
  <c r="AK201" i="307"/>
  <c r="AK203" i="307"/>
  <c r="AK204" i="307"/>
  <c r="AK208" i="307"/>
  <c r="AK209" i="307"/>
  <c r="AK214" i="307"/>
  <c r="AK145" i="307"/>
  <c r="AK146" i="307"/>
  <c r="AK150" i="307"/>
  <c r="AK139" i="307"/>
  <c r="AK140" i="307"/>
  <c r="AK149" i="307"/>
  <c r="AK151" i="307"/>
  <c r="AK212" i="307"/>
  <c r="AK215" i="307"/>
  <c r="AK101" i="307"/>
  <c r="AK103" i="307"/>
  <c r="AL100" i="307"/>
  <c r="AL156" i="307"/>
  <c r="AL157" i="307"/>
  <c r="AL158" i="307"/>
  <c r="AL162" i="307"/>
  <c r="AL163" i="307"/>
  <c r="AL177" i="307"/>
  <c r="AK117" i="307"/>
  <c r="AK119" i="307"/>
  <c r="AL116" i="307"/>
  <c r="AL167" i="307"/>
  <c r="AL168" i="307"/>
  <c r="AL169" i="307"/>
  <c r="AL173" i="307"/>
  <c r="AL174" i="307"/>
  <c r="AL178" i="307"/>
  <c r="AL179" i="307"/>
  <c r="AL213" i="307"/>
  <c r="AL190" i="307"/>
  <c r="AL92" i="305"/>
  <c r="AL91" i="305"/>
  <c r="AL93" i="305"/>
  <c r="AL189" i="307"/>
  <c r="AL191" i="307"/>
  <c r="AL192" i="307"/>
  <c r="AL207" i="307"/>
  <c r="AL202" i="307"/>
  <c r="AL201" i="307"/>
  <c r="AL203" i="307"/>
  <c r="AL204" i="307"/>
  <c r="AL208" i="307"/>
  <c r="AL209" i="307"/>
  <c r="AL214" i="307"/>
  <c r="AL145" i="307"/>
  <c r="AL146" i="307"/>
  <c r="AL150" i="307"/>
  <c r="AL139" i="307"/>
  <c r="AL140" i="307"/>
  <c r="AL149" i="307"/>
  <c r="AL151" i="307"/>
  <c r="AL212" i="307"/>
  <c r="AL215" i="307"/>
  <c r="AL101" i="307"/>
  <c r="AL103" i="307"/>
  <c r="AM100" i="307"/>
  <c r="AM156" i="307"/>
  <c r="AM157" i="307"/>
  <c r="AM158" i="307"/>
  <c r="AM162" i="307"/>
  <c r="AM163" i="307"/>
  <c r="AM177" i="307"/>
  <c r="AL117" i="307"/>
  <c r="AL119" i="307"/>
  <c r="AM116" i="307"/>
  <c r="AM167" i="307"/>
  <c r="AM168" i="307"/>
  <c r="AM169" i="307"/>
  <c r="AM173" i="307"/>
  <c r="AM174" i="307"/>
  <c r="AM178" i="307"/>
  <c r="AM179" i="307"/>
  <c r="AM213" i="307"/>
  <c r="AM190" i="307"/>
  <c r="AM92" i="305"/>
  <c r="AM91" i="305"/>
  <c r="AM93" i="305"/>
  <c r="AM189" i="307"/>
  <c r="AM191" i="307"/>
  <c r="AM192" i="307"/>
  <c r="AM207" i="307"/>
  <c r="AM202" i="307"/>
  <c r="AM201" i="307"/>
  <c r="AM203" i="307"/>
  <c r="AM204" i="307"/>
  <c r="AM208" i="307"/>
  <c r="AM209" i="307"/>
  <c r="AM214" i="307"/>
  <c r="AM145" i="307"/>
  <c r="AM146" i="307"/>
  <c r="AM150" i="307"/>
  <c r="AM139" i="307"/>
  <c r="AM140" i="307"/>
  <c r="AM149" i="307"/>
  <c r="AM151" i="307"/>
  <c r="AM212" i="307"/>
  <c r="AM215" i="307"/>
  <c r="AM101" i="307"/>
  <c r="AM103" i="307"/>
  <c r="AN100" i="307"/>
  <c r="AN156" i="307"/>
  <c r="AN157" i="307"/>
  <c r="AN158" i="307"/>
  <c r="AN162" i="307"/>
  <c r="AN163" i="307"/>
  <c r="AN177" i="307"/>
  <c r="AM117" i="307"/>
  <c r="AM119" i="307"/>
  <c r="AN116" i="307"/>
  <c r="AN167" i="307"/>
  <c r="AN168" i="307"/>
  <c r="AN169" i="307"/>
  <c r="AN173" i="307"/>
  <c r="AN174" i="307"/>
  <c r="AN178" i="307"/>
  <c r="AN179" i="307"/>
  <c r="AN213" i="307"/>
  <c r="AN190" i="307"/>
  <c r="AN92" i="305"/>
  <c r="AN91" i="305"/>
  <c r="AN93" i="305"/>
  <c r="AN189" i="307"/>
  <c r="AN191" i="307"/>
  <c r="AN192" i="307"/>
  <c r="AN207" i="307"/>
  <c r="AN202" i="307"/>
  <c r="AN201" i="307"/>
  <c r="AN203" i="307"/>
  <c r="AN204" i="307"/>
  <c r="AN208" i="307"/>
  <c r="AN209" i="307"/>
  <c r="AN214" i="307"/>
  <c r="AN145" i="307"/>
  <c r="AN146" i="307"/>
  <c r="AN150" i="307"/>
  <c r="AN139" i="307"/>
  <c r="AN140" i="307"/>
  <c r="AN149" i="307"/>
  <c r="AN151" i="307"/>
  <c r="AN212" i="307"/>
  <c r="AN215" i="307"/>
  <c r="AN101" i="307"/>
  <c r="AN103" i="307"/>
  <c r="AO100" i="307"/>
  <c r="AO156" i="307"/>
  <c r="AO157" i="307"/>
  <c r="AO158" i="307"/>
  <c r="AO162" i="307"/>
  <c r="AO163" i="307"/>
  <c r="AO177" i="307"/>
  <c r="AN117" i="307"/>
  <c r="AN119" i="307"/>
  <c r="AO116" i="307"/>
  <c r="AO167" i="307"/>
  <c r="AO168" i="307"/>
  <c r="AO169" i="307"/>
  <c r="AO173" i="307"/>
  <c r="AO174" i="307"/>
  <c r="AO178" i="307"/>
  <c r="AO179" i="307"/>
  <c r="AO213" i="307"/>
  <c r="AO190" i="307"/>
  <c r="AO92" i="305"/>
  <c r="AO91" i="305"/>
  <c r="AO93" i="305"/>
  <c r="AO189" i="307"/>
  <c r="AO191" i="307"/>
  <c r="AO192" i="307"/>
  <c r="AO207" i="307"/>
  <c r="AO202" i="307"/>
  <c r="AO201" i="307"/>
  <c r="AO203" i="307"/>
  <c r="AO204" i="307"/>
  <c r="AO208" i="307"/>
  <c r="AO209" i="307"/>
  <c r="AO214" i="307"/>
  <c r="AO145" i="307"/>
  <c r="AO146" i="307"/>
  <c r="AO150" i="307"/>
  <c r="AO139" i="307"/>
  <c r="AO140" i="307"/>
  <c r="AO149" i="307"/>
  <c r="AO151" i="307"/>
  <c r="AO212" i="307"/>
  <c r="AO215" i="307"/>
  <c r="AO101" i="307"/>
  <c r="AO103" i="307"/>
  <c r="AP100" i="307"/>
  <c r="AP156" i="307"/>
  <c r="AP157" i="307"/>
  <c r="AP158" i="307"/>
  <c r="AP162" i="307"/>
  <c r="AP163" i="307"/>
  <c r="AP177" i="307"/>
  <c r="AO117" i="307"/>
  <c r="AO119" i="307"/>
  <c r="AP116" i="307"/>
  <c r="AP167" i="307"/>
  <c r="AP168" i="307"/>
  <c r="AP169" i="307"/>
  <c r="AP173" i="307"/>
  <c r="AP174" i="307"/>
  <c r="AP178" i="307"/>
  <c r="AP179" i="307"/>
  <c r="AP213" i="307"/>
  <c r="AP190" i="307"/>
  <c r="AP92" i="305"/>
  <c r="AP91" i="305"/>
  <c r="AP93" i="305"/>
  <c r="AP189" i="307"/>
  <c r="AP191" i="307"/>
  <c r="AP192" i="307"/>
  <c r="AP207" i="307"/>
  <c r="AP202" i="307"/>
  <c r="AP201" i="307"/>
  <c r="AP203" i="307"/>
  <c r="AP204" i="307"/>
  <c r="AP208" i="307"/>
  <c r="AP209" i="307"/>
  <c r="AP214" i="307"/>
  <c r="AP145" i="307"/>
  <c r="AP146" i="307"/>
  <c r="AP150" i="307"/>
  <c r="AP139" i="307"/>
  <c r="AP140" i="307"/>
  <c r="AP149" i="307"/>
  <c r="AP151" i="307"/>
  <c r="AP212" i="307"/>
  <c r="AP215" i="307"/>
  <c r="AP101" i="307"/>
  <c r="AP103" i="307"/>
  <c r="AQ100" i="307"/>
  <c r="AQ156" i="307"/>
  <c r="AQ157" i="307"/>
  <c r="AQ158" i="307"/>
  <c r="AQ162" i="307"/>
  <c r="AQ163" i="307"/>
  <c r="AQ177" i="307"/>
  <c r="AP117" i="307"/>
  <c r="AP119" i="307"/>
  <c r="AQ116" i="307"/>
  <c r="AQ167" i="307"/>
  <c r="AQ168" i="307"/>
  <c r="AQ169" i="307"/>
  <c r="AQ173" i="307"/>
  <c r="AQ174" i="307"/>
  <c r="AQ178" i="307"/>
  <c r="AQ179" i="307"/>
  <c r="AQ213" i="307"/>
  <c r="AQ190" i="307"/>
  <c r="AQ92" i="305"/>
  <c r="AQ91" i="305"/>
  <c r="AQ93" i="305"/>
  <c r="AQ189" i="307"/>
  <c r="AQ191" i="307"/>
  <c r="AQ192" i="307"/>
  <c r="AQ207" i="307"/>
  <c r="AQ202" i="307"/>
  <c r="AQ201" i="307"/>
  <c r="AQ203" i="307"/>
  <c r="AQ204" i="307"/>
  <c r="AQ208" i="307"/>
  <c r="AQ209" i="307"/>
  <c r="AQ214" i="307"/>
  <c r="AQ145" i="307"/>
  <c r="AQ146" i="307"/>
  <c r="AQ150" i="307"/>
  <c r="AQ139" i="307"/>
  <c r="AQ140" i="307"/>
  <c r="AQ149" i="307"/>
  <c r="AQ151" i="307"/>
  <c r="AQ212" i="307"/>
  <c r="AQ215" i="307"/>
  <c r="AQ101" i="307"/>
  <c r="AQ103" i="307"/>
  <c r="AR100" i="307"/>
  <c r="AR156" i="307"/>
  <c r="AR157" i="307"/>
  <c r="AR158" i="307"/>
  <c r="AR162" i="307"/>
  <c r="AR163" i="307"/>
  <c r="AR177" i="307"/>
  <c r="AQ117" i="307"/>
  <c r="AQ119" i="307"/>
  <c r="AR116" i="307"/>
  <c r="AR167" i="307"/>
  <c r="AR168" i="307"/>
  <c r="AR169" i="307"/>
  <c r="AR173" i="307"/>
  <c r="AR174" i="307"/>
  <c r="AR178" i="307"/>
  <c r="AR179" i="307"/>
  <c r="AR213" i="307"/>
  <c r="AR190" i="307"/>
  <c r="AR92" i="305"/>
  <c r="AR91" i="305"/>
  <c r="AR93" i="305"/>
  <c r="AR189" i="307"/>
  <c r="AR191" i="307"/>
  <c r="AR192" i="307"/>
  <c r="AR207" i="307"/>
  <c r="AR202" i="307"/>
  <c r="AR201" i="307"/>
  <c r="AR203" i="307"/>
  <c r="AR204" i="307"/>
  <c r="AR208" i="307"/>
  <c r="AR209" i="307"/>
  <c r="AR214" i="307"/>
  <c r="AR145" i="307"/>
  <c r="AR146" i="307"/>
  <c r="AR150" i="307"/>
  <c r="AR139" i="307"/>
  <c r="AR140" i="307"/>
  <c r="AR149" i="307"/>
  <c r="AR151" i="307"/>
  <c r="AR212" i="307"/>
  <c r="AR215" i="307"/>
  <c r="AR101" i="307"/>
  <c r="AR103" i="307"/>
  <c r="AS100" i="307"/>
  <c r="AS156" i="307"/>
  <c r="AS157" i="307"/>
  <c r="AS158" i="307"/>
  <c r="AS162" i="307"/>
  <c r="AS163" i="307"/>
  <c r="AS177" i="307"/>
  <c r="AR117" i="307"/>
  <c r="AR119" i="307"/>
  <c r="AS116" i="307"/>
  <c r="AS167" i="307"/>
  <c r="AS168" i="307"/>
  <c r="AS169" i="307"/>
  <c r="AS173" i="307"/>
  <c r="AS174" i="307"/>
  <c r="AS178" i="307"/>
  <c r="AS179" i="307"/>
  <c r="AS213" i="307"/>
  <c r="AS190" i="307"/>
  <c r="AS92" i="305"/>
  <c r="AS91" i="305"/>
  <c r="AS93" i="305"/>
  <c r="AS189" i="307"/>
  <c r="AS191" i="307"/>
  <c r="AS192" i="307"/>
  <c r="AS207" i="307"/>
  <c r="AS202" i="307"/>
  <c r="AS201" i="307"/>
  <c r="AS203" i="307"/>
  <c r="AS204" i="307"/>
  <c r="AS208" i="307"/>
  <c r="AS209" i="307"/>
  <c r="AS214" i="307"/>
  <c r="AS145" i="307"/>
  <c r="AS146" i="307"/>
  <c r="AS150" i="307"/>
  <c r="AS139" i="307"/>
  <c r="AS140" i="307"/>
  <c r="AS149" i="307"/>
  <c r="AS151" i="307"/>
  <c r="AS212" i="307"/>
  <c r="AS215" i="307"/>
  <c r="AS101" i="307"/>
  <c r="AS103" i="307"/>
  <c r="AT100" i="307"/>
  <c r="AT156" i="307"/>
  <c r="AT157" i="307"/>
  <c r="AT158" i="307"/>
  <c r="AT162" i="307"/>
  <c r="AT163" i="307"/>
  <c r="AT177" i="307"/>
  <c r="AS117" i="307"/>
  <c r="AS119" i="307"/>
  <c r="AT116" i="307"/>
  <c r="AT167" i="307"/>
  <c r="AT168" i="307"/>
  <c r="AT169" i="307"/>
  <c r="AT173" i="307"/>
  <c r="AT174" i="307"/>
  <c r="AT178" i="307"/>
  <c r="AT179" i="307"/>
  <c r="AT213" i="307"/>
  <c r="AT190" i="307"/>
  <c r="AT92" i="305"/>
  <c r="AT91" i="305"/>
  <c r="AT93" i="305"/>
  <c r="AT189" i="307"/>
  <c r="AT191" i="307"/>
  <c r="AT192" i="307"/>
  <c r="AT207" i="307"/>
  <c r="AT202" i="307"/>
  <c r="AT201" i="307"/>
  <c r="AT203" i="307"/>
  <c r="AT204" i="307"/>
  <c r="AT208" i="307"/>
  <c r="AT209" i="307"/>
  <c r="AT214" i="307"/>
  <c r="AT145" i="307"/>
  <c r="AT146" i="307"/>
  <c r="AT150" i="307"/>
  <c r="AT139" i="307"/>
  <c r="AT140" i="307"/>
  <c r="AT149" i="307"/>
  <c r="AT151" i="307"/>
  <c r="AT212" i="307"/>
  <c r="AT215" i="307"/>
  <c r="AT101" i="307"/>
  <c r="AT103" i="307"/>
  <c r="AU100" i="307"/>
  <c r="AU156" i="307"/>
  <c r="AU157" i="307"/>
  <c r="AU158" i="307"/>
  <c r="AU162" i="307"/>
  <c r="AU163" i="307"/>
  <c r="AU177" i="307"/>
  <c r="AT117" i="307"/>
  <c r="AT119" i="307"/>
  <c r="AU116" i="307"/>
  <c r="AU167" i="307"/>
  <c r="AU168" i="307"/>
  <c r="AU169" i="307"/>
  <c r="AU173" i="307"/>
  <c r="AU174" i="307"/>
  <c r="AU178" i="307"/>
  <c r="AU179" i="307"/>
  <c r="AU213" i="307"/>
  <c r="AU190" i="307"/>
  <c r="AU92" i="305"/>
  <c r="AU91" i="305"/>
  <c r="AU93" i="305"/>
  <c r="AU189" i="307"/>
  <c r="AU191" i="307"/>
  <c r="AU192" i="307"/>
  <c r="AU207" i="307"/>
  <c r="AU202" i="307"/>
  <c r="AU201" i="307"/>
  <c r="AU203" i="307"/>
  <c r="AU204" i="307"/>
  <c r="AU208" i="307"/>
  <c r="AU209" i="307"/>
  <c r="AU214" i="307"/>
  <c r="AU145" i="307"/>
  <c r="AU146" i="307"/>
  <c r="AU150" i="307"/>
  <c r="AU139" i="307"/>
  <c r="AU140" i="307"/>
  <c r="AU149" i="307"/>
  <c r="AU151" i="307"/>
  <c r="AU212" i="307"/>
  <c r="AU215" i="307"/>
  <c r="AU101" i="307"/>
  <c r="AU103" i="307"/>
  <c r="AV100" i="307"/>
  <c r="AV156" i="307"/>
  <c r="AV157" i="307"/>
  <c r="AV158" i="307"/>
  <c r="AV162" i="307"/>
  <c r="AV163" i="307"/>
  <c r="AV177" i="307"/>
  <c r="AU117" i="307"/>
  <c r="AU119" i="307"/>
  <c r="AV116" i="307"/>
  <c r="AV167" i="307"/>
  <c r="AV168" i="307"/>
  <c r="AV169" i="307"/>
  <c r="AV173" i="307"/>
  <c r="AV174" i="307"/>
  <c r="AV178" i="307"/>
  <c r="AV179" i="307"/>
  <c r="AV213" i="307"/>
  <c r="AV190" i="307"/>
  <c r="AV92" i="305"/>
  <c r="AV91" i="305"/>
  <c r="AV93" i="305"/>
  <c r="AV189" i="307"/>
  <c r="AV191" i="307"/>
  <c r="AV192" i="307"/>
  <c r="AV207" i="307"/>
  <c r="AV202" i="307"/>
  <c r="AV201" i="307"/>
  <c r="AV203" i="307"/>
  <c r="AV204" i="307"/>
  <c r="AV208" i="307"/>
  <c r="AV209" i="307"/>
  <c r="AV214" i="307"/>
  <c r="AV145" i="307"/>
  <c r="AV146" i="307"/>
  <c r="AV150" i="307"/>
  <c r="AV139" i="307"/>
  <c r="AV140" i="307"/>
  <c r="AV149" i="307"/>
  <c r="AV151" i="307"/>
  <c r="AV212" i="307"/>
  <c r="AV215" i="307"/>
  <c r="AV101" i="307"/>
  <c r="AV103" i="307"/>
  <c r="AW100" i="307"/>
  <c r="AW156" i="307"/>
  <c r="AW157" i="307"/>
  <c r="AW158" i="307"/>
  <c r="AW162" i="307"/>
  <c r="AW163" i="307"/>
  <c r="AW177" i="307"/>
  <c r="AV117" i="307"/>
  <c r="AV119" i="307"/>
  <c r="AW116" i="307"/>
  <c r="AW167" i="307"/>
  <c r="AW168" i="307"/>
  <c r="AW169" i="307"/>
  <c r="AW173" i="307"/>
  <c r="AW174" i="307"/>
  <c r="AW178" i="307"/>
  <c r="AW179" i="307"/>
  <c r="AW213" i="307"/>
  <c r="AW190" i="307"/>
  <c r="AW92" i="305"/>
  <c r="AW91" i="305"/>
  <c r="AW93" i="305"/>
  <c r="AW189" i="307"/>
  <c r="AW191" i="307"/>
  <c r="AW192" i="307"/>
  <c r="AW207" i="307"/>
  <c r="AW202" i="307"/>
  <c r="AW201" i="307"/>
  <c r="AW203" i="307"/>
  <c r="AW204" i="307"/>
  <c r="AW208" i="307"/>
  <c r="AW209" i="307"/>
  <c r="AW214" i="307"/>
  <c r="AW145" i="307"/>
  <c r="AW146" i="307"/>
  <c r="AW150" i="307"/>
  <c r="AW139" i="307"/>
  <c r="AW140" i="307"/>
  <c r="AW149" i="307"/>
  <c r="AW151" i="307"/>
  <c r="AW212" i="307"/>
  <c r="AW215" i="307"/>
  <c r="AW101" i="307"/>
  <c r="AW103" i="307"/>
  <c r="AX100" i="307"/>
  <c r="AX156" i="307"/>
  <c r="AX157" i="307"/>
  <c r="AX158" i="307"/>
  <c r="AX162" i="307"/>
  <c r="AX163" i="307"/>
  <c r="AX177" i="307"/>
  <c r="AW117" i="307"/>
  <c r="AW119" i="307"/>
  <c r="AX116" i="307"/>
  <c r="AX167" i="307"/>
  <c r="AX168" i="307"/>
  <c r="AX169" i="307"/>
  <c r="AX173" i="307"/>
  <c r="AX174" i="307"/>
  <c r="AX178" i="307"/>
  <c r="AX179" i="307"/>
  <c r="AX213" i="307"/>
  <c r="AX190" i="307"/>
  <c r="AX92" i="305"/>
  <c r="AX91" i="305"/>
  <c r="AX93" i="305"/>
  <c r="AX189" i="307"/>
  <c r="AX191" i="307"/>
  <c r="AX192" i="307"/>
  <c r="AX207" i="307"/>
  <c r="AX202" i="307"/>
  <c r="AX201" i="307"/>
  <c r="AX203" i="307"/>
  <c r="AX204" i="307"/>
  <c r="AX208" i="307"/>
  <c r="AX209" i="307"/>
  <c r="AX214" i="307"/>
  <c r="AX145" i="307"/>
  <c r="AX146" i="307"/>
  <c r="AX150" i="307"/>
  <c r="AX139" i="307"/>
  <c r="AX140" i="307"/>
  <c r="AX149" i="307"/>
  <c r="AX151" i="307"/>
  <c r="AX212" i="307"/>
  <c r="AX215" i="307"/>
  <c r="AX101" i="307"/>
  <c r="AX103" i="307"/>
  <c r="AY100" i="307"/>
  <c r="AY156" i="307"/>
  <c r="AY157" i="307"/>
  <c r="AY158" i="307"/>
  <c r="AY162" i="307"/>
  <c r="AY163" i="307"/>
  <c r="AY177" i="307"/>
  <c r="AX117" i="307"/>
  <c r="AX119" i="307"/>
  <c r="AY116" i="307"/>
  <c r="AY167" i="307"/>
  <c r="AY168" i="307"/>
  <c r="AY169" i="307"/>
  <c r="AY173" i="307"/>
  <c r="AY174" i="307"/>
  <c r="AY178" i="307"/>
  <c r="AY179" i="307"/>
  <c r="AY213" i="307"/>
  <c r="AY190" i="307"/>
  <c r="AY92" i="305"/>
  <c r="AY91" i="305"/>
  <c r="AY93" i="305"/>
  <c r="AY189" i="307"/>
  <c r="AY191" i="307"/>
  <c r="AY192" i="307"/>
  <c r="AY207" i="307"/>
  <c r="AY202" i="307"/>
  <c r="AY201" i="307"/>
  <c r="AY203" i="307"/>
  <c r="AY204" i="307"/>
  <c r="AY208" i="307"/>
  <c r="AY209" i="307"/>
  <c r="AY214" i="307"/>
  <c r="AY145" i="307"/>
  <c r="AY146" i="307"/>
  <c r="AY150" i="307"/>
  <c r="AY139" i="307"/>
  <c r="AY140" i="307"/>
  <c r="AY149" i="307"/>
  <c r="AY151" i="307"/>
  <c r="AY212" i="307"/>
  <c r="AY215" i="307"/>
  <c r="AY101" i="307"/>
  <c r="AY103" i="307"/>
  <c r="AZ100" i="307"/>
  <c r="AZ156" i="307"/>
  <c r="AZ157" i="307"/>
  <c r="AZ158" i="307"/>
  <c r="AZ162" i="307"/>
  <c r="AZ163" i="307"/>
  <c r="AZ177" i="307"/>
  <c r="AY117" i="307"/>
  <c r="AY119" i="307"/>
  <c r="AZ116" i="307"/>
  <c r="AZ167" i="307"/>
  <c r="AZ168" i="307"/>
  <c r="AZ169" i="307"/>
  <c r="AZ173" i="307"/>
  <c r="AZ174" i="307"/>
  <c r="AZ178" i="307"/>
  <c r="AZ179" i="307"/>
  <c r="AZ213" i="307"/>
  <c r="AZ190" i="307"/>
  <c r="AZ92" i="305"/>
  <c r="AZ91" i="305"/>
  <c r="AZ93" i="305"/>
  <c r="AZ189" i="307"/>
  <c r="AZ191" i="307"/>
  <c r="AZ192" i="307"/>
  <c r="AZ207" i="307"/>
  <c r="AZ202" i="307"/>
  <c r="AZ201" i="307"/>
  <c r="AZ203" i="307"/>
  <c r="AZ204" i="307"/>
  <c r="AZ208" i="307"/>
  <c r="AZ209" i="307"/>
  <c r="AZ214" i="307"/>
  <c r="AZ145" i="307"/>
  <c r="AZ146" i="307"/>
  <c r="AZ150" i="307"/>
  <c r="AZ139" i="307"/>
  <c r="AZ140" i="307"/>
  <c r="AZ149" i="307"/>
  <c r="AZ151" i="307"/>
  <c r="AZ212" i="307"/>
  <c r="AZ215" i="307"/>
  <c r="AZ101" i="307"/>
  <c r="AZ103" i="307"/>
  <c r="BA100" i="307"/>
  <c r="BA156" i="307"/>
  <c r="BA157" i="307"/>
  <c r="BA158" i="307"/>
  <c r="BA162" i="307"/>
  <c r="BA163" i="307"/>
  <c r="BA177" i="307"/>
  <c r="AZ117" i="307"/>
  <c r="AZ119" i="307"/>
  <c r="BA116" i="307"/>
  <c r="BA167" i="307"/>
  <c r="BA168" i="307"/>
  <c r="BA169" i="307"/>
  <c r="BA173" i="307"/>
  <c r="BA174" i="307"/>
  <c r="BA178" i="307"/>
  <c r="BA179" i="307"/>
  <c r="BA213" i="307"/>
  <c r="BA190" i="307"/>
  <c r="BA92" i="305"/>
  <c r="BA91" i="305"/>
  <c r="BA93" i="305"/>
  <c r="BA189" i="307"/>
  <c r="BA191" i="307"/>
  <c r="BA192" i="307"/>
  <c r="BA207" i="307"/>
  <c r="BA202" i="307"/>
  <c r="BA201" i="307"/>
  <c r="BA203" i="307"/>
  <c r="BA204" i="307"/>
  <c r="BA208" i="307"/>
  <c r="BA209" i="307"/>
  <c r="BA214" i="307"/>
  <c r="BA145" i="307"/>
  <c r="BA146" i="307"/>
  <c r="BA150" i="307"/>
  <c r="BA139" i="307"/>
  <c r="BA140" i="307"/>
  <c r="BA149" i="307"/>
  <c r="BA151" i="307"/>
  <c r="BA212" i="307"/>
  <c r="BA215" i="307"/>
  <c r="BA101" i="307"/>
  <c r="BA103" i="307"/>
  <c r="BB100" i="307"/>
  <c r="BB156" i="307"/>
  <c r="BB157" i="307"/>
  <c r="BB158" i="307"/>
  <c r="BB162" i="307"/>
  <c r="BB163" i="307"/>
  <c r="BB177" i="307"/>
  <c r="BA117" i="307"/>
  <c r="BA119" i="307"/>
  <c r="BB116" i="307"/>
  <c r="BB167" i="307"/>
  <c r="BB168" i="307"/>
  <c r="BB169" i="307"/>
  <c r="BB173" i="307"/>
  <c r="BB174" i="307"/>
  <c r="BB178" i="307"/>
  <c r="BB179" i="307"/>
  <c r="BB213" i="307"/>
  <c r="BB190" i="307"/>
  <c r="BB92" i="305"/>
  <c r="BB91" i="305"/>
  <c r="BB93" i="305"/>
  <c r="BB189" i="307"/>
  <c r="BB191" i="307"/>
  <c r="BB192" i="307"/>
  <c r="BB207" i="307"/>
  <c r="BB202" i="307"/>
  <c r="BB201" i="307"/>
  <c r="BB203" i="307"/>
  <c r="BB204" i="307"/>
  <c r="BB208" i="307"/>
  <c r="BB209" i="307"/>
  <c r="BB214" i="307"/>
  <c r="BB145" i="307"/>
  <c r="BB146" i="307"/>
  <c r="BB150" i="307"/>
  <c r="BB139" i="307"/>
  <c r="BB140" i="307"/>
  <c r="BB149" i="307"/>
  <c r="BB151" i="307"/>
  <c r="BB212" i="307"/>
  <c r="BB215" i="307"/>
  <c r="BB101" i="307"/>
  <c r="BB103" i="307"/>
  <c r="BC100" i="307"/>
  <c r="BC156" i="307"/>
  <c r="BC157" i="307"/>
  <c r="BC158" i="307"/>
  <c r="BC162" i="307"/>
  <c r="BC163" i="307"/>
  <c r="BC177" i="307"/>
  <c r="BB117" i="307"/>
  <c r="BB119" i="307"/>
  <c r="BC116" i="307"/>
  <c r="BC167" i="307"/>
  <c r="BC168" i="307"/>
  <c r="BC169" i="307"/>
  <c r="BC173" i="307"/>
  <c r="BC174" i="307"/>
  <c r="BC178" i="307"/>
  <c r="BC179" i="307"/>
  <c r="BC213" i="307"/>
  <c r="BC190" i="307"/>
  <c r="BC92" i="305"/>
  <c r="BC91" i="305"/>
  <c r="BC93" i="305"/>
  <c r="BC189" i="307"/>
  <c r="BC191" i="307"/>
  <c r="BC192" i="307"/>
  <c r="BC207" i="307"/>
  <c r="BC202" i="307"/>
  <c r="BC201" i="307"/>
  <c r="BC203" i="307"/>
  <c r="BC204" i="307"/>
  <c r="BC208" i="307"/>
  <c r="BC209" i="307"/>
  <c r="BC214" i="307"/>
  <c r="BC145" i="307"/>
  <c r="BC146" i="307"/>
  <c r="BC150" i="307"/>
  <c r="BC139" i="307"/>
  <c r="BC140" i="307"/>
  <c r="BC149" i="307"/>
  <c r="BC151" i="307"/>
  <c r="BC212" i="307"/>
  <c r="BC215" i="307"/>
  <c r="BC101" i="307"/>
  <c r="BC103" i="307"/>
  <c r="BD100" i="307"/>
  <c r="BD156" i="307"/>
  <c r="BD157" i="307"/>
  <c r="BD158" i="307"/>
  <c r="BD162" i="307"/>
  <c r="BD163" i="307"/>
  <c r="BD177" i="307"/>
  <c r="BC117" i="307"/>
  <c r="BC119" i="307"/>
  <c r="BD116" i="307"/>
  <c r="BD167" i="307"/>
  <c r="BD168" i="307"/>
  <c r="BD169" i="307"/>
  <c r="BD173" i="307"/>
  <c r="BD174" i="307"/>
  <c r="BD178" i="307"/>
  <c r="BD179" i="307"/>
  <c r="BD213" i="307"/>
  <c r="BD190" i="307"/>
  <c r="BD92" i="305"/>
  <c r="BD91" i="305"/>
  <c r="BD93" i="305"/>
  <c r="BD189" i="307"/>
  <c r="BD191" i="307"/>
  <c r="BD192" i="307"/>
  <c r="BD207" i="307"/>
  <c r="BD202" i="307"/>
  <c r="BD201" i="307"/>
  <c r="BD203" i="307"/>
  <c r="BD204" i="307"/>
  <c r="BD208" i="307"/>
  <c r="BD209" i="307"/>
  <c r="BD214" i="307"/>
  <c r="BD145" i="307"/>
  <c r="BD146" i="307"/>
  <c r="BD150" i="307"/>
  <c r="BD139" i="307"/>
  <c r="BD140" i="307"/>
  <c r="BD149" i="307"/>
  <c r="BD151" i="307"/>
  <c r="BD212" i="307"/>
  <c r="BD215" i="307"/>
  <c r="BD101" i="307"/>
  <c r="BD103" i="307"/>
  <c r="BE100" i="307"/>
  <c r="BE156" i="307"/>
  <c r="BE157" i="307"/>
  <c r="BE158" i="307"/>
  <c r="BE162" i="307"/>
  <c r="BE163" i="307"/>
  <c r="BE177" i="307"/>
  <c r="BD117" i="307"/>
  <c r="BD119" i="307"/>
  <c r="BE116" i="307"/>
  <c r="BE167" i="307"/>
  <c r="BE168" i="307"/>
  <c r="BE169" i="307"/>
  <c r="BE173" i="307"/>
  <c r="BE174" i="307"/>
  <c r="BE178" i="307"/>
  <c r="BE179" i="307"/>
  <c r="BE213" i="307"/>
  <c r="BE190" i="307"/>
  <c r="BE92" i="305"/>
  <c r="BE91" i="305"/>
  <c r="BE93" i="305"/>
  <c r="BE189" i="307"/>
  <c r="BE191" i="307"/>
  <c r="BE192" i="307"/>
  <c r="BE207" i="307"/>
  <c r="BE202" i="307"/>
  <c r="BE201" i="307"/>
  <c r="BE203" i="307"/>
  <c r="BE204" i="307"/>
  <c r="BE208" i="307"/>
  <c r="BE209" i="307"/>
  <c r="BE214" i="307"/>
  <c r="BE145" i="307"/>
  <c r="BE146" i="307"/>
  <c r="BE150" i="307"/>
  <c r="BE139" i="307"/>
  <c r="BE140" i="307"/>
  <c r="BE149" i="307"/>
  <c r="BE151" i="307"/>
  <c r="BE212" i="307"/>
  <c r="BE215" i="307"/>
  <c r="J145" i="307"/>
  <c r="J146" i="307"/>
  <c r="J150" i="307"/>
  <c r="J139" i="307"/>
  <c r="J140" i="307"/>
  <c r="J149" i="307"/>
  <c r="J151" i="307"/>
  <c r="J212" i="307"/>
  <c r="J167" i="307"/>
  <c r="J168" i="307"/>
  <c r="J169" i="307"/>
  <c r="J173" i="307"/>
  <c r="J174" i="307"/>
  <c r="J178" i="307"/>
  <c r="J156" i="307"/>
  <c r="J157" i="307"/>
  <c r="J158" i="307"/>
  <c r="J162" i="307"/>
  <c r="J163" i="307"/>
  <c r="J177" i="307"/>
  <c r="J179" i="307"/>
  <c r="J213" i="307"/>
  <c r="J92" i="305"/>
  <c r="J91" i="305"/>
  <c r="J93" i="305"/>
  <c r="J189" i="307"/>
  <c r="J190" i="307"/>
  <c r="J191" i="307"/>
  <c r="J192" i="307"/>
  <c r="J207" i="307"/>
  <c r="J201" i="307"/>
  <c r="J202" i="307"/>
  <c r="J203" i="307"/>
  <c r="J204" i="307"/>
  <c r="J208" i="307"/>
  <c r="J209" i="307"/>
  <c r="J214" i="307"/>
  <c r="J215" i="307"/>
  <c r="F216" i="307"/>
  <c r="F27" i="285"/>
  <c r="F28" i="285"/>
  <c r="F29" i="285"/>
  <c r="J159" i="273"/>
  <c r="J160" i="273"/>
  <c r="J161" i="273"/>
  <c r="J30" i="285"/>
  <c r="J31" i="285"/>
  <c r="J32" i="285"/>
  <c r="J14" i="265"/>
  <c r="F57" i="48"/>
  <c r="F9" i="306"/>
  <c r="J10" i="306"/>
  <c r="J11" i="306"/>
  <c r="J49" i="306"/>
  <c r="F58" i="48"/>
  <c r="F13" i="306"/>
  <c r="J14" i="306"/>
  <c r="J15" i="306"/>
  <c r="J50" i="306"/>
  <c r="F59" i="48"/>
  <c r="F21" i="306"/>
  <c r="F22" i="306"/>
  <c r="J23" i="306"/>
  <c r="J24" i="306"/>
  <c r="J51" i="306"/>
  <c r="F60" i="48"/>
  <c r="F27" i="306"/>
  <c r="J28" i="306"/>
  <c r="J29" i="306"/>
  <c r="J52" i="306"/>
  <c r="F61" i="48"/>
  <c r="F32" i="306"/>
  <c r="J33" i="306"/>
  <c r="J34" i="306"/>
  <c r="J53" i="306"/>
  <c r="J54" i="306"/>
  <c r="F63" i="48"/>
  <c r="F42" i="306"/>
  <c r="J43" i="306"/>
  <c r="J44" i="306"/>
  <c r="J55" i="306"/>
  <c r="J56" i="306"/>
  <c r="K10" i="306"/>
  <c r="K11" i="306"/>
  <c r="K49" i="306"/>
  <c r="K14" i="306"/>
  <c r="K15" i="306"/>
  <c r="K50" i="306"/>
  <c r="K23" i="306"/>
  <c r="K24" i="306"/>
  <c r="K51" i="306"/>
  <c r="K28" i="306"/>
  <c r="K29" i="306"/>
  <c r="K52" i="306"/>
  <c r="K33" i="306"/>
  <c r="K34" i="306"/>
  <c r="K53" i="306"/>
  <c r="K54" i="306"/>
  <c r="K43" i="306"/>
  <c r="K44" i="306"/>
  <c r="K55" i="306"/>
  <c r="K56" i="306"/>
  <c r="L10" i="306"/>
  <c r="L11" i="306"/>
  <c r="L49" i="306"/>
  <c r="L14" i="306"/>
  <c r="L15" i="306"/>
  <c r="L50" i="306"/>
  <c r="L23" i="306"/>
  <c r="L24" i="306"/>
  <c r="L51" i="306"/>
  <c r="L28" i="306"/>
  <c r="L29" i="306"/>
  <c r="L52" i="306"/>
  <c r="L33" i="306"/>
  <c r="L34" i="306"/>
  <c r="L53" i="306"/>
  <c r="L54" i="306"/>
  <c r="L43" i="306"/>
  <c r="L44" i="306"/>
  <c r="L55" i="306"/>
  <c r="L56" i="306"/>
  <c r="M10" i="306"/>
  <c r="M11" i="306"/>
  <c r="M49" i="306"/>
  <c r="M14" i="306"/>
  <c r="M15" i="306"/>
  <c r="M50" i="306"/>
  <c r="M23" i="306"/>
  <c r="M24" i="306"/>
  <c r="M51" i="306"/>
  <c r="M28" i="306"/>
  <c r="M29" i="306"/>
  <c r="M52" i="306"/>
  <c r="M33" i="306"/>
  <c r="M34" i="306"/>
  <c r="M53" i="306"/>
  <c r="M54" i="306"/>
  <c r="M43" i="306"/>
  <c r="M44" i="306"/>
  <c r="M55" i="306"/>
  <c r="M56" i="306"/>
  <c r="N10" i="306"/>
  <c r="N11" i="306"/>
  <c r="N49" i="306"/>
  <c r="N14" i="306"/>
  <c r="N15" i="306"/>
  <c r="N50" i="306"/>
  <c r="N23" i="306"/>
  <c r="N24" i="306"/>
  <c r="N51" i="306"/>
  <c r="N28" i="306"/>
  <c r="N29" i="306"/>
  <c r="N52" i="306"/>
  <c r="N33" i="306"/>
  <c r="N34" i="306"/>
  <c r="N53" i="306"/>
  <c r="N54" i="306"/>
  <c r="N43" i="306"/>
  <c r="N44" i="306"/>
  <c r="N55" i="306"/>
  <c r="N56" i="306"/>
  <c r="O10" i="306"/>
  <c r="O11" i="306"/>
  <c r="O49" i="306"/>
  <c r="O14" i="306"/>
  <c r="O15" i="306"/>
  <c r="O50" i="306"/>
  <c r="O23" i="306"/>
  <c r="O24" i="306"/>
  <c r="O51" i="306"/>
  <c r="O28" i="306"/>
  <c r="O29" i="306"/>
  <c r="O52" i="306"/>
  <c r="O33" i="306"/>
  <c r="O34" i="306"/>
  <c r="O53" i="306"/>
  <c r="O54" i="306"/>
  <c r="O43" i="306"/>
  <c r="O44" i="306"/>
  <c r="O55" i="306"/>
  <c r="O56" i="306"/>
  <c r="P10" i="306"/>
  <c r="P11" i="306"/>
  <c r="P49" i="306"/>
  <c r="P14" i="306"/>
  <c r="P15" i="306"/>
  <c r="P50" i="306"/>
  <c r="P23" i="306"/>
  <c r="P24" i="306"/>
  <c r="P51" i="306"/>
  <c r="P28" i="306"/>
  <c r="P29" i="306"/>
  <c r="P52" i="306"/>
  <c r="P33" i="306"/>
  <c r="P34" i="306"/>
  <c r="P53" i="306"/>
  <c r="P54" i="306"/>
  <c r="P43" i="306"/>
  <c r="P44" i="306"/>
  <c r="P55" i="306"/>
  <c r="P56" i="306"/>
  <c r="Q10" i="306"/>
  <c r="Q11" i="306"/>
  <c r="Q49" i="306"/>
  <c r="Q14" i="306"/>
  <c r="Q15" i="306"/>
  <c r="Q50" i="306"/>
  <c r="Q23" i="306"/>
  <c r="Q24" i="306"/>
  <c r="Q51" i="306"/>
  <c r="Q28" i="306"/>
  <c r="Q29" i="306"/>
  <c r="Q52" i="306"/>
  <c r="Q33" i="306"/>
  <c r="Q34" i="306"/>
  <c r="Q53" i="306"/>
  <c r="Q54" i="306"/>
  <c r="Q43" i="306"/>
  <c r="Q44" i="306"/>
  <c r="Q55" i="306"/>
  <c r="Q56" i="306"/>
  <c r="R10" i="306"/>
  <c r="R11" i="306"/>
  <c r="R49" i="306"/>
  <c r="R14" i="306"/>
  <c r="R15" i="306"/>
  <c r="R50" i="306"/>
  <c r="R23" i="306"/>
  <c r="R24" i="306"/>
  <c r="R51" i="306"/>
  <c r="R28" i="306"/>
  <c r="R29" i="306"/>
  <c r="R52" i="306"/>
  <c r="R33" i="306"/>
  <c r="R34" i="306"/>
  <c r="R53" i="306"/>
  <c r="R54" i="306"/>
  <c r="R43" i="306"/>
  <c r="R44" i="306"/>
  <c r="R55" i="306"/>
  <c r="R56" i="306"/>
  <c r="S10" i="306"/>
  <c r="S11" i="306"/>
  <c r="S49" i="306"/>
  <c r="S14" i="306"/>
  <c r="S15" i="306"/>
  <c r="S50" i="306"/>
  <c r="S23" i="306"/>
  <c r="S24" i="306"/>
  <c r="S51" i="306"/>
  <c r="S28" i="306"/>
  <c r="S29" i="306"/>
  <c r="S52" i="306"/>
  <c r="S33" i="306"/>
  <c r="S34" i="306"/>
  <c r="S53" i="306"/>
  <c r="S54" i="306"/>
  <c r="S43" i="306"/>
  <c r="S44" i="306"/>
  <c r="S55" i="306"/>
  <c r="S56" i="306"/>
  <c r="T10" i="306"/>
  <c r="T11" i="306"/>
  <c r="T49" i="306"/>
  <c r="T14" i="306"/>
  <c r="T15" i="306"/>
  <c r="T50" i="306"/>
  <c r="T23" i="306"/>
  <c r="T24" i="306"/>
  <c r="T51" i="306"/>
  <c r="T28" i="306"/>
  <c r="T29" i="306"/>
  <c r="T52" i="306"/>
  <c r="T33" i="306"/>
  <c r="T34" i="306"/>
  <c r="T53" i="306"/>
  <c r="T54" i="306"/>
  <c r="T43" i="306"/>
  <c r="T44" i="306"/>
  <c r="T55" i="306"/>
  <c r="T56" i="306"/>
  <c r="U10" i="306"/>
  <c r="U11" i="306"/>
  <c r="U49" i="306"/>
  <c r="U14" i="306"/>
  <c r="U15" i="306"/>
  <c r="U50" i="306"/>
  <c r="U23" i="306"/>
  <c r="U24" i="306"/>
  <c r="U51" i="306"/>
  <c r="U28" i="306"/>
  <c r="U29" i="306"/>
  <c r="U52" i="306"/>
  <c r="U33" i="306"/>
  <c r="U34" i="306"/>
  <c r="U53" i="306"/>
  <c r="U54" i="306"/>
  <c r="U43" i="306"/>
  <c r="U44" i="306"/>
  <c r="U55" i="306"/>
  <c r="U56" i="306"/>
  <c r="V10" i="306"/>
  <c r="V11" i="306"/>
  <c r="V49" i="306"/>
  <c r="V14" i="306"/>
  <c r="V15" i="306"/>
  <c r="V50" i="306"/>
  <c r="V23" i="306"/>
  <c r="V24" i="306"/>
  <c r="V51" i="306"/>
  <c r="V28" i="306"/>
  <c r="V29" i="306"/>
  <c r="V52" i="306"/>
  <c r="V33" i="306"/>
  <c r="V34" i="306"/>
  <c r="V53" i="306"/>
  <c r="V54" i="306"/>
  <c r="V43" i="306"/>
  <c r="V44" i="306"/>
  <c r="V55" i="306"/>
  <c r="V56" i="306"/>
  <c r="W10" i="306"/>
  <c r="W11" i="306"/>
  <c r="W49" i="306"/>
  <c r="W14" i="306"/>
  <c r="W15" i="306"/>
  <c r="W50" i="306"/>
  <c r="W23" i="306"/>
  <c r="W24" i="306"/>
  <c r="W51" i="306"/>
  <c r="W28" i="306"/>
  <c r="W29" i="306"/>
  <c r="W52" i="306"/>
  <c r="W33" i="306"/>
  <c r="W34" i="306"/>
  <c r="W53" i="306"/>
  <c r="W54" i="306"/>
  <c r="W43" i="306"/>
  <c r="W44" i="306"/>
  <c r="W55" i="306"/>
  <c r="W56" i="306"/>
  <c r="X10" i="306"/>
  <c r="X11" i="306"/>
  <c r="X49" i="306"/>
  <c r="X14" i="306"/>
  <c r="X15" i="306"/>
  <c r="X50" i="306"/>
  <c r="X23" i="306"/>
  <c r="X24" i="306"/>
  <c r="X51" i="306"/>
  <c r="X28" i="306"/>
  <c r="X29" i="306"/>
  <c r="X52" i="306"/>
  <c r="X33" i="306"/>
  <c r="X34" i="306"/>
  <c r="X53" i="306"/>
  <c r="X54" i="306"/>
  <c r="X43" i="306"/>
  <c r="X44" i="306"/>
  <c r="X55" i="306"/>
  <c r="X56" i="306"/>
  <c r="Y10" i="306"/>
  <c r="Y11" i="306"/>
  <c r="Y49" i="306"/>
  <c r="Y14" i="306"/>
  <c r="Y15" i="306"/>
  <c r="Y50" i="306"/>
  <c r="Y23" i="306"/>
  <c r="Y24" i="306"/>
  <c r="Y51" i="306"/>
  <c r="Y28" i="306"/>
  <c r="Y29" i="306"/>
  <c r="Y52" i="306"/>
  <c r="Y33" i="306"/>
  <c r="Y34" i="306"/>
  <c r="Y53" i="306"/>
  <c r="Y54" i="306"/>
  <c r="Y43" i="306"/>
  <c r="Y44" i="306"/>
  <c r="Y55" i="306"/>
  <c r="Y56" i="306"/>
  <c r="Z10" i="306"/>
  <c r="Z11" i="306"/>
  <c r="Z49" i="306"/>
  <c r="Z14" i="306"/>
  <c r="Z15" i="306"/>
  <c r="Z50" i="306"/>
  <c r="Z23" i="306"/>
  <c r="Z24" i="306"/>
  <c r="Z51" i="306"/>
  <c r="Z28" i="306"/>
  <c r="Z29" i="306"/>
  <c r="Z52" i="306"/>
  <c r="Z33" i="306"/>
  <c r="Z34" i="306"/>
  <c r="Z53" i="306"/>
  <c r="Z54" i="306"/>
  <c r="Z43" i="306"/>
  <c r="Z44" i="306"/>
  <c r="Z55" i="306"/>
  <c r="Z56" i="306"/>
  <c r="AA10" i="306"/>
  <c r="AA11" i="306"/>
  <c r="AA49" i="306"/>
  <c r="AA14" i="306"/>
  <c r="AA15" i="306"/>
  <c r="AA50" i="306"/>
  <c r="AA23" i="306"/>
  <c r="AA24" i="306"/>
  <c r="AA51" i="306"/>
  <c r="AA28" i="306"/>
  <c r="AA29" i="306"/>
  <c r="AA52" i="306"/>
  <c r="AA33" i="306"/>
  <c r="AA34" i="306"/>
  <c r="AA53" i="306"/>
  <c r="AA54" i="306"/>
  <c r="AA43" i="306"/>
  <c r="AA44" i="306"/>
  <c r="AA55" i="306"/>
  <c r="AA56" i="306"/>
  <c r="AB10" i="306"/>
  <c r="AB11" i="306"/>
  <c r="AB49" i="306"/>
  <c r="AB14" i="306"/>
  <c r="AB15" i="306"/>
  <c r="AB50" i="306"/>
  <c r="AB23" i="306"/>
  <c r="AB24" i="306"/>
  <c r="AB51" i="306"/>
  <c r="AB28" i="306"/>
  <c r="AB29" i="306"/>
  <c r="AB52" i="306"/>
  <c r="AB33" i="306"/>
  <c r="AB34" i="306"/>
  <c r="AB53" i="306"/>
  <c r="AB54" i="306"/>
  <c r="AB43" i="306"/>
  <c r="AB44" i="306"/>
  <c r="AB55" i="306"/>
  <c r="AB56" i="306"/>
  <c r="AC10" i="306"/>
  <c r="AC11" i="306"/>
  <c r="AC49" i="306"/>
  <c r="AC14" i="306"/>
  <c r="AC15" i="306"/>
  <c r="AC50" i="306"/>
  <c r="AC23" i="306"/>
  <c r="AC24" i="306"/>
  <c r="AC51" i="306"/>
  <c r="AC28" i="306"/>
  <c r="AC29" i="306"/>
  <c r="AC52" i="306"/>
  <c r="AC33" i="306"/>
  <c r="AC34" i="306"/>
  <c r="AC53" i="306"/>
  <c r="AC54" i="306"/>
  <c r="AC43" i="306"/>
  <c r="AC44" i="306"/>
  <c r="AC55" i="306"/>
  <c r="AC56" i="306"/>
  <c r="AD10" i="306"/>
  <c r="AD11" i="306"/>
  <c r="AD49" i="306"/>
  <c r="AD14" i="306"/>
  <c r="AD15" i="306"/>
  <c r="AD50" i="306"/>
  <c r="AD23" i="306"/>
  <c r="AD24" i="306"/>
  <c r="AD51" i="306"/>
  <c r="AD28" i="306"/>
  <c r="AD29" i="306"/>
  <c r="AD52" i="306"/>
  <c r="AD33" i="306"/>
  <c r="AD34" i="306"/>
  <c r="AD53" i="306"/>
  <c r="AD54" i="306"/>
  <c r="AD43" i="306"/>
  <c r="AD44" i="306"/>
  <c r="AD55" i="306"/>
  <c r="AD56" i="306"/>
  <c r="AE10" i="306"/>
  <c r="AE11" i="306"/>
  <c r="AE49" i="306"/>
  <c r="AE14" i="306"/>
  <c r="AE15" i="306"/>
  <c r="AE50" i="306"/>
  <c r="AE23" i="306"/>
  <c r="AE24" i="306"/>
  <c r="AE51" i="306"/>
  <c r="AE28" i="306"/>
  <c r="AE29" i="306"/>
  <c r="AE52" i="306"/>
  <c r="AE33" i="306"/>
  <c r="AE34" i="306"/>
  <c r="AE53" i="306"/>
  <c r="AE54" i="306"/>
  <c r="AE43" i="306"/>
  <c r="AE44" i="306"/>
  <c r="AE55" i="306"/>
  <c r="AE56" i="306"/>
  <c r="AF10" i="306"/>
  <c r="AF11" i="306"/>
  <c r="AF49" i="306"/>
  <c r="AF14" i="306"/>
  <c r="AF15" i="306"/>
  <c r="AF50" i="306"/>
  <c r="AF23" i="306"/>
  <c r="AF24" i="306"/>
  <c r="AF51" i="306"/>
  <c r="AF28" i="306"/>
  <c r="AF29" i="306"/>
  <c r="AF52" i="306"/>
  <c r="AF33" i="306"/>
  <c r="AF34" i="306"/>
  <c r="AF53" i="306"/>
  <c r="AF54" i="306"/>
  <c r="AF43" i="306"/>
  <c r="AF44" i="306"/>
  <c r="AF55" i="306"/>
  <c r="AF56" i="306"/>
  <c r="AG10" i="306"/>
  <c r="AG11" i="306"/>
  <c r="AG49" i="306"/>
  <c r="AG14" i="306"/>
  <c r="AG15" i="306"/>
  <c r="AG50" i="306"/>
  <c r="AG23" i="306"/>
  <c r="AG24" i="306"/>
  <c r="AG51" i="306"/>
  <c r="AG28" i="306"/>
  <c r="AG29" i="306"/>
  <c r="AG52" i="306"/>
  <c r="AG33" i="306"/>
  <c r="AG34" i="306"/>
  <c r="AG53" i="306"/>
  <c r="AG54" i="306"/>
  <c r="AG43" i="306"/>
  <c r="AG44" i="306"/>
  <c r="AG55" i="306"/>
  <c r="AG56" i="306"/>
  <c r="AH10" i="306"/>
  <c r="AH11" i="306"/>
  <c r="AH49" i="306"/>
  <c r="AH14" i="306"/>
  <c r="AH15" i="306"/>
  <c r="AH50" i="306"/>
  <c r="AH23" i="306"/>
  <c r="AH24" i="306"/>
  <c r="AH51" i="306"/>
  <c r="AH28" i="306"/>
  <c r="AH29" i="306"/>
  <c r="AH52" i="306"/>
  <c r="AH33" i="306"/>
  <c r="AH34" i="306"/>
  <c r="AH53" i="306"/>
  <c r="AH54" i="306"/>
  <c r="AH43" i="306"/>
  <c r="AH44" i="306"/>
  <c r="AH55" i="306"/>
  <c r="AH56" i="306"/>
  <c r="AI10" i="306"/>
  <c r="AI11" i="306"/>
  <c r="AI49" i="306"/>
  <c r="AI14" i="306"/>
  <c r="AI15" i="306"/>
  <c r="AI50" i="306"/>
  <c r="AI23" i="306"/>
  <c r="AI24" i="306"/>
  <c r="AI51" i="306"/>
  <c r="AI28" i="306"/>
  <c r="AI29" i="306"/>
  <c r="AI52" i="306"/>
  <c r="AI33" i="306"/>
  <c r="AI34" i="306"/>
  <c r="AI53" i="306"/>
  <c r="AI54" i="306"/>
  <c r="AI43" i="306"/>
  <c r="AI44" i="306"/>
  <c r="AI55" i="306"/>
  <c r="AI56" i="306"/>
  <c r="AJ10" i="306"/>
  <c r="AJ11" i="306"/>
  <c r="AJ49" i="306"/>
  <c r="AJ14" i="306"/>
  <c r="AJ15" i="306"/>
  <c r="AJ50" i="306"/>
  <c r="AJ23" i="306"/>
  <c r="AJ24" i="306"/>
  <c r="AJ51" i="306"/>
  <c r="AJ28" i="306"/>
  <c r="AJ29" i="306"/>
  <c r="AJ52" i="306"/>
  <c r="AJ33" i="306"/>
  <c r="AJ34" i="306"/>
  <c r="AJ53" i="306"/>
  <c r="AJ54" i="306"/>
  <c r="AJ43" i="306"/>
  <c r="AJ44" i="306"/>
  <c r="AJ55" i="306"/>
  <c r="AJ56" i="306"/>
  <c r="AK10" i="306"/>
  <c r="AK11" i="306"/>
  <c r="AK49" i="306"/>
  <c r="AK14" i="306"/>
  <c r="AK15" i="306"/>
  <c r="AK50" i="306"/>
  <c r="AK23" i="306"/>
  <c r="AK24" i="306"/>
  <c r="AK51" i="306"/>
  <c r="AK28" i="306"/>
  <c r="AK29" i="306"/>
  <c r="AK52" i="306"/>
  <c r="AK33" i="306"/>
  <c r="AK34" i="306"/>
  <c r="AK53" i="306"/>
  <c r="AK54" i="306"/>
  <c r="AK43" i="306"/>
  <c r="AK44" i="306"/>
  <c r="AK55" i="306"/>
  <c r="AK56" i="306"/>
  <c r="AL10" i="306"/>
  <c r="AL11" i="306"/>
  <c r="AL49" i="306"/>
  <c r="AL14" i="306"/>
  <c r="AL15" i="306"/>
  <c r="AL50" i="306"/>
  <c r="AL23" i="306"/>
  <c r="AL24" i="306"/>
  <c r="AL51" i="306"/>
  <c r="AL28" i="306"/>
  <c r="AL29" i="306"/>
  <c r="AL52" i="306"/>
  <c r="AL33" i="306"/>
  <c r="AL34" i="306"/>
  <c r="AL53" i="306"/>
  <c r="AL54" i="306"/>
  <c r="AL43" i="306"/>
  <c r="AL44" i="306"/>
  <c r="AL55" i="306"/>
  <c r="AL56" i="306"/>
  <c r="AM10" i="306"/>
  <c r="AM11" i="306"/>
  <c r="AM49" i="306"/>
  <c r="AM14" i="306"/>
  <c r="AM15" i="306"/>
  <c r="AM50" i="306"/>
  <c r="AM23" i="306"/>
  <c r="AM24" i="306"/>
  <c r="AM51" i="306"/>
  <c r="AM28" i="306"/>
  <c r="AM29" i="306"/>
  <c r="AM52" i="306"/>
  <c r="AM33" i="306"/>
  <c r="AM34" i="306"/>
  <c r="AM53" i="306"/>
  <c r="AM54" i="306"/>
  <c r="AM43" i="306"/>
  <c r="AM44" i="306"/>
  <c r="AM55" i="306"/>
  <c r="AM56" i="306"/>
  <c r="AN10" i="306"/>
  <c r="AN11" i="306"/>
  <c r="AN49" i="306"/>
  <c r="AN14" i="306"/>
  <c r="AN15" i="306"/>
  <c r="AN50" i="306"/>
  <c r="AN23" i="306"/>
  <c r="AN24" i="306"/>
  <c r="AN51" i="306"/>
  <c r="AN28" i="306"/>
  <c r="AN29" i="306"/>
  <c r="AN52" i="306"/>
  <c r="AN33" i="306"/>
  <c r="AN34" i="306"/>
  <c r="AN53" i="306"/>
  <c r="AN54" i="306"/>
  <c r="AN43" i="306"/>
  <c r="AN44" i="306"/>
  <c r="AN55" i="306"/>
  <c r="AN56" i="306"/>
  <c r="AO10" i="306"/>
  <c r="AO11" i="306"/>
  <c r="AO49" i="306"/>
  <c r="AO14" i="306"/>
  <c r="AO15" i="306"/>
  <c r="AO50" i="306"/>
  <c r="AO23" i="306"/>
  <c r="AO24" i="306"/>
  <c r="AO51" i="306"/>
  <c r="AO28" i="306"/>
  <c r="AO29" i="306"/>
  <c r="AO52" i="306"/>
  <c r="AO33" i="306"/>
  <c r="AO34" i="306"/>
  <c r="AO53" i="306"/>
  <c r="AO54" i="306"/>
  <c r="AO43" i="306"/>
  <c r="AO44" i="306"/>
  <c r="AO55" i="306"/>
  <c r="AO56" i="306"/>
  <c r="AP10" i="306"/>
  <c r="AP11" i="306"/>
  <c r="AP49" i="306"/>
  <c r="AP14" i="306"/>
  <c r="AP15" i="306"/>
  <c r="AP50" i="306"/>
  <c r="AP23" i="306"/>
  <c r="AP24" i="306"/>
  <c r="AP51" i="306"/>
  <c r="AP28" i="306"/>
  <c r="AP29" i="306"/>
  <c r="AP52" i="306"/>
  <c r="AP33" i="306"/>
  <c r="AP34" i="306"/>
  <c r="AP53" i="306"/>
  <c r="AP54" i="306"/>
  <c r="AP43" i="306"/>
  <c r="AP44" i="306"/>
  <c r="AP55" i="306"/>
  <c r="AP56" i="306"/>
  <c r="AQ10" i="306"/>
  <c r="AQ11" i="306"/>
  <c r="AQ49" i="306"/>
  <c r="AQ14" i="306"/>
  <c r="AQ15" i="306"/>
  <c r="AQ50" i="306"/>
  <c r="AQ23" i="306"/>
  <c r="AQ24" i="306"/>
  <c r="AQ51" i="306"/>
  <c r="AQ28" i="306"/>
  <c r="AQ29" i="306"/>
  <c r="AQ52" i="306"/>
  <c r="AQ33" i="306"/>
  <c r="AQ34" i="306"/>
  <c r="AQ53" i="306"/>
  <c r="AQ54" i="306"/>
  <c r="AQ43" i="306"/>
  <c r="AQ44" i="306"/>
  <c r="AQ55" i="306"/>
  <c r="AQ56" i="306"/>
  <c r="AR10" i="306"/>
  <c r="AR11" i="306"/>
  <c r="AR49" i="306"/>
  <c r="AR14" i="306"/>
  <c r="AR15" i="306"/>
  <c r="AR50" i="306"/>
  <c r="AR23" i="306"/>
  <c r="AR24" i="306"/>
  <c r="AR51" i="306"/>
  <c r="AR28" i="306"/>
  <c r="AR29" i="306"/>
  <c r="AR52" i="306"/>
  <c r="AR33" i="306"/>
  <c r="AR34" i="306"/>
  <c r="AR53" i="306"/>
  <c r="AR54" i="306"/>
  <c r="AR43" i="306"/>
  <c r="AR44" i="306"/>
  <c r="AR55" i="306"/>
  <c r="AR56" i="306"/>
  <c r="AS10" i="306"/>
  <c r="AS11" i="306"/>
  <c r="AS49" i="306"/>
  <c r="AS14" i="306"/>
  <c r="AS15" i="306"/>
  <c r="AS50" i="306"/>
  <c r="AS23" i="306"/>
  <c r="AS24" i="306"/>
  <c r="AS51" i="306"/>
  <c r="AS28" i="306"/>
  <c r="AS29" i="306"/>
  <c r="AS52" i="306"/>
  <c r="AS33" i="306"/>
  <c r="AS34" i="306"/>
  <c r="AS53" i="306"/>
  <c r="AS54" i="306"/>
  <c r="AS43" i="306"/>
  <c r="AS44" i="306"/>
  <c r="AS55" i="306"/>
  <c r="AS56" i="306"/>
  <c r="AT10" i="306"/>
  <c r="AT11" i="306"/>
  <c r="AT49" i="306"/>
  <c r="AT14" i="306"/>
  <c r="AT15" i="306"/>
  <c r="AT50" i="306"/>
  <c r="AT23" i="306"/>
  <c r="AT24" i="306"/>
  <c r="AT51" i="306"/>
  <c r="AT28" i="306"/>
  <c r="AT29" i="306"/>
  <c r="AT52" i="306"/>
  <c r="AT33" i="306"/>
  <c r="AT34" i="306"/>
  <c r="AT53" i="306"/>
  <c r="AT54" i="306"/>
  <c r="AT43" i="306"/>
  <c r="AT44" i="306"/>
  <c r="AT55" i="306"/>
  <c r="AT56" i="306"/>
  <c r="AU10" i="306"/>
  <c r="AU11" i="306"/>
  <c r="AU49" i="306"/>
  <c r="AU14" i="306"/>
  <c r="AU15" i="306"/>
  <c r="AU50" i="306"/>
  <c r="AU23" i="306"/>
  <c r="AU24" i="306"/>
  <c r="AU51" i="306"/>
  <c r="AU28" i="306"/>
  <c r="AU29" i="306"/>
  <c r="AU52" i="306"/>
  <c r="AU33" i="306"/>
  <c r="AU34" i="306"/>
  <c r="AU53" i="306"/>
  <c r="AU54" i="306"/>
  <c r="AU43" i="306"/>
  <c r="AU44" i="306"/>
  <c r="AU55" i="306"/>
  <c r="AU56" i="306"/>
  <c r="AV10" i="306"/>
  <c r="AV11" i="306"/>
  <c r="AV49" i="306"/>
  <c r="AV14" i="306"/>
  <c r="AV15" i="306"/>
  <c r="AV50" i="306"/>
  <c r="AV23" i="306"/>
  <c r="AV24" i="306"/>
  <c r="AV51" i="306"/>
  <c r="AV28" i="306"/>
  <c r="AV29" i="306"/>
  <c r="AV52" i="306"/>
  <c r="AV33" i="306"/>
  <c r="AV34" i="306"/>
  <c r="AV53" i="306"/>
  <c r="AV54" i="306"/>
  <c r="AV43" i="306"/>
  <c r="AV44" i="306"/>
  <c r="AV55" i="306"/>
  <c r="AV56" i="306"/>
  <c r="AW10" i="306"/>
  <c r="AW11" i="306"/>
  <c r="AW49" i="306"/>
  <c r="AW14" i="306"/>
  <c r="AW15" i="306"/>
  <c r="AW50" i="306"/>
  <c r="AW23" i="306"/>
  <c r="AW24" i="306"/>
  <c r="AW51" i="306"/>
  <c r="AW28" i="306"/>
  <c r="AW29" i="306"/>
  <c r="AW52" i="306"/>
  <c r="AW33" i="306"/>
  <c r="AW34" i="306"/>
  <c r="AW53" i="306"/>
  <c r="AW54" i="306"/>
  <c r="AW43" i="306"/>
  <c r="AW44" i="306"/>
  <c r="AW55" i="306"/>
  <c r="AW56" i="306"/>
  <c r="AX10" i="306"/>
  <c r="AX11" i="306"/>
  <c r="AX49" i="306"/>
  <c r="AX14" i="306"/>
  <c r="AX15" i="306"/>
  <c r="AX50" i="306"/>
  <c r="AX23" i="306"/>
  <c r="AX24" i="306"/>
  <c r="AX51" i="306"/>
  <c r="AX28" i="306"/>
  <c r="AX29" i="306"/>
  <c r="AX52" i="306"/>
  <c r="AX33" i="306"/>
  <c r="AX34" i="306"/>
  <c r="AX53" i="306"/>
  <c r="AX54" i="306"/>
  <c r="AX43" i="306"/>
  <c r="AX44" i="306"/>
  <c r="AX55" i="306"/>
  <c r="AX56" i="306"/>
  <c r="AY10" i="306"/>
  <c r="AY11" i="306"/>
  <c r="AY49" i="306"/>
  <c r="AY14" i="306"/>
  <c r="AY15" i="306"/>
  <c r="AY50" i="306"/>
  <c r="AY23" i="306"/>
  <c r="AY24" i="306"/>
  <c r="AY51" i="306"/>
  <c r="AY28" i="306"/>
  <c r="AY29" i="306"/>
  <c r="AY52" i="306"/>
  <c r="AY33" i="306"/>
  <c r="AY34" i="306"/>
  <c r="AY53" i="306"/>
  <c r="AY54" i="306"/>
  <c r="AY43" i="306"/>
  <c r="AY44" i="306"/>
  <c r="AY55" i="306"/>
  <c r="AY56" i="306"/>
  <c r="AZ10" i="306"/>
  <c r="AZ11" i="306"/>
  <c r="AZ49" i="306"/>
  <c r="AZ14" i="306"/>
  <c r="AZ15" i="306"/>
  <c r="AZ50" i="306"/>
  <c r="AZ23" i="306"/>
  <c r="AZ24" i="306"/>
  <c r="AZ51" i="306"/>
  <c r="AZ28" i="306"/>
  <c r="AZ29" i="306"/>
  <c r="AZ52" i="306"/>
  <c r="AZ33" i="306"/>
  <c r="AZ34" i="306"/>
  <c r="AZ53" i="306"/>
  <c r="AZ54" i="306"/>
  <c r="AZ43" i="306"/>
  <c r="AZ44" i="306"/>
  <c r="AZ55" i="306"/>
  <c r="AZ56" i="306"/>
  <c r="BA10" i="306"/>
  <c r="BA11" i="306"/>
  <c r="BA49" i="306"/>
  <c r="BA14" i="306"/>
  <c r="BA15" i="306"/>
  <c r="BA50" i="306"/>
  <c r="BA23" i="306"/>
  <c r="BA24" i="306"/>
  <c r="BA51" i="306"/>
  <c r="BA28" i="306"/>
  <c r="BA29" i="306"/>
  <c r="BA52" i="306"/>
  <c r="BA33" i="306"/>
  <c r="BA34" i="306"/>
  <c r="BA53" i="306"/>
  <c r="BA54" i="306"/>
  <c r="BA43" i="306"/>
  <c r="BA44" i="306"/>
  <c r="BA55" i="306"/>
  <c r="BA56" i="306"/>
  <c r="BB10" i="306"/>
  <c r="BB11" i="306"/>
  <c r="BB49" i="306"/>
  <c r="BB14" i="306"/>
  <c r="BB15" i="306"/>
  <c r="BB50" i="306"/>
  <c r="BB23" i="306"/>
  <c r="BB24" i="306"/>
  <c r="BB51" i="306"/>
  <c r="BB28" i="306"/>
  <c r="BB29" i="306"/>
  <c r="BB52" i="306"/>
  <c r="BB33" i="306"/>
  <c r="BB34" i="306"/>
  <c r="BB53" i="306"/>
  <c r="BB54" i="306"/>
  <c r="BB43" i="306"/>
  <c r="BB44" i="306"/>
  <c r="BB55" i="306"/>
  <c r="BB56" i="306"/>
  <c r="BC10" i="306"/>
  <c r="BC11" i="306"/>
  <c r="BC49" i="306"/>
  <c r="BC14" i="306"/>
  <c r="BC15" i="306"/>
  <c r="BC50" i="306"/>
  <c r="BC23" i="306"/>
  <c r="BC24" i="306"/>
  <c r="BC51" i="306"/>
  <c r="BC28" i="306"/>
  <c r="BC29" i="306"/>
  <c r="BC52" i="306"/>
  <c r="BC33" i="306"/>
  <c r="BC34" i="306"/>
  <c r="BC53" i="306"/>
  <c r="BC54" i="306"/>
  <c r="BC43" i="306"/>
  <c r="BC44" i="306"/>
  <c r="BC55" i="306"/>
  <c r="BC56" i="306"/>
  <c r="BD10" i="306"/>
  <c r="BD11" i="306"/>
  <c r="BD49" i="306"/>
  <c r="BD14" i="306"/>
  <c r="BD15" i="306"/>
  <c r="BD50" i="306"/>
  <c r="BD23" i="306"/>
  <c r="BD24" i="306"/>
  <c r="BD51" i="306"/>
  <c r="BD28" i="306"/>
  <c r="BD29" i="306"/>
  <c r="BD52" i="306"/>
  <c r="BD33" i="306"/>
  <c r="BD34" i="306"/>
  <c r="BD53" i="306"/>
  <c r="BD54" i="306"/>
  <c r="BD43" i="306"/>
  <c r="BD44" i="306"/>
  <c r="BD55" i="306"/>
  <c r="BD56" i="306"/>
  <c r="BE10" i="306"/>
  <c r="BE11" i="306"/>
  <c r="BE49" i="306"/>
  <c r="BE14" i="306"/>
  <c r="BE15" i="306"/>
  <c r="BE50" i="306"/>
  <c r="BE23" i="306"/>
  <c r="BE24" i="306"/>
  <c r="BE51" i="306"/>
  <c r="BE28" i="306"/>
  <c r="BE29" i="306"/>
  <c r="BE52" i="306"/>
  <c r="BE33" i="306"/>
  <c r="BE34" i="306"/>
  <c r="BE53" i="306"/>
  <c r="BE54" i="306"/>
  <c r="BE76" i="305"/>
  <c r="BE77" i="305"/>
  <c r="BE43" i="306"/>
  <c r="BE44" i="306"/>
  <c r="BE55" i="306"/>
  <c r="BE56" i="306"/>
  <c r="F57" i="306"/>
  <c r="F9" i="285"/>
  <c r="F163" i="48"/>
  <c r="F10" i="285"/>
  <c r="F11" i="285"/>
  <c r="J124" i="273"/>
  <c r="I125" i="273"/>
  <c r="J126" i="273"/>
  <c r="J12" i="285"/>
  <c r="J13" i="285"/>
  <c r="J14" i="285"/>
  <c r="J13" i="265"/>
  <c r="J15" i="265"/>
  <c r="F91" i="48"/>
  <c r="F188" i="280"/>
  <c r="F122" i="48"/>
  <c r="F189" i="280"/>
  <c r="F123" i="48"/>
  <c r="F190" i="280"/>
  <c r="F194" i="280"/>
  <c r="J192" i="273"/>
  <c r="J191" i="273"/>
  <c r="J193" i="273"/>
  <c r="J195" i="280"/>
  <c r="J182" i="280"/>
  <c r="J199" i="280"/>
  <c r="F254" i="280"/>
  <c r="F130" i="48"/>
  <c r="F255" i="280"/>
  <c r="F131" i="48"/>
  <c r="F256" i="280"/>
  <c r="F260" i="280"/>
  <c r="J261" i="280"/>
  <c r="J248" i="280"/>
  <c r="J265" i="280"/>
  <c r="F151" i="48"/>
  <c r="F281" i="280"/>
  <c r="F282" i="280"/>
  <c r="J316" i="280"/>
  <c r="J283" i="280"/>
  <c r="J284" i="280"/>
  <c r="J285" i="280"/>
  <c r="J19" i="265"/>
  <c r="F179" i="48"/>
  <c r="F9" i="282"/>
  <c r="J27" i="286"/>
  <c r="J55" i="286"/>
  <c r="J54" i="278"/>
  <c r="J50" i="278"/>
  <c r="F156" i="48"/>
  <c r="F48" i="278"/>
  <c r="J49" i="278"/>
  <c r="J51" i="278"/>
  <c r="J55" i="278"/>
  <c r="J61" i="278"/>
  <c r="J53" i="278"/>
  <c r="J56" i="278"/>
  <c r="J31" i="265"/>
  <c r="J42" i="282"/>
  <c r="J38" i="282"/>
  <c r="J102" i="273"/>
  <c r="F21" i="48"/>
  <c r="F96" i="273"/>
  <c r="F23" i="48"/>
  <c r="F97" i="273"/>
  <c r="F98" i="273"/>
  <c r="F95" i="273"/>
  <c r="F99" i="273"/>
  <c r="F101" i="273"/>
  <c r="J103" i="273"/>
  <c r="J20" i="282"/>
  <c r="F180" i="48"/>
  <c r="F18" i="282"/>
  <c r="J30" i="282"/>
  <c r="J19" i="282"/>
  <c r="J21" i="282"/>
  <c r="J43" i="282"/>
  <c r="J74" i="282"/>
  <c r="J54" i="282"/>
  <c r="F61" i="282"/>
  <c r="J107" i="278"/>
  <c r="J100" i="278"/>
  <c r="J101" i="278"/>
  <c r="J102" i="278"/>
  <c r="J32" i="265"/>
  <c r="J83" i="278"/>
  <c r="J74" i="278"/>
  <c r="J75" i="278"/>
  <c r="F157" i="48"/>
  <c r="F69" i="278"/>
  <c r="J70" i="278"/>
  <c r="J71" i="278"/>
  <c r="J72" i="278"/>
  <c r="J76" i="278"/>
  <c r="J77" i="278"/>
  <c r="J78" i="278"/>
  <c r="J33" i="265"/>
  <c r="K223" i="307"/>
  <c r="L223" i="307"/>
  <c r="J223" i="307"/>
  <c r="J221" i="307"/>
  <c r="J54" i="305"/>
  <c r="J56" i="305"/>
  <c r="J222" i="307"/>
  <c r="K54" i="305"/>
  <c r="J55" i="305"/>
  <c r="F53" i="305"/>
  <c r="K56" i="305"/>
  <c r="K222" i="307"/>
  <c r="L54" i="305"/>
  <c r="K55" i="305"/>
  <c r="L56" i="305"/>
  <c r="L222" i="307"/>
  <c r="M54" i="305"/>
  <c r="L55" i="305"/>
  <c r="M56" i="305"/>
  <c r="M222" i="307"/>
  <c r="N54" i="305"/>
  <c r="M55" i="305"/>
  <c r="N56" i="305"/>
  <c r="N222" i="307"/>
  <c r="O54" i="305"/>
  <c r="N55" i="305"/>
  <c r="O56" i="305"/>
  <c r="O222" i="307"/>
  <c r="P54" i="305"/>
  <c r="O55" i="305"/>
  <c r="P56" i="305"/>
  <c r="P222" i="307"/>
  <c r="Q54" i="305"/>
  <c r="P55" i="305"/>
  <c r="Q56" i="305"/>
  <c r="Q222" i="307"/>
  <c r="R54" i="305"/>
  <c r="Q55" i="305"/>
  <c r="R56" i="305"/>
  <c r="R222" i="307"/>
  <c r="S54" i="305"/>
  <c r="R55" i="305"/>
  <c r="S56" i="305"/>
  <c r="S222" i="307"/>
  <c r="T54" i="305"/>
  <c r="S55" i="305"/>
  <c r="T56" i="305"/>
  <c r="T222" i="307"/>
  <c r="U54" i="305"/>
  <c r="T55" i="305"/>
  <c r="U56" i="305"/>
  <c r="U222" i="307"/>
  <c r="V54" i="305"/>
  <c r="U55" i="305"/>
  <c r="V56" i="305"/>
  <c r="V222" i="307"/>
  <c r="W54" i="305"/>
  <c r="V55" i="305"/>
  <c r="W56" i="305"/>
  <c r="W222" i="307"/>
  <c r="X54" i="305"/>
  <c r="W55" i="305"/>
  <c r="X56" i="305"/>
  <c r="X222" i="307"/>
  <c r="Y54" i="305"/>
  <c r="X55" i="305"/>
  <c r="Y56" i="305"/>
  <c r="Y222" i="307"/>
  <c r="Z54" i="305"/>
  <c r="Y55" i="305"/>
  <c r="Z56" i="305"/>
  <c r="Z222" i="307"/>
  <c r="AA54" i="305"/>
  <c r="Z55" i="305"/>
  <c r="AA56" i="305"/>
  <c r="AA222" i="307"/>
  <c r="AB54" i="305"/>
  <c r="AA55" i="305"/>
  <c r="AB56" i="305"/>
  <c r="AB222" i="307"/>
  <c r="AC54" i="305"/>
  <c r="AB55" i="305"/>
  <c r="AC56" i="305"/>
  <c r="AC222" i="307"/>
  <c r="AD54" i="305"/>
  <c r="AC55" i="305"/>
  <c r="AD56" i="305"/>
  <c r="AD222" i="307"/>
  <c r="AE54" i="305"/>
  <c r="AD55" i="305"/>
  <c r="AE56" i="305"/>
  <c r="AE222" i="307"/>
  <c r="AF54" i="305"/>
  <c r="AE55" i="305"/>
  <c r="AF56" i="305"/>
  <c r="AF222" i="307"/>
  <c r="AG54" i="305"/>
  <c r="AF55" i="305"/>
  <c r="AG56" i="305"/>
  <c r="AG222" i="307"/>
  <c r="AH54" i="305"/>
  <c r="AG55" i="305"/>
  <c r="AH56" i="305"/>
  <c r="AH222" i="307"/>
  <c r="AI54" i="305"/>
  <c r="AH55" i="305"/>
  <c r="AI56" i="305"/>
  <c r="AI222" i="307"/>
  <c r="AJ54" i="305"/>
  <c r="AI55" i="305"/>
  <c r="AJ56" i="305"/>
  <c r="AJ222" i="307"/>
  <c r="AK54" i="305"/>
  <c r="AJ55" i="305"/>
  <c r="AK56" i="305"/>
  <c r="AK222" i="307"/>
  <c r="AL54" i="305"/>
  <c r="AK55" i="305"/>
  <c r="AL56" i="305"/>
  <c r="AL222" i="307"/>
  <c r="AM54" i="305"/>
  <c r="AL55" i="305"/>
  <c r="AM56" i="305"/>
  <c r="AM222" i="307"/>
  <c r="AN54" i="305"/>
  <c r="AM55" i="305"/>
  <c r="AN56" i="305"/>
  <c r="AN222" i="307"/>
  <c r="AO54" i="305"/>
  <c r="AN55" i="305"/>
  <c r="AO56" i="305"/>
  <c r="AO222" i="307"/>
  <c r="AP54" i="305"/>
  <c r="AO55" i="305"/>
  <c r="AP56" i="305"/>
  <c r="AP222" i="307"/>
  <c r="AQ54" i="305"/>
  <c r="AP55" i="305"/>
  <c r="AQ56" i="305"/>
  <c r="AQ222" i="307"/>
  <c r="AR54" i="305"/>
  <c r="AQ55" i="305"/>
  <c r="AR56" i="305"/>
  <c r="AR222" i="307"/>
  <c r="AS54" i="305"/>
  <c r="AR55" i="305"/>
  <c r="AS56" i="305"/>
  <c r="AS222" i="307"/>
  <c r="AT54" i="305"/>
  <c r="AS55" i="305"/>
  <c r="AT56" i="305"/>
  <c r="AT222" i="307"/>
  <c r="AU54" i="305"/>
  <c r="AT55" i="305"/>
  <c r="AU56" i="305"/>
  <c r="AU222" i="307"/>
  <c r="AV54" i="305"/>
  <c r="AU55" i="305"/>
  <c r="AV56" i="305"/>
  <c r="AV222" i="307"/>
  <c r="AW54" i="305"/>
  <c r="AV55" i="305"/>
  <c r="AW56" i="305"/>
  <c r="AW222" i="307"/>
  <c r="AX54" i="305"/>
  <c r="AW55" i="305"/>
  <c r="AX56" i="305"/>
  <c r="AX222" i="307"/>
  <c r="AY54" i="305"/>
  <c r="AX55" i="305"/>
  <c r="AY56" i="305"/>
  <c r="AY222" i="307"/>
  <c r="AZ54" i="305"/>
  <c r="AY55" i="305"/>
  <c r="AZ56" i="305"/>
  <c r="AZ222" i="307"/>
  <c r="BA54" i="305"/>
  <c r="AZ55" i="305"/>
  <c r="BA56" i="305"/>
  <c r="BA222" i="307"/>
  <c r="BB54" i="305"/>
  <c r="BA55" i="305"/>
  <c r="BB56" i="305"/>
  <c r="BB222" i="307"/>
  <c r="BC54" i="305"/>
  <c r="BB55" i="305"/>
  <c r="BC56" i="305"/>
  <c r="BC222" i="307"/>
  <c r="BD54" i="305"/>
  <c r="BC55" i="305"/>
  <c r="BD56" i="305"/>
  <c r="BD222" i="307"/>
  <c r="BE54" i="305"/>
  <c r="BD55" i="305"/>
  <c r="BE56" i="305"/>
  <c r="BE222" i="307"/>
  <c r="M223" i="307"/>
  <c r="N223" i="307"/>
  <c r="O223" i="307"/>
  <c r="P223" i="307"/>
  <c r="Q223" i="307"/>
  <c r="R223" i="307"/>
  <c r="S223" i="307"/>
  <c r="T223" i="307"/>
  <c r="U223" i="307"/>
  <c r="V223" i="307"/>
  <c r="W223" i="307"/>
  <c r="X223" i="307"/>
  <c r="Y223" i="307"/>
  <c r="Z223" i="307"/>
  <c r="AA223" i="307"/>
  <c r="AB223" i="307"/>
  <c r="AC223" i="307"/>
  <c r="AD223" i="307"/>
  <c r="AE223" i="307"/>
  <c r="AF223" i="307"/>
  <c r="AG223" i="307"/>
  <c r="AH223" i="307"/>
  <c r="AI223" i="307"/>
  <c r="AJ223" i="307"/>
  <c r="AK223" i="307"/>
  <c r="AL223" i="307"/>
  <c r="AM223" i="307"/>
  <c r="AN223" i="307"/>
  <c r="AO223" i="307"/>
  <c r="AP223" i="307"/>
  <c r="AQ223" i="307"/>
  <c r="AR223" i="307"/>
  <c r="AS223" i="307"/>
  <c r="AT223" i="307"/>
  <c r="AU223" i="307"/>
  <c r="AV223" i="307"/>
  <c r="AW223" i="307"/>
  <c r="AX223" i="307"/>
  <c r="AY223" i="307"/>
  <c r="AZ223" i="307"/>
  <c r="BA223" i="307"/>
  <c r="BB223" i="307"/>
  <c r="BC223" i="307"/>
  <c r="BD223" i="307"/>
  <c r="BE223" i="307"/>
  <c r="J224" i="307"/>
  <c r="J225" i="307"/>
  <c r="J38" i="265"/>
  <c r="R25" i="286"/>
  <c r="F173" i="48"/>
  <c r="F24" i="286"/>
  <c r="K106" i="273"/>
  <c r="J107" i="273"/>
  <c r="K108" i="273"/>
  <c r="L106" i="273"/>
  <c r="K102" i="273"/>
  <c r="K103" i="273"/>
  <c r="K107" i="273"/>
  <c r="L108" i="273"/>
  <c r="M106" i="273"/>
  <c r="L102" i="273"/>
  <c r="L103" i="273"/>
  <c r="L107" i="273"/>
  <c r="M108" i="273"/>
  <c r="N106" i="273"/>
  <c r="M102" i="273"/>
  <c r="M103" i="273"/>
  <c r="M107" i="273"/>
  <c r="N108" i="273"/>
  <c r="O106" i="273"/>
  <c r="N102" i="273"/>
  <c r="N103" i="273"/>
  <c r="N107" i="273"/>
  <c r="O108" i="273"/>
  <c r="P106" i="273"/>
  <c r="O102" i="273"/>
  <c r="O103" i="273"/>
  <c r="O107" i="273"/>
  <c r="P108" i="273"/>
  <c r="Q106" i="273"/>
  <c r="P102" i="273"/>
  <c r="P103" i="273"/>
  <c r="P107" i="273"/>
  <c r="Q108" i="273"/>
  <c r="R106" i="273"/>
  <c r="Q102" i="273"/>
  <c r="Q103" i="273"/>
  <c r="Q107" i="273"/>
  <c r="R108" i="273"/>
  <c r="S106" i="273"/>
  <c r="R102" i="273"/>
  <c r="R103" i="273"/>
  <c r="R107" i="273"/>
  <c r="S108" i="273"/>
  <c r="S11" i="278"/>
  <c r="F41" i="48"/>
  <c r="F9" i="278"/>
  <c r="I184" i="273"/>
  <c r="J185" i="273"/>
  <c r="J186" i="273"/>
  <c r="J29" i="273"/>
  <c r="F15" i="48"/>
  <c r="F28" i="273"/>
  <c r="J30" i="273"/>
  <c r="J184" i="273"/>
  <c r="K185" i="273"/>
  <c r="K186" i="273"/>
  <c r="K29" i="273"/>
  <c r="K30" i="273"/>
  <c r="K184" i="273"/>
  <c r="L185" i="273"/>
  <c r="L186" i="273"/>
  <c r="L29" i="273"/>
  <c r="L30" i="273"/>
  <c r="L184" i="273"/>
  <c r="M185" i="273"/>
  <c r="M186" i="273"/>
  <c r="M29" i="273"/>
  <c r="M30" i="273"/>
  <c r="M184" i="273"/>
  <c r="N185" i="273"/>
  <c r="N186" i="273"/>
  <c r="N29" i="273"/>
  <c r="N30" i="273"/>
  <c r="N184" i="273"/>
  <c r="O185" i="273"/>
  <c r="O186" i="273"/>
  <c r="O29" i="273"/>
  <c r="O30" i="273"/>
  <c r="O184" i="273"/>
  <c r="P185" i="273"/>
  <c r="P186" i="273"/>
  <c r="P29" i="273"/>
  <c r="P30" i="273"/>
  <c r="P184" i="273"/>
  <c r="Q185" i="273"/>
  <c r="Q186" i="273"/>
  <c r="Q29" i="273"/>
  <c r="Q30" i="273"/>
  <c r="Q184" i="273"/>
  <c r="R185" i="273"/>
  <c r="R186" i="273"/>
  <c r="R29" i="273"/>
  <c r="R30" i="273"/>
  <c r="R184" i="273"/>
  <c r="S185" i="273"/>
  <c r="S186" i="273"/>
  <c r="S10" i="278"/>
  <c r="S12" i="278"/>
  <c r="S24" i="278"/>
  <c r="S19" i="278"/>
  <c r="F179" i="273"/>
  <c r="J180" i="273"/>
  <c r="J181" i="273"/>
  <c r="K180" i="273"/>
  <c r="K181" i="273"/>
  <c r="L180" i="273"/>
  <c r="L181" i="273"/>
  <c r="M180" i="273"/>
  <c r="M181" i="273"/>
  <c r="N180" i="273"/>
  <c r="N181" i="273"/>
  <c r="O180" i="273"/>
  <c r="O181" i="273"/>
  <c r="P180" i="273"/>
  <c r="P181" i="273"/>
  <c r="Q180" i="273"/>
  <c r="Q181" i="273"/>
  <c r="R180" i="273"/>
  <c r="R181" i="273"/>
  <c r="S180" i="273"/>
  <c r="S181" i="273"/>
  <c r="S18" i="278"/>
  <c r="F35" i="48"/>
  <c r="F14" i="278"/>
  <c r="S20" i="278"/>
  <c r="S25" i="278"/>
  <c r="S26" i="278"/>
  <c r="S31" i="278"/>
  <c r="S32" i="278"/>
  <c r="S33" i="278"/>
  <c r="S9" i="265"/>
  <c r="R169" i="273"/>
  <c r="F49" i="48"/>
  <c r="F168" i="273"/>
  <c r="R170" i="273"/>
  <c r="R32" i="289"/>
  <c r="R22" i="289"/>
  <c r="F50" i="48"/>
  <c r="F15" i="289"/>
  <c r="F52" i="48"/>
  <c r="F16" i="289"/>
  <c r="F9" i="289"/>
  <c r="F10" i="289"/>
  <c r="F11" i="289"/>
  <c r="F13" i="289"/>
  <c r="F14" i="289"/>
  <c r="F17" i="289"/>
  <c r="F19" i="289"/>
  <c r="R24" i="289"/>
  <c r="R31" i="289"/>
  <c r="F51" i="48"/>
  <c r="F30" i="289"/>
  <c r="S33" i="289"/>
  <c r="S40" i="278"/>
  <c r="S41" i="278"/>
  <c r="S42" i="278"/>
  <c r="S43" i="278"/>
  <c r="S10" i="265"/>
  <c r="S11" i="265"/>
  <c r="S159" i="273"/>
  <c r="S160" i="273"/>
  <c r="S161" i="273"/>
  <c r="S30" i="285"/>
  <c r="S31" i="285"/>
  <c r="S32" i="285"/>
  <c r="S14" i="265"/>
  <c r="K124" i="273"/>
  <c r="J121" i="273"/>
  <c r="F116" i="273"/>
  <c r="F117" i="273"/>
  <c r="F115" i="273"/>
  <c r="F118" i="273"/>
  <c r="F120" i="273"/>
  <c r="J122" i="273"/>
  <c r="J125" i="273"/>
  <c r="K126" i="273"/>
  <c r="L124" i="273"/>
  <c r="K121" i="273"/>
  <c r="K122" i="273"/>
  <c r="K125" i="273"/>
  <c r="L126" i="273"/>
  <c r="M124" i="273"/>
  <c r="L121" i="273"/>
  <c r="L122" i="273"/>
  <c r="L125" i="273"/>
  <c r="M126" i="273"/>
  <c r="N124" i="273"/>
  <c r="M121" i="273"/>
  <c r="M122" i="273"/>
  <c r="M125" i="273"/>
  <c r="N126" i="273"/>
  <c r="O124" i="273"/>
  <c r="N121" i="273"/>
  <c r="N122" i="273"/>
  <c r="N125" i="273"/>
  <c r="O126" i="273"/>
  <c r="P124" i="273"/>
  <c r="O121" i="273"/>
  <c r="O122" i="273"/>
  <c r="O125" i="273"/>
  <c r="P126" i="273"/>
  <c r="Q124" i="273"/>
  <c r="P121" i="273"/>
  <c r="P122" i="273"/>
  <c r="P125" i="273"/>
  <c r="Q126" i="273"/>
  <c r="R124" i="273"/>
  <c r="Q121" i="273"/>
  <c r="Q122" i="273"/>
  <c r="Q125" i="273"/>
  <c r="R126" i="273"/>
  <c r="S124" i="273"/>
  <c r="R121" i="273"/>
  <c r="R122" i="273"/>
  <c r="R125" i="273"/>
  <c r="S126" i="273"/>
  <c r="S12" i="285"/>
  <c r="S13" i="285"/>
  <c r="S14" i="285"/>
  <c r="S13" i="265"/>
  <c r="S15" i="265"/>
  <c r="F179" i="280"/>
  <c r="R180" i="280"/>
  <c r="S192" i="273"/>
  <c r="S191" i="273"/>
  <c r="S193" i="273"/>
  <c r="S195" i="280"/>
  <c r="F245" i="280"/>
  <c r="R246" i="280"/>
  <c r="S261" i="280"/>
  <c r="F66" i="307"/>
  <c r="F313" i="280"/>
  <c r="R314" i="280"/>
  <c r="R36" i="286"/>
  <c r="F168" i="48"/>
  <c r="F35" i="286"/>
  <c r="R59" i="278"/>
  <c r="F6" i="48"/>
  <c r="I6" i="48"/>
  <c r="F169" i="48"/>
  <c r="F58" i="278"/>
  <c r="R64" i="278"/>
  <c r="S61" i="278"/>
  <c r="S53" i="278"/>
  <c r="S54" i="278"/>
  <c r="S50" i="278"/>
  <c r="S49" i="278"/>
  <c r="S51" i="278"/>
  <c r="S55" i="278"/>
  <c r="S56" i="278"/>
  <c r="S31" i="265"/>
  <c r="F28" i="48"/>
  <c r="F13" i="311"/>
  <c r="J38" i="286"/>
  <c r="J59" i="286"/>
  <c r="J75" i="306"/>
  <c r="J76" i="306"/>
  <c r="J77" i="306"/>
  <c r="K76" i="306"/>
  <c r="L76" i="306"/>
  <c r="M76" i="306"/>
  <c r="N76" i="306"/>
  <c r="O76" i="306"/>
  <c r="P76" i="306"/>
  <c r="Q76" i="306"/>
  <c r="R76" i="306"/>
  <c r="S76" i="306"/>
  <c r="T76" i="306"/>
  <c r="U76" i="306"/>
  <c r="V76" i="306"/>
  <c r="W76" i="306"/>
  <c r="X76" i="306"/>
  <c r="Y76" i="306"/>
  <c r="Z76" i="306"/>
  <c r="AA76" i="306"/>
  <c r="AB76" i="306"/>
  <c r="AC76" i="306"/>
  <c r="AD76" i="306"/>
  <c r="AE76" i="306"/>
  <c r="AF76" i="306"/>
  <c r="AG76" i="306"/>
  <c r="AH76" i="306"/>
  <c r="AI76" i="306"/>
  <c r="AJ76" i="306"/>
  <c r="AK76" i="306"/>
  <c r="AL76" i="306"/>
  <c r="AM76" i="306"/>
  <c r="AN76" i="306"/>
  <c r="AO76" i="306"/>
  <c r="AP76" i="306"/>
  <c r="AQ76" i="306"/>
  <c r="AR76" i="306"/>
  <c r="AS76" i="306"/>
  <c r="AT76" i="306"/>
  <c r="AU76" i="306"/>
  <c r="AV76" i="306"/>
  <c r="AW76" i="306"/>
  <c r="AX76" i="306"/>
  <c r="AY76" i="306"/>
  <c r="AZ76" i="306"/>
  <c r="BA76" i="306"/>
  <c r="BB76" i="306"/>
  <c r="BC76" i="306"/>
  <c r="BD76" i="306"/>
  <c r="BE76" i="306"/>
  <c r="K77" i="306"/>
  <c r="L77" i="306"/>
  <c r="M77" i="306"/>
  <c r="N77" i="306"/>
  <c r="O77" i="306"/>
  <c r="P77" i="306"/>
  <c r="Q77" i="306"/>
  <c r="R77" i="306"/>
  <c r="S77" i="306"/>
  <c r="T77" i="306"/>
  <c r="U77" i="306"/>
  <c r="V77" i="306"/>
  <c r="W77" i="306"/>
  <c r="X77" i="306"/>
  <c r="Y77" i="306"/>
  <c r="Z77" i="306"/>
  <c r="AA77" i="306"/>
  <c r="AB77" i="306"/>
  <c r="AC77" i="306"/>
  <c r="AD77" i="306"/>
  <c r="AE77" i="306"/>
  <c r="AF77" i="306"/>
  <c r="AG77" i="306"/>
  <c r="AH77" i="306"/>
  <c r="AI77" i="306"/>
  <c r="AJ77" i="306"/>
  <c r="AK77" i="306"/>
  <c r="AL77" i="306"/>
  <c r="AM77" i="306"/>
  <c r="AN77" i="306"/>
  <c r="AO77" i="306"/>
  <c r="AP77" i="306"/>
  <c r="AQ77" i="306"/>
  <c r="AR77" i="306"/>
  <c r="AS77" i="306"/>
  <c r="AT77" i="306"/>
  <c r="AU77" i="306"/>
  <c r="AV77" i="306"/>
  <c r="AW77" i="306"/>
  <c r="AX77" i="306"/>
  <c r="AY77" i="306"/>
  <c r="AZ77" i="306"/>
  <c r="BA77" i="306"/>
  <c r="BB77" i="306"/>
  <c r="BC77" i="306"/>
  <c r="BD77" i="306"/>
  <c r="BE77" i="306"/>
  <c r="J78" i="306"/>
  <c r="J79" i="306"/>
  <c r="J37" i="265"/>
  <c r="J81" i="306"/>
  <c r="J82" i="306"/>
  <c r="J292" i="280"/>
  <c r="J288" i="280"/>
  <c r="J307" i="280"/>
  <c r="J25" i="286"/>
  <c r="J314" i="280"/>
  <c r="J298" i="280"/>
  <c r="K25" i="286"/>
  <c r="K314" i="280"/>
  <c r="L25" i="286"/>
  <c r="L314" i="280"/>
  <c r="M25" i="286"/>
  <c r="M314" i="280"/>
  <c r="N25" i="286"/>
  <c r="N314" i="280"/>
  <c r="O25" i="286"/>
  <c r="O314" i="280"/>
  <c r="P25" i="286"/>
  <c r="P314" i="280"/>
  <c r="Q25" i="286"/>
  <c r="Q314" i="280"/>
  <c r="R11" i="278"/>
  <c r="R12" i="278"/>
  <c r="R24" i="278"/>
  <c r="R19" i="278"/>
  <c r="R20" i="278"/>
  <c r="R25" i="278"/>
  <c r="R26" i="278"/>
  <c r="R31" i="278"/>
  <c r="R32" i="278"/>
  <c r="R33" i="278"/>
  <c r="R9" i="265"/>
  <c r="Q169" i="273"/>
  <c r="Q170" i="273"/>
  <c r="Q32" i="289"/>
  <c r="P169" i="273"/>
  <c r="P170" i="273"/>
  <c r="P32" i="289"/>
  <c r="O169" i="273"/>
  <c r="O170" i="273"/>
  <c r="O32" i="289"/>
  <c r="N169" i="273"/>
  <c r="N170" i="273"/>
  <c r="N32" i="289"/>
  <c r="N22" i="289"/>
  <c r="M22" i="289"/>
  <c r="L22" i="289"/>
  <c r="K22" i="289"/>
  <c r="J22" i="289"/>
  <c r="F20" i="289"/>
  <c r="J23" i="289"/>
  <c r="F21" i="289"/>
  <c r="J24" i="289"/>
  <c r="K192" i="273"/>
  <c r="K191" i="273"/>
  <c r="K193" i="273"/>
  <c r="K23" i="289"/>
  <c r="K24" i="289"/>
  <c r="L192" i="273"/>
  <c r="L191" i="273"/>
  <c r="L193" i="273"/>
  <c r="L23" i="289"/>
  <c r="L24" i="289"/>
  <c r="M192" i="273"/>
  <c r="M191" i="273"/>
  <c r="M193" i="273"/>
  <c r="M23" i="289"/>
  <c r="M24" i="289"/>
  <c r="N192" i="273"/>
  <c r="N191" i="273"/>
  <c r="N193" i="273"/>
  <c r="N23" i="289"/>
  <c r="N24" i="289"/>
  <c r="N31" i="289"/>
  <c r="O33" i="289"/>
  <c r="P33" i="289"/>
  <c r="Q33" i="289"/>
  <c r="R33" i="289"/>
  <c r="R40" i="278"/>
  <c r="R41" i="278"/>
  <c r="R42" i="278"/>
  <c r="R43" i="278"/>
  <c r="R10" i="265"/>
  <c r="R11" i="265"/>
  <c r="R12" i="285"/>
  <c r="R13" i="285"/>
  <c r="R14" i="285"/>
  <c r="R13" i="265"/>
  <c r="R159" i="273"/>
  <c r="R160" i="273"/>
  <c r="R161" i="273"/>
  <c r="R30" i="285"/>
  <c r="R31" i="285"/>
  <c r="R32" i="285"/>
  <c r="R14" i="265"/>
  <c r="R15" i="265"/>
  <c r="Q180" i="280"/>
  <c r="P180" i="280"/>
  <c r="O180" i="280"/>
  <c r="N180" i="280"/>
  <c r="M180" i="280"/>
  <c r="L180" i="280"/>
  <c r="K180" i="280"/>
  <c r="J180" i="280"/>
  <c r="F126" i="48"/>
  <c r="F171" i="280"/>
  <c r="J45" i="280"/>
  <c r="J46" i="280"/>
  <c r="J48" i="280"/>
  <c r="J51" i="280"/>
  <c r="J132" i="280"/>
  <c r="J133" i="280"/>
  <c r="J114" i="280"/>
  <c r="J115" i="280"/>
  <c r="J116" i="280"/>
  <c r="J119" i="280"/>
  <c r="J120" i="280"/>
  <c r="J129" i="280"/>
  <c r="J135" i="280"/>
  <c r="J149" i="280"/>
  <c r="J150" i="280"/>
  <c r="F141" i="280"/>
  <c r="F142" i="280"/>
  <c r="F143" i="280"/>
  <c r="J144" i="280"/>
  <c r="J145" i="280"/>
  <c r="J172" i="280"/>
  <c r="K159" i="273"/>
  <c r="K160" i="273"/>
  <c r="K161" i="273"/>
  <c r="K45" i="280"/>
  <c r="K46" i="280"/>
  <c r="K48" i="280"/>
  <c r="K195" i="280"/>
  <c r="J246" i="280"/>
  <c r="J123" i="280"/>
  <c r="J124" i="280"/>
  <c r="J130" i="280"/>
  <c r="J136" i="280"/>
  <c r="J215" i="280"/>
  <c r="J216" i="280"/>
  <c r="F207" i="280"/>
  <c r="F208" i="280"/>
  <c r="F209" i="280"/>
  <c r="J210" i="280"/>
  <c r="J211" i="280"/>
  <c r="J238" i="280"/>
  <c r="F228" i="280"/>
  <c r="K261" i="280"/>
  <c r="K51" i="280"/>
  <c r="K132" i="280"/>
  <c r="K133" i="280"/>
  <c r="K150" i="280"/>
  <c r="K144" i="280"/>
  <c r="K145" i="280"/>
  <c r="K172" i="280"/>
  <c r="L159" i="273"/>
  <c r="L160" i="273"/>
  <c r="L161" i="273"/>
  <c r="L45" i="280"/>
  <c r="L46" i="280"/>
  <c r="L48" i="280"/>
  <c r="L195" i="280"/>
  <c r="K246" i="280"/>
  <c r="K216" i="280"/>
  <c r="K210" i="280"/>
  <c r="K211" i="280"/>
  <c r="K238" i="280"/>
  <c r="L261" i="280"/>
  <c r="L51" i="280"/>
  <c r="L132" i="280"/>
  <c r="L133" i="280"/>
  <c r="L150" i="280"/>
  <c r="L144" i="280"/>
  <c r="L145" i="280"/>
  <c r="L172" i="280"/>
  <c r="M159" i="273"/>
  <c r="M160" i="273"/>
  <c r="M161" i="273"/>
  <c r="M45" i="280"/>
  <c r="M46" i="280"/>
  <c r="M48" i="280"/>
  <c r="M195" i="280"/>
  <c r="L246" i="280"/>
  <c r="L216" i="280"/>
  <c r="L210" i="280"/>
  <c r="L211" i="280"/>
  <c r="L238" i="280"/>
  <c r="M261" i="280"/>
  <c r="M51" i="280"/>
  <c r="M132" i="280"/>
  <c r="M133" i="280"/>
  <c r="M150" i="280"/>
  <c r="M144" i="280"/>
  <c r="M145" i="280"/>
  <c r="M172" i="280"/>
  <c r="L233" i="280"/>
  <c r="N159" i="273"/>
  <c r="N160" i="273"/>
  <c r="N161" i="273"/>
  <c r="N45" i="280"/>
  <c r="N46" i="280"/>
  <c r="N48" i="280"/>
  <c r="N195" i="280"/>
  <c r="M246" i="280"/>
  <c r="M216" i="280"/>
  <c r="M210" i="280"/>
  <c r="M211" i="280"/>
  <c r="M238" i="280"/>
  <c r="N261" i="280"/>
  <c r="N51" i="280"/>
  <c r="N132" i="280"/>
  <c r="N133" i="280"/>
  <c r="N150" i="280"/>
  <c r="N144" i="280"/>
  <c r="N145" i="280"/>
  <c r="N172" i="280"/>
  <c r="M233" i="280"/>
  <c r="O159" i="273"/>
  <c r="O160" i="273"/>
  <c r="O161" i="273"/>
  <c r="O45" i="280"/>
  <c r="O46" i="280"/>
  <c r="O48" i="280"/>
  <c r="O192" i="273"/>
  <c r="O191" i="273"/>
  <c r="O193" i="273"/>
  <c r="O195" i="280"/>
  <c r="N246" i="280"/>
  <c r="N216" i="280"/>
  <c r="N210" i="280"/>
  <c r="N211" i="280"/>
  <c r="N238" i="280"/>
  <c r="O261" i="280"/>
  <c r="O51" i="280"/>
  <c r="O132" i="280"/>
  <c r="O133" i="280"/>
  <c r="O150" i="280"/>
  <c r="O144" i="280"/>
  <c r="O145" i="280"/>
  <c r="O172" i="280"/>
  <c r="N233" i="280"/>
  <c r="P159" i="273"/>
  <c r="P160" i="273"/>
  <c r="P161" i="273"/>
  <c r="P45" i="280"/>
  <c r="P46" i="280"/>
  <c r="P48" i="280"/>
  <c r="P192" i="273"/>
  <c r="P191" i="273"/>
  <c r="P193" i="273"/>
  <c r="P195" i="280"/>
  <c r="O246" i="280"/>
  <c r="O216" i="280"/>
  <c r="O210" i="280"/>
  <c r="O211" i="280"/>
  <c r="O238" i="280"/>
  <c r="P261" i="280"/>
  <c r="P51" i="280"/>
  <c r="P132" i="280"/>
  <c r="P133" i="280"/>
  <c r="P150" i="280"/>
  <c r="P144" i="280"/>
  <c r="P145" i="280"/>
  <c r="P172" i="280"/>
  <c r="O233" i="280"/>
  <c r="Q159" i="273"/>
  <c r="Q160" i="273"/>
  <c r="Q161" i="273"/>
  <c r="Q45" i="280"/>
  <c r="Q46" i="280"/>
  <c r="Q48" i="280"/>
  <c r="Q192" i="273"/>
  <c r="Q191" i="273"/>
  <c r="Q193" i="273"/>
  <c r="Q195" i="280"/>
  <c r="P246" i="280"/>
  <c r="P216" i="280"/>
  <c r="P210" i="280"/>
  <c r="P211" i="280"/>
  <c r="P238" i="280"/>
  <c r="Q261" i="280"/>
  <c r="Q51" i="280"/>
  <c r="Q132" i="280"/>
  <c r="Q133" i="280"/>
  <c r="Q150" i="280"/>
  <c r="Q144" i="280"/>
  <c r="Q145" i="280"/>
  <c r="Q172" i="280"/>
  <c r="P233" i="280"/>
  <c r="R192" i="273"/>
  <c r="R191" i="273"/>
  <c r="R193" i="273"/>
  <c r="R195" i="280"/>
  <c r="Q246" i="280"/>
  <c r="Q216" i="280"/>
  <c r="Q210" i="280"/>
  <c r="Q211" i="280"/>
  <c r="Q238" i="280"/>
  <c r="R261" i="280"/>
  <c r="Q36" i="286"/>
  <c r="P36" i="286"/>
  <c r="O36" i="286"/>
  <c r="N36" i="286"/>
  <c r="M36" i="286"/>
  <c r="L36" i="286"/>
  <c r="K36" i="286"/>
  <c r="J36" i="286"/>
  <c r="R42" i="282"/>
  <c r="R20" i="282"/>
  <c r="Q28" i="282"/>
  <c r="P28" i="282"/>
  <c r="O28" i="282"/>
  <c r="N28" i="282"/>
  <c r="M28" i="282"/>
  <c r="L28" i="282"/>
  <c r="K28" i="282"/>
  <c r="J28" i="282"/>
  <c r="J32" i="282"/>
  <c r="J33" i="282"/>
  <c r="K30" i="282"/>
  <c r="K20" i="282"/>
  <c r="K19" i="282"/>
  <c r="K21" i="282"/>
  <c r="K32" i="282"/>
  <c r="K33" i="282"/>
  <c r="L30" i="282"/>
  <c r="L20" i="282"/>
  <c r="L19" i="282"/>
  <c r="L21" i="282"/>
  <c r="L32" i="282"/>
  <c r="L33" i="282"/>
  <c r="M30" i="282"/>
  <c r="M20" i="282"/>
  <c r="M19" i="282"/>
  <c r="M21" i="282"/>
  <c r="M32" i="282"/>
  <c r="M33" i="282"/>
  <c r="N30" i="282"/>
  <c r="N20" i="282"/>
  <c r="N19" i="282"/>
  <c r="N21" i="282"/>
  <c r="N32" i="282"/>
  <c r="N33" i="282"/>
  <c r="O30" i="282"/>
  <c r="O20" i="282"/>
  <c r="O19" i="282"/>
  <c r="O21" i="282"/>
  <c r="O32" i="282"/>
  <c r="O33" i="282"/>
  <c r="P30" i="282"/>
  <c r="P20" i="282"/>
  <c r="P19" i="282"/>
  <c r="P21" i="282"/>
  <c r="P32" i="282"/>
  <c r="P33" i="282"/>
  <c r="Q30" i="282"/>
  <c r="Q20" i="282"/>
  <c r="Q19" i="282"/>
  <c r="Q21" i="282"/>
  <c r="Q32" i="282"/>
  <c r="Q33" i="282"/>
  <c r="R30" i="282"/>
  <c r="R19" i="282"/>
  <c r="R21" i="282"/>
  <c r="R43" i="282"/>
  <c r="Q11" i="278"/>
  <c r="Q12" i="278"/>
  <c r="Q24" i="278"/>
  <c r="Q19" i="278"/>
  <c r="Q20" i="278"/>
  <c r="Q25" i="278"/>
  <c r="Q26" i="278"/>
  <c r="Q31" i="278"/>
  <c r="Q32" i="278"/>
  <c r="Q33" i="278"/>
  <c r="Q9" i="265"/>
  <c r="Q40" i="278"/>
  <c r="Q41" i="278"/>
  <c r="Q42" i="278"/>
  <c r="Q43" i="278"/>
  <c r="Q10" i="265"/>
  <c r="Q11" i="265"/>
  <c r="Q42" i="282"/>
  <c r="Q43" i="282"/>
  <c r="Q72" i="282"/>
  <c r="P72" i="282"/>
  <c r="O72" i="282"/>
  <c r="N72" i="282"/>
  <c r="M72" i="282"/>
  <c r="L72" i="282"/>
  <c r="K72" i="282"/>
  <c r="J72" i="282"/>
  <c r="K11" i="278"/>
  <c r="K12" i="278"/>
  <c r="K24" i="278"/>
  <c r="K19" i="278"/>
  <c r="K20" i="278"/>
  <c r="K25" i="278"/>
  <c r="K26" i="278"/>
  <c r="K31" i="278"/>
  <c r="K32" i="278"/>
  <c r="K33" i="278"/>
  <c r="K9" i="265"/>
  <c r="J169" i="273"/>
  <c r="J170" i="273"/>
  <c r="J32" i="289"/>
  <c r="J31" i="289"/>
  <c r="K33" i="289"/>
  <c r="K40" i="278"/>
  <c r="K41" i="278"/>
  <c r="K42" i="278"/>
  <c r="K43" i="278"/>
  <c r="K10" i="265"/>
  <c r="K11" i="265"/>
  <c r="K42" i="282"/>
  <c r="K43" i="282"/>
  <c r="Q59" i="278"/>
  <c r="P59" i="278"/>
  <c r="O59" i="278"/>
  <c r="N59" i="278"/>
  <c r="M59" i="278"/>
  <c r="L59" i="278"/>
  <c r="K59" i="278"/>
  <c r="J59" i="278"/>
  <c r="J62" i="278"/>
  <c r="J63" i="278"/>
  <c r="J64" i="278"/>
  <c r="K61" i="278"/>
  <c r="K62" i="278"/>
  <c r="K53" i="278"/>
  <c r="K54" i="278"/>
  <c r="K49" i="278"/>
  <c r="K50" i="278"/>
  <c r="K51" i="278"/>
  <c r="K55" i="278"/>
  <c r="K56" i="278"/>
  <c r="K63" i="278"/>
  <c r="K64" i="278"/>
  <c r="L61" i="278"/>
  <c r="L11" i="278"/>
  <c r="L12" i="278"/>
  <c r="L24" i="278"/>
  <c r="L19" i="278"/>
  <c r="L20" i="278"/>
  <c r="L25" i="278"/>
  <c r="L26" i="278"/>
  <c r="L31" i="278"/>
  <c r="L32" i="278"/>
  <c r="L33" i="278"/>
  <c r="L62" i="278"/>
  <c r="L53" i="278"/>
  <c r="L54" i="278"/>
  <c r="L49" i="278"/>
  <c r="L50" i="278"/>
  <c r="L51" i="278"/>
  <c r="L55" i="278"/>
  <c r="L56" i="278"/>
  <c r="L63" i="278"/>
  <c r="L64" i="278"/>
  <c r="M61" i="278"/>
  <c r="M11" i="278"/>
  <c r="M12" i="278"/>
  <c r="M24" i="278"/>
  <c r="M19" i="278"/>
  <c r="M20" i="278"/>
  <c r="M25" i="278"/>
  <c r="M26" i="278"/>
  <c r="M31" i="278"/>
  <c r="M32" i="278"/>
  <c r="M33" i="278"/>
  <c r="M62" i="278"/>
  <c r="M53" i="278"/>
  <c r="M54" i="278"/>
  <c r="M49" i="278"/>
  <c r="M50" i="278"/>
  <c r="M51" i="278"/>
  <c r="M55" i="278"/>
  <c r="M56" i="278"/>
  <c r="M63" i="278"/>
  <c r="M64" i="278"/>
  <c r="N61" i="278"/>
  <c r="N11" i="278"/>
  <c r="N12" i="278"/>
  <c r="N24" i="278"/>
  <c r="N19" i="278"/>
  <c r="N20" i="278"/>
  <c r="N25" i="278"/>
  <c r="N26" i="278"/>
  <c r="N31" i="278"/>
  <c r="N32" i="278"/>
  <c r="N33" i="278"/>
  <c r="N62" i="278"/>
  <c r="N53" i="278"/>
  <c r="N54" i="278"/>
  <c r="N49" i="278"/>
  <c r="N50" i="278"/>
  <c r="N51" i="278"/>
  <c r="N55" i="278"/>
  <c r="N56" i="278"/>
  <c r="N63" i="278"/>
  <c r="N64" i="278"/>
  <c r="O61" i="278"/>
  <c r="O11" i="278"/>
  <c r="O12" i="278"/>
  <c r="O24" i="278"/>
  <c r="O19" i="278"/>
  <c r="O20" i="278"/>
  <c r="O25" i="278"/>
  <c r="O26" i="278"/>
  <c r="O31" i="278"/>
  <c r="O32" i="278"/>
  <c r="O33" i="278"/>
  <c r="O62" i="278"/>
  <c r="O53" i="278"/>
  <c r="O54" i="278"/>
  <c r="O49" i="278"/>
  <c r="O50" i="278"/>
  <c r="O51" i="278"/>
  <c r="O55" i="278"/>
  <c r="O56" i="278"/>
  <c r="O63" i="278"/>
  <c r="O64" i="278"/>
  <c r="P61" i="278"/>
  <c r="P11" i="278"/>
  <c r="P12" i="278"/>
  <c r="P24" i="278"/>
  <c r="P19" i="278"/>
  <c r="P20" i="278"/>
  <c r="P25" i="278"/>
  <c r="P26" i="278"/>
  <c r="P31" i="278"/>
  <c r="P32" i="278"/>
  <c r="P33" i="278"/>
  <c r="P62" i="278"/>
  <c r="P53" i="278"/>
  <c r="P54" i="278"/>
  <c r="P49" i="278"/>
  <c r="P50" i="278"/>
  <c r="P51" i="278"/>
  <c r="P55" i="278"/>
  <c r="P56" i="278"/>
  <c r="P63" i="278"/>
  <c r="P64" i="278"/>
  <c r="Q61" i="278"/>
  <c r="Q62" i="278"/>
  <c r="Q53" i="278"/>
  <c r="Q54" i="278"/>
  <c r="Q49" i="278"/>
  <c r="Q50" i="278"/>
  <c r="Q51" i="278"/>
  <c r="Q55" i="278"/>
  <c r="Q56" i="278"/>
  <c r="Q63" i="278"/>
  <c r="Q64" i="278"/>
  <c r="R61" i="278"/>
  <c r="R53" i="278"/>
  <c r="R54" i="278"/>
  <c r="R49" i="278"/>
  <c r="R50" i="278"/>
  <c r="R51" i="278"/>
  <c r="R55" i="278"/>
  <c r="R56" i="278"/>
  <c r="R31" i="265"/>
  <c r="Q105" i="278"/>
  <c r="P105" i="278"/>
  <c r="O105" i="278"/>
  <c r="N105" i="278"/>
  <c r="M105" i="278"/>
  <c r="L105" i="278"/>
  <c r="K105" i="278"/>
  <c r="J105" i="278"/>
  <c r="J108" i="278"/>
  <c r="J109" i="278"/>
  <c r="K107" i="278"/>
  <c r="K100" i="278"/>
  <c r="K101" i="278"/>
  <c r="K102" i="278"/>
  <c r="K108" i="278"/>
  <c r="K109" i="278"/>
  <c r="L107" i="278"/>
  <c r="L100" i="278"/>
  <c r="L101" i="278"/>
  <c r="L102" i="278"/>
  <c r="L108" i="278"/>
  <c r="L109" i="278"/>
  <c r="M107" i="278"/>
  <c r="M100" i="278"/>
  <c r="M101" i="278"/>
  <c r="M102" i="278"/>
  <c r="M108" i="278"/>
  <c r="M109" i="278"/>
  <c r="N107" i="278"/>
  <c r="N100" i="278"/>
  <c r="N101" i="278"/>
  <c r="N102" i="278"/>
  <c r="N108" i="278"/>
  <c r="N109" i="278"/>
  <c r="O107" i="278"/>
  <c r="O100" i="278"/>
  <c r="O101" i="278"/>
  <c r="O102" i="278"/>
  <c r="O108" i="278"/>
  <c r="O109" i="278"/>
  <c r="P107" i="278"/>
  <c r="P100" i="278"/>
  <c r="P101" i="278"/>
  <c r="P102" i="278"/>
  <c r="P108" i="278"/>
  <c r="P109" i="278"/>
  <c r="Q107" i="278"/>
  <c r="Q100" i="278"/>
  <c r="Q101" i="278"/>
  <c r="Q102" i="278"/>
  <c r="Q108" i="278"/>
  <c r="Q109" i="278"/>
  <c r="R107" i="278"/>
  <c r="R100" i="278"/>
  <c r="R101" i="278"/>
  <c r="R102" i="278"/>
  <c r="R32" i="265"/>
  <c r="Q81" i="278"/>
  <c r="P81" i="278"/>
  <c r="O81" i="278"/>
  <c r="N81" i="278"/>
  <c r="M81" i="278"/>
  <c r="L81" i="278"/>
  <c r="K81" i="278"/>
  <c r="J81" i="278"/>
  <c r="J84" i="278"/>
  <c r="J85" i="278"/>
  <c r="J86" i="278"/>
  <c r="K83" i="278"/>
  <c r="K84" i="278"/>
  <c r="K74" i="278"/>
  <c r="K75" i="278"/>
  <c r="K70" i="278"/>
  <c r="K71" i="278"/>
  <c r="K72" i="278"/>
  <c r="K76" i="278"/>
  <c r="K77" i="278"/>
  <c r="K85" i="278"/>
  <c r="K86" i="278"/>
  <c r="L83" i="278"/>
  <c r="K169" i="273"/>
  <c r="K170" i="273"/>
  <c r="K32" i="289"/>
  <c r="L33" i="289"/>
  <c r="L40" i="278"/>
  <c r="L41" i="278"/>
  <c r="L42" i="278"/>
  <c r="L84" i="278"/>
  <c r="L74" i="278"/>
  <c r="L75" i="278"/>
  <c r="L70" i="278"/>
  <c r="L71" i="278"/>
  <c r="L72" i="278"/>
  <c r="L76" i="278"/>
  <c r="L77" i="278"/>
  <c r="L85" i="278"/>
  <c r="L86" i="278"/>
  <c r="M83" i="278"/>
  <c r="L169" i="273"/>
  <c r="L170" i="273"/>
  <c r="L32" i="289"/>
  <c r="M33" i="289"/>
  <c r="M40" i="278"/>
  <c r="M41" i="278"/>
  <c r="M42" i="278"/>
  <c r="M84" i="278"/>
  <c r="M74" i="278"/>
  <c r="M75" i="278"/>
  <c r="M70" i="278"/>
  <c r="M71" i="278"/>
  <c r="M72" i="278"/>
  <c r="M76" i="278"/>
  <c r="M77" i="278"/>
  <c r="M85" i="278"/>
  <c r="M86" i="278"/>
  <c r="N83" i="278"/>
  <c r="M169" i="273"/>
  <c r="M170" i="273"/>
  <c r="M32" i="289"/>
  <c r="N33" i="289"/>
  <c r="N40" i="278"/>
  <c r="N41" i="278"/>
  <c r="N42" i="278"/>
  <c r="N84" i="278"/>
  <c r="N74" i="278"/>
  <c r="N75" i="278"/>
  <c r="N70" i="278"/>
  <c r="N71" i="278"/>
  <c r="N72" i="278"/>
  <c r="N76" i="278"/>
  <c r="N77" i="278"/>
  <c r="N85" i="278"/>
  <c r="N86" i="278"/>
  <c r="O83" i="278"/>
  <c r="O40" i="278"/>
  <c r="O41" i="278"/>
  <c r="O42" i="278"/>
  <c r="O84" i="278"/>
  <c r="O74" i="278"/>
  <c r="O75" i="278"/>
  <c r="O70" i="278"/>
  <c r="O71" i="278"/>
  <c r="O72" i="278"/>
  <c r="O76" i="278"/>
  <c r="O77" i="278"/>
  <c r="O85" i="278"/>
  <c r="O86" i="278"/>
  <c r="P83" i="278"/>
  <c r="P40" i="278"/>
  <c r="P41" i="278"/>
  <c r="P42" i="278"/>
  <c r="P84" i="278"/>
  <c r="P74" i="278"/>
  <c r="P75" i="278"/>
  <c r="P70" i="278"/>
  <c r="P71" i="278"/>
  <c r="P72" i="278"/>
  <c r="P76" i="278"/>
  <c r="P77" i="278"/>
  <c r="P85" i="278"/>
  <c r="P86" i="278"/>
  <c r="Q83" i="278"/>
  <c r="Q84" i="278"/>
  <c r="Q74" i="278"/>
  <c r="Q75" i="278"/>
  <c r="Q70" i="278"/>
  <c r="Q71" i="278"/>
  <c r="Q72" i="278"/>
  <c r="Q76" i="278"/>
  <c r="Q77" i="278"/>
  <c r="Q85" i="278"/>
  <c r="Q86" i="278"/>
  <c r="R83" i="278"/>
  <c r="R74" i="278"/>
  <c r="R75" i="278"/>
  <c r="R70" i="278"/>
  <c r="R71" i="278"/>
  <c r="R72" i="278"/>
  <c r="R76" i="278"/>
  <c r="R77" i="278"/>
  <c r="R78" i="278"/>
  <c r="R33" i="265"/>
  <c r="F141" i="48"/>
  <c r="F20" i="314"/>
  <c r="F142" i="48"/>
  <c r="F21" i="314"/>
  <c r="K15" i="314"/>
  <c r="F10" i="314"/>
  <c r="F11" i="314"/>
  <c r="F12" i="314"/>
  <c r="F14" i="314"/>
  <c r="J15" i="314"/>
  <c r="L15" i="314"/>
  <c r="J271" i="280"/>
  <c r="J272" i="280"/>
  <c r="J273" i="280"/>
  <c r="R45" i="280"/>
  <c r="R46" i="280"/>
  <c r="R48" i="280"/>
  <c r="R51" i="280"/>
  <c r="R132" i="280"/>
  <c r="R133" i="280"/>
  <c r="R150" i="280"/>
  <c r="R144" i="280"/>
  <c r="R145" i="280"/>
  <c r="R172" i="280"/>
  <c r="Q233" i="280"/>
  <c r="R216" i="280"/>
  <c r="R210" i="280"/>
  <c r="R211" i="280"/>
  <c r="R238" i="280"/>
  <c r="S45" i="280"/>
  <c r="S10" i="280"/>
  <c r="S11" i="280"/>
  <c r="S40" i="280"/>
  <c r="S39" i="280"/>
  <c r="F94" i="48"/>
  <c r="F14" i="280"/>
  <c r="S41" i="280"/>
  <c r="S44" i="280"/>
  <c r="S51" i="280"/>
  <c r="S132" i="280"/>
  <c r="S133" i="280"/>
  <c r="F126" i="280"/>
  <c r="S150" i="280"/>
  <c r="S144" i="280"/>
  <c r="S145" i="280"/>
  <c r="S172" i="280"/>
  <c r="F216" i="280"/>
  <c r="F127" i="280"/>
  <c r="S216" i="280"/>
  <c r="S210" i="280"/>
  <c r="S211" i="280"/>
  <c r="S238" i="280"/>
  <c r="S233" i="280"/>
  <c r="S180" i="280"/>
  <c r="T192" i="273"/>
  <c r="T191" i="273"/>
  <c r="T193" i="273"/>
  <c r="T195" i="280"/>
  <c r="T159" i="273"/>
  <c r="T160" i="273"/>
  <c r="T161" i="273"/>
  <c r="T45" i="280"/>
  <c r="T10" i="280"/>
  <c r="T11" i="280"/>
  <c r="T12" i="280"/>
  <c r="T43" i="280"/>
  <c r="T40" i="280"/>
  <c r="S29" i="273"/>
  <c r="S30" i="273"/>
  <c r="S184" i="273"/>
  <c r="T106" i="273"/>
  <c r="S102" i="273"/>
  <c r="S103" i="273"/>
  <c r="S107" i="273"/>
  <c r="T108" i="273"/>
  <c r="T185" i="273"/>
  <c r="T186" i="273"/>
  <c r="T39" i="280"/>
  <c r="T41" i="280"/>
  <c r="T44" i="280"/>
  <c r="T46" i="280"/>
  <c r="T48" i="280"/>
  <c r="S246" i="280"/>
  <c r="T261" i="280"/>
  <c r="T51" i="280"/>
  <c r="T132" i="280"/>
  <c r="T133" i="280"/>
  <c r="T150" i="280"/>
  <c r="T144" i="280"/>
  <c r="T145" i="280"/>
  <c r="T172" i="280"/>
  <c r="T216" i="280"/>
  <c r="T210" i="280"/>
  <c r="T211" i="280"/>
  <c r="T238" i="280"/>
  <c r="T180" i="280"/>
  <c r="U192" i="273"/>
  <c r="U191" i="273"/>
  <c r="U193" i="273"/>
  <c r="U195" i="280"/>
  <c r="U159" i="273"/>
  <c r="U160" i="273"/>
  <c r="U161" i="273"/>
  <c r="U45" i="280"/>
  <c r="U10" i="280"/>
  <c r="U11" i="280"/>
  <c r="U12" i="280"/>
  <c r="U43" i="280"/>
  <c r="U40" i="280"/>
  <c r="T29" i="273"/>
  <c r="T30" i="273"/>
  <c r="T184" i="273"/>
  <c r="U106" i="273"/>
  <c r="T102" i="273"/>
  <c r="T103" i="273"/>
  <c r="T107" i="273"/>
  <c r="U108" i="273"/>
  <c r="U185" i="273"/>
  <c r="U186" i="273"/>
  <c r="U39" i="280"/>
  <c r="U41" i="280"/>
  <c r="U44" i="280"/>
  <c r="U46" i="280"/>
  <c r="U48" i="280"/>
  <c r="T246" i="280"/>
  <c r="U261" i="280"/>
  <c r="U51" i="280"/>
  <c r="U132" i="280"/>
  <c r="U133" i="280"/>
  <c r="U150" i="280"/>
  <c r="U144" i="280"/>
  <c r="U145" i="280"/>
  <c r="U172" i="280"/>
  <c r="T233" i="280"/>
  <c r="U216" i="280"/>
  <c r="U210" i="280"/>
  <c r="U211" i="280"/>
  <c r="U238" i="280"/>
  <c r="U180" i="280"/>
  <c r="V192" i="273"/>
  <c r="V191" i="273"/>
  <c r="V193" i="273"/>
  <c r="V195" i="280"/>
  <c r="V159" i="273"/>
  <c r="V160" i="273"/>
  <c r="V161" i="273"/>
  <c r="V45" i="280"/>
  <c r="V10" i="280"/>
  <c r="V11" i="280"/>
  <c r="V12" i="280"/>
  <c r="V43" i="280"/>
  <c r="V40" i="280"/>
  <c r="U29" i="273"/>
  <c r="U30" i="273"/>
  <c r="U184" i="273"/>
  <c r="V106" i="273"/>
  <c r="U102" i="273"/>
  <c r="U103" i="273"/>
  <c r="U107" i="273"/>
  <c r="V108" i="273"/>
  <c r="V185" i="273"/>
  <c r="V186" i="273"/>
  <c r="V39" i="280"/>
  <c r="V41" i="280"/>
  <c r="V44" i="280"/>
  <c r="V46" i="280"/>
  <c r="V48" i="280"/>
  <c r="U246" i="280"/>
  <c r="V261" i="280"/>
  <c r="V51" i="280"/>
  <c r="V132" i="280"/>
  <c r="V133" i="280"/>
  <c r="V150" i="280"/>
  <c r="V144" i="280"/>
  <c r="V145" i="280"/>
  <c r="V172" i="280"/>
  <c r="U233" i="280"/>
  <c r="V216" i="280"/>
  <c r="V210" i="280"/>
  <c r="V211" i="280"/>
  <c r="V238" i="280"/>
  <c r="V180" i="280"/>
  <c r="W192" i="273"/>
  <c r="W191" i="273"/>
  <c r="W193" i="273"/>
  <c r="W195" i="280"/>
  <c r="W159" i="273"/>
  <c r="W160" i="273"/>
  <c r="W161" i="273"/>
  <c r="W45" i="280"/>
  <c r="W10" i="280"/>
  <c r="W11" i="280"/>
  <c r="W12" i="280"/>
  <c r="W43" i="280"/>
  <c r="W40" i="280"/>
  <c r="V29" i="273"/>
  <c r="V30" i="273"/>
  <c r="V184" i="273"/>
  <c r="W106" i="273"/>
  <c r="V102" i="273"/>
  <c r="V103" i="273"/>
  <c r="V107" i="273"/>
  <c r="W108" i="273"/>
  <c r="W185" i="273"/>
  <c r="W186" i="273"/>
  <c r="W39" i="280"/>
  <c r="F95" i="48"/>
  <c r="F15" i="280"/>
  <c r="W41" i="280"/>
  <c r="W44" i="280"/>
  <c r="W46" i="280"/>
  <c r="W48" i="280"/>
  <c r="V246" i="280"/>
  <c r="W261" i="280"/>
  <c r="W51" i="280"/>
  <c r="W132" i="280"/>
  <c r="W133" i="280"/>
  <c r="W150" i="280"/>
  <c r="W144" i="280"/>
  <c r="W145" i="280"/>
  <c r="W172" i="280"/>
  <c r="V233" i="280"/>
  <c r="W216" i="280"/>
  <c r="W210" i="280"/>
  <c r="W211" i="280"/>
  <c r="W238" i="280"/>
  <c r="W180" i="280"/>
  <c r="X192" i="273"/>
  <c r="X191" i="273"/>
  <c r="X193" i="273"/>
  <c r="X195" i="280"/>
  <c r="X159" i="273"/>
  <c r="X160" i="273"/>
  <c r="X161" i="273"/>
  <c r="X45" i="280"/>
  <c r="X10" i="280"/>
  <c r="X11" i="280"/>
  <c r="X12" i="280"/>
  <c r="X43" i="280"/>
  <c r="X40" i="280"/>
  <c r="W29" i="273"/>
  <c r="W30" i="273"/>
  <c r="W184" i="273"/>
  <c r="X106" i="273"/>
  <c r="W102" i="273"/>
  <c r="W103" i="273"/>
  <c r="W107" i="273"/>
  <c r="X108" i="273"/>
  <c r="X185" i="273"/>
  <c r="X186" i="273"/>
  <c r="X39" i="280"/>
  <c r="X41" i="280"/>
  <c r="X44" i="280"/>
  <c r="X46" i="280"/>
  <c r="X48" i="280"/>
  <c r="W246" i="280"/>
  <c r="X261" i="280"/>
  <c r="X51" i="280"/>
  <c r="X132" i="280"/>
  <c r="X133" i="280"/>
  <c r="X150" i="280"/>
  <c r="X144" i="280"/>
  <c r="X145" i="280"/>
  <c r="X172" i="280"/>
  <c r="W233" i="280"/>
  <c r="X216" i="280"/>
  <c r="X210" i="280"/>
  <c r="X211" i="280"/>
  <c r="X238" i="280"/>
  <c r="X180" i="280"/>
  <c r="Y192" i="273"/>
  <c r="Y191" i="273"/>
  <c r="Y193" i="273"/>
  <c r="Y195" i="280"/>
  <c r="Y159" i="273"/>
  <c r="Y160" i="273"/>
  <c r="Y161" i="273"/>
  <c r="Y45" i="280"/>
  <c r="Y10" i="280"/>
  <c r="Y11" i="280"/>
  <c r="Y12" i="280"/>
  <c r="Y43" i="280"/>
  <c r="Y40" i="280"/>
  <c r="X29" i="273"/>
  <c r="X30" i="273"/>
  <c r="X184" i="273"/>
  <c r="Y106" i="273"/>
  <c r="X102" i="273"/>
  <c r="X103" i="273"/>
  <c r="X107" i="273"/>
  <c r="Y108" i="273"/>
  <c r="Y185" i="273"/>
  <c r="Y186" i="273"/>
  <c r="Y39" i="280"/>
  <c r="Y41" i="280"/>
  <c r="Y44" i="280"/>
  <c r="Y46" i="280"/>
  <c r="Y48" i="280"/>
  <c r="X246" i="280"/>
  <c r="Y261" i="280"/>
  <c r="Y51" i="280"/>
  <c r="Y132" i="280"/>
  <c r="Y133" i="280"/>
  <c r="Y150" i="280"/>
  <c r="Y144" i="280"/>
  <c r="Y145" i="280"/>
  <c r="Y172" i="280"/>
  <c r="X233" i="280"/>
  <c r="Y216" i="280"/>
  <c r="Y210" i="280"/>
  <c r="Y211" i="280"/>
  <c r="Y238" i="280"/>
  <c r="Y180" i="280"/>
  <c r="Z192" i="273"/>
  <c r="Z191" i="273"/>
  <c r="Z193" i="273"/>
  <c r="Z195" i="280"/>
  <c r="Z159" i="273"/>
  <c r="Z160" i="273"/>
  <c r="Z161" i="273"/>
  <c r="Z45" i="280"/>
  <c r="Z10" i="280"/>
  <c r="Z11" i="280"/>
  <c r="Z12" i="280"/>
  <c r="Z43" i="280"/>
  <c r="Z40" i="280"/>
  <c r="Y29" i="273"/>
  <c r="Y30" i="273"/>
  <c r="Y184" i="273"/>
  <c r="Z106" i="273"/>
  <c r="Y102" i="273"/>
  <c r="Y103" i="273"/>
  <c r="Y107" i="273"/>
  <c r="Z108" i="273"/>
  <c r="Z185" i="273"/>
  <c r="Z186" i="273"/>
  <c r="Z39" i="280"/>
  <c r="Z41" i="280"/>
  <c r="Z44" i="280"/>
  <c r="Z46" i="280"/>
  <c r="Z48" i="280"/>
  <c r="Y246" i="280"/>
  <c r="Z261" i="280"/>
  <c r="Z51" i="280"/>
  <c r="Z132" i="280"/>
  <c r="Z133" i="280"/>
  <c r="Z150" i="280"/>
  <c r="Z144" i="280"/>
  <c r="Z145" i="280"/>
  <c r="Z172" i="280"/>
  <c r="Y233" i="280"/>
  <c r="Z216" i="280"/>
  <c r="Z210" i="280"/>
  <c r="Z211" i="280"/>
  <c r="Z238" i="280"/>
  <c r="Z180" i="280"/>
  <c r="AA192" i="273"/>
  <c r="AA191" i="273"/>
  <c r="AA193" i="273"/>
  <c r="AA195" i="280"/>
  <c r="AA159" i="273"/>
  <c r="AA160" i="273"/>
  <c r="AA161" i="273"/>
  <c r="AA45" i="280"/>
  <c r="AA10" i="280"/>
  <c r="AA11" i="280"/>
  <c r="AA12" i="280"/>
  <c r="AA43" i="280"/>
  <c r="AA40" i="280"/>
  <c r="Z29" i="273"/>
  <c r="Z30" i="273"/>
  <c r="Z184" i="273"/>
  <c r="AA106" i="273"/>
  <c r="Z102" i="273"/>
  <c r="Z103" i="273"/>
  <c r="Z107" i="273"/>
  <c r="AA108" i="273"/>
  <c r="AA185" i="273"/>
  <c r="AA186" i="273"/>
  <c r="AA39" i="280"/>
  <c r="F96" i="48"/>
  <c r="F16" i="280"/>
  <c r="AA41" i="280"/>
  <c r="AA44" i="280"/>
  <c r="AA46" i="280"/>
  <c r="AA48" i="280"/>
  <c r="Z246" i="280"/>
  <c r="AA261" i="280"/>
  <c r="AA51" i="280"/>
  <c r="AA132" i="280"/>
  <c r="AA133" i="280"/>
  <c r="AA150" i="280"/>
  <c r="AA144" i="280"/>
  <c r="AA145" i="280"/>
  <c r="AA172" i="280"/>
  <c r="Z233" i="280"/>
  <c r="AA216" i="280"/>
  <c r="AA210" i="280"/>
  <c r="AA211" i="280"/>
  <c r="AA238" i="280"/>
  <c r="AA180" i="280"/>
  <c r="AB192" i="273"/>
  <c r="AB191" i="273"/>
  <c r="AB193" i="273"/>
  <c r="AB195" i="280"/>
  <c r="AB159" i="273"/>
  <c r="AB160" i="273"/>
  <c r="AB161" i="273"/>
  <c r="AB45" i="280"/>
  <c r="AB10" i="280"/>
  <c r="AB11" i="280"/>
  <c r="AB12" i="280"/>
  <c r="AB43" i="280"/>
  <c r="AB40" i="280"/>
  <c r="AA29" i="273"/>
  <c r="AA30" i="273"/>
  <c r="AA184" i="273"/>
  <c r="AB106" i="273"/>
  <c r="AA102" i="273"/>
  <c r="AA103" i="273"/>
  <c r="AA107" i="273"/>
  <c r="AB108" i="273"/>
  <c r="AB185" i="273"/>
  <c r="AB186" i="273"/>
  <c r="AB39" i="280"/>
  <c r="AB41" i="280"/>
  <c r="AB44" i="280"/>
  <c r="AB46" i="280"/>
  <c r="AB48" i="280"/>
  <c r="AA246" i="280"/>
  <c r="AB261" i="280"/>
  <c r="AB51" i="280"/>
  <c r="AB132" i="280"/>
  <c r="AB133" i="280"/>
  <c r="AB150" i="280"/>
  <c r="AB144" i="280"/>
  <c r="AB145" i="280"/>
  <c r="AB172" i="280"/>
  <c r="AA233" i="280"/>
  <c r="AB216" i="280"/>
  <c r="AB210" i="280"/>
  <c r="AB211" i="280"/>
  <c r="AB238" i="280"/>
  <c r="AB180" i="280"/>
  <c r="AC192" i="273"/>
  <c r="AC191" i="273"/>
  <c r="AC193" i="273"/>
  <c r="AC195" i="280"/>
  <c r="AC159" i="273"/>
  <c r="AC160" i="273"/>
  <c r="AC161" i="273"/>
  <c r="AC45" i="280"/>
  <c r="AC10" i="280"/>
  <c r="AC11" i="280"/>
  <c r="AC12" i="280"/>
  <c r="AC43" i="280"/>
  <c r="AC40" i="280"/>
  <c r="AB29" i="273"/>
  <c r="AB30" i="273"/>
  <c r="AB184" i="273"/>
  <c r="AC106" i="273"/>
  <c r="AB102" i="273"/>
  <c r="AB103" i="273"/>
  <c r="AB107" i="273"/>
  <c r="AC108" i="273"/>
  <c r="AC185" i="273"/>
  <c r="AC186" i="273"/>
  <c r="AC39" i="280"/>
  <c r="AC41" i="280"/>
  <c r="AC44" i="280"/>
  <c r="AC46" i="280"/>
  <c r="AC48" i="280"/>
  <c r="AB246" i="280"/>
  <c r="AC261" i="280"/>
  <c r="AC51" i="280"/>
  <c r="AC132" i="280"/>
  <c r="AC133" i="280"/>
  <c r="AC150" i="280"/>
  <c r="AC144" i="280"/>
  <c r="AC145" i="280"/>
  <c r="AC172" i="280"/>
  <c r="AB233" i="280"/>
  <c r="AC216" i="280"/>
  <c r="AC210" i="280"/>
  <c r="AC211" i="280"/>
  <c r="AC238" i="280"/>
  <c r="AC180" i="280"/>
  <c r="AD192" i="273"/>
  <c r="AD191" i="273"/>
  <c r="AD193" i="273"/>
  <c r="AD195" i="280"/>
  <c r="AD159" i="273"/>
  <c r="AD160" i="273"/>
  <c r="AD161" i="273"/>
  <c r="AD45" i="280"/>
  <c r="AD10" i="280"/>
  <c r="AD11" i="280"/>
  <c r="AD12" i="280"/>
  <c r="AD43" i="280"/>
  <c r="AD40" i="280"/>
  <c r="AC29" i="273"/>
  <c r="AC30" i="273"/>
  <c r="AC184" i="273"/>
  <c r="AD106" i="273"/>
  <c r="AC102" i="273"/>
  <c r="AC103" i="273"/>
  <c r="AC107" i="273"/>
  <c r="AD108" i="273"/>
  <c r="AD185" i="273"/>
  <c r="AD186" i="273"/>
  <c r="AD39" i="280"/>
  <c r="AD41" i="280"/>
  <c r="AD44" i="280"/>
  <c r="AD46" i="280"/>
  <c r="AD48" i="280"/>
  <c r="AC246" i="280"/>
  <c r="AD261" i="280"/>
  <c r="AD51" i="280"/>
  <c r="AD132" i="280"/>
  <c r="AD133" i="280"/>
  <c r="AD150" i="280"/>
  <c r="AD144" i="280"/>
  <c r="AD145" i="280"/>
  <c r="AD172" i="280"/>
  <c r="AC233" i="280"/>
  <c r="AD216" i="280"/>
  <c r="AD210" i="280"/>
  <c r="AD211" i="280"/>
  <c r="AD238" i="280"/>
  <c r="AD180" i="280"/>
  <c r="AE192" i="273"/>
  <c r="AE191" i="273"/>
  <c r="AE193" i="273"/>
  <c r="AE195" i="280"/>
  <c r="AE159" i="273"/>
  <c r="AE160" i="273"/>
  <c r="AE161" i="273"/>
  <c r="AE45" i="280"/>
  <c r="AE10" i="280"/>
  <c r="AE11" i="280"/>
  <c r="AE12" i="280"/>
  <c r="AE43" i="280"/>
  <c r="AE40" i="280"/>
  <c r="AD29" i="273"/>
  <c r="AD30" i="273"/>
  <c r="AD184" i="273"/>
  <c r="AE106" i="273"/>
  <c r="AD102" i="273"/>
  <c r="AD103" i="273"/>
  <c r="AD107" i="273"/>
  <c r="AE108" i="273"/>
  <c r="AE185" i="273"/>
  <c r="AE186" i="273"/>
  <c r="AE39" i="280"/>
  <c r="F97" i="48"/>
  <c r="F17" i="280"/>
  <c r="AE41" i="280"/>
  <c r="AE44" i="280"/>
  <c r="AE46" i="280"/>
  <c r="AE48" i="280"/>
  <c r="AD246" i="280"/>
  <c r="AE261" i="280"/>
  <c r="AE51" i="280"/>
  <c r="AE132" i="280"/>
  <c r="AE133" i="280"/>
  <c r="AE150" i="280"/>
  <c r="AE144" i="280"/>
  <c r="AE145" i="280"/>
  <c r="AE172" i="280"/>
  <c r="AD233" i="280"/>
  <c r="AE216" i="280"/>
  <c r="AE210" i="280"/>
  <c r="AE211" i="280"/>
  <c r="AE238" i="280"/>
  <c r="AE180" i="280"/>
  <c r="AF192" i="273"/>
  <c r="AF191" i="273"/>
  <c r="AF193" i="273"/>
  <c r="AF195" i="280"/>
  <c r="AF159" i="273"/>
  <c r="AF160" i="273"/>
  <c r="AF161" i="273"/>
  <c r="AF45" i="280"/>
  <c r="AF10" i="280"/>
  <c r="AF11" i="280"/>
  <c r="AF12" i="280"/>
  <c r="AF43" i="280"/>
  <c r="AF40" i="280"/>
  <c r="AE29" i="273"/>
  <c r="AE30" i="273"/>
  <c r="AE184" i="273"/>
  <c r="AF106" i="273"/>
  <c r="AE102" i="273"/>
  <c r="AE103" i="273"/>
  <c r="AE107" i="273"/>
  <c r="AF108" i="273"/>
  <c r="AF185" i="273"/>
  <c r="AF186" i="273"/>
  <c r="AF39" i="280"/>
  <c r="AF41" i="280"/>
  <c r="AF44" i="280"/>
  <c r="AF46" i="280"/>
  <c r="AF48" i="280"/>
  <c r="AE246" i="280"/>
  <c r="AF261" i="280"/>
  <c r="AF51" i="280"/>
  <c r="AF132" i="280"/>
  <c r="AF133" i="280"/>
  <c r="AF150" i="280"/>
  <c r="AF144" i="280"/>
  <c r="AF145" i="280"/>
  <c r="AF172" i="280"/>
  <c r="AE233" i="280"/>
  <c r="AF216" i="280"/>
  <c r="AF210" i="280"/>
  <c r="AF211" i="280"/>
  <c r="AF238" i="280"/>
  <c r="AF180" i="280"/>
  <c r="AG192" i="273"/>
  <c r="AG191" i="273"/>
  <c r="AG193" i="273"/>
  <c r="AG195" i="280"/>
  <c r="AG159" i="273"/>
  <c r="AG160" i="273"/>
  <c r="AG161" i="273"/>
  <c r="AG45" i="280"/>
  <c r="AG10" i="280"/>
  <c r="AG11" i="280"/>
  <c r="AG12" i="280"/>
  <c r="AG43" i="280"/>
  <c r="AG40" i="280"/>
  <c r="AF29" i="273"/>
  <c r="AF30" i="273"/>
  <c r="AF184" i="273"/>
  <c r="AG106" i="273"/>
  <c r="AF102" i="273"/>
  <c r="AF103" i="273"/>
  <c r="AF107" i="273"/>
  <c r="AG108" i="273"/>
  <c r="AG185" i="273"/>
  <c r="AG186" i="273"/>
  <c r="AG39" i="280"/>
  <c r="AG41" i="280"/>
  <c r="AG44" i="280"/>
  <c r="AG46" i="280"/>
  <c r="AG48" i="280"/>
  <c r="AF246" i="280"/>
  <c r="AG261" i="280"/>
  <c r="AG51" i="280"/>
  <c r="AG132" i="280"/>
  <c r="AG133" i="280"/>
  <c r="AG150" i="280"/>
  <c r="AG144" i="280"/>
  <c r="AG145" i="280"/>
  <c r="AG172" i="280"/>
  <c r="AF233" i="280"/>
  <c r="AG216" i="280"/>
  <c r="AG210" i="280"/>
  <c r="AG211" i="280"/>
  <c r="AG238" i="280"/>
  <c r="AG180" i="280"/>
  <c r="AH192" i="273"/>
  <c r="AH191" i="273"/>
  <c r="AH193" i="273"/>
  <c r="AH195" i="280"/>
  <c r="AH159" i="273"/>
  <c r="AH160" i="273"/>
  <c r="AH161" i="273"/>
  <c r="AH45" i="280"/>
  <c r="AH10" i="280"/>
  <c r="AH11" i="280"/>
  <c r="AH12" i="280"/>
  <c r="AH43" i="280"/>
  <c r="AH40" i="280"/>
  <c r="AG29" i="273"/>
  <c r="AG30" i="273"/>
  <c r="AG184" i="273"/>
  <c r="AH106" i="273"/>
  <c r="AG102" i="273"/>
  <c r="AG103" i="273"/>
  <c r="AG107" i="273"/>
  <c r="AH108" i="273"/>
  <c r="AH185" i="273"/>
  <c r="AH186" i="273"/>
  <c r="AH39" i="280"/>
  <c r="AH41" i="280"/>
  <c r="AH44" i="280"/>
  <c r="AH46" i="280"/>
  <c r="AH48" i="280"/>
  <c r="AG246" i="280"/>
  <c r="AH261" i="280"/>
  <c r="AH51" i="280"/>
  <c r="AH132" i="280"/>
  <c r="AH133" i="280"/>
  <c r="AH150" i="280"/>
  <c r="AH144" i="280"/>
  <c r="AH145" i="280"/>
  <c r="AH172" i="280"/>
  <c r="AG233" i="280"/>
  <c r="AH216" i="280"/>
  <c r="AH210" i="280"/>
  <c r="AH211" i="280"/>
  <c r="AH238" i="280"/>
  <c r="AH180" i="280"/>
  <c r="AI192" i="273"/>
  <c r="AI191" i="273"/>
  <c r="AI193" i="273"/>
  <c r="AI195" i="280"/>
  <c r="AI159" i="273"/>
  <c r="AI160" i="273"/>
  <c r="AI161" i="273"/>
  <c r="AI45" i="280"/>
  <c r="AI10" i="280"/>
  <c r="AI11" i="280"/>
  <c r="AI12" i="280"/>
  <c r="AI43" i="280"/>
  <c r="AI40" i="280"/>
  <c r="AH29" i="273"/>
  <c r="AH30" i="273"/>
  <c r="AH184" i="273"/>
  <c r="AI106" i="273"/>
  <c r="AH102" i="273"/>
  <c r="AH103" i="273"/>
  <c r="AH107" i="273"/>
  <c r="AI108" i="273"/>
  <c r="AI185" i="273"/>
  <c r="AI186" i="273"/>
  <c r="AI39" i="280"/>
  <c r="F98" i="48"/>
  <c r="F18" i="280"/>
  <c r="AI41" i="280"/>
  <c r="AI44" i="280"/>
  <c r="AI46" i="280"/>
  <c r="AI48" i="280"/>
  <c r="AH246" i="280"/>
  <c r="AI261" i="280"/>
  <c r="AI51" i="280"/>
  <c r="AI132" i="280"/>
  <c r="AI133" i="280"/>
  <c r="AI150" i="280"/>
  <c r="AI144" i="280"/>
  <c r="AI145" i="280"/>
  <c r="AI172" i="280"/>
  <c r="AH233" i="280"/>
  <c r="AI216" i="280"/>
  <c r="AI210" i="280"/>
  <c r="AI211" i="280"/>
  <c r="AI238" i="280"/>
  <c r="AI180" i="280"/>
  <c r="AJ192" i="273"/>
  <c r="AJ191" i="273"/>
  <c r="AJ193" i="273"/>
  <c r="AJ195" i="280"/>
  <c r="AJ159" i="273"/>
  <c r="AJ160" i="273"/>
  <c r="AJ161" i="273"/>
  <c r="AJ45" i="280"/>
  <c r="AJ10" i="280"/>
  <c r="AJ11" i="280"/>
  <c r="AJ12" i="280"/>
  <c r="AJ43" i="280"/>
  <c r="AJ40" i="280"/>
  <c r="AI29" i="273"/>
  <c r="AI30" i="273"/>
  <c r="AI184" i="273"/>
  <c r="AJ106" i="273"/>
  <c r="AI102" i="273"/>
  <c r="AI103" i="273"/>
  <c r="AI107" i="273"/>
  <c r="AJ108" i="273"/>
  <c r="AJ185" i="273"/>
  <c r="AJ186" i="273"/>
  <c r="AJ39" i="280"/>
  <c r="AJ41" i="280"/>
  <c r="AJ44" i="280"/>
  <c r="AJ46" i="280"/>
  <c r="AJ48" i="280"/>
  <c r="AI246" i="280"/>
  <c r="AJ261" i="280"/>
  <c r="AJ51" i="280"/>
  <c r="AJ132" i="280"/>
  <c r="AJ133" i="280"/>
  <c r="AJ150" i="280"/>
  <c r="AJ144" i="280"/>
  <c r="AJ145" i="280"/>
  <c r="AJ172" i="280"/>
  <c r="AI233" i="280"/>
  <c r="AJ216" i="280"/>
  <c r="AJ210" i="280"/>
  <c r="AJ211" i="280"/>
  <c r="AJ238" i="280"/>
  <c r="AJ180" i="280"/>
  <c r="AK192" i="273"/>
  <c r="AK191" i="273"/>
  <c r="AK193" i="273"/>
  <c r="AK195" i="280"/>
  <c r="AK159" i="273"/>
  <c r="AK160" i="273"/>
  <c r="AK161" i="273"/>
  <c r="AK45" i="280"/>
  <c r="AK10" i="280"/>
  <c r="AK11" i="280"/>
  <c r="AK12" i="280"/>
  <c r="AK43" i="280"/>
  <c r="AK40" i="280"/>
  <c r="AJ29" i="273"/>
  <c r="AJ30" i="273"/>
  <c r="AJ184" i="273"/>
  <c r="AK106" i="273"/>
  <c r="AJ102" i="273"/>
  <c r="AJ103" i="273"/>
  <c r="AJ107" i="273"/>
  <c r="AK108" i="273"/>
  <c r="AK185" i="273"/>
  <c r="AK186" i="273"/>
  <c r="AK39" i="280"/>
  <c r="AK41" i="280"/>
  <c r="AK44" i="280"/>
  <c r="AK46" i="280"/>
  <c r="AK48" i="280"/>
  <c r="AJ246" i="280"/>
  <c r="AK261" i="280"/>
  <c r="AK51" i="280"/>
  <c r="AK132" i="280"/>
  <c r="AK133" i="280"/>
  <c r="AK150" i="280"/>
  <c r="AK144" i="280"/>
  <c r="AK145" i="280"/>
  <c r="AK172" i="280"/>
  <c r="AJ233" i="280"/>
  <c r="AK216" i="280"/>
  <c r="AK210" i="280"/>
  <c r="AK211" i="280"/>
  <c r="AK238" i="280"/>
  <c r="AK180" i="280"/>
  <c r="AL192" i="273"/>
  <c r="AL191" i="273"/>
  <c r="AL193" i="273"/>
  <c r="AL195" i="280"/>
  <c r="AL159" i="273"/>
  <c r="AL160" i="273"/>
  <c r="AL161" i="273"/>
  <c r="AL45" i="280"/>
  <c r="AL10" i="280"/>
  <c r="AL11" i="280"/>
  <c r="AL12" i="280"/>
  <c r="AL43" i="280"/>
  <c r="AL40" i="280"/>
  <c r="AK29" i="273"/>
  <c r="AK30" i="273"/>
  <c r="AK184" i="273"/>
  <c r="AL106" i="273"/>
  <c r="AK102" i="273"/>
  <c r="AK103" i="273"/>
  <c r="AK107" i="273"/>
  <c r="AL108" i="273"/>
  <c r="AL185" i="273"/>
  <c r="AL186" i="273"/>
  <c r="AL39" i="280"/>
  <c r="AL41" i="280"/>
  <c r="AL44" i="280"/>
  <c r="AL46" i="280"/>
  <c r="AL48" i="280"/>
  <c r="AK246" i="280"/>
  <c r="AL261" i="280"/>
  <c r="AL51" i="280"/>
  <c r="AL132" i="280"/>
  <c r="AL133" i="280"/>
  <c r="AL150" i="280"/>
  <c r="AL144" i="280"/>
  <c r="AL145" i="280"/>
  <c r="AL172" i="280"/>
  <c r="AK233" i="280"/>
  <c r="AL216" i="280"/>
  <c r="AL210" i="280"/>
  <c r="AL211" i="280"/>
  <c r="AL238" i="280"/>
  <c r="AL180" i="280"/>
  <c r="AM192" i="273"/>
  <c r="AM191" i="273"/>
  <c r="AM193" i="273"/>
  <c r="AM195" i="280"/>
  <c r="AM159" i="273"/>
  <c r="AM160" i="273"/>
  <c r="AM161" i="273"/>
  <c r="AM45" i="280"/>
  <c r="AM10" i="280"/>
  <c r="AM11" i="280"/>
  <c r="AM12" i="280"/>
  <c r="AM43" i="280"/>
  <c r="AM40" i="280"/>
  <c r="AL29" i="273"/>
  <c r="AL30" i="273"/>
  <c r="AL184" i="273"/>
  <c r="AM106" i="273"/>
  <c r="AL102" i="273"/>
  <c r="AL103" i="273"/>
  <c r="AL107" i="273"/>
  <c r="AM108" i="273"/>
  <c r="AM185" i="273"/>
  <c r="AM186" i="273"/>
  <c r="AM39" i="280"/>
  <c r="F99" i="48"/>
  <c r="F19" i="280"/>
  <c r="AM41" i="280"/>
  <c r="AM44" i="280"/>
  <c r="AM46" i="280"/>
  <c r="AM48" i="280"/>
  <c r="AL246" i="280"/>
  <c r="AM261" i="280"/>
  <c r="AM51" i="280"/>
  <c r="AM132" i="280"/>
  <c r="AM133" i="280"/>
  <c r="AM150" i="280"/>
  <c r="AM144" i="280"/>
  <c r="AM145" i="280"/>
  <c r="AM172" i="280"/>
  <c r="AL233" i="280"/>
  <c r="AM216" i="280"/>
  <c r="AM210" i="280"/>
  <c r="AM211" i="280"/>
  <c r="AM238" i="280"/>
  <c r="AM180" i="280"/>
  <c r="AN192" i="273"/>
  <c r="AN191" i="273"/>
  <c r="AN193" i="273"/>
  <c r="AN195" i="280"/>
  <c r="AN159" i="273"/>
  <c r="AN160" i="273"/>
  <c r="AN161" i="273"/>
  <c r="AN45" i="280"/>
  <c r="AN10" i="280"/>
  <c r="AN11" i="280"/>
  <c r="AN12" i="280"/>
  <c r="AN43" i="280"/>
  <c r="AN40" i="280"/>
  <c r="AM29" i="273"/>
  <c r="AM30" i="273"/>
  <c r="AM184" i="273"/>
  <c r="AN106" i="273"/>
  <c r="AM102" i="273"/>
  <c r="AM103" i="273"/>
  <c r="AM107" i="273"/>
  <c r="AN108" i="273"/>
  <c r="AN185" i="273"/>
  <c r="AN186" i="273"/>
  <c r="AN39" i="280"/>
  <c r="AN41" i="280"/>
  <c r="AN44" i="280"/>
  <c r="AN46" i="280"/>
  <c r="AN48" i="280"/>
  <c r="AM246" i="280"/>
  <c r="AN261" i="280"/>
  <c r="AN51" i="280"/>
  <c r="AN132" i="280"/>
  <c r="AN133" i="280"/>
  <c r="AN150" i="280"/>
  <c r="AN144" i="280"/>
  <c r="AN145" i="280"/>
  <c r="AN172" i="280"/>
  <c r="AM233" i="280"/>
  <c r="AN216" i="280"/>
  <c r="AN210" i="280"/>
  <c r="AN211" i="280"/>
  <c r="AN238" i="280"/>
  <c r="AN180" i="280"/>
  <c r="AO192" i="273"/>
  <c r="AO191" i="273"/>
  <c r="AO193" i="273"/>
  <c r="AO195" i="280"/>
  <c r="AO159" i="273"/>
  <c r="AO160" i="273"/>
  <c r="AO161" i="273"/>
  <c r="AO45" i="280"/>
  <c r="AO10" i="280"/>
  <c r="AO11" i="280"/>
  <c r="AO12" i="280"/>
  <c r="AO43" i="280"/>
  <c r="AO40" i="280"/>
  <c r="AN29" i="273"/>
  <c r="AN30" i="273"/>
  <c r="AN184" i="273"/>
  <c r="AO106" i="273"/>
  <c r="AN102" i="273"/>
  <c r="AN103" i="273"/>
  <c r="AN107" i="273"/>
  <c r="AO108" i="273"/>
  <c r="AO185" i="273"/>
  <c r="AO186" i="273"/>
  <c r="AO39" i="280"/>
  <c r="AO41" i="280"/>
  <c r="AO44" i="280"/>
  <c r="AO46" i="280"/>
  <c r="AO48" i="280"/>
  <c r="AN246" i="280"/>
  <c r="AO261" i="280"/>
  <c r="AO51" i="280"/>
  <c r="AO132" i="280"/>
  <c r="AO133" i="280"/>
  <c r="AO150" i="280"/>
  <c r="AO144" i="280"/>
  <c r="AO145" i="280"/>
  <c r="AO172" i="280"/>
  <c r="AN233" i="280"/>
  <c r="AO216" i="280"/>
  <c r="AO210" i="280"/>
  <c r="AO211" i="280"/>
  <c r="AO238" i="280"/>
  <c r="AO180" i="280"/>
  <c r="AP192" i="273"/>
  <c r="AP191" i="273"/>
  <c r="AP193" i="273"/>
  <c r="AP195" i="280"/>
  <c r="AP159" i="273"/>
  <c r="AP160" i="273"/>
  <c r="AP161" i="273"/>
  <c r="AP45" i="280"/>
  <c r="AP10" i="280"/>
  <c r="AP11" i="280"/>
  <c r="AP12" i="280"/>
  <c r="AP43" i="280"/>
  <c r="AP40" i="280"/>
  <c r="AO29" i="273"/>
  <c r="AO30" i="273"/>
  <c r="AO184" i="273"/>
  <c r="AP106" i="273"/>
  <c r="AO102" i="273"/>
  <c r="AO103" i="273"/>
  <c r="AO107" i="273"/>
  <c r="AP108" i="273"/>
  <c r="AP185" i="273"/>
  <c r="AP186" i="273"/>
  <c r="AP39" i="280"/>
  <c r="AP41" i="280"/>
  <c r="AP44" i="280"/>
  <c r="AP46" i="280"/>
  <c r="AP48" i="280"/>
  <c r="AO246" i="280"/>
  <c r="AP261" i="280"/>
  <c r="AP51" i="280"/>
  <c r="AP132" i="280"/>
  <c r="AP133" i="280"/>
  <c r="AP150" i="280"/>
  <c r="AP144" i="280"/>
  <c r="AP145" i="280"/>
  <c r="AP172" i="280"/>
  <c r="AO233" i="280"/>
  <c r="AP216" i="280"/>
  <c r="AP210" i="280"/>
  <c r="AP211" i="280"/>
  <c r="AP238" i="280"/>
  <c r="AP180" i="280"/>
  <c r="AQ192" i="273"/>
  <c r="AQ191" i="273"/>
  <c r="AQ193" i="273"/>
  <c r="AQ195" i="280"/>
  <c r="AQ159" i="273"/>
  <c r="AQ160" i="273"/>
  <c r="AQ161" i="273"/>
  <c r="AQ45" i="280"/>
  <c r="AQ10" i="280"/>
  <c r="AQ11" i="280"/>
  <c r="AQ12" i="280"/>
  <c r="AQ43" i="280"/>
  <c r="AQ40" i="280"/>
  <c r="AP29" i="273"/>
  <c r="AP30" i="273"/>
  <c r="AP184" i="273"/>
  <c r="AQ106" i="273"/>
  <c r="AP102" i="273"/>
  <c r="AP103" i="273"/>
  <c r="AP107" i="273"/>
  <c r="AQ108" i="273"/>
  <c r="AQ185" i="273"/>
  <c r="AQ186" i="273"/>
  <c r="AQ39" i="280"/>
  <c r="F100" i="48"/>
  <c r="F20" i="280"/>
  <c r="AQ41" i="280"/>
  <c r="AQ44" i="280"/>
  <c r="AQ46" i="280"/>
  <c r="AQ48" i="280"/>
  <c r="AP246" i="280"/>
  <c r="AQ261" i="280"/>
  <c r="AQ51" i="280"/>
  <c r="AQ132" i="280"/>
  <c r="AQ133" i="280"/>
  <c r="AQ150" i="280"/>
  <c r="AQ144" i="280"/>
  <c r="AQ145" i="280"/>
  <c r="AQ172" i="280"/>
  <c r="AP233" i="280"/>
  <c r="AQ216" i="280"/>
  <c r="AQ210" i="280"/>
  <c r="AQ211" i="280"/>
  <c r="AQ238" i="280"/>
  <c r="AQ180" i="280"/>
  <c r="AR192" i="273"/>
  <c r="AR191" i="273"/>
  <c r="AR193" i="273"/>
  <c r="AR195" i="280"/>
  <c r="AR159" i="273"/>
  <c r="AR160" i="273"/>
  <c r="AR161" i="273"/>
  <c r="AR45" i="280"/>
  <c r="AR10" i="280"/>
  <c r="AR11" i="280"/>
  <c r="AR12" i="280"/>
  <c r="AR43" i="280"/>
  <c r="AR40" i="280"/>
  <c r="AQ29" i="273"/>
  <c r="AQ30" i="273"/>
  <c r="AQ184" i="273"/>
  <c r="AR106" i="273"/>
  <c r="AQ102" i="273"/>
  <c r="AQ103" i="273"/>
  <c r="AQ107" i="273"/>
  <c r="AR108" i="273"/>
  <c r="AR185" i="273"/>
  <c r="AR186" i="273"/>
  <c r="AR39" i="280"/>
  <c r="AR41" i="280"/>
  <c r="AR44" i="280"/>
  <c r="AR46" i="280"/>
  <c r="AR48" i="280"/>
  <c r="AQ246" i="280"/>
  <c r="AR261" i="280"/>
  <c r="AR51" i="280"/>
  <c r="AR132" i="280"/>
  <c r="AR133" i="280"/>
  <c r="AR150" i="280"/>
  <c r="AR144" i="280"/>
  <c r="AR145" i="280"/>
  <c r="AR172" i="280"/>
  <c r="AQ233" i="280"/>
  <c r="AR216" i="280"/>
  <c r="AR210" i="280"/>
  <c r="AR211" i="280"/>
  <c r="AR238" i="280"/>
  <c r="AR180" i="280"/>
  <c r="AS192" i="273"/>
  <c r="AS191" i="273"/>
  <c r="AS193" i="273"/>
  <c r="AS195" i="280"/>
  <c r="AS159" i="273"/>
  <c r="AS160" i="273"/>
  <c r="AS161" i="273"/>
  <c r="AS45" i="280"/>
  <c r="AS10" i="280"/>
  <c r="AS11" i="280"/>
  <c r="AS12" i="280"/>
  <c r="AS43" i="280"/>
  <c r="AS40" i="280"/>
  <c r="AR29" i="273"/>
  <c r="AR30" i="273"/>
  <c r="AR184" i="273"/>
  <c r="AS106" i="273"/>
  <c r="AR102" i="273"/>
  <c r="AR103" i="273"/>
  <c r="AR107" i="273"/>
  <c r="AS108" i="273"/>
  <c r="AS185" i="273"/>
  <c r="AS186" i="273"/>
  <c r="AS39" i="280"/>
  <c r="AS41" i="280"/>
  <c r="AS44" i="280"/>
  <c r="AS46" i="280"/>
  <c r="AS48" i="280"/>
  <c r="AR246" i="280"/>
  <c r="AS261" i="280"/>
  <c r="AS51" i="280"/>
  <c r="AS132" i="280"/>
  <c r="AS133" i="280"/>
  <c r="AS150" i="280"/>
  <c r="AS144" i="280"/>
  <c r="AS145" i="280"/>
  <c r="AS172" i="280"/>
  <c r="AR233" i="280"/>
  <c r="AS216" i="280"/>
  <c r="AS210" i="280"/>
  <c r="AS211" i="280"/>
  <c r="AS238" i="280"/>
  <c r="AS180" i="280"/>
  <c r="AT192" i="273"/>
  <c r="AT191" i="273"/>
  <c r="AT193" i="273"/>
  <c r="AT195" i="280"/>
  <c r="AT159" i="273"/>
  <c r="AT160" i="273"/>
  <c r="AT161" i="273"/>
  <c r="AT45" i="280"/>
  <c r="AT10" i="280"/>
  <c r="AT11" i="280"/>
  <c r="AT12" i="280"/>
  <c r="AT43" i="280"/>
  <c r="AT40" i="280"/>
  <c r="AS29" i="273"/>
  <c r="AS30" i="273"/>
  <c r="AS184" i="273"/>
  <c r="AT106" i="273"/>
  <c r="AS102" i="273"/>
  <c r="AS103" i="273"/>
  <c r="AS107" i="273"/>
  <c r="AT108" i="273"/>
  <c r="AT185" i="273"/>
  <c r="AT186" i="273"/>
  <c r="AT39" i="280"/>
  <c r="AT41" i="280"/>
  <c r="AT44" i="280"/>
  <c r="AT46" i="280"/>
  <c r="AT48" i="280"/>
  <c r="AS246" i="280"/>
  <c r="AT261" i="280"/>
  <c r="AT51" i="280"/>
  <c r="AT132" i="280"/>
  <c r="AT133" i="280"/>
  <c r="AT150" i="280"/>
  <c r="AT144" i="280"/>
  <c r="AT145" i="280"/>
  <c r="AT172" i="280"/>
  <c r="AS233" i="280"/>
  <c r="AT216" i="280"/>
  <c r="AT210" i="280"/>
  <c r="AT211" i="280"/>
  <c r="AT238" i="280"/>
  <c r="AT180" i="280"/>
  <c r="AU192" i="273"/>
  <c r="AU191" i="273"/>
  <c r="AU193" i="273"/>
  <c r="AU195" i="280"/>
  <c r="AU159" i="273"/>
  <c r="AU160" i="273"/>
  <c r="AU161" i="273"/>
  <c r="AU45" i="280"/>
  <c r="AU10" i="280"/>
  <c r="AU11" i="280"/>
  <c r="AU12" i="280"/>
  <c r="AU43" i="280"/>
  <c r="AU40" i="280"/>
  <c r="AT29" i="273"/>
  <c r="AT30" i="273"/>
  <c r="AT184" i="273"/>
  <c r="AU106" i="273"/>
  <c r="AT102" i="273"/>
  <c r="AT103" i="273"/>
  <c r="AT107" i="273"/>
  <c r="AU108" i="273"/>
  <c r="AU185" i="273"/>
  <c r="AU186" i="273"/>
  <c r="AU39" i="280"/>
  <c r="F101" i="48"/>
  <c r="F21" i="280"/>
  <c r="AU41" i="280"/>
  <c r="AU44" i="280"/>
  <c r="AU46" i="280"/>
  <c r="AU48" i="280"/>
  <c r="AT246" i="280"/>
  <c r="AU261" i="280"/>
  <c r="AU51" i="280"/>
  <c r="AU132" i="280"/>
  <c r="AU133" i="280"/>
  <c r="AU150" i="280"/>
  <c r="AU144" i="280"/>
  <c r="AU145" i="280"/>
  <c r="AU172" i="280"/>
  <c r="AT233" i="280"/>
  <c r="AU216" i="280"/>
  <c r="AU210" i="280"/>
  <c r="AU211" i="280"/>
  <c r="AU238" i="280"/>
  <c r="AU180" i="280"/>
  <c r="AV192" i="273"/>
  <c r="AV191" i="273"/>
  <c r="AV193" i="273"/>
  <c r="AV195" i="280"/>
  <c r="AV159" i="273"/>
  <c r="AV160" i="273"/>
  <c r="AV161" i="273"/>
  <c r="AV45" i="280"/>
  <c r="AV10" i="280"/>
  <c r="AV11" i="280"/>
  <c r="AV12" i="280"/>
  <c r="AV43" i="280"/>
  <c r="AV40" i="280"/>
  <c r="AU29" i="273"/>
  <c r="AU30" i="273"/>
  <c r="AU184" i="273"/>
  <c r="AV106" i="273"/>
  <c r="AU102" i="273"/>
  <c r="AU103" i="273"/>
  <c r="AU107" i="273"/>
  <c r="AV108" i="273"/>
  <c r="AV185" i="273"/>
  <c r="AV186" i="273"/>
  <c r="AV39" i="280"/>
  <c r="AV41" i="280"/>
  <c r="AV44" i="280"/>
  <c r="AV46" i="280"/>
  <c r="AV48" i="280"/>
  <c r="AU246" i="280"/>
  <c r="AV261" i="280"/>
  <c r="AV51" i="280"/>
  <c r="AV132" i="280"/>
  <c r="AV133" i="280"/>
  <c r="AV150" i="280"/>
  <c r="AV144" i="280"/>
  <c r="AV145" i="280"/>
  <c r="AV172" i="280"/>
  <c r="AU233" i="280"/>
  <c r="AV216" i="280"/>
  <c r="AV210" i="280"/>
  <c r="AV211" i="280"/>
  <c r="AV238" i="280"/>
  <c r="AV180" i="280"/>
  <c r="AW192" i="273"/>
  <c r="AW191" i="273"/>
  <c r="AW193" i="273"/>
  <c r="AW195" i="280"/>
  <c r="AW159" i="273"/>
  <c r="AW160" i="273"/>
  <c r="AW161" i="273"/>
  <c r="AW45" i="280"/>
  <c r="AW10" i="280"/>
  <c r="AW11" i="280"/>
  <c r="AW12" i="280"/>
  <c r="AW43" i="280"/>
  <c r="AW40" i="280"/>
  <c r="AV29" i="273"/>
  <c r="AV30" i="273"/>
  <c r="AV184" i="273"/>
  <c r="AW106" i="273"/>
  <c r="AV102" i="273"/>
  <c r="AV103" i="273"/>
  <c r="AV107" i="273"/>
  <c r="AW108" i="273"/>
  <c r="AW185" i="273"/>
  <c r="AW186" i="273"/>
  <c r="AW39" i="280"/>
  <c r="AW41" i="280"/>
  <c r="AW44" i="280"/>
  <c r="AW46" i="280"/>
  <c r="AW48" i="280"/>
  <c r="AV246" i="280"/>
  <c r="AW261" i="280"/>
  <c r="AW51" i="280"/>
  <c r="AW132" i="280"/>
  <c r="AW133" i="280"/>
  <c r="AW150" i="280"/>
  <c r="AW144" i="280"/>
  <c r="AW145" i="280"/>
  <c r="AW172" i="280"/>
  <c r="AV233" i="280"/>
  <c r="AW216" i="280"/>
  <c r="AW210" i="280"/>
  <c r="AW211" i="280"/>
  <c r="AW238" i="280"/>
  <c r="AW180" i="280"/>
  <c r="AX192" i="273"/>
  <c r="AX191" i="273"/>
  <c r="AX193" i="273"/>
  <c r="AX195" i="280"/>
  <c r="AX159" i="273"/>
  <c r="AX160" i="273"/>
  <c r="AX161" i="273"/>
  <c r="AX45" i="280"/>
  <c r="AX10" i="280"/>
  <c r="AX11" i="280"/>
  <c r="AX12" i="280"/>
  <c r="AX43" i="280"/>
  <c r="AX40" i="280"/>
  <c r="AW29" i="273"/>
  <c r="AW30" i="273"/>
  <c r="AW184" i="273"/>
  <c r="AX106" i="273"/>
  <c r="AW102" i="273"/>
  <c r="AW103" i="273"/>
  <c r="AW107" i="273"/>
  <c r="AX108" i="273"/>
  <c r="AX185" i="273"/>
  <c r="AX186" i="273"/>
  <c r="AX39" i="280"/>
  <c r="AX41" i="280"/>
  <c r="AX44" i="280"/>
  <c r="AX46" i="280"/>
  <c r="AX48" i="280"/>
  <c r="AW246" i="280"/>
  <c r="AX261" i="280"/>
  <c r="AX51" i="280"/>
  <c r="AX132" i="280"/>
  <c r="AX133" i="280"/>
  <c r="AX150" i="280"/>
  <c r="AX144" i="280"/>
  <c r="AX145" i="280"/>
  <c r="AX172" i="280"/>
  <c r="AW233" i="280"/>
  <c r="AX216" i="280"/>
  <c r="AX210" i="280"/>
  <c r="AX211" i="280"/>
  <c r="AX238" i="280"/>
  <c r="AX180" i="280"/>
  <c r="AY192" i="273"/>
  <c r="AY191" i="273"/>
  <c r="AY193" i="273"/>
  <c r="AY195" i="280"/>
  <c r="AY159" i="273"/>
  <c r="AY160" i="273"/>
  <c r="AY161" i="273"/>
  <c r="AY45" i="280"/>
  <c r="AY10" i="280"/>
  <c r="AY11" i="280"/>
  <c r="AY12" i="280"/>
  <c r="AY43" i="280"/>
  <c r="AY40" i="280"/>
  <c r="AX29" i="273"/>
  <c r="AX30" i="273"/>
  <c r="AX184" i="273"/>
  <c r="AY106" i="273"/>
  <c r="AX102" i="273"/>
  <c r="AX103" i="273"/>
  <c r="AX107" i="273"/>
  <c r="AY108" i="273"/>
  <c r="AY185" i="273"/>
  <c r="AY186" i="273"/>
  <c r="AY39" i="280"/>
  <c r="F102" i="48"/>
  <c r="F22" i="280"/>
  <c r="AY41" i="280"/>
  <c r="AY44" i="280"/>
  <c r="AY46" i="280"/>
  <c r="AY48" i="280"/>
  <c r="AX246" i="280"/>
  <c r="AY261" i="280"/>
  <c r="AY51" i="280"/>
  <c r="AY132" i="280"/>
  <c r="AY133" i="280"/>
  <c r="AY150" i="280"/>
  <c r="AY144" i="280"/>
  <c r="AY145" i="280"/>
  <c r="AY172" i="280"/>
  <c r="AX233" i="280"/>
  <c r="AY216" i="280"/>
  <c r="AY210" i="280"/>
  <c r="AY211" i="280"/>
  <c r="AY238" i="280"/>
  <c r="AY180" i="280"/>
  <c r="AZ192" i="273"/>
  <c r="AZ191" i="273"/>
  <c r="AZ193" i="273"/>
  <c r="AZ195" i="280"/>
  <c r="AZ159" i="273"/>
  <c r="AZ160" i="273"/>
  <c r="AZ161" i="273"/>
  <c r="AZ45" i="280"/>
  <c r="AZ10" i="280"/>
  <c r="AZ11" i="280"/>
  <c r="AZ12" i="280"/>
  <c r="AZ43" i="280"/>
  <c r="AZ40" i="280"/>
  <c r="AY29" i="273"/>
  <c r="AY30" i="273"/>
  <c r="AY184" i="273"/>
  <c r="AZ106" i="273"/>
  <c r="AY102" i="273"/>
  <c r="AY103" i="273"/>
  <c r="AY107" i="273"/>
  <c r="AZ108" i="273"/>
  <c r="AZ185" i="273"/>
  <c r="AZ186" i="273"/>
  <c r="AZ39" i="280"/>
  <c r="AZ41" i="280"/>
  <c r="AZ44" i="280"/>
  <c r="AZ46" i="280"/>
  <c r="AZ48" i="280"/>
  <c r="AY246" i="280"/>
  <c r="AZ261" i="280"/>
  <c r="AZ51" i="280"/>
  <c r="AZ132" i="280"/>
  <c r="AZ133" i="280"/>
  <c r="AZ150" i="280"/>
  <c r="AZ144" i="280"/>
  <c r="AZ145" i="280"/>
  <c r="AZ172" i="280"/>
  <c r="AY233" i="280"/>
  <c r="AZ216" i="280"/>
  <c r="AZ210" i="280"/>
  <c r="AZ211" i="280"/>
  <c r="AZ238" i="280"/>
  <c r="AZ180" i="280"/>
  <c r="BA192" i="273"/>
  <c r="BA191" i="273"/>
  <c r="BA193" i="273"/>
  <c r="BA195" i="280"/>
  <c r="BA159" i="273"/>
  <c r="BA160" i="273"/>
  <c r="BA161" i="273"/>
  <c r="BA45" i="280"/>
  <c r="BA10" i="280"/>
  <c r="BA11" i="280"/>
  <c r="BA12" i="280"/>
  <c r="BA43" i="280"/>
  <c r="BA40" i="280"/>
  <c r="AZ29" i="273"/>
  <c r="AZ30" i="273"/>
  <c r="AZ184" i="273"/>
  <c r="BA106" i="273"/>
  <c r="AZ102" i="273"/>
  <c r="AZ103" i="273"/>
  <c r="AZ107" i="273"/>
  <c r="BA108" i="273"/>
  <c r="BA185" i="273"/>
  <c r="BA186" i="273"/>
  <c r="BA39" i="280"/>
  <c r="BA41" i="280"/>
  <c r="BA44" i="280"/>
  <c r="BA46" i="280"/>
  <c r="BA48" i="280"/>
  <c r="AZ246" i="280"/>
  <c r="BA261" i="280"/>
  <c r="BA51" i="280"/>
  <c r="BA132" i="280"/>
  <c r="BA133" i="280"/>
  <c r="BA150" i="280"/>
  <c r="BA144" i="280"/>
  <c r="BA145" i="280"/>
  <c r="BA172" i="280"/>
  <c r="AZ233" i="280"/>
  <c r="BA216" i="280"/>
  <c r="BA210" i="280"/>
  <c r="BA211" i="280"/>
  <c r="BA238" i="280"/>
  <c r="BA180" i="280"/>
  <c r="BB192" i="273"/>
  <c r="BB191" i="273"/>
  <c r="BB193" i="273"/>
  <c r="BB195" i="280"/>
  <c r="BB159" i="273"/>
  <c r="BB160" i="273"/>
  <c r="BB161" i="273"/>
  <c r="BB45" i="280"/>
  <c r="BB10" i="280"/>
  <c r="BB11" i="280"/>
  <c r="BB12" i="280"/>
  <c r="BB43" i="280"/>
  <c r="BB40" i="280"/>
  <c r="BA29" i="273"/>
  <c r="BA30" i="273"/>
  <c r="BA184" i="273"/>
  <c r="BB106" i="273"/>
  <c r="BA102" i="273"/>
  <c r="BA103" i="273"/>
  <c r="BA107" i="273"/>
  <c r="BB108" i="273"/>
  <c r="BB185" i="273"/>
  <c r="BB186" i="273"/>
  <c r="BB39" i="280"/>
  <c r="BB41" i="280"/>
  <c r="BB44" i="280"/>
  <c r="BB46" i="280"/>
  <c r="BB48" i="280"/>
  <c r="BA246" i="280"/>
  <c r="BB261" i="280"/>
  <c r="BB51" i="280"/>
  <c r="BB132" i="280"/>
  <c r="BB133" i="280"/>
  <c r="BB150" i="280"/>
  <c r="BB144" i="280"/>
  <c r="BB145" i="280"/>
  <c r="BB172" i="280"/>
  <c r="BA233" i="280"/>
  <c r="BB216" i="280"/>
  <c r="BB210" i="280"/>
  <c r="BB211" i="280"/>
  <c r="BB238" i="280"/>
  <c r="BB180" i="280"/>
  <c r="BC192" i="273"/>
  <c r="BC191" i="273"/>
  <c r="BC193" i="273"/>
  <c r="BC195" i="280"/>
  <c r="BC159" i="273"/>
  <c r="BC160" i="273"/>
  <c r="BC161" i="273"/>
  <c r="BC45" i="280"/>
  <c r="BC10" i="280"/>
  <c r="BC11" i="280"/>
  <c r="BC12" i="280"/>
  <c r="BC43" i="280"/>
  <c r="BC40" i="280"/>
  <c r="BB29" i="273"/>
  <c r="BB30" i="273"/>
  <c r="BB184" i="273"/>
  <c r="BC106" i="273"/>
  <c r="BB102" i="273"/>
  <c r="BB103" i="273"/>
  <c r="BB107" i="273"/>
  <c r="BC108" i="273"/>
  <c r="BC185" i="273"/>
  <c r="BC186" i="273"/>
  <c r="BC39" i="280"/>
  <c r="F103" i="48"/>
  <c r="F23" i="280"/>
  <c r="BC41" i="280"/>
  <c r="BC44" i="280"/>
  <c r="BC46" i="280"/>
  <c r="BC48" i="280"/>
  <c r="BB246" i="280"/>
  <c r="BC261" i="280"/>
  <c r="BC51" i="280"/>
  <c r="BC132" i="280"/>
  <c r="BC133" i="280"/>
  <c r="BC150" i="280"/>
  <c r="BC144" i="280"/>
  <c r="BC145" i="280"/>
  <c r="BC172" i="280"/>
  <c r="BB233" i="280"/>
  <c r="BC216" i="280"/>
  <c r="BC210" i="280"/>
  <c r="BC211" i="280"/>
  <c r="BC238" i="280"/>
  <c r="BC180" i="280"/>
  <c r="BD192" i="273"/>
  <c r="BD191" i="273"/>
  <c r="BD193" i="273"/>
  <c r="BD195" i="280"/>
  <c r="BD159" i="273"/>
  <c r="BD160" i="273"/>
  <c r="BD161" i="273"/>
  <c r="BD45" i="280"/>
  <c r="BD10" i="280"/>
  <c r="BD11" i="280"/>
  <c r="BD12" i="280"/>
  <c r="BD43" i="280"/>
  <c r="BD40" i="280"/>
  <c r="BC29" i="273"/>
  <c r="BC30" i="273"/>
  <c r="BC184" i="273"/>
  <c r="BD106" i="273"/>
  <c r="BC102" i="273"/>
  <c r="BC103" i="273"/>
  <c r="BC107" i="273"/>
  <c r="BD108" i="273"/>
  <c r="BD185" i="273"/>
  <c r="BD186" i="273"/>
  <c r="BD39" i="280"/>
  <c r="BD41" i="280"/>
  <c r="BD44" i="280"/>
  <c r="BD46" i="280"/>
  <c r="BD48" i="280"/>
  <c r="BC246" i="280"/>
  <c r="BD261" i="280"/>
  <c r="BD51" i="280"/>
  <c r="BD132" i="280"/>
  <c r="BD133" i="280"/>
  <c r="BD150" i="280"/>
  <c r="BD144" i="280"/>
  <c r="BD145" i="280"/>
  <c r="BD172" i="280"/>
  <c r="BC233" i="280"/>
  <c r="BD216" i="280"/>
  <c r="BD210" i="280"/>
  <c r="BD211" i="280"/>
  <c r="BD238" i="280"/>
  <c r="BD180" i="280"/>
  <c r="BE192" i="273"/>
  <c r="BE191" i="273"/>
  <c r="BE193" i="273"/>
  <c r="BE195" i="280"/>
  <c r="BE159" i="273"/>
  <c r="BE160" i="273"/>
  <c r="BE161" i="273"/>
  <c r="BE45" i="280"/>
  <c r="BE10" i="280"/>
  <c r="BE11" i="280"/>
  <c r="BE12" i="280"/>
  <c r="BE43" i="280"/>
  <c r="BE40" i="280"/>
  <c r="BD29" i="273"/>
  <c r="BD30" i="273"/>
  <c r="BD184" i="273"/>
  <c r="BE106" i="273"/>
  <c r="BD102" i="273"/>
  <c r="BD103" i="273"/>
  <c r="BD107" i="273"/>
  <c r="BE108" i="273"/>
  <c r="BE185" i="273"/>
  <c r="BE186" i="273"/>
  <c r="BE39" i="280"/>
  <c r="BE41" i="280"/>
  <c r="BE44" i="280"/>
  <c r="BE46" i="280"/>
  <c r="BE48" i="280"/>
  <c r="BD246" i="280"/>
  <c r="BE261" i="280"/>
  <c r="BE51" i="280"/>
  <c r="BE132" i="280"/>
  <c r="BE133" i="280"/>
  <c r="BE150" i="280"/>
  <c r="BE144" i="280"/>
  <c r="BE145" i="280"/>
  <c r="BE172" i="280"/>
  <c r="BD233" i="280"/>
  <c r="BE216" i="280"/>
  <c r="BE210" i="280"/>
  <c r="BE211" i="280"/>
  <c r="BE238" i="280"/>
  <c r="BE180" i="280"/>
  <c r="BF192" i="273"/>
  <c r="BF191" i="273"/>
  <c r="BF193" i="273"/>
  <c r="BF195" i="280"/>
  <c r="BF159" i="273"/>
  <c r="BF160" i="273"/>
  <c r="BF161" i="273"/>
  <c r="BF45" i="280"/>
  <c r="BF10" i="280"/>
  <c r="BF11" i="280"/>
  <c r="BF12" i="280"/>
  <c r="BF43" i="280"/>
  <c r="BF40" i="280"/>
  <c r="BE29" i="273"/>
  <c r="BE30" i="273"/>
  <c r="BE184" i="273"/>
  <c r="BF106" i="273"/>
  <c r="BE102" i="273"/>
  <c r="BE103" i="273"/>
  <c r="BE107" i="273"/>
  <c r="BF108" i="273"/>
  <c r="BF185" i="273"/>
  <c r="BF186" i="273"/>
  <c r="BF39" i="280"/>
  <c r="BF41" i="280"/>
  <c r="BF44" i="280"/>
  <c r="BF46" i="280"/>
  <c r="BF48" i="280"/>
  <c r="BE246" i="280"/>
  <c r="BF261" i="280"/>
  <c r="BF51" i="280"/>
  <c r="BF132" i="280"/>
  <c r="BF133" i="280"/>
  <c r="BF150" i="280"/>
  <c r="BF144" i="280"/>
  <c r="BF145" i="280"/>
  <c r="BF172" i="280"/>
  <c r="BE233" i="280"/>
  <c r="BF216" i="280"/>
  <c r="BF210" i="280"/>
  <c r="BF211" i="280"/>
  <c r="BF238" i="280"/>
  <c r="BF180" i="280"/>
  <c r="BG192" i="273"/>
  <c r="BG191" i="273"/>
  <c r="BG193" i="273"/>
  <c r="BG195" i="280"/>
  <c r="BG159" i="273"/>
  <c r="BG160" i="273"/>
  <c r="BG161" i="273"/>
  <c r="BG45" i="280"/>
  <c r="BG10" i="280"/>
  <c r="BG11" i="280"/>
  <c r="BG12" i="280"/>
  <c r="BG43" i="280"/>
  <c r="BG40" i="280"/>
  <c r="BF29" i="273"/>
  <c r="BF30" i="273"/>
  <c r="BF184" i="273"/>
  <c r="BG106" i="273"/>
  <c r="BF102" i="273"/>
  <c r="BF103" i="273"/>
  <c r="BF107" i="273"/>
  <c r="BG108" i="273"/>
  <c r="BG185" i="273"/>
  <c r="BG186" i="273"/>
  <c r="BG39" i="280"/>
  <c r="F104" i="48"/>
  <c r="F24" i="280"/>
  <c r="BG41" i="280"/>
  <c r="BG44" i="280"/>
  <c r="BG46" i="280"/>
  <c r="BG48" i="280"/>
  <c r="BF246" i="280"/>
  <c r="BG261" i="280"/>
  <c r="BG51" i="280"/>
  <c r="BG132" i="280"/>
  <c r="BG133" i="280"/>
  <c r="BG150" i="280"/>
  <c r="BG144" i="280"/>
  <c r="BG145" i="280"/>
  <c r="BG172" i="280"/>
  <c r="BF233" i="280"/>
  <c r="BG216" i="280"/>
  <c r="BG210" i="280"/>
  <c r="BG211" i="280"/>
  <c r="BG238" i="280"/>
  <c r="BG180" i="280"/>
  <c r="BH192" i="273"/>
  <c r="BH191" i="273"/>
  <c r="BH193" i="273"/>
  <c r="BH195" i="280"/>
  <c r="BH159" i="273"/>
  <c r="BH160" i="273"/>
  <c r="BH161" i="273"/>
  <c r="BH45" i="280"/>
  <c r="BH10" i="280"/>
  <c r="BH11" i="280"/>
  <c r="BH12" i="280"/>
  <c r="BH43" i="280"/>
  <c r="BH40" i="280"/>
  <c r="BG29" i="273"/>
  <c r="BG30" i="273"/>
  <c r="BG184" i="273"/>
  <c r="BH106" i="273"/>
  <c r="BG102" i="273"/>
  <c r="BG103" i="273"/>
  <c r="BG107" i="273"/>
  <c r="BH108" i="273"/>
  <c r="BH185" i="273"/>
  <c r="BH186" i="273"/>
  <c r="BH39" i="280"/>
  <c r="BH41" i="280"/>
  <c r="BH44" i="280"/>
  <c r="BH46" i="280"/>
  <c r="BH48" i="280"/>
  <c r="BG246" i="280"/>
  <c r="BH261" i="280"/>
  <c r="BH51" i="280"/>
  <c r="BH132" i="280"/>
  <c r="BH133" i="280"/>
  <c r="BH150" i="280"/>
  <c r="BH144" i="280"/>
  <c r="BH145" i="280"/>
  <c r="BH172" i="280"/>
  <c r="BG233" i="280"/>
  <c r="BH216" i="280"/>
  <c r="BH210" i="280"/>
  <c r="BH211" i="280"/>
  <c r="BH238" i="280"/>
  <c r="BH180" i="280"/>
  <c r="BI192" i="273"/>
  <c r="BI191" i="273"/>
  <c r="BI193" i="273"/>
  <c r="BI195" i="280"/>
  <c r="BI159" i="273"/>
  <c r="BI160" i="273"/>
  <c r="BI161" i="273"/>
  <c r="BI45" i="280"/>
  <c r="BI10" i="280"/>
  <c r="BI11" i="280"/>
  <c r="BI12" i="280"/>
  <c r="BI43" i="280"/>
  <c r="BI40" i="280"/>
  <c r="BH29" i="273"/>
  <c r="BH30" i="273"/>
  <c r="BH184" i="273"/>
  <c r="BI106" i="273"/>
  <c r="BH102" i="273"/>
  <c r="BH103" i="273"/>
  <c r="BH107" i="273"/>
  <c r="BI108" i="273"/>
  <c r="BI185" i="273"/>
  <c r="BI186" i="273"/>
  <c r="BI39" i="280"/>
  <c r="BI41" i="280"/>
  <c r="BI44" i="280"/>
  <c r="BI46" i="280"/>
  <c r="BI48" i="280"/>
  <c r="BH246" i="280"/>
  <c r="BI261" i="280"/>
  <c r="BI51" i="280"/>
  <c r="BI132" i="280"/>
  <c r="BI133" i="280"/>
  <c r="BI150" i="280"/>
  <c r="BI144" i="280"/>
  <c r="BI145" i="280"/>
  <c r="BI172" i="280"/>
  <c r="BH233" i="280"/>
  <c r="BI216" i="280"/>
  <c r="BI210" i="280"/>
  <c r="BI211" i="280"/>
  <c r="BI238" i="280"/>
  <c r="BI180" i="280"/>
  <c r="BJ192" i="273"/>
  <c r="BJ191" i="273"/>
  <c r="BJ193" i="273"/>
  <c r="BJ195" i="280"/>
  <c r="BJ159" i="273"/>
  <c r="BJ160" i="273"/>
  <c r="BJ161" i="273"/>
  <c r="BJ45" i="280"/>
  <c r="BJ10" i="280"/>
  <c r="BJ11" i="280"/>
  <c r="BJ12" i="280"/>
  <c r="BJ43" i="280"/>
  <c r="BJ40" i="280"/>
  <c r="BI29" i="273"/>
  <c r="BI30" i="273"/>
  <c r="BI184" i="273"/>
  <c r="BJ106" i="273"/>
  <c r="BI102" i="273"/>
  <c r="BI103" i="273"/>
  <c r="BI107" i="273"/>
  <c r="BJ108" i="273"/>
  <c r="BJ185" i="273"/>
  <c r="BJ186" i="273"/>
  <c r="BJ39" i="280"/>
  <c r="BJ41" i="280"/>
  <c r="BJ44" i="280"/>
  <c r="BJ46" i="280"/>
  <c r="BJ48" i="280"/>
  <c r="BI246" i="280"/>
  <c r="BJ261" i="280"/>
  <c r="BJ51" i="280"/>
  <c r="BJ132" i="280"/>
  <c r="BJ133" i="280"/>
  <c r="BJ150" i="280"/>
  <c r="BJ144" i="280"/>
  <c r="BJ145" i="280"/>
  <c r="BJ172" i="280"/>
  <c r="BI233" i="280"/>
  <c r="BJ216" i="280"/>
  <c r="BJ210" i="280"/>
  <c r="BJ211" i="280"/>
  <c r="BJ238" i="280"/>
  <c r="BJ180" i="280"/>
  <c r="BK192" i="273"/>
  <c r="BK191" i="273"/>
  <c r="BK193" i="273"/>
  <c r="BK195" i="280"/>
  <c r="BK159" i="273"/>
  <c r="BK160" i="273"/>
  <c r="BK161" i="273"/>
  <c r="BK45" i="280"/>
  <c r="BK10" i="280"/>
  <c r="BK11" i="280"/>
  <c r="BK12" i="280"/>
  <c r="BK43" i="280"/>
  <c r="BK40" i="280"/>
  <c r="BJ29" i="273"/>
  <c r="BJ30" i="273"/>
  <c r="BJ184" i="273"/>
  <c r="BK106" i="273"/>
  <c r="BJ102" i="273"/>
  <c r="BJ103" i="273"/>
  <c r="BJ107" i="273"/>
  <c r="BK108" i="273"/>
  <c r="BK185" i="273"/>
  <c r="BK186" i="273"/>
  <c r="BK39" i="280"/>
  <c r="F105" i="48"/>
  <c r="F25" i="280"/>
  <c r="BK41" i="280"/>
  <c r="BK44" i="280"/>
  <c r="BK46" i="280"/>
  <c r="BK48" i="280"/>
  <c r="BJ246" i="280"/>
  <c r="BK261" i="280"/>
  <c r="BK51" i="280"/>
  <c r="BK132" i="280"/>
  <c r="BK133" i="280"/>
  <c r="BK150" i="280"/>
  <c r="BK144" i="280"/>
  <c r="BK145" i="280"/>
  <c r="BK172" i="280"/>
  <c r="BJ233" i="280"/>
  <c r="BK216" i="280"/>
  <c r="BK210" i="280"/>
  <c r="BK211" i="280"/>
  <c r="BK238" i="280"/>
  <c r="BK180" i="280"/>
  <c r="BL192" i="273"/>
  <c r="BL191" i="273"/>
  <c r="BL193" i="273"/>
  <c r="BL195" i="280"/>
  <c r="BL159" i="273"/>
  <c r="BL160" i="273"/>
  <c r="BL161" i="273"/>
  <c r="BL45" i="280"/>
  <c r="BL10" i="280"/>
  <c r="BL11" i="280"/>
  <c r="BL12" i="280"/>
  <c r="BL43" i="280"/>
  <c r="BL40" i="280"/>
  <c r="BK29" i="273"/>
  <c r="BK30" i="273"/>
  <c r="BK184" i="273"/>
  <c r="BL106" i="273"/>
  <c r="BK102" i="273"/>
  <c r="BK103" i="273"/>
  <c r="BK107" i="273"/>
  <c r="BL108" i="273"/>
  <c r="BL185" i="273"/>
  <c r="BL186" i="273"/>
  <c r="BL39" i="280"/>
  <c r="BL41" i="280"/>
  <c r="BL44" i="280"/>
  <c r="BL46" i="280"/>
  <c r="BL48" i="280"/>
  <c r="BK246" i="280"/>
  <c r="BL261" i="280"/>
  <c r="BL51" i="280"/>
  <c r="BL132" i="280"/>
  <c r="BL133" i="280"/>
  <c r="BL150" i="280"/>
  <c r="BL144" i="280"/>
  <c r="BL145" i="280"/>
  <c r="BL172" i="280"/>
  <c r="BK233" i="280"/>
  <c r="BL216" i="280"/>
  <c r="BL210" i="280"/>
  <c r="BL211" i="280"/>
  <c r="BL238" i="280"/>
  <c r="BL180" i="280"/>
  <c r="BM192" i="273"/>
  <c r="BM191" i="273"/>
  <c r="BM193" i="273"/>
  <c r="BM195" i="280"/>
  <c r="BM159" i="273"/>
  <c r="BM160" i="273"/>
  <c r="BM161" i="273"/>
  <c r="BM45" i="280"/>
  <c r="BM10" i="280"/>
  <c r="BM11" i="280"/>
  <c r="BM12" i="280"/>
  <c r="BM43" i="280"/>
  <c r="BM40" i="280"/>
  <c r="BL29" i="273"/>
  <c r="BL30" i="273"/>
  <c r="BL184" i="273"/>
  <c r="BM106" i="273"/>
  <c r="BL102" i="273"/>
  <c r="BL103" i="273"/>
  <c r="BL107" i="273"/>
  <c r="BM108" i="273"/>
  <c r="BM185" i="273"/>
  <c r="BM186" i="273"/>
  <c r="BM39" i="280"/>
  <c r="BM41" i="280"/>
  <c r="BM44" i="280"/>
  <c r="BM46" i="280"/>
  <c r="BM48" i="280"/>
  <c r="BL246" i="280"/>
  <c r="BM261" i="280"/>
  <c r="BM51" i="280"/>
  <c r="BM132" i="280"/>
  <c r="BM133" i="280"/>
  <c r="BM150" i="280"/>
  <c r="BM144" i="280"/>
  <c r="BM145" i="280"/>
  <c r="BM172" i="280"/>
  <c r="BL233" i="280"/>
  <c r="BM216" i="280"/>
  <c r="BM210" i="280"/>
  <c r="BM211" i="280"/>
  <c r="BM238" i="280"/>
  <c r="BM180" i="280"/>
  <c r="BN192" i="273"/>
  <c r="BN191" i="273"/>
  <c r="BN193" i="273"/>
  <c r="BN195" i="280"/>
  <c r="BN159" i="273"/>
  <c r="BN160" i="273"/>
  <c r="BN161" i="273"/>
  <c r="BN45" i="280"/>
  <c r="BN10" i="280"/>
  <c r="BN11" i="280"/>
  <c r="BN12" i="280"/>
  <c r="BN43" i="280"/>
  <c r="BN40" i="280"/>
  <c r="BM29" i="273"/>
  <c r="BM30" i="273"/>
  <c r="BM184" i="273"/>
  <c r="BN106" i="273"/>
  <c r="BM102" i="273"/>
  <c r="BM103" i="273"/>
  <c r="BM107" i="273"/>
  <c r="BN108" i="273"/>
  <c r="BN185" i="273"/>
  <c r="BN186" i="273"/>
  <c r="BN39" i="280"/>
  <c r="BN41" i="280"/>
  <c r="BN44" i="280"/>
  <c r="BN46" i="280"/>
  <c r="BN48" i="280"/>
  <c r="BM246" i="280"/>
  <c r="BN261" i="280"/>
  <c r="BN51" i="280"/>
  <c r="BN132" i="280"/>
  <c r="BN133" i="280"/>
  <c r="BN150" i="280"/>
  <c r="BN144" i="280"/>
  <c r="BN145" i="280"/>
  <c r="BN172" i="280"/>
  <c r="BM233" i="280"/>
  <c r="BN216" i="280"/>
  <c r="BN210" i="280"/>
  <c r="BN211" i="280"/>
  <c r="BN238" i="280"/>
  <c r="BN180" i="280"/>
  <c r="BO192" i="273"/>
  <c r="BO191" i="273"/>
  <c r="BO193" i="273"/>
  <c r="BO195" i="280"/>
  <c r="BO159" i="273"/>
  <c r="BO160" i="273"/>
  <c r="BO161" i="273"/>
  <c r="BO45" i="280"/>
  <c r="BO46" i="280"/>
  <c r="BO48" i="280"/>
  <c r="BN246" i="280"/>
  <c r="BO261" i="280"/>
  <c r="BO51" i="280"/>
  <c r="BO132" i="280"/>
  <c r="BO133" i="280"/>
  <c r="BO150" i="280"/>
  <c r="BO144" i="280"/>
  <c r="BO145" i="280"/>
  <c r="BO172" i="280"/>
  <c r="BN233" i="280"/>
  <c r="BO216" i="280"/>
  <c r="BO210" i="280"/>
  <c r="BO211" i="280"/>
  <c r="BO238" i="280"/>
  <c r="BO180" i="280"/>
  <c r="BP192" i="273"/>
  <c r="BP191" i="273"/>
  <c r="BP193" i="273"/>
  <c r="BP195" i="280"/>
  <c r="BP159" i="273"/>
  <c r="BP160" i="273"/>
  <c r="BP161" i="273"/>
  <c r="BP45" i="280"/>
  <c r="BP46" i="280"/>
  <c r="BP48" i="280"/>
  <c r="BO246" i="280"/>
  <c r="BP261" i="280"/>
  <c r="BP51" i="280"/>
  <c r="BP132" i="280"/>
  <c r="BP133" i="280"/>
  <c r="BP150" i="280"/>
  <c r="BP144" i="280"/>
  <c r="BP145" i="280"/>
  <c r="BP172" i="280"/>
  <c r="BO233" i="280"/>
  <c r="BP216" i="280"/>
  <c r="BP210" i="280"/>
  <c r="BP211" i="280"/>
  <c r="BP238" i="280"/>
  <c r="BP180" i="280"/>
  <c r="BQ192" i="273"/>
  <c r="BQ191" i="273"/>
  <c r="BQ193" i="273"/>
  <c r="BQ195" i="280"/>
  <c r="BQ159" i="273"/>
  <c r="BQ160" i="273"/>
  <c r="BQ161" i="273"/>
  <c r="BQ45" i="280"/>
  <c r="BQ46" i="280"/>
  <c r="BQ48" i="280"/>
  <c r="BP246" i="280"/>
  <c r="BQ261" i="280"/>
  <c r="BQ51" i="280"/>
  <c r="BQ132" i="280"/>
  <c r="BQ133" i="280"/>
  <c r="BQ150" i="280"/>
  <c r="BQ144" i="280"/>
  <c r="BQ145" i="280"/>
  <c r="BQ172" i="280"/>
  <c r="BP233" i="280"/>
  <c r="BQ216" i="280"/>
  <c r="BQ210" i="280"/>
  <c r="BQ211" i="280"/>
  <c r="BQ238" i="280"/>
  <c r="BQ180" i="280"/>
  <c r="BR192" i="273"/>
  <c r="BR191" i="273"/>
  <c r="BR193" i="273"/>
  <c r="BR195" i="280"/>
  <c r="BR159" i="273"/>
  <c r="BR160" i="273"/>
  <c r="BR161" i="273"/>
  <c r="BR45" i="280"/>
  <c r="BR46" i="280"/>
  <c r="BR48" i="280"/>
  <c r="BQ246" i="280"/>
  <c r="BR261" i="280"/>
  <c r="BR51" i="280"/>
  <c r="BR132" i="280"/>
  <c r="BR133" i="280"/>
  <c r="BR150" i="280"/>
  <c r="BR144" i="280"/>
  <c r="BR145" i="280"/>
  <c r="BR172" i="280"/>
  <c r="BQ233" i="280"/>
  <c r="BR216" i="280"/>
  <c r="BR210" i="280"/>
  <c r="BR211" i="280"/>
  <c r="BR238" i="280"/>
  <c r="BR180" i="280"/>
  <c r="BS192" i="273"/>
  <c r="BS191" i="273"/>
  <c r="BS193" i="273"/>
  <c r="BS195" i="280"/>
  <c r="BS159" i="273"/>
  <c r="BS160" i="273"/>
  <c r="BS161" i="273"/>
  <c r="BS45" i="280"/>
  <c r="BS46" i="280"/>
  <c r="BS48" i="280"/>
  <c r="BR246" i="280"/>
  <c r="BS261" i="280"/>
  <c r="BS51" i="280"/>
  <c r="BS132" i="280"/>
  <c r="BS133" i="280"/>
  <c r="BS150" i="280"/>
  <c r="BS144" i="280"/>
  <c r="BS145" i="280"/>
  <c r="BS172" i="280"/>
  <c r="BR233" i="280"/>
  <c r="BS216" i="280"/>
  <c r="BS210" i="280"/>
  <c r="BS211" i="280"/>
  <c r="BS238" i="280"/>
  <c r="BS180" i="280"/>
  <c r="BT192" i="273"/>
  <c r="BT191" i="273"/>
  <c r="BT193" i="273"/>
  <c r="BT195" i="280"/>
  <c r="BT159" i="273"/>
  <c r="BT160" i="273"/>
  <c r="BT161" i="273"/>
  <c r="BT45" i="280"/>
  <c r="BT46" i="280"/>
  <c r="BT48" i="280"/>
  <c r="BS246" i="280"/>
  <c r="BT261" i="280"/>
  <c r="BT51" i="280"/>
  <c r="BT132" i="280"/>
  <c r="BT133" i="280"/>
  <c r="BT150" i="280"/>
  <c r="BT144" i="280"/>
  <c r="BT145" i="280"/>
  <c r="BT172" i="280"/>
  <c r="BS233" i="280"/>
  <c r="BT216" i="280"/>
  <c r="BT210" i="280"/>
  <c r="BT211" i="280"/>
  <c r="BT238" i="280"/>
  <c r="BT180" i="280"/>
  <c r="BU192" i="273"/>
  <c r="BU191" i="273"/>
  <c r="BU193" i="273"/>
  <c r="BU195" i="280"/>
  <c r="BU159" i="273"/>
  <c r="BU160" i="273"/>
  <c r="BU161" i="273"/>
  <c r="BU45" i="280"/>
  <c r="BU46" i="280"/>
  <c r="BU48" i="280"/>
  <c r="BT246" i="280"/>
  <c r="BU261" i="280"/>
  <c r="BU51" i="280"/>
  <c r="BU132" i="280"/>
  <c r="BU133" i="280"/>
  <c r="BU150" i="280"/>
  <c r="BU144" i="280"/>
  <c r="BU145" i="280"/>
  <c r="BU172" i="280"/>
  <c r="BT233" i="280"/>
  <c r="BU216" i="280"/>
  <c r="BU210" i="280"/>
  <c r="BU211" i="280"/>
  <c r="BU238" i="280"/>
  <c r="BU180" i="280"/>
  <c r="BV192" i="273"/>
  <c r="BV191" i="273"/>
  <c r="BV193" i="273"/>
  <c r="BV195" i="280"/>
  <c r="BV159" i="273"/>
  <c r="BV160" i="273"/>
  <c r="BV161" i="273"/>
  <c r="BV45" i="280"/>
  <c r="BV46" i="280"/>
  <c r="BV48" i="280"/>
  <c r="BU246" i="280"/>
  <c r="BV261" i="280"/>
  <c r="BV51" i="280"/>
  <c r="BV132" i="280"/>
  <c r="BV133" i="280"/>
  <c r="BV150" i="280"/>
  <c r="BV144" i="280"/>
  <c r="BV145" i="280"/>
  <c r="BV172" i="280"/>
  <c r="BU233" i="280"/>
  <c r="BV216" i="280"/>
  <c r="BV210" i="280"/>
  <c r="BV211" i="280"/>
  <c r="BV238" i="280"/>
  <c r="BV180" i="280"/>
  <c r="BW192" i="273"/>
  <c r="BW191" i="273"/>
  <c r="BW193" i="273"/>
  <c r="BW195" i="280"/>
  <c r="BW159" i="273"/>
  <c r="BW160" i="273"/>
  <c r="BW161" i="273"/>
  <c r="BW45" i="280"/>
  <c r="BW46" i="280"/>
  <c r="BW48" i="280"/>
  <c r="BV246" i="280"/>
  <c r="BW261" i="280"/>
  <c r="BW51" i="280"/>
  <c r="BW132" i="280"/>
  <c r="BW133" i="280"/>
  <c r="BW150" i="280"/>
  <c r="BW144" i="280"/>
  <c r="BW145" i="280"/>
  <c r="BW172" i="280"/>
  <c r="BV233" i="280"/>
  <c r="BW216" i="280"/>
  <c r="BW210" i="280"/>
  <c r="BW211" i="280"/>
  <c r="BW238" i="280"/>
  <c r="BW180" i="280"/>
  <c r="BX192" i="273"/>
  <c r="BX191" i="273"/>
  <c r="BX193" i="273"/>
  <c r="BX195" i="280"/>
  <c r="BX159" i="273"/>
  <c r="BX160" i="273"/>
  <c r="BX161" i="273"/>
  <c r="BX45" i="280"/>
  <c r="BX46" i="280"/>
  <c r="BX48" i="280"/>
  <c r="BW246" i="280"/>
  <c r="BX261" i="280"/>
  <c r="BX51" i="280"/>
  <c r="BX132" i="280"/>
  <c r="BX133" i="280"/>
  <c r="BX150" i="280"/>
  <c r="BX144" i="280"/>
  <c r="BX145" i="280"/>
  <c r="BX172" i="280"/>
  <c r="BW233" i="280"/>
  <c r="BX216" i="280"/>
  <c r="BX210" i="280"/>
  <c r="BX211" i="280"/>
  <c r="BX238" i="280"/>
  <c r="BX180" i="280"/>
  <c r="BY192" i="273"/>
  <c r="BY191" i="273"/>
  <c r="BY193" i="273"/>
  <c r="BY195" i="280"/>
  <c r="BY159" i="273"/>
  <c r="BY160" i="273"/>
  <c r="BY161" i="273"/>
  <c r="BY45" i="280"/>
  <c r="BY46" i="280"/>
  <c r="BY48" i="280"/>
  <c r="BX246" i="280"/>
  <c r="BY261" i="280"/>
  <c r="BY51" i="280"/>
  <c r="BY132" i="280"/>
  <c r="BY133" i="280"/>
  <c r="BY150" i="280"/>
  <c r="BY144" i="280"/>
  <c r="BY145" i="280"/>
  <c r="BY172" i="280"/>
  <c r="BX233" i="280"/>
  <c r="BY216" i="280"/>
  <c r="BY210" i="280"/>
  <c r="BY211" i="280"/>
  <c r="BY238" i="280"/>
  <c r="BY180" i="280"/>
  <c r="BZ192" i="273"/>
  <c r="BZ191" i="273"/>
  <c r="BZ193" i="273"/>
  <c r="BZ195" i="280"/>
  <c r="BZ159" i="273"/>
  <c r="BZ160" i="273"/>
  <c r="BZ161" i="273"/>
  <c r="BZ45" i="280"/>
  <c r="BZ46" i="280"/>
  <c r="BZ48" i="280"/>
  <c r="BY246" i="280"/>
  <c r="BZ261" i="280"/>
  <c r="BZ51" i="280"/>
  <c r="BZ132" i="280"/>
  <c r="BZ133" i="280"/>
  <c r="BZ150" i="280"/>
  <c r="BZ144" i="280"/>
  <c r="BZ145" i="280"/>
  <c r="BZ172" i="280"/>
  <c r="BY233" i="280"/>
  <c r="BZ216" i="280"/>
  <c r="BZ210" i="280"/>
  <c r="BZ211" i="280"/>
  <c r="BZ238" i="280"/>
  <c r="BZ180" i="280"/>
  <c r="CA192" i="273"/>
  <c r="CA191" i="273"/>
  <c r="CA193" i="273"/>
  <c r="CA195" i="280"/>
  <c r="CA159" i="273"/>
  <c r="CA160" i="273"/>
  <c r="CA161" i="273"/>
  <c r="CA45" i="280"/>
  <c r="CA46" i="280"/>
  <c r="CA48" i="280"/>
  <c r="BZ246" i="280"/>
  <c r="CA261" i="280"/>
  <c r="CA51" i="280"/>
  <c r="CA132" i="280"/>
  <c r="CA133" i="280"/>
  <c r="CA150" i="280"/>
  <c r="CA144" i="280"/>
  <c r="CA145" i="280"/>
  <c r="CA172" i="280"/>
  <c r="BZ233" i="280"/>
  <c r="CA216" i="280"/>
  <c r="CA210" i="280"/>
  <c r="CA211" i="280"/>
  <c r="CA238" i="280"/>
  <c r="CA180" i="280"/>
  <c r="CB192" i="273"/>
  <c r="CB191" i="273"/>
  <c r="CB193" i="273"/>
  <c r="CB195" i="280"/>
  <c r="CB159" i="273"/>
  <c r="CB160" i="273"/>
  <c r="CB161" i="273"/>
  <c r="CB45" i="280"/>
  <c r="CB46" i="280"/>
  <c r="CB48" i="280"/>
  <c r="CA246" i="280"/>
  <c r="CB261" i="280"/>
  <c r="CB51" i="280"/>
  <c r="CB132" i="280"/>
  <c r="CB133" i="280"/>
  <c r="CB150" i="280"/>
  <c r="CB144" i="280"/>
  <c r="CB145" i="280"/>
  <c r="CB172" i="280"/>
  <c r="CA233" i="280"/>
  <c r="CB216" i="280"/>
  <c r="CB210" i="280"/>
  <c r="CB211" i="280"/>
  <c r="CB238" i="280"/>
  <c r="CB180" i="280"/>
  <c r="CC192" i="273"/>
  <c r="CC191" i="273"/>
  <c r="CC193" i="273"/>
  <c r="CC195" i="280"/>
  <c r="CC159" i="273"/>
  <c r="CC160" i="273"/>
  <c r="CC161" i="273"/>
  <c r="CC45" i="280"/>
  <c r="CC46" i="280"/>
  <c r="CC48" i="280"/>
  <c r="CB246" i="280"/>
  <c r="CC261" i="280"/>
  <c r="CC51" i="280"/>
  <c r="CC132" i="280"/>
  <c r="CC133" i="280"/>
  <c r="CC150" i="280"/>
  <c r="CC144" i="280"/>
  <c r="CC145" i="280"/>
  <c r="CC172" i="280"/>
  <c r="CB233" i="280"/>
  <c r="CC216" i="280"/>
  <c r="CC210" i="280"/>
  <c r="CC211" i="280"/>
  <c r="CC238" i="280"/>
  <c r="CC180" i="280"/>
  <c r="CD192" i="273"/>
  <c r="CD191" i="273"/>
  <c r="CD193" i="273"/>
  <c r="CD195" i="280"/>
  <c r="CD159" i="273"/>
  <c r="CD160" i="273"/>
  <c r="CD161" i="273"/>
  <c r="CD45" i="280"/>
  <c r="CD46" i="280"/>
  <c r="CD48" i="280"/>
  <c r="CC246" i="280"/>
  <c r="CD261" i="280"/>
  <c r="CD51" i="280"/>
  <c r="CD132" i="280"/>
  <c r="CD133" i="280"/>
  <c r="CD150" i="280"/>
  <c r="CD144" i="280"/>
  <c r="CD145" i="280"/>
  <c r="CD172" i="280"/>
  <c r="CC233" i="280"/>
  <c r="CD216" i="280"/>
  <c r="CD210" i="280"/>
  <c r="CD211" i="280"/>
  <c r="CD238" i="280"/>
  <c r="CD180" i="280"/>
  <c r="CE192" i="273"/>
  <c r="CE191" i="273"/>
  <c r="CE193" i="273"/>
  <c r="CE195" i="280"/>
  <c r="CE159" i="273"/>
  <c r="CE160" i="273"/>
  <c r="CE161" i="273"/>
  <c r="CE45" i="280"/>
  <c r="CE46" i="280"/>
  <c r="CE48" i="280"/>
  <c r="CD246" i="280"/>
  <c r="CE261" i="280"/>
  <c r="CE51" i="280"/>
  <c r="CE132" i="280"/>
  <c r="CE133" i="280"/>
  <c r="CE150" i="280"/>
  <c r="CE144" i="280"/>
  <c r="CE145" i="280"/>
  <c r="CE172" i="280"/>
  <c r="CD233" i="280"/>
  <c r="CE216" i="280"/>
  <c r="CE210" i="280"/>
  <c r="CE211" i="280"/>
  <c r="CE238" i="280"/>
  <c r="CE180" i="280"/>
  <c r="CF192" i="273"/>
  <c r="CF191" i="273"/>
  <c r="CF193" i="273"/>
  <c r="CF195" i="280"/>
  <c r="CF159" i="273"/>
  <c r="CF160" i="273"/>
  <c r="CF161" i="273"/>
  <c r="CF45" i="280"/>
  <c r="CF46" i="280"/>
  <c r="CF48" i="280"/>
  <c r="CE246" i="280"/>
  <c r="CF261" i="280"/>
  <c r="CF51" i="280"/>
  <c r="CF132" i="280"/>
  <c r="CF133" i="280"/>
  <c r="CF150" i="280"/>
  <c r="CF144" i="280"/>
  <c r="CF145" i="280"/>
  <c r="CF172" i="280"/>
  <c r="CE233" i="280"/>
  <c r="CF216" i="280"/>
  <c r="CF210" i="280"/>
  <c r="CF211" i="280"/>
  <c r="CF238" i="280"/>
  <c r="CF180" i="280"/>
  <c r="CG192" i="273"/>
  <c r="CG191" i="273"/>
  <c r="CG193" i="273"/>
  <c r="CG195" i="280"/>
  <c r="CG159" i="273"/>
  <c r="CG160" i="273"/>
  <c r="CG161" i="273"/>
  <c r="CG45" i="280"/>
  <c r="CG46" i="280"/>
  <c r="CG48" i="280"/>
  <c r="CF246" i="280"/>
  <c r="CG261" i="280"/>
  <c r="CG51" i="280"/>
  <c r="CG132" i="280"/>
  <c r="CG133" i="280"/>
  <c r="CG150" i="280"/>
  <c r="CG144" i="280"/>
  <c r="CG145" i="280"/>
  <c r="CG172" i="280"/>
  <c r="CF233" i="280"/>
  <c r="CG216" i="280"/>
  <c r="CG210" i="280"/>
  <c r="CG211" i="280"/>
  <c r="CG238" i="280"/>
  <c r="CG180" i="280"/>
  <c r="CH192" i="273"/>
  <c r="CH191" i="273"/>
  <c r="CH193" i="273"/>
  <c r="CH195" i="280"/>
  <c r="CH159" i="273"/>
  <c r="CH160" i="273"/>
  <c r="CH161" i="273"/>
  <c r="CH45" i="280"/>
  <c r="CH46" i="280"/>
  <c r="CH48" i="280"/>
  <c r="CG246" i="280"/>
  <c r="CH261" i="280"/>
  <c r="CH51" i="280"/>
  <c r="CH132" i="280"/>
  <c r="CH133" i="280"/>
  <c r="CH150" i="280"/>
  <c r="CH144" i="280"/>
  <c r="CH145" i="280"/>
  <c r="CH172" i="280"/>
  <c r="CG233" i="280"/>
  <c r="CH216" i="280"/>
  <c r="CH210" i="280"/>
  <c r="CH211" i="280"/>
  <c r="CH238" i="280"/>
  <c r="CH180" i="280"/>
  <c r="CI192" i="273"/>
  <c r="CI191" i="273"/>
  <c r="CI193" i="273"/>
  <c r="CI195" i="280"/>
  <c r="CI159" i="273"/>
  <c r="CI160" i="273"/>
  <c r="CI161" i="273"/>
  <c r="CI45" i="280"/>
  <c r="CI46" i="280"/>
  <c r="CI48" i="280"/>
  <c r="CH246" i="280"/>
  <c r="CI261" i="280"/>
  <c r="CI51" i="280"/>
  <c r="CI132" i="280"/>
  <c r="CI133" i="280"/>
  <c r="CI150" i="280"/>
  <c r="CI144" i="280"/>
  <c r="CI145" i="280"/>
  <c r="CI172" i="280"/>
  <c r="CH233" i="280"/>
  <c r="CI216" i="280"/>
  <c r="CI210" i="280"/>
  <c r="CI211" i="280"/>
  <c r="CI238" i="280"/>
  <c r="CI180" i="280"/>
  <c r="CJ192" i="273"/>
  <c r="CJ191" i="273"/>
  <c r="CJ193" i="273"/>
  <c r="CJ195" i="280"/>
  <c r="CJ159" i="273"/>
  <c r="CJ160" i="273"/>
  <c r="CJ161" i="273"/>
  <c r="CJ45" i="280"/>
  <c r="CJ46" i="280"/>
  <c r="CJ48" i="280"/>
  <c r="CI246" i="280"/>
  <c r="CJ261" i="280"/>
  <c r="CJ51" i="280"/>
  <c r="CJ132" i="280"/>
  <c r="CJ133" i="280"/>
  <c r="CJ150" i="280"/>
  <c r="CJ144" i="280"/>
  <c r="CJ145" i="280"/>
  <c r="CJ172" i="280"/>
  <c r="CI233" i="280"/>
  <c r="CJ216" i="280"/>
  <c r="CJ210" i="280"/>
  <c r="CJ211" i="280"/>
  <c r="CJ238" i="280"/>
  <c r="CJ180" i="280"/>
  <c r="CK192" i="273"/>
  <c r="CK191" i="273"/>
  <c r="CK193" i="273"/>
  <c r="CK195" i="280"/>
  <c r="CK159" i="273"/>
  <c r="CK160" i="273"/>
  <c r="CK161" i="273"/>
  <c r="CK45" i="280"/>
  <c r="CK46" i="280"/>
  <c r="CK48" i="280"/>
  <c r="CJ246" i="280"/>
  <c r="CK261" i="280"/>
  <c r="CK51" i="280"/>
  <c r="CK132" i="280"/>
  <c r="CK133" i="280"/>
  <c r="CK150" i="280"/>
  <c r="CK144" i="280"/>
  <c r="CK145" i="280"/>
  <c r="CK172" i="280"/>
  <c r="CJ233" i="280"/>
  <c r="CK216" i="280"/>
  <c r="CK210" i="280"/>
  <c r="CK211" i="280"/>
  <c r="CK238" i="280"/>
  <c r="CK180" i="280"/>
  <c r="CL192" i="273"/>
  <c r="CL191" i="273"/>
  <c r="CL193" i="273"/>
  <c r="CL195" i="280"/>
  <c r="CL159" i="273"/>
  <c r="CL160" i="273"/>
  <c r="CL161" i="273"/>
  <c r="CL45" i="280"/>
  <c r="CL46" i="280"/>
  <c r="CL48" i="280"/>
  <c r="CK246" i="280"/>
  <c r="CL261" i="280"/>
  <c r="CL51" i="280"/>
  <c r="CL132" i="280"/>
  <c r="CL133" i="280"/>
  <c r="CL150" i="280"/>
  <c r="CL144" i="280"/>
  <c r="CL145" i="280"/>
  <c r="CL172" i="280"/>
  <c r="CK233" i="280"/>
  <c r="CL216" i="280"/>
  <c r="CL210" i="280"/>
  <c r="CL211" i="280"/>
  <c r="CL238" i="280"/>
  <c r="CL180" i="280"/>
  <c r="CM192" i="273"/>
  <c r="CM191" i="273"/>
  <c r="CM193" i="273"/>
  <c r="CM195" i="280"/>
  <c r="CM159" i="273"/>
  <c r="CM160" i="273"/>
  <c r="CM161" i="273"/>
  <c r="CM45" i="280"/>
  <c r="CM46" i="280"/>
  <c r="CM48" i="280"/>
  <c r="CL246" i="280"/>
  <c r="CM261" i="280"/>
  <c r="CM51" i="280"/>
  <c r="CM132" i="280"/>
  <c r="CM133" i="280"/>
  <c r="CM150" i="280"/>
  <c r="CM144" i="280"/>
  <c r="CM145" i="280"/>
  <c r="CM172" i="280"/>
  <c r="CL233" i="280"/>
  <c r="CM216" i="280"/>
  <c r="CM210" i="280"/>
  <c r="CM211" i="280"/>
  <c r="CM238" i="280"/>
  <c r="CM180" i="280"/>
  <c r="CN192" i="273"/>
  <c r="CN191" i="273"/>
  <c r="CN193" i="273"/>
  <c r="CN195" i="280"/>
  <c r="CN159" i="273"/>
  <c r="CN160" i="273"/>
  <c r="CN161" i="273"/>
  <c r="CN45" i="280"/>
  <c r="CN46" i="280"/>
  <c r="CN48" i="280"/>
  <c r="CM246" i="280"/>
  <c r="CN261" i="280"/>
  <c r="CN51" i="280"/>
  <c r="CN132" i="280"/>
  <c r="CN133" i="280"/>
  <c r="CN150" i="280"/>
  <c r="CN144" i="280"/>
  <c r="CN145" i="280"/>
  <c r="CN172" i="280"/>
  <c r="CM233" i="280"/>
  <c r="CN216" i="280"/>
  <c r="CN210" i="280"/>
  <c r="CN211" i="280"/>
  <c r="CN238" i="280"/>
  <c r="CN180" i="280"/>
  <c r="CO192" i="273"/>
  <c r="CO191" i="273"/>
  <c r="CO193" i="273"/>
  <c r="CO195" i="280"/>
  <c r="CO159" i="273"/>
  <c r="CO160" i="273"/>
  <c r="CO161" i="273"/>
  <c r="CO45" i="280"/>
  <c r="CO46" i="280"/>
  <c r="CO48" i="280"/>
  <c r="CN246" i="280"/>
  <c r="CO261" i="280"/>
  <c r="CO51" i="280"/>
  <c r="CO132" i="280"/>
  <c r="CO133" i="280"/>
  <c r="CO150" i="280"/>
  <c r="CO144" i="280"/>
  <c r="CO145" i="280"/>
  <c r="CO172" i="280"/>
  <c r="CN233" i="280"/>
  <c r="CO216" i="280"/>
  <c r="CO210" i="280"/>
  <c r="CO211" i="280"/>
  <c r="CO238" i="280"/>
  <c r="CO180" i="280"/>
  <c r="CP192" i="273"/>
  <c r="CP191" i="273"/>
  <c r="CP193" i="273"/>
  <c r="CP195" i="280"/>
  <c r="CP159" i="273"/>
  <c r="CP160" i="273"/>
  <c r="CP161" i="273"/>
  <c r="CP45" i="280"/>
  <c r="CP46" i="280"/>
  <c r="CP48" i="280"/>
  <c r="CO246" i="280"/>
  <c r="CP261" i="280"/>
  <c r="CP51" i="280"/>
  <c r="CP132" i="280"/>
  <c r="CP133" i="280"/>
  <c r="CP150" i="280"/>
  <c r="CP144" i="280"/>
  <c r="CP145" i="280"/>
  <c r="CP172" i="280"/>
  <c r="CO233" i="280"/>
  <c r="CP216" i="280"/>
  <c r="CP210" i="280"/>
  <c r="CP211" i="280"/>
  <c r="CP238" i="280"/>
  <c r="CP180" i="280"/>
  <c r="CQ192" i="273"/>
  <c r="CQ191" i="273"/>
  <c r="CQ193" i="273"/>
  <c r="CQ195" i="280"/>
  <c r="CQ159" i="273"/>
  <c r="CQ160" i="273"/>
  <c r="CQ161" i="273"/>
  <c r="CQ45" i="280"/>
  <c r="CQ46" i="280"/>
  <c r="CQ48" i="280"/>
  <c r="CP246" i="280"/>
  <c r="CQ261" i="280"/>
  <c r="CQ51" i="280"/>
  <c r="CQ132" i="280"/>
  <c r="CQ133" i="280"/>
  <c r="CQ150" i="280"/>
  <c r="CQ144" i="280"/>
  <c r="CQ145" i="280"/>
  <c r="CQ172" i="280"/>
  <c r="CP233" i="280"/>
  <c r="CQ216" i="280"/>
  <c r="CQ210" i="280"/>
  <c r="CQ211" i="280"/>
  <c r="CQ238" i="280"/>
  <c r="CQ180" i="280"/>
  <c r="CR192" i="273"/>
  <c r="CR191" i="273"/>
  <c r="CR193" i="273"/>
  <c r="CR195" i="280"/>
  <c r="CR159" i="273"/>
  <c r="CR160" i="273"/>
  <c r="CR161" i="273"/>
  <c r="CR45" i="280"/>
  <c r="CR46" i="280"/>
  <c r="CR48" i="280"/>
  <c r="CQ246" i="280"/>
  <c r="CR261" i="280"/>
  <c r="CR51" i="280"/>
  <c r="CR132" i="280"/>
  <c r="CR133" i="280"/>
  <c r="CR150" i="280"/>
  <c r="CR144" i="280"/>
  <c r="CR145" i="280"/>
  <c r="CR172" i="280"/>
  <c r="CQ233" i="280"/>
  <c r="CR216" i="280"/>
  <c r="CR210" i="280"/>
  <c r="CR211" i="280"/>
  <c r="CR238" i="280"/>
  <c r="CR180" i="280"/>
  <c r="CS192" i="273"/>
  <c r="CS191" i="273"/>
  <c r="CS193" i="273"/>
  <c r="CS195" i="280"/>
  <c r="CS159" i="273"/>
  <c r="CS160" i="273"/>
  <c r="CS161" i="273"/>
  <c r="CS45" i="280"/>
  <c r="CS46" i="280"/>
  <c r="CS48" i="280"/>
  <c r="CR246" i="280"/>
  <c r="CS261" i="280"/>
  <c r="CS51" i="280"/>
  <c r="CS132" i="280"/>
  <c r="CS133" i="280"/>
  <c r="CS150" i="280"/>
  <c r="CS144" i="280"/>
  <c r="CS145" i="280"/>
  <c r="CS172" i="280"/>
  <c r="CR233" i="280"/>
  <c r="CS216" i="280"/>
  <c r="CS210" i="280"/>
  <c r="CS211" i="280"/>
  <c r="CS238" i="280"/>
  <c r="CS180" i="280"/>
  <c r="CT192" i="273"/>
  <c r="CT191" i="273"/>
  <c r="CT193" i="273"/>
  <c r="CT195" i="280"/>
  <c r="CT159" i="273"/>
  <c r="CT160" i="273"/>
  <c r="CT161" i="273"/>
  <c r="CT45" i="280"/>
  <c r="CT46" i="280"/>
  <c r="CT48" i="280"/>
  <c r="CS246" i="280"/>
  <c r="CT261" i="280"/>
  <c r="CT51" i="280"/>
  <c r="CT132" i="280"/>
  <c r="CT133" i="280"/>
  <c r="CT150" i="280"/>
  <c r="CT144" i="280"/>
  <c r="CT145" i="280"/>
  <c r="CT172" i="280"/>
  <c r="CS233" i="280"/>
  <c r="CT216" i="280"/>
  <c r="CT210" i="280"/>
  <c r="CT211" i="280"/>
  <c r="CT238" i="280"/>
  <c r="CT180" i="280"/>
  <c r="CU192" i="273"/>
  <c r="CU191" i="273"/>
  <c r="CU193" i="273"/>
  <c r="CU195" i="280"/>
  <c r="CU159" i="273"/>
  <c r="CU160" i="273"/>
  <c r="CU161" i="273"/>
  <c r="CU45" i="280"/>
  <c r="CU46" i="280"/>
  <c r="CU48" i="280"/>
  <c r="CT246" i="280"/>
  <c r="CU261" i="280"/>
  <c r="CU51" i="280"/>
  <c r="CU132" i="280"/>
  <c r="CU133" i="280"/>
  <c r="CU150" i="280"/>
  <c r="CU144" i="280"/>
  <c r="CU145" i="280"/>
  <c r="CU172" i="280"/>
  <c r="CT233" i="280"/>
  <c r="CU216" i="280"/>
  <c r="CU210" i="280"/>
  <c r="CU211" i="280"/>
  <c r="CU238" i="280"/>
  <c r="CU180" i="280"/>
  <c r="CV192" i="273"/>
  <c r="CV191" i="273"/>
  <c r="CV193" i="273"/>
  <c r="CV195" i="280"/>
  <c r="CV159" i="273"/>
  <c r="CV160" i="273"/>
  <c r="CV161" i="273"/>
  <c r="CV45" i="280"/>
  <c r="CV46" i="280"/>
  <c r="CV48" i="280"/>
  <c r="CU246" i="280"/>
  <c r="CV261" i="280"/>
  <c r="CV51" i="280"/>
  <c r="CV132" i="280"/>
  <c r="CV133" i="280"/>
  <c r="CV150" i="280"/>
  <c r="CV144" i="280"/>
  <c r="CV145" i="280"/>
  <c r="CV172" i="280"/>
  <c r="CU233" i="280"/>
  <c r="CV216" i="280"/>
  <c r="CV210" i="280"/>
  <c r="CV211" i="280"/>
  <c r="CV238" i="280"/>
  <c r="CV180" i="280"/>
  <c r="CW192" i="273"/>
  <c r="CW191" i="273"/>
  <c r="CW193" i="273"/>
  <c r="CW195" i="280"/>
  <c r="CW159" i="273"/>
  <c r="CW160" i="273"/>
  <c r="CW161" i="273"/>
  <c r="CW45" i="280"/>
  <c r="CW46" i="280"/>
  <c r="CW48" i="280"/>
  <c r="CV246" i="280"/>
  <c r="CW261" i="280"/>
  <c r="CW51" i="280"/>
  <c r="CW132" i="280"/>
  <c r="CW133" i="280"/>
  <c r="CW150" i="280"/>
  <c r="CW144" i="280"/>
  <c r="CW145" i="280"/>
  <c r="CW172" i="280"/>
  <c r="CV233" i="280"/>
  <c r="CW216" i="280"/>
  <c r="CW210" i="280"/>
  <c r="CW211" i="280"/>
  <c r="CW238" i="280"/>
  <c r="CW180" i="280"/>
  <c r="CX192" i="273"/>
  <c r="CX191" i="273"/>
  <c r="CX193" i="273"/>
  <c r="CX195" i="280"/>
  <c r="CX159" i="273"/>
  <c r="CX160" i="273"/>
  <c r="CX161" i="273"/>
  <c r="CX45" i="280"/>
  <c r="CX46" i="280"/>
  <c r="CX48" i="280"/>
  <c r="CW246" i="280"/>
  <c r="CX261" i="280"/>
  <c r="CX51" i="280"/>
  <c r="CX132" i="280"/>
  <c r="CX133" i="280"/>
  <c r="CX150" i="280"/>
  <c r="CX144" i="280"/>
  <c r="CX145" i="280"/>
  <c r="CX172" i="280"/>
  <c r="CW233" i="280"/>
  <c r="CX216" i="280"/>
  <c r="CX210" i="280"/>
  <c r="CX211" i="280"/>
  <c r="CX238" i="280"/>
  <c r="CX180" i="280"/>
  <c r="CY192" i="273"/>
  <c r="CY191" i="273"/>
  <c r="CY193" i="273"/>
  <c r="CY195" i="280"/>
  <c r="CY159" i="273"/>
  <c r="CY160" i="273"/>
  <c r="CY161" i="273"/>
  <c r="CY45" i="280"/>
  <c r="CY46" i="280"/>
  <c r="CY48" i="280"/>
  <c r="CX246" i="280"/>
  <c r="CY261" i="280"/>
  <c r="CY51" i="280"/>
  <c r="CY132" i="280"/>
  <c r="CY133" i="280"/>
  <c r="CY150" i="280"/>
  <c r="CY144" i="280"/>
  <c r="CY145" i="280"/>
  <c r="CY172" i="280"/>
  <c r="CX233" i="280"/>
  <c r="CY216" i="280"/>
  <c r="CY210" i="280"/>
  <c r="CY211" i="280"/>
  <c r="CY238" i="280"/>
  <c r="CY180" i="280"/>
  <c r="CZ192" i="273"/>
  <c r="CZ191" i="273"/>
  <c r="CZ193" i="273"/>
  <c r="CZ195" i="280"/>
  <c r="CZ159" i="273"/>
  <c r="CZ160" i="273"/>
  <c r="CZ161" i="273"/>
  <c r="CZ45" i="280"/>
  <c r="CZ46" i="280"/>
  <c r="CZ48" i="280"/>
  <c r="CY246" i="280"/>
  <c r="CZ261" i="280"/>
  <c r="CZ51" i="280"/>
  <c r="CZ132" i="280"/>
  <c r="CZ133" i="280"/>
  <c r="CZ150" i="280"/>
  <c r="CZ144" i="280"/>
  <c r="CZ145" i="280"/>
  <c r="CZ172" i="280"/>
  <c r="CY233" i="280"/>
  <c r="CZ216" i="280"/>
  <c r="CZ210" i="280"/>
  <c r="CZ211" i="280"/>
  <c r="CZ238" i="280"/>
  <c r="CZ180" i="280"/>
  <c r="DA192" i="273"/>
  <c r="DA191" i="273"/>
  <c r="DA193" i="273"/>
  <c r="DA195" i="280"/>
  <c r="DA159" i="273"/>
  <c r="DA160" i="273"/>
  <c r="DA161" i="273"/>
  <c r="DA45" i="280"/>
  <c r="DA46" i="280"/>
  <c r="DA48" i="280"/>
  <c r="CZ246" i="280"/>
  <c r="DA261" i="280"/>
  <c r="DA51" i="280"/>
  <c r="DA132" i="280"/>
  <c r="DA133" i="280"/>
  <c r="DA150" i="280"/>
  <c r="DA144" i="280"/>
  <c r="DA145" i="280"/>
  <c r="DA172" i="280"/>
  <c r="CZ233" i="280"/>
  <c r="DA216" i="280"/>
  <c r="DA210" i="280"/>
  <c r="DA211" i="280"/>
  <c r="DA238" i="280"/>
  <c r="DA180" i="280"/>
  <c r="DB192" i="273"/>
  <c r="DB191" i="273"/>
  <c r="DB193" i="273"/>
  <c r="DB195" i="280"/>
  <c r="DB159" i="273"/>
  <c r="DB160" i="273"/>
  <c r="DB161" i="273"/>
  <c r="DB45" i="280"/>
  <c r="DB46" i="280"/>
  <c r="DB48" i="280"/>
  <c r="DA246" i="280"/>
  <c r="DB261" i="280"/>
  <c r="DB51" i="280"/>
  <c r="DB132" i="280"/>
  <c r="DB133" i="280"/>
  <c r="DB150" i="280"/>
  <c r="DB144" i="280"/>
  <c r="DB145" i="280"/>
  <c r="DB172" i="280"/>
  <c r="DA233" i="280"/>
  <c r="DB216" i="280"/>
  <c r="DB210" i="280"/>
  <c r="DB211" i="280"/>
  <c r="DB238" i="280"/>
  <c r="DB180" i="280"/>
  <c r="DC192" i="273"/>
  <c r="DC191" i="273"/>
  <c r="DC193" i="273"/>
  <c r="DC195" i="280"/>
  <c r="DC159" i="273"/>
  <c r="DC160" i="273"/>
  <c r="DC161" i="273"/>
  <c r="DC45" i="280"/>
  <c r="DC46" i="280"/>
  <c r="DC48" i="280"/>
  <c r="DB246" i="280"/>
  <c r="DC261" i="280"/>
  <c r="DC51" i="280"/>
  <c r="DC132" i="280"/>
  <c r="DC133" i="280"/>
  <c r="DC150" i="280"/>
  <c r="DC144" i="280"/>
  <c r="DC145" i="280"/>
  <c r="DC172" i="280"/>
  <c r="DB233" i="280"/>
  <c r="DC216" i="280"/>
  <c r="DC210" i="280"/>
  <c r="DC211" i="280"/>
  <c r="DC238" i="280"/>
  <c r="DC180" i="280"/>
  <c r="DD192" i="273"/>
  <c r="DD191" i="273"/>
  <c r="DD193" i="273"/>
  <c r="DD195" i="280"/>
  <c r="DD159" i="273"/>
  <c r="DD160" i="273"/>
  <c r="DD161" i="273"/>
  <c r="DD45" i="280"/>
  <c r="DD46" i="280"/>
  <c r="DD48" i="280"/>
  <c r="DC246" i="280"/>
  <c r="DD261" i="280"/>
  <c r="DD51" i="280"/>
  <c r="DD132" i="280"/>
  <c r="DD133" i="280"/>
  <c r="DD150" i="280"/>
  <c r="DD144" i="280"/>
  <c r="DD145" i="280"/>
  <c r="DD172" i="280"/>
  <c r="DC233" i="280"/>
  <c r="DD216" i="280"/>
  <c r="DD210" i="280"/>
  <c r="DD211" i="280"/>
  <c r="DD238" i="280"/>
  <c r="DD180" i="280"/>
  <c r="DE192" i="273"/>
  <c r="DE191" i="273"/>
  <c r="DE193" i="273"/>
  <c r="DE195" i="280"/>
  <c r="DE159" i="273"/>
  <c r="DE160" i="273"/>
  <c r="DE161" i="273"/>
  <c r="DE45" i="280"/>
  <c r="DE46" i="280"/>
  <c r="DE48" i="280"/>
  <c r="DD246" i="280"/>
  <c r="DE261" i="280"/>
  <c r="DE51" i="280"/>
  <c r="DE132" i="280"/>
  <c r="DE133" i="280"/>
  <c r="DE150" i="280"/>
  <c r="DE144" i="280"/>
  <c r="DE145" i="280"/>
  <c r="DE172" i="280"/>
  <c r="DD233" i="280"/>
  <c r="DE216" i="280"/>
  <c r="DE210" i="280"/>
  <c r="DE211" i="280"/>
  <c r="DE238" i="280"/>
  <c r="DE180" i="280"/>
  <c r="DF192" i="273"/>
  <c r="DF191" i="273"/>
  <c r="DF193" i="273"/>
  <c r="DF195" i="280"/>
  <c r="DF159" i="273"/>
  <c r="DF160" i="273"/>
  <c r="DF161" i="273"/>
  <c r="DF45" i="280"/>
  <c r="DF46" i="280"/>
  <c r="DF48" i="280"/>
  <c r="DE246" i="280"/>
  <c r="DF261" i="280"/>
  <c r="DF51" i="280"/>
  <c r="DF132" i="280"/>
  <c r="DF133" i="280"/>
  <c r="DF150" i="280"/>
  <c r="DF144" i="280"/>
  <c r="DF145" i="280"/>
  <c r="DF172" i="280"/>
  <c r="DE233" i="280"/>
  <c r="DF216" i="280"/>
  <c r="DF210" i="280"/>
  <c r="DF211" i="280"/>
  <c r="DF238" i="280"/>
  <c r="DF180" i="280"/>
  <c r="DG192" i="273"/>
  <c r="DG191" i="273"/>
  <c r="DG193" i="273"/>
  <c r="DG195" i="280"/>
  <c r="DG159" i="273"/>
  <c r="DG160" i="273"/>
  <c r="DG161" i="273"/>
  <c r="DG45" i="280"/>
  <c r="DG46" i="280"/>
  <c r="DG48" i="280"/>
  <c r="DF246" i="280"/>
  <c r="DG261" i="280"/>
  <c r="DG51" i="280"/>
  <c r="DG132" i="280"/>
  <c r="DG133" i="280"/>
  <c r="DG150" i="280"/>
  <c r="DG144" i="280"/>
  <c r="DG145" i="280"/>
  <c r="DG172" i="280"/>
  <c r="DF233" i="280"/>
  <c r="DG216" i="280"/>
  <c r="DG210" i="280"/>
  <c r="DG211" i="280"/>
  <c r="DG238" i="280"/>
  <c r="DG180" i="280"/>
  <c r="DH192" i="273"/>
  <c r="DH191" i="273"/>
  <c r="DH193" i="273"/>
  <c r="DH195" i="280"/>
  <c r="DH159" i="273"/>
  <c r="DH160" i="273"/>
  <c r="DH161" i="273"/>
  <c r="DH45" i="280"/>
  <c r="DH46" i="280"/>
  <c r="DH48" i="280"/>
  <c r="DG246" i="280"/>
  <c r="DH261" i="280"/>
  <c r="DH51" i="280"/>
  <c r="DH132" i="280"/>
  <c r="DH133" i="280"/>
  <c r="DH150" i="280"/>
  <c r="DH144" i="280"/>
  <c r="DH145" i="280"/>
  <c r="DH172" i="280"/>
  <c r="DG233" i="280"/>
  <c r="DH216" i="280"/>
  <c r="DH210" i="280"/>
  <c r="DH211" i="280"/>
  <c r="DH238" i="280"/>
  <c r="DH180" i="280"/>
  <c r="DI192" i="273"/>
  <c r="DI191" i="273"/>
  <c r="DI193" i="273"/>
  <c r="DI195" i="280"/>
  <c r="DI159" i="273"/>
  <c r="DI160" i="273"/>
  <c r="DI161" i="273"/>
  <c r="DI45" i="280"/>
  <c r="DI46" i="280"/>
  <c r="DI48" i="280"/>
  <c r="DH246" i="280"/>
  <c r="DI261" i="280"/>
  <c r="DI51" i="280"/>
  <c r="DI132" i="280"/>
  <c r="DI133" i="280"/>
  <c r="DI150" i="280"/>
  <c r="DI144" i="280"/>
  <c r="DI145" i="280"/>
  <c r="DI172" i="280"/>
  <c r="DH233" i="280"/>
  <c r="DI216" i="280"/>
  <c r="DI210" i="280"/>
  <c r="DI211" i="280"/>
  <c r="DI238" i="280"/>
  <c r="DI180" i="280"/>
  <c r="DJ192" i="273"/>
  <c r="DJ191" i="273"/>
  <c r="DJ193" i="273"/>
  <c r="DJ195" i="280"/>
  <c r="DJ159" i="273"/>
  <c r="DJ160" i="273"/>
  <c r="DJ161" i="273"/>
  <c r="DJ45" i="280"/>
  <c r="DJ46" i="280"/>
  <c r="DJ48" i="280"/>
  <c r="DI246" i="280"/>
  <c r="DJ261" i="280"/>
  <c r="DJ51" i="280"/>
  <c r="DJ132" i="280"/>
  <c r="DJ133" i="280"/>
  <c r="DJ150" i="280"/>
  <c r="DJ144" i="280"/>
  <c r="DJ145" i="280"/>
  <c r="DJ172" i="280"/>
  <c r="DI233" i="280"/>
  <c r="DJ216" i="280"/>
  <c r="DJ210" i="280"/>
  <c r="DJ211" i="280"/>
  <c r="DJ238" i="280"/>
  <c r="DJ180" i="280"/>
  <c r="DK192" i="273"/>
  <c r="DK191" i="273"/>
  <c r="DK193" i="273"/>
  <c r="DK195" i="280"/>
  <c r="DK159" i="273"/>
  <c r="DK160" i="273"/>
  <c r="DK161" i="273"/>
  <c r="DK45" i="280"/>
  <c r="DK46" i="280"/>
  <c r="DK48" i="280"/>
  <c r="DJ246" i="280"/>
  <c r="DK261" i="280"/>
  <c r="DK51" i="280"/>
  <c r="DK132" i="280"/>
  <c r="DK133" i="280"/>
  <c r="DK150" i="280"/>
  <c r="DK144" i="280"/>
  <c r="DK145" i="280"/>
  <c r="DK172" i="280"/>
  <c r="DJ233" i="280"/>
  <c r="DK216" i="280"/>
  <c r="DK210" i="280"/>
  <c r="DK211" i="280"/>
  <c r="DK238" i="280"/>
  <c r="DK180" i="280"/>
  <c r="DL192" i="273"/>
  <c r="DL191" i="273"/>
  <c r="DL193" i="273"/>
  <c r="DL195" i="280"/>
  <c r="DL159" i="273"/>
  <c r="DL160" i="273"/>
  <c r="DL161" i="273"/>
  <c r="DL45" i="280"/>
  <c r="DL46" i="280"/>
  <c r="DL48" i="280"/>
  <c r="DK246" i="280"/>
  <c r="DL261" i="280"/>
  <c r="DL51" i="280"/>
  <c r="DL132" i="280"/>
  <c r="DL133" i="280"/>
  <c r="DL150" i="280"/>
  <c r="DL144" i="280"/>
  <c r="DL145" i="280"/>
  <c r="DL172" i="280"/>
  <c r="DK233" i="280"/>
  <c r="DL216" i="280"/>
  <c r="DL210" i="280"/>
  <c r="DL211" i="280"/>
  <c r="DL238" i="280"/>
  <c r="DL180" i="280"/>
  <c r="DM192" i="273"/>
  <c r="DM191" i="273"/>
  <c r="DM193" i="273"/>
  <c r="DM195" i="280"/>
  <c r="DM159" i="273"/>
  <c r="DM160" i="273"/>
  <c r="DM161" i="273"/>
  <c r="DM45" i="280"/>
  <c r="DM46" i="280"/>
  <c r="DM48" i="280"/>
  <c r="DL246" i="280"/>
  <c r="DM261" i="280"/>
  <c r="DM51" i="280"/>
  <c r="DM132" i="280"/>
  <c r="DM133" i="280"/>
  <c r="DM150" i="280"/>
  <c r="DM144" i="280"/>
  <c r="DM145" i="280"/>
  <c r="DM172" i="280"/>
  <c r="DL233" i="280"/>
  <c r="DM216" i="280"/>
  <c r="DM210" i="280"/>
  <c r="DM211" i="280"/>
  <c r="DM238" i="280"/>
  <c r="DM180" i="280"/>
  <c r="DN192" i="273"/>
  <c r="DN191" i="273"/>
  <c r="DN193" i="273"/>
  <c r="DN195" i="280"/>
  <c r="DN159" i="273"/>
  <c r="DN160" i="273"/>
  <c r="DN161" i="273"/>
  <c r="DN45" i="280"/>
  <c r="DN46" i="280"/>
  <c r="DN48" i="280"/>
  <c r="DM246" i="280"/>
  <c r="DN261" i="280"/>
  <c r="DN51" i="280"/>
  <c r="DN132" i="280"/>
  <c r="DN133" i="280"/>
  <c r="DN150" i="280"/>
  <c r="DN144" i="280"/>
  <c r="DN145" i="280"/>
  <c r="DN172" i="280"/>
  <c r="DM233" i="280"/>
  <c r="DN216" i="280"/>
  <c r="DN210" i="280"/>
  <c r="DN211" i="280"/>
  <c r="DN238" i="280"/>
  <c r="DN180" i="280"/>
  <c r="DO192" i="273"/>
  <c r="DO191" i="273"/>
  <c r="DO193" i="273"/>
  <c r="DO195" i="280"/>
  <c r="DO159" i="273"/>
  <c r="DO160" i="273"/>
  <c r="DO161" i="273"/>
  <c r="DO45" i="280"/>
  <c r="DO46" i="280"/>
  <c r="DO48" i="280"/>
  <c r="DN246" i="280"/>
  <c r="DO261" i="280"/>
  <c r="DO51" i="280"/>
  <c r="DO132" i="280"/>
  <c r="DO133" i="280"/>
  <c r="DO150" i="280"/>
  <c r="DO144" i="280"/>
  <c r="DO145" i="280"/>
  <c r="DO172" i="280"/>
  <c r="DN233" i="280"/>
  <c r="DO216" i="280"/>
  <c r="DO210" i="280"/>
  <c r="DO211" i="280"/>
  <c r="DO238" i="280"/>
  <c r="DO180" i="280"/>
  <c r="DP192" i="273"/>
  <c r="DP191" i="273"/>
  <c r="DP193" i="273"/>
  <c r="DP195" i="280"/>
  <c r="DP159" i="273"/>
  <c r="DP160" i="273"/>
  <c r="DP161" i="273"/>
  <c r="DP45" i="280"/>
  <c r="DP46" i="280"/>
  <c r="DP48" i="280"/>
  <c r="DO246" i="280"/>
  <c r="DP261" i="280"/>
  <c r="DP51" i="280"/>
  <c r="DP132" i="280"/>
  <c r="DP133" i="280"/>
  <c r="DP150" i="280"/>
  <c r="DP144" i="280"/>
  <c r="DP145" i="280"/>
  <c r="DP172" i="280"/>
  <c r="DO233" i="280"/>
  <c r="DP216" i="280"/>
  <c r="DP210" i="280"/>
  <c r="DP211" i="280"/>
  <c r="DP238" i="280"/>
  <c r="DP180" i="280"/>
  <c r="DQ192" i="273"/>
  <c r="DQ191" i="273"/>
  <c r="DQ193" i="273"/>
  <c r="DQ195" i="280"/>
  <c r="DQ159" i="273"/>
  <c r="DQ160" i="273"/>
  <c r="DQ161" i="273"/>
  <c r="DQ45" i="280"/>
  <c r="DQ46" i="280"/>
  <c r="DQ48" i="280"/>
  <c r="DP246" i="280"/>
  <c r="DQ261" i="280"/>
  <c r="DQ51" i="280"/>
  <c r="DQ132" i="280"/>
  <c r="DQ133" i="280"/>
  <c r="DQ150" i="280"/>
  <c r="DQ144" i="280"/>
  <c r="DQ145" i="280"/>
  <c r="DQ172" i="280"/>
  <c r="DP233" i="280"/>
  <c r="DQ216" i="280"/>
  <c r="DQ210" i="280"/>
  <c r="DQ211" i="280"/>
  <c r="DQ238" i="280"/>
  <c r="DQ180" i="280"/>
  <c r="DR192" i="273"/>
  <c r="DR191" i="273"/>
  <c r="DR193" i="273"/>
  <c r="DR195" i="280"/>
  <c r="DR159" i="273"/>
  <c r="DR160" i="273"/>
  <c r="DR161" i="273"/>
  <c r="DR45" i="280"/>
  <c r="DR46" i="280"/>
  <c r="DR48" i="280"/>
  <c r="DQ246" i="280"/>
  <c r="DR261" i="280"/>
  <c r="DR51" i="280"/>
  <c r="DR132" i="280"/>
  <c r="DR133" i="280"/>
  <c r="DR150" i="280"/>
  <c r="DR144" i="280"/>
  <c r="DR145" i="280"/>
  <c r="DR172" i="280"/>
  <c r="DQ233" i="280"/>
  <c r="DR216" i="280"/>
  <c r="DR210" i="280"/>
  <c r="DR211" i="280"/>
  <c r="DR238" i="280"/>
  <c r="DR180" i="280"/>
  <c r="DS192" i="273"/>
  <c r="DS191" i="273"/>
  <c r="DS193" i="273"/>
  <c r="DS195" i="280"/>
  <c r="DS159" i="273"/>
  <c r="DS160" i="273"/>
  <c r="DS161" i="273"/>
  <c r="DS45" i="280"/>
  <c r="DS46" i="280"/>
  <c r="DS48" i="280"/>
  <c r="DR246" i="280"/>
  <c r="DS261" i="280"/>
  <c r="DS51" i="280"/>
  <c r="DS132" i="280"/>
  <c r="DS133" i="280"/>
  <c r="DS150" i="280"/>
  <c r="DS144" i="280"/>
  <c r="DS145" i="280"/>
  <c r="DS172" i="280"/>
  <c r="DR233" i="280"/>
  <c r="DS216" i="280"/>
  <c r="DS210" i="280"/>
  <c r="DS211" i="280"/>
  <c r="DS238" i="280"/>
  <c r="DS180" i="280"/>
  <c r="DT192" i="273"/>
  <c r="DT191" i="273"/>
  <c r="DT193" i="273"/>
  <c r="DT195" i="280"/>
  <c r="DT159" i="273"/>
  <c r="DT160" i="273"/>
  <c r="DT161" i="273"/>
  <c r="DT45" i="280"/>
  <c r="DT46" i="280"/>
  <c r="DT48" i="280"/>
  <c r="DS246" i="280"/>
  <c r="DT261" i="280"/>
  <c r="DT51" i="280"/>
  <c r="DT132" i="280"/>
  <c r="DT133" i="280"/>
  <c r="DT150" i="280"/>
  <c r="DT144" i="280"/>
  <c r="DT145" i="280"/>
  <c r="DT172" i="280"/>
  <c r="DS233" i="280"/>
  <c r="DT216" i="280"/>
  <c r="DT210" i="280"/>
  <c r="DT211" i="280"/>
  <c r="DT238" i="280"/>
  <c r="DT180" i="280"/>
  <c r="DU192" i="273"/>
  <c r="DU191" i="273"/>
  <c r="DU193" i="273"/>
  <c r="DU195" i="280"/>
  <c r="DU159" i="273"/>
  <c r="DU160" i="273"/>
  <c r="DU161" i="273"/>
  <c r="DU45" i="280"/>
  <c r="DU46" i="280"/>
  <c r="DU48" i="280"/>
  <c r="DT246" i="280"/>
  <c r="DU261" i="280"/>
  <c r="DU51" i="280"/>
  <c r="DU132" i="280"/>
  <c r="DU133" i="280"/>
  <c r="DU150" i="280"/>
  <c r="DU144" i="280"/>
  <c r="DU145" i="280"/>
  <c r="DU172" i="280"/>
  <c r="DT233" i="280"/>
  <c r="DU216" i="280"/>
  <c r="DU210" i="280"/>
  <c r="DU211" i="280"/>
  <c r="DU238" i="280"/>
  <c r="DU180" i="280"/>
  <c r="DV192" i="273"/>
  <c r="DV191" i="273"/>
  <c r="DV193" i="273"/>
  <c r="DV195" i="280"/>
  <c r="DV159" i="273"/>
  <c r="DV160" i="273"/>
  <c r="DV161" i="273"/>
  <c r="DV45" i="280"/>
  <c r="DV46" i="280"/>
  <c r="DV48" i="280"/>
  <c r="DU246" i="280"/>
  <c r="DV261" i="280"/>
  <c r="DV51" i="280"/>
  <c r="DV132" i="280"/>
  <c r="DV133" i="280"/>
  <c r="DV150" i="280"/>
  <c r="DV144" i="280"/>
  <c r="DV145" i="280"/>
  <c r="DV172" i="280"/>
  <c r="DU233" i="280"/>
  <c r="DV216" i="280"/>
  <c r="DV210" i="280"/>
  <c r="DV211" i="280"/>
  <c r="DV238" i="280"/>
  <c r="DV180" i="280"/>
  <c r="DW192" i="273"/>
  <c r="DW191" i="273"/>
  <c r="DW193" i="273"/>
  <c r="DW195" i="280"/>
  <c r="DW159" i="273"/>
  <c r="DW160" i="273"/>
  <c r="DW161" i="273"/>
  <c r="DW45" i="280"/>
  <c r="DW46" i="280"/>
  <c r="DW48" i="280"/>
  <c r="DV246" i="280"/>
  <c r="DW261" i="280"/>
  <c r="DW51" i="280"/>
  <c r="DW132" i="280"/>
  <c r="DW133" i="280"/>
  <c r="DW150" i="280"/>
  <c r="DW144" i="280"/>
  <c r="DW145" i="280"/>
  <c r="DW172" i="280"/>
  <c r="DV233" i="280"/>
  <c r="DW216" i="280"/>
  <c r="DW210" i="280"/>
  <c r="DW211" i="280"/>
  <c r="DW238" i="280"/>
  <c r="DW180" i="280"/>
  <c r="DX192" i="273"/>
  <c r="DX191" i="273"/>
  <c r="DX193" i="273"/>
  <c r="DX195" i="280"/>
  <c r="DX159" i="273"/>
  <c r="DX160" i="273"/>
  <c r="DX161" i="273"/>
  <c r="DX45" i="280"/>
  <c r="DX46" i="280"/>
  <c r="DX48" i="280"/>
  <c r="DW246" i="280"/>
  <c r="DX261" i="280"/>
  <c r="DX51" i="280"/>
  <c r="DX132" i="280"/>
  <c r="DX133" i="280"/>
  <c r="DX150" i="280"/>
  <c r="DX144" i="280"/>
  <c r="DX145" i="280"/>
  <c r="DX172" i="280"/>
  <c r="DW233" i="280"/>
  <c r="DX216" i="280"/>
  <c r="DX210" i="280"/>
  <c r="DX211" i="280"/>
  <c r="DX238" i="280"/>
  <c r="DX180" i="280"/>
  <c r="DY192" i="273"/>
  <c r="DY191" i="273"/>
  <c r="DY193" i="273"/>
  <c r="DY195" i="280"/>
  <c r="DY159" i="273"/>
  <c r="DY160" i="273"/>
  <c r="DY161" i="273"/>
  <c r="DY45" i="280"/>
  <c r="DY46" i="280"/>
  <c r="DY48" i="280"/>
  <c r="DX246" i="280"/>
  <c r="DY261" i="280"/>
  <c r="DY51" i="280"/>
  <c r="DY132" i="280"/>
  <c r="DY133" i="280"/>
  <c r="DY150" i="280"/>
  <c r="DY144" i="280"/>
  <c r="DY145" i="280"/>
  <c r="DY172" i="280"/>
  <c r="DX233" i="280"/>
  <c r="DY216" i="280"/>
  <c r="DY210" i="280"/>
  <c r="DY211" i="280"/>
  <c r="DY238" i="280"/>
  <c r="DY180" i="280"/>
  <c r="DZ192" i="273"/>
  <c r="DZ191" i="273"/>
  <c r="DZ193" i="273"/>
  <c r="DZ195" i="280"/>
  <c r="DZ159" i="273"/>
  <c r="DZ160" i="273"/>
  <c r="DZ161" i="273"/>
  <c r="DZ45" i="280"/>
  <c r="DZ46" i="280"/>
  <c r="DZ48" i="280"/>
  <c r="DY246" i="280"/>
  <c r="DZ261" i="280"/>
  <c r="DZ51" i="280"/>
  <c r="DZ132" i="280"/>
  <c r="DZ133" i="280"/>
  <c r="DZ150" i="280"/>
  <c r="DZ144" i="280"/>
  <c r="DZ145" i="280"/>
  <c r="DZ172" i="280"/>
  <c r="DY233" i="280"/>
  <c r="DZ216" i="280"/>
  <c r="DZ210" i="280"/>
  <c r="DZ211" i="280"/>
  <c r="DZ238" i="280"/>
  <c r="DZ180" i="280"/>
  <c r="EA192" i="273"/>
  <c r="EA191" i="273"/>
  <c r="EA193" i="273"/>
  <c r="EA195" i="280"/>
  <c r="EA159" i="273"/>
  <c r="EA160" i="273"/>
  <c r="EA161" i="273"/>
  <c r="EA45" i="280"/>
  <c r="EA46" i="280"/>
  <c r="EA48" i="280"/>
  <c r="DZ246" i="280"/>
  <c r="EA261" i="280"/>
  <c r="EA51" i="280"/>
  <c r="EA132" i="280"/>
  <c r="EA133" i="280"/>
  <c r="EA150" i="280"/>
  <c r="EA144" i="280"/>
  <c r="EA145" i="280"/>
  <c r="EA172" i="280"/>
  <c r="DZ233" i="280"/>
  <c r="EA216" i="280"/>
  <c r="EA210" i="280"/>
  <c r="EA211" i="280"/>
  <c r="EA238" i="280"/>
  <c r="EA180" i="280"/>
  <c r="EB192" i="273"/>
  <c r="EB191" i="273"/>
  <c r="EB193" i="273"/>
  <c r="EB195" i="280"/>
  <c r="EB159" i="273"/>
  <c r="EB160" i="273"/>
  <c r="EB161" i="273"/>
  <c r="EB45" i="280"/>
  <c r="EB46" i="280"/>
  <c r="EB48" i="280"/>
  <c r="EA246" i="280"/>
  <c r="EB261" i="280"/>
  <c r="EB51" i="280"/>
  <c r="EB132" i="280"/>
  <c r="EB133" i="280"/>
  <c r="EB150" i="280"/>
  <c r="EB144" i="280"/>
  <c r="EB145" i="280"/>
  <c r="EB172" i="280"/>
  <c r="EA233" i="280"/>
  <c r="EB216" i="280"/>
  <c r="EB210" i="280"/>
  <c r="EB211" i="280"/>
  <c r="EB238" i="280"/>
  <c r="EB180" i="280"/>
  <c r="EC192" i="273"/>
  <c r="EC191" i="273"/>
  <c r="EC193" i="273"/>
  <c r="EC195" i="280"/>
  <c r="EC159" i="273"/>
  <c r="EC160" i="273"/>
  <c r="EC161" i="273"/>
  <c r="EC45" i="280"/>
  <c r="EC46" i="280"/>
  <c r="EC48" i="280"/>
  <c r="EB246" i="280"/>
  <c r="EC261" i="280"/>
  <c r="EC51" i="280"/>
  <c r="EC132" i="280"/>
  <c r="EC133" i="280"/>
  <c r="EC150" i="280"/>
  <c r="EC144" i="280"/>
  <c r="EC145" i="280"/>
  <c r="EC172" i="280"/>
  <c r="EB233" i="280"/>
  <c r="EC216" i="280"/>
  <c r="EC210" i="280"/>
  <c r="EC211" i="280"/>
  <c r="EC238" i="280"/>
  <c r="EC180" i="280"/>
  <c r="ED192" i="273"/>
  <c r="ED191" i="273"/>
  <c r="ED193" i="273"/>
  <c r="ED195" i="280"/>
  <c r="ED159" i="273"/>
  <c r="ED160" i="273"/>
  <c r="ED161" i="273"/>
  <c r="ED45" i="280"/>
  <c r="ED46" i="280"/>
  <c r="ED48" i="280"/>
  <c r="EC246" i="280"/>
  <c r="ED261" i="280"/>
  <c r="ED51" i="280"/>
  <c r="ED132" i="280"/>
  <c r="ED133" i="280"/>
  <c r="ED150" i="280"/>
  <c r="ED144" i="280"/>
  <c r="ED145" i="280"/>
  <c r="ED172" i="280"/>
  <c r="EC233" i="280"/>
  <c r="ED216" i="280"/>
  <c r="ED210" i="280"/>
  <c r="ED211" i="280"/>
  <c r="ED238" i="280"/>
  <c r="ED180" i="280"/>
  <c r="EE192" i="273"/>
  <c r="EE191" i="273"/>
  <c r="EE193" i="273"/>
  <c r="EE195" i="280"/>
  <c r="EE159" i="273"/>
  <c r="EE160" i="273"/>
  <c r="EE161" i="273"/>
  <c r="EE45" i="280"/>
  <c r="EE46" i="280"/>
  <c r="EE48" i="280"/>
  <c r="ED246" i="280"/>
  <c r="EE261" i="280"/>
  <c r="EE51" i="280"/>
  <c r="EE132" i="280"/>
  <c r="EE133" i="280"/>
  <c r="EE150" i="280"/>
  <c r="EE144" i="280"/>
  <c r="EE145" i="280"/>
  <c r="EE172" i="280"/>
  <c r="ED233" i="280"/>
  <c r="EE216" i="280"/>
  <c r="EE210" i="280"/>
  <c r="EE211" i="280"/>
  <c r="EE238" i="280"/>
  <c r="EE180" i="280"/>
  <c r="EF192" i="273"/>
  <c r="EF191" i="273"/>
  <c r="EF193" i="273"/>
  <c r="EF195" i="280"/>
  <c r="EF159" i="273"/>
  <c r="EF160" i="273"/>
  <c r="EF161" i="273"/>
  <c r="EF45" i="280"/>
  <c r="EF46" i="280"/>
  <c r="EF48" i="280"/>
  <c r="EE246" i="280"/>
  <c r="EF261" i="280"/>
  <c r="EF51" i="280"/>
  <c r="EF132" i="280"/>
  <c r="EF133" i="280"/>
  <c r="EF150" i="280"/>
  <c r="EF144" i="280"/>
  <c r="EF145" i="280"/>
  <c r="EF172" i="280"/>
  <c r="EE233" i="280"/>
  <c r="EF216" i="280"/>
  <c r="EF210" i="280"/>
  <c r="EF211" i="280"/>
  <c r="EF238" i="280"/>
  <c r="EF180" i="280"/>
  <c r="EG192" i="273"/>
  <c r="EG191" i="273"/>
  <c r="EG193" i="273"/>
  <c r="EG195" i="280"/>
  <c r="EG159" i="273"/>
  <c r="EG160" i="273"/>
  <c r="EG161" i="273"/>
  <c r="EG45" i="280"/>
  <c r="EG46" i="280"/>
  <c r="EG48" i="280"/>
  <c r="EF246" i="280"/>
  <c r="EG261" i="280"/>
  <c r="EG51" i="280"/>
  <c r="EG132" i="280"/>
  <c r="EG133" i="280"/>
  <c r="EG150" i="280"/>
  <c r="EG144" i="280"/>
  <c r="EG145" i="280"/>
  <c r="EG172" i="280"/>
  <c r="EF233" i="280"/>
  <c r="EG216" i="280"/>
  <c r="EG210" i="280"/>
  <c r="EG211" i="280"/>
  <c r="EG238" i="280"/>
  <c r="EG180" i="280"/>
  <c r="EH192" i="273"/>
  <c r="EH191" i="273"/>
  <c r="EH193" i="273"/>
  <c r="EH195" i="280"/>
  <c r="EH159" i="273"/>
  <c r="EH160" i="273"/>
  <c r="EH161" i="273"/>
  <c r="EH45" i="280"/>
  <c r="EH46" i="280"/>
  <c r="EH48" i="280"/>
  <c r="EG246" i="280"/>
  <c r="EH261" i="280"/>
  <c r="EH51" i="280"/>
  <c r="EH132" i="280"/>
  <c r="EH133" i="280"/>
  <c r="EH150" i="280"/>
  <c r="EH144" i="280"/>
  <c r="EH145" i="280"/>
  <c r="EH172" i="280"/>
  <c r="EG233" i="280"/>
  <c r="EH216" i="280"/>
  <c r="EH210" i="280"/>
  <c r="EH211" i="280"/>
  <c r="EH238" i="280"/>
  <c r="EH180" i="280"/>
  <c r="EI192" i="273"/>
  <c r="EI191" i="273"/>
  <c r="EI193" i="273"/>
  <c r="EI195" i="280"/>
  <c r="EI159" i="273"/>
  <c r="EI160" i="273"/>
  <c r="EI161" i="273"/>
  <c r="EI45" i="280"/>
  <c r="EI46" i="280"/>
  <c r="EI48" i="280"/>
  <c r="EH246" i="280"/>
  <c r="EI261" i="280"/>
  <c r="EI51" i="280"/>
  <c r="EI132" i="280"/>
  <c r="EI133" i="280"/>
  <c r="EI150" i="280"/>
  <c r="EI144" i="280"/>
  <c r="EI145" i="280"/>
  <c r="EI172" i="280"/>
  <c r="EH233" i="280"/>
  <c r="EI216" i="280"/>
  <c r="EI210" i="280"/>
  <c r="EI211" i="280"/>
  <c r="EI238" i="280"/>
  <c r="EI180" i="280"/>
  <c r="EJ192" i="273"/>
  <c r="EJ191" i="273"/>
  <c r="EJ193" i="273"/>
  <c r="EJ195" i="280"/>
  <c r="EJ159" i="273"/>
  <c r="EJ160" i="273"/>
  <c r="EJ161" i="273"/>
  <c r="EJ45" i="280"/>
  <c r="EJ46" i="280"/>
  <c r="EJ48" i="280"/>
  <c r="EI246" i="280"/>
  <c r="EJ261" i="280"/>
  <c r="EJ51" i="280"/>
  <c r="EJ132" i="280"/>
  <c r="EJ133" i="280"/>
  <c r="EJ150" i="280"/>
  <c r="EJ144" i="280"/>
  <c r="EJ145" i="280"/>
  <c r="EJ172" i="280"/>
  <c r="EI233" i="280"/>
  <c r="EJ216" i="280"/>
  <c r="EJ210" i="280"/>
  <c r="EJ211" i="280"/>
  <c r="EJ238" i="280"/>
  <c r="EJ180" i="280"/>
  <c r="EK192" i="273"/>
  <c r="EK191" i="273"/>
  <c r="EK193" i="273"/>
  <c r="EK195" i="280"/>
  <c r="EK159" i="273"/>
  <c r="EK160" i="273"/>
  <c r="EK161" i="273"/>
  <c r="EK45" i="280"/>
  <c r="EK46" i="280"/>
  <c r="EK48" i="280"/>
  <c r="EJ246" i="280"/>
  <c r="EK261" i="280"/>
  <c r="EK51" i="280"/>
  <c r="EK132" i="280"/>
  <c r="EK133" i="280"/>
  <c r="EK150" i="280"/>
  <c r="EK144" i="280"/>
  <c r="EK145" i="280"/>
  <c r="EK172" i="280"/>
  <c r="EJ233" i="280"/>
  <c r="EK216" i="280"/>
  <c r="EK210" i="280"/>
  <c r="EK211" i="280"/>
  <c r="EK238" i="280"/>
  <c r="EK180" i="280"/>
  <c r="EL192" i="273"/>
  <c r="EL191" i="273"/>
  <c r="EL193" i="273"/>
  <c r="EL195" i="280"/>
  <c r="EL159" i="273"/>
  <c r="EL160" i="273"/>
  <c r="EL161" i="273"/>
  <c r="EL45" i="280"/>
  <c r="EL46" i="280"/>
  <c r="EL48" i="280"/>
  <c r="EK246" i="280"/>
  <c r="EL261" i="280"/>
  <c r="EL51" i="280"/>
  <c r="EL132" i="280"/>
  <c r="EL133" i="280"/>
  <c r="EL150" i="280"/>
  <c r="EL144" i="280"/>
  <c r="EL145" i="280"/>
  <c r="EL172" i="280"/>
  <c r="EK233" i="280"/>
  <c r="EL216" i="280"/>
  <c r="EL210" i="280"/>
  <c r="EL211" i="280"/>
  <c r="EL238" i="280"/>
  <c r="EL180" i="280"/>
  <c r="EM192" i="273"/>
  <c r="EM191" i="273"/>
  <c r="EM193" i="273"/>
  <c r="EM195" i="280"/>
  <c r="EM159" i="273"/>
  <c r="EM160" i="273"/>
  <c r="EM161" i="273"/>
  <c r="EM45" i="280"/>
  <c r="EM46" i="280"/>
  <c r="EM48" i="280"/>
  <c r="EL246" i="280"/>
  <c r="EM261" i="280"/>
  <c r="EM51" i="280"/>
  <c r="EM132" i="280"/>
  <c r="EM133" i="280"/>
  <c r="EM150" i="280"/>
  <c r="EM144" i="280"/>
  <c r="EM145" i="280"/>
  <c r="EM172" i="280"/>
  <c r="EL233" i="280"/>
  <c r="EM216" i="280"/>
  <c r="EM210" i="280"/>
  <c r="EM211" i="280"/>
  <c r="EM238" i="280"/>
  <c r="EM180" i="280"/>
  <c r="EN192" i="273"/>
  <c r="EN191" i="273"/>
  <c r="EN193" i="273"/>
  <c r="EN195" i="280"/>
  <c r="EN159" i="273"/>
  <c r="EN160" i="273"/>
  <c r="EN161" i="273"/>
  <c r="EN45" i="280"/>
  <c r="EN46" i="280"/>
  <c r="EN48" i="280"/>
  <c r="EM246" i="280"/>
  <c r="EN261" i="280"/>
  <c r="EN51" i="280"/>
  <c r="EN132" i="280"/>
  <c r="EN133" i="280"/>
  <c r="EN150" i="280"/>
  <c r="EN144" i="280"/>
  <c r="EN145" i="280"/>
  <c r="EN172" i="280"/>
  <c r="EM233" i="280"/>
  <c r="EN216" i="280"/>
  <c r="EN210" i="280"/>
  <c r="EN211" i="280"/>
  <c r="EN238" i="280"/>
  <c r="EN180" i="280"/>
  <c r="EO192" i="273"/>
  <c r="EO191" i="273"/>
  <c r="EO193" i="273"/>
  <c r="EO195" i="280"/>
  <c r="EO159" i="273"/>
  <c r="EO160" i="273"/>
  <c r="EO161" i="273"/>
  <c r="EO45" i="280"/>
  <c r="EO46" i="280"/>
  <c r="EO48" i="280"/>
  <c r="EN246" i="280"/>
  <c r="EO261" i="280"/>
  <c r="EO51" i="280"/>
  <c r="EO132" i="280"/>
  <c r="EO133" i="280"/>
  <c r="EO150" i="280"/>
  <c r="EO144" i="280"/>
  <c r="EO145" i="280"/>
  <c r="EO172" i="280"/>
  <c r="EN233" i="280"/>
  <c r="EO216" i="280"/>
  <c r="EO210" i="280"/>
  <c r="EO211" i="280"/>
  <c r="EO238" i="280"/>
  <c r="EO180" i="280"/>
  <c r="EP192" i="273"/>
  <c r="EP191" i="273"/>
  <c r="EP193" i="273"/>
  <c r="EP195" i="280"/>
  <c r="EP159" i="273"/>
  <c r="EP160" i="273"/>
  <c r="EP161" i="273"/>
  <c r="EP45" i="280"/>
  <c r="EP46" i="280"/>
  <c r="EP48" i="280"/>
  <c r="EO246" i="280"/>
  <c r="EP261" i="280"/>
  <c r="EP51" i="280"/>
  <c r="EP132" i="280"/>
  <c r="EP133" i="280"/>
  <c r="EP150" i="280"/>
  <c r="EP144" i="280"/>
  <c r="EP145" i="280"/>
  <c r="EP172" i="280"/>
  <c r="EO233" i="280"/>
  <c r="EP216" i="280"/>
  <c r="EP210" i="280"/>
  <c r="EP211" i="280"/>
  <c r="EP238" i="280"/>
  <c r="EP180" i="280"/>
  <c r="EQ192" i="273"/>
  <c r="EQ191" i="273"/>
  <c r="EQ193" i="273"/>
  <c r="EQ195" i="280"/>
  <c r="EQ159" i="273"/>
  <c r="EQ160" i="273"/>
  <c r="EQ161" i="273"/>
  <c r="EQ45" i="280"/>
  <c r="EQ46" i="280"/>
  <c r="EQ48" i="280"/>
  <c r="EP246" i="280"/>
  <c r="EQ261" i="280"/>
  <c r="EQ51" i="280"/>
  <c r="EQ132" i="280"/>
  <c r="EQ133" i="280"/>
  <c r="EQ150" i="280"/>
  <c r="EQ144" i="280"/>
  <c r="EQ145" i="280"/>
  <c r="EQ172" i="280"/>
  <c r="EP233" i="280"/>
  <c r="EQ216" i="280"/>
  <c r="EQ210" i="280"/>
  <c r="EQ211" i="280"/>
  <c r="EQ238" i="280"/>
  <c r="EQ180" i="280"/>
  <c r="ER192" i="273"/>
  <c r="ER191" i="273"/>
  <c r="ER193" i="273"/>
  <c r="ER195" i="280"/>
  <c r="ER159" i="273"/>
  <c r="ER160" i="273"/>
  <c r="ER161" i="273"/>
  <c r="ER45" i="280"/>
  <c r="ER46" i="280"/>
  <c r="ER48" i="280"/>
  <c r="EQ246" i="280"/>
  <c r="ER261" i="280"/>
  <c r="ER51" i="280"/>
  <c r="ER132" i="280"/>
  <c r="ER133" i="280"/>
  <c r="ER150" i="280"/>
  <c r="ER144" i="280"/>
  <c r="ER145" i="280"/>
  <c r="ER172" i="280"/>
  <c r="EQ233" i="280"/>
  <c r="ER216" i="280"/>
  <c r="ER210" i="280"/>
  <c r="ER211" i="280"/>
  <c r="ER238" i="280"/>
  <c r="ER180" i="280"/>
  <c r="ES192" i="273"/>
  <c r="ES191" i="273"/>
  <c r="ES193" i="273"/>
  <c r="ES195" i="280"/>
  <c r="ES159" i="273"/>
  <c r="ES160" i="273"/>
  <c r="ES161" i="273"/>
  <c r="ES45" i="280"/>
  <c r="ES46" i="280"/>
  <c r="ES48" i="280"/>
  <c r="ER246" i="280"/>
  <c r="ES261" i="280"/>
  <c r="ES51" i="280"/>
  <c r="ES132" i="280"/>
  <c r="ES133" i="280"/>
  <c r="ES150" i="280"/>
  <c r="ES144" i="280"/>
  <c r="ES145" i="280"/>
  <c r="ES172" i="280"/>
  <c r="ER233" i="280"/>
  <c r="ES216" i="280"/>
  <c r="ES210" i="280"/>
  <c r="ES211" i="280"/>
  <c r="ES238" i="280"/>
  <c r="ES180" i="280"/>
  <c r="ET192" i="273"/>
  <c r="ET191" i="273"/>
  <c r="ET193" i="273"/>
  <c r="ET195" i="280"/>
  <c r="ET159" i="273"/>
  <c r="ET160" i="273"/>
  <c r="ET161" i="273"/>
  <c r="ET45" i="280"/>
  <c r="ET46" i="280"/>
  <c r="ET48" i="280"/>
  <c r="ES246" i="280"/>
  <c r="ET261" i="280"/>
  <c r="ET51" i="280"/>
  <c r="ET132" i="280"/>
  <c r="ET133" i="280"/>
  <c r="ET150" i="280"/>
  <c r="ET144" i="280"/>
  <c r="ET145" i="280"/>
  <c r="ET172" i="280"/>
  <c r="ES233" i="280"/>
  <c r="ET216" i="280"/>
  <c r="ET210" i="280"/>
  <c r="ET211" i="280"/>
  <c r="ET238" i="280"/>
  <c r="ET180" i="280"/>
  <c r="EU192" i="273"/>
  <c r="EU191" i="273"/>
  <c r="EU193" i="273"/>
  <c r="EU195" i="280"/>
  <c r="EU159" i="273"/>
  <c r="EU160" i="273"/>
  <c r="EU161" i="273"/>
  <c r="EU45" i="280"/>
  <c r="EU46" i="280"/>
  <c r="EU48" i="280"/>
  <c r="ET246" i="280"/>
  <c r="EU261" i="280"/>
  <c r="EU51" i="280"/>
  <c r="EU132" i="280"/>
  <c r="EU133" i="280"/>
  <c r="EU150" i="280"/>
  <c r="EU144" i="280"/>
  <c r="EU145" i="280"/>
  <c r="EU172" i="280"/>
  <c r="ET233" i="280"/>
  <c r="EU216" i="280"/>
  <c r="EU210" i="280"/>
  <c r="EU211" i="280"/>
  <c r="EU238" i="280"/>
  <c r="EU180" i="280"/>
  <c r="EV192" i="273"/>
  <c r="EV191" i="273"/>
  <c r="EV193" i="273"/>
  <c r="EV195" i="280"/>
  <c r="EV159" i="273"/>
  <c r="EV160" i="273"/>
  <c r="EV161" i="273"/>
  <c r="EV45" i="280"/>
  <c r="EV46" i="280"/>
  <c r="EV48" i="280"/>
  <c r="EU246" i="280"/>
  <c r="EV261" i="280"/>
  <c r="EV51" i="280"/>
  <c r="EV132" i="280"/>
  <c r="EV133" i="280"/>
  <c r="EV150" i="280"/>
  <c r="EV144" i="280"/>
  <c r="EV145" i="280"/>
  <c r="EV172" i="280"/>
  <c r="EU233" i="280"/>
  <c r="EV216" i="280"/>
  <c r="EV210" i="280"/>
  <c r="EV211" i="280"/>
  <c r="EV238" i="280"/>
  <c r="EV180" i="280"/>
  <c r="EW192" i="273"/>
  <c r="EW191" i="273"/>
  <c r="EW193" i="273"/>
  <c r="EW195" i="280"/>
  <c r="EW159" i="273"/>
  <c r="EW160" i="273"/>
  <c r="EW161" i="273"/>
  <c r="EW45" i="280"/>
  <c r="EW46" i="280"/>
  <c r="EW48" i="280"/>
  <c r="EV246" i="280"/>
  <c r="EW261" i="280"/>
  <c r="EW51" i="280"/>
  <c r="EW132" i="280"/>
  <c r="EW133" i="280"/>
  <c r="EW150" i="280"/>
  <c r="EW144" i="280"/>
  <c r="EW145" i="280"/>
  <c r="EW172" i="280"/>
  <c r="EV233" i="280"/>
  <c r="EW216" i="280"/>
  <c r="EW210" i="280"/>
  <c r="EW211" i="280"/>
  <c r="EW238" i="280"/>
  <c r="EW180" i="280"/>
  <c r="EX192" i="273"/>
  <c r="EX191" i="273"/>
  <c r="EX193" i="273"/>
  <c r="EX195" i="280"/>
  <c r="EX159" i="273"/>
  <c r="EX160" i="273"/>
  <c r="EX161" i="273"/>
  <c r="EX45" i="280"/>
  <c r="EX46" i="280"/>
  <c r="EX48" i="280"/>
  <c r="EW246" i="280"/>
  <c r="EX261" i="280"/>
  <c r="EX51" i="280"/>
  <c r="EX132" i="280"/>
  <c r="EX133" i="280"/>
  <c r="EX150" i="280"/>
  <c r="EX144" i="280"/>
  <c r="EX145" i="280"/>
  <c r="EX172" i="280"/>
  <c r="EW233" i="280"/>
  <c r="EX216" i="280"/>
  <c r="EX210" i="280"/>
  <c r="EX211" i="280"/>
  <c r="EX238" i="280"/>
  <c r="EX180" i="280"/>
  <c r="EY192" i="273"/>
  <c r="EY191" i="273"/>
  <c r="EY193" i="273"/>
  <c r="EY195" i="280"/>
  <c r="EY159" i="273"/>
  <c r="EY160" i="273"/>
  <c r="EY161" i="273"/>
  <c r="EY45" i="280"/>
  <c r="EY46" i="280"/>
  <c r="EY48" i="280"/>
  <c r="EX246" i="280"/>
  <c r="EY261" i="280"/>
  <c r="EY51" i="280"/>
  <c r="EY132" i="280"/>
  <c r="EY133" i="280"/>
  <c r="EY150" i="280"/>
  <c r="EY144" i="280"/>
  <c r="EY145" i="280"/>
  <c r="EY172" i="280"/>
  <c r="EX233" i="280"/>
  <c r="EY216" i="280"/>
  <c r="EY210" i="280"/>
  <c r="EY211" i="280"/>
  <c r="EY238" i="280"/>
  <c r="EY180" i="280"/>
  <c r="EZ192" i="273"/>
  <c r="EZ191" i="273"/>
  <c r="EZ193" i="273"/>
  <c r="EZ195" i="280"/>
  <c r="EZ159" i="273"/>
  <c r="EZ160" i="273"/>
  <c r="EZ161" i="273"/>
  <c r="EZ45" i="280"/>
  <c r="EZ46" i="280"/>
  <c r="EZ48" i="280"/>
  <c r="EY246" i="280"/>
  <c r="EZ261" i="280"/>
  <c r="EZ51" i="280"/>
  <c r="EZ132" i="280"/>
  <c r="EZ133" i="280"/>
  <c r="EZ150" i="280"/>
  <c r="EZ144" i="280"/>
  <c r="EZ145" i="280"/>
  <c r="EZ172" i="280"/>
  <c r="EY233" i="280"/>
  <c r="EZ216" i="280"/>
  <c r="EZ210" i="280"/>
  <c r="EZ211" i="280"/>
  <c r="EZ238" i="280"/>
  <c r="EZ180" i="280"/>
  <c r="FA192" i="273"/>
  <c r="FA191" i="273"/>
  <c r="FA193" i="273"/>
  <c r="FA195" i="280"/>
  <c r="FA159" i="273"/>
  <c r="FA160" i="273"/>
  <c r="FA161" i="273"/>
  <c r="FA45" i="280"/>
  <c r="FA46" i="280"/>
  <c r="FA48" i="280"/>
  <c r="EZ246" i="280"/>
  <c r="FA261" i="280"/>
  <c r="FA51" i="280"/>
  <c r="FA132" i="280"/>
  <c r="FA133" i="280"/>
  <c r="FA150" i="280"/>
  <c r="FA144" i="280"/>
  <c r="FA145" i="280"/>
  <c r="FA172" i="280"/>
  <c r="EZ233" i="280"/>
  <c r="FA216" i="280"/>
  <c r="FA210" i="280"/>
  <c r="FA211" i="280"/>
  <c r="FA238" i="280"/>
  <c r="FA180" i="280"/>
  <c r="FB192" i="273"/>
  <c r="FB191" i="273"/>
  <c r="FB193" i="273"/>
  <c r="FB195" i="280"/>
  <c r="FB159" i="273"/>
  <c r="FB160" i="273"/>
  <c r="FB161" i="273"/>
  <c r="FB45" i="280"/>
  <c r="FB46" i="280"/>
  <c r="FB48" i="280"/>
  <c r="FA246" i="280"/>
  <c r="FB261" i="280"/>
  <c r="FB51" i="280"/>
  <c r="FB132" i="280"/>
  <c r="FB133" i="280"/>
  <c r="FB150" i="280"/>
  <c r="FB144" i="280"/>
  <c r="FB145" i="280"/>
  <c r="FB172" i="280"/>
  <c r="FA233" i="280"/>
  <c r="FB216" i="280"/>
  <c r="FB210" i="280"/>
  <c r="FB211" i="280"/>
  <c r="FB238" i="280"/>
  <c r="FB180" i="280"/>
  <c r="FC192" i="273"/>
  <c r="FC191" i="273"/>
  <c r="FC193" i="273"/>
  <c r="FC195" i="280"/>
  <c r="FC159" i="273"/>
  <c r="FC160" i="273"/>
  <c r="FC161" i="273"/>
  <c r="FC45" i="280"/>
  <c r="FC46" i="280"/>
  <c r="FC48" i="280"/>
  <c r="FB246" i="280"/>
  <c r="FC261" i="280"/>
  <c r="FC51" i="280"/>
  <c r="FC132" i="280"/>
  <c r="FC133" i="280"/>
  <c r="FC150" i="280"/>
  <c r="FC144" i="280"/>
  <c r="FC145" i="280"/>
  <c r="FC172" i="280"/>
  <c r="FB233" i="280"/>
  <c r="FC216" i="280"/>
  <c r="FC210" i="280"/>
  <c r="FC211" i="280"/>
  <c r="FC238" i="280"/>
  <c r="FC180" i="280"/>
  <c r="FD192" i="273"/>
  <c r="FD191" i="273"/>
  <c r="FD193" i="273"/>
  <c r="FD195" i="280"/>
  <c r="FD159" i="273"/>
  <c r="FD160" i="273"/>
  <c r="FD161" i="273"/>
  <c r="FD45" i="280"/>
  <c r="FD46" i="280"/>
  <c r="FD48" i="280"/>
  <c r="FC246" i="280"/>
  <c r="FD261" i="280"/>
  <c r="FD51" i="280"/>
  <c r="FD132" i="280"/>
  <c r="FD133" i="280"/>
  <c r="FD150" i="280"/>
  <c r="FD144" i="280"/>
  <c r="FD145" i="280"/>
  <c r="FD172" i="280"/>
  <c r="FC233" i="280"/>
  <c r="FD216" i="280"/>
  <c r="FD210" i="280"/>
  <c r="FD211" i="280"/>
  <c r="FD238" i="280"/>
  <c r="FD180" i="280"/>
  <c r="FE192" i="273"/>
  <c r="FE191" i="273"/>
  <c r="FE193" i="273"/>
  <c r="FE195" i="280"/>
  <c r="FE159" i="273"/>
  <c r="FE160" i="273"/>
  <c r="FE161" i="273"/>
  <c r="FE45" i="280"/>
  <c r="FE46" i="280"/>
  <c r="FE48" i="280"/>
  <c r="FD246" i="280"/>
  <c r="FE261" i="280"/>
  <c r="FE51" i="280"/>
  <c r="FE132" i="280"/>
  <c r="FE133" i="280"/>
  <c r="FE150" i="280"/>
  <c r="FE144" i="280"/>
  <c r="FE145" i="280"/>
  <c r="FE172" i="280"/>
  <c r="FD233" i="280"/>
  <c r="FE216" i="280"/>
  <c r="FE210" i="280"/>
  <c r="FE211" i="280"/>
  <c r="FE238" i="280"/>
  <c r="FE180" i="280"/>
  <c r="FF192" i="273"/>
  <c r="FF191" i="273"/>
  <c r="FF193" i="273"/>
  <c r="FF195" i="280"/>
  <c r="FF159" i="273"/>
  <c r="FF160" i="273"/>
  <c r="FF161" i="273"/>
  <c r="FF45" i="280"/>
  <c r="FF46" i="280"/>
  <c r="FF48" i="280"/>
  <c r="FE246" i="280"/>
  <c r="FF261" i="280"/>
  <c r="FF51" i="280"/>
  <c r="FF132" i="280"/>
  <c r="FF133" i="280"/>
  <c r="FF150" i="280"/>
  <c r="FF144" i="280"/>
  <c r="FF145" i="280"/>
  <c r="FF172" i="280"/>
  <c r="FE233" i="280"/>
  <c r="FF216" i="280"/>
  <c r="FF210" i="280"/>
  <c r="FF211" i="280"/>
  <c r="FF238" i="280"/>
  <c r="FF180" i="280"/>
  <c r="FG192" i="273"/>
  <c r="FG191" i="273"/>
  <c r="FG193" i="273"/>
  <c r="FG195" i="280"/>
  <c r="FG159" i="273"/>
  <c r="FG160" i="273"/>
  <c r="FG161" i="273"/>
  <c r="FG45" i="280"/>
  <c r="FG46" i="280"/>
  <c r="FG48" i="280"/>
  <c r="FF246" i="280"/>
  <c r="FG261" i="280"/>
  <c r="FG51" i="280"/>
  <c r="FG132" i="280"/>
  <c r="FG133" i="280"/>
  <c r="FG150" i="280"/>
  <c r="FG144" i="280"/>
  <c r="FG145" i="280"/>
  <c r="FG172" i="280"/>
  <c r="FF233" i="280"/>
  <c r="FG216" i="280"/>
  <c r="FG210" i="280"/>
  <c r="FG211" i="280"/>
  <c r="FG238" i="280"/>
  <c r="FG180" i="280"/>
  <c r="FH192" i="273"/>
  <c r="FH191" i="273"/>
  <c r="FH193" i="273"/>
  <c r="FH195" i="280"/>
  <c r="FH159" i="273"/>
  <c r="FH160" i="273"/>
  <c r="FH161" i="273"/>
  <c r="FH45" i="280"/>
  <c r="FH46" i="280"/>
  <c r="FH48" i="280"/>
  <c r="FG246" i="280"/>
  <c r="FH261" i="280"/>
  <c r="FH51" i="280"/>
  <c r="FH132" i="280"/>
  <c r="FH133" i="280"/>
  <c r="FH150" i="280"/>
  <c r="FH144" i="280"/>
  <c r="FH145" i="280"/>
  <c r="FH172" i="280"/>
  <c r="FG233" i="280"/>
  <c r="FH216" i="280"/>
  <c r="FH210" i="280"/>
  <c r="FH211" i="280"/>
  <c r="FH238" i="280"/>
  <c r="FH180" i="280"/>
  <c r="FI192" i="273"/>
  <c r="FI191" i="273"/>
  <c r="FI193" i="273"/>
  <c r="FI195" i="280"/>
  <c r="FI159" i="273"/>
  <c r="FI160" i="273"/>
  <c r="FI161" i="273"/>
  <c r="FI45" i="280"/>
  <c r="FI46" i="280"/>
  <c r="FI48" i="280"/>
  <c r="FH246" i="280"/>
  <c r="FI261" i="280"/>
  <c r="FI51" i="280"/>
  <c r="FI132" i="280"/>
  <c r="FI133" i="280"/>
  <c r="FI150" i="280"/>
  <c r="FI144" i="280"/>
  <c r="FI145" i="280"/>
  <c r="FI172" i="280"/>
  <c r="FH233" i="280"/>
  <c r="FI216" i="280"/>
  <c r="FI210" i="280"/>
  <c r="FI211" i="280"/>
  <c r="FI238" i="280"/>
  <c r="FI180" i="280"/>
  <c r="FJ192" i="273"/>
  <c r="FJ191" i="273"/>
  <c r="FJ193" i="273"/>
  <c r="FJ195" i="280"/>
  <c r="FJ159" i="273"/>
  <c r="FJ160" i="273"/>
  <c r="FJ161" i="273"/>
  <c r="FJ45" i="280"/>
  <c r="FJ46" i="280"/>
  <c r="FJ48" i="280"/>
  <c r="FI246" i="280"/>
  <c r="FJ261" i="280"/>
  <c r="FJ51" i="280"/>
  <c r="FJ132" i="280"/>
  <c r="FJ133" i="280"/>
  <c r="FJ150" i="280"/>
  <c r="FJ144" i="280"/>
  <c r="FJ145" i="280"/>
  <c r="FJ172" i="280"/>
  <c r="FI233" i="280"/>
  <c r="FJ216" i="280"/>
  <c r="FJ210" i="280"/>
  <c r="FJ211" i="280"/>
  <c r="FJ238" i="280"/>
  <c r="FJ180" i="280"/>
  <c r="FK192" i="273"/>
  <c r="FK191" i="273"/>
  <c r="FK193" i="273"/>
  <c r="FK195" i="280"/>
  <c r="FK159" i="273"/>
  <c r="FK160" i="273"/>
  <c r="FK161" i="273"/>
  <c r="FK45" i="280"/>
  <c r="FK46" i="280"/>
  <c r="FK48" i="280"/>
  <c r="FJ246" i="280"/>
  <c r="FK261" i="280"/>
  <c r="FK51" i="280"/>
  <c r="FK132" i="280"/>
  <c r="FK133" i="280"/>
  <c r="FK150" i="280"/>
  <c r="FK144" i="280"/>
  <c r="FK145" i="280"/>
  <c r="FK172" i="280"/>
  <c r="FJ233" i="280"/>
  <c r="FK216" i="280"/>
  <c r="FK210" i="280"/>
  <c r="FK211" i="280"/>
  <c r="FK238" i="280"/>
  <c r="FK180" i="280"/>
  <c r="FL192" i="273"/>
  <c r="FL191" i="273"/>
  <c r="FL193" i="273"/>
  <c r="FL195" i="280"/>
  <c r="FL159" i="273"/>
  <c r="FL160" i="273"/>
  <c r="FL161" i="273"/>
  <c r="FL45" i="280"/>
  <c r="FL46" i="280"/>
  <c r="FL48" i="280"/>
  <c r="FK246" i="280"/>
  <c r="FL261" i="280"/>
  <c r="FL51" i="280"/>
  <c r="FL132" i="280"/>
  <c r="FL133" i="280"/>
  <c r="FL150" i="280"/>
  <c r="FL144" i="280"/>
  <c r="FL145" i="280"/>
  <c r="FL172" i="280"/>
  <c r="FK233" i="280"/>
  <c r="FL216" i="280"/>
  <c r="FL210" i="280"/>
  <c r="FL211" i="280"/>
  <c r="FL238" i="280"/>
  <c r="FL180" i="280"/>
  <c r="FM192" i="273"/>
  <c r="FM191" i="273"/>
  <c r="FM193" i="273"/>
  <c r="FM195" i="280"/>
  <c r="FM159" i="273"/>
  <c r="FM160" i="273"/>
  <c r="FM161" i="273"/>
  <c r="FM45" i="280"/>
  <c r="FM46" i="280"/>
  <c r="FM48" i="280"/>
  <c r="FL246" i="280"/>
  <c r="FM261" i="280"/>
  <c r="FM51" i="280"/>
  <c r="FM132" i="280"/>
  <c r="FM133" i="280"/>
  <c r="FM150" i="280"/>
  <c r="FM144" i="280"/>
  <c r="FM145" i="280"/>
  <c r="FM172" i="280"/>
  <c r="FL233" i="280"/>
  <c r="FM216" i="280"/>
  <c r="FM210" i="280"/>
  <c r="FM211" i="280"/>
  <c r="FM238" i="280"/>
  <c r="FM180" i="280"/>
  <c r="FN192" i="273"/>
  <c r="FN191" i="273"/>
  <c r="FN193" i="273"/>
  <c r="FN195" i="280"/>
  <c r="FN159" i="273"/>
  <c r="FN160" i="273"/>
  <c r="FN161" i="273"/>
  <c r="FN45" i="280"/>
  <c r="FN46" i="280"/>
  <c r="FN48" i="280"/>
  <c r="FM246" i="280"/>
  <c r="FN261" i="280"/>
  <c r="FN51" i="280"/>
  <c r="FN132" i="280"/>
  <c r="FN133" i="280"/>
  <c r="FN150" i="280"/>
  <c r="FN144" i="280"/>
  <c r="FN145" i="280"/>
  <c r="FN172" i="280"/>
  <c r="FM233" i="280"/>
  <c r="FN216" i="280"/>
  <c r="FN210" i="280"/>
  <c r="FN211" i="280"/>
  <c r="FN238" i="280"/>
  <c r="FN180" i="280"/>
  <c r="FO192" i="273"/>
  <c r="FO191" i="273"/>
  <c r="FO193" i="273"/>
  <c r="FO195" i="280"/>
  <c r="FO159" i="273"/>
  <c r="FO160" i="273"/>
  <c r="FO161" i="273"/>
  <c r="FO45" i="280"/>
  <c r="FO46" i="280"/>
  <c r="FO48" i="280"/>
  <c r="FN246" i="280"/>
  <c r="FO261" i="280"/>
  <c r="FO51" i="280"/>
  <c r="FO132" i="280"/>
  <c r="FO133" i="280"/>
  <c r="FO150" i="280"/>
  <c r="FO144" i="280"/>
  <c r="FO145" i="280"/>
  <c r="FO172" i="280"/>
  <c r="FN233" i="280"/>
  <c r="FO216" i="280"/>
  <c r="FO210" i="280"/>
  <c r="FO211" i="280"/>
  <c r="FO238" i="280"/>
  <c r="FO180" i="280"/>
  <c r="FP192" i="273"/>
  <c r="FP191" i="273"/>
  <c r="FP193" i="273"/>
  <c r="FP195" i="280"/>
  <c r="FP159" i="273"/>
  <c r="FP160" i="273"/>
  <c r="FP161" i="273"/>
  <c r="FP45" i="280"/>
  <c r="FP46" i="280"/>
  <c r="FP48" i="280"/>
  <c r="FO246" i="280"/>
  <c r="FP261" i="280"/>
  <c r="FP51" i="280"/>
  <c r="FP132" i="280"/>
  <c r="FP133" i="280"/>
  <c r="FP150" i="280"/>
  <c r="FP144" i="280"/>
  <c r="FP145" i="280"/>
  <c r="FP172" i="280"/>
  <c r="FO233" i="280"/>
  <c r="FP216" i="280"/>
  <c r="FP210" i="280"/>
  <c r="FP211" i="280"/>
  <c r="FP238" i="280"/>
  <c r="FP180" i="280"/>
  <c r="FQ192" i="273"/>
  <c r="FQ191" i="273"/>
  <c r="FQ193" i="273"/>
  <c r="FQ195" i="280"/>
  <c r="FQ159" i="273"/>
  <c r="FQ160" i="273"/>
  <c r="FQ161" i="273"/>
  <c r="FQ45" i="280"/>
  <c r="FQ46" i="280"/>
  <c r="FQ48" i="280"/>
  <c r="FP246" i="280"/>
  <c r="FQ261" i="280"/>
  <c r="FQ51" i="280"/>
  <c r="FQ132" i="280"/>
  <c r="FQ133" i="280"/>
  <c r="FQ150" i="280"/>
  <c r="FQ144" i="280"/>
  <c r="FQ145" i="280"/>
  <c r="FQ172" i="280"/>
  <c r="FP233" i="280"/>
  <c r="FQ216" i="280"/>
  <c r="FQ210" i="280"/>
  <c r="FQ211" i="280"/>
  <c r="FQ238" i="280"/>
  <c r="FQ180" i="280"/>
  <c r="FR192" i="273"/>
  <c r="FR191" i="273"/>
  <c r="FR193" i="273"/>
  <c r="FR195" i="280"/>
  <c r="FR159" i="273"/>
  <c r="FR160" i="273"/>
  <c r="FR161" i="273"/>
  <c r="FR45" i="280"/>
  <c r="FR46" i="280"/>
  <c r="FR48" i="280"/>
  <c r="FQ246" i="280"/>
  <c r="FR261" i="280"/>
  <c r="FR51" i="280"/>
  <c r="FR132" i="280"/>
  <c r="FR133" i="280"/>
  <c r="FR150" i="280"/>
  <c r="FR144" i="280"/>
  <c r="FR145" i="280"/>
  <c r="FR172" i="280"/>
  <c r="FQ233" i="280"/>
  <c r="FR216" i="280"/>
  <c r="FR210" i="280"/>
  <c r="FR211" i="280"/>
  <c r="FR238" i="280"/>
  <c r="FR180" i="280"/>
  <c r="FS192" i="273"/>
  <c r="FS191" i="273"/>
  <c r="FS193" i="273"/>
  <c r="FS195" i="280"/>
  <c r="FS159" i="273"/>
  <c r="FS160" i="273"/>
  <c r="FS161" i="273"/>
  <c r="FS45" i="280"/>
  <c r="FS46" i="280"/>
  <c r="FS48" i="280"/>
  <c r="FR246" i="280"/>
  <c r="FS261" i="280"/>
  <c r="FS51" i="280"/>
  <c r="FS132" i="280"/>
  <c r="FS133" i="280"/>
  <c r="FS150" i="280"/>
  <c r="FS144" i="280"/>
  <c r="FS145" i="280"/>
  <c r="FS172" i="280"/>
  <c r="FR233" i="280"/>
  <c r="FS216" i="280"/>
  <c r="FS210" i="280"/>
  <c r="FS211" i="280"/>
  <c r="FS238" i="280"/>
  <c r="FS180" i="280"/>
  <c r="FT192" i="273"/>
  <c r="FT191" i="273"/>
  <c r="FT193" i="273"/>
  <c r="FT195" i="280"/>
  <c r="FT159" i="273"/>
  <c r="FT160" i="273"/>
  <c r="FT161" i="273"/>
  <c r="FT45" i="280"/>
  <c r="FT46" i="280"/>
  <c r="FT48" i="280"/>
  <c r="FS246" i="280"/>
  <c r="FT261" i="280"/>
  <c r="FT51" i="280"/>
  <c r="FT132" i="280"/>
  <c r="FT133" i="280"/>
  <c r="FT150" i="280"/>
  <c r="FT144" i="280"/>
  <c r="FT145" i="280"/>
  <c r="FT172" i="280"/>
  <c r="FS233" i="280"/>
  <c r="FT216" i="280"/>
  <c r="FT210" i="280"/>
  <c r="FT211" i="280"/>
  <c r="FT238" i="280"/>
  <c r="FT180" i="280"/>
  <c r="FU192" i="273"/>
  <c r="FU191" i="273"/>
  <c r="FU193" i="273"/>
  <c r="FU195" i="280"/>
  <c r="FU159" i="273"/>
  <c r="FU160" i="273"/>
  <c r="FU161" i="273"/>
  <c r="FU45" i="280"/>
  <c r="FU46" i="280"/>
  <c r="FU48" i="280"/>
  <c r="FT246" i="280"/>
  <c r="FU261" i="280"/>
  <c r="FU51" i="280"/>
  <c r="FU132" i="280"/>
  <c r="FU133" i="280"/>
  <c r="FU150" i="280"/>
  <c r="FU144" i="280"/>
  <c r="FU145" i="280"/>
  <c r="FU172" i="280"/>
  <c r="FT233" i="280"/>
  <c r="FU216" i="280"/>
  <c r="FU210" i="280"/>
  <c r="FU211" i="280"/>
  <c r="FU238" i="280"/>
  <c r="FU180" i="280"/>
  <c r="FV192" i="273"/>
  <c r="FV191" i="273"/>
  <c r="FV193" i="273"/>
  <c r="FV195" i="280"/>
  <c r="FV159" i="273"/>
  <c r="FV160" i="273"/>
  <c r="FV161" i="273"/>
  <c r="FV45" i="280"/>
  <c r="FV46" i="280"/>
  <c r="FV48" i="280"/>
  <c r="FU246" i="280"/>
  <c r="FV261" i="280"/>
  <c r="FV51" i="280"/>
  <c r="FV132" i="280"/>
  <c r="FV133" i="280"/>
  <c r="FV150" i="280"/>
  <c r="FV144" i="280"/>
  <c r="FV145" i="280"/>
  <c r="FV172" i="280"/>
  <c r="FU233" i="280"/>
  <c r="FV216" i="280"/>
  <c r="FV210" i="280"/>
  <c r="FV211" i="280"/>
  <c r="FV238" i="280"/>
  <c r="FV180" i="280"/>
  <c r="FW192" i="273"/>
  <c r="FW191" i="273"/>
  <c r="FW193" i="273"/>
  <c r="FW195" i="280"/>
  <c r="FW159" i="273"/>
  <c r="FW160" i="273"/>
  <c r="FW161" i="273"/>
  <c r="FW45" i="280"/>
  <c r="FW46" i="280"/>
  <c r="FW48" i="280"/>
  <c r="FV246" i="280"/>
  <c r="FW261" i="280"/>
  <c r="FW51" i="280"/>
  <c r="FW132" i="280"/>
  <c r="FW133" i="280"/>
  <c r="FW150" i="280"/>
  <c r="FW144" i="280"/>
  <c r="FW145" i="280"/>
  <c r="FW172" i="280"/>
  <c r="FV233" i="280"/>
  <c r="FW216" i="280"/>
  <c r="FW210" i="280"/>
  <c r="FW211" i="280"/>
  <c r="FW238" i="280"/>
  <c r="FW180" i="280"/>
  <c r="FX192" i="273"/>
  <c r="FX191" i="273"/>
  <c r="FX193" i="273"/>
  <c r="FX195" i="280"/>
  <c r="FX159" i="273"/>
  <c r="FX160" i="273"/>
  <c r="FX161" i="273"/>
  <c r="FX45" i="280"/>
  <c r="FX46" i="280"/>
  <c r="FX48" i="280"/>
  <c r="FW246" i="280"/>
  <c r="FX261" i="280"/>
  <c r="FX51" i="280"/>
  <c r="FX132" i="280"/>
  <c r="FX133" i="280"/>
  <c r="FX150" i="280"/>
  <c r="FX144" i="280"/>
  <c r="FX145" i="280"/>
  <c r="FX172" i="280"/>
  <c r="FW233" i="280"/>
  <c r="FX216" i="280"/>
  <c r="FX210" i="280"/>
  <c r="FX211" i="280"/>
  <c r="FX238" i="280"/>
  <c r="FX180" i="280"/>
  <c r="FY192" i="273"/>
  <c r="FY191" i="273"/>
  <c r="FY193" i="273"/>
  <c r="FY195" i="280"/>
  <c r="FY159" i="273"/>
  <c r="FY160" i="273"/>
  <c r="FY161" i="273"/>
  <c r="FY45" i="280"/>
  <c r="FY46" i="280"/>
  <c r="FY48" i="280"/>
  <c r="FX246" i="280"/>
  <c r="FY261" i="280"/>
  <c r="FY51" i="280"/>
  <c r="FY132" i="280"/>
  <c r="FY133" i="280"/>
  <c r="FY150" i="280"/>
  <c r="FY144" i="280"/>
  <c r="FY145" i="280"/>
  <c r="FY172" i="280"/>
  <c r="FX233" i="280"/>
  <c r="FY216" i="280"/>
  <c r="FY210" i="280"/>
  <c r="FY211" i="280"/>
  <c r="FY238" i="280"/>
  <c r="FY180" i="280"/>
  <c r="FZ192" i="273"/>
  <c r="FZ191" i="273"/>
  <c r="FZ193" i="273"/>
  <c r="FZ195" i="280"/>
  <c r="FZ159" i="273"/>
  <c r="FZ160" i="273"/>
  <c r="FZ161" i="273"/>
  <c r="FZ45" i="280"/>
  <c r="FZ46" i="280"/>
  <c r="FZ48" i="280"/>
  <c r="FY246" i="280"/>
  <c r="FZ261" i="280"/>
  <c r="FZ51" i="280"/>
  <c r="FZ132" i="280"/>
  <c r="FZ133" i="280"/>
  <c r="FZ150" i="280"/>
  <c r="FZ144" i="280"/>
  <c r="FZ145" i="280"/>
  <c r="FZ172" i="280"/>
  <c r="FY233" i="280"/>
  <c r="FZ216" i="280"/>
  <c r="FZ210" i="280"/>
  <c r="FZ211" i="280"/>
  <c r="FZ238" i="280"/>
  <c r="FZ180" i="280"/>
  <c r="GA192" i="273"/>
  <c r="GA191" i="273"/>
  <c r="GA193" i="273"/>
  <c r="GA195" i="280"/>
  <c r="GA159" i="273"/>
  <c r="GA160" i="273"/>
  <c r="GA161" i="273"/>
  <c r="GA45" i="280"/>
  <c r="GA46" i="280"/>
  <c r="GA48" i="280"/>
  <c r="FZ246" i="280"/>
  <c r="GA261" i="280"/>
  <c r="GA51" i="280"/>
  <c r="GA132" i="280"/>
  <c r="GA133" i="280"/>
  <c r="GA150" i="280"/>
  <c r="GA144" i="280"/>
  <c r="GA145" i="280"/>
  <c r="GA172" i="280"/>
  <c r="FZ233" i="280"/>
  <c r="GA216" i="280"/>
  <c r="GA210" i="280"/>
  <c r="GA211" i="280"/>
  <c r="GA238" i="280"/>
  <c r="GA180" i="280"/>
  <c r="GB192" i="273"/>
  <c r="GB191" i="273"/>
  <c r="GB193" i="273"/>
  <c r="GB195" i="280"/>
  <c r="GB159" i="273"/>
  <c r="GB160" i="273"/>
  <c r="GB161" i="273"/>
  <c r="GB45" i="280"/>
  <c r="GB46" i="280"/>
  <c r="GB48" i="280"/>
  <c r="GA246" i="280"/>
  <c r="GB261" i="280"/>
  <c r="GB51" i="280"/>
  <c r="GB132" i="280"/>
  <c r="GB133" i="280"/>
  <c r="GB150" i="280"/>
  <c r="GB144" i="280"/>
  <c r="GB145" i="280"/>
  <c r="GB172" i="280"/>
  <c r="GA233" i="280"/>
  <c r="GB216" i="280"/>
  <c r="GB210" i="280"/>
  <c r="GB211" i="280"/>
  <c r="GB238" i="280"/>
  <c r="GB180" i="280"/>
  <c r="GC192" i="273"/>
  <c r="GC191" i="273"/>
  <c r="GC193" i="273"/>
  <c r="GC195" i="280"/>
  <c r="GC159" i="273"/>
  <c r="GC160" i="273"/>
  <c r="GC161" i="273"/>
  <c r="GC45" i="280"/>
  <c r="GC46" i="280"/>
  <c r="GC48" i="280"/>
  <c r="GB246" i="280"/>
  <c r="GC261" i="280"/>
  <c r="GC51" i="280"/>
  <c r="GC132" i="280"/>
  <c r="GC133" i="280"/>
  <c r="GC150" i="280"/>
  <c r="GC144" i="280"/>
  <c r="GC145" i="280"/>
  <c r="GC172" i="280"/>
  <c r="GB233" i="280"/>
  <c r="GC216" i="280"/>
  <c r="GC210" i="280"/>
  <c r="GC211" i="280"/>
  <c r="GC238" i="280"/>
  <c r="GC180" i="280"/>
  <c r="GD192" i="273"/>
  <c r="GD191" i="273"/>
  <c r="GD193" i="273"/>
  <c r="GD195" i="280"/>
  <c r="GD159" i="273"/>
  <c r="GD160" i="273"/>
  <c r="GD161" i="273"/>
  <c r="GD45" i="280"/>
  <c r="GD46" i="280"/>
  <c r="GD48" i="280"/>
  <c r="GC246" i="280"/>
  <c r="GD261" i="280"/>
  <c r="GD51" i="280"/>
  <c r="GD132" i="280"/>
  <c r="GD133" i="280"/>
  <c r="GD150" i="280"/>
  <c r="GD144" i="280"/>
  <c r="GD145" i="280"/>
  <c r="GD172" i="280"/>
  <c r="GC233" i="280"/>
  <c r="GD216" i="280"/>
  <c r="GD210" i="280"/>
  <c r="GD211" i="280"/>
  <c r="GD238" i="280"/>
  <c r="GD180" i="280"/>
  <c r="GE192" i="273"/>
  <c r="GE191" i="273"/>
  <c r="GE193" i="273"/>
  <c r="GE195" i="280"/>
  <c r="GE159" i="273"/>
  <c r="GE160" i="273"/>
  <c r="GE161" i="273"/>
  <c r="GE45" i="280"/>
  <c r="GE46" i="280"/>
  <c r="GE48" i="280"/>
  <c r="GD246" i="280"/>
  <c r="GE261" i="280"/>
  <c r="GE51" i="280"/>
  <c r="GE132" i="280"/>
  <c r="GE133" i="280"/>
  <c r="GE150" i="280"/>
  <c r="GE144" i="280"/>
  <c r="GE145" i="280"/>
  <c r="GE172" i="280"/>
  <c r="GD233" i="280"/>
  <c r="GE216" i="280"/>
  <c r="GE210" i="280"/>
  <c r="GE211" i="280"/>
  <c r="GE238" i="280"/>
  <c r="GE180" i="280"/>
  <c r="GF192" i="273"/>
  <c r="GF191" i="273"/>
  <c r="GF193" i="273"/>
  <c r="GF195" i="280"/>
  <c r="GF159" i="273"/>
  <c r="GF160" i="273"/>
  <c r="GF161" i="273"/>
  <c r="GF45" i="280"/>
  <c r="GF46" i="280"/>
  <c r="GF48" i="280"/>
  <c r="GE246" i="280"/>
  <c r="GF261" i="280"/>
  <c r="GF51" i="280"/>
  <c r="GF132" i="280"/>
  <c r="GF133" i="280"/>
  <c r="GF150" i="280"/>
  <c r="GF144" i="280"/>
  <c r="GF145" i="280"/>
  <c r="GF172" i="280"/>
  <c r="GE233" i="280"/>
  <c r="GF216" i="280"/>
  <c r="GF210" i="280"/>
  <c r="GF211" i="280"/>
  <c r="GF238" i="280"/>
  <c r="GF180" i="280"/>
  <c r="GG192" i="273"/>
  <c r="GG191" i="273"/>
  <c r="GG193" i="273"/>
  <c r="GG195" i="280"/>
  <c r="GG159" i="273"/>
  <c r="GG160" i="273"/>
  <c r="GG161" i="273"/>
  <c r="GG45" i="280"/>
  <c r="GG46" i="280"/>
  <c r="GG48" i="280"/>
  <c r="GF246" i="280"/>
  <c r="GG261" i="280"/>
  <c r="GG51" i="280"/>
  <c r="GG132" i="280"/>
  <c r="GG133" i="280"/>
  <c r="GG150" i="280"/>
  <c r="GG144" i="280"/>
  <c r="GG145" i="280"/>
  <c r="GG172" i="280"/>
  <c r="GF233" i="280"/>
  <c r="GG216" i="280"/>
  <c r="GG210" i="280"/>
  <c r="GG211" i="280"/>
  <c r="GG238" i="280"/>
  <c r="GG180" i="280"/>
  <c r="GH192" i="273"/>
  <c r="GH191" i="273"/>
  <c r="GH193" i="273"/>
  <c r="GH195" i="280"/>
  <c r="GH159" i="273"/>
  <c r="GH160" i="273"/>
  <c r="GH161" i="273"/>
  <c r="GH45" i="280"/>
  <c r="GH46" i="280"/>
  <c r="GH48" i="280"/>
  <c r="GG246" i="280"/>
  <c r="GH261" i="280"/>
  <c r="GH51" i="280"/>
  <c r="GH132" i="280"/>
  <c r="GH133" i="280"/>
  <c r="GH150" i="280"/>
  <c r="GH144" i="280"/>
  <c r="GH145" i="280"/>
  <c r="GH172" i="280"/>
  <c r="GG233" i="280"/>
  <c r="GH216" i="280"/>
  <c r="GH210" i="280"/>
  <c r="GH211" i="280"/>
  <c r="GH238" i="280"/>
  <c r="GH180" i="280"/>
  <c r="GI192" i="273"/>
  <c r="GI191" i="273"/>
  <c r="GI193" i="273"/>
  <c r="GI195" i="280"/>
  <c r="GI159" i="273"/>
  <c r="GI160" i="273"/>
  <c r="GI161" i="273"/>
  <c r="GI45" i="280"/>
  <c r="GI46" i="280"/>
  <c r="GI48" i="280"/>
  <c r="GH246" i="280"/>
  <c r="GI261" i="280"/>
  <c r="GI51" i="280"/>
  <c r="GI132" i="280"/>
  <c r="GI133" i="280"/>
  <c r="GI150" i="280"/>
  <c r="GI144" i="280"/>
  <c r="GI145" i="280"/>
  <c r="GI172" i="280"/>
  <c r="GH233" i="280"/>
  <c r="GI216" i="280"/>
  <c r="GI210" i="280"/>
  <c r="GI211" i="280"/>
  <c r="GI238" i="280"/>
  <c r="GI180" i="280"/>
  <c r="GJ10" i="273"/>
  <c r="GJ13" i="273"/>
  <c r="GJ14" i="273"/>
  <c r="GJ19" i="273"/>
  <c r="GJ20" i="273"/>
  <c r="GJ24" i="273"/>
  <c r="GJ25" i="273"/>
  <c r="GJ192" i="273"/>
  <c r="GJ191" i="273"/>
  <c r="GJ193" i="273"/>
  <c r="GJ195" i="280"/>
  <c r="GJ159" i="273"/>
  <c r="GJ160" i="273"/>
  <c r="GJ161" i="273"/>
  <c r="GJ45" i="280"/>
  <c r="GJ46" i="280"/>
  <c r="GJ48" i="280"/>
  <c r="GI246" i="280"/>
  <c r="GJ261" i="280"/>
  <c r="GJ51" i="280"/>
  <c r="GJ132" i="280"/>
  <c r="GJ133" i="280"/>
  <c r="GJ150" i="280"/>
  <c r="GJ144" i="280"/>
  <c r="GJ145" i="280"/>
  <c r="GJ172" i="280"/>
  <c r="GI233" i="280"/>
  <c r="GJ216" i="280"/>
  <c r="GJ210" i="280"/>
  <c r="GJ211" i="280"/>
  <c r="GJ238" i="280"/>
  <c r="M15" i="314"/>
  <c r="N15" i="314"/>
  <c r="O15" i="314"/>
  <c r="P15" i="314"/>
  <c r="Q15" i="314"/>
  <c r="R15" i="314"/>
  <c r="S15" i="314"/>
  <c r="T15" i="314"/>
  <c r="U15" i="314"/>
  <c r="V15" i="314"/>
  <c r="W15" i="314"/>
  <c r="X15" i="314"/>
  <c r="Y15" i="314"/>
  <c r="Z15" i="314"/>
  <c r="AA15" i="314"/>
  <c r="AB15" i="314"/>
  <c r="AC15" i="314"/>
  <c r="AD15" i="314"/>
  <c r="AE15" i="314"/>
  <c r="AF15" i="314"/>
  <c r="AG15" i="314"/>
  <c r="AH15" i="314"/>
  <c r="AI15" i="314"/>
  <c r="AJ15" i="314"/>
  <c r="AK15" i="314"/>
  <c r="AL15" i="314"/>
  <c r="AM15" i="314"/>
  <c r="AN15" i="314"/>
  <c r="AO15" i="314"/>
  <c r="AP15" i="314"/>
  <c r="AQ15" i="314"/>
  <c r="AR15" i="314"/>
  <c r="AS15" i="314"/>
  <c r="AT15" i="314"/>
  <c r="AU15" i="314"/>
  <c r="AV15" i="314"/>
  <c r="AW15" i="314"/>
  <c r="AX15" i="314"/>
  <c r="AY15" i="314"/>
  <c r="AZ15" i="314"/>
  <c r="BA15" i="314"/>
  <c r="BB15" i="314"/>
  <c r="BC15" i="314"/>
  <c r="BD15" i="314"/>
  <c r="BE15" i="314"/>
  <c r="BF15" i="314"/>
  <c r="BG15" i="314"/>
  <c r="BH15" i="314"/>
  <c r="BI15" i="314"/>
  <c r="BJ15" i="314"/>
  <c r="BK15" i="314"/>
  <c r="BL15" i="314"/>
  <c r="BM15" i="314"/>
  <c r="BN15" i="314"/>
  <c r="BO15" i="314"/>
  <c r="BP15" i="314"/>
  <c r="BQ15" i="314"/>
  <c r="BR15" i="314"/>
  <c r="BS15" i="314"/>
  <c r="BT15" i="314"/>
  <c r="BU15" i="314"/>
  <c r="BV15" i="314"/>
  <c r="BW15" i="314"/>
  <c r="BX15" i="314"/>
  <c r="BY15" i="314"/>
  <c r="BZ15" i="314"/>
  <c r="CA15" i="314"/>
  <c r="CB15" i="314"/>
  <c r="CC15" i="314"/>
  <c r="CD15" i="314"/>
  <c r="CE15" i="314"/>
  <c r="CF15" i="314"/>
  <c r="CG15" i="314"/>
  <c r="CH15" i="314"/>
  <c r="CI15" i="314"/>
  <c r="CJ15" i="314"/>
  <c r="CK15" i="314"/>
  <c r="CL15" i="314"/>
  <c r="CM15" i="314"/>
  <c r="CN15" i="314"/>
  <c r="CO15" i="314"/>
  <c r="CP15" i="314"/>
  <c r="CQ15" i="314"/>
  <c r="CR15" i="314"/>
  <c r="CS15" i="314"/>
  <c r="CT15" i="314"/>
  <c r="CU15" i="314"/>
  <c r="CV15" i="314"/>
  <c r="CW15" i="314"/>
  <c r="CX15" i="314"/>
  <c r="CY15" i="314"/>
  <c r="CZ15" i="314"/>
  <c r="DA15" i="314"/>
  <c r="DB15" i="314"/>
  <c r="DC15" i="314"/>
  <c r="DD15" i="314"/>
  <c r="DE15" i="314"/>
  <c r="DF15" i="314"/>
  <c r="DG15" i="314"/>
  <c r="DH15" i="314"/>
  <c r="DI15" i="314"/>
  <c r="DJ15" i="314"/>
  <c r="DK15" i="314"/>
  <c r="DL15" i="314"/>
  <c r="DM15" i="314"/>
  <c r="DN15" i="314"/>
  <c r="DO15" i="314"/>
  <c r="DP15" i="314"/>
  <c r="DQ15" i="314"/>
  <c r="DR15" i="314"/>
  <c r="DS15" i="314"/>
  <c r="DT15" i="314"/>
  <c r="DU15" i="314"/>
  <c r="DV15" i="314"/>
  <c r="DW15" i="314"/>
  <c r="DX15" i="314"/>
  <c r="DY15" i="314"/>
  <c r="DZ15" i="314"/>
  <c r="EA15" i="314"/>
  <c r="EB15" i="314"/>
  <c r="EC15" i="314"/>
  <c r="ED15" i="314"/>
  <c r="EE15" i="314"/>
  <c r="EF15" i="314"/>
  <c r="EG15" i="314"/>
  <c r="EH15" i="314"/>
  <c r="EI15" i="314"/>
  <c r="EJ15" i="314"/>
  <c r="EK15" i="314"/>
  <c r="EL15" i="314"/>
  <c r="EM15" i="314"/>
  <c r="EN15" i="314"/>
  <c r="EO15" i="314"/>
  <c r="EP15" i="314"/>
  <c r="EQ15" i="314"/>
  <c r="ER15" i="314"/>
  <c r="ES15" i="314"/>
  <c r="ET15" i="314"/>
  <c r="EU15" i="314"/>
  <c r="EV15" i="314"/>
  <c r="EW15" i="314"/>
  <c r="EX15" i="314"/>
  <c r="EY15" i="314"/>
  <c r="EZ15" i="314"/>
  <c r="FA15" i="314"/>
  <c r="FB15" i="314"/>
  <c r="FC15" i="314"/>
  <c r="FD15" i="314"/>
  <c r="FE15" i="314"/>
  <c r="FF15" i="314"/>
  <c r="FG15" i="314"/>
  <c r="FH15" i="314"/>
  <c r="FI15" i="314"/>
  <c r="FJ15" i="314"/>
  <c r="FK15" i="314"/>
  <c r="FL15" i="314"/>
  <c r="FM15" i="314"/>
  <c r="FN15" i="314"/>
  <c r="FO15" i="314"/>
  <c r="FP15" i="314"/>
  <c r="FQ15" i="314"/>
  <c r="FR15" i="314"/>
  <c r="FS15" i="314"/>
  <c r="FT15" i="314"/>
  <c r="FU15" i="314"/>
  <c r="FV15" i="314"/>
  <c r="FW15" i="314"/>
  <c r="FX15" i="314"/>
  <c r="FY15" i="314"/>
  <c r="FZ15" i="314"/>
  <c r="GA15" i="314"/>
  <c r="GB15" i="314"/>
  <c r="GC15" i="314"/>
  <c r="GD15" i="314"/>
  <c r="GE15" i="314"/>
  <c r="GF15" i="314"/>
  <c r="GG15" i="314"/>
  <c r="GH15" i="314"/>
  <c r="GI15" i="314"/>
  <c r="GJ15" i="314"/>
  <c r="K17" i="314"/>
  <c r="K24" i="314"/>
  <c r="K28" i="314"/>
  <c r="L17" i="314"/>
  <c r="L24" i="314"/>
  <c r="L28" i="314"/>
  <c r="M17" i="314"/>
  <c r="M24" i="314"/>
  <c r="M28" i="314"/>
  <c r="N17" i="314"/>
  <c r="N24" i="314"/>
  <c r="N28" i="314"/>
  <c r="O17" i="314"/>
  <c r="O24" i="314"/>
  <c r="O28" i="314"/>
  <c r="P17" i="314"/>
  <c r="P24" i="314"/>
  <c r="P28" i="314"/>
  <c r="Q17" i="314"/>
  <c r="Q24" i="314"/>
  <c r="Q28" i="314"/>
  <c r="R17" i="314"/>
  <c r="R24" i="314"/>
  <c r="R28" i="314"/>
  <c r="S17" i="314"/>
  <c r="S24" i="314"/>
  <c r="S28" i="314"/>
  <c r="T17" i="314"/>
  <c r="T24" i="314"/>
  <c r="T28" i="314"/>
  <c r="U17" i="314"/>
  <c r="U24" i="314"/>
  <c r="U28" i="314"/>
  <c r="V17" i="314"/>
  <c r="V24" i="314"/>
  <c r="V28" i="314"/>
  <c r="W17" i="314"/>
  <c r="W24" i="314"/>
  <c r="W28" i="314"/>
  <c r="X17" i="314"/>
  <c r="X24" i="314"/>
  <c r="X28" i="314"/>
  <c r="Y17" i="314"/>
  <c r="Y24" i="314"/>
  <c r="Y28" i="314"/>
  <c r="Z17" i="314"/>
  <c r="Z24" i="314"/>
  <c r="Z28" i="314"/>
  <c r="AA17" i="314"/>
  <c r="AA24" i="314"/>
  <c r="AA28" i="314"/>
  <c r="AB17" i="314"/>
  <c r="AB24" i="314"/>
  <c r="AB28" i="314"/>
  <c r="AC17" i="314"/>
  <c r="AC24" i="314"/>
  <c r="AC28" i="314"/>
  <c r="AD17" i="314"/>
  <c r="AD24" i="314"/>
  <c r="AD28" i="314"/>
  <c r="AE17" i="314"/>
  <c r="AE24" i="314"/>
  <c r="AE28" i="314"/>
  <c r="AF17" i="314"/>
  <c r="AF24" i="314"/>
  <c r="AF28" i="314"/>
  <c r="AG17" i="314"/>
  <c r="AG24" i="314"/>
  <c r="AG28" i="314"/>
  <c r="AH17" i="314"/>
  <c r="AH24" i="314"/>
  <c r="AH28" i="314"/>
  <c r="AI17" i="314"/>
  <c r="AI24" i="314"/>
  <c r="AI28" i="314"/>
  <c r="AJ17" i="314"/>
  <c r="AJ24" i="314"/>
  <c r="AJ28" i="314"/>
  <c r="AK17" i="314"/>
  <c r="AK24" i="314"/>
  <c r="AK28" i="314"/>
  <c r="AL17" i="314"/>
  <c r="AL24" i="314"/>
  <c r="AL28" i="314"/>
  <c r="AM17" i="314"/>
  <c r="AM24" i="314"/>
  <c r="AM28" i="314"/>
  <c r="AN17" i="314"/>
  <c r="AN24" i="314"/>
  <c r="AN28" i="314"/>
  <c r="AO17" i="314"/>
  <c r="AO24" i="314"/>
  <c r="AO28" i="314"/>
  <c r="AP17" i="314"/>
  <c r="AP24" i="314"/>
  <c r="AP28" i="314"/>
  <c r="AQ17" i="314"/>
  <c r="AQ24" i="314"/>
  <c r="AQ28" i="314"/>
  <c r="AR17" i="314"/>
  <c r="AR24" i="314"/>
  <c r="AR28" i="314"/>
  <c r="AS17" i="314"/>
  <c r="AS24" i="314"/>
  <c r="AS28" i="314"/>
  <c r="AT17" i="314"/>
  <c r="AT24" i="314"/>
  <c r="AT28" i="314"/>
  <c r="AU17" i="314"/>
  <c r="AU24" i="314"/>
  <c r="AU28" i="314"/>
  <c r="AV17" i="314"/>
  <c r="AV24" i="314"/>
  <c r="AV28" i="314"/>
  <c r="AW17" i="314"/>
  <c r="AW24" i="314"/>
  <c r="AW28" i="314"/>
  <c r="AX17" i="314"/>
  <c r="AX24" i="314"/>
  <c r="AX28" i="314"/>
  <c r="AY17" i="314"/>
  <c r="AY24" i="314"/>
  <c r="AY28" i="314"/>
  <c r="AZ17" i="314"/>
  <c r="AZ24" i="314"/>
  <c r="AZ28" i="314"/>
  <c r="BA17" i="314"/>
  <c r="BA24" i="314"/>
  <c r="BA28" i="314"/>
  <c r="BB17" i="314"/>
  <c r="BB24" i="314"/>
  <c r="BB28" i="314"/>
  <c r="BC17" i="314"/>
  <c r="BC24" i="314"/>
  <c r="BC28" i="314"/>
  <c r="BD17" i="314"/>
  <c r="BD24" i="314"/>
  <c r="BD28" i="314"/>
  <c r="BE17" i="314"/>
  <c r="BE24" i="314"/>
  <c r="BE28" i="314"/>
  <c r="BF17" i="314"/>
  <c r="BF24" i="314"/>
  <c r="BF28" i="314"/>
  <c r="BG17" i="314"/>
  <c r="BG24" i="314"/>
  <c r="BG28" i="314"/>
  <c r="BH17" i="314"/>
  <c r="BH24" i="314"/>
  <c r="BH28" i="314"/>
  <c r="BI17" i="314"/>
  <c r="BI24" i="314"/>
  <c r="BI28" i="314"/>
  <c r="BJ17" i="314"/>
  <c r="BJ24" i="314"/>
  <c r="BJ28" i="314"/>
  <c r="BK17" i="314"/>
  <c r="BK24" i="314"/>
  <c r="BK28" i="314"/>
  <c r="BL17" i="314"/>
  <c r="BL24" i="314"/>
  <c r="BL28" i="314"/>
  <c r="BM17" i="314"/>
  <c r="BM24" i="314"/>
  <c r="BM28" i="314"/>
  <c r="BN17" i="314"/>
  <c r="BN24" i="314"/>
  <c r="BN28" i="314"/>
  <c r="BO106" i="273"/>
  <c r="BN102" i="273"/>
  <c r="BN103" i="273"/>
  <c r="BN107" i="273"/>
  <c r="BO108" i="273"/>
  <c r="BO17" i="314"/>
  <c r="BO24" i="314"/>
  <c r="BO28" i="314"/>
  <c r="BP106" i="273"/>
  <c r="BO102" i="273"/>
  <c r="BO103" i="273"/>
  <c r="BO107" i="273"/>
  <c r="BP108" i="273"/>
  <c r="BP17" i="314"/>
  <c r="BP24" i="314"/>
  <c r="BP28" i="314"/>
  <c r="BQ106" i="273"/>
  <c r="BP102" i="273"/>
  <c r="BP103" i="273"/>
  <c r="BP107" i="273"/>
  <c r="BQ108" i="273"/>
  <c r="BQ17" i="314"/>
  <c r="BQ24" i="314"/>
  <c r="BQ28" i="314"/>
  <c r="BR106" i="273"/>
  <c r="BQ102" i="273"/>
  <c r="BQ103" i="273"/>
  <c r="BQ107" i="273"/>
  <c r="BR108" i="273"/>
  <c r="BR17" i="314"/>
  <c r="BR24" i="314"/>
  <c r="BR28" i="314"/>
  <c r="BS106" i="273"/>
  <c r="BR102" i="273"/>
  <c r="BR103" i="273"/>
  <c r="BR107" i="273"/>
  <c r="BS108" i="273"/>
  <c r="BS17" i="314"/>
  <c r="BS24" i="314"/>
  <c r="BS28" i="314"/>
  <c r="BT106" i="273"/>
  <c r="BS102" i="273"/>
  <c r="BS103" i="273"/>
  <c r="BS107" i="273"/>
  <c r="BT108" i="273"/>
  <c r="BT17" i="314"/>
  <c r="BT24" i="314"/>
  <c r="BT28" i="314"/>
  <c r="BU106" i="273"/>
  <c r="BT102" i="273"/>
  <c r="BT103" i="273"/>
  <c r="BT107" i="273"/>
  <c r="BU108" i="273"/>
  <c r="BU17" i="314"/>
  <c r="BU24" i="314"/>
  <c r="BU28" i="314"/>
  <c r="BV106" i="273"/>
  <c r="BU102" i="273"/>
  <c r="BU103" i="273"/>
  <c r="BU107" i="273"/>
  <c r="BV108" i="273"/>
  <c r="BV17" i="314"/>
  <c r="BV24" i="314"/>
  <c r="BV28" i="314"/>
  <c r="BW106" i="273"/>
  <c r="BV102" i="273"/>
  <c r="BV103" i="273"/>
  <c r="BV107" i="273"/>
  <c r="BW108" i="273"/>
  <c r="BW17" i="314"/>
  <c r="BW24" i="314"/>
  <c r="BW28" i="314"/>
  <c r="BX106" i="273"/>
  <c r="BW102" i="273"/>
  <c r="BW103" i="273"/>
  <c r="BW107" i="273"/>
  <c r="BX108" i="273"/>
  <c r="BX17" i="314"/>
  <c r="BX24" i="314"/>
  <c r="BX28" i="314"/>
  <c r="BY106" i="273"/>
  <c r="BX102" i="273"/>
  <c r="BX103" i="273"/>
  <c r="BX107" i="273"/>
  <c r="BY108" i="273"/>
  <c r="BY17" i="314"/>
  <c r="BY24" i="314"/>
  <c r="BY28" i="314"/>
  <c r="BZ106" i="273"/>
  <c r="BY102" i="273"/>
  <c r="BY103" i="273"/>
  <c r="BY107" i="273"/>
  <c r="BZ108" i="273"/>
  <c r="BZ17" i="314"/>
  <c r="BZ24" i="314"/>
  <c r="BZ28" i="314"/>
  <c r="CA106" i="273"/>
  <c r="BZ102" i="273"/>
  <c r="BZ103" i="273"/>
  <c r="BZ107" i="273"/>
  <c r="CA108" i="273"/>
  <c r="CA17" i="314"/>
  <c r="CA24" i="314"/>
  <c r="CA28" i="314"/>
  <c r="CB106" i="273"/>
  <c r="CA102" i="273"/>
  <c r="CA103" i="273"/>
  <c r="CA107" i="273"/>
  <c r="CB108" i="273"/>
  <c r="CB17" i="314"/>
  <c r="CB24" i="314"/>
  <c r="CB28" i="314"/>
  <c r="CC106" i="273"/>
  <c r="CB102" i="273"/>
  <c r="CB103" i="273"/>
  <c r="CB107" i="273"/>
  <c r="CC108" i="273"/>
  <c r="CC17" i="314"/>
  <c r="CC24" i="314"/>
  <c r="CC28" i="314"/>
  <c r="CD106" i="273"/>
  <c r="CC102" i="273"/>
  <c r="CC103" i="273"/>
  <c r="CC107" i="273"/>
  <c r="CD108" i="273"/>
  <c r="CD17" i="314"/>
  <c r="CD24" i="314"/>
  <c r="CD28" i="314"/>
  <c r="CE106" i="273"/>
  <c r="CD102" i="273"/>
  <c r="CD103" i="273"/>
  <c r="CD107" i="273"/>
  <c r="CE108" i="273"/>
  <c r="CE17" i="314"/>
  <c r="CE24" i="314"/>
  <c r="CE28" i="314"/>
  <c r="CF106" i="273"/>
  <c r="CE102" i="273"/>
  <c r="CE103" i="273"/>
  <c r="CE107" i="273"/>
  <c r="CF108" i="273"/>
  <c r="CF17" i="314"/>
  <c r="CF24" i="314"/>
  <c r="CF28" i="314"/>
  <c r="CG106" i="273"/>
  <c r="CF102" i="273"/>
  <c r="CF103" i="273"/>
  <c r="CF107" i="273"/>
  <c r="CG108" i="273"/>
  <c r="CG17" i="314"/>
  <c r="CG24" i="314"/>
  <c r="CG28" i="314"/>
  <c r="CH106" i="273"/>
  <c r="CG102" i="273"/>
  <c r="CG103" i="273"/>
  <c r="CG107" i="273"/>
  <c r="CH108" i="273"/>
  <c r="CH17" i="314"/>
  <c r="CH24" i="314"/>
  <c r="CH28" i="314"/>
  <c r="CI106" i="273"/>
  <c r="CH102" i="273"/>
  <c r="CH103" i="273"/>
  <c r="CH107" i="273"/>
  <c r="CI108" i="273"/>
  <c r="CI17" i="314"/>
  <c r="CI24" i="314"/>
  <c r="CI28" i="314"/>
  <c r="CJ106" i="273"/>
  <c r="CI102" i="273"/>
  <c r="CI103" i="273"/>
  <c r="CI107" i="273"/>
  <c r="CJ108" i="273"/>
  <c r="CJ17" i="314"/>
  <c r="CJ24" i="314"/>
  <c r="CJ28" i="314"/>
  <c r="CK106" i="273"/>
  <c r="CJ102" i="273"/>
  <c r="CJ103" i="273"/>
  <c r="CJ107" i="273"/>
  <c r="CK108" i="273"/>
  <c r="CK17" i="314"/>
  <c r="CK24" i="314"/>
  <c r="CK28" i="314"/>
  <c r="CL106" i="273"/>
  <c r="CK102" i="273"/>
  <c r="CK103" i="273"/>
  <c r="CK107" i="273"/>
  <c r="CL108" i="273"/>
  <c r="CL17" i="314"/>
  <c r="CL24" i="314"/>
  <c r="CL28" i="314"/>
  <c r="CM106" i="273"/>
  <c r="CL102" i="273"/>
  <c r="CL103" i="273"/>
  <c r="CL107" i="273"/>
  <c r="CM108" i="273"/>
  <c r="CM17" i="314"/>
  <c r="CM24" i="314"/>
  <c r="CM28" i="314"/>
  <c r="CN106" i="273"/>
  <c r="CM102" i="273"/>
  <c r="CM103" i="273"/>
  <c r="CM107" i="273"/>
  <c r="CN108" i="273"/>
  <c r="CN17" i="314"/>
  <c r="CN24" i="314"/>
  <c r="CN28" i="314"/>
  <c r="CO106" i="273"/>
  <c r="CN102" i="273"/>
  <c r="CN103" i="273"/>
  <c r="CN107" i="273"/>
  <c r="CO108" i="273"/>
  <c r="CO17" i="314"/>
  <c r="CO24" i="314"/>
  <c r="CO28" i="314"/>
  <c r="CP106" i="273"/>
  <c r="CO102" i="273"/>
  <c r="CO103" i="273"/>
  <c r="CO107" i="273"/>
  <c r="CP108" i="273"/>
  <c r="CP17" i="314"/>
  <c r="CP24" i="314"/>
  <c r="CP28" i="314"/>
  <c r="CQ106" i="273"/>
  <c r="CP102" i="273"/>
  <c r="CP103" i="273"/>
  <c r="CP107" i="273"/>
  <c r="CQ108" i="273"/>
  <c r="CQ17" i="314"/>
  <c r="CQ24" i="314"/>
  <c r="CQ28" i="314"/>
  <c r="CR106" i="273"/>
  <c r="CQ102" i="273"/>
  <c r="CQ103" i="273"/>
  <c r="CQ107" i="273"/>
  <c r="CR108" i="273"/>
  <c r="CR17" i="314"/>
  <c r="CR24" i="314"/>
  <c r="CR28" i="314"/>
  <c r="CS106" i="273"/>
  <c r="CR102" i="273"/>
  <c r="CR103" i="273"/>
  <c r="CR107" i="273"/>
  <c r="CS108" i="273"/>
  <c r="CS17" i="314"/>
  <c r="CS24" i="314"/>
  <c r="CS28" i="314"/>
  <c r="CT106" i="273"/>
  <c r="CS102" i="273"/>
  <c r="CS103" i="273"/>
  <c r="CS107" i="273"/>
  <c r="CT108" i="273"/>
  <c r="CT17" i="314"/>
  <c r="CT24" i="314"/>
  <c r="CT28" i="314"/>
  <c r="CU106" i="273"/>
  <c r="CT102" i="273"/>
  <c r="CT103" i="273"/>
  <c r="CT107" i="273"/>
  <c r="CU108" i="273"/>
  <c r="CU17" i="314"/>
  <c r="CU24" i="314"/>
  <c r="CU28" i="314"/>
  <c r="CV106" i="273"/>
  <c r="CU102" i="273"/>
  <c r="CU103" i="273"/>
  <c r="CU107" i="273"/>
  <c r="CV108" i="273"/>
  <c r="CV17" i="314"/>
  <c r="CV24" i="314"/>
  <c r="CV28" i="314"/>
  <c r="CW106" i="273"/>
  <c r="CV102" i="273"/>
  <c r="CV103" i="273"/>
  <c r="CV107" i="273"/>
  <c r="CW108" i="273"/>
  <c r="CW17" i="314"/>
  <c r="CW24" i="314"/>
  <c r="CW28" i="314"/>
  <c r="CX106" i="273"/>
  <c r="CW102" i="273"/>
  <c r="CW103" i="273"/>
  <c r="CW107" i="273"/>
  <c r="CX108" i="273"/>
  <c r="CX17" i="314"/>
  <c r="CX24" i="314"/>
  <c r="CX28" i="314"/>
  <c r="CY106" i="273"/>
  <c r="CX102" i="273"/>
  <c r="CX103" i="273"/>
  <c r="CX107" i="273"/>
  <c r="CY108" i="273"/>
  <c r="CY17" i="314"/>
  <c r="CY24" i="314"/>
  <c r="CY28" i="314"/>
  <c r="CZ106" i="273"/>
  <c r="CY102" i="273"/>
  <c r="CY103" i="273"/>
  <c r="CY107" i="273"/>
  <c r="CZ108" i="273"/>
  <c r="CZ17" i="314"/>
  <c r="CZ24" i="314"/>
  <c r="CZ28" i="314"/>
  <c r="DA106" i="273"/>
  <c r="CZ102" i="273"/>
  <c r="CZ103" i="273"/>
  <c r="CZ107" i="273"/>
  <c r="DA108" i="273"/>
  <c r="DA17" i="314"/>
  <c r="DA24" i="314"/>
  <c r="DA28" i="314"/>
  <c r="DB106" i="273"/>
  <c r="DA102" i="273"/>
  <c r="DA103" i="273"/>
  <c r="DA107" i="273"/>
  <c r="DB108" i="273"/>
  <c r="DB17" i="314"/>
  <c r="DB24" i="314"/>
  <c r="DB28" i="314"/>
  <c r="DC106" i="273"/>
  <c r="DB102" i="273"/>
  <c r="DB103" i="273"/>
  <c r="DB107" i="273"/>
  <c r="DC108" i="273"/>
  <c r="DC17" i="314"/>
  <c r="DC24" i="314"/>
  <c r="DC28" i="314"/>
  <c r="DD106" i="273"/>
  <c r="DC102" i="273"/>
  <c r="DC103" i="273"/>
  <c r="DC107" i="273"/>
  <c r="DD108" i="273"/>
  <c r="DD17" i="314"/>
  <c r="DD24" i="314"/>
  <c r="DD28" i="314"/>
  <c r="DE106" i="273"/>
  <c r="DD102" i="273"/>
  <c r="DD103" i="273"/>
  <c r="DD107" i="273"/>
  <c r="DE108" i="273"/>
  <c r="DE17" i="314"/>
  <c r="DE24" i="314"/>
  <c r="DE28" i="314"/>
  <c r="DF106" i="273"/>
  <c r="DE102" i="273"/>
  <c r="DE103" i="273"/>
  <c r="DE107" i="273"/>
  <c r="DF108" i="273"/>
  <c r="DF17" i="314"/>
  <c r="DF24" i="314"/>
  <c r="DF28" i="314"/>
  <c r="DG106" i="273"/>
  <c r="DF102" i="273"/>
  <c r="DF103" i="273"/>
  <c r="DF107" i="273"/>
  <c r="DG108" i="273"/>
  <c r="DG17" i="314"/>
  <c r="DG24" i="314"/>
  <c r="DG28" i="314"/>
  <c r="DH106" i="273"/>
  <c r="DG102" i="273"/>
  <c r="DG103" i="273"/>
  <c r="DG107" i="273"/>
  <c r="DH108" i="273"/>
  <c r="DH17" i="314"/>
  <c r="DH24" i="314"/>
  <c r="DH28" i="314"/>
  <c r="DI106" i="273"/>
  <c r="DH102" i="273"/>
  <c r="DH103" i="273"/>
  <c r="DH107" i="273"/>
  <c r="DI108" i="273"/>
  <c r="DI17" i="314"/>
  <c r="DI24" i="314"/>
  <c r="DI28" i="314"/>
  <c r="DJ106" i="273"/>
  <c r="DI102" i="273"/>
  <c r="DI103" i="273"/>
  <c r="DI107" i="273"/>
  <c r="DJ108" i="273"/>
  <c r="DJ17" i="314"/>
  <c r="DJ24" i="314"/>
  <c r="DJ28" i="314"/>
  <c r="DK106" i="273"/>
  <c r="DJ102" i="273"/>
  <c r="DJ103" i="273"/>
  <c r="DJ107" i="273"/>
  <c r="DK108" i="273"/>
  <c r="DK17" i="314"/>
  <c r="DK24" i="314"/>
  <c r="DK28" i="314"/>
  <c r="DL106" i="273"/>
  <c r="DK102" i="273"/>
  <c r="DK103" i="273"/>
  <c r="DK107" i="273"/>
  <c r="DL108" i="273"/>
  <c r="DL17" i="314"/>
  <c r="DL24" i="314"/>
  <c r="DL28" i="314"/>
  <c r="DM106" i="273"/>
  <c r="DL102" i="273"/>
  <c r="DL103" i="273"/>
  <c r="DL107" i="273"/>
  <c r="DM108" i="273"/>
  <c r="DM17" i="314"/>
  <c r="DM24" i="314"/>
  <c r="DM28" i="314"/>
  <c r="DN106" i="273"/>
  <c r="DM102" i="273"/>
  <c r="DM103" i="273"/>
  <c r="DM107" i="273"/>
  <c r="DN108" i="273"/>
  <c r="DN17" i="314"/>
  <c r="DN24" i="314"/>
  <c r="DN28" i="314"/>
  <c r="DO106" i="273"/>
  <c r="DN102" i="273"/>
  <c r="DN103" i="273"/>
  <c r="DN107" i="273"/>
  <c r="DO108" i="273"/>
  <c r="DO17" i="314"/>
  <c r="DO24" i="314"/>
  <c r="DO28" i="314"/>
  <c r="DP106" i="273"/>
  <c r="DO102" i="273"/>
  <c r="DO103" i="273"/>
  <c r="DO107" i="273"/>
  <c r="DP108" i="273"/>
  <c r="DP17" i="314"/>
  <c r="DP24" i="314"/>
  <c r="DP28" i="314"/>
  <c r="DQ106" i="273"/>
  <c r="DP102" i="273"/>
  <c r="DP103" i="273"/>
  <c r="DP107" i="273"/>
  <c r="DQ108" i="273"/>
  <c r="DQ17" i="314"/>
  <c r="DQ24" i="314"/>
  <c r="DQ28" i="314"/>
  <c r="DR106" i="273"/>
  <c r="DQ102" i="273"/>
  <c r="DQ103" i="273"/>
  <c r="DQ107" i="273"/>
  <c r="DR108" i="273"/>
  <c r="DR17" i="314"/>
  <c r="DR24" i="314"/>
  <c r="DR28" i="314"/>
  <c r="DS106" i="273"/>
  <c r="DR102" i="273"/>
  <c r="DR103" i="273"/>
  <c r="DR107" i="273"/>
  <c r="DS108" i="273"/>
  <c r="DS17" i="314"/>
  <c r="DS24" i="314"/>
  <c r="DS28" i="314"/>
  <c r="DT106" i="273"/>
  <c r="DS102" i="273"/>
  <c r="DS103" i="273"/>
  <c r="DS107" i="273"/>
  <c r="DT108" i="273"/>
  <c r="DT17" i="314"/>
  <c r="DT24" i="314"/>
  <c r="DT28" i="314"/>
  <c r="DU106" i="273"/>
  <c r="DT102" i="273"/>
  <c r="DT103" i="273"/>
  <c r="DT107" i="273"/>
  <c r="DU108" i="273"/>
  <c r="DU17" i="314"/>
  <c r="DU24" i="314"/>
  <c r="DU28" i="314"/>
  <c r="DV106" i="273"/>
  <c r="DU102" i="273"/>
  <c r="DU103" i="273"/>
  <c r="DU107" i="273"/>
  <c r="DV108" i="273"/>
  <c r="DV17" i="314"/>
  <c r="DV24" i="314"/>
  <c r="DV28" i="314"/>
  <c r="DW106" i="273"/>
  <c r="DV102" i="273"/>
  <c r="DV103" i="273"/>
  <c r="DV107" i="273"/>
  <c r="DW108" i="273"/>
  <c r="DW17" i="314"/>
  <c r="DW24" i="314"/>
  <c r="DW28" i="314"/>
  <c r="DX106" i="273"/>
  <c r="DW102" i="273"/>
  <c r="DW103" i="273"/>
  <c r="DW107" i="273"/>
  <c r="DX108" i="273"/>
  <c r="DX17" i="314"/>
  <c r="DX24" i="314"/>
  <c r="DX28" i="314"/>
  <c r="DY106" i="273"/>
  <c r="DX102" i="273"/>
  <c r="DX103" i="273"/>
  <c r="DX107" i="273"/>
  <c r="DY108" i="273"/>
  <c r="DY17" i="314"/>
  <c r="DY24" i="314"/>
  <c r="DY28" i="314"/>
  <c r="DZ106" i="273"/>
  <c r="DY102" i="273"/>
  <c r="DY103" i="273"/>
  <c r="DY107" i="273"/>
  <c r="DZ108" i="273"/>
  <c r="DZ17" i="314"/>
  <c r="DZ24" i="314"/>
  <c r="DZ28" i="314"/>
  <c r="EA106" i="273"/>
  <c r="DZ102" i="273"/>
  <c r="DZ103" i="273"/>
  <c r="DZ107" i="273"/>
  <c r="EA108" i="273"/>
  <c r="EA17" i="314"/>
  <c r="EA24" i="314"/>
  <c r="EA28" i="314"/>
  <c r="EB106" i="273"/>
  <c r="EA102" i="273"/>
  <c r="EA103" i="273"/>
  <c r="EA107" i="273"/>
  <c r="EB108" i="273"/>
  <c r="EB17" i="314"/>
  <c r="EB24" i="314"/>
  <c r="EB28" i="314"/>
  <c r="EC106" i="273"/>
  <c r="EB102" i="273"/>
  <c r="EB103" i="273"/>
  <c r="EB107" i="273"/>
  <c r="EC108" i="273"/>
  <c r="EC17" i="314"/>
  <c r="EC24" i="314"/>
  <c r="EC28" i="314"/>
  <c r="ED106" i="273"/>
  <c r="EC102" i="273"/>
  <c r="EC103" i="273"/>
  <c r="EC107" i="273"/>
  <c r="ED108" i="273"/>
  <c r="ED17" i="314"/>
  <c r="ED24" i="314"/>
  <c r="ED28" i="314"/>
  <c r="EE106" i="273"/>
  <c r="ED102" i="273"/>
  <c r="ED103" i="273"/>
  <c r="ED107" i="273"/>
  <c r="EE108" i="273"/>
  <c r="EE17" i="314"/>
  <c r="EE24" i="314"/>
  <c r="EE28" i="314"/>
  <c r="EF106" i="273"/>
  <c r="EE102" i="273"/>
  <c r="EE103" i="273"/>
  <c r="EE107" i="273"/>
  <c r="EF108" i="273"/>
  <c r="EF17" i="314"/>
  <c r="EF24" i="314"/>
  <c r="EF28" i="314"/>
  <c r="EG106" i="273"/>
  <c r="EF102" i="273"/>
  <c r="EF103" i="273"/>
  <c r="EF107" i="273"/>
  <c r="EG108" i="273"/>
  <c r="EG17" i="314"/>
  <c r="EG24" i="314"/>
  <c r="EG28" i="314"/>
  <c r="EH106" i="273"/>
  <c r="EG102" i="273"/>
  <c r="EG103" i="273"/>
  <c r="EG107" i="273"/>
  <c r="EH108" i="273"/>
  <c r="EH17" i="314"/>
  <c r="EH24" i="314"/>
  <c r="EH28" i="314"/>
  <c r="EI106" i="273"/>
  <c r="EH102" i="273"/>
  <c r="EH103" i="273"/>
  <c r="EH107" i="273"/>
  <c r="EI108" i="273"/>
  <c r="EI17" i="314"/>
  <c r="EI24" i="314"/>
  <c r="EI28" i="314"/>
  <c r="EJ106" i="273"/>
  <c r="EI102" i="273"/>
  <c r="EI103" i="273"/>
  <c r="EI107" i="273"/>
  <c r="EJ108" i="273"/>
  <c r="EJ17" i="314"/>
  <c r="EJ24" i="314"/>
  <c r="EJ28" i="314"/>
  <c r="EK106" i="273"/>
  <c r="EJ102" i="273"/>
  <c r="EJ103" i="273"/>
  <c r="EJ107" i="273"/>
  <c r="EK108" i="273"/>
  <c r="EK17" i="314"/>
  <c r="EK24" i="314"/>
  <c r="EK28" i="314"/>
  <c r="EL106" i="273"/>
  <c r="EK102" i="273"/>
  <c r="EK103" i="273"/>
  <c r="EK107" i="273"/>
  <c r="EL108" i="273"/>
  <c r="EL17" i="314"/>
  <c r="EL24" i="314"/>
  <c r="EL28" i="314"/>
  <c r="EM106" i="273"/>
  <c r="EL102" i="273"/>
  <c r="EL103" i="273"/>
  <c r="EL107" i="273"/>
  <c r="EM108" i="273"/>
  <c r="EM17" i="314"/>
  <c r="EM24" i="314"/>
  <c r="EM28" i="314"/>
  <c r="EN106" i="273"/>
  <c r="EM102" i="273"/>
  <c r="EM103" i="273"/>
  <c r="EM107" i="273"/>
  <c r="EN108" i="273"/>
  <c r="EN17" i="314"/>
  <c r="EN24" i="314"/>
  <c r="EN28" i="314"/>
  <c r="EO106" i="273"/>
  <c r="EN102" i="273"/>
  <c r="EN103" i="273"/>
  <c r="EN107" i="273"/>
  <c r="EO108" i="273"/>
  <c r="EO17" i="314"/>
  <c r="EO24" i="314"/>
  <c r="EO28" i="314"/>
  <c r="EP106" i="273"/>
  <c r="EO102" i="273"/>
  <c r="EO103" i="273"/>
  <c r="EO107" i="273"/>
  <c r="EP108" i="273"/>
  <c r="EP17" i="314"/>
  <c r="EP24" i="314"/>
  <c r="EP28" i="314"/>
  <c r="EQ106" i="273"/>
  <c r="EP102" i="273"/>
  <c r="EP103" i="273"/>
  <c r="EP107" i="273"/>
  <c r="EQ108" i="273"/>
  <c r="EQ17" i="314"/>
  <c r="EQ24" i="314"/>
  <c r="EQ28" i="314"/>
  <c r="ER106" i="273"/>
  <c r="EQ102" i="273"/>
  <c r="EQ103" i="273"/>
  <c r="EQ107" i="273"/>
  <c r="ER108" i="273"/>
  <c r="ER17" i="314"/>
  <c r="ER24" i="314"/>
  <c r="ER28" i="314"/>
  <c r="ES106" i="273"/>
  <c r="ER102" i="273"/>
  <c r="ER103" i="273"/>
  <c r="ER107" i="273"/>
  <c r="ES108" i="273"/>
  <c r="ES17" i="314"/>
  <c r="ES24" i="314"/>
  <c r="ES28" i="314"/>
  <c r="ET106" i="273"/>
  <c r="ES102" i="273"/>
  <c r="ES103" i="273"/>
  <c r="ES107" i="273"/>
  <c r="ET108" i="273"/>
  <c r="ET17" i="314"/>
  <c r="ET24" i="314"/>
  <c r="ET28" i="314"/>
  <c r="EU106" i="273"/>
  <c r="ET102" i="273"/>
  <c r="ET103" i="273"/>
  <c r="ET107" i="273"/>
  <c r="EU108" i="273"/>
  <c r="EU17" i="314"/>
  <c r="EU24" i="314"/>
  <c r="EU28" i="314"/>
  <c r="EV106" i="273"/>
  <c r="EU102" i="273"/>
  <c r="EU103" i="273"/>
  <c r="EU107" i="273"/>
  <c r="EV108" i="273"/>
  <c r="EV17" i="314"/>
  <c r="EV24" i="314"/>
  <c r="EV28" i="314"/>
  <c r="EW106" i="273"/>
  <c r="EV102" i="273"/>
  <c r="EV103" i="273"/>
  <c r="EV107" i="273"/>
  <c r="EW108" i="273"/>
  <c r="EW17" i="314"/>
  <c r="EW24" i="314"/>
  <c r="EW28" i="314"/>
  <c r="EX106" i="273"/>
  <c r="EW102" i="273"/>
  <c r="EW103" i="273"/>
  <c r="EW107" i="273"/>
  <c r="EX108" i="273"/>
  <c r="EX17" i="314"/>
  <c r="EX24" i="314"/>
  <c r="EX28" i="314"/>
  <c r="EY106" i="273"/>
  <c r="EX102" i="273"/>
  <c r="EX103" i="273"/>
  <c r="EX107" i="273"/>
  <c r="EY108" i="273"/>
  <c r="EY17" i="314"/>
  <c r="EY24" i="314"/>
  <c r="EY28" i="314"/>
  <c r="EZ106" i="273"/>
  <c r="EY102" i="273"/>
  <c r="EY103" i="273"/>
  <c r="EY107" i="273"/>
  <c r="EZ108" i="273"/>
  <c r="EZ17" i="314"/>
  <c r="EZ24" i="314"/>
  <c r="EZ28" i="314"/>
  <c r="FA106" i="273"/>
  <c r="EZ102" i="273"/>
  <c r="EZ103" i="273"/>
  <c r="EZ107" i="273"/>
  <c r="FA108" i="273"/>
  <c r="FA17" i="314"/>
  <c r="FA24" i="314"/>
  <c r="FA28" i="314"/>
  <c r="FB106" i="273"/>
  <c r="FA102" i="273"/>
  <c r="FA103" i="273"/>
  <c r="FA107" i="273"/>
  <c r="FB108" i="273"/>
  <c r="FB17" i="314"/>
  <c r="FB24" i="314"/>
  <c r="FB28" i="314"/>
  <c r="FC106" i="273"/>
  <c r="FB102" i="273"/>
  <c r="FB103" i="273"/>
  <c r="FB107" i="273"/>
  <c r="FC108" i="273"/>
  <c r="FC17" i="314"/>
  <c r="FC24" i="314"/>
  <c r="FC28" i="314"/>
  <c r="FD106" i="273"/>
  <c r="FC102" i="273"/>
  <c r="FC103" i="273"/>
  <c r="FC107" i="273"/>
  <c r="FD108" i="273"/>
  <c r="FD17" i="314"/>
  <c r="FD24" i="314"/>
  <c r="FD28" i="314"/>
  <c r="FE106" i="273"/>
  <c r="FD102" i="273"/>
  <c r="FD103" i="273"/>
  <c r="FD107" i="273"/>
  <c r="FE108" i="273"/>
  <c r="FE17" i="314"/>
  <c r="FE24" i="314"/>
  <c r="FE28" i="314"/>
  <c r="FF106" i="273"/>
  <c r="FE102" i="273"/>
  <c r="FE103" i="273"/>
  <c r="FE107" i="273"/>
  <c r="FF108" i="273"/>
  <c r="FF17" i="314"/>
  <c r="FF24" i="314"/>
  <c r="FF28" i="314"/>
  <c r="FG106" i="273"/>
  <c r="FF102" i="273"/>
  <c r="FF103" i="273"/>
  <c r="FF107" i="273"/>
  <c r="FG108" i="273"/>
  <c r="FG17" i="314"/>
  <c r="FG24" i="314"/>
  <c r="FG28" i="314"/>
  <c r="FH106" i="273"/>
  <c r="FG102" i="273"/>
  <c r="FG103" i="273"/>
  <c r="FG107" i="273"/>
  <c r="FH108" i="273"/>
  <c r="FH17" i="314"/>
  <c r="FH24" i="314"/>
  <c r="FH28" i="314"/>
  <c r="FI106" i="273"/>
  <c r="FH102" i="273"/>
  <c r="FH103" i="273"/>
  <c r="FH107" i="273"/>
  <c r="FI108" i="273"/>
  <c r="FI17" i="314"/>
  <c r="FI24" i="314"/>
  <c r="FI28" i="314"/>
  <c r="FJ106" i="273"/>
  <c r="FI102" i="273"/>
  <c r="FI103" i="273"/>
  <c r="FI107" i="273"/>
  <c r="FJ108" i="273"/>
  <c r="FJ17" i="314"/>
  <c r="FJ24" i="314"/>
  <c r="FJ28" i="314"/>
  <c r="FK106" i="273"/>
  <c r="FJ102" i="273"/>
  <c r="FJ103" i="273"/>
  <c r="FJ107" i="273"/>
  <c r="FK108" i="273"/>
  <c r="FK17" i="314"/>
  <c r="FK24" i="314"/>
  <c r="FK28" i="314"/>
  <c r="FL106" i="273"/>
  <c r="FK102" i="273"/>
  <c r="FK103" i="273"/>
  <c r="FK107" i="273"/>
  <c r="FL108" i="273"/>
  <c r="FL17" i="314"/>
  <c r="FL24" i="314"/>
  <c r="FL28" i="314"/>
  <c r="FM106" i="273"/>
  <c r="FL102" i="273"/>
  <c r="FL103" i="273"/>
  <c r="FL107" i="273"/>
  <c r="FM108" i="273"/>
  <c r="FM17" i="314"/>
  <c r="FM24" i="314"/>
  <c r="FM28" i="314"/>
  <c r="FN106" i="273"/>
  <c r="FM102" i="273"/>
  <c r="FM103" i="273"/>
  <c r="FM107" i="273"/>
  <c r="FN108" i="273"/>
  <c r="FN17" i="314"/>
  <c r="FN24" i="314"/>
  <c r="FN28" i="314"/>
  <c r="FO106" i="273"/>
  <c r="FN102" i="273"/>
  <c r="FN103" i="273"/>
  <c r="FN107" i="273"/>
  <c r="FO108" i="273"/>
  <c r="FO17" i="314"/>
  <c r="FO24" i="314"/>
  <c r="FO28" i="314"/>
  <c r="FP106" i="273"/>
  <c r="FO102" i="273"/>
  <c r="FO103" i="273"/>
  <c r="FO107" i="273"/>
  <c r="FP108" i="273"/>
  <c r="FP17" i="314"/>
  <c r="FP24" i="314"/>
  <c r="FP28" i="314"/>
  <c r="FQ106" i="273"/>
  <c r="FP102" i="273"/>
  <c r="FP103" i="273"/>
  <c r="FP107" i="273"/>
  <c r="FQ108" i="273"/>
  <c r="FQ17" i="314"/>
  <c r="FQ24" i="314"/>
  <c r="FQ28" i="314"/>
  <c r="FR106" i="273"/>
  <c r="FQ102" i="273"/>
  <c r="FQ103" i="273"/>
  <c r="FQ107" i="273"/>
  <c r="FR108" i="273"/>
  <c r="FR17" i="314"/>
  <c r="FR24" i="314"/>
  <c r="FR28" i="314"/>
  <c r="FS106" i="273"/>
  <c r="FR102" i="273"/>
  <c r="FR103" i="273"/>
  <c r="FR107" i="273"/>
  <c r="FS108" i="273"/>
  <c r="FS17" i="314"/>
  <c r="FS24" i="314"/>
  <c r="FS28" i="314"/>
  <c r="FT106" i="273"/>
  <c r="FS102" i="273"/>
  <c r="FS103" i="273"/>
  <c r="FS107" i="273"/>
  <c r="FT108" i="273"/>
  <c r="FT17" i="314"/>
  <c r="FT24" i="314"/>
  <c r="FT28" i="314"/>
  <c r="FU106" i="273"/>
  <c r="FT102" i="273"/>
  <c r="FT103" i="273"/>
  <c r="FT107" i="273"/>
  <c r="FU108" i="273"/>
  <c r="FU17" i="314"/>
  <c r="FU24" i="314"/>
  <c r="FU28" i="314"/>
  <c r="FV106" i="273"/>
  <c r="FU102" i="273"/>
  <c r="FU103" i="273"/>
  <c r="FU107" i="273"/>
  <c r="FV108" i="273"/>
  <c r="FV17" i="314"/>
  <c r="FV24" i="314"/>
  <c r="FV28" i="314"/>
  <c r="FW106" i="273"/>
  <c r="FV102" i="273"/>
  <c r="FV103" i="273"/>
  <c r="FV107" i="273"/>
  <c r="FW108" i="273"/>
  <c r="FW17" i="314"/>
  <c r="FW24" i="314"/>
  <c r="FW28" i="314"/>
  <c r="FX106" i="273"/>
  <c r="FW102" i="273"/>
  <c r="FW103" i="273"/>
  <c r="FW107" i="273"/>
  <c r="FX108" i="273"/>
  <c r="FX17" i="314"/>
  <c r="FX24" i="314"/>
  <c r="FX28" i="314"/>
  <c r="FY106" i="273"/>
  <c r="FX102" i="273"/>
  <c r="FX103" i="273"/>
  <c r="FX107" i="273"/>
  <c r="FY108" i="273"/>
  <c r="FY17" i="314"/>
  <c r="FY24" i="314"/>
  <c r="FY28" i="314"/>
  <c r="FZ106" i="273"/>
  <c r="FY102" i="273"/>
  <c r="FY103" i="273"/>
  <c r="FY107" i="273"/>
  <c r="FZ108" i="273"/>
  <c r="FZ17" i="314"/>
  <c r="FZ24" i="314"/>
  <c r="FZ28" i="314"/>
  <c r="GA106" i="273"/>
  <c r="FZ102" i="273"/>
  <c r="FZ103" i="273"/>
  <c r="FZ107" i="273"/>
  <c r="GA108" i="273"/>
  <c r="GA17" i="314"/>
  <c r="GA24" i="314"/>
  <c r="GA28" i="314"/>
  <c r="GB106" i="273"/>
  <c r="GA102" i="273"/>
  <c r="GA103" i="273"/>
  <c r="GA107" i="273"/>
  <c r="GB108" i="273"/>
  <c r="GB17" i="314"/>
  <c r="GB24" i="314"/>
  <c r="GB28" i="314"/>
  <c r="GC106" i="273"/>
  <c r="GB102" i="273"/>
  <c r="GB103" i="273"/>
  <c r="GB107" i="273"/>
  <c r="GC108" i="273"/>
  <c r="GC17" i="314"/>
  <c r="GC24" i="314"/>
  <c r="GC28" i="314"/>
  <c r="GD106" i="273"/>
  <c r="GC102" i="273"/>
  <c r="GC103" i="273"/>
  <c r="GC107" i="273"/>
  <c r="GD108" i="273"/>
  <c r="GD17" i="314"/>
  <c r="GD24" i="314"/>
  <c r="GD28" i="314"/>
  <c r="GE106" i="273"/>
  <c r="GD102" i="273"/>
  <c r="GD103" i="273"/>
  <c r="GD107" i="273"/>
  <c r="GE108" i="273"/>
  <c r="GE17" i="314"/>
  <c r="GE24" i="314"/>
  <c r="GE28" i="314"/>
  <c r="GF106" i="273"/>
  <c r="GE102" i="273"/>
  <c r="GE103" i="273"/>
  <c r="GE107" i="273"/>
  <c r="GF108" i="273"/>
  <c r="GF17" i="314"/>
  <c r="GF24" i="314"/>
  <c r="GF28" i="314"/>
  <c r="GG106" i="273"/>
  <c r="GF102" i="273"/>
  <c r="GF103" i="273"/>
  <c r="GF107" i="273"/>
  <c r="GG108" i="273"/>
  <c r="GG17" i="314"/>
  <c r="GG24" i="314"/>
  <c r="GG28" i="314"/>
  <c r="GH106" i="273"/>
  <c r="GG102" i="273"/>
  <c r="GG103" i="273"/>
  <c r="GG107" i="273"/>
  <c r="GH108" i="273"/>
  <c r="GH17" i="314"/>
  <c r="GH24" i="314"/>
  <c r="GH28" i="314"/>
  <c r="GI106" i="273"/>
  <c r="GH102" i="273"/>
  <c r="GH103" i="273"/>
  <c r="GH107" i="273"/>
  <c r="GI108" i="273"/>
  <c r="GI17" i="314"/>
  <c r="GI24" i="314"/>
  <c r="GI28" i="314"/>
  <c r="GJ106" i="273"/>
  <c r="GI102" i="273"/>
  <c r="GI103" i="273"/>
  <c r="GI107" i="273"/>
  <c r="GJ108" i="273"/>
  <c r="GJ17" i="314"/>
  <c r="GJ24" i="314"/>
  <c r="GJ28" i="314"/>
  <c r="GJ29" i="314"/>
  <c r="GJ32" i="314"/>
  <c r="F144" i="48"/>
  <c r="F31" i="314"/>
  <c r="AH69" i="306"/>
  <c r="AI69" i="306"/>
  <c r="AJ69" i="306"/>
  <c r="R87" i="306"/>
  <c r="J88" i="306"/>
  <c r="K88" i="306"/>
  <c r="L88" i="306"/>
  <c r="M88" i="306"/>
  <c r="N88" i="306"/>
  <c r="O88" i="306"/>
  <c r="P88" i="306"/>
  <c r="Q88" i="306"/>
  <c r="R88" i="306"/>
  <c r="S88" i="306"/>
  <c r="T88" i="306"/>
  <c r="U88" i="306"/>
  <c r="V88" i="306"/>
  <c r="W88" i="306"/>
  <c r="X88" i="306"/>
  <c r="Y88" i="306"/>
  <c r="Z88" i="306"/>
  <c r="AA88" i="306"/>
  <c r="AB88" i="306"/>
  <c r="AC88" i="306"/>
  <c r="AD88" i="306"/>
  <c r="AE88" i="306"/>
  <c r="AF88" i="306"/>
  <c r="AG88" i="306"/>
  <c r="AH88" i="306"/>
  <c r="AI88" i="306"/>
  <c r="AJ88" i="306"/>
  <c r="AK88" i="306"/>
  <c r="AL88" i="306"/>
  <c r="AM88" i="306"/>
  <c r="AN88" i="306"/>
  <c r="AO88" i="306"/>
  <c r="AP88" i="306"/>
  <c r="AQ88" i="306"/>
  <c r="AR88" i="306"/>
  <c r="AS88" i="306"/>
  <c r="AT88" i="306"/>
  <c r="AU88" i="306"/>
  <c r="AV88" i="306"/>
  <c r="AW88" i="306"/>
  <c r="AX88" i="306"/>
  <c r="AY88" i="306"/>
  <c r="AZ88" i="306"/>
  <c r="BA88" i="306"/>
  <c r="BB88" i="306"/>
  <c r="BC88" i="306"/>
  <c r="BD88" i="306"/>
  <c r="BE88" i="306"/>
  <c r="J69" i="306"/>
  <c r="K69" i="306"/>
  <c r="L69" i="306"/>
  <c r="M69" i="306"/>
  <c r="N69" i="306"/>
  <c r="O69" i="306"/>
  <c r="P69" i="306"/>
  <c r="Q69" i="306"/>
  <c r="R69" i="306"/>
  <c r="S69" i="306"/>
  <c r="T69" i="306"/>
  <c r="U69" i="306"/>
  <c r="V69" i="306"/>
  <c r="W69" i="306"/>
  <c r="X69" i="306"/>
  <c r="Y69" i="306"/>
  <c r="Z69" i="306"/>
  <c r="AA69" i="306"/>
  <c r="AB69" i="306"/>
  <c r="AC69" i="306"/>
  <c r="AD69" i="306"/>
  <c r="AE69" i="306"/>
  <c r="AF69" i="306"/>
  <c r="AG69" i="306"/>
  <c r="AK69" i="306"/>
  <c r="AL69" i="306"/>
  <c r="AM69" i="306"/>
  <c r="AN69" i="306"/>
  <c r="AO69" i="306"/>
  <c r="AP69" i="306"/>
  <c r="AQ69" i="306"/>
  <c r="AR69" i="306"/>
  <c r="AS69" i="306"/>
  <c r="AT69" i="306"/>
  <c r="AU69" i="306"/>
  <c r="AV69" i="306"/>
  <c r="AW69" i="306"/>
  <c r="AX69" i="306"/>
  <c r="AY69" i="306"/>
  <c r="AZ69" i="306"/>
  <c r="BA69" i="306"/>
  <c r="BB69" i="306"/>
  <c r="BC69" i="306"/>
  <c r="BD69" i="306"/>
  <c r="BE69" i="306"/>
  <c r="Q76" i="314"/>
  <c r="P76" i="314"/>
  <c r="O76" i="314"/>
  <c r="N76" i="314"/>
  <c r="M76" i="314"/>
  <c r="L76" i="314"/>
  <c r="K76" i="314"/>
  <c r="J76" i="314"/>
  <c r="J78" i="314"/>
  <c r="J45" i="314"/>
  <c r="R105" i="278"/>
  <c r="S25" i="286"/>
  <c r="S314" i="280"/>
  <c r="T25" i="286"/>
  <c r="T314" i="280"/>
  <c r="U25" i="286"/>
  <c r="U314" i="280"/>
  <c r="V25" i="286"/>
  <c r="V314" i="280"/>
  <c r="W25" i="286"/>
  <c r="W314" i="280"/>
  <c r="X25" i="286"/>
  <c r="X314" i="280"/>
  <c r="Y25" i="286"/>
  <c r="Y314" i="280"/>
  <c r="Z25" i="286"/>
  <c r="Z314" i="280"/>
  <c r="AA25" i="286"/>
  <c r="AA314" i="280"/>
  <c r="AB25" i="286"/>
  <c r="AB314" i="280"/>
  <c r="AC25" i="286"/>
  <c r="AC314" i="280"/>
  <c r="AD25" i="286"/>
  <c r="AD314" i="280"/>
  <c r="AE25" i="286"/>
  <c r="AE314" i="280"/>
  <c r="AF25" i="286"/>
  <c r="AF314" i="280"/>
  <c r="AG25" i="286"/>
  <c r="AG314" i="280"/>
  <c r="AH25" i="286"/>
  <c r="AH314" i="280"/>
  <c r="AI25" i="286"/>
  <c r="AI314" i="280"/>
  <c r="AJ25" i="286"/>
  <c r="AJ314" i="280"/>
  <c r="AK25" i="286"/>
  <c r="AK314" i="280"/>
  <c r="AL25" i="286"/>
  <c r="AL314" i="280"/>
  <c r="AM25" i="286"/>
  <c r="AM314" i="280"/>
  <c r="AN25" i="286"/>
  <c r="AN314" i="280"/>
  <c r="AO25" i="286"/>
  <c r="AO314" i="280"/>
  <c r="AP25" i="286"/>
  <c r="AP314" i="280"/>
  <c r="AQ25" i="286"/>
  <c r="AQ314" i="280"/>
  <c r="AR25" i="286"/>
  <c r="AR314" i="280"/>
  <c r="AS25" i="286"/>
  <c r="AS314" i="280"/>
  <c r="AT25" i="286"/>
  <c r="AT314" i="280"/>
  <c r="AU25" i="286"/>
  <c r="AU314" i="280"/>
  <c r="AV25" i="286"/>
  <c r="AV314" i="280"/>
  <c r="AW25" i="286"/>
  <c r="AW314" i="280"/>
  <c r="AX25" i="286"/>
  <c r="AX314" i="280"/>
  <c r="AY25" i="286"/>
  <c r="AY314" i="280"/>
  <c r="AZ25" i="286"/>
  <c r="AZ314" i="280"/>
  <c r="BA25" i="286"/>
  <c r="BA314" i="280"/>
  <c r="BB25" i="286"/>
  <c r="BB314" i="280"/>
  <c r="BC25" i="286"/>
  <c r="BC314" i="280"/>
  <c r="BD25" i="286"/>
  <c r="BD314" i="280"/>
  <c r="BE25" i="286"/>
  <c r="BE314" i="280"/>
  <c r="BF25" i="286"/>
  <c r="BF314" i="280"/>
  <c r="BG25" i="286"/>
  <c r="BG314" i="280"/>
  <c r="BH25" i="286"/>
  <c r="BH314" i="280"/>
  <c r="BI25" i="286"/>
  <c r="BI314" i="280"/>
  <c r="BJ25" i="286"/>
  <c r="BJ314" i="280"/>
  <c r="BK25" i="286"/>
  <c r="BK314" i="280"/>
  <c r="BL25" i="286"/>
  <c r="BL314" i="280"/>
  <c r="BM25" i="286"/>
  <c r="BM314" i="280"/>
  <c r="BN25" i="286"/>
  <c r="BN314" i="280"/>
  <c r="BO25" i="286"/>
  <c r="BO314" i="280"/>
  <c r="BP25" i="286"/>
  <c r="BP314" i="280"/>
  <c r="BQ25" i="286"/>
  <c r="BQ314" i="280"/>
  <c r="BR25" i="286"/>
  <c r="BR314" i="280"/>
  <c r="BS25" i="286"/>
  <c r="BS314" i="280"/>
  <c r="BT25" i="286"/>
  <c r="BT314" i="280"/>
  <c r="BU25" i="286"/>
  <c r="BU314" i="280"/>
  <c r="BV25" i="286"/>
  <c r="BV314" i="280"/>
  <c r="BW25" i="286"/>
  <c r="BW314" i="280"/>
  <c r="BX25" i="286"/>
  <c r="BX314" i="280"/>
  <c r="BY25" i="286"/>
  <c r="BY314" i="280"/>
  <c r="BZ25" i="286"/>
  <c r="BZ314" i="280"/>
  <c r="CA25" i="286"/>
  <c r="CA314" i="280"/>
  <c r="CB25" i="286"/>
  <c r="CB314" i="280"/>
  <c r="CC25" i="286"/>
  <c r="CC314" i="280"/>
  <c r="CD25" i="286"/>
  <c r="CD314" i="280"/>
  <c r="CE25" i="286"/>
  <c r="CE314" i="280"/>
  <c r="CF25" i="286"/>
  <c r="CF314" i="280"/>
  <c r="CG25" i="286"/>
  <c r="CG314" i="280"/>
  <c r="CH25" i="286"/>
  <c r="CH314" i="280"/>
  <c r="CI25" i="286"/>
  <c r="CI314" i="280"/>
  <c r="CJ25" i="286"/>
  <c r="CJ314" i="280"/>
  <c r="CK25" i="286"/>
  <c r="CK314" i="280"/>
  <c r="CL25" i="286"/>
  <c r="CL314" i="280"/>
  <c r="CM25" i="286"/>
  <c r="CM314" i="280"/>
  <c r="CN25" i="286"/>
  <c r="CN314" i="280"/>
  <c r="CO25" i="286"/>
  <c r="CO314" i="280"/>
  <c r="CP25" i="286"/>
  <c r="CP314" i="280"/>
  <c r="CQ25" i="286"/>
  <c r="CQ314" i="280"/>
  <c r="CR25" i="286"/>
  <c r="CR314" i="280"/>
  <c r="CS25" i="286"/>
  <c r="CS314" i="280"/>
  <c r="CT25" i="286"/>
  <c r="CT314" i="280"/>
  <c r="CU25" i="286"/>
  <c r="CU314" i="280"/>
  <c r="CV25" i="286"/>
  <c r="CV314" i="280"/>
  <c r="CW25" i="286"/>
  <c r="CW314" i="280"/>
  <c r="CX25" i="286"/>
  <c r="CX314" i="280"/>
  <c r="CY25" i="286"/>
  <c r="CY314" i="280"/>
  <c r="CZ25" i="286"/>
  <c r="CZ314" i="280"/>
  <c r="DA25" i="286"/>
  <c r="DA314" i="280"/>
  <c r="DB25" i="286"/>
  <c r="DB314" i="280"/>
  <c r="DC25" i="286"/>
  <c r="DC314" i="280"/>
  <c r="DD25" i="286"/>
  <c r="DD314" i="280"/>
  <c r="DE25" i="286"/>
  <c r="DE314" i="280"/>
  <c r="DF25" i="286"/>
  <c r="DF314" i="280"/>
  <c r="DG25" i="286"/>
  <c r="DG314" i="280"/>
  <c r="DH25" i="286"/>
  <c r="DH314" i="280"/>
  <c r="DI25" i="286"/>
  <c r="DI314" i="280"/>
  <c r="DJ25" i="286"/>
  <c r="DJ314" i="280"/>
  <c r="DK25" i="286"/>
  <c r="DK314" i="280"/>
  <c r="DL25" i="286"/>
  <c r="DL314" i="280"/>
  <c r="DM25" i="286"/>
  <c r="DM314" i="280"/>
  <c r="DN25" i="286"/>
  <c r="DN314" i="280"/>
  <c r="DO25" i="286"/>
  <c r="DO314" i="280"/>
  <c r="DP25" i="286"/>
  <c r="DP314" i="280"/>
  <c r="DQ25" i="286"/>
  <c r="DQ314" i="280"/>
  <c r="DR25" i="286"/>
  <c r="DR314" i="280"/>
  <c r="DS25" i="286"/>
  <c r="DS314" i="280"/>
  <c r="DT25" i="286"/>
  <c r="DT314" i="280"/>
  <c r="DU25" i="286"/>
  <c r="DU314" i="280"/>
  <c r="DV25" i="286"/>
  <c r="DV314" i="280"/>
  <c r="DW25" i="286"/>
  <c r="DW314" i="280"/>
  <c r="DX25" i="286"/>
  <c r="DX314" i="280"/>
  <c r="DY25" i="286"/>
  <c r="DY314" i="280"/>
  <c r="DZ25" i="286"/>
  <c r="DZ314" i="280"/>
  <c r="EA25" i="286"/>
  <c r="EA314" i="280"/>
  <c r="EB25" i="286"/>
  <c r="EB314" i="280"/>
  <c r="EC25" i="286"/>
  <c r="EC314" i="280"/>
  <c r="ED25" i="286"/>
  <c r="ED314" i="280"/>
  <c r="EE25" i="286"/>
  <c r="EE314" i="280"/>
  <c r="EF25" i="286"/>
  <c r="EF314" i="280"/>
  <c r="EG25" i="286"/>
  <c r="EG314" i="280"/>
  <c r="EH25" i="286"/>
  <c r="EH314" i="280"/>
  <c r="EI25" i="286"/>
  <c r="EI314" i="280"/>
  <c r="EJ25" i="286"/>
  <c r="EJ314" i="280"/>
  <c r="EK25" i="286"/>
  <c r="EK314" i="280"/>
  <c r="EL25" i="286"/>
  <c r="EL314" i="280"/>
  <c r="EM25" i="286"/>
  <c r="EM314" i="280"/>
  <c r="EN25" i="286"/>
  <c r="EN314" i="280"/>
  <c r="EO25" i="286"/>
  <c r="EO314" i="280"/>
  <c r="EP25" i="286"/>
  <c r="EP314" i="280"/>
  <c r="EQ25" i="286"/>
  <c r="EQ314" i="280"/>
  <c r="ER25" i="286"/>
  <c r="ER314" i="280"/>
  <c r="ES25" i="286"/>
  <c r="ES314" i="280"/>
  <c r="ET25" i="286"/>
  <c r="ET314" i="280"/>
  <c r="EU25" i="286"/>
  <c r="EU314" i="280"/>
  <c r="EV25" i="286"/>
  <c r="EV314" i="280"/>
  <c r="EW25" i="286"/>
  <c r="EW314" i="280"/>
  <c r="EX25" i="286"/>
  <c r="EX314" i="280"/>
  <c r="EY25" i="286"/>
  <c r="EY314" i="280"/>
  <c r="EZ25" i="286"/>
  <c r="EZ314" i="280"/>
  <c r="FA25" i="286"/>
  <c r="FA314" i="280"/>
  <c r="FB25" i="286"/>
  <c r="FB314" i="280"/>
  <c r="FC25" i="286"/>
  <c r="FC314" i="280"/>
  <c r="FD25" i="286"/>
  <c r="FD314" i="280"/>
  <c r="FE25" i="286"/>
  <c r="FE314" i="280"/>
  <c r="FF25" i="286"/>
  <c r="FF314" i="280"/>
  <c r="FG25" i="286"/>
  <c r="FG314" i="280"/>
  <c r="FH25" i="286"/>
  <c r="FH314" i="280"/>
  <c r="FI25" i="286"/>
  <c r="FI314" i="280"/>
  <c r="FJ25" i="286"/>
  <c r="FJ314" i="280"/>
  <c r="FK25" i="286"/>
  <c r="FK314" i="280"/>
  <c r="FL25" i="286"/>
  <c r="FL314" i="280"/>
  <c r="FM25" i="286"/>
  <c r="FM314" i="280"/>
  <c r="FN25" i="286"/>
  <c r="FN314" i="280"/>
  <c r="FO25" i="286"/>
  <c r="FO314" i="280"/>
  <c r="FP25" i="286"/>
  <c r="FP314" i="280"/>
  <c r="FQ25" i="286"/>
  <c r="FQ314" i="280"/>
  <c r="FR25" i="286"/>
  <c r="FR314" i="280"/>
  <c r="FS25" i="286"/>
  <c r="FS314" i="280"/>
  <c r="FT25" i="286"/>
  <c r="FT314" i="280"/>
  <c r="FU25" i="286"/>
  <c r="FU314" i="280"/>
  <c r="FV25" i="286"/>
  <c r="FV314" i="280"/>
  <c r="FW25" i="286"/>
  <c r="FW314" i="280"/>
  <c r="FX25" i="286"/>
  <c r="FX314" i="280"/>
  <c r="FY25" i="286"/>
  <c r="FY314" i="280"/>
  <c r="FZ25" i="286"/>
  <c r="FZ314" i="280"/>
  <c r="GA25" i="286"/>
  <c r="GA314" i="280"/>
  <c r="GB25" i="286"/>
  <c r="GB314" i="280"/>
  <c r="GC25" i="286"/>
  <c r="GC314" i="280"/>
  <c r="GD25" i="286"/>
  <c r="GD314" i="280"/>
  <c r="GE25" i="286"/>
  <c r="GE314" i="280"/>
  <c r="GF25" i="286"/>
  <c r="GF314" i="280"/>
  <c r="GG25" i="286"/>
  <c r="GG314" i="280"/>
  <c r="GH25" i="286"/>
  <c r="GH314" i="280"/>
  <c r="GI25" i="286"/>
  <c r="GI314" i="280"/>
  <c r="F78" i="280"/>
  <c r="F77" i="280"/>
  <c r="F79" i="280"/>
  <c r="G90" i="280"/>
  <c r="F90" i="280"/>
  <c r="E90" i="280"/>
  <c r="E84" i="280"/>
  <c r="G84" i="280"/>
  <c r="G82" i="280"/>
  <c r="G24" i="311"/>
  <c r="E24" i="311"/>
  <c r="I61" i="291"/>
  <c r="I60" i="291"/>
  <c r="I59" i="291"/>
  <c r="I58" i="291"/>
  <c r="E229" i="280"/>
  <c r="G229" i="280"/>
  <c r="GJ50" i="288"/>
  <c r="GI50" i="288"/>
  <c r="GH50" i="288"/>
  <c r="GG50" i="288"/>
  <c r="GF50" i="288"/>
  <c r="GE50" i="288"/>
  <c r="GD50" i="288"/>
  <c r="GC50" i="288"/>
  <c r="GB50" i="288"/>
  <c r="GA50" i="288"/>
  <c r="FZ50" i="288"/>
  <c r="FY50" i="288"/>
  <c r="FX50" i="288"/>
  <c r="FW50" i="288"/>
  <c r="FV50" i="288"/>
  <c r="FU50" i="288"/>
  <c r="FT50" i="288"/>
  <c r="FS50" i="288"/>
  <c r="FR50" i="288"/>
  <c r="FQ50" i="288"/>
  <c r="FP50" i="288"/>
  <c r="FO50" i="288"/>
  <c r="FN50" i="288"/>
  <c r="FM50" i="288"/>
  <c r="FL50" i="288"/>
  <c r="FK50" i="288"/>
  <c r="FJ50" i="288"/>
  <c r="FI50" i="288"/>
  <c r="FH50" i="288"/>
  <c r="FG50" i="288"/>
  <c r="FF50" i="288"/>
  <c r="FE50" i="288"/>
  <c r="FD50" i="288"/>
  <c r="FC50" i="288"/>
  <c r="FB50" i="288"/>
  <c r="FA50" i="288"/>
  <c r="EZ50" i="288"/>
  <c r="EY50" i="288"/>
  <c r="EX50" i="288"/>
  <c r="EW50" i="288"/>
  <c r="EV50" i="288"/>
  <c r="EU50" i="288"/>
  <c r="ET50" i="288"/>
  <c r="ES50" i="288"/>
  <c r="ER50" i="288"/>
  <c r="EQ50" i="288"/>
  <c r="EP50" i="288"/>
  <c r="EO50" i="288"/>
  <c r="EN50" i="288"/>
  <c r="EM50" i="288"/>
  <c r="EL50" i="288"/>
  <c r="EK50" i="288"/>
  <c r="EJ50" i="288"/>
  <c r="EI50" i="288"/>
  <c r="EH50" i="288"/>
  <c r="EG50" i="288"/>
  <c r="EF50" i="288"/>
  <c r="EE50" i="288"/>
  <c r="ED50" i="288"/>
  <c r="EC50" i="288"/>
  <c r="EB50" i="288"/>
  <c r="EA50" i="288"/>
  <c r="DZ50" i="288"/>
  <c r="DY50" i="288"/>
  <c r="DX50" i="288"/>
  <c r="DW50" i="288"/>
  <c r="DV50" i="288"/>
  <c r="DU50" i="288"/>
  <c r="DT50" i="288"/>
  <c r="DS50" i="288"/>
  <c r="DR50" i="288"/>
  <c r="DQ50" i="288"/>
  <c r="DP50" i="288"/>
  <c r="DO50" i="288"/>
  <c r="DN50" i="288"/>
  <c r="DM50" i="288"/>
  <c r="DL50" i="288"/>
  <c r="DK50" i="288"/>
  <c r="DJ50" i="288"/>
  <c r="DI50" i="288"/>
  <c r="DH50" i="288"/>
  <c r="DG50" i="288"/>
  <c r="DF50" i="288"/>
  <c r="DE50" i="288"/>
  <c r="DD50" i="288"/>
  <c r="DC50" i="288"/>
  <c r="DB50" i="288"/>
  <c r="DA50" i="288"/>
  <c r="CZ50" i="288"/>
  <c r="CY50" i="288"/>
  <c r="CX50" i="288"/>
  <c r="CW50" i="288"/>
  <c r="CV50" i="288"/>
  <c r="CU50" i="288"/>
  <c r="CT50" i="288"/>
  <c r="CS50" i="288"/>
  <c r="CR50" i="288"/>
  <c r="CQ50" i="288"/>
  <c r="CP50" i="288"/>
  <c r="CO50" i="288"/>
  <c r="CN50" i="288"/>
  <c r="CM50" i="288"/>
  <c r="CL50" i="288"/>
  <c r="CK50" i="288"/>
  <c r="CJ50" i="288"/>
  <c r="CI50" i="288"/>
  <c r="CH50" i="288"/>
  <c r="CG50" i="288"/>
  <c r="CF50" i="288"/>
  <c r="CE50" i="288"/>
  <c r="CD50" i="288"/>
  <c r="CC50" i="288"/>
  <c r="CB50" i="288"/>
  <c r="CA50" i="288"/>
  <c r="BZ50" i="288"/>
  <c r="BY50" i="288"/>
  <c r="BX50" i="288"/>
  <c r="BW50" i="288"/>
  <c r="BV50" i="288"/>
  <c r="BU50" i="288"/>
  <c r="BT50" i="288"/>
  <c r="BS50" i="288"/>
  <c r="BR50" i="288"/>
  <c r="BQ50" i="288"/>
  <c r="BP50" i="288"/>
  <c r="BO50" i="288"/>
  <c r="BN50" i="288"/>
  <c r="BM50" i="288"/>
  <c r="BL50" i="288"/>
  <c r="BK50" i="288"/>
  <c r="BJ50" i="288"/>
  <c r="BI50" i="288"/>
  <c r="BH50" i="288"/>
  <c r="BG50" i="288"/>
  <c r="BF50" i="288"/>
  <c r="BE50" i="288"/>
  <c r="BD50" i="288"/>
  <c r="BC50" i="288"/>
  <c r="BB50" i="288"/>
  <c r="BA50" i="288"/>
  <c r="AZ50" i="288"/>
  <c r="AY50" i="288"/>
  <c r="AX50" i="288"/>
  <c r="AW50" i="288"/>
  <c r="AV50" i="288"/>
  <c r="AU50" i="288"/>
  <c r="AT50" i="288"/>
  <c r="AS50" i="288"/>
  <c r="AR50" i="288"/>
  <c r="AQ50" i="288"/>
  <c r="AP50" i="288"/>
  <c r="AO50" i="288"/>
  <c r="AN50" i="288"/>
  <c r="AM50" i="288"/>
  <c r="AL50" i="288"/>
  <c r="AK50" i="288"/>
  <c r="AJ50" i="288"/>
  <c r="AI50" i="288"/>
  <c r="AH50" i="288"/>
  <c r="AG50" i="288"/>
  <c r="AF50" i="288"/>
  <c r="AE50" i="288"/>
  <c r="AD50" i="288"/>
  <c r="AC50" i="288"/>
  <c r="AB50" i="288"/>
  <c r="AA50" i="288"/>
  <c r="Z50" i="288"/>
  <c r="Y50" i="288"/>
  <c r="X50" i="288"/>
  <c r="W50" i="288"/>
  <c r="V50" i="288"/>
  <c r="U50" i="288"/>
  <c r="T50" i="288"/>
  <c r="S50" i="288"/>
  <c r="R50" i="288"/>
  <c r="Q50" i="288"/>
  <c r="P50" i="288"/>
  <c r="O50" i="288"/>
  <c r="N50" i="288"/>
  <c r="M50" i="288"/>
  <c r="L50" i="288"/>
  <c r="K50" i="288"/>
  <c r="J50" i="288"/>
  <c r="I50" i="288"/>
  <c r="H161" i="273"/>
  <c r="H50" i="288"/>
  <c r="G50" i="288"/>
  <c r="F50" i="288"/>
  <c r="E50" i="288"/>
  <c r="GJ45" i="288"/>
  <c r="GI45" i="288"/>
  <c r="GH45" i="288"/>
  <c r="GG45" i="288"/>
  <c r="GF45" i="288"/>
  <c r="GE45" i="288"/>
  <c r="GD45" i="288"/>
  <c r="GC45" i="288"/>
  <c r="GB45" i="288"/>
  <c r="GA45" i="288"/>
  <c r="FZ45" i="288"/>
  <c r="FY45" i="288"/>
  <c r="FX45" i="288"/>
  <c r="FW45" i="288"/>
  <c r="FV45" i="288"/>
  <c r="FU45" i="288"/>
  <c r="FT45" i="288"/>
  <c r="FS45" i="288"/>
  <c r="FR45" i="288"/>
  <c r="FQ45" i="288"/>
  <c r="FP45" i="288"/>
  <c r="FO45" i="288"/>
  <c r="FN45" i="288"/>
  <c r="FM45" i="288"/>
  <c r="FL45" i="288"/>
  <c r="FK45" i="288"/>
  <c r="FJ45" i="288"/>
  <c r="FI45" i="288"/>
  <c r="FH45" i="288"/>
  <c r="FG45" i="288"/>
  <c r="FF45" i="288"/>
  <c r="FE45" i="288"/>
  <c r="FD45" i="288"/>
  <c r="FC45" i="288"/>
  <c r="FB45" i="288"/>
  <c r="FA45" i="288"/>
  <c r="EZ45" i="288"/>
  <c r="EY45" i="288"/>
  <c r="EX45" i="288"/>
  <c r="EW45" i="288"/>
  <c r="EV45" i="288"/>
  <c r="EU45" i="288"/>
  <c r="ET45" i="288"/>
  <c r="ES45" i="288"/>
  <c r="ER45" i="288"/>
  <c r="EQ45" i="288"/>
  <c r="EP45" i="288"/>
  <c r="EO45" i="288"/>
  <c r="EN45" i="288"/>
  <c r="EM45" i="288"/>
  <c r="EL45" i="288"/>
  <c r="EK45" i="288"/>
  <c r="EJ45" i="288"/>
  <c r="EI45" i="288"/>
  <c r="EH45" i="288"/>
  <c r="EG45" i="288"/>
  <c r="EF45" i="288"/>
  <c r="EE45" i="288"/>
  <c r="ED45" i="288"/>
  <c r="EC45" i="288"/>
  <c r="EB45" i="288"/>
  <c r="EA45" i="288"/>
  <c r="DZ45" i="288"/>
  <c r="DY45" i="288"/>
  <c r="DX45" i="288"/>
  <c r="DW45" i="288"/>
  <c r="DV45" i="288"/>
  <c r="DU45" i="288"/>
  <c r="DT45" i="288"/>
  <c r="DS45" i="288"/>
  <c r="DR45" i="288"/>
  <c r="DQ45" i="288"/>
  <c r="DP45" i="288"/>
  <c r="DO45" i="288"/>
  <c r="DN45" i="288"/>
  <c r="DM45" i="288"/>
  <c r="DL45" i="288"/>
  <c r="DK45" i="288"/>
  <c r="DJ45" i="288"/>
  <c r="DI45" i="288"/>
  <c r="DH45" i="288"/>
  <c r="DG45" i="288"/>
  <c r="DF45" i="288"/>
  <c r="DE45" i="288"/>
  <c r="DD45" i="288"/>
  <c r="DC45" i="288"/>
  <c r="DB45" i="288"/>
  <c r="DA45" i="288"/>
  <c r="CZ45" i="288"/>
  <c r="CY45" i="288"/>
  <c r="CX45" i="288"/>
  <c r="CW45" i="288"/>
  <c r="CV45" i="288"/>
  <c r="CU45" i="288"/>
  <c r="CT45" i="288"/>
  <c r="CS45" i="288"/>
  <c r="CR45" i="288"/>
  <c r="CQ45" i="288"/>
  <c r="CP45" i="288"/>
  <c r="CO45" i="288"/>
  <c r="CN45" i="288"/>
  <c r="CM45" i="288"/>
  <c r="CL45" i="288"/>
  <c r="CK45" i="288"/>
  <c r="CJ45" i="288"/>
  <c r="CI45" i="288"/>
  <c r="CH45" i="288"/>
  <c r="CG45" i="288"/>
  <c r="CF45" i="288"/>
  <c r="CE45" i="288"/>
  <c r="CD45" i="288"/>
  <c r="CC45" i="288"/>
  <c r="CB45" i="288"/>
  <c r="CA45" i="288"/>
  <c r="BZ45" i="288"/>
  <c r="BY45" i="288"/>
  <c r="BX45" i="288"/>
  <c r="BW45" i="288"/>
  <c r="BV45" i="288"/>
  <c r="BU45" i="288"/>
  <c r="BT45" i="288"/>
  <c r="BS45" i="288"/>
  <c r="BR45" i="288"/>
  <c r="BQ45" i="288"/>
  <c r="BP45" i="288"/>
  <c r="BO45" i="288"/>
  <c r="BN45" i="288"/>
  <c r="BM45" i="288"/>
  <c r="BL45" i="288"/>
  <c r="BK45" i="288"/>
  <c r="BJ45" i="288"/>
  <c r="BI45" i="288"/>
  <c r="BH45" i="288"/>
  <c r="BG45" i="288"/>
  <c r="BF45" i="288"/>
  <c r="BE45" i="288"/>
  <c r="BD45" i="288"/>
  <c r="BC45" i="288"/>
  <c r="BB45" i="288"/>
  <c r="BA45" i="288"/>
  <c r="AZ45" i="288"/>
  <c r="AY45" i="288"/>
  <c r="AX45" i="288"/>
  <c r="AW45" i="288"/>
  <c r="AV45" i="288"/>
  <c r="AU45" i="288"/>
  <c r="AT45" i="288"/>
  <c r="AS45" i="288"/>
  <c r="AR45" i="288"/>
  <c r="AQ45" i="288"/>
  <c r="AP45" i="288"/>
  <c r="AO45" i="288"/>
  <c r="AN45" i="288"/>
  <c r="AM45" i="288"/>
  <c r="AL45" i="288"/>
  <c r="AK45" i="288"/>
  <c r="AJ45" i="288"/>
  <c r="AI45" i="288"/>
  <c r="AH45" i="288"/>
  <c r="AG45" i="288"/>
  <c r="AF45" i="288"/>
  <c r="AE45" i="288"/>
  <c r="AD45" i="288"/>
  <c r="AC45" i="288"/>
  <c r="AB45" i="288"/>
  <c r="AA45" i="288"/>
  <c r="Z45" i="288"/>
  <c r="Y45" i="288"/>
  <c r="X45" i="288"/>
  <c r="W45" i="288"/>
  <c r="V45" i="288"/>
  <c r="U45" i="288"/>
  <c r="T45" i="288"/>
  <c r="S45" i="288"/>
  <c r="R45" i="288"/>
  <c r="Q45" i="288"/>
  <c r="P45" i="288"/>
  <c r="O45" i="288"/>
  <c r="N45" i="288"/>
  <c r="M45" i="288"/>
  <c r="L45" i="288"/>
  <c r="K45" i="288"/>
  <c r="J45" i="288"/>
  <c r="I45" i="288"/>
  <c r="H45" i="288"/>
  <c r="G45" i="288"/>
  <c r="F45" i="288"/>
  <c r="E45" i="288"/>
  <c r="E39" i="288"/>
  <c r="F39" i="288"/>
  <c r="G39" i="288"/>
  <c r="H39" i="288"/>
  <c r="I39" i="288"/>
  <c r="J39" i="288"/>
  <c r="K39" i="288"/>
  <c r="L39" i="288"/>
  <c r="M39" i="288"/>
  <c r="N39" i="288"/>
  <c r="O39" i="288"/>
  <c r="P39" i="288"/>
  <c r="Q39" i="288"/>
  <c r="R39" i="288"/>
  <c r="S39" i="288"/>
  <c r="T39" i="288"/>
  <c r="U39" i="288"/>
  <c r="V39" i="288"/>
  <c r="W39" i="288"/>
  <c r="X39" i="288"/>
  <c r="Y39" i="288"/>
  <c r="Z39" i="288"/>
  <c r="AA39" i="288"/>
  <c r="AB39" i="288"/>
  <c r="AC39" i="288"/>
  <c r="AD39" i="288"/>
  <c r="AE39" i="288"/>
  <c r="AF39" i="288"/>
  <c r="AG39" i="288"/>
  <c r="AH39" i="288"/>
  <c r="AI39" i="288"/>
  <c r="AJ39" i="288"/>
  <c r="AK39" i="288"/>
  <c r="AL39" i="288"/>
  <c r="AM39" i="288"/>
  <c r="AN39" i="288"/>
  <c r="AO39" i="288"/>
  <c r="AP39" i="288"/>
  <c r="AQ39" i="288"/>
  <c r="AR39" i="288"/>
  <c r="AS39" i="288"/>
  <c r="AT39" i="288"/>
  <c r="AU39" i="288"/>
  <c r="AV39" i="288"/>
  <c r="AW39" i="288"/>
  <c r="AX39" i="288"/>
  <c r="AY39" i="288"/>
  <c r="AZ39" i="288"/>
  <c r="BA39" i="288"/>
  <c r="BB39" i="288"/>
  <c r="BC39" i="288"/>
  <c r="BD39" i="288"/>
  <c r="BE39" i="288"/>
  <c r="BF39" i="288"/>
  <c r="BG39" i="288"/>
  <c r="BH39" i="288"/>
  <c r="BI39" i="288"/>
  <c r="BJ39" i="288"/>
  <c r="BK39" i="288"/>
  <c r="BL39" i="288"/>
  <c r="BM39" i="288"/>
  <c r="BN39" i="288"/>
  <c r="BO39" i="288"/>
  <c r="BP39" i="288"/>
  <c r="BQ39" i="288"/>
  <c r="BR39" i="288"/>
  <c r="BS39" i="288"/>
  <c r="BT39" i="288"/>
  <c r="BU39" i="288"/>
  <c r="BV39" i="288"/>
  <c r="BW39" i="288"/>
  <c r="BX39" i="288"/>
  <c r="BY39" i="288"/>
  <c r="BZ39" i="288"/>
  <c r="CA39" i="288"/>
  <c r="CB39" i="288"/>
  <c r="CC39" i="288"/>
  <c r="CD39" i="288"/>
  <c r="CE39" i="288"/>
  <c r="CF39" i="288"/>
  <c r="CG39" i="288"/>
  <c r="CH39" i="288"/>
  <c r="CI39" i="288"/>
  <c r="CJ39" i="288"/>
  <c r="CK39" i="288"/>
  <c r="CL39" i="288"/>
  <c r="CM39" i="288"/>
  <c r="CN39" i="288"/>
  <c r="CO39" i="288"/>
  <c r="CP39" i="288"/>
  <c r="CQ39" i="288"/>
  <c r="CR39" i="288"/>
  <c r="CS39" i="288"/>
  <c r="CT39" i="288"/>
  <c r="CU39" i="288"/>
  <c r="CV39" i="288"/>
  <c r="CW39" i="288"/>
  <c r="CX39" i="288"/>
  <c r="CY39" i="288"/>
  <c r="CZ39" i="288"/>
  <c r="DA39" i="288"/>
  <c r="DB39" i="288"/>
  <c r="DC39" i="288"/>
  <c r="DD39" i="288"/>
  <c r="DE39" i="288"/>
  <c r="DF39" i="288"/>
  <c r="DG39" i="288"/>
  <c r="DH39" i="288"/>
  <c r="DI39" i="288"/>
  <c r="DJ39" i="288"/>
  <c r="DK39" i="288"/>
  <c r="DL39" i="288"/>
  <c r="DM39" i="288"/>
  <c r="DN39" i="288"/>
  <c r="DO39" i="288"/>
  <c r="DP39" i="288"/>
  <c r="DQ39" i="288"/>
  <c r="DR39" i="288"/>
  <c r="DS39" i="288"/>
  <c r="DT39" i="288"/>
  <c r="DU39" i="288"/>
  <c r="DV39" i="288"/>
  <c r="DW39" i="288"/>
  <c r="DX39" i="288"/>
  <c r="DY39" i="288"/>
  <c r="DZ39" i="288"/>
  <c r="EA39" i="288"/>
  <c r="EB39" i="288"/>
  <c r="EC39" i="288"/>
  <c r="ED39" i="288"/>
  <c r="EE39" i="288"/>
  <c r="EF39" i="288"/>
  <c r="EG39" i="288"/>
  <c r="EH39" i="288"/>
  <c r="EI39" i="288"/>
  <c r="EJ39" i="288"/>
  <c r="EK39" i="288"/>
  <c r="EL39" i="288"/>
  <c r="EM39" i="288"/>
  <c r="EN39" i="288"/>
  <c r="EO39" i="288"/>
  <c r="EP39" i="288"/>
  <c r="EQ39" i="288"/>
  <c r="ER39" i="288"/>
  <c r="ES39" i="288"/>
  <c r="ET39" i="288"/>
  <c r="EU39" i="288"/>
  <c r="EV39" i="288"/>
  <c r="EW39" i="288"/>
  <c r="EX39" i="288"/>
  <c r="EY39" i="288"/>
  <c r="EZ39" i="288"/>
  <c r="FA39" i="288"/>
  <c r="FB39" i="288"/>
  <c r="FC39" i="288"/>
  <c r="FD39" i="288"/>
  <c r="FE39" i="288"/>
  <c r="FF39" i="288"/>
  <c r="FG39" i="288"/>
  <c r="FH39" i="288"/>
  <c r="FI39" i="288"/>
  <c r="FJ39" i="288"/>
  <c r="FK39" i="288"/>
  <c r="FL39" i="288"/>
  <c r="FM39" i="288"/>
  <c r="FN39" i="288"/>
  <c r="FO39" i="288"/>
  <c r="FP39" i="288"/>
  <c r="FQ39" i="288"/>
  <c r="FR39" i="288"/>
  <c r="FS39" i="288"/>
  <c r="FT39" i="288"/>
  <c r="FU39" i="288"/>
  <c r="FV39" i="288"/>
  <c r="FW39" i="288"/>
  <c r="FX39" i="288"/>
  <c r="FY39" i="288"/>
  <c r="FZ39" i="288"/>
  <c r="GA39" i="288"/>
  <c r="GB39" i="288"/>
  <c r="GC39" i="288"/>
  <c r="GD39" i="288"/>
  <c r="GE39" i="288"/>
  <c r="GF39" i="288"/>
  <c r="GG39" i="288"/>
  <c r="GH39" i="288"/>
  <c r="GI39" i="288"/>
  <c r="GJ39" i="288"/>
  <c r="S80" i="280"/>
  <c r="K81" i="280"/>
  <c r="L81" i="280"/>
  <c r="M81" i="280"/>
  <c r="N81" i="280"/>
  <c r="O81" i="280"/>
  <c r="P81" i="280"/>
  <c r="Q81" i="280"/>
  <c r="R81" i="280"/>
  <c r="S81" i="280"/>
  <c r="T81" i="280"/>
  <c r="U81" i="280"/>
  <c r="V81" i="280"/>
  <c r="W81" i="280"/>
  <c r="X81" i="280"/>
  <c r="Y81" i="280"/>
  <c r="Z81" i="280"/>
  <c r="AA81" i="280"/>
  <c r="AB81" i="280"/>
  <c r="AC81" i="280"/>
  <c r="AD81" i="280"/>
  <c r="AE81" i="280"/>
  <c r="AF81" i="280"/>
  <c r="AG81" i="280"/>
  <c r="AH81" i="280"/>
  <c r="AI81" i="280"/>
  <c r="AJ81" i="280"/>
  <c r="AK81" i="280"/>
  <c r="AL81" i="280"/>
  <c r="AM81" i="280"/>
  <c r="AN81" i="280"/>
  <c r="AO81" i="280"/>
  <c r="AP81" i="280"/>
  <c r="AQ81" i="280"/>
  <c r="AR81" i="280"/>
  <c r="AS81" i="280"/>
  <c r="AT81" i="280"/>
  <c r="AU81" i="280"/>
  <c r="AV81" i="280"/>
  <c r="AW81" i="280"/>
  <c r="AX81" i="280"/>
  <c r="AY81" i="280"/>
  <c r="AZ81" i="280"/>
  <c r="BA81" i="280"/>
  <c r="BB81" i="280"/>
  <c r="BC81" i="280"/>
  <c r="BD81" i="280"/>
  <c r="BE81" i="280"/>
  <c r="BF81" i="280"/>
  <c r="BG81" i="280"/>
  <c r="BH81" i="280"/>
  <c r="BI81" i="280"/>
  <c r="BJ81" i="280"/>
  <c r="BK81" i="280"/>
  <c r="BL81" i="280"/>
  <c r="BM81" i="280"/>
  <c r="BN81" i="280"/>
  <c r="BO81" i="280"/>
  <c r="BP81" i="280"/>
  <c r="BQ81" i="280"/>
  <c r="BR81" i="280"/>
  <c r="BS81" i="280"/>
  <c r="BT81" i="280"/>
  <c r="BU81" i="280"/>
  <c r="BV81" i="280"/>
  <c r="BW81" i="280"/>
  <c r="BX81" i="280"/>
  <c r="BY81" i="280"/>
  <c r="BZ81" i="280"/>
  <c r="CA81" i="280"/>
  <c r="CB81" i="280"/>
  <c r="CC81" i="280"/>
  <c r="CD81" i="280"/>
  <c r="CE81" i="280"/>
  <c r="CF81" i="280"/>
  <c r="CG81" i="280"/>
  <c r="CH81" i="280"/>
  <c r="CI81" i="280"/>
  <c r="CJ81" i="280"/>
  <c r="CK81" i="280"/>
  <c r="CL81" i="280"/>
  <c r="CM81" i="280"/>
  <c r="CN81" i="280"/>
  <c r="CO81" i="280"/>
  <c r="CP81" i="280"/>
  <c r="CQ81" i="280"/>
  <c r="CR81" i="280"/>
  <c r="CS81" i="280"/>
  <c r="CT81" i="280"/>
  <c r="CU81" i="280"/>
  <c r="CV81" i="280"/>
  <c r="CW81" i="280"/>
  <c r="CX81" i="280"/>
  <c r="CY81" i="280"/>
  <c r="CZ81" i="280"/>
  <c r="DA81" i="280"/>
  <c r="DB81" i="280"/>
  <c r="DC81" i="280"/>
  <c r="DD81" i="280"/>
  <c r="DE81" i="280"/>
  <c r="DF81" i="280"/>
  <c r="DG81" i="280"/>
  <c r="DH81" i="280"/>
  <c r="DI81" i="280"/>
  <c r="DJ81" i="280"/>
  <c r="DK81" i="280"/>
  <c r="DL81" i="280"/>
  <c r="DM81" i="280"/>
  <c r="DN81" i="280"/>
  <c r="DO81" i="280"/>
  <c r="DP81" i="280"/>
  <c r="DQ81" i="280"/>
  <c r="DR81" i="280"/>
  <c r="DS81" i="280"/>
  <c r="DT81" i="280"/>
  <c r="DU81" i="280"/>
  <c r="DV81" i="280"/>
  <c r="DW81" i="280"/>
  <c r="DX81" i="280"/>
  <c r="DY81" i="280"/>
  <c r="DZ81" i="280"/>
  <c r="EA81" i="280"/>
  <c r="EB81" i="280"/>
  <c r="EC81" i="280"/>
  <c r="ED81" i="280"/>
  <c r="EE81" i="280"/>
  <c r="EF81" i="280"/>
  <c r="EG81" i="280"/>
  <c r="EH81" i="280"/>
  <c r="EI81" i="280"/>
  <c r="EJ81" i="280"/>
  <c r="EK81" i="280"/>
  <c r="EL81" i="280"/>
  <c r="EM81" i="280"/>
  <c r="EN81" i="280"/>
  <c r="EO81" i="280"/>
  <c r="EP81" i="280"/>
  <c r="EQ81" i="280"/>
  <c r="ER81" i="280"/>
  <c r="ES81" i="280"/>
  <c r="ET81" i="280"/>
  <c r="EU81" i="280"/>
  <c r="EV81" i="280"/>
  <c r="EW81" i="280"/>
  <c r="EX81" i="280"/>
  <c r="EY81" i="280"/>
  <c r="EZ81" i="280"/>
  <c r="FA81" i="280"/>
  <c r="FB81" i="280"/>
  <c r="FC81" i="280"/>
  <c r="FD81" i="280"/>
  <c r="FE81" i="280"/>
  <c r="FF81" i="280"/>
  <c r="FG81" i="280"/>
  <c r="FH81" i="280"/>
  <c r="FI81" i="280"/>
  <c r="FJ81" i="280"/>
  <c r="FK81" i="280"/>
  <c r="FL81" i="280"/>
  <c r="FM81" i="280"/>
  <c r="FN81" i="280"/>
  <c r="FO81" i="280"/>
  <c r="FP81" i="280"/>
  <c r="FQ81" i="280"/>
  <c r="FR81" i="280"/>
  <c r="FS81" i="280"/>
  <c r="FT81" i="280"/>
  <c r="FU81" i="280"/>
  <c r="FV81" i="280"/>
  <c r="FW81" i="280"/>
  <c r="FX81" i="280"/>
  <c r="FY81" i="280"/>
  <c r="FZ81" i="280"/>
  <c r="GA81" i="280"/>
  <c r="GB81" i="280"/>
  <c r="GC81" i="280"/>
  <c r="GD81" i="280"/>
  <c r="GE81" i="280"/>
  <c r="GF81" i="280"/>
  <c r="GG81" i="280"/>
  <c r="GH81" i="280"/>
  <c r="GI81" i="280"/>
  <c r="GJ81" i="280"/>
  <c r="F98" i="280"/>
  <c r="F210" i="280"/>
  <c r="F104" i="280"/>
  <c r="G268" i="280"/>
  <c r="G18" i="265"/>
  <c r="G41" i="269"/>
  <c r="F18" i="265"/>
  <c r="F41" i="269"/>
  <c r="E268" i="280"/>
  <c r="E18" i="265"/>
  <c r="E41" i="269"/>
  <c r="G202" i="280"/>
  <c r="G17" i="265"/>
  <c r="G40" i="269"/>
  <c r="F17" i="265"/>
  <c r="F40" i="269"/>
  <c r="E216" i="280"/>
  <c r="G216" i="280"/>
  <c r="H155" i="273"/>
  <c r="H216" i="280"/>
  <c r="I216" i="280"/>
  <c r="E215" i="280"/>
  <c r="F215" i="280"/>
  <c r="G215" i="280"/>
  <c r="H215" i="280"/>
  <c r="I215" i="280"/>
  <c r="I214" i="280"/>
  <c r="G52" i="280"/>
  <c r="G214" i="280"/>
  <c r="F214" i="280"/>
  <c r="E214" i="280"/>
  <c r="E149" i="280"/>
  <c r="F149" i="280"/>
  <c r="G149" i="280"/>
  <c r="H149" i="280"/>
  <c r="I149" i="280"/>
  <c r="E148" i="280"/>
  <c r="F148" i="280"/>
  <c r="G148" i="280"/>
  <c r="I148" i="280"/>
  <c r="I133" i="280"/>
  <c r="H133" i="280"/>
  <c r="G133" i="280"/>
  <c r="F133" i="280"/>
  <c r="E133" i="280"/>
  <c r="I132" i="280"/>
  <c r="H140" i="273"/>
  <c r="H132" i="280"/>
  <c r="G132" i="280"/>
  <c r="F132" i="280"/>
  <c r="E132" i="280"/>
  <c r="E130" i="280"/>
  <c r="F130" i="280"/>
  <c r="G130" i="280"/>
  <c r="H130" i="280"/>
  <c r="I130" i="280"/>
  <c r="S114" i="280"/>
  <c r="S115" i="280"/>
  <c r="S116" i="280"/>
  <c r="S123" i="280"/>
  <c r="S122" i="280"/>
  <c r="S124" i="280"/>
  <c r="S130" i="280"/>
  <c r="E129" i="280"/>
  <c r="F129" i="280"/>
  <c r="G129" i="280"/>
  <c r="H129" i="280"/>
  <c r="I129" i="280"/>
  <c r="S119" i="280"/>
  <c r="S118" i="280"/>
  <c r="S120" i="280"/>
  <c r="S129" i="280"/>
  <c r="E127" i="280"/>
  <c r="G127" i="280"/>
  <c r="E126" i="280"/>
  <c r="G126" i="280"/>
  <c r="I123" i="280"/>
  <c r="H123" i="280"/>
  <c r="G116" i="280"/>
  <c r="G123" i="280"/>
  <c r="F123" i="280"/>
  <c r="E123" i="280"/>
  <c r="G100" i="280"/>
  <c r="J122" i="280"/>
  <c r="I122" i="280"/>
  <c r="H122" i="280"/>
  <c r="G248" i="280"/>
  <c r="G122" i="280"/>
  <c r="F122" i="280"/>
  <c r="E122" i="280"/>
  <c r="E119" i="280"/>
  <c r="F119" i="280"/>
  <c r="G119" i="280"/>
  <c r="H119" i="280"/>
  <c r="I119" i="280"/>
  <c r="R118" i="280"/>
  <c r="Q118" i="280"/>
  <c r="P118" i="280"/>
  <c r="O118" i="280"/>
  <c r="N118" i="280"/>
  <c r="M118" i="280"/>
  <c r="L118" i="280"/>
  <c r="K118" i="280"/>
  <c r="J118" i="280"/>
  <c r="I118" i="280"/>
  <c r="H118" i="280"/>
  <c r="G182" i="280"/>
  <c r="G118" i="280"/>
  <c r="F118" i="280"/>
  <c r="E118" i="280"/>
  <c r="E115" i="280"/>
  <c r="F115" i="280"/>
  <c r="G115" i="280"/>
  <c r="H115" i="280"/>
  <c r="I115" i="280"/>
  <c r="E114" i="280"/>
  <c r="F114" i="280"/>
  <c r="G114" i="280"/>
  <c r="H114" i="280"/>
  <c r="I114" i="280"/>
  <c r="G114" i="307"/>
  <c r="G110" i="280"/>
  <c r="E110" i="280"/>
  <c r="G111" i="280"/>
  <c r="E111" i="280"/>
  <c r="G109" i="280"/>
  <c r="E109" i="280"/>
  <c r="E105" i="280"/>
  <c r="G105" i="280"/>
  <c r="G98" i="307"/>
  <c r="G104" i="280"/>
  <c r="E104" i="280"/>
  <c r="G102" i="280"/>
  <c r="E102" i="280"/>
  <c r="G99" i="280"/>
  <c r="E99" i="280"/>
  <c r="G98" i="280"/>
  <c r="E98" i="280"/>
  <c r="E97" i="280"/>
  <c r="G97" i="280"/>
  <c r="E96" i="280"/>
  <c r="G96" i="280"/>
  <c r="G93" i="280"/>
  <c r="E93" i="280"/>
  <c r="E91" i="280"/>
  <c r="F91" i="280"/>
  <c r="G91" i="280"/>
  <c r="G92" i="280"/>
  <c r="E92" i="280"/>
  <c r="G87" i="280"/>
  <c r="E87" i="280"/>
  <c r="E86" i="280"/>
  <c r="G86" i="280"/>
  <c r="E85" i="280"/>
  <c r="G85" i="280"/>
  <c r="GJ10" i="280"/>
  <c r="GJ11" i="280"/>
  <c r="GJ12" i="280"/>
  <c r="GJ43" i="280"/>
  <c r="GI10" i="280"/>
  <c r="GI11" i="280"/>
  <c r="GI12" i="280"/>
  <c r="GI43" i="280"/>
  <c r="GH10" i="280"/>
  <c r="GH11" i="280"/>
  <c r="GH12" i="280"/>
  <c r="GH43" i="280"/>
  <c r="GG10" i="280"/>
  <c r="GG11" i="280"/>
  <c r="GG12" i="280"/>
  <c r="GG43" i="280"/>
  <c r="GF10" i="280"/>
  <c r="GF11" i="280"/>
  <c r="GF12" i="280"/>
  <c r="GF43" i="280"/>
  <c r="GE10" i="280"/>
  <c r="GE11" i="280"/>
  <c r="GE12" i="280"/>
  <c r="GE43" i="280"/>
  <c r="GD10" i="280"/>
  <c r="GD11" i="280"/>
  <c r="GD12" i="280"/>
  <c r="GD43" i="280"/>
  <c r="GC10" i="280"/>
  <c r="GC11" i="280"/>
  <c r="GC12" i="280"/>
  <c r="GC43" i="280"/>
  <c r="GB10" i="280"/>
  <c r="GB11" i="280"/>
  <c r="GB12" i="280"/>
  <c r="GB43" i="280"/>
  <c r="GA10" i="280"/>
  <c r="GA11" i="280"/>
  <c r="GA12" i="280"/>
  <c r="GA43" i="280"/>
  <c r="FZ10" i="280"/>
  <c r="FZ11" i="280"/>
  <c r="FZ12" i="280"/>
  <c r="FZ43" i="280"/>
  <c r="FY10" i="280"/>
  <c r="FY11" i="280"/>
  <c r="FY12" i="280"/>
  <c r="FY43" i="280"/>
  <c r="FX10" i="280"/>
  <c r="FX11" i="280"/>
  <c r="FX12" i="280"/>
  <c r="FX43" i="280"/>
  <c r="FW10" i="280"/>
  <c r="FW11" i="280"/>
  <c r="FW12" i="280"/>
  <c r="FW43" i="280"/>
  <c r="FV10" i="280"/>
  <c r="FV11" i="280"/>
  <c r="FV12" i="280"/>
  <c r="FV43" i="280"/>
  <c r="FU10" i="280"/>
  <c r="FU11" i="280"/>
  <c r="FU12" i="280"/>
  <c r="FU43" i="280"/>
  <c r="FT10" i="280"/>
  <c r="FT11" i="280"/>
  <c r="FT12" i="280"/>
  <c r="FT43" i="280"/>
  <c r="FS10" i="280"/>
  <c r="FS11" i="280"/>
  <c r="FS12" i="280"/>
  <c r="FS43" i="280"/>
  <c r="FR10" i="280"/>
  <c r="FR11" i="280"/>
  <c r="FR12" i="280"/>
  <c r="FR43" i="280"/>
  <c r="FQ10" i="280"/>
  <c r="FQ11" i="280"/>
  <c r="FQ12" i="280"/>
  <c r="FQ43" i="280"/>
  <c r="FP10" i="280"/>
  <c r="FP11" i="280"/>
  <c r="FP12" i="280"/>
  <c r="FP43" i="280"/>
  <c r="FO10" i="280"/>
  <c r="FO11" i="280"/>
  <c r="FO12" i="280"/>
  <c r="FO43" i="280"/>
  <c r="FN10" i="280"/>
  <c r="FN11" i="280"/>
  <c r="FN12" i="280"/>
  <c r="FN43" i="280"/>
  <c r="FM10" i="280"/>
  <c r="FM11" i="280"/>
  <c r="FM12" i="280"/>
  <c r="FM43" i="280"/>
  <c r="FL10" i="280"/>
  <c r="FL11" i="280"/>
  <c r="FL12" i="280"/>
  <c r="FL43" i="280"/>
  <c r="FK10" i="280"/>
  <c r="FK11" i="280"/>
  <c r="FK12" i="280"/>
  <c r="FK43" i="280"/>
  <c r="FJ10" i="280"/>
  <c r="FJ11" i="280"/>
  <c r="FJ12" i="280"/>
  <c r="FJ43" i="280"/>
  <c r="FI10" i="280"/>
  <c r="FI11" i="280"/>
  <c r="FI12" i="280"/>
  <c r="FI43" i="280"/>
  <c r="FH10" i="280"/>
  <c r="FH11" i="280"/>
  <c r="FH12" i="280"/>
  <c r="FH43" i="280"/>
  <c r="FG10" i="280"/>
  <c r="FG11" i="280"/>
  <c r="FG12" i="280"/>
  <c r="FG43" i="280"/>
  <c r="FF10" i="280"/>
  <c r="FF11" i="280"/>
  <c r="FF12" i="280"/>
  <c r="FF43" i="280"/>
  <c r="FE10" i="280"/>
  <c r="FE11" i="280"/>
  <c r="FE12" i="280"/>
  <c r="FE43" i="280"/>
  <c r="FD10" i="280"/>
  <c r="FD11" i="280"/>
  <c r="FD12" i="280"/>
  <c r="FD43" i="280"/>
  <c r="FC10" i="280"/>
  <c r="FC11" i="280"/>
  <c r="FC12" i="280"/>
  <c r="FC43" i="280"/>
  <c r="FB10" i="280"/>
  <c r="FB11" i="280"/>
  <c r="FB12" i="280"/>
  <c r="FB43" i="280"/>
  <c r="FA10" i="280"/>
  <c r="FA11" i="280"/>
  <c r="FA12" i="280"/>
  <c r="FA43" i="280"/>
  <c r="EZ10" i="280"/>
  <c r="EZ11" i="280"/>
  <c r="EZ12" i="280"/>
  <c r="EZ43" i="280"/>
  <c r="EY10" i="280"/>
  <c r="EY11" i="280"/>
  <c r="EY12" i="280"/>
  <c r="EY43" i="280"/>
  <c r="EX10" i="280"/>
  <c r="EX11" i="280"/>
  <c r="EX12" i="280"/>
  <c r="EX43" i="280"/>
  <c r="EW10" i="280"/>
  <c r="EW11" i="280"/>
  <c r="EW12" i="280"/>
  <c r="EW43" i="280"/>
  <c r="EV10" i="280"/>
  <c r="EV11" i="280"/>
  <c r="EV12" i="280"/>
  <c r="EV43" i="280"/>
  <c r="EU10" i="280"/>
  <c r="EU11" i="280"/>
  <c r="EU12" i="280"/>
  <c r="EU43" i="280"/>
  <c r="ET10" i="280"/>
  <c r="ET11" i="280"/>
  <c r="ET12" i="280"/>
  <c r="ET43" i="280"/>
  <c r="ES10" i="280"/>
  <c r="ES11" i="280"/>
  <c r="ES12" i="280"/>
  <c r="ES43" i="280"/>
  <c r="ER10" i="280"/>
  <c r="ER11" i="280"/>
  <c r="ER12" i="280"/>
  <c r="ER43" i="280"/>
  <c r="EQ10" i="280"/>
  <c r="EQ11" i="280"/>
  <c r="EQ12" i="280"/>
  <c r="EQ43" i="280"/>
  <c r="EP10" i="280"/>
  <c r="EP11" i="280"/>
  <c r="EP12" i="280"/>
  <c r="EP43" i="280"/>
  <c r="EO10" i="280"/>
  <c r="EO11" i="280"/>
  <c r="EO12" i="280"/>
  <c r="EO43" i="280"/>
  <c r="EN10" i="280"/>
  <c r="EN11" i="280"/>
  <c r="EN12" i="280"/>
  <c r="EN43" i="280"/>
  <c r="EM10" i="280"/>
  <c r="EM11" i="280"/>
  <c r="EM12" i="280"/>
  <c r="EM43" i="280"/>
  <c r="EL10" i="280"/>
  <c r="EL11" i="280"/>
  <c r="EL12" i="280"/>
  <c r="EL43" i="280"/>
  <c r="EK10" i="280"/>
  <c r="EK11" i="280"/>
  <c r="EK12" i="280"/>
  <c r="EK43" i="280"/>
  <c r="EJ10" i="280"/>
  <c r="EJ11" i="280"/>
  <c r="EJ12" i="280"/>
  <c r="EJ43" i="280"/>
  <c r="EI10" i="280"/>
  <c r="EI11" i="280"/>
  <c r="EI12" i="280"/>
  <c r="EI43" i="280"/>
  <c r="EH10" i="280"/>
  <c r="EH11" i="280"/>
  <c r="EH12" i="280"/>
  <c r="EH43" i="280"/>
  <c r="EG10" i="280"/>
  <c r="EG11" i="280"/>
  <c r="EG12" i="280"/>
  <c r="EG43" i="280"/>
  <c r="EF10" i="280"/>
  <c r="EF11" i="280"/>
  <c r="EF12" i="280"/>
  <c r="EF43" i="280"/>
  <c r="EE10" i="280"/>
  <c r="EE11" i="280"/>
  <c r="EE12" i="280"/>
  <c r="EE43" i="280"/>
  <c r="ED10" i="280"/>
  <c r="ED11" i="280"/>
  <c r="ED12" i="280"/>
  <c r="ED43" i="280"/>
  <c r="EC10" i="280"/>
  <c r="EC11" i="280"/>
  <c r="EC12" i="280"/>
  <c r="EC43" i="280"/>
  <c r="EB10" i="280"/>
  <c r="EB11" i="280"/>
  <c r="EB12" i="280"/>
  <c r="EB43" i="280"/>
  <c r="EA10" i="280"/>
  <c r="EA11" i="280"/>
  <c r="EA12" i="280"/>
  <c r="EA43" i="280"/>
  <c r="DZ10" i="280"/>
  <c r="DZ11" i="280"/>
  <c r="DZ12" i="280"/>
  <c r="DZ43" i="280"/>
  <c r="DY10" i="280"/>
  <c r="DY11" i="280"/>
  <c r="DY12" i="280"/>
  <c r="DY43" i="280"/>
  <c r="DX10" i="280"/>
  <c r="DX11" i="280"/>
  <c r="DX12" i="280"/>
  <c r="DX43" i="280"/>
  <c r="DW10" i="280"/>
  <c r="DW11" i="280"/>
  <c r="DW12" i="280"/>
  <c r="DW43" i="280"/>
  <c r="DV10" i="280"/>
  <c r="DV11" i="280"/>
  <c r="DV12" i="280"/>
  <c r="DV43" i="280"/>
  <c r="DU10" i="280"/>
  <c r="DU11" i="280"/>
  <c r="DU12" i="280"/>
  <c r="DU43" i="280"/>
  <c r="DT10" i="280"/>
  <c r="DT11" i="280"/>
  <c r="DT12" i="280"/>
  <c r="DT43" i="280"/>
  <c r="DS10" i="280"/>
  <c r="DS11" i="280"/>
  <c r="DS12" i="280"/>
  <c r="DS43" i="280"/>
  <c r="DR10" i="280"/>
  <c r="DR11" i="280"/>
  <c r="DR12" i="280"/>
  <c r="DR43" i="280"/>
  <c r="DQ10" i="280"/>
  <c r="DQ11" i="280"/>
  <c r="DQ12" i="280"/>
  <c r="DQ43" i="280"/>
  <c r="DP10" i="280"/>
  <c r="DP11" i="280"/>
  <c r="DP12" i="280"/>
  <c r="DP43" i="280"/>
  <c r="DO10" i="280"/>
  <c r="DO11" i="280"/>
  <c r="DO12" i="280"/>
  <c r="DO43" i="280"/>
  <c r="DN10" i="280"/>
  <c r="DN11" i="280"/>
  <c r="DN12" i="280"/>
  <c r="DN43" i="280"/>
  <c r="DM10" i="280"/>
  <c r="DM11" i="280"/>
  <c r="DM12" i="280"/>
  <c r="DM43" i="280"/>
  <c r="DL10" i="280"/>
  <c r="DL11" i="280"/>
  <c r="DL12" i="280"/>
  <c r="DL43" i="280"/>
  <c r="DK10" i="280"/>
  <c r="DK11" i="280"/>
  <c r="DK12" i="280"/>
  <c r="DK43" i="280"/>
  <c r="DJ10" i="280"/>
  <c r="DJ11" i="280"/>
  <c r="DJ12" i="280"/>
  <c r="DJ43" i="280"/>
  <c r="DI10" i="280"/>
  <c r="DI11" i="280"/>
  <c r="DI12" i="280"/>
  <c r="DI43" i="280"/>
  <c r="DH10" i="280"/>
  <c r="DH11" i="280"/>
  <c r="DH12" i="280"/>
  <c r="DH43" i="280"/>
  <c r="DG10" i="280"/>
  <c r="DG11" i="280"/>
  <c r="DG12" i="280"/>
  <c r="DG43" i="280"/>
  <c r="DF10" i="280"/>
  <c r="DF11" i="280"/>
  <c r="DF12" i="280"/>
  <c r="DF43" i="280"/>
  <c r="DE10" i="280"/>
  <c r="DE11" i="280"/>
  <c r="DE12" i="280"/>
  <c r="DE43" i="280"/>
  <c r="DD10" i="280"/>
  <c r="DD11" i="280"/>
  <c r="DD12" i="280"/>
  <c r="DD43" i="280"/>
  <c r="DC10" i="280"/>
  <c r="DC11" i="280"/>
  <c r="DC12" i="280"/>
  <c r="DC43" i="280"/>
  <c r="DB10" i="280"/>
  <c r="DB11" i="280"/>
  <c r="DB12" i="280"/>
  <c r="DB43" i="280"/>
  <c r="DA10" i="280"/>
  <c r="DA11" i="280"/>
  <c r="DA12" i="280"/>
  <c r="DA43" i="280"/>
  <c r="CZ10" i="280"/>
  <c r="CZ11" i="280"/>
  <c r="CZ12" i="280"/>
  <c r="CZ43" i="280"/>
  <c r="CY10" i="280"/>
  <c r="CY11" i="280"/>
  <c r="CY12" i="280"/>
  <c r="CY43" i="280"/>
  <c r="CX10" i="280"/>
  <c r="CX11" i="280"/>
  <c r="CX12" i="280"/>
  <c r="CX43" i="280"/>
  <c r="CW10" i="280"/>
  <c r="CW11" i="280"/>
  <c r="CW12" i="280"/>
  <c r="CW43" i="280"/>
  <c r="CV10" i="280"/>
  <c r="CV11" i="280"/>
  <c r="CV12" i="280"/>
  <c r="CV43" i="280"/>
  <c r="CU10" i="280"/>
  <c r="CU11" i="280"/>
  <c r="CU12" i="280"/>
  <c r="CU43" i="280"/>
  <c r="CT10" i="280"/>
  <c r="CT11" i="280"/>
  <c r="CT12" i="280"/>
  <c r="CT43" i="280"/>
  <c r="CS10" i="280"/>
  <c r="CS11" i="280"/>
  <c r="CS12" i="280"/>
  <c r="CS43" i="280"/>
  <c r="CR10" i="280"/>
  <c r="CR11" i="280"/>
  <c r="CR12" i="280"/>
  <c r="CR43" i="280"/>
  <c r="CQ10" i="280"/>
  <c r="CQ11" i="280"/>
  <c r="CQ12" i="280"/>
  <c r="CQ43" i="280"/>
  <c r="CP10" i="280"/>
  <c r="CP11" i="280"/>
  <c r="CP12" i="280"/>
  <c r="CP43" i="280"/>
  <c r="CO10" i="280"/>
  <c r="CO11" i="280"/>
  <c r="CO12" i="280"/>
  <c r="CO43" i="280"/>
  <c r="CN10" i="280"/>
  <c r="CN11" i="280"/>
  <c r="CN12" i="280"/>
  <c r="CN43" i="280"/>
  <c r="CM10" i="280"/>
  <c r="CM11" i="280"/>
  <c r="CM12" i="280"/>
  <c r="CM43" i="280"/>
  <c r="CL10" i="280"/>
  <c r="CL11" i="280"/>
  <c r="CL12" i="280"/>
  <c r="CL43" i="280"/>
  <c r="CK10" i="280"/>
  <c r="CK11" i="280"/>
  <c r="CK12" i="280"/>
  <c r="CK43" i="280"/>
  <c r="CJ10" i="280"/>
  <c r="CJ11" i="280"/>
  <c r="CJ12" i="280"/>
  <c r="CJ43" i="280"/>
  <c r="CI10" i="280"/>
  <c r="CI11" i="280"/>
  <c r="CI12" i="280"/>
  <c r="CI43" i="280"/>
  <c r="CH10" i="280"/>
  <c r="CH11" i="280"/>
  <c r="CH12" i="280"/>
  <c r="CH43" i="280"/>
  <c r="CG10" i="280"/>
  <c r="CG11" i="280"/>
  <c r="CG12" i="280"/>
  <c r="CG43" i="280"/>
  <c r="CF10" i="280"/>
  <c r="CF11" i="280"/>
  <c r="CF12" i="280"/>
  <c r="CF43" i="280"/>
  <c r="CE10" i="280"/>
  <c r="CE11" i="280"/>
  <c r="CE12" i="280"/>
  <c r="CE43" i="280"/>
  <c r="CD10" i="280"/>
  <c r="CD11" i="280"/>
  <c r="CD12" i="280"/>
  <c r="CD43" i="280"/>
  <c r="CC10" i="280"/>
  <c r="CC11" i="280"/>
  <c r="CC12" i="280"/>
  <c r="CC43" i="280"/>
  <c r="CB10" i="280"/>
  <c r="CB11" i="280"/>
  <c r="CB12" i="280"/>
  <c r="CB43" i="280"/>
  <c r="CA10" i="280"/>
  <c r="CA11" i="280"/>
  <c r="CA12" i="280"/>
  <c r="CA43" i="280"/>
  <c r="BZ10" i="280"/>
  <c r="BZ11" i="280"/>
  <c r="BZ12" i="280"/>
  <c r="BZ43" i="280"/>
  <c r="BY10" i="280"/>
  <c r="BY11" i="280"/>
  <c r="BY12" i="280"/>
  <c r="BY43" i="280"/>
  <c r="BX10" i="280"/>
  <c r="BX11" i="280"/>
  <c r="BX12" i="280"/>
  <c r="BX43" i="280"/>
  <c r="BW10" i="280"/>
  <c r="BW11" i="280"/>
  <c r="BW12" i="280"/>
  <c r="BW43" i="280"/>
  <c r="BV10" i="280"/>
  <c r="BV11" i="280"/>
  <c r="BV12" i="280"/>
  <c r="BV43" i="280"/>
  <c r="BU10" i="280"/>
  <c r="BU11" i="280"/>
  <c r="BU12" i="280"/>
  <c r="BU43" i="280"/>
  <c r="BT10" i="280"/>
  <c r="BT11" i="280"/>
  <c r="BT12" i="280"/>
  <c r="BT43" i="280"/>
  <c r="BS10" i="280"/>
  <c r="BS11" i="280"/>
  <c r="BS12" i="280"/>
  <c r="BS43" i="280"/>
  <c r="BR10" i="280"/>
  <c r="BR11" i="280"/>
  <c r="BR12" i="280"/>
  <c r="BR43" i="280"/>
  <c r="BQ10" i="280"/>
  <c r="BQ11" i="280"/>
  <c r="BQ12" i="280"/>
  <c r="BQ43" i="280"/>
  <c r="BP10" i="280"/>
  <c r="BP11" i="280"/>
  <c r="BP12" i="280"/>
  <c r="BP43" i="280"/>
  <c r="BO10" i="280"/>
  <c r="BO11" i="280"/>
  <c r="BO12" i="280"/>
  <c r="BO43" i="280"/>
  <c r="R10" i="280"/>
  <c r="R11" i="280"/>
  <c r="R12" i="280"/>
  <c r="R43" i="280"/>
  <c r="Q10" i="280"/>
  <c r="Q11" i="280"/>
  <c r="Q12" i="280"/>
  <c r="Q43" i="280"/>
  <c r="P10" i="280"/>
  <c r="P11" i="280"/>
  <c r="P12" i="280"/>
  <c r="P43" i="280"/>
  <c r="O10" i="280"/>
  <c r="O11" i="280"/>
  <c r="O12" i="280"/>
  <c r="O43" i="280"/>
  <c r="N10" i="280"/>
  <c r="N11" i="280"/>
  <c r="N12" i="280"/>
  <c r="N43" i="280"/>
  <c r="M10" i="280"/>
  <c r="M11" i="280"/>
  <c r="M12" i="280"/>
  <c r="M43" i="280"/>
  <c r="L10" i="280"/>
  <c r="L11" i="280"/>
  <c r="L12" i="280"/>
  <c r="L43" i="280"/>
  <c r="K10" i="280"/>
  <c r="K11" i="280"/>
  <c r="K12" i="280"/>
  <c r="K43" i="280"/>
  <c r="GJ224" i="280"/>
  <c r="GI224" i="280"/>
  <c r="GH224" i="280"/>
  <c r="GG224" i="280"/>
  <c r="GF224" i="280"/>
  <c r="GE224" i="280"/>
  <c r="GD224" i="280"/>
  <c r="GC224" i="280"/>
  <c r="GB224" i="280"/>
  <c r="GA224" i="280"/>
  <c r="FZ224" i="280"/>
  <c r="FY224" i="280"/>
  <c r="FX224" i="280"/>
  <c r="FW224" i="280"/>
  <c r="FV224" i="280"/>
  <c r="FU224" i="280"/>
  <c r="FT224" i="280"/>
  <c r="FS224" i="280"/>
  <c r="FR224" i="280"/>
  <c r="FQ224" i="280"/>
  <c r="FP224" i="280"/>
  <c r="FO224" i="280"/>
  <c r="FN224" i="280"/>
  <c r="FM224" i="280"/>
  <c r="FL224" i="280"/>
  <c r="FK224" i="280"/>
  <c r="FJ224" i="280"/>
  <c r="FI224" i="280"/>
  <c r="FH224" i="280"/>
  <c r="FG224" i="280"/>
  <c r="FF224" i="280"/>
  <c r="FE224" i="280"/>
  <c r="FD224" i="280"/>
  <c r="FC224" i="280"/>
  <c r="FB224" i="280"/>
  <c r="FA224" i="280"/>
  <c r="EZ224" i="280"/>
  <c r="EY224" i="280"/>
  <c r="EX224" i="280"/>
  <c r="EW224" i="280"/>
  <c r="EV224" i="280"/>
  <c r="EU224" i="280"/>
  <c r="ET224" i="280"/>
  <c r="ES224" i="280"/>
  <c r="ER224" i="280"/>
  <c r="EQ224" i="280"/>
  <c r="EP224" i="280"/>
  <c r="EO224" i="280"/>
  <c r="EN224" i="280"/>
  <c r="EM224" i="280"/>
  <c r="EL224" i="280"/>
  <c r="EK224" i="280"/>
  <c r="EJ224" i="280"/>
  <c r="EI224" i="280"/>
  <c r="EH224" i="280"/>
  <c r="EG224" i="280"/>
  <c r="EF224" i="280"/>
  <c r="EE224" i="280"/>
  <c r="ED224" i="280"/>
  <c r="EC224" i="280"/>
  <c r="EB224" i="280"/>
  <c r="EA224" i="280"/>
  <c r="DZ224" i="280"/>
  <c r="DY224" i="280"/>
  <c r="DX224" i="280"/>
  <c r="DW224" i="280"/>
  <c r="DV224" i="280"/>
  <c r="DU224" i="280"/>
  <c r="DT224" i="280"/>
  <c r="DS224" i="280"/>
  <c r="DR224" i="280"/>
  <c r="DQ224" i="280"/>
  <c r="DP224" i="280"/>
  <c r="DO224" i="280"/>
  <c r="DN224" i="280"/>
  <c r="DM224" i="280"/>
  <c r="DL224" i="280"/>
  <c r="DK224" i="280"/>
  <c r="DJ224" i="280"/>
  <c r="DI224" i="280"/>
  <c r="DH224" i="280"/>
  <c r="DG224" i="280"/>
  <c r="DF224" i="280"/>
  <c r="DE224" i="280"/>
  <c r="DD224" i="280"/>
  <c r="DC224" i="280"/>
  <c r="DB224" i="280"/>
  <c r="DA224" i="280"/>
  <c r="CZ224" i="280"/>
  <c r="CY224" i="280"/>
  <c r="CX224" i="280"/>
  <c r="CW224" i="280"/>
  <c r="CV224" i="280"/>
  <c r="CU224" i="280"/>
  <c r="CT224" i="280"/>
  <c r="CS224" i="280"/>
  <c r="CR224" i="280"/>
  <c r="CQ224" i="280"/>
  <c r="CP224" i="280"/>
  <c r="CO224" i="280"/>
  <c r="CN224" i="280"/>
  <c r="CM224" i="280"/>
  <c r="CL224" i="280"/>
  <c r="CK224" i="280"/>
  <c r="CJ224" i="280"/>
  <c r="CI224" i="280"/>
  <c r="CH224" i="280"/>
  <c r="CG224" i="280"/>
  <c r="CF224" i="280"/>
  <c r="CE224" i="280"/>
  <c r="CD224" i="280"/>
  <c r="CC224" i="280"/>
  <c r="CB224" i="280"/>
  <c r="CA224" i="280"/>
  <c r="BZ224" i="280"/>
  <c r="BY224" i="280"/>
  <c r="BX224" i="280"/>
  <c r="BW224" i="280"/>
  <c r="BV224" i="280"/>
  <c r="BU224" i="280"/>
  <c r="BT224" i="280"/>
  <c r="BS224" i="280"/>
  <c r="BR224" i="280"/>
  <c r="BQ224" i="280"/>
  <c r="BP224" i="280"/>
  <c r="BO224" i="280"/>
  <c r="BN224" i="280"/>
  <c r="BM224" i="280"/>
  <c r="BL224" i="280"/>
  <c r="BK224" i="280"/>
  <c r="BJ224" i="280"/>
  <c r="BI224" i="280"/>
  <c r="BH224" i="280"/>
  <c r="BG224" i="280"/>
  <c r="BF224" i="280"/>
  <c r="BE224" i="280"/>
  <c r="BD224" i="280"/>
  <c r="BC224" i="280"/>
  <c r="BB224" i="280"/>
  <c r="BA224" i="280"/>
  <c r="AZ224" i="280"/>
  <c r="AY224" i="280"/>
  <c r="AX224" i="280"/>
  <c r="AW224" i="280"/>
  <c r="AV224" i="280"/>
  <c r="AU224" i="280"/>
  <c r="AT224" i="280"/>
  <c r="AS224" i="280"/>
  <c r="AR224" i="280"/>
  <c r="AQ224" i="280"/>
  <c r="AP224" i="280"/>
  <c r="AO224" i="280"/>
  <c r="AN224" i="280"/>
  <c r="AM224" i="280"/>
  <c r="AL224" i="280"/>
  <c r="AK224" i="280"/>
  <c r="AJ224" i="280"/>
  <c r="AI224" i="280"/>
  <c r="AH224" i="280"/>
  <c r="AG224" i="280"/>
  <c r="AF224" i="280"/>
  <c r="AE224" i="280"/>
  <c r="AD224" i="280"/>
  <c r="AC224" i="280"/>
  <c r="AB224" i="280"/>
  <c r="AA224" i="280"/>
  <c r="Z224" i="280"/>
  <c r="Y224" i="280"/>
  <c r="X224" i="280"/>
  <c r="W224" i="280"/>
  <c r="V224" i="280"/>
  <c r="U224" i="280"/>
  <c r="T224" i="280"/>
  <c r="S224" i="280"/>
  <c r="R224" i="280"/>
  <c r="Q224" i="280"/>
  <c r="P224" i="280"/>
  <c r="O224" i="280"/>
  <c r="N224" i="280"/>
  <c r="M224" i="280"/>
  <c r="L224" i="280"/>
  <c r="K224" i="280"/>
  <c r="J10" i="280"/>
  <c r="J11" i="280"/>
  <c r="J12" i="280"/>
  <c r="J43" i="280"/>
  <c r="G25" i="307"/>
  <c r="G57" i="280"/>
  <c r="E25" i="307"/>
  <c r="E57" i="280"/>
  <c r="I43" i="280"/>
  <c r="H12" i="280"/>
  <c r="H43" i="280"/>
  <c r="G12" i="280"/>
  <c r="G43" i="280"/>
  <c r="F43" i="280"/>
  <c r="E43" i="280"/>
  <c r="G230" i="280"/>
  <c r="G232" i="280"/>
  <c r="E232" i="280"/>
  <c r="G228" i="280"/>
  <c r="E228" i="280"/>
  <c r="G220" i="280"/>
  <c r="F220" i="280"/>
  <c r="E220" i="280"/>
  <c r="G46" i="280"/>
  <c r="J224" i="280"/>
  <c r="I224" i="280"/>
  <c r="H224" i="280"/>
  <c r="G224" i="280"/>
  <c r="F224" i="280"/>
  <c r="E224" i="280"/>
  <c r="G151" i="280"/>
  <c r="E202" i="280"/>
  <c r="G208" i="280"/>
  <c r="E208" i="280"/>
  <c r="G196" i="280"/>
  <c r="F196" i="280"/>
  <c r="E196" i="280"/>
  <c r="F200" i="280"/>
  <c r="G60" i="280"/>
  <c r="E60" i="280"/>
  <c r="G190" i="280"/>
  <c r="E190" i="280"/>
  <c r="E81" i="280"/>
  <c r="F81" i="280"/>
  <c r="G81" i="280"/>
  <c r="H74" i="280"/>
  <c r="H81" i="280"/>
  <c r="I81" i="280"/>
  <c r="J81" i="280"/>
  <c r="E80" i="280"/>
  <c r="F80" i="280"/>
  <c r="G80" i="280"/>
  <c r="I80" i="280"/>
  <c r="J80" i="280"/>
  <c r="G79" i="280"/>
  <c r="G78" i="280"/>
  <c r="G77" i="280"/>
  <c r="E79" i="280"/>
  <c r="E78" i="280"/>
  <c r="E77" i="280"/>
  <c r="E73" i="280"/>
  <c r="F73" i="280"/>
  <c r="G73" i="280"/>
  <c r="H73" i="280"/>
  <c r="I73" i="280"/>
  <c r="E72" i="280"/>
  <c r="F72" i="280"/>
  <c r="G72" i="280"/>
  <c r="H72" i="280"/>
  <c r="I72" i="280"/>
  <c r="G71" i="280"/>
  <c r="F71" i="280"/>
  <c r="G70" i="280"/>
  <c r="F70" i="280"/>
  <c r="E71" i="280"/>
  <c r="E70" i="280"/>
  <c r="E26" i="288"/>
  <c r="F26" i="288"/>
  <c r="G26" i="288"/>
  <c r="H26" i="288"/>
  <c r="I26" i="288"/>
  <c r="J26" i="288"/>
  <c r="K26" i="288"/>
  <c r="L26" i="288"/>
  <c r="M26" i="288"/>
  <c r="N26" i="288"/>
  <c r="O26" i="288"/>
  <c r="P26" i="288"/>
  <c r="Q26" i="288"/>
  <c r="R26" i="288"/>
  <c r="S26" i="288"/>
  <c r="T26" i="288"/>
  <c r="U26" i="288"/>
  <c r="V26" i="288"/>
  <c r="W26" i="288"/>
  <c r="X26" i="288"/>
  <c r="Y26" i="288"/>
  <c r="Z26" i="288"/>
  <c r="AA26" i="288"/>
  <c r="AB26" i="288"/>
  <c r="AC26" i="288"/>
  <c r="AD26" i="288"/>
  <c r="AE26" i="288"/>
  <c r="AF26" i="288"/>
  <c r="AG26" i="288"/>
  <c r="AH26" i="288"/>
  <c r="AI26" i="288"/>
  <c r="AJ26" i="288"/>
  <c r="AK26" i="288"/>
  <c r="AL26" i="288"/>
  <c r="AM26" i="288"/>
  <c r="AN26" i="288"/>
  <c r="AO26" i="288"/>
  <c r="AP26" i="288"/>
  <c r="AQ26" i="288"/>
  <c r="AR26" i="288"/>
  <c r="AS26" i="288"/>
  <c r="AT26" i="288"/>
  <c r="AU26" i="288"/>
  <c r="AV26" i="288"/>
  <c r="AW26" i="288"/>
  <c r="AX26" i="288"/>
  <c r="AY26" i="288"/>
  <c r="AZ26" i="288"/>
  <c r="BA26" i="288"/>
  <c r="BB26" i="288"/>
  <c r="BC26" i="288"/>
  <c r="BD26" i="288"/>
  <c r="BE26" i="288"/>
  <c r="BF26" i="288"/>
  <c r="BG26" i="288"/>
  <c r="BH26" i="288"/>
  <c r="BI26" i="288"/>
  <c r="BJ26" i="288"/>
  <c r="BK26" i="288"/>
  <c r="BL26" i="288"/>
  <c r="BM26" i="288"/>
  <c r="BN26" i="288"/>
  <c r="BO26" i="288"/>
  <c r="BP26" i="288"/>
  <c r="BQ26" i="288"/>
  <c r="BR26" i="288"/>
  <c r="BS26" i="288"/>
  <c r="BT26" i="288"/>
  <c r="BU26" i="288"/>
  <c r="BV26" i="288"/>
  <c r="BW26" i="288"/>
  <c r="BX26" i="288"/>
  <c r="BY26" i="288"/>
  <c r="BZ26" i="288"/>
  <c r="CA26" i="288"/>
  <c r="CB26" i="288"/>
  <c r="CC26" i="288"/>
  <c r="CD26" i="288"/>
  <c r="CE26" i="288"/>
  <c r="CF26" i="288"/>
  <c r="CG26" i="288"/>
  <c r="CH26" i="288"/>
  <c r="CI26" i="288"/>
  <c r="CJ26" i="288"/>
  <c r="CK26" i="288"/>
  <c r="CL26" i="288"/>
  <c r="CM26" i="288"/>
  <c r="CN26" i="288"/>
  <c r="CO26" i="288"/>
  <c r="CP26" i="288"/>
  <c r="CQ26" i="288"/>
  <c r="CR26" i="288"/>
  <c r="CS26" i="288"/>
  <c r="CT26" i="288"/>
  <c r="CU26" i="288"/>
  <c r="CV26" i="288"/>
  <c r="CW26" i="288"/>
  <c r="CX26" i="288"/>
  <c r="CY26" i="288"/>
  <c r="CZ26" i="288"/>
  <c r="DA26" i="288"/>
  <c r="DB26" i="288"/>
  <c r="DC26" i="288"/>
  <c r="DD26" i="288"/>
  <c r="DE26" i="288"/>
  <c r="DF26" i="288"/>
  <c r="DG26" i="288"/>
  <c r="DH26" i="288"/>
  <c r="DI26" i="288"/>
  <c r="DJ26" i="288"/>
  <c r="DK26" i="288"/>
  <c r="DL26" i="288"/>
  <c r="DM26" i="288"/>
  <c r="DN26" i="288"/>
  <c r="DO26" i="288"/>
  <c r="DP26" i="288"/>
  <c r="DQ26" i="288"/>
  <c r="DR26" i="288"/>
  <c r="DS26" i="288"/>
  <c r="DT26" i="288"/>
  <c r="DU26" i="288"/>
  <c r="DV26" i="288"/>
  <c r="DW26" i="288"/>
  <c r="DX26" i="288"/>
  <c r="DY26" i="288"/>
  <c r="DZ26" i="288"/>
  <c r="EA26" i="288"/>
  <c r="EB26" i="288"/>
  <c r="EC26" i="288"/>
  <c r="ED26" i="288"/>
  <c r="EE26" i="288"/>
  <c r="EF26" i="288"/>
  <c r="EG26" i="288"/>
  <c r="EH26" i="288"/>
  <c r="EI26" i="288"/>
  <c r="EJ26" i="288"/>
  <c r="EK26" i="288"/>
  <c r="EL26" i="288"/>
  <c r="EM26" i="288"/>
  <c r="EN26" i="288"/>
  <c r="EO26" i="288"/>
  <c r="EP26" i="288"/>
  <c r="EQ26" i="288"/>
  <c r="ER26" i="288"/>
  <c r="ES26" i="288"/>
  <c r="ET26" i="288"/>
  <c r="EU26" i="288"/>
  <c r="EV26" i="288"/>
  <c r="EW26" i="288"/>
  <c r="EX26" i="288"/>
  <c r="EY26" i="288"/>
  <c r="EZ26" i="288"/>
  <c r="FA26" i="288"/>
  <c r="FB26" i="288"/>
  <c r="FC26" i="288"/>
  <c r="FD26" i="288"/>
  <c r="FE26" i="288"/>
  <c r="FF26" i="288"/>
  <c r="FG26" i="288"/>
  <c r="FH26" i="288"/>
  <c r="FI26" i="288"/>
  <c r="FJ26" i="288"/>
  <c r="FK26" i="288"/>
  <c r="FL26" i="288"/>
  <c r="FM26" i="288"/>
  <c r="FN26" i="288"/>
  <c r="FO26" i="288"/>
  <c r="FP26" i="288"/>
  <c r="FQ26" i="288"/>
  <c r="FR26" i="288"/>
  <c r="FS26" i="288"/>
  <c r="FT26" i="288"/>
  <c r="FU26" i="288"/>
  <c r="FV26" i="288"/>
  <c r="FW26" i="288"/>
  <c r="FX26" i="288"/>
  <c r="FY26" i="288"/>
  <c r="FZ26" i="288"/>
  <c r="GA26" i="288"/>
  <c r="GB26" i="288"/>
  <c r="GC26" i="288"/>
  <c r="GD26" i="288"/>
  <c r="GE26" i="288"/>
  <c r="GF26" i="288"/>
  <c r="GG26" i="288"/>
  <c r="GH26" i="288"/>
  <c r="GI26" i="288"/>
  <c r="GJ26" i="288"/>
  <c r="I57" i="291"/>
  <c r="I56" i="291"/>
  <c r="K164" i="273"/>
  <c r="J165" i="273"/>
  <c r="J75" i="288"/>
  <c r="J73" i="288"/>
  <c r="L164" i="273"/>
  <c r="K165" i="273"/>
  <c r="K75" i="288"/>
  <c r="K73" i="288"/>
  <c r="M164" i="273"/>
  <c r="L165" i="273"/>
  <c r="L75" i="288"/>
  <c r="L73" i="288"/>
  <c r="N164" i="273"/>
  <c r="M165" i="273"/>
  <c r="M75" i="288"/>
  <c r="M73" i="288"/>
  <c r="O164" i="273"/>
  <c r="N165" i="273"/>
  <c r="N75" i="288"/>
  <c r="N73" i="288"/>
  <c r="P164" i="273"/>
  <c r="O165" i="273"/>
  <c r="O75" i="288"/>
  <c r="O73" i="288"/>
  <c r="Q164" i="273"/>
  <c r="P165" i="273"/>
  <c r="P75" i="288"/>
  <c r="P73" i="288"/>
  <c r="R164" i="273"/>
  <c r="Q165" i="273"/>
  <c r="Q75" i="288"/>
  <c r="Q73" i="288"/>
  <c r="S164" i="273"/>
  <c r="R165" i="273"/>
  <c r="R75" i="288"/>
  <c r="R73" i="288"/>
  <c r="R74" i="288"/>
  <c r="T164" i="273"/>
  <c r="S165" i="273"/>
  <c r="S75" i="288"/>
  <c r="S59" i="278"/>
  <c r="S62" i="278"/>
  <c r="S63" i="278"/>
  <c r="S64" i="278"/>
  <c r="T61" i="278"/>
  <c r="T53" i="278"/>
  <c r="T11" i="278"/>
  <c r="T10" i="278"/>
  <c r="T12" i="278"/>
  <c r="T24" i="278"/>
  <c r="T19" i="278"/>
  <c r="T180" i="273"/>
  <c r="T181" i="273"/>
  <c r="T18" i="278"/>
  <c r="F36" i="48"/>
  <c r="F15" i="278"/>
  <c r="T20" i="278"/>
  <c r="T25" i="278"/>
  <c r="T26" i="278"/>
  <c r="T31" i="278"/>
  <c r="T32" i="278"/>
  <c r="T33" i="278"/>
  <c r="T54" i="278"/>
  <c r="T49" i="278"/>
  <c r="T50" i="278"/>
  <c r="T51" i="278"/>
  <c r="T55" i="278"/>
  <c r="T56" i="278"/>
  <c r="T31" i="265"/>
  <c r="S105" i="278"/>
  <c r="U164" i="273"/>
  <c r="T165" i="273"/>
  <c r="T75" i="288"/>
  <c r="T59" i="278"/>
  <c r="T62" i="278"/>
  <c r="T63" i="278"/>
  <c r="T64" i="278"/>
  <c r="U61" i="278"/>
  <c r="U53" i="278"/>
  <c r="U11" i="278"/>
  <c r="U10" i="278"/>
  <c r="U12" i="278"/>
  <c r="U24" i="278"/>
  <c r="U19" i="278"/>
  <c r="U180" i="273"/>
  <c r="U181" i="273"/>
  <c r="U18" i="278"/>
  <c r="K37" i="48"/>
  <c r="F37" i="48"/>
  <c r="F16" i="278"/>
  <c r="U20" i="278"/>
  <c r="U25" i="278"/>
  <c r="U26" i="278"/>
  <c r="U31" i="278"/>
  <c r="U32" i="278"/>
  <c r="U33" i="278"/>
  <c r="U54" i="278"/>
  <c r="U49" i="278"/>
  <c r="U50" i="278"/>
  <c r="U51" i="278"/>
  <c r="U55" i="278"/>
  <c r="U56" i="278"/>
  <c r="U31" i="265"/>
  <c r="T105" i="278"/>
  <c r="V164" i="273"/>
  <c r="U165" i="273"/>
  <c r="U75" i="288"/>
  <c r="U59" i="278"/>
  <c r="U62" i="278"/>
  <c r="U63" i="278"/>
  <c r="U64" i="278"/>
  <c r="V61" i="278"/>
  <c r="V53" i="278"/>
  <c r="V11" i="278"/>
  <c r="V10" i="278"/>
  <c r="V12" i="278"/>
  <c r="V24" i="278"/>
  <c r="V19" i="278"/>
  <c r="V180" i="273"/>
  <c r="V181" i="273"/>
  <c r="V18" i="278"/>
  <c r="F38" i="48"/>
  <c r="F17" i="278"/>
  <c r="V20" i="278"/>
  <c r="V25" i="278"/>
  <c r="V26" i="278"/>
  <c r="V31" i="278"/>
  <c r="V32" i="278"/>
  <c r="V33" i="278"/>
  <c r="V54" i="278"/>
  <c r="V49" i="278"/>
  <c r="V50" i="278"/>
  <c r="V51" i="278"/>
  <c r="V55" i="278"/>
  <c r="V56" i="278"/>
  <c r="V31" i="265"/>
  <c r="U105" i="278"/>
  <c r="W164" i="273"/>
  <c r="V165" i="273"/>
  <c r="V75" i="288"/>
  <c r="V59" i="278"/>
  <c r="V62" i="278"/>
  <c r="V63" i="278"/>
  <c r="V64" i="278"/>
  <c r="W61" i="278"/>
  <c r="W53" i="278"/>
  <c r="W11" i="278"/>
  <c r="W10" i="278"/>
  <c r="W12" i="278"/>
  <c r="W24" i="278"/>
  <c r="W19" i="278"/>
  <c r="W180" i="273"/>
  <c r="W181" i="273"/>
  <c r="W18" i="278"/>
  <c r="W20" i="278"/>
  <c r="W25" i="278"/>
  <c r="W26" i="278"/>
  <c r="W31" i="278"/>
  <c r="W32" i="278"/>
  <c r="W33" i="278"/>
  <c r="W54" i="278"/>
  <c r="W49" i="278"/>
  <c r="W50" i="278"/>
  <c r="W51" i="278"/>
  <c r="W55" i="278"/>
  <c r="W56" i="278"/>
  <c r="W31" i="265"/>
  <c r="V105" i="278"/>
  <c r="X164" i="273"/>
  <c r="W165" i="273"/>
  <c r="W75" i="288"/>
  <c r="W59" i="278"/>
  <c r="W62" i="278"/>
  <c r="W63" i="278"/>
  <c r="W64" i="278"/>
  <c r="X61" i="278"/>
  <c r="X53" i="278"/>
  <c r="X11" i="278"/>
  <c r="X10" i="278"/>
  <c r="X12" i="278"/>
  <c r="X24" i="278"/>
  <c r="X19" i="278"/>
  <c r="X180" i="273"/>
  <c r="X181" i="273"/>
  <c r="X18" i="278"/>
  <c r="X20" i="278"/>
  <c r="X25" i="278"/>
  <c r="X26" i="278"/>
  <c r="X31" i="278"/>
  <c r="X32" i="278"/>
  <c r="X33" i="278"/>
  <c r="X54" i="278"/>
  <c r="X49" i="278"/>
  <c r="X50" i="278"/>
  <c r="X51" i="278"/>
  <c r="X55" i="278"/>
  <c r="X56" i="278"/>
  <c r="X31" i="265"/>
  <c r="W105" i="278"/>
  <c r="Y164" i="273"/>
  <c r="X165" i="273"/>
  <c r="X75" i="288"/>
  <c r="X59" i="278"/>
  <c r="X62" i="278"/>
  <c r="X63" i="278"/>
  <c r="X64" i="278"/>
  <c r="Y61" i="278"/>
  <c r="Y53" i="278"/>
  <c r="Y11" i="278"/>
  <c r="Y10" i="278"/>
  <c r="Y12" i="278"/>
  <c r="Y24" i="278"/>
  <c r="Y19" i="278"/>
  <c r="Y180" i="273"/>
  <c r="Y181" i="273"/>
  <c r="Y18" i="278"/>
  <c r="Y20" i="278"/>
  <c r="Y25" i="278"/>
  <c r="Y26" i="278"/>
  <c r="Y31" i="278"/>
  <c r="Y32" i="278"/>
  <c r="Y33" i="278"/>
  <c r="Y54" i="278"/>
  <c r="Y49" i="278"/>
  <c r="Y50" i="278"/>
  <c r="Y51" i="278"/>
  <c r="Y55" i="278"/>
  <c r="Y56" i="278"/>
  <c r="Y31" i="265"/>
  <c r="X105" i="278"/>
  <c r="Z164" i="273"/>
  <c r="Y165" i="273"/>
  <c r="Y75" i="288"/>
  <c r="Y59" i="278"/>
  <c r="Y62" i="278"/>
  <c r="Y63" i="278"/>
  <c r="Y64" i="278"/>
  <c r="Z61" i="278"/>
  <c r="Z53" i="278"/>
  <c r="Z11" i="278"/>
  <c r="Z10" i="278"/>
  <c r="Z12" i="278"/>
  <c r="Z24" i="278"/>
  <c r="Z19" i="278"/>
  <c r="Z180" i="273"/>
  <c r="Z181" i="273"/>
  <c r="Z18" i="278"/>
  <c r="Z20" i="278"/>
  <c r="Z25" i="278"/>
  <c r="Z26" i="278"/>
  <c r="Z31" i="278"/>
  <c r="Z32" i="278"/>
  <c r="Z33" i="278"/>
  <c r="Z54" i="278"/>
  <c r="Z49" i="278"/>
  <c r="Z50" i="278"/>
  <c r="Z51" i="278"/>
  <c r="Z55" i="278"/>
  <c r="Z56" i="278"/>
  <c r="Z31" i="265"/>
  <c r="Y105" i="278"/>
  <c r="AA164" i="273"/>
  <c r="Z165" i="273"/>
  <c r="Z75" i="288"/>
  <c r="Z59" i="278"/>
  <c r="Z62" i="278"/>
  <c r="Z63" i="278"/>
  <c r="Z64" i="278"/>
  <c r="AA61" i="278"/>
  <c r="AA53" i="278"/>
  <c r="AA11" i="278"/>
  <c r="AA10" i="278"/>
  <c r="AA12" i="278"/>
  <c r="AA24" i="278"/>
  <c r="AA19" i="278"/>
  <c r="AA180" i="273"/>
  <c r="AA181" i="273"/>
  <c r="AA18" i="278"/>
  <c r="AA20" i="278"/>
  <c r="AA25" i="278"/>
  <c r="AA26" i="278"/>
  <c r="AA31" i="278"/>
  <c r="AA32" i="278"/>
  <c r="AA33" i="278"/>
  <c r="AA54" i="278"/>
  <c r="AA49" i="278"/>
  <c r="AA50" i="278"/>
  <c r="AA51" i="278"/>
  <c r="AA55" i="278"/>
  <c r="AA56" i="278"/>
  <c r="AA31" i="265"/>
  <c r="Z105" i="278"/>
  <c r="AB164" i="273"/>
  <c r="AA165" i="273"/>
  <c r="AA75" i="288"/>
  <c r="AA59" i="278"/>
  <c r="AA62" i="278"/>
  <c r="AA63" i="278"/>
  <c r="AA64" i="278"/>
  <c r="AB61" i="278"/>
  <c r="AB53" i="278"/>
  <c r="AB11" i="278"/>
  <c r="AB10" i="278"/>
  <c r="AB12" i="278"/>
  <c r="AB24" i="278"/>
  <c r="AB19" i="278"/>
  <c r="AB180" i="273"/>
  <c r="AB181" i="273"/>
  <c r="AB18" i="278"/>
  <c r="AB20" i="278"/>
  <c r="AB25" i="278"/>
  <c r="AB26" i="278"/>
  <c r="AB31" i="278"/>
  <c r="AB32" i="278"/>
  <c r="AB33" i="278"/>
  <c r="AB54" i="278"/>
  <c r="AB49" i="278"/>
  <c r="AB50" i="278"/>
  <c r="AB51" i="278"/>
  <c r="AB55" i="278"/>
  <c r="AB56" i="278"/>
  <c r="AB31" i="265"/>
  <c r="AA105" i="278"/>
  <c r="AC164" i="273"/>
  <c r="AB165" i="273"/>
  <c r="AB75" i="288"/>
  <c r="AB59" i="278"/>
  <c r="AB62" i="278"/>
  <c r="AB63" i="278"/>
  <c r="AB64" i="278"/>
  <c r="AC61" i="278"/>
  <c r="AC53" i="278"/>
  <c r="AC11" i="278"/>
  <c r="AC10" i="278"/>
  <c r="AC12" i="278"/>
  <c r="AC24" i="278"/>
  <c r="AC19" i="278"/>
  <c r="AC180" i="273"/>
  <c r="AC181" i="273"/>
  <c r="AC18" i="278"/>
  <c r="AC20" i="278"/>
  <c r="AC25" i="278"/>
  <c r="AC26" i="278"/>
  <c r="AC31" i="278"/>
  <c r="AC32" i="278"/>
  <c r="AC33" i="278"/>
  <c r="AC54" i="278"/>
  <c r="AC49" i="278"/>
  <c r="AC50" i="278"/>
  <c r="AC51" i="278"/>
  <c r="AC55" i="278"/>
  <c r="AC56" i="278"/>
  <c r="AC31" i="265"/>
  <c r="AB105" i="278"/>
  <c r="AD164" i="273"/>
  <c r="AC165" i="273"/>
  <c r="AC75" i="288"/>
  <c r="AC59" i="278"/>
  <c r="AC62" i="278"/>
  <c r="AC63" i="278"/>
  <c r="AC64" i="278"/>
  <c r="AD61" i="278"/>
  <c r="AD53" i="278"/>
  <c r="AD11" i="278"/>
  <c r="AD10" i="278"/>
  <c r="AD12" i="278"/>
  <c r="AD24" i="278"/>
  <c r="AD19" i="278"/>
  <c r="AD180" i="273"/>
  <c r="AD181" i="273"/>
  <c r="AD18" i="278"/>
  <c r="AD20" i="278"/>
  <c r="AD25" i="278"/>
  <c r="AD26" i="278"/>
  <c r="AD31" i="278"/>
  <c r="AD32" i="278"/>
  <c r="AD33" i="278"/>
  <c r="AD54" i="278"/>
  <c r="AD49" i="278"/>
  <c r="AD50" i="278"/>
  <c r="AD51" i="278"/>
  <c r="AD55" i="278"/>
  <c r="AD56" i="278"/>
  <c r="AD31" i="265"/>
  <c r="AC105" i="278"/>
  <c r="AE164" i="273"/>
  <c r="AD165" i="273"/>
  <c r="AD75" i="288"/>
  <c r="AD59" i="278"/>
  <c r="AD62" i="278"/>
  <c r="AD63" i="278"/>
  <c r="AD64" i="278"/>
  <c r="AE61" i="278"/>
  <c r="AE53" i="278"/>
  <c r="AE11" i="278"/>
  <c r="AE10" i="278"/>
  <c r="AE12" i="278"/>
  <c r="AE24" i="278"/>
  <c r="AE19" i="278"/>
  <c r="AE180" i="273"/>
  <c r="AE181" i="273"/>
  <c r="AE18" i="278"/>
  <c r="AE20" i="278"/>
  <c r="AE25" i="278"/>
  <c r="AE26" i="278"/>
  <c r="AE31" i="278"/>
  <c r="AE32" i="278"/>
  <c r="AE33" i="278"/>
  <c r="AE54" i="278"/>
  <c r="AE49" i="278"/>
  <c r="AE50" i="278"/>
  <c r="AE51" i="278"/>
  <c r="AE55" i="278"/>
  <c r="AE56" i="278"/>
  <c r="AE31" i="265"/>
  <c r="AD105" i="278"/>
  <c r="AF164" i="273"/>
  <c r="AE165" i="273"/>
  <c r="AE75" i="288"/>
  <c r="AE59" i="278"/>
  <c r="AE62" i="278"/>
  <c r="AE63" i="278"/>
  <c r="AE64" i="278"/>
  <c r="AF61" i="278"/>
  <c r="AF53" i="278"/>
  <c r="AF11" i="278"/>
  <c r="AF10" i="278"/>
  <c r="AF12" i="278"/>
  <c r="AF24" i="278"/>
  <c r="AF19" i="278"/>
  <c r="AF180" i="273"/>
  <c r="AF181" i="273"/>
  <c r="AF18" i="278"/>
  <c r="AF20" i="278"/>
  <c r="AF25" i="278"/>
  <c r="AF26" i="278"/>
  <c r="AF31" i="278"/>
  <c r="AF32" i="278"/>
  <c r="AF33" i="278"/>
  <c r="AF54" i="278"/>
  <c r="AF49" i="278"/>
  <c r="AF50" i="278"/>
  <c r="AF51" i="278"/>
  <c r="AF55" i="278"/>
  <c r="AF56" i="278"/>
  <c r="AF31" i="265"/>
  <c r="AE105" i="278"/>
  <c r="AG164" i="273"/>
  <c r="AF165" i="273"/>
  <c r="AF75" i="288"/>
  <c r="AF59" i="278"/>
  <c r="AF62" i="278"/>
  <c r="AF63" i="278"/>
  <c r="AF64" i="278"/>
  <c r="AG61" i="278"/>
  <c r="AG53" i="278"/>
  <c r="AG11" i="278"/>
  <c r="AG10" i="278"/>
  <c r="AG12" i="278"/>
  <c r="AG24" i="278"/>
  <c r="AG19" i="278"/>
  <c r="AG180" i="273"/>
  <c r="AG181" i="273"/>
  <c r="AG18" i="278"/>
  <c r="AG20" i="278"/>
  <c r="AG25" i="278"/>
  <c r="AG26" i="278"/>
  <c r="AG31" i="278"/>
  <c r="AG32" i="278"/>
  <c r="AG33" i="278"/>
  <c r="AG54" i="278"/>
  <c r="AG49" i="278"/>
  <c r="AG50" i="278"/>
  <c r="AG51" i="278"/>
  <c r="AG55" i="278"/>
  <c r="AG56" i="278"/>
  <c r="AG31" i="265"/>
  <c r="AF105" i="278"/>
  <c r="AH164" i="273"/>
  <c r="AG165" i="273"/>
  <c r="AG75" i="288"/>
  <c r="AG59" i="278"/>
  <c r="AG62" i="278"/>
  <c r="AG63" i="278"/>
  <c r="AG64" i="278"/>
  <c r="AH61" i="278"/>
  <c r="AH53" i="278"/>
  <c r="AH11" i="278"/>
  <c r="AH10" i="278"/>
  <c r="AH12" i="278"/>
  <c r="AH24" i="278"/>
  <c r="AH19" i="278"/>
  <c r="AH180" i="273"/>
  <c r="AH181" i="273"/>
  <c r="AH18" i="278"/>
  <c r="AH20" i="278"/>
  <c r="AH25" i="278"/>
  <c r="AH26" i="278"/>
  <c r="AH31" i="278"/>
  <c r="AH32" i="278"/>
  <c r="AH33" i="278"/>
  <c r="AH54" i="278"/>
  <c r="AH49" i="278"/>
  <c r="AH50" i="278"/>
  <c r="AH51" i="278"/>
  <c r="AH55" i="278"/>
  <c r="AH56" i="278"/>
  <c r="AH31" i="265"/>
  <c r="AG105" i="278"/>
  <c r="AI164" i="273"/>
  <c r="AH165" i="273"/>
  <c r="AH75" i="288"/>
  <c r="AH59" i="278"/>
  <c r="AH62" i="278"/>
  <c r="AH63" i="278"/>
  <c r="AH64" i="278"/>
  <c r="AI61" i="278"/>
  <c r="AI53" i="278"/>
  <c r="AI11" i="278"/>
  <c r="AI10" i="278"/>
  <c r="AI12" i="278"/>
  <c r="AI24" i="278"/>
  <c r="AI19" i="278"/>
  <c r="AI180" i="273"/>
  <c r="AI181" i="273"/>
  <c r="AI18" i="278"/>
  <c r="AI20" i="278"/>
  <c r="AI25" i="278"/>
  <c r="AI26" i="278"/>
  <c r="AI31" i="278"/>
  <c r="AI32" i="278"/>
  <c r="AI33" i="278"/>
  <c r="AI54" i="278"/>
  <c r="AI49" i="278"/>
  <c r="AI50" i="278"/>
  <c r="AI51" i="278"/>
  <c r="AI55" i="278"/>
  <c r="AI56" i="278"/>
  <c r="AI31" i="265"/>
  <c r="AH105" i="278"/>
  <c r="AJ164" i="273"/>
  <c r="AI165" i="273"/>
  <c r="AI75" i="288"/>
  <c r="AI59" i="278"/>
  <c r="AI62" i="278"/>
  <c r="AI63" i="278"/>
  <c r="AI64" i="278"/>
  <c r="AJ61" i="278"/>
  <c r="AJ53" i="278"/>
  <c r="AJ11" i="278"/>
  <c r="AJ10" i="278"/>
  <c r="AJ12" i="278"/>
  <c r="AJ24" i="278"/>
  <c r="AJ19" i="278"/>
  <c r="AJ180" i="273"/>
  <c r="AJ181" i="273"/>
  <c r="AJ18" i="278"/>
  <c r="AJ20" i="278"/>
  <c r="AJ25" i="278"/>
  <c r="AJ26" i="278"/>
  <c r="AJ31" i="278"/>
  <c r="AJ32" i="278"/>
  <c r="AJ33" i="278"/>
  <c r="AJ54" i="278"/>
  <c r="AJ49" i="278"/>
  <c r="AJ50" i="278"/>
  <c r="AJ51" i="278"/>
  <c r="AJ55" i="278"/>
  <c r="AJ56" i="278"/>
  <c r="AJ31" i="265"/>
  <c r="AI105" i="278"/>
  <c r="AK164" i="273"/>
  <c r="AJ165" i="273"/>
  <c r="AJ75" i="288"/>
  <c r="AJ59" i="278"/>
  <c r="AJ62" i="278"/>
  <c r="AJ63" i="278"/>
  <c r="AJ64" i="278"/>
  <c r="AK61" i="278"/>
  <c r="AK53" i="278"/>
  <c r="AK11" i="278"/>
  <c r="AK10" i="278"/>
  <c r="AK12" i="278"/>
  <c r="AK24" i="278"/>
  <c r="AK19" i="278"/>
  <c r="AK180" i="273"/>
  <c r="AK181" i="273"/>
  <c r="AK18" i="278"/>
  <c r="AK20" i="278"/>
  <c r="AK25" i="278"/>
  <c r="AK26" i="278"/>
  <c r="AK31" i="278"/>
  <c r="AK32" i="278"/>
  <c r="AK33" i="278"/>
  <c r="AK54" i="278"/>
  <c r="AK49" i="278"/>
  <c r="AK50" i="278"/>
  <c r="AK51" i="278"/>
  <c r="AK55" i="278"/>
  <c r="AK56" i="278"/>
  <c r="AK31" i="265"/>
  <c r="AJ105" i="278"/>
  <c r="AL164" i="273"/>
  <c r="AK165" i="273"/>
  <c r="AK75" i="288"/>
  <c r="AK59" i="278"/>
  <c r="AK62" i="278"/>
  <c r="AK63" i="278"/>
  <c r="AK64" i="278"/>
  <c r="AL61" i="278"/>
  <c r="AL53" i="278"/>
  <c r="AL11" i="278"/>
  <c r="AL10" i="278"/>
  <c r="AL12" i="278"/>
  <c r="AL24" i="278"/>
  <c r="AL19" i="278"/>
  <c r="AL180" i="273"/>
  <c r="AL181" i="273"/>
  <c r="AL18" i="278"/>
  <c r="AL20" i="278"/>
  <c r="AL25" i="278"/>
  <c r="AL26" i="278"/>
  <c r="AL31" i="278"/>
  <c r="AL32" i="278"/>
  <c r="AL33" i="278"/>
  <c r="AL54" i="278"/>
  <c r="AL49" i="278"/>
  <c r="AL50" i="278"/>
  <c r="AL51" i="278"/>
  <c r="AL55" i="278"/>
  <c r="AL56" i="278"/>
  <c r="AL31" i="265"/>
  <c r="AK105" i="278"/>
  <c r="AM164" i="273"/>
  <c r="AL165" i="273"/>
  <c r="AL75" i="288"/>
  <c r="AL59" i="278"/>
  <c r="AL62" i="278"/>
  <c r="AL63" i="278"/>
  <c r="AL64" i="278"/>
  <c r="AM61" i="278"/>
  <c r="AM53" i="278"/>
  <c r="AM11" i="278"/>
  <c r="AM10" i="278"/>
  <c r="AM12" i="278"/>
  <c r="AM24" i="278"/>
  <c r="AM19" i="278"/>
  <c r="AM180" i="273"/>
  <c r="AM181" i="273"/>
  <c r="AM18" i="278"/>
  <c r="AM20" i="278"/>
  <c r="AM25" i="278"/>
  <c r="AM26" i="278"/>
  <c r="AM31" i="278"/>
  <c r="AM32" i="278"/>
  <c r="AM33" i="278"/>
  <c r="AM54" i="278"/>
  <c r="AM49" i="278"/>
  <c r="AM50" i="278"/>
  <c r="AM51" i="278"/>
  <c r="AM55" i="278"/>
  <c r="AM56" i="278"/>
  <c r="AM31" i="265"/>
  <c r="AL105" i="278"/>
  <c r="AN164" i="273"/>
  <c r="AM165" i="273"/>
  <c r="AM75" i="288"/>
  <c r="AM59" i="278"/>
  <c r="AM62" i="278"/>
  <c r="AM63" i="278"/>
  <c r="AM64" i="278"/>
  <c r="AN61" i="278"/>
  <c r="AN53" i="278"/>
  <c r="AN11" i="278"/>
  <c r="AN10" i="278"/>
  <c r="AN12" i="278"/>
  <c r="AN24" i="278"/>
  <c r="AN19" i="278"/>
  <c r="AN180" i="273"/>
  <c r="AN181" i="273"/>
  <c r="AN18" i="278"/>
  <c r="AN20" i="278"/>
  <c r="AN25" i="278"/>
  <c r="AN26" i="278"/>
  <c r="AN31" i="278"/>
  <c r="AN32" i="278"/>
  <c r="AN33" i="278"/>
  <c r="AN54" i="278"/>
  <c r="AN49" i="278"/>
  <c r="AN50" i="278"/>
  <c r="AN51" i="278"/>
  <c r="AN55" i="278"/>
  <c r="AN56" i="278"/>
  <c r="AN31" i="265"/>
  <c r="AM105" i="278"/>
  <c r="AO164" i="273"/>
  <c r="AN165" i="273"/>
  <c r="AN75" i="288"/>
  <c r="AN59" i="278"/>
  <c r="AN62" i="278"/>
  <c r="AN63" i="278"/>
  <c r="AN64" i="278"/>
  <c r="AO61" i="278"/>
  <c r="AO53" i="278"/>
  <c r="AO11" i="278"/>
  <c r="AO10" i="278"/>
  <c r="AO12" i="278"/>
  <c r="AO24" i="278"/>
  <c r="AO19" i="278"/>
  <c r="AO180" i="273"/>
  <c r="AO181" i="273"/>
  <c r="AO18" i="278"/>
  <c r="AO20" i="278"/>
  <c r="AO25" i="278"/>
  <c r="AO26" i="278"/>
  <c r="AO31" i="278"/>
  <c r="AO32" i="278"/>
  <c r="AO33" i="278"/>
  <c r="AO54" i="278"/>
  <c r="AO49" i="278"/>
  <c r="AO50" i="278"/>
  <c r="AO51" i="278"/>
  <c r="AO55" i="278"/>
  <c r="AO56" i="278"/>
  <c r="AO31" i="265"/>
  <c r="AN105" i="278"/>
  <c r="AP164" i="273"/>
  <c r="AO165" i="273"/>
  <c r="AO75" i="288"/>
  <c r="AO59" i="278"/>
  <c r="AO62" i="278"/>
  <c r="AO63" i="278"/>
  <c r="AO64" i="278"/>
  <c r="AP61" i="278"/>
  <c r="AP53" i="278"/>
  <c r="AP11" i="278"/>
  <c r="AP10" i="278"/>
  <c r="AP12" i="278"/>
  <c r="AP24" i="278"/>
  <c r="AP19" i="278"/>
  <c r="AP180" i="273"/>
  <c r="AP181" i="273"/>
  <c r="AP18" i="278"/>
  <c r="AP20" i="278"/>
  <c r="AP25" i="278"/>
  <c r="AP26" i="278"/>
  <c r="AP31" i="278"/>
  <c r="AP32" i="278"/>
  <c r="AP33" i="278"/>
  <c r="AP54" i="278"/>
  <c r="AP49" i="278"/>
  <c r="AP50" i="278"/>
  <c r="AP51" i="278"/>
  <c r="AP55" i="278"/>
  <c r="AP56" i="278"/>
  <c r="AP31" i="265"/>
  <c r="AO105" i="278"/>
  <c r="AQ164" i="273"/>
  <c r="AP165" i="273"/>
  <c r="AP75" i="288"/>
  <c r="AP59" i="278"/>
  <c r="AP62" i="278"/>
  <c r="AP63" i="278"/>
  <c r="AP64" i="278"/>
  <c r="AQ61" i="278"/>
  <c r="AQ53" i="278"/>
  <c r="AQ11" i="278"/>
  <c r="AQ10" i="278"/>
  <c r="AQ12" i="278"/>
  <c r="AQ24" i="278"/>
  <c r="AQ19" i="278"/>
  <c r="AQ180" i="273"/>
  <c r="AQ181" i="273"/>
  <c r="AQ18" i="278"/>
  <c r="AQ20" i="278"/>
  <c r="AQ25" i="278"/>
  <c r="AQ26" i="278"/>
  <c r="AQ31" i="278"/>
  <c r="AQ32" i="278"/>
  <c r="AQ33" i="278"/>
  <c r="AQ54" i="278"/>
  <c r="AQ49" i="278"/>
  <c r="AQ50" i="278"/>
  <c r="AQ51" i="278"/>
  <c r="AQ55" i="278"/>
  <c r="AQ56" i="278"/>
  <c r="AQ31" i="265"/>
  <c r="AP105" i="278"/>
  <c r="AR164" i="273"/>
  <c r="AQ165" i="273"/>
  <c r="AQ75" i="288"/>
  <c r="AQ59" i="278"/>
  <c r="AQ62" i="278"/>
  <c r="AQ63" i="278"/>
  <c r="AQ64" i="278"/>
  <c r="AR61" i="278"/>
  <c r="AR53" i="278"/>
  <c r="AR11" i="278"/>
  <c r="AR10" i="278"/>
  <c r="AR12" i="278"/>
  <c r="AR24" i="278"/>
  <c r="AR19" i="278"/>
  <c r="AR180" i="273"/>
  <c r="AR181" i="273"/>
  <c r="AR18" i="278"/>
  <c r="AR20" i="278"/>
  <c r="AR25" i="278"/>
  <c r="AR26" i="278"/>
  <c r="AR31" i="278"/>
  <c r="AR32" i="278"/>
  <c r="AR33" i="278"/>
  <c r="AR54" i="278"/>
  <c r="AR49" i="278"/>
  <c r="AR50" i="278"/>
  <c r="AR51" i="278"/>
  <c r="AR55" i="278"/>
  <c r="AR56" i="278"/>
  <c r="AR31" i="265"/>
  <c r="AQ105" i="278"/>
  <c r="AS164" i="273"/>
  <c r="AR165" i="273"/>
  <c r="AR75" i="288"/>
  <c r="AR59" i="278"/>
  <c r="AR62" i="278"/>
  <c r="AR63" i="278"/>
  <c r="AR64" i="278"/>
  <c r="AS61" i="278"/>
  <c r="AS53" i="278"/>
  <c r="AS11" i="278"/>
  <c r="AS10" i="278"/>
  <c r="AS12" i="278"/>
  <c r="AS24" i="278"/>
  <c r="AS19" i="278"/>
  <c r="AS180" i="273"/>
  <c r="AS181" i="273"/>
  <c r="AS18" i="278"/>
  <c r="AS20" i="278"/>
  <c r="AS25" i="278"/>
  <c r="AS26" i="278"/>
  <c r="AS31" i="278"/>
  <c r="AS32" i="278"/>
  <c r="AS33" i="278"/>
  <c r="AS54" i="278"/>
  <c r="AS49" i="278"/>
  <c r="AS50" i="278"/>
  <c r="AS51" i="278"/>
  <c r="AS55" i="278"/>
  <c r="AS56" i="278"/>
  <c r="AS31" i="265"/>
  <c r="AR105" i="278"/>
  <c r="AT164" i="273"/>
  <c r="AS165" i="273"/>
  <c r="AS75" i="288"/>
  <c r="AS59" i="278"/>
  <c r="AS62" i="278"/>
  <c r="AS63" i="278"/>
  <c r="AS64" i="278"/>
  <c r="AT61" i="278"/>
  <c r="AT53" i="278"/>
  <c r="AT11" i="278"/>
  <c r="AT10" i="278"/>
  <c r="AT12" i="278"/>
  <c r="AT24" i="278"/>
  <c r="AT19" i="278"/>
  <c r="AT180" i="273"/>
  <c r="AT181" i="273"/>
  <c r="AT18" i="278"/>
  <c r="AT20" i="278"/>
  <c r="AT25" i="278"/>
  <c r="AT26" i="278"/>
  <c r="AT31" i="278"/>
  <c r="AT32" i="278"/>
  <c r="AT33" i="278"/>
  <c r="AT54" i="278"/>
  <c r="AT49" i="278"/>
  <c r="AT50" i="278"/>
  <c r="AT51" i="278"/>
  <c r="AT55" i="278"/>
  <c r="AT56" i="278"/>
  <c r="AT31" i="265"/>
  <c r="AS105" i="278"/>
  <c r="AU164" i="273"/>
  <c r="AT165" i="273"/>
  <c r="AT75" i="288"/>
  <c r="AT59" i="278"/>
  <c r="AT62" i="278"/>
  <c r="AT63" i="278"/>
  <c r="AT64" i="278"/>
  <c r="AU61" i="278"/>
  <c r="AU53" i="278"/>
  <c r="AU11" i="278"/>
  <c r="AU10" i="278"/>
  <c r="AU12" i="278"/>
  <c r="AU24" i="278"/>
  <c r="AU19" i="278"/>
  <c r="AU180" i="273"/>
  <c r="AU181" i="273"/>
  <c r="AU18" i="278"/>
  <c r="AU20" i="278"/>
  <c r="AU25" i="278"/>
  <c r="AU26" i="278"/>
  <c r="AU31" i="278"/>
  <c r="AU32" i="278"/>
  <c r="AU33" i="278"/>
  <c r="AU54" i="278"/>
  <c r="AU49" i="278"/>
  <c r="AU50" i="278"/>
  <c r="AU51" i="278"/>
  <c r="AU55" i="278"/>
  <c r="AU56" i="278"/>
  <c r="AU31" i="265"/>
  <c r="AT105" i="278"/>
  <c r="AV164" i="273"/>
  <c r="AU165" i="273"/>
  <c r="AU75" i="288"/>
  <c r="AU59" i="278"/>
  <c r="AU62" i="278"/>
  <c r="AU63" i="278"/>
  <c r="AU64" i="278"/>
  <c r="AV61" i="278"/>
  <c r="AV53" i="278"/>
  <c r="AV11" i="278"/>
  <c r="AV10" i="278"/>
  <c r="AV12" i="278"/>
  <c r="AV24" i="278"/>
  <c r="AV19" i="278"/>
  <c r="AV180" i="273"/>
  <c r="AV181" i="273"/>
  <c r="AV18" i="278"/>
  <c r="AV20" i="278"/>
  <c r="AV25" i="278"/>
  <c r="AV26" i="278"/>
  <c r="AV31" i="278"/>
  <c r="AV32" i="278"/>
  <c r="AV33" i="278"/>
  <c r="AV54" i="278"/>
  <c r="AV49" i="278"/>
  <c r="AV50" i="278"/>
  <c r="AV51" i="278"/>
  <c r="AV55" i="278"/>
  <c r="AV56" i="278"/>
  <c r="AV31" i="265"/>
  <c r="AU105" i="278"/>
  <c r="AW164" i="273"/>
  <c r="AV165" i="273"/>
  <c r="AV75" i="288"/>
  <c r="AV59" i="278"/>
  <c r="AV62" i="278"/>
  <c r="AV63" i="278"/>
  <c r="AV64" i="278"/>
  <c r="AW61" i="278"/>
  <c r="AW53" i="278"/>
  <c r="AW11" i="278"/>
  <c r="AW10" i="278"/>
  <c r="AW12" i="278"/>
  <c r="AW24" i="278"/>
  <c r="AW19" i="278"/>
  <c r="AW180" i="273"/>
  <c r="AW181" i="273"/>
  <c r="AW18" i="278"/>
  <c r="AW20" i="278"/>
  <c r="AW25" i="278"/>
  <c r="AW26" i="278"/>
  <c r="AW31" i="278"/>
  <c r="AW32" i="278"/>
  <c r="AW33" i="278"/>
  <c r="AW54" i="278"/>
  <c r="AW49" i="278"/>
  <c r="AW50" i="278"/>
  <c r="AW51" i="278"/>
  <c r="AW55" i="278"/>
  <c r="AW56" i="278"/>
  <c r="AW31" i="265"/>
  <c r="AV105" i="278"/>
  <c r="AX164" i="273"/>
  <c r="AW165" i="273"/>
  <c r="AW75" i="288"/>
  <c r="AW59" i="278"/>
  <c r="AW62" i="278"/>
  <c r="AW63" i="278"/>
  <c r="AW64" i="278"/>
  <c r="AX61" i="278"/>
  <c r="AX53" i="278"/>
  <c r="AX11" i="278"/>
  <c r="AX10" i="278"/>
  <c r="AX12" i="278"/>
  <c r="AX24" i="278"/>
  <c r="AX19" i="278"/>
  <c r="AX180" i="273"/>
  <c r="AX181" i="273"/>
  <c r="AX18" i="278"/>
  <c r="AX20" i="278"/>
  <c r="AX25" i="278"/>
  <c r="AX26" i="278"/>
  <c r="AX31" i="278"/>
  <c r="AX32" i="278"/>
  <c r="AX33" i="278"/>
  <c r="AX54" i="278"/>
  <c r="AX49" i="278"/>
  <c r="AX50" i="278"/>
  <c r="AX51" i="278"/>
  <c r="AX55" i="278"/>
  <c r="AX56" i="278"/>
  <c r="AX31" i="265"/>
  <c r="AW105" i="278"/>
  <c r="AY164" i="273"/>
  <c r="AX165" i="273"/>
  <c r="AX75" i="288"/>
  <c r="AX59" i="278"/>
  <c r="AX62" i="278"/>
  <c r="AX63" i="278"/>
  <c r="AX64" i="278"/>
  <c r="AY61" i="278"/>
  <c r="AY53" i="278"/>
  <c r="AY11" i="278"/>
  <c r="AY10" i="278"/>
  <c r="AY12" i="278"/>
  <c r="AY24" i="278"/>
  <c r="AY19" i="278"/>
  <c r="AY180" i="273"/>
  <c r="AY181" i="273"/>
  <c r="AY18" i="278"/>
  <c r="AY20" i="278"/>
  <c r="AY25" i="278"/>
  <c r="AY26" i="278"/>
  <c r="AY31" i="278"/>
  <c r="AY32" i="278"/>
  <c r="AY33" i="278"/>
  <c r="AY54" i="278"/>
  <c r="AY49" i="278"/>
  <c r="AY50" i="278"/>
  <c r="AY51" i="278"/>
  <c r="AY55" i="278"/>
  <c r="AY56" i="278"/>
  <c r="AY31" i="265"/>
  <c r="AX105" i="278"/>
  <c r="AZ164" i="273"/>
  <c r="AY165" i="273"/>
  <c r="AY75" i="288"/>
  <c r="AY59" i="278"/>
  <c r="AY62" i="278"/>
  <c r="AY63" i="278"/>
  <c r="AY64" i="278"/>
  <c r="AZ61" i="278"/>
  <c r="AZ53" i="278"/>
  <c r="AZ11" i="278"/>
  <c r="AZ10" i="278"/>
  <c r="AZ12" i="278"/>
  <c r="AZ24" i="278"/>
  <c r="AZ19" i="278"/>
  <c r="AZ180" i="273"/>
  <c r="AZ181" i="273"/>
  <c r="AZ18" i="278"/>
  <c r="AZ20" i="278"/>
  <c r="AZ25" i="278"/>
  <c r="AZ26" i="278"/>
  <c r="AZ31" i="278"/>
  <c r="AZ32" i="278"/>
  <c r="AZ33" i="278"/>
  <c r="AZ54" i="278"/>
  <c r="AZ49" i="278"/>
  <c r="AZ50" i="278"/>
  <c r="AZ51" i="278"/>
  <c r="AZ55" i="278"/>
  <c r="AZ56" i="278"/>
  <c r="AZ31" i="265"/>
  <c r="AY105" i="278"/>
  <c r="BA164" i="273"/>
  <c r="AZ165" i="273"/>
  <c r="AZ75" i="288"/>
  <c r="AZ59" i="278"/>
  <c r="AZ62" i="278"/>
  <c r="AZ63" i="278"/>
  <c r="AZ64" i="278"/>
  <c r="BA61" i="278"/>
  <c r="BA53" i="278"/>
  <c r="BA11" i="278"/>
  <c r="BA10" i="278"/>
  <c r="BA12" i="278"/>
  <c r="BA24" i="278"/>
  <c r="BA19" i="278"/>
  <c r="BA180" i="273"/>
  <c r="BA181" i="273"/>
  <c r="BA18" i="278"/>
  <c r="BA20" i="278"/>
  <c r="BA25" i="278"/>
  <c r="BA26" i="278"/>
  <c r="BA31" i="278"/>
  <c r="BA32" i="278"/>
  <c r="BA33" i="278"/>
  <c r="BA54" i="278"/>
  <c r="BA49" i="278"/>
  <c r="BA50" i="278"/>
  <c r="BA51" i="278"/>
  <c r="BA55" i="278"/>
  <c r="BA56" i="278"/>
  <c r="BA31" i="265"/>
  <c r="AZ105" i="278"/>
  <c r="BB164" i="273"/>
  <c r="BA165" i="273"/>
  <c r="BA75" i="288"/>
  <c r="BA59" i="278"/>
  <c r="BA62" i="278"/>
  <c r="BA63" i="278"/>
  <c r="BA64" i="278"/>
  <c r="BB61" i="278"/>
  <c r="BB53" i="278"/>
  <c r="BB11" i="278"/>
  <c r="BB10" i="278"/>
  <c r="BB12" i="278"/>
  <c r="BB24" i="278"/>
  <c r="BB19" i="278"/>
  <c r="BB180" i="273"/>
  <c r="BB181" i="273"/>
  <c r="BB18" i="278"/>
  <c r="BB20" i="278"/>
  <c r="BB25" i="278"/>
  <c r="BB26" i="278"/>
  <c r="BB31" i="278"/>
  <c r="BB32" i="278"/>
  <c r="BB33" i="278"/>
  <c r="BB54" i="278"/>
  <c r="BB49" i="278"/>
  <c r="BB50" i="278"/>
  <c r="BB51" i="278"/>
  <c r="BB55" i="278"/>
  <c r="BB56" i="278"/>
  <c r="BB31" i="265"/>
  <c r="BA105" i="278"/>
  <c r="BC164" i="273"/>
  <c r="BB165" i="273"/>
  <c r="BB75" i="288"/>
  <c r="BB59" i="278"/>
  <c r="BB62" i="278"/>
  <c r="BB63" i="278"/>
  <c r="BB64" i="278"/>
  <c r="BC61" i="278"/>
  <c r="BC53" i="278"/>
  <c r="BC11" i="278"/>
  <c r="BC10" i="278"/>
  <c r="BC12" i="278"/>
  <c r="BC24" i="278"/>
  <c r="BC19" i="278"/>
  <c r="BC180" i="273"/>
  <c r="BC181" i="273"/>
  <c r="BC18" i="278"/>
  <c r="BC20" i="278"/>
  <c r="BC25" i="278"/>
  <c r="BC26" i="278"/>
  <c r="BC31" i="278"/>
  <c r="BC32" i="278"/>
  <c r="BC33" i="278"/>
  <c r="BC54" i="278"/>
  <c r="BC49" i="278"/>
  <c r="BC50" i="278"/>
  <c r="BC51" i="278"/>
  <c r="BC55" i="278"/>
  <c r="BC56" i="278"/>
  <c r="BC31" i="265"/>
  <c r="BB105" i="278"/>
  <c r="BD164" i="273"/>
  <c r="BC165" i="273"/>
  <c r="BC75" i="288"/>
  <c r="BC59" i="278"/>
  <c r="BC62" i="278"/>
  <c r="BC63" i="278"/>
  <c r="BC64" i="278"/>
  <c r="BD61" i="278"/>
  <c r="BD53" i="278"/>
  <c r="BD11" i="278"/>
  <c r="BD10" i="278"/>
  <c r="BD12" i="278"/>
  <c r="BD24" i="278"/>
  <c r="BD19" i="278"/>
  <c r="BD180" i="273"/>
  <c r="BD181" i="273"/>
  <c r="BD18" i="278"/>
  <c r="BD20" i="278"/>
  <c r="BD25" i="278"/>
  <c r="BD26" i="278"/>
  <c r="BD31" i="278"/>
  <c r="BD32" i="278"/>
  <c r="BD33" i="278"/>
  <c r="BD54" i="278"/>
  <c r="BD49" i="278"/>
  <c r="BD50" i="278"/>
  <c r="BD51" i="278"/>
  <c r="BD55" i="278"/>
  <c r="BD56" i="278"/>
  <c r="BD31" i="265"/>
  <c r="BC105" i="278"/>
  <c r="BE164" i="273"/>
  <c r="BD165" i="273"/>
  <c r="BD75" i="288"/>
  <c r="BD59" i="278"/>
  <c r="BD62" i="278"/>
  <c r="BD63" i="278"/>
  <c r="BD64" i="278"/>
  <c r="BE61" i="278"/>
  <c r="BE53" i="278"/>
  <c r="BE11" i="278"/>
  <c r="BE10" i="278"/>
  <c r="BE12" i="278"/>
  <c r="BE24" i="278"/>
  <c r="BE19" i="278"/>
  <c r="BE180" i="273"/>
  <c r="BE181" i="273"/>
  <c r="BE18" i="278"/>
  <c r="BE20" i="278"/>
  <c r="BE25" i="278"/>
  <c r="BE26" i="278"/>
  <c r="BE31" i="278"/>
  <c r="BE32" i="278"/>
  <c r="BE33" i="278"/>
  <c r="BE54" i="278"/>
  <c r="BE49" i="278"/>
  <c r="BE50" i="278"/>
  <c r="BE51" i="278"/>
  <c r="BE55" i="278"/>
  <c r="BE56" i="278"/>
  <c r="BE31" i="265"/>
  <c r="BD105" i="278"/>
  <c r="BF164" i="273"/>
  <c r="BE165" i="273"/>
  <c r="BE75" i="288"/>
  <c r="BE59" i="278"/>
  <c r="BE62" i="278"/>
  <c r="BE63" i="278"/>
  <c r="BE64" i="278"/>
  <c r="BF61" i="278"/>
  <c r="BF53" i="278"/>
  <c r="BF11" i="278"/>
  <c r="BF10" i="278"/>
  <c r="BF12" i="278"/>
  <c r="BF24" i="278"/>
  <c r="BF19" i="278"/>
  <c r="BF180" i="273"/>
  <c r="BF181" i="273"/>
  <c r="BF18" i="278"/>
  <c r="BF20" i="278"/>
  <c r="BF25" i="278"/>
  <c r="BF26" i="278"/>
  <c r="BF31" i="278"/>
  <c r="BF32" i="278"/>
  <c r="BF33" i="278"/>
  <c r="BF54" i="278"/>
  <c r="BF49" i="278"/>
  <c r="BF50" i="278"/>
  <c r="BF51" i="278"/>
  <c r="BF55" i="278"/>
  <c r="BF56" i="278"/>
  <c r="BF31" i="265"/>
  <c r="BE105" i="278"/>
  <c r="BG164" i="273"/>
  <c r="BF165" i="273"/>
  <c r="BF75" i="288"/>
  <c r="BH164" i="273"/>
  <c r="BG165" i="273"/>
  <c r="BG75" i="288"/>
  <c r="BI164" i="273"/>
  <c r="BH165" i="273"/>
  <c r="BH75" i="288"/>
  <c r="BJ164" i="273"/>
  <c r="BI165" i="273"/>
  <c r="BI75" i="288"/>
  <c r="BK164" i="273"/>
  <c r="BJ165" i="273"/>
  <c r="BJ75" i="288"/>
  <c r="BL164" i="273"/>
  <c r="BK165" i="273"/>
  <c r="BK75" i="288"/>
  <c r="BM164" i="273"/>
  <c r="BL165" i="273"/>
  <c r="BL75" i="288"/>
  <c r="BN164" i="273"/>
  <c r="BM165" i="273"/>
  <c r="BM75" i="288"/>
  <c r="BO164" i="273"/>
  <c r="BN165" i="273"/>
  <c r="BN75" i="288"/>
  <c r="BP164" i="273"/>
  <c r="BO165" i="273"/>
  <c r="BO75" i="288"/>
  <c r="BQ164" i="273"/>
  <c r="BP165" i="273"/>
  <c r="BP75" i="288"/>
  <c r="BR164" i="273"/>
  <c r="BQ165" i="273"/>
  <c r="BQ75" i="288"/>
  <c r="BS164" i="273"/>
  <c r="BR165" i="273"/>
  <c r="BR75" i="288"/>
  <c r="BT164" i="273"/>
  <c r="BS165" i="273"/>
  <c r="BS75" i="288"/>
  <c r="BU164" i="273"/>
  <c r="BT165" i="273"/>
  <c r="BT75" i="288"/>
  <c r="BV164" i="273"/>
  <c r="BU165" i="273"/>
  <c r="BU75" i="288"/>
  <c r="BW164" i="273"/>
  <c r="BV165" i="273"/>
  <c r="BV75" i="288"/>
  <c r="BX164" i="273"/>
  <c r="BW165" i="273"/>
  <c r="BW75" i="288"/>
  <c r="BY164" i="273"/>
  <c r="BX165" i="273"/>
  <c r="BX75" i="288"/>
  <c r="BZ164" i="273"/>
  <c r="BY165" i="273"/>
  <c r="BY75" i="288"/>
  <c r="CA164" i="273"/>
  <c r="BZ165" i="273"/>
  <c r="BZ75" i="288"/>
  <c r="CB164" i="273"/>
  <c r="CA165" i="273"/>
  <c r="CA75" i="288"/>
  <c r="CC164" i="273"/>
  <c r="CB165" i="273"/>
  <c r="CB75" i="288"/>
  <c r="CD164" i="273"/>
  <c r="CC165" i="273"/>
  <c r="CC75" i="288"/>
  <c r="CE164" i="273"/>
  <c r="CD165" i="273"/>
  <c r="CD75" i="288"/>
  <c r="CF164" i="273"/>
  <c r="CE165" i="273"/>
  <c r="CE75" i="288"/>
  <c r="CG164" i="273"/>
  <c r="CF165" i="273"/>
  <c r="CF75" i="288"/>
  <c r="CH164" i="273"/>
  <c r="CG165" i="273"/>
  <c r="CG75" i="288"/>
  <c r="CI164" i="273"/>
  <c r="CH165" i="273"/>
  <c r="CH75" i="288"/>
  <c r="CJ164" i="273"/>
  <c r="CI165" i="273"/>
  <c r="CI75" i="288"/>
  <c r="CK164" i="273"/>
  <c r="CJ165" i="273"/>
  <c r="CJ75" i="288"/>
  <c r="CL164" i="273"/>
  <c r="CK165" i="273"/>
  <c r="CK75" i="288"/>
  <c r="CM164" i="273"/>
  <c r="CL165" i="273"/>
  <c r="CL75" i="288"/>
  <c r="CN164" i="273"/>
  <c r="CM165" i="273"/>
  <c r="CM75" i="288"/>
  <c r="CO164" i="273"/>
  <c r="CN165" i="273"/>
  <c r="CN75" i="288"/>
  <c r="CP164" i="273"/>
  <c r="CO165" i="273"/>
  <c r="CO75" i="288"/>
  <c r="CQ164" i="273"/>
  <c r="CP165" i="273"/>
  <c r="CP75" i="288"/>
  <c r="CR164" i="273"/>
  <c r="CQ165" i="273"/>
  <c r="CQ75" i="288"/>
  <c r="CS164" i="273"/>
  <c r="CR165" i="273"/>
  <c r="CR75" i="288"/>
  <c r="CT164" i="273"/>
  <c r="CS165" i="273"/>
  <c r="CS75" i="288"/>
  <c r="CU164" i="273"/>
  <c r="CT165" i="273"/>
  <c r="CT75" i="288"/>
  <c r="CV164" i="273"/>
  <c r="CU165" i="273"/>
  <c r="CU75" i="288"/>
  <c r="CW164" i="273"/>
  <c r="CV165" i="273"/>
  <c r="CV75" i="288"/>
  <c r="CX164" i="273"/>
  <c r="CW165" i="273"/>
  <c r="CW75" i="288"/>
  <c r="CY164" i="273"/>
  <c r="CX165" i="273"/>
  <c r="CX75" i="288"/>
  <c r="CZ164" i="273"/>
  <c r="CY165" i="273"/>
  <c r="CY75" i="288"/>
  <c r="DA164" i="273"/>
  <c r="CZ165" i="273"/>
  <c r="CZ75" i="288"/>
  <c r="DB164" i="273"/>
  <c r="DA165" i="273"/>
  <c r="DA75" i="288"/>
  <c r="DC164" i="273"/>
  <c r="DB165" i="273"/>
  <c r="DB75" i="288"/>
  <c r="DD164" i="273"/>
  <c r="DC165" i="273"/>
  <c r="DC75" i="288"/>
  <c r="DE164" i="273"/>
  <c r="DD165" i="273"/>
  <c r="DD75" i="288"/>
  <c r="DF164" i="273"/>
  <c r="DE165" i="273"/>
  <c r="DE75" i="288"/>
  <c r="DG164" i="273"/>
  <c r="DF165" i="273"/>
  <c r="DF75" i="288"/>
  <c r="DH164" i="273"/>
  <c r="DG165" i="273"/>
  <c r="DG75" i="288"/>
  <c r="DI164" i="273"/>
  <c r="DH165" i="273"/>
  <c r="DH75" i="288"/>
  <c r="DJ164" i="273"/>
  <c r="DI165" i="273"/>
  <c r="DI75" i="288"/>
  <c r="DK164" i="273"/>
  <c r="DJ165" i="273"/>
  <c r="DJ75" i="288"/>
  <c r="DL164" i="273"/>
  <c r="DK165" i="273"/>
  <c r="DK75" i="288"/>
  <c r="DM164" i="273"/>
  <c r="DL165" i="273"/>
  <c r="DL75" i="288"/>
  <c r="DN164" i="273"/>
  <c r="DM165" i="273"/>
  <c r="DM75" i="288"/>
  <c r="DO164" i="273"/>
  <c r="DN165" i="273"/>
  <c r="DN75" i="288"/>
  <c r="DP164" i="273"/>
  <c r="DO165" i="273"/>
  <c r="DO75" i="288"/>
  <c r="DQ164" i="273"/>
  <c r="DP165" i="273"/>
  <c r="DP75" i="288"/>
  <c r="DR164" i="273"/>
  <c r="DQ165" i="273"/>
  <c r="DQ75" i="288"/>
  <c r="DS164" i="273"/>
  <c r="DR165" i="273"/>
  <c r="DR75" i="288"/>
  <c r="DT164" i="273"/>
  <c r="DS165" i="273"/>
  <c r="DS75" i="288"/>
  <c r="DU164" i="273"/>
  <c r="DT165" i="273"/>
  <c r="DT75" i="288"/>
  <c r="DV164" i="273"/>
  <c r="DU165" i="273"/>
  <c r="DU75" i="288"/>
  <c r="DW164" i="273"/>
  <c r="DV165" i="273"/>
  <c r="DV75" i="288"/>
  <c r="DX164" i="273"/>
  <c r="DW165" i="273"/>
  <c r="DW75" i="288"/>
  <c r="DY164" i="273"/>
  <c r="DX165" i="273"/>
  <c r="DX75" i="288"/>
  <c r="DZ164" i="273"/>
  <c r="DY165" i="273"/>
  <c r="DY75" i="288"/>
  <c r="EA164" i="273"/>
  <c r="DZ165" i="273"/>
  <c r="DZ75" i="288"/>
  <c r="EB164" i="273"/>
  <c r="EA165" i="273"/>
  <c r="EA75" i="288"/>
  <c r="EC164" i="273"/>
  <c r="EB165" i="273"/>
  <c r="EB75" i="288"/>
  <c r="ED164" i="273"/>
  <c r="EC165" i="273"/>
  <c r="EC75" i="288"/>
  <c r="EE164" i="273"/>
  <c r="ED165" i="273"/>
  <c r="ED75" i="288"/>
  <c r="EF164" i="273"/>
  <c r="EE165" i="273"/>
  <c r="EE75" i="288"/>
  <c r="EG164" i="273"/>
  <c r="EF165" i="273"/>
  <c r="EF75" i="288"/>
  <c r="EH164" i="273"/>
  <c r="EG165" i="273"/>
  <c r="EG75" i="288"/>
  <c r="EI164" i="273"/>
  <c r="EH165" i="273"/>
  <c r="EH75" i="288"/>
  <c r="EJ164" i="273"/>
  <c r="EI165" i="273"/>
  <c r="EI75" i="288"/>
  <c r="EK164" i="273"/>
  <c r="EJ165" i="273"/>
  <c r="EJ75" i="288"/>
  <c r="EL164" i="273"/>
  <c r="EK165" i="273"/>
  <c r="EK75" i="288"/>
  <c r="EM164" i="273"/>
  <c r="EL165" i="273"/>
  <c r="EL75" i="288"/>
  <c r="EN164" i="273"/>
  <c r="EM165" i="273"/>
  <c r="EM75" i="288"/>
  <c r="EO164" i="273"/>
  <c r="EN165" i="273"/>
  <c r="EN75" i="288"/>
  <c r="EP164" i="273"/>
  <c r="EO165" i="273"/>
  <c r="EO75" i="288"/>
  <c r="EQ164" i="273"/>
  <c r="EP165" i="273"/>
  <c r="EP75" i="288"/>
  <c r="ER164" i="273"/>
  <c r="EQ165" i="273"/>
  <c r="EQ75" i="288"/>
  <c r="ES164" i="273"/>
  <c r="ER165" i="273"/>
  <c r="ER75" i="288"/>
  <c r="ET164" i="273"/>
  <c r="ES165" i="273"/>
  <c r="ES75" i="288"/>
  <c r="EU164" i="273"/>
  <c r="ET165" i="273"/>
  <c r="ET75" i="288"/>
  <c r="EV164" i="273"/>
  <c r="EU165" i="273"/>
  <c r="EU75" i="288"/>
  <c r="EW164" i="273"/>
  <c r="EV165" i="273"/>
  <c r="EV75" i="288"/>
  <c r="EX164" i="273"/>
  <c r="EW165" i="273"/>
  <c r="EW75" i="288"/>
  <c r="EY164" i="273"/>
  <c r="EX165" i="273"/>
  <c r="EX75" i="288"/>
  <c r="EZ164" i="273"/>
  <c r="EY165" i="273"/>
  <c r="EY75" i="288"/>
  <c r="FA164" i="273"/>
  <c r="EZ165" i="273"/>
  <c r="EZ75" i="288"/>
  <c r="FB164" i="273"/>
  <c r="FA165" i="273"/>
  <c r="FA75" i="288"/>
  <c r="FC164" i="273"/>
  <c r="FB165" i="273"/>
  <c r="FB75" i="288"/>
  <c r="FD164" i="273"/>
  <c r="FC165" i="273"/>
  <c r="FC75" i="288"/>
  <c r="FE164" i="273"/>
  <c r="FD165" i="273"/>
  <c r="FD75" i="288"/>
  <c r="FF164" i="273"/>
  <c r="FE165" i="273"/>
  <c r="FE75" i="288"/>
  <c r="FG164" i="273"/>
  <c r="FF165" i="273"/>
  <c r="FF75" i="288"/>
  <c r="FH164" i="273"/>
  <c r="FG165" i="273"/>
  <c r="FG75" i="288"/>
  <c r="FI164" i="273"/>
  <c r="FH165" i="273"/>
  <c r="FH75" i="288"/>
  <c r="FJ164" i="273"/>
  <c r="FI165" i="273"/>
  <c r="FI75" i="288"/>
  <c r="FK164" i="273"/>
  <c r="FJ165" i="273"/>
  <c r="FJ75" i="288"/>
  <c r="FL164" i="273"/>
  <c r="FK165" i="273"/>
  <c r="FK75" i="288"/>
  <c r="FM164" i="273"/>
  <c r="FL165" i="273"/>
  <c r="FL75" i="288"/>
  <c r="FN164" i="273"/>
  <c r="FM165" i="273"/>
  <c r="FM75" i="288"/>
  <c r="FO164" i="273"/>
  <c r="FN165" i="273"/>
  <c r="FN75" i="288"/>
  <c r="FP164" i="273"/>
  <c r="FO165" i="273"/>
  <c r="FO75" i="288"/>
  <c r="FQ164" i="273"/>
  <c r="FP165" i="273"/>
  <c r="FP75" i="288"/>
  <c r="FR164" i="273"/>
  <c r="FQ165" i="273"/>
  <c r="FQ75" i="288"/>
  <c r="FS164" i="273"/>
  <c r="FR165" i="273"/>
  <c r="FR75" i="288"/>
  <c r="FT164" i="273"/>
  <c r="FS165" i="273"/>
  <c r="FS75" i="288"/>
  <c r="FU164" i="273"/>
  <c r="FT165" i="273"/>
  <c r="FT75" i="288"/>
  <c r="FV164" i="273"/>
  <c r="FU165" i="273"/>
  <c r="FU75" i="288"/>
  <c r="FW164" i="273"/>
  <c r="FV165" i="273"/>
  <c r="FV75" i="288"/>
  <c r="FX164" i="273"/>
  <c r="FW165" i="273"/>
  <c r="FW75" i="288"/>
  <c r="FY164" i="273"/>
  <c r="FX165" i="273"/>
  <c r="FX75" i="288"/>
  <c r="FZ164" i="273"/>
  <c r="FY165" i="273"/>
  <c r="FY75" i="288"/>
  <c r="GA164" i="273"/>
  <c r="FZ165" i="273"/>
  <c r="FZ75" i="288"/>
  <c r="GB164" i="273"/>
  <c r="GA165" i="273"/>
  <c r="GA75" i="288"/>
  <c r="GC164" i="273"/>
  <c r="GB165" i="273"/>
  <c r="GB75" i="288"/>
  <c r="GD164" i="273"/>
  <c r="GC165" i="273"/>
  <c r="GC75" i="288"/>
  <c r="GE164" i="273"/>
  <c r="GD165" i="273"/>
  <c r="GD75" i="288"/>
  <c r="GF164" i="273"/>
  <c r="GE165" i="273"/>
  <c r="GE75" i="288"/>
  <c r="GG164" i="273"/>
  <c r="GF165" i="273"/>
  <c r="GF75" i="288"/>
  <c r="GH164" i="273"/>
  <c r="GG165" i="273"/>
  <c r="GG75" i="288"/>
  <c r="GI164" i="273"/>
  <c r="GH165" i="273"/>
  <c r="GH75" i="288"/>
  <c r="GJ164" i="273"/>
  <c r="GI165" i="273"/>
  <c r="GI75" i="288"/>
  <c r="GJ165" i="273"/>
  <c r="GJ75" i="288"/>
  <c r="GJ82" i="273"/>
  <c r="GJ83" i="273"/>
  <c r="GJ180" i="280"/>
  <c r="GJ246" i="280"/>
  <c r="E74" i="288"/>
  <c r="F74" i="288"/>
  <c r="G251" i="280"/>
  <c r="G74" i="288"/>
  <c r="H74" i="288"/>
  <c r="I74" i="288"/>
  <c r="J62" i="288"/>
  <c r="J63" i="288"/>
  <c r="J64" i="288"/>
  <c r="J65" i="288"/>
  <c r="K62" i="288"/>
  <c r="K64" i="288"/>
  <c r="L62" i="288"/>
  <c r="L64" i="288"/>
  <c r="M62" i="288"/>
  <c r="M64" i="288"/>
  <c r="N62" i="288"/>
  <c r="N64" i="288"/>
  <c r="O62" i="288"/>
  <c r="O64" i="288"/>
  <c r="P62" i="288"/>
  <c r="P64" i="288"/>
  <c r="Q62" i="288"/>
  <c r="Q64" i="288"/>
  <c r="R62" i="288"/>
  <c r="R64" i="288"/>
  <c r="S62" i="288"/>
  <c r="S63" i="288"/>
  <c r="S60" i="288"/>
  <c r="S61" i="288"/>
  <c r="S64" i="288"/>
  <c r="S65" i="288"/>
  <c r="T64" i="288"/>
  <c r="U64" i="288"/>
  <c r="V64" i="288"/>
  <c r="W64" i="288"/>
  <c r="X64" i="288"/>
  <c r="Y64" i="288"/>
  <c r="Z64" i="288"/>
  <c r="AA64" i="288"/>
  <c r="AB64" i="288"/>
  <c r="AC64" i="288"/>
  <c r="AD64" i="288"/>
  <c r="AE64" i="288"/>
  <c r="AF64" i="288"/>
  <c r="AG64" i="288"/>
  <c r="AH64" i="288"/>
  <c r="AI64" i="288"/>
  <c r="AJ64" i="288"/>
  <c r="AK64" i="288"/>
  <c r="AL64" i="288"/>
  <c r="AM64" i="288"/>
  <c r="AN64" i="288"/>
  <c r="AO64" i="288"/>
  <c r="AP64" i="288"/>
  <c r="AQ64" i="288"/>
  <c r="AR64" i="288"/>
  <c r="AS64" i="288"/>
  <c r="AT64" i="288"/>
  <c r="AU64" i="288"/>
  <c r="AV64" i="288"/>
  <c r="AW64" i="288"/>
  <c r="AX64" i="288"/>
  <c r="AY64" i="288"/>
  <c r="AZ64" i="288"/>
  <c r="BA64" i="288"/>
  <c r="BB64" i="288"/>
  <c r="BC64" i="288"/>
  <c r="BD64" i="288"/>
  <c r="BE64" i="288"/>
  <c r="BF64" i="288"/>
  <c r="BG64" i="288"/>
  <c r="BH64" i="288"/>
  <c r="BI64" i="288"/>
  <c r="BJ64" i="288"/>
  <c r="BK64" i="288"/>
  <c r="BL64" i="288"/>
  <c r="BM64" i="288"/>
  <c r="BN64" i="288"/>
  <c r="BO64" i="288"/>
  <c r="BP64" i="288"/>
  <c r="BQ64" i="288"/>
  <c r="BR64" i="288"/>
  <c r="BS64" i="288"/>
  <c r="BT64" i="288"/>
  <c r="BU64" i="288"/>
  <c r="BV64" i="288"/>
  <c r="BW64" i="288"/>
  <c r="BX64" i="288"/>
  <c r="BY64" i="288"/>
  <c r="BZ64" i="288"/>
  <c r="CA64" i="288"/>
  <c r="CB64" i="288"/>
  <c r="CC64" i="288"/>
  <c r="CD64" i="288"/>
  <c r="CE64" i="288"/>
  <c r="CF64" i="288"/>
  <c r="CG64" i="288"/>
  <c r="CH64" i="288"/>
  <c r="CI64" i="288"/>
  <c r="CJ64" i="288"/>
  <c r="CK64" i="288"/>
  <c r="CL64" i="288"/>
  <c r="CM64" i="288"/>
  <c r="CN64" i="288"/>
  <c r="CO64" i="288"/>
  <c r="CP64" i="288"/>
  <c r="CQ64" i="288"/>
  <c r="CR64" i="288"/>
  <c r="CS64" i="288"/>
  <c r="CT64" i="288"/>
  <c r="CU64" i="288"/>
  <c r="CV64" i="288"/>
  <c r="CW64" i="288"/>
  <c r="CX64" i="288"/>
  <c r="CY64" i="288"/>
  <c r="CZ64" i="288"/>
  <c r="DA64" i="288"/>
  <c r="DB64" i="288"/>
  <c r="DC64" i="288"/>
  <c r="DD64" i="288"/>
  <c r="DE64" i="288"/>
  <c r="DF64" i="288"/>
  <c r="DG64" i="288"/>
  <c r="DH64" i="288"/>
  <c r="DI64" i="288"/>
  <c r="DJ64" i="288"/>
  <c r="DK64" i="288"/>
  <c r="DL64" i="288"/>
  <c r="DM64" i="288"/>
  <c r="DN64" i="288"/>
  <c r="DO64" i="288"/>
  <c r="DP64" i="288"/>
  <c r="DQ64" i="288"/>
  <c r="DR64" i="288"/>
  <c r="DS64" i="288"/>
  <c r="DT64" i="288"/>
  <c r="DU64" i="288"/>
  <c r="DV64" i="288"/>
  <c r="DW64" i="288"/>
  <c r="DX64" i="288"/>
  <c r="DY64" i="288"/>
  <c r="DZ64" i="288"/>
  <c r="EA64" i="288"/>
  <c r="EB64" i="288"/>
  <c r="EC64" i="288"/>
  <c r="ED64" i="288"/>
  <c r="EE64" i="288"/>
  <c r="EF64" i="288"/>
  <c r="EG64" i="288"/>
  <c r="EH64" i="288"/>
  <c r="EI64" i="288"/>
  <c r="EJ64" i="288"/>
  <c r="EK64" i="288"/>
  <c r="EL64" i="288"/>
  <c r="EM64" i="288"/>
  <c r="EN64" i="288"/>
  <c r="EO64" i="288"/>
  <c r="EP64" i="288"/>
  <c r="EQ64" i="288"/>
  <c r="ER64" i="288"/>
  <c r="ES64" i="288"/>
  <c r="ET64" i="288"/>
  <c r="EU64" i="288"/>
  <c r="EV64" i="288"/>
  <c r="EW64" i="288"/>
  <c r="EX64" i="288"/>
  <c r="EY64" i="288"/>
  <c r="EZ64" i="288"/>
  <c r="FA64" i="288"/>
  <c r="FB64" i="288"/>
  <c r="FC64" i="288"/>
  <c r="FD64" i="288"/>
  <c r="FE64" i="288"/>
  <c r="FF64" i="288"/>
  <c r="FG64" i="288"/>
  <c r="FH64" i="288"/>
  <c r="FI64" i="288"/>
  <c r="FJ64" i="288"/>
  <c r="FK64" i="288"/>
  <c r="FL64" i="288"/>
  <c r="FM64" i="288"/>
  <c r="FN64" i="288"/>
  <c r="FO64" i="288"/>
  <c r="FP64" i="288"/>
  <c r="FQ64" i="288"/>
  <c r="FR64" i="288"/>
  <c r="FS64" i="288"/>
  <c r="FT64" i="288"/>
  <c r="FU64" i="288"/>
  <c r="FV64" i="288"/>
  <c r="FW64" i="288"/>
  <c r="FX64" i="288"/>
  <c r="FY64" i="288"/>
  <c r="FZ64" i="288"/>
  <c r="GA64" i="288"/>
  <c r="GB64" i="288"/>
  <c r="GC64" i="288"/>
  <c r="GD64" i="288"/>
  <c r="GE64" i="288"/>
  <c r="GF64" i="288"/>
  <c r="GG64" i="288"/>
  <c r="GH64" i="288"/>
  <c r="GI64" i="288"/>
  <c r="GJ64" i="288"/>
  <c r="E63" i="288"/>
  <c r="F63" i="288"/>
  <c r="G63" i="288"/>
  <c r="H63" i="288"/>
  <c r="I63" i="288"/>
  <c r="E61" i="288"/>
  <c r="F61" i="288"/>
  <c r="G267" i="280"/>
  <c r="G61" i="288"/>
  <c r="I61" i="288"/>
  <c r="J61" i="288"/>
  <c r="E64" i="288"/>
  <c r="F64" i="288"/>
  <c r="G64" i="288"/>
  <c r="H64" i="288"/>
  <c r="I64" i="288"/>
  <c r="J122" i="307"/>
  <c r="J123" i="307"/>
  <c r="J124" i="307"/>
  <c r="K122" i="307"/>
  <c r="K123" i="307"/>
  <c r="K124" i="307"/>
  <c r="L122" i="307"/>
  <c r="L123" i="307"/>
  <c r="L124" i="307"/>
  <c r="M122" i="307"/>
  <c r="M123" i="307"/>
  <c r="M124" i="307"/>
  <c r="N122" i="307"/>
  <c r="N123" i="307"/>
  <c r="N124" i="307"/>
  <c r="O122" i="307"/>
  <c r="O123" i="307"/>
  <c r="O124" i="307"/>
  <c r="P122" i="307"/>
  <c r="P123" i="307"/>
  <c r="P124" i="307"/>
  <c r="Q122" i="307"/>
  <c r="Q123" i="307"/>
  <c r="Q124" i="307"/>
  <c r="R122" i="307"/>
  <c r="R123" i="307"/>
  <c r="R124" i="307"/>
  <c r="S122" i="307"/>
  <c r="S123" i="307"/>
  <c r="S124" i="307"/>
  <c r="T122" i="307"/>
  <c r="T123" i="307"/>
  <c r="T124" i="307"/>
  <c r="U122" i="307"/>
  <c r="U123" i="307"/>
  <c r="U124" i="307"/>
  <c r="V122" i="307"/>
  <c r="V123" i="307"/>
  <c r="V124" i="307"/>
  <c r="W122" i="307"/>
  <c r="W123" i="307"/>
  <c r="W124" i="307"/>
  <c r="X122" i="307"/>
  <c r="X123" i="307"/>
  <c r="X124" i="307"/>
  <c r="Y122" i="307"/>
  <c r="Y123" i="307"/>
  <c r="Y124" i="307"/>
  <c r="Z122" i="307"/>
  <c r="Z123" i="307"/>
  <c r="Z124" i="307"/>
  <c r="AA122" i="307"/>
  <c r="AA123" i="307"/>
  <c r="AA124" i="307"/>
  <c r="AB122" i="307"/>
  <c r="AB123" i="307"/>
  <c r="AB124" i="307"/>
  <c r="AC122" i="307"/>
  <c r="AC123" i="307"/>
  <c r="AC124" i="307"/>
  <c r="AD122" i="307"/>
  <c r="AD123" i="307"/>
  <c r="AD124" i="307"/>
  <c r="AE122" i="307"/>
  <c r="AE123" i="307"/>
  <c r="AE124" i="307"/>
  <c r="AF122" i="307"/>
  <c r="AF123" i="307"/>
  <c r="AF124" i="307"/>
  <c r="AG122" i="307"/>
  <c r="AG123" i="307"/>
  <c r="AG124" i="307"/>
  <c r="AH122" i="307"/>
  <c r="AH123" i="307"/>
  <c r="AH124" i="307"/>
  <c r="AI122" i="307"/>
  <c r="AI123" i="307"/>
  <c r="AI124" i="307"/>
  <c r="AJ122" i="307"/>
  <c r="AJ123" i="307"/>
  <c r="AJ124" i="307"/>
  <c r="AK122" i="307"/>
  <c r="AK123" i="307"/>
  <c r="AK124" i="307"/>
  <c r="AL122" i="307"/>
  <c r="AL123" i="307"/>
  <c r="AL124" i="307"/>
  <c r="AM122" i="307"/>
  <c r="AM123" i="307"/>
  <c r="AM124" i="307"/>
  <c r="AN122" i="307"/>
  <c r="AN123" i="307"/>
  <c r="AN124" i="307"/>
  <c r="AO122" i="307"/>
  <c r="AO123" i="307"/>
  <c r="AO124" i="307"/>
  <c r="AP122" i="307"/>
  <c r="AP123" i="307"/>
  <c r="AP124" i="307"/>
  <c r="AQ122" i="307"/>
  <c r="AQ123" i="307"/>
  <c r="AQ124" i="307"/>
  <c r="AR122" i="307"/>
  <c r="AR123" i="307"/>
  <c r="AR124" i="307"/>
  <c r="AS122" i="307"/>
  <c r="AS123" i="307"/>
  <c r="AS124" i="307"/>
  <c r="AT122" i="307"/>
  <c r="AT123" i="307"/>
  <c r="AT124" i="307"/>
  <c r="AU122" i="307"/>
  <c r="AU123" i="307"/>
  <c r="AU124" i="307"/>
  <c r="AV122" i="307"/>
  <c r="AV123" i="307"/>
  <c r="AV124" i="307"/>
  <c r="AW122" i="307"/>
  <c r="AW123" i="307"/>
  <c r="AW124" i="307"/>
  <c r="AX122" i="307"/>
  <c r="AX123" i="307"/>
  <c r="AX124" i="307"/>
  <c r="AY122" i="307"/>
  <c r="AY123" i="307"/>
  <c r="AY124" i="307"/>
  <c r="AZ122" i="307"/>
  <c r="AZ123" i="307"/>
  <c r="AZ124" i="307"/>
  <c r="BA122" i="307"/>
  <c r="BA123" i="307"/>
  <c r="BA124" i="307"/>
  <c r="BB122" i="307"/>
  <c r="BB123" i="307"/>
  <c r="BB124" i="307"/>
  <c r="BC122" i="307"/>
  <c r="BC123" i="307"/>
  <c r="BC124" i="307"/>
  <c r="BD122" i="307"/>
  <c r="BD123" i="307"/>
  <c r="BD124" i="307"/>
  <c r="BE122" i="307"/>
  <c r="BE123" i="307"/>
  <c r="BE124" i="307"/>
  <c r="F125" i="307"/>
  <c r="F113" i="288"/>
  <c r="J114" i="288"/>
  <c r="J116" i="288"/>
  <c r="K114" i="288"/>
  <c r="K116" i="288"/>
  <c r="L114" i="288"/>
  <c r="L116" i="288"/>
  <c r="M114" i="288"/>
  <c r="M116" i="288"/>
  <c r="N114" i="288"/>
  <c r="N116" i="288"/>
  <c r="O114" i="288"/>
  <c r="O116" i="288"/>
  <c r="P114" i="288"/>
  <c r="P116" i="288"/>
  <c r="Q114" i="288"/>
  <c r="Q116" i="288"/>
  <c r="R114" i="288"/>
  <c r="R116" i="288"/>
  <c r="S116" i="288"/>
  <c r="T116" i="288"/>
  <c r="U116" i="288"/>
  <c r="V116" i="288"/>
  <c r="W116" i="288"/>
  <c r="X116" i="288"/>
  <c r="Y116" i="288"/>
  <c r="Z116" i="288"/>
  <c r="AA116" i="288"/>
  <c r="AB116" i="288"/>
  <c r="AC116" i="288"/>
  <c r="AD116" i="288"/>
  <c r="AE116" i="288"/>
  <c r="AF116" i="288"/>
  <c r="AG116" i="288"/>
  <c r="AH116" i="288"/>
  <c r="AI116" i="288"/>
  <c r="AJ116" i="288"/>
  <c r="AK116" i="288"/>
  <c r="AL116" i="288"/>
  <c r="AM116" i="288"/>
  <c r="AN116" i="288"/>
  <c r="AO116" i="288"/>
  <c r="AP116" i="288"/>
  <c r="AQ116" i="288"/>
  <c r="AR116" i="288"/>
  <c r="AS116" i="288"/>
  <c r="AT116" i="288"/>
  <c r="AU116" i="288"/>
  <c r="AV116" i="288"/>
  <c r="AW116" i="288"/>
  <c r="AX116" i="288"/>
  <c r="AY116" i="288"/>
  <c r="AZ116" i="288"/>
  <c r="BA116" i="288"/>
  <c r="BB116" i="288"/>
  <c r="BC116" i="288"/>
  <c r="BD116" i="288"/>
  <c r="BE116" i="288"/>
  <c r="BF116" i="288"/>
  <c r="BG116" i="288"/>
  <c r="BH116" i="288"/>
  <c r="BI116" i="288"/>
  <c r="BJ116" i="288"/>
  <c r="BK116" i="288"/>
  <c r="BL116" i="288"/>
  <c r="BM116" i="288"/>
  <c r="BN116" i="288"/>
  <c r="BO116" i="288"/>
  <c r="BP116" i="288"/>
  <c r="BQ116" i="288"/>
  <c r="BR116" i="288"/>
  <c r="BS116" i="288"/>
  <c r="BT116" i="288"/>
  <c r="BU116" i="288"/>
  <c r="BV116" i="288"/>
  <c r="BW116" i="288"/>
  <c r="BX116" i="288"/>
  <c r="BY116" i="288"/>
  <c r="BZ116" i="288"/>
  <c r="CA116" i="288"/>
  <c r="CB116" i="288"/>
  <c r="CC116" i="288"/>
  <c r="CD116" i="288"/>
  <c r="CE116" i="288"/>
  <c r="CF116" i="288"/>
  <c r="CG116" i="288"/>
  <c r="CH116" i="288"/>
  <c r="CI116" i="288"/>
  <c r="CJ116" i="288"/>
  <c r="CK116" i="288"/>
  <c r="CL116" i="288"/>
  <c r="CM116" i="288"/>
  <c r="CN116" i="288"/>
  <c r="CO116" i="288"/>
  <c r="CP116" i="288"/>
  <c r="CQ116" i="288"/>
  <c r="CR116" i="288"/>
  <c r="CS116" i="288"/>
  <c r="CT116" i="288"/>
  <c r="CU116" i="288"/>
  <c r="CV116" i="288"/>
  <c r="CW116" i="288"/>
  <c r="CX116" i="288"/>
  <c r="CY116" i="288"/>
  <c r="CZ116" i="288"/>
  <c r="DA116" i="288"/>
  <c r="DB116" i="288"/>
  <c r="DC116" i="288"/>
  <c r="DD116" i="288"/>
  <c r="DE116" i="288"/>
  <c r="DF116" i="288"/>
  <c r="DG116" i="288"/>
  <c r="DH116" i="288"/>
  <c r="DI116" i="288"/>
  <c r="DJ116" i="288"/>
  <c r="DK116" i="288"/>
  <c r="DL116" i="288"/>
  <c r="DM116" i="288"/>
  <c r="DN116" i="288"/>
  <c r="DO116" i="288"/>
  <c r="DP116" i="288"/>
  <c r="DQ116" i="288"/>
  <c r="DR116" i="288"/>
  <c r="DS116" i="288"/>
  <c r="DT116" i="288"/>
  <c r="DU116" i="288"/>
  <c r="DV116" i="288"/>
  <c r="DW116" i="288"/>
  <c r="DX116" i="288"/>
  <c r="DY116" i="288"/>
  <c r="DZ116" i="288"/>
  <c r="EA116" i="288"/>
  <c r="EB116" i="288"/>
  <c r="EC116" i="288"/>
  <c r="ED116" i="288"/>
  <c r="EE116" i="288"/>
  <c r="EF116" i="288"/>
  <c r="EG116" i="288"/>
  <c r="EH116" i="288"/>
  <c r="EI116" i="288"/>
  <c r="EJ116" i="288"/>
  <c r="EK116" i="288"/>
  <c r="EL116" i="288"/>
  <c r="EM116" i="288"/>
  <c r="EN116" i="288"/>
  <c r="EO116" i="288"/>
  <c r="EP116" i="288"/>
  <c r="EQ116" i="288"/>
  <c r="ER116" i="288"/>
  <c r="ES116" i="288"/>
  <c r="ET116" i="288"/>
  <c r="EU116" i="288"/>
  <c r="EV116" i="288"/>
  <c r="EW116" i="288"/>
  <c r="EX116" i="288"/>
  <c r="EY116" i="288"/>
  <c r="EZ116" i="288"/>
  <c r="FA116" i="288"/>
  <c r="FB116" i="288"/>
  <c r="FC116" i="288"/>
  <c r="FD116" i="288"/>
  <c r="FE116" i="288"/>
  <c r="FF116" i="288"/>
  <c r="FG116" i="288"/>
  <c r="FH116" i="288"/>
  <c r="FI116" i="288"/>
  <c r="FJ116" i="288"/>
  <c r="FK116" i="288"/>
  <c r="FL116" i="288"/>
  <c r="FM116" i="288"/>
  <c r="FN116" i="288"/>
  <c r="FO116" i="288"/>
  <c r="FP116" i="288"/>
  <c r="FQ116" i="288"/>
  <c r="FR116" i="288"/>
  <c r="FS116" i="288"/>
  <c r="FT116" i="288"/>
  <c r="FU116" i="288"/>
  <c r="FV116" i="288"/>
  <c r="FW116" i="288"/>
  <c r="FX116" i="288"/>
  <c r="FY116" i="288"/>
  <c r="FZ116" i="288"/>
  <c r="GA116" i="288"/>
  <c r="GB116" i="288"/>
  <c r="GC116" i="288"/>
  <c r="GD116" i="288"/>
  <c r="GE116" i="288"/>
  <c r="GF116" i="288"/>
  <c r="GG116" i="288"/>
  <c r="GH116" i="288"/>
  <c r="GI116" i="288"/>
  <c r="GJ116" i="288"/>
  <c r="E115" i="288"/>
  <c r="F115" i="288"/>
  <c r="G241" i="280"/>
  <c r="G115" i="288"/>
  <c r="I115" i="288"/>
  <c r="I116" i="288"/>
  <c r="H116" i="288"/>
  <c r="G116" i="288"/>
  <c r="F116" i="288"/>
  <c r="E116" i="288"/>
  <c r="E110" i="288"/>
  <c r="F110" i="288"/>
  <c r="G110" i="288"/>
  <c r="H110" i="288"/>
  <c r="I110" i="288"/>
  <c r="J110" i="288"/>
  <c r="K110" i="288"/>
  <c r="L110" i="288"/>
  <c r="M110" i="288"/>
  <c r="N110" i="288"/>
  <c r="O110" i="288"/>
  <c r="P110" i="288"/>
  <c r="Q110" i="288"/>
  <c r="R110" i="288"/>
  <c r="S110" i="288"/>
  <c r="T110" i="288"/>
  <c r="U110" i="288"/>
  <c r="V110" i="288"/>
  <c r="W110" i="288"/>
  <c r="X110" i="288"/>
  <c r="Y110" i="288"/>
  <c r="Z110" i="288"/>
  <c r="AA110" i="288"/>
  <c r="AB110" i="288"/>
  <c r="AC110" i="288"/>
  <c r="AD110" i="288"/>
  <c r="AE110" i="288"/>
  <c r="AF110" i="288"/>
  <c r="AG110" i="288"/>
  <c r="AH110" i="288"/>
  <c r="AI110" i="288"/>
  <c r="AJ110" i="288"/>
  <c r="AK110" i="288"/>
  <c r="AL110" i="288"/>
  <c r="AM110" i="288"/>
  <c r="AN110" i="288"/>
  <c r="AO110" i="288"/>
  <c r="AP110" i="288"/>
  <c r="AQ110" i="288"/>
  <c r="AR110" i="288"/>
  <c r="AS110" i="288"/>
  <c r="AT110" i="288"/>
  <c r="AU110" i="288"/>
  <c r="AV110" i="288"/>
  <c r="AW110" i="288"/>
  <c r="AX110" i="288"/>
  <c r="AY110" i="288"/>
  <c r="AZ110" i="288"/>
  <c r="BA110" i="288"/>
  <c r="BB110" i="288"/>
  <c r="BC110" i="288"/>
  <c r="BD110" i="288"/>
  <c r="BE110" i="288"/>
  <c r="BF110" i="288"/>
  <c r="BG110" i="288"/>
  <c r="BH110" i="288"/>
  <c r="BI110" i="288"/>
  <c r="BJ110" i="288"/>
  <c r="BK110" i="288"/>
  <c r="BL110" i="288"/>
  <c r="BM110" i="288"/>
  <c r="BN110" i="288"/>
  <c r="BO110" i="288"/>
  <c r="BP110" i="288"/>
  <c r="BQ110" i="288"/>
  <c r="BR110" i="288"/>
  <c r="BS110" i="288"/>
  <c r="BT110" i="288"/>
  <c r="BU110" i="288"/>
  <c r="BV110" i="288"/>
  <c r="BW110" i="288"/>
  <c r="BX110" i="288"/>
  <c r="BY110" i="288"/>
  <c r="BZ110" i="288"/>
  <c r="CA110" i="288"/>
  <c r="CB110" i="288"/>
  <c r="CC110" i="288"/>
  <c r="CD110" i="288"/>
  <c r="CE110" i="288"/>
  <c r="CF110" i="288"/>
  <c r="CG110" i="288"/>
  <c r="CH110" i="288"/>
  <c r="CI110" i="288"/>
  <c r="CJ110" i="288"/>
  <c r="CK110" i="288"/>
  <c r="CL110" i="288"/>
  <c r="CM110" i="288"/>
  <c r="CN110" i="288"/>
  <c r="CO110" i="288"/>
  <c r="CP110" i="288"/>
  <c r="CQ110" i="288"/>
  <c r="CR110" i="288"/>
  <c r="CS110" i="288"/>
  <c r="CT110" i="288"/>
  <c r="CU110" i="288"/>
  <c r="CV110" i="288"/>
  <c r="CW110" i="288"/>
  <c r="CX110" i="288"/>
  <c r="CY110" i="288"/>
  <c r="CZ110" i="288"/>
  <c r="DA110" i="288"/>
  <c r="DB110" i="288"/>
  <c r="DC110" i="288"/>
  <c r="DD110" i="288"/>
  <c r="DE110" i="288"/>
  <c r="DF110" i="288"/>
  <c r="DG110" i="288"/>
  <c r="DH110" i="288"/>
  <c r="DI110" i="288"/>
  <c r="DJ110" i="288"/>
  <c r="DK110" i="288"/>
  <c r="DL110" i="288"/>
  <c r="DM110" i="288"/>
  <c r="DN110" i="288"/>
  <c r="DO110" i="288"/>
  <c r="DP110" i="288"/>
  <c r="DQ110" i="288"/>
  <c r="DR110" i="288"/>
  <c r="DS110" i="288"/>
  <c r="DT110" i="288"/>
  <c r="DU110" i="288"/>
  <c r="DV110" i="288"/>
  <c r="DW110" i="288"/>
  <c r="DX110" i="288"/>
  <c r="DY110" i="288"/>
  <c r="DZ110" i="288"/>
  <c r="EA110" i="288"/>
  <c r="EB110" i="288"/>
  <c r="EC110" i="288"/>
  <c r="ED110" i="288"/>
  <c r="EE110" i="288"/>
  <c r="EF110" i="288"/>
  <c r="EG110" i="288"/>
  <c r="EH110" i="288"/>
  <c r="EI110" i="288"/>
  <c r="EJ110" i="288"/>
  <c r="EK110" i="288"/>
  <c r="EL110" i="288"/>
  <c r="EM110" i="288"/>
  <c r="EN110" i="288"/>
  <c r="EO110" i="288"/>
  <c r="EP110" i="288"/>
  <c r="EQ110" i="288"/>
  <c r="ER110" i="288"/>
  <c r="ES110" i="288"/>
  <c r="ET110" i="288"/>
  <c r="EU110" i="288"/>
  <c r="EV110" i="288"/>
  <c r="EW110" i="288"/>
  <c r="EX110" i="288"/>
  <c r="EY110" i="288"/>
  <c r="EZ110" i="288"/>
  <c r="FA110" i="288"/>
  <c r="FB110" i="288"/>
  <c r="FC110" i="288"/>
  <c r="FD110" i="288"/>
  <c r="FE110" i="288"/>
  <c r="FF110" i="288"/>
  <c r="FG110" i="288"/>
  <c r="FH110" i="288"/>
  <c r="FI110" i="288"/>
  <c r="FJ110" i="288"/>
  <c r="FK110" i="288"/>
  <c r="FL110" i="288"/>
  <c r="FM110" i="288"/>
  <c r="FN110" i="288"/>
  <c r="FO110" i="288"/>
  <c r="FP110" i="288"/>
  <c r="FQ110" i="288"/>
  <c r="FR110" i="288"/>
  <c r="FS110" i="288"/>
  <c r="FT110" i="288"/>
  <c r="FU110" i="288"/>
  <c r="FV110" i="288"/>
  <c r="FW110" i="288"/>
  <c r="FX110" i="288"/>
  <c r="FY110" i="288"/>
  <c r="FZ110" i="288"/>
  <c r="GA110" i="288"/>
  <c r="GB110" i="288"/>
  <c r="GC110" i="288"/>
  <c r="GD110" i="288"/>
  <c r="GE110" i="288"/>
  <c r="GF110" i="288"/>
  <c r="GG110" i="288"/>
  <c r="GH110" i="288"/>
  <c r="GI110" i="288"/>
  <c r="GJ110" i="288"/>
  <c r="I51" i="280"/>
  <c r="H51" i="280"/>
  <c r="G51" i="280"/>
  <c r="F51" i="280"/>
  <c r="E51" i="280"/>
  <c r="I45" i="280"/>
  <c r="H45" i="280"/>
  <c r="G45" i="280"/>
  <c r="F45" i="280"/>
  <c r="E45" i="280"/>
  <c r="E40" i="280"/>
  <c r="F40" i="280"/>
  <c r="G40" i="280"/>
  <c r="H40" i="280"/>
  <c r="I40" i="280"/>
  <c r="J40" i="280"/>
  <c r="K40" i="280"/>
  <c r="L40" i="280"/>
  <c r="M40" i="280"/>
  <c r="N40" i="280"/>
  <c r="O40" i="280"/>
  <c r="P40" i="280"/>
  <c r="Q40" i="280"/>
  <c r="R40" i="280"/>
  <c r="BO40" i="280"/>
  <c r="BP40" i="280"/>
  <c r="BQ40" i="280"/>
  <c r="BR40" i="280"/>
  <c r="BS40" i="280"/>
  <c r="BT40" i="280"/>
  <c r="BU40" i="280"/>
  <c r="BV40" i="280"/>
  <c r="BW40" i="280"/>
  <c r="BX40" i="280"/>
  <c r="BY40" i="280"/>
  <c r="BZ40" i="280"/>
  <c r="CA40" i="280"/>
  <c r="CB40" i="280"/>
  <c r="CC40" i="280"/>
  <c r="CD40" i="280"/>
  <c r="CE40" i="280"/>
  <c r="CF40" i="280"/>
  <c r="CG40" i="280"/>
  <c r="CH40" i="280"/>
  <c r="CI40" i="280"/>
  <c r="CJ40" i="280"/>
  <c r="CK40" i="280"/>
  <c r="CL40" i="280"/>
  <c r="CM40" i="280"/>
  <c r="CN40" i="280"/>
  <c r="CO40" i="280"/>
  <c r="CP40" i="280"/>
  <c r="CQ40" i="280"/>
  <c r="CR40" i="280"/>
  <c r="CS40" i="280"/>
  <c r="CT40" i="280"/>
  <c r="CU40" i="280"/>
  <c r="CV40" i="280"/>
  <c r="CW40" i="280"/>
  <c r="CX40" i="280"/>
  <c r="CY40" i="280"/>
  <c r="CZ40" i="280"/>
  <c r="DA40" i="280"/>
  <c r="DB40" i="280"/>
  <c r="DC40" i="280"/>
  <c r="DD40" i="280"/>
  <c r="DE40" i="280"/>
  <c r="DF40" i="280"/>
  <c r="DG40" i="280"/>
  <c r="DH40" i="280"/>
  <c r="DI40" i="280"/>
  <c r="DJ40" i="280"/>
  <c r="DK40" i="280"/>
  <c r="DL40" i="280"/>
  <c r="DM40" i="280"/>
  <c r="DN40" i="280"/>
  <c r="DO40" i="280"/>
  <c r="DP40" i="280"/>
  <c r="DQ40" i="280"/>
  <c r="DR40" i="280"/>
  <c r="DS40" i="280"/>
  <c r="DT40" i="280"/>
  <c r="DU40" i="280"/>
  <c r="DV40" i="280"/>
  <c r="DW40" i="280"/>
  <c r="DX40" i="280"/>
  <c r="DY40" i="280"/>
  <c r="DZ40" i="280"/>
  <c r="EA40" i="280"/>
  <c r="EB40" i="280"/>
  <c r="EC40" i="280"/>
  <c r="ED40" i="280"/>
  <c r="EE40" i="280"/>
  <c r="EF40" i="280"/>
  <c r="EG40" i="280"/>
  <c r="EH40" i="280"/>
  <c r="EI40" i="280"/>
  <c r="EJ40" i="280"/>
  <c r="EK40" i="280"/>
  <c r="EL40" i="280"/>
  <c r="EM40" i="280"/>
  <c r="EN40" i="280"/>
  <c r="EO40" i="280"/>
  <c r="EP40" i="280"/>
  <c r="EQ40" i="280"/>
  <c r="ER40" i="280"/>
  <c r="ES40" i="280"/>
  <c r="ET40" i="280"/>
  <c r="EU40" i="280"/>
  <c r="EV40" i="280"/>
  <c r="EW40" i="280"/>
  <c r="EX40" i="280"/>
  <c r="EY40" i="280"/>
  <c r="EZ40" i="280"/>
  <c r="FA40" i="280"/>
  <c r="FB40" i="280"/>
  <c r="FC40" i="280"/>
  <c r="FD40" i="280"/>
  <c r="FE40" i="280"/>
  <c r="FF40" i="280"/>
  <c r="FG40" i="280"/>
  <c r="FH40" i="280"/>
  <c r="FI40" i="280"/>
  <c r="FJ40" i="280"/>
  <c r="FK40" i="280"/>
  <c r="FL40" i="280"/>
  <c r="FM40" i="280"/>
  <c r="FN40" i="280"/>
  <c r="FO40" i="280"/>
  <c r="FP40" i="280"/>
  <c r="FQ40" i="280"/>
  <c r="FR40" i="280"/>
  <c r="FS40" i="280"/>
  <c r="FT40" i="280"/>
  <c r="FU40" i="280"/>
  <c r="FV40" i="280"/>
  <c r="FW40" i="280"/>
  <c r="FX40" i="280"/>
  <c r="FY40" i="280"/>
  <c r="FZ40" i="280"/>
  <c r="GA40" i="280"/>
  <c r="GB40" i="280"/>
  <c r="GC40" i="280"/>
  <c r="GD40" i="280"/>
  <c r="GE40" i="280"/>
  <c r="GF40" i="280"/>
  <c r="GG40" i="280"/>
  <c r="GH40" i="280"/>
  <c r="GI40" i="280"/>
  <c r="GJ40" i="280"/>
  <c r="E11" i="280"/>
  <c r="F11" i="280"/>
  <c r="G11" i="280"/>
  <c r="H11" i="280"/>
  <c r="I11" i="280"/>
  <c r="GF41" i="314"/>
  <c r="GE41" i="314"/>
  <c r="GD41" i="314"/>
  <c r="GC41" i="314"/>
  <c r="GB41" i="314"/>
  <c r="GA41" i="314"/>
  <c r="FZ41" i="314"/>
  <c r="FY41" i="314"/>
  <c r="FX41" i="314"/>
  <c r="FW41" i="314"/>
  <c r="FV41" i="314"/>
  <c r="FU41" i="314"/>
  <c r="FT41" i="314"/>
  <c r="FS41" i="314"/>
  <c r="FR41" i="314"/>
  <c r="FQ41" i="314"/>
  <c r="FP41" i="314"/>
  <c r="FO41" i="314"/>
  <c r="FN41" i="314"/>
  <c r="FM41" i="314"/>
  <c r="FL41" i="314"/>
  <c r="FK41" i="314"/>
  <c r="FJ41" i="314"/>
  <c r="FI41" i="314"/>
  <c r="FH41" i="314"/>
  <c r="FG41" i="314"/>
  <c r="FF41" i="314"/>
  <c r="FE41" i="314"/>
  <c r="FD41" i="314"/>
  <c r="FC41" i="314"/>
  <c r="FB41" i="314"/>
  <c r="FA41" i="314"/>
  <c r="EZ41" i="314"/>
  <c r="EY41" i="314"/>
  <c r="EX41" i="314"/>
  <c r="EW41" i="314"/>
  <c r="EV41" i="314"/>
  <c r="EU41" i="314"/>
  <c r="ET41" i="314"/>
  <c r="ES41" i="314"/>
  <c r="ER41" i="314"/>
  <c r="EQ41" i="314"/>
  <c r="EP41" i="314"/>
  <c r="EO41" i="314"/>
  <c r="EN41" i="314"/>
  <c r="EM41" i="314"/>
  <c r="EL41" i="314"/>
  <c r="EK41" i="314"/>
  <c r="EJ41" i="314"/>
  <c r="EI41" i="314"/>
  <c r="EH41" i="314"/>
  <c r="EG41" i="314"/>
  <c r="EF41" i="314"/>
  <c r="EE41" i="314"/>
  <c r="ED41" i="314"/>
  <c r="EC41" i="314"/>
  <c r="EB41" i="314"/>
  <c r="EA41" i="314"/>
  <c r="DZ41" i="314"/>
  <c r="DY41" i="314"/>
  <c r="DX41" i="314"/>
  <c r="DW41" i="314"/>
  <c r="DV41" i="314"/>
  <c r="DU41" i="314"/>
  <c r="DT41" i="314"/>
  <c r="DS41" i="314"/>
  <c r="DR41" i="314"/>
  <c r="DQ41" i="314"/>
  <c r="DP41" i="314"/>
  <c r="DO41" i="314"/>
  <c r="DN41" i="314"/>
  <c r="DM41" i="314"/>
  <c r="DL41" i="314"/>
  <c r="DK41" i="314"/>
  <c r="DJ41" i="314"/>
  <c r="DI41" i="314"/>
  <c r="DH41" i="314"/>
  <c r="DG41" i="314"/>
  <c r="DF41" i="314"/>
  <c r="DE41" i="314"/>
  <c r="DD41" i="314"/>
  <c r="DC41" i="314"/>
  <c r="DB41" i="314"/>
  <c r="DA41" i="314"/>
  <c r="CZ41" i="314"/>
  <c r="CY41" i="314"/>
  <c r="CX41" i="314"/>
  <c r="CW41" i="314"/>
  <c r="CV41" i="314"/>
  <c r="CU41" i="314"/>
  <c r="CT41" i="314"/>
  <c r="CS41" i="314"/>
  <c r="CR41" i="314"/>
  <c r="CQ41" i="314"/>
  <c r="CP41" i="314"/>
  <c r="CO41" i="314"/>
  <c r="CN41" i="314"/>
  <c r="CM41" i="314"/>
  <c r="CL41" i="314"/>
  <c r="CK41" i="314"/>
  <c r="CJ41" i="314"/>
  <c r="CI41" i="314"/>
  <c r="CH41" i="314"/>
  <c r="CG41" i="314"/>
  <c r="CF41" i="314"/>
  <c r="CE41" i="314"/>
  <c r="CD41" i="314"/>
  <c r="CC41" i="314"/>
  <c r="CB41" i="314"/>
  <c r="CA41" i="314"/>
  <c r="BZ41" i="314"/>
  <c r="BY41" i="314"/>
  <c r="BX41" i="314"/>
  <c r="BW41" i="314"/>
  <c r="BV41" i="314"/>
  <c r="BU41" i="314"/>
  <c r="BT41" i="314"/>
  <c r="BS41" i="314"/>
  <c r="BR41" i="314"/>
  <c r="BQ41" i="314"/>
  <c r="BP41" i="314"/>
  <c r="BO41" i="314"/>
  <c r="BN41" i="314"/>
  <c r="BM41" i="314"/>
  <c r="BL41" i="314"/>
  <c r="BK41" i="314"/>
  <c r="BJ41" i="314"/>
  <c r="BI41" i="314"/>
  <c r="BH41" i="314"/>
  <c r="BG41" i="314"/>
  <c r="BF41" i="314"/>
  <c r="BE41" i="314"/>
  <c r="BD41" i="314"/>
  <c r="BC41" i="314"/>
  <c r="BB41" i="314"/>
  <c r="BA41" i="314"/>
  <c r="AZ41" i="314"/>
  <c r="AY41" i="314"/>
  <c r="AX41" i="314"/>
  <c r="AW41" i="314"/>
  <c r="AV41" i="314"/>
  <c r="AU41" i="314"/>
  <c r="AT41" i="314"/>
  <c r="AS41" i="314"/>
  <c r="AR41" i="314"/>
  <c r="AQ41" i="314"/>
  <c r="AP41" i="314"/>
  <c r="AO41" i="314"/>
  <c r="AN41" i="314"/>
  <c r="AM41" i="314"/>
  <c r="AL41" i="314"/>
  <c r="AK41" i="314"/>
  <c r="AJ41" i="314"/>
  <c r="AI41" i="314"/>
  <c r="AH41" i="314"/>
  <c r="AG41" i="314"/>
  <c r="AF41" i="314"/>
  <c r="AE41" i="314"/>
  <c r="AD41" i="314"/>
  <c r="AC41" i="314"/>
  <c r="AB41" i="314"/>
  <c r="AA41" i="314"/>
  <c r="Z41" i="314"/>
  <c r="Y41" i="314"/>
  <c r="X41" i="314"/>
  <c r="W41" i="314"/>
  <c r="V41" i="314"/>
  <c r="U41" i="314"/>
  <c r="T41" i="314"/>
  <c r="S41" i="314"/>
  <c r="R41" i="314"/>
  <c r="Q41" i="314"/>
  <c r="P41" i="314"/>
  <c r="O41" i="314"/>
  <c r="N41" i="314"/>
  <c r="M41" i="314"/>
  <c r="L41" i="314"/>
  <c r="K41" i="314"/>
  <c r="J41" i="314"/>
  <c r="I41" i="314"/>
  <c r="H41" i="314"/>
  <c r="G41" i="314"/>
  <c r="F41" i="314"/>
  <c r="E41" i="314"/>
  <c r="D41" i="314"/>
  <c r="C41" i="314"/>
  <c r="B41" i="314"/>
  <c r="A41" i="314"/>
  <c r="GF85" i="314"/>
  <c r="GE85" i="314"/>
  <c r="GD85" i="314"/>
  <c r="GC85" i="314"/>
  <c r="GB85" i="314"/>
  <c r="GA85" i="314"/>
  <c r="FZ85" i="314"/>
  <c r="FY85" i="314"/>
  <c r="FX85" i="314"/>
  <c r="FW85" i="314"/>
  <c r="FV85" i="314"/>
  <c r="FU85" i="314"/>
  <c r="FT85" i="314"/>
  <c r="FS85" i="314"/>
  <c r="FR85" i="314"/>
  <c r="FQ85" i="314"/>
  <c r="FP85" i="314"/>
  <c r="FO85" i="314"/>
  <c r="FN85" i="314"/>
  <c r="FM85" i="314"/>
  <c r="FL85" i="314"/>
  <c r="FK85" i="314"/>
  <c r="FJ85" i="314"/>
  <c r="FI85" i="314"/>
  <c r="FH85" i="314"/>
  <c r="FG85" i="314"/>
  <c r="FF85" i="314"/>
  <c r="FE85" i="314"/>
  <c r="FD85" i="314"/>
  <c r="FC85" i="314"/>
  <c r="FB85" i="314"/>
  <c r="FA85" i="314"/>
  <c r="EZ85" i="314"/>
  <c r="EY85" i="314"/>
  <c r="EX85" i="314"/>
  <c r="EW85" i="314"/>
  <c r="EV85" i="314"/>
  <c r="EU85" i="314"/>
  <c r="ET85" i="314"/>
  <c r="ES85" i="314"/>
  <c r="ER85" i="314"/>
  <c r="EQ85" i="314"/>
  <c r="EP85" i="314"/>
  <c r="EO85" i="314"/>
  <c r="EN85" i="314"/>
  <c r="EM85" i="314"/>
  <c r="EL85" i="314"/>
  <c r="EK85" i="314"/>
  <c r="EJ85" i="314"/>
  <c r="EI85" i="314"/>
  <c r="EH85" i="314"/>
  <c r="EG85" i="314"/>
  <c r="EF85" i="314"/>
  <c r="EE85" i="314"/>
  <c r="ED85" i="314"/>
  <c r="EC85" i="314"/>
  <c r="EB85" i="314"/>
  <c r="EA85" i="314"/>
  <c r="DZ85" i="314"/>
  <c r="DY85" i="314"/>
  <c r="DX85" i="314"/>
  <c r="DW85" i="314"/>
  <c r="DV85" i="314"/>
  <c r="DU85" i="314"/>
  <c r="DT85" i="314"/>
  <c r="DS85" i="314"/>
  <c r="DR85" i="314"/>
  <c r="DQ85" i="314"/>
  <c r="DP85" i="314"/>
  <c r="DO85" i="314"/>
  <c r="DN85" i="314"/>
  <c r="DM85" i="314"/>
  <c r="DL85" i="314"/>
  <c r="DK85" i="314"/>
  <c r="DJ85" i="314"/>
  <c r="DI85" i="314"/>
  <c r="DH85" i="314"/>
  <c r="DG85" i="314"/>
  <c r="DF85" i="314"/>
  <c r="DE85" i="314"/>
  <c r="DD85" i="314"/>
  <c r="DC85" i="314"/>
  <c r="DB85" i="314"/>
  <c r="DA85" i="314"/>
  <c r="CZ85" i="314"/>
  <c r="CY85" i="314"/>
  <c r="CX85" i="314"/>
  <c r="CW85" i="314"/>
  <c r="CV85" i="314"/>
  <c r="CU85" i="314"/>
  <c r="CT85" i="314"/>
  <c r="CS85" i="314"/>
  <c r="CR85" i="314"/>
  <c r="CQ85" i="314"/>
  <c r="CP85" i="314"/>
  <c r="CO85" i="314"/>
  <c r="CN85" i="314"/>
  <c r="CM85" i="314"/>
  <c r="CL85" i="314"/>
  <c r="CK85" i="314"/>
  <c r="CJ85" i="314"/>
  <c r="CI85" i="314"/>
  <c r="CH85" i="314"/>
  <c r="CG85" i="314"/>
  <c r="CF85" i="314"/>
  <c r="CE85" i="314"/>
  <c r="CD85" i="314"/>
  <c r="CC85" i="314"/>
  <c r="CB85" i="314"/>
  <c r="CA85" i="314"/>
  <c r="BZ85" i="314"/>
  <c r="BY85" i="314"/>
  <c r="BX85" i="314"/>
  <c r="BW85" i="314"/>
  <c r="BV85" i="314"/>
  <c r="BU85" i="314"/>
  <c r="BT85" i="314"/>
  <c r="BS85" i="314"/>
  <c r="BR85" i="314"/>
  <c r="BQ85" i="314"/>
  <c r="BP85" i="314"/>
  <c r="BO85" i="314"/>
  <c r="BN85" i="314"/>
  <c r="BM85" i="314"/>
  <c r="BL85" i="314"/>
  <c r="BK85" i="314"/>
  <c r="BJ85" i="314"/>
  <c r="BI85" i="314"/>
  <c r="BH85" i="314"/>
  <c r="BG85" i="314"/>
  <c r="BF85" i="314"/>
  <c r="BE85" i="314"/>
  <c r="BD85" i="314"/>
  <c r="BC85" i="314"/>
  <c r="BB85" i="314"/>
  <c r="BA85" i="314"/>
  <c r="AZ85" i="314"/>
  <c r="AY85" i="314"/>
  <c r="AX85" i="314"/>
  <c r="AW85" i="314"/>
  <c r="AV85" i="314"/>
  <c r="AU85" i="314"/>
  <c r="AT85" i="314"/>
  <c r="AS85" i="314"/>
  <c r="AR85" i="314"/>
  <c r="AQ85" i="314"/>
  <c r="AP85" i="314"/>
  <c r="AO85" i="314"/>
  <c r="AN85" i="314"/>
  <c r="AM85" i="314"/>
  <c r="AL85" i="314"/>
  <c r="AK85" i="314"/>
  <c r="AJ85" i="314"/>
  <c r="AI85" i="314"/>
  <c r="AH85" i="314"/>
  <c r="AG85" i="314"/>
  <c r="AF85" i="314"/>
  <c r="AE85" i="314"/>
  <c r="AD85" i="314"/>
  <c r="AC85" i="314"/>
  <c r="AB85" i="314"/>
  <c r="AA85" i="314"/>
  <c r="Z85" i="314"/>
  <c r="Y85" i="314"/>
  <c r="X85" i="314"/>
  <c r="W85" i="314"/>
  <c r="V85" i="314"/>
  <c r="U85" i="314"/>
  <c r="T85" i="314"/>
  <c r="S85" i="314"/>
  <c r="R85" i="314"/>
  <c r="Q85" i="314"/>
  <c r="P85" i="314"/>
  <c r="O85" i="314"/>
  <c r="N85" i="314"/>
  <c r="M85" i="314"/>
  <c r="L85" i="314"/>
  <c r="K85" i="314"/>
  <c r="J85" i="314"/>
  <c r="I85" i="314"/>
  <c r="H85" i="314"/>
  <c r="G85" i="314"/>
  <c r="F85" i="314"/>
  <c r="E85" i="314"/>
  <c r="D85" i="314"/>
  <c r="C85" i="314"/>
  <c r="B85" i="314"/>
  <c r="A85" i="314"/>
  <c r="E24" i="314"/>
  <c r="F24" i="314"/>
  <c r="G24" i="314"/>
  <c r="H24" i="314"/>
  <c r="I24" i="314"/>
  <c r="J24" i="314"/>
  <c r="E30" i="285"/>
  <c r="F30" i="285"/>
  <c r="G30" i="285"/>
  <c r="H30" i="285"/>
  <c r="I30" i="285"/>
  <c r="K30" i="285"/>
  <c r="L30" i="285"/>
  <c r="M30" i="285"/>
  <c r="N30" i="285"/>
  <c r="O30" i="285"/>
  <c r="P30" i="285"/>
  <c r="Q30" i="285"/>
  <c r="T30" i="285"/>
  <c r="U30" i="285"/>
  <c r="V30" i="285"/>
  <c r="W30" i="285"/>
  <c r="X30" i="285"/>
  <c r="Y30" i="285"/>
  <c r="Z30" i="285"/>
  <c r="AA30" i="285"/>
  <c r="AB30" i="285"/>
  <c r="AC30" i="285"/>
  <c r="AD30" i="285"/>
  <c r="AE30" i="285"/>
  <c r="AF30" i="285"/>
  <c r="AG30" i="285"/>
  <c r="AH30" i="285"/>
  <c r="AI30" i="285"/>
  <c r="AJ30" i="285"/>
  <c r="AK30" i="285"/>
  <c r="AL30" i="285"/>
  <c r="AM30" i="285"/>
  <c r="AN30" i="285"/>
  <c r="AO30" i="285"/>
  <c r="AP30" i="285"/>
  <c r="AQ30" i="285"/>
  <c r="AR30" i="285"/>
  <c r="AS30" i="285"/>
  <c r="AT30" i="285"/>
  <c r="AU30" i="285"/>
  <c r="AV30" i="285"/>
  <c r="AW30" i="285"/>
  <c r="AX30" i="285"/>
  <c r="AY30" i="285"/>
  <c r="AZ30" i="285"/>
  <c r="BA30" i="285"/>
  <c r="BB30" i="285"/>
  <c r="BC30" i="285"/>
  <c r="BD30" i="285"/>
  <c r="BE30" i="285"/>
  <c r="BF30" i="285"/>
  <c r="BG30" i="285"/>
  <c r="BH30" i="285"/>
  <c r="BI30" i="285"/>
  <c r="BJ30" i="285"/>
  <c r="BK30" i="285"/>
  <c r="BL30" i="285"/>
  <c r="BM30" i="285"/>
  <c r="BN30" i="285"/>
  <c r="BO30" i="285"/>
  <c r="BP30" i="285"/>
  <c r="BQ30" i="285"/>
  <c r="BR30" i="285"/>
  <c r="BS30" i="285"/>
  <c r="BT30" i="285"/>
  <c r="BU30" i="285"/>
  <c r="BV30" i="285"/>
  <c r="BW30" i="285"/>
  <c r="BX30" i="285"/>
  <c r="BY30" i="285"/>
  <c r="BZ30" i="285"/>
  <c r="CA30" i="285"/>
  <c r="CB30" i="285"/>
  <c r="CC30" i="285"/>
  <c r="CD30" i="285"/>
  <c r="CE30" i="285"/>
  <c r="CF30" i="285"/>
  <c r="CG30" i="285"/>
  <c r="CH30" i="285"/>
  <c r="CI30" i="285"/>
  <c r="CJ30" i="285"/>
  <c r="CK30" i="285"/>
  <c r="CL30" i="285"/>
  <c r="CM30" i="285"/>
  <c r="CN30" i="285"/>
  <c r="CO30" i="285"/>
  <c r="CP30" i="285"/>
  <c r="CQ30" i="285"/>
  <c r="CR30" i="285"/>
  <c r="CS30" i="285"/>
  <c r="CT30" i="285"/>
  <c r="CU30" i="285"/>
  <c r="CV30" i="285"/>
  <c r="CW30" i="285"/>
  <c r="CX30" i="285"/>
  <c r="CY30" i="285"/>
  <c r="CZ30" i="285"/>
  <c r="DA30" i="285"/>
  <c r="DB30" i="285"/>
  <c r="DC30" i="285"/>
  <c r="DD30" i="285"/>
  <c r="DE30" i="285"/>
  <c r="DF30" i="285"/>
  <c r="DG30" i="285"/>
  <c r="DH30" i="285"/>
  <c r="DI30" i="285"/>
  <c r="DJ30" i="285"/>
  <c r="DK30" i="285"/>
  <c r="DL30" i="285"/>
  <c r="DM30" i="285"/>
  <c r="DN30" i="285"/>
  <c r="DO30" i="285"/>
  <c r="DP30" i="285"/>
  <c r="DQ30" i="285"/>
  <c r="DR30" i="285"/>
  <c r="DS30" i="285"/>
  <c r="DT30" i="285"/>
  <c r="DU30" i="285"/>
  <c r="DV30" i="285"/>
  <c r="DW30" i="285"/>
  <c r="DX30" i="285"/>
  <c r="DY30" i="285"/>
  <c r="DZ30" i="285"/>
  <c r="EA30" i="285"/>
  <c r="EB30" i="285"/>
  <c r="EC30" i="285"/>
  <c r="ED30" i="285"/>
  <c r="EE30" i="285"/>
  <c r="EF30" i="285"/>
  <c r="EG30" i="285"/>
  <c r="EH30" i="285"/>
  <c r="EI30" i="285"/>
  <c r="EJ30" i="285"/>
  <c r="EK30" i="285"/>
  <c r="EL30" i="285"/>
  <c r="EM30" i="285"/>
  <c r="EN30" i="285"/>
  <c r="EO30" i="285"/>
  <c r="EP30" i="285"/>
  <c r="EQ30" i="285"/>
  <c r="ER30" i="285"/>
  <c r="ES30" i="285"/>
  <c r="ET30" i="285"/>
  <c r="EU30" i="285"/>
  <c r="EV30" i="285"/>
  <c r="EW30" i="285"/>
  <c r="EX30" i="285"/>
  <c r="EY30" i="285"/>
  <c r="EZ30" i="285"/>
  <c r="FA30" i="285"/>
  <c r="FB30" i="285"/>
  <c r="FC30" i="285"/>
  <c r="FD30" i="285"/>
  <c r="FE30" i="285"/>
  <c r="FF30" i="285"/>
  <c r="FG30" i="285"/>
  <c r="FH30" i="285"/>
  <c r="FI30" i="285"/>
  <c r="FJ30" i="285"/>
  <c r="FK30" i="285"/>
  <c r="FL30" i="285"/>
  <c r="FM30" i="285"/>
  <c r="FN30" i="285"/>
  <c r="FO30" i="285"/>
  <c r="FP30" i="285"/>
  <c r="FQ30" i="285"/>
  <c r="FR30" i="285"/>
  <c r="FS30" i="285"/>
  <c r="FT30" i="285"/>
  <c r="FU30" i="285"/>
  <c r="FV30" i="285"/>
  <c r="FW30" i="285"/>
  <c r="FX30" i="285"/>
  <c r="FY30" i="285"/>
  <c r="FZ30" i="285"/>
  <c r="GA30" i="285"/>
  <c r="GB30" i="285"/>
  <c r="GC30" i="285"/>
  <c r="GD30" i="285"/>
  <c r="GE30" i="285"/>
  <c r="GF30" i="285"/>
  <c r="GG30" i="285"/>
  <c r="GH30" i="285"/>
  <c r="GI30" i="285"/>
  <c r="GJ30" i="285"/>
  <c r="I55" i="291"/>
  <c r="E164" i="273"/>
  <c r="F164" i="273"/>
  <c r="G164" i="273"/>
  <c r="H164" i="273"/>
  <c r="I164" i="273"/>
  <c r="J164" i="273"/>
  <c r="I54" i="291"/>
  <c r="E160" i="273"/>
  <c r="F160" i="273"/>
  <c r="G160" i="273"/>
  <c r="H160" i="273"/>
  <c r="I160" i="273"/>
  <c r="E159" i="273"/>
  <c r="F159" i="273"/>
  <c r="G159" i="273"/>
  <c r="H159" i="273"/>
  <c r="I159" i="273"/>
  <c r="E37" i="282"/>
  <c r="F37" i="282"/>
  <c r="G37" i="282"/>
  <c r="I37" i="282"/>
  <c r="G242" i="280"/>
  <c r="G49" i="265"/>
  <c r="G72" i="269"/>
  <c r="F49" i="265"/>
  <c r="F72" i="269"/>
  <c r="E242" i="280"/>
  <c r="E49" i="265"/>
  <c r="E72" i="269"/>
  <c r="G48" i="265"/>
  <c r="G71" i="269"/>
  <c r="F48" i="265"/>
  <c r="F71" i="269"/>
  <c r="E48" i="265"/>
  <c r="E71" i="269"/>
  <c r="G176" i="280"/>
  <c r="G47" i="265"/>
  <c r="G70" i="269"/>
  <c r="F47" i="265"/>
  <c r="F70" i="269"/>
  <c r="E176" i="280"/>
  <c r="E47" i="265"/>
  <c r="E70" i="269"/>
  <c r="G46" i="265"/>
  <c r="G69" i="269"/>
  <c r="F46" i="265"/>
  <c r="F69" i="269"/>
  <c r="J5" i="269"/>
  <c r="BB44" i="273"/>
  <c r="BA44" i="273"/>
  <c r="AZ44" i="273"/>
  <c r="AY44" i="273"/>
  <c r="AX44" i="273"/>
  <c r="AW44" i="273"/>
  <c r="AV44" i="273"/>
  <c r="AU44" i="273"/>
  <c r="AT44" i="273"/>
  <c r="AS44" i="273"/>
  <c r="AR44" i="273"/>
  <c r="AQ44" i="273"/>
  <c r="AP44" i="273"/>
  <c r="AO44" i="273"/>
  <c r="AN44" i="273"/>
  <c r="AM44" i="273"/>
  <c r="AL44" i="273"/>
  <c r="AK44" i="273"/>
  <c r="AJ44" i="273"/>
  <c r="AI44" i="273"/>
  <c r="AH44" i="273"/>
  <c r="AG44" i="273"/>
  <c r="AF44" i="273"/>
  <c r="AE44" i="273"/>
  <c r="AD44" i="273"/>
  <c r="AC44" i="273"/>
  <c r="AB44" i="273"/>
  <c r="AA44" i="273"/>
  <c r="Z44" i="273"/>
  <c r="Y44" i="273"/>
  <c r="X44" i="273"/>
  <c r="W44" i="273"/>
  <c r="V44" i="273"/>
  <c r="U44" i="273"/>
  <c r="T44" i="273"/>
  <c r="S44" i="273"/>
  <c r="R44" i="273"/>
  <c r="Q44" i="273"/>
  <c r="P44" i="273"/>
  <c r="O44" i="273"/>
  <c r="N44" i="273"/>
  <c r="M44" i="273"/>
  <c r="L44" i="273"/>
  <c r="K44" i="273"/>
  <c r="J44" i="273"/>
  <c r="F14" i="48"/>
  <c r="F42" i="273"/>
  <c r="J45" i="273"/>
  <c r="F43" i="273"/>
  <c r="K45" i="273"/>
  <c r="L45" i="273"/>
  <c r="M45" i="273"/>
  <c r="N45" i="273"/>
  <c r="O45" i="273"/>
  <c r="P45" i="273"/>
  <c r="Q45" i="273"/>
  <c r="R45" i="273"/>
  <c r="S45" i="273"/>
  <c r="T45" i="273"/>
  <c r="U45" i="273"/>
  <c r="V45" i="273"/>
  <c r="W45" i="273"/>
  <c r="X45" i="273"/>
  <c r="Y45" i="273"/>
  <c r="Z45" i="273"/>
  <c r="AA45" i="273"/>
  <c r="AB45" i="273"/>
  <c r="AC45" i="273"/>
  <c r="AD45" i="273"/>
  <c r="AE45" i="273"/>
  <c r="AF45" i="273"/>
  <c r="AG45" i="273"/>
  <c r="AH45" i="273"/>
  <c r="AI45" i="273"/>
  <c r="AJ45" i="273"/>
  <c r="AK45" i="273"/>
  <c r="AL45" i="273"/>
  <c r="AM45" i="273"/>
  <c r="AN45" i="273"/>
  <c r="AO45" i="273"/>
  <c r="AP45" i="273"/>
  <c r="AQ45" i="273"/>
  <c r="AR45" i="273"/>
  <c r="AS45" i="273"/>
  <c r="AT45" i="273"/>
  <c r="AU45" i="273"/>
  <c r="AV45" i="273"/>
  <c r="AW45" i="273"/>
  <c r="AX45" i="273"/>
  <c r="AY45" i="273"/>
  <c r="AZ45" i="273"/>
  <c r="BA45" i="273"/>
  <c r="BB45" i="273"/>
  <c r="BB2" i="277"/>
  <c r="J2" i="265"/>
  <c r="K2" i="265"/>
  <c r="L2" i="265"/>
  <c r="M2" i="265"/>
  <c r="R85" i="265"/>
  <c r="N2" i="265"/>
  <c r="O2" i="265"/>
  <c r="P2" i="265"/>
  <c r="Q2" i="265"/>
  <c r="R2" i="265"/>
  <c r="S2" i="265"/>
  <c r="T2" i="265"/>
  <c r="U2" i="265"/>
  <c r="V2" i="265"/>
  <c r="W2" i="265"/>
  <c r="X2" i="265"/>
  <c r="Y2" i="265"/>
  <c r="Z2" i="265"/>
  <c r="AA2" i="265"/>
  <c r="AB2" i="265"/>
  <c r="AC2" i="265"/>
  <c r="AD2" i="265"/>
  <c r="AE2" i="265"/>
  <c r="AF2" i="265"/>
  <c r="AG2" i="265"/>
  <c r="AH2" i="265"/>
  <c r="AI2" i="265"/>
  <c r="AJ2" i="265"/>
  <c r="AK2" i="265"/>
  <c r="AL2" i="265"/>
  <c r="AM2" i="265"/>
  <c r="AN2" i="265"/>
  <c r="AO2" i="265"/>
  <c r="AP2" i="265"/>
  <c r="AQ2" i="265"/>
  <c r="AR2" i="265"/>
  <c r="AS2" i="265"/>
  <c r="AT2" i="265"/>
  <c r="AU2" i="265"/>
  <c r="AV2" i="265"/>
  <c r="AW2" i="265"/>
  <c r="AX2" i="265"/>
  <c r="AY2" i="265"/>
  <c r="AZ2" i="265"/>
  <c r="BA2" i="265"/>
  <c r="BB2" i="265"/>
  <c r="BC2" i="265"/>
  <c r="BD2" i="265"/>
  <c r="BE2" i="265"/>
  <c r="BF2" i="265"/>
  <c r="BG2" i="265"/>
  <c r="BH2" i="265"/>
  <c r="BI2" i="265"/>
  <c r="BJ2" i="265"/>
  <c r="BK2" i="265"/>
  <c r="BL2" i="265"/>
  <c r="BM2" i="265"/>
  <c r="BN2" i="265"/>
  <c r="BO2" i="265"/>
  <c r="BP2" i="265"/>
  <c r="BQ2" i="265"/>
  <c r="BR2" i="265"/>
  <c r="BS2" i="265"/>
  <c r="BT2" i="265"/>
  <c r="BU2" i="265"/>
  <c r="BV2" i="265"/>
  <c r="BW2" i="265"/>
  <c r="BX2" i="265"/>
  <c r="BY2" i="265"/>
  <c r="BZ2" i="265"/>
  <c r="CA2" i="265"/>
  <c r="CB2" i="265"/>
  <c r="CC2" i="265"/>
  <c r="CD2" i="265"/>
  <c r="CE2" i="265"/>
  <c r="CF2" i="265"/>
  <c r="CG2" i="265"/>
  <c r="CH2" i="265"/>
  <c r="CI2" i="265"/>
  <c r="CJ2" i="265"/>
  <c r="CK2" i="265"/>
  <c r="CL2" i="265"/>
  <c r="CM2" i="265"/>
  <c r="CN2" i="265"/>
  <c r="CO2" i="265"/>
  <c r="CP2" i="265"/>
  <c r="CQ2" i="265"/>
  <c r="CR2" i="265"/>
  <c r="CS2" i="265"/>
  <c r="CT2" i="265"/>
  <c r="CU2" i="265"/>
  <c r="CV2" i="265"/>
  <c r="CW2" i="265"/>
  <c r="CX2" i="265"/>
  <c r="CY2" i="265"/>
  <c r="CZ2" i="265"/>
  <c r="DA2" i="265"/>
  <c r="DB2" i="265"/>
  <c r="DC2" i="265"/>
  <c r="DD2" i="265"/>
  <c r="DE2" i="265"/>
  <c r="DF2" i="265"/>
  <c r="DG2" i="265"/>
  <c r="DH2" i="265"/>
  <c r="DI2" i="265"/>
  <c r="DJ2" i="265"/>
  <c r="DK2" i="265"/>
  <c r="DL2" i="265"/>
  <c r="DM2" i="265"/>
  <c r="DN2" i="265"/>
  <c r="DO2" i="265"/>
  <c r="DP2" i="265"/>
  <c r="DQ2" i="265"/>
  <c r="DR2" i="265"/>
  <c r="DS2" i="265"/>
  <c r="DT2" i="265"/>
  <c r="DU2" i="265"/>
  <c r="DV2" i="265"/>
  <c r="DW2" i="265"/>
  <c r="DX2" i="265"/>
  <c r="DY2" i="265"/>
  <c r="DZ2" i="265"/>
  <c r="EA2" i="265"/>
  <c r="EB2" i="265"/>
  <c r="EC2" i="265"/>
  <c r="ED2" i="265"/>
  <c r="EE2" i="265"/>
  <c r="EF2" i="265"/>
  <c r="EG2" i="265"/>
  <c r="EH2" i="265"/>
  <c r="EI2" i="265"/>
  <c r="EJ2" i="265"/>
  <c r="EK2" i="265"/>
  <c r="EL2" i="265"/>
  <c r="EM2" i="265"/>
  <c r="EN2" i="265"/>
  <c r="EO2" i="265"/>
  <c r="EP2" i="265"/>
  <c r="EQ2" i="265"/>
  <c r="ER2" i="265"/>
  <c r="ES2" i="265"/>
  <c r="ET2" i="265"/>
  <c r="EU2" i="265"/>
  <c r="EV2" i="265"/>
  <c r="EW2" i="265"/>
  <c r="EX2" i="265"/>
  <c r="EY2" i="265"/>
  <c r="EZ2" i="265"/>
  <c r="FA2" i="265"/>
  <c r="FB2" i="265"/>
  <c r="FC2" i="265"/>
  <c r="FD2" i="265"/>
  <c r="FE2" i="265"/>
  <c r="FF2" i="265"/>
  <c r="FG2" i="265"/>
  <c r="FH2" i="265"/>
  <c r="FI2" i="265"/>
  <c r="FJ2" i="265"/>
  <c r="FK2" i="265"/>
  <c r="FL2" i="265"/>
  <c r="FM2" i="265"/>
  <c r="FN2" i="265"/>
  <c r="FO2" i="265"/>
  <c r="FP2" i="265"/>
  <c r="FQ2" i="265"/>
  <c r="FR2" i="265"/>
  <c r="FS2" i="265"/>
  <c r="FT2" i="265"/>
  <c r="FU2" i="265"/>
  <c r="FV2" i="265"/>
  <c r="FW2" i="265"/>
  <c r="FX2" i="265"/>
  <c r="FY2" i="265"/>
  <c r="FZ2" i="265"/>
  <c r="GA2" i="265"/>
  <c r="GB2" i="265"/>
  <c r="GC2" i="265"/>
  <c r="GD2" i="265"/>
  <c r="GE2" i="265"/>
  <c r="GF2" i="265"/>
  <c r="GG2" i="265"/>
  <c r="GH2" i="265"/>
  <c r="GI2" i="265"/>
  <c r="GJ2" i="265"/>
  <c r="BA2" i="277"/>
  <c r="AZ2" i="277"/>
  <c r="AY2" i="277"/>
  <c r="AX2" i="277"/>
  <c r="AW2" i="277"/>
  <c r="AV2" i="277"/>
  <c r="AU2" i="277"/>
  <c r="AT2" i="277"/>
  <c r="AS2" i="277"/>
  <c r="AR2" i="277"/>
  <c r="AQ2" i="277"/>
  <c r="AP2" i="277"/>
  <c r="AO2" i="277"/>
  <c r="AN2" i="277"/>
  <c r="AM2" i="277"/>
  <c r="AL2" i="277"/>
  <c r="AK2" i="277"/>
  <c r="AJ2" i="277"/>
  <c r="AI2" i="277"/>
  <c r="AH2" i="277"/>
  <c r="AG2" i="277"/>
  <c r="AF2" i="277"/>
  <c r="AE2" i="277"/>
  <c r="AD2" i="277"/>
  <c r="AC2" i="277"/>
  <c r="AB2" i="277"/>
  <c r="AA2" i="277"/>
  <c r="Z2" i="277"/>
  <c r="Y2" i="277"/>
  <c r="X2" i="277"/>
  <c r="W2" i="277"/>
  <c r="V2" i="277"/>
  <c r="U2" i="277"/>
  <c r="T2" i="277"/>
  <c r="S2" i="277"/>
  <c r="R2" i="277"/>
  <c r="Q2" i="277"/>
  <c r="P2" i="277"/>
  <c r="O2" i="277"/>
  <c r="N2" i="277"/>
  <c r="M2" i="277"/>
  <c r="L2" i="277"/>
  <c r="L85" i="277"/>
  <c r="K2" i="277"/>
  <c r="J2" i="277"/>
  <c r="G85" i="265"/>
  <c r="G85" i="277"/>
  <c r="F85" i="265"/>
  <c r="F85" i="277"/>
  <c r="E85" i="265"/>
  <c r="E85" i="277"/>
  <c r="J4" i="277"/>
  <c r="J34" i="273"/>
  <c r="F32" i="273"/>
  <c r="J36" i="273"/>
  <c r="J38" i="273"/>
  <c r="J39" i="273"/>
  <c r="J4" i="265"/>
  <c r="K34" i="273"/>
  <c r="J35" i="273"/>
  <c r="F33" i="273"/>
  <c r="K36" i="273"/>
  <c r="K38" i="273"/>
  <c r="K39" i="273"/>
  <c r="K4" i="265"/>
  <c r="L34" i="273"/>
  <c r="K35" i="273"/>
  <c r="L36" i="273"/>
  <c r="L38" i="273"/>
  <c r="L39" i="273"/>
  <c r="L4" i="265"/>
  <c r="K31" i="265"/>
  <c r="L31" i="265"/>
  <c r="M31" i="265"/>
  <c r="N31" i="265"/>
  <c r="O31" i="265"/>
  <c r="P31" i="265"/>
  <c r="Q31" i="265"/>
  <c r="BF59" i="278"/>
  <c r="BF62" i="278"/>
  <c r="BF63" i="278"/>
  <c r="BF64" i="278"/>
  <c r="BG61" i="278"/>
  <c r="BG53" i="278"/>
  <c r="BG11" i="278"/>
  <c r="BG10" i="278"/>
  <c r="BG12" i="278"/>
  <c r="BG24" i="278"/>
  <c r="BG19" i="278"/>
  <c r="BG180" i="273"/>
  <c r="BG181" i="273"/>
  <c r="BG18" i="278"/>
  <c r="BG20" i="278"/>
  <c r="BG25" i="278"/>
  <c r="BG26" i="278"/>
  <c r="BG31" i="278"/>
  <c r="BG32" i="278"/>
  <c r="BG33" i="278"/>
  <c r="BG54" i="278"/>
  <c r="BG49" i="278"/>
  <c r="BG50" i="278"/>
  <c r="BG51" i="278"/>
  <c r="BG55" i="278"/>
  <c r="BG56" i="278"/>
  <c r="BG31" i="265"/>
  <c r="BG59" i="278"/>
  <c r="BG62" i="278"/>
  <c r="BG63" i="278"/>
  <c r="BG64" i="278"/>
  <c r="BH61" i="278"/>
  <c r="BH53" i="278"/>
  <c r="BH11" i="278"/>
  <c r="BH10" i="278"/>
  <c r="BH12" i="278"/>
  <c r="BH24" i="278"/>
  <c r="BH19" i="278"/>
  <c r="BH180" i="273"/>
  <c r="BH181" i="273"/>
  <c r="BH18" i="278"/>
  <c r="BH20" i="278"/>
  <c r="BH25" i="278"/>
  <c r="BH26" i="278"/>
  <c r="BH31" i="278"/>
  <c r="BH32" i="278"/>
  <c r="BH33" i="278"/>
  <c r="BH54" i="278"/>
  <c r="BH49" i="278"/>
  <c r="BH50" i="278"/>
  <c r="BH51" i="278"/>
  <c r="BH55" i="278"/>
  <c r="BH56" i="278"/>
  <c r="BH31" i="265"/>
  <c r="BH59" i="278"/>
  <c r="BH62" i="278"/>
  <c r="BH63" i="278"/>
  <c r="BH64" i="278"/>
  <c r="BI61" i="278"/>
  <c r="BI53" i="278"/>
  <c r="BI11" i="278"/>
  <c r="BI10" i="278"/>
  <c r="BI12" i="278"/>
  <c r="BI24" i="278"/>
  <c r="BI19" i="278"/>
  <c r="BI180" i="273"/>
  <c r="BI181" i="273"/>
  <c r="BI18" i="278"/>
  <c r="BI20" i="278"/>
  <c r="BI25" i="278"/>
  <c r="BI26" i="278"/>
  <c r="BI31" i="278"/>
  <c r="BI32" i="278"/>
  <c r="BI33" i="278"/>
  <c r="BI54" i="278"/>
  <c r="BI49" i="278"/>
  <c r="BI50" i="278"/>
  <c r="BI51" i="278"/>
  <c r="BI55" i="278"/>
  <c r="BI56" i="278"/>
  <c r="BI31" i="265"/>
  <c r="BI59" i="278"/>
  <c r="BI62" i="278"/>
  <c r="BI63" i="278"/>
  <c r="BI64" i="278"/>
  <c r="BJ61" i="278"/>
  <c r="BJ53" i="278"/>
  <c r="BJ11" i="278"/>
  <c r="BJ10" i="278"/>
  <c r="BJ12" i="278"/>
  <c r="BJ24" i="278"/>
  <c r="BJ19" i="278"/>
  <c r="BJ180" i="273"/>
  <c r="BJ181" i="273"/>
  <c r="BJ18" i="278"/>
  <c r="BJ20" i="278"/>
  <c r="BJ25" i="278"/>
  <c r="BJ26" i="278"/>
  <c r="BJ31" i="278"/>
  <c r="BJ32" i="278"/>
  <c r="BJ33" i="278"/>
  <c r="BJ54" i="278"/>
  <c r="BJ49" i="278"/>
  <c r="BJ50" i="278"/>
  <c r="BJ51" i="278"/>
  <c r="BJ55" i="278"/>
  <c r="BJ56" i="278"/>
  <c r="BJ31" i="265"/>
  <c r="BJ59" i="278"/>
  <c r="BJ62" i="278"/>
  <c r="BJ63" i="278"/>
  <c r="BJ64" i="278"/>
  <c r="BK61" i="278"/>
  <c r="BK53" i="278"/>
  <c r="BK11" i="278"/>
  <c r="BK10" i="278"/>
  <c r="BK12" i="278"/>
  <c r="BK24" i="278"/>
  <c r="BK19" i="278"/>
  <c r="BK180" i="273"/>
  <c r="BK181" i="273"/>
  <c r="BK18" i="278"/>
  <c r="BK20" i="278"/>
  <c r="BK25" i="278"/>
  <c r="BK26" i="278"/>
  <c r="BK31" i="278"/>
  <c r="BK32" i="278"/>
  <c r="BK33" i="278"/>
  <c r="BK54" i="278"/>
  <c r="BK49" i="278"/>
  <c r="BK50" i="278"/>
  <c r="BK51" i="278"/>
  <c r="BK55" i="278"/>
  <c r="BK56" i="278"/>
  <c r="BK31" i="265"/>
  <c r="BK59" i="278"/>
  <c r="BK62" i="278"/>
  <c r="BK63" i="278"/>
  <c r="BK64" i="278"/>
  <c r="BL61" i="278"/>
  <c r="BL53" i="278"/>
  <c r="BL11" i="278"/>
  <c r="BL10" i="278"/>
  <c r="BL12" i="278"/>
  <c r="BL24" i="278"/>
  <c r="BL19" i="278"/>
  <c r="BL180" i="273"/>
  <c r="BL181" i="273"/>
  <c r="BL18" i="278"/>
  <c r="BL20" i="278"/>
  <c r="BL25" i="278"/>
  <c r="BL26" i="278"/>
  <c r="BL31" i="278"/>
  <c r="BL32" i="278"/>
  <c r="BL33" i="278"/>
  <c r="BL54" i="278"/>
  <c r="BL49" i="278"/>
  <c r="BL50" i="278"/>
  <c r="BL51" i="278"/>
  <c r="BL55" i="278"/>
  <c r="BL56" i="278"/>
  <c r="BL31" i="265"/>
  <c r="BL59" i="278"/>
  <c r="BL62" i="278"/>
  <c r="BL63" i="278"/>
  <c r="BL64" i="278"/>
  <c r="BM61" i="278"/>
  <c r="BM53" i="278"/>
  <c r="BM11" i="278"/>
  <c r="BM10" i="278"/>
  <c r="BM12" i="278"/>
  <c r="BM24" i="278"/>
  <c r="BM19" i="278"/>
  <c r="BM180" i="273"/>
  <c r="BM181" i="273"/>
  <c r="BM18" i="278"/>
  <c r="BM20" i="278"/>
  <c r="BM25" i="278"/>
  <c r="BM26" i="278"/>
  <c r="BM31" i="278"/>
  <c r="BM32" i="278"/>
  <c r="BM33" i="278"/>
  <c r="BM54" i="278"/>
  <c r="BM49" i="278"/>
  <c r="BM50" i="278"/>
  <c r="BM51" i="278"/>
  <c r="BM55" i="278"/>
  <c r="BM56" i="278"/>
  <c r="BM31" i="265"/>
  <c r="BM59" i="278"/>
  <c r="BM62" i="278"/>
  <c r="BM63" i="278"/>
  <c r="BM64" i="278"/>
  <c r="BN61" i="278"/>
  <c r="BN53" i="278"/>
  <c r="BN11" i="278"/>
  <c r="BN10" i="278"/>
  <c r="BN12" i="278"/>
  <c r="BN24" i="278"/>
  <c r="BN19" i="278"/>
  <c r="BN180" i="273"/>
  <c r="BN181" i="273"/>
  <c r="BN18" i="278"/>
  <c r="BN20" i="278"/>
  <c r="BN25" i="278"/>
  <c r="BN26" i="278"/>
  <c r="BN31" i="278"/>
  <c r="BN32" i="278"/>
  <c r="BN33" i="278"/>
  <c r="BN54" i="278"/>
  <c r="BN49" i="278"/>
  <c r="BN50" i="278"/>
  <c r="BN51" i="278"/>
  <c r="BN55" i="278"/>
  <c r="BN56" i="278"/>
  <c r="BN31" i="265"/>
  <c r="BN59" i="278"/>
  <c r="BN62" i="278"/>
  <c r="BN63" i="278"/>
  <c r="BN64" i="278"/>
  <c r="BO61" i="278"/>
  <c r="BO53" i="278"/>
  <c r="BO11" i="278"/>
  <c r="BN29" i="273"/>
  <c r="BN30" i="273"/>
  <c r="BN184" i="273"/>
  <c r="BO185" i="273"/>
  <c r="BO186" i="273"/>
  <c r="BO10" i="278"/>
  <c r="BO12" i="278"/>
  <c r="BO24" i="278"/>
  <c r="BO19" i="278"/>
  <c r="BO180" i="273"/>
  <c r="BO181" i="273"/>
  <c r="BO18" i="278"/>
  <c r="BO20" i="278"/>
  <c r="BO25" i="278"/>
  <c r="BO26" i="278"/>
  <c r="BO31" i="278"/>
  <c r="BO32" i="278"/>
  <c r="BO33" i="278"/>
  <c r="BO54" i="278"/>
  <c r="BO49" i="278"/>
  <c r="BO50" i="278"/>
  <c r="BO51" i="278"/>
  <c r="BO55" i="278"/>
  <c r="BO56" i="278"/>
  <c r="BO31" i="265"/>
  <c r="BO59" i="278"/>
  <c r="BO62" i="278"/>
  <c r="BO63" i="278"/>
  <c r="BO64" i="278"/>
  <c r="BP61" i="278"/>
  <c r="BP53" i="278"/>
  <c r="BP11" i="278"/>
  <c r="BO29" i="273"/>
  <c r="BO30" i="273"/>
  <c r="BO184" i="273"/>
  <c r="BP185" i="273"/>
  <c r="BP186" i="273"/>
  <c r="BP10" i="278"/>
  <c r="BP12" i="278"/>
  <c r="BP24" i="278"/>
  <c r="BP19" i="278"/>
  <c r="BP180" i="273"/>
  <c r="BP181" i="273"/>
  <c r="BP18" i="278"/>
  <c r="BP20" i="278"/>
  <c r="BP25" i="278"/>
  <c r="BP26" i="278"/>
  <c r="BP31" i="278"/>
  <c r="BP32" i="278"/>
  <c r="BP33" i="278"/>
  <c r="BP54" i="278"/>
  <c r="BP49" i="278"/>
  <c r="BP50" i="278"/>
  <c r="BP51" i="278"/>
  <c r="BP55" i="278"/>
  <c r="BP56" i="278"/>
  <c r="BP31" i="265"/>
  <c r="BP59" i="278"/>
  <c r="BP62" i="278"/>
  <c r="BP63" i="278"/>
  <c r="BP64" i="278"/>
  <c r="BQ61" i="278"/>
  <c r="BQ53" i="278"/>
  <c r="BQ11" i="278"/>
  <c r="BP29" i="273"/>
  <c r="BP30" i="273"/>
  <c r="BP184" i="273"/>
  <c r="BQ185" i="273"/>
  <c r="BQ186" i="273"/>
  <c r="BQ10" i="278"/>
  <c r="BQ12" i="278"/>
  <c r="BQ24" i="278"/>
  <c r="BQ19" i="278"/>
  <c r="BQ180" i="273"/>
  <c r="BQ181" i="273"/>
  <c r="BQ18" i="278"/>
  <c r="BQ20" i="278"/>
  <c r="BQ25" i="278"/>
  <c r="BQ26" i="278"/>
  <c r="BQ31" i="278"/>
  <c r="BQ32" i="278"/>
  <c r="BQ33" i="278"/>
  <c r="BQ54" i="278"/>
  <c r="BQ49" i="278"/>
  <c r="BQ50" i="278"/>
  <c r="BQ51" i="278"/>
  <c r="BQ55" i="278"/>
  <c r="BQ56" i="278"/>
  <c r="BQ31" i="265"/>
  <c r="BQ59" i="278"/>
  <c r="BQ62" i="278"/>
  <c r="BQ63" i="278"/>
  <c r="BQ64" i="278"/>
  <c r="BR61" i="278"/>
  <c r="BR53" i="278"/>
  <c r="BR11" i="278"/>
  <c r="BQ29" i="273"/>
  <c r="BQ30" i="273"/>
  <c r="BQ184" i="273"/>
  <c r="BR185" i="273"/>
  <c r="BR186" i="273"/>
  <c r="BR10" i="278"/>
  <c r="BR12" i="278"/>
  <c r="BR24" i="278"/>
  <c r="BR19" i="278"/>
  <c r="BR180" i="273"/>
  <c r="BR181" i="273"/>
  <c r="BR18" i="278"/>
  <c r="BR20" i="278"/>
  <c r="BR25" i="278"/>
  <c r="BR26" i="278"/>
  <c r="BR31" i="278"/>
  <c r="BR32" i="278"/>
  <c r="BR33" i="278"/>
  <c r="BR54" i="278"/>
  <c r="BR49" i="278"/>
  <c r="BR50" i="278"/>
  <c r="BR51" i="278"/>
  <c r="BR55" i="278"/>
  <c r="BR56" i="278"/>
  <c r="BR31" i="265"/>
  <c r="BR59" i="278"/>
  <c r="BR62" i="278"/>
  <c r="BR63" i="278"/>
  <c r="BR64" i="278"/>
  <c r="BS61" i="278"/>
  <c r="BS53" i="278"/>
  <c r="BS11" i="278"/>
  <c r="BR29" i="273"/>
  <c r="BR30" i="273"/>
  <c r="BR184" i="273"/>
  <c r="BS185" i="273"/>
  <c r="BS186" i="273"/>
  <c r="BS10" i="278"/>
  <c r="BS12" i="278"/>
  <c r="BS24" i="278"/>
  <c r="BS19" i="278"/>
  <c r="BS180" i="273"/>
  <c r="BS181" i="273"/>
  <c r="BS18" i="278"/>
  <c r="BS20" i="278"/>
  <c r="BS25" i="278"/>
  <c r="BS26" i="278"/>
  <c r="BS31" i="278"/>
  <c r="BS32" i="278"/>
  <c r="BS33" i="278"/>
  <c r="BS54" i="278"/>
  <c r="BS49" i="278"/>
  <c r="BS50" i="278"/>
  <c r="BS51" i="278"/>
  <c r="BS55" i="278"/>
  <c r="BS56" i="278"/>
  <c r="BS31" i="265"/>
  <c r="BS59" i="278"/>
  <c r="BS62" i="278"/>
  <c r="BS63" i="278"/>
  <c r="BS64" i="278"/>
  <c r="BT61" i="278"/>
  <c r="BT53" i="278"/>
  <c r="BT11" i="278"/>
  <c r="BS29" i="273"/>
  <c r="BS30" i="273"/>
  <c r="BS184" i="273"/>
  <c r="BT185" i="273"/>
  <c r="BT186" i="273"/>
  <c r="BT10" i="278"/>
  <c r="BT12" i="278"/>
  <c r="BT24" i="278"/>
  <c r="BT19" i="278"/>
  <c r="BT180" i="273"/>
  <c r="BT181" i="273"/>
  <c r="BT18" i="278"/>
  <c r="BT20" i="278"/>
  <c r="BT25" i="278"/>
  <c r="BT26" i="278"/>
  <c r="BT31" i="278"/>
  <c r="BT32" i="278"/>
  <c r="BT33" i="278"/>
  <c r="BT54" i="278"/>
  <c r="BT49" i="278"/>
  <c r="BT50" i="278"/>
  <c r="BT51" i="278"/>
  <c r="BT55" i="278"/>
  <c r="BT56" i="278"/>
  <c r="BT31" i="265"/>
  <c r="BT59" i="278"/>
  <c r="BT62" i="278"/>
  <c r="BT63" i="278"/>
  <c r="BT64" i="278"/>
  <c r="BU61" i="278"/>
  <c r="BU53" i="278"/>
  <c r="BU11" i="278"/>
  <c r="BT29" i="273"/>
  <c r="BT30" i="273"/>
  <c r="BT184" i="273"/>
  <c r="BU185" i="273"/>
  <c r="BU186" i="273"/>
  <c r="BU10" i="278"/>
  <c r="BU12" i="278"/>
  <c r="BU24" i="278"/>
  <c r="BU19" i="278"/>
  <c r="BU180" i="273"/>
  <c r="BU181" i="273"/>
  <c r="BU18" i="278"/>
  <c r="BU20" i="278"/>
  <c r="BU25" i="278"/>
  <c r="BU26" i="278"/>
  <c r="BU31" i="278"/>
  <c r="BU32" i="278"/>
  <c r="BU33" i="278"/>
  <c r="BU54" i="278"/>
  <c r="BU49" i="278"/>
  <c r="BU50" i="278"/>
  <c r="BU51" i="278"/>
  <c r="BU55" i="278"/>
  <c r="BU56" i="278"/>
  <c r="BU31" i="265"/>
  <c r="BU59" i="278"/>
  <c r="BU62" i="278"/>
  <c r="BU63" i="278"/>
  <c r="BU64" i="278"/>
  <c r="BV61" i="278"/>
  <c r="BV53" i="278"/>
  <c r="BV11" i="278"/>
  <c r="BU29" i="273"/>
  <c r="BU30" i="273"/>
  <c r="BU184" i="273"/>
  <c r="BV185" i="273"/>
  <c r="BV186" i="273"/>
  <c r="BV10" i="278"/>
  <c r="BV12" i="278"/>
  <c r="BV24" i="278"/>
  <c r="BV19" i="278"/>
  <c r="BV180" i="273"/>
  <c r="BV181" i="273"/>
  <c r="BV18" i="278"/>
  <c r="BV20" i="278"/>
  <c r="BV25" i="278"/>
  <c r="BV26" i="278"/>
  <c r="BV31" i="278"/>
  <c r="BV32" i="278"/>
  <c r="BV33" i="278"/>
  <c r="BV54" i="278"/>
  <c r="BV49" i="278"/>
  <c r="BV50" i="278"/>
  <c r="BV51" i="278"/>
  <c r="BV55" i="278"/>
  <c r="BV56" i="278"/>
  <c r="BV31" i="265"/>
  <c r="BV59" i="278"/>
  <c r="BV62" i="278"/>
  <c r="BV63" i="278"/>
  <c r="BV64" i="278"/>
  <c r="BW61" i="278"/>
  <c r="BW53" i="278"/>
  <c r="BW11" i="278"/>
  <c r="BV29" i="273"/>
  <c r="BV30" i="273"/>
  <c r="BV184" i="273"/>
  <c r="BW185" i="273"/>
  <c r="BW186" i="273"/>
  <c r="BW10" i="278"/>
  <c r="BW12" i="278"/>
  <c r="BW24" i="278"/>
  <c r="BW19" i="278"/>
  <c r="BW180" i="273"/>
  <c r="BW181" i="273"/>
  <c r="BW18" i="278"/>
  <c r="BW20" i="278"/>
  <c r="BW25" i="278"/>
  <c r="BW26" i="278"/>
  <c r="BW31" i="278"/>
  <c r="BW32" i="278"/>
  <c r="BW33" i="278"/>
  <c r="BW54" i="278"/>
  <c r="BW49" i="278"/>
  <c r="BW50" i="278"/>
  <c r="BW51" i="278"/>
  <c r="BW55" i="278"/>
  <c r="BW56" i="278"/>
  <c r="BW31" i="265"/>
  <c r="BW59" i="278"/>
  <c r="BW62" i="278"/>
  <c r="BW63" i="278"/>
  <c r="BW64" i="278"/>
  <c r="BX61" i="278"/>
  <c r="BX53" i="278"/>
  <c r="BX11" i="278"/>
  <c r="BW29" i="273"/>
  <c r="BW30" i="273"/>
  <c r="BW184" i="273"/>
  <c r="BX185" i="273"/>
  <c r="BX186" i="273"/>
  <c r="BX10" i="278"/>
  <c r="BX12" i="278"/>
  <c r="BX24" i="278"/>
  <c r="BX19" i="278"/>
  <c r="BX180" i="273"/>
  <c r="BX181" i="273"/>
  <c r="BX18" i="278"/>
  <c r="BX20" i="278"/>
  <c r="BX25" i="278"/>
  <c r="BX26" i="278"/>
  <c r="BX31" i="278"/>
  <c r="BX32" i="278"/>
  <c r="BX33" i="278"/>
  <c r="BX54" i="278"/>
  <c r="BX49" i="278"/>
  <c r="BX50" i="278"/>
  <c r="BX51" i="278"/>
  <c r="BX55" i="278"/>
  <c r="BX56" i="278"/>
  <c r="BX31" i="265"/>
  <c r="BX59" i="278"/>
  <c r="BX62" i="278"/>
  <c r="BX63" i="278"/>
  <c r="BX64" i="278"/>
  <c r="BY61" i="278"/>
  <c r="BY53" i="278"/>
  <c r="BY11" i="278"/>
  <c r="BX29" i="273"/>
  <c r="BX30" i="273"/>
  <c r="BX184" i="273"/>
  <c r="BY185" i="273"/>
  <c r="BY186" i="273"/>
  <c r="BY10" i="278"/>
  <c r="BY12" i="278"/>
  <c r="BY24" i="278"/>
  <c r="BY19" i="278"/>
  <c r="BY180" i="273"/>
  <c r="BY181" i="273"/>
  <c r="BY18" i="278"/>
  <c r="BY20" i="278"/>
  <c r="BY25" i="278"/>
  <c r="BY26" i="278"/>
  <c r="BY31" i="278"/>
  <c r="BY32" i="278"/>
  <c r="BY33" i="278"/>
  <c r="BY54" i="278"/>
  <c r="BY49" i="278"/>
  <c r="BY50" i="278"/>
  <c r="BY51" i="278"/>
  <c r="BY55" i="278"/>
  <c r="BY56" i="278"/>
  <c r="BY31" i="265"/>
  <c r="BY59" i="278"/>
  <c r="BY62" i="278"/>
  <c r="BY63" i="278"/>
  <c r="BY64" i="278"/>
  <c r="BZ61" i="278"/>
  <c r="BZ53" i="278"/>
  <c r="BZ11" i="278"/>
  <c r="BY29" i="273"/>
  <c r="BY30" i="273"/>
  <c r="BY184" i="273"/>
  <c r="BZ185" i="273"/>
  <c r="BZ186" i="273"/>
  <c r="BZ10" i="278"/>
  <c r="BZ12" i="278"/>
  <c r="BZ24" i="278"/>
  <c r="BZ19" i="278"/>
  <c r="BZ180" i="273"/>
  <c r="BZ181" i="273"/>
  <c r="BZ18" i="278"/>
  <c r="BZ20" i="278"/>
  <c r="BZ25" i="278"/>
  <c r="BZ26" i="278"/>
  <c r="BZ31" i="278"/>
  <c r="BZ32" i="278"/>
  <c r="BZ33" i="278"/>
  <c r="BZ54" i="278"/>
  <c r="BZ49" i="278"/>
  <c r="BZ50" i="278"/>
  <c r="BZ51" i="278"/>
  <c r="BZ55" i="278"/>
  <c r="BZ56" i="278"/>
  <c r="BZ31" i="265"/>
  <c r="BZ59" i="278"/>
  <c r="BZ62" i="278"/>
  <c r="BZ63" i="278"/>
  <c r="BZ64" i="278"/>
  <c r="CA61" i="278"/>
  <c r="CA53" i="278"/>
  <c r="CA11" i="278"/>
  <c r="BZ29" i="273"/>
  <c r="BZ30" i="273"/>
  <c r="BZ184" i="273"/>
  <c r="CA185" i="273"/>
  <c r="CA186" i="273"/>
  <c r="CA10" i="278"/>
  <c r="CA12" i="278"/>
  <c r="CA24" i="278"/>
  <c r="CA19" i="278"/>
  <c r="CA180" i="273"/>
  <c r="CA181" i="273"/>
  <c r="CA18" i="278"/>
  <c r="CA20" i="278"/>
  <c r="CA25" i="278"/>
  <c r="CA26" i="278"/>
  <c r="CA31" i="278"/>
  <c r="CA32" i="278"/>
  <c r="CA33" i="278"/>
  <c r="CA54" i="278"/>
  <c r="CA49" i="278"/>
  <c r="CA50" i="278"/>
  <c r="CA51" i="278"/>
  <c r="CA55" i="278"/>
  <c r="CA56" i="278"/>
  <c r="CA31" i="265"/>
  <c r="CA59" i="278"/>
  <c r="CA62" i="278"/>
  <c r="CA63" i="278"/>
  <c r="CA64" i="278"/>
  <c r="CB61" i="278"/>
  <c r="CB53" i="278"/>
  <c r="CB11" i="278"/>
  <c r="CA29" i="273"/>
  <c r="CA30" i="273"/>
  <c r="CA184" i="273"/>
  <c r="CB185" i="273"/>
  <c r="CB186" i="273"/>
  <c r="CB10" i="278"/>
  <c r="CB12" i="278"/>
  <c r="CB24" i="278"/>
  <c r="CB19" i="278"/>
  <c r="CB180" i="273"/>
  <c r="CB181" i="273"/>
  <c r="CB18" i="278"/>
  <c r="CB20" i="278"/>
  <c r="CB25" i="278"/>
  <c r="CB26" i="278"/>
  <c r="CB31" i="278"/>
  <c r="CB32" i="278"/>
  <c r="CB33" i="278"/>
  <c r="CB54" i="278"/>
  <c r="CB49" i="278"/>
  <c r="CB50" i="278"/>
  <c r="CB51" i="278"/>
  <c r="CB55" i="278"/>
  <c r="CB56" i="278"/>
  <c r="CB31" i="265"/>
  <c r="CB59" i="278"/>
  <c r="CB62" i="278"/>
  <c r="CB63" i="278"/>
  <c r="CB64" i="278"/>
  <c r="CC61" i="278"/>
  <c r="CC53" i="278"/>
  <c r="CC11" i="278"/>
  <c r="CB29" i="273"/>
  <c r="CB30" i="273"/>
  <c r="CB184" i="273"/>
  <c r="CC185" i="273"/>
  <c r="CC186" i="273"/>
  <c r="CC10" i="278"/>
  <c r="CC12" i="278"/>
  <c r="CC24" i="278"/>
  <c r="CC19" i="278"/>
  <c r="CC180" i="273"/>
  <c r="CC181" i="273"/>
  <c r="CC18" i="278"/>
  <c r="CC20" i="278"/>
  <c r="CC25" i="278"/>
  <c r="CC26" i="278"/>
  <c r="CC31" i="278"/>
  <c r="CC32" i="278"/>
  <c r="CC33" i="278"/>
  <c r="CC54" i="278"/>
  <c r="CC49" i="278"/>
  <c r="CC50" i="278"/>
  <c r="CC51" i="278"/>
  <c r="CC55" i="278"/>
  <c r="CC56" i="278"/>
  <c r="CC31" i="265"/>
  <c r="CC59" i="278"/>
  <c r="CC62" i="278"/>
  <c r="CC63" i="278"/>
  <c r="CC64" i="278"/>
  <c r="CD61" i="278"/>
  <c r="CD53" i="278"/>
  <c r="CD11" i="278"/>
  <c r="CC29" i="273"/>
  <c r="CC30" i="273"/>
  <c r="CC184" i="273"/>
  <c r="CD185" i="273"/>
  <c r="CD186" i="273"/>
  <c r="CD10" i="278"/>
  <c r="CD12" i="278"/>
  <c r="CD24" i="278"/>
  <c r="CD19" i="278"/>
  <c r="CD180" i="273"/>
  <c r="CD181" i="273"/>
  <c r="CD18" i="278"/>
  <c r="CD20" i="278"/>
  <c r="CD25" i="278"/>
  <c r="CD26" i="278"/>
  <c r="CD31" i="278"/>
  <c r="CD32" i="278"/>
  <c r="CD33" i="278"/>
  <c r="CD54" i="278"/>
  <c r="CD49" i="278"/>
  <c r="CD50" i="278"/>
  <c r="CD51" i="278"/>
  <c r="CD55" i="278"/>
  <c r="CD56" i="278"/>
  <c r="CD31" i="265"/>
  <c r="CD59" i="278"/>
  <c r="CD62" i="278"/>
  <c r="CD63" i="278"/>
  <c r="CD64" i="278"/>
  <c r="CE61" i="278"/>
  <c r="CE53" i="278"/>
  <c r="CE11" i="278"/>
  <c r="CD29" i="273"/>
  <c r="CD30" i="273"/>
  <c r="CD184" i="273"/>
  <c r="CE185" i="273"/>
  <c r="CE186" i="273"/>
  <c r="CE10" i="278"/>
  <c r="CE12" i="278"/>
  <c r="CE24" i="278"/>
  <c r="CE19" i="278"/>
  <c r="CE180" i="273"/>
  <c r="CE181" i="273"/>
  <c r="CE18" i="278"/>
  <c r="CE20" i="278"/>
  <c r="CE25" i="278"/>
  <c r="CE26" i="278"/>
  <c r="CE31" i="278"/>
  <c r="CE32" i="278"/>
  <c r="CE33" i="278"/>
  <c r="CE54" i="278"/>
  <c r="CE49" i="278"/>
  <c r="CE50" i="278"/>
  <c r="CE51" i="278"/>
  <c r="CE55" i="278"/>
  <c r="CE56" i="278"/>
  <c r="CE31" i="265"/>
  <c r="CE59" i="278"/>
  <c r="CE62" i="278"/>
  <c r="CE63" i="278"/>
  <c r="CE64" i="278"/>
  <c r="CF61" i="278"/>
  <c r="CF53" i="278"/>
  <c r="CF11" i="278"/>
  <c r="CE29" i="273"/>
  <c r="CE30" i="273"/>
  <c r="CE184" i="273"/>
  <c r="CF185" i="273"/>
  <c r="CF186" i="273"/>
  <c r="CF10" i="278"/>
  <c r="CF12" i="278"/>
  <c r="CF24" i="278"/>
  <c r="CF19" i="278"/>
  <c r="CF180" i="273"/>
  <c r="CF181" i="273"/>
  <c r="CF18" i="278"/>
  <c r="CF20" i="278"/>
  <c r="CF25" i="278"/>
  <c r="CF26" i="278"/>
  <c r="CF31" i="278"/>
  <c r="CF32" i="278"/>
  <c r="CF33" i="278"/>
  <c r="CF54" i="278"/>
  <c r="CF49" i="278"/>
  <c r="CF50" i="278"/>
  <c r="CF51" i="278"/>
  <c r="CF55" i="278"/>
  <c r="CF56" i="278"/>
  <c r="CF31" i="265"/>
  <c r="CF59" i="278"/>
  <c r="CF62" i="278"/>
  <c r="CF63" i="278"/>
  <c r="CF64" i="278"/>
  <c r="CG61" i="278"/>
  <c r="CG53" i="278"/>
  <c r="CG11" i="278"/>
  <c r="CF29" i="273"/>
  <c r="CF30" i="273"/>
  <c r="CF184" i="273"/>
  <c r="CG185" i="273"/>
  <c r="CG186" i="273"/>
  <c r="CG10" i="278"/>
  <c r="CG12" i="278"/>
  <c r="CG24" i="278"/>
  <c r="CG19" i="278"/>
  <c r="CG180" i="273"/>
  <c r="CG181" i="273"/>
  <c r="CG18" i="278"/>
  <c r="CG20" i="278"/>
  <c r="CG25" i="278"/>
  <c r="CG26" i="278"/>
  <c r="CG31" i="278"/>
  <c r="CG32" i="278"/>
  <c r="CG33" i="278"/>
  <c r="CG54" i="278"/>
  <c r="CG49" i="278"/>
  <c r="CG50" i="278"/>
  <c r="CG51" i="278"/>
  <c r="CG55" i="278"/>
  <c r="CG56" i="278"/>
  <c r="CG31" i="265"/>
  <c r="CG59" i="278"/>
  <c r="CG62" i="278"/>
  <c r="CG63" i="278"/>
  <c r="CG64" i="278"/>
  <c r="CH61" i="278"/>
  <c r="CH53" i="278"/>
  <c r="CH11" i="278"/>
  <c r="CG29" i="273"/>
  <c r="CG30" i="273"/>
  <c r="CG184" i="273"/>
  <c r="CH185" i="273"/>
  <c r="CH186" i="273"/>
  <c r="CH10" i="278"/>
  <c r="CH12" i="278"/>
  <c r="CH24" i="278"/>
  <c r="CH19" i="278"/>
  <c r="CH180" i="273"/>
  <c r="CH181" i="273"/>
  <c r="CH18" i="278"/>
  <c r="CH20" i="278"/>
  <c r="CH25" i="278"/>
  <c r="CH26" i="278"/>
  <c r="CH31" i="278"/>
  <c r="CH32" i="278"/>
  <c r="CH33" i="278"/>
  <c r="CH54" i="278"/>
  <c r="CH49" i="278"/>
  <c r="CH50" i="278"/>
  <c r="CH51" i="278"/>
  <c r="CH55" i="278"/>
  <c r="CH56" i="278"/>
  <c r="CH31" i="265"/>
  <c r="CH59" i="278"/>
  <c r="CH62" i="278"/>
  <c r="CH63" i="278"/>
  <c r="CH64" i="278"/>
  <c r="CI61" i="278"/>
  <c r="CI53" i="278"/>
  <c r="CI11" i="278"/>
  <c r="CH29" i="273"/>
  <c r="CH30" i="273"/>
  <c r="CH184" i="273"/>
  <c r="CI185" i="273"/>
  <c r="CI186" i="273"/>
  <c r="CI10" i="278"/>
  <c r="CI12" i="278"/>
  <c r="CI24" i="278"/>
  <c r="CI19" i="278"/>
  <c r="CI180" i="273"/>
  <c r="CI181" i="273"/>
  <c r="CI18" i="278"/>
  <c r="CI20" i="278"/>
  <c r="CI25" i="278"/>
  <c r="CI26" i="278"/>
  <c r="CI31" i="278"/>
  <c r="CI32" i="278"/>
  <c r="CI33" i="278"/>
  <c r="CI54" i="278"/>
  <c r="CI49" i="278"/>
  <c r="CI50" i="278"/>
  <c r="CI51" i="278"/>
  <c r="CI55" i="278"/>
  <c r="CI56" i="278"/>
  <c r="CI31" i="265"/>
  <c r="CI59" i="278"/>
  <c r="CI62" i="278"/>
  <c r="CI63" i="278"/>
  <c r="CI64" i="278"/>
  <c r="CJ61" i="278"/>
  <c r="CJ53" i="278"/>
  <c r="CJ11" i="278"/>
  <c r="CI29" i="273"/>
  <c r="CI30" i="273"/>
  <c r="CI184" i="273"/>
  <c r="CJ185" i="273"/>
  <c r="CJ186" i="273"/>
  <c r="CJ10" i="278"/>
  <c r="CJ12" i="278"/>
  <c r="CJ24" i="278"/>
  <c r="CJ19" i="278"/>
  <c r="CJ180" i="273"/>
  <c r="CJ181" i="273"/>
  <c r="CJ18" i="278"/>
  <c r="CJ20" i="278"/>
  <c r="CJ25" i="278"/>
  <c r="CJ26" i="278"/>
  <c r="CJ31" i="278"/>
  <c r="CJ32" i="278"/>
  <c r="CJ33" i="278"/>
  <c r="CJ54" i="278"/>
  <c r="CJ49" i="278"/>
  <c r="CJ50" i="278"/>
  <c r="CJ51" i="278"/>
  <c r="CJ55" i="278"/>
  <c r="CJ56" i="278"/>
  <c r="CJ31" i="265"/>
  <c r="CJ59" i="278"/>
  <c r="CJ62" i="278"/>
  <c r="CJ63" i="278"/>
  <c r="CJ64" i="278"/>
  <c r="CK61" i="278"/>
  <c r="CK53" i="278"/>
  <c r="CK11" i="278"/>
  <c r="CJ29" i="273"/>
  <c r="CJ30" i="273"/>
  <c r="CJ184" i="273"/>
  <c r="CK185" i="273"/>
  <c r="CK186" i="273"/>
  <c r="CK10" i="278"/>
  <c r="CK12" i="278"/>
  <c r="CK24" i="278"/>
  <c r="CK19" i="278"/>
  <c r="CK180" i="273"/>
  <c r="CK181" i="273"/>
  <c r="CK18" i="278"/>
  <c r="CK20" i="278"/>
  <c r="CK25" i="278"/>
  <c r="CK26" i="278"/>
  <c r="CK31" i="278"/>
  <c r="CK32" i="278"/>
  <c r="CK33" i="278"/>
  <c r="CK54" i="278"/>
  <c r="CK49" i="278"/>
  <c r="CK50" i="278"/>
  <c r="CK51" i="278"/>
  <c r="CK55" i="278"/>
  <c r="CK56" i="278"/>
  <c r="CK31" i="265"/>
  <c r="CK59" i="278"/>
  <c r="CK62" i="278"/>
  <c r="CK63" i="278"/>
  <c r="CK64" i="278"/>
  <c r="CL61" i="278"/>
  <c r="CL53" i="278"/>
  <c r="CL11" i="278"/>
  <c r="CK29" i="273"/>
  <c r="CK30" i="273"/>
  <c r="CK184" i="273"/>
  <c r="CL185" i="273"/>
  <c r="CL186" i="273"/>
  <c r="CL10" i="278"/>
  <c r="CL12" i="278"/>
  <c r="CL24" i="278"/>
  <c r="CL19" i="278"/>
  <c r="CL180" i="273"/>
  <c r="CL181" i="273"/>
  <c r="CL18" i="278"/>
  <c r="CL20" i="278"/>
  <c r="CL25" i="278"/>
  <c r="CL26" i="278"/>
  <c r="CL31" i="278"/>
  <c r="CL32" i="278"/>
  <c r="CL33" i="278"/>
  <c r="CL54" i="278"/>
  <c r="CL49" i="278"/>
  <c r="CL50" i="278"/>
  <c r="CL51" i="278"/>
  <c r="CL55" i="278"/>
  <c r="CL56" i="278"/>
  <c r="CL31" i="265"/>
  <c r="CL59" i="278"/>
  <c r="CL62" i="278"/>
  <c r="CL63" i="278"/>
  <c r="CL64" i="278"/>
  <c r="CM61" i="278"/>
  <c r="CM53" i="278"/>
  <c r="CM11" i="278"/>
  <c r="CL29" i="273"/>
  <c r="CL30" i="273"/>
  <c r="CL184" i="273"/>
  <c r="CM185" i="273"/>
  <c r="CM186" i="273"/>
  <c r="CM10" i="278"/>
  <c r="CM12" i="278"/>
  <c r="CM24" i="278"/>
  <c r="CM19" i="278"/>
  <c r="CM180" i="273"/>
  <c r="CM181" i="273"/>
  <c r="CM18" i="278"/>
  <c r="CM20" i="278"/>
  <c r="CM25" i="278"/>
  <c r="CM26" i="278"/>
  <c r="CM31" i="278"/>
  <c r="CM32" i="278"/>
  <c r="CM33" i="278"/>
  <c r="CM54" i="278"/>
  <c r="CM49" i="278"/>
  <c r="CM50" i="278"/>
  <c r="CM51" i="278"/>
  <c r="CM55" i="278"/>
  <c r="CM56" i="278"/>
  <c r="CM31" i="265"/>
  <c r="CM59" i="278"/>
  <c r="CM62" i="278"/>
  <c r="CM63" i="278"/>
  <c r="CM64" i="278"/>
  <c r="CN61" i="278"/>
  <c r="CN53" i="278"/>
  <c r="CN11" i="278"/>
  <c r="CM29" i="273"/>
  <c r="CM30" i="273"/>
  <c r="CM184" i="273"/>
  <c r="CN185" i="273"/>
  <c r="CN186" i="273"/>
  <c r="CN10" i="278"/>
  <c r="CN12" i="278"/>
  <c r="CN24" i="278"/>
  <c r="CN19" i="278"/>
  <c r="CN180" i="273"/>
  <c r="CN181" i="273"/>
  <c r="CN18" i="278"/>
  <c r="CN20" i="278"/>
  <c r="CN25" i="278"/>
  <c r="CN26" i="278"/>
  <c r="CN31" i="278"/>
  <c r="CN32" i="278"/>
  <c r="CN33" i="278"/>
  <c r="CN54" i="278"/>
  <c r="CN49" i="278"/>
  <c r="CN50" i="278"/>
  <c r="CN51" i="278"/>
  <c r="CN55" i="278"/>
  <c r="CN56" i="278"/>
  <c r="CN31" i="265"/>
  <c r="CN59" i="278"/>
  <c r="CN62" i="278"/>
  <c r="CN63" i="278"/>
  <c r="CN64" i="278"/>
  <c r="CO61" i="278"/>
  <c r="CO53" i="278"/>
  <c r="CO11" i="278"/>
  <c r="CN29" i="273"/>
  <c r="CN30" i="273"/>
  <c r="CN184" i="273"/>
  <c r="CO185" i="273"/>
  <c r="CO186" i="273"/>
  <c r="CO10" i="278"/>
  <c r="CO12" i="278"/>
  <c r="CO24" i="278"/>
  <c r="CO19" i="278"/>
  <c r="CO180" i="273"/>
  <c r="CO181" i="273"/>
  <c r="CO18" i="278"/>
  <c r="CO20" i="278"/>
  <c r="CO25" i="278"/>
  <c r="CO26" i="278"/>
  <c r="CO31" i="278"/>
  <c r="CO32" i="278"/>
  <c r="CO33" i="278"/>
  <c r="CO54" i="278"/>
  <c r="CO49" i="278"/>
  <c r="CO50" i="278"/>
  <c r="CO51" i="278"/>
  <c r="CO55" i="278"/>
  <c r="CO56" i="278"/>
  <c r="CO31" i="265"/>
  <c r="CO59" i="278"/>
  <c r="CO62" i="278"/>
  <c r="CO63" i="278"/>
  <c r="CO64" i="278"/>
  <c r="CP61" i="278"/>
  <c r="CP53" i="278"/>
  <c r="CP11" i="278"/>
  <c r="CO29" i="273"/>
  <c r="CO30" i="273"/>
  <c r="CO184" i="273"/>
  <c r="CP185" i="273"/>
  <c r="CP186" i="273"/>
  <c r="CP10" i="278"/>
  <c r="CP12" i="278"/>
  <c r="CP24" i="278"/>
  <c r="CP19" i="278"/>
  <c r="CP180" i="273"/>
  <c r="CP181" i="273"/>
  <c r="CP18" i="278"/>
  <c r="CP20" i="278"/>
  <c r="CP25" i="278"/>
  <c r="CP26" i="278"/>
  <c r="CP31" i="278"/>
  <c r="CP32" i="278"/>
  <c r="CP33" i="278"/>
  <c r="CP54" i="278"/>
  <c r="CP49" i="278"/>
  <c r="CP50" i="278"/>
  <c r="CP51" i="278"/>
  <c r="CP55" i="278"/>
  <c r="CP56" i="278"/>
  <c r="CP31" i="265"/>
  <c r="CP59" i="278"/>
  <c r="CP62" i="278"/>
  <c r="CP63" i="278"/>
  <c r="CP64" i="278"/>
  <c r="CQ61" i="278"/>
  <c r="CQ53" i="278"/>
  <c r="CQ11" i="278"/>
  <c r="CP29" i="273"/>
  <c r="CP30" i="273"/>
  <c r="CP184" i="273"/>
  <c r="CQ185" i="273"/>
  <c r="CQ186" i="273"/>
  <c r="CQ10" i="278"/>
  <c r="CQ12" i="278"/>
  <c r="CQ24" i="278"/>
  <c r="CQ19" i="278"/>
  <c r="CQ180" i="273"/>
  <c r="CQ181" i="273"/>
  <c r="CQ18" i="278"/>
  <c r="CQ20" i="278"/>
  <c r="CQ25" i="278"/>
  <c r="CQ26" i="278"/>
  <c r="CQ31" i="278"/>
  <c r="CQ32" i="278"/>
  <c r="CQ33" i="278"/>
  <c r="CQ54" i="278"/>
  <c r="CQ49" i="278"/>
  <c r="CQ50" i="278"/>
  <c r="CQ51" i="278"/>
  <c r="CQ55" i="278"/>
  <c r="CQ56" i="278"/>
  <c r="CQ31" i="265"/>
  <c r="CQ59" i="278"/>
  <c r="CQ62" i="278"/>
  <c r="CQ63" i="278"/>
  <c r="CQ64" i="278"/>
  <c r="CR61" i="278"/>
  <c r="CR53" i="278"/>
  <c r="CR11" i="278"/>
  <c r="CQ29" i="273"/>
  <c r="CQ30" i="273"/>
  <c r="CQ184" i="273"/>
  <c r="CR185" i="273"/>
  <c r="CR186" i="273"/>
  <c r="CR10" i="278"/>
  <c r="CR12" i="278"/>
  <c r="CR24" i="278"/>
  <c r="CR19" i="278"/>
  <c r="CR180" i="273"/>
  <c r="CR181" i="273"/>
  <c r="CR18" i="278"/>
  <c r="CR20" i="278"/>
  <c r="CR25" i="278"/>
  <c r="CR26" i="278"/>
  <c r="CR31" i="278"/>
  <c r="CR32" i="278"/>
  <c r="CR33" i="278"/>
  <c r="CR54" i="278"/>
  <c r="CR49" i="278"/>
  <c r="CR50" i="278"/>
  <c r="CR51" i="278"/>
  <c r="CR55" i="278"/>
  <c r="CR56" i="278"/>
  <c r="CR31" i="265"/>
  <c r="CR59" i="278"/>
  <c r="CR62" i="278"/>
  <c r="CR63" i="278"/>
  <c r="CR64" i="278"/>
  <c r="CS61" i="278"/>
  <c r="CS53" i="278"/>
  <c r="CS11" i="278"/>
  <c r="CR29" i="273"/>
  <c r="CR30" i="273"/>
  <c r="CR184" i="273"/>
  <c r="CS185" i="273"/>
  <c r="CS186" i="273"/>
  <c r="CS10" i="278"/>
  <c r="CS12" i="278"/>
  <c r="CS24" i="278"/>
  <c r="CS19" i="278"/>
  <c r="CS180" i="273"/>
  <c r="CS181" i="273"/>
  <c r="CS18" i="278"/>
  <c r="CS20" i="278"/>
  <c r="CS25" i="278"/>
  <c r="CS26" i="278"/>
  <c r="CS31" i="278"/>
  <c r="CS32" i="278"/>
  <c r="CS33" i="278"/>
  <c r="CS54" i="278"/>
  <c r="CS49" i="278"/>
  <c r="CS50" i="278"/>
  <c r="CS51" i="278"/>
  <c r="CS55" i="278"/>
  <c r="CS56" i="278"/>
  <c r="CS31" i="265"/>
  <c r="CS59" i="278"/>
  <c r="CS62" i="278"/>
  <c r="CS63" i="278"/>
  <c r="CS64" i="278"/>
  <c r="CT61" i="278"/>
  <c r="CT53" i="278"/>
  <c r="CT11" i="278"/>
  <c r="CS29" i="273"/>
  <c r="CS30" i="273"/>
  <c r="CS184" i="273"/>
  <c r="CT185" i="273"/>
  <c r="CT186" i="273"/>
  <c r="CT10" i="278"/>
  <c r="CT12" i="278"/>
  <c r="CT24" i="278"/>
  <c r="CT19" i="278"/>
  <c r="CT180" i="273"/>
  <c r="CT181" i="273"/>
  <c r="CT18" i="278"/>
  <c r="CT20" i="278"/>
  <c r="CT25" i="278"/>
  <c r="CT26" i="278"/>
  <c r="CT31" i="278"/>
  <c r="CT32" i="278"/>
  <c r="CT33" i="278"/>
  <c r="CT54" i="278"/>
  <c r="CT49" i="278"/>
  <c r="CT50" i="278"/>
  <c r="CT51" i="278"/>
  <c r="CT55" i="278"/>
  <c r="CT56" i="278"/>
  <c r="CT31" i="265"/>
  <c r="CT59" i="278"/>
  <c r="CT62" i="278"/>
  <c r="CT63" i="278"/>
  <c r="CT64" i="278"/>
  <c r="CU61" i="278"/>
  <c r="CU53" i="278"/>
  <c r="CU11" i="278"/>
  <c r="CT29" i="273"/>
  <c r="CT30" i="273"/>
  <c r="CT184" i="273"/>
  <c r="CU185" i="273"/>
  <c r="CU186" i="273"/>
  <c r="CU10" i="278"/>
  <c r="CU12" i="278"/>
  <c r="CU24" i="278"/>
  <c r="CU19" i="278"/>
  <c r="CU180" i="273"/>
  <c r="CU181" i="273"/>
  <c r="CU18" i="278"/>
  <c r="CU20" i="278"/>
  <c r="CU25" i="278"/>
  <c r="CU26" i="278"/>
  <c r="CU31" i="278"/>
  <c r="CU32" i="278"/>
  <c r="CU33" i="278"/>
  <c r="CU54" i="278"/>
  <c r="CU49" i="278"/>
  <c r="CU50" i="278"/>
  <c r="CU51" i="278"/>
  <c r="CU55" i="278"/>
  <c r="CU56" i="278"/>
  <c r="CU31" i="265"/>
  <c r="CU59" i="278"/>
  <c r="CU62" i="278"/>
  <c r="CU63" i="278"/>
  <c r="CU64" i="278"/>
  <c r="CV61" i="278"/>
  <c r="CV53" i="278"/>
  <c r="CV11" i="278"/>
  <c r="CU29" i="273"/>
  <c r="CU30" i="273"/>
  <c r="CU184" i="273"/>
  <c r="CV185" i="273"/>
  <c r="CV186" i="273"/>
  <c r="CV10" i="278"/>
  <c r="CV12" i="278"/>
  <c r="CV24" i="278"/>
  <c r="CV19" i="278"/>
  <c r="CV180" i="273"/>
  <c r="CV181" i="273"/>
  <c r="CV18" i="278"/>
  <c r="CV20" i="278"/>
  <c r="CV25" i="278"/>
  <c r="CV26" i="278"/>
  <c r="CV31" i="278"/>
  <c r="CV32" i="278"/>
  <c r="CV33" i="278"/>
  <c r="CV54" i="278"/>
  <c r="CV49" i="278"/>
  <c r="CV50" i="278"/>
  <c r="CV51" i="278"/>
  <c r="CV55" i="278"/>
  <c r="CV56" i="278"/>
  <c r="CV31" i="265"/>
  <c r="CV59" i="278"/>
  <c r="CV62" i="278"/>
  <c r="CV63" i="278"/>
  <c r="CV64" i="278"/>
  <c r="CW61" i="278"/>
  <c r="CW53" i="278"/>
  <c r="CW11" i="278"/>
  <c r="CV29" i="273"/>
  <c r="CV30" i="273"/>
  <c r="CV184" i="273"/>
  <c r="CW185" i="273"/>
  <c r="CW186" i="273"/>
  <c r="CW10" i="278"/>
  <c r="CW12" i="278"/>
  <c r="CW24" i="278"/>
  <c r="CW19" i="278"/>
  <c r="CW180" i="273"/>
  <c r="CW181" i="273"/>
  <c r="CW18" i="278"/>
  <c r="CW20" i="278"/>
  <c r="CW25" i="278"/>
  <c r="CW26" i="278"/>
  <c r="CW31" i="278"/>
  <c r="CW32" i="278"/>
  <c r="CW33" i="278"/>
  <c r="CW54" i="278"/>
  <c r="CW49" i="278"/>
  <c r="CW50" i="278"/>
  <c r="CW51" i="278"/>
  <c r="CW55" i="278"/>
  <c r="CW56" i="278"/>
  <c r="CW31" i="265"/>
  <c r="CW59" i="278"/>
  <c r="CW62" i="278"/>
  <c r="CW63" i="278"/>
  <c r="CW64" i="278"/>
  <c r="CX61" i="278"/>
  <c r="CX53" i="278"/>
  <c r="CX11" i="278"/>
  <c r="CW29" i="273"/>
  <c r="CW30" i="273"/>
  <c r="CW184" i="273"/>
  <c r="CX185" i="273"/>
  <c r="CX186" i="273"/>
  <c r="CX10" i="278"/>
  <c r="CX12" i="278"/>
  <c r="CX24" i="278"/>
  <c r="CX19" i="278"/>
  <c r="CX180" i="273"/>
  <c r="CX181" i="273"/>
  <c r="CX18" i="278"/>
  <c r="CX20" i="278"/>
  <c r="CX25" i="278"/>
  <c r="CX26" i="278"/>
  <c r="CX31" i="278"/>
  <c r="CX32" i="278"/>
  <c r="CX33" i="278"/>
  <c r="CX54" i="278"/>
  <c r="CX49" i="278"/>
  <c r="CX50" i="278"/>
  <c r="CX51" i="278"/>
  <c r="CX55" i="278"/>
  <c r="CX56" i="278"/>
  <c r="CX31" i="265"/>
  <c r="CX59" i="278"/>
  <c r="CX62" i="278"/>
  <c r="CX63" i="278"/>
  <c r="CX64" i="278"/>
  <c r="CY61" i="278"/>
  <c r="CY53" i="278"/>
  <c r="CY11" i="278"/>
  <c r="CX29" i="273"/>
  <c r="CX30" i="273"/>
  <c r="CX184" i="273"/>
  <c r="CY185" i="273"/>
  <c r="CY186" i="273"/>
  <c r="CY10" i="278"/>
  <c r="CY12" i="278"/>
  <c r="CY24" i="278"/>
  <c r="CY19" i="278"/>
  <c r="CY180" i="273"/>
  <c r="CY181" i="273"/>
  <c r="CY18" i="278"/>
  <c r="CY20" i="278"/>
  <c r="CY25" i="278"/>
  <c r="CY26" i="278"/>
  <c r="CY31" i="278"/>
  <c r="CY32" i="278"/>
  <c r="CY33" i="278"/>
  <c r="CY54" i="278"/>
  <c r="CY49" i="278"/>
  <c r="CY50" i="278"/>
  <c r="CY51" i="278"/>
  <c r="CY55" i="278"/>
  <c r="CY56" i="278"/>
  <c r="CY31" i="265"/>
  <c r="CY59" i="278"/>
  <c r="CY62" i="278"/>
  <c r="CY63" i="278"/>
  <c r="CY64" i="278"/>
  <c r="CZ61" i="278"/>
  <c r="CZ53" i="278"/>
  <c r="CZ11" i="278"/>
  <c r="CY29" i="273"/>
  <c r="CY30" i="273"/>
  <c r="CY184" i="273"/>
  <c r="CZ185" i="273"/>
  <c r="CZ186" i="273"/>
  <c r="CZ10" i="278"/>
  <c r="CZ12" i="278"/>
  <c r="CZ24" i="278"/>
  <c r="CZ19" i="278"/>
  <c r="CZ180" i="273"/>
  <c r="CZ181" i="273"/>
  <c r="CZ18" i="278"/>
  <c r="CZ20" i="278"/>
  <c r="CZ25" i="278"/>
  <c r="CZ26" i="278"/>
  <c r="CZ31" i="278"/>
  <c r="CZ32" i="278"/>
  <c r="CZ33" i="278"/>
  <c r="CZ54" i="278"/>
  <c r="CZ49" i="278"/>
  <c r="CZ50" i="278"/>
  <c r="CZ51" i="278"/>
  <c r="CZ55" i="278"/>
  <c r="CZ56" i="278"/>
  <c r="CZ31" i="265"/>
  <c r="CZ59" i="278"/>
  <c r="CZ62" i="278"/>
  <c r="CZ63" i="278"/>
  <c r="CZ64" i="278"/>
  <c r="DA61" i="278"/>
  <c r="DA53" i="278"/>
  <c r="DA11" i="278"/>
  <c r="CZ29" i="273"/>
  <c r="CZ30" i="273"/>
  <c r="CZ184" i="273"/>
  <c r="DA185" i="273"/>
  <c r="DA186" i="273"/>
  <c r="DA10" i="278"/>
  <c r="DA12" i="278"/>
  <c r="DA24" i="278"/>
  <c r="DA19" i="278"/>
  <c r="DA180" i="273"/>
  <c r="DA181" i="273"/>
  <c r="DA18" i="278"/>
  <c r="DA20" i="278"/>
  <c r="DA25" i="278"/>
  <c r="DA26" i="278"/>
  <c r="DA31" i="278"/>
  <c r="DA32" i="278"/>
  <c r="DA33" i="278"/>
  <c r="DA54" i="278"/>
  <c r="DA49" i="278"/>
  <c r="DA50" i="278"/>
  <c r="DA51" i="278"/>
  <c r="DA55" i="278"/>
  <c r="DA56" i="278"/>
  <c r="DA31" i="265"/>
  <c r="DA59" i="278"/>
  <c r="DA62" i="278"/>
  <c r="DA63" i="278"/>
  <c r="DA64" i="278"/>
  <c r="DB61" i="278"/>
  <c r="DB53" i="278"/>
  <c r="DB11" i="278"/>
  <c r="DA29" i="273"/>
  <c r="DA30" i="273"/>
  <c r="DA184" i="273"/>
  <c r="DB185" i="273"/>
  <c r="DB186" i="273"/>
  <c r="DB10" i="278"/>
  <c r="DB12" i="278"/>
  <c r="DB24" i="278"/>
  <c r="DB19" i="278"/>
  <c r="DB180" i="273"/>
  <c r="DB181" i="273"/>
  <c r="DB18" i="278"/>
  <c r="DB20" i="278"/>
  <c r="DB25" i="278"/>
  <c r="DB26" i="278"/>
  <c r="DB31" i="278"/>
  <c r="DB32" i="278"/>
  <c r="DB33" i="278"/>
  <c r="DB54" i="278"/>
  <c r="DB49" i="278"/>
  <c r="DB50" i="278"/>
  <c r="DB51" i="278"/>
  <c r="DB55" i="278"/>
  <c r="DB56" i="278"/>
  <c r="DB31" i="265"/>
  <c r="DB59" i="278"/>
  <c r="DB62" i="278"/>
  <c r="DB63" i="278"/>
  <c r="DB64" i="278"/>
  <c r="DC61" i="278"/>
  <c r="DC53" i="278"/>
  <c r="DC11" i="278"/>
  <c r="DB29" i="273"/>
  <c r="DB30" i="273"/>
  <c r="DB184" i="273"/>
  <c r="DC185" i="273"/>
  <c r="DC186" i="273"/>
  <c r="DC10" i="278"/>
  <c r="DC12" i="278"/>
  <c r="DC24" i="278"/>
  <c r="DC19" i="278"/>
  <c r="DC180" i="273"/>
  <c r="DC181" i="273"/>
  <c r="DC18" i="278"/>
  <c r="DC20" i="278"/>
  <c r="DC25" i="278"/>
  <c r="DC26" i="278"/>
  <c r="DC31" i="278"/>
  <c r="DC32" i="278"/>
  <c r="DC33" i="278"/>
  <c r="DC54" i="278"/>
  <c r="DC49" i="278"/>
  <c r="DC50" i="278"/>
  <c r="DC51" i="278"/>
  <c r="DC55" i="278"/>
  <c r="DC56" i="278"/>
  <c r="DC31" i="265"/>
  <c r="DC59" i="278"/>
  <c r="DC62" i="278"/>
  <c r="DC63" i="278"/>
  <c r="DC64" i="278"/>
  <c r="DD61" i="278"/>
  <c r="DD53" i="278"/>
  <c r="DD11" i="278"/>
  <c r="DC29" i="273"/>
  <c r="DC30" i="273"/>
  <c r="DC184" i="273"/>
  <c r="DD185" i="273"/>
  <c r="DD186" i="273"/>
  <c r="DD10" i="278"/>
  <c r="DD12" i="278"/>
  <c r="DD24" i="278"/>
  <c r="DD19" i="278"/>
  <c r="DD180" i="273"/>
  <c r="DD181" i="273"/>
  <c r="DD18" i="278"/>
  <c r="DD20" i="278"/>
  <c r="DD25" i="278"/>
  <c r="DD26" i="278"/>
  <c r="DD31" i="278"/>
  <c r="DD32" i="278"/>
  <c r="DD33" i="278"/>
  <c r="DD54" i="278"/>
  <c r="DD49" i="278"/>
  <c r="DD50" i="278"/>
  <c r="DD51" i="278"/>
  <c r="DD55" i="278"/>
  <c r="DD56" i="278"/>
  <c r="DD31" i="265"/>
  <c r="DD59" i="278"/>
  <c r="DD62" i="278"/>
  <c r="DD63" i="278"/>
  <c r="DD64" i="278"/>
  <c r="DE61" i="278"/>
  <c r="DE53" i="278"/>
  <c r="DE11" i="278"/>
  <c r="DD29" i="273"/>
  <c r="DD30" i="273"/>
  <c r="DD184" i="273"/>
  <c r="DE185" i="273"/>
  <c r="DE186" i="273"/>
  <c r="DE10" i="278"/>
  <c r="DE12" i="278"/>
  <c r="DE24" i="278"/>
  <c r="DE19" i="278"/>
  <c r="DE180" i="273"/>
  <c r="DE181" i="273"/>
  <c r="DE18" i="278"/>
  <c r="DE20" i="278"/>
  <c r="DE25" i="278"/>
  <c r="DE26" i="278"/>
  <c r="DE31" i="278"/>
  <c r="DE32" i="278"/>
  <c r="DE33" i="278"/>
  <c r="DE54" i="278"/>
  <c r="DE49" i="278"/>
  <c r="DE50" i="278"/>
  <c r="DE51" i="278"/>
  <c r="DE55" i="278"/>
  <c r="DE56" i="278"/>
  <c r="DE31" i="265"/>
  <c r="DE59" i="278"/>
  <c r="DE62" i="278"/>
  <c r="DE63" i="278"/>
  <c r="DE64" i="278"/>
  <c r="DF61" i="278"/>
  <c r="DF53" i="278"/>
  <c r="DF11" i="278"/>
  <c r="DE29" i="273"/>
  <c r="DE30" i="273"/>
  <c r="DE184" i="273"/>
  <c r="DF185" i="273"/>
  <c r="DF186" i="273"/>
  <c r="DF10" i="278"/>
  <c r="DF12" i="278"/>
  <c r="DF24" i="278"/>
  <c r="DF19" i="278"/>
  <c r="DF180" i="273"/>
  <c r="DF181" i="273"/>
  <c r="DF18" i="278"/>
  <c r="DF20" i="278"/>
  <c r="DF25" i="278"/>
  <c r="DF26" i="278"/>
  <c r="DF31" i="278"/>
  <c r="DF32" i="278"/>
  <c r="DF33" i="278"/>
  <c r="DF54" i="278"/>
  <c r="DF49" i="278"/>
  <c r="DF50" i="278"/>
  <c r="DF51" i="278"/>
  <c r="DF55" i="278"/>
  <c r="DF56" i="278"/>
  <c r="DF31" i="265"/>
  <c r="DF59" i="278"/>
  <c r="DF62" i="278"/>
  <c r="DF63" i="278"/>
  <c r="DF64" i="278"/>
  <c r="DG61" i="278"/>
  <c r="DG53" i="278"/>
  <c r="DG11" i="278"/>
  <c r="DF29" i="273"/>
  <c r="DF30" i="273"/>
  <c r="DF184" i="273"/>
  <c r="DG185" i="273"/>
  <c r="DG186" i="273"/>
  <c r="DG10" i="278"/>
  <c r="DG12" i="278"/>
  <c r="DG24" i="278"/>
  <c r="DG19" i="278"/>
  <c r="DG180" i="273"/>
  <c r="DG181" i="273"/>
  <c r="DG18" i="278"/>
  <c r="DG20" i="278"/>
  <c r="DG25" i="278"/>
  <c r="DG26" i="278"/>
  <c r="DG31" i="278"/>
  <c r="DG32" i="278"/>
  <c r="DG33" i="278"/>
  <c r="DG54" i="278"/>
  <c r="DG49" i="278"/>
  <c r="DG50" i="278"/>
  <c r="DG51" i="278"/>
  <c r="DG55" i="278"/>
  <c r="DG56" i="278"/>
  <c r="DG31" i="265"/>
  <c r="DG59" i="278"/>
  <c r="DG62" i="278"/>
  <c r="DG63" i="278"/>
  <c r="DG64" i="278"/>
  <c r="DH61" i="278"/>
  <c r="DH53" i="278"/>
  <c r="DH11" i="278"/>
  <c r="DG29" i="273"/>
  <c r="DG30" i="273"/>
  <c r="DG184" i="273"/>
  <c r="DH185" i="273"/>
  <c r="DH186" i="273"/>
  <c r="DH10" i="278"/>
  <c r="DH12" i="278"/>
  <c r="DH24" i="278"/>
  <c r="DH19" i="278"/>
  <c r="DH180" i="273"/>
  <c r="DH181" i="273"/>
  <c r="DH18" i="278"/>
  <c r="DH20" i="278"/>
  <c r="DH25" i="278"/>
  <c r="DH26" i="278"/>
  <c r="DH31" i="278"/>
  <c r="DH32" i="278"/>
  <c r="DH33" i="278"/>
  <c r="DH54" i="278"/>
  <c r="DH49" i="278"/>
  <c r="DH50" i="278"/>
  <c r="DH51" i="278"/>
  <c r="DH55" i="278"/>
  <c r="DH56" i="278"/>
  <c r="DH31" i="265"/>
  <c r="DH59" i="278"/>
  <c r="DH62" i="278"/>
  <c r="DH63" i="278"/>
  <c r="DH64" i="278"/>
  <c r="DI61" i="278"/>
  <c r="DI53" i="278"/>
  <c r="DI11" i="278"/>
  <c r="DH29" i="273"/>
  <c r="DH30" i="273"/>
  <c r="DH184" i="273"/>
  <c r="DI185" i="273"/>
  <c r="DI186" i="273"/>
  <c r="DI10" i="278"/>
  <c r="DI12" i="278"/>
  <c r="DI24" i="278"/>
  <c r="DI19" i="278"/>
  <c r="DI180" i="273"/>
  <c r="DI181" i="273"/>
  <c r="DI18" i="278"/>
  <c r="DI20" i="278"/>
  <c r="DI25" i="278"/>
  <c r="DI26" i="278"/>
  <c r="DI31" i="278"/>
  <c r="DI32" i="278"/>
  <c r="DI33" i="278"/>
  <c r="DI54" i="278"/>
  <c r="DI49" i="278"/>
  <c r="DI50" i="278"/>
  <c r="DI51" i="278"/>
  <c r="DI55" i="278"/>
  <c r="DI56" i="278"/>
  <c r="DI31" i="265"/>
  <c r="DI59" i="278"/>
  <c r="DI62" i="278"/>
  <c r="DI63" i="278"/>
  <c r="DI64" i="278"/>
  <c r="DJ61" i="278"/>
  <c r="DJ53" i="278"/>
  <c r="DJ11" i="278"/>
  <c r="DI29" i="273"/>
  <c r="DI30" i="273"/>
  <c r="DI184" i="273"/>
  <c r="DJ185" i="273"/>
  <c r="DJ186" i="273"/>
  <c r="DJ10" i="278"/>
  <c r="DJ12" i="278"/>
  <c r="DJ24" i="278"/>
  <c r="DJ19" i="278"/>
  <c r="DJ180" i="273"/>
  <c r="DJ181" i="273"/>
  <c r="DJ18" i="278"/>
  <c r="DJ20" i="278"/>
  <c r="DJ25" i="278"/>
  <c r="DJ26" i="278"/>
  <c r="DJ31" i="278"/>
  <c r="DJ32" i="278"/>
  <c r="DJ33" i="278"/>
  <c r="DJ54" i="278"/>
  <c r="DJ49" i="278"/>
  <c r="DJ50" i="278"/>
  <c r="DJ51" i="278"/>
  <c r="DJ55" i="278"/>
  <c r="DJ56" i="278"/>
  <c r="DJ31" i="265"/>
  <c r="DJ59" i="278"/>
  <c r="DJ62" i="278"/>
  <c r="DJ63" i="278"/>
  <c r="DJ64" i="278"/>
  <c r="DK61" i="278"/>
  <c r="DK53" i="278"/>
  <c r="DK11" i="278"/>
  <c r="DJ29" i="273"/>
  <c r="DJ30" i="273"/>
  <c r="DJ184" i="273"/>
  <c r="DK185" i="273"/>
  <c r="DK186" i="273"/>
  <c r="DK10" i="278"/>
  <c r="DK12" i="278"/>
  <c r="DK24" i="278"/>
  <c r="DK19" i="278"/>
  <c r="DK180" i="273"/>
  <c r="DK181" i="273"/>
  <c r="DK18" i="278"/>
  <c r="DK20" i="278"/>
  <c r="DK25" i="278"/>
  <c r="DK26" i="278"/>
  <c r="DK31" i="278"/>
  <c r="DK32" i="278"/>
  <c r="DK33" i="278"/>
  <c r="DK54" i="278"/>
  <c r="DK49" i="278"/>
  <c r="DK50" i="278"/>
  <c r="DK51" i="278"/>
  <c r="DK55" i="278"/>
  <c r="DK56" i="278"/>
  <c r="DK31" i="265"/>
  <c r="DK59" i="278"/>
  <c r="DK62" i="278"/>
  <c r="DK63" i="278"/>
  <c r="DK64" i="278"/>
  <c r="DL61" i="278"/>
  <c r="DL53" i="278"/>
  <c r="DL11" i="278"/>
  <c r="DK29" i="273"/>
  <c r="DK30" i="273"/>
  <c r="DK184" i="273"/>
  <c r="DL185" i="273"/>
  <c r="DL186" i="273"/>
  <c r="DL10" i="278"/>
  <c r="DL12" i="278"/>
  <c r="DL24" i="278"/>
  <c r="DL19" i="278"/>
  <c r="DL180" i="273"/>
  <c r="DL181" i="273"/>
  <c r="DL18" i="278"/>
  <c r="DL20" i="278"/>
  <c r="DL25" i="278"/>
  <c r="DL26" i="278"/>
  <c r="DL31" i="278"/>
  <c r="DL32" i="278"/>
  <c r="DL33" i="278"/>
  <c r="DL54" i="278"/>
  <c r="DL49" i="278"/>
  <c r="DL50" i="278"/>
  <c r="DL51" i="278"/>
  <c r="DL55" i="278"/>
  <c r="DL56" i="278"/>
  <c r="DL31" i="265"/>
  <c r="DL59" i="278"/>
  <c r="DL62" i="278"/>
  <c r="DL63" i="278"/>
  <c r="DL64" i="278"/>
  <c r="DM61" i="278"/>
  <c r="DM53" i="278"/>
  <c r="DM11" i="278"/>
  <c r="DL29" i="273"/>
  <c r="DL30" i="273"/>
  <c r="DL184" i="273"/>
  <c r="DM185" i="273"/>
  <c r="DM186" i="273"/>
  <c r="DM10" i="278"/>
  <c r="DM12" i="278"/>
  <c r="DM24" i="278"/>
  <c r="DM19" i="278"/>
  <c r="DM180" i="273"/>
  <c r="DM181" i="273"/>
  <c r="DM18" i="278"/>
  <c r="DM20" i="278"/>
  <c r="DM25" i="278"/>
  <c r="DM26" i="278"/>
  <c r="DM31" i="278"/>
  <c r="DM32" i="278"/>
  <c r="DM33" i="278"/>
  <c r="DM54" i="278"/>
  <c r="DM49" i="278"/>
  <c r="DM50" i="278"/>
  <c r="DM51" i="278"/>
  <c r="DM55" i="278"/>
  <c r="DM56" i="278"/>
  <c r="DM31" i="265"/>
  <c r="DM59" i="278"/>
  <c r="DM62" i="278"/>
  <c r="DM63" i="278"/>
  <c r="DM64" i="278"/>
  <c r="DN61" i="278"/>
  <c r="DN53" i="278"/>
  <c r="DN11" i="278"/>
  <c r="DM29" i="273"/>
  <c r="DM30" i="273"/>
  <c r="DM184" i="273"/>
  <c r="DN185" i="273"/>
  <c r="DN186" i="273"/>
  <c r="DN10" i="278"/>
  <c r="DN12" i="278"/>
  <c r="DN24" i="278"/>
  <c r="DN19" i="278"/>
  <c r="DN180" i="273"/>
  <c r="DN181" i="273"/>
  <c r="DN18" i="278"/>
  <c r="DN20" i="278"/>
  <c r="DN25" i="278"/>
  <c r="DN26" i="278"/>
  <c r="DN31" i="278"/>
  <c r="DN32" i="278"/>
  <c r="DN33" i="278"/>
  <c r="DN54" i="278"/>
  <c r="DN49" i="278"/>
  <c r="DN50" i="278"/>
  <c r="DN51" i="278"/>
  <c r="DN55" i="278"/>
  <c r="DN56" i="278"/>
  <c r="DN31" i="265"/>
  <c r="DN59" i="278"/>
  <c r="DN62" i="278"/>
  <c r="DN63" i="278"/>
  <c r="DN64" i="278"/>
  <c r="DO61" i="278"/>
  <c r="DO53" i="278"/>
  <c r="DO11" i="278"/>
  <c r="DO12" i="278"/>
  <c r="DO24" i="278"/>
  <c r="DO19" i="278"/>
  <c r="DO20" i="278"/>
  <c r="DO25" i="278"/>
  <c r="DO26" i="278"/>
  <c r="DO31" i="278"/>
  <c r="DO32" i="278"/>
  <c r="DO33" i="278"/>
  <c r="DO54" i="278"/>
  <c r="DO49" i="278"/>
  <c r="DO50" i="278"/>
  <c r="DO51" i="278"/>
  <c r="DO55" i="278"/>
  <c r="DO56" i="278"/>
  <c r="DO31" i="265"/>
  <c r="DO59" i="278"/>
  <c r="DO62" i="278"/>
  <c r="DO63" i="278"/>
  <c r="DO64" i="278"/>
  <c r="DP61" i="278"/>
  <c r="DP53" i="278"/>
  <c r="DP11" i="278"/>
  <c r="DP12" i="278"/>
  <c r="DP24" i="278"/>
  <c r="DP19" i="278"/>
  <c r="DP20" i="278"/>
  <c r="DP25" i="278"/>
  <c r="DP26" i="278"/>
  <c r="DP31" i="278"/>
  <c r="DP32" i="278"/>
  <c r="DP33" i="278"/>
  <c r="DP54" i="278"/>
  <c r="DP49" i="278"/>
  <c r="DP50" i="278"/>
  <c r="DP51" i="278"/>
  <c r="DP55" i="278"/>
  <c r="DP56" i="278"/>
  <c r="DP31" i="265"/>
  <c r="DP59" i="278"/>
  <c r="DP62" i="278"/>
  <c r="DP63" i="278"/>
  <c r="DP64" i="278"/>
  <c r="DQ61" i="278"/>
  <c r="DQ53" i="278"/>
  <c r="DQ11" i="278"/>
  <c r="DQ12" i="278"/>
  <c r="DQ24" i="278"/>
  <c r="DQ19" i="278"/>
  <c r="DQ20" i="278"/>
  <c r="DQ25" i="278"/>
  <c r="DQ26" i="278"/>
  <c r="DQ31" i="278"/>
  <c r="DQ32" i="278"/>
  <c r="DQ33" i="278"/>
  <c r="DQ54" i="278"/>
  <c r="DQ49" i="278"/>
  <c r="DQ50" i="278"/>
  <c r="DQ51" i="278"/>
  <c r="DQ55" i="278"/>
  <c r="DQ56" i="278"/>
  <c r="DQ31" i="265"/>
  <c r="DQ59" i="278"/>
  <c r="DQ62" i="278"/>
  <c r="DQ63" i="278"/>
  <c r="DQ64" i="278"/>
  <c r="DR61" i="278"/>
  <c r="DR53" i="278"/>
  <c r="DR11" i="278"/>
  <c r="DR12" i="278"/>
  <c r="DR24" i="278"/>
  <c r="DR19" i="278"/>
  <c r="DR20" i="278"/>
  <c r="DR25" i="278"/>
  <c r="DR26" i="278"/>
  <c r="DR31" i="278"/>
  <c r="DR32" i="278"/>
  <c r="DR33" i="278"/>
  <c r="DR54" i="278"/>
  <c r="DR49" i="278"/>
  <c r="DR50" i="278"/>
  <c r="DR51" i="278"/>
  <c r="DR55" i="278"/>
  <c r="DR56" i="278"/>
  <c r="DR31" i="265"/>
  <c r="DR59" i="278"/>
  <c r="DR62" i="278"/>
  <c r="DR63" i="278"/>
  <c r="DR64" i="278"/>
  <c r="DS61" i="278"/>
  <c r="DS53" i="278"/>
  <c r="DS11" i="278"/>
  <c r="DS12" i="278"/>
  <c r="DS24" i="278"/>
  <c r="DS19" i="278"/>
  <c r="DS20" i="278"/>
  <c r="DS25" i="278"/>
  <c r="DS26" i="278"/>
  <c r="DS31" i="278"/>
  <c r="DS32" i="278"/>
  <c r="DS33" i="278"/>
  <c r="DS54" i="278"/>
  <c r="DS49" i="278"/>
  <c r="DS50" i="278"/>
  <c r="DS51" i="278"/>
  <c r="DS55" i="278"/>
  <c r="DS56" i="278"/>
  <c r="DS31" i="265"/>
  <c r="DS59" i="278"/>
  <c r="DS62" i="278"/>
  <c r="DS63" i="278"/>
  <c r="DS64" i="278"/>
  <c r="DT61" i="278"/>
  <c r="DT53" i="278"/>
  <c r="DT11" i="278"/>
  <c r="DT12" i="278"/>
  <c r="DT24" i="278"/>
  <c r="DT19" i="278"/>
  <c r="DT20" i="278"/>
  <c r="DT25" i="278"/>
  <c r="DT26" i="278"/>
  <c r="DT31" i="278"/>
  <c r="DT32" i="278"/>
  <c r="DT33" i="278"/>
  <c r="DT54" i="278"/>
  <c r="DT49" i="278"/>
  <c r="DT50" i="278"/>
  <c r="DT51" i="278"/>
  <c r="DT55" i="278"/>
  <c r="DT56" i="278"/>
  <c r="DT31" i="265"/>
  <c r="DT59" i="278"/>
  <c r="DT62" i="278"/>
  <c r="DT63" i="278"/>
  <c r="DT64" i="278"/>
  <c r="DU61" i="278"/>
  <c r="DU53" i="278"/>
  <c r="DU11" i="278"/>
  <c r="DU12" i="278"/>
  <c r="DU24" i="278"/>
  <c r="DU19" i="278"/>
  <c r="DU20" i="278"/>
  <c r="DU25" i="278"/>
  <c r="DU26" i="278"/>
  <c r="DU31" i="278"/>
  <c r="DU32" i="278"/>
  <c r="DU33" i="278"/>
  <c r="DU54" i="278"/>
  <c r="DU49" i="278"/>
  <c r="DU50" i="278"/>
  <c r="DU51" i="278"/>
  <c r="DU55" i="278"/>
  <c r="DU56" i="278"/>
  <c r="DU31" i="265"/>
  <c r="DU59" i="278"/>
  <c r="DU62" i="278"/>
  <c r="DU63" i="278"/>
  <c r="DU64" i="278"/>
  <c r="DV61" i="278"/>
  <c r="DV53" i="278"/>
  <c r="DV11" i="278"/>
  <c r="DV12" i="278"/>
  <c r="DV24" i="278"/>
  <c r="DV19" i="278"/>
  <c r="DV20" i="278"/>
  <c r="DV25" i="278"/>
  <c r="DV26" i="278"/>
  <c r="DV31" i="278"/>
  <c r="DV32" i="278"/>
  <c r="DV33" i="278"/>
  <c r="DV54" i="278"/>
  <c r="DV49" i="278"/>
  <c r="DV50" i="278"/>
  <c r="DV51" i="278"/>
  <c r="DV55" i="278"/>
  <c r="DV56" i="278"/>
  <c r="DV31" i="265"/>
  <c r="DV59" i="278"/>
  <c r="DV62" i="278"/>
  <c r="DV63" i="278"/>
  <c r="DV64" i="278"/>
  <c r="DW61" i="278"/>
  <c r="DW53" i="278"/>
  <c r="DW11" i="278"/>
  <c r="DW12" i="278"/>
  <c r="DW24" i="278"/>
  <c r="DW19" i="278"/>
  <c r="DW20" i="278"/>
  <c r="DW25" i="278"/>
  <c r="DW26" i="278"/>
  <c r="DW31" i="278"/>
  <c r="DW32" i="278"/>
  <c r="DW33" i="278"/>
  <c r="DW54" i="278"/>
  <c r="DW49" i="278"/>
  <c r="DW50" i="278"/>
  <c r="DW51" i="278"/>
  <c r="DW55" i="278"/>
  <c r="DW56" i="278"/>
  <c r="DW31" i="265"/>
  <c r="DW59" i="278"/>
  <c r="DW62" i="278"/>
  <c r="DW63" i="278"/>
  <c r="DW64" i="278"/>
  <c r="DX61" i="278"/>
  <c r="DX53" i="278"/>
  <c r="DX11" i="278"/>
  <c r="DX12" i="278"/>
  <c r="DX24" i="278"/>
  <c r="DX19" i="278"/>
  <c r="DX20" i="278"/>
  <c r="DX25" i="278"/>
  <c r="DX26" i="278"/>
  <c r="DX31" i="278"/>
  <c r="DX32" i="278"/>
  <c r="DX33" i="278"/>
  <c r="DX54" i="278"/>
  <c r="DX49" i="278"/>
  <c r="DX50" i="278"/>
  <c r="DX51" i="278"/>
  <c r="DX55" i="278"/>
  <c r="DX56" i="278"/>
  <c r="DX31" i="265"/>
  <c r="DX59" i="278"/>
  <c r="DX62" i="278"/>
  <c r="DX63" i="278"/>
  <c r="DX64" i="278"/>
  <c r="DY61" i="278"/>
  <c r="DY53" i="278"/>
  <c r="DY11" i="278"/>
  <c r="DY12" i="278"/>
  <c r="DY24" i="278"/>
  <c r="DY19" i="278"/>
  <c r="DY20" i="278"/>
  <c r="DY25" i="278"/>
  <c r="DY26" i="278"/>
  <c r="DY31" i="278"/>
  <c r="DY32" i="278"/>
  <c r="DY33" i="278"/>
  <c r="DY54" i="278"/>
  <c r="DY49" i="278"/>
  <c r="DY50" i="278"/>
  <c r="DY51" i="278"/>
  <c r="DY55" i="278"/>
  <c r="DY56" i="278"/>
  <c r="DY31" i="265"/>
  <c r="DY59" i="278"/>
  <c r="DY62" i="278"/>
  <c r="DY63" i="278"/>
  <c r="DY64" i="278"/>
  <c r="DZ61" i="278"/>
  <c r="DZ53" i="278"/>
  <c r="DZ11" i="278"/>
  <c r="DZ12" i="278"/>
  <c r="DZ24" i="278"/>
  <c r="DZ19" i="278"/>
  <c r="DZ20" i="278"/>
  <c r="DZ25" i="278"/>
  <c r="DZ26" i="278"/>
  <c r="DZ31" i="278"/>
  <c r="DZ32" i="278"/>
  <c r="DZ33" i="278"/>
  <c r="DZ54" i="278"/>
  <c r="DZ49" i="278"/>
  <c r="DZ50" i="278"/>
  <c r="DZ51" i="278"/>
  <c r="DZ55" i="278"/>
  <c r="DZ56" i="278"/>
  <c r="DZ31" i="265"/>
  <c r="DZ59" i="278"/>
  <c r="DZ62" i="278"/>
  <c r="DZ63" i="278"/>
  <c r="DZ64" i="278"/>
  <c r="EA61" i="278"/>
  <c r="EA53" i="278"/>
  <c r="EA11" i="278"/>
  <c r="EA12" i="278"/>
  <c r="EA24" i="278"/>
  <c r="EA19" i="278"/>
  <c r="EA20" i="278"/>
  <c r="EA25" i="278"/>
  <c r="EA26" i="278"/>
  <c r="EA31" i="278"/>
  <c r="EA32" i="278"/>
  <c r="EA33" i="278"/>
  <c r="EA54" i="278"/>
  <c r="EA49" i="278"/>
  <c r="EA50" i="278"/>
  <c r="EA51" i="278"/>
  <c r="EA55" i="278"/>
  <c r="EA56" i="278"/>
  <c r="EA31" i="265"/>
  <c r="EA59" i="278"/>
  <c r="EA62" i="278"/>
  <c r="EA63" i="278"/>
  <c r="EA64" i="278"/>
  <c r="EB61" i="278"/>
  <c r="EB53" i="278"/>
  <c r="EB11" i="278"/>
  <c r="EB12" i="278"/>
  <c r="EB24" i="278"/>
  <c r="EB19" i="278"/>
  <c r="EB20" i="278"/>
  <c r="EB25" i="278"/>
  <c r="EB26" i="278"/>
  <c r="EB31" i="278"/>
  <c r="EB32" i="278"/>
  <c r="EB33" i="278"/>
  <c r="EB54" i="278"/>
  <c r="EB49" i="278"/>
  <c r="EB50" i="278"/>
  <c r="EB51" i="278"/>
  <c r="EB55" i="278"/>
  <c r="EB56" i="278"/>
  <c r="EB31" i="265"/>
  <c r="EB59" i="278"/>
  <c r="EB62" i="278"/>
  <c r="EB63" i="278"/>
  <c r="EB64" i="278"/>
  <c r="EC61" i="278"/>
  <c r="EC53" i="278"/>
  <c r="EC11" i="278"/>
  <c r="EC12" i="278"/>
  <c r="EC24" i="278"/>
  <c r="EC19" i="278"/>
  <c r="EC20" i="278"/>
  <c r="EC25" i="278"/>
  <c r="EC26" i="278"/>
  <c r="EC31" i="278"/>
  <c r="EC32" i="278"/>
  <c r="EC33" i="278"/>
  <c r="EC54" i="278"/>
  <c r="EC49" i="278"/>
  <c r="EC50" i="278"/>
  <c r="EC51" i="278"/>
  <c r="EC55" i="278"/>
  <c r="EC56" i="278"/>
  <c r="EC31" i="265"/>
  <c r="EC59" i="278"/>
  <c r="EC62" i="278"/>
  <c r="EC63" i="278"/>
  <c r="EC64" i="278"/>
  <c r="ED61" i="278"/>
  <c r="ED53" i="278"/>
  <c r="ED11" i="278"/>
  <c r="ED12" i="278"/>
  <c r="ED24" i="278"/>
  <c r="ED19" i="278"/>
  <c r="ED20" i="278"/>
  <c r="ED25" i="278"/>
  <c r="ED26" i="278"/>
  <c r="ED31" i="278"/>
  <c r="ED32" i="278"/>
  <c r="ED33" i="278"/>
  <c r="ED54" i="278"/>
  <c r="ED49" i="278"/>
  <c r="ED50" i="278"/>
  <c r="ED51" i="278"/>
  <c r="ED55" i="278"/>
  <c r="ED56" i="278"/>
  <c r="ED31" i="265"/>
  <c r="ED59" i="278"/>
  <c r="ED62" i="278"/>
  <c r="ED63" i="278"/>
  <c r="ED64" i="278"/>
  <c r="EE61" i="278"/>
  <c r="EE53" i="278"/>
  <c r="EE11" i="278"/>
  <c r="EE12" i="278"/>
  <c r="EE24" i="278"/>
  <c r="EE19" i="278"/>
  <c r="EE20" i="278"/>
  <c r="EE25" i="278"/>
  <c r="EE26" i="278"/>
  <c r="EE31" i="278"/>
  <c r="EE32" i="278"/>
  <c r="EE33" i="278"/>
  <c r="EE54" i="278"/>
  <c r="EE49" i="278"/>
  <c r="EE50" i="278"/>
  <c r="EE51" i="278"/>
  <c r="EE55" i="278"/>
  <c r="EE56" i="278"/>
  <c r="EE31" i="265"/>
  <c r="EE59" i="278"/>
  <c r="EE62" i="278"/>
  <c r="EE63" i="278"/>
  <c r="EE64" i="278"/>
  <c r="EF61" i="278"/>
  <c r="EF53" i="278"/>
  <c r="EF11" i="278"/>
  <c r="EF12" i="278"/>
  <c r="EF24" i="278"/>
  <c r="EF19" i="278"/>
  <c r="EF20" i="278"/>
  <c r="EF25" i="278"/>
  <c r="EF26" i="278"/>
  <c r="EF31" i="278"/>
  <c r="EF32" i="278"/>
  <c r="EF33" i="278"/>
  <c r="EF54" i="278"/>
  <c r="EF49" i="278"/>
  <c r="EF50" i="278"/>
  <c r="EF51" i="278"/>
  <c r="EF55" i="278"/>
  <c r="EF56" i="278"/>
  <c r="EF31" i="265"/>
  <c r="EF59" i="278"/>
  <c r="EF62" i="278"/>
  <c r="EF63" i="278"/>
  <c r="EF64" i="278"/>
  <c r="EG61" i="278"/>
  <c r="EG53" i="278"/>
  <c r="EG11" i="278"/>
  <c r="EG12" i="278"/>
  <c r="EG24" i="278"/>
  <c r="EG19" i="278"/>
  <c r="EG20" i="278"/>
  <c r="EG25" i="278"/>
  <c r="EG26" i="278"/>
  <c r="EG31" i="278"/>
  <c r="EG32" i="278"/>
  <c r="EG33" i="278"/>
  <c r="EG54" i="278"/>
  <c r="EG49" i="278"/>
  <c r="EG50" i="278"/>
  <c r="EG51" i="278"/>
  <c r="EG55" i="278"/>
  <c r="EG56" i="278"/>
  <c r="EG31" i="265"/>
  <c r="EG59" i="278"/>
  <c r="EG62" i="278"/>
  <c r="EG63" i="278"/>
  <c r="EG64" i="278"/>
  <c r="EH61" i="278"/>
  <c r="EH53" i="278"/>
  <c r="EH11" i="278"/>
  <c r="EH12" i="278"/>
  <c r="EH24" i="278"/>
  <c r="EH19" i="278"/>
  <c r="EH20" i="278"/>
  <c r="EH25" i="278"/>
  <c r="EH26" i="278"/>
  <c r="EH31" i="278"/>
  <c r="EH32" i="278"/>
  <c r="EH33" i="278"/>
  <c r="EH54" i="278"/>
  <c r="EH49" i="278"/>
  <c r="EH50" i="278"/>
  <c r="EH51" i="278"/>
  <c r="EH55" i="278"/>
  <c r="EH56" i="278"/>
  <c r="EH31" i="265"/>
  <c r="EH59" i="278"/>
  <c r="EH62" i="278"/>
  <c r="EH63" i="278"/>
  <c r="EH64" i="278"/>
  <c r="EI61" i="278"/>
  <c r="EI53" i="278"/>
  <c r="EI11" i="278"/>
  <c r="EI12" i="278"/>
  <c r="EI24" i="278"/>
  <c r="EI19" i="278"/>
  <c r="EI20" i="278"/>
  <c r="EI25" i="278"/>
  <c r="EI26" i="278"/>
  <c r="EI31" i="278"/>
  <c r="EI32" i="278"/>
  <c r="EI33" i="278"/>
  <c r="EI54" i="278"/>
  <c r="EI49" i="278"/>
  <c r="EI50" i="278"/>
  <c r="EI51" i="278"/>
  <c r="EI55" i="278"/>
  <c r="EI56" i="278"/>
  <c r="EI31" i="265"/>
  <c r="EI59" i="278"/>
  <c r="EI62" i="278"/>
  <c r="EI63" i="278"/>
  <c r="EI64" i="278"/>
  <c r="EJ61" i="278"/>
  <c r="EJ53" i="278"/>
  <c r="EJ11" i="278"/>
  <c r="EJ12" i="278"/>
  <c r="EJ24" i="278"/>
  <c r="EJ19" i="278"/>
  <c r="EJ20" i="278"/>
  <c r="EJ25" i="278"/>
  <c r="EJ26" i="278"/>
  <c r="EJ31" i="278"/>
  <c r="EJ32" i="278"/>
  <c r="EJ33" i="278"/>
  <c r="EJ54" i="278"/>
  <c r="EJ49" i="278"/>
  <c r="EJ50" i="278"/>
  <c r="EJ51" i="278"/>
  <c r="EJ55" i="278"/>
  <c r="EJ56" i="278"/>
  <c r="EJ31" i="265"/>
  <c r="EJ59" i="278"/>
  <c r="EJ62" i="278"/>
  <c r="EJ63" i="278"/>
  <c r="EJ64" i="278"/>
  <c r="EK61" i="278"/>
  <c r="EK53" i="278"/>
  <c r="EK11" i="278"/>
  <c r="EK12" i="278"/>
  <c r="EK24" i="278"/>
  <c r="EK19" i="278"/>
  <c r="EK20" i="278"/>
  <c r="EK25" i="278"/>
  <c r="EK26" i="278"/>
  <c r="EK31" i="278"/>
  <c r="EK32" i="278"/>
  <c r="EK33" i="278"/>
  <c r="EK54" i="278"/>
  <c r="EK49" i="278"/>
  <c r="EK50" i="278"/>
  <c r="EK51" i="278"/>
  <c r="EK55" i="278"/>
  <c r="EK56" i="278"/>
  <c r="EK31" i="265"/>
  <c r="EK59" i="278"/>
  <c r="EK62" i="278"/>
  <c r="EK63" i="278"/>
  <c r="EK64" i="278"/>
  <c r="EL61" i="278"/>
  <c r="EL53" i="278"/>
  <c r="EL11" i="278"/>
  <c r="EL12" i="278"/>
  <c r="EL24" i="278"/>
  <c r="EL19" i="278"/>
  <c r="EL20" i="278"/>
  <c r="EL25" i="278"/>
  <c r="EL26" i="278"/>
  <c r="EL31" i="278"/>
  <c r="EL32" i="278"/>
  <c r="EL33" i="278"/>
  <c r="EL54" i="278"/>
  <c r="EL49" i="278"/>
  <c r="EL50" i="278"/>
  <c r="EL51" i="278"/>
  <c r="EL55" i="278"/>
  <c r="EL56" i="278"/>
  <c r="EL31" i="265"/>
  <c r="EL59" i="278"/>
  <c r="EL62" i="278"/>
  <c r="EL63" i="278"/>
  <c r="EL64" i="278"/>
  <c r="EM61" i="278"/>
  <c r="EM53" i="278"/>
  <c r="EM11" i="278"/>
  <c r="EM12" i="278"/>
  <c r="EM24" i="278"/>
  <c r="EM19" i="278"/>
  <c r="EM20" i="278"/>
  <c r="EM25" i="278"/>
  <c r="EM26" i="278"/>
  <c r="EM31" i="278"/>
  <c r="EM32" i="278"/>
  <c r="EM33" i="278"/>
  <c r="EM54" i="278"/>
  <c r="EM49" i="278"/>
  <c r="EM50" i="278"/>
  <c r="EM51" i="278"/>
  <c r="EM55" i="278"/>
  <c r="EM56" i="278"/>
  <c r="EM31" i="265"/>
  <c r="EM59" i="278"/>
  <c r="EM62" i="278"/>
  <c r="EM63" i="278"/>
  <c r="EM64" i="278"/>
  <c r="EN61" i="278"/>
  <c r="EN53" i="278"/>
  <c r="EN11" i="278"/>
  <c r="EN12" i="278"/>
  <c r="EN24" i="278"/>
  <c r="EN19" i="278"/>
  <c r="EN20" i="278"/>
  <c r="EN25" i="278"/>
  <c r="EN26" i="278"/>
  <c r="EN31" i="278"/>
  <c r="EN32" i="278"/>
  <c r="EN33" i="278"/>
  <c r="EN54" i="278"/>
  <c r="EN49" i="278"/>
  <c r="EN50" i="278"/>
  <c r="EN51" i="278"/>
  <c r="EN55" i="278"/>
  <c r="EN56" i="278"/>
  <c r="EN31" i="265"/>
  <c r="EN59" i="278"/>
  <c r="EN62" i="278"/>
  <c r="EN63" i="278"/>
  <c r="EN64" i="278"/>
  <c r="EO61" i="278"/>
  <c r="EO53" i="278"/>
  <c r="EO11" i="278"/>
  <c r="EO12" i="278"/>
  <c r="EO24" i="278"/>
  <c r="EO19" i="278"/>
  <c r="EO20" i="278"/>
  <c r="EO25" i="278"/>
  <c r="EO26" i="278"/>
  <c r="EO31" i="278"/>
  <c r="EO32" i="278"/>
  <c r="EO33" i="278"/>
  <c r="EO54" i="278"/>
  <c r="EO49" i="278"/>
  <c r="EO50" i="278"/>
  <c r="EO51" i="278"/>
  <c r="EO55" i="278"/>
  <c r="EO56" i="278"/>
  <c r="EO31" i="265"/>
  <c r="EO59" i="278"/>
  <c r="EO62" i="278"/>
  <c r="EO63" i="278"/>
  <c r="EO64" i="278"/>
  <c r="EP61" i="278"/>
  <c r="EP53" i="278"/>
  <c r="EP11" i="278"/>
  <c r="EP12" i="278"/>
  <c r="EP24" i="278"/>
  <c r="EP19" i="278"/>
  <c r="EP20" i="278"/>
  <c r="EP25" i="278"/>
  <c r="EP26" i="278"/>
  <c r="EP31" i="278"/>
  <c r="EP32" i="278"/>
  <c r="EP33" i="278"/>
  <c r="EP54" i="278"/>
  <c r="EP49" i="278"/>
  <c r="EP50" i="278"/>
  <c r="EP51" i="278"/>
  <c r="EP55" i="278"/>
  <c r="EP56" i="278"/>
  <c r="EP31" i="265"/>
  <c r="EP59" i="278"/>
  <c r="EP62" i="278"/>
  <c r="EP63" i="278"/>
  <c r="EP64" i="278"/>
  <c r="EQ61" i="278"/>
  <c r="EQ53" i="278"/>
  <c r="EQ11" i="278"/>
  <c r="EQ12" i="278"/>
  <c r="EQ24" i="278"/>
  <c r="EQ19" i="278"/>
  <c r="EQ20" i="278"/>
  <c r="EQ25" i="278"/>
  <c r="EQ26" i="278"/>
  <c r="EQ31" i="278"/>
  <c r="EQ32" i="278"/>
  <c r="EQ33" i="278"/>
  <c r="EQ54" i="278"/>
  <c r="EQ49" i="278"/>
  <c r="EQ50" i="278"/>
  <c r="EQ51" i="278"/>
  <c r="EQ55" i="278"/>
  <c r="EQ56" i="278"/>
  <c r="EQ31" i="265"/>
  <c r="EQ59" i="278"/>
  <c r="EQ62" i="278"/>
  <c r="EQ63" i="278"/>
  <c r="EQ64" i="278"/>
  <c r="ER61" i="278"/>
  <c r="ER53" i="278"/>
  <c r="ER11" i="278"/>
  <c r="ER12" i="278"/>
  <c r="ER24" i="278"/>
  <c r="ER19" i="278"/>
  <c r="ER20" i="278"/>
  <c r="ER25" i="278"/>
  <c r="ER26" i="278"/>
  <c r="ER31" i="278"/>
  <c r="ER32" i="278"/>
  <c r="ER33" i="278"/>
  <c r="ER54" i="278"/>
  <c r="ER49" i="278"/>
  <c r="ER50" i="278"/>
  <c r="ER51" i="278"/>
  <c r="ER55" i="278"/>
  <c r="ER56" i="278"/>
  <c r="ER31" i="265"/>
  <c r="ER59" i="278"/>
  <c r="ER62" i="278"/>
  <c r="ER63" i="278"/>
  <c r="ER64" i="278"/>
  <c r="ES61" i="278"/>
  <c r="ES53" i="278"/>
  <c r="ES11" i="278"/>
  <c r="ES12" i="278"/>
  <c r="ES24" i="278"/>
  <c r="ES19" i="278"/>
  <c r="ES20" i="278"/>
  <c r="ES25" i="278"/>
  <c r="ES26" i="278"/>
  <c r="ES31" i="278"/>
  <c r="ES32" i="278"/>
  <c r="ES33" i="278"/>
  <c r="ES54" i="278"/>
  <c r="ES49" i="278"/>
  <c r="ES50" i="278"/>
  <c r="ES51" i="278"/>
  <c r="ES55" i="278"/>
  <c r="ES56" i="278"/>
  <c r="ES31" i="265"/>
  <c r="ES59" i="278"/>
  <c r="ES62" i="278"/>
  <c r="ES63" i="278"/>
  <c r="ES64" i="278"/>
  <c r="ET61" i="278"/>
  <c r="ET53" i="278"/>
  <c r="ET11" i="278"/>
  <c r="ET12" i="278"/>
  <c r="ET24" i="278"/>
  <c r="ET19" i="278"/>
  <c r="ET20" i="278"/>
  <c r="ET25" i="278"/>
  <c r="ET26" i="278"/>
  <c r="ET31" i="278"/>
  <c r="ET32" i="278"/>
  <c r="ET33" i="278"/>
  <c r="ET54" i="278"/>
  <c r="ET49" i="278"/>
  <c r="ET50" i="278"/>
  <c r="ET51" i="278"/>
  <c r="ET55" i="278"/>
  <c r="ET56" i="278"/>
  <c r="ET31" i="265"/>
  <c r="ET59" i="278"/>
  <c r="ET62" i="278"/>
  <c r="ET63" i="278"/>
  <c r="ET64" i="278"/>
  <c r="EU61" i="278"/>
  <c r="EU53" i="278"/>
  <c r="EU11" i="278"/>
  <c r="EU12" i="278"/>
  <c r="EU24" i="278"/>
  <c r="EU19" i="278"/>
  <c r="EU20" i="278"/>
  <c r="EU25" i="278"/>
  <c r="EU26" i="278"/>
  <c r="EU31" i="278"/>
  <c r="EU32" i="278"/>
  <c r="EU33" i="278"/>
  <c r="EU54" i="278"/>
  <c r="EU49" i="278"/>
  <c r="EU50" i="278"/>
  <c r="EU51" i="278"/>
  <c r="EU55" i="278"/>
  <c r="EU56" i="278"/>
  <c r="EU31" i="265"/>
  <c r="EU59" i="278"/>
  <c r="EU62" i="278"/>
  <c r="EU63" i="278"/>
  <c r="EU64" i="278"/>
  <c r="EV61" i="278"/>
  <c r="EV53" i="278"/>
  <c r="EV11" i="278"/>
  <c r="EV12" i="278"/>
  <c r="EV24" i="278"/>
  <c r="EV19" i="278"/>
  <c r="EV20" i="278"/>
  <c r="EV25" i="278"/>
  <c r="EV26" i="278"/>
  <c r="EV31" i="278"/>
  <c r="EV32" i="278"/>
  <c r="EV33" i="278"/>
  <c r="EV54" i="278"/>
  <c r="EV49" i="278"/>
  <c r="EV50" i="278"/>
  <c r="EV51" i="278"/>
  <c r="EV55" i="278"/>
  <c r="EV56" i="278"/>
  <c r="EV31" i="265"/>
  <c r="EV59" i="278"/>
  <c r="EV62" i="278"/>
  <c r="EV63" i="278"/>
  <c r="EV64" i="278"/>
  <c r="EW61" i="278"/>
  <c r="EW53" i="278"/>
  <c r="EW11" i="278"/>
  <c r="EW12" i="278"/>
  <c r="EW24" i="278"/>
  <c r="EW19" i="278"/>
  <c r="EW20" i="278"/>
  <c r="EW25" i="278"/>
  <c r="EW26" i="278"/>
  <c r="EW31" i="278"/>
  <c r="EW32" i="278"/>
  <c r="EW33" i="278"/>
  <c r="EW54" i="278"/>
  <c r="EW49" i="278"/>
  <c r="EW50" i="278"/>
  <c r="EW51" i="278"/>
  <c r="EW55" i="278"/>
  <c r="EW56" i="278"/>
  <c r="EW31" i="265"/>
  <c r="EW59" i="278"/>
  <c r="EW62" i="278"/>
  <c r="EW63" i="278"/>
  <c r="EW64" i="278"/>
  <c r="EX61" i="278"/>
  <c r="EX53" i="278"/>
  <c r="EX11" i="278"/>
  <c r="EX12" i="278"/>
  <c r="EX24" i="278"/>
  <c r="EX19" i="278"/>
  <c r="EX20" i="278"/>
  <c r="EX25" i="278"/>
  <c r="EX26" i="278"/>
  <c r="EX31" i="278"/>
  <c r="EX32" i="278"/>
  <c r="EX33" i="278"/>
  <c r="EX54" i="278"/>
  <c r="EX49" i="278"/>
  <c r="EX50" i="278"/>
  <c r="EX51" i="278"/>
  <c r="EX55" i="278"/>
  <c r="EX56" i="278"/>
  <c r="EX31" i="265"/>
  <c r="EX59" i="278"/>
  <c r="EX62" i="278"/>
  <c r="EX63" i="278"/>
  <c r="EX64" i="278"/>
  <c r="EY61" i="278"/>
  <c r="EY53" i="278"/>
  <c r="EY11" i="278"/>
  <c r="EY12" i="278"/>
  <c r="EY24" i="278"/>
  <c r="EY19" i="278"/>
  <c r="EY20" i="278"/>
  <c r="EY25" i="278"/>
  <c r="EY26" i="278"/>
  <c r="EY31" i="278"/>
  <c r="EY32" i="278"/>
  <c r="EY33" i="278"/>
  <c r="EY54" i="278"/>
  <c r="EY49" i="278"/>
  <c r="EY50" i="278"/>
  <c r="EY51" i="278"/>
  <c r="EY55" i="278"/>
  <c r="EY56" i="278"/>
  <c r="EY31" i="265"/>
  <c r="EY59" i="278"/>
  <c r="EY62" i="278"/>
  <c r="EY63" i="278"/>
  <c r="EY64" i="278"/>
  <c r="EZ61" i="278"/>
  <c r="EZ53" i="278"/>
  <c r="EZ11" i="278"/>
  <c r="EZ12" i="278"/>
  <c r="EZ24" i="278"/>
  <c r="EZ19" i="278"/>
  <c r="EZ20" i="278"/>
  <c r="EZ25" i="278"/>
  <c r="EZ26" i="278"/>
  <c r="EZ31" i="278"/>
  <c r="EZ32" i="278"/>
  <c r="EZ33" i="278"/>
  <c r="EZ54" i="278"/>
  <c r="EZ49" i="278"/>
  <c r="EZ50" i="278"/>
  <c r="EZ51" i="278"/>
  <c r="EZ55" i="278"/>
  <c r="EZ56" i="278"/>
  <c r="EZ31" i="265"/>
  <c r="EZ59" i="278"/>
  <c r="EZ62" i="278"/>
  <c r="EZ63" i="278"/>
  <c r="EZ64" i="278"/>
  <c r="FA61" i="278"/>
  <c r="FA53" i="278"/>
  <c r="FA11" i="278"/>
  <c r="FA12" i="278"/>
  <c r="FA24" i="278"/>
  <c r="FA19" i="278"/>
  <c r="FA20" i="278"/>
  <c r="FA25" i="278"/>
  <c r="FA26" i="278"/>
  <c r="FA31" i="278"/>
  <c r="FA32" i="278"/>
  <c r="FA33" i="278"/>
  <c r="FA54" i="278"/>
  <c r="FA49" i="278"/>
  <c r="FA50" i="278"/>
  <c r="FA51" i="278"/>
  <c r="FA55" i="278"/>
  <c r="FA56" i="278"/>
  <c r="FA31" i="265"/>
  <c r="FA59" i="278"/>
  <c r="FA62" i="278"/>
  <c r="FA63" i="278"/>
  <c r="FA64" i="278"/>
  <c r="FB61" i="278"/>
  <c r="FB53" i="278"/>
  <c r="FB11" i="278"/>
  <c r="FB12" i="278"/>
  <c r="FB24" i="278"/>
  <c r="FB19" i="278"/>
  <c r="FB20" i="278"/>
  <c r="FB25" i="278"/>
  <c r="FB26" i="278"/>
  <c r="FB31" i="278"/>
  <c r="FB32" i="278"/>
  <c r="FB33" i="278"/>
  <c r="FB54" i="278"/>
  <c r="FB49" i="278"/>
  <c r="FB50" i="278"/>
  <c r="FB51" i="278"/>
  <c r="FB55" i="278"/>
  <c r="FB56" i="278"/>
  <c r="FB31" i="265"/>
  <c r="FB59" i="278"/>
  <c r="FB62" i="278"/>
  <c r="FB63" i="278"/>
  <c r="FB64" i="278"/>
  <c r="FC61" i="278"/>
  <c r="FC53" i="278"/>
  <c r="FC11" i="278"/>
  <c r="FC12" i="278"/>
  <c r="FC24" i="278"/>
  <c r="FC19" i="278"/>
  <c r="FC20" i="278"/>
  <c r="FC25" i="278"/>
  <c r="FC26" i="278"/>
  <c r="FC31" i="278"/>
  <c r="FC32" i="278"/>
  <c r="FC33" i="278"/>
  <c r="FC54" i="278"/>
  <c r="FC49" i="278"/>
  <c r="FC50" i="278"/>
  <c r="FC51" i="278"/>
  <c r="FC55" i="278"/>
  <c r="FC56" i="278"/>
  <c r="FC31" i="265"/>
  <c r="FC59" i="278"/>
  <c r="FC62" i="278"/>
  <c r="FC63" i="278"/>
  <c r="FC64" i="278"/>
  <c r="FD61" i="278"/>
  <c r="FD53" i="278"/>
  <c r="FD11" i="278"/>
  <c r="FD12" i="278"/>
  <c r="FD24" i="278"/>
  <c r="FD19" i="278"/>
  <c r="FD20" i="278"/>
  <c r="FD25" i="278"/>
  <c r="FD26" i="278"/>
  <c r="FD31" i="278"/>
  <c r="FD32" i="278"/>
  <c r="FD33" i="278"/>
  <c r="FD54" i="278"/>
  <c r="FD49" i="278"/>
  <c r="FD50" i="278"/>
  <c r="FD51" i="278"/>
  <c r="FD55" i="278"/>
  <c r="FD56" i="278"/>
  <c r="FD31" i="265"/>
  <c r="FD59" i="278"/>
  <c r="FD62" i="278"/>
  <c r="FD63" i="278"/>
  <c r="FD64" i="278"/>
  <c r="FE61" i="278"/>
  <c r="FE53" i="278"/>
  <c r="FE11" i="278"/>
  <c r="FE12" i="278"/>
  <c r="FE24" i="278"/>
  <c r="FE19" i="278"/>
  <c r="FE20" i="278"/>
  <c r="FE25" i="278"/>
  <c r="FE26" i="278"/>
  <c r="FE31" i="278"/>
  <c r="FE32" i="278"/>
  <c r="FE33" i="278"/>
  <c r="FE54" i="278"/>
  <c r="FE49" i="278"/>
  <c r="FE50" i="278"/>
  <c r="FE51" i="278"/>
  <c r="FE55" i="278"/>
  <c r="FE56" i="278"/>
  <c r="FE31" i="265"/>
  <c r="FE59" i="278"/>
  <c r="FE62" i="278"/>
  <c r="FE63" i="278"/>
  <c r="FE64" i="278"/>
  <c r="FF61" i="278"/>
  <c r="FF53" i="278"/>
  <c r="FF11" i="278"/>
  <c r="FF12" i="278"/>
  <c r="FF24" i="278"/>
  <c r="FF19" i="278"/>
  <c r="FF20" i="278"/>
  <c r="FF25" i="278"/>
  <c r="FF26" i="278"/>
  <c r="FF31" i="278"/>
  <c r="FF32" i="278"/>
  <c r="FF33" i="278"/>
  <c r="FF54" i="278"/>
  <c r="FF49" i="278"/>
  <c r="FF50" i="278"/>
  <c r="FF51" i="278"/>
  <c r="FF55" i="278"/>
  <c r="FF56" i="278"/>
  <c r="FF31" i="265"/>
  <c r="FF59" i="278"/>
  <c r="FF62" i="278"/>
  <c r="FF63" i="278"/>
  <c r="FF64" i="278"/>
  <c r="FG61" i="278"/>
  <c r="FG53" i="278"/>
  <c r="FG11" i="278"/>
  <c r="FG12" i="278"/>
  <c r="FG24" i="278"/>
  <c r="FG19" i="278"/>
  <c r="FG20" i="278"/>
  <c r="FG25" i="278"/>
  <c r="FG26" i="278"/>
  <c r="FG31" i="278"/>
  <c r="FG32" i="278"/>
  <c r="FG33" i="278"/>
  <c r="FG54" i="278"/>
  <c r="FG49" i="278"/>
  <c r="FG50" i="278"/>
  <c r="FG51" i="278"/>
  <c r="FG55" i="278"/>
  <c r="FG56" i="278"/>
  <c r="FG31" i="265"/>
  <c r="FG59" i="278"/>
  <c r="FG62" i="278"/>
  <c r="FG63" i="278"/>
  <c r="FG64" i="278"/>
  <c r="FH61" i="278"/>
  <c r="FH53" i="278"/>
  <c r="FH11" i="278"/>
  <c r="FH12" i="278"/>
  <c r="FH24" i="278"/>
  <c r="FH19" i="278"/>
  <c r="FH20" i="278"/>
  <c r="FH25" i="278"/>
  <c r="FH26" i="278"/>
  <c r="FH31" i="278"/>
  <c r="FH32" i="278"/>
  <c r="FH33" i="278"/>
  <c r="FH54" i="278"/>
  <c r="FH49" i="278"/>
  <c r="FH50" i="278"/>
  <c r="FH51" i="278"/>
  <c r="FH55" i="278"/>
  <c r="FH56" i="278"/>
  <c r="FH31" i="265"/>
  <c r="FH59" i="278"/>
  <c r="FH62" i="278"/>
  <c r="FH63" i="278"/>
  <c r="FH64" i="278"/>
  <c r="FI61" i="278"/>
  <c r="FI53" i="278"/>
  <c r="FI11" i="278"/>
  <c r="FI12" i="278"/>
  <c r="FI24" i="278"/>
  <c r="FI19" i="278"/>
  <c r="FI20" i="278"/>
  <c r="FI25" i="278"/>
  <c r="FI26" i="278"/>
  <c r="FI31" i="278"/>
  <c r="FI32" i="278"/>
  <c r="FI33" i="278"/>
  <c r="FI54" i="278"/>
  <c r="FI49" i="278"/>
  <c r="FI50" i="278"/>
  <c r="FI51" i="278"/>
  <c r="FI55" i="278"/>
  <c r="FI56" i="278"/>
  <c r="FI31" i="265"/>
  <c r="FI59" i="278"/>
  <c r="FI62" i="278"/>
  <c r="FI63" i="278"/>
  <c r="FI64" i="278"/>
  <c r="FJ61" i="278"/>
  <c r="FJ53" i="278"/>
  <c r="FJ11" i="278"/>
  <c r="FJ12" i="278"/>
  <c r="FJ24" i="278"/>
  <c r="FJ19" i="278"/>
  <c r="FJ20" i="278"/>
  <c r="FJ25" i="278"/>
  <c r="FJ26" i="278"/>
  <c r="FJ31" i="278"/>
  <c r="FJ32" i="278"/>
  <c r="FJ33" i="278"/>
  <c r="FJ54" i="278"/>
  <c r="FJ49" i="278"/>
  <c r="FJ50" i="278"/>
  <c r="FJ51" i="278"/>
  <c r="FJ55" i="278"/>
  <c r="FJ56" i="278"/>
  <c r="FJ31" i="265"/>
  <c r="FJ59" i="278"/>
  <c r="FJ62" i="278"/>
  <c r="FJ63" i="278"/>
  <c r="FJ64" i="278"/>
  <c r="FK61" i="278"/>
  <c r="FK53" i="278"/>
  <c r="FK11" i="278"/>
  <c r="FK12" i="278"/>
  <c r="FK24" i="278"/>
  <c r="FK19" i="278"/>
  <c r="FK20" i="278"/>
  <c r="FK25" i="278"/>
  <c r="FK26" i="278"/>
  <c r="FK31" i="278"/>
  <c r="FK32" i="278"/>
  <c r="FK33" i="278"/>
  <c r="FK54" i="278"/>
  <c r="FK49" i="278"/>
  <c r="FK50" i="278"/>
  <c r="FK51" i="278"/>
  <c r="FK55" i="278"/>
  <c r="FK56" i="278"/>
  <c r="FK31" i="265"/>
  <c r="FK59" i="278"/>
  <c r="FK62" i="278"/>
  <c r="FK63" i="278"/>
  <c r="FK64" i="278"/>
  <c r="FL61" i="278"/>
  <c r="FL53" i="278"/>
  <c r="FL11" i="278"/>
  <c r="FL12" i="278"/>
  <c r="FL24" i="278"/>
  <c r="FL19" i="278"/>
  <c r="FL20" i="278"/>
  <c r="FL25" i="278"/>
  <c r="FL26" i="278"/>
  <c r="FL31" i="278"/>
  <c r="FL32" i="278"/>
  <c r="FL33" i="278"/>
  <c r="FL54" i="278"/>
  <c r="FL49" i="278"/>
  <c r="FL50" i="278"/>
  <c r="FL51" i="278"/>
  <c r="FL55" i="278"/>
  <c r="FL56" i="278"/>
  <c r="FL31" i="265"/>
  <c r="FL59" i="278"/>
  <c r="FL62" i="278"/>
  <c r="FL63" i="278"/>
  <c r="FL64" i="278"/>
  <c r="FM61" i="278"/>
  <c r="FM53" i="278"/>
  <c r="FM11" i="278"/>
  <c r="FM12" i="278"/>
  <c r="FM24" i="278"/>
  <c r="FM19" i="278"/>
  <c r="FM20" i="278"/>
  <c r="FM25" i="278"/>
  <c r="FM26" i="278"/>
  <c r="FM31" i="278"/>
  <c r="FM32" i="278"/>
  <c r="FM33" i="278"/>
  <c r="FM54" i="278"/>
  <c r="FM49" i="278"/>
  <c r="FM50" i="278"/>
  <c r="FM51" i="278"/>
  <c r="FM55" i="278"/>
  <c r="FM56" i="278"/>
  <c r="FM31" i="265"/>
  <c r="FM59" i="278"/>
  <c r="FM62" i="278"/>
  <c r="FM63" i="278"/>
  <c r="FM64" i="278"/>
  <c r="FN61" i="278"/>
  <c r="FN53" i="278"/>
  <c r="FN11" i="278"/>
  <c r="FN12" i="278"/>
  <c r="FN24" i="278"/>
  <c r="FN19" i="278"/>
  <c r="FN20" i="278"/>
  <c r="FN25" i="278"/>
  <c r="FN26" i="278"/>
  <c r="FN31" i="278"/>
  <c r="FN32" i="278"/>
  <c r="FN33" i="278"/>
  <c r="FN54" i="278"/>
  <c r="FN49" i="278"/>
  <c r="FN50" i="278"/>
  <c r="FN51" i="278"/>
  <c r="FN55" i="278"/>
  <c r="FN56" i="278"/>
  <c r="FN31" i="265"/>
  <c r="FN59" i="278"/>
  <c r="FN62" i="278"/>
  <c r="FN63" i="278"/>
  <c r="FN64" i="278"/>
  <c r="FO61" i="278"/>
  <c r="FO53" i="278"/>
  <c r="FO11" i="278"/>
  <c r="FO12" i="278"/>
  <c r="FO24" i="278"/>
  <c r="FO19" i="278"/>
  <c r="FO20" i="278"/>
  <c r="FO25" i="278"/>
  <c r="FO26" i="278"/>
  <c r="FO31" i="278"/>
  <c r="FO32" i="278"/>
  <c r="FO33" i="278"/>
  <c r="FO54" i="278"/>
  <c r="FO49" i="278"/>
  <c r="FO50" i="278"/>
  <c r="FO51" i="278"/>
  <c r="FO55" i="278"/>
  <c r="FO56" i="278"/>
  <c r="FO31" i="265"/>
  <c r="FO59" i="278"/>
  <c r="FO62" i="278"/>
  <c r="FO63" i="278"/>
  <c r="FO64" i="278"/>
  <c r="FP61" i="278"/>
  <c r="FP53" i="278"/>
  <c r="FP11" i="278"/>
  <c r="FP12" i="278"/>
  <c r="FP24" i="278"/>
  <c r="FP19" i="278"/>
  <c r="FP20" i="278"/>
  <c r="FP25" i="278"/>
  <c r="FP26" i="278"/>
  <c r="FP31" i="278"/>
  <c r="FP32" i="278"/>
  <c r="FP33" i="278"/>
  <c r="FP54" i="278"/>
  <c r="FP49" i="278"/>
  <c r="FP50" i="278"/>
  <c r="FP51" i="278"/>
  <c r="FP55" i="278"/>
  <c r="FP56" i="278"/>
  <c r="FP31" i="265"/>
  <c r="FP59" i="278"/>
  <c r="FP62" i="278"/>
  <c r="FP63" i="278"/>
  <c r="FP64" i="278"/>
  <c r="FQ61" i="278"/>
  <c r="FQ53" i="278"/>
  <c r="FQ11" i="278"/>
  <c r="FQ12" i="278"/>
  <c r="FQ24" i="278"/>
  <c r="FQ19" i="278"/>
  <c r="FQ20" i="278"/>
  <c r="FQ25" i="278"/>
  <c r="FQ26" i="278"/>
  <c r="FQ31" i="278"/>
  <c r="FQ32" i="278"/>
  <c r="FQ33" i="278"/>
  <c r="FQ54" i="278"/>
  <c r="FQ49" i="278"/>
  <c r="FQ50" i="278"/>
  <c r="FQ51" i="278"/>
  <c r="FQ55" i="278"/>
  <c r="FQ56" i="278"/>
  <c r="FQ31" i="265"/>
  <c r="FQ59" i="278"/>
  <c r="FQ62" i="278"/>
  <c r="FQ63" i="278"/>
  <c r="FQ64" i="278"/>
  <c r="FR61" i="278"/>
  <c r="FR53" i="278"/>
  <c r="FR11" i="278"/>
  <c r="FR12" i="278"/>
  <c r="FR24" i="278"/>
  <c r="FR19" i="278"/>
  <c r="FR20" i="278"/>
  <c r="FR25" i="278"/>
  <c r="FR26" i="278"/>
  <c r="FR31" i="278"/>
  <c r="FR32" i="278"/>
  <c r="FR33" i="278"/>
  <c r="FR54" i="278"/>
  <c r="FR49" i="278"/>
  <c r="FR50" i="278"/>
  <c r="FR51" i="278"/>
  <c r="FR55" i="278"/>
  <c r="FR56" i="278"/>
  <c r="FR31" i="265"/>
  <c r="FR59" i="278"/>
  <c r="FR62" i="278"/>
  <c r="FR63" i="278"/>
  <c r="FR64" i="278"/>
  <c r="FS61" i="278"/>
  <c r="FS53" i="278"/>
  <c r="FS11" i="278"/>
  <c r="FS12" i="278"/>
  <c r="FS24" i="278"/>
  <c r="FS19" i="278"/>
  <c r="FS20" i="278"/>
  <c r="FS25" i="278"/>
  <c r="FS26" i="278"/>
  <c r="FS31" i="278"/>
  <c r="FS32" i="278"/>
  <c r="FS33" i="278"/>
  <c r="FS54" i="278"/>
  <c r="FS49" i="278"/>
  <c r="FS50" i="278"/>
  <c r="FS51" i="278"/>
  <c r="FS55" i="278"/>
  <c r="FS56" i="278"/>
  <c r="FS31" i="265"/>
  <c r="FS59" i="278"/>
  <c r="FS62" i="278"/>
  <c r="FS63" i="278"/>
  <c r="FS64" i="278"/>
  <c r="FT61" i="278"/>
  <c r="FT53" i="278"/>
  <c r="FT11" i="278"/>
  <c r="FT12" i="278"/>
  <c r="FT24" i="278"/>
  <c r="FT19" i="278"/>
  <c r="FT20" i="278"/>
  <c r="FT25" i="278"/>
  <c r="FT26" i="278"/>
  <c r="FT31" i="278"/>
  <c r="FT32" i="278"/>
  <c r="FT33" i="278"/>
  <c r="FT54" i="278"/>
  <c r="FT49" i="278"/>
  <c r="FT50" i="278"/>
  <c r="FT51" i="278"/>
  <c r="FT55" i="278"/>
  <c r="FT56" i="278"/>
  <c r="FT31" i="265"/>
  <c r="FT59" i="278"/>
  <c r="FT62" i="278"/>
  <c r="FT63" i="278"/>
  <c r="FT64" i="278"/>
  <c r="FU61" i="278"/>
  <c r="FU53" i="278"/>
  <c r="FU11" i="278"/>
  <c r="FU12" i="278"/>
  <c r="FU24" i="278"/>
  <c r="FU19" i="278"/>
  <c r="FU20" i="278"/>
  <c r="FU25" i="278"/>
  <c r="FU26" i="278"/>
  <c r="FU31" i="278"/>
  <c r="FU32" i="278"/>
  <c r="FU33" i="278"/>
  <c r="FU54" i="278"/>
  <c r="FU49" i="278"/>
  <c r="FU50" i="278"/>
  <c r="FU51" i="278"/>
  <c r="FU55" i="278"/>
  <c r="FU56" i="278"/>
  <c r="FU31" i="265"/>
  <c r="FU59" i="278"/>
  <c r="FU62" i="278"/>
  <c r="FU63" i="278"/>
  <c r="FU64" i="278"/>
  <c r="FV61" i="278"/>
  <c r="FV53" i="278"/>
  <c r="FV11" i="278"/>
  <c r="FV12" i="278"/>
  <c r="FV24" i="278"/>
  <c r="FV19" i="278"/>
  <c r="FV20" i="278"/>
  <c r="FV25" i="278"/>
  <c r="FV26" i="278"/>
  <c r="FV31" i="278"/>
  <c r="FV32" i="278"/>
  <c r="FV33" i="278"/>
  <c r="FV54" i="278"/>
  <c r="FV49" i="278"/>
  <c r="FV50" i="278"/>
  <c r="FV51" i="278"/>
  <c r="FV55" i="278"/>
  <c r="FV56" i="278"/>
  <c r="FV31" i="265"/>
  <c r="FV59" i="278"/>
  <c r="FV62" i="278"/>
  <c r="FV63" i="278"/>
  <c r="FV64" i="278"/>
  <c r="FW61" i="278"/>
  <c r="FW53" i="278"/>
  <c r="FW11" i="278"/>
  <c r="FW12" i="278"/>
  <c r="FW24" i="278"/>
  <c r="FW19" i="278"/>
  <c r="FW20" i="278"/>
  <c r="FW25" i="278"/>
  <c r="FW26" i="278"/>
  <c r="FW31" i="278"/>
  <c r="FW32" i="278"/>
  <c r="FW33" i="278"/>
  <c r="FW54" i="278"/>
  <c r="FW49" i="278"/>
  <c r="FW50" i="278"/>
  <c r="FW51" i="278"/>
  <c r="FW55" i="278"/>
  <c r="FW56" i="278"/>
  <c r="FW31" i="265"/>
  <c r="FW59" i="278"/>
  <c r="FW62" i="278"/>
  <c r="FW63" i="278"/>
  <c r="FW64" i="278"/>
  <c r="FX61" i="278"/>
  <c r="FX53" i="278"/>
  <c r="FX11" i="278"/>
  <c r="FX12" i="278"/>
  <c r="FX24" i="278"/>
  <c r="FX19" i="278"/>
  <c r="FX20" i="278"/>
  <c r="FX25" i="278"/>
  <c r="FX26" i="278"/>
  <c r="FX31" i="278"/>
  <c r="FX32" i="278"/>
  <c r="FX33" i="278"/>
  <c r="FX54" i="278"/>
  <c r="FX49" i="278"/>
  <c r="FX50" i="278"/>
  <c r="FX51" i="278"/>
  <c r="FX55" i="278"/>
  <c r="FX56" i="278"/>
  <c r="FX31" i="265"/>
  <c r="FX59" i="278"/>
  <c r="FX62" i="278"/>
  <c r="FX63" i="278"/>
  <c r="FX64" i="278"/>
  <c r="FY61" i="278"/>
  <c r="FY53" i="278"/>
  <c r="FY11" i="278"/>
  <c r="FY12" i="278"/>
  <c r="FY24" i="278"/>
  <c r="FY19" i="278"/>
  <c r="FY20" i="278"/>
  <c r="FY25" i="278"/>
  <c r="FY26" i="278"/>
  <c r="FY31" i="278"/>
  <c r="FY32" i="278"/>
  <c r="FY33" i="278"/>
  <c r="FY54" i="278"/>
  <c r="FY49" i="278"/>
  <c r="FY50" i="278"/>
  <c r="FY51" i="278"/>
  <c r="FY55" i="278"/>
  <c r="FY56" i="278"/>
  <c r="FY31" i="265"/>
  <c r="FY59" i="278"/>
  <c r="FY62" i="278"/>
  <c r="FY63" i="278"/>
  <c r="FY64" i="278"/>
  <c r="FZ61" i="278"/>
  <c r="FZ53" i="278"/>
  <c r="FZ11" i="278"/>
  <c r="FZ12" i="278"/>
  <c r="FZ24" i="278"/>
  <c r="FZ19" i="278"/>
  <c r="FZ20" i="278"/>
  <c r="FZ25" i="278"/>
  <c r="FZ26" i="278"/>
  <c r="FZ31" i="278"/>
  <c r="FZ32" i="278"/>
  <c r="FZ33" i="278"/>
  <c r="FZ54" i="278"/>
  <c r="FZ49" i="278"/>
  <c r="FZ50" i="278"/>
  <c r="FZ51" i="278"/>
  <c r="FZ55" i="278"/>
  <c r="FZ56" i="278"/>
  <c r="FZ31" i="265"/>
  <c r="FZ59" i="278"/>
  <c r="FZ62" i="278"/>
  <c r="FZ63" i="278"/>
  <c r="FZ64" i="278"/>
  <c r="GA61" i="278"/>
  <c r="GA53" i="278"/>
  <c r="GA11" i="278"/>
  <c r="GA12" i="278"/>
  <c r="GA24" i="278"/>
  <c r="GA19" i="278"/>
  <c r="GA20" i="278"/>
  <c r="GA25" i="278"/>
  <c r="GA26" i="278"/>
  <c r="GA31" i="278"/>
  <c r="GA32" i="278"/>
  <c r="GA33" i="278"/>
  <c r="GA54" i="278"/>
  <c r="GA49" i="278"/>
  <c r="GA50" i="278"/>
  <c r="GA51" i="278"/>
  <c r="GA55" i="278"/>
  <c r="GA56" i="278"/>
  <c r="GA31" i="265"/>
  <c r="GA59" i="278"/>
  <c r="GA62" i="278"/>
  <c r="GA63" i="278"/>
  <c r="GA64" i="278"/>
  <c r="GB61" i="278"/>
  <c r="GB53" i="278"/>
  <c r="GB11" i="278"/>
  <c r="GB12" i="278"/>
  <c r="GB24" i="278"/>
  <c r="GB19" i="278"/>
  <c r="GB20" i="278"/>
  <c r="GB25" i="278"/>
  <c r="GB26" i="278"/>
  <c r="GB31" i="278"/>
  <c r="GB32" i="278"/>
  <c r="GB33" i="278"/>
  <c r="GB54" i="278"/>
  <c r="GB49" i="278"/>
  <c r="GB50" i="278"/>
  <c r="GB51" i="278"/>
  <c r="GB55" i="278"/>
  <c r="GB56" i="278"/>
  <c r="GB31" i="265"/>
  <c r="GB59" i="278"/>
  <c r="GB62" i="278"/>
  <c r="GB63" i="278"/>
  <c r="GB64" i="278"/>
  <c r="GC61" i="278"/>
  <c r="GC53" i="278"/>
  <c r="GC11" i="278"/>
  <c r="GC12" i="278"/>
  <c r="GC24" i="278"/>
  <c r="GC19" i="278"/>
  <c r="GC20" i="278"/>
  <c r="GC25" i="278"/>
  <c r="GC26" i="278"/>
  <c r="GC31" i="278"/>
  <c r="GC32" i="278"/>
  <c r="GC33" i="278"/>
  <c r="GC54" i="278"/>
  <c r="GC49" i="278"/>
  <c r="GC50" i="278"/>
  <c r="GC51" i="278"/>
  <c r="GC55" i="278"/>
  <c r="GC56" i="278"/>
  <c r="GC31" i="265"/>
  <c r="GC59" i="278"/>
  <c r="GC62" i="278"/>
  <c r="GC63" i="278"/>
  <c r="GC64" i="278"/>
  <c r="GD61" i="278"/>
  <c r="GD53" i="278"/>
  <c r="GD11" i="278"/>
  <c r="GD12" i="278"/>
  <c r="GD24" i="278"/>
  <c r="GD19" i="278"/>
  <c r="GD20" i="278"/>
  <c r="GD25" i="278"/>
  <c r="GD26" i="278"/>
  <c r="GD31" i="278"/>
  <c r="GD32" i="278"/>
  <c r="GD33" i="278"/>
  <c r="GD54" i="278"/>
  <c r="GD49" i="278"/>
  <c r="GD50" i="278"/>
  <c r="GD51" i="278"/>
  <c r="GD55" i="278"/>
  <c r="GD56" i="278"/>
  <c r="GD31" i="265"/>
  <c r="GD59" i="278"/>
  <c r="GD62" i="278"/>
  <c r="GD63" i="278"/>
  <c r="GD64" i="278"/>
  <c r="GE61" i="278"/>
  <c r="GE53" i="278"/>
  <c r="GE11" i="278"/>
  <c r="GE12" i="278"/>
  <c r="GE24" i="278"/>
  <c r="GE19" i="278"/>
  <c r="GE20" i="278"/>
  <c r="GE25" i="278"/>
  <c r="GE26" i="278"/>
  <c r="GE31" i="278"/>
  <c r="GE32" i="278"/>
  <c r="GE33" i="278"/>
  <c r="GE54" i="278"/>
  <c r="GE49" i="278"/>
  <c r="GE50" i="278"/>
  <c r="GE51" i="278"/>
  <c r="GE55" i="278"/>
  <c r="GE56" i="278"/>
  <c r="GE31" i="265"/>
  <c r="GE59" i="278"/>
  <c r="GE62" i="278"/>
  <c r="GE63" i="278"/>
  <c r="GE64" i="278"/>
  <c r="GF61" i="278"/>
  <c r="GF53" i="278"/>
  <c r="GF11" i="278"/>
  <c r="GF12" i="278"/>
  <c r="GF24" i="278"/>
  <c r="GF19" i="278"/>
  <c r="GF20" i="278"/>
  <c r="GF25" i="278"/>
  <c r="GF26" i="278"/>
  <c r="GF31" i="278"/>
  <c r="GF32" i="278"/>
  <c r="GF33" i="278"/>
  <c r="GF54" i="278"/>
  <c r="GF49" i="278"/>
  <c r="GF50" i="278"/>
  <c r="GF51" i="278"/>
  <c r="GF55" i="278"/>
  <c r="GF56" i="278"/>
  <c r="GF31" i="265"/>
  <c r="GF59" i="278"/>
  <c r="GF62" i="278"/>
  <c r="GF63" i="278"/>
  <c r="GF64" i="278"/>
  <c r="GG61" i="278"/>
  <c r="GG53" i="278"/>
  <c r="GG11" i="278"/>
  <c r="GG12" i="278"/>
  <c r="GG24" i="278"/>
  <c r="GG19" i="278"/>
  <c r="GG20" i="278"/>
  <c r="GG25" i="278"/>
  <c r="GG26" i="278"/>
  <c r="GG31" i="278"/>
  <c r="GG32" i="278"/>
  <c r="GG33" i="278"/>
  <c r="GG54" i="278"/>
  <c r="GG49" i="278"/>
  <c r="GG50" i="278"/>
  <c r="GG51" i="278"/>
  <c r="GG55" i="278"/>
  <c r="GG56" i="278"/>
  <c r="GG31" i="265"/>
  <c r="GG59" i="278"/>
  <c r="GG62" i="278"/>
  <c r="GG63" i="278"/>
  <c r="GG64" i="278"/>
  <c r="GH61" i="278"/>
  <c r="GH53" i="278"/>
  <c r="GH11" i="278"/>
  <c r="GH12" i="278"/>
  <c r="GH24" i="278"/>
  <c r="GH19" i="278"/>
  <c r="GH20" i="278"/>
  <c r="GH25" i="278"/>
  <c r="GH26" i="278"/>
  <c r="GH31" i="278"/>
  <c r="GH32" i="278"/>
  <c r="GH33" i="278"/>
  <c r="GH54" i="278"/>
  <c r="GH49" i="278"/>
  <c r="GH50" i="278"/>
  <c r="GH51" i="278"/>
  <c r="GH55" i="278"/>
  <c r="GH56" i="278"/>
  <c r="GH31" i="265"/>
  <c r="GH59" i="278"/>
  <c r="GH62" i="278"/>
  <c r="GH63" i="278"/>
  <c r="GH64" i="278"/>
  <c r="GI61" i="278"/>
  <c r="GI53" i="278"/>
  <c r="GI11" i="278"/>
  <c r="GI12" i="278"/>
  <c r="GI24" i="278"/>
  <c r="GI19" i="278"/>
  <c r="GI20" i="278"/>
  <c r="GI25" i="278"/>
  <c r="GI26" i="278"/>
  <c r="GI31" i="278"/>
  <c r="GI32" i="278"/>
  <c r="GI33" i="278"/>
  <c r="GI54" i="278"/>
  <c r="GI49" i="278"/>
  <c r="GI50" i="278"/>
  <c r="GI51" i="278"/>
  <c r="GI55" i="278"/>
  <c r="GI56" i="278"/>
  <c r="GI31" i="265"/>
  <c r="GI59" i="278"/>
  <c r="GI62" i="278"/>
  <c r="GI63" i="278"/>
  <c r="GI64" i="278"/>
  <c r="GJ61" i="278"/>
  <c r="GJ53" i="278"/>
  <c r="GJ11" i="278"/>
  <c r="GJ12" i="278"/>
  <c r="GJ24" i="278"/>
  <c r="GJ19" i="278"/>
  <c r="GJ20" i="278"/>
  <c r="GJ25" i="278"/>
  <c r="GJ26" i="278"/>
  <c r="GJ31" i="278"/>
  <c r="GJ32" i="278"/>
  <c r="GJ33" i="278"/>
  <c r="GJ54" i="278"/>
  <c r="GJ49" i="278"/>
  <c r="GJ50" i="278"/>
  <c r="GJ51" i="278"/>
  <c r="GJ55" i="278"/>
  <c r="GJ56" i="278"/>
  <c r="GJ31" i="265"/>
  <c r="M34" i="273"/>
  <c r="L35" i="273"/>
  <c r="M36" i="273"/>
  <c r="M38" i="273"/>
  <c r="M39" i="273"/>
  <c r="M4" i="265"/>
  <c r="N34" i="273"/>
  <c r="M35" i="273"/>
  <c r="N36" i="273"/>
  <c r="N38" i="273"/>
  <c r="N39" i="273"/>
  <c r="N4" i="265"/>
  <c r="O34" i="273"/>
  <c r="N35" i="273"/>
  <c r="O36" i="273"/>
  <c r="O38" i="273"/>
  <c r="O39" i="273"/>
  <c r="O4" i="265"/>
  <c r="P34" i="273"/>
  <c r="O35" i="273"/>
  <c r="P36" i="273"/>
  <c r="P38" i="273"/>
  <c r="P39" i="273"/>
  <c r="P4" i="265"/>
  <c r="Q34" i="273"/>
  <c r="P35" i="273"/>
  <c r="Q36" i="273"/>
  <c r="Q38" i="273"/>
  <c r="Q39" i="273"/>
  <c r="Q4" i="265"/>
  <c r="R34" i="273"/>
  <c r="Q35" i="273"/>
  <c r="R36" i="273"/>
  <c r="R38" i="273"/>
  <c r="R39" i="273"/>
  <c r="R4" i="265"/>
  <c r="S34" i="273"/>
  <c r="R35" i="273"/>
  <c r="S36" i="273"/>
  <c r="S38" i="273"/>
  <c r="S39" i="273"/>
  <c r="S4" i="265"/>
  <c r="T34" i="273"/>
  <c r="S35" i="273"/>
  <c r="T36" i="273"/>
  <c r="T38" i="273"/>
  <c r="T39" i="273"/>
  <c r="T4" i="265"/>
  <c r="U34" i="273"/>
  <c r="T35" i="273"/>
  <c r="U36" i="273"/>
  <c r="U38" i="273"/>
  <c r="U39" i="273"/>
  <c r="U4" i="265"/>
  <c r="V34" i="273"/>
  <c r="U35" i="273"/>
  <c r="V36" i="273"/>
  <c r="V38" i="273"/>
  <c r="V39" i="273"/>
  <c r="V4" i="265"/>
  <c r="W34" i="273"/>
  <c r="V35" i="273"/>
  <c r="W36" i="273"/>
  <c r="W38" i="273"/>
  <c r="W39" i="273"/>
  <c r="W4" i="265"/>
  <c r="X34" i="273"/>
  <c r="W35" i="273"/>
  <c r="X36" i="273"/>
  <c r="X38" i="273"/>
  <c r="X39" i="273"/>
  <c r="X4" i="265"/>
  <c r="Y34" i="273"/>
  <c r="X35" i="273"/>
  <c r="Y36" i="273"/>
  <c r="Y38" i="273"/>
  <c r="Y39" i="273"/>
  <c r="Y4" i="265"/>
  <c r="Z34" i="273"/>
  <c r="Y35" i="273"/>
  <c r="Z36" i="273"/>
  <c r="Z38" i="273"/>
  <c r="Z39" i="273"/>
  <c r="Z4" i="265"/>
  <c r="AA34" i="273"/>
  <c r="Z35" i="273"/>
  <c r="AA36" i="273"/>
  <c r="AA38" i="273"/>
  <c r="AA39" i="273"/>
  <c r="AA4" i="265"/>
  <c r="AB34" i="273"/>
  <c r="AA35" i="273"/>
  <c r="AB36" i="273"/>
  <c r="AB38" i="273"/>
  <c r="AB39" i="273"/>
  <c r="AB4" i="265"/>
  <c r="AC34" i="273"/>
  <c r="AB35" i="273"/>
  <c r="AC36" i="273"/>
  <c r="AC38" i="273"/>
  <c r="AC39" i="273"/>
  <c r="AC4" i="265"/>
  <c r="AD34" i="273"/>
  <c r="AC35" i="273"/>
  <c r="AD36" i="273"/>
  <c r="AD38" i="273"/>
  <c r="AD39" i="273"/>
  <c r="AD4" i="265"/>
  <c r="AE34" i="273"/>
  <c r="AD35" i="273"/>
  <c r="AE36" i="273"/>
  <c r="AE38" i="273"/>
  <c r="AE39" i="273"/>
  <c r="AE4" i="265"/>
  <c r="AF34" i="273"/>
  <c r="AE35" i="273"/>
  <c r="AF36" i="273"/>
  <c r="AF38" i="273"/>
  <c r="AF39" i="273"/>
  <c r="AF4" i="265"/>
  <c r="AG34" i="273"/>
  <c r="AF35" i="273"/>
  <c r="AG36" i="273"/>
  <c r="AG38" i="273"/>
  <c r="AG39" i="273"/>
  <c r="AG4" i="265"/>
  <c r="AH34" i="273"/>
  <c r="AG35" i="273"/>
  <c r="AH36" i="273"/>
  <c r="AH38" i="273"/>
  <c r="AH39" i="273"/>
  <c r="AH4" i="265"/>
  <c r="AI34" i="273"/>
  <c r="AH35" i="273"/>
  <c r="AI36" i="273"/>
  <c r="AI38" i="273"/>
  <c r="AI39" i="273"/>
  <c r="AI4" i="265"/>
  <c r="AJ34" i="273"/>
  <c r="AI35" i="273"/>
  <c r="AJ36" i="273"/>
  <c r="AJ38" i="273"/>
  <c r="AJ39" i="273"/>
  <c r="AJ4" i="265"/>
  <c r="AK34" i="273"/>
  <c r="AJ35" i="273"/>
  <c r="AK36" i="273"/>
  <c r="AK38" i="273"/>
  <c r="AK39" i="273"/>
  <c r="AK4" i="265"/>
  <c r="AL34" i="273"/>
  <c r="AK35" i="273"/>
  <c r="AL36" i="273"/>
  <c r="AL38" i="273"/>
  <c r="AL39" i="273"/>
  <c r="AL4" i="265"/>
  <c r="AM34" i="273"/>
  <c r="AL35" i="273"/>
  <c r="AM36" i="273"/>
  <c r="AM38" i="273"/>
  <c r="AM39" i="273"/>
  <c r="AM4" i="265"/>
  <c r="AN34" i="273"/>
  <c r="AM35" i="273"/>
  <c r="AN36" i="273"/>
  <c r="AN38" i="273"/>
  <c r="AN39" i="273"/>
  <c r="AN4" i="265"/>
  <c r="AO34" i="273"/>
  <c r="AN35" i="273"/>
  <c r="AO36" i="273"/>
  <c r="AO38" i="273"/>
  <c r="AO39" i="273"/>
  <c r="AO4" i="265"/>
  <c r="AP34" i="273"/>
  <c r="AO35" i="273"/>
  <c r="AP36" i="273"/>
  <c r="AP38" i="273"/>
  <c r="AP39" i="273"/>
  <c r="AP4" i="265"/>
  <c r="AQ34" i="273"/>
  <c r="AP35" i="273"/>
  <c r="AQ36" i="273"/>
  <c r="AQ38" i="273"/>
  <c r="AQ39" i="273"/>
  <c r="AQ4" i="265"/>
  <c r="AR34" i="273"/>
  <c r="AQ35" i="273"/>
  <c r="AR36" i="273"/>
  <c r="AR38" i="273"/>
  <c r="AR39" i="273"/>
  <c r="AR4" i="265"/>
  <c r="AS34" i="273"/>
  <c r="AR35" i="273"/>
  <c r="AS36" i="273"/>
  <c r="AS38" i="273"/>
  <c r="AS39" i="273"/>
  <c r="AS4" i="265"/>
  <c r="AT34" i="273"/>
  <c r="AS35" i="273"/>
  <c r="AT36" i="273"/>
  <c r="AT38" i="273"/>
  <c r="AT39" i="273"/>
  <c r="AT4" i="265"/>
  <c r="AU34" i="273"/>
  <c r="AT35" i="273"/>
  <c r="AU36" i="273"/>
  <c r="AU38" i="273"/>
  <c r="AU39" i="273"/>
  <c r="AU4" i="265"/>
  <c r="AV34" i="273"/>
  <c r="AU35" i="273"/>
  <c r="AV36" i="273"/>
  <c r="AV38" i="273"/>
  <c r="AV39" i="273"/>
  <c r="AV4" i="265"/>
  <c r="AW34" i="273"/>
  <c r="AV35" i="273"/>
  <c r="AW36" i="273"/>
  <c r="AW38" i="273"/>
  <c r="AW39" i="273"/>
  <c r="AW4" i="265"/>
  <c r="AX34" i="273"/>
  <c r="AW35" i="273"/>
  <c r="AX36" i="273"/>
  <c r="AX38" i="273"/>
  <c r="AX39" i="273"/>
  <c r="AX4" i="265"/>
  <c r="AY34" i="273"/>
  <c r="AX35" i="273"/>
  <c r="AY36" i="273"/>
  <c r="AY38" i="273"/>
  <c r="AY39" i="273"/>
  <c r="AY4" i="265"/>
  <c r="AZ34" i="273"/>
  <c r="AY35" i="273"/>
  <c r="AZ36" i="273"/>
  <c r="AZ38" i="273"/>
  <c r="AZ39" i="273"/>
  <c r="AZ4" i="265"/>
  <c r="BA34" i="273"/>
  <c r="AZ35" i="273"/>
  <c r="BA36" i="273"/>
  <c r="BA38" i="273"/>
  <c r="BA39" i="273"/>
  <c r="BA4" i="265"/>
  <c r="BB34" i="273"/>
  <c r="BA35" i="273"/>
  <c r="BB36" i="273"/>
  <c r="BB38" i="273"/>
  <c r="BB39" i="273"/>
  <c r="BB4" i="265"/>
  <c r="BC34" i="273"/>
  <c r="BB35" i="273"/>
  <c r="BC36" i="273"/>
  <c r="BC38" i="273"/>
  <c r="BC39" i="273"/>
  <c r="BC4" i="265"/>
  <c r="BD34" i="273"/>
  <c r="BC35" i="273"/>
  <c r="BD36" i="273"/>
  <c r="BD38" i="273"/>
  <c r="BD39" i="273"/>
  <c r="BD4" i="265"/>
  <c r="BE34" i="273"/>
  <c r="BD35" i="273"/>
  <c r="BE36" i="273"/>
  <c r="BE38" i="273"/>
  <c r="BE39" i="273"/>
  <c r="BE4" i="265"/>
  <c r="BF34" i="273"/>
  <c r="BE35" i="273"/>
  <c r="BF36" i="273"/>
  <c r="BF38" i="273"/>
  <c r="BF39" i="273"/>
  <c r="BF4" i="265"/>
  <c r="BG34" i="273"/>
  <c r="BF35" i="273"/>
  <c r="BG36" i="273"/>
  <c r="BG38" i="273"/>
  <c r="BG39" i="273"/>
  <c r="BG4" i="265"/>
  <c r="BH34" i="273"/>
  <c r="BG35" i="273"/>
  <c r="BH36" i="273"/>
  <c r="BH38" i="273"/>
  <c r="BH39" i="273"/>
  <c r="BH4" i="265"/>
  <c r="BI34" i="273"/>
  <c r="BH35" i="273"/>
  <c r="BI36" i="273"/>
  <c r="BI38" i="273"/>
  <c r="BI39" i="273"/>
  <c r="BI4" i="265"/>
  <c r="BJ34" i="273"/>
  <c r="BI35" i="273"/>
  <c r="BJ36" i="273"/>
  <c r="BJ38" i="273"/>
  <c r="BJ39" i="273"/>
  <c r="BJ4" i="265"/>
  <c r="BK34" i="273"/>
  <c r="BJ35" i="273"/>
  <c r="BK36" i="273"/>
  <c r="BK38" i="273"/>
  <c r="BK39" i="273"/>
  <c r="BK4" i="265"/>
  <c r="BL34" i="273"/>
  <c r="BK35" i="273"/>
  <c r="BL36" i="273"/>
  <c r="BL38" i="273"/>
  <c r="BL39" i="273"/>
  <c r="BL4" i="265"/>
  <c r="BM34" i="273"/>
  <c r="BL35" i="273"/>
  <c r="BM36" i="273"/>
  <c r="BM38" i="273"/>
  <c r="BM39" i="273"/>
  <c r="BM4" i="265"/>
  <c r="BN34" i="273"/>
  <c r="BM35" i="273"/>
  <c r="BN36" i="273"/>
  <c r="BN38" i="273"/>
  <c r="BN39" i="273"/>
  <c r="BN4" i="265"/>
  <c r="BO34" i="273"/>
  <c r="BN35" i="273"/>
  <c r="BO36" i="273"/>
  <c r="BO38" i="273"/>
  <c r="BO39" i="273"/>
  <c r="BO4" i="265"/>
  <c r="BP34" i="273"/>
  <c r="BO35" i="273"/>
  <c r="BP36" i="273"/>
  <c r="BP38" i="273"/>
  <c r="BP39" i="273"/>
  <c r="BP4" i="265"/>
  <c r="BQ34" i="273"/>
  <c r="BP35" i="273"/>
  <c r="BQ36" i="273"/>
  <c r="BQ38" i="273"/>
  <c r="BQ39" i="273"/>
  <c r="BQ4" i="265"/>
  <c r="BR34" i="273"/>
  <c r="BQ35" i="273"/>
  <c r="BR36" i="273"/>
  <c r="BR38" i="273"/>
  <c r="BR39" i="273"/>
  <c r="BR4" i="265"/>
  <c r="BS34" i="273"/>
  <c r="BR35" i="273"/>
  <c r="BS36" i="273"/>
  <c r="BS38" i="273"/>
  <c r="BS39" i="273"/>
  <c r="BS4" i="265"/>
  <c r="BT34" i="273"/>
  <c r="BS35" i="273"/>
  <c r="BT36" i="273"/>
  <c r="BT38" i="273"/>
  <c r="BT39" i="273"/>
  <c r="BT4" i="265"/>
  <c r="BU34" i="273"/>
  <c r="BT35" i="273"/>
  <c r="BU36" i="273"/>
  <c r="BU38" i="273"/>
  <c r="BU39" i="273"/>
  <c r="BU4" i="265"/>
  <c r="BV34" i="273"/>
  <c r="BU35" i="273"/>
  <c r="BV36" i="273"/>
  <c r="BV38" i="273"/>
  <c r="BV39" i="273"/>
  <c r="BV4" i="265"/>
  <c r="BW34" i="273"/>
  <c r="BV35" i="273"/>
  <c r="BW36" i="273"/>
  <c r="BW38" i="273"/>
  <c r="BW39" i="273"/>
  <c r="BW4" i="265"/>
  <c r="BX34" i="273"/>
  <c r="BW35" i="273"/>
  <c r="BX36" i="273"/>
  <c r="BX38" i="273"/>
  <c r="BX39" i="273"/>
  <c r="BX4" i="265"/>
  <c r="BY34" i="273"/>
  <c r="BX35" i="273"/>
  <c r="BY36" i="273"/>
  <c r="BY38" i="273"/>
  <c r="BY39" i="273"/>
  <c r="BY4" i="265"/>
  <c r="BZ34" i="273"/>
  <c r="BY35" i="273"/>
  <c r="BZ36" i="273"/>
  <c r="BZ38" i="273"/>
  <c r="BZ39" i="273"/>
  <c r="BZ4" i="265"/>
  <c r="CA34" i="273"/>
  <c r="BZ35" i="273"/>
  <c r="CA36" i="273"/>
  <c r="CA38" i="273"/>
  <c r="CA39" i="273"/>
  <c r="CA4" i="265"/>
  <c r="CB34" i="273"/>
  <c r="CA35" i="273"/>
  <c r="CB36" i="273"/>
  <c r="CB38" i="273"/>
  <c r="CB39" i="273"/>
  <c r="CB4" i="265"/>
  <c r="CC34" i="273"/>
  <c r="CB35" i="273"/>
  <c r="CC36" i="273"/>
  <c r="CC38" i="273"/>
  <c r="CC39" i="273"/>
  <c r="CC4" i="265"/>
  <c r="CD34" i="273"/>
  <c r="CC35" i="273"/>
  <c r="CD36" i="273"/>
  <c r="CD38" i="273"/>
  <c r="CD39" i="273"/>
  <c r="CD4" i="265"/>
  <c r="CE34" i="273"/>
  <c r="CD35" i="273"/>
  <c r="CE36" i="273"/>
  <c r="CE38" i="273"/>
  <c r="CE39" i="273"/>
  <c r="CE4" i="265"/>
  <c r="CF34" i="273"/>
  <c r="CE35" i="273"/>
  <c r="CF36" i="273"/>
  <c r="CF38" i="273"/>
  <c r="CF39" i="273"/>
  <c r="CF4" i="265"/>
  <c r="CG34" i="273"/>
  <c r="CF35" i="273"/>
  <c r="CG36" i="273"/>
  <c r="CG38" i="273"/>
  <c r="CG39" i="273"/>
  <c r="CG4" i="265"/>
  <c r="CH34" i="273"/>
  <c r="CG35" i="273"/>
  <c r="CH36" i="273"/>
  <c r="CH38" i="273"/>
  <c r="CH39" i="273"/>
  <c r="CH4" i="265"/>
  <c r="CI34" i="273"/>
  <c r="CH35" i="273"/>
  <c r="CI36" i="273"/>
  <c r="CI38" i="273"/>
  <c r="CI39" i="273"/>
  <c r="CI4" i="265"/>
  <c r="CJ34" i="273"/>
  <c r="CI35" i="273"/>
  <c r="CJ36" i="273"/>
  <c r="CJ38" i="273"/>
  <c r="CJ39" i="273"/>
  <c r="CJ4" i="265"/>
  <c r="CK34" i="273"/>
  <c r="CJ35" i="273"/>
  <c r="CK36" i="273"/>
  <c r="CK38" i="273"/>
  <c r="CK39" i="273"/>
  <c r="CK4" i="265"/>
  <c r="CL34" i="273"/>
  <c r="CK35" i="273"/>
  <c r="CL36" i="273"/>
  <c r="CL38" i="273"/>
  <c r="CL39" i="273"/>
  <c r="CL4" i="265"/>
  <c r="CM34" i="273"/>
  <c r="CL35" i="273"/>
  <c r="CM36" i="273"/>
  <c r="CM38" i="273"/>
  <c r="CM39" i="273"/>
  <c r="CM4" i="265"/>
  <c r="CN34" i="273"/>
  <c r="CM35" i="273"/>
  <c r="CN36" i="273"/>
  <c r="CN38" i="273"/>
  <c r="CN39" i="273"/>
  <c r="CN4" i="265"/>
  <c r="CO34" i="273"/>
  <c r="CN35" i="273"/>
  <c r="CO36" i="273"/>
  <c r="CO38" i="273"/>
  <c r="CO39" i="273"/>
  <c r="CO4" i="265"/>
  <c r="CP34" i="273"/>
  <c r="CO35" i="273"/>
  <c r="CP36" i="273"/>
  <c r="CP38" i="273"/>
  <c r="CP39" i="273"/>
  <c r="CP4" i="265"/>
  <c r="CQ34" i="273"/>
  <c r="CP35" i="273"/>
  <c r="CQ36" i="273"/>
  <c r="CQ38" i="273"/>
  <c r="CQ39" i="273"/>
  <c r="CQ4" i="265"/>
  <c r="CR34" i="273"/>
  <c r="CQ35" i="273"/>
  <c r="CR36" i="273"/>
  <c r="CR38" i="273"/>
  <c r="CR39" i="273"/>
  <c r="CR4" i="265"/>
  <c r="CS34" i="273"/>
  <c r="CR35" i="273"/>
  <c r="CS36" i="273"/>
  <c r="CS38" i="273"/>
  <c r="CS39" i="273"/>
  <c r="CS4" i="265"/>
  <c r="CT34" i="273"/>
  <c r="CS35" i="273"/>
  <c r="CT36" i="273"/>
  <c r="CT38" i="273"/>
  <c r="CT39" i="273"/>
  <c r="CT4" i="265"/>
  <c r="CU34" i="273"/>
  <c r="CT35" i="273"/>
  <c r="CU36" i="273"/>
  <c r="CU38" i="273"/>
  <c r="CU39" i="273"/>
  <c r="CU4" i="265"/>
  <c r="CV34" i="273"/>
  <c r="CU35" i="273"/>
  <c r="CV36" i="273"/>
  <c r="CV38" i="273"/>
  <c r="CV39" i="273"/>
  <c r="CV4" i="265"/>
  <c r="CW34" i="273"/>
  <c r="CV35" i="273"/>
  <c r="CW36" i="273"/>
  <c r="CW38" i="273"/>
  <c r="CW39" i="273"/>
  <c r="CW4" i="265"/>
  <c r="CX34" i="273"/>
  <c r="CW35" i="273"/>
  <c r="CX36" i="273"/>
  <c r="CX38" i="273"/>
  <c r="CX39" i="273"/>
  <c r="CX4" i="265"/>
  <c r="CY34" i="273"/>
  <c r="CX35" i="273"/>
  <c r="CY36" i="273"/>
  <c r="CY38" i="273"/>
  <c r="CY39" i="273"/>
  <c r="CY4" i="265"/>
  <c r="CZ34" i="273"/>
  <c r="CY35" i="273"/>
  <c r="CZ36" i="273"/>
  <c r="CZ38" i="273"/>
  <c r="CZ39" i="273"/>
  <c r="CZ4" i="265"/>
  <c r="DA34" i="273"/>
  <c r="CZ35" i="273"/>
  <c r="DA36" i="273"/>
  <c r="DA38" i="273"/>
  <c r="DA39" i="273"/>
  <c r="DA4" i="265"/>
  <c r="DB34" i="273"/>
  <c r="DA35" i="273"/>
  <c r="DB36" i="273"/>
  <c r="DB38" i="273"/>
  <c r="DB39" i="273"/>
  <c r="DB4" i="265"/>
  <c r="DC34" i="273"/>
  <c r="DB35" i="273"/>
  <c r="DC36" i="273"/>
  <c r="DC38" i="273"/>
  <c r="DC39" i="273"/>
  <c r="DC4" i="265"/>
  <c r="DD34" i="273"/>
  <c r="DC35" i="273"/>
  <c r="DD36" i="273"/>
  <c r="DD38" i="273"/>
  <c r="DD39" i="273"/>
  <c r="DD4" i="265"/>
  <c r="DE34" i="273"/>
  <c r="DD35" i="273"/>
  <c r="DE36" i="273"/>
  <c r="DE38" i="273"/>
  <c r="DE39" i="273"/>
  <c r="DE4" i="265"/>
  <c r="DF34" i="273"/>
  <c r="DE35" i="273"/>
  <c r="DF36" i="273"/>
  <c r="DF38" i="273"/>
  <c r="DF39" i="273"/>
  <c r="DF4" i="265"/>
  <c r="DG34" i="273"/>
  <c r="DF35" i="273"/>
  <c r="DG36" i="273"/>
  <c r="DG38" i="273"/>
  <c r="DG39" i="273"/>
  <c r="DG4" i="265"/>
  <c r="DH34" i="273"/>
  <c r="DG35" i="273"/>
  <c r="DH36" i="273"/>
  <c r="DH38" i="273"/>
  <c r="DH39" i="273"/>
  <c r="DH4" i="265"/>
  <c r="DI34" i="273"/>
  <c r="DH35" i="273"/>
  <c r="DI36" i="273"/>
  <c r="DI38" i="273"/>
  <c r="DI39" i="273"/>
  <c r="DI4" i="265"/>
  <c r="DJ34" i="273"/>
  <c r="DI35" i="273"/>
  <c r="DJ36" i="273"/>
  <c r="DJ38" i="273"/>
  <c r="DJ39" i="273"/>
  <c r="DJ4" i="265"/>
  <c r="DK34" i="273"/>
  <c r="DJ35" i="273"/>
  <c r="DK36" i="273"/>
  <c r="DK38" i="273"/>
  <c r="DK39" i="273"/>
  <c r="DK4" i="265"/>
  <c r="DL34" i="273"/>
  <c r="DK35" i="273"/>
  <c r="DL36" i="273"/>
  <c r="DL38" i="273"/>
  <c r="DL39" i="273"/>
  <c r="DL4" i="265"/>
  <c r="DM34" i="273"/>
  <c r="DL35" i="273"/>
  <c r="DM36" i="273"/>
  <c r="DM38" i="273"/>
  <c r="DM39" i="273"/>
  <c r="DM4" i="265"/>
  <c r="DN34" i="273"/>
  <c r="DM35" i="273"/>
  <c r="DN36" i="273"/>
  <c r="DN38" i="273"/>
  <c r="DN39" i="273"/>
  <c r="DN4" i="265"/>
  <c r="DO34" i="273"/>
  <c r="DN29" i="273"/>
  <c r="DN30" i="273"/>
  <c r="DN35" i="273"/>
  <c r="DO36" i="273"/>
  <c r="DO38" i="273"/>
  <c r="DO39" i="273"/>
  <c r="DO4" i="265"/>
  <c r="DP34" i="273"/>
  <c r="DO29" i="273"/>
  <c r="DO30" i="273"/>
  <c r="DO35" i="273"/>
  <c r="DP36" i="273"/>
  <c r="DP38" i="273"/>
  <c r="DP39" i="273"/>
  <c r="DP4" i="265"/>
  <c r="DQ34" i="273"/>
  <c r="DP29" i="273"/>
  <c r="DP30" i="273"/>
  <c r="DP35" i="273"/>
  <c r="DQ36" i="273"/>
  <c r="DQ38" i="273"/>
  <c r="DQ39" i="273"/>
  <c r="DQ4" i="265"/>
  <c r="DR34" i="273"/>
  <c r="DQ29" i="273"/>
  <c r="DQ30" i="273"/>
  <c r="DQ35" i="273"/>
  <c r="DR36" i="273"/>
  <c r="DR38" i="273"/>
  <c r="DR39" i="273"/>
  <c r="DR4" i="265"/>
  <c r="DS34" i="273"/>
  <c r="DR29" i="273"/>
  <c r="DR30" i="273"/>
  <c r="DR35" i="273"/>
  <c r="DS36" i="273"/>
  <c r="DS38" i="273"/>
  <c r="DS39" i="273"/>
  <c r="DS4" i="265"/>
  <c r="DT34" i="273"/>
  <c r="DS29" i="273"/>
  <c r="DS30" i="273"/>
  <c r="DS35" i="273"/>
  <c r="DT36" i="273"/>
  <c r="DT38" i="273"/>
  <c r="DT39" i="273"/>
  <c r="DT4" i="265"/>
  <c r="DU34" i="273"/>
  <c r="DT29" i="273"/>
  <c r="DT30" i="273"/>
  <c r="DT35" i="273"/>
  <c r="DU36" i="273"/>
  <c r="DU38" i="273"/>
  <c r="DU39" i="273"/>
  <c r="DU4" i="265"/>
  <c r="DV34" i="273"/>
  <c r="DU29" i="273"/>
  <c r="DU30" i="273"/>
  <c r="DU35" i="273"/>
  <c r="DV36" i="273"/>
  <c r="DV38" i="273"/>
  <c r="DV39" i="273"/>
  <c r="DV4" i="265"/>
  <c r="DW34" i="273"/>
  <c r="DV29" i="273"/>
  <c r="DV30" i="273"/>
  <c r="DV35" i="273"/>
  <c r="DW36" i="273"/>
  <c r="DW38" i="273"/>
  <c r="DW39" i="273"/>
  <c r="DW4" i="265"/>
  <c r="DX34" i="273"/>
  <c r="DW29" i="273"/>
  <c r="DW30" i="273"/>
  <c r="DW35" i="273"/>
  <c r="DX36" i="273"/>
  <c r="DX38" i="273"/>
  <c r="DX39" i="273"/>
  <c r="DX4" i="265"/>
  <c r="DY34" i="273"/>
  <c r="DX29" i="273"/>
  <c r="DX30" i="273"/>
  <c r="DX35" i="273"/>
  <c r="DY36" i="273"/>
  <c r="DY38" i="273"/>
  <c r="DY39" i="273"/>
  <c r="DY4" i="265"/>
  <c r="DZ34" i="273"/>
  <c r="DY29" i="273"/>
  <c r="DY30" i="273"/>
  <c r="DY35" i="273"/>
  <c r="DZ36" i="273"/>
  <c r="DZ38" i="273"/>
  <c r="DZ39" i="273"/>
  <c r="DZ4" i="265"/>
  <c r="EA34" i="273"/>
  <c r="DZ29" i="273"/>
  <c r="DZ30" i="273"/>
  <c r="DZ35" i="273"/>
  <c r="EA36" i="273"/>
  <c r="EA38" i="273"/>
  <c r="EA39" i="273"/>
  <c r="EA4" i="265"/>
  <c r="EB34" i="273"/>
  <c r="EA29" i="273"/>
  <c r="EA30" i="273"/>
  <c r="EA35" i="273"/>
  <c r="EB36" i="273"/>
  <c r="EB38" i="273"/>
  <c r="EB39" i="273"/>
  <c r="EB4" i="265"/>
  <c r="EC34" i="273"/>
  <c r="EB29" i="273"/>
  <c r="EB30" i="273"/>
  <c r="EB35" i="273"/>
  <c r="EC36" i="273"/>
  <c r="EC38" i="273"/>
  <c r="EC39" i="273"/>
  <c r="EC4" i="265"/>
  <c r="ED34" i="273"/>
  <c r="EC29" i="273"/>
  <c r="EC30" i="273"/>
  <c r="EC35" i="273"/>
  <c r="ED36" i="273"/>
  <c r="ED38" i="273"/>
  <c r="ED39" i="273"/>
  <c r="ED4" i="265"/>
  <c r="EE34" i="273"/>
  <c r="ED29" i="273"/>
  <c r="ED30" i="273"/>
  <c r="ED35" i="273"/>
  <c r="EE36" i="273"/>
  <c r="EE38" i="273"/>
  <c r="EE39" i="273"/>
  <c r="EE4" i="265"/>
  <c r="EF34" i="273"/>
  <c r="EE29" i="273"/>
  <c r="EE30" i="273"/>
  <c r="EE35" i="273"/>
  <c r="EF36" i="273"/>
  <c r="EF38" i="273"/>
  <c r="EF39" i="273"/>
  <c r="EF4" i="265"/>
  <c r="EG34" i="273"/>
  <c r="EF29" i="273"/>
  <c r="EF30" i="273"/>
  <c r="EF35" i="273"/>
  <c r="EG36" i="273"/>
  <c r="EG38" i="273"/>
  <c r="EG39" i="273"/>
  <c r="EG4" i="265"/>
  <c r="EH34" i="273"/>
  <c r="EG29" i="273"/>
  <c r="EG30" i="273"/>
  <c r="EG35" i="273"/>
  <c r="EH36" i="273"/>
  <c r="EH38" i="273"/>
  <c r="EH39" i="273"/>
  <c r="EH4" i="265"/>
  <c r="EI34" i="273"/>
  <c r="EH29" i="273"/>
  <c r="EH30" i="273"/>
  <c r="EH35" i="273"/>
  <c r="EI36" i="273"/>
  <c r="EI38" i="273"/>
  <c r="EI39" i="273"/>
  <c r="EI4" i="265"/>
  <c r="EJ34" i="273"/>
  <c r="EI29" i="273"/>
  <c r="EI30" i="273"/>
  <c r="EI35" i="273"/>
  <c r="EJ36" i="273"/>
  <c r="EJ38" i="273"/>
  <c r="EJ39" i="273"/>
  <c r="EJ4" i="265"/>
  <c r="EK34" i="273"/>
  <c r="EJ29" i="273"/>
  <c r="EJ30" i="273"/>
  <c r="EJ35" i="273"/>
  <c r="EK36" i="273"/>
  <c r="EK38" i="273"/>
  <c r="EK39" i="273"/>
  <c r="EK4" i="265"/>
  <c r="EL34" i="273"/>
  <c r="EK29" i="273"/>
  <c r="EK30" i="273"/>
  <c r="EK35" i="273"/>
  <c r="EL36" i="273"/>
  <c r="EL38" i="273"/>
  <c r="EL39" i="273"/>
  <c r="EL4" i="265"/>
  <c r="EM34" i="273"/>
  <c r="EL29" i="273"/>
  <c r="EL30" i="273"/>
  <c r="EL35" i="273"/>
  <c r="EM36" i="273"/>
  <c r="EM38" i="273"/>
  <c r="EM39" i="273"/>
  <c r="EM4" i="265"/>
  <c r="EN34" i="273"/>
  <c r="EM29" i="273"/>
  <c r="EM30" i="273"/>
  <c r="EM35" i="273"/>
  <c r="EN36" i="273"/>
  <c r="EN38" i="273"/>
  <c r="EN39" i="273"/>
  <c r="EN4" i="265"/>
  <c r="EO34" i="273"/>
  <c r="EN29" i="273"/>
  <c r="EN30" i="273"/>
  <c r="EN35" i="273"/>
  <c r="EO36" i="273"/>
  <c r="EO38" i="273"/>
  <c r="EO39" i="273"/>
  <c r="EO4" i="265"/>
  <c r="EP34" i="273"/>
  <c r="EO29" i="273"/>
  <c r="EO30" i="273"/>
  <c r="EO35" i="273"/>
  <c r="EP36" i="273"/>
  <c r="EP38" i="273"/>
  <c r="EP39" i="273"/>
  <c r="EP4" i="265"/>
  <c r="EQ34" i="273"/>
  <c r="EP29" i="273"/>
  <c r="EP30" i="273"/>
  <c r="EP35" i="273"/>
  <c r="EQ36" i="273"/>
  <c r="EQ38" i="273"/>
  <c r="EQ39" i="273"/>
  <c r="EQ4" i="265"/>
  <c r="ER34" i="273"/>
  <c r="EQ29" i="273"/>
  <c r="EQ30" i="273"/>
  <c r="EQ35" i="273"/>
  <c r="ER36" i="273"/>
  <c r="ER38" i="273"/>
  <c r="ER39" i="273"/>
  <c r="ER4" i="265"/>
  <c r="ES34" i="273"/>
  <c r="ER29" i="273"/>
  <c r="ER30" i="273"/>
  <c r="ER35" i="273"/>
  <c r="ES36" i="273"/>
  <c r="ES38" i="273"/>
  <c r="ES39" i="273"/>
  <c r="ES4" i="265"/>
  <c r="ET34" i="273"/>
  <c r="ES29" i="273"/>
  <c r="ES30" i="273"/>
  <c r="ES35" i="273"/>
  <c r="ET36" i="273"/>
  <c r="ET38" i="273"/>
  <c r="ET39" i="273"/>
  <c r="ET4" i="265"/>
  <c r="EU34" i="273"/>
  <c r="ET29" i="273"/>
  <c r="ET30" i="273"/>
  <c r="ET35" i="273"/>
  <c r="EU36" i="273"/>
  <c r="EU38" i="273"/>
  <c r="EU39" i="273"/>
  <c r="EU4" i="265"/>
  <c r="EV34" i="273"/>
  <c r="EU29" i="273"/>
  <c r="EU30" i="273"/>
  <c r="EU35" i="273"/>
  <c r="EV36" i="273"/>
  <c r="EV38" i="273"/>
  <c r="EV39" i="273"/>
  <c r="EV4" i="265"/>
  <c r="EW34" i="273"/>
  <c r="EV29" i="273"/>
  <c r="EV30" i="273"/>
  <c r="EV35" i="273"/>
  <c r="EW36" i="273"/>
  <c r="EW38" i="273"/>
  <c r="EW39" i="273"/>
  <c r="EW4" i="265"/>
  <c r="EX34" i="273"/>
  <c r="EW29" i="273"/>
  <c r="EW30" i="273"/>
  <c r="EW35" i="273"/>
  <c r="EX36" i="273"/>
  <c r="EX38" i="273"/>
  <c r="EX39" i="273"/>
  <c r="EX4" i="265"/>
  <c r="EY34" i="273"/>
  <c r="EX29" i="273"/>
  <c r="EX30" i="273"/>
  <c r="EX35" i="273"/>
  <c r="EY36" i="273"/>
  <c r="EY38" i="273"/>
  <c r="EY39" i="273"/>
  <c r="EY4" i="265"/>
  <c r="EZ34" i="273"/>
  <c r="EY29" i="273"/>
  <c r="EY30" i="273"/>
  <c r="EY35" i="273"/>
  <c r="EZ36" i="273"/>
  <c r="EZ38" i="273"/>
  <c r="EZ39" i="273"/>
  <c r="EZ4" i="265"/>
  <c r="FA34" i="273"/>
  <c r="EZ29" i="273"/>
  <c r="EZ30" i="273"/>
  <c r="EZ35" i="273"/>
  <c r="FA36" i="273"/>
  <c r="FA38" i="273"/>
  <c r="FA39" i="273"/>
  <c r="FA4" i="265"/>
  <c r="FB34" i="273"/>
  <c r="FA29" i="273"/>
  <c r="FA30" i="273"/>
  <c r="FA35" i="273"/>
  <c r="FB36" i="273"/>
  <c r="FB38" i="273"/>
  <c r="FB39" i="273"/>
  <c r="FB4" i="265"/>
  <c r="FC34" i="273"/>
  <c r="FB29" i="273"/>
  <c r="FB30" i="273"/>
  <c r="FB35" i="273"/>
  <c r="FC36" i="273"/>
  <c r="FC38" i="273"/>
  <c r="FC39" i="273"/>
  <c r="FC4" i="265"/>
  <c r="FD34" i="273"/>
  <c r="FC29" i="273"/>
  <c r="FC30" i="273"/>
  <c r="FC35" i="273"/>
  <c r="FD36" i="273"/>
  <c r="FD38" i="273"/>
  <c r="FD39" i="273"/>
  <c r="FD4" i="265"/>
  <c r="FE34" i="273"/>
  <c r="FD29" i="273"/>
  <c r="FD30" i="273"/>
  <c r="FD35" i="273"/>
  <c r="FE36" i="273"/>
  <c r="FE38" i="273"/>
  <c r="FE39" i="273"/>
  <c r="FE4" i="265"/>
  <c r="FF34" i="273"/>
  <c r="FE29" i="273"/>
  <c r="FE30" i="273"/>
  <c r="FE35" i="273"/>
  <c r="FF36" i="273"/>
  <c r="FF38" i="273"/>
  <c r="FF39" i="273"/>
  <c r="FF4" i="265"/>
  <c r="FG34" i="273"/>
  <c r="FF29" i="273"/>
  <c r="FF30" i="273"/>
  <c r="FF35" i="273"/>
  <c r="FG36" i="273"/>
  <c r="FG38" i="273"/>
  <c r="FG39" i="273"/>
  <c r="FG4" i="265"/>
  <c r="FH34" i="273"/>
  <c r="FG29" i="273"/>
  <c r="FG30" i="273"/>
  <c r="FG35" i="273"/>
  <c r="FH36" i="273"/>
  <c r="FH38" i="273"/>
  <c r="FH39" i="273"/>
  <c r="FH4" i="265"/>
  <c r="FI34" i="273"/>
  <c r="FH29" i="273"/>
  <c r="FH30" i="273"/>
  <c r="FH35" i="273"/>
  <c r="FI36" i="273"/>
  <c r="FI38" i="273"/>
  <c r="FI39" i="273"/>
  <c r="FI4" i="265"/>
  <c r="FJ34" i="273"/>
  <c r="FI29" i="273"/>
  <c r="FI30" i="273"/>
  <c r="FI35" i="273"/>
  <c r="FJ36" i="273"/>
  <c r="FJ38" i="273"/>
  <c r="FJ39" i="273"/>
  <c r="FJ4" i="265"/>
  <c r="FK34" i="273"/>
  <c r="FJ29" i="273"/>
  <c r="FJ30" i="273"/>
  <c r="FJ35" i="273"/>
  <c r="FK36" i="273"/>
  <c r="FK38" i="273"/>
  <c r="FK39" i="273"/>
  <c r="FK4" i="265"/>
  <c r="FL34" i="273"/>
  <c r="FK29" i="273"/>
  <c r="FK30" i="273"/>
  <c r="FK35" i="273"/>
  <c r="FL36" i="273"/>
  <c r="FL38" i="273"/>
  <c r="FL39" i="273"/>
  <c r="FL4" i="265"/>
  <c r="FM34" i="273"/>
  <c r="FL29" i="273"/>
  <c r="FL30" i="273"/>
  <c r="FL35" i="273"/>
  <c r="FM36" i="273"/>
  <c r="FM38" i="273"/>
  <c r="FM39" i="273"/>
  <c r="FM4" i="265"/>
  <c r="FN34" i="273"/>
  <c r="FM29" i="273"/>
  <c r="FM30" i="273"/>
  <c r="FM35" i="273"/>
  <c r="FN36" i="273"/>
  <c r="FN38" i="273"/>
  <c r="FN39" i="273"/>
  <c r="FN4" i="265"/>
  <c r="FO34" i="273"/>
  <c r="FN29" i="273"/>
  <c r="FN30" i="273"/>
  <c r="FN35" i="273"/>
  <c r="FO36" i="273"/>
  <c r="FO38" i="273"/>
  <c r="FO39" i="273"/>
  <c r="FO4" i="265"/>
  <c r="FP34" i="273"/>
  <c r="FO29" i="273"/>
  <c r="FO30" i="273"/>
  <c r="FO35" i="273"/>
  <c r="FP36" i="273"/>
  <c r="FP38" i="273"/>
  <c r="FP39" i="273"/>
  <c r="FP4" i="265"/>
  <c r="FQ34" i="273"/>
  <c r="FP29" i="273"/>
  <c r="FP30" i="273"/>
  <c r="FP35" i="273"/>
  <c r="FQ36" i="273"/>
  <c r="FQ38" i="273"/>
  <c r="FQ39" i="273"/>
  <c r="FQ4" i="265"/>
  <c r="FR34" i="273"/>
  <c r="FQ29" i="273"/>
  <c r="FQ30" i="273"/>
  <c r="FQ35" i="273"/>
  <c r="FR36" i="273"/>
  <c r="FR38" i="273"/>
  <c r="FR39" i="273"/>
  <c r="FR4" i="265"/>
  <c r="FS34" i="273"/>
  <c r="FR29" i="273"/>
  <c r="FR30" i="273"/>
  <c r="FR35" i="273"/>
  <c r="FS36" i="273"/>
  <c r="FS38" i="273"/>
  <c r="FS39" i="273"/>
  <c r="FS4" i="265"/>
  <c r="FT34" i="273"/>
  <c r="FS29" i="273"/>
  <c r="FS30" i="273"/>
  <c r="FS35" i="273"/>
  <c r="FT36" i="273"/>
  <c r="FT38" i="273"/>
  <c r="FT39" i="273"/>
  <c r="FT4" i="265"/>
  <c r="FU34" i="273"/>
  <c r="FT29" i="273"/>
  <c r="FT30" i="273"/>
  <c r="FT35" i="273"/>
  <c r="FU36" i="273"/>
  <c r="FU38" i="273"/>
  <c r="FU39" i="273"/>
  <c r="FU4" i="265"/>
  <c r="FV34" i="273"/>
  <c r="FU29" i="273"/>
  <c r="FU30" i="273"/>
  <c r="FU35" i="273"/>
  <c r="FV36" i="273"/>
  <c r="FV38" i="273"/>
  <c r="FV39" i="273"/>
  <c r="FV4" i="265"/>
  <c r="FW34" i="273"/>
  <c r="FV29" i="273"/>
  <c r="FV30" i="273"/>
  <c r="FV35" i="273"/>
  <c r="FW36" i="273"/>
  <c r="FW38" i="273"/>
  <c r="FW39" i="273"/>
  <c r="FW4" i="265"/>
  <c r="FX34" i="273"/>
  <c r="FW29" i="273"/>
  <c r="FW30" i="273"/>
  <c r="FW35" i="273"/>
  <c r="FX36" i="273"/>
  <c r="FX38" i="273"/>
  <c r="FX39" i="273"/>
  <c r="FX4" i="265"/>
  <c r="FY34" i="273"/>
  <c r="FX29" i="273"/>
  <c r="FX30" i="273"/>
  <c r="FX35" i="273"/>
  <c r="FY36" i="273"/>
  <c r="FY38" i="273"/>
  <c r="FY39" i="273"/>
  <c r="FY4" i="265"/>
  <c r="FZ34" i="273"/>
  <c r="FY29" i="273"/>
  <c r="FY30" i="273"/>
  <c r="FY35" i="273"/>
  <c r="FZ36" i="273"/>
  <c r="FZ38" i="273"/>
  <c r="FZ39" i="273"/>
  <c r="FZ4" i="265"/>
  <c r="GA34" i="273"/>
  <c r="FZ29" i="273"/>
  <c r="FZ30" i="273"/>
  <c r="FZ35" i="273"/>
  <c r="GA36" i="273"/>
  <c r="GA38" i="273"/>
  <c r="GA39" i="273"/>
  <c r="GA4" i="265"/>
  <c r="GB34" i="273"/>
  <c r="GA29" i="273"/>
  <c r="GA30" i="273"/>
  <c r="GA35" i="273"/>
  <c r="GB36" i="273"/>
  <c r="GB38" i="273"/>
  <c r="GB39" i="273"/>
  <c r="GB4" i="265"/>
  <c r="GC34" i="273"/>
  <c r="GB29" i="273"/>
  <c r="GB30" i="273"/>
  <c r="GB35" i="273"/>
  <c r="GC36" i="273"/>
  <c r="GC38" i="273"/>
  <c r="GC39" i="273"/>
  <c r="GC4" i="265"/>
  <c r="GD34" i="273"/>
  <c r="GC29" i="273"/>
  <c r="GC30" i="273"/>
  <c r="GC35" i="273"/>
  <c r="GD36" i="273"/>
  <c r="GD38" i="273"/>
  <c r="GD39" i="273"/>
  <c r="GD4" i="265"/>
  <c r="GE34" i="273"/>
  <c r="GD29" i="273"/>
  <c r="GD30" i="273"/>
  <c r="GD35" i="273"/>
  <c r="GE36" i="273"/>
  <c r="GE38" i="273"/>
  <c r="GE39" i="273"/>
  <c r="GE4" i="265"/>
  <c r="GF34" i="273"/>
  <c r="GE29" i="273"/>
  <c r="GE30" i="273"/>
  <c r="GE35" i="273"/>
  <c r="GF36" i="273"/>
  <c r="GF38" i="273"/>
  <c r="GF39" i="273"/>
  <c r="GF4" i="265"/>
  <c r="GG34" i="273"/>
  <c r="GF29" i="273"/>
  <c r="GF30" i="273"/>
  <c r="GF35" i="273"/>
  <c r="GG36" i="273"/>
  <c r="GG38" i="273"/>
  <c r="GG39" i="273"/>
  <c r="GG4" i="265"/>
  <c r="GH34" i="273"/>
  <c r="GG29" i="273"/>
  <c r="GG30" i="273"/>
  <c r="GG35" i="273"/>
  <c r="GH36" i="273"/>
  <c r="GH38" i="273"/>
  <c r="GH39" i="273"/>
  <c r="GH4" i="265"/>
  <c r="GI34" i="273"/>
  <c r="GH29" i="273"/>
  <c r="GH30" i="273"/>
  <c r="GH35" i="273"/>
  <c r="GI36" i="273"/>
  <c r="GI38" i="273"/>
  <c r="GI39" i="273"/>
  <c r="GI4" i="265"/>
  <c r="GJ34" i="273"/>
  <c r="GI29" i="273"/>
  <c r="GI30" i="273"/>
  <c r="GI35" i="273"/>
  <c r="GJ36" i="273"/>
  <c r="GJ38" i="273"/>
  <c r="GJ39" i="273"/>
  <c r="GJ4" i="265"/>
  <c r="J31" i="277"/>
  <c r="J32" i="277"/>
  <c r="J33" i="277"/>
  <c r="J34" i="277"/>
  <c r="J35" i="277"/>
  <c r="J37" i="277"/>
  <c r="J38" i="277"/>
  <c r="J87" i="306"/>
  <c r="J227" i="307"/>
  <c r="J228" i="307"/>
  <c r="J229" i="307"/>
  <c r="K228" i="307"/>
  <c r="L228" i="307"/>
  <c r="M228" i="307"/>
  <c r="N228" i="307"/>
  <c r="O228" i="307"/>
  <c r="P228" i="307"/>
  <c r="Q228" i="307"/>
  <c r="R228" i="307"/>
  <c r="S228" i="307"/>
  <c r="T228" i="307"/>
  <c r="U228" i="307"/>
  <c r="V228" i="307"/>
  <c r="W228" i="307"/>
  <c r="X228" i="307"/>
  <c r="Y228" i="307"/>
  <c r="Z228" i="307"/>
  <c r="AA228" i="307"/>
  <c r="AB228" i="307"/>
  <c r="AC228" i="307"/>
  <c r="AD228" i="307"/>
  <c r="AE228" i="307"/>
  <c r="AF228" i="307"/>
  <c r="AG228" i="307"/>
  <c r="AH228" i="307"/>
  <c r="AI228" i="307"/>
  <c r="AJ228" i="307"/>
  <c r="AK228" i="307"/>
  <c r="AL228" i="307"/>
  <c r="AM228" i="307"/>
  <c r="AN228" i="307"/>
  <c r="AO228" i="307"/>
  <c r="AP228" i="307"/>
  <c r="AQ228" i="307"/>
  <c r="AR228" i="307"/>
  <c r="AS228" i="307"/>
  <c r="AT228" i="307"/>
  <c r="AU228" i="307"/>
  <c r="AV228" i="307"/>
  <c r="AW228" i="307"/>
  <c r="AX228" i="307"/>
  <c r="AY228" i="307"/>
  <c r="AZ228" i="307"/>
  <c r="BA228" i="307"/>
  <c r="BB228" i="307"/>
  <c r="BC228" i="307"/>
  <c r="BD228" i="307"/>
  <c r="BE228" i="307"/>
  <c r="K229" i="307"/>
  <c r="L229" i="307"/>
  <c r="M229" i="307"/>
  <c r="N229" i="307"/>
  <c r="O229" i="307"/>
  <c r="P229" i="307"/>
  <c r="Q229" i="307"/>
  <c r="R229" i="307"/>
  <c r="S229" i="307"/>
  <c r="T229" i="307"/>
  <c r="U229" i="307"/>
  <c r="V229" i="307"/>
  <c r="W229" i="307"/>
  <c r="X229" i="307"/>
  <c r="Y229" i="307"/>
  <c r="Z229" i="307"/>
  <c r="AA229" i="307"/>
  <c r="AB229" i="307"/>
  <c r="AC229" i="307"/>
  <c r="AD229" i="307"/>
  <c r="AE229" i="307"/>
  <c r="AF229" i="307"/>
  <c r="AG229" i="307"/>
  <c r="AH229" i="307"/>
  <c r="AI229" i="307"/>
  <c r="AJ229" i="307"/>
  <c r="AK229" i="307"/>
  <c r="AL229" i="307"/>
  <c r="AM229" i="307"/>
  <c r="AN229" i="307"/>
  <c r="AO229" i="307"/>
  <c r="AP229" i="307"/>
  <c r="AQ229" i="307"/>
  <c r="AR229" i="307"/>
  <c r="AS229" i="307"/>
  <c r="AT229" i="307"/>
  <c r="AU229" i="307"/>
  <c r="AV229" i="307"/>
  <c r="AW229" i="307"/>
  <c r="AX229" i="307"/>
  <c r="AY229" i="307"/>
  <c r="AZ229" i="307"/>
  <c r="BA229" i="307"/>
  <c r="BB229" i="307"/>
  <c r="BC229" i="307"/>
  <c r="BD229" i="307"/>
  <c r="BE229" i="307"/>
  <c r="J230" i="307"/>
  <c r="J41" i="265"/>
  <c r="J41" i="277"/>
  <c r="J232" i="307"/>
  <c r="J233" i="307"/>
  <c r="J234" i="307"/>
  <c r="K233" i="307"/>
  <c r="L233" i="307"/>
  <c r="M233" i="307"/>
  <c r="N233" i="307"/>
  <c r="O233" i="307"/>
  <c r="P233" i="307"/>
  <c r="Q233" i="307"/>
  <c r="R233" i="307"/>
  <c r="S233" i="307"/>
  <c r="T233" i="307"/>
  <c r="U233" i="307"/>
  <c r="V233" i="307"/>
  <c r="W233" i="307"/>
  <c r="X233" i="307"/>
  <c r="Y233" i="307"/>
  <c r="Z233" i="307"/>
  <c r="AA233" i="307"/>
  <c r="AB233" i="307"/>
  <c r="AC233" i="307"/>
  <c r="AD233" i="307"/>
  <c r="AE233" i="307"/>
  <c r="AF233" i="307"/>
  <c r="AG233" i="307"/>
  <c r="AH233" i="307"/>
  <c r="AI233" i="307"/>
  <c r="AJ233" i="307"/>
  <c r="AK233" i="307"/>
  <c r="AL233" i="307"/>
  <c r="AM233" i="307"/>
  <c r="AN233" i="307"/>
  <c r="AO233" i="307"/>
  <c r="AP233" i="307"/>
  <c r="AQ233" i="307"/>
  <c r="AR233" i="307"/>
  <c r="AS233" i="307"/>
  <c r="AT233" i="307"/>
  <c r="AU233" i="307"/>
  <c r="AV233" i="307"/>
  <c r="AW233" i="307"/>
  <c r="AX233" i="307"/>
  <c r="AY233" i="307"/>
  <c r="AZ233" i="307"/>
  <c r="BA233" i="307"/>
  <c r="BB233" i="307"/>
  <c r="BC233" i="307"/>
  <c r="BD233" i="307"/>
  <c r="BE233" i="307"/>
  <c r="K234" i="307"/>
  <c r="L234" i="307"/>
  <c r="M234" i="307"/>
  <c r="N234" i="307"/>
  <c r="O234" i="307"/>
  <c r="P234" i="307"/>
  <c r="Q234" i="307"/>
  <c r="R234" i="307"/>
  <c r="S234" i="307"/>
  <c r="T234" i="307"/>
  <c r="U234" i="307"/>
  <c r="V234" i="307"/>
  <c r="W234" i="307"/>
  <c r="X234" i="307"/>
  <c r="Y234" i="307"/>
  <c r="Z234" i="307"/>
  <c r="AA234" i="307"/>
  <c r="AB234" i="307"/>
  <c r="AC234" i="307"/>
  <c r="AD234" i="307"/>
  <c r="AE234" i="307"/>
  <c r="AF234" i="307"/>
  <c r="AG234" i="307"/>
  <c r="AH234" i="307"/>
  <c r="AI234" i="307"/>
  <c r="AJ234" i="307"/>
  <c r="AK234" i="307"/>
  <c r="AL234" i="307"/>
  <c r="AM234" i="307"/>
  <c r="AN234" i="307"/>
  <c r="AO234" i="307"/>
  <c r="AP234" i="307"/>
  <c r="AQ234" i="307"/>
  <c r="AR234" i="307"/>
  <c r="AS234" i="307"/>
  <c r="AT234" i="307"/>
  <c r="AU234" i="307"/>
  <c r="AV234" i="307"/>
  <c r="AW234" i="307"/>
  <c r="AX234" i="307"/>
  <c r="AY234" i="307"/>
  <c r="AZ234" i="307"/>
  <c r="BA234" i="307"/>
  <c r="BB234" i="307"/>
  <c r="BC234" i="307"/>
  <c r="BD234" i="307"/>
  <c r="BE234" i="307"/>
  <c r="J235" i="307"/>
  <c r="J42" i="265"/>
  <c r="J42" i="277"/>
  <c r="J237" i="307"/>
  <c r="J238" i="307"/>
  <c r="J239" i="307"/>
  <c r="K238" i="307"/>
  <c r="L238" i="307"/>
  <c r="M238" i="307"/>
  <c r="N238" i="307"/>
  <c r="O238" i="307"/>
  <c r="P238" i="307"/>
  <c r="Q238" i="307"/>
  <c r="R238" i="307"/>
  <c r="S238" i="307"/>
  <c r="T238" i="307"/>
  <c r="U238" i="307"/>
  <c r="V238" i="307"/>
  <c r="W238" i="307"/>
  <c r="X238" i="307"/>
  <c r="Y238" i="307"/>
  <c r="Z238" i="307"/>
  <c r="AA238" i="307"/>
  <c r="AB238" i="307"/>
  <c r="AC238" i="307"/>
  <c r="AD238" i="307"/>
  <c r="AE238" i="307"/>
  <c r="AF238" i="307"/>
  <c r="AG238" i="307"/>
  <c r="AH238" i="307"/>
  <c r="AI238" i="307"/>
  <c r="AJ238" i="307"/>
  <c r="AK238" i="307"/>
  <c r="AL238" i="307"/>
  <c r="AM238" i="307"/>
  <c r="AN238" i="307"/>
  <c r="AO238" i="307"/>
  <c r="AP238" i="307"/>
  <c r="AQ238" i="307"/>
  <c r="AR238" i="307"/>
  <c r="AS238" i="307"/>
  <c r="AT238" i="307"/>
  <c r="AU238" i="307"/>
  <c r="AV238" i="307"/>
  <c r="AW238" i="307"/>
  <c r="AX238" i="307"/>
  <c r="AY238" i="307"/>
  <c r="AZ238" i="307"/>
  <c r="BA238" i="307"/>
  <c r="BB238" i="307"/>
  <c r="BC238" i="307"/>
  <c r="BD238" i="307"/>
  <c r="BE238" i="307"/>
  <c r="K239" i="307"/>
  <c r="L239" i="307"/>
  <c r="M239" i="307"/>
  <c r="N239" i="307"/>
  <c r="O239" i="307"/>
  <c r="P239" i="307"/>
  <c r="Q239" i="307"/>
  <c r="R239" i="307"/>
  <c r="S239" i="307"/>
  <c r="T239" i="307"/>
  <c r="U239" i="307"/>
  <c r="V239" i="307"/>
  <c r="W239" i="307"/>
  <c r="X239" i="307"/>
  <c r="Y239" i="307"/>
  <c r="Z239" i="307"/>
  <c r="AA239" i="307"/>
  <c r="AB239" i="307"/>
  <c r="AC239" i="307"/>
  <c r="AD239" i="307"/>
  <c r="AE239" i="307"/>
  <c r="AF239" i="307"/>
  <c r="AG239" i="307"/>
  <c r="AH239" i="307"/>
  <c r="AI239" i="307"/>
  <c r="AJ239" i="307"/>
  <c r="AK239" i="307"/>
  <c r="AL239" i="307"/>
  <c r="AM239" i="307"/>
  <c r="AN239" i="307"/>
  <c r="AO239" i="307"/>
  <c r="AP239" i="307"/>
  <c r="AQ239" i="307"/>
  <c r="AR239" i="307"/>
  <c r="AS239" i="307"/>
  <c r="AT239" i="307"/>
  <c r="AU239" i="307"/>
  <c r="AV239" i="307"/>
  <c r="AW239" i="307"/>
  <c r="AX239" i="307"/>
  <c r="AY239" i="307"/>
  <c r="AZ239" i="307"/>
  <c r="BA239" i="307"/>
  <c r="BB239" i="307"/>
  <c r="BC239" i="307"/>
  <c r="BD239" i="307"/>
  <c r="BE239" i="307"/>
  <c r="J240" i="307"/>
  <c r="J43" i="265"/>
  <c r="J43" i="277"/>
  <c r="J46" i="277"/>
  <c r="J47" i="277"/>
  <c r="J48" i="277"/>
  <c r="K4" i="277"/>
  <c r="K31" i="277"/>
  <c r="K32" i="265"/>
  <c r="L32" i="265"/>
  <c r="M32" i="265"/>
  <c r="N32" i="265"/>
  <c r="K32" i="277"/>
  <c r="K78" i="278"/>
  <c r="K33" i="265"/>
  <c r="L78" i="278"/>
  <c r="L33" i="265"/>
  <c r="M78" i="278"/>
  <c r="M33" i="265"/>
  <c r="N78" i="278"/>
  <c r="N33" i="265"/>
  <c r="K33" i="277"/>
  <c r="K75" i="306"/>
  <c r="K78" i="306"/>
  <c r="K79" i="306"/>
  <c r="K37" i="265"/>
  <c r="L75" i="306"/>
  <c r="L78" i="306"/>
  <c r="L79" i="306"/>
  <c r="L37" i="265"/>
  <c r="M75" i="306"/>
  <c r="M78" i="306"/>
  <c r="M79" i="306"/>
  <c r="M37" i="265"/>
  <c r="N75" i="306"/>
  <c r="N78" i="306"/>
  <c r="N79" i="306"/>
  <c r="N37" i="265"/>
  <c r="K37" i="277"/>
  <c r="K221" i="307"/>
  <c r="K224" i="307"/>
  <c r="K225" i="307"/>
  <c r="K38" i="265"/>
  <c r="L221" i="307"/>
  <c r="L224" i="307"/>
  <c r="L225" i="307"/>
  <c r="L38" i="265"/>
  <c r="M221" i="307"/>
  <c r="M224" i="307"/>
  <c r="M225" i="307"/>
  <c r="M38" i="265"/>
  <c r="N221" i="307"/>
  <c r="N224" i="307"/>
  <c r="N225" i="307"/>
  <c r="N38" i="265"/>
  <c r="K38" i="277"/>
  <c r="K81" i="306"/>
  <c r="K82" i="306"/>
  <c r="L82" i="306"/>
  <c r="M82" i="306"/>
  <c r="N82" i="306"/>
  <c r="O82" i="306"/>
  <c r="P82" i="306"/>
  <c r="Q82" i="306"/>
  <c r="R82" i="306"/>
  <c r="S82" i="306"/>
  <c r="T82" i="306"/>
  <c r="U82" i="306"/>
  <c r="V82" i="306"/>
  <c r="W82" i="306"/>
  <c r="X82" i="306"/>
  <c r="Y82" i="306"/>
  <c r="Z82" i="306"/>
  <c r="AA82" i="306"/>
  <c r="AB82" i="306"/>
  <c r="AC82" i="306"/>
  <c r="AD82" i="306"/>
  <c r="AE82" i="306"/>
  <c r="AF82" i="306"/>
  <c r="AG82" i="306"/>
  <c r="AH82" i="306"/>
  <c r="AI82" i="306"/>
  <c r="AJ82" i="306"/>
  <c r="AK82" i="306"/>
  <c r="AL82" i="306"/>
  <c r="AM82" i="306"/>
  <c r="AN82" i="306"/>
  <c r="AO82" i="306"/>
  <c r="AP82" i="306"/>
  <c r="AQ82" i="306"/>
  <c r="AR82" i="306"/>
  <c r="AS82" i="306"/>
  <c r="AT82" i="306"/>
  <c r="AU82" i="306"/>
  <c r="AV82" i="306"/>
  <c r="AW82" i="306"/>
  <c r="AX82" i="306"/>
  <c r="AY82" i="306"/>
  <c r="AZ82" i="306"/>
  <c r="BA82" i="306"/>
  <c r="BB82" i="306"/>
  <c r="BC82" i="306"/>
  <c r="BD82" i="306"/>
  <c r="BE82" i="306"/>
  <c r="K87" i="306"/>
  <c r="L87" i="306"/>
  <c r="M87" i="306"/>
  <c r="N87" i="306"/>
  <c r="K227" i="307"/>
  <c r="K230" i="307"/>
  <c r="K41" i="265"/>
  <c r="L227" i="307"/>
  <c r="L230" i="307"/>
  <c r="L41" i="265"/>
  <c r="M227" i="307"/>
  <c r="M230" i="307"/>
  <c r="M41" i="265"/>
  <c r="N227" i="307"/>
  <c r="N230" i="307"/>
  <c r="N41" i="265"/>
  <c r="K41" i="277"/>
  <c r="K232" i="307"/>
  <c r="K235" i="307"/>
  <c r="K42" i="265"/>
  <c r="L232" i="307"/>
  <c r="L235" i="307"/>
  <c r="L42" i="265"/>
  <c r="M232" i="307"/>
  <c r="M235" i="307"/>
  <c r="M42" i="265"/>
  <c r="N232" i="307"/>
  <c r="N235" i="307"/>
  <c r="N42" i="265"/>
  <c r="K42" i="277"/>
  <c r="K237" i="307"/>
  <c r="K240" i="307"/>
  <c r="K43" i="265"/>
  <c r="L237" i="307"/>
  <c r="L240" i="307"/>
  <c r="L43" i="265"/>
  <c r="M237" i="307"/>
  <c r="M240" i="307"/>
  <c r="M43" i="265"/>
  <c r="N237" i="307"/>
  <c r="N240" i="307"/>
  <c r="N43" i="265"/>
  <c r="K43" i="277"/>
  <c r="K46" i="277"/>
  <c r="K47" i="277"/>
  <c r="L4" i="277"/>
  <c r="L31" i="277"/>
  <c r="O32" i="265"/>
  <c r="P32" i="265"/>
  <c r="Q32" i="265"/>
  <c r="L32" i="277"/>
  <c r="O78" i="278"/>
  <c r="O33" i="265"/>
  <c r="P78" i="278"/>
  <c r="P33" i="265"/>
  <c r="Q78" i="278"/>
  <c r="Q33" i="265"/>
  <c r="L33" i="277"/>
  <c r="O9" i="265"/>
  <c r="O43" i="278"/>
  <c r="O10" i="265"/>
  <c r="O11" i="265"/>
  <c r="O42" i="282"/>
  <c r="O43" i="282"/>
  <c r="O75" i="306"/>
  <c r="O78" i="306"/>
  <c r="O79" i="306"/>
  <c r="O37" i="265"/>
  <c r="P75" i="306"/>
  <c r="P78" i="306"/>
  <c r="P79" i="306"/>
  <c r="P37" i="265"/>
  <c r="Q75" i="306"/>
  <c r="Q78" i="306"/>
  <c r="Q79" i="306"/>
  <c r="Q37" i="265"/>
  <c r="R75" i="306"/>
  <c r="R78" i="306"/>
  <c r="R79" i="306"/>
  <c r="R37" i="265"/>
  <c r="L37" i="277"/>
  <c r="O221" i="307"/>
  <c r="O224" i="307"/>
  <c r="O225" i="307"/>
  <c r="O38" i="265"/>
  <c r="P221" i="307"/>
  <c r="P224" i="307"/>
  <c r="P225" i="307"/>
  <c r="P38" i="265"/>
  <c r="Q221" i="307"/>
  <c r="Q224" i="307"/>
  <c r="Q225" i="307"/>
  <c r="Q38" i="265"/>
  <c r="R221" i="307"/>
  <c r="R224" i="307"/>
  <c r="R225" i="307"/>
  <c r="R38" i="265"/>
  <c r="L38" i="277"/>
  <c r="O81" i="306"/>
  <c r="O87" i="306"/>
  <c r="P87" i="306"/>
  <c r="Q87" i="306"/>
  <c r="O227" i="307"/>
  <c r="O230" i="307"/>
  <c r="O41" i="265"/>
  <c r="P227" i="307"/>
  <c r="P230" i="307"/>
  <c r="P41" i="265"/>
  <c r="Q227" i="307"/>
  <c r="Q230" i="307"/>
  <c r="Q41" i="265"/>
  <c r="R227" i="307"/>
  <c r="R230" i="307"/>
  <c r="R41" i="265"/>
  <c r="L41" i="277"/>
  <c r="O232" i="307"/>
  <c r="O235" i="307"/>
  <c r="O42" i="265"/>
  <c r="P232" i="307"/>
  <c r="P235" i="307"/>
  <c r="P42" i="265"/>
  <c r="Q232" i="307"/>
  <c r="Q235" i="307"/>
  <c r="Q42" i="265"/>
  <c r="R232" i="307"/>
  <c r="R235" i="307"/>
  <c r="R42" i="265"/>
  <c r="L42" i="277"/>
  <c r="O237" i="307"/>
  <c r="O240" i="307"/>
  <c r="O43" i="265"/>
  <c r="P237" i="307"/>
  <c r="P240" i="307"/>
  <c r="P43" i="265"/>
  <c r="Q237" i="307"/>
  <c r="Q240" i="307"/>
  <c r="Q43" i="265"/>
  <c r="R237" i="307"/>
  <c r="R240" i="307"/>
  <c r="R43" i="265"/>
  <c r="L43" i="277"/>
  <c r="L46" i="277"/>
  <c r="L47" i="277"/>
  <c r="M4" i="277"/>
  <c r="M31" i="277"/>
  <c r="R81" i="278"/>
  <c r="F172" i="48"/>
  <c r="F80" i="278"/>
  <c r="R86" i="278"/>
  <c r="S83" i="278"/>
  <c r="S74" i="278"/>
  <c r="S75" i="278"/>
  <c r="S70" i="278"/>
  <c r="S71" i="278"/>
  <c r="S72" i="278"/>
  <c r="S76" i="278"/>
  <c r="S77" i="278"/>
  <c r="S78" i="278"/>
  <c r="S33" i="265"/>
  <c r="S81" i="278"/>
  <c r="S84" i="278"/>
  <c r="S85" i="278"/>
  <c r="S86" i="278"/>
  <c r="T83" i="278"/>
  <c r="T74" i="278"/>
  <c r="S169" i="273"/>
  <c r="S170" i="273"/>
  <c r="S32" i="289"/>
  <c r="T33" i="289"/>
  <c r="T40" i="278"/>
  <c r="T41" i="278"/>
  <c r="T42" i="278"/>
  <c r="T75" i="278"/>
  <c r="T70" i="278"/>
  <c r="T71" i="278"/>
  <c r="T72" i="278"/>
  <c r="T76" i="278"/>
  <c r="T77" i="278"/>
  <c r="T78" i="278"/>
  <c r="T33" i="265"/>
  <c r="T81" i="278"/>
  <c r="T84" i="278"/>
  <c r="T85" i="278"/>
  <c r="T86" i="278"/>
  <c r="U83" i="278"/>
  <c r="U74" i="278"/>
  <c r="T169" i="273"/>
  <c r="T170" i="273"/>
  <c r="T32" i="289"/>
  <c r="U33" i="289"/>
  <c r="U40" i="278"/>
  <c r="U41" i="278"/>
  <c r="U42" i="278"/>
  <c r="U75" i="278"/>
  <c r="U70" i="278"/>
  <c r="U71" i="278"/>
  <c r="U72" i="278"/>
  <c r="U76" i="278"/>
  <c r="U77" i="278"/>
  <c r="U78" i="278"/>
  <c r="U33" i="265"/>
  <c r="U81" i="278"/>
  <c r="U84" i="278"/>
  <c r="U85" i="278"/>
  <c r="U86" i="278"/>
  <c r="V83" i="278"/>
  <c r="V74" i="278"/>
  <c r="U169" i="273"/>
  <c r="U170" i="273"/>
  <c r="U32" i="289"/>
  <c r="V33" i="289"/>
  <c r="V40" i="278"/>
  <c r="V41" i="278"/>
  <c r="V42" i="278"/>
  <c r="V75" i="278"/>
  <c r="V70" i="278"/>
  <c r="V71" i="278"/>
  <c r="V72" i="278"/>
  <c r="V76" i="278"/>
  <c r="V77" i="278"/>
  <c r="V78" i="278"/>
  <c r="V33" i="265"/>
  <c r="M33" i="277"/>
  <c r="S42" i="282"/>
  <c r="S20" i="282"/>
  <c r="R28" i="282"/>
  <c r="F23" i="282"/>
  <c r="F24" i="282"/>
  <c r="F25" i="282"/>
  <c r="F27" i="282"/>
  <c r="R33" i="282"/>
  <c r="S30" i="282"/>
  <c r="S19" i="282"/>
  <c r="S21" i="282"/>
  <c r="S43" i="282"/>
  <c r="R72" i="282"/>
  <c r="F181" i="48"/>
  <c r="F71" i="282"/>
  <c r="T9" i="265"/>
  <c r="T43" i="278"/>
  <c r="T10" i="265"/>
  <c r="T11" i="265"/>
  <c r="T42" i="282"/>
  <c r="T20" i="282"/>
  <c r="S28" i="282"/>
  <c r="S32" i="282"/>
  <c r="S33" i="282"/>
  <c r="T30" i="282"/>
  <c r="T19" i="282"/>
  <c r="T21" i="282"/>
  <c r="T43" i="282"/>
  <c r="S75" i="306"/>
  <c r="S78" i="306"/>
  <c r="S79" i="306"/>
  <c r="S37" i="265"/>
  <c r="T75" i="306"/>
  <c r="T78" i="306"/>
  <c r="T79" i="306"/>
  <c r="T37" i="265"/>
  <c r="U75" i="306"/>
  <c r="U78" i="306"/>
  <c r="U79" i="306"/>
  <c r="U37" i="265"/>
  <c r="V75" i="306"/>
  <c r="V78" i="306"/>
  <c r="V79" i="306"/>
  <c r="V37" i="265"/>
  <c r="M37" i="277"/>
  <c r="S221" i="307"/>
  <c r="S224" i="307"/>
  <c r="S225" i="307"/>
  <c r="S38" i="265"/>
  <c r="T221" i="307"/>
  <c r="T224" i="307"/>
  <c r="T225" i="307"/>
  <c r="T38" i="265"/>
  <c r="U221" i="307"/>
  <c r="U224" i="307"/>
  <c r="U225" i="307"/>
  <c r="U38" i="265"/>
  <c r="V221" i="307"/>
  <c r="V224" i="307"/>
  <c r="V225" i="307"/>
  <c r="V38" i="265"/>
  <c r="M38" i="277"/>
  <c r="S81" i="306"/>
  <c r="S87" i="306"/>
  <c r="T87" i="306"/>
  <c r="U87" i="306"/>
  <c r="V87" i="306"/>
  <c r="S227" i="307"/>
  <c r="S230" i="307"/>
  <c r="S41" i="265"/>
  <c r="T227" i="307"/>
  <c r="T230" i="307"/>
  <c r="T41" i="265"/>
  <c r="U227" i="307"/>
  <c r="U230" i="307"/>
  <c r="U41" i="265"/>
  <c r="V227" i="307"/>
  <c r="V230" i="307"/>
  <c r="V41" i="265"/>
  <c r="M41" i="277"/>
  <c r="S232" i="307"/>
  <c r="S235" i="307"/>
  <c r="S42" i="265"/>
  <c r="T232" i="307"/>
  <c r="T235" i="307"/>
  <c r="T42" i="265"/>
  <c r="U232" i="307"/>
  <c r="U235" i="307"/>
  <c r="U42" i="265"/>
  <c r="V232" i="307"/>
  <c r="V235" i="307"/>
  <c r="V42" i="265"/>
  <c r="M42" i="277"/>
  <c r="S237" i="307"/>
  <c r="S240" i="307"/>
  <c r="S43" i="265"/>
  <c r="T237" i="307"/>
  <c r="T240" i="307"/>
  <c r="T43" i="265"/>
  <c r="U237" i="307"/>
  <c r="U240" i="307"/>
  <c r="U43" i="265"/>
  <c r="V237" i="307"/>
  <c r="V240" i="307"/>
  <c r="V43" i="265"/>
  <c r="M43" i="277"/>
  <c r="N4" i="277"/>
  <c r="N31" i="277"/>
  <c r="V81" i="278"/>
  <c r="V84" i="278"/>
  <c r="V85" i="278"/>
  <c r="V86" i="278"/>
  <c r="W83" i="278"/>
  <c r="W74" i="278"/>
  <c r="V169" i="273"/>
  <c r="V170" i="273"/>
  <c r="V32" i="289"/>
  <c r="V22" i="289"/>
  <c r="U22" i="289"/>
  <c r="T22" i="289"/>
  <c r="S22" i="289"/>
  <c r="S23" i="289"/>
  <c r="S24" i="289"/>
  <c r="T23" i="289"/>
  <c r="T24" i="289"/>
  <c r="U23" i="289"/>
  <c r="U24" i="289"/>
  <c r="V23" i="289"/>
  <c r="V24" i="289"/>
  <c r="V31" i="289"/>
  <c r="W33" i="289"/>
  <c r="W40" i="278"/>
  <c r="W41" i="278"/>
  <c r="W42" i="278"/>
  <c r="W75" i="278"/>
  <c r="W70" i="278"/>
  <c r="W71" i="278"/>
  <c r="W72" i="278"/>
  <c r="W76" i="278"/>
  <c r="W77" i="278"/>
  <c r="W78" i="278"/>
  <c r="W33" i="265"/>
  <c r="W81" i="278"/>
  <c r="W84" i="278"/>
  <c r="W85" i="278"/>
  <c r="W86" i="278"/>
  <c r="X83" i="278"/>
  <c r="X74" i="278"/>
  <c r="W169" i="273"/>
  <c r="W170" i="273"/>
  <c r="W32" i="289"/>
  <c r="X33" i="289"/>
  <c r="X40" i="278"/>
  <c r="X41" i="278"/>
  <c r="X42" i="278"/>
  <c r="X75" i="278"/>
  <c r="X70" i="278"/>
  <c r="X71" i="278"/>
  <c r="X72" i="278"/>
  <c r="X76" i="278"/>
  <c r="X77" i="278"/>
  <c r="X78" i="278"/>
  <c r="X33" i="265"/>
  <c r="X81" i="278"/>
  <c r="X84" i="278"/>
  <c r="X85" i="278"/>
  <c r="X86" i="278"/>
  <c r="Y83" i="278"/>
  <c r="Y74" i="278"/>
  <c r="X169" i="273"/>
  <c r="X170" i="273"/>
  <c r="X32" i="289"/>
  <c r="Y33" i="289"/>
  <c r="Y40" i="278"/>
  <c r="Y41" i="278"/>
  <c r="Y42" i="278"/>
  <c r="Y75" i="278"/>
  <c r="Y70" i="278"/>
  <c r="Y71" i="278"/>
  <c r="Y72" i="278"/>
  <c r="Y76" i="278"/>
  <c r="Y77" i="278"/>
  <c r="Y78" i="278"/>
  <c r="Y33" i="265"/>
  <c r="Y81" i="278"/>
  <c r="Y84" i="278"/>
  <c r="Y85" i="278"/>
  <c r="Y86" i="278"/>
  <c r="Z83" i="278"/>
  <c r="Z74" i="278"/>
  <c r="Y169" i="273"/>
  <c r="Y170" i="273"/>
  <c r="Y32" i="289"/>
  <c r="Z33" i="289"/>
  <c r="Z40" i="278"/>
  <c r="Z41" i="278"/>
  <c r="Z42" i="278"/>
  <c r="Z75" i="278"/>
  <c r="Z70" i="278"/>
  <c r="Z71" i="278"/>
  <c r="Z72" i="278"/>
  <c r="Z76" i="278"/>
  <c r="Z77" i="278"/>
  <c r="Z78" i="278"/>
  <c r="Z33" i="265"/>
  <c r="N33" i="277"/>
  <c r="W9" i="265"/>
  <c r="W43" i="278"/>
  <c r="W10" i="265"/>
  <c r="W11" i="265"/>
  <c r="W42" i="282"/>
  <c r="W20" i="282"/>
  <c r="V28" i="282"/>
  <c r="U28" i="282"/>
  <c r="T28" i="282"/>
  <c r="T32" i="282"/>
  <c r="T33" i="282"/>
  <c r="U30" i="282"/>
  <c r="U20" i="282"/>
  <c r="U19" i="282"/>
  <c r="U21" i="282"/>
  <c r="U32" i="282"/>
  <c r="U33" i="282"/>
  <c r="V30" i="282"/>
  <c r="V20" i="282"/>
  <c r="V19" i="282"/>
  <c r="V21" i="282"/>
  <c r="V32" i="282"/>
  <c r="V33" i="282"/>
  <c r="W30" i="282"/>
  <c r="W19" i="282"/>
  <c r="W21" i="282"/>
  <c r="W43" i="282"/>
  <c r="W75" i="306"/>
  <c r="W78" i="306"/>
  <c r="W79" i="306"/>
  <c r="W37" i="265"/>
  <c r="X75" i="306"/>
  <c r="X78" i="306"/>
  <c r="X79" i="306"/>
  <c r="X37" i="265"/>
  <c r="Y75" i="306"/>
  <c r="Y78" i="306"/>
  <c r="Y79" i="306"/>
  <c r="Y37" i="265"/>
  <c r="Z75" i="306"/>
  <c r="Z78" i="306"/>
  <c r="Z79" i="306"/>
  <c r="Z37" i="265"/>
  <c r="N37" i="277"/>
  <c r="W221" i="307"/>
  <c r="W224" i="307"/>
  <c r="W225" i="307"/>
  <c r="W38" i="265"/>
  <c r="X221" i="307"/>
  <c r="X224" i="307"/>
  <c r="X225" i="307"/>
  <c r="X38" i="265"/>
  <c r="Y221" i="307"/>
  <c r="Y224" i="307"/>
  <c r="Y225" i="307"/>
  <c r="Y38" i="265"/>
  <c r="Z221" i="307"/>
  <c r="Z224" i="307"/>
  <c r="Z225" i="307"/>
  <c r="Z38" i="265"/>
  <c r="N38" i="277"/>
  <c r="W81" i="306"/>
  <c r="W87" i="306"/>
  <c r="X87" i="306"/>
  <c r="Y87" i="306"/>
  <c r="Z87" i="306"/>
  <c r="W227" i="307"/>
  <c r="W230" i="307"/>
  <c r="W41" i="265"/>
  <c r="X227" i="307"/>
  <c r="X230" i="307"/>
  <c r="X41" i="265"/>
  <c r="Y227" i="307"/>
  <c r="Y230" i="307"/>
  <c r="Y41" i="265"/>
  <c r="Z227" i="307"/>
  <c r="Z230" i="307"/>
  <c r="Z41" i="265"/>
  <c r="N41" i="277"/>
  <c r="W232" i="307"/>
  <c r="W235" i="307"/>
  <c r="W42" i="265"/>
  <c r="X232" i="307"/>
  <c r="X235" i="307"/>
  <c r="X42" i="265"/>
  <c r="Y232" i="307"/>
  <c r="Y235" i="307"/>
  <c r="Y42" i="265"/>
  <c r="Z232" i="307"/>
  <c r="Z235" i="307"/>
  <c r="Z42" i="265"/>
  <c r="N42" i="277"/>
  <c r="W237" i="307"/>
  <c r="W240" i="307"/>
  <c r="W43" i="265"/>
  <c r="X237" i="307"/>
  <c r="X240" i="307"/>
  <c r="X43" i="265"/>
  <c r="Y237" i="307"/>
  <c r="Y240" i="307"/>
  <c r="Y43" i="265"/>
  <c r="Z237" i="307"/>
  <c r="Z240" i="307"/>
  <c r="Z43" i="265"/>
  <c r="N43" i="277"/>
  <c r="O4" i="277"/>
  <c r="O31" i="277"/>
  <c r="Z81" i="278"/>
  <c r="Z84" i="278"/>
  <c r="Z85" i="278"/>
  <c r="Z86" i="278"/>
  <c r="AA83" i="278"/>
  <c r="AA74" i="278"/>
  <c r="Z169" i="273"/>
  <c r="Z170" i="273"/>
  <c r="Z32" i="289"/>
  <c r="Z22" i="289"/>
  <c r="Y22" i="289"/>
  <c r="X22" i="289"/>
  <c r="W22" i="289"/>
  <c r="W23" i="289"/>
  <c r="W24" i="289"/>
  <c r="X23" i="289"/>
  <c r="X24" i="289"/>
  <c r="Y23" i="289"/>
  <c r="Y24" i="289"/>
  <c r="Z23" i="289"/>
  <c r="Z24" i="289"/>
  <c r="Z31" i="289"/>
  <c r="AA33" i="289"/>
  <c r="AA40" i="278"/>
  <c r="AA41" i="278"/>
  <c r="AA42" i="278"/>
  <c r="AA75" i="278"/>
  <c r="AA70" i="278"/>
  <c r="AA71" i="278"/>
  <c r="AA72" i="278"/>
  <c r="AA76" i="278"/>
  <c r="AA77" i="278"/>
  <c r="AA78" i="278"/>
  <c r="AA33" i="265"/>
  <c r="AA81" i="278"/>
  <c r="AA84" i="278"/>
  <c r="AA85" i="278"/>
  <c r="AA86" i="278"/>
  <c r="AB83" i="278"/>
  <c r="AB74" i="278"/>
  <c r="AA169" i="273"/>
  <c r="AA170" i="273"/>
  <c r="AA32" i="289"/>
  <c r="AB33" i="289"/>
  <c r="AB40" i="278"/>
  <c r="AB41" i="278"/>
  <c r="AB42" i="278"/>
  <c r="AB75" i="278"/>
  <c r="AB70" i="278"/>
  <c r="AB71" i="278"/>
  <c r="AB72" i="278"/>
  <c r="AB76" i="278"/>
  <c r="AB77" i="278"/>
  <c r="AB78" i="278"/>
  <c r="AB33" i="265"/>
  <c r="AB81" i="278"/>
  <c r="AB84" i="278"/>
  <c r="AB85" i="278"/>
  <c r="AB86" i="278"/>
  <c r="AC83" i="278"/>
  <c r="AC74" i="278"/>
  <c r="AB169" i="273"/>
  <c r="AB170" i="273"/>
  <c r="AB32" i="289"/>
  <c r="AC33" i="289"/>
  <c r="AC40" i="278"/>
  <c r="AC41" i="278"/>
  <c r="AC42" i="278"/>
  <c r="AC75" i="278"/>
  <c r="AC70" i="278"/>
  <c r="AC71" i="278"/>
  <c r="AC72" i="278"/>
  <c r="AC76" i="278"/>
  <c r="AC77" i="278"/>
  <c r="AC78" i="278"/>
  <c r="AC33" i="265"/>
  <c r="AC81" i="278"/>
  <c r="AC84" i="278"/>
  <c r="AC85" i="278"/>
  <c r="AC86" i="278"/>
  <c r="AD83" i="278"/>
  <c r="AD74" i="278"/>
  <c r="AC169" i="273"/>
  <c r="AC170" i="273"/>
  <c r="AC32" i="289"/>
  <c r="AD33" i="289"/>
  <c r="AD40" i="278"/>
  <c r="AD41" i="278"/>
  <c r="AD42" i="278"/>
  <c r="AD75" i="278"/>
  <c r="AD70" i="278"/>
  <c r="AD71" i="278"/>
  <c r="AD72" i="278"/>
  <c r="AD76" i="278"/>
  <c r="AD77" i="278"/>
  <c r="AD78" i="278"/>
  <c r="AD33" i="265"/>
  <c r="O33" i="277"/>
  <c r="AA9" i="265"/>
  <c r="AA43" i="278"/>
  <c r="AA10" i="265"/>
  <c r="AA11" i="265"/>
  <c r="AA42" i="282"/>
  <c r="AA20" i="282"/>
  <c r="Z28" i="282"/>
  <c r="Y28" i="282"/>
  <c r="X28" i="282"/>
  <c r="W28" i="282"/>
  <c r="W32" i="282"/>
  <c r="W33" i="282"/>
  <c r="X30" i="282"/>
  <c r="X20" i="282"/>
  <c r="X19" i="282"/>
  <c r="X21" i="282"/>
  <c r="X32" i="282"/>
  <c r="X33" i="282"/>
  <c r="Y30" i="282"/>
  <c r="Y20" i="282"/>
  <c r="Y19" i="282"/>
  <c r="Y21" i="282"/>
  <c r="Y32" i="282"/>
  <c r="Y33" i="282"/>
  <c r="Z30" i="282"/>
  <c r="Z20" i="282"/>
  <c r="Z19" i="282"/>
  <c r="Z21" i="282"/>
  <c r="Z32" i="282"/>
  <c r="Z33" i="282"/>
  <c r="AA30" i="282"/>
  <c r="AA19" i="282"/>
  <c r="AA21" i="282"/>
  <c r="AA43" i="282"/>
  <c r="AA75" i="306"/>
  <c r="AA78" i="306"/>
  <c r="AA79" i="306"/>
  <c r="AA37" i="265"/>
  <c r="AB75" i="306"/>
  <c r="AB78" i="306"/>
  <c r="AB79" i="306"/>
  <c r="AB37" i="265"/>
  <c r="AC75" i="306"/>
  <c r="AC78" i="306"/>
  <c r="AC79" i="306"/>
  <c r="AC37" i="265"/>
  <c r="AD75" i="306"/>
  <c r="AD78" i="306"/>
  <c r="AD79" i="306"/>
  <c r="AD37" i="265"/>
  <c r="O37" i="277"/>
  <c r="AA221" i="307"/>
  <c r="AA224" i="307"/>
  <c r="AA225" i="307"/>
  <c r="AA38" i="265"/>
  <c r="AB221" i="307"/>
  <c r="AB224" i="307"/>
  <c r="AB225" i="307"/>
  <c r="AB38" i="265"/>
  <c r="AC221" i="307"/>
  <c r="AC224" i="307"/>
  <c r="AC225" i="307"/>
  <c r="AC38" i="265"/>
  <c r="AD221" i="307"/>
  <c r="AD224" i="307"/>
  <c r="AD225" i="307"/>
  <c r="AD38" i="265"/>
  <c r="O38" i="277"/>
  <c r="AA81" i="306"/>
  <c r="AA84" i="306"/>
  <c r="AA85" i="306"/>
  <c r="AA39" i="265"/>
  <c r="AB81" i="306"/>
  <c r="AB84" i="306"/>
  <c r="AB85" i="306"/>
  <c r="AB39" i="265"/>
  <c r="AC81" i="306"/>
  <c r="AC84" i="306"/>
  <c r="AC85" i="306"/>
  <c r="AC39" i="265"/>
  <c r="AD81" i="306"/>
  <c r="AD84" i="306"/>
  <c r="AD85" i="306"/>
  <c r="AD39" i="265"/>
  <c r="O39" i="277"/>
  <c r="AA87" i="306"/>
  <c r="AB87" i="306"/>
  <c r="AC87" i="306"/>
  <c r="AD87" i="306"/>
  <c r="O40" i="277"/>
  <c r="AA227" i="307"/>
  <c r="AA230" i="307"/>
  <c r="AA41" i="265"/>
  <c r="AB227" i="307"/>
  <c r="AB230" i="307"/>
  <c r="AB41" i="265"/>
  <c r="AC227" i="307"/>
  <c r="AC230" i="307"/>
  <c r="AC41" i="265"/>
  <c r="AD227" i="307"/>
  <c r="AD230" i="307"/>
  <c r="AD41" i="265"/>
  <c r="O41" i="277"/>
  <c r="AA232" i="307"/>
  <c r="AA235" i="307"/>
  <c r="AA42" i="265"/>
  <c r="AB232" i="307"/>
  <c r="AB235" i="307"/>
  <c r="AB42" i="265"/>
  <c r="AC232" i="307"/>
  <c r="AC235" i="307"/>
  <c r="AC42" i="265"/>
  <c r="AD232" i="307"/>
  <c r="AD235" i="307"/>
  <c r="AD42" i="265"/>
  <c r="O42" i="277"/>
  <c r="AA237" i="307"/>
  <c r="AA240" i="307"/>
  <c r="AA43" i="265"/>
  <c r="AB237" i="307"/>
  <c r="AB240" i="307"/>
  <c r="AB43" i="265"/>
  <c r="AC237" i="307"/>
  <c r="AC240" i="307"/>
  <c r="AC43" i="265"/>
  <c r="AD237" i="307"/>
  <c r="AD240" i="307"/>
  <c r="AD43" i="265"/>
  <c r="O43" i="277"/>
  <c r="P4" i="277"/>
  <c r="P31" i="277"/>
  <c r="AD81" i="278"/>
  <c r="AD84" i="278"/>
  <c r="AD85" i="278"/>
  <c r="AD86" i="278"/>
  <c r="AE83" i="278"/>
  <c r="AE74" i="278"/>
  <c r="AD169" i="273"/>
  <c r="AD170" i="273"/>
  <c r="AD32" i="289"/>
  <c r="AD22" i="289"/>
  <c r="AC22" i="289"/>
  <c r="AB22" i="289"/>
  <c r="AA22" i="289"/>
  <c r="AA23" i="289"/>
  <c r="AA24" i="289"/>
  <c r="AB23" i="289"/>
  <c r="AB24" i="289"/>
  <c r="AC23" i="289"/>
  <c r="AC24" i="289"/>
  <c r="AD23" i="289"/>
  <c r="AD24" i="289"/>
  <c r="AD31" i="289"/>
  <c r="AE33" i="289"/>
  <c r="AE40" i="278"/>
  <c r="AE41" i="278"/>
  <c r="AE42" i="278"/>
  <c r="AE75" i="278"/>
  <c r="AE70" i="278"/>
  <c r="AE71" i="278"/>
  <c r="AE72" i="278"/>
  <c r="AE76" i="278"/>
  <c r="AE77" i="278"/>
  <c r="AE78" i="278"/>
  <c r="AE33" i="265"/>
  <c r="AE81" i="278"/>
  <c r="AE84" i="278"/>
  <c r="AE85" i="278"/>
  <c r="AE86" i="278"/>
  <c r="AF83" i="278"/>
  <c r="AF74" i="278"/>
  <c r="AE169" i="273"/>
  <c r="AE170" i="273"/>
  <c r="AE32" i="289"/>
  <c r="AF33" i="289"/>
  <c r="AF40" i="278"/>
  <c r="AF41" i="278"/>
  <c r="AF42" i="278"/>
  <c r="AF75" i="278"/>
  <c r="AF70" i="278"/>
  <c r="AF71" i="278"/>
  <c r="AF72" i="278"/>
  <c r="AF76" i="278"/>
  <c r="AF77" i="278"/>
  <c r="AF78" i="278"/>
  <c r="AF33" i="265"/>
  <c r="AF81" i="278"/>
  <c r="AF84" i="278"/>
  <c r="AF85" i="278"/>
  <c r="AF86" i="278"/>
  <c r="AG83" i="278"/>
  <c r="AG74" i="278"/>
  <c r="AF169" i="273"/>
  <c r="AF170" i="273"/>
  <c r="AF32" i="289"/>
  <c r="AG33" i="289"/>
  <c r="AG40" i="278"/>
  <c r="AG41" i="278"/>
  <c r="AG42" i="278"/>
  <c r="AG75" i="278"/>
  <c r="AG70" i="278"/>
  <c r="AG71" i="278"/>
  <c r="AG72" i="278"/>
  <c r="AG76" i="278"/>
  <c r="AG77" i="278"/>
  <c r="AG78" i="278"/>
  <c r="AG33" i="265"/>
  <c r="AG81" i="278"/>
  <c r="AG84" i="278"/>
  <c r="AG85" i="278"/>
  <c r="AG86" i="278"/>
  <c r="AH83" i="278"/>
  <c r="AH74" i="278"/>
  <c r="AG169" i="273"/>
  <c r="AG170" i="273"/>
  <c r="AG32" i="289"/>
  <c r="AH33" i="289"/>
  <c r="AH40" i="278"/>
  <c r="AH41" i="278"/>
  <c r="AH42" i="278"/>
  <c r="AH75" i="278"/>
  <c r="AH70" i="278"/>
  <c r="AH71" i="278"/>
  <c r="AH72" i="278"/>
  <c r="AH76" i="278"/>
  <c r="AH77" i="278"/>
  <c r="AH78" i="278"/>
  <c r="AH33" i="265"/>
  <c r="P33" i="277"/>
  <c r="AE9" i="265"/>
  <c r="AE43" i="278"/>
  <c r="AE10" i="265"/>
  <c r="AE11" i="265"/>
  <c r="AE42" i="282"/>
  <c r="AE20" i="282"/>
  <c r="AD28" i="282"/>
  <c r="AC28" i="282"/>
  <c r="AB28" i="282"/>
  <c r="AA28" i="282"/>
  <c r="AA32" i="282"/>
  <c r="AA33" i="282"/>
  <c r="AB30" i="282"/>
  <c r="AB20" i="282"/>
  <c r="AB19" i="282"/>
  <c r="AB21" i="282"/>
  <c r="AB32" i="282"/>
  <c r="AB33" i="282"/>
  <c r="AC30" i="282"/>
  <c r="AC20" i="282"/>
  <c r="AC19" i="282"/>
  <c r="AC21" i="282"/>
  <c r="AC32" i="282"/>
  <c r="AC33" i="282"/>
  <c r="AD30" i="282"/>
  <c r="AD20" i="282"/>
  <c r="AD19" i="282"/>
  <c r="AD21" i="282"/>
  <c r="AD32" i="282"/>
  <c r="AD33" i="282"/>
  <c r="AE30" i="282"/>
  <c r="AE19" i="282"/>
  <c r="AE21" i="282"/>
  <c r="AE43" i="282"/>
  <c r="AE75" i="306"/>
  <c r="AE78" i="306"/>
  <c r="AE79" i="306"/>
  <c r="AE37" i="265"/>
  <c r="AF75" i="306"/>
  <c r="AF78" i="306"/>
  <c r="AF79" i="306"/>
  <c r="AF37" i="265"/>
  <c r="AG75" i="306"/>
  <c r="AG78" i="306"/>
  <c r="AG79" i="306"/>
  <c r="AG37" i="265"/>
  <c r="AH75" i="306"/>
  <c r="AH78" i="306"/>
  <c r="AH79" i="306"/>
  <c r="AH37" i="265"/>
  <c r="P37" i="277"/>
  <c r="AE221" i="307"/>
  <c r="AE224" i="307"/>
  <c r="AE225" i="307"/>
  <c r="AE38" i="265"/>
  <c r="AF221" i="307"/>
  <c r="AF224" i="307"/>
  <c r="AF225" i="307"/>
  <c r="AF38" i="265"/>
  <c r="AG221" i="307"/>
  <c r="AG224" i="307"/>
  <c r="AG225" i="307"/>
  <c r="AG38" i="265"/>
  <c r="AH221" i="307"/>
  <c r="AH224" i="307"/>
  <c r="AH225" i="307"/>
  <c r="AH38" i="265"/>
  <c r="P38" i="277"/>
  <c r="AE81" i="306"/>
  <c r="AE84" i="306"/>
  <c r="AE85" i="306"/>
  <c r="AE39" i="265"/>
  <c r="AF81" i="306"/>
  <c r="AF84" i="306"/>
  <c r="AF85" i="306"/>
  <c r="AF39" i="265"/>
  <c r="AG81" i="306"/>
  <c r="AG84" i="306"/>
  <c r="AG85" i="306"/>
  <c r="AG39" i="265"/>
  <c r="AH81" i="306"/>
  <c r="AH84" i="306"/>
  <c r="AH85" i="306"/>
  <c r="AH39" i="265"/>
  <c r="P39" i="277"/>
  <c r="AE87" i="306"/>
  <c r="AF87" i="306"/>
  <c r="AG87" i="306"/>
  <c r="AH87" i="306"/>
  <c r="P40" i="277"/>
  <c r="AE227" i="307"/>
  <c r="AE230" i="307"/>
  <c r="AE41" i="265"/>
  <c r="AF227" i="307"/>
  <c r="AF230" i="307"/>
  <c r="AF41" i="265"/>
  <c r="AG227" i="307"/>
  <c r="AG230" i="307"/>
  <c r="AG41" i="265"/>
  <c r="AH227" i="307"/>
  <c r="AH230" i="307"/>
  <c r="AH41" i="265"/>
  <c r="P41" i="277"/>
  <c r="AE232" i="307"/>
  <c r="AE235" i="307"/>
  <c r="AE42" i="265"/>
  <c r="AF232" i="307"/>
  <c r="AF235" i="307"/>
  <c r="AF42" i="265"/>
  <c r="AG232" i="307"/>
  <c r="AG235" i="307"/>
  <c r="AG42" i="265"/>
  <c r="AH232" i="307"/>
  <c r="AH235" i="307"/>
  <c r="AH42" i="265"/>
  <c r="P42" i="277"/>
  <c r="AE237" i="307"/>
  <c r="AE240" i="307"/>
  <c r="AE43" i="265"/>
  <c r="AF237" i="307"/>
  <c r="AF240" i="307"/>
  <c r="AF43" i="265"/>
  <c r="AG237" i="307"/>
  <c r="AG240" i="307"/>
  <c r="AG43" i="265"/>
  <c r="AH237" i="307"/>
  <c r="AH240" i="307"/>
  <c r="AH43" i="265"/>
  <c r="P43" i="277"/>
  <c r="Q4" i="277"/>
  <c r="Q31" i="277"/>
  <c r="AH81" i="278"/>
  <c r="AH84" i="278"/>
  <c r="AH85" i="278"/>
  <c r="AH86" i="278"/>
  <c r="AI83" i="278"/>
  <c r="AI74" i="278"/>
  <c r="AH169" i="273"/>
  <c r="AH170" i="273"/>
  <c r="AH32" i="289"/>
  <c r="AH22" i="289"/>
  <c r="AG22" i="289"/>
  <c r="AF22" i="289"/>
  <c r="AE22" i="289"/>
  <c r="AE23" i="289"/>
  <c r="AE24" i="289"/>
  <c r="AF23" i="289"/>
  <c r="AF24" i="289"/>
  <c r="AG23" i="289"/>
  <c r="AG24" i="289"/>
  <c r="AH23" i="289"/>
  <c r="AH24" i="289"/>
  <c r="AH31" i="289"/>
  <c r="AI33" i="289"/>
  <c r="AI40" i="278"/>
  <c r="AI41" i="278"/>
  <c r="AI42" i="278"/>
  <c r="AI75" i="278"/>
  <c r="AI70" i="278"/>
  <c r="AI71" i="278"/>
  <c r="AI72" i="278"/>
  <c r="AI76" i="278"/>
  <c r="AI77" i="278"/>
  <c r="AI78" i="278"/>
  <c r="AI33" i="265"/>
  <c r="AI81" i="278"/>
  <c r="AI84" i="278"/>
  <c r="AI85" i="278"/>
  <c r="AI86" i="278"/>
  <c r="AJ83" i="278"/>
  <c r="AJ74" i="278"/>
  <c r="AI169" i="273"/>
  <c r="AI170" i="273"/>
  <c r="AI32" i="289"/>
  <c r="AJ33" i="289"/>
  <c r="AJ40" i="278"/>
  <c r="AJ41" i="278"/>
  <c r="AJ42" i="278"/>
  <c r="AJ75" i="278"/>
  <c r="AJ70" i="278"/>
  <c r="AJ71" i="278"/>
  <c r="AJ72" i="278"/>
  <c r="AJ76" i="278"/>
  <c r="AJ77" i="278"/>
  <c r="AJ78" i="278"/>
  <c r="AJ33" i="265"/>
  <c r="AJ81" i="278"/>
  <c r="AJ84" i="278"/>
  <c r="AJ85" i="278"/>
  <c r="AJ86" i="278"/>
  <c r="AK83" i="278"/>
  <c r="AK74" i="278"/>
  <c r="AJ169" i="273"/>
  <c r="AJ170" i="273"/>
  <c r="AJ32" i="289"/>
  <c r="AK33" i="289"/>
  <c r="AK40" i="278"/>
  <c r="AK41" i="278"/>
  <c r="AK42" i="278"/>
  <c r="AK75" i="278"/>
  <c r="AK70" i="278"/>
  <c r="AK71" i="278"/>
  <c r="AK72" i="278"/>
  <c r="AK76" i="278"/>
  <c r="AK77" i="278"/>
  <c r="AK78" i="278"/>
  <c r="AK33" i="265"/>
  <c r="AK81" i="278"/>
  <c r="AK84" i="278"/>
  <c r="AK85" i="278"/>
  <c r="AK86" i="278"/>
  <c r="AL83" i="278"/>
  <c r="AL74" i="278"/>
  <c r="AK169" i="273"/>
  <c r="AK170" i="273"/>
  <c r="AK32" i="289"/>
  <c r="AL33" i="289"/>
  <c r="AL40" i="278"/>
  <c r="AL41" i="278"/>
  <c r="AL42" i="278"/>
  <c r="AL75" i="278"/>
  <c r="AL70" i="278"/>
  <c r="AL71" i="278"/>
  <c r="AL72" i="278"/>
  <c r="AL76" i="278"/>
  <c r="AL77" i="278"/>
  <c r="AL78" i="278"/>
  <c r="AL33" i="265"/>
  <c r="Q33" i="277"/>
  <c r="AI9" i="265"/>
  <c r="AI43" i="278"/>
  <c r="AI10" i="265"/>
  <c r="AI11" i="265"/>
  <c r="AI42" i="282"/>
  <c r="AI20" i="282"/>
  <c r="AH28" i="282"/>
  <c r="AG28" i="282"/>
  <c r="AF28" i="282"/>
  <c r="AE28" i="282"/>
  <c r="AE32" i="282"/>
  <c r="AE33" i="282"/>
  <c r="AF30" i="282"/>
  <c r="AF20" i="282"/>
  <c r="AF19" i="282"/>
  <c r="AF21" i="282"/>
  <c r="AF32" i="282"/>
  <c r="AF33" i="282"/>
  <c r="AG30" i="282"/>
  <c r="AG20" i="282"/>
  <c r="AG19" i="282"/>
  <c r="AG21" i="282"/>
  <c r="AG32" i="282"/>
  <c r="AG33" i="282"/>
  <c r="AH30" i="282"/>
  <c r="AH20" i="282"/>
  <c r="AH19" i="282"/>
  <c r="AH21" i="282"/>
  <c r="AH32" i="282"/>
  <c r="AH33" i="282"/>
  <c r="AI30" i="282"/>
  <c r="AI19" i="282"/>
  <c r="AI21" i="282"/>
  <c r="AI43" i="282"/>
  <c r="AI75" i="306"/>
  <c r="AI78" i="306"/>
  <c r="AI79" i="306"/>
  <c r="AI37" i="265"/>
  <c r="AJ75" i="306"/>
  <c r="AJ78" i="306"/>
  <c r="AJ79" i="306"/>
  <c r="AJ37" i="265"/>
  <c r="AK75" i="306"/>
  <c r="AK78" i="306"/>
  <c r="AK79" i="306"/>
  <c r="AK37" i="265"/>
  <c r="AL75" i="306"/>
  <c r="AL78" i="306"/>
  <c r="AL79" i="306"/>
  <c r="AL37" i="265"/>
  <c r="Q37" i="277"/>
  <c r="AI221" i="307"/>
  <c r="AI224" i="307"/>
  <c r="AI225" i="307"/>
  <c r="AI38" i="265"/>
  <c r="AJ221" i="307"/>
  <c r="AJ224" i="307"/>
  <c r="AJ225" i="307"/>
  <c r="AJ38" i="265"/>
  <c r="AK221" i="307"/>
  <c r="AK224" i="307"/>
  <c r="AK225" i="307"/>
  <c r="AK38" i="265"/>
  <c r="AL221" i="307"/>
  <c r="AL224" i="307"/>
  <c r="AL225" i="307"/>
  <c r="AL38" i="265"/>
  <c r="Q38" i="277"/>
  <c r="AI81" i="306"/>
  <c r="AI84" i="306"/>
  <c r="AI85" i="306"/>
  <c r="AI39" i="265"/>
  <c r="AJ81" i="306"/>
  <c r="AJ84" i="306"/>
  <c r="AJ85" i="306"/>
  <c r="AJ39" i="265"/>
  <c r="AK81" i="306"/>
  <c r="AK84" i="306"/>
  <c r="AK85" i="306"/>
  <c r="AK39" i="265"/>
  <c r="AL81" i="306"/>
  <c r="AL84" i="306"/>
  <c r="AL85" i="306"/>
  <c r="AL39" i="265"/>
  <c r="Q39" i="277"/>
  <c r="AI87" i="306"/>
  <c r="AJ87" i="306"/>
  <c r="AK87" i="306"/>
  <c r="AL87" i="306"/>
  <c r="Q40" i="277"/>
  <c r="AI227" i="307"/>
  <c r="AI230" i="307"/>
  <c r="AI41" i="265"/>
  <c r="AJ227" i="307"/>
  <c r="AJ230" i="307"/>
  <c r="AJ41" i="265"/>
  <c r="AK227" i="307"/>
  <c r="AK230" i="307"/>
  <c r="AK41" i="265"/>
  <c r="AL227" i="307"/>
  <c r="AL230" i="307"/>
  <c r="AL41" i="265"/>
  <c r="Q41" i="277"/>
  <c r="AI232" i="307"/>
  <c r="AI235" i="307"/>
  <c r="AI42" i="265"/>
  <c r="AJ232" i="307"/>
  <c r="AJ235" i="307"/>
  <c r="AJ42" i="265"/>
  <c r="AK232" i="307"/>
  <c r="AK235" i="307"/>
  <c r="AK42" i="265"/>
  <c r="AL232" i="307"/>
  <c r="AL235" i="307"/>
  <c r="AL42" i="265"/>
  <c r="Q42" i="277"/>
  <c r="AI237" i="307"/>
  <c r="AI240" i="307"/>
  <c r="AI43" i="265"/>
  <c r="AJ237" i="307"/>
  <c r="AJ240" i="307"/>
  <c r="AJ43" i="265"/>
  <c r="AK237" i="307"/>
  <c r="AK240" i="307"/>
  <c r="AK43" i="265"/>
  <c r="AL237" i="307"/>
  <c r="AL240" i="307"/>
  <c r="AL43" i="265"/>
  <c r="Q43" i="277"/>
  <c r="R4" i="277"/>
  <c r="R31" i="277"/>
  <c r="AL81" i="278"/>
  <c r="AL84" i="278"/>
  <c r="AL85" i="278"/>
  <c r="AL86" i="278"/>
  <c r="AM83" i="278"/>
  <c r="AM74" i="278"/>
  <c r="AL169" i="273"/>
  <c r="AL170" i="273"/>
  <c r="AL32" i="289"/>
  <c r="AL22" i="289"/>
  <c r="AK22" i="289"/>
  <c r="AJ22" i="289"/>
  <c r="AI22" i="289"/>
  <c r="AI23" i="289"/>
  <c r="AI24" i="289"/>
  <c r="AJ23" i="289"/>
  <c r="AJ24" i="289"/>
  <c r="AK23" i="289"/>
  <c r="AK24" i="289"/>
  <c r="AL23" i="289"/>
  <c r="AL24" i="289"/>
  <c r="AL31" i="289"/>
  <c r="AM33" i="289"/>
  <c r="AM40" i="278"/>
  <c r="AM41" i="278"/>
  <c r="AM42" i="278"/>
  <c r="AM75" i="278"/>
  <c r="AM70" i="278"/>
  <c r="AM71" i="278"/>
  <c r="AM72" i="278"/>
  <c r="AM76" i="278"/>
  <c r="AM77" i="278"/>
  <c r="AM78" i="278"/>
  <c r="AM33" i="265"/>
  <c r="AM81" i="278"/>
  <c r="AM84" i="278"/>
  <c r="AM85" i="278"/>
  <c r="AM86" i="278"/>
  <c r="AN83" i="278"/>
  <c r="AN74" i="278"/>
  <c r="AM169" i="273"/>
  <c r="AM170" i="273"/>
  <c r="AM32" i="289"/>
  <c r="AN33" i="289"/>
  <c r="AN40" i="278"/>
  <c r="AN41" i="278"/>
  <c r="AN42" i="278"/>
  <c r="AN75" i="278"/>
  <c r="AN70" i="278"/>
  <c r="AN71" i="278"/>
  <c r="AN72" i="278"/>
  <c r="AN76" i="278"/>
  <c r="AN77" i="278"/>
  <c r="AN78" i="278"/>
  <c r="AN33" i="265"/>
  <c r="AN81" i="278"/>
  <c r="AN84" i="278"/>
  <c r="AN85" i="278"/>
  <c r="AN86" i="278"/>
  <c r="AO83" i="278"/>
  <c r="AO74" i="278"/>
  <c r="AN169" i="273"/>
  <c r="AN170" i="273"/>
  <c r="AN32" i="289"/>
  <c r="AO33" i="289"/>
  <c r="AO40" i="278"/>
  <c r="AO41" i="278"/>
  <c r="AO42" i="278"/>
  <c r="AO75" i="278"/>
  <c r="AO70" i="278"/>
  <c r="AO71" i="278"/>
  <c r="AO72" i="278"/>
  <c r="AO76" i="278"/>
  <c r="AO77" i="278"/>
  <c r="AO78" i="278"/>
  <c r="AO33" i="265"/>
  <c r="AO81" i="278"/>
  <c r="AO84" i="278"/>
  <c r="AO85" i="278"/>
  <c r="AO86" i="278"/>
  <c r="AP83" i="278"/>
  <c r="AP74" i="278"/>
  <c r="AO169" i="273"/>
  <c r="AO170" i="273"/>
  <c r="AO32" i="289"/>
  <c r="AP33" i="289"/>
  <c r="AP40" i="278"/>
  <c r="AP41" i="278"/>
  <c r="AP42" i="278"/>
  <c r="AP75" i="278"/>
  <c r="AP70" i="278"/>
  <c r="AP71" i="278"/>
  <c r="AP72" i="278"/>
  <c r="AP76" i="278"/>
  <c r="AP77" i="278"/>
  <c r="AP78" i="278"/>
  <c r="AP33" i="265"/>
  <c r="R33" i="277"/>
  <c r="AM9" i="265"/>
  <c r="AM43" i="278"/>
  <c r="AM10" i="265"/>
  <c r="AM11" i="265"/>
  <c r="AM42" i="282"/>
  <c r="AM20" i="282"/>
  <c r="AL28" i="282"/>
  <c r="AK28" i="282"/>
  <c r="AJ28" i="282"/>
  <c r="AI28" i="282"/>
  <c r="AI32" i="282"/>
  <c r="AI33" i="282"/>
  <c r="AJ30" i="282"/>
  <c r="AJ20" i="282"/>
  <c r="AJ19" i="282"/>
  <c r="AJ21" i="282"/>
  <c r="AJ32" i="282"/>
  <c r="AJ33" i="282"/>
  <c r="AK30" i="282"/>
  <c r="AK20" i="282"/>
  <c r="AK19" i="282"/>
  <c r="AK21" i="282"/>
  <c r="AK32" i="282"/>
  <c r="AK33" i="282"/>
  <c r="AL30" i="282"/>
  <c r="AL20" i="282"/>
  <c r="AL19" i="282"/>
  <c r="AL21" i="282"/>
  <c r="AL32" i="282"/>
  <c r="AL33" i="282"/>
  <c r="AM30" i="282"/>
  <c r="AM19" i="282"/>
  <c r="AM21" i="282"/>
  <c r="AM43" i="282"/>
  <c r="AM75" i="306"/>
  <c r="AM78" i="306"/>
  <c r="AM79" i="306"/>
  <c r="AM37" i="265"/>
  <c r="AN75" i="306"/>
  <c r="AN78" i="306"/>
  <c r="AN79" i="306"/>
  <c r="AN37" i="265"/>
  <c r="AO75" i="306"/>
  <c r="AO78" i="306"/>
  <c r="AO79" i="306"/>
  <c r="AO37" i="265"/>
  <c r="AP75" i="306"/>
  <c r="AP78" i="306"/>
  <c r="AP79" i="306"/>
  <c r="AP37" i="265"/>
  <c r="R37" i="277"/>
  <c r="AM221" i="307"/>
  <c r="AM224" i="307"/>
  <c r="AM225" i="307"/>
  <c r="AM38" i="265"/>
  <c r="AN221" i="307"/>
  <c r="AN224" i="307"/>
  <c r="AN225" i="307"/>
  <c r="AN38" i="265"/>
  <c r="AO221" i="307"/>
  <c r="AO224" i="307"/>
  <c r="AO225" i="307"/>
  <c r="AO38" i="265"/>
  <c r="AP221" i="307"/>
  <c r="AP224" i="307"/>
  <c r="AP225" i="307"/>
  <c r="AP38" i="265"/>
  <c r="R38" i="277"/>
  <c r="AM81" i="306"/>
  <c r="AM84" i="306"/>
  <c r="AM85" i="306"/>
  <c r="AM39" i="265"/>
  <c r="AN81" i="306"/>
  <c r="AN84" i="306"/>
  <c r="AN85" i="306"/>
  <c r="AN39" i="265"/>
  <c r="AO81" i="306"/>
  <c r="AO84" i="306"/>
  <c r="AO85" i="306"/>
  <c r="AO39" i="265"/>
  <c r="AP81" i="306"/>
  <c r="AP84" i="306"/>
  <c r="AP85" i="306"/>
  <c r="AP39" i="265"/>
  <c r="R39" i="277"/>
  <c r="AM87" i="306"/>
  <c r="AN87" i="306"/>
  <c r="AO87" i="306"/>
  <c r="AP87" i="306"/>
  <c r="R40" i="277"/>
  <c r="AM227" i="307"/>
  <c r="AM230" i="307"/>
  <c r="AM41" i="265"/>
  <c r="AN227" i="307"/>
  <c r="AN230" i="307"/>
  <c r="AN41" i="265"/>
  <c r="AO227" i="307"/>
  <c r="AO230" i="307"/>
  <c r="AO41" i="265"/>
  <c r="AP227" i="307"/>
  <c r="AP230" i="307"/>
  <c r="AP41" i="265"/>
  <c r="R41" i="277"/>
  <c r="AM232" i="307"/>
  <c r="AM235" i="307"/>
  <c r="AM42" i="265"/>
  <c r="AN232" i="307"/>
  <c r="AN235" i="307"/>
  <c r="AN42" i="265"/>
  <c r="AO232" i="307"/>
  <c r="AO235" i="307"/>
  <c r="AO42" i="265"/>
  <c r="AP232" i="307"/>
  <c r="AP235" i="307"/>
  <c r="AP42" i="265"/>
  <c r="R42" i="277"/>
  <c r="AM237" i="307"/>
  <c r="AM240" i="307"/>
  <c r="AM43" i="265"/>
  <c r="AN237" i="307"/>
  <c r="AN240" i="307"/>
  <c r="AN43" i="265"/>
  <c r="AO237" i="307"/>
  <c r="AO240" i="307"/>
  <c r="AO43" i="265"/>
  <c r="AP237" i="307"/>
  <c r="AP240" i="307"/>
  <c r="AP43" i="265"/>
  <c r="R43" i="277"/>
  <c r="S4" i="277"/>
  <c r="S31" i="277"/>
  <c r="AP81" i="278"/>
  <c r="AP84" i="278"/>
  <c r="AP85" i="278"/>
  <c r="AP86" i="278"/>
  <c r="AQ83" i="278"/>
  <c r="AQ74" i="278"/>
  <c r="AP169" i="273"/>
  <c r="AP170" i="273"/>
  <c r="AP32" i="289"/>
  <c r="AP22" i="289"/>
  <c r="AO22" i="289"/>
  <c r="AN22" i="289"/>
  <c r="AM22" i="289"/>
  <c r="AM23" i="289"/>
  <c r="AM24" i="289"/>
  <c r="AN23" i="289"/>
  <c r="AN24" i="289"/>
  <c r="AO23" i="289"/>
  <c r="AO24" i="289"/>
  <c r="AP23" i="289"/>
  <c r="AP24" i="289"/>
  <c r="AP31" i="289"/>
  <c r="AQ33" i="289"/>
  <c r="AQ40" i="278"/>
  <c r="AQ41" i="278"/>
  <c r="AQ42" i="278"/>
  <c r="AQ75" i="278"/>
  <c r="AQ70" i="278"/>
  <c r="AQ71" i="278"/>
  <c r="AQ72" i="278"/>
  <c r="AQ76" i="278"/>
  <c r="AQ77" i="278"/>
  <c r="AQ78" i="278"/>
  <c r="AQ33" i="265"/>
  <c r="AQ81" i="278"/>
  <c r="AQ84" i="278"/>
  <c r="AQ85" i="278"/>
  <c r="AQ86" i="278"/>
  <c r="AR83" i="278"/>
  <c r="AR74" i="278"/>
  <c r="AQ169" i="273"/>
  <c r="AQ170" i="273"/>
  <c r="AQ32" i="289"/>
  <c r="AR33" i="289"/>
  <c r="AR40" i="278"/>
  <c r="AR41" i="278"/>
  <c r="AR42" i="278"/>
  <c r="AR75" i="278"/>
  <c r="AR70" i="278"/>
  <c r="AR71" i="278"/>
  <c r="AR72" i="278"/>
  <c r="AR76" i="278"/>
  <c r="AR77" i="278"/>
  <c r="AR78" i="278"/>
  <c r="AR33" i="265"/>
  <c r="AR81" i="278"/>
  <c r="AR84" i="278"/>
  <c r="AR85" i="278"/>
  <c r="AR86" i="278"/>
  <c r="AS83" i="278"/>
  <c r="AS74" i="278"/>
  <c r="AR169" i="273"/>
  <c r="AR170" i="273"/>
  <c r="AR32" i="289"/>
  <c r="AS33" i="289"/>
  <c r="AS40" i="278"/>
  <c r="AS41" i="278"/>
  <c r="AS42" i="278"/>
  <c r="AS75" i="278"/>
  <c r="AS70" i="278"/>
  <c r="AS71" i="278"/>
  <c r="AS72" i="278"/>
  <c r="AS76" i="278"/>
  <c r="AS77" i="278"/>
  <c r="AS78" i="278"/>
  <c r="AS33" i="265"/>
  <c r="AS81" i="278"/>
  <c r="AS84" i="278"/>
  <c r="AS85" i="278"/>
  <c r="AS86" i="278"/>
  <c r="AT83" i="278"/>
  <c r="AT74" i="278"/>
  <c r="AS169" i="273"/>
  <c r="AS170" i="273"/>
  <c r="AS32" i="289"/>
  <c r="AT33" i="289"/>
  <c r="AT40" i="278"/>
  <c r="AT41" i="278"/>
  <c r="AT42" i="278"/>
  <c r="AT75" i="278"/>
  <c r="AT70" i="278"/>
  <c r="AT71" i="278"/>
  <c r="AT72" i="278"/>
  <c r="AT76" i="278"/>
  <c r="AT77" i="278"/>
  <c r="AT78" i="278"/>
  <c r="AT33" i="265"/>
  <c r="S33" i="277"/>
  <c r="AQ9" i="265"/>
  <c r="AQ43" i="278"/>
  <c r="AQ10" i="265"/>
  <c r="AQ11" i="265"/>
  <c r="AQ42" i="282"/>
  <c r="AQ20" i="282"/>
  <c r="AP28" i="282"/>
  <c r="AO28" i="282"/>
  <c r="AN28" i="282"/>
  <c r="AM28" i="282"/>
  <c r="AM32" i="282"/>
  <c r="AM33" i="282"/>
  <c r="AN30" i="282"/>
  <c r="AN20" i="282"/>
  <c r="AN19" i="282"/>
  <c r="AN21" i="282"/>
  <c r="AN32" i="282"/>
  <c r="AN33" i="282"/>
  <c r="AO30" i="282"/>
  <c r="AO20" i="282"/>
  <c r="AO19" i="282"/>
  <c r="AO21" i="282"/>
  <c r="AO32" i="282"/>
  <c r="AO33" i="282"/>
  <c r="AP30" i="282"/>
  <c r="AP20" i="282"/>
  <c r="AP19" i="282"/>
  <c r="AP21" i="282"/>
  <c r="AP32" i="282"/>
  <c r="AP33" i="282"/>
  <c r="AQ30" i="282"/>
  <c r="AQ19" i="282"/>
  <c r="AQ21" i="282"/>
  <c r="AQ43" i="282"/>
  <c r="AQ75" i="306"/>
  <c r="AQ78" i="306"/>
  <c r="AQ79" i="306"/>
  <c r="AQ37" i="265"/>
  <c r="AR75" i="306"/>
  <c r="AR78" i="306"/>
  <c r="AR79" i="306"/>
  <c r="AR37" i="265"/>
  <c r="AS75" i="306"/>
  <c r="AS78" i="306"/>
  <c r="AS79" i="306"/>
  <c r="AS37" i="265"/>
  <c r="AT75" i="306"/>
  <c r="AT78" i="306"/>
  <c r="AT79" i="306"/>
  <c r="AT37" i="265"/>
  <c r="S37" i="277"/>
  <c r="AQ221" i="307"/>
  <c r="AQ224" i="307"/>
  <c r="AQ225" i="307"/>
  <c r="AQ38" i="265"/>
  <c r="AR221" i="307"/>
  <c r="AR224" i="307"/>
  <c r="AR225" i="307"/>
  <c r="AR38" i="265"/>
  <c r="AS221" i="307"/>
  <c r="AS224" i="307"/>
  <c r="AS225" i="307"/>
  <c r="AS38" i="265"/>
  <c r="AT221" i="307"/>
  <c r="AT224" i="307"/>
  <c r="AT225" i="307"/>
  <c r="AT38" i="265"/>
  <c r="S38" i="277"/>
  <c r="AQ81" i="306"/>
  <c r="AQ84" i="306"/>
  <c r="AQ85" i="306"/>
  <c r="AQ39" i="265"/>
  <c r="AR81" i="306"/>
  <c r="AR84" i="306"/>
  <c r="AR85" i="306"/>
  <c r="AR39" i="265"/>
  <c r="AS81" i="306"/>
  <c r="AS84" i="306"/>
  <c r="AS85" i="306"/>
  <c r="AS39" i="265"/>
  <c r="AT81" i="306"/>
  <c r="AT84" i="306"/>
  <c r="AT85" i="306"/>
  <c r="AT39" i="265"/>
  <c r="S39" i="277"/>
  <c r="AQ87" i="306"/>
  <c r="AR87" i="306"/>
  <c r="AS87" i="306"/>
  <c r="AT87" i="306"/>
  <c r="S40" i="277"/>
  <c r="AQ227" i="307"/>
  <c r="AQ230" i="307"/>
  <c r="AQ41" i="265"/>
  <c r="AR227" i="307"/>
  <c r="AR230" i="307"/>
  <c r="AR41" i="265"/>
  <c r="AS227" i="307"/>
  <c r="AS230" i="307"/>
  <c r="AS41" i="265"/>
  <c r="AT227" i="307"/>
  <c r="AT230" i="307"/>
  <c r="AT41" i="265"/>
  <c r="S41" i="277"/>
  <c r="AQ232" i="307"/>
  <c r="AQ235" i="307"/>
  <c r="AQ42" i="265"/>
  <c r="AR232" i="307"/>
  <c r="AR235" i="307"/>
  <c r="AR42" i="265"/>
  <c r="AS232" i="307"/>
  <c r="AS235" i="307"/>
  <c r="AS42" i="265"/>
  <c r="AT232" i="307"/>
  <c r="AT235" i="307"/>
  <c r="AT42" i="265"/>
  <c r="S42" i="277"/>
  <c r="AQ237" i="307"/>
  <c r="AQ240" i="307"/>
  <c r="AQ43" i="265"/>
  <c r="AR237" i="307"/>
  <c r="AR240" i="307"/>
  <c r="AR43" i="265"/>
  <c r="AS237" i="307"/>
  <c r="AS240" i="307"/>
  <c r="AS43" i="265"/>
  <c r="AT237" i="307"/>
  <c r="AT240" i="307"/>
  <c r="AT43" i="265"/>
  <c r="S43" i="277"/>
  <c r="T4" i="277"/>
  <c r="T31" i="277"/>
  <c r="AT81" i="278"/>
  <c r="AT84" i="278"/>
  <c r="AT85" i="278"/>
  <c r="AT86" i="278"/>
  <c r="AU83" i="278"/>
  <c r="AU74" i="278"/>
  <c r="AT169" i="273"/>
  <c r="AT170" i="273"/>
  <c r="AT32" i="289"/>
  <c r="AT22" i="289"/>
  <c r="AS22" i="289"/>
  <c r="AR22" i="289"/>
  <c r="AQ22" i="289"/>
  <c r="AQ23" i="289"/>
  <c r="AQ24" i="289"/>
  <c r="AR23" i="289"/>
  <c r="AR24" i="289"/>
  <c r="AS23" i="289"/>
  <c r="AS24" i="289"/>
  <c r="AT23" i="289"/>
  <c r="AT24" i="289"/>
  <c r="AT31" i="289"/>
  <c r="AU33" i="289"/>
  <c r="AU40" i="278"/>
  <c r="AU41" i="278"/>
  <c r="AU42" i="278"/>
  <c r="AU75" i="278"/>
  <c r="AU70" i="278"/>
  <c r="AU71" i="278"/>
  <c r="AU72" i="278"/>
  <c r="AU76" i="278"/>
  <c r="AU77" i="278"/>
  <c r="AU78" i="278"/>
  <c r="AU33" i="265"/>
  <c r="AU81" i="278"/>
  <c r="AU84" i="278"/>
  <c r="AU85" i="278"/>
  <c r="AU86" i="278"/>
  <c r="AV83" i="278"/>
  <c r="AV74" i="278"/>
  <c r="AU169" i="273"/>
  <c r="AU170" i="273"/>
  <c r="AU32" i="289"/>
  <c r="AV33" i="289"/>
  <c r="AV40" i="278"/>
  <c r="AV41" i="278"/>
  <c r="AV42" i="278"/>
  <c r="AV75" i="278"/>
  <c r="AV70" i="278"/>
  <c r="AV71" i="278"/>
  <c r="AV72" i="278"/>
  <c r="AV76" i="278"/>
  <c r="AV77" i="278"/>
  <c r="AV78" i="278"/>
  <c r="AV33" i="265"/>
  <c r="AV81" i="278"/>
  <c r="AV84" i="278"/>
  <c r="AV85" i="278"/>
  <c r="AV86" i="278"/>
  <c r="AW83" i="278"/>
  <c r="AW74" i="278"/>
  <c r="AV169" i="273"/>
  <c r="AV170" i="273"/>
  <c r="AV32" i="289"/>
  <c r="AW33" i="289"/>
  <c r="AW40" i="278"/>
  <c r="AW41" i="278"/>
  <c r="AW42" i="278"/>
  <c r="AW75" i="278"/>
  <c r="AW70" i="278"/>
  <c r="AW71" i="278"/>
  <c r="AW72" i="278"/>
  <c r="AW76" i="278"/>
  <c r="AW77" i="278"/>
  <c r="AW78" i="278"/>
  <c r="AW33" i="265"/>
  <c r="AW81" i="278"/>
  <c r="AW84" i="278"/>
  <c r="AW85" i="278"/>
  <c r="AW86" i="278"/>
  <c r="AX83" i="278"/>
  <c r="AX74" i="278"/>
  <c r="AW169" i="273"/>
  <c r="AW170" i="273"/>
  <c r="AW32" i="289"/>
  <c r="AX33" i="289"/>
  <c r="AX40" i="278"/>
  <c r="AX41" i="278"/>
  <c r="AX42" i="278"/>
  <c r="AX75" i="278"/>
  <c r="AX70" i="278"/>
  <c r="AX71" i="278"/>
  <c r="AX72" i="278"/>
  <c r="AX76" i="278"/>
  <c r="AX77" i="278"/>
  <c r="AX78" i="278"/>
  <c r="AX33" i="265"/>
  <c r="T33" i="277"/>
  <c r="AU9" i="265"/>
  <c r="AU43" i="278"/>
  <c r="AU10" i="265"/>
  <c r="AU11" i="265"/>
  <c r="AU42" i="282"/>
  <c r="AU20" i="282"/>
  <c r="AT28" i="282"/>
  <c r="AS28" i="282"/>
  <c r="AR28" i="282"/>
  <c r="AQ28" i="282"/>
  <c r="AQ32" i="282"/>
  <c r="AQ33" i="282"/>
  <c r="AR30" i="282"/>
  <c r="AR20" i="282"/>
  <c r="AR19" i="282"/>
  <c r="AR21" i="282"/>
  <c r="AR32" i="282"/>
  <c r="AR33" i="282"/>
  <c r="AS30" i="282"/>
  <c r="AS20" i="282"/>
  <c r="AS19" i="282"/>
  <c r="AS21" i="282"/>
  <c r="AS32" i="282"/>
  <c r="AS33" i="282"/>
  <c r="AT30" i="282"/>
  <c r="AT20" i="282"/>
  <c r="AT19" i="282"/>
  <c r="AT21" i="282"/>
  <c r="AT32" i="282"/>
  <c r="AT33" i="282"/>
  <c r="AU30" i="282"/>
  <c r="AU19" i="282"/>
  <c r="AU21" i="282"/>
  <c r="AU43" i="282"/>
  <c r="AU75" i="306"/>
  <c r="AU78" i="306"/>
  <c r="AU79" i="306"/>
  <c r="AU37" i="265"/>
  <c r="AV75" i="306"/>
  <c r="AV78" i="306"/>
  <c r="AV79" i="306"/>
  <c r="AV37" i="265"/>
  <c r="AW75" i="306"/>
  <c r="AW78" i="306"/>
  <c r="AW79" i="306"/>
  <c r="AW37" i="265"/>
  <c r="AX75" i="306"/>
  <c r="AX78" i="306"/>
  <c r="AX79" i="306"/>
  <c r="AX37" i="265"/>
  <c r="T37" i="277"/>
  <c r="AU221" i="307"/>
  <c r="AU224" i="307"/>
  <c r="AU225" i="307"/>
  <c r="AU38" i="265"/>
  <c r="AV221" i="307"/>
  <c r="AV224" i="307"/>
  <c r="AV225" i="307"/>
  <c r="AV38" i="265"/>
  <c r="AW221" i="307"/>
  <c r="AW224" i="307"/>
  <c r="AW225" i="307"/>
  <c r="AW38" i="265"/>
  <c r="AX221" i="307"/>
  <c r="AX224" i="307"/>
  <c r="AX225" i="307"/>
  <c r="AX38" i="265"/>
  <c r="T38" i="277"/>
  <c r="AU81" i="306"/>
  <c r="AU84" i="306"/>
  <c r="AU85" i="306"/>
  <c r="AU39" i="265"/>
  <c r="AV81" i="306"/>
  <c r="AV84" i="306"/>
  <c r="AV85" i="306"/>
  <c r="AV39" i="265"/>
  <c r="AW81" i="306"/>
  <c r="AW84" i="306"/>
  <c r="AW85" i="306"/>
  <c r="AW39" i="265"/>
  <c r="AX81" i="306"/>
  <c r="AX84" i="306"/>
  <c r="AX85" i="306"/>
  <c r="AX39" i="265"/>
  <c r="T39" i="277"/>
  <c r="AU87" i="306"/>
  <c r="AV87" i="306"/>
  <c r="AW87" i="306"/>
  <c r="AX87" i="306"/>
  <c r="T40" i="277"/>
  <c r="AU227" i="307"/>
  <c r="AU230" i="307"/>
  <c r="AU41" i="265"/>
  <c r="AV227" i="307"/>
  <c r="AV230" i="307"/>
  <c r="AV41" i="265"/>
  <c r="AW227" i="307"/>
  <c r="AW230" i="307"/>
  <c r="AW41" i="265"/>
  <c r="AX227" i="307"/>
  <c r="AX230" i="307"/>
  <c r="AX41" i="265"/>
  <c r="T41" i="277"/>
  <c r="AU232" i="307"/>
  <c r="AU235" i="307"/>
  <c r="AU42" i="265"/>
  <c r="AV232" i="307"/>
  <c r="AV235" i="307"/>
  <c r="AV42" i="265"/>
  <c r="AW232" i="307"/>
  <c r="AW235" i="307"/>
  <c r="AW42" i="265"/>
  <c r="AX232" i="307"/>
  <c r="AX235" i="307"/>
  <c r="AX42" i="265"/>
  <c r="T42" i="277"/>
  <c r="AU237" i="307"/>
  <c r="AU240" i="307"/>
  <c r="AU43" i="265"/>
  <c r="AV237" i="307"/>
  <c r="AV240" i="307"/>
  <c r="AV43" i="265"/>
  <c r="AW237" i="307"/>
  <c r="AW240" i="307"/>
  <c r="AW43" i="265"/>
  <c r="AX237" i="307"/>
  <c r="AX240" i="307"/>
  <c r="AX43" i="265"/>
  <c r="T43" i="277"/>
  <c r="U4" i="277"/>
  <c r="U31" i="277"/>
  <c r="AX81" i="278"/>
  <c r="AX84" i="278"/>
  <c r="AX85" i="278"/>
  <c r="AX86" i="278"/>
  <c r="AY83" i="278"/>
  <c r="AY74" i="278"/>
  <c r="AX169" i="273"/>
  <c r="AX170" i="273"/>
  <c r="AX32" i="289"/>
  <c r="AX22" i="289"/>
  <c r="AW22" i="289"/>
  <c r="AV22" i="289"/>
  <c r="AU22" i="289"/>
  <c r="AU23" i="289"/>
  <c r="AU24" i="289"/>
  <c r="AV23" i="289"/>
  <c r="AV24" i="289"/>
  <c r="AW23" i="289"/>
  <c r="AW24" i="289"/>
  <c r="AX23" i="289"/>
  <c r="AX24" i="289"/>
  <c r="AX31" i="289"/>
  <c r="AY33" i="289"/>
  <c r="AY40" i="278"/>
  <c r="AY41" i="278"/>
  <c r="AY42" i="278"/>
  <c r="AY75" i="278"/>
  <c r="AY70" i="278"/>
  <c r="AY71" i="278"/>
  <c r="AY72" i="278"/>
  <c r="AY76" i="278"/>
  <c r="AY77" i="278"/>
  <c r="AY78" i="278"/>
  <c r="AY33" i="265"/>
  <c r="AY81" i="278"/>
  <c r="AY84" i="278"/>
  <c r="AY85" i="278"/>
  <c r="AY86" i="278"/>
  <c r="AZ83" i="278"/>
  <c r="AZ74" i="278"/>
  <c r="AY169" i="273"/>
  <c r="AY170" i="273"/>
  <c r="AY32" i="289"/>
  <c r="AZ33" i="289"/>
  <c r="AZ40" i="278"/>
  <c r="AZ41" i="278"/>
  <c r="AZ42" i="278"/>
  <c r="AZ75" i="278"/>
  <c r="AZ70" i="278"/>
  <c r="AZ71" i="278"/>
  <c r="AZ72" i="278"/>
  <c r="AZ76" i="278"/>
  <c r="AZ77" i="278"/>
  <c r="AZ78" i="278"/>
  <c r="AZ33" i="265"/>
  <c r="AZ81" i="278"/>
  <c r="AZ84" i="278"/>
  <c r="AZ85" i="278"/>
  <c r="AZ86" i="278"/>
  <c r="BA83" i="278"/>
  <c r="BA74" i="278"/>
  <c r="AZ169" i="273"/>
  <c r="AZ170" i="273"/>
  <c r="AZ32" i="289"/>
  <c r="BA33" i="289"/>
  <c r="BA40" i="278"/>
  <c r="BA41" i="278"/>
  <c r="BA42" i="278"/>
  <c r="BA75" i="278"/>
  <c r="BA70" i="278"/>
  <c r="BA71" i="278"/>
  <c r="BA72" i="278"/>
  <c r="BA76" i="278"/>
  <c r="BA77" i="278"/>
  <c r="BA78" i="278"/>
  <c r="BA33" i="265"/>
  <c r="BA81" i="278"/>
  <c r="BA84" i="278"/>
  <c r="BA85" i="278"/>
  <c r="BA86" i="278"/>
  <c r="BB83" i="278"/>
  <c r="BB74" i="278"/>
  <c r="BA169" i="273"/>
  <c r="BA170" i="273"/>
  <c r="BA32" i="289"/>
  <c r="BB33" i="289"/>
  <c r="BB40" i="278"/>
  <c r="BB41" i="278"/>
  <c r="BB42" i="278"/>
  <c r="BB75" i="278"/>
  <c r="BB70" i="278"/>
  <c r="BB71" i="278"/>
  <c r="BB72" i="278"/>
  <c r="BB76" i="278"/>
  <c r="BB77" i="278"/>
  <c r="BB78" i="278"/>
  <c r="BB33" i="265"/>
  <c r="U33" i="277"/>
  <c r="AY9" i="265"/>
  <c r="AY43" i="278"/>
  <c r="AY10" i="265"/>
  <c r="AY11" i="265"/>
  <c r="AY42" i="282"/>
  <c r="AY20" i="282"/>
  <c r="AX28" i="282"/>
  <c r="AW28" i="282"/>
  <c r="AV28" i="282"/>
  <c r="AU28" i="282"/>
  <c r="AU32" i="282"/>
  <c r="AU33" i="282"/>
  <c r="AV30" i="282"/>
  <c r="AV20" i="282"/>
  <c r="AV19" i="282"/>
  <c r="AV21" i="282"/>
  <c r="AV32" i="282"/>
  <c r="AV33" i="282"/>
  <c r="AW30" i="282"/>
  <c r="AW20" i="282"/>
  <c r="AW19" i="282"/>
  <c r="AW21" i="282"/>
  <c r="AW32" i="282"/>
  <c r="AW33" i="282"/>
  <c r="AX30" i="282"/>
  <c r="AX20" i="282"/>
  <c r="AX19" i="282"/>
  <c r="AX21" i="282"/>
  <c r="AX32" i="282"/>
  <c r="AX33" i="282"/>
  <c r="AY30" i="282"/>
  <c r="AY19" i="282"/>
  <c r="AY21" i="282"/>
  <c r="AY43" i="282"/>
  <c r="AY75" i="306"/>
  <c r="AY78" i="306"/>
  <c r="AY79" i="306"/>
  <c r="AY37" i="265"/>
  <c r="AZ75" i="306"/>
  <c r="AZ78" i="306"/>
  <c r="AZ79" i="306"/>
  <c r="AZ37" i="265"/>
  <c r="BA75" i="306"/>
  <c r="BA78" i="306"/>
  <c r="BA79" i="306"/>
  <c r="BA37" i="265"/>
  <c r="BB75" i="306"/>
  <c r="BB78" i="306"/>
  <c r="BB79" i="306"/>
  <c r="BB37" i="265"/>
  <c r="U37" i="277"/>
  <c r="AY221" i="307"/>
  <c r="AY224" i="307"/>
  <c r="AY225" i="307"/>
  <c r="AY38" i="265"/>
  <c r="AZ221" i="307"/>
  <c r="AZ224" i="307"/>
  <c r="AZ225" i="307"/>
  <c r="AZ38" i="265"/>
  <c r="BA221" i="307"/>
  <c r="BA224" i="307"/>
  <c r="BA225" i="307"/>
  <c r="BA38" i="265"/>
  <c r="BB221" i="307"/>
  <c r="BB224" i="307"/>
  <c r="BB225" i="307"/>
  <c r="BB38" i="265"/>
  <c r="U38" i="277"/>
  <c r="AY81" i="306"/>
  <c r="AY84" i="306"/>
  <c r="AY85" i="306"/>
  <c r="AY39" i="265"/>
  <c r="AZ81" i="306"/>
  <c r="AZ84" i="306"/>
  <c r="AZ85" i="306"/>
  <c r="AZ39" i="265"/>
  <c r="BA81" i="306"/>
  <c r="BA84" i="306"/>
  <c r="BA85" i="306"/>
  <c r="BA39" i="265"/>
  <c r="BB81" i="306"/>
  <c r="BB84" i="306"/>
  <c r="BB85" i="306"/>
  <c r="BB39" i="265"/>
  <c r="U39" i="277"/>
  <c r="AY87" i="306"/>
  <c r="AZ87" i="306"/>
  <c r="BA87" i="306"/>
  <c r="BB87" i="306"/>
  <c r="U40" i="277"/>
  <c r="AY227" i="307"/>
  <c r="AY230" i="307"/>
  <c r="AY41" i="265"/>
  <c r="AZ227" i="307"/>
  <c r="AZ230" i="307"/>
  <c r="AZ41" i="265"/>
  <c r="BA227" i="307"/>
  <c r="BA230" i="307"/>
  <c r="BA41" i="265"/>
  <c r="BB227" i="307"/>
  <c r="BB230" i="307"/>
  <c r="BB41" i="265"/>
  <c r="U41" i="277"/>
  <c r="AY232" i="307"/>
  <c r="AY235" i="307"/>
  <c r="AY42" i="265"/>
  <c r="AZ232" i="307"/>
  <c r="AZ235" i="307"/>
  <c r="AZ42" i="265"/>
  <c r="BA232" i="307"/>
  <c r="BA235" i="307"/>
  <c r="BA42" i="265"/>
  <c r="BB232" i="307"/>
  <c r="BB235" i="307"/>
  <c r="BB42" i="265"/>
  <c r="U42" i="277"/>
  <c r="AY237" i="307"/>
  <c r="AY240" i="307"/>
  <c r="AY43" i="265"/>
  <c r="AZ237" i="307"/>
  <c r="AZ240" i="307"/>
  <c r="AZ43" i="265"/>
  <c r="BA237" i="307"/>
  <c r="BA240" i="307"/>
  <c r="BA43" i="265"/>
  <c r="BB237" i="307"/>
  <c r="BB240" i="307"/>
  <c r="BB43" i="265"/>
  <c r="U43" i="277"/>
  <c r="V4" i="277"/>
  <c r="V31" i="277"/>
  <c r="BB81" i="278"/>
  <c r="BB84" i="278"/>
  <c r="BB85" i="278"/>
  <c r="BB86" i="278"/>
  <c r="BC83" i="278"/>
  <c r="BC74" i="278"/>
  <c r="BB169" i="273"/>
  <c r="BB170" i="273"/>
  <c r="BB32" i="289"/>
  <c r="BB22" i="289"/>
  <c r="BA22" i="289"/>
  <c r="AZ22" i="289"/>
  <c r="AY22" i="289"/>
  <c r="AY23" i="289"/>
  <c r="AY24" i="289"/>
  <c r="AZ23" i="289"/>
  <c r="AZ24" i="289"/>
  <c r="BA23" i="289"/>
  <c r="BA24" i="289"/>
  <c r="BB23" i="289"/>
  <c r="BB24" i="289"/>
  <c r="BB31" i="289"/>
  <c r="BC33" i="289"/>
  <c r="BC40" i="278"/>
  <c r="BC41" i="278"/>
  <c r="BC42" i="278"/>
  <c r="BC75" i="278"/>
  <c r="BC70" i="278"/>
  <c r="BC71" i="278"/>
  <c r="BC72" i="278"/>
  <c r="BC76" i="278"/>
  <c r="BC77" i="278"/>
  <c r="BC78" i="278"/>
  <c r="BC33" i="265"/>
  <c r="BC81" i="278"/>
  <c r="BC84" i="278"/>
  <c r="BC85" i="278"/>
  <c r="BC86" i="278"/>
  <c r="BD83" i="278"/>
  <c r="BD74" i="278"/>
  <c r="BC169" i="273"/>
  <c r="BC170" i="273"/>
  <c r="BC32" i="289"/>
  <c r="BD33" i="289"/>
  <c r="BD40" i="278"/>
  <c r="BD41" i="278"/>
  <c r="BD42" i="278"/>
  <c r="BD75" i="278"/>
  <c r="BD70" i="278"/>
  <c r="BD71" i="278"/>
  <c r="BD72" i="278"/>
  <c r="BD76" i="278"/>
  <c r="BD77" i="278"/>
  <c r="BD78" i="278"/>
  <c r="BD33" i="265"/>
  <c r="BD81" i="278"/>
  <c r="BD84" i="278"/>
  <c r="BD85" i="278"/>
  <c r="BD86" i="278"/>
  <c r="BE83" i="278"/>
  <c r="BE74" i="278"/>
  <c r="BD169" i="273"/>
  <c r="BD170" i="273"/>
  <c r="BD32" i="289"/>
  <c r="BE33" i="289"/>
  <c r="BE40" i="278"/>
  <c r="BE41" i="278"/>
  <c r="BE42" i="278"/>
  <c r="BE75" i="278"/>
  <c r="BE70" i="278"/>
  <c r="BE71" i="278"/>
  <c r="BE72" i="278"/>
  <c r="BE76" i="278"/>
  <c r="BE77" i="278"/>
  <c r="BE78" i="278"/>
  <c r="BE33" i="265"/>
  <c r="BE81" i="278"/>
  <c r="BE84" i="278"/>
  <c r="BE85" i="278"/>
  <c r="BE86" i="278"/>
  <c r="BF83" i="278"/>
  <c r="BF74" i="278"/>
  <c r="BE169" i="273"/>
  <c r="BE170" i="273"/>
  <c r="BE32" i="289"/>
  <c r="BF33" i="289"/>
  <c r="BF40" i="278"/>
  <c r="BF41" i="278"/>
  <c r="BF42" i="278"/>
  <c r="BF75" i="278"/>
  <c r="BF70" i="278"/>
  <c r="BF71" i="278"/>
  <c r="BF72" i="278"/>
  <c r="BF76" i="278"/>
  <c r="BF77" i="278"/>
  <c r="BF78" i="278"/>
  <c r="BF33" i="265"/>
  <c r="V33" i="277"/>
  <c r="BC9" i="265"/>
  <c r="BC43" i="278"/>
  <c r="BC10" i="265"/>
  <c r="BC11" i="265"/>
  <c r="BC42" i="282"/>
  <c r="BC20" i="282"/>
  <c r="BB28" i="282"/>
  <c r="BA28" i="282"/>
  <c r="AZ28" i="282"/>
  <c r="AY28" i="282"/>
  <c r="AY32" i="282"/>
  <c r="AY33" i="282"/>
  <c r="AZ30" i="282"/>
  <c r="AZ20" i="282"/>
  <c r="AZ19" i="282"/>
  <c r="AZ21" i="282"/>
  <c r="AZ32" i="282"/>
  <c r="AZ33" i="282"/>
  <c r="BA30" i="282"/>
  <c r="BA20" i="282"/>
  <c r="BA19" i="282"/>
  <c r="BA21" i="282"/>
  <c r="BA32" i="282"/>
  <c r="BA33" i="282"/>
  <c r="BB30" i="282"/>
  <c r="BB20" i="282"/>
  <c r="BB19" i="282"/>
  <c r="BB21" i="282"/>
  <c r="BB32" i="282"/>
  <c r="BB33" i="282"/>
  <c r="BC30" i="282"/>
  <c r="BC19" i="282"/>
  <c r="BC21" i="282"/>
  <c r="BC43" i="282"/>
  <c r="BC75" i="306"/>
  <c r="BC78" i="306"/>
  <c r="BC79" i="306"/>
  <c r="BC37" i="265"/>
  <c r="BD75" i="306"/>
  <c r="BD78" i="306"/>
  <c r="BD79" i="306"/>
  <c r="BD37" i="265"/>
  <c r="BE75" i="306"/>
  <c r="BE78" i="306"/>
  <c r="BE79" i="306"/>
  <c r="BE37" i="265"/>
  <c r="BF37" i="265"/>
  <c r="V37" i="277"/>
  <c r="BC221" i="307"/>
  <c r="BC224" i="307"/>
  <c r="BC225" i="307"/>
  <c r="BC38" i="265"/>
  <c r="BD221" i="307"/>
  <c r="BD224" i="307"/>
  <c r="BD225" i="307"/>
  <c r="BD38" i="265"/>
  <c r="BE221" i="307"/>
  <c r="BE224" i="307"/>
  <c r="BE225" i="307"/>
  <c r="BE38" i="265"/>
  <c r="BF38" i="265"/>
  <c r="V38" i="277"/>
  <c r="BC81" i="306"/>
  <c r="BC84" i="306"/>
  <c r="BC85" i="306"/>
  <c r="BC39" i="265"/>
  <c r="BD81" i="306"/>
  <c r="BD84" i="306"/>
  <c r="BD85" i="306"/>
  <c r="BD39" i="265"/>
  <c r="BE81" i="306"/>
  <c r="BE84" i="306"/>
  <c r="BE85" i="306"/>
  <c r="BE39" i="265"/>
  <c r="BF39" i="265"/>
  <c r="V39" i="277"/>
  <c r="BC87" i="306"/>
  <c r="BD87" i="306"/>
  <c r="BE87" i="306"/>
  <c r="BF40" i="265"/>
  <c r="V40" i="277"/>
  <c r="BC227" i="307"/>
  <c r="BC230" i="307"/>
  <c r="BC41" i="265"/>
  <c r="BD227" i="307"/>
  <c r="BD230" i="307"/>
  <c r="BD41" i="265"/>
  <c r="BE227" i="307"/>
  <c r="BE230" i="307"/>
  <c r="BE41" i="265"/>
  <c r="BF41" i="265"/>
  <c r="V41" i="277"/>
  <c r="BC232" i="307"/>
  <c r="BC235" i="307"/>
  <c r="BC42" i="265"/>
  <c r="BD232" i="307"/>
  <c r="BD235" i="307"/>
  <c r="BD42" i="265"/>
  <c r="BE232" i="307"/>
  <c r="BE235" i="307"/>
  <c r="BE42" i="265"/>
  <c r="BF42" i="265"/>
  <c r="V42" i="277"/>
  <c r="BC237" i="307"/>
  <c r="BC240" i="307"/>
  <c r="BC43" i="265"/>
  <c r="BD237" i="307"/>
  <c r="BD240" i="307"/>
  <c r="BD43" i="265"/>
  <c r="BE237" i="307"/>
  <c r="BE240" i="307"/>
  <c r="BE43" i="265"/>
  <c r="BF43" i="265"/>
  <c r="V43" i="277"/>
  <c r="W4" i="277"/>
  <c r="W31" i="277"/>
  <c r="BF105" i="278"/>
  <c r="BF81" i="278"/>
  <c r="BF84" i="278"/>
  <c r="BF85" i="278"/>
  <c r="BF86" i="278"/>
  <c r="BG83" i="278"/>
  <c r="BG74" i="278"/>
  <c r="BF169" i="273"/>
  <c r="BF170" i="273"/>
  <c r="BF32" i="289"/>
  <c r="BF22" i="289"/>
  <c r="BE22" i="289"/>
  <c r="BD22" i="289"/>
  <c r="BC22" i="289"/>
  <c r="BC23" i="289"/>
  <c r="BC24" i="289"/>
  <c r="BD23" i="289"/>
  <c r="BD24" i="289"/>
  <c r="BE23" i="289"/>
  <c r="BE24" i="289"/>
  <c r="BF23" i="289"/>
  <c r="BF24" i="289"/>
  <c r="BF31" i="289"/>
  <c r="BG33" i="289"/>
  <c r="BG40" i="278"/>
  <c r="BG41" i="278"/>
  <c r="BG42" i="278"/>
  <c r="BG75" i="278"/>
  <c r="BG70" i="278"/>
  <c r="BG71" i="278"/>
  <c r="BG72" i="278"/>
  <c r="BG76" i="278"/>
  <c r="BG77" i="278"/>
  <c r="BG78" i="278"/>
  <c r="BG33" i="265"/>
  <c r="BG81" i="278"/>
  <c r="BG84" i="278"/>
  <c r="BG85" i="278"/>
  <c r="BG86" i="278"/>
  <c r="BH83" i="278"/>
  <c r="BH74" i="278"/>
  <c r="BG169" i="273"/>
  <c r="BG170" i="273"/>
  <c r="BG32" i="289"/>
  <c r="BH33" i="289"/>
  <c r="BH40" i="278"/>
  <c r="BH41" i="278"/>
  <c r="BH42" i="278"/>
  <c r="BH75" i="278"/>
  <c r="BH70" i="278"/>
  <c r="BH71" i="278"/>
  <c r="BH72" i="278"/>
  <c r="BH76" i="278"/>
  <c r="BH77" i="278"/>
  <c r="BH78" i="278"/>
  <c r="BH33" i="265"/>
  <c r="BH81" i="278"/>
  <c r="BH84" i="278"/>
  <c r="BH85" i="278"/>
  <c r="BH86" i="278"/>
  <c r="BI83" i="278"/>
  <c r="BI74" i="278"/>
  <c r="BH169" i="273"/>
  <c r="BH170" i="273"/>
  <c r="BH32" i="289"/>
  <c r="BI33" i="289"/>
  <c r="BI40" i="278"/>
  <c r="BI41" i="278"/>
  <c r="BI42" i="278"/>
  <c r="BI75" i="278"/>
  <c r="BI70" i="278"/>
  <c r="BI71" i="278"/>
  <c r="BI72" i="278"/>
  <c r="BI76" i="278"/>
  <c r="BI77" i="278"/>
  <c r="BI78" i="278"/>
  <c r="BI33" i="265"/>
  <c r="BI81" i="278"/>
  <c r="BI84" i="278"/>
  <c r="BI85" i="278"/>
  <c r="BI86" i="278"/>
  <c r="BJ83" i="278"/>
  <c r="BJ74" i="278"/>
  <c r="BI169" i="273"/>
  <c r="BI170" i="273"/>
  <c r="BI32" i="289"/>
  <c r="BJ33" i="289"/>
  <c r="BJ40" i="278"/>
  <c r="BJ41" i="278"/>
  <c r="BJ42" i="278"/>
  <c r="BJ75" i="278"/>
  <c r="BJ70" i="278"/>
  <c r="BJ71" i="278"/>
  <c r="BJ72" i="278"/>
  <c r="BJ76" i="278"/>
  <c r="BJ77" i="278"/>
  <c r="BJ78" i="278"/>
  <c r="BJ33" i="265"/>
  <c r="W33" i="277"/>
  <c r="BG9" i="265"/>
  <c r="BG43" i="278"/>
  <c r="BG10" i="265"/>
  <c r="BG11" i="265"/>
  <c r="BG42" i="282"/>
  <c r="BG20" i="282"/>
  <c r="BF28" i="282"/>
  <c r="BE28" i="282"/>
  <c r="BD28" i="282"/>
  <c r="BC28" i="282"/>
  <c r="BC32" i="282"/>
  <c r="BC33" i="282"/>
  <c r="BD30" i="282"/>
  <c r="BD20" i="282"/>
  <c r="BD19" i="282"/>
  <c r="BD21" i="282"/>
  <c r="BD32" i="282"/>
  <c r="BD33" i="282"/>
  <c r="BE30" i="282"/>
  <c r="BE20" i="282"/>
  <c r="BE19" i="282"/>
  <c r="BE21" i="282"/>
  <c r="BE32" i="282"/>
  <c r="BE33" i="282"/>
  <c r="BF30" i="282"/>
  <c r="BF20" i="282"/>
  <c r="BF19" i="282"/>
  <c r="BF21" i="282"/>
  <c r="BF32" i="282"/>
  <c r="BF33" i="282"/>
  <c r="BG30" i="282"/>
  <c r="BG19" i="282"/>
  <c r="BG21" i="282"/>
  <c r="BG43" i="282"/>
  <c r="BG37" i="265"/>
  <c r="BH37" i="265"/>
  <c r="BI37" i="265"/>
  <c r="BJ37" i="265"/>
  <c r="W37" i="277"/>
  <c r="BG38" i="265"/>
  <c r="BH38" i="265"/>
  <c r="BI38" i="265"/>
  <c r="BJ38" i="265"/>
  <c r="W38" i="277"/>
  <c r="BG39" i="265"/>
  <c r="BH39" i="265"/>
  <c r="BI39" i="265"/>
  <c r="BJ39" i="265"/>
  <c r="W39" i="277"/>
  <c r="BG40" i="265"/>
  <c r="BH40" i="265"/>
  <c r="BI40" i="265"/>
  <c r="BJ40" i="265"/>
  <c r="W40" i="277"/>
  <c r="BG41" i="265"/>
  <c r="BH41" i="265"/>
  <c r="BI41" i="265"/>
  <c r="BJ41" i="265"/>
  <c r="W41" i="277"/>
  <c r="BG42" i="265"/>
  <c r="BH42" i="265"/>
  <c r="BI42" i="265"/>
  <c r="BJ42" i="265"/>
  <c r="W42" i="277"/>
  <c r="BG43" i="265"/>
  <c r="BH43" i="265"/>
  <c r="BI43" i="265"/>
  <c r="BJ43" i="265"/>
  <c r="W43" i="277"/>
  <c r="X4" i="277"/>
  <c r="X31" i="277"/>
  <c r="BJ105" i="278"/>
  <c r="BI105" i="278"/>
  <c r="BH105" i="278"/>
  <c r="BG105" i="278"/>
  <c r="BJ81" i="278"/>
  <c r="BJ84" i="278"/>
  <c r="BJ85" i="278"/>
  <c r="BJ86" i="278"/>
  <c r="BK83" i="278"/>
  <c r="BK74" i="278"/>
  <c r="BJ169" i="273"/>
  <c r="BJ170" i="273"/>
  <c r="BJ32" i="289"/>
  <c r="BJ22" i="289"/>
  <c r="BI22" i="289"/>
  <c r="BH22" i="289"/>
  <c r="BG22" i="289"/>
  <c r="BG23" i="289"/>
  <c r="BG24" i="289"/>
  <c r="BH23" i="289"/>
  <c r="BH24" i="289"/>
  <c r="BI23" i="289"/>
  <c r="BI24" i="289"/>
  <c r="BJ23" i="289"/>
  <c r="BJ24" i="289"/>
  <c r="BJ31" i="289"/>
  <c r="BK33" i="289"/>
  <c r="BK40" i="278"/>
  <c r="BK41" i="278"/>
  <c r="BK42" i="278"/>
  <c r="BK75" i="278"/>
  <c r="BK70" i="278"/>
  <c r="BK71" i="278"/>
  <c r="BK72" i="278"/>
  <c r="BK76" i="278"/>
  <c r="BK77" i="278"/>
  <c r="BK78" i="278"/>
  <c r="BK33" i="265"/>
  <c r="BK81" i="278"/>
  <c r="BK84" i="278"/>
  <c r="BK85" i="278"/>
  <c r="BK86" i="278"/>
  <c r="BL83" i="278"/>
  <c r="BL74" i="278"/>
  <c r="BK169" i="273"/>
  <c r="BK170" i="273"/>
  <c r="BK32" i="289"/>
  <c r="BL33" i="289"/>
  <c r="BL40" i="278"/>
  <c r="BL41" i="278"/>
  <c r="BL42" i="278"/>
  <c r="BL75" i="278"/>
  <c r="BL70" i="278"/>
  <c r="BL71" i="278"/>
  <c r="BL72" i="278"/>
  <c r="BL76" i="278"/>
  <c r="BL77" i="278"/>
  <c r="BL78" i="278"/>
  <c r="BL33" i="265"/>
  <c r="BL81" i="278"/>
  <c r="BL84" i="278"/>
  <c r="BL85" i="278"/>
  <c r="BL86" i="278"/>
  <c r="BM83" i="278"/>
  <c r="BM74" i="278"/>
  <c r="BL169" i="273"/>
  <c r="BL170" i="273"/>
  <c r="BL32" i="289"/>
  <c r="BM33" i="289"/>
  <c r="BM40" i="278"/>
  <c r="BM41" i="278"/>
  <c r="BM42" i="278"/>
  <c r="BM75" i="278"/>
  <c r="BM70" i="278"/>
  <c r="BM71" i="278"/>
  <c r="BM72" i="278"/>
  <c r="BM76" i="278"/>
  <c r="BM77" i="278"/>
  <c r="BM78" i="278"/>
  <c r="BM33" i="265"/>
  <c r="BM81" i="278"/>
  <c r="BM84" i="278"/>
  <c r="BM85" i="278"/>
  <c r="BM86" i="278"/>
  <c r="BN83" i="278"/>
  <c r="BN74" i="278"/>
  <c r="BM169" i="273"/>
  <c r="BM170" i="273"/>
  <c r="BM32" i="289"/>
  <c r="BN33" i="289"/>
  <c r="BN40" i="278"/>
  <c r="BN41" i="278"/>
  <c r="BN42" i="278"/>
  <c r="BN75" i="278"/>
  <c r="BN70" i="278"/>
  <c r="BN71" i="278"/>
  <c r="BN72" i="278"/>
  <c r="BN76" i="278"/>
  <c r="BN77" i="278"/>
  <c r="BN78" i="278"/>
  <c r="BN33" i="265"/>
  <c r="X33" i="277"/>
  <c r="BK9" i="265"/>
  <c r="BK43" i="278"/>
  <c r="BK10" i="265"/>
  <c r="BK11" i="265"/>
  <c r="BK42" i="282"/>
  <c r="BK20" i="282"/>
  <c r="BJ28" i="282"/>
  <c r="BI28" i="282"/>
  <c r="BH28" i="282"/>
  <c r="BG28" i="282"/>
  <c r="BG32" i="282"/>
  <c r="BG33" i="282"/>
  <c r="BH30" i="282"/>
  <c r="BH20" i="282"/>
  <c r="BH19" i="282"/>
  <c r="BH21" i="282"/>
  <c r="BH32" i="282"/>
  <c r="BH33" i="282"/>
  <c r="BI30" i="282"/>
  <c r="BI20" i="282"/>
  <c r="BI19" i="282"/>
  <c r="BI21" i="282"/>
  <c r="BI32" i="282"/>
  <c r="BI33" i="282"/>
  <c r="BJ30" i="282"/>
  <c r="BJ20" i="282"/>
  <c r="BJ19" i="282"/>
  <c r="BJ21" i="282"/>
  <c r="BJ32" i="282"/>
  <c r="BJ33" i="282"/>
  <c r="BK30" i="282"/>
  <c r="BK19" i="282"/>
  <c r="BK21" i="282"/>
  <c r="BK43" i="282"/>
  <c r="BK37" i="265"/>
  <c r="BL37" i="265"/>
  <c r="BM37" i="265"/>
  <c r="BN37" i="265"/>
  <c r="X37" i="277"/>
  <c r="BK38" i="265"/>
  <c r="BL38" i="265"/>
  <c r="BM38" i="265"/>
  <c r="BN38" i="265"/>
  <c r="X38" i="277"/>
  <c r="BK39" i="265"/>
  <c r="BL39" i="265"/>
  <c r="BM39" i="265"/>
  <c r="BN39" i="265"/>
  <c r="X39" i="277"/>
  <c r="BK40" i="265"/>
  <c r="BL40" i="265"/>
  <c r="BM40" i="265"/>
  <c r="BN40" i="265"/>
  <c r="X40" i="277"/>
  <c r="BK41" i="265"/>
  <c r="BL41" i="265"/>
  <c r="BM41" i="265"/>
  <c r="BN41" i="265"/>
  <c r="X41" i="277"/>
  <c r="BK42" i="265"/>
  <c r="BL42" i="265"/>
  <c r="BM42" i="265"/>
  <c r="BN42" i="265"/>
  <c r="X42" i="277"/>
  <c r="BK43" i="265"/>
  <c r="BL43" i="265"/>
  <c r="BM43" i="265"/>
  <c r="BN43" i="265"/>
  <c r="X43" i="277"/>
  <c r="Y4" i="277"/>
  <c r="Y31" i="277"/>
  <c r="BN105" i="278"/>
  <c r="BM105" i="278"/>
  <c r="BL105" i="278"/>
  <c r="BK105" i="278"/>
  <c r="BN81" i="278"/>
  <c r="BN84" i="278"/>
  <c r="BN85" i="278"/>
  <c r="BN86" i="278"/>
  <c r="BO83" i="278"/>
  <c r="BO74" i="278"/>
  <c r="BN169" i="273"/>
  <c r="BN170" i="273"/>
  <c r="BN32" i="289"/>
  <c r="BN22" i="289"/>
  <c r="BM22" i="289"/>
  <c r="BL22" i="289"/>
  <c r="BK22" i="289"/>
  <c r="BK23" i="289"/>
  <c r="BK24" i="289"/>
  <c r="BL23" i="289"/>
  <c r="BL24" i="289"/>
  <c r="BM23" i="289"/>
  <c r="BM24" i="289"/>
  <c r="BN23" i="289"/>
  <c r="BN24" i="289"/>
  <c r="BN31" i="289"/>
  <c r="BO33" i="289"/>
  <c r="BO40" i="278"/>
  <c r="BO41" i="278"/>
  <c r="BO42" i="278"/>
  <c r="BO75" i="278"/>
  <c r="BO70" i="278"/>
  <c r="BO71" i="278"/>
  <c r="BO72" i="278"/>
  <c r="BO76" i="278"/>
  <c r="BO77" i="278"/>
  <c r="BO78" i="278"/>
  <c r="BO33" i="265"/>
  <c r="BO81" i="278"/>
  <c r="BO84" i="278"/>
  <c r="BO85" i="278"/>
  <c r="BO86" i="278"/>
  <c r="BP83" i="278"/>
  <c r="BP74" i="278"/>
  <c r="BO169" i="273"/>
  <c r="BO170" i="273"/>
  <c r="BO32" i="289"/>
  <c r="BP33" i="289"/>
  <c r="BP40" i="278"/>
  <c r="BP41" i="278"/>
  <c r="BP42" i="278"/>
  <c r="BP75" i="278"/>
  <c r="BP70" i="278"/>
  <c r="BP71" i="278"/>
  <c r="BP72" i="278"/>
  <c r="BP76" i="278"/>
  <c r="BP77" i="278"/>
  <c r="BP78" i="278"/>
  <c r="BP33" i="265"/>
  <c r="BP81" i="278"/>
  <c r="BP84" i="278"/>
  <c r="BP85" i="278"/>
  <c r="BP86" i="278"/>
  <c r="BQ83" i="278"/>
  <c r="BQ74" i="278"/>
  <c r="BP169" i="273"/>
  <c r="BP170" i="273"/>
  <c r="BP32" i="289"/>
  <c r="BQ33" i="289"/>
  <c r="BQ40" i="278"/>
  <c r="BQ41" i="278"/>
  <c r="BQ42" i="278"/>
  <c r="BQ75" i="278"/>
  <c r="BQ70" i="278"/>
  <c r="BQ71" i="278"/>
  <c r="BQ72" i="278"/>
  <c r="BQ76" i="278"/>
  <c r="BQ77" i="278"/>
  <c r="BQ78" i="278"/>
  <c r="BQ33" i="265"/>
  <c r="BQ81" i="278"/>
  <c r="BQ84" i="278"/>
  <c r="BQ85" i="278"/>
  <c r="BQ86" i="278"/>
  <c r="BR83" i="278"/>
  <c r="BR74" i="278"/>
  <c r="BQ169" i="273"/>
  <c r="BQ170" i="273"/>
  <c r="BQ32" i="289"/>
  <c r="BR33" i="289"/>
  <c r="BR40" i="278"/>
  <c r="BR41" i="278"/>
  <c r="BR42" i="278"/>
  <c r="BR75" i="278"/>
  <c r="BR70" i="278"/>
  <c r="BR71" i="278"/>
  <c r="BR72" i="278"/>
  <c r="BR76" i="278"/>
  <c r="BR77" i="278"/>
  <c r="BR78" i="278"/>
  <c r="BR33" i="265"/>
  <c r="Y33" i="277"/>
  <c r="BO9" i="265"/>
  <c r="BO43" i="278"/>
  <c r="BO10" i="265"/>
  <c r="BO11" i="265"/>
  <c r="BO42" i="282"/>
  <c r="BO20" i="282"/>
  <c r="BN28" i="282"/>
  <c r="BM28" i="282"/>
  <c r="BL28" i="282"/>
  <c r="BK28" i="282"/>
  <c r="BK32" i="282"/>
  <c r="BK33" i="282"/>
  <c r="BL30" i="282"/>
  <c r="BL20" i="282"/>
  <c r="BL19" i="282"/>
  <c r="BL21" i="282"/>
  <c r="BL32" i="282"/>
  <c r="BL33" i="282"/>
  <c r="BM30" i="282"/>
  <c r="BM20" i="282"/>
  <c r="BM19" i="282"/>
  <c r="BM21" i="282"/>
  <c r="BM32" i="282"/>
  <c r="BM33" i="282"/>
  <c r="BN30" i="282"/>
  <c r="BN20" i="282"/>
  <c r="BN19" i="282"/>
  <c r="BN21" i="282"/>
  <c r="BN32" i="282"/>
  <c r="BN33" i="282"/>
  <c r="BO30" i="282"/>
  <c r="BO19" i="282"/>
  <c r="BO21" i="282"/>
  <c r="BO43" i="282"/>
  <c r="BO37" i="265"/>
  <c r="BP37" i="265"/>
  <c r="BQ37" i="265"/>
  <c r="BR37" i="265"/>
  <c r="Y37" i="277"/>
  <c r="BO38" i="265"/>
  <c r="BP38" i="265"/>
  <c r="BQ38" i="265"/>
  <c r="BR38" i="265"/>
  <c r="Y38" i="277"/>
  <c r="BO39" i="265"/>
  <c r="BP39" i="265"/>
  <c r="BQ39" i="265"/>
  <c r="BR39" i="265"/>
  <c r="Y39" i="277"/>
  <c r="BO40" i="265"/>
  <c r="BP40" i="265"/>
  <c r="BQ40" i="265"/>
  <c r="BR40" i="265"/>
  <c r="Y40" i="277"/>
  <c r="BO41" i="265"/>
  <c r="BP41" i="265"/>
  <c r="BQ41" i="265"/>
  <c r="BR41" i="265"/>
  <c r="Y41" i="277"/>
  <c r="BO42" i="265"/>
  <c r="BP42" i="265"/>
  <c r="BQ42" i="265"/>
  <c r="BR42" i="265"/>
  <c r="Y42" i="277"/>
  <c r="BO43" i="265"/>
  <c r="BP43" i="265"/>
  <c r="BQ43" i="265"/>
  <c r="BR43" i="265"/>
  <c r="Y43" i="277"/>
  <c r="Z4" i="277"/>
  <c r="Z31" i="277"/>
  <c r="BR105" i="278"/>
  <c r="BQ105" i="278"/>
  <c r="BP105" i="278"/>
  <c r="BO105" i="278"/>
  <c r="BR81" i="278"/>
  <c r="BR84" i="278"/>
  <c r="BR85" i="278"/>
  <c r="BR86" i="278"/>
  <c r="BS83" i="278"/>
  <c r="BS74" i="278"/>
  <c r="BR169" i="273"/>
  <c r="BR170" i="273"/>
  <c r="BR32" i="289"/>
  <c r="BR22" i="289"/>
  <c r="BQ22" i="289"/>
  <c r="BP22" i="289"/>
  <c r="BO22" i="289"/>
  <c r="BO23" i="289"/>
  <c r="BO24" i="289"/>
  <c r="BP23" i="289"/>
  <c r="BP24" i="289"/>
  <c r="BQ23" i="289"/>
  <c r="BQ24" i="289"/>
  <c r="BR23" i="289"/>
  <c r="BR24" i="289"/>
  <c r="BR31" i="289"/>
  <c r="BS33" i="289"/>
  <c r="BS40" i="278"/>
  <c r="BS41" i="278"/>
  <c r="BS42" i="278"/>
  <c r="BS75" i="278"/>
  <c r="BS70" i="278"/>
  <c r="BS71" i="278"/>
  <c r="BS72" i="278"/>
  <c r="BS76" i="278"/>
  <c r="BS77" i="278"/>
  <c r="BS78" i="278"/>
  <c r="BS33" i="265"/>
  <c r="BS81" i="278"/>
  <c r="BS84" i="278"/>
  <c r="BS85" i="278"/>
  <c r="BS86" i="278"/>
  <c r="BT83" i="278"/>
  <c r="BT74" i="278"/>
  <c r="BS169" i="273"/>
  <c r="BS170" i="273"/>
  <c r="BS32" i="289"/>
  <c r="BT33" i="289"/>
  <c r="BT40" i="278"/>
  <c r="BT41" i="278"/>
  <c r="BT42" i="278"/>
  <c r="BT75" i="278"/>
  <c r="BT70" i="278"/>
  <c r="BT71" i="278"/>
  <c r="BT72" i="278"/>
  <c r="BT76" i="278"/>
  <c r="BT77" i="278"/>
  <c r="BT78" i="278"/>
  <c r="BT33" i="265"/>
  <c r="BT81" i="278"/>
  <c r="BT84" i="278"/>
  <c r="BT85" i="278"/>
  <c r="BT86" i="278"/>
  <c r="BU83" i="278"/>
  <c r="BU74" i="278"/>
  <c r="BT169" i="273"/>
  <c r="BT170" i="273"/>
  <c r="BT32" i="289"/>
  <c r="BU33" i="289"/>
  <c r="BU40" i="278"/>
  <c r="BU41" i="278"/>
  <c r="BU42" i="278"/>
  <c r="BU75" i="278"/>
  <c r="BU70" i="278"/>
  <c r="BU71" i="278"/>
  <c r="BU72" i="278"/>
  <c r="BU76" i="278"/>
  <c r="BU77" i="278"/>
  <c r="BU78" i="278"/>
  <c r="BU33" i="265"/>
  <c r="BU81" i="278"/>
  <c r="BU84" i="278"/>
  <c r="BU85" i="278"/>
  <c r="BU86" i="278"/>
  <c r="BV83" i="278"/>
  <c r="BV74" i="278"/>
  <c r="BU169" i="273"/>
  <c r="BU170" i="273"/>
  <c r="BU32" i="289"/>
  <c r="BV33" i="289"/>
  <c r="BV40" i="278"/>
  <c r="BV41" i="278"/>
  <c r="BV42" i="278"/>
  <c r="BV75" i="278"/>
  <c r="BV70" i="278"/>
  <c r="BV71" i="278"/>
  <c r="BV72" i="278"/>
  <c r="BV76" i="278"/>
  <c r="BV77" i="278"/>
  <c r="BV78" i="278"/>
  <c r="BV33" i="265"/>
  <c r="Z33" i="277"/>
  <c r="BS9" i="265"/>
  <c r="BS43" i="278"/>
  <c r="BS10" i="265"/>
  <c r="BS11" i="265"/>
  <c r="BS42" i="282"/>
  <c r="BS20" i="282"/>
  <c r="BR28" i="282"/>
  <c r="BQ28" i="282"/>
  <c r="BP28" i="282"/>
  <c r="BO28" i="282"/>
  <c r="BO32" i="282"/>
  <c r="BO33" i="282"/>
  <c r="BP30" i="282"/>
  <c r="BP20" i="282"/>
  <c r="BP19" i="282"/>
  <c r="BP21" i="282"/>
  <c r="BP32" i="282"/>
  <c r="BP33" i="282"/>
  <c r="BQ30" i="282"/>
  <c r="BQ20" i="282"/>
  <c r="BQ19" i="282"/>
  <c r="BQ21" i="282"/>
  <c r="BQ32" i="282"/>
  <c r="BQ33" i="282"/>
  <c r="BR30" i="282"/>
  <c r="BR20" i="282"/>
  <c r="BR19" i="282"/>
  <c r="BR21" i="282"/>
  <c r="BR32" i="282"/>
  <c r="BR33" i="282"/>
  <c r="BS30" i="282"/>
  <c r="BS19" i="282"/>
  <c r="BS21" i="282"/>
  <c r="BS43" i="282"/>
  <c r="BS37" i="265"/>
  <c r="BT37" i="265"/>
  <c r="BU37" i="265"/>
  <c r="BV37" i="265"/>
  <c r="Z37" i="277"/>
  <c r="BS38" i="265"/>
  <c r="BT38" i="265"/>
  <c r="BU38" i="265"/>
  <c r="BV38" i="265"/>
  <c r="Z38" i="277"/>
  <c r="BS39" i="265"/>
  <c r="BT39" i="265"/>
  <c r="BU39" i="265"/>
  <c r="BV39" i="265"/>
  <c r="Z39" i="277"/>
  <c r="BS40" i="265"/>
  <c r="BT40" i="265"/>
  <c r="BU40" i="265"/>
  <c r="BV40" i="265"/>
  <c r="Z40" i="277"/>
  <c r="BS41" i="265"/>
  <c r="BT41" i="265"/>
  <c r="BU41" i="265"/>
  <c r="BV41" i="265"/>
  <c r="Z41" i="277"/>
  <c r="BS42" i="265"/>
  <c r="BT42" i="265"/>
  <c r="BU42" i="265"/>
  <c r="BV42" i="265"/>
  <c r="Z42" i="277"/>
  <c r="BS43" i="265"/>
  <c r="BT43" i="265"/>
  <c r="BU43" i="265"/>
  <c r="BV43" i="265"/>
  <c r="Z43" i="277"/>
  <c r="AA4" i="277"/>
  <c r="AA31" i="277"/>
  <c r="BV105" i="278"/>
  <c r="BU105" i="278"/>
  <c r="BT105" i="278"/>
  <c r="BS105" i="278"/>
  <c r="BV81" i="278"/>
  <c r="BV84" i="278"/>
  <c r="BV85" i="278"/>
  <c r="BV86" i="278"/>
  <c r="BW83" i="278"/>
  <c r="BW74" i="278"/>
  <c r="BV169" i="273"/>
  <c r="BV170" i="273"/>
  <c r="BV32" i="289"/>
  <c r="BV22" i="289"/>
  <c r="BU22" i="289"/>
  <c r="BT22" i="289"/>
  <c r="BS22" i="289"/>
  <c r="BS23" i="289"/>
  <c r="BS24" i="289"/>
  <c r="BT23" i="289"/>
  <c r="BT24" i="289"/>
  <c r="BU23" i="289"/>
  <c r="BU24" i="289"/>
  <c r="BV23" i="289"/>
  <c r="BV24" i="289"/>
  <c r="BV31" i="289"/>
  <c r="BW33" i="289"/>
  <c r="BW40" i="278"/>
  <c r="BW41" i="278"/>
  <c r="BW42" i="278"/>
  <c r="BW75" i="278"/>
  <c r="BW70" i="278"/>
  <c r="BW71" i="278"/>
  <c r="BW72" i="278"/>
  <c r="BW76" i="278"/>
  <c r="BW77" i="278"/>
  <c r="BW78" i="278"/>
  <c r="BW33" i="265"/>
  <c r="BW81" i="278"/>
  <c r="BW84" i="278"/>
  <c r="BW85" i="278"/>
  <c r="BW86" i="278"/>
  <c r="BX83" i="278"/>
  <c r="BX74" i="278"/>
  <c r="BW169" i="273"/>
  <c r="BW170" i="273"/>
  <c r="BW32" i="289"/>
  <c r="BX33" i="289"/>
  <c r="BX40" i="278"/>
  <c r="BX41" i="278"/>
  <c r="BX42" i="278"/>
  <c r="BX75" i="278"/>
  <c r="BX70" i="278"/>
  <c r="BX71" i="278"/>
  <c r="BX72" i="278"/>
  <c r="BX76" i="278"/>
  <c r="BX77" i="278"/>
  <c r="BX78" i="278"/>
  <c r="BX33" i="265"/>
  <c r="BX81" i="278"/>
  <c r="BX84" i="278"/>
  <c r="BX85" i="278"/>
  <c r="BX86" i="278"/>
  <c r="BY83" i="278"/>
  <c r="BY74" i="278"/>
  <c r="BX169" i="273"/>
  <c r="BX170" i="273"/>
  <c r="BX32" i="289"/>
  <c r="BY33" i="289"/>
  <c r="BY40" i="278"/>
  <c r="BY41" i="278"/>
  <c r="BY42" i="278"/>
  <c r="BY75" i="278"/>
  <c r="BY70" i="278"/>
  <c r="BY71" i="278"/>
  <c r="BY72" i="278"/>
  <c r="BY76" i="278"/>
  <c r="BY77" i="278"/>
  <c r="BY78" i="278"/>
  <c r="BY33" i="265"/>
  <c r="BY81" i="278"/>
  <c r="BY84" i="278"/>
  <c r="BY85" i="278"/>
  <c r="BY86" i="278"/>
  <c r="BZ83" i="278"/>
  <c r="BZ74" i="278"/>
  <c r="BY169" i="273"/>
  <c r="BY170" i="273"/>
  <c r="BY32" i="289"/>
  <c r="BZ33" i="289"/>
  <c r="BZ40" i="278"/>
  <c r="BZ41" i="278"/>
  <c r="BZ42" i="278"/>
  <c r="BZ75" i="278"/>
  <c r="BZ70" i="278"/>
  <c r="BZ71" i="278"/>
  <c r="BZ72" i="278"/>
  <c r="BZ76" i="278"/>
  <c r="BZ77" i="278"/>
  <c r="BZ78" i="278"/>
  <c r="BZ33" i="265"/>
  <c r="AA33" i="277"/>
  <c r="BW9" i="265"/>
  <c r="BW43" i="278"/>
  <c r="BW10" i="265"/>
  <c r="BW11" i="265"/>
  <c r="BW42" i="282"/>
  <c r="BW20" i="282"/>
  <c r="BV28" i="282"/>
  <c r="BU28" i="282"/>
  <c r="BT28" i="282"/>
  <c r="BS28" i="282"/>
  <c r="BS32" i="282"/>
  <c r="BS33" i="282"/>
  <c r="BT30" i="282"/>
  <c r="BT20" i="282"/>
  <c r="BT19" i="282"/>
  <c r="BT21" i="282"/>
  <c r="BT32" i="282"/>
  <c r="BT33" i="282"/>
  <c r="BU30" i="282"/>
  <c r="BU20" i="282"/>
  <c r="BU19" i="282"/>
  <c r="BU21" i="282"/>
  <c r="BU32" i="282"/>
  <c r="BU33" i="282"/>
  <c r="BV30" i="282"/>
  <c r="BV20" i="282"/>
  <c r="BV19" i="282"/>
  <c r="BV21" i="282"/>
  <c r="BV32" i="282"/>
  <c r="BV33" i="282"/>
  <c r="BW30" i="282"/>
  <c r="BW19" i="282"/>
  <c r="BW21" i="282"/>
  <c r="BW43" i="282"/>
  <c r="BW37" i="265"/>
  <c r="BX37" i="265"/>
  <c r="BY37" i="265"/>
  <c r="BZ37" i="265"/>
  <c r="AA37" i="277"/>
  <c r="BW38" i="265"/>
  <c r="BX38" i="265"/>
  <c r="BY38" i="265"/>
  <c r="BZ38" i="265"/>
  <c r="AA38" i="277"/>
  <c r="BW39" i="265"/>
  <c r="BX39" i="265"/>
  <c r="BY39" i="265"/>
  <c r="BZ39" i="265"/>
  <c r="AA39" i="277"/>
  <c r="BW40" i="265"/>
  <c r="BX40" i="265"/>
  <c r="BY40" i="265"/>
  <c r="BZ40" i="265"/>
  <c r="AA40" i="277"/>
  <c r="BW41" i="265"/>
  <c r="BX41" i="265"/>
  <c r="BY41" i="265"/>
  <c r="BZ41" i="265"/>
  <c r="AA41" i="277"/>
  <c r="BW42" i="265"/>
  <c r="BX42" i="265"/>
  <c r="BY42" i="265"/>
  <c r="BZ42" i="265"/>
  <c r="AA42" i="277"/>
  <c r="BW43" i="265"/>
  <c r="BX43" i="265"/>
  <c r="BY43" i="265"/>
  <c r="BZ43" i="265"/>
  <c r="AA43" i="277"/>
  <c r="AB4" i="277"/>
  <c r="AB31" i="277"/>
  <c r="BZ105" i="278"/>
  <c r="BY105" i="278"/>
  <c r="BX105" i="278"/>
  <c r="BW105" i="278"/>
  <c r="BZ81" i="278"/>
  <c r="BZ84" i="278"/>
  <c r="BZ85" i="278"/>
  <c r="BZ86" i="278"/>
  <c r="CA83" i="278"/>
  <c r="CA74" i="278"/>
  <c r="BZ169" i="273"/>
  <c r="BZ170" i="273"/>
  <c r="BZ32" i="289"/>
  <c r="BZ22" i="289"/>
  <c r="BY22" i="289"/>
  <c r="BX22" i="289"/>
  <c r="BW22" i="289"/>
  <c r="BW23" i="289"/>
  <c r="BW24" i="289"/>
  <c r="BX23" i="289"/>
  <c r="BX24" i="289"/>
  <c r="BY23" i="289"/>
  <c r="BY24" i="289"/>
  <c r="BZ23" i="289"/>
  <c r="BZ24" i="289"/>
  <c r="BZ31" i="289"/>
  <c r="CA33" i="289"/>
  <c r="CA40" i="278"/>
  <c r="CA41" i="278"/>
  <c r="CA42" i="278"/>
  <c r="CA75" i="278"/>
  <c r="CA70" i="278"/>
  <c r="CA71" i="278"/>
  <c r="CA72" i="278"/>
  <c r="CA76" i="278"/>
  <c r="CA77" i="278"/>
  <c r="CA78" i="278"/>
  <c r="CA33" i="265"/>
  <c r="CA81" i="278"/>
  <c r="CA84" i="278"/>
  <c r="CA85" i="278"/>
  <c r="CA86" i="278"/>
  <c r="CB83" i="278"/>
  <c r="CB74" i="278"/>
  <c r="CA169" i="273"/>
  <c r="CA170" i="273"/>
  <c r="CA32" i="289"/>
  <c r="CB33" i="289"/>
  <c r="CB40" i="278"/>
  <c r="CB41" i="278"/>
  <c r="CB42" i="278"/>
  <c r="CB75" i="278"/>
  <c r="CB70" i="278"/>
  <c r="CB71" i="278"/>
  <c r="CB72" i="278"/>
  <c r="CB76" i="278"/>
  <c r="CB77" i="278"/>
  <c r="CB78" i="278"/>
  <c r="CB33" i="265"/>
  <c r="CB81" i="278"/>
  <c r="CB84" i="278"/>
  <c r="CB85" i="278"/>
  <c r="CB86" i="278"/>
  <c r="CC83" i="278"/>
  <c r="CC74" i="278"/>
  <c r="CB169" i="273"/>
  <c r="CB170" i="273"/>
  <c r="CB32" i="289"/>
  <c r="CC33" i="289"/>
  <c r="CC40" i="278"/>
  <c r="CC41" i="278"/>
  <c r="CC42" i="278"/>
  <c r="CC75" i="278"/>
  <c r="CC70" i="278"/>
  <c r="CC71" i="278"/>
  <c r="CC72" i="278"/>
  <c r="CC76" i="278"/>
  <c r="CC77" i="278"/>
  <c r="CC78" i="278"/>
  <c r="CC33" i="265"/>
  <c r="CC81" i="278"/>
  <c r="CC84" i="278"/>
  <c r="CC85" i="278"/>
  <c r="CC86" i="278"/>
  <c r="CD83" i="278"/>
  <c r="CD74" i="278"/>
  <c r="CC169" i="273"/>
  <c r="CC170" i="273"/>
  <c r="CC32" i="289"/>
  <c r="CD33" i="289"/>
  <c r="CD40" i="278"/>
  <c r="CD41" i="278"/>
  <c r="CD42" i="278"/>
  <c r="CD75" i="278"/>
  <c r="CD70" i="278"/>
  <c r="CD71" i="278"/>
  <c r="CD72" i="278"/>
  <c r="CD76" i="278"/>
  <c r="CD77" i="278"/>
  <c r="CD78" i="278"/>
  <c r="CD33" i="265"/>
  <c r="AB33" i="277"/>
  <c r="CA9" i="265"/>
  <c r="CA43" i="278"/>
  <c r="CA10" i="265"/>
  <c r="CA11" i="265"/>
  <c r="CA42" i="282"/>
  <c r="CA20" i="282"/>
  <c r="BZ28" i="282"/>
  <c r="BY28" i="282"/>
  <c r="BX28" i="282"/>
  <c r="BW28" i="282"/>
  <c r="BW32" i="282"/>
  <c r="BW33" i="282"/>
  <c r="BX30" i="282"/>
  <c r="BX20" i="282"/>
  <c r="BX19" i="282"/>
  <c r="BX21" i="282"/>
  <c r="BX32" i="282"/>
  <c r="BX33" i="282"/>
  <c r="BY30" i="282"/>
  <c r="BY20" i="282"/>
  <c r="BY19" i="282"/>
  <c r="BY21" i="282"/>
  <c r="BY32" i="282"/>
  <c r="BY33" i="282"/>
  <c r="BZ30" i="282"/>
  <c r="BZ20" i="282"/>
  <c r="BZ19" i="282"/>
  <c r="BZ21" i="282"/>
  <c r="BZ32" i="282"/>
  <c r="BZ33" i="282"/>
  <c r="CA30" i="282"/>
  <c r="CA19" i="282"/>
  <c r="CA21" i="282"/>
  <c r="CA43" i="282"/>
  <c r="CA37" i="265"/>
  <c r="CB37" i="265"/>
  <c r="CC37" i="265"/>
  <c r="CD37" i="265"/>
  <c r="AB37" i="277"/>
  <c r="CA38" i="265"/>
  <c r="CB38" i="265"/>
  <c r="CC38" i="265"/>
  <c r="CD38" i="265"/>
  <c r="AB38" i="277"/>
  <c r="CA39" i="265"/>
  <c r="CB39" i="265"/>
  <c r="CC39" i="265"/>
  <c r="CD39" i="265"/>
  <c r="AB39" i="277"/>
  <c r="CA40" i="265"/>
  <c r="CB40" i="265"/>
  <c r="CC40" i="265"/>
  <c r="CD40" i="265"/>
  <c r="AB40" i="277"/>
  <c r="CA41" i="265"/>
  <c r="CB41" i="265"/>
  <c r="CC41" i="265"/>
  <c r="CD41" i="265"/>
  <c r="AB41" i="277"/>
  <c r="CA42" i="265"/>
  <c r="CB42" i="265"/>
  <c r="CC42" i="265"/>
  <c r="CD42" i="265"/>
  <c r="AB42" i="277"/>
  <c r="CA43" i="265"/>
  <c r="CB43" i="265"/>
  <c r="CC43" i="265"/>
  <c r="CD43" i="265"/>
  <c r="AB43" i="277"/>
  <c r="AC4" i="277"/>
  <c r="AC31" i="277"/>
  <c r="CD105" i="278"/>
  <c r="CC105" i="278"/>
  <c r="CB105" i="278"/>
  <c r="CA105" i="278"/>
  <c r="CD81" i="278"/>
  <c r="CD84" i="278"/>
  <c r="CD85" i="278"/>
  <c r="CD86" i="278"/>
  <c r="CE83" i="278"/>
  <c r="CE74" i="278"/>
  <c r="CD169" i="273"/>
  <c r="CD170" i="273"/>
  <c r="CD32" i="289"/>
  <c r="CD22" i="289"/>
  <c r="CC22" i="289"/>
  <c r="CB22" i="289"/>
  <c r="CA22" i="289"/>
  <c r="CA23" i="289"/>
  <c r="CA24" i="289"/>
  <c r="CB23" i="289"/>
  <c r="CB24" i="289"/>
  <c r="CC23" i="289"/>
  <c r="CC24" i="289"/>
  <c r="CD23" i="289"/>
  <c r="CD24" i="289"/>
  <c r="CD31" i="289"/>
  <c r="CE33" i="289"/>
  <c r="CE40" i="278"/>
  <c r="CE41" i="278"/>
  <c r="CE42" i="278"/>
  <c r="CE75" i="278"/>
  <c r="CE70" i="278"/>
  <c r="CE71" i="278"/>
  <c r="CE72" i="278"/>
  <c r="CE76" i="278"/>
  <c r="CE77" i="278"/>
  <c r="CE78" i="278"/>
  <c r="CE33" i="265"/>
  <c r="CE81" i="278"/>
  <c r="CE84" i="278"/>
  <c r="CE85" i="278"/>
  <c r="CE86" i="278"/>
  <c r="CF83" i="278"/>
  <c r="CF74" i="278"/>
  <c r="CE169" i="273"/>
  <c r="CE170" i="273"/>
  <c r="CE32" i="289"/>
  <c r="CF33" i="289"/>
  <c r="CF40" i="278"/>
  <c r="CF41" i="278"/>
  <c r="CF42" i="278"/>
  <c r="CF75" i="278"/>
  <c r="CF70" i="278"/>
  <c r="CF71" i="278"/>
  <c r="CF72" i="278"/>
  <c r="CF76" i="278"/>
  <c r="CF77" i="278"/>
  <c r="CF78" i="278"/>
  <c r="CF33" i="265"/>
  <c r="CF81" i="278"/>
  <c r="CF84" i="278"/>
  <c r="CF85" i="278"/>
  <c r="CF86" i="278"/>
  <c r="CG83" i="278"/>
  <c r="CG74" i="278"/>
  <c r="CF169" i="273"/>
  <c r="CF170" i="273"/>
  <c r="CF32" i="289"/>
  <c r="CG33" i="289"/>
  <c r="CG40" i="278"/>
  <c r="CG41" i="278"/>
  <c r="CG42" i="278"/>
  <c r="CG75" i="278"/>
  <c r="CG70" i="278"/>
  <c r="CG71" i="278"/>
  <c r="CG72" i="278"/>
  <c r="CG76" i="278"/>
  <c r="CG77" i="278"/>
  <c r="CG78" i="278"/>
  <c r="CG33" i="265"/>
  <c r="CG81" i="278"/>
  <c r="CG84" i="278"/>
  <c r="CG85" i="278"/>
  <c r="CG86" i="278"/>
  <c r="CH83" i="278"/>
  <c r="CH74" i="278"/>
  <c r="CG169" i="273"/>
  <c r="CG170" i="273"/>
  <c r="CG32" i="289"/>
  <c r="CH33" i="289"/>
  <c r="CH40" i="278"/>
  <c r="CH41" i="278"/>
  <c r="CH42" i="278"/>
  <c r="CH75" i="278"/>
  <c r="CH70" i="278"/>
  <c r="CH71" i="278"/>
  <c r="CH72" i="278"/>
  <c r="CH76" i="278"/>
  <c r="CH77" i="278"/>
  <c r="CH78" i="278"/>
  <c r="CH33" i="265"/>
  <c r="AC33" i="277"/>
  <c r="CE9" i="265"/>
  <c r="CE43" i="278"/>
  <c r="CE10" i="265"/>
  <c r="CE11" i="265"/>
  <c r="CE42" i="282"/>
  <c r="CE20" i="282"/>
  <c r="CD28" i="282"/>
  <c r="CC28" i="282"/>
  <c r="CB28" i="282"/>
  <c r="CA28" i="282"/>
  <c r="CA32" i="282"/>
  <c r="CA33" i="282"/>
  <c r="CB30" i="282"/>
  <c r="CB20" i="282"/>
  <c r="CB19" i="282"/>
  <c r="CB21" i="282"/>
  <c r="CB32" i="282"/>
  <c r="CB33" i="282"/>
  <c r="CC30" i="282"/>
  <c r="CC20" i="282"/>
  <c r="CC19" i="282"/>
  <c r="CC21" i="282"/>
  <c r="CC32" i="282"/>
  <c r="CC33" i="282"/>
  <c r="CD30" i="282"/>
  <c r="CD20" i="282"/>
  <c r="CD19" i="282"/>
  <c r="CD21" i="282"/>
  <c r="CD32" i="282"/>
  <c r="CD33" i="282"/>
  <c r="CE30" i="282"/>
  <c r="CE19" i="282"/>
  <c r="CE21" i="282"/>
  <c r="CE43" i="282"/>
  <c r="CE37" i="265"/>
  <c r="CF37" i="265"/>
  <c r="CG37" i="265"/>
  <c r="CH37" i="265"/>
  <c r="AC37" i="277"/>
  <c r="CE38" i="265"/>
  <c r="CF38" i="265"/>
  <c r="CG38" i="265"/>
  <c r="CH38" i="265"/>
  <c r="AC38" i="277"/>
  <c r="CE39" i="265"/>
  <c r="CF39" i="265"/>
  <c r="CG39" i="265"/>
  <c r="CH39" i="265"/>
  <c r="AC39" i="277"/>
  <c r="CE40" i="265"/>
  <c r="CF40" i="265"/>
  <c r="CG40" i="265"/>
  <c r="CH40" i="265"/>
  <c r="AC40" i="277"/>
  <c r="CE41" i="265"/>
  <c r="CF41" i="265"/>
  <c r="CG41" i="265"/>
  <c r="CH41" i="265"/>
  <c r="AC41" i="277"/>
  <c r="CE42" i="265"/>
  <c r="CF42" i="265"/>
  <c r="CG42" i="265"/>
  <c r="CH42" i="265"/>
  <c r="AC42" i="277"/>
  <c r="CE43" i="265"/>
  <c r="CF43" i="265"/>
  <c r="CG43" i="265"/>
  <c r="CH43" i="265"/>
  <c r="AC43" i="277"/>
  <c r="AD4" i="277"/>
  <c r="AD31" i="277"/>
  <c r="CH105" i="278"/>
  <c r="CG105" i="278"/>
  <c r="CF105" i="278"/>
  <c r="CE105" i="278"/>
  <c r="CH81" i="278"/>
  <c r="CH84" i="278"/>
  <c r="CH85" i="278"/>
  <c r="CH86" i="278"/>
  <c r="CI83" i="278"/>
  <c r="CI74" i="278"/>
  <c r="CH169" i="273"/>
  <c r="CH170" i="273"/>
  <c r="CH32" i="289"/>
  <c r="CH22" i="289"/>
  <c r="CG22" i="289"/>
  <c r="CF22" i="289"/>
  <c r="CE22" i="289"/>
  <c r="CE23" i="289"/>
  <c r="CE24" i="289"/>
  <c r="CF23" i="289"/>
  <c r="CF24" i="289"/>
  <c r="CG23" i="289"/>
  <c r="CG24" i="289"/>
  <c r="CH23" i="289"/>
  <c r="CH24" i="289"/>
  <c r="CH31" i="289"/>
  <c r="CI33" i="289"/>
  <c r="CI40" i="278"/>
  <c r="CI41" i="278"/>
  <c r="CI42" i="278"/>
  <c r="CI75" i="278"/>
  <c r="CI70" i="278"/>
  <c r="CI71" i="278"/>
  <c r="CI72" i="278"/>
  <c r="CI76" i="278"/>
  <c r="CI77" i="278"/>
  <c r="CI78" i="278"/>
  <c r="CI33" i="265"/>
  <c r="CI81" i="278"/>
  <c r="CI84" i="278"/>
  <c r="CI85" i="278"/>
  <c r="CI86" i="278"/>
  <c r="CJ83" i="278"/>
  <c r="CJ74" i="278"/>
  <c r="CI169" i="273"/>
  <c r="CI170" i="273"/>
  <c r="CI32" i="289"/>
  <c r="CJ33" i="289"/>
  <c r="CJ40" i="278"/>
  <c r="CJ41" i="278"/>
  <c r="CJ42" i="278"/>
  <c r="CJ75" i="278"/>
  <c r="CJ70" i="278"/>
  <c r="CJ71" i="278"/>
  <c r="CJ72" i="278"/>
  <c r="CJ76" i="278"/>
  <c r="CJ77" i="278"/>
  <c r="CJ78" i="278"/>
  <c r="CJ33" i="265"/>
  <c r="CJ81" i="278"/>
  <c r="CJ84" i="278"/>
  <c r="CJ85" i="278"/>
  <c r="CJ86" i="278"/>
  <c r="CK83" i="278"/>
  <c r="CK74" i="278"/>
  <c r="CJ169" i="273"/>
  <c r="CJ170" i="273"/>
  <c r="CJ32" i="289"/>
  <c r="CK33" i="289"/>
  <c r="CK40" i="278"/>
  <c r="CK41" i="278"/>
  <c r="CK42" i="278"/>
  <c r="CK75" i="278"/>
  <c r="CK70" i="278"/>
  <c r="CK71" i="278"/>
  <c r="CK72" i="278"/>
  <c r="CK76" i="278"/>
  <c r="CK77" i="278"/>
  <c r="CK78" i="278"/>
  <c r="CK33" i="265"/>
  <c r="CK81" i="278"/>
  <c r="CK84" i="278"/>
  <c r="CK85" i="278"/>
  <c r="CK86" i="278"/>
  <c r="CL83" i="278"/>
  <c r="CL74" i="278"/>
  <c r="CK169" i="273"/>
  <c r="CK170" i="273"/>
  <c r="CK32" i="289"/>
  <c r="CL33" i="289"/>
  <c r="CL40" i="278"/>
  <c r="CL41" i="278"/>
  <c r="CL42" i="278"/>
  <c r="CL75" i="278"/>
  <c r="CL70" i="278"/>
  <c r="CL71" i="278"/>
  <c r="CL72" i="278"/>
  <c r="CL76" i="278"/>
  <c r="CL77" i="278"/>
  <c r="CL78" i="278"/>
  <c r="CL33" i="265"/>
  <c r="AD33" i="277"/>
  <c r="CI9" i="265"/>
  <c r="CI43" i="278"/>
  <c r="CI10" i="265"/>
  <c r="CI11" i="265"/>
  <c r="CI42" i="282"/>
  <c r="CI20" i="282"/>
  <c r="CH28" i="282"/>
  <c r="CG28" i="282"/>
  <c r="CF28" i="282"/>
  <c r="CE28" i="282"/>
  <c r="CE32" i="282"/>
  <c r="CE33" i="282"/>
  <c r="CF30" i="282"/>
  <c r="CF20" i="282"/>
  <c r="CF19" i="282"/>
  <c r="CF21" i="282"/>
  <c r="CF32" i="282"/>
  <c r="CF33" i="282"/>
  <c r="CG30" i="282"/>
  <c r="CG20" i="282"/>
  <c r="CG19" i="282"/>
  <c r="CG21" i="282"/>
  <c r="CG32" i="282"/>
  <c r="CG33" i="282"/>
  <c r="CH30" i="282"/>
  <c r="CH20" i="282"/>
  <c r="CH19" i="282"/>
  <c r="CH21" i="282"/>
  <c r="CH32" i="282"/>
  <c r="CH33" i="282"/>
  <c r="CI30" i="282"/>
  <c r="CI19" i="282"/>
  <c r="CI21" i="282"/>
  <c r="CI43" i="282"/>
  <c r="CI37" i="265"/>
  <c r="CJ37" i="265"/>
  <c r="CK37" i="265"/>
  <c r="CL37" i="265"/>
  <c r="AD37" i="277"/>
  <c r="CI38" i="265"/>
  <c r="CJ38" i="265"/>
  <c r="CK38" i="265"/>
  <c r="CL38" i="265"/>
  <c r="AD38" i="277"/>
  <c r="CI39" i="265"/>
  <c r="CJ39" i="265"/>
  <c r="CK39" i="265"/>
  <c r="CL39" i="265"/>
  <c r="AD39" i="277"/>
  <c r="CI40" i="265"/>
  <c r="CJ40" i="265"/>
  <c r="CK40" i="265"/>
  <c r="CL40" i="265"/>
  <c r="AD40" i="277"/>
  <c r="CI41" i="265"/>
  <c r="CJ41" i="265"/>
  <c r="CK41" i="265"/>
  <c r="CL41" i="265"/>
  <c r="AD41" i="277"/>
  <c r="CI42" i="265"/>
  <c r="CJ42" i="265"/>
  <c r="CK42" i="265"/>
  <c r="CL42" i="265"/>
  <c r="AD42" i="277"/>
  <c r="CI43" i="265"/>
  <c r="CJ43" i="265"/>
  <c r="CK43" i="265"/>
  <c r="CL43" i="265"/>
  <c r="AD43" i="277"/>
  <c r="AE4" i="277"/>
  <c r="AE31" i="277"/>
  <c r="CL105" i="278"/>
  <c r="CK105" i="278"/>
  <c r="CJ105" i="278"/>
  <c r="CI105" i="278"/>
  <c r="CL81" i="278"/>
  <c r="CL84" i="278"/>
  <c r="CL85" i="278"/>
  <c r="CL86" i="278"/>
  <c r="CM83" i="278"/>
  <c r="CM74" i="278"/>
  <c r="CL169" i="273"/>
  <c r="CL170" i="273"/>
  <c r="CL32" i="289"/>
  <c r="CL22" i="289"/>
  <c r="CK22" i="289"/>
  <c r="CJ22" i="289"/>
  <c r="CI22" i="289"/>
  <c r="CI23" i="289"/>
  <c r="CI24" i="289"/>
  <c r="CJ23" i="289"/>
  <c r="CJ24" i="289"/>
  <c r="CK23" i="289"/>
  <c r="CK24" i="289"/>
  <c r="CL23" i="289"/>
  <c r="CL24" i="289"/>
  <c r="CL31" i="289"/>
  <c r="CM33" i="289"/>
  <c r="CM40" i="278"/>
  <c r="CM41" i="278"/>
  <c r="CM42" i="278"/>
  <c r="CM75" i="278"/>
  <c r="CM70" i="278"/>
  <c r="CM71" i="278"/>
  <c r="CM72" i="278"/>
  <c r="CM76" i="278"/>
  <c r="CM77" i="278"/>
  <c r="CM78" i="278"/>
  <c r="CM33" i="265"/>
  <c r="CM81" i="278"/>
  <c r="CM84" i="278"/>
  <c r="CM85" i="278"/>
  <c r="CM86" i="278"/>
  <c r="CN83" i="278"/>
  <c r="CN74" i="278"/>
  <c r="CM169" i="273"/>
  <c r="CM170" i="273"/>
  <c r="CM32" i="289"/>
  <c r="CN33" i="289"/>
  <c r="CN40" i="278"/>
  <c r="CN41" i="278"/>
  <c r="CN42" i="278"/>
  <c r="CN75" i="278"/>
  <c r="CN70" i="278"/>
  <c r="CN71" i="278"/>
  <c r="CN72" i="278"/>
  <c r="CN76" i="278"/>
  <c r="CN77" i="278"/>
  <c r="CN78" i="278"/>
  <c r="CN33" i="265"/>
  <c r="CN81" i="278"/>
  <c r="CN84" i="278"/>
  <c r="CN85" i="278"/>
  <c r="CN86" i="278"/>
  <c r="CO83" i="278"/>
  <c r="CO74" i="278"/>
  <c r="CN169" i="273"/>
  <c r="CN170" i="273"/>
  <c r="CN32" i="289"/>
  <c r="CO33" i="289"/>
  <c r="CO40" i="278"/>
  <c r="CO41" i="278"/>
  <c r="CO42" i="278"/>
  <c r="CO75" i="278"/>
  <c r="CO70" i="278"/>
  <c r="CO71" i="278"/>
  <c r="CO72" i="278"/>
  <c r="CO76" i="278"/>
  <c r="CO77" i="278"/>
  <c r="CO78" i="278"/>
  <c r="CO33" i="265"/>
  <c r="CO81" i="278"/>
  <c r="CO84" i="278"/>
  <c r="CO85" i="278"/>
  <c r="CO86" i="278"/>
  <c r="CP83" i="278"/>
  <c r="CP74" i="278"/>
  <c r="CO169" i="273"/>
  <c r="CO170" i="273"/>
  <c r="CO32" i="289"/>
  <c r="CP33" i="289"/>
  <c r="CP40" i="278"/>
  <c r="CP41" i="278"/>
  <c r="CP42" i="278"/>
  <c r="CP75" i="278"/>
  <c r="CP70" i="278"/>
  <c r="CP71" i="278"/>
  <c r="CP72" i="278"/>
  <c r="CP76" i="278"/>
  <c r="CP77" i="278"/>
  <c r="CP78" i="278"/>
  <c r="CP33" i="265"/>
  <c r="AE33" i="277"/>
  <c r="CM9" i="265"/>
  <c r="CM43" i="278"/>
  <c r="CM10" i="265"/>
  <c r="CM11" i="265"/>
  <c r="CM42" i="282"/>
  <c r="CM20" i="282"/>
  <c r="CL28" i="282"/>
  <c r="CK28" i="282"/>
  <c r="CJ28" i="282"/>
  <c r="CI28" i="282"/>
  <c r="CI32" i="282"/>
  <c r="CI33" i="282"/>
  <c r="CJ30" i="282"/>
  <c r="CJ20" i="282"/>
  <c r="CJ19" i="282"/>
  <c r="CJ21" i="282"/>
  <c r="CJ32" i="282"/>
  <c r="CJ33" i="282"/>
  <c r="CK30" i="282"/>
  <c r="CK20" i="282"/>
  <c r="CK19" i="282"/>
  <c r="CK21" i="282"/>
  <c r="CK32" i="282"/>
  <c r="CK33" i="282"/>
  <c r="CL30" i="282"/>
  <c r="CL20" i="282"/>
  <c r="CL19" i="282"/>
  <c r="CL21" i="282"/>
  <c r="CL32" i="282"/>
  <c r="CL33" i="282"/>
  <c r="CM30" i="282"/>
  <c r="CM19" i="282"/>
  <c r="CM21" i="282"/>
  <c r="CM43" i="282"/>
  <c r="CM37" i="265"/>
  <c r="CN37" i="265"/>
  <c r="CO37" i="265"/>
  <c r="CP37" i="265"/>
  <c r="AE37" i="277"/>
  <c r="CM38" i="265"/>
  <c r="CN38" i="265"/>
  <c r="CO38" i="265"/>
  <c r="CP38" i="265"/>
  <c r="AE38" i="277"/>
  <c r="CM39" i="265"/>
  <c r="CN39" i="265"/>
  <c r="CO39" i="265"/>
  <c r="CP39" i="265"/>
  <c r="AE39" i="277"/>
  <c r="CM40" i="265"/>
  <c r="CN40" i="265"/>
  <c r="CO40" i="265"/>
  <c r="CP40" i="265"/>
  <c r="AE40" i="277"/>
  <c r="CM41" i="265"/>
  <c r="CN41" i="265"/>
  <c r="CO41" i="265"/>
  <c r="CP41" i="265"/>
  <c r="AE41" i="277"/>
  <c r="CM42" i="265"/>
  <c r="CN42" i="265"/>
  <c r="CO42" i="265"/>
  <c r="CP42" i="265"/>
  <c r="AE42" i="277"/>
  <c r="CM43" i="265"/>
  <c r="CN43" i="265"/>
  <c r="CO43" i="265"/>
  <c r="CP43" i="265"/>
  <c r="AE43" i="277"/>
  <c r="AF4" i="277"/>
  <c r="AF31" i="277"/>
  <c r="CP105" i="278"/>
  <c r="CO105" i="278"/>
  <c r="CN105" i="278"/>
  <c r="CM105" i="278"/>
  <c r="CP81" i="278"/>
  <c r="CP84" i="278"/>
  <c r="CP85" i="278"/>
  <c r="CP86" i="278"/>
  <c r="CQ83" i="278"/>
  <c r="CQ74" i="278"/>
  <c r="CP169" i="273"/>
  <c r="CP170" i="273"/>
  <c r="CP32" i="289"/>
  <c r="CP22" i="289"/>
  <c r="CO22" i="289"/>
  <c r="CN22" i="289"/>
  <c r="CM22" i="289"/>
  <c r="CM23" i="289"/>
  <c r="CM24" i="289"/>
  <c r="CN23" i="289"/>
  <c r="CN24" i="289"/>
  <c r="CO23" i="289"/>
  <c r="CO24" i="289"/>
  <c r="CP23" i="289"/>
  <c r="CP24" i="289"/>
  <c r="CP31" i="289"/>
  <c r="CQ33" i="289"/>
  <c r="CQ40" i="278"/>
  <c r="CQ41" i="278"/>
  <c r="CQ42" i="278"/>
  <c r="CQ75" i="278"/>
  <c r="CQ70" i="278"/>
  <c r="CQ71" i="278"/>
  <c r="CQ72" i="278"/>
  <c r="CQ76" i="278"/>
  <c r="CQ77" i="278"/>
  <c r="CQ78" i="278"/>
  <c r="CQ33" i="265"/>
  <c r="CQ81" i="278"/>
  <c r="CQ84" i="278"/>
  <c r="CQ85" i="278"/>
  <c r="CQ86" i="278"/>
  <c r="CR83" i="278"/>
  <c r="CR74" i="278"/>
  <c r="CQ169" i="273"/>
  <c r="CQ170" i="273"/>
  <c r="CQ32" i="289"/>
  <c r="CR33" i="289"/>
  <c r="CR40" i="278"/>
  <c r="CR41" i="278"/>
  <c r="CR42" i="278"/>
  <c r="CR75" i="278"/>
  <c r="CR70" i="278"/>
  <c r="CR71" i="278"/>
  <c r="CR72" i="278"/>
  <c r="CR76" i="278"/>
  <c r="CR77" i="278"/>
  <c r="CR78" i="278"/>
  <c r="CR33" i="265"/>
  <c r="CR81" i="278"/>
  <c r="CR84" i="278"/>
  <c r="CR85" i="278"/>
  <c r="CR86" i="278"/>
  <c r="CS83" i="278"/>
  <c r="CS74" i="278"/>
  <c r="CR169" i="273"/>
  <c r="CR170" i="273"/>
  <c r="CR32" i="289"/>
  <c r="CS33" i="289"/>
  <c r="CS40" i="278"/>
  <c r="CS41" i="278"/>
  <c r="CS42" i="278"/>
  <c r="CS75" i="278"/>
  <c r="CS70" i="278"/>
  <c r="CS71" i="278"/>
  <c r="CS72" i="278"/>
  <c r="CS76" i="278"/>
  <c r="CS77" i="278"/>
  <c r="CS78" i="278"/>
  <c r="CS33" i="265"/>
  <c r="CS81" i="278"/>
  <c r="CS84" i="278"/>
  <c r="CS85" i="278"/>
  <c r="CS86" i="278"/>
  <c r="CT83" i="278"/>
  <c r="CT74" i="278"/>
  <c r="CS169" i="273"/>
  <c r="CS170" i="273"/>
  <c r="CS32" i="289"/>
  <c r="CT33" i="289"/>
  <c r="CT40" i="278"/>
  <c r="CT41" i="278"/>
  <c r="CT42" i="278"/>
  <c r="CT75" i="278"/>
  <c r="CT70" i="278"/>
  <c r="CT71" i="278"/>
  <c r="CT72" i="278"/>
  <c r="CT76" i="278"/>
  <c r="CT77" i="278"/>
  <c r="CT78" i="278"/>
  <c r="CT33" i="265"/>
  <c r="AF33" i="277"/>
  <c r="CQ9" i="265"/>
  <c r="CQ43" i="278"/>
  <c r="CQ10" i="265"/>
  <c r="CQ11" i="265"/>
  <c r="CQ42" i="282"/>
  <c r="CQ20" i="282"/>
  <c r="CP28" i="282"/>
  <c r="CO28" i="282"/>
  <c r="CN28" i="282"/>
  <c r="CM28" i="282"/>
  <c r="CM32" i="282"/>
  <c r="CM33" i="282"/>
  <c r="CN30" i="282"/>
  <c r="CN20" i="282"/>
  <c r="CN19" i="282"/>
  <c r="CN21" i="282"/>
  <c r="CN32" i="282"/>
  <c r="CN33" i="282"/>
  <c r="CO30" i="282"/>
  <c r="CO20" i="282"/>
  <c r="CO19" i="282"/>
  <c r="CO21" i="282"/>
  <c r="CO32" i="282"/>
  <c r="CO33" i="282"/>
  <c r="CP30" i="282"/>
  <c r="CP20" i="282"/>
  <c r="CP19" i="282"/>
  <c r="CP21" i="282"/>
  <c r="CP32" i="282"/>
  <c r="CP33" i="282"/>
  <c r="CQ30" i="282"/>
  <c r="CQ19" i="282"/>
  <c r="CQ21" i="282"/>
  <c r="CQ43" i="282"/>
  <c r="CQ37" i="265"/>
  <c r="CR37" i="265"/>
  <c r="CS37" i="265"/>
  <c r="CT37" i="265"/>
  <c r="AF37" i="277"/>
  <c r="CQ38" i="265"/>
  <c r="CR38" i="265"/>
  <c r="CS38" i="265"/>
  <c r="CT38" i="265"/>
  <c r="AF38" i="277"/>
  <c r="CQ39" i="265"/>
  <c r="CR39" i="265"/>
  <c r="CS39" i="265"/>
  <c r="CT39" i="265"/>
  <c r="AF39" i="277"/>
  <c r="CQ40" i="265"/>
  <c r="CR40" i="265"/>
  <c r="CS40" i="265"/>
  <c r="CT40" i="265"/>
  <c r="AF40" i="277"/>
  <c r="CQ41" i="265"/>
  <c r="CR41" i="265"/>
  <c r="CS41" i="265"/>
  <c r="CT41" i="265"/>
  <c r="AF41" i="277"/>
  <c r="CQ42" i="265"/>
  <c r="CR42" i="265"/>
  <c r="CS42" i="265"/>
  <c r="CT42" i="265"/>
  <c r="AF42" i="277"/>
  <c r="CQ43" i="265"/>
  <c r="CR43" i="265"/>
  <c r="CS43" i="265"/>
  <c r="CT43" i="265"/>
  <c r="AF43" i="277"/>
  <c r="AG4" i="277"/>
  <c r="AG31" i="277"/>
  <c r="CT105" i="278"/>
  <c r="CS105" i="278"/>
  <c r="CR105" i="278"/>
  <c r="CQ105" i="278"/>
  <c r="CT81" i="278"/>
  <c r="CT84" i="278"/>
  <c r="CT85" i="278"/>
  <c r="CT86" i="278"/>
  <c r="CU83" i="278"/>
  <c r="CU74" i="278"/>
  <c r="CT169" i="273"/>
  <c r="CT170" i="273"/>
  <c r="CT32" i="289"/>
  <c r="CT22" i="289"/>
  <c r="CS22" i="289"/>
  <c r="CR22" i="289"/>
  <c r="CQ22" i="289"/>
  <c r="CQ23" i="289"/>
  <c r="CQ24" i="289"/>
  <c r="CR23" i="289"/>
  <c r="CR24" i="289"/>
  <c r="CS23" i="289"/>
  <c r="CS24" i="289"/>
  <c r="CT23" i="289"/>
  <c r="CT24" i="289"/>
  <c r="CT31" i="289"/>
  <c r="CU33" i="289"/>
  <c r="CU40" i="278"/>
  <c r="CU41" i="278"/>
  <c r="CU42" i="278"/>
  <c r="CU75" i="278"/>
  <c r="CU70" i="278"/>
  <c r="CU71" i="278"/>
  <c r="CU72" i="278"/>
  <c r="CU76" i="278"/>
  <c r="CU77" i="278"/>
  <c r="CU78" i="278"/>
  <c r="CU33" i="265"/>
  <c r="CU81" i="278"/>
  <c r="CU84" i="278"/>
  <c r="CU85" i="278"/>
  <c r="CU86" i="278"/>
  <c r="CV83" i="278"/>
  <c r="CV74" i="278"/>
  <c r="CU169" i="273"/>
  <c r="CU170" i="273"/>
  <c r="CU32" i="289"/>
  <c r="CV33" i="289"/>
  <c r="CV40" i="278"/>
  <c r="CV41" i="278"/>
  <c r="CV42" i="278"/>
  <c r="CV75" i="278"/>
  <c r="CV70" i="278"/>
  <c r="CV71" i="278"/>
  <c r="CV72" i="278"/>
  <c r="CV76" i="278"/>
  <c r="CV77" i="278"/>
  <c r="CV78" i="278"/>
  <c r="CV33" i="265"/>
  <c r="CV81" i="278"/>
  <c r="CV84" i="278"/>
  <c r="CV85" i="278"/>
  <c r="CV86" i="278"/>
  <c r="CW83" i="278"/>
  <c r="CW74" i="278"/>
  <c r="CV169" i="273"/>
  <c r="CV170" i="273"/>
  <c r="CV32" i="289"/>
  <c r="CW33" i="289"/>
  <c r="CW40" i="278"/>
  <c r="CW41" i="278"/>
  <c r="CW42" i="278"/>
  <c r="CW75" i="278"/>
  <c r="CW70" i="278"/>
  <c r="CW71" i="278"/>
  <c r="CW72" i="278"/>
  <c r="CW76" i="278"/>
  <c r="CW77" i="278"/>
  <c r="CW78" i="278"/>
  <c r="CW33" i="265"/>
  <c r="CW81" i="278"/>
  <c r="CW84" i="278"/>
  <c r="CW85" i="278"/>
  <c r="CW86" i="278"/>
  <c r="CX83" i="278"/>
  <c r="CX74" i="278"/>
  <c r="CW169" i="273"/>
  <c r="CW170" i="273"/>
  <c r="CW32" i="289"/>
  <c r="CX33" i="289"/>
  <c r="CX40" i="278"/>
  <c r="CX41" i="278"/>
  <c r="CX42" i="278"/>
  <c r="CX75" i="278"/>
  <c r="CX70" i="278"/>
  <c r="CX71" i="278"/>
  <c r="CX72" i="278"/>
  <c r="CX76" i="278"/>
  <c r="CX77" i="278"/>
  <c r="CX78" i="278"/>
  <c r="CX33" i="265"/>
  <c r="AG33" i="277"/>
  <c r="CU9" i="265"/>
  <c r="CU43" i="278"/>
  <c r="CU10" i="265"/>
  <c r="CU11" i="265"/>
  <c r="CU42" i="282"/>
  <c r="CU20" i="282"/>
  <c r="CT28" i="282"/>
  <c r="CS28" i="282"/>
  <c r="CR28" i="282"/>
  <c r="CQ28" i="282"/>
  <c r="CQ32" i="282"/>
  <c r="CQ33" i="282"/>
  <c r="CR30" i="282"/>
  <c r="CR20" i="282"/>
  <c r="CR19" i="282"/>
  <c r="CR21" i="282"/>
  <c r="CR32" i="282"/>
  <c r="CR33" i="282"/>
  <c r="CS30" i="282"/>
  <c r="CS20" i="282"/>
  <c r="CS19" i="282"/>
  <c r="CS21" i="282"/>
  <c r="CS32" i="282"/>
  <c r="CS33" i="282"/>
  <c r="CT30" i="282"/>
  <c r="CT20" i="282"/>
  <c r="CT19" i="282"/>
  <c r="CT21" i="282"/>
  <c r="CT32" i="282"/>
  <c r="CT33" i="282"/>
  <c r="CU30" i="282"/>
  <c r="CU19" i="282"/>
  <c r="CU21" i="282"/>
  <c r="CU43" i="282"/>
  <c r="CU37" i="265"/>
  <c r="CV37" i="265"/>
  <c r="CW37" i="265"/>
  <c r="CX37" i="265"/>
  <c r="AG37" i="277"/>
  <c r="CU38" i="265"/>
  <c r="CV38" i="265"/>
  <c r="CW38" i="265"/>
  <c r="CX38" i="265"/>
  <c r="AG38" i="277"/>
  <c r="CU39" i="265"/>
  <c r="CV39" i="265"/>
  <c r="CW39" i="265"/>
  <c r="CX39" i="265"/>
  <c r="AG39" i="277"/>
  <c r="CU40" i="265"/>
  <c r="CV40" i="265"/>
  <c r="CW40" i="265"/>
  <c r="CX40" i="265"/>
  <c r="AG40" i="277"/>
  <c r="CU41" i="265"/>
  <c r="CV41" i="265"/>
  <c r="CW41" i="265"/>
  <c r="CX41" i="265"/>
  <c r="AG41" i="277"/>
  <c r="CU42" i="265"/>
  <c r="CV42" i="265"/>
  <c r="CW42" i="265"/>
  <c r="CX42" i="265"/>
  <c r="AG42" i="277"/>
  <c r="CU43" i="265"/>
  <c r="CV43" i="265"/>
  <c r="CW43" i="265"/>
  <c r="CX43" i="265"/>
  <c r="AG43" i="277"/>
  <c r="AH4" i="277"/>
  <c r="AH31" i="277"/>
  <c r="CX105" i="278"/>
  <c r="CW105" i="278"/>
  <c r="CV105" i="278"/>
  <c r="CU105" i="278"/>
  <c r="CX81" i="278"/>
  <c r="CX84" i="278"/>
  <c r="CX85" i="278"/>
  <c r="CX86" i="278"/>
  <c r="CY83" i="278"/>
  <c r="CY74" i="278"/>
  <c r="CX169" i="273"/>
  <c r="CX170" i="273"/>
  <c r="CX32" i="289"/>
  <c r="CX22" i="289"/>
  <c r="CW22" i="289"/>
  <c r="CV22" i="289"/>
  <c r="CU22" i="289"/>
  <c r="CU23" i="289"/>
  <c r="CU24" i="289"/>
  <c r="CV23" i="289"/>
  <c r="CV24" i="289"/>
  <c r="CW23" i="289"/>
  <c r="CW24" i="289"/>
  <c r="CX23" i="289"/>
  <c r="CX24" i="289"/>
  <c r="CX31" i="289"/>
  <c r="CY33" i="289"/>
  <c r="CY40" i="278"/>
  <c r="CY41" i="278"/>
  <c r="CY42" i="278"/>
  <c r="CY75" i="278"/>
  <c r="CY70" i="278"/>
  <c r="CY71" i="278"/>
  <c r="CY72" i="278"/>
  <c r="CY76" i="278"/>
  <c r="CY77" i="278"/>
  <c r="CY78" i="278"/>
  <c r="CY33" i="265"/>
  <c r="CY81" i="278"/>
  <c r="CY84" i="278"/>
  <c r="CY85" i="278"/>
  <c r="CY86" i="278"/>
  <c r="CZ83" i="278"/>
  <c r="CZ74" i="278"/>
  <c r="CY169" i="273"/>
  <c r="CY170" i="273"/>
  <c r="CY32" i="289"/>
  <c r="CZ33" i="289"/>
  <c r="CZ40" i="278"/>
  <c r="CZ41" i="278"/>
  <c r="CZ42" i="278"/>
  <c r="CZ75" i="278"/>
  <c r="CZ70" i="278"/>
  <c r="CZ71" i="278"/>
  <c r="CZ72" i="278"/>
  <c r="CZ76" i="278"/>
  <c r="CZ77" i="278"/>
  <c r="CZ78" i="278"/>
  <c r="CZ33" i="265"/>
  <c r="CZ81" i="278"/>
  <c r="CZ84" i="278"/>
  <c r="CZ85" i="278"/>
  <c r="CZ86" i="278"/>
  <c r="DA83" i="278"/>
  <c r="DA74" i="278"/>
  <c r="CZ169" i="273"/>
  <c r="CZ170" i="273"/>
  <c r="CZ32" i="289"/>
  <c r="DA33" i="289"/>
  <c r="DA40" i="278"/>
  <c r="DA41" i="278"/>
  <c r="DA42" i="278"/>
  <c r="DA75" i="278"/>
  <c r="DA70" i="278"/>
  <c r="DA71" i="278"/>
  <c r="DA72" i="278"/>
  <c r="DA76" i="278"/>
  <c r="DA77" i="278"/>
  <c r="DA78" i="278"/>
  <c r="DA33" i="265"/>
  <c r="DA81" i="278"/>
  <c r="DA84" i="278"/>
  <c r="DA85" i="278"/>
  <c r="DA86" i="278"/>
  <c r="DB83" i="278"/>
  <c r="DB74" i="278"/>
  <c r="DA169" i="273"/>
  <c r="DA170" i="273"/>
  <c r="DA32" i="289"/>
  <c r="DB33" i="289"/>
  <c r="DB40" i="278"/>
  <c r="DB41" i="278"/>
  <c r="DB42" i="278"/>
  <c r="DB75" i="278"/>
  <c r="DB70" i="278"/>
  <c r="DB71" i="278"/>
  <c r="DB72" i="278"/>
  <c r="DB76" i="278"/>
  <c r="DB77" i="278"/>
  <c r="DB78" i="278"/>
  <c r="DB33" i="265"/>
  <c r="AH33" i="277"/>
  <c r="CY9" i="265"/>
  <c r="CY43" i="278"/>
  <c r="CY10" i="265"/>
  <c r="CY11" i="265"/>
  <c r="CY42" i="282"/>
  <c r="CY20" i="282"/>
  <c r="CX28" i="282"/>
  <c r="CW28" i="282"/>
  <c r="CV28" i="282"/>
  <c r="CU28" i="282"/>
  <c r="CU32" i="282"/>
  <c r="CU33" i="282"/>
  <c r="CV30" i="282"/>
  <c r="CV20" i="282"/>
  <c r="CV19" i="282"/>
  <c r="CV21" i="282"/>
  <c r="CV32" i="282"/>
  <c r="CV33" i="282"/>
  <c r="CW30" i="282"/>
  <c r="CW20" i="282"/>
  <c r="CW19" i="282"/>
  <c r="CW21" i="282"/>
  <c r="CW32" i="282"/>
  <c r="CW33" i="282"/>
  <c r="CX30" i="282"/>
  <c r="CX20" i="282"/>
  <c r="CX19" i="282"/>
  <c r="CX21" i="282"/>
  <c r="CX32" i="282"/>
  <c r="CX33" i="282"/>
  <c r="CY30" i="282"/>
  <c r="CY19" i="282"/>
  <c r="CY21" i="282"/>
  <c r="CY43" i="282"/>
  <c r="CY37" i="265"/>
  <c r="CZ37" i="265"/>
  <c r="DA37" i="265"/>
  <c r="DB37" i="265"/>
  <c r="AH37" i="277"/>
  <c r="CY38" i="265"/>
  <c r="CZ38" i="265"/>
  <c r="DA38" i="265"/>
  <c r="DB38" i="265"/>
  <c r="AH38" i="277"/>
  <c r="CY39" i="265"/>
  <c r="CZ39" i="265"/>
  <c r="DA39" i="265"/>
  <c r="DB39" i="265"/>
  <c r="AH39" i="277"/>
  <c r="CY40" i="265"/>
  <c r="CZ40" i="265"/>
  <c r="DA40" i="265"/>
  <c r="DB40" i="265"/>
  <c r="AH40" i="277"/>
  <c r="CY41" i="265"/>
  <c r="CZ41" i="265"/>
  <c r="DA41" i="265"/>
  <c r="DB41" i="265"/>
  <c r="AH41" i="277"/>
  <c r="CY42" i="265"/>
  <c r="CZ42" i="265"/>
  <c r="DA42" i="265"/>
  <c r="DB42" i="265"/>
  <c r="AH42" i="277"/>
  <c r="CY43" i="265"/>
  <c r="CZ43" i="265"/>
  <c r="DA43" i="265"/>
  <c r="DB43" i="265"/>
  <c r="AH43" i="277"/>
  <c r="AI4" i="277"/>
  <c r="AI31" i="277"/>
  <c r="DB105" i="278"/>
  <c r="DA105" i="278"/>
  <c r="CZ105" i="278"/>
  <c r="CY105" i="278"/>
  <c r="DB81" i="278"/>
  <c r="DB84" i="278"/>
  <c r="DB85" i="278"/>
  <c r="DB86" i="278"/>
  <c r="DC83" i="278"/>
  <c r="DC74" i="278"/>
  <c r="DB169" i="273"/>
  <c r="DB170" i="273"/>
  <c r="DB32" i="289"/>
  <c r="DB22" i="289"/>
  <c r="DA22" i="289"/>
  <c r="CZ22" i="289"/>
  <c r="CY22" i="289"/>
  <c r="CY23" i="289"/>
  <c r="CY24" i="289"/>
  <c r="CZ23" i="289"/>
  <c r="CZ24" i="289"/>
  <c r="DA23" i="289"/>
  <c r="DA24" i="289"/>
  <c r="DB23" i="289"/>
  <c r="DB24" i="289"/>
  <c r="DB31" i="289"/>
  <c r="DC33" i="289"/>
  <c r="DC40" i="278"/>
  <c r="DC41" i="278"/>
  <c r="DC42" i="278"/>
  <c r="DC75" i="278"/>
  <c r="DC70" i="278"/>
  <c r="DC71" i="278"/>
  <c r="DC72" i="278"/>
  <c r="DC76" i="278"/>
  <c r="DC77" i="278"/>
  <c r="DC78" i="278"/>
  <c r="DC33" i="265"/>
  <c r="DC81" i="278"/>
  <c r="DC84" i="278"/>
  <c r="DC85" i="278"/>
  <c r="DC86" i="278"/>
  <c r="DD83" i="278"/>
  <c r="DD74" i="278"/>
  <c r="DC169" i="273"/>
  <c r="DC170" i="273"/>
  <c r="DC32" i="289"/>
  <c r="DD33" i="289"/>
  <c r="DD40" i="278"/>
  <c r="DD41" i="278"/>
  <c r="DD42" i="278"/>
  <c r="DD75" i="278"/>
  <c r="DD70" i="278"/>
  <c r="DD71" i="278"/>
  <c r="DD72" i="278"/>
  <c r="DD76" i="278"/>
  <c r="DD77" i="278"/>
  <c r="DD78" i="278"/>
  <c r="DD33" i="265"/>
  <c r="DD81" i="278"/>
  <c r="DD84" i="278"/>
  <c r="DD85" i="278"/>
  <c r="DD86" i="278"/>
  <c r="DE83" i="278"/>
  <c r="DE74" i="278"/>
  <c r="DD169" i="273"/>
  <c r="DD170" i="273"/>
  <c r="DD32" i="289"/>
  <c r="DE33" i="289"/>
  <c r="DE40" i="278"/>
  <c r="DE41" i="278"/>
  <c r="DE42" i="278"/>
  <c r="DE75" i="278"/>
  <c r="DE70" i="278"/>
  <c r="DE71" i="278"/>
  <c r="DE72" i="278"/>
  <c r="DE76" i="278"/>
  <c r="DE77" i="278"/>
  <c r="DE78" i="278"/>
  <c r="DE33" i="265"/>
  <c r="DE81" i="278"/>
  <c r="DE84" i="278"/>
  <c r="DE85" i="278"/>
  <c r="DE86" i="278"/>
  <c r="DF83" i="278"/>
  <c r="DF74" i="278"/>
  <c r="DE169" i="273"/>
  <c r="DE170" i="273"/>
  <c r="DE32" i="289"/>
  <c r="DF33" i="289"/>
  <c r="DF40" i="278"/>
  <c r="DF41" i="278"/>
  <c r="DF42" i="278"/>
  <c r="DF75" i="278"/>
  <c r="DF70" i="278"/>
  <c r="DF71" i="278"/>
  <c r="DF72" i="278"/>
  <c r="DF76" i="278"/>
  <c r="DF77" i="278"/>
  <c r="DF78" i="278"/>
  <c r="DF33" i="265"/>
  <c r="AI33" i="277"/>
  <c r="DC9" i="265"/>
  <c r="DC43" i="278"/>
  <c r="DC10" i="265"/>
  <c r="DC11" i="265"/>
  <c r="DC42" i="282"/>
  <c r="DC20" i="282"/>
  <c r="DB28" i="282"/>
  <c r="DA28" i="282"/>
  <c r="CZ28" i="282"/>
  <c r="CY28" i="282"/>
  <c r="CY32" i="282"/>
  <c r="CY33" i="282"/>
  <c r="CZ30" i="282"/>
  <c r="CZ20" i="282"/>
  <c r="CZ19" i="282"/>
  <c r="CZ21" i="282"/>
  <c r="CZ32" i="282"/>
  <c r="CZ33" i="282"/>
  <c r="DA30" i="282"/>
  <c r="DA20" i="282"/>
  <c r="DA19" i="282"/>
  <c r="DA21" i="282"/>
  <c r="DA32" i="282"/>
  <c r="DA33" i="282"/>
  <c r="DB30" i="282"/>
  <c r="DB20" i="282"/>
  <c r="DB19" i="282"/>
  <c r="DB21" i="282"/>
  <c r="DB32" i="282"/>
  <c r="DB33" i="282"/>
  <c r="DC30" i="282"/>
  <c r="DC19" i="282"/>
  <c r="DC21" i="282"/>
  <c r="DC43" i="282"/>
  <c r="DC37" i="265"/>
  <c r="DD37" i="265"/>
  <c r="DE37" i="265"/>
  <c r="DF37" i="265"/>
  <c r="AI37" i="277"/>
  <c r="DC38" i="265"/>
  <c r="DD38" i="265"/>
  <c r="DE38" i="265"/>
  <c r="DF38" i="265"/>
  <c r="AI38" i="277"/>
  <c r="DC39" i="265"/>
  <c r="DD39" i="265"/>
  <c r="DE39" i="265"/>
  <c r="DF39" i="265"/>
  <c r="AI39" i="277"/>
  <c r="DC40" i="265"/>
  <c r="DD40" i="265"/>
  <c r="DE40" i="265"/>
  <c r="DF40" i="265"/>
  <c r="AI40" i="277"/>
  <c r="DC41" i="265"/>
  <c r="DD41" i="265"/>
  <c r="DE41" i="265"/>
  <c r="DF41" i="265"/>
  <c r="AI41" i="277"/>
  <c r="DC42" i="265"/>
  <c r="DD42" i="265"/>
  <c r="DE42" i="265"/>
  <c r="DF42" i="265"/>
  <c r="AI42" i="277"/>
  <c r="DC43" i="265"/>
  <c r="DD43" i="265"/>
  <c r="DE43" i="265"/>
  <c r="DF43" i="265"/>
  <c r="AI43" i="277"/>
  <c r="AJ4" i="277"/>
  <c r="AJ31" i="277"/>
  <c r="DF105" i="278"/>
  <c r="DE105" i="278"/>
  <c r="DD105" i="278"/>
  <c r="DC105" i="278"/>
  <c r="DF81" i="278"/>
  <c r="DF84" i="278"/>
  <c r="DF85" i="278"/>
  <c r="DF86" i="278"/>
  <c r="DG83" i="278"/>
  <c r="DG74" i="278"/>
  <c r="DF169" i="273"/>
  <c r="DF170" i="273"/>
  <c r="DF32" i="289"/>
  <c r="DF22" i="289"/>
  <c r="DE22" i="289"/>
  <c r="DD22" i="289"/>
  <c r="DC22" i="289"/>
  <c r="DC23" i="289"/>
  <c r="DC24" i="289"/>
  <c r="DD23" i="289"/>
  <c r="DD24" i="289"/>
  <c r="DE23" i="289"/>
  <c r="DE24" i="289"/>
  <c r="DF23" i="289"/>
  <c r="DF24" i="289"/>
  <c r="DF31" i="289"/>
  <c r="DG33" i="289"/>
  <c r="DG40" i="278"/>
  <c r="DG41" i="278"/>
  <c r="DG42" i="278"/>
  <c r="DG75" i="278"/>
  <c r="DG70" i="278"/>
  <c r="DG71" i="278"/>
  <c r="DG72" i="278"/>
  <c r="DG76" i="278"/>
  <c r="DG77" i="278"/>
  <c r="DG78" i="278"/>
  <c r="DG33" i="265"/>
  <c r="DG81" i="278"/>
  <c r="DG84" i="278"/>
  <c r="DG85" i="278"/>
  <c r="DG86" i="278"/>
  <c r="DH83" i="278"/>
  <c r="DH74" i="278"/>
  <c r="DG169" i="273"/>
  <c r="DG170" i="273"/>
  <c r="DG32" i="289"/>
  <c r="DH33" i="289"/>
  <c r="DH40" i="278"/>
  <c r="DH41" i="278"/>
  <c r="DH42" i="278"/>
  <c r="DH75" i="278"/>
  <c r="DH70" i="278"/>
  <c r="DH71" i="278"/>
  <c r="DH72" i="278"/>
  <c r="DH76" i="278"/>
  <c r="DH77" i="278"/>
  <c r="DH78" i="278"/>
  <c r="DH33" i="265"/>
  <c r="DH81" i="278"/>
  <c r="DH84" i="278"/>
  <c r="DH85" i="278"/>
  <c r="DH86" i="278"/>
  <c r="DI83" i="278"/>
  <c r="DI74" i="278"/>
  <c r="DH169" i="273"/>
  <c r="DH170" i="273"/>
  <c r="DH32" i="289"/>
  <c r="DI33" i="289"/>
  <c r="DI40" i="278"/>
  <c r="DI41" i="278"/>
  <c r="DI42" i="278"/>
  <c r="DI75" i="278"/>
  <c r="DI70" i="278"/>
  <c r="DI71" i="278"/>
  <c r="DI72" i="278"/>
  <c r="DI76" i="278"/>
  <c r="DI77" i="278"/>
  <c r="DI78" i="278"/>
  <c r="DI33" i="265"/>
  <c r="DI81" i="278"/>
  <c r="DI84" i="278"/>
  <c r="DI85" i="278"/>
  <c r="DI86" i="278"/>
  <c r="DJ83" i="278"/>
  <c r="DJ74" i="278"/>
  <c r="DI169" i="273"/>
  <c r="DI170" i="273"/>
  <c r="DI32" i="289"/>
  <c r="DJ33" i="289"/>
  <c r="DJ40" i="278"/>
  <c r="DJ41" i="278"/>
  <c r="DJ42" i="278"/>
  <c r="DJ75" i="278"/>
  <c r="DJ70" i="278"/>
  <c r="DJ71" i="278"/>
  <c r="DJ72" i="278"/>
  <c r="DJ76" i="278"/>
  <c r="DJ77" i="278"/>
  <c r="DJ78" i="278"/>
  <c r="DJ33" i="265"/>
  <c r="AJ33" i="277"/>
  <c r="DG9" i="265"/>
  <c r="DG43" i="278"/>
  <c r="DG10" i="265"/>
  <c r="DG11" i="265"/>
  <c r="DG42" i="282"/>
  <c r="DG20" i="282"/>
  <c r="DF28" i="282"/>
  <c r="DE28" i="282"/>
  <c r="DD28" i="282"/>
  <c r="DC28" i="282"/>
  <c r="DC32" i="282"/>
  <c r="DC33" i="282"/>
  <c r="DD30" i="282"/>
  <c r="DD20" i="282"/>
  <c r="DD19" i="282"/>
  <c r="DD21" i="282"/>
  <c r="DD32" i="282"/>
  <c r="DD33" i="282"/>
  <c r="DE30" i="282"/>
  <c r="DE20" i="282"/>
  <c r="DE19" i="282"/>
  <c r="DE21" i="282"/>
  <c r="DE32" i="282"/>
  <c r="DE33" i="282"/>
  <c r="DF30" i="282"/>
  <c r="DF20" i="282"/>
  <c r="DF19" i="282"/>
  <c r="DF21" i="282"/>
  <c r="DF32" i="282"/>
  <c r="DF33" i="282"/>
  <c r="DG30" i="282"/>
  <c r="DG19" i="282"/>
  <c r="DG21" i="282"/>
  <c r="DG43" i="282"/>
  <c r="DG37" i="265"/>
  <c r="DH37" i="265"/>
  <c r="DI37" i="265"/>
  <c r="DJ37" i="265"/>
  <c r="AJ37" i="277"/>
  <c r="DG38" i="265"/>
  <c r="DH38" i="265"/>
  <c r="DI38" i="265"/>
  <c r="DJ38" i="265"/>
  <c r="AJ38" i="277"/>
  <c r="DG39" i="265"/>
  <c r="DH39" i="265"/>
  <c r="DI39" i="265"/>
  <c r="DJ39" i="265"/>
  <c r="AJ39" i="277"/>
  <c r="DG40" i="265"/>
  <c r="DH40" i="265"/>
  <c r="DI40" i="265"/>
  <c r="DJ40" i="265"/>
  <c r="AJ40" i="277"/>
  <c r="DG41" i="265"/>
  <c r="DH41" i="265"/>
  <c r="DI41" i="265"/>
  <c r="DJ41" i="265"/>
  <c r="AJ41" i="277"/>
  <c r="DG42" i="265"/>
  <c r="DH42" i="265"/>
  <c r="DI42" i="265"/>
  <c r="DJ42" i="265"/>
  <c r="AJ42" i="277"/>
  <c r="DG43" i="265"/>
  <c r="DH43" i="265"/>
  <c r="DI43" i="265"/>
  <c r="DJ43" i="265"/>
  <c r="AJ43" i="277"/>
  <c r="AK4" i="277"/>
  <c r="AK31" i="277"/>
  <c r="DJ105" i="278"/>
  <c r="DI105" i="278"/>
  <c r="DH105" i="278"/>
  <c r="DG105" i="278"/>
  <c r="DJ81" i="278"/>
  <c r="DJ84" i="278"/>
  <c r="DJ85" i="278"/>
  <c r="DJ86" i="278"/>
  <c r="DK83" i="278"/>
  <c r="DK74" i="278"/>
  <c r="DJ169" i="273"/>
  <c r="DJ170" i="273"/>
  <c r="DJ32" i="289"/>
  <c r="DJ22" i="289"/>
  <c r="DI22" i="289"/>
  <c r="DH22" i="289"/>
  <c r="DG22" i="289"/>
  <c r="DG23" i="289"/>
  <c r="DG24" i="289"/>
  <c r="DH23" i="289"/>
  <c r="DH24" i="289"/>
  <c r="DI23" i="289"/>
  <c r="DI24" i="289"/>
  <c r="DJ23" i="289"/>
  <c r="DJ24" i="289"/>
  <c r="DJ31" i="289"/>
  <c r="DK33" i="289"/>
  <c r="DK40" i="278"/>
  <c r="DK41" i="278"/>
  <c r="DK42" i="278"/>
  <c r="DK75" i="278"/>
  <c r="DK70" i="278"/>
  <c r="DK71" i="278"/>
  <c r="DK72" i="278"/>
  <c r="DK76" i="278"/>
  <c r="DK77" i="278"/>
  <c r="DK78" i="278"/>
  <c r="DK33" i="265"/>
  <c r="DK81" i="278"/>
  <c r="DK84" i="278"/>
  <c r="DK85" i="278"/>
  <c r="DK86" i="278"/>
  <c r="DL83" i="278"/>
  <c r="DL74" i="278"/>
  <c r="DK169" i="273"/>
  <c r="DK170" i="273"/>
  <c r="DK32" i="289"/>
  <c r="DL33" i="289"/>
  <c r="DL40" i="278"/>
  <c r="DL41" i="278"/>
  <c r="DL42" i="278"/>
  <c r="DL75" i="278"/>
  <c r="DL70" i="278"/>
  <c r="DL71" i="278"/>
  <c r="DL72" i="278"/>
  <c r="DL76" i="278"/>
  <c r="DL77" i="278"/>
  <c r="DL78" i="278"/>
  <c r="DL33" i="265"/>
  <c r="DL81" i="278"/>
  <c r="DL84" i="278"/>
  <c r="DL85" i="278"/>
  <c r="DL86" i="278"/>
  <c r="DM83" i="278"/>
  <c r="DM74" i="278"/>
  <c r="DL169" i="273"/>
  <c r="DL170" i="273"/>
  <c r="DL32" i="289"/>
  <c r="DM33" i="289"/>
  <c r="DM40" i="278"/>
  <c r="DM41" i="278"/>
  <c r="DM42" i="278"/>
  <c r="DM75" i="278"/>
  <c r="DM70" i="278"/>
  <c r="DM71" i="278"/>
  <c r="DM72" i="278"/>
  <c r="DM76" i="278"/>
  <c r="DM77" i="278"/>
  <c r="DM78" i="278"/>
  <c r="DM33" i="265"/>
  <c r="DM81" i="278"/>
  <c r="DM84" i="278"/>
  <c r="DM85" i="278"/>
  <c r="DM86" i="278"/>
  <c r="DN83" i="278"/>
  <c r="DN74" i="278"/>
  <c r="DM169" i="273"/>
  <c r="DM170" i="273"/>
  <c r="DM32" i="289"/>
  <c r="DN33" i="289"/>
  <c r="DN40" i="278"/>
  <c r="DN41" i="278"/>
  <c r="DN42" i="278"/>
  <c r="DN75" i="278"/>
  <c r="DN70" i="278"/>
  <c r="DN71" i="278"/>
  <c r="DN72" i="278"/>
  <c r="DN76" i="278"/>
  <c r="DN77" i="278"/>
  <c r="DN78" i="278"/>
  <c r="DN33" i="265"/>
  <c r="AK33" i="277"/>
  <c r="DK9" i="265"/>
  <c r="DK43" i="278"/>
  <c r="DK10" i="265"/>
  <c r="DK11" i="265"/>
  <c r="DK42" i="282"/>
  <c r="DK20" i="282"/>
  <c r="DJ28" i="282"/>
  <c r="DI28" i="282"/>
  <c r="DH28" i="282"/>
  <c r="DG28" i="282"/>
  <c r="DG32" i="282"/>
  <c r="DG33" i="282"/>
  <c r="DH30" i="282"/>
  <c r="DH20" i="282"/>
  <c r="DH19" i="282"/>
  <c r="DH21" i="282"/>
  <c r="DH32" i="282"/>
  <c r="DH33" i="282"/>
  <c r="DI30" i="282"/>
  <c r="DI20" i="282"/>
  <c r="DI19" i="282"/>
  <c r="DI21" i="282"/>
  <c r="DI32" i="282"/>
  <c r="DI33" i="282"/>
  <c r="DJ30" i="282"/>
  <c r="DJ20" i="282"/>
  <c r="DJ19" i="282"/>
  <c r="DJ21" i="282"/>
  <c r="DJ32" i="282"/>
  <c r="DJ33" i="282"/>
  <c r="DK30" i="282"/>
  <c r="DK19" i="282"/>
  <c r="DK21" i="282"/>
  <c r="DK43" i="282"/>
  <c r="DK37" i="265"/>
  <c r="DL37" i="265"/>
  <c r="DM37" i="265"/>
  <c r="DN37" i="265"/>
  <c r="AK37" i="277"/>
  <c r="DK38" i="265"/>
  <c r="DL38" i="265"/>
  <c r="DM38" i="265"/>
  <c r="DN38" i="265"/>
  <c r="AK38" i="277"/>
  <c r="DK39" i="265"/>
  <c r="DL39" i="265"/>
  <c r="DM39" i="265"/>
  <c r="DN39" i="265"/>
  <c r="AK39" i="277"/>
  <c r="DK40" i="265"/>
  <c r="DL40" i="265"/>
  <c r="DM40" i="265"/>
  <c r="DN40" i="265"/>
  <c r="AK40" i="277"/>
  <c r="DK41" i="265"/>
  <c r="DL41" i="265"/>
  <c r="DM41" i="265"/>
  <c r="DN41" i="265"/>
  <c r="AK41" i="277"/>
  <c r="DK42" i="265"/>
  <c r="DL42" i="265"/>
  <c r="DM42" i="265"/>
  <c r="DN42" i="265"/>
  <c r="AK42" i="277"/>
  <c r="DK43" i="265"/>
  <c r="DL43" i="265"/>
  <c r="DM43" i="265"/>
  <c r="DN43" i="265"/>
  <c r="AK43" i="277"/>
  <c r="AL4" i="277"/>
  <c r="AL31" i="277"/>
  <c r="DN105" i="278"/>
  <c r="DM105" i="278"/>
  <c r="DL105" i="278"/>
  <c r="DK105" i="278"/>
  <c r="DN81" i="278"/>
  <c r="DN84" i="278"/>
  <c r="DN85" i="278"/>
  <c r="DN86" i="278"/>
  <c r="DO83" i="278"/>
  <c r="DO74" i="278"/>
  <c r="DN169" i="273"/>
  <c r="DN170" i="273"/>
  <c r="DN32" i="289"/>
  <c r="DN22" i="289"/>
  <c r="DM22" i="289"/>
  <c r="DL22" i="289"/>
  <c r="DK22" i="289"/>
  <c r="DK23" i="289"/>
  <c r="DK24" i="289"/>
  <c r="DL23" i="289"/>
  <c r="DL24" i="289"/>
  <c r="DM23" i="289"/>
  <c r="DM24" i="289"/>
  <c r="DN23" i="289"/>
  <c r="DN24" i="289"/>
  <c r="DN31" i="289"/>
  <c r="DO33" i="289"/>
  <c r="DO40" i="278"/>
  <c r="DO41" i="278"/>
  <c r="DO42" i="278"/>
  <c r="DO75" i="278"/>
  <c r="DO70" i="278"/>
  <c r="DO71" i="278"/>
  <c r="DO72" i="278"/>
  <c r="DO76" i="278"/>
  <c r="DO77" i="278"/>
  <c r="DO78" i="278"/>
  <c r="DO33" i="265"/>
  <c r="DO81" i="278"/>
  <c r="DO84" i="278"/>
  <c r="DO85" i="278"/>
  <c r="DO86" i="278"/>
  <c r="DP83" i="278"/>
  <c r="DP74" i="278"/>
  <c r="DO169" i="273"/>
  <c r="DO170" i="273"/>
  <c r="DO32" i="289"/>
  <c r="DP33" i="289"/>
  <c r="DP40" i="278"/>
  <c r="DP41" i="278"/>
  <c r="DP42" i="278"/>
  <c r="DP75" i="278"/>
  <c r="DP70" i="278"/>
  <c r="DP71" i="278"/>
  <c r="DP72" i="278"/>
  <c r="DP76" i="278"/>
  <c r="DP77" i="278"/>
  <c r="DP78" i="278"/>
  <c r="DP33" i="265"/>
  <c r="DP81" i="278"/>
  <c r="DP84" i="278"/>
  <c r="DP85" i="278"/>
  <c r="DP86" i="278"/>
  <c r="DQ83" i="278"/>
  <c r="DQ74" i="278"/>
  <c r="DP169" i="273"/>
  <c r="DP170" i="273"/>
  <c r="DP32" i="289"/>
  <c r="DQ33" i="289"/>
  <c r="DQ40" i="278"/>
  <c r="DQ41" i="278"/>
  <c r="DQ42" i="278"/>
  <c r="DQ75" i="278"/>
  <c r="DQ70" i="278"/>
  <c r="DQ71" i="278"/>
  <c r="DQ72" i="278"/>
  <c r="DQ76" i="278"/>
  <c r="DQ77" i="278"/>
  <c r="DQ78" i="278"/>
  <c r="DQ33" i="265"/>
  <c r="DQ81" i="278"/>
  <c r="DQ84" i="278"/>
  <c r="DQ85" i="278"/>
  <c r="DQ86" i="278"/>
  <c r="DR83" i="278"/>
  <c r="DR74" i="278"/>
  <c r="DQ169" i="273"/>
  <c r="DQ170" i="273"/>
  <c r="DQ32" i="289"/>
  <c r="DR33" i="289"/>
  <c r="DR40" i="278"/>
  <c r="DR41" i="278"/>
  <c r="DR42" i="278"/>
  <c r="DR75" i="278"/>
  <c r="DR70" i="278"/>
  <c r="DR71" i="278"/>
  <c r="DR72" i="278"/>
  <c r="DR76" i="278"/>
  <c r="DR77" i="278"/>
  <c r="DR78" i="278"/>
  <c r="DR33" i="265"/>
  <c r="AL33" i="277"/>
  <c r="DO9" i="265"/>
  <c r="DO43" i="278"/>
  <c r="DO10" i="265"/>
  <c r="DO11" i="265"/>
  <c r="DO42" i="282"/>
  <c r="DO20" i="282"/>
  <c r="DN28" i="282"/>
  <c r="DM28" i="282"/>
  <c r="DL28" i="282"/>
  <c r="DK28" i="282"/>
  <c r="DK32" i="282"/>
  <c r="DK33" i="282"/>
  <c r="DL30" i="282"/>
  <c r="DL20" i="282"/>
  <c r="DL19" i="282"/>
  <c r="DL21" i="282"/>
  <c r="DL32" i="282"/>
  <c r="DL33" i="282"/>
  <c r="DM30" i="282"/>
  <c r="DM20" i="282"/>
  <c r="DM19" i="282"/>
  <c r="DM21" i="282"/>
  <c r="DM32" i="282"/>
  <c r="DM33" i="282"/>
  <c r="DN30" i="282"/>
  <c r="DN20" i="282"/>
  <c r="DN19" i="282"/>
  <c r="DN21" i="282"/>
  <c r="DN32" i="282"/>
  <c r="DN33" i="282"/>
  <c r="DO30" i="282"/>
  <c r="DO19" i="282"/>
  <c r="DO21" i="282"/>
  <c r="DO43" i="282"/>
  <c r="DO37" i="265"/>
  <c r="DP37" i="265"/>
  <c r="DQ37" i="265"/>
  <c r="DR37" i="265"/>
  <c r="AL37" i="277"/>
  <c r="DO38" i="265"/>
  <c r="DP38" i="265"/>
  <c r="DQ38" i="265"/>
  <c r="DR38" i="265"/>
  <c r="AL38" i="277"/>
  <c r="DO39" i="265"/>
  <c r="DP39" i="265"/>
  <c r="DQ39" i="265"/>
  <c r="DR39" i="265"/>
  <c r="AL39" i="277"/>
  <c r="DO40" i="265"/>
  <c r="DP40" i="265"/>
  <c r="DQ40" i="265"/>
  <c r="DR40" i="265"/>
  <c r="AL40" i="277"/>
  <c r="DO41" i="265"/>
  <c r="DP41" i="265"/>
  <c r="DQ41" i="265"/>
  <c r="DR41" i="265"/>
  <c r="AL41" i="277"/>
  <c r="DO42" i="265"/>
  <c r="DP42" i="265"/>
  <c r="DQ42" i="265"/>
  <c r="DR42" i="265"/>
  <c r="AL42" i="277"/>
  <c r="DO43" i="265"/>
  <c r="DP43" i="265"/>
  <c r="DQ43" i="265"/>
  <c r="DR43" i="265"/>
  <c r="AL43" i="277"/>
  <c r="AM4" i="277"/>
  <c r="AM31" i="277"/>
  <c r="DR105" i="278"/>
  <c r="DQ105" i="278"/>
  <c r="DP105" i="278"/>
  <c r="DO105" i="278"/>
  <c r="DR81" i="278"/>
  <c r="DR84" i="278"/>
  <c r="DR85" i="278"/>
  <c r="DR86" i="278"/>
  <c r="DS83" i="278"/>
  <c r="DS74" i="278"/>
  <c r="DR169" i="273"/>
  <c r="DR170" i="273"/>
  <c r="DR32" i="289"/>
  <c r="DR22" i="289"/>
  <c r="DQ22" i="289"/>
  <c r="DP22" i="289"/>
  <c r="DO22" i="289"/>
  <c r="DO23" i="289"/>
  <c r="DO24" i="289"/>
  <c r="DP23" i="289"/>
  <c r="DP24" i="289"/>
  <c r="DQ23" i="289"/>
  <c r="DQ24" i="289"/>
  <c r="DR23" i="289"/>
  <c r="DR24" i="289"/>
  <c r="DR31" i="289"/>
  <c r="DS33" i="289"/>
  <c r="DS40" i="278"/>
  <c r="DS41" i="278"/>
  <c r="DS42" i="278"/>
  <c r="DS75" i="278"/>
  <c r="DS70" i="278"/>
  <c r="DS71" i="278"/>
  <c r="DS72" i="278"/>
  <c r="DS76" i="278"/>
  <c r="DS77" i="278"/>
  <c r="DS78" i="278"/>
  <c r="DS33" i="265"/>
  <c r="DS81" i="278"/>
  <c r="DS84" i="278"/>
  <c r="DS85" i="278"/>
  <c r="DS86" i="278"/>
  <c r="DT83" i="278"/>
  <c r="DT74" i="278"/>
  <c r="DS169" i="273"/>
  <c r="DS170" i="273"/>
  <c r="DS32" i="289"/>
  <c r="DT33" i="289"/>
  <c r="DT40" i="278"/>
  <c r="DT41" i="278"/>
  <c r="DT42" i="278"/>
  <c r="DT75" i="278"/>
  <c r="DT70" i="278"/>
  <c r="DT71" i="278"/>
  <c r="DT72" i="278"/>
  <c r="DT76" i="278"/>
  <c r="DT77" i="278"/>
  <c r="DT78" i="278"/>
  <c r="DT33" i="265"/>
  <c r="DT81" i="278"/>
  <c r="DT84" i="278"/>
  <c r="DT85" i="278"/>
  <c r="DT86" i="278"/>
  <c r="DU83" i="278"/>
  <c r="DU74" i="278"/>
  <c r="DT169" i="273"/>
  <c r="DT170" i="273"/>
  <c r="DT32" i="289"/>
  <c r="DU33" i="289"/>
  <c r="DU40" i="278"/>
  <c r="DU41" i="278"/>
  <c r="DU42" i="278"/>
  <c r="DU75" i="278"/>
  <c r="DU70" i="278"/>
  <c r="DU71" i="278"/>
  <c r="DU72" i="278"/>
  <c r="DU76" i="278"/>
  <c r="DU77" i="278"/>
  <c r="DU78" i="278"/>
  <c r="DU33" i="265"/>
  <c r="DU81" i="278"/>
  <c r="DU84" i="278"/>
  <c r="DU85" i="278"/>
  <c r="DU86" i="278"/>
  <c r="DV83" i="278"/>
  <c r="DV74" i="278"/>
  <c r="DU169" i="273"/>
  <c r="DU170" i="273"/>
  <c r="DU32" i="289"/>
  <c r="DV33" i="289"/>
  <c r="DV40" i="278"/>
  <c r="DV41" i="278"/>
  <c r="DV42" i="278"/>
  <c r="DV75" i="278"/>
  <c r="DV70" i="278"/>
  <c r="DV71" i="278"/>
  <c r="DV72" i="278"/>
  <c r="DV76" i="278"/>
  <c r="DV77" i="278"/>
  <c r="DV78" i="278"/>
  <c r="DV33" i="265"/>
  <c r="AM33" i="277"/>
  <c r="DS9" i="265"/>
  <c r="DS43" i="278"/>
  <c r="DS10" i="265"/>
  <c r="DS11" i="265"/>
  <c r="DS42" i="282"/>
  <c r="DS20" i="282"/>
  <c r="DR28" i="282"/>
  <c r="DQ28" i="282"/>
  <c r="DP28" i="282"/>
  <c r="DO28" i="282"/>
  <c r="DO32" i="282"/>
  <c r="DO33" i="282"/>
  <c r="DP30" i="282"/>
  <c r="DP20" i="282"/>
  <c r="DP19" i="282"/>
  <c r="DP21" i="282"/>
  <c r="DP32" i="282"/>
  <c r="DP33" i="282"/>
  <c r="DQ30" i="282"/>
  <c r="DQ20" i="282"/>
  <c r="DQ19" i="282"/>
  <c r="DQ21" i="282"/>
  <c r="DQ32" i="282"/>
  <c r="DQ33" i="282"/>
  <c r="DR30" i="282"/>
  <c r="DR20" i="282"/>
  <c r="DR19" i="282"/>
  <c r="DR21" i="282"/>
  <c r="DR32" i="282"/>
  <c r="DR33" i="282"/>
  <c r="DS30" i="282"/>
  <c r="DS19" i="282"/>
  <c r="DS21" i="282"/>
  <c r="DS43" i="282"/>
  <c r="DS37" i="265"/>
  <c r="DT37" i="265"/>
  <c r="DU37" i="265"/>
  <c r="DV37" i="265"/>
  <c r="AM37" i="277"/>
  <c r="DS38" i="265"/>
  <c r="DT38" i="265"/>
  <c r="DU38" i="265"/>
  <c r="DV38" i="265"/>
  <c r="AM38" i="277"/>
  <c r="DS39" i="265"/>
  <c r="DT39" i="265"/>
  <c r="DU39" i="265"/>
  <c r="DV39" i="265"/>
  <c r="AM39" i="277"/>
  <c r="DS40" i="265"/>
  <c r="DT40" i="265"/>
  <c r="DU40" i="265"/>
  <c r="DV40" i="265"/>
  <c r="AM40" i="277"/>
  <c r="DS41" i="265"/>
  <c r="DT41" i="265"/>
  <c r="DU41" i="265"/>
  <c r="DV41" i="265"/>
  <c r="AM41" i="277"/>
  <c r="DS42" i="265"/>
  <c r="DT42" i="265"/>
  <c r="DU42" i="265"/>
  <c r="DV42" i="265"/>
  <c r="AM42" i="277"/>
  <c r="DS43" i="265"/>
  <c r="DT43" i="265"/>
  <c r="DU43" i="265"/>
  <c r="DV43" i="265"/>
  <c r="AM43" i="277"/>
  <c r="AN4" i="277"/>
  <c r="AN31" i="277"/>
  <c r="DV105" i="278"/>
  <c r="DU105" i="278"/>
  <c r="DT105" i="278"/>
  <c r="DS105" i="278"/>
  <c r="DV81" i="278"/>
  <c r="DV84" i="278"/>
  <c r="DV85" i="278"/>
  <c r="DV86" i="278"/>
  <c r="DW83" i="278"/>
  <c r="DW74" i="278"/>
  <c r="DV169" i="273"/>
  <c r="DV170" i="273"/>
  <c r="DV32" i="289"/>
  <c r="DV22" i="289"/>
  <c r="DU22" i="289"/>
  <c r="DT22" i="289"/>
  <c r="DS22" i="289"/>
  <c r="DS23" i="289"/>
  <c r="DS24" i="289"/>
  <c r="DT23" i="289"/>
  <c r="DT24" i="289"/>
  <c r="DU23" i="289"/>
  <c r="DU24" i="289"/>
  <c r="DV23" i="289"/>
  <c r="DV24" i="289"/>
  <c r="DV31" i="289"/>
  <c r="DW33" i="289"/>
  <c r="DW40" i="278"/>
  <c r="DW41" i="278"/>
  <c r="DW42" i="278"/>
  <c r="DW75" i="278"/>
  <c r="DW70" i="278"/>
  <c r="DW71" i="278"/>
  <c r="DW72" i="278"/>
  <c r="DW76" i="278"/>
  <c r="DW77" i="278"/>
  <c r="DW78" i="278"/>
  <c r="DW33" i="265"/>
  <c r="DW81" i="278"/>
  <c r="DW84" i="278"/>
  <c r="DW85" i="278"/>
  <c r="DW86" i="278"/>
  <c r="DX83" i="278"/>
  <c r="DX74" i="278"/>
  <c r="DW169" i="273"/>
  <c r="DW170" i="273"/>
  <c r="DW32" i="289"/>
  <c r="DX33" i="289"/>
  <c r="DX40" i="278"/>
  <c r="DX41" i="278"/>
  <c r="DX42" i="278"/>
  <c r="DX75" i="278"/>
  <c r="DX70" i="278"/>
  <c r="DX71" i="278"/>
  <c r="DX72" i="278"/>
  <c r="DX76" i="278"/>
  <c r="DX77" i="278"/>
  <c r="DX78" i="278"/>
  <c r="DX33" i="265"/>
  <c r="DX81" i="278"/>
  <c r="DX84" i="278"/>
  <c r="DX85" i="278"/>
  <c r="DX86" i="278"/>
  <c r="DY83" i="278"/>
  <c r="DY74" i="278"/>
  <c r="DX169" i="273"/>
  <c r="DX170" i="273"/>
  <c r="DX32" i="289"/>
  <c r="DY33" i="289"/>
  <c r="DY40" i="278"/>
  <c r="DY41" i="278"/>
  <c r="DY42" i="278"/>
  <c r="DY75" i="278"/>
  <c r="DY70" i="278"/>
  <c r="DY71" i="278"/>
  <c r="DY72" i="278"/>
  <c r="DY76" i="278"/>
  <c r="DY77" i="278"/>
  <c r="DY78" i="278"/>
  <c r="DY33" i="265"/>
  <c r="DY81" i="278"/>
  <c r="DY84" i="278"/>
  <c r="DY85" i="278"/>
  <c r="DY86" i="278"/>
  <c r="DZ83" i="278"/>
  <c r="DZ74" i="278"/>
  <c r="DY169" i="273"/>
  <c r="DY170" i="273"/>
  <c r="DY32" i="289"/>
  <c r="DZ33" i="289"/>
  <c r="DZ40" i="278"/>
  <c r="DZ41" i="278"/>
  <c r="DZ42" i="278"/>
  <c r="DZ75" i="278"/>
  <c r="DZ70" i="278"/>
  <c r="DZ71" i="278"/>
  <c r="DZ72" i="278"/>
  <c r="DZ76" i="278"/>
  <c r="DZ77" i="278"/>
  <c r="DZ78" i="278"/>
  <c r="DZ33" i="265"/>
  <c r="AN33" i="277"/>
  <c r="DW9" i="265"/>
  <c r="DW43" i="278"/>
  <c r="DW10" i="265"/>
  <c r="DW11" i="265"/>
  <c r="DW42" i="282"/>
  <c r="DW20" i="282"/>
  <c r="DV28" i="282"/>
  <c r="DU28" i="282"/>
  <c r="DT28" i="282"/>
  <c r="DS28" i="282"/>
  <c r="DS32" i="282"/>
  <c r="DS33" i="282"/>
  <c r="DT30" i="282"/>
  <c r="DT20" i="282"/>
  <c r="DT19" i="282"/>
  <c r="DT21" i="282"/>
  <c r="DT32" i="282"/>
  <c r="DT33" i="282"/>
  <c r="DU30" i="282"/>
  <c r="DU20" i="282"/>
  <c r="DU19" i="282"/>
  <c r="DU21" i="282"/>
  <c r="DU32" i="282"/>
  <c r="DU33" i="282"/>
  <c r="DV30" i="282"/>
  <c r="DV20" i="282"/>
  <c r="DV19" i="282"/>
  <c r="DV21" i="282"/>
  <c r="DV32" i="282"/>
  <c r="DV33" i="282"/>
  <c r="DW30" i="282"/>
  <c r="DW19" i="282"/>
  <c r="DW21" i="282"/>
  <c r="DW43" i="282"/>
  <c r="DW37" i="265"/>
  <c r="DX37" i="265"/>
  <c r="DY37" i="265"/>
  <c r="DZ37" i="265"/>
  <c r="AN37" i="277"/>
  <c r="DW38" i="265"/>
  <c r="DX38" i="265"/>
  <c r="DY38" i="265"/>
  <c r="DZ38" i="265"/>
  <c r="AN38" i="277"/>
  <c r="DW39" i="265"/>
  <c r="DX39" i="265"/>
  <c r="DY39" i="265"/>
  <c r="DZ39" i="265"/>
  <c r="AN39" i="277"/>
  <c r="DW40" i="265"/>
  <c r="DX40" i="265"/>
  <c r="DY40" i="265"/>
  <c r="DZ40" i="265"/>
  <c r="AN40" i="277"/>
  <c r="DW41" i="265"/>
  <c r="DX41" i="265"/>
  <c r="DY41" i="265"/>
  <c r="DZ41" i="265"/>
  <c r="AN41" i="277"/>
  <c r="DW42" i="265"/>
  <c r="DX42" i="265"/>
  <c r="DY42" i="265"/>
  <c r="DZ42" i="265"/>
  <c r="AN42" i="277"/>
  <c r="DW43" i="265"/>
  <c r="DX43" i="265"/>
  <c r="DY43" i="265"/>
  <c r="DZ43" i="265"/>
  <c r="AN43" i="277"/>
  <c r="AO4" i="277"/>
  <c r="AO31" i="277"/>
  <c r="DZ105" i="278"/>
  <c r="DY105" i="278"/>
  <c r="DX105" i="278"/>
  <c r="DW105" i="278"/>
  <c r="DZ81" i="278"/>
  <c r="DZ84" i="278"/>
  <c r="DZ85" i="278"/>
  <c r="DZ86" i="278"/>
  <c r="EA83" i="278"/>
  <c r="EA74" i="278"/>
  <c r="DZ169" i="273"/>
  <c r="DZ170" i="273"/>
  <c r="DZ32" i="289"/>
  <c r="DZ22" i="289"/>
  <c r="DY22" i="289"/>
  <c r="DX22" i="289"/>
  <c r="DW22" i="289"/>
  <c r="DW23" i="289"/>
  <c r="DW24" i="289"/>
  <c r="DX23" i="289"/>
  <c r="DX24" i="289"/>
  <c r="DY23" i="289"/>
  <c r="DY24" i="289"/>
  <c r="DZ23" i="289"/>
  <c r="DZ24" i="289"/>
  <c r="DZ31" i="289"/>
  <c r="EA33" i="289"/>
  <c r="EA40" i="278"/>
  <c r="EA41" i="278"/>
  <c r="EA42" i="278"/>
  <c r="EA75" i="278"/>
  <c r="EA70" i="278"/>
  <c r="EA71" i="278"/>
  <c r="EA72" i="278"/>
  <c r="EA76" i="278"/>
  <c r="EA77" i="278"/>
  <c r="EA78" i="278"/>
  <c r="EA33" i="265"/>
  <c r="EA81" i="278"/>
  <c r="EA84" i="278"/>
  <c r="EA85" i="278"/>
  <c r="EA86" i="278"/>
  <c r="EB83" i="278"/>
  <c r="EB74" i="278"/>
  <c r="EA169" i="273"/>
  <c r="EA170" i="273"/>
  <c r="EA32" i="289"/>
  <c r="EB33" i="289"/>
  <c r="EB40" i="278"/>
  <c r="EB41" i="278"/>
  <c r="EB42" i="278"/>
  <c r="EB75" i="278"/>
  <c r="EB70" i="278"/>
  <c r="EB71" i="278"/>
  <c r="EB72" i="278"/>
  <c r="EB76" i="278"/>
  <c r="EB77" i="278"/>
  <c r="EB78" i="278"/>
  <c r="EB33" i="265"/>
  <c r="EB81" i="278"/>
  <c r="EB84" i="278"/>
  <c r="EB85" i="278"/>
  <c r="EB86" i="278"/>
  <c r="EC83" i="278"/>
  <c r="EC74" i="278"/>
  <c r="EB169" i="273"/>
  <c r="EB170" i="273"/>
  <c r="EB32" i="289"/>
  <c r="EC33" i="289"/>
  <c r="EC40" i="278"/>
  <c r="EC41" i="278"/>
  <c r="EC42" i="278"/>
  <c r="EC75" i="278"/>
  <c r="EC70" i="278"/>
  <c r="EC71" i="278"/>
  <c r="EC72" i="278"/>
  <c r="EC76" i="278"/>
  <c r="EC77" i="278"/>
  <c r="EC78" i="278"/>
  <c r="EC33" i="265"/>
  <c r="EC81" i="278"/>
  <c r="EC84" i="278"/>
  <c r="EC85" i="278"/>
  <c r="EC86" i="278"/>
  <c r="ED83" i="278"/>
  <c r="ED74" i="278"/>
  <c r="EC169" i="273"/>
  <c r="EC170" i="273"/>
  <c r="EC32" i="289"/>
  <c r="ED33" i="289"/>
  <c r="ED40" i="278"/>
  <c r="ED41" i="278"/>
  <c r="ED42" i="278"/>
  <c r="ED75" i="278"/>
  <c r="ED70" i="278"/>
  <c r="ED71" i="278"/>
  <c r="ED72" i="278"/>
  <c r="ED76" i="278"/>
  <c r="ED77" i="278"/>
  <c r="ED78" i="278"/>
  <c r="ED33" i="265"/>
  <c r="AO33" i="277"/>
  <c r="EA9" i="265"/>
  <c r="EA43" i="278"/>
  <c r="EA10" i="265"/>
  <c r="EA11" i="265"/>
  <c r="EA42" i="282"/>
  <c r="EA20" i="282"/>
  <c r="DZ28" i="282"/>
  <c r="DY28" i="282"/>
  <c r="DX28" i="282"/>
  <c r="DW28" i="282"/>
  <c r="DW32" i="282"/>
  <c r="DW33" i="282"/>
  <c r="DX30" i="282"/>
  <c r="DX20" i="282"/>
  <c r="DX19" i="282"/>
  <c r="DX21" i="282"/>
  <c r="DX32" i="282"/>
  <c r="DX33" i="282"/>
  <c r="DY30" i="282"/>
  <c r="DY20" i="282"/>
  <c r="DY19" i="282"/>
  <c r="DY21" i="282"/>
  <c r="DY32" i="282"/>
  <c r="DY33" i="282"/>
  <c r="DZ30" i="282"/>
  <c r="DZ20" i="282"/>
  <c r="DZ19" i="282"/>
  <c r="DZ21" i="282"/>
  <c r="DZ32" i="282"/>
  <c r="DZ33" i="282"/>
  <c r="EA30" i="282"/>
  <c r="EA19" i="282"/>
  <c r="EA21" i="282"/>
  <c r="EA43" i="282"/>
  <c r="EA37" i="265"/>
  <c r="EB37" i="265"/>
  <c r="EC37" i="265"/>
  <c r="ED37" i="265"/>
  <c r="AO37" i="277"/>
  <c r="EA38" i="265"/>
  <c r="EB38" i="265"/>
  <c r="EC38" i="265"/>
  <c r="ED38" i="265"/>
  <c r="AO38" i="277"/>
  <c r="EA39" i="265"/>
  <c r="EB39" i="265"/>
  <c r="EC39" i="265"/>
  <c r="ED39" i="265"/>
  <c r="AO39" i="277"/>
  <c r="EA40" i="265"/>
  <c r="EB40" i="265"/>
  <c r="EC40" i="265"/>
  <c r="ED40" i="265"/>
  <c r="AO40" i="277"/>
  <c r="EA41" i="265"/>
  <c r="EB41" i="265"/>
  <c r="EC41" i="265"/>
  <c r="ED41" i="265"/>
  <c r="AO41" i="277"/>
  <c r="EA42" i="265"/>
  <c r="EB42" i="265"/>
  <c r="EC42" i="265"/>
  <c r="ED42" i="265"/>
  <c r="AO42" i="277"/>
  <c r="EA43" i="265"/>
  <c r="EB43" i="265"/>
  <c r="EC43" i="265"/>
  <c r="ED43" i="265"/>
  <c r="AO43" i="277"/>
  <c r="AP4" i="277"/>
  <c r="AP31" i="277"/>
  <c r="ED105" i="278"/>
  <c r="EC105" i="278"/>
  <c r="EB105" i="278"/>
  <c r="EA105" i="278"/>
  <c r="ED81" i="278"/>
  <c r="ED84" i="278"/>
  <c r="ED85" i="278"/>
  <c r="ED86" i="278"/>
  <c r="EE83" i="278"/>
  <c r="EE74" i="278"/>
  <c r="ED169" i="273"/>
  <c r="ED170" i="273"/>
  <c r="ED32" i="289"/>
  <c r="ED22" i="289"/>
  <c r="EC22" i="289"/>
  <c r="EB22" i="289"/>
  <c r="EA22" i="289"/>
  <c r="EA23" i="289"/>
  <c r="EA24" i="289"/>
  <c r="EB23" i="289"/>
  <c r="EB24" i="289"/>
  <c r="EC23" i="289"/>
  <c r="EC24" i="289"/>
  <c r="ED23" i="289"/>
  <c r="ED24" i="289"/>
  <c r="ED31" i="289"/>
  <c r="EE33" i="289"/>
  <c r="EE40" i="278"/>
  <c r="EE41" i="278"/>
  <c r="EE42" i="278"/>
  <c r="EE75" i="278"/>
  <c r="EE70" i="278"/>
  <c r="EE71" i="278"/>
  <c r="EE72" i="278"/>
  <c r="EE76" i="278"/>
  <c r="EE77" i="278"/>
  <c r="EE78" i="278"/>
  <c r="EE33" i="265"/>
  <c r="EE81" i="278"/>
  <c r="EE84" i="278"/>
  <c r="EE85" i="278"/>
  <c r="EE86" i="278"/>
  <c r="EF83" i="278"/>
  <c r="EF74" i="278"/>
  <c r="EE169" i="273"/>
  <c r="EE170" i="273"/>
  <c r="EE32" i="289"/>
  <c r="EF33" i="289"/>
  <c r="EF40" i="278"/>
  <c r="EF41" i="278"/>
  <c r="EF42" i="278"/>
  <c r="EF75" i="278"/>
  <c r="EF70" i="278"/>
  <c r="EF71" i="278"/>
  <c r="EF72" i="278"/>
  <c r="EF76" i="278"/>
  <c r="EF77" i="278"/>
  <c r="EF78" i="278"/>
  <c r="EF33" i="265"/>
  <c r="EF81" i="278"/>
  <c r="EF84" i="278"/>
  <c r="EF85" i="278"/>
  <c r="EF86" i="278"/>
  <c r="EG83" i="278"/>
  <c r="EG74" i="278"/>
  <c r="EF169" i="273"/>
  <c r="EF170" i="273"/>
  <c r="EF32" i="289"/>
  <c r="EG33" i="289"/>
  <c r="EG40" i="278"/>
  <c r="EG41" i="278"/>
  <c r="EG42" i="278"/>
  <c r="EG75" i="278"/>
  <c r="EG70" i="278"/>
  <c r="EG71" i="278"/>
  <c r="EG72" i="278"/>
  <c r="EG76" i="278"/>
  <c r="EG77" i="278"/>
  <c r="EG78" i="278"/>
  <c r="EG33" i="265"/>
  <c r="EG81" i="278"/>
  <c r="EG84" i="278"/>
  <c r="EG85" i="278"/>
  <c r="EG86" i="278"/>
  <c r="EH83" i="278"/>
  <c r="EH74" i="278"/>
  <c r="EG169" i="273"/>
  <c r="EG170" i="273"/>
  <c r="EG32" i="289"/>
  <c r="EH33" i="289"/>
  <c r="EH40" i="278"/>
  <c r="EH41" i="278"/>
  <c r="EH42" i="278"/>
  <c r="EH75" i="278"/>
  <c r="EH70" i="278"/>
  <c r="EH71" i="278"/>
  <c r="EH72" i="278"/>
  <c r="EH76" i="278"/>
  <c r="EH77" i="278"/>
  <c r="EH78" i="278"/>
  <c r="EH33" i="265"/>
  <c r="AP33" i="277"/>
  <c r="EE9" i="265"/>
  <c r="EE43" i="278"/>
  <c r="EE10" i="265"/>
  <c r="EE11" i="265"/>
  <c r="EE42" i="282"/>
  <c r="EE20" i="282"/>
  <c r="ED28" i="282"/>
  <c r="EC28" i="282"/>
  <c r="EB28" i="282"/>
  <c r="EA28" i="282"/>
  <c r="EA32" i="282"/>
  <c r="EA33" i="282"/>
  <c r="EB30" i="282"/>
  <c r="EB20" i="282"/>
  <c r="EB19" i="282"/>
  <c r="EB21" i="282"/>
  <c r="EB32" i="282"/>
  <c r="EB33" i="282"/>
  <c r="EC30" i="282"/>
  <c r="EC20" i="282"/>
  <c r="EC19" i="282"/>
  <c r="EC21" i="282"/>
  <c r="EC32" i="282"/>
  <c r="EC33" i="282"/>
  <c r="ED30" i="282"/>
  <c r="ED20" i="282"/>
  <c r="ED19" i="282"/>
  <c r="ED21" i="282"/>
  <c r="ED32" i="282"/>
  <c r="ED33" i="282"/>
  <c r="EE30" i="282"/>
  <c r="EE19" i="282"/>
  <c r="EE21" i="282"/>
  <c r="EE43" i="282"/>
  <c r="EE37" i="265"/>
  <c r="EF37" i="265"/>
  <c r="EG37" i="265"/>
  <c r="EH37" i="265"/>
  <c r="AP37" i="277"/>
  <c r="EE38" i="265"/>
  <c r="EF38" i="265"/>
  <c r="EG38" i="265"/>
  <c r="EH38" i="265"/>
  <c r="AP38" i="277"/>
  <c r="EE39" i="265"/>
  <c r="EF39" i="265"/>
  <c r="EG39" i="265"/>
  <c r="EH39" i="265"/>
  <c r="AP39" i="277"/>
  <c r="EE40" i="265"/>
  <c r="EF40" i="265"/>
  <c r="EG40" i="265"/>
  <c r="EH40" i="265"/>
  <c r="AP40" i="277"/>
  <c r="EE41" i="265"/>
  <c r="EF41" i="265"/>
  <c r="EG41" i="265"/>
  <c r="EH41" i="265"/>
  <c r="AP41" i="277"/>
  <c r="EE42" i="265"/>
  <c r="EF42" i="265"/>
  <c r="EG42" i="265"/>
  <c r="EH42" i="265"/>
  <c r="AP42" i="277"/>
  <c r="EE43" i="265"/>
  <c r="EF43" i="265"/>
  <c r="EG43" i="265"/>
  <c r="EH43" i="265"/>
  <c r="AP43" i="277"/>
  <c r="AQ4" i="277"/>
  <c r="AQ31" i="277"/>
  <c r="EH105" i="278"/>
  <c r="EG105" i="278"/>
  <c r="EF105" i="278"/>
  <c r="EE105" i="278"/>
  <c r="EH81" i="278"/>
  <c r="EH84" i="278"/>
  <c r="EH85" i="278"/>
  <c r="EH86" i="278"/>
  <c r="EI83" i="278"/>
  <c r="EI74" i="278"/>
  <c r="EH169" i="273"/>
  <c r="EH170" i="273"/>
  <c r="EH32" i="289"/>
  <c r="EH22" i="289"/>
  <c r="EG22" i="289"/>
  <c r="EF22" i="289"/>
  <c r="EE22" i="289"/>
  <c r="EE23" i="289"/>
  <c r="EE24" i="289"/>
  <c r="EF23" i="289"/>
  <c r="EF24" i="289"/>
  <c r="EG23" i="289"/>
  <c r="EG24" i="289"/>
  <c r="EH23" i="289"/>
  <c r="EH24" i="289"/>
  <c r="EH31" i="289"/>
  <c r="EI33" i="289"/>
  <c r="EI40" i="278"/>
  <c r="EI41" i="278"/>
  <c r="EI42" i="278"/>
  <c r="EI75" i="278"/>
  <c r="EI70" i="278"/>
  <c r="EI71" i="278"/>
  <c r="EI72" i="278"/>
  <c r="EI76" i="278"/>
  <c r="EI77" i="278"/>
  <c r="EI78" i="278"/>
  <c r="EI33" i="265"/>
  <c r="EI81" i="278"/>
  <c r="EI84" i="278"/>
  <c r="EI85" i="278"/>
  <c r="EI86" i="278"/>
  <c r="EJ83" i="278"/>
  <c r="EJ74" i="278"/>
  <c r="EI169" i="273"/>
  <c r="EI170" i="273"/>
  <c r="EI32" i="289"/>
  <c r="EJ33" i="289"/>
  <c r="EJ40" i="278"/>
  <c r="EJ41" i="278"/>
  <c r="EJ42" i="278"/>
  <c r="EJ75" i="278"/>
  <c r="EJ70" i="278"/>
  <c r="EJ71" i="278"/>
  <c r="EJ72" i="278"/>
  <c r="EJ76" i="278"/>
  <c r="EJ77" i="278"/>
  <c r="EJ78" i="278"/>
  <c r="EJ33" i="265"/>
  <c r="EJ81" i="278"/>
  <c r="EJ84" i="278"/>
  <c r="EJ85" i="278"/>
  <c r="EJ86" i="278"/>
  <c r="EK83" i="278"/>
  <c r="EK74" i="278"/>
  <c r="EJ169" i="273"/>
  <c r="EJ170" i="273"/>
  <c r="EJ32" i="289"/>
  <c r="EK33" i="289"/>
  <c r="EK40" i="278"/>
  <c r="EK41" i="278"/>
  <c r="EK42" i="278"/>
  <c r="EK75" i="278"/>
  <c r="EK70" i="278"/>
  <c r="EK71" i="278"/>
  <c r="EK72" i="278"/>
  <c r="EK76" i="278"/>
  <c r="EK77" i="278"/>
  <c r="EK78" i="278"/>
  <c r="EK33" i="265"/>
  <c r="EK81" i="278"/>
  <c r="EK84" i="278"/>
  <c r="EK85" i="278"/>
  <c r="EK86" i="278"/>
  <c r="EL83" i="278"/>
  <c r="EL74" i="278"/>
  <c r="EK169" i="273"/>
  <c r="EK170" i="273"/>
  <c r="EK32" i="289"/>
  <c r="EL33" i="289"/>
  <c r="EL40" i="278"/>
  <c r="EL41" i="278"/>
  <c r="EL42" i="278"/>
  <c r="EL75" i="278"/>
  <c r="EL70" i="278"/>
  <c r="EL71" i="278"/>
  <c r="EL72" i="278"/>
  <c r="EL76" i="278"/>
  <c r="EL77" i="278"/>
  <c r="EL78" i="278"/>
  <c r="EL33" i="265"/>
  <c r="AQ33" i="277"/>
  <c r="EI9" i="265"/>
  <c r="EI43" i="278"/>
  <c r="EI10" i="265"/>
  <c r="EI11" i="265"/>
  <c r="EI42" i="282"/>
  <c r="EI20" i="282"/>
  <c r="EH28" i="282"/>
  <c r="EG28" i="282"/>
  <c r="EF28" i="282"/>
  <c r="EE28" i="282"/>
  <c r="EE32" i="282"/>
  <c r="EE33" i="282"/>
  <c r="EF30" i="282"/>
  <c r="EF20" i="282"/>
  <c r="EF19" i="282"/>
  <c r="EF21" i="282"/>
  <c r="EF32" i="282"/>
  <c r="EF33" i="282"/>
  <c r="EG30" i="282"/>
  <c r="EG20" i="282"/>
  <c r="EG19" i="282"/>
  <c r="EG21" i="282"/>
  <c r="EG32" i="282"/>
  <c r="EG33" i="282"/>
  <c r="EH30" i="282"/>
  <c r="EH20" i="282"/>
  <c r="EH19" i="282"/>
  <c r="EH21" i="282"/>
  <c r="EH32" i="282"/>
  <c r="EH33" i="282"/>
  <c r="EI30" i="282"/>
  <c r="EI19" i="282"/>
  <c r="EI21" i="282"/>
  <c r="EI43" i="282"/>
  <c r="EI37" i="265"/>
  <c r="EJ37" i="265"/>
  <c r="EK37" i="265"/>
  <c r="EL37" i="265"/>
  <c r="AQ37" i="277"/>
  <c r="EI38" i="265"/>
  <c r="EJ38" i="265"/>
  <c r="EK38" i="265"/>
  <c r="EL38" i="265"/>
  <c r="AQ38" i="277"/>
  <c r="EI39" i="265"/>
  <c r="EJ39" i="265"/>
  <c r="EK39" i="265"/>
  <c r="EL39" i="265"/>
  <c r="AQ39" i="277"/>
  <c r="EI40" i="265"/>
  <c r="EJ40" i="265"/>
  <c r="EK40" i="265"/>
  <c r="EL40" i="265"/>
  <c r="AQ40" i="277"/>
  <c r="EI41" i="265"/>
  <c r="EJ41" i="265"/>
  <c r="EK41" i="265"/>
  <c r="EL41" i="265"/>
  <c r="AQ41" i="277"/>
  <c r="EI42" i="265"/>
  <c r="EJ42" i="265"/>
  <c r="EK42" i="265"/>
  <c r="EL42" i="265"/>
  <c r="AQ42" i="277"/>
  <c r="EI43" i="265"/>
  <c r="EJ43" i="265"/>
  <c r="EK43" i="265"/>
  <c r="EL43" i="265"/>
  <c r="AQ43" i="277"/>
  <c r="AR4" i="277"/>
  <c r="AR31" i="277"/>
  <c r="EL105" i="278"/>
  <c r="EK105" i="278"/>
  <c r="EJ105" i="278"/>
  <c r="EI105" i="278"/>
  <c r="EL81" i="278"/>
  <c r="EL84" i="278"/>
  <c r="EL85" i="278"/>
  <c r="EL86" i="278"/>
  <c r="EM83" i="278"/>
  <c r="EM74" i="278"/>
  <c r="EL169" i="273"/>
  <c r="EL170" i="273"/>
  <c r="EL32" i="289"/>
  <c r="EL22" i="289"/>
  <c r="EK22" i="289"/>
  <c r="EJ22" i="289"/>
  <c r="EI22" i="289"/>
  <c r="EI23" i="289"/>
  <c r="EI24" i="289"/>
  <c r="EJ23" i="289"/>
  <c r="EJ24" i="289"/>
  <c r="EK23" i="289"/>
  <c r="EK24" i="289"/>
  <c r="EL23" i="289"/>
  <c r="EL24" i="289"/>
  <c r="EL31" i="289"/>
  <c r="EM33" i="289"/>
  <c r="EM40" i="278"/>
  <c r="EM41" i="278"/>
  <c r="EM42" i="278"/>
  <c r="EM75" i="278"/>
  <c r="EM70" i="278"/>
  <c r="EM71" i="278"/>
  <c r="EM72" i="278"/>
  <c r="EM76" i="278"/>
  <c r="EM77" i="278"/>
  <c r="EM78" i="278"/>
  <c r="EM33" i="265"/>
  <c r="EM81" i="278"/>
  <c r="EM84" i="278"/>
  <c r="EM85" i="278"/>
  <c r="EM86" i="278"/>
  <c r="EN83" i="278"/>
  <c r="EN74" i="278"/>
  <c r="EM169" i="273"/>
  <c r="EM170" i="273"/>
  <c r="EM32" i="289"/>
  <c r="EN33" i="289"/>
  <c r="EN40" i="278"/>
  <c r="EN41" i="278"/>
  <c r="EN42" i="278"/>
  <c r="EN75" i="278"/>
  <c r="EN70" i="278"/>
  <c r="EN71" i="278"/>
  <c r="EN72" i="278"/>
  <c r="EN76" i="278"/>
  <c r="EN77" i="278"/>
  <c r="EN78" i="278"/>
  <c r="EN33" i="265"/>
  <c r="EN81" i="278"/>
  <c r="EN84" i="278"/>
  <c r="EN85" i="278"/>
  <c r="EN86" i="278"/>
  <c r="EO83" i="278"/>
  <c r="EO74" i="278"/>
  <c r="EN169" i="273"/>
  <c r="EN170" i="273"/>
  <c r="EN32" i="289"/>
  <c r="EO33" i="289"/>
  <c r="EO40" i="278"/>
  <c r="EO41" i="278"/>
  <c r="EO42" i="278"/>
  <c r="EO75" i="278"/>
  <c r="EO70" i="278"/>
  <c r="EO71" i="278"/>
  <c r="EO72" i="278"/>
  <c r="EO76" i="278"/>
  <c r="EO77" i="278"/>
  <c r="EO78" i="278"/>
  <c r="EO33" i="265"/>
  <c r="EO81" i="278"/>
  <c r="EO84" i="278"/>
  <c r="EO85" i="278"/>
  <c r="EO86" i="278"/>
  <c r="EP83" i="278"/>
  <c r="EP74" i="278"/>
  <c r="EO169" i="273"/>
  <c r="EO170" i="273"/>
  <c r="EO32" i="289"/>
  <c r="EP33" i="289"/>
  <c r="EP40" i="278"/>
  <c r="EP41" i="278"/>
  <c r="EP42" i="278"/>
  <c r="EP75" i="278"/>
  <c r="EP70" i="278"/>
  <c r="EP71" i="278"/>
  <c r="EP72" i="278"/>
  <c r="EP76" i="278"/>
  <c r="EP77" i="278"/>
  <c r="EP78" i="278"/>
  <c r="EP33" i="265"/>
  <c r="AR33" i="277"/>
  <c r="EM9" i="265"/>
  <c r="EM43" i="278"/>
  <c r="EM10" i="265"/>
  <c r="EM11" i="265"/>
  <c r="EM42" i="282"/>
  <c r="EM20" i="282"/>
  <c r="EL28" i="282"/>
  <c r="EK28" i="282"/>
  <c r="EJ28" i="282"/>
  <c r="EI28" i="282"/>
  <c r="EI32" i="282"/>
  <c r="EI33" i="282"/>
  <c r="EJ30" i="282"/>
  <c r="EJ20" i="282"/>
  <c r="EJ19" i="282"/>
  <c r="EJ21" i="282"/>
  <c r="EJ32" i="282"/>
  <c r="EJ33" i="282"/>
  <c r="EK30" i="282"/>
  <c r="EK20" i="282"/>
  <c r="EK19" i="282"/>
  <c r="EK21" i="282"/>
  <c r="EK32" i="282"/>
  <c r="EK33" i="282"/>
  <c r="EL30" i="282"/>
  <c r="EL20" i="282"/>
  <c r="EL19" i="282"/>
  <c r="EL21" i="282"/>
  <c r="EL32" i="282"/>
  <c r="EL33" i="282"/>
  <c r="EM30" i="282"/>
  <c r="EM19" i="282"/>
  <c r="EM21" i="282"/>
  <c r="EM43" i="282"/>
  <c r="EM37" i="265"/>
  <c r="EN37" i="265"/>
  <c r="EO37" i="265"/>
  <c r="EP37" i="265"/>
  <c r="AR37" i="277"/>
  <c r="EM38" i="265"/>
  <c r="EN38" i="265"/>
  <c r="EO38" i="265"/>
  <c r="EP38" i="265"/>
  <c r="AR38" i="277"/>
  <c r="EM39" i="265"/>
  <c r="EN39" i="265"/>
  <c r="EO39" i="265"/>
  <c r="EP39" i="265"/>
  <c r="AR39" i="277"/>
  <c r="EM40" i="265"/>
  <c r="EN40" i="265"/>
  <c r="EO40" i="265"/>
  <c r="EP40" i="265"/>
  <c r="AR40" i="277"/>
  <c r="EM41" i="265"/>
  <c r="EN41" i="265"/>
  <c r="EO41" i="265"/>
  <c r="EP41" i="265"/>
  <c r="AR41" i="277"/>
  <c r="EM42" i="265"/>
  <c r="EN42" i="265"/>
  <c r="EO42" i="265"/>
  <c r="EP42" i="265"/>
  <c r="AR42" i="277"/>
  <c r="EM43" i="265"/>
  <c r="EN43" i="265"/>
  <c r="EO43" i="265"/>
  <c r="EP43" i="265"/>
  <c r="AR43" i="277"/>
  <c r="AS4" i="277"/>
  <c r="AS31" i="277"/>
  <c r="EP105" i="278"/>
  <c r="EO105" i="278"/>
  <c r="EN105" i="278"/>
  <c r="EM105" i="278"/>
  <c r="EP81" i="278"/>
  <c r="EP84" i="278"/>
  <c r="EP85" i="278"/>
  <c r="EP86" i="278"/>
  <c r="EQ83" i="278"/>
  <c r="EQ74" i="278"/>
  <c r="EP169" i="273"/>
  <c r="EP170" i="273"/>
  <c r="EP32" i="289"/>
  <c r="EP22" i="289"/>
  <c r="EO22" i="289"/>
  <c r="EN22" i="289"/>
  <c r="EM22" i="289"/>
  <c r="EM23" i="289"/>
  <c r="EM24" i="289"/>
  <c r="EN23" i="289"/>
  <c r="EN24" i="289"/>
  <c r="EO23" i="289"/>
  <c r="EO24" i="289"/>
  <c r="EP23" i="289"/>
  <c r="EP24" i="289"/>
  <c r="EP31" i="289"/>
  <c r="EQ33" i="289"/>
  <c r="EQ40" i="278"/>
  <c r="EQ41" i="278"/>
  <c r="EQ42" i="278"/>
  <c r="EQ75" i="278"/>
  <c r="EQ70" i="278"/>
  <c r="EQ71" i="278"/>
  <c r="EQ72" i="278"/>
  <c r="EQ76" i="278"/>
  <c r="EQ77" i="278"/>
  <c r="EQ78" i="278"/>
  <c r="EQ33" i="265"/>
  <c r="EQ81" i="278"/>
  <c r="EQ84" i="278"/>
  <c r="EQ85" i="278"/>
  <c r="EQ86" i="278"/>
  <c r="ER83" i="278"/>
  <c r="ER74" i="278"/>
  <c r="EQ169" i="273"/>
  <c r="EQ170" i="273"/>
  <c r="EQ32" i="289"/>
  <c r="ER33" i="289"/>
  <c r="ER40" i="278"/>
  <c r="ER41" i="278"/>
  <c r="ER42" i="278"/>
  <c r="ER75" i="278"/>
  <c r="ER70" i="278"/>
  <c r="ER71" i="278"/>
  <c r="ER72" i="278"/>
  <c r="ER76" i="278"/>
  <c r="ER77" i="278"/>
  <c r="ER78" i="278"/>
  <c r="ER33" i="265"/>
  <c r="ER81" i="278"/>
  <c r="ER84" i="278"/>
  <c r="ER85" i="278"/>
  <c r="ER86" i="278"/>
  <c r="ES83" i="278"/>
  <c r="ES74" i="278"/>
  <c r="ER169" i="273"/>
  <c r="ER170" i="273"/>
  <c r="ER32" i="289"/>
  <c r="ES33" i="289"/>
  <c r="ES40" i="278"/>
  <c r="ES41" i="278"/>
  <c r="ES42" i="278"/>
  <c r="ES75" i="278"/>
  <c r="ES70" i="278"/>
  <c r="ES71" i="278"/>
  <c r="ES72" i="278"/>
  <c r="ES76" i="278"/>
  <c r="ES77" i="278"/>
  <c r="ES78" i="278"/>
  <c r="ES33" i="265"/>
  <c r="ES81" i="278"/>
  <c r="ES84" i="278"/>
  <c r="ES85" i="278"/>
  <c r="ES86" i="278"/>
  <c r="ET83" i="278"/>
  <c r="ET74" i="278"/>
  <c r="ES169" i="273"/>
  <c r="ES170" i="273"/>
  <c r="ES32" i="289"/>
  <c r="ET33" i="289"/>
  <c r="ET40" i="278"/>
  <c r="ET41" i="278"/>
  <c r="ET42" i="278"/>
  <c r="ET75" i="278"/>
  <c r="ET70" i="278"/>
  <c r="ET71" i="278"/>
  <c r="ET72" i="278"/>
  <c r="ET76" i="278"/>
  <c r="ET77" i="278"/>
  <c r="ET78" i="278"/>
  <c r="ET33" i="265"/>
  <c r="AS33" i="277"/>
  <c r="EQ9" i="265"/>
  <c r="EQ43" i="278"/>
  <c r="EQ10" i="265"/>
  <c r="EQ11" i="265"/>
  <c r="EQ42" i="282"/>
  <c r="EQ20" i="282"/>
  <c r="EP28" i="282"/>
  <c r="EO28" i="282"/>
  <c r="EN28" i="282"/>
  <c r="EM28" i="282"/>
  <c r="EM32" i="282"/>
  <c r="EM33" i="282"/>
  <c r="EN30" i="282"/>
  <c r="EN20" i="282"/>
  <c r="EN19" i="282"/>
  <c r="EN21" i="282"/>
  <c r="EN32" i="282"/>
  <c r="EN33" i="282"/>
  <c r="EO30" i="282"/>
  <c r="EO20" i="282"/>
  <c r="EO19" i="282"/>
  <c r="EO21" i="282"/>
  <c r="EO32" i="282"/>
  <c r="EO33" i="282"/>
  <c r="EP30" i="282"/>
  <c r="EP20" i="282"/>
  <c r="EP19" i="282"/>
  <c r="EP21" i="282"/>
  <c r="EP32" i="282"/>
  <c r="EP33" i="282"/>
  <c r="EQ30" i="282"/>
  <c r="EQ19" i="282"/>
  <c r="EQ21" i="282"/>
  <c r="EQ43" i="282"/>
  <c r="EQ37" i="265"/>
  <c r="ER37" i="265"/>
  <c r="ES37" i="265"/>
  <c r="ET37" i="265"/>
  <c r="AS37" i="277"/>
  <c r="EQ38" i="265"/>
  <c r="ER38" i="265"/>
  <c r="ES38" i="265"/>
  <c r="ET38" i="265"/>
  <c r="AS38" i="277"/>
  <c r="EQ39" i="265"/>
  <c r="ER39" i="265"/>
  <c r="ES39" i="265"/>
  <c r="ET39" i="265"/>
  <c r="AS39" i="277"/>
  <c r="EQ40" i="265"/>
  <c r="ER40" i="265"/>
  <c r="ES40" i="265"/>
  <c r="ET40" i="265"/>
  <c r="AS40" i="277"/>
  <c r="EQ41" i="265"/>
  <c r="ER41" i="265"/>
  <c r="ES41" i="265"/>
  <c r="ET41" i="265"/>
  <c r="AS41" i="277"/>
  <c r="EQ42" i="265"/>
  <c r="ER42" i="265"/>
  <c r="ES42" i="265"/>
  <c r="ET42" i="265"/>
  <c r="AS42" i="277"/>
  <c r="EQ43" i="265"/>
  <c r="ER43" i="265"/>
  <c r="ES43" i="265"/>
  <c r="ET43" i="265"/>
  <c r="AS43" i="277"/>
  <c r="AT4" i="277"/>
  <c r="AT31" i="277"/>
  <c r="ET105" i="278"/>
  <c r="ES105" i="278"/>
  <c r="ER105" i="278"/>
  <c r="EQ105" i="278"/>
  <c r="ET81" i="278"/>
  <c r="ET84" i="278"/>
  <c r="ET85" i="278"/>
  <c r="ET86" i="278"/>
  <c r="EU83" i="278"/>
  <c r="EU74" i="278"/>
  <c r="ET169" i="273"/>
  <c r="ET170" i="273"/>
  <c r="ET32" i="289"/>
  <c r="ET22" i="289"/>
  <c r="ES22" i="289"/>
  <c r="ER22" i="289"/>
  <c r="EQ22" i="289"/>
  <c r="EQ23" i="289"/>
  <c r="EQ24" i="289"/>
  <c r="ER23" i="289"/>
  <c r="ER24" i="289"/>
  <c r="ES23" i="289"/>
  <c r="ES24" i="289"/>
  <c r="ET23" i="289"/>
  <c r="ET24" i="289"/>
  <c r="ET31" i="289"/>
  <c r="EU33" i="289"/>
  <c r="EU40" i="278"/>
  <c r="EU41" i="278"/>
  <c r="EU42" i="278"/>
  <c r="EU75" i="278"/>
  <c r="EU70" i="278"/>
  <c r="EU71" i="278"/>
  <c r="EU72" i="278"/>
  <c r="EU76" i="278"/>
  <c r="EU77" i="278"/>
  <c r="EU78" i="278"/>
  <c r="EU33" i="265"/>
  <c r="EU81" i="278"/>
  <c r="EU84" i="278"/>
  <c r="EU85" i="278"/>
  <c r="EU86" i="278"/>
  <c r="EV83" i="278"/>
  <c r="EV74" i="278"/>
  <c r="EU169" i="273"/>
  <c r="EU170" i="273"/>
  <c r="EU32" i="289"/>
  <c r="EV33" i="289"/>
  <c r="EV40" i="278"/>
  <c r="EV41" i="278"/>
  <c r="EV42" i="278"/>
  <c r="EV75" i="278"/>
  <c r="EV70" i="278"/>
  <c r="EV71" i="278"/>
  <c r="EV72" i="278"/>
  <c r="EV76" i="278"/>
  <c r="EV77" i="278"/>
  <c r="EV78" i="278"/>
  <c r="EV33" i="265"/>
  <c r="EV81" i="278"/>
  <c r="EV84" i="278"/>
  <c r="EV85" i="278"/>
  <c r="EV86" i="278"/>
  <c r="EW83" i="278"/>
  <c r="EW74" i="278"/>
  <c r="EV169" i="273"/>
  <c r="EV170" i="273"/>
  <c r="EV32" i="289"/>
  <c r="EW33" i="289"/>
  <c r="EW40" i="278"/>
  <c r="EW41" i="278"/>
  <c r="EW42" i="278"/>
  <c r="EW75" i="278"/>
  <c r="EW70" i="278"/>
  <c r="EW71" i="278"/>
  <c r="EW72" i="278"/>
  <c r="EW76" i="278"/>
  <c r="EW77" i="278"/>
  <c r="EW78" i="278"/>
  <c r="EW33" i="265"/>
  <c r="EW81" i="278"/>
  <c r="EW84" i="278"/>
  <c r="EW85" i="278"/>
  <c r="EW86" i="278"/>
  <c r="EX83" i="278"/>
  <c r="EX74" i="278"/>
  <c r="EW169" i="273"/>
  <c r="EW170" i="273"/>
  <c r="EW32" i="289"/>
  <c r="EX33" i="289"/>
  <c r="EX40" i="278"/>
  <c r="EX41" i="278"/>
  <c r="EX42" i="278"/>
  <c r="EX75" i="278"/>
  <c r="EX70" i="278"/>
  <c r="EX71" i="278"/>
  <c r="EX72" i="278"/>
  <c r="EX76" i="278"/>
  <c r="EX77" i="278"/>
  <c r="EX78" i="278"/>
  <c r="EX33" i="265"/>
  <c r="AT33" i="277"/>
  <c r="EU9" i="265"/>
  <c r="EU43" i="278"/>
  <c r="EU10" i="265"/>
  <c r="EU11" i="265"/>
  <c r="EU42" i="282"/>
  <c r="EU20" i="282"/>
  <c r="ET28" i="282"/>
  <c r="ES28" i="282"/>
  <c r="ER28" i="282"/>
  <c r="EQ28" i="282"/>
  <c r="EQ32" i="282"/>
  <c r="EQ33" i="282"/>
  <c r="ER30" i="282"/>
  <c r="ER20" i="282"/>
  <c r="ER19" i="282"/>
  <c r="ER21" i="282"/>
  <c r="ER32" i="282"/>
  <c r="ER33" i="282"/>
  <c r="ES30" i="282"/>
  <c r="ES20" i="282"/>
  <c r="ES19" i="282"/>
  <c r="ES21" i="282"/>
  <c r="ES32" i="282"/>
  <c r="ES33" i="282"/>
  <c r="ET30" i="282"/>
  <c r="ET20" i="282"/>
  <c r="ET19" i="282"/>
  <c r="ET21" i="282"/>
  <c r="ET32" i="282"/>
  <c r="ET33" i="282"/>
  <c r="EU30" i="282"/>
  <c r="EU19" i="282"/>
  <c r="EU21" i="282"/>
  <c r="EU43" i="282"/>
  <c r="EU37" i="265"/>
  <c r="EV37" i="265"/>
  <c r="EW37" i="265"/>
  <c r="EX37" i="265"/>
  <c r="AT37" i="277"/>
  <c r="EU38" i="265"/>
  <c r="EV38" i="265"/>
  <c r="EW38" i="265"/>
  <c r="EX38" i="265"/>
  <c r="AT38" i="277"/>
  <c r="EU39" i="265"/>
  <c r="EV39" i="265"/>
  <c r="EW39" i="265"/>
  <c r="EX39" i="265"/>
  <c r="AT39" i="277"/>
  <c r="EU40" i="265"/>
  <c r="EV40" i="265"/>
  <c r="EW40" i="265"/>
  <c r="EX40" i="265"/>
  <c r="AT40" i="277"/>
  <c r="EU41" i="265"/>
  <c r="EV41" i="265"/>
  <c r="EW41" i="265"/>
  <c r="EX41" i="265"/>
  <c r="AT41" i="277"/>
  <c r="EU42" i="265"/>
  <c r="EV42" i="265"/>
  <c r="EW42" i="265"/>
  <c r="EX42" i="265"/>
  <c r="AT42" i="277"/>
  <c r="EU43" i="265"/>
  <c r="EV43" i="265"/>
  <c r="EW43" i="265"/>
  <c r="EX43" i="265"/>
  <c r="AT43" i="277"/>
  <c r="AU4" i="277"/>
  <c r="AU31" i="277"/>
  <c r="EX105" i="278"/>
  <c r="EW105" i="278"/>
  <c r="EV105" i="278"/>
  <c r="EU105" i="278"/>
  <c r="EX81" i="278"/>
  <c r="EX84" i="278"/>
  <c r="EX85" i="278"/>
  <c r="EX86" i="278"/>
  <c r="EY83" i="278"/>
  <c r="EY74" i="278"/>
  <c r="EX169" i="273"/>
  <c r="EX170" i="273"/>
  <c r="EX32" i="289"/>
  <c r="EX22" i="289"/>
  <c r="EW22" i="289"/>
  <c r="EV22" i="289"/>
  <c r="EU22" i="289"/>
  <c r="EU23" i="289"/>
  <c r="EU24" i="289"/>
  <c r="EV23" i="289"/>
  <c r="EV24" i="289"/>
  <c r="EW23" i="289"/>
  <c r="EW24" i="289"/>
  <c r="EX23" i="289"/>
  <c r="EX24" i="289"/>
  <c r="EX31" i="289"/>
  <c r="EY33" i="289"/>
  <c r="EY40" i="278"/>
  <c r="EY41" i="278"/>
  <c r="EY42" i="278"/>
  <c r="EY75" i="278"/>
  <c r="EY70" i="278"/>
  <c r="EY71" i="278"/>
  <c r="EY72" i="278"/>
  <c r="EY76" i="278"/>
  <c r="EY77" i="278"/>
  <c r="EY78" i="278"/>
  <c r="EY33" i="265"/>
  <c r="EY81" i="278"/>
  <c r="EY84" i="278"/>
  <c r="EY85" i="278"/>
  <c r="EY86" i="278"/>
  <c r="EZ83" i="278"/>
  <c r="EZ74" i="278"/>
  <c r="EY169" i="273"/>
  <c r="EY170" i="273"/>
  <c r="EY32" i="289"/>
  <c r="EZ33" i="289"/>
  <c r="EZ40" i="278"/>
  <c r="EZ41" i="278"/>
  <c r="EZ42" i="278"/>
  <c r="EZ75" i="278"/>
  <c r="EZ70" i="278"/>
  <c r="EZ71" i="278"/>
  <c r="EZ72" i="278"/>
  <c r="EZ76" i="278"/>
  <c r="EZ77" i="278"/>
  <c r="EZ78" i="278"/>
  <c r="EZ33" i="265"/>
  <c r="EZ81" i="278"/>
  <c r="EZ84" i="278"/>
  <c r="EZ85" i="278"/>
  <c r="EZ86" i="278"/>
  <c r="FA83" i="278"/>
  <c r="FA74" i="278"/>
  <c r="EZ169" i="273"/>
  <c r="EZ170" i="273"/>
  <c r="EZ32" i="289"/>
  <c r="FA33" i="289"/>
  <c r="FA40" i="278"/>
  <c r="FA41" i="278"/>
  <c r="FA42" i="278"/>
  <c r="FA75" i="278"/>
  <c r="FA70" i="278"/>
  <c r="FA71" i="278"/>
  <c r="FA72" i="278"/>
  <c r="FA76" i="278"/>
  <c r="FA77" i="278"/>
  <c r="FA78" i="278"/>
  <c r="FA33" i="265"/>
  <c r="FA81" i="278"/>
  <c r="FA84" i="278"/>
  <c r="FA85" i="278"/>
  <c r="FA86" i="278"/>
  <c r="FB83" i="278"/>
  <c r="FB74" i="278"/>
  <c r="FA169" i="273"/>
  <c r="FA170" i="273"/>
  <c r="FA32" i="289"/>
  <c r="FB33" i="289"/>
  <c r="FB40" i="278"/>
  <c r="FB41" i="278"/>
  <c r="FB42" i="278"/>
  <c r="FB75" i="278"/>
  <c r="FB70" i="278"/>
  <c r="FB71" i="278"/>
  <c r="FB72" i="278"/>
  <c r="FB76" i="278"/>
  <c r="FB77" i="278"/>
  <c r="FB78" i="278"/>
  <c r="FB33" i="265"/>
  <c r="AU33" i="277"/>
  <c r="EY9" i="265"/>
  <c r="EY43" i="278"/>
  <c r="EY10" i="265"/>
  <c r="EY11" i="265"/>
  <c r="EY42" i="282"/>
  <c r="EY20" i="282"/>
  <c r="EX28" i="282"/>
  <c r="EW28" i="282"/>
  <c r="EV28" i="282"/>
  <c r="EU28" i="282"/>
  <c r="EU32" i="282"/>
  <c r="EU33" i="282"/>
  <c r="EV30" i="282"/>
  <c r="EV20" i="282"/>
  <c r="EV19" i="282"/>
  <c r="EV21" i="282"/>
  <c r="EV32" i="282"/>
  <c r="EV33" i="282"/>
  <c r="EW30" i="282"/>
  <c r="EW20" i="282"/>
  <c r="EW19" i="282"/>
  <c r="EW21" i="282"/>
  <c r="EW32" i="282"/>
  <c r="EW33" i="282"/>
  <c r="EX30" i="282"/>
  <c r="EX20" i="282"/>
  <c r="EX19" i="282"/>
  <c r="EX21" i="282"/>
  <c r="EX32" i="282"/>
  <c r="EX33" i="282"/>
  <c r="EY30" i="282"/>
  <c r="EY19" i="282"/>
  <c r="EY21" i="282"/>
  <c r="EY43" i="282"/>
  <c r="EY37" i="265"/>
  <c r="EZ37" i="265"/>
  <c r="FA37" i="265"/>
  <c r="FB37" i="265"/>
  <c r="AU37" i="277"/>
  <c r="EY38" i="265"/>
  <c r="EZ38" i="265"/>
  <c r="FA38" i="265"/>
  <c r="FB38" i="265"/>
  <c r="AU38" i="277"/>
  <c r="EY39" i="265"/>
  <c r="EZ39" i="265"/>
  <c r="FA39" i="265"/>
  <c r="FB39" i="265"/>
  <c r="AU39" i="277"/>
  <c r="EY40" i="265"/>
  <c r="EZ40" i="265"/>
  <c r="FA40" i="265"/>
  <c r="FB40" i="265"/>
  <c r="AU40" i="277"/>
  <c r="EY41" i="265"/>
  <c r="EZ41" i="265"/>
  <c r="FA41" i="265"/>
  <c r="FB41" i="265"/>
  <c r="AU41" i="277"/>
  <c r="EY42" i="265"/>
  <c r="EZ42" i="265"/>
  <c r="FA42" i="265"/>
  <c r="FB42" i="265"/>
  <c r="AU42" i="277"/>
  <c r="EY43" i="265"/>
  <c r="EZ43" i="265"/>
  <c r="FA43" i="265"/>
  <c r="FB43" i="265"/>
  <c r="AU43" i="277"/>
  <c r="AV4" i="277"/>
  <c r="AV31" i="277"/>
  <c r="FB105" i="278"/>
  <c r="FA105" i="278"/>
  <c r="EZ105" i="278"/>
  <c r="EY105" i="278"/>
  <c r="FB81" i="278"/>
  <c r="FB84" i="278"/>
  <c r="FB85" i="278"/>
  <c r="FB86" i="278"/>
  <c r="FC83" i="278"/>
  <c r="FC74" i="278"/>
  <c r="FB169" i="273"/>
  <c r="FB170" i="273"/>
  <c r="FB32" i="289"/>
  <c r="FB22" i="289"/>
  <c r="FA22" i="289"/>
  <c r="EZ22" i="289"/>
  <c r="EY22" i="289"/>
  <c r="EY23" i="289"/>
  <c r="EY24" i="289"/>
  <c r="EZ23" i="289"/>
  <c r="EZ24" i="289"/>
  <c r="FA23" i="289"/>
  <c r="FA24" i="289"/>
  <c r="FB23" i="289"/>
  <c r="FB24" i="289"/>
  <c r="FB31" i="289"/>
  <c r="FC33" i="289"/>
  <c r="FC40" i="278"/>
  <c r="FC41" i="278"/>
  <c r="FC42" i="278"/>
  <c r="FC75" i="278"/>
  <c r="FC70" i="278"/>
  <c r="FC71" i="278"/>
  <c r="FC72" i="278"/>
  <c r="FC76" i="278"/>
  <c r="FC77" i="278"/>
  <c r="FC78" i="278"/>
  <c r="FC33" i="265"/>
  <c r="FC81" i="278"/>
  <c r="FC84" i="278"/>
  <c r="FC85" i="278"/>
  <c r="FC86" i="278"/>
  <c r="FD83" i="278"/>
  <c r="FD74" i="278"/>
  <c r="FC169" i="273"/>
  <c r="FC170" i="273"/>
  <c r="FC32" i="289"/>
  <c r="FD33" i="289"/>
  <c r="FD40" i="278"/>
  <c r="FD41" i="278"/>
  <c r="FD42" i="278"/>
  <c r="FD75" i="278"/>
  <c r="FD70" i="278"/>
  <c r="FD71" i="278"/>
  <c r="FD72" i="278"/>
  <c r="FD76" i="278"/>
  <c r="FD77" i="278"/>
  <c r="FD78" i="278"/>
  <c r="FD33" i="265"/>
  <c r="FD81" i="278"/>
  <c r="FD84" i="278"/>
  <c r="FD85" i="278"/>
  <c r="FD86" i="278"/>
  <c r="FE83" i="278"/>
  <c r="FE74" i="278"/>
  <c r="FD169" i="273"/>
  <c r="FD170" i="273"/>
  <c r="FD32" i="289"/>
  <c r="FE33" i="289"/>
  <c r="FE40" i="278"/>
  <c r="FE41" i="278"/>
  <c r="FE42" i="278"/>
  <c r="FE75" i="278"/>
  <c r="FE70" i="278"/>
  <c r="FE71" i="278"/>
  <c r="FE72" i="278"/>
  <c r="FE76" i="278"/>
  <c r="FE77" i="278"/>
  <c r="FE78" i="278"/>
  <c r="FE33" i="265"/>
  <c r="FE81" i="278"/>
  <c r="FE84" i="278"/>
  <c r="FE85" i="278"/>
  <c r="FE86" i="278"/>
  <c r="FF83" i="278"/>
  <c r="FF74" i="278"/>
  <c r="FE169" i="273"/>
  <c r="FE170" i="273"/>
  <c r="FE32" i="289"/>
  <c r="FF33" i="289"/>
  <c r="FF40" i="278"/>
  <c r="FF41" i="278"/>
  <c r="FF42" i="278"/>
  <c r="FF75" i="278"/>
  <c r="FF70" i="278"/>
  <c r="FF71" i="278"/>
  <c r="FF72" i="278"/>
  <c r="FF76" i="278"/>
  <c r="FF77" i="278"/>
  <c r="FF78" i="278"/>
  <c r="FF33" i="265"/>
  <c r="AV33" i="277"/>
  <c r="FC9" i="265"/>
  <c r="FC43" i="278"/>
  <c r="FC10" i="265"/>
  <c r="FC11" i="265"/>
  <c r="FC42" i="282"/>
  <c r="FC20" i="282"/>
  <c r="FB28" i="282"/>
  <c r="FA28" i="282"/>
  <c r="EZ28" i="282"/>
  <c r="EY28" i="282"/>
  <c r="EY32" i="282"/>
  <c r="EY33" i="282"/>
  <c r="EZ30" i="282"/>
  <c r="EZ20" i="282"/>
  <c r="EZ19" i="282"/>
  <c r="EZ21" i="282"/>
  <c r="EZ32" i="282"/>
  <c r="EZ33" i="282"/>
  <c r="FA30" i="282"/>
  <c r="FA20" i="282"/>
  <c r="FA19" i="282"/>
  <c r="FA21" i="282"/>
  <c r="FA32" i="282"/>
  <c r="FA33" i="282"/>
  <c r="FB30" i="282"/>
  <c r="FB20" i="282"/>
  <c r="FB19" i="282"/>
  <c r="FB21" i="282"/>
  <c r="FB32" i="282"/>
  <c r="FB33" i="282"/>
  <c r="FC30" i="282"/>
  <c r="FC19" i="282"/>
  <c r="FC21" i="282"/>
  <c r="FC43" i="282"/>
  <c r="FC37" i="265"/>
  <c r="FD37" i="265"/>
  <c r="FE37" i="265"/>
  <c r="FF37" i="265"/>
  <c r="AV37" i="277"/>
  <c r="FC38" i="265"/>
  <c r="FD38" i="265"/>
  <c r="FE38" i="265"/>
  <c r="FF38" i="265"/>
  <c r="AV38" i="277"/>
  <c r="FC39" i="265"/>
  <c r="FD39" i="265"/>
  <c r="FE39" i="265"/>
  <c r="FF39" i="265"/>
  <c r="AV39" i="277"/>
  <c r="FC40" i="265"/>
  <c r="FD40" i="265"/>
  <c r="FE40" i="265"/>
  <c r="FF40" i="265"/>
  <c r="AV40" i="277"/>
  <c r="FC41" i="265"/>
  <c r="FD41" i="265"/>
  <c r="FE41" i="265"/>
  <c r="FF41" i="265"/>
  <c r="AV41" i="277"/>
  <c r="FC42" i="265"/>
  <c r="FD42" i="265"/>
  <c r="FE42" i="265"/>
  <c r="FF42" i="265"/>
  <c r="AV42" i="277"/>
  <c r="FC43" i="265"/>
  <c r="FD43" i="265"/>
  <c r="FE43" i="265"/>
  <c r="FF43" i="265"/>
  <c r="AV43" i="277"/>
  <c r="AW4" i="277"/>
  <c r="AW31" i="277"/>
  <c r="FF105" i="278"/>
  <c r="FE105" i="278"/>
  <c r="FD105" i="278"/>
  <c r="FC105" i="278"/>
  <c r="FF81" i="278"/>
  <c r="FF84" i="278"/>
  <c r="FF85" i="278"/>
  <c r="FF86" i="278"/>
  <c r="FG83" i="278"/>
  <c r="FG74" i="278"/>
  <c r="FF169" i="273"/>
  <c r="FF170" i="273"/>
  <c r="FF32" i="289"/>
  <c r="FF22" i="289"/>
  <c r="FE22" i="289"/>
  <c r="FD22" i="289"/>
  <c r="FC22" i="289"/>
  <c r="FC23" i="289"/>
  <c r="FC24" i="289"/>
  <c r="FD23" i="289"/>
  <c r="FD24" i="289"/>
  <c r="FE23" i="289"/>
  <c r="FE24" i="289"/>
  <c r="FF23" i="289"/>
  <c r="FF24" i="289"/>
  <c r="FF31" i="289"/>
  <c r="FG33" i="289"/>
  <c r="FG40" i="278"/>
  <c r="FG41" i="278"/>
  <c r="FG42" i="278"/>
  <c r="FG75" i="278"/>
  <c r="FG70" i="278"/>
  <c r="FG71" i="278"/>
  <c r="FG72" i="278"/>
  <c r="FG76" i="278"/>
  <c r="FG77" i="278"/>
  <c r="FG78" i="278"/>
  <c r="FG33" i="265"/>
  <c r="FG81" i="278"/>
  <c r="FG84" i="278"/>
  <c r="FG85" i="278"/>
  <c r="FG86" i="278"/>
  <c r="FH83" i="278"/>
  <c r="FH74" i="278"/>
  <c r="FG169" i="273"/>
  <c r="FG170" i="273"/>
  <c r="FG32" i="289"/>
  <c r="FH33" i="289"/>
  <c r="FH40" i="278"/>
  <c r="FH41" i="278"/>
  <c r="FH42" i="278"/>
  <c r="FH75" i="278"/>
  <c r="FH70" i="278"/>
  <c r="FH71" i="278"/>
  <c r="FH72" i="278"/>
  <c r="FH76" i="278"/>
  <c r="FH77" i="278"/>
  <c r="FH78" i="278"/>
  <c r="FH33" i="265"/>
  <c r="FH81" i="278"/>
  <c r="FH84" i="278"/>
  <c r="FH85" i="278"/>
  <c r="FH86" i="278"/>
  <c r="FI83" i="278"/>
  <c r="FI74" i="278"/>
  <c r="FH169" i="273"/>
  <c r="FH170" i="273"/>
  <c r="FH32" i="289"/>
  <c r="FI33" i="289"/>
  <c r="FI40" i="278"/>
  <c r="FI41" i="278"/>
  <c r="FI42" i="278"/>
  <c r="FI75" i="278"/>
  <c r="FI70" i="278"/>
  <c r="FI71" i="278"/>
  <c r="FI72" i="278"/>
  <c r="FI76" i="278"/>
  <c r="FI77" i="278"/>
  <c r="FI78" i="278"/>
  <c r="FI33" i="265"/>
  <c r="FI81" i="278"/>
  <c r="FI84" i="278"/>
  <c r="FI85" i="278"/>
  <c r="FI86" i="278"/>
  <c r="FJ83" i="278"/>
  <c r="FJ74" i="278"/>
  <c r="FI169" i="273"/>
  <c r="FI170" i="273"/>
  <c r="FI32" i="289"/>
  <c r="FJ33" i="289"/>
  <c r="FJ40" i="278"/>
  <c r="FJ41" i="278"/>
  <c r="FJ42" i="278"/>
  <c r="FJ75" i="278"/>
  <c r="FJ70" i="278"/>
  <c r="FJ71" i="278"/>
  <c r="FJ72" i="278"/>
  <c r="FJ76" i="278"/>
  <c r="FJ77" i="278"/>
  <c r="FJ78" i="278"/>
  <c r="FJ33" i="265"/>
  <c r="AW33" i="277"/>
  <c r="FG9" i="265"/>
  <c r="FG43" i="278"/>
  <c r="FG10" i="265"/>
  <c r="FG11" i="265"/>
  <c r="FG42" i="282"/>
  <c r="FG20" i="282"/>
  <c r="FF28" i="282"/>
  <c r="FE28" i="282"/>
  <c r="FD28" i="282"/>
  <c r="FC28" i="282"/>
  <c r="FC32" i="282"/>
  <c r="FC33" i="282"/>
  <c r="FD30" i="282"/>
  <c r="FD20" i="282"/>
  <c r="FD19" i="282"/>
  <c r="FD21" i="282"/>
  <c r="FD32" i="282"/>
  <c r="FD33" i="282"/>
  <c r="FE30" i="282"/>
  <c r="FE20" i="282"/>
  <c r="FE19" i="282"/>
  <c r="FE21" i="282"/>
  <c r="FE32" i="282"/>
  <c r="FE33" i="282"/>
  <c r="FF30" i="282"/>
  <c r="FF20" i="282"/>
  <c r="FF19" i="282"/>
  <c r="FF21" i="282"/>
  <c r="FF32" i="282"/>
  <c r="FF33" i="282"/>
  <c r="FG30" i="282"/>
  <c r="FG19" i="282"/>
  <c r="FG21" i="282"/>
  <c r="FG43" i="282"/>
  <c r="FG37" i="265"/>
  <c r="FH37" i="265"/>
  <c r="FI37" i="265"/>
  <c r="FJ37" i="265"/>
  <c r="AW37" i="277"/>
  <c r="FG38" i="265"/>
  <c r="FH38" i="265"/>
  <c r="FI38" i="265"/>
  <c r="FJ38" i="265"/>
  <c r="AW38" i="277"/>
  <c r="FG39" i="265"/>
  <c r="FH39" i="265"/>
  <c r="FI39" i="265"/>
  <c r="FJ39" i="265"/>
  <c r="AW39" i="277"/>
  <c r="FG40" i="265"/>
  <c r="FH40" i="265"/>
  <c r="FI40" i="265"/>
  <c r="FJ40" i="265"/>
  <c r="AW40" i="277"/>
  <c r="FG41" i="265"/>
  <c r="FH41" i="265"/>
  <c r="FI41" i="265"/>
  <c r="FJ41" i="265"/>
  <c r="AW41" i="277"/>
  <c r="FG42" i="265"/>
  <c r="FH42" i="265"/>
  <c r="FI42" i="265"/>
  <c r="FJ42" i="265"/>
  <c r="AW42" i="277"/>
  <c r="FG43" i="265"/>
  <c r="FH43" i="265"/>
  <c r="FI43" i="265"/>
  <c r="FJ43" i="265"/>
  <c r="AW43" i="277"/>
  <c r="AX4" i="277"/>
  <c r="AX31" i="277"/>
  <c r="FJ105" i="278"/>
  <c r="FI105" i="278"/>
  <c r="FH105" i="278"/>
  <c r="FG105" i="278"/>
  <c r="FJ81" i="278"/>
  <c r="FJ84" i="278"/>
  <c r="FJ85" i="278"/>
  <c r="FJ86" i="278"/>
  <c r="FK83" i="278"/>
  <c r="FK74" i="278"/>
  <c r="FJ169" i="273"/>
  <c r="FJ170" i="273"/>
  <c r="FJ32" i="289"/>
  <c r="FJ22" i="289"/>
  <c r="FI22" i="289"/>
  <c r="FH22" i="289"/>
  <c r="FG22" i="289"/>
  <c r="FG23" i="289"/>
  <c r="FG24" i="289"/>
  <c r="FH23" i="289"/>
  <c r="FH24" i="289"/>
  <c r="FI23" i="289"/>
  <c r="FI24" i="289"/>
  <c r="FJ23" i="289"/>
  <c r="FJ24" i="289"/>
  <c r="FJ31" i="289"/>
  <c r="FK33" i="289"/>
  <c r="FK40" i="278"/>
  <c r="FK41" i="278"/>
  <c r="FK42" i="278"/>
  <c r="FK75" i="278"/>
  <c r="FK70" i="278"/>
  <c r="FK71" i="278"/>
  <c r="FK72" i="278"/>
  <c r="FK76" i="278"/>
  <c r="FK77" i="278"/>
  <c r="FK78" i="278"/>
  <c r="FK33" i="265"/>
  <c r="FK81" i="278"/>
  <c r="FK84" i="278"/>
  <c r="FK85" i="278"/>
  <c r="FK86" i="278"/>
  <c r="FL83" i="278"/>
  <c r="FL74" i="278"/>
  <c r="FK169" i="273"/>
  <c r="FK170" i="273"/>
  <c r="FK32" i="289"/>
  <c r="FL33" i="289"/>
  <c r="FL40" i="278"/>
  <c r="FL41" i="278"/>
  <c r="FL42" i="278"/>
  <c r="FL75" i="278"/>
  <c r="FL70" i="278"/>
  <c r="FL71" i="278"/>
  <c r="FL72" i="278"/>
  <c r="FL76" i="278"/>
  <c r="FL77" i="278"/>
  <c r="FL78" i="278"/>
  <c r="FL33" i="265"/>
  <c r="FL81" i="278"/>
  <c r="FL84" i="278"/>
  <c r="FL85" i="278"/>
  <c r="FL86" i="278"/>
  <c r="FM83" i="278"/>
  <c r="FM74" i="278"/>
  <c r="FL169" i="273"/>
  <c r="FL170" i="273"/>
  <c r="FL32" i="289"/>
  <c r="FM33" i="289"/>
  <c r="FM40" i="278"/>
  <c r="FM41" i="278"/>
  <c r="FM42" i="278"/>
  <c r="FM75" i="278"/>
  <c r="FM70" i="278"/>
  <c r="FM71" i="278"/>
  <c r="FM72" i="278"/>
  <c r="FM76" i="278"/>
  <c r="FM77" i="278"/>
  <c r="FM78" i="278"/>
  <c r="FM33" i="265"/>
  <c r="FM81" i="278"/>
  <c r="FM84" i="278"/>
  <c r="FM85" i="278"/>
  <c r="FM86" i="278"/>
  <c r="FN83" i="278"/>
  <c r="FN74" i="278"/>
  <c r="FM169" i="273"/>
  <c r="FM170" i="273"/>
  <c r="FM32" i="289"/>
  <c r="FN33" i="289"/>
  <c r="FN40" i="278"/>
  <c r="FN41" i="278"/>
  <c r="FN42" i="278"/>
  <c r="FN75" i="278"/>
  <c r="FN70" i="278"/>
  <c r="FN71" i="278"/>
  <c r="FN72" i="278"/>
  <c r="FN76" i="278"/>
  <c r="FN77" i="278"/>
  <c r="FN78" i="278"/>
  <c r="FN33" i="265"/>
  <c r="AX33" i="277"/>
  <c r="FK9" i="265"/>
  <c r="FK43" i="278"/>
  <c r="FK10" i="265"/>
  <c r="FK11" i="265"/>
  <c r="FK42" i="282"/>
  <c r="FK20" i="282"/>
  <c r="FJ28" i="282"/>
  <c r="FI28" i="282"/>
  <c r="FH28" i="282"/>
  <c r="FG28" i="282"/>
  <c r="FG32" i="282"/>
  <c r="FG33" i="282"/>
  <c r="FH30" i="282"/>
  <c r="FH20" i="282"/>
  <c r="FH19" i="282"/>
  <c r="FH21" i="282"/>
  <c r="FH32" i="282"/>
  <c r="FH33" i="282"/>
  <c r="FI30" i="282"/>
  <c r="FI20" i="282"/>
  <c r="FI19" i="282"/>
  <c r="FI21" i="282"/>
  <c r="FI32" i="282"/>
  <c r="FI33" i="282"/>
  <c r="FJ30" i="282"/>
  <c r="FJ20" i="282"/>
  <c r="FJ19" i="282"/>
  <c r="FJ21" i="282"/>
  <c r="FJ32" i="282"/>
  <c r="FJ33" i="282"/>
  <c r="FK30" i="282"/>
  <c r="FK19" i="282"/>
  <c r="FK21" i="282"/>
  <c r="FK43" i="282"/>
  <c r="FK37" i="265"/>
  <c r="FL37" i="265"/>
  <c r="FM37" i="265"/>
  <c r="FN37" i="265"/>
  <c r="AX37" i="277"/>
  <c r="FK38" i="265"/>
  <c r="FL38" i="265"/>
  <c r="FM38" i="265"/>
  <c r="FN38" i="265"/>
  <c r="AX38" i="277"/>
  <c r="FK39" i="265"/>
  <c r="FL39" i="265"/>
  <c r="FM39" i="265"/>
  <c r="FN39" i="265"/>
  <c r="AX39" i="277"/>
  <c r="FK40" i="265"/>
  <c r="FL40" i="265"/>
  <c r="FM40" i="265"/>
  <c r="FN40" i="265"/>
  <c r="AX40" i="277"/>
  <c r="FK41" i="265"/>
  <c r="FL41" i="265"/>
  <c r="FM41" i="265"/>
  <c r="FN41" i="265"/>
  <c r="AX41" i="277"/>
  <c r="FK42" i="265"/>
  <c r="FL42" i="265"/>
  <c r="FM42" i="265"/>
  <c r="FN42" i="265"/>
  <c r="AX42" i="277"/>
  <c r="FK43" i="265"/>
  <c r="FL43" i="265"/>
  <c r="FM43" i="265"/>
  <c r="FN43" i="265"/>
  <c r="AX43" i="277"/>
  <c r="AY4" i="277"/>
  <c r="AY31" i="277"/>
  <c r="FN105" i="278"/>
  <c r="FM105" i="278"/>
  <c r="FL105" i="278"/>
  <c r="FK105" i="278"/>
  <c r="FN81" i="278"/>
  <c r="FN84" i="278"/>
  <c r="FN85" i="278"/>
  <c r="FN86" i="278"/>
  <c r="FO83" i="278"/>
  <c r="FO74" i="278"/>
  <c r="FN169" i="273"/>
  <c r="FN170" i="273"/>
  <c r="FN32" i="289"/>
  <c r="FN22" i="289"/>
  <c r="FM22" i="289"/>
  <c r="FL22" i="289"/>
  <c r="FK22" i="289"/>
  <c r="FK23" i="289"/>
  <c r="FK24" i="289"/>
  <c r="FL23" i="289"/>
  <c r="FL24" i="289"/>
  <c r="FM23" i="289"/>
  <c r="FM24" i="289"/>
  <c r="FN23" i="289"/>
  <c r="FN24" i="289"/>
  <c r="FN31" i="289"/>
  <c r="FO33" i="289"/>
  <c r="FO40" i="278"/>
  <c r="FO41" i="278"/>
  <c r="FO42" i="278"/>
  <c r="FO75" i="278"/>
  <c r="FO70" i="278"/>
  <c r="FO71" i="278"/>
  <c r="FO72" i="278"/>
  <c r="FO76" i="278"/>
  <c r="FO77" i="278"/>
  <c r="FO78" i="278"/>
  <c r="FO33" i="265"/>
  <c r="FO81" i="278"/>
  <c r="FO84" i="278"/>
  <c r="FO85" i="278"/>
  <c r="FO86" i="278"/>
  <c r="FP83" i="278"/>
  <c r="FP74" i="278"/>
  <c r="FO169" i="273"/>
  <c r="FO170" i="273"/>
  <c r="FO32" i="289"/>
  <c r="FP33" i="289"/>
  <c r="FP40" i="278"/>
  <c r="FP41" i="278"/>
  <c r="FP42" i="278"/>
  <c r="FP75" i="278"/>
  <c r="FP70" i="278"/>
  <c r="FP71" i="278"/>
  <c r="FP72" i="278"/>
  <c r="FP76" i="278"/>
  <c r="FP77" i="278"/>
  <c r="FP78" i="278"/>
  <c r="FP33" i="265"/>
  <c r="FP81" i="278"/>
  <c r="FP84" i="278"/>
  <c r="FP85" i="278"/>
  <c r="FP86" i="278"/>
  <c r="FQ83" i="278"/>
  <c r="FQ74" i="278"/>
  <c r="FP169" i="273"/>
  <c r="FP170" i="273"/>
  <c r="FP32" i="289"/>
  <c r="FQ33" i="289"/>
  <c r="FQ40" i="278"/>
  <c r="FQ41" i="278"/>
  <c r="FQ42" i="278"/>
  <c r="FQ75" i="278"/>
  <c r="FQ70" i="278"/>
  <c r="FQ71" i="278"/>
  <c r="FQ72" i="278"/>
  <c r="FQ76" i="278"/>
  <c r="FQ77" i="278"/>
  <c r="FQ78" i="278"/>
  <c r="FQ33" i="265"/>
  <c r="FQ81" i="278"/>
  <c r="FQ84" i="278"/>
  <c r="FQ85" i="278"/>
  <c r="FQ86" i="278"/>
  <c r="FR83" i="278"/>
  <c r="FR74" i="278"/>
  <c r="FQ169" i="273"/>
  <c r="FQ170" i="273"/>
  <c r="FQ32" i="289"/>
  <c r="FR33" i="289"/>
  <c r="FR40" i="278"/>
  <c r="FR41" i="278"/>
  <c r="FR42" i="278"/>
  <c r="FR75" i="278"/>
  <c r="FR70" i="278"/>
  <c r="FR71" i="278"/>
  <c r="FR72" i="278"/>
  <c r="FR76" i="278"/>
  <c r="FR77" i="278"/>
  <c r="FR78" i="278"/>
  <c r="FR33" i="265"/>
  <c r="AY33" i="277"/>
  <c r="FO9" i="265"/>
  <c r="FO43" i="278"/>
  <c r="FO10" i="265"/>
  <c r="FO11" i="265"/>
  <c r="FO42" i="282"/>
  <c r="FO20" i="282"/>
  <c r="FN28" i="282"/>
  <c r="FM28" i="282"/>
  <c r="FL28" i="282"/>
  <c r="FK28" i="282"/>
  <c r="FK32" i="282"/>
  <c r="FK33" i="282"/>
  <c r="FL30" i="282"/>
  <c r="FL20" i="282"/>
  <c r="FL19" i="282"/>
  <c r="FL21" i="282"/>
  <c r="FL32" i="282"/>
  <c r="FL33" i="282"/>
  <c r="FM30" i="282"/>
  <c r="FM20" i="282"/>
  <c r="FM19" i="282"/>
  <c r="FM21" i="282"/>
  <c r="FM32" i="282"/>
  <c r="FM33" i="282"/>
  <c r="FN30" i="282"/>
  <c r="FN20" i="282"/>
  <c r="FN19" i="282"/>
  <c r="FN21" i="282"/>
  <c r="FN32" i="282"/>
  <c r="FN33" i="282"/>
  <c r="FO30" i="282"/>
  <c r="FO19" i="282"/>
  <c r="FO21" i="282"/>
  <c r="FO43" i="282"/>
  <c r="FO37" i="265"/>
  <c r="FP37" i="265"/>
  <c r="FQ37" i="265"/>
  <c r="FR37" i="265"/>
  <c r="AY37" i="277"/>
  <c r="FO38" i="265"/>
  <c r="FP38" i="265"/>
  <c r="FQ38" i="265"/>
  <c r="FR38" i="265"/>
  <c r="AY38" i="277"/>
  <c r="FO39" i="265"/>
  <c r="FP39" i="265"/>
  <c r="FQ39" i="265"/>
  <c r="FR39" i="265"/>
  <c r="AY39" i="277"/>
  <c r="FO40" i="265"/>
  <c r="FP40" i="265"/>
  <c r="FQ40" i="265"/>
  <c r="FR40" i="265"/>
  <c r="AY40" i="277"/>
  <c r="FO41" i="265"/>
  <c r="FP41" i="265"/>
  <c r="FQ41" i="265"/>
  <c r="FR41" i="265"/>
  <c r="AY41" i="277"/>
  <c r="FO42" i="265"/>
  <c r="FP42" i="265"/>
  <c r="FQ42" i="265"/>
  <c r="FR42" i="265"/>
  <c r="AY42" i="277"/>
  <c r="FO43" i="265"/>
  <c r="FP43" i="265"/>
  <c r="FQ43" i="265"/>
  <c r="FR43" i="265"/>
  <c r="AY43" i="277"/>
  <c r="AZ4" i="277"/>
  <c r="AZ31" i="277"/>
  <c r="FR105" i="278"/>
  <c r="FQ105" i="278"/>
  <c r="FP105" i="278"/>
  <c r="FO105" i="278"/>
  <c r="FR81" i="278"/>
  <c r="FR84" i="278"/>
  <c r="FR85" i="278"/>
  <c r="FR86" i="278"/>
  <c r="FS83" i="278"/>
  <c r="FS74" i="278"/>
  <c r="FR169" i="273"/>
  <c r="FR170" i="273"/>
  <c r="FR32" i="289"/>
  <c r="FR22" i="289"/>
  <c r="FQ22" i="289"/>
  <c r="FP22" i="289"/>
  <c r="FO22" i="289"/>
  <c r="FO23" i="289"/>
  <c r="FO24" i="289"/>
  <c r="FP23" i="289"/>
  <c r="FP24" i="289"/>
  <c r="FQ23" i="289"/>
  <c r="FQ24" i="289"/>
  <c r="FR23" i="289"/>
  <c r="FR24" i="289"/>
  <c r="FR31" i="289"/>
  <c r="FS33" i="289"/>
  <c r="FS40" i="278"/>
  <c r="FS41" i="278"/>
  <c r="FS42" i="278"/>
  <c r="FS75" i="278"/>
  <c r="FS70" i="278"/>
  <c r="FS71" i="278"/>
  <c r="FS72" i="278"/>
  <c r="FS76" i="278"/>
  <c r="FS77" i="278"/>
  <c r="FS78" i="278"/>
  <c r="FS33" i="265"/>
  <c r="FS81" i="278"/>
  <c r="FS84" i="278"/>
  <c r="FS85" i="278"/>
  <c r="FS86" i="278"/>
  <c r="FT83" i="278"/>
  <c r="FT74" i="278"/>
  <c r="FS169" i="273"/>
  <c r="FS170" i="273"/>
  <c r="FS32" i="289"/>
  <c r="FT33" i="289"/>
  <c r="FT40" i="278"/>
  <c r="FT41" i="278"/>
  <c r="FT42" i="278"/>
  <c r="FT75" i="278"/>
  <c r="FT70" i="278"/>
  <c r="FT71" i="278"/>
  <c r="FT72" i="278"/>
  <c r="FT76" i="278"/>
  <c r="FT77" i="278"/>
  <c r="FT78" i="278"/>
  <c r="FT33" i="265"/>
  <c r="FT81" i="278"/>
  <c r="FT84" i="278"/>
  <c r="FT85" i="278"/>
  <c r="FT86" i="278"/>
  <c r="FU83" i="278"/>
  <c r="FU74" i="278"/>
  <c r="FT169" i="273"/>
  <c r="FT170" i="273"/>
  <c r="FT32" i="289"/>
  <c r="FU33" i="289"/>
  <c r="FU40" i="278"/>
  <c r="FU41" i="278"/>
  <c r="FU42" i="278"/>
  <c r="FU75" i="278"/>
  <c r="FU70" i="278"/>
  <c r="FU71" i="278"/>
  <c r="FU72" i="278"/>
  <c r="FU76" i="278"/>
  <c r="FU77" i="278"/>
  <c r="FU78" i="278"/>
  <c r="FU33" i="265"/>
  <c r="FU81" i="278"/>
  <c r="FU84" i="278"/>
  <c r="FU85" i="278"/>
  <c r="FU86" i="278"/>
  <c r="FV83" i="278"/>
  <c r="FV74" i="278"/>
  <c r="FU169" i="273"/>
  <c r="FU170" i="273"/>
  <c r="FU32" i="289"/>
  <c r="FV33" i="289"/>
  <c r="FV40" i="278"/>
  <c r="FV41" i="278"/>
  <c r="FV42" i="278"/>
  <c r="FV75" i="278"/>
  <c r="FV70" i="278"/>
  <c r="FV71" i="278"/>
  <c r="FV72" i="278"/>
  <c r="FV76" i="278"/>
  <c r="FV77" i="278"/>
  <c r="FV78" i="278"/>
  <c r="FV33" i="265"/>
  <c r="AZ33" i="277"/>
  <c r="FS9" i="265"/>
  <c r="FS43" i="278"/>
  <c r="FS10" i="265"/>
  <c r="FS11" i="265"/>
  <c r="FS42" i="282"/>
  <c r="FS20" i="282"/>
  <c r="FR28" i="282"/>
  <c r="FQ28" i="282"/>
  <c r="FP28" i="282"/>
  <c r="FO28" i="282"/>
  <c r="FO32" i="282"/>
  <c r="FO33" i="282"/>
  <c r="FP30" i="282"/>
  <c r="FP20" i="282"/>
  <c r="FP19" i="282"/>
  <c r="FP21" i="282"/>
  <c r="FP32" i="282"/>
  <c r="FP33" i="282"/>
  <c r="FQ30" i="282"/>
  <c r="FQ20" i="282"/>
  <c r="FQ19" i="282"/>
  <c r="FQ21" i="282"/>
  <c r="FQ32" i="282"/>
  <c r="FQ33" i="282"/>
  <c r="FR30" i="282"/>
  <c r="FR20" i="282"/>
  <c r="FR19" i="282"/>
  <c r="FR21" i="282"/>
  <c r="FR32" i="282"/>
  <c r="FR33" i="282"/>
  <c r="FS30" i="282"/>
  <c r="FS19" i="282"/>
  <c r="FS21" i="282"/>
  <c r="FS43" i="282"/>
  <c r="FS37" i="265"/>
  <c r="FT37" i="265"/>
  <c r="FU37" i="265"/>
  <c r="FV37" i="265"/>
  <c r="AZ37" i="277"/>
  <c r="FS38" i="265"/>
  <c r="FT38" i="265"/>
  <c r="FU38" i="265"/>
  <c r="FV38" i="265"/>
  <c r="AZ38" i="277"/>
  <c r="FS39" i="265"/>
  <c r="FT39" i="265"/>
  <c r="FU39" i="265"/>
  <c r="FV39" i="265"/>
  <c r="AZ39" i="277"/>
  <c r="FS40" i="265"/>
  <c r="FT40" i="265"/>
  <c r="FU40" i="265"/>
  <c r="FV40" i="265"/>
  <c r="AZ40" i="277"/>
  <c r="FS41" i="265"/>
  <c r="FT41" i="265"/>
  <c r="FU41" i="265"/>
  <c r="FV41" i="265"/>
  <c r="AZ41" i="277"/>
  <c r="FS42" i="265"/>
  <c r="FT42" i="265"/>
  <c r="FU42" i="265"/>
  <c r="FV42" i="265"/>
  <c r="AZ42" i="277"/>
  <c r="FS43" i="265"/>
  <c r="FT43" i="265"/>
  <c r="FU43" i="265"/>
  <c r="FV43" i="265"/>
  <c r="AZ43" i="277"/>
  <c r="BA4" i="277"/>
  <c r="BA31" i="277"/>
  <c r="FV105" i="278"/>
  <c r="FU105" i="278"/>
  <c r="FT105" i="278"/>
  <c r="FS105" i="278"/>
  <c r="FV81" i="278"/>
  <c r="FV84" i="278"/>
  <c r="FV85" i="278"/>
  <c r="FV86" i="278"/>
  <c r="FW83" i="278"/>
  <c r="FW74" i="278"/>
  <c r="FV169" i="273"/>
  <c r="FV170" i="273"/>
  <c r="FV32" i="289"/>
  <c r="FV22" i="289"/>
  <c r="FU22" i="289"/>
  <c r="FT22" i="289"/>
  <c r="FS22" i="289"/>
  <c r="FS23" i="289"/>
  <c r="FS24" i="289"/>
  <c r="FT23" i="289"/>
  <c r="FT24" i="289"/>
  <c r="FU23" i="289"/>
  <c r="FU24" i="289"/>
  <c r="FV23" i="289"/>
  <c r="FV24" i="289"/>
  <c r="FV31" i="289"/>
  <c r="FW33" i="289"/>
  <c r="FW40" i="278"/>
  <c r="FW41" i="278"/>
  <c r="FW42" i="278"/>
  <c r="FW75" i="278"/>
  <c r="FW70" i="278"/>
  <c r="FW71" i="278"/>
  <c r="FW72" i="278"/>
  <c r="FW76" i="278"/>
  <c r="FW77" i="278"/>
  <c r="FW78" i="278"/>
  <c r="FW33" i="265"/>
  <c r="FW81" i="278"/>
  <c r="FW84" i="278"/>
  <c r="FW85" i="278"/>
  <c r="FW86" i="278"/>
  <c r="FX83" i="278"/>
  <c r="FX74" i="278"/>
  <c r="FW169" i="273"/>
  <c r="FW170" i="273"/>
  <c r="FW32" i="289"/>
  <c r="FX33" i="289"/>
  <c r="FX40" i="278"/>
  <c r="FX41" i="278"/>
  <c r="FX42" i="278"/>
  <c r="FX75" i="278"/>
  <c r="FX70" i="278"/>
  <c r="FX71" i="278"/>
  <c r="FX72" i="278"/>
  <c r="FX76" i="278"/>
  <c r="FX77" i="278"/>
  <c r="FX78" i="278"/>
  <c r="FX33" i="265"/>
  <c r="FX81" i="278"/>
  <c r="FX84" i="278"/>
  <c r="FX85" i="278"/>
  <c r="FX86" i="278"/>
  <c r="FY83" i="278"/>
  <c r="FY74" i="278"/>
  <c r="FX169" i="273"/>
  <c r="FX170" i="273"/>
  <c r="FX32" i="289"/>
  <c r="FY33" i="289"/>
  <c r="FY40" i="278"/>
  <c r="FY41" i="278"/>
  <c r="FY42" i="278"/>
  <c r="FY75" i="278"/>
  <c r="FY70" i="278"/>
  <c r="FY71" i="278"/>
  <c r="FY72" i="278"/>
  <c r="FY76" i="278"/>
  <c r="FY77" i="278"/>
  <c r="FY78" i="278"/>
  <c r="FY33" i="265"/>
  <c r="FY81" i="278"/>
  <c r="FY84" i="278"/>
  <c r="FY85" i="278"/>
  <c r="FY86" i="278"/>
  <c r="FZ83" i="278"/>
  <c r="FZ74" i="278"/>
  <c r="FY169" i="273"/>
  <c r="FY170" i="273"/>
  <c r="FY32" i="289"/>
  <c r="FZ33" i="289"/>
  <c r="FZ40" i="278"/>
  <c r="FZ41" i="278"/>
  <c r="FZ42" i="278"/>
  <c r="FZ75" i="278"/>
  <c r="FZ70" i="278"/>
  <c r="FZ71" i="278"/>
  <c r="FZ72" i="278"/>
  <c r="FZ76" i="278"/>
  <c r="FZ77" i="278"/>
  <c r="FZ78" i="278"/>
  <c r="FZ33" i="265"/>
  <c r="BA33" i="277"/>
  <c r="FW9" i="265"/>
  <c r="FW43" i="278"/>
  <c r="FW10" i="265"/>
  <c r="FW11" i="265"/>
  <c r="FW42" i="282"/>
  <c r="FW20" i="282"/>
  <c r="FV28" i="282"/>
  <c r="FU28" i="282"/>
  <c r="FT28" i="282"/>
  <c r="FS28" i="282"/>
  <c r="FS32" i="282"/>
  <c r="FS33" i="282"/>
  <c r="FT30" i="282"/>
  <c r="FT20" i="282"/>
  <c r="FT19" i="282"/>
  <c r="FT21" i="282"/>
  <c r="FT32" i="282"/>
  <c r="FT33" i="282"/>
  <c r="FU30" i="282"/>
  <c r="FU20" i="282"/>
  <c r="FU19" i="282"/>
  <c r="FU21" i="282"/>
  <c r="FU32" i="282"/>
  <c r="FU33" i="282"/>
  <c r="FV30" i="282"/>
  <c r="FV20" i="282"/>
  <c r="FV19" i="282"/>
  <c r="FV21" i="282"/>
  <c r="FV32" i="282"/>
  <c r="FV33" i="282"/>
  <c r="FW30" i="282"/>
  <c r="FW19" i="282"/>
  <c r="FW21" i="282"/>
  <c r="FW43" i="282"/>
  <c r="FW37" i="265"/>
  <c r="FX37" i="265"/>
  <c r="FY37" i="265"/>
  <c r="FZ37" i="265"/>
  <c r="BA37" i="277"/>
  <c r="FW38" i="265"/>
  <c r="FX38" i="265"/>
  <c r="FY38" i="265"/>
  <c r="FZ38" i="265"/>
  <c r="BA38" i="277"/>
  <c r="FW39" i="265"/>
  <c r="FX39" i="265"/>
  <c r="FY39" i="265"/>
  <c r="FZ39" i="265"/>
  <c r="BA39" i="277"/>
  <c r="FW40" i="265"/>
  <c r="FX40" i="265"/>
  <c r="FY40" i="265"/>
  <c r="FZ40" i="265"/>
  <c r="BA40" i="277"/>
  <c r="FW41" i="265"/>
  <c r="FX41" i="265"/>
  <c r="FY41" i="265"/>
  <c r="FZ41" i="265"/>
  <c r="BA41" i="277"/>
  <c r="FW42" i="265"/>
  <c r="FX42" i="265"/>
  <c r="FY42" i="265"/>
  <c r="FZ42" i="265"/>
  <c r="BA42" i="277"/>
  <c r="FW43" i="265"/>
  <c r="FX43" i="265"/>
  <c r="FY43" i="265"/>
  <c r="FZ43" i="265"/>
  <c r="BA43" i="277"/>
  <c r="BB4" i="277"/>
  <c r="BB31" i="277"/>
  <c r="FZ105" i="278"/>
  <c r="FY105" i="278"/>
  <c r="FX105" i="278"/>
  <c r="FW105" i="278"/>
  <c r="FZ81" i="278"/>
  <c r="FZ84" i="278"/>
  <c r="FZ85" i="278"/>
  <c r="FZ86" i="278"/>
  <c r="GA83" i="278"/>
  <c r="GA74" i="278"/>
  <c r="FZ169" i="273"/>
  <c r="FZ170" i="273"/>
  <c r="FZ32" i="289"/>
  <c r="FZ22" i="289"/>
  <c r="FY22" i="289"/>
  <c r="FX22" i="289"/>
  <c r="FW22" i="289"/>
  <c r="FW23" i="289"/>
  <c r="FW24" i="289"/>
  <c r="FX23" i="289"/>
  <c r="FX24" i="289"/>
  <c r="FY23" i="289"/>
  <c r="FY24" i="289"/>
  <c r="FZ23" i="289"/>
  <c r="FZ24" i="289"/>
  <c r="FZ31" i="289"/>
  <c r="GA33" i="289"/>
  <c r="GA40" i="278"/>
  <c r="GA41" i="278"/>
  <c r="GA42" i="278"/>
  <c r="GA75" i="278"/>
  <c r="GA70" i="278"/>
  <c r="GA71" i="278"/>
  <c r="GA72" i="278"/>
  <c r="GA76" i="278"/>
  <c r="GA77" i="278"/>
  <c r="GA78" i="278"/>
  <c r="GA33" i="265"/>
  <c r="GA81" i="278"/>
  <c r="GA84" i="278"/>
  <c r="GA85" i="278"/>
  <c r="GA86" i="278"/>
  <c r="GB83" i="278"/>
  <c r="GB74" i="278"/>
  <c r="GA169" i="273"/>
  <c r="GA170" i="273"/>
  <c r="GA32" i="289"/>
  <c r="GB33" i="289"/>
  <c r="GB40" i="278"/>
  <c r="GB41" i="278"/>
  <c r="GB42" i="278"/>
  <c r="GB75" i="278"/>
  <c r="GB70" i="278"/>
  <c r="GB71" i="278"/>
  <c r="GB72" i="278"/>
  <c r="GB76" i="278"/>
  <c r="GB77" i="278"/>
  <c r="GB78" i="278"/>
  <c r="GB33" i="265"/>
  <c r="GB81" i="278"/>
  <c r="GB84" i="278"/>
  <c r="GB85" i="278"/>
  <c r="GB86" i="278"/>
  <c r="GC83" i="278"/>
  <c r="GC74" i="278"/>
  <c r="GB169" i="273"/>
  <c r="GB170" i="273"/>
  <c r="GB32" i="289"/>
  <c r="GC33" i="289"/>
  <c r="GC40" i="278"/>
  <c r="GC41" i="278"/>
  <c r="GC42" i="278"/>
  <c r="GC75" i="278"/>
  <c r="GC70" i="278"/>
  <c r="GC71" i="278"/>
  <c r="GC72" i="278"/>
  <c r="GC76" i="278"/>
  <c r="GC77" i="278"/>
  <c r="GC78" i="278"/>
  <c r="GC33" i="265"/>
  <c r="GC81" i="278"/>
  <c r="GC84" i="278"/>
  <c r="GC85" i="278"/>
  <c r="GC86" i="278"/>
  <c r="GD83" i="278"/>
  <c r="GD74" i="278"/>
  <c r="GC169" i="273"/>
  <c r="GC170" i="273"/>
  <c r="GC32" i="289"/>
  <c r="GD33" i="289"/>
  <c r="GD40" i="278"/>
  <c r="GD41" i="278"/>
  <c r="GD42" i="278"/>
  <c r="GD75" i="278"/>
  <c r="GD70" i="278"/>
  <c r="GD71" i="278"/>
  <c r="GD72" i="278"/>
  <c r="GD76" i="278"/>
  <c r="GD77" i="278"/>
  <c r="GD78" i="278"/>
  <c r="GD33" i="265"/>
  <c r="BB33" i="277"/>
  <c r="GA9" i="265"/>
  <c r="GA43" i="278"/>
  <c r="GA10" i="265"/>
  <c r="GA11" i="265"/>
  <c r="GA42" i="282"/>
  <c r="GA20" i="282"/>
  <c r="FZ28" i="282"/>
  <c r="FY28" i="282"/>
  <c r="FX28" i="282"/>
  <c r="FW28" i="282"/>
  <c r="FW32" i="282"/>
  <c r="FW33" i="282"/>
  <c r="FX30" i="282"/>
  <c r="FX20" i="282"/>
  <c r="FX19" i="282"/>
  <c r="FX21" i="282"/>
  <c r="FX32" i="282"/>
  <c r="FX33" i="282"/>
  <c r="FY30" i="282"/>
  <c r="FY20" i="282"/>
  <c r="FY19" i="282"/>
  <c r="FY21" i="282"/>
  <c r="FY32" i="282"/>
  <c r="FY33" i="282"/>
  <c r="FZ30" i="282"/>
  <c r="FZ20" i="282"/>
  <c r="FZ19" i="282"/>
  <c r="FZ21" i="282"/>
  <c r="FZ32" i="282"/>
  <c r="FZ33" i="282"/>
  <c r="GA30" i="282"/>
  <c r="GA19" i="282"/>
  <c r="GA21" i="282"/>
  <c r="GA43" i="282"/>
  <c r="GA37" i="265"/>
  <c r="GB37" i="265"/>
  <c r="GC37" i="265"/>
  <c r="GD37" i="265"/>
  <c r="BB37" i="277"/>
  <c r="GA38" i="265"/>
  <c r="GB38" i="265"/>
  <c r="GC38" i="265"/>
  <c r="GD38" i="265"/>
  <c r="BB38" i="277"/>
  <c r="GA39" i="265"/>
  <c r="GB39" i="265"/>
  <c r="GC39" i="265"/>
  <c r="GD39" i="265"/>
  <c r="BB39" i="277"/>
  <c r="GA40" i="265"/>
  <c r="GB40" i="265"/>
  <c r="GC40" i="265"/>
  <c r="GD40" i="265"/>
  <c r="BB40" i="277"/>
  <c r="GA41" i="265"/>
  <c r="GB41" i="265"/>
  <c r="GC41" i="265"/>
  <c r="GD41" i="265"/>
  <c r="BB41" i="277"/>
  <c r="GA42" i="265"/>
  <c r="GB42" i="265"/>
  <c r="GC42" i="265"/>
  <c r="GD42" i="265"/>
  <c r="BB42" i="277"/>
  <c r="GA43" i="265"/>
  <c r="GB43" i="265"/>
  <c r="GC43" i="265"/>
  <c r="GD43" i="265"/>
  <c r="BB43" i="277"/>
  <c r="G49" i="277"/>
  <c r="F49" i="277"/>
  <c r="E49" i="277"/>
  <c r="G48" i="277"/>
  <c r="F48" i="277"/>
  <c r="E48" i="277"/>
  <c r="J18" i="277"/>
  <c r="G18" i="277"/>
  <c r="F18" i="277"/>
  <c r="E18" i="277"/>
  <c r="I53" i="291"/>
  <c r="I51" i="291"/>
  <c r="I52" i="291"/>
  <c r="I50" i="291"/>
  <c r="H85" i="265"/>
  <c r="I85" i="265"/>
  <c r="I18" i="265"/>
  <c r="J17" i="286"/>
  <c r="J9" i="286"/>
  <c r="J10" i="286"/>
  <c r="J11" i="286"/>
  <c r="J12" i="286"/>
  <c r="J60" i="265"/>
  <c r="L9" i="265"/>
  <c r="L43" i="278"/>
  <c r="L10" i="265"/>
  <c r="L11" i="265"/>
  <c r="L42" i="282"/>
  <c r="L43" i="282"/>
  <c r="L81" i="306"/>
  <c r="J15" i="286"/>
  <c r="J18" i="286"/>
  <c r="J19" i="286"/>
  <c r="K17" i="286"/>
  <c r="K9" i="286"/>
  <c r="K10" i="286"/>
  <c r="K11" i="286"/>
  <c r="K12" i="286"/>
  <c r="K60" i="265"/>
  <c r="K12" i="285"/>
  <c r="K13" i="285"/>
  <c r="K14" i="285"/>
  <c r="K13" i="265"/>
  <c r="K31" i="285"/>
  <c r="K32" i="285"/>
  <c r="K14" i="265"/>
  <c r="K15" i="265"/>
  <c r="M9" i="265"/>
  <c r="M43" i="278"/>
  <c r="M10" i="265"/>
  <c r="M11" i="265"/>
  <c r="M42" i="282"/>
  <c r="M43" i="282"/>
  <c r="M81" i="306"/>
  <c r="K15" i="286"/>
  <c r="K18" i="286"/>
  <c r="K19" i="286"/>
  <c r="L17" i="286"/>
  <c r="L9" i="286"/>
  <c r="L10" i="286"/>
  <c r="L11" i="286"/>
  <c r="L12" i="286"/>
  <c r="L60" i="265"/>
  <c r="L12" i="285"/>
  <c r="L13" i="285"/>
  <c r="L14" i="285"/>
  <c r="L13" i="265"/>
  <c r="L31" i="285"/>
  <c r="L32" i="285"/>
  <c r="L14" i="265"/>
  <c r="L15" i="265"/>
  <c r="N9" i="265"/>
  <c r="N43" i="278"/>
  <c r="N10" i="265"/>
  <c r="N11" i="265"/>
  <c r="N42" i="282"/>
  <c r="N43" i="282"/>
  <c r="N81" i="306"/>
  <c r="L15" i="286"/>
  <c r="L18" i="286"/>
  <c r="L19" i="286"/>
  <c r="M17" i="286"/>
  <c r="M9" i="286"/>
  <c r="M10" i="286"/>
  <c r="M11" i="286"/>
  <c r="M12" i="286"/>
  <c r="M60" i="265"/>
  <c r="M12" i="285"/>
  <c r="M13" i="285"/>
  <c r="M14" i="285"/>
  <c r="M13" i="265"/>
  <c r="M31" i="285"/>
  <c r="M32" i="285"/>
  <c r="M14" i="265"/>
  <c r="M15" i="265"/>
  <c r="M15" i="286"/>
  <c r="M18" i="286"/>
  <c r="M19" i="286"/>
  <c r="N17" i="286"/>
  <c r="N9" i="286"/>
  <c r="N10" i="286"/>
  <c r="N11" i="286"/>
  <c r="N12" i="286"/>
  <c r="N60" i="265"/>
  <c r="N12" i="285"/>
  <c r="N13" i="285"/>
  <c r="N14" i="285"/>
  <c r="N13" i="265"/>
  <c r="N31" i="285"/>
  <c r="N32" i="285"/>
  <c r="N14" i="265"/>
  <c r="N15" i="265"/>
  <c r="P9" i="265"/>
  <c r="P43" i="278"/>
  <c r="P10" i="265"/>
  <c r="P11" i="265"/>
  <c r="P42" i="282"/>
  <c r="P43" i="282"/>
  <c r="P81" i="306"/>
  <c r="N15" i="286"/>
  <c r="N18" i="286"/>
  <c r="N19" i="286"/>
  <c r="O17" i="286"/>
  <c r="O9" i="286"/>
  <c r="O10" i="286"/>
  <c r="O11" i="286"/>
  <c r="O12" i="286"/>
  <c r="O60" i="265"/>
  <c r="O12" i="285"/>
  <c r="O13" i="285"/>
  <c r="O14" i="285"/>
  <c r="O13" i="265"/>
  <c r="O31" i="285"/>
  <c r="O32" i="285"/>
  <c r="O14" i="265"/>
  <c r="O15" i="265"/>
  <c r="Q81" i="306"/>
  <c r="O15" i="286"/>
  <c r="O18" i="286"/>
  <c r="O19" i="286"/>
  <c r="P17" i="286"/>
  <c r="P9" i="286"/>
  <c r="P10" i="286"/>
  <c r="P11" i="286"/>
  <c r="P12" i="286"/>
  <c r="P60" i="265"/>
  <c r="P12" i="285"/>
  <c r="P13" i="285"/>
  <c r="P14" i="285"/>
  <c r="P13" i="265"/>
  <c r="P31" i="285"/>
  <c r="P32" i="285"/>
  <c r="P14" i="265"/>
  <c r="P15" i="265"/>
  <c r="R81" i="306"/>
  <c r="R76" i="314"/>
  <c r="S37" i="314"/>
  <c r="S72" i="282"/>
  <c r="T81" i="306"/>
  <c r="R15" i="286"/>
  <c r="F41" i="307"/>
  <c r="F14" i="286"/>
  <c r="R19" i="286"/>
  <c r="S17" i="286"/>
  <c r="S9" i="286"/>
  <c r="S10" i="286"/>
  <c r="S11" i="286"/>
  <c r="S12" i="286"/>
  <c r="S60" i="265"/>
  <c r="S36" i="286"/>
  <c r="S76" i="314"/>
  <c r="U9" i="265"/>
  <c r="U43" i="278"/>
  <c r="U10" i="265"/>
  <c r="U11" i="265"/>
  <c r="U42" i="282"/>
  <c r="U43" i="282"/>
  <c r="T72" i="282"/>
  <c r="U81" i="306"/>
  <c r="S15" i="286"/>
  <c r="S18" i="286"/>
  <c r="S19" i="286"/>
  <c r="T17" i="286"/>
  <c r="T9" i="286"/>
  <c r="T10" i="286"/>
  <c r="T11" i="286"/>
  <c r="T12" i="286"/>
  <c r="T60" i="265"/>
  <c r="T124" i="273"/>
  <c r="S121" i="273"/>
  <c r="S122" i="273"/>
  <c r="S125" i="273"/>
  <c r="T126" i="273"/>
  <c r="T12" i="285"/>
  <c r="T13" i="285"/>
  <c r="T14" i="285"/>
  <c r="T13" i="265"/>
  <c r="T31" i="285"/>
  <c r="T32" i="285"/>
  <c r="T14" i="265"/>
  <c r="T15" i="265"/>
  <c r="T36" i="286"/>
  <c r="T76" i="314"/>
  <c r="V9" i="265"/>
  <c r="V43" i="278"/>
  <c r="V10" i="265"/>
  <c r="V11" i="265"/>
  <c r="V42" i="282"/>
  <c r="V43" i="282"/>
  <c r="U72" i="282"/>
  <c r="V81" i="306"/>
  <c r="T15" i="286"/>
  <c r="T18" i="286"/>
  <c r="T19" i="286"/>
  <c r="U17" i="286"/>
  <c r="U9" i="286"/>
  <c r="U10" i="286"/>
  <c r="U11" i="286"/>
  <c r="U12" i="286"/>
  <c r="U60" i="265"/>
  <c r="U124" i="273"/>
  <c r="T121" i="273"/>
  <c r="T122" i="273"/>
  <c r="T125" i="273"/>
  <c r="U126" i="273"/>
  <c r="U12" i="285"/>
  <c r="U13" i="285"/>
  <c r="U14" i="285"/>
  <c r="U13" i="265"/>
  <c r="U31" i="285"/>
  <c r="U32" i="285"/>
  <c r="U14" i="265"/>
  <c r="U15" i="265"/>
  <c r="U36" i="286"/>
  <c r="U76" i="314"/>
  <c r="V72" i="282"/>
  <c r="U15" i="286"/>
  <c r="U18" i="286"/>
  <c r="U19" i="286"/>
  <c r="V17" i="286"/>
  <c r="V9" i="286"/>
  <c r="V10" i="286"/>
  <c r="V11" i="286"/>
  <c r="V12" i="286"/>
  <c r="V60" i="265"/>
  <c r="V124" i="273"/>
  <c r="U121" i="273"/>
  <c r="U122" i="273"/>
  <c r="U125" i="273"/>
  <c r="V126" i="273"/>
  <c r="V12" i="285"/>
  <c r="V13" i="285"/>
  <c r="V14" i="285"/>
  <c r="V13" i="265"/>
  <c r="V31" i="285"/>
  <c r="V32" i="285"/>
  <c r="V14" i="265"/>
  <c r="V15" i="265"/>
  <c r="V36" i="286"/>
  <c r="V76" i="314"/>
  <c r="X9" i="265"/>
  <c r="X43" i="278"/>
  <c r="X10" i="265"/>
  <c r="X11" i="265"/>
  <c r="X42" i="282"/>
  <c r="X43" i="282"/>
  <c r="W72" i="282"/>
  <c r="X81" i="306"/>
  <c r="V15" i="286"/>
  <c r="V18" i="286"/>
  <c r="V19" i="286"/>
  <c r="W17" i="286"/>
  <c r="W9" i="286"/>
  <c r="W10" i="286"/>
  <c r="W11" i="286"/>
  <c r="W12" i="286"/>
  <c r="W60" i="265"/>
  <c r="W124" i="273"/>
  <c r="V121" i="273"/>
  <c r="V122" i="273"/>
  <c r="V125" i="273"/>
  <c r="W126" i="273"/>
  <c r="W12" i="285"/>
  <c r="W13" i="285"/>
  <c r="W14" i="285"/>
  <c r="W13" i="265"/>
  <c r="W31" i="285"/>
  <c r="W32" i="285"/>
  <c r="W14" i="265"/>
  <c r="W15" i="265"/>
  <c r="W36" i="286"/>
  <c r="W76" i="314"/>
  <c r="Y9" i="265"/>
  <c r="Y43" i="278"/>
  <c r="Y10" i="265"/>
  <c r="Y11" i="265"/>
  <c r="Y42" i="282"/>
  <c r="Y43" i="282"/>
  <c r="X72" i="282"/>
  <c r="Y81" i="306"/>
  <c r="W15" i="286"/>
  <c r="W18" i="286"/>
  <c r="W19" i="286"/>
  <c r="X17" i="286"/>
  <c r="X9" i="286"/>
  <c r="X10" i="286"/>
  <c r="X11" i="286"/>
  <c r="X12" i="286"/>
  <c r="X60" i="265"/>
  <c r="X124" i="273"/>
  <c r="W121" i="273"/>
  <c r="W122" i="273"/>
  <c r="W125" i="273"/>
  <c r="X126" i="273"/>
  <c r="X12" i="285"/>
  <c r="X13" i="285"/>
  <c r="X14" i="285"/>
  <c r="X13" i="265"/>
  <c r="X31" i="285"/>
  <c r="X32" i="285"/>
  <c r="X14" i="265"/>
  <c r="X15" i="265"/>
  <c r="X36" i="286"/>
  <c r="X76" i="314"/>
  <c r="Z9" i="265"/>
  <c r="Z43" i="278"/>
  <c r="Z10" i="265"/>
  <c r="Z11" i="265"/>
  <c r="Z42" i="282"/>
  <c r="Z43" i="282"/>
  <c r="Y72" i="282"/>
  <c r="Z81" i="306"/>
  <c r="Z84" i="306"/>
  <c r="Z85" i="306"/>
  <c r="Z39" i="265"/>
  <c r="X15" i="286"/>
  <c r="X18" i="286"/>
  <c r="X19" i="286"/>
  <c r="Y17" i="286"/>
  <c r="Y9" i="286"/>
  <c r="Y10" i="286"/>
  <c r="Y11" i="286"/>
  <c r="Y12" i="286"/>
  <c r="Y60" i="265"/>
  <c r="Y124" i="273"/>
  <c r="X121" i="273"/>
  <c r="X122" i="273"/>
  <c r="X125" i="273"/>
  <c r="Y126" i="273"/>
  <c r="Y12" i="285"/>
  <c r="Y13" i="285"/>
  <c r="Y14" i="285"/>
  <c r="Y13" i="265"/>
  <c r="Y31" i="285"/>
  <c r="Y32" i="285"/>
  <c r="Y14" i="265"/>
  <c r="Y15" i="265"/>
  <c r="Y36" i="286"/>
  <c r="Y76" i="314"/>
  <c r="Z72" i="282"/>
  <c r="Y15" i="286"/>
  <c r="Y18" i="286"/>
  <c r="Y19" i="286"/>
  <c r="Z17" i="286"/>
  <c r="Z9" i="286"/>
  <c r="Z10" i="286"/>
  <c r="Z11" i="286"/>
  <c r="Z12" i="286"/>
  <c r="Z60" i="265"/>
  <c r="Z124" i="273"/>
  <c r="Y121" i="273"/>
  <c r="Y122" i="273"/>
  <c r="Y125" i="273"/>
  <c r="Z126" i="273"/>
  <c r="Z12" i="285"/>
  <c r="Z13" i="285"/>
  <c r="Z14" i="285"/>
  <c r="Z13" i="265"/>
  <c r="Z31" i="285"/>
  <c r="Z32" i="285"/>
  <c r="Z14" i="265"/>
  <c r="Z15" i="265"/>
  <c r="Z36" i="286"/>
  <c r="Z76" i="314"/>
  <c r="AB9" i="265"/>
  <c r="AB43" i="278"/>
  <c r="AB10" i="265"/>
  <c r="AB11" i="265"/>
  <c r="AB42" i="282"/>
  <c r="AB43" i="282"/>
  <c r="AA72" i="282"/>
  <c r="Z15" i="286"/>
  <c r="Z18" i="286"/>
  <c r="Z19" i="286"/>
  <c r="AA17" i="286"/>
  <c r="AA9" i="286"/>
  <c r="AA10" i="286"/>
  <c r="AA11" i="286"/>
  <c r="AA12" i="286"/>
  <c r="AA60" i="265"/>
  <c r="AA124" i="273"/>
  <c r="Z121" i="273"/>
  <c r="Z122" i="273"/>
  <c r="Z125" i="273"/>
  <c r="AA126" i="273"/>
  <c r="AA12" i="285"/>
  <c r="AA13" i="285"/>
  <c r="AA14" i="285"/>
  <c r="AA13" i="265"/>
  <c r="AA31" i="285"/>
  <c r="AA32" i="285"/>
  <c r="AA14" i="265"/>
  <c r="AA15" i="265"/>
  <c r="AA36" i="286"/>
  <c r="AA76" i="314"/>
  <c r="AC9" i="265"/>
  <c r="AC43" i="278"/>
  <c r="AC10" i="265"/>
  <c r="AC11" i="265"/>
  <c r="AC42" i="282"/>
  <c r="AC43" i="282"/>
  <c r="AB72" i="282"/>
  <c r="AA15" i="286"/>
  <c r="AA18" i="286"/>
  <c r="AA19" i="286"/>
  <c r="AB17" i="286"/>
  <c r="AB9" i="286"/>
  <c r="AB10" i="286"/>
  <c r="AB11" i="286"/>
  <c r="AB12" i="286"/>
  <c r="AB60" i="265"/>
  <c r="AB124" i="273"/>
  <c r="AA121" i="273"/>
  <c r="AA122" i="273"/>
  <c r="AA125" i="273"/>
  <c r="AB126" i="273"/>
  <c r="AB12" i="285"/>
  <c r="AB13" i="285"/>
  <c r="AB14" i="285"/>
  <c r="AB13" i="265"/>
  <c r="AB31" i="285"/>
  <c r="AB32" i="285"/>
  <c r="AB14" i="265"/>
  <c r="AB15" i="265"/>
  <c r="AB36" i="286"/>
  <c r="AB76" i="314"/>
  <c r="AD9" i="265"/>
  <c r="AD43" i="278"/>
  <c r="AD10" i="265"/>
  <c r="AD11" i="265"/>
  <c r="AD42" i="282"/>
  <c r="AD43" i="282"/>
  <c r="AC72" i="282"/>
  <c r="AB15" i="286"/>
  <c r="AB18" i="286"/>
  <c r="AB19" i="286"/>
  <c r="AC17" i="286"/>
  <c r="AC9" i="286"/>
  <c r="AC10" i="286"/>
  <c r="AC11" i="286"/>
  <c r="AC12" i="286"/>
  <c r="AC60" i="265"/>
  <c r="AC124" i="273"/>
  <c r="AB121" i="273"/>
  <c r="AB122" i="273"/>
  <c r="AB125" i="273"/>
  <c r="AC126" i="273"/>
  <c r="AC12" i="285"/>
  <c r="AC13" i="285"/>
  <c r="AC14" i="285"/>
  <c r="AC13" i="265"/>
  <c r="AC31" i="285"/>
  <c r="AC32" i="285"/>
  <c r="AC14" i="265"/>
  <c r="AC15" i="265"/>
  <c r="AC36" i="286"/>
  <c r="AC76" i="314"/>
  <c r="AD72" i="282"/>
  <c r="AC15" i="286"/>
  <c r="AC18" i="286"/>
  <c r="AC19" i="286"/>
  <c r="AD17" i="286"/>
  <c r="AD9" i="286"/>
  <c r="AD10" i="286"/>
  <c r="AD11" i="286"/>
  <c r="AD12" i="286"/>
  <c r="AD60" i="265"/>
  <c r="AD124" i="273"/>
  <c r="AC121" i="273"/>
  <c r="AC122" i="273"/>
  <c r="AC125" i="273"/>
  <c r="AD126" i="273"/>
  <c r="AD12" i="285"/>
  <c r="AD13" i="285"/>
  <c r="AD14" i="285"/>
  <c r="AD13" i="265"/>
  <c r="AD31" i="285"/>
  <c r="AD32" i="285"/>
  <c r="AD14" i="265"/>
  <c r="AD15" i="265"/>
  <c r="AD36" i="286"/>
  <c r="AD76" i="314"/>
  <c r="AF9" i="265"/>
  <c r="AF43" i="278"/>
  <c r="AF10" i="265"/>
  <c r="AF11" i="265"/>
  <c r="AF42" i="282"/>
  <c r="AF43" i="282"/>
  <c r="AE72" i="282"/>
  <c r="AD15" i="286"/>
  <c r="AD18" i="286"/>
  <c r="AD19" i="286"/>
  <c r="AE17" i="286"/>
  <c r="AE9" i="286"/>
  <c r="AE10" i="286"/>
  <c r="AE11" i="286"/>
  <c r="AE12" i="286"/>
  <c r="AE60" i="265"/>
  <c r="AE124" i="273"/>
  <c r="AD121" i="273"/>
  <c r="AD122" i="273"/>
  <c r="AD125" i="273"/>
  <c r="AE126" i="273"/>
  <c r="AE12" i="285"/>
  <c r="AE13" i="285"/>
  <c r="AE14" i="285"/>
  <c r="AE13" i="265"/>
  <c r="AE31" i="285"/>
  <c r="AE32" i="285"/>
  <c r="AE14" i="265"/>
  <c r="AE15" i="265"/>
  <c r="AE36" i="286"/>
  <c r="AE76" i="314"/>
  <c r="AG9" i="265"/>
  <c r="AG43" i="278"/>
  <c r="AG10" i="265"/>
  <c r="AG11" i="265"/>
  <c r="AG42" i="282"/>
  <c r="AG43" i="282"/>
  <c r="AF72" i="282"/>
  <c r="AE15" i="286"/>
  <c r="AE18" i="286"/>
  <c r="AE19" i="286"/>
  <c r="AF17" i="286"/>
  <c r="AF9" i="286"/>
  <c r="AF10" i="286"/>
  <c r="AF11" i="286"/>
  <c r="AF12" i="286"/>
  <c r="AF60" i="265"/>
  <c r="AF124" i="273"/>
  <c r="AE121" i="273"/>
  <c r="AE122" i="273"/>
  <c r="AE125" i="273"/>
  <c r="AF126" i="273"/>
  <c r="AF12" i="285"/>
  <c r="AF13" i="285"/>
  <c r="AF14" i="285"/>
  <c r="AF13" i="265"/>
  <c r="AF31" i="285"/>
  <c r="AF32" i="285"/>
  <c r="AF14" i="265"/>
  <c r="AF15" i="265"/>
  <c r="AF36" i="286"/>
  <c r="AF76" i="314"/>
  <c r="AH9" i="265"/>
  <c r="AH43" i="278"/>
  <c r="AH10" i="265"/>
  <c r="AH11" i="265"/>
  <c r="AH42" i="282"/>
  <c r="AH43" i="282"/>
  <c r="AG72" i="282"/>
  <c r="AF15" i="286"/>
  <c r="AF18" i="286"/>
  <c r="AF19" i="286"/>
  <c r="AG17" i="286"/>
  <c r="AG9" i="286"/>
  <c r="AG10" i="286"/>
  <c r="AG11" i="286"/>
  <c r="AG12" i="286"/>
  <c r="AG60" i="265"/>
  <c r="AG124" i="273"/>
  <c r="AF121" i="273"/>
  <c r="AF122" i="273"/>
  <c r="AF125" i="273"/>
  <c r="AG126" i="273"/>
  <c r="AG12" i="285"/>
  <c r="AG13" i="285"/>
  <c r="AG14" i="285"/>
  <c r="AG13" i="265"/>
  <c r="AG31" i="285"/>
  <c r="AG32" i="285"/>
  <c r="AG14" i="265"/>
  <c r="AG15" i="265"/>
  <c r="AG36" i="286"/>
  <c r="AG76" i="314"/>
  <c r="AH72" i="282"/>
  <c r="AG15" i="286"/>
  <c r="AG18" i="286"/>
  <c r="AG19" i="286"/>
  <c r="AH17" i="286"/>
  <c r="AH9" i="286"/>
  <c r="AH10" i="286"/>
  <c r="AH11" i="286"/>
  <c r="AH12" i="286"/>
  <c r="AH60" i="265"/>
  <c r="AH124" i="273"/>
  <c r="AG121" i="273"/>
  <c r="AG122" i="273"/>
  <c r="AG125" i="273"/>
  <c r="AH126" i="273"/>
  <c r="AH12" i="285"/>
  <c r="AH13" i="285"/>
  <c r="AH14" i="285"/>
  <c r="AH13" i="265"/>
  <c r="AH31" i="285"/>
  <c r="AH32" i="285"/>
  <c r="AH14" i="265"/>
  <c r="AH15" i="265"/>
  <c r="AH36" i="286"/>
  <c r="AH76" i="314"/>
  <c r="AJ9" i="265"/>
  <c r="AJ43" i="278"/>
  <c r="AJ10" i="265"/>
  <c r="AJ11" i="265"/>
  <c r="AJ42" i="282"/>
  <c r="AJ43" i="282"/>
  <c r="AI72" i="282"/>
  <c r="AH15" i="286"/>
  <c r="AH18" i="286"/>
  <c r="AH19" i="286"/>
  <c r="AI17" i="286"/>
  <c r="AI9" i="286"/>
  <c r="AI10" i="286"/>
  <c r="AI11" i="286"/>
  <c r="AI12" i="286"/>
  <c r="AI60" i="265"/>
  <c r="AI124" i="273"/>
  <c r="AH121" i="273"/>
  <c r="AH122" i="273"/>
  <c r="AH125" i="273"/>
  <c r="AI126" i="273"/>
  <c r="AI12" i="285"/>
  <c r="AI13" i="285"/>
  <c r="AI14" i="285"/>
  <c r="AI13" i="265"/>
  <c r="AI31" i="285"/>
  <c r="AI32" i="285"/>
  <c r="AI14" i="265"/>
  <c r="AI15" i="265"/>
  <c r="AI36" i="286"/>
  <c r="AI76" i="314"/>
  <c r="AK9" i="265"/>
  <c r="AK43" i="278"/>
  <c r="AK10" i="265"/>
  <c r="AK11" i="265"/>
  <c r="AK42" i="282"/>
  <c r="AK43" i="282"/>
  <c r="AJ72" i="282"/>
  <c r="AI15" i="286"/>
  <c r="AI18" i="286"/>
  <c r="AI19" i="286"/>
  <c r="AJ17" i="286"/>
  <c r="AJ9" i="286"/>
  <c r="AJ10" i="286"/>
  <c r="AJ11" i="286"/>
  <c r="AJ12" i="286"/>
  <c r="AJ60" i="265"/>
  <c r="AJ124" i="273"/>
  <c r="AI121" i="273"/>
  <c r="AI122" i="273"/>
  <c r="AI125" i="273"/>
  <c r="AJ126" i="273"/>
  <c r="AJ12" i="285"/>
  <c r="AJ13" i="285"/>
  <c r="AJ14" i="285"/>
  <c r="AJ13" i="265"/>
  <c r="AJ31" i="285"/>
  <c r="AJ32" i="285"/>
  <c r="AJ14" i="265"/>
  <c r="AJ15" i="265"/>
  <c r="AJ36" i="286"/>
  <c r="AJ76" i="314"/>
  <c r="AL9" i="265"/>
  <c r="AL43" i="278"/>
  <c r="AL10" i="265"/>
  <c r="AL11" i="265"/>
  <c r="AL42" i="282"/>
  <c r="AL43" i="282"/>
  <c r="AK72" i="282"/>
  <c r="AJ15" i="286"/>
  <c r="AJ18" i="286"/>
  <c r="AJ19" i="286"/>
  <c r="AK17" i="286"/>
  <c r="AK9" i="286"/>
  <c r="AK10" i="286"/>
  <c r="AK11" i="286"/>
  <c r="AK12" i="286"/>
  <c r="AK60" i="265"/>
  <c r="AK124" i="273"/>
  <c r="AJ121" i="273"/>
  <c r="AJ122" i="273"/>
  <c r="AJ125" i="273"/>
  <c r="AK126" i="273"/>
  <c r="AK12" i="285"/>
  <c r="AK13" i="285"/>
  <c r="AK14" i="285"/>
  <c r="AK13" i="265"/>
  <c r="AK31" i="285"/>
  <c r="AK32" i="285"/>
  <c r="AK14" i="265"/>
  <c r="AK15" i="265"/>
  <c r="AK36" i="286"/>
  <c r="AK76" i="314"/>
  <c r="AL72" i="282"/>
  <c r="AK15" i="286"/>
  <c r="AK18" i="286"/>
  <c r="AK19" i="286"/>
  <c r="AL17" i="286"/>
  <c r="AL9" i="286"/>
  <c r="AL10" i="286"/>
  <c r="AL11" i="286"/>
  <c r="AL12" i="286"/>
  <c r="AL60" i="265"/>
  <c r="AL124" i="273"/>
  <c r="AK121" i="273"/>
  <c r="AK122" i="273"/>
  <c r="AK125" i="273"/>
  <c r="AL126" i="273"/>
  <c r="AL12" i="285"/>
  <c r="AL13" i="285"/>
  <c r="AL14" i="285"/>
  <c r="AL13" i="265"/>
  <c r="AL31" i="285"/>
  <c r="AL32" i="285"/>
  <c r="AL14" i="265"/>
  <c r="AL15" i="265"/>
  <c r="AL36" i="286"/>
  <c r="AL76" i="314"/>
  <c r="AN9" i="265"/>
  <c r="AN43" i="278"/>
  <c r="AN10" i="265"/>
  <c r="AN11" i="265"/>
  <c r="AN42" i="282"/>
  <c r="AN43" i="282"/>
  <c r="AM72" i="282"/>
  <c r="AL15" i="286"/>
  <c r="AL18" i="286"/>
  <c r="AL19" i="286"/>
  <c r="AM17" i="286"/>
  <c r="AM9" i="286"/>
  <c r="AM10" i="286"/>
  <c r="AM11" i="286"/>
  <c r="AM12" i="286"/>
  <c r="AM60" i="265"/>
  <c r="AM124" i="273"/>
  <c r="AL121" i="273"/>
  <c r="AL122" i="273"/>
  <c r="AL125" i="273"/>
  <c r="AM126" i="273"/>
  <c r="AM12" i="285"/>
  <c r="AM13" i="285"/>
  <c r="AM14" i="285"/>
  <c r="AM13" i="265"/>
  <c r="AM31" i="285"/>
  <c r="AM32" i="285"/>
  <c r="AM14" i="265"/>
  <c r="AM15" i="265"/>
  <c r="AM36" i="286"/>
  <c r="AM76" i="314"/>
  <c r="AO9" i="265"/>
  <c r="AO43" i="278"/>
  <c r="AO10" i="265"/>
  <c r="AO11" i="265"/>
  <c r="AO42" i="282"/>
  <c r="AO43" i="282"/>
  <c r="AN72" i="282"/>
  <c r="AM15" i="286"/>
  <c r="AM18" i="286"/>
  <c r="AM19" i="286"/>
  <c r="AN17" i="286"/>
  <c r="AN9" i="286"/>
  <c r="AN10" i="286"/>
  <c r="AN11" i="286"/>
  <c r="AN12" i="286"/>
  <c r="AN60" i="265"/>
  <c r="AN124" i="273"/>
  <c r="AM121" i="273"/>
  <c r="AM122" i="273"/>
  <c r="AM125" i="273"/>
  <c r="AN126" i="273"/>
  <c r="AN12" i="285"/>
  <c r="AN13" i="285"/>
  <c r="AN14" i="285"/>
  <c r="AN13" i="265"/>
  <c r="AN31" i="285"/>
  <c r="AN32" i="285"/>
  <c r="AN14" i="265"/>
  <c r="AN15" i="265"/>
  <c r="AN36" i="286"/>
  <c r="AN76" i="314"/>
  <c r="AP9" i="265"/>
  <c r="AP43" i="278"/>
  <c r="AP10" i="265"/>
  <c r="AP11" i="265"/>
  <c r="AP42" i="282"/>
  <c r="AP43" i="282"/>
  <c r="AO72" i="282"/>
  <c r="AN15" i="286"/>
  <c r="AN18" i="286"/>
  <c r="AN19" i="286"/>
  <c r="AO17" i="286"/>
  <c r="AO9" i="286"/>
  <c r="AO10" i="286"/>
  <c r="AO11" i="286"/>
  <c r="AO12" i="286"/>
  <c r="AO60" i="265"/>
  <c r="AO124" i="273"/>
  <c r="AN121" i="273"/>
  <c r="AN122" i="273"/>
  <c r="AN125" i="273"/>
  <c r="AO126" i="273"/>
  <c r="AO12" i="285"/>
  <c r="AO13" i="285"/>
  <c r="AO14" i="285"/>
  <c r="AO13" i="265"/>
  <c r="AO31" i="285"/>
  <c r="AO32" i="285"/>
  <c r="AO14" i="265"/>
  <c r="AO15" i="265"/>
  <c r="AO36" i="286"/>
  <c r="AO76" i="314"/>
  <c r="AP72" i="282"/>
  <c r="AO15" i="286"/>
  <c r="AO18" i="286"/>
  <c r="AO19" i="286"/>
  <c r="AP17" i="286"/>
  <c r="AP9" i="286"/>
  <c r="AP10" i="286"/>
  <c r="AP11" i="286"/>
  <c r="AP12" i="286"/>
  <c r="AP60" i="265"/>
  <c r="AP124" i="273"/>
  <c r="AO121" i="273"/>
  <c r="AO122" i="273"/>
  <c r="AO125" i="273"/>
  <c r="AP126" i="273"/>
  <c r="AP12" i="285"/>
  <c r="AP13" i="285"/>
  <c r="AP14" i="285"/>
  <c r="AP13" i="265"/>
  <c r="AP31" i="285"/>
  <c r="AP32" i="285"/>
  <c r="AP14" i="265"/>
  <c r="AP15" i="265"/>
  <c r="AP36" i="286"/>
  <c r="AP76" i="314"/>
  <c r="AR9" i="265"/>
  <c r="AR43" i="278"/>
  <c r="AR10" i="265"/>
  <c r="AR11" i="265"/>
  <c r="AR42" i="282"/>
  <c r="AR43" i="282"/>
  <c r="AQ72" i="282"/>
  <c r="AP15" i="286"/>
  <c r="AP18" i="286"/>
  <c r="AP19" i="286"/>
  <c r="AQ17" i="286"/>
  <c r="AQ9" i="286"/>
  <c r="AQ10" i="286"/>
  <c r="AQ11" i="286"/>
  <c r="AQ12" i="286"/>
  <c r="AQ60" i="265"/>
  <c r="AQ124" i="273"/>
  <c r="AP121" i="273"/>
  <c r="AP122" i="273"/>
  <c r="AP125" i="273"/>
  <c r="AQ126" i="273"/>
  <c r="AQ12" i="285"/>
  <c r="AQ13" i="285"/>
  <c r="AQ14" i="285"/>
  <c r="AQ13" i="265"/>
  <c r="AQ31" i="285"/>
  <c r="AQ32" i="285"/>
  <c r="AQ14" i="265"/>
  <c r="AQ15" i="265"/>
  <c r="AQ36" i="286"/>
  <c r="AQ76" i="314"/>
  <c r="AS9" i="265"/>
  <c r="AS43" i="278"/>
  <c r="AS10" i="265"/>
  <c r="AS11" i="265"/>
  <c r="AS42" i="282"/>
  <c r="AS43" i="282"/>
  <c r="AR72" i="282"/>
  <c r="AQ15" i="286"/>
  <c r="AQ18" i="286"/>
  <c r="AQ19" i="286"/>
  <c r="AR17" i="286"/>
  <c r="AR9" i="286"/>
  <c r="AR10" i="286"/>
  <c r="AR11" i="286"/>
  <c r="AR12" i="286"/>
  <c r="AR60" i="265"/>
  <c r="AR124" i="273"/>
  <c r="AQ121" i="273"/>
  <c r="AQ122" i="273"/>
  <c r="AQ125" i="273"/>
  <c r="AR126" i="273"/>
  <c r="AR12" i="285"/>
  <c r="AR13" i="285"/>
  <c r="AR14" i="285"/>
  <c r="AR13" i="265"/>
  <c r="AR31" i="285"/>
  <c r="AR32" i="285"/>
  <c r="AR14" i="265"/>
  <c r="AR15" i="265"/>
  <c r="AR36" i="286"/>
  <c r="AR76" i="314"/>
  <c r="AT9" i="265"/>
  <c r="AT43" i="278"/>
  <c r="AT10" i="265"/>
  <c r="AT11" i="265"/>
  <c r="AT42" i="282"/>
  <c r="AT43" i="282"/>
  <c r="AS72" i="282"/>
  <c r="AR15" i="286"/>
  <c r="AR18" i="286"/>
  <c r="AR19" i="286"/>
  <c r="AS17" i="286"/>
  <c r="AS9" i="286"/>
  <c r="AS10" i="286"/>
  <c r="AS11" i="286"/>
  <c r="AS12" i="286"/>
  <c r="AS60" i="265"/>
  <c r="AS124" i="273"/>
  <c r="AR121" i="273"/>
  <c r="AR122" i="273"/>
  <c r="AR125" i="273"/>
  <c r="AS126" i="273"/>
  <c r="AS12" i="285"/>
  <c r="AS13" i="285"/>
  <c r="AS14" i="285"/>
  <c r="AS13" i="265"/>
  <c r="AS31" i="285"/>
  <c r="AS32" i="285"/>
  <c r="AS14" i="265"/>
  <c r="AS15" i="265"/>
  <c r="AS36" i="286"/>
  <c r="AS76" i="314"/>
  <c r="AT72" i="282"/>
  <c r="AS15" i="286"/>
  <c r="AS18" i="286"/>
  <c r="AS19" i="286"/>
  <c r="AT17" i="286"/>
  <c r="AT9" i="286"/>
  <c r="AT10" i="286"/>
  <c r="AT11" i="286"/>
  <c r="AT12" i="286"/>
  <c r="AT60" i="265"/>
  <c r="AT124" i="273"/>
  <c r="AS121" i="273"/>
  <c r="AS122" i="273"/>
  <c r="AS125" i="273"/>
  <c r="AT126" i="273"/>
  <c r="AT12" i="285"/>
  <c r="AT13" i="285"/>
  <c r="AT14" i="285"/>
  <c r="AT13" i="265"/>
  <c r="AT31" i="285"/>
  <c r="AT32" i="285"/>
  <c r="AT14" i="265"/>
  <c r="AT15" i="265"/>
  <c r="AT36" i="286"/>
  <c r="AT76" i="314"/>
  <c r="AV9" i="265"/>
  <c r="AV43" i="278"/>
  <c r="AV10" i="265"/>
  <c r="AV11" i="265"/>
  <c r="AV42" i="282"/>
  <c r="AV43" i="282"/>
  <c r="AU72" i="282"/>
  <c r="AT15" i="286"/>
  <c r="AT18" i="286"/>
  <c r="AT19" i="286"/>
  <c r="AU17" i="286"/>
  <c r="AU9" i="286"/>
  <c r="AU10" i="286"/>
  <c r="AU11" i="286"/>
  <c r="AU12" i="286"/>
  <c r="AU60" i="265"/>
  <c r="AU124" i="273"/>
  <c r="AT121" i="273"/>
  <c r="AT122" i="273"/>
  <c r="AT125" i="273"/>
  <c r="AU126" i="273"/>
  <c r="AU12" i="285"/>
  <c r="AU13" i="285"/>
  <c r="AU14" i="285"/>
  <c r="AU13" i="265"/>
  <c r="AU31" i="285"/>
  <c r="AU32" i="285"/>
  <c r="AU14" i="265"/>
  <c r="AU15" i="265"/>
  <c r="AU36" i="286"/>
  <c r="AU76" i="314"/>
  <c r="AW9" i="265"/>
  <c r="AW43" i="278"/>
  <c r="AW10" i="265"/>
  <c r="AW11" i="265"/>
  <c r="AW42" i="282"/>
  <c r="AW43" i="282"/>
  <c r="AV72" i="282"/>
  <c r="AU15" i="286"/>
  <c r="AU18" i="286"/>
  <c r="AU19" i="286"/>
  <c r="AV17" i="286"/>
  <c r="AV9" i="286"/>
  <c r="AV10" i="286"/>
  <c r="AV11" i="286"/>
  <c r="AV12" i="286"/>
  <c r="AV60" i="265"/>
  <c r="AV124" i="273"/>
  <c r="AU121" i="273"/>
  <c r="AU122" i="273"/>
  <c r="AU125" i="273"/>
  <c r="AV126" i="273"/>
  <c r="AV12" i="285"/>
  <c r="AV13" i="285"/>
  <c r="AV14" i="285"/>
  <c r="AV13" i="265"/>
  <c r="AV31" i="285"/>
  <c r="AV32" i="285"/>
  <c r="AV14" i="265"/>
  <c r="AV15" i="265"/>
  <c r="AV36" i="286"/>
  <c r="AV76" i="314"/>
  <c r="AX9" i="265"/>
  <c r="AX43" i="278"/>
  <c r="AX10" i="265"/>
  <c r="AX11" i="265"/>
  <c r="AX42" i="282"/>
  <c r="AX43" i="282"/>
  <c r="AW72" i="282"/>
  <c r="AV15" i="286"/>
  <c r="AV18" i="286"/>
  <c r="AV19" i="286"/>
  <c r="AW17" i="286"/>
  <c r="AW9" i="286"/>
  <c r="AW10" i="286"/>
  <c r="AW11" i="286"/>
  <c r="AW12" i="286"/>
  <c r="AW60" i="265"/>
  <c r="AW124" i="273"/>
  <c r="AV121" i="273"/>
  <c r="AV122" i="273"/>
  <c r="AV125" i="273"/>
  <c r="AW126" i="273"/>
  <c r="AW12" i="285"/>
  <c r="AW13" i="285"/>
  <c r="AW14" i="285"/>
  <c r="AW13" i="265"/>
  <c r="AW31" i="285"/>
  <c r="AW32" i="285"/>
  <c r="AW14" i="265"/>
  <c r="AW15" i="265"/>
  <c r="AW36" i="286"/>
  <c r="AW76" i="314"/>
  <c r="AX72" i="282"/>
  <c r="AW15" i="286"/>
  <c r="AW18" i="286"/>
  <c r="AW19" i="286"/>
  <c r="AX17" i="286"/>
  <c r="AX9" i="286"/>
  <c r="AX10" i="286"/>
  <c r="AX11" i="286"/>
  <c r="AX12" i="286"/>
  <c r="AX60" i="265"/>
  <c r="AX124" i="273"/>
  <c r="AW121" i="273"/>
  <c r="AW122" i="273"/>
  <c r="AW125" i="273"/>
  <c r="AX126" i="273"/>
  <c r="AX12" i="285"/>
  <c r="AX13" i="285"/>
  <c r="AX14" i="285"/>
  <c r="AX13" i="265"/>
  <c r="AX31" i="285"/>
  <c r="AX32" i="285"/>
  <c r="AX14" i="265"/>
  <c r="AX15" i="265"/>
  <c r="AX36" i="286"/>
  <c r="AX76" i="314"/>
  <c r="AZ9" i="265"/>
  <c r="AZ43" i="278"/>
  <c r="AZ10" i="265"/>
  <c r="AZ11" i="265"/>
  <c r="AZ42" i="282"/>
  <c r="AZ43" i="282"/>
  <c r="AY72" i="282"/>
  <c r="AX15" i="286"/>
  <c r="AX18" i="286"/>
  <c r="AX19" i="286"/>
  <c r="AY17" i="286"/>
  <c r="AY9" i="286"/>
  <c r="AY10" i="286"/>
  <c r="AY11" i="286"/>
  <c r="AY12" i="286"/>
  <c r="AY60" i="265"/>
  <c r="AY124" i="273"/>
  <c r="AX121" i="273"/>
  <c r="AX122" i="273"/>
  <c r="AX125" i="273"/>
  <c r="AY126" i="273"/>
  <c r="AY12" i="285"/>
  <c r="AY13" i="285"/>
  <c r="AY14" i="285"/>
  <c r="AY13" i="265"/>
  <c r="AY31" i="285"/>
  <c r="AY32" i="285"/>
  <c r="AY14" i="265"/>
  <c r="AY15" i="265"/>
  <c r="AY36" i="286"/>
  <c r="AY76" i="314"/>
  <c r="BA9" i="265"/>
  <c r="BA43" i="278"/>
  <c r="BA10" i="265"/>
  <c r="BA11" i="265"/>
  <c r="BA42" i="282"/>
  <c r="BA43" i="282"/>
  <c r="AZ72" i="282"/>
  <c r="AY15" i="286"/>
  <c r="AY18" i="286"/>
  <c r="AY19" i="286"/>
  <c r="AZ17" i="286"/>
  <c r="AZ9" i="286"/>
  <c r="AZ10" i="286"/>
  <c r="AZ11" i="286"/>
  <c r="AZ12" i="286"/>
  <c r="AZ60" i="265"/>
  <c r="AZ124" i="273"/>
  <c r="AY121" i="273"/>
  <c r="AY122" i="273"/>
  <c r="AY125" i="273"/>
  <c r="AZ126" i="273"/>
  <c r="AZ12" i="285"/>
  <c r="AZ13" i="285"/>
  <c r="AZ14" i="285"/>
  <c r="AZ13" i="265"/>
  <c r="AZ31" i="285"/>
  <c r="AZ32" i="285"/>
  <c r="AZ14" i="265"/>
  <c r="AZ15" i="265"/>
  <c r="AZ36" i="286"/>
  <c r="AZ76" i="314"/>
  <c r="BB9" i="265"/>
  <c r="BB43" i="278"/>
  <c r="BB10" i="265"/>
  <c r="BB11" i="265"/>
  <c r="BB42" i="282"/>
  <c r="BB43" i="282"/>
  <c r="BA72" i="282"/>
  <c r="AZ15" i="286"/>
  <c r="AZ18" i="286"/>
  <c r="AZ19" i="286"/>
  <c r="BA17" i="286"/>
  <c r="BA9" i="286"/>
  <c r="BA10" i="286"/>
  <c r="BA11" i="286"/>
  <c r="BA12" i="286"/>
  <c r="BA60" i="265"/>
  <c r="BA124" i="273"/>
  <c r="AZ121" i="273"/>
  <c r="AZ122" i="273"/>
  <c r="AZ125" i="273"/>
  <c r="BA126" i="273"/>
  <c r="BA12" i="285"/>
  <c r="BA13" i="285"/>
  <c r="BA14" i="285"/>
  <c r="BA13" i="265"/>
  <c r="BA31" i="285"/>
  <c r="BA32" i="285"/>
  <c r="BA14" i="265"/>
  <c r="BA15" i="265"/>
  <c r="BA36" i="286"/>
  <c r="BA76" i="314"/>
  <c r="BB72" i="282"/>
  <c r="BA15" i="286"/>
  <c r="BA18" i="286"/>
  <c r="BA19" i="286"/>
  <c r="BB17" i="286"/>
  <c r="BB9" i="286"/>
  <c r="BB10" i="286"/>
  <c r="BB11" i="286"/>
  <c r="BB12" i="286"/>
  <c r="BB60" i="265"/>
  <c r="BB124" i="273"/>
  <c r="BA121" i="273"/>
  <c r="BA122" i="273"/>
  <c r="BA125" i="273"/>
  <c r="BB126" i="273"/>
  <c r="BB12" i="285"/>
  <c r="BB13" i="285"/>
  <c r="BB14" i="285"/>
  <c r="BB13" i="265"/>
  <c r="BB31" i="285"/>
  <c r="BB32" i="285"/>
  <c r="BB14" i="265"/>
  <c r="BB15" i="265"/>
  <c r="BB36" i="286"/>
  <c r="BB76" i="314"/>
  <c r="BD9" i="265"/>
  <c r="BD43" i="278"/>
  <c r="BD10" i="265"/>
  <c r="BD11" i="265"/>
  <c r="BD42" i="282"/>
  <c r="BD43" i="282"/>
  <c r="BC72" i="282"/>
  <c r="BB15" i="286"/>
  <c r="BB18" i="286"/>
  <c r="BB19" i="286"/>
  <c r="BC17" i="286"/>
  <c r="BC9" i="286"/>
  <c r="BC10" i="286"/>
  <c r="BC11" i="286"/>
  <c r="BC12" i="286"/>
  <c r="BC60" i="265"/>
  <c r="BC124" i="273"/>
  <c r="BB121" i="273"/>
  <c r="BB122" i="273"/>
  <c r="BB125" i="273"/>
  <c r="BC126" i="273"/>
  <c r="BC12" i="285"/>
  <c r="BC13" i="285"/>
  <c r="BC14" i="285"/>
  <c r="BC13" i="265"/>
  <c r="BC31" i="285"/>
  <c r="BC32" i="285"/>
  <c r="BC14" i="265"/>
  <c r="BC15" i="265"/>
  <c r="BC36" i="286"/>
  <c r="BC76" i="314"/>
  <c r="BE9" i="265"/>
  <c r="BE43" i="278"/>
  <c r="BE10" i="265"/>
  <c r="BE11" i="265"/>
  <c r="BE42" i="282"/>
  <c r="BE43" i="282"/>
  <c r="BD72" i="282"/>
  <c r="BC15" i="286"/>
  <c r="BC18" i="286"/>
  <c r="BC19" i="286"/>
  <c r="BD17" i="286"/>
  <c r="BD9" i="286"/>
  <c r="BD10" i="286"/>
  <c r="BD11" i="286"/>
  <c r="BD12" i="286"/>
  <c r="BD60" i="265"/>
  <c r="BD124" i="273"/>
  <c r="BC121" i="273"/>
  <c r="BC122" i="273"/>
  <c r="BC125" i="273"/>
  <c r="BD126" i="273"/>
  <c r="BD12" i="285"/>
  <c r="BD13" i="285"/>
  <c r="BD14" i="285"/>
  <c r="BD13" i="265"/>
  <c r="BD31" i="285"/>
  <c r="BD32" i="285"/>
  <c r="BD14" i="265"/>
  <c r="BD15" i="265"/>
  <c r="BD36" i="286"/>
  <c r="BD76" i="314"/>
  <c r="BF9" i="265"/>
  <c r="BF43" i="278"/>
  <c r="BF10" i="265"/>
  <c r="BF11" i="265"/>
  <c r="BF42" i="282"/>
  <c r="BF43" i="282"/>
  <c r="BE72" i="282"/>
  <c r="BD15" i="286"/>
  <c r="BD18" i="286"/>
  <c r="BD19" i="286"/>
  <c r="BE17" i="286"/>
  <c r="BE9" i="286"/>
  <c r="BE10" i="286"/>
  <c r="BE11" i="286"/>
  <c r="BE12" i="286"/>
  <c r="BE60" i="265"/>
  <c r="BE124" i="273"/>
  <c r="BD121" i="273"/>
  <c r="BD122" i="273"/>
  <c r="BD125" i="273"/>
  <c r="BE126" i="273"/>
  <c r="BE12" i="285"/>
  <c r="BE13" i="285"/>
  <c r="BE14" i="285"/>
  <c r="BE13" i="265"/>
  <c r="BE31" i="285"/>
  <c r="BE32" i="285"/>
  <c r="BE14" i="265"/>
  <c r="BE15" i="265"/>
  <c r="BE36" i="286"/>
  <c r="BE76" i="314"/>
  <c r="BF72" i="282"/>
  <c r="BE15" i="286"/>
  <c r="BE18" i="286"/>
  <c r="BE19" i="286"/>
  <c r="BF17" i="286"/>
  <c r="BF9" i="286"/>
  <c r="BF10" i="286"/>
  <c r="BF11" i="286"/>
  <c r="BF12" i="286"/>
  <c r="BF60" i="265"/>
  <c r="BF124" i="273"/>
  <c r="BE121" i="273"/>
  <c r="BE122" i="273"/>
  <c r="BE125" i="273"/>
  <c r="BF126" i="273"/>
  <c r="BF12" i="285"/>
  <c r="BF13" i="285"/>
  <c r="BF14" i="285"/>
  <c r="BF13" i="265"/>
  <c r="BF31" i="285"/>
  <c r="BF32" i="285"/>
  <c r="BF14" i="265"/>
  <c r="BF15" i="265"/>
  <c r="BF36" i="286"/>
  <c r="BF76" i="314"/>
  <c r="BH9" i="265"/>
  <c r="BH43" i="278"/>
  <c r="BH10" i="265"/>
  <c r="BH11" i="265"/>
  <c r="BH42" i="282"/>
  <c r="BH43" i="282"/>
  <c r="BG72" i="282"/>
  <c r="BF15" i="286"/>
  <c r="BF18" i="286"/>
  <c r="BF19" i="286"/>
  <c r="BG17" i="286"/>
  <c r="BG9" i="286"/>
  <c r="BG10" i="286"/>
  <c r="BG11" i="286"/>
  <c r="BG12" i="286"/>
  <c r="BG60" i="265"/>
  <c r="BG124" i="273"/>
  <c r="BF121" i="273"/>
  <c r="BF122" i="273"/>
  <c r="BF125" i="273"/>
  <c r="BG126" i="273"/>
  <c r="BG12" i="285"/>
  <c r="BG13" i="285"/>
  <c r="BG14" i="285"/>
  <c r="BG13" i="265"/>
  <c r="BG31" i="285"/>
  <c r="BG32" i="285"/>
  <c r="BG14" i="265"/>
  <c r="BG15" i="265"/>
  <c r="BG36" i="286"/>
  <c r="BG76" i="314"/>
  <c r="BI9" i="265"/>
  <c r="BI43" i="278"/>
  <c r="BI10" i="265"/>
  <c r="BI11" i="265"/>
  <c r="BI42" i="282"/>
  <c r="BI43" i="282"/>
  <c r="BH72" i="282"/>
  <c r="BG15" i="286"/>
  <c r="BG18" i="286"/>
  <c r="BG19" i="286"/>
  <c r="BH17" i="286"/>
  <c r="BH9" i="286"/>
  <c r="BH10" i="286"/>
  <c r="BH11" i="286"/>
  <c r="BH12" i="286"/>
  <c r="BH60" i="265"/>
  <c r="BH124" i="273"/>
  <c r="BG121" i="273"/>
  <c r="BG122" i="273"/>
  <c r="BG125" i="273"/>
  <c r="BH126" i="273"/>
  <c r="BH12" i="285"/>
  <c r="BH13" i="285"/>
  <c r="BH14" i="285"/>
  <c r="BH13" i="265"/>
  <c r="BH31" i="285"/>
  <c r="BH32" i="285"/>
  <c r="BH14" i="265"/>
  <c r="BH15" i="265"/>
  <c r="BH36" i="286"/>
  <c r="BH76" i="314"/>
  <c r="BJ9" i="265"/>
  <c r="BJ43" i="278"/>
  <c r="BJ10" i="265"/>
  <c r="BJ11" i="265"/>
  <c r="BJ42" i="282"/>
  <c r="BJ43" i="282"/>
  <c r="BI72" i="282"/>
  <c r="BH15" i="286"/>
  <c r="BH18" i="286"/>
  <c r="BH19" i="286"/>
  <c r="BI17" i="286"/>
  <c r="BI9" i="286"/>
  <c r="BI10" i="286"/>
  <c r="BI11" i="286"/>
  <c r="BI12" i="286"/>
  <c r="BI60" i="265"/>
  <c r="BI124" i="273"/>
  <c r="BH121" i="273"/>
  <c r="BH122" i="273"/>
  <c r="BH125" i="273"/>
  <c r="BI126" i="273"/>
  <c r="BI12" i="285"/>
  <c r="BI13" i="285"/>
  <c r="BI14" i="285"/>
  <c r="BI13" i="265"/>
  <c r="BI31" i="285"/>
  <c r="BI32" i="285"/>
  <c r="BI14" i="265"/>
  <c r="BI15" i="265"/>
  <c r="BI36" i="286"/>
  <c r="BI76" i="314"/>
  <c r="BJ72" i="282"/>
  <c r="BI15" i="286"/>
  <c r="BI18" i="286"/>
  <c r="BI19" i="286"/>
  <c r="BJ17" i="286"/>
  <c r="BJ9" i="286"/>
  <c r="BJ10" i="286"/>
  <c r="BJ11" i="286"/>
  <c r="BJ12" i="286"/>
  <c r="BJ60" i="265"/>
  <c r="BJ124" i="273"/>
  <c r="BI121" i="273"/>
  <c r="BI122" i="273"/>
  <c r="BI125" i="273"/>
  <c r="BJ126" i="273"/>
  <c r="BJ12" i="285"/>
  <c r="BJ13" i="285"/>
  <c r="BJ14" i="285"/>
  <c r="BJ13" i="265"/>
  <c r="BJ31" i="285"/>
  <c r="BJ32" i="285"/>
  <c r="BJ14" i="265"/>
  <c r="BJ15" i="265"/>
  <c r="BJ36" i="286"/>
  <c r="BJ76" i="314"/>
  <c r="BL9" i="265"/>
  <c r="BL43" i="278"/>
  <c r="BL10" i="265"/>
  <c r="BL11" i="265"/>
  <c r="BL42" i="282"/>
  <c r="BL43" i="282"/>
  <c r="BK72" i="282"/>
  <c r="BJ15" i="286"/>
  <c r="BJ18" i="286"/>
  <c r="BJ19" i="286"/>
  <c r="BK17" i="286"/>
  <c r="BK9" i="286"/>
  <c r="BK10" i="286"/>
  <c r="BK11" i="286"/>
  <c r="BK12" i="286"/>
  <c r="BK60" i="265"/>
  <c r="BK124" i="273"/>
  <c r="BJ121" i="273"/>
  <c r="BJ122" i="273"/>
  <c r="BJ125" i="273"/>
  <c r="BK126" i="273"/>
  <c r="BK12" i="285"/>
  <c r="BK13" i="285"/>
  <c r="BK14" i="285"/>
  <c r="BK13" i="265"/>
  <c r="BK31" i="285"/>
  <c r="BK32" i="285"/>
  <c r="BK14" i="265"/>
  <c r="BK15" i="265"/>
  <c r="BK36" i="286"/>
  <c r="BK76" i="314"/>
  <c r="BM9" i="265"/>
  <c r="BM43" i="278"/>
  <c r="BM10" i="265"/>
  <c r="BM11" i="265"/>
  <c r="BM42" i="282"/>
  <c r="BM43" i="282"/>
  <c r="BL72" i="282"/>
  <c r="BK15" i="286"/>
  <c r="BK18" i="286"/>
  <c r="BK19" i="286"/>
  <c r="BL17" i="286"/>
  <c r="BL9" i="286"/>
  <c r="BL10" i="286"/>
  <c r="BL11" i="286"/>
  <c r="BL12" i="286"/>
  <c r="BL60" i="265"/>
  <c r="BL124" i="273"/>
  <c r="BK121" i="273"/>
  <c r="BK122" i="273"/>
  <c r="BK125" i="273"/>
  <c r="BL126" i="273"/>
  <c r="BL12" i="285"/>
  <c r="BL13" i="285"/>
  <c r="BL14" i="285"/>
  <c r="BL13" i="265"/>
  <c r="BL31" i="285"/>
  <c r="BL32" i="285"/>
  <c r="BL14" i="265"/>
  <c r="BL15" i="265"/>
  <c r="BL36" i="286"/>
  <c r="BL76" i="314"/>
  <c r="BN9" i="265"/>
  <c r="BN43" i="278"/>
  <c r="BN10" i="265"/>
  <c r="BN11" i="265"/>
  <c r="BN42" i="282"/>
  <c r="BN43" i="282"/>
  <c r="BM72" i="282"/>
  <c r="BL15" i="286"/>
  <c r="BL18" i="286"/>
  <c r="BL19" i="286"/>
  <c r="BM17" i="286"/>
  <c r="BM9" i="286"/>
  <c r="BM10" i="286"/>
  <c r="BM11" i="286"/>
  <c r="BM12" i="286"/>
  <c r="BM60" i="265"/>
  <c r="BM124" i="273"/>
  <c r="BL121" i="273"/>
  <c r="BL122" i="273"/>
  <c r="BL125" i="273"/>
  <c r="BM126" i="273"/>
  <c r="BM12" i="285"/>
  <c r="BM13" i="285"/>
  <c r="BM14" i="285"/>
  <c r="BM13" i="265"/>
  <c r="BM31" i="285"/>
  <c r="BM32" i="285"/>
  <c r="BM14" i="265"/>
  <c r="BM15" i="265"/>
  <c r="BM36" i="286"/>
  <c r="BM76" i="314"/>
  <c r="BN72" i="282"/>
  <c r="BM15" i="286"/>
  <c r="BM18" i="286"/>
  <c r="BM19" i="286"/>
  <c r="BN17" i="286"/>
  <c r="BN9" i="286"/>
  <c r="BN10" i="286"/>
  <c r="BN11" i="286"/>
  <c r="BN12" i="286"/>
  <c r="BN60" i="265"/>
  <c r="BN124" i="273"/>
  <c r="BM121" i="273"/>
  <c r="BM122" i="273"/>
  <c r="BM125" i="273"/>
  <c r="BN126" i="273"/>
  <c r="BN12" i="285"/>
  <c r="BN13" i="285"/>
  <c r="BN14" i="285"/>
  <c r="BN13" i="265"/>
  <c r="BN31" i="285"/>
  <c r="BN32" i="285"/>
  <c r="BN14" i="265"/>
  <c r="BN15" i="265"/>
  <c r="BN36" i="286"/>
  <c r="BN76" i="314"/>
  <c r="BP9" i="265"/>
  <c r="BP43" i="278"/>
  <c r="BP10" i="265"/>
  <c r="BP11" i="265"/>
  <c r="BP42" i="282"/>
  <c r="BP43" i="282"/>
  <c r="BO72" i="282"/>
  <c r="BN15" i="286"/>
  <c r="BN18" i="286"/>
  <c r="BN19" i="286"/>
  <c r="BO17" i="286"/>
  <c r="BO9" i="286"/>
  <c r="BO10" i="286"/>
  <c r="BO11" i="286"/>
  <c r="BO12" i="286"/>
  <c r="BO60" i="265"/>
  <c r="BO124" i="273"/>
  <c r="BN121" i="273"/>
  <c r="BN122" i="273"/>
  <c r="BN125" i="273"/>
  <c r="BO126" i="273"/>
  <c r="BO12" i="285"/>
  <c r="BO13" i="285"/>
  <c r="BO14" i="285"/>
  <c r="BO13" i="265"/>
  <c r="BO31" i="285"/>
  <c r="BO32" i="285"/>
  <c r="BO14" i="265"/>
  <c r="BO15" i="265"/>
  <c r="BO36" i="286"/>
  <c r="BO76" i="314"/>
  <c r="BQ9" i="265"/>
  <c r="BQ43" i="278"/>
  <c r="BQ10" i="265"/>
  <c r="BQ11" i="265"/>
  <c r="BQ42" i="282"/>
  <c r="BQ43" i="282"/>
  <c r="BP72" i="282"/>
  <c r="BO15" i="286"/>
  <c r="BO18" i="286"/>
  <c r="BO19" i="286"/>
  <c r="BP17" i="286"/>
  <c r="BP9" i="286"/>
  <c r="BP10" i="286"/>
  <c r="BP11" i="286"/>
  <c r="BP12" i="286"/>
  <c r="BP60" i="265"/>
  <c r="BP124" i="273"/>
  <c r="BO121" i="273"/>
  <c r="BO122" i="273"/>
  <c r="BO125" i="273"/>
  <c r="BP126" i="273"/>
  <c r="BP12" i="285"/>
  <c r="BP13" i="285"/>
  <c r="BP14" i="285"/>
  <c r="BP13" i="265"/>
  <c r="BP31" i="285"/>
  <c r="BP32" i="285"/>
  <c r="BP14" i="265"/>
  <c r="BP15" i="265"/>
  <c r="BP36" i="286"/>
  <c r="BP76" i="314"/>
  <c r="BR9" i="265"/>
  <c r="BR43" i="278"/>
  <c r="BR10" i="265"/>
  <c r="BR11" i="265"/>
  <c r="BR42" i="282"/>
  <c r="BR43" i="282"/>
  <c r="BQ72" i="282"/>
  <c r="BP15" i="286"/>
  <c r="BP18" i="286"/>
  <c r="BP19" i="286"/>
  <c r="BQ17" i="286"/>
  <c r="BQ9" i="286"/>
  <c r="BQ10" i="286"/>
  <c r="BQ11" i="286"/>
  <c r="BQ12" i="286"/>
  <c r="BQ60" i="265"/>
  <c r="BQ124" i="273"/>
  <c r="BP121" i="273"/>
  <c r="BP122" i="273"/>
  <c r="BP125" i="273"/>
  <c r="BQ126" i="273"/>
  <c r="BQ12" i="285"/>
  <c r="BQ13" i="285"/>
  <c r="BQ14" i="285"/>
  <c r="BQ13" i="265"/>
  <c r="BQ31" i="285"/>
  <c r="BQ32" i="285"/>
  <c r="BQ14" i="265"/>
  <c r="BQ15" i="265"/>
  <c r="BQ36" i="286"/>
  <c r="BQ76" i="314"/>
  <c r="BR72" i="282"/>
  <c r="BQ15" i="286"/>
  <c r="BQ18" i="286"/>
  <c r="BQ19" i="286"/>
  <c r="BR17" i="286"/>
  <c r="BR9" i="286"/>
  <c r="BR10" i="286"/>
  <c r="BR11" i="286"/>
  <c r="BR12" i="286"/>
  <c r="BR60" i="265"/>
  <c r="BR124" i="273"/>
  <c r="BQ121" i="273"/>
  <c r="BQ122" i="273"/>
  <c r="BQ125" i="273"/>
  <c r="BR126" i="273"/>
  <c r="BR12" i="285"/>
  <c r="BR13" i="285"/>
  <c r="BR14" i="285"/>
  <c r="BR13" i="265"/>
  <c r="BR31" i="285"/>
  <c r="BR32" i="285"/>
  <c r="BR14" i="265"/>
  <c r="BR15" i="265"/>
  <c r="BR36" i="286"/>
  <c r="BR76" i="314"/>
  <c r="BT9" i="265"/>
  <c r="BT43" i="278"/>
  <c r="BT10" i="265"/>
  <c r="BT11" i="265"/>
  <c r="BT42" i="282"/>
  <c r="BT43" i="282"/>
  <c r="BS72" i="282"/>
  <c r="BR15" i="286"/>
  <c r="BR18" i="286"/>
  <c r="BR19" i="286"/>
  <c r="BS17" i="286"/>
  <c r="BS9" i="286"/>
  <c r="BS10" i="286"/>
  <c r="BS11" i="286"/>
  <c r="BS12" i="286"/>
  <c r="BS60" i="265"/>
  <c r="BS124" i="273"/>
  <c r="BR121" i="273"/>
  <c r="BR122" i="273"/>
  <c r="BR125" i="273"/>
  <c r="BS126" i="273"/>
  <c r="BS12" i="285"/>
  <c r="BS13" i="285"/>
  <c r="BS14" i="285"/>
  <c r="BS13" i="265"/>
  <c r="BS31" i="285"/>
  <c r="BS32" i="285"/>
  <c r="BS14" i="265"/>
  <c r="BS15" i="265"/>
  <c r="BS36" i="286"/>
  <c r="BS76" i="314"/>
  <c r="BU9" i="265"/>
  <c r="BU43" i="278"/>
  <c r="BU10" i="265"/>
  <c r="BU11" i="265"/>
  <c r="BU42" i="282"/>
  <c r="BU43" i="282"/>
  <c r="BT72" i="282"/>
  <c r="BS15" i="286"/>
  <c r="BS18" i="286"/>
  <c r="BS19" i="286"/>
  <c r="BT17" i="286"/>
  <c r="BT9" i="286"/>
  <c r="BT10" i="286"/>
  <c r="BT11" i="286"/>
  <c r="BT12" i="286"/>
  <c r="BT60" i="265"/>
  <c r="BT124" i="273"/>
  <c r="BS121" i="273"/>
  <c r="BS122" i="273"/>
  <c r="BS125" i="273"/>
  <c r="BT126" i="273"/>
  <c r="BT12" i="285"/>
  <c r="BT13" i="285"/>
  <c r="BT14" i="285"/>
  <c r="BT13" i="265"/>
  <c r="BT31" i="285"/>
  <c r="BT32" i="285"/>
  <c r="BT14" i="265"/>
  <c r="BT15" i="265"/>
  <c r="BT36" i="286"/>
  <c r="BT76" i="314"/>
  <c r="BV9" i="265"/>
  <c r="BV43" i="278"/>
  <c r="BV10" i="265"/>
  <c r="BV11" i="265"/>
  <c r="BV42" i="282"/>
  <c r="BV43" i="282"/>
  <c r="BU72" i="282"/>
  <c r="BT15" i="286"/>
  <c r="BT18" i="286"/>
  <c r="BT19" i="286"/>
  <c r="BU17" i="286"/>
  <c r="BU9" i="286"/>
  <c r="BU10" i="286"/>
  <c r="BU11" i="286"/>
  <c r="BU12" i="286"/>
  <c r="BU60" i="265"/>
  <c r="BU124" i="273"/>
  <c r="BT121" i="273"/>
  <c r="BT122" i="273"/>
  <c r="BT125" i="273"/>
  <c r="BU126" i="273"/>
  <c r="BU12" i="285"/>
  <c r="BU13" i="285"/>
  <c r="BU14" i="285"/>
  <c r="BU13" i="265"/>
  <c r="BU31" i="285"/>
  <c r="BU32" i="285"/>
  <c r="BU14" i="265"/>
  <c r="BU15" i="265"/>
  <c r="BU36" i="286"/>
  <c r="BU76" i="314"/>
  <c r="BV72" i="282"/>
  <c r="BU15" i="286"/>
  <c r="BU18" i="286"/>
  <c r="BU19" i="286"/>
  <c r="BV17" i="286"/>
  <c r="BV9" i="286"/>
  <c r="BV10" i="286"/>
  <c r="BV11" i="286"/>
  <c r="BV12" i="286"/>
  <c r="BV60" i="265"/>
  <c r="BV124" i="273"/>
  <c r="BU121" i="273"/>
  <c r="BU122" i="273"/>
  <c r="BU125" i="273"/>
  <c r="BV126" i="273"/>
  <c r="BV12" i="285"/>
  <c r="BV13" i="285"/>
  <c r="BV14" i="285"/>
  <c r="BV13" i="265"/>
  <c r="BV31" i="285"/>
  <c r="BV32" i="285"/>
  <c r="BV14" i="265"/>
  <c r="BV15" i="265"/>
  <c r="BV36" i="286"/>
  <c r="BV76" i="314"/>
  <c r="BX9" i="265"/>
  <c r="BX43" i="278"/>
  <c r="BX10" i="265"/>
  <c r="BX11" i="265"/>
  <c r="BX42" i="282"/>
  <c r="BX43" i="282"/>
  <c r="BW72" i="282"/>
  <c r="BV15" i="286"/>
  <c r="BV18" i="286"/>
  <c r="BV19" i="286"/>
  <c r="BW17" i="286"/>
  <c r="BW9" i="286"/>
  <c r="BW10" i="286"/>
  <c r="BW11" i="286"/>
  <c r="BW12" i="286"/>
  <c r="BW60" i="265"/>
  <c r="BW124" i="273"/>
  <c r="BV121" i="273"/>
  <c r="BV122" i="273"/>
  <c r="BV125" i="273"/>
  <c r="BW126" i="273"/>
  <c r="BW12" i="285"/>
  <c r="BW13" i="285"/>
  <c r="BW14" i="285"/>
  <c r="BW13" i="265"/>
  <c r="BW31" i="285"/>
  <c r="BW32" i="285"/>
  <c r="BW14" i="265"/>
  <c r="BW15" i="265"/>
  <c r="BW36" i="286"/>
  <c r="BW76" i="314"/>
  <c r="BY9" i="265"/>
  <c r="BY43" i="278"/>
  <c r="BY10" i="265"/>
  <c r="BY11" i="265"/>
  <c r="BY42" i="282"/>
  <c r="BY43" i="282"/>
  <c r="BX72" i="282"/>
  <c r="BW15" i="286"/>
  <c r="BW18" i="286"/>
  <c r="BW19" i="286"/>
  <c r="BX17" i="286"/>
  <c r="BX9" i="286"/>
  <c r="BX10" i="286"/>
  <c r="BX11" i="286"/>
  <c r="BX12" i="286"/>
  <c r="BX60" i="265"/>
  <c r="BX124" i="273"/>
  <c r="BW121" i="273"/>
  <c r="BW122" i="273"/>
  <c r="BW125" i="273"/>
  <c r="BX126" i="273"/>
  <c r="BX12" i="285"/>
  <c r="BX13" i="285"/>
  <c r="BX14" i="285"/>
  <c r="BX13" i="265"/>
  <c r="BX31" i="285"/>
  <c r="BX32" i="285"/>
  <c r="BX14" i="265"/>
  <c r="BX15" i="265"/>
  <c r="BX36" i="286"/>
  <c r="BX76" i="314"/>
  <c r="BZ9" i="265"/>
  <c r="BZ43" i="278"/>
  <c r="BZ10" i="265"/>
  <c r="BZ11" i="265"/>
  <c r="BZ42" i="282"/>
  <c r="BZ43" i="282"/>
  <c r="BY72" i="282"/>
  <c r="BX15" i="286"/>
  <c r="BX18" i="286"/>
  <c r="BX19" i="286"/>
  <c r="BY17" i="286"/>
  <c r="BY9" i="286"/>
  <c r="BY10" i="286"/>
  <c r="BY11" i="286"/>
  <c r="BY12" i="286"/>
  <c r="BY60" i="265"/>
  <c r="BY124" i="273"/>
  <c r="BX121" i="273"/>
  <c r="BX122" i="273"/>
  <c r="BX125" i="273"/>
  <c r="BY126" i="273"/>
  <c r="BY12" i="285"/>
  <c r="BY13" i="285"/>
  <c r="BY14" i="285"/>
  <c r="BY13" i="265"/>
  <c r="BY31" i="285"/>
  <c r="BY32" i="285"/>
  <c r="BY14" i="265"/>
  <c r="BY15" i="265"/>
  <c r="BY36" i="286"/>
  <c r="BY76" i="314"/>
  <c r="BZ72" i="282"/>
  <c r="BY15" i="286"/>
  <c r="BY18" i="286"/>
  <c r="BY19" i="286"/>
  <c r="BZ17" i="286"/>
  <c r="BZ9" i="286"/>
  <c r="BZ10" i="286"/>
  <c r="BZ11" i="286"/>
  <c r="BZ12" i="286"/>
  <c r="BZ60" i="265"/>
  <c r="BZ124" i="273"/>
  <c r="BY121" i="273"/>
  <c r="BY122" i="273"/>
  <c r="BY125" i="273"/>
  <c r="BZ126" i="273"/>
  <c r="BZ12" i="285"/>
  <c r="BZ13" i="285"/>
  <c r="BZ14" i="285"/>
  <c r="BZ13" i="265"/>
  <c r="BZ31" i="285"/>
  <c r="BZ32" i="285"/>
  <c r="BZ14" i="265"/>
  <c r="BZ15" i="265"/>
  <c r="BZ36" i="286"/>
  <c r="BZ76" i="314"/>
  <c r="CB9" i="265"/>
  <c r="CB43" i="278"/>
  <c r="CB10" i="265"/>
  <c r="CB11" i="265"/>
  <c r="CB42" i="282"/>
  <c r="CB43" i="282"/>
  <c r="CA72" i="282"/>
  <c r="BZ15" i="286"/>
  <c r="BZ18" i="286"/>
  <c r="BZ19" i="286"/>
  <c r="CA17" i="286"/>
  <c r="CA9" i="286"/>
  <c r="CA10" i="286"/>
  <c r="CA11" i="286"/>
  <c r="CA12" i="286"/>
  <c r="CA60" i="265"/>
  <c r="CA124" i="273"/>
  <c r="BZ121" i="273"/>
  <c r="BZ122" i="273"/>
  <c r="BZ125" i="273"/>
  <c r="CA126" i="273"/>
  <c r="CA12" i="285"/>
  <c r="CA13" i="285"/>
  <c r="CA14" i="285"/>
  <c r="CA13" i="265"/>
  <c r="CA31" i="285"/>
  <c r="CA32" i="285"/>
  <c r="CA14" i="265"/>
  <c r="CA15" i="265"/>
  <c r="CA36" i="286"/>
  <c r="CA76" i="314"/>
  <c r="CC9" i="265"/>
  <c r="CC43" i="278"/>
  <c r="CC10" i="265"/>
  <c r="CC11" i="265"/>
  <c r="CC42" i="282"/>
  <c r="CC43" i="282"/>
  <c r="CB72" i="282"/>
  <c r="CA15" i="286"/>
  <c r="CA18" i="286"/>
  <c r="CA19" i="286"/>
  <c r="CB17" i="286"/>
  <c r="CB9" i="286"/>
  <c r="CB10" i="286"/>
  <c r="CB11" i="286"/>
  <c r="CB12" i="286"/>
  <c r="CB60" i="265"/>
  <c r="CB124" i="273"/>
  <c r="CA121" i="273"/>
  <c r="CA122" i="273"/>
  <c r="CA125" i="273"/>
  <c r="CB126" i="273"/>
  <c r="CB12" i="285"/>
  <c r="CB13" i="285"/>
  <c r="CB14" i="285"/>
  <c r="CB13" i="265"/>
  <c r="CB31" i="285"/>
  <c r="CB32" i="285"/>
  <c r="CB14" i="265"/>
  <c r="CB15" i="265"/>
  <c r="CB36" i="286"/>
  <c r="CB76" i="314"/>
  <c r="CD9" i="265"/>
  <c r="CD43" i="278"/>
  <c r="CD10" i="265"/>
  <c r="CD11" i="265"/>
  <c r="CD42" i="282"/>
  <c r="CD43" i="282"/>
  <c r="CC72" i="282"/>
  <c r="CB15" i="286"/>
  <c r="CB18" i="286"/>
  <c r="CB19" i="286"/>
  <c r="CC17" i="286"/>
  <c r="CC9" i="286"/>
  <c r="CC10" i="286"/>
  <c r="CC11" i="286"/>
  <c r="CC12" i="286"/>
  <c r="CC60" i="265"/>
  <c r="CC124" i="273"/>
  <c r="CB121" i="273"/>
  <c r="CB122" i="273"/>
  <c r="CB125" i="273"/>
  <c r="CC126" i="273"/>
  <c r="CC12" i="285"/>
  <c r="CC13" i="285"/>
  <c r="CC14" i="285"/>
  <c r="CC13" i="265"/>
  <c r="CC31" i="285"/>
  <c r="CC32" i="285"/>
  <c r="CC14" i="265"/>
  <c r="CC15" i="265"/>
  <c r="CC36" i="286"/>
  <c r="CC76" i="314"/>
  <c r="CD72" i="282"/>
  <c r="CC15" i="286"/>
  <c r="CC18" i="286"/>
  <c r="CC19" i="286"/>
  <c r="CD17" i="286"/>
  <c r="CD9" i="286"/>
  <c r="CD10" i="286"/>
  <c r="CD11" i="286"/>
  <c r="CD12" i="286"/>
  <c r="CD60" i="265"/>
  <c r="CD124" i="273"/>
  <c r="CC121" i="273"/>
  <c r="CC122" i="273"/>
  <c r="CC125" i="273"/>
  <c r="CD126" i="273"/>
  <c r="CD12" i="285"/>
  <c r="CD13" i="285"/>
  <c r="CD14" i="285"/>
  <c r="CD13" i="265"/>
  <c r="CD31" i="285"/>
  <c r="CD32" i="285"/>
  <c r="CD14" i="265"/>
  <c r="CD15" i="265"/>
  <c r="CD36" i="286"/>
  <c r="CD76" i="314"/>
  <c r="CF9" i="265"/>
  <c r="CF43" i="278"/>
  <c r="CF10" i="265"/>
  <c r="CF11" i="265"/>
  <c r="CF42" i="282"/>
  <c r="CF43" i="282"/>
  <c r="CE72" i="282"/>
  <c r="CD15" i="286"/>
  <c r="CD18" i="286"/>
  <c r="CD19" i="286"/>
  <c r="CE17" i="286"/>
  <c r="CE9" i="286"/>
  <c r="CE10" i="286"/>
  <c r="CE11" i="286"/>
  <c r="CE12" i="286"/>
  <c r="CE60" i="265"/>
  <c r="CE124" i="273"/>
  <c r="CD121" i="273"/>
  <c r="CD122" i="273"/>
  <c r="CD125" i="273"/>
  <c r="CE126" i="273"/>
  <c r="CE12" i="285"/>
  <c r="CE13" i="285"/>
  <c r="CE14" i="285"/>
  <c r="CE13" i="265"/>
  <c r="CE31" i="285"/>
  <c r="CE32" i="285"/>
  <c r="CE14" i="265"/>
  <c r="CE15" i="265"/>
  <c r="CE36" i="286"/>
  <c r="CE76" i="314"/>
  <c r="CG9" i="265"/>
  <c r="CG43" i="278"/>
  <c r="CG10" i="265"/>
  <c r="CG11" i="265"/>
  <c r="CG42" i="282"/>
  <c r="CG43" i="282"/>
  <c r="CF72" i="282"/>
  <c r="CE15" i="286"/>
  <c r="CE18" i="286"/>
  <c r="CE19" i="286"/>
  <c r="CF17" i="286"/>
  <c r="CF9" i="286"/>
  <c r="CF10" i="286"/>
  <c r="CF11" i="286"/>
  <c r="CF12" i="286"/>
  <c r="CF60" i="265"/>
  <c r="CF124" i="273"/>
  <c r="CE121" i="273"/>
  <c r="CE122" i="273"/>
  <c r="CE125" i="273"/>
  <c r="CF126" i="273"/>
  <c r="CF12" i="285"/>
  <c r="CF13" i="285"/>
  <c r="CF14" i="285"/>
  <c r="CF13" i="265"/>
  <c r="CF31" i="285"/>
  <c r="CF32" i="285"/>
  <c r="CF14" i="265"/>
  <c r="CF15" i="265"/>
  <c r="CF36" i="286"/>
  <c r="CF76" i="314"/>
  <c r="CH9" i="265"/>
  <c r="CH43" i="278"/>
  <c r="CH10" i="265"/>
  <c r="CH11" i="265"/>
  <c r="CH42" i="282"/>
  <c r="CH43" i="282"/>
  <c r="CG72" i="282"/>
  <c r="CF15" i="286"/>
  <c r="CF18" i="286"/>
  <c r="CF19" i="286"/>
  <c r="CG17" i="286"/>
  <c r="CG9" i="286"/>
  <c r="CG10" i="286"/>
  <c r="CG11" i="286"/>
  <c r="CG12" i="286"/>
  <c r="CG60" i="265"/>
  <c r="CG124" i="273"/>
  <c r="CF121" i="273"/>
  <c r="CF122" i="273"/>
  <c r="CF125" i="273"/>
  <c r="CG126" i="273"/>
  <c r="CG12" i="285"/>
  <c r="CG13" i="285"/>
  <c r="CG14" i="285"/>
  <c r="CG13" i="265"/>
  <c r="CG31" i="285"/>
  <c r="CG32" i="285"/>
  <c r="CG14" i="265"/>
  <c r="CG15" i="265"/>
  <c r="CG36" i="286"/>
  <c r="CG76" i="314"/>
  <c r="CH72" i="282"/>
  <c r="CG15" i="286"/>
  <c r="CG18" i="286"/>
  <c r="CG19" i="286"/>
  <c r="CH17" i="286"/>
  <c r="CH9" i="286"/>
  <c r="CH10" i="286"/>
  <c r="CH11" i="286"/>
  <c r="CH12" i="286"/>
  <c r="CH60" i="265"/>
  <c r="CH124" i="273"/>
  <c r="CG121" i="273"/>
  <c r="CG122" i="273"/>
  <c r="CG125" i="273"/>
  <c r="CH126" i="273"/>
  <c r="CH12" i="285"/>
  <c r="CH13" i="285"/>
  <c r="CH14" i="285"/>
  <c r="CH13" i="265"/>
  <c r="CH31" i="285"/>
  <c r="CH32" i="285"/>
  <c r="CH14" i="265"/>
  <c r="CH15" i="265"/>
  <c r="CH36" i="286"/>
  <c r="CH76" i="314"/>
  <c r="CJ9" i="265"/>
  <c r="CJ43" i="278"/>
  <c r="CJ10" i="265"/>
  <c r="CJ11" i="265"/>
  <c r="CJ42" i="282"/>
  <c r="CJ43" i="282"/>
  <c r="CI72" i="282"/>
  <c r="CH15" i="286"/>
  <c r="CH18" i="286"/>
  <c r="CH19" i="286"/>
  <c r="CI17" i="286"/>
  <c r="CI9" i="286"/>
  <c r="CI10" i="286"/>
  <c r="CI11" i="286"/>
  <c r="CI12" i="286"/>
  <c r="CI60" i="265"/>
  <c r="CI124" i="273"/>
  <c r="CH121" i="273"/>
  <c r="CH122" i="273"/>
  <c r="CH125" i="273"/>
  <c r="CI126" i="273"/>
  <c r="CI12" i="285"/>
  <c r="CI13" i="285"/>
  <c r="CI14" i="285"/>
  <c r="CI13" i="265"/>
  <c r="CI31" i="285"/>
  <c r="CI32" i="285"/>
  <c r="CI14" i="265"/>
  <c r="CI15" i="265"/>
  <c r="CI36" i="286"/>
  <c r="CI76" i="314"/>
  <c r="CK9" i="265"/>
  <c r="CK43" i="278"/>
  <c r="CK10" i="265"/>
  <c r="CK11" i="265"/>
  <c r="CK42" i="282"/>
  <c r="CK43" i="282"/>
  <c r="CJ72" i="282"/>
  <c r="CI15" i="286"/>
  <c r="CI18" i="286"/>
  <c r="CI19" i="286"/>
  <c r="CJ17" i="286"/>
  <c r="CJ9" i="286"/>
  <c r="CJ10" i="286"/>
  <c r="CJ11" i="286"/>
  <c r="CJ12" i="286"/>
  <c r="CJ60" i="265"/>
  <c r="CJ124" i="273"/>
  <c r="CI121" i="273"/>
  <c r="CI122" i="273"/>
  <c r="CI125" i="273"/>
  <c r="CJ126" i="273"/>
  <c r="CJ12" i="285"/>
  <c r="CJ13" i="285"/>
  <c r="CJ14" i="285"/>
  <c r="CJ13" i="265"/>
  <c r="CJ31" i="285"/>
  <c r="CJ32" i="285"/>
  <c r="CJ14" i="265"/>
  <c r="CJ15" i="265"/>
  <c r="CJ36" i="286"/>
  <c r="CJ76" i="314"/>
  <c r="CL9" i="265"/>
  <c r="CL43" i="278"/>
  <c r="CL10" i="265"/>
  <c r="CL11" i="265"/>
  <c r="CL42" i="282"/>
  <c r="CL43" i="282"/>
  <c r="CK72" i="282"/>
  <c r="CJ15" i="286"/>
  <c r="CJ18" i="286"/>
  <c r="CJ19" i="286"/>
  <c r="CK17" i="286"/>
  <c r="CK9" i="286"/>
  <c r="CK10" i="286"/>
  <c r="CK11" i="286"/>
  <c r="CK12" i="286"/>
  <c r="CK60" i="265"/>
  <c r="CK124" i="273"/>
  <c r="CJ121" i="273"/>
  <c r="CJ122" i="273"/>
  <c r="CJ125" i="273"/>
  <c r="CK126" i="273"/>
  <c r="CK12" i="285"/>
  <c r="CK13" i="285"/>
  <c r="CK14" i="285"/>
  <c r="CK13" i="265"/>
  <c r="CK31" i="285"/>
  <c r="CK32" i="285"/>
  <c r="CK14" i="265"/>
  <c r="CK15" i="265"/>
  <c r="CK36" i="286"/>
  <c r="CK76" i="314"/>
  <c r="CL72" i="282"/>
  <c r="CK15" i="286"/>
  <c r="CK18" i="286"/>
  <c r="CK19" i="286"/>
  <c r="CL17" i="286"/>
  <c r="CL9" i="286"/>
  <c r="CL10" i="286"/>
  <c r="CL11" i="286"/>
  <c r="CL12" i="286"/>
  <c r="CL60" i="265"/>
  <c r="CL124" i="273"/>
  <c r="CK121" i="273"/>
  <c r="CK122" i="273"/>
  <c r="CK125" i="273"/>
  <c r="CL126" i="273"/>
  <c r="CL12" i="285"/>
  <c r="CL13" i="285"/>
  <c r="CL14" i="285"/>
  <c r="CL13" i="265"/>
  <c r="CL31" i="285"/>
  <c r="CL32" i="285"/>
  <c r="CL14" i="265"/>
  <c r="CL15" i="265"/>
  <c r="CL36" i="286"/>
  <c r="CL76" i="314"/>
  <c r="CN9" i="265"/>
  <c r="CN43" i="278"/>
  <c r="CN10" i="265"/>
  <c r="CN11" i="265"/>
  <c r="CN42" i="282"/>
  <c r="CN43" i="282"/>
  <c r="CM72" i="282"/>
  <c r="CL15" i="286"/>
  <c r="CL18" i="286"/>
  <c r="CL19" i="286"/>
  <c r="CM17" i="286"/>
  <c r="CM9" i="286"/>
  <c r="CM10" i="286"/>
  <c r="CM11" i="286"/>
  <c r="CM12" i="286"/>
  <c r="CM60" i="265"/>
  <c r="CM124" i="273"/>
  <c r="CL121" i="273"/>
  <c r="CL122" i="273"/>
  <c r="CL125" i="273"/>
  <c r="CM126" i="273"/>
  <c r="CM12" i="285"/>
  <c r="CM13" i="285"/>
  <c r="CM14" i="285"/>
  <c r="CM13" i="265"/>
  <c r="CM31" i="285"/>
  <c r="CM32" i="285"/>
  <c r="CM14" i="265"/>
  <c r="CM15" i="265"/>
  <c r="CM36" i="286"/>
  <c r="CM76" i="314"/>
  <c r="CO9" i="265"/>
  <c r="CO43" i="278"/>
  <c r="CO10" i="265"/>
  <c r="CO11" i="265"/>
  <c r="CO42" i="282"/>
  <c r="CO43" i="282"/>
  <c r="CN72" i="282"/>
  <c r="CM15" i="286"/>
  <c r="CM18" i="286"/>
  <c r="CM19" i="286"/>
  <c r="CN17" i="286"/>
  <c r="CN9" i="286"/>
  <c r="CN10" i="286"/>
  <c r="CN11" i="286"/>
  <c r="CN12" i="286"/>
  <c r="CN60" i="265"/>
  <c r="CN124" i="273"/>
  <c r="CM121" i="273"/>
  <c r="CM122" i="273"/>
  <c r="CM125" i="273"/>
  <c r="CN126" i="273"/>
  <c r="CN12" i="285"/>
  <c r="CN13" i="285"/>
  <c r="CN14" i="285"/>
  <c r="CN13" i="265"/>
  <c r="CN31" i="285"/>
  <c r="CN32" i="285"/>
  <c r="CN14" i="265"/>
  <c r="CN15" i="265"/>
  <c r="CN36" i="286"/>
  <c r="CN76" i="314"/>
  <c r="CP9" i="265"/>
  <c r="CP43" i="278"/>
  <c r="CP10" i="265"/>
  <c r="CP11" i="265"/>
  <c r="CP42" i="282"/>
  <c r="CP43" i="282"/>
  <c r="CO72" i="282"/>
  <c r="CN15" i="286"/>
  <c r="CN18" i="286"/>
  <c r="CN19" i="286"/>
  <c r="CO17" i="286"/>
  <c r="CO9" i="286"/>
  <c r="CO10" i="286"/>
  <c r="CO11" i="286"/>
  <c r="CO12" i="286"/>
  <c r="CO60" i="265"/>
  <c r="CO124" i="273"/>
  <c r="CN121" i="273"/>
  <c r="CN122" i="273"/>
  <c r="CN125" i="273"/>
  <c r="CO126" i="273"/>
  <c r="CO12" i="285"/>
  <c r="CO13" i="285"/>
  <c r="CO14" i="285"/>
  <c r="CO13" i="265"/>
  <c r="CO31" i="285"/>
  <c r="CO32" i="285"/>
  <c r="CO14" i="265"/>
  <c r="CO15" i="265"/>
  <c r="CO36" i="286"/>
  <c r="CO76" i="314"/>
  <c r="CP72" i="282"/>
  <c r="CO15" i="286"/>
  <c r="CO18" i="286"/>
  <c r="CO19" i="286"/>
  <c r="CP17" i="286"/>
  <c r="CP9" i="286"/>
  <c r="CP10" i="286"/>
  <c r="CP11" i="286"/>
  <c r="CP12" i="286"/>
  <c r="CP60" i="265"/>
  <c r="CP124" i="273"/>
  <c r="CO121" i="273"/>
  <c r="CO122" i="273"/>
  <c r="CO125" i="273"/>
  <c r="CP126" i="273"/>
  <c r="CP12" i="285"/>
  <c r="CP13" i="285"/>
  <c r="CP14" i="285"/>
  <c r="CP13" i="265"/>
  <c r="CP31" i="285"/>
  <c r="CP32" i="285"/>
  <c r="CP14" i="265"/>
  <c r="CP15" i="265"/>
  <c r="CP36" i="286"/>
  <c r="CP76" i="314"/>
  <c r="CR9" i="265"/>
  <c r="CR43" i="278"/>
  <c r="CR10" i="265"/>
  <c r="CR11" i="265"/>
  <c r="CR42" i="282"/>
  <c r="CR43" i="282"/>
  <c r="CQ72" i="282"/>
  <c r="CP15" i="286"/>
  <c r="CP18" i="286"/>
  <c r="CP19" i="286"/>
  <c r="CQ17" i="286"/>
  <c r="CQ9" i="286"/>
  <c r="CQ10" i="286"/>
  <c r="CQ11" i="286"/>
  <c r="CQ12" i="286"/>
  <c r="CQ60" i="265"/>
  <c r="CQ124" i="273"/>
  <c r="CP121" i="273"/>
  <c r="CP122" i="273"/>
  <c r="CP125" i="273"/>
  <c r="CQ126" i="273"/>
  <c r="CQ12" i="285"/>
  <c r="CQ13" i="285"/>
  <c r="CQ14" i="285"/>
  <c r="CQ13" i="265"/>
  <c r="CQ31" i="285"/>
  <c r="CQ32" i="285"/>
  <c r="CQ14" i="265"/>
  <c r="CQ15" i="265"/>
  <c r="CQ36" i="286"/>
  <c r="CQ76" i="314"/>
  <c r="CS9" i="265"/>
  <c r="CS43" i="278"/>
  <c r="CS10" i="265"/>
  <c r="CS11" i="265"/>
  <c r="CS42" i="282"/>
  <c r="CS43" i="282"/>
  <c r="CR72" i="282"/>
  <c r="CQ15" i="286"/>
  <c r="CQ18" i="286"/>
  <c r="CQ19" i="286"/>
  <c r="CR17" i="286"/>
  <c r="CR9" i="286"/>
  <c r="CR10" i="286"/>
  <c r="CR11" i="286"/>
  <c r="CR12" i="286"/>
  <c r="CR60" i="265"/>
  <c r="CR124" i="273"/>
  <c r="CQ121" i="273"/>
  <c r="CQ122" i="273"/>
  <c r="CQ125" i="273"/>
  <c r="CR126" i="273"/>
  <c r="CR12" i="285"/>
  <c r="CR13" i="285"/>
  <c r="CR14" i="285"/>
  <c r="CR13" i="265"/>
  <c r="CR31" i="285"/>
  <c r="CR32" i="285"/>
  <c r="CR14" i="265"/>
  <c r="CR15" i="265"/>
  <c r="CR36" i="286"/>
  <c r="CR76" i="314"/>
  <c r="CT9" i="265"/>
  <c r="CT43" i="278"/>
  <c r="CT10" i="265"/>
  <c r="CT11" i="265"/>
  <c r="CT42" i="282"/>
  <c r="CT43" i="282"/>
  <c r="CS72" i="282"/>
  <c r="CR15" i="286"/>
  <c r="CR18" i="286"/>
  <c r="CR19" i="286"/>
  <c r="CS17" i="286"/>
  <c r="CS9" i="286"/>
  <c r="CS10" i="286"/>
  <c r="CS11" i="286"/>
  <c r="CS12" i="286"/>
  <c r="CS60" i="265"/>
  <c r="CS124" i="273"/>
  <c r="CR121" i="273"/>
  <c r="CR122" i="273"/>
  <c r="CR125" i="273"/>
  <c r="CS126" i="273"/>
  <c r="CS12" i="285"/>
  <c r="CS13" i="285"/>
  <c r="CS14" i="285"/>
  <c r="CS13" i="265"/>
  <c r="CS31" i="285"/>
  <c r="CS32" i="285"/>
  <c r="CS14" i="265"/>
  <c r="CS15" i="265"/>
  <c r="CS36" i="286"/>
  <c r="CS76" i="314"/>
  <c r="CT72" i="282"/>
  <c r="CS15" i="286"/>
  <c r="CS18" i="286"/>
  <c r="CS19" i="286"/>
  <c r="CT17" i="286"/>
  <c r="CT9" i="286"/>
  <c r="CT10" i="286"/>
  <c r="CT11" i="286"/>
  <c r="CT12" i="286"/>
  <c r="CT60" i="265"/>
  <c r="CT124" i="273"/>
  <c r="CS121" i="273"/>
  <c r="CS122" i="273"/>
  <c r="CS125" i="273"/>
  <c r="CT126" i="273"/>
  <c r="CT12" i="285"/>
  <c r="CT13" i="285"/>
  <c r="CT14" i="285"/>
  <c r="CT13" i="265"/>
  <c r="CT31" i="285"/>
  <c r="CT32" i="285"/>
  <c r="CT14" i="265"/>
  <c r="CT15" i="265"/>
  <c r="CT36" i="286"/>
  <c r="CT76" i="314"/>
  <c r="CV9" i="265"/>
  <c r="CV43" i="278"/>
  <c r="CV10" i="265"/>
  <c r="CV11" i="265"/>
  <c r="CV42" i="282"/>
  <c r="CV43" i="282"/>
  <c r="CU72" i="282"/>
  <c r="CT15" i="286"/>
  <c r="CT18" i="286"/>
  <c r="CT19" i="286"/>
  <c r="CU17" i="286"/>
  <c r="CU9" i="286"/>
  <c r="CU10" i="286"/>
  <c r="CU11" i="286"/>
  <c r="CU12" i="286"/>
  <c r="CU60" i="265"/>
  <c r="CU124" i="273"/>
  <c r="CT121" i="273"/>
  <c r="CT122" i="273"/>
  <c r="CT125" i="273"/>
  <c r="CU126" i="273"/>
  <c r="CU12" i="285"/>
  <c r="CU13" i="285"/>
  <c r="CU14" i="285"/>
  <c r="CU13" i="265"/>
  <c r="CU31" i="285"/>
  <c r="CU32" i="285"/>
  <c r="CU14" i="265"/>
  <c r="CU15" i="265"/>
  <c r="CU36" i="286"/>
  <c r="CU76" i="314"/>
  <c r="CW9" i="265"/>
  <c r="CW43" i="278"/>
  <c r="CW10" i="265"/>
  <c r="CW11" i="265"/>
  <c r="CW42" i="282"/>
  <c r="CW43" i="282"/>
  <c r="CV72" i="282"/>
  <c r="CU15" i="286"/>
  <c r="CU18" i="286"/>
  <c r="CU19" i="286"/>
  <c r="CV17" i="286"/>
  <c r="CV9" i="286"/>
  <c r="CV10" i="286"/>
  <c r="CV11" i="286"/>
  <c r="CV12" i="286"/>
  <c r="CV60" i="265"/>
  <c r="CV124" i="273"/>
  <c r="CU121" i="273"/>
  <c r="CU122" i="273"/>
  <c r="CU125" i="273"/>
  <c r="CV126" i="273"/>
  <c r="CV12" i="285"/>
  <c r="CV13" i="285"/>
  <c r="CV14" i="285"/>
  <c r="CV13" i="265"/>
  <c r="CV31" i="285"/>
  <c r="CV32" i="285"/>
  <c r="CV14" i="265"/>
  <c r="CV15" i="265"/>
  <c r="CV36" i="286"/>
  <c r="CV76" i="314"/>
  <c r="CX9" i="265"/>
  <c r="CX43" i="278"/>
  <c r="CX10" i="265"/>
  <c r="CX11" i="265"/>
  <c r="CX42" i="282"/>
  <c r="CX43" i="282"/>
  <c r="CW72" i="282"/>
  <c r="CV15" i="286"/>
  <c r="CV18" i="286"/>
  <c r="CV19" i="286"/>
  <c r="CW17" i="286"/>
  <c r="CW9" i="286"/>
  <c r="CW10" i="286"/>
  <c r="CW11" i="286"/>
  <c r="CW12" i="286"/>
  <c r="CW60" i="265"/>
  <c r="CW124" i="273"/>
  <c r="CV121" i="273"/>
  <c r="CV122" i="273"/>
  <c r="CV125" i="273"/>
  <c r="CW126" i="273"/>
  <c r="CW12" i="285"/>
  <c r="CW13" i="285"/>
  <c r="CW14" i="285"/>
  <c r="CW13" i="265"/>
  <c r="CW31" i="285"/>
  <c r="CW32" i="285"/>
  <c r="CW14" i="265"/>
  <c r="CW15" i="265"/>
  <c r="CW36" i="286"/>
  <c r="CW76" i="314"/>
  <c r="CX72" i="282"/>
  <c r="CW15" i="286"/>
  <c r="CW18" i="286"/>
  <c r="CW19" i="286"/>
  <c r="CX17" i="286"/>
  <c r="CX9" i="286"/>
  <c r="CX10" i="286"/>
  <c r="CX11" i="286"/>
  <c r="CX12" i="286"/>
  <c r="CX60" i="265"/>
  <c r="CX124" i="273"/>
  <c r="CW121" i="273"/>
  <c r="CW122" i="273"/>
  <c r="CW125" i="273"/>
  <c r="CX126" i="273"/>
  <c r="CX12" i="285"/>
  <c r="CX13" i="285"/>
  <c r="CX14" i="285"/>
  <c r="CX13" i="265"/>
  <c r="CX31" i="285"/>
  <c r="CX32" i="285"/>
  <c r="CX14" i="265"/>
  <c r="CX15" i="265"/>
  <c r="CX36" i="286"/>
  <c r="CX76" i="314"/>
  <c r="CZ9" i="265"/>
  <c r="CZ43" i="278"/>
  <c r="CZ10" i="265"/>
  <c r="CZ11" i="265"/>
  <c r="CZ42" i="282"/>
  <c r="CZ43" i="282"/>
  <c r="CY72" i="282"/>
  <c r="CX15" i="286"/>
  <c r="CX18" i="286"/>
  <c r="CX19" i="286"/>
  <c r="CY17" i="286"/>
  <c r="CY9" i="286"/>
  <c r="CY10" i="286"/>
  <c r="CY11" i="286"/>
  <c r="CY12" i="286"/>
  <c r="CY60" i="265"/>
  <c r="CY124" i="273"/>
  <c r="CX121" i="273"/>
  <c r="CX122" i="273"/>
  <c r="CX125" i="273"/>
  <c r="CY126" i="273"/>
  <c r="CY12" i="285"/>
  <c r="CY13" i="285"/>
  <c r="CY14" i="285"/>
  <c r="CY13" i="265"/>
  <c r="CY31" i="285"/>
  <c r="CY32" i="285"/>
  <c r="CY14" i="265"/>
  <c r="CY15" i="265"/>
  <c r="CY36" i="286"/>
  <c r="CY76" i="314"/>
  <c r="DA9" i="265"/>
  <c r="DA43" i="278"/>
  <c r="DA10" i="265"/>
  <c r="DA11" i="265"/>
  <c r="DA42" i="282"/>
  <c r="DA43" i="282"/>
  <c r="CZ72" i="282"/>
  <c r="CY15" i="286"/>
  <c r="CY18" i="286"/>
  <c r="CY19" i="286"/>
  <c r="CZ17" i="286"/>
  <c r="CZ9" i="286"/>
  <c r="CZ10" i="286"/>
  <c r="CZ11" i="286"/>
  <c r="CZ12" i="286"/>
  <c r="CZ60" i="265"/>
  <c r="CZ124" i="273"/>
  <c r="CY121" i="273"/>
  <c r="CY122" i="273"/>
  <c r="CY125" i="273"/>
  <c r="CZ126" i="273"/>
  <c r="CZ12" i="285"/>
  <c r="CZ13" i="285"/>
  <c r="CZ14" i="285"/>
  <c r="CZ13" i="265"/>
  <c r="CZ31" i="285"/>
  <c r="CZ32" i="285"/>
  <c r="CZ14" i="265"/>
  <c r="CZ15" i="265"/>
  <c r="CZ36" i="286"/>
  <c r="CZ76" i="314"/>
  <c r="DB9" i="265"/>
  <c r="DB43" i="278"/>
  <c r="DB10" i="265"/>
  <c r="DB11" i="265"/>
  <c r="DB42" i="282"/>
  <c r="DB43" i="282"/>
  <c r="DA72" i="282"/>
  <c r="CZ15" i="286"/>
  <c r="CZ18" i="286"/>
  <c r="CZ19" i="286"/>
  <c r="DA17" i="286"/>
  <c r="DA9" i="286"/>
  <c r="DA10" i="286"/>
  <c r="DA11" i="286"/>
  <c r="DA12" i="286"/>
  <c r="DA60" i="265"/>
  <c r="DA124" i="273"/>
  <c r="CZ121" i="273"/>
  <c r="CZ122" i="273"/>
  <c r="CZ125" i="273"/>
  <c r="DA126" i="273"/>
  <c r="DA12" i="285"/>
  <c r="DA13" i="285"/>
  <c r="DA14" i="285"/>
  <c r="DA13" i="265"/>
  <c r="DA31" i="285"/>
  <c r="DA32" i="285"/>
  <c r="DA14" i="265"/>
  <c r="DA15" i="265"/>
  <c r="DA36" i="286"/>
  <c r="DA76" i="314"/>
  <c r="DB72" i="282"/>
  <c r="DA15" i="286"/>
  <c r="DA18" i="286"/>
  <c r="DA19" i="286"/>
  <c r="DB17" i="286"/>
  <c r="DB9" i="286"/>
  <c r="DB10" i="286"/>
  <c r="DB11" i="286"/>
  <c r="DB12" i="286"/>
  <c r="DB60" i="265"/>
  <c r="DB124" i="273"/>
  <c r="DA121" i="273"/>
  <c r="DA122" i="273"/>
  <c r="DA125" i="273"/>
  <c r="DB126" i="273"/>
  <c r="DB12" i="285"/>
  <c r="DB13" i="285"/>
  <c r="DB14" i="285"/>
  <c r="DB13" i="265"/>
  <c r="DB31" i="285"/>
  <c r="DB32" i="285"/>
  <c r="DB14" i="265"/>
  <c r="DB15" i="265"/>
  <c r="DB36" i="286"/>
  <c r="DB76" i="314"/>
  <c r="DD9" i="265"/>
  <c r="DD43" i="278"/>
  <c r="DD10" i="265"/>
  <c r="DD11" i="265"/>
  <c r="DD42" i="282"/>
  <c r="DD43" i="282"/>
  <c r="DC72" i="282"/>
  <c r="DB15" i="286"/>
  <c r="DB18" i="286"/>
  <c r="DB19" i="286"/>
  <c r="DC17" i="286"/>
  <c r="DC9" i="286"/>
  <c r="DC10" i="286"/>
  <c r="DC11" i="286"/>
  <c r="DC12" i="286"/>
  <c r="DC60" i="265"/>
  <c r="DC124" i="273"/>
  <c r="DB121" i="273"/>
  <c r="DB122" i="273"/>
  <c r="DB125" i="273"/>
  <c r="DC126" i="273"/>
  <c r="DC12" i="285"/>
  <c r="DC13" i="285"/>
  <c r="DC14" i="285"/>
  <c r="DC13" i="265"/>
  <c r="DC31" i="285"/>
  <c r="DC32" i="285"/>
  <c r="DC14" i="265"/>
  <c r="DC15" i="265"/>
  <c r="DC36" i="286"/>
  <c r="DC76" i="314"/>
  <c r="DE9" i="265"/>
  <c r="DE43" i="278"/>
  <c r="DE10" i="265"/>
  <c r="DE11" i="265"/>
  <c r="DE42" i="282"/>
  <c r="DE43" i="282"/>
  <c r="DD72" i="282"/>
  <c r="DC15" i="286"/>
  <c r="DC18" i="286"/>
  <c r="DC19" i="286"/>
  <c r="DD17" i="286"/>
  <c r="DD9" i="286"/>
  <c r="DD10" i="286"/>
  <c r="DD11" i="286"/>
  <c r="DD12" i="286"/>
  <c r="DD60" i="265"/>
  <c r="DD124" i="273"/>
  <c r="DC121" i="273"/>
  <c r="DC122" i="273"/>
  <c r="DC125" i="273"/>
  <c r="DD126" i="273"/>
  <c r="DD12" i="285"/>
  <c r="DD13" i="285"/>
  <c r="DD14" i="285"/>
  <c r="DD13" i="265"/>
  <c r="DD31" i="285"/>
  <c r="DD32" i="285"/>
  <c r="DD14" i="265"/>
  <c r="DD15" i="265"/>
  <c r="DD36" i="286"/>
  <c r="DD76" i="314"/>
  <c r="DF9" i="265"/>
  <c r="DF43" i="278"/>
  <c r="DF10" i="265"/>
  <c r="DF11" i="265"/>
  <c r="DF42" i="282"/>
  <c r="DF43" i="282"/>
  <c r="DE72" i="282"/>
  <c r="DD15" i="286"/>
  <c r="DD18" i="286"/>
  <c r="DD19" i="286"/>
  <c r="DE17" i="286"/>
  <c r="DE9" i="286"/>
  <c r="DE10" i="286"/>
  <c r="DE11" i="286"/>
  <c r="DE12" i="286"/>
  <c r="DE60" i="265"/>
  <c r="DE124" i="273"/>
  <c r="DD121" i="273"/>
  <c r="DD122" i="273"/>
  <c r="DD125" i="273"/>
  <c r="DE126" i="273"/>
  <c r="DE12" i="285"/>
  <c r="DE13" i="285"/>
  <c r="DE14" i="285"/>
  <c r="DE13" i="265"/>
  <c r="DE31" i="285"/>
  <c r="DE32" i="285"/>
  <c r="DE14" i="265"/>
  <c r="DE15" i="265"/>
  <c r="DE36" i="286"/>
  <c r="DE76" i="314"/>
  <c r="DF72" i="282"/>
  <c r="DE15" i="286"/>
  <c r="DE18" i="286"/>
  <c r="DE19" i="286"/>
  <c r="DF17" i="286"/>
  <c r="DF9" i="286"/>
  <c r="DF10" i="286"/>
  <c r="DF11" i="286"/>
  <c r="DF12" i="286"/>
  <c r="DF60" i="265"/>
  <c r="DF124" i="273"/>
  <c r="DE121" i="273"/>
  <c r="DE122" i="273"/>
  <c r="DE125" i="273"/>
  <c r="DF126" i="273"/>
  <c r="DF12" i="285"/>
  <c r="DF13" i="285"/>
  <c r="DF14" i="285"/>
  <c r="DF13" i="265"/>
  <c r="DF31" i="285"/>
  <c r="DF32" i="285"/>
  <c r="DF14" i="265"/>
  <c r="DF15" i="265"/>
  <c r="DF36" i="286"/>
  <c r="DF76" i="314"/>
  <c r="DH9" i="265"/>
  <c r="DH43" i="278"/>
  <c r="DH10" i="265"/>
  <c r="DH11" i="265"/>
  <c r="DH42" i="282"/>
  <c r="DH43" i="282"/>
  <c r="DG72" i="282"/>
  <c r="DF15" i="286"/>
  <c r="DF18" i="286"/>
  <c r="DF19" i="286"/>
  <c r="DG17" i="286"/>
  <c r="DG9" i="286"/>
  <c r="DG10" i="286"/>
  <c r="DG11" i="286"/>
  <c r="DG12" i="286"/>
  <c r="DG60" i="265"/>
  <c r="DG124" i="273"/>
  <c r="DF121" i="273"/>
  <c r="DF122" i="273"/>
  <c r="DF125" i="273"/>
  <c r="DG126" i="273"/>
  <c r="DG12" i="285"/>
  <c r="DG13" i="285"/>
  <c r="DG14" i="285"/>
  <c r="DG13" i="265"/>
  <c r="DG31" i="285"/>
  <c r="DG32" i="285"/>
  <c r="DG14" i="265"/>
  <c r="DG15" i="265"/>
  <c r="DG36" i="286"/>
  <c r="DG76" i="314"/>
  <c r="DI9" i="265"/>
  <c r="DI43" i="278"/>
  <c r="DI10" i="265"/>
  <c r="DI11" i="265"/>
  <c r="DI42" i="282"/>
  <c r="DI43" i="282"/>
  <c r="DH72" i="282"/>
  <c r="DG15" i="286"/>
  <c r="DG18" i="286"/>
  <c r="DG19" i="286"/>
  <c r="DH17" i="286"/>
  <c r="DH9" i="286"/>
  <c r="DH10" i="286"/>
  <c r="DH11" i="286"/>
  <c r="DH12" i="286"/>
  <c r="DH60" i="265"/>
  <c r="DH124" i="273"/>
  <c r="DG121" i="273"/>
  <c r="DG122" i="273"/>
  <c r="DG125" i="273"/>
  <c r="DH126" i="273"/>
  <c r="DH12" i="285"/>
  <c r="DH13" i="285"/>
  <c r="DH14" i="285"/>
  <c r="DH13" i="265"/>
  <c r="DH31" i="285"/>
  <c r="DH32" i="285"/>
  <c r="DH14" i="265"/>
  <c r="DH15" i="265"/>
  <c r="DH36" i="286"/>
  <c r="DH76" i="314"/>
  <c r="DJ9" i="265"/>
  <c r="DJ43" i="278"/>
  <c r="DJ10" i="265"/>
  <c r="DJ11" i="265"/>
  <c r="DJ42" i="282"/>
  <c r="DJ43" i="282"/>
  <c r="DI72" i="282"/>
  <c r="DH15" i="286"/>
  <c r="DH18" i="286"/>
  <c r="DH19" i="286"/>
  <c r="DI17" i="286"/>
  <c r="DI9" i="286"/>
  <c r="DI10" i="286"/>
  <c r="DI11" i="286"/>
  <c r="DI12" i="286"/>
  <c r="DI60" i="265"/>
  <c r="DI124" i="273"/>
  <c r="DH121" i="273"/>
  <c r="DH122" i="273"/>
  <c r="DH125" i="273"/>
  <c r="DI126" i="273"/>
  <c r="DI12" i="285"/>
  <c r="DI13" i="285"/>
  <c r="DI14" i="285"/>
  <c r="DI13" i="265"/>
  <c r="DI31" i="285"/>
  <c r="DI32" i="285"/>
  <c r="DI14" i="265"/>
  <c r="DI15" i="265"/>
  <c r="DI36" i="286"/>
  <c r="DI76" i="314"/>
  <c r="DJ72" i="282"/>
  <c r="DI15" i="286"/>
  <c r="DI18" i="286"/>
  <c r="DI19" i="286"/>
  <c r="DJ17" i="286"/>
  <c r="DJ9" i="286"/>
  <c r="DJ10" i="286"/>
  <c r="DJ11" i="286"/>
  <c r="DJ12" i="286"/>
  <c r="DJ60" i="265"/>
  <c r="DJ124" i="273"/>
  <c r="DI121" i="273"/>
  <c r="DI122" i="273"/>
  <c r="DI125" i="273"/>
  <c r="DJ126" i="273"/>
  <c r="DJ12" i="285"/>
  <c r="DJ13" i="285"/>
  <c r="DJ14" i="285"/>
  <c r="DJ13" i="265"/>
  <c r="DJ31" i="285"/>
  <c r="DJ32" i="285"/>
  <c r="DJ14" i="265"/>
  <c r="DJ15" i="265"/>
  <c r="DJ36" i="286"/>
  <c r="DJ76" i="314"/>
  <c r="DL9" i="265"/>
  <c r="DL43" i="278"/>
  <c r="DL10" i="265"/>
  <c r="DL11" i="265"/>
  <c r="DL42" i="282"/>
  <c r="DL43" i="282"/>
  <c r="DK72" i="282"/>
  <c r="DJ15" i="286"/>
  <c r="DJ18" i="286"/>
  <c r="DJ19" i="286"/>
  <c r="DK17" i="286"/>
  <c r="DK9" i="286"/>
  <c r="DK10" i="286"/>
  <c r="DK11" i="286"/>
  <c r="DK12" i="286"/>
  <c r="DK60" i="265"/>
  <c r="DK124" i="273"/>
  <c r="DJ121" i="273"/>
  <c r="DJ122" i="273"/>
  <c r="DJ125" i="273"/>
  <c r="DK126" i="273"/>
  <c r="DK12" i="285"/>
  <c r="DK13" i="285"/>
  <c r="DK14" i="285"/>
  <c r="DK13" i="265"/>
  <c r="DK31" i="285"/>
  <c r="DK32" i="285"/>
  <c r="DK14" i="265"/>
  <c r="DK15" i="265"/>
  <c r="DK36" i="286"/>
  <c r="DK76" i="314"/>
  <c r="DM9" i="265"/>
  <c r="DM43" i="278"/>
  <c r="DM10" i="265"/>
  <c r="DM11" i="265"/>
  <c r="DM42" i="282"/>
  <c r="DM43" i="282"/>
  <c r="DL72" i="282"/>
  <c r="DK15" i="286"/>
  <c r="DK18" i="286"/>
  <c r="DK19" i="286"/>
  <c r="DL17" i="286"/>
  <c r="DL9" i="286"/>
  <c r="DL10" i="286"/>
  <c r="DL11" i="286"/>
  <c r="DL12" i="286"/>
  <c r="DL60" i="265"/>
  <c r="DL124" i="273"/>
  <c r="DK121" i="273"/>
  <c r="DK122" i="273"/>
  <c r="DK125" i="273"/>
  <c r="DL126" i="273"/>
  <c r="DL12" i="285"/>
  <c r="DL13" i="285"/>
  <c r="DL14" i="285"/>
  <c r="DL13" i="265"/>
  <c r="DL31" i="285"/>
  <c r="DL32" i="285"/>
  <c r="DL14" i="265"/>
  <c r="DL15" i="265"/>
  <c r="DL36" i="286"/>
  <c r="DL76" i="314"/>
  <c r="DN9" i="265"/>
  <c r="DN43" i="278"/>
  <c r="DN10" i="265"/>
  <c r="DN11" i="265"/>
  <c r="DN42" i="282"/>
  <c r="DN43" i="282"/>
  <c r="DM72" i="282"/>
  <c r="DL15" i="286"/>
  <c r="DL18" i="286"/>
  <c r="DL19" i="286"/>
  <c r="DM17" i="286"/>
  <c r="DM9" i="286"/>
  <c r="DM10" i="286"/>
  <c r="DM11" i="286"/>
  <c r="DM12" i="286"/>
  <c r="DM60" i="265"/>
  <c r="DM124" i="273"/>
  <c r="DL121" i="273"/>
  <c r="DL122" i="273"/>
  <c r="DL125" i="273"/>
  <c r="DM126" i="273"/>
  <c r="DM12" i="285"/>
  <c r="DM13" i="285"/>
  <c r="DM14" i="285"/>
  <c r="DM13" i="265"/>
  <c r="DM31" i="285"/>
  <c r="DM32" i="285"/>
  <c r="DM14" i="265"/>
  <c r="DM15" i="265"/>
  <c r="DM36" i="286"/>
  <c r="DM76" i="314"/>
  <c r="DN72" i="282"/>
  <c r="DM15" i="286"/>
  <c r="DM18" i="286"/>
  <c r="DM19" i="286"/>
  <c r="DN17" i="286"/>
  <c r="DN9" i="286"/>
  <c r="DN10" i="286"/>
  <c r="DN11" i="286"/>
  <c r="DN12" i="286"/>
  <c r="DN60" i="265"/>
  <c r="DN124" i="273"/>
  <c r="DM121" i="273"/>
  <c r="DM122" i="273"/>
  <c r="DM125" i="273"/>
  <c r="DN126" i="273"/>
  <c r="DN12" i="285"/>
  <c r="DN13" i="285"/>
  <c r="DN14" i="285"/>
  <c r="DN13" i="265"/>
  <c r="DN31" i="285"/>
  <c r="DN32" i="285"/>
  <c r="DN14" i="265"/>
  <c r="DN15" i="265"/>
  <c r="DN36" i="286"/>
  <c r="DN76" i="314"/>
  <c r="DP9" i="265"/>
  <c r="DP43" i="278"/>
  <c r="DP10" i="265"/>
  <c r="DP11" i="265"/>
  <c r="DP42" i="282"/>
  <c r="DP43" i="282"/>
  <c r="DO72" i="282"/>
  <c r="DN15" i="286"/>
  <c r="DN18" i="286"/>
  <c r="DN19" i="286"/>
  <c r="DO17" i="286"/>
  <c r="DO9" i="286"/>
  <c r="DO10" i="286"/>
  <c r="DO11" i="286"/>
  <c r="DO12" i="286"/>
  <c r="DO60" i="265"/>
  <c r="DO124" i="273"/>
  <c r="DN121" i="273"/>
  <c r="DN122" i="273"/>
  <c r="DN125" i="273"/>
  <c r="DO126" i="273"/>
  <c r="DO12" i="285"/>
  <c r="DO13" i="285"/>
  <c r="DO14" i="285"/>
  <c r="DO13" i="265"/>
  <c r="DO31" i="285"/>
  <c r="DO32" i="285"/>
  <c r="DO14" i="265"/>
  <c r="DO15" i="265"/>
  <c r="DO36" i="286"/>
  <c r="DO76" i="314"/>
  <c r="DQ9" i="265"/>
  <c r="DQ43" i="278"/>
  <c r="DQ10" i="265"/>
  <c r="DQ11" i="265"/>
  <c r="DQ42" i="282"/>
  <c r="DQ43" i="282"/>
  <c r="DP72" i="282"/>
  <c r="DO15" i="286"/>
  <c r="DO18" i="286"/>
  <c r="DO19" i="286"/>
  <c r="DP17" i="286"/>
  <c r="DP9" i="286"/>
  <c r="DP10" i="286"/>
  <c r="DP11" i="286"/>
  <c r="DP12" i="286"/>
  <c r="DP60" i="265"/>
  <c r="DP124" i="273"/>
  <c r="DO121" i="273"/>
  <c r="DO122" i="273"/>
  <c r="DO125" i="273"/>
  <c r="DP126" i="273"/>
  <c r="DP12" i="285"/>
  <c r="DP13" i="285"/>
  <c r="DP14" i="285"/>
  <c r="DP13" i="265"/>
  <c r="DP31" i="285"/>
  <c r="DP32" i="285"/>
  <c r="DP14" i="265"/>
  <c r="DP15" i="265"/>
  <c r="DP36" i="286"/>
  <c r="DP76" i="314"/>
  <c r="DR9" i="265"/>
  <c r="DR43" i="278"/>
  <c r="DR10" i="265"/>
  <c r="DR11" i="265"/>
  <c r="DR42" i="282"/>
  <c r="DR43" i="282"/>
  <c r="DQ72" i="282"/>
  <c r="DP15" i="286"/>
  <c r="DP18" i="286"/>
  <c r="DP19" i="286"/>
  <c r="DQ17" i="286"/>
  <c r="DQ9" i="286"/>
  <c r="DQ10" i="286"/>
  <c r="DQ11" i="286"/>
  <c r="DQ12" i="286"/>
  <c r="DQ60" i="265"/>
  <c r="DQ124" i="273"/>
  <c r="DP121" i="273"/>
  <c r="DP122" i="273"/>
  <c r="DP125" i="273"/>
  <c r="DQ126" i="273"/>
  <c r="DQ12" i="285"/>
  <c r="DQ13" i="285"/>
  <c r="DQ14" i="285"/>
  <c r="DQ13" i="265"/>
  <c r="DQ31" i="285"/>
  <c r="DQ32" i="285"/>
  <c r="DQ14" i="265"/>
  <c r="DQ15" i="265"/>
  <c r="DQ36" i="286"/>
  <c r="DQ76" i="314"/>
  <c r="DR72" i="282"/>
  <c r="DQ15" i="286"/>
  <c r="DQ18" i="286"/>
  <c r="DQ19" i="286"/>
  <c r="DR17" i="286"/>
  <c r="DR9" i="286"/>
  <c r="DR10" i="286"/>
  <c r="DR11" i="286"/>
  <c r="DR12" i="286"/>
  <c r="DR60" i="265"/>
  <c r="DR124" i="273"/>
  <c r="DQ121" i="273"/>
  <c r="DQ122" i="273"/>
  <c r="DQ125" i="273"/>
  <c r="DR126" i="273"/>
  <c r="DR12" i="285"/>
  <c r="DR13" i="285"/>
  <c r="DR14" i="285"/>
  <c r="DR13" i="265"/>
  <c r="DR31" i="285"/>
  <c r="DR32" i="285"/>
  <c r="DR14" i="265"/>
  <c r="DR15" i="265"/>
  <c r="DR36" i="286"/>
  <c r="DR76" i="314"/>
  <c r="DT9" i="265"/>
  <c r="DT43" i="278"/>
  <c r="DT10" i="265"/>
  <c r="DT11" i="265"/>
  <c r="DT42" i="282"/>
  <c r="DT43" i="282"/>
  <c r="DS72" i="282"/>
  <c r="DR15" i="286"/>
  <c r="DR18" i="286"/>
  <c r="DR19" i="286"/>
  <c r="DS17" i="286"/>
  <c r="DS9" i="286"/>
  <c r="DS10" i="286"/>
  <c r="DS11" i="286"/>
  <c r="DS12" i="286"/>
  <c r="DS60" i="265"/>
  <c r="DS124" i="273"/>
  <c r="DR121" i="273"/>
  <c r="DR122" i="273"/>
  <c r="DR125" i="273"/>
  <c r="DS126" i="273"/>
  <c r="DS12" i="285"/>
  <c r="DS13" i="285"/>
  <c r="DS14" i="285"/>
  <c r="DS13" i="265"/>
  <c r="DS31" i="285"/>
  <c r="DS32" i="285"/>
  <c r="DS14" i="265"/>
  <c r="DS15" i="265"/>
  <c r="DS36" i="286"/>
  <c r="DS76" i="314"/>
  <c r="DU9" i="265"/>
  <c r="DU43" i="278"/>
  <c r="DU10" i="265"/>
  <c r="DU11" i="265"/>
  <c r="DU42" i="282"/>
  <c r="DU43" i="282"/>
  <c r="DT72" i="282"/>
  <c r="DS15" i="286"/>
  <c r="DS18" i="286"/>
  <c r="DS19" i="286"/>
  <c r="DT17" i="286"/>
  <c r="DT9" i="286"/>
  <c r="DT10" i="286"/>
  <c r="DT11" i="286"/>
  <c r="DT12" i="286"/>
  <c r="DT60" i="265"/>
  <c r="DT124" i="273"/>
  <c r="DS121" i="273"/>
  <c r="DS122" i="273"/>
  <c r="DS125" i="273"/>
  <c r="DT126" i="273"/>
  <c r="DT12" i="285"/>
  <c r="DT13" i="285"/>
  <c r="DT14" i="285"/>
  <c r="DT13" i="265"/>
  <c r="DT31" i="285"/>
  <c r="DT32" i="285"/>
  <c r="DT14" i="265"/>
  <c r="DT15" i="265"/>
  <c r="DT36" i="286"/>
  <c r="DT76" i="314"/>
  <c r="DV9" i="265"/>
  <c r="DV43" i="278"/>
  <c r="DV10" i="265"/>
  <c r="DV11" i="265"/>
  <c r="DV42" i="282"/>
  <c r="DV43" i="282"/>
  <c r="DU72" i="282"/>
  <c r="DT15" i="286"/>
  <c r="DT18" i="286"/>
  <c r="DT19" i="286"/>
  <c r="DU17" i="286"/>
  <c r="DU9" i="286"/>
  <c r="DU10" i="286"/>
  <c r="DU11" i="286"/>
  <c r="DU12" i="286"/>
  <c r="DU60" i="265"/>
  <c r="DU124" i="273"/>
  <c r="DT121" i="273"/>
  <c r="DT122" i="273"/>
  <c r="DT125" i="273"/>
  <c r="DU126" i="273"/>
  <c r="DU12" i="285"/>
  <c r="DU13" i="285"/>
  <c r="DU14" i="285"/>
  <c r="DU13" i="265"/>
  <c r="DU31" i="285"/>
  <c r="DU32" i="285"/>
  <c r="DU14" i="265"/>
  <c r="DU15" i="265"/>
  <c r="DU36" i="286"/>
  <c r="DU76" i="314"/>
  <c r="DV72" i="282"/>
  <c r="DU15" i="286"/>
  <c r="DU18" i="286"/>
  <c r="DU19" i="286"/>
  <c r="DV17" i="286"/>
  <c r="DV9" i="286"/>
  <c r="DV10" i="286"/>
  <c r="DV11" i="286"/>
  <c r="DV12" i="286"/>
  <c r="DV60" i="265"/>
  <c r="DV124" i="273"/>
  <c r="DU121" i="273"/>
  <c r="DU122" i="273"/>
  <c r="DU125" i="273"/>
  <c r="DV126" i="273"/>
  <c r="DV12" i="285"/>
  <c r="DV13" i="285"/>
  <c r="DV14" i="285"/>
  <c r="DV13" i="265"/>
  <c r="DV31" i="285"/>
  <c r="DV32" i="285"/>
  <c r="DV14" i="265"/>
  <c r="DV15" i="265"/>
  <c r="DV36" i="286"/>
  <c r="DV76" i="314"/>
  <c r="DX9" i="265"/>
  <c r="DX43" i="278"/>
  <c r="DX10" i="265"/>
  <c r="DX11" i="265"/>
  <c r="DX42" i="282"/>
  <c r="DX43" i="282"/>
  <c r="DW72" i="282"/>
  <c r="DV15" i="286"/>
  <c r="DV18" i="286"/>
  <c r="DV19" i="286"/>
  <c r="DW17" i="286"/>
  <c r="DW9" i="286"/>
  <c r="DW10" i="286"/>
  <c r="DW11" i="286"/>
  <c r="DW12" i="286"/>
  <c r="DW60" i="265"/>
  <c r="DW124" i="273"/>
  <c r="DV121" i="273"/>
  <c r="DV122" i="273"/>
  <c r="DV125" i="273"/>
  <c r="DW126" i="273"/>
  <c r="DW12" i="285"/>
  <c r="DW13" i="285"/>
  <c r="DW14" i="285"/>
  <c r="DW13" i="265"/>
  <c r="DW31" i="285"/>
  <c r="DW32" i="285"/>
  <c r="DW14" i="265"/>
  <c r="DW15" i="265"/>
  <c r="DW36" i="286"/>
  <c r="DW76" i="314"/>
  <c r="DY9" i="265"/>
  <c r="DY43" i="278"/>
  <c r="DY10" i="265"/>
  <c r="DY11" i="265"/>
  <c r="DY42" i="282"/>
  <c r="DY43" i="282"/>
  <c r="DX72" i="282"/>
  <c r="DW15" i="286"/>
  <c r="DW18" i="286"/>
  <c r="DW19" i="286"/>
  <c r="DX17" i="286"/>
  <c r="DX9" i="286"/>
  <c r="DX10" i="286"/>
  <c r="DX11" i="286"/>
  <c r="DX12" i="286"/>
  <c r="DX60" i="265"/>
  <c r="DX124" i="273"/>
  <c r="DW121" i="273"/>
  <c r="DW122" i="273"/>
  <c r="DW125" i="273"/>
  <c r="DX126" i="273"/>
  <c r="DX12" i="285"/>
  <c r="DX13" i="285"/>
  <c r="DX14" i="285"/>
  <c r="DX13" i="265"/>
  <c r="DX31" i="285"/>
  <c r="DX32" i="285"/>
  <c r="DX14" i="265"/>
  <c r="DX15" i="265"/>
  <c r="DX36" i="286"/>
  <c r="DX76" i="314"/>
  <c r="DZ9" i="265"/>
  <c r="DZ43" i="278"/>
  <c r="DZ10" i="265"/>
  <c r="DZ11" i="265"/>
  <c r="DZ42" i="282"/>
  <c r="DZ43" i="282"/>
  <c r="DY72" i="282"/>
  <c r="DX15" i="286"/>
  <c r="DX18" i="286"/>
  <c r="DX19" i="286"/>
  <c r="DY17" i="286"/>
  <c r="DY9" i="286"/>
  <c r="DY10" i="286"/>
  <c r="DY11" i="286"/>
  <c r="DY12" i="286"/>
  <c r="DY60" i="265"/>
  <c r="DY124" i="273"/>
  <c r="DX121" i="273"/>
  <c r="DX122" i="273"/>
  <c r="DX125" i="273"/>
  <c r="DY126" i="273"/>
  <c r="DY12" i="285"/>
  <c r="DY13" i="285"/>
  <c r="DY14" i="285"/>
  <c r="DY13" i="265"/>
  <c r="DY31" i="285"/>
  <c r="DY32" i="285"/>
  <c r="DY14" i="265"/>
  <c r="DY15" i="265"/>
  <c r="DY36" i="286"/>
  <c r="DY76" i="314"/>
  <c r="DZ72" i="282"/>
  <c r="DY15" i="286"/>
  <c r="DY18" i="286"/>
  <c r="DY19" i="286"/>
  <c r="DZ17" i="286"/>
  <c r="DZ9" i="286"/>
  <c r="DZ10" i="286"/>
  <c r="DZ11" i="286"/>
  <c r="DZ12" i="286"/>
  <c r="DZ60" i="265"/>
  <c r="DZ124" i="273"/>
  <c r="DY121" i="273"/>
  <c r="DY122" i="273"/>
  <c r="DY125" i="273"/>
  <c r="DZ126" i="273"/>
  <c r="DZ12" i="285"/>
  <c r="DZ13" i="285"/>
  <c r="DZ14" i="285"/>
  <c r="DZ13" i="265"/>
  <c r="DZ31" i="285"/>
  <c r="DZ32" i="285"/>
  <c r="DZ14" i="265"/>
  <c r="DZ15" i="265"/>
  <c r="DZ36" i="286"/>
  <c r="DZ76" i="314"/>
  <c r="EB9" i="265"/>
  <c r="EB43" i="278"/>
  <c r="EB10" i="265"/>
  <c r="EB11" i="265"/>
  <c r="EB42" i="282"/>
  <c r="EB43" i="282"/>
  <c r="EA72" i="282"/>
  <c r="DZ15" i="286"/>
  <c r="DZ18" i="286"/>
  <c r="DZ19" i="286"/>
  <c r="EA17" i="286"/>
  <c r="EA9" i="286"/>
  <c r="EA10" i="286"/>
  <c r="EA11" i="286"/>
  <c r="EA12" i="286"/>
  <c r="EA60" i="265"/>
  <c r="EA124" i="273"/>
  <c r="DZ121" i="273"/>
  <c r="DZ122" i="273"/>
  <c r="DZ125" i="273"/>
  <c r="EA126" i="273"/>
  <c r="EA12" i="285"/>
  <c r="EA13" i="285"/>
  <c r="EA14" i="285"/>
  <c r="EA13" i="265"/>
  <c r="EA31" i="285"/>
  <c r="EA32" i="285"/>
  <c r="EA14" i="265"/>
  <c r="EA15" i="265"/>
  <c r="EA36" i="286"/>
  <c r="EA76" i="314"/>
  <c r="EC9" i="265"/>
  <c r="EC43" i="278"/>
  <c r="EC10" i="265"/>
  <c r="EC11" i="265"/>
  <c r="EC42" i="282"/>
  <c r="EC43" i="282"/>
  <c r="EB72" i="282"/>
  <c r="EA15" i="286"/>
  <c r="EA18" i="286"/>
  <c r="EA19" i="286"/>
  <c r="EB17" i="286"/>
  <c r="EB9" i="286"/>
  <c r="EB10" i="286"/>
  <c r="EB11" i="286"/>
  <c r="EB12" i="286"/>
  <c r="EB60" i="265"/>
  <c r="EB124" i="273"/>
  <c r="EA121" i="273"/>
  <c r="EA122" i="273"/>
  <c r="EA125" i="273"/>
  <c r="EB126" i="273"/>
  <c r="EB12" i="285"/>
  <c r="EB13" i="285"/>
  <c r="EB14" i="285"/>
  <c r="EB13" i="265"/>
  <c r="EB31" i="285"/>
  <c r="EB32" i="285"/>
  <c r="EB14" i="265"/>
  <c r="EB15" i="265"/>
  <c r="EB36" i="286"/>
  <c r="EB76" i="314"/>
  <c r="ED9" i="265"/>
  <c r="ED43" i="278"/>
  <c r="ED10" i="265"/>
  <c r="ED11" i="265"/>
  <c r="ED42" i="282"/>
  <c r="ED43" i="282"/>
  <c r="EC72" i="282"/>
  <c r="EB15" i="286"/>
  <c r="EB18" i="286"/>
  <c r="EB19" i="286"/>
  <c r="EC17" i="286"/>
  <c r="EC9" i="286"/>
  <c r="EC10" i="286"/>
  <c r="EC11" i="286"/>
  <c r="EC12" i="286"/>
  <c r="EC60" i="265"/>
  <c r="EC124" i="273"/>
  <c r="EB121" i="273"/>
  <c r="EB122" i="273"/>
  <c r="EB125" i="273"/>
  <c r="EC126" i="273"/>
  <c r="EC12" i="285"/>
  <c r="EC13" i="285"/>
  <c r="EC14" i="285"/>
  <c r="EC13" i="265"/>
  <c r="EC31" i="285"/>
  <c r="EC32" i="285"/>
  <c r="EC14" i="265"/>
  <c r="EC15" i="265"/>
  <c r="EC36" i="286"/>
  <c r="EC76" i="314"/>
  <c r="ED72" i="282"/>
  <c r="EC15" i="286"/>
  <c r="EC18" i="286"/>
  <c r="EC19" i="286"/>
  <c r="ED17" i="286"/>
  <c r="ED9" i="286"/>
  <c r="ED10" i="286"/>
  <c r="ED11" i="286"/>
  <c r="ED12" i="286"/>
  <c r="ED60" i="265"/>
  <c r="ED124" i="273"/>
  <c r="EC121" i="273"/>
  <c r="EC122" i="273"/>
  <c r="EC125" i="273"/>
  <c r="ED126" i="273"/>
  <c r="ED12" i="285"/>
  <c r="ED13" i="285"/>
  <c r="ED14" i="285"/>
  <c r="ED13" i="265"/>
  <c r="ED31" i="285"/>
  <c r="ED32" i="285"/>
  <c r="ED14" i="265"/>
  <c r="ED15" i="265"/>
  <c r="ED36" i="286"/>
  <c r="ED76" i="314"/>
  <c r="EF9" i="265"/>
  <c r="EF43" i="278"/>
  <c r="EF10" i="265"/>
  <c r="EF11" i="265"/>
  <c r="EF42" i="282"/>
  <c r="EF43" i="282"/>
  <c r="EE72" i="282"/>
  <c r="ED15" i="286"/>
  <c r="ED18" i="286"/>
  <c r="ED19" i="286"/>
  <c r="EE17" i="286"/>
  <c r="EE9" i="286"/>
  <c r="EE10" i="286"/>
  <c r="EE11" i="286"/>
  <c r="EE12" i="286"/>
  <c r="EE60" i="265"/>
  <c r="EE124" i="273"/>
  <c r="ED121" i="273"/>
  <c r="ED122" i="273"/>
  <c r="ED125" i="273"/>
  <c r="EE126" i="273"/>
  <c r="EE12" i="285"/>
  <c r="EE13" i="285"/>
  <c r="EE14" i="285"/>
  <c r="EE13" i="265"/>
  <c r="EE31" i="285"/>
  <c r="EE32" i="285"/>
  <c r="EE14" i="265"/>
  <c r="EE15" i="265"/>
  <c r="EE36" i="286"/>
  <c r="EE76" i="314"/>
  <c r="EG9" i="265"/>
  <c r="EG43" i="278"/>
  <c r="EG10" i="265"/>
  <c r="EG11" i="265"/>
  <c r="EG42" i="282"/>
  <c r="EG43" i="282"/>
  <c r="EF72" i="282"/>
  <c r="EE15" i="286"/>
  <c r="EE18" i="286"/>
  <c r="EE19" i="286"/>
  <c r="EF17" i="286"/>
  <c r="EF9" i="286"/>
  <c r="EF10" i="286"/>
  <c r="EF11" i="286"/>
  <c r="EF12" i="286"/>
  <c r="EF60" i="265"/>
  <c r="EF124" i="273"/>
  <c r="EE121" i="273"/>
  <c r="EE122" i="273"/>
  <c r="EE125" i="273"/>
  <c r="EF126" i="273"/>
  <c r="EF12" i="285"/>
  <c r="EF13" i="285"/>
  <c r="EF14" i="285"/>
  <c r="EF13" i="265"/>
  <c r="EF31" i="285"/>
  <c r="EF32" i="285"/>
  <c r="EF14" i="265"/>
  <c r="EF15" i="265"/>
  <c r="EF36" i="286"/>
  <c r="EF76" i="314"/>
  <c r="EH9" i="265"/>
  <c r="EH43" i="278"/>
  <c r="EH10" i="265"/>
  <c r="EH11" i="265"/>
  <c r="EH42" i="282"/>
  <c r="EH43" i="282"/>
  <c r="EG72" i="282"/>
  <c r="EF15" i="286"/>
  <c r="EF18" i="286"/>
  <c r="EF19" i="286"/>
  <c r="EG17" i="286"/>
  <c r="EG9" i="286"/>
  <c r="EG10" i="286"/>
  <c r="EG11" i="286"/>
  <c r="EG12" i="286"/>
  <c r="EG60" i="265"/>
  <c r="EG124" i="273"/>
  <c r="EF121" i="273"/>
  <c r="EF122" i="273"/>
  <c r="EF125" i="273"/>
  <c r="EG126" i="273"/>
  <c r="EG12" i="285"/>
  <c r="EG13" i="285"/>
  <c r="EG14" i="285"/>
  <c r="EG13" i="265"/>
  <c r="EG31" i="285"/>
  <c r="EG32" i="285"/>
  <c r="EG14" i="265"/>
  <c r="EG15" i="265"/>
  <c r="EG36" i="286"/>
  <c r="EG76" i="314"/>
  <c r="EH72" i="282"/>
  <c r="EG15" i="286"/>
  <c r="EG18" i="286"/>
  <c r="EG19" i="286"/>
  <c r="EH17" i="286"/>
  <c r="EH9" i="286"/>
  <c r="EH10" i="286"/>
  <c r="EH11" i="286"/>
  <c r="EH12" i="286"/>
  <c r="EH60" i="265"/>
  <c r="EH124" i="273"/>
  <c r="EG121" i="273"/>
  <c r="EG122" i="273"/>
  <c r="EG125" i="273"/>
  <c r="EH126" i="273"/>
  <c r="EH12" i="285"/>
  <c r="EH13" i="285"/>
  <c r="EH14" i="285"/>
  <c r="EH13" i="265"/>
  <c r="EH31" i="285"/>
  <c r="EH32" i="285"/>
  <c r="EH14" i="265"/>
  <c r="EH15" i="265"/>
  <c r="EH36" i="286"/>
  <c r="EH76" i="314"/>
  <c r="EJ9" i="265"/>
  <c r="EJ43" i="278"/>
  <c r="EJ10" i="265"/>
  <c r="EJ11" i="265"/>
  <c r="EJ42" i="282"/>
  <c r="EJ43" i="282"/>
  <c r="EI72" i="282"/>
  <c r="EH15" i="286"/>
  <c r="EH18" i="286"/>
  <c r="EH19" i="286"/>
  <c r="EI17" i="286"/>
  <c r="EI9" i="286"/>
  <c r="EI10" i="286"/>
  <c r="EI11" i="286"/>
  <c r="EI12" i="286"/>
  <c r="EI60" i="265"/>
  <c r="EI124" i="273"/>
  <c r="EH121" i="273"/>
  <c r="EH122" i="273"/>
  <c r="EH125" i="273"/>
  <c r="EI126" i="273"/>
  <c r="EI12" i="285"/>
  <c r="EI13" i="285"/>
  <c r="EI14" i="285"/>
  <c r="EI13" i="265"/>
  <c r="EI31" i="285"/>
  <c r="EI32" i="285"/>
  <c r="EI14" i="265"/>
  <c r="EI15" i="265"/>
  <c r="EI36" i="286"/>
  <c r="EI76" i="314"/>
  <c r="EK9" i="265"/>
  <c r="EK43" i="278"/>
  <c r="EK10" i="265"/>
  <c r="EK11" i="265"/>
  <c r="EK42" i="282"/>
  <c r="EK43" i="282"/>
  <c r="EJ72" i="282"/>
  <c r="EI15" i="286"/>
  <c r="EI18" i="286"/>
  <c r="EI19" i="286"/>
  <c r="EJ17" i="286"/>
  <c r="EJ9" i="286"/>
  <c r="EJ10" i="286"/>
  <c r="EJ11" i="286"/>
  <c r="EJ12" i="286"/>
  <c r="EJ60" i="265"/>
  <c r="EJ124" i="273"/>
  <c r="EI121" i="273"/>
  <c r="EI122" i="273"/>
  <c r="EI125" i="273"/>
  <c r="EJ126" i="273"/>
  <c r="EJ12" i="285"/>
  <c r="EJ13" i="285"/>
  <c r="EJ14" i="285"/>
  <c r="EJ13" i="265"/>
  <c r="EJ31" i="285"/>
  <c r="EJ32" i="285"/>
  <c r="EJ14" i="265"/>
  <c r="EJ15" i="265"/>
  <c r="EJ36" i="286"/>
  <c r="EJ76" i="314"/>
  <c r="EL9" i="265"/>
  <c r="EL43" i="278"/>
  <c r="EL10" i="265"/>
  <c r="EL11" i="265"/>
  <c r="EL42" i="282"/>
  <c r="EL43" i="282"/>
  <c r="EK72" i="282"/>
  <c r="EJ15" i="286"/>
  <c r="EJ18" i="286"/>
  <c r="EJ19" i="286"/>
  <c r="EK17" i="286"/>
  <c r="EK9" i="286"/>
  <c r="EK10" i="286"/>
  <c r="EK11" i="286"/>
  <c r="EK12" i="286"/>
  <c r="EK60" i="265"/>
  <c r="EK124" i="273"/>
  <c r="EJ121" i="273"/>
  <c r="EJ122" i="273"/>
  <c r="EJ125" i="273"/>
  <c r="EK126" i="273"/>
  <c r="EK12" i="285"/>
  <c r="EK13" i="285"/>
  <c r="EK14" i="285"/>
  <c r="EK13" i="265"/>
  <c r="EK31" i="285"/>
  <c r="EK32" i="285"/>
  <c r="EK14" i="265"/>
  <c r="EK15" i="265"/>
  <c r="EK36" i="286"/>
  <c r="EK76" i="314"/>
  <c r="EL72" i="282"/>
  <c r="EK15" i="286"/>
  <c r="EK18" i="286"/>
  <c r="EK19" i="286"/>
  <c r="EL17" i="286"/>
  <c r="EL9" i="286"/>
  <c r="EL10" i="286"/>
  <c r="EL11" i="286"/>
  <c r="EL12" i="286"/>
  <c r="EL60" i="265"/>
  <c r="EL124" i="273"/>
  <c r="EK121" i="273"/>
  <c r="EK122" i="273"/>
  <c r="EK125" i="273"/>
  <c r="EL126" i="273"/>
  <c r="EL12" i="285"/>
  <c r="EL13" i="285"/>
  <c r="EL14" i="285"/>
  <c r="EL13" i="265"/>
  <c r="EL31" i="285"/>
  <c r="EL32" i="285"/>
  <c r="EL14" i="265"/>
  <c r="EL15" i="265"/>
  <c r="EL36" i="286"/>
  <c r="EL76" i="314"/>
  <c r="EN9" i="265"/>
  <c r="EN43" i="278"/>
  <c r="EN10" i="265"/>
  <c r="EN11" i="265"/>
  <c r="EN42" i="282"/>
  <c r="EN43" i="282"/>
  <c r="EM72" i="282"/>
  <c r="EL15" i="286"/>
  <c r="EL18" i="286"/>
  <c r="EL19" i="286"/>
  <c r="EM17" i="286"/>
  <c r="EM9" i="286"/>
  <c r="EM10" i="286"/>
  <c r="EM11" i="286"/>
  <c r="EM12" i="286"/>
  <c r="EM60" i="265"/>
  <c r="EM124" i="273"/>
  <c r="EL121" i="273"/>
  <c r="EL122" i="273"/>
  <c r="EL125" i="273"/>
  <c r="EM126" i="273"/>
  <c r="EM12" i="285"/>
  <c r="EM13" i="285"/>
  <c r="EM14" i="285"/>
  <c r="EM13" i="265"/>
  <c r="EM31" i="285"/>
  <c r="EM32" i="285"/>
  <c r="EM14" i="265"/>
  <c r="EM15" i="265"/>
  <c r="EM36" i="286"/>
  <c r="EM76" i="314"/>
  <c r="EO9" i="265"/>
  <c r="EO43" i="278"/>
  <c r="EO10" i="265"/>
  <c r="EO11" i="265"/>
  <c r="EO42" i="282"/>
  <c r="EO43" i="282"/>
  <c r="EN72" i="282"/>
  <c r="EM15" i="286"/>
  <c r="EM18" i="286"/>
  <c r="EM19" i="286"/>
  <c r="EN17" i="286"/>
  <c r="EN9" i="286"/>
  <c r="EN10" i="286"/>
  <c r="EN11" i="286"/>
  <c r="EN12" i="286"/>
  <c r="EN60" i="265"/>
  <c r="EN124" i="273"/>
  <c r="EM121" i="273"/>
  <c r="EM122" i="273"/>
  <c r="EM125" i="273"/>
  <c r="EN126" i="273"/>
  <c r="EN12" i="285"/>
  <c r="EN13" i="285"/>
  <c r="EN14" i="285"/>
  <c r="EN13" i="265"/>
  <c r="EN31" i="285"/>
  <c r="EN32" i="285"/>
  <c r="EN14" i="265"/>
  <c r="EN15" i="265"/>
  <c r="EN36" i="286"/>
  <c r="EN76" i="314"/>
  <c r="EP9" i="265"/>
  <c r="EP43" i="278"/>
  <c r="EP10" i="265"/>
  <c r="EP11" i="265"/>
  <c r="EP42" i="282"/>
  <c r="EP43" i="282"/>
  <c r="EO72" i="282"/>
  <c r="EN15" i="286"/>
  <c r="EN18" i="286"/>
  <c r="EN19" i="286"/>
  <c r="EO17" i="286"/>
  <c r="EO9" i="286"/>
  <c r="EO10" i="286"/>
  <c r="EO11" i="286"/>
  <c r="EO12" i="286"/>
  <c r="EO60" i="265"/>
  <c r="EO124" i="273"/>
  <c r="EN121" i="273"/>
  <c r="EN122" i="273"/>
  <c r="EN125" i="273"/>
  <c r="EO126" i="273"/>
  <c r="EO12" i="285"/>
  <c r="EO13" i="285"/>
  <c r="EO14" i="285"/>
  <c r="EO13" i="265"/>
  <c r="EO31" i="285"/>
  <c r="EO32" i="285"/>
  <c r="EO14" i="265"/>
  <c r="EO15" i="265"/>
  <c r="EO36" i="286"/>
  <c r="EO76" i="314"/>
  <c r="EP72" i="282"/>
  <c r="EO15" i="286"/>
  <c r="EO18" i="286"/>
  <c r="EO19" i="286"/>
  <c r="EP17" i="286"/>
  <c r="EP9" i="286"/>
  <c r="EP10" i="286"/>
  <c r="EP11" i="286"/>
  <c r="EP12" i="286"/>
  <c r="EP60" i="265"/>
  <c r="EP124" i="273"/>
  <c r="EO121" i="273"/>
  <c r="EO122" i="273"/>
  <c r="EO125" i="273"/>
  <c r="EP126" i="273"/>
  <c r="EP12" i="285"/>
  <c r="EP13" i="285"/>
  <c r="EP14" i="285"/>
  <c r="EP13" i="265"/>
  <c r="EP31" i="285"/>
  <c r="EP32" i="285"/>
  <c r="EP14" i="265"/>
  <c r="EP15" i="265"/>
  <c r="EP36" i="286"/>
  <c r="EP76" i="314"/>
  <c r="ER9" i="265"/>
  <c r="ER43" i="278"/>
  <c r="ER10" i="265"/>
  <c r="ER11" i="265"/>
  <c r="ER42" i="282"/>
  <c r="ER43" i="282"/>
  <c r="EQ72" i="282"/>
  <c r="EP15" i="286"/>
  <c r="EP18" i="286"/>
  <c r="EP19" i="286"/>
  <c r="EQ17" i="286"/>
  <c r="EQ9" i="286"/>
  <c r="EQ10" i="286"/>
  <c r="EQ11" i="286"/>
  <c r="EQ12" i="286"/>
  <c r="EQ60" i="265"/>
  <c r="EQ124" i="273"/>
  <c r="EP121" i="273"/>
  <c r="EP122" i="273"/>
  <c r="EP125" i="273"/>
  <c r="EQ126" i="273"/>
  <c r="EQ12" i="285"/>
  <c r="EQ13" i="285"/>
  <c r="EQ14" i="285"/>
  <c r="EQ13" i="265"/>
  <c r="EQ31" i="285"/>
  <c r="EQ32" i="285"/>
  <c r="EQ14" i="265"/>
  <c r="EQ15" i="265"/>
  <c r="EQ36" i="286"/>
  <c r="EQ76" i="314"/>
  <c r="ES9" i="265"/>
  <c r="ES43" i="278"/>
  <c r="ES10" i="265"/>
  <c r="ES11" i="265"/>
  <c r="ES42" i="282"/>
  <c r="ES43" i="282"/>
  <c r="ER72" i="282"/>
  <c r="EQ15" i="286"/>
  <c r="EQ18" i="286"/>
  <c r="EQ19" i="286"/>
  <c r="ER17" i="286"/>
  <c r="ER9" i="286"/>
  <c r="ER10" i="286"/>
  <c r="ER11" i="286"/>
  <c r="ER12" i="286"/>
  <c r="ER60" i="265"/>
  <c r="ER124" i="273"/>
  <c r="EQ121" i="273"/>
  <c r="EQ122" i="273"/>
  <c r="EQ125" i="273"/>
  <c r="ER126" i="273"/>
  <c r="ER12" i="285"/>
  <c r="ER13" i="285"/>
  <c r="ER14" i="285"/>
  <c r="ER13" i="265"/>
  <c r="ER31" i="285"/>
  <c r="ER32" i="285"/>
  <c r="ER14" i="265"/>
  <c r="ER15" i="265"/>
  <c r="ER36" i="286"/>
  <c r="ER76" i="314"/>
  <c r="ET9" i="265"/>
  <c r="ET43" i="278"/>
  <c r="ET10" i="265"/>
  <c r="ET11" i="265"/>
  <c r="ET42" i="282"/>
  <c r="ET43" i="282"/>
  <c r="ES72" i="282"/>
  <c r="ER15" i="286"/>
  <c r="ER18" i="286"/>
  <c r="ER19" i="286"/>
  <c r="ES17" i="286"/>
  <c r="ES9" i="286"/>
  <c r="ES10" i="286"/>
  <c r="ES11" i="286"/>
  <c r="ES12" i="286"/>
  <c r="ES60" i="265"/>
  <c r="ES124" i="273"/>
  <c r="ER121" i="273"/>
  <c r="ER122" i="273"/>
  <c r="ER125" i="273"/>
  <c r="ES126" i="273"/>
  <c r="ES12" i="285"/>
  <c r="ES13" i="285"/>
  <c r="ES14" i="285"/>
  <c r="ES13" i="265"/>
  <c r="ES31" i="285"/>
  <c r="ES32" i="285"/>
  <c r="ES14" i="265"/>
  <c r="ES15" i="265"/>
  <c r="ES36" i="286"/>
  <c r="ES76" i="314"/>
  <c r="ET72" i="282"/>
  <c r="ES15" i="286"/>
  <c r="ES18" i="286"/>
  <c r="ES19" i="286"/>
  <c r="ET17" i="286"/>
  <c r="ET9" i="286"/>
  <c r="ET10" i="286"/>
  <c r="ET11" i="286"/>
  <c r="ET12" i="286"/>
  <c r="ET60" i="265"/>
  <c r="ET124" i="273"/>
  <c r="ES121" i="273"/>
  <c r="ES122" i="273"/>
  <c r="ES125" i="273"/>
  <c r="ET126" i="273"/>
  <c r="ET12" i="285"/>
  <c r="ET13" i="285"/>
  <c r="ET14" i="285"/>
  <c r="ET13" i="265"/>
  <c r="ET31" i="285"/>
  <c r="ET32" i="285"/>
  <c r="ET14" i="265"/>
  <c r="ET15" i="265"/>
  <c r="ET36" i="286"/>
  <c r="ET76" i="314"/>
  <c r="EV9" i="265"/>
  <c r="EV43" i="278"/>
  <c r="EV10" i="265"/>
  <c r="EV11" i="265"/>
  <c r="EV42" i="282"/>
  <c r="EV43" i="282"/>
  <c r="EU72" i="282"/>
  <c r="ET15" i="286"/>
  <c r="ET18" i="286"/>
  <c r="ET19" i="286"/>
  <c r="EU17" i="286"/>
  <c r="EU9" i="286"/>
  <c r="EU10" i="286"/>
  <c r="EU11" i="286"/>
  <c r="EU12" i="286"/>
  <c r="EU60" i="265"/>
  <c r="EU124" i="273"/>
  <c r="ET121" i="273"/>
  <c r="ET122" i="273"/>
  <c r="ET125" i="273"/>
  <c r="EU126" i="273"/>
  <c r="EU12" i="285"/>
  <c r="EU13" i="285"/>
  <c r="EU14" i="285"/>
  <c r="EU13" i="265"/>
  <c r="EU31" i="285"/>
  <c r="EU32" i="285"/>
  <c r="EU14" i="265"/>
  <c r="EU15" i="265"/>
  <c r="EU36" i="286"/>
  <c r="EU76" i="314"/>
  <c r="EW9" i="265"/>
  <c r="EW43" i="278"/>
  <c r="EW10" i="265"/>
  <c r="EW11" i="265"/>
  <c r="EW42" i="282"/>
  <c r="EW43" i="282"/>
  <c r="EV72" i="282"/>
  <c r="EU15" i="286"/>
  <c r="EU18" i="286"/>
  <c r="EU19" i="286"/>
  <c r="EV17" i="286"/>
  <c r="EV9" i="286"/>
  <c r="EV10" i="286"/>
  <c r="EV11" i="286"/>
  <c r="EV12" i="286"/>
  <c r="EV60" i="265"/>
  <c r="EV124" i="273"/>
  <c r="EU121" i="273"/>
  <c r="EU122" i="273"/>
  <c r="EU125" i="273"/>
  <c r="EV126" i="273"/>
  <c r="EV12" i="285"/>
  <c r="EV13" i="285"/>
  <c r="EV14" i="285"/>
  <c r="EV13" i="265"/>
  <c r="EV31" i="285"/>
  <c r="EV32" i="285"/>
  <c r="EV14" i="265"/>
  <c r="EV15" i="265"/>
  <c r="EV36" i="286"/>
  <c r="EV76" i="314"/>
  <c r="EX9" i="265"/>
  <c r="EX43" i="278"/>
  <c r="EX10" i="265"/>
  <c r="EX11" i="265"/>
  <c r="EX42" i="282"/>
  <c r="EX43" i="282"/>
  <c r="EW72" i="282"/>
  <c r="EV15" i="286"/>
  <c r="EV18" i="286"/>
  <c r="EV19" i="286"/>
  <c r="EW17" i="286"/>
  <c r="EW9" i="286"/>
  <c r="EW10" i="286"/>
  <c r="EW11" i="286"/>
  <c r="EW12" i="286"/>
  <c r="EW60" i="265"/>
  <c r="EW124" i="273"/>
  <c r="EV121" i="273"/>
  <c r="EV122" i="273"/>
  <c r="EV125" i="273"/>
  <c r="EW126" i="273"/>
  <c r="EW12" i="285"/>
  <c r="EW13" i="285"/>
  <c r="EW14" i="285"/>
  <c r="EW13" i="265"/>
  <c r="EW31" i="285"/>
  <c r="EW32" i="285"/>
  <c r="EW14" i="265"/>
  <c r="EW15" i="265"/>
  <c r="EW36" i="286"/>
  <c r="EW76" i="314"/>
  <c r="EX72" i="282"/>
  <c r="EW15" i="286"/>
  <c r="EW18" i="286"/>
  <c r="EW19" i="286"/>
  <c r="EX17" i="286"/>
  <c r="EX9" i="286"/>
  <c r="EX10" i="286"/>
  <c r="EX11" i="286"/>
  <c r="EX12" i="286"/>
  <c r="EX60" i="265"/>
  <c r="EX124" i="273"/>
  <c r="EW121" i="273"/>
  <c r="EW122" i="273"/>
  <c r="EW125" i="273"/>
  <c r="EX126" i="273"/>
  <c r="EX12" i="285"/>
  <c r="EX13" i="285"/>
  <c r="EX14" i="285"/>
  <c r="EX13" i="265"/>
  <c r="EX31" i="285"/>
  <c r="EX32" i="285"/>
  <c r="EX14" i="265"/>
  <c r="EX15" i="265"/>
  <c r="EX36" i="286"/>
  <c r="EX76" i="314"/>
  <c r="EZ9" i="265"/>
  <c r="EZ43" i="278"/>
  <c r="EZ10" i="265"/>
  <c r="EZ11" i="265"/>
  <c r="EZ42" i="282"/>
  <c r="EZ43" i="282"/>
  <c r="EY72" i="282"/>
  <c r="EX15" i="286"/>
  <c r="EX18" i="286"/>
  <c r="EX19" i="286"/>
  <c r="EY17" i="286"/>
  <c r="EY9" i="286"/>
  <c r="EY10" i="286"/>
  <c r="EY11" i="286"/>
  <c r="EY12" i="286"/>
  <c r="EY60" i="265"/>
  <c r="EY124" i="273"/>
  <c r="EX121" i="273"/>
  <c r="EX122" i="273"/>
  <c r="EX125" i="273"/>
  <c r="EY126" i="273"/>
  <c r="EY12" i="285"/>
  <c r="EY13" i="285"/>
  <c r="EY14" i="285"/>
  <c r="EY13" i="265"/>
  <c r="EY31" i="285"/>
  <c r="EY32" i="285"/>
  <c r="EY14" i="265"/>
  <c r="EY15" i="265"/>
  <c r="EY36" i="286"/>
  <c r="EY76" i="314"/>
  <c r="FA9" i="265"/>
  <c r="FA43" i="278"/>
  <c r="FA10" i="265"/>
  <c r="FA11" i="265"/>
  <c r="FA42" i="282"/>
  <c r="FA43" i="282"/>
  <c r="EZ72" i="282"/>
  <c r="EY15" i="286"/>
  <c r="EY18" i="286"/>
  <c r="EY19" i="286"/>
  <c r="EZ17" i="286"/>
  <c r="EZ9" i="286"/>
  <c r="EZ10" i="286"/>
  <c r="EZ11" i="286"/>
  <c r="EZ12" i="286"/>
  <c r="EZ60" i="265"/>
  <c r="EZ124" i="273"/>
  <c r="EY121" i="273"/>
  <c r="EY122" i="273"/>
  <c r="EY125" i="273"/>
  <c r="EZ126" i="273"/>
  <c r="EZ12" i="285"/>
  <c r="EZ13" i="285"/>
  <c r="EZ14" i="285"/>
  <c r="EZ13" i="265"/>
  <c r="EZ31" i="285"/>
  <c r="EZ32" i="285"/>
  <c r="EZ14" i="265"/>
  <c r="EZ15" i="265"/>
  <c r="EZ36" i="286"/>
  <c r="EZ76" i="314"/>
  <c r="FB9" i="265"/>
  <c r="FB43" i="278"/>
  <c r="FB10" i="265"/>
  <c r="FB11" i="265"/>
  <c r="FB42" i="282"/>
  <c r="FB43" i="282"/>
  <c r="FA72" i="282"/>
  <c r="EZ15" i="286"/>
  <c r="EZ18" i="286"/>
  <c r="EZ19" i="286"/>
  <c r="FA17" i="286"/>
  <c r="FA9" i="286"/>
  <c r="FA10" i="286"/>
  <c r="FA11" i="286"/>
  <c r="FA12" i="286"/>
  <c r="FA60" i="265"/>
  <c r="FA124" i="273"/>
  <c r="EZ121" i="273"/>
  <c r="EZ122" i="273"/>
  <c r="EZ125" i="273"/>
  <c r="FA126" i="273"/>
  <c r="FA12" i="285"/>
  <c r="FA13" i="285"/>
  <c r="FA14" i="285"/>
  <c r="FA13" i="265"/>
  <c r="FA31" i="285"/>
  <c r="FA32" i="285"/>
  <c r="FA14" i="265"/>
  <c r="FA15" i="265"/>
  <c r="FA36" i="286"/>
  <c r="FA76" i="314"/>
  <c r="FB72" i="282"/>
  <c r="FA15" i="286"/>
  <c r="FA18" i="286"/>
  <c r="FA19" i="286"/>
  <c r="FB17" i="286"/>
  <c r="FB9" i="286"/>
  <c r="FB10" i="286"/>
  <c r="FB11" i="286"/>
  <c r="FB12" i="286"/>
  <c r="FB60" i="265"/>
  <c r="FB124" i="273"/>
  <c r="FA121" i="273"/>
  <c r="FA122" i="273"/>
  <c r="FA125" i="273"/>
  <c r="FB126" i="273"/>
  <c r="FB12" i="285"/>
  <c r="FB13" i="285"/>
  <c r="FB14" i="285"/>
  <c r="FB13" i="265"/>
  <c r="FB31" i="285"/>
  <c r="FB32" i="285"/>
  <c r="FB14" i="265"/>
  <c r="FB15" i="265"/>
  <c r="FB36" i="286"/>
  <c r="FB76" i="314"/>
  <c r="FD9" i="265"/>
  <c r="FD43" i="278"/>
  <c r="FD10" i="265"/>
  <c r="FD11" i="265"/>
  <c r="FD42" i="282"/>
  <c r="FD43" i="282"/>
  <c r="FC72" i="282"/>
  <c r="FB15" i="286"/>
  <c r="FB18" i="286"/>
  <c r="FB19" i="286"/>
  <c r="FC17" i="286"/>
  <c r="FC9" i="286"/>
  <c r="FC10" i="286"/>
  <c r="FC11" i="286"/>
  <c r="FC12" i="286"/>
  <c r="FC60" i="265"/>
  <c r="FC124" i="273"/>
  <c r="FB121" i="273"/>
  <c r="FB122" i="273"/>
  <c r="FB125" i="273"/>
  <c r="FC126" i="273"/>
  <c r="FC12" i="285"/>
  <c r="FC13" i="285"/>
  <c r="FC14" i="285"/>
  <c r="FC13" i="265"/>
  <c r="FC31" i="285"/>
  <c r="FC32" i="285"/>
  <c r="FC14" i="265"/>
  <c r="FC15" i="265"/>
  <c r="FC36" i="286"/>
  <c r="FC76" i="314"/>
  <c r="FE9" i="265"/>
  <c r="FE43" i="278"/>
  <c r="FE10" i="265"/>
  <c r="FE11" i="265"/>
  <c r="FE42" i="282"/>
  <c r="FE43" i="282"/>
  <c r="FD72" i="282"/>
  <c r="FC15" i="286"/>
  <c r="FC18" i="286"/>
  <c r="FC19" i="286"/>
  <c r="FD17" i="286"/>
  <c r="FD9" i="286"/>
  <c r="FD10" i="286"/>
  <c r="FD11" i="286"/>
  <c r="FD12" i="286"/>
  <c r="FD60" i="265"/>
  <c r="FD124" i="273"/>
  <c r="FC121" i="273"/>
  <c r="FC122" i="273"/>
  <c r="FC125" i="273"/>
  <c r="FD126" i="273"/>
  <c r="FD12" i="285"/>
  <c r="FD13" i="285"/>
  <c r="FD14" i="285"/>
  <c r="FD13" i="265"/>
  <c r="FD31" i="285"/>
  <c r="FD32" i="285"/>
  <c r="FD14" i="265"/>
  <c r="FD15" i="265"/>
  <c r="FD36" i="286"/>
  <c r="FD76" i="314"/>
  <c r="FF9" i="265"/>
  <c r="FF43" i="278"/>
  <c r="FF10" i="265"/>
  <c r="FF11" i="265"/>
  <c r="FF42" i="282"/>
  <c r="FF43" i="282"/>
  <c r="FE72" i="282"/>
  <c r="FD15" i="286"/>
  <c r="FD18" i="286"/>
  <c r="FD19" i="286"/>
  <c r="FE17" i="286"/>
  <c r="FE9" i="286"/>
  <c r="FE10" i="286"/>
  <c r="FE11" i="286"/>
  <c r="FE12" i="286"/>
  <c r="FE60" i="265"/>
  <c r="FE124" i="273"/>
  <c r="FD121" i="273"/>
  <c r="FD122" i="273"/>
  <c r="FD125" i="273"/>
  <c r="FE126" i="273"/>
  <c r="FE12" i="285"/>
  <c r="FE13" i="285"/>
  <c r="FE14" i="285"/>
  <c r="FE13" i="265"/>
  <c r="FE31" i="285"/>
  <c r="FE32" i="285"/>
  <c r="FE14" i="265"/>
  <c r="FE15" i="265"/>
  <c r="FE36" i="286"/>
  <c r="FE76" i="314"/>
  <c r="FF72" i="282"/>
  <c r="FE15" i="286"/>
  <c r="FE18" i="286"/>
  <c r="FE19" i="286"/>
  <c r="FF17" i="286"/>
  <c r="FF9" i="286"/>
  <c r="FF10" i="286"/>
  <c r="FF11" i="286"/>
  <c r="FF12" i="286"/>
  <c r="FF60" i="265"/>
  <c r="FF124" i="273"/>
  <c r="FE121" i="273"/>
  <c r="FE122" i="273"/>
  <c r="FE125" i="273"/>
  <c r="FF126" i="273"/>
  <c r="FF12" i="285"/>
  <c r="FF13" i="285"/>
  <c r="FF14" i="285"/>
  <c r="FF13" i="265"/>
  <c r="FF31" i="285"/>
  <c r="FF32" i="285"/>
  <c r="FF14" i="265"/>
  <c r="FF15" i="265"/>
  <c r="FF36" i="286"/>
  <c r="FF76" i="314"/>
  <c r="FH9" i="265"/>
  <c r="FH43" i="278"/>
  <c r="FH10" i="265"/>
  <c r="FH11" i="265"/>
  <c r="FH42" i="282"/>
  <c r="FH43" i="282"/>
  <c r="FG72" i="282"/>
  <c r="FF15" i="286"/>
  <c r="FF18" i="286"/>
  <c r="FF19" i="286"/>
  <c r="FG17" i="286"/>
  <c r="FG9" i="286"/>
  <c r="FG10" i="286"/>
  <c r="FG11" i="286"/>
  <c r="FG12" i="286"/>
  <c r="FG60" i="265"/>
  <c r="FG124" i="273"/>
  <c r="FF121" i="273"/>
  <c r="FF122" i="273"/>
  <c r="FF125" i="273"/>
  <c r="FG126" i="273"/>
  <c r="FG12" i="285"/>
  <c r="FG13" i="285"/>
  <c r="FG14" i="285"/>
  <c r="FG13" i="265"/>
  <c r="FG31" i="285"/>
  <c r="FG32" i="285"/>
  <c r="FG14" i="265"/>
  <c r="FG15" i="265"/>
  <c r="FG36" i="286"/>
  <c r="FG76" i="314"/>
  <c r="FI9" i="265"/>
  <c r="FI43" i="278"/>
  <c r="FI10" i="265"/>
  <c r="FI11" i="265"/>
  <c r="FI42" i="282"/>
  <c r="FI43" i="282"/>
  <c r="FH72" i="282"/>
  <c r="FG15" i="286"/>
  <c r="FG18" i="286"/>
  <c r="FG19" i="286"/>
  <c r="FH17" i="286"/>
  <c r="FH9" i="286"/>
  <c r="FH10" i="286"/>
  <c r="FH11" i="286"/>
  <c r="FH12" i="286"/>
  <c r="FH60" i="265"/>
  <c r="FH124" i="273"/>
  <c r="FG121" i="273"/>
  <c r="FG122" i="273"/>
  <c r="FG125" i="273"/>
  <c r="FH126" i="273"/>
  <c r="FH12" i="285"/>
  <c r="FH13" i="285"/>
  <c r="FH14" i="285"/>
  <c r="FH13" i="265"/>
  <c r="FH31" i="285"/>
  <c r="FH32" i="285"/>
  <c r="FH14" i="265"/>
  <c r="FH15" i="265"/>
  <c r="FH36" i="286"/>
  <c r="FH76" i="314"/>
  <c r="FJ9" i="265"/>
  <c r="FJ43" i="278"/>
  <c r="FJ10" i="265"/>
  <c r="FJ11" i="265"/>
  <c r="FJ42" i="282"/>
  <c r="FJ43" i="282"/>
  <c r="FI72" i="282"/>
  <c r="FH15" i="286"/>
  <c r="FH18" i="286"/>
  <c r="FH19" i="286"/>
  <c r="FI17" i="286"/>
  <c r="FI9" i="286"/>
  <c r="FI10" i="286"/>
  <c r="FI11" i="286"/>
  <c r="FI12" i="286"/>
  <c r="FI60" i="265"/>
  <c r="FI124" i="273"/>
  <c r="FH121" i="273"/>
  <c r="FH122" i="273"/>
  <c r="FH125" i="273"/>
  <c r="FI126" i="273"/>
  <c r="FI12" i="285"/>
  <c r="FI13" i="285"/>
  <c r="FI14" i="285"/>
  <c r="FI13" i="265"/>
  <c r="FI31" i="285"/>
  <c r="FI32" i="285"/>
  <c r="FI14" i="265"/>
  <c r="FI15" i="265"/>
  <c r="FI36" i="286"/>
  <c r="FI76" i="314"/>
  <c r="FJ72" i="282"/>
  <c r="FI15" i="286"/>
  <c r="FI18" i="286"/>
  <c r="FI19" i="286"/>
  <c r="FJ17" i="286"/>
  <c r="FJ9" i="286"/>
  <c r="FJ10" i="286"/>
  <c r="FJ11" i="286"/>
  <c r="FJ12" i="286"/>
  <c r="FJ60" i="265"/>
  <c r="FJ124" i="273"/>
  <c r="FI121" i="273"/>
  <c r="FI122" i="273"/>
  <c r="FI125" i="273"/>
  <c r="FJ126" i="273"/>
  <c r="FJ12" i="285"/>
  <c r="FJ13" i="285"/>
  <c r="FJ14" i="285"/>
  <c r="FJ13" i="265"/>
  <c r="FJ31" i="285"/>
  <c r="FJ32" i="285"/>
  <c r="FJ14" i="265"/>
  <c r="FJ15" i="265"/>
  <c r="FJ36" i="286"/>
  <c r="FJ76" i="314"/>
  <c r="FL9" i="265"/>
  <c r="FL43" i="278"/>
  <c r="FL10" i="265"/>
  <c r="FL11" i="265"/>
  <c r="FL42" i="282"/>
  <c r="FL43" i="282"/>
  <c r="FK72" i="282"/>
  <c r="FJ15" i="286"/>
  <c r="FJ18" i="286"/>
  <c r="FJ19" i="286"/>
  <c r="FK17" i="286"/>
  <c r="FK9" i="286"/>
  <c r="FK10" i="286"/>
  <c r="FK11" i="286"/>
  <c r="FK12" i="286"/>
  <c r="FK60" i="265"/>
  <c r="FK124" i="273"/>
  <c r="FJ121" i="273"/>
  <c r="FJ122" i="273"/>
  <c r="FJ125" i="273"/>
  <c r="FK126" i="273"/>
  <c r="FK12" i="285"/>
  <c r="FK13" i="285"/>
  <c r="FK14" i="285"/>
  <c r="FK13" i="265"/>
  <c r="FK31" i="285"/>
  <c r="FK32" i="285"/>
  <c r="FK14" i="265"/>
  <c r="FK15" i="265"/>
  <c r="FK36" i="286"/>
  <c r="FK76" i="314"/>
  <c r="FM9" i="265"/>
  <c r="FM43" i="278"/>
  <c r="FM10" i="265"/>
  <c r="FM11" i="265"/>
  <c r="FM42" i="282"/>
  <c r="FM43" i="282"/>
  <c r="FL72" i="282"/>
  <c r="FK15" i="286"/>
  <c r="FK18" i="286"/>
  <c r="FK19" i="286"/>
  <c r="FL17" i="286"/>
  <c r="FL9" i="286"/>
  <c r="FL10" i="286"/>
  <c r="FL11" i="286"/>
  <c r="FL12" i="286"/>
  <c r="FL60" i="265"/>
  <c r="FL124" i="273"/>
  <c r="FK121" i="273"/>
  <c r="FK122" i="273"/>
  <c r="FK125" i="273"/>
  <c r="FL126" i="273"/>
  <c r="FL12" i="285"/>
  <c r="FL13" i="285"/>
  <c r="FL14" i="285"/>
  <c r="FL13" i="265"/>
  <c r="FL31" i="285"/>
  <c r="FL32" i="285"/>
  <c r="FL14" i="265"/>
  <c r="FL15" i="265"/>
  <c r="FL36" i="286"/>
  <c r="FL76" i="314"/>
  <c r="FN9" i="265"/>
  <c r="FN43" i="278"/>
  <c r="FN10" i="265"/>
  <c r="FN11" i="265"/>
  <c r="FN42" i="282"/>
  <c r="FN43" i="282"/>
  <c r="FM72" i="282"/>
  <c r="FL15" i="286"/>
  <c r="FL18" i="286"/>
  <c r="FL19" i="286"/>
  <c r="FM17" i="286"/>
  <c r="FM9" i="286"/>
  <c r="FM10" i="286"/>
  <c r="FM11" i="286"/>
  <c r="FM12" i="286"/>
  <c r="FM60" i="265"/>
  <c r="FM124" i="273"/>
  <c r="FL121" i="273"/>
  <c r="FL122" i="273"/>
  <c r="FL125" i="273"/>
  <c r="FM126" i="273"/>
  <c r="FM12" i="285"/>
  <c r="FM13" i="285"/>
  <c r="FM14" i="285"/>
  <c r="FM13" i="265"/>
  <c r="FM31" i="285"/>
  <c r="FM32" i="285"/>
  <c r="FM14" i="265"/>
  <c r="FM15" i="265"/>
  <c r="FM36" i="286"/>
  <c r="FM76" i="314"/>
  <c r="FN72" i="282"/>
  <c r="FM15" i="286"/>
  <c r="FM18" i="286"/>
  <c r="FM19" i="286"/>
  <c r="FN17" i="286"/>
  <c r="FN9" i="286"/>
  <c r="FN10" i="286"/>
  <c r="FN11" i="286"/>
  <c r="FN12" i="286"/>
  <c r="FN60" i="265"/>
  <c r="FN124" i="273"/>
  <c r="FM121" i="273"/>
  <c r="FM122" i="273"/>
  <c r="FM125" i="273"/>
  <c r="FN126" i="273"/>
  <c r="FN12" i="285"/>
  <c r="FN13" i="285"/>
  <c r="FN14" i="285"/>
  <c r="FN13" i="265"/>
  <c r="FN31" i="285"/>
  <c r="FN32" i="285"/>
  <c r="FN14" i="265"/>
  <c r="FN15" i="265"/>
  <c r="FN36" i="286"/>
  <c r="FN76" i="314"/>
  <c r="FP9" i="265"/>
  <c r="FP43" i="278"/>
  <c r="FP10" i="265"/>
  <c r="FP11" i="265"/>
  <c r="FP42" i="282"/>
  <c r="FP43" i="282"/>
  <c r="FO72" i="282"/>
  <c r="FN15" i="286"/>
  <c r="FN18" i="286"/>
  <c r="FN19" i="286"/>
  <c r="FO17" i="286"/>
  <c r="FO9" i="286"/>
  <c r="FO10" i="286"/>
  <c r="FO11" i="286"/>
  <c r="FO12" i="286"/>
  <c r="FO60" i="265"/>
  <c r="FO124" i="273"/>
  <c r="FN121" i="273"/>
  <c r="FN122" i="273"/>
  <c r="FN125" i="273"/>
  <c r="FO126" i="273"/>
  <c r="FO12" i="285"/>
  <c r="FO13" i="285"/>
  <c r="FO14" i="285"/>
  <c r="FO13" i="265"/>
  <c r="FO31" i="285"/>
  <c r="FO32" i="285"/>
  <c r="FO14" i="265"/>
  <c r="FO15" i="265"/>
  <c r="FO36" i="286"/>
  <c r="FO76" i="314"/>
  <c r="FQ9" i="265"/>
  <c r="FQ43" i="278"/>
  <c r="FQ10" i="265"/>
  <c r="FQ11" i="265"/>
  <c r="FQ42" i="282"/>
  <c r="FQ43" i="282"/>
  <c r="FP72" i="282"/>
  <c r="FO15" i="286"/>
  <c r="FO18" i="286"/>
  <c r="FO19" i="286"/>
  <c r="FP17" i="286"/>
  <c r="FP9" i="286"/>
  <c r="FP10" i="286"/>
  <c r="FP11" i="286"/>
  <c r="FP12" i="286"/>
  <c r="FP60" i="265"/>
  <c r="FP124" i="273"/>
  <c r="FO121" i="273"/>
  <c r="FO122" i="273"/>
  <c r="FO125" i="273"/>
  <c r="FP126" i="273"/>
  <c r="FP12" i="285"/>
  <c r="FP13" i="285"/>
  <c r="FP14" i="285"/>
  <c r="FP13" i="265"/>
  <c r="FP31" i="285"/>
  <c r="FP32" i="285"/>
  <c r="FP14" i="265"/>
  <c r="FP15" i="265"/>
  <c r="FP36" i="286"/>
  <c r="FP76" i="314"/>
  <c r="FR9" i="265"/>
  <c r="FR43" i="278"/>
  <c r="FR10" i="265"/>
  <c r="FR11" i="265"/>
  <c r="FR42" i="282"/>
  <c r="FR43" i="282"/>
  <c r="FQ72" i="282"/>
  <c r="FP15" i="286"/>
  <c r="FP18" i="286"/>
  <c r="FP19" i="286"/>
  <c r="FQ17" i="286"/>
  <c r="FQ9" i="286"/>
  <c r="FQ10" i="286"/>
  <c r="FQ11" i="286"/>
  <c r="FQ12" i="286"/>
  <c r="FQ60" i="265"/>
  <c r="FQ124" i="273"/>
  <c r="FP121" i="273"/>
  <c r="FP122" i="273"/>
  <c r="FP125" i="273"/>
  <c r="FQ126" i="273"/>
  <c r="FQ12" i="285"/>
  <c r="FQ13" i="285"/>
  <c r="FQ14" i="285"/>
  <c r="FQ13" i="265"/>
  <c r="FQ31" i="285"/>
  <c r="FQ32" i="285"/>
  <c r="FQ14" i="265"/>
  <c r="FQ15" i="265"/>
  <c r="FQ36" i="286"/>
  <c r="FQ76" i="314"/>
  <c r="FR72" i="282"/>
  <c r="FQ15" i="286"/>
  <c r="FQ18" i="286"/>
  <c r="FQ19" i="286"/>
  <c r="FR17" i="286"/>
  <c r="FR9" i="286"/>
  <c r="FR10" i="286"/>
  <c r="FR11" i="286"/>
  <c r="FR12" i="286"/>
  <c r="FR60" i="265"/>
  <c r="FR124" i="273"/>
  <c r="FQ121" i="273"/>
  <c r="FQ122" i="273"/>
  <c r="FQ125" i="273"/>
  <c r="FR126" i="273"/>
  <c r="FR12" i="285"/>
  <c r="FR13" i="285"/>
  <c r="FR14" i="285"/>
  <c r="FR13" i="265"/>
  <c r="FR31" i="285"/>
  <c r="FR32" i="285"/>
  <c r="FR14" i="265"/>
  <c r="FR15" i="265"/>
  <c r="FR36" i="286"/>
  <c r="FR76" i="314"/>
  <c r="FT9" i="265"/>
  <c r="FT43" i="278"/>
  <c r="FT10" i="265"/>
  <c r="FT11" i="265"/>
  <c r="FT42" i="282"/>
  <c r="FT43" i="282"/>
  <c r="FS72" i="282"/>
  <c r="FR15" i="286"/>
  <c r="FR18" i="286"/>
  <c r="FR19" i="286"/>
  <c r="FS17" i="286"/>
  <c r="FS9" i="286"/>
  <c r="FS10" i="286"/>
  <c r="FS11" i="286"/>
  <c r="FS12" i="286"/>
  <c r="FS60" i="265"/>
  <c r="FS124" i="273"/>
  <c r="FR121" i="273"/>
  <c r="FR122" i="273"/>
  <c r="FR125" i="273"/>
  <c r="FS126" i="273"/>
  <c r="FS12" i="285"/>
  <c r="FS13" i="285"/>
  <c r="FS14" i="285"/>
  <c r="FS13" i="265"/>
  <c r="FS31" i="285"/>
  <c r="FS32" i="285"/>
  <c r="FS14" i="265"/>
  <c r="FS15" i="265"/>
  <c r="FS36" i="286"/>
  <c r="FS76" i="314"/>
  <c r="FU9" i="265"/>
  <c r="FU43" i="278"/>
  <c r="FU10" i="265"/>
  <c r="FU11" i="265"/>
  <c r="FU42" i="282"/>
  <c r="FU43" i="282"/>
  <c r="FT72" i="282"/>
  <c r="FS15" i="286"/>
  <c r="FS18" i="286"/>
  <c r="FS19" i="286"/>
  <c r="FT17" i="286"/>
  <c r="FT9" i="286"/>
  <c r="FT10" i="286"/>
  <c r="FT11" i="286"/>
  <c r="FT12" i="286"/>
  <c r="FT60" i="265"/>
  <c r="FT124" i="273"/>
  <c r="FS121" i="273"/>
  <c r="FS122" i="273"/>
  <c r="FS125" i="273"/>
  <c r="FT126" i="273"/>
  <c r="FT12" i="285"/>
  <c r="FT13" i="285"/>
  <c r="FT14" i="285"/>
  <c r="FT13" i="265"/>
  <c r="FT31" i="285"/>
  <c r="FT32" i="285"/>
  <c r="FT14" i="265"/>
  <c r="FT15" i="265"/>
  <c r="FT36" i="286"/>
  <c r="FT76" i="314"/>
  <c r="FV9" i="265"/>
  <c r="FV43" i="278"/>
  <c r="FV10" i="265"/>
  <c r="FV11" i="265"/>
  <c r="FV42" i="282"/>
  <c r="FV43" i="282"/>
  <c r="FU72" i="282"/>
  <c r="FT15" i="286"/>
  <c r="FT18" i="286"/>
  <c r="FT19" i="286"/>
  <c r="FU17" i="286"/>
  <c r="FU9" i="286"/>
  <c r="FU10" i="286"/>
  <c r="FU11" i="286"/>
  <c r="FU12" i="286"/>
  <c r="FU60" i="265"/>
  <c r="FU124" i="273"/>
  <c r="FT121" i="273"/>
  <c r="FT122" i="273"/>
  <c r="FT125" i="273"/>
  <c r="FU126" i="273"/>
  <c r="FU12" i="285"/>
  <c r="FU13" i="285"/>
  <c r="FU14" i="285"/>
  <c r="FU13" i="265"/>
  <c r="FU31" i="285"/>
  <c r="FU32" i="285"/>
  <c r="FU14" i="265"/>
  <c r="FU15" i="265"/>
  <c r="FU36" i="286"/>
  <c r="FU76" i="314"/>
  <c r="FV72" i="282"/>
  <c r="FU15" i="286"/>
  <c r="FU18" i="286"/>
  <c r="FU19" i="286"/>
  <c r="FV17" i="286"/>
  <c r="FV9" i="286"/>
  <c r="FV10" i="286"/>
  <c r="FV11" i="286"/>
  <c r="FV12" i="286"/>
  <c r="FV60" i="265"/>
  <c r="FV124" i="273"/>
  <c r="FU121" i="273"/>
  <c r="FU122" i="273"/>
  <c r="FU125" i="273"/>
  <c r="FV126" i="273"/>
  <c r="FV12" i="285"/>
  <c r="FV13" i="285"/>
  <c r="FV14" i="285"/>
  <c r="FV13" i="265"/>
  <c r="FV31" i="285"/>
  <c r="FV32" i="285"/>
  <c r="FV14" i="265"/>
  <c r="FV15" i="265"/>
  <c r="FV36" i="286"/>
  <c r="FV76" i="314"/>
  <c r="FX9" i="265"/>
  <c r="FX43" i="278"/>
  <c r="FX10" i="265"/>
  <c r="FX11" i="265"/>
  <c r="FX42" i="282"/>
  <c r="FX43" i="282"/>
  <c r="FW72" i="282"/>
  <c r="FV15" i="286"/>
  <c r="FV18" i="286"/>
  <c r="FV19" i="286"/>
  <c r="FW17" i="286"/>
  <c r="FW9" i="286"/>
  <c r="FW10" i="286"/>
  <c r="FW11" i="286"/>
  <c r="FW12" i="286"/>
  <c r="FW60" i="265"/>
  <c r="FW124" i="273"/>
  <c r="FV121" i="273"/>
  <c r="FV122" i="273"/>
  <c r="FV125" i="273"/>
  <c r="FW126" i="273"/>
  <c r="FW12" i="285"/>
  <c r="FW13" i="285"/>
  <c r="FW14" i="285"/>
  <c r="FW13" i="265"/>
  <c r="FW31" i="285"/>
  <c r="FW32" i="285"/>
  <c r="FW14" i="265"/>
  <c r="FW15" i="265"/>
  <c r="FW36" i="286"/>
  <c r="FW76" i="314"/>
  <c r="FY9" i="265"/>
  <c r="FY43" i="278"/>
  <c r="FY10" i="265"/>
  <c r="FY11" i="265"/>
  <c r="FY42" i="282"/>
  <c r="FY43" i="282"/>
  <c r="FX72" i="282"/>
  <c r="FW15" i="286"/>
  <c r="FW18" i="286"/>
  <c r="FW19" i="286"/>
  <c r="FX17" i="286"/>
  <c r="FX9" i="286"/>
  <c r="FX10" i="286"/>
  <c r="FX11" i="286"/>
  <c r="FX12" i="286"/>
  <c r="FX60" i="265"/>
  <c r="FX124" i="273"/>
  <c r="FW121" i="273"/>
  <c r="FW122" i="273"/>
  <c r="FW125" i="273"/>
  <c r="FX126" i="273"/>
  <c r="FX12" i="285"/>
  <c r="FX13" i="285"/>
  <c r="FX14" i="285"/>
  <c r="FX13" i="265"/>
  <c r="FX31" i="285"/>
  <c r="FX32" i="285"/>
  <c r="FX14" i="265"/>
  <c r="FX15" i="265"/>
  <c r="FX36" i="286"/>
  <c r="FX76" i="314"/>
  <c r="FZ9" i="265"/>
  <c r="FZ43" i="278"/>
  <c r="FZ10" i="265"/>
  <c r="FZ11" i="265"/>
  <c r="FZ42" i="282"/>
  <c r="FZ43" i="282"/>
  <c r="FY72" i="282"/>
  <c r="FX15" i="286"/>
  <c r="FX18" i="286"/>
  <c r="FX19" i="286"/>
  <c r="FY17" i="286"/>
  <c r="FY9" i="286"/>
  <c r="FY10" i="286"/>
  <c r="FY11" i="286"/>
  <c r="FY12" i="286"/>
  <c r="FY60" i="265"/>
  <c r="FY124" i="273"/>
  <c r="FX121" i="273"/>
  <c r="FX122" i="273"/>
  <c r="FX125" i="273"/>
  <c r="FY126" i="273"/>
  <c r="FY12" i="285"/>
  <c r="FY13" i="285"/>
  <c r="FY14" i="285"/>
  <c r="FY13" i="265"/>
  <c r="FY31" i="285"/>
  <c r="FY32" i="285"/>
  <c r="FY14" i="265"/>
  <c r="FY15" i="265"/>
  <c r="FY36" i="286"/>
  <c r="FY76" i="314"/>
  <c r="FZ72" i="282"/>
  <c r="FY15" i="286"/>
  <c r="FY18" i="286"/>
  <c r="FY19" i="286"/>
  <c r="FZ17" i="286"/>
  <c r="FZ9" i="286"/>
  <c r="FZ10" i="286"/>
  <c r="FZ11" i="286"/>
  <c r="FZ12" i="286"/>
  <c r="FZ60" i="265"/>
  <c r="FZ124" i="273"/>
  <c r="FY121" i="273"/>
  <c r="FY122" i="273"/>
  <c r="FY125" i="273"/>
  <c r="FZ126" i="273"/>
  <c r="FZ12" i="285"/>
  <c r="FZ13" i="285"/>
  <c r="FZ14" i="285"/>
  <c r="FZ13" i="265"/>
  <c r="FZ31" i="285"/>
  <c r="FZ32" i="285"/>
  <c r="FZ14" i="265"/>
  <c r="FZ15" i="265"/>
  <c r="FZ36" i="286"/>
  <c r="FZ76" i="314"/>
  <c r="GB9" i="265"/>
  <c r="GB43" i="278"/>
  <c r="GB10" i="265"/>
  <c r="GB11" i="265"/>
  <c r="GB42" i="282"/>
  <c r="GB20" i="282"/>
  <c r="GA28" i="282"/>
  <c r="GA32" i="282"/>
  <c r="GA33" i="282"/>
  <c r="GB30" i="282"/>
  <c r="GB19" i="282"/>
  <c r="GB21" i="282"/>
  <c r="GB43" i="282"/>
  <c r="GA72" i="282"/>
  <c r="GA105" i="278"/>
  <c r="FZ15" i="286"/>
  <c r="FZ18" i="286"/>
  <c r="FZ19" i="286"/>
  <c r="GA17" i="286"/>
  <c r="GA9" i="286"/>
  <c r="GA10" i="286"/>
  <c r="GA11" i="286"/>
  <c r="GA12" i="286"/>
  <c r="GA60" i="265"/>
  <c r="GA124" i="273"/>
  <c r="FZ121" i="273"/>
  <c r="FZ122" i="273"/>
  <c r="FZ125" i="273"/>
  <c r="GA126" i="273"/>
  <c r="GA12" i="285"/>
  <c r="GA13" i="285"/>
  <c r="GA14" i="285"/>
  <c r="GA13" i="265"/>
  <c r="GA31" i="285"/>
  <c r="GA32" i="285"/>
  <c r="GA14" i="265"/>
  <c r="GA15" i="265"/>
  <c r="GA36" i="286"/>
  <c r="GA76" i="314"/>
  <c r="GC9" i="265"/>
  <c r="GC43" i="278"/>
  <c r="GC10" i="265"/>
  <c r="GC11" i="265"/>
  <c r="GC42" i="282"/>
  <c r="GC20" i="282"/>
  <c r="GB28" i="282"/>
  <c r="GB32" i="282"/>
  <c r="GB33" i="282"/>
  <c r="GC30" i="282"/>
  <c r="GC19" i="282"/>
  <c r="GC21" i="282"/>
  <c r="GC43" i="282"/>
  <c r="GB72" i="282"/>
  <c r="GB105" i="278"/>
  <c r="GA15" i="286"/>
  <c r="GA18" i="286"/>
  <c r="GA19" i="286"/>
  <c r="GB17" i="286"/>
  <c r="GB9" i="286"/>
  <c r="GB10" i="286"/>
  <c r="GB11" i="286"/>
  <c r="GB12" i="286"/>
  <c r="GB60" i="265"/>
  <c r="GB124" i="273"/>
  <c r="GA121" i="273"/>
  <c r="GA122" i="273"/>
  <c r="GA125" i="273"/>
  <c r="GB126" i="273"/>
  <c r="GB12" i="285"/>
  <c r="GB13" i="285"/>
  <c r="GB14" i="285"/>
  <c r="GB13" i="265"/>
  <c r="GB31" i="285"/>
  <c r="GB32" i="285"/>
  <c r="GB14" i="265"/>
  <c r="GB15" i="265"/>
  <c r="GB36" i="286"/>
  <c r="GB76" i="314"/>
  <c r="GD9" i="265"/>
  <c r="GD43" i="278"/>
  <c r="GD10" i="265"/>
  <c r="GD11" i="265"/>
  <c r="GD42" i="282"/>
  <c r="GD20" i="282"/>
  <c r="GC28" i="282"/>
  <c r="GC32" i="282"/>
  <c r="GC33" i="282"/>
  <c r="GD30" i="282"/>
  <c r="GD19" i="282"/>
  <c r="GD21" i="282"/>
  <c r="GD43" i="282"/>
  <c r="GC72" i="282"/>
  <c r="GC105" i="278"/>
  <c r="GB15" i="286"/>
  <c r="GB18" i="286"/>
  <c r="GB19" i="286"/>
  <c r="GC17" i="286"/>
  <c r="GC9" i="286"/>
  <c r="GC10" i="286"/>
  <c r="GC11" i="286"/>
  <c r="GC12" i="286"/>
  <c r="GC60" i="265"/>
  <c r="GC124" i="273"/>
  <c r="GB121" i="273"/>
  <c r="GB122" i="273"/>
  <c r="GB125" i="273"/>
  <c r="GC126" i="273"/>
  <c r="GC12" i="285"/>
  <c r="GC13" i="285"/>
  <c r="GC14" i="285"/>
  <c r="GC13" i="265"/>
  <c r="GC31" i="285"/>
  <c r="GC32" i="285"/>
  <c r="GC14" i="265"/>
  <c r="GC15" i="265"/>
  <c r="GC36" i="286"/>
  <c r="GC76" i="314"/>
  <c r="GE9" i="265"/>
  <c r="GD169" i="273"/>
  <c r="GD170" i="273"/>
  <c r="GD32" i="289"/>
  <c r="GD22" i="289"/>
  <c r="GC22" i="289"/>
  <c r="GB22" i="289"/>
  <c r="GA22" i="289"/>
  <c r="GA23" i="289"/>
  <c r="GA24" i="289"/>
  <c r="GB23" i="289"/>
  <c r="GB24" i="289"/>
  <c r="GC23" i="289"/>
  <c r="GC24" i="289"/>
  <c r="GD23" i="289"/>
  <c r="GD24" i="289"/>
  <c r="GD31" i="289"/>
  <c r="GE33" i="289"/>
  <c r="GE40" i="278"/>
  <c r="GE41" i="278"/>
  <c r="GE42" i="278"/>
  <c r="GE43" i="278"/>
  <c r="GE10" i="265"/>
  <c r="GE11" i="265"/>
  <c r="GE42" i="282"/>
  <c r="GE20" i="282"/>
  <c r="GD28" i="282"/>
  <c r="GD32" i="282"/>
  <c r="GD33" i="282"/>
  <c r="GE30" i="282"/>
  <c r="GE19" i="282"/>
  <c r="GE21" i="282"/>
  <c r="GE43" i="282"/>
  <c r="GD72" i="282"/>
  <c r="GD105" i="278"/>
  <c r="GD81" i="278"/>
  <c r="GD84" i="278"/>
  <c r="GD85" i="278"/>
  <c r="GD86" i="278"/>
  <c r="GE83" i="278"/>
  <c r="GE74" i="278"/>
  <c r="GE75" i="278"/>
  <c r="GE70" i="278"/>
  <c r="GE71" i="278"/>
  <c r="GE72" i="278"/>
  <c r="GE76" i="278"/>
  <c r="GE77" i="278"/>
  <c r="GE78" i="278"/>
  <c r="GE33" i="265"/>
  <c r="GE37" i="265"/>
  <c r="GE38" i="265"/>
  <c r="GE39" i="265"/>
  <c r="GE40" i="265"/>
  <c r="GE41" i="265"/>
  <c r="GE42" i="265"/>
  <c r="GE43" i="265"/>
  <c r="GC15" i="286"/>
  <c r="GC18" i="286"/>
  <c r="GC19" i="286"/>
  <c r="GD17" i="286"/>
  <c r="GD9" i="286"/>
  <c r="GD10" i="286"/>
  <c r="GD11" i="286"/>
  <c r="GD12" i="286"/>
  <c r="GD60" i="265"/>
  <c r="GD124" i="273"/>
  <c r="GC121" i="273"/>
  <c r="GC122" i="273"/>
  <c r="GC125" i="273"/>
  <c r="GD126" i="273"/>
  <c r="GD12" i="285"/>
  <c r="GD13" i="285"/>
  <c r="GD14" i="285"/>
  <c r="GD13" i="265"/>
  <c r="GD31" i="285"/>
  <c r="GD32" i="285"/>
  <c r="GD14" i="265"/>
  <c r="GD15" i="265"/>
  <c r="GD36" i="286"/>
  <c r="GD76" i="314"/>
  <c r="GF9" i="265"/>
  <c r="GE169" i="273"/>
  <c r="GE170" i="273"/>
  <c r="GE32" i="289"/>
  <c r="GF33" i="289"/>
  <c r="GF40" i="278"/>
  <c r="GF41" i="278"/>
  <c r="GF42" i="278"/>
  <c r="GF43" i="278"/>
  <c r="GF10" i="265"/>
  <c r="GF11" i="265"/>
  <c r="GF42" i="282"/>
  <c r="GF20" i="282"/>
  <c r="GE28" i="282"/>
  <c r="GE32" i="282"/>
  <c r="GE33" i="282"/>
  <c r="GF30" i="282"/>
  <c r="GF19" i="282"/>
  <c r="GF21" i="282"/>
  <c r="GF43" i="282"/>
  <c r="GE72" i="282"/>
  <c r="GE105" i="278"/>
  <c r="GE81" i="278"/>
  <c r="GE84" i="278"/>
  <c r="GE85" i="278"/>
  <c r="GE86" i="278"/>
  <c r="GF83" i="278"/>
  <c r="GF74" i="278"/>
  <c r="GF75" i="278"/>
  <c r="GF70" i="278"/>
  <c r="GF71" i="278"/>
  <c r="GF72" i="278"/>
  <c r="GF76" i="278"/>
  <c r="GF77" i="278"/>
  <c r="GF78" i="278"/>
  <c r="GF33" i="265"/>
  <c r="GF37" i="265"/>
  <c r="GF38" i="265"/>
  <c r="GF39" i="265"/>
  <c r="GF40" i="265"/>
  <c r="GF41" i="265"/>
  <c r="GF42" i="265"/>
  <c r="GF43" i="265"/>
  <c r="GD15" i="286"/>
  <c r="GD18" i="286"/>
  <c r="GD19" i="286"/>
  <c r="GE17" i="286"/>
  <c r="GE9" i="286"/>
  <c r="GE10" i="286"/>
  <c r="GE11" i="286"/>
  <c r="GE12" i="286"/>
  <c r="GE60" i="265"/>
  <c r="GE124" i="273"/>
  <c r="GD121" i="273"/>
  <c r="GD122" i="273"/>
  <c r="GD125" i="273"/>
  <c r="GE126" i="273"/>
  <c r="GE12" i="285"/>
  <c r="GE13" i="285"/>
  <c r="GE14" i="285"/>
  <c r="GE13" i="265"/>
  <c r="GE31" i="285"/>
  <c r="GE32" i="285"/>
  <c r="GE14" i="265"/>
  <c r="GE15" i="265"/>
  <c r="GE36" i="286"/>
  <c r="GE76" i="314"/>
  <c r="GG9" i="265"/>
  <c r="GF169" i="273"/>
  <c r="GF170" i="273"/>
  <c r="GF32" i="289"/>
  <c r="GG33" i="289"/>
  <c r="GG40" i="278"/>
  <c r="GG41" i="278"/>
  <c r="GG42" i="278"/>
  <c r="GG43" i="278"/>
  <c r="GG10" i="265"/>
  <c r="GG11" i="265"/>
  <c r="GG42" i="282"/>
  <c r="GG20" i="282"/>
  <c r="GF28" i="282"/>
  <c r="GF32" i="282"/>
  <c r="GF33" i="282"/>
  <c r="GG30" i="282"/>
  <c r="GG19" i="282"/>
  <c r="GG21" i="282"/>
  <c r="GG43" i="282"/>
  <c r="GF72" i="282"/>
  <c r="GF105" i="278"/>
  <c r="GF81" i="278"/>
  <c r="GF84" i="278"/>
  <c r="GF85" i="278"/>
  <c r="GF86" i="278"/>
  <c r="GG83" i="278"/>
  <c r="GG74" i="278"/>
  <c r="GG75" i="278"/>
  <c r="GG70" i="278"/>
  <c r="GG71" i="278"/>
  <c r="GG72" i="278"/>
  <c r="GG76" i="278"/>
  <c r="GG77" i="278"/>
  <c r="GG78" i="278"/>
  <c r="GG33" i="265"/>
  <c r="GG37" i="265"/>
  <c r="GG38" i="265"/>
  <c r="GG39" i="265"/>
  <c r="GG40" i="265"/>
  <c r="GG41" i="265"/>
  <c r="GG42" i="265"/>
  <c r="GG43" i="265"/>
  <c r="GE15" i="286"/>
  <c r="GE18" i="286"/>
  <c r="GE19" i="286"/>
  <c r="GF17" i="286"/>
  <c r="GF9" i="286"/>
  <c r="GF10" i="286"/>
  <c r="GF11" i="286"/>
  <c r="GF12" i="286"/>
  <c r="GF60" i="265"/>
  <c r="GF124" i="273"/>
  <c r="GE121" i="273"/>
  <c r="GE122" i="273"/>
  <c r="GE125" i="273"/>
  <c r="GF126" i="273"/>
  <c r="GF12" i="285"/>
  <c r="GF13" i="285"/>
  <c r="GF14" i="285"/>
  <c r="GF13" i="265"/>
  <c r="GF31" i="285"/>
  <c r="GF32" i="285"/>
  <c r="GF14" i="265"/>
  <c r="GF15" i="265"/>
  <c r="GF36" i="286"/>
  <c r="GF76" i="314"/>
  <c r="GH9" i="265"/>
  <c r="GG169" i="273"/>
  <c r="GG170" i="273"/>
  <c r="GG32" i="289"/>
  <c r="GH33" i="289"/>
  <c r="GH40" i="278"/>
  <c r="GH41" i="278"/>
  <c r="GH42" i="278"/>
  <c r="GH43" i="278"/>
  <c r="GH10" i="265"/>
  <c r="GH11" i="265"/>
  <c r="GH42" i="282"/>
  <c r="GH20" i="282"/>
  <c r="GG28" i="282"/>
  <c r="GG32" i="282"/>
  <c r="GG33" i="282"/>
  <c r="GH30" i="282"/>
  <c r="GH19" i="282"/>
  <c r="GH21" i="282"/>
  <c r="GH43" i="282"/>
  <c r="GG72" i="282"/>
  <c r="GG105" i="278"/>
  <c r="GG81" i="278"/>
  <c r="GG84" i="278"/>
  <c r="GG85" i="278"/>
  <c r="GG86" i="278"/>
  <c r="GH83" i="278"/>
  <c r="GH74" i="278"/>
  <c r="GH75" i="278"/>
  <c r="GH70" i="278"/>
  <c r="GH71" i="278"/>
  <c r="GH72" i="278"/>
  <c r="GH76" i="278"/>
  <c r="GH77" i="278"/>
  <c r="GH78" i="278"/>
  <c r="GH33" i="265"/>
  <c r="GH37" i="265"/>
  <c r="GH38" i="265"/>
  <c r="GH39" i="265"/>
  <c r="GH40" i="265"/>
  <c r="GH41" i="265"/>
  <c r="GH42" i="265"/>
  <c r="GH43" i="265"/>
  <c r="GF15" i="286"/>
  <c r="GF18" i="286"/>
  <c r="GF19" i="286"/>
  <c r="GG17" i="286"/>
  <c r="GG9" i="286"/>
  <c r="GG10" i="286"/>
  <c r="GG11" i="286"/>
  <c r="GG12" i="286"/>
  <c r="GG60" i="265"/>
  <c r="GG124" i="273"/>
  <c r="GF121" i="273"/>
  <c r="GF122" i="273"/>
  <c r="GF125" i="273"/>
  <c r="GG126" i="273"/>
  <c r="GG12" i="285"/>
  <c r="GG13" i="285"/>
  <c r="GG14" i="285"/>
  <c r="GG13" i="265"/>
  <c r="GG31" i="285"/>
  <c r="GG32" i="285"/>
  <c r="GG14" i="265"/>
  <c r="GG15" i="265"/>
  <c r="GG36" i="286"/>
  <c r="GG76" i="314"/>
  <c r="GI9" i="265"/>
  <c r="GH169" i="273"/>
  <c r="GH170" i="273"/>
  <c r="GH32" i="289"/>
  <c r="GH22" i="289"/>
  <c r="GG22" i="289"/>
  <c r="GF22" i="289"/>
  <c r="GE22" i="289"/>
  <c r="GE23" i="289"/>
  <c r="GE24" i="289"/>
  <c r="GF23" i="289"/>
  <c r="GF24" i="289"/>
  <c r="GG23" i="289"/>
  <c r="GG24" i="289"/>
  <c r="GH23" i="289"/>
  <c r="GH24" i="289"/>
  <c r="GH31" i="289"/>
  <c r="GI33" i="289"/>
  <c r="GI40" i="278"/>
  <c r="GI41" i="278"/>
  <c r="GI42" i="278"/>
  <c r="GI43" i="278"/>
  <c r="GI10" i="265"/>
  <c r="GI11" i="265"/>
  <c r="GI42" i="282"/>
  <c r="GI20" i="282"/>
  <c r="GH28" i="282"/>
  <c r="GH32" i="282"/>
  <c r="GH33" i="282"/>
  <c r="GI30" i="282"/>
  <c r="GI19" i="282"/>
  <c r="GI21" i="282"/>
  <c r="GI43" i="282"/>
  <c r="GH72" i="282"/>
  <c r="GH105" i="278"/>
  <c r="GH81" i="278"/>
  <c r="GH84" i="278"/>
  <c r="GH85" i="278"/>
  <c r="GH86" i="278"/>
  <c r="GI83" i="278"/>
  <c r="GI74" i="278"/>
  <c r="GI75" i="278"/>
  <c r="GI70" i="278"/>
  <c r="GI71" i="278"/>
  <c r="GI72" i="278"/>
  <c r="GI76" i="278"/>
  <c r="GI77" i="278"/>
  <c r="GI78" i="278"/>
  <c r="GI33" i="265"/>
  <c r="GI37" i="265"/>
  <c r="GI38" i="265"/>
  <c r="GI39" i="265"/>
  <c r="GI40" i="265"/>
  <c r="GI41" i="265"/>
  <c r="GI42" i="265"/>
  <c r="GI43" i="265"/>
  <c r="GG15" i="286"/>
  <c r="GG18" i="286"/>
  <c r="GG19" i="286"/>
  <c r="GH17" i="286"/>
  <c r="GH9" i="286"/>
  <c r="GH10" i="286"/>
  <c r="GH11" i="286"/>
  <c r="GH12" i="286"/>
  <c r="GH60" i="265"/>
  <c r="GH124" i="273"/>
  <c r="GG121" i="273"/>
  <c r="GG122" i="273"/>
  <c r="GG125" i="273"/>
  <c r="GH126" i="273"/>
  <c r="GH12" i="285"/>
  <c r="GH13" i="285"/>
  <c r="GH14" i="285"/>
  <c r="GH13" i="265"/>
  <c r="GH31" i="285"/>
  <c r="GH32" i="285"/>
  <c r="GH14" i="265"/>
  <c r="GH15" i="265"/>
  <c r="GH36" i="286"/>
  <c r="GH76" i="314"/>
  <c r="GJ9" i="265"/>
  <c r="GI169" i="273"/>
  <c r="GI170" i="273"/>
  <c r="GI32" i="289"/>
  <c r="GJ33" i="289"/>
  <c r="GJ40" i="278"/>
  <c r="GJ41" i="278"/>
  <c r="GJ42" i="278"/>
  <c r="GJ43" i="278"/>
  <c r="GJ10" i="265"/>
  <c r="GJ11" i="265"/>
  <c r="GJ42" i="282"/>
  <c r="GJ102" i="273"/>
  <c r="GJ103" i="273"/>
  <c r="GJ20" i="282"/>
  <c r="GI28" i="282"/>
  <c r="GI32" i="282"/>
  <c r="GI33" i="282"/>
  <c r="GJ30" i="282"/>
  <c r="GJ19" i="282"/>
  <c r="GJ21" i="282"/>
  <c r="GJ43" i="282"/>
  <c r="GI72" i="282"/>
  <c r="GI105" i="278"/>
  <c r="GI81" i="278"/>
  <c r="GI84" i="278"/>
  <c r="GI85" i="278"/>
  <c r="GI86" i="278"/>
  <c r="GJ83" i="278"/>
  <c r="GJ74" i="278"/>
  <c r="GJ75" i="278"/>
  <c r="GJ70" i="278"/>
  <c r="GJ71" i="278"/>
  <c r="GJ72" i="278"/>
  <c r="GJ76" i="278"/>
  <c r="GJ77" i="278"/>
  <c r="GJ78" i="278"/>
  <c r="GJ33" i="265"/>
  <c r="GJ37" i="265"/>
  <c r="GJ38" i="265"/>
  <c r="GJ39" i="265"/>
  <c r="GJ40" i="265"/>
  <c r="GJ41" i="265"/>
  <c r="GJ42" i="265"/>
  <c r="GJ43" i="265"/>
  <c r="I49" i="265"/>
  <c r="I48" i="265"/>
  <c r="I49" i="291"/>
  <c r="E274" i="280"/>
  <c r="F274" i="280"/>
  <c r="G274" i="280"/>
  <c r="I274" i="280"/>
  <c r="I273" i="280"/>
  <c r="G273" i="280"/>
  <c r="F273" i="280"/>
  <c r="E273" i="280"/>
  <c r="I48" i="291"/>
  <c r="I47" i="291"/>
  <c r="E62" i="280"/>
  <c r="I46" i="291"/>
  <c r="I45" i="291"/>
  <c r="I44" i="291"/>
  <c r="G62" i="280"/>
  <c r="G53" i="280"/>
  <c r="G23" i="311"/>
  <c r="E23" i="311"/>
  <c r="E50" i="280"/>
  <c r="F50" i="280"/>
  <c r="G50" i="280"/>
  <c r="I50" i="280"/>
  <c r="E49" i="280"/>
  <c r="F49" i="280"/>
  <c r="G201" i="280"/>
  <c r="G49" i="280"/>
  <c r="I49" i="280"/>
  <c r="E260" i="280"/>
  <c r="G260" i="280"/>
  <c r="E265" i="280"/>
  <c r="F265" i="280"/>
  <c r="G265" i="280"/>
  <c r="H265" i="280"/>
  <c r="I265" i="280"/>
  <c r="E266" i="280"/>
  <c r="F266" i="280"/>
  <c r="G266" i="280"/>
  <c r="H266" i="280"/>
  <c r="I266" i="280"/>
  <c r="E262" i="280"/>
  <c r="F262" i="280"/>
  <c r="G262" i="280"/>
  <c r="H262" i="280"/>
  <c r="I262" i="280"/>
  <c r="E256" i="280"/>
  <c r="G256" i="280"/>
  <c r="E255" i="280"/>
  <c r="G255" i="280"/>
  <c r="G245" i="280"/>
  <c r="E245" i="280"/>
  <c r="E250" i="280"/>
  <c r="F250" i="280"/>
  <c r="G250" i="280"/>
  <c r="I250" i="280"/>
  <c r="E238" i="280"/>
  <c r="F238" i="280"/>
  <c r="G211" i="280"/>
  <c r="G238" i="280"/>
  <c r="I238" i="280"/>
  <c r="E239" i="280"/>
  <c r="F239" i="280"/>
  <c r="G217" i="280"/>
  <c r="G239" i="280"/>
  <c r="I239" i="280"/>
  <c r="E240" i="280"/>
  <c r="F240" i="280"/>
  <c r="G235" i="280"/>
  <c r="G240" i="280"/>
  <c r="J233" i="280"/>
  <c r="I240" i="280"/>
  <c r="GJ234" i="280"/>
  <c r="GI234" i="280"/>
  <c r="GH234" i="280"/>
  <c r="GG234" i="280"/>
  <c r="GF234" i="280"/>
  <c r="GE234" i="280"/>
  <c r="GD234" i="280"/>
  <c r="GC234" i="280"/>
  <c r="GB234" i="280"/>
  <c r="GA234" i="280"/>
  <c r="FZ234" i="280"/>
  <c r="FY234" i="280"/>
  <c r="FX234" i="280"/>
  <c r="FW234" i="280"/>
  <c r="FV234" i="280"/>
  <c r="FU234" i="280"/>
  <c r="FT234" i="280"/>
  <c r="FS234" i="280"/>
  <c r="FR234" i="280"/>
  <c r="FQ234" i="280"/>
  <c r="FP234" i="280"/>
  <c r="FO234" i="280"/>
  <c r="FN234" i="280"/>
  <c r="FM234" i="280"/>
  <c r="FL234" i="280"/>
  <c r="FK234" i="280"/>
  <c r="FJ234" i="280"/>
  <c r="FI234" i="280"/>
  <c r="FH234" i="280"/>
  <c r="FG234" i="280"/>
  <c r="FF234" i="280"/>
  <c r="FE234" i="280"/>
  <c r="FD234" i="280"/>
  <c r="FC234" i="280"/>
  <c r="FB234" i="280"/>
  <c r="FA234" i="280"/>
  <c r="EZ234" i="280"/>
  <c r="EY234" i="280"/>
  <c r="EX234" i="280"/>
  <c r="EW234" i="280"/>
  <c r="EV234" i="280"/>
  <c r="EU234" i="280"/>
  <c r="ET234" i="280"/>
  <c r="ES234" i="280"/>
  <c r="ER234" i="280"/>
  <c r="EQ234" i="280"/>
  <c r="EP234" i="280"/>
  <c r="EO234" i="280"/>
  <c r="EN234" i="280"/>
  <c r="EM234" i="280"/>
  <c r="EL234" i="280"/>
  <c r="EK234" i="280"/>
  <c r="EJ234" i="280"/>
  <c r="EI234" i="280"/>
  <c r="EH234" i="280"/>
  <c r="EG234" i="280"/>
  <c r="EF234" i="280"/>
  <c r="EE234" i="280"/>
  <c r="ED234" i="280"/>
  <c r="EC234" i="280"/>
  <c r="EB234" i="280"/>
  <c r="EA234" i="280"/>
  <c r="DZ234" i="280"/>
  <c r="DY234" i="280"/>
  <c r="DX234" i="280"/>
  <c r="DW234" i="280"/>
  <c r="DV234" i="280"/>
  <c r="DU234" i="280"/>
  <c r="DT234" i="280"/>
  <c r="DS234" i="280"/>
  <c r="DR234" i="280"/>
  <c r="DQ234" i="280"/>
  <c r="DP234" i="280"/>
  <c r="DO234" i="280"/>
  <c r="DN234" i="280"/>
  <c r="DM234" i="280"/>
  <c r="DL234" i="280"/>
  <c r="DK234" i="280"/>
  <c r="DJ234" i="280"/>
  <c r="DI234" i="280"/>
  <c r="DH234" i="280"/>
  <c r="DG234" i="280"/>
  <c r="DF234" i="280"/>
  <c r="DE234" i="280"/>
  <c r="DD234" i="280"/>
  <c r="DC234" i="280"/>
  <c r="DB234" i="280"/>
  <c r="DA234" i="280"/>
  <c r="CZ234" i="280"/>
  <c r="CY234" i="280"/>
  <c r="CX234" i="280"/>
  <c r="CW234" i="280"/>
  <c r="CV234" i="280"/>
  <c r="CU234" i="280"/>
  <c r="CT234" i="280"/>
  <c r="CS234" i="280"/>
  <c r="CR234" i="280"/>
  <c r="CQ234" i="280"/>
  <c r="CP234" i="280"/>
  <c r="CO234" i="280"/>
  <c r="CN234" i="280"/>
  <c r="CM234" i="280"/>
  <c r="CL234" i="280"/>
  <c r="CK234" i="280"/>
  <c r="CJ234" i="280"/>
  <c r="CI234" i="280"/>
  <c r="CH234" i="280"/>
  <c r="CG234" i="280"/>
  <c r="CF234" i="280"/>
  <c r="CE234" i="280"/>
  <c r="CD234" i="280"/>
  <c r="CC234" i="280"/>
  <c r="CB234" i="280"/>
  <c r="CA234" i="280"/>
  <c r="BZ234" i="280"/>
  <c r="BY234" i="280"/>
  <c r="BX234" i="280"/>
  <c r="BW234" i="280"/>
  <c r="BV234" i="280"/>
  <c r="BU234" i="280"/>
  <c r="BT234" i="280"/>
  <c r="BS234" i="280"/>
  <c r="BR234" i="280"/>
  <c r="BQ234" i="280"/>
  <c r="BP234" i="280"/>
  <c r="BO234" i="280"/>
  <c r="BN234" i="280"/>
  <c r="BM234" i="280"/>
  <c r="BL234" i="280"/>
  <c r="BK234" i="280"/>
  <c r="BJ234" i="280"/>
  <c r="BI234" i="280"/>
  <c r="BH234" i="280"/>
  <c r="BG234" i="280"/>
  <c r="BF234" i="280"/>
  <c r="BE234" i="280"/>
  <c r="BD234" i="280"/>
  <c r="BC234" i="280"/>
  <c r="BB234" i="280"/>
  <c r="BA234" i="280"/>
  <c r="AZ234" i="280"/>
  <c r="AY234" i="280"/>
  <c r="AX234" i="280"/>
  <c r="AW234" i="280"/>
  <c r="AV234" i="280"/>
  <c r="AU234" i="280"/>
  <c r="AT234" i="280"/>
  <c r="AS234" i="280"/>
  <c r="AR234" i="280"/>
  <c r="AQ234" i="280"/>
  <c r="AP234" i="280"/>
  <c r="AO234" i="280"/>
  <c r="AN234" i="280"/>
  <c r="AM234" i="280"/>
  <c r="AL234" i="280"/>
  <c r="AK234" i="280"/>
  <c r="AJ234" i="280"/>
  <c r="AI234" i="280"/>
  <c r="AH234" i="280"/>
  <c r="AG234" i="280"/>
  <c r="AF234" i="280"/>
  <c r="AE234" i="280"/>
  <c r="AD234" i="280"/>
  <c r="AC234" i="280"/>
  <c r="AB234" i="280"/>
  <c r="AA234" i="280"/>
  <c r="Z234" i="280"/>
  <c r="Y234" i="280"/>
  <c r="X234" i="280"/>
  <c r="W234" i="280"/>
  <c r="V234" i="280"/>
  <c r="U234" i="280"/>
  <c r="T234" i="280"/>
  <c r="S234" i="280"/>
  <c r="R234" i="280"/>
  <c r="Q234" i="280"/>
  <c r="P234" i="280"/>
  <c r="O234" i="280"/>
  <c r="N234" i="280"/>
  <c r="M234" i="280"/>
  <c r="L234" i="280"/>
  <c r="K234" i="280"/>
  <c r="J234" i="280"/>
  <c r="I234" i="280"/>
  <c r="H234" i="280"/>
  <c r="G234" i="280"/>
  <c r="F234" i="280"/>
  <c r="E234" i="280"/>
  <c r="E233" i="280"/>
  <c r="F233" i="280"/>
  <c r="G233" i="280"/>
  <c r="I233" i="280"/>
  <c r="E225" i="280"/>
  <c r="F225" i="280"/>
  <c r="G225" i="280"/>
  <c r="H225" i="280"/>
  <c r="I225" i="280"/>
  <c r="J220" i="280"/>
  <c r="J221" i="280"/>
  <c r="J222" i="280"/>
  <c r="J225" i="280"/>
  <c r="K220" i="280"/>
  <c r="K221" i="280"/>
  <c r="K222" i="280"/>
  <c r="K225" i="280"/>
  <c r="L220" i="280"/>
  <c r="L221" i="280"/>
  <c r="L222" i="280"/>
  <c r="L225" i="280"/>
  <c r="M220" i="280"/>
  <c r="M221" i="280"/>
  <c r="M222" i="280"/>
  <c r="M225" i="280"/>
  <c r="N220" i="280"/>
  <c r="N221" i="280"/>
  <c r="N222" i="280"/>
  <c r="N225" i="280"/>
  <c r="O220" i="280"/>
  <c r="O221" i="280"/>
  <c r="O222" i="280"/>
  <c r="O225" i="280"/>
  <c r="P220" i="280"/>
  <c r="P221" i="280"/>
  <c r="P222" i="280"/>
  <c r="P225" i="280"/>
  <c r="Q220" i="280"/>
  <c r="Q221" i="280"/>
  <c r="Q222" i="280"/>
  <c r="Q225" i="280"/>
  <c r="R220" i="280"/>
  <c r="R222" i="280"/>
  <c r="R225" i="280"/>
  <c r="S220" i="280"/>
  <c r="S221" i="280"/>
  <c r="S222" i="280"/>
  <c r="S225" i="280"/>
  <c r="T220" i="280"/>
  <c r="T221" i="280"/>
  <c r="T222" i="280"/>
  <c r="T225" i="280"/>
  <c r="U220" i="280"/>
  <c r="U221" i="280"/>
  <c r="U222" i="280"/>
  <c r="U225" i="280"/>
  <c r="V220" i="280"/>
  <c r="V221" i="280"/>
  <c r="V222" i="280"/>
  <c r="V225" i="280"/>
  <c r="W220" i="280"/>
  <c r="W221" i="280"/>
  <c r="W222" i="280"/>
  <c r="W225" i="280"/>
  <c r="X220" i="280"/>
  <c r="X221" i="280"/>
  <c r="X222" i="280"/>
  <c r="X225" i="280"/>
  <c r="Y220" i="280"/>
  <c r="Y221" i="280"/>
  <c r="Y222" i="280"/>
  <c r="Y225" i="280"/>
  <c r="Z220" i="280"/>
  <c r="Z221" i="280"/>
  <c r="Z222" i="280"/>
  <c r="Z225" i="280"/>
  <c r="AA220" i="280"/>
  <c r="AA221" i="280"/>
  <c r="AA222" i="280"/>
  <c r="AA225" i="280"/>
  <c r="AB220" i="280"/>
  <c r="AB221" i="280"/>
  <c r="AB222" i="280"/>
  <c r="AB225" i="280"/>
  <c r="AC220" i="280"/>
  <c r="AC221" i="280"/>
  <c r="AC222" i="280"/>
  <c r="AC225" i="280"/>
  <c r="AD220" i="280"/>
  <c r="AD221" i="280"/>
  <c r="AD222" i="280"/>
  <c r="AD225" i="280"/>
  <c r="AE220" i="280"/>
  <c r="AE221" i="280"/>
  <c r="AE222" i="280"/>
  <c r="AE225" i="280"/>
  <c r="AF220" i="280"/>
  <c r="AF221" i="280"/>
  <c r="AF222" i="280"/>
  <c r="AF225" i="280"/>
  <c r="AG220" i="280"/>
  <c r="AG221" i="280"/>
  <c r="AG222" i="280"/>
  <c r="AG225" i="280"/>
  <c r="AH220" i="280"/>
  <c r="AH221" i="280"/>
  <c r="AH222" i="280"/>
  <c r="AH225" i="280"/>
  <c r="AI220" i="280"/>
  <c r="AI221" i="280"/>
  <c r="AI222" i="280"/>
  <c r="AI225" i="280"/>
  <c r="AJ220" i="280"/>
  <c r="AJ221" i="280"/>
  <c r="AJ222" i="280"/>
  <c r="AJ225" i="280"/>
  <c r="AK220" i="280"/>
  <c r="AK221" i="280"/>
  <c r="AK222" i="280"/>
  <c r="AK225" i="280"/>
  <c r="AL220" i="280"/>
  <c r="AL221" i="280"/>
  <c r="AL222" i="280"/>
  <c r="AL225" i="280"/>
  <c r="AM220" i="280"/>
  <c r="AM221" i="280"/>
  <c r="AM222" i="280"/>
  <c r="AM225" i="280"/>
  <c r="AN220" i="280"/>
  <c r="AN221" i="280"/>
  <c r="AN222" i="280"/>
  <c r="AN225" i="280"/>
  <c r="AO220" i="280"/>
  <c r="AO221" i="280"/>
  <c r="AO222" i="280"/>
  <c r="AO225" i="280"/>
  <c r="AP220" i="280"/>
  <c r="AP221" i="280"/>
  <c r="AP222" i="280"/>
  <c r="AP225" i="280"/>
  <c r="AQ220" i="280"/>
  <c r="AQ221" i="280"/>
  <c r="AQ222" i="280"/>
  <c r="AQ225" i="280"/>
  <c r="AR220" i="280"/>
  <c r="AR221" i="280"/>
  <c r="AR222" i="280"/>
  <c r="AR225" i="280"/>
  <c r="AS220" i="280"/>
  <c r="AS221" i="280"/>
  <c r="AS222" i="280"/>
  <c r="AS225" i="280"/>
  <c r="AT220" i="280"/>
  <c r="AT221" i="280"/>
  <c r="AT222" i="280"/>
  <c r="AT225" i="280"/>
  <c r="AU220" i="280"/>
  <c r="AU221" i="280"/>
  <c r="AU222" i="280"/>
  <c r="AU225" i="280"/>
  <c r="AV220" i="280"/>
  <c r="AV221" i="280"/>
  <c r="AV222" i="280"/>
  <c r="AV225" i="280"/>
  <c r="AW220" i="280"/>
  <c r="AW221" i="280"/>
  <c r="AW222" i="280"/>
  <c r="AW225" i="280"/>
  <c r="AX220" i="280"/>
  <c r="AX221" i="280"/>
  <c r="AX222" i="280"/>
  <c r="AX225" i="280"/>
  <c r="AY220" i="280"/>
  <c r="AY221" i="280"/>
  <c r="AY222" i="280"/>
  <c r="AY225" i="280"/>
  <c r="AZ220" i="280"/>
  <c r="AZ221" i="280"/>
  <c r="AZ222" i="280"/>
  <c r="AZ225" i="280"/>
  <c r="BA220" i="280"/>
  <c r="BA221" i="280"/>
  <c r="BA222" i="280"/>
  <c r="BA225" i="280"/>
  <c r="BB220" i="280"/>
  <c r="BB221" i="280"/>
  <c r="BB222" i="280"/>
  <c r="BB225" i="280"/>
  <c r="BC220" i="280"/>
  <c r="BC221" i="280"/>
  <c r="BC222" i="280"/>
  <c r="BC225" i="280"/>
  <c r="BD220" i="280"/>
  <c r="BD221" i="280"/>
  <c r="BD222" i="280"/>
  <c r="BD225" i="280"/>
  <c r="BE220" i="280"/>
  <c r="BE221" i="280"/>
  <c r="BE222" i="280"/>
  <c r="BE225" i="280"/>
  <c r="BF220" i="280"/>
  <c r="BF221" i="280"/>
  <c r="BF222" i="280"/>
  <c r="BF225" i="280"/>
  <c r="BG220" i="280"/>
  <c r="BG221" i="280"/>
  <c r="BG222" i="280"/>
  <c r="BG225" i="280"/>
  <c r="BH220" i="280"/>
  <c r="BH221" i="280"/>
  <c r="BH222" i="280"/>
  <c r="BH225" i="280"/>
  <c r="BI220" i="280"/>
  <c r="BI221" i="280"/>
  <c r="BI222" i="280"/>
  <c r="BI225" i="280"/>
  <c r="BJ220" i="280"/>
  <c r="BJ221" i="280"/>
  <c r="BJ222" i="280"/>
  <c r="BJ225" i="280"/>
  <c r="BK220" i="280"/>
  <c r="BK221" i="280"/>
  <c r="BK222" i="280"/>
  <c r="BK225" i="280"/>
  <c r="BL220" i="280"/>
  <c r="BL221" i="280"/>
  <c r="BL222" i="280"/>
  <c r="BL225" i="280"/>
  <c r="BM220" i="280"/>
  <c r="BM221" i="280"/>
  <c r="BM222" i="280"/>
  <c r="BM225" i="280"/>
  <c r="BN220" i="280"/>
  <c r="BN221" i="280"/>
  <c r="BN222" i="280"/>
  <c r="BN225" i="280"/>
  <c r="BO220" i="280"/>
  <c r="BO221" i="280"/>
  <c r="BO222" i="280"/>
  <c r="BO225" i="280"/>
  <c r="BP220" i="280"/>
  <c r="BP221" i="280"/>
  <c r="BP222" i="280"/>
  <c r="BP225" i="280"/>
  <c r="BQ220" i="280"/>
  <c r="BQ221" i="280"/>
  <c r="BQ222" i="280"/>
  <c r="BQ225" i="280"/>
  <c r="BR220" i="280"/>
  <c r="BR221" i="280"/>
  <c r="BR222" i="280"/>
  <c r="BR225" i="280"/>
  <c r="BS220" i="280"/>
  <c r="BS221" i="280"/>
  <c r="BS222" i="280"/>
  <c r="BS225" i="280"/>
  <c r="BT220" i="280"/>
  <c r="BT221" i="280"/>
  <c r="BT222" i="280"/>
  <c r="BT225" i="280"/>
  <c r="BU220" i="280"/>
  <c r="BU221" i="280"/>
  <c r="BU222" i="280"/>
  <c r="BU225" i="280"/>
  <c r="BV220" i="280"/>
  <c r="BV221" i="280"/>
  <c r="BV222" i="280"/>
  <c r="BV225" i="280"/>
  <c r="BW220" i="280"/>
  <c r="BW221" i="280"/>
  <c r="BW222" i="280"/>
  <c r="BW225" i="280"/>
  <c r="BX220" i="280"/>
  <c r="BX221" i="280"/>
  <c r="BX222" i="280"/>
  <c r="BX225" i="280"/>
  <c r="BY220" i="280"/>
  <c r="BY221" i="280"/>
  <c r="BY222" i="280"/>
  <c r="BY225" i="280"/>
  <c r="BZ220" i="280"/>
  <c r="BZ221" i="280"/>
  <c r="BZ222" i="280"/>
  <c r="BZ225" i="280"/>
  <c r="CA220" i="280"/>
  <c r="CA221" i="280"/>
  <c r="CA222" i="280"/>
  <c r="CA225" i="280"/>
  <c r="CB220" i="280"/>
  <c r="CB221" i="280"/>
  <c r="CB222" i="280"/>
  <c r="CB225" i="280"/>
  <c r="CC220" i="280"/>
  <c r="CC221" i="280"/>
  <c r="CC222" i="280"/>
  <c r="CC225" i="280"/>
  <c r="CD220" i="280"/>
  <c r="CD221" i="280"/>
  <c r="CD222" i="280"/>
  <c r="CD225" i="280"/>
  <c r="CE220" i="280"/>
  <c r="CE221" i="280"/>
  <c r="CE222" i="280"/>
  <c r="CE225" i="280"/>
  <c r="CF220" i="280"/>
  <c r="CF221" i="280"/>
  <c r="CF222" i="280"/>
  <c r="CF225" i="280"/>
  <c r="CG220" i="280"/>
  <c r="CG221" i="280"/>
  <c r="CG222" i="280"/>
  <c r="CG225" i="280"/>
  <c r="CH220" i="280"/>
  <c r="CH221" i="280"/>
  <c r="CH222" i="280"/>
  <c r="CH225" i="280"/>
  <c r="CI220" i="280"/>
  <c r="CI221" i="280"/>
  <c r="CI222" i="280"/>
  <c r="CI225" i="280"/>
  <c r="CJ220" i="280"/>
  <c r="CJ221" i="280"/>
  <c r="CJ222" i="280"/>
  <c r="CJ225" i="280"/>
  <c r="CK220" i="280"/>
  <c r="CK221" i="280"/>
  <c r="CK222" i="280"/>
  <c r="CK225" i="280"/>
  <c r="CL220" i="280"/>
  <c r="CL221" i="280"/>
  <c r="CL222" i="280"/>
  <c r="CL225" i="280"/>
  <c r="CM220" i="280"/>
  <c r="CM221" i="280"/>
  <c r="CM222" i="280"/>
  <c r="CM225" i="280"/>
  <c r="CN220" i="280"/>
  <c r="CN221" i="280"/>
  <c r="CN222" i="280"/>
  <c r="CN225" i="280"/>
  <c r="CO220" i="280"/>
  <c r="CO221" i="280"/>
  <c r="CO222" i="280"/>
  <c r="CO225" i="280"/>
  <c r="CP220" i="280"/>
  <c r="CP221" i="280"/>
  <c r="CP222" i="280"/>
  <c r="CP225" i="280"/>
  <c r="CQ220" i="280"/>
  <c r="CQ221" i="280"/>
  <c r="CQ222" i="280"/>
  <c r="CQ225" i="280"/>
  <c r="CR220" i="280"/>
  <c r="CR221" i="280"/>
  <c r="CR222" i="280"/>
  <c r="CR225" i="280"/>
  <c r="CS220" i="280"/>
  <c r="CS221" i="280"/>
  <c r="CS222" i="280"/>
  <c r="CS225" i="280"/>
  <c r="CT220" i="280"/>
  <c r="CT221" i="280"/>
  <c r="CT222" i="280"/>
  <c r="CT225" i="280"/>
  <c r="CU220" i="280"/>
  <c r="CU221" i="280"/>
  <c r="CU222" i="280"/>
  <c r="CU225" i="280"/>
  <c r="CV220" i="280"/>
  <c r="CV221" i="280"/>
  <c r="CV222" i="280"/>
  <c r="CV225" i="280"/>
  <c r="CW220" i="280"/>
  <c r="CW221" i="280"/>
  <c r="CW222" i="280"/>
  <c r="CW225" i="280"/>
  <c r="CX220" i="280"/>
  <c r="CX221" i="280"/>
  <c r="CX222" i="280"/>
  <c r="CX225" i="280"/>
  <c r="CY220" i="280"/>
  <c r="CY221" i="280"/>
  <c r="CY222" i="280"/>
  <c r="CY225" i="280"/>
  <c r="CZ220" i="280"/>
  <c r="CZ221" i="280"/>
  <c r="CZ222" i="280"/>
  <c r="CZ225" i="280"/>
  <c r="DA220" i="280"/>
  <c r="DA221" i="280"/>
  <c r="DA222" i="280"/>
  <c r="DA225" i="280"/>
  <c r="DB220" i="280"/>
  <c r="DB221" i="280"/>
  <c r="DB222" i="280"/>
  <c r="DB225" i="280"/>
  <c r="DC220" i="280"/>
  <c r="DC221" i="280"/>
  <c r="DC222" i="280"/>
  <c r="DC225" i="280"/>
  <c r="DD220" i="280"/>
  <c r="DD221" i="280"/>
  <c r="DD222" i="280"/>
  <c r="DD225" i="280"/>
  <c r="DE220" i="280"/>
  <c r="DE221" i="280"/>
  <c r="DE222" i="280"/>
  <c r="DE225" i="280"/>
  <c r="DF220" i="280"/>
  <c r="DF221" i="280"/>
  <c r="DF222" i="280"/>
  <c r="DF225" i="280"/>
  <c r="DG220" i="280"/>
  <c r="DG221" i="280"/>
  <c r="DG222" i="280"/>
  <c r="DG225" i="280"/>
  <c r="DH220" i="280"/>
  <c r="DH221" i="280"/>
  <c r="DH222" i="280"/>
  <c r="DH225" i="280"/>
  <c r="DI220" i="280"/>
  <c r="DI221" i="280"/>
  <c r="DI222" i="280"/>
  <c r="DI225" i="280"/>
  <c r="DJ220" i="280"/>
  <c r="DJ221" i="280"/>
  <c r="DJ222" i="280"/>
  <c r="DJ225" i="280"/>
  <c r="DK220" i="280"/>
  <c r="DK221" i="280"/>
  <c r="DK222" i="280"/>
  <c r="DK225" i="280"/>
  <c r="DL220" i="280"/>
  <c r="DL221" i="280"/>
  <c r="DL222" i="280"/>
  <c r="DL225" i="280"/>
  <c r="DM220" i="280"/>
  <c r="DM221" i="280"/>
  <c r="DM222" i="280"/>
  <c r="DM225" i="280"/>
  <c r="DN220" i="280"/>
  <c r="DN221" i="280"/>
  <c r="DN222" i="280"/>
  <c r="DN225" i="280"/>
  <c r="DO220" i="280"/>
  <c r="DO221" i="280"/>
  <c r="DO222" i="280"/>
  <c r="DO225" i="280"/>
  <c r="DP220" i="280"/>
  <c r="DP221" i="280"/>
  <c r="DP222" i="280"/>
  <c r="DP225" i="280"/>
  <c r="DQ220" i="280"/>
  <c r="DQ221" i="280"/>
  <c r="DQ222" i="280"/>
  <c r="DQ225" i="280"/>
  <c r="DR220" i="280"/>
  <c r="DR221" i="280"/>
  <c r="DR222" i="280"/>
  <c r="DR225" i="280"/>
  <c r="DS220" i="280"/>
  <c r="DS221" i="280"/>
  <c r="DS222" i="280"/>
  <c r="DS225" i="280"/>
  <c r="DT220" i="280"/>
  <c r="DT221" i="280"/>
  <c r="DT222" i="280"/>
  <c r="DT225" i="280"/>
  <c r="DU220" i="280"/>
  <c r="DU221" i="280"/>
  <c r="DU222" i="280"/>
  <c r="DU225" i="280"/>
  <c r="DV220" i="280"/>
  <c r="DV221" i="280"/>
  <c r="DV222" i="280"/>
  <c r="DV225" i="280"/>
  <c r="DW220" i="280"/>
  <c r="DW221" i="280"/>
  <c r="DW222" i="280"/>
  <c r="DW225" i="280"/>
  <c r="DX220" i="280"/>
  <c r="DX221" i="280"/>
  <c r="DX222" i="280"/>
  <c r="DX225" i="280"/>
  <c r="DY220" i="280"/>
  <c r="DY221" i="280"/>
  <c r="DY222" i="280"/>
  <c r="DY225" i="280"/>
  <c r="DZ220" i="280"/>
  <c r="DZ221" i="280"/>
  <c r="DZ222" i="280"/>
  <c r="DZ225" i="280"/>
  <c r="EA220" i="280"/>
  <c r="EA221" i="280"/>
  <c r="EA222" i="280"/>
  <c r="EA225" i="280"/>
  <c r="EB220" i="280"/>
  <c r="EB221" i="280"/>
  <c r="EB222" i="280"/>
  <c r="EB225" i="280"/>
  <c r="EC220" i="280"/>
  <c r="EC221" i="280"/>
  <c r="EC222" i="280"/>
  <c r="EC225" i="280"/>
  <c r="ED220" i="280"/>
  <c r="ED221" i="280"/>
  <c r="ED222" i="280"/>
  <c r="ED225" i="280"/>
  <c r="EE220" i="280"/>
  <c r="EE221" i="280"/>
  <c r="EE222" i="280"/>
  <c r="EE225" i="280"/>
  <c r="EF220" i="280"/>
  <c r="EF221" i="280"/>
  <c r="EF222" i="280"/>
  <c r="EF225" i="280"/>
  <c r="EG220" i="280"/>
  <c r="EG221" i="280"/>
  <c r="EG222" i="280"/>
  <c r="EG225" i="280"/>
  <c r="EH220" i="280"/>
  <c r="EH221" i="280"/>
  <c r="EH222" i="280"/>
  <c r="EH225" i="280"/>
  <c r="EI220" i="280"/>
  <c r="EI221" i="280"/>
  <c r="EI222" i="280"/>
  <c r="EI225" i="280"/>
  <c r="EJ220" i="280"/>
  <c r="EJ221" i="280"/>
  <c r="EJ222" i="280"/>
  <c r="EJ225" i="280"/>
  <c r="EK220" i="280"/>
  <c r="EK221" i="280"/>
  <c r="EK222" i="280"/>
  <c r="EK225" i="280"/>
  <c r="EL220" i="280"/>
  <c r="EL221" i="280"/>
  <c r="EL222" i="280"/>
  <c r="EL225" i="280"/>
  <c r="EM220" i="280"/>
  <c r="EM221" i="280"/>
  <c r="EM222" i="280"/>
  <c r="EM225" i="280"/>
  <c r="EN220" i="280"/>
  <c r="EN221" i="280"/>
  <c r="EN222" i="280"/>
  <c r="EN225" i="280"/>
  <c r="EO220" i="280"/>
  <c r="EO221" i="280"/>
  <c r="EO222" i="280"/>
  <c r="EO225" i="280"/>
  <c r="EP220" i="280"/>
  <c r="EP221" i="280"/>
  <c r="EP222" i="280"/>
  <c r="EP225" i="280"/>
  <c r="EQ220" i="280"/>
  <c r="EQ221" i="280"/>
  <c r="EQ222" i="280"/>
  <c r="EQ225" i="280"/>
  <c r="ER220" i="280"/>
  <c r="ER221" i="280"/>
  <c r="ER222" i="280"/>
  <c r="ER225" i="280"/>
  <c r="ES220" i="280"/>
  <c r="ES221" i="280"/>
  <c r="ES222" i="280"/>
  <c r="ES225" i="280"/>
  <c r="ET220" i="280"/>
  <c r="ET221" i="280"/>
  <c r="ET222" i="280"/>
  <c r="ET225" i="280"/>
  <c r="EU220" i="280"/>
  <c r="EU221" i="280"/>
  <c r="EU222" i="280"/>
  <c r="EU225" i="280"/>
  <c r="EV220" i="280"/>
  <c r="EV221" i="280"/>
  <c r="EV222" i="280"/>
  <c r="EV225" i="280"/>
  <c r="EW220" i="280"/>
  <c r="EW221" i="280"/>
  <c r="EW222" i="280"/>
  <c r="EW225" i="280"/>
  <c r="EX220" i="280"/>
  <c r="EX221" i="280"/>
  <c r="EX222" i="280"/>
  <c r="EX225" i="280"/>
  <c r="EY220" i="280"/>
  <c r="EY221" i="280"/>
  <c r="EY222" i="280"/>
  <c r="EY225" i="280"/>
  <c r="EZ220" i="280"/>
  <c r="EZ221" i="280"/>
  <c r="EZ222" i="280"/>
  <c r="EZ225" i="280"/>
  <c r="FA220" i="280"/>
  <c r="FA221" i="280"/>
  <c r="FA222" i="280"/>
  <c r="FA225" i="280"/>
  <c r="FB220" i="280"/>
  <c r="FB221" i="280"/>
  <c r="FB222" i="280"/>
  <c r="FB225" i="280"/>
  <c r="FC220" i="280"/>
  <c r="FC221" i="280"/>
  <c r="FC222" i="280"/>
  <c r="FC225" i="280"/>
  <c r="FD220" i="280"/>
  <c r="FD221" i="280"/>
  <c r="FD222" i="280"/>
  <c r="FD225" i="280"/>
  <c r="FE220" i="280"/>
  <c r="FE221" i="280"/>
  <c r="FE222" i="280"/>
  <c r="FE225" i="280"/>
  <c r="FF220" i="280"/>
  <c r="FF221" i="280"/>
  <c r="FF222" i="280"/>
  <c r="FF225" i="280"/>
  <c r="FG220" i="280"/>
  <c r="FG221" i="280"/>
  <c r="FG222" i="280"/>
  <c r="FG225" i="280"/>
  <c r="FH220" i="280"/>
  <c r="FH221" i="280"/>
  <c r="FH222" i="280"/>
  <c r="FH225" i="280"/>
  <c r="FI220" i="280"/>
  <c r="FI221" i="280"/>
  <c r="FI222" i="280"/>
  <c r="FI225" i="280"/>
  <c r="FJ220" i="280"/>
  <c r="FJ221" i="280"/>
  <c r="FJ222" i="280"/>
  <c r="FJ225" i="280"/>
  <c r="FK220" i="280"/>
  <c r="FK221" i="280"/>
  <c r="FK222" i="280"/>
  <c r="FK225" i="280"/>
  <c r="FL220" i="280"/>
  <c r="FL221" i="280"/>
  <c r="FL222" i="280"/>
  <c r="FL225" i="280"/>
  <c r="FM220" i="280"/>
  <c r="FM221" i="280"/>
  <c r="FM222" i="280"/>
  <c r="FM225" i="280"/>
  <c r="FN220" i="280"/>
  <c r="FN221" i="280"/>
  <c r="FN222" i="280"/>
  <c r="FN225" i="280"/>
  <c r="FO220" i="280"/>
  <c r="FO221" i="280"/>
  <c r="FO222" i="280"/>
  <c r="FO225" i="280"/>
  <c r="FP220" i="280"/>
  <c r="FP221" i="280"/>
  <c r="FP222" i="280"/>
  <c r="FP225" i="280"/>
  <c r="FQ220" i="280"/>
  <c r="FQ221" i="280"/>
  <c r="FQ222" i="280"/>
  <c r="FQ225" i="280"/>
  <c r="FR220" i="280"/>
  <c r="FR221" i="280"/>
  <c r="FR222" i="280"/>
  <c r="FR225" i="280"/>
  <c r="FS220" i="280"/>
  <c r="FS221" i="280"/>
  <c r="FS222" i="280"/>
  <c r="FS225" i="280"/>
  <c r="FT220" i="280"/>
  <c r="FT221" i="280"/>
  <c r="FT222" i="280"/>
  <c r="FT225" i="280"/>
  <c r="FU220" i="280"/>
  <c r="FU221" i="280"/>
  <c r="FU222" i="280"/>
  <c r="FU225" i="280"/>
  <c r="FV220" i="280"/>
  <c r="FV221" i="280"/>
  <c r="FV222" i="280"/>
  <c r="FV225" i="280"/>
  <c r="FW220" i="280"/>
  <c r="FW221" i="280"/>
  <c r="FW222" i="280"/>
  <c r="FW225" i="280"/>
  <c r="FX220" i="280"/>
  <c r="FX221" i="280"/>
  <c r="FX222" i="280"/>
  <c r="FX225" i="280"/>
  <c r="FY220" i="280"/>
  <c r="FY221" i="280"/>
  <c r="FY222" i="280"/>
  <c r="FY225" i="280"/>
  <c r="FZ220" i="280"/>
  <c r="FZ221" i="280"/>
  <c r="FZ222" i="280"/>
  <c r="FZ225" i="280"/>
  <c r="GA220" i="280"/>
  <c r="GA221" i="280"/>
  <c r="GA222" i="280"/>
  <c r="GA225" i="280"/>
  <c r="GB220" i="280"/>
  <c r="GB221" i="280"/>
  <c r="GB222" i="280"/>
  <c r="GB225" i="280"/>
  <c r="GC220" i="280"/>
  <c r="GC221" i="280"/>
  <c r="GC222" i="280"/>
  <c r="GC225" i="280"/>
  <c r="GD220" i="280"/>
  <c r="GD221" i="280"/>
  <c r="GD222" i="280"/>
  <c r="GD225" i="280"/>
  <c r="GE220" i="280"/>
  <c r="GE221" i="280"/>
  <c r="GE222" i="280"/>
  <c r="GE225" i="280"/>
  <c r="GF220" i="280"/>
  <c r="GF221" i="280"/>
  <c r="GF222" i="280"/>
  <c r="GF225" i="280"/>
  <c r="GG220" i="280"/>
  <c r="GG221" i="280"/>
  <c r="GG222" i="280"/>
  <c r="GG225" i="280"/>
  <c r="GH220" i="280"/>
  <c r="GH221" i="280"/>
  <c r="GH222" i="280"/>
  <c r="GH225" i="280"/>
  <c r="GI220" i="280"/>
  <c r="GI221" i="280"/>
  <c r="GI222" i="280"/>
  <c r="GI225" i="280"/>
  <c r="GJ220" i="280"/>
  <c r="GJ221" i="280"/>
  <c r="GJ222" i="280"/>
  <c r="GJ225" i="280"/>
  <c r="E221" i="280"/>
  <c r="F221" i="280"/>
  <c r="G221" i="280"/>
  <c r="H221" i="280"/>
  <c r="I221" i="280"/>
  <c r="R221" i="280"/>
  <c r="I220" i="280"/>
  <c r="H83" i="273"/>
  <c r="H220" i="280"/>
  <c r="DN184" i="273"/>
  <c r="DO185" i="273"/>
  <c r="DO186" i="273"/>
  <c r="DO184" i="273"/>
  <c r="DP185" i="273"/>
  <c r="DP186" i="273"/>
  <c r="DP184" i="273"/>
  <c r="DQ185" i="273"/>
  <c r="DQ186" i="273"/>
  <c r="DQ184" i="273"/>
  <c r="DR185" i="273"/>
  <c r="DR186" i="273"/>
  <c r="DR184" i="273"/>
  <c r="DS185" i="273"/>
  <c r="DS186" i="273"/>
  <c r="DS184" i="273"/>
  <c r="DT185" i="273"/>
  <c r="DT186" i="273"/>
  <c r="DT184" i="273"/>
  <c r="DU185" i="273"/>
  <c r="DU186" i="273"/>
  <c r="DU184" i="273"/>
  <c r="DV185" i="273"/>
  <c r="DV186" i="273"/>
  <c r="DV184" i="273"/>
  <c r="DW185" i="273"/>
  <c r="DW186" i="273"/>
  <c r="DW184" i="273"/>
  <c r="DX185" i="273"/>
  <c r="DX186" i="273"/>
  <c r="DX184" i="273"/>
  <c r="DY185" i="273"/>
  <c r="DY186" i="273"/>
  <c r="DY184" i="273"/>
  <c r="DZ185" i="273"/>
  <c r="DZ186" i="273"/>
  <c r="DZ184" i="273"/>
  <c r="EA185" i="273"/>
  <c r="EA186" i="273"/>
  <c r="EA184" i="273"/>
  <c r="EB185" i="273"/>
  <c r="EB186" i="273"/>
  <c r="EB184" i="273"/>
  <c r="EC185" i="273"/>
  <c r="EC186" i="273"/>
  <c r="EC184" i="273"/>
  <c r="ED185" i="273"/>
  <c r="ED186" i="273"/>
  <c r="ED184" i="273"/>
  <c r="EE185" i="273"/>
  <c r="EE186" i="273"/>
  <c r="EE184" i="273"/>
  <c r="EF185" i="273"/>
  <c r="EF186" i="273"/>
  <c r="EF184" i="273"/>
  <c r="EG185" i="273"/>
  <c r="EG186" i="273"/>
  <c r="EG184" i="273"/>
  <c r="EH185" i="273"/>
  <c r="EH186" i="273"/>
  <c r="EH184" i="273"/>
  <c r="EI185" i="273"/>
  <c r="EI186" i="273"/>
  <c r="EI184" i="273"/>
  <c r="EJ185" i="273"/>
  <c r="EJ186" i="273"/>
  <c r="EJ184" i="273"/>
  <c r="EK185" i="273"/>
  <c r="EK186" i="273"/>
  <c r="EK184" i="273"/>
  <c r="EL185" i="273"/>
  <c r="EL186" i="273"/>
  <c r="EL184" i="273"/>
  <c r="EM185" i="273"/>
  <c r="EM186" i="273"/>
  <c r="EM184" i="273"/>
  <c r="EN185" i="273"/>
  <c r="EN186" i="273"/>
  <c r="EN184" i="273"/>
  <c r="EO185" i="273"/>
  <c r="EO186" i="273"/>
  <c r="EO184" i="273"/>
  <c r="EP185" i="273"/>
  <c r="EP186" i="273"/>
  <c r="EP184" i="273"/>
  <c r="EQ185" i="273"/>
  <c r="EQ186" i="273"/>
  <c r="EQ184" i="273"/>
  <c r="ER185" i="273"/>
  <c r="ER186" i="273"/>
  <c r="ER184" i="273"/>
  <c r="ES185" i="273"/>
  <c r="ES186" i="273"/>
  <c r="ES184" i="273"/>
  <c r="ET185" i="273"/>
  <c r="ET186" i="273"/>
  <c r="ET184" i="273"/>
  <c r="EU185" i="273"/>
  <c r="EU186" i="273"/>
  <c r="EU184" i="273"/>
  <c r="EV185" i="273"/>
  <c r="EV186" i="273"/>
  <c r="EV184" i="273"/>
  <c r="EW185" i="273"/>
  <c r="EW186" i="273"/>
  <c r="EW184" i="273"/>
  <c r="EX185" i="273"/>
  <c r="EX186" i="273"/>
  <c r="EX184" i="273"/>
  <c r="EY185" i="273"/>
  <c r="EY186" i="273"/>
  <c r="EY184" i="273"/>
  <c r="EZ185" i="273"/>
  <c r="EZ186" i="273"/>
  <c r="EZ184" i="273"/>
  <c r="FA185" i="273"/>
  <c r="FA186" i="273"/>
  <c r="FA184" i="273"/>
  <c r="FB185" i="273"/>
  <c r="FB186" i="273"/>
  <c r="FB184" i="273"/>
  <c r="FC185" i="273"/>
  <c r="FC186" i="273"/>
  <c r="FC184" i="273"/>
  <c r="FD185" i="273"/>
  <c r="FD186" i="273"/>
  <c r="FD184" i="273"/>
  <c r="FE185" i="273"/>
  <c r="FE186" i="273"/>
  <c r="FE184" i="273"/>
  <c r="FF185" i="273"/>
  <c r="FF186" i="273"/>
  <c r="FF184" i="273"/>
  <c r="FG185" i="273"/>
  <c r="FG186" i="273"/>
  <c r="FG184" i="273"/>
  <c r="FH185" i="273"/>
  <c r="FH186" i="273"/>
  <c r="FH184" i="273"/>
  <c r="FI185" i="273"/>
  <c r="FI186" i="273"/>
  <c r="FI184" i="273"/>
  <c r="FJ185" i="273"/>
  <c r="FJ186" i="273"/>
  <c r="FJ184" i="273"/>
  <c r="FK185" i="273"/>
  <c r="FK186" i="273"/>
  <c r="FK184" i="273"/>
  <c r="FL185" i="273"/>
  <c r="FL186" i="273"/>
  <c r="FL184" i="273"/>
  <c r="FM185" i="273"/>
  <c r="FM186" i="273"/>
  <c r="FM184" i="273"/>
  <c r="FN185" i="273"/>
  <c r="FN186" i="273"/>
  <c r="FN184" i="273"/>
  <c r="FO185" i="273"/>
  <c r="FO186" i="273"/>
  <c r="FO184" i="273"/>
  <c r="FP185" i="273"/>
  <c r="FP186" i="273"/>
  <c r="FP184" i="273"/>
  <c r="FQ185" i="273"/>
  <c r="FQ186" i="273"/>
  <c r="FQ184" i="273"/>
  <c r="FR185" i="273"/>
  <c r="FR186" i="273"/>
  <c r="FR184" i="273"/>
  <c r="FS185" i="273"/>
  <c r="FS186" i="273"/>
  <c r="FS184" i="273"/>
  <c r="FT185" i="273"/>
  <c r="FT186" i="273"/>
  <c r="FT184" i="273"/>
  <c r="FU185" i="273"/>
  <c r="FU186" i="273"/>
  <c r="FU184" i="273"/>
  <c r="FV185" i="273"/>
  <c r="FV186" i="273"/>
  <c r="FV184" i="273"/>
  <c r="FW185" i="273"/>
  <c r="FW186" i="273"/>
  <c r="FW184" i="273"/>
  <c r="FX185" i="273"/>
  <c r="FX186" i="273"/>
  <c r="FX184" i="273"/>
  <c r="FY185" i="273"/>
  <c r="FY186" i="273"/>
  <c r="FY184" i="273"/>
  <c r="FZ185" i="273"/>
  <c r="FZ186" i="273"/>
  <c r="FZ184" i="273"/>
  <c r="GA185" i="273"/>
  <c r="GA186" i="273"/>
  <c r="GA184" i="273"/>
  <c r="GB185" i="273"/>
  <c r="GB186" i="273"/>
  <c r="GB184" i="273"/>
  <c r="GC185" i="273"/>
  <c r="GC186" i="273"/>
  <c r="GC184" i="273"/>
  <c r="GD185" i="273"/>
  <c r="GD186" i="273"/>
  <c r="GD184" i="273"/>
  <c r="GE185" i="273"/>
  <c r="GE186" i="273"/>
  <c r="GE184" i="273"/>
  <c r="GF185" i="273"/>
  <c r="GF186" i="273"/>
  <c r="GF184" i="273"/>
  <c r="GG185" i="273"/>
  <c r="GG186" i="273"/>
  <c r="GG184" i="273"/>
  <c r="GH185" i="273"/>
  <c r="GH186" i="273"/>
  <c r="GH184" i="273"/>
  <c r="GI185" i="273"/>
  <c r="GI186" i="273"/>
  <c r="GI184" i="273"/>
  <c r="GJ185" i="273"/>
  <c r="GJ186" i="273"/>
  <c r="GJ29" i="273"/>
  <c r="GJ30" i="273"/>
  <c r="GJ184" i="273"/>
  <c r="DO180" i="273"/>
  <c r="DO181" i="273"/>
  <c r="DP180" i="273"/>
  <c r="DP181" i="273"/>
  <c r="DQ180" i="273"/>
  <c r="DQ181" i="273"/>
  <c r="DR180" i="273"/>
  <c r="DR181" i="273"/>
  <c r="DS180" i="273"/>
  <c r="DS181" i="273"/>
  <c r="DT180" i="273"/>
  <c r="DT181" i="273"/>
  <c r="DU180" i="273"/>
  <c r="DU181" i="273"/>
  <c r="DV180" i="273"/>
  <c r="DV181" i="273"/>
  <c r="DW180" i="273"/>
  <c r="DW181" i="273"/>
  <c r="DX180" i="273"/>
  <c r="DX181" i="273"/>
  <c r="DY180" i="273"/>
  <c r="DY181" i="273"/>
  <c r="DZ180" i="273"/>
  <c r="DZ181" i="273"/>
  <c r="EA180" i="273"/>
  <c r="EA181" i="273"/>
  <c r="EB180" i="273"/>
  <c r="EB181" i="273"/>
  <c r="EC180" i="273"/>
  <c r="EC181" i="273"/>
  <c r="ED180" i="273"/>
  <c r="ED181" i="273"/>
  <c r="EE180" i="273"/>
  <c r="EE181" i="273"/>
  <c r="EF180" i="273"/>
  <c r="EF181" i="273"/>
  <c r="EG180" i="273"/>
  <c r="EG181" i="273"/>
  <c r="EH180" i="273"/>
  <c r="EH181" i="273"/>
  <c r="EI180" i="273"/>
  <c r="EI181" i="273"/>
  <c r="EJ180" i="273"/>
  <c r="EJ181" i="273"/>
  <c r="EK180" i="273"/>
  <c r="EK181" i="273"/>
  <c r="EL180" i="273"/>
  <c r="EL181" i="273"/>
  <c r="EM180" i="273"/>
  <c r="EM181" i="273"/>
  <c r="EN180" i="273"/>
  <c r="EN181" i="273"/>
  <c r="EO180" i="273"/>
  <c r="EO181" i="273"/>
  <c r="EP180" i="273"/>
  <c r="EP181" i="273"/>
  <c r="EQ180" i="273"/>
  <c r="EQ181" i="273"/>
  <c r="ER180" i="273"/>
  <c r="ER181" i="273"/>
  <c r="ES180" i="273"/>
  <c r="ES181" i="273"/>
  <c r="ET180" i="273"/>
  <c r="ET181" i="273"/>
  <c r="EU180" i="273"/>
  <c r="EU181" i="273"/>
  <c r="EV180" i="273"/>
  <c r="EV181" i="273"/>
  <c r="EW180" i="273"/>
  <c r="EW181" i="273"/>
  <c r="EX180" i="273"/>
  <c r="EX181" i="273"/>
  <c r="EY180" i="273"/>
  <c r="EY181" i="273"/>
  <c r="EZ180" i="273"/>
  <c r="EZ181" i="273"/>
  <c r="FA180" i="273"/>
  <c r="FA181" i="273"/>
  <c r="FB180" i="273"/>
  <c r="FB181" i="273"/>
  <c r="FC180" i="273"/>
  <c r="FC181" i="273"/>
  <c r="FD180" i="273"/>
  <c r="FD181" i="273"/>
  <c r="FE180" i="273"/>
  <c r="FE181" i="273"/>
  <c r="FF180" i="273"/>
  <c r="FF181" i="273"/>
  <c r="FG180" i="273"/>
  <c r="FG181" i="273"/>
  <c r="FH180" i="273"/>
  <c r="FH181" i="273"/>
  <c r="FI180" i="273"/>
  <c r="FI181" i="273"/>
  <c r="FJ180" i="273"/>
  <c r="FJ181" i="273"/>
  <c r="FK180" i="273"/>
  <c r="FK181" i="273"/>
  <c r="FL180" i="273"/>
  <c r="FL181" i="273"/>
  <c r="FM180" i="273"/>
  <c r="FM181" i="273"/>
  <c r="FN180" i="273"/>
  <c r="FN181" i="273"/>
  <c r="FO180" i="273"/>
  <c r="FO181" i="273"/>
  <c r="FP180" i="273"/>
  <c r="FP181" i="273"/>
  <c r="FQ180" i="273"/>
  <c r="FQ181" i="273"/>
  <c r="FR180" i="273"/>
  <c r="FR181" i="273"/>
  <c r="FS180" i="273"/>
  <c r="FS181" i="273"/>
  <c r="FT180" i="273"/>
  <c r="FT181" i="273"/>
  <c r="FU180" i="273"/>
  <c r="FU181" i="273"/>
  <c r="FV180" i="273"/>
  <c r="FV181" i="273"/>
  <c r="FW180" i="273"/>
  <c r="FW181" i="273"/>
  <c r="FX180" i="273"/>
  <c r="FX181" i="273"/>
  <c r="FY180" i="273"/>
  <c r="FY181" i="273"/>
  <c r="FZ180" i="273"/>
  <c r="FZ181" i="273"/>
  <c r="GA180" i="273"/>
  <c r="GA181" i="273"/>
  <c r="GB180" i="273"/>
  <c r="GB181" i="273"/>
  <c r="GC180" i="273"/>
  <c r="GC181" i="273"/>
  <c r="GD180" i="273"/>
  <c r="GD181" i="273"/>
  <c r="GE180" i="273"/>
  <c r="GE181" i="273"/>
  <c r="GF180" i="273"/>
  <c r="GF181" i="273"/>
  <c r="GG180" i="273"/>
  <c r="GG181" i="273"/>
  <c r="GH180" i="273"/>
  <c r="GH181" i="273"/>
  <c r="GI180" i="273"/>
  <c r="GI181" i="273"/>
  <c r="GJ180" i="273"/>
  <c r="GJ181" i="273"/>
  <c r="J176" i="273"/>
  <c r="J177" i="273"/>
  <c r="K176" i="273"/>
  <c r="K177" i="273"/>
  <c r="L176" i="273"/>
  <c r="L177" i="273"/>
  <c r="M176" i="273"/>
  <c r="M177" i="273"/>
  <c r="N176" i="273"/>
  <c r="N177" i="273"/>
  <c r="O176" i="273"/>
  <c r="O177" i="273"/>
  <c r="P176" i="273"/>
  <c r="P177" i="273"/>
  <c r="Q176" i="273"/>
  <c r="Q177" i="273"/>
  <c r="R176" i="273"/>
  <c r="R177" i="273"/>
  <c r="S176" i="273"/>
  <c r="S177" i="273"/>
  <c r="T176" i="273"/>
  <c r="T177" i="273"/>
  <c r="U176" i="273"/>
  <c r="U177" i="273"/>
  <c r="V176" i="273"/>
  <c r="V177" i="273"/>
  <c r="W176" i="273"/>
  <c r="W177" i="273"/>
  <c r="X176" i="273"/>
  <c r="X177" i="273"/>
  <c r="Y176" i="273"/>
  <c r="Y177" i="273"/>
  <c r="Z176" i="273"/>
  <c r="Z177" i="273"/>
  <c r="AA176" i="273"/>
  <c r="AA177" i="273"/>
  <c r="AB176" i="273"/>
  <c r="AB177" i="273"/>
  <c r="AC176" i="273"/>
  <c r="AC177" i="273"/>
  <c r="AD176" i="273"/>
  <c r="AD177" i="273"/>
  <c r="AE176" i="273"/>
  <c r="AE177" i="273"/>
  <c r="AF176" i="273"/>
  <c r="AF177" i="273"/>
  <c r="AG176" i="273"/>
  <c r="AG177" i="273"/>
  <c r="AH176" i="273"/>
  <c r="AH177" i="273"/>
  <c r="AI176" i="273"/>
  <c r="AI177" i="273"/>
  <c r="AJ176" i="273"/>
  <c r="AJ177" i="273"/>
  <c r="AK176" i="273"/>
  <c r="AK177" i="273"/>
  <c r="AL176" i="273"/>
  <c r="AL177" i="273"/>
  <c r="AM176" i="273"/>
  <c r="AM177" i="273"/>
  <c r="AN176" i="273"/>
  <c r="AN177" i="273"/>
  <c r="AO176" i="273"/>
  <c r="AO177" i="273"/>
  <c r="AP176" i="273"/>
  <c r="AP177" i="273"/>
  <c r="AQ176" i="273"/>
  <c r="AQ177" i="273"/>
  <c r="AR176" i="273"/>
  <c r="AR177" i="273"/>
  <c r="AS176" i="273"/>
  <c r="AS177" i="273"/>
  <c r="AT176" i="273"/>
  <c r="AT177" i="273"/>
  <c r="AU176" i="273"/>
  <c r="AU177" i="273"/>
  <c r="AV176" i="273"/>
  <c r="AV177" i="273"/>
  <c r="AW176" i="273"/>
  <c r="AW177" i="273"/>
  <c r="AX176" i="273"/>
  <c r="AX177" i="273"/>
  <c r="AY176" i="273"/>
  <c r="AY177" i="273"/>
  <c r="AZ176" i="273"/>
  <c r="AZ177" i="273"/>
  <c r="BA176" i="273"/>
  <c r="BA177" i="273"/>
  <c r="BB176" i="273"/>
  <c r="BB177" i="273"/>
  <c r="BC176" i="273"/>
  <c r="BC177" i="273"/>
  <c r="BD176" i="273"/>
  <c r="BD177" i="273"/>
  <c r="BE176" i="273"/>
  <c r="BE177" i="273"/>
  <c r="BF176" i="273"/>
  <c r="BF177" i="273"/>
  <c r="BG176" i="273"/>
  <c r="BG177" i="273"/>
  <c r="BH176" i="273"/>
  <c r="BH177" i="273"/>
  <c r="BI176" i="273"/>
  <c r="BI177" i="273"/>
  <c r="BJ176" i="273"/>
  <c r="BJ177" i="273"/>
  <c r="BK176" i="273"/>
  <c r="BK177" i="273"/>
  <c r="BL176" i="273"/>
  <c r="BL177" i="273"/>
  <c r="BM176" i="273"/>
  <c r="BM177" i="273"/>
  <c r="BN176" i="273"/>
  <c r="BN177" i="273"/>
  <c r="BO176" i="273"/>
  <c r="BO177" i="273"/>
  <c r="BP176" i="273"/>
  <c r="BP177" i="273"/>
  <c r="BQ176" i="273"/>
  <c r="BQ177" i="273"/>
  <c r="BR176" i="273"/>
  <c r="BR177" i="273"/>
  <c r="BS176" i="273"/>
  <c r="BS177" i="273"/>
  <c r="BT176" i="273"/>
  <c r="BT177" i="273"/>
  <c r="BU176" i="273"/>
  <c r="BU177" i="273"/>
  <c r="BV176" i="273"/>
  <c r="BV177" i="273"/>
  <c r="BW176" i="273"/>
  <c r="BW177" i="273"/>
  <c r="BX176" i="273"/>
  <c r="BX177" i="273"/>
  <c r="BY176" i="273"/>
  <c r="BY177" i="273"/>
  <c r="BZ176" i="273"/>
  <c r="BZ177" i="273"/>
  <c r="CA176" i="273"/>
  <c r="CA177" i="273"/>
  <c r="CB176" i="273"/>
  <c r="CB177" i="273"/>
  <c r="CC176" i="273"/>
  <c r="CC177" i="273"/>
  <c r="CD176" i="273"/>
  <c r="CD177" i="273"/>
  <c r="CE176" i="273"/>
  <c r="CE177" i="273"/>
  <c r="CF176" i="273"/>
  <c r="CF177" i="273"/>
  <c r="CG176" i="273"/>
  <c r="CG177" i="273"/>
  <c r="CH176" i="273"/>
  <c r="CH177" i="273"/>
  <c r="CI176" i="273"/>
  <c r="CI177" i="273"/>
  <c r="CJ176" i="273"/>
  <c r="CJ177" i="273"/>
  <c r="CK176" i="273"/>
  <c r="CK177" i="273"/>
  <c r="CL176" i="273"/>
  <c r="CL177" i="273"/>
  <c r="CM176" i="273"/>
  <c r="CM177" i="273"/>
  <c r="CN176" i="273"/>
  <c r="CN177" i="273"/>
  <c r="CO176" i="273"/>
  <c r="CO177" i="273"/>
  <c r="CP176" i="273"/>
  <c r="CP177" i="273"/>
  <c r="CQ176" i="273"/>
  <c r="CQ177" i="273"/>
  <c r="CR176" i="273"/>
  <c r="CR177" i="273"/>
  <c r="CS176" i="273"/>
  <c r="CS177" i="273"/>
  <c r="CT176" i="273"/>
  <c r="CT177" i="273"/>
  <c r="CU176" i="273"/>
  <c r="CU177" i="273"/>
  <c r="CV176" i="273"/>
  <c r="CV177" i="273"/>
  <c r="CW176" i="273"/>
  <c r="CW177" i="273"/>
  <c r="CX176" i="273"/>
  <c r="CX177" i="273"/>
  <c r="CY176" i="273"/>
  <c r="CY177" i="273"/>
  <c r="CZ176" i="273"/>
  <c r="CZ177" i="273"/>
  <c r="DA176" i="273"/>
  <c r="DA177" i="273"/>
  <c r="DB176" i="273"/>
  <c r="DB177" i="273"/>
  <c r="DC176" i="273"/>
  <c r="DC177" i="273"/>
  <c r="DD176" i="273"/>
  <c r="DD177" i="273"/>
  <c r="DE176" i="273"/>
  <c r="DE177" i="273"/>
  <c r="DF176" i="273"/>
  <c r="DF177" i="273"/>
  <c r="DG176" i="273"/>
  <c r="DG177" i="273"/>
  <c r="DH176" i="273"/>
  <c r="DH177" i="273"/>
  <c r="DI176" i="273"/>
  <c r="DI177" i="273"/>
  <c r="DJ176" i="273"/>
  <c r="DJ177" i="273"/>
  <c r="DK176" i="273"/>
  <c r="DK177" i="273"/>
  <c r="DL176" i="273"/>
  <c r="DL177" i="273"/>
  <c r="DM176" i="273"/>
  <c r="DM177" i="273"/>
  <c r="DN176" i="273"/>
  <c r="DN177" i="273"/>
  <c r="DO176" i="273"/>
  <c r="DO177" i="273"/>
  <c r="DP176" i="273"/>
  <c r="DP177" i="273"/>
  <c r="DQ176" i="273"/>
  <c r="DQ177" i="273"/>
  <c r="DR176" i="273"/>
  <c r="DR177" i="273"/>
  <c r="DS176" i="273"/>
  <c r="DS177" i="273"/>
  <c r="DT176" i="273"/>
  <c r="DT177" i="273"/>
  <c r="DU176" i="273"/>
  <c r="DU177" i="273"/>
  <c r="DV176" i="273"/>
  <c r="DV177" i="273"/>
  <c r="DW176" i="273"/>
  <c r="DW177" i="273"/>
  <c r="DX176" i="273"/>
  <c r="DX177" i="273"/>
  <c r="DY176" i="273"/>
  <c r="DY177" i="273"/>
  <c r="DZ176" i="273"/>
  <c r="DZ177" i="273"/>
  <c r="EA176" i="273"/>
  <c r="EA177" i="273"/>
  <c r="EB176" i="273"/>
  <c r="EB177" i="273"/>
  <c r="EC176" i="273"/>
  <c r="EC177" i="273"/>
  <c r="ED176" i="273"/>
  <c r="ED177" i="273"/>
  <c r="EE176" i="273"/>
  <c r="EE177" i="273"/>
  <c r="EF176" i="273"/>
  <c r="EF177" i="273"/>
  <c r="EG176" i="273"/>
  <c r="EG177" i="273"/>
  <c r="EH176" i="273"/>
  <c r="EH177" i="273"/>
  <c r="EI176" i="273"/>
  <c r="EI177" i="273"/>
  <c r="EJ176" i="273"/>
  <c r="EJ177" i="273"/>
  <c r="EK176" i="273"/>
  <c r="EK177" i="273"/>
  <c r="EL176" i="273"/>
  <c r="EL177" i="273"/>
  <c r="EM176" i="273"/>
  <c r="EM177" i="273"/>
  <c r="EN176" i="273"/>
  <c r="EN177" i="273"/>
  <c r="EO176" i="273"/>
  <c r="EO177" i="273"/>
  <c r="EP176" i="273"/>
  <c r="EP177" i="273"/>
  <c r="EQ176" i="273"/>
  <c r="EQ177" i="273"/>
  <c r="ER176" i="273"/>
  <c r="ER177" i="273"/>
  <c r="ES176" i="273"/>
  <c r="ES177" i="273"/>
  <c r="ET176" i="273"/>
  <c r="ET177" i="273"/>
  <c r="EU176" i="273"/>
  <c r="EU177" i="273"/>
  <c r="EV176" i="273"/>
  <c r="EV177" i="273"/>
  <c r="EW176" i="273"/>
  <c r="EW177" i="273"/>
  <c r="EX176" i="273"/>
  <c r="EX177" i="273"/>
  <c r="EY176" i="273"/>
  <c r="EY177" i="273"/>
  <c r="EZ176" i="273"/>
  <c r="EZ177" i="273"/>
  <c r="FA176" i="273"/>
  <c r="FA177" i="273"/>
  <c r="FB176" i="273"/>
  <c r="FB177" i="273"/>
  <c r="FC176" i="273"/>
  <c r="FC177" i="273"/>
  <c r="FD176" i="273"/>
  <c r="FD177" i="273"/>
  <c r="FE176" i="273"/>
  <c r="FE177" i="273"/>
  <c r="FF176" i="273"/>
  <c r="FF177" i="273"/>
  <c r="FG176" i="273"/>
  <c r="FG177" i="273"/>
  <c r="FH176" i="273"/>
  <c r="FH177" i="273"/>
  <c r="FI176" i="273"/>
  <c r="FI177" i="273"/>
  <c r="FJ176" i="273"/>
  <c r="FJ177" i="273"/>
  <c r="FK176" i="273"/>
  <c r="FK177" i="273"/>
  <c r="FL176" i="273"/>
  <c r="FL177" i="273"/>
  <c r="FM176" i="273"/>
  <c r="FM177" i="273"/>
  <c r="FN176" i="273"/>
  <c r="FN177" i="273"/>
  <c r="FO176" i="273"/>
  <c r="FO177" i="273"/>
  <c r="FP176" i="273"/>
  <c r="FP177" i="273"/>
  <c r="FQ176" i="273"/>
  <c r="FQ177" i="273"/>
  <c r="FR176" i="273"/>
  <c r="FR177" i="273"/>
  <c r="FS176" i="273"/>
  <c r="FS177" i="273"/>
  <c r="FT176" i="273"/>
  <c r="FT177" i="273"/>
  <c r="FU176" i="273"/>
  <c r="FU177" i="273"/>
  <c r="FV176" i="273"/>
  <c r="FV177" i="273"/>
  <c r="FW176" i="273"/>
  <c r="FW177" i="273"/>
  <c r="FX176" i="273"/>
  <c r="FX177" i="273"/>
  <c r="FY176" i="273"/>
  <c r="FY177" i="273"/>
  <c r="FZ176" i="273"/>
  <c r="FZ177" i="273"/>
  <c r="GA176" i="273"/>
  <c r="GA177" i="273"/>
  <c r="GB176" i="273"/>
  <c r="GB177" i="273"/>
  <c r="GC176" i="273"/>
  <c r="GC177" i="273"/>
  <c r="GD176" i="273"/>
  <c r="GD177" i="273"/>
  <c r="GE176" i="273"/>
  <c r="GE177" i="273"/>
  <c r="GF176" i="273"/>
  <c r="GF177" i="273"/>
  <c r="GG176" i="273"/>
  <c r="GG177" i="273"/>
  <c r="GH176" i="273"/>
  <c r="GH177" i="273"/>
  <c r="GI176" i="273"/>
  <c r="GI177" i="273"/>
  <c r="GJ176" i="273"/>
  <c r="GJ177" i="273"/>
  <c r="GJ169" i="273"/>
  <c r="GJ170" i="273"/>
  <c r="GJ150" i="273"/>
  <c r="GJ151" i="273"/>
  <c r="GJ154" i="273"/>
  <c r="GJ144" i="273"/>
  <c r="GI144" i="273"/>
  <c r="GH144" i="273"/>
  <c r="GG144" i="273"/>
  <c r="GF144" i="273"/>
  <c r="GE144" i="273"/>
  <c r="GD144" i="273"/>
  <c r="GC144" i="273"/>
  <c r="GB144" i="273"/>
  <c r="GA144" i="273"/>
  <c r="FZ144" i="273"/>
  <c r="FY144" i="273"/>
  <c r="FX144" i="273"/>
  <c r="FW144" i="273"/>
  <c r="FV144" i="273"/>
  <c r="FU144" i="273"/>
  <c r="FT144" i="273"/>
  <c r="FS144" i="273"/>
  <c r="FR144" i="273"/>
  <c r="FQ144" i="273"/>
  <c r="FP144" i="273"/>
  <c r="FO144" i="273"/>
  <c r="FN144" i="273"/>
  <c r="FM144" i="273"/>
  <c r="FL144" i="273"/>
  <c r="FK144" i="273"/>
  <c r="FJ144" i="273"/>
  <c r="FI144" i="273"/>
  <c r="FH144" i="273"/>
  <c r="FG144" i="273"/>
  <c r="FF144" i="273"/>
  <c r="FE144" i="273"/>
  <c r="FD144" i="273"/>
  <c r="FC144" i="273"/>
  <c r="FB144" i="273"/>
  <c r="FA144" i="273"/>
  <c r="EZ144" i="273"/>
  <c r="EY144" i="273"/>
  <c r="EX144" i="273"/>
  <c r="EW144" i="273"/>
  <c r="EV144" i="273"/>
  <c r="EU144" i="273"/>
  <c r="ET144" i="273"/>
  <c r="ES144" i="273"/>
  <c r="ER144" i="273"/>
  <c r="EQ144" i="273"/>
  <c r="EP144" i="273"/>
  <c r="EO144" i="273"/>
  <c r="EN144" i="273"/>
  <c r="EM144" i="273"/>
  <c r="EL144" i="273"/>
  <c r="EK144" i="273"/>
  <c r="EJ144" i="273"/>
  <c r="EI144" i="273"/>
  <c r="EH144" i="273"/>
  <c r="EG144" i="273"/>
  <c r="EF144" i="273"/>
  <c r="EE144" i="273"/>
  <c r="ED144" i="273"/>
  <c r="EC144" i="273"/>
  <c r="EB144" i="273"/>
  <c r="EA144" i="273"/>
  <c r="DZ144" i="273"/>
  <c r="DY144" i="273"/>
  <c r="DX144" i="273"/>
  <c r="DW144" i="273"/>
  <c r="DV144" i="273"/>
  <c r="DU144" i="273"/>
  <c r="DT144" i="273"/>
  <c r="DS144" i="273"/>
  <c r="DR144" i="273"/>
  <c r="DQ144" i="273"/>
  <c r="DP144" i="273"/>
  <c r="DO144" i="273"/>
  <c r="DN144" i="273"/>
  <c r="DM144" i="273"/>
  <c r="DL144" i="273"/>
  <c r="DK144" i="273"/>
  <c r="DJ144" i="273"/>
  <c r="DI144" i="273"/>
  <c r="DH144" i="273"/>
  <c r="DG144" i="273"/>
  <c r="DF144" i="273"/>
  <c r="DE144" i="273"/>
  <c r="DD144" i="273"/>
  <c r="DC144" i="273"/>
  <c r="DB144" i="273"/>
  <c r="DA144" i="273"/>
  <c r="CZ144" i="273"/>
  <c r="CY144" i="273"/>
  <c r="CX144" i="273"/>
  <c r="CW144" i="273"/>
  <c r="CV144" i="273"/>
  <c r="CU144" i="273"/>
  <c r="CT144" i="273"/>
  <c r="CS144" i="273"/>
  <c r="CR144" i="273"/>
  <c r="CQ144" i="273"/>
  <c r="CP144" i="273"/>
  <c r="CO144" i="273"/>
  <c r="CN144" i="273"/>
  <c r="CM144" i="273"/>
  <c r="CL144" i="273"/>
  <c r="CK144" i="273"/>
  <c r="CJ144" i="273"/>
  <c r="CI144" i="273"/>
  <c r="CH144" i="273"/>
  <c r="CG144" i="273"/>
  <c r="CF144" i="273"/>
  <c r="CE144" i="273"/>
  <c r="CD144" i="273"/>
  <c r="CC144" i="273"/>
  <c r="CB144" i="273"/>
  <c r="CA144" i="273"/>
  <c r="BZ144" i="273"/>
  <c r="BY144" i="273"/>
  <c r="BX144" i="273"/>
  <c r="BW144" i="273"/>
  <c r="BV144" i="273"/>
  <c r="BU144" i="273"/>
  <c r="BT144" i="273"/>
  <c r="BS144" i="273"/>
  <c r="BR144" i="273"/>
  <c r="BQ144" i="273"/>
  <c r="BP144" i="273"/>
  <c r="BO144" i="273"/>
  <c r="BN144" i="273"/>
  <c r="BM144" i="273"/>
  <c r="BL144" i="273"/>
  <c r="BK144" i="273"/>
  <c r="BJ144" i="273"/>
  <c r="BI144" i="273"/>
  <c r="BH144" i="273"/>
  <c r="BG144" i="273"/>
  <c r="BF144" i="273"/>
  <c r="BE144" i="273"/>
  <c r="BD144" i="273"/>
  <c r="BC144" i="273"/>
  <c r="BB144" i="273"/>
  <c r="BA144" i="273"/>
  <c r="AZ144" i="273"/>
  <c r="AY144" i="273"/>
  <c r="AX144" i="273"/>
  <c r="AW144" i="273"/>
  <c r="AV144" i="273"/>
  <c r="AU144" i="273"/>
  <c r="AT144" i="273"/>
  <c r="AS144" i="273"/>
  <c r="AR144" i="273"/>
  <c r="AQ144" i="273"/>
  <c r="AP144" i="273"/>
  <c r="AO144" i="273"/>
  <c r="AN144" i="273"/>
  <c r="AM144" i="273"/>
  <c r="AL144" i="273"/>
  <c r="AK144" i="273"/>
  <c r="AJ144" i="273"/>
  <c r="AI144" i="273"/>
  <c r="AH144" i="273"/>
  <c r="AG144" i="273"/>
  <c r="AF144" i="273"/>
  <c r="AE144" i="273"/>
  <c r="AD144" i="273"/>
  <c r="AC144" i="273"/>
  <c r="AB144" i="273"/>
  <c r="AA144" i="273"/>
  <c r="Z144" i="273"/>
  <c r="Y144" i="273"/>
  <c r="X144" i="273"/>
  <c r="W144" i="273"/>
  <c r="V144" i="273"/>
  <c r="U144" i="273"/>
  <c r="T144" i="273"/>
  <c r="S144" i="273"/>
  <c r="R144" i="273"/>
  <c r="Q144" i="273"/>
  <c r="P144" i="273"/>
  <c r="O144" i="273"/>
  <c r="N144" i="273"/>
  <c r="M144" i="273"/>
  <c r="L144" i="273"/>
  <c r="GJ135" i="273"/>
  <c r="GJ136" i="273"/>
  <c r="GJ139" i="273"/>
  <c r="GJ129" i="273"/>
  <c r="GI129" i="273"/>
  <c r="GH129" i="273"/>
  <c r="GG129" i="273"/>
  <c r="GF129" i="273"/>
  <c r="GE129" i="273"/>
  <c r="GD129" i="273"/>
  <c r="GC129" i="273"/>
  <c r="GB129" i="273"/>
  <c r="GA129" i="273"/>
  <c r="FZ129" i="273"/>
  <c r="FY129" i="273"/>
  <c r="FX129" i="273"/>
  <c r="FW129" i="273"/>
  <c r="FV129" i="273"/>
  <c r="FU129" i="273"/>
  <c r="FT129" i="273"/>
  <c r="FS129" i="273"/>
  <c r="FR129" i="273"/>
  <c r="FQ129" i="273"/>
  <c r="FP129" i="273"/>
  <c r="FO129" i="273"/>
  <c r="FN129" i="273"/>
  <c r="FM129" i="273"/>
  <c r="FL129" i="273"/>
  <c r="FK129" i="273"/>
  <c r="FJ129" i="273"/>
  <c r="FI129" i="273"/>
  <c r="FH129" i="273"/>
  <c r="FG129" i="273"/>
  <c r="FF129" i="273"/>
  <c r="FE129" i="273"/>
  <c r="FD129" i="273"/>
  <c r="FC129" i="273"/>
  <c r="FB129" i="273"/>
  <c r="FA129" i="273"/>
  <c r="EZ129" i="273"/>
  <c r="EY129" i="273"/>
  <c r="EX129" i="273"/>
  <c r="EW129" i="273"/>
  <c r="EV129" i="273"/>
  <c r="EU129" i="273"/>
  <c r="ET129" i="273"/>
  <c r="ES129" i="273"/>
  <c r="ER129" i="273"/>
  <c r="EQ129" i="273"/>
  <c r="EP129" i="273"/>
  <c r="EO129" i="273"/>
  <c r="EN129" i="273"/>
  <c r="EM129" i="273"/>
  <c r="EL129" i="273"/>
  <c r="EK129" i="273"/>
  <c r="EJ129" i="273"/>
  <c r="EI129" i="273"/>
  <c r="EH129" i="273"/>
  <c r="EG129" i="273"/>
  <c r="EF129" i="273"/>
  <c r="EE129" i="273"/>
  <c r="ED129" i="273"/>
  <c r="EC129" i="273"/>
  <c r="EB129" i="273"/>
  <c r="EA129" i="273"/>
  <c r="DZ129" i="273"/>
  <c r="DY129" i="273"/>
  <c r="DX129" i="273"/>
  <c r="DW129" i="273"/>
  <c r="DV129" i="273"/>
  <c r="DU129" i="273"/>
  <c r="DT129" i="273"/>
  <c r="DS129" i="273"/>
  <c r="DR129" i="273"/>
  <c r="DQ129" i="273"/>
  <c r="DP129" i="273"/>
  <c r="DO129" i="273"/>
  <c r="DN129" i="273"/>
  <c r="DM129" i="273"/>
  <c r="DL129" i="273"/>
  <c r="DK129" i="273"/>
  <c r="DJ129" i="273"/>
  <c r="DI129" i="273"/>
  <c r="DH129" i="273"/>
  <c r="DG129" i="273"/>
  <c r="DF129" i="273"/>
  <c r="DE129" i="273"/>
  <c r="DD129" i="273"/>
  <c r="DC129" i="273"/>
  <c r="DB129" i="273"/>
  <c r="DA129" i="273"/>
  <c r="CZ129" i="273"/>
  <c r="CY129" i="273"/>
  <c r="CX129" i="273"/>
  <c r="CW129" i="273"/>
  <c r="CV129" i="273"/>
  <c r="CU129" i="273"/>
  <c r="CT129" i="273"/>
  <c r="CS129" i="273"/>
  <c r="CR129" i="273"/>
  <c r="CQ129" i="273"/>
  <c r="CP129" i="273"/>
  <c r="CO129" i="273"/>
  <c r="CN129" i="273"/>
  <c r="CM129" i="273"/>
  <c r="CL129" i="273"/>
  <c r="CK129" i="273"/>
  <c r="CJ129" i="273"/>
  <c r="CI129" i="273"/>
  <c r="CH129" i="273"/>
  <c r="CG129" i="273"/>
  <c r="CF129" i="273"/>
  <c r="CE129" i="273"/>
  <c r="CD129" i="273"/>
  <c r="CC129" i="273"/>
  <c r="CB129" i="273"/>
  <c r="CA129" i="273"/>
  <c r="BZ129" i="273"/>
  <c r="BY129" i="273"/>
  <c r="BX129" i="273"/>
  <c r="BW129" i="273"/>
  <c r="BV129" i="273"/>
  <c r="BU129" i="273"/>
  <c r="BT129" i="273"/>
  <c r="BS129" i="273"/>
  <c r="BR129" i="273"/>
  <c r="BQ129" i="273"/>
  <c r="BP129" i="273"/>
  <c r="BO129" i="273"/>
  <c r="BN129" i="273"/>
  <c r="BM129" i="273"/>
  <c r="BL129" i="273"/>
  <c r="BK129" i="273"/>
  <c r="BJ129" i="273"/>
  <c r="BI129" i="273"/>
  <c r="BH129" i="273"/>
  <c r="BG129" i="273"/>
  <c r="BF129" i="273"/>
  <c r="BE129" i="273"/>
  <c r="BD129" i="273"/>
  <c r="BC129" i="273"/>
  <c r="BB129" i="273"/>
  <c r="BA129" i="273"/>
  <c r="AZ129" i="273"/>
  <c r="AY129" i="273"/>
  <c r="AX129" i="273"/>
  <c r="AW129" i="273"/>
  <c r="AV129" i="273"/>
  <c r="AU129" i="273"/>
  <c r="AT129" i="273"/>
  <c r="AS129" i="273"/>
  <c r="AR129" i="273"/>
  <c r="AQ129" i="273"/>
  <c r="AP129" i="273"/>
  <c r="AO129" i="273"/>
  <c r="AN129" i="273"/>
  <c r="AM129" i="273"/>
  <c r="AL129" i="273"/>
  <c r="AK129" i="273"/>
  <c r="AJ129" i="273"/>
  <c r="AI129" i="273"/>
  <c r="AH129" i="273"/>
  <c r="AG129" i="273"/>
  <c r="AF129" i="273"/>
  <c r="AE129" i="273"/>
  <c r="AD129" i="273"/>
  <c r="AC129" i="273"/>
  <c r="AB129" i="273"/>
  <c r="AA129" i="273"/>
  <c r="Z129" i="273"/>
  <c r="Y129" i="273"/>
  <c r="X129" i="273"/>
  <c r="W129" i="273"/>
  <c r="V129" i="273"/>
  <c r="U129" i="273"/>
  <c r="T129" i="273"/>
  <c r="S129" i="273"/>
  <c r="R129" i="273"/>
  <c r="Q129" i="273"/>
  <c r="P129" i="273"/>
  <c r="O129" i="273"/>
  <c r="N129" i="273"/>
  <c r="M129" i="273"/>
  <c r="L129" i="273"/>
  <c r="GI124" i="273"/>
  <c r="GH121" i="273"/>
  <c r="GH122" i="273"/>
  <c r="GH125" i="273"/>
  <c r="GI126" i="273"/>
  <c r="GJ124" i="273"/>
  <c r="GI121" i="273"/>
  <c r="GI122" i="273"/>
  <c r="GI125" i="273"/>
  <c r="GJ126" i="273"/>
  <c r="GJ121" i="273"/>
  <c r="GJ122" i="273"/>
  <c r="GJ125" i="273"/>
  <c r="GJ115" i="273"/>
  <c r="GI115" i="273"/>
  <c r="GH115" i="273"/>
  <c r="GG115" i="273"/>
  <c r="GF115" i="273"/>
  <c r="GE115" i="273"/>
  <c r="GD115" i="273"/>
  <c r="GC115" i="273"/>
  <c r="GB115" i="273"/>
  <c r="GA115" i="273"/>
  <c r="FZ115" i="273"/>
  <c r="FY115" i="273"/>
  <c r="FX115" i="273"/>
  <c r="FW115" i="273"/>
  <c r="FV115" i="273"/>
  <c r="FU115" i="273"/>
  <c r="FT115" i="273"/>
  <c r="FS115" i="273"/>
  <c r="FR115" i="273"/>
  <c r="FQ115" i="273"/>
  <c r="FP115" i="273"/>
  <c r="FO115" i="273"/>
  <c r="FN115" i="273"/>
  <c r="FM115" i="273"/>
  <c r="FL115" i="273"/>
  <c r="FK115" i="273"/>
  <c r="FJ115" i="273"/>
  <c r="FI115" i="273"/>
  <c r="FH115" i="273"/>
  <c r="FG115" i="273"/>
  <c r="FF115" i="273"/>
  <c r="FE115" i="273"/>
  <c r="FD115" i="273"/>
  <c r="FC115" i="273"/>
  <c r="FB115" i="273"/>
  <c r="FA115" i="273"/>
  <c r="EZ115" i="273"/>
  <c r="EY115" i="273"/>
  <c r="EX115" i="273"/>
  <c r="EW115" i="273"/>
  <c r="EV115" i="273"/>
  <c r="EU115" i="273"/>
  <c r="ET115" i="273"/>
  <c r="ES115" i="273"/>
  <c r="ER115" i="273"/>
  <c r="EQ115" i="273"/>
  <c r="EP115" i="273"/>
  <c r="EO115" i="273"/>
  <c r="EN115" i="273"/>
  <c r="EM115" i="273"/>
  <c r="EL115" i="273"/>
  <c r="EK115" i="273"/>
  <c r="EJ115" i="273"/>
  <c r="EI115" i="273"/>
  <c r="EH115" i="273"/>
  <c r="EG115" i="273"/>
  <c r="EF115" i="273"/>
  <c r="EE115" i="273"/>
  <c r="ED115" i="273"/>
  <c r="EC115" i="273"/>
  <c r="EB115" i="273"/>
  <c r="EA115" i="273"/>
  <c r="DZ115" i="273"/>
  <c r="DY115" i="273"/>
  <c r="DX115" i="273"/>
  <c r="DW115" i="273"/>
  <c r="DV115" i="273"/>
  <c r="DU115" i="273"/>
  <c r="DT115" i="273"/>
  <c r="DS115" i="273"/>
  <c r="DR115" i="273"/>
  <c r="DQ115" i="273"/>
  <c r="DP115" i="273"/>
  <c r="DO115" i="273"/>
  <c r="DN115" i="273"/>
  <c r="DM115" i="273"/>
  <c r="DL115" i="273"/>
  <c r="DK115" i="273"/>
  <c r="DJ115" i="273"/>
  <c r="DI115" i="273"/>
  <c r="DH115" i="273"/>
  <c r="DG115" i="273"/>
  <c r="DF115" i="273"/>
  <c r="DE115" i="273"/>
  <c r="DD115" i="273"/>
  <c r="DC115" i="273"/>
  <c r="DB115" i="273"/>
  <c r="DA115" i="273"/>
  <c r="CZ115" i="273"/>
  <c r="CY115" i="273"/>
  <c r="CX115" i="273"/>
  <c r="CW115" i="273"/>
  <c r="CV115" i="273"/>
  <c r="CU115" i="273"/>
  <c r="CT115" i="273"/>
  <c r="CS115" i="273"/>
  <c r="CR115" i="273"/>
  <c r="CQ115" i="273"/>
  <c r="CP115" i="273"/>
  <c r="CO115" i="273"/>
  <c r="CN115" i="273"/>
  <c r="CM115" i="273"/>
  <c r="CL115" i="273"/>
  <c r="CK115" i="273"/>
  <c r="CJ115" i="273"/>
  <c r="CI115" i="273"/>
  <c r="CH115" i="273"/>
  <c r="CG115" i="273"/>
  <c r="CF115" i="273"/>
  <c r="CE115" i="273"/>
  <c r="CD115" i="273"/>
  <c r="CC115" i="273"/>
  <c r="CB115" i="273"/>
  <c r="CA115" i="273"/>
  <c r="BZ115" i="273"/>
  <c r="BY115" i="273"/>
  <c r="BX115" i="273"/>
  <c r="BW115" i="273"/>
  <c r="BV115" i="273"/>
  <c r="BU115" i="273"/>
  <c r="BT115" i="273"/>
  <c r="BS115" i="273"/>
  <c r="BR115" i="273"/>
  <c r="BQ115" i="273"/>
  <c r="BP115" i="273"/>
  <c r="BO115" i="273"/>
  <c r="BN115" i="273"/>
  <c r="BM115" i="273"/>
  <c r="BL115" i="273"/>
  <c r="BK115" i="273"/>
  <c r="BJ115" i="273"/>
  <c r="BI115" i="273"/>
  <c r="BH115" i="273"/>
  <c r="BG115" i="273"/>
  <c r="BF115" i="273"/>
  <c r="BE115" i="273"/>
  <c r="BD115" i="273"/>
  <c r="BC115" i="273"/>
  <c r="BB115" i="273"/>
  <c r="BA115" i="273"/>
  <c r="AZ115" i="273"/>
  <c r="AY115" i="273"/>
  <c r="AX115" i="273"/>
  <c r="AW115" i="273"/>
  <c r="AV115" i="273"/>
  <c r="AU115" i="273"/>
  <c r="AT115" i="273"/>
  <c r="AS115" i="273"/>
  <c r="AR115" i="273"/>
  <c r="AQ115" i="273"/>
  <c r="AP115" i="273"/>
  <c r="AO115" i="273"/>
  <c r="AN115" i="273"/>
  <c r="AM115" i="273"/>
  <c r="AL115" i="273"/>
  <c r="AK115" i="273"/>
  <c r="AJ115" i="273"/>
  <c r="AI115" i="273"/>
  <c r="AH115" i="273"/>
  <c r="AG115" i="273"/>
  <c r="AF115" i="273"/>
  <c r="AE115" i="273"/>
  <c r="AD115" i="273"/>
  <c r="AC115" i="273"/>
  <c r="AB115" i="273"/>
  <c r="AA115" i="273"/>
  <c r="Z115" i="273"/>
  <c r="Y115" i="273"/>
  <c r="X115" i="273"/>
  <c r="W115" i="273"/>
  <c r="V115" i="273"/>
  <c r="U115" i="273"/>
  <c r="T115" i="273"/>
  <c r="S115" i="273"/>
  <c r="R115" i="273"/>
  <c r="Q115" i="273"/>
  <c r="P115" i="273"/>
  <c r="O115" i="273"/>
  <c r="N115" i="273"/>
  <c r="M115" i="273"/>
  <c r="L115" i="273"/>
  <c r="GI111" i="273"/>
  <c r="GJ112" i="273"/>
  <c r="GH111" i="273"/>
  <c r="GI112" i="273"/>
  <c r="GG111" i="273"/>
  <c r="GH112" i="273"/>
  <c r="GF111" i="273"/>
  <c r="GG112" i="273"/>
  <c r="GE111" i="273"/>
  <c r="GF112" i="273"/>
  <c r="GD111" i="273"/>
  <c r="GE112" i="273"/>
  <c r="GC111" i="273"/>
  <c r="GD112" i="273"/>
  <c r="GB111" i="273"/>
  <c r="GC112" i="273"/>
  <c r="GA111" i="273"/>
  <c r="GB112" i="273"/>
  <c r="FZ111" i="273"/>
  <c r="GA112" i="273"/>
  <c r="FY111" i="273"/>
  <c r="FZ112" i="273"/>
  <c r="FX111" i="273"/>
  <c r="FY112" i="273"/>
  <c r="FW111" i="273"/>
  <c r="FX112" i="273"/>
  <c r="FV111" i="273"/>
  <c r="FW112" i="273"/>
  <c r="FU111" i="273"/>
  <c r="FV112" i="273"/>
  <c r="FT111" i="273"/>
  <c r="FU112" i="273"/>
  <c r="FS111" i="273"/>
  <c r="FT112" i="273"/>
  <c r="FR111" i="273"/>
  <c r="FS112" i="273"/>
  <c r="FQ111" i="273"/>
  <c r="FR112" i="273"/>
  <c r="FP111" i="273"/>
  <c r="FQ112" i="273"/>
  <c r="FO111" i="273"/>
  <c r="FP112" i="273"/>
  <c r="FN111" i="273"/>
  <c r="FO112" i="273"/>
  <c r="FM111" i="273"/>
  <c r="FN112" i="273"/>
  <c r="FL111" i="273"/>
  <c r="FM112" i="273"/>
  <c r="FK111" i="273"/>
  <c r="FL112" i="273"/>
  <c r="FJ111" i="273"/>
  <c r="FK112" i="273"/>
  <c r="FI111" i="273"/>
  <c r="FJ112" i="273"/>
  <c r="FH111" i="273"/>
  <c r="FI112" i="273"/>
  <c r="FG111" i="273"/>
  <c r="FH112" i="273"/>
  <c r="FF111" i="273"/>
  <c r="FG112" i="273"/>
  <c r="FE111" i="273"/>
  <c r="FF112" i="273"/>
  <c r="FD111" i="273"/>
  <c r="FE112" i="273"/>
  <c r="FC111" i="273"/>
  <c r="FD112" i="273"/>
  <c r="FB111" i="273"/>
  <c r="FC112" i="273"/>
  <c r="FA111" i="273"/>
  <c r="FB112" i="273"/>
  <c r="EZ111" i="273"/>
  <c r="FA112" i="273"/>
  <c r="EY111" i="273"/>
  <c r="EZ112" i="273"/>
  <c r="EX111" i="273"/>
  <c r="EY112" i="273"/>
  <c r="EW111" i="273"/>
  <c r="EX112" i="273"/>
  <c r="EV111" i="273"/>
  <c r="EW112" i="273"/>
  <c r="EU111" i="273"/>
  <c r="EV112" i="273"/>
  <c r="ET111" i="273"/>
  <c r="EU112" i="273"/>
  <c r="ES111" i="273"/>
  <c r="ET112" i="273"/>
  <c r="ER111" i="273"/>
  <c r="ES112" i="273"/>
  <c r="EQ111" i="273"/>
  <c r="ER112" i="273"/>
  <c r="EP111" i="273"/>
  <c r="EQ112" i="273"/>
  <c r="EO111" i="273"/>
  <c r="EP112" i="273"/>
  <c r="EN111" i="273"/>
  <c r="EO112" i="273"/>
  <c r="EM111" i="273"/>
  <c r="EN112" i="273"/>
  <c r="EL111" i="273"/>
  <c r="EM112" i="273"/>
  <c r="EK111" i="273"/>
  <c r="EL112" i="273"/>
  <c r="EJ111" i="273"/>
  <c r="EK112" i="273"/>
  <c r="EI111" i="273"/>
  <c r="EJ112" i="273"/>
  <c r="EH111" i="273"/>
  <c r="EI112" i="273"/>
  <c r="EG111" i="273"/>
  <c r="EH112" i="273"/>
  <c r="EF111" i="273"/>
  <c r="EG112" i="273"/>
  <c r="EE111" i="273"/>
  <c r="EF112" i="273"/>
  <c r="ED111" i="273"/>
  <c r="EE112" i="273"/>
  <c r="EC111" i="273"/>
  <c r="ED112" i="273"/>
  <c r="EB111" i="273"/>
  <c r="EC112" i="273"/>
  <c r="EA111" i="273"/>
  <c r="EB112" i="273"/>
  <c r="DZ111" i="273"/>
  <c r="EA112" i="273"/>
  <c r="DY111" i="273"/>
  <c r="DZ112" i="273"/>
  <c r="DX111" i="273"/>
  <c r="DY112" i="273"/>
  <c r="DW111" i="273"/>
  <c r="DX112" i="273"/>
  <c r="DV111" i="273"/>
  <c r="DW112" i="273"/>
  <c r="DU111" i="273"/>
  <c r="DV112" i="273"/>
  <c r="DT111" i="273"/>
  <c r="DU112" i="273"/>
  <c r="DS111" i="273"/>
  <c r="DT112" i="273"/>
  <c r="DR111" i="273"/>
  <c r="DS112" i="273"/>
  <c r="DQ111" i="273"/>
  <c r="DR112" i="273"/>
  <c r="DP111" i="273"/>
  <c r="DQ112" i="273"/>
  <c r="DO111" i="273"/>
  <c r="DP112" i="273"/>
  <c r="DN111" i="273"/>
  <c r="DO112" i="273"/>
  <c r="DM111" i="273"/>
  <c r="DN112" i="273"/>
  <c r="DL111" i="273"/>
  <c r="DM112" i="273"/>
  <c r="DK111" i="273"/>
  <c r="DL112" i="273"/>
  <c r="DJ111" i="273"/>
  <c r="DK112" i="273"/>
  <c r="DI111" i="273"/>
  <c r="DJ112" i="273"/>
  <c r="DH111" i="273"/>
  <c r="DI112" i="273"/>
  <c r="DG111" i="273"/>
  <c r="DH112" i="273"/>
  <c r="DF111" i="273"/>
  <c r="DG112" i="273"/>
  <c r="DE111" i="273"/>
  <c r="DF112" i="273"/>
  <c r="DD111" i="273"/>
  <c r="DE112" i="273"/>
  <c r="DC111" i="273"/>
  <c r="DD112" i="273"/>
  <c r="DB111" i="273"/>
  <c r="DC112" i="273"/>
  <c r="DA111" i="273"/>
  <c r="DB112" i="273"/>
  <c r="CZ111" i="273"/>
  <c r="DA112" i="273"/>
  <c r="CY111" i="273"/>
  <c r="CZ112" i="273"/>
  <c r="CX111" i="273"/>
  <c r="CY112" i="273"/>
  <c r="CW111" i="273"/>
  <c r="CX112" i="273"/>
  <c r="CV111" i="273"/>
  <c r="CW112" i="273"/>
  <c r="CU111" i="273"/>
  <c r="CV112" i="273"/>
  <c r="CT111" i="273"/>
  <c r="CU112" i="273"/>
  <c r="CS111" i="273"/>
  <c r="CT112" i="273"/>
  <c r="CR111" i="273"/>
  <c r="CS112" i="273"/>
  <c r="CQ111" i="273"/>
  <c r="CR112" i="273"/>
  <c r="CP111" i="273"/>
  <c r="CQ112" i="273"/>
  <c r="CO111" i="273"/>
  <c r="CP112" i="273"/>
  <c r="CN111" i="273"/>
  <c r="CO112" i="273"/>
  <c r="CM111" i="273"/>
  <c r="CN112" i="273"/>
  <c r="CL111" i="273"/>
  <c r="CM112" i="273"/>
  <c r="CK111" i="273"/>
  <c r="CL112" i="273"/>
  <c r="CJ111" i="273"/>
  <c r="CK112" i="273"/>
  <c r="CI111" i="273"/>
  <c r="CJ112" i="273"/>
  <c r="CH111" i="273"/>
  <c r="CI112" i="273"/>
  <c r="CG111" i="273"/>
  <c r="CH112" i="273"/>
  <c r="CF111" i="273"/>
  <c r="CG112" i="273"/>
  <c r="CE111" i="273"/>
  <c r="CF112" i="273"/>
  <c r="CD111" i="273"/>
  <c r="CE112" i="273"/>
  <c r="CC111" i="273"/>
  <c r="CD112" i="273"/>
  <c r="CB111" i="273"/>
  <c r="CC112" i="273"/>
  <c r="CA111" i="273"/>
  <c r="CB112" i="273"/>
  <c r="BZ111" i="273"/>
  <c r="CA112" i="273"/>
  <c r="BY111" i="273"/>
  <c r="BZ112" i="273"/>
  <c r="BX111" i="273"/>
  <c r="BY112" i="273"/>
  <c r="BW111" i="273"/>
  <c r="BX112" i="273"/>
  <c r="BV111" i="273"/>
  <c r="BW112" i="273"/>
  <c r="BU111" i="273"/>
  <c r="BV112" i="273"/>
  <c r="BT111" i="273"/>
  <c r="BU112" i="273"/>
  <c r="BS111" i="273"/>
  <c r="BT112" i="273"/>
  <c r="BR111" i="273"/>
  <c r="BS112" i="273"/>
  <c r="BQ111" i="273"/>
  <c r="BR112" i="273"/>
  <c r="BP111" i="273"/>
  <c r="BQ112" i="273"/>
  <c r="BO111" i="273"/>
  <c r="BP112" i="273"/>
  <c r="BN111" i="273"/>
  <c r="BO112" i="273"/>
  <c r="BM111" i="273"/>
  <c r="BN112" i="273"/>
  <c r="BL111" i="273"/>
  <c r="BM112" i="273"/>
  <c r="BK111" i="273"/>
  <c r="BL112" i="273"/>
  <c r="BJ111" i="273"/>
  <c r="BK112" i="273"/>
  <c r="BI111" i="273"/>
  <c r="BJ112" i="273"/>
  <c r="BH111" i="273"/>
  <c r="BI112" i="273"/>
  <c r="BG111" i="273"/>
  <c r="BH112" i="273"/>
  <c r="BF111" i="273"/>
  <c r="BG112" i="273"/>
  <c r="BE111" i="273"/>
  <c r="BF112" i="273"/>
  <c r="BD111" i="273"/>
  <c r="BE112" i="273"/>
  <c r="BC111" i="273"/>
  <c r="BD112" i="273"/>
  <c r="BB111" i="273"/>
  <c r="BC112" i="273"/>
  <c r="BA111" i="273"/>
  <c r="BB112" i="273"/>
  <c r="AZ111" i="273"/>
  <c r="BA112" i="273"/>
  <c r="AY111" i="273"/>
  <c r="AZ112" i="273"/>
  <c r="AX111" i="273"/>
  <c r="AY112" i="273"/>
  <c r="AW111" i="273"/>
  <c r="AX112" i="273"/>
  <c r="AV111" i="273"/>
  <c r="AW112" i="273"/>
  <c r="AU111" i="273"/>
  <c r="AV112" i="273"/>
  <c r="AT111" i="273"/>
  <c r="AU112" i="273"/>
  <c r="AS111" i="273"/>
  <c r="AT112" i="273"/>
  <c r="AR111" i="273"/>
  <c r="AS112" i="273"/>
  <c r="AQ111" i="273"/>
  <c r="AR112" i="273"/>
  <c r="AP111" i="273"/>
  <c r="AQ112" i="273"/>
  <c r="AO111" i="273"/>
  <c r="AP112" i="273"/>
  <c r="AN111" i="273"/>
  <c r="AO112" i="273"/>
  <c r="AM111" i="273"/>
  <c r="AN112" i="273"/>
  <c r="AL111" i="273"/>
  <c r="AM112" i="273"/>
  <c r="AK111" i="273"/>
  <c r="AL112" i="273"/>
  <c r="AJ111" i="273"/>
  <c r="AK112" i="273"/>
  <c r="AI111" i="273"/>
  <c r="AJ112" i="273"/>
  <c r="AH111" i="273"/>
  <c r="AI112" i="273"/>
  <c r="AG111" i="273"/>
  <c r="AH112" i="273"/>
  <c r="AF111" i="273"/>
  <c r="AG112" i="273"/>
  <c r="AE111" i="273"/>
  <c r="AF112" i="273"/>
  <c r="AD111" i="273"/>
  <c r="AE112" i="273"/>
  <c r="AC111" i="273"/>
  <c r="AD112" i="273"/>
  <c r="AB111" i="273"/>
  <c r="AC112" i="273"/>
  <c r="AA111" i="273"/>
  <c r="AB112" i="273"/>
  <c r="Z111" i="273"/>
  <c r="AA112" i="273"/>
  <c r="Y111" i="273"/>
  <c r="Z112" i="273"/>
  <c r="X111" i="273"/>
  <c r="Y112" i="273"/>
  <c r="W111" i="273"/>
  <c r="X112" i="273"/>
  <c r="V111" i="273"/>
  <c r="W112" i="273"/>
  <c r="U111" i="273"/>
  <c r="V112" i="273"/>
  <c r="T111" i="273"/>
  <c r="U112" i="273"/>
  <c r="S111" i="273"/>
  <c r="T112" i="273"/>
  <c r="R111" i="273"/>
  <c r="S112" i="273"/>
  <c r="Q111" i="273"/>
  <c r="R112" i="273"/>
  <c r="P111" i="273"/>
  <c r="Q112" i="273"/>
  <c r="O111" i="273"/>
  <c r="P112" i="273"/>
  <c r="N111" i="273"/>
  <c r="O112" i="273"/>
  <c r="M111" i="273"/>
  <c r="N112" i="273"/>
  <c r="L111" i="273"/>
  <c r="M112" i="273"/>
  <c r="K111" i="273"/>
  <c r="L112" i="273"/>
  <c r="GJ111" i="273"/>
  <c r="GJ107" i="273"/>
  <c r="GJ91" i="273"/>
  <c r="I77" i="273"/>
  <c r="J78" i="273"/>
  <c r="J86" i="273"/>
  <c r="I87" i="273"/>
  <c r="J88" i="273"/>
  <c r="J73" i="273"/>
  <c r="I73" i="273"/>
  <c r="F72" i="273"/>
  <c r="J74" i="273"/>
  <c r="J77" i="273"/>
  <c r="K78" i="273"/>
  <c r="K86" i="273"/>
  <c r="J87" i="273"/>
  <c r="K88" i="273"/>
  <c r="K73" i="273"/>
  <c r="K74" i="273"/>
  <c r="K77" i="273"/>
  <c r="L78" i="273"/>
  <c r="L86" i="273"/>
  <c r="K87" i="273"/>
  <c r="L88" i="273"/>
  <c r="L73" i="273"/>
  <c r="L74" i="273"/>
  <c r="L77" i="273"/>
  <c r="M78" i="273"/>
  <c r="M86" i="273"/>
  <c r="L87" i="273"/>
  <c r="M88" i="273"/>
  <c r="M73" i="273"/>
  <c r="M74" i="273"/>
  <c r="M77" i="273"/>
  <c r="N78" i="273"/>
  <c r="N86" i="273"/>
  <c r="M87" i="273"/>
  <c r="N88" i="273"/>
  <c r="N73" i="273"/>
  <c r="N74" i="273"/>
  <c r="N77" i="273"/>
  <c r="O78" i="273"/>
  <c r="O86" i="273"/>
  <c r="N87" i="273"/>
  <c r="O88" i="273"/>
  <c r="O73" i="273"/>
  <c r="O74" i="273"/>
  <c r="O77" i="273"/>
  <c r="P78" i="273"/>
  <c r="P86" i="273"/>
  <c r="O87" i="273"/>
  <c r="P88" i="273"/>
  <c r="P73" i="273"/>
  <c r="P74" i="273"/>
  <c r="P77" i="273"/>
  <c r="Q78" i="273"/>
  <c r="Q86" i="273"/>
  <c r="P87" i="273"/>
  <c r="Q88" i="273"/>
  <c r="Q73" i="273"/>
  <c r="Q74" i="273"/>
  <c r="Q77" i="273"/>
  <c r="R78" i="273"/>
  <c r="R86" i="273"/>
  <c r="Q87" i="273"/>
  <c r="R88" i="273"/>
  <c r="R73" i="273"/>
  <c r="R74" i="273"/>
  <c r="R77" i="273"/>
  <c r="S78" i="273"/>
  <c r="S86" i="273"/>
  <c r="R87" i="273"/>
  <c r="S88" i="273"/>
  <c r="S73" i="273"/>
  <c r="S74" i="273"/>
  <c r="S77" i="273"/>
  <c r="T78" i="273"/>
  <c r="T86" i="273"/>
  <c r="S87" i="273"/>
  <c r="T88" i="273"/>
  <c r="T73" i="273"/>
  <c r="T74" i="273"/>
  <c r="T77" i="273"/>
  <c r="U78" i="273"/>
  <c r="U86" i="273"/>
  <c r="T87" i="273"/>
  <c r="U88" i="273"/>
  <c r="U73" i="273"/>
  <c r="U74" i="273"/>
  <c r="U77" i="273"/>
  <c r="V78" i="273"/>
  <c r="V86" i="273"/>
  <c r="U87" i="273"/>
  <c r="V88" i="273"/>
  <c r="V73" i="273"/>
  <c r="V74" i="273"/>
  <c r="V77" i="273"/>
  <c r="W78" i="273"/>
  <c r="W86" i="273"/>
  <c r="V87" i="273"/>
  <c r="W88" i="273"/>
  <c r="W73" i="273"/>
  <c r="W74" i="273"/>
  <c r="W77" i="273"/>
  <c r="X78" i="273"/>
  <c r="X86" i="273"/>
  <c r="W87" i="273"/>
  <c r="X88" i="273"/>
  <c r="X73" i="273"/>
  <c r="X74" i="273"/>
  <c r="X77" i="273"/>
  <c r="Y78" i="273"/>
  <c r="Y86" i="273"/>
  <c r="X87" i="273"/>
  <c r="Y88" i="273"/>
  <c r="Y73" i="273"/>
  <c r="Y74" i="273"/>
  <c r="Y77" i="273"/>
  <c r="Z78" i="273"/>
  <c r="Z86" i="273"/>
  <c r="Y87" i="273"/>
  <c r="Z88" i="273"/>
  <c r="Z73" i="273"/>
  <c r="Z74" i="273"/>
  <c r="Z77" i="273"/>
  <c r="AA78" i="273"/>
  <c r="AA86" i="273"/>
  <c r="Z87" i="273"/>
  <c r="AA88" i="273"/>
  <c r="AA73" i="273"/>
  <c r="AA74" i="273"/>
  <c r="AA77" i="273"/>
  <c r="AB78" i="273"/>
  <c r="AB86" i="273"/>
  <c r="AA87" i="273"/>
  <c r="AB88" i="273"/>
  <c r="AB73" i="273"/>
  <c r="AB74" i="273"/>
  <c r="AB77" i="273"/>
  <c r="AC78" i="273"/>
  <c r="AC86" i="273"/>
  <c r="AB87" i="273"/>
  <c r="AC88" i="273"/>
  <c r="AC73" i="273"/>
  <c r="AC74" i="273"/>
  <c r="AC77" i="273"/>
  <c r="AD78" i="273"/>
  <c r="AD86" i="273"/>
  <c r="AC87" i="273"/>
  <c r="AD88" i="273"/>
  <c r="AD73" i="273"/>
  <c r="AD74" i="273"/>
  <c r="AD77" i="273"/>
  <c r="AE78" i="273"/>
  <c r="AE86" i="273"/>
  <c r="AD87" i="273"/>
  <c r="AE88" i="273"/>
  <c r="AE73" i="273"/>
  <c r="AE74" i="273"/>
  <c r="AE77" i="273"/>
  <c r="AF78" i="273"/>
  <c r="AF86" i="273"/>
  <c r="AE87" i="273"/>
  <c r="AF88" i="273"/>
  <c r="AF73" i="273"/>
  <c r="AF74" i="273"/>
  <c r="AF77" i="273"/>
  <c r="AG78" i="273"/>
  <c r="AG86" i="273"/>
  <c r="AF87" i="273"/>
  <c r="AG88" i="273"/>
  <c r="AG73" i="273"/>
  <c r="AG74" i="273"/>
  <c r="AG77" i="273"/>
  <c r="AH78" i="273"/>
  <c r="AH86" i="273"/>
  <c r="AG87" i="273"/>
  <c r="AH88" i="273"/>
  <c r="AH73" i="273"/>
  <c r="AH74" i="273"/>
  <c r="AH77" i="273"/>
  <c r="AI78" i="273"/>
  <c r="AI86" i="273"/>
  <c r="AH87" i="273"/>
  <c r="AI88" i="273"/>
  <c r="AI73" i="273"/>
  <c r="AI74" i="273"/>
  <c r="AI77" i="273"/>
  <c r="AJ78" i="273"/>
  <c r="AJ86" i="273"/>
  <c r="AI87" i="273"/>
  <c r="AJ88" i="273"/>
  <c r="AJ73" i="273"/>
  <c r="AJ74" i="273"/>
  <c r="AJ77" i="273"/>
  <c r="AK78" i="273"/>
  <c r="AK86" i="273"/>
  <c r="AJ87" i="273"/>
  <c r="AK88" i="273"/>
  <c r="AK73" i="273"/>
  <c r="AK74" i="273"/>
  <c r="AK77" i="273"/>
  <c r="AL78" i="273"/>
  <c r="AL86" i="273"/>
  <c r="AK87" i="273"/>
  <c r="AL88" i="273"/>
  <c r="AL73" i="273"/>
  <c r="AL74" i="273"/>
  <c r="AL77" i="273"/>
  <c r="AM78" i="273"/>
  <c r="AM86" i="273"/>
  <c r="AL87" i="273"/>
  <c r="AM88" i="273"/>
  <c r="AM73" i="273"/>
  <c r="AM74" i="273"/>
  <c r="AM77" i="273"/>
  <c r="AN78" i="273"/>
  <c r="AN86" i="273"/>
  <c r="AM87" i="273"/>
  <c r="AN88" i="273"/>
  <c r="AN73" i="273"/>
  <c r="AN74" i="273"/>
  <c r="AN77" i="273"/>
  <c r="AO78" i="273"/>
  <c r="AO86" i="273"/>
  <c r="AN87" i="273"/>
  <c r="AO88" i="273"/>
  <c r="AO73" i="273"/>
  <c r="AO74" i="273"/>
  <c r="AO77" i="273"/>
  <c r="AP78" i="273"/>
  <c r="AP86" i="273"/>
  <c r="AO87" i="273"/>
  <c r="AP88" i="273"/>
  <c r="AP73" i="273"/>
  <c r="AP74" i="273"/>
  <c r="AP77" i="273"/>
  <c r="AQ78" i="273"/>
  <c r="AQ86" i="273"/>
  <c r="AP87" i="273"/>
  <c r="AQ88" i="273"/>
  <c r="AQ73" i="273"/>
  <c r="AQ74" i="273"/>
  <c r="AQ77" i="273"/>
  <c r="AR78" i="273"/>
  <c r="AR86" i="273"/>
  <c r="AQ87" i="273"/>
  <c r="AR88" i="273"/>
  <c r="AR73" i="273"/>
  <c r="AR74" i="273"/>
  <c r="AR77" i="273"/>
  <c r="AS78" i="273"/>
  <c r="AS86" i="273"/>
  <c r="AR87" i="273"/>
  <c r="AS88" i="273"/>
  <c r="AS73" i="273"/>
  <c r="AS74" i="273"/>
  <c r="AS77" i="273"/>
  <c r="AT78" i="273"/>
  <c r="AT86" i="273"/>
  <c r="AS87" i="273"/>
  <c r="AT88" i="273"/>
  <c r="AT73" i="273"/>
  <c r="AT74" i="273"/>
  <c r="AT77" i="273"/>
  <c r="AU78" i="273"/>
  <c r="AU86" i="273"/>
  <c r="AT87" i="273"/>
  <c r="AU88" i="273"/>
  <c r="AU73" i="273"/>
  <c r="AU74" i="273"/>
  <c r="AU77" i="273"/>
  <c r="AV78" i="273"/>
  <c r="AV86" i="273"/>
  <c r="AU87" i="273"/>
  <c r="AV88" i="273"/>
  <c r="AV73" i="273"/>
  <c r="AV74" i="273"/>
  <c r="AV77" i="273"/>
  <c r="AW78" i="273"/>
  <c r="AW86" i="273"/>
  <c r="AV87" i="273"/>
  <c r="AW88" i="273"/>
  <c r="AW73" i="273"/>
  <c r="AW74" i="273"/>
  <c r="AW77" i="273"/>
  <c r="AX78" i="273"/>
  <c r="AX86" i="273"/>
  <c r="AW87" i="273"/>
  <c r="AX88" i="273"/>
  <c r="AX73" i="273"/>
  <c r="AX74" i="273"/>
  <c r="AX77" i="273"/>
  <c r="AY78" i="273"/>
  <c r="AY86" i="273"/>
  <c r="AX87" i="273"/>
  <c r="AY88" i="273"/>
  <c r="AY73" i="273"/>
  <c r="AY74" i="273"/>
  <c r="AY77" i="273"/>
  <c r="AZ78" i="273"/>
  <c r="AZ86" i="273"/>
  <c r="AY87" i="273"/>
  <c r="AZ88" i="273"/>
  <c r="AZ73" i="273"/>
  <c r="AZ74" i="273"/>
  <c r="AZ77" i="273"/>
  <c r="BA78" i="273"/>
  <c r="BA86" i="273"/>
  <c r="AZ87" i="273"/>
  <c r="BA88" i="273"/>
  <c r="BA73" i="273"/>
  <c r="BA74" i="273"/>
  <c r="BA77" i="273"/>
  <c r="BB78" i="273"/>
  <c r="BB86" i="273"/>
  <c r="BA87" i="273"/>
  <c r="BB88" i="273"/>
  <c r="BB73" i="273"/>
  <c r="BB74" i="273"/>
  <c r="BB77" i="273"/>
  <c r="BC78" i="273"/>
  <c r="BC86" i="273"/>
  <c r="BB87" i="273"/>
  <c r="BC88" i="273"/>
  <c r="BC73" i="273"/>
  <c r="BC74" i="273"/>
  <c r="BC77" i="273"/>
  <c r="BD78" i="273"/>
  <c r="BD86" i="273"/>
  <c r="BC87" i="273"/>
  <c r="BD88" i="273"/>
  <c r="BD73" i="273"/>
  <c r="BD74" i="273"/>
  <c r="BD77" i="273"/>
  <c r="BE78" i="273"/>
  <c r="BE86" i="273"/>
  <c r="BD87" i="273"/>
  <c r="BE88" i="273"/>
  <c r="BE73" i="273"/>
  <c r="BE74" i="273"/>
  <c r="BE77" i="273"/>
  <c r="BF78" i="273"/>
  <c r="BF86" i="273"/>
  <c r="BE87" i="273"/>
  <c r="BF88" i="273"/>
  <c r="BF73" i="273"/>
  <c r="BF74" i="273"/>
  <c r="BF77" i="273"/>
  <c r="BG78" i="273"/>
  <c r="BG86" i="273"/>
  <c r="BF87" i="273"/>
  <c r="BG88" i="273"/>
  <c r="BG73" i="273"/>
  <c r="BG74" i="273"/>
  <c r="BG77" i="273"/>
  <c r="BH78" i="273"/>
  <c r="BH86" i="273"/>
  <c r="BG87" i="273"/>
  <c r="BH88" i="273"/>
  <c r="BH73" i="273"/>
  <c r="BH74" i="273"/>
  <c r="BH77" i="273"/>
  <c r="BI78" i="273"/>
  <c r="BI86" i="273"/>
  <c r="BH87" i="273"/>
  <c r="BI88" i="273"/>
  <c r="BI73" i="273"/>
  <c r="BI74" i="273"/>
  <c r="BI77" i="273"/>
  <c r="BJ78" i="273"/>
  <c r="BJ86" i="273"/>
  <c r="BI87" i="273"/>
  <c r="BJ88" i="273"/>
  <c r="BJ73" i="273"/>
  <c r="BJ74" i="273"/>
  <c r="BJ77" i="273"/>
  <c r="BK78" i="273"/>
  <c r="BK86" i="273"/>
  <c r="BJ87" i="273"/>
  <c r="BK88" i="273"/>
  <c r="BK73" i="273"/>
  <c r="BK74" i="273"/>
  <c r="BK77" i="273"/>
  <c r="BL78" i="273"/>
  <c r="BL86" i="273"/>
  <c r="BK87" i="273"/>
  <c r="BL88" i="273"/>
  <c r="BL73" i="273"/>
  <c r="BL74" i="273"/>
  <c r="BL77" i="273"/>
  <c r="BM78" i="273"/>
  <c r="BM86" i="273"/>
  <c r="BL87" i="273"/>
  <c r="BM88" i="273"/>
  <c r="BM73" i="273"/>
  <c r="BM74" i="273"/>
  <c r="BM77" i="273"/>
  <c r="BN78" i="273"/>
  <c r="BN86" i="273"/>
  <c r="BM87" i="273"/>
  <c r="BN88" i="273"/>
  <c r="BN73" i="273"/>
  <c r="BN74" i="273"/>
  <c r="BN77" i="273"/>
  <c r="BO78" i="273"/>
  <c r="BO86" i="273"/>
  <c r="BN87" i="273"/>
  <c r="BO88" i="273"/>
  <c r="BO73" i="273"/>
  <c r="BO74" i="273"/>
  <c r="BO77" i="273"/>
  <c r="BP78" i="273"/>
  <c r="BP86" i="273"/>
  <c r="BO87" i="273"/>
  <c r="BP88" i="273"/>
  <c r="BP73" i="273"/>
  <c r="BP74" i="273"/>
  <c r="BP77" i="273"/>
  <c r="BQ78" i="273"/>
  <c r="BQ86" i="273"/>
  <c r="BP87" i="273"/>
  <c r="BQ88" i="273"/>
  <c r="BQ73" i="273"/>
  <c r="BQ74" i="273"/>
  <c r="BQ77" i="273"/>
  <c r="BR78" i="273"/>
  <c r="BR86" i="273"/>
  <c r="BQ87" i="273"/>
  <c r="BR88" i="273"/>
  <c r="BR73" i="273"/>
  <c r="BR74" i="273"/>
  <c r="BR77" i="273"/>
  <c r="BS78" i="273"/>
  <c r="BS86" i="273"/>
  <c r="BR87" i="273"/>
  <c r="BS88" i="273"/>
  <c r="BS73" i="273"/>
  <c r="BS74" i="273"/>
  <c r="BS77" i="273"/>
  <c r="BT78" i="273"/>
  <c r="BT86" i="273"/>
  <c r="BS87" i="273"/>
  <c r="BT88" i="273"/>
  <c r="BT73" i="273"/>
  <c r="BT74" i="273"/>
  <c r="BT77" i="273"/>
  <c r="BU78" i="273"/>
  <c r="BU86" i="273"/>
  <c r="BT87" i="273"/>
  <c r="BU88" i="273"/>
  <c r="BU73" i="273"/>
  <c r="BU74" i="273"/>
  <c r="BU77" i="273"/>
  <c r="BV78" i="273"/>
  <c r="BV86" i="273"/>
  <c r="BU87" i="273"/>
  <c r="BV88" i="273"/>
  <c r="BV73" i="273"/>
  <c r="BV74" i="273"/>
  <c r="BV77" i="273"/>
  <c r="BW78" i="273"/>
  <c r="BW86" i="273"/>
  <c r="BV87" i="273"/>
  <c r="BW88" i="273"/>
  <c r="BW73" i="273"/>
  <c r="BW74" i="273"/>
  <c r="BW77" i="273"/>
  <c r="BX78" i="273"/>
  <c r="BX86" i="273"/>
  <c r="BW87" i="273"/>
  <c r="BX88" i="273"/>
  <c r="BX73" i="273"/>
  <c r="BX74" i="273"/>
  <c r="BX77" i="273"/>
  <c r="BY78" i="273"/>
  <c r="BY86" i="273"/>
  <c r="BX87" i="273"/>
  <c r="BY88" i="273"/>
  <c r="BY73" i="273"/>
  <c r="BY74" i="273"/>
  <c r="BY77" i="273"/>
  <c r="BZ78" i="273"/>
  <c r="BZ86" i="273"/>
  <c r="BY87" i="273"/>
  <c r="BZ88" i="273"/>
  <c r="BZ73" i="273"/>
  <c r="BZ74" i="273"/>
  <c r="BZ77" i="273"/>
  <c r="CA78" i="273"/>
  <c r="CA86" i="273"/>
  <c r="BZ87" i="273"/>
  <c r="CA88" i="273"/>
  <c r="CA73" i="273"/>
  <c r="CA74" i="273"/>
  <c r="CA77" i="273"/>
  <c r="CB78" i="273"/>
  <c r="CB86" i="273"/>
  <c r="CA87" i="273"/>
  <c r="CB88" i="273"/>
  <c r="CB73" i="273"/>
  <c r="CB74" i="273"/>
  <c r="CB77" i="273"/>
  <c r="CC78" i="273"/>
  <c r="CC86" i="273"/>
  <c r="CB87" i="273"/>
  <c r="CC88" i="273"/>
  <c r="CC73" i="273"/>
  <c r="CC74" i="273"/>
  <c r="CC77" i="273"/>
  <c r="CD78" i="273"/>
  <c r="CD86" i="273"/>
  <c r="CC87" i="273"/>
  <c r="CD88" i="273"/>
  <c r="CD73" i="273"/>
  <c r="CD74" i="273"/>
  <c r="CD77" i="273"/>
  <c r="CE78" i="273"/>
  <c r="CE86" i="273"/>
  <c r="CD87" i="273"/>
  <c r="CE88" i="273"/>
  <c r="CE73" i="273"/>
  <c r="CE74" i="273"/>
  <c r="CE77" i="273"/>
  <c r="CF78" i="273"/>
  <c r="CF86" i="273"/>
  <c r="CE87" i="273"/>
  <c r="CF88" i="273"/>
  <c r="CF73" i="273"/>
  <c r="CF74" i="273"/>
  <c r="CF77" i="273"/>
  <c r="CG78" i="273"/>
  <c r="CG86" i="273"/>
  <c r="CF87" i="273"/>
  <c r="CG88" i="273"/>
  <c r="CG73" i="273"/>
  <c r="CG74" i="273"/>
  <c r="CG77" i="273"/>
  <c r="CH78" i="273"/>
  <c r="CH86" i="273"/>
  <c r="CG87" i="273"/>
  <c r="CH88" i="273"/>
  <c r="CH73" i="273"/>
  <c r="CH74" i="273"/>
  <c r="CH77" i="273"/>
  <c r="CI78" i="273"/>
  <c r="CI86" i="273"/>
  <c r="CH87" i="273"/>
  <c r="CI88" i="273"/>
  <c r="CI73" i="273"/>
  <c r="CI74" i="273"/>
  <c r="CI77" i="273"/>
  <c r="CJ78" i="273"/>
  <c r="CJ86" i="273"/>
  <c r="CI87" i="273"/>
  <c r="CJ88" i="273"/>
  <c r="CJ73" i="273"/>
  <c r="CJ74" i="273"/>
  <c r="CJ77" i="273"/>
  <c r="CK78" i="273"/>
  <c r="CK86" i="273"/>
  <c r="CJ87" i="273"/>
  <c r="CK88" i="273"/>
  <c r="CK73" i="273"/>
  <c r="CK74" i="273"/>
  <c r="CK77" i="273"/>
  <c r="CL78" i="273"/>
  <c r="CL86" i="273"/>
  <c r="CK87" i="273"/>
  <c r="CL88" i="273"/>
  <c r="CL73" i="273"/>
  <c r="CL74" i="273"/>
  <c r="CL77" i="273"/>
  <c r="CM78" i="273"/>
  <c r="CM86" i="273"/>
  <c r="CL87" i="273"/>
  <c r="CM88" i="273"/>
  <c r="CM73" i="273"/>
  <c r="CM74" i="273"/>
  <c r="CM77" i="273"/>
  <c r="CN78" i="273"/>
  <c r="CN86" i="273"/>
  <c r="CM87" i="273"/>
  <c r="CN88" i="273"/>
  <c r="CN73" i="273"/>
  <c r="CN74" i="273"/>
  <c r="CN77" i="273"/>
  <c r="CO78" i="273"/>
  <c r="CO86" i="273"/>
  <c r="CN87" i="273"/>
  <c r="CO88" i="273"/>
  <c r="CO73" i="273"/>
  <c r="CO74" i="273"/>
  <c r="CO77" i="273"/>
  <c r="CP78" i="273"/>
  <c r="CP86" i="273"/>
  <c r="CO87" i="273"/>
  <c r="CP88" i="273"/>
  <c r="CP73" i="273"/>
  <c r="CP74" i="273"/>
  <c r="CP77" i="273"/>
  <c r="CQ78" i="273"/>
  <c r="CQ86" i="273"/>
  <c r="CP87" i="273"/>
  <c r="CQ88" i="273"/>
  <c r="CQ73" i="273"/>
  <c r="CQ74" i="273"/>
  <c r="CQ77" i="273"/>
  <c r="CR78" i="273"/>
  <c r="CR86" i="273"/>
  <c r="CQ87" i="273"/>
  <c r="CR88" i="273"/>
  <c r="CR73" i="273"/>
  <c r="CR74" i="273"/>
  <c r="CR77" i="273"/>
  <c r="CS78" i="273"/>
  <c r="CS86" i="273"/>
  <c r="CR87" i="273"/>
  <c r="CS88" i="273"/>
  <c r="CS73" i="273"/>
  <c r="CS74" i="273"/>
  <c r="CS77" i="273"/>
  <c r="CT78" i="273"/>
  <c r="CT86" i="273"/>
  <c r="CS87" i="273"/>
  <c r="CT88" i="273"/>
  <c r="CT73" i="273"/>
  <c r="CT74" i="273"/>
  <c r="CT77" i="273"/>
  <c r="CU78" i="273"/>
  <c r="CU86" i="273"/>
  <c r="CT87" i="273"/>
  <c r="CU88" i="273"/>
  <c r="CU73" i="273"/>
  <c r="CU74" i="273"/>
  <c r="CU77" i="273"/>
  <c r="CV78" i="273"/>
  <c r="CV86" i="273"/>
  <c r="CU87" i="273"/>
  <c r="CV88" i="273"/>
  <c r="CV73" i="273"/>
  <c r="CV74" i="273"/>
  <c r="CV77" i="273"/>
  <c r="CW78" i="273"/>
  <c r="CW86" i="273"/>
  <c r="CV87" i="273"/>
  <c r="CW88" i="273"/>
  <c r="CW73" i="273"/>
  <c r="CW74" i="273"/>
  <c r="CW77" i="273"/>
  <c r="CX78" i="273"/>
  <c r="CX86" i="273"/>
  <c r="CW87" i="273"/>
  <c r="CX88" i="273"/>
  <c r="CX73" i="273"/>
  <c r="CX74" i="273"/>
  <c r="CX77" i="273"/>
  <c r="CY78" i="273"/>
  <c r="CY86" i="273"/>
  <c r="CX87" i="273"/>
  <c r="CY88" i="273"/>
  <c r="CY73" i="273"/>
  <c r="CY74" i="273"/>
  <c r="CY77" i="273"/>
  <c r="CZ78" i="273"/>
  <c r="CZ86" i="273"/>
  <c r="CY87" i="273"/>
  <c r="CZ88" i="273"/>
  <c r="CZ73" i="273"/>
  <c r="CZ74" i="273"/>
  <c r="CZ77" i="273"/>
  <c r="DA78" i="273"/>
  <c r="DA86" i="273"/>
  <c r="CZ87" i="273"/>
  <c r="DA88" i="273"/>
  <c r="DA73" i="273"/>
  <c r="DA74" i="273"/>
  <c r="DA77" i="273"/>
  <c r="DB78" i="273"/>
  <c r="DB86" i="273"/>
  <c r="DA87" i="273"/>
  <c r="DB88" i="273"/>
  <c r="DB73" i="273"/>
  <c r="DB74" i="273"/>
  <c r="DB77" i="273"/>
  <c r="DC78" i="273"/>
  <c r="DC86" i="273"/>
  <c r="DB87" i="273"/>
  <c r="DC88" i="273"/>
  <c r="DC73" i="273"/>
  <c r="DC74" i="273"/>
  <c r="DC77" i="273"/>
  <c r="DD78" i="273"/>
  <c r="DD86" i="273"/>
  <c r="DC87" i="273"/>
  <c r="DD88" i="273"/>
  <c r="DD73" i="273"/>
  <c r="DD74" i="273"/>
  <c r="DD77" i="273"/>
  <c r="DE78" i="273"/>
  <c r="DE86" i="273"/>
  <c r="DD87" i="273"/>
  <c r="DE88" i="273"/>
  <c r="DE73" i="273"/>
  <c r="DE74" i="273"/>
  <c r="DE77" i="273"/>
  <c r="DF78" i="273"/>
  <c r="DF86" i="273"/>
  <c r="DE87" i="273"/>
  <c r="DF88" i="273"/>
  <c r="DF73" i="273"/>
  <c r="DF74" i="273"/>
  <c r="DF77" i="273"/>
  <c r="DG78" i="273"/>
  <c r="DG86" i="273"/>
  <c r="DF87" i="273"/>
  <c r="DG88" i="273"/>
  <c r="DG73" i="273"/>
  <c r="DG74" i="273"/>
  <c r="DG77" i="273"/>
  <c r="DH78" i="273"/>
  <c r="DH86" i="273"/>
  <c r="DG87" i="273"/>
  <c r="DH88" i="273"/>
  <c r="DH73" i="273"/>
  <c r="DH74" i="273"/>
  <c r="DH77" i="273"/>
  <c r="DI78" i="273"/>
  <c r="DI86" i="273"/>
  <c r="DH87" i="273"/>
  <c r="DI88" i="273"/>
  <c r="DI73" i="273"/>
  <c r="DI74" i="273"/>
  <c r="DI77" i="273"/>
  <c r="DJ78" i="273"/>
  <c r="DJ86" i="273"/>
  <c r="DI87" i="273"/>
  <c r="DJ88" i="273"/>
  <c r="DJ73" i="273"/>
  <c r="DJ74" i="273"/>
  <c r="DJ77" i="273"/>
  <c r="DK78" i="273"/>
  <c r="DK86" i="273"/>
  <c r="DJ87" i="273"/>
  <c r="DK88" i="273"/>
  <c r="DK73" i="273"/>
  <c r="DK74" i="273"/>
  <c r="DK77" i="273"/>
  <c r="DL78" i="273"/>
  <c r="DL86" i="273"/>
  <c r="DK87" i="273"/>
  <c r="DL88" i="273"/>
  <c r="DL73" i="273"/>
  <c r="DL74" i="273"/>
  <c r="DL77" i="273"/>
  <c r="DM78" i="273"/>
  <c r="DM86" i="273"/>
  <c r="DL87" i="273"/>
  <c r="DM88" i="273"/>
  <c r="DM73" i="273"/>
  <c r="DM74" i="273"/>
  <c r="DM77" i="273"/>
  <c r="DN78" i="273"/>
  <c r="DN86" i="273"/>
  <c r="DM87" i="273"/>
  <c r="DN88" i="273"/>
  <c r="DN73" i="273"/>
  <c r="DN74" i="273"/>
  <c r="DN77" i="273"/>
  <c r="DO78" i="273"/>
  <c r="DO86" i="273"/>
  <c r="DN87" i="273"/>
  <c r="DO88" i="273"/>
  <c r="DO73" i="273"/>
  <c r="DO74" i="273"/>
  <c r="DO77" i="273"/>
  <c r="DP78" i="273"/>
  <c r="DP86" i="273"/>
  <c r="DO87" i="273"/>
  <c r="DP88" i="273"/>
  <c r="DP73" i="273"/>
  <c r="DP74" i="273"/>
  <c r="DP77" i="273"/>
  <c r="DQ78" i="273"/>
  <c r="DQ86" i="273"/>
  <c r="DP87" i="273"/>
  <c r="DQ88" i="273"/>
  <c r="DQ73" i="273"/>
  <c r="DQ74" i="273"/>
  <c r="DQ77" i="273"/>
  <c r="DR78" i="273"/>
  <c r="DR86" i="273"/>
  <c r="DQ87" i="273"/>
  <c r="DR88" i="273"/>
  <c r="DR73" i="273"/>
  <c r="DR74" i="273"/>
  <c r="DR77" i="273"/>
  <c r="DS78" i="273"/>
  <c r="DS86" i="273"/>
  <c r="DR87" i="273"/>
  <c r="DS88" i="273"/>
  <c r="DS73" i="273"/>
  <c r="DS74" i="273"/>
  <c r="DS77" i="273"/>
  <c r="DT78" i="273"/>
  <c r="DT86" i="273"/>
  <c r="DS87" i="273"/>
  <c r="DT88" i="273"/>
  <c r="DT73" i="273"/>
  <c r="DT74" i="273"/>
  <c r="DT77" i="273"/>
  <c r="DU78" i="273"/>
  <c r="DU86" i="273"/>
  <c r="DT87" i="273"/>
  <c r="DU88" i="273"/>
  <c r="DU73" i="273"/>
  <c r="DU74" i="273"/>
  <c r="DU77" i="273"/>
  <c r="DV78" i="273"/>
  <c r="DV86" i="273"/>
  <c r="DU87" i="273"/>
  <c r="DV88" i="273"/>
  <c r="DV73" i="273"/>
  <c r="DV74" i="273"/>
  <c r="DV77" i="273"/>
  <c r="DW78" i="273"/>
  <c r="DW86" i="273"/>
  <c r="DV87" i="273"/>
  <c r="DW88" i="273"/>
  <c r="DW73" i="273"/>
  <c r="DW74" i="273"/>
  <c r="DW77" i="273"/>
  <c r="DX78" i="273"/>
  <c r="DX86" i="273"/>
  <c r="DW87" i="273"/>
  <c r="DX88" i="273"/>
  <c r="DX73" i="273"/>
  <c r="DX74" i="273"/>
  <c r="DX77" i="273"/>
  <c r="DY78" i="273"/>
  <c r="DY86" i="273"/>
  <c r="DX87" i="273"/>
  <c r="DY88" i="273"/>
  <c r="DY73" i="273"/>
  <c r="DY74" i="273"/>
  <c r="DY77" i="273"/>
  <c r="DZ78" i="273"/>
  <c r="DZ86" i="273"/>
  <c r="DY87" i="273"/>
  <c r="DZ88" i="273"/>
  <c r="DZ73" i="273"/>
  <c r="DZ74" i="273"/>
  <c r="DZ77" i="273"/>
  <c r="EA78" i="273"/>
  <c r="EA86" i="273"/>
  <c r="DZ87" i="273"/>
  <c r="EA88" i="273"/>
  <c r="EA73" i="273"/>
  <c r="EA74" i="273"/>
  <c r="EA77" i="273"/>
  <c r="EB78" i="273"/>
  <c r="EB86" i="273"/>
  <c r="EA87" i="273"/>
  <c r="EB88" i="273"/>
  <c r="EB73" i="273"/>
  <c r="EB74" i="273"/>
  <c r="EB77" i="273"/>
  <c r="EC78" i="273"/>
  <c r="EC86" i="273"/>
  <c r="EB87" i="273"/>
  <c r="EC88" i="273"/>
  <c r="EC73" i="273"/>
  <c r="EC74" i="273"/>
  <c r="EC77" i="273"/>
  <c r="ED78" i="273"/>
  <c r="ED86" i="273"/>
  <c r="EC87" i="273"/>
  <c r="ED88" i="273"/>
  <c r="ED73" i="273"/>
  <c r="ED74" i="273"/>
  <c r="ED77" i="273"/>
  <c r="EE78" i="273"/>
  <c r="EE86" i="273"/>
  <c r="ED87" i="273"/>
  <c r="EE88" i="273"/>
  <c r="EE73" i="273"/>
  <c r="EE74" i="273"/>
  <c r="EE77" i="273"/>
  <c r="EF78" i="273"/>
  <c r="EF86" i="273"/>
  <c r="EE87" i="273"/>
  <c r="EF88" i="273"/>
  <c r="EF73" i="273"/>
  <c r="EF74" i="273"/>
  <c r="EF77" i="273"/>
  <c r="EG78" i="273"/>
  <c r="EG86" i="273"/>
  <c r="EF87" i="273"/>
  <c r="EG88" i="273"/>
  <c r="EG73" i="273"/>
  <c r="EG74" i="273"/>
  <c r="EG77" i="273"/>
  <c r="EH78" i="273"/>
  <c r="EH86" i="273"/>
  <c r="EG87" i="273"/>
  <c r="EH88" i="273"/>
  <c r="EH73" i="273"/>
  <c r="EH74" i="273"/>
  <c r="EH77" i="273"/>
  <c r="EI78" i="273"/>
  <c r="EI86" i="273"/>
  <c r="EH87" i="273"/>
  <c r="EI88" i="273"/>
  <c r="EI73" i="273"/>
  <c r="EI74" i="273"/>
  <c r="EI77" i="273"/>
  <c r="EJ78" i="273"/>
  <c r="EJ86" i="273"/>
  <c r="EI87" i="273"/>
  <c r="EJ88" i="273"/>
  <c r="EJ73" i="273"/>
  <c r="EJ74" i="273"/>
  <c r="EJ77" i="273"/>
  <c r="EK78" i="273"/>
  <c r="EK86" i="273"/>
  <c r="EJ87" i="273"/>
  <c r="EK88" i="273"/>
  <c r="EK73" i="273"/>
  <c r="EK74" i="273"/>
  <c r="EK77" i="273"/>
  <c r="EL78" i="273"/>
  <c r="EL86" i="273"/>
  <c r="EK87" i="273"/>
  <c r="EL88" i="273"/>
  <c r="EL73" i="273"/>
  <c r="EL74" i="273"/>
  <c r="EL77" i="273"/>
  <c r="EM78" i="273"/>
  <c r="EM86" i="273"/>
  <c r="EL87" i="273"/>
  <c r="EM88" i="273"/>
  <c r="EM73" i="273"/>
  <c r="EM74" i="273"/>
  <c r="EM77" i="273"/>
  <c r="EN78" i="273"/>
  <c r="EN86" i="273"/>
  <c r="EM87" i="273"/>
  <c r="EN88" i="273"/>
  <c r="EN73" i="273"/>
  <c r="EN74" i="273"/>
  <c r="EN77" i="273"/>
  <c r="EO78" i="273"/>
  <c r="EO86" i="273"/>
  <c r="EN87" i="273"/>
  <c r="EO88" i="273"/>
  <c r="EO73" i="273"/>
  <c r="EO74" i="273"/>
  <c r="EO77" i="273"/>
  <c r="EP78" i="273"/>
  <c r="EP86" i="273"/>
  <c r="EO87" i="273"/>
  <c r="EP88" i="273"/>
  <c r="EP73" i="273"/>
  <c r="EP74" i="273"/>
  <c r="EP77" i="273"/>
  <c r="EQ78" i="273"/>
  <c r="EQ86" i="273"/>
  <c r="EP87" i="273"/>
  <c r="EQ88" i="273"/>
  <c r="EQ73" i="273"/>
  <c r="EQ74" i="273"/>
  <c r="EQ77" i="273"/>
  <c r="ER78" i="273"/>
  <c r="ER86" i="273"/>
  <c r="EQ87" i="273"/>
  <c r="ER88" i="273"/>
  <c r="ER73" i="273"/>
  <c r="ER74" i="273"/>
  <c r="ER77" i="273"/>
  <c r="ES78" i="273"/>
  <c r="ES86" i="273"/>
  <c r="ER87" i="273"/>
  <c r="ES88" i="273"/>
  <c r="ES73" i="273"/>
  <c r="ES74" i="273"/>
  <c r="ES77" i="273"/>
  <c r="ET78" i="273"/>
  <c r="ET86" i="273"/>
  <c r="ES87" i="273"/>
  <c r="ET88" i="273"/>
  <c r="ET73" i="273"/>
  <c r="ET74" i="273"/>
  <c r="ET77" i="273"/>
  <c r="EU78" i="273"/>
  <c r="EU86" i="273"/>
  <c r="ET87" i="273"/>
  <c r="EU88" i="273"/>
  <c r="EU73" i="273"/>
  <c r="EU74" i="273"/>
  <c r="EU77" i="273"/>
  <c r="EV78" i="273"/>
  <c r="EV86" i="273"/>
  <c r="EU87" i="273"/>
  <c r="EV88" i="273"/>
  <c r="EV73" i="273"/>
  <c r="EV74" i="273"/>
  <c r="EV77" i="273"/>
  <c r="EW78" i="273"/>
  <c r="EW86" i="273"/>
  <c r="EV87" i="273"/>
  <c r="EW88" i="273"/>
  <c r="EW73" i="273"/>
  <c r="EW74" i="273"/>
  <c r="EW77" i="273"/>
  <c r="EX78" i="273"/>
  <c r="EX86" i="273"/>
  <c r="EW87" i="273"/>
  <c r="EX88" i="273"/>
  <c r="EX73" i="273"/>
  <c r="EX74" i="273"/>
  <c r="EX77" i="273"/>
  <c r="EY78" i="273"/>
  <c r="EY86" i="273"/>
  <c r="EX87" i="273"/>
  <c r="EY88" i="273"/>
  <c r="EY73" i="273"/>
  <c r="EY74" i="273"/>
  <c r="EY77" i="273"/>
  <c r="EZ78" i="273"/>
  <c r="EZ86" i="273"/>
  <c r="EY87" i="273"/>
  <c r="EZ88" i="273"/>
  <c r="EZ73" i="273"/>
  <c r="EZ74" i="273"/>
  <c r="EZ77" i="273"/>
  <c r="FA78" i="273"/>
  <c r="FA86" i="273"/>
  <c r="EZ87" i="273"/>
  <c r="FA88" i="273"/>
  <c r="FA73" i="273"/>
  <c r="FA74" i="273"/>
  <c r="FA77" i="273"/>
  <c r="FB78" i="273"/>
  <c r="FB86" i="273"/>
  <c r="FA87" i="273"/>
  <c r="FB88" i="273"/>
  <c r="FB73" i="273"/>
  <c r="FB74" i="273"/>
  <c r="FB77" i="273"/>
  <c r="FC78" i="273"/>
  <c r="FC86" i="273"/>
  <c r="FB87" i="273"/>
  <c r="FC88" i="273"/>
  <c r="FC73" i="273"/>
  <c r="FC74" i="273"/>
  <c r="FC77" i="273"/>
  <c r="FD78" i="273"/>
  <c r="FD86" i="273"/>
  <c r="FC87" i="273"/>
  <c r="FD88" i="273"/>
  <c r="FD73" i="273"/>
  <c r="FD74" i="273"/>
  <c r="FD77" i="273"/>
  <c r="FE78" i="273"/>
  <c r="FE86" i="273"/>
  <c r="FD87" i="273"/>
  <c r="FE88" i="273"/>
  <c r="FE73" i="273"/>
  <c r="FE74" i="273"/>
  <c r="FE77" i="273"/>
  <c r="FF78" i="273"/>
  <c r="FF86" i="273"/>
  <c r="FE87" i="273"/>
  <c r="FF88" i="273"/>
  <c r="FF73" i="273"/>
  <c r="FF74" i="273"/>
  <c r="FF77" i="273"/>
  <c r="FG78" i="273"/>
  <c r="FG86" i="273"/>
  <c r="FF87" i="273"/>
  <c r="FG88" i="273"/>
  <c r="FG73" i="273"/>
  <c r="FG74" i="273"/>
  <c r="FG77" i="273"/>
  <c r="FH78" i="273"/>
  <c r="FH86" i="273"/>
  <c r="FG87" i="273"/>
  <c r="FH88" i="273"/>
  <c r="FH73" i="273"/>
  <c r="FH74" i="273"/>
  <c r="FH77" i="273"/>
  <c r="FI78" i="273"/>
  <c r="FI86" i="273"/>
  <c r="FH87" i="273"/>
  <c r="FI88" i="273"/>
  <c r="FI73" i="273"/>
  <c r="FI74" i="273"/>
  <c r="FI77" i="273"/>
  <c r="FJ78" i="273"/>
  <c r="FJ86" i="273"/>
  <c r="FI87" i="273"/>
  <c r="FJ88" i="273"/>
  <c r="FJ73" i="273"/>
  <c r="FJ74" i="273"/>
  <c r="FJ77" i="273"/>
  <c r="FK78" i="273"/>
  <c r="FK86" i="273"/>
  <c r="FJ87" i="273"/>
  <c r="FK88" i="273"/>
  <c r="FK73" i="273"/>
  <c r="FK74" i="273"/>
  <c r="FK77" i="273"/>
  <c r="FL78" i="273"/>
  <c r="FL86" i="273"/>
  <c r="FK87" i="273"/>
  <c r="FL88" i="273"/>
  <c r="FL73" i="273"/>
  <c r="FL74" i="273"/>
  <c r="FL77" i="273"/>
  <c r="FM78" i="273"/>
  <c r="FM86" i="273"/>
  <c r="FL87" i="273"/>
  <c r="FM88" i="273"/>
  <c r="FM73" i="273"/>
  <c r="FM74" i="273"/>
  <c r="FM77" i="273"/>
  <c r="FN78" i="273"/>
  <c r="FN86" i="273"/>
  <c r="FM87" i="273"/>
  <c r="FN88" i="273"/>
  <c r="FN73" i="273"/>
  <c r="FN74" i="273"/>
  <c r="FN77" i="273"/>
  <c r="FO78" i="273"/>
  <c r="FO86" i="273"/>
  <c r="FN87" i="273"/>
  <c r="FO88" i="273"/>
  <c r="FO73" i="273"/>
  <c r="FO74" i="273"/>
  <c r="FO77" i="273"/>
  <c r="FP78" i="273"/>
  <c r="FP86" i="273"/>
  <c r="FO87" i="273"/>
  <c r="FP88" i="273"/>
  <c r="FP73" i="273"/>
  <c r="FP74" i="273"/>
  <c r="FP77" i="273"/>
  <c r="FQ78" i="273"/>
  <c r="FQ86" i="273"/>
  <c r="FP87" i="273"/>
  <c r="FQ88" i="273"/>
  <c r="FQ73" i="273"/>
  <c r="FQ74" i="273"/>
  <c r="FQ77" i="273"/>
  <c r="FR78" i="273"/>
  <c r="FR86" i="273"/>
  <c r="FQ87" i="273"/>
  <c r="FR88" i="273"/>
  <c r="FR73" i="273"/>
  <c r="FR74" i="273"/>
  <c r="FR77" i="273"/>
  <c r="FS78" i="273"/>
  <c r="FS86" i="273"/>
  <c r="FR87" i="273"/>
  <c r="FS88" i="273"/>
  <c r="FS73" i="273"/>
  <c r="FS74" i="273"/>
  <c r="FS77" i="273"/>
  <c r="FT78" i="273"/>
  <c r="FT86" i="273"/>
  <c r="FS87" i="273"/>
  <c r="FT88" i="273"/>
  <c r="FT73" i="273"/>
  <c r="FT74" i="273"/>
  <c r="FT77" i="273"/>
  <c r="FU78" i="273"/>
  <c r="FU86" i="273"/>
  <c r="FT87" i="273"/>
  <c r="FU88" i="273"/>
  <c r="FU73" i="273"/>
  <c r="FU74" i="273"/>
  <c r="FU77" i="273"/>
  <c r="FV78" i="273"/>
  <c r="FV86" i="273"/>
  <c r="FU87" i="273"/>
  <c r="FV88" i="273"/>
  <c r="FV73" i="273"/>
  <c r="FV74" i="273"/>
  <c r="FV77" i="273"/>
  <c r="FW78" i="273"/>
  <c r="FW86" i="273"/>
  <c r="FV87" i="273"/>
  <c r="FW88" i="273"/>
  <c r="FW73" i="273"/>
  <c r="FW74" i="273"/>
  <c r="FW77" i="273"/>
  <c r="FX78" i="273"/>
  <c r="FX86" i="273"/>
  <c r="FW87" i="273"/>
  <c r="FX88" i="273"/>
  <c r="FX73" i="273"/>
  <c r="FX74" i="273"/>
  <c r="FX77" i="273"/>
  <c r="FY78" i="273"/>
  <c r="FY86" i="273"/>
  <c r="FX87" i="273"/>
  <c r="FY88" i="273"/>
  <c r="FY73" i="273"/>
  <c r="FY74" i="273"/>
  <c r="FY77" i="273"/>
  <c r="FZ78" i="273"/>
  <c r="FZ86" i="273"/>
  <c r="FY87" i="273"/>
  <c r="FZ88" i="273"/>
  <c r="FZ73" i="273"/>
  <c r="FZ74" i="273"/>
  <c r="FZ77" i="273"/>
  <c r="GA78" i="273"/>
  <c r="GA86" i="273"/>
  <c r="FZ87" i="273"/>
  <c r="GA88" i="273"/>
  <c r="GA73" i="273"/>
  <c r="GA74" i="273"/>
  <c r="GA77" i="273"/>
  <c r="GB78" i="273"/>
  <c r="GB86" i="273"/>
  <c r="GA87" i="273"/>
  <c r="GB88" i="273"/>
  <c r="GB73" i="273"/>
  <c r="GB74" i="273"/>
  <c r="GB77" i="273"/>
  <c r="GC78" i="273"/>
  <c r="GC86" i="273"/>
  <c r="GB87" i="273"/>
  <c r="GC88" i="273"/>
  <c r="GC73" i="273"/>
  <c r="GC74" i="273"/>
  <c r="GC77" i="273"/>
  <c r="GD78" i="273"/>
  <c r="GD86" i="273"/>
  <c r="GC87" i="273"/>
  <c r="GD88" i="273"/>
  <c r="GD73" i="273"/>
  <c r="GD74" i="273"/>
  <c r="GD77" i="273"/>
  <c r="GE78" i="273"/>
  <c r="GE86" i="273"/>
  <c r="GD87" i="273"/>
  <c r="GE88" i="273"/>
  <c r="GE73" i="273"/>
  <c r="GE74" i="273"/>
  <c r="GE77" i="273"/>
  <c r="GF78" i="273"/>
  <c r="GF86" i="273"/>
  <c r="GE87" i="273"/>
  <c r="GF88" i="273"/>
  <c r="GF73" i="273"/>
  <c r="GF74" i="273"/>
  <c r="GF77" i="273"/>
  <c r="GG78" i="273"/>
  <c r="GG86" i="273"/>
  <c r="GF87" i="273"/>
  <c r="GG88" i="273"/>
  <c r="GG73" i="273"/>
  <c r="GG74" i="273"/>
  <c r="GG77" i="273"/>
  <c r="GH78" i="273"/>
  <c r="GH86" i="273"/>
  <c r="GG87" i="273"/>
  <c r="GH88" i="273"/>
  <c r="GH73" i="273"/>
  <c r="GH74" i="273"/>
  <c r="GH77" i="273"/>
  <c r="GI78" i="273"/>
  <c r="GI86" i="273"/>
  <c r="GH87" i="273"/>
  <c r="GI88" i="273"/>
  <c r="GI73" i="273"/>
  <c r="GI74" i="273"/>
  <c r="GI77" i="273"/>
  <c r="GJ78" i="273"/>
  <c r="GJ86" i="273"/>
  <c r="GI87" i="273"/>
  <c r="GJ88" i="273"/>
  <c r="GJ87" i="273"/>
  <c r="GJ81" i="273"/>
  <c r="GI81" i="273"/>
  <c r="GH81" i="273"/>
  <c r="GG81" i="273"/>
  <c r="GF81" i="273"/>
  <c r="GE81" i="273"/>
  <c r="GD81" i="273"/>
  <c r="GC81" i="273"/>
  <c r="GB81" i="273"/>
  <c r="GA81" i="273"/>
  <c r="FZ81" i="273"/>
  <c r="FY81" i="273"/>
  <c r="FX81" i="273"/>
  <c r="FW81" i="273"/>
  <c r="FV81" i="273"/>
  <c r="FU81" i="273"/>
  <c r="FT81" i="273"/>
  <c r="FS81" i="273"/>
  <c r="FR81" i="273"/>
  <c r="FQ81" i="273"/>
  <c r="FP81" i="273"/>
  <c r="FO81" i="273"/>
  <c r="FN81" i="273"/>
  <c r="FM81" i="273"/>
  <c r="FL81" i="273"/>
  <c r="FK81" i="273"/>
  <c r="FJ81" i="273"/>
  <c r="FI81" i="273"/>
  <c r="FH81" i="273"/>
  <c r="FG81" i="273"/>
  <c r="FF81" i="273"/>
  <c r="FE81" i="273"/>
  <c r="FD81" i="273"/>
  <c r="FC81" i="273"/>
  <c r="FB81" i="273"/>
  <c r="FA81" i="273"/>
  <c r="EZ81" i="273"/>
  <c r="EY81" i="273"/>
  <c r="EX81" i="273"/>
  <c r="EW81" i="273"/>
  <c r="EV81" i="273"/>
  <c r="EU81" i="273"/>
  <c r="ET81" i="273"/>
  <c r="ES81" i="273"/>
  <c r="ER81" i="273"/>
  <c r="EQ81" i="273"/>
  <c r="EP81" i="273"/>
  <c r="EO81" i="273"/>
  <c r="EN81" i="273"/>
  <c r="EM81" i="273"/>
  <c r="EL81" i="273"/>
  <c r="EK81" i="273"/>
  <c r="EJ81" i="273"/>
  <c r="EI81" i="273"/>
  <c r="EH81" i="273"/>
  <c r="EG81" i="273"/>
  <c r="EF81" i="273"/>
  <c r="EE81" i="273"/>
  <c r="ED81" i="273"/>
  <c r="EC81" i="273"/>
  <c r="EB81" i="273"/>
  <c r="EA81" i="273"/>
  <c r="DZ81" i="273"/>
  <c r="DY81" i="273"/>
  <c r="DX81" i="273"/>
  <c r="DW81" i="273"/>
  <c r="DV81" i="273"/>
  <c r="DU81" i="273"/>
  <c r="DT81" i="273"/>
  <c r="DS81" i="273"/>
  <c r="DR81" i="273"/>
  <c r="DQ81" i="273"/>
  <c r="DP81" i="273"/>
  <c r="DO81" i="273"/>
  <c r="DN81" i="273"/>
  <c r="DM81" i="273"/>
  <c r="DL81" i="273"/>
  <c r="DK81" i="273"/>
  <c r="DJ81" i="273"/>
  <c r="DI81" i="273"/>
  <c r="DH81" i="273"/>
  <c r="DG81" i="273"/>
  <c r="DF81" i="273"/>
  <c r="DE81" i="273"/>
  <c r="DD81" i="273"/>
  <c r="DC81" i="273"/>
  <c r="DB81" i="273"/>
  <c r="DA81" i="273"/>
  <c r="CZ81" i="273"/>
  <c r="CY81" i="273"/>
  <c r="CX81" i="273"/>
  <c r="CW81" i="273"/>
  <c r="CV81" i="273"/>
  <c r="CU81" i="273"/>
  <c r="CT81" i="273"/>
  <c r="CS81" i="273"/>
  <c r="CR81" i="273"/>
  <c r="CQ81" i="273"/>
  <c r="CP81" i="273"/>
  <c r="CO81" i="273"/>
  <c r="CN81" i="273"/>
  <c r="CM81" i="273"/>
  <c r="CL81" i="273"/>
  <c r="CK81" i="273"/>
  <c r="CJ81" i="273"/>
  <c r="CI81" i="273"/>
  <c r="CH81" i="273"/>
  <c r="CG81" i="273"/>
  <c r="CF81" i="273"/>
  <c r="CE81" i="273"/>
  <c r="CD81" i="273"/>
  <c r="CC81" i="273"/>
  <c r="CB81" i="273"/>
  <c r="CA81" i="273"/>
  <c r="BZ81" i="273"/>
  <c r="BY81" i="273"/>
  <c r="BX81" i="273"/>
  <c r="BW81" i="273"/>
  <c r="BV81" i="273"/>
  <c r="BU81" i="273"/>
  <c r="BT81" i="273"/>
  <c r="BS81" i="273"/>
  <c r="BR81" i="273"/>
  <c r="BQ81" i="273"/>
  <c r="BP81" i="273"/>
  <c r="BO81" i="273"/>
  <c r="BN81" i="273"/>
  <c r="BM81" i="273"/>
  <c r="BL81" i="273"/>
  <c r="BK81" i="273"/>
  <c r="BJ81" i="273"/>
  <c r="BI81" i="273"/>
  <c r="BH81" i="273"/>
  <c r="BG81" i="273"/>
  <c r="BF81" i="273"/>
  <c r="BE81" i="273"/>
  <c r="BD81" i="273"/>
  <c r="BC81" i="273"/>
  <c r="BB81" i="273"/>
  <c r="BA81" i="273"/>
  <c r="AZ81" i="273"/>
  <c r="AY81" i="273"/>
  <c r="AX81" i="273"/>
  <c r="AW81" i="273"/>
  <c r="AV81" i="273"/>
  <c r="AU81" i="273"/>
  <c r="AT81" i="273"/>
  <c r="AS81" i="273"/>
  <c r="AR81" i="273"/>
  <c r="AQ81" i="273"/>
  <c r="AP81" i="273"/>
  <c r="AO81" i="273"/>
  <c r="AN81" i="273"/>
  <c r="AM81" i="273"/>
  <c r="AL81" i="273"/>
  <c r="AK81" i="273"/>
  <c r="AJ81" i="273"/>
  <c r="AI81" i="273"/>
  <c r="AH81" i="273"/>
  <c r="AG81" i="273"/>
  <c r="AF81" i="273"/>
  <c r="AE81" i="273"/>
  <c r="AD81" i="273"/>
  <c r="AC81" i="273"/>
  <c r="AB81" i="273"/>
  <c r="AA81" i="273"/>
  <c r="Z81" i="273"/>
  <c r="Y81" i="273"/>
  <c r="X81" i="273"/>
  <c r="W81" i="273"/>
  <c r="V81" i="273"/>
  <c r="U81" i="273"/>
  <c r="T81" i="273"/>
  <c r="S81" i="273"/>
  <c r="R81" i="273"/>
  <c r="Q81" i="273"/>
  <c r="P81" i="273"/>
  <c r="O81" i="273"/>
  <c r="N81" i="273"/>
  <c r="M81" i="273"/>
  <c r="L81" i="273"/>
  <c r="GJ73" i="273"/>
  <c r="GJ74" i="273"/>
  <c r="GJ77" i="273"/>
  <c r="J53" i="273"/>
  <c r="J54" i="273"/>
  <c r="J55" i="273"/>
  <c r="J56" i="273"/>
  <c r="I111" i="273"/>
  <c r="J112" i="273"/>
  <c r="J57" i="273"/>
  <c r="J58" i="273"/>
  <c r="K53" i="273"/>
  <c r="K54" i="273"/>
  <c r="K55" i="273"/>
  <c r="K56" i="273"/>
  <c r="J111" i="273"/>
  <c r="K112" i="273"/>
  <c r="K57" i="273"/>
  <c r="K58" i="273"/>
  <c r="L53" i="273"/>
  <c r="L54" i="273"/>
  <c r="L55" i="273"/>
  <c r="L56" i="273"/>
  <c r="L57" i="273"/>
  <c r="L58" i="273"/>
  <c r="M53" i="273"/>
  <c r="M54" i="273"/>
  <c r="M55" i="273"/>
  <c r="M56" i="273"/>
  <c r="M57" i="273"/>
  <c r="M58" i="273"/>
  <c r="N53" i="273"/>
  <c r="N54" i="273"/>
  <c r="N55" i="273"/>
  <c r="N56" i="273"/>
  <c r="N57" i="273"/>
  <c r="N58" i="273"/>
  <c r="O53" i="273"/>
  <c r="O54" i="273"/>
  <c r="O55" i="273"/>
  <c r="O56" i="273"/>
  <c r="O57" i="273"/>
  <c r="O58" i="273"/>
  <c r="P53" i="273"/>
  <c r="P54" i="273"/>
  <c r="P55" i="273"/>
  <c r="P56" i="273"/>
  <c r="P57" i="273"/>
  <c r="P58" i="273"/>
  <c r="Q53" i="273"/>
  <c r="Q54" i="273"/>
  <c r="Q55" i="273"/>
  <c r="Q56" i="273"/>
  <c r="Q57" i="273"/>
  <c r="Q58" i="273"/>
  <c r="R53" i="273"/>
  <c r="R54" i="273"/>
  <c r="R55" i="273"/>
  <c r="R56" i="273"/>
  <c r="R57" i="273"/>
  <c r="R58" i="273"/>
  <c r="S53" i="273"/>
  <c r="S54" i="273"/>
  <c r="S55" i="273"/>
  <c r="S56" i="273"/>
  <c r="S57" i="273"/>
  <c r="S58" i="273"/>
  <c r="T53" i="273"/>
  <c r="T54" i="273"/>
  <c r="T55" i="273"/>
  <c r="T56" i="273"/>
  <c r="T57" i="273"/>
  <c r="T58" i="273"/>
  <c r="U53" i="273"/>
  <c r="U54" i="273"/>
  <c r="U55" i="273"/>
  <c r="U56" i="273"/>
  <c r="U57" i="273"/>
  <c r="U58" i="273"/>
  <c r="V53" i="273"/>
  <c r="V54" i="273"/>
  <c r="V55" i="273"/>
  <c r="V56" i="273"/>
  <c r="V57" i="273"/>
  <c r="V58" i="273"/>
  <c r="W53" i="273"/>
  <c r="W54" i="273"/>
  <c r="W55" i="273"/>
  <c r="W56" i="273"/>
  <c r="W57" i="273"/>
  <c r="W58" i="273"/>
  <c r="X53" i="273"/>
  <c r="X54" i="273"/>
  <c r="X55" i="273"/>
  <c r="X56" i="273"/>
  <c r="X57" i="273"/>
  <c r="X58" i="273"/>
  <c r="Y53" i="273"/>
  <c r="Y54" i="273"/>
  <c r="Y55" i="273"/>
  <c r="Y56" i="273"/>
  <c r="Y57" i="273"/>
  <c r="Y58" i="273"/>
  <c r="Z53" i="273"/>
  <c r="Z54" i="273"/>
  <c r="Z55" i="273"/>
  <c r="Z56" i="273"/>
  <c r="Z57" i="273"/>
  <c r="Z58" i="273"/>
  <c r="AA53" i="273"/>
  <c r="AA54" i="273"/>
  <c r="AA55" i="273"/>
  <c r="AA56" i="273"/>
  <c r="AA57" i="273"/>
  <c r="AA58" i="273"/>
  <c r="AB53" i="273"/>
  <c r="AB54" i="273"/>
  <c r="AB55" i="273"/>
  <c r="AB56" i="273"/>
  <c r="AB57" i="273"/>
  <c r="AB58" i="273"/>
  <c r="AC53" i="273"/>
  <c r="AC54" i="273"/>
  <c r="AC55" i="273"/>
  <c r="AC56" i="273"/>
  <c r="AC57" i="273"/>
  <c r="AC58" i="273"/>
  <c r="AD53" i="273"/>
  <c r="AD54" i="273"/>
  <c r="AD55" i="273"/>
  <c r="AD56" i="273"/>
  <c r="AD57" i="273"/>
  <c r="AD58" i="273"/>
  <c r="AE53" i="273"/>
  <c r="AE54" i="273"/>
  <c r="AE55" i="273"/>
  <c r="AE56" i="273"/>
  <c r="AE57" i="273"/>
  <c r="AE58" i="273"/>
  <c r="AF53" i="273"/>
  <c r="AF54" i="273"/>
  <c r="AF55" i="273"/>
  <c r="AF56" i="273"/>
  <c r="AF57" i="273"/>
  <c r="AF58" i="273"/>
  <c r="AG53" i="273"/>
  <c r="AG54" i="273"/>
  <c r="AG55" i="273"/>
  <c r="AG56" i="273"/>
  <c r="AG57" i="273"/>
  <c r="AG58" i="273"/>
  <c r="AH53" i="273"/>
  <c r="AH54" i="273"/>
  <c r="AH55" i="273"/>
  <c r="AH56" i="273"/>
  <c r="AH57" i="273"/>
  <c r="AH58" i="273"/>
  <c r="AI53" i="273"/>
  <c r="AI54" i="273"/>
  <c r="AI55" i="273"/>
  <c r="AI56" i="273"/>
  <c r="AI57" i="273"/>
  <c r="AI58" i="273"/>
  <c r="AJ53" i="273"/>
  <c r="AJ54" i="273"/>
  <c r="AJ55" i="273"/>
  <c r="AJ56" i="273"/>
  <c r="AJ57" i="273"/>
  <c r="AJ58" i="273"/>
  <c r="AK53" i="273"/>
  <c r="AK54" i="273"/>
  <c r="AK55" i="273"/>
  <c r="AK56" i="273"/>
  <c r="AK57" i="273"/>
  <c r="AK58" i="273"/>
  <c r="AL53" i="273"/>
  <c r="AL54" i="273"/>
  <c r="AL55" i="273"/>
  <c r="AL56" i="273"/>
  <c r="AL57" i="273"/>
  <c r="AL58" i="273"/>
  <c r="AM53" i="273"/>
  <c r="AM54" i="273"/>
  <c r="AM55" i="273"/>
  <c r="AM56" i="273"/>
  <c r="AM57" i="273"/>
  <c r="AM58" i="273"/>
  <c r="AN53" i="273"/>
  <c r="AN54" i="273"/>
  <c r="AN55" i="273"/>
  <c r="AN56" i="273"/>
  <c r="AN57" i="273"/>
  <c r="AN58" i="273"/>
  <c r="AO53" i="273"/>
  <c r="AO54" i="273"/>
  <c r="AO55" i="273"/>
  <c r="AO56" i="273"/>
  <c r="AO57" i="273"/>
  <c r="AO58" i="273"/>
  <c r="AP53" i="273"/>
  <c r="AP54" i="273"/>
  <c r="AP55" i="273"/>
  <c r="AP56" i="273"/>
  <c r="AP57" i="273"/>
  <c r="AP58" i="273"/>
  <c r="AQ53" i="273"/>
  <c r="AQ54" i="273"/>
  <c r="AQ55" i="273"/>
  <c r="AQ56" i="273"/>
  <c r="AQ57" i="273"/>
  <c r="AQ58" i="273"/>
  <c r="AR53" i="273"/>
  <c r="AR54" i="273"/>
  <c r="AR55" i="273"/>
  <c r="AR56" i="273"/>
  <c r="AR57" i="273"/>
  <c r="AR58" i="273"/>
  <c r="AS53" i="273"/>
  <c r="AS54" i="273"/>
  <c r="AS55" i="273"/>
  <c r="AS56" i="273"/>
  <c r="AS57" i="273"/>
  <c r="AS58" i="273"/>
  <c r="AT53" i="273"/>
  <c r="AT54" i="273"/>
  <c r="AT55" i="273"/>
  <c r="AT56" i="273"/>
  <c r="AT57" i="273"/>
  <c r="AT58" i="273"/>
  <c r="AU53" i="273"/>
  <c r="AU54" i="273"/>
  <c r="AU55" i="273"/>
  <c r="AU56" i="273"/>
  <c r="AU57" i="273"/>
  <c r="AU58" i="273"/>
  <c r="AV53" i="273"/>
  <c r="AV54" i="273"/>
  <c r="AV55" i="273"/>
  <c r="AV56" i="273"/>
  <c r="AV57" i="273"/>
  <c r="AV58" i="273"/>
  <c r="AW53" i="273"/>
  <c r="AW54" i="273"/>
  <c r="AW55" i="273"/>
  <c r="AW56" i="273"/>
  <c r="AW57" i="273"/>
  <c r="AW58" i="273"/>
  <c r="AX53" i="273"/>
  <c r="AX54" i="273"/>
  <c r="AX55" i="273"/>
  <c r="AX56" i="273"/>
  <c r="AX57" i="273"/>
  <c r="AX58" i="273"/>
  <c r="AY53" i="273"/>
  <c r="AY54" i="273"/>
  <c r="AY55" i="273"/>
  <c r="AY56" i="273"/>
  <c r="AY57" i="273"/>
  <c r="AY58" i="273"/>
  <c r="AZ53" i="273"/>
  <c r="AZ54" i="273"/>
  <c r="AZ55" i="273"/>
  <c r="AZ56" i="273"/>
  <c r="AZ57" i="273"/>
  <c r="AZ58" i="273"/>
  <c r="BA53" i="273"/>
  <c r="BA54" i="273"/>
  <c r="BA55" i="273"/>
  <c r="BA56" i="273"/>
  <c r="BA57" i="273"/>
  <c r="BA58" i="273"/>
  <c r="BB53" i="273"/>
  <c r="BB54" i="273"/>
  <c r="BB55" i="273"/>
  <c r="BB56" i="273"/>
  <c r="BB57" i="273"/>
  <c r="BB58" i="273"/>
  <c r="BC53" i="273"/>
  <c r="BC54" i="273"/>
  <c r="BC55" i="273"/>
  <c r="BC56" i="273"/>
  <c r="BC57" i="273"/>
  <c r="BC58" i="273"/>
  <c r="BD53" i="273"/>
  <c r="BD54" i="273"/>
  <c r="BD55" i="273"/>
  <c r="BD56" i="273"/>
  <c r="BD57" i="273"/>
  <c r="BD58" i="273"/>
  <c r="BE53" i="273"/>
  <c r="BE54" i="273"/>
  <c r="BE55" i="273"/>
  <c r="BE56" i="273"/>
  <c r="BE57" i="273"/>
  <c r="BE58" i="273"/>
  <c r="BF53" i="273"/>
  <c r="BF54" i="273"/>
  <c r="BF55" i="273"/>
  <c r="BF56" i="273"/>
  <c r="BF57" i="273"/>
  <c r="BF58" i="273"/>
  <c r="BG53" i="273"/>
  <c r="BG54" i="273"/>
  <c r="BG55" i="273"/>
  <c r="BG56" i="273"/>
  <c r="BG57" i="273"/>
  <c r="BG58" i="273"/>
  <c r="BH53" i="273"/>
  <c r="BH54" i="273"/>
  <c r="BH55" i="273"/>
  <c r="BH56" i="273"/>
  <c r="BH57" i="273"/>
  <c r="BH58" i="273"/>
  <c r="BI53" i="273"/>
  <c r="BI54" i="273"/>
  <c r="BI55" i="273"/>
  <c r="BI56" i="273"/>
  <c r="BI57" i="273"/>
  <c r="BI58" i="273"/>
  <c r="BJ53" i="273"/>
  <c r="BJ54" i="273"/>
  <c r="BJ55" i="273"/>
  <c r="BJ56" i="273"/>
  <c r="BJ57" i="273"/>
  <c r="BJ58" i="273"/>
  <c r="BK53" i="273"/>
  <c r="BK54" i="273"/>
  <c r="BK55" i="273"/>
  <c r="BK56" i="273"/>
  <c r="BK57" i="273"/>
  <c r="BK58" i="273"/>
  <c r="BL53" i="273"/>
  <c r="BL54" i="273"/>
  <c r="BL55" i="273"/>
  <c r="BL56" i="273"/>
  <c r="BL57" i="273"/>
  <c r="BL58" i="273"/>
  <c r="BM53" i="273"/>
  <c r="BM54" i="273"/>
  <c r="BM55" i="273"/>
  <c r="BM56" i="273"/>
  <c r="BM57" i="273"/>
  <c r="BM58" i="273"/>
  <c r="BN53" i="273"/>
  <c r="BN54" i="273"/>
  <c r="BN55" i="273"/>
  <c r="BN56" i="273"/>
  <c r="BN57" i="273"/>
  <c r="BN58" i="273"/>
  <c r="BO53" i="273"/>
  <c r="BO54" i="273"/>
  <c r="BO55" i="273"/>
  <c r="BO56" i="273"/>
  <c r="BO57" i="273"/>
  <c r="BO58" i="273"/>
  <c r="BP53" i="273"/>
  <c r="BP54" i="273"/>
  <c r="BP55" i="273"/>
  <c r="BP56" i="273"/>
  <c r="BP57" i="273"/>
  <c r="BP58" i="273"/>
  <c r="BQ53" i="273"/>
  <c r="BQ54" i="273"/>
  <c r="BQ55" i="273"/>
  <c r="BQ56" i="273"/>
  <c r="BQ57" i="273"/>
  <c r="BQ58" i="273"/>
  <c r="BR53" i="273"/>
  <c r="BR54" i="273"/>
  <c r="BR55" i="273"/>
  <c r="BR56" i="273"/>
  <c r="BR57" i="273"/>
  <c r="BR58" i="273"/>
  <c r="BS53" i="273"/>
  <c r="BS54" i="273"/>
  <c r="BS55" i="273"/>
  <c r="BS56" i="273"/>
  <c r="BS57" i="273"/>
  <c r="BS58" i="273"/>
  <c r="BT53" i="273"/>
  <c r="BT54" i="273"/>
  <c r="BT55" i="273"/>
  <c r="BT56" i="273"/>
  <c r="BT57" i="273"/>
  <c r="BT58" i="273"/>
  <c r="BU53" i="273"/>
  <c r="BU54" i="273"/>
  <c r="BU55" i="273"/>
  <c r="BU56" i="273"/>
  <c r="BU57" i="273"/>
  <c r="BU58" i="273"/>
  <c r="BV53" i="273"/>
  <c r="BV54" i="273"/>
  <c r="BV55" i="273"/>
  <c r="BV56" i="273"/>
  <c r="BV57" i="273"/>
  <c r="BV58" i="273"/>
  <c r="BW53" i="273"/>
  <c r="BW54" i="273"/>
  <c r="BW55" i="273"/>
  <c r="BW56" i="273"/>
  <c r="BW57" i="273"/>
  <c r="BW58" i="273"/>
  <c r="BX53" i="273"/>
  <c r="BX54" i="273"/>
  <c r="BX55" i="273"/>
  <c r="BX56" i="273"/>
  <c r="BX57" i="273"/>
  <c r="BX58" i="273"/>
  <c r="BY53" i="273"/>
  <c r="BY54" i="273"/>
  <c r="BY55" i="273"/>
  <c r="BY56" i="273"/>
  <c r="BY57" i="273"/>
  <c r="BY58" i="273"/>
  <c r="BZ53" i="273"/>
  <c r="BZ54" i="273"/>
  <c r="BZ55" i="273"/>
  <c r="BZ56" i="273"/>
  <c r="BZ57" i="273"/>
  <c r="BZ58" i="273"/>
  <c r="CA53" i="273"/>
  <c r="CA54" i="273"/>
  <c r="CA55" i="273"/>
  <c r="CA56" i="273"/>
  <c r="CA57" i="273"/>
  <c r="CA58" i="273"/>
  <c r="CB53" i="273"/>
  <c r="CB54" i="273"/>
  <c r="CB55" i="273"/>
  <c r="CB56" i="273"/>
  <c r="CB57" i="273"/>
  <c r="CB58" i="273"/>
  <c r="CC53" i="273"/>
  <c r="CC54" i="273"/>
  <c r="CC55" i="273"/>
  <c r="CC56" i="273"/>
  <c r="CC57" i="273"/>
  <c r="CC58" i="273"/>
  <c r="CD53" i="273"/>
  <c r="CD54" i="273"/>
  <c r="CD55" i="273"/>
  <c r="CD56" i="273"/>
  <c r="CD57" i="273"/>
  <c r="CD58" i="273"/>
  <c r="CE53" i="273"/>
  <c r="CE54" i="273"/>
  <c r="CE55" i="273"/>
  <c r="CE56" i="273"/>
  <c r="CE57" i="273"/>
  <c r="CE58" i="273"/>
  <c r="CF53" i="273"/>
  <c r="CF54" i="273"/>
  <c r="CF55" i="273"/>
  <c r="CF56" i="273"/>
  <c r="CF57" i="273"/>
  <c r="CF58" i="273"/>
  <c r="CG53" i="273"/>
  <c r="CG54" i="273"/>
  <c r="CG55" i="273"/>
  <c r="CG56" i="273"/>
  <c r="CG57" i="273"/>
  <c r="CG58" i="273"/>
  <c r="CH53" i="273"/>
  <c r="CH54" i="273"/>
  <c r="CH55" i="273"/>
  <c r="CH56" i="273"/>
  <c r="CH57" i="273"/>
  <c r="CH58" i="273"/>
  <c r="CI53" i="273"/>
  <c r="CI54" i="273"/>
  <c r="CI55" i="273"/>
  <c r="CI56" i="273"/>
  <c r="CI57" i="273"/>
  <c r="CI58" i="273"/>
  <c r="CJ53" i="273"/>
  <c r="CJ54" i="273"/>
  <c r="CJ55" i="273"/>
  <c r="CJ56" i="273"/>
  <c r="CJ57" i="273"/>
  <c r="CJ58" i="273"/>
  <c r="CK53" i="273"/>
  <c r="CK54" i="273"/>
  <c r="CK55" i="273"/>
  <c r="CK56" i="273"/>
  <c r="CK57" i="273"/>
  <c r="CK58" i="273"/>
  <c r="CL53" i="273"/>
  <c r="CL54" i="273"/>
  <c r="CL55" i="273"/>
  <c r="CL56" i="273"/>
  <c r="CL57" i="273"/>
  <c r="CL58" i="273"/>
  <c r="CM53" i="273"/>
  <c r="CM54" i="273"/>
  <c r="CM55" i="273"/>
  <c r="CM56" i="273"/>
  <c r="CM57" i="273"/>
  <c r="CM58" i="273"/>
  <c r="CN53" i="273"/>
  <c r="CN54" i="273"/>
  <c r="CN55" i="273"/>
  <c r="CN56" i="273"/>
  <c r="CN57" i="273"/>
  <c r="CN58" i="273"/>
  <c r="CO53" i="273"/>
  <c r="CO54" i="273"/>
  <c r="CO55" i="273"/>
  <c r="CO56" i="273"/>
  <c r="CO57" i="273"/>
  <c r="CO58" i="273"/>
  <c r="CP53" i="273"/>
  <c r="CP54" i="273"/>
  <c r="CP55" i="273"/>
  <c r="CP56" i="273"/>
  <c r="CP57" i="273"/>
  <c r="CP58" i="273"/>
  <c r="CQ53" i="273"/>
  <c r="CQ54" i="273"/>
  <c r="CQ55" i="273"/>
  <c r="CQ56" i="273"/>
  <c r="CQ57" i="273"/>
  <c r="CQ58" i="273"/>
  <c r="CR53" i="273"/>
  <c r="CR54" i="273"/>
  <c r="CR55" i="273"/>
  <c r="CR56" i="273"/>
  <c r="CR57" i="273"/>
  <c r="CR58" i="273"/>
  <c r="CS53" i="273"/>
  <c r="CS54" i="273"/>
  <c r="CS55" i="273"/>
  <c r="CS56" i="273"/>
  <c r="CS57" i="273"/>
  <c r="CS58" i="273"/>
  <c r="CT53" i="273"/>
  <c r="CT54" i="273"/>
  <c r="CT55" i="273"/>
  <c r="CT56" i="273"/>
  <c r="CT57" i="273"/>
  <c r="CT58" i="273"/>
  <c r="CU53" i="273"/>
  <c r="CU54" i="273"/>
  <c r="CU55" i="273"/>
  <c r="CU56" i="273"/>
  <c r="CU57" i="273"/>
  <c r="CU58" i="273"/>
  <c r="CV53" i="273"/>
  <c r="CV54" i="273"/>
  <c r="CV55" i="273"/>
  <c r="CV56" i="273"/>
  <c r="CV57" i="273"/>
  <c r="CV58" i="273"/>
  <c r="CW53" i="273"/>
  <c r="CW54" i="273"/>
  <c r="CW55" i="273"/>
  <c r="CW56" i="273"/>
  <c r="CW57" i="273"/>
  <c r="CW58" i="273"/>
  <c r="CX53" i="273"/>
  <c r="CX54" i="273"/>
  <c r="CX55" i="273"/>
  <c r="CX56" i="273"/>
  <c r="CX57" i="273"/>
  <c r="CX58" i="273"/>
  <c r="CY53" i="273"/>
  <c r="CY54" i="273"/>
  <c r="CY55" i="273"/>
  <c r="CY56" i="273"/>
  <c r="CY57" i="273"/>
  <c r="CY58" i="273"/>
  <c r="CZ53" i="273"/>
  <c r="CZ54" i="273"/>
  <c r="CZ55" i="273"/>
  <c r="CZ56" i="273"/>
  <c r="CZ57" i="273"/>
  <c r="CZ58" i="273"/>
  <c r="DA53" i="273"/>
  <c r="DA54" i="273"/>
  <c r="DA55" i="273"/>
  <c r="DA56" i="273"/>
  <c r="DA57" i="273"/>
  <c r="DA58" i="273"/>
  <c r="DB53" i="273"/>
  <c r="DB54" i="273"/>
  <c r="DB55" i="273"/>
  <c r="DB56" i="273"/>
  <c r="DB57" i="273"/>
  <c r="DB58" i="273"/>
  <c r="DC53" i="273"/>
  <c r="DC54" i="273"/>
  <c r="DC55" i="273"/>
  <c r="DC56" i="273"/>
  <c r="DC57" i="273"/>
  <c r="DC58" i="273"/>
  <c r="DD53" i="273"/>
  <c r="DD54" i="273"/>
  <c r="DD55" i="273"/>
  <c r="DD56" i="273"/>
  <c r="DD57" i="273"/>
  <c r="DD58" i="273"/>
  <c r="DE53" i="273"/>
  <c r="DE54" i="273"/>
  <c r="DE55" i="273"/>
  <c r="DE56" i="273"/>
  <c r="DE57" i="273"/>
  <c r="DE58" i="273"/>
  <c r="DF53" i="273"/>
  <c r="DF54" i="273"/>
  <c r="DF55" i="273"/>
  <c r="DF56" i="273"/>
  <c r="DF57" i="273"/>
  <c r="DF58" i="273"/>
  <c r="DG53" i="273"/>
  <c r="DG54" i="273"/>
  <c r="DG55" i="273"/>
  <c r="DG56" i="273"/>
  <c r="DG57" i="273"/>
  <c r="DG58" i="273"/>
  <c r="DH53" i="273"/>
  <c r="DH54" i="273"/>
  <c r="DH55" i="273"/>
  <c r="DH56" i="273"/>
  <c r="DH57" i="273"/>
  <c r="DH58" i="273"/>
  <c r="DI53" i="273"/>
  <c r="DI54" i="273"/>
  <c r="DI55" i="273"/>
  <c r="DI56" i="273"/>
  <c r="DI57" i="273"/>
  <c r="DI58" i="273"/>
  <c r="DJ53" i="273"/>
  <c r="DJ54" i="273"/>
  <c r="DJ55" i="273"/>
  <c r="DJ56" i="273"/>
  <c r="DJ57" i="273"/>
  <c r="DJ58" i="273"/>
  <c r="DK53" i="273"/>
  <c r="DK54" i="273"/>
  <c r="DK55" i="273"/>
  <c r="DK56" i="273"/>
  <c r="DK57" i="273"/>
  <c r="DK58" i="273"/>
  <c r="DL53" i="273"/>
  <c r="DL54" i="273"/>
  <c r="DL55" i="273"/>
  <c r="DL56" i="273"/>
  <c r="DL57" i="273"/>
  <c r="DL58" i="273"/>
  <c r="DM53" i="273"/>
  <c r="DM54" i="273"/>
  <c r="DM55" i="273"/>
  <c r="DM56" i="273"/>
  <c r="DM57" i="273"/>
  <c r="DM58" i="273"/>
  <c r="DN53" i="273"/>
  <c r="DN54" i="273"/>
  <c r="DN55" i="273"/>
  <c r="DN56" i="273"/>
  <c r="DN57" i="273"/>
  <c r="DN58" i="273"/>
  <c r="DO53" i="273"/>
  <c r="DO54" i="273"/>
  <c r="DO55" i="273"/>
  <c r="DO56" i="273"/>
  <c r="DO57" i="273"/>
  <c r="DO58" i="273"/>
  <c r="DP53" i="273"/>
  <c r="DP54" i="273"/>
  <c r="DP55" i="273"/>
  <c r="DP56" i="273"/>
  <c r="DP57" i="273"/>
  <c r="DP58" i="273"/>
  <c r="DQ53" i="273"/>
  <c r="DQ54" i="273"/>
  <c r="DQ55" i="273"/>
  <c r="DQ56" i="273"/>
  <c r="DQ57" i="273"/>
  <c r="DQ58" i="273"/>
  <c r="DR53" i="273"/>
  <c r="DR54" i="273"/>
  <c r="DR55" i="273"/>
  <c r="DR56" i="273"/>
  <c r="DR57" i="273"/>
  <c r="DR58" i="273"/>
  <c r="DS53" i="273"/>
  <c r="DS54" i="273"/>
  <c r="DS55" i="273"/>
  <c r="DS56" i="273"/>
  <c r="DS57" i="273"/>
  <c r="DS58" i="273"/>
  <c r="DT53" i="273"/>
  <c r="DT54" i="273"/>
  <c r="DT55" i="273"/>
  <c r="DT56" i="273"/>
  <c r="DT57" i="273"/>
  <c r="DT58" i="273"/>
  <c r="DU53" i="273"/>
  <c r="DU54" i="273"/>
  <c r="DU55" i="273"/>
  <c r="DU56" i="273"/>
  <c r="DU57" i="273"/>
  <c r="DU58" i="273"/>
  <c r="DV53" i="273"/>
  <c r="DV54" i="273"/>
  <c r="DV55" i="273"/>
  <c r="DV56" i="273"/>
  <c r="DV57" i="273"/>
  <c r="DV58" i="273"/>
  <c r="DW53" i="273"/>
  <c r="DW54" i="273"/>
  <c r="DW55" i="273"/>
  <c r="DW56" i="273"/>
  <c r="DW57" i="273"/>
  <c r="DW58" i="273"/>
  <c r="DX53" i="273"/>
  <c r="DX54" i="273"/>
  <c r="DX55" i="273"/>
  <c r="DX56" i="273"/>
  <c r="DX57" i="273"/>
  <c r="DX58" i="273"/>
  <c r="DY53" i="273"/>
  <c r="DY54" i="273"/>
  <c r="DY55" i="273"/>
  <c r="DY56" i="273"/>
  <c r="DY57" i="273"/>
  <c r="DY58" i="273"/>
  <c r="DZ53" i="273"/>
  <c r="DZ54" i="273"/>
  <c r="DZ55" i="273"/>
  <c r="DZ56" i="273"/>
  <c r="DZ57" i="273"/>
  <c r="DZ58" i="273"/>
  <c r="EA53" i="273"/>
  <c r="EA54" i="273"/>
  <c r="EA55" i="273"/>
  <c r="EA56" i="273"/>
  <c r="EA57" i="273"/>
  <c r="EA58" i="273"/>
  <c r="EB53" i="273"/>
  <c r="EB54" i="273"/>
  <c r="EB55" i="273"/>
  <c r="EB56" i="273"/>
  <c r="EB57" i="273"/>
  <c r="EB58" i="273"/>
  <c r="EC53" i="273"/>
  <c r="EC54" i="273"/>
  <c r="EC55" i="273"/>
  <c r="EC56" i="273"/>
  <c r="EC57" i="273"/>
  <c r="EC58" i="273"/>
  <c r="ED53" i="273"/>
  <c r="ED54" i="273"/>
  <c r="ED55" i="273"/>
  <c r="ED56" i="273"/>
  <c r="ED57" i="273"/>
  <c r="ED58" i="273"/>
  <c r="EE53" i="273"/>
  <c r="EE54" i="273"/>
  <c r="EE55" i="273"/>
  <c r="EE56" i="273"/>
  <c r="EE57" i="273"/>
  <c r="EE58" i="273"/>
  <c r="EF53" i="273"/>
  <c r="EF54" i="273"/>
  <c r="EF55" i="273"/>
  <c r="EF56" i="273"/>
  <c r="EF57" i="273"/>
  <c r="EF58" i="273"/>
  <c r="EG53" i="273"/>
  <c r="EG54" i="273"/>
  <c r="EG55" i="273"/>
  <c r="EG56" i="273"/>
  <c r="EG57" i="273"/>
  <c r="EG58" i="273"/>
  <c r="EH53" i="273"/>
  <c r="EH54" i="273"/>
  <c r="EH55" i="273"/>
  <c r="EH56" i="273"/>
  <c r="EH57" i="273"/>
  <c r="EH58" i="273"/>
  <c r="EI53" i="273"/>
  <c r="EI54" i="273"/>
  <c r="EI55" i="273"/>
  <c r="EI56" i="273"/>
  <c r="EI57" i="273"/>
  <c r="EI58" i="273"/>
  <c r="EJ53" i="273"/>
  <c r="EJ54" i="273"/>
  <c r="EJ55" i="273"/>
  <c r="EJ56" i="273"/>
  <c r="EJ57" i="273"/>
  <c r="EJ58" i="273"/>
  <c r="EK53" i="273"/>
  <c r="EK54" i="273"/>
  <c r="EK55" i="273"/>
  <c r="EK56" i="273"/>
  <c r="EK57" i="273"/>
  <c r="EK58" i="273"/>
  <c r="EL53" i="273"/>
  <c r="EL54" i="273"/>
  <c r="EL55" i="273"/>
  <c r="EL56" i="273"/>
  <c r="EL57" i="273"/>
  <c r="EL58" i="273"/>
  <c r="EM53" i="273"/>
  <c r="EM54" i="273"/>
  <c r="EM55" i="273"/>
  <c r="EM56" i="273"/>
  <c r="EM57" i="273"/>
  <c r="EM58" i="273"/>
  <c r="EN53" i="273"/>
  <c r="EN54" i="273"/>
  <c r="EN55" i="273"/>
  <c r="EN56" i="273"/>
  <c r="EN57" i="273"/>
  <c r="EN58" i="273"/>
  <c r="EO53" i="273"/>
  <c r="EO54" i="273"/>
  <c r="EO55" i="273"/>
  <c r="EO56" i="273"/>
  <c r="EO57" i="273"/>
  <c r="EO58" i="273"/>
  <c r="EP53" i="273"/>
  <c r="EP54" i="273"/>
  <c r="EP55" i="273"/>
  <c r="EP56" i="273"/>
  <c r="EP57" i="273"/>
  <c r="EP58" i="273"/>
  <c r="EQ53" i="273"/>
  <c r="EQ54" i="273"/>
  <c r="EQ55" i="273"/>
  <c r="EQ56" i="273"/>
  <c r="EQ57" i="273"/>
  <c r="EQ58" i="273"/>
  <c r="ER53" i="273"/>
  <c r="ER54" i="273"/>
  <c r="ER55" i="273"/>
  <c r="ER56" i="273"/>
  <c r="ER57" i="273"/>
  <c r="ER58" i="273"/>
  <c r="ES53" i="273"/>
  <c r="ES54" i="273"/>
  <c r="ES55" i="273"/>
  <c r="ES56" i="273"/>
  <c r="ES57" i="273"/>
  <c r="ES58" i="273"/>
  <c r="ET53" i="273"/>
  <c r="ET54" i="273"/>
  <c r="ET55" i="273"/>
  <c r="ET56" i="273"/>
  <c r="ET57" i="273"/>
  <c r="ET58" i="273"/>
  <c r="EU53" i="273"/>
  <c r="EU54" i="273"/>
  <c r="EU55" i="273"/>
  <c r="EU56" i="273"/>
  <c r="EU57" i="273"/>
  <c r="EU58" i="273"/>
  <c r="EV53" i="273"/>
  <c r="EV54" i="273"/>
  <c r="EV55" i="273"/>
  <c r="EV56" i="273"/>
  <c r="EV57" i="273"/>
  <c r="EV58" i="273"/>
  <c r="EW53" i="273"/>
  <c r="EW54" i="273"/>
  <c r="EW55" i="273"/>
  <c r="EW56" i="273"/>
  <c r="EW57" i="273"/>
  <c r="EW58" i="273"/>
  <c r="EX53" i="273"/>
  <c r="EX54" i="273"/>
  <c r="EX55" i="273"/>
  <c r="EX56" i="273"/>
  <c r="EX57" i="273"/>
  <c r="EX58" i="273"/>
  <c r="EY53" i="273"/>
  <c r="EY54" i="273"/>
  <c r="EY55" i="273"/>
  <c r="EY56" i="273"/>
  <c r="EY57" i="273"/>
  <c r="EY58" i="273"/>
  <c r="EZ53" i="273"/>
  <c r="EZ54" i="273"/>
  <c r="EZ55" i="273"/>
  <c r="EZ56" i="273"/>
  <c r="EZ57" i="273"/>
  <c r="EZ58" i="273"/>
  <c r="FA53" i="273"/>
  <c r="FA54" i="273"/>
  <c r="FA55" i="273"/>
  <c r="FA56" i="273"/>
  <c r="FA57" i="273"/>
  <c r="FA58" i="273"/>
  <c r="FB53" i="273"/>
  <c r="FB54" i="273"/>
  <c r="FB55" i="273"/>
  <c r="FB56" i="273"/>
  <c r="FB57" i="273"/>
  <c r="FB58" i="273"/>
  <c r="FC53" i="273"/>
  <c r="FC54" i="273"/>
  <c r="FC55" i="273"/>
  <c r="FC56" i="273"/>
  <c r="FC57" i="273"/>
  <c r="FC58" i="273"/>
  <c r="FD53" i="273"/>
  <c r="FD54" i="273"/>
  <c r="FD55" i="273"/>
  <c r="FD56" i="273"/>
  <c r="FD57" i="273"/>
  <c r="FD58" i="273"/>
  <c r="FE53" i="273"/>
  <c r="FE54" i="273"/>
  <c r="FE55" i="273"/>
  <c r="FE56" i="273"/>
  <c r="FE57" i="273"/>
  <c r="FE58" i="273"/>
  <c r="FF53" i="273"/>
  <c r="FF54" i="273"/>
  <c r="FF55" i="273"/>
  <c r="FF56" i="273"/>
  <c r="FF57" i="273"/>
  <c r="FF58" i="273"/>
  <c r="FG53" i="273"/>
  <c r="FG54" i="273"/>
  <c r="FG55" i="273"/>
  <c r="FG56" i="273"/>
  <c r="FG57" i="273"/>
  <c r="FG58" i="273"/>
  <c r="FH53" i="273"/>
  <c r="FH54" i="273"/>
  <c r="FH55" i="273"/>
  <c r="FH56" i="273"/>
  <c r="FH57" i="273"/>
  <c r="FH58" i="273"/>
  <c r="FI53" i="273"/>
  <c r="FI54" i="273"/>
  <c r="FI55" i="273"/>
  <c r="FI56" i="273"/>
  <c r="FI57" i="273"/>
  <c r="FI58" i="273"/>
  <c r="FJ53" i="273"/>
  <c r="FJ54" i="273"/>
  <c r="FJ55" i="273"/>
  <c r="FJ56" i="273"/>
  <c r="FJ57" i="273"/>
  <c r="FJ58" i="273"/>
  <c r="FK53" i="273"/>
  <c r="FK54" i="273"/>
  <c r="FK55" i="273"/>
  <c r="FK56" i="273"/>
  <c r="FK57" i="273"/>
  <c r="FK58" i="273"/>
  <c r="FL53" i="273"/>
  <c r="FL54" i="273"/>
  <c r="FL55" i="273"/>
  <c r="FL56" i="273"/>
  <c r="FL57" i="273"/>
  <c r="FL58" i="273"/>
  <c r="FM53" i="273"/>
  <c r="FM54" i="273"/>
  <c r="FM55" i="273"/>
  <c r="FM56" i="273"/>
  <c r="FM57" i="273"/>
  <c r="FM58" i="273"/>
  <c r="FN53" i="273"/>
  <c r="FN54" i="273"/>
  <c r="FN55" i="273"/>
  <c r="FN56" i="273"/>
  <c r="FN57" i="273"/>
  <c r="FN58" i="273"/>
  <c r="FO53" i="273"/>
  <c r="FO54" i="273"/>
  <c r="FO55" i="273"/>
  <c r="FO56" i="273"/>
  <c r="FO57" i="273"/>
  <c r="FO58" i="273"/>
  <c r="FP53" i="273"/>
  <c r="FP54" i="273"/>
  <c r="FP55" i="273"/>
  <c r="FP56" i="273"/>
  <c r="FP57" i="273"/>
  <c r="FP58" i="273"/>
  <c r="FQ53" i="273"/>
  <c r="FQ54" i="273"/>
  <c r="FQ55" i="273"/>
  <c r="FQ56" i="273"/>
  <c r="FQ57" i="273"/>
  <c r="FQ58" i="273"/>
  <c r="FR53" i="273"/>
  <c r="FR54" i="273"/>
  <c r="FR55" i="273"/>
  <c r="FR56" i="273"/>
  <c r="FR57" i="273"/>
  <c r="FR58" i="273"/>
  <c r="FS53" i="273"/>
  <c r="FS54" i="273"/>
  <c r="FS55" i="273"/>
  <c r="FS56" i="273"/>
  <c r="FS57" i="273"/>
  <c r="FS58" i="273"/>
  <c r="FT53" i="273"/>
  <c r="FT54" i="273"/>
  <c r="FT55" i="273"/>
  <c r="FT56" i="273"/>
  <c r="FT57" i="273"/>
  <c r="FT58" i="273"/>
  <c r="FU53" i="273"/>
  <c r="FU54" i="273"/>
  <c r="FU55" i="273"/>
  <c r="FU56" i="273"/>
  <c r="FU57" i="273"/>
  <c r="FU58" i="273"/>
  <c r="FV53" i="273"/>
  <c r="FV54" i="273"/>
  <c r="FV55" i="273"/>
  <c r="FV56" i="273"/>
  <c r="FV57" i="273"/>
  <c r="FV58" i="273"/>
  <c r="FW53" i="273"/>
  <c r="FW54" i="273"/>
  <c r="FW55" i="273"/>
  <c r="FW56" i="273"/>
  <c r="FW57" i="273"/>
  <c r="FW58" i="273"/>
  <c r="FX53" i="273"/>
  <c r="FX54" i="273"/>
  <c r="FX55" i="273"/>
  <c r="FX56" i="273"/>
  <c r="FX57" i="273"/>
  <c r="FX58" i="273"/>
  <c r="FY53" i="273"/>
  <c r="FY54" i="273"/>
  <c r="FY55" i="273"/>
  <c r="FY56" i="273"/>
  <c r="FY57" i="273"/>
  <c r="FY58" i="273"/>
  <c r="FZ53" i="273"/>
  <c r="FZ54" i="273"/>
  <c r="FZ55" i="273"/>
  <c r="FZ56" i="273"/>
  <c r="FZ57" i="273"/>
  <c r="FZ58" i="273"/>
  <c r="GA53" i="273"/>
  <c r="GA54" i="273"/>
  <c r="GA55" i="273"/>
  <c r="GA56" i="273"/>
  <c r="GA57" i="273"/>
  <c r="GA58" i="273"/>
  <c r="GB53" i="273"/>
  <c r="GB54" i="273"/>
  <c r="GB55" i="273"/>
  <c r="GB56" i="273"/>
  <c r="GB57" i="273"/>
  <c r="GB58" i="273"/>
  <c r="GC53" i="273"/>
  <c r="GC54" i="273"/>
  <c r="GC55" i="273"/>
  <c r="GC56" i="273"/>
  <c r="GC57" i="273"/>
  <c r="GC58" i="273"/>
  <c r="GD53" i="273"/>
  <c r="GD54" i="273"/>
  <c r="GD55" i="273"/>
  <c r="GD56" i="273"/>
  <c r="GD57" i="273"/>
  <c r="GD58" i="273"/>
  <c r="GE53" i="273"/>
  <c r="GE54" i="273"/>
  <c r="GE55" i="273"/>
  <c r="GE56" i="273"/>
  <c r="GE57" i="273"/>
  <c r="GE58" i="273"/>
  <c r="GF53" i="273"/>
  <c r="GF54" i="273"/>
  <c r="GF55" i="273"/>
  <c r="GF56" i="273"/>
  <c r="GF57" i="273"/>
  <c r="GF58" i="273"/>
  <c r="GG53" i="273"/>
  <c r="GG54" i="273"/>
  <c r="GG55" i="273"/>
  <c r="GG56" i="273"/>
  <c r="GG57" i="273"/>
  <c r="GG58" i="273"/>
  <c r="GH53" i="273"/>
  <c r="GH54" i="273"/>
  <c r="GH55" i="273"/>
  <c r="GH56" i="273"/>
  <c r="GH57" i="273"/>
  <c r="GH58" i="273"/>
  <c r="GI53" i="273"/>
  <c r="GI54" i="273"/>
  <c r="GI55" i="273"/>
  <c r="GI56" i="273"/>
  <c r="GI57" i="273"/>
  <c r="GI58" i="273"/>
  <c r="GJ53" i="273"/>
  <c r="GJ54" i="273"/>
  <c r="GJ55" i="273"/>
  <c r="GJ56" i="273"/>
  <c r="GJ57" i="273"/>
  <c r="GJ58" i="273"/>
  <c r="GJ65" i="273"/>
  <c r="F64" i="273"/>
  <c r="GJ66" i="273"/>
  <c r="GI65" i="273"/>
  <c r="GI66" i="273"/>
  <c r="GH65" i="273"/>
  <c r="GH66" i="273"/>
  <c r="GG65" i="273"/>
  <c r="GG66" i="273"/>
  <c r="GF65" i="273"/>
  <c r="GF66" i="273"/>
  <c r="GE65" i="273"/>
  <c r="GE66" i="273"/>
  <c r="GD65" i="273"/>
  <c r="GD66" i="273"/>
  <c r="GC65" i="273"/>
  <c r="GC66" i="273"/>
  <c r="GB65" i="273"/>
  <c r="GB66" i="273"/>
  <c r="GA65" i="273"/>
  <c r="GA66" i="273"/>
  <c r="FZ65" i="273"/>
  <c r="FZ66" i="273"/>
  <c r="FY65" i="273"/>
  <c r="FY66" i="273"/>
  <c r="FX65" i="273"/>
  <c r="FX66" i="273"/>
  <c r="FW65" i="273"/>
  <c r="FW66" i="273"/>
  <c r="FV65" i="273"/>
  <c r="FV66" i="273"/>
  <c r="FU65" i="273"/>
  <c r="FU66" i="273"/>
  <c r="FT65" i="273"/>
  <c r="FT66" i="273"/>
  <c r="FS65" i="273"/>
  <c r="FS66" i="273"/>
  <c r="FR65" i="273"/>
  <c r="FR66" i="273"/>
  <c r="FQ65" i="273"/>
  <c r="FQ66" i="273"/>
  <c r="FP65" i="273"/>
  <c r="FP66" i="273"/>
  <c r="FO65" i="273"/>
  <c r="FO66" i="273"/>
  <c r="FN65" i="273"/>
  <c r="FN66" i="273"/>
  <c r="FM65" i="273"/>
  <c r="FM66" i="273"/>
  <c r="FL65" i="273"/>
  <c r="FL66" i="273"/>
  <c r="FK65" i="273"/>
  <c r="FK66" i="273"/>
  <c r="FJ65" i="273"/>
  <c r="FJ66" i="273"/>
  <c r="FI65" i="273"/>
  <c r="FI66" i="273"/>
  <c r="FH65" i="273"/>
  <c r="FH66" i="273"/>
  <c r="FG65" i="273"/>
  <c r="FG66" i="273"/>
  <c r="FF65" i="273"/>
  <c r="FF66" i="273"/>
  <c r="FE65" i="273"/>
  <c r="FE66" i="273"/>
  <c r="FD65" i="273"/>
  <c r="FD66" i="273"/>
  <c r="FC65" i="273"/>
  <c r="FC66" i="273"/>
  <c r="FB65" i="273"/>
  <c r="FB66" i="273"/>
  <c r="FA65" i="273"/>
  <c r="FA66" i="273"/>
  <c r="EZ65" i="273"/>
  <c r="EZ66" i="273"/>
  <c r="EY65" i="273"/>
  <c r="EY66" i="273"/>
  <c r="EX65" i="273"/>
  <c r="EX66" i="273"/>
  <c r="EW65" i="273"/>
  <c r="EW66" i="273"/>
  <c r="EV65" i="273"/>
  <c r="EV66" i="273"/>
  <c r="EU65" i="273"/>
  <c r="EU66" i="273"/>
  <c r="ET65" i="273"/>
  <c r="ET66" i="273"/>
  <c r="ES65" i="273"/>
  <c r="ES66" i="273"/>
  <c r="ER65" i="273"/>
  <c r="ER66" i="273"/>
  <c r="EQ65" i="273"/>
  <c r="EQ66" i="273"/>
  <c r="EP65" i="273"/>
  <c r="EP66" i="273"/>
  <c r="EO65" i="273"/>
  <c r="EO66" i="273"/>
  <c r="EN65" i="273"/>
  <c r="EN66" i="273"/>
  <c r="EM65" i="273"/>
  <c r="EM66" i="273"/>
  <c r="EL65" i="273"/>
  <c r="EL66" i="273"/>
  <c r="EK65" i="273"/>
  <c r="EK66" i="273"/>
  <c r="EJ65" i="273"/>
  <c r="EJ66" i="273"/>
  <c r="EI65" i="273"/>
  <c r="EI66" i="273"/>
  <c r="EH65" i="273"/>
  <c r="EH66" i="273"/>
  <c r="EG65" i="273"/>
  <c r="EG66" i="273"/>
  <c r="EF65" i="273"/>
  <c r="EF66" i="273"/>
  <c r="EE65" i="273"/>
  <c r="EE66" i="273"/>
  <c r="ED65" i="273"/>
  <c r="ED66" i="273"/>
  <c r="EC65" i="273"/>
  <c r="EC66" i="273"/>
  <c r="EB65" i="273"/>
  <c r="EB66" i="273"/>
  <c r="EA65" i="273"/>
  <c r="EA66" i="273"/>
  <c r="DZ65" i="273"/>
  <c r="DZ66" i="273"/>
  <c r="DY65" i="273"/>
  <c r="DY66" i="273"/>
  <c r="DX65" i="273"/>
  <c r="DX66" i="273"/>
  <c r="DW65" i="273"/>
  <c r="DW66" i="273"/>
  <c r="DV65" i="273"/>
  <c r="DV66" i="273"/>
  <c r="DU65" i="273"/>
  <c r="DU66" i="273"/>
  <c r="DT65" i="273"/>
  <c r="DT66" i="273"/>
  <c r="DS65" i="273"/>
  <c r="DS66" i="273"/>
  <c r="DR65" i="273"/>
  <c r="DR66" i="273"/>
  <c r="DQ65" i="273"/>
  <c r="DQ66" i="273"/>
  <c r="DP65" i="273"/>
  <c r="DP66" i="273"/>
  <c r="DO65" i="273"/>
  <c r="DO66" i="273"/>
  <c r="DN65" i="273"/>
  <c r="F63" i="273"/>
  <c r="DN66" i="273"/>
  <c r="DM65" i="273"/>
  <c r="DM66" i="273"/>
  <c r="DL65" i="273"/>
  <c r="DL66" i="273"/>
  <c r="DK65" i="273"/>
  <c r="DK66" i="273"/>
  <c r="DJ65" i="273"/>
  <c r="DJ66" i="273"/>
  <c r="DI65" i="273"/>
  <c r="DI66" i="273"/>
  <c r="DH65" i="273"/>
  <c r="DH66" i="273"/>
  <c r="DG65" i="273"/>
  <c r="DG66" i="273"/>
  <c r="DF65" i="273"/>
  <c r="DF66" i="273"/>
  <c r="DE65" i="273"/>
  <c r="DE66" i="273"/>
  <c r="DD65" i="273"/>
  <c r="DD66" i="273"/>
  <c r="DC65" i="273"/>
  <c r="DC66" i="273"/>
  <c r="DB65" i="273"/>
  <c r="DB66" i="273"/>
  <c r="DA65" i="273"/>
  <c r="DA66" i="273"/>
  <c r="CZ65" i="273"/>
  <c r="CZ66" i="273"/>
  <c r="CY65" i="273"/>
  <c r="CY66" i="273"/>
  <c r="CX65" i="273"/>
  <c r="CX66" i="273"/>
  <c r="CW65" i="273"/>
  <c r="CW66" i="273"/>
  <c r="CV65" i="273"/>
  <c r="CV66" i="273"/>
  <c r="CU65" i="273"/>
  <c r="CU66" i="273"/>
  <c r="CT65" i="273"/>
  <c r="CT66" i="273"/>
  <c r="CS65" i="273"/>
  <c r="CS66" i="273"/>
  <c r="CR65" i="273"/>
  <c r="CR66" i="273"/>
  <c r="CQ65" i="273"/>
  <c r="CQ66" i="273"/>
  <c r="CP65" i="273"/>
  <c r="CP66" i="273"/>
  <c r="CO65" i="273"/>
  <c r="CO66" i="273"/>
  <c r="CN65" i="273"/>
  <c r="CN66" i="273"/>
  <c r="CM65" i="273"/>
  <c r="CM66" i="273"/>
  <c r="CL65" i="273"/>
  <c r="CL66" i="273"/>
  <c r="CK65" i="273"/>
  <c r="CK66" i="273"/>
  <c r="CJ65" i="273"/>
  <c r="CJ66" i="273"/>
  <c r="CI65" i="273"/>
  <c r="CI66" i="273"/>
  <c r="CH65" i="273"/>
  <c r="CH66" i="273"/>
  <c r="CG65" i="273"/>
  <c r="CG66" i="273"/>
  <c r="CF65" i="273"/>
  <c r="CF66" i="273"/>
  <c r="CE65" i="273"/>
  <c r="CE66" i="273"/>
  <c r="CD65" i="273"/>
  <c r="CD66" i="273"/>
  <c r="CC65" i="273"/>
  <c r="CC66" i="273"/>
  <c r="CB65" i="273"/>
  <c r="CB66" i="273"/>
  <c r="CA65" i="273"/>
  <c r="CA66" i="273"/>
  <c r="BZ65" i="273"/>
  <c r="BZ66" i="273"/>
  <c r="BY65" i="273"/>
  <c r="BY66" i="273"/>
  <c r="BX65" i="273"/>
  <c r="BX66" i="273"/>
  <c r="BW65" i="273"/>
  <c r="BW66" i="273"/>
  <c r="BV65" i="273"/>
  <c r="BV66" i="273"/>
  <c r="BU65" i="273"/>
  <c r="BU66" i="273"/>
  <c r="BT65" i="273"/>
  <c r="BT66" i="273"/>
  <c r="BS65" i="273"/>
  <c r="BS66" i="273"/>
  <c r="BR65" i="273"/>
  <c r="BR66" i="273"/>
  <c r="BQ65" i="273"/>
  <c r="BQ66" i="273"/>
  <c r="BP65" i="273"/>
  <c r="BP66" i="273"/>
  <c r="BO65" i="273"/>
  <c r="BO66" i="273"/>
  <c r="BN65" i="273"/>
  <c r="BN66" i="273"/>
  <c r="BM65" i="273"/>
  <c r="BM66" i="273"/>
  <c r="BL65" i="273"/>
  <c r="BL66" i="273"/>
  <c r="BK65" i="273"/>
  <c r="BK66" i="273"/>
  <c r="BJ65" i="273"/>
  <c r="BJ66" i="273"/>
  <c r="BI65" i="273"/>
  <c r="BI66" i="273"/>
  <c r="BH65" i="273"/>
  <c r="BH66" i="273"/>
  <c r="BG65" i="273"/>
  <c r="BG66" i="273"/>
  <c r="BF65" i="273"/>
  <c r="BF66" i="273"/>
  <c r="BE65" i="273"/>
  <c r="BE66" i="273"/>
  <c r="BD65" i="273"/>
  <c r="BD66" i="273"/>
  <c r="BC65" i="273"/>
  <c r="BC66" i="273"/>
  <c r="BB65" i="273"/>
  <c r="BB66" i="273"/>
  <c r="BA65" i="273"/>
  <c r="BA66" i="273"/>
  <c r="AZ65" i="273"/>
  <c r="AZ66" i="273"/>
  <c r="AY65" i="273"/>
  <c r="AY66" i="273"/>
  <c r="AX65" i="273"/>
  <c r="AX66" i="273"/>
  <c r="AW65" i="273"/>
  <c r="AW66" i="273"/>
  <c r="AV65" i="273"/>
  <c r="AV66" i="273"/>
  <c r="AU65" i="273"/>
  <c r="AU66" i="273"/>
  <c r="AT65" i="273"/>
  <c r="AT66" i="273"/>
  <c r="AS65" i="273"/>
  <c r="AS66" i="273"/>
  <c r="AR65" i="273"/>
  <c r="AR66" i="273"/>
  <c r="AQ65" i="273"/>
  <c r="AQ66" i="273"/>
  <c r="AP65" i="273"/>
  <c r="AP66" i="273"/>
  <c r="AO65" i="273"/>
  <c r="AO66" i="273"/>
  <c r="AN65" i="273"/>
  <c r="AN66" i="273"/>
  <c r="AM65" i="273"/>
  <c r="AM66" i="273"/>
  <c r="AL65" i="273"/>
  <c r="AL66" i="273"/>
  <c r="AK65" i="273"/>
  <c r="AK66" i="273"/>
  <c r="AJ65" i="273"/>
  <c r="AJ66" i="273"/>
  <c r="AI65" i="273"/>
  <c r="AI66" i="273"/>
  <c r="AH65" i="273"/>
  <c r="AH66" i="273"/>
  <c r="AG65" i="273"/>
  <c r="AG66" i="273"/>
  <c r="AF65" i="273"/>
  <c r="AF66" i="273"/>
  <c r="AE65" i="273"/>
  <c r="AE66" i="273"/>
  <c r="AD65" i="273"/>
  <c r="AD66" i="273"/>
  <c r="AC65" i="273"/>
  <c r="AC66" i="273"/>
  <c r="AB65" i="273"/>
  <c r="AB66" i="273"/>
  <c r="AA65" i="273"/>
  <c r="AA66" i="273"/>
  <c r="Z65" i="273"/>
  <c r="Z66" i="273"/>
  <c r="Y65" i="273"/>
  <c r="Y66" i="273"/>
  <c r="X65" i="273"/>
  <c r="X66" i="273"/>
  <c r="W65" i="273"/>
  <c r="W66" i="273"/>
  <c r="V65" i="273"/>
  <c r="V66" i="273"/>
  <c r="U65" i="273"/>
  <c r="U66" i="273"/>
  <c r="T65" i="273"/>
  <c r="T66" i="273"/>
  <c r="S65" i="273"/>
  <c r="S66" i="273"/>
  <c r="R65" i="273"/>
  <c r="F62" i="273"/>
  <c r="R66" i="273"/>
  <c r="Q65" i="273"/>
  <c r="Q66" i="273"/>
  <c r="P65" i="273"/>
  <c r="P66" i="273"/>
  <c r="O65" i="273"/>
  <c r="O66" i="273"/>
  <c r="N65" i="273"/>
  <c r="N66" i="273"/>
  <c r="M65" i="273"/>
  <c r="M66" i="273"/>
  <c r="L65" i="273"/>
  <c r="F61" i="273"/>
  <c r="L66" i="273"/>
  <c r="GJ44" i="273"/>
  <c r="GI44" i="273"/>
  <c r="GH44" i="273"/>
  <c r="GG44" i="273"/>
  <c r="GF44" i="273"/>
  <c r="GE44" i="273"/>
  <c r="GD44" i="273"/>
  <c r="GC44" i="273"/>
  <c r="GB44" i="273"/>
  <c r="GA44" i="273"/>
  <c r="FZ44" i="273"/>
  <c r="FY44" i="273"/>
  <c r="FX44" i="273"/>
  <c r="FW44" i="273"/>
  <c r="FV44" i="273"/>
  <c r="FU44" i="273"/>
  <c r="FT44" i="273"/>
  <c r="FS44" i="273"/>
  <c r="FR44" i="273"/>
  <c r="FQ44" i="273"/>
  <c r="FP44" i="273"/>
  <c r="FO44" i="273"/>
  <c r="FN44" i="273"/>
  <c r="FM44" i="273"/>
  <c r="FL44" i="273"/>
  <c r="FK44" i="273"/>
  <c r="FJ44" i="273"/>
  <c r="FI44" i="273"/>
  <c r="FH44" i="273"/>
  <c r="FG44" i="273"/>
  <c r="FF44" i="273"/>
  <c r="FE44" i="273"/>
  <c r="FD44" i="273"/>
  <c r="FC44" i="273"/>
  <c r="FB44" i="273"/>
  <c r="FA44" i="273"/>
  <c r="EZ44" i="273"/>
  <c r="EY44" i="273"/>
  <c r="EX44" i="273"/>
  <c r="EW44" i="273"/>
  <c r="EV44" i="273"/>
  <c r="EU44" i="273"/>
  <c r="ET44" i="273"/>
  <c r="ES44" i="273"/>
  <c r="ER44" i="273"/>
  <c r="EQ44" i="273"/>
  <c r="EP44" i="273"/>
  <c r="EO44" i="273"/>
  <c r="EN44" i="273"/>
  <c r="EM44" i="273"/>
  <c r="EL44" i="273"/>
  <c r="EK44" i="273"/>
  <c r="EJ44" i="273"/>
  <c r="EI44" i="273"/>
  <c r="EH44" i="273"/>
  <c r="EG44" i="273"/>
  <c r="EF44" i="273"/>
  <c r="EE44" i="273"/>
  <c r="ED44" i="273"/>
  <c r="EC44" i="273"/>
  <c r="EB44" i="273"/>
  <c r="EA44" i="273"/>
  <c r="DZ44" i="273"/>
  <c r="DY44" i="273"/>
  <c r="DX44" i="273"/>
  <c r="DW44" i="273"/>
  <c r="DV44" i="273"/>
  <c r="DU44" i="273"/>
  <c r="DT44" i="273"/>
  <c r="DS44" i="273"/>
  <c r="DR44" i="273"/>
  <c r="DQ44" i="273"/>
  <c r="DP44" i="273"/>
  <c r="DO44" i="273"/>
  <c r="DN44" i="273"/>
  <c r="DM44" i="273"/>
  <c r="DL44" i="273"/>
  <c r="DK44" i="273"/>
  <c r="DJ44" i="273"/>
  <c r="DI44" i="273"/>
  <c r="DH44" i="273"/>
  <c r="DG44" i="273"/>
  <c r="DF44" i="273"/>
  <c r="DE44" i="273"/>
  <c r="DD44" i="273"/>
  <c r="DC44" i="273"/>
  <c r="DB44" i="273"/>
  <c r="DA44" i="273"/>
  <c r="CZ44" i="273"/>
  <c r="CY44" i="273"/>
  <c r="CX44" i="273"/>
  <c r="CW44" i="273"/>
  <c r="CV44" i="273"/>
  <c r="CU44" i="273"/>
  <c r="CT44" i="273"/>
  <c r="CS44" i="273"/>
  <c r="CR44" i="273"/>
  <c r="CQ44" i="273"/>
  <c r="CP44" i="273"/>
  <c r="CO44" i="273"/>
  <c r="CN44" i="273"/>
  <c r="CM44" i="273"/>
  <c r="CL44" i="273"/>
  <c r="CK44" i="273"/>
  <c r="CJ44" i="273"/>
  <c r="CI44" i="273"/>
  <c r="CH44" i="273"/>
  <c r="CG44" i="273"/>
  <c r="CF44" i="273"/>
  <c r="CE44" i="273"/>
  <c r="CD44" i="273"/>
  <c r="CC44" i="273"/>
  <c r="CB44" i="273"/>
  <c r="CA44" i="273"/>
  <c r="BZ44" i="273"/>
  <c r="BY44" i="273"/>
  <c r="BX44" i="273"/>
  <c r="BW44" i="273"/>
  <c r="BV44" i="273"/>
  <c r="BU44" i="273"/>
  <c r="BT44" i="273"/>
  <c r="BS44" i="273"/>
  <c r="BR44" i="273"/>
  <c r="BQ44" i="273"/>
  <c r="BP44" i="273"/>
  <c r="BO44" i="273"/>
  <c r="BN44" i="273"/>
  <c r="BM44" i="273"/>
  <c r="BL44" i="273"/>
  <c r="BK44" i="273"/>
  <c r="BJ44" i="273"/>
  <c r="BI44" i="273"/>
  <c r="BH44" i="273"/>
  <c r="BG44" i="273"/>
  <c r="BF44" i="273"/>
  <c r="BE44" i="273"/>
  <c r="BD44" i="273"/>
  <c r="BC44" i="273"/>
  <c r="BC45" i="273"/>
  <c r="BD45" i="273"/>
  <c r="BE45" i="273"/>
  <c r="BF45" i="273"/>
  <c r="BG45" i="273"/>
  <c r="BH45" i="273"/>
  <c r="BI45" i="273"/>
  <c r="BJ45" i="273"/>
  <c r="BK45" i="273"/>
  <c r="BL45" i="273"/>
  <c r="BM45" i="273"/>
  <c r="BN45" i="273"/>
  <c r="BO45" i="273"/>
  <c r="BP45" i="273"/>
  <c r="BQ45" i="273"/>
  <c r="BR45" i="273"/>
  <c r="BS45" i="273"/>
  <c r="BT45" i="273"/>
  <c r="BU45" i="273"/>
  <c r="BV45" i="273"/>
  <c r="BW45" i="273"/>
  <c r="BX45" i="273"/>
  <c r="BY45" i="273"/>
  <c r="BZ45" i="273"/>
  <c r="CA45" i="273"/>
  <c r="CB45" i="273"/>
  <c r="CC45" i="273"/>
  <c r="CD45" i="273"/>
  <c r="CE45" i="273"/>
  <c r="CF45" i="273"/>
  <c r="CG45" i="273"/>
  <c r="CH45" i="273"/>
  <c r="CI45" i="273"/>
  <c r="CJ45" i="273"/>
  <c r="CK45" i="273"/>
  <c r="CL45" i="273"/>
  <c r="CM45" i="273"/>
  <c r="CN45" i="273"/>
  <c r="CO45" i="273"/>
  <c r="CP45" i="273"/>
  <c r="CQ45" i="273"/>
  <c r="CR45" i="273"/>
  <c r="CS45" i="273"/>
  <c r="CT45" i="273"/>
  <c r="CU45" i="273"/>
  <c r="CV45" i="273"/>
  <c r="CW45" i="273"/>
  <c r="CX45" i="273"/>
  <c r="CY45" i="273"/>
  <c r="CZ45" i="273"/>
  <c r="DA45" i="273"/>
  <c r="DB45" i="273"/>
  <c r="DC45" i="273"/>
  <c r="DD45" i="273"/>
  <c r="DE45" i="273"/>
  <c r="DF45" i="273"/>
  <c r="DG45" i="273"/>
  <c r="DH45" i="273"/>
  <c r="DI45" i="273"/>
  <c r="DJ45" i="273"/>
  <c r="DK45" i="273"/>
  <c r="DL45" i="273"/>
  <c r="DM45" i="273"/>
  <c r="DN45" i="273"/>
  <c r="DO45" i="273"/>
  <c r="DP45" i="273"/>
  <c r="DQ45" i="273"/>
  <c r="DR45" i="273"/>
  <c r="DS45" i="273"/>
  <c r="DT45" i="273"/>
  <c r="DU45" i="273"/>
  <c r="DV45" i="273"/>
  <c r="DW45" i="273"/>
  <c r="DX45" i="273"/>
  <c r="DY45" i="273"/>
  <c r="DZ45" i="273"/>
  <c r="EA45" i="273"/>
  <c r="EB45" i="273"/>
  <c r="EC45" i="273"/>
  <c r="ED45" i="273"/>
  <c r="EE45" i="273"/>
  <c r="EF45" i="273"/>
  <c r="EG45" i="273"/>
  <c r="EH45" i="273"/>
  <c r="EI45" i="273"/>
  <c r="EJ45" i="273"/>
  <c r="EK45" i="273"/>
  <c r="EL45" i="273"/>
  <c r="EM45" i="273"/>
  <c r="EN45" i="273"/>
  <c r="EO45" i="273"/>
  <c r="EP45" i="273"/>
  <c r="EQ45" i="273"/>
  <c r="ER45" i="273"/>
  <c r="ES45" i="273"/>
  <c r="ET45" i="273"/>
  <c r="EU45" i="273"/>
  <c r="EV45" i="273"/>
  <c r="EW45" i="273"/>
  <c r="EX45" i="273"/>
  <c r="EY45" i="273"/>
  <c r="EZ45" i="273"/>
  <c r="FA45" i="273"/>
  <c r="FB45" i="273"/>
  <c r="FC45" i="273"/>
  <c r="FD45" i="273"/>
  <c r="FE45" i="273"/>
  <c r="FF45" i="273"/>
  <c r="FG45" i="273"/>
  <c r="FH45" i="273"/>
  <c r="FI45" i="273"/>
  <c r="FJ45" i="273"/>
  <c r="FK45" i="273"/>
  <c r="FL45" i="273"/>
  <c r="FM45" i="273"/>
  <c r="FN45" i="273"/>
  <c r="FO45" i="273"/>
  <c r="FP45" i="273"/>
  <c r="FQ45" i="273"/>
  <c r="FR45" i="273"/>
  <c r="FS45" i="273"/>
  <c r="FT45" i="273"/>
  <c r="FU45" i="273"/>
  <c r="FV45" i="273"/>
  <c r="FW45" i="273"/>
  <c r="FX45" i="273"/>
  <c r="FY45" i="273"/>
  <c r="FZ45" i="273"/>
  <c r="GA45" i="273"/>
  <c r="GB45" i="273"/>
  <c r="GC45" i="273"/>
  <c r="GD45" i="273"/>
  <c r="GE45" i="273"/>
  <c r="GF45" i="273"/>
  <c r="GG45" i="273"/>
  <c r="GH45" i="273"/>
  <c r="GI45" i="273"/>
  <c r="GJ45" i="273"/>
  <c r="GJ48" i="273"/>
  <c r="J49" i="273"/>
  <c r="K49" i="273"/>
  <c r="L49" i="273"/>
  <c r="M49" i="273"/>
  <c r="N49" i="273"/>
  <c r="O49" i="273"/>
  <c r="P49" i="273"/>
  <c r="Q49" i="273"/>
  <c r="R49" i="273"/>
  <c r="S49" i="273"/>
  <c r="T49" i="273"/>
  <c r="U49" i="273"/>
  <c r="V49" i="273"/>
  <c r="W49" i="273"/>
  <c r="X49" i="273"/>
  <c r="Y49" i="273"/>
  <c r="Z49" i="273"/>
  <c r="AA49" i="273"/>
  <c r="AB49" i="273"/>
  <c r="AC49" i="273"/>
  <c r="AD49" i="273"/>
  <c r="AE49" i="273"/>
  <c r="AF49" i="273"/>
  <c r="AG49" i="273"/>
  <c r="AH49" i="273"/>
  <c r="AI49" i="273"/>
  <c r="AJ49" i="273"/>
  <c r="AK49" i="273"/>
  <c r="AL49" i="273"/>
  <c r="AM49" i="273"/>
  <c r="AN49" i="273"/>
  <c r="AO49" i="273"/>
  <c r="AP49" i="273"/>
  <c r="AQ49" i="273"/>
  <c r="AR49" i="273"/>
  <c r="AS49" i="273"/>
  <c r="AT49" i="273"/>
  <c r="AU49" i="273"/>
  <c r="AV49" i="273"/>
  <c r="AW49" i="273"/>
  <c r="AX49" i="273"/>
  <c r="AY49" i="273"/>
  <c r="AZ49" i="273"/>
  <c r="BA49" i="273"/>
  <c r="BB49" i="273"/>
  <c r="BC49" i="273"/>
  <c r="BD49" i="273"/>
  <c r="BE49" i="273"/>
  <c r="BF49" i="273"/>
  <c r="BG49" i="273"/>
  <c r="BH49" i="273"/>
  <c r="BI49" i="273"/>
  <c r="BJ49" i="273"/>
  <c r="BK49" i="273"/>
  <c r="BL49" i="273"/>
  <c r="BM49" i="273"/>
  <c r="BN49" i="273"/>
  <c r="BO49" i="273"/>
  <c r="BP49" i="273"/>
  <c r="BQ49" i="273"/>
  <c r="BR49" i="273"/>
  <c r="BS49" i="273"/>
  <c r="BT49" i="273"/>
  <c r="BU49" i="273"/>
  <c r="BV49" i="273"/>
  <c r="BW49" i="273"/>
  <c r="BX49" i="273"/>
  <c r="BY49" i="273"/>
  <c r="BZ49" i="273"/>
  <c r="CA49" i="273"/>
  <c r="CB49" i="273"/>
  <c r="CC49" i="273"/>
  <c r="CD49" i="273"/>
  <c r="CE49" i="273"/>
  <c r="CF49" i="273"/>
  <c r="CG49" i="273"/>
  <c r="CH49" i="273"/>
  <c r="CI49" i="273"/>
  <c r="CJ49" i="273"/>
  <c r="CK49" i="273"/>
  <c r="CL49" i="273"/>
  <c r="CM49" i="273"/>
  <c r="CN49" i="273"/>
  <c r="CO49" i="273"/>
  <c r="CP49" i="273"/>
  <c r="CQ49" i="273"/>
  <c r="CR49" i="273"/>
  <c r="CS49" i="273"/>
  <c r="CT49" i="273"/>
  <c r="CU49" i="273"/>
  <c r="CV49" i="273"/>
  <c r="CW49" i="273"/>
  <c r="CX49" i="273"/>
  <c r="CY49" i="273"/>
  <c r="CZ49" i="273"/>
  <c r="DA49" i="273"/>
  <c r="DB49" i="273"/>
  <c r="DC49" i="273"/>
  <c r="DD49" i="273"/>
  <c r="DE49" i="273"/>
  <c r="DF49" i="273"/>
  <c r="DG49" i="273"/>
  <c r="DH49" i="273"/>
  <c r="DI49" i="273"/>
  <c r="DJ49" i="273"/>
  <c r="DK49" i="273"/>
  <c r="DL49" i="273"/>
  <c r="DM49" i="273"/>
  <c r="DN49" i="273"/>
  <c r="DO49" i="273"/>
  <c r="DP49" i="273"/>
  <c r="DQ49" i="273"/>
  <c r="DR49" i="273"/>
  <c r="DS49" i="273"/>
  <c r="DT49" i="273"/>
  <c r="DU49" i="273"/>
  <c r="DV49" i="273"/>
  <c r="DW49" i="273"/>
  <c r="DX49" i="273"/>
  <c r="DY49" i="273"/>
  <c r="DZ49" i="273"/>
  <c r="EA49" i="273"/>
  <c r="EB49" i="273"/>
  <c r="EC49" i="273"/>
  <c r="ED49" i="273"/>
  <c r="EE49" i="273"/>
  <c r="EF49" i="273"/>
  <c r="EG49" i="273"/>
  <c r="EH49" i="273"/>
  <c r="EI49" i="273"/>
  <c r="EJ49" i="273"/>
  <c r="EK49" i="273"/>
  <c r="EL49" i="273"/>
  <c r="EM49" i="273"/>
  <c r="EN49" i="273"/>
  <c r="EO49" i="273"/>
  <c r="EP49" i="273"/>
  <c r="EQ49" i="273"/>
  <c r="ER49" i="273"/>
  <c r="ES49" i="273"/>
  <c r="ET49" i="273"/>
  <c r="EU49" i="273"/>
  <c r="EV49" i="273"/>
  <c r="EW49" i="273"/>
  <c r="EX49" i="273"/>
  <c r="EY49" i="273"/>
  <c r="EZ49" i="273"/>
  <c r="FA49" i="273"/>
  <c r="FB49" i="273"/>
  <c r="FC49" i="273"/>
  <c r="FD49" i="273"/>
  <c r="FE49" i="273"/>
  <c r="FF49" i="273"/>
  <c r="FG49" i="273"/>
  <c r="FH49" i="273"/>
  <c r="FI49" i="273"/>
  <c r="FJ49" i="273"/>
  <c r="FK49" i="273"/>
  <c r="FL49" i="273"/>
  <c r="FM49" i="273"/>
  <c r="FN49" i="273"/>
  <c r="FO49" i="273"/>
  <c r="FP49" i="273"/>
  <c r="FQ49" i="273"/>
  <c r="FR49" i="273"/>
  <c r="FS49" i="273"/>
  <c r="FT49" i="273"/>
  <c r="FU49" i="273"/>
  <c r="FV49" i="273"/>
  <c r="FW49" i="273"/>
  <c r="FX49" i="273"/>
  <c r="FY49" i="273"/>
  <c r="FZ49" i="273"/>
  <c r="GA49" i="273"/>
  <c r="GB49" i="273"/>
  <c r="GC49" i="273"/>
  <c r="GD49" i="273"/>
  <c r="GE49" i="273"/>
  <c r="GF49" i="273"/>
  <c r="GG49" i="273"/>
  <c r="GH49" i="273"/>
  <c r="GI49" i="273"/>
  <c r="GJ49" i="273"/>
  <c r="GJ50" i="273"/>
  <c r="GI48" i="273"/>
  <c r="GI50" i="273"/>
  <c r="GH48" i="273"/>
  <c r="GH50" i="273"/>
  <c r="GG48" i="273"/>
  <c r="GG50" i="273"/>
  <c r="GF48" i="273"/>
  <c r="GF50" i="273"/>
  <c r="GE48" i="273"/>
  <c r="GE50" i="273"/>
  <c r="GD48" i="273"/>
  <c r="GD50" i="273"/>
  <c r="GC48" i="273"/>
  <c r="GC50" i="273"/>
  <c r="GB48" i="273"/>
  <c r="GB50" i="273"/>
  <c r="GA48" i="273"/>
  <c r="GA50" i="273"/>
  <c r="FZ48" i="273"/>
  <c r="FZ50" i="273"/>
  <c r="FY48" i="273"/>
  <c r="FY50" i="273"/>
  <c r="FX48" i="273"/>
  <c r="FX50" i="273"/>
  <c r="FW48" i="273"/>
  <c r="FW50" i="273"/>
  <c r="FV48" i="273"/>
  <c r="FV50" i="273"/>
  <c r="FU48" i="273"/>
  <c r="FU50" i="273"/>
  <c r="FT48" i="273"/>
  <c r="FT50" i="273"/>
  <c r="FS48" i="273"/>
  <c r="FS50" i="273"/>
  <c r="FR48" i="273"/>
  <c r="FR50" i="273"/>
  <c r="FQ48" i="273"/>
  <c r="FQ50" i="273"/>
  <c r="FP48" i="273"/>
  <c r="FP50" i="273"/>
  <c r="FO48" i="273"/>
  <c r="FO50" i="273"/>
  <c r="FN48" i="273"/>
  <c r="FN50" i="273"/>
  <c r="FM48" i="273"/>
  <c r="FM50" i="273"/>
  <c r="FL48" i="273"/>
  <c r="FL50" i="273"/>
  <c r="FK48" i="273"/>
  <c r="FK50" i="273"/>
  <c r="FJ48" i="273"/>
  <c r="FJ50" i="273"/>
  <c r="FI48" i="273"/>
  <c r="FI50" i="273"/>
  <c r="FH48" i="273"/>
  <c r="FH50" i="273"/>
  <c r="FG48" i="273"/>
  <c r="FG50" i="273"/>
  <c r="FF48" i="273"/>
  <c r="FF50" i="273"/>
  <c r="FE48" i="273"/>
  <c r="FE50" i="273"/>
  <c r="FD48" i="273"/>
  <c r="FD50" i="273"/>
  <c r="FC48" i="273"/>
  <c r="FC50" i="273"/>
  <c r="FB48" i="273"/>
  <c r="FB50" i="273"/>
  <c r="FA48" i="273"/>
  <c r="FA50" i="273"/>
  <c r="EZ48" i="273"/>
  <c r="EZ50" i="273"/>
  <c r="EY48" i="273"/>
  <c r="EY50" i="273"/>
  <c r="EX48" i="273"/>
  <c r="EX50" i="273"/>
  <c r="EW48" i="273"/>
  <c r="EW50" i="273"/>
  <c r="EV48" i="273"/>
  <c r="EV50" i="273"/>
  <c r="EU48" i="273"/>
  <c r="EU50" i="273"/>
  <c r="ET48" i="273"/>
  <c r="ET50" i="273"/>
  <c r="ES48" i="273"/>
  <c r="ES50" i="273"/>
  <c r="ER48" i="273"/>
  <c r="ER50" i="273"/>
  <c r="EQ48" i="273"/>
  <c r="EQ50" i="273"/>
  <c r="EP48" i="273"/>
  <c r="EP50" i="273"/>
  <c r="EO48" i="273"/>
  <c r="EO50" i="273"/>
  <c r="EN48" i="273"/>
  <c r="EN50" i="273"/>
  <c r="EM48" i="273"/>
  <c r="EM50" i="273"/>
  <c r="EL48" i="273"/>
  <c r="EL50" i="273"/>
  <c r="EK48" i="273"/>
  <c r="EK50" i="273"/>
  <c r="EJ48" i="273"/>
  <c r="EJ50" i="273"/>
  <c r="EI48" i="273"/>
  <c r="EI50" i="273"/>
  <c r="EH48" i="273"/>
  <c r="EH50" i="273"/>
  <c r="EG48" i="273"/>
  <c r="EG50" i="273"/>
  <c r="EF48" i="273"/>
  <c r="EF50" i="273"/>
  <c r="EE48" i="273"/>
  <c r="EE50" i="273"/>
  <c r="ED48" i="273"/>
  <c r="ED50" i="273"/>
  <c r="EC48" i="273"/>
  <c r="EC50" i="273"/>
  <c r="EB48" i="273"/>
  <c r="EB50" i="273"/>
  <c r="EA48" i="273"/>
  <c r="EA50" i="273"/>
  <c r="DZ48" i="273"/>
  <c r="DZ50" i="273"/>
  <c r="DY48" i="273"/>
  <c r="DY50" i="273"/>
  <c r="DX48" i="273"/>
  <c r="DX50" i="273"/>
  <c r="DW48" i="273"/>
  <c r="DW50" i="273"/>
  <c r="DV48" i="273"/>
  <c r="DV50" i="273"/>
  <c r="DU48" i="273"/>
  <c r="DU50" i="273"/>
  <c r="DT48" i="273"/>
  <c r="DT50" i="273"/>
  <c r="DS48" i="273"/>
  <c r="DS50" i="273"/>
  <c r="DR48" i="273"/>
  <c r="DR50" i="273"/>
  <c r="DQ48" i="273"/>
  <c r="DQ50" i="273"/>
  <c r="DP48" i="273"/>
  <c r="DP50" i="273"/>
  <c r="DO48" i="273"/>
  <c r="DO50" i="273"/>
  <c r="DN48" i="273"/>
  <c r="DN50" i="273"/>
  <c r="DM48" i="273"/>
  <c r="DM50" i="273"/>
  <c r="DL48" i="273"/>
  <c r="DL50" i="273"/>
  <c r="DK48" i="273"/>
  <c r="DK50" i="273"/>
  <c r="DJ48" i="273"/>
  <c r="DJ50" i="273"/>
  <c r="DI48" i="273"/>
  <c r="DI50" i="273"/>
  <c r="DH48" i="273"/>
  <c r="DH50" i="273"/>
  <c r="DG48" i="273"/>
  <c r="DG50" i="273"/>
  <c r="DF48" i="273"/>
  <c r="DF50" i="273"/>
  <c r="DE48" i="273"/>
  <c r="DE50" i="273"/>
  <c r="DD48" i="273"/>
  <c r="DD50" i="273"/>
  <c r="DC48" i="273"/>
  <c r="DC50" i="273"/>
  <c r="DB48" i="273"/>
  <c r="DB50" i="273"/>
  <c r="DA48" i="273"/>
  <c r="DA50" i="273"/>
  <c r="CZ48" i="273"/>
  <c r="CZ50" i="273"/>
  <c r="CY48" i="273"/>
  <c r="CY50" i="273"/>
  <c r="CX48" i="273"/>
  <c r="CX50" i="273"/>
  <c r="CW48" i="273"/>
  <c r="CW50" i="273"/>
  <c r="CV48" i="273"/>
  <c r="CV50" i="273"/>
  <c r="CU48" i="273"/>
  <c r="CU50" i="273"/>
  <c r="CT48" i="273"/>
  <c r="CT50" i="273"/>
  <c r="CS48" i="273"/>
  <c r="CS50" i="273"/>
  <c r="CR48" i="273"/>
  <c r="CR50" i="273"/>
  <c r="CQ48" i="273"/>
  <c r="CQ50" i="273"/>
  <c r="CP48" i="273"/>
  <c r="CP50" i="273"/>
  <c r="CO48" i="273"/>
  <c r="CO50" i="273"/>
  <c r="CN48" i="273"/>
  <c r="CN50" i="273"/>
  <c r="CM48" i="273"/>
  <c r="CM50" i="273"/>
  <c r="CL48" i="273"/>
  <c r="CL50" i="273"/>
  <c r="CK48" i="273"/>
  <c r="CK50" i="273"/>
  <c r="CJ48" i="273"/>
  <c r="CJ50" i="273"/>
  <c r="CI48" i="273"/>
  <c r="CI50" i="273"/>
  <c r="CH48" i="273"/>
  <c r="CH50" i="273"/>
  <c r="CG48" i="273"/>
  <c r="CG50" i="273"/>
  <c r="CF48" i="273"/>
  <c r="CF50" i="273"/>
  <c r="CE48" i="273"/>
  <c r="CE50" i="273"/>
  <c r="CD48" i="273"/>
  <c r="CD50" i="273"/>
  <c r="CC48" i="273"/>
  <c r="CC50" i="273"/>
  <c r="CB48" i="273"/>
  <c r="CB50" i="273"/>
  <c r="CA48" i="273"/>
  <c r="CA50" i="273"/>
  <c r="BZ48" i="273"/>
  <c r="BZ50" i="273"/>
  <c r="BY48" i="273"/>
  <c r="BY50" i="273"/>
  <c r="BX48" i="273"/>
  <c r="BX50" i="273"/>
  <c r="BW48" i="273"/>
  <c r="BW50" i="273"/>
  <c r="BV48" i="273"/>
  <c r="BV50" i="273"/>
  <c r="BU48" i="273"/>
  <c r="BU50" i="273"/>
  <c r="BT48" i="273"/>
  <c r="BT50" i="273"/>
  <c r="BS48" i="273"/>
  <c r="BS50" i="273"/>
  <c r="BR48" i="273"/>
  <c r="BR50" i="273"/>
  <c r="BQ48" i="273"/>
  <c r="BQ50" i="273"/>
  <c r="BP48" i="273"/>
  <c r="BP50" i="273"/>
  <c r="BO48" i="273"/>
  <c r="BO50" i="273"/>
  <c r="BN48" i="273"/>
  <c r="BN50" i="273"/>
  <c r="BM48" i="273"/>
  <c r="BM50" i="273"/>
  <c r="BL48" i="273"/>
  <c r="BL50" i="273"/>
  <c r="BK48" i="273"/>
  <c r="BK50" i="273"/>
  <c r="BJ48" i="273"/>
  <c r="BJ50" i="273"/>
  <c r="BI48" i="273"/>
  <c r="BI50" i="273"/>
  <c r="BH48" i="273"/>
  <c r="BH50" i="273"/>
  <c r="BG48" i="273"/>
  <c r="BG50" i="273"/>
  <c r="BF48" i="273"/>
  <c r="BF50" i="273"/>
  <c r="BE48" i="273"/>
  <c r="BE50" i="273"/>
  <c r="BD48" i="273"/>
  <c r="BD50" i="273"/>
  <c r="BC48" i="273"/>
  <c r="GH47" i="273"/>
  <c r="BC50" i="273"/>
  <c r="BB48" i="273"/>
  <c r="GD47" i="273"/>
  <c r="BB50" i="273"/>
  <c r="BA48" i="273"/>
  <c r="FZ47" i="273"/>
  <c r="BA50" i="273"/>
  <c r="AZ48" i="273"/>
  <c r="FV47" i="273"/>
  <c r="AZ50" i="273"/>
  <c r="AY48" i="273"/>
  <c r="FR47" i="273"/>
  <c r="AY50" i="273"/>
  <c r="AX48" i="273"/>
  <c r="FN47" i="273"/>
  <c r="AX50" i="273"/>
  <c r="AW48" i="273"/>
  <c r="FJ47" i="273"/>
  <c r="AW50" i="273"/>
  <c r="AV48" i="273"/>
  <c r="FF47" i="273"/>
  <c r="AV50" i="273"/>
  <c r="AU48" i="273"/>
  <c r="FB47" i="273"/>
  <c r="AU50" i="273"/>
  <c r="AT48" i="273"/>
  <c r="EX47" i="273"/>
  <c r="AT50" i="273"/>
  <c r="AS48" i="273"/>
  <c r="ET47" i="273"/>
  <c r="AS50" i="273"/>
  <c r="AR48" i="273"/>
  <c r="EP47" i="273"/>
  <c r="AR50" i="273"/>
  <c r="AQ48" i="273"/>
  <c r="EL47" i="273"/>
  <c r="AQ50" i="273"/>
  <c r="AP48" i="273"/>
  <c r="EH47" i="273"/>
  <c r="AP50" i="273"/>
  <c r="AO48" i="273"/>
  <c r="ED47" i="273"/>
  <c r="AO50" i="273"/>
  <c r="AN48" i="273"/>
  <c r="DZ47" i="273"/>
  <c r="AN50" i="273"/>
  <c r="AM48" i="273"/>
  <c r="DV47" i="273"/>
  <c r="AM50" i="273"/>
  <c r="AL48" i="273"/>
  <c r="DR47" i="273"/>
  <c r="AL50" i="273"/>
  <c r="AK48" i="273"/>
  <c r="DN47" i="273"/>
  <c r="AK50" i="273"/>
  <c r="AJ48" i="273"/>
  <c r="DJ47" i="273"/>
  <c r="AJ50" i="273"/>
  <c r="AI48" i="273"/>
  <c r="DF47" i="273"/>
  <c r="AI50" i="273"/>
  <c r="AH48" i="273"/>
  <c r="DB47" i="273"/>
  <c r="AH50" i="273"/>
  <c r="AG48" i="273"/>
  <c r="CX47" i="273"/>
  <c r="AG50" i="273"/>
  <c r="AF48" i="273"/>
  <c r="CT47" i="273"/>
  <c r="AF50" i="273"/>
  <c r="AE48" i="273"/>
  <c r="CP47" i="273"/>
  <c r="AE50" i="273"/>
  <c r="AD48" i="273"/>
  <c r="CL47" i="273"/>
  <c r="AD50" i="273"/>
  <c r="AC48" i="273"/>
  <c r="CH47" i="273"/>
  <c r="AC50" i="273"/>
  <c r="AB48" i="273"/>
  <c r="CD47" i="273"/>
  <c r="AB50" i="273"/>
  <c r="AA48" i="273"/>
  <c r="BZ47" i="273"/>
  <c r="AA50" i="273"/>
  <c r="Z48" i="273"/>
  <c r="BV47" i="273"/>
  <c r="Z50" i="273"/>
  <c r="Y48" i="273"/>
  <c r="BR47" i="273"/>
  <c r="Y50" i="273"/>
  <c r="X48" i="273"/>
  <c r="BN47" i="273"/>
  <c r="X50" i="273"/>
  <c r="W48" i="273"/>
  <c r="BJ47" i="273"/>
  <c r="W50" i="273"/>
  <c r="V48" i="273"/>
  <c r="BF47" i="273"/>
  <c r="V50" i="273"/>
  <c r="U48" i="273"/>
  <c r="BB47" i="273"/>
  <c r="U50" i="273"/>
  <c r="T48" i="273"/>
  <c r="AX47" i="273"/>
  <c r="T50" i="273"/>
  <c r="S48" i="273"/>
  <c r="AT47" i="273"/>
  <c r="S50" i="273"/>
  <c r="R48" i="273"/>
  <c r="AP47" i="273"/>
  <c r="R50" i="273"/>
  <c r="Q48" i="273"/>
  <c r="AL47" i="273"/>
  <c r="Q50" i="273"/>
  <c r="P48" i="273"/>
  <c r="AH47" i="273"/>
  <c r="P50" i="273"/>
  <c r="O48" i="273"/>
  <c r="AD47" i="273"/>
  <c r="O50" i="273"/>
  <c r="N48" i="273"/>
  <c r="Z47" i="273"/>
  <c r="N50" i="273"/>
  <c r="M48" i="273"/>
  <c r="V47" i="273"/>
  <c r="M50" i="273"/>
  <c r="L48" i="273"/>
  <c r="R47" i="273"/>
  <c r="L50" i="273"/>
  <c r="GJ47" i="273"/>
  <c r="GI47" i="273"/>
  <c r="GG47" i="273"/>
  <c r="GF47" i="273"/>
  <c r="GE47" i="273"/>
  <c r="GC47" i="273"/>
  <c r="GB47" i="273"/>
  <c r="GA47" i="273"/>
  <c r="FY47" i="273"/>
  <c r="FX47" i="273"/>
  <c r="FW47" i="273"/>
  <c r="FU47" i="273"/>
  <c r="FT47" i="273"/>
  <c r="FS47" i="273"/>
  <c r="FQ47" i="273"/>
  <c r="FP47" i="273"/>
  <c r="FO47" i="273"/>
  <c r="FM47" i="273"/>
  <c r="FL47" i="273"/>
  <c r="FK47" i="273"/>
  <c r="FI47" i="273"/>
  <c r="FH47" i="273"/>
  <c r="FG47" i="273"/>
  <c r="FE47" i="273"/>
  <c r="FD47" i="273"/>
  <c r="FC47" i="273"/>
  <c r="FA47" i="273"/>
  <c r="EZ47" i="273"/>
  <c r="EY47" i="273"/>
  <c r="EW47" i="273"/>
  <c r="EV47" i="273"/>
  <c r="EU47" i="273"/>
  <c r="ES47" i="273"/>
  <c r="ER47" i="273"/>
  <c r="EQ47" i="273"/>
  <c r="EO47" i="273"/>
  <c r="EN47" i="273"/>
  <c r="EM47" i="273"/>
  <c r="EK47" i="273"/>
  <c r="EJ47" i="273"/>
  <c r="EI47" i="273"/>
  <c r="EG47" i="273"/>
  <c r="EF47" i="273"/>
  <c r="EE47" i="273"/>
  <c r="EC47" i="273"/>
  <c r="EB47" i="273"/>
  <c r="EA47" i="273"/>
  <c r="DY47" i="273"/>
  <c r="DX47" i="273"/>
  <c r="DW47" i="273"/>
  <c r="DU47" i="273"/>
  <c r="DT47" i="273"/>
  <c r="DS47" i="273"/>
  <c r="DQ47" i="273"/>
  <c r="DP47" i="273"/>
  <c r="DO47" i="273"/>
  <c r="DM47" i="273"/>
  <c r="DL47" i="273"/>
  <c r="DK47" i="273"/>
  <c r="DI47" i="273"/>
  <c r="DH47" i="273"/>
  <c r="DG47" i="273"/>
  <c r="DE47" i="273"/>
  <c r="DD47" i="273"/>
  <c r="DC47" i="273"/>
  <c r="DA47" i="273"/>
  <c r="CZ47" i="273"/>
  <c r="CY47" i="273"/>
  <c r="CW47" i="273"/>
  <c r="CV47" i="273"/>
  <c r="CU47" i="273"/>
  <c r="CS47" i="273"/>
  <c r="CR47" i="273"/>
  <c r="CQ47" i="273"/>
  <c r="CO47" i="273"/>
  <c r="CN47" i="273"/>
  <c r="CM47" i="273"/>
  <c r="CK47" i="273"/>
  <c r="CJ47" i="273"/>
  <c r="CI47" i="273"/>
  <c r="CG47" i="273"/>
  <c r="CF47" i="273"/>
  <c r="CE47" i="273"/>
  <c r="CC47" i="273"/>
  <c r="CB47" i="273"/>
  <c r="CA47" i="273"/>
  <c r="BY47" i="273"/>
  <c r="BX47" i="273"/>
  <c r="BW47" i="273"/>
  <c r="BU47" i="273"/>
  <c r="BT47" i="273"/>
  <c r="BS47" i="273"/>
  <c r="BQ47" i="273"/>
  <c r="BP47" i="273"/>
  <c r="BO47" i="273"/>
  <c r="BM47" i="273"/>
  <c r="BL47" i="273"/>
  <c r="BK47" i="273"/>
  <c r="BI47" i="273"/>
  <c r="BH47" i="273"/>
  <c r="BG47" i="273"/>
  <c r="BE47" i="273"/>
  <c r="BD47" i="273"/>
  <c r="BC47" i="273"/>
  <c r="BA47" i="273"/>
  <c r="AZ47" i="273"/>
  <c r="AY47" i="273"/>
  <c r="AW47" i="273"/>
  <c r="AV47" i="273"/>
  <c r="AU47" i="273"/>
  <c r="AS47" i="273"/>
  <c r="AR47" i="273"/>
  <c r="AQ47" i="273"/>
  <c r="AO47" i="273"/>
  <c r="AN47" i="273"/>
  <c r="AM47" i="273"/>
  <c r="AK47" i="273"/>
  <c r="AJ47" i="273"/>
  <c r="AI47" i="273"/>
  <c r="AG47" i="273"/>
  <c r="AF47" i="273"/>
  <c r="AE47" i="273"/>
  <c r="AC47" i="273"/>
  <c r="AB47" i="273"/>
  <c r="AA47" i="273"/>
  <c r="Y47" i="273"/>
  <c r="X47" i="273"/>
  <c r="W47" i="273"/>
  <c r="U47" i="273"/>
  <c r="T47" i="273"/>
  <c r="S47" i="273"/>
  <c r="Q47" i="273"/>
  <c r="P47" i="273"/>
  <c r="O47" i="273"/>
  <c r="N47" i="273"/>
  <c r="M47" i="273"/>
  <c r="L47" i="273"/>
  <c r="GJ35" i="273"/>
  <c r="GJ5" i="273"/>
  <c r="GI5" i="273"/>
  <c r="GH5" i="273"/>
  <c r="GG5" i="273"/>
  <c r="GF5" i="273"/>
  <c r="GE5" i="273"/>
  <c r="GD5" i="273"/>
  <c r="GC5" i="273"/>
  <c r="GB5" i="273"/>
  <c r="GA5" i="273"/>
  <c r="FZ5" i="273"/>
  <c r="FY5" i="273"/>
  <c r="FX5" i="273"/>
  <c r="FW5" i="273"/>
  <c r="FV5" i="273"/>
  <c r="FU5" i="273"/>
  <c r="FT5" i="273"/>
  <c r="FS5" i="273"/>
  <c r="FR5" i="273"/>
  <c r="FQ5" i="273"/>
  <c r="FP5" i="273"/>
  <c r="FO5" i="273"/>
  <c r="FN5" i="273"/>
  <c r="FM5" i="273"/>
  <c r="FL5" i="273"/>
  <c r="FK5" i="273"/>
  <c r="FJ5" i="273"/>
  <c r="FI5" i="273"/>
  <c r="FH5" i="273"/>
  <c r="FG5" i="273"/>
  <c r="FF5" i="273"/>
  <c r="FE5" i="273"/>
  <c r="FD5" i="273"/>
  <c r="FC5" i="273"/>
  <c r="FB5" i="273"/>
  <c r="FA5" i="273"/>
  <c r="EZ5" i="273"/>
  <c r="EY5" i="273"/>
  <c r="EX5" i="273"/>
  <c r="EW5" i="273"/>
  <c r="EV5" i="273"/>
  <c r="EU5" i="273"/>
  <c r="ET5" i="273"/>
  <c r="ES5" i="273"/>
  <c r="ER5" i="273"/>
  <c r="EQ5" i="273"/>
  <c r="EP5" i="273"/>
  <c r="EO5" i="273"/>
  <c r="EN5" i="273"/>
  <c r="EM5" i="273"/>
  <c r="EL5" i="273"/>
  <c r="EK5" i="273"/>
  <c r="EJ5" i="273"/>
  <c r="EI5" i="273"/>
  <c r="EH5" i="273"/>
  <c r="EG5" i="273"/>
  <c r="EF5" i="273"/>
  <c r="EE5" i="273"/>
  <c r="ED5" i="273"/>
  <c r="EC5" i="273"/>
  <c r="EB5" i="273"/>
  <c r="EA5" i="273"/>
  <c r="DZ5" i="273"/>
  <c r="DY5" i="273"/>
  <c r="DX5" i="273"/>
  <c r="DW5" i="273"/>
  <c r="DV5" i="273"/>
  <c r="DU5" i="273"/>
  <c r="DT5" i="273"/>
  <c r="DS5" i="273"/>
  <c r="DR5" i="273"/>
  <c r="DQ5" i="273"/>
  <c r="DP5" i="273"/>
  <c r="DO5" i="273"/>
  <c r="DN5" i="273"/>
  <c r="DM5" i="273"/>
  <c r="DL5" i="273"/>
  <c r="DK5" i="273"/>
  <c r="DJ5" i="273"/>
  <c r="DI5" i="273"/>
  <c r="DH5" i="273"/>
  <c r="DG5" i="273"/>
  <c r="DF5" i="273"/>
  <c r="DE5" i="273"/>
  <c r="DD5" i="273"/>
  <c r="DC5" i="273"/>
  <c r="DB5" i="273"/>
  <c r="DA5" i="273"/>
  <c r="CZ5" i="273"/>
  <c r="CY5" i="273"/>
  <c r="CX5" i="273"/>
  <c r="CW5" i="273"/>
  <c r="CV5" i="273"/>
  <c r="CU5" i="273"/>
  <c r="CT5" i="273"/>
  <c r="CS5" i="273"/>
  <c r="CR5" i="273"/>
  <c r="CQ5" i="273"/>
  <c r="CP5" i="273"/>
  <c r="CO5" i="273"/>
  <c r="CN5" i="273"/>
  <c r="CM5" i="273"/>
  <c r="CL5" i="273"/>
  <c r="CK5" i="273"/>
  <c r="CJ5" i="273"/>
  <c r="CI5" i="273"/>
  <c r="CH5" i="273"/>
  <c r="CG5" i="273"/>
  <c r="CF5" i="273"/>
  <c r="CE5" i="273"/>
  <c r="CD5" i="273"/>
  <c r="CC5" i="273"/>
  <c r="CB5" i="273"/>
  <c r="CA5" i="273"/>
  <c r="BZ5" i="273"/>
  <c r="BY5" i="273"/>
  <c r="BX5" i="273"/>
  <c r="BW5" i="273"/>
  <c r="BV5" i="273"/>
  <c r="BU5" i="273"/>
  <c r="BT5" i="273"/>
  <c r="BS5" i="273"/>
  <c r="BR5" i="273"/>
  <c r="BQ5" i="273"/>
  <c r="BP5" i="273"/>
  <c r="BO5" i="273"/>
  <c r="BN5" i="273"/>
  <c r="BM5" i="273"/>
  <c r="BL5" i="273"/>
  <c r="BK5" i="273"/>
  <c r="BJ5" i="273"/>
  <c r="BI5" i="273"/>
  <c r="BH5" i="273"/>
  <c r="BG5" i="273"/>
  <c r="BF5" i="273"/>
  <c r="BE5" i="273"/>
  <c r="BD5" i="273"/>
  <c r="BC5" i="273"/>
  <c r="BB5" i="273"/>
  <c r="BA5" i="273"/>
  <c r="AZ5" i="273"/>
  <c r="AY5" i="273"/>
  <c r="AX5" i="273"/>
  <c r="AW5" i="273"/>
  <c r="AV5" i="273"/>
  <c r="AU5" i="273"/>
  <c r="AT5" i="273"/>
  <c r="AS5" i="273"/>
  <c r="AR5" i="273"/>
  <c r="AQ5" i="273"/>
  <c r="AP5" i="273"/>
  <c r="AO5" i="273"/>
  <c r="AN5" i="273"/>
  <c r="AM5" i="273"/>
  <c r="AL5" i="273"/>
  <c r="AK5" i="273"/>
  <c r="AJ5" i="273"/>
  <c r="AI5" i="273"/>
  <c r="AH5" i="273"/>
  <c r="AG5" i="273"/>
  <c r="AF5" i="273"/>
  <c r="AE5" i="273"/>
  <c r="AD5" i="273"/>
  <c r="AC5" i="273"/>
  <c r="AB5" i="273"/>
  <c r="AA5" i="273"/>
  <c r="Z5" i="273"/>
  <c r="Y5" i="273"/>
  <c r="X5" i="273"/>
  <c r="W5" i="273"/>
  <c r="V5" i="273"/>
  <c r="U5" i="273"/>
  <c r="T5" i="273"/>
  <c r="S5" i="273"/>
  <c r="R5" i="273"/>
  <c r="Q5" i="273"/>
  <c r="P5" i="273"/>
  <c r="O5" i="273"/>
  <c r="N5" i="273"/>
  <c r="M5" i="273"/>
  <c r="L5" i="273"/>
  <c r="GJ4" i="273"/>
  <c r="GI4" i="273"/>
  <c r="GH4" i="273"/>
  <c r="GG4" i="273"/>
  <c r="GF4" i="273"/>
  <c r="GE4" i="273"/>
  <c r="GD4" i="273"/>
  <c r="GC4" i="273"/>
  <c r="GB4" i="273"/>
  <c r="GA4" i="273"/>
  <c r="FZ4" i="273"/>
  <c r="FY4" i="273"/>
  <c r="FX4" i="273"/>
  <c r="FW4" i="273"/>
  <c r="FV4" i="273"/>
  <c r="FU4" i="273"/>
  <c r="FT4" i="273"/>
  <c r="FS4" i="273"/>
  <c r="FR4" i="273"/>
  <c r="FQ4" i="273"/>
  <c r="FP4" i="273"/>
  <c r="FO4" i="273"/>
  <c r="FN4" i="273"/>
  <c r="FM4" i="273"/>
  <c r="FL4" i="273"/>
  <c r="FK4" i="273"/>
  <c r="FJ4" i="273"/>
  <c r="FI4" i="273"/>
  <c r="FH4" i="273"/>
  <c r="FG4" i="273"/>
  <c r="FF4" i="273"/>
  <c r="FE4" i="273"/>
  <c r="FD4" i="273"/>
  <c r="FC4" i="273"/>
  <c r="FB4" i="273"/>
  <c r="FA4" i="273"/>
  <c r="EZ4" i="273"/>
  <c r="EY4" i="273"/>
  <c r="EX4" i="273"/>
  <c r="EW4" i="273"/>
  <c r="EV4" i="273"/>
  <c r="EU4" i="273"/>
  <c r="ET4" i="273"/>
  <c r="ES4" i="273"/>
  <c r="ER4" i="273"/>
  <c r="EQ4" i="273"/>
  <c r="EP4" i="273"/>
  <c r="EO4" i="273"/>
  <c r="EN4" i="273"/>
  <c r="EM4" i="273"/>
  <c r="EL4" i="273"/>
  <c r="EK4" i="273"/>
  <c r="EJ4" i="273"/>
  <c r="EI4" i="273"/>
  <c r="EH4" i="273"/>
  <c r="EG4" i="273"/>
  <c r="EF4" i="273"/>
  <c r="EE4" i="273"/>
  <c r="ED4" i="273"/>
  <c r="EC4" i="273"/>
  <c r="EB4" i="273"/>
  <c r="EA4" i="273"/>
  <c r="DZ4" i="273"/>
  <c r="DY4" i="273"/>
  <c r="DX4" i="273"/>
  <c r="DW4" i="273"/>
  <c r="DV4" i="273"/>
  <c r="DU4" i="273"/>
  <c r="DT4" i="273"/>
  <c r="DS4" i="273"/>
  <c r="DR4" i="273"/>
  <c r="DQ4" i="273"/>
  <c r="DP4" i="273"/>
  <c r="DO4" i="273"/>
  <c r="DN4" i="273"/>
  <c r="DM4" i="273"/>
  <c r="DL4" i="273"/>
  <c r="DK4" i="273"/>
  <c r="DJ4" i="273"/>
  <c r="DI4" i="273"/>
  <c r="DH4" i="273"/>
  <c r="DG4" i="273"/>
  <c r="DF4" i="273"/>
  <c r="DE4" i="273"/>
  <c r="DD4" i="273"/>
  <c r="DC4" i="273"/>
  <c r="DB4" i="273"/>
  <c r="DA4" i="273"/>
  <c r="CZ4" i="273"/>
  <c r="CY4" i="273"/>
  <c r="CX4" i="273"/>
  <c r="CW4" i="273"/>
  <c r="CV4" i="273"/>
  <c r="CU4" i="273"/>
  <c r="CT4" i="273"/>
  <c r="CS4" i="273"/>
  <c r="CR4" i="273"/>
  <c r="CQ4" i="273"/>
  <c r="CP4" i="273"/>
  <c r="CO4" i="273"/>
  <c r="CN4" i="273"/>
  <c r="CM4" i="273"/>
  <c r="CL4" i="273"/>
  <c r="CK4" i="273"/>
  <c r="CJ4" i="273"/>
  <c r="CI4" i="273"/>
  <c r="CH4" i="273"/>
  <c r="CG4" i="273"/>
  <c r="CF4" i="273"/>
  <c r="CE4" i="273"/>
  <c r="CD4" i="273"/>
  <c r="CC4" i="273"/>
  <c r="CB4" i="273"/>
  <c r="CA4" i="273"/>
  <c r="BZ4" i="273"/>
  <c r="BY4" i="273"/>
  <c r="BX4" i="273"/>
  <c r="BW4" i="273"/>
  <c r="BV4" i="273"/>
  <c r="BU4" i="273"/>
  <c r="BT4" i="273"/>
  <c r="BS4" i="273"/>
  <c r="BR4" i="273"/>
  <c r="BQ4" i="273"/>
  <c r="BP4" i="273"/>
  <c r="BO4" i="273"/>
  <c r="BN4" i="273"/>
  <c r="BM4" i="273"/>
  <c r="BL4" i="273"/>
  <c r="BK4" i="273"/>
  <c r="BJ4" i="273"/>
  <c r="BI4" i="273"/>
  <c r="BH4" i="273"/>
  <c r="BG4" i="273"/>
  <c r="BF4" i="273"/>
  <c r="BE4" i="273"/>
  <c r="BD4" i="273"/>
  <c r="BC4" i="273"/>
  <c r="BB4" i="273"/>
  <c r="BA4" i="273"/>
  <c r="AZ4" i="273"/>
  <c r="AY4" i="273"/>
  <c r="AX4" i="273"/>
  <c r="AW4" i="273"/>
  <c r="AV4" i="273"/>
  <c r="AU4" i="273"/>
  <c r="AT4" i="273"/>
  <c r="AS4" i="273"/>
  <c r="AR4" i="273"/>
  <c r="AQ4" i="273"/>
  <c r="AP4" i="273"/>
  <c r="AO4" i="273"/>
  <c r="AN4" i="273"/>
  <c r="AM4" i="273"/>
  <c r="AL4" i="273"/>
  <c r="AK4" i="273"/>
  <c r="AJ4" i="273"/>
  <c r="AI4" i="273"/>
  <c r="AH4" i="273"/>
  <c r="AG4" i="273"/>
  <c r="AF4" i="273"/>
  <c r="AE4" i="273"/>
  <c r="AD4" i="273"/>
  <c r="AC4" i="273"/>
  <c r="AB4" i="273"/>
  <c r="AA4" i="273"/>
  <c r="Z4" i="273"/>
  <c r="Y4" i="273"/>
  <c r="X4" i="273"/>
  <c r="W4" i="273"/>
  <c r="V4" i="273"/>
  <c r="U4" i="273"/>
  <c r="T4" i="273"/>
  <c r="S4" i="273"/>
  <c r="R4" i="273"/>
  <c r="Q4" i="273"/>
  <c r="P4" i="273"/>
  <c r="O4" i="273"/>
  <c r="N4" i="273"/>
  <c r="M4" i="273"/>
  <c r="L4" i="273"/>
  <c r="GJ3" i="273"/>
  <c r="GI3" i="273"/>
  <c r="GH3" i="273"/>
  <c r="GG3" i="273"/>
  <c r="GF3" i="273"/>
  <c r="GE3" i="273"/>
  <c r="GD3" i="273"/>
  <c r="GC3" i="273"/>
  <c r="GB3" i="273"/>
  <c r="GA3" i="273"/>
  <c r="FZ3" i="273"/>
  <c r="FY3" i="273"/>
  <c r="FX3" i="273"/>
  <c r="FW3" i="273"/>
  <c r="FV3" i="273"/>
  <c r="FU3" i="273"/>
  <c r="FT3" i="273"/>
  <c r="FS3" i="273"/>
  <c r="FR3" i="273"/>
  <c r="FQ3" i="273"/>
  <c r="FP3" i="273"/>
  <c r="FO3" i="273"/>
  <c r="FN3" i="273"/>
  <c r="FM3" i="273"/>
  <c r="FL3" i="273"/>
  <c r="FK3" i="273"/>
  <c r="FJ3" i="273"/>
  <c r="FI3" i="273"/>
  <c r="FH3" i="273"/>
  <c r="FG3" i="273"/>
  <c r="FF3" i="273"/>
  <c r="FE3" i="273"/>
  <c r="FD3" i="273"/>
  <c r="FC3" i="273"/>
  <c r="FB3" i="273"/>
  <c r="FA3" i="273"/>
  <c r="EZ3" i="273"/>
  <c r="EY3" i="273"/>
  <c r="EX3" i="273"/>
  <c r="EW3" i="273"/>
  <c r="EV3" i="273"/>
  <c r="EU3" i="273"/>
  <c r="ET3" i="273"/>
  <c r="ES3" i="273"/>
  <c r="ER3" i="273"/>
  <c r="EQ3" i="273"/>
  <c r="EP3" i="273"/>
  <c r="EO3" i="273"/>
  <c r="EN3" i="273"/>
  <c r="EM3" i="273"/>
  <c r="EL3" i="273"/>
  <c r="EK3" i="273"/>
  <c r="EJ3" i="273"/>
  <c r="EI3" i="273"/>
  <c r="EH3" i="273"/>
  <c r="EG3" i="273"/>
  <c r="EF3" i="273"/>
  <c r="EE3" i="273"/>
  <c r="ED3" i="273"/>
  <c r="EC3" i="273"/>
  <c r="EB3" i="273"/>
  <c r="EA3" i="273"/>
  <c r="DZ3" i="273"/>
  <c r="DY3" i="273"/>
  <c r="DX3" i="273"/>
  <c r="DW3" i="273"/>
  <c r="DV3" i="273"/>
  <c r="DU3" i="273"/>
  <c r="DT3" i="273"/>
  <c r="DS3" i="273"/>
  <c r="DR3" i="273"/>
  <c r="DQ3" i="273"/>
  <c r="DP3" i="273"/>
  <c r="DO3" i="273"/>
  <c r="DN3" i="273"/>
  <c r="DM3" i="273"/>
  <c r="DL3" i="273"/>
  <c r="DK3" i="273"/>
  <c r="DJ3" i="273"/>
  <c r="DI3" i="273"/>
  <c r="DH3" i="273"/>
  <c r="DG3" i="273"/>
  <c r="DF3" i="273"/>
  <c r="DE3" i="273"/>
  <c r="DD3" i="273"/>
  <c r="DC3" i="273"/>
  <c r="DB3" i="273"/>
  <c r="DA3" i="273"/>
  <c r="CZ3" i="273"/>
  <c r="CY3" i="273"/>
  <c r="CX3" i="273"/>
  <c r="CW3" i="273"/>
  <c r="CV3" i="273"/>
  <c r="CU3" i="273"/>
  <c r="CT3" i="273"/>
  <c r="CS3" i="273"/>
  <c r="CR3" i="273"/>
  <c r="CQ3" i="273"/>
  <c r="CP3" i="273"/>
  <c r="CO3" i="273"/>
  <c r="CN3" i="273"/>
  <c r="CM3" i="273"/>
  <c r="CL3" i="273"/>
  <c r="CK3" i="273"/>
  <c r="CJ3" i="273"/>
  <c r="CI3" i="273"/>
  <c r="CH3" i="273"/>
  <c r="CG3" i="273"/>
  <c r="CF3" i="273"/>
  <c r="CE3" i="273"/>
  <c r="CD3" i="273"/>
  <c r="CC3" i="273"/>
  <c r="CB3" i="273"/>
  <c r="CA3" i="273"/>
  <c r="BZ3" i="273"/>
  <c r="BY3" i="273"/>
  <c r="BX3" i="273"/>
  <c r="BW3" i="273"/>
  <c r="BV3" i="273"/>
  <c r="BU3" i="273"/>
  <c r="BT3" i="273"/>
  <c r="BS3" i="273"/>
  <c r="BR3" i="273"/>
  <c r="BQ3" i="273"/>
  <c r="BP3" i="273"/>
  <c r="BO3" i="273"/>
  <c r="BN3" i="273"/>
  <c r="BM3" i="273"/>
  <c r="BL3" i="273"/>
  <c r="BK3" i="273"/>
  <c r="BJ3" i="273"/>
  <c r="BI3" i="273"/>
  <c r="BH3" i="273"/>
  <c r="BG3" i="273"/>
  <c r="BF3" i="273"/>
  <c r="BE3" i="273"/>
  <c r="BD3" i="273"/>
  <c r="BC3" i="273"/>
  <c r="BB3" i="273"/>
  <c r="BA3" i="273"/>
  <c r="AZ3" i="273"/>
  <c r="AY3" i="273"/>
  <c r="AX3" i="273"/>
  <c r="AW3" i="273"/>
  <c r="AV3" i="273"/>
  <c r="AU3" i="273"/>
  <c r="AT3" i="273"/>
  <c r="AS3" i="273"/>
  <c r="AR3" i="273"/>
  <c r="AQ3" i="273"/>
  <c r="AP3" i="273"/>
  <c r="AO3" i="273"/>
  <c r="AN3" i="273"/>
  <c r="AM3" i="273"/>
  <c r="AL3" i="273"/>
  <c r="AK3" i="273"/>
  <c r="AJ3" i="273"/>
  <c r="AI3" i="273"/>
  <c r="AH3" i="273"/>
  <c r="AG3" i="273"/>
  <c r="AF3" i="273"/>
  <c r="AE3" i="273"/>
  <c r="AD3" i="273"/>
  <c r="AC3" i="273"/>
  <c r="AB3" i="273"/>
  <c r="AA3" i="273"/>
  <c r="Z3" i="273"/>
  <c r="Y3" i="273"/>
  <c r="X3" i="273"/>
  <c r="W3" i="273"/>
  <c r="V3" i="273"/>
  <c r="U3" i="273"/>
  <c r="T3" i="273"/>
  <c r="S3" i="273"/>
  <c r="R3" i="273"/>
  <c r="Q3" i="273"/>
  <c r="P3" i="273"/>
  <c r="O3" i="273"/>
  <c r="N3" i="273"/>
  <c r="M3" i="273"/>
  <c r="L3" i="273"/>
  <c r="GJ2" i="273"/>
  <c r="GI2" i="273"/>
  <c r="GH2" i="273"/>
  <c r="GG2" i="273"/>
  <c r="GF2" i="273"/>
  <c r="GE2" i="273"/>
  <c r="GD2" i="273"/>
  <c r="GC2" i="273"/>
  <c r="GB2" i="273"/>
  <c r="GA2" i="273"/>
  <c r="FZ2" i="273"/>
  <c r="FY2" i="273"/>
  <c r="FX2" i="273"/>
  <c r="FW2" i="273"/>
  <c r="FV2" i="273"/>
  <c r="FU2" i="273"/>
  <c r="FT2" i="273"/>
  <c r="FS2" i="273"/>
  <c r="FR2" i="273"/>
  <c r="FQ2" i="273"/>
  <c r="FP2" i="273"/>
  <c r="FO2" i="273"/>
  <c r="FN2" i="273"/>
  <c r="FM2" i="273"/>
  <c r="FL2" i="273"/>
  <c r="FK2" i="273"/>
  <c r="FJ2" i="273"/>
  <c r="FI2" i="273"/>
  <c r="FH2" i="273"/>
  <c r="FG2" i="273"/>
  <c r="FF2" i="273"/>
  <c r="FE2" i="273"/>
  <c r="FD2" i="273"/>
  <c r="FC2" i="273"/>
  <c r="FB2" i="273"/>
  <c r="FA2" i="273"/>
  <c r="EZ2" i="273"/>
  <c r="EY2" i="273"/>
  <c r="EX2" i="273"/>
  <c r="EW2" i="273"/>
  <c r="EV2" i="273"/>
  <c r="EU2" i="273"/>
  <c r="ET2" i="273"/>
  <c r="ES2" i="273"/>
  <c r="ER2" i="273"/>
  <c r="EQ2" i="273"/>
  <c r="EP2" i="273"/>
  <c r="EO2" i="273"/>
  <c r="EN2" i="273"/>
  <c r="EM2" i="273"/>
  <c r="EL2" i="273"/>
  <c r="EK2" i="273"/>
  <c r="EJ2" i="273"/>
  <c r="EI2" i="273"/>
  <c r="EH2" i="273"/>
  <c r="EG2" i="273"/>
  <c r="EF2" i="273"/>
  <c r="EE2" i="273"/>
  <c r="ED2" i="273"/>
  <c r="EC2" i="273"/>
  <c r="EB2" i="273"/>
  <c r="EA2" i="273"/>
  <c r="DZ2" i="273"/>
  <c r="DY2" i="273"/>
  <c r="DX2" i="273"/>
  <c r="DW2" i="273"/>
  <c r="DV2" i="273"/>
  <c r="DU2" i="273"/>
  <c r="DT2" i="273"/>
  <c r="DS2" i="273"/>
  <c r="DR2" i="273"/>
  <c r="DQ2" i="273"/>
  <c r="DP2" i="273"/>
  <c r="DO2" i="273"/>
  <c r="DN2" i="273"/>
  <c r="DM2" i="273"/>
  <c r="DL2" i="273"/>
  <c r="DK2" i="273"/>
  <c r="DJ2" i="273"/>
  <c r="DI2" i="273"/>
  <c r="DH2" i="273"/>
  <c r="DG2" i="273"/>
  <c r="DF2" i="273"/>
  <c r="DE2" i="273"/>
  <c r="DD2" i="273"/>
  <c r="DC2" i="273"/>
  <c r="DB2" i="273"/>
  <c r="DA2" i="273"/>
  <c r="CZ2" i="273"/>
  <c r="CY2" i="273"/>
  <c r="CX2" i="273"/>
  <c r="CW2" i="273"/>
  <c r="CV2" i="273"/>
  <c r="CU2" i="273"/>
  <c r="CT2" i="273"/>
  <c r="CS2" i="273"/>
  <c r="CR2" i="273"/>
  <c r="CQ2" i="273"/>
  <c r="CP2" i="273"/>
  <c r="CO2" i="273"/>
  <c r="CN2" i="273"/>
  <c r="CM2" i="273"/>
  <c r="CL2" i="273"/>
  <c r="CK2" i="273"/>
  <c r="CJ2" i="273"/>
  <c r="CI2" i="273"/>
  <c r="CH2" i="273"/>
  <c r="CG2" i="273"/>
  <c r="CF2" i="273"/>
  <c r="CE2" i="273"/>
  <c r="CD2" i="273"/>
  <c r="CC2" i="273"/>
  <c r="CB2" i="273"/>
  <c r="CA2" i="273"/>
  <c r="BZ2" i="273"/>
  <c r="BY2" i="273"/>
  <c r="BX2" i="273"/>
  <c r="BW2" i="273"/>
  <c r="BV2" i="273"/>
  <c r="BU2" i="273"/>
  <c r="BT2" i="273"/>
  <c r="BS2" i="273"/>
  <c r="BR2" i="273"/>
  <c r="BQ2" i="273"/>
  <c r="BP2" i="273"/>
  <c r="BO2" i="273"/>
  <c r="BN2" i="273"/>
  <c r="BM2" i="273"/>
  <c r="BL2" i="273"/>
  <c r="BK2" i="273"/>
  <c r="BJ2" i="273"/>
  <c r="BI2" i="273"/>
  <c r="BH2" i="273"/>
  <c r="BG2" i="273"/>
  <c r="BF2" i="273"/>
  <c r="BE2" i="273"/>
  <c r="BD2" i="273"/>
  <c r="BC2" i="273"/>
  <c r="BB2" i="273"/>
  <c r="BA2" i="273"/>
  <c r="AZ2" i="273"/>
  <c r="AY2" i="273"/>
  <c r="AX2" i="273"/>
  <c r="AW2" i="273"/>
  <c r="AV2" i="273"/>
  <c r="AU2" i="273"/>
  <c r="AT2" i="273"/>
  <c r="AS2" i="273"/>
  <c r="AR2" i="273"/>
  <c r="AQ2" i="273"/>
  <c r="AP2" i="273"/>
  <c r="AO2" i="273"/>
  <c r="AN2" i="273"/>
  <c r="AM2" i="273"/>
  <c r="AL2" i="273"/>
  <c r="AK2" i="273"/>
  <c r="AJ2" i="273"/>
  <c r="AI2" i="273"/>
  <c r="AH2" i="273"/>
  <c r="AG2" i="273"/>
  <c r="AF2" i="273"/>
  <c r="AE2" i="273"/>
  <c r="AD2" i="273"/>
  <c r="AC2" i="273"/>
  <c r="AB2" i="273"/>
  <c r="AA2" i="273"/>
  <c r="Z2" i="273"/>
  <c r="Y2" i="273"/>
  <c r="X2" i="273"/>
  <c r="W2" i="273"/>
  <c r="V2" i="273"/>
  <c r="U2" i="273"/>
  <c r="T2" i="273"/>
  <c r="S2" i="273"/>
  <c r="R2" i="273"/>
  <c r="Q2" i="273"/>
  <c r="P2" i="273"/>
  <c r="O2" i="273"/>
  <c r="N2" i="273"/>
  <c r="M2" i="273"/>
  <c r="L2" i="273"/>
  <c r="J127" i="307"/>
  <c r="BE44" i="307"/>
  <c r="BE46" i="307"/>
  <c r="BE9" i="307"/>
  <c r="BE10" i="307"/>
  <c r="BE11" i="307"/>
  <c r="BE12" i="307"/>
  <c r="BE13" i="307"/>
  <c r="BE14" i="307"/>
  <c r="BE15" i="307"/>
  <c r="BE16" i="307"/>
  <c r="BD9" i="307"/>
  <c r="BD10" i="307"/>
  <c r="BD11" i="307"/>
  <c r="BD12" i="307"/>
  <c r="BD13" i="307"/>
  <c r="BD14" i="307"/>
  <c r="BD15" i="307"/>
  <c r="BD16" i="307"/>
  <c r="BC9" i="307"/>
  <c r="BC10" i="307"/>
  <c r="BC11" i="307"/>
  <c r="BC12" i="307"/>
  <c r="BC13" i="307"/>
  <c r="BC14" i="307"/>
  <c r="BC15" i="307"/>
  <c r="BC16" i="307"/>
  <c r="BB9" i="307"/>
  <c r="BB10" i="307"/>
  <c r="BB11" i="307"/>
  <c r="BB12" i="307"/>
  <c r="BB13" i="307"/>
  <c r="BB14" i="307"/>
  <c r="BB15" i="307"/>
  <c r="BB16" i="307"/>
  <c r="BA9" i="307"/>
  <c r="BA10" i="307"/>
  <c r="BA11" i="307"/>
  <c r="BA12" i="307"/>
  <c r="BA13" i="307"/>
  <c r="BA14" i="307"/>
  <c r="BA15" i="307"/>
  <c r="BA16" i="307"/>
  <c r="AZ9" i="307"/>
  <c r="AZ10" i="307"/>
  <c r="AZ11" i="307"/>
  <c r="AZ12" i="307"/>
  <c r="AZ13" i="307"/>
  <c r="AZ14" i="307"/>
  <c r="AZ15" i="307"/>
  <c r="AZ16" i="307"/>
  <c r="AY9" i="307"/>
  <c r="AY10" i="307"/>
  <c r="AY11" i="307"/>
  <c r="AY12" i="307"/>
  <c r="AY13" i="307"/>
  <c r="AY14" i="307"/>
  <c r="AY15" i="307"/>
  <c r="AY16" i="307"/>
  <c r="AX9" i="307"/>
  <c r="AX10" i="307"/>
  <c r="AX11" i="307"/>
  <c r="AX12" i="307"/>
  <c r="AX13" i="307"/>
  <c r="AX14" i="307"/>
  <c r="AX15" i="307"/>
  <c r="AX16" i="307"/>
  <c r="AW9" i="307"/>
  <c r="AW10" i="307"/>
  <c r="AW11" i="307"/>
  <c r="AW12" i="307"/>
  <c r="AW13" i="307"/>
  <c r="AW14" i="307"/>
  <c r="AW15" i="307"/>
  <c r="AW16" i="307"/>
  <c r="AV9" i="307"/>
  <c r="AV10" i="307"/>
  <c r="AV11" i="307"/>
  <c r="AV12" i="307"/>
  <c r="AV13" i="307"/>
  <c r="AV14" i="307"/>
  <c r="AV15" i="307"/>
  <c r="AV16" i="307"/>
  <c r="AU9" i="307"/>
  <c r="AU10" i="307"/>
  <c r="AU11" i="307"/>
  <c r="AU12" i="307"/>
  <c r="AU13" i="307"/>
  <c r="AU14" i="307"/>
  <c r="AU15" i="307"/>
  <c r="AU16" i="307"/>
  <c r="AT9" i="307"/>
  <c r="AT10" i="307"/>
  <c r="AT11" i="307"/>
  <c r="AT12" i="307"/>
  <c r="AT13" i="307"/>
  <c r="AT14" i="307"/>
  <c r="AT15" i="307"/>
  <c r="AT16" i="307"/>
  <c r="AS9" i="307"/>
  <c r="AS10" i="307"/>
  <c r="AS11" i="307"/>
  <c r="AS12" i="307"/>
  <c r="AS13" i="307"/>
  <c r="AS14" i="307"/>
  <c r="AS15" i="307"/>
  <c r="AS16" i="307"/>
  <c r="AR9" i="307"/>
  <c r="AR10" i="307"/>
  <c r="AR11" i="307"/>
  <c r="AR12" i="307"/>
  <c r="AR13" i="307"/>
  <c r="AR14" i="307"/>
  <c r="AR15" i="307"/>
  <c r="AR16" i="307"/>
  <c r="AQ9" i="307"/>
  <c r="AQ10" i="307"/>
  <c r="AQ11" i="307"/>
  <c r="AQ12" i="307"/>
  <c r="AQ13" i="307"/>
  <c r="AQ14" i="307"/>
  <c r="AQ15" i="307"/>
  <c r="AQ16" i="307"/>
  <c r="AP9" i="307"/>
  <c r="AP10" i="307"/>
  <c r="AP11" i="307"/>
  <c r="AP12" i="307"/>
  <c r="AP13" i="307"/>
  <c r="AP14" i="307"/>
  <c r="AP15" i="307"/>
  <c r="AP16" i="307"/>
  <c r="AO9" i="307"/>
  <c r="AO10" i="307"/>
  <c r="AO11" i="307"/>
  <c r="AO12" i="307"/>
  <c r="AO13" i="307"/>
  <c r="AO14" i="307"/>
  <c r="AO15" i="307"/>
  <c r="AO16" i="307"/>
  <c r="AN9" i="307"/>
  <c r="AN10" i="307"/>
  <c r="AN11" i="307"/>
  <c r="AN12" i="307"/>
  <c r="AN13" i="307"/>
  <c r="AN14" i="307"/>
  <c r="AN15" i="307"/>
  <c r="AN16" i="307"/>
  <c r="AM9" i="307"/>
  <c r="AM10" i="307"/>
  <c r="AM11" i="307"/>
  <c r="AM12" i="307"/>
  <c r="AM13" i="307"/>
  <c r="AM14" i="307"/>
  <c r="AM15" i="307"/>
  <c r="AM16" i="307"/>
  <c r="AL9" i="307"/>
  <c r="AL10" i="307"/>
  <c r="AL11" i="307"/>
  <c r="AL12" i="307"/>
  <c r="AL13" i="307"/>
  <c r="AL14" i="307"/>
  <c r="AL15" i="307"/>
  <c r="AL16" i="307"/>
  <c r="AK9" i="307"/>
  <c r="AK10" i="307"/>
  <c r="AK11" i="307"/>
  <c r="AK12" i="307"/>
  <c r="AK13" i="307"/>
  <c r="AK14" i="307"/>
  <c r="AK15" i="307"/>
  <c r="AK16" i="307"/>
  <c r="AJ9" i="307"/>
  <c r="AJ10" i="307"/>
  <c r="AJ11" i="307"/>
  <c r="AJ12" i="307"/>
  <c r="AJ13" i="307"/>
  <c r="AJ14" i="307"/>
  <c r="AJ15" i="307"/>
  <c r="AJ16" i="307"/>
  <c r="AI9" i="307"/>
  <c r="AI10" i="307"/>
  <c r="AI11" i="307"/>
  <c r="AI12" i="307"/>
  <c r="AI13" i="307"/>
  <c r="AI14" i="307"/>
  <c r="AI15" i="307"/>
  <c r="AI16" i="307"/>
  <c r="AH9" i="307"/>
  <c r="AH10" i="307"/>
  <c r="AH11" i="307"/>
  <c r="AH12" i="307"/>
  <c r="AH13" i="307"/>
  <c r="AH14" i="307"/>
  <c r="AH15" i="307"/>
  <c r="AH16" i="307"/>
  <c r="AG9" i="307"/>
  <c r="AG10" i="307"/>
  <c r="AG11" i="307"/>
  <c r="AG12" i="307"/>
  <c r="AG13" i="307"/>
  <c r="AG14" i="307"/>
  <c r="AG15" i="307"/>
  <c r="AG16" i="307"/>
  <c r="AF9" i="307"/>
  <c r="AF10" i="307"/>
  <c r="AF11" i="307"/>
  <c r="AF12" i="307"/>
  <c r="AF13" i="307"/>
  <c r="AF14" i="307"/>
  <c r="AF15" i="307"/>
  <c r="AF16" i="307"/>
  <c r="AE9" i="307"/>
  <c r="AE10" i="307"/>
  <c r="AE11" i="307"/>
  <c r="AE12" i="307"/>
  <c r="AE13" i="307"/>
  <c r="AE14" i="307"/>
  <c r="AE15" i="307"/>
  <c r="AE16" i="307"/>
  <c r="AD9" i="307"/>
  <c r="AD10" i="307"/>
  <c r="AD11" i="307"/>
  <c r="AD12" i="307"/>
  <c r="AD13" i="307"/>
  <c r="AD14" i="307"/>
  <c r="AD15" i="307"/>
  <c r="AD16" i="307"/>
  <c r="AC9" i="307"/>
  <c r="AC10" i="307"/>
  <c r="AC11" i="307"/>
  <c r="AC12" i="307"/>
  <c r="AC13" i="307"/>
  <c r="AC14" i="307"/>
  <c r="AC15" i="307"/>
  <c r="AC16" i="307"/>
  <c r="AB9" i="307"/>
  <c r="AB10" i="307"/>
  <c r="AB11" i="307"/>
  <c r="AB12" i="307"/>
  <c r="AB13" i="307"/>
  <c r="AB14" i="307"/>
  <c r="AB15" i="307"/>
  <c r="AB16" i="307"/>
  <c r="AA9" i="307"/>
  <c r="AA10" i="307"/>
  <c r="AA11" i="307"/>
  <c r="AA12" i="307"/>
  <c r="AA13" i="307"/>
  <c r="AA14" i="307"/>
  <c r="AA15" i="307"/>
  <c r="AA16" i="307"/>
  <c r="Z9" i="307"/>
  <c r="Z10" i="307"/>
  <c r="Z11" i="307"/>
  <c r="Z12" i="307"/>
  <c r="Z13" i="307"/>
  <c r="Z14" i="307"/>
  <c r="Z15" i="307"/>
  <c r="Z16" i="307"/>
  <c r="Y9" i="307"/>
  <c r="Y10" i="307"/>
  <c r="Y11" i="307"/>
  <c r="Y12" i="307"/>
  <c r="Y13" i="307"/>
  <c r="Y14" i="307"/>
  <c r="Y15" i="307"/>
  <c r="Y16" i="307"/>
  <c r="X9" i="307"/>
  <c r="X10" i="307"/>
  <c r="X11" i="307"/>
  <c r="X12" i="307"/>
  <c r="X13" i="307"/>
  <c r="X14" i="307"/>
  <c r="X15" i="307"/>
  <c r="X16" i="307"/>
  <c r="W9" i="307"/>
  <c r="W10" i="307"/>
  <c r="W11" i="307"/>
  <c r="W12" i="307"/>
  <c r="W13" i="307"/>
  <c r="W14" i="307"/>
  <c r="W15" i="307"/>
  <c r="W16" i="307"/>
  <c r="V9" i="307"/>
  <c r="V10" i="307"/>
  <c r="V11" i="307"/>
  <c r="V12" i="307"/>
  <c r="V13" i="307"/>
  <c r="V14" i="307"/>
  <c r="V15" i="307"/>
  <c r="V16" i="307"/>
  <c r="U9" i="307"/>
  <c r="U10" i="307"/>
  <c r="U11" i="307"/>
  <c r="U12" i="307"/>
  <c r="U13" i="307"/>
  <c r="U14" i="307"/>
  <c r="U15" i="307"/>
  <c r="U16" i="307"/>
  <c r="T9" i="307"/>
  <c r="T10" i="307"/>
  <c r="T11" i="307"/>
  <c r="T12" i="307"/>
  <c r="T13" i="307"/>
  <c r="T14" i="307"/>
  <c r="T15" i="307"/>
  <c r="T16" i="307"/>
  <c r="S9" i="307"/>
  <c r="S10" i="307"/>
  <c r="S11" i="307"/>
  <c r="S12" i="307"/>
  <c r="S13" i="307"/>
  <c r="S14" i="307"/>
  <c r="S15" i="307"/>
  <c r="S16" i="307"/>
  <c r="R9" i="307"/>
  <c r="R10" i="307"/>
  <c r="R11" i="307"/>
  <c r="R12" i="307"/>
  <c r="R13" i="307"/>
  <c r="R14" i="307"/>
  <c r="R15" i="307"/>
  <c r="R16" i="307"/>
  <c r="Q9" i="307"/>
  <c r="Q10" i="307"/>
  <c r="Q11" i="307"/>
  <c r="Q12" i="307"/>
  <c r="Q13" i="307"/>
  <c r="Q14" i="307"/>
  <c r="Q15" i="307"/>
  <c r="Q16" i="307"/>
  <c r="P9" i="307"/>
  <c r="P10" i="307"/>
  <c r="P11" i="307"/>
  <c r="P12" i="307"/>
  <c r="P13" i="307"/>
  <c r="P14" i="307"/>
  <c r="P15" i="307"/>
  <c r="P16" i="307"/>
  <c r="O9" i="307"/>
  <c r="O10" i="307"/>
  <c r="O11" i="307"/>
  <c r="O12" i="307"/>
  <c r="O13" i="307"/>
  <c r="O14" i="307"/>
  <c r="O15" i="307"/>
  <c r="O16" i="307"/>
  <c r="N9" i="307"/>
  <c r="N10" i="307"/>
  <c r="N11" i="307"/>
  <c r="N12" i="307"/>
  <c r="N13" i="307"/>
  <c r="N14" i="307"/>
  <c r="N15" i="307"/>
  <c r="N16" i="307"/>
  <c r="M9" i="307"/>
  <c r="M10" i="307"/>
  <c r="M11" i="307"/>
  <c r="M12" i="307"/>
  <c r="M13" i="307"/>
  <c r="M14" i="307"/>
  <c r="M15" i="307"/>
  <c r="M16" i="307"/>
  <c r="L9" i="307"/>
  <c r="L10" i="307"/>
  <c r="L11" i="307"/>
  <c r="L12" i="307"/>
  <c r="L13" i="307"/>
  <c r="L14" i="307"/>
  <c r="L15" i="307"/>
  <c r="L16" i="307"/>
  <c r="BE5" i="307"/>
  <c r="BD5" i="307"/>
  <c r="BC5" i="307"/>
  <c r="BB5" i="307"/>
  <c r="BA5" i="307"/>
  <c r="AZ5" i="307"/>
  <c r="AY5" i="307"/>
  <c r="AX5" i="307"/>
  <c r="AW5" i="307"/>
  <c r="AV5" i="307"/>
  <c r="AU5" i="307"/>
  <c r="AT5" i="307"/>
  <c r="AS5" i="307"/>
  <c r="AR5" i="307"/>
  <c r="AQ5" i="307"/>
  <c r="AP5" i="307"/>
  <c r="AO5" i="307"/>
  <c r="AN5" i="307"/>
  <c r="AM5" i="307"/>
  <c r="AL5" i="307"/>
  <c r="AK5" i="307"/>
  <c r="AJ5" i="307"/>
  <c r="AI5" i="307"/>
  <c r="AH5" i="307"/>
  <c r="AG5" i="307"/>
  <c r="AF5" i="307"/>
  <c r="AE5" i="307"/>
  <c r="AD5" i="307"/>
  <c r="AC5" i="307"/>
  <c r="AB5" i="307"/>
  <c r="AA5" i="307"/>
  <c r="Z5" i="307"/>
  <c r="Y5" i="307"/>
  <c r="X5" i="307"/>
  <c r="W5" i="307"/>
  <c r="V5" i="307"/>
  <c r="U5" i="307"/>
  <c r="T5" i="307"/>
  <c r="S5" i="307"/>
  <c r="R5" i="307"/>
  <c r="Q5" i="307"/>
  <c r="P5" i="307"/>
  <c r="O5" i="307"/>
  <c r="N5" i="307"/>
  <c r="M5" i="307"/>
  <c r="L5" i="307"/>
  <c r="BE4" i="307"/>
  <c r="BD4" i="307"/>
  <c r="BC4" i="307"/>
  <c r="BB4" i="307"/>
  <c r="BA4" i="307"/>
  <c r="AZ4" i="307"/>
  <c r="AY4" i="307"/>
  <c r="AX4" i="307"/>
  <c r="AW4" i="307"/>
  <c r="AV4" i="307"/>
  <c r="AU4" i="307"/>
  <c r="AT4" i="307"/>
  <c r="AS4" i="307"/>
  <c r="AR4" i="307"/>
  <c r="AQ4" i="307"/>
  <c r="AP4" i="307"/>
  <c r="AO4" i="307"/>
  <c r="AN4" i="307"/>
  <c r="AM4" i="307"/>
  <c r="AL4" i="307"/>
  <c r="AK4" i="307"/>
  <c r="AJ4" i="307"/>
  <c r="AI4" i="307"/>
  <c r="AH4" i="307"/>
  <c r="AG4" i="307"/>
  <c r="AF4" i="307"/>
  <c r="AE4" i="307"/>
  <c r="AD4" i="307"/>
  <c r="AC4" i="307"/>
  <c r="AB4" i="307"/>
  <c r="AA4" i="307"/>
  <c r="Z4" i="307"/>
  <c r="Y4" i="307"/>
  <c r="X4" i="307"/>
  <c r="W4" i="307"/>
  <c r="V4" i="307"/>
  <c r="U4" i="307"/>
  <c r="T4" i="307"/>
  <c r="S4" i="307"/>
  <c r="R4" i="307"/>
  <c r="Q4" i="307"/>
  <c r="P4" i="307"/>
  <c r="O4" i="307"/>
  <c r="N4" i="307"/>
  <c r="M4" i="307"/>
  <c r="L4" i="307"/>
  <c r="J38" i="305"/>
  <c r="J39" i="305"/>
  <c r="J40" i="305"/>
  <c r="I85" i="305"/>
  <c r="J86" i="305"/>
  <c r="J41" i="305"/>
  <c r="J42" i="305"/>
  <c r="K38" i="305"/>
  <c r="K39" i="305"/>
  <c r="K40" i="305"/>
  <c r="J85" i="305"/>
  <c r="K86" i="305"/>
  <c r="K41" i="305"/>
  <c r="K42" i="305"/>
  <c r="L38" i="305"/>
  <c r="L39" i="305"/>
  <c r="L40" i="305"/>
  <c r="K85" i="305"/>
  <c r="L86" i="305"/>
  <c r="L41" i="305"/>
  <c r="L42" i="305"/>
  <c r="M38" i="305"/>
  <c r="M39" i="305"/>
  <c r="M40" i="305"/>
  <c r="L85" i="305"/>
  <c r="M86" i="305"/>
  <c r="M41" i="305"/>
  <c r="M42" i="305"/>
  <c r="N38" i="305"/>
  <c r="N39" i="305"/>
  <c r="N40" i="305"/>
  <c r="M85" i="305"/>
  <c r="N86" i="305"/>
  <c r="N41" i="305"/>
  <c r="N42" i="305"/>
  <c r="O38" i="305"/>
  <c r="O39" i="305"/>
  <c r="O40" i="305"/>
  <c r="N85" i="305"/>
  <c r="O86" i="305"/>
  <c r="O41" i="305"/>
  <c r="O42" i="305"/>
  <c r="P38" i="305"/>
  <c r="P39" i="305"/>
  <c r="P40" i="305"/>
  <c r="O85" i="305"/>
  <c r="P86" i="305"/>
  <c r="P41" i="305"/>
  <c r="P42" i="305"/>
  <c r="Q38" i="305"/>
  <c r="Q39" i="305"/>
  <c r="Q40" i="305"/>
  <c r="P85" i="305"/>
  <c r="Q86" i="305"/>
  <c r="Q41" i="305"/>
  <c r="Q42" i="305"/>
  <c r="R38" i="305"/>
  <c r="R39" i="305"/>
  <c r="R40" i="305"/>
  <c r="Q85" i="305"/>
  <c r="R86" i="305"/>
  <c r="R41" i="305"/>
  <c r="R42" i="305"/>
  <c r="S38" i="305"/>
  <c r="S39" i="305"/>
  <c r="S40" i="305"/>
  <c r="R85" i="305"/>
  <c r="S86" i="305"/>
  <c r="S41" i="305"/>
  <c r="S42" i="305"/>
  <c r="T38" i="305"/>
  <c r="T39" i="305"/>
  <c r="T40" i="305"/>
  <c r="S85" i="305"/>
  <c r="T86" i="305"/>
  <c r="T41" i="305"/>
  <c r="T42" i="305"/>
  <c r="U38" i="305"/>
  <c r="U39" i="305"/>
  <c r="U40" i="305"/>
  <c r="T85" i="305"/>
  <c r="U86" i="305"/>
  <c r="U41" i="305"/>
  <c r="U42" i="305"/>
  <c r="V38" i="305"/>
  <c r="V39" i="305"/>
  <c r="V40" i="305"/>
  <c r="U85" i="305"/>
  <c r="V86" i="305"/>
  <c r="V41" i="305"/>
  <c r="V42" i="305"/>
  <c r="W38" i="305"/>
  <c r="W39" i="305"/>
  <c r="W40" i="305"/>
  <c r="V85" i="305"/>
  <c r="W86" i="305"/>
  <c r="W41" i="305"/>
  <c r="W42" i="305"/>
  <c r="X38" i="305"/>
  <c r="X39" i="305"/>
  <c r="X40" i="305"/>
  <c r="W85" i="305"/>
  <c r="X86" i="305"/>
  <c r="X41" i="305"/>
  <c r="X42" i="305"/>
  <c r="Y38" i="305"/>
  <c r="Y39" i="305"/>
  <c r="Y40" i="305"/>
  <c r="X85" i="305"/>
  <c r="Y86" i="305"/>
  <c r="Y41" i="305"/>
  <c r="Y42" i="305"/>
  <c r="Z38" i="305"/>
  <c r="Z39" i="305"/>
  <c r="Z40" i="305"/>
  <c r="Y85" i="305"/>
  <c r="Z86" i="305"/>
  <c r="Z41" i="305"/>
  <c r="Z42" i="305"/>
  <c r="AA38" i="305"/>
  <c r="AA39" i="305"/>
  <c r="AA40" i="305"/>
  <c r="Z85" i="305"/>
  <c r="AA86" i="305"/>
  <c r="AA41" i="305"/>
  <c r="AA42" i="305"/>
  <c r="AB38" i="305"/>
  <c r="AB39" i="305"/>
  <c r="AB40" i="305"/>
  <c r="AA85" i="305"/>
  <c r="AB86" i="305"/>
  <c r="AB41" i="305"/>
  <c r="AB42" i="305"/>
  <c r="AC38" i="305"/>
  <c r="AC39" i="305"/>
  <c r="AC40" i="305"/>
  <c r="AB85" i="305"/>
  <c r="AC86" i="305"/>
  <c r="AC41" i="305"/>
  <c r="AC42" i="305"/>
  <c r="AD38" i="305"/>
  <c r="AD39" i="305"/>
  <c r="AD40" i="305"/>
  <c r="AC85" i="305"/>
  <c r="AD86" i="305"/>
  <c r="AD41" i="305"/>
  <c r="AD42" i="305"/>
  <c r="AE38" i="305"/>
  <c r="AE39" i="305"/>
  <c r="AE40" i="305"/>
  <c r="AD85" i="305"/>
  <c r="AE86" i="305"/>
  <c r="AE41" i="305"/>
  <c r="AE42" i="305"/>
  <c r="AF38" i="305"/>
  <c r="AF39" i="305"/>
  <c r="AF40" i="305"/>
  <c r="AE85" i="305"/>
  <c r="AF86" i="305"/>
  <c r="AF41" i="305"/>
  <c r="AF42" i="305"/>
  <c r="AG38" i="305"/>
  <c r="AG39" i="305"/>
  <c r="AG40" i="305"/>
  <c r="AF85" i="305"/>
  <c r="AG86" i="305"/>
  <c r="AG41" i="305"/>
  <c r="AG42" i="305"/>
  <c r="AH38" i="305"/>
  <c r="AH39" i="305"/>
  <c r="AH40" i="305"/>
  <c r="AG85" i="305"/>
  <c r="AH86" i="305"/>
  <c r="AH41" i="305"/>
  <c r="AH42" i="305"/>
  <c r="AI38" i="305"/>
  <c r="AI39" i="305"/>
  <c r="AI40" i="305"/>
  <c r="AH85" i="305"/>
  <c r="AI86" i="305"/>
  <c r="AI41" i="305"/>
  <c r="AI42" i="305"/>
  <c r="AJ38" i="305"/>
  <c r="AJ39" i="305"/>
  <c r="AJ40" i="305"/>
  <c r="AI85" i="305"/>
  <c r="AJ86" i="305"/>
  <c r="AJ41" i="305"/>
  <c r="AJ42" i="305"/>
  <c r="AK38" i="305"/>
  <c r="AK39" i="305"/>
  <c r="AK40" i="305"/>
  <c r="AJ85" i="305"/>
  <c r="AK86" i="305"/>
  <c r="AK41" i="305"/>
  <c r="AK42" i="305"/>
  <c r="AL38" i="305"/>
  <c r="AL39" i="305"/>
  <c r="AL40" i="305"/>
  <c r="AK85" i="305"/>
  <c r="AL86" i="305"/>
  <c r="AL41" i="305"/>
  <c r="AL42" i="305"/>
  <c r="AM38" i="305"/>
  <c r="AM39" i="305"/>
  <c r="AM40" i="305"/>
  <c r="AL85" i="305"/>
  <c r="AM86" i="305"/>
  <c r="AM41" i="305"/>
  <c r="AM42" i="305"/>
  <c r="AN38" i="305"/>
  <c r="AN39" i="305"/>
  <c r="AN40" i="305"/>
  <c r="AM85" i="305"/>
  <c r="AN86" i="305"/>
  <c r="AN41" i="305"/>
  <c r="AN42" i="305"/>
  <c r="AO38" i="305"/>
  <c r="AO39" i="305"/>
  <c r="AO40" i="305"/>
  <c r="AN85" i="305"/>
  <c r="AO86" i="305"/>
  <c r="AO41" i="305"/>
  <c r="AO42" i="305"/>
  <c r="AP38" i="305"/>
  <c r="AP39" i="305"/>
  <c r="AP40" i="305"/>
  <c r="AO85" i="305"/>
  <c r="AP86" i="305"/>
  <c r="AP41" i="305"/>
  <c r="AP42" i="305"/>
  <c r="AQ38" i="305"/>
  <c r="AQ39" i="305"/>
  <c r="AQ40" i="305"/>
  <c r="AP85" i="305"/>
  <c r="AQ86" i="305"/>
  <c r="AQ41" i="305"/>
  <c r="AQ42" i="305"/>
  <c r="AR38" i="305"/>
  <c r="AR39" i="305"/>
  <c r="AR40" i="305"/>
  <c r="AQ85" i="305"/>
  <c r="AR86" i="305"/>
  <c r="AR41" i="305"/>
  <c r="AR42" i="305"/>
  <c r="AS38" i="305"/>
  <c r="AS39" i="305"/>
  <c r="AS40" i="305"/>
  <c r="AR85" i="305"/>
  <c r="AS86" i="305"/>
  <c r="AS41" i="305"/>
  <c r="AS42" i="305"/>
  <c r="AT38" i="305"/>
  <c r="AT39" i="305"/>
  <c r="AT40" i="305"/>
  <c r="AS85" i="305"/>
  <c r="AT86" i="305"/>
  <c r="AT41" i="305"/>
  <c r="AT42" i="305"/>
  <c r="AU38" i="305"/>
  <c r="AU39" i="305"/>
  <c r="AU40" i="305"/>
  <c r="AT85" i="305"/>
  <c r="AU86" i="305"/>
  <c r="AU41" i="305"/>
  <c r="AU42" i="305"/>
  <c r="AV38" i="305"/>
  <c r="AV39" i="305"/>
  <c r="AV40" i="305"/>
  <c r="AU85" i="305"/>
  <c r="AV86" i="305"/>
  <c r="AV41" i="305"/>
  <c r="AV42" i="305"/>
  <c r="AW38" i="305"/>
  <c r="AW39" i="305"/>
  <c r="AW40" i="305"/>
  <c r="AV85" i="305"/>
  <c r="AW86" i="305"/>
  <c r="AW41" i="305"/>
  <c r="AW42" i="305"/>
  <c r="AX38" i="305"/>
  <c r="AX39" i="305"/>
  <c r="AX40" i="305"/>
  <c r="AW85" i="305"/>
  <c r="AX86" i="305"/>
  <c r="AX41" i="305"/>
  <c r="AX42" i="305"/>
  <c r="AY38" i="305"/>
  <c r="AY39" i="305"/>
  <c r="AY40" i="305"/>
  <c r="AX85" i="305"/>
  <c r="AY86" i="305"/>
  <c r="AY41" i="305"/>
  <c r="AY42" i="305"/>
  <c r="AZ38" i="305"/>
  <c r="AZ39" i="305"/>
  <c r="AZ40" i="305"/>
  <c r="AY85" i="305"/>
  <c r="AZ86" i="305"/>
  <c r="AZ41" i="305"/>
  <c r="AZ42" i="305"/>
  <c r="BA38" i="305"/>
  <c r="BA39" i="305"/>
  <c r="BA40" i="305"/>
  <c r="AZ85" i="305"/>
  <c r="BA86" i="305"/>
  <c r="BA41" i="305"/>
  <c r="BA42" i="305"/>
  <c r="BB38" i="305"/>
  <c r="BB39" i="305"/>
  <c r="BB40" i="305"/>
  <c r="BA85" i="305"/>
  <c r="BB86" i="305"/>
  <c r="BB41" i="305"/>
  <c r="BB42" i="305"/>
  <c r="BC38" i="305"/>
  <c r="BC39" i="305"/>
  <c r="BC40" i="305"/>
  <c r="BB85" i="305"/>
  <c r="BC86" i="305"/>
  <c r="BC41" i="305"/>
  <c r="BC42" i="305"/>
  <c r="BD38" i="305"/>
  <c r="BD39" i="305"/>
  <c r="BD40" i="305"/>
  <c r="BC85" i="305"/>
  <c r="BD86" i="305"/>
  <c r="BD41" i="305"/>
  <c r="BD42" i="305"/>
  <c r="BE38" i="305"/>
  <c r="BE39" i="305"/>
  <c r="BE40" i="305"/>
  <c r="BD85" i="305"/>
  <c r="BE86" i="305"/>
  <c r="BE41" i="305"/>
  <c r="BE42" i="305"/>
  <c r="BE49" i="305"/>
  <c r="F47" i="305"/>
  <c r="BE50" i="305"/>
  <c r="BE3" i="307"/>
  <c r="BD49" i="305"/>
  <c r="BD50" i="305"/>
  <c r="BD3" i="307"/>
  <c r="BC49" i="305"/>
  <c r="BC50" i="305"/>
  <c r="BC3" i="307"/>
  <c r="BB49" i="305"/>
  <c r="BB50" i="305"/>
  <c r="BB3" i="307"/>
  <c r="BA49" i="305"/>
  <c r="BA50" i="305"/>
  <c r="BA3" i="307"/>
  <c r="AZ49" i="305"/>
  <c r="AZ50" i="305"/>
  <c r="AZ3" i="307"/>
  <c r="AY49" i="305"/>
  <c r="AY50" i="305"/>
  <c r="AY3" i="307"/>
  <c r="AX49" i="305"/>
  <c r="AX50" i="305"/>
  <c r="AX3" i="307"/>
  <c r="AW49" i="305"/>
  <c r="AW50" i="305"/>
  <c r="AW3" i="307"/>
  <c r="AV49" i="305"/>
  <c r="AV50" i="305"/>
  <c r="AV3" i="307"/>
  <c r="AU49" i="305"/>
  <c r="AU50" i="305"/>
  <c r="AU3" i="307"/>
  <c r="AT49" i="305"/>
  <c r="AT50" i="305"/>
  <c r="AT3" i="307"/>
  <c r="AS49" i="305"/>
  <c r="AS50" i="305"/>
  <c r="AS3" i="307"/>
  <c r="AR49" i="305"/>
  <c r="AR50" i="305"/>
  <c r="AR3" i="307"/>
  <c r="AQ49" i="305"/>
  <c r="AQ50" i="305"/>
  <c r="AQ3" i="307"/>
  <c r="AP49" i="305"/>
  <c r="AP50" i="305"/>
  <c r="AP3" i="307"/>
  <c r="AO49" i="305"/>
  <c r="AO50" i="305"/>
  <c r="AO3" i="307"/>
  <c r="AN49" i="305"/>
  <c r="AN50" i="305"/>
  <c r="AN3" i="307"/>
  <c r="AM49" i="305"/>
  <c r="AM50" i="305"/>
  <c r="AM3" i="307"/>
  <c r="AL49" i="305"/>
  <c r="AL50" i="305"/>
  <c r="AL3" i="307"/>
  <c r="AK49" i="305"/>
  <c r="AK50" i="305"/>
  <c r="AK3" i="307"/>
  <c r="AJ49" i="305"/>
  <c r="F46" i="305"/>
  <c r="AJ50" i="305"/>
  <c r="AJ3" i="307"/>
  <c r="AI49" i="305"/>
  <c r="AI50" i="305"/>
  <c r="AI3" i="307"/>
  <c r="AH49" i="305"/>
  <c r="AH50" i="305"/>
  <c r="AH3" i="307"/>
  <c r="AG49" i="305"/>
  <c r="AG50" i="305"/>
  <c r="AG3" i="307"/>
  <c r="AF49" i="305"/>
  <c r="AF50" i="305"/>
  <c r="AF3" i="307"/>
  <c r="AE49" i="305"/>
  <c r="AE50" i="305"/>
  <c r="AE3" i="307"/>
  <c r="AD49" i="305"/>
  <c r="AD50" i="305"/>
  <c r="AD3" i="307"/>
  <c r="AC49" i="305"/>
  <c r="AC50" i="305"/>
  <c r="AC3" i="307"/>
  <c r="AB49" i="305"/>
  <c r="AB50" i="305"/>
  <c r="AB3" i="307"/>
  <c r="AA49" i="305"/>
  <c r="AA50" i="305"/>
  <c r="AA3" i="307"/>
  <c r="Z49" i="305"/>
  <c r="Z50" i="305"/>
  <c r="Z3" i="307"/>
  <c r="Y49" i="305"/>
  <c r="Y50" i="305"/>
  <c r="Y3" i="307"/>
  <c r="X49" i="305"/>
  <c r="X50" i="305"/>
  <c r="X3" i="307"/>
  <c r="W49" i="305"/>
  <c r="W50" i="305"/>
  <c r="W3" i="307"/>
  <c r="V49" i="305"/>
  <c r="V50" i="305"/>
  <c r="V3" i="307"/>
  <c r="U49" i="305"/>
  <c r="U50" i="305"/>
  <c r="U3" i="307"/>
  <c r="T49" i="305"/>
  <c r="T50" i="305"/>
  <c r="T3" i="307"/>
  <c r="S49" i="305"/>
  <c r="S50" i="305"/>
  <c r="S3" i="307"/>
  <c r="R49" i="305"/>
  <c r="F45" i="305"/>
  <c r="R50" i="305"/>
  <c r="R3" i="307"/>
  <c r="Q49" i="305"/>
  <c r="F44" i="305"/>
  <c r="Q50" i="305"/>
  <c r="Q3" i="307"/>
  <c r="P49" i="305"/>
  <c r="P50" i="305"/>
  <c r="P3" i="307"/>
  <c r="O49" i="305"/>
  <c r="O50" i="305"/>
  <c r="O3" i="307"/>
  <c r="N49" i="305"/>
  <c r="N50" i="305"/>
  <c r="N3" i="307"/>
  <c r="M49" i="305"/>
  <c r="M50" i="305"/>
  <c r="M3" i="307"/>
  <c r="L49" i="305"/>
  <c r="L50" i="305"/>
  <c r="L3" i="307"/>
  <c r="BE2" i="307"/>
  <c r="BD2" i="307"/>
  <c r="BC2" i="307"/>
  <c r="BB2" i="307"/>
  <c r="BA2" i="307"/>
  <c r="AZ2" i="307"/>
  <c r="AY2" i="307"/>
  <c r="AX2" i="307"/>
  <c r="AW2" i="307"/>
  <c r="AV2" i="307"/>
  <c r="AU2" i="307"/>
  <c r="AT2" i="307"/>
  <c r="AS2" i="307"/>
  <c r="AR2" i="307"/>
  <c r="AQ2" i="307"/>
  <c r="AP2" i="307"/>
  <c r="AO2" i="307"/>
  <c r="AN2" i="307"/>
  <c r="AM2" i="307"/>
  <c r="AL2" i="307"/>
  <c r="AK2" i="307"/>
  <c r="AJ2" i="307"/>
  <c r="AI2" i="307"/>
  <c r="AH2" i="307"/>
  <c r="AG2" i="307"/>
  <c r="AF2" i="307"/>
  <c r="AE2" i="307"/>
  <c r="AD2" i="307"/>
  <c r="AC2" i="307"/>
  <c r="AB2" i="307"/>
  <c r="AA2" i="307"/>
  <c r="Z2" i="307"/>
  <c r="Y2" i="307"/>
  <c r="X2" i="307"/>
  <c r="W2" i="307"/>
  <c r="V2" i="307"/>
  <c r="U2" i="307"/>
  <c r="T2" i="307"/>
  <c r="S2" i="307"/>
  <c r="R2" i="307"/>
  <c r="Q2" i="307"/>
  <c r="P2" i="307"/>
  <c r="O2" i="307"/>
  <c r="N2" i="307"/>
  <c r="M2" i="307"/>
  <c r="L2" i="307"/>
  <c r="GJ314" i="280"/>
  <c r="GJ154" i="280"/>
  <c r="GI154" i="280"/>
  <c r="GH154" i="280"/>
  <c r="GG154" i="280"/>
  <c r="GF154" i="280"/>
  <c r="GE154" i="280"/>
  <c r="GD154" i="280"/>
  <c r="GC154" i="280"/>
  <c r="GB154" i="280"/>
  <c r="GA154" i="280"/>
  <c r="FZ154" i="280"/>
  <c r="FY154" i="280"/>
  <c r="FX154" i="280"/>
  <c r="FW154" i="280"/>
  <c r="FV154" i="280"/>
  <c r="FU154" i="280"/>
  <c r="FT154" i="280"/>
  <c r="FS154" i="280"/>
  <c r="FR154" i="280"/>
  <c r="FQ154" i="280"/>
  <c r="FP154" i="280"/>
  <c r="FO154" i="280"/>
  <c r="FN154" i="280"/>
  <c r="FM154" i="280"/>
  <c r="FL154" i="280"/>
  <c r="FK154" i="280"/>
  <c r="FJ154" i="280"/>
  <c r="FI154" i="280"/>
  <c r="FH154" i="280"/>
  <c r="FG154" i="280"/>
  <c r="FF154" i="280"/>
  <c r="FE154" i="280"/>
  <c r="FD154" i="280"/>
  <c r="FC154" i="280"/>
  <c r="FB154" i="280"/>
  <c r="FA154" i="280"/>
  <c r="EZ154" i="280"/>
  <c r="EY154" i="280"/>
  <c r="EX154" i="280"/>
  <c r="EW154" i="280"/>
  <c r="EV154" i="280"/>
  <c r="EU154" i="280"/>
  <c r="ET154" i="280"/>
  <c r="ES154" i="280"/>
  <c r="ER154" i="280"/>
  <c r="EQ154" i="280"/>
  <c r="EP154" i="280"/>
  <c r="EO154" i="280"/>
  <c r="EN154" i="280"/>
  <c r="EM154" i="280"/>
  <c r="EL154" i="280"/>
  <c r="EK154" i="280"/>
  <c r="EJ154" i="280"/>
  <c r="EI154" i="280"/>
  <c r="EH154" i="280"/>
  <c r="EG154" i="280"/>
  <c r="EF154" i="280"/>
  <c r="EE154" i="280"/>
  <c r="ED154" i="280"/>
  <c r="EC154" i="280"/>
  <c r="EB154" i="280"/>
  <c r="EA154" i="280"/>
  <c r="DZ154" i="280"/>
  <c r="DY154" i="280"/>
  <c r="DX154" i="280"/>
  <c r="DW154" i="280"/>
  <c r="DV154" i="280"/>
  <c r="DU154" i="280"/>
  <c r="DT154" i="280"/>
  <c r="DS154" i="280"/>
  <c r="DR154" i="280"/>
  <c r="DQ154" i="280"/>
  <c r="DP154" i="280"/>
  <c r="DO154" i="280"/>
  <c r="DN154" i="280"/>
  <c r="DM154" i="280"/>
  <c r="DL154" i="280"/>
  <c r="DK154" i="280"/>
  <c r="DJ154" i="280"/>
  <c r="DI154" i="280"/>
  <c r="DH154" i="280"/>
  <c r="DG154" i="280"/>
  <c r="DF154" i="280"/>
  <c r="DE154" i="280"/>
  <c r="DD154" i="280"/>
  <c r="DC154" i="280"/>
  <c r="DB154" i="280"/>
  <c r="DA154" i="280"/>
  <c r="CZ154" i="280"/>
  <c r="CY154" i="280"/>
  <c r="CX154" i="280"/>
  <c r="CW154" i="280"/>
  <c r="CV154" i="280"/>
  <c r="CU154" i="280"/>
  <c r="CT154" i="280"/>
  <c r="CS154" i="280"/>
  <c r="CR154" i="280"/>
  <c r="CQ154" i="280"/>
  <c r="CP154" i="280"/>
  <c r="CO154" i="280"/>
  <c r="CN154" i="280"/>
  <c r="CM154" i="280"/>
  <c r="CL154" i="280"/>
  <c r="CK154" i="280"/>
  <c r="CJ154" i="280"/>
  <c r="CI154" i="280"/>
  <c r="CH154" i="280"/>
  <c r="CG154" i="280"/>
  <c r="CF154" i="280"/>
  <c r="CE154" i="280"/>
  <c r="CD154" i="280"/>
  <c r="CC154" i="280"/>
  <c r="CB154" i="280"/>
  <c r="CA154" i="280"/>
  <c r="BZ154" i="280"/>
  <c r="BY154" i="280"/>
  <c r="BX154" i="280"/>
  <c r="BW154" i="280"/>
  <c r="BV154" i="280"/>
  <c r="BU154" i="280"/>
  <c r="BT154" i="280"/>
  <c r="BS154" i="280"/>
  <c r="BR154" i="280"/>
  <c r="BQ154" i="280"/>
  <c r="BP154" i="280"/>
  <c r="BO154" i="280"/>
  <c r="BN154" i="280"/>
  <c r="BM154" i="280"/>
  <c r="BL154" i="280"/>
  <c r="BK154" i="280"/>
  <c r="BJ154" i="280"/>
  <c r="BI154" i="280"/>
  <c r="BH154" i="280"/>
  <c r="BG154" i="280"/>
  <c r="BF154" i="280"/>
  <c r="BE154" i="280"/>
  <c r="BD154" i="280"/>
  <c r="BC154" i="280"/>
  <c r="BB154" i="280"/>
  <c r="BA154" i="280"/>
  <c r="AZ154" i="280"/>
  <c r="AY154" i="280"/>
  <c r="AX154" i="280"/>
  <c r="AW154" i="280"/>
  <c r="AV154" i="280"/>
  <c r="AU154" i="280"/>
  <c r="AT154" i="280"/>
  <c r="AS154" i="280"/>
  <c r="AR154" i="280"/>
  <c r="AQ154" i="280"/>
  <c r="AP154" i="280"/>
  <c r="AO154" i="280"/>
  <c r="AN154" i="280"/>
  <c r="AM154" i="280"/>
  <c r="AL154" i="280"/>
  <c r="AK154" i="280"/>
  <c r="AJ154" i="280"/>
  <c r="AI154" i="280"/>
  <c r="AH154" i="280"/>
  <c r="AG154" i="280"/>
  <c r="AF154" i="280"/>
  <c r="AE154" i="280"/>
  <c r="AD154" i="280"/>
  <c r="AC154" i="280"/>
  <c r="AB154" i="280"/>
  <c r="AA154" i="280"/>
  <c r="Z154" i="280"/>
  <c r="Y154" i="280"/>
  <c r="X154" i="280"/>
  <c r="W154" i="280"/>
  <c r="V154" i="280"/>
  <c r="U154" i="280"/>
  <c r="T154" i="280"/>
  <c r="S154" i="280"/>
  <c r="R154" i="280"/>
  <c r="R156" i="280"/>
  <c r="S155" i="280"/>
  <c r="S156" i="280"/>
  <c r="T155" i="280"/>
  <c r="T156" i="280"/>
  <c r="U155" i="280"/>
  <c r="U156" i="280"/>
  <c r="V155" i="280"/>
  <c r="V156" i="280"/>
  <c r="W155" i="280"/>
  <c r="W156" i="280"/>
  <c r="X155" i="280"/>
  <c r="X156" i="280"/>
  <c r="Y155" i="280"/>
  <c r="Y156" i="280"/>
  <c r="Z155" i="280"/>
  <c r="Z156" i="280"/>
  <c r="AA155" i="280"/>
  <c r="AA156" i="280"/>
  <c r="AB155" i="280"/>
  <c r="AB156" i="280"/>
  <c r="AC155" i="280"/>
  <c r="AC156" i="280"/>
  <c r="AD155" i="280"/>
  <c r="AD156" i="280"/>
  <c r="AE155" i="280"/>
  <c r="AE156" i="280"/>
  <c r="AF155" i="280"/>
  <c r="AF156" i="280"/>
  <c r="AG155" i="280"/>
  <c r="AG156" i="280"/>
  <c r="AH155" i="280"/>
  <c r="AH156" i="280"/>
  <c r="AI155" i="280"/>
  <c r="AI156" i="280"/>
  <c r="AJ155" i="280"/>
  <c r="AJ156" i="280"/>
  <c r="AK155" i="280"/>
  <c r="AK156" i="280"/>
  <c r="AL155" i="280"/>
  <c r="AL156" i="280"/>
  <c r="AM155" i="280"/>
  <c r="AM156" i="280"/>
  <c r="AN155" i="280"/>
  <c r="AN156" i="280"/>
  <c r="AO155" i="280"/>
  <c r="AO156" i="280"/>
  <c r="AP155" i="280"/>
  <c r="AP156" i="280"/>
  <c r="AQ155" i="280"/>
  <c r="AQ156" i="280"/>
  <c r="AR155" i="280"/>
  <c r="AR156" i="280"/>
  <c r="AS155" i="280"/>
  <c r="AS156" i="280"/>
  <c r="AT155" i="280"/>
  <c r="AT156" i="280"/>
  <c r="AU155" i="280"/>
  <c r="AU156" i="280"/>
  <c r="AV155" i="280"/>
  <c r="AV156" i="280"/>
  <c r="AW155" i="280"/>
  <c r="AW156" i="280"/>
  <c r="AX155" i="280"/>
  <c r="AX156" i="280"/>
  <c r="AY155" i="280"/>
  <c r="AY156" i="280"/>
  <c r="AZ155" i="280"/>
  <c r="AZ156" i="280"/>
  <c r="BA155" i="280"/>
  <c r="BA156" i="280"/>
  <c r="BB155" i="280"/>
  <c r="BB156" i="280"/>
  <c r="BC155" i="280"/>
  <c r="BC156" i="280"/>
  <c r="BD155" i="280"/>
  <c r="BD156" i="280"/>
  <c r="BE155" i="280"/>
  <c r="BE156" i="280"/>
  <c r="BF155" i="280"/>
  <c r="BF156" i="280"/>
  <c r="BG155" i="280"/>
  <c r="BG156" i="280"/>
  <c r="BH155" i="280"/>
  <c r="BH156" i="280"/>
  <c r="BI155" i="280"/>
  <c r="BI156" i="280"/>
  <c r="BJ155" i="280"/>
  <c r="BJ156" i="280"/>
  <c r="BK155" i="280"/>
  <c r="BK156" i="280"/>
  <c r="BL155" i="280"/>
  <c r="BL156" i="280"/>
  <c r="BM155" i="280"/>
  <c r="BM156" i="280"/>
  <c r="BN155" i="280"/>
  <c r="BN156" i="280"/>
  <c r="BO155" i="280"/>
  <c r="BO156" i="280"/>
  <c r="BP155" i="280"/>
  <c r="BP156" i="280"/>
  <c r="BQ155" i="280"/>
  <c r="BQ156" i="280"/>
  <c r="BR155" i="280"/>
  <c r="BR156" i="280"/>
  <c r="BS155" i="280"/>
  <c r="BS156" i="280"/>
  <c r="BT155" i="280"/>
  <c r="BT156" i="280"/>
  <c r="BU155" i="280"/>
  <c r="BU156" i="280"/>
  <c r="BV155" i="280"/>
  <c r="BV156" i="280"/>
  <c r="BW155" i="280"/>
  <c r="BW156" i="280"/>
  <c r="BX155" i="280"/>
  <c r="BX156" i="280"/>
  <c r="BY155" i="280"/>
  <c r="BY156" i="280"/>
  <c r="BZ155" i="280"/>
  <c r="BZ156" i="280"/>
  <c r="CA155" i="280"/>
  <c r="CA156" i="280"/>
  <c r="CB155" i="280"/>
  <c r="CB156" i="280"/>
  <c r="CC155" i="280"/>
  <c r="CC156" i="280"/>
  <c r="CD155" i="280"/>
  <c r="CD156" i="280"/>
  <c r="CE155" i="280"/>
  <c r="CE156" i="280"/>
  <c r="CF155" i="280"/>
  <c r="CF156" i="280"/>
  <c r="CG155" i="280"/>
  <c r="CG156" i="280"/>
  <c r="CH155" i="280"/>
  <c r="CH156" i="280"/>
  <c r="CI155" i="280"/>
  <c r="CI156" i="280"/>
  <c r="CJ155" i="280"/>
  <c r="CJ156" i="280"/>
  <c r="CK155" i="280"/>
  <c r="CK156" i="280"/>
  <c r="CL155" i="280"/>
  <c r="CL156" i="280"/>
  <c r="CM155" i="280"/>
  <c r="CM156" i="280"/>
  <c r="CN155" i="280"/>
  <c r="CN156" i="280"/>
  <c r="CO155" i="280"/>
  <c r="CO156" i="280"/>
  <c r="CP155" i="280"/>
  <c r="CP156" i="280"/>
  <c r="CQ155" i="280"/>
  <c r="CQ156" i="280"/>
  <c r="CR155" i="280"/>
  <c r="CR156" i="280"/>
  <c r="CS155" i="280"/>
  <c r="CS156" i="280"/>
  <c r="CT155" i="280"/>
  <c r="CT156" i="280"/>
  <c r="CU155" i="280"/>
  <c r="CU156" i="280"/>
  <c r="CV155" i="280"/>
  <c r="CV156" i="280"/>
  <c r="CW155" i="280"/>
  <c r="CW156" i="280"/>
  <c r="CX155" i="280"/>
  <c r="CX156" i="280"/>
  <c r="CY155" i="280"/>
  <c r="CY156" i="280"/>
  <c r="CZ155" i="280"/>
  <c r="CZ156" i="280"/>
  <c r="DA155" i="280"/>
  <c r="DA156" i="280"/>
  <c r="DB155" i="280"/>
  <c r="DB156" i="280"/>
  <c r="DC155" i="280"/>
  <c r="DC156" i="280"/>
  <c r="DD155" i="280"/>
  <c r="DD156" i="280"/>
  <c r="DE155" i="280"/>
  <c r="DE156" i="280"/>
  <c r="DF155" i="280"/>
  <c r="DF156" i="280"/>
  <c r="DG155" i="280"/>
  <c r="DG156" i="280"/>
  <c r="DH155" i="280"/>
  <c r="DH156" i="280"/>
  <c r="DI155" i="280"/>
  <c r="DI156" i="280"/>
  <c r="DJ155" i="280"/>
  <c r="DJ156" i="280"/>
  <c r="DK155" i="280"/>
  <c r="DK156" i="280"/>
  <c r="DL155" i="280"/>
  <c r="DL156" i="280"/>
  <c r="DM155" i="280"/>
  <c r="DM156" i="280"/>
  <c r="DN155" i="280"/>
  <c r="DN156" i="280"/>
  <c r="DO155" i="280"/>
  <c r="DO156" i="280"/>
  <c r="DP155" i="280"/>
  <c r="DP156" i="280"/>
  <c r="DQ155" i="280"/>
  <c r="DQ156" i="280"/>
  <c r="DR155" i="280"/>
  <c r="DR156" i="280"/>
  <c r="DS155" i="280"/>
  <c r="DS156" i="280"/>
  <c r="DT155" i="280"/>
  <c r="DT156" i="280"/>
  <c r="DU155" i="280"/>
  <c r="DU156" i="280"/>
  <c r="DV155" i="280"/>
  <c r="DV156" i="280"/>
  <c r="DW155" i="280"/>
  <c r="DW156" i="280"/>
  <c r="DX155" i="280"/>
  <c r="DX156" i="280"/>
  <c r="DY155" i="280"/>
  <c r="DY156" i="280"/>
  <c r="DZ155" i="280"/>
  <c r="DZ156" i="280"/>
  <c r="EA155" i="280"/>
  <c r="EA156" i="280"/>
  <c r="EB155" i="280"/>
  <c r="EB156" i="280"/>
  <c r="EC155" i="280"/>
  <c r="EC156" i="280"/>
  <c r="ED155" i="280"/>
  <c r="ED156" i="280"/>
  <c r="EE155" i="280"/>
  <c r="EE156" i="280"/>
  <c r="EF155" i="280"/>
  <c r="EF156" i="280"/>
  <c r="EG155" i="280"/>
  <c r="EG156" i="280"/>
  <c r="EH155" i="280"/>
  <c r="EH156" i="280"/>
  <c r="EI155" i="280"/>
  <c r="EI156" i="280"/>
  <c r="EJ155" i="280"/>
  <c r="EJ156" i="280"/>
  <c r="EK155" i="280"/>
  <c r="EK156" i="280"/>
  <c r="EL155" i="280"/>
  <c r="EL156" i="280"/>
  <c r="EM155" i="280"/>
  <c r="EM156" i="280"/>
  <c r="EN155" i="280"/>
  <c r="EN156" i="280"/>
  <c r="EO155" i="280"/>
  <c r="EO156" i="280"/>
  <c r="EP155" i="280"/>
  <c r="EP156" i="280"/>
  <c r="EQ155" i="280"/>
  <c r="EQ156" i="280"/>
  <c r="ER155" i="280"/>
  <c r="ER156" i="280"/>
  <c r="ES155" i="280"/>
  <c r="ES156" i="280"/>
  <c r="ET155" i="280"/>
  <c r="ET156" i="280"/>
  <c r="EU155" i="280"/>
  <c r="EU156" i="280"/>
  <c r="EV155" i="280"/>
  <c r="EV156" i="280"/>
  <c r="EW155" i="280"/>
  <c r="EW156" i="280"/>
  <c r="EX155" i="280"/>
  <c r="EX156" i="280"/>
  <c r="EY155" i="280"/>
  <c r="EY156" i="280"/>
  <c r="EZ155" i="280"/>
  <c r="EZ156" i="280"/>
  <c r="FA155" i="280"/>
  <c r="FA156" i="280"/>
  <c r="FB155" i="280"/>
  <c r="FB156" i="280"/>
  <c r="FC155" i="280"/>
  <c r="FC156" i="280"/>
  <c r="FD155" i="280"/>
  <c r="FD156" i="280"/>
  <c r="FE155" i="280"/>
  <c r="FE156" i="280"/>
  <c r="FF155" i="280"/>
  <c r="FF156" i="280"/>
  <c r="FG155" i="280"/>
  <c r="FG156" i="280"/>
  <c r="FH155" i="280"/>
  <c r="FH156" i="280"/>
  <c r="FI155" i="280"/>
  <c r="FI156" i="280"/>
  <c r="FJ155" i="280"/>
  <c r="FJ156" i="280"/>
  <c r="FK155" i="280"/>
  <c r="FK156" i="280"/>
  <c r="FL155" i="280"/>
  <c r="FL156" i="280"/>
  <c r="FM155" i="280"/>
  <c r="FM156" i="280"/>
  <c r="FN155" i="280"/>
  <c r="FN156" i="280"/>
  <c r="FO155" i="280"/>
  <c r="FO156" i="280"/>
  <c r="FP155" i="280"/>
  <c r="FP156" i="280"/>
  <c r="FQ155" i="280"/>
  <c r="FQ156" i="280"/>
  <c r="FR155" i="280"/>
  <c r="FR156" i="280"/>
  <c r="FS155" i="280"/>
  <c r="FS156" i="280"/>
  <c r="FT155" i="280"/>
  <c r="FT156" i="280"/>
  <c r="FU155" i="280"/>
  <c r="FU156" i="280"/>
  <c r="FV155" i="280"/>
  <c r="FV156" i="280"/>
  <c r="FW155" i="280"/>
  <c r="FW156" i="280"/>
  <c r="FX155" i="280"/>
  <c r="FX156" i="280"/>
  <c r="FY155" i="280"/>
  <c r="FY156" i="280"/>
  <c r="FZ155" i="280"/>
  <c r="FZ156" i="280"/>
  <c r="GA155" i="280"/>
  <c r="GA156" i="280"/>
  <c r="GB155" i="280"/>
  <c r="GB156" i="280"/>
  <c r="GC155" i="280"/>
  <c r="GC156" i="280"/>
  <c r="GD155" i="280"/>
  <c r="GD156" i="280"/>
  <c r="GE155" i="280"/>
  <c r="GE156" i="280"/>
  <c r="GF155" i="280"/>
  <c r="GF156" i="280"/>
  <c r="GG155" i="280"/>
  <c r="GG156" i="280"/>
  <c r="GH155" i="280"/>
  <c r="GH156" i="280"/>
  <c r="GI155" i="280"/>
  <c r="GI156" i="280"/>
  <c r="GJ155" i="280"/>
  <c r="GJ156" i="280"/>
  <c r="Q154" i="280"/>
  <c r="P154" i="280"/>
  <c r="O154" i="280"/>
  <c r="N154" i="280"/>
  <c r="M154" i="280"/>
  <c r="L154" i="280"/>
  <c r="J155" i="280"/>
  <c r="J154" i="280"/>
  <c r="J156" i="280"/>
  <c r="K155" i="280"/>
  <c r="K154" i="280"/>
  <c r="K156" i="280"/>
  <c r="L155" i="280"/>
  <c r="L156" i="280"/>
  <c r="M155" i="280"/>
  <c r="M156" i="280"/>
  <c r="N155" i="280"/>
  <c r="N156" i="280"/>
  <c r="O155" i="280"/>
  <c r="O156" i="280"/>
  <c r="P155" i="280"/>
  <c r="P156" i="280"/>
  <c r="Q155" i="280"/>
  <c r="Q156" i="280"/>
  <c r="R184" i="280"/>
  <c r="GJ168" i="280"/>
  <c r="GI168" i="280"/>
  <c r="GH168" i="280"/>
  <c r="GG168" i="280"/>
  <c r="GF168" i="280"/>
  <c r="GE168" i="280"/>
  <c r="GD168" i="280"/>
  <c r="GC168" i="280"/>
  <c r="GB168" i="280"/>
  <c r="GA168" i="280"/>
  <c r="FZ168" i="280"/>
  <c r="FY168" i="280"/>
  <c r="FX168" i="280"/>
  <c r="FW168" i="280"/>
  <c r="FV168" i="280"/>
  <c r="FU168" i="280"/>
  <c r="FT168" i="280"/>
  <c r="FS168" i="280"/>
  <c r="FR168" i="280"/>
  <c r="FQ168" i="280"/>
  <c r="FP168" i="280"/>
  <c r="FO168" i="280"/>
  <c r="FN168" i="280"/>
  <c r="FM168" i="280"/>
  <c r="FL168" i="280"/>
  <c r="FK168" i="280"/>
  <c r="FJ168" i="280"/>
  <c r="FI168" i="280"/>
  <c r="FH168" i="280"/>
  <c r="FG168" i="280"/>
  <c r="FF168" i="280"/>
  <c r="FE168" i="280"/>
  <c r="FD168" i="280"/>
  <c r="FC168" i="280"/>
  <c r="FB168" i="280"/>
  <c r="FA168" i="280"/>
  <c r="EZ168" i="280"/>
  <c r="EY168" i="280"/>
  <c r="EX168" i="280"/>
  <c r="EW168" i="280"/>
  <c r="EV168" i="280"/>
  <c r="EU168" i="280"/>
  <c r="ET168" i="280"/>
  <c r="ES168" i="280"/>
  <c r="ER168" i="280"/>
  <c r="EQ168" i="280"/>
  <c r="EP168" i="280"/>
  <c r="EO168" i="280"/>
  <c r="EN168" i="280"/>
  <c r="EM168" i="280"/>
  <c r="EL168" i="280"/>
  <c r="EK168" i="280"/>
  <c r="EJ168" i="280"/>
  <c r="EI168" i="280"/>
  <c r="EH168" i="280"/>
  <c r="EG168" i="280"/>
  <c r="EF168" i="280"/>
  <c r="EE168" i="280"/>
  <c r="ED168" i="280"/>
  <c r="EC168" i="280"/>
  <c r="EB168" i="280"/>
  <c r="EA168" i="280"/>
  <c r="DZ168" i="280"/>
  <c r="DY168" i="280"/>
  <c r="DX168" i="280"/>
  <c r="DW168" i="280"/>
  <c r="DV168" i="280"/>
  <c r="DU168" i="280"/>
  <c r="DT168" i="280"/>
  <c r="DS168" i="280"/>
  <c r="DR168" i="280"/>
  <c r="DQ168" i="280"/>
  <c r="DP168" i="280"/>
  <c r="DO168" i="280"/>
  <c r="DN168" i="280"/>
  <c r="DM168" i="280"/>
  <c r="DL168" i="280"/>
  <c r="DK168" i="280"/>
  <c r="DJ168" i="280"/>
  <c r="DI168" i="280"/>
  <c r="DH168" i="280"/>
  <c r="DG168" i="280"/>
  <c r="DF168" i="280"/>
  <c r="DE168" i="280"/>
  <c r="DD168" i="280"/>
  <c r="DC168" i="280"/>
  <c r="DB168" i="280"/>
  <c r="DA168" i="280"/>
  <c r="CZ168" i="280"/>
  <c r="CY168" i="280"/>
  <c r="CX168" i="280"/>
  <c r="CW168" i="280"/>
  <c r="CV168" i="280"/>
  <c r="CU168" i="280"/>
  <c r="CT168" i="280"/>
  <c r="CS168" i="280"/>
  <c r="CR168" i="280"/>
  <c r="CQ168" i="280"/>
  <c r="CP168" i="280"/>
  <c r="CO168" i="280"/>
  <c r="CN168" i="280"/>
  <c r="CM168" i="280"/>
  <c r="CL168" i="280"/>
  <c r="CK168" i="280"/>
  <c r="CJ168" i="280"/>
  <c r="CI168" i="280"/>
  <c r="CH168" i="280"/>
  <c r="CG168" i="280"/>
  <c r="CF168" i="280"/>
  <c r="CE168" i="280"/>
  <c r="CD168" i="280"/>
  <c r="CC168" i="280"/>
  <c r="CB168" i="280"/>
  <c r="CA168" i="280"/>
  <c r="BZ168" i="280"/>
  <c r="BY168" i="280"/>
  <c r="BX168" i="280"/>
  <c r="BW168" i="280"/>
  <c r="BV168" i="280"/>
  <c r="BU168" i="280"/>
  <c r="BT168" i="280"/>
  <c r="BS168" i="280"/>
  <c r="BR168" i="280"/>
  <c r="BQ168" i="280"/>
  <c r="BP168" i="280"/>
  <c r="BO168" i="280"/>
  <c r="BN168" i="280"/>
  <c r="BM168" i="280"/>
  <c r="BL168" i="280"/>
  <c r="BK168" i="280"/>
  <c r="BJ168" i="280"/>
  <c r="BI168" i="280"/>
  <c r="BH168" i="280"/>
  <c r="BG168" i="280"/>
  <c r="BF168" i="280"/>
  <c r="BE168" i="280"/>
  <c r="BD168" i="280"/>
  <c r="BC168" i="280"/>
  <c r="BB168" i="280"/>
  <c r="BA168" i="280"/>
  <c r="AZ168" i="280"/>
  <c r="AY168" i="280"/>
  <c r="AX168" i="280"/>
  <c r="AW168" i="280"/>
  <c r="AV168" i="280"/>
  <c r="AU168" i="280"/>
  <c r="AT168" i="280"/>
  <c r="AS168" i="280"/>
  <c r="AR168" i="280"/>
  <c r="AQ168" i="280"/>
  <c r="AP168" i="280"/>
  <c r="AO168" i="280"/>
  <c r="AN168" i="280"/>
  <c r="AM168" i="280"/>
  <c r="AL168" i="280"/>
  <c r="AK168" i="280"/>
  <c r="AJ168" i="280"/>
  <c r="AI168" i="280"/>
  <c r="AH168" i="280"/>
  <c r="AG168" i="280"/>
  <c r="AF168" i="280"/>
  <c r="AE168" i="280"/>
  <c r="AD168" i="280"/>
  <c r="AC168" i="280"/>
  <c r="AB168" i="280"/>
  <c r="AA168" i="280"/>
  <c r="Z168" i="280"/>
  <c r="Y168" i="280"/>
  <c r="X168" i="280"/>
  <c r="W168" i="280"/>
  <c r="V168" i="280"/>
  <c r="U168" i="280"/>
  <c r="T168" i="280"/>
  <c r="S168" i="280"/>
  <c r="R168" i="280"/>
  <c r="Q168" i="280"/>
  <c r="P168" i="280"/>
  <c r="O168" i="280"/>
  <c r="N168" i="280"/>
  <c r="M168" i="280"/>
  <c r="L168" i="280"/>
  <c r="R167" i="280"/>
  <c r="Q167" i="280"/>
  <c r="P167" i="280"/>
  <c r="O167" i="280"/>
  <c r="N167" i="280"/>
  <c r="M167" i="280"/>
  <c r="L167" i="280"/>
  <c r="GJ159" i="280"/>
  <c r="GI159" i="280"/>
  <c r="GH159" i="280"/>
  <c r="GG159" i="280"/>
  <c r="GF159" i="280"/>
  <c r="GE159" i="280"/>
  <c r="GD159" i="280"/>
  <c r="GC159" i="280"/>
  <c r="GB159" i="280"/>
  <c r="GA159" i="280"/>
  <c r="FZ159" i="280"/>
  <c r="FY159" i="280"/>
  <c r="FX159" i="280"/>
  <c r="FW159" i="280"/>
  <c r="FV159" i="280"/>
  <c r="FU159" i="280"/>
  <c r="FT159" i="280"/>
  <c r="FS159" i="280"/>
  <c r="FR159" i="280"/>
  <c r="FQ159" i="280"/>
  <c r="FP159" i="280"/>
  <c r="FO159" i="280"/>
  <c r="FN159" i="280"/>
  <c r="FM159" i="280"/>
  <c r="FL159" i="280"/>
  <c r="FK159" i="280"/>
  <c r="FJ159" i="280"/>
  <c r="FI159" i="280"/>
  <c r="FH159" i="280"/>
  <c r="FG159" i="280"/>
  <c r="FF159" i="280"/>
  <c r="FE159" i="280"/>
  <c r="FD159" i="280"/>
  <c r="FC159" i="280"/>
  <c r="FB159" i="280"/>
  <c r="FA159" i="280"/>
  <c r="EZ159" i="280"/>
  <c r="EY159" i="280"/>
  <c r="EX159" i="280"/>
  <c r="EW159" i="280"/>
  <c r="EV159" i="280"/>
  <c r="EU159" i="280"/>
  <c r="ET159" i="280"/>
  <c r="ES159" i="280"/>
  <c r="ER159" i="280"/>
  <c r="EQ159" i="280"/>
  <c r="EP159" i="280"/>
  <c r="EO159" i="280"/>
  <c r="EN159" i="280"/>
  <c r="EM159" i="280"/>
  <c r="EL159" i="280"/>
  <c r="EK159" i="280"/>
  <c r="EJ159" i="280"/>
  <c r="EI159" i="280"/>
  <c r="EH159" i="280"/>
  <c r="EG159" i="280"/>
  <c r="EF159" i="280"/>
  <c r="EE159" i="280"/>
  <c r="ED159" i="280"/>
  <c r="EC159" i="280"/>
  <c r="EB159" i="280"/>
  <c r="EA159" i="280"/>
  <c r="DZ159" i="280"/>
  <c r="DY159" i="280"/>
  <c r="DX159" i="280"/>
  <c r="DW159" i="280"/>
  <c r="DV159" i="280"/>
  <c r="DU159" i="280"/>
  <c r="DT159" i="280"/>
  <c r="DS159" i="280"/>
  <c r="DR159" i="280"/>
  <c r="DQ159" i="280"/>
  <c r="DP159" i="280"/>
  <c r="DO159" i="280"/>
  <c r="DN159" i="280"/>
  <c r="DM159" i="280"/>
  <c r="DL159" i="280"/>
  <c r="DK159" i="280"/>
  <c r="DJ159" i="280"/>
  <c r="DI159" i="280"/>
  <c r="DH159" i="280"/>
  <c r="DG159" i="280"/>
  <c r="DF159" i="280"/>
  <c r="DE159" i="280"/>
  <c r="DD159" i="280"/>
  <c r="DC159" i="280"/>
  <c r="DB159" i="280"/>
  <c r="DA159" i="280"/>
  <c r="CZ159" i="280"/>
  <c r="CY159" i="280"/>
  <c r="CX159" i="280"/>
  <c r="CW159" i="280"/>
  <c r="CV159" i="280"/>
  <c r="CU159" i="280"/>
  <c r="CT159" i="280"/>
  <c r="CS159" i="280"/>
  <c r="CR159" i="280"/>
  <c r="CQ159" i="280"/>
  <c r="CP159" i="280"/>
  <c r="CO159" i="280"/>
  <c r="CN159" i="280"/>
  <c r="CM159" i="280"/>
  <c r="CL159" i="280"/>
  <c r="CK159" i="280"/>
  <c r="CJ159" i="280"/>
  <c r="CI159" i="280"/>
  <c r="CH159" i="280"/>
  <c r="CG159" i="280"/>
  <c r="CF159" i="280"/>
  <c r="CE159" i="280"/>
  <c r="CD159" i="280"/>
  <c r="CC159" i="280"/>
  <c r="CB159" i="280"/>
  <c r="CA159" i="280"/>
  <c r="BZ159" i="280"/>
  <c r="BY159" i="280"/>
  <c r="BX159" i="280"/>
  <c r="BW159" i="280"/>
  <c r="BV159" i="280"/>
  <c r="BU159" i="280"/>
  <c r="BT159" i="280"/>
  <c r="BS159" i="280"/>
  <c r="BR159" i="280"/>
  <c r="BQ159" i="280"/>
  <c r="BP159" i="280"/>
  <c r="BO159" i="280"/>
  <c r="BN159" i="280"/>
  <c r="BM159" i="280"/>
  <c r="BL159" i="280"/>
  <c r="BK159" i="280"/>
  <c r="BJ159" i="280"/>
  <c r="BI159" i="280"/>
  <c r="BH159" i="280"/>
  <c r="BG159" i="280"/>
  <c r="BF159" i="280"/>
  <c r="BE159" i="280"/>
  <c r="BD159" i="280"/>
  <c r="BC159" i="280"/>
  <c r="BB159" i="280"/>
  <c r="BA159" i="280"/>
  <c r="AZ159" i="280"/>
  <c r="AY159" i="280"/>
  <c r="AX159" i="280"/>
  <c r="AW159" i="280"/>
  <c r="AV159" i="280"/>
  <c r="AU159" i="280"/>
  <c r="AT159" i="280"/>
  <c r="AS159" i="280"/>
  <c r="AR159" i="280"/>
  <c r="AQ159" i="280"/>
  <c r="AP159" i="280"/>
  <c r="AO159" i="280"/>
  <c r="AN159" i="280"/>
  <c r="AM159" i="280"/>
  <c r="AL159" i="280"/>
  <c r="AK159" i="280"/>
  <c r="AJ159" i="280"/>
  <c r="AI159" i="280"/>
  <c r="AH159" i="280"/>
  <c r="AG159" i="280"/>
  <c r="AF159" i="280"/>
  <c r="AE159" i="280"/>
  <c r="AD159" i="280"/>
  <c r="AC159" i="280"/>
  <c r="AB159" i="280"/>
  <c r="AA159" i="280"/>
  <c r="Z159" i="280"/>
  <c r="Y159" i="280"/>
  <c r="X159" i="280"/>
  <c r="W159" i="280"/>
  <c r="V159" i="280"/>
  <c r="U159" i="280"/>
  <c r="T159" i="280"/>
  <c r="S159" i="280"/>
  <c r="R159" i="280"/>
  <c r="Q159" i="280"/>
  <c r="P159" i="280"/>
  <c r="O159" i="280"/>
  <c r="N159" i="280"/>
  <c r="M159" i="280"/>
  <c r="L159" i="280"/>
  <c r="GJ158" i="280"/>
  <c r="GI158" i="280"/>
  <c r="GH158" i="280"/>
  <c r="GG158" i="280"/>
  <c r="GF158" i="280"/>
  <c r="GE158" i="280"/>
  <c r="GD158" i="280"/>
  <c r="GC158" i="280"/>
  <c r="GB158" i="280"/>
  <c r="GA158" i="280"/>
  <c r="FZ158" i="280"/>
  <c r="FY158" i="280"/>
  <c r="FX158" i="280"/>
  <c r="FW158" i="280"/>
  <c r="FV158" i="280"/>
  <c r="FU158" i="280"/>
  <c r="FT158" i="280"/>
  <c r="FS158" i="280"/>
  <c r="FR158" i="280"/>
  <c r="FQ158" i="280"/>
  <c r="FP158" i="280"/>
  <c r="FO158" i="280"/>
  <c r="FN158" i="280"/>
  <c r="FM158" i="280"/>
  <c r="FL158" i="280"/>
  <c r="FK158" i="280"/>
  <c r="FJ158" i="280"/>
  <c r="FI158" i="280"/>
  <c r="FH158" i="280"/>
  <c r="FG158" i="280"/>
  <c r="FF158" i="280"/>
  <c r="FE158" i="280"/>
  <c r="FD158" i="280"/>
  <c r="FC158" i="280"/>
  <c r="FB158" i="280"/>
  <c r="FA158" i="280"/>
  <c r="EZ158" i="280"/>
  <c r="EY158" i="280"/>
  <c r="EX158" i="280"/>
  <c r="EW158" i="280"/>
  <c r="EV158" i="280"/>
  <c r="EU158" i="280"/>
  <c r="ET158" i="280"/>
  <c r="ES158" i="280"/>
  <c r="ER158" i="280"/>
  <c r="EQ158" i="280"/>
  <c r="EP158" i="280"/>
  <c r="EO158" i="280"/>
  <c r="EN158" i="280"/>
  <c r="EM158" i="280"/>
  <c r="EL158" i="280"/>
  <c r="EK158" i="280"/>
  <c r="EJ158" i="280"/>
  <c r="EI158" i="280"/>
  <c r="EH158" i="280"/>
  <c r="EG158" i="280"/>
  <c r="EF158" i="280"/>
  <c r="EE158" i="280"/>
  <c r="ED158" i="280"/>
  <c r="EC158" i="280"/>
  <c r="EB158" i="280"/>
  <c r="EA158" i="280"/>
  <c r="DZ158" i="280"/>
  <c r="DY158" i="280"/>
  <c r="DX158" i="280"/>
  <c r="DW158" i="280"/>
  <c r="DV158" i="280"/>
  <c r="DU158" i="280"/>
  <c r="DT158" i="280"/>
  <c r="DS158" i="280"/>
  <c r="DR158" i="280"/>
  <c r="DQ158" i="280"/>
  <c r="DP158" i="280"/>
  <c r="DO158" i="280"/>
  <c r="DN158" i="280"/>
  <c r="DM158" i="280"/>
  <c r="DL158" i="280"/>
  <c r="DK158" i="280"/>
  <c r="DJ158" i="280"/>
  <c r="DI158" i="280"/>
  <c r="DH158" i="280"/>
  <c r="DG158" i="280"/>
  <c r="DF158" i="280"/>
  <c r="DE158" i="280"/>
  <c r="DD158" i="280"/>
  <c r="DC158" i="280"/>
  <c r="DB158" i="280"/>
  <c r="DA158" i="280"/>
  <c r="CZ158" i="280"/>
  <c r="CY158" i="280"/>
  <c r="CX158" i="280"/>
  <c r="CW158" i="280"/>
  <c r="CV158" i="280"/>
  <c r="CU158" i="280"/>
  <c r="CT158" i="280"/>
  <c r="CS158" i="280"/>
  <c r="CR158" i="280"/>
  <c r="CQ158" i="280"/>
  <c r="CP158" i="280"/>
  <c r="CO158" i="280"/>
  <c r="CN158" i="280"/>
  <c r="CM158" i="280"/>
  <c r="CL158" i="280"/>
  <c r="CK158" i="280"/>
  <c r="CJ158" i="280"/>
  <c r="CI158" i="280"/>
  <c r="CH158" i="280"/>
  <c r="CG158" i="280"/>
  <c r="CF158" i="280"/>
  <c r="CE158" i="280"/>
  <c r="CD158" i="280"/>
  <c r="CC158" i="280"/>
  <c r="CB158" i="280"/>
  <c r="CA158" i="280"/>
  <c r="BZ158" i="280"/>
  <c r="BY158" i="280"/>
  <c r="BX158" i="280"/>
  <c r="BW158" i="280"/>
  <c r="BV158" i="280"/>
  <c r="BU158" i="280"/>
  <c r="BT158" i="280"/>
  <c r="BS158" i="280"/>
  <c r="BR158" i="280"/>
  <c r="BQ158" i="280"/>
  <c r="BP158" i="280"/>
  <c r="BO158" i="280"/>
  <c r="BN158" i="280"/>
  <c r="BM158" i="280"/>
  <c r="BL158" i="280"/>
  <c r="BK158" i="280"/>
  <c r="BJ158" i="280"/>
  <c r="BI158" i="280"/>
  <c r="BH158" i="280"/>
  <c r="BG158" i="280"/>
  <c r="BF158" i="280"/>
  <c r="BE158" i="280"/>
  <c r="BD158" i="280"/>
  <c r="BC158" i="280"/>
  <c r="BB158" i="280"/>
  <c r="BA158" i="280"/>
  <c r="AZ158" i="280"/>
  <c r="AY158" i="280"/>
  <c r="AX158" i="280"/>
  <c r="AW158" i="280"/>
  <c r="AV158" i="280"/>
  <c r="AU158" i="280"/>
  <c r="AT158" i="280"/>
  <c r="AS158" i="280"/>
  <c r="AR158" i="280"/>
  <c r="AQ158" i="280"/>
  <c r="AP158" i="280"/>
  <c r="AO158" i="280"/>
  <c r="AN158" i="280"/>
  <c r="AM158" i="280"/>
  <c r="AL158" i="280"/>
  <c r="AK158" i="280"/>
  <c r="AJ158" i="280"/>
  <c r="AI158" i="280"/>
  <c r="AH158" i="280"/>
  <c r="AG158" i="280"/>
  <c r="AF158" i="280"/>
  <c r="AE158" i="280"/>
  <c r="AD158" i="280"/>
  <c r="AC158" i="280"/>
  <c r="AB158" i="280"/>
  <c r="AA158" i="280"/>
  <c r="Z158" i="280"/>
  <c r="Y158" i="280"/>
  <c r="X158" i="280"/>
  <c r="W158" i="280"/>
  <c r="V158" i="280"/>
  <c r="U158" i="280"/>
  <c r="T158" i="280"/>
  <c r="S158" i="280"/>
  <c r="R158" i="280"/>
  <c r="Q158" i="280"/>
  <c r="P158" i="280"/>
  <c r="O158" i="280"/>
  <c r="N158" i="280"/>
  <c r="M158" i="280"/>
  <c r="L158" i="280"/>
  <c r="R155" i="280"/>
  <c r="GJ41" i="280"/>
  <c r="GJ44" i="280"/>
  <c r="GI41" i="280"/>
  <c r="GI44" i="280"/>
  <c r="GH41" i="280"/>
  <c r="GH44" i="280"/>
  <c r="GG41" i="280"/>
  <c r="GG44" i="280"/>
  <c r="GF41" i="280"/>
  <c r="GF44" i="280"/>
  <c r="GE41" i="280"/>
  <c r="GE44" i="280"/>
  <c r="GD41" i="280"/>
  <c r="GD44" i="280"/>
  <c r="GC41" i="280"/>
  <c r="GC44" i="280"/>
  <c r="GB41" i="280"/>
  <c r="GB44" i="280"/>
  <c r="GA41" i="280"/>
  <c r="GA44" i="280"/>
  <c r="FZ41" i="280"/>
  <c r="FZ44" i="280"/>
  <c r="FY41" i="280"/>
  <c r="FY44" i="280"/>
  <c r="FX41" i="280"/>
  <c r="FX44" i="280"/>
  <c r="FW41" i="280"/>
  <c r="FW44" i="280"/>
  <c r="FV41" i="280"/>
  <c r="FV44" i="280"/>
  <c r="FU41" i="280"/>
  <c r="FU44" i="280"/>
  <c r="FT41" i="280"/>
  <c r="FT44" i="280"/>
  <c r="FS41" i="280"/>
  <c r="FS44" i="280"/>
  <c r="FR41" i="280"/>
  <c r="FR44" i="280"/>
  <c r="FQ41" i="280"/>
  <c r="FQ44" i="280"/>
  <c r="FP41" i="280"/>
  <c r="FP44" i="280"/>
  <c r="FO41" i="280"/>
  <c r="FO44" i="280"/>
  <c r="FN41" i="280"/>
  <c r="FN44" i="280"/>
  <c r="FM41" i="280"/>
  <c r="FM44" i="280"/>
  <c r="FL41" i="280"/>
  <c r="FL44" i="280"/>
  <c r="FK41" i="280"/>
  <c r="FK44" i="280"/>
  <c r="FJ41" i="280"/>
  <c r="FJ44" i="280"/>
  <c r="FI41" i="280"/>
  <c r="FI44" i="280"/>
  <c r="FH41" i="280"/>
  <c r="FH44" i="280"/>
  <c r="FG41" i="280"/>
  <c r="FG44" i="280"/>
  <c r="FF41" i="280"/>
  <c r="FF44" i="280"/>
  <c r="FE41" i="280"/>
  <c r="FE44" i="280"/>
  <c r="FD41" i="280"/>
  <c r="FD44" i="280"/>
  <c r="FC41" i="280"/>
  <c r="FC44" i="280"/>
  <c r="FB41" i="280"/>
  <c r="FB44" i="280"/>
  <c r="FA41" i="280"/>
  <c r="FA44" i="280"/>
  <c r="EZ41" i="280"/>
  <c r="EZ44" i="280"/>
  <c r="EY41" i="280"/>
  <c r="EY44" i="280"/>
  <c r="EX41" i="280"/>
  <c r="EX44" i="280"/>
  <c r="EW41" i="280"/>
  <c r="EW44" i="280"/>
  <c r="EV41" i="280"/>
  <c r="EV44" i="280"/>
  <c r="EU41" i="280"/>
  <c r="EU44" i="280"/>
  <c r="ET41" i="280"/>
  <c r="ET44" i="280"/>
  <c r="ES41" i="280"/>
  <c r="ES44" i="280"/>
  <c r="ER41" i="280"/>
  <c r="ER44" i="280"/>
  <c r="EQ41" i="280"/>
  <c r="EQ44" i="280"/>
  <c r="EP41" i="280"/>
  <c r="EP44" i="280"/>
  <c r="EO41" i="280"/>
  <c r="EO44" i="280"/>
  <c r="EN41" i="280"/>
  <c r="EN44" i="280"/>
  <c r="EM41" i="280"/>
  <c r="EM44" i="280"/>
  <c r="EL41" i="280"/>
  <c r="EL44" i="280"/>
  <c r="EK41" i="280"/>
  <c r="EK44" i="280"/>
  <c r="EJ41" i="280"/>
  <c r="EJ44" i="280"/>
  <c r="EI41" i="280"/>
  <c r="EI44" i="280"/>
  <c r="EH41" i="280"/>
  <c r="EH44" i="280"/>
  <c r="EG41" i="280"/>
  <c r="EG44" i="280"/>
  <c r="EF41" i="280"/>
  <c r="EF44" i="280"/>
  <c r="EE41" i="280"/>
  <c r="EE44" i="280"/>
  <c r="ED41" i="280"/>
  <c r="ED44" i="280"/>
  <c r="EC41" i="280"/>
  <c r="EC44" i="280"/>
  <c r="EB41" i="280"/>
  <c r="EB44" i="280"/>
  <c r="EA41" i="280"/>
  <c r="EA44" i="280"/>
  <c r="DZ41" i="280"/>
  <c r="DZ44" i="280"/>
  <c r="DY41" i="280"/>
  <c r="DY44" i="280"/>
  <c r="DX41" i="280"/>
  <c r="DX44" i="280"/>
  <c r="DW41" i="280"/>
  <c r="DW44" i="280"/>
  <c r="DV41" i="280"/>
  <c r="DV44" i="280"/>
  <c r="DU41" i="280"/>
  <c r="DU44" i="280"/>
  <c r="DT41" i="280"/>
  <c r="DT44" i="280"/>
  <c r="DS41" i="280"/>
  <c r="DS44" i="280"/>
  <c r="DR41" i="280"/>
  <c r="DR44" i="280"/>
  <c r="DQ41" i="280"/>
  <c r="DQ44" i="280"/>
  <c r="DP41" i="280"/>
  <c r="DP44" i="280"/>
  <c r="DO41" i="280"/>
  <c r="DO44" i="280"/>
  <c r="DN41" i="280"/>
  <c r="DN44" i="280"/>
  <c r="DM41" i="280"/>
  <c r="DM44" i="280"/>
  <c r="DL41" i="280"/>
  <c r="DL44" i="280"/>
  <c r="DK41" i="280"/>
  <c r="DK44" i="280"/>
  <c r="DJ41" i="280"/>
  <c r="DJ44" i="280"/>
  <c r="DI41" i="280"/>
  <c r="DI44" i="280"/>
  <c r="DH41" i="280"/>
  <c r="DH44" i="280"/>
  <c r="DG41" i="280"/>
  <c r="DG44" i="280"/>
  <c r="DF41" i="280"/>
  <c r="DF44" i="280"/>
  <c r="DE41" i="280"/>
  <c r="DE44" i="280"/>
  <c r="DD41" i="280"/>
  <c r="DD44" i="280"/>
  <c r="DC41" i="280"/>
  <c r="DC44" i="280"/>
  <c r="DB41" i="280"/>
  <c r="DB44" i="280"/>
  <c r="DA41" i="280"/>
  <c r="DA44" i="280"/>
  <c r="CZ41" i="280"/>
  <c r="CZ44" i="280"/>
  <c r="CY41" i="280"/>
  <c r="CY44" i="280"/>
  <c r="CX41" i="280"/>
  <c r="CX44" i="280"/>
  <c r="CW41" i="280"/>
  <c r="CW44" i="280"/>
  <c r="CV41" i="280"/>
  <c r="CV44" i="280"/>
  <c r="CU41" i="280"/>
  <c r="CU44" i="280"/>
  <c r="CT41" i="280"/>
  <c r="CT44" i="280"/>
  <c r="CS41" i="280"/>
  <c r="CS44" i="280"/>
  <c r="CR41" i="280"/>
  <c r="CR44" i="280"/>
  <c r="CQ41" i="280"/>
  <c r="CQ44" i="280"/>
  <c r="CP41" i="280"/>
  <c r="CP44" i="280"/>
  <c r="CO41" i="280"/>
  <c r="CO44" i="280"/>
  <c r="CN41" i="280"/>
  <c r="CN44" i="280"/>
  <c r="CM41" i="280"/>
  <c r="CM44" i="280"/>
  <c r="CL41" i="280"/>
  <c r="CL44" i="280"/>
  <c r="CK41" i="280"/>
  <c r="CK44" i="280"/>
  <c r="CJ41" i="280"/>
  <c r="CJ44" i="280"/>
  <c r="CI41" i="280"/>
  <c r="CI44" i="280"/>
  <c r="CH41" i="280"/>
  <c r="CH44" i="280"/>
  <c r="CG41" i="280"/>
  <c r="CG44" i="280"/>
  <c r="CF41" i="280"/>
  <c r="CF44" i="280"/>
  <c r="CE41" i="280"/>
  <c r="CE44" i="280"/>
  <c r="CD41" i="280"/>
  <c r="CD44" i="280"/>
  <c r="CC41" i="280"/>
  <c r="CC44" i="280"/>
  <c r="CB41" i="280"/>
  <c r="CB44" i="280"/>
  <c r="CA41" i="280"/>
  <c r="CA44" i="280"/>
  <c r="BZ41" i="280"/>
  <c r="BZ44" i="280"/>
  <c r="BY41" i="280"/>
  <c r="BY44" i="280"/>
  <c r="BX41" i="280"/>
  <c r="BX44" i="280"/>
  <c r="BW41" i="280"/>
  <c r="BW44" i="280"/>
  <c r="BV41" i="280"/>
  <c r="BV44" i="280"/>
  <c r="BU41" i="280"/>
  <c r="BU44" i="280"/>
  <c r="BT41" i="280"/>
  <c r="BT44" i="280"/>
  <c r="BS41" i="280"/>
  <c r="BS44" i="280"/>
  <c r="BR41" i="280"/>
  <c r="BR44" i="280"/>
  <c r="BQ41" i="280"/>
  <c r="BQ44" i="280"/>
  <c r="BP41" i="280"/>
  <c r="BP44" i="280"/>
  <c r="BO41" i="280"/>
  <c r="BO44" i="280"/>
  <c r="R41" i="280"/>
  <c r="R44" i="280"/>
  <c r="Q41" i="280"/>
  <c r="Q44" i="280"/>
  <c r="P41" i="280"/>
  <c r="P44" i="280"/>
  <c r="O41" i="280"/>
  <c r="O44" i="280"/>
  <c r="N41" i="280"/>
  <c r="N44" i="280"/>
  <c r="M41" i="280"/>
  <c r="M44" i="280"/>
  <c r="L41" i="280"/>
  <c r="L44" i="280"/>
  <c r="GJ39" i="280"/>
  <c r="GI39" i="280"/>
  <c r="GH39" i="280"/>
  <c r="GG39" i="280"/>
  <c r="GF39" i="280"/>
  <c r="GE39" i="280"/>
  <c r="GD39" i="280"/>
  <c r="GC39" i="280"/>
  <c r="GB39" i="280"/>
  <c r="GA39" i="280"/>
  <c r="FZ39" i="280"/>
  <c r="FY39" i="280"/>
  <c r="FX39" i="280"/>
  <c r="FW39" i="280"/>
  <c r="FV39" i="280"/>
  <c r="FU39" i="280"/>
  <c r="FT39" i="280"/>
  <c r="FS39" i="280"/>
  <c r="FR39" i="280"/>
  <c r="FQ39" i="280"/>
  <c r="FP39" i="280"/>
  <c r="FO39" i="280"/>
  <c r="FN39" i="280"/>
  <c r="FM39" i="280"/>
  <c r="FL39" i="280"/>
  <c r="FK39" i="280"/>
  <c r="FJ39" i="280"/>
  <c r="FI39" i="280"/>
  <c r="FH39" i="280"/>
  <c r="FG39" i="280"/>
  <c r="FF39" i="280"/>
  <c r="FE39" i="280"/>
  <c r="FD39" i="280"/>
  <c r="FC39" i="280"/>
  <c r="FB39" i="280"/>
  <c r="FA39" i="280"/>
  <c r="EZ39" i="280"/>
  <c r="EY39" i="280"/>
  <c r="EX39" i="280"/>
  <c r="EW39" i="280"/>
  <c r="EV39" i="280"/>
  <c r="EU39" i="280"/>
  <c r="ET39" i="280"/>
  <c r="ES39" i="280"/>
  <c r="ER39" i="280"/>
  <c r="EQ39" i="280"/>
  <c r="EP39" i="280"/>
  <c r="EO39" i="280"/>
  <c r="EN39" i="280"/>
  <c r="EM39" i="280"/>
  <c r="EL39" i="280"/>
  <c r="EK39" i="280"/>
  <c r="EJ39" i="280"/>
  <c r="EI39" i="280"/>
  <c r="EH39" i="280"/>
  <c r="EG39" i="280"/>
  <c r="EF39" i="280"/>
  <c r="EE39" i="280"/>
  <c r="ED39" i="280"/>
  <c r="EC39" i="280"/>
  <c r="EB39" i="280"/>
  <c r="EA39" i="280"/>
  <c r="DZ39" i="280"/>
  <c r="DY39" i="280"/>
  <c r="DX39" i="280"/>
  <c r="DW39" i="280"/>
  <c r="DV39" i="280"/>
  <c r="DU39" i="280"/>
  <c r="DT39" i="280"/>
  <c r="DS39" i="280"/>
  <c r="DR39" i="280"/>
  <c r="DQ39" i="280"/>
  <c r="DP39" i="280"/>
  <c r="DO39" i="280"/>
  <c r="DN39" i="280"/>
  <c r="DM39" i="280"/>
  <c r="DL39" i="280"/>
  <c r="DK39" i="280"/>
  <c r="DJ39" i="280"/>
  <c r="DI39" i="280"/>
  <c r="DH39" i="280"/>
  <c r="DG39" i="280"/>
  <c r="DF39" i="280"/>
  <c r="DE39" i="280"/>
  <c r="DD39" i="280"/>
  <c r="DC39" i="280"/>
  <c r="DB39" i="280"/>
  <c r="DA39" i="280"/>
  <c r="CZ39" i="280"/>
  <c r="CY39" i="280"/>
  <c r="CX39" i="280"/>
  <c r="CW39" i="280"/>
  <c r="CV39" i="280"/>
  <c r="CU39" i="280"/>
  <c r="CT39" i="280"/>
  <c r="CS39" i="280"/>
  <c r="CR39" i="280"/>
  <c r="CQ39" i="280"/>
  <c r="CP39" i="280"/>
  <c r="CO39" i="280"/>
  <c r="CN39" i="280"/>
  <c r="CM39" i="280"/>
  <c r="CL39" i="280"/>
  <c r="CK39" i="280"/>
  <c r="CJ39" i="280"/>
  <c r="CI39" i="280"/>
  <c r="CH39" i="280"/>
  <c r="CG39" i="280"/>
  <c r="CF39" i="280"/>
  <c r="CE39" i="280"/>
  <c r="CD39" i="280"/>
  <c r="CC39" i="280"/>
  <c r="CB39" i="280"/>
  <c r="CA39" i="280"/>
  <c r="BZ39" i="280"/>
  <c r="BY39" i="280"/>
  <c r="BX39" i="280"/>
  <c r="BW39" i="280"/>
  <c r="BV39" i="280"/>
  <c r="BU39" i="280"/>
  <c r="BT39" i="280"/>
  <c r="BS39" i="280"/>
  <c r="BR39" i="280"/>
  <c r="BQ39" i="280"/>
  <c r="BP39" i="280"/>
  <c r="BO39" i="280"/>
  <c r="R39" i="280"/>
  <c r="Q39" i="280"/>
  <c r="P39" i="280"/>
  <c r="O39" i="280"/>
  <c r="N39" i="280"/>
  <c r="M39" i="280"/>
  <c r="L39" i="280"/>
  <c r="GJ5" i="280"/>
  <c r="GI5" i="280"/>
  <c r="GH5" i="280"/>
  <c r="GG5" i="280"/>
  <c r="GF5" i="280"/>
  <c r="GE5" i="280"/>
  <c r="GD5" i="280"/>
  <c r="GC5" i="280"/>
  <c r="GB5" i="280"/>
  <c r="GA5" i="280"/>
  <c r="FZ5" i="280"/>
  <c r="FY5" i="280"/>
  <c r="FX5" i="280"/>
  <c r="FW5" i="280"/>
  <c r="FV5" i="280"/>
  <c r="FU5" i="280"/>
  <c r="FT5" i="280"/>
  <c r="FS5" i="280"/>
  <c r="FR5" i="280"/>
  <c r="FQ5" i="280"/>
  <c r="FP5" i="280"/>
  <c r="FO5" i="280"/>
  <c r="FN5" i="280"/>
  <c r="FM5" i="280"/>
  <c r="FL5" i="280"/>
  <c r="FK5" i="280"/>
  <c r="FJ5" i="280"/>
  <c r="FI5" i="280"/>
  <c r="FH5" i="280"/>
  <c r="FG5" i="280"/>
  <c r="FF5" i="280"/>
  <c r="FE5" i="280"/>
  <c r="FD5" i="280"/>
  <c r="FC5" i="280"/>
  <c r="FB5" i="280"/>
  <c r="FA5" i="280"/>
  <c r="EZ5" i="280"/>
  <c r="EY5" i="280"/>
  <c r="EX5" i="280"/>
  <c r="EW5" i="280"/>
  <c r="EV5" i="280"/>
  <c r="EU5" i="280"/>
  <c r="ET5" i="280"/>
  <c r="ES5" i="280"/>
  <c r="ER5" i="280"/>
  <c r="EQ5" i="280"/>
  <c r="EP5" i="280"/>
  <c r="EO5" i="280"/>
  <c r="EN5" i="280"/>
  <c r="EM5" i="280"/>
  <c r="EL5" i="280"/>
  <c r="EK5" i="280"/>
  <c r="EJ5" i="280"/>
  <c r="EI5" i="280"/>
  <c r="EH5" i="280"/>
  <c r="EG5" i="280"/>
  <c r="EF5" i="280"/>
  <c r="EE5" i="280"/>
  <c r="ED5" i="280"/>
  <c r="EC5" i="280"/>
  <c r="EB5" i="280"/>
  <c r="EA5" i="280"/>
  <c r="DZ5" i="280"/>
  <c r="DY5" i="280"/>
  <c r="DX5" i="280"/>
  <c r="DW5" i="280"/>
  <c r="DV5" i="280"/>
  <c r="DU5" i="280"/>
  <c r="DT5" i="280"/>
  <c r="DS5" i="280"/>
  <c r="DR5" i="280"/>
  <c r="DQ5" i="280"/>
  <c r="DP5" i="280"/>
  <c r="DO5" i="280"/>
  <c r="DN5" i="280"/>
  <c r="DM5" i="280"/>
  <c r="DL5" i="280"/>
  <c r="DK5" i="280"/>
  <c r="DJ5" i="280"/>
  <c r="DI5" i="280"/>
  <c r="DH5" i="280"/>
  <c r="DG5" i="280"/>
  <c r="DF5" i="280"/>
  <c r="DE5" i="280"/>
  <c r="DD5" i="280"/>
  <c r="DC5" i="280"/>
  <c r="DB5" i="280"/>
  <c r="DA5" i="280"/>
  <c r="CZ5" i="280"/>
  <c r="CY5" i="280"/>
  <c r="CX5" i="280"/>
  <c r="CW5" i="280"/>
  <c r="CV5" i="280"/>
  <c r="CU5" i="280"/>
  <c r="CT5" i="280"/>
  <c r="CS5" i="280"/>
  <c r="CR5" i="280"/>
  <c r="CQ5" i="280"/>
  <c r="CP5" i="280"/>
  <c r="CO5" i="280"/>
  <c r="CN5" i="280"/>
  <c r="CM5" i="280"/>
  <c r="CL5" i="280"/>
  <c r="CK5" i="280"/>
  <c r="CJ5" i="280"/>
  <c r="CI5" i="280"/>
  <c r="CH5" i="280"/>
  <c r="CG5" i="280"/>
  <c r="CF5" i="280"/>
  <c r="CE5" i="280"/>
  <c r="CD5" i="280"/>
  <c r="CC5" i="280"/>
  <c r="CB5" i="280"/>
  <c r="CA5" i="280"/>
  <c r="BZ5" i="280"/>
  <c r="BY5" i="280"/>
  <c r="BX5" i="280"/>
  <c r="BW5" i="280"/>
  <c r="BV5" i="280"/>
  <c r="BU5" i="280"/>
  <c r="BT5" i="280"/>
  <c r="BS5" i="280"/>
  <c r="BR5" i="280"/>
  <c r="BQ5" i="280"/>
  <c r="BP5" i="280"/>
  <c r="BO5" i="280"/>
  <c r="BN5" i="280"/>
  <c r="BM5" i="280"/>
  <c r="BL5" i="280"/>
  <c r="BK5" i="280"/>
  <c r="BJ5" i="280"/>
  <c r="BI5" i="280"/>
  <c r="BH5" i="280"/>
  <c r="BG5" i="280"/>
  <c r="BF5" i="280"/>
  <c r="BE5" i="280"/>
  <c r="BD5" i="280"/>
  <c r="BC5" i="280"/>
  <c r="BB5" i="280"/>
  <c r="BA5" i="280"/>
  <c r="AZ5" i="280"/>
  <c r="AY5" i="280"/>
  <c r="AX5" i="280"/>
  <c r="AW5" i="280"/>
  <c r="AV5" i="280"/>
  <c r="AU5" i="280"/>
  <c r="AT5" i="280"/>
  <c r="AS5" i="280"/>
  <c r="AR5" i="280"/>
  <c r="AQ5" i="280"/>
  <c r="AP5" i="280"/>
  <c r="AO5" i="280"/>
  <c r="AN5" i="280"/>
  <c r="AM5" i="280"/>
  <c r="AL5" i="280"/>
  <c r="AK5" i="280"/>
  <c r="AJ5" i="280"/>
  <c r="AI5" i="280"/>
  <c r="AH5" i="280"/>
  <c r="AG5" i="280"/>
  <c r="AF5" i="280"/>
  <c r="AE5" i="280"/>
  <c r="AD5" i="280"/>
  <c r="AC5" i="280"/>
  <c r="AB5" i="280"/>
  <c r="AA5" i="280"/>
  <c r="Z5" i="280"/>
  <c r="Y5" i="280"/>
  <c r="X5" i="280"/>
  <c r="W5" i="280"/>
  <c r="V5" i="280"/>
  <c r="U5" i="280"/>
  <c r="T5" i="280"/>
  <c r="S5" i="280"/>
  <c r="R5" i="280"/>
  <c r="Q5" i="280"/>
  <c r="P5" i="280"/>
  <c r="O5" i="280"/>
  <c r="N5" i="280"/>
  <c r="M5" i="280"/>
  <c r="L5" i="280"/>
  <c r="GJ4" i="280"/>
  <c r="GI4" i="280"/>
  <c r="GH4" i="280"/>
  <c r="GG4" i="280"/>
  <c r="GF4" i="280"/>
  <c r="GE4" i="280"/>
  <c r="GD4" i="280"/>
  <c r="GC4" i="280"/>
  <c r="GB4" i="280"/>
  <c r="GA4" i="280"/>
  <c r="FZ4" i="280"/>
  <c r="FY4" i="280"/>
  <c r="FX4" i="280"/>
  <c r="FW4" i="280"/>
  <c r="FV4" i="280"/>
  <c r="FU4" i="280"/>
  <c r="FT4" i="280"/>
  <c r="FS4" i="280"/>
  <c r="FR4" i="280"/>
  <c r="FQ4" i="280"/>
  <c r="FP4" i="280"/>
  <c r="FO4" i="280"/>
  <c r="FN4" i="280"/>
  <c r="FM4" i="280"/>
  <c r="FL4" i="280"/>
  <c r="FK4" i="280"/>
  <c r="FJ4" i="280"/>
  <c r="FI4" i="280"/>
  <c r="FH4" i="280"/>
  <c r="FG4" i="280"/>
  <c r="FF4" i="280"/>
  <c r="FE4" i="280"/>
  <c r="FD4" i="280"/>
  <c r="FC4" i="280"/>
  <c r="FB4" i="280"/>
  <c r="FA4" i="280"/>
  <c r="EZ4" i="280"/>
  <c r="EY4" i="280"/>
  <c r="EX4" i="280"/>
  <c r="EW4" i="280"/>
  <c r="EV4" i="280"/>
  <c r="EU4" i="280"/>
  <c r="ET4" i="280"/>
  <c r="ES4" i="280"/>
  <c r="ER4" i="280"/>
  <c r="EQ4" i="280"/>
  <c r="EP4" i="280"/>
  <c r="EO4" i="280"/>
  <c r="EN4" i="280"/>
  <c r="EM4" i="280"/>
  <c r="EL4" i="280"/>
  <c r="EK4" i="280"/>
  <c r="EJ4" i="280"/>
  <c r="EI4" i="280"/>
  <c r="EH4" i="280"/>
  <c r="EG4" i="280"/>
  <c r="EF4" i="280"/>
  <c r="EE4" i="280"/>
  <c r="ED4" i="280"/>
  <c r="EC4" i="280"/>
  <c r="EB4" i="280"/>
  <c r="EA4" i="280"/>
  <c r="DZ4" i="280"/>
  <c r="DY4" i="280"/>
  <c r="DX4" i="280"/>
  <c r="DW4" i="280"/>
  <c r="DV4" i="280"/>
  <c r="DU4" i="280"/>
  <c r="DT4" i="280"/>
  <c r="DS4" i="280"/>
  <c r="DR4" i="280"/>
  <c r="DQ4" i="280"/>
  <c r="DP4" i="280"/>
  <c r="DO4" i="280"/>
  <c r="DN4" i="280"/>
  <c r="DM4" i="280"/>
  <c r="DL4" i="280"/>
  <c r="DK4" i="280"/>
  <c r="DJ4" i="280"/>
  <c r="DI4" i="280"/>
  <c r="DH4" i="280"/>
  <c r="DG4" i="280"/>
  <c r="DF4" i="280"/>
  <c r="DE4" i="280"/>
  <c r="DD4" i="280"/>
  <c r="DC4" i="280"/>
  <c r="DB4" i="280"/>
  <c r="DA4" i="280"/>
  <c r="CZ4" i="280"/>
  <c r="CY4" i="280"/>
  <c r="CX4" i="280"/>
  <c r="CW4" i="280"/>
  <c r="CV4" i="280"/>
  <c r="CU4" i="280"/>
  <c r="CT4" i="280"/>
  <c r="CS4" i="280"/>
  <c r="CR4" i="280"/>
  <c r="CQ4" i="280"/>
  <c r="CP4" i="280"/>
  <c r="CO4" i="280"/>
  <c r="CN4" i="280"/>
  <c r="CM4" i="280"/>
  <c r="CL4" i="280"/>
  <c r="CK4" i="280"/>
  <c r="CJ4" i="280"/>
  <c r="CI4" i="280"/>
  <c r="CH4" i="280"/>
  <c r="CG4" i="280"/>
  <c r="CF4" i="280"/>
  <c r="CE4" i="280"/>
  <c r="CD4" i="280"/>
  <c r="CC4" i="280"/>
  <c r="CB4" i="280"/>
  <c r="CA4" i="280"/>
  <c r="BZ4" i="280"/>
  <c r="BY4" i="280"/>
  <c r="BX4" i="280"/>
  <c r="BW4" i="280"/>
  <c r="BV4" i="280"/>
  <c r="BU4" i="280"/>
  <c r="BT4" i="280"/>
  <c r="BS4" i="280"/>
  <c r="BR4" i="280"/>
  <c r="BQ4" i="280"/>
  <c r="BP4" i="280"/>
  <c r="BO4" i="280"/>
  <c r="BN4" i="280"/>
  <c r="BM4" i="280"/>
  <c r="BL4" i="280"/>
  <c r="BK4" i="280"/>
  <c r="BJ4" i="280"/>
  <c r="BI4" i="280"/>
  <c r="BH4" i="280"/>
  <c r="BG4" i="280"/>
  <c r="BF4" i="280"/>
  <c r="BE4" i="280"/>
  <c r="BD4" i="280"/>
  <c r="BC4" i="280"/>
  <c r="BB4" i="280"/>
  <c r="BA4" i="280"/>
  <c r="AZ4" i="280"/>
  <c r="AY4" i="280"/>
  <c r="AX4" i="280"/>
  <c r="AW4" i="280"/>
  <c r="AV4" i="280"/>
  <c r="AU4" i="280"/>
  <c r="AT4" i="280"/>
  <c r="AS4" i="280"/>
  <c r="AR4" i="280"/>
  <c r="AQ4" i="280"/>
  <c r="AP4" i="280"/>
  <c r="AO4" i="280"/>
  <c r="AN4" i="280"/>
  <c r="AM4" i="280"/>
  <c r="AL4" i="280"/>
  <c r="AK4" i="280"/>
  <c r="AJ4" i="280"/>
  <c r="AI4" i="280"/>
  <c r="AH4" i="280"/>
  <c r="AG4" i="280"/>
  <c r="AF4" i="280"/>
  <c r="AE4" i="280"/>
  <c r="AD4" i="280"/>
  <c r="AC4" i="280"/>
  <c r="AB4" i="280"/>
  <c r="AA4" i="280"/>
  <c r="Z4" i="280"/>
  <c r="Y4" i="280"/>
  <c r="X4" i="280"/>
  <c r="W4" i="280"/>
  <c r="V4" i="280"/>
  <c r="U4" i="280"/>
  <c r="T4" i="280"/>
  <c r="S4" i="280"/>
  <c r="R4" i="280"/>
  <c r="Q4" i="280"/>
  <c r="P4" i="280"/>
  <c r="O4" i="280"/>
  <c r="N4" i="280"/>
  <c r="M4" i="280"/>
  <c r="L4" i="280"/>
  <c r="GJ3" i="280"/>
  <c r="GI3" i="280"/>
  <c r="GH3" i="280"/>
  <c r="GG3" i="280"/>
  <c r="GF3" i="280"/>
  <c r="GE3" i="280"/>
  <c r="GD3" i="280"/>
  <c r="GC3" i="280"/>
  <c r="GB3" i="280"/>
  <c r="GA3" i="280"/>
  <c r="FZ3" i="280"/>
  <c r="FY3" i="280"/>
  <c r="FX3" i="280"/>
  <c r="FW3" i="280"/>
  <c r="FV3" i="280"/>
  <c r="FU3" i="280"/>
  <c r="FT3" i="280"/>
  <c r="FS3" i="280"/>
  <c r="FR3" i="280"/>
  <c r="FQ3" i="280"/>
  <c r="FP3" i="280"/>
  <c r="FO3" i="280"/>
  <c r="FN3" i="280"/>
  <c r="FM3" i="280"/>
  <c r="FL3" i="280"/>
  <c r="FK3" i="280"/>
  <c r="FJ3" i="280"/>
  <c r="FI3" i="280"/>
  <c r="FH3" i="280"/>
  <c r="FG3" i="280"/>
  <c r="FF3" i="280"/>
  <c r="FE3" i="280"/>
  <c r="FD3" i="280"/>
  <c r="FC3" i="280"/>
  <c r="FB3" i="280"/>
  <c r="FA3" i="280"/>
  <c r="EZ3" i="280"/>
  <c r="EY3" i="280"/>
  <c r="EX3" i="280"/>
  <c r="EW3" i="280"/>
  <c r="EV3" i="280"/>
  <c r="EU3" i="280"/>
  <c r="ET3" i="280"/>
  <c r="ES3" i="280"/>
  <c r="ER3" i="280"/>
  <c r="EQ3" i="280"/>
  <c r="EP3" i="280"/>
  <c r="EO3" i="280"/>
  <c r="EN3" i="280"/>
  <c r="EM3" i="280"/>
  <c r="EL3" i="280"/>
  <c r="EK3" i="280"/>
  <c r="EJ3" i="280"/>
  <c r="EI3" i="280"/>
  <c r="EH3" i="280"/>
  <c r="EG3" i="280"/>
  <c r="EF3" i="280"/>
  <c r="EE3" i="280"/>
  <c r="ED3" i="280"/>
  <c r="EC3" i="280"/>
  <c r="EB3" i="280"/>
  <c r="EA3" i="280"/>
  <c r="DZ3" i="280"/>
  <c r="DY3" i="280"/>
  <c r="DX3" i="280"/>
  <c r="DW3" i="280"/>
  <c r="DV3" i="280"/>
  <c r="DU3" i="280"/>
  <c r="DT3" i="280"/>
  <c r="DS3" i="280"/>
  <c r="DR3" i="280"/>
  <c r="DQ3" i="280"/>
  <c r="DP3" i="280"/>
  <c r="DO3" i="280"/>
  <c r="DN3" i="280"/>
  <c r="DM3" i="280"/>
  <c r="DL3" i="280"/>
  <c r="DK3" i="280"/>
  <c r="DJ3" i="280"/>
  <c r="DI3" i="280"/>
  <c r="DH3" i="280"/>
  <c r="DG3" i="280"/>
  <c r="DF3" i="280"/>
  <c r="DE3" i="280"/>
  <c r="DD3" i="280"/>
  <c r="DC3" i="280"/>
  <c r="DB3" i="280"/>
  <c r="DA3" i="280"/>
  <c r="CZ3" i="280"/>
  <c r="CY3" i="280"/>
  <c r="CX3" i="280"/>
  <c r="CW3" i="280"/>
  <c r="CV3" i="280"/>
  <c r="CU3" i="280"/>
  <c r="CT3" i="280"/>
  <c r="CS3" i="280"/>
  <c r="CR3" i="280"/>
  <c r="CQ3" i="280"/>
  <c r="CP3" i="280"/>
  <c r="CO3" i="280"/>
  <c r="CN3" i="280"/>
  <c r="CM3" i="280"/>
  <c r="CL3" i="280"/>
  <c r="CK3" i="280"/>
  <c r="CJ3" i="280"/>
  <c r="CI3" i="280"/>
  <c r="CH3" i="280"/>
  <c r="CG3" i="280"/>
  <c r="CF3" i="280"/>
  <c r="CE3" i="280"/>
  <c r="CD3" i="280"/>
  <c r="CC3" i="280"/>
  <c r="CB3" i="280"/>
  <c r="CA3" i="280"/>
  <c r="BZ3" i="280"/>
  <c r="BY3" i="280"/>
  <c r="BX3" i="280"/>
  <c r="BW3" i="280"/>
  <c r="BV3" i="280"/>
  <c r="BU3" i="280"/>
  <c r="BT3" i="280"/>
  <c r="BS3" i="280"/>
  <c r="BR3" i="280"/>
  <c r="BQ3" i="280"/>
  <c r="BP3" i="280"/>
  <c r="BO3" i="280"/>
  <c r="BN3" i="280"/>
  <c r="BM3" i="280"/>
  <c r="BL3" i="280"/>
  <c r="BK3" i="280"/>
  <c r="BJ3" i="280"/>
  <c r="BI3" i="280"/>
  <c r="BH3" i="280"/>
  <c r="BG3" i="280"/>
  <c r="BF3" i="280"/>
  <c r="BE3" i="280"/>
  <c r="BD3" i="280"/>
  <c r="BC3" i="280"/>
  <c r="BB3" i="280"/>
  <c r="BA3" i="280"/>
  <c r="AZ3" i="280"/>
  <c r="AY3" i="280"/>
  <c r="AX3" i="280"/>
  <c r="AW3" i="280"/>
  <c r="AV3" i="280"/>
  <c r="AU3" i="280"/>
  <c r="AT3" i="280"/>
  <c r="AS3" i="280"/>
  <c r="AR3" i="280"/>
  <c r="AQ3" i="280"/>
  <c r="AP3" i="280"/>
  <c r="AO3" i="280"/>
  <c r="AN3" i="280"/>
  <c r="AM3" i="280"/>
  <c r="AL3" i="280"/>
  <c r="AK3" i="280"/>
  <c r="AJ3" i="280"/>
  <c r="AI3" i="280"/>
  <c r="AH3" i="280"/>
  <c r="AG3" i="280"/>
  <c r="AF3" i="280"/>
  <c r="AE3" i="280"/>
  <c r="AD3" i="280"/>
  <c r="AC3" i="280"/>
  <c r="AB3" i="280"/>
  <c r="AA3" i="280"/>
  <c r="Z3" i="280"/>
  <c r="Y3" i="280"/>
  <c r="X3" i="280"/>
  <c r="W3" i="280"/>
  <c r="V3" i="280"/>
  <c r="U3" i="280"/>
  <c r="T3" i="280"/>
  <c r="S3" i="280"/>
  <c r="R3" i="280"/>
  <c r="Q3" i="280"/>
  <c r="P3" i="280"/>
  <c r="O3" i="280"/>
  <c r="N3" i="280"/>
  <c r="M3" i="280"/>
  <c r="L3" i="280"/>
  <c r="GJ2" i="280"/>
  <c r="GI2" i="280"/>
  <c r="GH2" i="280"/>
  <c r="GG2" i="280"/>
  <c r="GF2" i="280"/>
  <c r="GE2" i="280"/>
  <c r="GD2" i="280"/>
  <c r="GC2" i="280"/>
  <c r="GB2" i="280"/>
  <c r="GA2" i="280"/>
  <c r="FZ2" i="280"/>
  <c r="FY2" i="280"/>
  <c r="FX2" i="280"/>
  <c r="FW2" i="280"/>
  <c r="FV2" i="280"/>
  <c r="FU2" i="280"/>
  <c r="FT2" i="280"/>
  <c r="FS2" i="280"/>
  <c r="FR2" i="280"/>
  <c r="FQ2" i="280"/>
  <c r="FP2" i="280"/>
  <c r="FO2" i="280"/>
  <c r="FN2" i="280"/>
  <c r="FM2" i="280"/>
  <c r="FL2" i="280"/>
  <c r="FK2" i="280"/>
  <c r="FJ2" i="280"/>
  <c r="FI2" i="280"/>
  <c r="FH2" i="280"/>
  <c r="FG2" i="280"/>
  <c r="FF2" i="280"/>
  <c r="FE2" i="280"/>
  <c r="FD2" i="280"/>
  <c r="FC2" i="280"/>
  <c r="FB2" i="280"/>
  <c r="FA2" i="280"/>
  <c r="EZ2" i="280"/>
  <c r="EY2" i="280"/>
  <c r="EX2" i="280"/>
  <c r="EW2" i="280"/>
  <c r="EV2" i="280"/>
  <c r="EU2" i="280"/>
  <c r="ET2" i="280"/>
  <c r="ES2" i="280"/>
  <c r="ER2" i="280"/>
  <c r="EQ2" i="280"/>
  <c r="EP2" i="280"/>
  <c r="EO2" i="280"/>
  <c r="EN2" i="280"/>
  <c r="EM2" i="280"/>
  <c r="EL2" i="280"/>
  <c r="EK2" i="280"/>
  <c r="EJ2" i="280"/>
  <c r="EI2" i="280"/>
  <c r="EH2" i="280"/>
  <c r="EG2" i="280"/>
  <c r="EF2" i="280"/>
  <c r="EE2" i="280"/>
  <c r="ED2" i="280"/>
  <c r="EC2" i="280"/>
  <c r="EB2" i="280"/>
  <c r="EA2" i="280"/>
  <c r="DZ2" i="280"/>
  <c r="DY2" i="280"/>
  <c r="DX2" i="280"/>
  <c r="DW2" i="280"/>
  <c r="DV2" i="280"/>
  <c r="DU2" i="280"/>
  <c r="DT2" i="280"/>
  <c r="DS2" i="280"/>
  <c r="DR2" i="280"/>
  <c r="DQ2" i="280"/>
  <c r="DP2" i="280"/>
  <c r="DO2" i="280"/>
  <c r="DN2" i="280"/>
  <c r="DM2" i="280"/>
  <c r="DL2" i="280"/>
  <c r="DK2" i="280"/>
  <c r="DJ2" i="280"/>
  <c r="DI2" i="280"/>
  <c r="DH2" i="280"/>
  <c r="DG2" i="280"/>
  <c r="DF2" i="280"/>
  <c r="DE2" i="280"/>
  <c r="DD2" i="280"/>
  <c r="DC2" i="280"/>
  <c r="DB2" i="280"/>
  <c r="DA2" i="280"/>
  <c r="CZ2" i="280"/>
  <c r="CY2" i="280"/>
  <c r="CX2" i="280"/>
  <c r="CW2" i="280"/>
  <c r="CV2" i="280"/>
  <c r="CU2" i="280"/>
  <c r="CT2" i="280"/>
  <c r="CS2" i="280"/>
  <c r="CR2" i="280"/>
  <c r="CQ2" i="280"/>
  <c r="CP2" i="280"/>
  <c r="CO2" i="280"/>
  <c r="CN2" i="280"/>
  <c r="CM2" i="280"/>
  <c r="CL2" i="280"/>
  <c r="CK2" i="280"/>
  <c r="CJ2" i="280"/>
  <c r="CI2" i="280"/>
  <c r="CH2" i="280"/>
  <c r="CG2" i="280"/>
  <c r="CF2" i="280"/>
  <c r="CE2" i="280"/>
  <c r="CD2" i="280"/>
  <c r="CC2" i="280"/>
  <c r="CB2" i="280"/>
  <c r="CA2" i="280"/>
  <c r="BZ2" i="280"/>
  <c r="BY2" i="280"/>
  <c r="BX2" i="280"/>
  <c r="BW2" i="280"/>
  <c r="BV2" i="280"/>
  <c r="BU2" i="280"/>
  <c r="BT2" i="280"/>
  <c r="BS2" i="280"/>
  <c r="BR2" i="280"/>
  <c r="BQ2" i="280"/>
  <c r="BP2" i="280"/>
  <c r="BO2" i="280"/>
  <c r="BN2" i="280"/>
  <c r="BM2" i="280"/>
  <c r="BL2" i="280"/>
  <c r="BK2" i="280"/>
  <c r="BJ2" i="280"/>
  <c r="BI2" i="280"/>
  <c r="BH2" i="280"/>
  <c r="BG2" i="280"/>
  <c r="BF2" i="280"/>
  <c r="BE2" i="280"/>
  <c r="BD2" i="280"/>
  <c r="BC2" i="280"/>
  <c r="BB2" i="280"/>
  <c r="BA2" i="280"/>
  <c r="AZ2" i="280"/>
  <c r="AY2" i="280"/>
  <c r="AX2" i="280"/>
  <c r="AW2" i="280"/>
  <c r="AV2" i="280"/>
  <c r="AU2" i="280"/>
  <c r="AT2" i="280"/>
  <c r="AS2" i="280"/>
  <c r="AR2" i="280"/>
  <c r="AQ2" i="280"/>
  <c r="AP2" i="280"/>
  <c r="AO2" i="280"/>
  <c r="AN2" i="280"/>
  <c r="AM2" i="280"/>
  <c r="AL2" i="280"/>
  <c r="AK2" i="280"/>
  <c r="AJ2" i="280"/>
  <c r="AI2" i="280"/>
  <c r="AH2" i="280"/>
  <c r="AG2" i="280"/>
  <c r="AF2" i="280"/>
  <c r="AE2" i="280"/>
  <c r="AD2" i="280"/>
  <c r="AC2" i="280"/>
  <c r="AB2" i="280"/>
  <c r="AA2" i="280"/>
  <c r="Z2" i="280"/>
  <c r="Y2" i="280"/>
  <c r="X2" i="280"/>
  <c r="W2" i="280"/>
  <c r="V2" i="280"/>
  <c r="U2" i="280"/>
  <c r="T2" i="280"/>
  <c r="S2" i="280"/>
  <c r="R2" i="280"/>
  <c r="Q2" i="280"/>
  <c r="P2" i="280"/>
  <c r="O2" i="280"/>
  <c r="N2" i="280"/>
  <c r="M2" i="280"/>
  <c r="L2" i="280"/>
  <c r="E210" i="280"/>
  <c r="G210" i="280"/>
  <c r="H210" i="280"/>
  <c r="I210" i="280"/>
  <c r="E207" i="280"/>
  <c r="G207" i="280"/>
  <c r="G179" i="280"/>
  <c r="E179" i="280"/>
  <c r="G162" i="280"/>
  <c r="E162" i="280"/>
  <c r="E141" i="280"/>
  <c r="G141" i="280"/>
  <c r="I261" i="280"/>
  <c r="H261" i="280"/>
  <c r="G261" i="280"/>
  <c r="F261" i="280"/>
  <c r="E261" i="280"/>
  <c r="I257" i="280"/>
  <c r="H257" i="280"/>
  <c r="G257" i="280"/>
  <c r="F257" i="280"/>
  <c r="E257" i="280"/>
  <c r="G254" i="280"/>
  <c r="E254" i="280"/>
  <c r="G175" i="280"/>
  <c r="I246" i="280"/>
  <c r="H246" i="280"/>
  <c r="G246" i="280"/>
  <c r="F246" i="280"/>
  <c r="E246" i="280"/>
  <c r="G125" i="307"/>
  <c r="E125" i="307"/>
  <c r="G169" i="280"/>
  <c r="G145" i="280"/>
  <c r="G164" i="280"/>
  <c r="H46" i="280"/>
  <c r="G209" i="280"/>
  <c r="E209" i="280"/>
  <c r="I43" i="291"/>
  <c r="E154" i="273"/>
  <c r="F154" i="273"/>
  <c r="G154" i="273"/>
  <c r="H151" i="273"/>
  <c r="H154" i="273"/>
  <c r="E149" i="273"/>
  <c r="G149" i="273"/>
  <c r="E145" i="273"/>
  <c r="G145" i="273"/>
  <c r="I153" i="273"/>
  <c r="H92" i="273"/>
  <c r="H153" i="273"/>
  <c r="G153" i="273"/>
  <c r="F153" i="273"/>
  <c r="E153" i="273"/>
  <c r="I150" i="273"/>
  <c r="H150" i="273"/>
  <c r="G150" i="273"/>
  <c r="F150" i="273"/>
  <c r="E150" i="273"/>
  <c r="G146" i="273"/>
  <c r="E146" i="273"/>
  <c r="K144" i="273"/>
  <c r="J144" i="273"/>
  <c r="I144" i="273"/>
  <c r="H144" i="273"/>
  <c r="G144" i="273"/>
  <c r="E144" i="273"/>
  <c r="H136" i="273"/>
  <c r="E208" i="307"/>
  <c r="F208" i="307"/>
  <c r="G204" i="307"/>
  <c r="G208" i="307"/>
  <c r="I208" i="307"/>
  <c r="E207" i="307"/>
  <c r="F207" i="307"/>
  <c r="G192" i="307"/>
  <c r="G207" i="307"/>
  <c r="I207" i="307"/>
  <c r="E202" i="307"/>
  <c r="F202" i="307"/>
  <c r="G116" i="307"/>
  <c r="G202" i="307"/>
  <c r="H202" i="307"/>
  <c r="I202" i="307"/>
  <c r="E199" i="307"/>
  <c r="G199" i="307"/>
  <c r="E200" i="307"/>
  <c r="G200" i="307"/>
  <c r="E196" i="307"/>
  <c r="G196" i="307"/>
  <c r="E195" i="307"/>
  <c r="G195" i="307"/>
  <c r="I203" i="307"/>
  <c r="H82" i="305"/>
  <c r="H203" i="307"/>
  <c r="G203" i="307"/>
  <c r="F203" i="307"/>
  <c r="E203" i="307"/>
  <c r="G100" i="307"/>
  <c r="I201" i="307"/>
  <c r="H201" i="307"/>
  <c r="G201" i="307"/>
  <c r="F201" i="307"/>
  <c r="E201" i="307"/>
  <c r="I190" i="307"/>
  <c r="H190" i="307"/>
  <c r="G190" i="307"/>
  <c r="F190" i="307"/>
  <c r="E190" i="307"/>
  <c r="E167" i="307"/>
  <c r="F167" i="307"/>
  <c r="G167" i="307"/>
  <c r="H167" i="307"/>
  <c r="I167" i="307"/>
  <c r="E156" i="307"/>
  <c r="F156" i="307"/>
  <c r="G156" i="307"/>
  <c r="H156" i="307"/>
  <c r="I156" i="307"/>
  <c r="E117" i="307"/>
  <c r="F117" i="307"/>
  <c r="G113" i="307"/>
  <c r="G117" i="307"/>
  <c r="I117" i="307"/>
  <c r="G119" i="307"/>
  <c r="G97" i="307"/>
  <c r="E101" i="307"/>
  <c r="F101" i="307"/>
  <c r="G101" i="307"/>
  <c r="I101" i="307"/>
  <c r="G103" i="307"/>
  <c r="G124" i="307"/>
  <c r="I42" i="291"/>
  <c r="I41" i="291"/>
  <c r="I40" i="291"/>
  <c r="E178" i="307"/>
  <c r="F178" i="307"/>
  <c r="G174" i="307"/>
  <c r="G178" i="307"/>
  <c r="I178" i="307"/>
  <c r="E177" i="307"/>
  <c r="F177" i="307"/>
  <c r="G163" i="307"/>
  <c r="G177" i="307"/>
  <c r="I177" i="307"/>
  <c r="E173" i="307"/>
  <c r="F173" i="307"/>
  <c r="G169" i="307"/>
  <c r="G173" i="307"/>
  <c r="H173" i="307"/>
  <c r="I173" i="307"/>
  <c r="E171" i="307"/>
  <c r="G171" i="307"/>
  <c r="E166" i="307"/>
  <c r="G81" i="48"/>
  <c r="G166" i="307"/>
  <c r="G158" i="307"/>
  <c r="G172" i="307"/>
  <c r="E172" i="307"/>
  <c r="I168" i="307"/>
  <c r="H168" i="307"/>
  <c r="G168" i="307"/>
  <c r="F168" i="307"/>
  <c r="E168" i="307"/>
  <c r="I39" i="291"/>
  <c r="I38" i="291"/>
  <c r="I37" i="291"/>
  <c r="E150" i="307"/>
  <c r="F150" i="307"/>
  <c r="G146" i="307"/>
  <c r="G150" i="307"/>
  <c r="H146" i="307"/>
  <c r="H150" i="307"/>
  <c r="I150" i="307"/>
  <c r="E149" i="307"/>
  <c r="F149" i="307"/>
  <c r="G140" i="307"/>
  <c r="G149" i="307"/>
  <c r="H140" i="307"/>
  <c r="H149" i="307"/>
  <c r="I149" i="307"/>
  <c r="E144" i="307"/>
  <c r="G144" i="307"/>
  <c r="E143" i="307"/>
  <c r="G143" i="307"/>
  <c r="I145" i="307"/>
  <c r="H64" i="305"/>
  <c r="H145" i="307"/>
  <c r="G145" i="307"/>
  <c r="F145" i="307"/>
  <c r="E145" i="307"/>
  <c r="I36" i="291"/>
  <c r="I35" i="291"/>
  <c r="I34" i="291"/>
  <c r="I33" i="291"/>
  <c r="E123" i="307"/>
  <c r="F123" i="307"/>
  <c r="G123" i="307"/>
  <c r="I123" i="307"/>
  <c r="E122" i="307"/>
  <c r="F122" i="307"/>
  <c r="G122" i="307"/>
  <c r="I122" i="307"/>
  <c r="E111" i="307"/>
  <c r="F111" i="307"/>
  <c r="G108" i="307"/>
  <c r="G111" i="307"/>
  <c r="I111" i="307"/>
  <c r="E110" i="307"/>
  <c r="G110" i="307"/>
  <c r="E106" i="307"/>
  <c r="G106" i="307"/>
  <c r="I112" i="307"/>
  <c r="H112" i="307"/>
  <c r="G112" i="307"/>
  <c r="F112" i="307"/>
  <c r="E112" i="307"/>
  <c r="G92" i="307"/>
  <c r="I107" i="307"/>
  <c r="G87" i="307"/>
  <c r="G107" i="307"/>
  <c r="F107" i="307"/>
  <c r="E107" i="307"/>
  <c r="E95" i="307"/>
  <c r="F95" i="307"/>
  <c r="G95" i="307"/>
  <c r="I95" i="307"/>
  <c r="G90" i="307"/>
  <c r="E90" i="307"/>
  <c r="E91" i="307"/>
  <c r="F91" i="307"/>
  <c r="G91" i="307"/>
  <c r="I91" i="307"/>
  <c r="I96" i="307"/>
  <c r="H96" i="307"/>
  <c r="G96" i="307"/>
  <c r="F96" i="307"/>
  <c r="E96" i="307"/>
  <c r="G74" i="48"/>
  <c r="G94" i="307"/>
  <c r="E94" i="307"/>
  <c r="I28" i="291"/>
  <c r="I29" i="291"/>
  <c r="I30" i="291"/>
  <c r="I31" i="291"/>
  <c r="I32" i="291"/>
  <c r="I23" i="291"/>
  <c r="I24" i="291"/>
  <c r="I25" i="291"/>
  <c r="I26" i="291"/>
  <c r="I27" i="291"/>
  <c r="I5" i="48"/>
  <c r="I134" i="48" a="1"/>
  <c r="I134" i="48"/>
  <c r="I132" i="48" a="1"/>
  <c r="I132" i="48"/>
  <c r="I131" i="48" a="1"/>
  <c r="I131" i="48"/>
  <c r="I130" i="48" a="1"/>
  <c r="I130" i="48"/>
  <c r="I129" i="48" a="1"/>
  <c r="I129" i="48"/>
  <c r="I22" i="291"/>
  <c r="I17" i="291"/>
  <c r="I18" i="291"/>
  <c r="I19" i="291"/>
  <c r="I20" i="291"/>
  <c r="I21" i="291"/>
  <c r="I12" i="291"/>
  <c r="I13" i="291"/>
  <c r="I14" i="291"/>
  <c r="I15" i="291"/>
  <c r="I16" i="291"/>
  <c r="I10" i="291"/>
  <c r="I11" i="291"/>
  <c r="I84" i="48" a="1"/>
  <c r="I84" i="48"/>
  <c r="I83" i="48" a="1"/>
  <c r="I83" i="48"/>
  <c r="I82" i="48" a="1"/>
  <c r="I82" i="48"/>
  <c r="I81" i="48" a="1"/>
  <c r="I81" i="48"/>
  <c r="I80" i="48" a="1"/>
  <c r="I80" i="48"/>
  <c r="I69" i="48" a="1"/>
  <c r="I69" i="48"/>
  <c r="I74" i="48" a="1"/>
  <c r="I74" i="48"/>
  <c r="I144" i="48" a="1"/>
  <c r="I144" i="48"/>
  <c r="I141" i="48" a="1"/>
  <c r="I141" i="48"/>
  <c r="G11" i="275"/>
  <c r="G8" i="275"/>
  <c r="E38" i="273"/>
  <c r="F38" i="273"/>
  <c r="G38" i="273"/>
  <c r="H38" i="273"/>
  <c r="I38" i="273"/>
  <c r="G33" i="273"/>
  <c r="E33" i="273"/>
  <c r="E10" i="311"/>
  <c r="F29" i="48"/>
  <c r="F10" i="311"/>
  <c r="G10" i="311"/>
  <c r="I29" i="48" a="1"/>
  <c r="I29" i="48"/>
  <c r="E13" i="311"/>
  <c r="G13" i="311"/>
  <c r="I28" i="48" a="1"/>
  <c r="I28" i="48"/>
  <c r="E55" i="311"/>
  <c r="F55" i="311"/>
  <c r="G55" i="311"/>
  <c r="I49" i="48" a="1"/>
  <c r="I49" i="48"/>
  <c r="E281" i="280"/>
  <c r="G281" i="280"/>
  <c r="I151" i="48" a="1"/>
  <c r="I151" i="48"/>
  <c r="E168" i="273"/>
  <c r="G168" i="273"/>
  <c r="G98" i="277"/>
  <c r="G98" i="265"/>
  <c r="H170" i="273"/>
  <c r="H112" i="273"/>
  <c r="H30" i="273"/>
  <c r="G130" i="307"/>
  <c r="G127" i="307"/>
  <c r="G70" i="307"/>
  <c r="G68" i="307"/>
  <c r="J26" i="305"/>
  <c r="F25" i="305"/>
  <c r="J27" i="305"/>
  <c r="K26" i="305"/>
  <c r="K27" i="305"/>
  <c r="L26" i="305"/>
  <c r="L27" i="305"/>
  <c r="M26" i="305"/>
  <c r="M27" i="305"/>
  <c r="N26" i="305"/>
  <c r="N27" i="305"/>
  <c r="O26" i="305"/>
  <c r="O27" i="305"/>
  <c r="P26" i="305"/>
  <c r="P27" i="305"/>
  <c r="Q26" i="305"/>
  <c r="Q27" i="305"/>
  <c r="R26" i="305"/>
  <c r="R27" i="305"/>
  <c r="S26" i="305"/>
  <c r="S27" i="305"/>
  <c r="T26" i="305"/>
  <c r="T27" i="305"/>
  <c r="U26" i="305"/>
  <c r="U27" i="305"/>
  <c r="V26" i="305"/>
  <c r="V27" i="305"/>
  <c r="W26" i="305"/>
  <c r="W27" i="305"/>
  <c r="X26" i="305"/>
  <c r="X27" i="305"/>
  <c r="Y26" i="305"/>
  <c r="Y27" i="305"/>
  <c r="Z26" i="305"/>
  <c r="Z27" i="305"/>
  <c r="AA26" i="305"/>
  <c r="AA27" i="305"/>
  <c r="AB26" i="305"/>
  <c r="AB27" i="305"/>
  <c r="AC26" i="305"/>
  <c r="AC27" i="305"/>
  <c r="AD26" i="305"/>
  <c r="AD27" i="305"/>
  <c r="AE26" i="305"/>
  <c r="AE27" i="305"/>
  <c r="AF26" i="305"/>
  <c r="AF27" i="305"/>
  <c r="AG26" i="305"/>
  <c r="AG27" i="305"/>
  <c r="AH26" i="305"/>
  <c r="AH27" i="305"/>
  <c r="AI26" i="305"/>
  <c r="AI27" i="305"/>
  <c r="AJ26" i="305"/>
  <c r="AJ27" i="305"/>
  <c r="AK26" i="305"/>
  <c r="AK27" i="305"/>
  <c r="AL26" i="305"/>
  <c r="AL27" i="305"/>
  <c r="AM26" i="305"/>
  <c r="AM27" i="305"/>
  <c r="AN26" i="305"/>
  <c r="AN27" i="305"/>
  <c r="AO26" i="305"/>
  <c r="AO27" i="305"/>
  <c r="AP26" i="305"/>
  <c r="AP27" i="305"/>
  <c r="AQ26" i="305"/>
  <c r="AQ27" i="305"/>
  <c r="AR26" i="305"/>
  <c r="AR27" i="305"/>
  <c r="AS26" i="305"/>
  <c r="AS27" i="305"/>
  <c r="AT26" i="305"/>
  <c r="AT27" i="305"/>
  <c r="AU26" i="305"/>
  <c r="AU27" i="305"/>
  <c r="AV26" i="305"/>
  <c r="AV27" i="305"/>
  <c r="AW26" i="305"/>
  <c r="AW27" i="305"/>
  <c r="AX26" i="305"/>
  <c r="AX27" i="305"/>
  <c r="AY26" i="305"/>
  <c r="AY27" i="305"/>
  <c r="AZ26" i="305"/>
  <c r="AZ27" i="305"/>
  <c r="BA26" i="305"/>
  <c r="BA27" i="305"/>
  <c r="BB26" i="305"/>
  <c r="BB27" i="305"/>
  <c r="BC26" i="305"/>
  <c r="BC27" i="305"/>
  <c r="BD26" i="305"/>
  <c r="BD27" i="305"/>
  <c r="BE26" i="305"/>
  <c r="BE27" i="305"/>
  <c r="H27" i="305"/>
  <c r="R89" i="265"/>
  <c r="GJ25" i="286"/>
  <c r="L89" i="277"/>
  <c r="GD88" i="265"/>
  <c r="BB88" i="277"/>
  <c r="FZ88" i="265"/>
  <c r="BA88" i="277"/>
  <c r="FV88" i="265"/>
  <c r="AZ88" i="277"/>
  <c r="FR88" i="265"/>
  <c r="AY88" i="277"/>
  <c r="FN88" i="265"/>
  <c r="AX88" i="277"/>
  <c r="FJ88" i="265"/>
  <c r="AW88" i="277"/>
  <c r="FF88" i="265"/>
  <c r="AV88" i="277"/>
  <c r="FB88" i="265"/>
  <c r="AU88" i="277"/>
  <c r="EX88" i="265"/>
  <c r="AT88" i="277"/>
  <c r="ET88" i="265"/>
  <c r="AS88" i="277"/>
  <c r="EP88" i="265"/>
  <c r="AR88" i="277"/>
  <c r="EL88" i="265"/>
  <c r="AQ88" i="277"/>
  <c r="EH88" i="265"/>
  <c r="AP88" i="277"/>
  <c r="ED88" i="265"/>
  <c r="AO88" i="277"/>
  <c r="DZ88" i="265"/>
  <c r="AN88" i="277"/>
  <c r="DV88" i="265"/>
  <c r="AM88" i="277"/>
  <c r="DR88" i="265"/>
  <c r="AL88" i="277"/>
  <c r="DN88" i="265"/>
  <c r="AK88" i="277"/>
  <c r="DJ88" i="265"/>
  <c r="AJ88" i="277"/>
  <c r="DF88" i="265"/>
  <c r="AI88" i="277"/>
  <c r="DB88" i="265"/>
  <c r="AH88" i="277"/>
  <c r="CX88" i="265"/>
  <c r="AG88" i="277"/>
  <c r="CT88" i="265"/>
  <c r="AF88" i="277"/>
  <c r="CP88" i="265"/>
  <c r="AE88" i="277"/>
  <c r="CL88" i="265"/>
  <c r="AD88" i="277"/>
  <c r="CH88" i="265"/>
  <c r="AC88" i="277"/>
  <c r="CD88" i="265"/>
  <c r="AB88" i="277"/>
  <c r="BZ88" i="265"/>
  <c r="AA88" i="277"/>
  <c r="BV88" i="265"/>
  <c r="Z88" i="277"/>
  <c r="BR88" i="265"/>
  <c r="Y88" i="277"/>
  <c r="BN88" i="265"/>
  <c r="X88" i="277"/>
  <c r="BJ88" i="265"/>
  <c r="W88" i="277"/>
  <c r="BF88" i="265"/>
  <c r="V88" i="277"/>
  <c r="BB88" i="265"/>
  <c r="U88" i="277"/>
  <c r="AX88" i="265"/>
  <c r="T88" i="277"/>
  <c r="AT88" i="265"/>
  <c r="S88" i="277"/>
  <c r="AP88" i="265"/>
  <c r="R88" i="277"/>
  <c r="AL88" i="265"/>
  <c r="Q88" i="277"/>
  <c r="AH88" i="265"/>
  <c r="P88" i="277"/>
  <c r="AD88" i="265"/>
  <c r="O88" i="277"/>
  <c r="Z88" i="265"/>
  <c r="N88" i="277"/>
  <c r="V88" i="265"/>
  <c r="M88" i="277"/>
  <c r="R88" i="265"/>
  <c r="L88" i="277"/>
  <c r="N88" i="265"/>
  <c r="K88" i="277"/>
  <c r="GD83" i="282"/>
  <c r="GC83" i="282"/>
  <c r="GB83" i="282"/>
  <c r="GA83" i="282"/>
  <c r="FZ83" i="282"/>
  <c r="FY83" i="282"/>
  <c r="FX83" i="282"/>
  <c r="FW83" i="282"/>
  <c r="FV83" i="282"/>
  <c r="FU83" i="282"/>
  <c r="FT83" i="282"/>
  <c r="FS83" i="282"/>
  <c r="FR83" i="282"/>
  <c r="FQ83" i="282"/>
  <c r="FP83" i="282"/>
  <c r="FO83" i="282"/>
  <c r="FN83" i="282"/>
  <c r="FM83" i="282"/>
  <c r="FL83" i="282"/>
  <c r="FK83" i="282"/>
  <c r="FJ83" i="282"/>
  <c r="FI83" i="282"/>
  <c r="FH83" i="282"/>
  <c r="FG83" i="282"/>
  <c r="FF83" i="282"/>
  <c r="FE83" i="282"/>
  <c r="FD83" i="282"/>
  <c r="FC83" i="282"/>
  <c r="FB83" i="282"/>
  <c r="FA83" i="282"/>
  <c r="EZ83" i="282"/>
  <c r="EY83" i="282"/>
  <c r="EX83" i="282"/>
  <c r="EW83" i="282"/>
  <c r="EV83" i="282"/>
  <c r="EU83" i="282"/>
  <c r="ET83" i="282"/>
  <c r="ES83" i="282"/>
  <c r="ER83" i="282"/>
  <c r="EQ83" i="282"/>
  <c r="EP83" i="282"/>
  <c r="EO83" i="282"/>
  <c r="EN83" i="282"/>
  <c r="EM83" i="282"/>
  <c r="EL83" i="282"/>
  <c r="EK83" i="282"/>
  <c r="EJ83" i="282"/>
  <c r="EI83" i="282"/>
  <c r="EH83" i="282"/>
  <c r="EG83" i="282"/>
  <c r="EF83" i="282"/>
  <c r="EE83" i="282"/>
  <c r="ED83" i="282"/>
  <c r="EC83" i="282"/>
  <c r="EB83" i="282"/>
  <c r="EA83" i="282"/>
  <c r="DZ83" i="282"/>
  <c r="DY83" i="282"/>
  <c r="DX83" i="282"/>
  <c r="DW83" i="282"/>
  <c r="DV83" i="282"/>
  <c r="DU83" i="282"/>
  <c r="DT83" i="282"/>
  <c r="DS83" i="282"/>
  <c r="DR83" i="282"/>
  <c r="DQ83" i="282"/>
  <c r="DP83" i="282"/>
  <c r="DO83" i="282"/>
  <c r="DN83" i="282"/>
  <c r="DM83" i="282"/>
  <c r="DL83" i="282"/>
  <c r="DK83" i="282"/>
  <c r="DJ83" i="282"/>
  <c r="DI83" i="282"/>
  <c r="DH83" i="282"/>
  <c r="DG83" i="282"/>
  <c r="DF83" i="282"/>
  <c r="DE83" i="282"/>
  <c r="DD83" i="282"/>
  <c r="DC83" i="282"/>
  <c r="DB83" i="282"/>
  <c r="DA83" i="282"/>
  <c r="CZ83" i="282"/>
  <c r="CY83" i="282"/>
  <c r="CX83" i="282"/>
  <c r="CW83" i="282"/>
  <c r="CV83" i="282"/>
  <c r="CU83" i="282"/>
  <c r="CT83" i="282"/>
  <c r="CS83" i="282"/>
  <c r="CR83" i="282"/>
  <c r="CQ83" i="282"/>
  <c r="CP83" i="282"/>
  <c r="CO83" i="282"/>
  <c r="CN83" i="282"/>
  <c r="CM83" i="282"/>
  <c r="CL83" i="282"/>
  <c r="CK83" i="282"/>
  <c r="CJ83" i="282"/>
  <c r="CI83" i="282"/>
  <c r="CH83" i="282"/>
  <c r="CG83" i="282"/>
  <c r="CF83" i="282"/>
  <c r="CE83" i="282"/>
  <c r="CD83" i="282"/>
  <c r="CC83" i="282"/>
  <c r="CB83" i="282"/>
  <c r="CA83" i="282"/>
  <c r="BZ83" i="282"/>
  <c r="BY83" i="282"/>
  <c r="BX83" i="282"/>
  <c r="BW83" i="282"/>
  <c r="BV83" i="282"/>
  <c r="BU83" i="282"/>
  <c r="BT83" i="282"/>
  <c r="BS83" i="282"/>
  <c r="BR83" i="282"/>
  <c r="BQ83" i="282"/>
  <c r="BP83" i="282"/>
  <c r="BO83" i="282"/>
  <c r="BN83" i="282"/>
  <c r="BM83" i="282"/>
  <c r="BL83" i="282"/>
  <c r="BK83" i="282"/>
  <c r="BJ83" i="282"/>
  <c r="BI83" i="282"/>
  <c r="BH83" i="282"/>
  <c r="BG83" i="282"/>
  <c r="BF83" i="282"/>
  <c r="BE83" i="282"/>
  <c r="BD83" i="282"/>
  <c r="BC83" i="282"/>
  <c r="BB83" i="282"/>
  <c r="BA83" i="282"/>
  <c r="AZ83" i="282"/>
  <c r="AY83" i="282"/>
  <c r="AX83" i="282"/>
  <c r="AW83" i="282"/>
  <c r="AV83" i="282"/>
  <c r="AU83" i="282"/>
  <c r="AT83" i="282"/>
  <c r="AS83" i="282"/>
  <c r="AR83" i="282"/>
  <c r="AQ83" i="282"/>
  <c r="AP83" i="282"/>
  <c r="AO83" i="282"/>
  <c r="AN83" i="282"/>
  <c r="AM83" i="282"/>
  <c r="AL83" i="282"/>
  <c r="AK83" i="282"/>
  <c r="AJ83" i="282"/>
  <c r="AI83" i="282"/>
  <c r="AH83" i="282"/>
  <c r="AG83" i="282"/>
  <c r="AF83" i="282"/>
  <c r="AE83" i="282"/>
  <c r="AD83" i="282"/>
  <c r="AC83" i="282"/>
  <c r="AB83" i="282"/>
  <c r="AA83" i="282"/>
  <c r="Z83" i="282"/>
  <c r="Y83" i="282"/>
  <c r="X83" i="282"/>
  <c r="W83" i="282"/>
  <c r="V83" i="282"/>
  <c r="U83" i="282"/>
  <c r="T83" i="282"/>
  <c r="S83" i="282"/>
  <c r="R83" i="282"/>
  <c r="F174" i="48"/>
  <c r="F82" i="282"/>
  <c r="R88" i="282"/>
  <c r="S85" i="282"/>
  <c r="R87" i="265"/>
  <c r="L87" i="277"/>
  <c r="N83" i="282"/>
  <c r="M83" i="282"/>
  <c r="L83" i="282"/>
  <c r="K83" i="282"/>
  <c r="J83" i="282"/>
  <c r="J85" i="282"/>
  <c r="N84" i="265"/>
  <c r="K84" i="277"/>
  <c r="GD83" i="265"/>
  <c r="BB83" i="277"/>
  <c r="FZ83" i="265"/>
  <c r="BA83" i="277"/>
  <c r="FV83" i="265"/>
  <c r="AZ83" i="277"/>
  <c r="FR83" i="265"/>
  <c r="AY83" i="277"/>
  <c r="FN83" i="265"/>
  <c r="AX83" i="277"/>
  <c r="FJ83" i="265"/>
  <c r="AW83" i="277"/>
  <c r="FF83" i="265"/>
  <c r="AV83" i="277"/>
  <c r="FB83" i="265"/>
  <c r="AU83" i="277"/>
  <c r="EX83" i="265"/>
  <c r="AT83" i="277"/>
  <c r="ET83" i="265"/>
  <c r="AS83" i="277"/>
  <c r="EP83" i="265"/>
  <c r="AR83" i="277"/>
  <c r="EL83" i="265"/>
  <c r="AQ83" i="277"/>
  <c r="EH83" i="265"/>
  <c r="AP83" i="277"/>
  <c r="ED83" i="265"/>
  <c r="AO83" i="277"/>
  <c r="DZ83" i="265"/>
  <c r="AN83" i="277"/>
  <c r="DV83" i="265"/>
  <c r="AM83" i="277"/>
  <c r="DR83" i="265"/>
  <c r="AL83" i="277"/>
  <c r="DN83" i="265"/>
  <c r="AK83" i="277"/>
  <c r="DJ83" i="265"/>
  <c r="AJ83" i="277"/>
  <c r="DF83" i="265"/>
  <c r="AI83" i="277"/>
  <c r="DB83" i="265"/>
  <c r="AH83" i="277"/>
  <c r="CX83" i="265"/>
  <c r="AG83" i="277"/>
  <c r="CT83" i="265"/>
  <c r="AF83" i="277"/>
  <c r="CP83" i="265"/>
  <c r="AE83" i="277"/>
  <c r="CL83" i="265"/>
  <c r="AD83" i="277"/>
  <c r="CH83" i="265"/>
  <c r="AC83" i="277"/>
  <c r="CD83" i="265"/>
  <c r="AB83" i="277"/>
  <c r="BZ83" i="265"/>
  <c r="AA83" i="277"/>
  <c r="BV83" i="265"/>
  <c r="Z83" i="277"/>
  <c r="BR83" i="265"/>
  <c r="Y83" i="277"/>
  <c r="BN83" i="265"/>
  <c r="X83" i="277"/>
  <c r="BJ83" i="265"/>
  <c r="W83" i="277"/>
  <c r="BF83" i="265"/>
  <c r="V83" i="277"/>
  <c r="BB83" i="265"/>
  <c r="U83" i="277"/>
  <c r="AX83" i="265"/>
  <c r="T83" i="277"/>
  <c r="AT83" i="265"/>
  <c r="S83" i="277"/>
  <c r="AP83" i="265"/>
  <c r="R83" i="277"/>
  <c r="AL83" i="265"/>
  <c r="Q83" i="277"/>
  <c r="AH83" i="265"/>
  <c r="P83" i="277"/>
  <c r="AD83" i="265"/>
  <c r="O83" i="277"/>
  <c r="Z83" i="265"/>
  <c r="N83" i="277"/>
  <c r="V83" i="265"/>
  <c r="M83" i="277"/>
  <c r="R83" i="265"/>
  <c r="L83" i="277"/>
  <c r="N83" i="265"/>
  <c r="K83" i="277"/>
  <c r="J88" i="265"/>
  <c r="J88" i="277"/>
  <c r="J84" i="265"/>
  <c r="J84" i="277"/>
  <c r="J83" i="265"/>
  <c r="J83" i="277"/>
  <c r="GD77" i="265"/>
  <c r="BB77" i="277"/>
  <c r="FZ77" i="265"/>
  <c r="BA77" i="277"/>
  <c r="FV77" i="265"/>
  <c r="AZ77" i="277"/>
  <c r="FR77" i="265"/>
  <c r="AY77" i="277"/>
  <c r="FN77" i="265"/>
  <c r="AX77" i="277"/>
  <c r="FJ77" i="265"/>
  <c r="AW77" i="277"/>
  <c r="FF77" i="265"/>
  <c r="AV77" i="277"/>
  <c r="FB77" i="265"/>
  <c r="AU77" i="277"/>
  <c r="EX77" i="265"/>
  <c r="AT77" i="277"/>
  <c r="ET77" i="265"/>
  <c r="AS77" i="277"/>
  <c r="EP77" i="265"/>
  <c r="AR77" i="277"/>
  <c r="EL77" i="265"/>
  <c r="AQ77" i="277"/>
  <c r="EH77" i="265"/>
  <c r="AP77" i="277"/>
  <c r="ED77" i="265"/>
  <c r="AO77" i="277"/>
  <c r="DZ77" i="265"/>
  <c r="AN77" i="277"/>
  <c r="DV77" i="265"/>
  <c r="AM77" i="277"/>
  <c r="DR77" i="265"/>
  <c r="AL77" i="277"/>
  <c r="DN77" i="265"/>
  <c r="AK77" i="277"/>
  <c r="DJ77" i="265"/>
  <c r="AJ77" i="277"/>
  <c r="DF77" i="265"/>
  <c r="AI77" i="277"/>
  <c r="DB77" i="265"/>
  <c r="AH77" i="277"/>
  <c r="CX77" i="265"/>
  <c r="AG77" i="277"/>
  <c r="CT77" i="265"/>
  <c r="AF77" i="277"/>
  <c r="CP77" i="265"/>
  <c r="AE77" i="277"/>
  <c r="CL77" i="265"/>
  <c r="AD77" i="277"/>
  <c r="CH77" i="265"/>
  <c r="AC77" i="277"/>
  <c r="CD77" i="265"/>
  <c r="AB77" i="277"/>
  <c r="BZ77" i="265"/>
  <c r="AA77" i="277"/>
  <c r="BV77" i="265"/>
  <c r="Z77" i="277"/>
  <c r="BR77" i="265"/>
  <c r="Y77" i="277"/>
  <c r="BN77" i="265"/>
  <c r="X77" i="277"/>
  <c r="BJ77" i="265"/>
  <c r="W77" i="277"/>
  <c r="BF77" i="265"/>
  <c r="V77" i="277"/>
  <c r="BB77" i="265"/>
  <c r="U77" i="277"/>
  <c r="AX77" i="265"/>
  <c r="T77" i="277"/>
  <c r="AT77" i="265"/>
  <c r="S77" i="277"/>
  <c r="AP77" i="265"/>
  <c r="R77" i="277"/>
  <c r="AL77" i="265"/>
  <c r="Q77" i="277"/>
  <c r="AH77" i="265"/>
  <c r="P77" i="277"/>
  <c r="AD77" i="265"/>
  <c r="O77" i="277"/>
  <c r="Z77" i="265"/>
  <c r="N77" i="277"/>
  <c r="V77" i="265"/>
  <c r="M77" i="277"/>
  <c r="R77" i="265"/>
  <c r="L77" i="277"/>
  <c r="N77" i="265"/>
  <c r="K77" i="277"/>
  <c r="N76" i="265"/>
  <c r="K76" i="277"/>
  <c r="R75" i="265"/>
  <c r="L75" i="277"/>
  <c r="J77" i="265"/>
  <c r="J77" i="277"/>
  <c r="J76" i="265"/>
  <c r="J76" i="277"/>
  <c r="GD35" i="285"/>
  <c r="GC35" i="285"/>
  <c r="GB35" i="285"/>
  <c r="GA35" i="285"/>
  <c r="FZ35" i="285"/>
  <c r="FY35" i="285"/>
  <c r="FX35" i="285"/>
  <c r="FW35" i="285"/>
  <c r="FV35" i="285"/>
  <c r="FU35" i="285"/>
  <c r="FT35" i="285"/>
  <c r="FS35" i="285"/>
  <c r="FR35" i="285"/>
  <c r="FQ35" i="285"/>
  <c r="FP35" i="285"/>
  <c r="FO35" i="285"/>
  <c r="FN35" i="285"/>
  <c r="FM35" i="285"/>
  <c r="FL35" i="285"/>
  <c r="FK35" i="285"/>
  <c r="FJ35" i="285"/>
  <c r="FI35" i="285"/>
  <c r="FH35" i="285"/>
  <c r="FG35" i="285"/>
  <c r="FF35" i="285"/>
  <c r="FE35" i="285"/>
  <c r="FD35" i="285"/>
  <c r="FC35" i="285"/>
  <c r="FB35" i="285"/>
  <c r="FA35" i="285"/>
  <c r="EZ35" i="285"/>
  <c r="EY35" i="285"/>
  <c r="EX35" i="285"/>
  <c r="EW35" i="285"/>
  <c r="EV35" i="285"/>
  <c r="EU35" i="285"/>
  <c r="ET35" i="285"/>
  <c r="ES35" i="285"/>
  <c r="ER35" i="285"/>
  <c r="EQ35" i="285"/>
  <c r="EP35" i="285"/>
  <c r="EO35" i="285"/>
  <c r="EN35" i="285"/>
  <c r="EM35" i="285"/>
  <c r="EL35" i="285"/>
  <c r="EK35" i="285"/>
  <c r="EJ35" i="285"/>
  <c r="EI35" i="285"/>
  <c r="EH35" i="285"/>
  <c r="EG35" i="285"/>
  <c r="EF35" i="285"/>
  <c r="EE35" i="285"/>
  <c r="ED35" i="285"/>
  <c r="EC35" i="285"/>
  <c r="EB35" i="285"/>
  <c r="EA35" i="285"/>
  <c r="DZ35" i="285"/>
  <c r="DY35" i="285"/>
  <c r="DX35" i="285"/>
  <c r="DW35" i="285"/>
  <c r="DV35" i="285"/>
  <c r="DU35" i="285"/>
  <c r="DT35" i="285"/>
  <c r="DS35" i="285"/>
  <c r="DR35" i="285"/>
  <c r="DQ35" i="285"/>
  <c r="DP35" i="285"/>
  <c r="DO35" i="285"/>
  <c r="DN35" i="285"/>
  <c r="DM35" i="285"/>
  <c r="DL35" i="285"/>
  <c r="DK35" i="285"/>
  <c r="DJ35" i="285"/>
  <c r="DI35" i="285"/>
  <c r="DH35" i="285"/>
  <c r="DG35" i="285"/>
  <c r="DF35" i="285"/>
  <c r="DE35" i="285"/>
  <c r="DD35" i="285"/>
  <c r="DC35" i="285"/>
  <c r="DB35" i="285"/>
  <c r="DA35" i="285"/>
  <c r="CZ35" i="285"/>
  <c r="CY35" i="285"/>
  <c r="CX35" i="285"/>
  <c r="CW35" i="285"/>
  <c r="CV35" i="285"/>
  <c r="CU35" i="285"/>
  <c r="CT35" i="285"/>
  <c r="CS35" i="285"/>
  <c r="CR35" i="285"/>
  <c r="CQ35" i="285"/>
  <c r="CP35" i="285"/>
  <c r="CO35" i="285"/>
  <c r="CN35" i="285"/>
  <c r="CM35" i="285"/>
  <c r="CL35" i="285"/>
  <c r="CK35" i="285"/>
  <c r="CJ35" i="285"/>
  <c r="CI35" i="285"/>
  <c r="CH35" i="285"/>
  <c r="CG35" i="285"/>
  <c r="CF35" i="285"/>
  <c r="CE35" i="285"/>
  <c r="CD35" i="285"/>
  <c r="CC35" i="285"/>
  <c r="CB35" i="285"/>
  <c r="CA35" i="285"/>
  <c r="BZ35" i="285"/>
  <c r="BY35" i="285"/>
  <c r="BX35" i="285"/>
  <c r="BW35" i="285"/>
  <c r="BV35" i="285"/>
  <c r="BU35" i="285"/>
  <c r="BT35" i="285"/>
  <c r="BS35" i="285"/>
  <c r="BR35" i="285"/>
  <c r="BQ35" i="285"/>
  <c r="BP35" i="285"/>
  <c r="BO35" i="285"/>
  <c r="BN35" i="285"/>
  <c r="BM35" i="285"/>
  <c r="BL35" i="285"/>
  <c r="BK35" i="285"/>
  <c r="BJ35" i="285"/>
  <c r="BI35" i="285"/>
  <c r="BH35" i="285"/>
  <c r="BG35" i="285"/>
  <c r="BF35" i="285"/>
  <c r="BE35" i="285"/>
  <c r="BD35" i="285"/>
  <c r="BC35" i="285"/>
  <c r="BB35" i="285"/>
  <c r="BA35" i="285"/>
  <c r="AZ35" i="285"/>
  <c r="AY35" i="285"/>
  <c r="AX35" i="285"/>
  <c r="AW35" i="285"/>
  <c r="AV35" i="285"/>
  <c r="AU35" i="285"/>
  <c r="AT35" i="285"/>
  <c r="AS35" i="285"/>
  <c r="AR35" i="285"/>
  <c r="AQ35" i="285"/>
  <c r="AP35" i="285"/>
  <c r="AO35" i="285"/>
  <c r="AN35" i="285"/>
  <c r="AM35" i="285"/>
  <c r="AL35" i="285"/>
  <c r="AK35" i="285"/>
  <c r="AJ35" i="285"/>
  <c r="AI35" i="285"/>
  <c r="AH35" i="285"/>
  <c r="AG35" i="285"/>
  <c r="AF35" i="285"/>
  <c r="AE35" i="285"/>
  <c r="AD35" i="285"/>
  <c r="AC35" i="285"/>
  <c r="AB35" i="285"/>
  <c r="AA35" i="285"/>
  <c r="Z35" i="285"/>
  <c r="Y35" i="285"/>
  <c r="X35" i="285"/>
  <c r="W35" i="285"/>
  <c r="V35" i="285"/>
  <c r="U35" i="285"/>
  <c r="T35" i="285"/>
  <c r="S35" i="285"/>
  <c r="R35" i="285"/>
  <c r="N35" i="285"/>
  <c r="M35" i="285"/>
  <c r="L35" i="285"/>
  <c r="K35" i="285"/>
  <c r="J35" i="285"/>
  <c r="J37" i="285"/>
  <c r="GD19" i="285"/>
  <c r="GC19" i="285"/>
  <c r="GB19" i="285"/>
  <c r="GA19" i="285"/>
  <c r="FZ19" i="285"/>
  <c r="FY19" i="285"/>
  <c r="FX19" i="285"/>
  <c r="FW19" i="285"/>
  <c r="FV19" i="285"/>
  <c r="FU19" i="285"/>
  <c r="FT19" i="285"/>
  <c r="FS19" i="285"/>
  <c r="FR19" i="285"/>
  <c r="FQ19" i="285"/>
  <c r="FP19" i="285"/>
  <c r="FO19" i="285"/>
  <c r="FN19" i="285"/>
  <c r="FM19" i="285"/>
  <c r="FL19" i="285"/>
  <c r="FK19" i="285"/>
  <c r="FJ19" i="285"/>
  <c r="FI19" i="285"/>
  <c r="FH19" i="285"/>
  <c r="FG19" i="285"/>
  <c r="FF19" i="285"/>
  <c r="FE19" i="285"/>
  <c r="FD19" i="285"/>
  <c r="FC19" i="285"/>
  <c r="FB19" i="285"/>
  <c r="FA19" i="285"/>
  <c r="EZ19" i="285"/>
  <c r="EY19" i="285"/>
  <c r="EX19" i="285"/>
  <c r="EW19" i="285"/>
  <c r="EV19" i="285"/>
  <c r="EU19" i="285"/>
  <c r="ET19" i="285"/>
  <c r="ES19" i="285"/>
  <c r="ER19" i="285"/>
  <c r="EQ19" i="285"/>
  <c r="EP19" i="285"/>
  <c r="EO19" i="285"/>
  <c r="EN19" i="285"/>
  <c r="EM19" i="285"/>
  <c r="EL19" i="285"/>
  <c r="EK19" i="285"/>
  <c r="EJ19" i="285"/>
  <c r="EI19" i="285"/>
  <c r="EH19" i="285"/>
  <c r="EG19" i="285"/>
  <c r="EF19" i="285"/>
  <c r="EE19" i="285"/>
  <c r="ED19" i="285"/>
  <c r="EC19" i="285"/>
  <c r="EB19" i="285"/>
  <c r="EA19" i="285"/>
  <c r="DZ19" i="285"/>
  <c r="DY19" i="285"/>
  <c r="DX19" i="285"/>
  <c r="DW19" i="285"/>
  <c r="DV19" i="285"/>
  <c r="DU19" i="285"/>
  <c r="DT19" i="285"/>
  <c r="DS19" i="285"/>
  <c r="DR19" i="285"/>
  <c r="DQ19" i="285"/>
  <c r="DP19" i="285"/>
  <c r="DO19" i="285"/>
  <c r="DN19" i="285"/>
  <c r="DM19" i="285"/>
  <c r="DL19" i="285"/>
  <c r="DK19" i="285"/>
  <c r="DJ19" i="285"/>
  <c r="DI19" i="285"/>
  <c r="DH19" i="285"/>
  <c r="DG19" i="285"/>
  <c r="DF19" i="285"/>
  <c r="DE19" i="285"/>
  <c r="DD19" i="285"/>
  <c r="DC19" i="285"/>
  <c r="DB19" i="285"/>
  <c r="DA19" i="285"/>
  <c r="CZ19" i="285"/>
  <c r="CY19" i="285"/>
  <c r="CX19" i="285"/>
  <c r="CW19" i="285"/>
  <c r="CV19" i="285"/>
  <c r="CU19" i="285"/>
  <c r="CT19" i="285"/>
  <c r="CS19" i="285"/>
  <c r="CR19" i="285"/>
  <c r="CQ19" i="285"/>
  <c r="CP19" i="285"/>
  <c r="CO19" i="285"/>
  <c r="CN19" i="285"/>
  <c r="CM19" i="285"/>
  <c r="CL19" i="285"/>
  <c r="CK19" i="285"/>
  <c r="CJ19" i="285"/>
  <c r="CI19" i="285"/>
  <c r="CH19" i="285"/>
  <c r="CG19" i="285"/>
  <c r="CF19" i="285"/>
  <c r="CE19" i="285"/>
  <c r="CD19" i="285"/>
  <c r="CC19" i="285"/>
  <c r="CB19" i="285"/>
  <c r="CA19" i="285"/>
  <c r="BZ19" i="285"/>
  <c r="BY19" i="285"/>
  <c r="BX19" i="285"/>
  <c r="BW19" i="285"/>
  <c r="BV19" i="285"/>
  <c r="BU19" i="285"/>
  <c r="BT19" i="285"/>
  <c r="BS19" i="285"/>
  <c r="BR19" i="285"/>
  <c r="BQ19" i="285"/>
  <c r="BP19" i="285"/>
  <c r="BO19" i="285"/>
  <c r="BN19" i="285"/>
  <c r="BM19" i="285"/>
  <c r="BL19" i="285"/>
  <c r="BK19" i="285"/>
  <c r="BJ19" i="285"/>
  <c r="BI19" i="285"/>
  <c r="BH19" i="285"/>
  <c r="BG19" i="285"/>
  <c r="BF19" i="285"/>
  <c r="BE19" i="285"/>
  <c r="BD19" i="285"/>
  <c r="BC19" i="285"/>
  <c r="BB19" i="285"/>
  <c r="BA19" i="285"/>
  <c r="AZ19" i="285"/>
  <c r="AY19" i="285"/>
  <c r="AX19" i="285"/>
  <c r="AW19" i="285"/>
  <c r="AV19" i="285"/>
  <c r="AU19" i="285"/>
  <c r="AT19" i="285"/>
  <c r="AS19" i="285"/>
  <c r="AR19" i="285"/>
  <c r="AQ19" i="285"/>
  <c r="AP19" i="285"/>
  <c r="AO19" i="285"/>
  <c r="AN19" i="285"/>
  <c r="AM19" i="285"/>
  <c r="AL19" i="285"/>
  <c r="AK19" i="285"/>
  <c r="AJ19" i="285"/>
  <c r="AI19" i="285"/>
  <c r="AH19" i="285"/>
  <c r="AG19" i="285"/>
  <c r="AF19" i="285"/>
  <c r="AE19" i="285"/>
  <c r="AD19" i="285"/>
  <c r="AC19" i="285"/>
  <c r="AB19" i="285"/>
  <c r="AA19" i="285"/>
  <c r="Z19" i="285"/>
  <c r="Y19" i="285"/>
  <c r="X19" i="285"/>
  <c r="W19" i="285"/>
  <c r="V19" i="285"/>
  <c r="U19" i="285"/>
  <c r="T19" i="285"/>
  <c r="S19" i="285"/>
  <c r="R19" i="285"/>
  <c r="F18" i="285"/>
  <c r="R23" i="285"/>
  <c r="S21" i="285"/>
  <c r="S22" i="285"/>
  <c r="S23" i="285"/>
  <c r="T21" i="285"/>
  <c r="T22" i="285"/>
  <c r="T23" i="285"/>
  <c r="U21" i="285"/>
  <c r="U22" i="285"/>
  <c r="U23" i="285"/>
  <c r="V21" i="285"/>
  <c r="V22" i="285"/>
  <c r="V23" i="285"/>
  <c r="W21" i="285"/>
  <c r="W22" i="285"/>
  <c r="W23" i="285"/>
  <c r="X21" i="285"/>
  <c r="X22" i="285"/>
  <c r="X23" i="285"/>
  <c r="Y21" i="285"/>
  <c r="Y22" i="285"/>
  <c r="Y23" i="285"/>
  <c r="Z21" i="285"/>
  <c r="Z22" i="285"/>
  <c r="Z23" i="285"/>
  <c r="AA21" i="285"/>
  <c r="AA22" i="285"/>
  <c r="AA23" i="285"/>
  <c r="AB21" i="285"/>
  <c r="AB22" i="285"/>
  <c r="AB23" i="285"/>
  <c r="AC21" i="285"/>
  <c r="AC22" i="285"/>
  <c r="AC23" i="285"/>
  <c r="AD21" i="285"/>
  <c r="AD22" i="285"/>
  <c r="AD23" i="285"/>
  <c r="AE21" i="285"/>
  <c r="AE22" i="285"/>
  <c r="AE23" i="285"/>
  <c r="AF21" i="285"/>
  <c r="AF22" i="285"/>
  <c r="AF23" i="285"/>
  <c r="AG21" i="285"/>
  <c r="AG22" i="285"/>
  <c r="AG23" i="285"/>
  <c r="AH21" i="285"/>
  <c r="AH22" i="285"/>
  <c r="AH23" i="285"/>
  <c r="AI21" i="285"/>
  <c r="AI22" i="285"/>
  <c r="AI23" i="285"/>
  <c r="AJ21" i="285"/>
  <c r="AJ22" i="285"/>
  <c r="AJ23" i="285"/>
  <c r="AK21" i="285"/>
  <c r="AK22" i="285"/>
  <c r="AK23" i="285"/>
  <c r="AL21" i="285"/>
  <c r="AL22" i="285"/>
  <c r="AL23" i="285"/>
  <c r="AM21" i="285"/>
  <c r="AM22" i="285"/>
  <c r="AM23" i="285"/>
  <c r="AN21" i="285"/>
  <c r="AN22" i="285"/>
  <c r="AN23" i="285"/>
  <c r="AO21" i="285"/>
  <c r="AO22" i="285"/>
  <c r="AO23" i="285"/>
  <c r="AP21" i="285"/>
  <c r="AP22" i="285"/>
  <c r="AP23" i="285"/>
  <c r="AQ21" i="285"/>
  <c r="AQ22" i="285"/>
  <c r="AQ23" i="285"/>
  <c r="AR21" i="285"/>
  <c r="AR22" i="285"/>
  <c r="AR23" i="285"/>
  <c r="AS21" i="285"/>
  <c r="AS22" i="285"/>
  <c r="AS23" i="285"/>
  <c r="AT21" i="285"/>
  <c r="AT22" i="285"/>
  <c r="AT23" i="285"/>
  <c r="AU21" i="285"/>
  <c r="AU22" i="285"/>
  <c r="AU23" i="285"/>
  <c r="AV21" i="285"/>
  <c r="AV22" i="285"/>
  <c r="AV23" i="285"/>
  <c r="AW21" i="285"/>
  <c r="AW22" i="285"/>
  <c r="AW23" i="285"/>
  <c r="AX21" i="285"/>
  <c r="AX22" i="285"/>
  <c r="AX23" i="285"/>
  <c r="AY21" i="285"/>
  <c r="AY22" i="285"/>
  <c r="AY23" i="285"/>
  <c r="AZ21" i="285"/>
  <c r="AZ22" i="285"/>
  <c r="AZ23" i="285"/>
  <c r="BA21" i="285"/>
  <c r="BA22" i="285"/>
  <c r="BA23" i="285"/>
  <c r="BB21" i="285"/>
  <c r="BB22" i="285"/>
  <c r="BB23" i="285"/>
  <c r="BC21" i="285"/>
  <c r="BC22" i="285"/>
  <c r="BC23" i="285"/>
  <c r="BD21" i="285"/>
  <c r="BD22" i="285"/>
  <c r="BD23" i="285"/>
  <c r="BE21" i="285"/>
  <c r="BE22" i="285"/>
  <c r="BE23" i="285"/>
  <c r="BF21" i="285"/>
  <c r="BF22" i="285"/>
  <c r="BF23" i="285"/>
  <c r="BG21" i="285"/>
  <c r="BG22" i="285"/>
  <c r="BG23" i="285"/>
  <c r="BH21" i="285"/>
  <c r="BH22" i="285"/>
  <c r="BH23" i="285"/>
  <c r="BI21" i="285"/>
  <c r="BI22" i="285"/>
  <c r="BI23" i="285"/>
  <c r="BJ21" i="285"/>
  <c r="BJ22" i="285"/>
  <c r="BJ23" i="285"/>
  <c r="BK21" i="285"/>
  <c r="BK22" i="285"/>
  <c r="BK23" i="285"/>
  <c r="BL21" i="285"/>
  <c r="BL22" i="285"/>
  <c r="BL23" i="285"/>
  <c r="BM21" i="285"/>
  <c r="BM22" i="285"/>
  <c r="BM23" i="285"/>
  <c r="BN21" i="285"/>
  <c r="BN22" i="285"/>
  <c r="BN23" i="285"/>
  <c r="BO21" i="285"/>
  <c r="BO22" i="285"/>
  <c r="BO23" i="285"/>
  <c r="BP21" i="285"/>
  <c r="BP22" i="285"/>
  <c r="BP23" i="285"/>
  <c r="BQ21" i="285"/>
  <c r="BQ22" i="285"/>
  <c r="BQ23" i="285"/>
  <c r="BR21" i="285"/>
  <c r="BR22" i="285"/>
  <c r="BR23" i="285"/>
  <c r="BS21" i="285"/>
  <c r="BS22" i="285"/>
  <c r="BS23" i="285"/>
  <c r="BT21" i="285"/>
  <c r="BT22" i="285"/>
  <c r="BT23" i="285"/>
  <c r="BU21" i="285"/>
  <c r="BU22" i="285"/>
  <c r="BU23" i="285"/>
  <c r="BV21" i="285"/>
  <c r="BV22" i="285"/>
  <c r="BV23" i="285"/>
  <c r="BW21" i="285"/>
  <c r="BW22" i="285"/>
  <c r="BW23" i="285"/>
  <c r="BX21" i="285"/>
  <c r="BX22" i="285"/>
  <c r="BX23" i="285"/>
  <c r="BY21" i="285"/>
  <c r="BY22" i="285"/>
  <c r="BY23" i="285"/>
  <c r="BZ21" i="285"/>
  <c r="BZ22" i="285"/>
  <c r="BZ23" i="285"/>
  <c r="CA21" i="285"/>
  <c r="CA22" i="285"/>
  <c r="CA23" i="285"/>
  <c r="CB21" i="285"/>
  <c r="CB22" i="285"/>
  <c r="CB23" i="285"/>
  <c r="CC21" i="285"/>
  <c r="CC22" i="285"/>
  <c r="CC23" i="285"/>
  <c r="CD21" i="285"/>
  <c r="CD22" i="285"/>
  <c r="CD23" i="285"/>
  <c r="CE21" i="285"/>
  <c r="CE22" i="285"/>
  <c r="CE23" i="285"/>
  <c r="CF21" i="285"/>
  <c r="CF22" i="285"/>
  <c r="CF23" i="285"/>
  <c r="CG21" i="285"/>
  <c r="CG22" i="285"/>
  <c r="CG23" i="285"/>
  <c r="CH21" i="285"/>
  <c r="CH22" i="285"/>
  <c r="CH23" i="285"/>
  <c r="CI21" i="285"/>
  <c r="CI22" i="285"/>
  <c r="CI23" i="285"/>
  <c r="CJ21" i="285"/>
  <c r="CJ22" i="285"/>
  <c r="CJ23" i="285"/>
  <c r="CK21" i="285"/>
  <c r="CK22" i="285"/>
  <c r="CK23" i="285"/>
  <c r="CL21" i="285"/>
  <c r="CL22" i="285"/>
  <c r="CL23" i="285"/>
  <c r="CM21" i="285"/>
  <c r="CM22" i="285"/>
  <c r="CM23" i="285"/>
  <c r="CN21" i="285"/>
  <c r="CN22" i="285"/>
  <c r="CN23" i="285"/>
  <c r="CO21" i="285"/>
  <c r="CO22" i="285"/>
  <c r="CO23" i="285"/>
  <c r="CP21" i="285"/>
  <c r="CP22" i="285"/>
  <c r="CP23" i="285"/>
  <c r="CQ21" i="285"/>
  <c r="CQ22" i="285"/>
  <c r="CQ23" i="285"/>
  <c r="CR21" i="285"/>
  <c r="CR22" i="285"/>
  <c r="CR23" i="285"/>
  <c r="CS21" i="285"/>
  <c r="CS22" i="285"/>
  <c r="CS23" i="285"/>
  <c r="CT21" i="285"/>
  <c r="CT22" i="285"/>
  <c r="CT23" i="285"/>
  <c r="CU21" i="285"/>
  <c r="CU22" i="285"/>
  <c r="CU23" i="285"/>
  <c r="CV21" i="285"/>
  <c r="CV22" i="285"/>
  <c r="CV23" i="285"/>
  <c r="CW21" i="285"/>
  <c r="CW22" i="285"/>
  <c r="CW23" i="285"/>
  <c r="CX21" i="285"/>
  <c r="CX22" i="285"/>
  <c r="CX23" i="285"/>
  <c r="CY21" i="285"/>
  <c r="CY22" i="285"/>
  <c r="CY23" i="285"/>
  <c r="CZ21" i="285"/>
  <c r="CZ22" i="285"/>
  <c r="CZ23" i="285"/>
  <c r="DA21" i="285"/>
  <c r="DA22" i="285"/>
  <c r="DA23" i="285"/>
  <c r="DB21" i="285"/>
  <c r="DB22" i="285"/>
  <c r="DB23" i="285"/>
  <c r="DC21" i="285"/>
  <c r="DC22" i="285"/>
  <c r="DC23" i="285"/>
  <c r="DD21" i="285"/>
  <c r="DD22" i="285"/>
  <c r="DD23" i="285"/>
  <c r="DE21" i="285"/>
  <c r="DE22" i="285"/>
  <c r="DE23" i="285"/>
  <c r="DF21" i="285"/>
  <c r="DF22" i="285"/>
  <c r="DF23" i="285"/>
  <c r="DG21" i="285"/>
  <c r="DG22" i="285"/>
  <c r="DG23" i="285"/>
  <c r="DH21" i="285"/>
  <c r="DH22" i="285"/>
  <c r="DH23" i="285"/>
  <c r="DI21" i="285"/>
  <c r="DI22" i="285"/>
  <c r="DI23" i="285"/>
  <c r="DJ21" i="285"/>
  <c r="DJ22" i="285"/>
  <c r="DJ23" i="285"/>
  <c r="DK21" i="285"/>
  <c r="DK22" i="285"/>
  <c r="DK23" i="285"/>
  <c r="DL21" i="285"/>
  <c r="DL22" i="285"/>
  <c r="DL23" i="285"/>
  <c r="DM21" i="285"/>
  <c r="DM22" i="285"/>
  <c r="DM23" i="285"/>
  <c r="DN21" i="285"/>
  <c r="DN22" i="285"/>
  <c r="DN23" i="285"/>
  <c r="DO21" i="285"/>
  <c r="DO22" i="285"/>
  <c r="DO23" i="285"/>
  <c r="DP21" i="285"/>
  <c r="DP22" i="285"/>
  <c r="DP23" i="285"/>
  <c r="DQ21" i="285"/>
  <c r="DQ22" i="285"/>
  <c r="DQ23" i="285"/>
  <c r="DR21" i="285"/>
  <c r="DR22" i="285"/>
  <c r="DR23" i="285"/>
  <c r="DS21" i="285"/>
  <c r="DS22" i="285"/>
  <c r="DS23" i="285"/>
  <c r="DT21" i="285"/>
  <c r="DT22" i="285"/>
  <c r="DT23" i="285"/>
  <c r="DU21" i="285"/>
  <c r="DU22" i="285"/>
  <c r="DU23" i="285"/>
  <c r="DV21" i="285"/>
  <c r="DV22" i="285"/>
  <c r="DV23" i="285"/>
  <c r="DW21" i="285"/>
  <c r="DW22" i="285"/>
  <c r="DW23" i="285"/>
  <c r="DX21" i="285"/>
  <c r="DX22" i="285"/>
  <c r="DX23" i="285"/>
  <c r="DY21" i="285"/>
  <c r="DY22" i="285"/>
  <c r="DY23" i="285"/>
  <c r="DZ21" i="285"/>
  <c r="DZ22" i="285"/>
  <c r="DZ23" i="285"/>
  <c r="EA21" i="285"/>
  <c r="EA22" i="285"/>
  <c r="EA23" i="285"/>
  <c r="EB21" i="285"/>
  <c r="EB22" i="285"/>
  <c r="EB23" i="285"/>
  <c r="EC21" i="285"/>
  <c r="EC22" i="285"/>
  <c r="EC23" i="285"/>
  <c r="ED21" i="285"/>
  <c r="ED22" i="285"/>
  <c r="ED23" i="285"/>
  <c r="EE21" i="285"/>
  <c r="EE22" i="285"/>
  <c r="EE23" i="285"/>
  <c r="EF21" i="285"/>
  <c r="EF22" i="285"/>
  <c r="EF23" i="285"/>
  <c r="EG21" i="285"/>
  <c r="EG22" i="285"/>
  <c r="EG23" i="285"/>
  <c r="EH21" i="285"/>
  <c r="EH22" i="285"/>
  <c r="EH23" i="285"/>
  <c r="EI21" i="285"/>
  <c r="EI22" i="285"/>
  <c r="EI23" i="285"/>
  <c r="EJ21" i="285"/>
  <c r="EJ22" i="285"/>
  <c r="EJ23" i="285"/>
  <c r="EK21" i="285"/>
  <c r="EK22" i="285"/>
  <c r="EK23" i="285"/>
  <c r="EL21" i="285"/>
  <c r="EL22" i="285"/>
  <c r="EL23" i="285"/>
  <c r="EM21" i="285"/>
  <c r="EM22" i="285"/>
  <c r="EM23" i="285"/>
  <c r="EN21" i="285"/>
  <c r="EN22" i="285"/>
  <c r="EN23" i="285"/>
  <c r="EO21" i="285"/>
  <c r="EO22" i="285"/>
  <c r="EO23" i="285"/>
  <c r="EP21" i="285"/>
  <c r="EP22" i="285"/>
  <c r="EP23" i="285"/>
  <c r="EQ21" i="285"/>
  <c r="EQ22" i="285"/>
  <c r="EQ23" i="285"/>
  <c r="ER21" i="285"/>
  <c r="ER22" i="285"/>
  <c r="ER23" i="285"/>
  <c r="ES21" i="285"/>
  <c r="ES22" i="285"/>
  <c r="ES23" i="285"/>
  <c r="ET21" i="285"/>
  <c r="ET22" i="285"/>
  <c r="ET23" i="285"/>
  <c r="EU21" i="285"/>
  <c r="EU22" i="285"/>
  <c r="EU23" i="285"/>
  <c r="EV21" i="285"/>
  <c r="EV22" i="285"/>
  <c r="EV23" i="285"/>
  <c r="EW21" i="285"/>
  <c r="EW22" i="285"/>
  <c r="EW23" i="285"/>
  <c r="EX21" i="285"/>
  <c r="EX22" i="285"/>
  <c r="EX23" i="285"/>
  <c r="EY21" i="285"/>
  <c r="EY22" i="285"/>
  <c r="EY23" i="285"/>
  <c r="EZ21" i="285"/>
  <c r="EZ22" i="285"/>
  <c r="EZ23" i="285"/>
  <c r="FA21" i="285"/>
  <c r="FA22" i="285"/>
  <c r="FA23" i="285"/>
  <c r="FB21" i="285"/>
  <c r="FB22" i="285"/>
  <c r="FB23" i="285"/>
  <c r="FC21" i="285"/>
  <c r="FC22" i="285"/>
  <c r="FC23" i="285"/>
  <c r="FD21" i="285"/>
  <c r="FD22" i="285"/>
  <c r="FD23" i="285"/>
  <c r="FE21" i="285"/>
  <c r="FE22" i="285"/>
  <c r="FE23" i="285"/>
  <c r="FF21" i="285"/>
  <c r="FF22" i="285"/>
  <c r="FF23" i="285"/>
  <c r="FG21" i="285"/>
  <c r="FG22" i="285"/>
  <c r="FG23" i="285"/>
  <c r="FH21" i="285"/>
  <c r="FH22" i="285"/>
  <c r="FH23" i="285"/>
  <c r="FI21" i="285"/>
  <c r="FI22" i="285"/>
  <c r="FI23" i="285"/>
  <c r="FJ21" i="285"/>
  <c r="FJ22" i="285"/>
  <c r="FJ23" i="285"/>
  <c r="FK21" i="285"/>
  <c r="FK22" i="285"/>
  <c r="FK23" i="285"/>
  <c r="FL21" i="285"/>
  <c r="FL22" i="285"/>
  <c r="FL23" i="285"/>
  <c r="FM21" i="285"/>
  <c r="FM22" i="285"/>
  <c r="FM23" i="285"/>
  <c r="FN21" i="285"/>
  <c r="FN22" i="285"/>
  <c r="FN23" i="285"/>
  <c r="FO21" i="285"/>
  <c r="FO22" i="285"/>
  <c r="FO23" i="285"/>
  <c r="FP21" i="285"/>
  <c r="FP22" i="285"/>
  <c r="FP23" i="285"/>
  <c r="FQ21" i="285"/>
  <c r="FQ22" i="285"/>
  <c r="FQ23" i="285"/>
  <c r="FR21" i="285"/>
  <c r="FR22" i="285"/>
  <c r="FR23" i="285"/>
  <c r="FS21" i="285"/>
  <c r="FS22" i="285"/>
  <c r="FS23" i="285"/>
  <c r="FT21" i="285"/>
  <c r="FT22" i="285"/>
  <c r="FT23" i="285"/>
  <c r="FU21" i="285"/>
  <c r="FU22" i="285"/>
  <c r="FU23" i="285"/>
  <c r="FV21" i="285"/>
  <c r="FV22" i="285"/>
  <c r="FV23" i="285"/>
  <c r="FW21" i="285"/>
  <c r="FW22" i="285"/>
  <c r="FW23" i="285"/>
  <c r="FX21" i="285"/>
  <c r="FX22" i="285"/>
  <c r="FX23" i="285"/>
  <c r="FY21" i="285"/>
  <c r="FY22" i="285"/>
  <c r="FY23" i="285"/>
  <c r="FZ21" i="285"/>
  <c r="FZ22" i="285"/>
  <c r="FZ23" i="285"/>
  <c r="GA21" i="285"/>
  <c r="GA22" i="285"/>
  <c r="GA23" i="285"/>
  <c r="GB21" i="285"/>
  <c r="GB22" i="285"/>
  <c r="GB23" i="285"/>
  <c r="GC21" i="285"/>
  <c r="GC22" i="285"/>
  <c r="GC23" i="285"/>
  <c r="GD21" i="285"/>
  <c r="GD22" i="285"/>
  <c r="GD23" i="285"/>
  <c r="GD70" i="265"/>
  <c r="BB70" i="277"/>
  <c r="FZ70" i="265"/>
  <c r="BA70" i="277"/>
  <c r="FV70" i="265"/>
  <c r="AZ70" i="277"/>
  <c r="FR70" i="265"/>
  <c r="AY70" i="277"/>
  <c r="FN70" i="265"/>
  <c r="AX70" i="277"/>
  <c r="FJ70" i="265"/>
  <c r="AW70" i="277"/>
  <c r="FF70" i="265"/>
  <c r="AV70" i="277"/>
  <c r="FB70" i="265"/>
  <c r="AU70" i="277"/>
  <c r="EX70" i="265"/>
  <c r="AT70" i="277"/>
  <c r="ET70" i="265"/>
  <c r="AS70" i="277"/>
  <c r="EP70" i="265"/>
  <c r="AR70" i="277"/>
  <c r="EL70" i="265"/>
  <c r="AQ70" i="277"/>
  <c r="EH70" i="265"/>
  <c r="AP70" i="277"/>
  <c r="ED70" i="265"/>
  <c r="AO70" i="277"/>
  <c r="DZ70" i="265"/>
  <c r="AN70" i="277"/>
  <c r="DV70" i="265"/>
  <c r="AM70" i="277"/>
  <c r="DR70" i="265"/>
  <c r="AL70" i="277"/>
  <c r="DN70" i="265"/>
  <c r="AK70" i="277"/>
  <c r="DJ70" i="265"/>
  <c r="AJ70" i="277"/>
  <c r="DF70" i="265"/>
  <c r="AI70" i="277"/>
  <c r="DB70" i="265"/>
  <c r="AH70" i="277"/>
  <c r="CX70" i="265"/>
  <c r="AG70" i="277"/>
  <c r="CT70" i="265"/>
  <c r="AF70" i="277"/>
  <c r="CP70" i="265"/>
  <c r="AE70" i="277"/>
  <c r="CL70" i="265"/>
  <c r="AD70" i="277"/>
  <c r="CH70" i="265"/>
  <c r="AC70" i="277"/>
  <c r="CD70" i="265"/>
  <c r="AB70" i="277"/>
  <c r="BZ70" i="265"/>
  <c r="AA70" i="277"/>
  <c r="BV70" i="265"/>
  <c r="Z70" i="277"/>
  <c r="BR70" i="265"/>
  <c r="Y70" i="277"/>
  <c r="BN70" i="265"/>
  <c r="X70" i="277"/>
  <c r="BJ70" i="265"/>
  <c r="W70" i="277"/>
  <c r="BF70" i="265"/>
  <c r="V70" i="277"/>
  <c r="BB70" i="265"/>
  <c r="U70" i="277"/>
  <c r="AX70" i="265"/>
  <c r="T70" i="277"/>
  <c r="AT70" i="265"/>
  <c r="S70" i="277"/>
  <c r="AP70" i="265"/>
  <c r="R70" i="277"/>
  <c r="AL70" i="265"/>
  <c r="Q70" i="277"/>
  <c r="AH70" i="265"/>
  <c r="P70" i="277"/>
  <c r="AD70" i="265"/>
  <c r="O70" i="277"/>
  <c r="Z70" i="265"/>
  <c r="N70" i="277"/>
  <c r="V70" i="265"/>
  <c r="M70" i="277"/>
  <c r="R70" i="265"/>
  <c r="L70" i="277"/>
  <c r="N19" i="285"/>
  <c r="M19" i="285"/>
  <c r="L19" i="285"/>
  <c r="K19" i="285"/>
  <c r="J19" i="285"/>
  <c r="J21" i="285"/>
  <c r="J22" i="285"/>
  <c r="J23" i="285"/>
  <c r="K21" i="285"/>
  <c r="K22" i="285"/>
  <c r="K23" i="285"/>
  <c r="L21" i="285"/>
  <c r="L22" i="285"/>
  <c r="L23" i="285"/>
  <c r="M21" i="285"/>
  <c r="M22" i="285"/>
  <c r="M23" i="285"/>
  <c r="N21" i="285"/>
  <c r="N22" i="285"/>
  <c r="N23" i="285"/>
  <c r="N70" i="265"/>
  <c r="K70" i="277"/>
  <c r="J70" i="265"/>
  <c r="J70" i="277"/>
  <c r="BB60" i="277"/>
  <c r="BA60" i="277"/>
  <c r="AZ60" i="277"/>
  <c r="AY60" i="277"/>
  <c r="AX60" i="277"/>
  <c r="AW60" i="277"/>
  <c r="AV60" i="277"/>
  <c r="AU60" i="277"/>
  <c r="AT60" i="277"/>
  <c r="AS60" i="277"/>
  <c r="AR60" i="277"/>
  <c r="AQ60" i="277"/>
  <c r="AP60" i="277"/>
  <c r="AO60" i="277"/>
  <c r="AN60" i="277"/>
  <c r="AM60" i="277"/>
  <c r="AL60" i="277"/>
  <c r="AK60" i="277"/>
  <c r="AJ60" i="277"/>
  <c r="AI60" i="277"/>
  <c r="AH60" i="277"/>
  <c r="AG60" i="277"/>
  <c r="AF60" i="277"/>
  <c r="AE60" i="277"/>
  <c r="AD60" i="277"/>
  <c r="AC60" i="277"/>
  <c r="AB60" i="277"/>
  <c r="AA60" i="277"/>
  <c r="Z60" i="277"/>
  <c r="Y60" i="277"/>
  <c r="X60" i="277"/>
  <c r="W60" i="277"/>
  <c r="V60" i="277"/>
  <c r="U60" i="277"/>
  <c r="T60" i="277"/>
  <c r="S60" i="277"/>
  <c r="R60" i="277"/>
  <c r="Q60" i="277"/>
  <c r="P60" i="277"/>
  <c r="O60" i="277"/>
  <c r="N60" i="277"/>
  <c r="M60" i="277"/>
  <c r="P15" i="286"/>
  <c r="P18" i="286"/>
  <c r="P19" i="286"/>
  <c r="Q17" i="286"/>
  <c r="Q9" i="286"/>
  <c r="Q10" i="286"/>
  <c r="Q11" i="286"/>
  <c r="Q12" i="286"/>
  <c r="Q60" i="265"/>
  <c r="Q15" i="286"/>
  <c r="Q18" i="286"/>
  <c r="Q19" i="286"/>
  <c r="R17" i="286"/>
  <c r="R9" i="286"/>
  <c r="R10" i="286"/>
  <c r="R11" i="286"/>
  <c r="R12" i="286"/>
  <c r="R60" i="265"/>
  <c r="L60" i="277"/>
  <c r="K60" i="277"/>
  <c r="J60" i="277"/>
  <c r="GI36" i="286"/>
  <c r="J19" i="277"/>
  <c r="J17" i="277"/>
  <c r="K17" i="277"/>
  <c r="L17" i="277"/>
  <c r="J13" i="277"/>
  <c r="K13" i="277"/>
  <c r="Q12" i="285"/>
  <c r="Q13" i="285"/>
  <c r="Q14" i="285"/>
  <c r="Q13" i="265"/>
  <c r="L13" i="277"/>
  <c r="M13" i="277"/>
  <c r="N13" i="277"/>
  <c r="O13" i="277"/>
  <c r="P13" i="277"/>
  <c r="Q13" i="277"/>
  <c r="R13" i="277"/>
  <c r="S13" i="277"/>
  <c r="T13" i="277"/>
  <c r="U13" i="277"/>
  <c r="V13" i="277"/>
  <c r="W13" i="277"/>
  <c r="X13" i="277"/>
  <c r="Y13" i="277"/>
  <c r="Z13" i="277"/>
  <c r="AA13" i="277"/>
  <c r="AB13" i="277"/>
  <c r="AC13" i="277"/>
  <c r="AD13" i="277"/>
  <c r="AE13" i="277"/>
  <c r="AF13" i="277"/>
  <c r="AG13" i="277"/>
  <c r="AH13" i="277"/>
  <c r="AI13" i="277"/>
  <c r="AJ13" i="277"/>
  <c r="AK13" i="277"/>
  <c r="AL13" i="277"/>
  <c r="AM13" i="277"/>
  <c r="AN13" i="277"/>
  <c r="AO13" i="277"/>
  <c r="AP13" i="277"/>
  <c r="AQ13" i="277"/>
  <c r="AR13" i="277"/>
  <c r="AS13" i="277"/>
  <c r="AT13" i="277"/>
  <c r="AU13" i="277"/>
  <c r="AV13" i="277"/>
  <c r="AW13" i="277"/>
  <c r="AX13" i="277"/>
  <c r="AY13" i="277"/>
  <c r="AZ13" i="277"/>
  <c r="BA13" i="277"/>
  <c r="BB13" i="277"/>
  <c r="J10" i="277"/>
  <c r="K10" i="277"/>
  <c r="L10" i="277"/>
  <c r="M10" i="277"/>
  <c r="N10" i="277"/>
  <c r="O10" i="277"/>
  <c r="P10" i="277"/>
  <c r="Q10" i="277"/>
  <c r="R10" i="277"/>
  <c r="S10" i="277"/>
  <c r="T10" i="277"/>
  <c r="U10" i="277"/>
  <c r="V10" i="277"/>
  <c r="W10" i="277"/>
  <c r="X10" i="277"/>
  <c r="Y10" i="277"/>
  <c r="Z10" i="277"/>
  <c r="AA10" i="277"/>
  <c r="AB10" i="277"/>
  <c r="AC10" i="277"/>
  <c r="AD10" i="277"/>
  <c r="AE10" i="277"/>
  <c r="AF10" i="277"/>
  <c r="AG10" i="277"/>
  <c r="AH10" i="277"/>
  <c r="AI10" i="277"/>
  <c r="AJ10" i="277"/>
  <c r="AK10" i="277"/>
  <c r="AL10" i="277"/>
  <c r="AM10" i="277"/>
  <c r="AN10" i="277"/>
  <c r="AO10" i="277"/>
  <c r="AP10" i="277"/>
  <c r="AQ10" i="277"/>
  <c r="AR10" i="277"/>
  <c r="AS10" i="277"/>
  <c r="AT10" i="277"/>
  <c r="AU10" i="277"/>
  <c r="AV10" i="277"/>
  <c r="AW10" i="277"/>
  <c r="AX10" i="277"/>
  <c r="AY10" i="277"/>
  <c r="AZ10" i="277"/>
  <c r="BA10" i="277"/>
  <c r="BB10" i="277"/>
  <c r="J9" i="277"/>
  <c r="K9" i="277"/>
  <c r="L9" i="277"/>
  <c r="M9" i="277"/>
  <c r="N9" i="277"/>
  <c r="O9" i="277"/>
  <c r="P9" i="277"/>
  <c r="Q9" i="277"/>
  <c r="R9" i="277"/>
  <c r="S9" i="277"/>
  <c r="T9" i="277"/>
  <c r="U9" i="277"/>
  <c r="V9" i="277"/>
  <c r="W9" i="277"/>
  <c r="X9" i="277"/>
  <c r="Y9" i="277"/>
  <c r="Z9" i="277"/>
  <c r="AA9" i="277"/>
  <c r="AB9" i="277"/>
  <c r="AC9" i="277"/>
  <c r="AD9" i="277"/>
  <c r="AE9" i="277"/>
  <c r="AF9" i="277"/>
  <c r="AG9" i="277"/>
  <c r="AH9" i="277"/>
  <c r="AI9" i="277"/>
  <c r="AJ9" i="277"/>
  <c r="AK9" i="277"/>
  <c r="AL9" i="277"/>
  <c r="AM9" i="277"/>
  <c r="AN9" i="277"/>
  <c r="AO9" i="277"/>
  <c r="AP9" i="277"/>
  <c r="AQ9" i="277"/>
  <c r="AR9" i="277"/>
  <c r="AS9" i="277"/>
  <c r="AT9" i="277"/>
  <c r="AU9" i="277"/>
  <c r="AV9" i="277"/>
  <c r="AW9" i="277"/>
  <c r="AX9" i="277"/>
  <c r="AY9" i="277"/>
  <c r="AZ9" i="277"/>
  <c r="BA9" i="277"/>
  <c r="BB9" i="277"/>
  <c r="J9" i="310"/>
  <c r="G34" i="310"/>
  <c r="H79" i="306"/>
  <c r="F11" i="273"/>
  <c r="GH15" i="286"/>
  <c r="GH18" i="286"/>
  <c r="GH19" i="286"/>
  <c r="GI17" i="286"/>
  <c r="GI9" i="286"/>
  <c r="GI10" i="286"/>
  <c r="GI11" i="286"/>
  <c r="GI12" i="286"/>
  <c r="GI60" i="265"/>
  <c r="GI15" i="286"/>
  <c r="GI18" i="286"/>
  <c r="GI19" i="286"/>
  <c r="GJ17" i="286"/>
  <c r="GJ9" i="286"/>
  <c r="GJ10" i="286"/>
  <c r="GJ11" i="286"/>
  <c r="GJ12" i="286"/>
  <c r="GJ60" i="265"/>
  <c r="H60" i="277"/>
  <c r="G44" i="277"/>
  <c r="H41" i="277"/>
  <c r="H37" i="277"/>
  <c r="H33" i="277"/>
  <c r="H31" i="277"/>
  <c r="J11" i="277"/>
  <c r="H13" i="277"/>
  <c r="K11" i="277"/>
  <c r="L11" i="277"/>
  <c r="M11" i="277"/>
  <c r="N11" i="277"/>
  <c r="O11" i="277"/>
  <c r="P11" i="277"/>
  <c r="Q11" i="277"/>
  <c r="R11" i="277"/>
  <c r="S11" i="277"/>
  <c r="T11" i="277"/>
  <c r="U11" i="277"/>
  <c r="V11" i="277"/>
  <c r="W11" i="277"/>
  <c r="X11" i="277"/>
  <c r="Y11" i="277"/>
  <c r="Z11" i="277"/>
  <c r="AA11" i="277"/>
  <c r="AB11" i="277"/>
  <c r="AC11" i="277"/>
  <c r="AD11" i="277"/>
  <c r="AE11" i="277"/>
  <c r="AF11" i="277"/>
  <c r="AG11" i="277"/>
  <c r="AH11" i="277"/>
  <c r="AI11" i="277"/>
  <c r="AJ11" i="277"/>
  <c r="AK11" i="277"/>
  <c r="AL11" i="277"/>
  <c r="AM11" i="277"/>
  <c r="AN11" i="277"/>
  <c r="AO11" i="277"/>
  <c r="AP11" i="277"/>
  <c r="AQ11" i="277"/>
  <c r="AR11" i="277"/>
  <c r="AS11" i="277"/>
  <c r="AT11" i="277"/>
  <c r="AU11" i="277"/>
  <c r="AV11" i="277"/>
  <c r="AW11" i="277"/>
  <c r="AX11" i="277"/>
  <c r="AY11" i="277"/>
  <c r="AZ11" i="277"/>
  <c r="BA11" i="277"/>
  <c r="BB11" i="277"/>
  <c r="H11" i="277"/>
  <c r="H10" i="277"/>
  <c r="H9" i="277"/>
  <c r="F11" i="305"/>
  <c r="E24" i="288"/>
  <c r="F24" i="288"/>
  <c r="G44" i="265"/>
  <c r="G24" i="288"/>
  <c r="I24" i="288"/>
  <c r="O22" i="289"/>
  <c r="O23" i="289"/>
  <c r="O24" i="289"/>
  <c r="P22" i="289"/>
  <c r="P23" i="289"/>
  <c r="P24" i="289"/>
  <c r="Q22" i="289"/>
  <c r="Q23" i="289"/>
  <c r="Q24" i="289"/>
  <c r="GI22" i="289"/>
  <c r="GI23" i="289"/>
  <c r="GI24" i="289"/>
  <c r="GJ22" i="289"/>
  <c r="GJ23" i="289"/>
  <c r="GJ24" i="289"/>
  <c r="G21" i="289"/>
  <c r="E21" i="289"/>
  <c r="E23" i="289"/>
  <c r="F23" i="289"/>
  <c r="G23" i="289"/>
  <c r="H23" i="289"/>
  <c r="I23" i="289"/>
  <c r="R23" i="289"/>
  <c r="G18" i="264"/>
  <c r="F39" i="48"/>
  <c r="F18" i="264"/>
  <c r="E18" i="264"/>
  <c r="I13" i="48" a="1"/>
  <c r="I13" i="48"/>
  <c r="I14" i="48" a="1"/>
  <c r="I14" i="48"/>
  <c r="I15" i="48" a="1"/>
  <c r="I16" i="48" a="1"/>
  <c r="I18" i="48" a="1"/>
  <c r="I19" i="48" a="1"/>
  <c r="I21" i="48" a="1"/>
  <c r="F22" i="48"/>
  <c r="I22" i="48" a="1"/>
  <c r="I23" i="48" a="1"/>
  <c r="I35" i="48" a="1"/>
  <c r="I36" i="48" a="1"/>
  <c r="I37" i="48" a="1"/>
  <c r="I38" i="48" a="1"/>
  <c r="I41" i="48" a="1"/>
  <c r="I42" i="48" a="1"/>
  <c r="I43" i="48" a="1"/>
  <c r="I46" i="48" a="1"/>
  <c r="I50" i="48" a="1"/>
  <c r="I51" i="48" a="1"/>
  <c r="I52" i="48" a="1"/>
  <c r="I57" i="48" a="1"/>
  <c r="I58" i="48" a="1"/>
  <c r="I59" i="48" a="1"/>
  <c r="I60" i="48" a="1"/>
  <c r="I61" i="48" a="1"/>
  <c r="I62" i="48" a="1"/>
  <c r="I63" i="48" a="1"/>
  <c r="I73" i="48" a="1"/>
  <c r="I75" i="48" a="1"/>
  <c r="I76" i="48" a="1"/>
  <c r="I77" i="48" a="1"/>
  <c r="F87" i="48"/>
  <c r="I87" i="48" a="1"/>
  <c r="I121" i="48" a="1"/>
  <c r="I122" i="48" a="1"/>
  <c r="I123" i="48" a="1"/>
  <c r="I124" i="48" a="1"/>
  <c r="I126" i="48" a="1"/>
  <c r="I91" i="48" a="1"/>
  <c r="I90" i="48" a="1"/>
  <c r="I94" i="48" a="1"/>
  <c r="I95" i="48" a="1"/>
  <c r="I96" i="48" a="1"/>
  <c r="I97" i="48" a="1"/>
  <c r="I98" i="48" a="1"/>
  <c r="I99" i="48" a="1"/>
  <c r="I100" i="48" a="1"/>
  <c r="I101" i="48" a="1"/>
  <c r="I102" i="48" a="1"/>
  <c r="I103" i="48" a="1"/>
  <c r="I104" i="48" a="1"/>
  <c r="I105" i="48" a="1"/>
  <c r="F106" i="48"/>
  <c r="I106" i="48" a="1"/>
  <c r="F107" i="48"/>
  <c r="I107" i="48" a="1"/>
  <c r="F108" i="48"/>
  <c r="I108" i="48" a="1"/>
  <c r="F109" i="48"/>
  <c r="I109" i="48" a="1"/>
  <c r="F110" i="48"/>
  <c r="I110" i="48" a="1"/>
  <c r="F111" i="48"/>
  <c r="I111" i="48" a="1"/>
  <c r="F112" i="48"/>
  <c r="I112" i="48" a="1"/>
  <c r="F113" i="48"/>
  <c r="I113" i="48" a="1"/>
  <c r="F114" i="48"/>
  <c r="I114" i="48" a="1"/>
  <c r="F115" i="48"/>
  <c r="I115" i="48" a="1"/>
  <c r="F116" i="48"/>
  <c r="I116" i="48" a="1"/>
  <c r="F117" i="48"/>
  <c r="I117" i="48" a="1"/>
  <c r="F118" i="48"/>
  <c r="I118" i="48" a="1"/>
  <c r="F137" i="48"/>
  <c r="I137" i="48" a="1"/>
  <c r="F138" i="48"/>
  <c r="I138" i="48" a="1"/>
  <c r="I142" i="48" a="1"/>
  <c r="F147" i="48"/>
  <c r="I147" i="48" a="1"/>
  <c r="F148" i="48"/>
  <c r="I148" i="48" a="1"/>
  <c r="I156" i="48" a="1"/>
  <c r="I157" i="48" a="1"/>
  <c r="I163" i="48" a="1"/>
  <c r="F164" i="48"/>
  <c r="I164" i="48" a="1"/>
  <c r="I168" i="48" a="1"/>
  <c r="I169" i="48" a="1"/>
  <c r="I172" i="48" a="1"/>
  <c r="I173" i="48" a="1"/>
  <c r="I174" i="48" a="1"/>
  <c r="I179" i="48" a="1"/>
  <c r="I180" i="48" a="1"/>
  <c r="I181" i="48" a="1"/>
  <c r="I15" i="48"/>
  <c r="I16" i="48"/>
  <c r="I18" i="48"/>
  <c r="I19" i="48"/>
  <c r="I21" i="48"/>
  <c r="I22" i="48"/>
  <c r="I23" i="48"/>
  <c r="I35" i="48"/>
  <c r="I36" i="48"/>
  <c r="I37" i="48"/>
  <c r="I38" i="48"/>
  <c r="I41" i="48"/>
  <c r="I42" i="48"/>
  <c r="I43" i="48"/>
  <c r="I46" i="48"/>
  <c r="I50" i="48"/>
  <c r="I51" i="48"/>
  <c r="I52" i="48"/>
  <c r="I57" i="48"/>
  <c r="I58" i="48"/>
  <c r="I59" i="48"/>
  <c r="I60" i="48"/>
  <c r="I61" i="48"/>
  <c r="I62" i="48"/>
  <c r="I63" i="48"/>
  <c r="I73" i="48"/>
  <c r="I75" i="48"/>
  <c r="I76" i="48"/>
  <c r="I77" i="48"/>
  <c r="I87" i="48"/>
  <c r="I121" i="48"/>
  <c r="I122" i="48"/>
  <c r="I123" i="48"/>
  <c r="I124" i="48"/>
  <c r="I126" i="48"/>
  <c r="I91" i="48"/>
  <c r="I90" i="48"/>
  <c r="I94" i="48"/>
  <c r="I95" i="48"/>
  <c r="I96" i="48"/>
  <c r="I97" i="48"/>
  <c r="I98" i="48"/>
  <c r="I99" i="48"/>
  <c r="I100" i="48"/>
  <c r="I101" i="48"/>
  <c r="I102" i="48"/>
  <c r="I103" i="48"/>
  <c r="I104" i="48"/>
  <c r="I105" i="48"/>
  <c r="I106" i="48"/>
  <c r="I107" i="48"/>
  <c r="I108" i="48"/>
  <c r="I109" i="48"/>
  <c r="I110" i="48"/>
  <c r="I111" i="48"/>
  <c r="I112" i="48"/>
  <c r="I113" i="48"/>
  <c r="I114" i="48"/>
  <c r="I115" i="48"/>
  <c r="I116" i="48"/>
  <c r="I117" i="48"/>
  <c r="I118" i="48"/>
  <c r="I137" i="48"/>
  <c r="I138" i="48"/>
  <c r="I142" i="48"/>
  <c r="I147" i="48"/>
  <c r="I148" i="48"/>
  <c r="I156" i="48"/>
  <c r="I157" i="48"/>
  <c r="I163" i="48"/>
  <c r="I164" i="48"/>
  <c r="I168" i="48"/>
  <c r="I169" i="48"/>
  <c r="I172" i="48"/>
  <c r="I173" i="48"/>
  <c r="I174" i="48"/>
  <c r="I179" i="48"/>
  <c r="I180" i="48"/>
  <c r="I181" i="48"/>
  <c r="I150" i="48" a="1"/>
  <c r="I150" i="48"/>
  <c r="F7" i="48"/>
  <c r="G20" i="269"/>
  <c r="G19" i="269"/>
  <c r="E20" i="269"/>
  <c r="E19" i="269"/>
  <c r="E78" i="288"/>
  <c r="F78" i="288"/>
  <c r="G78" i="288"/>
  <c r="H78" i="288"/>
  <c r="I78" i="288"/>
  <c r="I75" i="288"/>
  <c r="H165" i="273"/>
  <c r="H75" i="288"/>
  <c r="G75" i="288"/>
  <c r="F75" i="288"/>
  <c r="E75" i="288"/>
  <c r="E73" i="288"/>
  <c r="F73" i="288"/>
  <c r="G185" i="280"/>
  <c r="G73" i="288"/>
  <c r="H73" i="288"/>
  <c r="I73" i="288"/>
  <c r="E72" i="288"/>
  <c r="F72" i="288"/>
  <c r="G70" i="288"/>
  <c r="G72" i="288"/>
  <c r="H72" i="288"/>
  <c r="I72" i="288"/>
  <c r="GJ69" i="288"/>
  <c r="GJ70" i="288"/>
  <c r="GJ72" i="288"/>
  <c r="E69" i="288"/>
  <c r="F69" i="288"/>
  <c r="G69" i="288"/>
  <c r="H69" i="288"/>
  <c r="I69" i="288"/>
  <c r="J69" i="288"/>
  <c r="K69" i="288"/>
  <c r="L69" i="288"/>
  <c r="M69" i="288"/>
  <c r="N69" i="288"/>
  <c r="O69" i="288"/>
  <c r="P69" i="288"/>
  <c r="Q69" i="288"/>
  <c r="R69" i="288"/>
  <c r="S69" i="288"/>
  <c r="T69" i="288"/>
  <c r="U69" i="288"/>
  <c r="V69" i="288"/>
  <c r="W69" i="288"/>
  <c r="X69" i="288"/>
  <c r="Y69" i="288"/>
  <c r="Z69" i="288"/>
  <c r="AA69" i="288"/>
  <c r="AB69" i="288"/>
  <c r="AC69" i="288"/>
  <c r="AD69" i="288"/>
  <c r="AE69" i="288"/>
  <c r="AF69" i="288"/>
  <c r="AG69" i="288"/>
  <c r="AH69" i="288"/>
  <c r="AI69" i="288"/>
  <c r="AJ69" i="288"/>
  <c r="AK69" i="288"/>
  <c r="AL69" i="288"/>
  <c r="AM69" i="288"/>
  <c r="AN69" i="288"/>
  <c r="AO69" i="288"/>
  <c r="AP69" i="288"/>
  <c r="AQ69" i="288"/>
  <c r="AR69" i="288"/>
  <c r="AS69" i="288"/>
  <c r="AT69" i="288"/>
  <c r="AU69" i="288"/>
  <c r="AV69" i="288"/>
  <c r="AW69" i="288"/>
  <c r="AX69" i="288"/>
  <c r="AY69" i="288"/>
  <c r="AZ69" i="288"/>
  <c r="BA69" i="288"/>
  <c r="BB69" i="288"/>
  <c r="BC69" i="288"/>
  <c r="BD69" i="288"/>
  <c r="BE69" i="288"/>
  <c r="BF69" i="288"/>
  <c r="BG69" i="288"/>
  <c r="BH69" i="288"/>
  <c r="BI69" i="288"/>
  <c r="BJ69" i="288"/>
  <c r="BK69" i="288"/>
  <c r="BL69" i="288"/>
  <c r="BM69" i="288"/>
  <c r="BN69" i="288"/>
  <c r="BO69" i="288"/>
  <c r="BP69" i="288"/>
  <c r="BQ69" i="288"/>
  <c r="BR69" i="288"/>
  <c r="BS69" i="288"/>
  <c r="BT69" i="288"/>
  <c r="BU69" i="288"/>
  <c r="BV69" i="288"/>
  <c r="BW69" i="288"/>
  <c r="BX69" i="288"/>
  <c r="BY69" i="288"/>
  <c r="BZ69" i="288"/>
  <c r="CA69" i="288"/>
  <c r="CB69" i="288"/>
  <c r="CC69" i="288"/>
  <c r="CD69" i="288"/>
  <c r="CE69" i="288"/>
  <c r="CF69" i="288"/>
  <c r="CG69" i="288"/>
  <c r="CH69" i="288"/>
  <c r="CI69" i="288"/>
  <c r="CJ69" i="288"/>
  <c r="CK69" i="288"/>
  <c r="CL69" i="288"/>
  <c r="CM69" i="288"/>
  <c r="CN69" i="288"/>
  <c r="CO69" i="288"/>
  <c r="CP69" i="288"/>
  <c r="CQ69" i="288"/>
  <c r="CR69" i="288"/>
  <c r="CS69" i="288"/>
  <c r="CT69" i="288"/>
  <c r="CU69" i="288"/>
  <c r="CV69" i="288"/>
  <c r="CW69" i="288"/>
  <c r="CX69" i="288"/>
  <c r="CY69" i="288"/>
  <c r="CZ69" i="288"/>
  <c r="DA69" i="288"/>
  <c r="DB69" i="288"/>
  <c r="DC69" i="288"/>
  <c r="DD69" i="288"/>
  <c r="DE69" i="288"/>
  <c r="DF69" i="288"/>
  <c r="DG69" i="288"/>
  <c r="DH69" i="288"/>
  <c r="DI69" i="288"/>
  <c r="DJ69" i="288"/>
  <c r="DK69" i="288"/>
  <c r="DL69" i="288"/>
  <c r="DM69" i="288"/>
  <c r="DN69" i="288"/>
  <c r="DO69" i="288"/>
  <c r="DP69" i="288"/>
  <c r="DQ69" i="288"/>
  <c r="DR69" i="288"/>
  <c r="DS69" i="288"/>
  <c r="DT69" i="288"/>
  <c r="DU69" i="288"/>
  <c r="DV69" i="288"/>
  <c r="DW69" i="288"/>
  <c r="DX69" i="288"/>
  <c r="DY69" i="288"/>
  <c r="DZ69" i="288"/>
  <c r="EA69" i="288"/>
  <c r="EB69" i="288"/>
  <c r="EC69" i="288"/>
  <c r="ED69" i="288"/>
  <c r="EE69" i="288"/>
  <c r="EF69" i="288"/>
  <c r="EG69" i="288"/>
  <c r="EH69" i="288"/>
  <c r="EI69" i="288"/>
  <c r="EJ69" i="288"/>
  <c r="EK69" i="288"/>
  <c r="EL69" i="288"/>
  <c r="EM69" i="288"/>
  <c r="EN69" i="288"/>
  <c r="EO69" i="288"/>
  <c r="EP69" i="288"/>
  <c r="EQ69" i="288"/>
  <c r="ER69" i="288"/>
  <c r="ES69" i="288"/>
  <c r="ET69" i="288"/>
  <c r="EU69" i="288"/>
  <c r="EV69" i="288"/>
  <c r="EW69" i="288"/>
  <c r="EX69" i="288"/>
  <c r="EY69" i="288"/>
  <c r="EZ69" i="288"/>
  <c r="FA69" i="288"/>
  <c r="FB69" i="288"/>
  <c r="FC69" i="288"/>
  <c r="FD69" i="288"/>
  <c r="FE69" i="288"/>
  <c r="FF69" i="288"/>
  <c r="FG69" i="288"/>
  <c r="FH69" i="288"/>
  <c r="FI69" i="288"/>
  <c r="FJ69" i="288"/>
  <c r="FK69" i="288"/>
  <c r="FL69" i="288"/>
  <c r="FM69" i="288"/>
  <c r="FN69" i="288"/>
  <c r="FO69" i="288"/>
  <c r="FP69" i="288"/>
  <c r="FQ69" i="288"/>
  <c r="FR69" i="288"/>
  <c r="FS69" i="288"/>
  <c r="FT69" i="288"/>
  <c r="FU69" i="288"/>
  <c r="FV69" i="288"/>
  <c r="FW69" i="288"/>
  <c r="FX69" i="288"/>
  <c r="FY69" i="288"/>
  <c r="FZ69" i="288"/>
  <c r="GA69" i="288"/>
  <c r="GB69" i="288"/>
  <c r="GC69" i="288"/>
  <c r="GD69" i="288"/>
  <c r="GE69" i="288"/>
  <c r="GF69" i="288"/>
  <c r="GG69" i="288"/>
  <c r="GH69" i="288"/>
  <c r="GI69" i="288"/>
  <c r="E67" i="288"/>
  <c r="F67" i="288"/>
  <c r="G67" i="288"/>
  <c r="H67" i="288"/>
  <c r="I67" i="288"/>
  <c r="J67" i="288"/>
  <c r="I68" i="288"/>
  <c r="G68" i="288"/>
  <c r="F68" i="288"/>
  <c r="E68" i="288"/>
  <c r="E62" i="288"/>
  <c r="F62" i="288"/>
  <c r="G62" i="288"/>
  <c r="H62" i="288"/>
  <c r="I62" i="288"/>
  <c r="E60" i="288"/>
  <c r="F60" i="288"/>
  <c r="G60" i="288"/>
  <c r="I60" i="288"/>
  <c r="J60" i="288"/>
  <c r="K60" i="288"/>
  <c r="L60" i="288"/>
  <c r="M60" i="288"/>
  <c r="N60" i="288"/>
  <c r="O60" i="288"/>
  <c r="P60" i="288"/>
  <c r="Q60" i="288"/>
  <c r="R60" i="288"/>
  <c r="G23" i="269"/>
  <c r="G22" i="269"/>
  <c r="E23" i="269"/>
  <c r="E22" i="269"/>
  <c r="E120" i="288"/>
  <c r="F120" i="288"/>
  <c r="G120" i="288"/>
  <c r="H120" i="288"/>
  <c r="I120" i="288"/>
  <c r="F103" i="288"/>
  <c r="F104" i="288"/>
  <c r="F105" i="288"/>
  <c r="F107" i="288"/>
  <c r="F108" i="288"/>
  <c r="F109" i="288"/>
  <c r="J111" i="288"/>
  <c r="J120" i="288"/>
  <c r="K111" i="288"/>
  <c r="K120" i="288"/>
  <c r="L111" i="288"/>
  <c r="L120" i="288"/>
  <c r="M111" i="288"/>
  <c r="M120" i="288"/>
  <c r="N111" i="288"/>
  <c r="N120" i="288"/>
  <c r="O111" i="288"/>
  <c r="O120" i="288"/>
  <c r="P111" i="288"/>
  <c r="P120" i="288"/>
  <c r="Q111" i="288"/>
  <c r="Q120" i="288"/>
  <c r="R111" i="288"/>
  <c r="R120" i="288"/>
  <c r="S111" i="288"/>
  <c r="S120" i="288"/>
  <c r="T111" i="288"/>
  <c r="T120" i="288"/>
  <c r="U111" i="288"/>
  <c r="U120" i="288"/>
  <c r="V111" i="288"/>
  <c r="V120" i="288"/>
  <c r="W111" i="288"/>
  <c r="W120" i="288"/>
  <c r="X111" i="288"/>
  <c r="X120" i="288"/>
  <c r="Y111" i="288"/>
  <c r="Y120" i="288"/>
  <c r="Z111" i="288"/>
  <c r="Z120" i="288"/>
  <c r="AA111" i="288"/>
  <c r="AA120" i="288"/>
  <c r="AB111" i="288"/>
  <c r="AB120" i="288"/>
  <c r="AC111" i="288"/>
  <c r="AC120" i="288"/>
  <c r="AD111" i="288"/>
  <c r="AD120" i="288"/>
  <c r="AE111" i="288"/>
  <c r="AE120" i="288"/>
  <c r="AF111" i="288"/>
  <c r="AF120" i="288"/>
  <c r="AG111" i="288"/>
  <c r="AG120" i="288"/>
  <c r="AH111" i="288"/>
  <c r="AH120" i="288"/>
  <c r="AI111" i="288"/>
  <c r="AI120" i="288"/>
  <c r="AJ111" i="288"/>
  <c r="AJ120" i="288"/>
  <c r="AK111" i="288"/>
  <c r="AK120" i="288"/>
  <c r="AL111" i="288"/>
  <c r="AL120" i="288"/>
  <c r="AM111" i="288"/>
  <c r="AM120" i="288"/>
  <c r="AN111" i="288"/>
  <c r="AN120" i="288"/>
  <c r="AO111" i="288"/>
  <c r="AO120" i="288"/>
  <c r="AP111" i="288"/>
  <c r="AP120" i="288"/>
  <c r="AQ111" i="288"/>
  <c r="AQ120" i="288"/>
  <c r="AR111" i="288"/>
  <c r="AR120" i="288"/>
  <c r="AS111" i="288"/>
  <c r="AS120" i="288"/>
  <c r="AT111" i="288"/>
  <c r="AT120" i="288"/>
  <c r="AU111" i="288"/>
  <c r="AU120" i="288"/>
  <c r="AV111" i="288"/>
  <c r="AV120" i="288"/>
  <c r="AW111" i="288"/>
  <c r="AW120" i="288"/>
  <c r="AX111" i="288"/>
  <c r="AX120" i="288"/>
  <c r="AY111" i="288"/>
  <c r="AY120" i="288"/>
  <c r="AZ111" i="288"/>
  <c r="AZ120" i="288"/>
  <c r="BA111" i="288"/>
  <c r="BA120" i="288"/>
  <c r="BB111" i="288"/>
  <c r="BB120" i="288"/>
  <c r="BC111" i="288"/>
  <c r="BC120" i="288"/>
  <c r="BD111" i="288"/>
  <c r="BD120" i="288"/>
  <c r="BE111" i="288"/>
  <c r="BE120" i="288"/>
  <c r="BF111" i="288"/>
  <c r="BF120" i="288"/>
  <c r="BG111" i="288"/>
  <c r="BG120" i="288"/>
  <c r="BH111" i="288"/>
  <c r="BH120" i="288"/>
  <c r="BI111" i="288"/>
  <c r="BI120" i="288"/>
  <c r="BJ111" i="288"/>
  <c r="BJ120" i="288"/>
  <c r="BK111" i="288"/>
  <c r="BK120" i="288"/>
  <c r="BL111" i="288"/>
  <c r="BL120" i="288"/>
  <c r="BM111" i="288"/>
  <c r="BM120" i="288"/>
  <c r="BN111" i="288"/>
  <c r="BN120" i="288"/>
  <c r="BO111" i="288"/>
  <c r="BO120" i="288"/>
  <c r="BP111" i="288"/>
  <c r="BP120" i="288"/>
  <c r="BQ111" i="288"/>
  <c r="BQ120" i="288"/>
  <c r="BR111" i="288"/>
  <c r="BR120" i="288"/>
  <c r="BS111" i="288"/>
  <c r="BS120" i="288"/>
  <c r="BT111" i="288"/>
  <c r="BT120" i="288"/>
  <c r="BU111" i="288"/>
  <c r="BU120" i="288"/>
  <c r="BV111" i="288"/>
  <c r="BV120" i="288"/>
  <c r="BW111" i="288"/>
  <c r="BW120" i="288"/>
  <c r="BX111" i="288"/>
  <c r="BX120" i="288"/>
  <c r="BY111" i="288"/>
  <c r="BY120" i="288"/>
  <c r="BZ111" i="288"/>
  <c r="BZ120" i="288"/>
  <c r="CA111" i="288"/>
  <c r="CA120" i="288"/>
  <c r="CB111" i="288"/>
  <c r="CB120" i="288"/>
  <c r="CC111" i="288"/>
  <c r="CC120" i="288"/>
  <c r="CD111" i="288"/>
  <c r="CD120" i="288"/>
  <c r="CE111" i="288"/>
  <c r="CE120" i="288"/>
  <c r="CF111" i="288"/>
  <c r="CF120" i="288"/>
  <c r="CG111" i="288"/>
  <c r="CG120" i="288"/>
  <c r="CH111" i="288"/>
  <c r="CH120" i="288"/>
  <c r="CI111" i="288"/>
  <c r="CI120" i="288"/>
  <c r="CJ111" i="288"/>
  <c r="CJ120" i="288"/>
  <c r="CK111" i="288"/>
  <c r="CK120" i="288"/>
  <c r="CL111" i="288"/>
  <c r="CL120" i="288"/>
  <c r="CM111" i="288"/>
  <c r="CM120" i="288"/>
  <c r="CN111" i="288"/>
  <c r="CN120" i="288"/>
  <c r="CO111" i="288"/>
  <c r="CO120" i="288"/>
  <c r="CP111" i="288"/>
  <c r="CP120" i="288"/>
  <c r="CQ111" i="288"/>
  <c r="CQ120" i="288"/>
  <c r="CR111" i="288"/>
  <c r="CR120" i="288"/>
  <c r="CS111" i="288"/>
  <c r="CS120" i="288"/>
  <c r="CT111" i="288"/>
  <c r="CT120" i="288"/>
  <c r="CU111" i="288"/>
  <c r="CU120" i="288"/>
  <c r="CV111" i="288"/>
  <c r="CV120" i="288"/>
  <c r="CW111" i="288"/>
  <c r="CW120" i="288"/>
  <c r="CX111" i="288"/>
  <c r="CX120" i="288"/>
  <c r="CY111" i="288"/>
  <c r="CY120" i="288"/>
  <c r="CZ111" i="288"/>
  <c r="CZ120" i="288"/>
  <c r="DA111" i="288"/>
  <c r="DA120" i="288"/>
  <c r="DB111" i="288"/>
  <c r="DB120" i="288"/>
  <c r="DC111" i="288"/>
  <c r="DC120" i="288"/>
  <c r="DD111" i="288"/>
  <c r="DD120" i="288"/>
  <c r="DE111" i="288"/>
  <c r="DE120" i="288"/>
  <c r="DF111" i="288"/>
  <c r="DF120" i="288"/>
  <c r="DG111" i="288"/>
  <c r="DG120" i="288"/>
  <c r="DH111" i="288"/>
  <c r="DH120" i="288"/>
  <c r="DI111" i="288"/>
  <c r="DI120" i="288"/>
  <c r="DJ111" i="288"/>
  <c r="DJ120" i="288"/>
  <c r="DK111" i="288"/>
  <c r="DK120" i="288"/>
  <c r="DL111" i="288"/>
  <c r="DL120" i="288"/>
  <c r="DM111" i="288"/>
  <c r="DM120" i="288"/>
  <c r="DN111" i="288"/>
  <c r="DN120" i="288"/>
  <c r="DO111" i="288"/>
  <c r="DO120" i="288"/>
  <c r="DP111" i="288"/>
  <c r="DP120" i="288"/>
  <c r="DQ111" i="288"/>
  <c r="DQ120" i="288"/>
  <c r="DR111" i="288"/>
  <c r="DR120" i="288"/>
  <c r="DS111" i="288"/>
  <c r="DS120" i="288"/>
  <c r="DT111" i="288"/>
  <c r="DT120" i="288"/>
  <c r="DU111" i="288"/>
  <c r="DU120" i="288"/>
  <c r="DV111" i="288"/>
  <c r="DV120" i="288"/>
  <c r="DW111" i="288"/>
  <c r="DW120" i="288"/>
  <c r="DX111" i="288"/>
  <c r="DX120" i="288"/>
  <c r="DY111" i="288"/>
  <c r="DY120" i="288"/>
  <c r="DZ111" i="288"/>
  <c r="DZ120" i="288"/>
  <c r="EA111" i="288"/>
  <c r="EA120" i="288"/>
  <c r="EB111" i="288"/>
  <c r="EB120" i="288"/>
  <c r="EC111" i="288"/>
  <c r="EC120" i="288"/>
  <c r="ED111" i="288"/>
  <c r="ED120" i="288"/>
  <c r="EE111" i="288"/>
  <c r="EE120" i="288"/>
  <c r="EF111" i="288"/>
  <c r="EF120" i="288"/>
  <c r="EG111" i="288"/>
  <c r="EG120" i="288"/>
  <c r="EH111" i="288"/>
  <c r="EH120" i="288"/>
  <c r="EI111" i="288"/>
  <c r="EI120" i="288"/>
  <c r="EJ111" i="288"/>
  <c r="EJ120" i="288"/>
  <c r="EK111" i="288"/>
  <c r="EK120" i="288"/>
  <c r="EL111" i="288"/>
  <c r="EL120" i="288"/>
  <c r="EM111" i="288"/>
  <c r="EM120" i="288"/>
  <c r="EN111" i="288"/>
  <c r="EN120" i="288"/>
  <c r="EO111" i="288"/>
  <c r="EO120" i="288"/>
  <c r="EP111" i="288"/>
  <c r="EP120" i="288"/>
  <c r="EQ111" i="288"/>
  <c r="EQ120" i="288"/>
  <c r="ER111" i="288"/>
  <c r="ER120" i="288"/>
  <c r="ES111" i="288"/>
  <c r="ES120" i="288"/>
  <c r="ET111" i="288"/>
  <c r="ET120" i="288"/>
  <c r="EU111" i="288"/>
  <c r="EU120" i="288"/>
  <c r="EV111" i="288"/>
  <c r="EV120" i="288"/>
  <c r="EW111" i="288"/>
  <c r="EW120" i="288"/>
  <c r="EX111" i="288"/>
  <c r="EX120" i="288"/>
  <c r="EY111" i="288"/>
  <c r="EY120" i="288"/>
  <c r="EZ111" i="288"/>
  <c r="EZ120" i="288"/>
  <c r="FA111" i="288"/>
  <c r="FA120" i="288"/>
  <c r="FB111" i="288"/>
  <c r="FB120" i="288"/>
  <c r="FC111" i="288"/>
  <c r="FC120" i="288"/>
  <c r="FD111" i="288"/>
  <c r="FD120" i="288"/>
  <c r="FE111" i="288"/>
  <c r="FE120" i="288"/>
  <c r="FF111" i="288"/>
  <c r="FF120" i="288"/>
  <c r="FG111" i="288"/>
  <c r="FG120" i="288"/>
  <c r="FH111" i="288"/>
  <c r="FH120" i="288"/>
  <c r="FI111" i="288"/>
  <c r="FI120" i="288"/>
  <c r="FJ111" i="288"/>
  <c r="FJ120" i="288"/>
  <c r="FK111" i="288"/>
  <c r="FK120" i="288"/>
  <c r="FL111" i="288"/>
  <c r="FL120" i="288"/>
  <c r="FM111" i="288"/>
  <c r="FM120" i="288"/>
  <c r="FN111" i="288"/>
  <c r="FN120" i="288"/>
  <c r="FO111" i="288"/>
  <c r="FO120" i="288"/>
  <c r="FP111" i="288"/>
  <c r="FP120" i="288"/>
  <c r="FQ111" i="288"/>
  <c r="FQ120" i="288"/>
  <c r="FR111" i="288"/>
  <c r="FR120" i="288"/>
  <c r="FS111" i="288"/>
  <c r="FS120" i="288"/>
  <c r="FT111" i="288"/>
  <c r="FT120" i="288"/>
  <c r="FU111" i="288"/>
  <c r="FU120" i="288"/>
  <c r="FV111" i="288"/>
  <c r="FV120" i="288"/>
  <c r="FW111" i="288"/>
  <c r="FW120" i="288"/>
  <c r="FX111" i="288"/>
  <c r="FX120" i="288"/>
  <c r="FY111" i="288"/>
  <c r="FY120" i="288"/>
  <c r="FZ111" i="288"/>
  <c r="FZ120" i="288"/>
  <c r="GA111" i="288"/>
  <c r="GA120" i="288"/>
  <c r="GB111" i="288"/>
  <c r="GB120" i="288"/>
  <c r="GC111" i="288"/>
  <c r="GC120" i="288"/>
  <c r="GD111" i="288"/>
  <c r="GD120" i="288"/>
  <c r="GE111" i="288"/>
  <c r="GE120" i="288"/>
  <c r="GF111" i="288"/>
  <c r="GF120" i="288"/>
  <c r="GG111" i="288"/>
  <c r="GG120" i="288"/>
  <c r="GH111" i="288"/>
  <c r="GH120" i="288"/>
  <c r="GI111" i="288"/>
  <c r="GI120" i="288"/>
  <c r="GJ111" i="288"/>
  <c r="GJ120" i="288"/>
  <c r="E119" i="288"/>
  <c r="F119" i="288"/>
  <c r="G119" i="288"/>
  <c r="I119" i="288"/>
  <c r="E114" i="288"/>
  <c r="F114" i="288"/>
  <c r="G114" i="288"/>
  <c r="I114" i="288"/>
  <c r="E113" i="288"/>
  <c r="G113" i="288"/>
  <c r="G109" i="288"/>
  <c r="E109" i="288"/>
  <c r="E108" i="288"/>
  <c r="G108" i="288"/>
  <c r="E107" i="288"/>
  <c r="G107" i="288"/>
  <c r="E104" i="288"/>
  <c r="G104" i="288"/>
  <c r="E103" i="288"/>
  <c r="G103" i="288"/>
  <c r="BF91" i="288"/>
  <c r="BG91" i="288"/>
  <c r="BH91" i="288"/>
  <c r="BI91" i="288"/>
  <c r="BJ91" i="288"/>
  <c r="BK91" i="288"/>
  <c r="BL91" i="288"/>
  <c r="BM91" i="288"/>
  <c r="BN91" i="288"/>
  <c r="BO91" i="288"/>
  <c r="BP91" i="288"/>
  <c r="BQ91" i="288"/>
  <c r="BR91" i="288"/>
  <c r="BS91" i="288"/>
  <c r="BT91" i="288"/>
  <c r="BU91" i="288"/>
  <c r="BV91" i="288"/>
  <c r="BW91" i="288"/>
  <c r="BX91" i="288"/>
  <c r="BY91" i="288"/>
  <c r="BZ91" i="288"/>
  <c r="CA91" i="288"/>
  <c r="CB91" i="288"/>
  <c r="CC91" i="288"/>
  <c r="CD91" i="288"/>
  <c r="CE91" i="288"/>
  <c r="CF91" i="288"/>
  <c r="CG91" i="288"/>
  <c r="CH91" i="288"/>
  <c r="CI91" i="288"/>
  <c r="CJ91" i="288"/>
  <c r="CK91" i="288"/>
  <c r="CL91" i="288"/>
  <c r="CM91" i="288"/>
  <c r="CN91" i="288"/>
  <c r="CO91" i="288"/>
  <c r="CP91" i="288"/>
  <c r="CQ91" i="288"/>
  <c r="CR91" i="288"/>
  <c r="CS91" i="288"/>
  <c r="CT91" i="288"/>
  <c r="CU91" i="288"/>
  <c r="CV91" i="288"/>
  <c r="CW91" i="288"/>
  <c r="CX91" i="288"/>
  <c r="CY91" i="288"/>
  <c r="CZ91" i="288"/>
  <c r="DA91" i="288"/>
  <c r="DB91" i="288"/>
  <c r="DC91" i="288"/>
  <c r="DD91" i="288"/>
  <c r="DE91" i="288"/>
  <c r="DF91" i="288"/>
  <c r="DG91" i="288"/>
  <c r="DH91" i="288"/>
  <c r="DI91" i="288"/>
  <c r="DJ91" i="288"/>
  <c r="DK91" i="288"/>
  <c r="DL91" i="288"/>
  <c r="DM91" i="288"/>
  <c r="DN91" i="288"/>
  <c r="DO91" i="288"/>
  <c r="DP91" i="288"/>
  <c r="DQ91" i="288"/>
  <c r="DR91" i="288"/>
  <c r="DS91" i="288"/>
  <c r="DT91" i="288"/>
  <c r="DU91" i="288"/>
  <c r="DV91" i="288"/>
  <c r="DW91" i="288"/>
  <c r="DX91" i="288"/>
  <c r="DY91" i="288"/>
  <c r="DZ91" i="288"/>
  <c r="EA91" i="288"/>
  <c r="EB91" i="288"/>
  <c r="EC91" i="288"/>
  <c r="ED91" i="288"/>
  <c r="EE91" i="288"/>
  <c r="EF91" i="288"/>
  <c r="EG91" i="288"/>
  <c r="EH91" i="288"/>
  <c r="EI91" i="288"/>
  <c r="EJ91" i="288"/>
  <c r="EK91" i="288"/>
  <c r="EL91" i="288"/>
  <c r="EM91" i="288"/>
  <c r="EN91" i="288"/>
  <c r="EO91" i="288"/>
  <c r="EP91" i="288"/>
  <c r="EQ91" i="288"/>
  <c r="ER91" i="288"/>
  <c r="ES91" i="288"/>
  <c r="ET91" i="288"/>
  <c r="EU91" i="288"/>
  <c r="EV91" i="288"/>
  <c r="EW91" i="288"/>
  <c r="EX91" i="288"/>
  <c r="EY91" i="288"/>
  <c r="EZ91" i="288"/>
  <c r="FA91" i="288"/>
  <c r="FB91" i="288"/>
  <c r="FC91" i="288"/>
  <c r="FD91" i="288"/>
  <c r="FE91" i="288"/>
  <c r="FF91" i="288"/>
  <c r="FG91" i="288"/>
  <c r="FH91" i="288"/>
  <c r="FI91" i="288"/>
  <c r="FJ91" i="288"/>
  <c r="FK91" i="288"/>
  <c r="FL91" i="288"/>
  <c r="FM91" i="288"/>
  <c r="FN91" i="288"/>
  <c r="FO91" i="288"/>
  <c r="FP91" i="288"/>
  <c r="FQ91" i="288"/>
  <c r="FR91" i="288"/>
  <c r="FS91" i="288"/>
  <c r="FT91" i="288"/>
  <c r="FU91" i="288"/>
  <c r="FV91" i="288"/>
  <c r="FW91" i="288"/>
  <c r="FX91" i="288"/>
  <c r="FY91" i="288"/>
  <c r="FZ91" i="288"/>
  <c r="GA91" i="288"/>
  <c r="GB91" i="288"/>
  <c r="GC91" i="288"/>
  <c r="GD91" i="288"/>
  <c r="GE91" i="288"/>
  <c r="GF91" i="288"/>
  <c r="GG91" i="288"/>
  <c r="GH91" i="288"/>
  <c r="GI91" i="288"/>
  <c r="GJ91" i="288"/>
  <c r="Q96" i="288"/>
  <c r="P96" i="288"/>
  <c r="O96" i="288"/>
  <c r="N96" i="288"/>
  <c r="M96" i="288"/>
  <c r="L96" i="288"/>
  <c r="K96" i="288"/>
  <c r="J96" i="288"/>
  <c r="I95" i="288"/>
  <c r="G275" i="280"/>
  <c r="G95" i="288"/>
  <c r="F95" i="288"/>
  <c r="E95" i="288"/>
  <c r="E94" i="288"/>
  <c r="F94" i="288"/>
  <c r="G92" i="288"/>
  <c r="G94" i="288"/>
  <c r="J86" i="288"/>
  <c r="F85" i="288"/>
  <c r="J88" i="288"/>
  <c r="J90" i="288"/>
  <c r="J91" i="288"/>
  <c r="J92" i="288"/>
  <c r="K86" i="288"/>
  <c r="L86" i="288"/>
  <c r="M86" i="288"/>
  <c r="N86" i="288"/>
  <c r="O86" i="288"/>
  <c r="P86" i="288"/>
  <c r="Q86" i="288"/>
  <c r="R86" i="288"/>
  <c r="S86" i="288"/>
  <c r="T86" i="288"/>
  <c r="U86" i="288"/>
  <c r="V86" i="288"/>
  <c r="W86" i="288"/>
  <c r="X86" i="288"/>
  <c r="Y86" i="288"/>
  <c r="Z86" i="288"/>
  <c r="AA86" i="288"/>
  <c r="AB86" i="288"/>
  <c r="AC86" i="288"/>
  <c r="AD86" i="288"/>
  <c r="AE86" i="288"/>
  <c r="AF86" i="288"/>
  <c r="AG86" i="288"/>
  <c r="AH86" i="288"/>
  <c r="AI86" i="288"/>
  <c r="AJ86" i="288"/>
  <c r="AK86" i="288"/>
  <c r="AL86" i="288"/>
  <c r="AM86" i="288"/>
  <c r="AN86" i="288"/>
  <c r="AO86" i="288"/>
  <c r="AP86" i="288"/>
  <c r="AQ86" i="288"/>
  <c r="AR86" i="288"/>
  <c r="AS86" i="288"/>
  <c r="AT86" i="288"/>
  <c r="AU86" i="288"/>
  <c r="AV86" i="288"/>
  <c r="AW86" i="288"/>
  <c r="AX86" i="288"/>
  <c r="AY86" i="288"/>
  <c r="AZ86" i="288"/>
  <c r="BA86" i="288"/>
  <c r="BB86" i="288"/>
  <c r="BC86" i="288"/>
  <c r="BD86" i="288"/>
  <c r="BE86" i="288"/>
  <c r="BF86" i="288"/>
  <c r="BF87" i="288"/>
  <c r="BF88" i="288"/>
  <c r="BF90" i="288"/>
  <c r="BF92" i="288"/>
  <c r="BG86" i="288"/>
  <c r="BG87" i="288"/>
  <c r="BG88" i="288"/>
  <c r="BG90" i="288"/>
  <c r="BG92" i="288"/>
  <c r="BH86" i="288"/>
  <c r="BH87" i="288"/>
  <c r="BH88" i="288"/>
  <c r="BH90" i="288"/>
  <c r="BH92" i="288"/>
  <c r="BI86" i="288"/>
  <c r="BI87" i="288"/>
  <c r="BI88" i="288"/>
  <c r="BI90" i="288"/>
  <c r="BI92" i="288"/>
  <c r="BJ86" i="288"/>
  <c r="BJ87" i="288"/>
  <c r="BJ88" i="288"/>
  <c r="BJ90" i="288"/>
  <c r="BJ92" i="288"/>
  <c r="BK86" i="288"/>
  <c r="BK87" i="288"/>
  <c r="BK88" i="288"/>
  <c r="BK90" i="288"/>
  <c r="BK92" i="288"/>
  <c r="BL86" i="288"/>
  <c r="BL87" i="288"/>
  <c r="BL88" i="288"/>
  <c r="BL90" i="288"/>
  <c r="BL92" i="288"/>
  <c r="BM86" i="288"/>
  <c r="BM87" i="288"/>
  <c r="BM88" i="288"/>
  <c r="BM90" i="288"/>
  <c r="BM92" i="288"/>
  <c r="BN86" i="288"/>
  <c r="BN87" i="288"/>
  <c r="BN88" i="288"/>
  <c r="BN90" i="288"/>
  <c r="BN92" i="288"/>
  <c r="BO86" i="288"/>
  <c r="BO87" i="288"/>
  <c r="BO88" i="288"/>
  <c r="BO90" i="288"/>
  <c r="BO92" i="288"/>
  <c r="BP86" i="288"/>
  <c r="BP87" i="288"/>
  <c r="BP88" i="288"/>
  <c r="BP90" i="288"/>
  <c r="BP92" i="288"/>
  <c r="BQ86" i="288"/>
  <c r="BQ87" i="288"/>
  <c r="BQ88" i="288"/>
  <c r="BQ90" i="288"/>
  <c r="BQ92" i="288"/>
  <c r="BR86" i="288"/>
  <c r="BR87" i="288"/>
  <c r="BR88" i="288"/>
  <c r="BR90" i="288"/>
  <c r="BR92" i="288"/>
  <c r="BS86" i="288"/>
  <c r="BS87" i="288"/>
  <c r="BS88" i="288"/>
  <c r="BS90" i="288"/>
  <c r="BS92" i="288"/>
  <c r="BT86" i="288"/>
  <c r="BT87" i="288"/>
  <c r="BT88" i="288"/>
  <c r="BT90" i="288"/>
  <c r="BT92" i="288"/>
  <c r="BU86" i="288"/>
  <c r="BU87" i="288"/>
  <c r="BU88" i="288"/>
  <c r="BU90" i="288"/>
  <c r="BU92" i="288"/>
  <c r="BV86" i="288"/>
  <c r="BV87" i="288"/>
  <c r="BV88" i="288"/>
  <c r="BV90" i="288"/>
  <c r="BV92" i="288"/>
  <c r="BW86" i="288"/>
  <c r="BW87" i="288"/>
  <c r="BW88" i="288"/>
  <c r="BW90" i="288"/>
  <c r="BW92" i="288"/>
  <c r="BX86" i="288"/>
  <c r="BX87" i="288"/>
  <c r="BX88" i="288"/>
  <c r="BX90" i="288"/>
  <c r="BX92" i="288"/>
  <c r="BY86" i="288"/>
  <c r="BY87" i="288"/>
  <c r="BY88" i="288"/>
  <c r="BY90" i="288"/>
  <c r="BY92" i="288"/>
  <c r="BZ86" i="288"/>
  <c r="BZ87" i="288"/>
  <c r="BZ88" i="288"/>
  <c r="BZ90" i="288"/>
  <c r="BZ92" i="288"/>
  <c r="CA86" i="288"/>
  <c r="CA87" i="288"/>
  <c r="CA88" i="288"/>
  <c r="CA90" i="288"/>
  <c r="CA92" i="288"/>
  <c r="CB86" i="288"/>
  <c r="CB87" i="288"/>
  <c r="CB88" i="288"/>
  <c r="CB90" i="288"/>
  <c r="CB92" i="288"/>
  <c r="CC86" i="288"/>
  <c r="CC87" i="288"/>
  <c r="CC88" i="288"/>
  <c r="CC90" i="288"/>
  <c r="CC92" i="288"/>
  <c r="CD86" i="288"/>
  <c r="CD87" i="288"/>
  <c r="CD88" i="288"/>
  <c r="CD90" i="288"/>
  <c r="CD92" i="288"/>
  <c r="CE86" i="288"/>
  <c r="CE87" i="288"/>
  <c r="CE88" i="288"/>
  <c r="CE90" i="288"/>
  <c r="CE92" i="288"/>
  <c r="CF86" i="288"/>
  <c r="CF87" i="288"/>
  <c r="CF88" i="288"/>
  <c r="CF90" i="288"/>
  <c r="CF92" i="288"/>
  <c r="CG86" i="288"/>
  <c r="CG87" i="288"/>
  <c r="CG88" i="288"/>
  <c r="CG90" i="288"/>
  <c r="CG92" i="288"/>
  <c r="CH86" i="288"/>
  <c r="CH87" i="288"/>
  <c r="CH88" i="288"/>
  <c r="CH90" i="288"/>
  <c r="CH92" i="288"/>
  <c r="CI86" i="288"/>
  <c r="CI87" i="288"/>
  <c r="CI88" i="288"/>
  <c r="CI90" i="288"/>
  <c r="CI92" i="288"/>
  <c r="CJ86" i="288"/>
  <c r="CJ87" i="288"/>
  <c r="CJ88" i="288"/>
  <c r="CJ90" i="288"/>
  <c r="CJ92" i="288"/>
  <c r="CK86" i="288"/>
  <c r="CK87" i="288"/>
  <c r="CK88" i="288"/>
  <c r="CK90" i="288"/>
  <c r="CK92" i="288"/>
  <c r="CL86" i="288"/>
  <c r="CL87" i="288"/>
  <c r="CL88" i="288"/>
  <c r="CL90" i="288"/>
  <c r="CL92" i="288"/>
  <c r="CM86" i="288"/>
  <c r="CM87" i="288"/>
  <c r="CM88" i="288"/>
  <c r="CM90" i="288"/>
  <c r="CM92" i="288"/>
  <c r="CN86" i="288"/>
  <c r="CN87" i="288"/>
  <c r="CN88" i="288"/>
  <c r="CN90" i="288"/>
  <c r="CN92" i="288"/>
  <c r="CO86" i="288"/>
  <c r="CO87" i="288"/>
  <c r="CO88" i="288"/>
  <c r="CO90" i="288"/>
  <c r="CO92" i="288"/>
  <c r="CP86" i="288"/>
  <c r="CP87" i="288"/>
  <c r="CP88" i="288"/>
  <c r="CP90" i="288"/>
  <c r="CP92" i="288"/>
  <c r="CQ86" i="288"/>
  <c r="CQ87" i="288"/>
  <c r="CQ88" i="288"/>
  <c r="CQ90" i="288"/>
  <c r="CQ92" i="288"/>
  <c r="CR86" i="288"/>
  <c r="CR87" i="288"/>
  <c r="CR88" i="288"/>
  <c r="CR90" i="288"/>
  <c r="CR92" i="288"/>
  <c r="CS86" i="288"/>
  <c r="CS87" i="288"/>
  <c r="CS88" i="288"/>
  <c r="CS90" i="288"/>
  <c r="CS92" i="288"/>
  <c r="CT86" i="288"/>
  <c r="CT87" i="288"/>
  <c r="CT88" i="288"/>
  <c r="CT90" i="288"/>
  <c r="CT92" i="288"/>
  <c r="CU86" i="288"/>
  <c r="CU87" i="288"/>
  <c r="CU88" i="288"/>
  <c r="CU90" i="288"/>
  <c r="CU92" i="288"/>
  <c r="CV86" i="288"/>
  <c r="CV87" i="288"/>
  <c r="CV88" i="288"/>
  <c r="CV90" i="288"/>
  <c r="CV92" i="288"/>
  <c r="CW86" i="288"/>
  <c r="CW87" i="288"/>
  <c r="CW88" i="288"/>
  <c r="CW90" i="288"/>
  <c r="CW92" i="288"/>
  <c r="CX86" i="288"/>
  <c r="CX87" i="288"/>
  <c r="CX88" i="288"/>
  <c r="CX90" i="288"/>
  <c r="CX92" i="288"/>
  <c r="CY86" i="288"/>
  <c r="CY87" i="288"/>
  <c r="CY88" i="288"/>
  <c r="CY90" i="288"/>
  <c r="CY92" i="288"/>
  <c r="CZ86" i="288"/>
  <c r="CZ87" i="288"/>
  <c r="CZ88" i="288"/>
  <c r="CZ90" i="288"/>
  <c r="CZ92" i="288"/>
  <c r="DA86" i="288"/>
  <c r="DA87" i="288"/>
  <c r="DA88" i="288"/>
  <c r="DA90" i="288"/>
  <c r="DA92" i="288"/>
  <c r="DB86" i="288"/>
  <c r="DB87" i="288"/>
  <c r="DB88" i="288"/>
  <c r="DB90" i="288"/>
  <c r="DB92" i="288"/>
  <c r="DC86" i="288"/>
  <c r="DC87" i="288"/>
  <c r="DC88" i="288"/>
  <c r="DC90" i="288"/>
  <c r="DC92" i="288"/>
  <c r="DD86" i="288"/>
  <c r="DD87" i="288"/>
  <c r="DD88" i="288"/>
  <c r="DD90" i="288"/>
  <c r="DD92" i="288"/>
  <c r="DE86" i="288"/>
  <c r="DE87" i="288"/>
  <c r="DE88" i="288"/>
  <c r="DE90" i="288"/>
  <c r="DE92" i="288"/>
  <c r="DF86" i="288"/>
  <c r="DF87" i="288"/>
  <c r="DF88" i="288"/>
  <c r="DF90" i="288"/>
  <c r="DF92" i="288"/>
  <c r="DG86" i="288"/>
  <c r="DG87" i="288"/>
  <c r="DG88" i="288"/>
  <c r="DG90" i="288"/>
  <c r="DG92" i="288"/>
  <c r="DH86" i="288"/>
  <c r="DH87" i="288"/>
  <c r="DH88" i="288"/>
  <c r="DH90" i="288"/>
  <c r="DH92" i="288"/>
  <c r="DI86" i="288"/>
  <c r="DI87" i="288"/>
  <c r="DI88" i="288"/>
  <c r="DI90" i="288"/>
  <c r="DI92" i="288"/>
  <c r="DJ86" i="288"/>
  <c r="DJ87" i="288"/>
  <c r="DJ88" i="288"/>
  <c r="DJ90" i="288"/>
  <c r="DJ92" i="288"/>
  <c r="DK86" i="288"/>
  <c r="DK87" i="288"/>
  <c r="DK88" i="288"/>
  <c r="DK90" i="288"/>
  <c r="DK92" i="288"/>
  <c r="DL86" i="288"/>
  <c r="DL87" i="288"/>
  <c r="DL88" i="288"/>
  <c r="DL90" i="288"/>
  <c r="DL92" i="288"/>
  <c r="DM86" i="288"/>
  <c r="DM87" i="288"/>
  <c r="DM88" i="288"/>
  <c r="DM90" i="288"/>
  <c r="DM92" i="288"/>
  <c r="DN86" i="288"/>
  <c r="DN87" i="288"/>
  <c r="DN88" i="288"/>
  <c r="DN90" i="288"/>
  <c r="DN92" i="288"/>
  <c r="DO86" i="288"/>
  <c r="DO87" i="288"/>
  <c r="DO88" i="288"/>
  <c r="DO90" i="288"/>
  <c r="DO92" i="288"/>
  <c r="DP86" i="288"/>
  <c r="DP87" i="288"/>
  <c r="DP88" i="288"/>
  <c r="DP90" i="288"/>
  <c r="DP92" i="288"/>
  <c r="DQ86" i="288"/>
  <c r="DQ87" i="288"/>
  <c r="DQ88" i="288"/>
  <c r="DQ90" i="288"/>
  <c r="DQ92" i="288"/>
  <c r="DR86" i="288"/>
  <c r="DR87" i="288"/>
  <c r="DR88" i="288"/>
  <c r="DR90" i="288"/>
  <c r="DR92" i="288"/>
  <c r="DS86" i="288"/>
  <c r="DS87" i="288"/>
  <c r="DS88" i="288"/>
  <c r="DS90" i="288"/>
  <c r="DS92" i="288"/>
  <c r="DT86" i="288"/>
  <c r="DT87" i="288"/>
  <c r="DT88" i="288"/>
  <c r="DT90" i="288"/>
  <c r="DT92" i="288"/>
  <c r="DU86" i="288"/>
  <c r="DU87" i="288"/>
  <c r="DU88" i="288"/>
  <c r="DU90" i="288"/>
  <c r="DU92" i="288"/>
  <c r="DV86" i="288"/>
  <c r="DV87" i="288"/>
  <c r="DV88" i="288"/>
  <c r="DV90" i="288"/>
  <c r="DV92" i="288"/>
  <c r="DW86" i="288"/>
  <c r="DW87" i="288"/>
  <c r="DW88" i="288"/>
  <c r="DW90" i="288"/>
  <c r="DW92" i="288"/>
  <c r="DX86" i="288"/>
  <c r="DX87" i="288"/>
  <c r="DX88" i="288"/>
  <c r="DX90" i="288"/>
  <c r="DX92" i="288"/>
  <c r="DY86" i="288"/>
  <c r="DY87" i="288"/>
  <c r="DY88" i="288"/>
  <c r="DY90" i="288"/>
  <c r="DY92" i="288"/>
  <c r="DZ86" i="288"/>
  <c r="DZ87" i="288"/>
  <c r="DZ88" i="288"/>
  <c r="DZ90" i="288"/>
  <c r="DZ92" i="288"/>
  <c r="EA86" i="288"/>
  <c r="EA87" i="288"/>
  <c r="EA88" i="288"/>
  <c r="EA90" i="288"/>
  <c r="EA92" i="288"/>
  <c r="EB86" i="288"/>
  <c r="EB87" i="288"/>
  <c r="EB88" i="288"/>
  <c r="EB90" i="288"/>
  <c r="EB92" i="288"/>
  <c r="EC86" i="288"/>
  <c r="EC87" i="288"/>
  <c r="EC88" i="288"/>
  <c r="EC90" i="288"/>
  <c r="EC92" i="288"/>
  <c r="ED86" i="288"/>
  <c r="ED87" i="288"/>
  <c r="ED88" i="288"/>
  <c r="ED90" i="288"/>
  <c r="ED92" i="288"/>
  <c r="EE86" i="288"/>
  <c r="EE87" i="288"/>
  <c r="EE88" i="288"/>
  <c r="EE90" i="288"/>
  <c r="EE92" i="288"/>
  <c r="EF86" i="288"/>
  <c r="EF87" i="288"/>
  <c r="EF88" i="288"/>
  <c r="EF90" i="288"/>
  <c r="EF92" i="288"/>
  <c r="EG86" i="288"/>
  <c r="EG87" i="288"/>
  <c r="EG88" i="288"/>
  <c r="EG90" i="288"/>
  <c r="EG92" i="288"/>
  <c r="EH86" i="288"/>
  <c r="EH87" i="288"/>
  <c r="EH88" i="288"/>
  <c r="EH90" i="288"/>
  <c r="EH92" i="288"/>
  <c r="EI86" i="288"/>
  <c r="EI87" i="288"/>
  <c r="EI88" i="288"/>
  <c r="EI90" i="288"/>
  <c r="EI92" i="288"/>
  <c r="EJ86" i="288"/>
  <c r="EJ87" i="288"/>
  <c r="EJ88" i="288"/>
  <c r="EJ90" i="288"/>
  <c r="EJ92" i="288"/>
  <c r="EK86" i="288"/>
  <c r="EK87" i="288"/>
  <c r="EK88" i="288"/>
  <c r="EK90" i="288"/>
  <c r="EK92" i="288"/>
  <c r="EL86" i="288"/>
  <c r="EL87" i="288"/>
  <c r="EL88" i="288"/>
  <c r="EL90" i="288"/>
  <c r="EL92" i="288"/>
  <c r="EM86" i="288"/>
  <c r="EM87" i="288"/>
  <c r="EM88" i="288"/>
  <c r="EM90" i="288"/>
  <c r="EM92" i="288"/>
  <c r="EN86" i="288"/>
  <c r="EN87" i="288"/>
  <c r="EN88" i="288"/>
  <c r="EN90" i="288"/>
  <c r="EN92" i="288"/>
  <c r="EO86" i="288"/>
  <c r="EO87" i="288"/>
  <c r="EO88" i="288"/>
  <c r="EO90" i="288"/>
  <c r="EO92" i="288"/>
  <c r="EP86" i="288"/>
  <c r="EP87" i="288"/>
  <c r="EP88" i="288"/>
  <c r="EP90" i="288"/>
  <c r="EP92" i="288"/>
  <c r="EQ86" i="288"/>
  <c r="EQ87" i="288"/>
  <c r="EQ88" i="288"/>
  <c r="EQ90" i="288"/>
  <c r="EQ92" i="288"/>
  <c r="ER86" i="288"/>
  <c r="ER87" i="288"/>
  <c r="ER88" i="288"/>
  <c r="ER90" i="288"/>
  <c r="ER92" i="288"/>
  <c r="ES86" i="288"/>
  <c r="ES87" i="288"/>
  <c r="ES88" i="288"/>
  <c r="ES90" i="288"/>
  <c r="ES92" i="288"/>
  <c r="ET86" i="288"/>
  <c r="ET87" i="288"/>
  <c r="ET88" i="288"/>
  <c r="ET90" i="288"/>
  <c r="ET92" i="288"/>
  <c r="EU86" i="288"/>
  <c r="EU87" i="288"/>
  <c r="EU88" i="288"/>
  <c r="EU90" i="288"/>
  <c r="EU92" i="288"/>
  <c r="EV86" i="288"/>
  <c r="EV87" i="288"/>
  <c r="EV88" i="288"/>
  <c r="EV90" i="288"/>
  <c r="EV92" i="288"/>
  <c r="EW86" i="288"/>
  <c r="EW87" i="288"/>
  <c r="EW88" i="288"/>
  <c r="EW90" i="288"/>
  <c r="EW92" i="288"/>
  <c r="EX86" i="288"/>
  <c r="EX87" i="288"/>
  <c r="EX88" i="288"/>
  <c r="EX90" i="288"/>
  <c r="EX92" i="288"/>
  <c r="EY86" i="288"/>
  <c r="EY87" i="288"/>
  <c r="EY88" i="288"/>
  <c r="EY90" i="288"/>
  <c r="EY92" i="288"/>
  <c r="EZ86" i="288"/>
  <c r="EZ87" i="288"/>
  <c r="EZ88" i="288"/>
  <c r="EZ90" i="288"/>
  <c r="EZ92" i="288"/>
  <c r="FA86" i="288"/>
  <c r="FA87" i="288"/>
  <c r="FA88" i="288"/>
  <c r="FA90" i="288"/>
  <c r="FA92" i="288"/>
  <c r="FB86" i="288"/>
  <c r="FB87" i="288"/>
  <c r="FB88" i="288"/>
  <c r="FB90" i="288"/>
  <c r="FB92" i="288"/>
  <c r="FC86" i="288"/>
  <c r="FC87" i="288"/>
  <c r="FC88" i="288"/>
  <c r="FC90" i="288"/>
  <c r="FC92" i="288"/>
  <c r="FD86" i="288"/>
  <c r="FD87" i="288"/>
  <c r="FD88" i="288"/>
  <c r="FD90" i="288"/>
  <c r="FD92" i="288"/>
  <c r="FE86" i="288"/>
  <c r="FE87" i="288"/>
  <c r="FE88" i="288"/>
  <c r="FE90" i="288"/>
  <c r="FE92" i="288"/>
  <c r="FF86" i="288"/>
  <c r="FF87" i="288"/>
  <c r="FF88" i="288"/>
  <c r="FF90" i="288"/>
  <c r="FF92" i="288"/>
  <c r="FG86" i="288"/>
  <c r="FG87" i="288"/>
  <c r="FG88" i="288"/>
  <c r="FG90" i="288"/>
  <c r="FG92" i="288"/>
  <c r="FH86" i="288"/>
  <c r="FH87" i="288"/>
  <c r="FH88" i="288"/>
  <c r="FH90" i="288"/>
  <c r="FH92" i="288"/>
  <c r="FI86" i="288"/>
  <c r="FI87" i="288"/>
  <c r="FI88" i="288"/>
  <c r="FI90" i="288"/>
  <c r="FI92" i="288"/>
  <c r="FJ86" i="288"/>
  <c r="FJ87" i="288"/>
  <c r="FJ88" i="288"/>
  <c r="FJ90" i="288"/>
  <c r="FJ92" i="288"/>
  <c r="FK86" i="288"/>
  <c r="FK87" i="288"/>
  <c r="FK88" i="288"/>
  <c r="FK90" i="288"/>
  <c r="FK92" i="288"/>
  <c r="FL86" i="288"/>
  <c r="FL87" i="288"/>
  <c r="FL88" i="288"/>
  <c r="FL90" i="288"/>
  <c r="FL92" i="288"/>
  <c r="FM86" i="288"/>
  <c r="FM87" i="288"/>
  <c r="FM88" i="288"/>
  <c r="FM90" i="288"/>
  <c r="FM92" i="288"/>
  <c r="FN86" i="288"/>
  <c r="FN87" i="288"/>
  <c r="FN88" i="288"/>
  <c r="FN90" i="288"/>
  <c r="FN92" i="288"/>
  <c r="FO86" i="288"/>
  <c r="FO87" i="288"/>
  <c r="FO88" i="288"/>
  <c r="FO90" i="288"/>
  <c r="FO92" i="288"/>
  <c r="FP86" i="288"/>
  <c r="FP87" i="288"/>
  <c r="FP88" i="288"/>
  <c r="FP90" i="288"/>
  <c r="FP92" i="288"/>
  <c r="FQ86" i="288"/>
  <c r="FQ87" i="288"/>
  <c r="FQ88" i="288"/>
  <c r="FQ90" i="288"/>
  <c r="FQ92" i="288"/>
  <c r="FR86" i="288"/>
  <c r="FR87" i="288"/>
  <c r="FR88" i="288"/>
  <c r="FR90" i="288"/>
  <c r="FR92" i="288"/>
  <c r="FS86" i="288"/>
  <c r="FS87" i="288"/>
  <c r="FS88" i="288"/>
  <c r="FS90" i="288"/>
  <c r="FS92" i="288"/>
  <c r="FT86" i="288"/>
  <c r="FT87" i="288"/>
  <c r="FT88" i="288"/>
  <c r="FT90" i="288"/>
  <c r="FT92" i="288"/>
  <c r="FU86" i="288"/>
  <c r="FU87" i="288"/>
  <c r="FU88" i="288"/>
  <c r="FU90" i="288"/>
  <c r="FU92" i="288"/>
  <c r="FV86" i="288"/>
  <c r="FV87" i="288"/>
  <c r="FV88" i="288"/>
  <c r="FV90" i="288"/>
  <c r="FV92" i="288"/>
  <c r="FW86" i="288"/>
  <c r="FW87" i="288"/>
  <c r="FW88" i="288"/>
  <c r="FW90" i="288"/>
  <c r="FW92" i="288"/>
  <c r="FX86" i="288"/>
  <c r="FX87" i="288"/>
  <c r="FX88" i="288"/>
  <c r="FX90" i="288"/>
  <c r="FX92" i="288"/>
  <c r="FY86" i="288"/>
  <c r="FY87" i="288"/>
  <c r="FY88" i="288"/>
  <c r="FY90" i="288"/>
  <c r="FY92" i="288"/>
  <c r="FZ86" i="288"/>
  <c r="FZ87" i="288"/>
  <c r="FZ88" i="288"/>
  <c r="FZ90" i="288"/>
  <c r="FZ92" i="288"/>
  <c r="GA86" i="288"/>
  <c r="GA87" i="288"/>
  <c r="GA88" i="288"/>
  <c r="GA90" i="288"/>
  <c r="GA92" i="288"/>
  <c r="GB86" i="288"/>
  <c r="GB87" i="288"/>
  <c r="GB88" i="288"/>
  <c r="GB90" i="288"/>
  <c r="GB92" i="288"/>
  <c r="GC86" i="288"/>
  <c r="GC87" i="288"/>
  <c r="GC88" i="288"/>
  <c r="GC90" i="288"/>
  <c r="GC92" i="288"/>
  <c r="GD86" i="288"/>
  <c r="GD87" i="288"/>
  <c r="GD88" i="288"/>
  <c r="GD90" i="288"/>
  <c r="GD92" i="288"/>
  <c r="GE86" i="288"/>
  <c r="GE87" i="288"/>
  <c r="GE88" i="288"/>
  <c r="GE90" i="288"/>
  <c r="GE92" i="288"/>
  <c r="GF86" i="288"/>
  <c r="GF87" i="288"/>
  <c r="GF88" i="288"/>
  <c r="GF90" i="288"/>
  <c r="GF92" i="288"/>
  <c r="GG86" i="288"/>
  <c r="GG87" i="288"/>
  <c r="GG88" i="288"/>
  <c r="GG90" i="288"/>
  <c r="GG92" i="288"/>
  <c r="GH86" i="288"/>
  <c r="GH87" i="288"/>
  <c r="GH88" i="288"/>
  <c r="GH90" i="288"/>
  <c r="GH92" i="288"/>
  <c r="GI86" i="288"/>
  <c r="GI87" i="288"/>
  <c r="GI88" i="288"/>
  <c r="GI90" i="288"/>
  <c r="GI92" i="288"/>
  <c r="GJ86" i="288"/>
  <c r="GJ87" i="288"/>
  <c r="GJ88" i="288"/>
  <c r="GJ90" i="288"/>
  <c r="GJ92" i="288"/>
  <c r="I94" i="288"/>
  <c r="J94" i="288"/>
  <c r="BF94" i="288"/>
  <c r="BG94" i="288"/>
  <c r="BH94" i="288"/>
  <c r="BI94" i="288"/>
  <c r="BJ94" i="288"/>
  <c r="BK94" i="288"/>
  <c r="BL94" i="288"/>
  <c r="BM94" i="288"/>
  <c r="BN94" i="288"/>
  <c r="BO94" i="288"/>
  <c r="BP94" i="288"/>
  <c r="BQ94" i="288"/>
  <c r="BR94" i="288"/>
  <c r="BS94" i="288"/>
  <c r="BT94" i="288"/>
  <c r="BU94" i="288"/>
  <c r="BV94" i="288"/>
  <c r="BW94" i="288"/>
  <c r="BX94" i="288"/>
  <c r="BY94" i="288"/>
  <c r="BZ94" i="288"/>
  <c r="CA94" i="288"/>
  <c r="CB94" i="288"/>
  <c r="CC94" i="288"/>
  <c r="CD94" i="288"/>
  <c r="CE94" i="288"/>
  <c r="CF94" i="288"/>
  <c r="CG94" i="288"/>
  <c r="CH94" i="288"/>
  <c r="CI94" i="288"/>
  <c r="CJ94" i="288"/>
  <c r="CK94" i="288"/>
  <c r="CL94" i="288"/>
  <c r="CM94" i="288"/>
  <c r="CN94" i="288"/>
  <c r="CO94" i="288"/>
  <c r="CP94" i="288"/>
  <c r="CQ94" i="288"/>
  <c r="CR94" i="288"/>
  <c r="CS94" i="288"/>
  <c r="CT94" i="288"/>
  <c r="CU94" i="288"/>
  <c r="CV94" i="288"/>
  <c r="CW94" i="288"/>
  <c r="CX94" i="288"/>
  <c r="CY94" i="288"/>
  <c r="CZ94" i="288"/>
  <c r="DA94" i="288"/>
  <c r="DB94" i="288"/>
  <c r="DC94" i="288"/>
  <c r="DD94" i="288"/>
  <c r="DE94" i="288"/>
  <c r="DF94" i="288"/>
  <c r="DG94" i="288"/>
  <c r="DH94" i="288"/>
  <c r="DI94" i="288"/>
  <c r="DJ94" i="288"/>
  <c r="DK94" i="288"/>
  <c r="DL94" i="288"/>
  <c r="DM94" i="288"/>
  <c r="DN94" i="288"/>
  <c r="DO94" i="288"/>
  <c r="DP94" i="288"/>
  <c r="DQ94" i="288"/>
  <c r="DR94" i="288"/>
  <c r="DS94" i="288"/>
  <c r="DT94" i="288"/>
  <c r="DU94" i="288"/>
  <c r="DV94" i="288"/>
  <c r="DW94" i="288"/>
  <c r="DX94" i="288"/>
  <c r="DY94" i="288"/>
  <c r="DZ94" i="288"/>
  <c r="EA94" i="288"/>
  <c r="EB94" i="288"/>
  <c r="EC94" i="288"/>
  <c r="ED94" i="288"/>
  <c r="EE94" i="288"/>
  <c r="EF94" i="288"/>
  <c r="EG94" i="288"/>
  <c r="EH94" i="288"/>
  <c r="EI94" i="288"/>
  <c r="EJ94" i="288"/>
  <c r="EK94" i="288"/>
  <c r="EL94" i="288"/>
  <c r="EM94" i="288"/>
  <c r="EN94" i="288"/>
  <c r="EO94" i="288"/>
  <c r="EP94" i="288"/>
  <c r="EQ94" i="288"/>
  <c r="ER94" i="288"/>
  <c r="ES94" i="288"/>
  <c r="ET94" i="288"/>
  <c r="EU94" i="288"/>
  <c r="EV94" i="288"/>
  <c r="EW94" i="288"/>
  <c r="EX94" i="288"/>
  <c r="EY94" i="288"/>
  <c r="EZ94" i="288"/>
  <c r="FA94" i="288"/>
  <c r="FB94" i="288"/>
  <c r="FC94" i="288"/>
  <c r="FD94" i="288"/>
  <c r="FE94" i="288"/>
  <c r="FF94" i="288"/>
  <c r="FG94" i="288"/>
  <c r="FH94" i="288"/>
  <c r="FI94" i="288"/>
  <c r="FJ94" i="288"/>
  <c r="FK94" i="288"/>
  <c r="FL94" i="288"/>
  <c r="FM94" i="288"/>
  <c r="FN94" i="288"/>
  <c r="FO94" i="288"/>
  <c r="FP94" i="288"/>
  <c r="FQ94" i="288"/>
  <c r="FR94" i="288"/>
  <c r="FS94" i="288"/>
  <c r="FT94" i="288"/>
  <c r="FU94" i="288"/>
  <c r="FV94" i="288"/>
  <c r="FW94" i="288"/>
  <c r="FX94" i="288"/>
  <c r="FY94" i="288"/>
  <c r="FZ94" i="288"/>
  <c r="GA94" i="288"/>
  <c r="GB94" i="288"/>
  <c r="GC94" i="288"/>
  <c r="GD94" i="288"/>
  <c r="GE94" i="288"/>
  <c r="GF94" i="288"/>
  <c r="GG94" i="288"/>
  <c r="GH94" i="288"/>
  <c r="GI94" i="288"/>
  <c r="GJ94" i="288"/>
  <c r="GJ97" i="288"/>
  <c r="GI97" i="288"/>
  <c r="GH97" i="288"/>
  <c r="GG97" i="288"/>
  <c r="GF97" i="288"/>
  <c r="GE97" i="288"/>
  <c r="GD97" i="288"/>
  <c r="GC97" i="288"/>
  <c r="GB97" i="288"/>
  <c r="GA97" i="288"/>
  <c r="FZ97" i="288"/>
  <c r="FY97" i="288"/>
  <c r="FX97" i="288"/>
  <c r="FW97" i="288"/>
  <c r="FV97" i="288"/>
  <c r="FU97" i="288"/>
  <c r="FT97" i="288"/>
  <c r="FS97" i="288"/>
  <c r="FR97" i="288"/>
  <c r="FQ97" i="288"/>
  <c r="FP97" i="288"/>
  <c r="FO97" i="288"/>
  <c r="FN97" i="288"/>
  <c r="FM97" i="288"/>
  <c r="FL97" i="288"/>
  <c r="FK97" i="288"/>
  <c r="FJ97" i="288"/>
  <c r="FI97" i="288"/>
  <c r="FH97" i="288"/>
  <c r="FG97" i="288"/>
  <c r="FF97" i="288"/>
  <c r="FE97" i="288"/>
  <c r="FD97" i="288"/>
  <c r="FC97" i="288"/>
  <c r="FB97" i="288"/>
  <c r="FA97" i="288"/>
  <c r="EZ97" i="288"/>
  <c r="EY97" i="288"/>
  <c r="EX97" i="288"/>
  <c r="EW97" i="288"/>
  <c r="EV97" i="288"/>
  <c r="EU97" i="288"/>
  <c r="ET97" i="288"/>
  <c r="ES97" i="288"/>
  <c r="ER97" i="288"/>
  <c r="EQ97" i="288"/>
  <c r="EP97" i="288"/>
  <c r="EO97" i="288"/>
  <c r="EN97" i="288"/>
  <c r="EM97" i="288"/>
  <c r="EL97" i="288"/>
  <c r="EK97" i="288"/>
  <c r="EJ97" i="288"/>
  <c r="EI97" i="288"/>
  <c r="EH97" i="288"/>
  <c r="EG97" i="288"/>
  <c r="EF97" i="288"/>
  <c r="EE97" i="288"/>
  <c r="ED97" i="288"/>
  <c r="EC97" i="288"/>
  <c r="EB97" i="288"/>
  <c r="EA97" i="288"/>
  <c r="DZ97" i="288"/>
  <c r="DY97" i="288"/>
  <c r="DX97" i="288"/>
  <c r="DW97" i="288"/>
  <c r="DV97" i="288"/>
  <c r="DU97" i="288"/>
  <c r="DT97" i="288"/>
  <c r="DS97" i="288"/>
  <c r="DR97" i="288"/>
  <c r="DQ97" i="288"/>
  <c r="DP97" i="288"/>
  <c r="DO97" i="288"/>
  <c r="DN97" i="288"/>
  <c r="DM97" i="288"/>
  <c r="DL97" i="288"/>
  <c r="DK97" i="288"/>
  <c r="DJ97" i="288"/>
  <c r="DI97" i="288"/>
  <c r="DH97" i="288"/>
  <c r="DG97" i="288"/>
  <c r="DF97" i="288"/>
  <c r="DE97" i="288"/>
  <c r="DD97" i="288"/>
  <c r="DC97" i="288"/>
  <c r="DB97" i="288"/>
  <c r="DA97" i="288"/>
  <c r="CZ97" i="288"/>
  <c r="CY97" i="288"/>
  <c r="CX97" i="288"/>
  <c r="CW97" i="288"/>
  <c r="CV97" i="288"/>
  <c r="CU97" i="288"/>
  <c r="CT97" i="288"/>
  <c r="CS97" i="288"/>
  <c r="CR97" i="288"/>
  <c r="CQ97" i="288"/>
  <c r="CP97" i="288"/>
  <c r="CO97" i="288"/>
  <c r="CN97" i="288"/>
  <c r="CM97" i="288"/>
  <c r="CL97" i="288"/>
  <c r="CK97" i="288"/>
  <c r="CJ97" i="288"/>
  <c r="CI97" i="288"/>
  <c r="CH97" i="288"/>
  <c r="CG97" i="288"/>
  <c r="CF97" i="288"/>
  <c r="CE97" i="288"/>
  <c r="CD97" i="288"/>
  <c r="CC97" i="288"/>
  <c r="CB97" i="288"/>
  <c r="CA97" i="288"/>
  <c r="BZ97" i="288"/>
  <c r="BY97" i="288"/>
  <c r="BX97" i="288"/>
  <c r="BW97" i="288"/>
  <c r="BV97" i="288"/>
  <c r="BU97" i="288"/>
  <c r="BT97" i="288"/>
  <c r="BS97" i="288"/>
  <c r="BR97" i="288"/>
  <c r="BQ97" i="288"/>
  <c r="BP97" i="288"/>
  <c r="BO97" i="288"/>
  <c r="BN97" i="288"/>
  <c r="BM97" i="288"/>
  <c r="BL97" i="288"/>
  <c r="BK97" i="288"/>
  <c r="BJ97" i="288"/>
  <c r="BI97" i="288"/>
  <c r="BH97" i="288"/>
  <c r="BG97" i="288"/>
  <c r="BF97" i="288"/>
  <c r="BE97" i="288"/>
  <c r="BD97" i="288"/>
  <c r="BC97" i="288"/>
  <c r="BB97" i="288"/>
  <c r="BA97" i="288"/>
  <c r="AZ97" i="288"/>
  <c r="AY97" i="288"/>
  <c r="AX97" i="288"/>
  <c r="AW97" i="288"/>
  <c r="AV97" i="288"/>
  <c r="AU97" i="288"/>
  <c r="AT97" i="288"/>
  <c r="AS97" i="288"/>
  <c r="AR97" i="288"/>
  <c r="AQ97" i="288"/>
  <c r="AP97" i="288"/>
  <c r="AO97" i="288"/>
  <c r="AN97" i="288"/>
  <c r="AM97" i="288"/>
  <c r="AL97" i="288"/>
  <c r="AK97" i="288"/>
  <c r="AJ97" i="288"/>
  <c r="AI97" i="288"/>
  <c r="AH97" i="288"/>
  <c r="AG97" i="288"/>
  <c r="AF97" i="288"/>
  <c r="AE97" i="288"/>
  <c r="AD97" i="288"/>
  <c r="AC97" i="288"/>
  <c r="AB97" i="288"/>
  <c r="AA97" i="288"/>
  <c r="Z97" i="288"/>
  <c r="Y97" i="288"/>
  <c r="X97" i="288"/>
  <c r="W97" i="288"/>
  <c r="V97" i="288"/>
  <c r="U97" i="288"/>
  <c r="T97" i="288"/>
  <c r="S97" i="288"/>
  <c r="R97" i="288"/>
  <c r="Q97" i="288"/>
  <c r="P97" i="288"/>
  <c r="O97" i="288"/>
  <c r="N97" i="288"/>
  <c r="M97" i="288"/>
  <c r="L97" i="288"/>
  <c r="K97" i="288"/>
  <c r="J97" i="288"/>
  <c r="I97" i="288"/>
  <c r="H97" i="288"/>
  <c r="G97" i="288"/>
  <c r="F97" i="288"/>
  <c r="E97" i="288"/>
  <c r="GJ96" i="288"/>
  <c r="GI96" i="288"/>
  <c r="GH96" i="288"/>
  <c r="GG96" i="288"/>
  <c r="GF96" i="288"/>
  <c r="GE96" i="288"/>
  <c r="GD96" i="288"/>
  <c r="GC96" i="288"/>
  <c r="GB96" i="288"/>
  <c r="GA96" i="288"/>
  <c r="FZ96" i="288"/>
  <c r="FY96" i="288"/>
  <c r="FX96" i="288"/>
  <c r="FW96" i="288"/>
  <c r="FV96" i="288"/>
  <c r="FU96" i="288"/>
  <c r="FT96" i="288"/>
  <c r="FS96" i="288"/>
  <c r="FR96" i="288"/>
  <c r="FQ96" i="288"/>
  <c r="FP96" i="288"/>
  <c r="FO96" i="288"/>
  <c r="FN96" i="288"/>
  <c r="FM96" i="288"/>
  <c r="FL96" i="288"/>
  <c r="FK96" i="288"/>
  <c r="FJ96" i="288"/>
  <c r="FI96" i="288"/>
  <c r="FH96" i="288"/>
  <c r="FG96" i="288"/>
  <c r="FF96" i="288"/>
  <c r="FE96" i="288"/>
  <c r="FD96" i="288"/>
  <c r="FC96" i="288"/>
  <c r="FB96" i="288"/>
  <c r="FA96" i="288"/>
  <c r="EZ96" i="288"/>
  <c r="EY96" i="288"/>
  <c r="EX96" i="288"/>
  <c r="EW96" i="288"/>
  <c r="EV96" i="288"/>
  <c r="EU96" i="288"/>
  <c r="ET96" i="288"/>
  <c r="ES96" i="288"/>
  <c r="ER96" i="288"/>
  <c r="EQ96" i="288"/>
  <c r="EP96" i="288"/>
  <c r="EO96" i="288"/>
  <c r="EN96" i="288"/>
  <c r="EM96" i="288"/>
  <c r="EL96" i="288"/>
  <c r="EK96" i="288"/>
  <c r="EJ96" i="288"/>
  <c r="EI96" i="288"/>
  <c r="EH96" i="288"/>
  <c r="EG96" i="288"/>
  <c r="EF96" i="288"/>
  <c r="EE96" i="288"/>
  <c r="ED96" i="288"/>
  <c r="EC96" i="288"/>
  <c r="EB96" i="288"/>
  <c r="EA96" i="288"/>
  <c r="DZ96" i="288"/>
  <c r="DY96" i="288"/>
  <c r="DX96" i="288"/>
  <c r="DW96" i="288"/>
  <c r="DV96" i="288"/>
  <c r="DU96" i="288"/>
  <c r="DT96" i="288"/>
  <c r="DS96" i="288"/>
  <c r="DR96" i="288"/>
  <c r="DQ96" i="288"/>
  <c r="DP96" i="288"/>
  <c r="DO96" i="288"/>
  <c r="DN96" i="288"/>
  <c r="DM96" i="288"/>
  <c r="DL96" i="288"/>
  <c r="DK96" i="288"/>
  <c r="DJ96" i="288"/>
  <c r="DI96" i="288"/>
  <c r="DH96" i="288"/>
  <c r="DG96" i="288"/>
  <c r="DF96" i="288"/>
  <c r="DE96" i="288"/>
  <c r="DD96" i="288"/>
  <c r="DC96" i="288"/>
  <c r="DB96" i="288"/>
  <c r="DA96" i="288"/>
  <c r="CZ96" i="288"/>
  <c r="CY96" i="288"/>
  <c r="CX96" i="288"/>
  <c r="CW96" i="288"/>
  <c r="CV96" i="288"/>
  <c r="CU96" i="288"/>
  <c r="CT96" i="288"/>
  <c r="CS96" i="288"/>
  <c r="CR96" i="288"/>
  <c r="CQ96" i="288"/>
  <c r="CP96" i="288"/>
  <c r="CO96" i="288"/>
  <c r="CN96" i="288"/>
  <c r="CM96" i="288"/>
  <c r="CL96" i="288"/>
  <c r="CK96" i="288"/>
  <c r="CJ96" i="288"/>
  <c r="CI96" i="288"/>
  <c r="CH96" i="288"/>
  <c r="CG96" i="288"/>
  <c r="CF96" i="288"/>
  <c r="CE96" i="288"/>
  <c r="CD96" i="288"/>
  <c r="CC96" i="288"/>
  <c r="CB96" i="288"/>
  <c r="CA96" i="288"/>
  <c r="BZ96" i="288"/>
  <c r="BY96" i="288"/>
  <c r="BX96" i="288"/>
  <c r="BW96" i="288"/>
  <c r="BV96" i="288"/>
  <c r="BU96" i="288"/>
  <c r="BT96" i="288"/>
  <c r="BS96" i="288"/>
  <c r="BR96" i="288"/>
  <c r="BQ96" i="288"/>
  <c r="BP96" i="288"/>
  <c r="BO96" i="288"/>
  <c r="BN96" i="288"/>
  <c r="BM96" i="288"/>
  <c r="BL96" i="288"/>
  <c r="BK96" i="288"/>
  <c r="BJ96" i="288"/>
  <c r="BI96" i="288"/>
  <c r="BH96" i="288"/>
  <c r="BG96" i="288"/>
  <c r="BF96" i="288"/>
  <c r="BE96" i="288"/>
  <c r="BD96" i="288"/>
  <c r="BC96" i="288"/>
  <c r="BB96" i="288"/>
  <c r="BA96" i="288"/>
  <c r="AZ96" i="288"/>
  <c r="AY96" i="288"/>
  <c r="AX96" i="288"/>
  <c r="AW96" i="288"/>
  <c r="AV96" i="288"/>
  <c r="AU96" i="288"/>
  <c r="AT96" i="288"/>
  <c r="AS96" i="288"/>
  <c r="AR96" i="288"/>
  <c r="AQ96" i="288"/>
  <c r="AP96" i="288"/>
  <c r="AO96" i="288"/>
  <c r="AN96" i="288"/>
  <c r="AM96" i="288"/>
  <c r="AL96" i="288"/>
  <c r="AK96" i="288"/>
  <c r="AJ96" i="288"/>
  <c r="AI96" i="288"/>
  <c r="AH96" i="288"/>
  <c r="AG96" i="288"/>
  <c r="AF96" i="288"/>
  <c r="AE96" i="288"/>
  <c r="AD96" i="288"/>
  <c r="AC96" i="288"/>
  <c r="AB96" i="288"/>
  <c r="AA96" i="288"/>
  <c r="Z96" i="288"/>
  <c r="Y96" i="288"/>
  <c r="X96" i="288"/>
  <c r="W96" i="288"/>
  <c r="V96" i="288"/>
  <c r="U96" i="288"/>
  <c r="T96" i="288"/>
  <c r="S96" i="288"/>
  <c r="R96" i="288"/>
  <c r="I96" i="288"/>
  <c r="H96" i="288"/>
  <c r="G96" i="288"/>
  <c r="F96" i="288"/>
  <c r="E96" i="288"/>
  <c r="G196" i="48"/>
  <c r="G85" i="288"/>
  <c r="E85" i="288"/>
  <c r="GJ84" i="314"/>
  <c r="GJ76" i="314"/>
  <c r="GI76" i="314"/>
  <c r="S47" i="314"/>
  <c r="S54" i="314"/>
  <c r="T47" i="314"/>
  <c r="T37" i="314"/>
  <c r="T54" i="314"/>
  <c r="U47" i="314"/>
  <c r="U37" i="314"/>
  <c r="U54" i="314"/>
  <c r="V47" i="314"/>
  <c r="V37" i="314"/>
  <c r="V54" i="314"/>
  <c r="W47" i="314"/>
  <c r="W37" i="314"/>
  <c r="W54" i="314"/>
  <c r="X47" i="314"/>
  <c r="X37" i="314"/>
  <c r="X54" i="314"/>
  <c r="Y47" i="314"/>
  <c r="Y37" i="314"/>
  <c r="Y54" i="314"/>
  <c r="Z47" i="314"/>
  <c r="Z37" i="314"/>
  <c r="Z54" i="314"/>
  <c r="AA47" i="314"/>
  <c r="AA37" i="314"/>
  <c r="AA54" i="314"/>
  <c r="AB47" i="314"/>
  <c r="AB37" i="314"/>
  <c r="AB54" i="314"/>
  <c r="AC47" i="314"/>
  <c r="AC37" i="314"/>
  <c r="AC54" i="314"/>
  <c r="AD47" i="314"/>
  <c r="AD37" i="314"/>
  <c r="AD54" i="314"/>
  <c r="AE47" i="314"/>
  <c r="AE37" i="314"/>
  <c r="AE54" i="314"/>
  <c r="AF47" i="314"/>
  <c r="AF37" i="314"/>
  <c r="AF54" i="314"/>
  <c r="AG47" i="314"/>
  <c r="AG37" i="314"/>
  <c r="AG54" i="314"/>
  <c r="AH47" i="314"/>
  <c r="AH37" i="314"/>
  <c r="AH54" i="314"/>
  <c r="AI47" i="314"/>
  <c r="AI37" i="314"/>
  <c r="AI54" i="314"/>
  <c r="AJ47" i="314"/>
  <c r="AJ37" i="314"/>
  <c r="AJ54" i="314"/>
  <c r="AK47" i="314"/>
  <c r="AK37" i="314"/>
  <c r="AK54" i="314"/>
  <c r="AL47" i="314"/>
  <c r="AL37" i="314"/>
  <c r="AL54" i="314"/>
  <c r="AM47" i="314"/>
  <c r="AM37" i="314"/>
  <c r="AM54" i="314"/>
  <c r="AN47" i="314"/>
  <c r="AN37" i="314"/>
  <c r="AN54" i="314"/>
  <c r="AO47" i="314"/>
  <c r="AO37" i="314"/>
  <c r="AO54" i="314"/>
  <c r="AP47" i="314"/>
  <c r="AP37" i="314"/>
  <c r="AP54" i="314"/>
  <c r="AQ47" i="314"/>
  <c r="AQ37" i="314"/>
  <c r="AQ54" i="314"/>
  <c r="AR47" i="314"/>
  <c r="AR37" i="314"/>
  <c r="AR54" i="314"/>
  <c r="AS47" i="314"/>
  <c r="AS37" i="314"/>
  <c r="AS54" i="314"/>
  <c r="AT47" i="314"/>
  <c r="AT37" i="314"/>
  <c r="AT54" i="314"/>
  <c r="AU47" i="314"/>
  <c r="AU37" i="314"/>
  <c r="AU54" i="314"/>
  <c r="AV47" i="314"/>
  <c r="AV37" i="314"/>
  <c r="AV54" i="314"/>
  <c r="AW47" i="314"/>
  <c r="AW37" i="314"/>
  <c r="AW54" i="314"/>
  <c r="AX47" i="314"/>
  <c r="AX37" i="314"/>
  <c r="AX54" i="314"/>
  <c r="AY47" i="314"/>
  <c r="AY37" i="314"/>
  <c r="AY54" i="314"/>
  <c r="AZ47" i="314"/>
  <c r="AZ37" i="314"/>
  <c r="AZ54" i="314"/>
  <c r="BA47" i="314"/>
  <c r="BA37" i="314"/>
  <c r="BA54" i="314"/>
  <c r="BB47" i="314"/>
  <c r="BB37" i="314"/>
  <c r="BB54" i="314"/>
  <c r="BC47" i="314"/>
  <c r="BC37" i="314"/>
  <c r="BC54" i="314"/>
  <c r="BD47" i="314"/>
  <c r="BD37" i="314"/>
  <c r="BD54" i="314"/>
  <c r="BE47" i="314"/>
  <c r="BE37" i="314"/>
  <c r="BE54" i="314"/>
  <c r="BF47" i="314"/>
  <c r="BF37" i="314"/>
  <c r="BF54" i="314"/>
  <c r="BG47" i="314"/>
  <c r="BG37" i="314"/>
  <c r="BG54" i="314"/>
  <c r="BH47" i="314"/>
  <c r="BH37" i="314"/>
  <c r="BH54" i="314"/>
  <c r="BI47" i="314"/>
  <c r="BI37" i="314"/>
  <c r="BI54" i="314"/>
  <c r="BJ47" i="314"/>
  <c r="BJ37" i="314"/>
  <c r="BJ54" i="314"/>
  <c r="BK47" i="314"/>
  <c r="BK37" i="314"/>
  <c r="BK54" i="314"/>
  <c r="BL47" i="314"/>
  <c r="BL37" i="314"/>
  <c r="BL54" i="314"/>
  <c r="BM47" i="314"/>
  <c r="BM37" i="314"/>
  <c r="BM54" i="314"/>
  <c r="BN47" i="314"/>
  <c r="BN37" i="314"/>
  <c r="BN54" i="314"/>
  <c r="BO47" i="314"/>
  <c r="BO37" i="314"/>
  <c r="BO54" i="314"/>
  <c r="BP47" i="314"/>
  <c r="BP37" i="314"/>
  <c r="BP54" i="314"/>
  <c r="BQ47" i="314"/>
  <c r="BQ37" i="314"/>
  <c r="BQ54" i="314"/>
  <c r="BR47" i="314"/>
  <c r="BR37" i="314"/>
  <c r="BR54" i="314"/>
  <c r="BS47" i="314"/>
  <c r="BS37" i="314"/>
  <c r="BS54" i="314"/>
  <c r="BT47" i="314"/>
  <c r="BT37" i="314"/>
  <c r="BT54" i="314"/>
  <c r="BU47" i="314"/>
  <c r="BU37" i="314"/>
  <c r="BU54" i="314"/>
  <c r="BV47" i="314"/>
  <c r="BV37" i="314"/>
  <c r="BV54" i="314"/>
  <c r="BW47" i="314"/>
  <c r="BW37" i="314"/>
  <c r="BW54" i="314"/>
  <c r="BX47" i="314"/>
  <c r="BX37" i="314"/>
  <c r="BX54" i="314"/>
  <c r="BY47" i="314"/>
  <c r="BY37" i="314"/>
  <c r="BY54" i="314"/>
  <c r="BZ47" i="314"/>
  <c r="BZ37" i="314"/>
  <c r="BZ54" i="314"/>
  <c r="CA47" i="314"/>
  <c r="CA37" i="314"/>
  <c r="CA54" i="314"/>
  <c r="CB47" i="314"/>
  <c r="CB37" i="314"/>
  <c r="CB54" i="314"/>
  <c r="CC47" i="314"/>
  <c r="CC37" i="314"/>
  <c r="CC54" i="314"/>
  <c r="CD47" i="314"/>
  <c r="CD37" i="314"/>
  <c r="CD54" i="314"/>
  <c r="CE47" i="314"/>
  <c r="CE37" i="314"/>
  <c r="CE54" i="314"/>
  <c r="CF47" i="314"/>
  <c r="CF37" i="314"/>
  <c r="CF54" i="314"/>
  <c r="CG47" i="314"/>
  <c r="CG37" i="314"/>
  <c r="CG54" i="314"/>
  <c r="CH47" i="314"/>
  <c r="CH37" i="314"/>
  <c r="CH54" i="314"/>
  <c r="CI47" i="314"/>
  <c r="CI37" i="314"/>
  <c r="CI54" i="314"/>
  <c r="CJ47" i="314"/>
  <c r="CJ37" i="314"/>
  <c r="CJ54" i="314"/>
  <c r="CK47" i="314"/>
  <c r="CK37" i="314"/>
  <c r="CK54" i="314"/>
  <c r="CL47" i="314"/>
  <c r="CL37" i="314"/>
  <c r="CL54" i="314"/>
  <c r="CM47" i="314"/>
  <c r="CM37" i="314"/>
  <c r="CM54" i="314"/>
  <c r="CN47" i="314"/>
  <c r="CN37" i="314"/>
  <c r="CN54" i="314"/>
  <c r="CO47" i="314"/>
  <c r="CO37" i="314"/>
  <c r="CO54" i="314"/>
  <c r="CP47" i="314"/>
  <c r="CP37" i="314"/>
  <c r="CP54" i="314"/>
  <c r="CQ47" i="314"/>
  <c r="CQ37" i="314"/>
  <c r="CQ54" i="314"/>
  <c r="CR47" i="314"/>
  <c r="CR37" i="314"/>
  <c r="CR54" i="314"/>
  <c r="CS47" i="314"/>
  <c r="CS37" i="314"/>
  <c r="CS54" i="314"/>
  <c r="CT47" i="314"/>
  <c r="CT37" i="314"/>
  <c r="CT54" i="314"/>
  <c r="CU47" i="314"/>
  <c r="CU37" i="314"/>
  <c r="CU54" i="314"/>
  <c r="CV47" i="314"/>
  <c r="CV37" i="314"/>
  <c r="CV54" i="314"/>
  <c r="CW47" i="314"/>
  <c r="CW37" i="314"/>
  <c r="CW54" i="314"/>
  <c r="CX47" i="314"/>
  <c r="CX37" i="314"/>
  <c r="CX54" i="314"/>
  <c r="CY47" i="314"/>
  <c r="CY37" i="314"/>
  <c r="CY54" i="314"/>
  <c r="CZ47" i="314"/>
  <c r="CZ37" i="314"/>
  <c r="CZ54" i="314"/>
  <c r="DA47" i="314"/>
  <c r="DA37" i="314"/>
  <c r="DA54" i="314"/>
  <c r="DB47" i="314"/>
  <c r="DB37" i="314"/>
  <c r="DB54" i="314"/>
  <c r="DC47" i="314"/>
  <c r="DC37" i="314"/>
  <c r="DC54" i="314"/>
  <c r="DD47" i="314"/>
  <c r="DD37" i="314"/>
  <c r="DD54" i="314"/>
  <c r="DE47" i="314"/>
  <c r="DE37" i="314"/>
  <c r="DE54" i="314"/>
  <c r="DF47" i="314"/>
  <c r="DF37" i="314"/>
  <c r="DF54" i="314"/>
  <c r="DG47" i="314"/>
  <c r="DG37" i="314"/>
  <c r="DG54" i="314"/>
  <c r="DH47" i="314"/>
  <c r="DH37" i="314"/>
  <c r="DH54" i="314"/>
  <c r="DI47" i="314"/>
  <c r="DI37" i="314"/>
  <c r="DI54" i="314"/>
  <c r="DJ47" i="314"/>
  <c r="DJ37" i="314"/>
  <c r="DJ54" i="314"/>
  <c r="DK47" i="314"/>
  <c r="DK37" i="314"/>
  <c r="DK54" i="314"/>
  <c r="DL47" i="314"/>
  <c r="DL37" i="314"/>
  <c r="DL54" i="314"/>
  <c r="DM47" i="314"/>
  <c r="DM37" i="314"/>
  <c r="DM54" i="314"/>
  <c r="DN47" i="314"/>
  <c r="DN37" i="314"/>
  <c r="DN54" i="314"/>
  <c r="DO47" i="314"/>
  <c r="DO37" i="314"/>
  <c r="DO54" i="314"/>
  <c r="DP47" i="314"/>
  <c r="DP37" i="314"/>
  <c r="DP54" i="314"/>
  <c r="DQ47" i="314"/>
  <c r="DQ37" i="314"/>
  <c r="DQ54" i="314"/>
  <c r="DR47" i="314"/>
  <c r="DR37" i="314"/>
  <c r="DR54" i="314"/>
  <c r="DS47" i="314"/>
  <c r="DS37" i="314"/>
  <c r="DS54" i="314"/>
  <c r="DT47" i="314"/>
  <c r="DT37" i="314"/>
  <c r="DT54" i="314"/>
  <c r="DU47" i="314"/>
  <c r="DU37" i="314"/>
  <c r="DU54" i="314"/>
  <c r="DV47" i="314"/>
  <c r="DV37" i="314"/>
  <c r="DV54" i="314"/>
  <c r="DW47" i="314"/>
  <c r="DW37" i="314"/>
  <c r="DW54" i="314"/>
  <c r="DX47" i="314"/>
  <c r="DX37" i="314"/>
  <c r="DX54" i="314"/>
  <c r="DY47" i="314"/>
  <c r="DY37" i="314"/>
  <c r="DY54" i="314"/>
  <c r="DZ47" i="314"/>
  <c r="DZ37" i="314"/>
  <c r="DZ54" i="314"/>
  <c r="EA47" i="314"/>
  <c r="EA37" i="314"/>
  <c r="EA54" i="314"/>
  <c r="EB47" i="314"/>
  <c r="EB37" i="314"/>
  <c r="EB54" i="314"/>
  <c r="EC47" i="314"/>
  <c r="EC37" i="314"/>
  <c r="EC54" i="314"/>
  <c r="ED47" i="314"/>
  <c r="ED37" i="314"/>
  <c r="ED54" i="314"/>
  <c r="EE47" i="314"/>
  <c r="EE37" i="314"/>
  <c r="EE54" i="314"/>
  <c r="EF47" i="314"/>
  <c r="EF37" i="314"/>
  <c r="EF54" i="314"/>
  <c r="EG47" i="314"/>
  <c r="EG37" i="314"/>
  <c r="EG54" i="314"/>
  <c r="EH47" i="314"/>
  <c r="EH37" i="314"/>
  <c r="EH54" i="314"/>
  <c r="EI47" i="314"/>
  <c r="EI37" i="314"/>
  <c r="EI54" i="314"/>
  <c r="EJ47" i="314"/>
  <c r="EJ37" i="314"/>
  <c r="EJ54" i="314"/>
  <c r="EK47" i="314"/>
  <c r="EK37" i="314"/>
  <c r="EK54" i="314"/>
  <c r="EL47" i="314"/>
  <c r="EL37" i="314"/>
  <c r="EL54" i="314"/>
  <c r="EM47" i="314"/>
  <c r="EM37" i="314"/>
  <c r="EM54" i="314"/>
  <c r="EN47" i="314"/>
  <c r="EN37" i="314"/>
  <c r="EN54" i="314"/>
  <c r="EO47" i="314"/>
  <c r="EO37" i="314"/>
  <c r="EO54" i="314"/>
  <c r="EP47" i="314"/>
  <c r="EP37" i="314"/>
  <c r="EP54" i="314"/>
  <c r="EQ47" i="314"/>
  <c r="EQ37" i="314"/>
  <c r="EQ54" i="314"/>
  <c r="ER47" i="314"/>
  <c r="ER37" i="314"/>
  <c r="ER54" i="314"/>
  <c r="ES47" i="314"/>
  <c r="ES37" i="314"/>
  <c r="ES54" i="314"/>
  <c r="ET47" i="314"/>
  <c r="ET37" i="314"/>
  <c r="ET54" i="314"/>
  <c r="EU47" i="314"/>
  <c r="EU37" i="314"/>
  <c r="EU54" i="314"/>
  <c r="EV47" i="314"/>
  <c r="EV37" i="314"/>
  <c r="EV54" i="314"/>
  <c r="EW47" i="314"/>
  <c r="EW37" i="314"/>
  <c r="EW54" i="314"/>
  <c r="EX47" i="314"/>
  <c r="EX37" i="314"/>
  <c r="EX54" i="314"/>
  <c r="EY47" i="314"/>
  <c r="EY37" i="314"/>
  <c r="EY54" i="314"/>
  <c r="EZ47" i="314"/>
  <c r="EZ37" i="314"/>
  <c r="EZ54" i="314"/>
  <c r="FA47" i="314"/>
  <c r="FA37" i="314"/>
  <c r="FA54" i="314"/>
  <c r="FB47" i="314"/>
  <c r="FB37" i="314"/>
  <c r="FB54" i="314"/>
  <c r="FC47" i="314"/>
  <c r="FC37" i="314"/>
  <c r="FC54" i="314"/>
  <c r="FD47" i="314"/>
  <c r="FD37" i="314"/>
  <c r="FD54" i="314"/>
  <c r="FE47" i="314"/>
  <c r="FE37" i="314"/>
  <c r="FE54" i="314"/>
  <c r="FF47" i="314"/>
  <c r="FF37" i="314"/>
  <c r="FF54" i="314"/>
  <c r="FG47" i="314"/>
  <c r="FG37" i="314"/>
  <c r="FG54" i="314"/>
  <c r="FH47" i="314"/>
  <c r="FH37" i="314"/>
  <c r="FH54" i="314"/>
  <c r="FI47" i="314"/>
  <c r="FI37" i="314"/>
  <c r="FI54" i="314"/>
  <c r="FJ47" i="314"/>
  <c r="FJ37" i="314"/>
  <c r="FJ54" i="314"/>
  <c r="FK47" i="314"/>
  <c r="FK37" i="314"/>
  <c r="FK54" i="314"/>
  <c r="FL47" i="314"/>
  <c r="FL37" i="314"/>
  <c r="FL54" i="314"/>
  <c r="FM47" i="314"/>
  <c r="FM37" i="314"/>
  <c r="FM54" i="314"/>
  <c r="FN47" i="314"/>
  <c r="FN37" i="314"/>
  <c r="FN54" i="314"/>
  <c r="FO47" i="314"/>
  <c r="FO37" i="314"/>
  <c r="FO54" i="314"/>
  <c r="FP47" i="314"/>
  <c r="FP37" i="314"/>
  <c r="FP54" i="314"/>
  <c r="FQ47" i="314"/>
  <c r="FQ37" i="314"/>
  <c r="FQ54" i="314"/>
  <c r="FR47" i="314"/>
  <c r="FR37" i="314"/>
  <c r="FR54" i="314"/>
  <c r="FS47" i="314"/>
  <c r="FS37" i="314"/>
  <c r="FS54" i="314"/>
  <c r="FT47" i="314"/>
  <c r="FT37" i="314"/>
  <c r="FT54" i="314"/>
  <c r="FU47" i="314"/>
  <c r="FU37" i="314"/>
  <c r="FU54" i="314"/>
  <c r="FV47" i="314"/>
  <c r="FV37" i="314"/>
  <c r="FV54" i="314"/>
  <c r="FW47" i="314"/>
  <c r="FW37" i="314"/>
  <c r="FW54" i="314"/>
  <c r="FX47" i="314"/>
  <c r="FX37" i="314"/>
  <c r="FX54" i="314"/>
  <c r="FY47" i="314"/>
  <c r="FY37" i="314"/>
  <c r="FY54" i="314"/>
  <c r="FZ47" i="314"/>
  <c r="FZ37" i="314"/>
  <c r="FZ54" i="314"/>
  <c r="GA47" i="314"/>
  <c r="GA37" i="314"/>
  <c r="GA54" i="314"/>
  <c r="GB47" i="314"/>
  <c r="GB37" i="314"/>
  <c r="GB54" i="314"/>
  <c r="GC47" i="314"/>
  <c r="GC37" i="314"/>
  <c r="GC54" i="314"/>
  <c r="GD47" i="314"/>
  <c r="GD37" i="314"/>
  <c r="GD54" i="314"/>
  <c r="GE47" i="314"/>
  <c r="GE37" i="314"/>
  <c r="GE54" i="314"/>
  <c r="GF47" i="314"/>
  <c r="GF37" i="314"/>
  <c r="GF54" i="314"/>
  <c r="GG47" i="314"/>
  <c r="GG37" i="314"/>
  <c r="GG41" i="314"/>
  <c r="GG54" i="314"/>
  <c r="GH47" i="314"/>
  <c r="GH37" i="314"/>
  <c r="GH41" i="314"/>
  <c r="GH54" i="314"/>
  <c r="GI47" i="314"/>
  <c r="GI37" i="314"/>
  <c r="GI41" i="314"/>
  <c r="GI54" i="314"/>
  <c r="GI12" i="285"/>
  <c r="GI13" i="285"/>
  <c r="GI14" i="285"/>
  <c r="GI13" i="265"/>
  <c r="GJ47" i="314"/>
  <c r="GJ37" i="314"/>
  <c r="GJ41" i="314"/>
  <c r="GJ54" i="314"/>
  <c r="GJ85" i="314"/>
  <c r="GI85" i="314"/>
  <c r="GH85" i="314"/>
  <c r="GG85" i="314"/>
  <c r="J17" i="314"/>
  <c r="J36" i="314"/>
  <c r="J37" i="314"/>
  <c r="J58" i="314"/>
  <c r="K47" i="314"/>
  <c r="K37" i="314"/>
  <c r="K54" i="314"/>
  <c r="L47" i="314"/>
  <c r="L37" i="314"/>
  <c r="L54" i="314"/>
  <c r="M47" i="314"/>
  <c r="M37" i="314"/>
  <c r="M54" i="314"/>
  <c r="N47" i="314"/>
  <c r="N37" i="314"/>
  <c r="N54" i="314"/>
  <c r="O47" i="314"/>
  <c r="O37" i="314"/>
  <c r="O54" i="314"/>
  <c r="P47" i="314"/>
  <c r="P37" i="314"/>
  <c r="P54" i="314"/>
  <c r="Q47" i="314"/>
  <c r="Q37" i="314"/>
  <c r="Q54" i="314"/>
  <c r="R47" i="314"/>
  <c r="R54" i="314"/>
  <c r="R37" i="314"/>
  <c r="G88" i="288"/>
  <c r="I91" i="288"/>
  <c r="G215" i="307"/>
  <c r="G91" i="288"/>
  <c r="F91" i="288"/>
  <c r="E91" i="288"/>
  <c r="E90" i="288"/>
  <c r="F90" i="288"/>
  <c r="G90" i="288"/>
  <c r="I90" i="288"/>
  <c r="E86" i="288"/>
  <c r="F86" i="288"/>
  <c r="G86" i="288"/>
  <c r="H14" i="273"/>
  <c r="H86" i="288"/>
  <c r="I86" i="288"/>
  <c r="I87" i="288"/>
  <c r="G87" i="288"/>
  <c r="F87" i="288"/>
  <c r="E87" i="288"/>
  <c r="J51" i="288"/>
  <c r="J53" i="288"/>
  <c r="K51" i="288"/>
  <c r="K53" i="288"/>
  <c r="L51" i="288"/>
  <c r="L53" i="288"/>
  <c r="M51" i="288"/>
  <c r="M53" i="288"/>
  <c r="N51" i="288"/>
  <c r="N53" i="288"/>
  <c r="O51" i="288"/>
  <c r="O53" i="288"/>
  <c r="P51" i="288"/>
  <c r="P53" i="288"/>
  <c r="Q51" i="288"/>
  <c r="Q53" i="288"/>
  <c r="R51" i="288"/>
  <c r="R53" i="288"/>
  <c r="S43" i="288"/>
  <c r="F42" i="288"/>
  <c r="J43" i="288"/>
  <c r="K43" i="288"/>
  <c r="L43" i="288"/>
  <c r="M43" i="288"/>
  <c r="N43" i="288"/>
  <c r="O43" i="288"/>
  <c r="P43" i="288"/>
  <c r="Q43" i="288"/>
  <c r="R43" i="288"/>
  <c r="S37" i="288"/>
  <c r="F36" i="288"/>
  <c r="J37" i="288"/>
  <c r="K37" i="288"/>
  <c r="L37" i="288"/>
  <c r="M37" i="288"/>
  <c r="N37" i="288"/>
  <c r="O37" i="288"/>
  <c r="P37" i="288"/>
  <c r="Q37" i="288"/>
  <c r="R37" i="288"/>
  <c r="T43" i="288"/>
  <c r="T37" i="288"/>
  <c r="U43" i="288"/>
  <c r="U37" i="288"/>
  <c r="V43" i="288"/>
  <c r="V37" i="288"/>
  <c r="W43" i="288"/>
  <c r="W37" i="288"/>
  <c r="X43" i="288"/>
  <c r="X37" i="288"/>
  <c r="Y43" i="288"/>
  <c r="Y37" i="288"/>
  <c r="Z43" i="288"/>
  <c r="Z37" i="288"/>
  <c r="AA43" i="288"/>
  <c r="AA37" i="288"/>
  <c r="AB43" i="288"/>
  <c r="AB37" i="288"/>
  <c r="AC43" i="288"/>
  <c r="AC37" i="288"/>
  <c r="AD43" i="288"/>
  <c r="AD37" i="288"/>
  <c r="AE43" i="288"/>
  <c r="AE37" i="288"/>
  <c r="AF43" i="288"/>
  <c r="AF37" i="288"/>
  <c r="AG43" i="288"/>
  <c r="AG37" i="288"/>
  <c r="AH43" i="288"/>
  <c r="AH37" i="288"/>
  <c r="AI43" i="288"/>
  <c r="AI37" i="288"/>
  <c r="AJ43" i="288"/>
  <c r="AJ37" i="288"/>
  <c r="AK43" i="288"/>
  <c r="AK37" i="288"/>
  <c r="AL43" i="288"/>
  <c r="AL37" i="288"/>
  <c r="AM43" i="288"/>
  <c r="AM37" i="288"/>
  <c r="AN43" i="288"/>
  <c r="AN37" i="288"/>
  <c r="AO43" i="288"/>
  <c r="AO37" i="288"/>
  <c r="AP43" i="288"/>
  <c r="AP37" i="288"/>
  <c r="AQ43" i="288"/>
  <c r="AQ37" i="288"/>
  <c r="AR43" i="288"/>
  <c r="AR37" i="288"/>
  <c r="AS43" i="288"/>
  <c r="AS37" i="288"/>
  <c r="AT43" i="288"/>
  <c r="AT37" i="288"/>
  <c r="AU43" i="288"/>
  <c r="AU37" i="288"/>
  <c r="AV43" i="288"/>
  <c r="AV37" i="288"/>
  <c r="AW43" i="288"/>
  <c r="AW37" i="288"/>
  <c r="AX43" i="288"/>
  <c r="AX37" i="288"/>
  <c r="AY43" i="288"/>
  <c r="AY37" i="288"/>
  <c r="AZ43" i="288"/>
  <c r="AZ37" i="288"/>
  <c r="BA43" i="288"/>
  <c r="BA37" i="288"/>
  <c r="BB43" i="288"/>
  <c r="BB37" i="288"/>
  <c r="BC43" i="288"/>
  <c r="BC37" i="288"/>
  <c r="BD43" i="288"/>
  <c r="BD37" i="288"/>
  <c r="BE43" i="288"/>
  <c r="BE37" i="288"/>
  <c r="BF43" i="288"/>
  <c r="BF37" i="288"/>
  <c r="BO51" i="288"/>
  <c r="BO53" i="288"/>
  <c r="BP51" i="288"/>
  <c r="BP53" i="288"/>
  <c r="BQ51" i="288"/>
  <c r="BQ53" i="288"/>
  <c r="BR51" i="288"/>
  <c r="BR53" i="288"/>
  <c r="BS51" i="288"/>
  <c r="BS53" i="288"/>
  <c r="BT51" i="288"/>
  <c r="BT53" i="288"/>
  <c r="BU51" i="288"/>
  <c r="BU53" i="288"/>
  <c r="BV51" i="288"/>
  <c r="BV53" i="288"/>
  <c r="BW51" i="288"/>
  <c r="BW53" i="288"/>
  <c r="BX51" i="288"/>
  <c r="BX53" i="288"/>
  <c r="BY51" i="288"/>
  <c r="BY53" i="288"/>
  <c r="BZ51" i="288"/>
  <c r="BZ53" i="288"/>
  <c r="CA51" i="288"/>
  <c r="CA53" i="288"/>
  <c r="CB51" i="288"/>
  <c r="CB53" i="288"/>
  <c r="CC51" i="288"/>
  <c r="CC53" i="288"/>
  <c r="CD51" i="288"/>
  <c r="CD53" i="288"/>
  <c r="CE51" i="288"/>
  <c r="CE53" i="288"/>
  <c r="CF51" i="288"/>
  <c r="CF53" i="288"/>
  <c r="CG51" i="288"/>
  <c r="CG53" i="288"/>
  <c r="CH51" i="288"/>
  <c r="CH53" i="288"/>
  <c r="CI51" i="288"/>
  <c r="CI53" i="288"/>
  <c r="CJ51" i="288"/>
  <c r="CJ53" i="288"/>
  <c r="CK51" i="288"/>
  <c r="CK53" i="288"/>
  <c r="CL51" i="288"/>
  <c r="CL53" i="288"/>
  <c r="CM51" i="288"/>
  <c r="CM53" i="288"/>
  <c r="CN51" i="288"/>
  <c r="CN53" i="288"/>
  <c r="CO51" i="288"/>
  <c r="CO53" i="288"/>
  <c r="CP51" i="288"/>
  <c r="CP53" i="288"/>
  <c r="CQ51" i="288"/>
  <c r="CQ53" i="288"/>
  <c r="CR51" i="288"/>
  <c r="CR53" i="288"/>
  <c r="CS51" i="288"/>
  <c r="CS53" i="288"/>
  <c r="CT51" i="288"/>
  <c r="CT53" i="288"/>
  <c r="CU51" i="288"/>
  <c r="CU53" i="288"/>
  <c r="CV51" i="288"/>
  <c r="CV53" i="288"/>
  <c r="CW51" i="288"/>
  <c r="CW53" i="288"/>
  <c r="CX51" i="288"/>
  <c r="CX53" i="288"/>
  <c r="CY51" i="288"/>
  <c r="CY53" i="288"/>
  <c r="CZ51" i="288"/>
  <c r="CZ53" i="288"/>
  <c r="DA51" i="288"/>
  <c r="DA53" i="288"/>
  <c r="DB51" i="288"/>
  <c r="DB53" i="288"/>
  <c r="DC51" i="288"/>
  <c r="DC53" i="288"/>
  <c r="DD51" i="288"/>
  <c r="DD53" i="288"/>
  <c r="DE51" i="288"/>
  <c r="DE53" i="288"/>
  <c r="DF51" i="288"/>
  <c r="DF53" i="288"/>
  <c r="DG51" i="288"/>
  <c r="DG53" i="288"/>
  <c r="DH51" i="288"/>
  <c r="DH53" i="288"/>
  <c r="DI51" i="288"/>
  <c r="DI53" i="288"/>
  <c r="DJ51" i="288"/>
  <c r="DJ53" i="288"/>
  <c r="DK51" i="288"/>
  <c r="DK53" i="288"/>
  <c r="DL51" i="288"/>
  <c r="DL53" i="288"/>
  <c r="DM51" i="288"/>
  <c r="DM53" i="288"/>
  <c r="DN51" i="288"/>
  <c r="DN53" i="288"/>
  <c r="DO51" i="288"/>
  <c r="DO53" i="288"/>
  <c r="DP51" i="288"/>
  <c r="DP53" i="288"/>
  <c r="DQ51" i="288"/>
  <c r="DQ53" i="288"/>
  <c r="DR51" i="288"/>
  <c r="DR53" i="288"/>
  <c r="DS51" i="288"/>
  <c r="DS53" i="288"/>
  <c r="DT51" i="288"/>
  <c r="DT53" i="288"/>
  <c r="DU51" i="288"/>
  <c r="DU53" i="288"/>
  <c r="DV51" i="288"/>
  <c r="DV53" i="288"/>
  <c r="DW51" i="288"/>
  <c r="DW53" i="288"/>
  <c r="DX51" i="288"/>
  <c r="DX53" i="288"/>
  <c r="DY51" i="288"/>
  <c r="DY53" i="288"/>
  <c r="DZ51" i="288"/>
  <c r="DZ53" i="288"/>
  <c r="EA51" i="288"/>
  <c r="EA53" i="288"/>
  <c r="EB51" i="288"/>
  <c r="EB53" i="288"/>
  <c r="EC51" i="288"/>
  <c r="EC53" i="288"/>
  <c r="ED51" i="288"/>
  <c r="ED53" i="288"/>
  <c r="EE51" i="288"/>
  <c r="EE53" i="288"/>
  <c r="EF51" i="288"/>
  <c r="EF53" i="288"/>
  <c r="EG51" i="288"/>
  <c r="EG53" i="288"/>
  <c r="EH51" i="288"/>
  <c r="EH53" i="288"/>
  <c r="EI51" i="288"/>
  <c r="EI53" i="288"/>
  <c r="EJ51" i="288"/>
  <c r="EJ53" i="288"/>
  <c r="EK51" i="288"/>
  <c r="EK53" i="288"/>
  <c r="EL51" i="288"/>
  <c r="EL53" i="288"/>
  <c r="EM51" i="288"/>
  <c r="EM53" i="288"/>
  <c r="EN51" i="288"/>
  <c r="EN53" i="288"/>
  <c r="EO51" i="288"/>
  <c r="EO53" i="288"/>
  <c r="EP51" i="288"/>
  <c r="EP53" i="288"/>
  <c r="EQ51" i="288"/>
  <c r="EQ53" i="288"/>
  <c r="ER51" i="288"/>
  <c r="ER53" i="288"/>
  <c r="ES51" i="288"/>
  <c r="ES53" i="288"/>
  <c r="ET51" i="288"/>
  <c r="ET53" i="288"/>
  <c r="EU51" i="288"/>
  <c r="EU53" i="288"/>
  <c r="EV51" i="288"/>
  <c r="EV53" i="288"/>
  <c r="EW51" i="288"/>
  <c r="EW53" i="288"/>
  <c r="EX51" i="288"/>
  <c r="EX53" i="288"/>
  <c r="EY51" i="288"/>
  <c r="EY53" i="288"/>
  <c r="EZ51" i="288"/>
  <c r="EZ53" i="288"/>
  <c r="FA51" i="288"/>
  <c r="FA53" i="288"/>
  <c r="FB51" i="288"/>
  <c r="FB53" i="288"/>
  <c r="FC51" i="288"/>
  <c r="FC53" i="288"/>
  <c r="FD51" i="288"/>
  <c r="FD53" i="288"/>
  <c r="FE51" i="288"/>
  <c r="FE53" i="288"/>
  <c r="FF51" i="288"/>
  <c r="FF53" i="288"/>
  <c r="FG51" i="288"/>
  <c r="FG53" i="288"/>
  <c r="FH51" i="288"/>
  <c r="FH53" i="288"/>
  <c r="FI51" i="288"/>
  <c r="FI53" i="288"/>
  <c r="FJ51" i="288"/>
  <c r="FJ53" i="288"/>
  <c r="FK51" i="288"/>
  <c r="FK53" i="288"/>
  <c r="FL51" i="288"/>
  <c r="FL53" i="288"/>
  <c r="FM51" i="288"/>
  <c r="FM53" i="288"/>
  <c r="FN51" i="288"/>
  <c r="FN53" i="288"/>
  <c r="FO51" i="288"/>
  <c r="FO53" i="288"/>
  <c r="FP51" i="288"/>
  <c r="FP53" i="288"/>
  <c r="FQ51" i="288"/>
  <c r="FQ53" i="288"/>
  <c r="FR51" i="288"/>
  <c r="FR53" i="288"/>
  <c r="FS51" i="288"/>
  <c r="FS53" i="288"/>
  <c r="FT51" i="288"/>
  <c r="FT53" i="288"/>
  <c r="FU51" i="288"/>
  <c r="FU53" i="288"/>
  <c r="FV51" i="288"/>
  <c r="FV53" i="288"/>
  <c r="FW51" i="288"/>
  <c r="FW53" i="288"/>
  <c r="FX51" i="288"/>
  <c r="FX53" i="288"/>
  <c r="FY51" i="288"/>
  <c r="FY53" i="288"/>
  <c r="FZ51" i="288"/>
  <c r="FZ53" i="288"/>
  <c r="GA51" i="288"/>
  <c r="GA53" i="288"/>
  <c r="GB51" i="288"/>
  <c r="GB53" i="288"/>
  <c r="GC51" i="288"/>
  <c r="GC53" i="288"/>
  <c r="GD51" i="288"/>
  <c r="GD53" i="288"/>
  <c r="GE51" i="288"/>
  <c r="GE53" i="288"/>
  <c r="GF51" i="288"/>
  <c r="GF53" i="288"/>
  <c r="GG51" i="288"/>
  <c r="GG53" i="288"/>
  <c r="GH51" i="288"/>
  <c r="GH53" i="288"/>
  <c r="GI51" i="288"/>
  <c r="GI53" i="288"/>
  <c r="GJ51" i="288"/>
  <c r="GJ53" i="288"/>
  <c r="G17" i="269"/>
  <c r="G16" i="269"/>
  <c r="E17" i="269"/>
  <c r="E16" i="269"/>
  <c r="E53" i="288"/>
  <c r="F53" i="288"/>
  <c r="G53" i="288"/>
  <c r="H53" i="288"/>
  <c r="I53" i="288"/>
  <c r="E49" i="288"/>
  <c r="F49" i="288"/>
  <c r="G40" i="288"/>
  <c r="G49" i="288"/>
  <c r="H49" i="288"/>
  <c r="I49" i="288"/>
  <c r="BG37" i="288"/>
  <c r="BH37" i="288"/>
  <c r="BI37" i="288"/>
  <c r="BJ37" i="288"/>
  <c r="BK37" i="288"/>
  <c r="BL37" i="288"/>
  <c r="BM37" i="288"/>
  <c r="BN37" i="288"/>
  <c r="BO37" i="288"/>
  <c r="BP37" i="288"/>
  <c r="BQ37" i="288"/>
  <c r="BR37" i="288"/>
  <c r="BS37" i="288"/>
  <c r="BT37" i="288"/>
  <c r="BU37" i="288"/>
  <c r="BV37" i="288"/>
  <c r="BW37" i="288"/>
  <c r="BX37" i="288"/>
  <c r="BY37" i="288"/>
  <c r="BZ37" i="288"/>
  <c r="CA37" i="288"/>
  <c r="CB37" i="288"/>
  <c r="CC37" i="288"/>
  <c r="CD37" i="288"/>
  <c r="CE37" i="288"/>
  <c r="CF37" i="288"/>
  <c r="CG37" i="288"/>
  <c r="CH37" i="288"/>
  <c r="CI37" i="288"/>
  <c r="CJ37" i="288"/>
  <c r="CK37" i="288"/>
  <c r="CL37" i="288"/>
  <c r="CM37" i="288"/>
  <c r="CN37" i="288"/>
  <c r="CO37" i="288"/>
  <c r="CP37" i="288"/>
  <c r="CQ37" i="288"/>
  <c r="CR37" i="288"/>
  <c r="CS37" i="288"/>
  <c r="CT37" i="288"/>
  <c r="CU37" i="288"/>
  <c r="CV37" i="288"/>
  <c r="CW37" i="288"/>
  <c r="CX37" i="288"/>
  <c r="CY37" i="288"/>
  <c r="CZ37" i="288"/>
  <c r="DA37" i="288"/>
  <c r="DB37" i="288"/>
  <c r="DC37" i="288"/>
  <c r="DD37" i="288"/>
  <c r="DE37" i="288"/>
  <c r="DF37" i="288"/>
  <c r="DG37" i="288"/>
  <c r="DH37" i="288"/>
  <c r="DI37" i="288"/>
  <c r="DJ37" i="288"/>
  <c r="DK37" i="288"/>
  <c r="DL37" i="288"/>
  <c r="DM37" i="288"/>
  <c r="DN37" i="288"/>
  <c r="DO37" i="288"/>
  <c r="DP37" i="288"/>
  <c r="DQ37" i="288"/>
  <c r="DR37" i="288"/>
  <c r="DS37" i="288"/>
  <c r="DT37" i="288"/>
  <c r="DU37" i="288"/>
  <c r="DV37" i="288"/>
  <c r="DW37" i="288"/>
  <c r="DX37" i="288"/>
  <c r="DY37" i="288"/>
  <c r="DZ37" i="288"/>
  <c r="EA37" i="288"/>
  <c r="EB37" i="288"/>
  <c r="EC37" i="288"/>
  <c r="ED37" i="288"/>
  <c r="EE37" i="288"/>
  <c r="EF37" i="288"/>
  <c r="EG37" i="288"/>
  <c r="EH37" i="288"/>
  <c r="EI37" i="288"/>
  <c r="EJ37" i="288"/>
  <c r="EK37" i="288"/>
  <c r="EL37" i="288"/>
  <c r="EM37" i="288"/>
  <c r="EN37" i="288"/>
  <c r="EO37" i="288"/>
  <c r="EP37" i="288"/>
  <c r="EQ37" i="288"/>
  <c r="ER37" i="288"/>
  <c r="ES37" i="288"/>
  <c r="ET37" i="288"/>
  <c r="EU37" i="288"/>
  <c r="EV37" i="288"/>
  <c r="EW37" i="288"/>
  <c r="EX37" i="288"/>
  <c r="EY37" i="288"/>
  <c r="EZ37" i="288"/>
  <c r="FA37" i="288"/>
  <c r="FB37" i="288"/>
  <c r="FC37" i="288"/>
  <c r="FD37" i="288"/>
  <c r="FE37" i="288"/>
  <c r="FF37" i="288"/>
  <c r="FG37" i="288"/>
  <c r="FH37" i="288"/>
  <c r="FI37" i="288"/>
  <c r="FJ37" i="288"/>
  <c r="FK37" i="288"/>
  <c r="FL37" i="288"/>
  <c r="FM37" i="288"/>
  <c r="FN37" i="288"/>
  <c r="FO37" i="288"/>
  <c r="FP37" i="288"/>
  <c r="FQ37" i="288"/>
  <c r="FR37" i="288"/>
  <c r="FS37" i="288"/>
  <c r="FT37" i="288"/>
  <c r="FU37" i="288"/>
  <c r="FV37" i="288"/>
  <c r="FW37" i="288"/>
  <c r="FX37" i="288"/>
  <c r="FY37" i="288"/>
  <c r="FZ37" i="288"/>
  <c r="GA37" i="288"/>
  <c r="GB37" i="288"/>
  <c r="GC37" i="288"/>
  <c r="GD37" i="288"/>
  <c r="GE37" i="288"/>
  <c r="GF37" i="288"/>
  <c r="GG37" i="288"/>
  <c r="GH37" i="288"/>
  <c r="GI37" i="288"/>
  <c r="GJ37" i="288"/>
  <c r="E48" i="288"/>
  <c r="F48" i="288"/>
  <c r="G46" i="288"/>
  <c r="G48" i="288"/>
  <c r="H48" i="288"/>
  <c r="I48" i="288"/>
  <c r="BG43" i="288"/>
  <c r="BH43" i="288"/>
  <c r="BI43" i="288"/>
  <c r="BJ43" i="288"/>
  <c r="BK43" i="288"/>
  <c r="BL43" i="288"/>
  <c r="BM43" i="288"/>
  <c r="BN43" i="288"/>
  <c r="BO43" i="288"/>
  <c r="BP43" i="288"/>
  <c r="BQ43" i="288"/>
  <c r="BR43" i="288"/>
  <c r="BS43" i="288"/>
  <c r="BT43" i="288"/>
  <c r="BU43" i="288"/>
  <c r="BV43" i="288"/>
  <c r="BW43" i="288"/>
  <c r="BX43" i="288"/>
  <c r="BY43" i="288"/>
  <c r="BZ43" i="288"/>
  <c r="CA43" i="288"/>
  <c r="CB43" i="288"/>
  <c r="CC43" i="288"/>
  <c r="CD43" i="288"/>
  <c r="CE43" i="288"/>
  <c r="CF43" i="288"/>
  <c r="CG43" i="288"/>
  <c r="CH43" i="288"/>
  <c r="CI43" i="288"/>
  <c r="CJ43" i="288"/>
  <c r="CK43" i="288"/>
  <c r="CL43" i="288"/>
  <c r="CM43" i="288"/>
  <c r="CN43" i="288"/>
  <c r="CO43" i="288"/>
  <c r="CP43" i="288"/>
  <c r="CQ43" i="288"/>
  <c r="CR43" i="288"/>
  <c r="CS43" i="288"/>
  <c r="CT43" i="288"/>
  <c r="CU43" i="288"/>
  <c r="CV43" i="288"/>
  <c r="CW43" i="288"/>
  <c r="CX43" i="288"/>
  <c r="CY43" i="288"/>
  <c r="CZ43" i="288"/>
  <c r="DA43" i="288"/>
  <c r="DB43" i="288"/>
  <c r="DC43" i="288"/>
  <c r="DD43" i="288"/>
  <c r="DE43" i="288"/>
  <c r="DF43" i="288"/>
  <c r="DG43" i="288"/>
  <c r="DH43" i="288"/>
  <c r="DI43" i="288"/>
  <c r="DJ43" i="288"/>
  <c r="DK43" i="288"/>
  <c r="DL43" i="288"/>
  <c r="DM43" i="288"/>
  <c r="DN43" i="288"/>
  <c r="DO43" i="288"/>
  <c r="DP43" i="288"/>
  <c r="DQ43" i="288"/>
  <c r="DR43" i="288"/>
  <c r="DS43" i="288"/>
  <c r="DT43" i="288"/>
  <c r="DU43" i="288"/>
  <c r="DV43" i="288"/>
  <c r="DW43" i="288"/>
  <c r="DX43" i="288"/>
  <c r="DY43" i="288"/>
  <c r="DZ43" i="288"/>
  <c r="EA43" i="288"/>
  <c r="EB43" i="288"/>
  <c r="EC43" i="288"/>
  <c r="ED43" i="288"/>
  <c r="EE43" i="288"/>
  <c r="EF43" i="288"/>
  <c r="EG43" i="288"/>
  <c r="EH43" i="288"/>
  <c r="EI43" i="288"/>
  <c r="EJ43" i="288"/>
  <c r="EK43" i="288"/>
  <c r="EL43" i="288"/>
  <c r="EM43" i="288"/>
  <c r="EN43" i="288"/>
  <c r="EO43" i="288"/>
  <c r="EP43" i="288"/>
  <c r="EQ43" i="288"/>
  <c r="ER43" i="288"/>
  <c r="ES43" i="288"/>
  <c r="ET43" i="288"/>
  <c r="EU43" i="288"/>
  <c r="EV43" i="288"/>
  <c r="EW43" i="288"/>
  <c r="EX43" i="288"/>
  <c r="EY43" i="288"/>
  <c r="EZ43" i="288"/>
  <c r="FA43" i="288"/>
  <c r="FB43" i="288"/>
  <c r="FC43" i="288"/>
  <c r="FD43" i="288"/>
  <c r="FE43" i="288"/>
  <c r="FF43" i="288"/>
  <c r="FG43" i="288"/>
  <c r="FH43" i="288"/>
  <c r="FI43" i="288"/>
  <c r="FJ43" i="288"/>
  <c r="FK43" i="288"/>
  <c r="FL43" i="288"/>
  <c r="FM43" i="288"/>
  <c r="FN43" i="288"/>
  <c r="FO43" i="288"/>
  <c r="FP43" i="288"/>
  <c r="FQ43" i="288"/>
  <c r="FR43" i="288"/>
  <c r="FS43" i="288"/>
  <c r="FT43" i="288"/>
  <c r="FU43" i="288"/>
  <c r="FV43" i="288"/>
  <c r="FW43" i="288"/>
  <c r="FX43" i="288"/>
  <c r="FY43" i="288"/>
  <c r="FZ43" i="288"/>
  <c r="GA43" i="288"/>
  <c r="GB43" i="288"/>
  <c r="GC43" i="288"/>
  <c r="GD43" i="288"/>
  <c r="GE43" i="288"/>
  <c r="GF43" i="288"/>
  <c r="GG43" i="288"/>
  <c r="GH43" i="288"/>
  <c r="GI43" i="288"/>
  <c r="GJ43" i="288"/>
  <c r="J27" i="288"/>
  <c r="K27" i="288"/>
  <c r="L27" i="288"/>
  <c r="M27" i="288"/>
  <c r="N27" i="288"/>
  <c r="O27" i="288"/>
  <c r="P27" i="288"/>
  <c r="Q27" i="288"/>
  <c r="R27" i="288"/>
  <c r="BO27" i="288"/>
  <c r="BP27" i="288"/>
  <c r="BQ27" i="288"/>
  <c r="BR27" i="288"/>
  <c r="BS27" i="288"/>
  <c r="BT27" i="288"/>
  <c r="BU27" i="288"/>
  <c r="BV27" i="288"/>
  <c r="BW27" i="288"/>
  <c r="BX27" i="288"/>
  <c r="BY27" i="288"/>
  <c r="BZ27" i="288"/>
  <c r="CA27" i="288"/>
  <c r="CB27" i="288"/>
  <c r="CC27" i="288"/>
  <c r="CD27" i="288"/>
  <c r="CE27" i="288"/>
  <c r="CF27" i="288"/>
  <c r="CG27" i="288"/>
  <c r="CH27" i="288"/>
  <c r="CI27" i="288"/>
  <c r="CJ27" i="288"/>
  <c r="CK27" i="288"/>
  <c r="CL27" i="288"/>
  <c r="CM27" i="288"/>
  <c r="CN27" i="288"/>
  <c r="CO27" i="288"/>
  <c r="CP27" i="288"/>
  <c r="CQ27" i="288"/>
  <c r="CR27" i="288"/>
  <c r="CS27" i="288"/>
  <c r="CT27" i="288"/>
  <c r="CU27" i="288"/>
  <c r="CV27" i="288"/>
  <c r="CW27" i="288"/>
  <c r="CX27" i="288"/>
  <c r="CY27" i="288"/>
  <c r="CZ27" i="288"/>
  <c r="DA27" i="288"/>
  <c r="DB27" i="288"/>
  <c r="DC27" i="288"/>
  <c r="DD27" i="288"/>
  <c r="DE27" i="288"/>
  <c r="DF27" i="288"/>
  <c r="DG27" i="288"/>
  <c r="DH27" i="288"/>
  <c r="DI27" i="288"/>
  <c r="DJ27" i="288"/>
  <c r="DK27" i="288"/>
  <c r="DL27" i="288"/>
  <c r="DM27" i="288"/>
  <c r="DN27" i="288"/>
  <c r="DO27" i="288"/>
  <c r="DP27" i="288"/>
  <c r="DQ27" i="288"/>
  <c r="DR27" i="288"/>
  <c r="DS27" i="288"/>
  <c r="DT27" i="288"/>
  <c r="DU27" i="288"/>
  <c r="DV27" i="288"/>
  <c r="DW27" i="288"/>
  <c r="DX27" i="288"/>
  <c r="DY27" i="288"/>
  <c r="DZ27" i="288"/>
  <c r="EA27" i="288"/>
  <c r="EB27" i="288"/>
  <c r="EC27" i="288"/>
  <c r="ED27" i="288"/>
  <c r="EE27" i="288"/>
  <c r="EF27" i="288"/>
  <c r="EG27" i="288"/>
  <c r="EH27" i="288"/>
  <c r="EI27" i="288"/>
  <c r="EJ27" i="288"/>
  <c r="EK27" i="288"/>
  <c r="EL27" i="288"/>
  <c r="EM27" i="288"/>
  <c r="EN27" i="288"/>
  <c r="EO27" i="288"/>
  <c r="EP27" i="288"/>
  <c r="EQ27" i="288"/>
  <c r="ER27" i="288"/>
  <c r="ES27" i="288"/>
  <c r="ET27" i="288"/>
  <c r="EU27" i="288"/>
  <c r="EV27" i="288"/>
  <c r="EW27" i="288"/>
  <c r="EX27" i="288"/>
  <c r="EY27" i="288"/>
  <c r="EZ27" i="288"/>
  <c r="FA27" i="288"/>
  <c r="FB27" i="288"/>
  <c r="FC27" i="288"/>
  <c r="FD27" i="288"/>
  <c r="FE27" i="288"/>
  <c r="FF27" i="288"/>
  <c r="FG27" i="288"/>
  <c r="FH27" i="288"/>
  <c r="FI27" i="288"/>
  <c r="FJ27" i="288"/>
  <c r="FK27" i="288"/>
  <c r="FL27" i="288"/>
  <c r="FM27" i="288"/>
  <c r="FN27" i="288"/>
  <c r="FO27" i="288"/>
  <c r="FP27" i="288"/>
  <c r="FQ27" i="288"/>
  <c r="FR27" i="288"/>
  <c r="FS27" i="288"/>
  <c r="FT27" i="288"/>
  <c r="FU27" i="288"/>
  <c r="FV27" i="288"/>
  <c r="FW27" i="288"/>
  <c r="FX27" i="288"/>
  <c r="FY27" i="288"/>
  <c r="FZ27" i="288"/>
  <c r="GA27" i="288"/>
  <c r="GB27" i="288"/>
  <c r="GC27" i="288"/>
  <c r="GD27" i="288"/>
  <c r="GE27" i="288"/>
  <c r="GF27" i="288"/>
  <c r="GG27" i="288"/>
  <c r="GH27" i="288"/>
  <c r="GI27" i="288"/>
  <c r="GJ27" i="288"/>
  <c r="E44" i="288"/>
  <c r="F44" i="288"/>
  <c r="G44" i="288"/>
  <c r="I44" i="288"/>
  <c r="I43" i="288"/>
  <c r="H43" i="288"/>
  <c r="G43" i="288"/>
  <c r="F43" i="288"/>
  <c r="E43" i="288"/>
  <c r="G42" i="288"/>
  <c r="E42" i="288"/>
  <c r="E36" i="288"/>
  <c r="G36" i="288"/>
  <c r="H108" i="273"/>
  <c r="I38" i="288"/>
  <c r="G38" i="288"/>
  <c r="F38" i="288"/>
  <c r="E38" i="288"/>
  <c r="I37" i="288"/>
  <c r="H37" i="288"/>
  <c r="G37" i="288"/>
  <c r="F37" i="288"/>
  <c r="E37" i="288"/>
  <c r="E25" i="288"/>
  <c r="F25" i="288"/>
  <c r="G25" i="288"/>
  <c r="I25" i="288"/>
  <c r="E75" i="314"/>
  <c r="G33" i="314"/>
  <c r="G75" i="314"/>
  <c r="E27" i="310"/>
  <c r="F27" i="310"/>
  <c r="G70" i="306"/>
  <c r="G27" i="310"/>
  <c r="I27" i="310"/>
  <c r="E20" i="307"/>
  <c r="F20" i="307"/>
  <c r="G20" i="307"/>
  <c r="I20" i="307"/>
  <c r="G91" i="306"/>
  <c r="G40" i="265"/>
  <c r="G63" i="269"/>
  <c r="F40" i="265"/>
  <c r="F63" i="269"/>
  <c r="E91" i="306"/>
  <c r="E40" i="265"/>
  <c r="E63" i="269"/>
  <c r="G40" i="277"/>
  <c r="F40" i="277"/>
  <c r="E40" i="277"/>
  <c r="I40" i="265"/>
  <c r="E89" i="306"/>
  <c r="F89" i="306"/>
  <c r="G89" i="306"/>
  <c r="I89" i="306"/>
  <c r="G90" i="306"/>
  <c r="I88" i="306"/>
  <c r="H88" i="306"/>
  <c r="G88" i="306"/>
  <c r="F88" i="306"/>
  <c r="E88" i="306"/>
  <c r="I87" i="306"/>
  <c r="H87" i="306"/>
  <c r="G87" i="306"/>
  <c r="F87" i="306"/>
  <c r="E87" i="306"/>
  <c r="E68" i="306"/>
  <c r="G68" i="306"/>
  <c r="I69" i="306"/>
  <c r="H77" i="305"/>
  <c r="H69" i="306"/>
  <c r="G69" i="306"/>
  <c r="F69" i="306"/>
  <c r="E69" i="306"/>
  <c r="G17" i="264"/>
  <c r="J64" i="306"/>
  <c r="K64" i="306"/>
  <c r="L64" i="306"/>
  <c r="M64" i="306"/>
  <c r="N64" i="306"/>
  <c r="O64" i="306"/>
  <c r="P64" i="306"/>
  <c r="Q64" i="306"/>
  <c r="R64" i="306"/>
  <c r="S64" i="306"/>
  <c r="T64" i="306"/>
  <c r="U64" i="306"/>
  <c r="V64" i="306"/>
  <c r="W64" i="306"/>
  <c r="X64" i="306"/>
  <c r="Y64" i="306"/>
  <c r="Z64" i="306"/>
  <c r="AA64" i="306"/>
  <c r="AB64" i="306"/>
  <c r="AC64" i="306"/>
  <c r="AD64" i="306"/>
  <c r="AE64" i="306"/>
  <c r="AF64" i="306"/>
  <c r="AG64" i="306"/>
  <c r="AH64" i="306"/>
  <c r="AI64" i="306"/>
  <c r="AJ64" i="306"/>
  <c r="AK64" i="306"/>
  <c r="AL64" i="306"/>
  <c r="AM64" i="306"/>
  <c r="AN64" i="306"/>
  <c r="AO64" i="306"/>
  <c r="AP64" i="306"/>
  <c r="AQ64" i="306"/>
  <c r="AR64" i="306"/>
  <c r="AS64" i="306"/>
  <c r="AT64" i="306"/>
  <c r="AU64" i="306"/>
  <c r="AV64" i="306"/>
  <c r="AW64" i="306"/>
  <c r="AX64" i="306"/>
  <c r="AY64" i="306"/>
  <c r="AZ64" i="306"/>
  <c r="BA64" i="306"/>
  <c r="BB64" i="306"/>
  <c r="BC64" i="306"/>
  <c r="BD64" i="306"/>
  <c r="BE64" i="306"/>
  <c r="E17" i="264"/>
  <c r="J47" i="314"/>
  <c r="J54" i="314"/>
  <c r="E31" i="314"/>
  <c r="G31" i="314"/>
  <c r="E21" i="314"/>
  <c r="G21" i="314"/>
  <c r="E20" i="314"/>
  <c r="G20" i="314"/>
  <c r="G50" i="265"/>
  <c r="G73" i="269"/>
  <c r="F73" i="269"/>
  <c r="E73" i="269"/>
  <c r="G54" i="265"/>
  <c r="G77" i="269"/>
  <c r="F77" i="269"/>
  <c r="E77" i="269"/>
  <c r="G72" i="314"/>
  <c r="G53" i="265"/>
  <c r="G76" i="269"/>
  <c r="F53" i="265"/>
  <c r="F76" i="269"/>
  <c r="E53" i="265"/>
  <c r="E76" i="269"/>
  <c r="G64" i="314"/>
  <c r="G52" i="265"/>
  <c r="G75" i="269"/>
  <c r="F52" i="265"/>
  <c r="F75" i="269"/>
  <c r="E64" i="314"/>
  <c r="E52" i="265"/>
  <c r="E75" i="269"/>
  <c r="GJ36" i="286"/>
  <c r="G81" i="314"/>
  <c r="G78" i="265"/>
  <c r="G78" i="277"/>
  <c r="F78" i="265"/>
  <c r="F78" i="277"/>
  <c r="E78" i="265"/>
  <c r="E78" i="277"/>
  <c r="G68" i="314"/>
  <c r="G53" i="277"/>
  <c r="F53" i="277"/>
  <c r="E53" i="277"/>
  <c r="G52" i="277"/>
  <c r="F52" i="277"/>
  <c r="E52" i="277"/>
  <c r="G50" i="277"/>
  <c r="H78" i="265"/>
  <c r="I78" i="265"/>
  <c r="I53" i="265"/>
  <c r="I52" i="265"/>
  <c r="G78" i="314"/>
  <c r="G63" i="314"/>
  <c r="G59" i="314"/>
  <c r="G55" i="314"/>
  <c r="G51" i="314"/>
  <c r="G48" i="314"/>
  <c r="G42" i="314"/>
  <c r="G38" i="314"/>
  <c r="G29" i="314"/>
  <c r="G25" i="314"/>
  <c r="G18" i="314"/>
  <c r="I76" i="314"/>
  <c r="H76" i="314"/>
  <c r="G76" i="314"/>
  <c r="F76" i="314"/>
  <c r="E76" i="314"/>
  <c r="I54" i="314"/>
  <c r="H54" i="314"/>
  <c r="G54" i="314"/>
  <c r="F54" i="314"/>
  <c r="E54" i="314"/>
  <c r="E47" i="314"/>
  <c r="F47" i="314"/>
  <c r="G47" i="314"/>
  <c r="H47" i="314"/>
  <c r="I47" i="314"/>
  <c r="E46" i="314"/>
  <c r="F46" i="314"/>
  <c r="G46" i="314"/>
  <c r="I46" i="314"/>
  <c r="E45" i="314"/>
  <c r="F45" i="314"/>
  <c r="G38" i="286"/>
  <c r="G45" i="314"/>
  <c r="H45" i="314"/>
  <c r="I45" i="314"/>
  <c r="E37" i="314"/>
  <c r="F37" i="314"/>
  <c r="G37" i="314"/>
  <c r="H37" i="314"/>
  <c r="I37" i="314"/>
  <c r="E28" i="314"/>
  <c r="F28" i="314"/>
  <c r="G28" i="314"/>
  <c r="H28" i="314"/>
  <c r="I28" i="314"/>
  <c r="J28" i="314"/>
  <c r="I23" i="314"/>
  <c r="G23" i="314"/>
  <c r="F23" i="314"/>
  <c r="E23" i="314"/>
  <c r="E17" i="314"/>
  <c r="F17" i="314"/>
  <c r="G17" i="314"/>
  <c r="H17" i="314"/>
  <c r="I17" i="314"/>
  <c r="E16" i="314"/>
  <c r="F16" i="314"/>
  <c r="G16" i="314"/>
  <c r="I16" i="314"/>
  <c r="E272" i="280"/>
  <c r="F272" i="280"/>
  <c r="G272" i="280"/>
  <c r="I272" i="280"/>
  <c r="E271" i="280"/>
  <c r="F271" i="280"/>
  <c r="G271" i="280"/>
  <c r="I271" i="280"/>
  <c r="E15" i="314"/>
  <c r="F15" i="314"/>
  <c r="G15" i="314"/>
  <c r="H15" i="314"/>
  <c r="I15" i="314"/>
  <c r="E14" i="314"/>
  <c r="G14" i="314"/>
  <c r="G11" i="314"/>
  <c r="G10" i="314"/>
  <c r="E11" i="314"/>
  <c r="E10" i="314"/>
  <c r="I27" i="314"/>
  <c r="H27" i="314"/>
  <c r="G27" i="314"/>
  <c r="F27" i="314"/>
  <c r="E27" i="314"/>
  <c r="I84" i="314"/>
  <c r="H84" i="314"/>
  <c r="G84" i="314"/>
  <c r="F84" i="314"/>
  <c r="E84" i="314"/>
  <c r="I83" i="314"/>
  <c r="H83" i="314"/>
  <c r="G83" i="314"/>
  <c r="F83" i="314"/>
  <c r="E83" i="314"/>
  <c r="I80" i="314"/>
  <c r="G80" i="314"/>
  <c r="F80" i="314"/>
  <c r="E80" i="314"/>
  <c r="I79" i="314"/>
  <c r="G79" i="314"/>
  <c r="F79" i="314"/>
  <c r="E79" i="314"/>
  <c r="I71" i="314"/>
  <c r="G71" i="314"/>
  <c r="F71" i="314"/>
  <c r="E71" i="314"/>
  <c r="I70" i="314"/>
  <c r="G70" i="314"/>
  <c r="F70" i="314"/>
  <c r="E70" i="314"/>
  <c r="I67" i="314"/>
  <c r="H67" i="314"/>
  <c r="G67" i="314"/>
  <c r="F67" i="314"/>
  <c r="E67" i="314"/>
  <c r="I62" i="314"/>
  <c r="G62" i="314"/>
  <c r="F62" i="314"/>
  <c r="E62" i="314"/>
  <c r="I61" i="314"/>
  <c r="H61" i="314"/>
  <c r="G61" i="314"/>
  <c r="F61" i="314"/>
  <c r="E61" i="314"/>
  <c r="I58" i="314"/>
  <c r="H58" i="314"/>
  <c r="G58" i="314"/>
  <c r="F58" i="314"/>
  <c r="E58" i="314"/>
  <c r="I57" i="314"/>
  <c r="G57" i="314"/>
  <c r="F57" i="314"/>
  <c r="E57" i="314"/>
  <c r="I53" i="314"/>
  <c r="H53" i="314"/>
  <c r="G53" i="314"/>
  <c r="F53" i="314"/>
  <c r="E53" i="314"/>
  <c r="I50" i="314"/>
  <c r="H50" i="314"/>
  <c r="G50" i="314"/>
  <c r="F50" i="314"/>
  <c r="E50" i="314"/>
  <c r="I40" i="314"/>
  <c r="H40" i="314"/>
  <c r="G40" i="314"/>
  <c r="F40" i="314"/>
  <c r="E40" i="314"/>
  <c r="I36" i="314"/>
  <c r="H36" i="314"/>
  <c r="G36" i="314"/>
  <c r="F36" i="314"/>
  <c r="E36" i="314"/>
  <c r="I35" i="314"/>
  <c r="H35" i="314"/>
  <c r="G35" i="314"/>
  <c r="F35" i="314"/>
  <c r="E35" i="314"/>
  <c r="I32" i="314"/>
  <c r="G32" i="314"/>
  <c r="F32" i="314"/>
  <c r="E32" i="314"/>
  <c r="I22" i="314"/>
  <c r="H22" i="314"/>
  <c r="G22" i="314"/>
  <c r="F22" i="314"/>
  <c r="E22" i="314"/>
  <c r="GJ5" i="314"/>
  <c r="GI5" i="314"/>
  <c r="GH5" i="314"/>
  <c r="GG5" i="314"/>
  <c r="GF5" i="314"/>
  <c r="GE5" i="314"/>
  <c r="GD5" i="314"/>
  <c r="GC5" i="314"/>
  <c r="GB5" i="314"/>
  <c r="GA5" i="314"/>
  <c r="FZ5" i="314"/>
  <c r="FY5" i="314"/>
  <c r="FX5" i="314"/>
  <c r="FW5" i="314"/>
  <c r="FV5" i="314"/>
  <c r="FU5" i="314"/>
  <c r="FT5" i="314"/>
  <c r="FS5" i="314"/>
  <c r="FR5" i="314"/>
  <c r="FQ5" i="314"/>
  <c r="FP5" i="314"/>
  <c r="FO5" i="314"/>
  <c r="FN5" i="314"/>
  <c r="FM5" i="314"/>
  <c r="FL5" i="314"/>
  <c r="FK5" i="314"/>
  <c r="FJ5" i="314"/>
  <c r="FI5" i="314"/>
  <c r="FH5" i="314"/>
  <c r="FG5" i="314"/>
  <c r="FF5" i="314"/>
  <c r="FE5" i="314"/>
  <c r="FD5" i="314"/>
  <c r="FC5" i="314"/>
  <c r="FB5" i="314"/>
  <c r="FA5" i="314"/>
  <c r="EZ5" i="314"/>
  <c r="EY5" i="314"/>
  <c r="EX5" i="314"/>
  <c r="EW5" i="314"/>
  <c r="EV5" i="314"/>
  <c r="EU5" i="314"/>
  <c r="ET5" i="314"/>
  <c r="ES5" i="314"/>
  <c r="ER5" i="314"/>
  <c r="EQ5" i="314"/>
  <c r="EP5" i="314"/>
  <c r="EO5" i="314"/>
  <c r="EN5" i="314"/>
  <c r="EM5" i="314"/>
  <c r="EL5" i="314"/>
  <c r="EK5" i="314"/>
  <c r="EJ5" i="314"/>
  <c r="EI5" i="314"/>
  <c r="EH5" i="314"/>
  <c r="EG5" i="314"/>
  <c r="EF5" i="314"/>
  <c r="EE5" i="314"/>
  <c r="ED5" i="314"/>
  <c r="EC5" i="314"/>
  <c r="EB5" i="314"/>
  <c r="EA5" i="314"/>
  <c r="DZ5" i="314"/>
  <c r="DY5" i="314"/>
  <c r="DX5" i="314"/>
  <c r="DW5" i="314"/>
  <c r="DV5" i="314"/>
  <c r="DU5" i="314"/>
  <c r="DT5" i="314"/>
  <c r="DS5" i="314"/>
  <c r="DR5" i="314"/>
  <c r="DQ5" i="314"/>
  <c r="DP5" i="314"/>
  <c r="DO5" i="314"/>
  <c r="DN5" i="314"/>
  <c r="DM5" i="314"/>
  <c r="DL5" i="314"/>
  <c r="DK5" i="314"/>
  <c r="DJ5" i="314"/>
  <c r="DI5" i="314"/>
  <c r="DH5" i="314"/>
  <c r="DG5" i="314"/>
  <c r="DF5" i="314"/>
  <c r="DE5" i="314"/>
  <c r="DD5" i="314"/>
  <c r="DC5" i="314"/>
  <c r="DB5" i="314"/>
  <c r="DA5" i="314"/>
  <c r="CZ5" i="314"/>
  <c r="CY5" i="314"/>
  <c r="CX5" i="314"/>
  <c r="CW5" i="314"/>
  <c r="CV5" i="314"/>
  <c r="CU5" i="314"/>
  <c r="CT5" i="314"/>
  <c r="CS5" i="314"/>
  <c r="CR5" i="314"/>
  <c r="CQ5" i="314"/>
  <c r="CP5" i="314"/>
  <c r="CO5" i="314"/>
  <c r="CN5" i="314"/>
  <c r="CM5" i="314"/>
  <c r="CL5" i="314"/>
  <c r="CK5" i="314"/>
  <c r="CJ5" i="314"/>
  <c r="CI5" i="314"/>
  <c r="CH5" i="314"/>
  <c r="CG5" i="314"/>
  <c r="CF5" i="314"/>
  <c r="CE5" i="314"/>
  <c r="CD5" i="314"/>
  <c r="CC5" i="314"/>
  <c r="CB5" i="314"/>
  <c r="CA5" i="314"/>
  <c r="BZ5" i="314"/>
  <c r="BY5" i="314"/>
  <c r="BX5" i="314"/>
  <c r="BW5" i="314"/>
  <c r="BV5" i="314"/>
  <c r="BU5" i="314"/>
  <c r="BT5" i="314"/>
  <c r="BS5" i="314"/>
  <c r="BR5" i="314"/>
  <c r="BQ5" i="314"/>
  <c r="BP5" i="314"/>
  <c r="BO5" i="314"/>
  <c r="BN5" i="314"/>
  <c r="BM5" i="314"/>
  <c r="BL5" i="314"/>
  <c r="BK5" i="314"/>
  <c r="BJ5" i="314"/>
  <c r="BI5" i="314"/>
  <c r="BH5" i="314"/>
  <c r="BG5" i="314"/>
  <c r="BF5" i="314"/>
  <c r="BE5" i="314"/>
  <c r="BD5" i="314"/>
  <c r="BC5" i="314"/>
  <c r="BB5" i="314"/>
  <c r="BA5" i="314"/>
  <c r="AZ5" i="314"/>
  <c r="AY5" i="314"/>
  <c r="AX5" i="314"/>
  <c r="AW5" i="314"/>
  <c r="AV5" i="314"/>
  <c r="AU5" i="314"/>
  <c r="AT5" i="314"/>
  <c r="AS5" i="314"/>
  <c r="AR5" i="314"/>
  <c r="AQ5" i="314"/>
  <c r="AP5" i="314"/>
  <c r="AO5" i="314"/>
  <c r="AN5" i="314"/>
  <c r="AM5" i="314"/>
  <c r="AL5" i="314"/>
  <c r="AK5" i="314"/>
  <c r="AJ5" i="314"/>
  <c r="AI5" i="314"/>
  <c r="AH5" i="314"/>
  <c r="AG5" i="314"/>
  <c r="AF5" i="314"/>
  <c r="AE5" i="314"/>
  <c r="AD5" i="314"/>
  <c r="AC5" i="314"/>
  <c r="AB5" i="314"/>
  <c r="AA5" i="314"/>
  <c r="Z5" i="314"/>
  <c r="Y5" i="314"/>
  <c r="X5" i="314"/>
  <c r="W5" i="314"/>
  <c r="V5" i="314"/>
  <c r="U5" i="314"/>
  <c r="T5" i="314"/>
  <c r="S5" i="314"/>
  <c r="R5" i="314"/>
  <c r="Q5" i="314"/>
  <c r="P5" i="314"/>
  <c r="O5" i="314"/>
  <c r="N5" i="314"/>
  <c r="M5" i="314"/>
  <c r="L5" i="314"/>
  <c r="K5" i="314"/>
  <c r="J5" i="314"/>
  <c r="E5" i="314"/>
  <c r="GJ4" i="314"/>
  <c r="GI4" i="314"/>
  <c r="GH4" i="314"/>
  <c r="GG4" i="314"/>
  <c r="GF4" i="314"/>
  <c r="GE4" i="314"/>
  <c r="GD4" i="314"/>
  <c r="GC4" i="314"/>
  <c r="GB4" i="314"/>
  <c r="GA4" i="314"/>
  <c r="FZ4" i="314"/>
  <c r="FY4" i="314"/>
  <c r="FX4" i="314"/>
  <c r="FW4" i="314"/>
  <c r="FV4" i="314"/>
  <c r="FU4" i="314"/>
  <c r="FT4" i="314"/>
  <c r="FS4" i="314"/>
  <c r="FR4" i="314"/>
  <c r="FQ4" i="314"/>
  <c r="FP4" i="314"/>
  <c r="FO4" i="314"/>
  <c r="FN4" i="314"/>
  <c r="FM4" i="314"/>
  <c r="FL4" i="314"/>
  <c r="FK4" i="314"/>
  <c r="FJ4" i="314"/>
  <c r="FI4" i="314"/>
  <c r="FH4" i="314"/>
  <c r="FG4" i="314"/>
  <c r="FF4" i="314"/>
  <c r="FE4" i="314"/>
  <c r="FD4" i="314"/>
  <c r="FC4" i="314"/>
  <c r="FB4" i="314"/>
  <c r="FA4" i="314"/>
  <c r="EZ4" i="314"/>
  <c r="EY4" i="314"/>
  <c r="EX4" i="314"/>
  <c r="EW4" i="314"/>
  <c r="EV4" i="314"/>
  <c r="EU4" i="314"/>
  <c r="ET4" i="314"/>
  <c r="ES4" i="314"/>
  <c r="ER4" i="314"/>
  <c r="EQ4" i="314"/>
  <c r="EP4" i="314"/>
  <c r="EO4" i="314"/>
  <c r="EN4" i="314"/>
  <c r="EM4" i="314"/>
  <c r="EL4" i="314"/>
  <c r="EK4" i="314"/>
  <c r="EJ4" i="314"/>
  <c r="EI4" i="314"/>
  <c r="EH4" i="314"/>
  <c r="EG4" i="314"/>
  <c r="EF4" i="314"/>
  <c r="EE4" i="314"/>
  <c r="ED4" i="314"/>
  <c r="EC4" i="314"/>
  <c r="EB4" i="314"/>
  <c r="EA4" i="314"/>
  <c r="DZ4" i="314"/>
  <c r="DY4" i="314"/>
  <c r="DX4" i="314"/>
  <c r="DW4" i="314"/>
  <c r="DV4" i="314"/>
  <c r="DU4" i="314"/>
  <c r="DT4" i="314"/>
  <c r="DS4" i="314"/>
  <c r="DR4" i="314"/>
  <c r="DQ4" i="314"/>
  <c r="DP4" i="314"/>
  <c r="DO4" i="314"/>
  <c r="DN4" i="314"/>
  <c r="DM4" i="314"/>
  <c r="DL4" i="314"/>
  <c r="DK4" i="314"/>
  <c r="DJ4" i="314"/>
  <c r="DI4" i="314"/>
  <c r="DH4" i="314"/>
  <c r="DG4" i="314"/>
  <c r="DF4" i="314"/>
  <c r="DE4" i="314"/>
  <c r="DD4" i="314"/>
  <c r="DC4" i="314"/>
  <c r="DB4" i="314"/>
  <c r="DA4" i="314"/>
  <c r="CZ4" i="314"/>
  <c r="CY4" i="314"/>
  <c r="CX4" i="314"/>
  <c r="CW4" i="314"/>
  <c r="CV4" i="314"/>
  <c r="CU4" i="314"/>
  <c r="CT4" i="314"/>
  <c r="CS4" i="314"/>
  <c r="CR4" i="314"/>
  <c r="CQ4" i="314"/>
  <c r="CP4" i="314"/>
  <c r="CO4" i="314"/>
  <c r="CN4" i="314"/>
  <c r="CM4" i="314"/>
  <c r="CL4" i="314"/>
  <c r="CK4" i="314"/>
  <c r="CJ4" i="314"/>
  <c r="CI4" i="314"/>
  <c r="CH4" i="314"/>
  <c r="CG4" i="314"/>
  <c r="CF4" i="314"/>
  <c r="CE4" i="314"/>
  <c r="CD4" i="314"/>
  <c r="CC4" i="314"/>
  <c r="CB4" i="314"/>
  <c r="CA4" i="314"/>
  <c r="BZ4" i="314"/>
  <c r="BY4" i="314"/>
  <c r="BX4" i="314"/>
  <c r="BW4" i="314"/>
  <c r="BV4" i="314"/>
  <c r="BU4" i="314"/>
  <c r="BT4" i="314"/>
  <c r="BS4" i="314"/>
  <c r="BR4" i="314"/>
  <c r="BQ4" i="314"/>
  <c r="BP4" i="314"/>
  <c r="BO4" i="314"/>
  <c r="BN4" i="314"/>
  <c r="BM4" i="314"/>
  <c r="BL4" i="314"/>
  <c r="BK4" i="314"/>
  <c r="BJ4" i="314"/>
  <c r="BI4" i="314"/>
  <c r="BH4" i="314"/>
  <c r="BG4" i="314"/>
  <c r="BF4" i="314"/>
  <c r="BE4" i="314"/>
  <c r="BD4" i="314"/>
  <c r="BC4" i="314"/>
  <c r="BB4" i="314"/>
  <c r="BA4" i="314"/>
  <c r="AZ4" i="314"/>
  <c r="AY4" i="314"/>
  <c r="AX4" i="314"/>
  <c r="AW4" i="314"/>
  <c r="AV4" i="314"/>
  <c r="AU4" i="314"/>
  <c r="AT4" i="314"/>
  <c r="AS4" i="314"/>
  <c r="AR4" i="314"/>
  <c r="AQ4" i="314"/>
  <c r="AP4" i="314"/>
  <c r="AO4" i="314"/>
  <c r="AN4" i="314"/>
  <c r="AM4" i="314"/>
  <c r="AL4" i="314"/>
  <c r="AK4" i="314"/>
  <c r="AJ4" i="314"/>
  <c r="AI4" i="314"/>
  <c r="AH4" i="314"/>
  <c r="AG4" i="314"/>
  <c r="AF4" i="314"/>
  <c r="AE4" i="314"/>
  <c r="AD4" i="314"/>
  <c r="AC4" i="314"/>
  <c r="AB4" i="314"/>
  <c r="AA4" i="314"/>
  <c r="Z4" i="314"/>
  <c r="Y4" i="314"/>
  <c r="X4" i="314"/>
  <c r="W4" i="314"/>
  <c r="V4" i="314"/>
  <c r="U4" i="314"/>
  <c r="T4" i="314"/>
  <c r="S4" i="314"/>
  <c r="R4" i="314"/>
  <c r="Q4" i="314"/>
  <c r="P4" i="314"/>
  <c r="O4" i="314"/>
  <c r="N4" i="314"/>
  <c r="M4" i="314"/>
  <c r="L4" i="314"/>
  <c r="K4" i="314"/>
  <c r="J4" i="314"/>
  <c r="F25" i="264"/>
  <c r="F4" i="314"/>
  <c r="E4" i="314"/>
  <c r="GJ3" i="314"/>
  <c r="GI3" i="314"/>
  <c r="GH3" i="314"/>
  <c r="GG3" i="314"/>
  <c r="GF3" i="314"/>
  <c r="GE3" i="314"/>
  <c r="GD3" i="314"/>
  <c r="GC3" i="314"/>
  <c r="GB3" i="314"/>
  <c r="GA3" i="314"/>
  <c r="FZ3" i="314"/>
  <c r="FY3" i="314"/>
  <c r="FX3" i="314"/>
  <c r="FW3" i="314"/>
  <c r="FV3" i="314"/>
  <c r="FU3" i="314"/>
  <c r="FT3" i="314"/>
  <c r="FS3" i="314"/>
  <c r="FR3" i="314"/>
  <c r="FQ3" i="314"/>
  <c r="FP3" i="314"/>
  <c r="FO3" i="314"/>
  <c r="FN3" i="314"/>
  <c r="FM3" i="314"/>
  <c r="FL3" i="314"/>
  <c r="FK3" i="314"/>
  <c r="FJ3" i="314"/>
  <c r="FI3" i="314"/>
  <c r="FH3" i="314"/>
  <c r="FG3" i="314"/>
  <c r="FF3" i="314"/>
  <c r="FE3" i="314"/>
  <c r="FD3" i="314"/>
  <c r="FC3" i="314"/>
  <c r="FB3" i="314"/>
  <c r="FA3" i="314"/>
  <c r="EZ3" i="314"/>
  <c r="EY3" i="314"/>
  <c r="EX3" i="314"/>
  <c r="EW3" i="314"/>
  <c r="EV3" i="314"/>
  <c r="EU3" i="314"/>
  <c r="ET3" i="314"/>
  <c r="ES3" i="314"/>
  <c r="ER3" i="314"/>
  <c r="EQ3" i="314"/>
  <c r="EP3" i="314"/>
  <c r="EO3" i="314"/>
  <c r="EN3" i="314"/>
  <c r="EM3" i="314"/>
  <c r="EL3" i="314"/>
  <c r="EK3" i="314"/>
  <c r="EJ3" i="314"/>
  <c r="EI3" i="314"/>
  <c r="EH3" i="314"/>
  <c r="EG3" i="314"/>
  <c r="EF3" i="314"/>
  <c r="EE3" i="314"/>
  <c r="ED3" i="314"/>
  <c r="EC3" i="314"/>
  <c r="EB3" i="314"/>
  <c r="EA3" i="314"/>
  <c r="DZ3" i="314"/>
  <c r="DY3" i="314"/>
  <c r="DX3" i="314"/>
  <c r="DW3" i="314"/>
  <c r="DV3" i="314"/>
  <c r="DU3" i="314"/>
  <c r="DT3" i="314"/>
  <c r="DS3" i="314"/>
  <c r="DR3" i="314"/>
  <c r="DQ3" i="314"/>
  <c r="DP3" i="314"/>
  <c r="DO3" i="314"/>
  <c r="DN3" i="314"/>
  <c r="DM3" i="314"/>
  <c r="DL3" i="314"/>
  <c r="DK3" i="314"/>
  <c r="DJ3" i="314"/>
  <c r="DI3" i="314"/>
  <c r="DH3" i="314"/>
  <c r="DG3" i="314"/>
  <c r="DF3" i="314"/>
  <c r="DE3" i="314"/>
  <c r="DD3" i="314"/>
  <c r="DC3" i="314"/>
  <c r="DB3" i="314"/>
  <c r="DA3" i="314"/>
  <c r="CZ3" i="314"/>
  <c r="CY3" i="314"/>
  <c r="CX3" i="314"/>
  <c r="CW3" i="314"/>
  <c r="CV3" i="314"/>
  <c r="CU3" i="314"/>
  <c r="CT3" i="314"/>
  <c r="CS3" i="314"/>
  <c r="CR3" i="314"/>
  <c r="CQ3" i="314"/>
  <c r="CP3" i="314"/>
  <c r="CO3" i="314"/>
  <c r="CN3" i="314"/>
  <c r="CM3" i="314"/>
  <c r="CL3" i="314"/>
  <c r="CK3" i="314"/>
  <c r="CJ3" i="314"/>
  <c r="CI3" i="314"/>
  <c r="CH3" i="314"/>
  <c r="CG3" i="314"/>
  <c r="CF3" i="314"/>
  <c r="CE3" i="314"/>
  <c r="CD3" i="314"/>
  <c r="CC3" i="314"/>
  <c r="CB3" i="314"/>
  <c r="CA3" i="314"/>
  <c r="BZ3" i="314"/>
  <c r="BY3" i="314"/>
  <c r="BX3" i="314"/>
  <c r="BW3" i="314"/>
  <c r="BV3" i="314"/>
  <c r="BU3" i="314"/>
  <c r="BT3" i="314"/>
  <c r="BS3" i="314"/>
  <c r="BR3" i="314"/>
  <c r="BQ3" i="314"/>
  <c r="BP3" i="314"/>
  <c r="BO3" i="314"/>
  <c r="BN3" i="314"/>
  <c r="BM3" i="314"/>
  <c r="BL3" i="314"/>
  <c r="BK3" i="314"/>
  <c r="BJ3" i="314"/>
  <c r="BI3" i="314"/>
  <c r="BH3" i="314"/>
  <c r="BG3" i="314"/>
  <c r="BF3" i="314"/>
  <c r="BE3" i="314"/>
  <c r="BD3" i="314"/>
  <c r="BC3" i="314"/>
  <c r="BB3" i="314"/>
  <c r="BA3" i="314"/>
  <c r="AZ3" i="314"/>
  <c r="AY3" i="314"/>
  <c r="AX3" i="314"/>
  <c r="AW3" i="314"/>
  <c r="AV3" i="314"/>
  <c r="AU3" i="314"/>
  <c r="AT3" i="314"/>
  <c r="AS3" i="314"/>
  <c r="AR3" i="314"/>
  <c r="AQ3" i="314"/>
  <c r="AP3" i="314"/>
  <c r="AO3" i="314"/>
  <c r="AN3" i="314"/>
  <c r="AM3" i="314"/>
  <c r="AL3" i="314"/>
  <c r="AK3" i="314"/>
  <c r="AJ3" i="314"/>
  <c r="AI3" i="314"/>
  <c r="AH3" i="314"/>
  <c r="AG3" i="314"/>
  <c r="AF3" i="314"/>
  <c r="AE3" i="314"/>
  <c r="AD3" i="314"/>
  <c r="AC3" i="314"/>
  <c r="AB3" i="314"/>
  <c r="AA3" i="314"/>
  <c r="Z3" i="314"/>
  <c r="Y3" i="314"/>
  <c r="X3" i="314"/>
  <c r="W3" i="314"/>
  <c r="V3" i="314"/>
  <c r="U3" i="314"/>
  <c r="T3" i="314"/>
  <c r="S3" i="314"/>
  <c r="R3" i="314"/>
  <c r="Q3" i="314"/>
  <c r="P3" i="314"/>
  <c r="O3" i="314"/>
  <c r="N3" i="314"/>
  <c r="M3" i="314"/>
  <c r="L3" i="314"/>
  <c r="K65" i="273"/>
  <c r="F60" i="273"/>
  <c r="K66" i="273"/>
  <c r="K3" i="314"/>
  <c r="J65" i="273"/>
  <c r="J66" i="273"/>
  <c r="J3" i="314"/>
  <c r="H10" i="269"/>
  <c r="K10" i="269"/>
  <c r="J10" i="269"/>
  <c r="E3" i="314"/>
  <c r="GJ2" i="314"/>
  <c r="GI2" i="314"/>
  <c r="GH2" i="314"/>
  <c r="GG2" i="314"/>
  <c r="GF2" i="314"/>
  <c r="GE2" i="314"/>
  <c r="GD2" i="314"/>
  <c r="GC2" i="314"/>
  <c r="GB2" i="314"/>
  <c r="GA2" i="314"/>
  <c r="FZ2" i="314"/>
  <c r="FY2" i="314"/>
  <c r="FX2" i="314"/>
  <c r="FW2" i="314"/>
  <c r="FV2" i="314"/>
  <c r="FU2" i="314"/>
  <c r="FT2" i="314"/>
  <c r="FS2" i="314"/>
  <c r="FR2" i="314"/>
  <c r="FQ2" i="314"/>
  <c r="FP2" i="314"/>
  <c r="FO2" i="314"/>
  <c r="FN2" i="314"/>
  <c r="FM2" i="314"/>
  <c r="FL2" i="314"/>
  <c r="FK2" i="314"/>
  <c r="FJ2" i="314"/>
  <c r="FI2" i="314"/>
  <c r="FH2" i="314"/>
  <c r="FG2" i="314"/>
  <c r="FF2" i="314"/>
  <c r="FE2" i="314"/>
  <c r="FD2" i="314"/>
  <c r="FC2" i="314"/>
  <c r="FB2" i="314"/>
  <c r="FA2" i="314"/>
  <c r="EZ2" i="314"/>
  <c r="EY2" i="314"/>
  <c r="EX2" i="314"/>
  <c r="EW2" i="314"/>
  <c r="EV2" i="314"/>
  <c r="EU2" i="314"/>
  <c r="ET2" i="314"/>
  <c r="ES2" i="314"/>
  <c r="ER2" i="314"/>
  <c r="EQ2" i="314"/>
  <c r="EP2" i="314"/>
  <c r="EO2" i="314"/>
  <c r="EN2" i="314"/>
  <c r="EM2" i="314"/>
  <c r="EL2" i="314"/>
  <c r="EK2" i="314"/>
  <c r="EJ2" i="314"/>
  <c r="EI2" i="314"/>
  <c r="EH2" i="314"/>
  <c r="EG2" i="314"/>
  <c r="EF2" i="314"/>
  <c r="EE2" i="314"/>
  <c r="ED2" i="314"/>
  <c r="EC2" i="314"/>
  <c r="EB2" i="314"/>
  <c r="EA2" i="314"/>
  <c r="DZ2" i="314"/>
  <c r="DY2" i="314"/>
  <c r="DX2" i="314"/>
  <c r="DW2" i="314"/>
  <c r="DV2" i="314"/>
  <c r="DU2" i="314"/>
  <c r="DT2" i="314"/>
  <c r="DS2" i="314"/>
  <c r="DR2" i="314"/>
  <c r="DQ2" i="314"/>
  <c r="DP2" i="314"/>
  <c r="DO2" i="314"/>
  <c r="DN2" i="314"/>
  <c r="DM2" i="314"/>
  <c r="DL2" i="314"/>
  <c r="DK2" i="314"/>
  <c r="DJ2" i="314"/>
  <c r="DI2" i="314"/>
  <c r="DH2" i="314"/>
  <c r="DG2" i="314"/>
  <c r="DF2" i="314"/>
  <c r="DE2" i="314"/>
  <c r="DD2" i="314"/>
  <c r="DC2" i="314"/>
  <c r="DB2" i="314"/>
  <c r="DA2" i="314"/>
  <c r="CZ2" i="314"/>
  <c r="CY2" i="314"/>
  <c r="CX2" i="314"/>
  <c r="CW2" i="314"/>
  <c r="CV2" i="314"/>
  <c r="CU2" i="314"/>
  <c r="CT2" i="314"/>
  <c r="CS2" i="314"/>
  <c r="CR2" i="314"/>
  <c r="CQ2" i="314"/>
  <c r="CP2" i="314"/>
  <c r="CO2" i="314"/>
  <c r="CN2" i="314"/>
  <c r="CM2" i="314"/>
  <c r="CL2" i="314"/>
  <c r="CK2" i="314"/>
  <c r="CJ2" i="314"/>
  <c r="CI2" i="314"/>
  <c r="CH2" i="314"/>
  <c r="CG2" i="314"/>
  <c r="CF2" i="314"/>
  <c r="CE2" i="314"/>
  <c r="CD2" i="314"/>
  <c r="CC2" i="314"/>
  <c r="CB2" i="314"/>
  <c r="CA2" i="314"/>
  <c r="BZ2" i="314"/>
  <c r="BY2" i="314"/>
  <c r="BX2" i="314"/>
  <c r="BW2" i="314"/>
  <c r="BV2" i="314"/>
  <c r="BU2" i="314"/>
  <c r="BT2" i="314"/>
  <c r="BS2" i="314"/>
  <c r="BR2" i="314"/>
  <c r="BQ2" i="314"/>
  <c r="BP2" i="314"/>
  <c r="BO2" i="314"/>
  <c r="BN2" i="314"/>
  <c r="BM2" i="314"/>
  <c r="BL2" i="314"/>
  <c r="BK2" i="314"/>
  <c r="BJ2" i="314"/>
  <c r="BI2" i="314"/>
  <c r="BH2" i="314"/>
  <c r="BG2" i="314"/>
  <c r="BF2" i="314"/>
  <c r="BE2" i="314"/>
  <c r="BD2" i="314"/>
  <c r="BC2" i="314"/>
  <c r="BB2" i="314"/>
  <c r="BA2" i="314"/>
  <c r="AZ2" i="314"/>
  <c r="AY2" i="314"/>
  <c r="AX2" i="314"/>
  <c r="AW2" i="314"/>
  <c r="AV2" i="314"/>
  <c r="AU2" i="314"/>
  <c r="AT2" i="314"/>
  <c r="AS2" i="314"/>
  <c r="AR2" i="314"/>
  <c r="AQ2" i="314"/>
  <c r="AP2" i="314"/>
  <c r="AO2" i="314"/>
  <c r="AN2" i="314"/>
  <c r="AM2" i="314"/>
  <c r="AL2" i="314"/>
  <c r="AK2" i="314"/>
  <c r="AJ2" i="314"/>
  <c r="AI2" i="314"/>
  <c r="AH2" i="314"/>
  <c r="AG2" i="314"/>
  <c r="AF2" i="314"/>
  <c r="AE2" i="314"/>
  <c r="AD2" i="314"/>
  <c r="AC2" i="314"/>
  <c r="AB2" i="314"/>
  <c r="AA2" i="314"/>
  <c r="Z2" i="314"/>
  <c r="Y2" i="314"/>
  <c r="X2" i="314"/>
  <c r="W2" i="314"/>
  <c r="V2" i="314"/>
  <c r="U2" i="314"/>
  <c r="T2" i="314"/>
  <c r="S2" i="314"/>
  <c r="R2" i="314"/>
  <c r="Q2" i="314"/>
  <c r="P2" i="314"/>
  <c r="O2" i="314"/>
  <c r="N2" i="314"/>
  <c r="M2" i="314"/>
  <c r="L2" i="314"/>
  <c r="K2" i="314"/>
  <c r="J2" i="314"/>
  <c r="E2" i="314"/>
  <c r="F3" i="48"/>
  <c r="A1" i="314"/>
  <c r="E38" i="282"/>
  <c r="F38" i="282"/>
  <c r="G284" i="280"/>
  <c r="G38" i="282"/>
  <c r="I38" i="282"/>
  <c r="E11" i="288"/>
  <c r="F11" i="288"/>
  <c r="G309" i="280"/>
  <c r="G11" i="288"/>
  <c r="I11" i="288"/>
  <c r="E10" i="288"/>
  <c r="F10" i="288"/>
  <c r="G294" i="280"/>
  <c r="G10" i="288"/>
  <c r="I10" i="288"/>
  <c r="E86" i="265"/>
  <c r="F86" i="265"/>
  <c r="H86" i="265"/>
  <c r="I86" i="265"/>
  <c r="E310" i="280"/>
  <c r="E57" i="265"/>
  <c r="E57" i="277"/>
  <c r="F57" i="265"/>
  <c r="I57" i="265"/>
  <c r="F56" i="265"/>
  <c r="I56" i="265"/>
  <c r="E285" i="280"/>
  <c r="E19" i="265"/>
  <c r="F19" i="265"/>
  <c r="F19" i="277"/>
  <c r="I19" i="265"/>
  <c r="G310" i="280"/>
  <c r="G57" i="265"/>
  <c r="G57" i="277"/>
  <c r="G295" i="280"/>
  <c r="G56" i="265"/>
  <c r="G79" i="269"/>
  <c r="E295" i="280"/>
  <c r="E56" i="265"/>
  <c r="E79" i="269"/>
  <c r="G285" i="280"/>
  <c r="G19" i="265"/>
  <c r="E318" i="280"/>
  <c r="F318" i="280"/>
  <c r="I318" i="280"/>
  <c r="G318" i="280"/>
  <c r="E308" i="280"/>
  <c r="F308" i="280"/>
  <c r="H308" i="280"/>
  <c r="I308" i="280"/>
  <c r="E307" i="280"/>
  <c r="F307" i="280"/>
  <c r="H307" i="280"/>
  <c r="I307" i="280"/>
  <c r="G305" i="280"/>
  <c r="G308" i="280"/>
  <c r="I304" i="280"/>
  <c r="F304" i="280"/>
  <c r="E304" i="280"/>
  <c r="I303" i="280"/>
  <c r="H303" i="280"/>
  <c r="F303" i="280"/>
  <c r="E303" i="280"/>
  <c r="E317" i="280"/>
  <c r="F317" i="280"/>
  <c r="I317" i="280"/>
  <c r="G300" i="280"/>
  <c r="G317" i="280"/>
  <c r="E299" i="280"/>
  <c r="F299" i="280"/>
  <c r="I299" i="280"/>
  <c r="I298" i="280"/>
  <c r="F298" i="280"/>
  <c r="E298" i="280"/>
  <c r="E293" i="280"/>
  <c r="F293" i="280"/>
  <c r="H293" i="280"/>
  <c r="I293" i="280"/>
  <c r="E292" i="280"/>
  <c r="F292" i="280"/>
  <c r="I292" i="280"/>
  <c r="G290" i="280"/>
  <c r="E288" i="280"/>
  <c r="F288" i="280"/>
  <c r="H288" i="280"/>
  <c r="I288" i="280"/>
  <c r="E289" i="280"/>
  <c r="F289" i="280"/>
  <c r="I289" i="280"/>
  <c r="G298" i="280"/>
  <c r="G282" i="280"/>
  <c r="E282" i="280"/>
  <c r="E314" i="280"/>
  <c r="E283" i="280"/>
  <c r="F283" i="280"/>
  <c r="H283" i="280"/>
  <c r="I283" i="280"/>
  <c r="G66" i="307"/>
  <c r="G313" i="280"/>
  <c r="E66" i="307"/>
  <c r="E313" i="280"/>
  <c r="G319" i="280"/>
  <c r="G86" i="265"/>
  <c r="G316" i="280"/>
  <c r="I314" i="280"/>
  <c r="G314" i="280"/>
  <c r="F314" i="280"/>
  <c r="E42" i="265"/>
  <c r="E42" i="277"/>
  <c r="F42" i="265"/>
  <c r="I42" i="265"/>
  <c r="E234" i="307"/>
  <c r="F234" i="307"/>
  <c r="I234" i="307"/>
  <c r="G235" i="307"/>
  <c r="G42" i="265"/>
  <c r="I233" i="307"/>
  <c r="H233" i="307"/>
  <c r="G233" i="307"/>
  <c r="F233" i="307"/>
  <c r="E233" i="307"/>
  <c r="I232" i="307"/>
  <c r="H232" i="307"/>
  <c r="G232" i="307"/>
  <c r="F232" i="307"/>
  <c r="E232" i="307"/>
  <c r="E10" i="310"/>
  <c r="F10" i="310"/>
  <c r="I10" i="310"/>
  <c r="F65" i="269"/>
  <c r="E65" i="269"/>
  <c r="F42" i="277"/>
  <c r="E78" i="307"/>
  <c r="F78" i="307"/>
  <c r="I78" i="307"/>
  <c r="E86" i="307"/>
  <c r="F86" i="307"/>
  <c r="I86" i="307"/>
  <c r="E85" i="307"/>
  <c r="F85" i="307"/>
  <c r="I85" i="307"/>
  <c r="E69" i="307"/>
  <c r="F69" i="307"/>
  <c r="I69" i="307"/>
  <c r="G65" i="307"/>
  <c r="G78" i="307"/>
  <c r="E64" i="307"/>
  <c r="F64" i="307"/>
  <c r="H64" i="307"/>
  <c r="I64" i="307"/>
  <c r="E63" i="307"/>
  <c r="F63" i="307"/>
  <c r="I63" i="307"/>
  <c r="G61" i="307"/>
  <c r="G64" i="307"/>
  <c r="E60" i="307"/>
  <c r="F60" i="307"/>
  <c r="G60" i="307"/>
  <c r="H60" i="307"/>
  <c r="I60" i="307"/>
  <c r="E59" i="307"/>
  <c r="G57" i="307"/>
  <c r="E56" i="307"/>
  <c r="F56" i="307"/>
  <c r="I56" i="307"/>
  <c r="I55" i="307"/>
  <c r="G55" i="307"/>
  <c r="F55" i="307"/>
  <c r="E55" i="307"/>
  <c r="G53" i="307"/>
  <c r="G59" i="307"/>
  <c r="G52" i="307"/>
  <c r="E52" i="307"/>
  <c r="G34" i="307"/>
  <c r="E34" i="307"/>
  <c r="E51" i="307"/>
  <c r="F81" i="269"/>
  <c r="G80" i="269"/>
  <c r="F80" i="269"/>
  <c r="F79" i="269"/>
  <c r="E81" i="269"/>
  <c r="E80" i="269"/>
  <c r="F42" i="269"/>
  <c r="E42" i="269"/>
  <c r="E19" i="277"/>
  <c r="G86" i="277"/>
  <c r="F86" i="277"/>
  <c r="E86" i="277"/>
  <c r="G58" i="277"/>
  <c r="F57" i="277"/>
  <c r="F56" i="277"/>
  <c r="E56" i="277"/>
  <c r="G58" i="265"/>
  <c r="G81" i="269"/>
  <c r="G19" i="277"/>
  <c r="G42" i="269"/>
  <c r="G42" i="277"/>
  <c r="G65" i="269"/>
  <c r="G56" i="277"/>
  <c r="G293" i="280"/>
  <c r="G303" i="280"/>
  <c r="G299" i="280"/>
  <c r="G304" i="280"/>
  <c r="G283" i="280"/>
  <c r="G307" i="280"/>
  <c r="G292" i="280"/>
  <c r="G10" i="310"/>
  <c r="G234" i="307"/>
  <c r="G63" i="307"/>
  <c r="G85" i="307"/>
  <c r="G69" i="307"/>
  <c r="G86" i="307"/>
  <c r="G27" i="269"/>
  <c r="E27" i="269"/>
  <c r="E66" i="280"/>
  <c r="E26" i="269"/>
  <c r="E25" i="269"/>
  <c r="G50" i="286"/>
  <c r="G26" i="269"/>
  <c r="E46" i="286"/>
  <c r="G46" i="286"/>
  <c r="G47" i="286"/>
  <c r="F47" i="286"/>
  <c r="E47" i="286"/>
  <c r="I48" i="286"/>
  <c r="G48" i="286"/>
  <c r="F48" i="286"/>
  <c r="E48" i="286"/>
  <c r="E49" i="286"/>
  <c r="F49" i="286"/>
  <c r="H49" i="286"/>
  <c r="I49" i="286"/>
  <c r="G44" i="286"/>
  <c r="G25" i="269"/>
  <c r="E43" i="286"/>
  <c r="F43" i="286"/>
  <c r="H43" i="286"/>
  <c r="I43" i="286"/>
  <c r="E32" i="311"/>
  <c r="F32" i="311"/>
  <c r="I32" i="311"/>
  <c r="E28" i="278"/>
  <c r="G28" i="278"/>
  <c r="G10" i="269"/>
  <c r="E10" i="269"/>
  <c r="G22" i="311"/>
  <c r="E22" i="311"/>
  <c r="G15" i="311"/>
  <c r="E15" i="311"/>
  <c r="G14" i="311"/>
  <c r="E14" i="311"/>
  <c r="G9" i="311"/>
  <c r="E9" i="311"/>
  <c r="E32" i="265"/>
  <c r="F32" i="265"/>
  <c r="F55" i="269"/>
  <c r="I32" i="265"/>
  <c r="E108" i="278"/>
  <c r="F108" i="278"/>
  <c r="I108" i="278"/>
  <c r="G102" i="278"/>
  <c r="I101" i="278"/>
  <c r="G101" i="278"/>
  <c r="F101" i="278"/>
  <c r="E101" i="278"/>
  <c r="E100" i="278"/>
  <c r="F100" i="278"/>
  <c r="H100" i="278"/>
  <c r="I100" i="278"/>
  <c r="E76" i="265"/>
  <c r="E76" i="277"/>
  <c r="F76" i="265"/>
  <c r="F76" i="277"/>
  <c r="H76" i="265"/>
  <c r="I76" i="265"/>
  <c r="E104" i="278"/>
  <c r="G109" i="278"/>
  <c r="G76" i="265"/>
  <c r="G107" i="278"/>
  <c r="G100" i="278"/>
  <c r="I105" i="278"/>
  <c r="G105" i="278"/>
  <c r="F105" i="278"/>
  <c r="F39" i="265"/>
  <c r="I39" i="265"/>
  <c r="E83" i="306"/>
  <c r="F83" i="306"/>
  <c r="I83" i="306"/>
  <c r="G85" i="306"/>
  <c r="G39" i="265"/>
  <c r="G62" i="269"/>
  <c r="E85" i="306"/>
  <c r="E39" i="265"/>
  <c r="E62" i="269"/>
  <c r="G84" i="306"/>
  <c r="I82" i="306"/>
  <c r="H82" i="306"/>
  <c r="G82" i="306"/>
  <c r="F82" i="306"/>
  <c r="E82" i="306"/>
  <c r="I81" i="306"/>
  <c r="H81" i="306"/>
  <c r="G81" i="306"/>
  <c r="F81" i="306"/>
  <c r="E81" i="306"/>
  <c r="I26" i="310"/>
  <c r="F26" i="310"/>
  <c r="E26" i="310"/>
  <c r="E19" i="307"/>
  <c r="F19" i="307"/>
  <c r="I19" i="307"/>
  <c r="G65" i="306"/>
  <c r="G19" i="307"/>
  <c r="I64" i="306"/>
  <c r="G64" i="306"/>
  <c r="F64" i="306"/>
  <c r="E64" i="306"/>
  <c r="E63" i="306"/>
  <c r="G97" i="278"/>
  <c r="E95" i="278"/>
  <c r="F95" i="278"/>
  <c r="H95" i="278"/>
  <c r="I95" i="278"/>
  <c r="E96" i="278"/>
  <c r="F96" i="278"/>
  <c r="G96" i="278"/>
  <c r="I96" i="278"/>
  <c r="G93" i="278"/>
  <c r="G95" i="278"/>
  <c r="E92" i="278"/>
  <c r="F92" i="278"/>
  <c r="H92" i="278"/>
  <c r="I92" i="278"/>
  <c r="E91" i="278"/>
  <c r="F91" i="278"/>
  <c r="H91" i="278"/>
  <c r="I91" i="278"/>
  <c r="I81" i="278"/>
  <c r="G81" i="278"/>
  <c r="F81" i="278"/>
  <c r="E81" i="278"/>
  <c r="I59" i="278"/>
  <c r="G59" i="278"/>
  <c r="F59" i="278"/>
  <c r="E59" i="278"/>
  <c r="F62" i="269"/>
  <c r="E55" i="269"/>
  <c r="E32" i="277"/>
  <c r="F39" i="277"/>
  <c r="G76" i="277"/>
  <c r="F32" i="277"/>
  <c r="E39" i="277"/>
  <c r="G39" i="277"/>
  <c r="G108" i="278"/>
  <c r="G32" i="265"/>
  <c r="G63" i="306"/>
  <c r="G104" i="278"/>
  <c r="G26" i="310"/>
  <c r="G83" i="306"/>
  <c r="I18" i="288"/>
  <c r="H18" i="288"/>
  <c r="G18" i="288"/>
  <c r="F18" i="288"/>
  <c r="E18" i="288"/>
  <c r="E17" i="288"/>
  <c r="F17" i="288"/>
  <c r="G17" i="288"/>
  <c r="H17" i="288"/>
  <c r="I17" i="288"/>
  <c r="BF17" i="288"/>
  <c r="BG17" i="288"/>
  <c r="BH17" i="288"/>
  <c r="BI17" i="288"/>
  <c r="BJ17" i="288"/>
  <c r="BK17" i="288"/>
  <c r="BL17" i="288"/>
  <c r="BM17" i="288"/>
  <c r="BN17" i="288"/>
  <c r="BO17" i="288"/>
  <c r="BP17" i="288"/>
  <c r="BQ17" i="288"/>
  <c r="BR17" i="288"/>
  <c r="BS17" i="288"/>
  <c r="BT17" i="288"/>
  <c r="BU17" i="288"/>
  <c r="BV17" i="288"/>
  <c r="BW17" i="288"/>
  <c r="BX17" i="288"/>
  <c r="BY17" i="288"/>
  <c r="BZ17" i="288"/>
  <c r="CA17" i="288"/>
  <c r="CB17" i="288"/>
  <c r="CC17" i="288"/>
  <c r="CD17" i="288"/>
  <c r="CE17" i="288"/>
  <c r="CF17" i="288"/>
  <c r="CG17" i="288"/>
  <c r="CH17" i="288"/>
  <c r="CI17" i="288"/>
  <c r="CJ17" i="288"/>
  <c r="CK17" i="288"/>
  <c r="CL17" i="288"/>
  <c r="CM17" i="288"/>
  <c r="CN17" i="288"/>
  <c r="CO17" i="288"/>
  <c r="CP17" i="288"/>
  <c r="CQ17" i="288"/>
  <c r="CR17" i="288"/>
  <c r="CS17" i="288"/>
  <c r="CT17" i="288"/>
  <c r="CU17" i="288"/>
  <c r="CV17" i="288"/>
  <c r="CW17" i="288"/>
  <c r="CX17" i="288"/>
  <c r="CY17" i="288"/>
  <c r="CZ17" i="288"/>
  <c r="DA17" i="288"/>
  <c r="DB17" i="288"/>
  <c r="DC17" i="288"/>
  <c r="DD17" i="288"/>
  <c r="DE17" i="288"/>
  <c r="DF17" i="288"/>
  <c r="DG17" i="288"/>
  <c r="DH17" i="288"/>
  <c r="DI17" i="288"/>
  <c r="DJ17" i="288"/>
  <c r="DK17" i="288"/>
  <c r="DL17" i="288"/>
  <c r="DM17" i="288"/>
  <c r="DN17" i="288"/>
  <c r="DO17" i="288"/>
  <c r="DP17" i="288"/>
  <c r="DQ17" i="288"/>
  <c r="DR17" i="288"/>
  <c r="DS17" i="288"/>
  <c r="DT17" i="288"/>
  <c r="DU17" i="288"/>
  <c r="DV17" i="288"/>
  <c r="DW17" i="288"/>
  <c r="DX17" i="288"/>
  <c r="DY17" i="288"/>
  <c r="DZ17" i="288"/>
  <c r="EA17" i="288"/>
  <c r="EB17" i="288"/>
  <c r="EC17" i="288"/>
  <c r="ED17" i="288"/>
  <c r="EE17" i="288"/>
  <c r="EF17" i="288"/>
  <c r="EG17" i="288"/>
  <c r="EH17" i="288"/>
  <c r="EI17" i="288"/>
  <c r="EJ17" i="288"/>
  <c r="EK17" i="288"/>
  <c r="EL17" i="288"/>
  <c r="EM17" i="288"/>
  <c r="EN17" i="288"/>
  <c r="EO17" i="288"/>
  <c r="EP17" i="288"/>
  <c r="EQ17" i="288"/>
  <c r="ER17" i="288"/>
  <c r="ES17" i="288"/>
  <c r="ET17" i="288"/>
  <c r="EU17" i="288"/>
  <c r="EV17" i="288"/>
  <c r="EW17" i="288"/>
  <c r="EX17" i="288"/>
  <c r="EY17" i="288"/>
  <c r="EZ17" i="288"/>
  <c r="FA17" i="288"/>
  <c r="FB17" i="288"/>
  <c r="FC17" i="288"/>
  <c r="FD17" i="288"/>
  <c r="FE17" i="288"/>
  <c r="FF17" i="288"/>
  <c r="FG17" i="288"/>
  <c r="FH17" i="288"/>
  <c r="FI17" i="288"/>
  <c r="FJ17" i="288"/>
  <c r="FK17" i="288"/>
  <c r="FL17" i="288"/>
  <c r="FM17" i="288"/>
  <c r="FN17" i="288"/>
  <c r="FO17" i="288"/>
  <c r="FP17" i="288"/>
  <c r="FQ17" i="288"/>
  <c r="FR17" i="288"/>
  <c r="FS17" i="288"/>
  <c r="FT17" i="288"/>
  <c r="FU17" i="288"/>
  <c r="FV17" i="288"/>
  <c r="FW17" i="288"/>
  <c r="FX17" i="288"/>
  <c r="FY17" i="288"/>
  <c r="FZ17" i="288"/>
  <c r="GA17" i="288"/>
  <c r="GB17" i="288"/>
  <c r="GC17" i="288"/>
  <c r="GD17" i="288"/>
  <c r="GE17" i="288"/>
  <c r="GF17" i="288"/>
  <c r="GG17" i="288"/>
  <c r="GH17" i="288"/>
  <c r="GI17" i="288"/>
  <c r="GJ17" i="288"/>
  <c r="E16" i="288"/>
  <c r="F16" i="288"/>
  <c r="I16" i="288"/>
  <c r="G13" i="288"/>
  <c r="G16" i="288"/>
  <c r="I12" i="288"/>
  <c r="F12" i="288"/>
  <c r="E12" i="288"/>
  <c r="I9" i="288"/>
  <c r="F9" i="288"/>
  <c r="E9" i="288"/>
  <c r="E15" i="288"/>
  <c r="F15" i="288"/>
  <c r="I15" i="288"/>
  <c r="BF15" i="288"/>
  <c r="BG15" i="288"/>
  <c r="BH15" i="288"/>
  <c r="BI15" i="288"/>
  <c r="BJ15" i="288"/>
  <c r="BK15" i="288"/>
  <c r="BL15" i="288"/>
  <c r="BM15" i="288"/>
  <c r="BN15" i="288"/>
  <c r="BO15" i="288"/>
  <c r="BP15" i="288"/>
  <c r="BQ15" i="288"/>
  <c r="BR15" i="288"/>
  <c r="BS15" i="288"/>
  <c r="BT15" i="288"/>
  <c r="BU15" i="288"/>
  <c r="BV15" i="288"/>
  <c r="BW15" i="288"/>
  <c r="BX15" i="288"/>
  <c r="BY15" i="288"/>
  <c r="BZ15" i="288"/>
  <c r="CA15" i="288"/>
  <c r="CB15" i="288"/>
  <c r="CC15" i="288"/>
  <c r="CD15" i="288"/>
  <c r="CE15" i="288"/>
  <c r="CF15" i="288"/>
  <c r="CG15" i="288"/>
  <c r="CH15" i="288"/>
  <c r="CI15" i="288"/>
  <c r="CJ15" i="288"/>
  <c r="CK15" i="288"/>
  <c r="CL15" i="288"/>
  <c r="CM15" i="288"/>
  <c r="CN15" i="288"/>
  <c r="CO15" i="288"/>
  <c r="CP15" i="288"/>
  <c r="CQ15" i="288"/>
  <c r="CR15" i="288"/>
  <c r="CS15" i="288"/>
  <c r="CT15" i="288"/>
  <c r="CU15" i="288"/>
  <c r="CV15" i="288"/>
  <c r="CW15" i="288"/>
  <c r="CX15" i="288"/>
  <c r="CY15" i="288"/>
  <c r="CZ15" i="288"/>
  <c r="DA15" i="288"/>
  <c r="DB15" i="288"/>
  <c r="DC15" i="288"/>
  <c r="DD15" i="288"/>
  <c r="DE15" i="288"/>
  <c r="DF15" i="288"/>
  <c r="DG15" i="288"/>
  <c r="DH15" i="288"/>
  <c r="DI15" i="288"/>
  <c r="DJ15" i="288"/>
  <c r="DK15" i="288"/>
  <c r="DL15" i="288"/>
  <c r="DM15" i="288"/>
  <c r="DN15" i="288"/>
  <c r="DO15" i="288"/>
  <c r="DP15" i="288"/>
  <c r="DQ15" i="288"/>
  <c r="DR15" i="288"/>
  <c r="DS15" i="288"/>
  <c r="DT15" i="288"/>
  <c r="DU15" i="288"/>
  <c r="DV15" i="288"/>
  <c r="DW15" i="288"/>
  <c r="DX15" i="288"/>
  <c r="DY15" i="288"/>
  <c r="DZ15" i="288"/>
  <c r="EA15" i="288"/>
  <c r="EB15" i="288"/>
  <c r="EC15" i="288"/>
  <c r="ED15" i="288"/>
  <c r="EE15" i="288"/>
  <c r="EF15" i="288"/>
  <c r="EG15" i="288"/>
  <c r="EH15" i="288"/>
  <c r="EI15" i="288"/>
  <c r="EJ15" i="288"/>
  <c r="EK15" i="288"/>
  <c r="EL15" i="288"/>
  <c r="EM15" i="288"/>
  <c r="EN15" i="288"/>
  <c r="EO15" i="288"/>
  <c r="EP15" i="288"/>
  <c r="EQ15" i="288"/>
  <c r="ER15" i="288"/>
  <c r="ES15" i="288"/>
  <c r="ET15" i="288"/>
  <c r="EU15" i="288"/>
  <c r="EV15" i="288"/>
  <c r="EW15" i="288"/>
  <c r="EX15" i="288"/>
  <c r="EY15" i="288"/>
  <c r="EZ15" i="288"/>
  <c r="FA15" i="288"/>
  <c r="FB15" i="288"/>
  <c r="FC15" i="288"/>
  <c r="FD15" i="288"/>
  <c r="FE15" i="288"/>
  <c r="FF15" i="288"/>
  <c r="FG15" i="288"/>
  <c r="FH15" i="288"/>
  <c r="FI15" i="288"/>
  <c r="FJ15" i="288"/>
  <c r="FK15" i="288"/>
  <c r="FL15" i="288"/>
  <c r="FM15" i="288"/>
  <c r="FN15" i="288"/>
  <c r="FO15" i="288"/>
  <c r="FP15" i="288"/>
  <c r="FQ15" i="288"/>
  <c r="FR15" i="288"/>
  <c r="FS15" i="288"/>
  <c r="FT15" i="288"/>
  <c r="FU15" i="288"/>
  <c r="FV15" i="288"/>
  <c r="FW15" i="288"/>
  <c r="FX15" i="288"/>
  <c r="FY15" i="288"/>
  <c r="FZ15" i="288"/>
  <c r="GA15" i="288"/>
  <c r="GB15" i="288"/>
  <c r="GC15" i="288"/>
  <c r="GD15" i="288"/>
  <c r="GE15" i="288"/>
  <c r="GF15" i="288"/>
  <c r="GG15" i="288"/>
  <c r="GH15" i="288"/>
  <c r="GI15" i="288"/>
  <c r="GJ15" i="288"/>
  <c r="E75" i="307"/>
  <c r="E76" i="307"/>
  <c r="F76" i="307"/>
  <c r="G76" i="307"/>
  <c r="I76" i="307"/>
  <c r="G80" i="307"/>
  <c r="G15" i="288"/>
  <c r="I79" i="307"/>
  <c r="F79" i="307"/>
  <c r="E79" i="307"/>
  <c r="E77" i="307"/>
  <c r="F77" i="307"/>
  <c r="I77" i="307"/>
  <c r="G55" i="269"/>
  <c r="G32" i="277"/>
  <c r="E31" i="307"/>
  <c r="E27" i="282"/>
  <c r="G25" i="282"/>
  <c r="G27" i="282"/>
  <c r="F14" i="265"/>
  <c r="I14" i="265"/>
  <c r="E71" i="265"/>
  <c r="F71" i="265"/>
  <c r="H71" i="265"/>
  <c r="I71" i="265"/>
  <c r="E38" i="285"/>
  <c r="F38" i="285"/>
  <c r="I38" i="285"/>
  <c r="G39" i="285"/>
  <c r="G71" i="265"/>
  <c r="G37" i="285"/>
  <c r="I35" i="285"/>
  <c r="G35" i="285"/>
  <c r="F35" i="285"/>
  <c r="G28" i="285"/>
  <c r="E28" i="285"/>
  <c r="G216" i="307"/>
  <c r="G23" i="282"/>
  <c r="E216" i="307"/>
  <c r="E23" i="282"/>
  <c r="G32" i="285"/>
  <c r="G14" i="265"/>
  <c r="E32" i="285"/>
  <c r="E14" i="265"/>
  <c r="G31" i="285"/>
  <c r="G38" i="285"/>
  <c r="G29" i="285"/>
  <c r="E29" i="285"/>
  <c r="G41" i="307"/>
  <c r="G14" i="286"/>
  <c r="E41" i="307"/>
  <c r="E14" i="286"/>
  <c r="G57" i="306"/>
  <c r="G18" i="285"/>
  <c r="E57" i="306"/>
  <c r="E18" i="285"/>
  <c r="E24" i="282"/>
  <c r="G24" i="282"/>
  <c r="E27" i="285"/>
  <c r="E34" i="285"/>
  <c r="G27" i="285"/>
  <c r="G34" i="285"/>
  <c r="G9" i="285"/>
  <c r="E9" i="285"/>
  <c r="E43" i="265"/>
  <c r="F43" i="265"/>
  <c r="I43" i="265"/>
  <c r="E239" i="307"/>
  <c r="F239" i="307"/>
  <c r="I239" i="307"/>
  <c r="G240" i="307"/>
  <c r="G43" i="265"/>
  <c r="I238" i="307"/>
  <c r="H238" i="307"/>
  <c r="G238" i="307"/>
  <c r="F238" i="307"/>
  <c r="E238" i="307"/>
  <c r="I237" i="307"/>
  <c r="H237" i="307"/>
  <c r="G237" i="307"/>
  <c r="F237" i="307"/>
  <c r="E237" i="307"/>
  <c r="E41" i="265"/>
  <c r="F41" i="265"/>
  <c r="I41" i="265"/>
  <c r="E229" i="307"/>
  <c r="F229" i="307"/>
  <c r="I229" i="307"/>
  <c r="G230" i="307"/>
  <c r="G41" i="265"/>
  <c r="I228" i="307"/>
  <c r="H228" i="307"/>
  <c r="G228" i="307"/>
  <c r="F228" i="307"/>
  <c r="E228" i="307"/>
  <c r="I227" i="307"/>
  <c r="H227" i="307"/>
  <c r="G227" i="307"/>
  <c r="F227" i="307"/>
  <c r="E227" i="307"/>
  <c r="F38" i="265"/>
  <c r="I38" i="265"/>
  <c r="E223" i="307"/>
  <c r="F223" i="307"/>
  <c r="I223" i="307"/>
  <c r="G225" i="307"/>
  <c r="G38" i="265"/>
  <c r="E225" i="307"/>
  <c r="E38" i="265"/>
  <c r="G224" i="307"/>
  <c r="I222" i="307"/>
  <c r="H222" i="307"/>
  <c r="G222" i="307"/>
  <c r="F222" i="307"/>
  <c r="E222" i="307"/>
  <c r="I221" i="307"/>
  <c r="H221" i="307"/>
  <c r="G221" i="307"/>
  <c r="F221" i="307"/>
  <c r="E221" i="307"/>
  <c r="G223" i="307"/>
  <c r="E214" i="307"/>
  <c r="F214" i="307"/>
  <c r="I214" i="307"/>
  <c r="E213" i="307"/>
  <c r="F213" i="307"/>
  <c r="I213" i="307"/>
  <c r="E212" i="307"/>
  <c r="F212" i="307"/>
  <c r="I212" i="307"/>
  <c r="F37" i="265"/>
  <c r="I37" i="265"/>
  <c r="G79" i="306"/>
  <c r="G37" i="265"/>
  <c r="E79" i="306"/>
  <c r="E37" i="265"/>
  <c r="G78" i="306"/>
  <c r="E77" i="306"/>
  <c r="F77" i="306"/>
  <c r="I77" i="306"/>
  <c r="E76" i="306"/>
  <c r="F76" i="306"/>
  <c r="G76" i="306"/>
  <c r="H76" i="306"/>
  <c r="I76" i="306"/>
  <c r="E75" i="306"/>
  <c r="F75" i="306"/>
  <c r="G75" i="306"/>
  <c r="H75" i="306"/>
  <c r="I75" i="306"/>
  <c r="E55" i="305"/>
  <c r="F55" i="305"/>
  <c r="G55" i="305"/>
  <c r="H55" i="305"/>
  <c r="I55" i="305"/>
  <c r="E54" i="305"/>
  <c r="F54" i="305"/>
  <c r="G54" i="305"/>
  <c r="I54" i="305"/>
  <c r="G53" i="305"/>
  <c r="E53" i="305"/>
  <c r="F67" i="269"/>
  <c r="G66" i="269"/>
  <c r="F66" i="269"/>
  <c r="G64" i="269"/>
  <c r="F64" i="269"/>
  <c r="G61" i="269"/>
  <c r="F61" i="269"/>
  <c r="G60" i="269"/>
  <c r="F60" i="269"/>
  <c r="E67" i="269"/>
  <c r="E66" i="269"/>
  <c r="E64" i="269"/>
  <c r="E61" i="269"/>
  <c r="E60" i="269"/>
  <c r="G37" i="269"/>
  <c r="F37" i="269"/>
  <c r="E37" i="269"/>
  <c r="G14" i="277"/>
  <c r="F14" i="277"/>
  <c r="E14" i="277"/>
  <c r="E87" i="269"/>
  <c r="E84" i="269"/>
  <c r="E58" i="269"/>
  <c r="E49" i="269"/>
  <c r="E46" i="269"/>
  <c r="E43" i="269"/>
  <c r="E38" i="269"/>
  <c r="E34" i="269"/>
  <c r="G71" i="277"/>
  <c r="F71" i="277"/>
  <c r="E71" i="277"/>
  <c r="G43" i="277"/>
  <c r="F43" i="277"/>
  <c r="E43" i="277"/>
  <c r="G41" i="277"/>
  <c r="F41" i="277"/>
  <c r="E41" i="277"/>
  <c r="G38" i="277"/>
  <c r="F38" i="277"/>
  <c r="E38" i="277"/>
  <c r="G37" i="277"/>
  <c r="F37" i="277"/>
  <c r="E37" i="277"/>
  <c r="G67" i="269"/>
  <c r="G32" i="311"/>
  <c r="E25" i="310"/>
  <c r="F25" i="310"/>
  <c r="I25" i="310"/>
  <c r="G16" i="264"/>
  <c r="E16" i="264"/>
  <c r="E10" i="280"/>
  <c r="F10" i="280"/>
  <c r="G10" i="280"/>
  <c r="I10" i="280"/>
  <c r="I24" i="307"/>
  <c r="G24" i="307"/>
  <c r="F24" i="307"/>
  <c r="E24" i="307"/>
  <c r="E39" i="307"/>
  <c r="F39" i="307"/>
  <c r="G39" i="307"/>
  <c r="I39" i="307"/>
  <c r="H49" i="311"/>
  <c r="H10" i="280"/>
  <c r="H45" i="311"/>
  <c r="H55" i="307"/>
  <c r="E31" i="311"/>
  <c r="F31" i="311"/>
  <c r="G31" i="311"/>
  <c r="H31" i="311"/>
  <c r="I31" i="311"/>
  <c r="E28" i="311"/>
  <c r="F28" i="311"/>
  <c r="I28" i="311"/>
  <c r="BF28" i="311"/>
  <c r="BF60" i="311"/>
  <c r="BG28" i="311"/>
  <c r="BG60" i="311"/>
  <c r="BH28" i="311"/>
  <c r="BH60" i="311"/>
  <c r="BI28" i="311"/>
  <c r="BI60" i="311"/>
  <c r="BJ28" i="311"/>
  <c r="BJ60" i="311"/>
  <c r="BK28" i="311"/>
  <c r="BK60" i="311"/>
  <c r="BL28" i="311"/>
  <c r="BL60" i="311"/>
  <c r="BM28" i="311"/>
  <c r="BM60" i="311"/>
  <c r="BN28" i="311"/>
  <c r="BN60" i="311"/>
  <c r="BO28" i="311"/>
  <c r="BO60" i="311"/>
  <c r="BP28" i="311"/>
  <c r="BP60" i="311"/>
  <c r="BQ28" i="311"/>
  <c r="BQ60" i="311"/>
  <c r="BR28" i="311"/>
  <c r="BR60" i="311"/>
  <c r="BS28" i="311"/>
  <c r="BS60" i="311"/>
  <c r="BT28" i="311"/>
  <c r="BT60" i="311"/>
  <c r="BU28" i="311"/>
  <c r="BU60" i="311"/>
  <c r="BV28" i="311"/>
  <c r="BV60" i="311"/>
  <c r="BW28" i="311"/>
  <c r="BW60" i="311"/>
  <c r="BX28" i="311"/>
  <c r="BX60" i="311"/>
  <c r="BY28" i="311"/>
  <c r="BY60" i="311"/>
  <c r="BZ28" i="311"/>
  <c r="BZ60" i="311"/>
  <c r="CA28" i="311"/>
  <c r="CA60" i="311"/>
  <c r="CB28" i="311"/>
  <c r="CB60" i="311"/>
  <c r="CC28" i="311"/>
  <c r="CC60" i="311"/>
  <c r="CD28" i="311"/>
  <c r="CD60" i="311"/>
  <c r="CE28" i="311"/>
  <c r="CE60" i="311"/>
  <c r="CF28" i="311"/>
  <c r="CF60" i="311"/>
  <c r="CG28" i="311"/>
  <c r="CG60" i="311"/>
  <c r="CH28" i="311"/>
  <c r="CH60" i="311"/>
  <c r="CI28" i="311"/>
  <c r="CI60" i="311"/>
  <c r="CJ28" i="311"/>
  <c r="CJ60" i="311"/>
  <c r="CK28" i="311"/>
  <c r="CK60" i="311"/>
  <c r="CL28" i="311"/>
  <c r="CL60" i="311"/>
  <c r="CM28" i="311"/>
  <c r="CM60" i="311"/>
  <c r="CN28" i="311"/>
  <c r="CN60" i="311"/>
  <c r="CO28" i="311"/>
  <c r="CO60" i="311"/>
  <c r="CP28" i="311"/>
  <c r="CP60" i="311"/>
  <c r="CQ28" i="311"/>
  <c r="CQ60" i="311"/>
  <c r="CR28" i="311"/>
  <c r="CR60" i="311"/>
  <c r="CS28" i="311"/>
  <c r="CS60" i="311"/>
  <c r="CT28" i="311"/>
  <c r="CT60" i="311"/>
  <c r="CU28" i="311"/>
  <c r="CU60" i="311"/>
  <c r="CV28" i="311"/>
  <c r="CV60" i="311"/>
  <c r="CW28" i="311"/>
  <c r="CW60" i="311"/>
  <c r="CX28" i="311"/>
  <c r="CX60" i="311"/>
  <c r="CY28" i="311"/>
  <c r="CY60" i="311"/>
  <c r="CZ28" i="311"/>
  <c r="CZ60" i="311"/>
  <c r="DA28" i="311"/>
  <c r="DA60" i="311"/>
  <c r="DB28" i="311"/>
  <c r="DB60" i="311"/>
  <c r="DC28" i="311"/>
  <c r="DC60" i="311"/>
  <c r="DD28" i="311"/>
  <c r="DD60" i="311"/>
  <c r="DE28" i="311"/>
  <c r="DE60" i="311"/>
  <c r="DF28" i="311"/>
  <c r="DF60" i="311"/>
  <c r="DG28" i="311"/>
  <c r="DG60" i="311"/>
  <c r="DH28" i="311"/>
  <c r="DH60" i="311"/>
  <c r="DI28" i="311"/>
  <c r="DI60" i="311"/>
  <c r="DJ28" i="311"/>
  <c r="DJ60" i="311"/>
  <c r="DK28" i="311"/>
  <c r="DK60" i="311"/>
  <c r="DL28" i="311"/>
  <c r="DL60" i="311"/>
  <c r="DM28" i="311"/>
  <c r="DM60" i="311"/>
  <c r="DN28" i="311"/>
  <c r="DN60" i="311"/>
  <c r="DO28" i="311"/>
  <c r="DO60" i="311"/>
  <c r="DP28" i="311"/>
  <c r="DP60" i="311"/>
  <c r="DQ28" i="311"/>
  <c r="DQ60" i="311"/>
  <c r="DR28" i="311"/>
  <c r="DR60" i="311"/>
  <c r="DS28" i="311"/>
  <c r="DS60" i="311"/>
  <c r="DT28" i="311"/>
  <c r="DT60" i="311"/>
  <c r="DU28" i="311"/>
  <c r="DU60" i="311"/>
  <c r="DV28" i="311"/>
  <c r="DV60" i="311"/>
  <c r="DW28" i="311"/>
  <c r="DW60" i="311"/>
  <c r="DX28" i="311"/>
  <c r="DX60" i="311"/>
  <c r="DY28" i="311"/>
  <c r="DY60" i="311"/>
  <c r="DZ28" i="311"/>
  <c r="DZ60" i="311"/>
  <c r="EA28" i="311"/>
  <c r="EA60" i="311"/>
  <c r="EB28" i="311"/>
  <c r="EB60" i="311"/>
  <c r="EC28" i="311"/>
  <c r="EC60" i="311"/>
  <c r="ED28" i="311"/>
  <c r="ED60" i="311"/>
  <c r="EE28" i="311"/>
  <c r="EE60" i="311"/>
  <c r="EF28" i="311"/>
  <c r="EF60" i="311"/>
  <c r="EG28" i="311"/>
  <c r="EG60" i="311"/>
  <c r="EH28" i="311"/>
  <c r="EH60" i="311"/>
  <c r="EI28" i="311"/>
  <c r="EI60" i="311"/>
  <c r="EJ28" i="311"/>
  <c r="EJ60" i="311"/>
  <c r="EK28" i="311"/>
  <c r="EK60" i="311"/>
  <c r="EL28" i="311"/>
  <c r="EL60" i="311"/>
  <c r="EM28" i="311"/>
  <c r="EM60" i="311"/>
  <c r="EN28" i="311"/>
  <c r="EN60" i="311"/>
  <c r="EO28" i="311"/>
  <c r="EO60" i="311"/>
  <c r="EP28" i="311"/>
  <c r="EP60" i="311"/>
  <c r="EQ28" i="311"/>
  <c r="EQ60" i="311"/>
  <c r="ER28" i="311"/>
  <c r="ER60" i="311"/>
  <c r="ES28" i="311"/>
  <c r="ES60" i="311"/>
  <c r="ET28" i="311"/>
  <c r="ET60" i="311"/>
  <c r="EU28" i="311"/>
  <c r="EU60" i="311"/>
  <c r="EV28" i="311"/>
  <c r="EV60" i="311"/>
  <c r="EW28" i="311"/>
  <c r="EW60" i="311"/>
  <c r="EX28" i="311"/>
  <c r="EX60" i="311"/>
  <c r="EY28" i="311"/>
  <c r="EY60" i="311"/>
  <c r="EZ28" i="311"/>
  <c r="EZ60" i="311"/>
  <c r="FA28" i="311"/>
  <c r="FA60" i="311"/>
  <c r="FB28" i="311"/>
  <c r="FB60" i="311"/>
  <c r="FC28" i="311"/>
  <c r="FC60" i="311"/>
  <c r="FD28" i="311"/>
  <c r="FD60" i="311"/>
  <c r="FE28" i="311"/>
  <c r="FE60" i="311"/>
  <c r="FF28" i="311"/>
  <c r="FF60" i="311"/>
  <c r="FG28" i="311"/>
  <c r="FG60" i="311"/>
  <c r="FH28" i="311"/>
  <c r="FH60" i="311"/>
  <c r="FI28" i="311"/>
  <c r="FI60" i="311"/>
  <c r="FJ28" i="311"/>
  <c r="FJ60" i="311"/>
  <c r="FK28" i="311"/>
  <c r="FK60" i="311"/>
  <c r="FL28" i="311"/>
  <c r="FL60" i="311"/>
  <c r="FM28" i="311"/>
  <c r="FM60" i="311"/>
  <c r="FN28" i="311"/>
  <c r="FN60" i="311"/>
  <c r="FO28" i="311"/>
  <c r="FO60" i="311"/>
  <c r="FP28" i="311"/>
  <c r="FP60" i="311"/>
  <c r="FQ28" i="311"/>
  <c r="FQ60" i="311"/>
  <c r="FR28" i="311"/>
  <c r="FR60" i="311"/>
  <c r="FS28" i="311"/>
  <c r="FS60" i="311"/>
  <c r="FT28" i="311"/>
  <c r="FT60" i="311"/>
  <c r="FU28" i="311"/>
  <c r="FU60" i="311"/>
  <c r="FV28" i="311"/>
  <c r="FV60" i="311"/>
  <c r="FW28" i="311"/>
  <c r="FW60" i="311"/>
  <c r="FX28" i="311"/>
  <c r="FX60" i="311"/>
  <c r="FY28" i="311"/>
  <c r="FY60" i="311"/>
  <c r="FZ28" i="311"/>
  <c r="FZ60" i="311"/>
  <c r="GA28" i="311"/>
  <c r="GA60" i="311"/>
  <c r="GB28" i="311"/>
  <c r="GB60" i="311"/>
  <c r="GC28" i="311"/>
  <c r="GC60" i="311"/>
  <c r="GD28" i="311"/>
  <c r="GD60" i="311"/>
  <c r="GE28" i="311"/>
  <c r="GE60" i="311"/>
  <c r="GF28" i="311"/>
  <c r="GF60" i="311"/>
  <c r="GG28" i="311"/>
  <c r="GG60" i="311"/>
  <c r="GH28" i="311"/>
  <c r="GH60" i="311"/>
  <c r="GI28" i="311"/>
  <c r="GI60" i="311"/>
  <c r="GJ28" i="311"/>
  <c r="GJ60" i="311"/>
  <c r="E27" i="311"/>
  <c r="F27" i="311"/>
  <c r="G27" i="311"/>
  <c r="H27" i="311"/>
  <c r="I27" i="311"/>
  <c r="BF27" i="311"/>
  <c r="BG27" i="311"/>
  <c r="BH27" i="311"/>
  <c r="BI27" i="311"/>
  <c r="BJ27" i="311"/>
  <c r="BK27" i="311"/>
  <c r="BL27" i="311"/>
  <c r="BM27" i="311"/>
  <c r="BN27" i="311"/>
  <c r="BO27" i="311"/>
  <c r="BP27" i="311"/>
  <c r="BQ27" i="311"/>
  <c r="BR27" i="311"/>
  <c r="BS27" i="311"/>
  <c r="BT27" i="311"/>
  <c r="BU27" i="311"/>
  <c r="BV27" i="311"/>
  <c r="BW27" i="311"/>
  <c r="BX27" i="311"/>
  <c r="BY27" i="311"/>
  <c r="BZ27" i="311"/>
  <c r="CA27" i="311"/>
  <c r="CB27" i="311"/>
  <c r="CC27" i="311"/>
  <c r="CD27" i="311"/>
  <c r="CE27" i="311"/>
  <c r="CF27" i="311"/>
  <c r="CG27" i="311"/>
  <c r="CH27" i="311"/>
  <c r="CI27" i="311"/>
  <c r="CJ27" i="311"/>
  <c r="CK27" i="311"/>
  <c r="CL27" i="311"/>
  <c r="CM27" i="311"/>
  <c r="CN27" i="311"/>
  <c r="CO27" i="311"/>
  <c r="CP27" i="311"/>
  <c r="CQ27" i="311"/>
  <c r="CR27" i="311"/>
  <c r="CS27" i="311"/>
  <c r="CT27" i="311"/>
  <c r="CU27" i="311"/>
  <c r="CV27" i="311"/>
  <c r="CW27" i="311"/>
  <c r="CX27" i="311"/>
  <c r="CY27" i="311"/>
  <c r="CZ27" i="311"/>
  <c r="DA27" i="311"/>
  <c r="DB27" i="311"/>
  <c r="DC27" i="311"/>
  <c r="DD27" i="311"/>
  <c r="DE27" i="311"/>
  <c r="DF27" i="311"/>
  <c r="DG27" i="311"/>
  <c r="DH27" i="311"/>
  <c r="DI27" i="311"/>
  <c r="DJ27" i="311"/>
  <c r="DK27" i="311"/>
  <c r="DL27" i="311"/>
  <c r="DM27" i="311"/>
  <c r="DN27" i="311"/>
  <c r="DO27" i="311"/>
  <c r="DP27" i="311"/>
  <c r="DQ27" i="311"/>
  <c r="DR27" i="311"/>
  <c r="DS27" i="311"/>
  <c r="DT27" i="311"/>
  <c r="DU27" i="311"/>
  <c r="DV27" i="311"/>
  <c r="DW27" i="311"/>
  <c r="DX27" i="311"/>
  <c r="DY27" i="311"/>
  <c r="DZ27" i="311"/>
  <c r="EA27" i="311"/>
  <c r="EB27" i="311"/>
  <c r="EC27" i="311"/>
  <c r="ED27" i="311"/>
  <c r="EE27" i="311"/>
  <c r="EF27" i="311"/>
  <c r="EG27" i="311"/>
  <c r="EH27" i="311"/>
  <c r="EI27" i="311"/>
  <c r="EJ27" i="311"/>
  <c r="EK27" i="311"/>
  <c r="EL27" i="311"/>
  <c r="EM27" i="311"/>
  <c r="EN27" i="311"/>
  <c r="EO27" i="311"/>
  <c r="EP27" i="311"/>
  <c r="EQ27" i="311"/>
  <c r="ER27" i="311"/>
  <c r="ES27" i="311"/>
  <c r="ET27" i="311"/>
  <c r="EU27" i="311"/>
  <c r="EV27" i="311"/>
  <c r="EW27" i="311"/>
  <c r="EX27" i="311"/>
  <c r="EY27" i="311"/>
  <c r="EZ27" i="311"/>
  <c r="FA27" i="311"/>
  <c r="FB27" i="311"/>
  <c r="FC27" i="311"/>
  <c r="FD27" i="311"/>
  <c r="FE27" i="311"/>
  <c r="FF27" i="311"/>
  <c r="FG27" i="311"/>
  <c r="FH27" i="311"/>
  <c r="FI27" i="311"/>
  <c r="FJ27" i="311"/>
  <c r="FK27" i="311"/>
  <c r="FL27" i="311"/>
  <c r="FM27" i="311"/>
  <c r="FN27" i="311"/>
  <c r="FO27" i="311"/>
  <c r="FP27" i="311"/>
  <c r="FQ27" i="311"/>
  <c r="FR27" i="311"/>
  <c r="FS27" i="311"/>
  <c r="FT27" i="311"/>
  <c r="FU27" i="311"/>
  <c r="FV27" i="311"/>
  <c r="FW27" i="311"/>
  <c r="FX27" i="311"/>
  <c r="FY27" i="311"/>
  <c r="FZ27" i="311"/>
  <c r="GA27" i="311"/>
  <c r="GB27" i="311"/>
  <c r="GC27" i="311"/>
  <c r="GD27" i="311"/>
  <c r="GE27" i="311"/>
  <c r="GF27" i="311"/>
  <c r="GG27" i="311"/>
  <c r="GH27" i="311"/>
  <c r="GI27" i="311"/>
  <c r="GJ27" i="311"/>
  <c r="H39" i="307"/>
  <c r="H24" i="307"/>
  <c r="F65" i="280"/>
  <c r="G184" i="307"/>
  <c r="E184" i="307"/>
  <c r="G183" i="307"/>
  <c r="E183" i="307"/>
  <c r="I18" i="307"/>
  <c r="I17" i="307"/>
  <c r="E18" i="307"/>
  <c r="F18" i="307"/>
  <c r="G209" i="307"/>
  <c r="G214" i="307"/>
  <c r="I191" i="307"/>
  <c r="G191" i="307"/>
  <c r="F191" i="307"/>
  <c r="E191" i="307"/>
  <c r="E189" i="307"/>
  <c r="F189" i="307"/>
  <c r="G189" i="307"/>
  <c r="H189" i="307"/>
  <c r="I189" i="307"/>
  <c r="E91" i="305"/>
  <c r="F91" i="305"/>
  <c r="G91" i="305"/>
  <c r="H91" i="305"/>
  <c r="I91" i="305"/>
  <c r="I92" i="305"/>
  <c r="H92" i="305"/>
  <c r="G92" i="305"/>
  <c r="F92" i="305"/>
  <c r="E92" i="305"/>
  <c r="G188" i="307"/>
  <c r="E188" i="307"/>
  <c r="G187" i="307"/>
  <c r="E187" i="307"/>
  <c r="G160" i="307"/>
  <c r="E160" i="307"/>
  <c r="E17" i="307"/>
  <c r="F17" i="307"/>
  <c r="E24" i="310"/>
  <c r="F24" i="310"/>
  <c r="I24" i="310"/>
  <c r="G179" i="307"/>
  <c r="E161" i="307"/>
  <c r="G161" i="307"/>
  <c r="E162" i="307"/>
  <c r="F162" i="307"/>
  <c r="G162" i="307"/>
  <c r="H162" i="307"/>
  <c r="I162" i="307"/>
  <c r="E157" i="307"/>
  <c r="F157" i="307"/>
  <c r="G157" i="307"/>
  <c r="I157" i="307"/>
  <c r="E155" i="307"/>
  <c r="E138" i="307"/>
  <c r="G137" i="307"/>
  <c r="E137" i="307"/>
  <c r="G138" i="307"/>
  <c r="E23" i="310"/>
  <c r="F23" i="310"/>
  <c r="I23" i="310"/>
  <c r="E16" i="307"/>
  <c r="F16" i="307"/>
  <c r="I16" i="307"/>
  <c r="G151" i="307"/>
  <c r="I139" i="307"/>
  <c r="G139" i="307"/>
  <c r="F139" i="307"/>
  <c r="E139" i="307"/>
  <c r="G16" i="307"/>
  <c r="G212" i="307"/>
  <c r="G17" i="307"/>
  <c r="G213" i="307"/>
  <c r="G18" i="307"/>
  <c r="G25" i="310"/>
  <c r="G24" i="310"/>
  <c r="G155" i="307"/>
  <c r="G23" i="310"/>
  <c r="E11" i="310"/>
  <c r="F11" i="310"/>
  <c r="I11" i="310"/>
  <c r="E128" i="307"/>
  <c r="F128" i="307"/>
  <c r="I128" i="307"/>
  <c r="G46" i="307"/>
  <c r="G43" i="307"/>
  <c r="G36" i="307"/>
  <c r="G40" i="307"/>
  <c r="G56" i="307"/>
  <c r="G229" i="307"/>
  <c r="G77" i="307"/>
  <c r="G128" i="307"/>
  <c r="G239" i="307"/>
  <c r="G11" i="310"/>
  <c r="E9" i="310"/>
  <c r="F9" i="310"/>
  <c r="G9" i="310"/>
  <c r="I9" i="310"/>
  <c r="E44" i="307"/>
  <c r="F44" i="307"/>
  <c r="G44" i="307"/>
  <c r="I44" i="307"/>
  <c r="E38" i="307"/>
  <c r="F38" i="307"/>
  <c r="G38" i="307"/>
  <c r="H38" i="307"/>
  <c r="I38" i="307"/>
  <c r="E35" i="307"/>
  <c r="F35" i="307"/>
  <c r="G35" i="307"/>
  <c r="H35" i="307"/>
  <c r="I35" i="307"/>
  <c r="G32" i="307"/>
  <c r="G51" i="307"/>
  <c r="G65" i="280"/>
  <c r="E65" i="280"/>
  <c r="G23" i="307"/>
  <c r="G28" i="311"/>
  <c r="I15" i="307"/>
  <c r="F15" i="307"/>
  <c r="E15" i="307"/>
  <c r="I14" i="307"/>
  <c r="F14" i="307"/>
  <c r="E14" i="307"/>
  <c r="I13" i="307"/>
  <c r="F13" i="307"/>
  <c r="E13" i="307"/>
  <c r="I12" i="307"/>
  <c r="F12" i="307"/>
  <c r="E12" i="307"/>
  <c r="I11" i="307"/>
  <c r="F11" i="307"/>
  <c r="E11" i="307"/>
  <c r="I10" i="307"/>
  <c r="F10" i="307"/>
  <c r="E10" i="307"/>
  <c r="I9" i="307"/>
  <c r="F9" i="307"/>
  <c r="E9" i="307"/>
  <c r="G30" i="307"/>
  <c r="E30" i="307"/>
  <c r="E22" i="310"/>
  <c r="F22" i="310"/>
  <c r="I22" i="310"/>
  <c r="E21" i="310"/>
  <c r="F21" i="310"/>
  <c r="I21" i="310"/>
  <c r="E20" i="310"/>
  <c r="F20" i="310"/>
  <c r="I20" i="310"/>
  <c r="E19" i="310"/>
  <c r="F19" i="310"/>
  <c r="I19" i="310"/>
  <c r="E18" i="310"/>
  <c r="F18" i="310"/>
  <c r="I18" i="310"/>
  <c r="E17" i="310"/>
  <c r="F17" i="310"/>
  <c r="I17" i="310"/>
  <c r="E16" i="310"/>
  <c r="F16" i="310"/>
  <c r="I16" i="310"/>
  <c r="G56" i="306"/>
  <c r="G77" i="306"/>
  <c r="E55" i="306"/>
  <c r="F55" i="306"/>
  <c r="I55" i="306"/>
  <c r="E54" i="306"/>
  <c r="F54" i="306"/>
  <c r="I54" i="306"/>
  <c r="E53" i="306"/>
  <c r="F53" i="306"/>
  <c r="I53" i="306"/>
  <c r="E52" i="306"/>
  <c r="F52" i="306"/>
  <c r="I52" i="306"/>
  <c r="E51" i="306"/>
  <c r="F51" i="306"/>
  <c r="I51" i="306"/>
  <c r="E50" i="306"/>
  <c r="F50" i="306"/>
  <c r="I50" i="306"/>
  <c r="E49" i="306"/>
  <c r="F49" i="306"/>
  <c r="I49" i="306"/>
  <c r="E42" i="306"/>
  <c r="G63" i="48"/>
  <c r="G42" i="306"/>
  <c r="E37" i="306"/>
  <c r="G62" i="48"/>
  <c r="G37" i="306"/>
  <c r="E32" i="306"/>
  <c r="G61" i="48"/>
  <c r="G32" i="306"/>
  <c r="E27" i="306"/>
  <c r="G60" i="48"/>
  <c r="G27" i="306"/>
  <c r="E21" i="306"/>
  <c r="G21" i="306"/>
  <c r="G13" i="306"/>
  <c r="E13" i="306"/>
  <c r="E9" i="306"/>
  <c r="G57" i="48"/>
  <c r="G9" i="306"/>
  <c r="G44" i="306"/>
  <c r="E43" i="306"/>
  <c r="F43" i="306"/>
  <c r="G43" i="306"/>
  <c r="I43" i="306"/>
  <c r="G39" i="306"/>
  <c r="I38" i="306"/>
  <c r="G38" i="306"/>
  <c r="F38" i="306"/>
  <c r="E38" i="306"/>
  <c r="G34" i="306"/>
  <c r="G13" i="307"/>
  <c r="I33" i="306"/>
  <c r="G33" i="306"/>
  <c r="F33" i="306"/>
  <c r="E33" i="306"/>
  <c r="G29" i="306"/>
  <c r="G12" i="307"/>
  <c r="E28" i="306"/>
  <c r="F28" i="306"/>
  <c r="G28" i="306"/>
  <c r="I28" i="306"/>
  <c r="G24" i="306"/>
  <c r="G11" i="307"/>
  <c r="E23" i="306"/>
  <c r="F23" i="306"/>
  <c r="G23" i="306"/>
  <c r="I23" i="306"/>
  <c r="E22" i="306"/>
  <c r="G22" i="306"/>
  <c r="G15" i="306"/>
  <c r="E14" i="306"/>
  <c r="F14" i="306"/>
  <c r="I14" i="306"/>
  <c r="G11" i="306"/>
  <c r="G9" i="307"/>
  <c r="E10" i="306"/>
  <c r="F10" i="306"/>
  <c r="G10" i="306"/>
  <c r="I10" i="306"/>
  <c r="G14" i="307"/>
  <c r="G79" i="307"/>
  <c r="G22" i="310"/>
  <c r="G15" i="307"/>
  <c r="G17" i="310"/>
  <c r="G10" i="307"/>
  <c r="G18" i="310"/>
  <c r="G51" i="306"/>
  <c r="G19" i="310"/>
  <c r="G52" i="306"/>
  <c r="G20" i="310"/>
  <c r="G53" i="306"/>
  <c r="G21" i="310"/>
  <c r="G54" i="306"/>
  <c r="G50" i="306"/>
  <c r="G14" i="306"/>
  <c r="G16" i="310"/>
  <c r="G49" i="306"/>
  <c r="G55" i="306"/>
  <c r="G15" i="264"/>
  <c r="E15" i="264"/>
  <c r="E32" i="310"/>
  <c r="F32" i="310"/>
  <c r="I32" i="310"/>
  <c r="E31" i="310"/>
  <c r="F31" i="310"/>
  <c r="I31" i="310"/>
  <c r="G29" i="310"/>
  <c r="G32" i="310"/>
  <c r="G12" i="310"/>
  <c r="G31" i="310"/>
  <c r="E5" i="310"/>
  <c r="E4" i="310"/>
  <c r="E3" i="310"/>
  <c r="E2" i="310"/>
  <c r="H9" i="309"/>
  <c r="H10" i="306"/>
  <c r="E5" i="309"/>
  <c r="E4" i="309"/>
  <c r="E3" i="309"/>
  <c r="E2" i="309"/>
  <c r="E15" i="275"/>
  <c r="F15" i="275"/>
  <c r="G15" i="275"/>
  <c r="I15" i="275"/>
  <c r="E5" i="307"/>
  <c r="E4" i="307"/>
  <c r="E3" i="307"/>
  <c r="E2" i="307"/>
  <c r="I83" i="282"/>
  <c r="G83" i="282"/>
  <c r="F83" i="282"/>
  <c r="E83" i="282"/>
  <c r="I72" i="282"/>
  <c r="G72" i="282"/>
  <c r="F72" i="282"/>
  <c r="E72" i="282"/>
  <c r="E4" i="305"/>
  <c r="E34" i="305"/>
  <c r="F34" i="305"/>
  <c r="G34" i="305"/>
  <c r="H34" i="305"/>
  <c r="I34" i="305"/>
  <c r="E31" i="305"/>
  <c r="F31" i="305"/>
  <c r="G31" i="305"/>
  <c r="H31" i="305"/>
  <c r="I31" i="305"/>
  <c r="E30" i="305"/>
  <c r="F30" i="305"/>
  <c r="G30" i="305"/>
  <c r="I30" i="305"/>
  <c r="E26" i="305"/>
  <c r="F26" i="305"/>
  <c r="G26" i="305"/>
  <c r="H26" i="305"/>
  <c r="I26" i="305"/>
  <c r="G29" i="305"/>
  <c r="E29" i="305"/>
  <c r="G25" i="305"/>
  <c r="E25" i="305"/>
  <c r="G28" i="273"/>
  <c r="E28" i="273"/>
  <c r="E3" i="306"/>
  <c r="E2" i="306"/>
  <c r="E5" i="306"/>
  <c r="E4" i="306"/>
  <c r="E72" i="305"/>
  <c r="G72" i="305"/>
  <c r="G19" i="289"/>
  <c r="E19" i="289"/>
  <c r="E22" i="289"/>
  <c r="F22" i="289"/>
  <c r="G22" i="289"/>
  <c r="I22" i="289"/>
  <c r="E14" i="289"/>
  <c r="G14" i="289"/>
  <c r="G13" i="289"/>
  <c r="E13" i="289"/>
  <c r="G10" i="289"/>
  <c r="E10" i="289"/>
  <c r="G9" i="289"/>
  <c r="E9" i="289"/>
  <c r="G16" i="289"/>
  <c r="E16" i="289"/>
  <c r="G15" i="289"/>
  <c r="E15" i="289"/>
  <c r="M37" i="48"/>
  <c r="L37" i="48"/>
  <c r="E49" i="273"/>
  <c r="F49" i="273"/>
  <c r="G49" i="273"/>
  <c r="H49" i="273"/>
  <c r="I49" i="273"/>
  <c r="E49" i="305"/>
  <c r="F49" i="305"/>
  <c r="G49" i="305"/>
  <c r="H49" i="305"/>
  <c r="I49" i="305"/>
  <c r="E41" i="305"/>
  <c r="F41" i="305"/>
  <c r="G41" i="305"/>
  <c r="I41" i="305"/>
  <c r="E85" i="305"/>
  <c r="F85" i="305"/>
  <c r="G85" i="305"/>
  <c r="E40" i="305"/>
  <c r="F40" i="305"/>
  <c r="G40" i="305"/>
  <c r="I40" i="305"/>
  <c r="E39" i="305"/>
  <c r="F39" i="305"/>
  <c r="G39" i="305"/>
  <c r="I39" i="305"/>
  <c r="E38" i="305"/>
  <c r="F38" i="305"/>
  <c r="G38" i="305"/>
  <c r="I38" i="305"/>
  <c r="G48" i="305"/>
  <c r="F48" i="305"/>
  <c r="E48" i="305"/>
  <c r="G47" i="305"/>
  <c r="E47" i="305"/>
  <c r="G46" i="305"/>
  <c r="E46" i="305"/>
  <c r="G45" i="305"/>
  <c r="E45" i="305"/>
  <c r="G44" i="305"/>
  <c r="E44" i="305"/>
  <c r="E154" i="280"/>
  <c r="F154" i="280"/>
  <c r="G154" i="280"/>
  <c r="I154" i="280"/>
  <c r="I150" i="280"/>
  <c r="G150" i="280"/>
  <c r="F150" i="280"/>
  <c r="E150" i="280"/>
  <c r="I28" i="282"/>
  <c r="G28" i="282"/>
  <c r="F28" i="282"/>
  <c r="E28" i="282"/>
  <c r="I36" i="286"/>
  <c r="G36" i="286"/>
  <c r="F36" i="286"/>
  <c r="E36" i="286"/>
  <c r="I25" i="286"/>
  <c r="G25" i="286"/>
  <c r="F25" i="286"/>
  <c r="E25" i="286"/>
  <c r="I15" i="286"/>
  <c r="G15" i="286"/>
  <c r="F15" i="286"/>
  <c r="E15" i="286"/>
  <c r="I19" i="285"/>
  <c r="G19" i="285"/>
  <c r="F19" i="285"/>
  <c r="E19" i="285"/>
  <c r="E180" i="280"/>
  <c r="F180" i="280"/>
  <c r="G180" i="280"/>
  <c r="I180" i="280"/>
  <c r="E62" i="273"/>
  <c r="G62" i="273"/>
  <c r="E55" i="273"/>
  <c r="F55" i="273"/>
  <c r="G55" i="273"/>
  <c r="I55" i="273"/>
  <c r="K129" i="273"/>
  <c r="J129" i="273"/>
  <c r="I129" i="273"/>
  <c r="H129" i="273"/>
  <c r="G129" i="273"/>
  <c r="E129" i="273"/>
  <c r="E139" i="273"/>
  <c r="F139" i="273"/>
  <c r="G139" i="273"/>
  <c r="I138" i="273"/>
  <c r="G138" i="273"/>
  <c r="F138" i="273"/>
  <c r="E138" i="273"/>
  <c r="G134" i="273"/>
  <c r="E134" i="273"/>
  <c r="I135" i="273"/>
  <c r="H135" i="273"/>
  <c r="G135" i="273"/>
  <c r="F135" i="273"/>
  <c r="E135" i="273"/>
  <c r="E125" i="273"/>
  <c r="F125" i="273"/>
  <c r="G125" i="273"/>
  <c r="E124" i="273"/>
  <c r="F124" i="273"/>
  <c r="G124" i="273"/>
  <c r="I124" i="273"/>
  <c r="G120" i="273"/>
  <c r="E120" i="273"/>
  <c r="I121" i="273"/>
  <c r="H121" i="273"/>
  <c r="G121" i="273"/>
  <c r="F121" i="273"/>
  <c r="E121" i="273"/>
  <c r="K115" i="273"/>
  <c r="J115" i="273"/>
  <c r="I115" i="273"/>
  <c r="H115" i="273"/>
  <c r="G115" i="273"/>
  <c r="E115" i="273"/>
  <c r="E107" i="273"/>
  <c r="F107" i="273"/>
  <c r="G107" i="273"/>
  <c r="E106" i="273"/>
  <c r="F106" i="273"/>
  <c r="G106" i="273"/>
  <c r="I106" i="273"/>
  <c r="E91" i="273"/>
  <c r="F91" i="273"/>
  <c r="G91" i="273"/>
  <c r="E87" i="273"/>
  <c r="F87" i="273"/>
  <c r="G87" i="273"/>
  <c r="E86" i="273"/>
  <c r="F86" i="273"/>
  <c r="G86" i="273"/>
  <c r="I86" i="273"/>
  <c r="E77" i="273"/>
  <c r="F77" i="273"/>
  <c r="G77" i="273"/>
  <c r="G81" i="273"/>
  <c r="H81" i="273"/>
  <c r="I81" i="273"/>
  <c r="J81" i="273"/>
  <c r="K81" i="273"/>
  <c r="E81" i="273"/>
  <c r="H82" i="273"/>
  <c r="G82" i="273"/>
  <c r="F82" i="273"/>
  <c r="E82" i="273"/>
  <c r="E95" i="273"/>
  <c r="G95" i="273"/>
  <c r="E81" i="305"/>
  <c r="F81" i="305"/>
  <c r="G81" i="305"/>
  <c r="E80" i="305"/>
  <c r="F80" i="305"/>
  <c r="G80" i="305"/>
  <c r="I80" i="305"/>
  <c r="G75" i="305"/>
  <c r="E75" i="305"/>
  <c r="H76" i="305"/>
  <c r="G76" i="305"/>
  <c r="F76" i="305"/>
  <c r="E76" i="305"/>
  <c r="G71" i="305"/>
  <c r="E71" i="305"/>
  <c r="E67" i="305"/>
  <c r="F67" i="305"/>
  <c r="G67" i="305"/>
  <c r="E63" i="305"/>
  <c r="F63" i="305"/>
  <c r="G63" i="305"/>
  <c r="H63" i="305"/>
  <c r="G62" i="305"/>
  <c r="E62" i="305"/>
  <c r="E2" i="305"/>
  <c r="E22" i="305"/>
  <c r="F22" i="305"/>
  <c r="G22" i="305"/>
  <c r="H22" i="305"/>
  <c r="I22" i="305"/>
  <c r="I18" i="305"/>
  <c r="G18" i="305"/>
  <c r="F18" i="305"/>
  <c r="E18" i="305"/>
  <c r="G17" i="305"/>
  <c r="E17" i="305"/>
  <c r="I13" i="305"/>
  <c r="H13" i="305"/>
  <c r="G13" i="305"/>
  <c r="F13" i="305"/>
  <c r="E13" i="305"/>
  <c r="E5" i="305"/>
  <c r="I64" i="291"/>
  <c r="I65" i="291"/>
  <c r="I66" i="291"/>
  <c r="E174" i="280"/>
  <c r="F174" i="280"/>
  <c r="I174" i="280"/>
  <c r="G174" i="280"/>
  <c r="I168" i="280"/>
  <c r="G168" i="280"/>
  <c r="F168" i="280"/>
  <c r="E168" i="280"/>
  <c r="E167" i="280"/>
  <c r="F167" i="280"/>
  <c r="I167" i="280"/>
  <c r="E166" i="280"/>
  <c r="G166" i="280"/>
  <c r="E163" i="280"/>
  <c r="G163" i="280"/>
  <c r="I158" i="280"/>
  <c r="G158" i="280"/>
  <c r="F158" i="280"/>
  <c r="E158" i="280"/>
  <c r="I159" i="280"/>
  <c r="H159" i="280"/>
  <c r="G159" i="280"/>
  <c r="F159" i="280"/>
  <c r="E159" i="280"/>
  <c r="J30" i="305"/>
  <c r="I68" i="291"/>
  <c r="G9" i="304"/>
  <c r="E9" i="304"/>
  <c r="E191" i="280"/>
  <c r="F191" i="280"/>
  <c r="G191" i="280"/>
  <c r="H191" i="280"/>
  <c r="I191" i="280"/>
  <c r="I69" i="291"/>
  <c r="H196" i="280"/>
  <c r="I196" i="280"/>
  <c r="I70" i="291"/>
  <c r="I71" i="291"/>
  <c r="G188" i="280"/>
  <c r="E188" i="280"/>
  <c r="G189" i="280"/>
  <c r="E189" i="280"/>
  <c r="I72" i="291"/>
  <c r="I73" i="291"/>
  <c r="L30" i="305"/>
  <c r="K30" i="305"/>
  <c r="E5" i="304"/>
  <c r="E4" i="304"/>
  <c r="E3" i="304"/>
  <c r="E2" i="304"/>
  <c r="I75" i="291"/>
  <c r="E44" i="280"/>
  <c r="F44" i="280"/>
  <c r="G44" i="280"/>
  <c r="H44" i="280"/>
  <c r="I44" i="280"/>
  <c r="I76" i="291"/>
  <c r="E39" i="280"/>
  <c r="F39" i="280"/>
  <c r="G39" i="280"/>
  <c r="H39" i="280"/>
  <c r="I39" i="280"/>
  <c r="E38" i="280"/>
  <c r="G38" i="280"/>
  <c r="E37" i="280"/>
  <c r="G37" i="280"/>
  <c r="E36" i="280"/>
  <c r="G36" i="280"/>
  <c r="E35" i="280"/>
  <c r="G35" i="280"/>
  <c r="E34" i="280"/>
  <c r="G34" i="280"/>
  <c r="E33" i="280"/>
  <c r="G33" i="280"/>
  <c r="E32" i="280"/>
  <c r="G32" i="280"/>
  <c r="E31" i="280"/>
  <c r="G31" i="280"/>
  <c r="E30" i="280"/>
  <c r="G30" i="280"/>
  <c r="E29" i="280"/>
  <c r="G29" i="280"/>
  <c r="E28" i="280"/>
  <c r="G28" i="280"/>
  <c r="E27" i="280"/>
  <c r="G27" i="280"/>
  <c r="E26" i="280"/>
  <c r="G26" i="280"/>
  <c r="E25" i="280"/>
  <c r="G25" i="280"/>
  <c r="E24" i="280"/>
  <c r="G24" i="280"/>
  <c r="E23" i="280"/>
  <c r="G23" i="280"/>
  <c r="E22" i="280"/>
  <c r="G22" i="280"/>
  <c r="E21" i="280"/>
  <c r="G21" i="280"/>
  <c r="E20" i="280"/>
  <c r="G20" i="280"/>
  <c r="E19" i="280"/>
  <c r="G19" i="280"/>
  <c r="E18" i="280"/>
  <c r="G18" i="280"/>
  <c r="E17" i="280"/>
  <c r="G17" i="280"/>
  <c r="E16" i="280"/>
  <c r="G16" i="280"/>
  <c r="E15" i="280"/>
  <c r="G15" i="280"/>
  <c r="E14" i="280"/>
  <c r="G14" i="280"/>
  <c r="I77" i="291"/>
  <c r="I78" i="291"/>
  <c r="I79" i="291"/>
  <c r="I80" i="291"/>
  <c r="I81" i="291"/>
  <c r="I82" i="291"/>
  <c r="I83" i="291"/>
  <c r="I84" i="291"/>
  <c r="I85" i="291"/>
  <c r="I86" i="291"/>
  <c r="M2" i="48"/>
  <c r="M30" i="305"/>
  <c r="E5" i="278"/>
  <c r="E4" i="278"/>
  <c r="E3" i="278"/>
  <c r="E2" i="278"/>
  <c r="E5" i="273"/>
  <c r="E4" i="273"/>
  <c r="E3" i="273"/>
  <c r="E2" i="273"/>
  <c r="L2" i="48"/>
  <c r="N30" i="305"/>
  <c r="O30" i="305"/>
  <c r="I88" i="291"/>
  <c r="I89" i="291"/>
  <c r="I90" i="291"/>
  <c r="P30" i="305"/>
  <c r="Q30" i="305"/>
  <c r="G3" i="291"/>
  <c r="F3" i="291"/>
  <c r="A1" i="291"/>
  <c r="R30" i="305"/>
  <c r="G171" i="280"/>
  <c r="E171" i="280"/>
  <c r="S30" i="305"/>
  <c r="G30" i="289"/>
  <c r="E30" i="289"/>
  <c r="G20" i="289"/>
  <c r="E20" i="289"/>
  <c r="T30" i="305"/>
  <c r="E40" i="278"/>
  <c r="F40" i="278"/>
  <c r="G40" i="278"/>
  <c r="H40" i="278"/>
  <c r="I40" i="278"/>
  <c r="E31" i="289"/>
  <c r="F31" i="289"/>
  <c r="G31" i="289"/>
  <c r="H31" i="289"/>
  <c r="I31" i="289"/>
  <c r="E32" i="289"/>
  <c r="F32" i="289"/>
  <c r="G32" i="289"/>
  <c r="H32" i="289"/>
  <c r="I169" i="273"/>
  <c r="H169" i="273"/>
  <c r="G169" i="273"/>
  <c r="F169" i="273"/>
  <c r="E169" i="273"/>
  <c r="E5" i="289"/>
  <c r="E4" i="289"/>
  <c r="E3" i="289"/>
  <c r="E2" i="289"/>
  <c r="U30" i="305"/>
  <c r="E80" i="278"/>
  <c r="G172" i="48"/>
  <c r="G80" i="278"/>
  <c r="G69" i="278"/>
  <c r="E69" i="278"/>
  <c r="E58" i="278"/>
  <c r="G169" i="48"/>
  <c r="G58" i="278"/>
  <c r="G48" i="278"/>
  <c r="E48" i="278"/>
  <c r="F33" i="265"/>
  <c r="I33" i="265"/>
  <c r="G78" i="278"/>
  <c r="G33" i="265"/>
  <c r="E78" i="278"/>
  <c r="E33" i="265"/>
  <c r="E56" i="269"/>
  <c r="E83" i="265"/>
  <c r="F83" i="265"/>
  <c r="H83" i="265"/>
  <c r="I83" i="265"/>
  <c r="I84" i="278"/>
  <c r="F84" i="278"/>
  <c r="E84" i="278"/>
  <c r="E85" i="278"/>
  <c r="F85" i="278"/>
  <c r="I85" i="278"/>
  <c r="E76" i="278"/>
  <c r="F76" i="278"/>
  <c r="H76" i="278"/>
  <c r="I76" i="278"/>
  <c r="I75" i="278"/>
  <c r="F75" i="278"/>
  <c r="E75" i="278"/>
  <c r="E74" i="278"/>
  <c r="F74" i="278"/>
  <c r="H74" i="278"/>
  <c r="I74" i="278"/>
  <c r="E71" i="278"/>
  <c r="F71" i="278"/>
  <c r="I71" i="278"/>
  <c r="G86" i="278"/>
  <c r="G92" i="278"/>
  <c r="G83" i="278"/>
  <c r="G74" i="278"/>
  <c r="G77" i="278"/>
  <c r="G72" i="278"/>
  <c r="G76" i="278"/>
  <c r="I70" i="278"/>
  <c r="H70" i="278"/>
  <c r="G70" i="278"/>
  <c r="F70" i="278"/>
  <c r="E70" i="278"/>
  <c r="I77" i="265"/>
  <c r="H77" i="265"/>
  <c r="F77" i="265"/>
  <c r="E77" i="265"/>
  <c r="E31" i="265"/>
  <c r="E54" i="269"/>
  <c r="F31" i="265"/>
  <c r="I31" i="265"/>
  <c r="E53" i="278"/>
  <c r="F53" i="278"/>
  <c r="H53" i="278"/>
  <c r="I53" i="278"/>
  <c r="I62" i="278"/>
  <c r="F62" i="278"/>
  <c r="E62" i="278"/>
  <c r="E63" i="278"/>
  <c r="F63" i="278"/>
  <c r="I63" i="278"/>
  <c r="G56" i="278"/>
  <c r="I54" i="278"/>
  <c r="F54" i="278"/>
  <c r="E54" i="278"/>
  <c r="E55" i="278"/>
  <c r="F55" i="278"/>
  <c r="H55" i="278"/>
  <c r="I55" i="278"/>
  <c r="G64" i="278"/>
  <c r="G91" i="278"/>
  <c r="G61" i="278"/>
  <c r="G51" i="278"/>
  <c r="I49" i="278"/>
  <c r="H49" i="278"/>
  <c r="G49" i="278"/>
  <c r="F49" i="278"/>
  <c r="E49" i="278"/>
  <c r="E50" i="278"/>
  <c r="F50" i="278"/>
  <c r="I50" i="278"/>
  <c r="G77" i="265"/>
  <c r="G83" i="265"/>
  <c r="V30" i="305"/>
  <c r="G85" i="278"/>
  <c r="G55" i="278"/>
  <c r="G53" i="278"/>
  <c r="G63" i="278"/>
  <c r="G31" i="265"/>
  <c r="E173" i="280"/>
  <c r="F173" i="280"/>
  <c r="I173" i="280"/>
  <c r="G173" i="280"/>
  <c r="E172" i="280"/>
  <c r="F172" i="280"/>
  <c r="I172" i="280"/>
  <c r="G172" i="280"/>
  <c r="W30" i="305"/>
  <c r="X30" i="305"/>
  <c r="Y30" i="305"/>
  <c r="G63" i="280"/>
  <c r="E61" i="280"/>
  <c r="G31" i="307"/>
  <c r="G66" i="280"/>
  <c r="Z30" i="305"/>
  <c r="G58" i="280"/>
  <c r="E48" i="280"/>
  <c r="F48" i="280"/>
  <c r="I48" i="280"/>
  <c r="E155" i="280"/>
  <c r="F155" i="280"/>
  <c r="G155" i="280"/>
  <c r="H155" i="280"/>
  <c r="I155" i="280"/>
  <c r="AA30" i="305"/>
  <c r="G48" i="280"/>
  <c r="G61" i="280"/>
  <c r="E82" i="282"/>
  <c r="G174" i="48"/>
  <c r="G82" i="282"/>
  <c r="G138" i="48"/>
  <c r="AB30" i="305"/>
  <c r="G194" i="280"/>
  <c r="E194" i="280"/>
  <c r="E35" i="286"/>
  <c r="G168" i="48"/>
  <c r="G35" i="286"/>
  <c r="E24" i="286"/>
  <c r="G173" i="48"/>
  <c r="G24" i="286"/>
  <c r="E71" i="282"/>
  <c r="G181" i="48"/>
  <c r="G71" i="282"/>
  <c r="G61" i="282"/>
  <c r="E61" i="282"/>
  <c r="G18" i="282"/>
  <c r="E18" i="282"/>
  <c r="G9" i="282"/>
  <c r="E9" i="282"/>
  <c r="E62" i="282"/>
  <c r="F62" i="282"/>
  <c r="I62" i="282"/>
  <c r="G59" i="282"/>
  <c r="G62" i="282"/>
  <c r="E58" i="282"/>
  <c r="F58" i="282"/>
  <c r="I58" i="282"/>
  <c r="I57" i="282"/>
  <c r="F57" i="282"/>
  <c r="E57" i="282"/>
  <c r="G51" i="282"/>
  <c r="G75" i="282"/>
  <c r="E76" i="282"/>
  <c r="F76" i="282"/>
  <c r="I76" i="282"/>
  <c r="G55" i="282"/>
  <c r="G76" i="282"/>
  <c r="E54" i="282"/>
  <c r="F54" i="282"/>
  <c r="H54" i="282"/>
  <c r="I54" i="282"/>
  <c r="E53" i="282"/>
  <c r="F53" i="282"/>
  <c r="I53" i="282"/>
  <c r="E75" i="282"/>
  <c r="F75" i="282"/>
  <c r="I75" i="282"/>
  <c r="I50" i="282"/>
  <c r="F50" i="282"/>
  <c r="E50" i="282"/>
  <c r="G48" i="282"/>
  <c r="G53" i="282"/>
  <c r="E47" i="282"/>
  <c r="F47" i="282"/>
  <c r="I47" i="282"/>
  <c r="G77" i="282"/>
  <c r="G74" i="282"/>
  <c r="G54" i="282"/>
  <c r="E87" i="265"/>
  <c r="E87" i="277"/>
  <c r="F87" i="265"/>
  <c r="F87" i="277"/>
  <c r="H87" i="265"/>
  <c r="I87" i="265"/>
  <c r="E86" i="282"/>
  <c r="F86" i="282"/>
  <c r="I86" i="282"/>
  <c r="E87" i="282"/>
  <c r="F87" i="282"/>
  <c r="I87" i="282"/>
  <c r="G88" i="282"/>
  <c r="G87" i="265"/>
  <c r="G87" i="277"/>
  <c r="G85" i="282"/>
  <c r="F34" i="265"/>
  <c r="F57" i="269"/>
  <c r="I34" i="265"/>
  <c r="F22" i="265"/>
  <c r="F45" i="269"/>
  <c r="I22" i="265"/>
  <c r="G12" i="282"/>
  <c r="G22" i="265"/>
  <c r="E12" i="282"/>
  <c r="E22" i="265"/>
  <c r="E45" i="269"/>
  <c r="G64" i="282"/>
  <c r="G34" i="265"/>
  <c r="E64" i="282"/>
  <c r="E34" i="265"/>
  <c r="E44" i="282"/>
  <c r="F44" i="282"/>
  <c r="I44" i="282"/>
  <c r="G39" i="282"/>
  <c r="G44" i="282"/>
  <c r="E36" i="282"/>
  <c r="F36" i="282"/>
  <c r="I36" i="282"/>
  <c r="E43" i="282"/>
  <c r="F43" i="282"/>
  <c r="I43" i="282"/>
  <c r="E20" i="282"/>
  <c r="F20" i="282"/>
  <c r="G20" i="282"/>
  <c r="I20" i="282"/>
  <c r="E32" i="282"/>
  <c r="F32" i="282"/>
  <c r="I32" i="282"/>
  <c r="G21" i="282"/>
  <c r="G32" i="282"/>
  <c r="E19" i="282"/>
  <c r="F19" i="282"/>
  <c r="H19" i="282"/>
  <c r="I19" i="282"/>
  <c r="G33" i="282"/>
  <c r="G30" i="282"/>
  <c r="G19" i="282"/>
  <c r="E66" i="282"/>
  <c r="F66" i="282"/>
  <c r="I66" i="282"/>
  <c r="I67" i="282"/>
  <c r="F67" i="282"/>
  <c r="E67" i="282"/>
  <c r="G63" i="282"/>
  <c r="G87" i="282"/>
  <c r="G45" i="282"/>
  <c r="G50" i="282"/>
  <c r="E42" i="282"/>
  <c r="F42" i="282"/>
  <c r="I42" i="282"/>
  <c r="G11" i="282"/>
  <c r="G86" i="282"/>
  <c r="E10" i="282"/>
  <c r="F10" i="282"/>
  <c r="I10" i="282"/>
  <c r="G14" i="269"/>
  <c r="E14" i="269"/>
  <c r="Q5" i="291"/>
  <c r="G13" i="269"/>
  <c r="E13" i="269"/>
  <c r="P5" i="291"/>
  <c r="E29" i="288"/>
  <c r="F29" i="288"/>
  <c r="G29" i="288"/>
  <c r="H29" i="288"/>
  <c r="I29" i="288"/>
  <c r="I46" i="265"/>
  <c r="F17" i="277"/>
  <c r="I17" i="265"/>
  <c r="E200" i="280"/>
  <c r="G200" i="280"/>
  <c r="H200" i="280"/>
  <c r="I200" i="280"/>
  <c r="E199" i="280"/>
  <c r="F199" i="280"/>
  <c r="H199" i="280"/>
  <c r="I199" i="280"/>
  <c r="E195" i="280"/>
  <c r="F195" i="280"/>
  <c r="G195" i="280"/>
  <c r="H195" i="280"/>
  <c r="I195" i="280"/>
  <c r="I191" i="273"/>
  <c r="H191" i="273"/>
  <c r="G191" i="273"/>
  <c r="F191" i="273"/>
  <c r="E191" i="273"/>
  <c r="I192" i="273"/>
  <c r="H192" i="273"/>
  <c r="G192" i="273"/>
  <c r="F192" i="273"/>
  <c r="E192" i="273"/>
  <c r="E84" i="265"/>
  <c r="E84" i="277"/>
  <c r="F84" i="265"/>
  <c r="F84" i="277"/>
  <c r="H84" i="265"/>
  <c r="I84" i="265"/>
  <c r="I47" i="265"/>
  <c r="E184" i="280"/>
  <c r="F184" i="280"/>
  <c r="I184" i="280"/>
  <c r="E144" i="280"/>
  <c r="F144" i="280"/>
  <c r="G144" i="280"/>
  <c r="I144" i="280"/>
  <c r="E130" i="273"/>
  <c r="G130" i="273"/>
  <c r="G131" i="273"/>
  <c r="E131" i="273"/>
  <c r="E142" i="280"/>
  <c r="G142" i="280"/>
  <c r="G184" i="280"/>
  <c r="G143" i="280"/>
  <c r="E143" i="280"/>
  <c r="G56" i="280"/>
  <c r="E56" i="280"/>
  <c r="G84" i="265"/>
  <c r="G84" i="277"/>
  <c r="G199" i="280"/>
  <c r="G11" i="269"/>
  <c r="E11" i="269"/>
  <c r="O5" i="291"/>
  <c r="G11" i="286"/>
  <c r="G12" i="288"/>
  <c r="G65" i="286"/>
  <c r="G9" i="288"/>
  <c r="G75" i="307"/>
  <c r="E60" i="286"/>
  <c r="F60" i="286"/>
  <c r="G61" i="265"/>
  <c r="G84" i="269"/>
  <c r="I60" i="286"/>
  <c r="I63" i="265"/>
  <c r="G66" i="286"/>
  <c r="G63" i="265"/>
  <c r="G63" i="277"/>
  <c r="F63" i="265"/>
  <c r="F25" i="265"/>
  <c r="F25" i="277"/>
  <c r="I25" i="265"/>
  <c r="E66" i="286"/>
  <c r="I40" i="286"/>
  <c r="F40" i="286"/>
  <c r="E40" i="286"/>
  <c r="E29" i="286"/>
  <c r="F29" i="286"/>
  <c r="I29" i="286"/>
  <c r="E64" i="286"/>
  <c r="F64" i="286"/>
  <c r="G61" i="286"/>
  <c r="G64" i="286"/>
  <c r="H64" i="286"/>
  <c r="I64" i="286"/>
  <c r="E63" i="286"/>
  <c r="F63" i="286"/>
  <c r="G57" i="286"/>
  <c r="G63" i="286"/>
  <c r="H63" i="286"/>
  <c r="I63" i="286"/>
  <c r="E59" i="286"/>
  <c r="F59" i="286"/>
  <c r="G288" i="280"/>
  <c r="H59" i="286"/>
  <c r="I59" i="286"/>
  <c r="I56" i="286"/>
  <c r="G23" i="265"/>
  <c r="G46" i="269"/>
  <c r="F56" i="286"/>
  <c r="E56" i="286"/>
  <c r="E55" i="286"/>
  <c r="F55" i="286"/>
  <c r="G27" i="286"/>
  <c r="G55" i="286"/>
  <c r="H55" i="286"/>
  <c r="I55" i="286"/>
  <c r="F60" i="265"/>
  <c r="G12" i="286"/>
  <c r="G60" i="265"/>
  <c r="I60" i="265"/>
  <c r="E18" i="286"/>
  <c r="F18" i="286"/>
  <c r="I18" i="286"/>
  <c r="E12" i="286"/>
  <c r="E60" i="265"/>
  <c r="E83" i="269"/>
  <c r="I10" i="286"/>
  <c r="G10" i="286"/>
  <c r="F10" i="286"/>
  <c r="E10" i="286"/>
  <c r="E9" i="286"/>
  <c r="F9" i="286"/>
  <c r="G17" i="286"/>
  <c r="G9" i="286"/>
  <c r="H9" i="286"/>
  <c r="I9" i="286"/>
  <c r="E88" i="265"/>
  <c r="E88" i="277"/>
  <c r="F88" i="265"/>
  <c r="F88" i="277"/>
  <c r="G19" i="286"/>
  <c r="G88" i="265"/>
  <c r="G88" i="277"/>
  <c r="H88" i="265"/>
  <c r="I88" i="265"/>
  <c r="G164" i="48"/>
  <c r="E70" i="265"/>
  <c r="E70" i="277"/>
  <c r="F70" i="265"/>
  <c r="F70" i="277"/>
  <c r="G23" i="285"/>
  <c r="G70" i="265"/>
  <c r="G70" i="277"/>
  <c r="H70" i="265"/>
  <c r="I70" i="265"/>
  <c r="F13" i="265"/>
  <c r="G14" i="285"/>
  <c r="G13" i="265"/>
  <c r="G36" i="269"/>
  <c r="I13" i="265"/>
  <c r="E14" i="285"/>
  <c r="E13" i="265"/>
  <c r="E22" i="285"/>
  <c r="F22" i="285"/>
  <c r="G13" i="285"/>
  <c r="G22" i="285"/>
  <c r="I22" i="285"/>
  <c r="G21" i="285"/>
  <c r="E12" i="285"/>
  <c r="F12" i="285"/>
  <c r="G12" i="285"/>
  <c r="I12" i="285"/>
  <c r="G116" i="273"/>
  <c r="E116" i="273"/>
  <c r="G10" i="285"/>
  <c r="E10" i="285"/>
  <c r="G117" i="273"/>
  <c r="E117" i="273"/>
  <c r="G11" i="285"/>
  <c r="E11" i="285"/>
  <c r="G43" i="278"/>
  <c r="G56" i="269"/>
  <c r="F56" i="269"/>
  <c r="E43" i="278"/>
  <c r="F10" i="265"/>
  <c r="F33" i="269"/>
  <c r="I10" i="265"/>
  <c r="G38" i="278"/>
  <c r="E38" i="278"/>
  <c r="G42" i="278"/>
  <c r="E39" i="278"/>
  <c r="G39" i="278"/>
  <c r="I41" i="278"/>
  <c r="G41" i="278"/>
  <c r="F41" i="278"/>
  <c r="E41" i="278"/>
  <c r="G33" i="278"/>
  <c r="F54" i="269"/>
  <c r="E9" i="265"/>
  <c r="E32" i="269"/>
  <c r="F9" i="265"/>
  <c r="I9" i="265"/>
  <c r="I32" i="278"/>
  <c r="G32" i="278"/>
  <c r="F32" i="278"/>
  <c r="E32" i="278"/>
  <c r="E31" i="278"/>
  <c r="F31" i="278"/>
  <c r="G31" i="278"/>
  <c r="I31" i="278"/>
  <c r="E30" i="278"/>
  <c r="G30" i="278"/>
  <c r="G29" i="278"/>
  <c r="E29" i="278"/>
  <c r="E23" i="278"/>
  <c r="G23" i="278"/>
  <c r="G22" i="278"/>
  <c r="E22" i="278"/>
  <c r="I19" i="278"/>
  <c r="G19" i="278"/>
  <c r="F19" i="278"/>
  <c r="E19" i="278"/>
  <c r="E18" i="278"/>
  <c r="F18" i="278"/>
  <c r="G18" i="278"/>
  <c r="H18" i="278"/>
  <c r="I18" i="278"/>
  <c r="E17" i="278"/>
  <c r="G17" i="278"/>
  <c r="E16" i="278"/>
  <c r="G16" i="278"/>
  <c r="E15" i="278"/>
  <c r="G15" i="278"/>
  <c r="E14" i="278"/>
  <c r="G14" i="278"/>
  <c r="E11" i="278"/>
  <c r="F11" i="278"/>
  <c r="G11" i="278"/>
  <c r="I11" i="278"/>
  <c r="E10" i="278"/>
  <c r="F10" i="278"/>
  <c r="G10" i="278"/>
  <c r="H10" i="278"/>
  <c r="I10" i="278"/>
  <c r="E75" i="265"/>
  <c r="E75" i="277"/>
  <c r="F75" i="265"/>
  <c r="F75" i="277"/>
  <c r="G41" i="286"/>
  <c r="G49" i="286"/>
  <c r="H75" i="265"/>
  <c r="I75" i="265"/>
  <c r="E89" i="265"/>
  <c r="E89" i="277"/>
  <c r="F89" i="265"/>
  <c r="F89" i="277"/>
  <c r="G30" i="286"/>
  <c r="G89" i="265"/>
  <c r="G89" i="277"/>
  <c r="H89" i="265"/>
  <c r="I89" i="265"/>
  <c r="E39" i="286"/>
  <c r="F39" i="286"/>
  <c r="I39" i="286"/>
  <c r="E28" i="286"/>
  <c r="F28" i="286"/>
  <c r="I28" i="286"/>
  <c r="G14" i="275"/>
  <c r="J8" i="275"/>
  <c r="J11" i="275"/>
  <c r="K8" i="275"/>
  <c r="K11" i="275"/>
  <c r="L8" i="275"/>
  <c r="L11" i="275"/>
  <c r="M8" i="275"/>
  <c r="M11" i="275"/>
  <c r="N8" i="275"/>
  <c r="N11" i="275"/>
  <c r="O8" i="275"/>
  <c r="O11" i="275"/>
  <c r="P8" i="275"/>
  <c r="P11" i="275"/>
  <c r="Q8" i="275"/>
  <c r="Q11" i="275"/>
  <c r="R8" i="275"/>
  <c r="R11" i="275"/>
  <c r="S8" i="275"/>
  <c r="S11" i="275"/>
  <c r="T8" i="275"/>
  <c r="T11" i="275"/>
  <c r="U8" i="275"/>
  <c r="U11" i="275"/>
  <c r="V8" i="275"/>
  <c r="V11" i="275"/>
  <c r="W8" i="275"/>
  <c r="W11" i="275"/>
  <c r="X8" i="275"/>
  <c r="X11" i="275"/>
  <c r="Y8" i="275"/>
  <c r="Y11" i="275"/>
  <c r="Z8" i="275"/>
  <c r="Z11" i="275"/>
  <c r="AA8" i="275"/>
  <c r="AA11" i="275"/>
  <c r="AB8" i="275"/>
  <c r="AB11" i="275"/>
  <c r="AC8" i="275"/>
  <c r="AC11" i="275"/>
  <c r="AD8" i="275"/>
  <c r="AD11" i="275"/>
  <c r="AE8" i="275"/>
  <c r="AE11" i="275"/>
  <c r="AF8" i="275"/>
  <c r="AF11" i="275"/>
  <c r="AG8" i="275"/>
  <c r="AG11" i="275"/>
  <c r="AH8" i="275"/>
  <c r="AH11" i="275"/>
  <c r="AI8" i="275"/>
  <c r="AI11" i="275"/>
  <c r="AJ8" i="275"/>
  <c r="AJ11" i="275"/>
  <c r="AK8" i="275"/>
  <c r="AK11" i="275"/>
  <c r="AL8" i="275"/>
  <c r="AL11" i="275"/>
  <c r="AM8" i="275"/>
  <c r="AM11" i="275"/>
  <c r="AN8" i="275"/>
  <c r="AN11" i="275"/>
  <c r="AO8" i="275"/>
  <c r="AO11" i="275"/>
  <c r="AP8" i="275"/>
  <c r="AP11" i="275"/>
  <c r="AQ8" i="275"/>
  <c r="AQ11" i="275"/>
  <c r="AR8" i="275"/>
  <c r="AR11" i="275"/>
  <c r="AS8" i="275"/>
  <c r="AS11" i="275"/>
  <c r="AT8" i="275"/>
  <c r="AT11" i="275"/>
  <c r="AU8" i="275"/>
  <c r="AU11" i="275"/>
  <c r="AV8" i="275"/>
  <c r="AV11" i="275"/>
  <c r="AW8" i="275"/>
  <c r="AW11" i="275"/>
  <c r="AX8" i="275"/>
  <c r="AX11" i="275"/>
  <c r="AY8" i="275"/>
  <c r="AY11" i="275"/>
  <c r="AZ8" i="275"/>
  <c r="AZ11" i="275"/>
  <c r="BA8" i="275"/>
  <c r="BA11" i="275"/>
  <c r="BB8" i="275"/>
  <c r="BB11" i="275"/>
  <c r="BC8" i="275"/>
  <c r="BC11" i="275"/>
  <c r="BD8" i="275"/>
  <c r="BD11" i="275"/>
  <c r="BE8" i="275"/>
  <c r="BE11" i="275"/>
  <c r="BF8" i="275"/>
  <c r="BF11" i="275"/>
  <c r="BG8" i="275"/>
  <c r="BG11" i="275"/>
  <c r="BH8" i="275"/>
  <c r="BH11" i="275"/>
  <c r="BI8" i="275"/>
  <c r="BI11" i="275"/>
  <c r="BJ8" i="275"/>
  <c r="BJ11" i="275"/>
  <c r="BK8" i="275"/>
  <c r="BK11" i="275"/>
  <c r="BL8" i="275"/>
  <c r="BL11" i="275"/>
  <c r="BM8" i="275"/>
  <c r="BM11" i="275"/>
  <c r="BN8" i="275"/>
  <c r="BN11" i="275"/>
  <c r="BO8" i="275"/>
  <c r="BO11" i="275"/>
  <c r="BP8" i="275"/>
  <c r="BP11" i="275"/>
  <c r="BQ8" i="275"/>
  <c r="BQ11" i="275"/>
  <c r="BR8" i="275"/>
  <c r="BR11" i="275"/>
  <c r="BS8" i="275"/>
  <c r="BS11" i="275"/>
  <c r="BT8" i="275"/>
  <c r="BT11" i="275"/>
  <c r="BU8" i="275"/>
  <c r="BU11" i="275"/>
  <c r="BV8" i="275"/>
  <c r="BV11" i="275"/>
  <c r="BW8" i="275"/>
  <c r="BW11" i="275"/>
  <c r="BX8" i="275"/>
  <c r="BX11" i="275"/>
  <c r="BY8" i="275"/>
  <c r="BY11" i="275"/>
  <c r="BZ8" i="275"/>
  <c r="BZ11" i="275"/>
  <c r="CA8" i="275"/>
  <c r="CA11" i="275"/>
  <c r="CB8" i="275"/>
  <c r="CB11" i="275"/>
  <c r="CC8" i="275"/>
  <c r="CC11" i="275"/>
  <c r="CD8" i="275"/>
  <c r="CD11" i="275"/>
  <c r="CE8" i="275"/>
  <c r="CE11" i="275"/>
  <c r="CF8" i="275"/>
  <c r="CF11" i="275"/>
  <c r="CG8" i="275"/>
  <c r="CG11" i="275"/>
  <c r="CH8" i="275"/>
  <c r="CH11" i="275"/>
  <c r="CI8" i="275"/>
  <c r="CI11" i="275"/>
  <c r="CJ8" i="275"/>
  <c r="CJ11" i="275"/>
  <c r="CK8" i="275"/>
  <c r="CK11" i="275"/>
  <c r="CL8" i="275"/>
  <c r="CL11" i="275"/>
  <c r="CM8" i="275"/>
  <c r="CM11" i="275"/>
  <c r="CN8" i="275"/>
  <c r="CN11" i="275"/>
  <c r="CO8" i="275"/>
  <c r="CO11" i="275"/>
  <c r="CP8" i="275"/>
  <c r="CP11" i="275"/>
  <c r="CQ8" i="275"/>
  <c r="CQ11" i="275"/>
  <c r="CR8" i="275"/>
  <c r="CR11" i="275"/>
  <c r="CS8" i="275"/>
  <c r="CS11" i="275"/>
  <c r="CT8" i="275"/>
  <c r="CT11" i="275"/>
  <c r="CU8" i="275"/>
  <c r="CU11" i="275"/>
  <c r="CV8" i="275"/>
  <c r="CV11" i="275"/>
  <c r="CW8" i="275"/>
  <c r="CW11" i="275"/>
  <c r="CX8" i="275"/>
  <c r="CX11" i="275"/>
  <c r="CY8" i="275"/>
  <c r="CY11" i="275"/>
  <c r="CZ8" i="275"/>
  <c r="CZ11" i="275"/>
  <c r="DA8" i="275"/>
  <c r="DA11" i="275"/>
  <c r="DB8" i="275"/>
  <c r="DB11" i="275"/>
  <c r="DC8" i="275"/>
  <c r="DC11" i="275"/>
  <c r="DD8" i="275"/>
  <c r="DD11" i="275"/>
  <c r="DE8" i="275"/>
  <c r="DE11" i="275"/>
  <c r="DF8" i="275"/>
  <c r="DF11" i="275"/>
  <c r="DG8" i="275"/>
  <c r="DG11" i="275"/>
  <c r="DH8" i="275"/>
  <c r="DH11" i="275"/>
  <c r="DI8" i="275"/>
  <c r="DI11" i="275"/>
  <c r="DJ8" i="275"/>
  <c r="DJ11" i="275"/>
  <c r="DK8" i="275"/>
  <c r="DK11" i="275"/>
  <c r="DL8" i="275"/>
  <c r="DL11" i="275"/>
  <c r="DM8" i="275"/>
  <c r="DM11" i="275"/>
  <c r="DN8" i="275"/>
  <c r="DN11" i="275"/>
  <c r="DO8" i="275"/>
  <c r="DO11" i="275"/>
  <c r="DP8" i="275"/>
  <c r="DP11" i="275"/>
  <c r="DQ8" i="275"/>
  <c r="DQ11" i="275"/>
  <c r="DR8" i="275"/>
  <c r="DR11" i="275"/>
  <c r="DS8" i="275"/>
  <c r="DS11" i="275"/>
  <c r="DT8" i="275"/>
  <c r="DT11" i="275"/>
  <c r="DU8" i="275"/>
  <c r="DU11" i="275"/>
  <c r="DV8" i="275"/>
  <c r="DV11" i="275"/>
  <c r="DW8" i="275"/>
  <c r="DW11" i="275"/>
  <c r="DX8" i="275"/>
  <c r="DX11" i="275"/>
  <c r="DY8" i="275"/>
  <c r="DY11" i="275"/>
  <c r="DZ8" i="275"/>
  <c r="DZ11" i="275"/>
  <c r="EA8" i="275"/>
  <c r="EA11" i="275"/>
  <c r="EB8" i="275"/>
  <c r="EB11" i="275"/>
  <c r="EC8" i="275"/>
  <c r="EC11" i="275"/>
  <c r="ED8" i="275"/>
  <c r="ED11" i="275"/>
  <c r="EE8" i="275"/>
  <c r="EE11" i="275"/>
  <c r="EF8" i="275"/>
  <c r="EF11" i="275"/>
  <c r="EG8" i="275"/>
  <c r="EG11" i="275"/>
  <c r="EH8" i="275"/>
  <c r="EH11" i="275"/>
  <c r="EI8" i="275"/>
  <c r="EI11" i="275"/>
  <c r="EJ8" i="275"/>
  <c r="EJ11" i="275"/>
  <c r="EK8" i="275"/>
  <c r="EK11" i="275"/>
  <c r="EL8" i="275"/>
  <c r="EL11" i="275"/>
  <c r="EM8" i="275"/>
  <c r="EM11" i="275"/>
  <c r="EN8" i="275"/>
  <c r="EN11" i="275"/>
  <c r="EO8" i="275"/>
  <c r="EO11" i="275"/>
  <c r="EP8" i="275"/>
  <c r="EP11" i="275"/>
  <c r="EQ8" i="275"/>
  <c r="EQ11" i="275"/>
  <c r="ER8" i="275"/>
  <c r="ER11" i="275"/>
  <c r="ES8" i="275"/>
  <c r="ES11" i="275"/>
  <c r="ET8" i="275"/>
  <c r="ET11" i="275"/>
  <c r="EU8" i="275"/>
  <c r="EU11" i="275"/>
  <c r="EV8" i="275"/>
  <c r="EV11" i="275"/>
  <c r="EW8" i="275"/>
  <c r="EW11" i="275"/>
  <c r="EX8" i="275"/>
  <c r="EX11" i="275"/>
  <c r="EY8" i="275"/>
  <c r="EY11" i="275"/>
  <c r="EZ8" i="275"/>
  <c r="EZ11" i="275"/>
  <c r="FA8" i="275"/>
  <c r="FA11" i="275"/>
  <c r="FB8" i="275"/>
  <c r="FB11" i="275"/>
  <c r="FC8" i="275"/>
  <c r="FC11" i="275"/>
  <c r="FD8" i="275"/>
  <c r="FD11" i="275"/>
  <c r="FE8" i="275"/>
  <c r="FE11" i="275"/>
  <c r="FF8" i="275"/>
  <c r="FF11" i="275"/>
  <c r="FG8" i="275"/>
  <c r="FG11" i="275"/>
  <c r="FH8" i="275"/>
  <c r="FH11" i="275"/>
  <c r="FI8" i="275"/>
  <c r="FI11" i="275"/>
  <c r="FJ8" i="275"/>
  <c r="FJ11" i="275"/>
  <c r="FK8" i="275"/>
  <c r="FK11" i="275"/>
  <c r="FL8" i="275"/>
  <c r="FL11" i="275"/>
  <c r="FM8" i="275"/>
  <c r="FM11" i="275"/>
  <c r="FN8" i="275"/>
  <c r="FN11" i="275"/>
  <c r="FO8" i="275"/>
  <c r="FO11" i="275"/>
  <c r="FP8" i="275"/>
  <c r="FP11" i="275"/>
  <c r="FQ8" i="275"/>
  <c r="FQ11" i="275"/>
  <c r="FR8" i="275"/>
  <c r="FR11" i="275"/>
  <c r="FS8" i="275"/>
  <c r="FS11" i="275"/>
  <c r="FT8" i="275"/>
  <c r="FT11" i="275"/>
  <c r="FU8" i="275"/>
  <c r="FU11" i="275"/>
  <c r="FV8" i="275"/>
  <c r="FV11" i="275"/>
  <c r="FW8" i="275"/>
  <c r="FW11" i="275"/>
  <c r="FX8" i="275"/>
  <c r="FX11" i="275"/>
  <c r="FY8" i="275"/>
  <c r="FY11" i="275"/>
  <c r="FZ8" i="275"/>
  <c r="FZ11" i="275"/>
  <c r="GA8" i="275"/>
  <c r="GA11" i="275"/>
  <c r="GB8" i="275"/>
  <c r="GB11" i="275"/>
  <c r="GC8" i="275"/>
  <c r="GC11" i="275"/>
  <c r="GD8" i="275"/>
  <c r="GD11" i="275"/>
  <c r="GE8" i="275"/>
  <c r="GE11" i="275"/>
  <c r="GF8" i="275"/>
  <c r="GF11" i="275"/>
  <c r="GG8" i="275"/>
  <c r="GG11" i="275"/>
  <c r="GH8" i="275"/>
  <c r="GH11" i="275"/>
  <c r="GI8" i="275"/>
  <c r="GI11" i="275"/>
  <c r="GJ8" i="275"/>
  <c r="GJ11" i="275"/>
  <c r="E111" i="273"/>
  <c r="F111" i="273"/>
  <c r="G111" i="273"/>
  <c r="G97" i="273"/>
  <c r="M7" i="48"/>
  <c r="E97" i="273"/>
  <c r="G64" i="265"/>
  <c r="G87" i="269"/>
  <c r="F87" i="269"/>
  <c r="F84" i="269"/>
  <c r="G289" i="280"/>
  <c r="G35" i="265"/>
  <c r="F58" i="269"/>
  <c r="G26" i="265"/>
  <c r="G49" i="269"/>
  <c r="F49" i="269"/>
  <c r="F46" i="269"/>
  <c r="G20" i="265"/>
  <c r="G67" i="282"/>
  <c r="F43" i="269"/>
  <c r="G15" i="265"/>
  <c r="G38" i="269"/>
  <c r="F38" i="269"/>
  <c r="G11" i="265"/>
  <c r="G42" i="282"/>
  <c r="F34" i="269"/>
  <c r="I185" i="273"/>
  <c r="G185" i="273"/>
  <c r="F185" i="273"/>
  <c r="E185" i="273"/>
  <c r="I180" i="273"/>
  <c r="G180" i="273"/>
  <c r="F180" i="273"/>
  <c r="E180" i="273"/>
  <c r="E176" i="273"/>
  <c r="F176" i="273"/>
  <c r="G176" i="273"/>
  <c r="I176" i="273"/>
  <c r="G101" i="273"/>
  <c r="E101" i="273"/>
  <c r="G9" i="278"/>
  <c r="E9" i="278"/>
  <c r="E57" i="273"/>
  <c r="F57" i="273"/>
  <c r="G57" i="273"/>
  <c r="H57" i="273"/>
  <c r="I57" i="273"/>
  <c r="G60" i="273"/>
  <c r="E60" i="273"/>
  <c r="E24" i="278"/>
  <c r="F24" i="278"/>
  <c r="G24" i="278"/>
  <c r="H24" i="278"/>
  <c r="I24" i="278"/>
  <c r="E25" i="278"/>
  <c r="F25" i="278"/>
  <c r="G25" i="278"/>
  <c r="I25" i="278"/>
  <c r="G42" i="273"/>
  <c r="E42" i="273"/>
  <c r="G98" i="273"/>
  <c r="E98" i="273"/>
  <c r="G96" i="273"/>
  <c r="E96" i="273"/>
  <c r="G20" i="275"/>
  <c r="G17" i="275"/>
  <c r="I56" i="273"/>
  <c r="G56" i="273"/>
  <c r="F56" i="273"/>
  <c r="E56" i="273"/>
  <c r="E5" i="288"/>
  <c r="E4" i="288"/>
  <c r="E3" i="288"/>
  <c r="E2" i="288"/>
  <c r="G17" i="273"/>
  <c r="E17" i="273"/>
  <c r="E184" i="273"/>
  <c r="F184" i="273"/>
  <c r="G184" i="273"/>
  <c r="H184" i="273"/>
  <c r="G179" i="273"/>
  <c r="E179" i="273"/>
  <c r="H23" i="27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F4" i="311"/>
  <c r="G14" i="264"/>
  <c r="E14" i="264"/>
  <c r="G13" i="264"/>
  <c r="E13" i="264"/>
  <c r="H93" i="269"/>
  <c r="H92" i="269"/>
  <c r="H2" i="269"/>
  <c r="I96" i="277"/>
  <c r="H96" i="277"/>
  <c r="F96" i="277"/>
  <c r="E96" i="277"/>
  <c r="I95" i="277"/>
  <c r="H95" i="277"/>
  <c r="F95" i="277"/>
  <c r="E95" i="277"/>
  <c r="G90" i="277"/>
  <c r="G96" i="277"/>
  <c r="G83" i="277"/>
  <c r="F83" i="277"/>
  <c r="E83" i="277"/>
  <c r="G81" i="277"/>
  <c r="G95" i="277"/>
  <c r="G79" i="277"/>
  <c r="G77" i="277"/>
  <c r="F77" i="277"/>
  <c r="E77" i="277"/>
  <c r="G72" i="277"/>
  <c r="G64" i="277"/>
  <c r="G61" i="277"/>
  <c r="G54" i="277"/>
  <c r="G35" i="277"/>
  <c r="G26" i="277"/>
  <c r="G23" i="277"/>
  <c r="G20" i="277"/>
  <c r="G15" i="277"/>
  <c r="G11" i="277"/>
  <c r="E5" i="277"/>
  <c r="E4" i="277"/>
  <c r="E3" i="277"/>
  <c r="E2" i="277"/>
  <c r="I96" i="265"/>
  <c r="H96" i="265"/>
  <c r="F96" i="265"/>
  <c r="E96" i="265"/>
  <c r="I95" i="265"/>
  <c r="H95" i="265"/>
  <c r="F95" i="265"/>
  <c r="E95" i="265"/>
  <c r="G90" i="265"/>
  <c r="G96" i="265"/>
  <c r="G81" i="265"/>
  <c r="G95" i="265"/>
  <c r="G79" i="265"/>
  <c r="G72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0"/>
  <c r="E4" i="280"/>
  <c r="E3" i="280"/>
  <c r="E2" i="280"/>
  <c r="E5" i="285"/>
  <c r="E4" i="285"/>
  <c r="E3" i="285"/>
  <c r="E2" i="285"/>
  <c r="I65" i="273"/>
  <c r="H65" i="273"/>
  <c r="G65" i="273"/>
  <c r="F65" i="273"/>
  <c r="E65" i="273"/>
  <c r="G64" i="273"/>
  <c r="E64" i="273"/>
  <c r="G63" i="273"/>
  <c r="E63" i="273"/>
  <c r="G61" i="273"/>
  <c r="E61" i="273"/>
  <c r="I54" i="273"/>
  <c r="G54" i="273"/>
  <c r="F54" i="273"/>
  <c r="E54" i="273"/>
  <c r="I53" i="273"/>
  <c r="G53" i="273"/>
  <c r="F53" i="273"/>
  <c r="E53" i="273"/>
  <c r="I48" i="273"/>
  <c r="H48" i="273"/>
  <c r="G48" i="273"/>
  <c r="F48" i="273"/>
  <c r="E48" i="273"/>
  <c r="I47" i="273"/>
  <c r="H47" i="273"/>
  <c r="G47" i="273"/>
  <c r="F47" i="273"/>
  <c r="E47" i="273"/>
  <c r="I44" i="273"/>
  <c r="G44" i="273"/>
  <c r="F44" i="273"/>
  <c r="E44" i="273"/>
  <c r="G43" i="273"/>
  <c r="E43" i="273"/>
  <c r="I102" i="273"/>
  <c r="H102" i="273"/>
  <c r="G102" i="273"/>
  <c r="F102" i="273"/>
  <c r="E102" i="273"/>
  <c r="H73" i="273"/>
  <c r="G73" i="273"/>
  <c r="F73" i="273"/>
  <c r="E73" i="273"/>
  <c r="G72" i="273"/>
  <c r="E72" i="273"/>
  <c r="I35" i="273"/>
  <c r="H35" i="273"/>
  <c r="G35" i="273"/>
  <c r="F35" i="273"/>
  <c r="E35" i="273"/>
  <c r="I34" i="273"/>
  <c r="G34" i="273"/>
  <c r="F34" i="273"/>
  <c r="E34" i="273"/>
  <c r="G32" i="273"/>
  <c r="E32" i="273"/>
  <c r="I29" i="273"/>
  <c r="H29" i="273"/>
  <c r="G29" i="273"/>
  <c r="F29" i="273"/>
  <c r="E29" i="273"/>
  <c r="I24" i="273"/>
  <c r="H24" i="273"/>
  <c r="G24" i="273"/>
  <c r="F24" i="273"/>
  <c r="E24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A1" i="311"/>
  <c r="R2" i="48"/>
  <c r="Q2" i="48"/>
  <c r="P2" i="48"/>
  <c r="O2" i="48"/>
  <c r="K2" i="48"/>
  <c r="E31" i="277"/>
  <c r="G75" i="265"/>
  <c r="G75" i="277"/>
  <c r="G43" i="286"/>
  <c r="J96" i="278"/>
  <c r="F13" i="277"/>
  <c r="F36" i="269"/>
  <c r="AC30" i="305"/>
  <c r="E34" i="277"/>
  <c r="E57" i="269"/>
  <c r="E13" i="277"/>
  <c r="E36" i="269"/>
  <c r="F4" i="310"/>
  <c r="F4" i="309"/>
  <c r="F4" i="307"/>
  <c r="F4" i="306"/>
  <c r="F4" i="305"/>
  <c r="J5" i="310"/>
  <c r="J5" i="309"/>
  <c r="J5" i="307"/>
  <c r="J5" i="306"/>
  <c r="F4" i="288"/>
  <c r="A1" i="305"/>
  <c r="A1" i="310"/>
  <c r="A1" i="309"/>
  <c r="A1" i="307"/>
  <c r="A1" i="306"/>
  <c r="G47" i="282"/>
  <c r="G57" i="282"/>
  <c r="F34" i="277"/>
  <c r="J48" i="286"/>
  <c r="J5" i="277"/>
  <c r="J5" i="305"/>
  <c r="F83" i="269"/>
  <c r="F86" i="269"/>
  <c r="J5" i="304"/>
  <c r="J5" i="278"/>
  <c r="J5" i="273"/>
  <c r="F4" i="304"/>
  <c r="F4" i="278"/>
  <c r="F4" i="273"/>
  <c r="G167" i="280"/>
  <c r="A1" i="304"/>
  <c r="L7" i="48"/>
  <c r="F22" i="277"/>
  <c r="F48" i="269"/>
  <c r="R3" i="291"/>
  <c r="R4" i="291"/>
  <c r="F4" i="280"/>
  <c r="F4" i="289"/>
  <c r="J5" i="282"/>
  <c r="J5" i="289"/>
  <c r="A1" i="275"/>
  <c r="A1" i="289"/>
  <c r="G84" i="278"/>
  <c r="G71" i="278"/>
  <c r="G75" i="278"/>
  <c r="F33" i="277"/>
  <c r="G31" i="277"/>
  <c r="G62" i="278"/>
  <c r="G54" i="278"/>
  <c r="G50" i="278"/>
  <c r="G36" i="282"/>
  <c r="E60" i="277"/>
  <c r="J5" i="265"/>
  <c r="G33" i="277"/>
  <c r="G18" i="286"/>
  <c r="J5" i="285"/>
  <c r="G34" i="269"/>
  <c r="A1" i="273"/>
  <c r="F60" i="277"/>
  <c r="G43" i="282"/>
  <c r="G10" i="265"/>
  <c r="G10" i="277"/>
  <c r="G9" i="265"/>
  <c r="G9" i="277"/>
  <c r="F63" i="277"/>
  <c r="J5" i="280"/>
  <c r="J5" i="288"/>
  <c r="J5" i="286"/>
  <c r="J5" i="275"/>
  <c r="F4" i="265"/>
  <c r="F4" i="275"/>
  <c r="G25" i="265"/>
  <c r="G25" i="277"/>
  <c r="F10" i="277"/>
  <c r="K7" i="48"/>
  <c r="E9" i="277"/>
  <c r="F47" i="277"/>
  <c r="F46" i="277"/>
  <c r="F31" i="277"/>
  <c r="G58" i="269"/>
  <c r="H24" i="275"/>
  <c r="E22" i="277"/>
  <c r="G13" i="277"/>
  <c r="E47" i="277"/>
  <c r="G34" i="277"/>
  <c r="G57" i="269"/>
  <c r="G47" i="277"/>
  <c r="G45" i="269"/>
  <c r="G22" i="277"/>
  <c r="F29" i="305"/>
  <c r="J32" i="305"/>
  <c r="J34" i="305"/>
  <c r="G59" i="286"/>
  <c r="G86" i="269"/>
  <c r="G66" i="282"/>
  <c r="A1" i="278"/>
  <c r="A1" i="288"/>
  <c r="A1" i="264"/>
  <c r="A1" i="285"/>
  <c r="A1" i="277"/>
  <c r="H3" i="269"/>
  <c r="A1" i="48"/>
  <c r="F4" i="282"/>
  <c r="F4" i="286"/>
  <c r="F4" i="264"/>
  <c r="F4" i="277"/>
  <c r="F4" i="285"/>
  <c r="G43" i="269"/>
  <c r="G10" i="282"/>
  <c r="F9" i="277"/>
  <c r="F32" i="269"/>
  <c r="E10" i="265"/>
  <c r="E33" i="269"/>
  <c r="G83" i="269"/>
  <c r="G60" i="277"/>
  <c r="G56" i="286"/>
  <c r="G28" i="286"/>
  <c r="G46" i="277"/>
  <c r="G58" i="282"/>
  <c r="A1" i="280"/>
  <c r="A1" i="286"/>
  <c r="A1" i="282"/>
  <c r="A1" i="265"/>
  <c r="A1" i="269"/>
  <c r="E63" i="265"/>
  <c r="E86" i="269"/>
  <c r="E25" i="265"/>
  <c r="E48" i="269"/>
  <c r="G60" i="286"/>
  <c r="G39" i="286"/>
  <c r="G29" i="286"/>
  <c r="G40" i="286"/>
  <c r="E17" i="265"/>
  <c r="E40" i="269"/>
  <c r="E46" i="265"/>
  <c r="E69" i="269"/>
  <c r="F46" i="286"/>
  <c r="L10" i="269"/>
  <c r="AD30" i="305"/>
  <c r="F205" i="48"/>
  <c r="I205" i="48" a="1"/>
  <c r="I205" i="48"/>
  <c r="K5" i="305"/>
  <c r="K5" i="310"/>
  <c r="K5" i="309"/>
  <c r="K5" i="307"/>
  <c r="K5" i="306"/>
  <c r="J17" i="288"/>
  <c r="K5" i="286"/>
  <c r="K5" i="304"/>
  <c r="K5" i="278"/>
  <c r="K5" i="273"/>
  <c r="F38" i="280"/>
  <c r="F33" i="280"/>
  <c r="K5" i="289"/>
  <c r="K5" i="282"/>
  <c r="K5" i="288"/>
  <c r="K5" i="285"/>
  <c r="K5" i="277"/>
  <c r="K5" i="265"/>
  <c r="G17" i="277"/>
  <c r="G32" i="269"/>
  <c r="G54" i="269"/>
  <c r="G33" i="269"/>
  <c r="G48" i="269"/>
  <c r="K5" i="275"/>
  <c r="K5" i="280"/>
  <c r="E46" i="277"/>
  <c r="E63" i="277"/>
  <c r="F56" i="280"/>
  <c r="E10" i="277"/>
  <c r="E17" i="277"/>
  <c r="E25" i="277"/>
  <c r="E33" i="277"/>
  <c r="V1" i="291"/>
  <c r="AE30" i="305"/>
  <c r="J27" i="311"/>
  <c r="L5" i="305"/>
  <c r="L5" i="310"/>
  <c r="L5" i="309"/>
  <c r="L5" i="306"/>
  <c r="J24" i="310"/>
  <c r="J11" i="307"/>
  <c r="K9" i="307"/>
  <c r="J9" i="307"/>
  <c r="J2" i="310"/>
  <c r="J2" i="309"/>
  <c r="J2" i="307"/>
  <c r="J2" i="306"/>
  <c r="J31" i="305"/>
  <c r="K32" i="305"/>
  <c r="K34" i="305"/>
  <c r="K17" i="288"/>
  <c r="J2" i="305"/>
  <c r="L5" i="304"/>
  <c r="L5" i="278"/>
  <c r="F30" i="280"/>
  <c r="F35" i="280"/>
  <c r="F27" i="280"/>
  <c r="F37" i="280"/>
  <c r="F29" i="280"/>
  <c r="F36" i="280"/>
  <c r="F28" i="280"/>
  <c r="F34" i="280"/>
  <c r="F26" i="280"/>
  <c r="F31" i="280"/>
  <c r="F32" i="280"/>
  <c r="L5" i="277"/>
  <c r="L5" i="289"/>
  <c r="L5" i="265"/>
  <c r="L5" i="288"/>
  <c r="L5" i="286"/>
  <c r="L5" i="275"/>
  <c r="L5" i="282"/>
  <c r="L5" i="285"/>
  <c r="M5" i="282"/>
  <c r="J18" i="288"/>
  <c r="W1" i="291"/>
  <c r="J48" i="273"/>
  <c r="J17" i="307"/>
  <c r="AF30" i="305"/>
  <c r="J31" i="311"/>
  <c r="K27" i="311"/>
  <c r="J18" i="307"/>
  <c r="J25" i="310"/>
  <c r="J23" i="310"/>
  <c r="J16" i="307"/>
  <c r="M5" i="305"/>
  <c r="M5" i="310"/>
  <c r="M5" i="309"/>
  <c r="M5" i="306"/>
  <c r="J4" i="309"/>
  <c r="J4" i="310"/>
  <c r="J4" i="307"/>
  <c r="J4" i="306"/>
  <c r="P16" i="310"/>
  <c r="X16" i="310"/>
  <c r="AF16" i="310"/>
  <c r="AN16" i="310"/>
  <c r="AV16" i="310"/>
  <c r="O16" i="310"/>
  <c r="AC16" i="310"/>
  <c r="AS16" i="310"/>
  <c r="BD16" i="310"/>
  <c r="AA16" i="310"/>
  <c r="AQ16" i="310"/>
  <c r="J16" i="310"/>
  <c r="J10" i="307"/>
  <c r="H11" i="306"/>
  <c r="H9" i="307"/>
  <c r="R16" i="310"/>
  <c r="Z16" i="310"/>
  <c r="AH16" i="310"/>
  <c r="AP16" i="310"/>
  <c r="AX16" i="310"/>
  <c r="K10" i="307"/>
  <c r="K16" i="310"/>
  <c r="Y16" i="310"/>
  <c r="AO16" i="310"/>
  <c r="BE16" i="310"/>
  <c r="U16" i="310"/>
  <c r="AM16" i="310"/>
  <c r="BC16" i="310"/>
  <c r="J18" i="310"/>
  <c r="J12" i="307"/>
  <c r="J13" i="307"/>
  <c r="K2" i="309"/>
  <c r="K2" i="310"/>
  <c r="K2" i="307"/>
  <c r="L16" i="310"/>
  <c r="T16" i="310"/>
  <c r="AB16" i="310"/>
  <c r="AJ16" i="310"/>
  <c r="AR16" i="310"/>
  <c r="AZ16" i="310"/>
  <c r="W16" i="310"/>
  <c r="AK16" i="310"/>
  <c r="AY16" i="310"/>
  <c r="Q16" i="310"/>
  <c r="AI16" i="310"/>
  <c r="BA16" i="310"/>
  <c r="N16" i="310"/>
  <c r="V16" i="310"/>
  <c r="AD16" i="310"/>
  <c r="AL16" i="310"/>
  <c r="AT16" i="310"/>
  <c r="BB16" i="310"/>
  <c r="S16" i="310"/>
  <c r="AG16" i="310"/>
  <c r="AW16" i="310"/>
  <c r="M16" i="310"/>
  <c r="AE16" i="310"/>
  <c r="AU16" i="310"/>
  <c r="K2" i="306"/>
  <c r="K31" i="305"/>
  <c r="L32" i="305"/>
  <c r="L34" i="305"/>
  <c r="L17" i="288"/>
  <c r="K2" i="305"/>
  <c r="J2" i="304"/>
  <c r="J4" i="304"/>
  <c r="M5" i="304"/>
  <c r="M5" i="278"/>
  <c r="J4" i="286"/>
  <c r="J4" i="278"/>
  <c r="J4" i="273"/>
  <c r="J2" i="273"/>
  <c r="J2" i="278"/>
  <c r="M5" i="285"/>
  <c r="M5" i="289"/>
  <c r="V4" i="291"/>
  <c r="M5" i="277"/>
  <c r="M5" i="286"/>
  <c r="M5" i="265"/>
  <c r="M5" i="288"/>
  <c r="J4" i="285"/>
  <c r="J4" i="282"/>
  <c r="M5" i="275"/>
  <c r="J4" i="280"/>
  <c r="J4" i="275"/>
  <c r="J4" i="288"/>
  <c r="J4" i="289"/>
  <c r="J2" i="289"/>
  <c r="K48" i="273"/>
  <c r="J2" i="288"/>
  <c r="K18" i="288"/>
  <c r="J2" i="280"/>
  <c r="J39" i="280"/>
  <c r="J2" i="282"/>
  <c r="J2" i="286"/>
  <c r="J2" i="285"/>
  <c r="J2" i="275"/>
  <c r="X1" i="291"/>
  <c r="J14" i="307"/>
  <c r="AG30" i="305"/>
  <c r="L27" i="311"/>
  <c r="K31" i="311"/>
  <c r="N5" i="305"/>
  <c r="N5" i="310"/>
  <c r="N5" i="309"/>
  <c r="N5" i="306"/>
  <c r="AU17" i="310"/>
  <c r="M17" i="310"/>
  <c r="AG17" i="310"/>
  <c r="BB17" i="310"/>
  <c r="AL17" i="310"/>
  <c r="V17" i="310"/>
  <c r="BA17" i="310"/>
  <c r="Q17" i="310"/>
  <c r="AK17" i="310"/>
  <c r="AZ17" i="310"/>
  <c r="AJ17" i="310"/>
  <c r="T17" i="310"/>
  <c r="J20" i="310"/>
  <c r="J21" i="310"/>
  <c r="BC17" i="310"/>
  <c r="U17" i="310"/>
  <c r="AO17" i="310"/>
  <c r="K17" i="310"/>
  <c r="AP17" i="310"/>
  <c r="Z17" i="310"/>
  <c r="H14" i="306"/>
  <c r="H16" i="310"/>
  <c r="H49" i="306"/>
  <c r="AQ17" i="310"/>
  <c r="BD17" i="310"/>
  <c r="AC17" i="310"/>
  <c r="AV17" i="310"/>
  <c r="AF17" i="310"/>
  <c r="P17" i="310"/>
  <c r="L2" i="310"/>
  <c r="L2" i="309"/>
  <c r="AE17" i="310"/>
  <c r="AW17" i="310"/>
  <c r="S17" i="310"/>
  <c r="AT17" i="310"/>
  <c r="AD17" i="310"/>
  <c r="N17" i="310"/>
  <c r="AI17" i="310"/>
  <c r="AY17" i="310"/>
  <c r="W17" i="310"/>
  <c r="AR17" i="310"/>
  <c r="AB17" i="310"/>
  <c r="L17" i="310"/>
  <c r="J19" i="310"/>
  <c r="AM17" i="310"/>
  <c r="BE17" i="310"/>
  <c r="Y17" i="310"/>
  <c r="AX17" i="310"/>
  <c r="AH17" i="310"/>
  <c r="R17" i="310"/>
  <c r="H15" i="306"/>
  <c r="H10" i="307"/>
  <c r="J17" i="310"/>
  <c r="AA17" i="310"/>
  <c r="AS17" i="310"/>
  <c r="O17" i="310"/>
  <c r="AN17" i="310"/>
  <c r="X17" i="310"/>
  <c r="L2" i="306"/>
  <c r="L31" i="305"/>
  <c r="M32" i="305"/>
  <c r="M34" i="305"/>
  <c r="J49" i="305"/>
  <c r="J50" i="305"/>
  <c r="L2" i="305"/>
  <c r="M17" i="288"/>
  <c r="N5" i="282"/>
  <c r="K2" i="304"/>
  <c r="J168" i="280"/>
  <c r="J158" i="280"/>
  <c r="N5" i="288"/>
  <c r="N5" i="304"/>
  <c r="N5" i="278"/>
  <c r="J41" i="280"/>
  <c r="J44" i="280"/>
  <c r="K2" i="278"/>
  <c r="K2" i="273"/>
  <c r="N5" i="275"/>
  <c r="W4" i="291"/>
  <c r="N5" i="289"/>
  <c r="N5" i="277"/>
  <c r="N5" i="265"/>
  <c r="N5" i="285"/>
  <c r="N5" i="286"/>
  <c r="Y1" i="291"/>
  <c r="K2" i="282"/>
  <c r="K2" i="285"/>
  <c r="L18" i="288"/>
  <c r="K2" i="289"/>
  <c r="J29" i="288"/>
  <c r="K2" i="286"/>
  <c r="J18" i="278"/>
  <c r="K2" i="280"/>
  <c r="K2" i="275"/>
  <c r="K2" i="288"/>
  <c r="J10" i="278"/>
  <c r="J15" i="307"/>
  <c r="J22" i="310"/>
  <c r="J12" i="288"/>
  <c r="K15" i="307"/>
  <c r="AH30" i="305"/>
  <c r="L31" i="311"/>
  <c r="M27" i="311"/>
  <c r="O5" i="305"/>
  <c r="O5" i="310"/>
  <c r="O5" i="309"/>
  <c r="O5" i="306"/>
  <c r="L23" i="310"/>
  <c r="K16" i="307"/>
  <c r="K23" i="310"/>
  <c r="K4" i="310"/>
  <c r="K4" i="309"/>
  <c r="K4" i="307"/>
  <c r="K15" i="275"/>
  <c r="M2" i="309"/>
  <c r="M2" i="310"/>
  <c r="K13" i="307"/>
  <c r="K12" i="307"/>
  <c r="J15" i="275"/>
  <c r="J20" i="275"/>
  <c r="K17" i="275"/>
  <c r="J3" i="309"/>
  <c r="J3" i="310"/>
  <c r="J3" i="307"/>
  <c r="H17" i="310"/>
  <c r="H50" i="306"/>
  <c r="M2" i="306"/>
  <c r="M31" i="305"/>
  <c r="N32" i="305"/>
  <c r="N34" i="305"/>
  <c r="J3" i="305"/>
  <c r="J3" i="306"/>
  <c r="K4" i="306"/>
  <c r="M2" i="305"/>
  <c r="N17" i="288"/>
  <c r="N18" i="288"/>
  <c r="O5" i="289"/>
  <c r="L2" i="304"/>
  <c r="Z1" i="291"/>
  <c r="K4" i="304"/>
  <c r="O5" i="304"/>
  <c r="O5" i="278"/>
  <c r="K4" i="273"/>
  <c r="K4" i="278"/>
  <c r="L2" i="278"/>
  <c r="O5" i="275"/>
  <c r="O5" i="277"/>
  <c r="O5" i="265"/>
  <c r="O5" i="286"/>
  <c r="X4" i="291"/>
  <c r="O5" i="288"/>
  <c r="O5" i="282"/>
  <c r="O5" i="285"/>
  <c r="M18" i="288"/>
  <c r="L2" i="288"/>
  <c r="L2" i="282"/>
  <c r="L2" i="286"/>
  <c r="L2" i="275"/>
  <c r="L2" i="285"/>
  <c r="K4" i="289"/>
  <c r="L2" i="289"/>
  <c r="K4" i="285"/>
  <c r="K4" i="275"/>
  <c r="K4" i="288"/>
  <c r="K4" i="282"/>
  <c r="K4" i="286"/>
  <c r="K4" i="280"/>
  <c r="K11" i="307"/>
  <c r="L96" i="278"/>
  <c r="K96" i="278"/>
  <c r="K22" i="310"/>
  <c r="K14" i="307"/>
  <c r="K31" i="289"/>
  <c r="AI30" i="305"/>
  <c r="M31" i="311"/>
  <c r="N31" i="311"/>
  <c r="N27" i="311"/>
  <c r="K20" i="275"/>
  <c r="L17" i="275"/>
  <c r="K18" i="310"/>
  <c r="P5" i="305"/>
  <c r="P5" i="310"/>
  <c r="P5" i="309"/>
  <c r="P5" i="306"/>
  <c r="M23" i="310"/>
  <c r="L4" i="309"/>
  <c r="L4" i="310"/>
  <c r="L15" i="275"/>
  <c r="L20" i="310"/>
  <c r="K20" i="310"/>
  <c r="N2" i="310"/>
  <c r="N2" i="309"/>
  <c r="L19" i="310"/>
  <c r="L21" i="310"/>
  <c r="K19" i="310"/>
  <c r="K21" i="310"/>
  <c r="N2" i="306"/>
  <c r="N31" i="305"/>
  <c r="O32" i="305"/>
  <c r="O34" i="305"/>
  <c r="L4" i="306"/>
  <c r="K49" i="305"/>
  <c r="K50" i="305"/>
  <c r="O17" i="288"/>
  <c r="N2" i="305"/>
  <c r="K48" i="286"/>
  <c r="N2" i="304"/>
  <c r="P5" i="289"/>
  <c r="M2" i="304"/>
  <c r="J3" i="304"/>
  <c r="L4" i="304"/>
  <c r="P5" i="304"/>
  <c r="P5" i="278"/>
  <c r="J159" i="280"/>
  <c r="L4" i="278"/>
  <c r="M2" i="278"/>
  <c r="V5" i="291"/>
  <c r="J3" i="273"/>
  <c r="J3" i="278"/>
  <c r="N2" i="278"/>
  <c r="N2" i="289"/>
  <c r="N2" i="286"/>
  <c r="P5" i="288"/>
  <c r="P5" i="286"/>
  <c r="P5" i="285"/>
  <c r="P5" i="265"/>
  <c r="P5" i="282"/>
  <c r="P5" i="277"/>
  <c r="P5" i="275"/>
  <c r="Z4" i="291"/>
  <c r="Y4" i="291"/>
  <c r="N2" i="285"/>
  <c r="N2" i="288"/>
  <c r="N2" i="282"/>
  <c r="N2" i="275"/>
  <c r="M2" i="286"/>
  <c r="M2" i="275"/>
  <c r="M2" i="285"/>
  <c r="M2" i="289"/>
  <c r="M2" i="288"/>
  <c r="M2" i="282"/>
  <c r="J3" i="289"/>
  <c r="L4" i="289"/>
  <c r="J3" i="280"/>
  <c r="J47" i="273"/>
  <c r="J3" i="282"/>
  <c r="J3" i="288"/>
  <c r="J3" i="286"/>
  <c r="J3" i="275"/>
  <c r="J3" i="265"/>
  <c r="J3" i="285"/>
  <c r="L4" i="275"/>
  <c r="L4" i="286"/>
  <c r="L4" i="285"/>
  <c r="L4" i="282"/>
  <c r="L4" i="288"/>
  <c r="M22" i="310"/>
  <c r="L22" i="310"/>
  <c r="L31" i="289"/>
  <c r="M96" i="278"/>
  <c r="AJ30" i="305"/>
  <c r="L20" i="275"/>
  <c r="M17" i="275"/>
  <c r="O27" i="311"/>
  <c r="Q5" i="305"/>
  <c r="Q5" i="310"/>
  <c r="Q5" i="309"/>
  <c r="Q5" i="306"/>
  <c r="K3" i="310"/>
  <c r="K3" i="309"/>
  <c r="K3" i="307"/>
  <c r="M19" i="310"/>
  <c r="M21" i="310"/>
  <c r="M4" i="310"/>
  <c r="M4" i="309"/>
  <c r="N15" i="275"/>
  <c r="O2" i="309"/>
  <c r="O2" i="310"/>
  <c r="M20" i="310"/>
  <c r="O2" i="306"/>
  <c r="O31" i="305"/>
  <c r="P32" i="305"/>
  <c r="P34" i="305"/>
  <c r="K3" i="305"/>
  <c r="K3" i="306"/>
  <c r="M4" i="306"/>
  <c r="K158" i="280"/>
  <c r="K168" i="280"/>
  <c r="K41" i="280"/>
  <c r="K44" i="280"/>
  <c r="K29" i="288"/>
  <c r="O2" i="305"/>
  <c r="P17" i="288"/>
  <c r="L48" i="286"/>
  <c r="K18" i="278"/>
  <c r="M4" i="304"/>
  <c r="K3" i="304"/>
  <c r="Q5" i="304"/>
  <c r="Q5" i="278"/>
  <c r="J167" i="280"/>
  <c r="P18" i="288"/>
  <c r="AB1" i="291"/>
  <c r="W5" i="291"/>
  <c r="K3" i="278"/>
  <c r="K3" i="273"/>
  <c r="M4" i="278"/>
  <c r="AA1" i="291"/>
  <c r="Q5" i="282"/>
  <c r="Q5" i="275"/>
  <c r="Q5" i="285"/>
  <c r="Q5" i="277"/>
  <c r="Q5" i="265"/>
  <c r="Q5" i="286"/>
  <c r="Q5" i="289"/>
  <c r="Q5" i="288"/>
  <c r="M4" i="289"/>
  <c r="K3" i="289"/>
  <c r="M4" i="275"/>
  <c r="M4" i="288"/>
  <c r="M4" i="286"/>
  <c r="M4" i="285"/>
  <c r="M4" i="282"/>
  <c r="K12" i="288"/>
  <c r="K3" i="282"/>
  <c r="K3" i="280"/>
  <c r="K3" i="286"/>
  <c r="K3" i="275"/>
  <c r="K47" i="273"/>
  <c r="K3" i="288"/>
  <c r="K3" i="285"/>
  <c r="K3" i="265"/>
  <c r="L18" i="310"/>
  <c r="N22" i="310"/>
  <c r="O31" i="311"/>
  <c r="O18" i="288"/>
  <c r="K76" i="265"/>
  <c r="AK30" i="305"/>
  <c r="P31" i="311"/>
  <c r="P27" i="311"/>
  <c r="R5" i="305"/>
  <c r="R5" i="310"/>
  <c r="R5" i="309"/>
  <c r="R5" i="306"/>
  <c r="O23" i="310"/>
  <c r="N23" i="310"/>
  <c r="M31" i="289"/>
  <c r="M15" i="275"/>
  <c r="M20" i="275"/>
  <c r="N17" i="275"/>
  <c r="N20" i="275"/>
  <c r="O17" i="275"/>
  <c r="P2" i="310"/>
  <c r="P2" i="309"/>
  <c r="L3" i="309"/>
  <c r="L3" i="310"/>
  <c r="P2" i="306"/>
  <c r="P31" i="305"/>
  <c r="Q32" i="305"/>
  <c r="Q34" i="305"/>
  <c r="L3" i="305"/>
  <c r="L3" i="306"/>
  <c r="P2" i="305"/>
  <c r="Q17" i="288"/>
  <c r="L18" i="278"/>
  <c r="K10" i="278"/>
  <c r="K39" i="280"/>
  <c r="P2" i="304"/>
  <c r="O2" i="304"/>
  <c r="L3" i="304"/>
  <c r="R5" i="304"/>
  <c r="R5" i="278"/>
  <c r="K159" i="280"/>
  <c r="O2" i="282"/>
  <c r="O2" i="278"/>
  <c r="X5" i="291"/>
  <c r="L3" i="278"/>
  <c r="O2" i="286"/>
  <c r="AB4" i="291"/>
  <c r="P2" i="278"/>
  <c r="P2" i="282"/>
  <c r="P2" i="285"/>
  <c r="P2" i="275"/>
  <c r="P2" i="288"/>
  <c r="P2" i="286"/>
  <c r="P2" i="289"/>
  <c r="O2" i="289"/>
  <c r="R5" i="289"/>
  <c r="R5" i="286"/>
  <c r="R5" i="285"/>
  <c r="R5" i="282"/>
  <c r="R5" i="265"/>
  <c r="R5" i="288"/>
  <c r="R5" i="275"/>
  <c r="R5" i="277"/>
  <c r="AC1" i="291"/>
  <c r="AA4" i="291"/>
  <c r="O2" i="288"/>
  <c r="O2" i="275"/>
  <c r="O2" i="285"/>
  <c r="L3" i="289"/>
  <c r="L3" i="282"/>
  <c r="L3" i="286"/>
  <c r="L3" i="285"/>
  <c r="L3" i="265"/>
  <c r="L3" i="288"/>
  <c r="L3" i="275"/>
  <c r="M48" i="286"/>
  <c r="O22" i="310"/>
  <c r="Q31" i="311"/>
  <c r="Q18" i="288"/>
  <c r="O96" i="278"/>
  <c r="N96" i="278"/>
  <c r="AL30" i="305"/>
  <c r="Q27" i="311"/>
  <c r="S5" i="305"/>
  <c r="S5" i="310"/>
  <c r="S5" i="309"/>
  <c r="S5" i="306"/>
  <c r="P23" i="310"/>
  <c r="N20" i="310"/>
  <c r="O20" i="310"/>
  <c r="Q2" i="309"/>
  <c r="Q2" i="310"/>
  <c r="M3" i="310"/>
  <c r="M3" i="309"/>
  <c r="N19" i="310"/>
  <c r="N21" i="310"/>
  <c r="M18" i="310"/>
  <c r="O19" i="310"/>
  <c r="O21" i="310"/>
  <c r="Q2" i="306"/>
  <c r="Q31" i="305"/>
  <c r="R32" i="305"/>
  <c r="R34" i="305"/>
  <c r="M3" i="305"/>
  <c r="M3" i="306"/>
  <c r="M18" i="278"/>
  <c r="Q2" i="305"/>
  <c r="R17" i="288"/>
  <c r="L10" i="278"/>
  <c r="Q2" i="286"/>
  <c r="Q2" i="304"/>
  <c r="M3" i="304"/>
  <c r="S5" i="304"/>
  <c r="S5" i="278"/>
  <c r="Q2" i="278"/>
  <c r="Y5" i="291"/>
  <c r="M3" i="278"/>
  <c r="Q2" i="282"/>
  <c r="Q2" i="275"/>
  <c r="Q2" i="289"/>
  <c r="Q2" i="285"/>
  <c r="Q2" i="288"/>
  <c r="AC4" i="291"/>
  <c r="S5" i="286"/>
  <c r="S5" i="277"/>
  <c r="S5" i="265"/>
  <c r="S5" i="282"/>
  <c r="S5" i="288"/>
  <c r="S5" i="289"/>
  <c r="S5" i="275"/>
  <c r="S5" i="285"/>
  <c r="AD1" i="291"/>
  <c r="J92" i="278"/>
  <c r="M3" i="289"/>
  <c r="M3" i="285"/>
  <c r="M3" i="265"/>
  <c r="M3" i="275"/>
  <c r="M3" i="282"/>
  <c r="M3" i="286"/>
  <c r="M3" i="288"/>
  <c r="N48" i="286"/>
  <c r="P35" i="285"/>
  <c r="O35" i="285"/>
  <c r="L76" i="265"/>
  <c r="AM30" i="305"/>
  <c r="R27" i="311"/>
  <c r="N18" i="310"/>
  <c r="Q23" i="310"/>
  <c r="T5" i="305"/>
  <c r="T5" i="310"/>
  <c r="T5" i="309"/>
  <c r="T5" i="306"/>
  <c r="O4" i="310"/>
  <c r="O4" i="309"/>
  <c r="O31" i="289"/>
  <c r="O15" i="275"/>
  <c r="O20" i="275"/>
  <c r="P17" i="275"/>
  <c r="O83" i="282"/>
  <c r="R2" i="310"/>
  <c r="R2" i="309"/>
  <c r="N3" i="309"/>
  <c r="N3" i="310"/>
  <c r="P20" i="310"/>
  <c r="N4" i="309"/>
  <c r="N4" i="310"/>
  <c r="P15" i="275"/>
  <c r="P83" i="282"/>
  <c r="P19" i="310"/>
  <c r="P21" i="310"/>
  <c r="R2" i="306"/>
  <c r="R31" i="305"/>
  <c r="S32" i="305"/>
  <c r="S34" i="305"/>
  <c r="N3" i="305"/>
  <c r="N3" i="306"/>
  <c r="O4" i="306"/>
  <c r="N4" i="306"/>
  <c r="P19" i="285"/>
  <c r="O19" i="285"/>
  <c r="R2" i="305"/>
  <c r="N18" i="278"/>
  <c r="S17" i="288"/>
  <c r="N10" i="278"/>
  <c r="M10" i="278"/>
  <c r="N4" i="304"/>
  <c r="O4" i="304"/>
  <c r="T5" i="304"/>
  <c r="T5" i="278"/>
  <c r="N4" i="278"/>
  <c r="O4" i="286"/>
  <c r="O4" i="278"/>
  <c r="N3" i="286"/>
  <c r="T5" i="285"/>
  <c r="T5" i="275"/>
  <c r="T5" i="288"/>
  <c r="T5" i="282"/>
  <c r="T5" i="289"/>
  <c r="T5" i="286"/>
  <c r="T5" i="265"/>
  <c r="T5" i="277"/>
  <c r="R18" i="288"/>
  <c r="AE1" i="291"/>
  <c r="O4" i="288"/>
  <c r="O4" i="285"/>
  <c r="O4" i="275"/>
  <c r="O4" i="282"/>
  <c r="O4" i="289"/>
  <c r="N4" i="288"/>
  <c r="N4" i="275"/>
  <c r="N4" i="289"/>
  <c r="N4" i="282"/>
  <c r="N4" i="286"/>
  <c r="N4" i="285"/>
  <c r="O48" i="286"/>
  <c r="Q22" i="310"/>
  <c r="P22" i="310"/>
  <c r="Q35" i="285"/>
  <c r="Q96" i="278"/>
  <c r="P96" i="278"/>
  <c r="AN30" i="305"/>
  <c r="S27" i="311"/>
  <c r="R31" i="311"/>
  <c r="P31" i="289"/>
  <c r="P20" i="275"/>
  <c r="Q17" i="275"/>
  <c r="U5" i="305"/>
  <c r="U5" i="310"/>
  <c r="U5" i="309"/>
  <c r="U5" i="306"/>
  <c r="R23" i="310"/>
  <c r="P4" i="309"/>
  <c r="P4" i="310"/>
  <c r="Q15" i="275"/>
  <c r="Q83" i="282"/>
  <c r="R22" i="310"/>
  <c r="S2" i="309"/>
  <c r="S2" i="310"/>
  <c r="O18" i="310"/>
  <c r="Q19" i="310"/>
  <c r="Q21" i="310"/>
  <c r="O3" i="310"/>
  <c r="O3" i="309"/>
  <c r="P18" i="310"/>
  <c r="Q20" i="310"/>
  <c r="O18" i="278"/>
  <c r="S2" i="306"/>
  <c r="S31" i="305"/>
  <c r="T32" i="305"/>
  <c r="T34" i="305"/>
  <c r="O3" i="305"/>
  <c r="O3" i="306"/>
  <c r="P4" i="306"/>
  <c r="Q19" i="285"/>
  <c r="T17" i="288"/>
  <c r="S2" i="305"/>
  <c r="N3" i="265"/>
  <c r="R2" i="304"/>
  <c r="O3" i="304"/>
  <c r="N3" i="304"/>
  <c r="N3" i="282"/>
  <c r="N3" i="288"/>
  <c r="P4" i="304"/>
  <c r="U5" i="304"/>
  <c r="U5" i="278"/>
  <c r="P4" i="278"/>
  <c r="R2" i="278"/>
  <c r="Z5" i="291"/>
  <c r="N3" i="278"/>
  <c r="AA5" i="291"/>
  <c r="O3" i="278"/>
  <c r="N3" i="285"/>
  <c r="N3" i="275"/>
  <c r="N3" i="289"/>
  <c r="S18" i="288"/>
  <c r="U5" i="285"/>
  <c r="U5" i="265"/>
  <c r="U5" i="288"/>
  <c r="U5" i="282"/>
  <c r="U5" i="289"/>
  <c r="U5" i="275"/>
  <c r="U5" i="286"/>
  <c r="U5" i="277"/>
  <c r="R2" i="289"/>
  <c r="R2" i="275"/>
  <c r="AD4" i="291"/>
  <c r="R2" i="282"/>
  <c r="R2" i="285"/>
  <c r="R2" i="286"/>
  <c r="R2" i="288"/>
  <c r="AF1" i="291"/>
  <c r="P4" i="289"/>
  <c r="P4" i="286"/>
  <c r="P4" i="282"/>
  <c r="P4" i="275"/>
  <c r="P4" i="288"/>
  <c r="P4" i="285"/>
  <c r="O3" i="289"/>
  <c r="O3" i="265"/>
  <c r="O3" i="288"/>
  <c r="O3" i="282"/>
  <c r="O3" i="275"/>
  <c r="O3" i="286"/>
  <c r="O3" i="285"/>
  <c r="P48" i="286"/>
  <c r="Q20" i="275"/>
  <c r="R17" i="275"/>
  <c r="R96" i="278"/>
  <c r="M76" i="265"/>
  <c r="Q31" i="289"/>
  <c r="AO30" i="305"/>
  <c r="S31" i="311"/>
  <c r="T27" i="311"/>
  <c r="V5" i="305"/>
  <c r="V5" i="310"/>
  <c r="V5" i="309"/>
  <c r="V5" i="306"/>
  <c r="R20" i="310"/>
  <c r="Q4" i="310"/>
  <c r="Q4" i="309"/>
  <c r="T2" i="310"/>
  <c r="T2" i="309"/>
  <c r="P3" i="309"/>
  <c r="P3" i="310"/>
  <c r="R19" i="310"/>
  <c r="R21" i="310"/>
  <c r="T2" i="306"/>
  <c r="T31" i="305"/>
  <c r="U32" i="305"/>
  <c r="U34" i="305"/>
  <c r="P3" i="305"/>
  <c r="P3" i="306"/>
  <c r="Q4" i="306"/>
  <c r="O10" i="278"/>
  <c r="T2" i="305"/>
  <c r="U17" i="288"/>
  <c r="P18" i="278"/>
  <c r="S2" i="304"/>
  <c r="Q4" i="304"/>
  <c r="P3" i="304"/>
  <c r="V5" i="304"/>
  <c r="V5" i="278"/>
  <c r="Q4" i="278"/>
  <c r="AB5" i="291"/>
  <c r="P3" i="278"/>
  <c r="S2" i="278"/>
  <c r="AG1" i="291"/>
  <c r="V5" i="289"/>
  <c r="V5" i="282"/>
  <c r="V5" i="285"/>
  <c r="V5" i="286"/>
  <c r="V5" i="265"/>
  <c r="V5" i="277"/>
  <c r="V5" i="288"/>
  <c r="V5" i="275"/>
  <c r="Q4" i="275"/>
  <c r="Q4" i="288"/>
  <c r="T18" i="288"/>
  <c r="S2" i="282"/>
  <c r="S2" i="288"/>
  <c r="S2" i="289"/>
  <c r="S2" i="275"/>
  <c r="S2" i="286"/>
  <c r="S2" i="285"/>
  <c r="AE4" i="291"/>
  <c r="Q4" i="285"/>
  <c r="Q4" i="289"/>
  <c r="Q4" i="282"/>
  <c r="Q4" i="286"/>
  <c r="P3" i="289"/>
  <c r="P3" i="285"/>
  <c r="P3" i="288"/>
  <c r="P3" i="265"/>
  <c r="P3" i="275"/>
  <c r="P3" i="282"/>
  <c r="P3" i="286"/>
  <c r="Q48" i="286"/>
  <c r="AP30" i="305"/>
  <c r="T31" i="311"/>
  <c r="U27" i="311"/>
  <c r="Q18" i="278"/>
  <c r="W5" i="305"/>
  <c r="W5" i="310"/>
  <c r="W5" i="309"/>
  <c r="W5" i="306"/>
  <c r="T23" i="310"/>
  <c r="S23" i="310"/>
  <c r="R4" i="309"/>
  <c r="R4" i="310"/>
  <c r="U2" i="309"/>
  <c r="U2" i="310"/>
  <c r="Q18" i="310"/>
  <c r="R15" i="275"/>
  <c r="R20" i="275"/>
  <c r="S17" i="275"/>
  <c r="Q3" i="310"/>
  <c r="Q3" i="309"/>
  <c r="U2" i="306"/>
  <c r="U31" i="305"/>
  <c r="V32" i="305"/>
  <c r="V34" i="305"/>
  <c r="Q3" i="305"/>
  <c r="Q3" i="306"/>
  <c r="R4" i="306"/>
  <c r="V17" i="288"/>
  <c r="U2" i="305"/>
  <c r="P10" i="278"/>
  <c r="T2" i="304"/>
  <c r="Q3" i="304"/>
  <c r="R4" i="304"/>
  <c r="W5" i="304"/>
  <c r="W5" i="278"/>
  <c r="AC5" i="291"/>
  <c r="Q3" i="278"/>
  <c r="R4" i="278"/>
  <c r="T2" i="278"/>
  <c r="AH1" i="291"/>
  <c r="U18" i="288"/>
  <c r="T2" i="282"/>
  <c r="T2" i="286"/>
  <c r="T2" i="275"/>
  <c r="AF4" i="291"/>
  <c r="T2" i="285"/>
  <c r="T2" i="289"/>
  <c r="T2" i="288"/>
  <c r="W5" i="265"/>
  <c r="W5" i="282"/>
  <c r="W5" i="285"/>
  <c r="W5" i="277"/>
  <c r="W5" i="275"/>
  <c r="W5" i="286"/>
  <c r="W5" i="288"/>
  <c r="W5" i="289"/>
  <c r="K92" i="278"/>
  <c r="R4" i="286"/>
  <c r="R4" i="282"/>
  <c r="R4" i="289"/>
  <c r="R4" i="285"/>
  <c r="R4" i="288"/>
  <c r="R4" i="275"/>
  <c r="Q3" i="289"/>
  <c r="Q3" i="285"/>
  <c r="Q3" i="286"/>
  <c r="Q3" i="275"/>
  <c r="Q3" i="265"/>
  <c r="Q3" i="288"/>
  <c r="Q3" i="282"/>
  <c r="R48" i="286"/>
  <c r="T22" i="310"/>
  <c r="S22" i="310"/>
  <c r="S101" i="278"/>
  <c r="S96" i="278"/>
  <c r="AQ30" i="305"/>
  <c r="V27" i="311"/>
  <c r="U31" i="311"/>
  <c r="R18" i="310"/>
  <c r="U23" i="310"/>
  <c r="X5" i="305"/>
  <c r="X5" i="310"/>
  <c r="X5" i="309"/>
  <c r="X5" i="306"/>
  <c r="T15" i="275"/>
  <c r="V2" i="310"/>
  <c r="V2" i="309"/>
  <c r="R3" i="309"/>
  <c r="R3" i="310"/>
  <c r="S20" i="310"/>
  <c r="T19" i="310"/>
  <c r="T21" i="310"/>
  <c r="S4" i="310"/>
  <c r="S4" i="309"/>
  <c r="S31" i="289"/>
  <c r="S15" i="275"/>
  <c r="S20" i="275"/>
  <c r="T17" i="275"/>
  <c r="S19" i="310"/>
  <c r="S21" i="310"/>
  <c r="T20" i="310"/>
  <c r="V2" i="306"/>
  <c r="V31" i="305"/>
  <c r="W32" i="305"/>
  <c r="W34" i="305"/>
  <c r="R3" i="305"/>
  <c r="R3" i="306"/>
  <c r="S4" i="306"/>
  <c r="R84" i="278"/>
  <c r="V2" i="305"/>
  <c r="R18" i="278"/>
  <c r="W17" i="288"/>
  <c r="Q10" i="278"/>
  <c r="S48" i="286"/>
  <c r="U2" i="304"/>
  <c r="R3" i="304"/>
  <c r="S4" i="304"/>
  <c r="X5" i="304"/>
  <c r="X5" i="278"/>
  <c r="AD5" i="291"/>
  <c r="R3" i="278"/>
  <c r="S4" i="278"/>
  <c r="U2" i="278"/>
  <c r="X5" i="288"/>
  <c r="X5" i="286"/>
  <c r="X5" i="275"/>
  <c r="X5" i="277"/>
  <c r="X5" i="289"/>
  <c r="X5" i="265"/>
  <c r="X5" i="282"/>
  <c r="X5" i="285"/>
  <c r="V18" i="288"/>
  <c r="U2" i="282"/>
  <c r="U2" i="285"/>
  <c r="U2" i="275"/>
  <c r="U2" i="288"/>
  <c r="AG4" i="291"/>
  <c r="U2" i="289"/>
  <c r="U2" i="286"/>
  <c r="AI1" i="291"/>
  <c r="S4" i="288"/>
  <c r="S4" i="285"/>
  <c r="S4" i="286"/>
  <c r="S4" i="289"/>
  <c r="S4" i="282"/>
  <c r="S4" i="275"/>
  <c r="K83" i="265"/>
  <c r="R3" i="289"/>
  <c r="R3" i="288"/>
  <c r="R3" i="265"/>
  <c r="R3" i="285"/>
  <c r="R3" i="275"/>
  <c r="R3" i="282"/>
  <c r="R3" i="286"/>
  <c r="T101" i="278"/>
  <c r="T96" i="278"/>
  <c r="U101" i="278"/>
  <c r="U96" i="278"/>
  <c r="T20" i="275"/>
  <c r="U17" i="275"/>
  <c r="T31" i="289"/>
  <c r="AR30" i="305"/>
  <c r="V31" i="311"/>
  <c r="W27" i="311"/>
  <c r="Y5" i="305"/>
  <c r="Y5" i="310"/>
  <c r="Y5" i="309"/>
  <c r="Y5" i="306"/>
  <c r="V23" i="310"/>
  <c r="S18" i="310"/>
  <c r="T4" i="309"/>
  <c r="T4" i="310"/>
  <c r="S3" i="310"/>
  <c r="S3" i="309"/>
  <c r="U19" i="310"/>
  <c r="U21" i="310"/>
  <c r="U15" i="275"/>
  <c r="U20" i="275"/>
  <c r="V17" i="275"/>
  <c r="W2" i="309"/>
  <c r="W2" i="310"/>
  <c r="U20" i="310"/>
  <c r="W2" i="306"/>
  <c r="W31" i="305"/>
  <c r="X32" i="305"/>
  <c r="X34" i="305"/>
  <c r="S3" i="305"/>
  <c r="S3" i="306"/>
  <c r="T4" i="306"/>
  <c r="X17" i="288"/>
  <c r="W2" i="305"/>
  <c r="R10" i="278"/>
  <c r="V2" i="304"/>
  <c r="T4" i="304"/>
  <c r="S3" i="304"/>
  <c r="Y5" i="304"/>
  <c r="Y5" i="278"/>
  <c r="T4" i="278"/>
  <c r="V2" i="278"/>
  <c r="AE5" i="291"/>
  <c r="S3" i="278"/>
  <c r="AJ1" i="291"/>
  <c r="W18" i="288"/>
  <c r="Y5" i="286"/>
  <c r="Y5" i="275"/>
  <c r="Y5" i="288"/>
  <c r="Y5" i="285"/>
  <c r="Y5" i="282"/>
  <c r="Y5" i="289"/>
  <c r="Y5" i="265"/>
  <c r="Y5" i="277"/>
  <c r="AH4" i="291"/>
  <c r="V2" i="285"/>
  <c r="V2" i="289"/>
  <c r="V2" i="275"/>
  <c r="V2" i="286"/>
  <c r="V2" i="288"/>
  <c r="V2" i="282"/>
  <c r="J87" i="282"/>
  <c r="J66" i="282"/>
  <c r="J91" i="278"/>
  <c r="J93" i="278"/>
  <c r="J95" i="278"/>
  <c r="T4" i="275"/>
  <c r="T4" i="286"/>
  <c r="T4" i="289"/>
  <c r="T4" i="288"/>
  <c r="T4" i="282"/>
  <c r="T4" i="285"/>
  <c r="S3" i="289"/>
  <c r="S3" i="285"/>
  <c r="S3" i="282"/>
  <c r="S3" i="275"/>
  <c r="S3" i="265"/>
  <c r="S3" i="286"/>
  <c r="S3" i="288"/>
  <c r="R32" i="282"/>
  <c r="T48" i="286"/>
  <c r="U22" i="310"/>
  <c r="V101" i="278"/>
  <c r="V96" i="278"/>
  <c r="V22" i="310"/>
  <c r="U31" i="289"/>
  <c r="AS30" i="305"/>
  <c r="W31" i="311"/>
  <c r="X27" i="311"/>
  <c r="W23" i="310"/>
  <c r="Z5" i="305"/>
  <c r="Z5" i="310"/>
  <c r="Z5" i="309"/>
  <c r="Z5" i="306"/>
  <c r="X2" i="310"/>
  <c r="X2" i="309"/>
  <c r="T3" i="309"/>
  <c r="T3" i="310"/>
  <c r="V19" i="310"/>
  <c r="U4" i="310"/>
  <c r="U4" i="309"/>
  <c r="V20" i="310"/>
  <c r="V21" i="310"/>
  <c r="T18" i="310"/>
  <c r="X2" i="306"/>
  <c r="X31" i="305"/>
  <c r="Y32" i="305"/>
  <c r="Y34" i="305"/>
  <c r="T3" i="305"/>
  <c r="T3" i="306"/>
  <c r="U4" i="306"/>
  <c r="X2" i="305"/>
  <c r="Y17" i="288"/>
  <c r="W2" i="304"/>
  <c r="U4" i="304"/>
  <c r="T3" i="304"/>
  <c r="Z5" i="304"/>
  <c r="Z5" i="278"/>
  <c r="AF5" i="291"/>
  <c r="T3" i="278"/>
  <c r="U4" i="278"/>
  <c r="W2" i="278"/>
  <c r="U4" i="275"/>
  <c r="U4" i="289"/>
  <c r="U4" i="282"/>
  <c r="U4" i="288"/>
  <c r="U4" i="285"/>
  <c r="U4" i="286"/>
  <c r="Z5" i="277"/>
  <c r="Z5" i="282"/>
  <c r="Z5" i="288"/>
  <c r="Z5" i="275"/>
  <c r="Z5" i="285"/>
  <c r="Z5" i="286"/>
  <c r="Z5" i="265"/>
  <c r="Z5" i="289"/>
  <c r="X18" i="288"/>
  <c r="AI4" i="291"/>
  <c r="W2" i="288"/>
  <c r="W2" i="286"/>
  <c r="W2" i="285"/>
  <c r="W2" i="275"/>
  <c r="W2" i="289"/>
  <c r="W2" i="282"/>
  <c r="AK1" i="291"/>
  <c r="T3" i="289"/>
  <c r="T3" i="286"/>
  <c r="T3" i="288"/>
  <c r="T3" i="285"/>
  <c r="T3" i="265"/>
  <c r="T3" i="282"/>
  <c r="T3" i="275"/>
  <c r="U48" i="286"/>
  <c r="O76" i="265"/>
  <c r="U18" i="310"/>
  <c r="V18" i="310"/>
  <c r="AT30" i="305"/>
  <c r="Y27" i="311"/>
  <c r="X31" i="311"/>
  <c r="AA5" i="305"/>
  <c r="AA5" i="310"/>
  <c r="AA5" i="309"/>
  <c r="AA5" i="306"/>
  <c r="V4" i="309"/>
  <c r="V4" i="310"/>
  <c r="V15" i="275"/>
  <c r="V20" i="275"/>
  <c r="W17" i="275"/>
  <c r="W31" i="289"/>
  <c r="W15" i="275"/>
  <c r="W20" i="275"/>
  <c r="X17" i="275"/>
  <c r="Y2" i="309"/>
  <c r="Y2" i="310"/>
  <c r="W19" i="310"/>
  <c r="W21" i="310"/>
  <c r="U3" i="310"/>
  <c r="U3" i="309"/>
  <c r="W20" i="310"/>
  <c r="Y2" i="306"/>
  <c r="Y31" i="305"/>
  <c r="Z32" i="305"/>
  <c r="Z34" i="305"/>
  <c r="U3" i="305"/>
  <c r="U3" i="306"/>
  <c r="V4" i="306"/>
  <c r="Y2" i="305"/>
  <c r="Z17" i="288"/>
  <c r="X2" i="304"/>
  <c r="U3" i="304"/>
  <c r="V4" i="304"/>
  <c r="AA5" i="304"/>
  <c r="AA5" i="278"/>
  <c r="AG5" i="291"/>
  <c r="U3" i="278"/>
  <c r="V4" i="278"/>
  <c r="X2" i="278"/>
  <c r="AJ4" i="291"/>
  <c r="X2" i="288"/>
  <c r="X2" i="289"/>
  <c r="X2" i="286"/>
  <c r="X2" i="285"/>
  <c r="X2" i="282"/>
  <c r="X2" i="275"/>
  <c r="AL1" i="291"/>
  <c r="Y18" i="288"/>
  <c r="AA5" i="285"/>
  <c r="AA5" i="288"/>
  <c r="AA5" i="277"/>
  <c r="AA5" i="286"/>
  <c r="AA5" i="289"/>
  <c r="AA5" i="265"/>
  <c r="AA5" i="275"/>
  <c r="AA5" i="282"/>
  <c r="V4" i="288"/>
  <c r="V4" i="282"/>
  <c r="V4" i="286"/>
  <c r="V4" i="289"/>
  <c r="V4" i="285"/>
  <c r="V4" i="275"/>
  <c r="L92" i="278"/>
  <c r="U3" i="289"/>
  <c r="U3" i="288"/>
  <c r="U3" i="282"/>
  <c r="U3" i="265"/>
  <c r="U3" i="275"/>
  <c r="U3" i="286"/>
  <c r="U3" i="285"/>
  <c r="V48" i="286"/>
  <c r="X96" i="278"/>
  <c r="X101" i="278"/>
  <c r="W101" i="278"/>
  <c r="W96" i="278"/>
  <c r="X22" i="310"/>
  <c r="W22" i="310"/>
  <c r="W18" i="310"/>
  <c r="AU30" i="305"/>
  <c r="Y31" i="311"/>
  <c r="Z27" i="311"/>
  <c r="AB5" i="305"/>
  <c r="AB5" i="310"/>
  <c r="AB5" i="309"/>
  <c r="AB5" i="306"/>
  <c r="Y23" i="310"/>
  <c r="X23" i="310"/>
  <c r="Z2" i="310"/>
  <c r="Z2" i="309"/>
  <c r="W4" i="310"/>
  <c r="W4" i="309"/>
  <c r="X18" i="310"/>
  <c r="V3" i="309"/>
  <c r="V3" i="310"/>
  <c r="Z2" i="306"/>
  <c r="Z31" i="305"/>
  <c r="AA32" i="305"/>
  <c r="AA34" i="305"/>
  <c r="V3" i="305"/>
  <c r="V3" i="306"/>
  <c r="W4" i="306"/>
  <c r="Z2" i="305"/>
  <c r="AA17" i="288"/>
  <c r="Y2" i="304"/>
  <c r="V3" i="304"/>
  <c r="L83" i="265"/>
  <c r="W4" i="304"/>
  <c r="AB5" i="304"/>
  <c r="AB5" i="278"/>
  <c r="AH5" i="291"/>
  <c r="V3" i="278"/>
  <c r="Y2" i="278"/>
  <c r="W4" i="278"/>
  <c r="AK4" i="291"/>
  <c r="Y2" i="275"/>
  <c r="Y2" i="285"/>
  <c r="Y2" i="288"/>
  <c r="Y2" i="286"/>
  <c r="Y2" i="282"/>
  <c r="Y2" i="289"/>
  <c r="AB5" i="277"/>
  <c r="AB5" i="265"/>
  <c r="AB5" i="282"/>
  <c r="AB5" i="288"/>
  <c r="AB5" i="289"/>
  <c r="AB5" i="275"/>
  <c r="AB5" i="286"/>
  <c r="AB5" i="285"/>
  <c r="AM1" i="291"/>
  <c r="W4" i="282"/>
  <c r="W4" i="289"/>
  <c r="W4" i="288"/>
  <c r="W4" i="286"/>
  <c r="W4" i="275"/>
  <c r="W4" i="285"/>
  <c r="Z18" i="288"/>
  <c r="R62" i="278"/>
  <c r="V3" i="289"/>
  <c r="V3" i="285"/>
  <c r="V3" i="282"/>
  <c r="V3" i="286"/>
  <c r="V3" i="275"/>
  <c r="V3" i="288"/>
  <c r="V3" i="265"/>
  <c r="W48" i="286"/>
  <c r="AV30" i="305"/>
  <c r="Z31" i="311"/>
  <c r="AA27" i="311"/>
  <c r="Z23" i="310"/>
  <c r="AC5" i="305"/>
  <c r="AC5" i="310"/>
  <c r="AC5" i="309"/>
  <c r="AC5" i="306"/>
  <c r="X4" i="309"/>
  <c r="X4" i="310"/>
  <c r="X31" i="289"/>
  <c r="X15" i="275"/>
  <c r="X20" i="275"/>
  <c r="Y17" i="275"/>
  <c r="AA2" i="309"/>
  <c r="AA2" i="310"/>
  <c r="Y20" i="310"/>
  <c r="X20" i="310"/>
  <c r="W3" i="310"/>
  <c r="W3" i="309"/>
  <c r="Y19" i="310"/>
  <c r="Y21" i="310"/>
  <c r="X19" i="310"/>
  <c r="X21" i="310"/>
  <c r="AA2" i="306"/>
  <c r="AA31" i="305"/>
  <c r="AB32" i="305"/>
  <c r="AB34" i="305"/>
  <c r="W3" i="305"/>
  <c r="W3" i="306"/>
  <c r="X4" i="306"/>
  <c r="AB17" i="288"/>
  <c r="AA2" i="305"/>
  <c r="X48" i="286"/>
  <c r="Z2" i="304"/>
  <c r="W3" i="304"/>
  <c r="X4" i="304"/>
  <c r="AC5" i="304"/>
  <c r="AC5" i="278"/>
  <c r="X4" i="278"/>
  <c r="AI5" i="291"/>
  <c r="W3" i="278"/>
  <c r="Z2" i="278"/>
  <c r="AL4" i="291"/>
  <c r="Z2" i="289"/>
  <c r="Z2" i="286"/>
  <c r="Z2" i="285"/>
  <c r="Z2" i="275"/>
  <c r="Z2" i="288"/>
  <c r="Z2" i="282"/>
  <c r="AC5" i="285"/>
  <c r="AC5" i="265"/>
  <c r="AC5" i="277"/>
  <c r="AC5" i="289"/>
  <c r="AC5" i="288"/>
  <c r="AC5" i="286"/>
  <c r="AC5" i="275"/>
  <c r="AC5" i="282"/>
  <c r="X4" i="288"/>
  <c r="X4" i="286"/>
  <c r="X4" i="282"/>
  <c r="X4" i="275"/>
  <c r="X4" i="285"/>
  <c r="X4" i="289"/>
  <c r="AN1" i="291"/>
  <c r="AA18" i="288"/>
  <c r="W3" i="289"/>
  <c r="W3" i="282"/>
  <c r="W3" i="275"/>
  <c r="W3" i="288"/>
  <c r="W3" i="286"/>
  <c r="W3" i="285"/>
  <c r="W3" i="265"/>
  <c r="P76" i="265"/>
  <c r="Y101" i="278"/>
  <c r="Y96" i="278"/>
  <c r="Y22" i="310"/>
  <c r="Z22" i="310"/>
  <c r="AW30" i="305"/>
  <c r="AA31" i="311"/>
  <c r="AB27" i="311"/>
  <c r="AD5" i="305"/>
  <c r="AD5" i="310"/>
  <c r="AD5" i="309"/>
  <c r="AD5" i="306"/>
  <c r="AA23" i="310"/>
  <c r="Y4" i="310"/>
  <c r="Y4" i="309"/>
  <c r="Y31" i="289"/>
  <c r="Y15" i="275"/>
  <c r="Y20" i="275"/>
  <c r="Z17" i="275"/>
  <c r="AB2" i="310"/>
  <c r="AB2" i="309"/>
  <c r="Y18" i="310"/>
  <c r="Z20" i="310"/>
  <c r="Z21" i="310"/>
  <c r="Z15" i="275"/>
  <c r="X3" i="309"/>
  <c r="X3" i="310"/>
  <c r="Z19" i="310"/>
  <c r="AB2" i="306"/>
  <c r="AB31" i="305"/>
  <c r="AC32" i="305"/>
  <c r="AC34" i="305"/>
  <c r="X3" i="305"/>
  <c r="X3" i="306"/>
  <c r="Y4" i="306"/>
  <c r="AC17" i="288"/>
  <c r="AB2" i="305"/>
  <c r="Y48" i="286"/>
  <c r="AA2" i="304"/>
  <c r="Y4" i="304"/>
  <c r="X3" i="304"/>
  <c r="M92" i="278"/>
  <c r="AD5" i="304"/>
  <c r="AD5" i="278"/>
  <c r="Y4" i="278"/>
  <c r="AJ5" i="291"/>
  <c r="X3" i="278"/>
  <c r="AA2" i="278"/>
  <c r="Y4" i="288"/>
  <c r="Y4" i="286"/>
  <c r="Y4" i="275"/>
  <c r="Y4" i="289"/>
  <c r="Y4" i="282"/>
  <c r="Y4" i="285"/>
  <c r="AB18" i="288"/>
  <c r="AD5" i="285"/>
  <c r="AD5" i="289"/>
  <c r="AD5" i="282"/>
  <c r="AD5" i="265"/>
  <c r="AD5" i="277"/>
  <c r="AD5" i="286"/>
  <c r="AD5" i="275"/>
  <c r="AD5" i="288"/>
  <c r="AM4" i="291"/>
  <c r="AA2" i="289"/>
  <c r="AA2" i="285"/>
  <c r="AA2" i="286"/>
  <c r="AA2" i="282"/>
  <c r="AA2" i="275"/>
  <c r="AA2" i="288"/>
  <c r="AO1" i="291"/>
  <c r="K91" i="278"/>
  <c r="K93" i="278"/>
  <c r="K95" i="278"/>
  <c r="X3" i="289"/>
  <c r="X3" i="286"/>
  <c r="X3" i="288"/>
  <c r="X3" i="275"/>
  <c r="X3" i="285"/>
  <c r="X3" i="282"/>
  <c r="X3" i="265"/>
  <c r="Z20" i="275"/>
  <c r="AA17" i="275"/>
  <c r="Z101" i="278"/>
  <c r="Z96" i="278"/>
  <c r="AA101" i="278"/>
  <c r="AA96" i="278"/>
  <c r="AX30" i="305"/>
  <c r="AC27" i="311"/>
  <c r="AB31" i="311"/>
  <c r="AE5" i="305"/>
  <c r="AE5" i="310"/>
  <c r="AE5" i="309"/>
  <c r="AE5" i="306"/>
  <c r="AB23" i="310"/>
  <c r="AA15" i="275"/>
  <c r="AB22" i="310"/>
  <c r="AC2" i="309"/>
  <c r="AC2" i="310"/>
  <c r="AA20" i="310"/>
  <c r="Z4" i="309"/>
  <c r="Z4" i="310"/>
  <c r="AA22" i="310"/>
  <c r="Y3" i="310"/>
  <c r="Y3" i="309"/>
  <c r="AA19" i="310"/>
  <c r="AA21" i="310"/>
  <c r="AC2" i="306"/>
  <c r="AC31" i="305"/>
  <c r="AD32" i="305"/>
  <c r="AD34" i="305"/>
  <c r="Y3" i="305"/>
  <c r="Y3" i="306"/>
  <c r="Z4" i="306"/>
  <c r="AD17" i="288"/>
  <c r="AC2" i="305"/>
  <c r="AB2" i="304"/>
  <c r="M83" i="265"/>
  <c r="Y3" i="304"/>
  <c r="Z4" i="304"/>
  <c r="AE5" i="304"/>
  <c r="AE5" i="278"/>
  <c r="AK5" i="291"/>
  <c r="Y3" i="278"/>
  <c r="Z4" i="278"/>
  <c r="AB2" i="278"/>
  <c r="AE5" i="275"/>
  <c r="AE5" i="289"/>
  <c r="AE5" i="277"/>
  <c r="AE5" i="285"/>
  <c r="AE5" i="288"/>
  <c r="AE5" i="265"/>
  <c r="AE5" i="282"/>
  <c r="AE5" i="286"/>
  <c r="AP1" i="291"/>
  <c r="AN4" i="291"/>
  <c r="AB2" i="289"/>
  <c r="AB2" i="275"/>
  <c r="AB2" i="288"/>
  <c r="AB2" i="285"/>
  <c r="AB2" i="282"/>
  <c r="AB2" i="286"/>
  <c r="Z4" i="282"/>
  <c r="Z4" i="289"/>
  <c r="Z4" i="285"/>
  <c r="Z4" i="288"/>
  <c r="Z4" i="275"/>
  <c r="Z4" i="286"/>
  <c r="AC18" i="288"/>
  <c r="K77" i="265"/>
  <c r="Y3" i="289"/>
  <c r="Y3" i="288"/>
  <c r="Y3" i="265"/>
  <c r="Y3" i="275"/>
  <c r="Y3" i="282"/>
  <c r="Y3" i="286"/>
  <c r="Y3" i="285"/>
  <c r="AA20" i="275"/>
  <c r="AB17" i="275"/>
  <c r="Z48" i="286"/>
  <c r="AB101" i="278"/>
  <c r="AB96" i="278"/>
  <c r="AY30" i="305"/>
  <c r="AC31" i="311"/>
  <c r="AD27" i="311"/>
  <c r="AA31" i="289"/>
  <c r="AF5" i="305"/>
  <c r="AF5" i="310"/>
  <c r="AF5" i="309"/>
  <c r="AF5" i="306"/>
  <c r="AC23" i="310"/>
  <c r="Z18" i="310"/>
  <c r="AA4" i="310"/>
  <c r="AA4" i="309"/>
  <c r="AD2" i="310"/>
  <c r="AD2" i="309"/>
  <c r="Z3" i="309"/>
  <c r="Z3" i="310"/>
  <c r="AB20" i="310"/>
  <c r="AB19" i="310"/>
  <c r="AB21" i="310"/>
  <c r="AD2" i="306"/>
  <c r="AD31" i="305"/>
  <c r="AE32" i="305"/>
  <c r="AE34" i="305"/>
  <c r="Z3" i="305"/>
  <c r="Z3" i="306"/>
  <c r="AA4" i="306"/>
  <c r="AE17" i="288"/>
  <c r="AD2" i="305"/>
  <c r="Z3" i="304"/>
  <c r="AC2" i="304"/>
  <c r="AA4" i="304"/>
  <c r="AF5" i="304"/>
  <c r="AF5" i="278"/>
  <c r="AA4" i="278"/>
  <c r="AC2" i="278"/>
  <c r="AA4" i="289"/>
  <c r="AA4" i="286"/>
  <c r="AA4" i="282"/>
  <c r="AA4" i="288"/>
  <c r="AA4" i="285"/>
  <c r="AA4" i="275"/>
  <c r="AO4" i="291"/>
  <c r="AC2" i="285"/>
  <c r="AC2" i="282"/>
  <c r="AC2" i="286"/>
  <c r="AC2" i="275"/>
  <c r="AC2" i="289"/>
  <c r="AC2" i="288"/>
  <c r="AQ1" i="291"/>
  <c r="AD18" i="288"/>
  <c r="AF5" i="265"/>
  <c r="AF5" i="288"/>
  <c r="AF5" i="289"/>
  <c r="AF5" i="277"/>
  <c r="AF5" i="282"/>
  <c r="AF5" i="285"/>
  <c r="AF5" i="275"/>
  <c r="AF5" i="286"/>
  <c r="AA48" i="286"/>
  <c r="Q76" i="265"/>
  <c r="AZ30" i="305"/>
  <c r="AD31" i="311"/>
  <c r="AE27" i="311"/>
  <c r="AG5" i="305"/>
  <c r="AG5" i="310"/>
  <c r="AG5" i="309"/>
  <c r="AG5" i="306"/>
  <c r="AA18" i="310"/>
  <c r="AB4" i="309"/>
  <c r="AB4" i="310"/>
  <c r="AC15" i="275"/>
  <c r="AE2" i="309"/>
  <c r="AE2" i="310"/>
  <c r="AC19" i="310"/>
  <c r="AC21" i="310"/>
  <c r="AB31" i="289"/>
  <c r="AB15" i="275"/>
  <c r="AB20" i="275"/>
  <c r="AC17" i="275"/>
  <c r="AC22" i="310"/>
  <c r="AA3" i="310"/>
  <c r="AA3" i="309"/>
  <c r="AC20" i="310"/>
  <c r="AE2" i="306"/>
  <c r="AE31" i="305"/>
  <c r="AF32" i="305"/>
  <c r="AF34" i="305"/>
  <c r="AA3" i="305"/>
  <c r="AA3" i="306"/>
  <c r="AB4" i="306"/>
  <c r="Z3" i="275"/>
  <c r="AF17" i="288"/>
  <c r="Z3" i="289"/>
  <c r="AE2" i="305"/>
  <c r="Z3" i="288"/>
  <c r="Z3" i="285"/>
  <c r="AB48" i="286"/>
  <c r="Z3" i="286"/>
  <c r="Z3" i="282"/>
  <c r="Z3" i="265"/>
  <c r="Z3" i="278"/>
  <c r="AL5" i="291"/>
  <c r="AD2" i="304"/>
  <c r="AA3" i="304"/>
  <c r="AB4" i="304"/>
  <c r="N92" i="278"/>
  <c r="AG5" i="304"/>
  <c r="AG5" i="278"/>
  <c r="AD2" i="278"/>
  <c r="AB4" i="278"/>
  <c r="AM5" i="291"/>
  <c r="AA3" i="278"/>
  <c r="AG5" i="289"/>
  <c r="AG5" i="286"/>
  <c r="AG5" i="282"/>
  <c r="AG5" i="288"/>
  <c r="AG5" i="275"/>
  <c r="AG5" i="285"/>
  <c r="AG5" i="265"/>
  <c r="AG5" i="277"/>
  <c r="AE18" i="288"/>
  <c r="AP4" i="291"/>
  <c r="AD2" i="289"/>
  <c r="AD2" i="285"/>
  <c r="AD2" i="288"/>
  <c r="AD2" i="286"/>
  <c r="AD2" i="275"/>
  <c r="AD2" i="282"/>
  <c r="AB4" i="275"/>
  <c r="AB4" i="286"/>
  <c r="AB4" i="288"/>
  <c r="AB4" i="285"/>
  <c r="AB4" i="289"/>
  <c r="AB4" i="282"/>
  <c r="AR1" i="291"/>
  <c r="AA3" i="289"/>
  <c r="AA3" i="282"/>
  <c r="AA3" i="285"/>
  <c r="AA3" i="286"/>
  <c r="AA3" i="275"/>
  <c r="AA3" i="265"/>
  <c r="AA3" i="288"/>
  <c r="AD22" i="310"/>
  <c r="AC101" i="278"/>
  <c r="AC96" i="278"/>
  <c r="AD101" i="278"/>
  <c r="AD96" i="278"/>
  <c r="R108" i="278"/>
  <c r="AC20" i="275"/>
  <c r="AD17" i="275"/>
  <c r="BA30" i="305"/>
  <c r="AE31" i="311"/>
  <c r="AF27" i="311"/>
  <c r="AC31" i="289"/>
  <c r="AD23" i="310"/>
  <c r="AH5" i="305"/>
  <c r="AH5" i="310"/>
  <c r="AH5" i="309"/>
  <c r="AH5" i="306"/>
  <c r="AB18" i="310"/>
  <c r="AC4" i="310"/>
  <c r="AC4" i="309"/>
  <c r="AF2" i="310"/>
  <c r="AF2" i="309"/>
  <c r="AB3" i="309"/>
  <c r="AB3" i="310"/>
  <c r="AC18" i="310"/>
  <c r="AF2" i="306"/>
  <c r="AF31" i="305"/>
  <c r="AG32" i="305"/>
  <c r="AG34" i="305"/>
  <c r="AB3" i="305"/>
  <c r="AB3" i="306"/>
  <c r="AC4" i="306"/>
  <c r="AF2" i="305"/>
  <c r="AG17" i="288"/>
  <c r="AE2" i="304"/>
  <c r="AC4" i="304"/>
  <c r="AB3" i="304"/>
  <c r="AH5" i="304"/>
  <c r="AH5" i="278"/>
  <c r="AN5" i="291"/>
  <c r="AB3" i="278"/>
  <c r="AE2" i="278"/>
  <c r="AC4" i="278"/>
  <c r="AQ4" i="291"/>
  <c r="AE2" i="286"/>
  <c r="AE2" i="282"/>
  <c r="AE2" i="289"/>
  <c r="AE2" i="275"/>
  <c r="AE2" i="285"/>
  <c r="AE2" i="288"/>
  <c r="AC4" i="285"/>
  <c r="AC4" i="275"/>
  <c r="AC4" i="289"/>
  <c r="AC4" i="288"/>
  <c r="AC4" i="282"/>
  <c r="AC4" i="286"/>
  <c r="AS1" i="291"/>
  <c r="AF18" i="288"/>
  <c r="AH5" i="275"/>
  <c r="AH5" i="289"/>
  <c r="AH5" i="285"/>
  <c r="AH5" i="286"/>
  <c r="AH5" i="265"/>
  <c r="AH5" i="277"/>
  <c r="AH5" i="282"/>
  <c r="AH5" i="288"/>
  <c r="L91" i="278"/>
  <c r="L93" i="278"/>
  <c r="L95" i="278"/>
  <c r="AB3" i="289"/>
  <c r="AB3" i="286"/>
  <c r="AB3" i="282"/>
  <c r="AB3" i="275"/>
  <c r="AB3" i="265"/>
  <c r="AB3" i="288"/>
  <c r="AB3" i="285"/>
  <c r="AC48" i="286"/>
  <c r="AE22" i="310"/>
  <c r="BB30" i="305"/>
  <c r="AF31" i="311"/>
  <c r="AG27" i="311"/>
  <c r="AI5" i="305"/>
  <c r="AI5" i="310"/>
  <c r="AI5" i="309"/>
  <c r="AI5" i="306"/>
  <c r="AE23" i="310"/>
  <c r="AF23" i="310"/>
  <c r="AD15" i="275"/>
  <c r="AD20" i="275"/>
  <c r="AE17" i="275"/>
  <c r="AD4" i="309"/>
  <c r="AD4" i="310"/>
  <c r="AG2" i="309"/>
  <c r="AG2" i="310"/>
  <c r="AC3" i="310"/>
  <c r="AC3" i="309"/>
  <c r="AD19" i="310"/>
  <c r="AD21" i="310"/>
  <c r="AD18" i="310"/>
  <c r="AD20" i="310"/>
  <c r="AG2" i="306"/>
  <c r="AG31" i="305"/>
  <c r="AH32" i="305"/>
  <c r="AH34" i="305"/>
  <c r="AC3" i="305"/>
  <c r="AC3" i="306"/>
  <c r="AD4" i="306"/>
  <c r="AH17" i="288"/>
  <c r="AG2" i="305"/>
  <c r="AF2" i="304"/>
  <c r="AC3" i="304"/>
  <c r="L77" i="265"/>
  <c r="AD4" i="304"/>
  <c r="AI5" i="304"/>
  <c r="AI5" i="278"/>
  <c r="AF2" i="278"/>
  <c r="AO5" i="291"/>
  <c r="AC3" i="278"/>
  <c r="AD4" i="278"/>
  <c r="AR4" i="291"/>
  <c r="AF2" i="285"/>
  <c r="AF2" i="286"/>
  <c r="AF2" i="282"/>
  <c r="AF2" i="275"/>
  <c r="AF2" i="289"/>
  <c r="AF2" i="288"/>
  <c r="AD4" i="288"/>
  <c r="AD4" i="275"/>
  <c r="AD4" i="285"/>
  <c r="AD4" i="286"/>
  <c r="AD4" i="289"/>
  <c r="AD4" i="282"/>
  <c r="AT1" i="291"/>
  <c r="AI5" i="265"/>
  <c r="AI5" i="288"/>
  <c r="AI5" i="289"/>
  <c r="AI5" i="285"/>
  <c r="AI5" i="275"/>
  <c r="AI5" i="282"/>
  <c r="AI5" i="286"/>
  <c r="AI5" i="277"/>
  <c r="AG18" i="288"/>
  <c r="AC3" i="289"/>
  <c r="AC3" i="282"/>
  <c r="AC3" i="265"/>
  <c r="AC3" i="286"/>
  <c r="AC3" i="275"/>
  <c r="AC3" i="285"/>
  <c r="AC3" i="288"/>
  <c r="AD48" i="286"/>
  <c r="AF22" i="310"/>
  <c r="AE101" i="278"/>
  <c r="AE96" i="278"/>
  <c r="BC30" i="305"/>
  <c r="AG31" i="311"/>
  <c r="AH27" i="311"/>
  <c r="AJ5" i="305"/>
  <c r="AJ5" i="310"/>
  <c r="AJ5" i="309"/>
  <c r="AJ5" i="306"/>
  <c r="AE4" i="310"/>
  <c r="AE4" i="309"/>
  <c r="AE31" i="289"/>
  <c r="AE15" i="275"/>
  <c r="AE20" i="275"/>
  <c r="AF17" i="275"/>
  <c r="AD3" i="309"/>
  <c r="AD3" i="310"/>
  <c r="AE20" i="310"/>
  <c r="AF20" i="310"/>
  <c r="AH2" i="310"/>
  <c r="AH2" i="309"/>
  <c r="AE18" i="310"/>
  <c r="AE19" i="310"/>
  <c r="AE21" i="310"/>
  <c r="AF19" i="310"/>
  <c r="AF21" i="310"/>
  <c r="AH2" i="306"/>
  <c r="AH31" i="305"/>
  <c r="AI32" i="305"/>
  <c r="AI34" i="305"/>
  <c r="AD3" i="305"/>
  <c r="AD3" i="306"/>
  <c r="AE4" i="306"/>
  <c r="AH2" i="305"/>
  <c r="AI17" i="288"/>
  <c r="AG2" i="304"/>
  <c r="AD3" i="304"/>
  <c r="AE4" i="304"/>
  <c r="O92" i="278"/>
  <c r="BE55" i="305"/>
  <c r="AJ5" i="304"/>
  <c r="AJ5" i="278"/>
  <c r="AP5" i="291"/>
  <c r="AD3" i="278"/>
  <c r="AE4" i="278"/>
  <c r="AG2" i="278"/>
  <c r="AU1" i="291"/>
  <c r="AE4" i="285"/>
  <c r="AE4" i="286"/>
  <c r="AE4" i="288"/>
  <c r="AE4" i="282"/>
  <c r="AE4" i="275"/>
  <c r="AE4" i="289"/>
  <c r="AH18" i="288"/>
  <c r="AS4" i="291"/>
  <c r="AG2" i="275"/>
  <c r="AG2" i="286"/>
  <c r="AG2" i="285"/>
  <c r="AG2" i="288"/>
  <c r="AG2" i="289"/>
  <c r="AG2" i="282"/>
  <c r="AJ5" i="265"/>
  <c r="AJ5" i="277"/>
  <c r="AJ5" i="286"/>
  <c r="AJ5" i="285"/>
  <c r="AJ5" i="289"/>
  <c r="AJ5" i="288"/>
  <c r="AJ5" i="275"/>
  <c r="AJ5" i="282"/>
  <c r="AD3" i="289"/>
  <c r="AD3" i="286"/>
  <c r="AD3" i="275"/>
  <c r="AD3" i="265"/>
  <c r="AD3" i="282"/>
  <c r="AD3" i="285"/>
  <c r="AD3" i="288"/>
  <c r="AE48" i="286"/>
  <c r="AF96" i="278"/>
  <c r="AF101" i="278"/>
  <c r="BD30" i="305"/>
  <c r="AH31" i="311"/>
  <c r="AI27" i="311"/>
  <c r="AK5" i="305"/>
  <c r="AK5" i="310"/>
  <c r="AK5" i="309"/>
  <c r="AK5" i="306"/>
  <c r="AH23" i="310"/>
  <c r="AG23" i="310"/>
  <c r="AF31" i="289"/>
  <c r="AF15" i="275"/>
  <c r="AF20" i="275"/>
  <c r="AG17" i="275"/>
  <c r="AF4" i="309"/>
  <c r="AF4" i="310"/>
  <c r="AI2" i="309"/>
  <c r="AI2" i="310"/>
  <c r="AE3" i="310"/>
  <c r="AE3" i="309"/>
  <c r="AI2" i="306"/>
  <c r="AI31" i="305"/>
  <c r="AJ32" i="305"/>
  <c r="AJ34" i="305"/>
  <c r="AE3" i="305"/>
  <c r="AE3" i="306"/>
  <c r="AF4" i="306"/>
  <c r="AI2" i="305"/>
  <c r="AJ17" i="288"/>
  <c r="AH2" i="304"/>
  <c r="AF4" i="304"/>
  <c r="M91" i="278"/>
  <c r="M93" i="278"/>
  <c r="M95" i="278"/>
  <c r="AE3" i="304"/>
  <c r="O83" i="265"/>
  <c r="AK5" i="304"/>
  <c r="AK5" i="278"/>
  <c r="AQ5" i="291"/>
  <c r="AE3" i="278"/>
  <c r="AH2" i="278"/>
  <c r="AF4" i="278"/>
  <c r="AK5" i="277"/>
  <c r="AK5" i="288"/>
  <c r="AK5" i="275"/>
  <c r="AK5" i="286"/>
  <c r="AK5" i="289"/>
  <c r="AK5" i="265"/>
  <c r="AK5" i="282"/>
  <c r="AK5" i="285"/>
  <c r="AT4" i="291"/>
  <c r="AH2" i="289"/>
  <c r="AH2" i="275"/>
  <c r="AH2" i="285"/>
  <c r="AH2" i="288"/>
  <c r="AH2" i="286"/>
  <c r="AH2" i="282"/>
  <c r="AV1" i="291"/>
  <c r="AI18" i="288"/>
  <c r="AF4" i="286"/>
  <c r="AF4" i="275"/>
  <c r="AF4" i="282"/>
  <c r="AF4" i="288"/>
  <c r="AF4" i="289"/>
  <c r="AF4" i="285"/>
  <c r="AE3" i="289"/>
  <c r="AE3" i="285"/>
  <c r="AE3" i="282"/>
  <c r="AE3" i="265"/>
  <c r="AE3" i="275"/>
  <c r="AE3" i="288"/>
  <c r="AE3" i="286"/>
  <c r="AF48" i="286"/>
  <c r="AG101" i="278"/>
  <c r="AG96" i="278"/>
  <c r="AG22" i="310"/>
  <c r="AH22" i="310"/>
  <c r="BE30" i="305"/>
  <c r="AI31" i="311"/>
  <c r="AJ27" i="311"/>
  <c r="AI23" i="310"/>
  <c r="AL5" i="305"/>
  <c r="AL5" i="310"/>
  <c r="AL5" i="309"/>
  <c r="AL5" i="306"/>
  <c r="AG4" i="310"/>
  <c r="AG4" i="309"/>
  <c r="AG31" i="289"/>
  <c r="AG15" i="275"/>
  <c r="AG20" i="275"/>
  <c r="AH17" i="275"/>
  <c r="AJ2" i="310"/>
  <c r="AJ2" i="309"/>
  <c r="AF3" i="309"/>
  <c r="AF3" i="310"/>
  <c r="AF18" i="310"/>
  <c r="AG19" i="310"/>
  <c r="AG21" i="310"/>
  <c r="AH19" i="310"/>
  <c r="AG18" i="310"/>
  <c r="AG20" i="310"/>
  <c r="AH20" i="310"/>
  <c r="AH21" i="310"/>
  <c r="AJ2" i="306"/>
  <c r="AJ31" i="305"/>
  <c r="AK32" i="305"/>
  <c r="AK34" i="305"/>
  <c r="AF3" i="305"/>
  <c r="AF3" i="306"/>
  <c r="AG4" i="306"/>
  <c r="AJ2" i="305"/>
  <c r="AK17" i="288"/>
  <c r="AG48" i="286"/>
  <c r="AI2" i="304"/>
  <c r="P92" i="278"/>
  <c r="M77" i="265"/>
  <c r="AF3" i="304"/>
  <c r="AG4" i="304"/>
  <c r="AL5" i="304"/>
  <c r="AL5" i="278"/>
  <c r="AI2" i="278"/>
  <c r="AR5" i="291"/>
  <c r="AF3" i="278"/>
  <c r="AG4" i="278"/>
  <c r="AU4" i="291"/>
  <c r="AI2" i="286"/>
  <c r="AI2" i="285"/>
  <c r="AI2" i="275"/>
  <c r="AI2" i="282"/>
  <c r="AI2" i="288"/>
  <c r="AI2" i="289"/>
  <c r="AL5" i="282"/>
  <c r="AL5" i="288"/>
  <c r="AL5" i="275"/>
  <c r="AL5" i="277"/>
  <c r="AL5" i="285"/>
  <c r="AL5" i="286"/>
  <c r="AL5" i="289"/>
  <c r="AL5" i="265"/>
  <c r="AG4" i="286"/>
  <c r="AG4" i="289"/>
  <c r="AG4" i="282"/>
  <c r="AG4" i="275"/>
  <c r="AG4" i="288"/>
  <c r="AG4" i="285"/>
  <c r="AW1" i="291"/>
  <c r="AJ18" i="288"/>
  <c r="AF3" i="289"/>
  <c r="AF3" i="288"/>
  <c r="AF3" i="282"/>
  <c r="AF3" i="286"/>
  <c r="AF3" i="275"/>
  <c r="AF3" i="285"/>
  <c r="AF3" i="265"/>
  <c r="AH101" i="278"/>
  <c r="AH96" i="278"/>
  <c r="AJ31" i="311"/>
  <c r="AK27" i="311"/>
  <c r="AJ23" i="310"/>
  <c r="AM5" i="305"/>
  <c r="AM5" i="310"/>
  <c r="AM5" i="309"/>
  <c r="AM5" i="306"/>
  <c r="AI22" i="310"/>
  <c r="AK2" i="309"/>
  <c r="AK2" i="310"/>
  <c r="AI20" i="310"/>
  <c r="AH4" i="309"/>
  <c r="AH4" i="310"/>
  <c r="AH15" i="275"/>
  <c r="AH20" i="275"/>
  <c r="AI17" i="275"/>
  <c r="AG3" i="310"/>
  <c r="AG3" i="309"/>
  <c r="AI19" i="310"/>
  <c r="AI21" i="310"/>
  <c r="AK2" i="306"/>
  <c r="AK31" i="305"/>
  <c r="AL32" i="305"/>
  <c r="AL34" i="305"/>
  <c r="AG3" i="305"/>
  <c r="AG3" i="306"/>
  <c r="AH4" i="306"/>
  <c r="AL17" i="288"/>
  <c r="AK2" i="305"/>
  <c r="AJ2" i="304"/>
  <c r="P83" i="265"/>
  <c r="AG3" i="304"/>
  <c r="AH4" i="304"/>
  <c r="AM5" i="304"/>
  <c r="AM5" i="278"/>
  <c r="AS5" i="291"/>
  <c r="AG3" i="278"/>
  <c r="AH4" i="278"/>
  <c r="AJ2" i="278"/>
  <c r="AV4" i="291"/>
  <c r="AJ2" i="289"/>
  <c r="AJ2" i="282"/>
  <c r="AJ2" i="288"/>
  <c r="AJ2" i="275"/>
  <c r="AJ2" i="285"/>
  <c r="AJ2" i="286"/>
  <c r="AM5" i="282"/>
  <c r="AM5" i="277"/>
  <c r="AM5" i="288"/>
  <c r="AM5" i="285"/>
  <c r="AM5" i="275"/>
  <c r="AM5" i="265"/>
  <c r="AM5" i="289"/>
  <c r="AM5" i="286"/>
  <c r="AH4" i="286"/>
  <c r="AH4" i="282"/>
  <c r="AH4" i="288"/>
  <c r="AH4" i="275"/>
  <c r="AH4" i="285"/>
  <c r="AH4" i="289"/>
  <c r="AK18" i="288"/>
  <c r="AX1" i="291"/>
  <c r="AG3" i="289"/>
  <c r="AG3" i="286"/>
  <c r="AG3" i="265"/>
  <c r="AG3" i="275"/>
  <c r="AG3" i="282"/>
  <c r="AG3" i="285"/>
  <c r="AG3" i="288"/>
  <c r="AH48" i="286"/>
  <c r="AI101" i="278"/>
  <c r="AI96" i="278"/>
  <c r="AJ22" i="310"/>
  <c r="AK31" i="311"/>
  <c r="AL27" i="311"/>
  <c r="AN5" i="305"/>
  <c r="AN5" i="310"/>
  <c r="AN5" i="309"/>
  <c r="AN5" i="306"/>
  <c r="AI31" i="289"/>
  <c r="AI15" i="275"/>
  <c r="AI20" i="275"/>
  <c r="AJ17" i="275"/>
  <c r="AL2" i="310"/>
  <c r="AL2" i="309"/>
  <c r="AH18" i="310"/>
  <c r="AJ19" i="310"/>
  <c r="AJ21" i="310"/>
  <c r="AI4" i="310"/>
  <c r="AI4" i="309"/>
  <c r="AH3" i="309"/>
  <c r="AH3" i="310"/>
  <c r="AJ20" i="310"/>
  <c r="AL2" i="306"/>
  <c r="AL31" i="305"/>
  <c r="AM32" i="305"/>
  <c r="AM34" i="305"/>
  <c r="AH3" i="305"/>
  <c r="AH3" i="306"/>
  <c r="AI4" i="306"/>
  <c r="AL2" i="305"/>
  <c r="AM17" i="288"/>
  <c r="AK2" i="304"/>
  <c r="AH3" i="304"/>
  <c r="AI4" i="304"/>
  <c r="N91" i="278"/>
  <c r="N93" i="278"/>
  <c r="N95" i="278"/>
  <c r="AN5" i="304"/>
  <c r="AN5" i="278"/>
  <c r="AT5" i="291"/>
  <c r="AH3" i="278"/>
  <c r="AK2" i="278"/>
  <c r="AI4" i="278"/>
  <c r="AI4" i="285"/>
  <c r="AI4" i="288"/>
  <c r="AI4" i="282"/>
  <c r="AI4" i="286"/>
  <c r="AI4" i="275"/>
  <c r="AI4" i="289"/>
  <c r="AY1" i="291"/>
  <c r="AL18" i="288"/>
  <c r="AN5" i="285"/>
  <c r="AN5" i="265"/>
  <c r="AN5" i="289"/>
  <c r="AN5" i="275"/>
  <c r="AN5" i="277"/>
  <c r="AN5" i="288"/>
  <c r="AN5" i="286"/>
  <c r="AN5" i="282"/>
  <c r="AW4" i="291"/>
  <c r="AK2" i="275"/>
  <c r="AK2" i="285"/>
  <c r="AK2" i="282"/>
  <c r="AK2" i="288"/>
  <c r="AK2" i="289"/>
  <c r="AK2" i="286"/>
  <c r="AH3" i="289"/>
  <c r="AH3" i="282"/>
  <c r="AH3" i="286"/>
  <c r="AH3" i="275"/>
  <c r="AH3" i="285"/>
  <c r="AH3" i="265"/>
  <c r="AH3" i="288"/>
  <c r="AI18" i="310"/>
  <c r="AI48" i="286"/>
  <c r="AJ101" i="278"/>
  <c r="AJ96" i="278"/>
  <c r="AK22" i="310"/>
  <c r="AL31" i="311"/>
  <c r="AM27" i="311"/>
  <c r="AK23" i="310"/>
  <c r="AO5" i="305"/>
  <c r="AO5" i="310"/>
  <c r="AO5" i="309"/>
  <c r="AO5" i="306"/>
  <c r="AL23" i="310"/>
  <c r="AJ4" i="309"/>
  <c r="AJ4" i="310"/>
  <c r="AM2" i="309"/>
  <c r="AM2" i="310"/>
  <c r="AJ31" i="289"/>
  <c r="AJ15" i="275"/>
  <c r="AJ20" i="275"/>
  <c r="AK17" i="275"/>
  <c r="AL22" i="310"/>
  <c r="AI3" i="310"/>
  <c r="AI3" i="309"/>
  <c r="AM2" i="306"/>
  <c r="AM31" i="305"/>
  <c r="AN32" i="305"/>
  <c r="AN34" i="305"/>
  <c r="AI3" i="305"/>
  <c r="AI3" i="306"/>
  <c r="AJ4" i="306"/>
  <c r="AN17" i="288"/>
  <c r="AM2" i="305"/>
  <c r="AJ48" i="286"/>
  <c r="AL2" i="304"/>
  <c r="AI3" i="304"/>
  <c r="AJ4" i="304"/>
  <c r="AO5" i="304"/>
  <c r="AO5" i="278"/>
  <c r="AU5" i="291"/>
  <c r="AI3" i="278"/>
  <c r="AL2" i="278"/>
  <c r="AJ4" i="278"/>
  <c r="AM18" i="288"/>
  <c r="AZ1" i="291"/>
  <c r="AO5" i="282"/>
  <c r="AO5" i="265"/>
  <c r="AO5" i="275"/>
  <c r="AO5" i="289"/>
  <c r="AO5" i="277"/>
  <c r="AO5" i="288"/>
  <c r="AO5" i="286"/>
  <c r="AO5" i="285"/>
  <c r="AJ4" i="289"/>
  <c r="AJ4" i="285"/>
  <c r="AJ4" i="286"/>
  <c r="AJ4" i="282"/>
  <c r="AJ4" i="275"/>
  <c r="AJ4" i="288"/>
  <c r="AX4" i="291"/>
  <c r="AL2" i="282"/>
  <c r="AL2" i="289"/>
  <c r="AL2" i="275"/>
  <c r="AL2" i="286"/>
  <c r="AL2" i="288"/>
  <c r="AL2" i="285"/>
  <c r="AI3" i="289"/>
  <c r="AI3" i="285"/>
  <c r="AI3" i="282"/>
  <c r="AI3" i="288"/>
  <c r="AI3" i="275"/>
  <c r="AI3" i="265"/>
  <c r="AI3" i="286"/>
  <c r="AK101" i="278"/>
  <c r="AK96" i="278"/>
  <c r="AM31" i="311"/>
  <c r="AN27" i="311"/>
  <c r="AP5" i="305"/>
  <c r="AP5" i="310"/>
  <c r="AP5" i="309"/>
  <c r="AP5" i="306"/>
  <c r="AM23" i="310"/>
  <c r="AK4" i="310"/>
  <c r="AK4" i="309"/>
  <c r="AK31" i="289"/>
  <c r="AK15" i="275"/>
  <c r="AK20" i="275"/>
  <c r="AL17" i="275"/>
  <c r="AN2" i="310"/>
  <c r="AN2" i="309"/>
  <c r="AJ3" i="309"/>
  <c r="AJ3" i="310"/>
  <c r="AK19" i="310"/>
  <c r="AK21" i="310"/>
  <c r="AK18" i="310"/>
  <c r="AL20" i="310"/>
  <c r="AL15" i="275"/>
  <c r="AK20" i="310"/>
  <c r="AJ18" i="310"/>
  <c r="AL19" i="310"/>
  <c r="AL21" i="310"/>
  <c r="AN2" i="306"/>
  <c r="AN31" i="305"/>
  <c r="AO32" i="305"/>
  <c r="AO34" i="305"/>
  <c r="AJ3" i="305"/>
  <c r="AJ3" i="306"/>
  <c r="AK4" i="306"/>
  <c r="AN2" i="305"/>
  <c r="AO17" i="288"/>
  <c r="AM2" i="304"/>
  <c r="AK4" i="304"/>
  <c r="AP5" i="304"/>
  <c r="AP5" i="278"/>
  <c r="AM2" i="278"/>
  <c r="AK4" i="278"/>
  <c r="BA1" i="291"/>
  <c r="AP5" i="275"/>
  <c r="AP5" i="277"/>
  <c r="AP5" i="289"/>
  <c r="AP5" i="286"/>
  <c r="AP5" i="288"/>
  <c r="AP5" i="282"/>
  <c r="AP5" i="285"/>
  <c r="AP5" i="265"/>
  <c r="AN18" i="288"/>
  <c r="AY4" i="291"/>
  <c r="AM2" i="282"/>
  <c r="AM2" i="285"/>
  <c r="AM2" i="288"/>
  <c r="AM2" i="275"/>
  <c r="AM2" i="289"/>
  <c r="AM2" i="286"/>
  <c r="AK4" i="282"/>
  <c r="AK4" i="275"/>
  <c r="AK4" i="285"/>
  <c r="AK4" i="288"/>
  <c r="AK4" i="286"/>
  <c r="AK4" i="289"/>
  <c r="Q92" i="278"/>
  <c r="AK48" i="286"/>
  <c r="AL101" i="278"/>
  <c r="AL96" i="278"/>
  <c r="AM101" i="278"/>
  <c r="AM96" i="278"/>
  <c r="AN31" i="311"/>
  <c r="AO27" i="311"/>
  <c r="AL20" i="275"/>
  <c r="AM17" i="275"/>
  <c r="AQ5" i="305"/>
  <c r="AQ5" i="310"/>
  <c r="AQ5" i="309"/>
  <c r="AQ5" i="306"/>
  <c r="AL4" i="309"/>
  <c r="AL4" i="310"/>
  <c r="AM31" i="289"/>
  <c r="AM15" i="275"/>
  <c r="AO2" i="309"/>
  <c r="AO2" i="310"/>
  <c r="AK3" i="310"/>
  <c r="AK3" i="309"/>
  <c r="AM19" i="310"/>
  <c r="AM21" i="310"/>
  <c r="AM20" i="310"/>
  <c r="AO2" i="306"/>
  <c r="AO31" i="305"/>
  <c r="AP32" i="305"/>
  <c r="AP34" i="305"/>
  <c r="AK3" i="305"/>
  <c r="AK3" i="306"/>
  <c r="AL4" i="306"/>
  <c r="AJ3" i="282"/>
  <c r="AO2" i="305"/>
  <c r="AP17" i="288"/>
  <c r="AJ3" i="286"/>
  <c r="AJ3" i="278"/>
  <c r="AJ3" i="304"/>
  <c r="AJ3" i="275"/>
  <c r="AJ3" i="285"/>
  <c r="AV5" i="291"/>
  <c r="AJ3" i="288"/>
  <c r="AJ3" i="265"/>
  <c r="AJ3" i="289"/>
  <c r="AL48" i="286"/>
  <c r="AN2" i="304"/>
  <c r="AK3" i="304"/>
  <c r="AL4" i="304"/>
  <c r="O91" i="278"/>
  <c r="O93" i="278"/>
  <c r="O95" i="278"/>
  <c r="AQ5" i="304"/>
  <c r="AQ5" i="278"/>
  <c r="AW5" i="291"/>
  <c r="AK3" i="278"/>
  <c r="AN2" i="278"/>
  <c r="AL4" i="278"/>
  <c r="AL4" i="286"/>
  <c r="AL4" i="288"/>
  <c r="AL4" i="282"/>
  <c r="AL4" i="275"/>
  <c r="AL4" i="289"/>
  <c r="AL4" i="285"/>
  <c r="AZ4" i="291"/>
  <c r="AN2" i="285"/>
  <c r="AN2" i="282"/>
  <c r="AN2" i="275"/>
  <c r="AN2" i="289"/>
  <c r="AN2" i="286"/>
  <c r="AN2" i="288"/>
  <c r="AO18" i="288"/>
  <c r="BB1" i="291"/>
  <c r="AQ5" i="275"/>
  <c r="AQ5" i="282"/>
  <c r="AQ5" i="286"/>
  <c r="AQ5" i="285"/>
  <c r="AQ5" i="265"/>
  <c r="AQ5" i="277"/>
  <c r="AQ5" i="289"/>
  <c r="AQ5" i="288"/>
  <c r="Q83" i="265"/>
  <c r="AK3" i="289"/>
  <c r="AK3" i="275"/>
  <c r="AK3" i="286"/>
  <c r="AK3" i="282"/>
  <c r="AK3" i="288"/>
  <c r="AK3" i="265"/>
  <c r="AK3" i="285"/>
  <c r="AM22" i="310"/>
  <c r="AN96" i="278"/>
  <c r="AN101" i="278"/>
  <c r="AN22" i="310"/>
  <c r="AM20" i="275"/>
  <c r="AN17" i="275"/>
  <c r="AO31" i="311"/>
  <c r="AP27" i="311"/>
  <c r="AO23" i="310"/>
  <c r="AR5" i="305"/>
  <c r="AR5" i="310"/>
  <c r="AR5" i="309"/>
  <c r="AR5" i="306"/>
  <c r="AN23" i="310"/>
  <c r="AL18" i="310"/>
  <c r="AN31" i="289"/>
  <c r="AN15" i="275"/>
  <c r="AO22" i="310"/>
  <c r="AM4" i="310"/>
  <c r="AM4" i="309"/>
  <c r="AP2" i="310"/>
  <c r="AP2" i="309"/>
  <c r="AL3" i="309"/>
  <c r="AL3" i="310"/>
  <c r="AP2" i="306"/>
  <c r="AP31" i="305"/>
  <c r="AQ32" i="305"/>
  <c r="AQ34" i="305"/>
  <c r="AL3" i="305"/>
  <c r="AL3" i="306"/>
  <c r="AM4" i="306"/>
  <c r="AP2" i="305"/>
  <c r="AQ17" i="288"/>
  <c r="AO2" i="304"/>
  <c r="AL3" i="304"/>
  <c r="AM4" i="304"/>
  <c r="O77" i="265"/>
  <c r="AR5" i="304"/>
  <c r="AR5" i="278"/>
  <c r="AX5" i="291"/>
  <c r="AL3" i="278"/>
  <c r="AM4" i="278"/>
  <c r="AO2" i="278"/>
  <c r="BC1" i="291"/>
  <c r="AM4" i="289"/>
  <c r="AM4" i="288"/>
  <c r="AM4" i="285"/>
  <c r="AM4" i="282"/>
  <c r="AM4" i="275"/>
  <c r="AM4" i="286"/>
  <c r="AR5" i="277"/>
  <c r="AR5" i="288"/>
  <c r="AR5" i="286"/>
  <c r="AR5" i="275"/>
  <c r="AR5" i="265"/>
  <c r="AR5" i="285"/>
  <c r="AR5" i="282"/>
  <c r="AR5" i="289"/>
  <c r="AP18" i="288"/>
  <c r="BA4" i="291"/>
  <c r="AO2" i="288"/>
  <c r="AO2" i="286"/>
  <c r="AO2" i="282"/>
  <c r="AO2" i="289"/>
  <c r="AO2" i="285"/>
  <c r="AO2" i="275"/>
  <c r="AL3" i="289"/>
  <c r="AL3" i="265"/>
  <c r="AL3" i="288"/>
  <c r="AL3" i="282"/>
  <c r="AL3" i="285"/>
  <c r="AL3" i="286"/>
  <c r="AL3" i="275"/>
  <c r="AM18" i="310"/>
  <c r="AM48" i="286"/>
  <c r="AO101" i="278"/>
  <c r="AO96" i="278"/>
  <c r="AN20" i="275"/>
  <c r="AO17" i="275"/>
  <c r="AP31" i="311"/>
  <c r="AQ27" i="311"/>
  <c r="AS5" i="305"/>
  <c r="AS5" i="310"/>
  <c r="AS5" i="309"/>
  <c r="AS5" i="306"/>
  <c r="AN4" i="309"/>
  <c r="AN4" i="310"/>
  <c r="AM3" i="310"/>
  <c r="AM3" i="309"/>
  <c r="AO19" i="310"/>
  <c r="AO21" i="310"/>
  <c r="AN20" i="310"/>
  <c r="AQ2" i="309"/>
  <c r="AQ2" i="310"/>
  <c r="AO20" i="310"/>
  <c r="AN19" i="310"/>
  <c r="AN21" i="310"/>
  <c r="AQ2" i="306"/>
  <c r="AQ31" i="305"/>
  <c r="AR32" i="305"/>
  <c r="AR34" i="305"/>
  <c r="AM3" i="305"/>
  <c r="AM3" i="306"/>
  <c r="AN4" i="306"/>
  <c r="AR17" i="288"/>
  <c r="AQ2" i="305"/>
  <c r="AP2" i="304"/>
  <c r="AM3" i="304"/>
  <c r="AN4" i="304"/>
  <c r="P91" i="278"/>
  <c r="P93" i="278"/>
  <c r="P95" i="278"/>
  <c r="AS5" i="304"/>
  <c r="AS5" i="278"/>
  <c r="AY5" i="291"/>
  <c r="AM3" i="278"/>
  <c r="AP2" i="278"/>
  <c r="AN4" i="278"/>
  <c r="AN4" i="282"/>
  <c r="AN4" i="275"/>
  <c r="AN4" i="288"/>
  <c r="AN4" i="289"/>
  <c r="AN4" i="286"/>
  <c r="AN4" i="285"/>
  <c r="AQ18" i="288"/>
  <c r="BB4" i="291"/>
  <c r="AP2" i="286"/>
  <c r="AP2" i="275"/>
  <c r="AP2" i="282"/>
  <c r="AP2" i="285"/>
  <c r="AP2" i="288"/>
  <c r="AP2" i="289"/>
  <c r="BD1" i="291"/>
  <c r="AS5" i="286"/>
  <c r="AS5" i="288"/>
  <c r="AS5" i="277"/>
  <c r="AS5" i="275"/>
  <c r="AS5" i="285"/>
  <c r="AS5" i="265"/>
  <c r="AS5" i="289"/>
  <c r="AS5" i="282"/>
  <c r="AM3" i="289"/>
  <c r="AM3" i="286"/>
  <c r="AM3" i="275"/>
  <c r="AM3" i="285"/>
  <c r="AM3" i="282"/>
  <c r="AM3" i="265"/>
  <c r="AM3" i="288"/>
  <c r="AN48" i="286"/>
  <c r="AN18" i="310"/>
  <c r="AP22" i="310"/>
  <c r="P77" i="265"/>
  <c r="AQ31" i="311"/>
  <c r="AR27" i="311"/>
  <c r="AQ23" i="310"/>
  <c r="AT5" i="305"/>
  <c r="AT5" i="310"/>
  <c r="AT5" i="309"/>
  <c r="AT5" i="306"/>
  <c r="AP23" i="310"/>
  <c r="AO4" i="310"/>
  <c r="AO4" i="309"/>
  <c r="AO31" i="289"/>
  <c r="AO15" i="275"/>
  <c r="AO20" i="275"/>
  <c r="AP17" i="275"/>
  <c r="AR2" i="310"/>
  <c r="AR2" i="309"/>
  <c r="AP15" i="275"/>
  <c r="AP20" i="275"/>
  <c r="AQ17" i="275"/>
  <c r="AN3" i="309"/>
  <c r="AN3" i="310"/>
  <c r="AR2" i="306"/>
  <c r="AR31" i="305"/>
  <c r="AS32" i="305"/>
  <c r="AS34" i="305"/>
  <c r="AN3" i="305"/>
  <c r="AN3" i="306"/>
  <c r="AO4" i="306"/>
  <c r="AR2" i="305"/>
  <c r="AS17" i="288"/>
  <c r="AQ2" i="304"/>
  <c r="AN3" i="304"/>
  <c r="AO4" i="304"/>
  <c r="AT5" i="304"/>
  <c r="AT5" i="278"/>
  <c r="AZ5" i="291"/>
  <c r="AN3" i="278"/>
  <c r="AO4" i="278"/>
  <c r="AQ2" i="278"/>
  <c r="AT5" i="282"/>
  <c r="AT5" i="265"/>
  <c r="AT5" i="289"/>
  <c r="AT5" i="277"/>
  <c r="AT5" i="285"/>
  <c r="AT5" i="275"/>
  <c r="AT5" i="288"/>
  <c r="AT5" i="286"/>
  <c r="BE1" i="291"/>
  <c r="AR18" i="288"/>
  <c r="BC4" i="291"/>
  <c r="AQ2" i="289"/>
  <c r="AQ2" i="285"/>
  <c r="AQ2" i="282"/>
  <c r="AQ2" i="275"/>
  <c r="AQ2" i="288"/>
  <c r="AQ2" i="286"/>
  <c r="AO4" i="289"/>
  <c r="AO4" i="275"/>
  <c r="AO4" i="286"/>
  <c r="AO4" i="288"/>
  <c r="AO4" i="285"/>
  <c r="AO4" i="282"/>
  <c r="R85" i="278"/>
  <c r="AN3" i="289"/>
  <c r="AN3" i="282"/>
  <c r="AN3" i="286"/>
  <c r="AN3" i="265"/>
  <c r="AN3" i="288"/>
  <c r="AN3" i="275"/>
  <c r="AN3" i="285"/>
  <c r="AO48" i="286"/>
  <c r="AQ101" i="278"/>
  <c r="AQ96" i="278"/>
  <c r="AP101" i="278"/>
  <c r="AP96" i="278"/>
  <c r="AS27" i="311"/>
  <c r="AR31" i="311"/>
  <c r="AU5" i="305"/>
  <c r="AU5" i="310"/>
  <c r="AU5" i="309"/>
  <c r="AU5" i="306"/>
  <c r="AR23" i="310"/>
  <c r="AP4" i="309"/>
  <c r="AP4" i="310"/>
  <c r="AR22" i="310"/>
  <c r="AO3" i="310"/>
  <c r="AO3" i="309"/>
  <c r="AP19" i="310"/>
  <c r="AQ19" i="310"/>
  <c r="AQ21" i="310"/>
  <c r="AS2" i="309"/>
  <c r="AS2" i="310"/>
  <c r="AQ22" i="310"/>
  <c r="AP20" i="310"/>
  <c r="AP21" i="310"/>
  <c r="AO18" i="310"/>
  <c r="AQ20" i="310"/>
  <c r="AS2" i="306"/>
  <c r="AS31" i="305"/>
  <c r="AT32" i="305"/>
  <c r="AT34" i="305"/>
  <c r="AO3" i="305"/>
  <c r="AO3" i="306"/>
  <c r="AP4" i="306"/>
  <c r="AS2" i="305"/>
  <c r="AT17" i="288"/>
  <c r="AR2" i="304"/>
  <c r="AP4" i="304"/>
  <c r="AO3" i="304"/>
  <c r="AU5" i="304"/>
  <c r="AU5" i="278"/>
  <c r="BA5" i="291"/>
  <c r="AO3" i="278"/>
  <c r="AP4" i="278"/>
  <c r="AR2" i="278"/>
  <c r="AU5" i="275"/>
  <c r="AU5" i="286"/>
  <c r="AU5" i="277"/>
  <c r="AU5" i="288"/>
  <c r="AU5" i="285"/>
  <c r="AU5" i="289"/>
  <c r="AU5" i="282"/>
  <c r="AU5" i="265"/>
  <c r="AP4" i="288"/>
  <c r="AP4" i="275"/>
  <c r="AP4" i="285"/>
  <c r="AP4" i="286"/>
  <c r="AP4" i="289"/>
  <c r="AP4" i="282"/>
  <c r="AS18" i="288"/>
  <c r="BF1" i="291"/>
  <c r="BD4" i="291"/>
  <c r="AR2" i="289"/>
  <c r="AR2" i="285"/>
  <c r="AR2" i="275"/>
  <c r="AR2" i="286"/>
  <c r="AR2" i="282"/>
  <c r="AR2" i="288"/>
  <c r="R92" i="278"/>
  <c r="AO3" i="289"/>
  <c r="AO3" i="282"/>
  <c r="AO3" i="285"/>
  <c r="AO3" i="288"/>
  <c r="AO3" i="286"/>
  <c r="AO3" i="265"/>
  <c r="AO3" i="275"/>
  <c r="AP48" i="286"/>
  <c r="AP18" i="310"/>
  <c r="AS31" i="311"/>
  <c r="AT27" i="311"/>
  <c r="AV5" i="305"/>
  <c r="AV5" i="310"/>
  <c r="AV5" i="309"/>
  <c r="AV5" i="306"/>
  <c r="AQ4" i="310"/>
  <c r="AQ4" i="309"/>
  <c r="AP3" i="309"/>
  <c r="AP3" i="310"/>
  <c r="AR19" i="310"/>
  <c r="AR21" i="310"/>
  <c r="AQ31" i="289"/>
  <c r="AQ15" i="275"/>
  <c r="AQ20" i="275"/>
  <c r="AR17" i="275"/>
  <c r="AR15" i="275"/>
  <c r="AT2" i="310"/>
  <c r="AT2" i="309"/>
  <c r="AR20" i="310"/>
  <c r="AT2" i="306"/>
  <c r="AT31" i="305"/>
  <c r="AU32" i="305"/>
  <c r="AU34" i="305"/>
  <c r="AP3" i="305"/>
  <c r="AP3" i="306"/>
  <c r="AQ4" i="306"/>
  <c r="AT2" i="305"/>
  <c r="AU17" i="288"/>
  <c r="AS2" i="304"/>
  <c r="AP3" i="304"/>
  <c r="AQ4" i="304"/>
  <c r="AV5" i="304"/>
  <c r="AV5" i="278"/>
  <c r="BB5" i="291"/>
  <c r="AP3" i="278"/>
  <c r="AQ4" i="278"/>
  <c r="AS2" i="278"/>
  <c r="AT18" i="288"/>
  <c r="BE4" i="291"/>
  <c r="AS2" i="289"/>
  <c r="AS2" i="288"/>
  <c r="AS2" i="286"/>
  <c r="AS2" i="285"/>
  <c r="AS2" i="282"/>
  <c r="AS2" i="275"/>
  <c r="AQ4" i="289"/>
  <c r="AQ4" i="286"/>
  <c r="AQ4" i="288"/>
  <c r="AQ4" i="285"/>
  <c r="AQ4" i="282"/>
  <c r="AQ4" i="275"/>
  <c r="AV5" i="282"/>
  <c r="AV5" i="265"/>
  <c r="AV5" i="288"/>
  <c r="AV5" i="286"/>
  <c r="AV5" i="275"/>
  <c r="AV5" i="277"/>
  <c r="AV5" i="289"/>
  <c r="AV5" i="285"/>
  <c r="BG1" i="291"/>
  <c r="AP3" i="289"/>
  <c r="AP3" i="286"/>
  <c r="AP3" i="275"/>
  <c r="AP3" i="288"/>
  <c r="AP3" i="282"/>
  <c r="AP3" i="265"/>
  <c r="AP3" i="285"/>
  <c r="AQ48" i="286"/>
  <c r="AS101" i="278"/>
  <c r="AS96" i="278"/>
  <c r="AR101" i="278"/>
  <c r="AR96" i="278"/>
  <c r="AT31" i="311"/>
  <c r="AU27" i="311"/>
  <c r="AW5" i="305"/>
  <c r="AW5" i="310"/>
  <c r="AW5" i="309"/>
  <c r="AW5" i="306"/>
  <c r="AT23" i="310"/>
  <c r="AS23" i="310"/>
  <c r="AQ18" i="310"/>
  <c r="AR4" i="309"/>
  <c r="AR4" i="310"/>
  <c r="AS15" i="275"/>
  <c r="AS22" i="310"/>
  <c r="AQ3" i="310"/>
  <c r="AQ3" i="309"/>
  <c r="AU2" i="309"/>
  <c r="AU2" i="310"/>
  <c r="AT22" i="310"/>
  <c r="AU2" i="306"/>
  <c r="AU31" i="305"/>
  <c r="AV32" i="305"/>
  <c r="AV34" i="305"/>
  <c r="AQ3" i="305"/>
  <c r="AQ3" i="306"/>
  <c r="AR4" i="306"/>
  <c r="AU2" i="305"/>
  <c r="AV17" i="288"/>
  <c r="AR48" i="286"/>
  <c r="AT2" i="304"/>
  <c r="AQ3" i="304"/>
  <c r="AR4" i="304"/>
  <c r="AW5" i="304"/>
  <c r="AW5" i="278"/>
  <c r="AR4" i="278"/>
  <c r="AT2" i="278"/>
  <c r="BC5" i="291"/>
  <c r="AQ3" i="278"/>
  <c r="AR31" i="289"/>
  <c r="BH1" i="291"/>
  <c r="BF4" i="291"/>
  <c r="AT2" i="289"/>
  <c r="AT2" i="275"/>
  <c r="AT2" i="285"/>
  <c r="AT2" i="282"/>
  <c r="AT2" i="288"/>
  <c r="AT2" i="286"/>
  <c r="AR4" i="288"/>
  <c r="AR4" i="286"/>
  <c r="AR4" i="282"/>
  <c r="AR4" i="285"/>
  <c r="AR4" i="289"/>
  <c r="AR4" i="275"/>
  <c r="AR20" i="275"/>
  <c r="AS17" i="275"/>
  <c r="AW5" i="277"/>
  <c r="AW5" i="282"/>
  <c r="AW5" i="285"/>
  <c r="AW5" i="288"/>
  <c r="AW5" i="289"/>
  <c r="AW5" i="286"/>
  <c r="AW5" i="265"/>
  <c r="AW5" i="275"/>
  <c r="AU18" i="288"/>
  <c r="Q91" i="278"/>
  <c r="Q93" i="278"/>
  <c r="Q95" i="278"/>
  <c r="AQ3" i="289"/>
  <c r="AQ3" i="275"/>
  <c r="AQ3" i="286"/>
  <c r="AQ3" i="282"/>
  <c r="AQ3" i="265"/>
  <c r="AQ3" i="288"/>
  <c r="AQ3" i="285"/>
  <c r="AT101" i="278"/>
  <c r="AT96" i="278"/>
  <c r="AU31" i="311"/>
  <c r="AV27" i="311"/>
  <c r="AX5" i="305"/>
  <c r="AX5" i="310"/>
  <c r="AX5" i="309"/>
  <c r="AX5" i="306"/>
  <c r="AU23" i="310"/>
  <c r="AR18" i="310"/>
  <c r="AV2" i="310"/>
  <c r="AV2" i="309"/>
  <c r="AS18" i="310"/>
  <c r="AS19" i="310"/>
  <c r="AS21" i="310"/>
  <c r="AT19" i="310"/>
  <c r="AT21" i="310"/>
  <c r="AS4" i="310"/>
  <c r="AS4" i="309"/>
  <c r="AR3" i="309"/>
  <c r="AR3" i="310"/>
  <c r="AS20" i="310"/>
  <c r="AT20" i="310"/>
  <c r="AV2" i="306"/>
  <c r="AV31" i="305"/>
  <c r="AW32" i="305"/>
  <c r="AW34" i="305"/>
  <c r="AR3" i="305"/>
  <c r="AR3" i="306"/>
  <c r="AS4" i="306"/>
  <c r="AW17" i="288"/>
  <c r="AV2" i="305"/>
  <c r="AS48" i="286"/>
  <c r="AU2" i="304"/>
  <c r="AS4" i="304"/>
  <c r="AR3" i="304"/>
  <c r="AS31" i="289"/>
  <c r="AX5" i="304"/>
  <c r="AX5" i="278"/>
  <c r="BD5" i="291"/>
  <c r="AR3" i="278"/>
  <c r="AU2" i="278"/>
  <c r="AS4" i="278"/>
  <c r="AS20" i="275"/>
  <c r="AT17" i="275"/>
  <c r="AS4" i="288"/>
  <c r="AS4" i="289"/>
  <c r="AS4" i="286"/>
  <c r="AS4" i="282"/>
  <c r="AS4" i="275"/>
  <c r="AS4" i="285"/>
  <c r="BI1" i="291"/>
  <c r="BG4" i="291"/>
  <c r="AU2" i="288"/>
  <c r="AU2" i="275"/>
  <c r="AU2" i="282"/>
  <c r="AU2" i="285"/>
  <c r="AU2" i="286"/>
  <c r="AU2" i="289"/>
  <c r="AV18" i="288"/>
  <c r="AX5" i="282"/>
  <c r="AX5" i="275"/>
  <c r="AX5" i="265"/>
  <c r="AX5" i="285"/>
  <c r="AX5" i="277"/>
  <c r="AX5" i="286"/>
  <c r="AX5" i="289"/>
  <c r="AX5" i="288"/>
  <c r="Q77" i="265"/>
  <c r="AR3" i="289"/>
  <c r="AR3" i="265"/>
  <c r="AR3" i="286"/>
  <c r="AR3" i="282"/>
  <c r="AR3" i="285"/>
  <c r="AR3" i="288"/>
  <c r="AR3" i="275"/>
  <c r="AV31" i="311"/>
  <c r="AW27" i="311"/>
  <c r="AY5" i="305"/>
  <c r="AY5" i="310"/>
  <c r="AY5" i="309"/>
  <c r="AY5" i="306"/>
  <c r="AT4" i="309"/>
  <c r="AT4" i="310"/>
  <c r="AT15" i="275"/>
  <c r="AT20" i="275"/>
  <c r="AU17" i="275"/>
  <c r="AS3" i="310"/>
  <c r="AS3" i="309"/>
  <c r="AU20" i="310"/>
  <c r="AU15" i="275"/>
  <c r="AW2" i="309"/>
  <c r="AW2" i="310"/>
  <c r="AT18" i="310"/>
  <c r="AU19" i="310"/>
  <c r="AU21" i="310"/>
  <c r="AW2" i="306"/>
  <c r="AW31" i="305"/>
  <c r="AX32" i="305"/>
  <c r="AX34" i="305"/>
  <c r="AS3" i="305"/>
  <c r="AS3" i="306"/>
  <c r="AT4" i="306"/>
  <c r="AX17" i="288"/>
  <c r="AW2" i="305"/>
  <c r="AV2" i="304"/>
  <c r="AT48" i="286"/>
  <c r="AS3" i="304"/>
  <c r="AT4" i="304"/>
  <c r="AY5" i="304"/>
  <c r="AY5" i="278"/>
  <c r="BE5" i="291"/>
  <c r="AS3" i="278"/>
  <c r="AV2" i="278"/>
  <c r="AT4" i="278"/>
  <c r="AY5" i="277"/>
  <c r="AY5" i="289"/>
  <c r="AY5" i="286"/>
  <c r="AY5" i="265"/>
  <c r="AY5" i="275"/>
  <c r="AY5" i="282"/>
  <c r="AY5" i="285"/>
  <c r="AY5" i="288"/>
  <c r="BJ1" i="291"/>
  <c r="AW18" i="288"/>
  <c r="BH4" i="291"/>
  <c r="AV2" i="289"/>
  <c r="AV2" i="282"/>
  <c r="AV2" i="286"/>
  <c r="AV2" i="288"/>
  <c r="AV2" i="285"/>
  <c r="AV2" i="275"/>
  <c r="AT4" i="275"/>
  <c r="AT4" i="288"/>
  <c r="AT4" i="289"/>
  <c r="AT4" i="286"/>
  <c r="AT4" i="285"/>
  <c r="AT4" i="282"/>
  <c r="AS3" i="289"/>
  <c r="AS3" i="265"/>
  <c r="AS3" i="275"/>
  <c r="AS3" i="285"/>
  <c r="AS3" i="282"/>
  <c r="AS3" i="288"/>
  <c r="AS3" i="286"/>
  <c r="AU101" i="278"/>
  <c r="AU96" i="278"/>
  <c r="AV96" i="278"/>
  <c r="AV101" i="278"/>
  <c r="AV22" i="310"/>
  <c r="AU22" i="310"/>
  <c r="AW31" i="311"/>
  <c r="AX27" i="311"/>
  <c r="AU31" i="289"/>
  <c r="AZ5" i="305"/>
  <c r="AZ5" i="310"/>
  <c r="AZ5" i="309"/>
  <c r="AZ5" i="306"/>
  <c r="AW23" i="310"/>
  <c r="AV23" i="310"/>
  <c r="AV15" i="275"/>
  <c r="AU4" i="310"/>
  <c r="AU4" i="309"/>
  <c r="AW22" i="310"/>
  <c r="AX2" i="310"/>
  <c r="AX2" i="309"/>
  <c r="AT3" i="309"/>
  <c r="AT3" i="310"/>
  <c r="AX2" i="306"/>
  <c r="AX31" i="305"/>
  <c r="AY32" i="305"/>
  <c r="AY34" i="305"/>
  <c r="AT3" i="305"/>
  <c r="AT3" i="306"/>
  <c r="AU4" i="306"/>
  <c r="AX2" i="305"/>
  <c r="AY17" i="288"/>
  <c r="AU20" i="275"/>
  <c r="AV17" i="275"/>
  <c r="AW2" i="304"/>
  <c r="AU48" i="286"/>
  <c r="AT3" i="304"/>
  <c r="AU4" i="304"/>
  <c r="AZ5" i="304"/>
  <c r="AZ5" i="278"/>
  <c r="BF5" i="291"/>
  <c r="AT3" i="278"/>
  <c r="AU4" i="278"/>
  <c r="AW2" i="278"/>
  <c r="BI4" i="291"/>
  <c r="AW2" i="282"/>
  <c r="AW2" i="288"/>
  <c r="AW2" i="275"/>
  <c r="AW2" i="289"/>
  <c r="AW2" i="285"/>
  <c r="AW2" i="286"/>
  <c r="AU4" i="285"/>
  <c r="AU4" i="288"/>
  <c r="AU4" i="286"/>
  <c r="AU4" i="282"/>
  <c r="AU4" i="289"/>
  <c r="AU4" i="275"/>
  <c r="AZ5" i="289"/>
  <c r="AZ5" i="277"/>
  <c r="AZ5" i="288"/>
  <c r="AZ5" i="265"/>
  <c r="AZ5" i="285"/>
  <c r="AZ5" i="275"/>
  <c r="AZ5" i="286"/>
  <c r="AZ5" i="282"/>
  <c r="AX18" i="288"/>
  <c r="BK1" i="291"/>
  <c r="S92" i="278"/>
  <c r="AT3" i="289"/>
  <c r="AT3" i="265"/>
  <c r="AT3" i="288"/>
  <c r="AT3" i="275"/>
  <c r="AT3" i="282"/>
  <c r="AT3" i="286"/>
  <c r="AT3" i="285"/>
  <c r="AW101" i="278"/>
  <c r="AW96" i="278"/>
  <c r="AX31" i="311"/>
  <c r="AY27" i="311"/>
  <c r="AV31" i="289"/>
  <c r="BA5" i="305"/>
  <c r="BA5" i="310"/>
  <c r="BA5" i="309"/>
  <c r="BA5" i="306"/>
  <c r="AX23" i="310"/>
  <c r="AU18" i="310"/>
  <c r="AW15" i="275"/>
  <c r="AY2" i="309"/>
  <c r="AY2" i="310"/>
  <c r="AV18" i="310"/>
  <c r="AV19" i="310"/>
  <c r="AV21" i="310"/>
  <c r="AW20" i="310"/>
  <c r="AV4" i="309"/>
  <c r="AV4" i="310"/>
  <c r="AX22" i="310"/>
  <c r="AU3" i="310"/>
  <c r="AU3" i="309"/>
  <c r="AV20" i="310"/>
  <c r="AW19" i="310"/>
  <c r="AW21" i="310"/>
  <c r="AY2" i="306"/>
  <c r="AY31" i="305"/>
  <c r="AZ32" i="305"/>
  <c r="AZ34" i="305"/>
  <c r="AU3" i="305"/>
  <c r="AU3" i="306"/>
  <c r="AV4" i="306"/>
  <c r="AY2" i="305"/>
  <c r="AZ17" i="288"/>
  <c r="AV20" i="275"/>
  <c r="AW17" i="275"/>
  <c r="AX2" i="304"/>
  <c r="AV48" i="286"/>
  <c r="AU3" i="304"/>
  <c r="AV4" i="304"/>
  <c r="BA5" i="304"/>
  <c r="BA5" i="278"/>
  <c r="BG5" i="291"/>
  <c r="AU3" i="278"/>
  <c r="AX2" i="278"/>
  <c r="AV4" i="278"/>
  <c r="BA5" i="286"/>
  <c r="BA5" i="275"/>
  <c r="BA5" i="288"/>
  <c r="BA5" i="282"/>
  <c r="BA5" i="277"/>
  <c r="BA5" i="285"/>
  <c r="BA5" i="265"/>
  <c r="BA5" i="289"/>
  <c r="AY18" i="288"/>
  <c r="BJ4" i="291"/>
  <c r="AX2" i="275"/>
  <c r="AX2" i="282"/>
  <c r="AX2" i="286"/>
  <c r="AX2" i="285"/>
  <c r="AX2" i="288"/>
  <c r="AX2" i="289"/>
  <c r="BL1" i="291"/>
  <c r="AV4" i="282"/>
  <c r="AV4" i="275"/>
  <c r="AV4" i="286"/>
  <c r="AV4" i="285"/>
  <c r="AV4" i="288"/>
  <c r="AV4" i="289"/>
  <c r="S83" i="265"/>
  <c r="R63" i="278"/>
  <c r="AU3" i="289"/>
  <c r="AU3" i="282"/>
  <c r="AU3" i="275"/>
  <c r="AU3" i="288"/>
  <c r="AU3" i="285"/>
  <c r="AU3" i="265"/>
  <c r="AU3" i="286"/>
  <c r="AX101" i="278"/>
  <c r="AX96" i="278"/>
  <c r="AY31" i="311"/>
  <c r="AZ27" i="311"/>
  <c r="AW31" i="289"/>
  <c r="BB5" i="305"/>
  <c r="BB5" i="310"/>
  <c r="BB5" i="309"/>
  <c r="BB5" i="306"/>
  <c r="AW4" i="310"/>
  <c r="AW4" i="309"/>
  <c r="AX15" i="275"/>
  <c r="AX20" i="310"/>
  <c r="AZ2" i="310"/>
  <c r="AZ2" i="309"/>
  <c r="AV3" i="309"/>
  <c r="AV3" i="310"/>
  <c r="AX19" i="310"/>
  <c r="AX21" i="310"/>
  <c r="AZ2" i="306"/>
  <c r="AZ31" i="305"/>
  <c r="BA32" i="305"/>
  <c r="BA34" i="305"/>
  <c r="AV3" i="305"/>
  <c r="AV3" i="306"/>
  <c r="AW4" i="306"/>
  <c r="AW20" i="275"/>
  <c r="AX17" i="275"/>
  <c r="AZ2" i="305"/>
  <c r="BA17" i="288"/>
  <c r="AY2" i="304"/>
  <c r="AW48" i="286"/>
  <c r="AV3" i="304"/>
  <c r="AW4" i="304"/>
  <c r="BB5" i="304"/>
  <c r="BB5" i="278"/>
  <c r="BH5" i="291"/>
  <c r="AV3" i="278"/>
  <c r="AY2" i="278"/>
  <c r="AW4" i="278"/>
  <c r="BB5" i="285"/>
  <c r="BB5" i="265"/>
  <c r="BB5" i="288"/>
  <c r="BB5" i="289"/>
  <c r="BB5" i="277"/>
  <c r="BB5" i="282"/>
  <c r="BB5" i="275"/>
  <c r="BB5" i="286"/>
  <c r="BM1" i="291"/>
  <c r="BK4" i="291"/>
  <c r="AY2" i="288"/>
  <c r="AY2" i="282"/>
  <c r="AY2" i="285"/>
  <c r="AY2" i="275"/>
  <c r="AY2" i="289"/>
  <c r="AY2" i="286"/>
  <c r="AZ18" i="288"/>
  <c r="AW4" i="285"/>
  <c r="AW4" i="289"/>
  <c r="AW4" i="275"/>
  <c r="AW4" i="282"/>
  <c r="AW4" i="288"/>
  <c r="AW4" i="286"/>
  <c r="R91" i="278"/>
  <c r="R93" i="278"/>
  <c r="R95" i="278"/>
  <c r="AV3" i="289"/>
  <c r="AV3" i="265"/>
  <c r="AV3" i="285"/>
  <c r="AV3" i="286"/>
  <c r="AV3" i="275"/>
  <c r="AV3" i="282"/>
  <c r="AV3" i="288"/>
  <c r="AY101" i="278"/>
  <c r="AY96" i="278"/>
  <c r="AZ31" i="311"/>
  <c r="BA27" i="311"/>
  <c r="BC5" i="305"/>
  <c r="BC5" i="310"/>
  <c r="BC5" i="309"/>
  <c r="BC5" i="306"/>
  <c r="AY23" i="310"/>
  <c r="AZ23" i="310"/>
  <c r="AX20" i="275"/>
  <c r="AY17" i="275"/>
  <c r="AW18" i="310"/>
  <c r="AY31" i="289"/>
  <c r="AY15" i="275"/>
  <c r="AZ22" i="310"/>
  <c r="AX4" i="309"/>
  <c r="AX4" i="310"/>
  <c r="BA2" i="309"/>
  <c r="BA2" i="310"/>
  <c r="AY22" i="310"/>
  <c r="AW3" i="310"/>
  <c r="AW3" i="309"/>
  <c r="BA2" i="306"/>
  <c r="BA31" i="305"/>
  <c r="BB32" i="305"/>
  <c r="BB34" i="305"/>
  <c r="AW3" i="305"/>
  <c r="AW3" i="306"/>
  <c r="AX4" i="306"/>
  <c r="BB17" i="288"/>
  <c r="BA2" i="305"/>
  <c r="AZ2" i="304"/>
  <c r="AX48" i="286"/>
  <c r="AW3" i="304"/>
  <c r="AX4" i="304"/>
  <c r="BC5" i="304"/>
  <c r="BC5" i="278"/>
  <c r="BI5" i="291"/>
  <c r="AW3" i="278"/>
  <c r="AZ2" i="278"/>
  <c r="AX4" i="278"/>
  <c r="BL4" i="291"/>
  <c r="AZ2" i="288"/>
  <c r="AZ2" i="286"/>
  <c r="AZ2" i="275"/>
  <c r="AZ2" i="289"/>
  <c r="AZ2" i="282"/>
  <c r="AZ2" i="285"/>
  <c r="AX4" i="285"/>
  <c r="AX4" i="286"/>
  <c r="AX4" i="282"/>
  <c r="AX4" i="288"/>
  <c r="AX4" i="275"/>
  <c r="AX4" i="289"/>
  <c r="BN1" i="291"/>
  <c r="BC5" i="282"/>
  <c r="BC5" i="285"/>
  <c r="BC5" i="275"/>
  <c r="BC5" i="265"/>
  <c r="BC5" i="288"/>
  <c r="BC5" i="289"/>
  <c r="BC5" i="286"/>
  <c r="BA18" i="288"/>
  <c r="AW3" i="289"/>
  <c r="AW3" i="288"/>
  <c r="AW3" i="275"/>
  <c r="AW3" i="286"/>
  <c r="AW3" i="265"/>
  <c r="AW3" i="285"/>
  <c r="AW3" i="282"/>
  <c r="AX18" i="310"/>
  <c r="AZ101" i="278"/>
  <c r="AZ96" i="278"/>
  <c r="BB27" i="311"/>
  <c r="BA31" i="311"/>
  <c r="BA23" i="310"/>
  <c r="BD5" i="305"/>
  <c r="BD5" i="310"/>
  <c r="BD5" i="309"/>
  <c r="BD5" i="306"/>
  <c r="AY20" i="275"/>
  <c r="AZ17" i="275"/>
  <c r="AZ19" i="310"/>
  <c r="AZ21" i="310"/>
  <c r="AY19" i="310"/>
  <c r="AY21" i="310"/>
  <c r="AY4" i="310"/>
  <c r="AY4" i="309"/>
  <c r="AZ15" i="275"/>
  <c r="BB2" i="310"/>
  <c r="BB2" i="309"/>
  <c r="AX3" i="309"/>
  <c r="AX3" i="310"/>
  <c r="AZ20" i="310"/>
  <c r="AY20" i="310"/>
  <c r="BB2" i="306"/>
  <c r="BB31" i="305"/>
  <c r="BC32" i="305"/>
  <c r="BC34" i="305"/>
  <c r="AX3" i="305"/>
  <c r="AX3" i="306"/>
  <c r="AY4" i="306"/>
  <c r="BC17" i="288"/>
  <c r="BB2" i="305"/>
  <c r="AY48" i="286"/>
  <c r="BA2" i="304"/>
  <c r="AY4" i="304"/>
  <c r="AX3" i="304"/>
  <c r="BD5" i="304"/>
  <c r="BD5" i="278"/>
  <c r="BJ5" i="291"/>
  <c r="AX3" i="278"/>
  <c r="BA2" i="278"/>
  <c r="AY4" i="278"/>
  <c r="AZ31" i="289"/>
  <c r="BD5" i="265"/>
  <c r="BD5" i="285"/>
  <c r="BD5" i="275"/>
  <c r="BD5" i="289"/>
  <c r="BD5" i="286"/>
  <c r="BD5" i="282"/>
  <c r="BD5" i="288"/>
  <c r="BM4" i="291"/>
  <c r="BA2" i="275"/>
  <c r="BA2" i="288"/>
  <c r="BA2" i="286"/>
  <c r="BA2" i="282"/>
  <c r="BA2" i="285"/>
  <c r="BA2" i="289"/>
  <c r="AY4" i="289"/>
  <c r="AY4" i="275"/>
  <c r="AY4" i="282"/>
  <c r="AY4" i="288"/>
  <c r="AY4" i="286"/>
  <c r="AY4" i="285"/>
  <c r="BO1" i="291"/>
  <c r="BB18" i="288"/>
  <c r="AX3" i="289"/>
  <c r="AX3" i="265"/>
  <c r="AX3" i="286"/>
  <c r="AX3" i="275"/>
  <c r="AX3" i="288"/>
  <c r="AX3" i="282"/>
  <c r="AX3" i="285"/>
  <c r="BA22" i="310"/>
  <c r="AY18" i="310"/>
  <c r="BA101" i="278"/>
  <c r="BA96" i="278"/>
  <c r="AZ20" i="275"/>
  <c r="BA17" i="275"/>
  <c r="BB31" i="311"/>
  <c r="BC27" i="311"/>
  <c r="BE5" i="305"/>
  <c r="BE5" i="310"/>
  <c r="BE5" i="309"/>
  <c r="BE5" i="306"/>
  <c r="BB23" i="310"/>
  <c r="AY3" i="310"/>
  <c r="AY3" i="309"/>
  <c r="BA20" i="310"/>
  <c r="AZ4" i="309"/>
  <c r="AZ4" i="310"/>
  <c r="BB22" i="310"/>
  <c r="BC2" i="309"/>
  <c r="BC2" i="310"/>
  <c r="BA19" i="310"/>
  <c r="BA21" i="310"/>
  <c r="BC2" i="306"/>
  <c r="BC31" i="305"/>
  <c r="BD32" i="305"/>
  <c r="BD34" i="305"/>
  <c r="AY3" i="305"/>
  <c r="AY3" i="306"/>
  <c r="AZ4" i="306"/>
  <c r="BC2" i="305"/>
  <c r="BD17" i="288"/>
  <c r="BB2" i="304"/>
  <c r="AZ48" i="286"/>
  <c r="AZ4" i="304"/>
  <c r="AY3" i="304"/>
  <c r="BE5" i="304"/>
  <c r="BE5" i="278"/>
  <c r="BK5" i="291"/>
  <c r="AY3" i="278"/>
  <c r="BB2" i="278"/>
  <c r="AZ4" i="278"/>
  <c r="BE5" i="275"/>
  <c r="BE5" i="285"/>
  <c r="BE5" i="286"/>
  <c r="BE5" i="288"/>
  <c r="BE5" i="265"/>
  <c r="BE5" i="289"/>
  <c r="BE5" i="282"/>
  <c r="BN4" i="291"/>
  <c r="BB2" i="275"/>
  <c r="BB2" i="288"/>
  <c r="BB2" i="285"/>
  <c r="BB2" i="289"/>
  <c r="BB2" i="282"/>
  <c r="BB2" i="286"/>
  <c r="AZ4" i="289"/>
  <c r="AZ4" i="275"/>
  <c r="AZ4" i="282"/>
  <c r="AZ4" i="286"/>
  <c r="AZ4" i="288"/>
  <c r="AZ4" i="285"/>
  <c r="BP1" i="291"/>
  <c r="BC18" i="288"/>
  <c r="T92" i="278"/>
  <c r="AY3" i="289"/>
  <c r="AY3" i="275"/>
  <c r="AY3" i="288"/>
  <c r="AY3" i="282"/>
  <c r="AY3" i="285"/>
  <c r="AY3" i="286"/>
  <c r="AY3" i="265"/>
  <c r="BC31" i="311"/>
  <c r="BD27" i="311"/>
  <c r="BC23" i="310"/>
  <c r="BA31" i="289"/>
  <c r="BA15" i="275"/>
  <c r="BA20" i="275"/>
  <c r="BB17" i="275"/>
  <c r="BB15" i="275"/>
  <c r="BB20" i="275"/>
  <c r="BC17" i="275"/>
  <c r="AZ3" i="309"/>
  <c r="AZ3" i="310"/>
  <c r="BB19" i="310"/>
  <c r="BB21" i="310"/>
  <c r="BA4" i="310"/>
  <c r="BA4" i="309"/>
  <c r="BD2" i="310"/>
  <c r="BD2" i="309"/>
  <c r="AZ18" i="310"/>
  <c r="BB20" i="310"/>
  <c r="BD2" i="306"/>
  <c r="BD31" i="305"/>
  <c r="BE32" i="305"/>
  <c r="BE34" i="305"/>
  <c r="AZ3" i="305"/>
  <c r="AZ3" i="306"/>
  <c r="BA4" i="306"/>
  <c r="BD2" i="305"/>
  <c r="BC2" i="304"/>
  <c r="BA48" i="286"/>
  <c r="AZ3" i="304"/>
  <c r="BA4" i="304"/>
  <c r="BF5" i="304"/>
  <c r="BF5" i="278"/>
  <c r="BL5" i="291"/>
  <c r="AZ3" i="278"/>
  <c r="BC2" i="278"/>
  <c r="BA4" i="278"/>
  <c r="BD18" i="288"/>
  <c r="BA4" i="288"/>
  <c r="BA4" i="286"/>
  <c r="BA4" i="285"/>
  <c r="BA4" i="282"/>
  <c r="BA4" i="289"/>
  <c r="BA4" i="275"/>
  <c r="BF5" i="282"/>
  <c r="BF5" i="275"/>
  <c r="BF5" i="285"/>
  <c r="BF5" i="288"/>
  <c r="BF5" i="286"/>
  <c r="BF5" i="265"/>
  <c r="BF5" i="289"/>
  <c r="BO4" i="291"/>
  <c r="BC2" i="275"/>
  <c r="BC2" i="282"/>
  <c r="BC2" i="286"/>
  <c r="BC2" i="288"/>
  <c r="BC2" i="289"/>
  <c r="BC2" i="285"/>
  <c r="T83" i="265"/>
  <c r="AZ3" i="289"/>
  <c r="AZ3" i="275"/>
  <c r="AZ3" i="282"/>
  <c r="AZ3" i="286"/>
  <c r="AZ3" i="288"/>
  <c r="AZ3" i="265"/>
  <c r="AZ3" i="285"/>
  <c r="BC101" i="278"/>
  <c r="BC96" i="278"/>
  <c r="BE2" i="310"/>
  <c r="BE17" i="288"/>
  <c r="BB101" i="278"/>
  <c r="BB96" i="278"/>
  <c r="BE2" i="306"/>
  <c r="BE2" i="309"/>
  <c r="BE2" i="305"/>
  <c r="BA18" i="310"/>
  <c r="BE31" i="305"/>
  <c r="BB18" i="310"/>
  <c r="BD31" i="311"/>
  <c r="BE27" i="311"/>
  <c r="BC22" i="310"/>
  <c r="BD22" i="310"/>
  <c r="BC19" i="310"/>
  <c r="BC21" i="310"/>
  <c r="BB4" i="309"/>
  <c r="BB4" i="310"/>
  <c r="BC31" i="289"/>
  <c r="BC15" i="275"/>
  <c r="BC20" i="275"/>
  <c r="BD17" i="275"/>
  <c r="BA3" i="310"/>
  <c r="BA3" i="309"/>
  <c r="BC20" i="310"/>
  <c r="BA3" i="305"/>
  <c r="BA3" i="306"/>
  <c r="BB4" i="306"/>
  <c r="BP2" i="291"/>
  <c r="BB48" i="286"/>
  <c r="BD2" i="304"/>
  <c r="BA3" i="304"/>
  <c r="BB4" i="304"/>
  <c r="BG5" i="304"/>
  <c r="BG5" i="278"/>
  <c r="BD2" i="278"/>
  <c r="BB4" i="278"/>
  <c r="BM5" i="291"/>
  <c r="BA3" i="278"/>
  <c r="BB4" i="288"/>
  <c r="BB4" i="285"/>
  <c r="BB4" i="275"/>
  <c r="BB4" i="289"/>
  <c r="BB4" i="282"/>
  <c r="BB4" i="286"/>
  <c r="BP4" i="291"/>
  <c r="BD2" i="288"/>
  <c r="BD2" i="285"/>
  <c r="BD2" i="275"/>
  <c r="BD2" i="289"/>
  <c r="BD2" i="286"/>
  <c r="BD2" i="282"/>
  <c r="BG5" i="282"/>
  <c r="BG5" i="289"/>
  <c r="BG5" i="265"/>
  <c r="BG5" i="275"/>
  <c r="BG5" i="285"/>
  <c r="BG5" i="286"/>
  <c r="BG5" i="288"/>
  <c r="BE18" i="288"/>
  <c r="S91" i="278"/>
  <c r="S93" i="278"/>
  <c r="S95" i="278"/>
  <c r="BA3" i="289"/>
  <c r="BA3" i="288"/>
  <c r="BA3" i="265"/>
  <c r="BA3" i="285"/>
  <c r="BA3" i="282"/>
  <c r="BA3" i="275"/>
  <c r="BA3" i="286"/>
  <c r="BD96" i="278"/>
  <c r="BD101" i="278"/>
  <c r="BE81" i="305"/>
  <c r="BE85" i="305"/>
  <c r="BE31" i="311"/>
  <c r="BC18" i="310"/>
  <c r="BD23" i="310"/>
  <c r="BE23" i="310"/>
  <c r="H151" i="307"/>
  <c r="H212" i="307"/>
  <c r="BC4" i="310"/>
  <c r="BC4" i="309"/>
  <c r="BD31" i="289"/>
  <c r="BD15" i="275"/>
  <c r="BD20" i="275"/>
  <c r="BE17" i="275"/>
  <c r="BB3" i="309"/>
  <c r="BB3" i="310"/>
  <c r="BB3" i="305"/>
  <c r="BB3" i="306"/>
  <c r="BC4" i="306"/>
  <c r="H86" i="305"/>
  <c r="H41" i="305"/>
  <c r="BE67" i="305"/>
  <c r="BE2" i="304"/>
  <c r="BC48" i="286"/>
  <c r="BB3" i="304"/>
  <c r="BC4" i="304"/>
  <c r="BH5" i="304"/>
  <c r="BH5" i="278"/>
  <c r="BN5" i="291"/>
  <c r="BB3" i="278"/>
  <c r="BE2" i="278"/>
  <c r="BC4" i="278"/>
  <c r="BH5" i="265"/>
  <c r="BH5" i="285"/>
  <c r="BH5" i="282"/>
  <c r="BH5" i="289"/>
  <c r="BH5" i="286"/>
  <c r="BH5" i="275"/>
  <c r="BH5" i="288"/>
  <c r="BF18" i="288"/>
  <c r="BQ4" i="291"/>
  <c r="BE2" i="282"/>
  <c r="BE2" i="285"/>
  <c r="BE2" i="289"/>
  <c r="BE2" i="286"/>
  <c r="BE2" i="288"/>
  <c r="BE2" i="275"/>
  <c r="BC4" i="289"/>
  <c r="BC4" i="286"/>
  <c r="BC4" i="288"/>
  <c r="BC4" i="285"/>
  <c r="BC4" i="275"/>
  <c r="BC4" i="282"/>
  <c r="S77" i="265"/>
  <c r="BB3" i="289"/>
  <c r="BB3" i="285"/>
  <c r="BB3" i="265"/>
  <c r="BB3" i="275"/>
  <c r="BB3" i="282"/>
  <c r="BB3" i="286"/>
  <c r="BB3" i="288"/>
  <c r="H44" i="306"/>
  <c r="H15" i="307"/>
  <c r="BE101" i="278"/>
  <c r="BE96" i="278"/>
  <c r="BE22" i="310"/>
  <c r="BF31" i="311"/>
  <c r="H16" i="307"/>
  <c r="H23" i="310"/>
  <c r="BE20" i="310"/>
  <c r="H34" i="306"/>
  <c r="H13" i="307"/>
  <c r="BD19" i="310"/>
  <c r="BD21" i="310"/>
  <c r="BD4" i="309"/>
  <c r="BD4" i="310"/>
  <c r="BC3" i="310"/>
  <c r="BC3" i="309"/>
  <c r="BE19" i="310"/>
  <c r="H29" i="306"/>
  <c r="H12" i="307"/>
  <c r="BE21" i="310"/>
  <c r="H39" i="306"/>
  <c r="BD20" i="310"/>
  <c r="BC3" i="305"/>
  <c r="BC3" i="306"/>
  <c r="BD4" i="306"/>
  <c r="BD48" i="286"/>
  <c r="BF2" i="304"/>
  <c r="BC3" i="304"/>
  <c r="BD4" i="304"/>
  <c r="BI5" i="304"/>
  <c r="BI5" i="278"/>
  <c r="BO5" i="291"/>
  <c r="BC3" i="278"/>
  <c r="BD4" i="278"/>
  <c r="BF2" i="278"/>
  <c r="BI5" i="285"/>
  <c r="BI5" i="282"/>
  <c r="BI5" i="289"/>
  <c r="BI5" i="286"/>
  <c r="BI5" i="275"/>
  <c r="BI5" i="265"/>
  <c r="BI5" i="288"/>
  <c r="BD4" i="288"/>
  <c r="BD4" i="286"/>
  <c r="BD4" i="285"/>
  <c r="BD4" i="275"/>
  <c r="BD4" i="289"/>
  <c r="BD4" i="282"/>
  <c r="BG18" i="288"/>
  <c r="BR4" i="291"/>
  <c r="BF2" i="288"/>
  <c r="BF2" i="286"/>
  <c r="BF2" i="285"/>
  <c r="BF2" i="289"/>
  <c r="BF2" i="282"/>
  <c r="BF2" i="275"/>
  <c r="BC3" i="289"/>
  <c r="BC3" i="288"/>
  <c r="BC3" i="286"/>
  <c r="BC3" i="275"/>
  <c r="BC3" i="265"/>
  <c r="BC3" i="282"/>
  <c r="BC3" i="285"/>
  <c r="BD18" i="310"/>
  <c r="H22" i="310"/>
  <c r="H55" i="306"/>
  <c r="H14" i="307"/>
  <c r="H79" i="307"/>
  <c r="BG31" i="311"/>
  <c r="BE4" i="310"/>
  <c r="BE4" i="309"/>
  <c r="BF15" i="275"/>
  <c r="BE3" i="310"/>
  <c r="BE3" i="309"/>
  <c r="BD3" i="309"/>
  <c r="BD3" i="310"/>
  <c r="H19" i="310"/>
  <c r="H52" i="306"/>
  <c r="BE31" i="289"/>
  <c r="BE15" i="275"/>
  <c r="BE20" i="275"/>
  <c r="BF17" i="275"/>
  <c r="H191" i="307"/>
  <c r="H21" i="310"/>
  <c r="H54" i="306"/>
  <c r="H20" i="310"/>
  <c r="H53" i="306"/>
  <c r="BE3" i="305"/>
  <c r="BE3" i="306"/>
  <c r="BD3" i="305"/>
  <c r="BD3" i="306"/>
  <c r="BE4" i="306"/>
  <c r="BG2" i="304"/>
  <c r="BE48" i="286"/>
  <c r="BE4" i="304"/>
  <c r="BD3" i="304"/>
  <c r="BJ5" i="304"/>
  <c r="BJ5" i="278"/>
  <c r="BP5" i="291"/>
  <c r="BD3" i="278"/>
  <c r="BG2" i="278"/>
  <c r="BE4" i="278"/>
  <c r="BE4" i="286"/>
  <c r="BE4" i="285"/>
  <c r="BE4" i="275"/>
  <c r="BE4" i="289"/>
  <c r="BE4" i="288"/>
  <c r="BE4" i="282"/>
  <c r="BS4" i="291"/>
  <c r="BG2" i="282"/>
  <c r="BG2" i="286"/>
  <c r="BG2" i="289"/>
  <c r="BG2" i="285"/>
  <c r="BG2" i="288"/>
  <c r="BG2" i="275"/>
  <c r="BJ5" i="275"/>
  <c r="BJ5" i="289"/>
  <c r="BJ5" i="285"/>
  <c r="BJ5" i="288"/>
  <c r="BJ5" i="282"/>
  <c r="BJ5" i="265"/>
  <c r="BJ5" i="286"/>
  <c r="BH18" i="288"/>
  <c r="U92" i="278"/>
  <c r="BD3" i="289"/>
  <c r="BD3" i="285"/>
  <c r="BD3" i="275"/>
  <c r="BD3" i="265"/>
  <c r="BD3" i="288"/>
  <c r="BD3" i="286"/>
  <c r="BD3" i="282"/>
  <c r="BG101" i="278"/>
  <c r="BG96" i="278"/>
  <c r="BF101" i="278"/>
  <c r="BF96" i="278"/>
  <c r="BF20" i="275"/>
  <c r="BG17" i="275"/>
  <c r="BH31" i="311"/>
  <c r="H23" i="306"/>
  <c r="H157" i="307"/>
  <c r="BE18" i="310"/>
  <c r="H24" i="306"/>
  <c r="H11" i="307"/>
  <c r="BF48" i="286"/>
  <c r="BH2" i="304"/>
  <c r="BE3" i="304"/>
  <c r="BF4" i="304"/>
  <c r="BK5" i="304"/>
  <c r="BK5" i="278"/>
  <c r="BF4" i="278"/>
  <c r="BH2" i="278"/>
  <c r="BQ5" i="291"/>
  <c r="BE3" i="278"/>
  <c r="BI18" i="288"/>
  <c r="BK5" i="289"/>
  <c r="BK5" i="265"/>
  <c r="BK5" i="285"/>
  <c r="BK5" i="282"/>
  <c r="BK5" i="275"/>
  <c r="BK5" i="288"/>
  <c r="BK5" i="286"/>
  <c r="BF4" i="286"/>
  <c r="BF4" i="288"/>
  <c r="BF4" i="289"/>
  <c r="BF4" i="285"/>
  <c r="BF4" i="275"/>
  <c r="BF4" i="282"/>
  <c r="BT4" i="291"/>
  <c r="BH2" i="289"/>
  <c r="BH2" i="275"/>
  <c r="BH2" i="282"/>
  <c r="BH2" i="285"/>
  <c r="BH2" i="288"/>
  <c r="BH2" i="286"/>
  <c r="U83" i="265"/>
  <c r="BE3" i="289"/>
  <c r="BE3" i="265"/>
  <c r="BE3" i="282"/>
  <c r="BE3" i="286"/>
  <c r="BE3" i="275"/>
  <c r="BE3" i="285"/>
  <c r="BE3" i="288"/>
  <c r="H56" i="306"/>
  <c r="H77" i="306"/>
  <c r="BI31" i="311"/>
  <c r="BH15" i="275"/>
  <c r="BG31" i="289"/>
  <c r="BG15" i="275"/>
  <c r="BG20" i="275"/>
  <c r="BH17" i="275"/>
  <c r="H18" i="310"/>
  <c r="H51" i="306"/>
  <c r="BG48" i="286"/>
  <c r="BI2" i="304"/>
  <c r="BF3" i="304"/>
  <c r="BG4" i="304"/>
  <c r="BL5" i="304"/>
  <c r="BL5" i="278"/>
  <c r="BR5" i="291"/>
  <c r="BF3" i="278"/>
  <c r="BG4" i="278"/>
  <c r="BI2" i="278"/>
  <c r="BL5" i="285"/>
  <c r="BL5" i="286"/>
  <c r="BL5" i="289"/>
  <c r="BL5" i="288"/>
  <c r="BL5" i="275"/>
  <c r="BL5" i="265"/>
  <c r="BL5" i="282"/>
  <c r="BJ18" i="288"/>
  <c r="BG4" i="289"/>
  <c r="BG4" i="285"/>
  <c r="BG4" i="286"/>
  <c r="BG4" i="282"/>
  <c r="BG4" i="288"/>
  <c r="BG4" i="275"/>
  <c r="BU4" i="291"/>
  <c r="BI2" i="275"/>
  <c r="BI2" i="289"/>
  <c r="BI2" i="288"/>
  <c r="BI2" i="286"/>
  <c r="BI2" i="282"/>
  <c r="BI2" i="285"/>
  <c r="T91" i="278"/>
  <c r="T93" i="278"/>
  <c r="T95" i="278"/>
  <c r="BF3" i="289"/>
  <c r="BF3" i="285"/>
  <c r="BF3" i="265"/>
  <c r="BF3" i="275"/>
  <c r="BF3" i="286"/>
  <c r="BF3" i="282"/>
  <c r="BF3" i="288"/>
  <c r="BH101" i="278"/>
  <c r="BH96" i="278"/>
  <c r="BI101" i="278"/>
  <c r="BI96" i="278"/>
  <c r="BH31" i="289"/>
  <c r="BJ31" i="311"/>
  <c r="BH20" i="275"/>
  <c r="BI17" i="275"/>
  <c r="BJ2" i="304"/>
  <c r="BH48" i="286"/>
  <c r="BG3" i="304"/>
  <c r="BH4" i="304"/>
  <c r="BM5" i="304"/>
  <c r="BM5" i="278"/>
  <c r="BS5" i="291"/>
  <c r="BG3" i="278"/>
  <c r="BH4" i="278"/>
  <c r="BJ2" i="278"/>
  <c r="BH4" i="286"/>
  <c r="BH4" i="288"/>
  <c r="BH4" i="275"/>
  <c r="BH4" i="282"/>
  <c r="BH4" i="285"/>
  <c r="BH4" i="289"/>
  <c r="BV4" i="291"/>
  <c r="BJ2" i="282"/>
  <c r="BJ2" i="286"/>
  <c r="BJ2" i="289"/>
  <c r="BJ2" i="285"/>
  <c r="BJ2" i="288"/>
  <c r="BJ2" i="275"/>
  <c r="BM5" i="289"/>
  <c r="BM5" i="286"/>
  <c r="BM5" i="285"/>
  <c r="BM5" i="282"/>
  <c r="BM5" i="288"/>
  <c r="BM5" i="275"/>
  <c r="BM5" i="265"/>
  <c r="BK18" i="288"/>
  <c r="T77" i="265"/>
  <c r="BG3" i="289"/>
  <c r="BG3" i="282"/>
  <c r="BG3" i="286"/>
  <c r="BG3" i="275"/>
  <c r="BG3" i="285"/>
  <c r="BG3" i="265"/>
  <c r="BG3" i="288"/>
  <c r="Q22" i="285"/>
  <c r="O22" i="285"/>
  <c r="R22" i="285"/>
  <c r="P22" i="285"/>
  <c r="H78" i="306"/>
  <c r="BK31" i="311"/>
  <c r="BI31" i="289"/>
  <c r="BI15" i="275"/>
  <c r="BI20" i="275"/>
  <c r="BJ17" i="275"/>
  <c r="BJ15" i="275"/>
  <c r="BJ20" i="275"/>
  <c r="BK17" i="275"/>
  <c r="BK2" i="304"/>
  <c r="BI48" i="286"/>
  <c r="BH3" i="304"/>
  <c r="BI4" i="304"/>
  <c r="BN5" i="304"/>
  <c r="BN5" i="278"/>
  <c r="BT5" i="291"/>
  <c r="BH3" i="278"/>
  <c r="BK2" i="278"/>
  <c r="BI4" i="278"/>
  <c r="BN5" i="289"/>
  <c r="BN5" i="288"/>
  <c r="BN5" i="265"/>
  <c r="BN5" i="275"/>
  <c r="BN5" i="286"/>
  <c r="BN5" i="285"/>
  <c r="BN5" i="282"/>
  <c r="BL18" i="288"/>
  <c r="BI4" i="282"/>
  <c r="BI4" i="286"/>
  <c r="BI4" i="285"/>
  <c r="BI4" i="275"/>
  <c r="BI4" i="288"/>
  <c r="BI4" i="289"/>
  <c r="BW4" i="291"/>
  <c r="BK2" i="285"/>
  <c r="BK2" i="275"/>
  <c r="BK2" i="286"/>
  <c r="BK2" i="289"/>
  <c r="BK2" i="282"/>
  <c r="BK2" i="288"/>
  <c r="BH3" i="289"/>
  <c r="BH3" i="265"/>
  <c r="BH3" i="285"/>
  <c r="BH3" i="286"/>
  <c r="BH3" i="282"/>
  <c r="BH3" i="275"/>
  <c r="BH3" i="288"/>
  <c r="BJ101" i="278"/>
  <c r="BJ96" i="278"/>
  <c r="BK101" i="278"/>
  <c r="BK96" i="278"/>
  <c r="H37" i="265"/>
  <c r="H60" i="269"/>
  <c r="K60" i="269"/>
  <c r="BL31" i="311"/>
  <c r="BK31" i="289"/>
  <c r="BK15" i="275"/>
  <c r="BK20" i="275"/>
  <c r="BL17" i="275"/>
  <c r="BJ48" i="286"/>
  <c r="BL2" i="304"/>
  <c r="BI3" i="304"/>
  <c r="BJ4" i="304"/>
  <c r="BO5" i="304"/>
  <c r="BO5" i="278"/>
  <c r="BL2" i="278"/>
  <c r="BU5" i="291"/>
  <c r="BI3" i="278"/>
  <c r="BJ4" i="278"/>
  <c r="BX4" i="291"/>
  <c r="BL2" i="289"/>
  <c r="BL2" i="275"/>
  <c r="BL2" i="286"/>
  <c r="BL2" i="285"/>
  <c r="BL2" i="288"/>
  <c r="BL2" i="282"/>
  <c r="BM18" i="288"/>
  <c r="BJ4" i="282"/>
  <c r="BJ4" i="286"/>
  <c r="BJ4" i="288"/>
  <c r="BJ4" i="289"/>
  <c r="BJ4" i="275"/>
  <c r="BJ4" i="285"/>
  <c r="BO5" i="286"/>
  <c r="BO5" i="282"/>
  <c r="BO5" i="285"/>
  <c r="BO5" i="265"/>
  <c r="BO5" i="289"/>
  <c r="BO5" i="275"/>
  <c r="BO5" i="288"/>
  <c r="V92" i="278"/>
  <c r="BI3" i="289"/>
  <c r="BI3" i="275"/>
  <c r="BI3" i="285"/>
  <c r="BI3" i="286"/>
  <c r="BI3" i="265"/>
  <c r="BI3" i="282"/>
  <c r="BI3" i="288"/>
  <c r="BL96" i="278"/>
  <c r="BL101" i="278"/>
  <c r="K70" i="265"/>
  <c r="L60" i="269"/>
  <c r="J60" i="269"/>
  <c r="BM31" i="311"/>
  <c r="BK48" i="286"/>
  <c r="BM2" i="304"/>
  <c r="BJ3" i="304"/>
  <c r="BK4" i="304"/>
  <c r="BP5" i="304"/>
  <c r="BP5" i="278"/>
  <c r="BV5" i="291"/>
  <c r="BJ3" i="278"/>
  <c r="BM2" i="278"/>
  <c r="BK4" i="278"/>
  <c r="BY4" i="291"/>
  <c r="BM2" i="285"/>
  <c r="BM2" i="275"/>
  <c r="BM2" i="286"/>
  <c r="BM2" i="289"/>
  <c r="BM2" i="288"/>
  <c r="BM2" i="282"/>
  <c r="BN18" i="288"/>
  <c r="BK4" i="275"/>
  <c r="BK4" i="289"/>
  <c r="BK4" i="282"/>
  <c r="BK4" i="288"/>
  <c r="BK4" i="286"/>
  <c r="BK4" i="285"/>
  <c r="BP5" i="286"/>
  <c r="BP5" i="289"/>
  <c r="BP5" i="275"/>
  <c r="BP5" i="265"/>
  <c r="BP5" i="282"/>
  <c r="BP5" i="288"/>
  <c r="BP5" i="285"/>
  <c r="BJ3" i="289"/>
  <c r="BJ3" i="282"/>
  <c r="BJ3" i="288"/>
  <c r="BJ3" i="265"/>
  <c r="BJ3" i="285"/>
  <c r="BJ3" i="275"/>
  <c r="BJ3" i="286"/>
  <c r="L70" i="265"/>
  <c r="BN31" i="311"/>
  <c r="BL31" i="289"/>
  <c r="BL15" i="275"/>
  <c r="BL20" i="275"/>
  <c r="BM17" i="275"/>
  <c r="BN2" i="304"/>
  <c r="BL48" i="286"/>
  <c r="BL4" i="304"/>
  <c r="BK3" i="304"/>
  <c r="BQ5" i="304"/>
  <c r="BQ5" i="278"/>
  <c r="BL4" i="278"/>
  <c r="BW5" i="291"/>
  <c r="BK3" i="278"/>
  <c r="BN2" i="278"/>
  <c r="BQ5" i="285"/>
  <c r="BQ5" i="275"/>
  <c r="BQ5" i="289"/>
  <c r="BQ5" i="286"/>
  <c r="BQ5" i="288"/>
  <c r="BQ5" i="282"/>
  <c r="BQ5" i="265"/>
  <c r="BL4" i="275"/>
  <c r="BL4" i="288"/>
  <c r="BL4" i="285"/>
  <c r="BL4" i="289"/>
  <c r="BL4" i="282"/>
  <c r="BL4" i="286"/>
  <c r="BZ4" i="291"/>
  <c r="BN2" i="286"/>
  <c r="BN2" i="288"/>
  <c r="BN2" i="285"/>
  <c r="BN2" i="282"/>
  <c r="BN2" i="275"/>
  <c r="BN2" i="289"/>
  <c r="BO18" i="288"/>
  <c r="U91" i="278"/>
  <c r="U93" i="278"/>
  <c r="U95" i="278"/>
  <c r="BK3" i="289"/>
  <c r="BK3" i="286"/>
  <c r="BK3" i="288"/>
  <c r="BK3" i="275"/>
  <c r="BK3" i="265"/>
  <c r="BK3" i="282"/>
  <c r="BK3" i="285"/>
  <c r="BM101" i="278"/>
  <c r="BM96" i="278"/>
  <c r="M70" i="265"/>
  <c r="BO31" i="311"/>
  <c r="BM31" i="289"/>
  <c r="BM15" i="275"/>
  <c r="BO2" i="304"/>
  <c r="BM48" i="286"/>
  <c r="BM4" i="304"/>
  <c r="BL3" i="304"/>
  <c r="BR5" i="304"/>
  <c r="BR5" i="278"/>
  <c r="BO2" i="278"/>
  <c r="BM4" i="278"/>
  <c r="BX5" i="291"/>
  <c r="BL3" i="278"/>
  <c r="CA4" i="291"/>
  <c r="BO2" i="288"/>
  <c r="BO2" i="286"/>
  <c r="BO2" i="282"/>
  <c r="BO2" i="275"/>
  <c r="BO2" i="285"/>
  <c r="BO2" i="289"/>
  <c r="BR5" i="286"/>
  <c r="BR5" i="288"/>
  <c r="BR5" i="285"/>
  <c r="BR5" i="275"/>
  <c r="BR5" i="282"/>
  <c r="BR5" i="265"/>
  <c r="BR5" i="289"/>
  <c r="BP18" i="288"/>
  <c r="BM20" i="275"/>
  <c r="BN17" i="275"/>
  <c r="BM4" i="285"/>
  <c r="BM4" i="288"/>
  <c r="BM4" i="282"/>
  <c r="BM4" i="286"/>
  <c r="BM4" i="289"/>
  <c r="BM4" i="275"/>
  <c r="U77" i="265"/>
  <c r="BL3" i="289"/>
  <c r="BL3" i="265"/>
  <c r="BL3" i="285"/>
  <c r="BL3" i="286"/>
  <c r="BL3" i="288"/>
  <c r="BL3" i="282"/>
  <c r="BL3" i="275"/>
  <c r="BN101" i="278"/>
  <c r="BN96" i="278"/>
  <c r="O21" i="285"/>
  <c r="O23" i="285"/>
  <c r="BP31" i="311"/>
  <c r="BN15" i="275"/>
  <c r="BN20" i="275"/>
  <c r="BO17" i="275"/>
  <c r="BO15" i="275"/>
  <c r="BN48" i="286"/>
  <c r="BP2" i="304"/>
  <c r="BM3" i="304"/>
  <c r="BN4" i="304"/>
  <c r="BS5" i="304"/>
  <c r="BS5" i="278"/>
  <c r="BY5" i="291"/>
  <c r="BM3" i="278"/>
  <c r="BP2" i="278"/>
  <c r="BN4" i="278"/>
  <c r="CB4" i="291"/>
  <c r="BP2" i="285"/>
  <c r="BP2" i="286"/>
  <c r="BP2" i="275"/>
  <c r="BP2" i="282"/>
  <c r="BP2" i="289"/>
  <c r="BP2" i="288"/>
  <c r="BN4" i="289"/>
  <c r="BN4" i="282"/>
  <c r="BN4" i="285"/>
  <c r="BN4" i="286"/>
  <c r="BN4" i="288"/>
  <c r="BN4" i="275"/>
  <c r="BS5" i="265"/>
  <c r="BS5" i="289"/>
  <c r="BS5" i="285"/>
  <c r="BS5" i="275"/>
  <c r="BS5" i="286"/>
  <c r="BS5" i="282"/>
  <c r="BS5" i="288"/>
  <c r="BQ18" i="288"/>
  <c r="BM3" i="289"/>
  <c r="BM3" i="285"/>
  <c r="BM3" i="288"/>
  <c r="BM3" i="275"/>
  <c r="BM3" i="286"/>
  <c r="BM3" i="265"/>
  <c r="BM3" i="282"/>
  <c r="BO101" i="278"/>
  <c r="BO96" i="278"/>
  <c r="BP101" i="278"/>
  <c r="BP96" i="278"/>
  <c r="P21" i="285"/>
  <c r="P23" i="285"/>
  <c r="O70" i="265"/>
  <c r="BQ31" i="311"/>
  <c r="BO48" i="286"/>
  <c r="BQ2" i="304"/>
  <c r="BN3" i="304"/>
  <c r="BO4" i="304"/>
  <c r="BT5" i="304"/>
  <c r="BT5" i="278"/>
  <c r="BZ5" i="291"/>
  <c r="BN3" i="278"/>
  <c r="BQ2" i="278"/>
  <c r="BO4" i="278"/>
  <c r="BO4" i="289"/>
  <c r="BO4" i="286"/>
  <c r="BO4" i="285"/>
  <c r="BO4" i="275"/>
  <c r="BO4" i="288"/>
  <c r="BO4" i="282"/>
  <c r="BT5" i="286"/>
  <c r="BT5" i="265"/>
  <c r="BT5" i="282"/>
  <c r="BT5" i="288"/>
  <c r="BT5" i="289"/>
  <c r="BT5" i="275"/>
  <c r="BT5" i="285"/>
  <c r="CC4" i="291"/>
  <c r="BQ2" i="285"/>
  <c r="BQ2" i="282"/>
  <c r="BQ2" i="289"/>
  <c r="BQ2" i="275"/>
  <c r="BQ2" i="288"/>
  <c r="BQ2" i="286"/>
  <c r="BO31" i="289"/>
  <c r="BO20" i="275"/>
  <c r="BP17" i="275"/>
  <c r="BR18" i="288"/>
  <c r="W92" i="278"/>
  <c r="BN3" i="289"/>
  <c r="BN3" i="275"/>
  <c r="BN3" i="282"/>
  <c r="BN3" i="285"/>
  <c r="BN3" i="265"/>
  <c r="BN3" i="286"/>
  <c r="BN3" i="288"/>
  <c r="P70" i="265"/>
  <c r="Q21" i="285"/>
  <c r="Q23" i="285"/>
  <c r="BR31" i="311"/>
  <c r="BP31" i="289"/>
  <c r="BP15" i="275"/>
  <c r="BP20" i="275"/>
  <c r="BQ17" i="275"/>
  <c r="BO3" i="304"/>
  <c r="BR2" i="304"/>
  <c r="BP48" i="286"/>
  <c r="BP4" i="304"/>
  <c r="BU5" i="304"/>
  <c r="BU5" i="278"/>
  <c r="BP4" i="278"/>
  <c r="BR2" i="278"/>
  <c r="BS18" i="288"/>
  <c r="BU5" i="288"/>
  <c r="BU5" i="289"/>
  <c r="BU5" i="285"/>
  <c r="BU5" i="282"/>
  <c r="BU5" i="286"/>
  <c r="BU5" i="265"/>
  <c r="BU5" i="275"/>
  <c r="CD4" i="291"/>
  <c r="BR2" i="275"/>
  <c r="BR2" i="289"/>
  <c r="BR2" i="286"/>
  <c r="BR2" i="282"/>
  <c r="BR2" i="288"/>
  <c r="BR2" i="285"/>
  <c r="BP4" i="285"/>
  <c r="BP4" i="288"/>
  <c r="BP4" i="282"/>
  <c r="BP4" i="275"/>
  <c r="BP4" i="289"/>
  <c r="BP4" i="286"/>
  <c r="W83" i="265"/>
  <c r="BQ101" i="278"/>
  <c r="BQ96" i="278"/>
  <c r="Q70" i="265"/>
  <c r="R21" i="285"/>
  <c r="BS31" i="311"/>
  <c r="BQ31" i="289"/>
  <c r="BQ15" i="275"/>
  <c r="BQ20" i="275"/>
  <c r="BR17" i="275"/>
  <c r="BO3" i="286"/>
  <c r="BO3" i="288"/>
  <c r="BO3" i="265"/>
  <c r="CA5" i="291"/>
  <c r="BO3" i="282"/>
  <c r="BO3" i="285"/>
  <c r="BO3" i="275"/>
  <c r="BO3" i="289"/>
  <c r="BO3" i="278"/>
  <c r="BQ48" i="286"/>
  <c r="BS2" i="304"/>
  <c r="BQ4" i="304"/>
  <c r="BP3" i="304"/>
  <c r="BV5" i="304"/>
  <c r="BV5" i="278"/>
  <c r="BS2" i="278"/>
  <c r="CB5" i="291"/>
  <c r="BP3" i="278"/>
  <c r="BQ4" i="278"/>
  <c r="BQ4" i="289"/>
  <c r="BQ4" i="285"/>
  <c r="BQ4" i="286"/>
  <c r="BQ4" i="275"/>
  <c r="BQ4" i="282"/>
  <c r="BQ4" i="288"/>
  <c r="BV5" i="288"/>
  <c r="BV5" i="285"/>
  <c r="BV5" i="275"/>
  <c r="BV5" i="286"/>
  <c r="BV5" i="282"/>
  <c r="BV5" i="289"/>
  <c r="BV5" i="265"/>
  <c r="CE4" i="291"/>
  <c r="BS2" i="286"/>
  <c r="BS2" i="289"/>
  <c r="BS2" i="275"/>
  <c r="BS2" i="288"/>
  <c r="BS2" i="285"/>
  <c r="BS2" i="282"/>
  <c r="BT18" i="288"/>
  <c r="V91" i="278"/>
  <c r="V93" i="278"/>
  <c r="V95" i="278"/>
  <c r="BP3" i="289"/>
  <c r="BP3" i="286"/>
  <c r="BP3" i="288"/>
  <c r="BP3" i="285"/>
  <c r="BP3" i="265"/>
  <c r="BP3" i="282"/>
  <c r="BP3" i="275"/>
  <c r="BR101" i="278"/>
  <c r="BR96" i="278"/>
  <c r="BT31" i="311"/>
  <c r="BR15" i="275"/>
  <c r="BR20" i="275"/>
  <c r="BS17" i="275"/>
  <c r="BS15" i="275"/>
  <c r="BR48" i="286"/>
  <c r="BT2" i="304"/>
  <c r="BQ3" i="304"/>
  <c r="BR4" i="304"/>
  <c r="BW5" i="304"/>
  <c r="BW5" i="278"/>
  <c r="BR4" i="278"/>
  <c r="CC5" i="291"/>
  <c r="BQ3" i="278"/>
  <c r="BT2" i="278"/>
  <c r="BW5" i="286"/>
  <c r="BW5" i="289"/>
  <c r="BW5" i="282"/>
  <c r="BW5" i="288"/>
  <c r="BW5" i="285"/>
  <c r="BW5" i="275"/>
  <c r="BW5" i="265"/>
  <c r="BU18" i="288"/>
  <c r="CF4" i="291"/>
  <c r="BT2" i="289"/>
  <c r="BT2" i="275"/>
  <c r="BT2" i="288"/>
  <c r="BT2" i="285"/>
  <c r="BT2" i="282"/>
  <c r="BT2" i="286"/>
  <c r="BR4" i="285"/>
  <c r="BR4" i="289"/>
  <c r="BR4" i="286"/>
  <c r="BR4" i="282"/>
  <c r="BR4" i="288"/>
  <c r="BR4" i="275"/>
  <c r="BQ3" i="289"/>
  <c r="BQ3" i="286"/>
  <c r="BQ3" i="285"/>
  <c r="BQ3" i="265"/>
  <c r="BQ3" i="288"/>
  <c r="BQ3" i="275"/>
  <c r="BQ3" i="282"/>
  <c r="BT96" i="278"/>
  <c r="BT101" i="278"/>
  <c r="BS101" i="278"/>
  <c r="BS96" i="278"/>
  <c r="S70" i="265"/>
  <c r="BU31" i="311"/>
  <c r="BT15" i="275"/>
  <c r="BS20" i="275"/>
  <c r="BT17" i="275"/>
  <c r="BS48" i="286"/>
  <c r="BS31" i="289"/>
  <c r="BU2" i="304"/>
  <c r="BS4" i="304"/>
  <c r="BR3" i="304"/>
  <c r="BX5" i="304"/>
  <c r="BX5" i="278"/>
  <c r="CD5" i="291"/>
  <c r="BR3" i="278"/>
  <c r="BS4" i="278"/>
  <c r="BU2" i="278"/>
  <c r="BV18" i="288"/>
  <c r="BS4" i="282"/>
  <c r="BS4" i="286"/>
  <c r="BS4" i="275"/>
  <c r="BS4" i="288"/>
  <c r="BS4" i="289"/>
  <c r="BS4" i="285"/>
  <c r="CG4" i="291"/>
  <c r="BU2" i="282"/>
  <c r="BU2" i="289"/>
  <c r="BU2" i="275"/>
  <c r="BU2" i="286"/>
  <c r="BU2" i="288"/>
  <c r="BU2" i="285"/>
  <c r="BX5" i="265"/>
  <c r="BX5" i="288"/>
  <c r="BX5" i="289"/>
  <c r="BX5" i="282"/>
  <c r="BX5" i="275"/>
  <c r="BX5" i="286"/>
  <c r="BX5" i="285"/>
  <c r="BR3" i="289"/>
  <c r="BR3" i="275"/>
  <c r="BR3" i="286"/>
  <c r="BR3" i="285"/>
  <c r="BR3" i="282"/>
  <c r="BR3" i="265"/>
  <c r="BR3" i="288"/>
  <c r="BU101" i="278"/>
  <c r="BU96" i="278"/>
  <c r="T70" i="265"/>
  <c r="BV31" i="311"/>
  <c r="BU15" i="275"/>
  <c r="BT31" i="289"/>
  <c r="BT20" i="275"/>
  <c r="BU17" i="275"/>
  <c r="BV2" i="304"/>
  <c r="BT48" i="286"/>
  <c r="BS3" i="304"/>
  <c r="BT4" i="304"/>
  <c r="BY5" i="304"/>
  <c r="BY5" i="278"/>
  <c r="CE5" i="291"/>
  <c r="BS3" i="278"/>
  <c r="BT4" i="278"/>
  <c r="BV2" i="278"/>
  <c r="BW18" i="288"/>
  <c r="CH4" i="291"/>
  <c r="BV2" i="285"/>
  <c r="BV2" i="286"/>
  <c r="BV2" i="288"/>
  <c r="BV2" i="275"/>
  <c r="BV2" i="289"/>
  <c r="BV2" i="282"/>
  <c r="BY5" i="275"/>
  <c r="BY5" i="288"/>
  <c r="BY5" i="286"/>
  <c r="BY5" i="265"/>
  <c r="BY5" i="289"/>
  <c r="BY5" i="285"/>
  <c r="BY5" i="282"/>
  <c r="BT4" i="289"/>
  <c r="BT4" i="285"/>
  <c r="BT4" i="275"/>
  <c r="BT4" i="286"/>
  <c r="BT4" i="282"/>
  <c r="BT4" i="288"/>
  <c r="X92" i="278"/>
  <c r="BS3" i="289"/>
  <c r="BS3" i="286"/>
  <c r="BS3" i="282"/>
  <c r="BS3" i="275"/>
  <c r="BS3" i="288"/>
  <c r="BS3" i="285"/>
  <c r="BS3" i="265"/>
  <c r="BV101" i="278"/>
  <c r="BV96" i="278"/>
  <c r="U70" i="265"/>
  <c r="BW31" i="311"/>
  <c r="BU31" i="289"/>
  <c r="BU20" i="275"/>
  <c r="BV17" i="275"/>
  <c r="BW2" i="304"/>
  <c r="BU48" i="286"/>
  <c r="BT3" i="304"/>
  <c r="BU4" i="304"/>
  <c r="BZ5" i="304"/>
  <c r="BZ5" i="278"/>
  <c r="BW2" i="278"/>
  <c r="CF5" i="291"/>
  <c r="BT3" i="278"/>
  <c r="BU4" i="278"/>
  <c r="BZ5" i="289"/>
  <c r="BZ5" i="286"/>
  <c r="BZ5" i="282"/>
  <c r="BZ5" i="285"/>
  <c r="BZ5" i="265"/>
  <c r="BZ5" i="275"/>
  <c r="BZ5" i="288"/>
  <c r="BX18" i="288"/>
  <c r="BU4" i="286"/>
  <c r="BU4" i="288"/>
  <c r="BU4" i="285"/>
  <c r="BU4" i="282"/>
  <c r="BU4" i="289"/>
  <c r="BU4" i="275"/>
  <c r="CI4" i="291"/>
  <c r="BW2" i="285"/>
  <c r="BW2" i="282"/>
  <c r="BW2" i="288"/>
  <c r="BW2" i="286"/>
  <c r="BW2" i="289"/>
  <c r="BW2" i="275"/>
  <c r="X83" i="265"/>
  <c r="BT3" i="289"/>
  <c r="BT3" i="288"/>
  <c r="BT3" i="285"/>
  <c r="BT3" i="282"/>
  <c r="BT3" i="265"/>
  <c r="BT3" i="275"/>
  <c r="BT3" i="286"/>
  <c r="BX31" i="311"/>
  <c r="BW15" i="275"/>
  <c r="BV15" i="275"/>
  <c r="BV20" i="275"/>
  <c r="BW17" i="275"/>
  <c r="BX2" i="304"/>
  <c r="BV48" i="286"/>
  <c r="BU3" i="304"/>
  <c r="BV4" i="304"/>
  <c r="CA5" i="304"/>
  <c r="CA5" i="278"/>
  <c r="CG5" i="291"/>
  <c r="BU3" i="278"/>
  <c r="BV4" i="278"/>
  <c r="BX2" i="278"/>
  <c r="CA5" i="289"/>
  <c r="CA5" i="286"/>
  <c r="CA5" i="285"/>
  <c r="CA5" i="275"/>
  <c r="CA5" i="288"/>
  <c r="CA5" i="265"/>
  <c r="CA5" i="282"/>
  <c r="BY18" i="288"/>
  <c r="BV4" i="286"/>
  <c r="BV4" i="282"/>
  <c r="BV4" i="288"/>
  <c r="BV4" i="275"/>
  <c r="BV4" i="285"/>
  <c r="BV4" i="289"/>
  <c r="CJ4" i="291"/>
  <c r="BX2" i="275"/>
  <c r="BX2" i="288"/>
  <c r="BX2" i="282"/>
  <c r="BX2" i="286"/>
  <c r="BX2" i="285"/>
  <c r="BX2" i="289"/>
  <c r="W91" i="278"/>
  <c r="W93" i="278"/>
  <c r="W95" i="278"/>
  <c r="BU3" i="289"/>
  <c r="BU3" i="286"/>
  <c r="BU3" i="282"/>
  <c r="BU3" i="265"/>
  <c r="BU3" i="288"/>
  <c r="BU3" i="275"/>
  <c r="BU3" i="285"/>
  <c r="BX101" i="278"/>
  <c r="BX96" i="278"/>
  <c r="BW101" i="278"/>
  <c r="BW96" i="278"/>
  <c r="BW31" i="289"/>
  <c r="BW20" i="275"/>
  <c r="BX17" i="275"/>
  <c r="W70" i="265"/>
  <c r="BY31" i="311"/>
  <c r="BX15" i="275"/>
  <c r="BW48" i="286"/>
  <c r="BY2" i="304"/>
  <c r="BV3" i="304"/>
  <c r="BW4" i="304"/>
  <c r="CB5" i="304"/>
  <c r="CB5" i="278"/>
  <c r="CH5" i="291"/>
  <c r="BV3" i="278"/>
  <c r="BW4" i="278"/>
  <c r="BY2" i="278"/>
  <c r="BX31" i="289"/>
  <c r="BW4" i="288"/>
  <c r="BW4" i="285"/>
  <c r="BW4" i="282"/>
  <c r="BW4" i="289"/>
  <c r="BW4" i="286"/>
  <c r="BW4" i="275"/>
  <c r="CK4" i="291"/>
  <c r="BY2" i="285"/>
  <c r="BY2" i="286"/>
  <c r="BY2" i="282"/>
  <c r="BY2" i="289"/>
  <c r="BY2" i="288"/>
  <c r="BY2" i="275"/>
  <c r="BZ18" i="288"/>
  <c r="CB5" i="285"/>
  <c r="CB5" i="286"/>
  <c r="CB5" i="288"/>
  <c r="CB5" i="289"/>
  <c r="CB5" i="282"/>
  <c r="CB5" i="265"/>
  <c r="CB5" i="275"/>
  <c r="W77" i="265"/>
  <c r="BV3" i="289"/>
  <c r="BV3" i="285"/>
  <c r="BV3" i="275"/>
  <c r="BV3" i="288"/>
  <c r="BV3" i="286"/>
  <c r="BV3" i="282"/>
  <c r="BV3" i="265"/>
  <c r="BX20" i="275"/>
  <c r="BY17" i="275"/>
  <c r="BY101" i="278"/>
  <c r="BY96" i="278"/>
  <c r="X70" i="265"/>
  <c r="BZ31" i="311"/>
  <c r="BX48" i="286"/>
  <c r="BZ2" i="304"/>
  <c r="BW3" i="304"/>
  <c r="BX4" i="304"/>
  <c r="CC5" i="304"/>
  <c r="CC5" i="278"/>
  <c r="BZ2" i="278"/>
  <c r="CI5" i="291"/>
  <c r="BW3" i="278"/>
  <c r="BX4" i="278"/>
  <c r="CL4" i="291"/>
  <c r="BZ2" i="275"/>
  <c r="BZ2" i="289"/>
  <c r="BZ2" i="285"/>
  <c r="BZ2" i="288"/>
  <c r="BZ2" i="286"/>
  <c r="BZ2" i="282"/>
  <c r="BX4" i="275"/>
  <c r="BX4" i="285"/>
  <c r="BX4" i="282"/>
  <c r="BX4" i="289"/>
  <c r="BX4" i="286"/>
  <c r="BX4" i="288"/>
  <c r="CC5" i="285"/>
  <c r="CC5" i="265"/>
  <c r="CC5" i="289"/>
  <c r="CC5" i="282"/>
  <c r="CC5" i="275"/>
  <c r="CC5" i="288"/>
  <c r="CC5" i="286"/>
  <c r="CA18" i="288"/>
  <c r="BW3" i="289"/>
  <c r="BW3" i="265"/>
  <c r="BW3" i="286"/>
  <c r="BW3" i="282"/>
  <c r="BW3" i="275"/>
  <c r="BW3" i="288"/>
  <c r="BW3" i="285"/>
  <c r="Y70" i="265"/>
  <c r="CA31" i="311"/>
  <c r="BY31" i="289"/>
  <c r="BY15" i="275"/>
  <c r="BY20" i="275"/>
  <c r="BZ17" i="275"/>
  <c r="BZ15" i="275"/>
  <c r="CA2" i="304"/>
  <c r="BY48" i="286"/>
  <c r="BX3" i="304"/>
  <c r="BY4" i="304"/>
  <c r="CD5" i="304"/>
  <c r="CD5" i="278"/>
  <c r="BY4" i="278"/>
  <c r="CJ5" i="291"/>
  <c r="BX3" i="278"/>
  <c r="CA2" i="278"/>
  <c r="BY4" i="285"/>
  <c r="BY4" i="286"/>
  <c r="BY4" i="288"/>
  <c r="BY4" i="289"/>
  <c r="BY4" i="275"/>
  <c r="BY4" i="282"/>
  <c r="CB18" i="288"/>
  <c r="CD5" i="285"/>
  <c r="CD5" i="275"/>
  <c r="CD5" i="289"/>
  <c r="CD5" i="288"/>
  <c r="CD5" i="282"/>
  <c r="CD5" i="265"/>
  <c r="CD5" i="286"/>
  <c r="BZ20" i="275"/>
  <c r="CA17" i="275"/>
  <c r="CM4" i="291"/>
  <c r="CA2" i="289"/>
  <c r="CA2" i="288"/>
  <c r="CA2" i="275"/>
  <c r="CA2" i="286"/>
  <c r="CA2" i="282"/>
  <c r="CA2" i="285"/>
  <c r="Y92" i="278"/>
  <c r="BX3" i="289"/>
  <c r="BX3" i="265"/>
  <c r="BX3" i="282"/>
  <c r="BX3" i="286"/>
  <c r="BX3" i="288"/>
  <c r="BX3" i="275"/>
  <c r="BX3" i="285"/>
  <c r="CA101" i="278"/>
  <c r="CA96" i="278"/>
  <c r="BZ101" i="278"/>
  <c r="BZ96" i="278"/>
  <c r="CB31" i="311"/>
  <c r="CA31" i="289"/>
  <c r="CA15" i="275"/>
  <c r="BZ48" i="286"/>
  <c r="CB2" i="304"/>
  <c r="BZ4" i="304"/>
  <c r="BY3" i="304"/>
  <c r="CE5" i="304"/>
  <c r="CE5" i="278"/>
  <c r="CA20" i="275"/>
  <c r="CB17" i="275"/>
  <c r="CK5" i="291"/>
  <c r="BY3" i="278"/>
  <c r="BZ4" i="278"/>
  <c r="CB2" i="278"/>
  <c r="CN4" i="291"/>
  <c r="CB2" i="286"/>
  <c r="CB2" i="289"/>
  <c r="CB2" i="282"/>
  <c r="CB2" i="275"/>
  <c r="CB2" i="288"/>
  <c r="CB2" i="285"/>
  <c r="BZ4" i="285"/>
  <c r="BZ4" i="286"/>
  <c r="BZ4" i="289"/>
  <c r="BZ4" i="282"/>
  <c r="BZ4" i="275"/>
  <c r="BZ4" i="288"/>
  <c r="CE5" i="285"/>
  <c r="CE5" i="289"/>
  <c r="CE5" i="265"/>
  <c r="CE5" i="288"/>
  <c r="CE5" i="275"/>
  <c r="CE5" i="286"/>
  <c r="CE5" i="282"/>
  <c r="CC18" i="288"/>
  <c r="Y83" i="265"/>
  <c r="BY3" i="289"/>
  <c r="BY3" i="265"/>
  <c r="BY3" i="286"/>
  <c r="BY3" i="282"/>
  <c r="BY3" i="275"/>
  <c r="BY3" i="285"/>
  <c r="BY3" i="288"/>
  <c r="CB96" i="278"/>
  <c r="CB101" i="278"/>
  <c r="AA70" i="265"/>
  <c r="CC31" i="311"/>
  <c r="CB31" i="289"/>
  <c r="CB15" i="275"/>
  <c r="CB20" i="275"/>
  <c r="CC17" i="275"/>
  <c r="CA48" i="286"/>
  <c r="CC2" i="304"/>
  <c r="CA4" i="304"/>
  <c r="BZ3" i="304"/>
  <c r="CF5" i="304"/>
  <c r="CF5" i="278"/>
  <c r="CL5" i="291"/>
  <c r="BZ3" i="278"/>
  <c r="CC2" i="278"/>
  <c r="CA4" i="278"/>
  <c r="CD18" i="288"/>
  <c r="CO4" i="291"/>
  <c r="CC2" i="289"/>
  <c r="CC2" i="286"/>
  <c r="CC2" i="275"/>
  <c r="CC2" i="282"/>
  <c r="CC2" i="288"/>
  <c r="CC2" i="285"/>
  <c r="CA4" i="285"/>
  <c r="CA4" i="275"/>
  <c r="CA4" i="288"/>
  <c r="CA4" i="289"/>
  <c r="CA4" i="286"/>
  <c r="CA4" i="282"/>
  <c r="CF5" i="288"/>
  <c r="CF5" i="289"/>
  <c r="CF5" i="275"/>
  <c r="CF5" i="286"/>
  <c r="CF5" i="285"/>
  <c r="CF5" i="282"/>
  <c r="CF5" i="265"/>
  <c r="X91" i="278"/>
  <c r="X93" i="278"/>
  <c r="X95" i="278"/>
  <c r="BZ3" i="289"/>
  <c r="BZ3" i="288"/>
  <c r="BZ3" i="275"/>
  <c r="BZ3" i="265"/>
  <c r="BZ3" i="282"/>
  <c r="BZ3" i="286"/>
  <c r="BZ3" i="285"/>
  <c r="CC101" i="278"/>
  <c r="CC96" i="278"/>
  <c r="AB70" i="265"/>
  <c r="CD31" i="311"/>
  <c r="CA29" i="288"/>
  <c r="CD2" i="304"/>
  <c r="CB48" i="286"/>
  <c r="CA3" i="304"/>
  <c r="CB4" i="304"/>
  <c r="CG5" i="304"/>
  <c r="CG5" i="278"/>
  <c r="CM5" i="291"/>
  <c r="CA3" i="278"/>
  <c r="CB4" i="278"/>
  <c r="CD2" i="278"/>
  <c r="CB4" i="289"/>
  <c r="CB4" i="286"/>
  <c r="CB4" i="275"/>
  <c r="CB4" i="282"/>
  <c r="CB4" i="285"/>
  <c r="CB4" i="288"/>
  <c r="CE18" i="288"/>
  <c r="CP4" i="291"/>
  <c r="CD2" i="286"/>
  <c r="CD2" i="289"/>
  <c r="CD2" i="275"/>
  <c r="CD2" i="285"/>
  <c r="CD2" i="282"/>
  <c r="CD2" i="288"/>
  <c r="CG5" i="275"/>
  <c r="CG5" i="285"/>
  <c r="CG5" i="265"/>
  <c r="CG5" i="289"/>
  <c r="CG5" i="282"/>
  <c r="CG5" i="286"/>
  <c r="CG5" i="288"/>
  <c r="X77" i="265"/>
  <c r="CA3" i="289"/>
  <c r="CA3" i="275"/>
  <c r="CA3" i="288"/>
  <c r="CA3" i="282"/>
  <c r="CA3" i="285"/>
  <c r="CA3" i="265"/>
  <c r="CA3" i="286"/>
  <c r="AC70" i="265"/>
  <c r="CE31" i="311"/>
  <c r="CD15" i="275"/>
  <c r="CC31" i="289"/>
  <c r="CC15" i="275"/>
  <c r="CC20" i="275"/>
  <c r="CD17" i="275"/>
  <c r="CB29" i="288"/>
  <c r="CE2" i="304"/>
  <c r="CC48" i="286"/>
  <c r="CB3" i="304"/>
  <c r="CC4" i="304"/>
  <c r="CH5" i="304"/>
  <c r="CH5" i="278"/>
  <c r="CN5" i="291"/>
  <c r="CB3" i="278"/>
  <c r="CE2" i="278"/>
  <c r="CC4" i="278"/>
  <c r="CQ4" i="291"/>
  <c r="CE2" i="282"/>
  <c r="CE2" i="275"/>
  <c r="CE2" i="285"/>
  <c r="CE2" i="288"/>
  <c r="CE2" i="289"/>
  <c r="CE2" i="286"/>
  <c r="CH5" i="275"/>
  <c r="CH5" i="282"/>
  <c r="CH5" i="265"/>
  <c r="CH5" i="288"/>
  <c r="CH5" i="285"/>
  <c r="CH5" i="289"/>
  <c r="CH5" i="286"/>
  <c r="CF18" i="288"/>
  <c r="CC4" i="275"/>
  <c r="CC4" i="285"/>
  <c r="CC4" i="286"/>
  <c r="CC4" i="289"/>
  <c r="CC4" i="288"/>
  <c r="CC4" i="282"/>
  <c r="CB3" i="289"/>
  <c r="CB3" i="282"/>
  <c r="CB3" i="286"/>
  <c r="CB3" i="285"/>
  <c r="CB3" i="288"/>
  <c r="CB3" i="275"/>
  <c r="CB3" i="265"/>
  <c r="CE101" i="278"/>
  <c r="CE96" i="278"/>
  <c r="CD101" i="278"/>
  <c r="CD96" i="278"/>
  <c r="CF31" i="311"/>
  <c r="CD20" i="275"/>
  <c r="CE17" i="275"/>
  <c r="CE15" i="275"/>
  <c r="CE20" i="275"/>
  <c r="CF17" i="275"/>
  <c r="CC29" i="288"/>
  <c r="CF2" i="304"/>
  <c r="CD48" i="286"/>
  <c r="CC3" i="304"/>
  <c r="CD4" i="304"/>
  <c r="CI5" i="304"/>
  <c r="CI5" i="278"/>
  <c r="CO5" i="291"/>
  <c r="CC3" i="278"/>
  <c r="CD4" i="278"/>
  <c r="CF2" i="278"/>
  <c r="CI5" i="289"/>
  <c r="CI5" i="275"/>
  <c r="CI5" i="265"/>
  <c r="CI5" i="288"/>
  <c r="CI5" i="286"/>
  <c r="CI5" i="285"/>
  <c r="CI5" i="282"/>
  <c r="CD4" i="286"/>
  <c r="CD4" i="275"/>
  <c r="CD4" i="282"/>
  <c r="CD4" i="289"/>
  <c r="CD4" i="288"/>
  <c r="CD4" i="285"/>
  <c r="CR4" i="291"/>
  <c r="CF2" i="282"/>
  <c r="CF2" i="286"/>
  <c r="CF2" i="275"/>
  <c r="CF2" i="289"/>
  <c r="CF2" i="288"/>
  <c r="CF2" i="285"/>
  <c r="CE31" i="289"/>
  <c r="CG18" i="288"/>
  <c r="Z92" i="278"/>
  <c r="CC3" i="289"/>
  <c r="CC3" i="286"/>
  <c r="CC3" i="288"/>
  <c r="CC3" i="275"/>
  <c r="CC3" i="265"/>
  <c r="CC3" i="285"/>
  <c r="CC3" i="282"/>
  <c r="CF101" i="278"/>
  <c r="CF96" i="278"/>
  <c r="AE70" i="265"/>
  <c r="CG31" i="311"/>
  <c r="CF15" i="275"/>
  <c r="CF20" i="275"/>
  <c r="CG17" i="275"/>
  <c r="CD29" i="288"/>
  <c r="CG2" i="304"/>
  <c r="CE48" i="286"/>
  <c r="CE4" i="304"/>
  <c r="CD3" i="304"/>
  <c r="CJ5" i="304"/>
  <c r="CJ5" i="278"/>
  <c r="CP5" i="291"/>
  <c r="CD3" i="278"/>
  <c r="CE4" i="278"/>
  <c r="CG2" i="278"/>
  <c r="CE4" i="282"/>
  <c r="CE4" i="288"/>
  <c r="CE4" i="286"/>
  <c r="CE4" i="285"/>
  <c r="CE4" i="289"/>
  <c r="CE4" i="275"/>
  <c r="CS4" i="291"/>
  <c r="CG2" i="275"/>
  <c r="CG2" i="289"/>
  <c r="CG2" i="288"/>
  <c r="CG2" i="285"/>
  <c r="CG2" i="286"/>
  <c r="CG2" i="282"/>
  <c r="CF31" i="289"/>
  <c r="CH18" i="288"/>
  <c r="CJ5" i="285"/>
  <c r="CJ5" i="289"/>
  <c r="CJ5" i="282"/>
  <c r="CJ5" i="286"/>
  <c r="CJ5" i="265"/>
  <c r="CJ5" i="288"/>
  <c r="CJ5" i="275"/>
  <c r="CD3" i="289"/>
  <c r="CD3" i="288"/>
  <c r="CD3" i="285"/>
  <c r="CD3" i="265"/>
  <c r="CD3" i="286"/>
  <c r="CD3" i="275"/>
  <c r="CD3" i="282"/>
  <c r="CG101" i="278"/>
  <c r="CG96" i="278"/>
  <c r="AF70" i="265"/>
  <c r="CH31" i="311"/>
  <c r="CG31" i="289"/>
  <c r="CG15" i="275"/>
  <c r="CG20" i="275"/>
  <c r="CH17" i="275"/>
  <c r="CE29" i="288"/>
  <c r="CH2" i="304"/>
  <c r="CF48" i="286"/>
  <c r="CE3" i="304"/>
  <c r="CF4" i="304"/>
  <c r="CK5" i="304"/>
  <c r="CK5" i="278"/>
  <c r="CH2" i="278"/>
  <c r="CF4" i="278"/>
  <c r="CQ5" i="291"/>
  <c r="CE3" i="278"/>
  <c r="CF4" i="286"/>
  <c r="CF4" i="282"/>
  <c r="CF4" i="285"/>
  <c r="CF4" i="275"/>
  <c r="CF4" i="288"/>
  <c r="CF4" i="289"/>
  <c r="CT4" i="291"/>
  <c r="CH2" i="282"/>
  <c r="CH2" i="288"/>
  <c r="CH2" i="289"/>
  <c r="CH2" i="286"/>
  <c r="CH2" i="285"/>
  <c r="CH2" i="275"/>
  <c r="CI18" i="288"/>
  <c r="CK5" i="289"/>
  <c r="CK5" i="288"/>
  <c r="CK5" i="282"/>
  <c r="CK5" i="286"/>
  <c r="CK5" i="285"/>
  <c r="CK5" i="265"/>
  <c r="CK5" i="275"/>
  <c r="Y91" i="278"/>
  <c r="Y93" i="278"/>
  <c r="Y95" i="278"/>
  <c r="CE3" i="289"/>
  <c r="CE3" i="285"/>
  <c r="CE3" i="288"/>
  <c r="CE3" i="282"/>
  <c r="CE3" i="286"/>
  <c r="CE3" i="265"/>
  <c r="CE3" i="275"/>
  <c r="CH101" i="278"/>
  <c r="CH96" i="278"/>
  <c r="AG70" i="265"/>
  <c r="CI31" i="311"/>
  <c r="CH15" i="275"/>
  <c r="CF29" i="288"/>
  <c r="CI2" i="304"/>
  <c r="CG48" i="286"/>
  <c r="CF3" i="304"/>
  <c r="CG4" i="304"/>
  <c r="CL5" i="304"/>
  <c r="CL5" i="278"/>
  <c r="CR5" i="291"/>
  <c r="CF3" i="278"/>
  <c r="CG4" i="278"/>
  <c r="CI2" i="278"/>
  <c r="CH20" i="275"/>
  <c r="CI17" i="275"/>
  <c r="CJ18" i="288"/>
  <c r="CL5" i="289"/>
  <c r="CL5" i="265"/>
  <c r="CL5" i="275"/>
  <c r="CL5" i="285"/>
  <c r="CL5" i="282"/>
  <c r="CL5" i="286"/>
  <c r="CL5" i="288"/>
  <c r="CG4" i="286"/>
  <c r="CG4" i="285"/>
  <c r="CG4" i="275"/>
  <c r="CG4" i="282"/>
  <c r="CG4" i="288"/>
  <c r="CG4" i="289"/>
  <c r="CU4" i="291"/>
  <c r="CI2" i="275"/>
  <c r="CI2" i="285"/>
  <c r="CI2" i="288"/>
  <c r="CI2" i="286"/>
  <c r="CI2" i="282"/>
  <c r="CI2" i="289"/>
  <c r="Y77" i="265"/>
  <c r="CF3" i="289"/>
  <c r="CF3" i="286"/>
  <c r="CF3" i="265"/>
  <c r="CF3" i="282"/>
  <c r="CF3" i="288"/>
  <c r="CF3" i="275"/>
  <c r="CF3" i="285"/>
  <c r="CI101" i="278"/>
  <c r="CI96" i="278"/>
  <c r="CJ31" i="311"/>
  <c r="CG29" i="288"/>
  <c r="CJ2" i="304"/>
  <c r="CH48" i="286"/>
  <c r="CG3" i="304"/>
  <c r="CH4" i="304"/>
  <c r="CM5" i="304"/>
  <c r="CM5" i="278"/>
  <c r="CS5" i="291"/>
  <c r="CG3" i="278"/>
  <c r="CH4" i="278"/>
  <c r="CJ2" i="278"/>
  <c r="CV4" i="291"/>
  <c r="CJ2" i="285"/>
  <c r="CJ2" i="288"/>
  <c r="CJ2" i="286"/>
  <c r="CJ2" i="282"/>
  <c r="CJ2" i="289"/>
  <c r="CJ2" i="275"/>
  <c r="CM5" i="265"/>
  <c r="CM5" i="282"/>
  <c r="CM5" i="275"/>
  <c r="CM5" i="285"/>
  <c r="CM5" i="288"/>
  <c r="CM5" i="289"/>
  <c r="CM5" i="286"/>
  <c r="CK18" i="288"/>
  <c r="CH4" i="275"/>
  <c r="CH4" i="282"/>
  <c r="CH4" i="289"/>
  <c r="CH4" i="288"/>
  <c r="CH4" i="286"/>
  <c r="CH4" i="285"/>
  <c r="CG3" i="289"/>
  <c r="CG3" i="285"/>
  <c r="CG3" i="282"/>
  <c r="CG3" i="286"/>
  <c r="CG3" i="288"/>
  <c r="CG3" i="275"/>
  <c r="CG3" i="265"/>
  <c r="AI70" i="265"/>
  <c r="CK31" i="311"/>
  <c r="CI31" i="289"/>
  <c r="CI15" i="275"/>
  <c r="CI20" i="275"/>
  <c r="CJ17" i="275"/>
  <c r="CJ15" i="275"/>
  <c r="CJ20" i="275"/>
  <c r="CK17" i="275"/>
  <c r="CH29" i="288"/>
  <c r="CK2" i="304"/>
  <c r="CI48" i="286"/>
  <c r="CI4" i="304"/>
  <c r="CH3" i="304"/>
  <c r="CN5" i="304"/>
  <c r="CN5" i="278"/>
  <c r="CT5" i="291"/>
  <c r="CH3" i="278"/>
  <c r="CK2" i="278"/>
  <c r="CI4" i="278"/>
  <c r="CJ31" i="289"/>
  <c r="CI4" i="286"/>
  <c r="CI4" i="289"/>
  <c r="CI4" i="282"/>
  <c r="CI4" i="285"/>
  <c r="CI4" i="275"/>
  <c r="CI4" i="288"/>
  <c r="CN5" i="288"/>
  <c r="CN5" i="285"/>
  <c r="CN5" i="282"/>
  <c r="CN5" i="289"/>
  <c r="CN5" i="275"/>
  <c r="CN5" i="286"/>
  <c r="CN5" i="265"/>
  <c r="CW4" i="291"/>
  <c r="CK2" i="288"/>
  <c r="CK2" i="285"/>
  <c r="CK2" i="286"/>
  <c r="CK2" i="275"/>
  <c r="CK2" i="289"/>
  <c r="CK2" i="282"/>
  <c r="CL18" i="288"/>
  <c r="AA92" i="278"/>
  <c r="CH3" i="289"/>
  <c r="CH3" i="282"/>
  <c r="CH3" i="275"/>
  <c r="CH3" i="285"/>
  <c r="CH3" i="286"/>
  <c r="CH3" i="265"/>
  <c r="CH3" i="288"/>
  <c r="CJ96" i="278"/>
  <c r="CJ101" i="278"/>
  <c r="CK101" i="278"/>
  <c r="CK96" i="278"/>
  <c r="AJ70" i="265"/>
  <c r="CL31" i="311"/>
  <c r="CI29" i="288"/>
  <c r="CJ48" i="286"/>
  <c r="CL2" i="304"/>
  <c r="CI3" i="304"/>
  <c r="CJ4" i="304"/>
  <c r="CO5" i="304"/>
  <c r="CO5" i="278"/>
  <c r="CU5" i="291"/>
  <c r="CI3" i="278"/>
  <c r="CJ4" i="278"/>
  <c r="CL2" i="278"/>
  <c r="CJ4" i="282"/>
  <c r="CJ4" i="289"/>
  <c r="CJ4" i="285"/>
  <c r="CJ4" i="286"/>
  <c r="CJ4" i="275"/>
  <c r="CJ4" i="288"/>
  <c r="CM18" i="288"/>
  <c r="CX4" i="291"/>
  <c r="CL2" i="282"/>
  <c r="CL2" i="288"/>
  <c r="CL2" i="285"/>
  <c r="CL2" i="289"/>
  <c r="CL2" i="286"/>
  <c r="CL2" i="275"/>
  <c r="CO5" i="289"/>
  <c r="CO5" i="285"/>
  <c r="CO5" i="282"/>
  <c r="CO5" i="275"/>
  <c r="CO5" i="286"/>
  <c r="CO5" i="265"/>
  <c r="CO5" i="288"/>
  <c r="AA83" i="265"/>
  <c r="CI3" i="289"/>
  <c r="CI3" i="265"/>
  <c r="CI3" i="275"/>
  <c r="CI3" i="286"/>
  <c r="CI3" i="282"/>
  <c r="CI3" i="285"/>
  <c r="CI3" i="288"/>
  <c r="AK70" i="265"/>
  <c r="CM31" i="311"/>
  <c r="CK31" i="289"/>
  <c r="CK15" i="275"/>
  <c r="CK20" i="275"/>
  <c r="CL17" i="275"/>
  <c r="CL15" i="275"/>
  <c r="CL20" i="275"/>
  <c r="CM17" i="275"/>
  <c r="CJ29" i="288"/>
  <c r="CK48" i="286"/>
  <c r="CM2" i="304"/>
  <c r="CK4" i="304"/>
  <c r="CJ3" i="304"/>
  <c r="CP5" i="304"/>
  <c r="CP5" i="278"/>
  <c r="CM2" i="278"/>
  <c r="CV5" i="291"/>
  <c r="CJ3" i="278"/>
  <c r="CK4" i="278"/>
  <c r="CN18" i="288"/>
  <c r="CY4" i="291"/>
  <c r="CM2" i="285"/>
  <c r="CM2" i="282"/>
  <c r="CM2" i="286"/>
  <c r="CM2" i="275"/>
  <c r="CM2" i="288"/>
  <c r="CM2" i="289"/>
  <c r="CK4" i="275"/>
  <c r="CK4" i="285"/>
  <c r="CK4" i="289"/>
  <c r="CK4" i="286"/>
  <c r="CK4" i="282"/>
  <c r="CK4" i="288"/>
  <c r="CP5" i="265"/>
  <c r="CP5" i="286"/>
  <c r="CP5" i="288"/>
  <c r="CP5" i="289"/>
  <c r="CP5" i="282"/>
  <c r="CP5" i="275"/>
  <c r="CP5" i="285"/>
  <c r="Z91" i="278"/>
  <c r="Z93" i="278"/>
  <c r="Z95" i="278"/>
  <c r="CJ3" i="289"/>
  <c r="CJ3" i="275"/>
  <c r="CJ3" i="285"/>
  <c r="CJ3" i="265"/>
  <c r="CJ3" i="288"/>
  <c r="CJ3" i="282"/>
  <c r="CJ3" i="286"/>
  <c r="CM101" i="278"/>
  <c r="CM96" i="278"/>
  <c r="CL101" i="278"/>
  <c r="CL96" i="278"/>
  <c r="CN31" i="311"/>
  <c r="CK29" i="288"/>
  <c r="CL48" i="286"/>
  <c r="CN2" i="304"/>
  <c r="CK3" i="304"/>
  <c r="CL4" i="304"/>
  <c r="CQ5" i="304"/>
  <c r="CQ5" i="278"/>
  <c r="CW5" i="291"/>
  <c r="CK3" i="278"/>
  <c r="CN2" i="278"/>
  <c r="CL4" i="278"/>
  <c r="CL4" i="288"/>
  <c r="CL4" i="286"/>
  <c r="CL4" i="275"/>
  <c r="CL4" i="285"/>
  <c r="CL4" i="282"/>
  <c r="CL4" i="289"/>
  <c r="CQ5" i="286"/>
  <c r="CQ5" i="288"/>
  <c r="CQ5" i="289"/>
  <c r="CQ5" i="275"/>
  <c r="CQ5" i="265"/>
  <c r="CQ5" i="285"/>
  <c r="CQ5" i="282"/>
  <c r="CO18" i="288"/>
  <c r="CZ4" i="291"/>
  <c r="CN2" i="282"/>
  <c r="CN2" i="289"/>
  <c r="CN2" i="275"/>
  <c r="CN2" i="285"/>
  <c r="CN2" i="288"/>
  <c r="CN2" i="286"/>
  <c r="CK3" i="289"/>
  <c r="CK3" i="265"/>
  <c r="CK3" i="282"/>
  <c r="CK3" i="286"/>
  <c r="CK3" i="288"/>
  <c r="CK3" i="275"/>
  <c r="CK3" i="285"/>
  <c r="AM70" i="265"/>
  <c r="CO31" i="311"/>
  <c r="CN15" i="275"/>
  <c r="CM31" i="289"/>
  <c r="CM15" i="275"/>
  <c r="CM20" i="275"/>
  <c r="CN17" i="275"/>
  <c r="CL29" i="288"/>
  <c r="CO2" i="304"/>
  <c r="CM48" i="286"/>
  <c r="CL3" i="304"/>
  <c r="CM4" i="304"/>
  <c r="CR5" i="304"/>
  <c r="CR5" i="278"/>
  <c r="CX5" i="291"/>
  <c r="CL3" i="278"/>
  <c r="CO2" i="278"/>
  <c r="CM4" i="278"/>
  <c r="DA4" i="291"/>
  <c r="CO2" i="286"/>
  <c r="CO2" i="288"/>
  <c r="CO2" i="282"/>
  <c r="CO2" i="275"/>
  <c r="CO2" i="289"/>
  <c r="CO2" i="285"/>
  <c r="CP18" i="288"/>
  <c r="CM4" i="288"/>
  <c r="CM4" i="282"/>
  <c r="CM4" i="285"/>
  <c r="CM4" i="275"/>
  <c r="CM4" i="286"/>
  <c r="CM4" i="289"/>
  <c r="CR5" i="286"/>
  <c r="CR5" i="288"/>
  <c r="CR5" i="275"/>
  <c r="CR5" i="289"/>
  <c r="CR5" i="285"/>
  <c r="CR5" i="282"/>
  <c r="CR5" i="265"/>
  <c r="CL3" i="289"/>
  <c r="CL3" i="275"/>
  <c r="CL3" i="286"/>
  <c r="CL3" i="282"/>
  <c r="CL3" i="285"/>
  <c r="CL3" i="288"/>
  <c r="CL3" i="265"/>
  <c r="CN31" i="289"/>
  <c r="CN101" i="278"/>
  <c r="CN96" i="278"/>
  <c r="CO101" i="278"/>
  <c r="CO96" i="278"/>
  <c r="AN70" i="265"/>
  <c r="CP31" i="311"/>
  <c r="CN20" i="275"/>
  <c r="CO17" i="275"/>
  <c r="CO31" i="289"/>
  <c r="CO15" i="275"/>
  <c r="CO20" i="275"/>
  <c r="CP17" i="275"/>
  <c r="CM29" i="288"/>
  <c r="CN48" i="286"/>
  <c r="CP2" i="304"/>
  <c r="CN4" i="304"/>
  <c r="CM3" i="304"/>
  <c r="CS5" i="304"/>
  <c r="CS5" i="278"/>
  <c r="CP2" i="278"/>
  <c r="CY5" i="291"/>
  <c r="CM3" i="278"/>
  <c r="CN4" i="278"/>
  <c r="CN4" i="285"/>
  <c r="CN4" i="286"/>
  <c r="CN4" i="275"/>
  <c r="CN4" i="288"/>
  <c r="CN4" i="282"/>
  <c r="CN4" i="289"/>
  <c r="CQ18" i="288"/>
  <c r="DB4" i="291"/>
  <c r="CP2" i="289"/>
  <c r="CP2" i="288"/>
  <c r="CP2" i="286"/>
  <c r="CP2" i="282"/>
  <c r="CP2" i="275"/>
  <c r="CP2" i="285"/>
  <c r="CS5" i="265"/>
  <c r="CS5" i="286"/>
  <c r="CS5" i="289"/>
  <c r="CS5" i="275"/>
  <c r="CS5" i="288"/>
  <c r="CS5" i="285"/>
  <c r="CS5" i="282"/>
  <c r="AB92" i="278"/>
  <c r="CM3" i="289"/>
  <c r="CM3" i="285"/>
  <c r="CM3" i="275"/>
  <c r="CM3" i="286"/>
  <c r="CM3" i="282"/>
  <c r="CM3" i="288"/>
  <c r="CM3" i="265"/>
  <c r="CP101" i="278"/>
  <c r="CP96" i="278"/>
  <c r="AO70" i="265"/>
  <c r="CQ31" i="311"/>
  <c r="CP15" i="275"/>
  <c r="CP20" i="275"/>
  <c r="CQ17" i="275"/>
  <c r="CN29" i="288"/>
  <c r="CQ2" i="304"/>
  <c r="CO48" i="286"/>
  <c r="CO4" i="304"/>
  <c r="CN3" i="304"/>
  <c r="CT5" i="304"/>
  <c r="CT5" i="278"/>
  <c r="CZ5" i="291"/>
  <c r="CN3" i="278"/>
  <c r="CO4" i="278"/>
  <c r="CQ2" i="278"/>
  <c r="CT5" i="286"/>
  <c r="CT5" i="282"/>
  <c r="CT5" i="285"/>
  <c r="CT5" i="289"/>
  <c r="CT5" i="288"/>
  <c r="CT5" i="275"/>
  <c r="CT5" i="265"/>
  <c r="CR18" i="288"/>
  <c r="CO4" i="289"/>
  <c r="CO4" i="285"/>
  <c r="CO4" i="286"/>
  <c r="CO4" i="275"/>
  <c r="CO4" i="288"/>
  <c r="CO4" i="282"/>
  <c r="DC4" i="291"/>
  <c r="CQ2" i="288"/>
  <c r="CQ2" i="275"/>
  <c r="CQ2" i="289"/>
  <c r="CQ2" i="286"/>
  <c r="CQ2" i="285"/>
  <c r="CQ2" i="282"/>
  <c r="AB83" i="265"/>
  <c r="CN3" i="289"/>
  <c r="CN3" i="265"/>
  <c r="CN3" i="285"/>
  <c r="CN3" i="275"/>
  <c r="CN3" i="282"/>
  <c r="CN3" i="286"/>
  <c r="CN3" i="288"/>
  <c r="CQ101" i="278"/>
  <c r="CQ96" i="278"/>
  <c r="CR31" i="311"/>
  <c r="CQ31" i="289"/>
  <c r="CQ15" i="275"/>
  <c r="CO29" i="288"/>
  <c r="CR2" i="304"/>
  <c r="CP48" i="286"/>
  <c r="CO3" i="304"/>
  <c r="CP4" i="304"/>
  <c r="CU5" i="304"/>
  <c r="CU5" i="278"/>
  <c r="DA5" i="291"/>
  <c r="CO3" i="278"/>
  <c r="CP4" i="278"/>
  <c r="CR2" i="278"/>
  <c r="CQ20" i="275"/>
  <c r="CR17" i="275"/>
  <c r="CU5" i="282"/>
  <c r="CU5" i="275"/>
  <c r="CU5" i="288"/>
  <c r="CU5" i="286"/>
  <c r="CU5" i="265"/>
  <c r="CU5" i="285"/>
  <c r="CU5" i="289"/>
  <c r="CP4" i="285"/>
  <c r="CP4" i="289"/>
  <c r="CP4" i="282"/>
  <c r="CP4" i="286"/>
  <c r="CP4" i="275"/>
  <c r="CP4" i="288"/>
  <c r="CS18" i="288"/>
  <c r="DD4" i="291"/>
  <c r="CR2" i="289"/>
  <c r="CR2" i="288"/>
  <c r="CR2" i="286"/>
  <c r="CR2" i="275"/>
  <c r="CR2" i="282"/>
  <c r="CR2" i="285"/>
  <c r="AA91" i="278"/>
  <c r="AA93" i="278"/>
  <c r="AA95" i="278"/>
  <c r="CO3" i="289"/>
  <c r="CO3" i="275"/>
  <c r="CO3" i="285"/>
  <c r="CO3" i="265"/>
  <c r="CO3" i="286"/>
  <c r="CO3" i="282"/>
  <c r="CO3" i="288"/>
  <c r="CR96" i="278"/>
  <c r="CR101" i="278"/>
  <c r="AQ70" i="265"/>
  <c r="CS31" i="311"/>
  <c r="CP29" i="288"/>
  <c r="CS2" i="304"/>
  <c r="CQ48" i="286"/>
  <c r="CP3" i="304"/>
  <c r="CQ4" i="304"/>
  <c r="CV5" i="304"/>
  <c r="CV5" i="278"/>
  <c r="CS2" i="278"/>
  <c r="DB5" i="291"/>
  <c r="CP3" i="278"/>
  <c r="CQ4" i="278"/>
  <c r="DE4" i="291"/>
  <c r="CS2" i="282"/>
  <c r="CS2" i="285"/>
  <c r="CS2" i="286"/>
  <c r="CS2" i="289"/>
  <c r="CS2" i="275"/>
  <c r="CS2" i="288"/>
  <c r="CT18" i="288"/>
  <c r="CQ4" i="288"/>
  <c r="CQ4" i="282"/>
  <c r="CQ4" i="285"/>
  <c r="CQ4" i="289"/>
  <c r="CQ4" i="286"/>
  <c r="CQ4" i="275"/>
  <c r="CV5" i="289"/>
  <c r="CV5" i="286"/>
  <c r="CV5" i="275"/>
  <c r="CV5" i="288"/>
  <c r="CV5" i="282"/>
  <c r="CV5" i="285"/>
  <c r="CV5" i="265"/>
  <c r="AA77" i="265"/>
  <c r="CP3" i="289"/>
  <c r="CP3" i="265"/>
  <c r="CP3" i="285"/>
  <c r="CP3" i="286"/>
  <c r="CP3" i="282"/>
  <c r="CP3" i="275"/>
  <c r="CP3" i="288"/>
  <c r="AR70" i="265"/>
  <c r="CT31" i="311"/>
  <c r="CS15" i="275"/>
  <c r="CR31" i="289"/>
  <c r="CR15" i="275"/>
  <c r="CR20" i="275"/>
  <c r="CS17" i="275"/>
  <c r="CQ29" i="288"/>
  <c r="CT2" i="304"/>
  <c r="CR48" i="286"/>
  <c r="CQ3" i="304"/>
  <c r="CR4" i="304"/>
  <c r="CW5" i="304"/>
  <c r="CW5" i="278"/>
  <c r="DC5" i="291"/>
  <c r="CQ3" i="278"/>
  <c r="CT2" i="278"/>
  <c r="CR4" i="278"/>
  <c r="CW5" i="289"/>
  <c r="CW5" i="282"/>
  <c r="CW5" i="288"/>
  <c r="CW5" i="286"/>
  <c r="CW5" i="265"/>
  <c r="CW5" i="275"/>
  <c r="CW5" i="285"/>
  <c r="CU18" i="288"/>
  <c r="CR4" i="285"/>
  <c r="CR4" i="282"/>
  <c r="CR4" i="275"/>
  <c r="CR4" i="286"/>
  <c r="CR4" i="288"/>
  <c r="CR4" i="289"/>
  <c r="DF4" i="291"/>
  <c r="CT2" i="286"/>
  <c r="CT2" i="285"/>
  <c r="CT2" i="282"/>
  <c r="CT2" i="288"/>
  <c r="CT2" i="275"/>
  <c r="CT2" i="289"/>
  <c r="CQ3" i="289"/>
  <c r="CQ3" i="285"/>
  <c r="CQ3" i="265"/>
  <c r="CQ3" i="275"/>
  <c r="CQ3" i="282"/>
  <c r="CQ3" i="288"/>
  <c r="CQ3" i="286"/>
  <c r="CS101" i="278"/>
  <c r="CS96" i="278"/>
  <c r="CT101" i="278"/>
  <c r="CT96" i="278"/>
  <c r="CS31" i="289"/>
  <c r="CS20" i="275"/>
  <c r="CT17" i="275"/>
  <c r="AS70" i="265"/>
  <c r="CU31" i="311"/>
  <c r="CT15" i="275"/>
  <c r="CR29" i="288"/>
  <c r="CS48" i="286"/>
  <c r="CU2" i="304"/>
  <c r="CS4" i="304"/>
  <c r="CR3" i="304"/>
  <c r="CX5" i="304"/>
  <c r="CX5" i="278"/>
  <c r="CU2" i="278"/>
  <c r="DD5" i="291"/>
  <c r="CR3" i="278"/>
  <c r="CS4" i="278"/>
  <c r="CT20" i="275"/>
  <c r="CU17" i="275"/>
  <c r="CV18" i="288"/>
  <c r="CX5" i="282"/>
  <c r="CX5" i="288"/>
  <c r="CX5" i="286"/>
  <c r="CX5" i="265"/>
  <c r="CX5" i="275"/>
  <c r="CX5" i="285"/>
  <c r="CX5" i="289"/>
  <c r="DG4" i="291"/>
  <c r="CU2" i="275"/>
  <c r="CU2" i="286"/>
  <c r="CU2" i="288"/>
  <c r="CU2" i="289"/>
  <c r="CU2" i="285"/>
  <c r="CU2" i="282"/>
  <c r="CS4" i="289"/>
  <c r="CS4" i="285"/>
  <c r="CS4" i="282"/>
  <c r="CS4" i="286"/>
  <c r="CS4" i="288"/>
  <c r="CS4" i="275"/>
  <c r="AC92" i="278"/>
  <c r="CR3" i="289"/>
  <c r="CR3" i="265"/>
  <c r="CR3" i="275"/>
  <c r="CR3" i="288"/>
  <c r="CR3" i="286"/>
  <c r="CR3" i="285"/>
  <c r="CR3" i="282"/>
  <c r="CU101" i="278"/>
  <c r="CU96" i="278"/>
  <c r="CV31" i="311"/>
  <c r="CU31" i="289"/>
  <c r="CU15" i="275"/>
  <c r="CU20" i="275"/>
  <c r="CV17" i="275"/>
  <c r="CS29" i="288"/>
  <c r="CT48" i="286"/>
  <c r="CV2" i="304"/>
  <c r="CS3" i="304"/>
  <c r="CT4" i="304"/>
  <c r="CY5" i="304"/>
  <c r="CY5" i="278"/>
  <c r="CV2" i="278"/>
  <c r="DE5" i="291"/>
  <c r="CS3" i="278"/>
  <c r="CT4" i="278"/>
  <c r="CT4" i="282"/>
  <c r="CT4" i="285"/>
  <c r="CT4" i="288"/>
  <c r="CT4" i="286"/>
  <c r="CT4" i="275"/>
  <c r="CT4" i="289"/>
  <c r="DH4" i="291"/>
  <c r="CV2" i="288"/>
  <c r="CV2" i="282"/>
  <c r="CV2" i="289"/>
  <c r="CV2" i="285"/>
  <c r="CV2" i="286"/>
  <c r="CV2" i="275"/>
  <c r="CW18" i="288"/>
  <c r="CY5" i="289"/>
  <c r="CY5" i="265"/>
  <c r="CY5" i="282"/>
  <c r="CY5" i="288"/>
  <c r="CY5" i="275"/>
  <c r="CY5" i="285"/>
  <c r="CY5" i="286"/>
  <c r="AC83" i="265"/>
  <c r="CS3" i="289"/>
  <c r="CS3" i="282"/>
  <c r="CS3" i="286"/>
  <c r="CS3" i="275"/>
  <c r="CS3" i="285"/>
  <c r="CS3" i="265"/>
  <c r="CS3" i="288"/>
  <c r="CV101" i="278"/>
  <c r="CV96" i="278"/>
  <c r="AU70" i="265"/>
  <c r="CW31" i="311"/>
  <c r="CT29" i="288"/>
  <c r="CW2" i="304"/>
  <c r="CU48" i="286"/>
  <c r="CU4" i="304"/>
  <c r="CT3" i="304"/>
  <c r="CZ5" i="304"/>
  <c r="CZ5" i="278"/>
  <c r="DF5" i="291"/>
  <c r="CT3" i="278"/>
  <c r="CW2" i="278"/>
  <c r="CU4" i="278"/>
  <c r="CU4" i="285"/>
  <c r="CU4" i="288"/>
  <c r="CU4" i="275"/>
  <c r="CU4" i="289"/>
  <c r="CU4" i="286"/>
  <c r="CU4" i="282"/>
  <c r="DI4" i="291"/>
  <c r="CW2" i="286"/>
  <c r="CW2" i="288"/>
  <c r="CW2" i="285"/>
  <c r="CW2" i="282"/>
  <c r="CW2" i="289"/>
  <c r="CW2" i="275"/>
  <c r="CZ5" i="265"/>
  <c r="CZ5" i="285"/>
  <c r="CZ5" i="288"/>
  <c r="CZ5" i="282"/>
  <c r="CZ5" i="275"/>
  <c r="CZ5" i="289"/>
  <c r="CZ5" i="286"/>
  <c r="CX18" i="288"/>
  <c r="AB91" i="278"/>
  <c r="AB93" i="278"/>
  <c r="AB95" i="278"/>
  <c r="CT3" i="289"/>
  <c r="CT3" i="285"/>
  <c r="CT3" i="288"/>
  <c r="CT3" i="286"/>
  <c r="CT3" i="275"/>
  <c r="CT3" i="282"/>
  <c r="CT3" i="265"/>
  <c r="AV70" i="265"/>
  <c r="CX31" i="311"/>
  <c r="CV31" i="289"/>
  <c r="CV15" i="275"/>
  <c r="CV20" i="275"/>
  <c r="CW17" i="275"/>
  <c r="CW15" i="275"/>
  <c r="CW20" i="275"/>
  <c r="CX17" i="275"/>
  <c r="CU29" i="288"/>
  <c r="CX2" i="304"/>
  <c r="CV48" i="286"/>
  <c r="CU3" i="304"/>
  <c r="CV4" i="304"/>
  <c r="DA5" i="304"/>
  <c r="DA5" i="278"/>
  <c r="CW31" i="289"/>
  <c r="CX2" i="278"/>
  <c r="CV4" i="278"/>
  <c r="DG5" i="291"/>
  <c r="CU3" i="278"/>
  <c r="CV4" i="282"/>
  <c r="CV4" i="288"/>
  <c r="CV4" i="286"/>
  <c r="CV4" i="289"/>
  <c r="CV4" i="275"/>
  <c r="CV4" i="285"/>
  <c r="CY18" i="288"/>
  <c r="DJ4" i="291"/>
  <c r="CX2" i="286"/>
  <c r="CX2" i="275"/>
  <c r="CX2" i="288"/>
  <c r="CX2" i="289"/>
  <c r="CX2" i="285"/>
  <c r="CX2" i="282"/>
  <c r="DA5" i="265"/>
  <c r="DA5" i="289"/>
  <c r="DA5" i="275"/>
  <c r="DA5" i="282"/>
  <c r="DA5" i="286"/>
  <c r="DA5" i="288"/>
  <c r="DA5" i="285"/>
  <c r="AB77" i="265"/>
  <c r="CU3" i="289"/>
  <c r="CU3" i="288"/>
  <c r="CU3" i="265"/>
  <c r="CU3" i="286"/>
  <c r="CU3" i="275"/>
  <c r="CU3" i="282"/>
  <c r="CU3" i="285"/>
  <c r="CW101" i="278"/>
  <c r="CW96" i="278"/>
  <c r="CX101" i="278"/>
  <c r="CX96" i="278"/>
  <c r="AW70" i="265"/>
  <c r="CY31" i="311"/>
  <c r="CX15" i="275"/>
  <c r="CV29" i="288"/>
  <c r="CW48" i="286"/>
  <c r="CY2" i="304"/>
  <c r="CV3" i="304"/>
  <c r="CW4" i="304"/>
  <c r="DB5" i="304"/>
  <c r="DB5" i="278"/>
  <c r="CW4" i="278"/>
  <c r="CY2" i="278"/>
  <c r="DH5" i="291"/>
  <c r="CV3" i="278"/>
  <c r="DK4" i="291"/>
  <c r="CY2" i="275"/>
  <c r="CY2" i="289"/>
  <c r="CY2" i="285"/>
  <c r="CY2" i="288"/>
  <c r="CY2" i="286"/>
  <c r="CY2" i="282"/>
  <c r="DB5" i="265"/>
  <c r="DB5" i="289"/>
  <c r="DB5" i="282"/>
  <c r="DB5" i="288"/>
  <c r="DB5" i="275"/>
  <c r="DB5" i="286"/>
  <c r="DB5" i="285"/>
  <c r="CZ18" i="288"/>
  <c r="CW4" i="285"/>
  <c r="CW4" i="282"/>
  <c r="CW4" i="286"/>
  <c r="CW4" i="275"/>
  <c r="CW4" i="288"/>
  <c r="CW4" i="289"/>
  <c r="CV3" i="289"/>
  <c r="CV3" i="288"/>
  <c r="CV3" i="282"/>
  <c r="CV3" i="265"/>
  <c r="CV3" i="286"/>
  <c r="CV3" i="275"/>
  <c r="CV3" i="285"/>
  <c r="CZ31" i="311"/>
  <c r="CY15" i="275"/>
  <c r="CW29" i="288"/>
  <c r="CX48" i="286"/>
  <c r="CZ2" i="304"/>
  <c r="CX4" i="304"/>
  <c r="CW3" i="304"/>
  <c r="DC5" i="304"/>
  <c r="DC5" i="278"/>
  <c r="CZ2" i="278"/>
  <c r="DI5" i="291"/>
  <c r="CW3" i="278"/>
  <c r="CX4" i="278"/>
  <c r="DA18" i="288"/>
  <c r="CX20" i="275"/>
  <c r="CY17" i="275"/>
  <c r="DC5" i="286"/>
  <c r="DC5" i="265"/>
  <c r="DC5" i="288"/>
  <c r="DC5" i="285"/>
  <c r="DC5" i="282"/>
  <c r="DC5" i="289"/>
  <c r="DC5" i="275"/>
  <c r="DL4" i="291"/>
  <c r="CZ2" i="282"/>
  <c r="CZ2" i="289"/>
  <c r="CZ2" i="275"/>
  <c r="CZ2" i="286"/>
  <c r="CZ2" i="285"/>
  <c r="CZ2" i="288"/>
  <c r="CX4" i="288"/>
  <c r="CX4" i="289"/>
  <c r="CX4" i="285"/>
  <c r="CX4" i="286"/>
  <c r="CX4" i="282"/>
  <c r="CX4" i="275"/>
  <c r="AD92" i="278"/>
  <c r="CW3" i="289"/>
  <c r="CW3" i="285"/>
  <c r="CW3" i="288"/>
  <c r="CW3" i="282"/>
  <c r="CW3" i="286"/>
  <c r="CW3" i="275"/>
  <c r="CW3" i="265"/>
  <c r="CY101" i="278"/>
  <c r="CY96" i="278"/>
  <c r="CZ96" i="278"/>
  <c r="CZ101" i="278"/>
  <c r="AY70" i="265"/>
  <c r="DA31" i="311"/>
  <c r="CX29" i="288"/>
  <c r="CY48" i="286"/>
  <c r="CY31" i="289"/>
  <c r="DA2" i="304"/>
  <c r="CX3" i="304"/>
  <c r="CY4" i="304"/>
  <c r="DD5" i="304"/>
  <c r="DD5" i="278"/>
  <c r="DJ5" i="291"/>
  <c r="CX3" i="278"/>
  <c r="DA2" i="278"/>
  <c r="CY4" i="278"/>
  <c r="DD5" i="289"/>
  <c r="DD5" i="275"/>
  <c r="DD5" i="285"/>
  <c r="DD5" i="282"/>
  <c r="DD5" i="286"/>
  <c r="DD5" i="265"/>
  <c r="DD5" i="288"/>
  <c r="DB18" i="288"/>
  <c r="CY4" i="285"/>
  <c r="CY4" i="288"/>
  <c r="CY4" i="286"/>
  <c r="CY4" i="275"/>
  <c r="CY4" i="282"/>
  <c r="CY4" i="289"/>
  <c r="DM4" i="291"/>
  <c r="DA2" i="288"/>
  <c r="DA2" i="285"/>
  <c r="DA2" i="286"/>
  <c r="DA2" i="282"/>
  <c r="DA2" i="275"/>
  <c r="DA2" i="289"/>
  <c r="CY20" i="275"/>
  <c r="CZ17" i="275"/>
  <c r="CX3" i="289"/>
  <c r="CX3" i="288"/>
  <c r="CX3" i="282"/>
  <c r="CX3" i="285"/>
  <c r="CX3" i="286"/>
  <c r="CX3" i="275"/>
  <c r="CX3" i="265"/>
  <c r="AZ70" i="265"/>
  <c r="DB31" i="311"/>
  <c r="CZ15" i="275"/>
  <c r="DA15" i="275"/>
  <c r="CY29" i="288"/>
  <c r="CZ31" i="289"/>
  <c r="DB2" i="304"/>
  <c r="CZ48" i="286"/>
  <c r="CZ4" i="304"/>
  <c r="CY3" i="304"/>
  <c r="DE5" i="304"/>
  <c r="DE5" i="278"/>
  <c r="DK5" i="291"/>
  <c r="CY3" i="278"/>
  <c r="DB2" i="278"/>
  <c r="CZ4" i="278"/>
  <c r="CZ20" i="275"/>
  <c r="DA17" i="275"/>
  <c r="CZ4" i="285"/>
  <c r="CZ4" i="288"/>
  <c r="CZ4" i="275"/>
  <c r="CZ4" i="282"/>
  <c r="CZ4" i="286"/>
  <c r="CZ4" i="289"/>
  <c r="DE5" i="289"/>
  <c r="DE5" i="286"/>
  <c r="DE5" i="285"/>
  <c r="DE5" i="282"/>
  <c r="DE5" i="275"/>
  <c r="DE5" i="288"/>
  <c r="DE5" i="265"/>
  <c r="DN4" i="291"/>
  <c r="DB2" i="282"/>
  <c r="DB2" i="288"/>
  <c r="DB2" i="289"/>
  <c r="DB2" i="285"/>
  <c r="DB2" i="286"/>
  <c r="DB2" i="275"/>
  <c r="DC18" i="288"/>
  <c r="AC91" i="278"/>
  <c r="AC93" i="278"/>
  <c r="AC95" i="278"/>
  <c r="CY3" i="289"/>
  <c r="CY3" i="275"/>
  <c r="CY3" i="286"/>
  <c r="CY3" i="282"/>
  <c r="CY3" i="285"/>
  <c r="CY3" i="265"/>
  <c r="CY3" i="288"/>
  <c r="DB101" i="278"/>
  <c r="DB96" i="278"/>
  <c r="DA101" i="278"/>
  <c r="DA96" i="278"/>
  <c r="BA70" i="265"/>
  <c r="DC31" i="311"/>
  <c r="CZ29" i="288"/>
  <c r="DA31" i="289"/>
  <c r="DA48" i="286"/>
  <c r="DA20" i="275"/>
  <c r="DB17" i="275"/>
  <c r="DC2" i="304"/>
  <c r="CZ3" i="304"/>
  <c r="DA4" i="304"/>
  <c r="DF5" i="304"/>
  <c r="DF5" i="278"/>
  <c r="DL5" i="291"/>
  <c r="CZ3" i="278"/>
  <c r="DC2" i="278"/>
  <c r="DA4" i="278"/>
  <c r="DD18" i="288"/>
  <c r="DA4" i="289"/>
  <c r="DA4" i="288"/>
  <c r="DA4" i="282"/>
  <c r="DA4" i="275"/>
  <c r="DA4" i="286"/>
  <c r="DA4" i="285"/>
  <c r="DF5" i="265"/>
  <c r="DF5" i="286"/>
  <c r="DF5" i="289"/>
  <c r="DF5" i="275"/>
  <c r="DF5" i="282"/>
  <c r="DF5" i="285"/>
  <c r="DF5" i="288"/>
  <c r="DO4" i="291"/>
  <c r="DC2" i="289"/>
  <c r="DC2" i="275"/>
  <c r="DC2" i="288"/>
  <c r="DC2" i="285"/>
  <c r="DC2" i="282"/>
  <c r="DC2" i="286"/>
  <c r="AC77" i="265"/>
  <c r="CZ3" i="289"/>
  <c r="CZ3" i="275"/>
  <c r="CZ3" i="288"/>
  <c r="CZ3" i="285"/>
  <c r="CZ3" i="265"/>
  <c r="CZ3" i="286"/>
  <c r="CZ3" i="282"/>
  <c r="DD31" i="311"/>
  <c r="DB15" i="275"/>
  <c r="DB20" i="275"/>
  <c r="DC17" i="275"/>
  <c r="DC15" i="275"/>
  <c r="DA29" i="288"/>
  <c r="DB48" i="286"/>
  <c r="DD2" i="304"/>
  <c r="DA3" i="304"/>
  <c r="DB4" i="304"/>
  <c r="DG5" i="304"/>
  <c r="DG5" i="278"/>
  <c r="DM5" i="291"/>
  <c r="DA3" i="278"/>
  <c r="DB4" i="278"/>
  <c r="DD2" i="278"/>
  <c r="DE18" i="288"/>
  <c r="DB4" i="282"/>
  <c r="DB4" i="285"/>
  <c r="DB4" i="275"/>
  <c r="DB4" i="289"/>
  <c r="DB4" i="288"/>
  <c r="DB4" i="286"/>
  <c r="DP4" i="291"/>
  <c r="DD2" i="275"/>
  <c r="DD2" i="282"/>
  <c r="DD2" i="285"/>
  <c r="DD2" i="286"/>
  <c r="DD2" i="289"/>
  <c r="DD2" i="288"/>
  <c r="DG5" i="265"/>
  <c r="DG5" i="285"/>
  <c r="DG5" i="288"/>
  <c r="DG5" i="289"/>
  <c r="DG5" i="286"/>
  <c r="DG5" i="282"/>
  <c r="DG5" i="275"/>
  <c r="DA3" i="289"/>
  <c r="DA3" i="285"/>
  <c r="DA3" i="288"/>
  <c r="DA3" i="286"/>
  <c r="DA3" i="282"/>
  <c r="DA3" i="265"/>
  <c r="DA3" i="275"/>
  <c r="DD101" i="278"/>
  <c r="DD96" i="278"/>
  <c r="DC101" i="278"/>
  <c r="DC96" i="278"/>
  <c r="BC70" i="265"/>
  <c r="DE31" i="311"/>
  <c r="DC31" i="289"/>
  <c r="DB29" i="288"/>
  <c r="DC20" i="275"/>
  <c r="DD17" i="275"/>
  <c r="DC48" i="286"/>
  <c r="DE2" i="304"/>
  <c r="DC4" i="304"/>
  <c r="DB3" i="304"/>
  <c r="DH5" i="304"/>
  <c r="DH5" i="278"/>
  <c r="DC4" i="278"/>
  <c r="DE2" i="278"/>
  <c r="DN5" i="291"/>
  <c r="DB3" i="278"/>
  <c r="DC4" i="285"/>
  <c r="DC4" i="286"/>
  <c r="DC4" i="288"/>
  <c r="DC4" i="282"/>
  <c r="DC4" i="275"/>
  <c r="DC4" i="289"/>
  <c r="DH5" i="275"/>
  <c r="DH5" i="282"/>
  <c r="DH5" i="265"/>
  <c r="DH5" i="289"/>
  <c r="DH5" i="286"/>
  <c r="DH5" i="285"/>
  <c r="DH5" i="288"/>
  <c r="DF18" i="288"/>
  <c r="DQ4" i="291"/>
  <c r="DE2" i="288"/>
  <c r="DE2" i="275"/>
  <c r="DE2" i="289"/>
  <c r="DE2" i="282"/>
  <c r="DE2" i="285"/>
  <c r="DE2" i="286"/>
  <c r="AE92" i="278"/>
  <c r="DB3" i="289"/>
  <c r="DB3" i="285"/>
  <c r="DB3" i="275"/>
  <c r="DB3" i="265"/>
  <c r="DB3" i="286"/>
  <c r="DB3" i="288"/>
  <c r="DB3" i="282"/>
  <c r="BD70" i="265"/>
  <c r="DF31" i="311"/>
  <c r="DE15" i="275"/>
  <c r="DD31" i="289"/>
  <c r="DD15" i="275"/>
  <c r="DD20" i="275"/>
  <c r="DE17" i="275"/>
  <c r="DE20" i="275"/>
  <c r="DF17" i="275"/>
  <c r="DC29" i="288"/>
  <c r="DF2" i="304"/>
  <c r="DD48" i="286"/>
  <c r="DC3" i="304"/>
  <c r="DD4" i="304"/>
  <c r="DI5" i="304"/>
  <c r="DI5" i="278"/>
  <c r="DO5" i="291"/>
  <c r="DC3" i="278"/>
  <c r="DF2" i="278"/>
  <c r="DD4" i="278"/>
  <c r="DD4" i="288"/>
  <c r="DD4" i="275"/>
  <c r="DD4" i="282"/>
  <c r="DD4" i="289"/>
  <c r="DD4" i="286"/>
  <c r="DD4" i="285"/>
  <c r="DR4" i="291"/>
  <c r="DF2" i="288"/>
  <c r="DF2" i="286"/>
  <c r="DF2" i="289"/>
  <c r="DF2" i="285"/>
  <c r="DF2" i="282"/>
  <c r="DF2" i="275"/>
  <c r="DG18" i="288"/>
  <c r="DI5" i="282"/>
  <c r="DI5" i="285"/>
  <c r="DI5" i="275"/>
  <c r="DI5" i="288"/>
  <c r="DI5" i="289"/>
  <c r="DI5" i="286"/>
  <c r="DI5" i="265"/>
  <c r="AE83" i="265"/>
  <c r="DC3" i="289"/>
  <c r="DC3" i="285"/>
  <c r="DC3" i="288"/>
  <c r="DC3" i="282"/>
  <c r="DC3" i="275"/>
  <c r="DC3" i="286"/>
  <c r="DC3" i="265"/>
  <c r="DE101" i="278"/>
  <c r="DE96" i="278"/>
  <c r="DF101" i="278"/>
  <c r="DF96" i="278"/>
  <c r="BE70" i="265"/>
  <c r="DG31" i="311"/>
  <c r="DE31" i="289"/>
  <c r="DF15" i="275"/>
  <c r="DF20" i="275"/>
  <c r="DG17" i="275"/>
  <c r="DD29" i="288"/>
  <c r="DE48" i="286"/>
  <c r="DG2" i="304"/>
  <c r="DD3" i="304"/>
  <c r="DE4" i="304"/>
  <c r="DJ5" i="304"/>
  <c r="DJ5" i="278"/>
  <c r="DP5" i="291"/>
  <c r="DD3" i="278"/>
  <c r="DE4" i="278"/>
  <c r="DG2" i="278"/>
  <c r="DS4" i="291"/>
  <c r="DG2" i="282"/>
  <c r="DG2" i="285"/>
  <c r="DG2" i="288"/>
  <c r="DG2" i="286"/>
  <c r="DG2" i="275"/>
  <c r="DG2" i="289"/>
  <c r="DE4" i="275"/>
  <c r="DE4" i="286"/>
  <c r="DE4" i="288"/>
  <c r="DE4" i="285"/>
  <c r="DE4" i="282"/>
  <c r="DE4" i="289"/>
  <c r="DJ5" i="265"/>
  <c r="DJ5" i="285"/>
  <c r="DJ5" i="289"/>
  <c r="DJ5" i="275"/>
  <c r="DJ5" i="282"/>
  <c r="DJ5" i="286"/>
  <c r="DJ5" i="288"/>
  <c r="DH18" i="288"/>
  <c r="AD91" i="278"/>
  <c r="AD93" i="278"/>
  <c r="AD95" i="278"/>
  <c r="DD3" i="289"/>
  <c r="DD3" i="282"/>
  <c r="DD3" i="275"/>
  <c r="DD3" i="288"/>
  <c r="DD3" i="286"/>
  <c r="DD3" i="265"/>
  <c r="DD3" i="285"/>
  <c r="DG101" i="278"/>
  <c r="DG96" i="278"/>
  <c r="DH31" i="311"/>
  <c r="DE29" i="288"/>
  <c r="DH2" i="304"/>
  <c r="DF48" i="286"/>
  <c r="DE3" i="304"/>
  <c r="DF4" i="304"/>
  <c r="DK5" i="304"/>
  <c r="DK5" i="278"/>
  <c r="DQ5" i="291"/>
  <c r="DE3" i="278"/>
  <c r="DH2" i="278"/>
  <c r="DF4" i="278"/>
  <c r="DI18" i="288"/>
  <c r="DT4" i="291"/>
  <c r="DH2" i="286"/>
  <c r="DH2" i="289"/>
  <c r="DH2" i="285"/>
  <c r="DH2" i="275"/>
  <c r="DH2" i="282"/>
  <c r="DH2" i="288"/>
  <c r="DF4" i="289"/>
  <c r="DF4" i="285"/>
  <c r="DF4" i="286"/>
  <c r="DF4" i="288"/>
  <c r="DF4" i="282"/>
  <c r="DF4" i="275"/>
  <c r="DK5" i="265"/>
  <c r="DK5" i="289"/>
  <c r="DK5" i="282"/>
  <c r="DK5" i="288"/>
  <c r="DK5" i="285"/>
  <c r="DK5" i="275"/>
  <c r="DK5" i="286"/>
  <c r="DE3" i="289"/>
  <c r="DE3" i="282"/>
  <c r="DE3" i="265"/>
  <c r="DE3" i="285"/>
  <c r="DE3" i="275"/>
  <c r="DE3" i="288"/>
  <c r="DE3" i="286"/>
  <c r="BG70" i="265"/>
  <c r="DI31" i="311"/>
  <c r="DG31" i="289"/>
  <c r="DG15" i="275"/>
  <c r="DG20" i="275"/>
  <c r="DH17" i="275"/>
  <c r="DH31" i="289"/>
  <c r="DH15" i="275"/>
  <c r="DH20" i="275"/>
  <c r="DI17" i="275"/>
  <c r="DF29" i="288"/>
  <c r="DI2" i="304"/>
  <c r="DG48" i="286"/>
  <c r="DF3" i="304"/>
  <c r="DG4" i="304"/>
  <c r="DL5" i="304"/>
  <c r="DL5" i="278"/>
  <c r="DR5" i="291"/>
  <c r="DF3" i="278"/>
  <c r="DG4" i="278"/>
  <c r="DI2" i="278"/>
  <c r="DJ18" i="288"/>
  <c r="DL5" i="286"/>
  <c r="DL5" i="288"/>
  <c r="DL5" i="282"/>
  <c r="DL5" i="289"/>
  <c r="DL5" i="265"/>
  <c r="DL5" i="275"/>
  <c r="DL5" i="285"/>
  <c r="DG4" i="282"/>
  <c r="DG4" i="286"/>
  <c r="DG4" i="285"/>
  <c r="DG4" i="288"/>
  <c r="DG4" i="275"/>
  <c r="DG4" i="289"/>
  <c r="DU4" i="291"/>
  <c r="DI2" i="285"/>
  <c r="DI2" i="289"/>
  <c r="DI2" i="275"/>
  <c r="DI2" i="288"/>
  <c r="DI2" i="286"/>
  <c r="DI2" i="282"/>
  <c r="DF3" i="289"/>
  <c r="DF3" i="265"/>
  <c r="DF3" i="285"/>
  <c r="DF3" i="288"/>
  <c r="DF3" i="282"/>
  <c r="DF3" i="286"/>
  <c r="DF3" i="275"/>
  <c r="DI101" i="278"/>
  <c r="DI96" i="278"/>
  <c r="DH96" i="278"/>
  <c r="DH101" i="278"/>
  <c r="BH70" i="265"/>
  <c r="DJ31" i="311"/>
  <c r="DI15" i="275"/>
  <c r="DI20" i="275"/>
  <c r="DJ17" i="275"/>
  <c r="DG29" i="288"/>
  <c r="DJ2" i="304"/>
  <c r="DH48" i="286"/>
  <c r="DH4" i="304"/>
  <c r="DG3" i="304"/>
  <c r="DM5" i="304"/>
  <c r="DM5" i="278"/>
  <c r="DS5" i="291"/>
  <c r="DG3" i="278"/>
  <c r="DH4" i="278"/>
  <c r="DJ2" i="278"/>
  <c r="DK18" i="288"/>
  <c r="DM5" i="286"/>
  <c r="DM5" i="282"/>
  <c r="DM5" i="275"/>
  <c r="DM5" i="288"/>
  <c r="DM5" i="289"/>
  <c r="DM5" i="285"/>
  <c r="DM5" i="265"/>
  <c r="DH4" i="286"/>
  <c r="DH4" i="289"/>
  <c r="DH4" i="288"/>
  <c r="DH4" i="285"/>
  <c r="DH4" i="275"/>
  <c r="DH4" i="282"/>
  <c r="DI31" i="289"/>
  <c r="DV4" i="291"/>
  <c r="DJ2" i="286"/>
  <c r="DJ2" i="288"/>
  <c r="DJ2" i="275"/>
  <c r="DJ2" i="282"/>
  <c r="DJ2" i="285"/>
  <c r="DJ2" i="289"/>
  <c r="AF92" i="278"/>
  <c r="DG3" i="289"/>
  <c r="DG3" i="288"/>
  <c r="DG3" i="265"/>
  <c r="DG3" i="275"/>
  <c r="DG3" i="285"/>
  <c r="DG3" i="286"/>
  <c r="DG3" i="282"/>
  <c r="DJ101" i="278"/>
  <c r="DJ96" i="278"/>
  <c r="BI70" i="265"/>
  <c r="DK31" i="311"/>
  <c r="DJ15" i="275"/>
  <c r="DJ20" i="275"/>
  <c r="DK17" i="275"/>
  <c r="DH29" i="288"/>
  <c r="DK2" i="304"/>
  <c r="DI48" i="286"/>
  <c r="DI4" i="304"/>
  <c r="DH3" i="304"/>
  <c r="DN5" i="304"/>
  <c r="DN5" i="278"/>
  <c r="DK2" i="278"/>
  <c r="DT5" i="291"/>
  <c r="DH3" i="278"/>
  <c r="DI4" i="278"/>
  <c r="DW4" i="291"/>
  <c r="DK2" i="282"/>
  <c r="DK2" i="285"/>
  <c r="DK2" i="288"/>
  <c r="DK2" i="275"/>
  <c r="DK2" i="286"/>
  <c r="DK2" i="289"/>
  <c r="DI4" i="282"/>
  <c r="DI4" i="286"/>
  <c r="DI4" i="288"/>
  <c r="DI4" i="285"/>
  <c r="DI4" i="289"/>
  <c r="DI4" i="275"/>
  <c r="DN5" i="289"/>
  <c r="DN5" i="275"/>
  <c r="DN5" i="265"/>
  <c r="DN5" i="286"/>
  <c r="DN5" i="282"/>
  <c r="DN5" i="288"/>
  <c r="DN5" i="285"/>
  <c r="DL18" i="288"/>
  <c r="AF83" i="265"/>
  <c r="DH3" i="289"/>
  <c r="DH3" i="285"/>
  <c r="DH3" i="265"/>
  <c r="DH3" i="282"/>
  <c r="DH3" i="286"/>
  <c r="DH3" i="288"/>
  <c r="DH3" i="275"/>
  <c r="DK101" i="278"/>
  <c r="DK96" i="278"/>
  <c r="DL31" i="311"/>
  <c r="DK31" i="289"/>
  <c r="DK15" i="275"/>
  <c r="DK20" i="275"/>
  <c r="DL17" i="275"/>
  <c r="DI29" i="288"/>
  <c r="DL2" i="304"/>
  <c r="DJ48" i="286"/>
  <c r="DI3" i="304"/>
  <c r="DJ4" i="304"/>
  <c r="DO5" i="304"/>
  <c r="DO5" i="278"/>
  <c r="DU5" i="291"/>
  <c r="DI3" i="278"/>
  <c r="DL2" i="278"/>
  <c r="DJ4" i="278"/>
  <c r="DX4" i="291"/>
  <c r="DL2" i="286"/>
  <c r="DL2" i="285"/>
  <c r="DL2" i="289"/>
  <c r="DL2" i="282"/>
  <c r="DL2" i="288"/>
  <c r="DL2" i="275"/>
  <c r="DM18" i="288"/>
  <c r="DJ4" i="288"/>
  <c r="DJ4" i="289"/>
  <c r="DJ4" i="282"/>
  <c r="DJ4" i="286"/>
  <c r="DJ4" i="275"/>
  <c r="DJ4" i="285"/>
  <c r="DO5" i="265"/>
  <c r="DO5" i="285"/>
  <c r="DO5" i="286"/>
  <c r="DO5" i="275"/>
  <c r="DO5" i="289"/>
  <c r="DO5" i="288"/>
  <c r="DO5" i="282"/>
  <c r="AE91" i="278"/>
  <c r="AE93" i="278"/>
  <c r="AE95" i="278"/>
  <c r="DI3" i="289"/>
  <c r="DI3" i="275"/>
  <c r="DI3" i="282"/>
  <c r="DI3" i="286"/>
  <c r="DI3" i="265"/>
  <c r="DI3" i="285"/>
  <c r="DI3" i="288"/>
  <c r="DL101" i="278"/>
  <c r="DL96" i="278"/>
  <c r="BK70" i="265"/>
  <c r="DM31" i="311"/>
  <c r="DJ29" i="288"/>
  <c r="DM2" i="304"/>
  <c r="DK48" i="286"/>
  <c r="DK4" i="304"/>
  <c r="DJ3" i="304"/>
  <c r="DP5" i="304"/>
  <c r="DP5" i="278"/>
  <c r="DK4" i="278"/>
  <c r="DV5" i="291"/>
  <c r="DJ3" i="278"/>
  <c r="DM2" i="278"/>
  <c r="DN18" i="288"/>
  <c r="DP5" i="282"/>
  <c r="DP5" i="265"/>
  <c r="DP5" i="286"/>
  <c r="DP5" i="288"/>
  <c r="DP5" i="275"/>
  <c r="DP5" i="289"/>
  <c r="DP5" i="285"/>
  <c r="DY4" i="291"/>
  <c r="DM2" i="289"/>
  <c r="DM2" i="288"/>
  <c r="DM2" i="275"/>
  <c r="DM2" i="285"/>
  <c r="DM2" i="282"/>
  <c r="DM2" i="286"/>
  <c r="DK4" i="285"/>
  <c r="DK4" i="286"/>
  <c r="DK4" i="282"/>
  <c r="DK4" i="275"/>
  <c r="DK4" i="288"/>
  <c r="DK4" i="289"/>
  <c r="AE77" i="265"/>
  <c r="DJ3" i="289"/>
  <c r="DJ3" i="282"/>
  <c r="DJ3" i="288"/>
  <c r="DJ3" i="286"/>
  <c r="DJ3" i="275"/>
  <c r="DJ3" i="285"/>
  <c r="DJ3" i="265"/>
  <c r="BL70" i="265"/>
  <c r="DN31" i="311"/>
  <c r="DL31" i="289"/>
  <c r="DL15" i="275"/>
  <c r="DL20" i="275"/>
  <c r="DM17" i="275"/>
  <c r="DK29" i="288"/>
  <c r="DN2" i="304"/>
  <c r="DL48" i="286"/>
  <c r="DK3" i="304"/>
  <c r="DL4" i="304"/>
  <c r="DQ5" i="304"/>
  <c r="DQ5" i="278"/>
  <c r="DW5" i="291"/>
  <c r="DK3" i="278"/>
  <c r="DL4" i="278"/>
  <c r="DN2" i="278"/>
  <c r="DQ5" i="289"/>
  <c r="DQ5" i="265"/>
  <c r="DQ5" i="282"/>
  <c r="DQ5" i="286"/>
  <c r="DQ5" i="288"/>
  <c r="DQ5" i="275"/>
  <c r="DQ5" i="285"/>
  <c r="DZ4" i="291"/>
  <c r="DN2" i="286"/>
  <c r="DN2" i="275"/>
  <c r="DN2" i="282"/>
  <c r="DN2" i="285"/>
  <c r="DN2" i="288"/>
  <c r="DN2" i="289"/>
  <c r="DO18" i="288"/>
  <c r="DL4" i="288"/>
  <c r="DL4" i="275"/>
  <c r="DL4" i="285"/>
  <c r="DL4" i="282"/>
  <c r="DL4" i="289"/>
  <c r="DL4" i="286"/>
  <c r="DK3" i="289"/>
  <c r="DK3" i="286"/>
  <c r="DK3" i="275"/>
  <c r="DK3" i="265"/>
  <c r="DK3" i="285"/>
  <c r="DK3" i="282"/>
  <c r="DK3" i="288"/>
  <c r="DM101" i="278"/>
  <c r="DM96" i="278"/>
  <c r="BM70" i="265"/>
  <c r="DO31" i="311"/>
  <c r="DM31" i="289"/>
  <c r="DM15" i="275"/>
  <c r="DM20" i="275"/>
  <c r="DN17" i="275"/>
  <c r="DL29" i="288"/>
  <c r="DM48" i="286"/>
  <c r="DO2" i="304"/>
  <c r="DL3" i="304"/>
  <c r="DM4" i="304"/>
  <c r="DR5" i="304"/>
  <c r="DR5" i="278"/>
  <c r="DO2" i="278"/>
  <c r="DM4" i="278"/>
  <c r="DX5" i="291"/>
  <c r="DL3" i="278"/>
  <c r="DM4" i="286"/>
  <c r="DM4" i="289"/>
  <c r="DM4" i="285"/>
  <c r="DM4" i="282"/>
  <c r="DM4" i="288"/>
  <c r="DM4" i="275"/>
  <c r="EA4" i="291"/>
  <c r="DO2" i="288"/>
  <c r="DO2" i="286"/>
  <c r="DO2" i="289"/>
  <c r="DO2" i="285"/>
  <c r="DO2" i="275"/>
  <c r="DO2" i="282"/>
  <c r="DR5" i="286"/>
  <c r="DR5" i="265"/>
  <c r="DR5" i="288"/>
  <c r="DR5" i="285"/>
  <c r="DR5" i="282"/>
  <c r="DR5" i="275"/>
  <c r="DR5" i="289"/>
  <c r="DP18" i="288"/>
  <c r="AG92" i="278"/>
  <c r="DL3" i="289"/>
  <c r="DL3" i="265"/>
  <c r="DL3" i="286"/>
  <c r="DL3" i="288"/>
  <c r="DL3" i="275"/>
  <c r="DL3" i="282"/>
  <c r="DL3" i="285"/>
  <c r="DN101" i="278"/>
  <c r="DN96" i="278"/>
  <c r="DP31" i="311"/>
  <c r="DO15" i="275"/>
  <c r="DN15" i="275"/>
  <c r="DN20" i="275"/>
  <c r="DO17" i="275"/>
  <c r="DM29" i="288"/>
  <c r="DN48" i="286"/>
  <c r="DP2" i="304"/>
  <c r="DM3" i="304"/>
  <c r="DN4" i="304"/>
  <c r="DS5" i="304"/>
  <c r="DS5" i="278"/>
  <c r="DP2" i="278"/>
  <c r="DY5" i="291"/>
  <c r="DM3" i="278"/>
  <c r="DN4" i="278"/>
  <c r="DQ18" i="288"/>
  <c r="DS5" i="288"/>
  <c r="DS5" i="286"/>
  <c r="DS5" i="285"/>
  <c r="DS5" i="282"/>
  <c r="DS5" i="289"/>
  <c r="DS5" i="265"/>
  <c r="DS5" i="275"/>
  <c r="DN4" i="286"/>
  <c r="DN4" i="282"/>
  <c r="DN4" i="275"/>
  <c r="DN4" i="288"/>
  <c r="DN4" i="285"/>
  <c r="DN4" i="289"/>
  <c r="EB4" i="291"/>
  <c r="DP2" i="289"/>
  <c r="DP2" i="285"/>
  <c r="DP2" i="275"/>
  <c r="DP2" i="286"/>
  <c r="DP2" i="282"/>
  <c r="DP2" i="288"/>
  <c r="AG83" i="265"/>
  <c r="DM3" i="289"/>
  <c r="DM3" i="286"/>
  <c r="DM3" i="265"/>
  <c r="DM3" i="285"/>
  <c r="DM3" i="282"/>
  <c r="DM3" i="288"/>
  <c r="DM3" i="275"/>
  <c r="DO101" i="278"/>
  <c r="DO96" i="278"/>
  <c r="DP96" i="278"/>
  <c r="DP101" i="278"/>
  <c r="BO70" i="265"/>
  <c r="DQ31" i="311"/>
  <c r="DP15" i="275"/>
  <c r="DN29" i="288"/>
  <c r="DO48" i="286"/>
  <c r="DQ2" i="304"/>
  <c r="DO4" i="304"/>
  <c r="DT5" i="304"/>
  <c r="DT5" i="278"/>
  <c r="DQ2" i="278"/>
  <c r="DO4" i="278"/>
  <c r="DN3" i="286"/>
  <c r="DO4" i="285"/>
  <c r="DO4" i="282"/>
  <c r="DO4" i="286"/>
  <c r="DO4" i="288"/>
  <c r="DO4" i="289"/>
  <c r="DO4" i="275"/>
  <c r="DO20" i="275"/>
  <c r="DP17" i="275"/>
  <c r="DT5" i="288"/>
  <c r="DT5" i="285"/>
  <c r="DT5" i="282"/>
  <c r="DT5" i="286"/>
  <c r="DT5" i="265"/>
  <c r="DT5" i="289"/>
  <c r="DT5" i="275"/>
  <c r="EC4" i="291"/>
  <c r="DQ2" i="285"/>
  <c r="DQ2" i="275"/>
  <c r="DQ2" i="286"/>
  <c r="DQ2" i="288"/>
  <c r="DQ2" i="282"/>
  <c r="DQ2" i="289"/>
  <c r="DO31" i="289"/>
  <c r="DR18" i="288"/>
  <c r="AF91" i="278"/>
  <c r="AF93" i="278"/>
  <c r="AF95" i="278"/>
  <c r="DQ101" i="278"/>
  <c r="DQ96" i="278"/>
  <c r="BP70" i="265"/>
  <c r="DR31" i="311"/>
  <c r="DN3" i="285"/>
  <c r="DO29" i="288"/>
  <c r="DR2" i="304"/>
  <c r="DP48" i="286"/>
  <c r="DO18" i="278"/>
  <c r="DO3" i="304"/>
  <c r="DP4" i="304"/>
  <c r="DN3" i="304"/>
  <c r="DN3" i="288"/>
  <c r="DN3" i="289"/>
  <c r="DU5" i="304"/>
  <c r="DU5" i="278"/>
  <c r="DN3" i="265"/>
  <c r="DN3" i="282"/>
  <c r="DN3" i="275"/>
  <c r="DR2" i="278"/>
  <c r="EA5" i="291"/>
  <c r="DO3" i="278"/>
  <c r="DP4" i="278"/>
  <c r="DZ5" i="291"/>
  <c r="DN3" i="278"/>
  <c r="ED4" i="291"/>
  <c r="DR2" i="288"/>
  <c r="DR2" i="282"/>
  <c r="DR2" i="275"/>
  <c r="DR2" i="286"/>
  <c r="DR2" i="289"/>
  <c r="DR2" i="285"/>
  <c r="DS18" i="288"/>
  <c r="DP4" i="282"/>
  <c r="DP4" i="288"/>
  <c r="DP4" i="286"/>
  <c r="DP4" i="289"/>
  <c r="DP4" i="285"/>
  <c r="DP4" i="275"/>
  <c r="DP20" i="275"/>
  <c r="DQ17" i="275"/>
  <c r="DP31" i="289"/>
  <c r="DU5" i="286"/>
  <c r="DU5" i="288"/>
  <c r="DU5" i="265"/>
  <c r="DU5" i="282"/>
  <c r="DU5" i="275"/>
  <c r="DU5" i="289"/>
  <c r="DU5" i="285"/>
  <c r="AF77" i="265"/>
  <c r="DO3" i="289"/>
  <c r="DO3" i="285"/>
  <c r="DO3" i="265"/>
  <c r="DO3" i="288"/>
  <c r="DO3" i="286"/>
  <c r="DO3" i="275"/>
  <c r="DO3" i="282"/>
  <c r="BQ70" i="265"/>
  <c r="DS31" i="311"/>
  <c r="DQ15" i="275"/>
  <c r="DR15" i="275"/>
  <c r="DP29" i="288"/>
  <c r="DQ20" i="275"/>
  <c r="DR17" i="275"/>
  <c r="DS2" i="304"/>
  <c r="DO10" i="278"/>
  <c r="DQ48" i="286"/>
  <c r="DP18" i="278"/>
  <c r="DQ4" i="304"/>
  <c r="DP3" i="304"/>
  <c r="DV5" i="304"/>
  <c r="DV5" i="278"/>
  <c r="EB5" i="291"/>
  <c r="DP3" i="278"/>
  <c r="DS2" i="278"/>
  <c r="DQ4" i="278"/>
  <c r="DQ31" i="289"/>
  <c r="DV5" i="286"/>
  <c r="DV5" i="265"/>
  <c r="DV5" i="288"/>
  <c r="DV5" i="282"/>
  <c r="DV5" i="275"/>
  <c r="DV5" i="289"/>
  <c r="DV5" i="285"/>
  <c r="DT18" i="288"/>
  <c r="EE4" i="291"/>
  <c r="DS2" i="286"/>
  <c r="DS2" i="289"/>
  <c r="DS2" i="282"/>
  <c r="DS2" i="288"/>
  <c r="DS2" i="285"/>
  <c r="DS2" i="275"/>
  <c r="DQ4" i="285"/>
  <c r="DQ4" i="286"/>
  <c r="DQ4" i="288"/>
  <c r="DQ4" i="289"/>
  <c r="DQ4" i="275"/>
  <c r="DQ4" i="282"/>
  <c r="DP3" i="289"/>
  <c r="DP3" i="275"/>
  <c r="DP3" i="288"/>
  <c r="DP3" i="286"/>
  <c r="DP3" i="282"/>
  <c r="DP3" i="285"/>
  <c r="DP3" i="265"/>
  <c r="DS101" i="278"/>
  <c r="DS96" i="278"/>
  <c r="DR101" i="278"/>
  <c r="DR96" i="278"/>
  <c r="DT31" i="311"/>
  <c r="DS15" i="275"/>
  <c r="DQ29" i="288"/>
  <c r="DR20" i="275"/>
  <c r="DS17" i="275"/>
  <c r="DR48" i="286"/>
  <c r="DT2" i="304"/>
  <c r="DQ18" i="278"/>
  <c r="DP10" i="278"/>
  <c r="DQ3" i="304"/>
  <c r="DR4" i="304"/>
  <c r="DW5" i="304"/>
  <c r="DW5" i="278"/>
  <c r="EC5" i="291"/>
  <c r="DQ3" i="278"/>
  <c r="DR4" i="278"/>
  <c r="DT2" i="278"/>
  <c r="DR4" i="289"/>
  <c r="DR4" i="286"/>
  <c r="DR4" i="282"/>
  <c r="DR4" i="288"/>
  <c r="DR4" i="285"/>
  <c r="DR4" i="275"/>
  <c r="DU18" i="288"/>
  <c r="EF4" i="291"/>
  <c r="DT2" i="288"/>
  <c r="DT2" i="275"/>
  <c r="DT2" i="286"/>
  <c r="DT2" i="282"/>
  <c r="DT2" i="285"/>
  <c r="DT2" i="289"/>
  <c r="DW5" i="288"/>
  <c r="DW5" i="285"/>
  <c r="DW5" i="286"/>
  <c r="DW5" i="282"/>
  <c r="DW5" i="265"/>
  <c r="DW5" i="275"/>
  <c r="DW5" i="289"/>
  <c r="AH92" i="278"/>
  <c r="DQ3" i="289"/>
  <c r="DQ3" i="285"/>
  <c r="DQ3" i="286"/>
  <c r="DQ3" i="265"/>
  <c r="DQ3" i="288"/>
  <c r="DQ3" i="282"/>
  <c r="DQ3" i="275"/>
  <c r="DT101" i="278"/>
  <c r="DT96" i="278"/>
  <c r="BS70" i="265"/>
  <c r="DU31" i="311"/>
  <c r="DT15" i="275"/>
  <c r="DR29" i="288"/>
  <c r="DS20" i="275"/>
  <c r="DT17" i="275"/>
  <c r="DS31" i="289"/>
  <c r="DU2" i="304"/>
  <c r="DQ10" i="278"/>
  <c r="DS48" i="286"/>
  <c r="DR18" i="278"/>
  <c r="DR3" i="304"/>
  <c r="DS4" i="304"/>
  <c r="DX5" i="304"/>
  <c r="DX5" i="278"/>
  <c r="ED5" i="291"/>
  <c r="DR3" i="278"/>
  <c r="DS4" i="278"/>
  <c r="DU2" i="278"/>
  <c r="DX5" i="275"/>
  <c r="DX5" i="286"/>
  <c r="DX5" i="288"/>
  <c r="DX5" i="265"/>
  <c r="DX5" i="282"/>
  <c r="DX5" i="289"/>
  <c r="DX5" i="285"/>
  <c r="EG4" i="291"/>
  <c r="DU2" i="286"/>
  <c r="DU2" i="288"/>
  <c r="DU2" i="282"/>
  <c r="DU2" i="275"/>
  <c r="DU2" i="289"/>
  <c r="DU2" i="285"/>
  <c r="DV18" i="288"/>
  <c r="DS4" i="282"/>
  <c r="DS4" i="289"/>
  <c r="DS4" i="275"/>
  <c r="DS4" i="285"/>
  <c r="DS4" i="288"/>
  <c r="DS4" i="286"/>
  <c r="DR3" i="289"/>
  <c r="DR3" i="265"/>
  <c r="DR3" i="285"/>
  <c r="DR3" i="286"/>
  <c r="DR3" i="275"/>
  <c r="DR3" i="288"/>
  <c r="DR3" i="282"/>
  <c r="DU101" i="278"/>
  <c r="DU96" i="278"/>
  <c r="BT70" i="265"/>
  <c r="DV31" i="311"/>
  <c r="DU15" i="275"/>
  <c r="DT20" i="275"/>
  <c r="DU17" i="275"/>
  <c r="DS29" i="288"/>
  <c r="DT31" i="289"/>
  <c r="DR10" i="278"/>
  <c r="DT48" i="286"/>
  <c r="DS18" i="278"/>
  <c r="DV2" i="304"/>
  <c r="DS3" i="304"/>
  <c r="DT4" i="304"/>
  <c r="DY5" i="304"/>
  <c r="DY5" i="278"/>
  <c r="DT4" i="278"/>
  <c r="EE5" i="291"/>
  <c r="DS3" i="278"/>
  <c r="DV2" i="278"/>
  <c r="DY5" i="265"/>
  <c r="DY5" i="285"/>
  <c r="DY5" i="275"/>
  <c r="DY5" i="286"/>
  <c r="DY5" i="288"/>
  <c r="DY5" i="282"/>
  <c r="DY5" i="289"/>
  <c r="DW18" i="288"/>
  <c r="DT4" i="282"/>
  <c r="DT4" i="286"/>
  <c r="DT4" i="288"/>
  <c r="DT4" i="285"/>
  <c r="DT4" i="289"/>
  <c r="DT4" i="275"/>
  <c r="EH4" i="291"/>
  <c r="DV2" i="285"/>
  <c r="DV2" i="275"/>
  <c r="DV2" i="289"/>
  <c r="DV2" i="282"/>
  <c r="DV2" i="288"/>
  <c r="DV2" i="286"/>
  <c r="AG91" i="278"/>
  <c r="AG93" i="278"/>
  <c r="AG95" i="278"/>
  <c r="DS3" i="289"/>
  <c r="DS3" i="286"/>
  <c r="DS3" i="275"/>
  <c r="DS3" i="288"/>
  <c r="DS3" i="285"/>
  <c r="DS3" i="282"/>
  <c r="DS3" i="265"/>
  <c r="DV101" i="278"/>
  <c r="DV96" i="278"/>
  <c r="DU20" i="275"/>
  <c r="DV17" i="275"/>
  <c r="BU70" i="265"/>
  <c r="DW31" i="311"/>
  <c r="DU31" i="289"/>
  <c r="DT29" i="288"/>
  <c r="DW2" i="304"/>
  <c r="DS10" i="278"/>
  <c r="DU48" i="286"/>
  <c r="DT18" i="278"/>
  <c r="DT3" i="304"/>
  <c r="DU4" i="304"/>
  <c r="DZ5" i="304"/>
  <c r="DZ5" i="278"/>
  <c r="EF5" i="291"/>
  <c r="DT3" i="278"/>
  <c r="DW2" i="278"/>
  <c r="DU4" i="278"/>
  <c r="DZ5" i="288"/>
  <c r="DZ5" i="282"/>
  <c r="DZ5" i="265"/>
  <c r="DZ5" i="275"/>
  <c r="DZ5" i="289"/>
  <c r="DZ5" i="286"/>
  <c r="DZ5" i="285"/>
  <c r="EI4" i="291"/>
  <c r="DW2" i="286"/>
  <c r="DW2" i="275"/>
  <c r="DW2" i="282"/>
  <c r="DW2" i="289"/>
  <c r="DW2" i="288"/>
  <c r="DW2" i="285"/>
  <c r="DX18" i="288"/>
  <c r="DU4" i="288"/>
  <c r="DU4" i="289"/>
  <c r="DU4" i="282"/>
  <c r="DU4" i="275"/>
  <c r="DU4" i="286"/>
  <c r="DU4" i="285"/>
  <c r="AG77" i="265"/>
  <c r="DT3" i="289"/>
  <c r="DT3" i="288"/>
  <c r="DT3" i="275"/>
  <c r="DT3" i="285"/>
  <c r="DT3" i="265"/>
  <c r="DT3" i="286"/>
  <c r="DT3" i="282"/>
  <c r="DX31" i="311"/>
  <c r="DV15" i="275"/>
  <c r="DV20" i="275"/>
  <c r="DW17" i="275"/>
  <c r="DW15" i="275"/>
  <c r="DW20" i="275"/>
  <c r="DX17" i="275"/>
  <c r="DU29" i="288"/>
  <c r="DX2" i="304"/>
  <c r="DT10" i="278"/>
  <c r="DV48" i="286"/>
  <c r="DU18" i="278"/>
  <c r="DU3" i="304"/>
  <c r="DV4" i="304"/>
  <c r="EA5" i="304"/>
  <c r="EA5" i="278"/>
  <c r="DW31" i="289"/>
  <c r="EG5" i="291"/>
  <c r="DU3" i="278"/>
  <c r="DV4" i="278"/>
  <c r="DX2" i="278"/>
  <c r="DY18" i="288"/>
  <c r="EA5" i="275"/>
  <c r="EA5" i="288"/>
  <c r="EA5" i="285"/>
  <c r="EA5" i="286"/>
  <c r="EA5" i="289"/>
  <c r="EA5" i="282"/>
  <c r="EA5" i="265"/>
  <c r="DV4" i="289"/>
  <c r="DV4" i="288"/>
  <c r="DV4" i="286"/>
  <c r="DV4" i="282"/>
  <c r="DV4" i="285"/>
  <c r="DV4" i="275"/>
  <c r="EJ4" i="291"/>
  <c r="DX2" i="285"/>
  <c r="DX2" i="286"/>
  <c r="DX2" i="288"/>
  <c r="DX2" i="282"/>
  <c r="DX2" i="275"/>
  <c r="DX2" i="289"/>
  <c r="DU3" i="289"/>
  <c r="DU3" i="265"/>
  <c r="DU3" i="286"/>
  <c r="DU3" i="275"/>
  <c r="DU3" i="288"/>
  <c r="DU3" i="285"/>
  <c r="DU3" i="282"/>
  <c r="DW101" i="278"/>
  <c r="DW96" i="278"/>
  <c r="DX96" i="278"/>
  <c r="DX101" i="278"/>
  <c r="BW70" i="265"/>
  <c r="DY31" i="311"/>
  <c r="DX15" i="275"/>
  <c r="DV29" i="288"/>
  <c r="DW48" i="286"/>
  <c r="DY2" i="304"/>
  <c r="DU10" i="278"/>
  <c r="DV18" i="278"/>
  <c r="DV3" i="304"/>
  <c r="DW4" i="304"/>
  <c r="EB5" i="304"/>
  <c r="EB5" i="278"/>
  <c r="EH5" i="291"/>
  <c r="DV3" i="278"/>
  <c r="DW4" i="278"/>
  <c r="DY2" i="278"/>
  <c r="DW4" i="288"/>
  <c r="DW4" i="285"/>
  <c r="DW4" i="282"/>
  <c r="DW4" i="289"/>
  <c r="DW4" i="286"/>
  <c r="DW4" i="275"/>
  <c r="DZ18" i="288"/>
  <c r="EK4" i="291"/>
  <c r="DY2" i="288"/>
  <c r="DY2" i="285"/>
  <c r="DY2" i="289"/>
  <c r="DY2" i="282"/>
  <c r="DY2" i="286"/>
  <c r="DY2" i="275"/>
  <c r="EB5" i="282"/>
  <c r="EB5" i="286"/>
  <c r="EB5" i="285"/>
  <c r="EB5" i="275"/>
  <c r="EB5" i="265"/>
  <c r="EB5" i="289"/>
  <c r="EB5" i="288"/>
  <c r="AI92" i="278"/>
  <c r="DV3" i="289"/>
  <c r="DV3" i="285"/>
  <c r="DV3" i="265"/>
  <c r="DV3" i="275"/>
  <c r="DV3" i="282"/>
  <c r="DV3" i="288"/>
  <c r="DV3" i="286"/>
  <c r="BX70" i="265"/>
  <c r="DZ31" i="311"/>
  <c r="DY15" i="275"/>
  <c r="DW29" i="288"/>
  <c r="DZ2" i="304"/>
  <c r="DV10" i="278"/>
  <c r="DX48" i="286"/>
  <c r="DW18" i="278"/>
  <c r="DW3" i="304"/>
  <c r="DX4" i="304"/>
  <c r="EC5" i="304"/>
  <c r="EC5" i="278"/>
  <c r="DZ2" i="278"/>
  <c r="EI5" i="291"/>
  <c r="DW3" i="278"/>
  <c r="DX4" i="278"/>
  <c r="EA18" i="288"/>
  <c r="EL4" i="291"/>
  <c r="DZ2" i="275"/>
  <c r="DZ2" i="285"/>
  <c r="DZ2" i="282"/>
  <c r="DZ2" i="289"/>
  <c r="DZ2" i="286"/>
  <c r="DZ2" i="288"/>
  <c r="EC5" i="265"/>
  <c r="EC5" i="275"/>
  <c r="EC5" i="286"/>
  <c r="EC5" i="288"/>
  <c r="EC5" i="285"/>
  <c r="EC5" i="289"/>
  <c r="EC5" i="282"/>
  <c r="DX31" i="289"/>
  <c r="DX20" i="275"/>
  <c r="DY17" i="275"/>
  <c r="DX4" i="275"/>
  <c r="DX4" i="288"/>
  <c r="DX4" i="285"/>
  <c r="DX4" i="289"/>
  <c r="DX4" i="286"/>
  <c r="DX4" i="282"/>
  <c r="AI83" i="265"/>
  <c r="DW3" i="289"/>
  <c r="DW3" i="282"/>
  <c r="DW3" i="288"/>
  <c r="DW3" i="265"/>
  <c r="DW3" i="286"/>
  <c r="DW3" i="275"/>
  <c r="DW3" i="285"/>
  <c r="DY101" i="278"/>
  <c r="DY96" i="278"/>
  <c r="DZ101" i="278"/>
  <c r="DZ96" i="278"/>
  <c r="BY70" i="265"/>
  <c r="EA31" i="311"/>
  <c r="DZ15" i="275"/>
  <c r="DX29" i="288"/>
  <c r="DY48" i="286"/>
  <c r="DW10" i="278"/>
  <c r="EA2" i="304"/>
  <c r="DX18" i="278"/>
  <c r="DY4" i="304"/>
  <c r="DX3" i="304"/>
  <c r="ED5" i="304"/>
  <c r="ED5" i="278"/>
  <c r="DY4" i="278"/>
  <c r="EJ5" i="291"/>
  <c r="DX3" i="278"/>
  <c r="EA2" i="278"/>
  <c r="ED5" i="265"/>
  <c r="ED5" i="286"/>
  <c r="ED5" i="275"/>
  <c r="ED5" i="289"/>
  <c r="ED5" i="282"/>
  <c r="ED5" i="288"/>
  <c r="ED5" i="285"/>
  <c r="EB18" i="288"/>
  <c r="DY31" i="289"/>
  <c r="DY20" i="275"/>
  <c r="DZ17" i="275"/>
  <c r="EM4" i="291"/>
  <c r="EA2" i="286"/>
  <c r="EA2" i="282"/>
  <c r="EA2" i="285"/>
  <c r="EA2" i="288"/>
  <c r="EA2" i="275"/>
  <c r="EA2" i="289"/>
  <c r="DY4" i="285"/>
  <c r="DY4" i="275"/>
  <c r="DY4" i="286"/>
  <c r="DY4" i="282"/>
  <c r="DY4" i="288"/>
  <c r="DY4" i="289"/>
  <c r="AH91" i="278"/>
  <c r="AH93" i="278"/>
  <c r="AH95" i="278"/>
  <c r="DX3" i="289"/>
  <c r="DX3" i="286"/>
  <c r="DX3" i="265"/>
  <c r="DX3" i="288"/>
  <c r="DX3" i="282"/>
  <c r="DX3" i="275"/>
  <c r="DX3" i="285"/>
  <c r="EA101" i="278"/>
  <c r="EA96" i="278"/>
  <c r="EB31" i="311"/>
  <c r="DY29" i="288"/>
  <c r="DZ48" i="286"/>
  <c r="DY18" i="278"/>
  <c r="EB2" i="304"/>
  <c r="DX10" i="278"/>
  <c r="DZ4" i="304"/>
  <c r="DY3" i="304"/>
  <c r="EE5" i="304"/>
  <c r="EE5" i="278"/>
  <c r="DZ4" i="278"/>
  <c r="EB2" i="278"/>
  <c r="EK5" i="291"/>
  <c r="DY3" i="278"/>
  <c r="EN4" i="291"/>
  <c r="EB2" i="286"/>
  <c r="EB2" i="289"/>
  <c r="EB2" i="282"/>
  <c r="EB2" i="285"/>
  <c r="EB2" i="275"/>
  <c r="EB2" i="288"/>
  <c r="DZ4" i="289"/>
  <c r="DZ4" i="285"/>
  <c r="DZ4" i="275"/>
  <c r="DZ4" i="282"/>
  <c r="DZ4" i="288"/>
  <c r="DZ4" i="286"/>
  <c r="EC18" i="288"/>
  <c r="EE5" i="282"/>
  <c r="EE5" i="275"/>
  <c r="EE5" i="289"/>
  <c r="EE5" i="285"/>
  <c r="EE5" i="286"/>
  <c r="EE5" i="265"/>
  <c r="EE5" i="288"/>
  <c r="DZ20" i="275"/>
  <c r="EA17" i="275"/>
  <c r="DY3" i="289"/>
  <c r="DY3" i="286"/>
  <c r="DY3" i="285"/>
  <c r="DY3" i="275"/>
  <c r="DY3" i="288"/>
  <c r="DY3" i="282"/>
  <c r="DY3" i="265"/>
  <c r="CA70" i="265"/>
  <c r="EC31" i="311"/>
  <c r="EA31" i="289"/>
  <c r="EA15" i="275"/>
  <c r="EA20" i="275"/>
  <c r="EB17" i="275"/>
  <c r="EB31" i="289"/>
  <c r="EB15" i="275"/>
  <c r="DZ29" i="288"/>
  <c r="EC2" i="304"/>
  <c r="DY10" i="278"/>
  <c r="EA48" i="286"/>
  <c r="DZ18" i="278"/>
  <c r="DZ3" i="304"/>
  <c r="EA4" i="304"/>
  <c r="EF5" i="304"/>
  <c r="EF5" i="278"/>
  <c r="EC2" i="278"/>
  <c r="EL5" i="291"/>
  <c r="DZ3" i="278"/>
  <c r="EA4" i="278"/>
  <c r="EF5" i="265"/>
  <c r="EF5" i="289"/>
  <c r="EF5" i="275"/>
  <c r="EF5" i="286"/>
  <c r="EF5" i="282"/>
  <c r="EF5" i="288"/>
  <c r="EF5" i="285"/>
  <c r="EA4" i="286"/>
  <c r="EA4" i="282"/>
  <c r="EA4" i="275"/>
  <c r="EA4" i="289"/>
  <c r="EA4" i="288"/>
  <c r="EA4" i="285"/>
  <c r="EO4" i="291"/>
  <c r="EC2" i="288"/>
  <c r="EC2" i="285"/>
  <c r="EC2" i="286"/>
  <c r="EC2" i="289"/>
  <c r="EC2" i="275"/>
  <c r="EC2" i="282"/>
  <c r="ED18" i="288"/>
  <c r="DZ3" i="289"/>
  <c r="DZ3" i="275"/>
  <c r="DZ3" i="288"/>
  <c r="DZ3" i="282"/>
  <c r="DZ3" i="286"/>
  <c r="DZ3" i="285"/>
  <c r="DZ3" i="265"/>
  <c r="EB101" i="278"/>
  <c r="EB96" i="278"/>
  <c r="EC101" i="278"/>
  <c r="EC96" i="278"/>
  <c r="CB70" i="265"/>
  <c r="ED31" i="311"/>
  <c r="EC31" i="289"/>
  <c r="EC15" i="275"/>
  <c r="EA29" i="288"/>
  <c r="EB48" i="286"/>
  <c r="ED2" i="304"/>
  <c r="DZ10" i="278"/>
  <c r="EA18" i="278"/>
  <c r="EA3" i="304"/>
  <c r="EB4" i="304"/>
  <c r="EG5" i="304"/>
  <c r="EG5" i="278"/>
  <c r="EB20" i="275"/>
  <c r="EC17" i="275"/>
  <c r="ED2" i="278"/>
  <c r="EB4" i="278"/>
  <c r="EP4" i="291"/>
  <c r="ED2" i="286"/>
  <c r="ED2" i="275"/>
  <c r="ED2" i="288"/>
  <c r="ED2" i="285"/>
  <c r="ED2" i="289"/>
  <c r="ED2" i="282"/>
  <c r="EB4" i="288"/>
  <c r="EB4" i="289"/>
  <c r="EB4" i="286"/>
  <c r="EB4" i="285"/>
  <c r="EB4" i="282"/>
  <c r="EB4" i="275"/>
  <c r="EG5" i="265"/>
  <c r="EG5" i="289"/>
  <c r="EG5" i="282"/>
  <c r="EG5" i="285"/>
  <c r="EG5" i="275"/>
  <c r="EG5" i="288"/>
  <c r="EG5" i="286"/>
  <c r="EE18" i="288"/>
  <c r="AJ92" i="278"/>
  <c r="ED101" i="278"/>
  <c r="ED96" i="278"/>
  <c r="CC70" i="265"/>
  <c r="EE31" i="311"/>
  <c r="EA3" i="282"/>
  <c r="EA3" i="275"/>
  <c r="EA3" i="286"/>
  <c r="EA3" i="285"/>
  <c r="EA3" i="265"/>
  <c r="EA3" i="288"/>
  <c r="EA3" i="289"/>
  <c r="EB29" i="288"/>
  <c r="EA3" i="278"/>
  <c r="EM5" i="291"/>
  <c r="EE2" i="304"/>
  <c r="EC48" i="286"/>
  <c r="EB18" i="278"/>
  <c r="EA10" i="278"/>
  <c r="EB3" i="304"/>
  <c r="EC4" i="304"/>
  <c r="EH5" i="304"/>
  <c r="EH5" i="278"/>
  <c r="EC20" i="275"/>
  <c r="ED17" i="275"/>
  <c r="EE2" i="278"/>
  <c r="EN5" i="291"/>
  <c r="EB3" i="278"/>
  <c r="EC4" i="278"/>
  <c r="EH5" i="275"/>
  <c r="EH5" i="282"/>
  <c r="EH5" i="288"/>
  <c r="EH5" i="285"/>
  <c r="EH5" i="286"/>
  <c r="EH5" i="289"/>
  <c r="EH5" i="265"/>
  <c r="EF18" i="288"/>
  <c r="EQ4" i="291"/>
  <c r="EE2" i="282"/>
  <c r="EE2" i="275"/>
  <c r="EE2" i="289"/>
  <c r="EE2" i="285"/>
  <c r="EE2" i="286"/>
  <c r="EE2" i="288"/>
  <c r="EC4" i="282"/>
  <c r="EC4" i="286"/>
  <c r="EC4" i="275"/>
  <c r="EC4" i="288"/>
  <c r="EC4" i="289"/>
  <c r="EC4" i="285"/>
  <c r="AJ83" i="265"/>
  <c r="EB3" i="289"/>
  <c r="EB3" i="275"/>
  <c r="EB3" i="285"/>
  <c r="EB3" i="288"/>
  <c r="EB3" i="282"/>
  <c r="EB3" i="265"/>
  <c r="EB3" i="286"/>
  <c r="EF31" i="311"/>
  <c r="ED15" i="275"/>
  <c r="EE15" i="275"/>
  <c r="EC29" i="288"/>
  <c r="EF2" i="304"/>
  <c r="ED20" i="275"/>
  <c r="EE17" i="275"/>
  <c r="EB10" i="278"/>
  <c r="ED48" i="286"/>
  <c r="EC18" i="278"/>
  <c r="EC3" i="304"/>
  <c r="ED4" i="304"/>
  <c r="EI5" i="304"/>
  <c r="EI5" i="278"/>
  <c r="EO5" i="291"/>
  <c r="EC3" i="278"/>
  <c r="ED4" i="278"/>
  <c r="EF2" i="278"/>
  <c r="EI5" i="282"/>
  <c r="EI5" i="289"/>
  <c r="EI5" i="288"/>
  <c r="EI5" i="286"/>
  <c r="EI5" i="275"/>
  <c r="EI5" i="285"/>
  <c r="EI5" i="265"/>
  <c r="ED4" i="275"/>
  <c r="ED4" i="282"/>
  <c r="ED4" i="288"/>
  <c r="ED4" i="289"/>
  <c r="ED4" i="285"/>
  <c r="ED4" i="286"/>
  <c r="EG18" i="288"/>
  <c r="ER4" i="291"/>
  <c r="EF2" i="288"/>
  <c r="EF2" i="286"/>
  <c r="EF2" i="275"/>
  <c r="EF2" i="289"/>
  <c r="EF2" i="282"/>
  <c r="EF2" i="285"/>
  <c r="AI91" i="278"/>
  <c r="AI93" i="278"/>
  <c r="AI95" i="278"/>
  <c r="EC3" i="289"/>
  <c r="EC3" i="286"/>
  <c r="EC3" i="288"/>
  <c r="EC3" i="265"/>
  <c r="EC3" i="285"/>
  <c r="EC3" i="282"/>
  <c r="EC3" i="275"/>
  <c r="EE101" i="278"/>
  <c r="EE96" i="278"/>
  <c r="CE70" i="265"/>
  <c r="EG31" i="311"/>
  <c r="EF15" i="275"/>
  <c r="ED29" i="288"/>
  <c r="EE48" i="286"/>
  <c r="EG2" i="304"/>
  <c r="EC10" i="278"/>
  <c r="ED18" i="278"/>
  <c r="ED3" i="304"/>
  <c r="EE4" i="304"/>
  <c r="EJ5" i="304"/>
  <c r="EJ5" i="278"/>
  <c r="EP5" i="291"/>
  <c r="ED3" i="278"/>
  <c r="EG2" i="278"/>
  <c r="EE4" i="278"/>
  <c r="EH18" i="288"/>
  <c r="ES4" i="291"/>
  <c r="EG2" i="285"/>
  <c r="EG2" i="288"/>
  <c r="EG2" i="275"/>
  <c r="EG2" i="286"/>
  <c r="EG2" i="282"/>
  <c r="EG2" i="289"/>
  <c r="EE4" i="285"/>
  <c r="EE4" i="288"/>
  <c r="EE4" i="286"/>
  <c r="EE4" i="275"/>
  <c r="EE4" i="282"/>
  <c r="EE4" i="289"/>
  <c r="EE20" i="275"/>
  <c r="EF17" i="275"/>
  <c r="EE31" i="289"/>
  <c r="EJ5" i="282"/>
  <c r="EJ5" i="288"/>
  <c r="EJ5" i="275"/>
  <c r="EJ5" i="286"/>
  <c r="EJ5" i="289"/>
  <c r="EJ5" i="285"/>
  <c r="EJ5" i="265"/>
  <c r="AI77" i="265"/>
  <c r="ED3" i="289"/>
  <c r="ED3" i="288"/>
  <c r="ED3" i="282"/>
  <c r="ED3" i="265"/>
  <c r="ED3" i="275"/>
  <c r="ED3" i="285"/>
  <c r="ED3" i="286"/>
  <c r="EF96" i="278"/>
  <c r="EF101" i="278"/>
  <c r="EG101" i="278"/>
  <c r="EG96" i="278"/>
  <c r="EE3" i="278"/>
  <c r="CF70" i="265"/>
  <c r="EH31" i="311"/>
  <c r="EG15" i="275"/>
  <c r="EE29" i="288"/>
  <c r="ED10" i="278"/>
  <c r="EF48" i="286"/>
  <c r="EH2" i="304"/>
  <c r="EE18" i="278"/>
  <c r="EE3" i="304"/>
  <c r="EF4" i="304"/>
  <c r="EK5" i="304"/>
  <c r="EK5" i="278"/>
  <c r="EF4" i="278"/>
  <c r="EQ5" i="291"/>
  <c r="EH2" i="278"/>
  <c r="EF31" i="289"/>
  <c r="EF4" i="282"/>
  <c r="EF4" i="286"/>
  <c r="EF4" i="288"/>
  <c r="EF4" i="285"/>
  <c r="EF4" i="289"/>
  <c r="EF4" i="275"/>
  <c r="EK5" i="288"/>
  <c r="EK5" i="282"/>
  <c r="EK5" i="275"/>
  <c r="EK5" i="285"/>
  <c r="EK5" i="286"/>
  <c r="EK5" i="289"/>
  <c r="EK5" i="265"/>
  <c r="EI18" i="288"/>
  <c r="ET4" i="291"/>
  <c r="EH2" i="288"/>
  <c r="EH2" i="275"/>
  <c r="EH2" i="282"/>
  <c r="EH2" i="286"/>
  <c r="EH2" i="285"/>
  <c r="EH2" i="289"/>
  <c r="EF20" i="275"/>
  <c r="EG17" i="275"/>
  <c r="EE3" i="289"/>
  <c r="EE3" i="285"/>
  <c r="EE3" i="282"/>
  <c r="EE3" i="286"/>
  <c r="EE3" i="288"/>
  <c r="EH101" i="278"/>
  <c r="EH96" i="278"/>
  <c r="EE3" i="275"/>
  <c r="EE3" i="265"/>
  <c r="CG70" i="265"/>
  <c r="EI31" i="311"/>
  <c r="EF29" i="288"/>
  <c r="EG48" i="286"/>
  <c r="EF18" i="278"/>
  <c r="EI2" i="304"/>
  <c r="EE10" i="278"/>
  <c r="EF3" i="304"/>
  <c r="EG4" i="304"/>
  <c r="EL5" i="304"/>
  <c r="EL5" i="278"/>
  <c r="ER5" i="291"/>
  <c r="EF3" i="278"/>
  <c r="EI2" i="278"/>
  <c r="EG4" i="278"/>
  <c r="EG31" i="289"/>
  <c r="EL5" i="282"/>
  <c r="EL5" i="288"/>
  <c r="EL5" i="265"/>
  <c r="EL5" i="286"/>
  <c r="EL5" i="275"/>
  <c r="EL5" i="289"/>
  <c r="EL5" i="285"/>
  <c r="EG4" i="288"/>
  <c r="EG4" i="286"/>
  <c r="EG4" i="282"/>
  <c r="EG4" i="289"/>
  <c r="EG4" i="285"/>
  <c r="EG4" i="275"/>
  <c r="EJ18" i="288"/>
  <c r="EU4" i="291"/>
  <c r="EI2" i="285"/>
  <c r="EI2" i="282"/>
  <c r="EI2" i="288"/>
  <c r="EI2" i="289"/>
  <c r="EI2" i="286"/>
  <c r="EI2" i="275"/>
  <c r="EG20" i="275"/>
  <c r="EH17" i="275"/>
  <c r="AK92" i="278"/>
  <c r="EF3" i="289"/>
  <c r="EF3" i="275"/>
  <c r="EF3" i="286"/>
  <c r="EF3" i="288"/>
  <c r="EF3" i="285"/>
  <c r="EF3" i="282"/>
  <c r="EF3" i="265"/>
  <c r="EJ31" i="311"/>
  <c r="EH15" i="275"/>
  <c r="EI15" i="275"/>
  <c r="EG29" i="288"/>
  <c r="EJ2" i="304"/>
  <c r="EF10" i="278"/>
  <c r="EH48" i="286"/>
  <c r="EG18" i="278"/>
  <c r="EH4" i="304"/>
  <c r="EG3" i="304"/>
  <c r="EM5" i="304"/>
  <c r="EM5" i="278"/>
  <c r="EH4" i="278"/>
  <c r="ES5" i="291"/>
  <c r="EG3" i="278"/>
  <c r="EJ2" i="278"/>
  <c r="EH4" i="285"/>
  <c r="EH4" i="289"/>
  <c r="EH4" i="282"/>
  <c r="EH4" i="275"/>
  <c r="EH4" i="288"/>
  <c r="EH4" i="286"/>
  <c r="EV4" i="291"/>
  <c r="EJ2" i="289"/>
  <c r="EJ2" i="288"/>
  <c r="EJ2" i="286"/>
  <c r="EJ2" i="275"/>
  <c r="EJ2" i="282"/>
  <c r="EJ2" i="285"/>
  <c r="EK18" i="288"/>
  <c r="EH20" i="275"/>
  <c r="EI17" i="275"/>
  <c r="EM5" i="265"/>
  <c r="EM5" i="282"/>
  <c r="EM5" i="275"/>
  <c r="EM5" i="288"/>
  <c r="EM5" i="289"/>
  <c r="EM5" i="286"/>
  <c r="EM5" i="285"/>
  <c r="AK83" i="265"/>
  <c r="EG3" i="289"/>
  <c r="EG3" i="286"/>
  <c r="EG3" i="285"/>
  <c r="EG3" i="282"/>
  <c r="EG3" i="288"/>
  <c r="EG3" i="265"/>
  <c r="EG3" i="275"/>
  <c r="EI101" i="278"/>
  <c r="EI96" i="278"/>
  <c r="EJ101" i="278"/>
  <c r="EJ96" i="278"/>
  <c r="CI70" i="265"/>
  <c r="EK31" i="311"/>
  <c r="EJ15" i="275"/>
  <c r="EI31" i="289"/>
  <c r="EH29" i="288"/>
  <c r="EI48" i="286"/>
  <c r="EG10" i="278"/>
  <c r="EH18" i="278"/>
  <c r="EK2" i="304"/>
  <c r="EI4" i="304"/>
  <c r="EH3" i="304"/>
  <c r="EN5" i="304"/>
  <c r="EN5" i="278"/>
  <c r="ET5" i="291"/>
  <c r="EH3" i="278"/>
  <c r="EK2" i="278"/>
  <c r="EI4" i="278"/>
  <c r="EL18" i="288"/>
  <c r="EI4" i="286"/>
  <c r="EI4" i="285"/>
  <c r="EI4" i="288"/>
  <c r="EI4" i="289"/>
  <c r="EI4" i="275"/>
  <c r="EI4" i="282"/>
  <c r="EW4" i="291"/>
  <c r="EK2" i="275"/>
  <c r="EK2" i="285"/>
  <c r="EK2" i="288"/>
  <c r="EK2" i="282"/>
  <c r="EK2" i="286"/>
  <c r="EK2" i="289"/>
  <c r="EN5" i="282"/>
  <c r="EN5" i="289"/>
  <c r="EN5" i="288"/>
  <c r="EN5" i="285"/>
  <c r="EN5" i="275"/>
  <c r="EN5" i="286"/>
  <c r="EN5" i="265"/>
  <c r="EI20" i="275"/>
  <c r="EJ17" i="275"/>
  <c r="AJ91" i="278"/>
  <c r="AJ93" i="278"/>
  <c r="AJ95" i="278"/>
  <c r="EH3" i="289"/>
  <c r="EH3" i="285"/>
  <c r="EH3" i="265"/>
  <c r="EH3" i="286"/>
  <c r="EH3" i="288"/>
  <c r="EH3" i="275"/>
  <c r="EH3" i="282"/>
  <c r="EK101" i="278"/>
  <c r="EK96" i="278"/>
  <c r="CJ70" i="265"/>
  <c r="EL31" i="311"/>
  <c r="EJ31" i="289"/>
  <c r="EI29" i="288"/>
  <c r="EL2" i="304"/>
  <c r="EH10" i="278"/>
  <c r="EJ48" i="286"/>
  <c r="EI18" i="278"/>
  <c r="EJ4" i="304"/>
  <c r="EI3" i="304"/>
  <c r="EO5" i="304"/>
  <c r="EO5" i="278"/>
  <c r="EJ4" i="278"/>
  <c r="EU5" i="291"/>
  <c r="EI3" i="278"/>
  <c r="EL2" i="278"/>
  <c r="EO5" i="265"/>
  <c r="EO5" i="285"/>
  <c r="EO5" i="288"/>
  <c r="EO5" i="286"/>
  <c r="EO5" i="289"/>
  <c r="EO5" i="282"/>
  <c r="EO5" i="275"/>
  <c r="EM18" i="288"/>
  <c r="EX4" i="291"/>
  <c r="EL2" i="285"/>
  <c r="EL2" i="275"/>
  <c r="EL2" i="288"/>
  <c r="EL2" i="282"/>
  <c r="EL2" i="289"/>
  <c r="EL2" i="286"/>
  <c r="EJ4" i="285"/>
  <c r="EJ4" i="286"/>
  <c r="EJ4" i="288"/>
  <c r="EJ4" i="282"/>
  <c r="EJ4" i="275"/>
  <c r="EJ4" i="289"/>
  <c r="EJ20" i="275"/>
  <c r="EK17" i="275"/>
  <c r="AJ77" i="265"/>
  <c r="EI3" i="289"/>
  <c r="EI3" i="286"/>
  <c r="EI3" i="265"/>
  <c r="EI3" i="288"/>
  <c r="EI3" i="285"/>
  <c r="EI3" i="282"/>
  <c r="EI3" i="275"/>
  <c r="CK70" i="265"/>
  <c r="EM31" i="311"/>
  <c r="EK31" i="289"/>
  <c r="EK15" i="275"/>
  <c r="EL15" i="275"/>
  <c r="EJ29" i="288"/>
  <c r="EM2" i="304"/>
  <c r="EI10" i="278"/>
  <c r="EK48" i="286"/>
  <c r="EJ18" i="278"/>
  <c r="EJ3" i="304"/>
  <c r="EK4" i="304"/>
  <c r="EP5" i="304"/>
  <c r="EP5" i="278"/>
  <c r="EM2" i="278"/>
  <c r="EK4" i="278"/>
  <c r="EV5" i="291"/>
  <c r="EJ3" i="278"/>
  <c r="EN18" i="288"/>
  <c r="EK20" i="275"/>
  <c r="EL17" i="275"/>
  <c r="EP5" i="289"/>
  <c r="EP5" i="275"/>
  <c r="EP5" i="265"/>
  <c r="EP5" i="282"/>
  <c r="EP5" i="288"/>
  <c r="EP5" i="285"/>
  <c r="EP5" i="286"/>
  <c r="EY4" i="291"/>
  <c r="EM2" i="289"/>
  <c r="EM2" i="275"/>
  <c r="EM2" i="286"/>
  <c r="EM2" i="288"/>
  <c r="EM2" i="285"/>
  <c r="EM2" i="282"/>
  <c r="EK4" i="282"/>
  <c r="EK4" i="275"/>
  <c r="EK4" i="285"/>
  <c r="EK4" i="286"/>
  <c r="EK4" i="289"/>
  <c r="EK4" i="288"/>
  <c r="EJ3" i="289"/>
  <c r="EJ3" i="288"/>
  <c r="EJ3" i="285"/>
  <c r="EJ3" i="282"/>
  <c r="EJ3" i="275"/>
  <c r="EJ3" i="286"/>
  <c r="EJ3" i="265"/>
  <c r="EM101" i="278"/>
  <c r="EM96" i="278"/>
  <c r="EL101" i="278"/>
  <c r="EL96" i="278"/>
  <c r="EN31" i="311"/>
  <c r="EM31" i="289"/>
  <c r="EM15" i="275"/>
  <c r="EK29" i="288"/>
  <c r="EL48" i="286"/>
  <c r="EL20" i="275"/>
  <c r="EM17" i="275"/>
  <c r="EJ10" i="278"/>
  <c r="EK18" i="278"/>
  <c r="EN2" i="304"/>
  <c r="EK3" i="304"/>
  <c r="EL4" i="304"/>
  <c r="EQ5" i="304"/>
  <c r="EQ5" i="278"/>
  <c r="EW5" i="291"/>
  <c r="EK3" i="278"/>
  <c r="EL4" i="278"/>
  <c r="EN2" i="278"/>
  <c r="EQ5" i="289"/>
  <c r="EQ5" i="285"/>
  <c r="EQ5" i="275"/>
  <c r="EQ5" i="288"/>
  <c r="EQ5" i="286"/>
  <c r="EQ5" i="282"/>
  <c r="EQ5" i="265"/>
  <c r="EZ4" i="291"/>
  <c r="EN2" i="286"/>
  <c r="EN2" i="285"/>
  <c r="EN2" i="288"/>
  <c r="EN2" i="282"/>
  <c r="EN2" i="275"/>
  <c r="EN2" i="289"/>
  <c r="EL4" i="282"/>
  <c r="EL4" i="286"/>
  <c r="EL4" i="275"/>
  <c r="EL4" i="288"/>
  <c r="EL4" i="289"/>
  <c r="EL4" i="285"/>
  <c r="EO18" i="288"/>
  <c r="AL92" i="278"/>
  <c r="EK3" i="289"/>
  <c r="EK3" i="285"/>
  <c r="EK3" i="288"/>
  <c r="EK3" i="265"/>
  <c r="EK3" i="286"/>
  <c r="EK3" i="282"/>
  <c r="EK3" i="275"/>
  <c r="EN96" i="278"/>
  <c r="EN101" i="278"/>
  <c r="CM70" i="265"/>
  <c r="EO31" i="311"/>
  <c r="EL29" i="288"/>
  <c r="EM20" i="275"/>
  <c r="EN17" i="275"/>
  <c r="EK10" i="278"/>
  <c r="EO2" i="304"/>
  <c r="EM48" i="286"/>
  <c r="EL18" i="278"/>
  <c r="EL3" i="304"/>
  <c r="EM4" i="304"/>
  <c r="ER5" i="304"/>
  <c r="ER5" i="278"/>
  <c r="EX5" i="291"/>
  <c r="EL3" i="278"/>
  <c r="EM4" i="278"/>
  <c r="EO2" i="278"/>
  <c r="EM4" i="289"/>
  <c r="EM4" i="282"/>
  <c r="EM4" i="275"/>
  <c r="EM4" i="285"/>
  <c r="EM4" i="286"/>
  <c r="EM4" i="288"/>
  <c r="FA4" i="291"/>
  <c r="EO2" i="289"/>
  <c r="EO2" i="286"/>
  <c r="EO2" i="288"/>
  <c r="EO2" i="282"/>
  <c r="EO2" i="285"/>
  <c r="EO2" i="275"/>
  <c r="ER5" i="288"/>
  <c r="ER5" i="282"/>
  <c r="ER5" i="285"/>
  <c r="ER5" i="275"/>
  <c r="ER5" i="289"/>
  <c r="ER5" i="265"/>
  <c r="ER5" i="286"/>
  <c r="EP18" i="288"/>
  <c r="EL3" i="289"/>
  <c r="EL3" i="288"/>
  <c r="EL3" i="275"/>
  <c r="EL3" i="286"/>
  <c r="EL3" i="282"/>
  <c r="EL3" i="265"/>
  <c r="EL3" i="285"/>
  <c r="CN70" i="265"/>
  <c r="EP31" i="311"/>
  <c r="EN31" i="289"/>
  <c r="EN15" i="275"/>
  <c r="EO15" i="275"/>
  <c r="EN20" i="275"/>
  <c r="EO17" i="275"/>
  <c r="EM29" i="288"/>
  <c r="EP2" i="304"/>
  <c r="EL10" i="278"/>
  <c r="EN48" i="286"/>
  <c r="EM18" i="278"/>
  <c r="EM3" i="304"/>
  <c r="EN4" i="304"/>
  <c r="ES5" i="304"/>
  <c r="ES5" i="278"/>
  <c r="EY5" i="291"/>
  <c r="EM3" i="278"/>
  <c r="EN4" i="278"/>
  <c r="EP2" i="278"/>
  <c r="EQ18" i="288"/>
  <c r="ES5" i="289"/>
  <c r="ES5" i="288"/>
  <c r="ES5" i="265"/>
  <c r="ES5" i="286"/>
  <c r="ES5" i="282"/>
  <c r="ES5" i="275"/>
  <c r="ES5" i="285"/>
  <c r="EO31" i="289"/>
  <c r="EO20" i="275"/>
  <c r="EP17" i="275"/>
  <c r="FB4" i="291"/>
  <c r="EP2" i="285"/>
  <c r="EP2" i="289"/>
  <c r="EP2" i="275"/>
  <c r="EP2" i="288"/>
  <c r="EP2" i="282"/>
  <c r="EP2" i="286"/>
  <c r="EN4" i="288"/>
  <c r="EN4" i="282"/>
  <c r="EN4" i="286"/>
  <c r="EN4" i="275"/>
  <c r="EN4" i="285"/>
  <c r="EN4" i="289"/>
  <c r="AK91" i="278"/>
  <c r="AK93" i="278"/>
  <c r="AK95" i="278"/>
  <c r="EM3" i="289"/>
  <c r="EM3" i="286"/>
  <c r="EM3" i="282"/>
  <c r="EM3" i="275"/>
  <c r="EM3" i="265"/>
  <c r="EM3" i="285"/>
  <c r="EM3" i="288"/>
  <c r="EP101" i="278"/>
  <c r="EP96" i="278"/>
  <c r="EO101" i="278"/>
  <c r="EO96" i="278"/>
  <c r="CO70" i="265"/>
  <c r="EQ31" i="311"/>
  <c r="EP15" i="275"/>
  <c r="EP20" i="275"/>
  <c r="EQ17" i="275"/>
  <c r="EN29" i="288"/>
  <c r="EO48" i="286"/>
  <c r="EN18" i="278"/>
  <c r="EQ2" i="304"/>
  <c r="EM10" i="278"/>
  <c r="EN3" i="304"/>
  <c r="EO4" i="304"/>
  <c r="ET5" i="304"/>
  <c r="ET5" i="278"/>
  <c r="EO4" i="278"/>
  <c r="EQ2" i="278"/>
  <c r="EZ5" i="291"/>
  <c r="EN3" i="278"/>
  <c r="ER18" i="288"/>
  <c r="FC4" i="291"/>
  <c r="EQ2" i="285"/>
  <c r="EQ2" i="275"/>
  <c r="EQ2" i="282"/>
  <c r="EQ2" i="289"/>
  <c r="EQ2" i="288"/>
  <c r="EQ2" i="286"/>
  <c r="EO4" i="282"/>
  <c r="EO4" i="288"/>
  <c r="EO4" i="289"/>
  <c r="EO4" i="285"/>
  <c r="EO4" i="275"/>
  <c r="EO4" i="286"/>
  <c r="ET5" i="286"/>
  <c r="ET5" i="275"/>
  <c r="ET5" i="289"/>
  <c r="ET5" i="288"/>
  <c r="ET5" i="265"/>
  <c r="ET5" i="282"/>
  <c r="ET5" i="285"/>
  <c r="AK77" i="265"/>
  <c r="EN3" i="289"/>
  <c r="EN3" i="265"/>
  <c r="EN3" i="288"/>
  <c r="EN3" i="285"/>
  <c r="EN3" i="275"/>
  <c r="EN3" i="282"/>
  <c r="EN3" i="286"/>
  <c r="EQ101" i="278"/>
  <c r="EQ96" i="278"/>
  <c r="ER31" i="311"/>
  <c r="EO29" i="288"/>
  <c r="ER2" i="304"/>
  <c r="EN10" i="278"/>
  <c r="EP48" i="286"/>
  <c r="EO18" i="278"/>
  <c r="EO3" i="304"/>
  <c r="EP4" i="304"/>
  <c r="EU5" i="304"/>
  <c r="EU5" i="278"/>
  <c r="FA5" i="291"/>
  <c r="EO3" i="278"/>
  <c r="ER2" i="278"/>
  <c r="EP4" i="278"/>
  <c r="FD4" i="291"/>
  <c r="ER2" i="286"/>
  <c r="ER2" i="282"/>
  <c r="ER2" i="288"/>
  <c r="ER2" i="289"/>
  <c r="ER2" i="275"/>
  <c r="ER2" i="285"/>
  <c r="EU5" i="286"/>
  <c r="EU5" i="288"/>
  <c r="EU5" i="275"/>
  <c r="EU5" i="285"/>
  <c r="EU5" i="289"/>
  <c r="EU5" i="265"/>
  <c r="EU5" i="282"/>
  <c r="ES18" i="288"/>
  <c r="EP4" i="285"/>
  <c r="EP4" i="275"/>
  <c r="EP4" i="288"/>
  <c r="EP4" i="289"/>
  <c r="EP4" i="286"/>
  <c r="EP4" i="282"/>
  <c r="EO3" i="289"/>
  <c r="EO3" i="286"/>
  <c r="EO3" i="265"/>
  <c r="EO3" i="282"/>
  <c r="EO3" i="275"/>
  <c r="EO3" i="288"/>
  <c r="EO3" i="285"/>
  <c r="CQ70" i="265"/>
  <c r="ES31" i="311"/>
  <c r="ER15" i="275"/>
  <c r="EQ31" i="289"/>
  <c r="EQ15" i="275"/>
  <c r="EQ20" i="275"/>
  <c r="ER17" i="275"/>
  <c r="EP29" i="288"/>
  <c r="ES2" i="304"/>
  <c r="EO10" i="278"/>
  <c r="EQ48" i="286"/>
  <c r="EP18" i="278"/>
  <c r="EQ4" i="304"/>
  <c r="EP3" i="304"/>
  <c r="EV5" i="304"/>
  <c r="EV5" i="278"/>
  <c r="FB5" i="291"/>
  <c r="EP3" i="278"/>
  <c r="EQ4" i="278"/>
  <c r="ES2" i="278"/>
  <c r="ER31" i="289"/>
  <c r="FE4" i="291"/>
  <c r="ES2" i="286"/>
  <c r="ES2" i="288"/>
  <c r="ES2" i="289"/>
  <c r="ES2" i="275"/>
  <c r="ES2" i="285"/>
  <c r="ES2" i="282"/>
  <c r="EV5" i="288"/>
  <c r="EV5" i="286"/>
  <c r="EV5" i="289"/>
  <c r="EV5" i="282"/>
  <c r="EV5" i="285"/>
  <c r="EV5" i="275"/>
  <c r="EV5" i="265"/>
  <c r="EQ4" i="289"/>
  <c r="EQ4" i="286"/>
  <c r="EQ4" i="288"/>
  <c r="EQ4" i="282"/>
  <c r="EQ4" i="285"/>
  <c r="EQ4" i="275"/>
  <c r="ET18" i="288"/>
  <c r="AM92" i="278"/>
  <c r="EP3" i="289"/>
  <c r="EP3" i="265"/>
  <c r="EP3" i="286"/>
  <c r="EP3" i="285"/>
  <c r="EP3" i="282"/>
  <c r="EP3" i="288"/>
  <c r="EP3" i="275"/>
  <c r="ES101" i="278"/>
  <c r="ES96" i="278"/>
  <c r="ER101" i="278"/>
  <c r="ER96" i="278"/>
  <c r="ER20" i="275"/>
  <c r="ES17" i="275"/>
  <c r="CR70" i="265"/>
  <c r="ET31" i="311"/>
  <c r="EQ29" i="288"/>
  <c r="ER48" i="286"/>
  <c r="ET2" i="304"/>
  <c r="EQ18" i="278"/>
  <c r="EP10" i="278"/>
  <c r="EQ3" i="304"/>
  <c r="ER4" i="304"/>
  <c r="EW5" i="304"/>
  <c r="EW5" i="278"/>
  <c r="FC5" i="291"/>
  <c r="EQ3" i="278"/>
  <c r="ER4" i="278"/>
  <c r="ET2" i="278"/>
  <c r="EW5" i="275"/>
  <c r="EW5" i="282"/>
  <c r="EW5" i="288"/>
  <c r="EW5" i="285"/>
  <c r="EW5" i="286"/>
  <c r="EW5" i="289"/>
  <c r="EW5" i="265"/>
  <c r="FF4" i="291"/>
  <c r="ET2" i="282"/>
  <c r="ET2" i="286"/>
  <c r="ET2" i="285"/>
  <c r="ET2" i="289"/>
  <c r="ET2" i="288"/>
  <c r="ET2" i="275"/>
  <c r="ER4" i="288"/>
  <c r="ER4" i="275"/>
  <c r="ER4" i="285"/>
  <c r="ER4" i="286"/>
  <c r="ER4" i="282"/>
  <c r="ER4" i="289"/>
  <c r="EU18" i="288"/>
  <c r="AM83" i="265"/>
  <c r="EQ3" i="289"/>
  <c r="EQ3" i="265"/>
  <c r="EQ3" i="285"/>
  <c r="EQ3" i="286"/>
  <c r="EQ3" i="275"/>
  <c r="EQ3" i="288"/>
  <c r="EQ3" i="282"/>
  <c r="CS70" i="265"/>
  <c r="EU31" i="311"/>
  <c r="ES31" i="289"/>
  <c r="ES15" i="275"/>
  <c r="ES20" i="275"/>
  <c r="ET17" i="275"/>
  <c r="ET15" i="275"/>
  <c r="ER29" i="288"/>
  <c r="EQ10" i="278"/>
  <c r="EU2" i="304"/>
  <c r="ES48" i="286"/>
  <c r="ER18" i="278"/>
  <c r="ER3" i="304"/>
  <c r="ES4" i="304"/>
  <c r="EX5" i="304"/>
  <c r="EX5" i="278"/>
  <c r="EU2" i="278"/>
  <c r="ES4" i="278"/>
  <c r="FD5" i="291"/>
  <c r="ER3" i="278"/>
  <c r="ES4" i="288"/>
  <c r="ES4" i="289"/>
  <c r="ES4" i="286"/>
  <c r="ES4" i="282"/>
  <c r="ES4" i="275"/>
  <c r="ES4" i="285"/>
  <c r="ET20" i="275"/>
  <c r="EU17" i="275"/>
  <c r="FG4" i="291"/>
  <c r="EU2" i="289"/>
  <c r="EU2" i="285"/>
  <c r="EU2" i="275"/>
  <c r="EU2" i="282"/>
  <c r="EU2" i="288"/>
  <c r="EU2" i="286"/>
  <c r="EV18" i="288"/>
  <c r="EX5" i="265"/>
  <c r="EX5" i="286"/>
  <c r="EX5" i="282"/>
  <c r="EX5" i="289"/>
  <c r="EX5" i="275"/>
  <c r="EX5" i="285"/>
  <c r="EX5" i="288"/>
  <c r="AL91" i="278"/>
  <c r="AL93" i="278"/>
  <c r="AL95" i="278"/>
  <c r="ER3" i="289"/>
  <c r="ER3" i="275"/>
  <c r="ER3" i="285"/>
  <c r="ER3" i="288"/>
  <c r="ER3" i="265"/>
  <c r="ER3" i="286"/>
  <c r="ER3" i="282"/>
  <c r="EU101" i="278"/>
  <c r="EU96" i="278"/>
  <c r="ET101" i="278"/>
  <c r="ET96" i="278"/>
  <c r="EV31" i="311"/>
  <c r="ES29" i="288"/>
  <c r="ET48" i="286"/>
  <c r="ES18" i="278"/>
  <c r="EV2" i="304"/>
  <c r="ER10" i="278"/>
  <c r="ET4" i="304"/>
  <c r="ES3" i="304"/>
  <c r="EY5" i="304"/>
  <c r="EY5" i="278"/>
  <c r="FE5" i="291"/>
  <c r="ES3" i="278"/>
  <c r="EV2" i="278"/>
  <c r="ET4" i="278"/>
  <c r="EW18" i="288"/>
  <c r="FH4" i="291"/>
  <c r="EV2" i="285"/>
  <c r="EV2" i="282"/>
  <c r="EV2" i="275"/>
  <c r="EV2" i="286"/>
  <c r="EV2" i="289"/>
  <c r="EV2" i="288"/>
  <c r="EY5" i="285"/>
  <c r="EY5" i="286"/>
  <c r="EY5" i="288"/>
  <c r="EY5" i="282"/>
  <c r="EY5" i="265"/>
  <c r="EY5" i="289"/>
  <c r="EY5" i="275"/>
  <c r="ET4" i="285"/>
  <c r="ET4" i="288"/>
  <c r="ET4" i="286"/>
  <c r="ET4" i="275"/>
  <c r="ET4" i="289"/>
  <c r="ET4" i="282"/>
  <c r="ES3" i="289"/>
  <c r="ES3" i="286"/>
  <c r="ES3" i="265"/>
  <c r="ES3" i="282"/>
  <c r="ES3" i="288"/>
  <c r="ES3" i="275"/>
  <c r="ES3" i="285"/>
  <c r="CU70" i="265"/>
  <c r="EW31" i="311"/>
  <c r="EU31" i="289"/>
  <c r="EU15" i="275"/>
  <c r="EU20" i="275"/>
  <c r="EV17" i="275"/>
  <c r="EV31" i="289"/>
  <c r="EV15" i="275"/>
  <c r="EV20" i="275"/>
  <c r="EW17" i="275"/>
  <c r="ET29" i="288"/>
  <c r="EW2" i="304"/>
  <c r="ES10" i="278"/>
  <c r="EU48" i="286"/>
  <c r="ET18" i="278"/>
  <c r="ET3" i="304"/>
  <c r="EU4" i="304"/>
  <c r="EZ5" i="304"/>
  <c r="EZ5" i="278"/>
  <c r="EU4" i="278"/>
  <c r="FF5" i="291"/>
  <c r="ET3" i="278"/>
  <c r="EW2" i="278"/>
  <c r="EX18" i="288"/>
  <c r="EZ5" i="288"/>
  <c r="EZ5" i="282"/>
  <c r="EZ5" i="286"/>
  <c r="EZ5" i="275"/>
  <c r="EZ5" i="265"/>
  <c r="EZ5" i="285"/>
  <c r="EZ5" i="289"/>
  <c r="EU4" i="288"/>
  <c r="EU4" i="286"/>
  <c r="EU4" i="285"/>
  <c r="EU4" i="289"/>
  <c r="EU4" i="282"/>
  <c r="EU4" i="275"/>
  <c r="FI4" i="291"/>
  <c r="EW2" i="289"/>
  <c r="EW2" i="285"/>
  <c r="EW2" i="282"/>
  <c r="EW2" i="286"/>
  <c r="EW2" i="288"/>
  <c r="EW2" i="275"/>
  <c r="ET3" i="289"/>
  <c r="ET3" i="275"/>
  <c r="ET3" i="282"/>
  <c r="ET3" i="265"/>
  <c r="ET3" i="288"/>
  <c r="ET3" i="285"/>
  <c r="ET3" i="286"/>
  <c r="EV96" i="278"/>
  <c r="EV101" i="278"/>
  <c r="EW101" i="278"/>
  <c r="EW96" i="278"/>
  <c r="CV70" i="265"/>
  <c r="EX31" i="311"/>
  <c r="EW15" i="275"/>
  <c r="EW20" i="275"/>
  <c r="EX17" i="275"/>
  <c r="EU29" i="288"/>
  <c r="EV48" i="286"/>
  <c r="EW31" i="289"/>
  <c r="EX2" i="304"/>
  <c r="EU18" i="278"/>
  <c r="ET10" i="278"/>
  <c r="EU3" i="304"/>
  <c r="EV4" i="304"/>
  <c r="FA5" i="304"/>
  <c r="FA5" i="278"/>
  <c r="FG5" i="291"/>
  <c r="EU3" i="278"/>
  <c r="EX2" i="278"/>
  <c r="EV4" i="278"/>
  <c r="FA5" i="288"/>
  <c r="FA5" i="265"/>
  <c r="FA5" i="289"/>
  <c r="FA5" i="285"/>
  <c r="FA5" i="286"/>
  <c r="FA5" i="275"/>
  <c r="FA5" i="282"/>
  <c r="EV4" i="275"/>
  <c r="EV4" i="288"/>
  <c r="EV4" i="286"/>
  <c r="EV4" i="289"/>
  <c r="EV4" i="282"/>
  <c r="EV4" i="285"/>
  <c r="EY18" i="288"/>
  <c r="FJ4" i="291"/>
  <c r="EX2" i="289"/>
  <c r="EX2" i="282"/>
  <c r="EX2" i="285"/>
  <c r="EX2" i="288"/>
  <c r="EX2" i="286"/>
  <c r="EX2" i="275"/>
  <c r="AN92" i="278"/>
  <c r="EU3" i="289"/>
  <c r="EU3" i="286"/>
  <c r="EU3" i="275"/>
  <c r="EU3" i="282"/>
  <c r="EU3" i="265"/>
  <c r="EU3" i="285"/>
  <c r="EU3" i="288"/>
  <c r="EX101" i="278"/>
  <c r="EX96" i="278"/>
  <c r="CW70" i="265"/>
  <c r="EY31" i="311"/>
  <c r="EX15" i="275"/>
  <c r="EV29" i="288"/>
  <c r="EY2" i="304"/>
  <c r="EU10" i="278"/>
  <c r="EW48" i="286"/>
  <c r="EV18" i="278"/>
  <c r="EV3" i="304"/>
  <c r="EW4" i="304"/>
  <c r="FB5" i="304"/>
  <c r="FB5" i="278"/>
  <c r="FH5" i="291"/>
  <c r="EV3" i="278"/>
  <c r="EW4" i="278"/>
  <c r="EY2" i="278"/>
  <c r="EW4" i="275"/>
  <c r="EW4" i="288"/>
  <c r="EW4" i="286"/>
  <c r="EW4" i="282"/>
  <c r="EW4" i="285"/>
  <c r="EW4" i="289"/>
  <c r="FB5" i="275"/>
  <c r="FB5" i="282"/>
  <c r="FB5" i="286"/>
  <c r="FB5" i="265"/>
  <c r="FB5" i="285"/>
  <c r="FB5" i="288"/>
  <c r="FB5" i="289"/>
  <c r="EZ18" i="288"/>
  <c r="EX20" i="275"/>
  <c r="EY17" i="275"/>
  <c r="FK4" i="291"/>
  <c r="EY2" i="286"/>
  <c r="EY2" i="285"/>
  <c r="EY2" i="289"/>
  <c r="EY2" i="282"/>
  <c r="EY2" i="288"/>
  <c r="EY2" i="275"/>
  <c r="AN83" i="265"/>
  <c r="EV3" i="289"/>
  <c r="EV3" i="265"/>
  <c r="EV3" i="286"/>
  <c r="EV3" i="275"/>
  <c r="EV3" i="285"/>
  <c r="EV3" i="288"/>
  <c r="EV3" i="282"/>
  <c r="EY101" i="278"/>
  <c r="EY96" i="278"/>
  <c r="EZ31" i="311"/>
  <c r="EW29" i="288"/>
  <c r="EV10" i="278"/>
  <c r="EX48" i="286"/>
  <c r="EW18" i="278"/>
  <c r="EZ2" i="304"/>
  <c r="EX4" i="304"/>
  <c r="EW3" i="304"/>
  <c r="FC5" i="304"/>
  <c r="FC5" i="278"/>
  <c r="EZ2" i="278"/>
  <c r="EX4" i="278"/>
  <c r="FI5" i="291"/>
  <c r="EW3" i="278"/>
  <c r="FA18" i="288"/>
  <c r="FC5" i="285"/>
  <c r="FC5" i="265"/>
  <c r="FC5" i="289"/>
  <c r="FC5" i="288"/>
  <c r="FC5" i="275"/>
  <c r="FC5" i="286"/>
  <c r="FC5" i="282"/>
  <c r="FL4" i="291"/>
  <c r="EZ2" i="285"/>
  <c r="EZ2" i="288"/>
  <c r="EZ2" i="282"/>
  <c r="EZ2" i="289"/>
  <c r="EZ2" i="286"/>
  <c r="EZ2" i="275"/>
  <c r="EX4" i="275"/>
  <c r="EX4" i="289"/>
  <c r="EX4" i="282"/>
  <c r="EX4" i="286"/>
  <c r="EX4" i="288"/>
  <c r="EX4" i="285"/>
  <c r="AM91" i="278"/>
  <c r="AM93" i="278"/>
  <c r="AM95" i="278"/>
  <c r="EW3" i="289"/>
  <c r="EW3" i="288"/>
  <c r="EW3" i="275"/>
  <c r="EW3" i="286"/>
  <c r="EW3" i="282"/>
  <c r="EW3" i="265"/>
  <c r="EW3" i="285"/>
  <c r="CY70" i="265"/>
  <c r="FA31" i="311"/>
  <c r="EY31" i="289"/>
  <c r="EY15" i="275"/>
  <c r="EY20" i="275"/>
  <c r="EZ17" i="275"/>
  <c r="EX29" i="288"/>
  <c r="EW10" i="278"/>
  <c r="FA2" i="304"/>
  <c r="EY48" i="286"/>
  <c r="EX18" i="278"/>
  <c r="EX3" i="304"/>
  <c r="EY4" i="304"/>
  <c r="FD5" i="304"/>
  <c r="FD5" i="278"/>
  <c r="FJ5" i="291"/>
  <c r="EX3" i="278"/>
  <c r="FA2" i="278"/>
  <c r="EY4" i="278"/>
  <c r="FD5" i="286"/>
  <c r="FD5" i="275"/>
  <c r="FD5" i="265"/>
  <c r="FD5" i="282"/>
  <c r="FD5" i="285"/>
  <c r="FD5" i="288"/>
  <c r="FD5" i="289"/>
  <c r="FB18" i="288"/>
  <c r="EY4" i="288"/>
  <c r="EY4" i="286"/>
  <c r="EY4" i="282"/>
  <c r="EY4" i="275"/>
  <c r="EY4" i="289"/>
  <c r="EY4" i="285"/>
  <c r="FM4" i="291"/>
  <c r="FA2" i="285"/>
  <c r="FA2" i="289"/>
  <c r="FA2" i="282"/>
  <c r="FA2" i="288"/>
  <c r="FA2" i="286"/>
  <c r="FA2" i="275"/>
  <c r="AM77" i="265"/>
  <c r="EX3" i="289"/>
  <c r="EX3" i="285"/>
  <c r="EX3" i="286"/>
  <c r="EX3" i="282"/>
  <c r="EX3" i="275"/>
  <c r="EX3" i="265"/>
  <c r="EX3" i="288"/>
  <c r="EZ101" i="278"/>
  <c r="EZ96" i="278"/>
  <c r="CZ70" i="265"/>
  <c r="FB31" i="311"/>
  <c r="EZ31" i="289"/>
  <c r="EZ15" i="275"/>
  <c r="EZ20" i="275"/>
  <c r="FA17" i="275"/>
  <c r="FA31" i="289"/>
  <c r="FA15" i="275"/>
  <c r="EY29" i="288"/>
  <c r="EZ48" i="286"/>
  <c r="FB2" i="304"/>
  <c r="EX10" i="278"/>
  <c r="EY18" i="278"/>
  <c r="EY3" i="304"/>
  <c r="EZ4" i="304"/>
  <c r="FE5" i="304"/>
  <c r="FE5" i="278"/>
  <c r="FK5" i="291"/>
  <c r="EY3" i="278"/>
  <c r="EZ4" i="278"/>
  <c r="FB2" i="278"/>
  <c r="FA20" i="275"/>
  <c r="FB17" i="275"/>
  <c r="FC18" i="288"/>
  <c r="EZ4" i="285"/>
  <c r="EZ4" i="275"/>
  <c r="EZ4" i="282"/>
  <c r="EZ4" i="289"/>
  <c r="EZ4" i="288"/>
  <c r="EZ4" i="286"/>
  <c r="FE5" i="289"/>
  <c r="FE5" i="288"/>
  <c r="FE5" i="275"/>
  <c r="FE5" i="265"/>
  <c r="FE5" i="286"/>
  <c r="FE5" i="285"/>
  <c r="FE5" i="282"/>
  <c r="FN4" i="291"/>
  <c r="FB2" i="289"/>
  <c r="FB2" i="286"/>
  <c r="FB2" i="275"/>
  <c r="FB2" i="288"/>
  <c r="FB2" i="285"/>
  <c r="FB2" i="282"/>
  <c r="EY3" i="289"/>
  <c r="EY3" i="288"/>
  <c r="EY3" i="275"/>
  <c r="EY3" i="285"/>
  <c r="EY3" i="286"/>
  <c r="EY3" i="282"/>
  <c r="EY3" i="265"/>
  <c r="FB101" i="278"/>
  <c r="FB96" i="278"/>
  <c r="FA101" i="278"/>
  <c r="FA96" i="278"/>
  <c r="DA70" i="265"/>
  <c r="FC31" i="311"/>
  <c r="EZ29" i="288"/>
  <c r="FA48" i="286"/>
  <c r="EZ18" i="278"/>
  <c r="FC2" i="304"/>
  <c r="EY10" i="278"/>
  <c r="FA4" i="304"/>
  <c r="EZ3" i="304"/>
  <c r="FF5" i="304"/>
  <c r="FF5" i="278"/>
  <c r="FC2" i="278"/>
  <c r="FL5" i="291"/>
  <c r="EZ3" i="278"/>
  <c r="FA4" i="278"/>
  <c r="FO4" i="291"/>
  <c r="FC2" i="282"/>
  <c r="FC2" i="286"/>
  <c r="FC2" i="289"/>
  <c r="FC2" i="285"/>
  <c r="FC2" i="275"/>
  <c r="FC2" i="288"/>
  <c r="FD18" i="288"/>
  <c r="FF5" i="275"/>
  <c r="FF5" i="282"/>
  <c r="FF5" i="265"/>
  <c r="FF5" i="285"/>
  <c r="FF5" i="289"/>
  <c r="FF5" i="288"/>
  <c r="FF5" i="286"/>
  <c r="FA4" i="282"/>
  <c r="FA4" i="285"/>
  <c r="FA4" i="286"/>
  <c r="FA4" i="289"/>
  <c r="FA4" i="275"/>
  <c r="FA4" i="288"/>
  <c r="AO92" i="278"/>
  <c r="EZ3" i="289"/>
  <c r="EZ3" i="288"/>
  <c r="EZ3" i="275"/>
  <c r="EZ3" i="285"/>
  <c r="EZ3" i="282"/>
  <c r="EZ3" i="286"/>
  <c r="EZ3" i="265"/>
  <c r="FD31" i="311"/>
  <c r="FB15" i="275"/>
  <c r="FB20" i="275"/>
  <c r="FC17" i="275"/>
  <c r="FA29" i="288"/>
  <c r="FD2" i="304"/>
  <c r="EZ10" i="278"/>
  <c r="FB48" i="286"/>
  <c r="FA18" i="278"/>
  <c r="FA3" i="304"/>
  <c r="FB4" i="304"/>
  <c r="FG5" i="304"/>
  <c r="FG5" i="278"/>
  <c r="FD2" i="278"/>
  <c r="FM5" i="291"/>
  <c r="FA3" i="278"/>
  <c r="FB4" i="278"/>
  <c r="FP4" i="291"/>
  <c r="FD2" i="285"/>
  <c r="FD2" i="275"/>
  <c r="FD2" i="288"/>
  <c r="FD2" i="286"/>
  <c r="FD2" i="289"/>
  <c r="FD2" i="282"/>
  <c r="FB4" i="282"/>
  <c r="FB4" i="275"/>
  <c r="FB4" i="285"/>
  <c r="FB4" i="289"/>
  <c r="FB4" i="288"/>
  <c r="FB4" i="286"/>
  <c r="FG5" i="275"/>
  <c r="FG5" i="282"/>
  <c r="FG5" i="265"/>
  <c r="FG5" i="285"/>
  <c r="FG5" i="289"/>
  <c r="FG5" i="288"/>
  <c r="FG5" i="286"/>
  <c r="FE18" i="288"/>
  <c r="AO83" i="265"/>
  <c r="FA3" i="289"/>
  <c r="FA3" i="275"/>
  <c r="FA3" i="265"/>
  <c r="FA3" i="285"/>
  <c r="FA3" i="286"/>
  <c r="FA3" i="282"/>
  <c r="FA3" i="288"/>
  <c r="FC101" i="278"/>
  <c r="FC96" i="278"/>
  <c r="DC70" i="265"/>
  <c r="FE31" i="311"/>
  <c r="FC31" i="289"/>
  <c r="FC15" i="275"/>
  <c r="FC20" i="275"/>
  <c r="FD17" i="275"/>
  <c r="FB29" i="288"/>
  <c r="FC48" i="286"/>
  <c r="FA10" i="278"/>
  <c r="FE2" i="304"/>
  <c r="FB18" i="278"/>
  <c r="FB3" i="304"/>
  <c r="FC4" i="304"/>
  <c r="FH5" i="304"/>
  <c r="FH5" i="278"/>
  <c r="FN5" i="291"/>
  <c r="FB3" i="278"/>
  <c r="FE2" i="278"/>
  <c r="FC4" i="278"/>
  <c r="FQ4" i="291"/>
  <c r="FE2" i="285"/>
  <c r="FE2" i="275"/>
  <c r="FE2" i="288"/>
  <c r="FE2" i="289"/>
  <c r="FE2" i="286"/>
  <c r="FE2" i="282"/>
  <c r="FC4" i="275"/>
  <c r="FC4" i="282"/>
  <c r="FC4" i="285"/>
  <c r="FC4" i="289"/>
  <c r="FC4" i="288"/>
  <c r="FC4" i="286"/>
  <c r="FH5" i="285"/>
  <c r="FH5" i="286"/>
  <c r="FH5" i="282"/>
  <c r="FH5" i="265"/>
  <c r="FH5" i="288"/>
  <c r="FH5" i="275"/>
  <c r="FH5" i="289"/>
  <c r="FF18" i="288"/>
  <c r="AN91" i="278"/>
  <c r="AN93" i="278"/>
  <c r="AN95" i="278"/>
  <c r="FB3" i="289"/>
  <c r="FB3" i="288"/>
  <c r="FB3" i="285"/>
  <c r="FB3" i="286"/>
  <c r="FB3" i="265"/>
  <c r="FB3" i="282"/>
  <c r="FB3" i="275"/>
  <c r="FD96" i="278"/>
  <c r="FD101" i="278"/>
  <c r="DD70" i="265"/>
  <c r="FF31" i="311"/>
  <c r="FD31" i="289"/>
  <c r="FD15" i="275"/>
  <c r="FD20" i="275"/>
  <c r="FE17" i="275"/>
  <c r="FC29" i="288"/>
  <c r="FD48" i="286"/>
  <c r="FC18" i="278"/>
  <c r="FF2" i="304"/>
  <c r="FB10" i="278"/>
  <c r="FD4" i="304"/>
  <c r="FC3" i="304"/>
  <c r="FI5" i="304"/>
  <c r="FI5" i="278"/>
  <c r="FO5" i="291"/>
  <c r="FC3" i="278"/>
  <c r="FF2" i="278"/>
  <c r="FD4" i="278"/>
  <c r="FI5" i="286"/>
  <c r="FI5" i="288"/>
  <c r="FI5" i="282"/>
  <c r="FI5" i="275"/>
  <c r="FI5" i="289"/>
  <c r="FI5" i="265"/>
  <c r="FI5" i="285"/>
  <c r="FR4" i="291"/>
  <c r="FF2" i="289"/>
  <c r="FF2" i="288"/>
  <c r="FF2" i="282"/>
  <c r="FF2" i="286"/>
  <c r="FF2" i="285"/>
  <c r="FF2" i="275"/>
  <c r="FD4" i="289"/>
  <c r="FD4" i="275"/>
  <c r="FD4" i="288"/>
  <c r="FD4" i="282"/>
  <c r="FD4" i="285"/>
  <c r="FD4" i="286"/>
  <c r="FG18" i="288"/>
  <c r="AN77" i="265"/>
  <c r="FC3" i="289"/>
  <c r="FC3" i="285"/>
  <c r="FC3" i="288"/>
  <c r="FC3" i="275"/>
  <c r="FC3" i="265"/>
  <c r="FC3" i="286"/>
  <c r="FC3" i="282"/>
  <c r="FE101" i="278"/>
  <c r="FE96" i="278"/>
  <c r="DE70" i="265"/>
  <c r="FG31" i="311"/>
  <c r="FF15" i="275"/>
  <c r="FE31" i="289"/>
  <c r="FE15" i="275"/>
  <c r="FE20" i="275"/>
  <c r="FF17" i="275"/>
  <c r="FD29" i="288"/>
  <c r="FE48" i="286"/>
  <c r="FG2" i="304"/>
  <c r="FC10" i="278"/>
  <c r="FD18" i="278"/>
  <c r="FD3" i="304"/>
  <c r="FE4" i="304"/>
  <c r="FJ5" i="304"/>
  <c r="FJ5" i="278"/>
  <c r="FP5" i="291"/>
  <c r="FD3" i="278"/>
  <c r="FE4" i="278"/>
  <c r="FG2" i="278"/>
  <c r="FE4" i="285"/>
  <c r="FE4" i="289"/>
  <c r="FE4" i="286"/>
  <c r="FE4" i="282"/>
  <c r="FE4" i="288"/>
  <c r="FE4" i="275"/>
  <c r="FS4" i="291"/>
  <c r="FG2" i="286"/>
  <c r="FG2" i="288"/>
  <c r="FG2" i="289"/>
  <c r="FG2" i="285"/>
  <c r="FG2" i="275"/>
  <c r="FG2" i="282"/>
  <c r="FH18" i="288"/>
  <c r="FJ5" i="289"/>
  <c r="FJ5" i="275"/>
  <c r="FJ5" i="288"/>
  <c r="FJ5" i="265"/>
  <c r="FJ5" i="286"/>
  <c r="FJ5" i="285"/>
  <c r="FJ5" i="282"/>
  <c r="FD3" i="289"/>
  <c r="FD3" i="275"/>
  <c r="FD3" i="288"/>
  <c r="FD3" i="286"/>
  <c r="FD3" i="285"/>
  <c r="FD3" i="265"/>
  <c r="FD3" i="282"/>
  <c r="FG101" i="278"/>
  <c r="FG96" i="278"/>
  <c r="FF101" i="278"/>
  <c r="FF96" i="278"/>
  <c r="FH31" i="311"/>
  <c r="FF20" i="275"/>
  <c r="FG17" i="275"/>
  <c r="FG31" i="289"/>
  <c r="FG15" i="275"/>
  <c r="FG20" i="275"/>
  <c r="FH17" i="275"/>
  <c r="FE29" i="288"/>
  <c r="FF48" i="286"/>
  <c r="FE18" i="278"/>
  <c r="FH2" i="304"/>
  <c r="FD10" i="278"/>
  <c r="FE3" i="304"/>
  <c r="FF4" i="304"/>
  <c r="FK5" i="304"/>
  <c r="FK5" i="278"/>
  <c r="FF4" i="278"/>
  <c r="FH2" i="278"/>
  <c r="FQ5" i="291"/>
  <c r="FE3" i="278"/>
  <c r="FK5" i="286"/>
  <c r="FK5" i="282"/>
  <c r="FK5" i="265"/>
  <c r="FK5" i="289"/>
  <c r="FK5" i="285"/>
  <c r="FK5" i="288"/>
  <c r="FK5" i="275"/>
  <c r="FF4" i="275"/>
  <c r="FF4" i="289"/>
  <c r="FF4" i="282"/>
  <c r="FF4" i="286"/>
  <c r="FF4" i="288"/>
  <c r="FF4" i="285"/>
  <c r="FT4" i="291"/>
  <c r="FH2" i="285"/>
  <c r="FH2" i="286"/>
  <c r="FH2" i="275"/>
  <c r="FH2" i="288"/>
  <c r="FH2" i="289"/>
  <c r="FH2" i="282"/>
  <c r="FI18" i="288"/>
  <c r="AP92" i="278"/>
  <c r="FE3" i="289"/>
  <c r="FE3" i="282"/>
  <c r="FE3" i="288"/>
  <c r="FE3" i="286"/>
  <c r="FE3" i="265"/>
  <c r="FE3" i="275"/>
  <c r="FE3" i="285"/>
  <c r="FH101" i="278"/>
  <c r="FH96" i="278"/>
  <c r="DG70" i="265"/>
  <c r="FI31" i="311"/>
  <c r="FF29" i="288"/>
  <c r="FE10" i="278"/>
  <c r="FI2" i="304"/>
  <c r="FG48" i="286"/>
  <c r="FF18" i="278"/>
  <c r="FF3" i="304"/>
  <c r="FG4" i="304"/>
  <c r="FL5" i="304"/>
  <c r="FL5" i="278"/>
  <c r="FR5" i="291"/>
  <c r="FF3" i="278"/>
  <c r="FI2" i="278"/>
  <c r="FG4" i="278"/>
  <c r="FJ18" i="288"/>
  <c r="FL5" i="286"/>
  <c r="FL5" i="275"/>
  <c r="FL5" i="288"/>
  <c r="FL5" i="265"/>
  <c r="FL5" i="289"/>
  <c r="FL5" i="285"/>
  <c r="FL5" i="282"/>
  <c r="FG4" i="286"/>
  <c r="FG4" i="288"/>
  <c r="FG4" i="275"/>
  <c r="FG4" i="285"/>
  <c r="FG4" i="289"/>
  <c r="FG4" i="282"/>
  <c r="FU4" i="291"/>
  <c r="FI2" i="282"/>
  <c r="FI2" i="275"/>
  <c r="FI2" i="289"/>
  <c r="FI2" i="286"/>
  <c r="FI2" i="285"/>
  <c r="FI2" i="288"/>
  <c r="FF3" i="289"/>
  <c r="FF3" i="285"/>
  <c r="FF3" i="282"/>
  <c r="FF3" i="275"/>
  <c r="FF3" i="286"/>
  <c r="FF3" i="265"/>
  <c r="FF3" i="288"/>
  <c r="DH70" i="265"/>
  <c r="FJ31" i="311"/>
  <c r="FH31" i="289"/>
  <c r="FH15" i="275"/>
  <c r="FH20" i="275"/>
  <c r="FI17" i="275"/>
  <c r="FI15" i="275"/>
  <c r="FG29" i="288"/>
  <c r="FJ2" i="304"/>
  <c r="FF10" i="278"/>
  <c r="FH48" i="286"/>
  <c r="FG18" i="278"/>
  <c r="FG3" i="304"/>
  <c r="FH4" i="304"/>
  <c r="FM5" i="304"/>
  <c r="FM5" i="278"/>
  <c r="FH4" i="278"/>
  <c r="FS5" i="291"/>
  <c r="FG3" i="278"/>
  <c r="FJ2" i="278"/>
  <c r="FM5" i="289"/>
  <c r="FM5" i="286"/>
  <c r="FM5" i="275"/>
  <c r="FM5" i="265"/>
  <c r="FM5" i="288"/>
  <c r="FM5" i="285"/>
  <c r="FM5" i="282"/>
  <c r="FK18" i="288"/>
  <c r="FH4" i="285"/>
  <c r="FH4" i="288"/>
  <c r="FH4" i="286"/>
  <c r="FH4" i="289"/>
  <c r="FH4" i="282"/>
  <c r="FH4" i="275"/>
  <c r="FV4" i="291"/>
  <c r="FJ2" i="286"/>
  <c r="FJ2" i="285"/>
  <c r="FJ2" i="288"/>
  <c r="FJ2" i="275"/>
  <c r="FJ2" i="289"/>
  <c r="FJ2" i="282"/>
  <c r="FI20" i="275"/>
  <c r="FJ17" i="275"/>
  <c r="FI31" i="289"/>
  <c r="AO91" i="278"/>
  <c r="AO93" i="278"/>
  <c r="AO95" i="278"/>
  <c r="FG3" i="289"/>
  <c r="FG3" i="286"/>
  <c r="FG3" i="275"/>
  <c r="FG3" i="285"/>
  <c r="FG3" i="282"/>
  <c r="FG3" i="265"/>
  <c r="FG3" i="288"/>
  <c r="FJ101" i="278"/>
  <c r="FJ96" i="278"/>
  <c r="FI101" i="278"/>
  <c r="FI96" i="278"/>
  <c r="DI70" i="265"/>
  <c r="FK31" i="311"/>
  <c r="FJ15" i="275"/>
  <c r="FJ20" i="275"/>
  <c r="FK17" i="275"/>
  <c r="FH29" i="288"/>
  <c r="FI48" i="286"/>
  <c r="FG10" i="278"/>
  <c r="FH18" i="278"/>
  <c r="FK2" i="304"/>
  <c r="FH3" i="304"/>
  <c r="FI4" i="304"/>
  <c r="FN5" i="304"/>
  <c r="FN5" i="278"/>
  <c r="FT5" i="291"/>
  <c r="FH3" i="278"/>
  <c r="FI4" i="278"/>
  <c r="FK2" i="278"/>
  <c r="FN5" i="289"/>
  <c r="FN5" i="282"/>
  <c r="FN5" i="288"/>
  <c r="FN5" i="286"/>
  <c r="FN5" i="265"/>
  <c r="FN5" i="285"/>
  <c r="FN5" i="275"/>
  <c r="FW4" i="291"/>
  <c r="FK2" i="285"/>
  <c r="FK2" i="288"/>
  <c r="FK2" i="289"/>
  <c r="FK2" i="275"/>
  <c r="FK2" i="282"/>
  <c r="FK2" i="286"/>
  <c r="FI4" i="275"/>
  <c r="FI4" i="282"/>
  <c r="FI4" i="286"/>
  <c r="FI4" i="288"/>
  <c r="FI4" i="289"/>
  <c r="FI4" i="285"/>
  <c r="FL18" i="288"/>
  <c r="AO77" i="265"/>
  <c r="FH3" i="289"/>
  <c r="FH3" i="285"/>
  <c r="FH3" i="288"/>
  <c r="FH3" i="282"/>
  <c r="FH3" i="275"/>
  <c r="FH3" i="286"/>
  <c r="FH3" i="265"/>
  <c r="FK101" i="278"/>
  <c r="FK96" i="278"/>
  <c r="FL31" i="311"/>
  <c r="FI29" i="288"/>
  <c r="FL2" i="304"/>
  <c r="FH10" i="278"/>
  <c r="FJ48" i="286"/>
  <c r="FI18" i="278"/>
  <c r="FI3" i="304"/>
  <c r="FJ4" i="304"/>
  <c r="FO5" i="304"/>
  <c r="FO5" i="278"/>
  <c r="FU5" i="291"/>
  <c r="FI3" i="278"/>
  <c r="FL2" i="278"/>
  <c r="FJ4" i="278"/>
  <c r="FX4" i="291"/>
  <c r="FL2" i="275"/>
  <c r="FL2" i="288"/>
  <c r="FL2" i="289"/>
  <c r="FL2" i="282"/>
  <c r="FL2" i="285"/>
  <c r="FL2" i="286"/>
  <c r="FJ4" i="286"/>
  <c r="FJ4" i="285"/>
  <c r="FJ4" i="282"/>
  <c r="FJ4" i="289"/>
  <c r="FJ4" i="275"/>
  <c r="FJ4" i="288"/>
  <c r="FM18" i="288"/>
  <c r="FO5" i="285"/>
  <c r="FO5" i="275"/>
  <c r="FO5" i="286"/>
  <c r="FO5" i="282"/>
  <c r="FO5" i="265"/>
  <c r="FO5" i="288"/>
  <c r="FO5" i="289"/>
  <c r="FI3" i="289"/>
  <c r="FI3" i="275"/>
  <c r="FI3" i="288"/>
  <c r="FI3" i="286"/>
  <c r="FI3" i="265"/>
  <c r="FI3" i="282"/>
  <c r="FI3" i="285"/>
  <c r="DK70" i="265"/>
  <c r="FM31" i="311"/>
  <c r="FK31" i="289"/>
  <c r="FK15" i="275"/>
  <c r="FK20" i="275"/>
  <c r="FL17" i="275"/>
  <c r="FL31" i="289"/>
  <c r="FL15" i="275"/>
  <c r="FJ29" i="288"/>
  <c r="FI10" i="278"/>
  <c r="FM2" i="304"/>
  <c r="FK48" i="286"/>
  <c r="FJ18" i="278"/>
  <c r="FJ3" i="304"/>
  <c r="FK4" i="304"/>
  <c r="FP5" i="304"/>
  <c r="FP5" i="278"/>
  <c r="FV5" i="291"/>
  <c r="FJ3" i="278"/>
  <c r="FM2" i="278"/>
  <c r="FK4" i="278"/>
  <c r="FN18" i="288"/>
  <c r="FK4" i="275"/>
  <c r="FK4" i="288"/>
  <c r="FK4" i="282"/>
  <c r="FK4" i="285"/>
  <c r="FK4" i="286"/>
  <c r="FK4" i="289"/>
  <c r="FL20" i="275"/>
  <c r="FM17" i="275"/>
  <c r="FP5" i="275"/>
  <c r="FP5" i="282"/>
  <c r="FP5" i="289"/>
  <c r="FP5" i="265"/>
  <c r="FP5" i="288"/>
  <c r="FP5" i="285"/>
  <c r="FP5" i="286"/>
  <c r="FY4" i="291"/>
  <c r="FM2" i="275"/>
  <c r="FM2" i="286"/>
  <c r="FM2" i="282"/>
  <c r="FM2" i="288"/>
  <c r="FM2" i="289"/>
  <c r="FM2" i="285"/>
  <c r="AQ92" i="278"/>
  <c r="FJ3" i="289"/>
  <c r="FJ3" i="265"/>
  <c r="FJ3" i="288"/>
  <c r="FJ3" i="275"/>
  <c r="FJ3" i="285"/>
  <c r="FJ3" i="286"/>
  <c r="FJ3" i="282"/>
  <c r="FM101" i="278"/>
  <c r="FM96" i="278"/>
  <c r="FL96" i="278"/>
  <c r="FL101" i="278"/>
  <c r="DL70" i="265"/>
  <c r="FN31" i="311"/>
  <c r="FK29" i="288"/>
  <c r="FL48" i="286"/>
  <c r="FK18" i="278"/>
  <c r="FN2" i="304"/>
  <c r="FJ10" i="278"/>
  <c r="H68" i="305"/>
  <c r="FK3" i="304"/>
  <c r="FL4" i="304"/>
  <c r="H14" i="305"/>
  <c r="H76" i="307"/>
  <c r="FQ5" i="304"/>
  <c r="FQ5" i="278"/>
  <c r="FN2" i="278"/>
  <c r="FW5" i="291"/>
  <c r="FK3" i="278"/>
  <c r="FL4" i="278"/>
  <c r="FQ5" i="275"/>
  <c r="FQ5" i="282"/>
  <c r="FQ5" i="265"/>
  <c r="FQ5" i="289"/>
  <c r="FQ5" i="288"/>
  <c r="FQ5" i="286"/>
  <c r="FQ5" i="285"/>
  <c r="FZ4" i="291"/>
  <c r="FN2" i="286"/>
  <c r="FN2" i="282"/>
  <c r="FN2" i="275"/>
  <c r="FN2" i="288"/>
  <c r="FN2" i="289"/>
  <c r="FN2" i="285"/>
  <c r="FO18" i="288"/>
  <c r="FL4" i="275"/>
  <c r="FL4" i="286"/>
  <c r="FL4" i="282"/>
  <c r="FL4" i="288"/>
  <c r="FL4" i="289"/>
  <c r="FL4" i="285"/>
  <c r="AQ83" i="265"/>
  <c r="FK3" i="289"/>
  <c r="FK3" i="288"/>
  <c r="FK3" i="286"/>
  <c r="FK3" i="282"/>
  <c r="FK3" i="265"/>
  <c r="FK3" i="275"/>
  <c r="FK3" i="285"/>
  <c r="DM70" i="265"/>
  <c r="H30" i="305"/>
  <c r="H54" i="305"/>
  <c r="FO31" i="311"/>
  <c r="FM31" i="289"/>
  <c r="FM15" i="275"/>
  <c r="FM20" i="275"/>
  <c r="FN17" i="275"/>
  <c r="H18" i="305"/>
  <c r="H38" i="305"/>
  <c r="H80" i="305"/>
  <c r="H40" i="305"/>
  <c r="FL29" i="288"/>
  <c r="FO2" i="304"/>
  <c r="FK10" i="278"/>
  <c r="FM48" i="286"/>
  <c r="FL18" i="278"/>
  <c r="FL3" i="304"/>
  <c r="FM4" i="304"/>
  <c r="FR5" i="304"/>
  <c r="FR5" i="278"/>
  <c r="FX5" i="291"/>
  <c r="FL3" i="278"/>
  <c r="FM4" i="278"/>
  <c r="FO2" i="278"/>
  <c r="FP18" i="288"/>
  <c r="FR5" i="282"/>
  <c r="FR5" i="275"/>
  <c r="FR5" i="265"/>
  <c r="FR5" i="286"/>
  <c r="FR5" i="288"/>
  <c r="FR5" i="289"/>
  <c r="FR5" i="285"/>
  <c r="GA4" i="291"/>
  <c r="FO2" i="286"/>
  <c r="FO2" i="282"/>
  <c r="FO2" i="275"/>
  <c r="FO2" i="285"/>
  <c r="FO2" i="289"/>
  <c r="FO2" i="288"/>
  <c r="FM4" i="288"/>
  <c r="FM4" i="286"/>
  <c r="FM4" i="289"/>
  <c r="FM4" i="282"/>
  <c r="FM4" i="285"/>
  <c r="FM4" i="275"/>
  <c r="AP91" i="278"/>
  <c r="AP93" i="278"/>
  <c r="AP95" i="278"/>
  <c r="FL3" i="289"/>
  <c r="FL3" i="285"/>
  <c r="FL3" i="275"/>
  <c r="FL3" i="288"/>
  <c r="FL3" i="286"/>
  <c r="FL3" i="265"/>
  <c r="FL3" i="282"/>
  <c r="H43" i="306"/>
  <c r="H64" i="306"/>
  <c r="FN101" i="278"/>
  <c r="FN96" i="278"/>
  <c r="FP31" i="311"/>
  <c r="FN15" i="275"/>
  <c r="FN20" i="275"/>
  <c r="FO17" i="275"/>
  <c r="H81" i="305"/>
  <c r="H85" i="305"/>
  <c r="FM29" i="288"/>
  <c r="FN48" i="286"/>
  <c r="FP2" i="304"/>
  <c r="FL10" i="278"/>
  <c r="FM18" i="278"/>
  <c r="H139" i="307"/>
  <c r="FM3" i="304"/>
  <c r="FN4" i="304"/>
  <c r="FS5" i="304"/>
  <c r="FS5" i="278"/>
  <c r="FY5" i="291"/>
  <c r="FM3" i="278"/>
  <c r="FN4" i="278"/>
  <c r="FP2" i="278"/>
  <c r="FS5" i="285"/>
  <c r="FS5" i="282"/>
  <c r="FS5" i="288"/>
  <c r="FS5" i="275"/>
  <c r="FS5" i="286"/>
  <c r="FS5" i="289"/>
  <c r="FS5" i="265"/>
  <c r="FQ18" i="288"/>
  <c r="FN4" i="289"/>
  <c r="FN4" i="285"/>
  <c r="FN4" i="286"/>
  <c r="FN4" i="288"/>
  <c r="FN4" i="275"/>
  <c r="FN4" i="282"/>
  <c r="GB4" i="291"/>
  <c r="FP2" i="282"/>
  <c r="FP2" i="286"/>
  <c r="FP2" i="289"/>
  <c r="FP2" i="285"/>
  <c r="FP2" i="288"/>
  <c r="FP2" i="275"/>
  <c r="FM3" i="289"/>
  <c r="FM3" i="265"/>
  <c r="FM3" i="286"/>
  <c r="FM3" i="282"/>
  <c r="FM3" i="275"/>
  <c r="FM3" i="288"/>
  <c r="FM3" i="285"/>
  <c r="FO101" i="278"/>
  <c r="FO96" i="278"/>
  <c r="DO70" i="265"/>
  <c r="FQ31" i="311"/>
  <c r="H38" i="306"/>
  <c r="H28" i="306"/>
  <c r="H33" i="306"/>
  <c r="FO31" i="289"/>
  <c r="FO15" i="275"/>
  <c r="FO20" i="275"/>
  <c r="FP17" i="275"/>
  <c r="H67" i="305"/>
  <c r="H39" i="305"/>
  <c r="FN29" i="288"/>
  <c r="FO48" i="286"/>
  <c r="FQ2" i="304"/>
  <c r="FM10" i="278"/>
  <c r="FN18" i="278"/>
  <c r="FN3" i="304"/>
  <c r="FO4" i="304"/>
  <c r="FT5" i="304"/>
  <c r="FT5" i="278"/>
  <c r="FZ5" i="291"/>
  <c r="FN3" i="278"/>
  <c r="FQ2" i="278"/>
  <c r="FO4" i="278"/>
  <c r="FR18" i="288"/>
  <c r="GC4" i="291"/>
  <c r="FQ2" i="286"/>
  <c r="FQ2" i="285"/>
  <c r="FQ2" i="288"/>
  <c r="FQ2" i="289"/>
  <c r="FQ2" i="275"/>
  <c r="FQ2" i="282"/>
  <c r="FT5" i="285"/>
  <c r="FT5" i="275"/>
  <c r="FT5" i="265"/>
  <c r="FT5" i="289"/>
  <c r="FT5" i="286"/>
  <c r="FT5" i="288"/>
  <c r="FT5" i="282"/>
  <c r="FO4" i="285"/>
  <c r="FO4" i="282"/>
  <c r="FO4" i="275"/>
  <c r="FO4" i="289"/>
  <c r="FO4" i="286"/>
  <c r="FO4" i="288"/>
  <c r="FN3" i="289"/>
  <c r="FN3" i="288"/>
  <c r="FN3" i="285"/>
  <c r="FN3" i="265"/>
  <c r="FN3" i="282"/>
  <c r="FN3" i="275"/>
  <c r="FN3" i="286"/>
  <c r="FP101" i="278"/>
  <c r="FP96" i="278"/>
  <c r="DP70" i="265"/>
  <c r="FR31" i="311"/>
  <c r="FP31" i="289"/>
  <c r="FP15" i="275"/>
  <c r="FP20" i="275"/>
  <c r="FQ17" i="275"/>
  <c r="FQ31" i="289"/>
  <c r="FQ15" i="275"/>
  <c r="FO29" i="288"/>
  <c r="FP48" i="286"/>
  <c r="FR2" i="304"/>
  <c r="FN10" i="278"/>
  <c r="FO18" i="278"/>
  <c r="FO3" i="304"/>
  <c r="FP4" i="304"/>
  <c r="FU5" i="304"/>
  <c r="FU5" i="278"/>
  <c r="GA5" i="291"/>
  <c r="FO3" i="278"/>
  <c r="FP4" i="278"/>
  <c r="FR2" i="278"/>
  <c r="FQ20" i="275"/>
  <c r="FR17" i="275"/>
  <c r="GD4" i="291"/>
  <c r="FR2" i="285"/>
  <c r="FR2" i="289"/>
  <c r="FR2" i="286"/>
  <c r="FR2" i="288"/>
  <c r="FR2" i="275"/>
  <c r="FR2" i="282"/>
  <c r="FP4" i="285"/>
  <c r="FP4" i="289"/>
  <c r="FP4" i="286"/>
  <c r="FP4" i="282"/>
  <c r="FP4" i="275"/>
  <c r="FP4" i="288"/>
  <c r="FU5" i="265"/>
  <c r="FU5" i="285"/>
  <c r="FU5" i="275"/>
  <c r="FU5" i="286"/>
  <c r="FU5" i="289"/>
  <c r="FU5" i="282"/>
  <c r="FU5" i="288"/>
  <c r="FS18" i="288"/>
  <c r="AR92" i="278"/>
  <c r="FO3" i="289"/>
  <c r="FO3" i="265"/>
  <c r="FO3" i="288"/>
  <c r="FO3" i="282"/>
  <c r="FO3" i="286"/>
  <c r="FO3" i="275"/>
  <c r="FO3" i="285"/>
  <c r="FR101" i="278"/>
  <c r="FR96" i="278"/>
  <c r="FQ101" i="278"/>
  <c r="FQ96" i="278"/>
  <c r="DQ70" i="265"/>
  <c r="FS31" i="311"/>
  <c r="FR15" i="275"/>
  <c r="FR20" i="275"/>
  <c r="FS17" i="275"/>
  <c r="FP29" i="288"/>
  <c r="FQ48" i="286"/>
  <c r="FS2" i="304"/>
  <c r="FP18" i="278"/>
  <c r="FO10" i="278"/>
  <c r="FQ4" i="304"/>
  <c r="FP3" i="304"/>
  <c r="FV5" i="304"/>
  <c r="FV5" i="278"/>
  <c r="GB5" i="291"/>
  <c r="FP3" i="278"/>
  <c r="FS2" i="278"/>
  <c r="FQ4" i="278"/>
  <c r="FQ4" i="285"/>
  <c r="FQ4" i="286"/>
  <c r="FQ4" i="288"/>
  <c r="FQ4" i="289"/>
  <c r="FQ4" i="275"/>
  <c r="FQ4" i="282"/>
  <c r="FT18" i="288"/>
  <c r="GE4" i="291"/>
  <c r="FS2" i="286"/>
  <c r="FS2" i="282"/>
  <c r="FS2" i="285"/>
  <c r="FS2" i="289"/>
  <c r="FS2" i="275"/>
  <c r="FS2" i="288"/>
  <c r="FV5" i="282"/>
  <c r="FV5" i="275"/>
  <c r="FV5" i="288"/>
  <c r="FV5" i="289"/>
  <c r="FV5" i="285"/>
  <c r="FV5" i="265"/>
  <c r="FV5" i="286"/>
  <c r="AR83" i="265"/>
  <c r="FP3" i="289"/>
  <c r="FP3" i="282"/>
  <c r="FP3" i="275"/>
  <c r="FP3" i="285"/>
  <c r="FP3" i="265"/>
  <c r="FP3" i="288"/>
  <c r="FP3" i="286"/>
  <c r="FS101" i="278"/>
  <c r="FS96" i="278"/>
  <c r="FT31" i="311"/>
  <c r="FS15" i="275"/>
  <c r="FQ29" i="288"/>
  <c r="FT2" i="304"/>
  <c r="FP10" i="278"/>
  <c r="FR48" i="286"/>
  <c r="FQ18" i="278"/>
  <c r="FR4" i="304"/>
  <c r="FQ3" i="304"/>
  <c r="FW5" i="304"/>
  <c r="FW5" i="278"/>
  <c r="FR4" i="278"/>
  <c r="FT2" i="278"/>
  <c r="GC5" i="291"/>
  <c r="FQ3" i="278"/>
  <c r="FS20" i="275"/>
  <c r="FT17" i="275"/>
  <c r="FS31" i="289"/>
  <c r="FR4" i="275"/>
  <c r="FR4" i="289"/>
  <c r="FR4" i="286"/>
  <c r="FR4" i="282"/>
  <c r="FR4" i="285"/>
  <c r="FR4" i="288"/>
  <c r="FU18" i="288"/>
  <c r="FW5" i="285"/>
  <c r="FW5" i="289"/>
  <c r="FW5" i="275"/>
  <c r="FW5" i="288"/>
  <c r="FW5" i="265"/>
  <c r="FW5" i="282"/>
  <c r="FW5" i="286"/>
  <c r="GF4" i="291"/>
  <c r="FT2" i="275"/>
  <c r="FT2" i="285"/>
  <c r="FT2" i="288"/>
  <c r="FT2" i="282"/>
  <c r="FT2" i="289"/>
  <c r="FT2" i="286"/>
  <c r="AQ91" i="278"/>
  <c r="AQ93" i="278"/>
  <c r="AQ95" i="278"/>
  <c r="FQ3" i="289"/>
  <c r="FQ3" i="265"/>
  <c r="FQ3" i="275"/>
  <c r="FQ3" i="282"/>
  <c r="FQ3" i="286"/>
  <c r="FQ3" i="288"/>
  <c r="FQ3" i="285"/>
  <c r="FT96" i="278"/>
  <c r="FT101" i="278"/>
  <c r="DS70" i="265"/>
  <c r="FU31" i="311"/>
  <c r="FR29" i="288"/>
  <c r="FQ10" i="278"/>
  <c r="FS48" i="286"/>
  <c r="FR18" i="278"/>
  <c r="FU2" i="304"/>
  <c r="FR3" i="304"/>
  <c r="FS4" i="304"/>
  <c r="FX5" i="304"/>
  <c r="FX5" i="278"/>
  <c r="FS4" i="278"/>
  <c r="GD5" i="291"/>
  <c r="FR3" i="278"/>
  <c r="FU2" i="278"/>
  <c r="FV18" i="288"/>
  <c r="GG4" i="291"/>
  <c r="FU2" i="285"/>
  <c r="FU2" i="288"/>
  <c r="FU2" i="289"/>
  <c r="FU2" i="275"/>
  <c r="FU2" i="286"/>
  <c r="FU2" i="282"/>
  <c r="FX5" i="289"/>
  <c r="FX5" i="285"/>
  <c r="FX5" i="265"/>
  <c r="FX5" i="275"/>
  <c r="FX5" i="286"/>
  <c r="FX5" i="288"/>
  <c r="FX5" i="282"/>
  <c r="FS4" i="285"/>
  <c r="FS4" i="286"/>
  <c r="FS4" i="288"/>
  <c r="FS4" i="282"/>
  <c r="FS4" i="275"/>
  <c r="FS4" i="289"/>
  <c r="AQ77" i="265"/>
  <c r="FR3" i="289"/>
  <c r="FR3" i="286"/>
  <c r="FR3" i="282"/>
  <c r="FR3" i="275"/>
  <c r="FR3" i="288"/>
  <c r="FR3" i="265"/>
  <c r="FR3" i="285"/>
  <c r="DT70" i="265"/>
  <c r="FV31" i="311"/>
  <c r="FT15" i="275"/>
  <c r="FS29" i="288"/>
  <c r="FV2" i="304"/>
  <c r="FR10" i="278"/>
  <c r="FT48" i="286"/>
  <c r="FS18" i="278"/>
  <c r="FS3" i="304"/>
  <c r="FT4" i="304"/>
  <c r="FY5" i="304"/>
  <c r="FY5" i="278"/>
  <c r="FV2" i="278"/>
  <c r="FT4" i="278"/>
  <c r="GE5" i="291"/>
  <c r="FS3" i="278"/>
  <c r="GH4" i="291"/>
  <c r="FV2" i="285"/>
  <c r="FV2" i="289"/>
  <c r="FV2" i="288"/>
  <c r="FV2" i="275"/>
  <c r="FV2" i="286"/>
  <c r="FV2" i="282"/>
  <c r="FW18" i="288"/>
  <c r="FY5" i="265"/>
  <c r="FY5" i="282"/>
  <c r="FY5" i="289"/>
  <c r="FY5" i="288"/>
  <c r="FY5" i="286"/>
  <c r="FY5" i="275"/>
  <c r="FY5" i="285"/>
  <c r="FT20" i="275"/>
  <c r="FU17" i="275"/>
  <c r="FT31" i="289"/>
  <c r="FT4" i="285"/>
  <c r="FT4" i="282"/>
  <c r="FT4" i="289"/>
  <c r="FT4" i="286"/>
  <c r="FT4" i="275"/>
  <c r="FT4" i="288"/>
  <c r="FS3" i="289"/>
  <c r="FS3" i="282"/>
  <c r="FS3" i="288"/>
  <c r="FS3" i="275"/>
  <c r="FS3" i="285"/>
  <c r="FS3" i="286"/>
  <c r="FS3" i="265"/>
  <c r="FU101" i="278"/>
  <c r="FU96" i="278"/>
  <c r="DU70" i="265"/>
  <c r="FW31" i="311"/>
  <c r="FU31" i="289"/>
  <c r="FU15" i="275"/>
  <c r="FT29" i="288"/>
  <c r="FU48" i="286"/>
  <c r="FW2" i="304"/>
  <c r="FS10" i="278"/>
  <c r="FT18" i="278"/>
  <c r="FU4" i="304"/>
  <c r="FT3" i="304"/>
  <c r="FZ5" i="304"/>
  <c r="FZ5" i="278"/>
  <c r="FU4" i="278"/>
  <c r="FW2" i="278"/>
  <c r="GF5" i="291"/>
  <c r="FT3" i="278"/>
  <c r="FU20" i="275"/>
  <c r="FV17" i="275"/>
  <c r="GI4" i="291"/>
  <c r="FW2" i="282"/>
  <c r="FW2" i="286"/>
  <c r="FW2" i="285"/>
  <c r="FW2" i="288"/>
  <c r="FW2" i="289"/>
  <c r="FW2" i="275"/>
  <c r="FU4" i="289"/>
  <c r="FU4" i="275"/>
  <c r="FU4" i="288"/>
  <c r="FU4" i="285"/>
  <c r="FU4" i="286"/>
  <c r="FU4" i="282"/>
  <c r="FZ5" i="282"/>
  <c r="FZ5" i="275"/>
  <c r="FZ5" i="285"/>
  <c r="FZ5" i="265"/>
  <c r="FZ5" i="286"/>
  <c r="FZ5" i="289"/>
  <c r="FZ5" i="288"/>
  <c r="FX18" i="288"/>
  <c r="AS92" i="278"/>
  <c r="FT3" i="289"/>
  <c r="FT3" i="285"/>
  <c r="FT3" i="265"/>
  <c r="FT3" i="282"/>
  <c r="FT3" i="288"/>
  <c r="FT3" i="286"/>
  <c r="FT3" i="275"/>
  <c r="FV101" i="278"/>
  <c r="FV96" i="278"/>
  <c r="FX31" i="311"/>
  <c r="FV15" i="275"/>
  <c r="FV20" i="275"/>
  <c r="FW17" i="275"/>
  <c r="FW15" i="275"/>
  <c r="FU29" i="288"/>
  <c r="FV48" i="286"/>
  <c r="FX2" i="304"/>
  <c r="FT10" i="278"/>
  <c r="FU18" i="278"/>
  <c r="FV4" i="304"/>
  <c r="FU3" i="304"/>
  <c r="GA5" i="304"/>
  <c r="GA5" i="278"/>
  <c r="FX2" i="278"/>
  <c r="FV4" i="278"/>
  <c r="GG5" i="291"/>
  <c r="FU3" i="278"/>
  <c r="GJ4" i="291"/>
  <c r="FX2" i="288"/>
  <c r="FX2" i="286"/>
  <c r="FX2" i="289"/>
  <c r="FX2" i="282"/>
  <c r="FX2" i="275"/>
  <c r="FX2" i="285"/>
  <c r="GA5" i="275"/>
  <c r="GA5" i="289"/>
  <c r="GA5" i="282"/>
  <c r="GA5" i="285"/>
  <c r="GA5" i="265"/>
  <c r="GA5" i="286"/>
  <c r="GA5" i="288"/>
  <c r="FY18" i="288"/>
  <c r="FV4" i="285"/>
  <c r="FV4" i="286"/>
  <c r="FV4" i="289"/>
  <c r="FV4" i="288"/>
  <c r="FV4" i="275"/>
  <c r="FV4" i="282"/>
  <c r="AS83" i="265"/>
  <c r="FU3" i="289"/>
  <c r="FU3" i="282"/>
  <c r="FU3" i="265"/>
  <c r="FU3" i="286"/>
  <c r="FU3" i="285"/>
  <c r="FU3" i="288"/>
  <c r="FU3" i="275"/>
  <c r="FX101" i="278"/>
  <c r="FX96" i="278"/>
  <c r="FW101" i="278"/>
  <c r="FW96" i="278"/>
  <c r="DW70" i="265"/>
  <c r="FY31" i="311"/>
  <c r="FX15" i="275"/>
  <c r="FV29" i="288"/>
  <c r="FW48" i="286"/>
  <c r="FW31" i="289"/>
  <c r="FW20" i="275"/>
  <c r="FX17" i="275"/>
  <c r="FU10" i="278"/>
  <c r="FY2" i="304"/>
  <c r="FV3" i="304"/>
  <c r="FW4" i="304"/>
  <c r="GB5" i="304"/>
  <c r="GB5" i="278"/>
  <c r="FY2" i="278"/>
  <c r="GH5" i="291"/>
  <c r="FV3" i="278"/>
  <c r="FW4" i="278"/>
  <c r="GK4" i="291"/>
  <c r="FY2" i="289"/>
  <c r="FY2" i="282"/>
  <c r="FY2" i="285"/>
  <c r="FY2" i="275"/>
  <c r="FY2" i="288"/>
  <c r="FY2" i="286"/>
  <c r="GB5" i="282"/>
  <c r="GB5" i="289"/>
  <c r="GB5" i="288"/>
  <c r="GB5" i="285"/>
  <c r="GB5" i="265"/>
  <c r="GB5" i="275"/>
  <c r="GB5" i="286"/>
  <c r="FZ18" i="288"/>
  <c r="FW4" i="288"/>
  <c r="FW4" i="282"/>
  <c r="FW4" i="275"/>
  <c r="FW4" i="289"/>
  <c r="FW4" i="286"/>
  <c r="FW4" i="285"/>
  <c r="AR91" i="278"/>
  <c r="AR93" i="278"/>
  <c r="AR95" i="278"/>
  <c r="FV3" i="289"/>
  <c r="FV3" i="265"/>
  <c r="FV3" i="282"/>
  <c r="FV3" i="285"/>
  <c r="FV3" i="288"/>
  <c r="FV3" i="286"/>
  <c r="FV3" i="275"/>
  <c r="FY101" i="278"/>
  <c r="FY96" i="278"/>
  <c r="DX70" i="265"/>
  <c r="FZ31" i="311"/>
  <c r="FW29" i="288"/>
  <c r="FX20" i="275"/>
  <c r="FY17" i="275"/>
  <c r="FX31" i="289"/>
  <c r="FV18" i="278"/>
  <c r="FX48" i="286"/>
  <c r="FW18" i="278"/>
  <c r="FZ2" i="304"/>
  <c r="FV10" i="278"/>
  <c r="FW3" i="304"/>
  <c r="FX4" i="304"/>
  <c r="GC5" i="304"/>
  <c r="GC5" i="278"/>
  <c r="FZ2" i="278"/>
  <c r="FX4" i="278"/>
  <c r="GI5" i="291"/>
  <c r="FW3" i="278"/>
  <c r="FX4" i="286"/>
  <c r="FX4" i="275"/>
  <c r="FX4" i="288"/>
  <c r="FX4" i="285"/>
  <c r="FX4" i="282"/>
  <c r="FX4" i="289"/>
  <c r="GC5" i="289"/>
  <c r="GC5" i="288"/>
  <c r="GC5" i="275"/>
  <c r="GC5" i="286"/>
  <c r="GC5" i="282"/>
  <c r="GC5" i="285"/>
  <c r="GC5" i="265"/>
  <c r="GL4" i="291"/>
  <c r="FZ2" i="282"/>
  <c r="FZ2" i="285"/>
  <c r="FZ2" i="288"/>
  <c r="FZ2" i="286"/>
  <c r="FZ2" i="275"/>
  <c r="FZ2" i="289"/>
  <c r="GA18" i="288"/>
  <c r="AR77" i="265"/>
  <c r="FW3" i="289"/>
  <c r="FW3" i="285"/>
  <c r="FW3" i="282"/>
  <c r="FW3" i="286"/>
  <c r="FW3" i="275"/>
  <c r="FW3" i="288"/>
  <c r="FW3" i="265"/>
  <c r="DY70" i="265"/>
  <c r="GA31" i="311"/>
  <c r="FY31" i="289"/>
  <c r="FY15" i="275"/>
  <c r="FY20" i="275"/>
  <c r="FZ17" i="275"/>
  <c r="FZ15" i="275"/>
  <c r="FZ20" i="275"/>
  <c r="GA17" i="275"/>
  <c r="FX29" i="288"/>
  <c r="GA2" i="304"/>
  <c r="FW10" i="278"/>
  <c r="FY48" i="286"/>
  <c r="FX18" i="278"/>
  <c r="FY4" i="304"/>
  <c r="FX3" i="304"/>
  <c r="GD5" i="304"/>
  <c r="GD5" i="278"/>
  <c r="GA2" i="278"/>
  <c r="GJ5" i="291"/>
  <c r="FX3" i="278"/>
  <c r="FY4" i="278"/>
  <c r="FY4" i="289"/>
  <c r="FY4" i="285"/>
  <c r="FY4" i="286"/>
  <c r="FY4" i="288"/>
  <c r="FY4" i="275"/>
  <c r="FY4" i="282"/>
  <c r="GD5" i="282"/>
  <c r="GD5" i="285"/>
  <c r="GD5" i="288"/>
  <c r="GD5" i="286"/>
  <c r="GD5" i="265"/>
  <c r="GD5" i="289"/>
  <c r="GD5" i="275"/>
  <c r="GB18" i="288"/>
  <c r="GM4" i="291"/>
  <c r="GA2" i="282"/>
  <c r="GA2" i="286"/>
  <c r="GA2" i="275"/>
  <c r="GA2" i="288"/>
  <c r="GA2" i="285"/>
  <c r="GA2" i="289"/>
  <c r="FX3" i="289"/>
  <c r="FX3" i="282"/>
  <c r="FX3" i="275"/>
  <c r="FX3" i="286"/>
  <c r="FX3" i="265"/>
  <c r="FX3" i="285"/>
  <c r="FX3" i="288"/>
  <c r="GA101" i="278"/>
  <c r="GA96" i="278"/>
  <c r="FZ101" i="278"/>
  <c r="FZ96" i="278"/>
  <c r="GB31" i="311"/>
  <c r="GA15" i="275"/>
  <c r="GA20" i="275"/>
  <c r="GB17" i="275"/>
  <c r="FY29" i="288"/>
  <c r="FZ48" i="286"/>
  <c r="GB2" i="304"/>
  <c r="FX10" i="278"/>
  <c r="FY18" i="278"/>
  <c r="FY3" i="304"/>
  <c r="FZ4" i="304"/>
  <c r="GE5" i="304"/>
  <c r="GE5" i="278"/>
  <c r="GK5" i="291"/>
  <c r="FY3" i="278"/>
  <c r="FZ4" i="278"/>
  <c r="GB2" i="278"/>
  <c r="GE5" i="289"/>
  <c r="GE5" i="282"/>
  <c r="GE5" i="265"/>
  <c r="GE5" i="285"/>
  <c r="GE5" i="286"/>
  <c r="GE5" i="288"/>
  <c r="GE5" i="275"/>
  <c r="GC18" i="288"/>
  <c r="GN4" i="291"/>
  <c r="GB2" i="289"/>
  <c r="GB2" i="285"/>
  <c r="GB2" i="275"/>
  <c r="GB2" i="282"/>
  <c r="GB2" i="288"/>
  <c r="GB2" i="286"/>
  <c r="FZ4" i="286"/>
  <c r="FZ4" i="289"/>
  <c r="FZ4" i="282"/>
  <c r="FZ4" i="275"/>
  <c r="FZ4" i="288"/>
  <c r="FZ4" i="285"/>
  <c r="AT92" i="278"/>
  <c r="FY3" i="289"/>
  <c r="FY3" i="265"/>
  <c r="FY3" i="285"/>
  <c r="FY3" i="286"/>
  <c r="FY3" i="288"/>
  <c r="FY3" i="282"/>
  <c r="FY3" i="275"/>
  <c r="GA31" i="289"/>
  <c r="GB96" i="278"/>
  <c r="GB101" i="278"/>
  <c r="EA70" i="265"/>
  <c r="GC31" i="311"/>
  <c r="GB31" i="289"/>
  <c r="GB15" i="275"/>
  <c r="GB20" i="275"/>
  <c r="GC17" i="275"/>
  <c r="FZ29" i="288"/>
  <c r="FY10" i="278"/>
  <c r="GC2" i="304"/>
  <c r="GA48" i="286"/>
  <c r="FZ18" i="278"/>
  <c r="FZ3" i="304"/>
  <c r="GA4" i="304"/>
  <c r="GF5" i="304"/>
  <c r="GF5" i="278"/>
  <c r="GL5" i="291"/>
  <c r="FZ3" i="278"/>
  <c r="GA4" i="278"/>
  <c r="GC2" i="278"/>
  <c r="GO4" i="291"/>
  <c r="GC2" i="282"/>
  <c r="GC2" i="285"/>
  <c r="GC2" i="289"/>
  <c r="GC2" i="288"/>
  <c r="GC2" i="286"/>
  <c r="GC2" i="275"/>
  <c r="GD18" i="288"/>
  <c r="GA4" i="285"/>
  <c r="GA4" i="286"/>
  <c r="GA4" i="288"/>
  <c r="GA4" i="289"/>
  <c r="GA4" i="275"/>
  <c r="GA4" i="282"/>
  <c r="GF5" i="282"/>
  <c r="GF5" i="285"/>
  <c r="GF5" i="265"/>
  <c r="GF5" i="288"/>
  <c r="GF5" i="289"/>
  <c r="GF5" i="286"/>
  <c r="GF5" i="275"/>
  <c r="FZ3" i="289"/>
  <c r="FZ3" i="286"/>
  <c r="FZ3" i="275"/>
  <c r="FZ3" i="285"/>
  <c r="FZ3" i="265"/>
  <c r="FZ3" i="282"/>
  <c r="FZ3" i="288"/>
  <c r="GC101" i="278"/>
  <c r="GC96" i="278"/>
  <c r="EB70" i="265"/>
  <c r="GD31" i="311"/>
  <c r="GA29" i="288"/>
  <c r="FZ10" i="278"/>
  <c r="GB48" i="286"/>
  <c r="GA18" i="278"/>
  <c r="GD2" i="304"/>
  <c r="GA3" i="304"/>
  <c r="GB4" i="304"/>
  <c r="GG5" i="304"/>
  <c r="GG5" i="278"/>
  <c r="GM5" i="291"/>
  <c r="GA3" i="278"/>
  <c r="GD2" i="278"/>
  <c r="GB4" i="278"/>
  <c r="GB4" i="289"/>
  <c r="GB4" i="285"/>
  <c r="GB4" i="282"/>
  <c r="GB4" i="286"/>
  <c r="GB4" i="288"/>
  <c r="GB4" i="275"/>
  <c r="GG5" i="282"/>
  <c r="GG5" i="275"/>
  <c r="GG5" i="265"/>
  <c r="GG5" i="286"/>
  <c r="GG5" i="289"/>
  <c r="GG5" i="288"/>
  <c r="GG5" i="285"/>
  <c r="GE18" i="288"/>
  <c r="GP4" i="291"/>
  <c r="GD2" i="275"/>
  <c r="GD2" i="285"/>
  <c r="GD2" i="286"/>
  <c r="GD2" i="288"/>
  <c r="GD2" i="282"/>
  <c r="GD2" i="289"/>
  <c r="AS91" i="278"/>
  <c r="AS93" i="278"/>
  <c r="AS95" i="278"/>
  <c r="GA3" i="289"/>
  <c r="GA3" i="285"/>
  <c r="GA3" i="288"/>
  <c r="GA3" i="282"/>
  <c r="GA3" i="275"/>
  <c r="GA3" i="265"/>
  <c r="GA3" i="286"/>
  <c r="EC70" i="265"/>
  <c r="GE31" i="311"/>
  <c r="GC31" i="289"/>
  <c r="GC15" i="275"/>
  <c r="GC20" i="275"/>
  <c r="GD17" i="275"/>
  <c r="GD15" i="275"/>
  <c r="GD20" i="275"/>
  <c r="GE17" i="275"/>
  <c r="GB29" i="288"/>
  <c r="GA10" i="278"/>
  <c r="GE2" i="304"/>
  <c r="GC48" i="286"/>
  <c r="GB18" i="278"/>
  <c r="GC4" i="304"/>
  <c r="GB3" i="304"/>
  <c r="GH5" i="304"/>
  <c r="GH5" i="278"/>
  <c r="GN5" i="291"/>
  <c r="GB3" i="278"/>
  <c r="GE2" i="278"/>
  <c r="GC4" i="278"/>
  <c r="GQ4" i="291"/>
  <c r="GE2" i="286"/>
  <c r="GE2" i="288"/>
  <c r="GE2" i="282"/>
  <c r="GE2" i="289"/>
  <c r="GE2" i="275"/>
  <c r="GE2" i="285"/>
  <c r="GC4" i="285"/>
  <c r="GC4" i="288"/>
  <c r="GC4" i="289"/>
  <c r="GC4" i="286"/>
  <c r="GC4" i="275"/>
  <c r="GC4" i="282"/>
  <c r="GH5" i="265"/>
  <c r="GH5" i="282"/>
  <c r="GH5" i="275"/>
  <c r="GH5" i="289"/>
  <c r="GH5" i="286"/>
  <c r="GH5" i="285"/>
  <c r="GH5" i="288"/>
  <c r="GF18" i="288"/>
  <c r="AS77" i="265"/>
  <c r="GB3" i="289"/>
  <c r="GB3" i="285"/>
  <c r="GB3" i="265"/>
  <c r="GB3" i="286"/>
  <c r="GB3" i="282"/>
  <c r="GB3" i="275"/>
  <c r="GB3" i="288"/>
  <c r="GD101" i="278"/>
  <c r="GD96" i="278"/>
  <c r="GE101" i="278"/>
  <c r="GE96" i="278"/>
  <c r="GF31" i="311"/>
  <c r="GC29" i="288"/>
  <c r="GD48" i="286"/>
  <c r="GF2" i="304"/>
  <c r="GB10" i="278"/>
  <c r="GC18" i="278"/>
  <c r="GC3" i="304"/>
  <c r="GD4" i="304"/>
  <c r="GI5" i="304"/>
  <c r="GI5" i="278"/>
  <c r="GO5" i="291"/>
  <c r="GC3" i="278"/>
  <c r="GF2" i="278"/>
  <c r="GD4" i="278"/>
  <c r="GI5" i="282"/>
  <c r="GI5" i="288"/>
  <c r="GI5" i="275"/>
  <c r="GI5" i="289"/>
  <c r="GI5" i="286"/>
  <c r="GI5" i="285"/>
  <c r="GI5" i="265"/>
  <c r="GG18" i="288"/>
  <c r="GD4" i="282"/>
  <c r="GD4" i="275"/>
  <c r="GD4" i="285"/>
  <c r="GD4" i="289"/>
  <c r="GD4" i="288"/>
  <c r="GD4" i="286"/>
  <c r="GR4" i="291"/>
  <c r="GF2" i="275"/>
  <c r="GF2" i="286"/>
  <c r="GF2" i="288"/>
  <c r="GF2" i="289"/>
  <c r="GF2" i="282"/>
  <c r="GF2" i="285"/>
  <c r="GC3" i="289"/>
  <c r="GC3" i="285"/>
  <c r="GC3" i="286"/>
  <c r="GC3" i="282"/>
  <c r="GC3" i="288"/>
  <c r="GC3" i="275"/>
  <c r="GC3" i="265"/>
  <c r="GE35" i="285"/>
  <c r="GF35" i="285"/>
  <c r="EE70" i="265"/>
  <c r="GG31" i="311"/>
  <c r="GE31" i="289"/>
  <c r="GE15" i="275"/>
  <c r="GE20" i="275"/>
  <c r="GF17" i="275"/>
  <c r="GE83" i="282"/>
  <c r="GF31" i="289"/>
  <c r="GF15" i="275"/>
  <c r="GF20" i="275"/>
  <c r="GG17" i="275"/>
  <c r="GF83" i="282"/>
  <c r="GE19" i="285"/>
  <c r="GF19" i="285"/>
  <c r="GD29" i="288"/>
  <c r="GG2" i="304"/>
  <c r="GC10" i="278"/>
  <c r="GE48" i="286"/>
  <c r="GD18" i="278"/>
  <c r="GE4" i="304"/>
  <c r="GD3" i="304"/>
  <c r="GJ5" i="304"/>
  <c r="GJ5" i="278"/>
  <c r="GP5" i="291"/>
  <c r="GD3" i="278"/>
  <c r="GG2" i="278"/>
  <c r="GE4" i="278"/>
  <c r="GE4" i="286"/>
  <c r="GE4" i="282"/>
  <c r="GE4" i="285"/>
  <c r="GE4" i="288"/>
  <c r="GE4" i="289"/>
  <c r="GE4" i="275"/>
  <c r="GJ5" i="265"/>
  <c r="GJ5" i="289"/>
  <c r="GJ5" i="288"/>
  <c r="GJ5" i="282"/>
  <c r="GJ5" i="285"/>
  <c r="GJ5" i="275"/>
  <c r="GJ5" i="286"/>
  <c r="GS4" i="291"/>
  <c r="GG2" i="285"/>
  <c r="GG2" i="282"/>
  <c r="GG2" i="275"/>
  <c r="GG2" i="286"/>
  <c r="GG2" i="289"/>
  <c r="GG2" i="288"/>
  <c r="GH18" i="288"/>
  <c r="AU92" i="278"/>
  <c r="GD3" i="289"/>
  <c r="GD3" i="265"/>
  <c r="GD3" i="282"/>
  <c r="GD3" i="288"/>
  <c r="GD3" i="275"/>
  <c r="GD3" i="285"/>
  <c r="GD3" i="286"/>
  <c r="GF101" i="278"/>
  <c r="GF96" i="278"/>
  <c r="GG101" i="278"/>
  <c r="GG96" i="278"/>
  <c r="GG35" i="285"/>
  <c r="EF70" i="265"/>
  <c r="GH31" i="311"/>
  <c r="GG31" i="289"/>
  <c r="GG15" i="275"/>
  <c r="GG20" i="275"/>
  <c r="GH17" i="275"/>
  <c r="GG83" i="282"/>
  <c r="GG19" i="285"/>
  <c r="GE29" i="288"/>
  <c r="GF48" i="286"/>
  <c r="GH2" i="304"/>
  <c r="GE18" i="278"/>
  <c r="GD10" i="278"/>
  <c r="GE3" i="304"/>
  <c r="GF4" i="304"/>
  <c r="GQ5" i="291"/>
  <c r="GE3" i="278"/>
  <c r="GH2" i="278"/>
  <c r="GF4" i="278"/>
  <c r="GT4" i="291"/>
  <c r="GH2" i="288"/>
  <c r="GH2" i="275"/>
  <c r="GH2" i="286"/>
  <c r="GH2" i="285"/>
  <c r="GH2" i="282"/>
  <c r="GH2" i="289"/>
  <c r="GF4" i="289"/>
  <c r="GF4" i="275"/>
  <c r="GF4" i="288"/>
  <c r="GF4" i="286"/>
  <c r="GF4" i="285"/>
  <c r="GF4" i="282"/>
  <c r="GI18" i="288"/>
  <c r="AU83" i="265"/>
  <c r="GE3" i="289"/>
  <c r="GE3" i="282"/>
  <c r="GE3" i="286"/>
  <c r="GE3" i="288"/>
  <c r="GE3" i="285"/>
  <c r="GE3" i="275"/>
  <c r="GE3" i="265"/>
  <c r="GH35" i="285"/>
  <c r="GH101" i="278"/>
  <c r="GH96" i="278"/>
  <c r="EG70" i="265"/>
  <c r="GI31" i="311"/>
  <c r="GH15" i="275"/>
  <c r="GH20" i="275"/>
  <c r="GI17" i="275"/>
  <c r="GH83" i="282"/>
  <c r="GH19" i="285"/>
  <c r="GF29" i="288"/>
  <c r="GE22" i="285"/>
  <c r="GE10" i="278"/>
  <c r="GI2" i="304"/>
  <c r="GG48" i="286"/>
  <c r="GF18" i="278"/>
  <c r="GG4" i="304"/>
  <c r="GF3" i="304"/>
  <c r="GR5" i="291"/>
  <c r="GF3" i="278"/>
  <c r="GG4" i="278"/>
  <c r="GI2" i="278"/>
  <c r="H44" i="273"/>
  <c r="H19" i="273"/>
  <c r="H34" i="273"/>
  <c r="H53" i="273"/>
  <c r="GG4" i="286"/>
  <c r="GG4" i="285"/>
  <c r="GG4" i="288"/>
  <c r="GG4" i="275"/>
  <c r="GG4" i="282"/>
  <c r="GG4" i="289"/>
  <c r="GU4" i="291"/>
  <c r="GI2" i="288"/>
  <c r="GI2" i="286"/>
  <c r="GI2" i="289"/>
  <c r="GI2" i="275"/>
  <c r="GI2" i="282"/>
  <c r="GI2" i="285"/>
  <c r="AT91" i="278"/>
  <c r="AT93" i="278"/>
  <c r="AT95" i="278"/>
  <c r="GF3" i="289"/>
  <c r="GF3" i="286"/>
  <c r="GF3" i="288"/>
  <c r="GF3" i="285"/>
  <c r="GF3" i="282"/>
  <c r="GF3" i="275"/>
  <c r="GF3" i="265"/>
  <c r="GJ31" i="311"/>
  <c r="GJ18" i="288"/>
  <c r="GI101" i="278"/>
  <c r="GI96" i="278"/>
  <c r="GV4" i="291"/>
  <c r="J50" i="273"/>
  <c r="K50" i="273"/>
  <c r="Y2" i="291"/>
  <c r="AB2" i="291"/>
  <c r="AC2" i="291"/>
  <c r="Z2" i="291"/>
  <c r="AE2" i="291"/>
  <c r="AF2" i="291"/>
  <c r="AG2" i="291"/>
  <c r="AH2" i="291"/>
  <c r="AJ2" i="291"/>
  <c r="AL2" i="291"/>
  <c r="AM2" i="291"/>
  <c r="AN2" i="291"/>
  <c r="AO2" i="291"/>
  <c r="AQ2" i="291"/>
  <c r="AR2" i="291"/>
  <c r="AT2" i="291"/>
  <c r="AV2" i="291"/>
  <c r="AU2" i="291"/>
  <c r="AW2" i="291"/>
  <c r="AZ2" i="291"/>
  <c r="BA2" i="291"/>
  <c r="BB2" i="291"/>
  <c r="BD2" i="291"/>
  <c r="BC2" i="291"/>
  <c r="BE2" i="291"/>
  <c r="BG2" i="291"/>
  <c r="BH2" i="291"/>
  <c r="BI2" i="291"/>
  <c r="BL2" i="291"/>
  <c r="BK2" i="291"/>
  <c r="BM2" i="291"/>
  <c r="GG29" i="288"/>
  <c r="H122" i="273"/>
  <c r="H125" i="273"/>
  <c r="GF22" i="285"/>
  <c r="H78" i="273"/>
  <c r="GH48" i="286"/>
  <c r="GG18" i="278"/>
  <c r="GJ2" i="304"/>
  <c r="GF10" i="278"/>
  <c r="GG3" i="304"/>
  <c r="GH4" i="304"/>
  <c r="GS5" i="291"/>
  <c r="GG3" i="278"/>
  <c r="GH4" i="278"/>
  <c r="GJ2" i="278"/>
  <c r="GH4" i="288"/>
  <c r="GH4" i="285"/>
  <c r="GH4" i="286"/>
  <c r="GH4" i="289"/>
  <c r="GH4" i="282"/>
  <c r="GH4" i="275"/>
  <c r="GJ2" i="275"/>
  <c r="GJ2" i="286"/>
  <c r="GJ2" i="285"/>
  <c r="GJ32" i="289"/>
  <c r="GJ2" i="282"/>
  <c r="GJ2" i="289"/>
  <c r="GJ2" i="288"/>
  <c r="GG3" i="289"/>
  <c r="GG3" i="275"/>
  <c r="GG3" i="265"/>
  <c r="GG3" i="288"/>
  <c r="GG3" i="286"/>
  <c r="GG3" i="282"/>
  <c r="GG3" i="285"/>
  <c r="AA2" i="291"/>
  <c r="AD2" i="291"/>
  <c r="AI2" i="291"/>
  <c r="AK2" i="291"/>
  <c r="AP2" i="291"/>
  <c r="AS2" i="291"/>
  <c r="AX2" i="291"/>
  <c r="AY2" i="291"/>
  <c r="BF2" i="291"/>
  <c r="BJ2" i="291"/>
  <c r="GI35" i="285"/>
  <c r="GJ35" i="285"/>
  <c r="GJ105" i="278"/>
  <c r="GJ81" i="278"/>
  <c r="GJ59" i="278"/>
  <c r="EI70" i="265"/>
  <c r="GI31" i="289"/>
  <c r="GI15" i="275"/>
  <c r="GI20" i="275"/>
  <c r="GJ17" i="275"/>
  <c r="GI83" i="282"/>
  <c r="GJ31" i="289"/>
  <c r="GJ15" i="275"/>
  <c r="GJ20" i="275"/>
  <c r="GJ83" i="282"/>
  <c r="GJ72" i="282"/>
  <c r="W2" i="291"/>
  <c r="K3" i="277"/>
  <c r="V2" i="291"/>
  <c r="J3" i="277"/>
  <c r="GI19" i="285"/>
  <c r="GJ28" i="282"/>
  <c r="GJ15" i="286"/>
  <c r="GJ19" i="285"/>
  <c r="GH29" i="288"/>
  <c r="H86" i="273"/>
  <c r="H55" i="273"/>
  <c r="H139" i="273"/>
  <c r="GG22" i="285"/>
  <c r="H314" i="280"/>
  <c r="H88" i="273"/>
  <c r="H74" i="273"/>
  <c r="H77" i="273"/>
  <c r="GG10" i="278"/>
  <c r="GI48" i="286"/>
  <c r="GH18" i="278"/>
  <c r="GH3" i="304"/>
  <c r="GI4" i="304"/>
  <c r="GT5" i="291"/>
  <c r="GH3" i="278"/>
  <c r="GI4" i="278"/>
  <c r="S3" i="277"/>
  <c r="H103" i="273"/>
  <c r="H107" i="273"/>
  <c r="P3" i="277"/>
  <c r="N3" i="277"/>
  <c r="V3" i="277"/>
  <c r="Q3" i="277"/>
  <c r="O3" i="277"/>
  <c r="T3" i="277"/>
  <c r="M3" i="277"/>
  <c r="U3" i="277"/>
  <c r="R3" i="277"/>
  <c r="GI4" i="289"/>
  <c r="GI4" i="285"/>
  <c r="GI4" i="275"/>
  <c r="GI4" i="288"/>
  <c r="GI4" i="282"/>
  <c r="GI4" i="286"/>
  <c r="AV3" i="277"/>
  <c r="AN3" i="277"/>
  <c r="AF3" i="277"/>
  <c r="X3" i="277"/>
  <c r="AT3" i="277"/>
  <c r="AO3" i="277"/>
  <c r="AE3" i="277"/>
  <c r="AU3" i="277"/>
  <c r="AL3" i="277"/>
  <c r="AD3" i="277"/>
  <c r="W3" i="277"/>
  <c r="BA3" i="277"/>
  <c r="AS3" i="277"/>
  <c r="AI3" i="277"/>
  <c r="AC3" i="277"/>
  <c r="GH3" i="289"/>
  <c r="AZ3" i="277"/>
  <c r="AR3" i="277"/>
  <c r="AJ3" i="277"/>
  <c r="AB3" i="277"/>
  <c r="AY3" i="277"/>
  <c r="AQ3" i="277"/>
  <c r="AK3" i="277"/>
  <c r="AA3" i="277"/>
  <c r="AX3" i="277"/>
  <c r="AM3" i="277"/>
  <c r="AG3" i="277"/>
  <c r="Z3" i="277"/>
  <c r="AW3" i="277"/>
  <c r="AP3" i="277"/>
  <c r="AH3" i="277"/>
  <c r="Y3" i="277"/>
  <c r="GH3" i="288"/>
  <c r="BN2" i="291"/>
  <c r="GH3" i="285"/>
  <c r="GH3" i="286"/>
  <c r="GH3" i="275"/>
  <c r="GH3" i="265"/>
  <c r="GH3" i="282"/>
  <c r="H138" i="273"/>
  <c r="H101" i="278"/>
  <c r="H96" i="278"/>
  <c r="GJ96" i="278"/>
  <c r="GJ101" i="278"/>
  <c r="H35" i="285"/>
  <c r="H105" i="278"/>
  <c r="H81" i="278"/>
  <c r="H59" i="278"/>
  <c r="EJ70" i="265"/>
  <c r="H22" i="289"/>
  <c r="H15" i="275"/>
  <c r="H83" i="282"/>
  <c r="H72" i="282"/>
  <c r="BB3" i="277"/>
  <c r="H154" i="280"/>
  <c r="H28" i="282"/>
  <c r="H36" i="286"/>
  <c r="H25" i="286"/>
  <c r="H15" i="286"/>
  <c r="H19" i="285"/>
  <c r="H180" i="280"/>
  <c r="GI29" i="288"/>
  <c r="GJ3" i="275"/>
  <c r="GH22" i="285"/>
  <c r="H106" i="273"/>
  <c r="H124" i="273"/>
  <c r="GJ48" i="286"/>
  <c r="H87" i="273"/>
  <c r="H91" i="273"/>
  <c r="H54" i="273"/>
  <c r="GH10" i="278"/>
  <c r="H56" i="273"/>
  <c r="GI18" i="278"/>
  <c r="BO2" i="291"/>
  <c r="GI3" i="304"/>
  <c r="GJ4" i="304"/>
  <c r="GU5" i="291"/>
  <c r="GI3" i="278"/>
  <c r="GJ4" i="278"/>
  <c r="H10" i="286"/>
  <c r="H111" i="273"/>
  <c r="H20" i="282"/>
  <c r="GJ4" i="289"/>
  <c r="GJ4" i="285"/>
  <c r="GJ4" i="282"/>
  <c r="GJ4" i="286"/>
  <c r="GJ4" i="275"/>
  <c r="GJ4" i="288"/>
  <c r="AV92" i="278"/>
  <c r="GI3" i="289"/>
  <c r="GI3" i="282"/>
  <c r="GI3" i="275"/>
  <c r="GI3" i="285"/>
  <c r="GI3" i="286"/>
  <c r="GI3" i="288"/>
  <c r="GI3" i="265"/>
  <c r="EK70" i="265"/>
  <c r="GJ29" i="288"/>
  <c r="H126" i="273"/>
  <c r="H12" i="285"/>
  <c r="GJ12" i="285"/>
  <c r="GJ13" i="285"/>
  <c r="GI22" i="285"/>
  <c r="GI10" i="278"/>
  <c r="GJ18" i="278"/>
  <c r="H20" i="278"/>
  <c r="H25" i="278"/>
  <c r="H48" i="286"/>
  <c r="H42" i="278"/>
  <c r="H75" i="278"/>
  <c r="GJ3" i="304"/>
  <c r="GV5" i="291"/>
  <c r="GJ3" i="278"/>
  <c r="GJ3" i="288"/>
  <c r="X2" i="291"/>
  <c r="GJ3" i="265"/>
  <c r="GJ3" i="285"/>
  <c r="GJ3" i="286"/>
  <c r="GJ3" i="282"/>
  <c r="GJ3" i="289"/>
  <c r="AV83" i="265"/>
  <c r="H150" i="280"/>
  <c r="H43" i="278"/>
  <c r="H84" i="278"/>
  <c r="H158" i="280"/>
  <c r="H168" i="280"/>
  <c r="H144" i="280"/>
  <c r="GJ84" i="278"/>
  <c r="L3" i="277"/>
  <c r="H71" i="278"/>
  <c r="GJ22" i="285"/>
  <c r="GJ14" i="285"/>
  <c r="H13" i="285"/>
  <c r="H22" i="285"/>
  <c r="H41" i="278"/>
  <c r="H180" i="273"/>
  <c r="H32" i="278"/>
  <c r="H19" i="278"/>
  <c r="H176" i="273"/>
  <c r="H185" i="273"/>
  <c r="H11" i="278"/>
  <c r="GJ10" i="278"/>
  <c r="H10" i="265"/>
  <c r="AU91" i="278"/>
  <c r="AU93" i="278"/>
  <c r="AU95" i="278"/>
  <c r="EM70" i="265"/>
  <c r="H14" i="285"/>
  <c r="H13" i="265"/>
  <c r="GJ13" i="265"/>
  <c r="H33" i="269"/>
  <c r="K33" i="269"/>
  <c r="L33" i="269"/>
  <c r="H26" i="278"/>
  <c r="AU77" i="265"/>
  <c r="EN70" i="265"/>
  <c r="H36" i="269"/>
  <c r="K36" i="269"/>
  <c r="J33" i="269"/>
  <c r="H31" i="278"/>
  <c r="EO70" i="265"/>
  <c r="J36" i="269"/>
  <c r="L36" i="269"/>
  <c r="H33" i="278"/>
  <c r="H62" i="278"/>
  <c r="GJ62" i="278"/>
  <c r="AW92" i="278"/>
  <c r="H9" i="265"/>
  <c r="H32" i="269"/>
  <c r="K32" i="269"/>
  <c r="L32" i="269"/>
  <c r="H54" i="278"/>
  <c r="H50" i="278"/>
  <c r="AW83" i="265"/>
  <c r="EQ70" i="265"/>
  <c r="H11" i="265"/>
  <c r="H34" i="269"/>
  <c r="K34" i="269"/>
  <c r="J32" i="269"/>
  <c r="AV91" i="278"/>
  <c r="AV93" i="278"/>
  <c r="AV95" i="278"/>
  <c r="H42" i="282"/>
  <c r="ER70" i="265"/>
  <c r="J34" i="269"/>
  <c r="L34" i="269"/>
  <c r="AV77" i="265"/>
  <c r="ES70" i="265"/>
  <c r="AX92" i="278"/>
  <c r="EU70" i="265"/>
  <c r="EV70" i="265"/>
  <c r="AW91" i="278"/>
  <c r="AW93" i="278"/>
  <c r="AW95" i="278"/>
  <c r="EW70" i="265"/>
  <c r="AW77" i="265"/>
  <c r="EY70" i="265"/>
  <c r="AY92" i="278"/>
  <c r="EZ70" i="265"/>
  <c r="AY83" i="265"/>
  <c r="FA70" i="265"/>
  <c r="AX91" i="278"/>
  <c r="AX93" i="278"/>
  <c r="AX95" i="278"/>
  <c r="FC70" i="265"/>
  <c r="FD70" i="265"/>
  <c r="AZ92" i="278"/>
  <c r="FE70" i="265"/>
  <c r="AZ83" i="265"/>
  <c r="AY91" i="278"/>
  <c r="AY93" i="278"/>
  <c r="AY95" i="278"/>
  <c r="FG70" i="265"/>
  <c r="AY77" i="265"/>
  <c r="FH70" i="265"/>
  <c r="FI70" i="265"/>
  <c r="BA92" i="278"/>
  <c r="BA83" i="265"/>
  <c r="FK70" i="265"/>
  <c r="AZ91" i="278"/>
  <c r="AZ93" i="278"/>
  <c r="AZ95" i="278"/>
  <c r="FL70" i="265"/>
  <c r="AZ77" i="265"/>
  <c r="FM70" i="265"/>
  <c r="BB92" i="278"/>
  <c r="FO70" i="265"/>
  <c r="FP70" i="265"/>
  <c r="BA91" i="278"/>
  <c r="BA93" i="278"/>
  <c r="BA95" i="278"/>
  <c r="FQ70" i="265"/>
  <c r="BA77" i="265"/>
  <c r="FS70" i="265"/>
  <c r="BC92" i="278"/>
  <c r="FT70" i="265"/>
  <c r="BC83" i="265"/>
  <c r="FU70" i="265"/>
  <c r="BB91" i="278"/>
  <c r="BB93" i="278"/>
  <c r="BB95" i="278"/>
  <c r="FW70" i="265"/>
  <c r="FX70" i="265"/>
  <c r="BD92" i="278"/>
  <c r="FY70" i="265"/>
  <c r="BD83" i="265"/>
  <c r="BC91" i="278"/>
  <c r="BC93" i="278"/>
  <c r="BC95" i="278"/>
  <c r="GA70" i="265"/>
  <c r="BC77" i="265"/>
  <c r="GB70" i="265"/>
  <c r="GC70" i="265"/>
  <c r="BE92" i="278"/>
  <c r="GE21" i="285"/>
  <c r="GE23" i="285"/>
  <c r="BE83" i="265"/>
  <c r="GF21" i="285"/>
  <c r="GF23" i="285"/>
  <c r="GE70" i="265"/>
  <c r="BD91" i="278"/>
  <c r="BD93" i="278"/>
  <c r="BD95" i="278"/>
  <c r="GG21" i="285"/>
  <c r="GG23" i="285"/>
  <c r="GF70" i="265"/>
  <c r="BD77" i="265"/>
  <c r="GG70" i="265"/>
  <c r="GH21" i="285"/>
  <c r="GH23" i="285"/>
  <c r="GH70" i="265"/>
  <c r="GI21" i="285"/>
  <c r="GI23" i="285"/>
  <c r="BF92" i="278"/>
  <c r="GJ21" i="285"/>
  <c r="GI70" i="265"/>
  <c r="GJ23" i="285"/>
  <c r="GJ70" i="265"/>
  <c r="BE91" i="278"/>
  <c r="BE93" i="278"/>
  <c r="BE95" i="278"/>
  <c r="BE77" i="265"/>
  <c r="BG92" i="278"/>
  <c r="BG83" i="265"/>
  <c r="BF91" i="278"/>
  <c r="BF93" i="278"/>
  <c r="BF95" i="278"/>
  <c r="BH92" i="278"/>
  <c r="BH83" i="265"/>
  <c r="BG91" i="278"/>
  <c r="BG93" i="278"/>
  <c r="BG95" i="278"/>
  <c r="BG77" i="265"/>
  <c r="BI92" i="278"/>
  <c r="BI83" i="265"/>
  <c r="BH91" i="278"/>
  <c r="BH93" i="278"/>
  <c r="BH95" i="278"/>
  <c r="BH77" i="265"/>
  <c r="BJ92" i="278"/>
  <c r="BI91" i="278"/>
  <c r="BI93" i="278"/>
  <c r="BI95" i="278"/>
  <c r="BI77" i="265"/>
  <c r="BK92" i="278"/>
  <c r="BK83" i="265"/>
  <c r="BJ91" i="278"/>
  <c r="BJ93" i="278"/>
  <c r="BJ95" i="278"/>
  <c r="BL92" i="278"/>
  <c r="BL83" i="265"/>
  <c r="BK91" i="278"/>
  <c r="BK93" i="278"/>
  <c r="BK95" i="278"/>
  <c r="BK77" i="265"/>
  <c r="BM92" i="278"/>
  <c r="BM83" i="265"/>
  <c r="BL91" i="278"/>
  <c r="BL93" i="278"/>
  <c r="BL95" i="278"/>
  <c r="BL77" i="265"/>
  <c r="BN92" i="278"/>
  <c r="BM91" i="278"/>
  <c r="BM93" i="278"/>
  <c r="BM95" i="278"/>
  <c r="BM77" i="265"/>
  <c r="BO92" i="278"/>
  <c r="BO83" i="265"/>
  <c r="BN91" i="278"/>
  <c r="BN93" i="278"/>
  <c r="BN95" i="278"/>
  <c r="BP92" i="278"/>
  <c r="BP83" i="265"/>
  <c r="BO91" i="278"/>
  <c r="BO93" i="278"/>
  <c r="BO95" i="278"/>
  <c r="BO77" i="265"/>
  <c r="BQ92" i="278"/>
  <c r="BQ83" i="265"/>
  <c r="BP91" i="278"/>
  <c r="BP93" i="278"/>
  <c r="BP95" i="278"/>
  <c r="BP77" i="265"/>
  <c r="BR92" i="278"/>
  <c r="BQ91" i="278"/>
  <c r="BQ93" i="278"/>
  <c r="BQ95" i="278"/>
  <c r="BQ77" i="265"/>
  <c r="BS92" i="278"/>
  <c r="BS83" i="265"/>
  <c r="BR91" i="278"/>
  <c r="BR93" i="278"/>
  <c r="BR95" i="278"/>
  <c r="BT92" i="278"/>
  <c r="BT83" i="265"/>
  <c r="BS91" i="278"/>
  <c r="BS93" i="278"/>
  <c r="BS95" i="278"/>
  <c r="BS77" i="265"/>
  <c r="BU92" i="278"/>
  <c r="BU83" i="265"/>
  <c r="BT91" i="278"/>
  <c r="BT93" i="278"/>
  <c r="BT95" i="278"/>
  <c r="BT77" i="265"/>
  <c r="BV92" i="278"/>
  <c r="BU91" i="278"/>
  <c r="BU93" i="278"/>
  <c r="BU95" i="278"/>
  <c r="BU77" i="265"/>
  <c r="BW92" i="278"/>
  <c r="BW83" i="265"/>
  <c r="BV91" i="278"/>
  <c r="BV93" i="278"/>
  <c r="BV95" i="278"/>
  <c r="BX92" i="278"/>
  <c r="BX83" i="265"/>
  <c r="BW91" i="278"/>
  <c r="BW93" i="278"/>
  <c r="BW95" i="278"/>
  <c r="BW77" i="265"/>
  <c r="BY92" i="278"/>
  <c r="BY83" i="265"/>
  <c r="BX91" i="278"/>
  <c r="BX93" i="278"/>
  <c r="BX95" i="278"/>
  <c r="BX77" i="265"/>
  <c r="BZ92" i="278"/>
  <c r="BY91" i="278"/>
  <c r="BY93" i="278"/>
  <c r="BY95" i="278"/>
  <c r="BY77" i="265"/>
  <c r="CA92" i="278"/>
  <c r="CA83" i="265"/>
  <c r="BZ91" i="278"/>
  <c r="BZ93" i="278"/>
  <c r="BZ95" i="278"/>
  <c r="CB92" i="278"/>
  <c r="CB83" i="265"/>
  <c r="CA91" i="278"/>
  <c r="CA93" i="278"/>
  <c r="CA95" i="278"/>
  <c r="CA77" i="265"/>
  <c r="CC92" i="278"/>
  <c r="CC83" i="265"/>
  <c r="CB91" i="278"/>
  <c r="CB93" i="278"/>
  <c r="CB95" i="278"/>
  <c r="CB77" i="265"/>
  <c r="CD92" i="278"/>
  <c r="CC91" i="278"/>
  <c r="CC93" i="278"/>
  <c r="CC95" i="278"/>
  <c r="CC77" i="265"/>
  <c r="CE92" i="278"/>
  <c r="CE83" i="265"/>
  <c r="CD91" i="278"/>
  <c r="CD93" i="278"/>
  <c r="CD95" i="278"/>
  <c r="CF92" i="278"/>
  <c r="CF83" i="265"/>
  <c r="CE91" i="278"/>
  <c r="CE93" i="278"/>
  <c r="CE95" i="278"/>
  <c r="H48" i="280"/>
  <c r="CE77" i="265"/>
  <c r="CG92" i="278"/>
  <c r="CG83" i="265"/>
  <c r="K88" i="265"/>
  <c r="CF91" i="278"/>
  <c r="CF93" i="278"/>
  <c r="CF95" i="278"/>
  <c r="L12" i="288"/>
  <c r="CF77" i="265"/>
  <c r="L88" i="265"/>
  <c r="CH92" i="278"/>
  <c r="M12" i="288"/>
  <c r="M88" i="265"/>
  <c r="CG91" i="278"/>
  <c r="CG93" i="278"/>
  <c r="CG95" i="278"/>
  <c r="CG77" i="265"/>
  <c r="N12" i="288"/>
  <c r="O12" i="288"/>
  <c r="CI92" i="278"/>
  <c r="CI83" i="265"/>
  <c r="O88" i="265"/>
  <c r="P12" i="288"/>
  <c r="CH91" i="278"/>
  <c r="CH93" i="278"/>
  <c r="CH95" i="278"/>
  <c r="P88" i="265"/>
  <c r="Q12" i="288"/>
  <c r="Q88" i="265"/>
  <c r="CJ92" i="278"/>
  <c r="R12" i="288"/>
  <c r="CJ83" i="265"/>
  <c r="R18" i="286"/>
  <c r="CI91" i="278"/>
  <c r="CI93" i="278"/>
  <c r="CI95" i="278"/>
  <c r="CI77" i="265"/>
  <c r="CK92" i="278"/>
  <c r="CK83" i="265"/>
  <c r="CJ91" i="278"/>
  <c r="CJ93" i="278"/>
  <c r="CJ95" i="278"/>
  <c r="CJ77" i="265"/>
  <c r="CL92" i="278"/>
  <c r="CK91" i="278"/>
  <c r="CK93" i="278"/>
  <c r="CK95" i="278"/>
  <c r="CK77" i="265"/>
  <c r="CM92" i="278"/>
  <c r="CM83" i="265"/>
  <c r="CL91" i="278"/>
  <c r="CL93" i="278"/>
  <c r="CL95" i="278"/>
  <c r="CN92" i="278"/>
  <c r="CN83" i="265"/>
  <c r="CM91" i="278"/>
  <c r="CM93" i="278"/>
  <c r="CM95" i="278"/>
  <c r="CM77" i="265"/>
  <c r="CO92" i="278"/>
  <c r="CO83" i="265"/>
  <c r="CN91" i="278"/>
  <c r="CN93" i="278"/>
  <c r="CN95" i="278"/>
  <c r="CN77" i="265"/>
  <c r="CP92" i="278"/>
  <c r="CO91" i="278"/>
  <c r="CO93" i="278"/>
  <c r="CO95" i="278"/>
  <c r="CO77" i="265"/>
  <c r="CQ92" i="278"/>
  <c r="CQ83" i="265"/>
  <c r="CP91" i="278"/>
  <c r="CP93" i="278"/>
  <c r="CP95" i="278"/>
  <c r="CR92" i="278"/>
  <c r="CR83" i="265"/>
  <c r="CQ91" i="278"/>
  <c r="CQ93" i="278"/>
  <c r="CQ95" i="278"/>
  <c r="CQ77" i="265"/>
  <c r="CS92" i="278"/>
  <c r="CS83" i="265"/>
  <c r="CR91" i="278"/>
  <c r="CR93" i="278"/>
  <c r="CR95" i="278"/>
  <c r="CR77" i="265"/>
  <c r="CT92" i="278"/>
  <c r="CS91" i="278"/>
  <c r="CS93" i="278"/>
  <c r="CS95" i="278"/>
  <c r="CS77" i="265"/>
  <c r="CU92" i="278"/>
  <c r="CU83" i="265"/>
  <c r="CT91" i="278"/>
  <c r="CT93" i="278"/>
  <c r="CT95" i="278"/>
  <c r="CV92" i="278"/>
  <c r="CV83" i="265"/>
  <c r="CU91" i="278"/>
  <c r="CU93" i="278"/>
  <c r="CU95" i="278"/>
  <c r="CU77" i="265"/>
  <c r="CW92" i="278"/>
  <c r="CW83" i="265"/>
  <c r="CV91" i="278"/>
  <c r="CV93" i="278"/>
  <c r="CV95" i="278"/>
  <c r="CV77" i="265"/>
  <c r="CX92" i="278"/>
  <c r="CW91" i="278"/>
  <c r="CW93" i="278"/>
  <c r="CW95" i="278"/>
  <c r="CW77" i="265"/>
  <c r="CY92" i="278"/>
  <c r="CY83" i="265"/>
  <c r="CX91" i="278"/>
  <c r="CX93" i="278"/>
  <c r="CX95" i="278"/>
  <c r="CZ92" i="278"/>
  <c r="CZ83" i="265"/>
  <c r="CY91" i="278"/>
  <c r="CY93" i="278"/>
  <c r="CY95" i="278"/>
  <c r="CY77" i="265"/>
  <c r="DA92" i="278"/>
  <c r="DA83" i="265"/>
  <c r="CZ91" i="278"/>
  <c r="CZ93" i="278"/>
  <c r="CZ95" i="278"/>
  <c r="CZ77" i="265"/>
  <c r="DB92" i="278"/>
  <c r="DA91" i="278"/>
  <c r="DA93" i="278"/>
  <c r="DA95" i="278"/>
  <c r="DA77" i="265"/>
  <c r="DC92" i="278"/>
  <c r="DC83" i="265"/>
  <c r="DB91" i="278"/>
  <c r="DB93" i="278"/>
  <c r="DB95" i="278"/>
  <c r="DD92" i="278"/>
  <c r="DD83" i="265"/>
  <c r="DC91" i="278"/>
  <c r="DC93" i="278"/>
  <c r="DC95" i="278"/>
  <c r="DC77" i="265"/>
  <c r="DE92" i="278"/>
  <c r="DE83" i="265"/>
  <c r="DD91" i="278"/>
  <c r="DD93" i="278"/>
  <c r="DD95" i="278"/>
  <c r="DD77" i="265"/>
  <c r="DF92" i="278"/>
  <c r="DE91" i="278"/>
  <c r="DE93" i="278"/>
  <c r="DE95" i="278"/>
  <c r="DE77" i="265"/>
  <c r="DG92" i="278"/>
  <c r="DG83" i="265"/>
  <c r="DF91" i="278"/>
  <c r="DF93" i="278"/>
  <c r="DF95" i="278"/>
  <c r="DH92" i="278"/>
  <c r="DH83" i="265"/>
  <c r="DG91" i="278"/>
  <c r="DG93" i="278"/>
  <c r="DG95" i="278"/>
  <c r="DG77" i="265"/>
  <c r="DI92" i="278"/>
  <c r="DI83" i="265"/>
  <c r="DH91" i="278"/>
  <c r="DH93" i="278"/>
  <c r="DH95" i="278"/>
  <c r="DH77" i="265"/>
  <c r="DJ92" i="278"/>
  <c r="DI91" i="278"/>
  <c r="DI93" i="278"/>
  <c r="DI95" i="278"/>
  <c r="DI77" i="265"/>
  <c r="DK92" i="278"/>
  <c r="DK83" i="265"/>
  <c r="DJ91" i="278"/>
  <c r="DJ93" i="278"/>
  <c r="DJ95" i="278"/>
  <c r="DL92" i="278"/>
  <c r="DL83" i="265"/>
  <c r="DK91" i="278"/>
  <c r="DK93" i="278"/>
  <c r="DK95" i="278"/>
  <c r="DK77" i="265"/>
  <c r="DM92" i="278"/>
  <c r="DM83" i="265"/>
  <c r="DL91" i="278"/>
  <c r="DL93" i="278"/>
  <c r="DL95" i="278"/>
  <c r="DL77" i="265"/>
  <c r="DN92" i="278"/>
  <c r="DM91" i="278"/>
  <c r="DM93" i="278"/>
  <c r="DM95" i="278"/>
  <c r="DM77" i="265"/>
  <c r="DO92" i="278"/>
  <c r="DO83" i="265"/>
  <c r="DN91" i="278"/>
  <c r="DN93" i="278"/>
  <c r="DN95" i="278"/>
  <c r="DP92" i="278"/>
  <c r="DP83" i="265"/>
  <c r="DO91" i="278"/>
  <c r="DO93" i="278"/>
  <c r="DO95" i="278"/>
  <c r="DO77" i="265"/>
  <c r="DQ92" i="278"/>
  <c r="DQ83" i="265"/>
  <c r="DP91" i="278"/>
  <c r="DP93" i="278"/>
  <c r="DP95" i="278"/>
  <c r="DP77" i="265"/>
  <c r="DR92" i="278"/>
  <c r="DQ91" i="278"/>
  <c r="DQ93" i="278"/>
  <c r="DQ95" i="278"/>
  <c r="DQ77" i="265"/>
  <c r="DS92" i="278"/>
  <c r="DS83" i="265"/>
  <c r="DR91" i="278"/>
  <c r="DR93" i="278"/>
  <c r="DR95" i="278"/>
  <c r="DT92" i="278"/>
  <c r="DT83" i="265"/>
  <c r="DS91" i="278"/>
  <c r="DS93" i="278"/>
  <c r="DS95" i="278"/>
  <c r="DS77" i="265"/>
  <c r="DU92" i="278"/>
  <c r="DU83" i="265"/>
  <c r="DT91" i="278"/>
  <c r="DT93" i="278"/>
  <c r="DT95" i="278"/>
  <c r="DT77" i="265"/>
  <c r="DV92" i="278"/>
  <c r="DU91" i="278"/>
  <c r="DU93" i="278"/>
  <c r="DU95" i="278"/>
  <c r="DU77" i="265"/>
  <c r="DW92" i="278"/>
  <c r="DW83" i="265"/>
  <c r="DV91" i="278"/>
  <c r="DV93" i="278"/>
  <c r="DV95" i="278"/>
  <c r="DX92" i="278"/>
  <c r="DX83" i="265"/>
  <c r="DW91" i="278"/>
  <c r="DW93" i="278"/>
  <c r="DW95" i="278"/>
  <c r="DW77" i="265"/>
  <c r="DY92" i="278"/>
  <c r="DY83" i="265"/>
  <c r="DX91" i="278"/>
  <c r="DX93" i="278"/>
  <c r="DX95" i="278"/>
  <c r="DX77" i="265"/>
  <c r="DZ92" i="278"/>
  <c r="DY91" i="278"/>
  <c r="DY93" i="278"/>
  <c r="DY95" i="278"/>
  <c r="DY77" i="265"/>
  <c r="EA92" i="278"/>
  <c r="EA83" i="265"/>
  <c r="DZ91" i="278"/>
  <c r="DZ93" i="278"/>
  <c r="DZ95" i="278"/>
  <c r="EB92" i="278"/>
  <c r="EB83" i="265"/>
  <c r="EA91" i="278"/>
  <c r="EA93" i="278"/>
  <c r="EA95" i="278"/>
  <c r="EA77" i="265"/>
  <c r="EC92" i="278"/>
  <c r="EC83" i="265"/>
  <c r="EB91" i="278"/>
  <c r="EB93" i="278"/>
  <c r="EB95" i="278"/>
  <c r="EB77" i="265"/>
  <c r="ED92" i="278"/>
  <c r="EC91" i="278"/>
  <c r="EC93" i="278"/>
  <c r="EC95" i="278"/>
  <c r="EC77" i="265"/>
  <c r="EE92" i="278"/>
  <c r="EE83" i="265"/>
  <c r="ED91" i="278"/>
  <c r="ED93" i="278"/>
  <c r="ED95" i="278"/>
  <c r="EF92" i="278"/>
  <c r="EF83" i="265"/>
  <c r="EE91" i="278"/>
  <c r="EE93" i="278"/>
  <c r="EE95" i="278"/>
  <c r="EE77" i="265"/>
  <c r="EG92" i="278"/>
  <c r="EG83" i="265"/>
  <c r="EF91" i="278"/>
  <c r="EF93" i="278"/>
  <c r="EF95" i="278"/>
  <c r="EF77" i="265"/>
  <c r="EH92" i="278"/>
  <c r="EG91" i="278"/>
  <c r="EG93" i="278"/>
  <c r="EG95" i="278"/>
  <c r="EG77" i="265"/>
  <c r="EI92" i="278"/>
  <c r="EI83" i="265"/>
  <c r="EH91" i="278"/>
  <c r="EH93" i="278"/>
  <c r="EH95" i="278"/>
  <c r="EJ92" i="278"/>
  <c r="EJ83" i="265"/>
  <c r="EI91" i="278"/>
  <c r="EI93" i="278"/>
  <c r="EI95" i="278"/>
  <c r="EI77" i="265"/>
  <c r="EK92" i="278"/>
  <c r="EK83" i="265"/>
  <c r="EJ91" i="278"/>
  <c r="EJ93" i="278"/>
  <c r="EJ95" i="278"/>
  <c r="EJ77" i="265"/>
  <c r="EL92" i="278"/>
  <c r="EK91" i="278"/>
  <c r="EK93" i="278"/>
  <c r="EK95" i="278"/>
  <c r="EK77" i="265"/>
  <c r="EM92" i="278"/>
  <c r="EM83" i="265"/>
  <c r="EL91" i="278"/>
  <c r="EL93" i="278"/>
  <c r="EL95" i="278"/>
  <c r="EN92" i="278"/>
  <c r="EN83" i="265"/>
  <c r="EM91" i="278"/>
  <c r="EM93" i="278"/>
  <c r="EM95" i="278"/>
  <c r="EM77" i="265"/>
  <c r="EO92" i="278"/>
  <c r="EO83" i="265"/>
  <c r="EN91" i="278"/>
  <c r="EN93" i="278"/>
  <c r="EN95" i="278"/>
  <c r="EN77" i="265"/>
  <c r="EP92" i="278"/>
  <c r="EO91" i="278"/>
  <c r="EO93" i="278"/>
  <c r="EO95" i="278"/>
  <c r="EO77" i="265"/>
  <c r="EQ92" i="278"/>
  <c r="EQ83" i="265"/>
  <c r="EP91" i="278"/>
  <c r="EP93" i="278"/>
  <c r="EP95" i="278"/>
  <c r="ER92" i="278"/>
  <c r="ER83" i="265"/>
  <c r="EQ91" i="278"/>
  <c r="EQ93" i="278"/>
  <c r="EQ95" i="278"/>
  <c r="EQ77" i="265"/>
  <c r="ES92" i="278"/>
  <c r="ES83" i="265"/>
  <c r="ER91" i="278"/>
  <c r="ER93" i="278"/>
  <c r="ER95" i="278"/>
  <c r="ER77" i="265"/>
  <c r="ET92" i="278"/>
  <c r="ES91" i="278"/>
  <c r="ES93" i="278"/>
  <c r="ES95" i="278"/>
  <c r="ES77" i="265"/>
  <c r="EU92" i="278"/>
  <c r="EU83" i="265"/>
  <c r="ET91" i="278"/>
  <c r="ET93" i="278"/>
  <c r="ET95" i="278"/>
  <c r="EV92" i="278"/>
  <c r="EV83" i="265"/>
  <c r="EU91" i="278"/>
  <c r="EU93" i="278"/>
  <c r="EU95" i="278"/>
  <c r="EU77" i="265"/>
  <c r="EW92" i="278"/>
  <c r="EW83" i="265"/>
  <c r="EV91" i="278"/>
  <c r="EV93" i="278"/>
  <c r="EV95" i="278"/>
  <c r="EV77" i="265"/>
  <c r="EX92" i="278"/>
  <c r="EW91" i="278"/>
  <c r="EW93" i="278"/>
  <c r="EW95" i="278"/>
  <c r="EW77" i="265"/>
  <c r="EY92" i="278"/>
  <c r="EY83" i="265"/>
  <c r="EX91" i="278"/>
  <c r="EX93" i="278"/>
  <c r="EX95" i="278"/>
  <c r="EZ92" i="278"/>
  <c r="EZ83" i="265"/>
  <c r="EY91" i="278"/>
  <c r="EY93" i="278"/>
  <c r="EY95" i="278"/>
  <c r="EY77" i="265"/>
  <c r="FA92" i="278"/>
  <c r="FA83" i="265"/>
  <c r="EZ91" i="278"/>
  <c r="EZ93" i="278"/>
  <c r="EZ95" i="278"/>
  <c r="EZ77" i="265"/>
  <c r="FB92" i="278"/>
  <c r="FA91" i="278"/>
  <c r="FA93" i="278"/>
  <c r="FA95" i="278"/>
  <c r="FA77" i="265"/>
  <c r="FC92" i="278"/>
  <c r="FC83" i="265"/>
  <c r="FB91" i="278"/>
  <c r="FB93" i="278"/>
  <c r="FB95" i="278"/>
  <c r="FD92" i="278"/>
  <c r="FD83" i="265"/>
  <c r="FC91" i="278"/>
  <c r="FC93" i="278"/>
  <c r="FC95" i="278"/>
  <c r="FC77" i="265"/>
  <c r="FE92" i="278"/>
  <c r="FE83" i="265"/>
  <c r="FD91" i="278"/>
  <c r="FD93" i="278"/>
  <c r="FD95" i="278"/>
  <c r="FD77" i="265"/>
  <c r="FF92" i="278"/>
  <c r="FE91" i="278"/>
  <c r="FE93" i="278"/>
  <c r="FE95" i="278"/>
  <c r="FE77" i="265"/>
  <c r="FG92" i="278"/>
  <c r="FG83" i="265"/>
  <c r="FF91" i="278"/>
  <c r="FF93" i="278"/>
  <c r="FF95" i="278"/>
  <c r="FH92" i="278"/>
  <c r="FH83" i="265"/>
  <c r="FG91" i="278"/>
  <c r="FG93" i="278"/>
  <c r="FG95" i="278"/>
  <c r="FG77" i="265"/>
  <c r="FI92" i="278"/>
  <c r="FI83" i="265"/>
  <c r="FH91" i="278"/>
  <c r="FH93" i="278"/>
  <c r="FH95" i="278"/>
  <c r="FH77" i="265"/>
  <c r="FJ92" i="278"/>
  <c r="FI91" i="278"/>
  <c r="FI93" i="278"/>
  <c r="FI95" i="278"/>
  <c r="FI77" i="265"/>
  <c r="FK92" i="278"/>
  <c r="FK83" i="265"/>
  <c r="FJ91" i="278"/>
  <c r="FJ93" i="278"/>
  <c r="FJ95" i="278"/>
  <c r="FL92" i="278"/>
  <c r="FL83" i="265"/>
  <c r="FK91" i="278"/>
  <c r="FK93" i="278"/>
  <c r="FK95" i="278"/>
  <c r="FK77" i="265"/>
  <c r="FM92" i="278"/>
  <c r="FM83" i="265"/>
  <c r="FL91" i="278"/>
  <c r="FL93" i="278"/>
  <c r="FL95" i="278"/>
  <c r="FL77" i="265"/>
  <c r="FN92" i="278"/>
  <c r="FM91" i="278"/>
  <c r="FM93" i="278"/>
  <c r="FM95" i="278"/>
  <c r="FM77" i="265"/>
  <c r="FO92" i="278"/>
  <c r="FO83" i="265"/>
  <c r="FN91" i="278"/>
  <c r="FN93" i="278"/>
  <c r="FN95" i="278"/>
  <c r="FP92" i="278"/>
  <c r="FP83" i="265"/>
  <c r="FO91" i="278"/>
  <c r="FO93" i="278"/>
  <c r="FO95" i="278"/>
  <c r="FO77" i="265"/>
  <c r="FQ92" i="278"/>
  <c r="FQ83" i="265"/>
  <c r="FP91" i="278"/>
  <c r="FP93" i="278"/>
  <c r="FP95" i="278"/>
  <c r="FP77" i="265"/>
  <c r="FR92" i="278"/>
  <c r="FQ91" i="278"/>
  <c r="FQ93" i="278"/>
  <c r="FQ95" i="278"/>
  <c r="FQ77" i="265"/>
  <c r="FS92" i="278"/>
  <c r="FS83" i="265"/>
  <c r="FR91" i="278"/>
  <c r="FR93" i="278"/>
  <c r="FR95" i="278"/>
  <c r="FT92" i="278"/>
  <c r="FT83" i="265"/>
  <c r="FS91" i="278"/>
  <c r="FS93" i="278"/>
  <c r="FS95" i="278"/>
  <c r="FS77" i="265"/>
  <c r="FU92" i="278"/>
  <c r="FU83" i="265"/>
  <c r="FT91" i="278"/>
  <c r="FT93" i="278"/>
  <c r="FT95" i="278"/>
  <c r="FT77" i="265"/>
  <c r="FV92" i="278"/>
  <c r="FU91" i="278"/>
  <c r="FU93" i="278"/>
  <c r="FU95" i="278"/>
  <c r="FU77" i="265"/>
  <c r="FW92" i="278"/>
  <c r="FW83" i="265"/>
  <c r="FV91" i="278"/>
  <c r="FV93" i="278"/>
  <c r="FV95" i="278"/>
  <c r="FX92" i="278"/>
  <c r="FX83" i="265"/>
  <c r="FW91" i="278"/>
  <c r="FW93" i="278"/>
  <c r="FW95" i="278"/>
  <c r="FW77" i="265"/>
  <c r="FY92" i="278"/>
  <c r="FY83" i="265"/>
  <c r="FX91" i="278"/>
  <c r="FX93" i="278"/>
  <c r="FX95" i="278"/>
  <c r="FX77" i="265"/>
  <c r="FZ92" i="278"/>
  <c r="FY91" i="278"/>
  <c r="FY93" i="278"/>
  <c r="FY95" i="278"/>
  <c r="FY77" i="265"/>
  <c r="GA92" i="278"/>
  <c r="GA83" i="265"/>
  <c r="FZ91" i="278"/>
  <c r="FZ93" i="278"/>
  <c r="FZ95" i="278"/>
  <c r="GB92" i="278"/>
  <c r="GB83" i="265"/>
  <c r="GA91" i="278"/>
  <c r="GA93" i="278"/>
  <c r="GA95" i="278"/>
  <c r="GA77" i="265"/>
  <c r="GC92" i="278"/>
  <c r="GC83" i="265"/>
  <c r="GB91" i="278"/>
  <c r="GB93" i="278"/>
  <c r="GB95" i="278"/>
  <c r="GB77" i="265"/>
  <c r="GD92" i="278"/>
  <c r="GC91" i="278"/>
  <c r="GC93" i="278"/>
  <c r="GC95" i="278"/>
  <c r="GC77" i="265"/>
  <c r="GE92" i="278"/>
  <c r="GE83" i="265"/>
  <c r="GD91" i="278"/>
  <c r="GD93" i="278"/>
  <c r="GD95" i="278"/>
  <c r="GF92" i="278"/>
  <c r="GF83" i="265"/>
  <c r="GE91" i="278"/>
  <c r="GE93" i="278"/>
  <c r="GE95" i="278"/>
  <c r="GE77" i="265"/>
  <c r="GG92" i="278"/>
  <c r="GG83" i="265"/>
  <c r="GF91" i="278"/>
  <c r="GF93" i="278"/>
  <c r="GF95" i="278"/>
  <c r="GF77" i="265"/>
  <c r="GH92" i="278"/>
  <c r="GH83" i="265"/>
  <c r="GG91" i="278"/>
  <c r="GG93" i="278"/>
  <c r="GG95" i="278"/>
  <c r="GG77" i="265"/>
  <c r="GI92" i="278"/>
  <c r="GI83" i="265"/>
  <c r="GH91" i="278"/>
  <c r="GH93" i="278"/>
  <c r="GH95" i="278"/>
  <c r="GH77" i="265"/>
  <c r="GJ85" i="278"/>
  <c r="H77" i="278"/>
  <c r="GJ86" i="278"/>
  <c r="GJ92" i="278"/>
  <c r="H85" i="278"/>
  <c r="H78" i="278"/>
  <c r="H33" i="265"/>
  <c r="GJ83" i="265"/>
  <c r="H56" i="269"/>
  <c r="K56" i="269"/>
  <c r="J56" i="269"/>
  <c r="GI91" i="278"/>
  <c r="GI93" i="278"/>
  <c r="GI95" i="278"/>
  <c r="L56" i="269"/>
  <c r="GI77" i="265"/>
  <c r="GJ63" i="278"/>
  <c r="H56" i="278"/>
  <c r="H63" i="278"/>
  <c r="H31" i="265"/>
  <c r="GJ64" i="278"/>
  <c r="GJ91" i="278"/>
  <c r="GJ93" i="278"/>
  <c r="GJ95" i="278"/>
  <c r="H54" i="269"/>
  <c r="K54" i="269"/>
  <c r="J54" i="269"/>
  <c r="GJ77" i="265"/>
  <c r="L54" i="269"/>
  <c r="J35" i="305"/>
  <c r="J4" i="305"/>
  <c r="K35" i="305"/>
  <c r="K4" i="305"/>
  <c r="L35" i="305"/>
  <c r="L4" i="305"/>
  <c r="M35" i="305"/>
  <c r="M4" i="305"/>
  <c r="N35" i="305"/>
  <c r="N4" i="305"/>
  <c r="O35" i="305"/>
  <c r="O4" i="305"/>
  <c r="P35" i="305"/>
  <c r="P4" i="305"/>
  <c r="Q35" i="305"/>
  <c r="Q4" i="305"/>
  <c r="R35" i="305"/>
  <c r="R4" i="305"/>
  <c r="S35" i="305"/>
  <c r="S4" i="305"/>
  <c r="T35" i="305"/>
  <c r="T4" i="305"/>
  <c r="U35" i="305"/>
  <c r="U4" i="305"/>
  <c r="V35" i="305"/>
  <c r="V4" i="305"/>
  <c r="W35" i="305"/>
  <c r="W4" i="305"/>
  <c r="X35" i="305"/>
  <c r="X4" i="305"/>
  <c r="Y35" i="305"/>
  <c r="Y4" i="305"/>
  <c r="Z35" i="305"/>
  <c r="Z4" i="305"/>
  <c r="AA35" i="305"/>
  <c r="AA4" i="305"/>
  <c r="AB35" i="305"/>
  <c r="AB4" i="305"/>
  <c r="AC35" i="305"/>
  <c r="AC4" i="305"/>
  <c r="AD35" i="305"/>
  <c r="AD4" i="305"/>
  <c r="AE35" i="305"/>
  <c r="AE4" i="305"/>
  <c r="AF35" i="305"/>
  <c r="AF4" i="305"/>
  <c r="AG35" i="305"/>
  <c r="AG4" i="305"/>
  <c r="AH35" i="305"/>
  <c r="AH4" i="305"/>
  <c r="AI35" i="305"/>
  <c r="AI4" i="305"/>
  <c r="AJ35" i="305"/>
  <c r="AJ4" i="305"/>
  <c r="AK35" i="305"/>
  <c r="AK4" i="305"/>
  <c r="AL35" i="305"/>
  <c r="AL4" i="305"/>
  <c r="AM35" i="305"/>
  <c r="AM4" i="305"/>
  <c r="AN35" i="305"/>
  <c r="AN4" i="305"/>
  <c r="AO35" i="305"/>
  <c r="AO4" i="305"/>
  <c r="AP35" i="305"/>
  <c r="AP4" i="305"/>
  <c r="AQ35" i="305"/>
  <c r="AQ4" i="305"/>
  <c r="AR35" i="305"/>
  <c r="AR4" i="305"/>
  <c r="AS35" i="305"/>
  <c r="AS4" i="305"/>
  <c r="AT35" i="305"/>
  <c r="AT4" i="305"/>
  <c r="AU35" i="305"/>
  <c r="AU4" i="305"/>
  <c r="AV35" i="305"/>
  <c r="AV4" i="305"/>
  <c r="AW35" i="305"/>
  <c r="AW4" i="305"/>
  <c r="AX35" i="305"/>
  <c r="AX4" i="305"/>
  <c r="AY35" i="305"/>
  <c r="AY4" i="305"/>
  <c r="AZ35" i="305"/>
  <c r="AZ4" i="305"/>
  <c r="BA35" i="305"/>
  <c r="BA4" i="305"/>
  <c r="BB35" i="305"/>
  <c r="BB4" i="305"/>
  <c r="BC35" i="305"/>
  <c r="BC4" i="305"/>
  <c r="BD35" i="305"/>
  <c r="BD4" i="305"/>
  <c r="BE35" i="305"/>
  <c r="BE4" i="305"/>
  <c r="K9" i="310"/>
  <c r="L9" i="310"/>
  <c r="M9" i="310"/>
  <c r="N9" i="310"/>
  <c r="O9" i="310"/>
  <c r="P9" i="310"/>
  <c r="Q9" i="310"/>
  <c r="R9" i="310"/>
  <c r="S9" i="310"/>
  <c r="T9" i="310"/>
  <c r="U9" i="310"/>
  <c r="V9" i="310"/>
  <c r="W9" i="310"/>
  <c r="X9" i="310"/>
  <c r="Y9" i="310"/>
  <c r="Z9" i="310"/>
  <c r="AA9" i="310"/>
  <c r="AB9" i="310"/>
  <c r="AC9" i="310"/>
  <c r="AD9" i="310"/>
  <c r="AE9" i="310"/>
  <c r="AF9" i="310"/>
  <c r="AG9" i="310"/>
  <c r="AH9" i="310"/>
  <c r="AI9" i="310"/>
  <c r="AJ9" i="310"/>
  <c r="AK9" i="310"/>
  <c r="AL9" i="310"/>
  <c r="AM9" i="310"/>
  <c r="AN9" i="310"/>
  <c r="AO9" i="310"/>
  <c r="AP9" i="310"/>
  <c r="AQ9" i="310"/>
  <c r="AR9" i="310"/>
  <c r="AS9" i="310"/>
  <c r="AT9" i="310"/>
  <c r="AU9" i="310"/>
  <c r="AV9" i="310"/>
  <c r="AW9" i="310"/>
  <c r="AX9" i="310"/>
  <c r="AY9" i="310"/>
  <c r="AZ9" i="310"/>
  <c r="BA9" i="310"/>
  <c r="BB9" i="310"/>
  <c r="BC9" i="310"/>
  <c r="BD9" i="310"/>
  <c r="BE9" i="310"/>
  <c r="H40" i="307"/>
  <c r="H56" i="307"/>
  <c r="H57" i="307"/>
  <c r="H229" i="307"/>
  <c r="H77" i="307"/>
  <c r="S12" i="288"/>
  <c r="H230" i="307"/>
  <c r="H41" i="265"/>
  <c r="H64" i="269"/>
  <c r="K64" i="269"/>
  <c r="H44" i="307"/>
  <c r="H9" i="310"/>
  <c r="H63" i="307"/>
  <c r="H85" i="307"/>
  <c r="L64" i="269"/>
  <c r="J64" i="269"/>
  <c r="S88" i="265"/>
  <c r="T12" i="288"/>
  <c r="T88" i="265"/>
  <c r="U12" i="288"/>
  <c r="U88" i="265"/>
  <c r="V12" i="288"/>
  <c r="W12" i="288"/>
  <c r="X12" i="288"/>
  <c r="W88" i="265"/>
  <c r="X88" i="265"/>
  <c r="Y12" i="288"/>
  <c r="Y88" i="265"/>
  <c r="Z12" i="288"/>
  <c r="AA12" i="288"/>
  <c r="AB12" i="288"/>
  <c r="AA88" i="265"/>
  <c r="AC12" i="288"/>
  <c r="AB88" i="265"/>
  <c r="AC88" i="265"/>
  <c r="AD12" i="288"/>
  <c r="AE12" i="288"/>
  <c r="AE88" i="265"/>
  <c r="AF12" i="288"/>
  <c r="AG12" i="288"/>
  <c r="AF88" i="265"/>
  <c r="AH12" i="288"/>
  <c r="AG88" i="265"/>
  <c r="AI12" i="288"/>
  <c r="AI88" i="265"/>
  <c r="AJ12" i="288"/>
  <c r="AK12" i="288"/>
  <c r="AJ88" i="265"/>
  <c r="AK88" i="265"/>
  <c r="AL12" i="288"/>
  <c r="AM12" i="288"/>
  <c r="AM88" i="265"/>
  <c r="AN12" i="288"/>
  <c r="AN88" i="265"/>
  <c r="AO12" i="288"/>
  <c r="AP12" i="288"/>
  <c r="AO88" i="265"/>
  <c r="AQ12" i="288"/>
  <c r="AR12" i="288"/>
  <c r="AQ88" i="265"/>
  <c r="AS12" i="288"/>
  <c r="AR88" i="265"/>
  <c r="K167" i="280"/>
  <c r="AT12" i="288"/>
  <c r="AS88" i="265"/>
  <c r="K84" i="265"/>
  <c r="AU12" i="288"/>
  <c r="L84" i="265"/>
  <c r="AV12" i="288"/>
  <c r="AU88" i="265"/>
  <c r="AW12" i="288"/>
  <c r="AV88" i="265"/>
  <c r="M84" i="265"/>
  <c r="AX12" i="288"/>
  <c r="AW88" i="265"/>
  <c r="AY12" i="288"/>
  <c r="AZ12" i="288"/>
  <c r="AY88" i="265"/>
  <c r="O84" i="265"/>
  <c r="AZ88" i="265"/>
  <c r="BA12" i="288"/>
  <c r="P84" i="265"/>
  <c r="BB12" i="288"/>
  <c r="BA88" i="265"/>
  <c r="BC12" i="288"/>
  <c r="Q84" i="265"/>
  <c r="BC88" i="265"/>
  <c r="BD12" i="288"/>
  <c r="L29" i="288"/>
  <c r="BD88" i="265"/>
  <c r="BE12" i="288"/>
  <c r="BF12" i="288"/>
  <c r="BE88" i="265"/>
  <c r="BG12" i="288"/>
  <c r="BG88" i="265"/>
  <c r="BH12" i="288"/>
  <c r="BI12" i="288"/>
  <c r="BH88" i="265"/>
  <c r="BJ12" i="288"/>
  <c r="BI88" i="265"/>
  <c r="M29" i="288"/>
  <c r="BK12" i="288"/>
  <c r="BK88" i="265"/>
  <c r="BL12" i="288"/>
  <c r="BM12" i="288"/>
  <c r="BL88" i="265"/>
  <c r="BN12" i="288"/>
  <c r="BM88" i="265"/>
  <c r="BO12" i="288"/>
  <c r="BO88" i="265"/>
  <c r="BP12" i="288"/>
  <c r="BQ12" i="288"/>
  <c r="BP88" i="265"/>
  <c r="N29" i="288"/>
  <c r="BQ88" i="265"/>
  <c r="BR12" i="288"/>
  <c r="BS12" i="288"/>
  <c r="BT12" i="288"/>
  <c r="BS88" i="265"/>
  <c r="BU12" i="288"/>
  <c r="BT88" i="265"/>
  <c r="BV12" i="288"/>
  <c r="BU88" i="265"/>
  <c r="BW12" i="288"/>
  <c r="BX12" i="288"/>
  <c r="BW88" i="265"/>
  <c r="O29" i="288"/>
  <c r="BY12" i="288"/>
  <c r="BX88" i="265"/>
  <c r="BZ12" i="288"/>
  <c r="BY88" i="265"/>
  <c r="CA12" i="288"/>
  <c r="CB12" i="288"/>
  <c r="CA88" i="265"/>
  <c r="CB88" i="265"/>
  <c r="CC12" i="288"/>
  <c r="CD12" i="288"/>
  <c r="CC88" i="265"/>
  <c r="CE12" i="288"/>
  <c r="P29" i="288"/>
  <c r="CE88" i="265"/>
  <c r="CF12" i="288"/>
  <c r="CG12" i="288"/>
  <c r="CF88" i="265"/>
  <c r="CH12" i="288"/>
  <c r="CG88" i="265"/>
  <c r="CI12" i="288"/>
  <c r="CJ12" i="288"/>
  <c r="CI88" i="265"/>
  <c r="CK12" i="288"/>
  <c r="CJ88" i="265"/>
  <c r="Q29" i="288"/>
  <c r="CK88" i="265"/>
  <c r="CL12" i="288"/>
  <c r="CM12" i="288"/>
  <c r="CM88" i="265"/>
  <c r="CN12" i="288"/>
  <c r="CN88" i="265"/>
  <c r="CO12" i="288"/>
  <c r="CO88" i="265"/>
  <c r="CP12" i="288"/>
  <c r="CQ12" i="288"/>
  <c r="CR12" i="288"/>
  <c r="CQ88" i="265"/>
  <c r="R29" i="288"/>
  <c r="CS12" i="288"/>
  <c r="CR88" i="265"/>
  <c r="CT12" i="288"/>
  <c r="CS88" i="265"/>
  <c r="CU12" i="288"/>
  <c r="R49" i="286"/>
  <c r="R43" i="286"/>
  <c r="CV12" i="288"/>
  <c r="CU88" i="265"/>
  <c r="CW12" i="288"/>
  <c r="CV88" i="265"/>
  <c r="CX12" i="288"/>
  <c r="CW88" i="265"/>
  <c r="CY12" i="288"/>
  <c r="CY88" i="265"/>
  <c r="CZ12" i="288"/>
  <c r="CZ88" i="265"/>
  <c r="DA12" i="288"/>
  <c r="DA88" i="265"/>
  <c r="DB12" i="288"/>
  <c r="DC12" i="288"/>
  <c r="DD12" i="288"/>
  <c r="DC88" i="265"/>
  <c r="DD88" i="265"/>
  <c r="DE12" i="288"/>
  <c r="DF12" i="288"/>
  <c r="DE88" i="265"/>
  <c r="DG12" i="288"/>
  <c r="DH12" i="288"/>
  <c r="DG88" i="265"/>
  <c r="DH88" i="265"/>
  <c r="DI12" i="288"/>
  <c r="DJ12" i="288"/>
  <c r="DI88" i="265"/>
  <c r="DK12" i="288"/>
  <c r="DK88" i="265"/>
  <c r="DL12" i="288"/>
  <c r="DL88" i="265"/>
  <c r="DM12" i="288"/>
  <c r="DN12" i="288"/>
  <c r="DM88" i="265"/>
  <c r="DO12" i="288"/>
  <c r="DO88" i="265"/>
  <c r="DP12" i="288"/>
  <c r="DP88" i="265"/>
  <c r="DQ12" i="288"/>
  <c r="DQ88" i="265"/>
  <c r="DR12" i="288"/>
  <c r="DS12" i="288"/>
  <c r="DT12" i="288"/>
  <c r="DS88" i="265"/>
  <c r="DT88" i="265"/>
  <c r="DU12" i="288"/>
  <c r="DV12" i="288"/>
  <c r="DU88" i="265"/>
  <c r="DW12" i="288"/>
  <c r="DW88" i="265"/>
  <c r="DX12" i="288"/>
  <c r="DY12" i="288"/>
  <c r="DX88" i="265"/>
  <c r="DZ12" i="288"/>
  <c r="DY88" i="265"/>
  <c r="EA12" i="288"/>
  <c r="EB12" i="288"/>
  <c r="EA88" i="265"/>
  <c r="EC12" i="288"/>
  <c r="EB88" i="265"/>
  <c r="ED12" i="288"/>
  <c r="EC88" i="265"/>
  <c r="EE12" i="288"/>
  <c r="EF12" i="288"/>
  <c r="EE88" i="265"/>
  <c r="EF88" i="265"/>
  <c r="EG12" i="288"/>
  <c r="EH12" i="288"/>
  <c r="EG88" i="265"/>
  <c r="EI12" i="288"/>
  <c r="EJ12" i="288"/>
  <c r="EI88" i="265"/>
  <c r="EK12" i="288"/>
  <c r="EJ88" i="265"/>
  <c r="EL12" i="288"/>
  <c r="EK88" i="265"/>
  <c r="EM12" i="288"/>
  <c r="EM88" i="265"/>
  <c r="EN12" i="288"/>
  <c r="EO12" i="288"/>
  <c r="EN88" i="265"/>
  <c r="EP12" i="288"/>
  <c r="EO88" i="265"/>
  <c r="EQ12" i="288"/>
  <c r="ER12" i="288"/>
  <c r="EQ88" i="265"/>
  <c r="ES12" i="288"/>
  <c r="ER88" i="265"/>
  <c r="ES88" i="265"/>
  <c r="ET12" i="288"/>
  <c r="EU12" i="288"/>
  <c r="EU88" i="265"/>
  <c r="EV12" i="288"/>
  <c r="EW12" i="288"/>
  <c r="EV88" i="265"/>
  <c r="EX12" i="288"/>
  <c r="EW88" i="265"/>
  <c r="EY12" i="288"/>
  <c r="EZ12" i="288"/>
  <c r="EY88" i="265"/>
  <c r="EZ88" i="265"/>
  <c r="FA12" i="288"/>
  <c r="FB12" i="288"/>
  <c r="FA88" i="265"/>
  <c r="FC12" i="288"/>
  <c r="FC88" i="265"/>
  <c r="FD12" i="288"/>
  <c r="FD88" i="265"/>
  <c r="FE12" i="288"/>
  <c r="FF12" i="288"/>
  <c r="FE88" i="265"/>
  <c r="FG12" i="288"/>
  <c r="FG88" i="265"/>
  <c r="FH12" i="288"/>
  <c r="FI12" i="288"/>
  <c r="FH88" i="265"/>
  <c r="FI88" i="265"/>
  <c r="FJ12" i="288"/>
  <c r="FK12" i="288"/>
  <c r="FL12" i="288"/>
  <c r="FK88" i="265"/>
  <c r="FM12" i="288"/>
  <c r="FL88" i="265"/>
  <c r="FN12" i="288"/>
  <c r="FM88" i="265"/>
  <c r="FO12" i="288"/>
  <c r="FP12" i="288"/>
  <c r="FO88" i="265"/>
  <c r="FP88" i="265"/>
  <c r="FQ12" i="288"/>
  <c r="FR12" i="288"/>
  <c r="FQ88" i="265"/>
  <c r="FS12" i="288"/>
  <c r="FT12" i="288"/>
  <c r="FS88" i="265"/>
  <c r="FU12" i="288"/>
  <c r="FT88" i="265"/>
  <c r="FV12" i="288"/>
  <c r="FU88" i="265"/>
  <c r="FW12" i="288"/>
  <c r="FW88" i="265"/>
  <c r="FX12" i="288"/>
  <c r="FY12" i="288"/>
  <c r="FX88" i="265"/>
  <c r="FY88" i="265"/>
  <c r="FZ12" i="288"/>
  <c r="GA12" i="288"/>
  <c r="GA88" i="265"/>
  <c r="GB12" i="288"/>
  <c r="GB88" i="265"/>
  <c r="GC12" i="288"/>
  <c r="GC88" i="265"/>
  <c r="GD12" i="288"/>
  <c r="GE12" i="288"/>
  <c r="GF12" i="288"/>
  <c r="GE88" i="265"/>
  <c r="GG12" i="288"/>
  <c r="GF88" i="265"/>
  <c r="GG88" i="265"/>
  <c r="GH12" i="288"/>
  <c r="GH88" i="265"/>
  <c r="GI12" i="288"/>
  <c r="GI88" i="265"/>
  <c r="GJ12" i="288"/>
  <c r="GJ18" i="286"/>
  <c r="GJ19" i="286"/>
  <c r="GJ88" i="265"/>
  <c r="H11" i="286"/>
  <c r="H12" i="288"/>
  <c r="H12" i="286"/>
  <c r="H60" i="265"/>
  <c r="H83" i="269"/>
  <c r="K83" i="269"/>
  <c r="H18" i="286"/>
  <c r="L83" i="269"/>
  <c r="J83" i="269"/>
  <c r="BO29" i="288"/>
  <c r="BP29" i="288"/>
  <c r="BQ29" i="288"/>
  <c r="BR29" i="288"/>
  <c r="BS29" i="288"/>
  <c r="BT29" i="288"/>
  <c r="BU29" i="288"/>
  <c r="BV29" i="288"/>
  <c r="BW29" i="288"/>
  <c r="BX29" i="288"/>
  <c r="BY29" i="288"/>
  <c r="BZ29" i="288"/>
  <c r="Q31" i="285"/>
  <c r="Q32" i="285"/>
  <c r="Q14" i="265"/>
  <c r="Q15" i="265"/>
  <c r="GI31" i="285"/>
  <c r="GI32" i="285"/>
  <c r="GI14" i="265"/>
  <c r="GI15" i="265"/>
  <c r="GJ31" i="285"/>
  <c r="GJ32" i="285"/>
  <c r="GJ14" i="265"/>
  <c r="GJ15" i="265"/>
  <c r="S67" i="288"/>
  <c r="K87" i="288"/>
  <c r="K88" i="288"/>
  <c r="K90" i="288"/>
  <c r="K91" i="288"/>
  <c r="K92" i="288"/>
  <c r="K94" i="288"/>
  <c r="L87" i="288"/>
  <c r="L88" i="288"/>
  <c r="L90" i="288"/>
  <c r="L91" i="288"/>
  <c r="L92" i="288"/>
  <c r="L94" i="288"/>
  <c r="M87" i="288"/>
  <c r="M88" i="288"/>
  <c r="M90" i="288"/>
  <c r="M91" i="288"/>
  <c r="M92" i="288"/>
  <c r="M94" i="288"/>
  <c r="N87" i="288"/>
  <c r="N88" i="288"/>
  <c r="N90" i="288"/>
  <c r="N91" i="288"/>
  <c r="N92" i="288"/>
  <c r="N94" i="288"/>
  <c r="O87" i="288"/>
  <c r="O88" i="288"/>
  <c r="O90" i="288"/>
  <c r="O91" i="288"/>
  <c r="O92" i="288"/>
  <c r="O94" i="288"/>
  <c r="P87" i="288"/>
  <c r="P88" i="288"/>
  <c r="P90" i="288"/>
  <c r="P91" i="288"/>
  <c r="P92" i="288"/>
  <c r="P94" i="288"/>
  <c r="Q87" i="288"/>
  <c r="Q88" i="288"/>
  <c r="Q90" i="288"/>
  <c r="Q91" i="288"/>
  <c r="Q92" i="288"/>
  <c r="Q94" i="288"/>
  <c r="R87" i="288"/>
  <c r="R88" i="288"/>
  <c r="R90" i="288"/>
  <c r="R91" i="288"/>
  <c r="R92" i="288"/>
  <c r="R94" i="288"/>
  <c r="S87" i="288"/>
  <c r="S88" i="288"/>
  <c r="S90" i="288"/>
  <c r="S91" i="288"/>
  <c r="S92" i="288"/>
  <c r="S94" i="288"/>
  <c r="T87" i="288"/>
  <c r="T88" i="288"/>
  <c r="T90" i="288"/>
  <c r="T91" i="288"/>
  <c r="T92" i="288"/>
  <c r="T94" i="288"/>
  <c r="U87" i="288"/>
  <c r="U88" i="288"/>
  <c r="U90" i="288"/>
  <c r="U91" i="288"/>
  <c r="U92" i="288"/>
  <c r="U94" i="288"/>
  <c r="V87" i="288"/>
  <c r="V88" i="288"/>
  <c r="V90" i="288"/>
  <c r="V91" i="288"/>
  <c r="V92" i="288"/>
  <c r="V94" i="288"/>
  <c r="W87" i="288"/>
  <c r="W88" i="288"/>
  <c r="W90" i="288"/>
  <c r="W91" i="288"/>
  <c r="W92" i="288"/>
  <c r="W94" i="288"/>
  <c r="X87" i="288"/>
  <c r="X88" i="288"/>
  <c r="X90" i="288"/>
  <c r="X91" i="288"/>
  <c r="X92" i="288"/>
  <c r="X94" i="288"/>
  <c r="Y87" i="288"/>
  <c r="Y88" i="288"/>
  <c r="Y90" i="288"/>
  <c r="Y91" i="288"/>
  <c r="Y92" i="288"/>
  <c r="Y94" i="288"/>
  <c r="Z87" i="288"/>
  <c r="Z88" i="288"/>
  <c r="Z90" i="288"/>
  <c r="Z91" i="288"/>
  <c r="Z92" i="288"/>
  <c r="Z94" i="288"/>
  <c r="AA87" i="288"/>
  <c r="AA88" i="288"/>
  <c r="AA90" i="288"/>
  <c r="AA91" i="288"/>
  <c r="AA92" i="288"/>
  <c r="AA94" i="288"/>
  <c r="AB87" i="288"/>
  <c r="AB88" i="288"/>
  <c r="AB90" i="288"/>
  <c r="AB91" i="288"/>
  <c r="AB92" i="288"/>
  <c r="AB94" i="288"/>
  <c r="AC87" i="288"/>
  <c r="AC88" i="288"/>
  <c r="AC90" i="288"/>
  <c r="AC91" i="288"/>
  <c r="AC92" i="288"/>
  <c r="AC94" i="288"/>
  <c r="AD87" i="288"/>
  <c r="AD88" i="288"/>
  <c r="AD90" i="288"/>
  <c r="AD91" i="288"/>
  <c r="AD92" i="288"/>
  <c r="AD94" i="288"/>
  <c r="AE87" i="288"/>
  <c r="AE88" i="288"/>
  <c r="AE90" i="288"/>
  <c r="AE91" i="288"/>
  <c r="AE92" i="288"/>
  <c r="AE94" i="288"/>
  <c r="AF87" i="288"/>
  <c r="AF88" i="288"/>
  <c r="AF90" i="288"/>
  <c r="AF91" i="288"/>
  <c r="AF92" i="288"/>
  <c r="AF94" i="288"/>
  <c r="AG87" i="288"/>
  <c r="AG88" i="288"/>
  <c r="AG90" i="288"/>
  <c r="AG91" i="288"/>
  <c r="AG92" i="288"/>
  <c r="AG94" i="288"/>
  <c r="AH87" i="288"/>
  <c r="AH88" i="288"/>
  <c r="AH90" i="288"/>
  <c r="AH91" i="288"/>
  <c r="AH92" i="288"/>
  <c r="AH94" i="288"/>
  <c r="AI87" i="288"/>
  <c r="AI88" i="288"/>
  <c r="AI90" i="288"/>
  <c r="AI91" i="288"/>
  <c r="AI92" i="288"/>
  <c r="AI94" i="288"/>
  <c r="AJ87" i="288"/>
  <c r="AJ88" i="288"/>
  <c r="AJ90" i="288"/>
  <c r="AJ91" i="288"/>
  <c r="AJ92" i="288"/>
  <c r="AJ94" i="288"/>
  <c r="AK87" i="288"/>
  <c r="AK88" i="288"/>
  <c r="AK90" i="288"/>
  <c r="AK91" i="288"/>
  <c r="AK92" i="288"/>
  <c r="AK94" i="288"/>
  <c r="AL87" i="288"/>
  <c r="AL88" i="288"/>
  <c r="AL90" i="288"/>
  <c r="AL91" i="288"/>
  <c r="AL92" i="288"/>
  <c r="AL94" i="288"/>
  <c r="AM87" i="288"/>
  <c r="AM88" i="288"/>
  <c r="AM90" i="288"/>
  <c r="AM91" i="288"/>
  <c r="AM92" i="288"/>
  <c r="AM94" i="288"/>
  <c r="AN87" i="288"/>
  <c r="AN88" i="288"/>
  <c r="AN90" i="288"/>
  <c r="AN91" i="288"/>
  <c r="AN92" i="288"/>
  <c r="AN94" i="288"/>
  <c r="AO87" i="288"/>
  <c r="AO88" i="288"/>
  <c r="AO90" i="288"/>
  <c r="AO91" i="288"/>
  <c r="AO92" i="288"/>
  <c r="AO94" i="288"/>
  <c r="AP87" i="288"/>
  <c r="AP88" i="288"/>
  <c r="AP90" i="288"/>
  <c r="AP91" i="288"/>
  <c r="AP92" i="288"/>
  <c r="AP94" i="288"/>
  <c r="AQ87" i="288"/>
  <c r="AQ88" i="288"/>
  <c r="AQ90" i="288"/>
  <c r="AQ91" i="288"/>
  <c r="AQ92" i="288"/>
  <c r="AQ94" i="288"/>
  <c r="AR87" i="288"/>
  <c r="AR88" i="288"/>
  <c r="AR90" i="288"/>
  <c r="AR91" i="288"/>
  <c r="AR92" i="288"/>
  <c r="AR94" i="288"/>
  <c r="AS87" i="288"/>
  <c r="AS88" i="288"/>
  <c r="AS90" i="288"/>
  <c r="AS91" i="288"/>
  <c r="AS92" i="288"/>
  <c r="AS94" i="288"/>
  <c r="AT87" i="288"/>
  <c r="AT88" i="288"/>
  <c r="AT90" i="288"/>
  <c r="AT91" i="288"/>
  <c r="AT92" i="288"/>
  <c r="AT94" i="288"/>
  <c r="AU87" i="288"/>
  <c r="AU88" i="288"/>
  <c r="AU90" i="288"/>
  <c r="AU91" i="288"/>
  <c r="AU92" i="288"/>
  <c r="AU94" i="288"/>
  <c r="AV87" i="288"/>
  <c r="AV88" i="288"/>
  <c r="AV90" i="288"/>
  <c r="AV91" i="288"/>
  <c r="AV92" i="288"/>
  <c r="AV94" i="288"/>
  <c r="AW87" i="288"/>
  <c r="AW88" i="288"/>
  <c r="AW90" i="288"/>
  <c r="AW91" i="288"/>
  <c r="AW92" i="288"/>
  <c r="AW94" i="288"/>
  <c r="AX87" i="288"/>
  <c r="AX88" i="288"/>
  <c r="AX90" i="288"/>
  <c r="AX91" i="288"/>
  <c r="AX92" i="288"/>
  <c r="AX94" i="288"/>
  <c r="AY87" i="288"/>
  <c r="AY88" i="288"/>
  <c r="AY90" i="288"/>
  <c r="AY91" i="288"/>
  <c r="AY92" i="288"/>
  <c r="AY94" i="288"/>
  <c r="AZ87" i="288"/>
  <c r="AZ88" i="288"/>
  <c r="AZ90" i="288"/>
  <c r="AZ91" i="288"/>
  <c r="AZ92" i="288"/>
  <c r="AZ94" i="288"/>
  <c r="BA87" i="288"/>
  <c r="BA88" i="288"/>
  <c r="BA90" i="288"/>
  <c r="BA91" i="288"/>
  <c r="BA92" i="288"/>
  <c r="BA94" i="288"/>
  <c r="BB87" i="288"/>
  <c r="BB88" i="288"/>
  <c r="BB90" i="288"/>
  <c r="BB91" i="288"/>
  <c r="BB92" i="288"/>
  <c r="BB94" i="288"/>
  <c r="BC87" i="288"/>
  <c r="BC88" i="288"/>
  <c r="BC90" i="288"/>
  <c r="BC91" i="288"/>
  <c r="BC92" i="288"/>
  <c r="BC94" i="288"/>
  <c r="BD87" i="288"/>
  <c r="BD88" i="288"/>
  <c r="BD90" i="288"/>
  <c r="BD91" i="288"/>
  <c r="BD92" i="288"/>
  <c r="BD94" i="288"/>
  <c r="BE87" i="288"/>
  <c r="BE88" i="288"/>
  <c r="BE90" i="288"/>
  <c r="BE91" i="288"/>
  <c r="BE92" i="288"/>
  <c r="BE94" i="288"/>
  <c r="F66" i="280"/>
  <c r="F67" i="280"/>
  <c r="H27" i="269"/>
  <c r="K27" i="269"/>
  <c r="J27" i="269"/>
  <c r="H32" i="285"/>
  <c r="H14" i="265"/>
  <c r="H37" i="269"/>
  <c r="K37" i="269"/>
  <c r="J37" i="269"/>
  <c r="H15" i="265"/>
  <c r="H38" i="269"/>
  <c r="K38" i="269"/>
  <c r="J38" i="269"/>
  <c r="H225" i="307"/>
  <c r="H38" i="265"/>
  <c r="H61" i="269"/>
  <c r="K61" i="269"/>
  <c r="J61" i="269"/>
  <c r="H235" i="307"/>
  <c r="H42" i="265"/>
  <c r="H65" i="269"/>
  <c r="K65" i="269"/>
  <c r="J65" i="269"/>
  <c r="H240" i="307"/>
  <c r="H43" i="265"/>
  <c r="H66" i="269"/>
  <c r="K66" i="269"/>
  <c r="J66" i="269"/>
  <c r="J38" i="285"/>
  <c r="J39" i="285"/>
  <c r="J71" i="265"/>
  <c r="J72" i="265"/>
  <c r="J86" i="282"/>
  <c r="J88" i="282"/>
  <c r="J87" i="265"/>
  <c r="K37" i="285"/>
  <c r="K38" i="285"/>
  <c r="K39" i="285"/>
  <c r="K71" i="265"/>
  <c r="K72" i="265"/>
  <c r="K85" i="282"/>
  <c r="L37" i="285"/>
  <c r="L38" i="285"/>
  <c r="L39" i="285"/>
  <c r="L71" i="265"/>
  <c r="L72" i="265"/>
  <c r="M37" i="285"/>
  <c r="M38" i="285"/>
  <c r="M39" i="285"/>
  <c r="M71" i="265"/>
  <c r="M72" i="265"/>
  <c r="N37" i="285"/>
  <c r="N38" i="285"/>
  <c r="N39" i="285"/>
  <c r="N71" i="265"/>
  <c r="N72" i="265"/>
  <c r="O37" i="285"/>
  <c r="O38" i="285"/>
  <c r="O39" i="285"/>
  <c r="O71" i="265"/>
  <c r="O72" i="265"/>
  <c r="P37" i="285"/>
  <c r="P38" i="285"/>
  <c r="P39" i="285"/>
  <c r="P71" i="265"/>
  <c r="P72" i="265"/>
  <c r="Q37" i="285"/>
  <c r="Q38" i="285"/>
  <c r="Q39" i="285"/>
  <c r="Q71" i="265"/>
  <c r="Q72" i="265"/>
  <c r="F34" i="285"/>
  <c r="R39" i="285"/>
  <c r="R71" i="265"/>
  <c r="R72" i="265"/>
  <c r="R84" i="265"/>
  <c r="R86" i="265"/>
  <c r="R90" i="265"/>
  <c r="R96" i="265"/>
  <c r="S37" i="285"/>
  <c r="S38" i="285"/>
  <c r="S39" i="285"/>
  <c r="S71" i="265"/>
  <c r="S72" i="265"/>
  <c r="S86" i="282"/>
  <c r="S87" i="282"/>
  <c r="S88" i="282"/>
  <c r="S87" i="265"/>
  <c r="T37" i="285"/>
  <c r="T38" i="285"/>
  <c r="T39" i="285"/>
  <c r="T71" i="265"/>
  <c r="T72" i="265"/>
  <c r="T85" i="282"/>
  <c r="U37" i="285"/>
  <c r="U38" i="285"/>
  <c r="U39" i="285"/>
  <c r="U71" i="265"/>
  <c r="U72" i="265"/>
  <c r="V37" i="285"/>
  <c r="V38" i="285"/>
  <c r="V39" i="285"/>
  <c r="V71" i="265"/>
  <c r="V72" i="265"/>
  <c r="W37" i="285"/>
  <c r="W38" i="285"/>
  <c r="W39" i="285"/>
  <c r="W71" i="265"/>
  <c r="W72" i="265"/>
  <c r="X37" i="285"/>
  <c r="X38" i="285"/>
  <c r="X39" i="285"/>
  <c r="X71" i="265"/>
  <c r="X72" i="265"/>
  <c r="Y37" i="285"/>
  <c r="Y38" i="285"/>
  <c r="Y39" i="285"/>
  <c r="Y71" i="265"/>
  <c r="Y72" i="265"/>
  <c r="Z37" i="285"/>
  <c r="Z38" i="285"/>
  <c r="Z39" i="285"/>
  <c r="Z71" i="265"/>
  <c r="Z72" i="265"/>
  <c r="AA37" i="285"/>
  <c r="AA38" i="285"/>
  <c r="AA39" i="285"/>
  <c r="AA71" i="265"/>
  <c r="AA72" i="265"/>
  <c r="AB37" i="285"/>
  <c r="AB38" i="285"/>
  <c r="AB39" i="285"/>
  <c r="AB71" i="265"/>
  <c r="AB72" i="265"/>
  <c r="AC37" i="285"/>
  <c r="AC38" i="285"/>
  <c r="AC39" i="285"/>
  <c r="AC71" i="265"/>
  <c r="AC72" i="265"/>
  <c r="AD37" i="285"/>
  <c r="AD38" i="285"/>
  <c r="AD39" i="285"/>
  <c r="AD71" i="265"/>
  <c r="AD72" i="265"/>
  <c r="AE37" i="285"/>
  <c r="AE38" i="285"/>
  <c r="AE39" i="285"/>
  <c r="AE71" i="265"/>
  <c r="AE72" i="265"/>
  <c r="AF37" i="285"/>
  <c r="AF38" i="285"/>
  <c r="AF39" i="285"/>
  <c r="AF71" i="265"/>
  <c r="AF72" i="265"/>
  <c r="AG37" i="285"/>
  <c r="AG38" i="285"/>
  <c r="AG39" i="285"/>
  <c r="AG71" i="265"/>
  <c r="AG72" i="265"/>
  <c r="AH37" i="285"/>
  <c r="AH38" i="285"/>
  <c r="AH39" i="285"/>
  <c r="AH71" i="265"/>
  <c r="AH72" i="265"/>
  <c r="AI37" i="285"/>
  <c r="AI38" i="285"/>
  <c r="AI39" i="285"/>
  <c r="AI71" i="265"/>
  <c r="AI72" i="265"/>
  <c r="AJ37" i="285"/>
  <c r="AJ38" i="285"/>
  <c r="AJ39" i="285"/>
  <c r="AJ71" i="265"/>
  <c r="AJ72" i="265"/>
  <c r="AK37" i="285"/>
  <c r="AK38" i="285"/>
  <c r="AK39" i="285"/>
  <c r="AK71" i="265"/>
  <c r="AK72" i="265"/>
  <c r="AL37" i="285"/>
  <c r="AL38" i="285"/>
  <c r="AL39" i="285"/>
  <c r="AL71" i="265"/>
  <c r="AL72" i="265"/>
  <c r="AM37" i="285"/>
  <c r="AM38" i="285"/>
  <c r="AM39" i="285"/>
  <c r="AM71" i="265"/>
  <c r="AM72" i="265"/>
  <c r="AN37" i="285"/>
  <c r="AN38" i="285"/>
  <c r="AN39" i="285"/>
  <c r="AN71" i="265"/>
  <c r="AN72" i="265"/>
  <c r="AO37" i="285"/>
  <c r="AO38" i="285"/>
  <c r="AO39" i="285"/>
  <c r="AO71" i="265"/>
  <c r="AO72" i="265"/>
  <c r="AP37" i="285"/>
  <c r="AP38" i="285"/>
  <c r="AP39" i="285"/>
  <c r="AP71" i="265"/>
  <c r="AP72" i="265"/>
  <c r="AQ37" i="285"/>
  <c r="AQ38" i="285"/>
  <c r="AQ39" i="285"/>
  <c r="AQ71" i="265"/>
  <c r="AQ72" i="265"/>
  <c r="AR37" i="285"/>
  <c r="AR38" i="285"/>
  <c r="AR39" i="285"/>
  <c r="AR71" i="265"/>
  <c r="AR72" i="265"/>
  <c r="AS37" i="285"/>
  <c r="AS38" i="285"/>
  <c r="AS39" i="285"/>
  <c r="AS71" i="265"/>
  <c r="AS72" i="265"/>
  <c r="AT37" i="285"/>
  <c r="AT38" i="285"/>
  <c r="AT39" i="285"/>
  <c r="AT71" i="265"/>
  <c r="AT72" i="265"/>
  <c r="AU37" i="285"/>
  <c r="AU38" i="285"/>
  <c r="AU39" i="285"/>
  <c r="AU71" i="265"/>
  <c r="AU72" i="265"/>
  <c r="AV37" i="285"/>
  <c r="AV38" i="285"/>
  <c r="AV39" i="285"/>
  <c r="AV71" i="265"/>
  <c r="AV72" i="265"/>
  <c r="AW37" i="285"/>
  <c r="AW38" i="285"/>
  <c r="AW39" i="285"/>
  <c r="AW71" i="265"/>
  <c r="AW72" i="265"/>
  <c r="AX37" i="285"/>
  <c r="AX38" i="285"/>
  <c r="AX39" i="285"/>
  <c r="AX71" i="265"/>
  <c r="AX72" i="265"/>
  <c r="AY37" i="285"/>
  <c r="AY38" i="285"/>
  <c r="AY39" i="285"/>
  <c r="AY71" i="265"/>
  <c r="AY72" i="265"/>
  <c r="AZ37" i="285"/>
  <c r="AZ38" i="285"/>
  <c r="AZ39" i="285"/>
  <c r="AZ71" i="265"/>
  <c r="AZ72" i="265"/>
  <c r="BA37" i="285"/>
  <c r="BA38" i="285"/>
  <c r="BA39" i="285"/>
  <c r="BA71" i="265"/>
  <c r="BA72" i="265"/>
  <c r="BB37" i="285"/>
  <c r="BB38" i="285"/>
  <c r="BB39" i="285"/>
  <c r="BB71" i="265"/>
  <c r="BB72" i="265"/>
  <c r="BC37" i="285"/>
  <c r="BC38" i="285"/>
  <c r="BC39" i="285"/>
  <c r="BC71" i="265"/>
  <c r="BC72" i="265"/>
  <c r="BD37" i="285"/>
  <c r="BD38" i="285"/>
  <c r="BD39" i="285"/>
  <c r="BD71" i="265"/>
  <c r="BD72" i="265"/>
  <c r="BE37" i="285"/>
  <c r="BE38" i="285"/>
  <c r="BE39" i="285"/>
  <c r="BE71" i="265"/>
  <c r="BE72" i="265"/>
  <c r="BF37" i="285"/>
  <c r="BF38" i="285"/>
  <c r="BF39" i="285"/>
  <c r="BF71" i="265"/>
  <c r="BF72" i="265"/>
  <c r="BG37" i="285"/>
  <c r="BG38" i="285"/>
  <c r="BG39" i="285"/>
  <c r="BG71" i="265"/>
  <c r="BG72" i="265"/>
  <c r="BH37" i="285"/>
  <c r="BH38" i="285"/>
  <c r="BH39" i="285"/>
  <c r="BH71" i="265"/>
  <c r="BH72" i="265"/>
  <c r="BI37" i="285"/>
  <c r="BI38" i="285"/>
  <c r="BI39" i="285"/>
  <c r="BI71" i="265"/>
  <c r="BI72" i="265"/>
  <c r="BJ37" i="285"/>
  <c r="BJ38" i="285"/>
  <c r="BJ39" i="285"/>
  <c r="BJ71" i="265"/>
  <c r="BJ72" i="265"/>
  <c r="BK37" i="285"/>
  <c r="BK38" i="285"/>
  <c r="BK39" i="285"/>
  <c r="BK71" i="265"/>
  <c r="BK72" i="265"/>
  <c r="BL37" i="285"/>
  <c r="BL38" i="285"/>
  <c r="BL39" i="285"/>
  <c r="BL71" i="265"/>
  <c r="BL72" i="265"/>
  <c r="BM37" i="285"/>
  <c r="BM38" i="285"/>
  <c r="BM39" i="285"/>
  <c r="BM71" i="265"/>
  <c r="BM72" i="265"/>
  <c r="BN37" i="285"/>
  <c r="BN38" i="285"/>
  <c r="BN39" i="285"/>
  <c r="BN71" i="265"/>
  <c r="BN72" i="265"/>
  <c r="BO37" i="285"/>
  <c r="BO38" i="285"/>
  <c r="BO39" i="285"/>
  <c r="BO71" i="265"/>
  <c r="BO72" i="265"/>
  <c r="BP37" i="285"/>
  <c r="BP38" i="285"/>
  <c r="BP39" i="285"/>
  <c r="BP71" i="265"/>
  <c r="BP72" i="265"/>
  <c r="BQ37" i="285"/>
  <c r="BQ38" i="285"/>
  <c r="BQ39" i="285"/>
  <c r="BQ71" i="265"/>
  <c r="BQ72" i="265"/>
  <c r="BR37" i="285"/>
  <c r="BR38" i="285"/>
  <c r="BR39" i="285"/>
  <c r="BR71" i="265"/>
  <c r="BR72" i="265"/>
  <c r="BS37" i="285"/>
  <c r="BS38" i="285"/>
  <c r="BS39" i="285"/>
  <c r="BS71" i="265"/>
  <c r="BS72" i="265"/>
  <c r="BT37" i="285"/>
  <c r="BT38" i="285"/>
  <c r="BT39" i="285"/>
  <c r="BT71" i="265"/>
  <c r="BT72" i="265"/>
  <c r="BU37" i="285"/>
  <c r="BU38" i="285"/>
  <c r="BU39" i="285"/>
  <c r="BU71" i="265"/>
  <c r="BU72" i="265"/>
  <c r="BV37" i="285"/>
  <c r="BV38" i="285"/>
  <c r="BV39" i="285"/>
  <c r="BV71" i="265"/>
  <c r="BV72" i="265"/>
  <c r="BW37" i="285"/>
  <c r="BW38" i="285"/>
  <c r="BW39" i="285"/>
  <c r="BW71" i="265"/>
  <c r="BW72" i="265"/>
  <c r="BX37" i="285"/>
  <c r="BX38" i="285"/>
  <c r="BX39" i="285"/>
  <c r="BX71" i="265"/>
  <c r="BX72" i="265"/>
  <c r="BY37" i="285"/>
  <c r="BY38" i="285"/>
  <c r="BY39" i="285"/>
  <c r="BY71" i="265"/>
  <c r="BY72" i="265"/>
  <c r="BZ37" i="285"/>
  <c r="BZ38" i="285"/>
  <c r="BZ39" i="285"/>
  <c r="BZ71" i="265"/>
  <c r="BZ72" i="265"/>
  <c r="CA37" i="285"/>
  <c r="CA38" i="285"/>
  <c r="CA39" i="285"/>
  <c r="CA71" i="265"/>
  <c r="CA72" i="265"/>
  <c r="CB37" i="285"/>
  <c r="CB38" i="285"/>
  <c r="CB39" i="285"/>
  <c r="CB71" i="265"/>
  <c r="CB72" i="265"/>
  <c r="CC37" i="285"/>
  <c r="CC38" i="285"/>
  <c r="CC39" i="285"/>
  <c r="CC71" i="265"/>
  <c r="CC72" i="265"/>
  <c r="CD37" i="285"/>
  <c r="CD38" i="285"/>
  <c r="CD39" i="285"/>
  <c r="CD71" i="265"/>
  <c r="CD72" i="265"/>
  <c r="CE37" i="285"/>
  <c r="CE38" i="285"/>
  <c r="CE39" i="285"/>
  <c r="CE71" i="265"/>
  <c r="CE72" i="265"/>
  <c r="CF37" i="285"/>
  <c r="CF38" i="285"/>
  <c r="CF39" i="285"/>
  <c r="CF71" i="265"/>
  <c r="CF72" i="265"/>
  <c r="CG37" i="285"/>
  <c r="CG38" i="285"/>
  <c r="CG39" i="285"/>
  <c r="CG71" i="265"/>
  <c r="CG72" i="265"/>
  <c r="CH37" i="285"/>
  <c r="CH38" i="285"/>
  <c r="CH39" i="285"/>
  <c r="CH71" i="265"/>
  <c r="CH72" i="265"/>
  <c r="CI37" i="285"/>
  <c r="CI38" i="285"/>
  <c r="CI39" i="285"/>
  <c r="CI71" i="265"/>
  <c r="CI72" i="265"/>
  <c r="CJ37" i="285"/>
  <c r="CJ38" i="285"/>
  <c r="CJ39" i="285"/>
  <c r="CJ71" i="265"/>
  <c r="CJ72" i="265"/>
  <c r="CK37" i="285"/>
  <c r="CK38" i="285"/>
  <c r="CK39" i="285"/>
  <c r="CK71" i="265"/>
  <c r="CK72" i="265"/>
  <c r="CL37" i="285"/>
  <c r="CL38" i="285"/>
  <c r="CL39" i="285"/>
  <c r="CL71" i="265"/>
  <c r="CL72" i="265"/>
  <c r="CM37" i="285"/>
  <c r="CM38" i="285"/>
  <c r="CM39" i="285"/>
  <c r="CM71" i="265"/>
  <c r="CM72" i="265"/>
  <c r="CN37" i="285"/>
  <c r="CN38" i="285"/>
  <c r="CN39" i="285"/>
  <c r="CN71" i="265"/>
  <c r="CN72" i="265"/>
  <c r="CO37" i="285"/>
  <c r="CO38" i="285"/>
  <c r="CO39" i="285"/>
  <c r="CO71" i="265"/>
  <c r="CO72" i="265"/>
  <c r="CP37" i="285"/>
  <c r="CP38" i="285"/>
  <c r="CP39" i="285"/>
  <c r="CP71" i="265"/>
  <c r="CP72" i="265"/>
  <c r="CQ37" i="285"/>
  <c r="CQ38" i="285"/>
  <c r="CQ39" i="285"/>
  <c r="CQ71" i="265"/>
  <c r="CQ72" i="265"/>
  <c r="CR37" i="285"/>
  <c r="CR38" i="285"/>
  <c r="CR39" i="285"/>
  <c r="CR71" i="265"/>
  <c r="CR72" i="265"/>
  <c r="CS37" i="285"/>
  <c r="CS38" i="285"/>
  <c r="CS39" i="285"/>
  <c r="CS71" i="265"/>
  <c r="CS72" i="265"/>
  <c r="CT37" i="285"/>
  <c r="CT38" i="285"/>
  <c r="CT39" i="285"/>
  <c r="CT71" i="265"/>
  <c r="CT72" i="265"/>
  <c r="CU37" i="285"/>
  <c r="CU38" i="285"/>
  <c r="CU39" i="285"/>
  <c r="CU71" i="265"/>
  <c r="CU72" i="265"/>
  <c r="CV37" i="285"/>
  <c r="CV38" i="285"/>
  <c r="CV39" i="285"/>
  <c r="CV71" i="265"/>
  <c r="CV72" i="265"/>
  <c r="CW37" i="285"/>
  <c r="CW38" i="285"/>
  <c r="CW39" i="285"/>
  <c r="CW71" i="265"/>
  <c r="CW72" i="265"/>
  <c r="CX37" i="285"/>
  <c r="CX38" i="285"/>
  <c r="CX39" i="285"/>
  <c r="CX71" i="265"/>
  <c r="CX72" i="265"/>
  <c r="CY37" i="285"/>
  <c r="CY38" i="285"/>
  <c r="CY39" i="285"/>
  <c r="CY71" i="265"/>
  <c r="CY72" i="265"/>
  <c r="CZ37" i="285"/>
  <c r="CZ38" i="285"/>
  <c r="CZ39" i="285"/>
  <c r="CZ71" i="265"/>
  <c r="CZ72" i="265"/>
  <c r="DA37" i="285"/>
  <c r="DA38" i="285"/>
  <c r="DA39" i="285"/>
  <c r="DA71" i="265"/>
  <c r="DA72" i="265"/>
  <c r="DB37" i="285"/>
  <c r="DB38" i="285"/>
  <c r="DB39" i="285"/>
  <c r="DB71" i="265"/>
  <c r="DB72" i="265"/>
  <c r="DC37" i="285"/>
  <c r="DC38" i="285"/>
  <c r="DC39" i="285"/>
  <c r="DC71" i="265"/>
  <c r="DC72" i="265"/>
  <c r="DD37" i="285"/>
  <c r="DD38" i="285"/>
  <c r="DD39" i="285"/>
  <c r="DD71" i="265"/>
  <c r="DD72" i="265"/>
  <c r="DE37" i="285"/>
  <c r="DE38" i="285"/>
  <c r="DE39" i="285"/>
  <c r="DE71" i="265"/>
  <c r="DE72" i="265"/>
  <c r="DF37" i="285"/>
  <c r="DF38" i="285"/>
  <c r="DF39" i="285"/>
  <c r="DF71" i="265"/>
  <c r="DF72" i="265"/>
  <c r="DG37" i="285"/>
  <c r="DG38" i="285"/>
  <c r="DG39" i="285"/>
  <c r="DG71" i="265"/>
  <c r="DG72" i="265"/>
  <c r="DH37" i="285"/>
  <c r="DH38" i="285"/>
  <c r="DH39" i="285"/>
  <c r="DH71" i="265"/>
  <c r="DH72" i="265"/>
  <c r="DI37" i="285"/>
  <c r="DI38" i="285"/>
  <c r="DI39" i="285"/>
  <c r="DI71" i="265"/>
  <c r="DI72" i="265"/>
  <c r="DJ37" i="285"/>
  <c r="DJ38" i="285"/>
  <c r="DJ39" i="285"/>
  <c r="DJ71" i="265"/>
  <c r="DJ72" i="265"/>
  <c r="DK37" i="285"/>
  <c r="DK38" i="285"/>
  <c r="DK39" i="285"/>
  <c r="DK71" i="265"/>
  <c r="DK72" i="265"/>
  <c r="DL37" i="285"/>
  <c r="DL38" i="285"/>
  <c r="DL39" i="285"/>
  <c r="DL71" i="265"/>
  <c r="DL72" i="265"/>
  <c r="DM37" i="285"/>
  <c r="DM38" i="285"/>
  <c r="DM39" i="285"/>
  <c r="DM71" i="265"/>
  <c r="DM72" i="265"/>
  <c r="DN37" i="285"/>
  <c r="DN38" i="285"/>
  <c r="DN39" i="285"/>
  <c r="DN71" i="265"/>
  <c r="DN72" i="265"/>
  <c r="DO37" i="285"/>
  <c r="DO38" i="285"/>
  <c r="DO39" i="285"/>
  <c r="DO71" i="265"/>
  <c r="DO72" i="265"/>
  <c r="DP37" i="285"/>
  <c r="DP38" i="285"/>
  <c r="DP39" i="285"/>
  <c r="DP71" i="265"/>
  <c r="DP72" i="265"/>
  <c r="DQ37" i="285"/>
  <c r="DQ38" i="285"/>
  <c r="DQ39" i="285"/>
  <c r="DQ71" i="265"/>
  <c r="DQ72" i="265"/>
  <c r="DR37" i="285"/>
  <c r="DR38" i="285"/>
  <c r="DR39" i="285"/>
  <c r="DR71" i="265"/>
  <c r="DR72" i="265"/>
  <c r="DS37" i="285"/>
  <c r="DS38" i="285"/>
  <c r="DS39" i="285"/>
  <c r="DS71" i="265"/>
  <c r="DS72" i="265"/>
  <c r="DT37" i="285"/>
  <c r="DT38" i="285"/>
  <c r="DT39" i="285"/>
  <c r="DT71" i="265"/>
  <c r="DT72" i="265"/>
  <c r="DU37" i="285"/>
  <c r="DU38" i="285"/>
  <c r="DU39" i="285"/>
  <c r="DU71" i="265"/>
  <c r="DU72" i="265"/>
  <c r="DV37" i="285"/>
  <c r="DV38" i="285"/>
  <c r="DV39" i="285"/>
  <c r="DV71" i="265"/>
  <c r="DV72" i="265"/>
  <c r="DW37" i="285"/>
  <c r="DW38" i="285"/>
  <c r="DW39" i="285"/>
  <c r="DW71" i="265"/>
  <c r="DW72" i="265"/>
  <c r="DX37" i="285"/>
  <c r="DX38" i="285"/>
  <c r="DX39" i="285"/>
  <c r="DX71" i="265"/>
  <c r="DX72" i="265"/>
  <c r="DY37" i="285"/>
  <c r="DY38" i="285"/>
  <c r="DY39" i="285"/>
  <c r="DY71" i="265"/>
  <c r="DY72" i="265"/>
  <c r="DZ37" i="285"/>
  <c r="DZ38" i="285"/>
  <c r="DZ39" i="285"/>
  <c r="DZ71" i="265"/>
  <c r="DZ72" i="265"/>
  <c r="EA37" i="285"/>
  <c r="EA38" i="285"/>
  <c r="EA39" i="285"/>
  <c r="EA71" i="265"/>
  <c r="EA72" i="265"/>
  <c r="EB37" i="285"/>
  <c r="EB38" i="285"/>
  <c r="EB39" i="285"/>
  <c r="EB71" i="265"/>
  <c r="EB72" i="265"/>
  <c r="EC37" i="285"/>
  <c r="EC38" i="285"/>
  <c r="EC39" i="285"/>
  <c r="EC71" i="265"/>
  <c r="EC72" i="265"/>
  <c r="ED37" i="285"/>
  <c r="ED38" i="285"/>
  <c r="ED39" i="285"/>
  <c r="ED71" i="265"/>
  <c r="ED72" i="265"/>
  <c r="EE37" i="285"/>
  <c r="EE38" i="285"/>
  <c r="EE39" i="285"/>
  <c r="EE71" i="265"/>
  <c r="EE72" i="265"/>
  <c r="EF37" i="285"/>
  <c r="EF38" i="285"/>
  <c r="EF39" i="285"/>
  <c r="EF71" i="265"/>
  <c r="EF72" i="265"/>
  <c r="EG37" i="285"/>
  <c r="EG38" i="285"/>
  <c r="EG39" i="285"/>
  <c r="EG71" i="265"/>
  <c r="EG72" i="265"/>
  <c r="EH37" i="285"/>
  <c r="EH38" i="285"/>
  <c r="EH39" i="285"/>
  <c r="EH71" i="265"/>
  <c r="EH72" i="265"/>
  <c r="EI37" i="285"/>
  <c r="EI38" i="285"/>
  <c r="EI39" i="285"/>
  <c r="EI71" i="265"/>
  <c r="EI72" i="265"/>
  <c r="EJ37" i="285"/>
  <c r="EJ38" i="285"/>
  <c r="EJ39" i="285"/>
  <c r="EJ71" i="265"/>
  <c r="EJ72" i="265"/>
  <c r="EK37" i="285"/>
  <c r="EK38" i="285"/>
  <c r="EK39" i="285"/>
  <c r="EK71" i="265"/>
  <c r="EK72" i="265"/>
  <c r="EL37" i="285"/>
  <c r="EL38" i="285"/>
  <c r="EL39" i="285"/>
  <c r="EL71" i="265"/>
  <c r="EL72" i="265"/>
  <c r="EM37" i="285"/>
  <c r="EM38" i="285"/>
  <c r="EM39" i="285"/>
  <c r="EM71" i="265"/>
  <c r="EM72" i="265"/>
  <c r="EN37" i="285"/>
  <c r="EN38" i="285"/>
  <c r="EN39" i="285"/>
  <c r="EN71" i="265"/>
  <c r="EN72" i="265"/>
  <c r="EO37" i="285"/>
  <c r="EO38" i="285"/>
  <c r="EO39" i="285"/>
  <c r="EO71" i="265"/>
  <c r="EO72" i="265"/>
  <c r="EP37" i="285"/>
  <c r="EP38" i="285"/>
  <c r="EP39" i="285"/>
  <c r="EP71" i="265"/>
  <c r="EP72" i="265"/>
  <c r="EQ37" i="285"/>
  <c r="EQ38" i="285"/>
  <c r="EQ39" i="285"/>
  <c r="EQ71" i="265"/>
  <c r="EQ72" i="265"/>
  <c r="ER37" i="285"/>
  <c r="ER38" i="285"/>
  <c r="ER39" i="285"/>
  <c r="ER71" i="265"/>
  <c r="ER72" i="265"/>
  <c r="ES37" i="285"/>
  <c r="ES38" i="285"/>
  <c r="ES39" i="285"/>
  <c r="ES71" i="265"/>
  <c r="ES72" i="265"/>
  <c r="ET37" i="285"/>
  <c r="ET38" i="285"/>
  <c r="ET39" i="285"/>
  <c r="ET71" i="265"/>
  <c r="ET72" i="265"/>
  <c r="EU37" i="285"/>
  <c r="EU38" i="285"/>
  <c r="EU39" i="285"/>
  <c r="EU71" i="265"/>
  <c r="EU72" i="265"/>
  <c r="EV37" i="285"/>
  <c r="EV38" i="285"/>
  <c r="EV39" i="285"/>
  <c r="EV71" i="265"/>
  <c r="EV72" i="265"/>
  <c r="EW37" i="285"/>
  <c r="EW38" i="285"/>
  <c r="EW39" i="285"/>
  <c r="EW71" i="265"/>
  <c r="EW72" i="265"/>
  <c r="EX37" i="285"/>
  <c r="EX38" i="285"/>
  <c r="EX39" i="285"/>
  <c r="EX71" i="265"/>
  <c r="EX72" i="265"/>
  <c r="EY37" i="285"/>
  <c r="EY38" i="285"/>
  <c r="EY39" i="285"/>
  <c r="EY71" i="265"/>
  <c r="EY72" i="265"/>
  <c r="EZ37" i="285"/>
  <c r="EZ38" i="285"/>
  <c r="EZ39" i="285"/>
  <c r="EZ71" i="265"/>
  <c r="EZ72" i="265"/>
  <c r="FA37" i="285"/>
  <c r="FA38" i="285"/>
  <c r="FA39" i="285"/>
  <c r="FA71" i="265"/>
  <c r="FA72" i="265"/>
  <c r="FB37" i="285"/>
  <c r="FB38" i="285"/>
  <c r="FB39" i="285"/>
  <c r="FB71" i="265"/>
  <c r="FB72" i="265"/>
  <c r="FC37" i="285"/>
  <c r="FC38" i="285"/>
  <c r="FC39" i="285"/>
  <c r="FC71" i="265"/>
  <c r="FC72" i="265"/>
  <c r="FD37" i="285"/>
  <c r="FD38" i="285"/>
  <c r="FD39" i="285"/>
  <c r="FD71" i="265"/>
  <c r="FD72" i="265"/>
  <c r="FE37" i="285"/>
  <c r="FE38" i="285"/>
  <c r="FE39" i="285"/>
  <c r="FE71" i="265"/>
  <c r="FE72" i="265"/>
  <c r="FF37" i="285"/>
  <c r="FF38" i="285"/>
  <c r="FF39" i="285"/>
  <c r="FF71" i="265"/>
  <c r="FF72" i="265"/>
  <c r="FG37" i="285"/>
  <c r="FG38" i="285"/>
  <c r="FG39" i="285"/>
  <c r="FG71" i="265"/>
  <c r="FG72" i="265"/>
  <c r="FH37" i="285"/>
  <c r="FH38" i="285"/>
  <c r="FH39" i="285"/>
  <c r="FH71" i="265"/>
  <c r="FH72" i="265"/>
  <c r="FI37" i="285"/>
  <c r="FI38" i="285"/>
  <c r="FI39" i="285"/>
  <c r="FI71" i="265"/>
  <c r="FI72" i="265"/>
  <c r="FJ37" i="285"/>
  <c r="FJ38" i="285"/>
  <c r="FJ39" i="285"/>
  <c r="FJ71" i="265"/>
  <c r="FJ72" i="265"/>
  <c r="FK37" i="285"/>
  <c r="FK38" i="285"/>
  <c r="FK39" i="285"/>
  <c r="FK71" i="265"/>
  <c r="FK72" i="265"/>
  <c r="FL37" i="285"/>
  <c r="FL38" i="285"/>
  <c r="FL39" i="285"/>
  <c r="FL71" i="265"/>
  <c r="FL72" i="265"/>
  <c r="FM37" i="285"/>
  <c r="FM38" i="285"/>
  <c r="FM39" i="285"/>
  <c r="FM71" i="265"/>
  <c r="FM72" i="265"/>
  <c r="FN37" i="285"/>
  <c r="FN38" i="285"/>
  <c r="FN39" i="285"/>
  <c r="FN71" i="265"/>
  <c r="FN72" i="265"/>
  <c r="FO37" i="285"/>
  <c r="FO38" i="285"/>
  <c r="FO39" i="285"/>
  <c r="FO71" i="265"/>
  <c r="FO72" i="265"/>
  <c r="FP37" i="285"/>
  <c r="FP38" i="285"/>
  <c r="FP39" i="285"/>
  <c r="FP71" i="265"/>
  <c r="FP72" i="265"/>
  <c r="FQ37" i="285"/>
  <c r="FQ38" i="285"/>
  <c r="FQ39" i="285"/>
  <c r="FQ71" i="265"/>
  <c r="FQ72" i="265"/>
  <c r="FR37" i="285"/>
  <c r="FR38" i="285"/>
  <c r="FR39" i="285"/>
  <c r="FR71" i="265"/>
  <c r="FR72" i="265"/>
  <c r="FS37" i="285"/>
  <c r="FS38" i="285"/>
  <c r="FS39" i="285"/>
  <c r="FS71" i="265"/>
  <c r="FS72" i="265"/>
  <c r="FT37" i="285"/>
  <c r="FT38" i="285"/>
  <c r="FT39" i="285"/>
  <c r="FT71" i="265"/>
  <c r="FT72" i="265"/>
  <c r="FU37" i="285"/>
  <c r="FU38" i="285"/>
  <c r="FU39" i="285"/>
  <c r="FU71" i="265"/>
  <c r="FU72" i="265"/>
  <c r="FV37" i="285"/>
  <c r="FV38" i="285"/>
  <c r="FV39" i="285"/>
  <c r="FV71" i="265"/>
  <c r="FV72" i="265"/>
  <c r="FW37" i="285"/>
  <c r="FW38" i="285"/>
  <c r="FW39" i="285"/>
  <c r="FW71" i="265"/>
  <c r="FW72" i="265"/>
  <c r="FX37" i="285"/>
  <c r="FX38" i="285"/>
  <c r="FX39" i="285"/>
  <c r="FX71" i="265"/>
  <c r="FX72" i="265"/>
  <c r="FY37" i="285"/>
  <c r="FY38" i="285"/>
  <c r="FY39" i="285"/>
  <c r="FY71" i="265"/>
  <c r="FY72" i="265"/>
  <c r="FZ37" i="285"/>
  <c r="FZ38" i="285"/>
  <c r="FZ39" i="285"/>
  <c r="FZ71" i="265"/>
  <c r="FZ72" i="265"/>
  <c r="GA37" i="285"/>
  <c r="GA38" i="285"/>
  <c r="GA39" i="285"/>
  <c r="GA71" i="265"/>
  <c r="GA72" i="265"/>
  <c r="GB37" i="285"/>
  <c r="GB38" i="285"/>
  <c r="GB39" i="285"/>
  <c r="GB71" i="265"/>
  <c r="GB72" i="265"/>
  <c r="GC37" i="285"/>
  <c r="GC38" i="285"/>
  <c r="GC39" i="285"/>
  <c r="GC71" i="265"/>
  <c r="GC72" i="265"/>
  <c r="GD37" i="285"/>
  <c r="GD38" i="285"/>
  <c r="GD39" i="285"/>
  <c r="GD71" i="265"/>
  <c r="GD72" i="265"/>
  <c r="GE37" i="285"/>
  <c r="GE38" i="285"/>
  <c r="GE39" i="285"/>
  <c r="GE71" i="265"/>
  <c r="GE72" i="265"/>
  <c r="GF37" i="285"/>
  <c r="GF38" i="285"/>
  <c r="GF39" i="285"/>
  <c r="GF71" i="265"/>
  <c r="GF72" i="265"/>
  <c r="GG37" i="285"/>
  <c r="GG38" i="285"/>
  <c r="GG39" i="285"/>
  <c r="GG71" i="265"/>
  <c r="GG72" i="265"/>
  <c r="GH37" i="285"/>
  <c r="GH38" i="285"/>
  <c r="GH39" i="285"/>
  <c r="GH71" i="265"/>
  <c r="GH72" i="265"/>
  <c r="GI37" i="285"/>
  <c r="GI38" i="285"/>
  <c r="GI39" i="285"/>
  <c r="GI71" i="265"/>
  <c r="GI72" i="265"/>
  <c r="GJ37" i="285"/>
  <c r="GJ38" i="285"/>
  <c r="GJ39" i="285"/>
  <c r="GJ71" i="265"/>
  <c r="GJ72" i="265"/>
  <c r="J71" i="277"/>
  <c r="J72" i="277"/>
  <c r="J87" i="277"/>
  <c r="K71" i="277"/>
  <c r="K72" i="277"/>
  <c r="L71" i="277"/>
  <c r="L72" i="277"/>
  <c r="L84" i="277"/>
  <c r="L86" i="277"/>
  <c r="L90" i="277"/>
  <c r="L96" i="277"/>
  <c r="M71" i="277"/>
  <c r="M72" i="277"/>
  <c r="N71" i="277"/>
  <c r="N72" i="277"/>
  <c r="O71" i="277"/>
  <c r="O72" i="277"/>
  <c r="P71" i="277"/>
  <c r="P72" i="277"/>
  <c r="Q71" i="277"/>
  <c r="Q72" i="277"/>
  <c r="R71" i="277"/>
  <c r="R72" i="277"/>
  <c r="S71" i="277"/>
  <c r="S72" i="277"/>
  <c r="T71" i="277"/>
  <c r="T72" i="277"/>
  <c r="U71" i="277"/>
  <c r="U72" i="277"/>
  <c r="V71" i="277"/>
  <c r="V72" i="277"/>
  <c r="W71" i="277"/>
  <c r="W72" i="277"/>
  <c r="X71" i="277"/>
  <c r="X72" i="277"/>
  <c r="Y71" i="277"/>
  <c r="Y72" i="277"/>
  <c r="Z71" i="277"/>
  <c r="Z72" i="277"/>
  <c r="AA71" i="277"/>
  <c r="AA72" i="277"/>
  <c r="AB71" i="277"/>
  <c r="AB72" i="277"/>
  <c r="AC71" i="277"/>
  <c r="AC72" i="277"/>
  <c r="AD71" i="277"/>
  <c r="AD72" i="277"/>
  <c r="AE71" i="277"/>
  <c r="AE72" i="277"/>
  <c r="AF71" i="277"/>
  <c r="AF72" i="277"/>
  <c r="AG71" i="277"/>
  <c r="AG72" i="277"/>
  <c r="AH71" i="277"/>
  <c r="AH72" i="277"/>
  <c r="AI71" i="277"/>
  <c r="AI72" i="277"/>
  <c r="AJ71" i="277"/>
  <c r="AJ72" i="277"/>
  <c r="AK71" i="277"/>
  <c r="AK72" i="277"/>
  <c r="AL71" i="277"/>
  <c r="AL72" i="277"/>
  <c r="AM71" i="277"/>
  <c r="AM72" i="277"/>
  <c r="AN71" i="277"/>
  <c r="AN72" i="277"/>
  <c r="AO71" i="277"/>
  <c r="AO72" i="277"/>
  <c r="AP71" i="277"/>
  <c r="AP72" i="277"/>
  <c r="AQ71" i="277"/>
  <c r="AQ72" i="277"/>
  <c r="AR71" i="277"/>
  <c r="AR72" i="277"/>
  <c r="AS71" i="277"/>
  <c r="AS72" i="277"/>
  <c r="AT71" i="277"/>
  <c r="AT72" i="277"/>
  <c r="AU71" i="277"/>
  <c r="AU72" i="277"/>
  <c r="AV71" i="277"/>
  <c r="AV72" i="277"/>
  <c r="AW71" i="277"/>
  <c r="AW72" i="277"/>
  <c r="AX71" i="277"/>
  <c r="AX72" i="277"/>
  <c r="AY71" i="277"/>
  <c r="AY72" i="277"/>
  <c r="AZ71" i="277"/>
  <c r="AZ72" i="277"/>
  <c r="BA71" i="277"/>
  <c r="BA72" i="277"/>
  <c r="BB71" i="277"/>
  <c r="BB72" i="277"/>
  <c r="J10" i="310"/>
  <c r="J11" i="310"/>
  <c r="J12" i="310"/>
  <c r="J31" i="310"/>
  <c r="K10" i="310"/>
  <c r="K11" i="310"/>
  <c r="K12" i="310"/>
  <c r="K31" i="310"/>
  <c r="K24" i="310"/>
  <c r="K25" i="310"/>
  <c r="L10" i="310"/>
  <c r="L11" i="310"/>
  <c r="L12" i="310"/>
  <c r="L31" i="310"/>
  <c r="L24" i="310"/>
  <c r="L25" i="310"/>
  <c r="M10" i="310"/>
  <c r="M11" i="310"/>
  <c r="M12" i="310"/>
  <c r="M31" i="310"/>
  <c r="M24" i="310"/>
  <c r="M25" i="310"/>
  <c r="N10" i="310"/>
  <c r="N11" i="310"/>
  <c r="N12" i="310"/>
  <c r="N31" i="310"/>
  <c r="N24" i="310"/>
  <c r="N25" i="310"/>
  <c r="O10" i="310"/>
  <c r="O11" i="310"/>
  <c r="O12" i="310"/>
  <c r="O31" i="310"/>
  <c r="O24" i="310"/>
  <c r="O25" i="310"/>
  <c r="P10" i="310"/>
  <c r="P11" i="310"/>
  <c r="P12" i="310"/>
  <c r="P31" i="310"/>
  <c r="P24" i="310"/>
  <c r="P25" i="310"/>
  <c r="Q10" i="310"/>
  <c r="Q11" i="310"/>
  <c r="Q12" i="310"/>
  <c r="Q31" i="310"/>
  <c r="Q24" i="310"/>
  <c r="Q25" i="310"/>
  <c r="R10" i="310"/>
  <c r="R11" i="310"/>
  <c r="R12" i="310"/>
  <c r="R31" i="310"/>
  <c r="R24" i="310"/>
  <c r="R25" i="310"/>
  <c r="S10" i="310"/>
  <c r="S11" i="310"/>
  <c r="S12" i="310"/>
  <c r="S31" i="310"/>
  <c r="S24" i="310"/>
  <c r="S25" i="310"/>
  <c r="T10" i="310"/>
  <c r="T11" i="310"/>
  <c r="T12" i="310"/>
  <c r="T31" i="310"/>
  <c r="T24" i="310"/>
  <c r="T25" i="310"/>
  <c r="U10" i="310"/>
  <c r="U11" i="310"/>
  <c r="U12" i="310"/>
  <c r="U31" i="310"/>
  <c r="U24" i="310"/>
  <c r="U25" i="310"/>
  <c r="V10" i="310"/>
  <c r="V11" i="310"/>
  <c r="V12" i="310"/>
  <c r="V31" i="310"/>
  <c r="V24" i="310"/>
  <c r="V25" i="310"/>
  <c r="W10" i="310"/>
  <c r="W11" i="310"/>
  <c r="W12" i="310"/>
  <c r="W31" i="310"/>
  <c r="W24" i="310"/>
  <c r="W25" i="310"/>
  <c r="X10" i="310"/>
  <c r="X11" i="310"/>
  <c r="X12" i="310"/>
  <c r="X31" i="310"/>
  <c r="X24" i="310"/>
  <c r="X25" i="310"/>
  <c r="Y10" i="310"/>
  <c r="Y11" i="310"/>
  <c r="Y12" i="310"/>
  <c r="Y31" i="310"/>
  <c r="Y24" i="310"/>
  <c r="Y25" i="310"/>
  <c r="Z10" i="310"/>
  <c r="Z11" i="310"/>
  <c r="Z12" i="310"/>
  <c r="Z31" i="310"/>
  <c r="Z24" i="310"/>
  <c r="Z25" i="310"/>
  <c r="AA10" i="310"/>
  <c r="AA11" i="310"/>
  <c r="AA12" i="310"/>
  <c r="AA31" i="310"/>
  <c r="AA24" i="310"/>
  <c r="AA25" i="310"/>
  <c r="AB10" i="310"/>
  <c r="AB11" i="310"/>
  <c r="AB12" i="310"/>
  <c r="AB31" i="310"/>
  <c r="AB24" i="310"/>
  <c r="AB25" i="310"/>
  <c r="AC10" i="310"/>
  <c r="AC11" i="310"/>
  <c r="AC12" i="310"/>
  <c r="AC31" i="310"/>
  <c r="AC24" i="310"/>
  <c r="AC25" i="310"/>
  <c r="AD10" i="310"/>
  <c r="AD11" i="310"/>
  <c r="AD12" i="310"/>
  <c r="AD31" i="310"/>
  <c r="AD24" i="310"/>
  <c r="AD25" i="310"/>
  <c r="AE10" i="310"/>
  <c r="AE11" i="310"/>
  <c r="AE12" i="310"/>
  <c r="AE31" i="310"/>
  <c r="AE24" i="310"/>
  <c r="AE25" i="310"/>
  <c r="AF10" i="310"/>
  <c r="AF11" i="310"/>
  <c r="AF12" i="310"/>
  <c r="AF31" i="310"/>
  <c r="AF24" i="310"/>
  <c r="AF25" i="310"/>
  <c r="AG10" i="310"/>
  <c r="AG11" i="310"/>
  <c r="AG12" i="310"/>
  <c r="AG31" i="310"/>
  <c r="AG24" i="310"/>
  <c r="AG25" i="310"/>
  <c r="AH10" i="310"/>
  <c r="AH11" i="310"/>
  <c r="AH12" i="310"/>
  <c r="AH31" i="310"/>
  <c r="AH24" i="310"/>
  <c r="AH25" i="310"/>
  <c r="AI10" i="310"/>
  <c r="AI11" i="310"/>
  <c r="AI12" i="310"/>
  <c r="AI31" i="310"/>
  <c r="AI24" i="310"/>
  <c r="AI25" i="310"/>
  <c r="AJ10" i="310"/>
  <c r="AJ11" i="310"/>
  <c r="AJ12" i="310"/>
  <c r="AJ31" i="310"/>
  <c r="AJ24" i="310"/>
  <c r="AJ25" i="310"/>
  <c r="AK10" i="310"/>
  <c r="AK11" i="310"/>
  <c r="AK12" i="310"/>
  <c r="AK31" i="310"/>
  <c r="AK24" i="310"/>
  <c r="AK25" i="310"/>
  <c r="AL10" i="310"/>
  <c r="AL11" i="310"/>
  <c r="AL12" i="310"/>
  <c r="AL31" i="310"/>
  <c r="AL24" i="310"/>
  <c r="AL25" i="310"/>
  <c r="AM10" i="310"/>
  <c r="AM11" i="310"/>
  <c r="AM12" i="310"/>
  <c r="AM31" i="310"/>
  <c r="AM24" i="310"/>
  <c r="AM25" i="310"/>
  <c r="AN10" i="310"/>
  <c r="AN11" i="310"/>
  <c r="AN12" i="310"/>
  <c r="AN31" i="310"/>
  <c r="AN24" i="310"/>
  <c r="AN25" i="310"/>
  <c r="AO10" i="310"/>
  <c r="AO11" i="310"/>
  <c r="AO12" i="310"/>
  <c r="AO31" i="310"/>
  <c r="AO24" i="310"/>
  <c r="AO25" i="310"/>
  <c r="AP10" i="310"/>
  <c r="AP11" i="310"/>
  <c r="AP12" i="310"/>
  <c r="AP31" i="310"/>
  <c r="AP24" i="310"/>
  <c r="AP25" i="310"/>
  <c r="AQ10" i="310"/>
  <c r="AQ11" i="310"/>
  <c r="AQ12" i="310"/>
  <c r="AQ31" i="310"/>
  <c r="AQ24" i="310"/>
  <c r="AQ25" i="310"/>
  <c r="AR10" i="310"/>
  <c r="AR11" i="310"/>
  <c r="AR12" i="310"/>
  <c r="AR31" i="310"/>
  <c r="AR24" i="310"/>
  <c r="AR25" i="310"/>
  <c r="AS10" i="310"/>
  <c r="AS11" i="310"/>
  <c r="AS12" i="310"/>
  <c r="AS31" i="310"/>
  <c r="AS24" i="310"/>
  <c r="AS25" i="310"/>
  <c r="AT10" i="310"/>
  <c r="AT11" i="310"/>
  <c r="AT12" i="310"/>
  <c r="AT31" i="310"/>
  <c r="AT24" i="310"/>
  <c r="AT25" i="310"/>
  <c r="AU10" i="310"/>
  <c r="AU11" i="310"/>
  <c r="AU12" i="310"/>
  <c r="AU31" i="310"/>
  <c r="AU24" i="310"/>
  <c r="AU25" i="310"/>
  <c r="AV10" i="310"/>
  <c r="AV11" i="310"/>
  <c r="AV12" i="310"/>
  <c r="AV31" i="310"/>
  <c r="AV24" i="310"/>
  <c r="AV25" i="310"/>
  <c r="AW10" i="310"/>
  <c r="AW11" i="310"/>
  <c r="AW12" i="310"/>
  <c r="AW31" i="310"/>
  <c r="AW24" i="310"/>
  <c r="AW25" i="310"/>
  <c r="AX10" i="310"/>
  <c r="AX11" i="310"/>
  <c r="AX12" i="310"/>
  <c r="AX31" i="310"/>
  <c r="AX24" i="310"/>
  <c r="AX25" i="310"/>
  <c r="AY10" i="310"/>
  <c r="AY11" i="310"/>
  <c r="AY12" i="310"/>
  <c r="AY31" i="310"/>
  <c r="AY24" i="310"/>
  <c r="AY25" i="310"/>
  <c r="AZ10" i="310"/>
  <c r="AZ11" i="310"/>
  <c r="AZ12" i="310"/>
  <c r="AZ31" i="310"/>
  <c r="AZ24" i="310"/>
  <c r="AZ25" i="310"/>
  <c r="BA10" i="310"/>
  <c r="BA11" i="310"/>
  <c r="BA12" i="310"/>
  <c r="BA31" i="310"/>
  <c r="BA24" i="310"/>
  <c r="BA25" i="310"/>
  <c r="BB10" i="310"/>
  <c r="BB11" i="310"/>
  <c r="BB12" i="310"/>
  <c r="BB31" i="310"/>
  <c r="BB24" i="310"/>
  <c r="BB25" i="310"/>
  <c r="BC10" i="310"/>
  <c r="BC11" i="310"/>
  <c r="BC12" i="310"/>
  <c r="BC31" i="310"/>
  <c r="BC24" i="310"/>
  <c r="BC25" i="310"/>
  <c r="BD10" i="310"/>
  <c r="BD11" i="310"/>
  <c r="BD12" i="310"/>
  <c r="BD31" i="310"/>
  <c r="BD24" i="310"/>
  <c r="BD25" i="310"/>
  <c r="BE10" i="310"/>
  <c r="BE11" i="310"/>
  <c r="BE12" i="310"/>
  <c r="BE31" i="310"/>
  <c r="BE24" i="310"/>
  <c r="BE25" i="310"/>
  <c r="K17" i="307"/>
  <c r="K18" i="307"/>
  <c r="L17" i="307"/>
  <c r="L18" i="307"/>
  <c r="M17" i="307"/>
  <c r="M18" i="307"/>
  <c r="N17" i="307"/>
  <c r="N18" i="307"/>
  <c r="O17" i="307"/>
  <c r="O18" i="307"/>
  <c r="P17" i="307"/>
  <c r="P18" i="307"/>
  <c r="Q17" i="307"/>
  <c r="Q18" i="307"/>
  <c r="R17" i="307"/>
  <c r="R18" i="307"/>
  <c r="S17" i="307"/>
  <c r="S18" i="307"/>
  <c r="T17" i="307"/>
  <c r="T18" i="307"/>
  <c r="U17" i="307"/>
  <c r="U18" i="307"/>
  <c r="V17" i="307"/>
  <c r="V18" i="307"/>
  <c r="W17" i="307"/>
  <c r="W18" i="307"/>
  <c r="X17" i="307"/>
  <c r="X18" i="307"/>
  <c r="Y17" i="307"/>
  <c r="Y18" i="307"/>
  <c r="Z17" i="307"/>
  <c r="Z18" i="307"/>
  <c r="AA17" i="307"/>
  <c r="AA18" i="307"/>
  <c r="AB17" i="307"/>
  <c r="AB18" i="307"/>
  <c r="AC17" i="307"/>
  <c r="AC18" i="307"/>
  <c r="AD17" i="307"/>
  <c r="AD18" i="307"/>
  <c r="AE17" i="307"/>
  <c r="AE18" i="307"/>
  <c r="AF17" i="307"/>
  <c r="AF18" i="307"/>
  <c r="AG17" i="307"/>
  <c r="AG18" i="307"/>
  <c r="AH17" i="307"/>
  <c r="AH18" i="307"/>
  <c r="AI17" i="307"/>
  <c r="AI18" i="307"/>
  <c r="AJ17" i="307"/>
  <c r="AJ18" i="307"/>
  <c r="AK17" i="307"/>
  <c r="AK18" i="307"/>
  <c r="AL17" i="307"/>
  <c r="AL18" i="307"/>
  <c r="AM17" i="307"/>
  <c r="AM18" i="307"/>
  <c r="AN17" i="307"/>
  <c r="AN18" i="307"/>
  <c r="AO17" i="307"/>
  <c r="AO18" i="307"/>
  <c r="AP17" i="307"/>
  <c r="AP18" i="307"/>
  <c r="AQ17" i="307"/>
  <c r="AQ18" i="307"/>
  <c r="AR17" i="307"/>
  <c r="AR18" i="307"/>
  <c r="AS17" i="307"/>
  <c r="AS18" i="307"/>
  <c r="AT17" i="307"/>
  <c r="AT18" i="307"/>
  <c r="AU17" i="307"/>
  <c r="AU18" i="307"/>
  <c r="AV17" i="307"/>
  <c r="AV18" i="307"/>
  <c r="AW17" i="307"/>
  <c r="AW18" i="307"/>
  <c r="AX17" i="307"/>
  <c r="AX18" i="307"/>
  <c r="AY17" i="307"/>
  <c r="AY18" i="307"/>
  <c r="AZ17" i="307"/>
  <c r="AZ18" i="307"/>
  <c r="BA17" i="307"/>
  <c r="BA18" i="307"/>
  <c r="BB17" i="307"/>
  <c r="BB18" i="307"/>
  <c r="BC17" i="307"/>
  <c r="BC18" i="307"/>
  <c r="BD17" i="307"/>
  <c r="BD18" i="307"/>
  <c r="BE17" i="307"/>
  <c r="BE18" i="307"/>
  <c r="S66" i="282"/>
  <c r="J67" i="282"/>
  <c r="S67" i="282"/>
  <c r="J14" i="277"/>
  <c r="J15" i="277"/>
  <c r="J20" i="277"/>
  <c r="K14" i="277"/>
  <c r="K15" i="277"/>
  <c r="L14" i="277"/>
  <c r="L15" i="277"/>
  <c r="M14" i="277"/>
  <c r="M15" i="277"/>
  <c r="N14" i="277"/>
  <c r="N15" i="277"/>
  <c r="O14" i="277"/>
  <c r="O15" i="277"/>
  <c r="P14" i="277"/>
  <c r="P15" i="277"/>
  <c r="Q14" i="277"/>
  <c r="Q15" i="277"/>
  <c r="R14" i="277"/>
  <c r="R15" i="277"/>
  <c r="S14" i="277"/>
  <c r="S15" i="277"/>
  <c r="T14" i="277"/>
  <c r="T15" i="277"/>
  <c r="U14" i="277"/>
  <c r="U15" i="277"/>
  <c r="V14" i="277"/>
  <c r="V15" i="277"/>
  <c r="W14" i="277"/>
  <c r="W15" i="277"/>
  <c r="X14" i="277"/>
  <c r="X15" i="277"/>
  <c r="Y14" i="277"/>
  <c r="Y15" i="277"/>
  <c r="Z14" i="277"/>
  <c r="Z15" i="277"/>
  <c r="AA14" i="277"/>
  <c r="AA15" i="277"/>
  <c r="AB14" i="277"/>
  <c r="AB15" i="277"/>
  <c r="AC14" i="277"/>
  <c r="AC15" i="277"/>
  <c r="AD14" i="277"/>
  <c r="AD15" i="277"/>
  <c r="AE14" i="277"/>
  <c r="AE15" i="277"/>
  <c r="AF14" i="277"/>
  <c r="AF15" i="277"/>
  <c r="AG14" i="277"/>
  <c r="AG15" i="277"/>
  <c r="AH14" i="277"/>
  <c r="AH15" i="277"/>
  <c r="AI14" i="277"/>
  <c r="AI15" i="277"/>
  <c r="AJ14" i="277"/>
  <c r="AJ15" i="277"/>
  <c r="AK14" i="277"/>
  <c r="AK15" i="277"/>
  <c r="AL14" i="277"/>
  <c r="AL15" i="277"/>
  <c r="AM14" i="277"/>
  <c r="AM15" i="277"/>
  <c r="AN14" i="277"/>
  <c r="AN15" i="277"/>
  <c r="AO14" i="277"/>
  <c r="AO15" i="277"/>
  <c r="AP14" i="277"/>
  <c r="AP15" i="277"/>
  <c r="AQ14" i="277"/>
  <c r="AQ15" i="277"/>
  <c r="AR14" i="277"/>
  <c r="AR15" i="277"/>
  <c r="AS14" i="277"/>
  <c r="AS15" i="277"/>
  <c r="AT14" i="277"/>
  <c r="AT15" i="277"/>
  <c r="AU14" i="277"/>
  <c r="AU15" i="277"/>
  <c r="AV14" i="277"/>
  <c r="AV15" i="277"/>
  <c r="AW14" i="277"/>
  <c r="AW15" i="277"/>
  <c r="AX14" i="277"/>
  <c r="AX15" i="277"/>
  <c r="AY14" i="277"/>
  <c r="AY15" i="277"/>
  <c r="AZ14" i="277"/>
  <c r="AZ15" i="277"/>
  <c r="BA14" i="277"/>
  <c r="BA15" i="277"/>
  <c r="BB14" i="277"/>
  <c r="BB15" i="277"/>
  <c r="J22" i="277"/>
  <c r="J23" i="277"/>
  <c r="F162" i="280"/>
  <c r="S167" i="280"/>
  <c r="H204" i="307"/>
  <c r="H208" i="307"/>
  <c r="H192" i="307"/>
  <c r="H207" i="307"/>
  <c r="H174" i="307"/>
  <c r="H178" i="307"/>
  <c r="H163" i="307"/>
  <c r="H177" i="307"/>
  <c r="H108" i="307"/>
  <c r="H111" i="307"/>
  <c r="H87" i="307"/>
  <c r="H107" i="307"/>
  <c r="H92" i="307"/>
  <c r="H95" i="307"/>
  <c r="H91" i="307"/>
  <c r="H43" i="277"/>
  <c r="H42" i="277"/>
  <c r="H38" i="277"/>
  <c r="H15" i="277"/>
  <c r="H14" i="277"/>
  <c r="H215" i="307"/>
  <c r="H91" i="288"/>
  <c r="H88" i="288"/>
  <c r="H90" i="288"/>
  <c r="J87" i="288"/>
  <c r="H124" i="307"/>
  <c r="H87" i="288"/>
  <c r="H21" i="282"/>
  <c r="H43" i="282"/>
  <c r="H32" i="282"/>
  <c r="GJ32" i="282"/>
  <c r="GJ33" i="282"/>
  <c r="R37" i="285"/>
  <c r="L38" i="269"/>
  <c r="L37" i="269"/>
  <c r="R38" i="285"/>
  <c r="L61" i="269"/>
  <c r="H145" i="280"/>
  <c r="H172" i="280"/>
  <c r="H31" i="285"/>
  <c r="H38" i="285"/>
  <c r="L66" i="269"/>
  <c r="L65" i="269"/>
  <c r="H11" i="310"/>
  <c r="H128" i="307"/>
  <c r="H239" i="307"/>
  <c r="H224" i="307"/>
  <c r="H12" i="310"/>
  <c r="H31" i="310"/>
  <c r="H65" i="307"/>
  <c r="H86" i="307"/>
  <c r="H69" i="307"/>
  <c r="H223" i="307"/>
  <c r="H209" i="307"/>
  <c r="H25" i="310"/>
  <c r="H18" i="307"/>
  <c r="H214" i="307"/>
  <c r="H179" i="307"/>
  <c r="H24" i="310"/>
  <c r="H17" i="307"/>
  <c r="H213" i="307"/>
  <c r="H10" i="310"/>
  <c r="H78" i="307"/>
  <c r="H234" i="307"/>
  <c r="H80" i="307"/>
  <c r="H15" i="288"/>
  <c r="L27" i="269"/>
  <c r="H92" i="288"/>
  <c r="H94" i="288"/>
  <c r="H97" i="307"/>
  <c r="H122" i="307"/>
  <c r="H113" i="307"/>
  <c r="H123" i="307"/>
  <c r="H101" i="307"/>
  <c r="H117" i="307"/>
  <c r="BE69" i="307"/>
  <c r="BE70" i="307"/>
  <c r="BE101" i="307"/>
  <c r="BE103" i="307"/>
  <c r="BE117" i="307"/>
  <c r="BE119" i="307"/>
  <c r="J128" i="307"/>
  <c r="J130" i="307"/>
  <c r="K127" i="307"/>
  <c r="K128" i="307"/>
  <c r="K130" i="307"/>
  <c r="L127" i="307"/>
  <c r="L128" i="307"/>
  <c r="L130" i="307"/>
  <c r="M127" i="307"/>
  <c r="M128" i="307"/>
  <c r="M130" i="307"/>
  <c r="N127" i="307"/>
  <c r="N128" i="307"/>
  <c r="N130" i="307"/>
  <c r="O127" i="307"/>
  <c r="O128" i="307"/>
  <c r="O130" i="307"/>
  <c r="P127" i="307"/>
  <c r="P128" i="307"/>
  <c r="P130" i="307"/>
  <c r="Q127" i="307"/>
  <c r="Q128" i="307"/>
  <c r="Q130" i="307"/>
  <c r="R127" i="307"/>
  <c r="R128" i="307"/>
  <c r="R130" i="307"/>
  <c r="S127" i="307"/>
  <c r="S128" i="307"/>
  <c r="S130" i="307"/>
  <c r="T127" i="307"/>
  <c r="T128" i="307"/>
  <c r="T130" i="307"/>
  <c r="U127" i="307"/>
  <c r="U128" i="307"/>
  <c r="U130" i="307"/>
  <c r="V127" i="307"/>
  <c r="V128" i="307"/>
  <c r="V130" i="307"/>
  <c r="W127" i="307"/>
  <c r="W128" i="307"/>
  <c r="W130" i="307"/>
  <c r="X127" i="307"/>
  <c r="X128" i="307"/>
  <c r="X130" i="307"/>
  <c r="Y127" i="307"/>
  <c r="Y128" i="307"/>
  <c r="Y130" i="307"/>
  <c r="Z127" i="307"/>
  <c r="Z128" i="307"/>
  <c r="Z130" i="307"/>
  <c r="AA127" i="307"/>
  <c r="AA128" i="307"/>
  <c r="AA130" i="307"/>
  <c r="AB127" i="307"/>
  <c r="AB128" i="307"/>
  <c r="AB130" i="307"/>
  <c r="AC127" i="307"/>
  <c r="AC128" i="307"/>
  <c r="AC130" i="307"/>
  <c r="AD127" i="307"/>
  <c r="AD128" i="307"/>
  <c r="AD130" i="307"/>
  <c r="AE127" i="307"/>
  <c r="AE128" i="307"/>
  <c r="AE130" i="307"/>
  <c r="AF127" i="307"/>
  <c r="AF128" i="307"/>
  <c r="AF130" i="307"/>
  <c r="AG127" i="307"/>
  <c r="AG128" i="307"/>
  <c r="AG130" i="307"/>
  <c r="AH127" i="307"/>
  <c r="AH128" i="307"/>
  <c r="AH130" i="307"/>
  <c r="AI127" i="307"/>
  <c r="AI128" i="307"/>
  <c r="AI130" i="307"/>
  <c r="AJ127" i="307"/>
  <c r="AJ128" i="307"/>
  <c r="AJ130" i="307"/>
  <c r="AK127" i="307"/>
  <c r="AK128" i="307"/>
  <c r="AK130" i="307"/>
  <c r="AL127" i="307"/>
  <c r="AL128" i="307"/>
  <c r="AL130" i="307"/>
  <c r="AM127" i="307"/>
  <c r="AM128" i="307"/>
  <c r="AM130" i="307"/>
  <c r="AN127" i="307"/>
  <c r="AN128" i="307"/>
  <c r="AN130" i="307"/>
  <c r="AO127" i="307"/>
  <c r="AO128" i="307"/>
  <c r="AO130" i="307"/>
  <c r="AP127" i="307"/>
  <c r="AP128" i="307"/>
  <c r="AP130" i="307"/>
  <c r="AQ127" i="307"/>
  <c r="AQ128" i="307"/>
  <c r="AQ130" i="307"/>
  <c r="AR127" i="307"/>
  <c r="AR128" i="307"/>
  <c r="AR130" i="307"/>
  <c r="AS127" i="307"/>
  <c r="AS128" i="307"/>
  <c r="AS130" i="307"/>
  <c r="AT127" i="307"/>
  <c r="AT128" i="307"/>
  <c r="AT130" i="307"/>
  <c r="AU127" i="307"/>
  <c r="AU128" i="307"/>
  <c r="AU130" i="307"/>
  <c r="AV127" i="307"/>
  <c r="AV128" i="307"/>
  <c r="AV130" i="307"/>
  <c r="AW127" i="307"/>
  <c r="AW128" i="307"/>
  <c r="AW130" i="307"/>
  <c r="AX127" i="307"/>
  <c r="AX128" i="307"/>
  <c r="AX130" i="307"/>
  <c r="AY127" i="307"/>
  <c r="AY128" i="307"/>
  <c r="AY130" i="307"/>
  <c r="AZ127" i="307"/>
  <c r="AZ128" i="307"/>
  <c r="AZ130" i="307"/>
  <c r="BA127" i="307"/>
  <c r="BA128" i="307"/>
  <c r="BA130" i="307"/>
  <c r="BB127" i="307"/>
  <c r="BB128" i="307"/>
  <c r="BB130" i="307"/>
  <c r="BC127" i="307"/>
  <c r="BC128" i="307"/>
  <c r="BC130" i="307"/>
  <c r="BD127" i="307"/>
  <c r="BD128" i="307"/>
  <c r="BD130" i="307"/>
  <c r="BE127" i="307"/>
  <c r="BE128" i="307"/>
  <c r="BE130" i="307"/>
  <c r="H211" i="280"/>
  <c r="H238" i="280"/>
  <c r="F160" i="280"/>
  <c r="F163" i="280"/>
  <c r="F164" i="280"/>
  <c r="F166" i="280"/>
  <c r="J169" i="280"/>
  <c r="J174" i="280"/>
  <c r="K169" i="280"/>
  <c r="K174" i="280"/>
  <c r="L169" i="280"/>
  <c r="M169" i="280"/>
  <c r="N169" i="280"/>
  <c r="O169" i="280"/>
  <c r="P169" i="280"/>
  <c r="Q169" i="280"/>
  <c r="R169" i="280"/>
  <c r="S169" i="280"/>
  <c r="L174" i="280"/>
  <c r="M174" i="280"/>
  <c r="N174" i="280"/>
  <c r="O174" i="280"/>
  <c r="P174" i="280"/>
  <c r="Q174" i="280"/>
  <c r="R174" i="280"/>
  <c r="S174" i="280"/>
  <c r="F105" i="280"/>
  <c r="GJ167" i="280"/>
  <c r="GJ169" i="280"/>
  <c r="GJ174" i="280"/>
  <c r="GI167" i="280"/>
  <c r="GI169" i="280"/>
  <c r="GI174" i="280"/>
  <c r="GH167" i="280"/>
  <c r="GH169" i="280"/>
  <c r="GH174" i="280"/>
  <c r="GG167" i="280"/>
  <c r="GG169" i="280"/>
  <c r="GG174" i="280"/>
  <c r="GF167" i="280"/>
  <c r="GF169" i="280"/>
  <c r="GF174" i="280"/>
  <c r="GE167" i="280"/>
  <c r="GE169" i="280"/>
  <c r="GE174" i="280"/>
  <c r="GD167" i="280"/>
  <c r="GD169" i="280"/>
  <c r="GD174" i="280"/>
  <c r="GC167" i="280"/>
  <c r="GC169" i="280"/>
  <c r="GC174" i="280"/>
  <c r="GB167" i="280"/>
  <c r="GB169" i="280"/>
  <c r="GB174" i="280"/>
  <c r="GA167" i="280"/>
  <c r="GA169" i="280"/>
  <c r="GA174" i="280"/>
  <c r="FZ167" i="280"/>
  <c r="FZ169" i="280"/>
  <c r="FZ174" i="280"/>
  <c r="FY167" i="280"/>
  <c r="FY169" i="280"/>
  <c r="FY174" i="280"/>
  <c r="FX167" i="280"/>
  <c r="FX169" i="280"/>
  <c r="FX174" i="280"/>
  <c r="FW167" i="280"/>
  <c r="FW169" i="280"/>
  <c r="FW174" i="280"/>
  <c r="FV167" i="280"/>
  <c r="FV169" i="280"/>
  <c r="FV174" i="280"/>
  <c r="FU167" i="280"/>
  <c r="FU169" i="280"/>
  <c r="FU174" i="280"/>
  <c r="FT167" i="280"/>
  <c r="FT169" i="280"/>
  <c r="FT174" i="280"/>
  <c r="FS167" i="280"/>
  <c r="FS169" i="280"/>
  <c r="FS174" i="280"/>
  <c r="FR167" i="280"/>
  <c r="FR169" i="280"/>
  <c r="FR174" i="280"/>
  <c r="FQ167" i="280"/>
  <c r="FQ169" i="280"/>
  <c r="FQ174" i="280"/>
  <c r="FP167" i="280"/>
  <c r="FP169" i="280"/>
  <c r="FP174" i="280"/>
  <c r="FO167" i="280"/>
  <c r="FO169" i="280"/>
  <c r="FO174" i="280"/>
  <c r="FN167" i="280"/>
  <c r="FN169" i="280"/>
  <c r="FN174" i="280"/>
  <c r="FM167" i="280"/>
  <c r="FM169" i="280"/>
  <c r="FM174" i="280"/>
  <c r="FL167" i="280"/>
  <c r="FL169" i="280"/>
  <c r="FL174" i="280"/>
  <c r="FK167" i="280"/>
  <c r="FK169" i="280"/>
  <c r="FK174" i="280"/>
  <c r="FJ167" i="280"/>
  <c r="FJ169" i="280"/>
  <c r="FJ174" i="280"/>
  <c r="FI167" i="280"/>
  <c r="FI169" i="280"/>
  <c r="FI174" i="280"/>
  <c r="FH167" i="280"/>
  <c r="FH169" i="280"/>
  <c r="FH174" i="280"/>
  <c r="FG167" i="280"/>
  <c r="FG169" i="280"/>
  <c r="FG174" i="280"/>
  <c r="FF167" i="280"/>
  <c r="FF169" i="280"/>
  <c r="FF174" i="280"/>
  <c r="FE167" i="280"/>
  <c r="FE169" i="280"/>
  <c r="FE174" i="280"/>
  <c r="FD167" i="280"/>
  <c r="FD169" i="280"/>
  <c r="FD174" i="280"/>
  <c r="FC167" i="280"/>
  <c r="FC169" i="280"/>
  <c r="FC174" i="280"/>
  <c r="FB167" i="280"/>
  <c r="FB169" i="280"/>
  <c r="FB174" i="280"/>
  <c r="FA167" i="280"/>
  <c r="FA169" i="280"/>
  <c r="FA174" i="280"/>
  <c r="EZ167" i="280"/>
  <c r="EZ169" i="280"/>
  <c r="EZ174" i="280"/>
  <c r="EY167" i="280"/>
  <c r="EY169" i="280"/>
  <c r="EY174" i="280"/>
  <c r="EX167" i="280"/>
  <c r="EX169" i="280"/>
  <c r="EX174" i="280"/>
  <c r="EW167" i="280"/>
  <c r="EW169" i="280"/>
  <c r="EW174" i="280"/>
  <c r="EV167" i="280"/>
  <c r="EV169" i="280"/>
  <c r="EV174" i="280"/>
  <c r="EU167" i="280"/>
  <c r="EU169" i="280"/>
  <c r="EU174" i="280"/>
  <c r="ET167" i="280"/>
  <c r="ET169" i="280"/>
  <c r="ET174" i="280"/>
  <c r="ES167" i="280"/>
  <c r="ES169" i="280"/>
  <c r="ES174" i="280"/>
  <c r="ER167" i="280"/>
  <c r="ER169" i="280"/>
  <c r="ER174" i="280"/>
  <c r="EQ167" i="280"/>
  <c r="EQ169" i="280"/>
  <c r="EQ174" i="280"/>
  <c r="EP167" i="280"/>
  <c r="EP169" i="280"/>
  <c r="EP174" i="280"/>
  <c r="EO167" i="280"/>
  <c r="EO169" i="280"/>
  <c r="EO174" i="280"/>
  <c r="EN167" i="280"/>
  <c r="EN169" i="280"/>
  <c r="EN174" i="280"/>
  <c r="EM167" i="280"/>
  <c r="EM169" i="280"/>
  <c r="EM174" i="280"/>
  <c r="EL167" i="280"/>
  <c r="EL169" i="280"/>
  <c r="EL174" i="280"/>
  <c r="EK167" i="280"/>
  <c r="EK169" i="280"/>
  <c r="EK174" i="280"/>
  <c r="EJ167" i="280"/>
  <c r="EJ169" i="280"/>
  <c r="EJ174" i="280"/>
  <c r="EI167" i="280"/>
  <c r="EI169" i="280"/>
  <c r="EI174" i="280"/>
  <c r="EH167" i="280"/>
  <c r="EH169" i="280"/>
  <c r="EH174" i="280"/>
  <c r="EG167" i="280"/>
  <c r="EG169" i="280"/>
  <c r="EG174" i="280"/>
  <c r="EF167" i="280"/>
  <c r="EF169" i="280"/>
  <c r="EF174" i="280"/>
  <c r="EE167" i="280"/>
  <c r="EE169" i="280"/>
  <c r="EE174" i="280"/>
  <c r="ED167" i="280"/>
  <c r="ED169" i="280"/>
  <c r="ED174" i="280"/>
  <c r="EC167" i="280"/>
  <c r="EC169" i="280"/>
  <c r="EC174" i="280"/>
  <c r="EB167" i="280"/>
  <c r="EB169" i="280"/>
  <c r="EB174" i="280"/>
  <c r="EA167" i="280"/>
  <c r="EA169" i="280"/>
  <c r="EA174" i="280"/>
  <c r="DZ167" i="280"/>
  <c r="DZ169" i="280"/>
  <c r="DZ174" i="280"/>
  <c r="DY167" i="280"/>
  <c r="DY169" i="280"/>
  <c r="DY174" i="280"/>
  <c r="DX167" i="280"/>
  <c r="DX169" i="280"/>
  <c r="DX174" i="280"/>
  <c r="DW167" i="280"/>
  <c r="DW169" i="280"/>
  <c r="DW174" i="280"/>
  <c r="DV167" i="280"/>
  <c r="DV169" i="280"/>
  <c r="DV174" i="280"/>
  <c r="DU167" i="280"/>
  <c r="DU169" i="280"/>
  <c r="DU174" i="280"/>
  <c r="DT167" i="280"/>
  <c r="DT169" i="280"/>
  <c r="DT174" i="280"/>
  <c r="DS167" i="280"/>
  <c r="DS169" i="280"/>
  <c r="DS174" i="280"/>
  <c r="DR167" i="280"/>
  <c r="DR169" i="280"/>
  <c r="DR174" i="280"/>
  <c r="DQ167" i="280"/>
  <c r="DQ169" i="280"/>
  <c r="DQ174" i="280"/>
  <c r="DP167" i="280"/>
  <c r="DP169" i="280"/>
  <c r="DP174" i="280"/>
  <c r="DO167" i="280"/>
  <c r="DO169" i="280"/>
  <c r="DO174" i="280"/>
  <c r="DN167" i="280"/>
  <c r="DN169" i="280"/>
  <c r="DN174" i="280"/>
  <c r="DM167" i="280"/>
  <c r="DM169" i="280"/>
  <c r="DM174" i="280"/>
  <c r="DL167" i="280"/>
  <c r="DL169" i="280"/>
  <c r="DL174" i="280"/>
  <c r="DK167" i="280"/>
  <c r="DK169" i="280"/>
  <c r="DK174" i="280"/>
  <c r="DJ167" i="280"/>
  <c r="DJ169" i="280"/>
  <c r="DJ174" i="280"/>
  <c r="DI167" i="280"/>
  <c r="DI169" i="280"/>
  <c r="DI174" i="280"/>
  <c r="DH167" i="280"/>
  <c r="DH169" i="280"/>
  <c r="DH174" i="280"/>
  <c r="DG167" i="280"/>
  <c r="DG169" i="280"/>
  <c r="DG174" i="280"/>
  <c r="DF167" i="280"/>
  <c r="DF169" i="280"/>
  <c r="DF174" i="280"/>
  <c r="DE167" i="280"/>
  <c r="DE169" i="280"/>
  <c r="DE174" i="280"/>
  <c r="DD167" i="280"/>
  <c r="DD169" i="280"/>
  <c r="DD174" i="280"/>
  <c r="DC167" i="280"/>
  <c r="DC169" i="280"/>
  <c r="DC174" i="280"/>
  <c r="DB167" i="280"/>
  <c r="DB169" i="280"/>
  <c r="DB174" i="280"/>
  <c r="DA167" i="280"/>
  <c r="DA169" i="280"/>
  <c r="DA174" i="280"/>
  <c r="CZ167" i="280"/>
  <c r="CZ169" i="280"/>
  <c r="CZ174" i="280"/>
  <c r="CY167" i="280"/>
  <c r="CY169" i="280"/>
  <c r="CY174" i="280"/>
  <c r="CX167" i="280"/>
  <c r="CX169" i="280"/>
  <c r="CX174" i="280"/>
  <c r="CW167" i="280"/>
  <c r="CW169" i="280"/>
  <c r="CW174" i="280"/>
  <c r="CV167" i="280"/>
  <c r="CV169" i="280"/>
  <c r="CV174" i="280"/>
  <c r="CU167" i="280"/>
  <c r="CU169" i="280"/>
  <c r="CU174" i="280"/>
  <c r="CT167" i="280"/>
  <c r="CT169" i="280"/>
  <c r="CT174" i="280"/>
  <c r="CS167" i="280"/>
  <c r="CS169" i="280"/>
  <c r="CS174" i="280"/>
  <c r="CR167" i="280"/>
  <c r="CR169" i="280"/>
  <c r="CR174" i="280"/>
  <c r="CQ167" i="280"/>
  <c r="CQ169" i="280"/>
  <c r="CQ174" i="280"/>
  <c r="CP167" i="280"/>
  <c r="CP169" i="280"/>
  <c r="CP174" i="280"/>
  <c r="CO167" i="280"/>
  <c r="CO169" i="280"/>
  <c r="CO174" i="280"/>
  <c r="CN167" i="280"/>
  <c r="CN169" i="280"/>
  <c r="CN174" i="280"/>
  <c r="CM167" i="280"/>
  <c r="CM169" i="280"/>
  <c r="CM174" i="280"/>
  <c r="CL167" i="280"/>
  <c r="CL169" i="280"/>
  <c r="CL174" i="280"/>
  <c r="CK167" i="280"/>
  <c r="CK169" i="280"/>
  <c r="CK174" i="280"/>
  <c r="CJ167" i="280"/>
  <c r="CJ169" i="280"/>
  <c r="CJ174" i="280"/>
  <c r="CI167" i="280"/>
  <c r="CI169" i="280"/>
  <c r="CI174" i="280"/>
  <c r="CH167" i="280"/>
  <c r="CH169" i="280"/>
  <c r="CH174" i="280"/>
  <c r="CG167" i="280"/>
  <c r="CG169" i="280"/>
  <c r="CG174" i="280"/>
  <c r="CF167" i="280"/>
  <c r="CF169" i="280"/>
  <c r="CF174" i="280"/>
  <c r="CE167" i="280"/>
  <c r="CE169" i="280"/>
  <c r="CE174" i="280"/>
  <c r="CD167" i="280"/>
  <c r="CD169" i="280"/>
  <c r="CD174" i="280"/>
  <c r="CC167" i="280"/>
  <c r="CC169" i="280"/>
  <c r="CC174" i="280"/>
  <c r="CB167" i="280"/>
  <c r="CB169" i="280"/>
  <c r="CB174" i="280"/>
  <c r="CA167" i="280"/>
  <c r="CA169" i="280"/>
  <c r="CA174" i="280"/>
  <c r="BZ167" i="280"/>
  <c r="BZ169" i="280"/>
  <c r="BZ174" i="280"/>
  <c r="BY167" i="280"/>
  <c r="BY169" i="280"/>
  <c r="BY174" i="280"/>
  <c r="BX167" i="280"/>
  <c r="BX169" i="280"/>
  <c r="BX174" i="280"/>
  <c r="BW167" i="280"/>
  <c r="BW169" i="280"/>
  <c r="BW174" i="280"/>
  <c r="BV167" i="280"/>
  <c r="BV169" i="280"/>
  <c r="BV174" i="280"/>
  <c r="BU167" i="280"/>
  <c r="BU169" i="280"/>
  <c r="BU174" i="280"/>
  <c r="BT167" i="280"/>
  <c r="BT169" i="280"/>
  <c r="BT174" i="280"/>
  <c r="BS167" i="280"/>
  <c r="BS169" i="280"/>
  <c r="BS174" i="280"/>
  <c r="BR167" i="280"/>
  <c r="BR169" i="280"/>
  <c r="BR174" i="280"/>
  <c r="BQ167" i="280"/>
  <c r="BQ169" i="280"/>
  <c r="BQ174" i="280"/>
  <c r="BP167" i="280"/>
  <c r="BP169" i="280"/>
  <c r="BP174" i="280"/>
  <c r="BO167" i="280"/>
  <c r="BO169" i="280"/>
  <c r="BO174" i="280"/>
  <c r="BN167" i="280"/>
  <c r="BN169" i="280"/>
  <c r="BN174" i="280"/>
  <c r="BM167" i="280"/>
  <c r="BM169" i="280"/>
  <c r="BM174" i="280"/>
  <c r="BL167" i="280"/>
  <c r="BL169" i="280"/>
  <c r="BL174" i="280"/>
  <c r="BK167" i="280"/>
  <c r="BK169" i="280"/>
  <c r="BK174" i="280"/>
  <c r="BJ167" i="280"/>
  <c r="BJ169" i="280"/>
  <c r="BJ174" i="280"/>
  <c r="BI167" i="280"/>
  <c r="BI169" i="280"/>
  <c r="BI174" i="280"/>
  <c r="BH167" i="280"/>
  <c r="BH169" i="280"/>
  <c r="BH174" i="280"/>
  <c r="BG167" i="280"/>
  <c r="BG169" i="280"/>
  <c r="BG174" i="280"/>
  <c r="BF167" i="280"/>
  <c r="BF169" i="280"/>
  <c r="BF174" i="280"/>
  <c r="BE167" i="280"/>
  <c r="BE169" i="280"/>
  <c r="BE174" i="280"/>
  <c r="BD167" i="280"/>
  <c r="BD169" i="280"/>
  <c r="BD174" i="280"/>
  <c r="BC167" i="280"/>
  <c r="BC169" i="280"/>
  <c r="BC174" i="280"/>
  <c r="BB167" i="280"/>
  <c r="BB169" i="280"/>
  <c r="BB174" i="280"/>
  <c r="BA167" i="280"/>
  <c r="BA169" i="280"/>
  <c r="BA174" i="280"/>
  <c r="AZ167" i="280"/>
  <c r="AZ169" i="280"/>
  <c r="AZ174" i="280"/>
  <c r="AY167" i="280"/>
  <c r="AY169" i="280"/>
  <c r="AY174" i="280"/>
  <c r="AX167" i="280"/>
  <c r="AX169" i="280"/>
  <c r="AX174" i="280"/>
  <c r="AW167" i="280"/>
  <c r="AW169" i="280"/>
  <c r="AW174" i="280"/>
  <c r="AV167" i="280"/>
  <c r="AV169" i="280"/>
  <c r="AV174" i="280"/>
  <c r="AU167" i="280"/>
  <c r="AU169" i="280"/>
  <c r="AU174" i="280"/>
  <c r="AT167" i="280"/>
  <c r="AT169" i="280"/>
  <c r="AT174" i="280"/>
  <c r="AS167" i="280"/>
  <c r="AS169" i="280"/>
  <c r="AS174" i="280"/>
  <c r="AR167" i="280"/>
  <c r="AR169" i="280"/>
  <c r="AR174" i="280"/>
  <c r="AQ167" i="280"/>
  <c r="AQ169" i="280"/>
  <c r="AQ174" i="280"/>
  <c r="AP167" i="280"/>
  <c r="AP169" i="280"/>
  <c r="AP174" i="280"/>
  <c r="AO167" i="280"/>
  <c r="AO169" i="280"/>
  <c r="AO174" i="280"/>
  <c r="AN167" i="280"/>
  <c r="AN169" i="280"/>
  <c r="AN174" i="280"/>
  <c r="AM167" i="280"/>
  <c r="AM169" i="280"/>
  <c r="AM174" i="280"/>
  <c r="AL167" i="280"/>
  <c r="AL169" i="280"/>
  <c r="AL174" i="280"/>
  <c r="AK167" i="280"/>
  <c r="AK169" i="280"/>
  <c r="AK174" i="280"/>
  <c r="AJ167" i="280"/>
  <c r="AJ169" i="280"/>
  <c r="AJ174" i="280"/>
  <c r="AI167" i="280"/>
  <c r="AI169" i="280"/>
  <c r="AI174" i="280"/>
  <c r="AH167" i="280"/>
  <c r="AH169" i="280"/>
  <c r="AH174" i="280"/>
  <c r="AG167" i="280"/>
  <c r="AG169" i="280"/>
  <c r="AG174" i="280"/>
  <c r="AF167" i="280"/>
  <c r="AF169" i="280"/>
  <c r="AF174" i="280"/>
  <c r="AE167" i="280"/>
  <c r="AE169" i="280"/>
  <c r="AE174" i="280"/>
  <c r="AD167" i="280"/>
  <c r="AD169" i="280"/>
  <c r="AD174" i="280"/>
  <c r="AC167" i="280"/>
  <c r="AC169" i="280"/>
  <c r="AC174" i="280"/>
  <c r="AB167" i="280"/>
  <c r="AB169" i="280"/>
  <c r="AB174" i="280"/>
  <c r="AA167" i="280"/>
  <c r="AA169" i="280"/>
  <c r="AA174" i="280"/>
  <c r="Z167" i="280"/>
  <c r="Z169" i="280"/>
  <c r="Z174" i="280"/>
  <c r="Y167" i="280"/>
  <c r="Y169" i="280"/>
  <c r="Y174" i="280"/>
  <c r="X167" i="280"/>
  <c r="X169" i="280"/>
  <c r="X174" i="280"/>
  <c r="W167" i="280"/>
  <c r="W169" i="280"/>
  <c r="W174" i="280"/>
  <c r="V167" i="280"/>
  <c r="V169" i="280"/>
  <c r="V174" i="280"/>
  <c r="U167" i="280"/>
  <c r="U169" i="280"/>
  <c r="U174" i="280"/>
  <c r="T167" i="280"/>
  <c r="T169" i="280"/>
  <c r="T174" i="280"/>
  <c r="H169" i="280"/>
  <c r="H174" i="280"/>
  <c r="S84" i="265"/>
  <c r="T84" i="265"/>
  <c r="U84" i="265"/>
  <c r="V84" i="265"/>
  <c r="W84" i="265"/>
  <c r="X84" i="265"/>
  <c r="Y84" i="265"/>
  <c r="Z84" i="265"/>
  <c r="AA84" i="265"/>
  <c r="AB84" i="265"/>
  <c r="AC84" i="265"/>
  <c r="AD84" i="265"/>
  <c r="AE84" i="265"/>
  <c r="AF84" i="265"/>
  <c r="AG84" i="265"/>
  <c r="AH84" i="265"/>
  <c r="AI84" i="265"/>
  <c r="AJ84" i="265"/>
  <c r="AK84" i="265"/>
  <c r="AL84" i="265"/>
  <c r="AM84" i="265"/>
  <c r="AN84" i="265"/>
  <c r="AO84" i="265"/>
  <c r="AP84" i="265"/>
  <c r="AQ84" i="265"/>
  <c r="AR84" i="265"/>
  <c r="AS84" i="265"/>
  <c r="AT84" i="265"/>
  <c r="AU84" i="265"/>
  <c r="AV84" i="265"/>
  <c r="AW84" i="265"/>
  <c r="AX84" i="265"/>
  <c r="AY84" i="265"/>
  <c r="AZ84" i="265"/>
  <c r="BA84" i="265"/>
  <c r="BB84" i="265"/>
  <c r="BC84" i="265"/>
  <c r="BD84" i="265"/>
  <c r="BE84" i="265"/>
  <c r="BF84" i="265"/>
  <c r="BG84" i="265"/>
  <c r="BH84" i="265"/>
  <c r="BI84" i="265"/>
  <c r="BJ84" i="265"/>
  <c r="BK84" i="265"/>
  <c r="BL84" i="265"/>
  <c r="BM84" i="265"/>
  <c r="BN84" i="265"/>
  <c r="BO84" i="265"/>
  <c r="BP84" i="265"/>
  <c r="BQ84" i="265"/>
  <c r="BR84" i="265"/>
  <c r="BS84" i="265"/>
  <c r="BT84" i="265"/>
  <c r="BU84" i="265"/>
  <c r="BV84" i="265"/>
  <c r="BW84" i="265"/>
  <c r="BX84" i="265"/>
  <c r="BY84" i="265"/>
  <c r="BZ84" i="265"/>
  <c r="CA84" i="265"/>
  <c r="CB84" i="265"/>
  <c r="CC84" i="265"/>
  <c r="CD84" i="265"/>
  <c r="CE84" i="265"/>
  <c r="CF84" i="265"/>
  <c r="CG84" i="265"/>
  <c r="CH84" i="265"/>
  <c r="CI84" i="265"/>
  <c r="CJ84" i="265"/>
  <c r="CK84" i="265"/>
  <c r="CL84" i="265"/>
  <c r="CM84" i="265"/>
  <c r="CN84" i="265"/>
  <c r="CO84" i="265"/>
  <c r="CP84" i="265"/>
  <c r="CQ84" i="265"/>
  <c r="CR84" i="265"/>
  <c r="CS84" i="265"/>
  <c r="CT84" i="265"/>
  <c r="CU84" i="265"/>
  <c r="CV84" i="265"/>
  <c r="CW84" i="265"/>
  <c r="CX84" i="265"/>
  <c r="CY84" i="265"/>
  <c r="CZ84" i="265"/>
  <c r="DA84" i="265"/>
  <c r="DB84" i="265"/>
  <c r="DC84" i="265"/>
  <c r="DD84" i="265"/>
  <c r="DE84" i="265"/>
  <c r="DF84" i="265"/>
  <c r="DG84" i="265"/>
  <c r="DH84" i="265"/>
  <c r="DI84" i="265"/>
  <c r="DJ84" i="265"/>
  <c r="DK84" i="265"/>
  <c r="DL84" i="265"/>
  <c r="DM84" i="265"/>
  <c r="DN84" i="265"/>
  <c r="DO84" i="265"/>
  <c r="DP84" i="265"/>
  <c r="DQ84" i="265"/>
  <c r="DR84" i="265"/>
  <c r="DS84" i="265"/>
  <c r="DT84" i="265"/>
  <c r="DU84" i="265"/>
  <c r="DV84" i="265"/>
  <c r="DW84" i="265"/>
  <c r="DX84" i="265"/>
  <c r="DY84" i="265"/>
  <c r="DZ84" i="265"/>
  <c r="EA84" i="265"/>
  <c r="EB84" i="265"/>
  <c r="EC84" i="265"/>
  <c r="ED84" i="265"/>
  <c r="EE84" i="265"/>
  <c r="EF84" i="265"/>
  <c r="EG84" i="265"/>
  <c r="EH84" i="265"/>
  <c r="EI84" i="265"/>
  <c r="EJ84" i="265"/>
  <c r="EK84" i="265"/>
  <c r="EL84" i="265"/>
  <c r="EM84" i="265"/>
  <c r="EN84" i="265"/>
  <c r="EO84" i="265"/>
  <c r="EP84" i="265"/>
  <c r="EQ84" i="265"/>
  <c r="ER84" i="265"/>
  <c r="ES84" i="265"/>
  <c r="ET84" i="265"/>
  <c r="EU84" i="265"/>
  <c r="EV84" i="265"/>
  <c r="EW84" i="265"/>
  <c r="EX84" i="265"/>
  <c r="EY84" i="265"/>
  <c r="EZ84" i="265"/>
  <c r="FA84" i="265"/>
  <c r="FB84" i="265"/>
  <c r="FC84" i="265"/>
  <c r="FD84" i="265"/>
  <c r="FE84" i="265"/>
  <c r="FF84" i="265"/>
  <c r="FG84" i="265"/>
  <c r="FH84" i="265"/>
  <c r="FI84" i="265"/>
  <c r="FJ84" i="265"/>
  <c r="FK84" i="265"/>
  <c r="FL84" i="265"/>
  <c r="FM84" i="265"/>
  <c r="FN84" i="265"/>
  <c r="FO84" i="265"/>
  <c r="FP84" i="265"/>
  <c r="FQ84" i="265"/>
  <c r="FR84" i="265"/>
  <c r="FS84" i="265"/>
  <c r="FT84" i="265"/>
  <c r="FU84" i="265"/>
  <c r="FV84" i="265"/>
  <c r="FW84" i="265"/>
  <c r="FX84" i="265"/>
  <c r="FY84" i="265"/>
  <c r="FZ84" i="265"/>
  <c r="GA84" i="265"/>
  <c r="GB84" i="265"/>
  <c r="GC84" i="265"/>
  <c r="GD84" i="265"/>
  <c r="GE84" i="265"/>
  <c r="GF84" i="265"/>
  <c r="GG84" i="265"/>
  <c r="GH84" i="265"/>
  <c r="GI84" i="265"/>
  <c r="GJ184" i="280"/>
  <c r="GJ185" i="280"/>
  <c r="GJ84" i="265"/>
  <c r="M84" i="277"/>
  <c r="N84" i="277"/>
  <c r="O84" i="277"/>
  <c r="P84" i="277"/>
  <c r="Q84" i="277"/>
  <c r="R84" i="277"/>
  <c r="S84" i="277"/>
  <c r="T84" i="277"/>
  <c r="U84" i="277"/>
  <c r="V84" i="277"/>
  <c r="W84" i="277"/>
  <c r="X84" i="277"/>
  <c r="Y84" i="277"/>
  <c r="Z84" i="277"/>
  <c r="AA84" i="277"/>
  <c r="AB84" i="277"/>
  <c r="AC84" i="277"/>
  <c r="AD84" i="277"/>
  <c r="AE84" i="277"/>
  <c r="AF84" i="277"/>
  <c r="AG84" i="277"/>
  <c r="AH84" i="277"/>
  <c r="AI84" i="277"/>
  <c r="AJ84" i="277"/>
  <c r="AK84" i="277"/>
  <c r="AL84" i="277"/>
  <c r="AM84" i="277"/>
  <c r="AN84" i="277"/>
  <c r="AO84" i="277"/>
  <c r="AP84" i="277"/>
  <c r="AQ84" i="277"/>
  <c r="AR84" i="277"/>
  <c r="AS84" i="277"/>
  <c r="AT84" i="277"/>
  <c r="AU84" i="277"/>
  <c r="AV84" i="277"/>
  <c r="AW84" i="277"/>
  <c r="AX84" i="277"/>
  <c r="AY84" i="277"/>
  <c r="AZ84" i="277"/>
  <c r="BA84" i="277"/>
  <c r="BB84" i="277"/>
  <c r="GJ62" i="288"/>
  <c r="GJ60" i="288"/>
  <c r="GI62" i="288"/>
  <c r="GI60" i="288"/>
  <c r="GH62" i="288"/>
  <c r="GH60" i="288"/>
  <c r="GG62" i="288"/>
  <c r="GG60" i="288"/>
  <c r="GF62" i="288"/>
  <c r="GF60" i="288"/>
  <c r="GE62" i="288"/>
  <c r="GE60" i="288"/>
  <c r="GD62" i="288"/>
  <c r="GD60" i="288"/>
  <c r="GC62" i="288"/>
  <c r="GC60" i="288"/>
  <c r="GB62" i="288"/>
  <c r="GB60" i="288"/>
  <c r="GA62" i="288"/>
  <c r="GA60" i="288"/>
  <c r="FZ62" i="288"/>
  <c r="FZ60" i="288"/>
  <c r="FY62" i="288"/>
  <c r="FY60" i="288"/>
  <c r="FX62" i="288"/>
  <c r="FX60" i="288"/>
  <c r="FW62" i="288"/>
  <c r="FW60" i="288"/>
  <c r="FV62" i="288"/>
  <c r="FV60" i="288"/>
  <c r="FU62" i="288"/>
  <c r="FU60" i="288"/>
  <c r="FT62" i="288"/>
  <c r="FT60" i="288"/>
  <c r="FS62" i="288"/>
  <c r="FS60" i="288"/>
  <c r="FR62" i="288"/>
  <c r="FR60" i="288"/>
  <c r="FQ62" i="288"/>
  <c r="FQ60" i="288"/>
  <c r="FP62" i="288"/>
  <c r="FP60" i="288"/>
  <c r="FO62" i="288"/>
  <c r="FO60" i="288"/>
  <c r="FN62" i="288"/>
  <c r="FN60" i="288"/>
  <c r="FM62" i="288"/>
  <c r="FM60" i="288"/>
  <c r="FL62" i="288"/>
  <c r="FL60" i="288"/>
  <c r="FK62" i="288"/>
  <c r="FK60" i="288"/>
  <c r="FJ62" i="288"/>
  <c r="FJ60" i="288"/>
  <c r="FI62" i="288"/>
  <c r="FI60" i="288"/>
  <c r="FH62" i="288"/>
  <c r="FH60" i="288"/>
  <c r="FG62" i="288"/>
  <c r="FG60" i="288"/>
  <c r="FF62" i="288"/>
  <c r="FF60" i="288"/>
  <c r="FE62" i="288"/>
  <c r="FE60" i="288"/>
  <c r="FD62" i="288"/>
  <c r="FD60" i="288"/>
  <c r="FC62" i="288"/>
  <c r="FC60" i="288"/>
  <c r="FB62" i="288"/>
  <c r="FB60" i="288"/>
  <c r="FA62" i="288"/>
  <c r="FA60" i="288"/>
  <c r="EZ62" i="288"/>
  <c r="EZ60" i="288"/>
  <c r="EY62" i="288"/>
  <c r="EY60" i="288"/>
  <c r="EX62" i="288"/>
  <c r="EX60" i="288"/>
  <c r="EW62" i="288"/>
  <c r="EW60" i="288"/>
  <c r="EV62" i="288"/>
  <c r="EV60" i="288"/>
  <c r="EU62" i="288"/>
  <c r="EU60" i="288"/>
  <c r="ET62" i="288"/>
  <c r="ET60" i="288"/>
  <c r="ES62" i="288"/>
  <c r="ES60" i="288"/>
  <c r="ER62" i="288"/>
  <c r="ER60" i="288"/>
  <c r="EQ62" i="288"/>
  <c r="EQ60" i="288"/>
  <c r="EP62" i="288"/>
  <c r="EP60" i="288"/>
  <c r="EO62" i="288"/>
  <c r="EO60" i="288"/>
  <c r="EN62" i="288"/>
  <c r="EN60" i="288"/>
  <c r="EM62" i="288"/>
  <c r="EM60" i="288"/>
  <c r="EL62" i="288"/>
  <c r="EL60" i="288"/>
  <c r="EK62" i="288"/>
  <c r="EK60" i="288"/>
  <c r="EJ62" i="288"/>
  <c r="EJ60" i="288"/>
  <c r="EI62" i="288"/>
  <c r="EI60" i="288"/>
  <c r="EH62" i="288"/>
  <c r="EH60" i="288"/>
  <c r="EG62" i="288"/>
  <c r="EG60" i="288"/>
  <c r="EF62" i="288"/>
  <c r="EF60" i="288"/>
  <c r="EE62" i="288"/>
  <c r="EE60" i="288"/>
  <c r="ED62" i="288"/>
  <c r="ED60" i="288"/>
  <c r="EC62" i="288"/>
  <c r="EC60" i="288"/>
  <c r="EB62" i="288"/>
  <c r="EB60" i="288"/>
  <c r="EA62" i="288"/>
  <c r="EA60" i="288"/>
  <c r="DZ62" i="288"/>
  <c r="DZ60" i="288"/>
  <c r="DY62" i="288"/>
  <c r="DY60" i="288"/>
  <c r="DX62" i="288"/>
  <c r="DX60" i="288"/>
  <c r="DW62" i="288"/>
  <c r="DW60" i="288"/>
  <c r="DV62" i="288"/>
  <c r="DV60" i="288"/>
  <c r="DU62" i="288"/>
  <c r="DU60" i="288"/>
  <c r="DT62" i="288"/>
  <c r="DT60" i="288"/>
  <c r="DS62" i="288"/>
  <c r="DS60" i="288"/>
  <c r="DR62" i="288"/>
  <c r="DR60" i="288"/>
  <c r="DQ62" i="288"/>
  <c r="DQ60" i="288"/>
  <c r="DP62" i="288"/>
  <c r="DP60" i="288"/>
  <c r="DO62" i="288"/>
  <c r="DO60" i="288"/>
  <c r="DN62" i="288"/>
  <c r="DN60" i="288"/>
  <c r="DM62" i="288"/>
  <c r="DM60" i="288"/>
  <c r="DL62" i="288"/>
  <c r="DL60" i="288"/>
  <c r="DK62" i="288"/>
  <c r="DK60" i="288"/>
  <c r="DJ62" i="288"/>
  <c r="DJ60" i="288"/>
  <c r="DI62" i="288"/>
  <c r="DI60" i="288"/>
  <c r="DH62" i="288"/>
  <c r="DH60" i="288"/>
  <c r="DG62" i="288"/>
  <c r="DG60" i="288"/>
  <c r="DF62" i="288"/>
  <c r="DF60" i="288"/>
  <c r="DE62" i="288"/>
  <c r="DE60" i="288"/>
  <c r="DD62" i="288"/>
  <c r="DD60" i="288"/>
  <c r="DC62" i="288"/>
  <c r="DC60" i="288"/>
  <c r="DB62" i="288"/>
  <c r="DB60" i="288"/>
  <c r="DA62" i="288"/>
  <c r="DA60" i="288"/>
  <c r="CZ62" i="288"/>
  <c r="CZ60" i="288"/>
  <c r="CY62" i="288"/>
  <c r="CY60" i="288"/>
  <c r="CX62" i="288"/>
  <c r="CX60" i="288"/>
  <c r="CW62" i="288"/>
  <c r="CW60" i="288"/>
  <c r="CV62" i="288"/>
  <c r="CV60" i="288"/>
  <c r="CU62" i="288"/>
  <c r="CU60" i="288"/>
  <c r="CT62" i="288"/>
  <c r="CT60" i="288"/>
  <c r="CS62" i="288"/>
  <c r="CS60" i="288"/>
  <c r="CR62" i="288"/>
  <c r="CR60" i="288"/>
  <c r="CQ62" i="288"/>
  <c r="CQ60" i="288"/>
  <c r="CP62" i="288"/>
  <c r="CP60" i="288"/>
  <c r="CO62" i="288"/>
  <c r="CO60" i="288"/>
  <c r="CN62" i="288"/>
  <c r="CN60" i="288"/>
  <c r="CM62" i="288"/>
  <c r="CM60" i="288"/>
  <c r="CL62" i="288"/>
  <c r="CL60" i="288"/>
  <c r="CK62" i="288"/>
  <c r="CK60" i="288"/>
  <c r="CJ62" i="288"/>
  <c r="CJ60" i="288"/>
  <c r="CI62" i="288"/>
  <c r="CI60" i="288"/>
  <c r="CH62" i="288"/>
  <c r="CH60" i="288"/>
  <c r="CG62" i="288"/>
  <c r="CG60" i="288"/>
  <c r="CF62" i="288"/>
  <c r="CF60" i="288"/>
  <c r="CE62" i="288"/>
  <c r="CE60" i="288"/>
  <c r="CD62" i="288"/>
  <c r="CD60" i="288"/>
  <c r="CC62" i="288"/>
  <c r="CC60" i="288"/>
  <c r="CB62" i="288"/>
  <c r="CB60" i="288"/>
  <c r="CA62" i="288"/>
  <c r="CA60" i="288"/>
  <c r="BZ62" i="288"/>
  <c r="BZ60" i="288"/>
  <c r="BY62" i="288"/>
  <c r="BY60" i="288"/>
  <c r="BX62" i="288"/>
  <c r="BX60" i="288"/>
  <c r="BW62" i="288"/>
  <c r="BW60" i="288"/>
  <c r="BV62" i="288"/>
  <c r="BV60" i="288"/>
  <c r="BU62" i="288"/>
  <c r="BU60" i="288"/>
  <c r="BT62" i="288"/>
  <c r="BT60" i="288"/>
  <c r="BS62" i="288"/>
  <c r="BS60" i="288"/>
  <c r="BR62" i="288"/>
  <c r="BR60" i="288"/>
  <c r="BQ62" i="288"/>
  <c r="BQ60" i="288"/>
  <c r="BP62" i="288"/>
  <c r="BP60" i="288"/>
  <c r="BO62" i="288"/>
  <c r="BO60" i="288"/>
  <c r="BN62" i="288"/>
  <c r="BN60" i="288"/>
  <c r="BM62" i="288"/>
  <c r="BM60" i="288"/>
  <c r="BL62" i="288"/>
  <c r="BL60" i="288"/>
  <c r="BK62" i="288"/>
  <c r="BK60" i="288"/>
  <c r="BJ62" i="288"/>
  <c r="BJ60" i="288"/>
  <c r="BI62" i="288"/>
  <c r="BI60" i="288"/>
  <c r="BH62" i="288"/>
  <c r="BH60" i="288"/>
  <c r="BG62" i="288"/>
  <c r="BG60" i="288"/>
  <c r="BF62" i="288"/>
  <c r="BF60" i="288"/>
  <c r="BE62" i="288"/>
  <c r="BE60" i="288"/>
  <c r="BD62" i="288"/>
  <c r="BD60" i="288"/>
  <c r="BC62" i="288"/>
  <c r="BC60" i="288"/>
  <c r="BB62" i="288"/>
  <c r="BB60" i="288"/>
  <c r="BA62" i="288"/>
  <c r="BA60" i="288"/>
  <c r="AZ62" i="288"/>
  <c r="AZ60" i="288"/>
  <c r="AY62" i="288"/>
  <c r="AY60" i="288"/>
  <c r="AX62" i="288"/>
  <c r="AX60" i="288"/>
  <c r="AW62" i="288"/>
  <c r="AW60" i="288"/>
  <c r="AV62" i="288"/>
  <c r="AV60" i="288"/>
  <c r="AU62" i="288"/>
  <c r="AU60" i="288"/>
  <c r="AT62" i="288"/>
  <c r="AT60" i="288"/>
  <c r="AS62" i="288"/>
  <c r="AS60" i="288"/>
  <c r="AR62" i="288"/>
  <c r="AR60" i="288"/>
  <c r="AQ62" i="288"/>
  <c r="AQ60" i="288"/>
  <c r="AP62" i="288"/>
  <c r="AP60" i="288"/>
  <c r="AO62" i="288"/>
  <c r="AO60" i="288"/>
  <c r="AN62" i="288"/>
  <c r="AN60" i="288"/>
  <c r="AM62" i="288"/>
  <c r="AM60" i="288"/>
  <c r="AL62" i="288"/>
  <c r="AL60" i="288"/>
  <c r="AK62" i="288"/>
  <c r="AK60" i="288"/>
  <c r="AJ62" i="288"/>
  <c r="AJ60" i="288"/>
  <c r="AI62" i="288"/>
  <c r="AI60" i="288"/>
  <c r="AH62" i="288"/>
  <c r="AH60" i="288"/>
  <c r="AG62" i="288"/>
  <c r="AG60" i="288"/>
  <c r="AF62" i="288"/>
  <c r="AF60" i="288"/>
  <c r="AE62" i="288"/>
  <c r="AE60" i="288"/>
  <c r="AD62" i="288"/>
  <c r="AD60" i="288"/>
  <c r="AC62" i="288"/>
  <c r="AC60" i="288"/>
  <c r="AB62" i="288"/>
  <c r="AB60" i="288"/>
  <c r="AA62" i="288"/>
  <c r="AA60" i="288"/>
  <c r="Z62" i="288"/>
  <c r="Z60" i="288"/>
  <c r="Y62" i="288"/>
  <c r="Y60" i="288"/>
  <c r="X62" i="288"/>
  <c r="X60" i="288"/>
  <c r="W62" i="288"/>
  <c r="W60" i="288"/>
  <c r="V62" i="288"/>
  <c r="V60" i="288"/>
  <c r="U62" i="288"/>
  <c r="U60" i="288"/>
  <c r="T62" i="288"/>
  <c r="T60" i="288"/>
  <c r="S73" i="288"/>
  <c r="T73" i="288"/>
  <c r="U73" i="288"/>
  <c r="V73" i="288"/>
  <c r="W73" i="288"/>
  <c r="X73" i="288"/>
  <c r="Y73" i="288"/>
  <c r="Z73" i="288"/>
  <c r="AA73" i="288"/>
  <c r="AB73" i="288"/>
  <c r="AC73" i="288"/>
  <c r="AD73" i="288"/>
  <c r="AE73" i="288"/>
  <c r="AF73" i="288"/>
  <c r="AG73" i="288"/>
  <c r="AH73" i="288"/>
  <c r="AI73" i="288"/>
  <c r="AJ73" i="288"/>
  <c r="AK73" i="288"/>
  <c r="AL73" i="288"/>
  <c r="AM73" i="288"/>
  <c r="AN73" i="288"/>
  <c r="AO73" i="288"/>
  <c r="AP73" i="288"/>
  <c r="AQ73" i="288"/>
  <c r="AR73" i="288"/>
  <c r="AS73" i="288"/>
  <c r="AT73" i="288"/>
  <c r="AU73" i="288"/>
  <c r="AV73" i="288"/>
  <c r="AW73" i="288"/>
  <c r="AX73" i="288"/>
  <c r="AY73" i="288"/>
  <c r="AZ73" i="288"/>
  <c r="BA73" i="288"/>
  <c r="F97" i="278"/>
  <c r="F104" i="278"/>
  <c r="R109" i="278"/>
  <c r="S107" i="278"/>
  <c r="S100" i="278"/>
  <c r="S102" i="278"/>
  <c r="S32" i="265"/>
  <c r="F63" i="306"/>
  <c r="AK65" i="306"/>
  <c r="AK83" i="306"/>
  <c r="AL65" i="306"/>
  <c r="AL83" i="306"/>
  <c r="AM65" i="306"/>
  <c r="AM83" i="306"/>
  <c r="S84" i="306"/>
  <c r="S85" i="306"/>
  <c r="S39" i="265"/>
  <c r="S108" i="278"/>
  <c r="S109" i="278"/>
  <c r="T107" i="278"/>
  <c r="T100" i="278"/>
  <c r="T102" i="278"/>
  <c r="T32" i="265"/>
  <c r="AN65" i="306"/>
  <c r="AN83" i="306"/>
  <c r="AO65" i="306"/>
  <c r="AO83" i="306"/>
  <c r="AP65" i="306"/>
  <c r="AP83" i="306"/>
  <c r="T84" i="306"/>
  <c r="T85" i="306"/>
  <c r="T39" i="265"/>
  <c r="T108" i="278"/>
  <c r="T109" i="278"/>
  <c r="U107" i="278"/>
  <c r="U100" i="278"/>
  <c r="U102" i="278"/>
  <c r="U32" i="265"/>
  <c r="AQ65" i="306"/>
  <c r="AQ83" i="306"/>
  <c r="AR65" i="306"/>
  <c r="AR83" i="306"/>
  <c r="AS65" i="306"/>
  <c r="AS83" i="306"/>
  <c r="U84" i="306"/>
  <c r="U85" i="306"/>
  <c r="U39" i="265"/>
  <c r="U108" i="278"/>
  <c r="U109" i="278"/>
  <c r="V107" i="278"/>
  <c r="V100" i="278"/>
  <c r="V102" i="278"/>
  <c r="V32" i="265"/>
  <c r="AT65" i="306"/>
  <c r="AT83" i="306"/>
  <c r="AU65" i="306"/>
  <c r="AU83" i="306"/>
  <c r="AV65" i="306"/>
  <c r="AV83" i="306"/>
  <c r="V84" i="306"/>
  <c r="V85" i="306"/>
  <c r="V39" i="265"/>
  <c r="V108" i="278"/>
  <c r="V109" i="278"/>
  <c r="W107" i="278"/>
  <c r="W100" i="278"/>
  <c r="W102" i="278"/>
  <c r="W32" i="265"/>
  <c r="AW65" i="306"/>
  <c r="AW83" i="306"/>
  <c r="AX65" i="306"/>
  <c r="AX83" i="306"/>
  <c r="AY65" i="306"/>
  <c r="AY83" i="306"/>
  <c r="W84" i="306"/>
  <c r="W85" i="306"/>
  <c r="W39" i="265"/>
  <c r="W108" i="278"/>
  <c r="W109" i="278"/>
  <c r="X107" i="278"/>
  <c r="X100" i="278"/>
  <c r="X102" i="278"/>
  <c r="X32" i="265"/>
  <c r="AZ65" i="306"/>
  <c r="AZ83" i="306"/>
  <c r="BA65" i="306"/>
  <c r="BA83" i="306"/>
  <c r="BB65" i="306"/>
  <c r="BB83" i="306"/>
  <c r="X84" i="306"/>
  <c r="X85" i="306"/>
  <c r="X39" i="265"/>
  <c r="X108" i="278"/>
  <c r="X109" i="278"/>
  <c r="Y107" i="278"/>
  <c r="Y100" i="278"/>
  <c r="Y102" i="278"/>
  <c r="Y32" i="265"/>
  <c r="BC65" i="306"/>
  <c r="BC83" i="306"/>
  <c r="BD65" i="306"/>
  <c r="BD83" i="306"/>
  <c r="BE65" i="306"/>
  <c r="BE83" i="306"/>
  <c r="Y84" i="306"/>
  <c r="Y85" i="306"/>
  <c r="Y39" i="265"/>
  <c r="Y108" i="278"/>
  <c r="Y109" i="278"/>
  <c r="Z107" i="278"/>
  <c r="Z100" i="278"/>
  <c r="Z102" i="278"/>
  <c r="Z32" i="265"/>
  <c r="Z108" i="278"/>
  <c r="Z109" i="278"/>
  <c r="AA107" i="278"/>
  <c r="AA100" i="278"/>
  <c r="AA102" i="278"/>
  <c r="AA32" i="265"/>
  <c r="AA108" i="278"/>
  <c r="AA109" i="278"/>
  <c r="AB107" i="278"/>
  <c r="AB100" i="278"/>
  <c r="AB102" i="278"/>
  <c r="AB32" i="265"/>
  <c r="AB108" i="278"/>
  <c r="AB109" i="278"/>
  <c r="AC107" i="278"/>
  <c r="AC100" i="278"/>
  <c r="AC102" i="278"/>
  <c r="AC32" i="265"/>
  <c r="AC108" i="278"/>
  <c r="AC109" i="278"/>
  <c r="AD107" i="278"/>
  <c r="AD100" i="278"/>
  <c r="AD102" i="278"/>
  <c r="AD32" i="265"/>
  <c r="AD108" i="278"/>
  <c r="AD109" i="278"/>
  <c r="AE107" i="278"/>
  <c r="AE100" i="278"/>
  <c r="AE102" i="278"/>
  <c r="AE32" i="265"/>
  <c r="AE108" i="278"/>
  <c r="AE109" i="278"/>
  <c r="AF107" i="278"/>
  <c r="AF100" i="278"/>
  <c r="AF102" i="278"/>
  <c r="AF32" i="265"/>
  <c r="AF108" i="278"/>
  <c r="AF109" i="278"/>
  <c r="AG107" i="278"/>
  <c r="AG100" i="278"/>
  <c r="AG102" i="278"/>
  <c r="AG32" i="265"/>
  <c r="AG108" i="278"/>
  <c r="AG109" i="278"/>
  <c r="AH107" i="278"/>
  <c r="AH100" i="278"/>
  <c r="AH102" i="278"/>
  <c r="AH32" i="265"/>
  <c r="AH108" i="278"/>
  <c r="AH109" i="278"/>
  <c r="AI107" i="278"/>
  <c r="AI100" i="278"/>
  <c r="AI102" i="278"/>
  <c r="AI32" i="265"/>
  <c r="AI108" i="278"/>
  <c r="AI109" i="278"/>
  <c r="AJ107" i="278"/>
  <c r="AJ100" i="278"/>
  <c r="AJ102" i="278"/>
  <c r="AJ32" i="265"/>
  <c r="AJ108" i="278"/>
  <c r="AJ109" i="278"/>
  <c r="AK107" i="278"/>
  <c r="AK100" i="278"/>
  <c r="AK102" i="278"/>
  <c r="AK32" i="265"/>
  <c r="AK108" i="278"/>
  <c r="AK109" i="278"/>
  <c r="AL107" i="278"/>
  <c r="AL100" i="278"/>
  <c r="AL102" i="278"/>
  <c r="AL32" i="265"/>
  <c r="AL108" i="278"/>
  <c r="AL109" i="278"/>
  <c r="AM107" i="278"/>
  <c r="AM100" i="278"/>
  <c r="AM102" i="278"/>
  <c r="AM32" i="265"/>
  <c r="AM108" i="278"/>
  <c r="AM109" i="278"/>
  <c r="AN107" i="278"/>
  <c r="AN100" i="278"/>
  <c r="AN102" i="278"/>
  <c r="AN32" i="265"/>
  <c r="AN108" i="278"/>
  <c r="AN109" i="278"/>
  <c r="AO107" i="278"/>
  <c r="AO100" i="278"/>
  <c r="AO102" i="278"/>
  <c r="AO32" i="265"/>
  <c r="AO108" i="278"/>
  <c r="AO109" i="278"/>
  <c r="AP107" i="278"/>
  <c r="AP100" i="278"/>
  <c r="AP102" i="278"/>
  <c r="AP32" i="265"/>
  <c r="AP108" i="278"/>
  <c r="AP109" i="278"/>
  <c r="AQ107" i="278"/>
  <c r="AQ100" i="278"/>
  <c r="AQ102" i="278"/>
  <c r="AQ32" i="265"/>
  <c r="AQ108" i="278"/>
  <c r="AQ109" i="278"/>
  <c r="AR107" i="278"/>
  <c r="AR100" i="278"/>
  <c r="AR102" i="278"/>
  <c r="AR32" i="265"/>
  <c r="AR108" i="278"/>
  <c r="AR109" i="278"/>
  <c r="AS107" i="278"/>
  <c r="AS100" i="278"/>
  <c r="AS102" i="278"/>
  <c r="AS32" i="265"/>
  <c r="AS108" i="278"/>
  <c r="AS109" i="278"/>
  <c r="AT107" i="278"/>
  <c r="AT100" i="278"/>
  <c r="AT102" i="278"/>
  <c r="AT32" i="265"/>
  <c r="AT108" i="278"/>
  <c r="AT109" i="278"/>
  <c r="AU107" i="278"/>
  <c r="AU100" i="278"/>
  <c r="AU102" i="278"/>
  <c r="AU32" i="265"/>
  <c r="AU108" i="278"/>
  <c r="AU109" i="278"/>
  <c r="AV107" i="278"/>
  <c r="AV100" i="278"/>
  <c r="AV102" i="278"/>
  <c r="AV32" i="265"/>
  <c r="AV108" i="278"/>
  <c r="AV109" i="278"/>
  <c r="AW107" i="278"/>
  <c r="AW100" i="278"/>
  <c r="AW102" i="278"/>
  <c r="AW32" i="265"/>
  <c r="AW108" i="278"/>
  <c r="AW109" i="278"/>
  <c r="AX107" i="278"/>
  <c r="AX100" i="278"/>
  <c r="AX102" i="278"/>
  <c r="AX32" i="265"/>
  <c r="AX108" i="278"/>
  <c r="AX109" i="278"/>
  <c r="AY107" i="278"/>
  <c r="AY100" i="278"/>
  <c r="AY102" i="278"/>
  <c r="AY32" i="265"/>
  <c r="AY108" i="278"/>
  <c r="AY109" i="278"/>
  <c r="AZ107" i="278"/>
  <c r="AZ100" i="278"/>
  <c r="AZ102" i="278"/>
  <c r="AZ32" i="265"/>
  <c r="AZ108" i="278"/>
  <c r="AZ109" i="278"/>
  <c r="BA107" i="278"/>
  <c r="BA100" i="278"/>
  <c r="BA102" i="278"/>
  <c r="BA32" i="265"/>
  <c r="BA108" i="278"/>
  <c r="BA109" i="278"/>
  <c r="BB107" i="278"/>
  <c r="BB100" i="278"/>
  <c r="BB102" i="278"/>
  <c r="BB32" i="265"/>
  <c r="BB108" i="278"/>
  <c r="BB109" i="278"/>
  <c r="BC107" i="278"/>
  <c r="BC100" i="278"/>
  <c r="BC102" i="278"/>
  <c r="BC32" i="265"/>
  <c r="BC108" i="278"/>
  <c r="BC109" i="278"/>
  <c r="BD107" i="278"/>
  <c r="BD100" i="278"/>
  <c r="BD102" i="278"/>
  <c r="BD32" i="265"/>
  <c r="BD108" i="278"/>
  <c r="BD109" i="278"/>
  <c r="BE107" i="278"/>
  <c r="BE100" i="278"/>
  <c r="BE102" i="278"/>
  <c r="BE32" i="265"/>
  <c r="BE108" i="278"/>
  <c r="BE109" i="278"/>
  <c r="BF107" i="278"/>
  <c r="BF100" i="278"/>
  <c r="BF102" i="278"/>
  <c r="BF32" i="265"/>
  <c r="BF108" i="278"/>
  <c r="BF109" i="278"/>
  <c r="BG107" i="278"/>
  <c r="BG100" i="278"/>
  <c r="BG102" i="278"/>
  <c r="BG32" i="265"/>
  <c r="BG108" i="278"/>
  <c r="BG109" i="278"/>
  <c r="BH107" i="278"/>
  <c r="BH100" i="278"/>
  <c r="BH102" i="278"/>
  <c r="BH32" i="265"/>
  <c r="BH108" i="278"/>
  <c r="BH109" i="278"/>
  <c r="BI107" i="278"/>
  <c r="BI100" i="278"/>
  <c r="BI102" i="278"/>
  <c r="BI32" i="265"/>
  <c r="BI108" i="278"/>
  <c r="BI109" i="278"/>
  <c r="BJ107" i="278"/>
  <c r="BJ100" i="278"/>
  <c r="BJ102" i="278"/>
  <c r="BJ32" i="265"/>
  <c r="BJ108" i="278"/>
  <c r="BJ109" i="278"/>
  <c r="BK107" i="278"/>
  <c r="BK100" i="278"/>
  <c r="BK102" i="278"/>
  <c r="BK32" i="265"/>
  <c r="BK108" i="278"/>
  <c r="BK109" i="278"/>
  <c r="BL107" i="278"/>
  <c r="BL100" i="278"/>
  <c r="BL102" i="278"/>
  <c r="BL32" i="265"/>
  <c r="BL108" i="278"/>
  <c r="BL109" i="278"/>
  <c r="BM107" i="278"/>
  <c r="BM100" i="278"/>
  <c r="BM102" i="278"/>
  <c r="BM32" i="265"/>
  <c r="BM108" i="278"/>
  <c r="BM109" i="278"/>
  <c r="BN107" i="278"/>
  <c r="BN100" i="278"/>
  <c r="BN102" i="278"/>
  <c r="BN32" i="265"/>
  <c r="BN108" i="278"/>
  <c r="BN109" i="278"/>
  <c r="BO107" i="278"/>
  <c r="BO100" i="278"/>
  <c r="BO102" i="278"/>
  <c r="BO32" i="265"/>
  <c r="BO108" i="278"/>
  <c r="BO109" i="278"/>
  <c r="BP107" i="278"/>
  <c r="BP100" i="278"/>
  <c r="BP102" i="278"/>
  <c r="BP32" i="265"/>
  <c r="BP108" i="278"/>
  <c r="BP109" i="278"/>
  <c r="BQ107" i="278"/>
  <c r="BQ100" i="278"/>
  <c r="BQ102" i="278"/>
  <c r="BQ32" i="265"/>
  <c r="BQ108" i="278"/>
  <c r="BQ109" i="278"/>
  <c r="BR107" i="278"/>
  <c r="BR100" i="278"/>
  <c r="BR102" i="278"/>
  <c r="BR32" i="265"/>
  <c r="BR108" i="278"/>
  <c r="BR109" i="278"/>
  <c r="BS107" i="278"/>
  <c r="BS100" i="278"/>
  <c r="BS102" i="278"/>
  <c r="BS32" i="265"/>
  <c r="BS108" i="278"/>
  <c r="BS109" i="278"/>
  <c r="BT107" i="278"/>
  <c r="BT100" i="278"/>
  <c r="BT102" i="278"/>
  <c r="BT32" i="265"/>
  <c r="BT108" i="278"/>
  <c r="BT109" i="278"/>
  <c r="BU107" i="278"/>
  <c r="BU100" i="278"/>
  <c r="BU102" i="278"/>
  <c r="BU32" i="265"/>
  <c r="BU108" i="278"/>
  <c r="BU109" i="278"/>
  <c r="BV107" i="278"/>
  <c r="BV100" i="278"/>
  <c r="BV102" i="278"/>
  <c r="BV32" i="265"/>
  <c r="BV108" i="278"/>
  <c r="BV109" i="278"/>
  <c r="BW107" i="278"/>
  <c r="BW100" i="278"/>
  <c r="BW102" i="278"/>
  <c r="BW32" i="265"/>
  <c r="BW108" i="278"/>
  <c r="BW109" i="278"/>
  <c r="BX107" i="278"/>
  <c r="BX100" i="278"/>
  <c r="BX102" i="278"/>
  <c r="BX32" i="265"/>
  <c r="BX108" i="278"/>
  <c r="BX109" i="278"/>
  <c r="BY107" i="278"/>
  <c r="BY100" i="278"/>
  <c r="BY102" i="278"/>
  <c r="BY32" i="265"/>
  <c r="BY108" i="278"/>
  <c r="BY109" i="278"/>
  <c r="BZ107" i="278"/>
  <c r="BZ100" i="278"/>
  <c r="BZ102" i="278"/>
  <c r="BZ32" i="265"/>
  <c r="BZ108" i="278"/>
  <c r="BZ109" i="278"/>
  <c r="CA107" i="278"/>
  <c r="CA100" i="278"/>
  <c r="CA102" i="278"/>
  <c r="CA32" i="265"/>
  <c r="CA108" i="278"/>
  <c r="CA109" i="278"/>
  <c r="CB107" i="278"/>
  <c r="CB100" i="278"/>
  <c r="CB102" i="278"/>
  <c r="CB32" i="265"/>
  <c r="CB108" i="278"/>
  <c r="CB109" i="278"/>
  <c r="CC107" i="278"/>
  <c r="CC100" i="278"/>
  <c r="CC102" i="278"/>
  <c r="CC32" i="265"/>
  <c r="CC108" i="278"/>
  <c r="CC109" i="278"/>
  <c r="CD107" i="278"/>
  <c r="CD100" i="278"/>
  <c r="CD102" i="278"/>
  <c r="CD32" i="265"/>
  <c r="CD108" i="278"/>
  <c r="CD109" i="278"/>
  <c r="CE107" i="278"/>
  <c r="CE100" i="278"/>
  <c r="CE102" i="278"/>
  <c r="CE32" i="265"/>
  <c r="CE108" i="278"/>
  <c r="CE109" i="278"/>
  <c r="CF107" i="278"/>
  <c r="CF100" i="278"/>
  <c r="CF102" i="278"/>
  <c r="CF32" i="265"/>
  <c r="CF108" i="278"/>
  <c r="CF109" i="278"/>
  <c r="CG107" i="278"/>
  <c r="CG100" i="278"/>
  <c r="CG102" i="278"/>
  <c r="CG32" i="265"/>
  <c r="CG108" i="278"/>
  <c r="CG109" i="278"/>
  <c r="CH107" i="278"/>
  <c r="CH100" i="278"/>
  <c r="CH102" i="278"/>
  <c r="CH32" i="265"/>
  <c r="CH108" i="278"/>
  <c r="CH109" i="278"/>
  <c r="CI107" i="278"/>
  <c r="CI100" i="278"/>
  <c r="CI102" i="278"/>
  <c r="CI32" i="265"/>
  <c r="CI108" i="278"/>
  <c r="CI109" i="278"/>
  <c r="CJ107" i="278"/>
  <c r="CJ100" i="278"/>
  <c r="CJ102" i="278"/>
  <c r="CJ32" i="265"/>
  <c r="CJ108" i="278"/>
  <c r="CJ109" i="278"/>
  <c r="CK107" i="278"/>
  <c r="CK100" i="278"/>
  <c r="CK102" i="278"/>
  <c r="CK32" i="265"/>
  <c r="CK108" i="278"/>
  <c r="CK109" i="278"/>
  <c r="CL107" i="278"/>
  <c r="CL100" i="278"/>
  <c r="CL102" i="278"/>
  <c r="CL32" i="265"/>
  <c r="CL108" i="278"/>
  <c r="CL109" i="278"/>
  <c r="CM107" i="278"/>
  <c r="CM100" i="278"/>
  <c r="CM102" i="278"/>
  <c r="CM32" i="265"/>
  <c r="CM108" i="278"/>
  <c r="CM109" i="278"/>
  <c r="CN107" i="278"/>
  <c r="CN100" i="278"/>
  <c r="CN102" i="278"/>
  <c r="CN32" i="265"/>
  <c r="CN108" i="278"/>
  <c r="CN109" i="278"/>
  <c r="CO107" i="278"/>
  <c r="CO100" i="278"/>
  <c r="CO102" i="278"/>
  <c r="CO32" i="265"/>
  <c r="CO108" i="278"/>
  <c r="CO109" i="278"/>
  <c r="CP107" i="278"/>
  <c r="CP100" i="278"/>
  <c r="CP102" i="278"/>
  <c r="CP32" i="265"/>
  <c r="CP108" i="278"/>
  <c r="CP109" i="278"/>
  <c r="CQ107" i="278"/>
  <c r="CQ100" i="278"/>
  <c r="CQ102" i="278"/>
  <c r="CQ32" i="265"/>
  <c r="CQ108" i="278"/>
  <c r="CQ109" i="278"/>
  <c r="CR107" i="278"/>
  <c r="CR100" i="278"/>
  <c r="CR102" i="278"/>
  <c r="CR32" i="265"/>
  <c r="CR108" i="278"/>
  <c r="CR109" i="278"/>
  <c r="CS107" i="278"/>
  <c r="CS100" i="278"/>
  <c r="CS102" i="278"/>
  <c r="CS32" i="265"/>
  <c r="CS108" i="278"/>
  <c r="CS109" i="278"/>
  <c r="CT107" i="278"/>
  <c r="CT100" i="278"/>
  <c r="CT102" i="278"/>
  <c r="CT32" i="265"/>
  <c r="CT108" i="278"/>
  <c r="CT109" i="278"/>
  <c r="CU107" i="278"/>
  <c r="CU100" i="278"/>
  <c r="CU102" i="278"/>
  <c r="CU32" i="265"/>
  <c r="CU108" i="278"/>
  <c r="CU109" i="278"/>
  <c r="CV107" i="278"/>
  <c r="CV100" i="278"/>
  <c r="CV102" i="278"/>
  <c r="CV32" i="265"/>
  <c r="CV108" i="278"/>
  <c r="CV109" i="278"/>
  <c r="CW107" i="278"/>
  <c r="CW100" i="278"/>
  <c r="CW102" i="278"/>
  <c r="CW32" i="265"/>
  <c r="CW108" i="278"/>
  <c r="CW109" i="278"/>
  <c r="CX107" i="278"/>
  <c r="CX100" i="278"/>
  <c r="CX102" i="278"/>
  <c r="CX32" i="265"/>
  <c r="CX108" i="278"/>
  <c r="CX109" i="278"/>
  <c r="CY107" i="278"/>
  <c r="CY100" i="278"/>
  <c r="CY102" i="278"/>
  <c r="CY32" i="265"/>
  <c r="CY108" i="278"/>
  <c r="CY109" i="278"/>
  <c r="CZ107" i="278"/>
  <c r="CZ100" i="278"/>
  <c r="CZ102" i="278"/>
  <c r="CZ32" i="265"/>
  <c r="CZ108" i="278"/>
  <c r="CZ109" i="278"/>
  <c r="DA107" i="278"/>
  <c r="DA100" i="278"/>
  <c r="DA102" i="278"/>
  <c r="DA32" i="265"/>
  <c r="DA108" i="278"/>
  <c r="DA109" i="278"/>
  <c r="DB107" i="278"/>
  <c r="DB100" i="278"/>
  <c r="DB102" i="278"/>
  <c r="DB32" i="265"/>
  <c r="DB108" i="278"/>
  <c r="DB109" i="278"/>
  <c r="DC107" i="278"/>
  <c r="DC100" i="278"/>
  <c r="DC102" i="278"/>
  <c r="DC32" i="265"/>
  <c r="DC108" i="278"/>
  <c r="DC109" i="278"/>
  <c r="DD107" i="278"/>
  <c r="DD100" i="278"/>
  <c r="DD102" i="278"/>
  <c r="DD32" i="265"/>
  <c r="DD108" i="278"/>
  <c r="DD109" i="278"/>
  <c r="DE107" i="278"/>
  <c r="DE100" i="278"/>
  <c r="DE102" i="278"/>
  <c r="DE32" i="265"/>
  <c r="DE108" i="278"/>
  <c r="DE109" i="278"/>
  <c r="DF107" i="278"/>
  <c r="DF100" i="278"/>
  <c r="DF102" i="278"/>
  <c r="DF32" i="265"/>
  <c r="DF108" i="278"/>
  <c r="DF109" i="278"/>
  <c r="DG107" i="278"/>
  <c r="DG100" i="278"/>
  <c r="DG102" i="278"/>
  <c r="DG32" i="265"/>
  <c r="DG108" i="278"/>
  <c r="DG109" i="278"/>
  <c r="DH107" i="278"/>
  <c r="DH100" i="278"/>
  <c r="DH102" i="278"/>
  <c r="DH32" i="265"/>
  <c r="DH108" i="278"/>
  <c r="DH109" i="278"/>
  <c r="DI107" i="278"/>
  <c r="DI100" i="278"/>
  <c r="DI102" i="278"/>
  <c r="DI32" i="265"/>
  <c r="DI108" i="278"/>
  <c r="DI109" i="278"/>
  <c r="DJ107" i="278"/>
  <c r="DJ100" i="278"/>
  <c r="DJ102" i="278"/>
  <c r="DJ32" i="265"/>
  <c r="DJ108" i="278"/>
  <c r="DJ109" i="278"/>
  <c r="DK107" i="278"/>
  <c r="DK100" i="278"/>
  <c r="DK102" i="278"/>
  <c r="DK32" i="265"/>
  <c r="DK108" i="278"/>
  <c r="DK109" i="278"/>
  <c r="DL107" i="278"/>
  <c r="DL100" i="278"/>
  <c r="DL102" i="278"/>
  <c r="DL32" i="265"/>
  <c r="DL108" i="278"/>
  <c r="DL109" i="278"/>
  <c r="DM107" i="278"/>
  <c r="DM100" i="278"/>
  <c r="DM102" i="278"/>
  <c r="DM32" i="265"/>
  <c r="DM108" i="278"/>
  <c r="DM109" i="278"/>
  <c r="DN107" i="278"/>
  <c r="DN100" i="278"/>
  <c r="DN102" i="278"/>
  <c r="DN32" i="265"/>
  <c r="DN108" i="278"/>
  <c r="DN109" i="278"/>
  <c r="DO107" i="278"/>
  <c r="DO100" i="278"/>
  <c r="DO102" i="278"/>
  <c r="DO32" i="265"/>
  <c r="DO108" i="278"/>
  <c r="DO109" i="278"/>
  <c r="DP107" i="278"/>
  <c r="DP100" i="278"/>
  <c r="DP102" i="278"/>
  <c r="DP32" i="265"/>
  <c r="DP108" i="278"/>
  <c r="DP109" i="278"/>
  <c r="DQ107" i="278"/>
  <c r="DQ100" i="278"/>
  <c r="DQ102" i="278"/>
  <c r="DQ32" i="265"/>
  <c r="DQ108" i="278"/>
  <c r="DQ109" i="278"/>
  <c r="DR107" i="278"/>
  <c r="DR100" i="278"/>
  <c r="DR102" i="278"/>
  <c r="DR32" i="265"/>
  <c r="DR108" i="278"/>
  <c r="DR109" i="278"/>
  <c r="DS107" i="278"/>
  <c r="DS100" i="278"/>
  <c r="DS102" i="278"/>
  <c r="DS32" i="265"/>
  <c r="DS108" i="278"/>
  <c r="DS109" i="278"/>
  <c r="DT107" i="278"/>
  <c r="DT100" i="278"/>
  <c r="DT102" i="278"/>
  <c r="DT32" i="265"/>
  <c r="DT108" i="278"/>
  <c r="DT109" i="278"/>
  <c r="DU107" i="278"/>
  <c r="DU100" i="278"/>
  <c r="DU102" i="278"/>
  <c r="DU32" i="265"/>
  <c r="DU108" i="278"/>
  <c r="DU109" i="278"/>
  <c r="DV107" i="278"/>
  <c r="DV100" i="278"/>
  <c r="DV102" i="278"/>
  <c r="DV32" i="265"/>
  <c r="DV108" i="278"/>
  <c r="DV109" i="278"/>
  <c r="DW107" i="278"/>
  <c r="DW100" i="278"/>
  <c r="DW102" i="278"/>
  <c r="DW32" i="265"/>
  <c r="DW108" i="278"/>
  <c r="DW109" i="278"/>
  <c r="DX107" i="278"/>
  <c r="DX100" i="278"/>
  <c r="DX102" i="278"/>
  <c r="DX32" i="265"/>
  <c r="DX108" i="278"/>
  <c r="DX109" i="278"/>
  <c r="DY107" i="278"/>
  <c r="DY100" i="278"/>
  <c r="DY102" i="278"/>
  <c r="DY32" i="265"/>
  <c r="DY108" i="278"/>
  <c r="DY109" i="278"/>
  <c r="DZ107" i="278"/>
  <c r="DZ100" i="278"/>
  <c r="DZ102" i="278"/>
  <c r="DZ32" i="265"/>
  <c r="DZ108" i="278"/>
  <c r="DZ109" i="278"/>
  <c r="EA107" i="278"/>
  <c r="EA100" i="278"/>
  <c r="EA102" i="278"/>
  <c r="EA32" i="265"/>
  <c r="EA108" i="278"/>
  <c r="EA109" i="278"/>
  <c r="EB107" i="278"/>
  <c r="EB100" i="278"/>
  <c r="EB102" i="278"/>
  <c r="EB32" i="265"/>
  <c r="EB108" i="278"/>
  <c r="EB109" i="278"/>
  <c r="EC107" i="278"/>
  <c r="EC100" i="278"/>
  <c r="EC102" i="278"/>
  <c r="EC32" i="265"/>
  <c r="EC108" i="278"/>
  <c r="EC109" i="278"/>
  <c r="ED107" i="278"/>
  <c r="ED100" i="278"/>
  <c r="ED102" i="278"/>
  <c r="ED32" i="265"/>
  <c r="ED108" i="278"/>
  <c r="ED109" i="278"/>
  <c r="EE107" i="278"/>
  <c r="EE100" i="278"/>
  <c r="EE102" i="278"/>
  <c r="EE32" i="265"/>
  <c r="EE108" i="278"/>
  <c r="EE109" i="278"/>
  <c r="EF107" i="278"/>
  <c r="EF100" i="278"/>
  <c r="EF102" i="278"/>
  <c r="EF32" i="265"/>
  <c r="EF108" i="278"/>
  <c r="EF109" i="278"/>
  <c r="EG107" i="278"/>
  <c r="EG100" i="278"/>
  <c r="EG102" i="278"/>
  <c r="EG32" i="265"/>
  <c r="EG108" i="278"/>
  <c r="EG109" i="278"/>
  <c r="EH107" i="278"/>
  <c r="EH100" i="278"/>
  <c r="EH102" i="278"/>
  <c r="EH32" i="265"/>
  <c r="EH108" i="278"/>
  <c r="EH109" i="278"/>
  <c r="EI107" i="278"/>
  <c r="EI100" i="278"/>
  <c r="EI102" i="278"/>
  <c r="EI32" i="265"/>
  <c r="EI108" i="278"/>
  <c r="EI109" i="278"/>
  <c r="EJ107" i="278"/>
  <c r="EJ100" i="278"/>
  <c r="EJ102" i="278"/>
  <c r="EJ32" i="265"/>
  <c r="EJ108" i="278"/>
  <c r="EJ109" i="278"/>
  <c r="EK107" i="278"/>
  <c r="EK100" i="278"/>
  <c r="EK102" i="278"/>
  <c r="EK32" i="265"/>
  <c r="EK108" i="278"/>
  <c r="EK109" i="278"/>
  <c r="EL107" i="278"/>
  <c r="EL100" i="278"/>
  <c r="EL102" i="278"/>
  <c r="EL32" i="265"/>
  <c r="EL108" i="278"/>
  <c r="EL109" i="278"/>
  <c r="EM107" i="278"/>
  <c r="EM100" i="278"/>
  <c r="EM102" i="278"/>
  <c r="EM32" i="265"/>
  <c r="EM108" i="278"/>
  <c r="EM109" i="278"/>
  <c r="EN107" i="278"/>
  <c r="EN100" i="278"/>
  <c r="EN102" i="278"/>
  <c r="EN32" i="265"/>
  <c r="EN108" i="278"/>
  <c r="EN109" i="278"/>
  <c r="EO107" i="278"/>
  <c r="EO100" i="278"/>
  <c r="EO102" i="278"/>
  <c r="EO32" i="265"/>
  <c r="EO108" i="278"/>
  <c r="EO109" i="278"/>
  <c r="EP107" i="278"/>
  <c r="EP100" i="278"/>
  <c r="EP102" i="278"/>
  <c r="EP32" i="265"/>
  <c r="EP108" i="278"/>
  <c r="EP109" i="278"/>
  <c r="EQ107" i="278"/>
  <c r="EQ100" i="278"/>
  <c r="EQ102" i="278"/>
  <c r="EQ32" i="265"/>
  <c r="EQ108" i="278"/>
  <c r="EQ109" i="278"/>
  <c r="ER107" i="278"/>
  <c r="ER100" i="278"/>
  <c r="ER102" i="278"/>
  <c r="ER32" i="265"/>
  <c r="ER108" i="278"/>
  <c r="ER109" i="278"/>
  <c r="ES107" i="278"/>
  <c r="ES100" i="278"/>
  <c r="ES102" i="278"/>
  <c r="ES32" i="265"/>
  <c r="ES108" i="278"/>
  <c r="ES109" i="278"/>
  <c r="ET107" i="278"/>
  <c r="ET100" i="278"/>
  <c r="ET102" i="278"/>
  <c r="ET32" i="265"/>
  <c r="ET108" i="278"/>
  <c r="ET109" i="278"/>
  <c r="EU107" i="278"/>
  <c r="EU100" i="278"/>
  <c r="EU102" i="278"/>
  <c r="EU32" i="265"/>
  <c r="EU108" i="278"/>
  <c r="EU109" i="278"/>
  <c r="EV107" i="278"/>
  <c r="EV100" i="278"/>
  <c r="EV102" i="278"/>
  <c r="EV32" i="265"/>
  <c r="EV108" i="278"/>
  <c r="EV109" i="278"/>
  <c r="EW107" i="278"/>
  <c r="EW100" i="278"/>
  <c r="EW102" i="278"/>
  <c r="EW32" i="265"/>
  <c r="EW108" i="278"/>
  <c r="EW109" i="278"/>
  <c r="EX107" i="278"/>
  <c r="EX100" i="278"/>
  <c r="EX102" i="278"/>
  <c r="EX32" i="265"/>
  <c r="EX108" i="278"/>
  <c r="EX109" i="278"/>
  <c r="EY107" i="278"/>
  <c r="EY100" i="278"/>
  <c r="EY102" i="278"/>
  <c r="EY32" i="265"/>
  <c r="EY108" i="278"/>
  <c r="EY109" i="278"/>
  <c r="EZ107" i="278"/>
  <c r="EZ100" i="278"/>
  <c r="EZ102" i="278"/>
  <c r="EZ32" i="265"/>
  <c r="EZ108" i="278"/>
  <c r="EZ109" i="278"/>
  <c r="FA107" i="278"/>
  <c r="FA100" i="278"/>
  <c r="FA102" i="278"/>
  <c r="FA32" i="265"/>
  <c r="FA108" i="278"/>
  <c r="FA109" i="278"/>
  <c r="FB107" i="278"/>
  <c r="FB100" i="278"/>
  <c r="FB102" i="278"/>
  <c r="FB32" i="265"/>
  <c r="FB108" i="278"/>
  <c r="FB109" i="278"/>
  <c r="FC107" i="278"/>
  <c r="FC100" i="278"/>
  <c r="FC102" i="278"/>
  <c r="FC32" i="265"/>
  <c r="FC108" i="278"/>
  <c r="FC109" i="278"/>
  <c r="FD107" i="278"/>
  <c r="FD100" i="278"/>
  <c r="FD102" i="278"/>
  <c r="FD32" i="265"/>
  <c r="FD108" i="278"/>
  <c r="FD109" i="278"/>
  <c r="FE107" i="278"/>
  <c r="FE100" i="278"/>
  <c r="FE102" i="278"/>
  <c r="FE32" i="265"/>
  <c r="FE108" i="278"/>
  <c r="FE109" i="278"/>
  <c r="FF107" i="278"/>
  <c r="FF100" i="278"/>
  <c r="FF102" i="278"/>
  <c r="FF32" i="265"/>
  <c r="FF108" i="278"/>
  <c r="FF109" i="278"/>
  <c r="FG107" i="278"/>
  <c r="FG100" i="278"/>
  <c r="FG102" i="278"/>
  <c r="FG32" i="265"/>
  <c r="FG108" i="278"/>
  <c r="FG109" i="278"/>
  <c r="FH107" i="278"/>
  <c r="FH100" i="278"/>
  <c r="FH102" i="278"/>
  <c r="FH32" i="265"/>
  <c r="FH108" i="278"/>
  <c r="FH109" i="278"/>
  <c r="FI107" i="278"/>
  <c r="FI100" i="278"/>
  <c r="FI102" i="278"/>
  <c r="FI32" i="265"/>
  <c r="FI108" i="278"/>
  <c r="FI109" i="278"/>
  <c r="FJ107" i="278"/>
  <c r="FJ100" i="278"/>
  <c r="FJ102" i="278"/>
  <c r="FJ32" i="265"/>
  <c r="FJ108" i="278"/>
  <c r="FJ109" i="278"/>
  <c r="FK107" i="278"/>
  <c r="FK100" i="278"/>
  <c r="FK102" i="278"/>
  <c r="FK32" i="265"/>
  <c r="FK108" i="278"/>
  <c r="FK109" i="278"/>
  <c r="FL107" i="278"/>
  <c r="FL100" i="278"/>
  <c r="FL102" i="278"/>
  <c r="FL32" i="265"/>
  <c r="FL108" i="278"/>
  <c r="FL109" i="278"/>
  <c r="FM107" i="278"/>
  <c r="FM100" i="278"/>
  <c r="FM102" i="278"/>
  <c r="FM32" i="265"/>
  <c r="FM108" i="278"/>
  <c r="FM109" i="278"/>
  <c r="FN107" i="278"/>
  <c r="FN100" i="278"/>
  <c r="FN102" i="278"/>
  <c r="FN32" i="265"/>
  <c r="FN108" i="278"/>
  <c r="FN109" i="278"/>
  <c r="FO107" i="278"/>
  <c r="FO100" i="278"/>
  <c r="FO102" i="278"/>
  <c r="FO32" i="265"/>
  <c r="FO108" i="278"/>
  <c r="FO109" i="278"/>
  <c r="FP107" i="278"/>
  <c r="FP100" i="278"/>
  <c r="FP102" i="278"/>
  <c r="FP32" i="265"/>
  <c r="FP108" i="278"/>
  <c r="FP109" i="278"/>
  <c r="FQ107" i="278"/>
  <c r="FQ100" i="278"/>
  <c r="FQ102" i="278"/>
  <c r="FQ32" i="265"/>
  <c r="FQ108" i="278"/>
  <c r="FQ109" i="278"/>
  <c r="FR107" i="278"/>
  <c r="FR100" i="278"/>
  <c r="FR102" i="278"/>
  <c r="FR32" i="265"/>
  <c r="FR108" i="278"/>
  <c r="FR109" i="278"/>
  <c r="FS107" i="278"/>
  <c r="FS100" i="278"/>
  <c r="FS102" i="278"/>
  <c r="FS32" i="265"/>
  <c r="FS108" i="278"/>
  <c r="FS109" i="278"/>
  <c r="FT107" i="278"/>
  <c r="FT100" i="278"/>
  <c r="FT102" i="278"/>
  <c r="FT32" i="265"/>
  <c r="FT108" i="278"/>
  <c r="FT109" i="278"/>
  <c r="FU107" i="278"/>
  <c r="FU100" i="278"/>
  <c r="FU102" i="278"/>
  <c r="FU32" i="265"/>
  <c r="FU108" i="278"/>
  <c r="FU109" i="278"/>
  <c r="FV107" i="278"/>
  <c r="FV100" i="278"/>
  <c r="FV102" i="278"/>
  <c r="FV32" i="265"/>
  <c r="FV108" i="278"/>
  <c r="FV109" i="278"/>
  <c r="FW107" i="278"/>
  <c r="FW100" i="278"/>
  <c r="FW102" i="278"/>
  <c r="FW32" i="265"/>
  <c r="FW108" i="278"/>
  <c r="FW109" i="278"/>
  <c r="FX107" i="278"/>
  <c r="FX100" i="278"/>
  <c r="FX102" i="278"/>
  <c r="FX32" i="265"/>
  <c r="FX108" i="278"/>
  <c r="FX109" i="278"/>
  <c r="FY107" i="278"/>
  <c r="FY100" i="278"/>
  <c r="FY102" i="278"/>
  <c r="FY32" i="265"/>
  <c r="FY108" i="278"/>
  <c r="FY109" i="278"/>
  <c r="FZ107" i="278"/>
  <c r="FZ100" i="278"/>
  <c r="FZ102" i="278"/>
  <c r="FZ32" i="265"/>
  <c r="FZ108" i="278"/>
  <c r="FZ109" i="278"/>
  <c r="GA107" i="278"/>
  <c r="GA100" i="278"/>
  <c r="GA102" i="278"/>
  <c r="GA32" i="265"/>
  <c r="GA108" i="278"/>
  <c r="GA109" i="278"/>
  <c r="GB107" i="278"/>
  <c r="GB100" i="278"/>
  <c r="GB102" i="278"/>
  <c r="GB32" i="265"/>
  <c r="GB108" i="278"/>
  <c r="GB109" i="278"/>
  <c r="GC107" i="278"/>
  <c r="GC100" i="278"/>
  <c r="GC102" i="278"/>
  <c r="GC32" i="265"/>
  <c r="GC108" i="278"/>
  <c r="GC109" i="278"/>
  <c r="GD107" i="278"/>
  <c r="GD100" i="278"/>
  <c r="GD102" i="278"/>
  <c r="GD32" i="265"/>
  <c r="GD108" i="278"/>
  <c r="GD109" i="278"/>
  <c r="GE107" i="278"/>
  <c r="GE100" i="278"/>
  <c r="GE102" i="278"/>
  <c r="GE32" i="265"/>
  <c r="GE108" i="278"/>
  <c r="GE109" i="278"/>
  <c r="GF107" i="278"/>
  <c r="GF100" i="278"/>
  <c r="GF102" i="278"/>
  <c r="GF32" i="265"/>
  <c r="GF108" i="278"/>
  <c r="GF109" i="278"/>
  <c r="GG107" i="278"/>
  <c r="GG100" i="278"/>
  <c r="GG102" i="278"/>
  <c r="GG32" i="265"/>
  <c r="GG108" i="278"/>
  <c r="GG109" i="278"/>
  <c r="GH107" i="278"/>
  <c r="GH100" i="278"/>
  <c r="GH102" i="278"/>
  <c r="GH32" i="265"/>
  <c r="GH108" i="278"/>
  <c r="GH109" i="278"/>
  <c r="GI107" i="278"/>
  <c r="GI100" i="278"/>
  <c r="GI102" i="278"/>
  <c r="GI32" i="265"/>
  <c r="GI108" i="278"/>
  <c r="GI109" i="278"/>
  <c r="GJ107" i="278"/>
  <c r="GJ100" i="278"/>
  <c r="GJ102" i="278"/>
  <c r="GJ32" i="265"/>
  <c r="BB73" i="288"/>
  <c r="BC73" i="288"/>
  <c r="BD73" i="288"/>
  <c r="BE73" i="288"/>
  <c r="BF73" i="288"/>
  <c r="BG73" i="288"/>
  <c r="BH73" i="288"/>
  <c r="BI73" i="288"/>
  <c r="BJ73" i="288"/>
  <c r="BK73" i="288"/>
  <c r="BL73" i="288"/>
  <c r="BM73" i="288"/>
  <c r="BN73" i="288"/>
  <c r="BO73" i="288"/>
  <c r="BP73" i="288"/>
  <c r="BQ73" i="288"/>
  <c r="BR73" i="288"/>
  <c r="BS73" i="288"/>
  <c r="BT73" i="288"/>
  <c r="BU73" i="288"/>
  <c r="BV73" i="288"/>
  <c r="BW73" i="288"/>
  <c r="BX73" i="288"/>
  <c r="BY73" i="288"/>
  <c r="BZ73" i="288"/>
  <c r="CA73" i="288"/>
  <c r="CB73" i="288"/>
  <c r="CC73" i="288"/>
  <c r="CD73" i="288"/>
  <c r="CE73" i="288"/>
  <c r="CF73" i="288"/>
  <c r="CG73" i="288"/>
  <c r="CH73" i="288"/>
  <c r="CI73" i="288"/>
  <c r="CJ73" i="288"/>
  <c r="CK73" i="288"/>
  <c r="CL73" i="288"/>
  <c r="CM73" i="288"/>
  <c r="CN73" i="288"/>
  <c r="CO73" i="288"/>
  <c r="CP73" i="288"/>
  <c r="CQ73" i="288"/>
  <c r="CR73" i="288"/>
  <c r="CS73" i="288"/>
  <c r="CT73" i="288"/>
  <c r="CU73" i="288"/>
  <c r="CV73" i="288"/>
  <c r="CW73" i="288"/>
  <c r="CX73" i="288"/>
  <c r="CY73" i="288"/>
  <c r="CZ73" i="288"/>
  <c r="DA73" i="288"/>
  <c r="DB73" i="288"/>
  <c r="DC73" i="288"/>
  <c r="DD73" i="288"/>
  <c r="DE73" i="288"/>
  <c r="DF73" i="288"/>
  <c r="DG73" i="288"/>
  <c r="DH73" i="288"/>
  <c r="DI73" i="288"/>
  <c r="DJ73" i="288"/>
  <c r="DK73" i="288"/>
  <c r="DL73" i="288"/>
  <c r="DM73" i="288"/>
  <c r="DN73" i="288"/>
  <c r="DO73" i="288"/>
  <c r="DP73" i="288"/>
  <c r="DQ73" i="288"/>
  <c r="DR73" i="288"/>
  <c r="DS73" i="288"/>
  <c r="DT73" i="288"/>
  <c r="DU73" i="288"/>
  <c r="DV73" i="288"/>
  <c r="DW73" i="288"/>
  <c r="DX73" i="288"/>
  <c r="DY73" i="288"/>
  <c r="DZ73" i="288"/>
  <c r="EA73" i="288"/>
  <c r="EB73" i="288"/>
  <c r="EC73" i="288"/>
  <c r="ED73" i="288"/>
  <c r="EE73" i="288"/>
  <c r="EF73" i="288"/>
  <c r="EG73" i="288"/>
  <c r="EH73" i="288"/>
  <c r="EI73" i="288"/>
  <c r="EJ73" i="288"/>
  <c r="EK73" i="288"/>
  <c r="EL73" i="288"/>
  <c r="EM73" i="288"/>
  <c r="EN73" i="288"/>
  <c r="EO73" i="288"/>
  <c r="EP73" i="288"/>
  <c r="EQ73" i="288"/>
  <c r="ER73" i="288"/>
  <c r="ES73" i="288"/>
  <c r="ET73" i="288"/>
  <c r="EU73" i="288"/>
  <c r="EV73" i="288"/>
  <c r="EW73" i="288"/>
  <c r="EX73" i="288"/>
  <c r="EY73" i="288"/>
  <c r="EZ73" i="288"/>
  <c r="FA73" i="288"/>
  <c r="FB73" i="288"/>
  <c r="FC73" i="288"/>
  <c r="FD73" i="288"/>
  <c r="FE73" i="288"/>
  <c r="FF73" i="288"/>
  <c r="FG73" i="288"/>
  <c r="FH73" i="288"/>
  <c r="FI73" i="288"/>
  <c r="FJ73" i="288"/>
  <c r="FK73" i="288"/>
  <c r="FL73" i="288"/>
  <c r="FM73" i="288"/>
  <c r="FN73" i="288"/>
  <c r="FO73" i="288"/>
  <c r="FP73" i="288"/>
  <c r="FQ73" i="288"/>
  <c r="FR73" i="288"/>
  <c r="FS73" i="288"/>
  <c r="FT73" i="288"/>
  <c r="FU73" i="288"/>
  <c r="FV73" i="288"/>
  <c r="FW73" i="288"/>
  <c r="FX73" i="288"/>
  <c r="FY73" i="288"/>
  <c r="FZ73" i="288"/>
  <c r="GA73" i="288"/>
  <c r="GB73" i="288"/>
  <c r="GC73" i="288"/>
  <c r="GD73" i="288"/>
  <c r="GE73" i="288"/>
  <c r="GF73" i="288"/>
  <c r="GG73" i="288"/>
  <c r="GH73" i="288"/>
  <c r="GI73" i="288"/>
  <c r="GJ73" i="288"/>
  <c r="M17" i="277"/>
  <c r="N17" i="277"/>
  <c r="O17" i="277"/>
  <c r="P17" i="277"/>
  <c r="Q17" i="277"/>
  <c r="R17" i="277"/>
  <c r="S17" i="277"/>
  <c r="T17" i="277"/>
  <c r="U17" i="277"/>
  <c r="V17" i="277"/>
  <c r="W17" i="277"/>
  <c r="X17" i="277"/>
  <c r="Y17" i="277"/>
  <c r="Z17" i="277"/>
  <c r="AA17" i="277"/>
  <c r="AB17" i="277"/>
  <c r="AC17" i="277"/>
  <c r="AD17" i="277"/>
  <c r="AE17" i="277"/>
  <c r="AF17" i="277"/>
  <c r="AG17" i="277"/>
  <c r="AH17" i="277"/>
  <c r="AI17" i="277"/>
  <c r="AJ17" i="277"/>
  <c r="AK17" i="277"/>
  <c r="AL17" i="277"/>
  <c r="AM17" i="277"/>
  <c r="AN17" i="277"/>
  <c r="AO17" i="277"/>
  <c r="AP17" i="277"/>
  <c r="AQ17" i="277"/>
  <c r="AR17" i="277"/>
  <c r="AS17" i="277"/>
  <c r="AT17" i="277"/>
  <c r="AU17" i="277"/>
  <c r="AV17" i="277"/>
  <c r="AW17" i="277"/>
  <c r="AX17" i="277"/>
  <c r="AY17" i="277"/>
  <c r="AZ17" i="277"/>
  <c r="BA17" i="277"/>
  <c r="BB17" i="277"/>
  <c r="M46" i="277"/>
  <c r="M47" i="277"/>
  <c r="N46" i="277"/>
  <c r="N47" i="277"/>
  <c r="O46" i="277"/>
  <c r="O47" i="277"/>
  <c r="P46" i="277"/>
  <c r="P47" i="277"/>
  <c r="Q46" i="277"/>
  <c r="Q47" i="277"/>
  <c r="R46" i="277"/>
  <c r="R47" i="277"/>
  <c r="S46" i="277"/>
  <c r="S47" i="277"/>
  <c r="T46" i="277"/>
  <c r="T47" i="277"/>
  <c r="U46" i="277"/>
  <c r="U47" i="277"/>
  <c r="V46" i="277"/>
  <c r="V47" i="277"/>
  <c r="W46" i="277"/>
  <c r="W47" i="277"/>
  <c r="X46" i="277"/>
  <c r="X47" i="277"/>
  <c r="Y46" i="277"/>
  <c r="Y47" i="277"/>
  <c r="Z46" i="277"/>
  <c r="Z47" i="277"/>
  <c r="AA46" i="277"/>
  <c r="AA47" i="277"/>
  <c r="AB46" i="277"/>
  <c r="AB47" i="277"/>
  <c r="AC46" i="277"/>
  <c r="AC47" i="277"/>
  <c r="AD46" i="277"/>
  <c r="AD47" i="277"/>
  <c r="AE46" i="277"/>
  <c r="AE47" i="277"/>
  <c r="AF46" i="277"/>
  <c r="AF47" i="277"/>
  <c r="AG46" i="277"/>
  <c r="AG47" i="277"/>
  <c r="AH46" i="277"/>
  <c r="AH47" i="277"/>
  <c r="AI46" i="277"/>
  <c r="AI47" i="277"/>
  <c r="AJ46" i="277"/>
  <c r="AJ47" i="277"/>
  <c r="AK46" i="277"/>
  <c r="AK47" i="277"/>
  <c r="AL46" i="277"/>
  <c r="AL47" i="277"/>
  <c r="AM46" i="277"/>
  <c r="AM47" i="277"/>
  <c r="AN46" i="277"/>
  <c r="AN47" i="277"/>
  <c r="AO46" i="277"/>
  <c r="AO47" i="277"/>
  <c r="AP46" i="277"/>
  <c r="AP47" i="277"/>
  <c r="AQ46" i="277"/>
  <c r="AQ47" i="277"/>
  <c r="AR46" i="277"/>
  <c r="AR47" i="277"/>
  <c r="AS46" i="277"/>
  <c r="AS47" i="277"/>
  <c r="AT46" i="277"/>
  <c r="AT47" i="277"/>
  <c r="AU46" i="277"/>
  <c r="AU47" i="277"/>
  <c r="AV46" i="277"/>
  <c r="AV47" i="277"/>
  <c r="AW46" i="277"/>
  <c r="AW47" i="277"/>
  <c r="AX46" i="277"/>
  <c r="AX47" i="277"/>
  <c r="AY46" i="277"/>
  <c r="AY47" i="277"/>
  <c r="AZ46" i="277"/>
  <c r="AZ47" i="277"/>
  <c r="BA46" i="277"/>
  <c r="BA47" i="277"/>
  <c r="BB46" i="277"/>
  <c r="BB47" i="277"/>
  <c r="S114" i="288"/>
  <c r="T114" i="288"/>
  <c r="U114" i="288"/>
  <c r="V114" i="288"/>
  <c r="W114" i="288"/>
  <c r="X114" i="288"/>
  <c r="Y114" i="288"/>
  <c r="Z114" i="288"/>
  <c r="AA114" i="288"/>
  <c r="AB114" i="288"/>
  <c r="AC114" i="288"/>
  <c r="AD114" i="288"/>
  <c r="AE114" i="288"/>
  <c r="AF114" i="288"/>
  <c r="AG114" i="288"/>
  <c r="AH114" i="288"/>
  <c r="AI114" i="288"/>
  <c r="AJ114" i="288"/>
  <c r="AK114" i="288"/>
  <c r="AL114" i="288"/>
  <c r="AM114" i="288"/>
  <c r="AN114" i="288"/>
  <c r="AO114" i="288"/>
  <c r="AP114" i="288"/>
  <c r="AQ114" i="288"/>
  <c r="AR114" i="288"/>
  <c r="AS114" i="288"/>
  <c r="AT114" i="288"/>
  <c r="AU114" i="288"/>
  <c r="AV114" i="288"/>
  <c r="AW114" i="288"/>
  <c r="AX114" i="288"/>
  <c r="AY114" i="288"/>
  <c r="AZ114" i="288"/>
  <c r="BA114" i="288"/>
  <c r="BB114" i="288"/>
  <c r="BC114" i="288"/>
  <c r="BD114" i="288"/>
  <c r="BE114" i="288"/>
  <c r="BF114" i="288"/>
  <c r="BG114" i="288"/>
  <c r="BH114" i="288"/>
  <c r="BI114" i="288"/>
  <c r="BJ114" i="288"/>
  <c r="BK114" i="288"/>
  <c r="BL114" i="288"/>
  <c r="BM114" i="288"/>
  <c r="BN114" i="288"/>
  <c r="BO114" i="288"/>
  <c r="BP114" i="288"/>
  <c r="BQ114" i="288"/>
  <c r="BR114" i="288"/>
  <c r="BS114" i="288"/>
  <c r="BT114" i="288"/>
  <c r="BU114" i="288"/>
  <c r="BV114" i="288"/>
  <c r="BW114" i="288"/>
  <c r="BX114" i="288"/>
  <c r="BY114" i="288"/>
  <c r="BZ114" i="288"/>
  <c r="CA114" i="288"/>
  <c r="CB114" i="288"/>
  <c r="CC114" i="288"/>
  <c r="CD114" i="288"/>
  <c r="CE114" i="288"/>
  <c r="CF114" i="288"/>
  <c r="CG114" i="288"/>
  <c r="CH114" i="288"/>
  <c r="CI114" i="288"/>
  <c r="CJ114" i="288"/>
  <c r="CK114" i="288"/>
  <c r="CL114" i="288"/>
  <c r="CM114" i="288"/>
  <c r="CN114" i="288"/>
  <c r="CO114" i="288"/>
  <c r="CP114" i="288"/>
  <c r="CQ114" i="288"/>
  <c r="CR114" i="288"/>
  <c r="CS114" i="288"/>
  <c r="CT114" i="288"/>
  <c r="CU114" i="288"/>
  <c r="CV114" i="288"/>
  <c r="CW114" i="288"/>
  <c r="CX114" i="288"/>
  <c r="CY114" i="288"/>
  <c r="CZ114" i="288"/>
  <c r="DA114" i="288"/>
  <c r="DB114" i="288"/>
  <c r="DC114" i="288"/>
  <c r="DD114" i="288"/>
  <c r="DE114" i="288"/>
  <c r="DF114" i="288"/>
  <c r="DG114" i="288"/>
  <c r="DH114" i="288"/>
  <c r="DI114" i="288"/>
  <c r="DJ114" i="288"/>
  <c r="DK114" i="288"/>
  <c r="DL114" i="288"/>
  <c r="DM114" i="288"/>
  <c r="DN114" i="288"/>
  <c r="DO114" i="288"/>
  <c r="DP114" i="288"/>
  <c r="DQ114" i="288"/>
  <c r="DR114" i="288"/>
  <c r="DS114" i="288"/>
  <c r="DT114" i="288"/>
  <c r="DU114" i="288"/>
  <c r="DV114" i="288"/>
  <c r="DW114" i="288"/>
  <c r="DX114" i="288"/>
  <c r="DY114" i="288"/>
  <c r="DZ114" i="288"/>
  <c r="EA114" i="288"/>
  <c r="EB114" i="288"/>
  <c r="EC114" i="288"/>
  <c r="ED114" i="288"/>
  <c r="EE114" i="288"/>
  <c r="EF114" i="288"/>
  <c r="EG114" i="288"/>
  <c r="EH114" i="288"/>
  <c r="EI114" i="288"/>
  <c r="EJ114" i="288"/>
  <c r="EK114" i="288"/>
  <c r="EL114" i="288"/>
  <c r="EM114" i="288"/>
  <c r="EN114" i="288"/>
  <c r="EO114" i="288"/>
  <c r="EP114" i="288"/>
  <c r="EQ114" i="288"/>
  <c r="ER114" i="288"/>
  <c r="ES114" i="288"/>
  <c r="ET114" i="288"/>
  <c r="EU114" i="288"/>
  <c r="EV114" i="288"/>
  <c r="EW114" i="288"/>
  <c r="EX114" i="288"/>
  <c r="EY114" i="288"/>
  <c r="EZ114" i="288"/>
  <c r="FA114" i="288"/>
  <c r="FB114" i="288"/>
  <c r="FC114" i="288"/>
  <c r="FD114" i="288"/>
  <c r="FE114" i="288"/>
  <c r="FF114" i="288"/>
  <c r="FG114" i="288"/>
  <c r="FH114" i="288"/>
  <c r="FI114" i="288"/>
  <c r="FJ114" i="288"/>
  <c r="FK114" i="288"/>
  <c r="FL114" i="288"/>
  <c r="FM114" i="288"/>
  <c r="FN114" i="288"/>
  <c r="FO114" i="288"/>
  <c r="FP114" i="288"/>
  <c r="FQ114" i="288"/>
  <c r="FR114" i="288"/>
  <c r="FS114" i="288"/>
  <c r="FT114" i="288"/>
  <c r="FU114" i="288"/>
  <c r="FV114" i="288"/>
  <c r="FW114" i="288"/>
  <c r="FX114" i="288"/>
  <c r="FY114" i="288"/>
  <c r="FZ114" i="288"/>
  <c r="GA114" i="288"/>
  <c r="GB114" i="288"/>
  <c r="GC114" i="288"/>
  <c r="GD114" i="288"/>
  <c r="GE114" i="288"/>
  <c r="GF114" i="288"/>
  <c r="GG114" i="288"/>
  <c r="GH114" i="288"/>
  <c r="GI114" i="288"/>
  <c r="GJ114" i="288"/>
  <c r="H202" i="280"/>
  <c r="H17" i="265"/>
  <c r="H40" i="269"/>
  <c r="K40" i="269"/>
  <c r="J40" i="269"/>
  <c r="H46" i="265"/>
  <c r="H69" i="269"/>
  <c r="K69" i="269"/>
  <c r="J69" i="269"/>
  <c r="H176" i="280"/>
  <c r="H47" i="265"/>
  <c r="H70" i="269"/>
  <c r="K70" i="269"/>
  <c r="J70" i="269"/>
  <c r="H201" i="280"/>
  <c r="H60" i="288"/>
  <c r="H175" i="280"/>
  <c r="H114" i="288"/>
  <c r="H36" i="282"/>
  <c r="H167" i="280"/>
  <c r="L40" i="269"/>
  <c r="H184" i="280"/>
  <c r="L69" i="269"/>
  <c r="L70" i="269"/>
  <c r="H271" i="280"/>
  <c r="H272" i="280"/>
  <c r="H17" i="277"/>
  <c r="H46" i="277"/>
  <c r="H47" i="277"/>
  <c r="H49" i="280"/>
  <c r="BF114" i="280"/>
  <c r="BF118" i="280"/>
  <c r="BE114" i="280"/>
  <c r="BE118" i="280"/>
  <c r="BD114" i="280"/>
  <c r="BD118" i="280"/>
  <c r="BC114" i="280"/>
  <c r="BC118" i="280"/>
  <c r="BB114" i="280"/>
  <c r="BB118" i="280"/>
  <c r="BA114" i="280"/>
  <c r="BA118" i="280"/>
  <c r="AZ114" i="280"/>
  <c r="AZ118" i="280"/>
  <c r="AY114" i="280"/>
  <c r="AY118" i="280"/>
  <c r="AX114" i="280"/>
  <c r="AX118" i="280"/>
  <c r="AW114" i="280"/>
  <c r="AW118" i="280"/>
  <c r="AV114" i="280"/>
  <c r="AV118" i="280"/>
  <c r="AU114" i="280"/>
  <c r="AU118" i="280"/>
  <c r="AT114" i="280"/>
  <c r="AT118" i="280"/>
  <c r="AS114" i="280"/>
  <c r="AS118" i="280"/>
  <c r="AR114" i="280"/>
  <c r="AR118" i="280"/>
  <c r="AQ114" i="280"/>
  <c r="AQ118" i="280"/>
  <c r="AP114" i="280"/>
  <c r="AP118" i="280"/>
  <c r="AO114" i="280"/>
  <c r="AO118" i="280"/>
  <c r="AN114" i="280"/>
  <c r="AN118" i="280"/>
  <c r="AM114" i="280"/>
  <c r="AM118" i="280"/>
  <c r="AL114" i="280"/>
  <c r="AL118" i="280"/>
  <c r="AK114" i="280"/>
  <c r="AK118" i="280"/>
  <c r="AJ114" i="280"/>
  <c r="AJ118" i="280"/>
  <c r="AI114" i="280"/>
  <c r="AI118" i="280"/>
  <c r="AH114" i="280"/>
  <c r="AH118" i="280"/>
  <c r="AG114" i="280"/>
  <c r="AG118" i="280"/>
  <c r="AF114" i="280"/>
  <c r="AF118" i="280"/>
  <c r="AE114" i="280"/>
  <c r="AE118" i="280"/>
  <c r="AD114" i="280"/>
  <c r="AD118" i="280"/>
  <c r="AC114" i="280"/>
  <c r="AC118" i="280"/>
  <c r="AB114" i="280"/>
  <c r="AB118" i="280"/>
  <c r="AA114" i="280"/>
  <c r="AA118" i="280"/>
  <c r="Z114" i="280"/>
  <c r="Z118" i="280"/>
  <c r="Y114" i="280"/>
  <c r="Y118" i="280"/>
  <c r="X114" i="280"/>
  <c r="X118" i="280"/>
  <c r="W114" i="280"/>
  <c r="W118" i="280"/>
  <c r="V114" i="280"/>
  <c r="V118" i="280"/>
  <c r="U114" i="280"/>
  <c r="U118" i="280"/>
  <c r="T114" i="280"/>
  <c r="T118" i="280"/>
  <c r="J65" i="306"/>
  <c r="J83" i="306"/>
  <c r="K65" i="306"/>
  <c r="K83" i="306"/>
  <c r="L65" i="306"/>
  <c r="L83" i="306"/>
  <c r="J84" i="306"/>
  <c r="J85" i="306"/>
  <c r="J39" i="265"/>
  <c r="M65" i="306"/>
  <c r="M83" i="306"/>
  <c r="N65" i="306"/>
  <c r="N83" i="306"/>
  <c r="O65" i="306"/>
  <c r="O83" i="306"/>
  <c r="K84" i="306"/>
  <c r="K85" i="306"/>
  <c r="K39" i="265"/>
  <c r="P65" i="306"/>
  <c r="P83" i="306"/>
  <c r="Q65" i="306"/>
  <c r="Q83" i="306"/>
  <c r="R65" i="306"/>
  <c r="R83" i="306"/>
  <c r="L84" i="306"/>
  <c r="L85" i="306"/>
  <c r="L39" i="265"/>
  <c r="S65" i="306"/>
  <c r="S83" i="306"/>
  <c r="T65" i="306"/>
  <c r="T83" i="306"/>
  <c r="U65" i="306"/>
  <c r="U83" i="306"/>
  <c r="M84" i="306"/>
  <c r="M85" i="306"/>
  <c r="M39" i="265"/>
  <c r="V65" i="306"/>
  <c r="V83" i="306"/>
  <c r="W65" i="306"/>
  <c r="W83" i="306"/>
  <c r="X65" i="306"/>
  <c r="X83" i="306"/>
  <c r="N84" i="306"/>
  <c r="N85" i="306"/>
  <c r="N39" i="265"/>
  <c r="Y65" i="306"/>
  <c r="Y83" i="306"/>
  <c r="Z65" i="306"/>
  <c r="Z83" i="306"/>
  <c r="AA65" i="306"/>
  <c r="AA83" i="306"/>
  <c r="O84" i="306"/>
  <c r="O85" i="306"/>
  <c r="O39" i="265"/>
  <c r="AB65" i="306"/>
  <c r="AB83" i="306"/>
  <c r="AC65" i="306"/>
  <c r="AC83" i="306"/>
  <c r="AD65" i="306"/>
  <c r="AD83" i="306"/>
  <c r="P84" i="306"/>
  <c r="P85" i="306"/>
  <c r="P39" i="265"/>
  <c r="AE65" i="306"/>
  <c r="AE83" i="306"/>
  <c r="AF65" i="306"/>
  <c r="AF83" i="306"/>
  <c r="AG65" i="306"/>
  <c r="AG83" i="306"/>
  <c r="Q84" i="306"/>
  <c r="Q85" i="306"/>
  <c r="Q39" i="265"/>
  <c r="R76" i="265"/>
  <c r="S76" i="265"/>
  <c r="T76" i="265"/>
  <c r="U76" i="265"/>
  <c r="V76" i="265"/>
  <c r="W76" i="265"/>
  <c r="X76" i="265"/>
  <c r="Y76" i="265"/>
  <c r="Z76" i="265"/>
  <c r="AA76" i="265"/>
  <c r="AB76" i="265"/>
  <c r="AC76" i="265"/>
  <c r="AD76" i="265"/>
  <c r="AE76" i="265"/>
  <c r="AF76" i="265"/>
  <c r="AG76" i="265"/>
  <c r="AH76" i="265"/>
  <c r="AI76" i="265"/>
  <c r="AJ76" i="265"/>
  <c r="AK76" i="265"/>
  <c r="AL76" i="265"/>
  <c r="AM76" i="265"/>
  <c r="AN76" i="265"/>
  <c r="AO76" i="265"/>
  <c r="AP76" i="265"/>
  <c r="AQ76" i="265"/>
  <c r="AR76" i="265"/>
  <c r="AS76" i="265"/>
  <c r="AT76" i="265"/>
  <c r="AU76" i="265"/>
  <c r="AV76" i="265"/>
  <c r="AW76" i="265"/>
  <c r="AX76" i="265"/>
  <c r="AY76" i="265"/>
  <c r="AZ76" i="265"/>
  <c r="BA76" i="265"/>
  <c r="BB76" i="265"/>
  <c r="BC76" i="265"/>
  <c r="BD76" i="265"/>
  <c r="BE76" i="265"/>
  <c r="BF76" i="265"/>
  <c r="BG76" i="265"/>
  <c r="BH76" i="265"/>
  <c r="BI76" i="265"/>
  <c r="BJ76" i="265"/>
  <c r="BK76" i="265"/>
  <c r="BL76" i="265"/>
  <c r="BM76" i="265"/>
  <c r="BN76" i="265"/>
  <c r="BO76" i="265"/>
  <c r="BP76" i="265"/>
  <c r="BQ76" i="265"/>
  <c r="BR76" i="265"/>
  <c r="BS76" i="265"/>
  <c r="BT76" i="265"/>
  <c r="BU76" i="265"/>
  <c r="BV76" i="265"/>
  <c r="BW76" i="265"/>
  <c r="BX76" i="265"/>
  <c r="BY76" i="265"/>
  <c r="BZ76" i="265"/>
  <c r="CA76" i="265"/>
  <c r="CB76" i="265"/>
  <c r="CC76" i="265"/>
  <c r="CD76" i="265"/>
  <c r="CE76" i="265"/>
  <c r="CF76" i="265"/>
  <c r="CG76" i="265"/>
  <c r="CH76" i="265"/>
  <c r="CI76" i="265"/>
  <c r="CJ76" i="265"/>
  <c r="CK76" i="265"/>
  <c r="CL76" i="265"/>
  <c r="CM76" i="265"/>
  <c r="CN76" i="265"/>
  <c r="CO76" i="265"/>
  <c r="CP76" i="265"/>
  <c r="CQ76" i="265"/>
  <c r="CR76" i="265"/>
  <c r="CS76" i="265"/>
  <c r="CT76" i="265"/>
  <c r="CU76" i="265"/>
  <c r="CV76" i="265"/>
  <c r="CW76" i="265"/>
  <c r="CX76" i="265"/>
  <c r="CY76" i="265"/>
  <c r="CZ76" i="265"/>
  <c r="DA76" i="265"/>
  <c r="DB76" i="265"/>
  <c r="DC76" i="265"/>
  <c r="DD76" i="265"/>
  <c r="DE76" i="265"/>
  <c r="DF76" i="265"/>
  <c r="DG76" i="265"/>
  <c r="DH76" i="265"/>
  <c r="DI76" i="265"/>
  <c r="DJ76" i="265"/>
  <c r="DK76" i="265"/>
  <c r="DL76" i="265"/>
  <c r="DM76" i="265"/>
  <c r="DN76" i="265"/>
  <c r="DO76" i="265"/>
  <c r="DP76" i="265"/>
  <c r="DQ76" i="265"/>
  <c r="DR76" i="265"/>
  <c r="DS76" i="265"/>
  <c r="DT76" i="265"/>
  <c r="DU76" i="265"/>
  <c r="DV76" i="265"/>
  <c r="DW76" i="265"/>
  <c r="DX76" i="265"/>
  <c r="DY76" i="265"/>
  <c r="DZ76" i="265"/>
  <c r="EA76" i="265"/>
  <c r="EB76" i="265"/>
  <c r="EC76" i="265"/>
  <c r="ED76" i="265"/>
  <c r="EE76" i="265"/>
  <c r="EF76" i="265"/>
  <c r="EG76" i="265"/>
  <c r="EH76" i="265"/>
  <c r="EI76" i="265"/>
  <c r="EJ76" i="265"/>
  <c r="EK76" i="265"/>
  <c r="EL76" i="265"/>
  <c r="EM76" i="265"/>
  <c r="EN76" i="265"/>
  <c r="EO76" i="265"/>
  <c r="EP76" i="265"/>
  <c r="EQ76" i="265"/>
  <c r="ER76" i="265"/>
  <c r="ES76" i="265"/>
  <c r="ET76" i="265"/>
  <c r="EU76" i="265"/>
  <c r="EV76" i="265"/>
  <c r="EW76" i="265"/>
  <c r="EX76" i="265"/>
  <c r="EY76" i="265"/>
  <c r="EZ76" i="265"/>
  <c r="FA76" i="265"/>
  <c r="FB76" i="265"/>
  <c r="FC76" i="265"/>
  <c r="FD76" i="265"/>
  <c r="FE76" i="265"/>
  <c r="FF76" i="265"/>
  <c r="FG76" i="265"/>
  <c r="FH76" i="265"/>
  <c r="FI76" i="265"/>
  <c r="FJ76" i="265"/>
  <c r="FK76" i="265"/>
  <c r="FL76" i="265"/>
  <c r="FM76" i="265"/>
  <c r="FN76" i="265"/>
  <c r="FO76" i="265"/>
  <c r="FP76" i="265"/>
  <c r="FQ76" i="265"/>
  <c r="FR76" i="265"/>
  <c r="FS76" i="265"/>
  <c r="FT76" i="265"/>
  <c r="FU76" i="265"/>
  <c r="FV76" i="265"/>
  <c r="FW76" i="265"/>
  <c r="FX76" i="265"/>
  <c r="FY76" i="265"/>
  <c r="FZ76" i="265"/>
  <c r="GA76" i="265"/>
  <c r="GB76" i="265"/>
  <c r="GC76" i="265"/>
  <c r="GD76" i="265"/>
  <c r="GE76" i="265"/>
  <c r="GF76" i="265"/>
  <c r="GG76" i="265"/>
  <c r="GH76" i="265"/>
  <c r="GI76" i="265"/>
  <c r="GJ108" i="278"/>
  <c r="GJ109" i="278"/>
  <c r="GJ76" i="265"/>
  <c r="L76" i="277"/>
  <c r="M76" i="277"/>
  <c r="N76" i="277"/>
  <c r="O76" i="277"/>
  <c r="P76" i="277"/>
  <c r="Q76" i="277"/>
  <c r="R76" i="277"/>
  <c r="S76" i="277"/>
  <c r="T76" i="277"/>
  <c r="U76" i="277"/>
  <c r="V76" i="277"/>
  <c r="W76" i="277"/>
  <c r="X76" i="277"/>
  <c r="Y76" i="277"/>
  <c r="Z76" i="277"/>
  <c r="AA76" i="277"/>
  <c r="AB76" i="277"/>
  <c r="AC76" i="277"/>
  <c r="AD76" i="277"/>
  <c r="AE76" i="277"/>
  <c r="AF76" i="277"/>
  <c r="AG76" i="277"/>
  <c r="AH76" i="277"/>
  <c r="AI76" i="277"/>
  <c r="AJ76" i="277"/>
  <c r="AK76" i="277"/>
  <c r="AL76" i="277"/>
  <c r="AM76" i="277"/>
  <c r="AN76" i="277"/>
  <c r="AO76" i="277"/>
  <c r="AP76" i="277"/>
  <c r="AQ76" i="277"/>
  <c r="AR76" i="277"/>
  <c r="AS76" i="277"/>
  <c r="AT76" i="277"/>
  <c r="AU76" i="277"/>
  <c r="AV76" i="277"/>
  <c r="AW76" i="277"/>
  <c r="AX76" i="277"/>
  <c r="AY76" i="277"/>
  <c r="AZ76" i="277"/>
  <c r="BA76" i="277"/>
  <c r="BB76" i="277"/>
  <c r="J26" i="310"/>
  <c r="K26" i="310"/>
  <c r="L26" i="310"/>
  <c r="M26" i="310"/>
  <c r="N26" i="310"/>
  <c r="O26" i="310"/>
  <c r="P26" i="310"/>
  <c r="Q26" i="310"/>
  <c r="R26" i="310"/>
  <c r="S26" i="310"/>
  <c r="T26" i="310"/>
  <c r="U26" i="310"/>
  <c r="V26" i="310"/>
  <c r="W26" i="310"/>
  <c r="X26" i="310"/>
  <c r="Y26" i="310"/>
  <c r="Z26" i="310"/>
  <c r="AA26" i="310"/>
  <c r="AB26" i="310"/>
  <c r="AC26" i="310"/>
  <c r="AD26" i="310"/>
  <c r="AE26" i="310"/>
  <c r="AF26" i="310"/>
  <c r="AG26" i="310"/>
  <c r="AH65" i="306"/>
  <c r="AH26" i="310"/>
  <c r="AI65" i="306"/>
  <c r="AI26" i="310"/>
  <c r="AJ65" i="306"/>
  <c r="AJ26" i="310"/>
  <c r="AK26" i="310"/>
  <c r="AL26" i="310"/>
  <c r="AM26" i="310"/>
  <c r="AN26" i="310"/>
  <c r="AO26" i="310"/>
  <c r="AP26" i="310"/>
  <c r="AQ26" i="310"/>
  <c r="AR26" i="310"/>
  <c r="AS26" i="310"/>
  <c r="AT26" i="310"/>
  <c r="AU26" i="310"/>
  <c r="AV26" i="310"/>
  <c r="AW26" i="310"/>
  <c r="AX26" i="310"/>
  <c r="AY26" i="310"/>
  <c r="AZ26" i="310"/>
  <c r="BA26" i="310"/>
  <c r="BB26" i="310"/>
  <c r="BC26" i="310"/>
  <c r="BD26" i="310"/>
  <c r="BE26" i="310"/>
  <c r="AH83" i="306"/>
  <c r="AI83" i="306"/>
  <c r="AJ83" i="306"/>
  <c r="R84" i="306"/>
  <c r="R85" i="306"/>
  <c r="R39" i="265"/>
  <c r="J19" i="307"/>
  <c r="K19" i="307"/>
  <c r="L19" i="307"/>
  <c r="M19" i="307"/>
  <c r="N19" i="307"/>
  <c r="O19" i="307"/>
  <c r="P19" i="307"/>
  <c r="Q19" i="307"/>
  <c r="R19" i="307"/>
  <c r="S19" i="307"/>
  <c r="T19" i="307"/>
  <c r="U19" i="307"/>
  <c r="V19" i="307"/>
  <c r="W19" i="307"/>
  <c r="X19" i="307"/>
  <c r="Y19" i="307"/>
  <c r="Z19" i="307"/>
  <c r="AA19" i="307"/>
  <c r="AB19" i="307"/>
  <c r="AC19" i="307"/>
  <c r="AD19" i="307"/>
  <c r="AE19" i="307"/>
  <c r="AF19" i="307"/>
  <c r="AG19" i="307"/>
  <c r="AH19" i="307"/>
  <c r="AI19" i="307"/>
  <c r="AJ19" i="307"/>
  <c r="AK19" i="307"/>
  <c r="AL19" i="307"/>
  <c r="AM19" i="307"/>
  <c r="AN19" i="307"/>
  <c r="AO19" i="307"/>
  <c r="AP19" i="307"/>
  <c r="AQ19" i="307"/>
  <c r="AR19" i="307"/>
  <c r="AS19" i="307"/>
  <c r="AT19" i="307"/>
  <c r="AU19" i="307"/>
  <c r="AV19" i="307"/>
  <c r="AW19" i="307"/>
  <c r="AX19" i="307"/>
  <c r="AY19" i="307"/>
  <c r="AZ19" i="307"/>
  <c r="BA19" i="307"/>
  <c r="BB19" i="307"/>
  <c r="BC19" i="307"/>
  <c r="BD19" i="307"/>
  <c r="BE19" i="307"/>
  <c r="H102" i="278"/>
  <c r="H32" i="265"/>
  <c r="H55" i="269"/>
  <c r="K55" i="269"/>
  <c r="J55" i="269"/>
  <c r="H85" i="306"/>
  <c r="H39" i="265"/>
  <c r="H62" i="269"/>
  <c r="K62" i="269"/>
  <c r="J62" i="269"/>
  <c r="J39" i="277"/>
  <c r="K39" i="277"/>
  <c r="L39" i="277"/>
  <c r="M32" i="277"/>
  <c r="M39" i="277"/>
  <c r="N32" i="277"/>
  <c r="N39" i="277"/>
  <c r="O32" i="277"/>
  <c r="P32" i="277"/>
  <c r="Q32" i="277"/>
  <c r="R32" i="277"/>
  <c r="S32" i="277"/>
  <c r="T32" i="277"/>
  <c r="U32" i="277"/>
  <c r="V32" i="277"/>
  <c r="W32" i="277"/>
  <c r="X32" i="277"/>
  <c r="Y32" i="277"/>
  <c r="Z32" i="277"/>
  <c r="AA32" i="277"/>
  <c r="AB32" i="277"/>
  <c r="AC32" i="277"/>
  <c r="AD32" i="277"/>
  <c r="AE32" i="277"/>
  <c r="AF32" i="277"/>
  <c r="AG32" i="277"/>
  <c r="AH32" i="277"/>
  <c r="AI32" i="277"/>
  <c r="AJ32" i="277"/>
  <c r="AK32" i="277"/>
  <c r="AL32" i="277"/>
  <c r="AM32" i="277"/>
  <c r="AN32" i="277"/>
  <c r="AO32" i="277"/>
  <c r="AP32" i="277"/>
  <c r="AQ32" i="277"/>
  <c r="AR32" i="277"/>
  <c r="AS32" i="277"/>
  <c r="AT32" i="277"/>
  <c r="AU32" i="277"/>
  <c r="AV32" i="277"/>
  <c r="AW32" i="277"/>
  <c r="AX32" i="277"/>
  <c r="AY32" i="277"/>
  <c r="AZ32" i="277"/>
  <c r="BA32" i="277"/>
  <c r="BB32" i="277"/>
  <c r="H39" i="277"/>
  <c r="H32" i="277"/>
  <c r="L55" i="269"/>
  <c r="H108" i="278"/>
  <c r="L62" i="269"/>
  <c r="H84" i="306"/>
  <c r="H65" i="306"/>
  <c r="H19" i="307"/>
  <c r="H83" i="306"/>
  <c r="H26" i="310"/>
  <c r="K233" i="280"/>
  <c r="R233" i="280"/>
  <c r="GJ233" i="280"/>
  <c r="H44" i="265"/>
  <c r="H24" i="288"/>
  <c r="J24" i="288"/>
  <c r="K24" i="288"/>
  <c r="L24" i="288"/>
  <c r="M24" i="288"/>
  <c r="N24" i="288"/>
  <c r="O24" i="288"/>
  <c r="P24" i="288"/>
  <c r="Q24" i="288"/>
  <c r="R24" i="288"/>
  <c r="BO24" i="288"/>
  <c r="BP24" i="288"/>
  <c r="BQ24" i="288"/>
  <c r="BR24" i="288"/>
  <c r="BS24" i="288"/>
  <c r="BT24" i="288"/>
  <c r="BU24" i="288"/>
  <c r="BV24" i="288"/>
  <c r="BW24" i="288"/>
  <c r="BX24" i="288"/>
  <c r="BY24" i="288"/>
  <c r="BZ24" i="288"/>
  <c r="CA24" i="288"/>
  <c r="CB24" i="288"/>
  <c r="CC24" i="288"/>
  <c r="CD24" i="288"/>
  <c r="CE24" i="288"/>
  <c r="CF24" i="288"/>
  <c r="CG24" i="288"/>
  <c r="CH24" i="288"/>
  <c r="CI24" i="288"/>
  <c r="CJ24" i="288"/>
  <c r="CK24" i="288"/>
  <c r="CL24" i="288"/>
  <c r="CM24" i="288"/>
  <c r="CN24" i="288"/>
  <c r="CO24" i="288"/>
  <c r="CP24" i="288"/>
  <c r="CQ24" i="288"/>
  <c r="CR24" i="288"/>
  <c r="CS24" i="288"/>
  <c r="CT24" i="288"/>
  <c r="CU24" i="288"/>
  <c r="CV24" i="288"/>
  <c r="CW24" i="288"/>
  <c r="CX24" i="288"/>
  <c r="CY24" i="288"/>
  <c r="CZ24" i="288"/>
  <c r="DA24" i="288"/>
  <c r="DB24" i="288"/>
  <c r="DC24" i="288"/>
  <c r="DD24" i="288"/>
  <c r="DE24" i="288"/>
  <c r="DF24" i="288"/>
  <c r="DG24" i="288"/>
  <c r="DH24" i="288"/>
  <c r="DI24" i="288"/>
  <c r="DJ24" i="288"/>
  <c r="DK24" i="288"/>
  <c r="DL24" i="288"/>
  <c r="DM24" i="288"/>
  <c r="DN24" i="288"/>
  <c r="DO24" i="288"/>
  <c r="DP24" i="288"/>
  <c r="DQ24" i="288"/>
  <c r="DR24" i="288"/>
  <c r="DS24" i="288"/>
  <c r="DT24" i="288"/>
  <c r="DU24" i="288"/>
  <c r="DV24" i="288"/>
  <c r="DW24" i="288"/>
  <c r="DX24" i="288"/>
  <c r="DY24" i="288"/>
  <c r="DZ24" i="288"/>
  <c r="EA24" i="288"/>
  <c r="EB24" i="288"/>
  <c r="EC24" i="288"/>
  <c r="ED24" i="288"/>
  <c r="EE24" i="288"/>
  <c r="EF24" i="288"/>
  <c r="EG24" i="288"/>
  <c r="EH24" i="288"/>
  <c r="EI24" i="288"/>
  <c r="EJ24" i="288"/>
  <c r="EK24" i="288"/>
  <c r="EL24" i="288"/>
  <c r="EM24" i="288"/>
  <c r="EN24" i="288"/>
  <c r="EO24" i="288"/>
  <c r="EP24" i="288"/>
  <c r="EQ24" i="288"/>
  <c r="ER24" i="288"/>
  <c r="ES24" i="288"/>
  <c r="ET24" i="288"/>
  <c r="EU24" i="288"/>
  <c r="EV24" i="288"/>
  <c r="EW24" i="288"/>
  <c r="EX24" i="288"/>
  <c r="EY24" i="288"/>
  <c r="EZ24" i="288"/>
  <c r="FA24" i="288"/>
  <c r="FB24" i="288"/>
  <c r="FC24" i="288"/>
  <c r="FD24" i="288"/>
  <c r="FE24" i="288"/>
  <c r="FF24" i="288"/>
  <c r="FG24" i="288"/>
  <c r="FH24" i="288"/>
  <c r="FI24" i="288"/>
  <c r="FJ24" i="288"/>
  <c r="FK24" i="288"/>
  <c r="FL24" i="288"/>
  <c r="FM24" i="288"/>
  <c r="FN24" i="288"/>
  <c r="FO24" i="288"/>
  <c r="FP24" i="288"/>
  <c r="FQ24" i="288"/>
  <c r="FR24" i="288"/>
  <c r="FS24" i="288"/>
  <c r="FT24" i="288"/>
  <c r="FU24" i="288"/>
  <c r="FV24" i="288"/>
  <c r="FW24" i="288"/>
  <c r="FX24" i="288"/>
  <c r="FY24" i="288"/>
  <c r="FZ24" i="288"/>
  <c r="GA24" i="288"/>
  <c r="GB24" i="288"/>
  <c r="GC24" i="288"/>
  <c r="GD24" i="288"/>
  <c r="GE24" i="288"/>
  <c r="GF24" i="288"/>
  <c r="GG24" i="288"/>
  <c r="GH24" i="288"/>
  <c r="GI24" i="288"/>
  <c r="GJ24" i="288"/>
  <c r="K68" i="288"/>
  <c r="L68" i="288"/>
  <c r="M68" i="288"/>
  <c r="N68" i="288"/>
  <c r="O68" i="288"/>
  <c r="P68" i="288"/>
  <c r="Q68" i="288"/>
  <c r="R68" i="288"/>
  <c r="S68" i="288"/>
  <c r="T68" i="288"/>
  <c r="U68" i="288"/>
  <c r="V68" i="288"/>
  <c r="W68" i="288"/>
  <c r="X68" i="288"/>
  <c r="Y68" i="288"/>
  <c r="Z68" i="288"/>
  <c r="AA68" i="288"/>
  <c r="AB68" i="288"/>
  <c r="AC68" i="288"/>
  <c r="AD68" i="288"/>
  <c r="AE68" i="288"/>
  <c r="AF68" i="288"/>
  <c r="AG68" i="288"/>
  <c r="AH68" i="288"/>
  <c r="AI68" i="288"/>
  <c r="AJ68" i="288"/>
  <c r="AK68" i="288"/>
  <c r="AL68" i="288"/>
  <c r="AM68" i="288"/>
  <c r="AN68" i="288"/>
  <c r="AO68" i="288"/>
  <c r="AP68" i="288"/>
  <c r="AQ68" i="288"/>
  <c r="AR68" i="288"/>
  <c r="AS68" i="288"/>
  <c r="AT68" i="288"/>
  <c r="AU68" i="288"/>
  <c r="AV68" i="288"/>
  <c r="AW68" i="288"/>
  <c r="AX68" i="288"/>
  <c r="AY68" i="288"/>
  <c r="AZ68" i="288"/>
  <c r="BA68" i="288"/>
  <c r="BB68" i="288"/>
  <c r="BC68" i="288"/>
  <c r="BD68" i="288"/>
  <c r="BE68" i="288"/>
  <c r="BF68" i="288"/>
  <c r="BG68" i="288"/>
  <c r="BH68" i="288"/>
  <c r="BI68" i="288"/>
  <c r="BJ68" i="288"/>
  <c r="BK68" i="288"/>
  <c r="BL68" i="288"/>
  <c r="BM68" i="288"/>
  <c r="BN68" i="288"/>
  <c r="BO68" i="288"/>
  <c r="BP68" i="288"/>
  <c r="BQ68" i="288"/>
  <c r="BR68" i="288"/>
  <c r="BS68" i="288"/>
  <c r="BT68" i="288"/>
  <c r="BU68" i="288"/>
  <c r="BV68" i="288"/>
  <c r="BW68" i="288"/>
  <c r="BX68" i="288"/>
  <c r="BY68" i="288"/>
  <c r="BZ68" i="288"/>
  <c r="CA68" i="288"/>
  <c r="CB68" i="288"/>
  <c r="CC68" i="288"/>
  <c r="CD68" i="288"/>
  <c r="CE68" i="288"/>
  <c r="CF68" i="288"/>
  <c r="CG68" i="288"/>
  <c r="CH68" i="288"/>
  <c r="CI68" i="288"/>
  <c r="CJ68" i="288"/>
  <c r="CK68" i="288"/>
  <c r="CL68" i="288"/>
  <c r="CM68" i="288"/>
  <c r="CN68" i="288"/>
  <c r="CO68" i="288"/>
  <c r="CP68" i="288"/>
  <c r="CQ68" i="288"/>
  <c r="CR68" i="288"/>
  <c r="CS68" i="288"/>
  <c r="CT68" i="288"/>
  <c r="CU68" i="288"/>
  <c r="CV68" i="288"/>
  <c r="CW68" i="288"/>
  <c r="CX68" i="288"/>
  <c r="CY68" i="288"/>
  <c r="CZ68" i="288"/>
  <c r="DA68" i="288"/>
  <c r="DB68" i="288"/>
  <c r="DC68" i="288"/>
  <c r="DD68" i="288"/>
  <c r="DE68" i="288"/>
  <c r="DF68" i="288"/>
  <c r="DG68" i="288"/>
  <c r="DH68" i="288"/>
  <c r="DI68" i="288"/>
  <c r="DJ68" i="288"/>
  <c r="DK68" i="288"/>
  <c r="DL68" i="288"/>
  <c r="DM68" i="288"/>
  <c r="DN68" i="288"/>
  <c r="DO68" i="288"/>
  <c r="DP68" i="288"/>
  <c r="DQ68" i="288"/>
  <c r="DR68" i="288"/>
  <c r="DS68" i="288"/>
  <c r="DT68" i="288"/>
  <c r="DU68" i="288"/>
  <c r="DV68" i="288"/>
  <c r="DW68" i="288"/>
  <c r="DX68" i="288"/>
  <c r="DY68" i="288"/>
  <c r="DZ68" i="288"/>
  <c r="EA68" i="288"/>
  <c r="EB68" i="288"/>
  <c r="EC68" i="288"/>
  <c r="ED68" i="288"/>
  <c r="EE68" i="288"/>
  <c r="EF68" i="288"/>
  <c r="EG68" i="288"/>
  <c r="EH68" i="288"/>
  <c r="EI68" i="288"/>
  <c r="EJ68" i="288"/>
  <c r="EK68" i="288"/>
  <c r="EL68" i="288"/>
  <c r="EM68" i="288"/>
  <c r="EN68" i="288"/>
  <c r="EO68" i="288"/>
  <c r="EP68" i="288"/>
  <c r="EQ68" i="288"/>
  <c r="ER68" i="288"/>
  <c r="ES68" i="288"/>
  <c r="ET68" i="288"/>
  <c r="EU68" i="288"/>
  <c r="EV68" i="288"/>
  <c r="EW68" i="288"/>
  <c r="EX68" i="288"/>
  <c r="EY68" i="288"/>
  <c r="EZ68" i="288"/>
  <c r="FA68" i="288"/>
  <c r="FB68" i="288"/>
  <c r="FC68" i="288"/>
  <c r="FD68" i="288"/>
  <c r="FE68" i="288"/>
  <c r="FF68" i="288"/>
  <c r="FG68" i="288"/>
  <c r="FH68" i="288"/>
  <c r="FI68" i="288"/>
  <c r="FJ68" i="288"/>
  <c r="FK68" i="288"/>
  <c r="FL68" i="288"/>
  <c r="FM68" i="288"/>
  <c r="FN68" i="288"/>
  <c r="FO68" i="288"/>
  <c r="FP68" i="288"/>
  <c r="FQ68" i="288"/>
  <c r="FR68" i="288"/>
  <c r="FS68" i="288"/>
  <c r="FT68" i="288"/>
  <c r="FU68" i="288"/>
  <c r="FV68" i="288"/>
  <c r="FW68" i="288"/>
  <c r="FX68" i="288"/>
  <c r="FY68" i="288"/>
  <c r="FZ68" i="288"/>
  <c r="GA68" i="288"/>
  <c r="GB68" i="288"/>
  <c r="GC68" i="288"/>
  <c r="GD68" i="288"/>
  <c r="GE68" i="288"/>
  <c r="GF68" i="288"/>
  <c r="GG68" i="288"/>
  <c r="GH68" i="288"/>
  <c r="GI68" i="288"/>
  <c r="GJ68" i="288"/>
  <c r="GJ63" i="288"/>
  <c r="GJ61" i="288"/>
  <c r="GJ65" i="288"/>
  <c r="GJ67" i="288"/>
  <c r="GI70" i="288"/>
  <c r="GI63" i="288"/>
  <c r="GI61" i="288"/>
  <c r="GI65" i="288"/>
  <c r="GI67" i="288"/>
  <c r="GH70" i="288"/>
  <c r="GH63" i="288"/>
  <c r="GH61" i="288"/>
  <c r="GH65" i="288"/>
  <c r="GH67" i="288"/>
  <c r="GG70" i="288"/>
  <c r="GG63" i="288"/>
  <c r="GG61" i="288"/>
  <c r="GG65" i="288"/>
  <c r="GG67" i="288"/>
  <c r="GF70" i="288"/>
  <c r="GF63" i="288"/>
  <c r="GF61" i="288"/>
  <c r="GF65" i="288"/>
  <c r="GF67" i="288"/>
  <c r="GE70" i="288"/>
  <c r="GE63" i="288"/>
  <c r="GE61" i="288"/>
  <c r="GE65" i="288"/>
  <c r="GE67" i="288"/>
  <c r="GD70" i="288"/>
  <c r="GD63" i="288"/>
  <c r="GD61" i="288"/>
  <c r="GD65" i="288"/>
  <c r="GD67" i="288"/>
  <c r="GC70" i="288"/>
  <c r="GC63" i="288"/>
  <c r="GC61" i="288"/>
  <c r="GC65" i="288"/>
  <c r="GC67" i="288"/>
  <c r="GB70" i="288"/>
  <c r="GB63" i="288"/>
  <c r="GB61" i="288"/>
  <c r="GB65" i="288"/>
  <c r="GB67" i="288"/>
  <c r="GA70" i="288"/>
  <c r="GA63" i="288"/>
  <c r="GA61" i="288"/>
  <c r="GA65" i="288"/>
  <c r="GA67" i="288"/>
  <c r="FZ70" i="288"/>
  <c r="FZ63" i="288"/>
  <c r="FZ61" i="288"/>
  <c r="FZ65" i="288"/>
  <c r="FZ67" i="288"/>
  <c r="FY70" i="288"/>
  <c r="FY63" i="288"/>
  <c r="FY61" i="288"/>
  <c r="FY65" i="288"/>
  <c r="FY67" i="288"/>
  <c r="FX70" i="288"/>
  <c r="FX63" i="288"/>
  <c r="FX61" i="288"/>
  <c r="FX65" i="288"/>
  <c r="FX67" i="288"/>
  <c r="FW70" i="288"/>
  <c r="FW63" i="288"/>
  <c r="FW61" i="288"/>
  <c r="FW65" i="288"/>
  <c r="FW67" i="288"/>
  <c r="FV70" i="288"/>
  <c r="FV63" i="288"/>
  <c r="FV61" i="288"/>
  <c r="FV65" i="288"/>
  <c r="FV67" i="288"/>
  <c r="FU70" i="288"/>
  <c r="FU63" i="288"/>
  <c r="FU61" i="288"/>
  <c r="FU65" i="288"/>
  <c r="FU67" i="288"/>
  <c r="FT70" i="288"/>
  <c r="FT63" i="288"/>
  <c r="FT61" i="288"/>
  <c r="FT65" i="288"/>
  <c r="FT67" i="288"/>
  <c r="FS70" i="288"/>
  <c r="FS63" i="288"/>
  <c r="FS61" i="288"/>
  <c r="FS65" i="288"/>
  <c r="FS67" i="288"/>
  <c r="FR70" i="288"/>
  <c r="FR63" i="288"/>
  <c r="FR61" i="288"/>
  <c r="FR65" i="288"/>
  <c r="FR67" i="288"/>
  <c r="FQ70" i="288"/>
  <c r="FQ63" i="288"/>
  <c r="FQ61" i="288"/>
  <c r="FQ65" i="288"/>
  <c r="FQ67" i="288"/>
  <c r="FP70" i="288"/>
  <c r="FP63" i="288"/>
  <c r="FP61" i="288"/>
  <c r="FP65" i="288"/>
  <c r="FP67" i="288"/>
  <c r="FO70" i="288"/>
  <c r="FO63" i="288"/>
  <c r="FO61" i="288"/>
  <c r="FO65" i="288"/>
  <c r="FO67" i="288"/>
  <c r="FN70" i="288"/>
  <c r="FN63" i="288"/>
  <c r="FN61" i="288"/>
  <c r="FN65" i="288"/>
  <c r="FN67" i="288"/>
  <c r="FM70" i="288"/>
  <c r="FM63" i="288"/>
  <c r="FM61" i="288"/>
  <c r="FM65" i="288"/>
  <c r="FM67" i="288"/>
  <c r="FL70" i="288"/>
  <c r="FL63" i="288"/>
  <c r="FL61" i="288"/>
  <c r="FL65" i="288"/>
  <c r="FL67" i="288"/>
  <c r="FK70" i="288"/>
  <c r="FK63" i="288"/>
  <c r="FK61" i="288"/>
  <c r="FK65" i="288"/>
  <c r="FK67" i="288"/>
  <c r="FJ70" i="288"/>
  <c r="FJ63" i="288"/>
  <c r="FJ61" i="288"/>
  <c r="FJ65" i="288"/>
  <c r="FJ67" i="288"/>
  <c r="FI70" i="288"/>
  <c r="FI63" i="288"/>
  <c r="FI61" i="288"/>
  <c r="FI65" i="288"/>
  <c r="FI67" i="288"/>
  <c r="FH70" i="288"/>
  <c r="FH63" i="288"/>
  <c r="FH61" i="288"/>
  <c r="FH65" i="288"/>
  <c r="FH67" i="288"/>
  <c r="FG70" i="288"/>
  <c r="FG63" i="288"/>
  <c r="FG61" i="288"/>
  <c r="FG65" i="288"/>
  <c r="FG67" i="288"/>
  <c r="FF70" i="288"/>
  <c r="FF63" i="288"/>
  <c r="FF61" i="288"/>
  <c r="FF65" i="288"/>
  <c r="FF67" i="288"/>
  <c r="FE70" i="288"/>
  <c r="FE63" i="288"/>
  <c r="FE61" i="288"/>
  <c r="FE65" i="288"/>
  <c r="FE67" i="288"/>
  <c r="FD70" i="288"/>
  <c r="FD63" i="288"/>
  <c r="FD61" i="288"/>
  <c r="FD65" i="288"/>
  <c r="FD67" i="288"/>
  <c r="FC70" i="288"/>
  <c r="FC63" i="288"/>
  <c r="FC61" i="288"/>
  <c r="FC65" i="288"/>
  <c r="FC67" i="288"/>
  <c r="FB70" i="288"/>
  <c r="FB63" i="288"/>
  <c r="FB61" i="288"/>
  <c r="FB65" i="288"/>
  <c r="FB67" i="288"/>
  <c r="FA70" i="288"/>
  <c r="FA63" i="288"/>
  <c r="FA61" i="288"/>
  <c r="FA65" i="288"/>
  <c r="FA67" i="288"/>
  <c r="EZ70" i="288"/>
  <c r="EZ63" i="288"/>
  <c r="EZ61" i="288"/>
  <c r="EZ65" i="288"/>
  <c r="EZ67" i="288"/>
  <c r="EY70" i="288"/>
  <c r="EY63" i="288"/>
  <c r="EY61" i="288"/>
  <c r="EY65" i="288"/>
  <c r="EY67" i="288"/>
  <c r="EX70" i="288"/>
  <c r="EX63" i="288"/>
  <c r="EX61" i="288"/>
  <c r="EX65" i="288"/>
  <c r="EX67" i="288"/>
  <c r="EW70" i="288"/>
  <c r="EW63" i="288"/>
  <c r="EW61" i="288"/>
  <c r="EW65" i="288"/>
  <c r="EW67" i="288"/>
  <c r="EV70" i="288"/>
  <c r="EV63" i="288"/>
  <c r="EV61" i="288"/>
  <c r="EV65" i="288"/>
  <c r="EV67" i="288"/>
  <c r="EU70" i="288"/>
  <c r="EU63" i="288"/>
  <c r="EU61" i="288"/>
  <c r="EU65" i="288"/>
  <c r="EU67" i="288"/>
  <c r="ET70" i="288"/>
  <c r="ET63" i="288"/>
  <c r="ET61" i="288"/>
  <c r="ET65" i="288"/>
  <c r="ET67" i="288"/>
  <c r="ES70" i="288"/>
  <c r="ES63" i="288"/>
  <c r="ES61" i="288"/>
  <c r="ES65" i="288"/>
  <c r="ES67" i="288"/>
  <c r="ER70" i="288"/>
  <c r="ER63" i="288"/>
  <c r="ER61" i="288"/>
  <c r="ER65" i="288"/>
  <c r="ER67" i="288"/>
  <c r="EQ70" i="288"/>
  <c r="EQ63" i="288"/>
  <c r="EQ61" i="288"/>
  <c r="EQ65" i="288"/>
  <c r="EQ67" i="288"/>
  <c r="EP70" i="288"/>
  <c r="EP63" i="288"/>
  <c r="EP61" i="288"/>
  <c r="EP65" i="288"/>
  <c r="EP67" i="288"/>
  <c r="EO70" i="288"/>
  <c r="EO63" i="288"/>
  <c r="EO61" i="288"/>
  <c r="EO65" i="288"/>
  <c r="EO67" i="288"/>
  <c r="EN70" i="288"/>
  <c r="EN63" i="288"/>
  <c r="EN61" i="288"/>
  <c r="EN65" i="288"/>
  <c r="EN67" i="288"/>
  <c r="EM70" i="288"/>
  <c r="EM63" i="288"/>
  <c r="EM61" i="288"/>
  <c r="EM65" i="288"/>
  <c r="EM67" i="288"/>
  <c r="EL70" i="288"/>
  <c r="EL63" i="288"/>
  <c r="EL61" i="288"/>
  <c r="EL65" i="288"/>
  <c r="EL67" i="288"/>
  <c r="EK70" i="288"/>
  <c r="EK63" i="288"/>
  <c r="EK61" i="288"/>
  <c r="EK65" i="288"/>
  <c r="EK67" i="288"/>
  <c r="EJ70" i="288"/>
  <c r="EJ63" i="288"/>
  <c r="EJ61" i="288"/>
  <c r="EJ65" i="288"/>
  <c r="EJ67" i="288"/>
  <c r="EI70" i="288"/>
  <c r="EI63" i="288"/>
  <c r="EI61" i="288"/>
  <c r="EI65" i="288"/>
  <c r="EI67" i="288"/>
  <c r="EH70" i="288"/>
  <c r="EH63" i="288"/>
  <c r="EH61" i="288"/>
  <c r="EH65" i="288"/>
  <c r="EH67" i="288"/>
  <c r="EG70" i="288"/>
  <c r="EG63" i="288"/>
  <c r="EG61" i="288"/>
  <c r="EG65" i="288"/>
  <c r="EG67" i="288"/>
  <c r="EF70" i="288"/>
  <c r="EF63" i="288"/>
  <c r="EF61" i="288"/>
  <c r="EF65" i="288"/>
  <c r="EF67" i="288"/>
  <c r="EE70" i="288"/>
  <c r="EE63" i="288"/>
  <c r="EE61" i="288"/>
  <c r="EE65" i="288"/>
  <c r="EE67" i="288"/>
  <c r="ED70" i="288"/>
  <c r="ED63" i="288"/>
  <c r="ED61" i="288"/>
  <c r="ED65" i="288"/>
  <c r="ED67" i="288"/>
  <c r="EC70" i="288"/>
  <c r="EC63" i="288"/>
  <c r="EC61" i="288"/>
  <c r="EC65" i="288"/>
  <c r="EC67" i="288"/>
  <c r="EB70" i="288"/>
  <c r="EB63" i="288"/>
  <c r="EB61" i="288"/>
  <c r="EB65" i="288"/>
  <c r="EB67" i="288"/>
  <c r="EA70" i="288"/>
  <c r="EA63" i="288"/>
  <c r="EA61" i="288"/>
  <c r="EA65" i="288"/>
  <c r="EA67" i="288"/>
  <c r="DZ70" i="288"/>
  <c r="DZ63" i="288"/>
  <c r="DZ61" i="288"/>
  <c r="DZ65" i="288"/>
  <c r="DZ67" i="288"/>
  <c r="DY70" i="288"/>
  <c r="DY63" i="288"/>
  <c r="DY61" i="288"/>
  <c r="DY65" i="288"/>
  <c r="DY67" i="288"/>
  <c r="DX70" i="288"/>
  <c r="DX63" i="288"/>
  <c r="DX61" i="288"/>
  <c r="DX65" i="288"/>
  <c r="DX67" i="288"/>
  <c r="DW70" i="288"/>
  <c r="DW63" i="288"/>
  <c r="DW61" i="288"/>
  <c r="DW65" i="288"/>
  <c r="DW67" i="288"/>
  <c r="DV70" i="288"/>
  <c r="DV63" i="288"/>
  <c r="DV61" i="288"/>
  <c r="DV65" i="288"/>
  <c r="DV67" i="288"/>
  <c r="DU70" i="288"/>
  <c r="DU63" i="288"/>
  <c r="DU61" i="288"/>
  <c r="DU65" i="288"/>
  <c r="DU67" i="288"/>
  <c r="DT70" i="288"/>
  <c r="DT63" i="288"/>
  <c r="DT61" i="288"/>
  <c r="DT65" i="288"/>
  <c r="DT67" i="288"/>
  <c r="DS70" i="288"/>
  <c r="DS63" i="288"/>
  <c r="DS61" i="288"/>
  <c r="DS65" i="288"/>
  <c r="DS67" i="288"/>
  <c r="DR70" i="288"/>
  <c r="DR63" i="288"/>
  <c r="DR61" i="288"/>
  <c r="DR65" i="288"/>
  <c r="DR67" i="288"/>
  <c r="DQ70" i="288"/>
  <c r="DQ63" i="288"/>
  <c r="DQ61" i="288"/>
  <c r="DQ65" i="288"/>
  <c r="DQ67" i="288"/>
  <c r="DP70" i="288"/>
  <c r="DP63" i="288"/>
  <c r="DP61" i="288"/>
  <c r="DP65" i="288"/>
  <c r="DP67" i="288"/>
  <c r="DO70" i="288"/>
  <c r="DO63" i="288"/>
  <c r="DO61" i="288"/>
  <c r="DO65" i="288"/>
  <c r="DO67" i="288"/>
  <c r="DN70" i="288"/>
  <c r="DN63" i="288"/>
  <c r="DN61" i="288"/>
  <c r="DN65" i="288"/>
  <c r="DN67" i="288"/>
  <c r="DM70" i="288"/>
  <c r="DM63" i="288"/>
  <c r="DM61" i="288"/>
  <c r="DM65" i="288"/>
  <c r="DM67" i="288"/>
  <c r="DL70" i="288"/>
  <c r="DL63" i="288"/>
  <c r="DL61" i="288"/>
  <c r="DL65" i="288"/>
  <c r="DL67" i="288"/>
  <c r="DK70" i="288"/>
  <c r="DK63" i="288"/>
  <c r="DK61" i="288"/>
  <c r="DK65" i="288"/>
  <c r="DK67" i="288"/>
  <c r="DJ70" i="288"/>
  <c r="DJ63" i="288"/>
  <c r="DJ61" i="288"/>
  <c r="DJ65" i="288"/>
  <c r="DJ67" i="288"/>
  <c r="DI70" i="288"/>
  <c r="DI63" i="288"/>
  <c r="DI61" i="288"/>
  <c r="DI65" i="288"/>
  <c r="DI67" i="288"/>
  <c r="DH70" i="288"/>
  <c r="DH63" i="288"/>
  <c r="DH61" i="288"/>
  <c r="DH65" i="288"/>
  <c r="DH67" i="288"/>
  <c r="DG70" i="288"/>
  <c r="DG63" i="288"/>
  <c r="DG61" i="288"/>
  <c r="DG65" i="288"/>
  <c r="DG67" i="288"/>
  <c r="DF70" i="288"/>
  <c r="DF63" i="288"/>
  <c r="DF61" i="288"/>
  <c r="DF65" i="288"/>
  <c r="DF67" i="288"/>
  <c r="DE70" i="288"/>
  <c r="DE63" i="288"/>
  <c r="DE61" i="288"/>
  <c r="DE65" i="288"/>
  <c r="DE67" i="288"/>
  <c r="DD70" i="288"/>
  <c r="DD63" i="288"/>
  <c r="DD61" i="288"/>
  <c r="DD65" i="288"/>
  <c r="DD67" i="288"/>
  <c r="DC70" i="288"/>
  <c r="DC63" i="288"/>
  <c r="DC61" i="288"/>
  <c r="DC65" i="288"/>
  <c r="DC67" i="288"/>
  <c r="DB70" i="288"/>
  <c r="DB63" i="288"/>
  <c r="DB61" i="288"/>
  <c r="DB65" i="288"/>
  <c r="DB67" i="288"/>
  <c r="DA70" i="288"/>
  <c r="DA63" i="288"/>
  <c r="DA61" i="288"/>
  <c r="DA65" i="288"/>
  <c r="DA67" i="288"/>
  <c r="CZ70" i="288"/>
  <c r="CZ63" i="288"/>
  <c r="CZ61" i="288"/>
  <c r="CZ65" i="288"/>
  <c r="CZ67" i="288"/>
  <c r="CY70" i="288"/>
  <c r="CY63" i="288"/>
  <c r="CY61" i="288"/>
  <c r="CY65" i="288"/>
  <c r="CY67" i="288"/>
  <c r="CX70" i="288"/>
  <c r="CX63" i="288"/>
  <c r="CX61" i="288"/>
  <c r="CX65" i="288"/>
  <c r="CX67" i="288"/>
  <c r="CW70" i="288"/>
  <c r="CW63" i="288"/>
  <c r="CW61" i="288"/>
  <c r="CW65" i="288"/>
  <c r="CW67" i="288"/>
  <c r="CV70" i="288"/>
  <c r="CV63" i="288"/>
  <c r="CV61" i="288"/>
  <c r="CV65" i="288"/>
  <c r="CV67" i="288"/>
  <c r="CU70" i="288"/>
  <c r="CU63" i="288"/>
  <c r="CU61" i="288"/>
  <c r="CU65" i="288"/>
  <c r="CU67" i="288"/>
  <c r="CT70" i="288"/>
  <c r="CT63" i="288"/>
  <c r="CT61" i="288"/>
  <c r="CT65" i="288"/>
  <c r="CT67" i="288"/>
  <c r="CS70" i="288"/>
  <c r="CS63" i="288"/>
  <c r="CS61" i="288"/>
  <c r="CS65" i="288"/>
  <c r="CS67" i="288"/>
  <c r="CR70" i="288"/>
  <c r="CR63" i="288"/>
  <c r="CR61" i="288"/>
  <c r="CR65" i="288"/>
  <c r="CR67" i="288"/>
  <c r="CQ70" i="288"/>
  <c r="CQ63" i="288"/>
  <c r="CQ61" i="288"/>
  <c r="CQ65" i="288"/>
  <c r="CQ67" i="288"/>
  <c r="CP70" i="288"/>
  <c r="CP63" i="288"/>
  <c r="CP61" i="288"/>
  <c r="CP65" i="288"/>
  <c r="CP67" i="288"/>
  <c r="CO70" i="288"/>
  <c r="CO63" i="288"/>
  <c r="CO61" i="288"/>
  <c r="CO65" i="288"/>
  <c r="CO67" i="288"/>
  <c r="CN70" i="288"/>
  <c r="CN63" i="288"/>
  <c r="CN61" i="288"/>
  <c r="CN65" i="288"/>
  <c r="CN67" i="288"/>
  <c r="CM70" i="288"/>
  <c r="CM63" i="288"/>
  <c r="CM61" i="288"/>
  <c r="CM65" i="288"/>
  <c r="CM67" i="288"/>
  <c r="CL70" i="288"/>
  <c r="CL63" i="288"/>
  <c r="CL61" i="288"/>
  <c r="CL65" i="288"/>
  <c r="CL67" i="288"/>
  <c r="CK70" i="288"/>
  <c r="CK63" i="288"/>
  <c r="CK61" i="288"/>
  <c r="CK65" i="288"/>
  <c r="CK67" i="288"/>
  <c r="CJ70" i="288"/>
  <c r="CJ63" i="288"/>
  <c r="CJ61" i="288"/>
  <c r="CJ65" i="288"/>
  <c r="CJ67" i="288"/>
  <c r="CI70" i="288"/>
  <c r="CI63" i="288"/>
  <c r="CI61" i="288"/>
  <c r="CI65" i="288"/>
  <c r="CI67" i="288"/>
  <c r="CH70" i="288"/>
  <c r="CH63" i="288"/>
  <c r="CH61" i="288"/>
  <c r="CH65" i="288"/>
  <c r="CH67" i="288"/>
  <c r="CG70" i="288"/>
  <c r="CG63" i="288"/>
  <c r="CG61" i="288"/>
  <c r="CG65" i="288"/>
  <c r="CG67" i="288"/>
  <c r="CF70" i="288"/>
  <c r="CF63" i="288"/>
  <c r="CF61" i="288"/>
  <c r="CF65" i="288"/>
  <c r="CF67" i="288"/>
  <c r="CE70" i="288"/>
  <c r="CE63" i="288"/>
  <c r="CE61" i="288"/>
  <c r="CE65" i="288"/>
  <c r="CE67" i="288"/>
  <c r="CD70" i="288"/>
  <c r="CD63" i="288"/>
  <c r="CD61" i="288"/>
  <c r="CD65" i="288"/>
  <c r="CD67" i="288"/>
  <c r="CC70" i="288"/>
  <c r="CC63" i="288"/>
  <c r="CC61" i="288"/>
  <c r="CC65" i="288"/>
  <c r="CC67" i="288"/>
  <c r="CB70" i="288"/>
  <c r="CB63" i="288"/>
  <c r="CB61" i="288"/>
  <c r="CB65" i="288"/>
  <c r="CB67" i="288"/>
  <c r="CA70" i="288"/>
  <c r="CA63" i="288"/>
  <c r="CA61" i="288"/>
  <c r="CA65" i="288"/>
  <c r="CA67" i="288"/>
  <c r="BZ70" i="288"/>
  <c r="BZ63" i="288"/>
  <c r="BZ61" i="288"/>
  <c r="BZ65" i="288"/>
  <c r="BZ67" i="288"/>
  <c r="BY70" i="288"/>
  <c r="BY63" i="288"/>
  <c r="BY61" i="288"/>
  <c r="BY65" i="288"/>
  <c r="BY67" i="288"/>
  <c r="BX70" i="288"/>
  <c r="BX63" i="288"/>
  <c r="BX61" i="288"/>
  <c r="BX65" i="288"/>
  <c r="BX67" i="288"/>
  <c r="BW70" i="288"/>
  <c r="BW63" i="288"/>
  <c r="BW61" i="288"/>
  <c r="BW65" i="288"/>
  <c r="BW67" i="288"/>
  <c r="BV70" i="288"/>
  <c r="BV63" i="288"/>
  <c r="BV61" i="288"/>
  <c r="BV65" i="288"/>
  <c r="BV67" i="288"/>
  <c r="BU70" i="288"/>
  <c r="BU63" i="288"/>
  <c r="BU61" i="288"/>
  <c r="BU65" i="288"/>
  <c r="BU67" i="288"/>
  <c r="BT70" i="288"/>
  <c r="BT63" i="288"/>
  <c r="BT61" i="288"/>
  <c r="BT65" i="288"/>
  <c r="BT67" i="288"/>
  <c r="BS70" i="288"/>
  <c r="BS63" i="288"/>
  <c r="BS61" i="288"/>
  <c r="BS65" i="288"/>
  <c r="BS67" i="288"/>
  <c r="BR70" i="288"/>
  <c r="BR63" i="288"/>
  <c r="BR61" i="288"/>
  <c r="BR65" i="288"/>
  <c r="BR67" i="288"/>
  <c r="BQ70" i="288"/>
  <c r="BQ63" i="288"/>
  <c r="BQ61" i="288"/>
  <c r="BQ65" i="288"/>
  <c r="BQ67" i="288"/>
  <c r="BP70" i="288"/>
  <c r="BP63" i="288"/>
  <c r="BP61" i="288"/>
  <c r="BP65" i="288"/>
  <c r="BP67" i="288"/>
  <c r="BO70" i="288"/>
  <c r="BO63" i="288"/>
  <c r="BO61" i="288"/>
  <c r="BO65" i="288"/>
  <c r="BO67" i="288"/>
  <c r="BN70" i="288"/>
  <c r="BN63" i="288"/>
  <c r="BN61" i="288"/>
  <c r="BN65" i="288"/>
  <c r="BN67" i="288"/>
  <c r="BM70" i="288"/>
  <c r="BM63" i="288"/>
  <c r="BM61" i="288"/>
  <c r="BM65" i="288"/>
  <c r="BM67" i="288"/>
  <c r="BL70" i="288"/>
  <c r="BL63" i="288"/>
  <c r="BL61" i="288"/>
  <c r="BL65" i="288"/>
  <c r="BL67" i="288"/>
  <c r="BK70" i="288"/>
  <c r="BK63" i="288"/>
  <c r="BK61" i="288"/>
  <c r="BK65" i="288"/>
  <c r="BK67" i="288"/>
  <c r="BJ70" i="288"/>
  <c r="BJ63" i="288"/>
  <c r="BJ61" i="288"/>
  <c r="BJ65" i="288"/>
  <c r="BJ67" i="288"/>
  <c r="BI70" i="288"/>
  <c r="BI63" i="288"/>
  <c r="BI61" i="288"/>
  <c r="BI65" i="288"/>
  <c r="BI67" i="288"/>
  <c r="BH70" i="288"/>
  <c r="BH63" i="288"/>
  <c r="BH61" i="288"/>
  <c r="BH65" i="288"/>
  <c r="BH67" i="288"/>
  <c r="BG70" i="288"/>
  <c r="BG63" i="288"/>
  <c r="BG61" i="288"/>
  <c r="BG65" i="288"/>
  <c r="BG67" i="288"/>
  <c r="BF70" i="288"/>
  <c r="BF63" i="288"/>
  <c r="BF61" i="288"/>
  <c r="BF65" i="288"/>
  <c r="BF67" i="288"/>
  <c r="BE70" i="288"/>
  <c r="BE63" i="288"/>
  <c r="BE61" i="288"/>
  <c r="BE65" i="288"/>
  <c r="BE67" i="288"/>
  <c r="BD70" i="288"/>
  <c r="BD63" i="288"/>
  <c r="BD61" i="288"/>
  <c r="BD65" i="288"/>
  <c r="BD67" i="288"/>
  <c r="BC70" i="288"/>
  <c r="BC63" i="288"/>
  <c r="BC61" i="288"/>
  <c r="BC65" i="288"/>
  <c r="BC67" i="288"/>
  <c r="BB70" i="288"/>
  <c r="BB63" i="288"/>
  <c r="BB61" i="288"/>
  <c r="BB65" i="288"/>
  <c r="BB67" i="288"/>
  <c r="BA70" i="288"/>
  <c r="BA63" i="288"/>
  <c r="BA61" i="288"/>
  <c r="BA65" i="288"/>
  <c r="BA67" i="288"/>
  <c r="AZ70" i="288"/>
  <c r="AZ63" i="288"/>
  <c r="AZ61" i="288"/>
  <c r="AZ65" i="288"/>
  <c r="AZ67" i="288"/>
  <c r="AY70" i="288"/>
  <c r="AY63" i="288"/>
  <c r="AY61" i="288"/>
  <c r="AY65" i="288"/>
  <c r="AY67" i="288"/>
  <c r="AX70" i="288"/>
  <c r="AX63" i="288"/>
  <c r="AX61" i="288"/>
  <c r="AX65" i="288"/>
  <c r="AX67" i="288"/>
  <c r="AW70" i="288"/>
  <c r="AW63" i="288"/>
  <c r="AW61" i="288"/>
  <c r="AW65" i="288"/>
  <c r="AW67" i="288"/>
  <c r="AV70" i="288"/>
  <c r="AV63" i="288"/>
  <c r="AV61" i="288"/>
  <c r="AV65" i="288"/>
  <c r="AV67" i="288"/>
  <c r="AU70" i="288"/>
  <c r="AU63" i="288"/>
  <c r="AU61" i="288"/>
  <c r="AU65" i="288"/>
  <c r="AU67" i="288"/>
  <c r="AT70" i="288"/>
  <c r="AT63" i="288"/>
  <c r="AT61" i="288"/>
  <c r="AT65" i="288"/>
  <c r="AT67" i="288"/>
  <c r="AS70" i="288"/>
  <c r="AS63" i="288"/>
  <c r="AS61" i="288"/>
  <c r="AS65" i="288"/>
  <c r="AS67" i="288"/>
  <c r="AR70" i="288"/>
  <c r="AR63" i="288"/>
  <c r="AR61" i="288"/>
  <c r="AR65" i="288"/>
  <c r="AR67" i="288"/>
  <c r="AQ70" i="288"/>
  <c r="AQ63" i="288"/>
  <c r="AQ61" i="288"/>
  <c r="AQ65" i="288"/>
  <c r="AQ67" i="288"/>
  <c r="AP70" i="288"/>
  <c r="AP63" i="288"/>
  <c r="AP61" i="288"/>
  <c r="AP65" i="288"/>
  <c r="AP67" i="288"/>
  <c r="AO70" i="288"/>
  <c r="AO63" i="288"/>
  <c r="AO61" i="288"/>
  <c r="AO65" i="288"/>
  <c r="AO67" i="288"/>
  <c r="AN70" i="288"/>
  <c r="AN63" i="288"/>
  <c r="AN61" i="288"/>
  <c r="AN65" i="288"/>
  <c r="AN67" i="288"/>
  <c r="AM70" i="288"/>
  <c r="AM63" i="288"/>
  <c r="AM61" i="288"/>
  <c r="AM65" i="288"/>
  <c r="AM67" i="288"/>
  <c r="AL70" i="288"/>
  <c r="AL63" i="288"/>
  <c r="AL61" i="288"/>
  <c r="AL65" i="288"/>
  <c r="AL67" i="288"/>
  <c r="AK70" i="288"/>
  <c r="AK63" i="288"/>
  <c r="AK61" i="288"/>
  <c r="AK65" i="288"/>
  <c r="AK67" i="288"/>
  <c r="AJ70" i="288"/>
  <c r="AJ63" i="288"/>
  <c r="AJ61" i="288"/>
  <c r="AJ65" i="288"/>
  <c r="AJ67" i="288"/>
  <c r="AI70" i="288"/>
  <c r="AI63" i="288"/>
  <c r="AI61" i="288"/>
  <c r="AI65" i="288"/>
  <c r="AI67" i="288"/>
  <c r="AH70" i="288"/>
  <c r="AH63" i="288"/>
  <c r="AH61" i="288"/>
  <c r="AH65" i="288"/>
  <c r="AH67" i="288"/>
  <c r="AG70" i="288"/>
  <c r="AG63" i="288"/>
  <c r="AG61" i="288"/>
  <c r="AG65" i="288"/>
  <c r="AG67" i="288"/>
  <c r="AF70" i="288"/>
  <c r="AF63" i="288"/>
  <c r="AF61" i="288"/>
  <c r="AF65" i="288"/>
  <c r="AF67" i="288"/>
  <c r="AE70" i="288"/>
  <c r="AE63" i="288"/>
  <c r="AE61" i="288"/>
  <c r="AE65" i="288"/>
  <c r="AE67" i="288"/>
  <c r="AD70" i="288"/>
  <c r="AD63" i="288"/>
  <c r="AD61" i="288"/>
  <c r="AD65" i="288"/>
  <c r="AD67" i="288"/>
  <c r="AC70" i="288"/>
  <c r="AC63" i="288"/>
  <c r="AC61" i="288"/>
  <c r="AC65" i="288"/>
  <c r="AC67" i="288"/>
  <c r="AB70" i="288"/>
  <c r="AB63" i="288"/>
  <c r="AB61" i="288"/>
  <c r="AB65" i="288"/>
  <c r="AB67" i="288"/>
  <c r="AA70" i="288"/>
  <c r="AA63" i="288"/>
  <c r="AA61" i="288"/>
  <c r="AA65" i="288"/>
  <c r="AA67" i="288"/>
  <c r="Z70" i="288"/>
  <c r="Z63" i="288"/>
  <c r="Z61" i="288"/>
  <c r="Z65" i="288"/>
  <c r="Z67" i="288"/>
  <c r="Y70" i="288"/>
  <c r="Y63" i="288"/>
  <c r="Y61" i="288"/>
  <c r="Y65" i="288"/>
  <c r="Y67" i="288"/>
  <c r="X70" i="288"/>
  <c r="X63" i="288"/>
  <c r="X61" i="288"/>
  <c r="X65" i="288"/>
  <c r="X67" i="288"/>
  <c r="W70" i="288"/>
  <c r="W63" i="288"/>
  <c r="W61" i="288"/>
  <c r="W65" i="288"/>
  <c r="W67" i="288"/>
  <c r="V70" i="288"/>
  <c r="V63" i="288"/>
  <c r="V61" i="288"/>
  <c r="V65" i="288"/>
  <c r="V67" i="288"/>
  <c r="U70" i="288"/>
  <c r="U63" i="288"/>
  <c r="U61" i="288"/>
  <c r="U65" i="288"/>
  <c r="U67" i="288"/>
  <c r="T70" i="288"/>
  <c r="T63" i="288"/>
  <c r="T61" i="288"/>
  <c r="T65" i="288"/>
  <c r="T67" i="288"/>
  <c r="S70" i="288"/>
  <c r="R70" i="288"/>
  <c r="R63" i="288"/>
  <c r="R65" i="288"/>
  <c r="R67" i="288"/>
  <c r="Q70" i="288"/>
  <c r="Q63" i="288"/>
  <c r="Q65" i="288"/>
  <c r="Q67" i="288"/>
  <c r="P70" i="288"/>
  <c r="P63" i="288"/>
  <c r="P65" i="288"/>
  <c r="P67" i="288"/>
  <c r="O70" i="288"/>
  <c r="O63" i="288"/>
  <c r="O65" i="288"/>
  <c r="O67" i="288"/>
  <c r="N70" i="288"/>
  <c r="N63" i="288"/>
  <c r="N65" i="288"/>
  <c r="N67" i="288"/>
  <c r="M70" i="288"/>
  <c r="M63" i="288"/>
  <c r="M65" i="288"/>
  <c r="M67" i="288"/>
  <c r="L70" i="288"/>
  <c r="L63" i="288"/>
  <c r="L65" i="288"/>
  <c r="L67" i="288"/>
  <c r="K70" i="288"/>
  <c r="K63" i="288"/>
  <c r="K65" i="288"/>
  <c r="K67" i="288"/>
  <c r="J70" i="288"/>
  <c r="J72" i="288"/>
  <c r="K72" i="288"/>
  <c r="L72" i="288"/>
  <c r="M72" i="288"/>
  <c r="N72" i="288"/>
  <c r="O72" i="288"/>
  <c r="P72" i="288"/>
  <c r="Q72" i="288"/>
  <c r="BN72" i="288"/>
  <c r="BO72" i="288"/>
  <c r="BP72" i="288"/>
  <c r="BQ72" i="288"/>
  <c r="BR72" i="288"/>
  <c r="BS72" i="288"/>
  <c r="BT72" i="288"/>
  <c r="BU72" i="288"/>
  <c r="BV72" i="288"/>
  <c r="BW72" i="288"/>
  <c r="BX72" i="288"/>
  <c r="BY72" i="288"/>
  <c r="BZ72" i="288"/>
  <c r="CA72" i="288"/>
  <c r="CB72" i="288"/>
  <c r="CC72" i="288"/>
  <c r="CD72" i="288"/>
  <c r="CE72" i="288"/>
  <c r="CF72" i="288"/>
  <c r="CG72" i="288"/>
  <c r="CH72" i="288"/>
  <c r="CI72" i="288"/>
  <c r="CJ72" i="288"/>
  <c r="CK72" i="288"/>
  <c r="CL72" i="288"/>
  <c r="CM72" i="288"/>
  <c r="CN72" i="288"/>
  <c r="CO72" i="288"/>
  <c r="CP72" i="288"/>
  <c r="CQ72" i="288"/>
  <c r="CR72" i="288"/>
  <c r="CS72" i="288"/>
  <c r="CT72" i="288"/>
  <c r="CU72" i="288"/>
  <c r="CV72" i="288"/>
  <c r="CW72" i="288"/>
  <c r="CX72" i="288"/>
  <c r="CY72" i="288"/>
  <c r="CZ72" i="288"/>
  <c r="DA72" i="288"/>
  <c r="DB72" i="288"/>
  <c r="DC72" i="288"/>
  <c r="DD72" i="288"/>
  <c r="DE72" i="288"/>
  <c r="DF72" i="288"/>
  <c r="DG72" i="288"/>
  <c r="DH72" i="288"/>
  <c r="DI72" i="288"/>
  <c r="DJ72" i="288"/>
  <c r="DK72" i="288"/>
  <c r="DL72" i="288"/>
  <c r="DM72" i="288"/>
  <c r="DN72" i="288"/>
  <c r="DO72" i="288"/>
  <c r="DP72" i="288"/>
  <c r="DQ72" i="288"/>
  <c r="DR72" i="288"/>
  <c r="DS72" i="288"/>
  <c r="DT72" i="288"/>
  <c r="DU72" i="288"/>
  <c r="DV72" i="288"/>
  <c r="DW72" i="288"/>
  <c r="DX72" i="288"/>
  <c r="DY72" i="288"/>
  <c r="DZ72" i="288"/>
  <c r="EA72" i="288"/>
  <c r="EB72" i="288"/>
  <c r="EC72" i="288"/>
  <c r="ED72" i="288"/>
  <c r="EE72" i="288"/>
  <c r="EF72" i="288"/>
  <c r="EG72" i="288"/>
  <c r="EH72" i="288"/>
  <c r="EI72" i="288"/>
  <c r="EJ72" i="288"/>
  <c r="EK72" i="288"/>
  <c r="EL72" i="288"/>
  <c r="EM72" i="288"/>
  <c r="EN72" i="288"/>
  <c r="EO72" i="288"/>
  <c r="EP72" i="288"/>
  <c r="EQ72" i="288"/>
  <c r="ER72" i="288"/>
  <c r="ES72" i="288"/>
  <c r="ET72" i="288"/>
  <c r="EU72" i="288"/>
  <c r="EV72" i="288"/>
  <c r="EW72" i="288"/>
  <c r="EX72" i="288"/>
  <c r="EY72" i="288"/>
  <c r="EZ72" i="288"/>
  <c r="FA72" i="288"/>
  <c r="FB72" i="288"/>
  <c r="FC72" i="288"/>
  <c r="FD72" i="288"/>
  <c r="FE72" i="288"/>
  <c r="FF72" i="288"/>
  <c r="FG72" i="288"/>
  <c r="FH72" i="288"/>
  <c r="FI72" i="288"/>
  <c r="FJ72" i="288"/>
  <c r="FK72" i="288"/>
  <c r="FL72" i="288"/>
  <c r="FM72" i="288"/>
  <c r="FN72" i="288"/>
  <c r="FO72" i="288"/>
  <c r="FP72" i="288"/>
  <c r="FQ72" i="288"/>
  <c r="FR72" i="288"/>
  <c r="FS72" i="288"/>
  <c r="FT72" i="288"/>
  <c r="FU72" i="288"/>
  <c r="FV72" i="288"/>
  <c r="FW72" i="288"/>
  <c r="FX72" i="288"/>
  <c r="FY72" i="288"/>
  <c r="FZ72" i="288"/>
  <c r="GA72" i="288"/>
  <c r="GB72" i="288"/>
  <c r="GC72" i="288"/>
  <c r="GD72" i="288"/>
  <c r="GE72" i="288"/>
  <c r="GF72" i="288"/>
  <c r="GG72" i="288"/>
  <c r="GH72" i="288"/>
  <c r="GI72" i="288"/>
  <c r="J68" i="288"/>
  <c r="H68" i="288"/>
  <c r="H50" i="265"/>
  <c r="H46" i="314"/>
  <c r="J27" i="310"/>
  <c r="J29" i="310"/>
  <c r="K27" i="310"/>
  <c r="K29" i="310"/>
  <c r="L27" i="310"/>
  <c r="L29" i="310"/>
  <c r="M27" i="310"/>
  <c r="M29" i="310"/>
  <c r="N27" i="310"/>
  <c r="N29" i="310"/>
  <c r="O27" i="310"/>
  <c r="O29" i="310"/>
  <c r="P27" i="310"/>
  <c r="P29" i="310"/>
  <c r="Q27" i="310"/>
  <c r="Q29" i="310"/>
  <c r="R27" i="310"/>
  <c r="R29" i="310"/>
  <c r="S27" i="310"/>
  <c r="S29" i="310"/>
  <c r="T27" i="310"/>
  <c r="T29" i="310"/>
  <c r="U27" i="310"/>
  <c r="U29" i="310"/>
  <c r="V27" i="310"/>
  <c r="V29" i="310"/>
  <c r="W27" i="310"/>
  <c r="W29" i="310"/>
  <c r="X27" i="310"/>
  <c r="X29" i="310"/>
  <c r="Y27" i="310"/>
  <c r="Y29" i="310"/>
  <c r="Z27" i="310"/>
  <c r="Z29" i="310"/>
  <c r="AA27" i="310"/>
  <c r="AA29" i="310"/>
  <c r="AB27" i="310"/>
  <c r="AB29" i="310"/>
  <c r="AC27" i="310"/>
  <c r="AC29" i="310"/>
  <c r="AD27" i="310"/>
  <c r="AD29" i="310"/>
  <c r="AE27" i="310"/>
  <c r="AE29" i="310"/>
  <c r="AF27" i="310"/>
  <c r="AF29" i="310"/>
  <c r="AG27" i="310"/>
  <c r="AG29" i="310"/>
  <c r="AH27" i="310"/>
  <c r="AH29" i="310"/>
  <c r="AI27" i="310"/>
  <c r="AI29" i="310"/>
  <c r="AJ27" i="310"/>
  <c r="AJ29" i="310"/>
  <c r="AK27" i="310"/>
  <c r="AK29" i="310"/>
  <c r="AL27" i="310"/>
  <c r="AL29" i="310"/>
  <c r="AM27" i="310"/>
  <c r="AM29" i="310"/>
  <c r="AN27" i="310"/>
  <c r="AN29" i="310"/>
  <c r="AO27" i="310"/>
  <c r="AO29" i="310"/>
  <c r="AP27" i="310"/>
  <c r="AP29" i="310"/>
  <c r="AQ27" i="310"/>
  <c r="AQ29" i="310"/>
  <c r="AR27" i="310"/>
  <c r="AR29" i="310"/>
  <c r="AS27" i="310"/>
  <c r="AS29" i="310"/>
  <c r="AT27" i="310"/>
  <c r="AT29" i="310"/>
  <c r="AU27" i="310"/>
  <c r="AU29" i="310"/>
  <c r="AV27" i="310"/>
  <c r="AV29" i="310"/>
  <c r="AW27" i="310"/>
  <c r="AW29" i="310"/>
  <c r="AX27" i="310"/>
  <c r="AX29" i="310"/>
  <c r="AY27" i="310"/>
  <c r="AY29" i="310"/>
  <c r="AZ27" i="310"/>
  <c r="AZ29" i="310"/>
  <c r="BA27" i="310"/>
  <c r="BA29" i="310"/>
  <c r="BB27" i="310"/>
  <c r="BB29" i="310"/>
  <c r="BC27" i="310"/>
  <c r="BC29" i="310"/>
  <c r="BD27" i="310"/>
  <c r="BD29" i="310"/>
  <c r="BE27" i="310"/>
  <c r="BE29" i="310"/>
  <c r="H29" i="310"/>
  <c r="H32" i="310"/>
  <c r="J20" i="307"/>
  <c r="J23" i="307"/>
  <c r="K20" i="307"/>
  <c r="K23" i="307"/>
  <c r="L20" i="307"/>
  <c r="L23" i="307"/>
  <c r="M20" i="307"/>
  <c r="M23" i="307"/>
  <c r="N20" i="307"/>
  <c r="N23" i="307"/>
  <c r="O20" i="307"/>
  <c r="O23" i="307"/>
  <c r="P20" i="307"/>
  <c r="P23" i="307"/>
  <c r="Q20" i="307"/>
  <c r="Q23" i="307"/>
  <c r="R20" i="307"/>
  <c r="R23" i="307"/>
  <c r="S20" i="307"/>
  <c r="S23" i="307"/>
  <c r="T20" i="307"/>
  <c r="T23" i="307"/>
  <c r="U20" i="307"/>
  <c r="U23" i="307"/>
  <c r="V20" i="307"/>
  <c r="V23" i="307"/>
  <c r="W20" i="307"/>
  <c r="W23" i="307"/>
  <c r="X20" i="307"/>
  <c r="X23" i="307"/>
  <c r="Y20" i="307"/>
  <c r="Y23" i="307"/>
  <c r="Z20" i="307"/>
  <c r="Z23" i="307"/>
  <c r="AA20" i="307"/>
  <c r="AA23" i="307"/>
  <c r="AB20" i="307"/>
  <c r="AB23" i="307"/>
  <c r="AC20" i="307"/>
  <c r="AC23" i="307"/>
  <c r="AD20" i="307"/>
  <c r="AD23" i="307"/>
  <c r="AE20" i="307"/>
  <c r="AE23" i="307"/>
  <c r="AF20" i="307"/>
  <c r="AF23" i="307"/>
  <c r="AG20" i="307"/>
  <c r="AG23" i="307"/>
  <c r="AH20" i="307"/>
  <c r="AH23" i="307"/>
  <c r="AI20" i="307"/>
  <c r="AI23" i="307"/>
  <c r="AJ20" i="307"/>
  <c r="AJ23" i="307"/>
  <c r="AK20" i="307"/>
  <c r="AK23" i="307"/>
  <c r="AL20" i="307"/>
  <c r="AL23" i="307"/>
  <c r="AM20" i="307"/>
  <c r="AM23" i="307"/>
  <c r="AN20" i="307"/>
  <c r="AN23" i="307"/>
  <c r="AO20" i="307"/>
  <c r="AO23" i="307"/>
  <c r="AP20" i="307"/>
  <c r="AP23" i="307"/>
  <c r="AQ20" i="307"/>
  <c r="AQ23" i="307"/>
  <c r="AR20" i="307"/>
  <c r="AR23" i="307"/>
  <c r="AS20" i="307"/>
  <c r="AS23" i="307"/>
  <c r="AT20" i="307"/>
  <c r="AT23" i="307"/>
  <c r="AU20" i="307"/>
  <c r="AU23" i="307"/>
  <c r="AV20" i="307"/>
  <c r="AV23" i="307"/>
  <c r="AW20" i="307"/>
  <c r="AW23" i="307"/>
  <c r="AX20" i="307"/>
  <c r="AX23" i="307"/>
  <c r="AY20" i="307"/>
  <c r="AY23" i="307"/>
  <c r="AZ20" i="307"/>
  <c r="AZ23" i="307"/>
  <c r="BA20" i="307"/>
  <c r="BA23" i="307"/>
  <c r="BB20" i="307"/>
  <c r="BB23" i="307"/>
  <c r="BC20" i="307"/>
  <c r="BC23" i="307"/>
  <c r="BD20" i="307"/>
  <c r="BD23" i="307"/>
  <c r="BE20" i="307"/>
  <c r="BE23" i="307"/>
  <c r="H23" i="307"/>
  <c r="H28" i="311"/>
  <c r="K86" i="282"/>
  <c r="K87" i="282"/>
  <c r="K88" i="282"/>
  <c r="L85" i="282"/>
  <c r="L86" i="282"/>
  <c r="L87" i="282"/>
  <c r="L88" i="282"/>
  <c r="M85" i="282"/>
  <c r="M86" i="282"/>
  <c r="M87" i="282"/>
  <c r="M88" i="282"/>
  <c r="N85" i="282"/>
  <c r="N86" i="282"/>
  <c r="N87" i="282"/>
  <c r="N88" i="282"/>
  <c r="O85" i="282"/>
  <c r="O86" i="282"/>
  <c r="O87" i="282"/>
  <c r="O88" i="282"/>
  <c r="P85" i="282"/>
  <c r="P86" i="282"/>
  <c r="P87" i="282"/>
  <c r="P88" i="282"/>
  <c r="Q85" i="282"/>
  <c r="Q86" i="282"/>
  <c r="Q87" i="282"/>
  <c r="Q88" i="282"/>
  <c r="R85" i="282"/>
  <c r="R50" i="282"/>
  <c r="R51" i="282"/>
  <c r="R75" i="282"/>
  <c r="R86" i="282"/>
  <c r="R76" i="282"/>
  <c r="R87" i="282"/>
  <c r="R28" i="286"/>
  <c r="R39" i="286"/>
  <c r="R29" i="286"/>
  <c r="R40" i="286"/>
  <c r="S24" i="288"/>
  <c r="S25" i="288"/>
  <c r="S27" i="288"/>
  <c r="S29" i="288"/>
  <c r="T24" i="288"/>
  <c r="T25" i="288"/>
  <c r="T27" i="288"/>
  <c r="T29" i="288"/>
  <c r="U24" i="288"/>
  <c r="U25" i="288"/>
  <c r="U27" i="288"/>
  <c r="U29" i="288"/>
  <c r="V24" i="288"/>
  <c r="V25" i="288"/>
  <c r="V27" i="288"/>
  <c r="V29" i="288"/>
  <c r="W24" i="288"/>
  <c r="W25" i="288"/>
  <c r="W27" i="288"/>
  <c r="W29" i="288"/>
  <c r="X24" i="288"/>
  <c r="X25" i="288"/>
  <c r="X27" i="288"/>
  <c r="X29" i="288"/>
  <c r="Y24" i="288"/>
  <c r="Y25" i="288"/>
  <c r="Y27" i="288"/>
  <c r="Y29" i="288"/>
  <c r="Z24" i="288"/>
  <c r="Z25" i="288"/>
  <c r="Z27" i="288"/>
  <c r="Z29" i="288"/>
  <c r="AA24" i="288"/>
  <c r="AA25" i="288"/>
  <c r="AA27" i="288"/>
  <c r="AA29" i="288"/>
  <c r="AB24" i="288"/>
  <c r="AB25" i="288"/>
  <c r="AB27" i="288"/>
  <c r="AB29" i="288"/>
  <c r="AC24" i="288"/>
  <c r="AC25" i="288"/>
  <c r="AC27" i="288"/>
  <c r="AC29" i="288"/>
  <c r="AD24" i="288"/>
  <c r="AD25" i="288"/>
  <c r="AD27" i="288"/>
  <c r="AD29" i="288"/>
  <c r="AE24" i="288"/>
  <c r="AE25" i="288"/>
  <c r="AE27" i="288"/>
  <c r="AE29" i="288"/>
  <c r="AF24" i="288"/>
  <c r="AF25" i="288"/>
  <c r="AF27" i="288"/>
  <c r="AF29" i="288"/>
  <c r="AG24" i="288"/>
  <c r="AG25" i="288"/>
  <c r="AG27" i="288"/>
  <c r="AG29" i="288"/>
  <c r="AH24" i="288"/>
  <c r="AH25" i="288"/>
  <c r="AH27" i="288"/>
  <c r="AH29" i="288"/>
  <c r="AI24" i="288"/>
  <c r="AI25" i="288"/>
  <c r="AI27" i="288"/>
  <c r="AI29" i="288"/>
  <c r="AJ24" i="288"/>
  <c r="AJ25" i="288"/>
  <c r="AJ27" i="288"/>
  <c r="AJ29" i="288"/>
  <c r="AK24" i="288"/>
  <c r="AK25" i="288"/>
  <c r="AK27" i="288"/>
  <c r="AK29" i="288"/>
  <c r="AL24" i="288"/>
  <c r="AL25" i="288"/>
  <c r="AL27" i="288"/>
  <c r="AL29" i="288"/>
  <c r="AM24" i="288"/>
  <c r="AM25" i="288"/>
  <c r="AM27" i="288"/>
  <c r="AM29" i="288"/>
  <c r="AN24" i="288"/>
  <c r="AN25" i="288"/>
  <c r="AN27" i="288"/>
  <c r="AN29" i="288"/>
  <c r="AO24" i="288"/>
  <c r="AO25" i="288"/>
  <c r="AO27" i="288"/>
  <c r="AO29" i="288"/>
  <c r="AP24" i="288"/>
  <c r="AP25" i="288"/>
  <c r="AP27" i="288"/>
  <c r="AP29" i="288"/>
  <c r="AQ24" i="288"/>
  <c r="AQ25" i="288"/>
  <c r="AQ27" i="288"/>
  <c r="AQ29" i="288"/>
  <c r="AR24" i="288"/>
  <c r="AR25" i="288"/>
  <c r="AR27" i="288"/>
  <c r="AR29" i="288"/>
  <c r="AS24" i="288"/>
  <c r="AS25" i="288"/>
  <c r="AS27" i="288"/>
  <c r="AS29" i="288"/>
  <c r="AT24" i="288"/>
  <c r="AT25" i="288"/>
  <c r="AT27" i="288"/>
  <c r="AT29" i="288"/>
  <c r="AU24" i="288"/>
  <c r="AU25" i="288"/>
  <c r="AU27" i="288"/>
  <c r="AU29" i="288"/>
  <c r="AV24" i="288"/>
  <c r="AV25" i="288"/>
  <c r="AV27" i="288"/>
  <c r="AV29" i="288"/>
  <c r="AW24" i="288"/>
  <c r="AW25" i="288"/>
  <c r="AW27" i="288"/>
  <c r="AW29" i="288"/>
  <c r="AX24" i="288"/>
  <c r="AX25" i="288"/>
  <c r="AX27" i="288"/>
  <c r="AX29" i="288"/>
  <c r="AY24" i="288"/>
  <c r="AY25" i="288"/>
  <c r="AY27" i="288"/>
  <c r="AY29" i="288"/>
  <c r="AZ24" i="288"/>
  <c r="AZ25" i="288"/>
  <c r="AZ27" i="288"/>
  <c r="AZ29" i="288"/>
  <c r="BA24" i="288"/>
  <c r="BA25" i="288"/>
  <c r="BA27" i="288"/>
  <c r="BA29" i="288"/>
  <c r="BB24" i="288"/>
  <c r="BB25" i="288"/>
  <c r="BB27" i="288"/>
  <c r="BB29" i="288"/>
  <c r="BC24" i="288"/>
  <c r="BC25" i="288"/>
  <c r="BC27" i="288"/>
  <c r="BC29" i="288"/>
  <c r="BD24" i="288"/>
  <c r="BD25" i="288"/>
  <c r="BD27" i="288"/>
  <c r="BD29" i="288"/>
  <c r="BE24" i="288"/>
  <c r="BE25" i="288"/>
  <c r="BE27" i="288"/>
  <c r="BE29" i="288"/>
  <c r="BF24" i="288"/>
  <c r="BF25" i="288"/>
  <c r="BF27" i="288"/>
  <c r="BF29" i="288"/>
  <c r="BG24" i="288"/>
  <c r="BG25" i="288"/>
  <c r="BG27" i="288"/>
  <c r="BG29" i="288"/>
  <c r="BH24" i="288"/>
  <c r="BH25" i="288"/>
  <c r="BH27" i="288"/>
  <c r="BH29" i="288"/>
  <c r="BI24" i="288"/>
  <c r="BI25" i="288"/>
  <c r="BI27" i="288"/>
  <c r="BI29" i="288"/>
  <c r="BJ24" i="288"/>
  <c r="BJ25" i="288"/>
  <c r="BJ27" i="288"/>
  <c r="BJ29" i="288"/>
  <c r="BK24" i="288"/>
  <c r="BK25" i="288"/>
  <c r="BK27" i="288"/>
  <c r="BK29" i="288"/>
  <c r="BL24" i="288"/>
  <c r="BL25" i="288"/>
  <c r="BL27" i="288"/>
  <c r="BL29" i="288"/>
  <c r="BM24" i="288"/>
  <c r="BM25" i="288"/>
  <c r="BM27" i="288"/>
  <c r="BM29" i="288"/>
  <c r="BN24" i="288"/>
  <c r="BN25" i="288"/>
  <c r="BN27" i="288"/>
  <c r="BN29" i="288"/>
  <c r="F30" i="288"/>
  <c r="H13" i="269"/>
  <c r="P3" i="291"/>
  <c r="P4" i="291"/>
  <c r="F31" i="288"/>
  <c r="H14" i="269"/>
  <c r="Q3" i="291"/>
  <c r="Q4" i="291"/>
  <c r="K14" i="269"/>
  <c r="L14" i="269"/>
  <c r="K13" i="269"/>
  <c r="L13" i="269"/>
  <c r="H284" i="280"/>
  <c r="H38" i="282"/>
  <c r="H292" i="280"/>
  <c r="H298" i="280"/>
  <c r="H39" i="282"/>
  <c r="H44" i="282"/>
  <c r="H285" i="280"/>
  <c r="H19" i="265"/>
  <c r="H42" i="269"/>
  <c r="K42" i="269"/>
  <c r="L42" i="269"/>
  <c r="H20" i="265"/>
  <c r="H67" i="282"/>
  <c r="H10" i="282"/>
  <c r="H11" i="282"/>
  <c r="H86" i="282"/>
  <c r="H45" i="282"/>
  <c r="H50" i="282"/>
  <c r="H47" i="282"/>
  <c r="GJ50" i="282"/>
  <c r="GJ51" i="282"/>
  <c r="H51" i="282"/>
  <c r="H75" i="282"/>
  <c r="GJ75" i="282"/>
  <c r="GJ76" i="282"/>
  <c r="GJ77" i="282"/>
  <c r="H43" i="269"/>
  <c r="K43" i="269"/>
  <c r="L43" i="269"/>
  <c r="H48" i="282"/>
  <c r="H57" i="282"/>
  <c r="H53" i="282"/>
  <c r="H59" i="282"/>
  <c r="H62" i="282"/>
  <c r="H12" i="282"/>
  <c r="H22" i="265"/>
  <c r="H45" i="269"/>
  <c r="K45" i="269"/>
  <c r="L45" i="269"/>
  <c r="H55" i="282"/>
  <c r="H58" i="282"/>
  <c r="H76" i="282"/>
  <c r="K66" i="282"/>
  <c r="L66" i="282"/>
  <c r="M66" i="282"/>
  <c r="N66" i="282"/>
  <c r="O66" i="282"/>
  <c r="P66" i="282"/>
  <c r="Q66" i="282"/>
  <c r="R66" i="282"/>
  <c r="T66" i="282"/>
  <c r="U66" i="282"/>
  <c r="V66" i="282"/>
  <c r="W66" i="282"/>
  <c r="X66" i="282"/>
  <c r="Y66" i="282"/>
  <c r="Z66" i="282"/>
  <c r="AA66" i="282"/>
  <c r="AB66" i="282"/>
  <c r="AC66" i="282"/>
  <c r="AD66" i="282"/>
  <c r="AE66" i="282"/>
  <c r="AF66" i="282"/>
  <c r="AG66" i="282"/>
  <c r="AH66" i="282"/>
  <c r="AI66" i="282"/>
  <c r="AJ66" i="282"/>
  <c r="AK66" i="282"/>
  <c r="AL66" i="282"/>
  <c r="AM66" i="282"/>
  <c r="AN66" i="282"/>
  <c r="AO66" i="282"/>
  <c r="AP66" i="282"/>
  <c r="AQ66" i="282"/>
  <c r="AR66" i="282"/>
  <c r="AS66" i="282"/>
  <c r="AT66" i="282"/>
  <c r="AU66" i="282"/>
  <c r="AV66" i="282"/>
  <c r="AW66" i="282"/>
  <c r="AX66" i="282"/>
  <c r="AY66" i="282"/>
  <c r="AZ66" i="282"/>
  <c r="BA66" i="282"/>
  <c r="BB66" i="282"/>
  <c r="BC66" i="282"/>
  <c r="BD66" i="282"/>
  <c r="BE66" i="282"/>
  <c r="BF66" i="282"/>
  <c r="BG66" i="282"/>
  <c r="BH66" i="282"/>
  <c r="BI66" i="282"/>
  <c r="BJ66" i="282"/>
  <c r="BK66" i="282"/>
  <c r="BL66" i="282"/>
  <c r="BM66" i="282"/>
  <c r="BN66" i="282"/>
  <c r="BO66" i="282"/>
  <c r="BP66" i="282"/>
  <c r="BQ66" i="282"/>
  <c r="BR66" i="282"/>
  <c r="BS66" i="282"/>
  <c r="BT66" i="282"/>
  <c r="BU66" i="282"/>
  <c r="BV66" i="282"/>
  <c r="BW66" i="282"/>
  <c r="BX66" i="282"/>
  <c r="BY66" i="282"/>
  <c r="BZ66" i="282"/>
  <c r="CA66" i="282"/>
  <c r="CB66" i="282"/>
  <c r="CC66" i="282"/>
  <c r="CD66" i="282"/>
  <c r="CE66" i="282"/>
  <c r="CF66" i="282"/>
  <c r="CG66" i="282"/>
  <c r="CH66" i="282"/>
  <c r="CI66" i="282"/>
  <c r="CJ66" i="282"/>
  <c r="CK66" i="282"/>
  <c r="CL66" i="282"/>
  <c r="CM66" i="282"/>
  <c r="CN66" i="282"/>
  <c r="CO66" i="282"/>
  <c r="CP66" i="282"/>
  <c r="CQ66" i="282"/>
  <c r="CR66" i="282"/>
  <c r="CS66" i="282"/>
  <c r="CT66" i="282"/>
  <c r="CU66" i="282"/>
  <c r="CV66" i="282"/>
  <c r="CW66" i="282"/>
  <c r="CX66" i="282"/>
  <c r="CY66" i="282"/>
  <c r="CZ66" i="282"/>
  <c r="DA66" i="282"/>
  <c r="DB66" i="282"/>
  <c r="DC66" i="282"/>
  <c r="DD66" i="282"/>
  <c r="DE66" i="282"/>
  <c r="DF66" i="282"/>
  <c r="DG66" i="282"/>
  <c r="DH66" i="282"/>
  <c r="DI66" i="282"/>
  <c r="DJ66" i="282"/>
  <c r="DK66" i="282"/>
  <c r="DL66" i="282"/>
  <c r="DM66" i="282"/>
  <c r="DN66" i="282"/>
  <c r="DO66" i="282"/>
  <c r="DP66" i="282"/>
  <c r="DQ66" i="282"/>
  <c r="DR66" i="282"/>
  <c r="DS66" i="282"/>
  <c r="DT66" i="282"/>
  <c r="DU66" i="282"/>
  <c r="DV66" i="282"/>
  <c r="DW66" i="282"/>
  <c r="DX66" i="282"/>
  <c r="DY66" i="282"/>
  <c r="DZ66" i="282"/>
  <c r="EA66" i="282"/>
  <c r="EB66" i="282"/>
  <c r="EC66" i="282"/>
  <c r="ED66" i="282"/>
  <c r="EE66" i="282"/>
  <c r="EF66" i="282"/>
  <c r="EG66" i="282"/>
  <c r="EH66" i="282"/>
  <c r="EI66" i="282"/>
  <c r="EJ66" i="282"/>
  <c r="EK66" i="282"/>
  <c r="EL66" i="282"/>
  <c r="EM66" i="282"/>
  <c r="EN66" i="282"/>
  <c r="EO66" i="282"/>
  <c r="EP66" i="282"/>
  <c r="EQ66" i="282"/>
  <c r="ER66" i="282"/>
  <c r="ES66" i="282"/>
  <c r="ET66" i="282"/>
  <c r="EU66" i="282"/>
  <c r="EV66" i="282"/>
  <c r="EW66" i="282"/>
  <c r="EX66" i="282"/>
  <c r="EY66" i="282"/>
  <c r="EZ66" i="282"/>
  <c r="FA66" i="282"/>
  <c r="FB66" i="282"/>
  <c r="FC66" i="282"/>
  <c r="FD66" i="282"/>
  <c r="FE66" i="282"/>
  <c r="FF66" i="282"/>
  <c r="FG66" i="282"/>
  <c r="FH66" i="282"/>
  <c r="FI66" i="282"/>
  <c r="FJ66" i="282"/>
  <c r="FK66" i="282"/>
  <c r="FL66" i="282"/>
  <c r="FM66" i="282"/>
  <c r="FN66" i="282"/>
  <c r="FO66" i="282"/>
  <c r="FP66" i="282"/>
  <c r="FQ66" i="282"/>
  <c r="FR66" i="282"/>
  <c r="FS66" i="282"/>
  <c r="FT66" i="282"/>
  <c r="FU66" i="282"/>
  <c r="FV66" i="282"/>
  <c r="FW66" i="282"/>
  <c r="FX66" i="282"/>
  <c r="FY66" i="282"/>
  <c r="FZ66" i="282"/>
  <c r="GA66" i="282"/>
  <c r="GB66" i="282"/>
  <c r="GC66" i="282"/>
  <c r="GD66" i="282"/>
  <c r="GE66" i="282"/>
  <c r="GF66" i="282"/>
  <c r="GG66" i="282"/>
  <c r="GH66" i="282"/>
  <c r="GI66" i="282"/>
  <c r="GJ66" i="282"/>
  <c r="K67" i="282"/>
  <c r="L67" i="282"/>
  <c r="M67" i="282"/>
  <c r="N67" i="282"/>
  <c r="O67" i="282"/>
  <c r="P67" i="282"/>
  <c r="Q67" i="282"/>
  <c r="R67" i="282"/>
  <c r="T67" i="282"/>
  <c r="U67" i="282"/>
  <c r="V67" i="282"/>
  <c r="W67" i="282"/>
  <c r="X67" i="282"/>
  <c r="Y67" i="282"/>
  <c r="Z67" i="282"/>
  <c r="AA67" i="282"/>
  <c r="AB67" i="282"/>
  <c r="AC67" i="282"/>
  <c r="AD67" i="282"/>
  <c r="AE67" i="282"/>
  <c r="AF67" i="282"/>
  <c r="AG67" i="282"/>
  <c r="AH67" i="282"/>
  <c r="AI67" i="282"/>
  <c r="AJ67" i="282"/>
  <c r="AK67" i="282"/>
  <c r="AL67" i="282"/>
  <c r="AM67" i="282"/>
  <c r="AN67" i="282"/>
  <c r="AO67" i="282"/>
  <c r="AP67" i="282"/>
  <c r="AQ67" i="282"/>
  <c r="AR67" i="282"/>
  <c r="AS67" i="282"/>
  <c r="AT67" i="282"/>
  <c r="AU67" i="282"/>
  <c r="AV67" i="282"/>
  <c r="AW67" i="282"/>
  <c r="AX67" i="282"/>
  <c r="AY67" i="282"/>
  <c r="AZ67" i="282"/>
  <c r="BA67" i="282"/>
  <c r="BB67" i="282"/>
  <c r="BC67" i="282"/>
  <c r="BD67" i="282"/>
  <c r="BE67" i="282"/>
  <c r="BF67" i="282"/>
  <c r="BG67" i="282"/>
  <c r="BH67" i="282"/>
  <c r="BI67" i="282"/>
  <c r="BJ67" i="282"/>
  <c r="BK67" i="282"/>
  <c r="BL67" i="282"/>
  <c r="BM67" i="282"/>
  <c r="BN67" i="282"/>
  <c r="BO67" i="282"/>
  <c r="BP67" i="282"/>
  <c r="BQ67" i="282"/>
  <c r="BR67" i="282"/>
  <c r="BS67" i="282"/>
  <c r="BT67" i="282"/>
  <c r="BU67" i="282"/>
  <c r="BV67" i="282"/>
  <c r="BW67" i="282"/>
  <c r="BX67" i="282"/>
  <c r="BY67" i="282"/>
  <c r="BZ67" i="282"/>
  <c r="CA67" i="282"/>
  <c r="CB67" i="282"/>
  <c r="CC67" i="282"/>
  <c r="CD67" i="282"/>
  <c r="CE67" i="282"/>
  <c r="CF67" i="282"/>
  <c r="CG67" i="282"/>
  <c r="CH67" i="282"/>
  <c r="CI67" i="282"/>
  <c r="CJ67" i="282"/>
  <c r="CK67" i="282"/>
  <c r="CL67" i="282"/>
  <c r="CM67" i="282"/>
  <c r="CN67" i="282"/>
  <c r="CO67" i="282"/>
  <c r="CP67" i="282"/>
  <c r="CQ67" i="282"/>
  <c r="CR67" i="282"/>
  <c r="CS67" i="282"/>
  <c r="CT67" i="282"/>
  <c r="CU67" i="282"/>
  <c r="CV67" i="282"/>
  <c r="CW67" i="282"/>
  <c r="CX67" i="282"/>
  <c r="CY67" i="282"/>
  <c r="CZ67" i="282"/>
  <c r="DA67" i="282"/>
  <c r="DB67" i="282"/>
  <c r="DC67" i="282"/>
  <c r="DD67" i="282"/>
  <c r="DE67" i="282"/>
  <c r="DF67" i="282"/>
  <c r="DG67" i="282"/>
  <c r="DH67" i="282"/>
  <c r="DI67" i="282"/>
  <c r="DJ67" i="282"/>
  <c r="DK67" i="282"/>
  <c r="DL67" i="282"/>
  <c r="DM67" i="282"/>
  <c r="DN67" i="282"/>
  <c r="DO67" i="282"/>
  <c r="DP67" i="282"/>
  <c r="DQ67" i="282"/>
  <c r="DR67" i="282"/>
  <c r="DS67" i="282"/>
  <c r="DT67" i="282"/>
  <c r="DU67" i="282"/>
  <c r="DV67" i="282"/>
  <c r="DW67" i="282"/>
  <c r="DX67" i="282"/>
  <c r="DY67" i="282"/>
  <c r="DZ67" i="282"/>
  <c r="EA67" i="282"/>
  <c r="EB67" i="282"/>
  <c r="EC67" i="282"/>
  <c r="ED67" i="282"/>
  <c r="EE67" i="282"/>
  <c r="EF67" i="282"/>
  <c r="EG67" i="282"/>
  <c r="EH67" i="282"/>
  <c r="EI67" i="282"/>
  <c r="EJ67" i="282"/>
  <c r="EK67" i="282"/>
  <c r="EL67" i="282"/>
  <c r="EM67" i="282"/>
  <c r="EN67" i="282"/>
  <c r="EO67" i="282"/>
  <c r="EP67" i="282"/>
  <c r="EQ67" i="282"/>
  <c r="ER67" i="282"/>
  <c r="ES67" i="282"/>
  <c r="ET67" i="282"/>
  <c r="EU67" i="282"/>
  <c r="EV67" i="282"/>
  <c r="EW67" i="282"/>
  <c r="EX67" i="282"/>
  <c r="EY67" i="282"/>
  <c r="EZ67" i="282"/>
  <c r="FA67" i="282"/>
  <c r="FB67" i="282"/>
  <c r="FC67" i="282"/>
  <c r="FD67" i="282"/>
  <c r="FE67" i="282"/>
  <c r="FF67" i="282"/>
  <c r="FG67" i="282"/>
  <c r="FH67" i="282"/>
  <c r="FI67" i="282"/>
  <c r="FJ67" i="282"/>
  <c r="FK67" i="282"/>
  <c r="FL67" i="282"/>
  <c r="FM67" i="282"/>
  <c r="FN67" i="282"/>
  <c r="FO67" i="282"/>
  <c r="FP67" i="282"/>
  <c r="FQ67" i="282"/>
  <c r="FR67" i="282"/>
  <c r="FS67" i="282"/>
  <c r="FT67" i="282"/>
  <c r="FU67" i="282"/>
  <c r="FV67" i="282"/>
  <c r="FW67" i="282"/>
  <c r="FX67" i="282"/>
  <c r="FY67" i="282"/>
  <c r="FZ67" i="282"/>
  <c r="GA67" i="282"/>
  <c r="GB67" i="282"/>
  <c r="GC67" i="282"/>
  <c r="GD67" i="282"/>
  <c r="GE67" i="282"/>
  <c r="GF67" i="282"/>
  <c r="GG67" i="282"/>
  <c r="GH67" i="282"/>
  <c r="GI67" i="282"/>
  <c r="GJ67" i="282"/>
  <c r="F68" i="282"/>
  <c r="H23" i="265"/>
  <c r="H56" i="286"/>
  <c r="H28" i="286"/>
  <c r="H46" i="269"/>
  <c r="K46" i="269"/>
  <c r="L46" i="269"/>
  <c r="H63" i="282"/>
  <c r="H66" i="282"/>
  <c r="H87" i="282"/>
  <c r="H64" i="282"/>
  <c r="H34" i="265"/>
  <c r="H57" i="269"/>
  <c r="K57" i="269"/>
  <c r="L57" i="269"/>
  <c r="H32" i="311"/>
  <c r="H35" i="265"/>
  <c r="H58" i="269"/>
  <c r="K58" i="269"/>
  <c r="L58" i="269"/>
  <c r="H67" i="269"/>
  <c r="K67" i="269"/>
  <c r="L67" i="269"/>
  <c r="H54" i="265"/>
  <c r="H289" i="280"/>
  <c r="H73" i="269"/>
  <c r="K73" i="269"/>
  <c r="L73" i="269"/>
  <c r="R298" i="280"/>
  <c r="R299" i="280"/>
  <c r="R300" i="280"/>
  <c r="GJ298" i="280"/>
  <c r="GJ299" i="280"/>
  <c r="GJ300" i="280"/>
  <c r="H300" i="280"/>
  <c r="H317" i="280"/>
  <c r="H294" i="280"/>
  <c r="H10" i="288"/>
  <c r="H299" i="280"/>
  <c r="H304" i="280"/>
  <c r="H295" i="280"/>
  <c r="H56" i="265"/>
  <c r="H79" i="269"/>
  <c r="K79" i="269"/>
  <c r="L79" i="269"/>
  <c r="H309" i="280"/>
  <c r="H11" i="288"/>
  <c r="H318" i="280"/>
  <c r="H310" i="280"/>
  <c r="H57" i="265"/>
  <c r="H80" i="269"/>
  <c r="K80" i="269"/>
  <c r="L80" i="269"/>
  <c r="H58" i="265"/>
  <c r="H81" i="269"/>
  <c r="K81" i="269"/>
  <c r="L81" i="269"/>
  <c r="H61" i="265"/>
  <c r="H39" i="286"/>
  <c r="H60" i="286"/>
  <c r="H84" i="269"/>
  <c r="K84" i="269"/>
  <c r="L84" i="269"/>
  <c r="H13" i="288"/>
  <c r="H16" i="288"/>
  <c r="H65" i="286"/>
  <c r="H9" i="288"/>
  <c r="H40" i="286"/>
  <c r="H29" i="286"/>
  <c r="J66" i="286"/>
  <c r="J63" i="265"/>
  <c r="J64" i="265"/>
  <c r="K66" i="286"/>
  <c r="K63" i="265"/>
  <c r="K64" i="265"/>
  <c r="L66" i="286"/>
  <c r="L63" i="265"/>
  <c r="L64" i="265"/>
  <c r="M66" i="286"/>
  <c r="M63" i="265"/>
  <c r="M64" i="265"/>
  <c r="N66" i="286"/>
  <c r="N63" i="265"/>
  <c r="N64" i="265"/>
  <c r="O66" i="286"/>
  <c r="O63" i="265"/>
  <c r="O64" i="265"/>
  <c r="P66" i="286"/>
  <c r="P63" i="265"/>
  <c r="P64" i="265"/>
  <c r="Q66" i="286"/>
  <c r="Q63" i="265"/>
  <c r="Q64" i="265"/>
  <c r="R66" i="286"/>
  <c r="R63" i="265"/>
  <c r="R64" i="265"/>
  <c r="S66" i="286"/>
  <c r="S63" i="265"/>
  <c r="S64" i="265"/>
  <c r="T66" i="286"/>
  <c r="T63" i="265"/>
  <c r="T64" i="265"/>
  <c r="U66" i="286"/>
  <c r="U63" i="265"/>
  <c r="U64" i="265"/>
  <c r="V66" i="286"/>
  <c r="V63" i="265"/>
  <c r="V64" i="265"/>
  <c r="W66" i="286"/>
  <c r="W63" i="265"/>
  <c r="W64" i="265"/>
  <c r="X66" i="286"/>
  <c r="X63" i="265"/>
  <c r="X64" i="265"/>
  <c r="Y66" i="286"/>
  <c r="Y63" i="265"/>
  <c r="Y64" i="265"/>
  <c r="Z66" i="286"/>
  <c r="Z63" i="265"/>
  <c r="Z64" i="265"/>
  <c r="AA66" i="286"/>
  <c r="AA63" i="265"/>
  <c r="AA64" i="265"/>
  <c r="AB66" i="286"/>
  <c r="AB63" i="265"/>
  <c r="AB64" i="265"/>
  <c r="AC66" i="286"/>
  <c r="AC63" i="265"/>
  <c r="AC64" i="265"/>
  <c r="AD66" i="286"/>
  <c r="AD63" i="265"/>
  <c r="AD64" i="265"/>
  <c r="AE66" i="286"/>
  <c r="AE63" i="265"/>
  <c r="AE64" i="265"/>
  <c r="AF66" i="286"/>
  <c r="AF63" i="265"/>
  <c r="AF64" i="265"/>
  <c r="AG66" i="286"/>
  <c r="AG63" i="265"/>
  <c r="AG64" i="265"/>
  <c r="AH66" i="286"/>
  <c r="AH63" i="265"/>
  <c r="AH64" i="265"/>
  <c r="AI66" i="286"/>
  <c r="AI63" i="265"/>
  <c r="AI64" i="265"/>
  <c r="AJ66" i="286"/>
  <c r="AJ63" i="265"/>
  <c r="AJ64" i="265"/>
  <c r="AK66" i="286"/>
  <c r="AK63" i="265"/>
  <c r="AK64" i="265"/>
  <c r="AL66" i="286"/>
  <c r="AL63" i="265"/>
  <c r="AL64" i="265"/>
  <c r="AM66" i="286"/>
  <c r="AM63" i="265"/>
  <c r="AM64" i="265"/>
  <c r="AN66" i="286"/>
  <c r="AN63" i="265"/>
  <c r="AN64" i="265"/>
  <c r="AO66" i="286"/>
  <c r="AO63" i="265"/>
  <c r="AO64" i="265"/>
  <c r="AP66" i="286"/>
  <c r="AP63" i="265"/>
  <c r="AP64" i="265"/>
  <c r="AQ66" i="286"/>
  <c r="AQ63" i="265"/>
  <c r="AQ64" i="265"/>
  <c r="AR66" i="286"/>
  <c r="AR63" i="265"/>
  <c r="AR64" i="265"/>
  <c r="AS66" i="286"/>
  <c r="AS63" i="265"/>
  <c r="AS64" i="265"/>
  <c r="AT66" i="286"/>
  <c r="AT63" i="265"/>
  <c r="AT64" i="265"/>
  <c r="AU66" i="286"/>
  <c r="AU63" i="265"/>
  <c r="AU64" i="265"/>
  <c r="AV66" i="286"/>
  <c r="AV63" i="265"/>
  <c r="AV64" i="265"/>
  <c r="AW66" i="286"/>
  <c r="AW63" i="265"/>
  <c r="AW64" i="265"/>
  <c r="AX66" i="286"/>
  <c r="AX63" i="265"/>
  <c r="AX64" i="265"/>
  <c r="AY66" i="286"/>
  <c r="AY63" i="265"/>
  <c r="AY64" i="265"/>
  <c r="AZ66" i="286"/>
  <c r="AZ63" i="265"/>
  <c r="AZ64" i="265"/>
  <c r="BA66" i="286"/>
  <c r="BA63" i="265"/>
  <c r="BA64" i="265"/>
  <c r="BB66" i="286"/>
  <c r="BB63" i="265"/>
  <c r="BB64" i="265"/>
  <c r="BC66" i="286"/>
  <c r="BC63" i="265"/>
  <c r="BC64" i="265"/>
  <c r="BD66" i="286"/>
  <c r="BD63" i="265"/>
  <c r="BD64" i="265"/>
  <c r="BE66" i="286"/>
  <c r="BE63" i="265"/>
  <c r="BE64" i="265"/>
  <c r="BF66" i="286"/>
  <c r="BF63" i="265"/>
  <c r="BF64" i="265"/>
  <c r="BG66" i="286"/>
  <c r="BG63" i="265"/>
  <c r="BG64" i="265"/>
  <c r="BH66" i="286"/>
  <c r="BH63" i="265"/>
  <c r="BH64" i="265"/>
  <c r="BI66" i="286"/>
  <c r="BI63" i="265"/>
  <c r="BI64" i="265"/>
  <c r="BJ66" i="286"/>
  <c r="BJ63" i="265"/>
  <c r="BJ64" i="265"/>
  <c r="BK66" i="286"/>
  <c r="BK63" i="265"/>
  <c r="BK64" i="265"/>
  <c r="BL66" i="286"/>
  <c r="BL63" i="265"/>
  <c r="BL64" i="265"/>
  <c r="BM66" i="286"/>
  <c r="BM63" i="265"/>
  <c r="BM64" i="265"/>
  <c r="BN66" i="286"/>
  <c r="BN63" i="265"/>
  <c r="BN64" i="265"/>
  <c r="BO66" i="286"/>
  <c r="BO63" i="265"/>
  <c r="BO64" i="265"/>
  <c r="BP66" i="286"/>
  <c r="BP63" i="265"/>
  <c r="BP64" i="265"/>
  <c r="BQ66" i="286"/>
  <c r="BQ63" i="265"/>
  <c r="BQ64" i="265"/>
  <c r="BR66" i="286"/>
  <c r="BR63" i="265"/>
  <c r="BR64" i="265"/>
  <c r="BS66" i="286"/>
  <c r="BS63" i="265"/>
  <c r="BS64" i="265"/>
  <c r="BT66" i="286"/>
  <c r="BT63" i="265"/>
  <c r="BT64" i="265"/>
  <c r="BU66" i="286"/>
  <c r="BU63" i="265"/>
  <c r="BU64" i="265"/>
  <c r="BV66" i="286"/>
  <c r="BV63" i="265"/>
  <c r="BV64" i="265"/>
  <c r="BW66" i="286"/>
  <c r="BW63" i="265"/>
  <c r="BW64" i="265"/>
  <c r="BX66" i="286"/>
  <c r="BX63" i="265"/>
  <c r="BX64" i="265"/>
  <c r="BY66" i="286"/>
  <c r="BY63" i="265"/>
  <c r="BY64" i="265"/>
  <c r="BZ66" i="286"/>
  <c r="BZ63" i="265"/>
  <c r="BZ64" i="265"/>
  <c r="CA66" i="286"/>
  <c r="CA63" i="265"/>
  <c r="CA64" i="265"/>
  <c r="CB66" i="286"/>
  <c r="CB63" i="265"/>
  <c r="CB64" i="265"/>
  <c r="CC66" i="286"/>
  <c r="CC63" i="265"/>
  <c r="CC64" i="265"/>
  <c r="CD66" i="286"/>
  <c r="CD63" i="265"/>
  <c r="CD64" i="265"/>
  <c r="CE66" i="286"/>
  <c r="CE63" i="265"/>
  <c r="CE64" i="265"/>
  <c r="CF66" i="286"/>
  <c r="CF63" i="265"/>
  <c r="CF64" i="265"/>
  <c r="CG66" i="286"/>
  <c r="CG63" i="265"/>
  <c r="CG64" i="265"/>
  <c r="CH66" i="286"/>
  <c r="CH63" i="265"/>
  <c r="CH64" i="265"/>
  <c r="CI66" i="286"/>
  <c r="CI63" i="265"/>
  <c r="CI64" i="265"/>
  <c r="CJ66" i="286"/>
  <c r="CJ63" i="265"/>
  <c r="CJ64" i="265"/>
  <c r="CK66" i="286"/>
  <c r="CK63" i="265"/>
  <c r="CK64" i="265"/>
  <c r="CL66" i="286"/>
  <c r="CL63" i="265"/>
  <c r="CL64" i="265"/>
  <c r="CM66" i="286"/>
  <c r="CM63" i="265"/>
  <c r="CM64" i="265"/>
  <c r="CN66" i="286"/>
  <c r="CN63" i="265"/>
  <c r="CN64" i="265"/>
  <c r="CO66" i="286"/>
  <c r="CO63" i="265"/>
  <c r="CO64" i="265"/>
  <c r="CP66" i="286"/>
  <c r="CP63" i="265"/>
  <c r="CP64" i="265"/>
  <c r="CQ66" i="286"/>
  <c r="CQ63" i="265"/>
  <c r="CQ64" i="265"/>
  <c r="CR66" i="286"/>
  <c r="CR63" i="265"/>
  <c r="CR64" i="265"/>
  <c r="CS66" i="286"/>
  <c r="CS63" i="265"/>
  <c r="CS64" i="265"/>
  <c r="CT66" i="286"/>
  <c r="CT63" i="265"/>
  <c r="CT64" i="265"/>
  <c r="CU66" i="286"/>
  <c r="CU63" i="265"/>
  <c r="CU64" i="265"/>
  <c r="CV66" i="286"/>
  <c r="CV63" i="265"/>
  <c r="CV64" i="265"/>
  <c r="CW66" i="286"/>
  <c r="CW63" i="265"/>
  <c r="CW64" i="265"/>
  <c r="CX66" i="286"/>
  <c r="CX63" i="265"/>
  <c r="CX64" i="265"/>
  <c r="CY66" i="286"/>
  <c r="CY63" i="265"/>
  <c r="CY64" i="265"/>
  <c r="CZ66" i="286"/>
  <c r="CZ63" i="265"/>
  <c r="CZ64" i="265"/>
  <c r="DA66" i="286"/>
  <c r="DA63" i="265"/>
  <c r="DA64" i="265"/>
  <c r="DB66" i="286"/>
  <c r="DB63" i="265"/>
  <c r="DB64" i="265"/>
  <c r="DC66" i="286"/>
  <c r="DC63" i="265"/>
  <c r="DC64" i="265"/>
  <c r="DD66" i="286"/>
  <c r="DD63" i="265"/>
  <c r="DD64" i="265"/>
  <c r="DE66" i="286"/>
  <c r="DE63" i="265"/>
  <c r="DE64" i="265"/>
  <c r="DF66" i="286"/>
  <c r="DF63" i="265"/>
  <c r="DF64" i="265"/>
  <c r="DG66" i="286"/>
  <c r="DG63" i="265"/>
  <c r="DG64" i="265"/>
  <c r="DH66" i="286"/>
  <c r="DH63" i="265"/>
  <c r="DH64" i="265"/>
  <c r="DI66" i="286"/>
  <c r="DI63" i="265"/>
  <c r="DI64" i="265"/>
  <c r="DJ66" i="286"/>
  <c r="DJ63" i="265"/>
  <c r="DJ64" i="265"/>
  <c r="DK66" i="286"/>
  <c r="DK63" i="265"/>
  <c r="DK64" i="265"/>
  <c r="DL66" i="286"/>
  <c r="DL63" i="265"/>
  <c r="DL64" i="265"/>
  <c r="DM66" i="286"/>
  <c r="DM63" i="265"/>
  <c r="DM64" i="265"/>
  <c r="DN66" i="286"/>
  <c r="DN63" i="265"/>
  <c r="DN64" i="265"/>
  <c r="DO66" i="286"/>
  <c r="DO63" i="265"/>
  <c r="DO64" i="265"/>
  <c r="DP66" i="286"/>
  <c r="DP63" i="265"/>
  <c r="DP64" i="265"/>
  <c r="DQ66" i="286"/>
  <c r="DQ63" i="265"/>
  <c r="DQ64" i="265"/>
  <c r="DR66" i="286"/>
  <c r="DR63" i="265"/>
  <c r="DR64" i="265"/>
  <c r="DS66" i="286"/>
  <c r="DS63" i="265"/>
  <c r="DS64" i="265"/>
  <c r="DT66" i="286"/>
  <c r="DT63" i="265"/>
  <c r="DT64" i="265"/>
  <c r="DU66" i="286"/>
  <c r="DU63" i="265"/>
  <c r="DU64" i="265"/>
  <c r="DV66" i="286"/>
  <c r="DV63" i="265"/>
  <c r="DV64" i="265"/>
  <c r="DW66" i="286"/>
  <c r="DW63" i="265"/>
  <c r="DW64" i="265"/>
  <c r="DX66" i="286"/>
  <c r="DX63" i="265"/>
  <c r="DX64" i="265"/>
  <c r="DY66" i="286"/>
  <c r="DY63" i="265"/>
  <c r="DY64" i="265"/>
  <c r="DZ66" i="286"/>
  <c r="DZ63" i="265"/>
  <c r="DZ64" i="265"/>
  <c r="EA66" i="286"/>
  <c r="EA63" i="265"/>
  <c r="EA64" i="265"/>
  <c r="EB66" i="286"/>
  <c r="EB63" i="265"/>
  <c r="EB64" i="265"/>
  <c r="EC66" i="286"/>
  <c r="EC63" i="265"/>
  <c r="EC64" i="265"/>
  <c r="ED66" i="286"/>
  <c r="ED63" i="265"/>
  <c r="ED64" i="265"/>
  <c r="EE66" i="286"/>
  <c r="EE63" i="265"/>
  <c r="EE64" i="265"/>
  <c r="EF66" i="286"/>
  <c r="EF63" i="265"/>
  <c r="EF64" i="265"/>
  <c r="EG66" i="286"/>
  <c r="EG63" i="265"/>
  <c r="EG64" i="265"/>
  <c r="EH66" i="286"/>
  <c r="EH63" i="265"/>
  <c r="EH64" i="265"/>
  <c r="EI66" i="286"/>
  <c r="EI63" i="265"/>
  <c r="EI64" i="265"/>
  <c r="EJ66" i="286"/>
  <c r="EJ63" i="265"/>
  <c r="EJ64" i="265"/>
  <c r="EK66" i="286"/>
  <c r="EK63" i="265"/>
  <c r="EK64" i="265"/>
  <c r="EL66" i="286"/>
  <c r="EL63" i="265"/>
  <c r="EL64" i="265"/>
  <c r="EM66" i="286"/>
  <c r="EM63" i="265"/>
  <c r="EM64" i="265"/>
  <c r="EN66" i="286"/>
  <c r="EN63" i="265"/>
  <c r="EN64" i="265"/>
  <c r="EO66" i="286"/>
  <c r="EO63" i="265"/>
  <c r="EO64" i="265"/>
  <c r="EP66" i="286"/>
  <c r="EP63" i="265"/>
  <c r="EP64" i="265"/>
  <c r="EQ66" i="286"/>
  <c r="EQ63" i="265"/>
  <c r="EQ64" i="265"/>
  <c r="ER66" i="286"/>
  <c r="ER63" i="265"/>
  <c r="ER64" i="265"/>
  <c r="ES66" i="286"/>
  <c r="ES63" i="265"/>
  <c r="ES64" i="265"/>
  <c r="ET66" i="286"/>
  <c r="ET63" i="265"/>
  <c r="ET64" i="265"/>
  <c r="EU66" i="286"/>
  <c r="EU63" i="265"/>
  <c r="EU64" i="265"/>
  <c r="EV66" i="286"/>
  <c r="EV63" i="265"/>
  <c r="EV64" i="265"/>
  <c r="EW66" i="286"/>
  <c r="EW63" i="265"/>
  <c r="EW64" i="265"/>
  <c r="EX66" i="286"/>
  <c r="EX63" i="265"/>
  <c r="EX64" i="265"/>
  <c r="EY66" i="286"/>
  <c r="EY63" i="265"/>
  <c r="EY64" i="265"/>
  <c r="EZ66" i="286"/>
  <c r="EZ63" i="265"/>
  <c r="EZ64" i="265"/>
  <c r="FA66" i="286"/>
  <c r="FA63" i="265"/>
  <c r="FA64" i="265"/>
  <c r="FB66" i="286"/>
  <c r="FB63" i="265"/>
  <c r="FB64" i="265"/>
  <c r="FC66" i="286"/>
  <c r="FC63" i="265"/>
  <c r="FC64" i="265"/>
  <c r="FD66" i="286"/>
  <c r="FD63" i="265"/>
  <c r="FD64" i="265"/>
  <c r="FE66" i="286"/>
  <c r="FE63" i="265"/>
  <c r="FE64" i="265"/>
  <c r="FF66" i="286"/>
  <c r="FF63" i="265"/>
  <c r="FF64" i="265"/>
  <c r="FG66" i="286"/>
  <c r="FG63" i="265"/>
  <c r="FG64" i="265"/>
  <c r="FH66" i="286"/>
  <c r="FH63" i="265"/>
  <c r="FH64" i="265"/>
  <c r="FI66" i="286"/>
  <c r="FI63" i="265"/>
  <c r="FI64" i="265"/>
  <c r="FJ66" i="286"/>
  <c r="FJ63" i="265"/>
  <c r="FJ64" i="265"/>
  <c r="FK66" i="286"/>
  <c r="FK63" i="265"/>
  <c r="FK64" i="265"/>
  <c r="FL66" i="286"/>
  <c r="FL63" i="265"/>
  <c r="FL64" i="265"/>
  <c r="FM66" i="286"/>
  <c r="FM63" i="265"/>
  <c r="FM64" i="265"/>
  <c r="FN66" i="286"/>
  <c r="FN63" i="265"/>
  <c r="FN64" i="265"/>
  <c r="FO66" i="286"/>
  <c r="FO63" i="265"/>
  <c r="FO64" i="265"/>
  <c r="FP66" i="286"/>
  <c r="FP63" i="265"/>
  <c r="FP64" i="265"/>
  <c r="FQ66" i="286"/>
  <c r="FQ63" i="265"/>
  <c r="FQ64" i="265"/>
  <c r="FR66" i="286"/>
  <c r="FR63" i="265"/>
  <c r="FR64" i="265"/>
  <c r="FS66" i="286"/>
  <c r="FS63" i="265"/>
  <c r="FS64" i="265"/>
  <c r="FT66" i="286"/>
  <c r="FT63" i="265"/>
  <c r="FT64" i="265"/>
  <c r="FU66" i="286"/>
  <c r="FU63" i="265"/>
  <c r="FU64" i="265"/>
  <c r="FV66" i="286"/>
  <c r="FV63" i="265"/>
  <c r="FV64" i="265"/>
  <c r="FW66" i="286"/>
  <c r="FW63" i="265"/>
  <c r="FW64" i="265"/>
  <c r="FX66" i="286"/>
  <c r="FX63" i="265"/>
  <c r="FX64" i="265"/>
  <c r="FY66" i="286"/>
  <c r="FY63" i="265"/>
  <c r="FY64" i="265"/>
  <c r="FZ66" i="286"/>
  <c r="FZ63" i="265"/>
  <c r="FZ64" i="265"/>
  <c r="GA66" i="286"/>
  <c r="GA63" i="265"/>
  <c r="GA64" i="265"/>
  <c r="GB66" i="286"/>
  <c r="GB63" i="265"/>
  <c r="GB64" i="265"/>
  <c r="GC66" i="286"/>
  <c r="GC63" i="265"/>
  <c r="GC64" i="265"/>
  <c r="GD66" i="286"/>
  <c r="GD63" i="265"/>
  <c r="GD64" i="265"/>
  <c r="GE66" i="286"/>
  <c r="GE63" i="265"/>
  <c r="GE64" i="265"/>
  <c r="GF66" i="286"/>
  <c r="GF63" i="265"/>
  <c r="GF64" i="265"/>
  <c r="GG66" i="286"/>
  <c r="GG63" i="265"/>
  <c r="GG64" i="265"/>
  <c r="GH66" i="286"/>
  <c r="GH63" i="265"/>
  <c r="GH64" i="265"/>
  <c r="GI66" i="286"/>
  <c r="GI63" i="265"/>
  <c r="GI64" i="265"/>
  <c r="GJ66" i="286"/>
  <c r="GJ63" i="265"/>
  <c r="GJ64" i="265"/>
  <c r="H64" i="265"/>
  <c r="H87" i="269"/>
  <c r="K87" i="269"/>
  <c r="L87" i="269"/>
  <c r="J49" i="286"/>
  <c r="K49" i="286"/>
  <c r="L49" i="286"/>
  <c r="M49" i="286"/>
  <c r="N49" i="286"/>
  <c r="O49" i="286"/>
  <c r="P49" i="286"/>
  <c r="Q49" i="286"/>
  <c r="S49" i="286"/>
  <c r="T49" i="286"/>
  <c r="U49" i="286"/>
  <c r="V49" i="286"/>
  <c r="W49" i="286"/>
  <c r="X49" i="286"/>
  <c r="Y49" i="286"/>
  <c r="Z49" i="286"/>
  <c r="AA49" i="286"/>
  <c r="AB49" i="286"/>
  <c r="AC49" i="286"/>
  <c r="AD49" i="286"/>
  <c r="AE49" i="286"/>
  <c r="AF49" i="286"/>
  <c r="AG49" i="286"/>
  <c r="AH49" i="286"/>
  <c r="AI49" i="286"/>
  <c r="AJ49" i="286"/>
  <c r="AK49" i="286"/>
  <c r="AL49" i="286"/>
  <c r="AM49" i="286"/>
  <c r="AN49" i="286"/>
  <c r="AO49" i="286"/>
  <c r="AP49" i="286"/>
  <c r="AQ49" i="286"/>
  <c r="AR49" i="286"/>
  <c r="AS49" i="286"/>
  <c r="AT49" i="286"/>
  <c r="AU49" i="286"/>
  <c r="AV49" i="286"/>
  <c r="AW49" i="286"/>
  <c r="AX49" i="286"/>
  <c r="AY49" i="286"/>
  <c r="AZ49" i="286"/>
  <c r="BA49" i="286"/>
  <c r="BB49" i="286"/>
  <c r="BC49" i="286"/>
  <c r="BD49" i="286"/>
  <c r="BE49" i="286"/>
  <c r="BF49" i="286"/>
  <c r="BG49" i="286"/>
  <c r="BH49" i="286"/>
  <c r="BI49" i="286"/>
  <c r="BJ49" i="286"/>
  <c r="BK49" i="286"/>
  <c r="BL49" i="286"/>
  <c r="BM49" i="286"/>
  <c r="BN49" i="286"/>
  <c r="BO49" i="286"/>
  <c r="BP49" i="286"/>
  <c r="BQ49" i="286"/>
  <c r="BR49" i="286"/>
  <c r="BS49" i="286"/>
  <c r="BT49" i="286"/>
  <c r="BU49" i="286"/>
  <c r="BV49" i="286"/>
  <c r="BW49" i="286"/>
  <c r="BX49" i="286"/>
  <c r="BY49" i="286"/>
  <c r="BZ49" i="286"/>
  <c r="CA49" i="286"/>
  <c r="CB49" i="286"/>
  <c r="CC49" i="286"/>
  <c r="CD49" i="286"/>
  <c r="CE49" i="286"/>
  <c r="CF49" i="286"/>
  <c r="CG49" i="286"/>
  <c r="CH49" i="286"/>
  <c r="CI49" i="286"/>
  <c r="CJ49" i="286"/>
  <c r="CK49" i="286"/>
  <c r="CL49" i="286"/>
  <c r="CM49" i="286"/>
  <c r="CN49" i="286"/>
  <c r="CO49" i="286"/>
  <c r="CP49" i="286"/>
  <c r="CQ49" i="286"/>
  <c r="CR49" i="286"/>
  <c r="CS49" i="286"/>
  <c r="CT49" i="286"/>
  <c r="CU49" i="286"/>
  <c r="CV49" i="286"/>
  <c r="CW49" i="286"/>
  <c r="CX49" i="286"/>
  <c r="CY49" i="286"/>
  <c r="CZ49" i="286"/>
  <c r="DA49" i="286"/>
  <c r="DB49" i="286"/>
  <c r="DC49" i="286"/>
  <c r="DD49" i="286"/>
  <c r="DE49" i="286"/>
  <c r="DF49" i="286"/>
  <c r="DG49" i="286"/>
  <c r="DH49" i="286"/>
  <c r="DI49" i="286"/>
  <c r="DJ49" i="286"/>
  <c r="DK49" i="286"/>
  <c r="DL49" i="286"/>
  <c r="DM49" i="286"/>
  <c r="DN49" i="286"/>
  <c r="DO49" i="286"/>
  <c r="DP49" i="286"/>
  <c r="DQ49" i="286"/>
  <c r="DR49" i="286"/>
  <c r="DS49" i="286"/>
  <c r="DT49" i="286"/>
  <c r="DU49" i="286"/>
  <c r="DV49" i="286"/>
  <c r="DW49" i="286"/>
  <c r="DX49" i="286"/>
  <c r="DY49" i="286"/>
  <c r="DZ49" i="286"/>
  <c r="EA49" i="286"/>
  <c r="EB49" i="286"/>
  <c r="EC49" i="286"/>
  <c r="ED49" i="286"/>
  <c r="EE49" i="286"/>
  <c r="EF49" i="286"/>
  <c r="EG49" i="286"/>
  <c r="EH49" i="286"/>
  <c r="EI49" i="286"/>
  <c r="EJ49" i="286"/>
  <c r="EK49" i="286"/>
  <c r="EL49" i="286"/>
  <c r="EM49" i="286"/>
  <c r="EN49" i="286"/>
  <c r="EO49" i="286"/>
  <c r="EP49" i="286"/>
  <c r="EQ49" i="286"/>
  <c r="ER49" i="286"/>
  <c r="ES49" i="286"/>
  <c r="ET49" i="286"/>
  <c r="EU49" i="286"/>
  <c r="EV49" i="286"/>
  <c r="EW49" i="286"/>
  <c r="EX49" i="286"/>
  <c r="EY49" i="286"/>
  <c r="EZ49" i="286"/>
  <c r="FA49" i="286"/>
  <c r="FB49" i="286"/>
  <c r="FC49" i="286"/>
  <c r="FD49" i="286"/>
  <c r="FE49" i="286"/>
  <c r="FF49" i="286"/>
  <c r="FG49" i="286"/>
  <c r="FH49" i="286"/>
  <c r="FI49" i="286"/>
  <c r="FJ49" i="286"/>
  <c r="FK49" i="286"/>
  <c r="FL49" i="286"/>
  <c r="FM49" i="286"/>
  <c r="FN49" i="286"/>
  <c r="FO49" i="286"/>
  <c r="FP49" i="286"/>
  <c r="FQ49" i="286"/>
  <c r="FR49" i="286"/>
  <c r="FS49" i="286"/>
  <c r="FT49" i="286"/>
  <c r="FU49" i="286"/>
  <c r="FV49" i="286"/>
  <c r="FW49" i="286"/>
  <c r="FX49" i="286"/>
  <c r="FY49" i="286"/>
  <c r="FZ49" i="286"/>
  <c r="GA49" i="286"/>
  <c r="GB49" i="286"/>
  <c r="GC49" i="286"/>
  <c r="GD49" i="286"/>
  <c r="GE49" i="286"/>
  <c r="GF49" i="286"/>
  <c r="GG49" i="286"/>
  <c r="GH49" i="286"/>
  <c r="GI49" i="286"/>
  <c r="GJ39" i="286"/>
  <c r="GJ40" i="286"/>
  <c r="GJ41" i="286"/>
  <c r="GJ49" i="286"/>
  <c r="F50" i="286"/>
  <c r="H26" i="269"/>
  <c r="K26" i="269"/>
  <c r="L26" i="269"/>
  <c r="J25" i="265"/>
  <c r="J26" i="265"/>
  <c r="K25" i="265"/>
  <c r="K26" i="265"/>
  <c r="L25" i="265"/>
  <c r="L26" i="265"/>
  <c r="M25" i="265"/>
  <c r="M26" i="265"/>
  <c r="N25" i="265"/>
  <c r="N26" i="265"/>
  <c r="O25" i="265"/>
  <c r="O26" i="265"/>
  <c r="P25" i="265"/>
  <c r="P26" i="265"/>
  <c r="Q25" i="265"/>
  <c r="Q26" i="265"/>
  <c r="R25" i="265"/>
  <c r="R26" i="265"/>
  <c r="S25" i="265"/>
  <c r="S26" i="265"/>
  <c r="T25" i="265"/>
  <c r="T26" i="265"/>
  <c r="U25" i="265"/>
  <c r="U26" i="265"/>
  <c r="V25" i="265"/>
  <c r="V26" i="265"/>
  <c r="W25" i="265"/>
  <c r="W26" i="265"/>
  <c r="X25" i="265"/>
  <c r="X26" i="265"/>
  <c r="Y25" i="265"/>
  <c r="Y26" i="265"/>
  <c r="Z25" i="265"/>
  <c r="Z26" i="265"/>
  <c r="AA25" i="265"/>
  <c r="AA26" i="265"/>
  <c r="AB25" i="265"/>
  <c r="AB26" i="265"/>
  <c r="AC25" i="265"/>
  <c r="AC26" i="265"/>
  <c r="AD25" i="265"/>
  <c r="AD26" i="265"/>
  <c r="AE25" i="265"/>
  <c r="AE26" i="265"/>
  <c r="AF25" i="265"/>
  <c r="AF26" i="265"/>
  <c r="AG25" i="265"/>
  <c r="AG26" i="265"/>
  <c r="AH25" i="265"/>
  <c r="AH26" i="265"/>
  <c r="AI25" i="265"/>
  <c r="AI26" i="265"/>
  <c r="AJ25" i="265"/>
  <c r="AJ26" i="265"/>
  <c r="AK25" i="265"/>
  <c r="AK26" i="265"/>
  <c r="AL25" i="265"/>
  <c r="AL26" i="265"/>
  <c r="AM25" i="265"/>
  <c r="AM26" i="265"/>
  <c r="AN25" i="265"/>
  <c r="AN26" i="265"/>
  <c r="AO25" i="265"/>
  <c r="AO26" i="265"/>
  <c r="AP25" i="265"/>
  <c r="AP26" i="265"/>
  <c r="AQ25" i="265"/>
  <c r="AQ26" i="265"/>
  <c r="AR25" i="265"/>
  <c r="AR26" i="265"/>
  <c r="AS25" i="265"/>
  <c r="AS26" i="265"/>
  <c r="AT25" i="265"/>
  <c r="AT26" i="265"/>
  <c r="AU25" i="265"/>
  <c r="AU26" i="265"/>
  <c r="AV25" i="265"/>
  <c r="AV26" i="265"/>
  <c r="AW25" i="265"/>
  <c r="AW26" i="265"/>
  <c r="AX25" i="265"/>
  <c r="AX26" i="265"/>
  <c r="AY25" i="265"/>
  <c r="AY26" i="265"/>
  <c r="AZ25" i="265"/>
  <c r="AZ26" i="265"/>
  <c r="BA25" i="265"/>
  <c r="BA26" i="265"/>
  <c r="BB25" i="265"/>
  <c r="BB26" i="265"/>
  <c r="BC25" i="265"/>
  <c r="BC26" i="265"/>
  <c r="BD25" i="265"/>
  <c r="BD26" i="265"/>
  <c r="BE25" i="265"/>
  <c r="BE26" i="265"/>
  <c r="BF25" i="265"/>
  <c r="BF26" i="265"/>
  <c r="BG25" i="265"/>
  <c r="BG26" i="265"/>
  <c r="BH25" i="265"/>
  <c r="BH26" i="265"/>
  <c r="BI25" i="265"/>
  <c r="BI26" i="265"/>
  <c r="BJ25" i="265"/>
  <c r="BJ26" i="265"/>
  <c r="BK25" i="265"/>
  <c r="BK26" i="265"/>
  <c r="BL25" i="265"/>
  <c r="BL26" i="265"/>
  <c r="BM25" i="265"/>
  <c r="BM26" i="265"/>
  <c r="BN25" i="265"/>
  <c r="BN26" i="265"/>
  <c r="BO25" i="265"/>
  <c r="BO26" i="265"/>
  <c r="BP25" i="265"/>
  <c r="BP26" i="265"/>
  <c r="BQ25" i="265"/>
  <c r="BQ26" i="265"/>
  <c r="BR25" i="265"/>
  <c r="BR26" i="265"/>
  <c r="BS25" i="265"/>
  <c r="BS26" i="265"/>
  <c r="BT25" i="265"/>
  <c r="BT26" i="265"/>
  <c r="BU25" i="265"/>
  <c r="BU26" i="265"/>
  <c r="BV25" i="265"/>
  <c r="BV26" i="265"/>
  <c r="BW25" i="265"/>
  <c r="BW26" i="265"/>
  <c r="BX25" i="265"/>
  <c r="BX26" i="265"/>
  <c r="BY25" i="265"/>
  <c r="BY26" i="265"/>
  <c r="BZ25" i="265"/>
  <c r="BZ26" i="265"/>
  <c r="CA25" i="265"/>
  <c r="CA26" i="265"/>
  <c r="CB25" i="265"/>
  <c r="CB26" i="265"/>
  <c r="CC25" i="265"/>
  <c r="CC26" i="265"/>
  <c r="CD25" i="265"/>
  <c r="CD26" i="265"/>
  <c r="CE25" i="265"/>
  <c r="CE26" i="265"/>
  <c r="CF25" i="265"/>
  <c r="CF26" i="265"/>
  <c r="CG25" i="265"/>
  <c r="CG26" i="265"/>
  <c r="CH25" i="265"/>
  <c r="CH26" i="265"/>
  <c r="CI25" i="265"/>
  <c r="CI26" i="265"/>
  <c r="CJ25" i="265"/>
  <c r="CJ26" i="265"/>
  <c r="CK25" i="265"/>
  <c r="CK26" i="265"/>
  <c r="CL25" i="265"/>
  <c r="CL26" i="265"/>
  <c r="CM25" i="265"/>
  <c r="CM26" i="265"/>
  <c r="CN25" i="265"/>
  <c r="CN26" i="265"/>
  <c r="CO25" i="265"/>
  <c r="CO26" i="265"/>
  <c r="CP25" i="265"/>
  <c r="CP26" i="265"/>
  <c r="CQ25" i="265"/>
  <c r="CQ26" i="265"/>
  <c r="CR25" i="265"/>
  <c r="CR26" i="265"/>
  <c r="CS25" i="265"/>
  <c r="CS26" i="265"/>
  <c r="CT25" i="265"/>
  <c r="CT26" i="265"/>
  <c r="CU25" i="265"/>
  <c r="CU26" i="265"/>
  <c r="CV25" i="265"/>
  <c r="CV26" i="265"/>
  <c r="CW25" i="265"/>
  <c r="CW26" i="265"/>
  <c r="CX25" i="265"/>
  <c r="CX26" i="265"/>
  <c r="CY25" i="265"/>
  <c r="CY26" i="265"/>
  <c r="CZ25" i="265"/>
  <c r="CZ26" i="265"/>
  <c r="DA25" i="265"/>
  <c r="DA26" i="265"/>
  <c r="DB25" i="265"/>
  <c r="DB26" i="265"/>
  <c r="DC25" i="265"/>
  <c r="DC26" i="265"/>
  <c r="DD25" i="265"/>
  <c r="DD26" i="265"/>
  <c r="DE25" i="265"/>
  <c r="DE26" i="265"/>
  <c r="DF25" i="265"/>
  <c r="DF26" i="265"/>
  <c r="DG25" i="265"/>
  <c r="DG26" i="265"/>
  <c r="DH25" i="265"/>
  <c r="DH26" i="265"/>
  <c r="DI25" i="265"/>
  <c r="DI26" i="265"/>
  <c r="DJ25" i="265"/>
  <c r="DJ26" i="265"/>
  <c r="DK25" i="265"/>
  <c r="DK26" i="265"/>
  <c r="DL25" i="265"/>
  <c r="DL26" i="265"/>
  <c r="DM25" i="265"/>
  <c r="DM26" i="265"/>
  <c r="DN25" i="265"/>
  <c r="DN26" i="265"/>
  <c r="DO25" i="265"/>
  <c r="DO26" i="265"/>
  <c r="DP25" i="265"/>
  <c r="DP26" i="265"/>
  <c r="DQ25" i="265"/>
  <c r="DQ26" i="265"/>
  <c r="DR25" i="265"/>
  <c r="DR26" i="265"/>
  <c r="DS25" i="265"/>
  <c r="DS26" i="265"/>
  <c r="DT25" i="265"/>
  <c r="DT26" i="265"/>
  <c r="DU25" i="265"/>
  <c r="DU26" i="265"/>
  <c r="DV25" i="265"/>
  <c r="DV26" i="265"/>
  <c r="DW25" i="265"/>
  <c r="DW26" i="265"/>
  <c r="DX25" i="265"/>
  <c r="DX26" i="265"/>
  <c r="DY25" i="265"/>
  <c r="DY26" i="265"/>
  <c r="DZ25" i="265"/>
  <c r="DZ26" i="265"/>
  <c r="EA25" i="265"/>
  <c r="EA26" i="265"/>
  <c r="EB25" i="265"/>
  <c r="EB26" i="265"/>
  <c r="EC25" i="265"/>
  <c r="EC26" i="265"/>
  <c r="ED25" i="265"/>
  <c r="ED26" i="265"/>
  <c r="EE25" i="265"/>
  <c r="EE26" i="265"/>
  <c r="EF25" i="265"/>
  <c r="EF26" i="265"/>
  <c r="EG25" i="265"/>
  <c r="EG26" i="265"/>
  <c r="EH25" i="265"/>
  <c r="EH26" i="265"/>
  <c r="EI25" i="265"/>
  <c r="EI26" i="265"/>
  <c r="EJ25" i="265"/>
  <c r="EJ26" i="265"/>
  <c r="EK25" i="265"/>
  <c r="EK26" i="265"/>
  <c r="EL25" i="265"/>
  <c r="EL26" i="265"/>
  <c r="EM25" i="265"/>
  <c r="EM26" i="265"/>
  <c r="EN25" i="265"/>
  <c r="EN26" i="265"/>
  <c r="EO25" i="265"/>
  <c r="EO26" i="265"/>
  <c r="EP25" i="265"/>
  <c r="EP26" i="265"/>
  <c r="EQ25" i="265"/>
  <c r="EQ26" i="265"/>
  <c r="ER25" i="265"/>
  <c r="ER26" i="265"/>
  <c r="ES25" i="265"/>
  <c r="ES26" i="265"/>
  <c r="ET25" i="265"/>
  <c r="ET26" i="265"/>
  <c r="EU25" i="265"/>
  <c r="EU26" i="265"/>
  <c r="EV25" i="265"/>
  <c r="EV26" i="265"/>
  <c r="EW25" i="265"/>
  <c r="EW26" i="265"/>
  <c r="EX25" i="265"/>
  <c r="EX26" i="265"/>
  <c r="EY25" i="265"/>
  <c r="EY26" i="265"/>
  <c r="EZ25" i="265"/>
  <c r="EZ26" i="265"/>
  <c r="FA25" i="265"/>
  <c r="FA26" i="265"/>
  <c r="FB25" i="265"/>
  <c r="FB26" i="265"/>
  <c r="FC25" i="265"/>
  <c r="FC26" i="265"/>
  <c r="FD25" i="265"/>
  <c r="FD26" i="265"/>
  <c r="FE25" i="265"/>
  <c r="FE26" i="265"/>
  <c r="FF25" i="265"/>
  <c r="FF26" i="265"/>
  <c r="FG25" i="265"/>
  <c r="FG26" i="265"/>
  <c r="FH25" i="265"/>
  <c r="FH26" i="265"/>
  <c r="FI25" i="265"/>
  <c r="FI26" i="265"/>
  <c r="FJ25" i="265"/>
  <c r="FJ26" i="265"/>
  <c r="FK25" i="265"/>
  <c r="FK26" i="265"/>
  <c r="FL25" i="265"/>
  <c r="FL26" i="265"/>
  <c r="FM25" i="265"/>
  <c r="FM26" i="265"/>
  <c r="FN25" i="265"/>
  <c r="FN26" i="265"/>
  <c r="FO25" i="265"/>
  <c r="FO26" i="265"/>
  <c r="FP25" i="265"/>
  <c r="FP26" i="265"/>
  <c r="FQ25" i="265"/>
  <c r="FQ26" i="265"/>
  <c r="FR25" i="265"/>
  <c r="FR26" i="265"/>
  <c r="FS25" i="265"/>
  <c r="FS26" i="265"/>
  <c r="FT25" i="265"/>
  <c r="FT26" i="265"/>
  <c r="FU25" i="265"/>
  <c r="FU26" i="265"/>
  <c r="FV25" i="265"/>
  <c r="FV26" i="265"/>
  <c r="FW25" i="265"/>
  <c r="FW26" i="265"/>
  <c r="FX25" i="265"/>
  <c r="FX26" i="265"/>
  <c r="FY25" i="265"/>
  <c r="FY26" i="265"/>
  <c r="FZ25" i="265"/>
  <c r="FZ26" i="265"/>
  <c r="GA25" i="265"/>
  <c r="GA26" i="265"/>
  <c r="GB25" i="265"/>
  <c r="GB26" i="265"/>
  <c r="GC25" i="265"/>
  <c r="GC26" i="265"/>
  <c r="GD25" i="265"/>
  <c r="GD26" i="265"/>
  <c r="GE25" i="265"/>
  <c r="GE26" i="265"/>
  <c r="GF25" i="265"/>
  <c r="GF26" i="265"/>
  <c r="GG25" i="265"/>
  <c r="GG26" i="265"/>
  <c r="GH25" i="265"/>
  <c r="GH26" i="265"/>
  <c r="GI25" i="265"/>
  <c r="GI26" i="265"/>
  <c r="GJ25" i="265"/>
  <c r="GJ26" i="265"/>
  <c r="H26" i="265"/>
  <c r="H49" i="269"/>
  <c r="K49" i="269"/>
  <c r="L49" i="269"/>
  <c r="J43" i="286"/>
  <c r="K43" i="286"/>
  <c r="L43" i="286"/>
  <c r="M43" i="286"/>
  <c r="N43" i="286"/>
  <c r="O43" i="286"/>
  <c r="P43" i="286"/>
  <c r="Q43" i="286"/>
  <c r="S43" i="286"/>
  <c r="T43" i="286"/>
  <c r="U43" i="286"/>
  <c r="V43" i="286"/>
  <c r="W43" i="286"/>
  <c r="X43" i="286"/>
  <c r="Y43" i="286"/>
  <c r="Z43" i="286"/>
  <c r="AA43" i="286"/>
  <c r="AB43" i="286"/>
  <c r="AC43" i="286"/>
  <c r="AD43" i="286"/>
  <c r="AE43" i="286"/>
  <c r="AF43" i="286"/>
  <c r="AG43" i="286"/>
  <c r="AH43" i="286"/>
  <c r="AI43" i="286"/>
  <c r="AJ43" i="286"/>
  <c r="AK43" i="286"/>
  <c r="AL43" i="286"/>
  <c r="AM43" i="286"/>
  <c r="AN43" i="286"/>
  <c r="AO43" i="286"/>
  <c r="AP43" i="286"/>
  <c r="AQ43" i="286"/>
  <c r="AR43" i="286"/>
  <c r="AS43" i="286"/>
  <c r="AT43" i="286"/>
  <c r="AU43" i="286"/>
  <c r="AV43" i="286"/>
  <c r="AW43" i="286"/>
  <c r="AX43" i="286"/>
  <c r="AY43" i="286"/>
  <c r="AZ43" i="286"/>
  <c r="BA43" i="286"/>
  <c r="BB43" i="286"/>
  <c r="BC43" i="286"/>
  <c r="BD43" i="286"/>
  <c r="BE43" i="286"/>
  <c r="BF43" i="286"/>
  <c r="BG43" i="286"/>
  <c r="BH43" i="286"/>
  <c r="BI43" i="286"/>
  <c r="BJ43" i="286"/>
  <c r="BK43" i="286"/>
  <c r="BL43" i="286"/>
  <c r="BM43" i="286"/>
  <c r="BN43" i="286"/>
  <c r="BO43" i="286"/>
  <c r="BP43" i="286"/>
  <c r="BQ43" i="286"/>
  <c r="BR43" i="286"/>
  <c r="BS43" i="286"/>
  <c r="BT43" i="286"/>
  <c r="BU43" i="286"/>
  <c r="BV43" i="286"/>
  <c r="BW43" i="286"/>
  <c r="BX43" i="286"/>
  <c r="BY43" i="286"/>
  <c r="BZ43" i="286"/>
  <c r="CA43" i="286"/>
  <c r="CB43" i="286"/>
  <c r="CC43" i="286"/>
  <c r="CD43" i="286"/>
  <c r="CE43" i="286"/>
  <c r="CF43" i="286"/>
  <c r="CG43" i="286"/>
  <c r="CH43" i="286"/>
  <c r="CI43" i="286"/>
  <c r="CJ43" i="286"/>
  <c r="CK43" i="286"/>
  <c r="CL43" i="286"/>
  <c r="CM43" i="286"/>
  <c r="CN43" i="286"/>
  <c r="CO43" i="286"/>
  <c r="CP43" i="286"/>
  <c r="CQ43" i="286"/>
  <c r="CR43" i="286"/>
  <c r="CS43" i="286"/>
  <c r="CT43" i="286"/>
  <c r="CU43" i="286"/>
  <c r="CV43" i="286"/>
  <c r="CW43" i="286"/>
  <c r="CX43" i="286"/>
  <c r="CY43" i="286"/>
  <c r="CZ43" i="286"/>
  <c r="DA43" i="286"/>
  <c r="DB43" i="286"/>
  <c r="DC43" i="286"/>
  <c r="DD43" i="286"/>
  <c r="DE43" i="286"/>
  <c r="DF43" i="286"/>
  <c r="DG43" i="286"/>
  <c r="DH43" i="286"/>
  <c r="DI43" i="286"/>
  <c r="DJ43" i="286"/>
  <c r="DK43" i="286"/>
  <c r="DL43" i="286"/>
  <c r="DM43" i="286"/>
  <c r="DN43" i="286"/>
  <c r="DO43" i="286"/>
  <c r="DP43" i="286"/>
  <c r="DQ43" i="286"/>
  <c r="DR43" i="286"/>
  <c r="DS43" i="286"/>
  <c r="DT43" i="286"/>
  <c r="DU43" i="286"/>
  <c r="DV43" i="286"/>
  <c r="DW43" i="286"/>
  <c r="DX43" i="286"/>
  <c r="DY43" i="286"/>
  <c r="DZ43" i="286"/>
  <c r="EA43" i="286"/>
  <c r="EB43" i="286"/>
  <c r="EC43" i="286"/>
  <c r="ED43" i="286"/>
  <c r="EE43" i="286"/>
  <c r="EF43" i="286"/>
  <c r="EG43" i="286"/>
  <c r="EH43" i="286"/>
  <c r="EI43" i="286"/>
  <c r="EJ43" i="286"/>
  <c r="EK43" i="286"/>
  <c r="EL43" i="286"/>
  <c r="EM43" i="286"/>
  <c r="EN43" i="286"/>
  <c r="EO43" i="286"/>
  <c r="EP43" i="286"/>
  <c r="EQ43" i="286"/>
  <c r="ER43" i="286"/>
  <c r="ES43" i="286"/>
  <c r="ET43" i="286"/>
  <c r="EU43" i="286"/>
  <c r="EV43" i="286"/>
  <c r="EW43" i="286"/>
  <c r="EX43" i="286"/>
  <c r="EY43" i="286"/>
  <c r="EZ43" i="286"/>
  <c r="FA43" i="286"/>
  <c r="FB43" i="286"/>
  <c r="FC43" i="286"/>
  <c r="FD43" i="286"/>
  <c r="FE43" i="286"/>
  <c r="FF43" i="286"/>
  <c r="FG43" i="286"/>
  <c r="FH43" i="286"/>
  <c r="FI43" i="286"/>
  <c r="FJ43" i="286"/>
  <c r="FK43" i="286"/>
  <c r="FL43" i="286"/>
  <c r="FM43" i="286"/>
  <c r="FN43" i="286"/>
  <c r="FO43" i="286"/>
  <c r="FP43" i="286"/>
  <c r="FQ43" i="286"/>
  <c r="FR43" i="286"/>
  <c r="FS43" i="286"/>
  <c r="FT43" i="286"/>
  <c r="FU43" i="286"/>
  <c r="FV43" i="286"/>
  <c r="FW43" i="286"/>
  <c r="FX43" i="286"/>
  <c r="FY43" i="286"/>
  <c r="FZ43" i="286"/>
  <c r="GA43" i="286"/>
  <c r="GB43" i="286"/>
  <c r="GC43" i="286"/>
  <c r="GD43" i="286"/>
  <c r="GE43" i="286"/>
  <c r="GF43" i="286"/>
  <c r="GG43" i="286"/>
  <c r="GH43" i="286"/>
  <c r="GI43" i="286"/>
  <c r="GJ43" i="286"/>
  <c r="F44" i="286"/>
  <c r="H25" i="269"/>
  <c r="K25" i="269"/>
  <c r="L25" i="269"/>
  <c r="J75" i="265"/>
  <c r="J78" i="265"/>
  <c r="J79" i="265"/>
  <c r="J81" i="265"/>
  <c r="J95" i="265"/>
  <c r="J85" i="265"/>
  <c r="J86" i="265"/>
  <c r="J89" i="265"/>
  <c r="J90" i="265"/>
  <c r="J96" i="265"/>
  <c r="J98" i="265"/>
  <c r="K75" i="265"/>
  <c r="K78" i="265"/>
  <c r="K79" i="265"/>
  <c r="K81" i="265"/>
  <c r="K95" i="265"/>
  <c r="K85" i="265"/>
  <c r="K86" i="265"/>
  <c r="K87" i="265"/>
  <c r="K89" i="265"/>
  <c r="K90" i="265"/>
  <c r="K96" i="265"/>
  <c r="K98" i="265"/>
  <c r="L75" i="265"/>
  <c r="L78" i="265"/>
  <c r="L79" i="265"/>
  <c r="L81" i="265"/>
  <c r="L95" i="265"/>
  <c r="L85" i="265"/>
  <c r="L86" i="265"/>
  <c r="L87" i="265"/>
  <c r="L89" i="265"/>
  <c r="L90" i="265"/>
  <c r="L96" i="265"/>
  <c r="L98" i="265"/>
  <c r="M75" i="265"/>
  <c r="M78" i="265"/>
  <c r="M79" i="265"/>
  <c r="M81" i="265"/>
  <c r="M95" i="265"/>
  <c r="M85" i="265"/>
  <c r="M86" i="265"/>
  <c r="M87" i="265"/>
  <c r="M89" i="265"/>
  <c r="M90" i="265"/>
  <c r="M96" i="265"/>
  <c r="M98" i="265"/>
  <c r="N75" i="265"/>
  <c r="N78" i="265"/>
  <c r="N79" i="265"/>
  <c r="N81" i="265"/>
  <c r="N95" i="265"/>
  <c r="N85" i="265"/>
  <c r="N86" i="265"/>
  <c r="N87" i="265"/>
  <c r="N89" i="265"/>
  <c r="N90" i="265"/>
  <c r="N96" i="265"/>
  <c r="N98" i="265"/>
  <c r="O75" i="265"/>
  <c r="O78" i="265"/>
  <c r="O79" i="265"/>
  <c r="O81" i="265"/>
  <c r="O95" i="265"/>
  <c r="O85" i="265"/>
  <c r="O86" i="265"/>
  <c r="O87" i="265"/>
  <c r="O89" i="265"/>
  <c r="O90" i="265"/>
  <c r="O96" i="265"/>
  <c r="O98" i="265"/>
  <c r="P75" i="265"/>
  <c r="P78" i="265"/>
  <c r="P79" i="265"/>
  <c r="P81" i="265"/>
  <c r="P95" i="265"/>
  <c r="P85" i="265"/>
  <c r="P86" i="265"/>
  <c r="P87" i="265"/>
  <c r="P89" i="265"/>
  <c r="P90" i="265"/>
  <c r="P96" i="265"/>
  <c r="P98" i="265"/>
  <c r="Q75" i="265"/>
  <c r="Q78" i="265"/>
  <c r="Q79" i="265"/>
  <c r="Q81" i="265"/>
  <c r="Q95" i="265"/>
  <c r="Q85" i="265"/>
  <c r="Q86" i="265"/>
  <c r="Q87" i="265"/>
  <c r="Q89" i="265"/>
  <c r="Q90" i="265"/>
  <c r="Q96" i="265"/>
  <c r="Q98" i="265"/>
  <c r="R78" i="265"/>
  <c r="R79" i="265"/>
  <c r="R81" i="265"/>
  <c r="R95" i="265"/>
  <c r="R98" i="265"/>
  <c r="S75" i="265"/>
  <c r="S78" i="265"/>
  <c r="S79" i="265"/>
  <c r="S81" i="265"/>
  <c r="S95" i="265"/>
  <c r="S85" i="265"/>
  <c r="S86" i="265"/>
  <c r="S89" i="265"/>
  <c r="S90" i="265"/>
  <c r="S96" i="265"/>
  <c r="S98" i="265"/>
  <c r="T75" i="265"/>
  <c r="T78" i="265"/>
  <c r="T79" i="265"/>
  <c r="T81" i="265"/>
  <c r="T95" i="265"/>
  <c r="T85" i="265"/>
  <c r="T86" i="265"/>
  <c r="T86" i="282"/>
  <c r="T87" i="282"/>
  <c r="T88" i="282"/>
  <c r="T87" i="265"/>
  <c r="T89" i="265"/>
  <c r="T90" i="265"/>
  <c r="T96" i="265"/>
  <c r="T98" i="265"/>
  <c r="U75" i="265"/>
  <c r="U78" i="265"/>
  <c r="U79" i="265"/>
  <c r="U81" i="265"/>
  <c r="U95" i="265"/>
  <c r="U85" i="265"/>
  <c r="U86" i="265"/>
  <c r="U85" i="282"/>
  <c r="U86" i="282"/>
  <c r="U87" i="282"/>
  <c r="U88" i="282"/>
  <c r="U87" i="265"/>
  <c r="U89" i="265"/>
  <c r="U90" i="265"/>
  <c r="U96" i="265"/>
  <c r="U98" i="265"/>
  <c r="V75" i="265"/>
  <c r="V78" i="265"/>
  <c r="V79" i="265"/>
  <c r="V81" i="265"/>
  <c r="V95" i="265"/>
  <c r="V85" i="265"/>
  <c r="V86" i="265"/>
  <c r="V85" i="282"/>
  <c r="V86" i="282"/>
  <c r="V87" i="282"/>
  <c r="V88" i="282"/>
  <c r="V87" i="265"/>
  <c r="V89" i="265"/>
  <c r="V90" i="265"/>
  <c r="V96" i="265"/>
  <c r="V98" i="265"/>
  <c r="W75" i="265"/>
  <c r="W78" i="265"/>
  <c r="W79" i="265"/>
  <c r="W81" i="265"/>
  <c r="W95" i="265"/>
  <c r="W85" i="265"/>
  <c r="W86" i="265"/>
  <c r="W85" i="282"/>
  <c r="W86" i="282"/>
  <c r="W87" i="282"/>
  <c r="W88" i="282"/>
  <c r="W87" i="265"/>
  <c r="W89" i="265"/>
  <c r="W90" i="265"/>
  <c r="W96" i="265"/>
  <c r="W98" i="265"/>
  <c r="X75" i="265"/>
  <c r="X78" i="265"/>
  <c r="X79" i="265"/>
  <c r="X81" i="265"/>
  <c r="X95" i="265"/>
  <c r="X85" i="265"/>
  <c r="X86" i="265"/>
  <c r="X85" i="282"/>
  <c r="X86" i="282"/>
  <c r="X87" i="282"/>
  <c r="X88" i="282"/>
  <c r="X87" i="265"/>
  <c r="X89" i="265"/>
  <c r="X90" i="265"/>
  <c r="X96" i="265"/>
  <c r="X98" i="265"/>
  <c r="Y75" i="265"/>
  <c r="Y78" i="265"/>
  <c r="Y79" i="265"/>
  <c r="Y81" i="265"/>
  <c r="Y95" i="265"/>
  <c r="Y85" i="265"/>
  <c r="Y86" i="265"/>
  <c r="Y85" i="282"/>
  <c r="Y86" i="282"/>
  <c r="Y87" i="282"/>
  <c r="Y88" i="282"/>
  <c r="Y87" i="265"/>
  <c r="Y89" i="265"/>
  <c r="Y90" i="265"/>
  <c r="Y96" i="265"/>
  <c r="Y98" i="265"/>
  <c r="Z75" i="265"/>
  <c r="Z78" i="265"/>
  <c r="Z79" i="265"/>
  <c r="Z81" i="265"/>
  <c r="Z95" i="265"/>
  <c r="Z85" i="265"/>
  <c r="Z86" i="265"/>
  <c r="Z85" i="282"/>
  <c r="Z86" i="282"/>
  <c r="Z87" i="282"/>
  <c r="Z88" i="282"/>
  <c r="Z87" i="265"/>
  <c r="Z89" i="265"/>
  <c r="Z90" i="265"/>
  <c r="Z96" i="265"/>
  <c r="Z98" i="265"/>
  <c r="AA75" i="265"/>
  <c r="AA78" i="265"/>
  <c r="AA79" i="265"/>
  <c r="AA81" i="265"/>
  <c r="AA95" i="265"/>
  <c r="AA85" i="265"/>
  <c r="AA86" i="265"/>
  <c r="AA85" i="282"/>
  <c r="AA86" i="282"/>
  <c r="AA87" i="282"/>
  <c r="AA88" i="282"/>
  <c r="AA87" i="265"/>
  <c r="AA89" i="265"/>
  <c r="AA90" i="265"/>
  <c r="AA96" i="265"/>
  <c r="AA98" i="265"/>
  <c r="AB75" i="265"/>
  <c r="AB78" i="265"/>
  <c r="AB79" i="265"/>
  <c r="AB81" i="265"/>
  <c r="AB95" i="265"/>
  <c r="AB85" i="265"/>
  <c r="AB86" i="265"/>
  <c r="AB85" i="282"/>
  <c r="AB86" i="282"/>
  <c r="AB87" i="282"/>
  <c r="AB88" i="282"/>
  <c r="AB87" i="265"/>
  <c r="AB89" i="265"/>
  <c r="AB90" i="265"/>
  <c r="AB96" i="265"/>
  <c r="AB98" i="265"/>
  <c r="AC75" i="265"/>
  <c r="AC78" i="265"/>
  <c r="AC79" i="265"/>
  <c r="AC81" i="265"/>
  <c r="AC95" i="265"/>
  <c r="AC85" i="265"/>
  <c r="AC86" i="265"/>
  <c r="AC85" i="282"/>
  <c r="AC86" i="282"/>
  <c r="AC87" i="282"/>
  <c r="AC88" i="282"/>
  <c r="AC87" i="265"/>
  <c r="AC89" i="265"/>
  <c r="AC90" i="265"/>
  <c r="AC96" i="265"/>
  <c r="AC98" i="265"/>
  <c r="AD75" i="265"/>
  <c r="AD78" i="265"/>
  <c r="AD79" i="265"/>
  <c r="AD81" i="265"/>
  <c r="AD95" i="265"/>
  <c r="AD85" i="265"/>
  <c r="AD86" i="265"/>
  <c r="AD85" i="282"/>
  <c r="AD86" i="282"/>
  <c r="AD87" i="282"/>
  <c r="AD88" i="282"/>
  <c r="AD87" i="265"/>
  <c r="AD89" i="265"/>
  <c r="AD90" i="265"/>
  <c r="AD96" i="265"/>
  <c r="AD98" i="265"/>
  <c r="AE75" i="265"/>
  <c r="AE78" i="265"/>
  <c r="AE79" i="265"/>
  <c r="AE81" i="265"/>
  <c r="AE95" i="265"/>
  <c r="AE85" i="265"/>
  <c r="AE86" i="265"/>
  <c r="AE85" i="282"/>
  <c r="AE86" i="282"/>
  <c r="AE87" i="282"/>
  <c r="AE88" i="282"/>
  <c r="AE87" i="265"/>
  <c r="AE89" i="265"/>
  <c r="AE90" i="265"/>
  <c r="AE96" i="265"/>
  <c r="AE98" i="265"/>
  <c r="AF75" i="265"/>
  <c r="AF78" i="265"/>
  <c r="AF79" i="265"/>
  <c r="AF81" i="265"/>
  <c r="AF95" i="265"/>
  <c r="AF85" i="265"/>
  <c r="AF86" i="265"/>
  <c r="AF85" i="282"/>
  <c r="AF86" i="282"/>
  <c r="AF87" i="282"/>
  <c r="AF88" i="282"/>
  <c r="AF87" i="265"/>
  <c r="AF89" i="265"/>
  <c r="AF90" i="265"/>
  <c r="AF96" i="265"/>
  <c r="AF98" i="265"/>
  <c r="AG75" i="265"/>
  <c r="AG78" i="265"/>
  <c r="AG79" i="265"/>
  <c r="AG81" i="265"/>
  <c r="AG95" i="265"/>
  <c r="AG85" i="265"/>
  <c r="AG86" i="265"/>
  <c r="AG85" i="282"/>
  <c r="AG86" i="282"/>
  <c r="AG87" i="282"/>
  <c r="AG88" i="282"/>
  <c r="AG87" i="265"/>
  <c r="AG89" i="265"/>
  <c r="AG90" i="265"/>
  <c r="AG96" i="265"/>
  <c r="AG98" i="265"/>
  <c r="AH75" i="265"/>
  <c r="AH78" i="265"/>
  <c r="AH79" i="265"/>
  <c r="AH81" i="265"/>
  <c r="AH95" i="265"/>
  <c r="AH85" i="265"/>
  <c r="AH86" i="265"/>
  <c r="AH85" i="282"/>
  <c r="AH86" i="282"/>
  <c r="AH87" i="282"/>
  <c r="AH88" i="282"/>
  <c r="AH87" i="265"/>
  <c r="AH89" i="265"/>
  <c r="AH90" i="265"/>
  <c r="AH96" i="265"/>
  <c r="AH98" i="265"/>
  <c r="AI75" i="265"/>
  <c r="AI78" i="265"/>
  <c r="AI79" i="265"/>
  <c r="AI81" i="265"/>
  <c r="AI95" i="265"/>
  <c r="AI85" i="265"/>
  <c r="AI86" i="265"/>
  <c r="AI85" i="282"/>
  <c r="AI86" i="282"/>
  <c r="AI87" i="282"/>
  <c r="AI88" i="282"/>
  <c r="AI87" i="265"/>
  <c r="AI89" i="265"/>
  <c r="AI90" i="265"/>
  <c r="AI96" i="265"/>
  <c r="AI98" i="265"/>
  <c r="AJ75" i="265"/>
  <c r="AJ78" i="265"/>
  <c r="AJ79" i="265"/>
  <c r="AJ81" i="265"/>
  <c r="AJ95" i="265"/>
  <c r="AJ85" i="265"/>
  <c r="AJ86" i="265"/>
  <c r="AJ85" i="282"/>
  <c r="AJ86" i="282"/>
  <c r="AJ87" i="282"/>
  <c r="AJ88" i="282"/>
  <c r="AJ87" i="265"/>
  <c r="AJ89" i="265"/>
  <c r="AJ90" i="265"/>
  <c r="AJ96" i="265"/>
  <c r="AJ98" i="265"/>
  <c r="AK75" i="265"/>
  <c r="AK78" i="265"/>
  <c r="AK79" i="265"/>
  <c r="AK81" i="265"/>
  <c r="AK95" i="265"/>
  <c r="AK85" i="265"/>
  <c r="AK86" i="265"/>
  <c r="AK85" i="282"/>
  <c r="AK86" i="282"/>
  <c r="AK87" i="282"/>
  <c r="AK88" i="282"/>
  <c r="AK87" i="265"/>
  <c r="AK89" i="265"/>
  <c r="AK90" i="265"/>
  <c r="AK96" i="265"/>
  <c r="AK98" i="265"/>
  <c r="AL75" i="265"/>
  <c r="AL78" i="265"/>
  <c r="AL79" i="265"/>
  <c r="AL81" i="265"/>
  <c r="AL95" i="265"/>
  <c r="AL85" i="265"/>
  <c r="AL86" i="265"/>
  <c r="AL85" i="282"/>
  <c r="AL86" i="282"/>
  <c r="AL87" i="282"/>
  <c r="AL88" i="282"/>
  <c r="AL87" i="265"/>
  <c r="AL89" i="265"/>
  <c r="AL90" i="265"/>
  <c r="AL96" i="265"/>
  <c r="AL98" i="265"/>
  <c r="AM75" i="265"/>
  <c r="AM78" i="265"/>
  <c r="AM79" i="265"/>
  <c r="AM81" i="265"/>
  <c r="AM95" i="265"/>
  <c r="AM85" i="265"/>
  <c r="AM86" i="265"/>
  <c r="AM85" i="282"/>
  <c r="AM86" i="282"/>
  <c r="AM87" i="282"/>
  <c r="AM88" i="282"/>
  <c r="AM87" i="265"/>
  <c r="AM89" i="265"/>
  <c r="AM90" i="265"/>
  <c r="AM96" i="265"/>
  <c r="AM98" i="265"/>
  <c r="AN75" i="265"/>
  <c r="AN78" i="265"/>
  <c r="AN79" i="265"/>
  <c r="AN81" i="265"/>
  <c r="AN95" i="265"/>
  <c r="AN85" i="265"/>
  <c r="AN86" i="265"/>
  <c r="AN85" i="282"/>
  <c r="AN86" i="282"/>
  <c r="AN87" i="282"/>
  <c r="AN88" i="282"/>
  <c r="AN87" i="265"/>
  <c r="AN89" i="265"/>
  <c r="AN90" i="265"/>
  <c r="AN96" i="265"/>
  <c r="AN98" i="265"/>
  <c r="AO75" i="265"/>
  <c r="AO78" i="265"/>
  <c r="AO79" i="265"/>
  <c r="AO81" i="265"/>
  <c r="AO95" i="265"/>
  <c r="AO85" i="265"/>
  <c r="AO86" i="265"/>
  <c r="AO85" i="282"/>
  <c r="AO86" i="282"/>
  <c r="AO87" i="282"/>
  <c r="AO88" i="282"/>
  <c r="AO87" i="265"/>
  <c r="AO89" i="265"/>
  <c r="AO90" i="265"/>
  <c r="AO96" i="265"/>
  <c r="AO98" i="265"/>
  <c r="AP75" i="265"/>
  <c r="AP78" i="265"/>
  <c r="AP79" i="265"/>
  <c r="AP81" i="265"/>
  <c r="AP95" i="265"/>
  <c r="AP85" i="265"/>
  <c r="AP86" i="265"/>
  <c r="AP85" i="282"/>
  <c r="AP86" i="282"/>
  <c r="AP87" i="282"/>
  <c r="AP88" i="282"/>
  <c r="AP87" i="265"/>
  <c r="AP89" i="265"/>
  <c r="AP90" i="265"/>
  <c r="AP96" i="265"/>
  <c r="AP98" i="265"/>
  <c r="AQ75" i="265"/>
  <c r="AQ78" i="265"/>
  <c r="AQ79" i="265"/>
  <c r="AQ81" i="265"/>
  <c r="AQ95" i="265"/>
  <c r="AQ85" i="265"/>
  <c r="AQ86" i="265"/>
  <c r="AQ85" i="282"/>
  <c r="AQ86" i="282"/>
  <c r="AQ87" i="282"/>
  <c r="AQ88" i="282"/>
  <c r="AQ87" i="265"/>
  <c r="AQ89" i="265"/>
  <c r="AQ90" i="265"/>
  <c r="AQ96" i="265"/>
  <c r="AQ98" i="265"/>
  <c r="AR75" i="265"/>
  <c r="AR78" i="265"/>
  <c r="AR79" i="265"/>
  <c r="AR81" i="265"/>
  <c r="AR95" i="265"/>
  <c r="AR85" i="265"/>
  <c r="AR86" i="265"/>
  <c r="AR85" i="282"/>
  <c r="AR86" i="282"/>
  <c r="AR87" i="282"/>
  <c r="AR88" i="282"/>
  <c r="AR87" i="265"/>
  <c r="AR89" i="265"/>
  <c r="AR90" i="265"/>
  <c r="AR96" i="265"/>
  <c r="AR98" i="265"/>
  <c r="AS75" i="265"/>
  <c r="AS78" i="265"/>
  <c r="AS79" i="265"/>
  <c r="AS81" i="265"/>
  <c r="AS95" i="265"/>
  <c r="AS85" i="265"/>
  <c r="AS86" i="265"/>
  <c r="AS85" i="282"/>
  <c r="AS86" i="282"/>
  <c r="AS87" i="282"/>
  <c r="AS88" i="282"/>
  <c r="AS87" i="265"/>
  <c r="AS89" i="265"/>
  <c r="AS90" i="265"/>
  <c r="AS96" i="265"/>
  <c r="AS98" i="265"/>
  <c r="AT75" i="265"/>
  <c r="AT78" i="265"/>
  <c r="AT79" i="265"/>
  <c r="AT81" i="265"/>
  <c r="AT95" i="265"/>
  <c r="AT85" i="265"/>
  <c r="AT86" i="265"/>
  <c r="AT85" i="282"/>
  <c r="AT86" i="282"/>
  <c r="AT87" i="282"/>
  <c r="AT88" i="282"/>
  <c r="AT87" i="265"/>
  <c r="AT89" i="265"/>
  <c r="AT90" i="265"/>
  <c r="AT96" i="265"/>
  <c r="AT98" i="265"/>
  <c r="AU75" i="265"/>
  <c r="AU78" i="265"/>
  <c r="AU79" i="265"/>
  <c r="AU81" i="265"/>
  <c r="AU95" i="265"/>
  <c r="AU85" i="265"/>
  <c r="AU86" i="265"/>
  <c r="AU85" i="282"/>
  <c r="AU86" i="282"/>
  <c r="AU87" i="282"/>
  <c r="AU88" i="282"/>
  <c r="AU87" i="265"/>
  <c r="AU89" i="265"/>
  <c r="AU90" i="265"/>
  <c r="AU96" i="265"/>
  <c r="AU98" i="265"/>
  <c r="AV75" i="265"/>
  <c r="AV78" i="265"/>
  <c r="AV79" i="265"/>
  <c r="AV81" i="265"/>
  <c r="AV95" i="265"/>
  <c r="AV85" i="265"/>
  <c r="AV86" i="265"/>
  <c r="AV85" i="282"/>
  <c r="AV86" i="282"/>
  <c r="AV87" i="282"/>
  <c r="AV88" i="282"/>
  <c r="AV87" i="265"/>
  <c r="AV89" i="265"/>
  <c r="AV90" i="265"/>
  <c r="AV96" i="265"/>
  <c r="AV98" i="265"/>
  <c r="AW75" i="265"/>
  <c r="AW78" i="265"/>
  <c r="AW79" i="265"/>
  <c r="AW81" i="265"/>
  <c r="AW95" i="265"/>
  <c r="AW85" i="265"/>
  <c r="AW86" i="265"/>
  <c r="AW85" i="282"/>
  <c r="AW86" i="282"/>
  <c r="AW87" i="282"/>
  <c r="AW88" i="282"/>
  <c r="AW87" i="265"/>
  <c r="AW89" i="265"/>
  <c r="AW90" i="265"/>
  <c r="AW96" i="265"/>
  <c r="AW98" i="265"/>
  <c r="AX75" i="265"/>
  <c r="AX78" i="265"/>
  <c r="AX79" i="265"/>
  <c r="AX81" i="265"/>
  <c r="AX95" i="265"/>
  <c r="AX85" i="265"/>
  <c r="AX86" i="265"/>
  <c r="AX85" i="282"/>
  <c r="AX86" i="282"/>
  <c r="AX87" i="282"/>
  <c r="AX88" i="282"/>
  <c r="AX87" i="265"/>
  <c r="AX89" i="265"/>
  <c r="AX90" i="265"/>
  <c r="AX96" i="265"/>
  <c r="AX98" i="265"/>
  <c r="AY75" i="265"/>
  <c r="AY78" i="265"/>
  <c r="AY79" i="265"/>
  <c r="AY81" i="265"/>
  <c r="AY95" i="265"/>
  <c r="AY85" i="265"/>
  <c r="AY86" i="265"/>
  <c r="AY85" i="282"/>
  <c r="AY86" i="282"/>
  <c r="AY87" i="282"/>
  <c r="AY88" i="282"/>
  <c r="AY87" i="265"/>
  <c r="AY89" i="265"/>
  <c r="AY90" i="265"/>
  <c r="AY96" i="265"/>
  <c r="AY98" i="265"/>
  <c r="AZ75" i="265"/>
  <c r="AZ78" i="265"/>
  <c r="AZ79" i="265"/>
  <c r="AZ81" i="265"/>
  <c r="AZ95" i="265"/>
  <c r="AZ85" i="265"/>
  <c r="AZ86" i="265"/>
  <c r="AZ85" i="282"/>
  <c r="AZ86" i="282"/>
  <c r="AZ87" i="282"/>
  <c r="AZ88" i="282"/>
  <c r="AZ87" i="265"/>
  <c r="AZ89" i="265"/>
  <c r="AZ90" i="265"/>
  <c r="AZ96" i="265"/>
  <c r="AZ98" i="265"/>
  <c r="BA75" i="265"/>
  <c r="BA78" i="265"/>
  <c r="BA79" i="265"/>
  <c r="BA81" i="265"/>
  <c r="BA95" i="265"/>
  <c r="BA85" i="265"/>
  <c r="BA86" i="265"/>
  <c r="BA85" i="282"/>
  <c r="BA86" i="282"/>
  <c r="BA87" i="282"/>
  <c r="BA88" i="282"/>
  <c r="BA87" i="265"/>
  <c r="BA89" i="265"/>
  <c r="BA90" i="265"/>
  <c r="BA96" i="265"/>
  <c r="BA98" i="265"/>
  <c r="BB75" i="265"/>
  <c r="BB78" i="265"/>
  <c r="BB79" i="265"/>
  <c r="BB81" i="265"/>
  <c r="BB95" i="265"/>
  <c r="BB85" i="265"/>
  <c r="BB86" i="265"/>
  <c r="BB85" i="282"/>
  <c r="BB86" i="282"/>
  <c r="BB87" i="282"/>
  <c r="BB88" i="282"/>
  <c r="BB87" i="265"/>
  <c r="BB89" i="265"/>
  <c r="BB90" i="265"/>
  <c r="BB96" i="265"/>
  <c r="BB98" i="265"/>
  <c r="BC75" i="265"/>
  <c r="BC78" i="265"/>
  <c r="BC79" i="265"/>
  <c r="BC81" i="265"/>
  <c r="BC95" i="265"/>
  <c r="BC85" i="265"/>
  <c r="BC86" i="265"/>
  <c r="BC85" i="282"/>
  <c r="BC86" i="282"/>
  <c r="BC87" i="282"/>
  <c r="BC88" i="282"/>
  <c r="BC87" i="265"/>
  <c r="BC89" i="265"/>
  <c r="BC90" i="265"/>
  <c r="BC96" i="265"/>
  <c r="BC98" i="265"/>
  <c r="BD75" i="265"/>
  <c r="BD78" i="265"/>
  <c r="BD79" i="265"/>
  <c r="BD81" i="265"/>
  <c r="BD95" i="265"/>
  <c r="BD85" i="265"/>
  <c r="BD86" i="265"/>
  <c r="BD85" i="282"/>
  <c r="BD86" i="282"/>
  <c r="BD87" i="282"/>
  <c r="BD88" i="282"/>
  <c r="BD87" i="265"/>
  <c r="BD89" i="265"/>
  <c r="BD90" i="265"/>
  <c r="BD96" i="265"/>
  <c r="BD98" i="265"/>
  <c r="BE75" i="265"/>
  <c r="BE78" i="265"/>
  <c r="BE79" i="265"/>
  <c r="BE81" i="265"/>
  <c r="BE95" i="265"/>
  <c r="BE85" i="265"/>
  <c r="BE86" i="265"/>
  <c r="BE85" i="282"/>
  <c r="BE86" i="282"/>
  <c r="BE87" i="282"/>
  <c r="BE88" i="282"/>
  <c r="BE87" i="265"/>
  <c r="BE89" i="265"/>
  <c r="BE90" i="265"/>
  <c r="BE96" i="265"/>
  <c r="BE98" i="265"/>
  <c r="BF75" i="265"/>
  <c r="BF78" i="265"/>
  <c r="BF79" i="265"/>
  <c r="BF81" i="265"/>
  <c r="BF95" i="265"/>
  <c r="BF85" i="265"/>
  <c r="BF86" i="265"/>
  <c r="BF85" i="282"/>
  <c r="BF86" i="282"/>
  <c r="BF87" i="282"/>
  <c r="BF88" i="282"/>
  <c r="BF87" i="265"/>
  <c r="BF89" i="265"/>
  <c r="BF90" i="265"/>
  <c r="BF96" i="265"/>
  <c r="BF98" i="265"/>
  <c r="BG75" i="265"/>
  <c r="BG78" i="265"/>
  <c r="BG79" i="265"/>
  <c r="BG81" i="265"/>
  <c r="BG95" i="265"/>
  <c r="BG85" i="265"/>
  <c r="BG86" i="265"/>
  <c r="BG85" i="282"/>
  <c r="BG86" i="282"/>
  <c r="BG87" i="282"/>
  <c r="BG88" i="282"/>
  <c r="BG87" i="265"/>
  <c r="BG89" i="265"/>
  <c r="BG90" i="265"/>
  <c r="BG96" i="265"/>
  <c r="BG98" i="265"/>
  <c r="BH75" i="265"/>
  <c r="BH78" i="265"/>
  <c r="BH79" i="265"/>
  <c r="BH81" i="265"/>
  <c r="BH95" i="265"/>
  <c r="BH85" i="265"/>
  <c r="BH86" i="265"/>
  <c r="BH85" i="282"/>
  <c r="BH86" i="282"/>
  <c r="BH87" i="282"/>
  <c r="BH88" i="282"/>
  <c r="BH87" i="265"/>
  <c r="BH89" i="265"/>
  <c r="BH90" i="265"/>
  <c r="BH96" i="265"/>
  <c r="BH98" i="265"/>
  <c r="BI75" i="265"/>
  <c r="BI78" i="265"/>
  <c r="BI79" i="265"/>
  <c r="BI81" i="265"/>
  <c r="BI95" i="265"/>
  <c r="BI85" i="265"/>
  <c r="BI86" i="265"/>
  <c r="BI85" i="282"/>
  <c r="BI86" i="282"/>
  <c r="BI87" i="282"/>
  <c r="BI88" i="282"/>
  <c r="BI87" i="265"/>
  <c r="BI89" i="265"/>
  <c r="BI90" i="265"/>
  <c r="BI96" i="265"/>
  <c r="BI98" i="265"/>
  <c r="BJ75" i="265"/>
  <c r="BJ78" i="265"/>
  <c r="BJ79" i="265"/>
  <c r="BJ81" i="265"/>
  <c r="BJ95" i="265"/>
  <c r="BJ85" i="265"/>
  <c r="BJ86" i="265"/>
  <c r="BJ85" i="282"/>
  <c r="BJ86" i="282"/>
  <c r="BJ87" i="282"/>
  <c r="BJ88" i="282"/>
  <c r="BJ87" i="265"/>
  <c r="BJ89" i="265"/>
  <c r="BJ90" i="265"/>
  <c r="BJ96" i="265"/>
  <c r="BJ98" i="265"/>
  <c r="BK75" i="265"/>
  <c r="BK78" i="265"/>
  <c r="BK79" i="265"/>
  <c r="BK81" i="265"/>
  <c r="BK95" i="265"/>
  <c r="BK85" i="265"/>
  <c r="BK86" i="265"/>
  <c r="BK85" i="282"/>
  <c r="BK86" i="282"/>
  <c r="BK87" i="282"/>
  <c r="BK88" i="282"/>
  <c r="BK87" i="265"/>
  <c r="BK89" i="265"/>
  <c r="BK90" i="265"/>
  <c r="BK96" i="265"/>
  <c r="BK98" i="265"/>
  <c r="BL75" i="265"/>
  <c r="BL78" i="265"/>
  <c r="BL79" i="265"/>
  <c r="BL81" i="265"/>
  <c r="BL95" i="265"/>
  <c r="BL85" i="265"/>
  <c r="BL86" i="265"/>
  <c r="BL85" i="282"/>
  <c r="BL86" i="282"/>
  <c r="BL87" i="282"/>
  <c r="BL88" i="282"/>
  <c r="BL87" i="265"/>
  <c r="BL89" i="265"/>
  <c r="BL90" i="265"/>
  <c r="BL96" i="265"/>
  <c r="BL98" i="265"/>
  <c r="BM75" i="265"/>
  <c r="BM78" i="265"/>
  <c r="BM79" i="265"/>
  <c r="BM81" i="265"/>
  <c r="BM95" i="265"/>
  <c r="BM85" i="265"/>
  <c r="BM86" i="265"/>
  <c r="BM85" i="282"/>
  <c r="BM86" i="282"/>
  <c r="BM87" i="282"/>
  <c r="BM88" i="282"/>
  <c r="BM87" i="265"/>
  <c r="BM89" i="265"/>
  <c r="BM90" i="265"/>
  <c r="BM96" i="265"/>
  <c r="BM98" i="265"/>
  <c r="BN75" i="265"/>
  <c r="BN78" i="265"/>
  <c r="BN79" i="265"/>
  <c r="BN81" i="265"/>
  <c r="BN95" i="265"/>
  <c r="BN85" i="265"/>
  <c r="BN86" i="265"/>
  <c r="BN85" i="282"/>
  <c r="BN86" i="282"/>
  <c r="BN87" i="282"/>
  <c r="BN88" i="282"/>
  <c r="BN87" i="265"/>
  <c r="BN89" i="265"/>
  <c r="BN90" i="265"/>
  <c r="BN96" i="265"/>
  <c r="BN98" i="265"/>
  <c r="BO75" i="265"/>
  <c r="BO78" i="265"/>
  <c r="BO79" i="265"/>
  <c r="BO81" i="265"/>
  <c r="BO95" i="265"/>
  <c r="BO85" i="265"/>
  <c r="BO86" i="265"/>
  <c r="BO85" i="282"/>
  <c r="BO86" i="282"/>
  <c r="BO87" i="282"/>
  <c r="BO88" i="282"/>
  <c r="BO87" i="265"/>
  <c r="BO89" i="265"/>
  <c r="BO90" i="265"/>
  <c r="BO96" i="265"/>
  <c r="BO98" i="265"/>
  <c r="BP75" i="265"/>
  <c r="BP78" i="265"/>
  <c r="BP79" i="265"/>
  <c r="BP81" i="265"/>
  <c r="BP95" i="265"/>
  <c r="BP85" i="265"/>
  <c r="BP86" i="265"/>
  <c r="BP85" i="282"/>
  <c r="BP86" i="282"/>
  <c r="BP87" i="282"/>
  <c r="BP88" i="282"/>
  <c r="BP87" i="265"/>
  <c r="BP89" i="265"/>
  <c r="BP90" i="265"/>
  <c r="BP96" i="265"/>
  <c r="BP98" i="265"/>
  <c r="BQ75" i="265"/>
  <c r="BQ78" i="265"/>
  <c r="BQ79" i="265"/>
  <c r="BQ81" i="265"/>
  <c r="BQ95" i="265"/>
  <c r="BQ85" i="265"/>
  <c r="BQ86" i="265"/>
  <c r="BQ85" i="282"/>
  <c r="BQ86" i="282"/>
  <c r="BQ87" i="282"/>
  <c r="BQ88" i="282"/>
  <c r="BQ87" i="265"/>
  <c r="BQ89" i="265"/>
  <c r="BQ90" i="265"/>
  <c r="BQ96" i="265"/>
  <c r="BQ98" i="265"/>
  <c r="BR75" i="265"/>
  <c r="BR78" i="265"/>
  <c r="BR79" i="265"/>
  <c r="BR81" i="265"/>
  <c r="BR95" i="265"/>
  <c r="BR85" i="265"/>
  <c r="BR86" i="265"/>
  <c r="BR85" i="282"/>
  <c r="BR86" i="282"/>
  <c r="BR87" i="282"/>
  <c r="BR88" i="282"/>
  <c r="BR87" i="265"/>
  <c r="BR89" i="265"/>
  <c r="BR90" i="265"/>
  <c r="BR96" i="265"/>
  <c r="BR98" i="265"/>
  <c r="BS75" i="265"/>
  <c r="BS78" i="265"/>
  <c r="BS79" i="265"/>
  <c r="BS81" i="265"/>
  <c r="BS95" i="265"/>
  <c r="BS85" i="265"/>
  <c r="BS86" i="265"/>
  <c r="BS85" i="282"/>
  <c r="BS86" i="282"/>
  <c r="BS87" i="282"/>
  <c r="BS88" i="282"/>
  <c r="BS87" i="265"/>
  <c r="BS89" i="265"/>
  <c r="BS90" i="265"/>
  <c r="BS96" i="265"/>
  <c r="BS98" i="265"/>
  <c r="BT75" i="265"/>
  <c r="BT78" i="265"/>
  <c r="BT79" i="265"/>
  <c r="BT81" i="265"/>
  <c r="BT95" i="265"/>
  <c r="BT85" i="265"/>
  <c r="BT86" i="265"/>
  <c r="BT85" i="282"/>
  <c r="BT86" i="282"/>
  <c r="BT87" i="282"/>
  <c r="BT88" i="282"/>
  <c r="BT87" i="265"/>
  <c r="BT89" i="265"/>
  <c r="BT90" i="265"/>
  <c r="BT96" i="265"/>
  <c r="BT98" i="265"/>
  <c r="BU75" i="265"/>
  <c r="BU78" i="265"/>
  <c r="BU79" i="265"/>
  <c r="BU81" i="265"/>
  <c r="BU95" i="265"/>
  <c r="BU85" i="265"/>
  <c r="BU86" i="265"/>
  <c r="BU85" i="282"/>
  <c r="BU86" i="282"/>
  <c r="BU87" i="282"/>
  <c r="BU88" i="282"/>
  <c r="BU87" i="265"/>
  <c r="BU89" i="265"/>
  <c r="BU90" i="265"/>
  <c r="BU96" i="265"/>
  <c r="BU98" i="265"/>
  <c r="BV75" i="265"/>
  <c r="BV78" i="265"/>
  <c r="BV79" i="265"/>
  <c r="BV81" i="265"/>
  <c r="BV95" i="265"/>
  <c r="BV85" i="265"/>
  <c r="BV86" i="265"/>
  <c r="BV85" i="282"/>
  <c r="BV86" i="282"/>
  <c r="BV87" i="282"/>
  <c r="BV88" i="282"/>
  <c r="BV87" i="265"/>
  <c r="BV89" i="265"/>
  <c r="BV90" i="265"/>
  <c r="BV96" i="265"/>
  <c r="BV98" i="265"/>
  <c r="BW75" i="265"/>
  <c r="BW78" i="265"/>
  <c r="BW79" i="265"/>
  <c r="BW81" i="265"/>
  <c r="BW95" i="265"/>
  <c r="BW85" i="265"/>
  <c r="BW86" i="265"/>
  <c r="BW85" i="282"/>
  <c r="BW86" i="282"/>
  <c r="BW87" i="282"/>
  <c r="BW88" i="282"/>
  <c r="BW87" i="265"/>
  <c r="BW89" i="265"/>
  <c r="BW90" i="265"/>
  <c r="BW96" i="265"/>
  <c r="BW98" i="265"/>
  <c r="BX75" i="265"/>
  <c r="BX78" i="265"/>
  <c r="BX79" i="265"/>
  <c r="BX81" i="265"/>
  <c r="BX95" i="265"/>
  <c r="BX85" i="265"/>
  <c r="BX86" i="265"/>
  <c r="BX85" i="282"/>
  <c r="BX86" i="282"/>
  <c r="BX87" i="282"/>
  <c r="BX88" i="282"/>
  <c r="BX87" i="265"/>
  <c r="BX89" i="265"/>
  <c r="BX90" i="265"/>
  <c r="BX96" i="265"/>
  <c r="BX98" i="265"/>
  <c r="BY75" i="265"/>
  <c r="BY78" i="265"/>
  <c r="BY79" i="265"/>
  <c r="BY81" i="265"/>
  <c r="BY95" i="265"/>
  <c r="BY85" i="265"/>
  <c r="BY86" i="265"/>
  <c r="BY85" i="282"/>
  <c r="BY86" i="282"/>
  <c r="BY87" i="282"/>
  <c r="BY88" i="282"/>
  <c r="BY87" i="265"/>
  <c r="BY89" i="265"/>
  <c r="BY90" i="265"/>
  <c r="BY96" i="265"/>
  <c r="BY98" i="265"/>
  <c r="BZ75" i="265"/>
  <c r="BZ78" i="265"/>
  <c r="BZ79" i="265"/>
  <c r="BZ81" i="265"/>
  <c r="BZ95" i="265"/>
  <c r="BZ85" i="265"/>
  <c r="BZ86" i="265"/>
  <c r="BZ85" i="282"/>
  <c r="BZ86" i="282"/>
  <c r="BZ87" i="282"/>
  <c r="BZ88" i="282"/>
  <c r="BZ87" i="265"/>
  <c r="BZ89" i="265"/>
  <c r="BZ90" i="265"/>
  <c r="BZ96" i="265"/>
  <c r="BZ98" i="265"/>
  <c r="CA75" i="265"/>
  <c r="CA78" i="265"/>
  <c r="CA79" i="265"/>
  <c r="CA81" i="265"/>
  <c r="CA95" i="265"/>
  <c r="CA85" i="265"/>
  <c r="CA86" i="265"/>
  <c r="CA85" i="282"/>
  <c r="CA86" i="282"/>
  <c r="CA87" i="282"/>
  <c r="CA88" i="282"/>
  <c r="CA87" i="265"/>
  <c r="CA89" i="265"/>
  <c r="CA90" i="265"/>
  <c r="CA96" i="265"/>
  <c r="CA98" i="265"/>
  <c r="CB75" i="265"/>
  <c r="CB78" i="265"/>
  <c r="CB79" i="265"/>
  <c r="CB81" i="265"/>
  <c r="CB95" i="265"/>
  <c r="CB85" i="265"/>
  <c r="CB86" i="265"/>
  <c r="CB85" i="282"/>
  <c r="CB86" i="282"/>
  <c r="CB87" i="282"/>
  <c r="CB88" i="282"/>
  <c r="CB87" i="265"/>
  <c r="CB89" i="265"/>
  <c r="CB90" i="265"/>
  <c r="CB96" i="265"/>
  <c r="CB98" i="265"/>
  <c r="CC75" i="265"/>
  <c r="CC78" i="265"/>
  <c r="CC79" i="265"/>
  <c r="CC81" i="265"/>
  <c r="CC95" i="265"/>
  <c r="CC85" i="265"/>
  <c r="CC86" i="265"/>
  <c r="CC85" i="282"/>
  <c r="CC86" i="282"/>
  <c r="CC87" i="282"/>
  <c r="CC88" i="282"/>
  <c r="CC87" i="265"/>
  <c r="CC89" i="265"/>
  <c r="CC90" i="265"/>
  <c r="CC96" i="265"/>
  <c r="CC98" i="265"/>
  <c r="CD75" i="265"/>
  <c r="CD78" i="265"/>
  <c r="CD79" i="265"/>
  <c r="CD81" i="265"/>
  <c r="CD95" i="265"/>
  <c r="CD85" i="265"/>
  <c r="CD86" i="265"/>
  <c r="CD85" i="282"/>
  <c r="CD86" i="282"/>
  <c r="CD87" i="282"/>
  <c r="CD88" i="282"/>
  <c r="CD87" i="265"/>
  <c r="CD89" i="265"/>
  <c r="CD90" i="265"/>
  <c r="CD96" i="265"/>
  <c r="CD98" i="265"/>
  <c r="CE75" i="265"/>
  <c r="CE78" i="265"/>
  <c r="CE79" i="265"/>
  <c r="CE81" i="265"/>
  <c r="CE95" i="265"/>
  <c r="CE85" i="265"/>
  <c r="CE86" i="265"/>
  <c r="CE85" i="282"/>
  <c r="CE86" i="282"/>
  <c r="CE87" i="282"/>
  <c r="CE88" i="282"/>
  <c r="CE87" i="265"/>
  <c r="CE89" i="265"/>
  <c r="CE90" i="265"/>
  <c r="CE96" i="265"/>
  <c r="CE98" i="265"/>
  <c r="CF75" i="265"/>
  <c r="CF78" i="265"/>
  <c r="CF79" i="265"/>
  <c r="CF81" i="265"/>
  <c r="CF95" i="265"/>
  <c r="CF85" i="265"/>
  <c r="CF86" i="265"/>
  <c r="CF85" i="282"/>
  <c r="CF86" i="282"/>
  <c r="CF87" i="282"/>
  <c r="CF88" i="282"/>
  <c r="CF87" i="265"/>
  <c r="CF89" i="265"/>
  <c r="CF90" i="265"/>
  <c r="CF96" i="265"/>
  <c r="CF98" i="265"/>
  <c r="CG75" i="265"/>
  <c r="CG78" i="265"/>
  <c r="CG79" i="265"/>
  <c r="CG81" i="265"/>
  <c r="CG95" i="265"/>
  <c r="CG85" i="265"/>
  <c r="CG86" i="265"/>
  <c r="CG85" i="282"/>
  <c r="CG86" i="282"/>
  <c r="CG87" i="282"/>
  <c r="CG88" i="282"/>
  <c r="CG87" i="265"/>
  <c r="CG89" i="265"/>
  <c r="CG90" i="265"/>
  <c r="CG96" i="265"/>
  <c r="CG98" i="265"/>
  <c r="CH75" i="265"/>
  <c r="CH78" i="265"/>
  <c r="CH79" i="265"/>
  <c r="CH81" i="265"/>
  <c r="CH95" i="265"/>
  <c r="CH85" i="265"/>
  <c r="CH86" i="265"/>
  <c r="CH85" i="282"/>
  <c r="CH86" i="282"/>
  <c r="CH87" i="282"/>
  <c r="CH88" i="282"/>
  <c r="CH87" i="265"/>
  <c r="CH89" i="265"/>
  <c r="CH90" i="265"/>
  <c r="CH96" i="265"/>
  <c r="CH98" i="265"/>
  <c r="CI75" i="265"/>
  <c r="CI78" i="265"/>
  <c r="CI79" i="265"/>
  <c r="CI81" i="265"/>
  <c r="CI95" i="265"/>
  <c r="CI85" i="265"/>
  <c r="CI86" i="265"/>
  <c r="CI85" i="282"/>
  <c r="CI86" i="282"/>
  <c r="CI87" i="282"/>
  <c r="CI88" i="282"/>
  <c r="CI87" i="265"/>
  <c r="CI89" i="265"/>
  <c r="CI90" i="265"/>
  <c r="CI96" i="265"/>
  <c r="CI98" i="265"/>
  <c r="CJ75" i="265"/>
  <c r="CJ78" i="265"/>
  <c r="CJ79" i="265"/>
  <c r="CJ81" i="265"/>
  <c r="CJ95" i="265"/>
  <c r="CJ85" i="265"/>
  <c r="CJ86" i="265"/>
  <c r="CJ85" i="282"/>
  <c r="CJ86" i="282"/>
  <c r="CJ87" i="282"/>
  <c r="CJ88" i="282"/>
  <c r="CJ87" i="265"/>
  <c r="CJ89" i="265"/>
  <c r="CJ90" i="265"/>
  <c r="CJ96" i="265"/>
  <c r="CJ98" i="265"/>
  <c r="CK75" i="265"/>
  <c r="CK78" i="265"/>
  <c r="CK79" i="265"/>
  <c r="CK81" i="265"/>
  <c r="CK95" i="265"/>
  <c r="CK85" i="265"/>
  <c r="CK86" i="265"/>
  <c r="CK85" i="282"/>
  <c r="CK86" i="282"/>
  <c r="CK87" i="282"/>
  <c r="CK88" i="282"/>
  <c r="CK87" i="265"/>
  <c r="CK89" i="265"/>
  <c r="CK90" i="265"/>
  <c r="CK96" i="265"/>
  <c r="CK98" i="265"/>
  <c r="CL75" i="265"/>
  <c r="CL78" i="265"/>
  <c r="CL79" i="265"/>
  <c r="CL81" i="265"/>
  <c r="CL95" i="265"/>
  <c r="CL85" i="265"/>
  <c r="CL86" i="265"/>
  <c r="CL85" i="282"/>
  <c r="CL86" i="282"/>
  <c r="CL87" i="282"/>
  <c r="CL88" i="282"/>
  <c r="CL87" i="265"/>
  <c r="CL89" i="265"/>
  <c r="CL90" i="265"/>
  <c r="CL96" i="265"/>
  <c r="CL98" i="265"/>
  <c r="CM75" i="265"/>
  <c r="CM78" i="265"/>
  <c r="CM79" i="265"/>
  <c r="CM81" i="265"/>
  <c r="CM95" i="265"/>
  <c r="CM85" i="265"/>
  <c r="CM86" i="265"/>
  <c r="CM85" i="282"/>
  <c r="CM86" i="282"/>
  <c r="CM87" i="282"/>
  <c r="CM88" i="282"/>
  <c r="CM87" i="265"/>
  <c r="CM89" i="265"/>
  <c r="CM90" i="265"/>
  <c r="CM96" i="265"/>
  <c r="CM98" i="265"/>
  <c r="CN75" i="265"/>
  <c r="CN78" i="265"/>
  <c r="CN79" i="265"/>
  <c r="CN81" i="265"/>
  <c r="CN95" i="265"/>
  <c r="CN85" i="265"/>
  <c r="CN86" i="265"/>
  <c r="CN85" i="282"/>
  <c r="CN86" i="282"/>
  <c r="CN87" i="282"/>
  <c r="CN88" i="282"/>
  <c r="CN87" i="265"/>
  <c r="CN89" i="265"/>
  <c r="CN90" i="265"/>
  <c r="CN96" i="265"/>
  <c r="CN98" i="265"/>
  <c r="CO75" i="265"/>
  <c r="CO78" i="265"/>
  <c r="CO79" i="265"/>
  <c r="CO81" i="265"/>
  <c r="CO95" i="265"/>
  <c r="CO85" i="265"/>
  <c r="CO86" i="265"/>
  <c r="CO85" i="282"/>
  <c r="CO86" i="282"/>
  <c r="CO87" i="282"/>
  <c r="CO88" i="282"/>
  <c r="CO87" i="265"/>
  <c r="CO89" i="265"/>
  <c r="CO90" i="265"/>
  <c r="CO96" i="265"/>
  <c r="CO98" i="265"/>
  <c r="CP75" i="265"/>
  <c r="CP78" i="265"/>
  <c r="CP79" i="265"/>
  <c r="CP81" i="265"/>
  <c r="CP95" i="265"/>
  <c r="CP85" i="265"/>
  <c r="CP86" i="265"/>
  <c r="CP85" i="282"/>
  <c r="CP86" i="282"/>
  <c r="CP87" i="282"/>
  <c r="CP88" i="282"/>
  <c r="CP87" i="265"/>
  <c r="CP89" i="265"/>
  <c r="CP90" i="265"/>
  <c r="CP96" i="265"/>
  <c r="CP98" i="265"/>
  <c r="CQ75" i="265"/>
  <c r="CQ78" i="265"/>
  <c r="CQ79" i="265"/>
  <c r="CQ81" i="265"/>
  <c r="CQ95" i="265"/>
  <c r="CQ85" i="265"/>
  <c r="CQ86" i="265"/>
  <c r="CQ85" i="282"/>
  <c r="CQ86" i="282"/>
  <c r="CQ87" i="282"/>
  <c r="CQ88" i="282"/>
  <c r="CQ87" i="265"/>
  <c r="CQ89" i="265"/>
  <c r="CQ90" i="265"/>
  <c r="CQ96" i="265"/>
  <c r="CQ98" i="265"/>
  <c r="CR75" i="265"/>
  <c r="CR78" i="265"/>
  <c r="CR79" i="265"/>
  <c r="CR81" i="265"/>
  <c r="CR95" i="265"/>
  <c r="CR85" i="265"/>
  <c r="CR86" i="265"/>
  <c r="CR85" i="282"/>
  <c r="CR86" i="282"/>
  <c r="CR87" i="282"/>
  <c r="CR88" i="282"/>
  <c r="CR87" i="265"/>
  <c r="CR89" i="265"/>
  <c r="CR90" i="265"/>
  <c r="CR96" i="265"/>
  <c r="CR98" i="265"/>
  <c r="CS75" i="265"/>
  <c r="CS78" i="265"/>
  <c r="CS79" i="265"/>
  <c r="CS81" i="265"/>
  <c r="CS95" i="265"/>
  <c r="CS85" i="265"/>
  <c r="CS86" i="265"/>
  <c r="CS85" i="282"/>
  <c r="CS86" i="282"/>
  <c r="CS87" i="282"/>
  <c r="CS88" i="282"/>
  <c r="CS87" i="265"/>
  <c r="CS89" i="265"/>
  <c r="CS90" i="265"/>
  <c r="CS96" i="265"/>
  <c r="CS98" i="265"/>
  <c r="CT75" i="265"/>
  <c r="CT78" i="265"/>
  <c r="CT79" i="265"/>
  <c r="CT81" i="265"/>
  <c r="CT95" i="265"/>
  <c r="CT85" i="265"/>
  <c r="CT86" i="265"/>
  <c r="CT85" i="282"/>
  <c r="CT86" i="282"/>
  <c r="CT87" i="282"/>
  <c r="CT88" i="282"/>
  <c r="CT87" i="265"/>
  <c r="CT89" i="265"/>
  <c r="CT90" i="265"/>
  <c r="CT96" i="265"/>
  <c r="CT98" i="265"/>
  <c r="CU75" i="265"/>
  <c r="CU78" i="265"/>
  <c r="CU79" i="265"/>
  <c r="CU81" i="265"/>
  <c r="CU95" i="265"/>
  <c r="CU85" i="265"/>
  <c r="CU86" i="265"/>
  <c r="CU85" i="282"/>
  <c r="CU86" i="282"/>
  <c r="CU87" i="282"/>
  <c r="CU88" i="282"/>
  <c r="CU87" i="265"/>
  <c r="CU89" i="265"/>
  <c r="CU90" i="265"/>
  <c r="CU96" i="265"/>
  <c r="CU98" i="265"/>
  <c r="CV75" i="265"/>
  <c r="CV78" i="265"/>
  <c r="CV79" i="265"/>
  <c r="CV81" i="265"/>
  <c r="CV95" i="265"/>
  <c r="CV85" i="265"/>
  <c r="CV86" i="265"/>
  <c r="CV85" i="282"/>
  <c r="CV86" i="282"/>
  <c r="CV87" i="282"/>
  <c r="CV88" i="282"/>
  <c r="CV87" i="265"/>
  <c r="CV89" i="265"/>
  <c r="CV90" i="265"/>
  <c r="CV96" i="265"/>
  <c r="CV98" i="265"/>
  <c r="CW75" i="265"/>
  <c r="CW78" i="265"/>
  <c r="CW79" i="265"/>
  <c r="CW81" i="265"/>
  <c r="CW95" i="265"/>
  <c r="CW85" i="265"/>
  <c r="CW86" i="265"/>
  <c r="CW85" i="282"/>
  <c r="CW86" i="282"/>
  <c r="CW87" i="282"/>
  <c r="CW88" i="282"/>
  <c r="CW87" i="265"/>
  <c r="CW89" i="265"/>
  <c r="CW90" i="265"/>
  <c r="CW96" i="265"/>
  <c r="CW98" i="265"/>
  <c r="CX75" i="265"/>
  <c r="CX78" i="265"/>
  <c r="CX79" i="265"/>
  <c r="CX81" i="265"/>
  <c r="CX95" i="265"/>
  <c r="CX85" i="265"/>
  <c r="CX86" i="265"/>
  <c r="CX85" i="282"/>
  <c r="CX86" i="282"/>
  <c r="CX87" i="282"/>
  <c r="CX88" i="282"/>
  <c r="CX87" i="265"/>
  <c r="CX89" i="265"/>
  <c r="CX90" i="265"/>
  <c r="CX96" i="265"/>
  <c r="CX98" i="265"/>
  <c r="CY75" i="265"/>
  <c r="CY78" i="265"/>
  <c r="CY79" i="265"/>
  <c r="CY81" i="265"/>
  <c r="CY95" i="265"/>
  <c r="CY85" i="265"/>
  <c r="CY86" i="265"/>
  <c r="CY85" i="282"/>
  <c r="CY86" i="282"/>
  <c r="CY87" i="282"/>
  <c r="CY88" i="282"/>
  <c r="CY87" i="265"/>
  <c r="CY89" i="265"/>
  <c r="CY90" i="265"/>
  <c r="CY96" i="265"/>
  <c r="CY98" i="265"/>
  <c r="CZ75" i="265"/>
  <c r="CZ78" i="265"/>
  <c r="CZ79" i="265"/>
  <c r="CZ81" i="265"/>
  <c r="CZ95" i="265"/>
  <c r="CZ85" i="265"/>
  <c r="CZ86" i="265"/>
  <c r="CZ85" i="282"/>
  <c r="CZ86" i="282"/>
  <c r="CZ87" i="282"/>
  <c r="CZ88" i="282"/>
  <c r="CZ87" i="265"/>
  <c r="CZ89" i="265"/>
  <c r="CZ90" i="265"/>
  <c r="CZ96" i="265"/>
  <c r="CZ98" i="265"/>
  <c r="DA75" i="265"/>
  <c r="DA78" i="265"/>
  <c r="DA79" i="265"/>
  <c r="DA81" i="265"/>
  <c r="DA95" i="265"/>
  <c r="DA85" i="265"/>
  <c r="DA86" i="265"/>
  <c r="DA85" i="282"/>
  <c r="DA86" i="282"/>
  <c r="DA87" i="282"/>
  <c r="DA88" i="282"/>
  <c r="DA87" i="265"/>
  <c r="DA89" i="265"/>
  <c r="DA90" i="265"/>
  <c r="DA96" i="265"/>
  <c r="DA98" i="265"/>
  <c r="DB75" i="265"/>
  <c r="DB78" i="265"/>
  <c r="DB79" i="265"/>
  <c r="DB81" i="265"/>
  <c r="DB95" i="265"/>
  <c r="DB85" i="265"/>
  <c r="DB86" i="265"/>
  <c r="DB85" i="282"/>
  <c r="DB86" i="282"/>
  <c r="DB87" i="282"/>
  <c r="DB88" i="282"/>
  <c r="DB87" i="265"/>
  <c r="DB89" i="265"/>
  <c r="DB90" i="265"/>
  <c r="DB96" i="265"/>
  <c r="DB98" i="265"/>
  <c r="DC75" i="265"/>
  <c r="DC78" i="265"/>
  <c r="DC79" i="265"/>
  <c r="DC81" i="265"/>
  <c r="DC95" i="265"/>
  <c r="DC85" i="265"/>
  <c r="DC86" i="265"/>
  <c r="DC85" i="282"/>
  <c r="DC86" i="282"/>
  <c r="DC87" i="282"/>
  <c r="DC88" i="282"/>
  <c r="DC87" i="265"/>
  <c r="DC89" i="265"/>
  <c r="DC90" i="265"/>
  <c r="DC96" i="265"/>
  <c r="DC98" i="265"/>
  <c r="DD75" i="265"/>
  <c r="DD78" i="265"/>
  <c r="DD79" i="265"/>
  <c r="DD81" i="265"/>
  <c r="DD95" i="265"/>
  <c r="DD85" i="265"/>
  <c r="DD86" i="265"/>
  <c r="DD85" i="282"/>
  <c r="DD86" i="282"/>
  <c r="DD87" i="282"/>
  <c r="DD88" i="282"/>
  <c r="DD87" i="265"/>
  <c r="DD89" i="265"/>
  <c r="DD90" i="265"/>
  <c r="DD96" i="265"/>
  <c r="DD98" i="265"/>
  <c r="DE75" i="265"/>
  <c r="DE78" i="265"/>
  <c r="DE79" i="265"/>
  <c r="DE81" i="265"/>
  <c r="DE95" i="265"/>
  <c r="DE85" i="265"/>
  <c r="DE86" i="265"/>
  <c r="DE85" i="282"/>
  <c r="DE86" i="282"/>
  <c r="DE87" i="282"/>
  <c r="DE88" i="282"/>
  <c r="DE87" i="265"/>
  <c r="DE89" i="265"/>
  <c r="DE90" i="265"/>
  <c r="DE96" i="265"/>
  <c r="DE98" i="265"/>
  <c r="DF75" i="265"/>
  <c r="DF78" i="265"/>
  <c r="DF79" i="265"/>
  <c r="DF81" i="265"/>
  <c r="DF95" i="265"/>
  <c r="DF85" i="265"/>
  <c r="DF86" i="265"/>
  <c r="DF85" i="282"/>
  <c r="DF86" i="282"/>
  <c r="DF87" i="282"/>
  <c r="DF88" i="282"/>
  <c r="DF87" i="265"/>
  <c r="DF89" i="265"/>
  <c r="DF90" i="265"/>
  <c r="DF96" i="265"/>
  <c r="DF98" i="265"/>
  <c r="DG75" i="265"/>
  <c r="DG78" i="265"/>
  <c r="DG79" i="265"/>
  <c r="DG81" i="265"/>
  <c r="DG95" i="265"/>
  <c r="DG85" i="265"/>
  <c r="DG86" i="265"/>
  <c r="DG85" i="282"/>
  <c r="DG86" i="282"/>
  <c r="DG87" i="282"/>
  <c r="DG88" i="282"/>
  <c r="DG87" i="265"/>
  <c r="DG89" i="265"/>
  <c r="DG90" i="265"/>
  <c r="DG96" i="265"/>
  <c r="DG98" i="265"/>
  <c r="DH75" i="265"/>
  <c r="DH78" i="265"/>
  <c r="DH79" i="265"/>
  <c r="DH81" i="265"/>
  <c r="DH95" i="265"/>
  <c r="DH85" i="265"/>
  <c r="DH86" i="265"/>
  <c r="DH85" i="282"/>
  <c r="DH86" i="282"/>
  <c r="DH87" i="282"/>
  <c r="DH88" i="282"/>
  <c r="DH87" i="265"/>
  <c r="DH89" i="265"/>
  <c r="DH90" i="265"/>
  <c r="DH96" i="265"/>
  <c r="DH98" i="265"/>
  <c r="DI75" i="265"/>
  <c r="DI78" i="265"/>
  <c r="DI79" i="265"/>
  <c r="DI81" i="265"/>
  <c r="DI95" i="265"/>
  <c r="DI85" i="265"/>
  <c r="DI86" i="265"/>
  <c r="DI85" i="282"/>
  <c r="DI86" i="282"/>
  <c r="DI87" i="282"/>
  <c r="DI88" i="282"/>
  <c r="DI87" i="265"/>
  <c r="DI89" i="265"/>
  <c r="DI90" i="265"/>
  <c r="DI96" i="265"/>
  <c r="DI98" i="265"/>
  <c r="DJ75" i="265"/>
  <c r="DJ78" i="265"/>
  <c r="DJ79" i="265"/>
  <c r="DJ81" i="265"/>
  <c r="DJ95" i="265"/>
  <c r="DJ85" i="265"/>
  <c r="DJ86" i="265"/>
  <c r="DJ85" i="282"/>
  <c r="DJ86" i="282"/>
  <c r="DJ87" i="282"/>
  <c r="DJ88" i="282"/>
  <c r="DJ87" i="265"/>
  <c r="DJ89" i="265"/>
  <c r="DJ90" i="265"/>
  <c r="DJ96" i="265"/>
  <c r="DJ98" i="265"/>
  <c r="DK75" i="265"/>
  <c r="DK78" i="265"/>
  <c r="DK79" i="265"/>
  <c r="DK81" i="265"/>
  <c r="DK95" i="265"/>
  <c r="DK85" i="265"/>
  <c r="DK86" i="265"/>
  <c r="DK85" i="282"/>
  <c r="DK86" i="282"/>
  <c r="DK87" i="282"/>
  <c r="DK88" i="282"/>
  <c r="DK87" i="265"/>
  <c r="DK89" i="265"/>
  <c r="DK90" i="265"/>
  <c r="DK96" i="265"/>
  <c r="DK98" i="265"/>
  <c r="DL75" i="265"/>
  <c r="DL78" i="265"/>
  <c r="DL79" i="265"/>
  <c r="DL81" i="265"/>
  <c r="DL95" i="265"/>
  <c r="DL85" i="265"/>
  <c r="DL86" i="265"/>
  <c r="DL85" i="282"/>
  <c r="DL86" i="282"/>
  <c r="DL87" i="282"/>
  <c r="DL88" i="282"/>
  <c r="DL87" i="265"/>
  <c r="DL89" i="265"/>
  <c r="DL90" i="265"/>
  <c r="DL96" i="265"/>
  <c r="DL98" i="265"/>
  <c r="DM75" i="265"/>
  <c r="DM78" i="265"/>
  <c r="DM79" i="265"/>
  <c r="DM81" i="265"/>
  <c r="DM95" i="265"/>
  <c r="DM85" i="265"/>
  <c r="DM86" i="265"/>
  <c r="DM85" i="282"/>
  <c r="DM86" i="282"/>
  <c r="DM87" i="282"/>
  <c r="DM88" i="282"/>
  <c r="DM87" i="265"/>
  <c r="DM89" i="265"/>
  <c r="DM90" i="265"/>
  <c r="DM96" i="265"/>
  <c r="DM98" i="265"/>
  <c r="DN75" i="265"/>
  <c r="DN78" i="265"/>
  <c r="DN79" i="265"/>
  <c r="DN81" i="265"/>
  <c r="DN95" i="265"/>
  <c r="DN85" i="265"/>
  <c r="DN86" i="265"/>
  <c r="DN85" i="282"/>
  <c r="DN86" i="282"/>
  <c r="DN87" i="282"/>
  <c r="DN88" i="282"/>
  <c r="DN87" i="265"/>
  <c r="DN89" i="265"/>
  <c r="DN90" i="265"/>
  <c r="DN96" i="265"/>
  <c r="DN98" i="265"/>
  <c r="DO75" i="265"/>
  <c r="DO78" i="265"/>
  <c r="DO79" i="265"/>
  <c r="DO81" i="265"/>
  <c r="DO95" i="265"/>
  <c r="DO85" i="265"/>
  <c r="DO86" i="265"/>
  <c r="DO85" i="282"/>
  <c r="DO86" i="282"/>
  <c r="DO87" i="282"/>
  <c r="DO88" i="282"/>
  <c r="DO87" i="265"/>
  <c r="DO89" i="265"/>
  <c r="DO90" i="265"/>
  <c r="DO96" i="265"/>
  <c r="DO98" i="265"/>
  <c r="DP75" i="265"/>
  <c r="DP78" i="265"/>
  <c r="DP79" i="265"/>
  <c r="DP81" i="265"/>
  <c r="DP95" i="265"/>
  <c r="DP85" i="265"/>
  <c r="DP86" i="265"/>
  <c r="DP85" i="282"/>
  <c r="DP86" i="282"/>
  <c r="DP87" i="282"/>
  <c r="DP88" i="282"/>
  <c r="DP87" i="265"/>
  <c r="DP89" i="265"/>
  <c r="DP90" i="265"/>
  <c r="DP96" i="265"/>
  <c r="DP98" i="265"/>
  <c r="DQ75" i="265"/>
  <c r="DQ78" i="265"/>
  <c r="DQ79" i="265"/>
  <c r="DQ81" i="265"/>
  <c r="DQ95" i="265"/>
  <c r="DQ85" i="265"/>
  <c r="DQ86" i="265"/>
  <c r="DQ85" i="282"/>
  <c r="DQ86" i="282"/>
  <c r="DQ87" i="282"/>
  <c r="DQ88" i="282"/>
  <c r="DQ87" i="265"/>
  <c r="DQ89" i="265"/>
  <c r="DQ90" i="265"/>
  <c r="DQ96" i="265"/>
  <c r="DQ98" i="265"/>
  <c r="DR75" i="265"/>
  <c r="DR78" i="265"/>
  <c r="DR79" i="265"/>
  <c r="DR81" i="265"/>
  <c r="DR95" i="265"/>
  <c r="DR85" i="265"/>
  <c r="DR86" i="265"/>
  <c r="DR85" i="282"/>
  <c r="DR86" i="282"/>
  <c r="DR87" i="282"/>
  <c r="DR88" i="282"/>
  <c r="DR87" i="265"/>
  <c r="DR89" i="265"/>
  <c r="DR90" i="265"/>
  <c r="DR96" i="265"/>
  <c r="DR98" i="265"/>
  <c r="DS75" i="265"/>
  <c r="DS78" i="265"/>
  <c r="DS79" i="265"/>
  <c r="DS81" i="265"/>
  <c r="DS95" i="265"/>
  <c r="DS85" i="265"/>
  <c r="DS86" i="265"/>
  <c r="DS85" i="282"/>
  <c r="DS86" i="282"/>
  <c r="DS87" i="282"/>
  <c r="DS88" i="282"/>
  <c r="DS87" i="265"/>
  <c r="DS89" i="265"/>
  <c r="DS90" i="265"/>
  <c r="DS96" i="265"/>
  <c r="DS98" i="265"/>
  <c r="DT75" i="265"/>
  <c r="DT78" i="265"/>
  <c r="DT79" i="265"/>
  <c r="DT81" i="265"/>
  <c r="DT95" i="265"/>
  <c r="DT85" i="265"/>
  <c r="DT86" i="265"/>
  <c r="DT85" i="282"/>
  <c r="DT86" i="282"/>
  <c r="DT87" i="282"/>
  <c r="DT88" i="282"/>
  <c r="DT87" i="265"/>
  <c r="DT89" i="265"/>
  <c r="DT90" i="265"/>
  <c r="DT96" i="265"/>
  <c r="DT98" i="265"/>
  <c r="DU75" i="265"/>
  <c r="DU78" i="265"/>
  <c r="DU79" i="265"/>
  <c r="DU81" i="265"/>
  <c r="DU95" i="265"/>
  <c r="DU85" i="265"/>
  <c r="DU86" i="265"/>
  <c r="DU85" i="282"/>
  <c r="DU86" i="282"/>
  <c r="DU87" i="282"/>
  <c r="DU88" i="282"/>
  <c r="DU87" i="265"/>
  <c r="DU89" i="265"/>
  <c r="DU90" i="265"/>
  <c r="DU96" i="265"/>
  <c r="DU98" i="265"/>
  <c r="DV75" i="265"/>
  <c r="DV78" i="265"/>
  <c r="DV79" i="265"/>
  <c r="DV81" i="265"/>
  <c r="DV95" i="265"/>
  <c r="DV85" i="265"/>
  <c r="DV86" i="265"/>
  <c r="DV85" i="282"/>
  <c r="DV86" i="282"/>
  <c r="DV87" i="282"/>
  <c r="DV88" i="282"/>
  <c r="DV87" i="265"/>
  <c r="DV89" i="265"/>
  <c r="DV90" i="265"/>
  <c r="DV96" i="265"/>
  <c r="DV98" i="265"/>
  <c r="DW75" i="265"/>
  <c r="DW78" i="265"/>
  <c r="DW79" i="265"/>
  <c r="DW81" i="265"/>
  <c r="DW95" i="265"/>
  <c r="DW85" i="265"/>
  <c r="DW86" i="265"/>
  <c r="DW85" i="282"/>
  <c r="DW86" i="282"/>
  <c r="DW87" i="282"/>
  <c r="DW88" i="282"/>
  <c r="DW87" i="265"/>
  <c r="DW89" i="265"/>
  <c r="DW90" i="265"/>
  <c r="DW96" i="265"/>
  <c r="DW98" i="265"/>
  <c r="DX75" i="265"/>
  <c r="DX78" i="265"/>
  <c r="DX79" i="265"/>
  <c r="DX81" i="265"/>
  <c r="DX95" i="265"/>
  <c r="DX85" i="265"/>
  <c r="DX86" i="265"/>
  <c r="DX85" i="282"/>
  <c r="DX86" i="282"/>
  <c r="DX87" i="282"/>
  <c r="DX88" i="282"/>
  <c r="DX87" i="265"/>
  <c r="DX89" i="265"/>
  <c r="DX90" i="265"/>
  <c r="DX96" i="265"/>
  <c r="DX98" i="265"/>
  <c r="DY75" i="265"/>
  <c r="DY78" i="265"/>
  <c r="DY79" i="265"/>
  <c r="DY81" i="265"/>
  <c r="DY95" i="265"/>
  <c r="DY85" i="265"/>
  <c r="DY86" i="265"/>
  <c r="DY85" i="282"/>
  <c r="DY86" i="282"/>
  <c r="DY87" i="282"/>
  <c r="DY88" i="282"/>
  <c r="DY87" i="265"/>
  <c r="DY89" i="265"/>
  <c r="DY90" i="265"/>
  <c r="DY96" i="265"/>
  <c r="DY98" i="265"/>
  <c r="DZ75" i="265"/>
  <c r="DZ78" i="265"/>
  <c r="DZ79" i="265"/>
  <c r="DZ81" i="265"/>
  <c r="DZ95" i="265"/>
  <c r="DZ85" i="265"/>
  <c r="DZ86" i="265"/>
  <c r="DZ85" i="282"/>
  <c r="DZ86" i="282"/>
  <c r="DZ87" i="282"/>
  <c r="DZ88" i="282"/>
  <c r="DZ87" i="265"/>
  <c r="DZ89" i="265"/>
  <c r="DZ90" i="265"/>
  <c r="DZ96" i="265"/>
  <c r="DZ98" i="265"/>
  <c r="EA75" i="265"/>
  <c r="EA78" i="265"/>
  <c r="EA79" i="265"/>
  <c r="EA81" i="265"/>
  <c r="EA95" i="265"/>
  <c r="EA85" i="265"/>
  <c r="EA86" i="265"/>
  <c r="EA85" i="282"/>
  <c r="EA86" i="282"/>
  <c r="EA87" i="282"/>
  <c r="EA88" i="282"/>
  <c r="EA87" i="265"/>
  <c r="EA89" i="265"/>
  <c r="EA90" i="265"/>
  <c r="EA96" i="265"/>
  <c r="EA98" i="265"/>
  <c r="EB75" i="265"/>
  <c r="EB78" i="265"/>
  <c r="EB79" i="265"/>
  <c r="EB81" i="265"/>
  <c r="EB95" i="265"/>
  <c r="EB85" i="265"/>
  <c r="EB86" i="265"/>
  <c r="EB85" i="282"/>
  <c r="EB86" i="282"/>
  <c r="EB87" i="282"/>
  <c r="EB88" i="282"/>
  <c r="EB87" i="265"/>
  <c r="EB89" i="265"/>
  <c r="EB90" i="265"/>
  <c r="EB96" i="265"/>
  <c r="EB98" i="265"/>
  <c r="EC75" i="265"/>
  <c r="EC78" i="265"/>
  <c r="EC79" i="265"/>
  <c r="EC81" i="265"/>
  <c r="EC95" i="265"/>
  <c r="EC85" i="265"/>
  <c r="EC86" i="265"/>
  <c r="EC85" i="282"/>
  <c r="EC86" i="282"/>
  <c r="EC87" i="282"/>
  <c r="EC88" i="282"/>
  <c r="EC87" i="265"/>
  <c r="EC89" i="265"/>
  <c r="EC90" i="265"/>
  <c r="EC96" i="265"/>
  <c r="EC98" i="265"/>
  <c r="ED75" i="265"/>
  <c r="ED78" i="265"/>
  <c r="ED79" i="265"/>
  <c r="ED81" i="265"/>
  <c r="ED95" i="265"/>
  <c r="ED85" i="265"/>
  <c r="ED86" i="265"/>
  <c r="ED85" i="282"/>
  <c r="ED86" i="282"/>
  <c r="ED87" i="282"/>
  <c r="ED88" i="282"/>
  <c r="ED87" i="265"/>
  <c r="ED89" i="265"/>
  <c r="ED90" i="265"/>
  <c r="ED96" i="265"/>
  <c r="ED98" i="265"/>
  <c r="EE75" i="265"/>
  <c r="EE78" i="265"/>
  <c r="EE79" i="265"/>
  <c r="EE81" i="265"/>
  <c r="EE95" i="265"/>
  <c r="EE85" i="265"/>
  <c r="EE86" i="265"/>
  <c r="EE85" i="282"/>
  <c r="EE86" i="282"/>
  <c r="EE87" i="282"/>
  <c r="EE88" i="282"/>
  <c r="EE87" i="265"/>
  <c r="EE89" i="265"/>
  <c r="EE90" i="265"/>
  <c r="EE96" i="265"/>
  <c r="EE98" i="265"/>
  <c r="EF75" i="265"/>
  <c r="EF78" i="265"/>
  <c r="EF79" i="265"/>
  <c r="EF81" i="265"/>
  <c r="EF95" i="265"/>
  <c r="EF85" i="265"/>
  <c r="EF86" i="265"/>
  <c r="EF85" i="282"/>
  <c r="EF86" i="282"/>
  <c r="EF87" i="282"/>
  <c r="EF88" i="282"/>
  <c r="EF87" i="265"/>
  <c r="EF89" i="265"/>
  <c r="EF90" i="265"/>
  <c r="EF96" i="265"/>
  <c r="EF98" i="265"/>
  <c r="EG75" i="265"/>
  <c r="EG78" i="265"/>
  <c r="EG79" i="265"/>
  <c r="EG81" i="265"/>
  <c r="EG95" i="265"/>
  <c r="EG85" i="265"/>
  <c r="EG86" i="265"/>
  <c r="EG85" i="282"/>
  <c r="EG86" i="282"/>
  <c r="EG87" i="282"/>
  <c r="EG88" i="282"/>
  <c r="EG87" i="265"/>
  <c r="EG89" i="265"/>
  <c r="EG90" i="265"/>
  <c r="EG96" i="265"/>
  <c r="EG98" i="265"/>
  <c r="EH75" i="265"/>
  <c r="EH78" i="265"/>
  <c r="EH79" i="265"/>
  <c r="EH81" i="265"/>
  <c r="EH95" i="265"/>
  <c r="EH85" i="265"/>
  <c r="EH86" i="265"/>
  <c r="EH85" i="282"/>
  <c r="EH86" i="282"/>
  <c r="EH87" i="282"/>
  <c r="EH88" i="282"/>
  <c r="EH87" i="265"/>
  <c r="EH89" i="265"/>
  <c r="EH90" i="265"/>
  <c r="EH96" i="265"/>
  <c r="EH98" i="265"/>
  <c r="EI75" i="265"/>
  <c r="EI78" i="265"/>
  <c r="EI79" i="265"/>
  <c r="EI81" i="265"/>
  <c r="EI95" i="265"/>
  <c r="EI85" i="265"/>
  <c r="EI86" i="265"/>
  <c r="EI85" i="282"/>
  <c r="EI86" i="282"/>
  <c r="EI87" i="282"/>
  <c r="EI88" i="282"/>
  <c r="EI87" i="265"/>
  <c r="EI89" i="265"/>
  <c r="EI90" i="265"/>
  <c r="EI96" i="265"/>
  <c r="EI98" i="265"/>
  <c r="EJ75" i="265"/>
  <c r="EJ78" i="265"/>
  <c r="EJ79" i="265"/>
  <c r="EJ81" i="265"/>
  <c r="EJ95" i="265"/>
  <c r="EJ85" i="265"/>
  <c r="EJ86" i="265"/>
  <c r="EJ85" i="282"/>
  <c r="EJ86" i="282"/>
  <c r="EJ87" i="282"/>
  <c r="EJ88" i="282"/>
  <c r="EJ87" i="265"/>
  <c r="EJ89" i="265"/>
  <c r="EJ90" i="265"/>
  <c r="EJ96" i="265"/>
  <c r="EJ98" i="265"/>
  <c r="EK75" i="265"/>
  <c r="EK78" i="265"/>
  <c r="EK79" i="265"/>
  <c r="EK81" i="265"/>
  <c r="EK95" i="265"/>
  <c r="EK85" i="265"/>
  <c r="EK86" i="265"/>
  <c r="EK85" i="282"/>
  <c r="EK86" i="282"/>
  <c r="EK87" i="282"/>
  <c r="EK88" i="282"/>
  <c r="EK87" i="265"/>
  <c r="EK89" i="265"/>
  <c r="EK90" i="265"/>
  <c r="EK96" i="265"/>
  <c r="EK98" i="265"/>
  <c r="EL75" i="265"/>
  <c r="EL78" i="265"/>
  <c r="EL79" i="265"/>
  <c r="EL81" i="265"/>
  <c r="EL95" i="265"/>
  <c r="EL85" i="265"/>
  <c r="EL86" i="265"/>
  <c r="EL85" i="282"/>
  <c r="EL86" i="282"/>
  <c r="EL87" i="282"/>
  <c r="EL88" i="282"/>
  <c r="EL87" i="265"/>
  <c r="EL89" i="265"/>
  <c r="EL90" i="265"/>
  <c r="EL96" i="265"/>
  <c r="EL98" i="265"/>
  <c r="EM75" i="265"/>
  <c r="EM78" i="265"/>
  <c r="EM79" i="265"/>
  <c r="EM81" i="265"/>
  <c r="EM95" i="265"/>
  <c r="EM85" i="265"/>
  <c r="EM86" i="265"/>
  <c r="EM85" i="282"/>
  <c r="EM86" i="282"/>
  <c r="EM87" i="282"/>
  <c r="EM88" i="282"/>
  <c r="EM87" i="265"/>
  <c r="EM89" i="265"/>
  <c r="EM90" i="265"/>
  <c r="EM96" i="265"/>
  <c r="EM98" i="265"/>
  <c r="EN75" i="265"/>
  <c r="EN78" i="265"/>
  <c r="EN79" i="265"/>
  <c r="EN81" i="265"/>
  <c r="EN95" i="265"/>
  <c r="EN85" i="265"/>
  <c r="EN86" i="265"/>
  <c r="EN85" i="282"/>
  <c r="EN86" i="282"/>
  <c r="EN87" i="282"/>
  <c r="EN88" i="282"/>
  <c r="EN87" i="265"/>
  <c r="EN89" i="265"/>
  <c r="EN90" i="265"/>
  <c r="EN96" i="265"/>
  <c r="EN98" i="265"/>
  <c r="EO75" i="265"/>
  <c r="EO78" i="265"/>
  <c r="EO79" i="265"/>
  <c r="EO81" i="265"/>
  <c r="EO95" i="265"/>
  <c r="EO85" i="265"/>
  <c r="EO86" i="265"/>
  <c r="EO85" i="282"/>
  <c r="EO86" i="282"/>
  <c r="EO87" i="282"/>
  <c r="EO88" i="282"/>
  <c r="EO87" i="265"/>
  <c r="EO89" i="265"/>
  <c r="EO90" i="265"/>
  <c r="EO96" i="265"/>
  <c r="EO98" i="265"/>
  <c r="EP75" i="265"/>
  <c r="EP78" i="265"/>
  <c r="EP79" i="265"/>
  <c r="EP81" i="265"/>
  <c r="EP95" i="265"/>
  <c r="EP85" i="265"/>
  <c r="EP86" i="265"/>
  <c r="EP85" i="282"/>
  <c r="EP86" i="282"/>
  <c r="EP87" i="282"/>
  <c r="EP88" i="282"/>
  <c r="EP87" i="265"/>
  <c r="EP89" i="265"/>
  <c r="EP90" i="265"/>
  <c r="EP96" i="265"/>
  <c r="EP98" i="265"/>
  <c r="EQ75" i="265"/>
  <c r="EQ78" i="265"/>
  <c r="EQ79" i="265"/>
  <c r="EQ81" i="265"/>
  <c r="EQ95" i="265"/>
  <c r="EQ85" i="265"/>
  <c r="EQ86" i="265"/>
  <c r="EQ85" i="282"/>
  <c r="EQ86" i="282"/>
  <c r="EQ87" i="282"/>
  <c r="EQ88" i="282"/>
  <c r="EQ87" i="265"/>
  <c r="EQ89" i="265"/>
  <c r="EQ90" i="265"/>
  <c r="EQ96" i="265"/>
  <c r="EQ98" i="265"/>
  <c r="ER75" i="265"/>
  <c r="ER78" i="265"/>
  <c r="ER79" i="265"/>
  <c r="ER81" i="265"/>
  <c r="ER95" i="265"/>
  <c r="ER85" i="265"/>
  <c r="ER86" i="265"/>
  <c r="ER85" i="282"/>
  <c r="ER86" i="282"/>
  <c r="ER87" i="282"/>
  <c r="ER88" i="282"/>
  <c r="ER87" i="265"/>
  <c r="ER89" i="265"/>
  <c r="ER90" i="265"/>
  <c r="ER96" i="265"/>
  <c r="ER98" i="265"/>
  <c r="ES75" i="265"/>
  <c r="ES78" i="265"/>
  <c r="ES79" i="265"/>
  <c r="ES81" i="265"/>
  <c r="ES95" i="265"/>
  <c r="ES85" i="265"/>
  <c r="ES86" i="265"/>
  <c r="ES85" i="282"/>
  <c r="ES86" i="282"/>
  <c r="ES87" i="282"/>
  <c r="ES88" i="282"/>
  <c r="ES87" i="265"/>
  <c r="ES89" i="265"/>
  <c r="ES90" i="265"/>
  <c r="ES96" i="265"/>
  <c r="ES98" i="265"/>
  <c r="ET75" i="265"/>
  <c r="ET78" i="265"/>
  <c r="ET79" i="265"/>
  <c r="ET81" i="265"/>
  <c r="ET95" i="265"/>
  <c r="ET85" i="265"/>
  <c r="ET86" i="265"/>
  <c r="ET85" i="282"/>
  <c r="ET86" i="282"/>
  <c r="ET87" i="282"/>
  <c r="ET88" i="282"/>
  <c r="ET87" i="265"/>
  <c r="ET89" i="265"/>
  <c r="ET90" i="265"/>
  <c r="ET96" i="265"/>
  <c r="ET98" i="265"/>
  <c r="EU75" i="265"/>
  <c r="EU78" i="265"/>
  <c r="EU79" i="265"/>
  <c r="EU81" i="265"/>
  <c r="EU95" i="265"/>
  <c r="EU85" i="265"/>
  <c r="EU86" i="265"/>
  <c r="EU85" i="282"/>
  <c r="EU86" i="282"/>
  <c r="EU87" i="282"/>
  <c r="EU88" i="282"/>
  <c r="EU87" i="265"/>
  <c r="EU89" i="265"/>
  <c r="EU90" i="265"/>
  <c r="EU96" i="265"/>
  <c r="EU98" i="265"/>
  <c r="EV75" i="265"/>
  <c r="EV78" i="265"/>
  <c r="EV79" i="265"/>
  <c r="EV81" i="265"/>
  <c r="EV95" i="265"/>
  <c r="EV85" i="265"/>
  <c r="EV86" i="265"/>
  <c r="EV85" i="282"/>
  <c r="EV86" i="282"/>
  <c r="EV87" i="282"/>
  <c r="EV88" i="282"/>
  <c r="EV87" i="265"/>
  <c r="EV89" i="265"/>
  <c r="EV90" i="265"/>
  <c r="EV96" i="265"/>
  <c r="EV98" i="265"/>
  <c r="EW75" i="265"/>
  <c r="EW78" i="265"/>
  <c r="EW79" i="265"/>
  <c r="EW81" i="265"/>
  <c r="EW95" i="265"/>
  <c r="EW85" i="265"/>
  <c r="EW86" i="265"/>
  <c r="EW85" i="282"/>
  <c r="EW86" i="282"/>
  <c r="EW87" i="282"/>
  <c r="EW88" i="282"/>
  <c r="EW87" i="265"/>
  <c r="EW89" i="265"/>
  <c r="EW90" i="265"/>
  <c r="EW96" i="265"/>
  <c r="EW98" i="265"/>
  <c r="EX75" i="265"/>
  <c r="EX78" i="265"/>
  <c r="EX79" i="265"/>
  <c r="EX81" i="265"/>
  <c r="EX95" i="265"/>
  <c r="EX85" i="265"/>
  <c r="EX86" i="265"/>
  <c r="EX85" i="282"/>
  <c r="EX86" i="282"/>
  <c r="EX87" i="282"/>
  <c r="EX88" i="282"/>
  <c r="EX87" i="265"/>
  <c r="EX89" i="265"/>
  <c r="EX90" i="265"/>
  <c r="EX96" i="265"/>
  <c r="EX98" i="265"/>
  <c r="EY75" i="265"/>
  <c r="EY78" i="265"/>
  <c r="EY79" i="265"/>
  <c r="EY81" i="265"/>
  <c r="EY95" i="265"/>
  <c r="EY85" i="265"/>
  <c r="EY86" i="265"/>
  <c r="EY85" i="282"/>
  <c r="EY86" i="282"/>
  <c r="EY87" i="282"/>
  <c r="EY88" i="282"/>
  <c r="EY87" i="265"/>
  <c r="EY89" i="265"/>
  <c r="EY90" i="265"/>
  <c r="EY96" i="265"/>
  <c r="EY98" i="265"/>
  <c r="EZ75" i="265"/>
  <c r="EZ78" i="265"/>
  <c r="EZ79" i="265"/>
  <c r="EZ81" i="265"/>
  <c r="EZ95" i="265"/>
  <c r="EZ85" i="265"/>
  <c r="EZ86" i="265"/>
  <c r="EZ85" i="282"/>
  <c r="EZ86" i="282"/>
  <c r="EZ87" i="282"/>
  <c r="EZ88" i="282"/>
  <c r="EZ87" i="265"/>
  <c r="EZ89" i="265"/>
  <c r="EZ90" i="265"/>
  <c r="EZ96" i="265"/>
  <c r="EZ98" i="265"/>
  <c r="FA75" i="265"/>
  <c r="FA78" i="265"/>
  <c r="FA79" i="265"/>
  <c r="FA81" i="265"/>
  <c r="FA95" i="265"/>
  <c r="FA85" i="265"/>
  <c r="FA86" i="265"/>
  <c r="FA85" i="282"/>
  <c r="FA86" i="282"/>
  <c r="FA87" i="282"/>
  <c r="FA88" i="282"/>
  <c r="FA87" i="265"/>
  <c r="FA89" i="265"/>
  <c r="FA90" i="265"/>
  <c r="FA96" i="265"/>
  <c r="FA98" i="265"/>
  <c r="FB75" i="265"/>
  <c r="FB78" i="265"/>
  <c r="FB79" i="265"/>
  <c r="FB81" i="265"/>
  <c r="FB95" i="265"/>
  <c r="FB85" i="265"/>
  <c r="FB86" i="265"/>
  <c r="FB85" i="282"/>
  <c r="FB86" i="282"/>
  <c r="FB87" i="282"/>
  <c r="FB88" i="282"/>
  <c r="FB87" i="265"/>
  <c r="FB89" i="265"/>
  <c r="FB90" i="265"/>
  <c r="FB96" i="265"/>
  <c r="FB98" i="265"/>
  <c r="FC75" i="265"/>
  <c r="FC78" i="265"/>
  <c r="FC79" i="265"/>
  <c r="FC81" i="265"/>
  <c r="FC95" i="265"/>
  <c r="FC85" i="265"/>
  <c r="FC86" i="265"/>
  <c r="FC85" i="282"/>
  <c r="FC86" i="282"/>
  <c r="FC87" i="282"/>
  <c r="FC88" i="282"/>
  <c r="FC87" i="265"/>
  <c r="FC89" i="265"/>
  <c r="FC90" i="265"/>
  <c r="FC96" i="265"/>
  <c r="FC98" i="265"/>
  <c r="FD75" i="265"/>
  <c r="FD78" i="265"/>
  <c r="FD79" i="265"/>
  <c r="FD81" i="265"/>
  <c r="FD95" i="265"/>
  <c r="FD85" i="265"/>
  <c r="FD86" i="265"/>
  <c r="FD85" i="282"/>
  <c r="FD86" i="282"/>
  <c r="FD87" i="282"/>
  <c r="FD88" i="282"/>
  <c r="FD87" i="265"/>
  <c r="FD89" i="265"/>
  <c r="FD90" i="265"/>
  <c r="FD96" i="265"/>
  <c r="FD98" i="265"/>
  <c r="FE75" i="265"/>
  <c r="FE78" i="265"/>
  <c r="FE79" i="265"/>
  <c r="FE81" i="265"/>
  <c r="FE95" i="265"/>
  <c r="FE85" i="265"/>
  <c r="FE86" i="265"/>
  <c r="FE85" i="282"/>
  <c r="FE86" i="282"/>
  <c r="FE87" i="282"/>
  <c r="FE88" i="282"/>
  <c r="FE87" i="265"/>
  <c r="FE89" i="265"/>
  <c r="FE90" i="265"/>
  <c r="FE96" i="265"/>
  <c r="FE98" i="265"/>
  <c r="FF75" i="265"/>
  <c r="FF78" i="265"/>
  <c r="FF79" i="265"/>
  <c r="FF81" i="265"/>
  <c r="FF95" i="265"/>
  <c r="FF85" i="265"/>
  <c r="FF86" i="265"/>
  <c r="FF85" i="282"/>
  <c r="FF86" i="282"/>
  <c r="FF87" i="282"/>
  <c r="FF88" i="282"/>
  <c r="FF87" i="265"/>
  <c r="FF89" i="265"/>
  <c r="FF90" i="265"/>
  <c r="FF96" i="265"/>
  <c r="FF98" i="265"/>
  <c r="FG75" i="265"/>
  <c r="FG78" i="265"/>
  <c r="FG79" i="265"/>
  <c r="FG81" i="265"/>
  <c r="FG95" i="265"/>
  <c r="FG85" i="265"/>
  <c r="FG86" i="265"/>
  <c r="FG85" i="282"/>
  <c r="FG86" i="282"/>
  <c r="FG87" i="282"/>
  <c r="FG88" i="282"/>
  <c r="FG87" i="265"/>
  <c r="FG89" i="265"/>
  <c r="FG90" i="265"/>
  <c r="FG96" i="265"/>
  <c r="FG98" i="265"/>
  <c r="FH75" i="265"/>
  <c r="FH78" i="265"/>
  <c r="FH79" i="265"/>
  <c r="FH81" i="265"/>
  <c r="FH95" i="265"/>
  <c r="FH85" i="265"/>
  <c r="FH86" i="265"/>
  <c r="FH85" i="282"/>
  <c r="FH86" i="282"/>
  <c r="FH87" i="282"/>
  <c r="FH88" i="282"/>
  <c r="FH87" i="265"/>
  <c r="FH89" i="265"/>
  <c r="FH90" i="265"/>
  <c r="FH96" i="265"/>
  <c r="FH98" i="265"/>
  <c r="FI75" i="265"/>
  <c r="FI78" i="265"/>
  <c r="FI79" i="265"/>
  <c r="FI81" i="265"/>
  <c r="FI95" i="265"/>
  <c r="FI85" i="265"/>
  <c r="FI86" i="265"/>
  <c r="FI85" i="282"/>
  <c r="FI86" i="282"/>
  <c r="FI87" i="282"/>
  <c r="FI88" i="282"/>
  <c r="FI87" i="265"/>
  <c r="FI89" i="265"/>
  <c r="FI90" i="265"/>
  <c r="FI96" i="265"/>
  <c r="FI98" i="265"/>
  <c r="FJ75" i="265"/>
  <c r="FJ78" i="265"/>
  <c r="FJ79" i="265"/>
  <c r="FJ81" i="265"/>
  <c r="FJ95" i="265"/>
  <c r="FJ85" i="265"/>
  <c r="FJ86" i="265"/>
  <c r="FJ85" i="282"/>
  <c r="FJ86" i="282"/>
  <c r="FJ87" i="282"/>
  <c r="FJ88" i="282"/>
  <c r="FJ87" i="265"/>
  <c r="FJ89" i="265"/>
  <c r="FJ90" i="265"/>
  <c r="FJ96" i="265"/>
  <c r="FJ98" i="265"/>
  <c r="FK75" i="265"/>
  <c r="FK78" i="265"/>
  <c r="FK79" i="265"/>
  <c r="FK81" i="265"/>
  <c r="FK95" i="265"/>
  <c r="FK85" i="265"/>
  <c r="FK86" i="265"/>
  <c r="FK85" i="282"/>
  <c r="FK86" i="282"/>
  <c r="FK87" i="282"/>
  <c r="FK88" i="282"/>
  <c r="FK87" i="265"/>
  <c r="FK89" i="265"/>
  <c r="FK90" i="265"/>
  <c r="FK96" i="265"/>
  <c r="FK98" i="265"/>
  <c r="FL75" i="265"/>
  <c r="FL78" i="265"/>
  <c r="FL79" i="265"/>
  <c r="FL81" i="265"/>
  <c r="FL95" i="265"/>
  <c r="FL85" i="265"/>
  <c r="FL86" i="265"/>
  <c r="FL85" i="282"/>
  <c r="FL86" i="282"/>
  <c r="FL87" i="282"/>
  <c r="FL88" i="282"/>
  <c r="FL87" i="265"/>
  <c r="FL89" i="265"/>
  <c r="FL90" i="265"/>
  <c r="FL96" i="265"/>
  <c r="FL98" i="265"/>
  <c r="FM75" i="265"/>
  <c r="FM78" i="265"/>
  <c r="FM79" i="265"/>
  <c r="FM81" i="265"/>
  <c r="FM95" i="265"/>
  <c r="FM85" i="265"/>
  <c r="FM86" i="265"/>
  <c r="FM85" i="282"/>
  <c r="FM86" i="282"/>
  <c r="FM87" i="282"/>
  <c r="FM88" i="282"/>
  <c r="FM87" i="265"/>
  <c r="FM89" i="265"/>
  <c r="FM90" i="265"/>
  <c r="FM96" i="265"/>
  <c r="FM98" i="265"/>
  <c r="FN75" i="265"/>
  <c r="FN78" i="265"/>
  <c r="FN79" i="265"/>
  <c r="FN81" i="265"/>
  <c r="FN95" i="265"/>
  <c r="FN85" i="265"/>
  <c r="FN86" i="265"/>
  <c r="FN85" i="282"/>
  <c r="FN86" i="282"/>
  <c r="FN87" i="282"/>
  <c r="FN88" i="282"/>
  <c r="FN87" i="265"/>
  <c r="FN89" i="265"/>
  <c r="FN90" i="265"/>
  <c r="FN96" i="265"/>
  <c r="FN98" i="265"/>
  <c r="FO75" i="265"/>
  <c r="FO78" i="265"/>
  <c r="FO79" i="265"/>
  <c r="FO81" i="265"/>
  <c r="FO95" i="265"/>
  <c r="FO85" i="265"/>
  <c r="FO86" i="265"/>
  <c r="FO85" i="282"/>
  <c r="FO86" i="282"/>
  <c r="FO87" i="282"/>
  <c r="FO88" i="282"/>
  <c r="FO87" i="265"/>
  <c r="FO89" i="265"/>
  <c r="FO90" i="265"/>
  <c r="FO96" i="265"/>
  <c r="FO98" i="265"/>
  <c r="FP75" i="265"/>
  <c r="FP78" i="265"/>
  <c r="FP79" i="265"/>
  <c r="FP81" i="265"/>
  <c r="FP95" i="265"/>
  <c r="FP85" i="265"/>
  <c r="FP86" i="265"/>
  <c r="FP85" i="282"/>
  <c r="FP86" i="282"/>
  <c r="FP87" i="282"/>
  <c r="FP88" i="282"/>
  <c r="FP87" i="265"/>
  <c r="FP89" i="265"/>
  <c r="FP90" i="265"/>
  <c r="FP96" i="265"/>
  <c r="FP98" i="265"/>
  <c r="FQ75" i="265"/>
  <c r="FQ78" i="265"/>
  <c r="FQ79" i="265"/>
  <c r="FQ81" i="265"/>
  <c r="FQ95" i="265"/>
  <c r="FQ85" i="265"/>
  <c r="FQ86" i="265"/>
  <c r="FQ85" i="282"/>
  <c r="FQ86" i="282"/>
  <c r="FQ87" i="282"/>
  <c r="FQ88" i="282"/>
  <c r="FQ87" i="265"/>
  <c r="FQ89" i="265"/>
  <c r="FQ90" i="265"/>
  <c r="FQ96" i="265"/>
  <c r="FQ98" i="265"/>
  <c r="FR75" i="265"/>
  <c r="FR78" i="265"/>
  <c r="FR79" i="265"/>
  <c r="FR81" i="265"/>
  <c r="FR95" i="265"/>
  <c r="FR85" i="265"/>
  <c r="FR86" i="265"/>
  <c r="FR85" i="282"/>
  <c r="FR86" i="282"/>
  <c r="FR87" i="282"/>
  <c r="FR88" i="282"/>
  <c r="FR87" i="265"/>
  <c r="FR89" i="265"/>
  <c r="FR90" i="265"/>
  <c r="FR96" i="265"/>
  <c r="FR98" i="265"/>
  <c r="FS75" i="265"/>
  <c r="FS78" i="265"/>
  <c r="FS79" i="265"/>
  <c r="FS81" i="265"/>
  <c r="FS95" i="265"/>
  <c r="FS85" i="265"/>
  <c r="FS86" i="265"/>
  <c r="FS85" i="282"/>
  <c r="FS86" i="282"/>
  <c r="FS87" i="282"/>
  <c r="FS88" i="282"/>
  <c r="FS87" i="265"/>
  <c r="FS89" i="265"/>
  <c r="FS90" i="265"/>
  <c r="FS96" i="265"/>
  <c r="FS98" i="265"/>
  <c r="FT75" i="265"/>
  <c r="FT78" i="265"/>
  <c r="FT79" i="265"/>
  <c r="FT81" i="265"/>
  <c r="FT95" i="265"/>
  <c r="FT85" i="265"/>
  <c r="FT86" i="265"/>
  <c r="FT85" i="282"/>
  <c r="FT86" i="282"/>
  <c r="FT87" i="282"/>
  <c r="FT88" i="282"/>
  <c r="FT87" i="265"/>
  <c r="FT89" i="265"/>
  <c r="FT90" i="265"/>
  <c r="FT96" i="265"/>
  <c r="FT98" i="265"/>
  <c r="FU75" i="265"/>
  <c r="FU78" i="265"/>
  <c r="FU79" i="265"/>
  <c r="FU81" i="265"/>
  <c r="FU95" i="265"/>
  <c r="FU85" i="265"/>
  <c r="FU86" i="265"/>
  <c r="FU85" i="282"/>
  <c r="FU86" i="282"/>
  <c r="FU87" i="282"/>
  <c r="FU88" i="282"/>
  <c r="FU87" i="265"/>
  <c r="FU89" i="265"/>
  <c r="FU90" i="265"/>
  <c r="FU96" i="265"/>
  <c r="FU98" i="265"/>
  <c r="FV75" i="265"/>
  <c r="FV78" i="265"/>
  <c r="FV79" i="265"/>
  <c r="FV81" i="265"/>
  <c r="FV95" i="265"/>
  <c r="FV85" i="265"/>
  <c r="FV86" i="265"/>
  <c r="FV85" i="282"/>
  <c r="FV86" i="282"/>
  <c r="FV87" i="282"/>
  <c r="FV88" i="282"/>
  <c r="FV87" i="265"/>
  <c r="FV89" i="265"/>
  <c r="FV90" i="265"/>
  <c r="FV96" i="265"/>
  <c r="FV98" i="265"/>
  <c r="FW75" i="265"/>
  <c r="FW78" i="265"/>
  <c r="FW79" i="265"/>
  <c r="FW81" i="265"/>
  <c r="FW95" i="265"/>
  <c r="FW85" i="265"/>
  <c r="FW86" i="265"/>
  <c r="FW85" i="282"/>
  <c r="FW86" i="282"/>
  <c r="FW87" i="282"/>
  <c r="FW88" i="282"/>
  <c r="FW87" i="265"/>
  <c r="FW89" i="265"/>
  <c r="FW90" i="265"/>
  <c r="FW96" i="265"/>
  <c r="FW98" i="265"/>
  <c r="FX75" i="265"/>
  <c r="FX78" i="265"/>
  <c r="FX79" i="265"/>
  <c r="FX81" i="265"/>
  <c r="FX95" i="265"/>
  <c r="FX85" i="265"/>
  <c r="FX86" i="265"/>
  <c r="FX85" i="282"/>
  <c r="FX86" i="282"/>
  <c r="FX87" i="282"/>
  <c r="FX88" i="282"/>
  <c r="FX87" i="265"/>
  <c r="FX89" i="265"/>
  <c r="FX90" i="265"/>
  <c r="FX96" i="265"/>
  <c r="FX98" i="265"/>
  <c r="FY75" i="265"/>
  <c r="FY78" i="265"/>
  <c r="FY79" i="265"/>
  <c r="FY81" i="265"/>
  <c r="FY95" i="265"/>
  <c r="FY85" i="265"/>
  <c r="FY86" i="265"/>
  <c r="FY85" i="282"/>
  <c r="FY86" i="282"/>
  <c r="FY87" i="282"/>
  <c r="FY88" i="282"/>
  <c r="FY87" i="265"/>
  <c r="FY89" i="265"/>
  <c r="FY90" i="265"/>
  <c r="FY96" i="265"/>
  <c r="FY98" i="265"/>
  <c r="FZ75" i="265"/>
  <c r="FZ78" i="265"/>
  <c r="FZ79" i="265"/>
  <c r="FZ81" i="265"/>
  <c r="FZ95" i="265"/>
  <c r="FZ85" i="265"/>
  <c r="FZ86" i="265"/>
  <c r="FZ85" i="282"/>
  <c r="FZ86" i="282"/>
  <c r="FZ87" i="282"/>
  <c r="FZ88" i="282"/>
  <c r="FZ87" i="265"/>
  <c r="FZ89" i="265"/>
  <c r="FZ90" i="265"/>
  <c r="FZ96" i="265"/>
  <c r="FZ98" i="265"/>
  <c r="GA75" i="265"/>
  <c r="GA78" i="265"/>
  <c r="GA79" i="265"/>
  <c r="GA81" i="265"/>
  <c r="GA95" i="265"/>
  <c r="GA85" i="265"/>
  <c r="GA86" i="265"/>
  <c r="GA85" i="282"/>
  <c r="GA86" i="282"/>
  <c r="GA87" i="282"/>
  <c r="GA88" i="282"/>
  <c r="GA87" i="265"/>
  <c r="GA89" i="265"/>
  <c r="GA90" i="265"/>
  <c r="GA96" i="265"/>
  <c r="GA98" i="265"/>
  <c r="GB75" i="265"/>
  <c r="GB78" i="265"/>
  <c r="GB79" i="265"/>
  <c r="GB81" i="265"/>
  <c r="GB95" i="265"/>
  <c r="GB85" i="265"/>
  <c r="GB86" i="265"/>
  <c r="GB85" i="282"/>
  <c r="GB86" i="282"/>
  <c r="GB87" i="282"/>
  <c r="GB88" i="282"/>
  <c r="GB87" i="265"/>
  <c r="GB89" i="265"/>
  <c r="GB90" i="265"/>
  <c r="GB96" i="265"/>
  <c r="GB98" i="265"/>
  <c r="GC75" i="265"/>
  <c r="GC78" i="265"/>
  <c r="GC79" i="265"/>
  <c r="GC81" i="265"/>
  <c r="GC95" i="265"/>
  <c r="GC85" i="265"/>
  <c r="GC86" i="265"/>
  <c r="GC85" i="282"/>
  <c r="GC86" i="282"/>
  <c r="GC87" i="282"/>
  <c r="GC88" i="282"/>
  <c r="GC87" i="265"/>
  <c r="GC89" i="265"/>
  <c r="GC90" i="265"/>
  <c r="GC96" i="265"/>
  <c r="GC98" i="265"/>
  <c r="GD75" i="265"/>
  <c r="GD78" i="265"/>
  <c r="GD79" i="265"/>
  <c r="GD81" i="265"/>
  <c r="GD95" i="265"/>
  <c r="GD85" i="265"/>
  <c r="GD86" i="265"/>
  <c r="GD85" i="282"/>
  <c r="GD86" i="282"/>
  <c r="GD87" i="282"/>
  <c r="GD88" i="282"/>
  <c r="GD87" i="265"/>
  <c r="GD89" i="265"/>
  <c r="GD90" i="265"/>
  <c r="GD96" i="265"/>
  <c r="GD98" i="265"/>
  <c r="GE75" i="265"/>
  <c r="GE78" i="265"/>
  <c r="GE79" i="265"/>
  <c r="GE81" i="265"/>
  <c r="GE95" i="265"/>
  <c r="GE85" i="265"/>
  <c r="GE86" i="265"/>
  <c r="GE85" i="282"/>
  <c r="GE86" i="282"/>
  <c r="GE87" i="282"/>
  <c r="GE88" i="282"/>
  <c r="GE87" i="265"/>
  <c r="GE89" i="265"/>
  <c r="GE90" i="265"/>
  <c r="GE96" i="265"/>
  <c r="GE98" i="265"/>
  <c r="GF75" i="265"/>
  <c r="GF78" i="265"/>
  <c r="GF79" i="265"/>
  <c r="GF81" i="265"/>
  <c r="GF95" i="265"/>
  <c r="GF85" i="265"/>
  <c r="GF86" i="265"/>
  <c r="GF85" i="282"/>
  <c r="GF86" i="282"/>
  <c r="GF87" i="282"/>
  <c r="GF88" i="282"/>
  <c r="GF87" i="265"/>
  <c r="GF89" i="265"/>
  <c r="GF90" i="265"/>
  <c r="GF96" i="265"/>
  <c r="GF98" i="265"/>
  <c r="GG75" i="265"/>
  <c r="GG78" i="265"/>
  <c r="GG79" i="265"/>
  <c r="GG81" i="265"/>
  <c r="GG95" i="265"/>
  <c r="GG85" i="265"/>
  <c r="GG86" i="265"/>
  <c r="GG85" i="282"/>
  <c r="GG86" i="282"/>
  <c r="GG87" i="282"/>
  <c r="GG88" i="282"/>
  <c r="GG87" i="265"/>
  <c r="GG89" i="265"/>
  <c r="GG90" i="265"/>
  <c r="GG96" i="265"/>
  <c r="GG98" i="265"/>
  <c r="GH75" i="265"/>
  <c r="GH78" i="265"/>
  <c r="GH79" i="265"/>
  <c r="GH81" i="265"/>
  <c r="GH95" i="265"/>
  <c r="GH85" i="265"/>
  <c r="GH86" i="265"/>
  <c r="GH85" i="282"/>
  <c r="GH86" i="282"/>
  <c r="GH87" i="282"/>
  <c r="GH88" i="282"/>
  <c r="GH87" i="265"/>
  <c r="GH89" i="265"/>
  <c r="GH90" i="265"/>
  <c r="GH96" i="265"/>
  <c r="GH98" i="265"/>
  <c r="GI75" i="265"/>
  <c r="GI78" i="265"/>
  <c r="GI79" i="265"/>
  <c r="GI81" i="265"/>
  <c r="GI95" i="265"/>
  <c r="GI85" i="265"/>
  <c r="GI86" i="265"/>
  <c r="GI85" i="282"/>
  <c r="GI86" i="282"/>
  <c r="GI87" i="282"/>
  <c r="GI88" i="282"/>
  <c r="GI87" i="265"/>
  <c r="GI89" i="265"/>
  <c r="GI90" i="265"/>
  <c r="GI96" i="265"/>
  <c r="GI98" i="265"/>
  <c r="GJ75" i="265"/>
  <c r="GJ79" i="314"/>
  <c r="GJ80" i="314"/>
  <c r="GJ81" i="314"/>
  <c r="GJ78" i="265"/>
  <c r="GJ79" i="265"/>
  <c r="GJ81" i="265"/>
  <c r="GJ95" i="265"/>
  <c r="GJ250" i="280"/>
  <c r="GJ251" i="280"/>
  <c r="GJ85" i="265"/>
  <c r="GJ317" i="280"/>
  <c r="GJ318" i="280"/>
  <c r="GJ319" i="280"/>
  <c r="GJ86" i="265"/>
  <c r="GJ85" i="282"/>
  <c r="GJ86" i="282"/>
  <c r="GJ87" i="282"/>
  <c r="GJ88" i="282"/>
  <c r="GJ87" i="265"/>
  <c r="GJ28" i="286"/>
  <c r="GJ29" i="286"/>
  <c r="GJ30" i="286"/>
  <c r="GJ89" i="265"/>
  <c r="GJ90" i="265"/>
  <c r="GJ96" i="265"/>
  <c r="GJ98" i="265"/>
  <c r="H98" i="265"/>
  <c r="H66" i="286"/>
  <c r="H63" i="265"/>
  <c r="H86" i="269"/>
  <c r="K86" i="269"/>
  <c r="L86" i="269"/>
  <c r="H25" i="265"/>
  <c r="H48" i="269"/>
  <c r="K48" i="269"/>
  <c r="L48" i="269"/>
  <c r="H42" i="314"/>
  <c r="H62" i="314"/>
  <c r="H59" i="314"/>
  <c r="H70" i="314"/>
  <c r="H68" i="314"/>
  <c r="H71" i="314"/>
  <c r="H63" i="314"/>
  <c r="H79" i="314"/>
  <c r="H72" i="314"/>
  <c r="H80" i="314"/>
  <c r="J84" i="314"/>
  <c r="J83" i="314"/>
  <c r="J86" i="314"/>
  <c r="K84" i="314"/>
  <c r="K83" i="314"/>
  <c r="K86" i="314"/>
  <c r="L84" i="314"/>
  <c r="L83" i="314"/>
  <c r="L86" i="314"/>
  <c r="M84" i="314"/>
  <c r="M83" i="314"/>
  <c r="M86" i="314"/>
  <c r="N84" i="314"/>
  <c r="N83" i="314"/>
  <c r="N86" i="314"/>
  <c r="O84" i="314"/>
  <c r="O83" i="314"/>
  <c r="O86" i="314"/>
  <c r="P84" i="314"/>
  <c r="P83" i="314"/>
  <c r="P86" i="314"/>
  <c r="Q84" i="314"/>
  <c r="Q83" i="314"/>
  <c r="Q86" i="314"/>
  <c r="R84" i="314"/>
  <c r="R83" i="314"/>
  <c r="R86" i="314"/>
  <c r="S84" i="314"/>
  <c r="S83" i="314"/>
  <c r="S86" i="314"/>
  <c r="T84" i="314"/>
  <c r="T83" i="314"/>
  <c r="T86" i="314"/>
  <c r="U84" i="314"/>
  <c r="U83" i="314"/>
  <c r="U86" i="314"/>
  <c r="V84" i="314"/>
  <c r="V83" i="314"/>
  <c r="V86" i="314"/>
  <c r="W84" i="314"/>
  <c r="W83" i="314"/>
  <c r="W86" i="314"/>
  <c r="X84" i="314"/>
  <c r="X83" i="314"/>
  <c r="X86" i="314"/>
  <c r="Y84" i="314"/>
  <c r="Y83" i="314"/>
  <c r="Y86" i="314"/>
  <c r="Z84" i="314"/>
  <c r="Z83" i="314"/>
  <c r="Z86" i="314"/>
  <c r="AA84" i="314"/>
  <c r="AA83" i="314"/>
  <c r="AA86" i="314"/>
  <c r="AB84" i="314"/>
  <c r="AB83" i="314"/>
  <c r="AB86" i="314"/>
  <c r="AC84" i="314"/>
  <c r="AC83" i="314"/>
  <c r="AC86" i="314"/>
  <c r="AD84" i="314"/>
  <c r="AD83" i="314"/>
  <c r="AD86" i="314"/>
  <c r="AE84" i="314"/>
  <c r="AE83" i="314"/>
  <c r="AE86" i="314"/>
  <c r="AF84" i="314"/>
  <c r="AF83" i="314"/>
  <c r="AF86" i="314"/>
  <c r="AG84" i="314"/>
  <c r="AG83" i="314"/>
  <c r="AG86" i="314"/>
  <c r="AH84" i="314"/>
  <c r="AH83" i="314"/>
  <c r="AH86" i="314"/>
  <c r="AI84" i="314"/>
  <c r="AI83" i="314"/>
  <c r="AI86" i="314"/>
  <c r="AJ84" i="314"/>
  <c r="AJ83" i="314"/>
  <c r="AJ86" i="314"/>
  <c r="AK84" i="314"/>
  <c r="AK83" i="314"/>
  <c r="AK86" i="314"/>
  <c r="AL84" i="314"/>
  <c r="AL83" i="314"/>
  <c r="AL86" i="314"/>
  <c r="AM84" i="314"/>
  <c r="AM83" i="314"/>
  <c r="AM86" i="314"/>
  <c r="AN84" i="314"/>
  <c r="AN83" i="314"/>
  <c r="AN86" i="314"/>
  <c r="AO84" i="314"/>
  <c r="AO83" i="314"/>
  <c r="AO86" i="314"/>
  <c r="AP84" i="314"/>
  <c r="AP83" i="314"/>
  <c r="AP86" i="314"/>
  <c r="AQ84" i="314"/>
  <c r="AQ83" i="314"/>
  <c r="AQ86" i="314"/>
  <c r="AR84" i="314"/>
  <c r="AR83" i="314"/>
  <c r="AR86" i="314"/>
  <c r="AS84" i="314"/>
  <c r="AS83" i="314"/>
  <c r="AS86" i="314"/>
  <c r="AT84" i="314"/>
  <c r="AT83" i="314"/>
  <c r="AT86" i="314"/>
  <c r="AU84" i="314"/>
  <c r="AU83" i="314"/>
  <c r="AU86" i="314"/>
  <c r="AV84" i="314"/>
  <c r="AV83" i="314"/>
  <c r="AV86" i="314"/>
  <c r="AW84" i="314"/>
  <c r="AW83" i="314"/>
  <c r="AW86" i="314"/>
  <c r="AX84" i="314"/>
  <c r="AX83" i="314"/>
  <c r="AX86" i="314"/>
  <c r="AY84" i="314"/>
  <c r="AY83" i="314"/>
  <c r="AY86" i="314"/>
  <c r="AZ84" i="314"/>
  <c r="AZ83" i="314"/>
  <c r="AZ86" i="314"/>
  <c r="BA84" i="314"/>
  <c r="BA83" i="314"/>
  <c r="BA86" i="314"/>
  <c r="BB84" i="314"/>
  <c r="BB83" i="314"/>
  <c r="BB86" i="314"/>
  <c r="BC84" i="314"/>
  <c r="BC83" i="314"/>
  <c r="BC86" i="314"/>
  <c r="BD84" i="314"/>
  <c r="BD83" i="314"/>
  <c r="BD86" i="314"/>
  <c r="BE84" i="314"/>
  <c r="BE83" i="314"/>
  <c r="BE86" i="314"/>
  <c r="BF84" i="314"/>
  <c r="BF83" i="314"/>
  <c r="BF86" i="314"/>
  <c r="BG84" i="314"/>
  <c r="BG83" i="314"/>
  <c r="BG86" i="314"/>
  <c r="BH84" i="314"/>
  <c r="BH83" i="314"/>
  <c r="BH86" i="314"/>
  <c r="BI84" i="314"/>
  <c r="BI83" i="314"/>
  <c r="BI86" i="314"/>
  <c r="BJ84" i="314"/>
  <c r="BJ83" i="314"/>
  <c r="BJ86" i="314"/>
  <c r="BK84" i="314"/>
  <c r="BK83" i="314"/>
  <c r="BK86" i="314"/>
  <c r="BL84" i="314"/>
  <c r="BL83" i="314"/>
  <c r="BL86" i="314"/>
  <c r="BM84" i="314"/>
  <c r="BM83" i="314"/>
  <c r="BM86" i="314"/>
  <c r="BN84" i="314"/>
  <c r="BN83" i="314"/>
  <c r="BN86" i="314"/>
  <c r="BO84" i="314"/>
  <c r="BO83" i="314"/>
  <c r="BO86" i="314"/>
  <c r="BP84" i="314"/>
  <c r="BP83" i="314"/>
  <c r="BP86" i="314"/>
  <c r="BQ84" i="314"/>
  <c r="BQ83" i="314"/>
  <c r="BQ86" i="314"/>
  <c r="BR84" i="314"/>
  <c r="BR83" i="314"/>
  <c r="BR86" i="314"/>
  <c r="BS84" i="314"/>
  <c r="BS83" i="314"/>
  <c r="BS86" i="314"/>
  <c r="BT84" i="314"/>
  <c r="BT83" i="314"/>
  <c r="BT86" i="314"/>
  <c r="BU84" i="314"/>
  <c r="BU83" i="314"/>
  <c r="BU86" i="314"/>
  <c r="BV84" i="314"/>
  <c r="BV83" i="314"/>
  <c r="BV86" i="314"/>
  <c r="BW84" i="314"/>
  <c r="BW83" i="314"/>
  <c r="BW86" i="314"/>
  <c r="BX84" i="314"/>
  <c r="BX83" i="314"/>
  <c r="BX86" i="314"/>
  <c r="BY84" i="314"/>
  <c r="BY83" i="314"/>
  <c r="BY86" i="314"/>
  <c r="BZ84" i="314"/>
  <c r="BZ83" i="314"/>
  <c r="BZ86" i="314"/>
  <c r="CA84" i="314"/>
  <c r="CA83" i="314"/>
  <c r="CA86" i="314"/>
  <c r="CB84" i="314"/>
  <c r="CB83" i="314"/>
  <c r="CB86" i="314"/>
  <c r="CC84" i="314"/>
  <c r="CC83" i="314"/>
  <c r="CC86" i="314"/>
  <c r="CD84" i="314"/>
  <c r="CD83" i="314"/>
  <c r="CD86" i="314"/>
  <c r="CE84" i="314"/>
  <c r="CE83" i="314"/>
  <c r="CE86" i="314"/>
  <c r="CF84" i="314"/>
  <c r="CF83" i="314"/>
  <c r="CF86" i="314"/>
  <c r="CG84" i="314"/>
  <c r="CG83" i="314"/>
  <c r="CG86" i="314"/>
  <c r="CH84" i="314"/>
  <c r="CH83" i="314"/>
  <c r="CH86" i="314"/>
  <c r="CI84" i="314"/>
  <c r="CI83" i="314"/>
  <c r="CI86" i="314"/>
  <c r="CJ84" i="314"/>
  <c r="CJ83" i="314"/>
  <c r="CJ86" i="314"/>
  <c r="CK84" i="314"/>
  <c r="CK83" i="314"/>
  <c r="CK86" i="314"/>
  <c r="CL84" i="314"/>
  <c r="CL83" i="314"/>
  <c r="CL86" i="314"/>
  <c r="CM84" i="314"/>
  <c r="CM83" i="314"/>
  <c r="CM86" i="314"/>
  <c r="CN84" i="314"/>
  <c r="CN83" i="314"/>
  <c r="CN86" i="314"/>
  <c r="CO84" i="314"/>
  <c r="CO83" i="314"/>
  <c r="CO86" i="314"/>
  <c r="CP84" i="314"/>
  <c r="CP83" i="314"/>
  <c r="CP86" i="314"/>
  <c r="CQ84" i="314"/>
  <c r="CQ83" i="314"/>
  <c r="CQ86" i="314"/>
  <c r="CR84" i="314"/>
  <c r="CR83" i="314"/>
  <c r="CR86" i="314"/>
  <c r="CS84" i="314"/>
  <c r="CS83" i="314"/>
  <c r="CS86" i="314"/>
  <c r="CT84" i="314"/>
  <c r="CT83" i="314"/>
  <c r="CT86" i="314"/>
  <c r="CU84" i="314"/>
  <c r="CU83" i="314"/>
  <c r="CU86" i="314"/>
  <c r="CV84" i="314"/>
  <c r="CV83" i="314"/>
  <c r="CV86" i="314"/>
  <c r="CW84" i="314"/>
  <c r="CW83" i="314"/>
  <c r="CW86" i="314"/>
  <c r="CX84" i="314"/>
  <c r="CX83" i="314"/>
  <c r="CX86" i="314"/>
  <c r="CY84" i="314"/>
  <c r="CY83" i="314"/>
  <c r="CY86" i="314"/>
  <c r="CZ84" i="314"/>
  <c r="CZ83" i="314"/>
  <c r="CZ86" i="314"/>
  <c r="DA84" i="314"/>
  <c r="DA83" i="314"/>
  <c r="DA86" i="314"/>
  <c r="DB84" i="314"/>
  <c r="DB83" i="314"/>
  <c r="DB86" i="314"/>
  <c r="DC84" i="314"/>
  <c r="DC83" i="314"/>
  <c r="DC86" i="314"/>
  <c r="DD84" i="314"/>
  <c r="DD83" i="314"/>
  <c r="DD86" i="314"/>
  <c r="DE84" i="314"/>
  <c r="DE83" i="314"/>
  <c r="DE86" i="314"/>
  <c r="DF84" i="314"/>
  <c r="DF83" i="314"/>
  <c r="DF86" i="314"/>
  <c r="DG84" i="314"/>
  <c r="DG83" i="314"/>
  <c r="DG86" i="314"/>
  <c r="DH84" i="314"/>
  <c r="DH83" i="314"/>
  <c r="DH86" i="314"/>
  <c r="DI84" i="314"/>
  <c r="DI83" i="314"/>
  <c r="DI86" i="314"/>
  <c r="DJ84" i="314"/>
  <c r="DJ83" i="314"/>
  <c r="DJ86" i="314"/>
  <c r="DK84" i="314"/>
  <c r="DK83" i="314"/>
  <c r="DK86" i="314"/>
  <c r="DL84" i="314"/>
  <c r="DL83" i="314"/>
  <c r="DL86" i="314"/>
  <c r="DM84" i="314"/>
  <c r="DM83" i="314"/>
  <c r="DM86" i="314"/>
  <c r="DN84" i="314"/>
  <c r="DN83" i="314"/>
  <c r="DN86" i="314"/>
  <c r="DO84" i="314"/>
  <c r="DO83" i="314"/>
  <c r="DO86" i="314"/>
  <c r="DP84" i="314"/>
  <c r="DP83" i="314"/>
  <c r="DP86" i="314"/>
  <c r="DQ84" i="314"/>
  <c r="DQ83" i="314"/>
  <c r="DQ86" i="314"/>
  <c r="DR84" i="314"/>
  <c r="DR83" i="314"/>
  <c r="DR86" i="314"/>
  <c r="DS84" i="314"/>
  <c r="DS83" i="314"/>
  <c r="DS86" i="314"/>
  <c r="DT84" i="314"/>
  <c r="DT83" i="314"/>
  <c r="DT86" i="314"/>
  <c r="DU84" i="314"/>
  <c r="DU83" i="314"/>
  <c r="DU86" i="314"/>
  <c r="DV84" i="314"/>
  <c r="DV83" i="314"/>
  <c r="DV86" i="314"/>
  <c r="DW84" i="314"/>
  <c r="DW83" i="314"/>
  <c r="DW86" i="314"/>
  <c r="DX84" i="314"/>
  <c r="DX83" i="314"/>
  <c r="DX86" i="314"/>
  <c r="DY84" i="314"/>
  <c r="DY83" i="314"/>
  <c r="DY86" i="314"/>
  <c r="DZ84" i="314"/>
  <c r="DZ83" i="314"/>
  <c r="DZ86" i="314"/>
  <c r="EA84" i="314"/>
  <c r="EA83" i="314"/>
  <c r="EA86" i="314"/>
  <c r="EB84" i="314"/>
  <c r="EB83" i="314"/>
  <c r="EB86" i="314"/>
  <c r="EC84" i="314"/>
  <c r="EC83" i="314"/>
  <c r="EC86" i="314"/>
  <c r="ED84" i="314"/>
  <c r="ED83" i="314"/>
  <c r="ED86" i="314"/>
  <c r="EE84" i="314"/>
  <c r="EE83" i="314"/>
  <c r="EE86" i="314"/>
  <c r="EF84" i="314"/>
  <c r="EF83" i="314"/>
  <c r="EF86" i="314"/>
  <c r="EG84" i="314"/>
  <c r="EG83" i="314"/>
  <c r="EG86" i="314"/>
  <c r="EH84" i="314"/>
  <c r="EH83" i="314"/>
  <c r="EH86" i="314"/>
  <c r="EI84" i="314"/>
  <c r="EI83" i="314"/>
  <c r="EI86" i="314"/>
  <c r="EJ84" i="314"/>
  <c r="EJ83" i="314"/>
  <c r="EJ86" i="314"/>
  <c r="EK84" i="314"/>
  <c r="EK83" i="314"/>
  <c r="EK86" i="314"/>
  <c r="EL84" i="314"/>
  <c r="EL83" i="314"/>
  <c r="EL86" i="314"/>
  <c r="EM84" i="314"/>
  <c r="EM83" i="314"/>
  <c r="EM86" i="314"/>
  <c r="EN84" i="314"/>
  <c r="EN83" i="314"/>
  <c r="EN86" i="314"/>
  <c r="EO84" i="314"/>
  <c r="EO83" i="314"/>
  <c r="EO86" i="314"/>
  <c r="EP84" i="314"/>
  <c r="EP83" i="314"/>
  <c r="EP86" i="314"/>
  <c r="EQ84" i="314"/>
  <c r="EQ83" i="314"/>
  <c r="EQ86" i="314"/>
  <c r="ER84" i="314"/>
  <c r="ER83" i="314"/>
  <c r="ER86" i="314"/>
  <c r="ES84" i="314"/>
  <c r="ES83" i="314"/>
  <c r="ES86" i="314"/>
  <c r="ET84" i="314"/>
  <c r="ET83" i="314"/>
  <c r="ET86" i="314"/>
  <c r="EU84" i="314"/>
  <c r="EU83" i="314"/>
  <c r="EU86" i="314"/>
  <c r="EV84" i="314"/>
  <c r="EV83" i="314"/>
  <c r="EV86" i="314"/>
  <c r="EW84" i="314"/>
  <c r="EW83" i="314"/>
  <c r="EW86" i="314"/>
  <c r="EX84" i="314"/>
  <c r="EX83" i="314"/>
  <c r="EX86" i="314"/>
  <c r="EY84" i="314"/>
  <c r="EY83" i="314"/>
  <c r="EY86" i="314"/>
  <c r="EZ84" i="314"/>
  <c r="EZ83" i="314"/>
  <c r="EZ86" i="314"/>
  <c r="FA84" i="314"/>
  <c r="FA83" i="314"/>
  <c r="FA86" i="314"/>
  <c r="FB84" i="314"/>
  <c r="FB83" i="314"/>
  <c r="FB86" i="314"/>
  <c r="FC84" i="314"/>
  <c r="FC83" i="314"/>
  <c r="FC86" i="314"/>
  <c r="FD84" i="314"/>
  <c r="FD83" i="314"/>
  <c r="FD86" i="314"/>
  <c r="FE84" i="314"/>
  <c r="FE83" i="314"/>
  <c r="FE86" i="314"/>
  <c r="FF84" i="314"/>
  <c r="FF83" i="314"/>
  <c r="FF86" i="314"/>
  <c r="FG84" i="314"/>
  <c r="FG83" i="314"/>
  <c r="FG86" i="314"/>
  <c r="FH84" i="314"/>
  <c r="FH83" i="314"/>
  <c r="FH86" i="314"/>
  <c r="FI84" i="314"/>
  <c r="FI83" i="314"/>
  <c r="FI86" i="314"/>
  <c r="FJ84" i="314"/>
  <c r="FJ83" i="314"/>
  <c r="FJ86" i="314"/>
  <c r="FK84" i="314"/>
  <c r="FK83" i="314"/>
  <c r="FK86" i="314"/>
  <c r="FL84" i="314"/>
  <c r="FL83" i="314"/>
  <c r="FL86" i="314"/>
  <c r="FM84" i="314"/>
  <c r="FM83" i="314"/>
  <c r="FM86" i="314"/>
  <c r="FN84" i="314"/>
  <c r="FN83" i="314"/>
  <c r="FN86" i="314"/>
  <c r="FO84" i="314"/>
  <c r="FO83" i="314"/>
  <c r="FO86" i="314"/>
  <c r="FP84" i="314"/>
  <c r="FP83" i="314"/>
  <c r="FP86" i="314"/>
  <c r="FQ84" i="314"/>
  <c r="FQ83" i="314"/>
  <c r="FQ86" i="314"/>
  <c r="FR84" i="314"/>
  <c r="FR83" i="314"/>
  <c r="FR86" i="314"/>
  <c r="FS84" i="314"/>
  <c r="FS83" i="314"/>
  <c r="FS86" i="314"/>
  <c r="FT84" i="314"/>
  <c r="FT83" i="314"/>
  <c r="FT86" i="314"/>
  <c r="FU84" i="314"/>
  <c r="FU83" i="314"/>
  <c r="FU86" i="314"/>
  <c r="FV84" i="314"/>
  <c r="FV83" i="314"/>
  <c r="FV86" i="314"/>
  <c r="FW84" i="314"/>
  <c r="FW83" i="314"/>
  <c r="FW86" i="314"/>
  <c r="FX84" i="314"/>
  <c r="FX83" i="314"/>
  <c r="FX86" i="314"/>
  <c r="FY84" i="314"/>
  <c r="FY83" i="314"/>
  <c r="FY86" i="314"/>
  <c r="FZ84" i="314"/>
  <c r="FZ83" i="314"/>
  <c r="FZ86" i="314"/>
  <c r="GA84" i="314"/>
  <c r="GA83" i="314"/>
  <c r="GA86" i="314"/>
  <c r="GB84" i="314"/>
  <c r="GB83" i="314"/>
  <c r="GB86" i="314"/>
  <c r="GC84" i="314"/>
  <c r="GC83" i="314"/>
  <c r="GC86" i="314"/>
  <c r="GD84" i="314"/>
  <c r="GD83" i="314"/>
  <c r="GD86" i="314"/>
  <c r="GE84" i="314"/>
  <c r="GE83" i="314"/>
  <c r="GE86" i="314"/>
  <c r="GF84" i="314"/>
  <c r="GF83" i="314"/>
  <c r="GF86" i="314"/>
  <c r="GG84" i="314"/>
  <c r="GG83" i="314"/>
  <c r="GG86" i="314"/>
  <c r="GH84" i="314"/>
  <c r="GH83" i="314"/>
  <c r="GH86" i="314"/>
  <c r="GI84" i="314"/>
  <c r="GI83" i="314"/>
  <c r="GI86" i="314"/>
  <c r="GJ83" i="314"/>
  <c r="GJ86" i="314"/>
  <c r="H86" i="314"/>
  <c r="H55" i="314"/>
  <c r="H57" i="314"/>
  <c r="H64" i="314"/>
  <c r="H52" i="265"/>
  <c r="H75" i="269"/>
  <c r="K75" i="269"/>
  <c r="L75" i="269"/>
  <c r="H53" i="265"/>
  <c r="H76" i="269"/>
  <c r="K76" i="269"/>
  <c r="L76" i="269"/>
  <c r="H77" i="269"/>
  <c r="K77" i="269"/>
  <c r="L77" i="269"/>
  <c r="H44" i="288"/>
  <c r="GG44" i="288"/>
  <c r="GH44" i="288"/>
  <c r="GI44" i="288"/>
  <c r="GJ44" i="288"/>
  <c r="GJ46" i="288"/>
  <c r="GJ48" i="288"/>
  <c r="GF44" i="288"/>
  <c r="GI46" i="288"/>
  <c r="GI48" i="288"/>
  <c r="GE44" i="288"/>
  <c r="GH46" i="288"/>
  <c r="GH48" i="288"/>
  <c r="GD44" i="288"/>
  <c r="GG46" i="288"/>
  <c r="GG48" i="288"/>
  <c r="GC44" i="288"/>
  <c r="GF46" i="288"/>
  <c r="GF48" i="288"/>
  <c r="GB44" i="288"/>
  <c r="GE46" i="288"/>
  <c r="GE48" i="288"/>
  <c r="GA44" i="288"/>
  <c r="GD46" i="288"/>
  <c r="GD48" i="288"/>
  <c r="FZ44" i="288"/>
  <c r="GC46" i="288"/>
  <c r="GC48" i="288"/>
  <c r="FY44" i="288"/>
  <c r="GB46" i="288"/>
  <c r="GB48" i="288"/>
  <c r="FX44" i="288"/>
  <c r="GA46" i="288"/>
  <c r="GA48" i="288"/>
  <c r="FW44" i="288"/>
  <c r="FZ46" i="288"/>
  <c r="FZ48" i="288"/>
  <c r="FV44" i="288"/>
  <c r="FY46" i="288"/>
  <c r="FY48" i="288"/>
  <c r="FU44" i="288"/>
  <c r="FX46" i="288"/>
  <c r="FX48" i="288"/>
  <c r="FT44" i="288"/>
  <c r="FW46" i="288"/>
  <c r="FW48" i="288"/>
  <c r="FS44" i="288"/>
  <c r="FV46" i="288"/>
  <c r="FV48" i="288"/>
  <c r="FR44" i="288"/>
  <c r="FU46" i="288"/>
  <c r="FU48" i="288"/>
  <c r="FQ44" i="288"/>
  <c r="FT46" i="288"/>
  <c r="FT48" i="288"/>
  <c r="FP44" i="288"/>
  <c r="FS46" i="288"/>
  <c r="FS48" i="288"/>
  <c r="FO44" i="288"/>
  <c r="FR46" i="288"/>
  <c r="FR48" i="288"/>
  <c r="FN44" i="288"/>
  <c r="FQ46" i="288"/>
  <c r="FQ48" i="288"/>
  <c r="FM44" i="288"/>
  <c r="FP46" i="288"/>
  <c r="FP48" i="288"/>
  <c r="FL44" i="288"/>
  <c r="FO46" i="288"/>
  <c r="FO48" i="288"/>
  <c r="FK44" i="288"/>
  <c r="FN46" i="288"/>
  <c r="FN48" i="288"/>
  <c r="FJ44" i="288"/>
  <c r="FM46" i="288"/>
  <c r="FM48" i="288"/>
  <c r="FI44" i="288"/>
  <c r="FL46" i="288"/>
  <c r="FL48" i="288"/>
  <c r="FH44" i="288"/>
  <c r="FK46" i="288"/>
  <c r="FK48" i="288"/>
  <c r="FG44" i="288"/>
  <c r="FJ46" i="288"/>
  <c r="FJ48" i="288"/>
  <c r="FF44" i="288"/>
  <c r="FI46" i="288"/>
  <c r="FI48" i="288"/>
  <c r="FE44" i="288"/>
  <c r="FH46" i="288"/>
  <c r="FH48" i="288"/>
  <c r="FD44" i="288"/>
  <c r="FG46" i="288"/>
  <c r="FG48" i="288"/>
  <c r="FC44" i="288"/>
  <c r="FF46" i="288"/>
  <c r="FF48" i="288"/>
  <c r="FB44" i="288"/>
  <c r="FE46" i="288"/>
  <c r="FE48" i="288"/>
  <c r="FA44" i="288"/>
  <c r="FD46" i="288"/>
  <c r="FD48" i="288"/>
  <c r="EZ44" i="288"/>
  <c r="FC46" i="288"/>
  <c r="FC48" i="288"/>
  <c r="EY44" i="288"/>
  <c r="FB46" i="288"/>
  <c r="FB48" i="288"/>
  <c r="EX44" i="288"/>
  <c r="FA46" i="288"/>
  <c r="FA48" i="288"/>
  <c r="EW44" i="288"/>
  <c r="EZ46" i="288"/>
  <c r="EZ48" i="288"/>
  <c r="EV44" i="288"/>
  <c r="EY46" i="288"/>
  <c r="EY48" i="288"/>
  <c r="EU44" i="288"/>
  <c r="EX46" i="288"/>
  <c r="EX48" i="288"/>
  <c r="ET44" i="288"/>
  <c r="EW46" i="288"/>
  <c r="EW48" i="288"/>
  <c r="ES44" i="288"/>
  <c r="EV46" i="288"/>
  <c r="EV48" i="288"/>
  <c r="ER44" i="288"/>
  <c r="EU46" i="288"/>
  <c r="EU48" i="288"/>
  <c r="EQ44" i="288"/>
  <c r="ET46" i="288"/>
  <c r="ET48" i="288"/>
  <c r="EP44" i="288"/>
  <c r="ES46" i="288"/>
  <c r="ES48" i="288"/>
  <c r="EO44" i="288"/>
  <c r="ER46" i="288"/>
  <c r="ER48" i="288"/>
  <c r="EN44" i="288"/>
  <c r="EQ46" i="288"/>
  <c r="EQ48" i="288"/>
  <c r="EM44" i="288"/>
  <c r="EP46" i="288"/>
  <c r="EP48" i="288"/>
  <c r="EL44" i="288"/>
  <c r="EO46" i="288"/>
  <c r="EO48" i="288"/>
  <c r="EK44" i="288"/>
  <c r="EN46" i="288"/>
  <c r="EN48" i="288"/>
  <c r="EJ44" i="288"/>
  <c r="EM46" i="288"/>
  <c r="EM48" i="288"/>
  <c r="EI44" i="288"/>
  <c r="EL46" i="288"/>
  <c r="EL48" i="288"/>
  <c r="EH44" i="288"/>
  <c r="EK46" i="288"/>
  <c r="EK48" i="288"/>
  <c r="EG44" i="288"/>
  <c r="EJ46" i="288"/>
  <c r="EJ48" i="288"/>
  <c r="EF44" i="288"/>
  <c r="EI46" i="288"/>
  <c r="EI48" i="288"/>
  <c r="EE44" i="288"/>
  <c r="EH46" i="288"/>
  <c r="EH48" i="288"/>
  <c r="ED44" i="288"/>
  <c r="EG46" i="288"/>
  <c r="EG48" i="288"/>
  <c r="EC44" i="288"/>
  <c r="EF46" i="288"/>
  <c r="EF48" i="288"/>
  <c r="EB44" i="288"/>
  <c r="EE46" i="288"/>
  <c r="EE48" i="288"/>
  <c r="EA44" i="288"/>
  <c r="ED46" i="288"/>
  <c r="ED48" i="288"/>
  <c r="DZ44" i="288"/>
  <c r="EC46" i="288"/>
  <c r="EC48" i="288"/>
  <c r="DY44" i="288"/>
  <c r="EB46" i="288"/>
  <c r="EB48" i="288"/>
  <c r="DX44" i="288"/>
  <c r="EA46" i="288"/>
  <c r="EA48" i="288"/>
  <c r="DW44" i="288"/>
  <c r="DZ46" i="288"/>
  <c r="DZ48" i="288"/>
  <c r="DV44" i="288"/>
  <c r="DY46" i="288"/>
  <c r="DY48" i="288"/>
  <c r="DU44" i="288"/>
  <c r="DX46" i="288"/>
  <c r="DX48" i="288"/>
  <c r="DT44" i="288"/>
  <c r="DW46" i="288"/>
  <c r="DW48" i="288"/>
  <c r="DS44" i="288"/>
  <c r="DV46" i="288"/>
  <c r="DV48" i="288"/>
  <c r="DR44" i="288"/>
  <c r="DU46" i="288"/>
  <c r="DU48" i="288"/>
  <c r="DQ44" i="288"/>
  <c r="DT46" i="288"/>
  <c r="DT48" i="288"/>
  <c r="DP44" i="288"/>
  <c r="DS46" i="288"/>
  <c r="DS48" i="288"/>
  <c r="DO44" i="288"/>
  <c r="DR46" i="288"/>
  <c r="DR48" i="288"/>
  <c r="DN44" i="288"/>
  <c r="DQ46" i="288"/>
  <c r="DQ48" i="288"/>
  <c r="DM44" i="288"/>
  <c r="DP46" i="288"/>
  <c r="DP48" i="288"/>
  <c r="DL44" i="288"/>
  <c r="DO46" i="288"/>
  <c r="DO48" i="288"/>
  <c r="DK44" i="288"/>
  <c r="DN46" i="288"/>
  <c r="DN48" i="288"/>
  <c r="DJ44" i="288"/>
  <c r="DM46" i="288"/>
  <c r="DM48" i="288"/>
  <c r="DI44" i="288"/>
  <c r="DL46" i="288"/>
  <c r="DL48" i="288"/>
  <c r="DH44" i="288"/>
  <c r="DK46" i="288"/>
  <c r="DK48" i="288"/>
  <c r="DG44" i="288"/>
  <c r="DJ46" i="288"/>
  <c r="DJ48" i="288"/>
  <c r="DF44" i="288"/>
  <c r="DI46" i="288"/>
  <c r="DI48" i="288"/>
  <c r="DE44" i="288"/>
  <c r="DH46" i="288"/>
  <c r="DH48" i="288"/>
  <c r="DD44" i="288"/>
  <c r="DG46" i="288"/>
  <c r="DG48" i="288"/>
  <c r="DC44" i="288"/>
  <c r="DF46" i="288"/>
  <c r="DF48" i="288"/>
  <c r="DB44" i="288"/>
  <c r="DE46" i="288"/>
  <c r="DE48" i="288"/>
  <c r="DA44" i="288"/>
  <c r="DD46" i="288"/>
  <c r="DD48" i="288"/>
  <c r="CZ44" i="288"/>
  <c r="DC46" i="288"/>
  <c r="DC48" i="288"/>
  <c r="CY44" i="288"/>
  <c r="DB46" i="288"/>
  <c r="DB48" i="288"/>
  <c r="CX44" i="288"/>
  <c r="DA46" i="288"/>
  <c r="DA48" i="288"/>
  <c r="CW44" i="288"/>
  <c r="CZ46" i="288"/>
  <c r="CZ48" i="288"/>
  <c r="CV44" i="288"/>
  <c r="CY46" i="288"/>
  <c r="CY48" i="288"/>
  <c r="CU44" i="288"/>
  <c r="CX46" i="288"/>
  <c r="CX48" i="288"/>
  <c r="CT44" i="288"/>
  <c r="CW46" i="288"/>
  <c r="CW48" i="288"/>
  <c r="CS44" i="288"/>
  <c r="CV46" i="288"/>
  <c r="CV48" i="288"/>
  <c r="CR44" i="288"/>
  <c r="CU46" i="288"/>
  <c r="CU48" i="288"/>
  <c r="CQ44" i="288"/>
  <c r="CT46" i="288"/>
  <c r="CT48" i="288"/>
  <c r="CP44" i="288"/>
  <c r="CS46" i="288"/>
  <c r="CS48" i="288"/>
  <c r="CO44" i="288"/>
  <c r="CR46" i="288"/>
  <c r="CR48" i="288"/>
  <c r="CN44" i="288"/>
  <c r="CQ46" i="288"/>
  <c r="CQ48" i="288"/>
  <c r="CM44" i="288"/>
  <c r="CP46" i="288"/>
  <c r="CP48" i="288"/>
  <c r="CL44" i="288"/>
  <c r="CO46" i="288"/>
  <c r="CO48" i="288"/>
  <c r="CK44" i="288"/>
  <c r="CN46" i="288"/>
  <c r="CN48" i="288"/>
  <c r="CJ44" i="288"/>
  <c r="CM46" i="288"/>
  <c r="CM48" i="288"/>
  <c r="CI44" i="288"/>
  <c r="CL46" i="288"/>
  <c r="CL48" i="288"/>
  <c r="CH44" i="288"/>
  <c r="CK46" i="288"/>
  <c r="CK48" i="288"/>
  <c r="CG44" i="288"/>
  <c r="CJ46" i="288"/>
  <c r="CJ48" i="288"/>
  <c r="CF44" i="288"/>
  <c r="CI46" i="288"/>
  <c r="CI48" i="288"/>
  <c r="CE44" i="288"/>
  <c r="CH46" i="288"/>
  <c r="CH48" i="288"/>
  <c r="CD44" i="288"/>
  <c r="CG46" i="288"/>
  <c r="CG48" i="288"/>
  <c r="CC44" i="288"/>
  <c r="CF46" i="288"/>
  <c r="CF48" i="288"/>
  <c r="CB44" i="288"/>
  <c r="CE46" i="288"/>
  <c r="CE48" i="288"/>
  <c r="CA44" i="288"/>
  <c r="CD46" i="288"/>
  <c r="CD48" i="288"/>
  <c r="BZ44" i="288"/>
  <c r="CC46" i="288"/>
  <c r="CC48" i="288"/>
  <c r="BY44" i="288"/>
  <c r="CB46" i="288"/>
  <c r="CB48" i="288"/>
  <c r="BX44" i="288"/>
  <c r="CA46" i="288"/>
  <c r="CA48" i="288"/>
  <c r="BW44" i="288"/>
  <c r="BZ46" i="288"/>
  <c r="BZ48" i="288"/>
  <c r="BV44" i="288"/>
  <c r="BY46" i="288"/>
  <c r="BY48" i="288"/>
  <c r="BU44" i="288"/>
  <c r="BX46" i="288"/>
  <c r="BX48" i="288"/>
  <c r="BT44" i="288"/>
  <c r="BW46" i="288"/>
  <c r="BW48" i="288"/>
  <c r="BS44" i="288"/>
  <c r="BV46" i="288"/>
  <c r="BV48" i="288"/>
  <c r="BR44" i="288"/>
  <c r="BU46" i="288"/>
  <c r="BU48" i="288"/>
  <c r="BQ44" i="288"/>
  <c r="BT46" i="288"/>
  <c r="BT48" i="288"/>
  <c r="BP44" i="288"/>
  <c r="BS46" i="288"/>
  <c r="BS48" i="288"/>
  <c r="BO44" i="288"/>
  <c r="BR46" i="288"/>
  <c r="BR48" i="288"/>
  <c r="BN44" i="288"/>
  <c r="BQ46" i="288"/>
  <c r="BQ48" i="288"/>
  <c r="BM44" i="288"/>
  <c r="BP46" i="288"/>
  <c r="BP48" i="288"/>
  <c r="BL44" i="288"/>
  <c r="BO46" i="288"/>
  <c r="BO48" i="288"/>
  <c r="O44" i="288"/>
  <c r="P44" i="288"/>
  <c r="Q44" i="288"/>
  <c r="R44" i="288"/>
  <c r="R46" i="288"/>
  <c r="R48" i="288"/>
  <c r="N44" i="288"/>
  <c r="Q46" i="288"/>
  <c r="Q48" i="288"/>
  <c r="M44" i="288"/>
  <c r="P46" i="288"/>
  <c r="P48" i="288"/>
  <c r="L44" i="288"/>
  <c r="O46" i="288"/>
  <c r="O48" i="288"/>
  <c r="K44" i="288"/>
  <c r="N46" i="288"/>
  <c r="N48" i="288"/>
  <c r="J44" i="288"/>
  <c r="M46" i="288"/>
  <c r="M48" i="288"/>
  <c r="L46" i="288"/>
  <c r="L48" i="288"/>
  <c r="K46" i="288"/>
  <c r="K48" i="288"/>
  <c r="J46" i="288"/>
  <c r="J48" i="288"/>
  <c r="S44" i="288"/>
  <c r="S46" i="288"/>
  <c r="S48" i="288"/>
  <c r="P38" i="288"/>
  <c r="Q38" i="288"/>
  <c r="R38" i="288"/>
  <c r="S38" i="288"/>
  <c r="S40" i="288"/>
  <c r="S49" i="288"/>
  <c r="S51" i="288"/>
  <c r="S53" i="288"/>
  <c r="T44" i="288"/>
  <c r="T46" i="288"/>
  <c r="T48" i="288"/>
  <c r="T38" i="288"/>
  <c r="T40" i="288"/>
  <c r="T49" i="288"/>
  <c r="T51" i="288"/>
  <c r="T53" i="288"/>
  <c r="U44" i="288"/>
  <c r="U46" i="288"/>
  <c r="U48" i="288"/>
  <c r="U38" i="288"/>
  <c r="U40" i="288"/>
  <c r="U49" i="288"/>
  <c r="U51" i="288"/>
  <c r="U53" i="288"/>
  <c r="V44" i="288"/>
  <c r="V46" i="288"/>
  <c r="V48" i="288"/>
  <c r="V38" i="288"/>
  <c r="V40" i="288"/>
  <c r="V49" i="288"/>
  <c r="V51" i="288"/>
  <c r="V53" i="288"/>
  <c r="W44" i="288"/>
  <c r="W46" i="288"/>
  <c r="W48" i="288"/>
  <c r="W38" i="288"/>
  <c r="W40" i="288"/>
  <c r="W49" i="288"/>
  <c r="W51" i="288"/>
  <c r="W53" i="288"/>
  <c r="X44" i="288"/>
  <c r="X46" i="288"/>
  <c r="X48" i="288"/>
  <c r="X38" i="288"/>
  <c r="X40" i="288"/>
  <c r="X49" i="288"/>
  <c r="X51" i="288"/>
  <c r="X53" i="288"/>
  <c r="Y44" i="288"/>
  <c r="Y46" i="288"/>
  <c r="Y48" i="288"/>
  <c r="Y38" i="288"/>
  <c r="Y40" i="288"/>
  <c r="Y49" i="288"/>
  <c r="Y51" i="288"/>
  <c r="Y53" i="288"/>
  <c r="Z44" i="288"/>
  <c r="Z46" i="288"/>
  <c r="Z48" i="288"/>
  <c r="Z38" i="288"/>
  <c r="Z40" i="288"/>
  <c r="Z49" i="288"/>
  <c r="Z51" i="288"/>
  <c r="Z53" i="288"/>
  <c r="AA44" i="288"/>
  <c r="AA46" i="288"/>
  <c r="AA48" i="288"/>
  <c r="AA38" i="288"/>
  <c r="AA40" i="288"/>
  <c r="AA49" i="288"/>
  <c r="AA51" i="288"/>
  <c r="AA53" i="288"/>
  <c r="AB44" i="288"/>
  <c r="AB46" i="288"/>
  <c r="AB48" i="288"/>
  <c r="AB38" i="288"/>
  <c r="AB40" i="288"/>
  <c r="AB49" i="288"/>
  <c r="AB51" i="288"/>
  <c r="AB53" i="288"/>
  <c r="AC44" i="288"/>
  <c r="AC46" i="288"/>
  <c r="AC48" i="288"/>
  <c r="AC38" i="288"/>
  <c r="AC40" i="288"/>
  <c r="AC49" i="288"/>
  <c r="AC51" i="288"/>
  <c r="AC53" i="288"/>
  <c r="AD44" i="288"/>
  <c r="AD46" i="288"/>
  <c r="AD48" i="288"/>
  <c r="AD38" i="288"/>
  <c r="AD40" i="288"/>
  <c r="AD49" i="288"/>
  <c r="AD51" i="288"/>
  <c r="AD53" i="288"/>
  <c r="AE44" i="288"/>
  <c r="AE46" i="288"/>
  <c r="AE48" i="288"/>
  <c r="AE38" i="288"/>
  <c r="AE40" i="288"/>
  <c r="AE49" i="288"/>
  <c r="AE51" i="288"/>
  <c r="AE53" i="288"/>
  <c r="AF44" i="288"/>
  <c r="AF46" i="288"/>
  <c r="AF48" i="288"/>
  <c r="AF38" i="288"/>
  <c r="AF40" i="288"/>
  <c r="AF49" i="288"/>
  <c r="AF51" i="288"/>
  <c r="AF53" i="288"/>
  <c r="AG44" i="288"/>
  <c r="AG46" i="288"/>
  <c r="AG48" i="288"/>
  <c r="AG38" i="288"/>
  <c r="AG40" i="288"/>
  <c r="AG49" i="288"/>
  <c r="AG51" i="288"/>
  <c r="AG53" i="288"/>
  <c r="AH44" i="288"/>
  <c r="AH46" i="288"/>
  <c r="AH48" i="288"/>
  <c r="AH38" i="288"/>
  <c r="AH40" i="288"/>
  <c r="AH49" i="288"/>
  <c r="AH51" i="288"/>
  <c r="AH53" i="288"/>
  <c r="AI44" i="288"/>
  <c r="AI46" i="288"/>
  <c r="AI48" i="288"/>
  <c r="AI38" i="288"/>
  <c r="AI40" i="288"/>
  <c r="AI49" i="288"/>
  <c r="AI51" i="288"/>
  <c r="AI53" i="288"/>
  <c r="AJ44" i="288"/>
  <c r="AJ46" i="288"/>
  <c r="AJ48" i="288"/>
  <c r="AJ38" i="288"/>
  <c r="AJ40" i="288"/>
  <c r="AJ49" i="288"/>
  <c r="AJ51" i="288"/>
  <c r="AJ53" i="288"/>
  <c r="AK44" i="288"/>
  <c r="AK46" i="288"/>
  <c r="AK48" i="288"/>
  <c r="AK38" i="288"/>
  <c r="AK40" i="288"/>
  <c r="AK49" i="288"/>
  <c r="AK51" i="288"/>
  <c r="AK53" i="288"/>
  <c r="AL44" i="288"/>
  <c r="AL46" i="288"/>
  <c r="AL48" i="288"/>
  <c r="AL38" i="288"/>
  <c r="AL40" i="288"/>
  <c r="AL49" i="288"/>
  <c r="AL51" i="288"/>
  <c r="AL53" i="288"/>
  <c r="AM44" i="288"/>
  <c r="AM46" i="288"/>
  <c r="AM48" i="288"/>
  <c r="AM38" i="288"/>
  <c r="AM40" i="288"/>
  <c r="AM49" i="288"/>
  <c r="AM51" i="288"/>
  <c r="AM53" i="288"/>
  <c r="AN44" i="288"/>
  <c r="AN46" i="288"/>
  <c r="AN48" i="288"/>
  <c r="AN38" i="288"/>
  <c r="AN40" i="288"/>
  <c r="AN49" i="288"/>
  <c r="AN51" i="288"/>
  <c r="AN53" i="288"/>
  <c r="AO44" i="288"/>
  <c r="AO46" i="288"/>
  <c r="AO48" i="288"/>
  <c r="AO38" i="288"/>
  <c r="AO40" i="288"/>
  <c r="AO49" i="288"/>
  <c r="AO51" i="288"/>
  <c r="AO53" i="288"/>
  <c r="AP44" i="288"/>
  <c r="AP46" i="288"/>
  <c r="AP48" i="288"/>
  <c r="AP38" i="288"/>
  <c r="AP40" i="288"/>
  <c r="AP49" i="288"/>
  <c r="AP51" i="288"/>
  <c r="AP53" i="288"/>
  <c r="AQ44" i="288"/>
  <c r="AQ46" i="288"/>
  <c r="AQ48" i="288"/>
  <c r="AQ38" i="288"/>
  <c r="AQ40" i="288"/>
  <c r="AQ49" i="288"/>
  <c r="AQ51" i="288"/>
  <c r="AQ53" i="288"/>
  <c r="AR44" i="288"/>
  <c r="AR46" i="288"/>
  <c r="AR48" i="288"/>
  <c r="AR38" i="288"/>
  <c r="AR40" i="288"/>
  <c r="AR49" i="288"/>
  <c r="AR51" i="288"/>
  <c r="AR53" i="288"/>
  <c r="AS44" i="288"/>
  <c r="AS46" i="288"/>
  <c r="AS48" i="288"/>
  <c r="AS38" i="288"/>
  <c r="AS40" i="288"/>
  <c r="AS49" i="288"/>
  <c r="AS51" i="288"/>
  <c r="AS53" i="288"/>
  <c r="AT44" i="288"/>
  <c r="AT46" i="288"/>
  <c r="AT48" i="288"/>
  <c r="AT38" i="288"/>
  <c r="AT40" i="288"/>
  <c r="AT49" i="288"/>
  <c r="AT51" i="288"/>
  <c r="AT53" i="288"/>
  <c r="AU44" i="288"/>
  <c r="AU46" i="288"/>
  <c r="AU48" i="288"/>
  <c r="AU38" i="288"/>
  <c r="AU40" i="288"/>
  <c r="AU49" i="288"/>
  <c r="AU51" i="288"/>
  <c r="AU53" i="288"/>
  <c r="AV44" i="288"/>
  <c r="AV46" i="288"/>
  <c r="AV48" i="288"/>
  <c r="AV38" i="288"/>
  <c r="AV40" i="288"/>
  <c r="AV49" i="288"/>
  <c r="AV51" i="288"/>
  <c r="AV53" i="288"/>
  <c r="AW44" i="288"/>
  <c r="AW46" i="288"/>
  <c r="AW48" i="288"/>
  <c r="AW38" i="288"/>
  <c r="AW40" i="288"/>
  <c r="AW49" i="288"/>
  <c r="AW51" i="288"/>
  <c r="AW53" i="288"/>
  <c r="AX44" i="288"/>
  <c r="AX46" i="288"/>
  <c r="AX48" i="288"/>
  <c r="AX38" i="288"/>
  <c r="AX40" i="288"/>
  <c r="AX49" i="288"/>
  <c r="AX51" i="288"/>
  <c r="AX53" i="288"/>
  <c r="AY44" i="288"/>
  <c r="AY46" i="288"/>
  <c r="AY48" i="288"/>
  <c r="AY38" i="288"/>
  <c r="AY40" i="288"/>
  <c r="AY49" i="288"/>
  <c r="AY51" i="288"/>
  <c r="AY53" i="288"/>
  <c r="AZ44" i="288"/>
  <c r="AZ46" i="288"/>
  <c r="AZ48" i="288"/>
  <c r="AZ38" i="288"/>
  <c r="AZ40" i="288"/>
  <c r="AZ49" i="288"/>
  <c r="AZ51" i="288"/>
  <c r="AZ53" i="288"/>
  <c r="BA44" i="288"/>
  <c r="BA46" i="288"/>
  <c r="BA48" i="288"/>
  <c r="BA38" i="288"/>
  <c r="BA40" i="288"/>
  <c r="BA49" i="288"/>
  <c r="BA51" i="288"/>
  <c r="BA53" i="288"/>
  <c r="BB44" i="288"/>
  <c r="BB46" i="288"/>
  <c r="BB48" i="288"/>
  <c r="BB38" i="288"/>
  <c r="BB40" i="288"/>
  <c r="BB49" i="288"/>
  <c r="BB51" i="288"/>
  <c r="BB53" i="288"/>
  <c r="BC44" i="288"/>
  <c r="BC46" i="288"/>
  <c r="BC48" i="288"/>
  <c r="BC38" i="288"/>
  <c r="BC40" i="288"/>
  <c r="BC49" i="288"/>
  <c r="BC51" i="288"/>
  <c r="BC53" i="288"/>
  <c r="BD44" i="288"/>
  <c r="BD46" i="288"/>
  <c r="BD48" i="288"/>
  <c r="BD38" i="288"/>
  <c r="BD40" i="288"/>
  <c r="BD49" i="288"/>
  <c r="BD51" i="288"/>
  <c r="BD53" i="288"/>
  <c r="BE44" i="288"/>
  <c r="BE46" i="288"/>
  <c r="BE48" i="288"/>
  <c r="BE38" i="288"/>
  <c r="BE40" i="288"/>
  <c r="BE49" i="288"/>
  <c r="BE51" i="288"/>
  <c r="BE53" i="288"/>
  <c r="BF44" i="288"/>
  <c r="BF46" i="288"/>
  <c r="BF48" i="288"/>
  <c r="BF38" i="288"/>
  <c r="BF40" i="288"/>
  <c r="BF49" i="288"/>
  <c r="BF51" i="288"/>
  <c r="BF53" i="288"/>
  <c r="BG44" i="288"/>
  <c r="BG46" i="288"/>
  <c r="BG48" i="288"/>
  <c r="BG38" i="288"/>
  <c r="BG40" i="288"/>
  <c r="BG49" i="288"/>
  <c r="BG51" i="288"/>
  <c r="BG53" i="288"/>
  <c r="BH44" i="288"/>
  <c r="BH46" i="288"/>
  <c r="BH48" i="288"/>
  <c r="BH38" i="288"/>
  <c r="BH40" i="288"/>
  <c r="BH49" i="288"/>
  <c r="BH51" i="288"/>
  <c r="BH53" i="288"/>
  <c r="BI44" i="288"/>
  <c r="BI46" i="288"/>
  <c r="BI48" i="288"/>
  <c r="BI38" i="288"/>
  <c r="BI40" i="288"/>
  <c r="BI49" i="288"/>
  <c r="BI51" i="288"/>
  <c r="BI53" i="288"/>
  <c r="BJ44" i="288"/>
  <c r="BJ46" i="288"/>
  <c r="BJ48" i="288"/>
  <c r="BJ38" i="288"/>
  <c r="BJ40" i="288"/>
  <c r="BJ49" i="288"/>
  <c r="BJ51" i="288"/>
  <c r="BJ53" i="288"/>
  <c r="BK44" i="288"/>
  <c r="BK46" i="288"/>
  <c r="BK48" i="288"/>
  <c r="BK38" i="288"/>
  <c r="BK40" i="288"/>
  <c r="BK49" i="288"/>
  <c r="BK51" i="288"/>
  <c r="BK53" i="288"/>
  <c r="BL46" i="288"/>
  <c r="BL48" i="288"/>
  <c r="BL38" i="288"/>
  <c r="BL40" i="288"/>
  <c r="BL49" i="288"/>
  <c r="BL51" i="288"/>
  <c r="BL53" i="288"/>
  <c r="BM46" i="288"/>
  <c r="BM48" i="288"/>
  <c r="BM38" i="288"/>
  <c r="BM40" i="288"/>
  <c r="BM49" i="288"/>
  <c r="BM51" i="288"/>
  <c r="BM53" i="288"/>
  <c r="BN46" i="288"/>
  <c r="BN48" i="288"/>
  <c r="BN38" i="288"/>
  <c r="BN40" i="288"/>
  <c r="BN49" i="288"/>
  <c r="BN51" i="288"/>
  <c r="BN53" i="288"/>
  <c r="F54" i="288"/>
  <c r="H16" i="269"/>
  <c r="K16" i="269"/>
  <c r="L16" i="269"/>
  <c r="F55" i="288"/>
  <c r="H17" i="269"/>
  <c r="K17" i="269"/>
  <c r="L17" i="269"/>
  <c r="R79" i="314"/>
  <c r="R80" i="314"/>
  <c r="J74" i="288"/>
  <c r="J76" i="288"/>
  <c r="J78" i="288"/>
  <c r="K74" i="288"/>
  <c r="K76" i="288"/>
  <c r="K78" i="288"/>
  <c r="L74" i="288"/>
  <c r="L76" i="288"/>
  <c r="L78" i="288"/>
  <c r="M74" i="288"/>
  <c r="M76" i="288"/>
  <c r="M78" i="288"/>
  <c r="N74" i="288"/>
  <c r="N76" i="288"/>
  <c r="N78" i="288"/>
  <c r="O74" i="288"/>
  <c r="O76" i="288"/>
  <c r="O78" i="288"/>
  <c r="P74" i="288"/>
  <c r="P76" i="288"/>
  <c r="P78" i="288"/>
  <c r="Q74" i="288"/>
  <c r="Q76" i="288"/>
  <c r="Q78" i="288"/>
  <c r="R72" i="288"/>
  <c r="R76" i="288"/>
  <c r="R78" i="288"/>
  <c r="S74" i="288"/>
  <c r="S72" i="288"/>
  <c r="S76" i="288"/>
  <c r="S78" i="288"/>
  <c r="T74" i="288"/>
  <c r="T72" i="288"/>
  <c r="T76" i="288"/>
  <c r="T78" i="288"/>
  <c r="U74" i="288"/>
  <c r="U72" i="288"/>
  <c r="U76" i="288"/>
  <c r="U78" i="288"/>
  <c r="V74" i="288"/>
  <c r="V72" i="288"/>
  <c r="V76" i="288"/>
  <c r="V78" i="288"/>
  <c r="W74" i="288"/>
  <c r="W72" i="288"/>
  <c r="W76" i="288"/>
  <c r="W78" i="288"/>
  <c r="X74" i="288"/>
  <c r="X72" i="288"/>
  <c r="X76" i="288"/>
  <c r="X78" i="288"/>
  <c r="Y74" i="288"/>
  <c r="Y72" i="288"/>
  <c r="Y76" i="288"/>
  <c r="Y78" i="288"/>
  <c r="Z74" i="288"/>
  <c r="Z72" i="288"/>
  <c r="Z76" i="288"/>
  <c r="Z78" i="288"/>
  <c r="AA74" i="288"/>
  <c r="AA72" i="288"/>
  <c r="AA76" i="288"/>
  <c r="AA78" i="288"/>
  <c r="AB74" i="288"/>
  <c r="AB72" i="288"/>
  <c r="AB76" i="288"/>
  <c r="AB78" i="288"/>
  <c r="AC74" i="288"/>
  <c r="AC72" i="288"/>
  <c r="AC76" i="288"/>
  <c r="AC78" i="288"/>
  <c r="AD74" i="288"/>
  <c r="AD72" i="288"/>
  <c r="AD76" i="288"/>
  <c r="AD78" i="288"/>
  <c r="AE74" i="288"/>
  <c r="AE72" i="288"/>
  <c r="AE76" i="288"/>
  <c r="AE78" i="288"/>
  <c r="AF74" i="288"/>
  <c r="AF72" i="288"/>
  <c r="AF76" i="288"/>
  <c r="AF78" i="288"/>
  <c r="AG74" i="288"/>
  <c r="AG72" i="288"/>
  <c r="AG76" i="288"/>
  <c r="AG78" i="288"/>
  <c r="AH74" i="288"/>
  <c r="AH72" i="288"/>
  <c r="AH76" i="288"/>
  <c r="AH78" i="288"/>
  <c r="AI74" i="288"/>
  <c r="AI72" i="288"/>
  <c r="AI76" i="288"/>
  <c r="AI78" i="288"/>
  <c r="AJ74" i="288"/>
  <c r="AJ72" i="288"/>
  <c r="AJ76" i="288"/>
  <c r="AJ78" i="288"/>
  <c r="AK74" i="288"/>
  <c r="AK72" i="288"/>
  <c r="AK76" i="288"/>
  <c r="AK78" i="288"/>
  <c r="AL74" i="288"/>
  <c r="AL72" i="288"/>
  <c r="AL76" i="288"/>
  <c r="AL78" i="288"/>
  <c r="AM74" i="288"/>
  <c r="AM72" i="288"/>
  <c r="AM76" i="288"/>
  <c r="AM78" i="288"/>
  <c r="AN74" i="288"/>
  <c r="AN72" i="288"/>
  <c r="AN76" i="288"/>
  <c r="AN78" i="288"/>
  <c r="AO74" i="288"/>
  <c r="AO72" i="288"/>
  <c r="AO76" i="288"/>
  <c r="AO78" i="288"/>
  <c r="AP74" i="288"/>
  <c r="AP72" i="288"/>
  <c r="AP76" i="288"/>
  <c r="AP78" i="288"/>
  <c r="AQ74" i="288"/>
  <c r="AQ72" i="288"/>
  <c r="AQ76" i="288"/>
  <c r="AQ78" i="288"/>
  <c r="AR74" i="288"/>
  <c r="AR72" i="288"/>
  <c r="AR76" i="288"/>
  <c r="AR78" i="288"/>
  <c r="AS74" i="288"/>
  <c r="AS72" i="288"/>
  <c r="AS76" i="288"/>
  <c r="AS78" i="288"/>
  <c r="AT74" i="288"/>
  <c r="AT72" i="288"/>
  <c r="AT76" i="288"/>
  <c r="AT78" i="288"/>
  <c r="AU74" i="288"/>
  <c r="AU72" i="288"/>
  <c r="AU76" i="288"/>
  <c r="AU78" i="288"/>
  <c r="AV74" i="288"/>
  <c r="AV72" i="288"/>
  <c r="AV76" i="288"/>
  <c r="AV78" i="288"/>
  <c r="AW74" i="288"/>
  <c r="AW72" i="288"/>
  <c r="AW76" i="288"/>
  <c r="AW78" i="288"/>
  <c r="AX74" i="288"/>
  <c r="AX72" i="288"/>
  <c r="AX76" i="288"/>
  <c r="AX78" i="288"/>
  <c r="AY74" i="288"/>
  <c r="AY72" i="288"/>
  <c r="AY76" i="288"/>
  <c r="AY78" i="288"/>
  <c r="AZ74" i="288"/>
  <c r="AZ72" i="288"/>
  <c r="AZ76" i="288"/>
  <c r="AZ78" i="288"/>
  <c r="BA74" i="288"/>
  <c r="BA72" i="288"/>
  <c r="BA76" i="288"/>
  <c r="BA78" i="288"/>
  <c r="BB74" i="288"/>
  <c r="BB72" i="288"/>
  <c r="BB76" i="288"/>
  <c r="BB78" i="288"/>
  <c r="BC74" i="288"/>
  <c r="BC72" i="288"/>
  <c r="BC76" i="288"/>
  <c r="BC78" i="288"/>
  <c r="BD74" i="288"/>
  <c r="BD72" i="288"/>
  <c r="BD76" i="288"/>
  <c r="BD78" i="288"/>
  <c r="BE74" i="288"/>
  <c r="BE72" i="288"/>
  <c r="BE76" i="288"/>
  <c r="BE78" i="288"/>
  <c r="BF74" i="288"/>
  <c r="BF72" i="288"/>
  <c r="BF76" i="288"/>
  <c r="BF78" i="288"/>
  <c r="BG74" i="288"/>
  <c r="BG72" i="288"/>
  <c r="BG76" i="288"/>
  <c r="BG78" i="288"/>
  <c r="BH74" i="288"/>
  <c r="BH72" i="288"/>
  <c r="BH76" i="288"/>
  <c r="BH78" i="288"/>
  <c r="BI74" i="288"/>
  <c r="BI72" i="288"/>
  <c r="BI76" i="288"/>
  <c r="BI78" i="288"/>
  <c r="BJ74" i="288"/>
  <c r="BJ72" i="288"/>
  <c r="BJ76" i="288"/>
  <c r="BJ78" i="288"/>
  <c r="BK74" i="288"/>
  <c r="BK72" i="288"/>
  <c r="BK76" i="288"/>
  <c r="BK78" i="288"/>
  <c r="BL74" i="288"/>
  <c r="BL72" i="288"/>
  <c r="BL76" i="288"/>
  <c r="BL78" i="288"/>
  <c r="BM74" i="288"/>
  <c r="BM72" i="288"/>
  <c r="BM76" i="288"/>
  <c r="BM78" i="288"/>
  <c r="BN74" i="288"/>
  <c r="BN76" i="288"/>
  <c r="BN78" i="288"/>
  <c r="BO74" i="288"/>
  <c r="BO76" i="288"/>
  <c r="BO78" i="288"/>
  <c r="BP74" i="288"/>
  <c r="BP76" i="288"/>
  <c r="BP78" i="288"/>
  <c r="BQ74" i="288"/>
  <c r="BQ76" i="288"/>
  <c r="BQ78" i="288"/>
  <c r="BR74" i="288"/>
  <c r="BR76" i="288"/>
  <c r="BR78" i="288"/>
  <c r="BS74" i="288"/>
  <c r="BS76" i="288"/>
  <c r="BS78" i="288"/>
  <c r="BT74" i="288"/>
  <c r="BT76" i="288"/>
  <c r="BT78" i="288"/>
  <c r="BU74" i="288"/>
  <c r="BU76" i="288"/>
  <c r="BU78" i="288"/>
  <c r="BV74" i="288"/>
  <c r="BV76" i="288"/>
  <c r="BV78" i="288"/>
  <c r="BW74" i="288"/>
  <c r="BW76" i="288"/>
  <c r="BW78" i="288"/>
  <c r="BX74" i="288"/>
  <c r="BX76" i="288"/>
  <c r="BX78" i="288"/>
  <c r="BY74" i="288"/>
  <c r="BY76" i="288"/>
  <c r="BY78" i="288"/>
  <c r="BZ74" i="288"/>
  <c r="BZ76" i="288"/>
  <c r="BZ78" i="288"/>
  <c r="CA74" i="288"/>
  <c r="CA76" i="288"/>
  <c r="CA78" i="288"/>
  <c r="CB74" i="288"/>
  <c r="CB76" i="288"/>
  <c r="CB78" i="288"/>
  <c r="CC74" i="288"/>
  <c r="CC76" i="288"/>
  <c r="CC78" i="288"/>
  <c r="CD74" i="288"/>
  <c r="CD76" i="288"/>
  <c r="CD78" i="288"/>
  <c r="CE74" i="288"/>
  <c r="CE76" i="288"/>
  <c r="CE78" i="288"/>
  <c r="CF74" i="288"/>
  <c r="CF76" i="288"/>
  <c r="CF78" i="288"/>
  <c r="CG74" i="288"/>
  <c r="CG76" i="288"/>
  <c r="CG78" i="288"/>
  <c r="CH74" i="288"/>
  <c r="CH76" i="288"/>
  <c r="CH78" i="288"/>
  <c r="CI74" i="288"/>
  <c r="CI76" i="288"/>
  <c r="CI78" i="288"/>
  <c r="CJ74" i="288"/>
  <c r="CJ76" i="288"/>
  <c r="CJ78" i="288"/>
  <c r="CK74" i="288"/>
  <c r="CK76" i="288"/>
  <c r="CK78" i="288"/>
  <c r="CL74" i="288"/>
  <c r="CL76" i="288"/>
  <c r="CL78" i="288"/>
  <c r="CM74" i="288"/>
  <c r="CM76" i="288"/>
  <c r="CM78" i="288"/>
  <c r="CN74" i="288"/>
  <c r="CN76" i="288"/>
  <c r="CN78" i="288"/>
  <c r="CO74" i="288"/>
  <c r="CO76" i="288"/>
  <c r="CO78" i="288"/>
  <c r="CP74" i="288"/>
  <c r="CP76" i="288"/>
  <c r="CP78" i="288"/>
  <c r="CQ74" i="288"/>
  <c r="CQ76" i="288"/>
  <c r="CQ78" i="288"/>
  <c r="CR74" i="288"/>
  <c r="CR76" i="288"/>
  <c r="CR78" i="288"/>
  <c r="CS74" i="288"/>
  <c r="CS76" i="288"/>
  <c r="CS78" i="288"/>
  <c r="CT74" i="288"/>
  <c r="CT76" i="288"/>
  <c r="CT78" i="288"/>
  <c r="CU74" i="288"/>
  <c r="CU76" i="288"/>
  <c r="CU78" i="288"/>
  <c r="CV74" i="288"/>
  <c r="CV76" i="288"/>
  <c r="CV78" i="288"/>
  <c r="CW74" i="288"/>
  <c r="CW76" i="288"/>
  <c r="CW78" i="288"/>
  <c r="CX74" i="288"/>
  <c r="CX76" i="288"/>
  <c r="CX78" i="288"/>
  <c r="CY74" i="288"/>
  <c r="CY76" i="288"/>
  <c r="CY78" i="288"/>
  <c r="CZ74" i="288"/>
  <c r="CZ76" i="288"/>
  <c r="CZ78" i="288"/>
  <c r="DA74" i="288"/>
  <c r="DA76" i="288"/>
  <c r="DA78" i="288"/>
  <c r="DB74" i="288"/>
  <c r="DB76" i="288"/>
  <c r="DB78" i="288"/>
  <c r="DC74" i="288"/>
  <c r="DC76" i="288"/>
  <c r="DC78" i="288"/>
  <c r="DD74" i="288"/>
  <c r="DD76" i="288"/>
  <c r="DD78" i="288"/>
  <c r="DE74" i="288"/>
  <c r="DE76" i="288"/>
  <c r="DE78" i="288"/>
  <c r="DF74" i="288"/>
  <c r="DF76" i="288"/>
  <c r="DF78" i="288"/>
  <c r="DG74" i="288"/>
  <c r="DG76" i="288"/>
  <c r="DG78" i="288"/>
  <c r="DH74" i="288"/>
  <c r="DH76" i="288"/>
  <c r="DH78" i="288"/>
  <c r="DI74" i="288"/>
  <c r="DI76" i="288"/>
  <c r="DI78" i="288"/>
  <c r="DJ74" i="288"/>
  <c r="DJ76" i="288"/>
  <c r="DJ78" i="288"/>
  <c r="DK74" i="288"/>
  <c r="DK76" i="288"/>
  <c r="DK78" i="288"/>
  <c r="DL74" i="288"/>
  <c r="DL76" i="288"/>
  <c r="DL78" i="288"/>
  <c r="DM74" i="288"/>
  <c r="DM76" i="288"/>
  <c r="DM78" i="288"/>
  <c r="DN74" i="288"/>
  <c r="DN76" i="288"/>
  <c r="DN78" i="288"/>
  <c r="DO74" i="288"/>
  <c r="DO76" i="288"/>
  <c r="DO78" i="288"/>
  <c r="DP74" i="288"/>
  <c r="DP76" i="288"/>
  <c r="DP78" i="288"/>
  <c r="DQ74" i="288"/>
  <c r="DQ76" i="288"/>
  <c r="DQ78" i="288"/>
  <c r="DR74" i="288"/>
  <c r="DR76" i="288"/>
  <c r="DR78" i="288"/>
  <c r="DS74" i="288"/>
  <c r="DS76" i="288"/>
  <c r="DS78" i="288"/>
  <c r="DT74" i="288"/>
  <c r="DT76" i="288"/>
  <c r="DT78" i="288"/>
  <c r="DU74" i="288"/>
  <c r="DU76" i="288"/>
  <c r="DU78" i="288"/>
  <c r="DV74" i="288"/>
  <c r="DV76" i="288"/>
  <c r="DV78" i="288"/>
  <c r="DW74" i="288"/>
  <c r="DW76" i="288"/>
  <c r="DW78" i="288"/>
  <c r="DX74" i="288"/>
  <c r="DX76" i="288"/>
  <c r="DX78" i="288"/>
  <c r="DY74" i="288"/>
  <c r="DY76" i="288"/>
  <c r="DY78" i="288"/>
  <c r="DZ74" i="288"/>
  <c r="DZ76" i="288"/>
  <c r="DZ78" i="288"/>
  <c r="EA74" i="288"/>
  <c r="EA76" i="288"/>
  <c r="EA78" i="288"/>
  <c r="EB74" i="288"/>
  <c r="EB76" i="288"/>
  <c r="EB78" i="288"/>
  <c r="EC74" i="288"/>
  <c r="EC76" i="288"/>
  <c r="EC78" i="288"/>
  <c r="ED74" i="288"/>
  <c r="ED76" i="288"/>
  <c r="ED78" i="288"/>
  <c r="EE74" i="288"/>
  <c r="EE76" i="288"/>
  <c r="EE78" i="288"/>
  <c r="EF74" i="288"/>
  <c r="EF76" i="288"/>
  <c r="EF78" i="288"/>
  <c r="EG74" i="288"/>
  <c r="EG76" i="288"/>
  <c r="EG78" i="288"/>
  <c r="EH74" i="288"/>
  <c r="EH76" i="288"/>
  <c r="EH78" i="288"/>
  <c r="EI74" i="288"/>
  <c r="EI76" i="288"/>
  <c r="EI78" i="288"/>
  <c r="EJ74" i="288"/>
  <c r="EJ76" i="288"/>
  <c r="EJ78" i="288"/>
  <c r="EK74" i="288"/>
  <c r="EK76" i="288"/>
  <c r="EK78" i="288"/>
  <c r="EL74" i="288"/>
  <c r="EL76" i="288"/>
  <c r="EL78" i="288"/>
  <c r="EM74" i="288"/>
  <c r="EM76" i="288"/>
  <c r="EM78" i="288"/>
  <c r="EN74" i="288"/>
  <c r="EN76" i="288"/>
  <c r="EN78" i="288"/>
  <c r="EO74" i="288"/>
  <c r="EO76" i="288"/>
  <c r="EO78" i="288"/>
  <c r="EP74" i="288"/>
  <c r="EP76" i="288"/>
  <c r="EP78" i="288"/>
  <c r="EQ74" i="288"/>
  <c r="EQ76" i="288"/>
  <c r="EQ78" i="288"/>
  <c r="ER74" i="288"/>
  <c r="ER76" i="288"/>
  <c r="ER78" i="288"/>
  <c r="ES74" i="288"/>
  <c r="ES76" i="288"/>
  <c r="ES78" i="288"/>
  <c r="ET74" i="288"/>
  <c r="ET76" i="288"/>
  <c r="ET78" i="288"/>
  <c r="EU74" i="288"/>
  <c r="EU76" i="288"/>
  <c r="EU78" i="288"/>
  <c r="EV74" i="288"/>
  <c r="EV76" i="288"/>
  <c r="EV78" i="288"/>
  <c r="EW74" i="288"/>
  <c r="EW76" i="288"/>
  <c r="EW78" i="288"/>
  <c r="EX74" i="288"/>
  <c r="EX76" i="288"/>
  <c r="EX78" i="288"/>
  <c r="EY74" i="288"/>
  <c r="EY76" i="288"/>
  <c r="EY78" i="288"/>
  <c r="EZ74" i="288"/>
  <c r="EZ76" i="288"/>
  <c r="EZ78" i="288"/>
  <c r="FA74" i="288"/>
  <c r="FA76" i="288"/>
  <c r="FA78" i="288"/>
  <c r="FB74" i="288"/>
  <c r="FB76" i="288"/>
  <c r="FB78" i="288"/>
  <c r="FC74" i="288"/>
  <c r="FC76" i="288"/>
  <c r="FC78" i="288"/>
  <c r="FD74" i="288"/>
  <c r="FD76" i="288"/>
  <c r="FD78" i="288"/>
  <c r="FE74" i="288"/>
  <c r="FE76" i="288"/>
  <c r="FE78" i="288"/>
  <c r="FF74" i="288"/>
  <c r="FF76" i="288"/>
  <c r="FF78" i="288"/>
  <c r="FG74" i="288"/>
  <c r="FG76" i="288"/>
  <c r="FG78" i="288"/>
  <c r="FH74" i="288"/>
  <c r="FH76" i="288"/>
  <c r="FH78" i="288"/>
  <c r="FI74" i="288"/>
  <c r="FI76" i="288"/>
  <c r="FI78" i="288"/>
  <c r="FJ74" i="288"/>
  <c r="FJ76" i="288"/>
  <c r="FJ78" i="288"/>
  <c r="FK74" i="288"/>
  <c r="FK76" i="288"/>
  <c r="FK78" i="288"/>
  <c r="FL74" i="288"/>
  <c r="FL76" i="288"/>
  <c r="FL78" i="288"/>
  <c r="FM74" i="288"/>
  <c r="FM76" i="288"/>
  <c r="FM78" i="288"/>
  <c r="FN74" i="288"/>
  <c r="FN76" i="288"/>
  <c r="FN78" i="288"/>
  <c r="FO74" i="288"/>
  <c r="FO76" i="288"/>
  <c r="FO78" i="288"/>
  <c r="FP74" i="288"/>
  <c r="FP76" i="288"/>
  <c r="FP78" i="288"/>
  <c r="FQ74" i="288"/>
  <c r="FQ76" i="288"/>
  <c r="FQ78" i="288"/>
  <c r="FR74" i="288"/>
  <c r="FR76" i="288"/>
  <c r="FR78" i="288"/>
  <c r="FS74" i="288"/>
  <c r="FS76" i="288"/>
  <c r="FS78" i="288"/>
  <c r="FT74" i="288"/>
  <c r="FT76" i="288"/>
  <c r="FT78" i="288"/>
  <c r="FU74" i="288"/>
  <c r="FU76" i="288"/>
  <c r="FU78" i="288"/>
  <c r="FV74" i="288"/>
  <c r="FV76" i="288"/>
  <c r="FV78" i="288"/>
  <c r="FW74" i="288"/>
  <c r="FW76" i="288"/>
  <c r="FW78" i="288"/>
  <c r="FX74" i="288"/>
  <c r="FX76" i="288"/>
  <c r="FX78" i="288"/>
  <c r="FY74" i="288"/>
  <c r="FY76" i="288"/>
  <c r="FY78" i="288"/>
  <c r="FZ74" i="288"/>
  <c r="FZ76" i="288"/>
  <c r="FZ78" i="288"/>
  <c r="GA74" i="288"/>
  <c r="GA76" i="288"/>
  <c r="GA78" i="288"/>
  <c r="GB74" i="288"/>
  <c r="GB76" i="288"/>
  <c r="GB78" i="288"/>
  <c r="GC74" i="288"/>
  <c r="GC76" i="288"/>
  <c r="GC78" i="288"/>
  <c r="GD74" i="288"/>
  <c r="GD76" i="288"/>
  <c r="GD78" i="288"/>
  <c r="GE74" i="288"/>
  <c r="GE76" i="288"/>
  <c r="GE78" i="288"/>
  <c r="GF74" i="288"/>
  <c r="GF76" i="288"/>
  <c r="GF78" i="288"/>
  <c r="GG74" i="288"/>
  <c r="GG76" i="288"/>
  <c r="GG78" i="288"/>
  <c r="GH74" i="288"/>
  <c r="GH76" i="288"/>
  <c r="GH78" i="288"/>
  <c r="GI74" i="288"/>
  <c r="GI76" i="288"/>
  <c r="GI78" i="288"/>
  <c r="GJ74" i="288"/>
  <c r="GJ76" i="288"/>
  <c r="GJ78" i="288"/>
  <c r="F79" i="288"/>
  <c r="H19" i="269"/>
  <c r="K19" i="269"/>
  <c r="L19" i="269"/>
  <c r="F80" i="288"/>
  <c r="H20" i="269"/>
  <c r="K20" i="269"/>
  <c r="L20" i="269"/>
  <c r="H11" i="269"/>
  <c r="K11" i="269"/>
  <c r="L11" i="269"/>
  <c r="O3" i="291"/>
  <c r="O4" i="291"/>
  <c r="K19" i="277"/>
  <c r="L19" i="277"/>
  <c r="M19" i="277"/>
  <c r="N19" i="277"/>
  <c r="O19" i="277"/>
  <c r="P19" i="277"/>
  <c r="Q19" i="277"/>
  <c r="R19" i="277"/>
  <c r="S19" i="277"/>
  <c r="T19" i="277"/>
  <c r="U19" i="277"/>
  <c r="V19" i="277"/>
  <c r="W19" i="277"/>
  <c r="X19" i="277"/>
  <c r="Y19" i="277"/>
  <c r="Z19" i="277"/>
  <c r="AA19" i="277"/>
  <c r="AB19" i="277"/>
  <c r="AC19" i="277"/>
  <c r="AD19" i="277"/>
  <c r="AE19" i="277"/>
  <c r="AF19" i="277"/>
  <c r="AG19" i="277"/>
  <c r="AH19" i="277"/>
  <c r="AI19" i="277"/>
  <c r="AJ19" i="277"/>
  <c r="AK19" i="277"/>
  <c r="AL19" i="277"/>
  <c r="AM19" i="277"/>
  <c r="AN19" i="277"/>
  <c r="AO19" i="277"/>
  <c r="AP19" i="277"/>
  <c r="AQ19" i="277"/>
  <c r="AR19" i="277"/>
  <c r="AS19" i="277"/>
  <c r="AT19" i="277"/>
  <c r="AU19" i="277"/>
  <c r="AV19" i="277"/>
  <c r="AW19" i="277"/>
  <c r="AX19" i="277"/>
  <c r="AY19" i="277"/>
  <c r="AZ19" i="277"/>
  <c r="BA19" i="277"/>
  <c r="BB19" i="277"/>
  <c r="H19" i="277"/>
  <c r="K18" i="277"/>
  <c r="K20" i="277"/>
  <c r="L18" i="277"/>
  <c r="L20" i="277"/>
  <c r="M18" i="277"/>
  <c r="M20" i="277"/>
  <c r="N18" i="277"/>
  <c r="N20" i="277"/>
  <c r="O18" i="277"/>
  <c r="O20" i="277"/>
  <c r="P18" i="277"/>
  <c r="P20" i="277"/>
  <c r="Q18" i="277"/>
  <c r="Q20" i="277"/>
  <c r="R18" i="277"/>
  <c r="R20" i="277"/>
  <c r="S18" i="277"/>
  <c r="S20" i="277"/>
  <c r="T18" i="277"/>
  <c r="T20" i="277"/>
  <c r="U18" i="277"/>
  <c r="U20" i="277"/>
  <c r="V18" i="277"/>
  <c r="V20" i="277"/>
  <c r="W18" i="277"/>
  <c r="W20" i="277"/>
  <c r="X18" i="277"/>
  <c r="X20" i="277"/>
  <c r="Y18" i="277"/>
  <c r="Y20" i="277"/>
  <c r="Z18" i="277"/>
  <c r="Z20" i="277"/>
  <c r="AA18" i="277"/>
  <c r="AA20" i="277"/>
  <c r="AB18" i="277"/>
  <c r="AB20" i="277"/>
  <c r="AC18" i="277"/>
  <c r="AC20" i="277"/>
  <c r="AD18" i="277"/>
  <c r="AD20" i="277"/>
  <c r="AE18" i="277"/>
  <c r="AE20" i="277"/>
  <c r="AF18" i="277"/>
  <c r="AF20" i="277"/>
  <c r="AG18" i="277"/>
  <c r="AG20" i="277"/>
  <c r="AH18" i="277"/>
  <c r="AH20" i="277"/>
  <c r="AI18" i="277"/>
  <c r="AI20" i="277"/>
  <c r="AJ18" i="277"/>
  <c r="AJ20" i="277"/>
  <c r="AK18" i="277"/>
  <c r="AK20" i="277"/>
  <c r="AL18" i="277"/>
  <c r="AL20" i="277"/>
  <c r="AM18" i="277"/>
  <c r="AM20" i="277"/>
  <c r="AN18" i="277"/>
  <c r="AN20" i="277"/>
  <c r="AO18" i="277"/>
  <c r="AO20" i="277"/>
  <c r="AP18" i="277"/>
  <c r="AP20" i="277"/>
  <c r="AQ18" i="277"/>
  <c r="AQ20" i="277"/>
  <c r="AR18" i="277"/>
  <c r="AR20" i="277"/>
  <c r="AS18" i="277"/>
  <c r="AS20" i="277"/>
  <c r="AT18" i="277"/>
  <c r="AT20" i="277"/>
  <c r="AU18" i="277"/>
  <c r="AU20" i="277"/>
  <c r="AV18" i="277"/>
  <c r="AV20" i="277"/>
  <c r="AW18" i="277"/>
  <c r="AW20" i="277"/>
  <c r="AX18" i="277"/>
  <c r="AX20" i="277"/>
  <c r="AY18" i="277"/>
  <c r="AY20" i="277"/>
  <c r="AZ18" i="277"/>
  <c r="AZ20" i="277"/>
  <c r="BA18" i="277"/>
  <c r="BA20" i="277"/>
  <c r="BB18" i="277"/>
  <c r="BB20" i="277"/>
  <c r="H20" i="277"/>
  <c r="K22" i="277"/>
  <c r="L22" i="277"/>
  <c r="M22" i="277"/>
  <c r="N22" i="277"/>
  <c r="O22" i="277"/>
  <c r="P22" i="277"/>
  <c r="Q22" i="277"/>
  <c r="R22" i="277"/>
  <c r="S22" i="277"/>
  <c r="T22" i="277"/>
  <c r="U22" i="277"/>
  <c r="V22" i="277"/>
  <c r="W22" i="277"/>
  <c r="X22" i="277"/>
  <c r="Y22" i="277"/>
  <c r="Z22" i="277"/>
  <c r="AA22" i="277"/>
  <c r="AB22" i="277"/>
  <c r="AC22" i="277"/>
  <c r="AD22" i="277"/>
  <c r="AE22" i="277"/>
  <c r="AF22" i="277"/>
  <c r="AG22" i="277"/>
  <c r="AH22" i="277"/>
  <c r="AI22" i="277"/>
  <c r="AJ22" i="277"/>
  <c r="AK22" i="277"/>
  <c r="AL22" i="277"/>
  <c r="AM22" i="277"/>
  <c r="AN22" i="277"/>
  <c r="AO22" i="277"/>
  <c r="AP22" i="277"/>
  <c r="AQ22" i="277"/>
  <c r="AR22" i="277"/>
  <c r="AS22" i="277"/>
  <c r="AT22" i="277"/>
  <c r="AU22" i="277"/>
  <c r="AV22" i="277"/>
  <c r="AW22" i="277"/>
  <c r="AX22" i="277"/>
  <c r="AY22" i="277"/>
  <c r="AZ22" i="277"/>
  <c r="BA22" i="277"/>
  <c r="BB22" i="277"/>
  <c r="H22" i="277"/>
  <c r="K23" i="277"/>
  <c r="L23" i="277"/>
  <c r="M23" i="277"/>
  <c r="N23" i="277"/>
  <c r="O23" i="277"/>
  <c r="P23" i="277"/>
  <c r="Q23" i="277"/>
  <c r="R23" i="277"/>
  <c r="S23" i="277"/>
  <c r="T23" i="277"/>
  <c r="U23" i="277"/>
  <c r="V23" i="277"/>
  <c r="W23" i="277"/>
  <c r="X23" i="277"/>
  <c r="Y23" i="277"/>
  <c r="Z23" i="277"/>
  <c r="AA23" i="277"/>
  <c r="AB23" i="277"/>
  <c r="AC23" i="277"/>
  <c r="AD23" i="277"/>
  <c r="AE23" i="277"/>
  <c r="AF23" i="277"/>
  <c r="AG23" i="277"/>
  <c r="AH23" i="277"/>
  <c r="AI23" i="277"/>
  <c r="AJ23" i="277"/>
  <c r="AK23" i="277"/>
  <c r="AL23" i="277"/>
  <c r="AM23" i="277"/>
  <c r="AN23" i="277"/>
  <c r="AO23" i="277"/>
  <c r="AP23" i="277"/>
  <c r="AQ23" i="277"/>
  <c r="AR23" i="277"/>
  <c r="AS23" i="277"/>
  <c r="AT23" i="277"/>
  <c r="AU23" i="277"/>
  <c r="AV23" i="277"/>
  <c r="AW23" i="277"/>
  <c r="AX23" i="277"/>
  <c r="AY23" i="277"/>
  <c r="AZ23" i="277"/>
  <c r="BA23" i="277"/>
  <c r="BB23" i="277"/>
  <c r="H23" i="277"/>
  <c r="J25" i="277"/>
  <c r="K25" i="277"/>
  <c r="L25" i="277"/>
  <c r="M25" i="277"/>
  <c r="N25" i="277"/>
  <c r="O25" i="277"/>
  <c r="P25" i="277"/>
  <c r="Q25" i="277"/>
  <c r="R25" i="277"/>
  <c r="S25" i="277"/>
  <c r="T25" i="277"/>
  <c r="U25" i="277"/>
  <c r="V25" i="277"/>
  <c r="W25" i="277"/>
  <c r="X25" i="277"/>
  <c r="Y25" i="277"/>
  <c r="Z25" i="277"/>
  <c r="AA25" i="277"/>
  <c r="AB25" i="277"/>
  <c r="AC25" i="277"/>
  <c r="AD25" i="277"/>
  <c r="AE25" i="277"/>
  <c r="AF25" i="277"/>
  <c r="AG25" i="277"/>
  <c r="AH25" i="277"/>
  <c r="AI25" i="277"/>
  <c r="AJ25" i="277"/>
  <c r="AK25" i="277"/>
  <c r="AL25" i="277"/>
  <c r="AM25" i="277"/>
  <c r="AN25" i="277"/>
  <c r="AO25" i="277"/>
  <c r="AP25" i="277"/>
  <c r="AQ25" i="277"/>
  <c r="AR25" i="277"/>
  <c r="AS25" i="277"/>
  <c r="AT25" i="277"/>
  <c r="AU25" i="277"/>
  <c r="AV25" i="277"/>
  <c r="AW25" i="277"/>
  <c r="AX25" i="277"/>
  <c r="AY25" i="277"/>
  <c r="AZ25" i="277"/>
  <c r="BA25" i="277"/>
  <c r="BB25" i="277"/>
  <c r="H25" i="277"/>
  <c r="J26" i="277"/>
  <c r="K26" i="277"/>
  <c r="L26" i="277"/>
  <c r="M26" i="277"/>
  <c r="N26" i="277"/>
  <c r="O26" i="277"/>
  <c r="P26" i="277"/>
  <c r="Q26" i="277"/>
  <c r="R26" i="277"/>
  <c r="S26" i="277"/>
  <c r="T26" i="277"/>
  <c r="U26" i="277"/>
  <c r="V26" i="277"/>
  <c r="W26" i="277"/>
  <c r="X26" i="277"/>
  <c r="Y26" i="277"/>
  <c r="Z26" i="277"/>
  <c r="AA26" i="277"/>
  <c r="AB26" i="277"/>
  <c r="AC26" i="277"/>
  <c r="AD26" i="277"/>
  <c r="AE26" i="277"/>
  <c r="AF26" i="277"/>
  <c r="AG26" i="277"/>
  <c r="AH26" i="277"/>
  <c r="AI26" i="277"/>
  <c r="AJ26" i="277"/>
  <c r="AK26" i="277"/>
  <c r="AL26" i="277"/>
  <c r="AM26" i="277"/>
  <c r="AN26" i="277"/>
  <c r="AO26" i="277"/>
  <c r="AP26" i="277"/>
  <c r="AQ26" i="277"/>
  <c r="AR26" i="277"/>
  <c r="AS26" i="277"/>
  <c r="AT26" i="277"/>
  <c r="AU26" i="277"/>
  <c r="AV26" i="277"/>
  <c r="AW26" i="277"/>
  <c r="AX26" i="277"/>
  <c r="AY26" i="277"/>
  <c r="AZ26" i="277"/>
  <c r="BA26" i="277"/>
  <c r="BB26" i="277"/>
  <c r="H26" i="277"/>
  <c r="K34" i="277"/>
  <c r="L34" i="277"/>
  <c r="M34" i="277"/>
  <c r="N34" i="277"/>
  <c r="O34" i="277"/>
  <c r="P34" i="277"/>
  <c r="Q34" i="277"/>
  <c r="R34" i="277"/>
  <c r="S34" i="277"/>
  <c r="T34" i="277"/>
  <c r="U34" i="277"/>
  <c r="V34" i="277"/>
  <c r="W34" i="277"/>
  <c r="X34" i="277"/>
  <c r="Y34" i="277"/>
  <c r="Z34" i="277"/>
  <c r="AA34" i="277"/>
  <c r="AB34" i="277"/>
  <c r="AC34" i="277"/>
  <c r="AD34" i="277"/>
  <c r="AE34" i="277"/>
  <c r="AF34" i="277"/>
  <c r="AG34" i="277"/>
  <c r="AH34" i="277"/>
  <c r="AI34" i="277"/>
  <c r="AJ34" i="277"/>
  <c r="AK34" i="277"/>
  <c r="AL34" i="277"/>
  <c r="AM34" i="277"/>
  <c r="AN34" i="277"/>
  <c r="AO34" i="277"/>
  <c r="AP34" i="277"/>
  <c r="AQ34" i="277"/>
  <c r="AR34" i="277"/>
  <c r="AS34" i="277"/>
  <c r="AT34" i="277"/>
  <c r="AU34" i="277"/>
  <c r="AV34" i="277"/>
  <c r="AW34" i="277"/>
  <c r="AX34" i="277"/>
  <c r="AY34" i="277"/>
  <c r="AZ34" i="277"/>
  <c r="BA34" i="277"/>
  <c r="BB34" i="277"/>
  <c r="H34" i="277"/>
  <c r="K35" i="277"/>
  <c r="L35" i="277"/>
  <c r="M35" i="277"/>
  <c r="N35" i="277"/>
  <c r="O35" i="277"/>
  <c r="P35" i="277"/>
  <c r="Q35" i="277"/>
  <c r="R35" i="277"/>
  <c r="S35" i="277"/>
  <c r="T35" i="277"/>
  <c r="U35" i="277"/>
  <c r="V35" i="277"/>
  <c r="W35" i="277"/>
  <c r="X35" i="277"/>
  <c r="Y35" i="277"/>
  <c r="Z35" i="277"/>
  <c r="AA35" i="277"/>
  <c r="AB35" i="277"/>
  <c r="AC35" i="277"/>
  <c r="AD35" i="277"/>
  <c r="AE35" i="277"/>
  <c r="AF35" i="277"/>
  <c r="AG35" i="277"/>
  <c r="AH35" i="277"/>
  <c r="AI35" i="277"/>
  <c r="AJ35" i="277"/>
  <c r="AK35" i="277"/>
  <c r="AL35" i="277"/>
  <c r="AM35" i="277"/>
  <c r="AN35" i="277"/>
  <c r="AO35" i="277"/>
  <c r="AP35" i="277"/>
  <c r="AQ35" i="277"/>
  <c r="AR35" i="277"/>
  <c r="AS35" i="277"/>
  <c r="AT35" i="277"/>
  <c r="AU35" i="277"/>
  <c r="AV35" i="277"/>
  <c r="AW35" i="277"/>
  <c r="AX35" i="277"/>
  <c r="AY35" i="277"/>
  <c r="AZ35" i="277"/>
  <c r="BA35" i="277"/>
  <c r="BB35" i="277"/>
  <c r="H35" i="277"/>
  <c r="J40" i="277"/>
  <c r="J44" i="277"/>
  <c r="K40" i="277"/>
  <c r="K44" i="277"/>
  <c r="L40" i="277"/>
  <c r="L44" i="277"/>
  <c r="M40" i="277"/>
  <c r="M44" i="277"/>
  <c r="N40" i="277"/>
  <c r="N44" i="277"/>
  <c r="O44" i="277"/>
  <c r="P44" i="277"/>
  <c r="Q44" i="277"/>
  <c r="R44" i="277"/>
  <c r="S44" i="277"/>
  <c r="T44" i="277"/>
  <c r="U44" i="277"/>
  <c r="V44" i="277"/>
  <c r="W44" i="277"/>
  <c r="X44" i="277"/>
  <c r="Y44" i="277"/>
  <c r="Z44" i="277"/>
  <c r="AA44" i="277"/>
  <c r="AB44" i="277"/>
  <c r="AC44" i="277"/>
  <c r="AD44" i="277"/>
  <c r="AE44" i="277"/>
  <c r="AF44" i="277"/>
  <c r="AG44" i="277"/>
  <c r="AH44" i="277"/>
  <c r="AI44" i="277"/>
  <c r="AJ44" i="277"/>
  <c r="AK44" i="277"/>
  <c r="AL44" i="277"/>
  <c r="AM44" i="277"/>
  <c r="AN44" i="277"/>
  <c r="AO44" i="277"/>
  <c r="AP44" i="277"/>
  <c r="AQ44" i="277"/>
  <c r="AR44" i="277"/>
  <c r="AS44" i="277"/>
  <c r="AT44" i="277"/>
  <c r="AU44" i="277"/>
  <c r="AV44" i="277"/>
  <c r="AW44" i="277"/>
  <c r="AX44" i="277"/>
  <c r="AY44" i="277"/>
  <c r="AZ44" i="277"/>
  <c r="BA44" i="277"/>
  <c r="BB44" i="277"/>
  <c r="H44" i="277"/>
  <c r="J49" i="277"/>
  <c r="J50" i="277"/>
  <c r="K48" i="277"/>
  <c r="K49" i="277"/>
  <c r="K50" i="277"/>
  <c r="L48" i="277"/>
  <c r="L49" i="277"/>
  <c r="L50" i="277"/>
  <c r="M48" i="277"/>
  <c r="M49" i="277"/>
  <c r="M50" i="277"/>
  <c r="N48" i="277"/>
  <c r="N49" i="277"/>
  <c r="N50" i="277"/>
  <c r="O48" i="277"/>
  <c r="O49" i="277"/>
  <c r="O50" i="277"/>
  <c r="P48" i="277"/>
  <c r="P49" i="277"/>
  <c r="P50" i="277"/>
  <c r="Q48" i="277"/>
  <c r="Q49" i="277"/>
  <c r="Q50" i="277"/>
  <c r="R48" i="277"/>
  <c r="R49" i="277"/>
  <c r="R50" i="277"/>
  <c r="S48" i="277"/>
  <c r="S49" i="277"/>
  <c r="S50" i="277"/>
  <c r="T48" i="277"/>
  <c r="T49" i="277"/>
  <c r="T50" i="277"/>
  <c r="U48" i="277"/>
  <c r="U49" i="277"/>
  <c r="U50" i="277"/>
  <c r="V48" i="277"/>
  <c r="V49" i="277"/>
  <c r="V50" i="277"/>
  <c r="W48" i="277"/>
  <c r="W49" i="277"/>
  <c r="W50" i="277"/>
  <c r="X48" i="277"/>
  <c r="X49" i="277"/>
  <c r="X50" i="277"/>
  <c r="Y48" i="277"/>
  <c r="Y49" i="277"/>
  <c r="Y50" i="277"/>
  <c r="Z48" i="277"/>
  <c r="Z49" i="277"/>
  <c r="Z50" i="277"/>
  <c r="AA48" i="277"/>
  <c r="AA49" i="277"/>
  <c r="AA50" i="277"/>
  <c r="AB48" i="277"/>
  <c r="AB49" i="277"/>
  <c r="AB50" i="277"/>
  <c r="AC48" i="277"/>
  <c r="AC49" i="277"/>
  <c r="AC50" i="277"/>
  <c r="AD48" i="277"/>
  <c r="AD49" i="277"/>
  <c r="AD50" i="277"/>
  <c r="AE48" i="277"/>
  <c r="AE49" i="277"/>
  <c r="AE50" i="277"/>
  <c r="AF48" i="277"/>
  <c r="AF49" i="277"/>
  <c r="AF50" i="277"/>
  <c r="AG48" i="277"/>
  <c r="AG49" i="277"/>
  <c r="AG50" i="277"/>
  <c r="AH48" i="277"/>
  <c r="AH49" i="277"/>
  <c r="AH50" i="277"/>
  <c r="AI48" i="277"/>
  <c r="AI49" i="277"/>
  <c r="AI50" i="277"/>
  <c r="AJ48" i="277"/>
  <c r="AJ49" i="277"/>
  <c r="AJ50" i="277"/>
  <c r="AK48" i="277"/>
  <c r="AK49" i="277"/>
  <c r="AK50" i="277"/>
  <c r="AL48" i="277"/>
  <c r="AL49" i="277"/>
  <c r="AL50" i="277"/>
  <c r="AM48" i="277"/>
  <c r="AM49" i="277"/>
  <c r="AM50" i="277"/>
  <c r="AN48" i="277"/>
  <c r="AN49" i="277"/>
  <c r="AN50" i="277"/>
  <c r="AO48" i="277"/>
  <c r="AO49" i="277"/>
  <c r="AO50" i="277"/>
  <c r="AP48" i="277"/>
  <c r="AP49" i="277"/>
  <c r="AP50" i="277"/>
  <c r="AQ48" i="277"/>
  <c r="AQ49" i="277"/>
  <c r="AQ50" i="277"/>
  <c r="AR48" i="277"/>
  <c r="AR49" i="277"/>
  <c r="AR50" i="277"/>
  <c r="AS48" i="277"/>
  <c r="AS49" i="277"/>
  <c r="AS50" i="277"/>
  <c r="AT48" i="277"/>
  <c r="AT49" i="277"/>
  <c r="AT50" i="277"/>
  <c r="AU48" i="277"/>
  <c r="AU49" i="277"/>
  <c r="AU50" i="277"/>
  <c r="AV48" i="277"/>
  <c r="AV49" i="277"/>
  <c r="AV50" i="277"/>
  <c r="AW48" i="277"/>
  <c r="AW49" i="277"/>
  <c r="AW50" i="277"/>
  <c r="AX48" i="277"/>
  <c r="AX49" i="277"/>
  <c r="AX50" i="277"/>
  <c r="AY48" i="277"/>
  <c r="AY49" i="277"/>
  <c r="AY50" i="277"/>
  <c r="AZ48" i="277"/>
  <c r="AZ49" i="277"/>
  <c r="AZ50" i="277"/>
  <c r="BA48" i="277"/>
  <c r="BA49" i="277"/>
  <c r="BA50" i="277"/>
  <c r="BB48" i="277"/>
  <c r="BB49" i="277"/>
  <c r="BB50" i="277"/>
  <c r="H50" i="277"/>
  <c r="J52" i="277"/>
  <c r="K52" i="277"/>
  <c r="L52" i="277"/>
  <c r="M52" i="277"/>
  <c r="N52" i="277"/>
  <c r="O52" i="277"/>
  <c r="P52" i="277"/>
  <c r="Q52" i="277"/>
  <c r="R52" i="277"/>
  <c r="S52" i="277"/>
  <c r="T52" i="277"/>
  <c r="U52" i="277"/>
  <c r="V52" i="277"/>
  <c r="W52" i="277"/>
  <c r="X52" i="277"/>
  <c r="Y52" i="277"/>
  <c r="Z52" i="277"/>
  <c r="AA52" i="277"/>
  <c r="AB52" i="277"/>
  <c r="AC52" i="277"/>
  <c r="AD52" i="277"/>
  <c r="AE52" i="277"/>
  <c r="AF52" i="277"/>
  <c r="AG52" i="277"/>
  <c r="AH52" i="277"/>
  <c r="AI52" i="277"/>
  <c r="AJ52" i="277"/>
  <c r="AK52" i="277"/>
  <c r="AL52" i="277"/>
  <c r="AM52" i="277"/>
  <c r="AN52" i="277"/>
  <c r="AO52" i="277"/>
  <c r="AP52" i="277"/>
  <c r="AQ52" i="277"/>
  <c r="AR52" i="277"/>
  <c r="AS52" i="277"/>
  <c r="AT52" i="277"/>
  <c r="AU52" i="277"/>
  <c r="AV52" i="277"/>
  <c r="AW52" i="277"/>
  <c r="AX52" i="277"/>
  <c r="AY52" i="277"/>
  <c r="AZ52" i="277"/>
  <c r="BA52" i="277"/>
  <c r="BB52" i="277"/>
  <c r="H52" i="277"/>
  <c r="J53" i="277"/>
  <c r="K53" i="277"/>
  <c r="L53" i="277"/>
  <c r="M53" i="277"/>
  <c r="N53" i="277"/>
  <c r="O53" i="277"/>
  <c r="P53" i="277"/>
  <c r="Q53" i="277"/>
  <c r="R53" i="277"/>
  <c r="S53" i="277"/>
  <c r="T53" i="277"/>
  <c r="U53" i="277"/>
  <c r="V53" i="277"/>
  <c r="W53" i="277"/>
  <c r="X53" i="277"/>
  <c r="Y53" i="277"/>
  <c r="Z53" i="277"/>
  <c r="AA53" i="277"/>
  <c r="AB53" i="277"/>
  <c r="AC53" i="277"/>
  <c r="AD53" i="277"/>
  <c r="AE53" i="277"/>
  <c r="AF53" i="277"/>
  <c r="AG53" i="277"/>
  <c r="AH53" i="277"/>
  <c r="AI53" i="277"/>
  <c r="AJ53" i="277"/>
  <c r="AK53" i="277"/>
  <c r="AL53" i="277"/>
  <c r="AM53" i="277"/>
  <c r="AN53" i="277"/>
  <c r="AO53" i="277"/>
  <c r="AP53" i="277"/>
  <c r="AQ53" i="277"/>
  <c r="AR53" i="277"/>
  <c r="AS53" i="277"/>
  <c r="AT53" i="277"/>
  <c r="AU53" i="277"/>
  <c r="AV53" i="277"/>
  <c r="AW53" i="277"/>
  <c r="AX53" i="277"/>
  <c r="AY53" i="277"/>
  <c r="AZ53" i="277"/>
  <c r="BA53" i="277"/>
  <c r="BB53" i="277"/>
  <c r="H53" i="277"/>
  <c r="J54" i="277"/>
  <c r="K54" i="277"/>
  <c r="L54" i="277"/>
  <c r="M54" i="277"/>
  <c r="N54" i="277"/>
  <c r="O54" i="277"/>
  <c r="P54" i="277"/>
  <c r="Q54" i="277"/>
  <c r="R54" i="277"/>
  <c r="S54" i="277"/>
  <c r="T54" i="277"/>
  <c r="U54" i="277"/>
  <c r="V54" i="277"/>
  <c r="W54" i="277"/>
  <c r="X54" i="277"/>
  <c r="Y54" i="277"/>
  <c r="Z54" i="277"/>
  <c r="AA54" i="277"/>
  <c r="AB54" i="277"/>
  <c r="AC54" i="277"/>
  <c r="AD54" i="277"/>
  <c r="AE54" i="277"/>
  <c r="AF54" i="277"/>
  <c r="AG54" i="277"/>
  <c r="AH54" i="277"/>
  <c r="AI54" i="277"/>
  <c r="AJ54" i="277"/>
  <c r="AK54" i="277"/>
  <c r="AL54" i="277"/>
  <c r="AM54" i="277"/>
  <c r="AN54" i="277"/>
  <c r="AO54" i="277"/>
  <c r="AP54" i="277"/>
  <c r="AQ54" i="277"/>
  <c r="AR54" i="277"/>
  <c r="AS54" i="277"/>
  <c r="AT54" i="277"/>
  <c r="AU54" i="277"/>
  <c r="AV54" i="277"/>
  <c r="AW54" i="277"/>
  <c r="AX54" i="277"/>
  <c r="AY54" i="277"/>
  <c r="AZ54" i="277"/>
  <c r="BA54" i="277"/>
  <c r="BB54" i="277"/>
  <c r="H54" i="277"/>
  <c r="J56" i="277"/>
  <c r="K56" i="277"/>
  <c r="L56" i="277"/>
  <c r="M56" i="277"/>
  <c r="N56" i="277"/>
  <c r="O56" i="277"/>
  <c r="P56" i="277"/>
  <c r="Q56" i="277"/>
  <c r="R56" i="277"/>
  <c r="S56" i="277"/>
  <c r="T56" i="277"/>
  <c r="U56" i="277"/>
  <c r="V56" i="277"/>
  <c r="W56" i="277"/>
  <c r="X56" i="277"/>
  <c r="Y56" i="277"/>
  <c r="Z56" i="277"/>
  <c r="AA56" i="277"/>
  <c r="AB56" i="277"/>
  <c r="AC56" i="277"/>
  <c r="AD56" i="277"/>
  <c r="AE56" i="277"/>
  <c r="AF56" i="277"/>
  <c r="AG56" i="277"/>
  <c r="AH56" i="277"/>
  <c r="AI56" i="277"/>
  <c r="AJ56" i="277"/>
  <c r="AK56" i="277"/>
  <c r="AL56" i="277"/>
  <c r="AM56" i="277"/>
  <c r="AN56" i="277"/>
  <c r="AO56" i="277"/>
  <c r="AP56" i="277"/>
  <c r="AQ56" i="277"/>
  <c r="AR56" i="277"/>
  <c r="AS56" i="277"/>
  <c r="AT56" i="277"/>
  <c r="AU56" i="277"/>
  <c r="AV56" i="277"/>
  <c r="AW56" i="277"/>
  <c r="AX56" i="277"/>
  <c r="AY56" i="277"/>
  <c r="AZ56" i="277"/>
  <c r="BA56" i="277"/>
  <c r="BB56" i="277"/>
  <c r="H56" i="277"/>
  <c r="J57" i="277"/>
  <c r="K57" i="277"/>
  <c r="L57" i="277"/>
  <c r="M57" i="277"/>
  <c r="N57" i="277"/>
  <c r="O57" i="277"/>
  <c r="P57" i="277"/>
  <c r="Q57" i="277"/>
  <c r="R57" i="277"/>
  <c r="S57" i="277"/>
  <c r="T57" i="277"/>
  <c r="U57" i="277"/>
  <c r="V57" i="277"/>
  <c r="W57" i="277"/>
  <c r="X57" i="277"/>
  <c r="Y57" i="277"/>
  <c r="Z57" i="277"/>
  <c r="AA57" i="277"/>
  <c r="AB57" i="277"/>
  <c r="AC57" i="277"/>
  <c r="AD57" i="277"/>
  <c r="AE57" i="277"/>
  <c r="AF57" i="277"/>
  <c r="AG57" i="277"/>
  <c r="AH57" i="277"/>
  <c r="AI57" i="277"/>
  <c r="AJ57" i="277"/>
  <c r="AK57" i="277"/>
  <c r="AL57" i="277"/>
  <c r="AM57" i="277"/>
  <c r="AN57" i="277"/>
  <c r="AO57" i="277"/>
  <c r="AP57" i="277"/>
  <c r="AQ57" i="277"/>
  <c r="AR57" i="277"/>
  <c r="AS57" i="277"/>
  <c r="AT57" i="277"/>
  <c r="AU57" i="277"/>
  <c r="AV57" i="277"/>
  <c r="AW57" i="277"/>
  <c r="AX57" i="277"/>
  <c r="AY57" i="277"/>
  <c r="AZ57" i="277"/>
  <c r="BA57" i="277"/>
  <c r="BB57" i="277"/>
  <c r="H57" i="277"/>
  <c r="J58" i="277"/>
  <c r="K58" i="277"/>
  <c r="L58" i="277"/>
  <c r="M58" i="277"/>
  <c r="N58" i="277"/>
  <c r="O58" i="277"/>
  <c r="P58" i="277"/>
  <c r="Q58" i="277"/>
  <c r="R58" i="277"/>
  <c r="S58" i="277"/>
  <c r="T58" i="277"/>
  <c r="U58" i="277"/>
  <c r="V58" i="277"/>
  <c r="W58" i="277"/>
  <c r="X58" i="277"/>
  <c r="Y58" i="277"/>
  <c r="Z58" i="277"/>
  <c r="AA58" i="277"/>
  <c r="AB58" i="277"/>
  <c r="AC58" i="277"/>
  <c r="AD58" i="277"/>
  <c r="AE58" i="277"/>
  <c r="AF58" i="277"/>
  <c r="AG58" i="277"/>
  <c r="AH58" i="277"/>
  <c r="AI58" i="277"/>
  <c r="AJ58" i="277"/>
  <c r="AK58" i="277"/>
  <c r="AL58" i="277"/>
  <c r="AM58" i="277"/>
  <c r="AN58" i="277"/>
  <c r="AO58" i="277"/>
  <c r="AP58" i="277"/>
  <c r="AQ58" i="277"/>
  <c r="AR58" i="277"/>
  <c r="AS58" i="277"/>
  <c r="AT58" i="277"/>
  <c r="AU58" i="277"/>
  <c r="AV58" i="277"/>
  <c r="AW58" i="277"/>
  <c r="AX58" i="277"/>
  <c r="AY58" i="277"/>
  <c r="AZ58" i="277"/>
  <c r="BA58" i="277"/>
  <c r="BB58" i="277"/>
  <c r="H58" i="277"/>
  <c r="J61" i="277"/>
  <c r="K61" i="277"/>
  <c r="L61" i="277"/>
  <c r="M61" i="277"/>
  <c r="N61" i="277"/>
  <c r="O61" i="277"/>
  <c r="P61" i="277"/>
  <c r="Q61" i="277"/>
  <c r="R61" i="277"/>
  <c r="S61" i="277"/>
  <c r="T61" i="277"/>
  <c r="U61" i="277"/>
  <c r="V61" i="277"/>
  <c r="W61" i="277"/>
  <c r="X61" i="277"/>
  <c r="Y61" i="277"/>
  <c r="Z61" i="277"/>
  <c r="AA61" i="277"/>
  <c r="AB61" i="277"/>
  <c r="AC61" i="277"/>
  <c r="AD61" i="277"/>
  <c r="AE61" i="277"/>
  <c r="AF61" i="277"/>
  <c r="AG61" i="277"/>
  <c r="AH61" i="277"/>
  <c r="AI61" i="277"/>
  <c r="AJ61" i="277"/>
  <c r="AK61" i="277"/>
  <c r="AL61" i="277"/>
  <c r="AM61" i="277"/>
  <c r="AN61" i="277"/>
  <c r="AO61" i="277"/>
  <c r="AP61" i="277"/>
  <c r="AQ61" i="277"/>
  <c r="AR61" i="277"/>
  <c r="AS61" i="277"/>
  <c r="AT61" i="277"/>
  <c r="AU61" i="277"/>
  <c r="AV61" i="277"/>
  <c r="AW61" i="277"/>
  <c r="AX61" i="277"/>
  <c r="AY61" i="277"/>
  <c r="AZ61" i="277"/>
  <c r="BA61" i="277"/>
  <c r="BB61" i="277"/>
  <c r="H61" i="277"/>
  <c r="J63" i="277"/>
  <c r="K63" i="277"/>
  <c r="L63" i="277"/>
  <c r="M63" i="277"/>
  <c r="N63" i="277"/>
  <c r="O63" i="277"/>
  <c r="P63" i="277"/>
  <c r="Q63" i="277"/>
  <c r="R63" i="277"/>
  <c r="S63" i="277"/>
  <c r="T63" i="277"/>
  <c r="U63" i="277"/>
  <c r="V63" i="277"/>
  <c r="W63" i="277"/>
  <c r="X63" i="277"/>
  <c r="Y63" i="277"/>
  <c r="Z63" i="277"/>
  <c r="AA63" i="277"/>
  <c r="AB63" i="277"/>
  <c r="AC63" i="277"/>
  <c r="AD63" i="277"/>
  <c r="AE63" i="277"/>
  <c r="AF63" i="277"/>
  <c r="AG63" i="277"/>
  <c r="AH63" i="277"/>
  <c r="AI63" i="277"/>
  <c r="AJ63" i="277"/>
  <c r="AK63" i="277"/>
  <c r="AL63" i="277"/>
  <c r="AM63" i="277"/>
  <c r="AN63" i="277"/>
  <c r="AO63" i="277"/>
  <c r="AP63" i="277"/>
  <c r="AQ63" i="277"/>
  <c r="AR63" i="277"/>
  <c r="AS63" i="277"/>
  <c r="AT63" i="277"/>
  <c r="AU63" i="277"/>
  <c r="AV63" i="277"/>
  <c r="AW63" i="277"/>
  <c r="AX63" i="277"/>
  <c r="AY63" i="277"/>
  <c r="AZ63" i="277"/>
  <c r="BA63" i="277"/>
  <c r="BB63" i="277"/>
  <c r="H63" i="277"/>
  <c r="J64" i="277"/>
  <c r="K64" i="277"/>
  <c r="L64" i="277"/>
  <c r="M64" i="277"/>
  <c r="N64" i="277"/>
  <c r="O64" i="277"/>
  <c r="P64" i="277"/>
  <c r="Q64" i="277"/>
  <c r="R64" i="277"/>
  <c r="S64" i="277"/>
  <c r="T64" i="277"/>
  <c r="U64" i="277"/>
  <c r="V64" i="277"/>
  <c r="W64" i="277"/>
  <c r="X64" i="277"/>
  <c r="Y64" i="277"/>
  <c r="Z64" i="277"/>
  <c r="AA64" i="277"/>
  <c r="AB64" i="277"/>
  <c r="AC64" i="277"/>
  <c r="AD64" i="277"/>
  <c r="AE64" i="277"/>
  <c r="AF64" i="277"/>
  <c r="AG64" i="277"/>
  <c r="AH64" i="277"/>
  <c r="AI64" i="277"/>
  <c r="AJ64" i="277"/>
  <c r="AK64" i="277"/>
  <c r="AL64" i="277"/>
  <c r="AM64" i="277"/>
  <c r="AN64" i="277"/>
  <c r="AO64" i="277"/>
  <c r="AP64" i="277"/>
  <c r="AQ64" i="277"/>
  <c r="AR64" i="277"/>
  <c r="AS64" i="277"/>
  <c r="AT64" i="277"/>
  <c r="AU64" i="277"/>
  <c r="AV64" i="277"/>
  <c r="AW64" i="277"/>
  <c r="AX64" i="277"/>
  <c r="AY64" i="277"/>
  <c r="AZ64" i="277"/>
  <c r="BA64" i="277"/>
  <c r="BB64" i="277"/>
  <c r="H64" i="277"/>
  <c r="J75" i="277"/>
  <c r="J78" i="277"/>
  <c r="J79" i="277"/>
  <c r="J81" i="277"/>
  <c r="J95" i="277"/>
  <c r="J85" i="277"/>
  <c r="J86" i="277"/>
  <c r="J89" i="277"/>
  <c r="J90" i="277"/>
  <c r="J96" i="277"/>
  <c r="J98" i="277"/>
  <c r="K75" i="277"/>
  <c r="K78" i="277"/>
  <c r="K79" i="277"/>
  <c r="K81" i="277"/>
  <c r="K95" i="277"/>
  <c r="K85" i="277"/>
  <c r="K86" i="277"/>
  <c r="K87" i="277"/>
  <c r="K89" i="277"/>
  <c r="K90" i="277"/>
  <c r="K96" i="277"/>
  <c r="K98" i="277"/>
  <c r="L78" i="277"/>
  <c r="L79" i="277"/>
  <c r="L81" i="277"/>
  <c r="L95" i="277"/>
  <c r="L98" i="277"/>
  <c r="M75" i="277"/>
  <c r="M78" i="277"/>
  <c r="M79" i="277"/>
  <c r="M81" i="277"/>
  <c r="M95" i="277"/>
  <c r="M85" i="277"/>
  <c r="M86" i="277"/>
  <c r="M87" i="277"/>
  <c r="M89" i="277"/>
  <c r="M90" i="277"/>
  <c r="M96" i="277"/>
  <c r="M98" i="277"/>
  <c r="N75" i="277"/>
  <c r="N78" i="277"/>
  <c r="N79" i="277"/>
  <c r="N81" i="277"/>
  <c r="N95" i="277"/>
  <c r="N85" i="277"/>
  <c r="N86" i="277"/>
  <c r="N87" i="277"/>
  <c r="N89" i="277"/>
  <c r="N90" i="277"/>
  <c r="N96" i="277"/>
  <c r="N98" i="277"/>
  <c r="O75" i="277"/>
  <c r="O78" i="277"/>
  <c r="O79" i="277"/>
  <c r="O81" i="277"/>
  <c r="O95" i="277"/>
  <c r="O85" i="277"/>
  <c r="O86" i="277"/>
  <c r="O87" i="277"/>
  <c r="O89" i="277"/>
  <c r="O90" i="277"/>
  <c r="O96" i="277"/>
  <c r="O98" i="277"/>
  <c r="P75" i="277"/>
  <c r="P78" i="277"/>
  <c r="P79" i="277"/>
  <c r="P81" i="277"/>
  <c r="P95" i="277"/>
  <c r="P85" i="277"/>
  <c r="P86" i="277"/>
  <c r="P87" i="277"/>
  <c r="P89" i="277"/>
  <c r="P90" i="277"/>
  <c r="P96" i="277"/>
  <c r="P98" i="277"/>
  <c r="Q75" i="277"/>
  <c r="Q78" i="277"/>
  <c r="Q79" i="277"/>
  <c r="Q81" i="277"/>
  <c r="Q95" i="277"/>
  <c r="Q85" i="277"/>
  <c r="Q86" i="277"/>
  <c r="Q87" i="277"/>
  <c r="Q89" i="277"/>
  <c r="Q90" i="277"/>
  <c r="Q96" i="277"/>
  <c r="Q98" i="277"/>
  <c r="R75" i="277"/>
  <c r="R78" i="277"/>
  <c r="R79" i="277"/>
  <c r="R81" i="277"/>
  <c r="R95" i="277"/>
  <c r="R85" i="277"/>
  <c r="R86" i="277"/>
  <c r="R87" i="277"/>
  <c r="R89" i="277"/>
  <c r="R90" i="277"/>
  <c r="R96" i="277"/>
  <c r="R98" i="277"/>
  <c r="S75" i="277"/>
  <c r="S78" i="277"/>
  <c r="S79" i="277"/>
  <c r="S81" i="277"/>
  <c r="S95" i="277"/>
  <c r="S85" i="277"/>
  <c r="S86" i="277"/>
  <c r="S87" i="277"/>
  <c r="S89" i="277"/>
  <c r="S90" i="277"/>
  <c r="S96" i="277"/>
  <c r="S98" i="277"/>
  <c r="T75" i="277"/>
  <c r="T78" i="277"/>
  <c r="T79" i="277"/>
  <c r="T81" i="277"/>
  <c r="T95" i="277"/>
  <c r="T85" i="277"/>
  <c r="T86" i="277"/>
  <c r="T87" i="277"/>
  <c r="T89" i="277"/>
  <c r="T90" i="277"/>
  <c r="T96" i="277"/>
  <c r="T98" i="277"/>
  <c r="U75" i="277"/>
  <c r="U78" i="277"/>
  <c r="U79" i="277"/>
  <c r="U81" i="277"/>
  <c r="U95" i="277"/>
  <c r="U85" i="277"/>
  <c r="U86" i="277"/>
  <c r="U87" i="277"/>
  <c r="U89" i="277"/>
  <c r="U90" i="277"/>
  <c r="U96" i="277"/>
  <c r="U98" i="277"/>
  <c r="V75" i="277"/>
  <c r="V78" i="277"/>
  <c r="V79" i="277"/>
  <c r="V81" i="277"/>
  <c r="V95" i="277"/>
  <c r="V85" i="277"/>
  <c r="V86" i="277"/>
  <c r="V87" i="277"/>
  <c r="V89" i="277"/>
  <c r="V90" i="277"/>
  <c r="V96" i="277"/>
  <c r="V98" i="277"/>
  <c r="W75" i="277"/>
  <c r="W78" i="277"/>
  <c r="W79" i="277"/>
  <c r="W81" i="277"/>
  <c r="W95" i="277"/>
  <c r="W85" i="277"/>
  <c r="W86" i="277"/>
  <c r="W87" i="277"/>
  <c r="W89" i="277"/>
  <c r="W90" i="277"/>
  <c r="W96" i="277"/>
  <c r="W98" i="277"/>
  <c r="X75" i="277"/>
  <c r="X78" i="277"/>
  <c r="X79" i="277"/>
  <c r="X81" i="277"/>
  <c r="X95" i="277"/>
  <c r="X85" i="277"/>
  <c r="X86" i="277"/>
  <c r="X87" i="277"/>
  <c r="X89" i="277"/>
  <c r="X90" i="277"/>
  <c r="X96" i="277"/>
  <c r="X98" i="277"/>
  <c r="Y75" i="277"/>
  <c r="Y78" i="277"/>
  <c r="Y79" i="277"/>
  <c r="Y81" i="277"/>
  <c r="Y95" i="277"/>
  <c r="Y85" i="277"/>
  <c r="Y86" i="277"/>
  <c r="Y87" i="277"/>
  <c r="Y89" i="277"/>
  <c r="Y90" i="277"/>
  <c r="Y96" i="277"/>
  <c r="Y98" i="277"/>
  <c r="Z75" i="277"/>
  <c r="Z78" i="277"/>
  <c r="Z79" i="277"/>
  <c r="Z81" i="277"/>
  <c r="Z95" i="277"/>
  <c r="Z85" i="277"/>
  <c r="Z86" i="277"/>
  <c r="Z87" i="277"/>
  <c r="Z89" i="277"/>
  <c r="Z90" i="277"/>
  <c r="Z96" i="277"/>
  <c r="Z98" i="277"/>
  <c r="AA75" i="277"/>
  <c r="AA78" i="277"/>
  <c r="AA79" i="277"/>
  <c r="AA81" i="277"/>
  <c r="AA95" i="277"/>
  <c r="AA85" i="277"/>
  <c r="AA86" i="277"/>
  <c r="AA87" i="277"/>
  <c r="AA89" i="277"/>
  <c r="AA90" i="277"/>
  <c r="AA96" i="277"/>
  <c r="AA98" i="277"/>
  <c r="AB75" i="277"/>
  <c r="AB78" i="277"/>
  <c r="AB79" i="277"/>
  <c r="AB81" i="277"/>
  <c r="AB95" i="277"/>
  <c r="AB85" i="277"/>
  <c r="AB86" i="277"/>
  <c r="AB87" i="277"/>
  <c r="AB89" i="277"/>
  <c r="AB90" i="277"/>
  <c r="AB96" i="277"/>
  <c r="AB98" i="277"/>
  <c r="AC75" i="277"/>
  <c r="AC78" i="277"/>
  <c r="AC79" i="277"/>
  <c r="AC81" i="277"/>
  <c r="AC95" i="277"/>
  <c r="AC85" i="277"/>
  <c r="AC86" i="277"/>
  <c r="AC87" i="277"/>
  <c r="AC89" i="277"/>
  <c r="AC90" i="277"/>
  <c r="AC96" i="277"/>
  <c r="AC98" i="277"/>
  <c r="AD75" i="277"/>
  <c r="AD78" i="277"/>
  <c r="AD79" i="277"/>
  <c r="AD81" i="277"/>
  <c r="AD95" i="277"/>
  <c r="AD85" i="277"/>
  <c r="AD86" i="277"/>
  <c r="AD87" i="277"/>
  <c r="AD89" i="277"/>
  <c r="AD90" i="277"/>
  <c r="AD96" i="277"/>
  <c r="AD98" i="277"/>
  <c r="AE75" i="277"/>
  <c r="AE78" i="277"/>
  <c r="AE79" i="277"/>
  <c r="AE81" i="277"/>
  <c r="AE95" i="277"/>
  <c r="AE85" i="277"/>
  <c r="AE86" i="277"/>
  <c r="AE87" i="277"/>
  <c r="AE89" i="277"/>
  <c r="AE90" i="277"/>
  <c r="AE96" i="277"/>
  <c r="AE98" i="277"/>
  <c r="AF75" i="277"/>
  <c r="AF78" i="277"/>
  <c r="AF79" i="277"/>
  <c r="AF81" i="277"/>
  <c r="AF95" i="277"/>
  <c r="AF85" i="277"/>
  <c r="AF86" i="277"/>
  <c r="AF87" i="277"/>
  <c r="AF89" i="277"/>
  <c r="AF90" i="277"/>
  <c r="AF96" i="277"/>
  <c r="AF98" i="277"/>
  <c r="AG75" i="277"/>
  <c r="AG78" i="277"/>
  <c r="AG79" i="277"/>
  <c r="AG81" i="277"/>
  <c r="AG95" i="277"/>
  <c r="AG85" i="277"/>
  <c r="AG86" i="277"/>
  <c r="AG87" i="277"/>
  <c r="AG89" i="277"/>
  <c r="AG90" i="277"/>
  <c r="AG96" i="277"/>
  <c r="AG98" i="277"/>
  <c r="AH75" i="277"/>
  <c r="AH78" i="277"/>
  <c r="AH79" i="277"/>
  <c r="AH81" i="277"/>
  <c r="AH95" i="277"/>
  <c r="AH85" i="277"/>
  <c r="AH86" i="277"/>
  <c r="AH87" i="277"/>
  <c r="AH89" i="277"/>
  <c r="AH90" i="277"/>
  <c r="AH96" i="277"/>
  <c r="AH98" i="277"/>
  <c r="AI75" i="277"/>
  <c r="AI78" i="277"/>
  <c r="AI79" i="277"/>
  <c r="AI81" i="277"/>
  <c r="AI95" i="277"/>
  <c r="AI85" i="277"/>
  <c r="AI86" i="277"/>
  <c r="AI87" i="277"/>
  <c r="AI89" i="277"/>
  <c r="AI90" i="277"/>
  <c r="AI96" i="277"/>
  <c r="AI98" i="277"/>
  <c r="AJ75" i="277"/>
  <c r="AJ78" i="277"/>
  <c r="AJ79" i="277"/>
  <c r="AJ81" i="277"/>
  <c r="AJ95" i="277"/>
  <c r="AJ85" i="277"/>
  <c r="AJ86" i="277"/>
  <c r="AJ87" i="277"/>
  <c r="AJ89" i="277"/>
  <c r="AJ90" i="277"/>
  <c r="AJ96" i="277"/>
  <c r="AJ98" i="277"/>
  <c r="AK75" i="277"/>
  <c r="AK78" i="277"/>
  <c r="AK79" i="277"/>
  <c r="AK81" i="277"/>
  <c r="AK95" i="277"/>
  <c r="AK85" i="277"/>
  <c r="AK86" i="277"/>
  <c r="AK87" i="277"/>
  <c r="AK89" i="277"/>
  <c r="AK90" i="277"/>
  <c r="AK96" i="277"/>
  <c r="AK98" i="277"/>
  <c r="AL75" i="277"/>
  <c r="AL78" i="277"/>
  <c r="AL79" i="277"/>
  <c r="AL81" i="277"/>
  <c r="AL95" i="277"/>
  <c r="AL85" i="277"/>
  <c r="AL86" i="277"/>
  <c r="AL87" i="277"/>
  <c r="AL89" i="277"/>
  <c r="AL90" i="277"/>
  <c r="AL96" i="277"/>
  <c r="AL98" i="277"/>
  <c r="AM75" i="277"/>
  <c r="AM78" i="277"/>
  <c r="AM79" i="277"/>
  <c r="AM81" i="277"/>
  <c r="AM95" i="277"/>
  <c r="AM85" i="277"/>
  <c r="AM86" i="277"/>
  <c r="AM87" i="277"/>
  <c r="AM89" i="277"/>
  <c r="AM90" i="277"/>
  <c r="AM96" i="277"/>
  <c r="AM98" i="277"/>
  <c r="AN75" i="277"/>
  <c r="AN78" i="277"/>
  <c r="AN79" i="277"/>
  <c r="AN81" i="277"/>
  <c r="AN95" i="277"/>
  <c r="AN85" i="277"/>
  <c r="AN86" i="277"/>
  <c r="AN87" i="277"/>
  <c r="AN89" i="277"/>
  <c r="AN90" i="277"/>
  <c r="AN96" i="277"/>
  <c r="AN98" i="277"/>
  <c r="AO75" i="277"/>
  <c r="AO78" i="277"/>
  <c r="AO79" i="277"/>
  <c r="AO81" i="277"/>
  <c r="AO95" i="277"/>
  <c r="AO85" i="277"/>
  <c r="AO86" i="277"/>
  <c r="AO87" i="277"/>
  <c r="AO89" i="277"/>
  <c r="AO90" i="277"/>
  <c r="AO96" i="277"/>
  <c r="AO98" i="277"/>
  <c r="AP75" i="277"/>
  <c r="AP78" i="277"/>
  <c r="AP79" i="277"/>
  <c r="AP81" i="277"/>
  <c r="AP95" i="277"/>
  <c r="AP85" i="277"/>
  <c r="AP86" i="277"/>
  <c r="AP87" i="277"/>
  <c r="AP89" i="277"/>
  <c r="AP90" i="277"/>
  <c r="AP96" i="277"/>
  <c r="AP98" i="277"/>
  <c r="AQ75" i="277"/>
  <c r="AQ78" i="277"/>
  <c r="AQ79" i="277"/>
  <c r="AQ81" i="277"/>
  <c r="AQ95" i="277"/>
  <c r="AQ85" i="277"/>
  <c r="AQ86" i="277"/>
  <c r="AQ87" i="277"/>
  <c r="AQ89" i="277"/>
  <c r="AQ90" i="277"/>
  <c r="AQ96" i="277"/>
  <c r="AQ98" i="277"/>
  <c r="AR75" i="277"/>
  <c r="AR78" i="277"/>
  <c r="AR79" i="277"/>
  <c r="AR81" i="277"/>
  <c r="AR95" i="277"/>
  <c r="AR85" i="277"/>
  <c r="AR86" i="277"/>
  <c r="AR87" i="277"/>
  <c r="AR89" i="277"/>
  <c r="AR90" i="277"/>
  <c r="AR96" i="277"/>
  <c r="AR98" i="277"/>
  <c r="AS75" i="277"/>
  <c r="AS78" i="277"/>
  <c r="AS79" i="277"/>
  <c r="AS81" i="277"/>
  <c r="AS95" i="277"/>
  <c r="AS85" i="277"/>
  <c r="AS86" i="277"/>
  <c r="AS87" i="277"/>
  <c r="AS89" i="277"/>
  <c r="AS90" i="277"/>
  <c r="AS96" i="277"/>
  <c r="AS98" i="277"/>
  <c r="AT75" i="277"/>
  <c r="AT78" i="277"/>
  <c r="AT79" i="277"/>
  <c r="AT81" i="277"/>
  <c r="AT95" i="277"/>
  <c r="AT85" i="277"/>
  <c r="AT86" i="277"/>
  <c r="AT87" i="277"/>
  <c r="AT89" i="277"/>
  <c r="AT90" i="277"/>
  <c r="AT96" i="277"/>
  <c r="AT98" i="277"/>
  <c r="AU75" i="277"/>
  <c r="AU78" i="277"/>
  <c r="AU79" i="277"/>
  <c r="AU81" i="277"/>
  <c r="AU95" i="277"/>
  <c r="AU85" i="277"/>
  <c r="AU86" i="277"/>
  <c r="AU87" i="277"/>
  <c r="AU89" i="277"/>
  <c r="AU90" i="277"/>
  <c r="AU96" i="277"/>
  <c r="AU98" i="277"/>
  <c r="AV75" i="277"/>
  <c r="AV78" i="277"/>
  <c r="AV79" i="277"/>
  <c r="AV81" i="277"/>
  <c r="AV95" i="277"/>
  <c r="AV85" i="277"/>
  <c r="AV86" i="277"/>
  <c r="AV87" i="277"/>
  <c r="AV89" i="277"/>
  <c r="AV90" i="277"/>
  <c r="AV96" i="277"/>
  <c r="AV98" i="277"/>
  <c r="AW75" i="277"/>
  <c r="AW78" i="277"/>
  <c r="AW79" i="277"/>
  <c r="AW81" i="277"/>
  <c r="AW95" i="277"/>
  <c r="AW85" i="277"/>
  <c r="AW86" i="277"/>
  <c r="AW87" i="277"/>
  <c r="AW89" i="277"/>
  <c r="AW90" i="277"/>
  <c r="AW96" i="277"/>
  <c r="AW98" i="277"/>
  <c r="AX75" i="277"/>
  <c r="AX78" i="277"/>
  <c r="AX79" i="277"/>
  <c r="AX81" i="277"/>
  <c r="AX95" i="277"/>
  <c r="AX85" i="277"/>
  <c r="AX86" i="277"/>
  <c r="AX87" i="277"/>
  <c r="AX89" i="277"/>
  <c r="AX90" i="277"/>
  <c r="AX96" i="277"/>
  <c r="AX98" i="277"/>
  <c r="AY75" i="277"/>
  <c r="AY78" i="277"/>
  <c r="AY79" i="277"/>
  <c r="AY81" i="277"/>
  <c r="AY95" i="277"/>
  <c r="AY85" i="277"/>
  <c r="AY86" i="277"/>
  <c r="AY87" i="277"/>
  <c r="AY89" i="277"/>
  <c r="AY90" i="277"/>
  <c r="AY96" i="277"/>
  <c r="AY98" i="277"/>
  <c r="AZ75" i="277"/>
  <c r="AZ78" i="277"/>
  <c r="AZ79" i="277"/>
  <c r="AZ81" i="277"/>
  <c r="AZ95" i="277"/>
  <c r="AZ85" i="277"/>
  <c r="AZ86" i="277"/>
  <c r="AZ87" i="277"/>
  <c r="AZ89" i="277"/>
  <c r="AZ90" i="277"/>
  <c r="AZ96" i="277"/>
  <c r="AZ98" i="277"/>
  <c r="BA75" i="277"/>
  <c r="BA78" i="277"/>
  <c r="BA79" i="277"/>
  <c r="BA81" i="277"/>
  <c r="BA95" i="277"/>
  <c r="BA85" i="277"/>
  <c r="BA86" i="277"/>
  <c r="BA87" i="277"/>
  <c r="BA89" i="277"/>
  <c r="BA90" i="277"/>
  <c r="BA96" i="277"/>
  <c r="BA98" i="277"/>
  <c r="BB75" i="277"/>
  <c r="BB78" i="277"/>
  <c r="BB79" i="277"/>
  <c r="BB81" i="277"/>
  <c r="BB95" i="277"/>
  <c r="BB85" i="277"/>
  <c r="BB86" i="277"/>
  <c r="BB87" i="277"/>
  <c r="BB89" i="277"/>
  <c r="BB90" i="277"/>
  <c r="BB96" i="277"/>
  <c r="BB98" i="277"/>
  <c r="H98" i="277"/>
  <c r="J32" i="310"/>
  <c r="J34" i="310"/>
  <c r="K32" i="310"/>
  <c r="K34" i="310"/>
  <c r="L32" i="310"/>
  <c r="L34" i="310"/>
  <c r="M32" i="310"/>
  <c r="M34" i="310"/>
  <c r="N32" i="310"/>
  <c r="N34" i="310"/>
  <c r="O32" i="310"/>
  <c r="O34" i="310"/>
  <c r="P32" i="310"/>
  <c r="P34" i="310"/>
  <c r="Q32" i="310"/>
  <c r="Q34" i="310"/>
  <c r="R32" i="310"/>
  <c r="R34" i="310"/>
  <c r="S32" i="310"/>
  <c r="S34" i="310"/>
  <c r="T32" i="310"/>
  <c r="T34" i="310"/>
  <c r="U32" i="310"/>
  <c r="U34" i="310"/>
  <c r="V32" i="310"/>
  <c r="V34" i="310"/>
  <c r="W32" i="310"/>
  <c r="W34" i="310"/>
  <c r="X32" i="310"/>
  <c r="X34" i="310"/>
  <c r="Y32" i="310"/>
  <c r="Y34" i="310"/>
  <c r="Z32" i="310"/>
  <c r="Z34" i="310"/>
  <c r="AA32" i="310"/>
  <c r="AA34" i="310"/>
  <c r="AB32" i="310"/>
  <c r="AB34" i="310"/>
  <c r="AC32" i="310"/>
  <c r="AC34" i="310"/>
  <c r="AD32" i="310"/>
  <c r="AD34" i="310"/>
  <c r="AE32" i="310"/>
  <c r="AE34" i="310"/>
  <c r="AF32" i="310"/>
  <c r="AF34" i="310"/>
  <c r="AG32" i="310"/>
  <c r="AG34" i="310"/>
  <c r="AH32" i="310"/>
  <c r="AH34" i="310"/>
  <c r="AI32" i="310"/>
  <c r="AI34" i="310"/>
  <c r="AJ32" i="310"/>
  <c r="AJ34" i="310"/>
  <c r="AK32" i="310"/>
  <c r="AK34" i="310"/>
  <c r="AL32" i="310"/>
  <c r="AL34" i="310"/>
  <c r="AM32" i="310"/>
  <c r="AM34" i="310"/>
  <c r="AN32" i="310"/>
  <c r="AN34" i="310"/>
  <c r="AO32" i="310"/>
  <c r="AO34" i="310"/>
  <c r="AP32" i="310"/>
  <c r="AP34" i="310"/>
  <c r="AQ32" i="310"/>
  <c r="AQ34" i="310"/>
  <c r="AR32" i="310"/>
  <c r="AR34" i="310"/>
  <c r="AS32" i="310"/>
  <c r="AS34" i="310"/>
  <c r="AT32" i="310"/>
  <c r="AT34" i="310"/>
  <c r="AU32" i="310"/>
  <c r="AU34" i="310"/>
  <c r="AV32" i="310"/>
  <c r="AV34" i="310"/>
  <c r="AW32" i="310"/>
  <c r="AW34" i="310"/>
  <c r="AX32" i="310"/>
  <c r="AX34" i="310"/>
  <c r="AY32" i="310"/>
  <c r="AY34" i="310"/>
  <c r="AZ32" i="310"/>
  <c r="AZ34" i="310"/>
  <c r="BA32" i="310"/>
  <c r="BA34" i="310"/>
  <c r="BB32" i="310"/>
  <c r="BB34" i="310"/>
  <c r="BC32" i="310"/>
  <c r="BC34" i="310"/>
  <c r="BD32" i="310"/>
  <c r="BD34" i="310"/>
  <c r="BE32" i="310"/>
  <c r="BE34" i="310"/>
  <c r="H34" i="310"/>
  <c r="R317" i="280"/>
  <c r="R318" i="280"/>
  <c r="J11" i="269"/>
  <c r="J13" i="269"/>
  <c r="J14" i="269"/>
  <c r="J16" i="269"/>
  <c r="J17" i="269"/>
  <c r="J19" i="269"/>
  <c r="J20" i="269"/>
  <c r="J274" i="280"/>
  <c r="J275" i="280"/>
  <c r="J95" i="288"/>
  <c r="K95" i="288"/>
  <c r="L95" i="288"/>
  <c r="M95" i="288"/>
  <c r="N95" i="288"/>
  <c r="O95" i="288"/>
  <c r="P95" i="288"/>
  <c r="Q95" i="288"/>
  <c r="R95" i="288"/>
  <c r="S95" i="288"/>
  <c r="T95" i="288"/>
  <c r="U95" i="288"/>
  <c r="V95" i="288"/>
  <c r="W95" i="288"/>
  <c r="X95" i="288"/>
  <c r="Y95" i="288"/>
  <c r="Z95" i="288"/>
  <c r="AA95" i="288"/>
  <c r="AB95" i="288"/>
  <c r="AC95" i="288"/>
  <c r="AD95" i="288"/>
  <c r="AE95" i="288"/>
  <c r="AF95" i="288"/>
  <c r="AG95" i="288"/>
  <c r="AH95" i="288"/>
  <c r="AI95" i="288"/>
  <c r="AJ95" i="288"/>
  <c r="AK95" i="288"/>
  <c r="AL95" i="288"/>
  <c r="AM95" i="288"/>
  <c r="AN95" i="288"/>
  <c r="AO95" i="288"/>
  <c r="AP95" i="288"/>
  <c r="AQ95" i="288"/>
  <c r="AR95" i="288"/>
  <c r="AS95" i="288"/>
  <c r="AT95" i="288"/>
  <c r="AU95" i="288"/>
  <c r="AV95" i="288"/>
  <c r="AW95" i="288"/>
  <c r="AX95" i="288"/>
  <c r="AY95" i="288"/>
  <c r="AZ95" i="288"/>
  <c r="BA95" i="288"/>
  <c r="BB95" i="288"/>
  <c r="BC95" i="288"/>
  <c r="BD95" i="288"/>
  <c r="BE95" i="288"/>
  <c r="BF95" i="288"/>
  <c r="BG95" i="288"/>
  <c r="BH95" i="288"/>
  <c r="BI95" i="288"/>
  <c r="BJ95" i="288"/>
  <c r="BK95" i="288"/>
  <c r="BL95" i="288"/>
  <c r="BM95" i="288"/>
  <c r="BN95" i="288"/>
  <c r="BO95" i="288"/>
  <c r="BP95" i="288"/>
  <c r="BQ95" i="288"/>
  <c r="BR95" i="288"/>
  <c r="BS95" i="288"/>
  <c r="BT95" i="288"/>
  <c r="BU95" i="288"/>
  <c r="BV95" i="288"/>
  <c r="BW95" i="288"/>
  <c r="BX95" i="288"/>
  <c r="BY95" i="288"/>
  <c r="BZ95" i="288"/>
  <c r="CA95" i="288"/>
  <c r="CB95" i="288"/>
  <c r="CC95" i="288"/>
  <c r="CD95" i="288"/>
  <c r="CE95" i="288"/>
  <c r="CF95" i="288"/>
  <c r="CG95" i="288"/>
  <c r="CH95" i="288"/>
  <c r="CI95" i="288"/>
  <c r="CJ95" i="288"/>
  <c r="CK95" i="288"/>
  <c r="CL95" i="288"/>
  <c r="CM95" i="288"/>
  <c r="CN95" i="288"/>
  <c r="CO95" i="288"/>
  <c r="CP95" i="288"/>
  <c r="CQ95" i="288"/>
  <c r="CR95" i="288"/>
  <c r="CS95" i="288"/>
  <c r="CT95" i="288"/>
  <c r="CU95" i="288"/>
  <c r="CV95" i="288"/>
  <c r="CW95" i="288"/>
  <c r="CX95" i="288"/>
  <c r="CY95" i="288"/>
  <c r="CZ95" i="288"/>
  <c r="DA95" i="288"/>
  <c r="DB95" i="288"/>
  <c r="DC95" i="288"/>
  <c r="DD95" i="288"/>
  <c r="DE95" i="288"/>
  <c r="DF95" i="288"/>
  <c r="DG95" i="288"/>
  <c r="DH95" i="288"/>
  <c r="DI95" i="288"/>
  <c r="DJ95" i="288"/>
  <c r="DK95" i="288"/>
  <c r="DL95" i="288"/>
  <c r="DM95" i="288"/>
  <c r="DN95" i="288"/>
  <c r="DO95" i="288"/>
  <c r="DP95" i="288"/>
  <c r="DQ95" i="288"/>
  <c r="DR95" i="288"/>
  <c r="DS95" i="288"/>
  <c r="DT95" i="288"/>
  <c r="DU95" i="288"/>
  <c r="DV95" i="288"/>
  <c r="DW95" i="288"/>
  <c r="DX95" i="288"/>
  <c r="DY95" i="288"/>
  <c r="DZ95" i="288"/>
  <c r="EA95" i="288"/>
  <c r="EB95" i="288"/>
  <c r="EC95" i="288"/>
  <c r="ED95" i="288"/>
  <c r="EE95" i="288"/>
  <c r="EF95" i="288"/>
  <c r="EG95" i="288"/>
  <c r="EH95" i="288"/>
  <c r="EI95" i="288"/>
  <c r="EJ95" i="288"/>
  <c r="EK95" i="288"/>
  <c r="EL95" i="288"/>
  <c r="EM95" i="288"/>
  <c r="EN95" i="288"/>
  <c r="EO95" i="288"/>
  <c r="EP95" i="288"/>
  <c r="EQ95" i="288"/>
  <c r="ER95" i="288"/>
  <c r="ES95" i="288"/>
  <c r="ET95" i="288"/>
  <c r="EU95" i="288"/>
  <c r="EV95" i="288"/>
  <c r="EW95" i="288"/>
  <c r="EX95" i="288"/>
  <c r="EY95" i="288"/>
  <c r="EZ95" i="288"/>
  <c r="FA95" i="288"/>
  <c r="FB95" i="288"/>
  <c r="FC95" i="288"/>
  <c r="FD95" i="288"/>
  <c r="FE95" i="288"/>
  <c r="FF95" i="288"/>
  <c r="FG95" i="288"/>
  <c r="FH95" i="288"/>
  <c r="FI95" i="288"/>
  <c r="FJ95" i="288"/>
  <c r="FK95" i="288"/>
  <c r="FL95" i="288"/>
  <c r="FM95" i="288"/>
  <c r="FN95" i="288"/>
  <c r="FO95" i="288"/>
  <c r="FP95" i="288"/>
  <c r="FQ95" i="288"/>
  <c r="FR95" i="288"/>
  <c r="FS95" i="288"/>
  <c r="FT95" i="288"/>
  <c r="FU95" i="288"/>
  <c r="FV95" i="288"/>
  <c r="FW95" i="288"/>
  <c r="FX95" i="288"/>
  <c r="FY95" i="288"/>
  <c r="FZ95" i="288"/>
  <c r="GA95" i="288"/>
  <c r="GB95" i="288"/>
  <c r="GC95" i="288"/>
  <c r="GD95" i="288"/>
  <c r="GE95" i="288"/>
  <c r="GF95" i="288"/>
  <c r="GG95" i="288"/>
  <c r="GH95" i="288"/>
  <c r="GI95" i="288"/>
  <c r="GJ95" i="288"/>
  <c r="F98" i="288"/>
  <c r="H22" i="269"/>
  <c r="K22" i="269"/>
  <c r="J22" i="269"/>
  <c r="J25" i="269"/>
  <c r="J26" i="269"/>
  <c r="H268" i="280"/>
  <c r="H18" i="265"/>
  <c r="H41" i="269"/>
  <c r="K41" i="269"/>
  <c r="J41" i="269"/>
  <c r="J42" i="269"/>
  <c r="J43" i="269"/>
  <c r="J45" i="269"/>
  <c r="J46" i="269"/>
  <c r="J48" i="269"/>
  <c r="J49" i="269"/>
  <c r="J57" i="269"/>
  <c r="J58" i="269"/>
  <c r="H91" i="306"/>
  <c r="H40" i="265"/>
  <c r="H63" i="269"/>
  <c r="K63" i="269"/>
  <c r="J63" i="269"/>
  <c r="J67" i="269"/>
  <c r="H48" i="265"/>
  <c r="H71" i="269"/>
  <c r="K71" i="269"/>
  <c r="J71" i="269"/>
  <c r="H242" i="280"/>
  <c r="H49" i="265"/>
  <c r="H72" i="269"/>
  <c r="K72" i="269"/>
  <c r="J72" i="269"/>
  <c r="J73" i="269"/>
  <c r="J75" i="269"/>
  <c r="J76" i="269"/>
  <c r="J77" i="269"/>
  <c r="J79" i="269"/>
  <c r="J80" i="269"/>
  <c r="J81" i="269"/>
  <c r="J84" i="269"/>
  <c r="J86" i="269"/>
  <c r="J87" i="269"/>
  <c r="J97" i="265"/>
  <c r="K97" i="265"/>
  <c r="L97" i="265"/>
  <c r="M97" i="265"/>
  <c r="N97" i="265"/>
  <c r="O97" i="265"/>
  <c r="P97" i="265"/>
  <c r="Q97" i="265"/>
  <c r="R97" i="265"/>
  <c r="S97" i="265"/>
  <c r="T97" i="265"/>
  <c r="U97" i="265"/>
  <c r="V97" i="265"/>
  <c r="W97" i="265"/>
  <c r="X97" i="265"/>
  <c r="Y97" i="265"/>
  <c r="Z97" i="265"/>
  <c r="AA97" i="265"/>
  <c r="AB97" i="265"/>
  <c r="AC97" i="265"/>
  <c r="AD97" i="265"/>
  <c r="AE97" i="265"/>
  <c r="AF97" i="265"/>
  <c r="AG97" i="265"/>
  <c r="AH97" i="265"/>
  <c r="AI97" i="265"/>
  <c r="AJ97" i="265"/>
  <c r="AK97" i="265"/>
  <c r="AL97" i="265"/>
  <c r="AM97" i="265"/>
  <c r="AN97" i="265"/>
  <c r="AO97" i="265"/>
  <c r="AP97" i="265"/>
  <c r="AQ97" i="265"/>
  <c r="AR97" i="265"/>
  <c r="AS97" i="265"/>
  <c r="AT97" i="265"/>
  <c r="AU97" i="265"/>
  <c r="AV97" i="265"/>
  <c r="AW97" i="265"/>
  <c r="AX97" i="265"/>
  <c r="AY97" i="265"/>
  <c r="AZ97" i="265"/>
  <c r="BA97" i="265"/>
  <c r="BB97" i="265"/>
  <c r="BC97" i="265"/>
  <c r="BD97" i="265"/>
  <c r="BE97" i="265"/>
  <c r="BF97" i="265"/>
  <c r="BG97" i="265"/>
  <c r="BH97" i="265"/>
  <c r="BI97" i="265"/>
  <c r="BJ97" i="265"/>
  <c r="BK97" i="265"/>
  <c r="BL97" i="265"/>
  <c r="BM97" i="265"/>
  <c r="BN97" i="265"/>
  <c r="BO97" i="265"/>
  <c r="BP97" i="265"/>
  <c r="BQ97" i="265"/>
  <c r="BR97" i="265"/>
  <c r="BS97" i="265"/>
  <c r="BT97" i="265"/>
  <c r="BU97" i="265"/>
  <c r="BV97" i="265"/>
  <c r="BW97" i="265"/>
  <c r="BX97" i="265"/>
  <c r="BY97" i="265"/>
  <c r="BZ97" i="265"/>
  <c r="CA97" i="265"/>
  <c r="CB97" i="265"/>
  <c r="CC97" i="265"/>
  <c r="CD97" i="265"/>
  <c r="CE97" i="265"/>
  <c r="CF97" i="265"/>
  <c r="CG97" i="265"/>
  <c r="CH97" i="265"/>
  <c r="CI97" i="265"/>
  <c r="CJ97" i="265"/>
  <c r="CK97" i="265"/>
  <c r="CL97" i="265"/>
  <c r="CM97" i="265"/>
  <c r="CN97" i="265"/>
  <c r="CO97" i="265"/>
  <c r="CP97" i="265"/>
  <c r="CQ97" i="265"/>
  <c r="CR97" i="265"/>
  <c r="CS97" i="265"/>
  <c r="CT97" i="265"/>
  <c r="CU97" i="265"/>
  <c r="CV97" i="265"/>
  <c r="CW97" i="265"/>
  <c r="CX97" i="265"/>
  <c r="CY97" i="265"/>
  <c r="CZ97" i="265"/>
  <c r="DA97" i="265"/>
  <c r="DB97" i="265"/>
  <c r="DC97" i="265"/>
  <c r="DD97" i="265"/>
  <c r="DE97" i="265"/>
  <c r="DF97" i="265"/>
  <c r="DG97" i="265"/>
  <c r="DH97" i="265"/>
  <c r="DI97" i="265"/>
  <c r="DJ97" i="265"/>
  <c r="DK97" i="265"/>
  <c r="DL97" i="265"/>
  <c r="DM97" i="265"/>
  <c r="DN97" i="265"/>
  <c r="DO97" i="265"/>
  <c r="DP97" i="265"/>
  <c r="DQ97" i="265"/>
  <c r="DR97" i="265"/>
  <c r="DS97" i="265"/>
  <c r="DT97" i="265"/>
  <c r="DU97" i="265"/>
  <c r="DV97" i="265"/>
  <c r="DW97" i="265"/>
  <c r="DX97" i="265"/>
  <c r="DY97" i="265"/>
  <c r="DZ97" i="265"/>
  <c r="EA97" i="265"/>
  <c r="EB97" i="265"/>
  <c r="EC97" i="265"/>
  <c r="ED97" i="265"/>
  <c r="EE97" i="265"/>
  <c r="EF97" i="265"/>
  <c r="EG97" i="265"/>
  <c r="EH97" i="265"/>
  <c r="EI97" i="265"/>
  <c r="EJ97" i="265"/>
  <c r="EK97" i="265"/>
  <c r="EL97" i="265"/>
  <c r="EM97" i="265"/>
  <c r="EN97" i="265"/>
  <c r="EO97" i="265"/>
  <c r="EP97" i="265"/>
  <c r="EQ97" i="265"/>
  <c r="ER97" i="265"/>
  <c r="ES97" i="265"/>
  <c r="ET97" i="265"/>
  <c r="EU97" i="265"/>
  <c r="EV97" i="265"/>
  <c r="EW97" i="265"/>
  <c r="EX97" i="265"/>
  <c r="EY97" i="265"/>
  <c r="EZ97" i="265"/>
  <c r="FA97" i="265"/>
  <c r="FB97" i="265"/>
  <c r="FC97" i="265"/>
  <c r="FD97" i="265"/>
  <c r="FE97" i="265"/>
  <c r="FF97" i="265"/>
  <c r="FG97" i="265"/>
  <c r="FH97" i="265"/>
  <c r="FI97" i="265"/>
  <c r="FJ97" i="265"/>
  <c r="FK97" i="265"/>
  <c r="FL97" i="265"/>
  <c r="FM97" i="265"/>
  <c r="FN97" i="265"/>
  <c r="FO97" i="265"/>
  <c r="FP97" i="265"/>
  <c r="FQ97" i="265"/>
  <c r="FR97" i="265"/>
  <c r="FS97" i="265"/>
  <c r="FT97" i="265"/>
  <c r="FU97" i="265"/>
  <c r="FV97" i="265"/>
  <c r="FW97" i="265"/>
  <c r="FX97" i="265"/>
  <c r="FY97" i="265"/>
  <c r="FZ97" i="265"/>
  <c r="GA97" i="265"/>
  <c r="GB97" i="265"/>
  <c r="GC97" i="265"/>
  <c r="GD97" i="265"/>
  <c r="GE97" i="265"/>
  <c r="GF97" i="265"/>
  <c r="GG97" i="265"/>
  <c r="GH97" i="265"/>
  <c r="GI97" i="265"/>
  <c r="GJ97" i="265"/>
  <c r="F97" i="265"/>
  <c r="F13" i="264"/>
  <c r="J97" i="277"/>
  <c r="K97" i="277"/>
  <c r="L97" i="277"/>
  <c r="M97" i="277"/>
  <c r="N97" i="277"/>
  <c r="O97" i="277"/>
  <c r="P97" i="277"/>
  <c r="Q97" i="277"/>
  <c r="R97" i="277"/>
  <c r="S97" i="277"/>
  <c r="T97" i="277"/>
  <c r="U97" i="277"/>
  <c r="V97" i="277"/>
  <c r="W97" i="277"/>
  <c r="X97" i="277"/>
  <c r="Y97" i="277"/>
  <c r="Z97" i="277"/>
  <c r="AA97" i="277"/>
  <c r="AB97" i="277"/>
  <c r="AC97" i="277"/>
  <c r="AD97" i="277"/>
  <c r="AE97" i="277"/>
  <c r="AF97" i="277"/>
  <c r="AG97" i="277"/>
  <c r="AH97" i="277"/>
  <c r="AI97" i="277"/>
  <c r="AJ97" i="277"/>
  <c r="AK97" i="277"/>
  <c r="AL97" i="277"/>
  <c r="AM97" i="277"/>
  <c r="AN97" i="277"/>
  <c r="AO97" i="277"/>
  <c r="AP97" i="277"/>
  <c r="AQ97" i="277"/>
  <c r="AR97" i="277"/>
  <c r="AS97" i="277"/>
  <c r="AT97" i="277"/>
  <c r="AU97" i="277"/>
  <c r="AV97" i="277"/>
  <c r="AW97" i="277"/>
  <c r="AX97" i="277"/>
  <c r="AY97" i="277"/>
  <c r="AZ97" i="277"/>
  <c r="BA97" i="277"/>
  <c r="BB97" i="277"/>
  <c r="F97" i="277"/>
  <c r="F14" i="264"/>
  <c r="J33" i="310"/>
  <c r="K33" i="310"/>
  <c r="L33" i="310"/>
  <c r="M33" i="310"/>
  <c r="N33" i="310"/>
  <c r="O33" i="310"/>
  <c r="P33" i="310"/>
  <c r="Q33" i="310"/>
  <c r="R33" i="310"/>
  <c r="S33" i="310"/>
  <c r="T33" i="310"/>
  <c r="U33" i="310"/>
  <c r="V33" i="310"/>
  <c r="W33" i="310"/>
  <c r="X33" i="310"/>
  <c r="Y33" i="310"/>
  <c r="Z33" i="310"/>
  <c r="AA33" i="310"/>
  <c r="AB33" i="310"/>
  <c r="AC33" i="310"/>
  <c r="AD33" i="310"/>
  <c r="AE33" i="310"/>
  <c r="AF33" i="310"/>
  <c r="AG33" i="310"/>
  <c r="AH33" i="310"/>
  <c r="AI33" i="310"/>
  <c r="AJ33" i="310"/>
  <c r="AK33" i="310"/>
  <c r="AL33" i="310"/>
  <c r="AM33" i="310"/>
  <c r="AN33" i="310"/>
  <c r="AO33" i="310"/>
  <c r="AP33" i="310"/>
  <c r="AQ33" i="310"/>
  <c r="AR33" i="310"/>
  <c r="AS33" i="310"/>
  <c r="AT33" i="310"/>
  <c r="AU33" i="310"/>
  <c r="AV33" i="310"/>
  <c r="AW33" i="310"/>
  <c r="AX33" i="310"/>
  <c r="AY33" i="310"/>
  <c r="AZ33" i="310"/>
  <c r="BA33" i="310"/>
  <c r="BB33" i="310"/>
  <c r="BC33" i="310"/>
  <c r="BD33" i="310"/>
  <c r="BE33" i="310"/>
  <c r="F33" i="310"/>
  <c r="F15" i="264"/>
  <c r="F9" i="311"/>
  <c r="F11" i="311"/>
  <c r="F15" i="311"/>
  <c r="F16" i="311"/>
  <c r="F22" i="311"/>
  <c r="J22" i="311"/>
  <c r="J57" i="311"/>
  <c r="F57" i="311"/>
  <c r="F53" i="280"/>
  <c r="F23" i="311"/>
  <c r="J23" i="311"/>
  <c r="J58" i="311"/>
  <c r="F58" i="311"/>
  <c r="K80" i="280"/>
  <c r="L80" i="280"/>
  <c r="M80" i="280"/>
  <c r="N80" i="280"/>
  <c r="O80" i="280"/>
  <c r="P80" i="280"/>
  <c r="Q80" i="280"/>
  <c r="R80" i="280"/>
  <c r="T80" i="280"/>
  <c r="U80" i="280"/>
  <c r="V80" i="280"/>
  <c r="W80" i="280"/>
  <c r="X80" i="280"/>
  <c r="Y80" i="280"/>
  <c r="Z80" i="280"/>
  <c r="AA80" i="280"/>
  <c r="AB80" i="280"/>
  <c r="AC80" i="280"/>
  <c r="AD80" i="280"/>
  <c r="AE80" i="280"/>
  <c r="AF80" i="280"/>
  <c r="AG80" i="280"/>
  <c r="AH80" i="280"/>
  <c r="AI80" i="280"/>
  <c r="AJ80" i="280"/>
  <c r="AK80" i="280"/>
  <c r="AL80" i="280"/>
  <c r="AM80" i="280"/>
  <c r="AN80" i="280"/>
  <c r="AO80" i="280"/>
  <c r="AP80" i="280"/>
  <c r="AQ80" i="280"/>
  <c r="AR80" i="280"/>
  <c r="AS80" i="280"/>
  <c r="AT80" i="280"/>
  <c r="AU80" i="280"/>
  <c r="AV80" i="280"/>
  <c r="AW80" i="280"/>
  <c r="AX80" i="280"/>
  <c r="AY80" i="280"/>
  <c r="AZ80" i="280"/>
  <c r="BA80" i="280"/>
  <c r="BB80" i="280"/>
  <c r="BC80" i="280"/>
  <c r="BD80" i="280"/>
  <c r="BE80" i="280"/>
  <c r="BF80" i="280"/>
  <c r="BG80" i="280"/>
  <c r="BH80" i="280"/>
  <c r="BI80" i="280"/>
  <c r="BJ80" i="280"/>
  <c r="BK80" i="280"/>
  <c r="BL80" i="280"/>
  <c r="BM80" i="280"/>
  <c r="BN80" i="280"/>
  <c r="BO80" i="280"/>
  <c r="BP80" i="280"/>
  <c r="BQ80" i="280"/>
  <c r="BR80" i="280"/>
  <c r="BS80" i="280"/>
  <c r="BT80" i="280"/>
  <c r="BU80" i="280"/>
  <c r="BV80" i="280"/>
  <c r="BW80" i="280"/>
  <c r="BX80" i="280"/>
  <c r="BY80" i="280"/>
  <c r="BZ80" i="280"/>
  <c r="CA80" i="280"/>
  <c r="CB80" i="280"/>
  <c r="CC80" i="280"/>
  <c r="CD80" i="280"/>
  <c r="CE80" i="280"/>
  <c r="CF80" i="280"/>
  <c r="CG80" i="280"/>
  <c r="CH80" i="280"/>
  <c r="CI80" i="280"/>
  <c r="CJ80" i="280"/>
  <c r="CK80" i="280"/>
  <c r="CL80" i="280"/>
  <c r="CM80" i="280"/>
  <c r="CN80" i="280"/>
  <c r="CO80" i="280"/>
  <c r="CP80" i="280"/>
  <c r="CQ80" i="280"/>
  <c r="CR80" i="280"/>
  <c r="CS80" i="280"/>
  <c r="CT80" i="280"/>
  <c r="CU80" i="280"/>
  <c r="CV80" i="280"/>
  <c r="CW80" i="280"/>
  <c r="CX80" i="280"/>
  <c r="CY80" i="280"/>
  <c r="CZ80" i="280"/>
  <c r="DA80" i="280"/>
  <c r="DB80" i="280"/>
  <c r="DC80" i="280"/>
  <c r="DD80" i="280"/>
  <c r="DE80" i="280"/>
  <c r="DF80" i="280"/>
  <c r="DG80" i="280"/>
  <c r="DH80" i="280"/>
  <c r="DI80" i="280"/>
  <c r="DJ80" i="280"/>
  <c r="DK80" i="280"/>
  <c r="DL80" i="280"/>
  <c r="DM80" i="280"/>
  <c r="DN80" i="280"/>
  <c r="DO80" i="280"/>
  <c r="DP80" i="280"/>
  <c r="DQ80" i="280"/>
  <c r="DR80" i="280"/>
  <c r="DS80" i="280"/>
  <c r="DT80" i="280"/>
  <c r="DU80" i="280"/>
  <c r="DV80" i="280"/>
  <c r="DW80" i="280"/>
  <c r="DX80" i="280"/>
  <c r="DY80" i="280"/>
  <c r="DZ80" i="280"/>
  <c r="EA80" i="280"/>
  <c r="EB80" i="280"/>
  <c r="EC80" i="280"/>
  <c r="ED80" i="280"/>
  <c r="EE80" i="280"/>
  <c r="EF80" i="280"/>
  <c r="EG80" i="280"/>
  <c r="EH80" i="280"/>
  <c r="EI80" i="280"/>
  <c r="EJ80" i="280"/>
  <c r="EK80" i="280"/>
  <c r="EL80" i="280"/>
  <c r="EM80" i="280"/>
  <c r="EN80" i="280"/>
  <c r="EO80" i="280"/>
  <c r="EP80" i="280"/>
  <c r="EQ80" i="280"/>
  <c r="ER80" i="280"/>
  <c r="ES80" i="280"/>
  <c r="ET80" i="280"/>
  <c r="EU80" i="280"/>
  <c r="EV80" i="280"/>
  <c r="EW80" i="280"/>
  <c r="EX80" i="280"/>
  <c r="EY80" i="280"/>
  <c r="EZ80" i="280"/>
  <c r="FA80" i="280"/>
  <c r="FB80" i="280"/>
  <c r="FC80" i="280"/>
  <c r="FD80" i="280"/>
  <c r="FE80" i="280"/>
  <c r="FF80" i="280"/>
  <c r="FG80" i="280"/>
  <c r="FH80" i="280"/>
  <c r="FI80" i="280"/>
  <c r="FJ80" i="280"/>
  <c r="FK80" i="280"/>
  <c r="FL80" i="280"/>
  <c r="FM80" i="280"/>
  <c r="FN80" i="280"/>
  <c r="FO80" i="280"/>
  <c r="FP80" i="280"/>
  <c r="FQ80" i="280"/>
  <c r="FR80" i="280"/>
  <c r="FS80" i="280"/>
  <c r="FT80" i="280"/>
  <c r="FU80" i="280"/>
  <c r="FV80" i="280"/>
  <c r="FW80" i="280"/>
  <c r="FX80" i="280"/>
  <c r="FY80" i="280"/>
  <c r="FZ80" i="280"/>
  <c r="GA80" i="280"/>
  <c r="GB80" i="280"/>
  <c r="GC80" i="280"/>
  <c r="GD80" i="280"/>
  <c r="GE80" i="280"/>
  <c r="GF80" i="280"/>
  <c r="GG80" i="280"/>
  <c r="GH80" i="280"/>
  <c r="GI80" i="280"/>
  <c r="GJ80" i="280"/>
  <c r="F82" i="280"/>
  <c r="F24" i="311"/>
  <c r="J24" i="311"/>
  <c r="J59" i="311"/>
  <c r="F59" i="311"/>
  <c r="J28" i="311"/>
  <c r="J60" i="311"/>
  <c r="K28" i="311"/>
  <c r="K60" i="311"/>
  <c r="L28" i="311"/>
  <c r="L60" i="311"/>
  <c r="M28" i="311"/>
  <c r="M60" i="311"/>
  <c r="N28" i="311"/>
  <c r="N60" i="311"/>
  <c r="O28" i="311"/>
  <c r="O60" i="311"/>
  <c r="P28" i="311"/>
  <c r="P60" i="311"/>
  <c r="Q28" i="311"/>
  <c r="Q60" i="311"/>
  <c r="R28" i="311"/>
  <c r="R60" i="311"/>
  <c r="S28" i="311"/>
  <c r="S60" i="311"/>
  <c r="T28" i="311"/>
  <c r="T60" i="311"/>
  <c r="U28" i="311"/>
  <c r="U60" i="311"/>
  <c r="V28" i="311"/>
  <c r="V60" i="311"/>
  <c r="W28" i="311"/>
  <c r="W60" i="311"/>
  <c r="X28" i="311"/>
  <c r="X60" i="311"/>
  <c r="Y28" i="311"/>
  <c r="Y60" i="311"/>
  <c r="Z28" i="311"/>
  <c r="Z60" i="311"/>
  <c r="AA28" i="311"/>
  <c r="AA60" i="311"/>
  <c r="AB28" i="311"/>
  <c r="AB60" i="311"/>
  <c r="AC28" i="311"/>
  <c r="AC60" i="311"/>
  <c r="AD28" i="311"/>
  <c r="AD60" i="311"/>
  <c r="AE28" i="311"/>
  <c r="AE60" i="311"/>
  <c r="AF28" i="311"/>
  <c r="AF60" i="311"/>
  <c r="AG28" i="311"/>
  <c r="AG60" i="311"/>
  <c r="AH28" i="311"/>
  <c r="AH60" i="311"/>
  <c r="AI28" i="311"/>
  <c r="AI60" i="311"/>
  <c r="AJ28" i="311"/>
  <c r="AJ60" i="311"/>
  <c r="AK28" i="311"/>
  <c r="AK60" i="311"/>
  <c r="AL28" i="311"/>
  <c r="AL60" i="311"/>
  <c r="AM28" i="311"/>
  <c r="AM60" i="311"/>
  <c r="AN28" i="311"/>
  <c r="AN60" i="311"/>
  <c r="AO28" i="311"/>
  <c r="AO60" i="311"/>
  <c r="AP28" i="311"/>
  <c r="AP60" i="311"/>
  <c r="AQ28" i="311"/>
  <c r="AQ60" i="311"/>
  <c r="AR28" i="311"/>
  <c r="AR60" i="311"/>
  <c r="AS28" i="311"/>
  <c r="AS60" i="311"/>
  <c r="AT28" i="311"/>
  <c r="AT60" i="311"/>
  <c r="AU28" i="311"/>
  <c r="AU60" i="311"/>
  <c r="AV28" i="311"/>
  <c r="AV60" i="311"/>
  <c r="AW28" i="311"/>
  <c r="AW60" i="311"/>
  <c r="AX28" i="311"/>
  <c r="AX60" i="311"/>
  <c r="AY28" i="311"/>
  <c r="AY60" i="311"/>
  <c r="AZ28" i="311"/>
  <c r="AZ60" i="311"/>
  <c r="BA28" i="311"/>
  <c r="BA60" i="311"/>
  <c r="BB28" i="311"/>
  <c r="BB60" i="311"/>
  <c r="BC28" i="311"/>
  <c r="BC60" i="311"/>
  <c r="BD28" i="311"/>
  <c r="BD60" i="311"/>
  <c r="BE28" i="311"/>
  <c r="BE60" i="311"/>
  <c r="F60" i="311"/>
  <c r="J32" i="311"/>
  <c r="J61" i="311"/>
  <c r="K32" i="311"/>
  <c r="K61" i="311"/>
  <c r="L32" i="311"/>
  <c r="L61" i="311"/>
  <c r="M32" i="311"/>
  <c r="M61" i="311"/>
  <c r="N32" i="311"/>
  <c r="N61" i="311"/>
  <c r="O32" i="311"/>
  <c r="O61" i="311"/>
  <c r="P32" i="311"/>
  <c r="P61" i="311"/>
  <c r="Q32" i="311"/>
  <c r="Q61" i="311"/>
  <c r="R32" i="311"/>
  <c r="R61" i="311"/>
  <c r="S32" i="311"/>
  <c r="S61" i="311"/>
  <c r="T32" i="311"/>
  <c r="T61" i="311"/>
  <c r="U32" i="311"/>
  <c r="U61" i="311"/>
  <c r="V32" i="311"/>
  <c r="V61" i="311"/>
  <c r="W32" i="311"/>
  <c r="W61" i="311"/>
  <c r="X32" i="311"/>
  <c r="X61" i="311"/>
  <c r="Y32" i="311"/>
  <c r="Y61" i="311"/>
  <c r="Z32" i="311"/>
  <c r="Z61" i="311"/>
  <c r="AA32" i="311"/>
  <c r="AA61" i="311"/>
  <c r="AB32" i="311"/>
  <c r="AB61" i="311"/>
  <c r="AC32" i="311"/>
  <c r="AC61" i="311"/>
  <c r="AD32" i="311"/>
  <c r="AD61" i="311"/>
  <c r="AE32" i="311"/>
  <c r="AE61" i="311"/>
  <c r="AF32" i="311"/>
  <c r="AF61" i="311"/>
  <c r="AG32" i="311"/>
  <c r="AG61" i="311"/>
  <c r="AH32" i="311"/>
  <c r="AH61" i="311"/>
  <c r="AI32" i="311"/>
  <c r="AI61" i="311"/>
  <c r="AJ32" i="311"/>
  <c r="AJ61" i="311"/>
  <c r="AK32" i="311"/>
  <c r="AK61" i="311"/>
  <c r="AL32" i="311"/>
  <c r="AL61" i="311"/>
  <c r="AM32" i="311"/>
  <c r="AM61" i="311"/>
  <c r="AN32" i="311"/>
  <c r="AN61" i="311"/>
  <c r="AO32" i="311"/>
  <c r="AO61" i="311"/>
  <c r="AP32" i="311"/>
  <c r="AP61" i="311"/>
  <c r="AQ32" i="311"/>
  <c r="AQ61" i="311"/>
  <c r="AR32" i="311"/>
  <c r="AR61" i="311"/>
  <c r="AS32" i="311"/>
  <c r="AS61" i="311"/>
  <c r="AT32" i="311"/>
  <c r="AT61" i="311"/>
  <c r="AU32" i="311"/>
  <c r="AU61" i="311"/>
  <c r="AV32" i="311"/>
  <c r="AV61" i="311"/>
  <c r="AW32" i="311"/>
  <c r="AW61" i="311"/>
  <c r="AX32" i="311"/>
  <c r="AX61" i="311"/>
  <c r="AY32" i="311"/>
  <c r="AY61" i="311"/>
  <c r="AZ32" i="311"/>
  <c r="AZ61" i="311"/>
  <c r="BA32" i="311"/>
  <c r="BA61" i="311"/>
  <c r="BB32" i="311"/>
  <c r="BB61" i="311"/>
  <c r="BC32" i="311"/>
  <c r="BC61" i="311"/>
  <c r="BD32" i="311"/>
  <c r="BD61" i="311"/>
  <c r="BE32" i="311"/>
  <c r="BE61" i="311"/>
  <c r="BF32" i="311"/>
  <c r="BF61" i="311"/>
  <c r="BG32" i="311"/>
  <c r="BG61" i="311"/>
  <c r="BH32" i="311"/>
  <c r="BH61" i="311"/>
  <c r="BI32" i="311"/>
  <c r="BI61" i="311"/>
  <c r="BJ32" i="311"/>
  <c r="BJ61" i="311"/>
  <c r="BK32" i="311"/>
  <c r="BK61" i="311"/>
  <c r="BL32" i="311"/>
  <c r="BL61" i="311"/>
  <c r="BM32" i="311"/>
  <c r="BM61" i="311"/>
  <c r="BN32" i="311"/>
  <c r="BN61" i="311"/>
  <c r="BO32" i="311"/>
  <c r="BO61" i="311"/>
  <c r="BP32" i="311"/>
  <c r="BP61" i="311"/>
  <c r="BQ32" i="311"/>
  <c r="BQ61" i="311"/>
  <c r="BR32" i="311"/>
  <c r="BR61" i="311"/>
  <c r="BS32" i="311"/>
  <c r="BS61" i="311"/>
  <c r="BT32" i="311"/>
  <c r="BT61" i="311"/>
  <c r="BU32" i="311"/>
  <c r="BU61" i="311"/>
  <c r="BV32" i="311"/>
  <c r="BV61" i="311"/>
  <c r="BW32" i="311"/>
  <c r="BW61" i="311"/>
  <c r="BX32" i="311"/>
  <c r="BX61" i="311"/>
  <c r="BY32" i="311"/>
  <c r="BY61" i="311"/>
  <c r="BZ32" i="311"/>
  <c r="BZ61" i="311"/>
  <c r="CA32" i="311"/>
  <c r="CA61" i="311"/>
  <c r="CB32" i="311"/>
  <c r="CB61" i="311"/>
  <c r="CC32" i="311"/>
  <c r="CC61" i="311"/>
  <c r="CD32" i="311"/>
  <c r="CD61" i="311"/>
  <c r="CE32" i="311"/>
  <c r="CE61" i="311"/>
  <c r="CF32" i="311"/>
  <c r="CF61" i="311"/>
  <c r="CG32" i="311"/>
  <c r="CG61" i="311"/>
  <c r="CH32" i="311"/>
  <c r="CH61" i="311"/>
  <c r="CI32" i="311"/>
  <c r="CI61" i="311"/>
  <c r="CJ32" i="311"/>
  <c r="CJ61" i="311"/>
  <c r="CK32" i="311"/>
  <c r="CK61" i="311"/>
  <c r="CL32" i="311"/>
  <c r="CL61" i="311"/>
  <c r="CM32" i="311"/>
  <c r="CM61" i="311"/>
  <c r="CN32" i="311"/>
  <c r="CN61" i="311"/>
  <c r="CO32" i="311"/>
  <c r="CO61" i="311"/>
  <c r="CP32" i="311"/>
  <c r="CP61" i="311"/>
  <c r="CQ32" i="311"/>
  <c r="CQ61" i="311"/>
  <c r="CR32" i="311"/>
  <c r="CR61" i="311"/>
  <c r="CS32" i="311"/>
  <c r="CS61" i="311"/>
  <c r="CT32" i="311"/>
  <c r="CT61" i="311"/>
  <c r="CU32" i="311"/>
  <c r="CU61" i="311"/>
  <c r="CV32" i="311"/>
  <c r="CV61" i="311"/>
  <c r="CW32" i="311"/>
  <c r="CW61" i="311"/>
  <c r="CX32" i="311"/>
  <c r="CX61" i="311"/>
  <c r="CY32" i="311"/>
  <c r="CY61" i="311"/>
  <c r="CZ32" i="311"/>
  <c r="CZ61" i="311"/>
  <c r="DA32" i="311"/>
  <c r="DA61" i="311"/>
  <c r="DB32" i="311"/>
  <c r="DB61" i="311"/>
  <c r="DC32" i="311"/>
  <c r="DC61" i="311"/>
  <c r="DD32" i="311"/>
  <c r="DD61" i="311"/>
  <c r="DE32" i="311"/>
  <c r="DE61" i="311"/>
  <c r="DF32" i="311"/>
  <c r="DF61" i="311"/>
  <c r="DG32" i="311"/>
  <c r="DG61" i="311"/>
  <c r="DH32" i="311"/>
  <c r="DH61" i="311"/>
  <c r="DI32" i="311"/>
  <c r="DI61" i="311"/>
  <c r="DJ32" i="311"/>
  <c r="DJ61" i="311"/>
  <c r="DK32" i="311"/>
  <c r="DK61" i="311"/>
  <c r="DL32" i="311"/>
  <c r="DL61" i="311"/>
  <c r="DM32" i="311"/>
  <c r="DM61" i="311"/>
  <c r="DN32" i="311"/>
  <c r="DN61" i="311"/>
  <c r="DO32" i="311"/>
  <c r="DO61" i="311"/>
  <c r="DP32" i="311"/>
  <c r="DP61" i="311"/>
  <c r="DQ32" i="311"/>
  <c r="DQ61" i="311"/>
  <c r="DR32" i="311"/>
  <c r="DR61" i="311"/>
  <c r="DS32" i="311"/>
  <c r="DS61" i="311"/>
  <c r="DT32" i="311"/>
  <c r="DT61" i="311"/>
  <c r="DU32" i="311"/>
  <c r="DU61" i="311"/>
  <c r="DV32" i="311"/>
  <c r="DV61" i="311"/>
  <c r="DW32" i="311"/>
  <c r="DW61" i="311"/>
  <c r="DX32" i="311"/>
  <c r="DX61" i="311"/>
  <c r="DY32" i="311"/>
  <c r="DY61" i="311"/>
  <c r="DZ32" i="311"/>
  <c r="DZ61" i="311"/>
  <c r="EA32" i="311"/>
  <c r="EA61" i="311"/>
  <c r="EB32" i="311"/>
  <c r="EB61" i="311"/>
  <c r="EC32" i="311"/>
  <c r="EC61" i="311"/>
  <c r="ED32" i="311"/>
  <c r="ED61" i="311"/>
  <c r="EE32" i="311"/>
  <c r="EE61" i="311"/>
  <c r="EF32" i="311"/>
  <c r="EF61" i="311"/>
  <c r="EG32" i="311"/>
  <c r="EG61" i="311"/>
  <c r="EH32" i="311"/>
  <c r="EH61" i="311"/>
  <c r="EI32" i="311"/>
  <c r="EI61" i="311"/>
  <c r="EJ32" i="311"/>
  <c r="EJ61" i="311"/>
  <c r="EK32" i="311"/>
  <c r="EK61" i="311"/>
  <c r="EL32" i="311"/>
  <c r="EL61" i="311"/>
  <c r="EM32" i="311"/>
  <c r="EM61" i="311"/>
  <c r="EN32" i="311"/>
  <c r="EN61" i="311"/>
  <c r="EO32" i="311"/>
  <c r="EO61" i="311"/>
  <c r="EP32" i="311"/>
  <c r="EP61" i="311"/>
  <c r="EQ32" i="311"/>
  <c r="EQ61" i="311"/>
  <c r="ER32" i="311"/>
  <c r="ER61" i="311"/>
  <c r="ES32" i="311"/>
  <c r="ES61" i="311"/>
  <c r="ET32" i="311"/>
  <c r="ET61" i="311"/>
  <c r="EU32" i="311"/>
  <c r="EU61" i="311"/>
  <c r="EV32" i="311"/>
  <c r="EV61" i="311"/>
  <c r="EW32" i="311"/>
  <c r="EW61" i="311"/>
  <c r="EX32" i="311"/>
  <c r="EX61" i="311"/>
  <c r="EY32" i="311"/>
  <c r="EY61" i="311"/>
  <c r="EZ32" i="311"/>
  <c r="EZ61" i="311"/>
  <c r="FA32" i="311"/>
  <c r="FA61" i="311"/>
  <c r="FB32" i="311"/>
  <c r="FB61" i="311"/>
  <c r="FC32" i="311"/>
  <c r="FC61" i="311"/>
  <c r="FD32" i="311"/>
  <c r="FD61" i="311"/>
  <c r="FE32" i="311"/>
  <c r="FE61" i="311"/>
  <c r="FF32" i="311"/>
  <c r="FF61" i="311"/>
  <c r="FG32" i="311"/>
  <c r="FG61" i="311"/>
  <c r="FH32" i="311"/>
  <c r="FH61" i="311"/>
  <c r="FI32" i="311"/>
  <c r="FI61" i="311"/>
  <c r="FJ32" i="311"/>
  <c r="FJ61" i="311"/>
  <c r="FK32" i="311"/>
  <c r="FK61" i="311"/>
  <c r="FL32" i="311"/>
  <c r="FL61" i="311"/>
  <c r="FM32" i="311"/>
  <c r="FM61" i="311"/>
  <c r="FN32" i="311"/>
  <c r="FN61" i="311"/>
  <c r="FO32" i="311"/>
  <c r="FO61" i="311"/>
  <c r="FP32" i="311"/>
  <c r="FP61" i="311"/>
  <c r="FQ32" i="311"/>
  <c r="FQ61" i="311"/>
  <c r="FR32" i="311"/>
  <c r="FR61" i="311"/>
  <c r="FS32" i="311"/>
  <c r="FS61" i="311"/>
  <c r="FT32" i="311"/>
  <c r="FT61" i="311"/>
  <c r="FU32" i="311"/>
  <c r="FU61" i="311"/>
  <c r="FV32" i="311"/>
  <c r="FV61" i="311"/>
  <c r="FW32" i="311"/>
  <c r="FW61" i="311"/>
  <c r="FX32" i="311"/>
  <c r="FX61" i="311"/>
  <c r="FY32" i="311"/>
  <c r="FY61" i="311"/>
  <c r="FZ32" i="311"/>
  <c r="FZ61" i="311"/>
  <c r="GA32" i="311"/>
  <c r="GA61" i="311"/>
  <c r="GB32" i="311"/>
  <c r="GB61" i="311"/>
  <c r="GC32" i="311"/>
  <c r="GC61" i="311"/>
  <c r="GD32" i="311"/>
  <c r="GD61" i="311"/>
  <c r="GE32" i="311"/>
  <c r="GE61" i="311"/>
  <c r="GF32" i="311"/>
  <c r="GF61" i="311"/>
  <c r="GG32" i="311"/>
  <c r="GG61" i="311"/>
  <c r="GH32" i="311"/>
  <c r="GH61" i="311"/>
  <c r="GI32" i="311"/>
  <c r="GI61" i="311"/>
  <c r="GJ32" i="311"/>
  <c r="GJ61" i="311"/>
  <c r="F61" i="311"/>
  <c r="F64" i="311"/>
  <c r="F16" i="264"/>
  <c r="F86" i="314"/>
  <c r="F17" i="264"/>
  <c r="F9" i="264"/>
  <c r="F2" i="314"/>
  <c r="F2" i="265"/>
  <c r="F2" i="278"/>
  <c r="F2" i="305"/>
  <c r="F2" i="307"/>
  <c r="F2" i="304"/>
  <c r="F2" i="285"/>
  <c r="F2" i="264"/>
  <c r="F2" i="280"/>
  <c r="F2" i="275"/>
  <c r="F2" i="288"/>
  <c r="F2" i="273"/>
  <c r="F2" i="277"/>
  <c r="F2" i="282"/>
  <c r="F2" i="306"/>
  <c r="F2" i="289"/>
  <c r="F2" i="311"/>
  <c r="F2" i="286"/>
  <c r="F2" i="310"/>
  <c r="F2" i="309"/>
  <c r="H52" i="280"/>
  <c r="H214" i="280"/>
  <c r="H148" i="280"/>
  <c r="T115" i="280"/>
  <c r="T116" i="280"/>
  <c r="T123" i="280"/>
  <c r="T122" i="280"/>
  <c r="T124" i="280"/>
  <c r="T130" i="280"/>
  <c r="U115" i="280"/>
  <c r="U116" i="280"/>
  <c r="U123" i="280"/>
  <c r="U122" i="280"/>
  <c r="U124" i="280"/>
  <c r="U130" i="280"/>
  <c r="V115" i="280"/>
  <c r="V116" i="280"/>
  <c r="V123" i="280"/>
  <c r="V122" i="280"/>
  <c r="V124" i="280"/>
  <c r="V130" i="280"/>
  <c r="W115" i="280"/>
  <c r="W116" i="280"/>
  <c r="W123" i="280"/>
  <c r="W122" i="280"/>
  <c r="W124" i="280"/>
  <c r="W130" i="280"/>
  <c r="X115" i="280"/>
  <c r="X116" i="280"/>
  <c r="X123" i="280"/>
  <c r="X122" i="280"/>
  <c r="X124" i="280"/>
  <c r="X130" i="280"/>
  <c r="Y115" i="280"/>
  <c r="Y116" i="280"/>
  <c r="Y123" i="280"/>
  <c r="Y122" i="280"/>
  <c r="Y124" i="280"/>
  <c r="Y130" i="280"/>
  <c r="Z115" i="280"/>
  <c r="Z116" i="280"/>
  <c r="Z123" i="280"/>
  <c r="Z122" i="280"/>
  <c r="Z124" i="280"/>
  <c r="Z130" i="280"/>
  <c r="AA115" i="280"/>
  <c r="AA116" i="280"/>
  <c r="AA123" i="280"/>
  <c r="AA122" i="280"/>
  <c r="AA124" i="280"/>
  <c r="AA130" i="280"/>
  <c r="AB115" i="280"/>
  <c r="AB116" i="280"/>
  <c r="AB123" i="280"/>
  <c r="AB122" i="280"/>
  <c r="AB124" i="280"/>
  <c r="AB130" i="280"/>
  <c r="AC115" i="280"/>
  <c r="AC116" i="280"/>
  <c r="AC123" i="280"/>
  <c r="AC122" i="280"/>
  <c r="AC124" i="280"/>
  <c r="AC130" i="280"/>
  <c r="AD115" i="280"/>
  <c r="AD116" i="280"/>
  <c r="AD123" i="280"/>
  <c r="AD122" i="280"/>
  <c r="AD124" i="280"/>
  <c r="AD130" i="280"/>
  <c r="AE115" i="280"/>
  <c r="AE116" i="280"/>
  <c r="AE123" i="280"/>
  <c r="AE122" i="280"/>
  <c r="AE124" i="280"/>
  <c r="AE130" i="280"/>
  <c r="AF115" i="280"/>
  <c r="AF116" i="280"/>
  <c r="AF123" i="280"/>
  <c r="AF122" i="280"/>
  <c r="AF124" i="280"/>
  <c r="AF130" i="280"/>
  <c r="AG115" i="280"/>
  <c r="AG116" i="280"/>
  <c r="AG123" i="280"/>
  <c r="AG122" i="280"/>
  <c r="AG124" i="280"/>
  <c r="AG130" i="280"/>
  <c r="AH115" i="280"/>
  <c r="AH116" i="280"/>
  <c r="AH123" i="280"/>
  <c r="AH122" i="280"/>
  <c r="AH124" i="280"/>
  <c r="AH130" i="280"/>
  <c r="AI115" i="280"/>
  <c r="AI116" i="280"/>
  <c r="AI123" i="280"/>
  <c r="AI122" i="280"/>
  <c r="AI124" i="280"/>
  <c r="AI130" i="280"/>
  <c r="AJ115" i="280"/>
  <c r="AJ116" i="280"/>
  <c r="AJ123" i="280"/>
  <c r="AJ122" i="280"/>
  <c r="AJ124" i="280"/>
  <c r="AJ130" i="280"/>
  <c r="AK115" i="280"/>
  <c r="AK116" i="280"/>
  <c r="AK123" i="280"/>
  <c r="AK122" i="280"/>
  <c r="AK124" i="280"/>
  <c r="AK130" i="280"/>
  <c r="AL115" i="280"/>
  <c r="AL116" i="280"/>
  <c r="AL123" i="280"/>
  <c r="AL122" i="280"/>
  <c r="AL124" i="280"/>
  <c r="AL130" i="280"/>
  <c r="AM115" i="280"/>
  <c r="AM116" i="280"/>
  <c r="AM123" i="280"/>
  <c r="AM122" i="280"/>
  <c r="AM124" i="280"/>
  <c r="AM130" i="280"/>
  <c r="AN115" i="280"/>
  <c r="AN116" i="280"/>
  <c r="AN123" i="280"/>
  <c r="AN122" i="280"/>
  <c r="AN124" i="280"/>
  <c r="AN130" i="280"/>
  <c r="AO115" i="280"/>
  <c r="AO116" i="280"/>
  <c r="AO123" i="280"/>
  <c r="AO122" i="280"/>
  <c r="AO124" i="280"/>
  <c r="AO130" i="280"/>
  <c r="AP115" i="280"/>
  <c r="AP116" i="280"/>
  <c r="AP123" i="280"/>
  <c r="AP122" i="280"/>
  <c r="AP124" i="280"/>
  <c r="AP130" i="280"/>
  <c r="AQ115" i="280"/>
  <c r="AQ116" i="280"/>
  <c r="AQ123" i="280"/>
  <c r="AQ122" i="280"/>
  <c r="AQ124" i="280"/>
  <c r="AQ130" i="280"/>
  <c r="AR115" i="280"/>
  <c r="AR116" i="280"/>
  <c r="AR123" i="280"/>
  <c r="AR122" i="280"/>
  <c r="AR124" i="280"/>
  <c r="AR130" i="280"/>
  <c r="AS115" i="280"/>
  <c r="AS116" i="280"/>
  <c r="AS123" i="280"/>
  <c r="AS122" i="280"/>
  <c r="AS124" i="280"/>
  <c r="AS130" i="280"/>
  <c r="AT115" i="280"/>
  <c r="AT116" i="280"/>
  <c r="AT123" i="280"/>
  <c r="AT122" i="280"/>
  <c r="AT124" i="280"/>
  <c r="AT130" i="280"/>
  <c r="AU115" i="280"/>
  <c r="AU116" i="280"/>
  <c r="AU123" i="280"/>
  <c r="AU122" i="280"/>
  <c r="AU124" i="280"/>
  <c r="AU130" i="280"/>
  <c r="AV115" i="280"/>
  <c r="AV116" i="280"/>
  <c r="AV123" i="280"/>
  <c r="AV122" i="280"/>
  <c r="AV124" i="280"/>
  <c r="AV130" i="280"/>
  <c r="AW115" i="280"/>
  <c r="AW116" i="280"/>
  <c r="AW123" i="280"/>
  <c r="AW122" i="280"/>
  <c r="AW124" i="280"/>
  <c r="AW130" i="280"/>
  <c r="AX115" i="280"/>
  <c r="AX116" i="280"/>
  <c r="AX123" i="280"/>
  <c r="AX122" i="280"/>
  <c r="AX124" i="280"/>
  <c r="AX130" i="280"/>
  <c r="AY115" i="280"/>
  <c r="AY116" i="280"/>
  <c r="AY123" i="280"/>
  <c r="AY122" i="280"/>
  <c r="AY124" i="280"/>
  <c r="AY130" i="280"/>
  <c r="AZ115" i="280"/>
  <c r="AZ116" i="280"/>
  <c r="AZ123" i="280"/>
  <c r="AZ122" i="280"/>
  <c r="AZ124" i="280"/>
  <c r="AZ130" i="280"/>
  <c r="BA115" i="280"/>
  <c r="BA116" i="280"/>
  <c r="BA123" i="280"/>
  <c r="BA122" i="280"/>
  <c r="BA124" i="280"/>
  <c r="BA130" i="280"/>
  <c r="BB115" i="280"/>
  <c r="BB116" i="280"/>
  <c r="BB123" i="280"/>
  <c r="BB122" i="280"/>
  <c r="BB124" i="280"/>
  <c r="BB130" i="280"/>
  <c r="BC115" i="280"/>
  <c r="BC116" i="280"/>
  <c r="BC123" i="280"/>
  <c r="BC122" i="280"/>
  <c r="BC124" i="280"/>
  <c r="BC130" i="280"/>
  <c r="BD115" i="280"/>
  <c r="BD116" i="280"/>
  <c r="BD123" i="280"/>
  <c r="BD122" i="280"/>
  <c r="BD124" i="280"/>
  <c r="BD130" i="280"/>
  <c r="BE115" i="280"/>
  <c r="BE116" i="280"/>
  <c r="BE123" i="280"/>
  <c r="BE122" i="280"/>
  <c r="BE124" i="280"/>
  <c r="BE130" i="280"/>
  <c r="BF115" i="280"/>
  <c r="BF116" i="280"/>
  <c r="BF123" i="280"/>
  <c r="BF122" i="280"/>
  <c r="BF124" i="280"/>
  <c r="BF130" i="280"/>
  <c r="T119" i="280"/>
  <c r="T120" i="280"/>
  <c r="T129" i="280"/>
  <c r="U119" i="280"/>
  <c r="U120" i="280"/>
  <c r="U129" i="280"/>
  <c r="V119" i="280"/>
  <c r="V120" i="280"/>
  <c r="V129" i="280"/>
  <c r="W119" i="280"/>
  <c r="W120" i="280"/>
  <c r="W129" i="280"/>
  <c r="X119" i="280"/>
  <c r="X120" i="280"/>
  <c r="X129" i="280"/>
  <c r="Y119" i="280"/>
  <c r="Y120" i="280"/>
  <c r="Y129" i="280"/>
  <c r="Z119" i="280"/>
  <c r="Z120" i="280"/>
  <c r="Z129" i="280"/>
  <c r="AA119" i="280"/>
  <c r="AA120" i="280"/>
  <c r="AA129" i="280"/>
  <c r="AB119" i="280"/>
  <c r="AB120" i="280"/>
  <c r="AB129" i="280"/>
  <c r="AC119" i="280"/>
  <c r="AC120" i="280"/>
  <c r="AC129" i="280"/>
  <c r="AD119" i="280"/>
  <c r="AD120" i="280"/>
  <c r="AD129" i="280"/>
  <c r="AE119" i="280"/>
  <c r="AE120" i="280"/>
  <c r="AE129" i="280"/>
  <c r="AF119" i="280"/>
  <c r="AF120" i="280"/>
  <c r="AF129" i="280"/>
  <c r="AG119" i="280"/>
  <c r="AG120" i="280"/>
  <c r="AG129" i="280"/>
  <c r="AH119" i="280"/>
  <c r="AH120" i="280"/>
  <c r="AH129" i="280"/>
  <c r="AI119" i="280"/>
  <c r="AI120" i="280"/>
  <c r="AI129" i="280"/>
  <c r="AJ119" i="280"/>
  <c r="AJ120" i="280"/>
  <c r="AJ129" i="280"/>
  <c r="AK119" i="280"/>
  <c r="AK120" i="280"/>
  <c r="AK129" i="280"/>
  <c r="AL119" i="280"/>
  <c r="AL120" i="280"/>
  <c r="AL129" i="280"/>
  <c r="AM119" i="280"/>
  <c r="AM120" i="280"/>
  <c r="AM129" i="280"/>
  <c r="AN119" i="280"/>
  <c r="AN120" i="280"/>
  <c r="AN129" i="280"/>
  <c r="AO119" i="280"/>
  <c r="AO120" i="280"/>
  <c r="AO129" i="280"/>
  <c r="AP119" i="280"/>
  <c r="AP120" i="280"/>
  <c r="AP129" i="280"/>
  <c r="AQ119" i="280"/>
  <c r="AQ120" i="280"/>
  <c r="AQ129" i="280"/>
  <c r="AR119" i="280"/>
  <c r="AR120" i="280"/>
  <c r="AR129" i="280"/>
  <c r="AS119" i="280"/>
  <c r="AS120" i="280"/>
  <c r="AS129" i="280"/>
  <c r="AT119" i="280"/>
  <c r="AT120" i="280"/>
  <c r="AT129" i="280"/>
  <c r="AU119" i="280"/>
  <c r="AU120" i="280"/>
  <c r="AU129" i="280"/>
  <c r="AV119" i="280"/>
  <c r="AV120" i="280"/>
  <c r="AV129" i="280"/>
  <c r="AW119" i="280"/>
  <c r="AW120" i="280"/>
  <c r="AW129" i="280"/>
  <c r="AX119" i="280"/>
  <c r="AX120" i="280"/>
  <c r="AX129" i="280"/>
  <c r="AY119" i="280"/>
  <c r="AY120" i="280"/>
  <c r="AY129" i="280"/>
  <c r="AZ119" i="280"/>
  <c r="AZ120" i="280"/>
  <c r="AZ129" i="280"/>
  <c r="BA119" i="280"/>
  <c r="BA120" i="280"/>
  <c r="BA129" i="280"/>
  <c r="BB119" i="280"/>
  <c r="BB120" i="280"/>
  <c r="BB129" i="280"/>
  <c r="BC119" i="280"/>
  <c r="BC120" i="280"/>
  <c r="BC129" i="280"/>
  <c r="BD119" i="280"/>
  <c r="BD120" i="280"/>
  <c r="BD129" i="280"/>
  <c r="BE119" i="280"/>
  <c r="BE120" i="280"/>
  <c r="BE129" i="280"/>
  <c r="BF119" i="280"/>
  <c r="BF120" i="280"/>
  <c r="BF129" i="280"/>
  <c r="H80" i="280"/>
  <c r="H267" i="280"/>
  <c r="H61" i="288"/>
  <c r="H241" i="280"/>
  <c r="H115" i="288"/>
  <c r="H37" i="282"/>
  <c r="L72" i="269"/>
  <c r="L71" i="269"/>
  <c r="L41" i="269"/>
  <c r="H49" i="277"/>
  <c r="H48" i="277"/>
  <c r="H18" i="277"/>
  <c r="H274" i="280"/>
  <c r="H273" i="280"/>
  <c r="H50" i="280"/>
  <c r="H233" i="280"/>
  <c r="H40" i="277"/>
  <c r="L22" i="269"/>
  <c r="GJ23" i="314"/>
  <c r="GI23" i="314"/>
  <c r="GH23" i="314"/>
  <c r="GG23" i="314"/>
  <c r="GF23" i="314"/>
  <c r="GE23" i="314"/>
  <c r="GD23" i="314"/>
  <c r="GC23" i="314"/>
  <c r="GB23" i="314"/>
  <c r="GA23" i="314"/>
  <c r="FZ23" i="314"/>
  <c r="FY23" i="314"/>
  <c r="FX23" i="314"/>
  <c r="FW23" i="314"/>
  <c r="FV23" i="314"/>
  <c r="FU23" i="314"/>
  <c r="FT23" i="314"/>
  <c r="FS23" i="314"/>
  <c r="FR23" i="314"/>
  <c r="FQ23" i="314"/>
  <c r="FP23" i="314"/>
  <c r="FO23" i="314"/>
  <c r="FN23" i="314"/>
  <c r="FM23" i="314"/>
  <c r="FL23" i="314"/>
  <c r="FK23" i="314"/>
  <c r="FJ23" i="314"/>
  <c r="FI23" i="314"/>
  <c r="FH23" i="314"/>
  <c r="FG23" i="314"/>
  <c r="FF23" i="314"/>
  <c r="FE23" i="314"/>
  <c r="FD23" i="314"/>
  <c r="FC23" i="314"/>
  <c r="FB23" i="314"/>
  <c r="FA23" i="314"/>
  <c r="EZ23" i="314"/>
  <c r="EY23" i="314"/>
  <c r="EX23" i="314"/>
  <c r="EW23" i="314"/>
  <c r="EV23" i="314"/>
  <c r="EU23" i="314"/>
  <c r="ET23" i="314"/>
  <c r="ES23" i="314"/>
  <c r="ER23" i="314"/>
  <c r="EQ23" i="314"/>
  <c r="EP23" i="314"/>
  <c r="EO23" i="314"/>
  <c r="EN23" i="314"/>
  <c r="EM23" i="314"/>
  <c r="EL23" i="314"/>
  <c r="EK23" i="314"/>
  <c r="EJ23" i="314"/>
  <c r="EI23" i="314"/>
  <c r="EH23" i="314"/>
  <c r="EG23" i="314"/>
  <c r="EF23" i="314"/>
  <c r="EE23" i="314"/>
  <c r="ED23" i="314"/>
  <c r="EC23" i="314"/>
  <c r="EB23" i="314"/>
  <c r="EA23" i="314"/>
  <c r="DZ23" i="314"/>
  <c r="DY23" i="314"/>
  <c r="DX23" i="314"/>
  <c r="DW23" i="314"/>
  <c r="DV23" i="314"/>
  <c r="DU23" i="314"/>
  <c r="DT23" i="314"/>
  <c r="DS23" i="314"/>
  <c r="DR23" i="314"/>
  <c r="DQ23" i="314"/>
  <c r="DP23" i="314"/>
  <c r="DO23" i="314"/>
  <c r="DN23" i="314"/>
  <c r="DM23" i="314"/>
  <c r="DL23" i="314"/>
  <c r="DK23" i="314"/>
  <c r="DJ23" i="314"/>
  <c r="DI23" i="314"/>
  <c r="DH23" i="314"/>
  <c r="DG23" i="314"/>
  <c r="DF23" i="314"/>
  <c r="DE23" i="314"/>
  <c r="DD23" i="314"/>
  <c r="DC23" i="314"/>
  <c r="DB23" i="314"/>
  <c r="DA23" i="314"/>
  <c r="CZ23" i="314"/>
  <c r="CY23" i="314"/>
  <c r="CX23" i="314"/>
  <c r="CW23" i="314"/>
  <c r="CV23" i="314"/>
  <c r="CU23" i="314"/>
  <c r="CT23" i="314"/>
  <c r="CS23" i="314"/>
  <c r="CR23" i="314"/>
  <c r="CQ23" i="314"/>
  <c r="CP23" i="314"/>
  <c r="CO23" i="314"/>
  <c r="CN23" i="314"/>
  <c r="CM23" i="314"/>
  <c r="CL23" i="314"/>
  <c r="CK23" i="314"/>
  <c r="CJ23" i="314"/>
  <c r="CI23" i="314"/>
  <c r="CH23" i="314"/>
  <c r="CG23" i="314"/>
  <c r="CF23" i="314"/>
  <c r="CE23" i="314"/>
  <c r="CD23" i="314"/>
  <c r="CC23" i="314"/>
  <c r="CB23" i="314"/>
  <c r="CA23" i="314"/>
  <c r="BZ23" i="314"/>
  <c r="BY23" i="314"/>
  <c r="BX23" i="314"/>
  <c r="BW23" i="314"/>
  <c r="BV23" i="314"/>
  <c r="BU23" i="314"/>
  <c r="BT23" i="314"/>
  <c r="BS23" i="314"/>
  <c r="BR23" i="314"/>
  <c r="BQ23" i="314"/>
  <c r="BP23" i="314"/>
  <c r="BO23" i="314"/>
  <c r="BN23" i="314"/>
  <c r="BM23" i="314"/>
  <c r="BL23" i="314"/>
  <c r="BK23" i="314"/>
  <c r="BJ23" i="314"/>
  <c r="BI23" i="314"/>
  <c r="BH23" i="314"/>
  <c r="BG23" i="314"/>
  <c r="BF23" i="314"/>
  <c r="BE23" i="314"/>
  <c r="BD23" i="314"/>
  <c r="BC23" i="314"/>
  <c r="BB23" i="314"/>
  <c r="BA23" i="314"/>
  <c r="AZ23" i="314"/>
  <c r="AY23" i="314"/>
  <c r="AX23" i="314"/>
  <c r="AW23" i="314"/>
  <c r="AV23" i="314"/>
  <c r="AU23" i="314"/>
  <c r="AT23" i="314"/>
  <c r="AS23" i="314"/>
  <c r="AR23" i="314"/>
  <c r="AQ23" i="314"/>
  <c r="AP23" i="314"/>
  <c r="AO23" i="314"/>
  <c r="AN23" i="314"/>
  <c r="AM23" i="314"/>
  <c r="AL23" i="314"/>
  <c r="AK23" i="314"/>
  <c r="AJ23" i="314"/>
  <c r="AI23" i="314"/>
  <c r="AH23" i="314"/>
  <c r="AG23" i="314"/>
  <c r="AF23" i="314"/>
  <c r="AE23" i="314"/>
  <c r="AD23" i="314"/>
  <c r="AC23" i="314"/>
  <c r="AB23" i="314"/>
  <c r="AA23" i="314"/>
  <c r="Z23" i="314"/>
  <c r="Y23" i="314"/>
  <c r="X23" i="314"/>
  <c r="W23" i="314"/>
  <c r="V23" i="314"/>
  <c r="U23" i="314"/>
  <c r="T23" i="314"/>
  <c r="S23" i="314"/>
  <c r="BO38" i="288"/>
  <c r="BO40" i="288"/>
  <c r="BO49" i="288"/>
  <c r="BP38" i="288"/>
  <c r="BP40" i="288"/>
  <c r="BP49" i="288"/>
  <c r="BQ38" i="288"/>
  <c r="BQ40" i="288"/>
  <c r="BQ49" i="288"/>
  <c r="BR38" i="288"/>
  <c r="BR40" i="288"/>
  <c r="BR49" i="288"/>
  <c r="BS38" i="288"/>
  <c r="BS40" i="288"/>
  <c r="BS49" i="288"/>
  <c r="BT38" i="288"/>
  <c r="BT40" i="288"/>
  <c r="BT49" i="288"/>
  <c r="BU38" i="288"/>
  <c r="BU40" i="288"/>
  <c r="BU49" i="288"/>
  <c r="BV38" i="288"/>
  <c r="BV40" i="288"/>
  <c r="BV49" i="288"/>
  <c r="BW38" i="288"/>
  <c r="BW40" i="288"/>
  <c r="BW49" i="288"/>
  <c r="BX38" i="288"/>
  <c r="BX40" i="288"/>
  <c r="BX49" i="288"/>
  <c r="BY38" i="288"/>
  <c r="BY40" i="288"/>
  <c r="BY49" i="288"/>
  <c r="BZ38" i="288"/>
  <c r="BZ40" i="288"/>
  <c r="BZ49" i="288"/>
  <c r="CA38" i="288"/>
  <c r="CA40" i="288"/>
  <c r="CA49" i="288"/>
  <c r="CB38" i="288"/>
  <c r="CB40" i="288"/>
  <c r="CB49" i="288"/>
  <c r="CC38" i="288"/>
  <c r="CC40" i="288"/>
  <c r="CC49" i="288"/>
  <c r="CD38" i="288"/>
  <c r="CD40" i="288"/>
  <c r="CD49" i="288"/>
  <c r="CE38" i="288"/>
  <c r="CE40" i="288"/>
  <c r="CE49" i="288"/>
  <c r="CF38" i="288"/>
  <c r="CF40" i="288"/>
  <c r="CF49" i="288"/>
  <c r="CG38" i="288"/>
  <c r="CG40" i="288"/>
  <c r="CG49" i="288"/>
  <c r="CH38" i="288"/>
  <c r="CH40" i="288"/>
  <c r="CH49" i="288"/>
  <c r="CI38" i="288"/>
  <c r="CI40" i="288"/>
  <c r="CI49" i="288"/>
  <c r="CJ38" i="288"/>
  <c r="CJ40" i="288"/>
  <c r="CJ49" i="288"/>
  <c r="CK38" i="288"/>
  <c r="CK40" i="288"/>
  <c r="CK49" i="288"/>
  <c r="CL38" i="288"/>
  <c r="CL40" i="288"/>
  <c r="CL49" i="288"/>
  <c r="CM38" i="288"/>
  <c r="CM40" i="288"/>
  <c r="CM49" i="288"/>
  <c r="CN38" i="288"/>
  <c r="CN40" i="288"/>
  <c r="CN49" i="288"/>
  <c r="CO38" i="288"/>
  <c r="CO40" i="288"/>
  <c r="CO49" i="288"/>
  <c r="CP38" i="288"/>
  <c r="CP40" i="288"/>
  <c r="CP49" i="288"/>
  <c r="CQ38" i="288"/>
  <c r="CQ40" i="288"/>
  <c r="CQ49" i="288"/>
  <c r="CR38" i="288"/>
  <c r="CR40" i="288"/>
  <c r="CR49" i="288"/>
  <c r="CS38" i="288"/>
  <c r="CS40" i="288"/>
  <c r="CS49" i="288"/>
  <c r="CT38" i="288"/>
  <c r="CT40" i="288"/>
  <c r="CT49" i="288"/>
  <c r="CU38" i="288"/>
  <c r="CU40" i="288"/>
  <c r="CU49" i="288"/>
  <c r="CV38" i="288"/>
  <c r="CV40" i="288"/>
  <c r="CV49" i="288"/>
  <c r="CW38" i="288"/>
  <c r="CW40" i="288"/>
  <c r="CW49" i="288"/>
  <c r="CX38" i="288"/>
  <c r="CX40" i="288"/>
  <c r="CX49" i="288"/>
  <c r="CY38" i="288"/>
  <c r="CY40" i="288"/>
  <c r="CY49" i="288"/>
  <c r="CZ38" i="288"/>
  <c r="CZ40" i="288"/>
  <c r="CZ49" i="288"/>
  <c r="DA38" i="288"/>
  <c r="DA40" i="288"/>
  <c r="DA49" i="288"/>
  <c r="DB38" i="288"/>
  <c r="DB40" i="288"/>
  <c r="DB49" i="288"/>
  <c r="DC38" i="288"/>
  <c r="DC40" i="288"/>
  <c r="DC49" i="288"/>
  <c r="DD38" i="288"/>
  <c r="DD40" i="288"/>
  <c r="DD49" i="288"/>
  <c r="DE38" i="288"/>
  <c r="DE40" i="288"/>
  <c r="DE49" i="288"/>
  <c r="DF38" i="288"/>
  <c r="DF40" i="288"/>
  <c r="DF49" i="288"/>
  <c r="DG38" i="288"/>
  <c r="DG40" i="288"/>
  <c r="DG49" i="288"/>
  <c r="DH38" i="288"/>
  <c r="DH40" i="288"/>
  <c r="DH49" i="288"/>
  <c r="DI38" i="288"/>
  <c r="DI40" i="288"/>
  <c r="DI49" i="288"/>
  <c r="DJ38" i="288"/>
  <c r="DJ40" i="288"/>
  <c r="DJ49" i="288"/>
  <c r="DK38" i="288"/>
  <c r="DK40" i="288"/>
  <c r="DK49" i="288"/>
  <c r="DL38" i="288"/>
  <c r="DL40" i="288"/>
  <c r="DL49" i="288"/>
  <c r="DM38" i="288"/>
  <c r="DM40" i="288"/>
  <c r="DM49" i="288"/>
  <c r="DN38" i="288"/>
  <c r="DN40" i="288"/>
  <c r="DN49" i="288"/>
  <c r="DO38" i="288"/>
  <c r="DO40" i="288"/>
  <c r="DO49" i="288"/>
  <c r="DP38" i="288"/>
  <c r="DP40" i="288"/>
  <c r="DP49" i="288"/>
  <c r="DQ38" i="288"/>
  <c r="DQ40" i="288"/>
  <c r="DQ49" i="288"/>
  <c r="DR38" i="288"/>
  <c r="DR40" i="288"/>
  <c r="DR49" i="288"/>
  <c r="DS38" i="288"/>
  <c r="DS40" i="288"/>
  <c r="DS49" i="288"/>
  <c r="DT38" i="288"/>
  <c r="DT40" i="288"/>
  <c r="DT49" i="288"/>
  <c r="DU38" i="288"/>
  <c r="DU40" i="288"/>
  <c r="DU49" i="288"/>
  <c r="DV38" i="288"/>
  <c r="DV40" i="288"/>
  <c r="DV49" i="288"/>
  <c r="DW38" i="288"/>
  <c r="DW40" i="288"/>
  <c r="DW49" i="288"/>
  <c r="DX38" i="288"/>
  <c r="DX40" i="288"/>
  <c r="DX49" i="288"/>
  <c r="DY38" i="288"/>
  <c r="DY40" i="288"/>
  <c r="DY49" i="288"/>
  <c r="DZ38" i="288"/>
  <c r="DZ40" i="288"/>
  <c r="DZ49" i="288"/>
  <c r="EA38" i="288"/>
  <c r="EA40" i="288"/>
  <c r="EA49" i="288"/>
  <c r="EB38" i="288"/>
  <c r="EB40" i="288"/>
  <c r="EB49" i="288"/>
  <c r="EC38" i="288"/>
  <c r="EC40" i="288"/>
  <c r="EC49" i="288"/>
  <c r="ED38" i="288"/>
  <c r="ED40" i="288"/>
  <c r="ED49" i="288"/>
  <c r="EE38" i="288"/>
  <c r="EE40" i="288"/>
  <c r="EE49" i="288"/>
  <c r="EF38" i="288"/>
  <c r="EF40" i="288"/>
  <c r="EF49" i="288"/>
  <c r="EG38" i="288"/>
  <c r="EG40" i="288"/>
  <c r="EG49" i="288"/>
  <c r="EH38" i="288"/>
  <c r="EH40" i="288"/>
  <c r="EH49" i="288"/>
  <c r="EI38" i="288"/>
  <c r="EI40" i="288"/>
  <c r="EI49" i="288"/>
  <c r="EJ38" i="288"/>
  <c r="EJ40" i="288"/>
  <c r="EJ49" i="288"/>
  <c r="EK38" i="288"/>
  <c r="EK40" i="288"/>
  <c r="EK49" i="288"/>
  <c r="EL38" i="288"/>
  <c r="EL40" i="288"/>
  <c r="EL49" i="288"/>
  <c r="EM38" i="288"/>
  <c r="EM40" i="288"/>
  <c r="EM49" i="288"/>
  <c r="EN38" i="288"/>
  <c r="EN40" i="288"/>
  <c r="EN49" i="288"/>
  <c r="EO38" i="288"/>
  <c r="EO40" i="288"/>
  <c r="EO49" i="288"/>
  <c r="EP38" i="288"/>
  <c r="EP40" i="288"/>
  <c r="EP49" i="288"/>
  <c r="EQ38" i="288"/>
  <c r="EQ40" i="288"/>
  <c r="EQ49" i="288"/>
  <c r="ER38" i="288"/>
  <c r="ER40" i="288"/>
  <c r="ER49" i="288"/>
  <c r="ES38" i="288"/>
  <c r="ES40" i="288"/>
  <c r="ES49" i="288"/>
  <c r="ET38" i="288"/>
  <c r="ET40" i="288"/>
  <c r="ET49" i="288"/>
  <c r="EU38" i="288"/>
  <c r="EU40" i="288"/>
  <c r="EU49" i="288"/>
  <c r="EV38" i="288"/>
  <c r="EV40" i="288"/>
  <c r="EV49" i="288"/>
  <c r="EW38" i="288"/>
  <c r="EW40" i="288"/>
  <c r="EW49" i="288"/>
  <c r="EX38" i="288"/>
  <c r="EX40" i="288"/>
  <c r="EX49" i="288"/>
  <c r="EY38" i="288"/>
  <c r="EY40" i="288"/>
  <c r="EY49" i="288"/>
  <c r="EZ38" i="288"/>
  <c r="EZ40" i="288"/>
  <c r="EZ49" i="288"/>
  <c r="FA38" i="288"/>
  <c r="FA40" i="288"/>
  <c r="FA49" i="288"/>
  <c r="FB38" i="288"/>
  <c r="FB40" i="288"/>
  <c r="FB49" i="288"/>
  <c r="FC38" i="288"/>
  <c r="FC40" i="288"/>
  <c r="FC49" i="288"/>
  <c r="FD38" i="288"/>
  <c r="FD40" i="288"/>
  <c r="FD49" i="288"/>
  <c r="FE38" i="288"/>
  <c r="FE40" i="288"/>
  <c r="FE49" i="288"/>
  <c r="FF38" i="288"/>
  <c r="FF40" i="288"/>
  <c r="FF49" i="288"/>
  <c r="FG38" i="288"/>
  <c r="FG40" i="288"/>
  <c r="FG49" i="288"/>
  <c r="FH38" i="288"/>
  <c r="FH40" i="288"/>
  <c r="FH49" i="288"/>
  <c r="FI38" i="288"/>
  <c r="FI40" i="288"/>
  <c r="FI49" i="288"/>
  <c r="FJ38" i="288"/>
  <c r="FJ40" i="288"/>
  <c r="FJ49" i="288"/>
  <c r="FK38" i="288"/>
  <c r="FK40" i="288"/>
  <c r="FK49" i="288"/>
  <c r="FL38" i="288"/>
  <c r="FL40" i="288"/>
  <c r="FL49" i="288"/>
  <c r="FM38" i="288"/>
  <c r="FM40" i="288"/>
  <c r="FM49" i="288"/>
  <c r="FN38" i="288"/>
  <c r="FN40" i="288"/>
  <c r="FN49" i="288"/>
  <c r="FO38" i="288"/>
  <c r="FO40" i="288"/>
  <c r="FO49" i="288"/>
  <c r="FP38" i="288"/>
  <c r="FP40" i="288"/>
  <c r="FP49" i="288"/>
  <c r="FQ38" i="288"/>
  <c r="FQ40" i="288"/>
  <c r="FQ49" i="288"/>
  <c r="FR38" i="288"/>
  <c r="FR40" i="288"/>
  <c r="FR49" i="288"/>
  <c r="FS38" i="288"/>
  <c r="FS40" i="288"/>
  <c r="FS49" i="288"/>
  <c r="FT38" i="288"/>
  <c r="FT40" i="288"/>
  <c r="FT49" i="288"/>
  <c r="FU38" i="288"/>
  <c r="FU40" i="288"/>
  <c r="FU49" i="288"/>
  <c r="FV38" i="288"/>
  <c r="FV40" i="288"/>
  <c r="FV49" i="288"/>
  <c r="FW38" i="288"/>
  <c r="FW40" i="288"/>
  <c r="FW49" i="288"/>
  <c r="FX38" i="288"/>
  <c r="FX40" i="288"/>
  <c r="FX49" i="288"/>
  <c r="FY38" i="288"/>
  <c r="FY40" i="288"/>
  <c r="FY49" i="288"/>
  <c r="FZ38" i="288"/>
  <c r="FZ40" i="288"/>
  <c r="FZ49" i="288"/>
  <c r="GA38" i="288"/>
  <c r="GA40" i="288"/>
  <c r="GA49" i="288"/>
  <c r="GB38" i="288"/>
  <c r="GB40" i="288"/>
  <c r="GB49" i="288"/>
  <c r="GC38" i="288"/>
  <c r="GC40" i="288"/>
  <c r="GC49" i="288"/>
  <c r="GD38" i="288"/>
  <c r="GD40" i="288"/>
  <c r="GD49" i="288"/>
  <c r="GE38" i="288"/>
  <c r="GE40" i="288"/>
  <c r="GE49" i="288"/>
  <c r="GF38" i="288"/>
  <c r="GF40" i="288"/>
  <c r="GF49" i="288"/>
  <c r="GG38" i="288"/>
  <c r="GG40" i="288"/>
  <c r="GG49" i="288"/>
  <c r="GH38" i="288"/>
  <c r="GH40" i="288"/>
  <c r="GH49" i="288"/>
  <c r="GI38" i="288"/>
  <c r="GI40" i="288"/>
  <c r="GI49" i="288"/>
  <c r="GJ38" i="288"/>
  <c r="GJ40" i="288"/>
  <c r="GJ49" i="288"/>
  <c r="H275" i="280"/>
  <c r="H16" i="314"/>
  <c r="H29" i="314"/>
  <c r="H32" i="314"/>
  <c r="H151" i="280"/>
  <c r="H173" i="280"/>
  <c r="H23" i="314"/>
  <c r="H90" i="306"/>
  <c r="H70" i="306"/>
  <c r="H89" i="306"/>
  <c r="L63" i="269"/>
  <c r="H20" i="307"/>
  <c r="H27" i="310"/>
  <c r="GJ25" i="288"/>
  <c r="GI25" i="288"/>
  <c r="GH25" i="288"/>
  <c r="GG25" i="288"/>
  <c r="GF25" i="288"/>
  <c r="GE25" i="288"/>
  <c r="GD25" i="288"/>
  <c r="GC25" i="288"/>
  <c r="GB25" i="288"/>
  <c r="GA25" i="288"/>
  <c r="FZ25" i="288"/>
  <c r="FY25" i="288"/>
  <c r="FX25" i="288"/>
  <c r="FW25" i="288"/>
  <c r="FV25" i="288"/>
  <c r="FU25" i="288"/>
  <c r="FT25" i="288"/>
  <c r="FS25" i="288"/>
  <c r="FR25" i="288"/>
  <c r="FQ25" i="288"/>
  <c r="FP25" i="288"/>
  <c r="FO25" i="288"/>
  <c r="FN25" i="288"/>
  <c r="FM25" i="288"/>
  <c r="FL25" i="288"/>
  <c r="FK25" i="288"/>
  <c r="FJ25" i="288"/>
  <c r="FI25" i="288"/>
  <c r="FH25" i="288"/>
  <c r="FG25" i="288"/>
  <c r="FF25" i="288"/>
  <c r="FE25" i="288"/>
  <c r="FD25" i="288"/>
  <c r="FC25" i="288"/>
  <c r="FB25" i="288"/>
  <c r="FA25" i="288"/>
  <c r="EZ25" i="288"/>
  <c r="EY25" i="288"/>
  <c r="EX25" i="288"/>
  <c r="EW25" i="288"/>
  <c r="EV25" i="288"/>
  <c r="EU25" i="288"/>
  <c r="ET25" i="288"/>
  <c r="ES25" i="288"/>
  <c r="ER25" i="288"/>
  <c r="EQ25" i="288"/>
  <c r="EP25" i="288"/>
  <c r="EO25" i="288"/>
  <c r="EN25" i="288"/>
  <c r="EM25" i="288"/>
  <c r="EL25" i="288"/>
  <c r="EK25" i="288"/>
  <c r="EJ25" i="288"/>
  <c r="EI25" i="288"/>
  <c r="EH25" i="288"/>
  <c r="EG25" i="288"/>
  <c r="EF25" i="288"/>
  <c r="EE25" i="288"/>
  <c r="ED25" i="288"/>
  <c r="EC25" i="288"/>
  <c r="EB25" i="288"/>
  <c r="EA25" i="288"/>
  <c r="DZ25" i="288"/>
  <c r="DY25" i="288"/>
  <c r="DX25" i="288"/>
  <c r="DW25" i="288"/>
  <c r="DV25" i="288"/>
  <c r="DU25" i="288"/>
  <c r="DT25" i="288"/>
  <c r="DS25" i="288"/>
  <c r="DR25" i="288"/>
  <c r="DQ25" i="288"/>
  <c r="DP25" i="288"/>
  <c r="DO25" i="288"/>
  <c r="DN25" i="288"/>
  <c r="DM25" i="288"/>
  <c r="DL25" i="288"/>
  <c r="DK25" i="288"/>
  <c r="DJ25" i="288"/>
  <c r="DI25" i="288"/>
  <c r="DH25" i="288"/>
  <c r="DG25" i="288"/>
  <c r="DF25" i="288"/>
  <c r="DE25" i="288"/>
  <c r="DD25" i="288"/>
  <c r="DC25" i="288"/>
  <c r="DB25" i="288"/>
  <c r="DA25" i="288"/>
  <c r="CZ25" i="288"/>
  <c r="CY25" i="288"/>
  <c r="CX25" i="288"/>
  <c r="CW25" i="288"/>
  <c r="CV25" i="288"/>
  <c r="CU25" i="288"/>
  <c r="CT25" i="288"/>
  <c r="CS25" i="288"/>
  <c r="CR25" i="288"/>
  <c r="CQ25" i="288"/>
  <c r="CP25" i="288"/>
  <c r="CO25" i="288"/>
  <c r="CN25" i="288"/>
  <c r="CM25" i="288"/>
  <c r="CL25" i="288"/>
  <c r="CK25" i="288"/>
  <c r="CJ25" i="288"/>
  <c r="CI25" i="288"/>
  <c r="CH25" i="288"/>
  <c r="CG25" i="288"/>
  <c r="CF25" i="288"/>
  <c r="CE25" i="288"/>
  <c r="CD25" i="288"/>
  <c r="CC25" i="288"/>
  <c r="CB25" i="288"/>
  <c r="CA25" i="288"/>
  <c r="BZ25" i="288"/>
  <c r="BY25" i="288"/>
  <c r="BX25" i="288"/>
  <c r="BW25" i="288"/>
  <c r="BV25" i="288"/>
  <c r="BU25" i="288"/>
  <c r="BT25" i="288"/>
  <c r="BS25" i="288"/>
  <c r="BR25" i="288"/>
  <c r="BQ25" i="288"/>
  <c r="BP25" i="288"/>
  <c r="BO25" i="288"/>
  <c r="H25" i="288"/>
  <c r="H38" i="288"/>
  <c r="H95" i="288"/>
  <c r="J115" i="288"/>
  <c r="J117" i="288"/>
  <c r="K115" i="288"/>
  <c r="K117" i="288"/>
  <c r="L115" i="288"/>
  <c r="L117" i="288"/>
  <c r="M115" i="288"/>
  <c r="M117" i="288"/>
  <c r="N115" i="288"/>
  <c r="N117" i="288"/>
  <c r="O115" i="288"/>
  <c r="O117" i="288"/>
  <c r="P115" i="288"/>
  <c r="P117" i="288"/>
  <c r="Q115" i="288"/>
  <c r="Q117" i="288"/>
  <c r="R115" i="288"/>
  <c r="R117" i="288"/>
  <c r="S115" i="288"/>
  <c r="S117" i="288"/>
  <c r="T115" i="288"/>
  <c r="T117" i="288"/>
  <c r="U115" i="288"/>
  <c r="U117" i="288"/>
  <c r="V115" i="288"/>
  <c r="V117" i="288"/>
  <c r="W115" i="288"/>
  <c r="W117" i="288"/>
  <c r="X115" i="288"/>
  <c r="X117" i="288"/>
  <c r="Y115" i="288"/>
  <c r="Y117" i="288"/>
  <c r="Z115" i="288"/>
  <c r="Z117" i="288"/>
  <c r="AA115" i="288"/>
  <c r="AA117" i="288"/>
  <c r="AB115" i="288"/>
  <c r="AB117" i="288"/>
  <c r="AC115" i="288"/>
  <c r="AC117" i="288"/>
  <c r="AD115" i="288"/>
  <c r="AD117" i="288"/>
  <c r="AE115" i="288"/>
  <c r="AE117" i="288"/>
  <c r="AF115" i="288"/>
  <c r="AF117" i="288"/>
  <c r="AG115" i="288"/>
  <c r="AG117" i="288"/>
  <c r="AH115" i="288"/>
  <c r="AH117" i="288"/>
  <c r="AI115" i="288"/>
  <c r="AI117" i="288"/>
  <c r="AJ115" i="288"/>
  <c r="AJ117" i="288"/>
  <c r="AK115" i="288"/>
  <c r="AK117" i="288"/>
  <c r="AL115" i="288"/>
  <c r="AL117" i="288"/>
  <c r="AM115" i="288"/>
  <c r="AM117" i="288"/>
  <c r="AN115" i="288"/>
  <c r="AN117" i="288"/>
  <c r="AO115" i="288"/>
  <c r="AO117" i="288"/>
  <c r="AP115" i="288"/>
  <c r="AP117" i="288"/>
  <c r="AQ115" i="288"/>
  <c r="AQ117" i="288"/>
  <c r="AR115" i="288"/>
  <c r="AR117" i="288"/>
  <c r="AS115" i="288"/>
  <c r="AS117" i="288"/>
  <c r="AT115" i="288"/>
  <c r="AT117" i="288"/>
  <c r="AU115" i="288"/>
  <c r="AU117" i="288"/>
  <c r="AV115" i="288"/>
  <c r="AV117" i="288"/>
  <c r="AW115" i="288"/>
  <c r="AW117" i="288"/>
  <c r="AX115" i="288"/>
  <c r="AX117" i="288"/>
  <c r="AY115" i="288"/>
  <c r="AY117" i="288"/>
  <c r="AZ115" i="288"/>
  <c r="AZ117" i="288"/>
  <c r="BA115" i="288"/>
  <c r="BA117" i="288"/>
  <c r="BB115" i="288"/>
  <c r="BB117" i="288"/>
  <c r="BC115" i="288"/>
  <c r="BC117" i="288"/>
  <c r="BD115" i="288"/>
  <c r="BD117" i="288"/>
  <c r="BE115" i="288"/>
  <c r="BE117" i="288"/>
  <c r="BF115" i="288"/>
  <c r="BF117" i="288"/>
  <c r="BG115" i="288"/>
  <c r="BG117" i="288"/>
  <c r="BH115" i="288"/>
  <c r="BH117" i="288"/>
  <c r="BI115" i="288"/>
  <c r="BI117" i="288"/>
  <c r="BJ115" i="288"/>
  <c r="BJ117" i="288"/>
  <c r="BK115" i="288"/>
  <c r="BK117" i="288"/>
  <c r="BL115" i="288"/>
  <c r="BL117" i="288"/>
  <c r="BM115" i="288"/>
  <c r="BM117" i="288"/>
  <c r="BN115" i="288"/>
  <c r="BN117" i="288"/>
  <c r="BO115" i="288"/>
  <c r="BO117" i="288"/>
  <c r="BP115" i="288"/>
  <c r="BP117" i="288"/>
  <c r="BQ115" i="288"/>
  <c r="BQ117" i="288"/>
  <c r="BR115" i="288"/>
  <c r="BR117" i="288"/>
  <c r="BS115" i="288"/>
  <c r="BS117" i="288"/>
  <c r="BT115" i="288"/>
  <c r="BT117" i="288"/>
  <c r="BU115" i="288"/>
  <c r="BU117" i="288"/>
  <c r="BV115" i="288"/>
  <c r="BV117" i="288"/>
  <c r="BW115" i="288"/>
  <c r="BW117" i="288"/>
  <c r="BX115" i="288"/>
  <c r="BX117" i="288"/>
  <c r="BY115" i="288"/>
  <c r="BY117" i="288"/>
  <c r="BZ115" i="288"/>
  <c r="BZ117" i="288"/>
  <c r="CA115" i="288"/>
  <c r="CA117" i="288"/>
  <c r="CB115" i="288"/>
  <c r="CB117" i="288"/>
  <c r="CC115" i="288"/>
  <c r="CC117" i="288"/>
  <c r="CD115" i="288"/>
  <c r="CD117" i="288"/>
  <c r="CE115" i="288"/>
  <c r="CE117" i="288"/>
  <c r="CF115" i="288"/>
  <c r="CF117" i="288"/>
  <c r="CG115" i="288"/>
  <c r="CG117" i="288"/>
  <c r="CH115" i="288"/>
  <c r="CH117" i="288"/>
  <c r="CI115" i="288"/>
  <c r="CI117" i="288"/>
  <c r="CJ115" i="288"/>
  <c r="CJ117" i="288"/>
  <c r="CK115" i="288"/>
  <c r="CK117" i="288"/>
  <c r="CL115" i="288"/>
  <c r="CL117" i="288"/>
  <c r="CM115" i="288"/>
  <c r="CM117" i="288"/>
  <c r="CN115" i="288"/>
  <c r="CN117" i="288"/>
  <c r="CO115" i="288"/>
  <c r="CO117" i="288"/>
  <c r="CP115" i="288"/>
  <c r="CP117" i="288"/>
  <c r="CQ115" i="288"/>
  <c r="CQ117" i="288"/>
  <c r="CR115" i="288"/>
  <c r="CR117" i="288"/>
  <c r="CS115" i="288"/>
  <c r="CS117" i="288"/>
  <c r="CT115" i="288"/>
  <c r="CT117" i="288"/>
  <c r="CU115" i="288"/>
  <c r="CU117" i="288"/>
  <c r="CV115" i="288"/>
  <c r="CV117" i="288"/>
  <c r="CW115" i="288"/>
  <c r="CW117" i="288"/>
  <c r="CX115" i="288"/>
  <c r="CX117" i="288"/>
  <c r="CY115" i="288"/>
  <c r="CY117" i="288"/>
  <c r="CZ115" i="288"/>
  <c r="CZ117" i="288"/>
  <c r="DA115" i="288"/>
  <c r="DA117" i="288"/>
  <c r="DB115" i="288"/>
  <c r="DB117" i="288"/>
  <c r="DC115" i="288"/>
  <c r="DC117" i="288"/>
  <c r="DD115" i="288"/>
  <c r="DD117" i="288"/>
  <c r="DE115" i="288"/>
  <c r="DE117" i="288"/>
  <c r="DF115" i="288"/>
  <c r="DF117" i="288"/>
  <c r="DG115" i="288"/>
  <c r="DG117" i="288"/>
  <c r="DH115" i="288"/>
  <c r="DH117" i="288"/>
  <c r="DI115" i="288"/>
  <c r="DI117" i="288"/>
  <c r="DJ115" i="288"/>
  <c r="DJ117" i="288"/>
  <c r="DK115" i="288"/>
  <c r="DK117" i="288"/>
  <c r="DL115" i="288"/>
  <c r="DL117" i="288"/>
  <c r="DM115" i="288"/>
  <c r="DM117" i="288"/>
  <c r="DN115" i="288"/>
  <c r="DN117" i="288"/>
  <c r="DO115" i="288"/>
  <c r="DO117" i="288"/>
  <c r="DP115" i="288"/>
  <c r="DP117" i="288"/>
  <c r="DQ115" i="288"/>
  <c r="DQ117" i="288"/>
  <c r="DR115" i="288"/>
  <c r="DR117" i="288"/>
  <c r="DS115" i="288"/>
  <c r="DS117" i="288"/>
  <c r="DT115" i="288"/>
  <c r="DT117" i="288"/>
  <c r="DU115" i="288"/>
  <c r="DU117" i="288"/>
  <c r="DV115" i="288"/>
  <c r="DV117" i="288"/>
  <c r="DW115" i="288"/>
  <c r="DW117" i="288"/>
  <c r="DX115" i="288"/>
  <c r="DX117" i="288"/>
  <c r="DY115" i="288"/>
  <c r="DY117" i="288"/>
  <c r="DZ115" i="288"/>
  <c r="DZ117" i="288"/>
  <c r="EA115" i="288"/>
  <c r="EA117" i="288"/>
  <c r="EB115" i="288"/>
  <c r="EB117" i="288"/>
  <c r="EC115" i="288"/>
  <c r="EC117" i="288"/>
  <c r="ED115" i="288"/>
  <c r="ED117" i="288"/>
  <c r="EE115" i="288"/>
  <c r="EE117" i="288"/>
  <c r="EF115" i="288"/>
  <c r="EF117" i="288"/>
  <c r="EG115" i="288"/>
  <c r="EG117" i="288"/>
  <c r="EH115" i="288"/>
  <c r="EH117" i="288"/>
  <c r="EI115" i="288"/>
  <c r="EI117" i="288"/>
  <c r="EJ115" i="288"/>
  <c r="EJ117" i="288"/>
  <c r="EK115" i="288"/>
  <c r="EK117" i="288"/>
  <c r="EL115" i="288"/>
  <c r="EL117" i="288"/>
  <c r="EM115" i="288"/>
  <c r="EM117" i="288"/>
  <c r="EN115" i="288"/>
  <c r="EN117" i="288"/>
  <c r="EO115" i="288"/>
  <c r="EO117" i="288"/>
  <c r="EP115" i="288"/>
  <c r="EP117" i="288"/>
  <c r="EQ115" i="288"/>
  <c r="EQ117" i="288"/>
  <c r="ER115" i="288"/>
  <c r="ER117" i="288"/>
  <c r="ES115" i="288"/>
  <c r="ES117" i="288"/>
  <c r="ET115" i="288"/>
  <c r="ET117" i="288"/>
  <c r="EU115" i="288"/>
  <c r="EU117" i="288"/>
  <c r="EV115" i="288"/>
  <c r="EV117" i="288"/>
  <c r="EW115" i="288"/>
  <c r="EW117" i="288"/>
  <c r="EX115" i="288"/>
  <c r="EX117" i="288"/>
  <c r="EY115" i="288"/>
  <c r="EY117" i="288"/>
  <c r="EZ115" i="288"/>
  <c r="EZ117" i="288"/>
  <c r="FA115" i="288"/>
  <c r="FA117" i="288"/>
  <c r="FB115" i="288"/>
  <c r="FB117" i="288"/>
  <c r="FC115" i="288"/>
  <c r="FC117" i="288"/>
  <c r="FD115" i="288"/>
  <c r="FD117" i="288"/>
  <c r="FE115" i="288"/>
  <c r="FE117" i="288"/>
  <c r="FF115" i="288"/>
  <c r="FF117" i="288"/>
  <c r="FG115" i="288"/>
  <c r="FG117" i="288"/>
  <c r="FH115" i="288"/>
  <c r="FH117" i="288"/>
  <c r="FI115" i="288"/>
  <c r="FI117" i="288"/>
  <c r="FJ115" i="288"/>
  <c r="FJ117" i="288"/>
  <c r="FK115" i="288"/>
  <c r="FK117" i="288"/>
  <c r="FL115" i="288"/>
  <c r="FL117" i="288"/>
  <c r="FM115" i="288"/>
  <c r="FM117" i="288"/>
  <c r="FN115" i="288"/>
  <c r="FN117" i="288"/>
  <c r="FO115" i="288"/>
  <c r="FO117" i="288"/>
  <c r="FP115" i="288"/>
  <c r="FP117" i="288"/>
  <c r="FQ115" i="288"/>
  <c r="FQ117" i="288"/>
  <c r="FR115" i="288"/>
  <c r="FR117" i="288"/>
  <c r="FS115" i="288"/>
  <c r="FS117" i="288"/>
  <c r="FT115" i="288"/>
  <c r="FT117" i="288"/>
  <c r="FU115" i="288"/>
  <c r="FU117" i="288"/>
  <c r="FV115" i="288"/>
  <c r="FV117" i="288"/>
  <c r="FW115" i="288"/>
  <c r="FW117" i="288"/>
  <c r="FX115" i="288"/>
  <c r="FX117" i="288"/>
  <c r="FY115" i="288"/>
  <c r="FY117" i="288"/>
  <c r="FZ115" i="288"/>
  <c r="FZ117" i="288"/>
  <c r="GA115" i="288"/>
  <c r="GA117" i="288"/>
  <c r="GB115" i="288"/>
  <c r="GB117" i="288"/>
  <c r="GC115" i="288"/>
  <c r="GC117" i="288"/>
  <c r="GD115" i="288"/>
  <c r="GD117" i="288"/>
  <c r="GE115" i="288"/>
  <c r="GE117" i="288"/>
  <c r="GF115" i="288"/>
  <c r="GF117" i="288"/>
  <c r="GG115" i="288"/>
  <c r="GG117" i="288"/>
  <c r="GH115" i="288"/>
  <c r="GH117" i="288"/>
  <c r="GI115" i="288"/>
  <c r="GI117" i="288"/>
  <c r="GJ115" i="288"/>
  <c r="GJ117" i="288"/>
  <c r="H117" i="288"/>
  <c r="H119" i="288"/>
  <c r="H217" i="280"/>
  <c r="H239" i="280"/>
  <c r="H250" i="280"/>
  <c r="GJ119" i="288"/>
  <c r="GI119" i="288"/>
  <c r="GH119" i="288"/>
  <c r="GG119" i="288"/>
  <c r="GF119" i="288"/>
  <c r="GE119" i="288"/>
  <c r="GD119" i="288"/>
  <c r="GC119" i="288"/>
  <c r="GB119" i="288"/>
  <c r="GA119" i="288"/>
  <c r="FZ119" i="288"/>
  <c r="FY119" i="288"/>
  <c r="FX119" i="288"/>
  <c r="FW119" i="288"/>
  <c r="FV119" i="288"/>
  <c r="FU119" i="288"/>
  <c r="FT119" i="288"/>
  <c r="FS119" i="288"/>
  <c r="FR119" i="288"/>
  <c r="FQ119" i="288"/>
  <c r="FP119" i="288"/>
  <c r="FO119" i="288"/>
  <c r="FN119" i="288"/>
  <c r="FM119" i="288"/>
  <c r="FL119" i="288"/>
  <c r="FK119" i="288"/>
  <c r="FJ119" i="288"/>
  <c r="FI119" i="288"/>
  <c r="FH119" i="288"/>
  <c r="FG119" i="288"/>
  <c r="FF119" i="288"/>
  <c r="FE119" i="288"/>
  <c r="FD119" i="288"/>
  <c r="FC119" i="288"/>
  <c r="FB119" i="288"/>
  <c r="FA119" i="288"/>
  <c r="EZ119" i="288"/>
  <c r="EY119" i="288"/>
  <c r="EX119" i="288"/>
  <c r="EW119" i="288"/>
  <c r="EV119" i="288"/>
  <c r="EU119" i="288"/>
  <c r="ET119" i="288"/>
  <c r="ES119" i="288"/>
  <c r="ER119" i="288"/>
  <c r="EQ119" i="288"/>
  <c r="EP119" i="288"/>
  <c r="EO119" i="288"/>
  <c r="EN119" i="288"/>
  <c r="EM119" i="288"/>
  <c r="EL119" i="288"/>
  <c r="EK119" i="288"/>
  <c r="EJ119" i="288"/>
  <c r="EI119" i="288"/>
  <c r="EH119" i="288"/>
  <c r="EG119" i="288"/>
  <c r="EF119" i="288"/>
  <c r="EE119" i="288"/>
  <c r="ED119" i="288"/>
  <c r="EC119" i="288"/>
  <c r="EB119" i="288"/>
  <c r="EA119" i="288"/>
  <c r="DZ119" i="288"/>
  <c r="DY119" i="288"/>
  <c r="DX119" i="288"/>
  <c r="DW119" i="288"/>
  <c r="DV119" i="288"/>
  <c r="DU119" i="288"/>
  <c r="DT119" i="288"/>
  <c r="DS119" i="288"/>
  <c r="DR119" i="288"/>
  <c r="DQ119" i="288"/>
  <c r="DP119" i="288"/>
  <c r="DO119" i="288"/>
  <c r="DN119" i="288"/>
  <c r="DM119" i="288"/>
  <c r="DL119" i="288"/>
  <c r="DK119" i="288"/>
  <c r="DJ119" i="288"/>
  <c r="DI119" i="288"/>
  <c r="DH119" i="288"/>
  <c r="DG119" i="288"/>
  <c r="DF119" i="288"/>
  <c r="DE119" i="288"/>
  <c r="DD119" i="288"/>
  <c r="DC119" i="288"/>
  <c r="DB119" i="288"/>
  <c r="DA119" i="288"/>
  <c r="CZ119" i="288"/>
  <c r="CY119" i="288"/>
  <c r="CX119" i="288"/>
  <c r="CW119" i="288"/>
  <c r="CV119" i="288"/>
  <c r="CU119" i="288"/>
  <c r="CT119" i="288"/>
  <c r="CS119" i="288"/>
  <c r="CR119" i="288"/>
  <c r="CQ119" i="288"/>
  <c r="CP119" i="288"/>
  <c r="CO119" i="288"/>
  <c r="CN119" i="288"/>
  <c r="CM119" i="288"/>
  <c r="CL119" i="288"/>
  <c r="CK119" i="288"/>
  <c r="CJ119" i="288"/>
  <c r="CI119" i="288"/>
  <c r="CH119" i="288"/>
  <c r="CG119" i="288"/>
  <c r="CF119" i="288"/>
  <c r="CE119" i="288"/>
  <c r="CD119" i="288"/>
  <c r="CC119" i="288"/>
  <c r="CB119" i="288"/>
  <c r="CA119" i="288"/>
  <c r="BZ119" i="288"/>
  <c r="BY119" i="288"/>
  <c r="BX119" i="288"/>
  <c r="BW119" i="288"/>
  <c r="BV119" i="288"/>
  <c r="BU119" i="288"/>
  <c r="BT119" i="288"/>
  <c r="BS119" i="288"/>
  <c r="BR119" i="288"/>
  <c r="BQ119" i="288"/>
  <c r="BP119" i="288"/>
  <c r="BO119" i="288"/>
  <c r="BN119" i="288"/>
  <c r="BM119" i="288"/>
  <c r="BL119" i="288"/>
  <c r="BK119" i="288"/>
  <c r="BJ119" i="288"/>
  <c r="BI119" i="288"/>
  <c r="BH119" i="288"/>
  <c r="BG119" i="288"/>
  <c r="BF119" i="288"/>
  <c r="BE119" i="288"/>
  <c r="BD119" i="288"/>
  <c r="BC119" i="288"/>
  <c r="BB119" i="288"/>
  <c r="BA119" i="288"/>
  <c r="AZ119" i="288"/>
  <c r="AY119" i="288"/>
  <c r="AX119" i="288"/>
  <c r="AW119" i="288"/>
  <c r="AV119" i="288"/>
  <c r="AU119" i="288"/>
  <c r="AT119" i="288"/>
  <c r="AS119" i="288"/>
  <c r="AR119" i="288"/>
  <c r="AQ119" i="288"/>
  <c r="AP119" i="288"/>
  <c r="AO119" i="288"/>
  <c r="AN119" i="288"/>
  <c r="AM119" i="288"/>
  <c r="AL119" i="288"/>
  <c r="AK119" i="288"/>
  <c r="AJ119" i="288"/>
  <c r="AI119" i="288"/>
  <c r="AH119" i="288"/>
  <c r="AG119" i="288"/>
  <c r="AF119" i="288"/>
  <c r="AE119" i="288"/>
  <c r="AD119" i="288"/>
  <c r="AC119" i="288"/>
  <c r="AB119" i="288"/>
  <c r="AA119" i="288"/>
  <c r="Z119" i="288"/>
  <c r="Y119" i="288"/>
  <c r="X119" i="288"/>
  <c r="W119" i="288"/>
  <c r="V119" i="288"/>
  <c r="U119" i="288"/>
  <c r="T119" i="288"/>
  <c r="S119" i="288"/>
  <c r="J119" i="288"/>
  <c r="K119" i="288"/>
  <c r="L119" i="288"/>
  <c r="M119" i="288"/>
  <c r="N119" i="288"/>
  <c r="O119" i="288"/>
  <c r="P119" i="288"/>
  <c r="Q119" i="288"/>
  <c r="R119" i="288"/>
  <c r="J27" i="314"/>
  <c r="J23" i="314"/>
  <c r="R25" i="288"/>
  <c r="Q25" i="288"/>
  <c r="P25" i="288"/>
  <c r="O25" i="288"/>
  <c r="N25" i="288"/>
  <c r="M25" i="288"/>
  <c r="L25" i="288"/>
  <c r="K25" i="288"/>
  <c r="J25" i="288"/>
  <c r="O38" i="288"/>
  <c r="R40" i="288"/>
  <c r="R49" i="288"/>
  <c r="N38" i="288"/>
  <c r="Q40" i="288"/>
  <c r="Q49" i="288"/>
  <c r="M38" i="288"/>
  <c r="P40" i="288"/>
  <c r="P49" i="288"/>
  <c r="L38" i="288"/>
  <c r="O40" i="288"/>
  <c r="O49" i="288"/>
  <c r="K38" i="288"/>
  <c r="N40" i="288"/>
  <c r="N49" i="288"/>
  <c r="J38" i="288"/>
  <c r="M40" i="288"/>
  <c r="M49" i="288"/>
  <c r="L40" i="288"/>
  <c r="L49" i="288"/>
  <c r="K40" i="288"/>
  <c r="K49" i="288"/>
  <c r="J40" i="288"/>
  <c r="J49" i="288"/>
  <c r="K23" i="314"/>
  <c r="L23" i="314"/>
  <c r="M23" i="314"/>
  <c r="N23" i="314"/>
  <c r="O23" i="314"/>
  <c r="P23" i="314"/>
  <c r="Q23" i="314"/>
  <c r="R23" i="314"/>
  <c r="R250" i="280"/>
  <c r="R61" i="288"/>
  <c r="Q61" i="288"/>
  <c r="P61" i="288"/>
  <c r="O61" i="288"/>
  <c r="N61" i="288"/>
  <c r="M61" i="288"/>
  <c r="L61" i="288"/>
  <c r="K61" i="288"/>
  <c r="K122" i="280"/>
  <c r="L122" i="280"/>
  <c r="M122" i="280"/>
  <c r="N122" i="280"/>
  <c r="O122" i="280"/>
  <c r="P122" i="280"/>
  <c r="Q122" i="280"/>
  <c r="R122" i="280"/>
  <c r="J16" i="314"/>
  <c r="F121" i="288"/>
  <c r="H23" i="269"/>
  <c r="K23" i="269"/>
  <c r="L23" i="269"/>
  <c r="J23" i="269"/>
  <c r="J2" i="269"/>
  <c r="F3" i="282"/>
  <c r="F3" i="305"/>
  <c r="F3" i="285"/>
  <c r="F3" i="265"/>
  <c r="F3" i="278"/>
  <c r="F3" i="275"/>
  <c r="F3" i="310"/>
  <c r="F3" i="309"/>
  <c r="F3" i="311"/>
  <c r="F3" i="264"/>
  <c r="F3" i="273"/>
  <c r="F3" i="304"/>
  <c r="F3" i="307"/>
  <c r="F3" i="306"/>
  <c r="F3" i="288"/>
  <c r="F3" i="277"/>
  <c r="F3" i="286"/>
  <c r="F3" i="289"/>
  <c r="F3" i="280"/>
  <c r="F3" i="314"/>
  <c r="F226" i="280"/>
  <c r="F229" i="280"/>
  <c r="F230" i="280"/>
  <c r="F232" i="280"/>
  <c r="J235" i="280"/>
  <c r="K235" i="280"/>
  <c r="L235" i="280"/>
  <c r="M235" i="280"/>
  <c r="N235" i="280"/>
  <c r="O235" i="280"/>
  <c r="P235" i="280"/>
  <c r="Q235" i="280"/>
  <c r="R235" i="280"/>
  <c r="S235" i="280"/>
  <c r="T235" i="280"/>
  <c r="U235" i="280"/>
  <c r="V235" i="280"/>
  <c r="W235" i="280"/>
  <c r="X235" i="280"/>
  <c r="Y235" i="280"/>
  <c r="Z235" i="280"/>
  <c r="AA235" i="280"/>
  <c r="AB235" i="280"/>
  <c r="AC235" i="280"/>
  <c r="AD235" i="280"/>
  <c r="AE235" i="280"/>
  <c r="AF235" i="280"/>
  <c r="AG235" i="280"/>
  <c r="AH235" i="280"/>
  <c r="AI235" i="280"/>
  <c r="AJ235" i="280"/>
  <c r="AK235" i="280"/>
  <c r="AL235" i="280"/>
  <c r="AM235" i="280"/>
  <c r="AN235" i="280"/>
  <c r="AO235" i="280"/>
  <c r="AP235" i="280"/>
  <c r="AQ235" i="280"/>
  <c r="AR235" i="280"/>
  <c r="AS235" i="280"/>
  <c r="AT235" i="280"/>
  <c r="AU235" i="280"/>
  <c r="AV235" i="280"/>
  <c r="AW235" i="280"/>
  <c r="AX235" i="280"/>
  <c r="AY235" i="280"/>
  <c r="AZ235" i="280"/>
  <c r="BA235" i="280"/>
  <c r="BB235" i="280"/>
  <c r="BC235" i="280"/>
  <c r="BD235" i="280"/>
  <c r="BE235" i="280"/>
  <c r="BF235" i="280"/>
  <c r="BG235" i="280"/>
  <c r="BH235" i="280"/>
  <c r="BI235" i="280"/>
  <c r="BJ235" i="280"/>
  <c r="BK235" i="280"/>
  <c r="BL235" i="280"/>
  <c r="BM235" i="280"/>
  <c r="BN235" i="280"/>
  <c r="BO235" i="280"/>
  <c r="BP235" i="280"/>
  <c r="BQ235" i="280"/>
  <c r="BR235" i="280"/>
  <c r="BS235" i="280"/>
  <c r="BT235" i="280"/>
  <c r="BU235" i="280"/>
  <c r="BV235" i="280"/>
  <c r="BW235" i="280"/>
  <c r="BX235" i="280"/>
  <c r="BY235" i="280"/>
  <c r="BZ235" i="280"/>
  <c r="CA235" i="280"/>
  <c r="CB235" i="280"/>
  <c r="CC235" i="280"/>
  <c r="CD235" i="280"/>
  <c r="CE235" i="280"/>
  <c r="CF235" i="280"/>
  <c r="CG235" i="280"/>
  <c r="CH235" i="280"/>
  <c r="CI235" i="280"/>
  <c r="CJ235" i="280"/>
  <c r="CK235" i="280"/>
  <c r="CL235" i="280"/>
  <c r="CM235" i="280"/>
  <c r="CN235" i="280"/>
  <c r="CO235" i="280"/>
  <c r="CP235" i="280"/>
  <c r="CQ235" i="280"/>
  <c r="CR235" i="280"/>
  <c r="CS235" i="280"/>
  <c r="CT235" i="280"/>
  <c r="CU235" i="280"/>
  <c r="CV235" i="280"/>
  <c r="CW235" i="280"/>
  <c r="CX235" i="280"/>
  <c r="CY235" i="280"/>
  <c r="CZ235" i="280"/>
  <c r="DA235" i="280"/>
  <c r="DB235" i="280"/>
  <c r="DC235" i="280"/>
  <c r="DD235" i="280"/>
  <c r="DE235" i="280"/>
  <c r="DF235" i="280"/>
  <c r="DG235" i="280"/>
  <c r="DH235" i="280"/>
  <c r="DI235" i="280"/>
  <c r="DJ235" i="280"/>
  <c r="DK235" i="280"/>
  <c r="DL235" i="280"/>
  <c r="DM235" i="280"/>
  <c r="DN235" i="280"/>
  <c r="DO235" i="280"/>
  <c r="DP235" i="280"/>
  <c r="DQ235" i="280"/>
  <c r="DR235" i="280"/>
  <c r="DS235" i="280"/>
  <c r="DT235" i="280"/>
  <c r="DU235" i="280"/>
  <c r="DV235" i="280"/>
  <c r="DW235" i="280"/>
  <c r="DX235" i="280"/>
  <c r="DY235" i="280"/>
  <c r="DZ235" i="280"/>
  <c r="EA235" i="280"/>
  <c r="EB235" i="280"/>
  <c r="EC235" i="280"/>
  <c r="ED235" i="280"/>
  <c r="EE235" i="280"/>
  <c r="EF235" i="280"/>
  <c r="EG235" i="280"/>
  <c r="EH235" i="280"/>
  <c r="EI235" i="280"/>
  <c r="EJ235" i="280"/>
  <c r="EK235" i="280"/>
  <c r="EL235" i="280"/>
  <c r="EM235" i="280"/>
  <c r="EN235" i="280"/>
  <c r="EO235" i="280"/>
  <c r="EP235" i="280"/>
  <c r="EQ235" i="280"/>
  <c r="ER235" i="280"/>
  <c r="ES235" i="280"/>
  <c r="ET235" i="280"/>
  <c r="EU235" i="280"/>
  <c r="EV235" i="280"/>
  <c r="EW235" i="280"/>
  <c r="EX235" i="280"/>
  <c r="EY235" i="280"/>
  <c r="EZ235" i="280"/>
  <c r="FA235" i="280"/>
  <c r="FB235" i="280"/>
  <c r="FC235" i="280"/>
  <c r="FD235" i="280"/>
  <c r="FE235" i="280"/>
  <c r="FF235" i="280"/>
  <c r="FG235" i="280"/>
  <c r="FH235" i="280"/>
  <c r="FI235" i="280"/>
  <c r="FJ235" i="280"/>
  <c r="FK235" i="280"/>
  <c r="FL235" i="280"/>
  <c r="FM235" i="280"/>
  <c r="FN235" i="280"/>
  <c r="FO235" i="280"/>
  <c r="FP235" i="280"/>
  <c r="FQ235" i="280"/>
  <c r="FR235" i="280"/>
  <c r="FS235" i="280"/>
  <c r="FT235" i="280"/>
  <c r="FU235" i="280"/>
  <c r="FV235" i="280"/>
  <c r="FW235" i="280"/>
  <c r="FX235" i="280"/>
  <c r="FY235" i="280"/>
  <c r="FZ235" i="280"/>
  <c r="GA235" i="280"/>
  <c r="GB235" i="280"/>
  <c r="GC235" i="280"/>
  <c r="GD235" i="280"/>
  <c r="GE235" i="280"/>
  <c r="GF235" i="280"/>
  <c r="GG235" i="280"/>
  <c r="GH235" i="280"/>
  <c r="GI235" i="280"/>
  <c r="GJ235" i="280"/>
  <c r="H235" i="280"/>
  <c r="H240" i="280"/>
  <c r="GJ240" i="280"/>
  <c r="R240" i="280"/>
  <c r="K240" i="280"/>
  <c r="J240" i="280"/>
  <c r="GI240" i="280"/>
  <c r="GH240" i="280"/>
  <c r="GG240" i="280"/>
  <c r="GF240" i="280"/>
  <c r="GE240" i="280"/>
  <c r="GD240" i="280"/>
  <c r="GC240" i="280"/>
  <c r="GB240" i="280"/>
  <c r="GA240" i="280"/>
  <c r="FZ240" i="280"/>
  <c r="FY240" i="280"/>
  <c r="FX240" i="280"/>
  <c r="FW240" i="280"/>
  <c r="FV240" i="280"/>
  <c r="FU240" i="280"/>
  <c r="FT240" i="280"/>
  <c r="FS240" i="280"/>
  <c r="FR240" i="280"/>
  <c r="FQ240" i="280"/>
  <c r="FP240" i="280"/>
  <c r="FO240" i="280"/>
  <c r="FN240" i="280"/>
  <c r="FM240" i="280"/>
  <c r="FL240" i="280"/>
  <c r="FK240" i="280"/>
  <c r="FJ240" i="280"/>
  <c r="FI240" i="280"/>
  <c r="FH240" i="280"/>
  <c r="FG240" i="280"/>
  <c r="FF240" i="280"/>
  <c r="FE240" i="280"/>
  <c r="FD240" i="280"/>
  <c r="FC240" i="280"/>
  <c r="FB240" i="280"/>
  <c r="FA240" i="280"/>
  <c r="EZ240" i="280"/>
  <c r="EY240" i="280"/>
  <c r="EX240" i="280"/>
  <c r="EW240" i="280"/>
  <c r="EV240" i="280"/>
  <c r="EU240" i="280"/>
  <c r="ET240" i="280"/>
  <c r="ES240" i="280"/>
  <c r="ER240" i="280"/>
  <c r="EQ240" i="280"/>
  <c r="EP240" i="280"/>
  <c r="EO240" i="280"/>
  <c r="EN240" i="280"/>
  <c r="EM240" i="280"/>
  <c r="EL240" i="280"/>
  <c r="EK240" i="280"/>
  <c r="EJ240" i="280"/>
  <c r="EI240" i="280"/>
  <c r="EH240" i="280"/>
  <c r="EG240" i="280"/>
  <c r="EF240" i="280"/>
  <c r="EE240" i="280"/>
  <c r="ED240" i="280"/>
  <c r="EC240" i="280"/>
  <c r="EB240" i="280"/>
  <c r="EA240" i="280"/>
  <c r="DZ240" i="280"/>
  <c r="DY240" i="280"/>
  <c r="DX240" i="280"/>
  <c r="DW240" i="280"/>
  <c r="DV240" i="280"/>
  <c r="DU240" i="280"/>
  <c r="DT240" i="280"/>
  <c r="DS240" i="280"/>
  <c r="DR240" i="280"/>
  <c r="DQ240" i="280"/>
  <c r="DP240" i="280"/>
  <c r="DO240" i="280"/>
  <c r="DN240" i="280"/>
  <c r="DM240" i="280"/>
  <c r="DL240" i="280"/>
  <c r="DK240" i="280"/>
  <c r="DJ240" i="280"/>
  <c r="DI240" i="280"/>
  <c r="DH240" i="280"/>
  <c r="DG240" i="280"/>
  <c r="DF240" i="280"/>
  <c r="DE240" i="280"/>
  <c r="DD240" i="280"/>
  <c r="DC240" i="280"/>
  <c r="DB240" i="280"/>
  <c r="DA240" i="280"/>
  <c r="CZ240" i="280"/>
  <c r="CY240" i="280"/>
  <c r="CX240" i="280"/>
  <c r="CW240" i="280"/>
  <c r="CV240" i="280"/>
  <c r="CU240" i="280"/>
  <c r="CT240" i="280"/>
  <c r="CS240" i="280"/>
  <c r="CR240" i="280"/>
  <c r="CQ240" i="280"/>
  <c r="CP240" i="280"/>
  <c r="CO240" i="280"/>
  <c r="CN240" i="280"/>
  <c r="CM240" i="280"/>
  <c r="CL240" i="280"/>
  <c r="CK240" i="280"/>
  <c r="CJ240" i="280"/>
  <c r="CI240" i="280"/>
  <c r="CH240" i="280"/>
  <c r="CG240" i="280"/>
  <c r="CF240" i="280"/>
  <c r="CE240" i="280"/>
  <c r="CD240" i="280"/>
  <c r="CC240" i="280"/>
  <c r="CB240" i="280"/>
  <c r="CA240" i="280"/>
  <c r="BZ240" i="280"/>
  <c r="BY240" i="280"/>
  <c r="BX240" i="280"/>
  <c r="BW240" i="280"/>
  <c r="BV240" i="280"/>
  <c r="BU240" i="280"/>
  <c r="BT240" i="280"/>
  <c r="BS240" i="280"/>
  <c r="BR240" i="280"/>
  <c r="BQ240" i="280"/>
  <c r="BP240" i="280"/>
  <c r="BO240" i="280"/>
  <c r="BN240" i="280"/>
  <c r="BM240" i="280"/>
  <c r="BL240" i="280"/>
  <c r="BK240" i="280"/>
  <c r="BJ240" i="280"/>
  <c r="BI240" i="280"/>
  <c r="BH240" i="280"/>
  <c r="BG240" i="280"/>
  <c r="BF240" i="280"/>
  <c r="BE240" i="280"/>
  <c r="BD240" i="280"/>
  <c r="BC240" i="280"/>
  <c r="BB240" i="280"/>
  <c r="BA240" i="280"/>
  <c r="AZ240" i="280"/>
  <c r="AY240" i="280"/>
  <c r="AX240" i="280"/>
  <c r="AW240" i="280"/>
  <c r="AV240" i="280"/>
  <c r="AU240" i="280"/>
  <c r="AT240" i="280"/>
  <c r="AS240" i="280"/>
  <c r="AR240" i="280"/>
  <c r="AQ240" i="280"/>
  <c r="AP240" i="280"/>
  <c r="AO240" i="280"/>
  <c r="AN240" i="280"/>
  <c r="AM240" i="280"/>
  <c r="AL240" i="280"/>
  <c r="AK240" i="280"/>
  <c r="AJ240" i="280"/>
  <c r="AI240" i="280"/>
  <c r="AH240" i="280"/>
  <c r="AG240" i="280"/>
  <c r="AF240" i="280"/>
  <c r="AE240" i="280"/>
  <c r="AD240" i="280"/>
  <c r="AC240" i="280"/>
  <c r="AB240" i="280"/>
  <c r="AA240" i="280"/>
  <c r="Z240" i="280"/>
  <c r="Y240" i="280"/>
  <c r="X240" i="280"/>
  <c r="W240" i="280"/>
  <c r="V240" i="280"/>
  <c r="U240" i="280"/>
  <c r="T240" i="280"/>
  <c r="S240" i="280"/>
  <c r="Q240" i="280"/>
  <c r="P240" i="280"/>
  <c r="O240" i="280"/>
  <c r="N240" i="280"/>
  <c r="M240" i="280"/>
  <c r="L240" i="28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<sst xmlns="http://schemas.openxmlformats.org/spreadsheetml/2006/main" count="1303" uniqueCount="719">
  <si>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</si>
  <si>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</si>
  <si>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</si>
  <si>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</si>
  <si>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</si>
  <si>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</si>
  <si>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</si>
  <si>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</si>
  <si>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</si>
  <si>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</si>
  <si>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</si>
  <si>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</si>
  <si>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</si>
  <si>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</si>
  <si>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</si>
  <si>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</si>
  <si>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</si>
  <si>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</si>
  <si>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</si>
  <si>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</si>
  <si>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</si>
  <si>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</si>
  <si>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</si>
  <si>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</si>
  <si>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</si>
  <si>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</si>
  <si>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</si>
  <si>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</si>
  <si>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</si>
  <si>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</si>
  <si>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</si>
  <si>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</si>
  <si>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</si>
  <si>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</si>
  <si>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</si>
  <si>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</si>
  <si>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</si>
  <si>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</si>
  <si>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</si>
  <si>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</si>
  <si>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</si>
  <si>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</si>
  <si>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</si>
  <si>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</si>
  <si>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</si>
  <si>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</si>
  <si>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</si>
  <si>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</si>
  <si>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</si>
  <si>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</si>
  <si>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</si>
  <si>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</si>
  <si>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</si>
  <si>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EBT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</si>
  <si>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</si>
  <si>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</si>
  <si>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</si>
  <si>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</si>
  <si>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</si>
  <si>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</si>
  <si>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</si>
  <si>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</si>
  <si>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</si>
  <si>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</si>
  <si>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</si>
  <si>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</si>
  <si>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</si>
  <si>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</si>
  <si>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</si>
  <si>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</si>
  <si>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</si>
  <si>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</si>
  <si>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</si>
  <si>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</si>
  <si>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</si>
  <si>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</si>
  <si>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</si>
  <si>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</si>
  <si>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</si>
  <si>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</si>
  <si>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</si>
  <si>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</si>
  <si>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</si>
  <si>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</si>
  <si>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</si>
  <si>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</si>
  <si>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</si>
  <si>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</si>
  <si>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</si>
  <si>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</si>
  <si>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</si>
  <si>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</si>
  <si>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</si>
  <si>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</si>
  <si>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</si>
  <si>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</si>
  <si>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</si>
  <si>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</si>
  <si>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</si>
  <si>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</si>
  <si>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</si>
  <si>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</si>
  <si>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</si>
  <si>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</si>
  <si>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</si>
  <si>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</si>
  <si>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</si>
  <si>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</si>
  <si>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</si>
  <si>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</si>
  <si>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</si>
  <si>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</si>
  <si>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</si>
  <si>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</si>
  <si>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</si>
  <si>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</si>
  <si>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</si>
  <si>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</si>
  <si>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% p.a.</t>
  </si>
  <si>
    <t>Seasonality adjustment</t>
  </si>
  <si>
    <t>GWh</t>
  </si>
  <si>
    <t xml:space="preserve">Availability </t>
  </si>
  <si>
    <t>USD / kWh</t>
  </si>
  <si>
    <t>Power tariff</t>
  </si>
  <si>
    <t>REVENUE</t>
  </si>
  <si>
    <t>Electricity generation revenue</t>
  </si>
  <si>
    <t>First post operating period flag</t>
  </si>
  <si>
    <t>OPERATIONS</t>
  </si>
  <si>
    <t>End of operating period</t>
  </si>
  <si>
    <t xml:space="preserve">Last operating period flag </t>
  </si>
  <si>
    <t>Contract period number</t>
  </si>
  <si>
    <t>Contract year number</t>
  </si>
  <si>
    <t>% of annual yield</t>
  </si>
  <si>
    <t>COUNTERS / PERIOD NUMBERS</t>
  </si>
  <si>
    <t>Period number</t>
  </si>
  <si>
    <t>Annual timeline</t>
  </si>
  <si>
    <t>Quarterly timeline</t>
  </si>
  <si>
    <t>Base case 3</t>
  </si>
  <si>
    <t>Scenario 1</t>
  </si>
  <si>
    <t>Scenario 2</t>
  </si>
  <si>
    <t>Scenario 3</t>
  </si>
  <si>
    <t>Scenario 4</t>
  </si>
  <si>
    <t xml:space="preserve">Retained earnings - initial balance </t>
  </si>
  <si>
    <t>Retained earnings balance BEG</t>
  </si>
  <si>
    <t>Retained earnings balance</t>
  </si>
  <si>
    <t>RETAINED EARNINGS</t>
  </si>
  <si>
    <t>RETAINED CASH</t>
  </si>
  <si>
    <t xml:space="preserve">Retained cash - initial balance </t>
  </si>
  <si>
    <t>Retained cash balance BEG</t>
  </si>
  <si>
    <t>Retained cash balance</t>
  </si>
  <si>
    <t>Q1 seasonal adjustment</t>
  </si>
  <si>
    <t>Q2 seasonal adjustment</t>
  </si>
  <si>
    <t>Q3 seasonal adjustment</t>
  </si>
  <si>
    <t>Q4 seasonal adjustment</t>
  </si>
  <si>
    <t>O&amp;M COST</t>
  </si>
  <si>
    <t>Annual real O&amp;M cost</t>
  </si>
  <si>
    <t>Revenue</t>
  </si>
  <si>
    <t>Opex</t>
  </si>
  <si>
    <t>O&amp;M expense POS</t>
  </si>
  <si>
    <t>Useful life of solar asset</t>
  </si>
  <si>
    <t>Useful life of solar asset flag</t>
  </si>
  <si>
    <t>End of useful life of solar asset</t>
  </si>
  <si>
    <t>Solar asset depreciation POS</t>
  </si>
  <si>
    <t>DEPRECIATION OF SOLAR ASSET</t>
  </si>
  <si>
    <t>SOLAR ASSET BALANCE</t>
  </si>
  <si>
    <t>Solar asset balance balance BEG</t>
  </si>
  <si>
    <t>Solar asset balance balance</t>
  </si>
  <si>
    <t>SHARE CAPITAL</t>
  </si>
  <si>
    <t>Share capital balance BEG</t>
  </si>
  <si>
    <t>Share capital balance</t>
  </si>
  <si>
    <t>Share capital drawdown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</si>
  <si>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</si>
  <si>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</si>
  <si>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</si>
  <si>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</si>
  <si>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</si>
  <si>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</si>
  <si>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</si>
  <si>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</si>
  <si>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Solar asset book value</t>
  </si>
  <si>
    <t>Year 1 P50 production</t>
  </si>
  <si>
    <t>Length of PPA</t>
  </si>
  <si>
    <t>EFM m9.2 BEG 01a.xlsx</t>
  </si>
  <si>
    <t>Base</t>
  </si>
  <si>
    <t>inc avail</t>
  </si>
  <si>
    <t>dec avail</t>
  </si>
  <si>
    <t>Senior debt drawdown</t>
  </si>
  <si>
    <t>[additional senior debt drawdown]</t>
  </si>
  <si>
    <t>SENIOR DEBT</t>
  </si>
  <si>
    <t>FINANCING</t>
  </si>
  <si>
    <t>DAYS IN PERIOD</t>
  </si>
  <si>
    <t>days</t>
  </si>
  <si>
    <t>Days in period</t>
  </si>
  <si>
    <t>DSCR</t>
  </si>
  <si>
    <t>Senior debt service</t>
  </si>
  <si>
    <t>ratio</t>
  </si>
  <si>
    <t>Min DSCR</t>
  </si>
  <si>
    <t>Avg DSCR</t>
  </si>
  <si>
    <t>Aurelius share of ProjectCo</t>
  </si>
  <si>
    <t xml:space="preserve">Aurelius target IRR </t>
  </si>
  <si>
    <t>Days in year</t>
  </si>
  <si>
    <t>ACCOUNTING FOR TAX</t>
  </si>
  <si>
    <t>CASH TAX</t>
  </si>
  <si>
    <t>Tax depreciation</t>
  </si>
  <si>
    <t>Thin capitalisation</t>
  </si>
  <si>
    <t>Tax loss carry forward</t>
  </si>
  <si>
    <t>DEFERRED TAX BALANCE</t>
  </si>
  <si>
    <t>Tax payable</t>
  </si>
  <si>
    <t>Corporate income tax rate</t>
  </si>
  <si>
    <t>Corporate income tax expense POS</t>
  </si>
  <si>
    <t>Taxable income</t>
  </si>
  <si>
    <t>less</t>
  </si>
  <si>
    <t>Effective tax rate</t>
  </si>
  <si>
    <t>Asset value for tax balance BEG</t>
  </si>
  <si>
    <t>Asset value for tax balance</t>
  </si>
  <si>
    <t>Tax depreciation rate</t>
  </si>
  <si>
    <t>per quarter</t>
  </si>
  <si>
    <t>[allowable capex]</t>
  </si>
  <si>
    <t>Interest deduction for tax</t>
  </si>
  <si>
    <t>Corporate income tax paid POS</t>
  </si>
  <si>
    <t>Deferred tax balance</t>
  </si>
  <si>
    <t xml:space="preserve">Deferred tax - initial balance </t>
  </si>
  <si>
    <t>Deferred tax balance BEG</t>
  </si>
  <si>
    <t xml:space="preserve">Tax losses carried forward - initial balance </t>
  </si>
  <si>
    <t>Tax losses carried forward balance BEG</t>
  </si>
  <si>
    <t>Tax losses carried forward balance</t>
  </si>
  <si>
    <t>Taxable income / (Tax losses arising)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</si>
  <si>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</si>
  <si>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</si>
  <si>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</si>
  <si>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</si>
  <si>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</si>
  <si>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</si>
  <si>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Initial balances</t>
  </si>
  <si>
    <t>TAX</t>
  </si>
  <si>
    <t>`</t>
  </si>
  <si>
    <t xml:space="preserve">RCF - initial balance </t>
  </si>
  <si>
    <t>Revolving credit facility</t>
  </si>
  <si>
    <t>All in RCF annual interest rate</t>
  </si>
  <si>
    <t>Debt sizing</t>
  </si>
  <si>
    <t>CFADS over term of senior debt</t>
  </si>
  <si>
    <t>Senior debt service at target cover ratio</t>
  </si>
  <si>
    <t>factor</t>
  </si>
  <si>
    <t>Senior debt sizing method</t>
  </si>
  <si>
    <t>Senior debt drawdown - leverage method</t>
  </si>
  <si>
    <t>1 = leverage, 2 = DSCR</t>
  </si>
  <si>
    <t xml:space="preserve"> </t>
  </si>
  <si>
    <t>Cash flow available for senior debt service - check</t>
  </si>
  <si>
    <t>ACCOUNTS RECEIVABLE</t>
  </si>
  <si>
    <t>Accounts receivable days</t>
  </si>
  <si>
    <t>Forecast accounts receivable balance</t>
  </si>
  <si>
    <t xml:space="preserve">Accounts receivable - initial balance </t>
  </si>
  <si>
    <t>Accounts receivable balance BEG</t>
  </si>
  <si>
    <t>Accounts receivable balance</t>
  </si>
  <si>
    <t>Cash received from invoices</t>
  </si>
  <si>
    <t>ACCOUNTS PAYABLE</t>
  </si>
  <si>
    <t>Accounts payable days</t>
  </si>
  <si>
    <t>Forecast accounts payable balance</t>
  </si>
  <si>
    <t xml:space="preserve">Accounts payable - initial balance </t>
  </si>
  <si>
    <t>Accounts payable balance BEG</t>
  </si>
  <si>
    <t>Accounts payable balance</t>
  </si>
  <si>
    <t>Cash paid for O&amp;M costs POS</t>
  </si>
  <si>
    <t>Assets</t>
  </si>
  <si>
    <t>Liabilities</t>
  </si>
  <si>
    <t>WORKING CAPITAL</t>
  </si>
  <si>
    <t>Expected CPI at close</t>
  </si>
  <si>
    <t>index</t>
  </si>
  <si>
    <t>Forecast CPI growth rate</t>
  </si>
  <si>
    <t>Escalation period end month</t>
  </si>
  <si>
    <t>Escalation year end month flag</t>
  </si>
  <si>
    <t>O&amp;M escalation factor</t>
  </si>
  <si>
    <t>Indexation</t>
  </si>
  <si>
    <t>CPI at O&amp;M contract signature date</t>
  </si>
  <si>
    <t>Forecast CPI</t>
  </si>
  <si>
    <t>ESCALATION FACTORS</t>
  </si>
  <si>
    <t>FORECAST CPI</t>
  </si>
  <si>
    <t>EFM m15.7 END 01a.xlsm</t>
  </si>
  <si>
    <t>Senior debt service coverage ratio</t>
  </si>
  <si>
    <t>Electricity generation</t>
  </si>
  <si>
    <t>Units in a thousand</t>
  </si>
  <si>
    <t>Compound degradation</t>
  </si>
  <si>
    <t>Annual degradation</t>
  </si>
  <si>
    <t>InpS_Ann</t>
  </si>
  <si>
    <t>[Template issued stamp line]</t>
  </si>
  <si>
    <t>[Template change line]</t>
  </si>
  <si>
    <t>InpS_Qtr</t>
  </si>
  <si>
    <t>Version</t>
  </si>
  <si>
    <t>Description</t>
  </si>
  <si>
    <t>Label link</t>
  </si>
  <si>
    <t>Current value</t>
  </si>
  <si>
    <t>Previous value</t>
  </si>
  <si>
    <t>Requested by</t>
  </si>
  <si>
    <t>Additional details</t>
  </si>
  <si>
    <t>Scenario</t>
  </si>
  <si>
    <t>NOTE: CHANGES ARE LISTED IN REVERSE ORDER WITH MOST RECENT CHANGES AT THE TOP</t>
  </si>
  <si>
    <t>Scenario Active</t>
  </si>
  <si>
    <t xml:space="preserve">Indexation assignment solution </t>
  </si>
  <si>
    <t>Input assumption update from Technical team</t>
  </si>
  <si>
    <t>Length of PPA assumption update</t>
  </si>
  <si>
    <t>Technical team</t>
  </si>
  <si>
    <t>Per update email April 27th</t>
  </si>
  <si>
    <t>Year 1 P50 production input update</t>
  </si>
  <si>
    <t>O&amp;M cost assumption update</t>
  </si>
  <si>
    <t>EFM m15.9 BEG 01a.xlsm</t>
  </si>
  <si>
    <t>Annual DSCR profile</t>
  </si>
  <si>
    <t>Senior debt DSCR - year 1</t>
  </si>
  <si>
    <t>Senior debt DSCR - year 2</t>
  </si>
  <si>
    <t>Senior debt DSCR - year 3</t>
  </si>
  <si>
    <t>Senior debt DSCR - year 4</t>
  </si>
  <si>
    <t>Senior debt DSCR - year 5</t>
  </si>
  <si>
    <t>Senior debt DSCR - year 6</t>
  </si>
  <si>
    <t>Senior debt DSCR - year 7</t>
  </si>
  <si>
    <t>Senior debt DSCR - year 8</t>
  </si>
  <si>
    <t>Senior debt DSCR - year 9</t>
  </si>
  <si>
    <t>Senior debt DSCR - year 10</t>
  </si>
  <si>
    <t>Senior debt DSCR - year 11</t>
  </si>
  <si>
    <t>Senior debt DSCR - year 12</t>
  </si>
  <si>
    <t>Senior debt DSCR - year 13</t>
  </si>
  <si>
    <t>Senior debt DSCR - year 14</t>
  </si>
  <si>
    <t>Senior debt DSCR - year 15</t>
  </si>
  <si>
    <t>Senior debt DSCR - year 16</t>
  </si>
  <si>
    <t>Senior debt DSCR - year 17</t>
  </si>
  <si>
    <t>Senior debt DSCR - year 18</t>
  </si>
  <si>
    <t>Senior debt DSCR - year 19</t>
  </si>
  <si>
    <t>Senior debt DSCR - year 20</t>
  </si>
  <si>
    <t>Senior debt DSCR - year 21</t>
  </si>
  <si>
    <t>Senior debt DSCR - year 22</t>
  </si>
  <si>
    <t>Senior debt DSCR - year 23</t>
  </si>
  <si>
    <t>Senior debt DSCR - year 24</t>
  </si>
  <si>
    <t>Senior debt DSCR - year 25</t>
  </si>
  <si>
    <t>Annual profile of senior debt DSCR</t>
  </si>
  <si>
    <t>Senior debt DSCR annual inputs added</t>
  </si>
  <si>
    <t>Financial team</t>
  </si>
  <si>
    <t>Exploratory analysis - inputs not yet confirmed</t>
  </si>
  <si>
    <t>Senior debt DSCR applicable in year</t>
  </si>
  <si>
    <t>Senior debt DSCR profiling calculation added</t>
  </si>
  <si>
    <t>ALL</t>
  </si>
  <si>
    <t>SENIOR DEBT FORWARD CURVE</t>
  </si>
  <si>
    <t>Senior debt forward curve as at April 27th</t>
  </si>
  <si>
    <t>Adjustment of senior debt service for debt sizing</t>
  </si>
  <si>
    <t>EFM m15.12 BEG 01a.xlsm</t>
  </si>
  <si>
    <t>Partial hedging of senior debt interest</t>
  </si>
  <si>
    <t>New - InpS</t>
  </si>
  <si>
    <t>Previous - InpS</t>
  </si>
  <si>
    <t>Senior debt forward curve inputs added</t>
  </si>
  <si>
    <t>All</t>
  </si>
  <si>
    <t>Proportion of senior debt hedged input added</t>
  </si>
  <si>
    <t>All in annual senior debt interest rate calculation added</t>
  </si>
  <si>
    <t>Adjustment to senior debt interest rate calculation</t>
  </si>
  <si>
    <t>Spare</t>
  </si>
  <si>
    <t>Senior debt forward curve selection</t>
  </si>
  <si>
    <t>profile</t>
  </si>
  <si>
    <t>Senior debt forward curve selection input added</t>
  </si>
  <si>
    <t>sum of factors</t>
  </si>
  <si>
    <t>1 = level p, 2 = sculpted, 3 = level ds</t>
  </si>
  <si>
    <t>Senior debt level DS repayment profile</t>
  </si>
  <si>
    <t>Level ds principal repayment calculation added</t>
  </si>
  <si>
    <t>Demo only - not relevant for this project</t>
  </si>
  <si>
    <t>Level ds principal repayment profile added as an option</t>
  </si>
  <si>
    <t>Level ds principal repayment profile added as an input option</t>
  </si>
  <si>
    <t>EFM m15.14 BEG 01a.xlsm</t>
  </si>
  <si>
    <t>Escalation period year end flag</t>
  </si>
  <si>
    <t>Financial close date</t>
  </si>
  <si>
    <t>Model period beginning - m</t>
  </si>
  <si>
    <t>Model period ending - m</t>
  </si>
  <si>
    <t>Financial close date flag - m</t>
  </si>
  <si>
    <t>First construction period flag - m</t>
  </si>
  <si>
    <t>Last construction period flag</t>
  </si>
  <si>
    <t>End of construction period date</t>
  </si>
  <si>
    <t>Last construction period flag - m</t>
  </si>
  <si>
    <t>Construction period flag</t>
  </si>
  <si>
    <t>End of construction period flag</t>
  </si>
  <si>
    <t>First construction period flag</t>
  </si>
  <si>
    <t>End of useful life of solar asset flag</t>
  </si>
  <si>
    <t>Construction</t>
  </si>
  <si>
    <t>Monthly timeline</t>
  </si>
  <si>
    <t>First model column flag - m</t>
  </si>
  <si>
    <t>First operating period flag - m</t>
  </si>
  <si>
    <t>Timeline label counter - m</t>
  </si>
  <si>
    <t>Timeline label - m</t>
  </si>
  <si>
    <t>Construction period length</t>
  </si>
  <si>
    <t>Days from FC until COD</t>
  </si>
  <si>
    <t>CPI at COD</t>
  </si>
  <si>
    <t>CPFM BEG 01a.xlsm</t>
  </si>
  <si>
    <t>End of financial year flag</t>
  </si>
  <si>
    <t>Financial year end date of first model period</t>
  </si>
  <si>
    <t>Financial year end applicable to period</t>
  </si>
  <si>
    <t>Financial year</t>
  </si>
  <si>
    <t>End of financial year flag - m</t>
  </si>
  <si>
    <t>EPC cost</t>
  </si>
  <si>
    <t>EPC spent contingency</t>
  </si>
  <si>
    <t>Annual SPV costs</t>
  </si>
  <si>
    <t>Construction insurance</t>
  </si>
  <si>
    <t>Development costs</t>
  </si>
  <si>
    <t>Development fee</t>
  </si>
  <si>
    <t>O&amp;M mobilisation</t>
  </si>
  <si>
    <t>Base EPC spend curve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</si>
  <si>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</si>
  <si>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</si>
  <si>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</si>
  <si>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</si>
  <si>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</si>
  <si>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</si>
  <si>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</si>
  <si>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</si>
  <si>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SPV costs during construction</t>
  </si>
  <si>
    <t>Construction insurance - base amount</t>
  </si>
  <si>
    <t>Construction insurance cost</t>
  </si>
  <si>
    <t>Development costs - base amount</t>
  </si>
  <si>
    <t>Development fee - base amount</t>
  </si>
  <si>
    <t>O&amp;M mobilisation - base amount</t>
  </si>
  <si>
    <t>PROJECT COSTS</t>
  </si>
  <si>
    <t>Construction costs - m</t>
  </si>
  <si>
    <t>[financing costs]</t>
  </si>
  <si>
    <t>Project costs / funding requirement</t>
  </si>
  <si>
    <t>SHARE CAPITAL DRAWDOWN</t>
  </si>
  <si>
    <t>Share capital amount</t>
  </si>
  <si>
    <t>Share capital during construction balance BEG</t>
  </si>
  <si>
    <t>Share capital during construction balance</t>
  </si>
  <si>
    <t xml:space="preserve">Undrawn share capital </t>
  </si>
  <si>
    <t>Share capital drawdown - m</t>
  </si>
  <si>
    <t>CONSTRUCTION DEBT</t>
  </si>
  <si>
    <t>Construction debt drawdown - m</t>
  </si>
  <si>
    <t>Construction debt balance BEG</t>
  </si>
  <si>
    <t>Construction debt balance</t>
  </si>
  <si>
    <t>FINANCING COSTS</t>
  </si>
  <si>
    <t>Upfront fee</t>
  </si>
  <si>
    <t>Commitment fee</t>
  </si>
  <si>
    <t>[financing fees / other]</t>
  </si>
  <si>
    <t>Construction debt commitment fee</t>
  </si>
  <si>
    <t>Interest during construction</t>
  </si>
  <si>
    <t>p.a.</t>
  </si>
  <si>
    <t>Days in period - m</t>
  </si>
  <si>
    <t>Construction debt interest</t>
  </si>
  <si>
    <t>Senior term debt</t>
  </si>
  <si>
    <t>Construction debt</t>
  </si>
  <si>
    <t>PASTE LINE ITEMS</t>
  </si>
  <si>
    <t>COPY LINE ITEMS</t>
  </si>
  <si>
    <t>CHECKS</t>
  </si>
  <si>
    <t>Monthly line items</t>
  </si>
  <si>
    <t>Quarterly line items</t>
  </si>
  <si>
    <t>Constants</t>
  </si>
  <si>
    <t>Project costs / funding requirement - paste</t>
  </si>
  <si>
    <t>Project costs / funding requirement - check</t>
  </si>
  <si>
    <t>Master solve check</t>
  </si>
  <si>
    <t>Construction debt drawdown</t>
  </si>
  <si>
    <t>Operating cashflow</t>
  </si>
  <si>
    <t>Cashflow available for senior debt</t>
  </si>
  <si>
    <t>Cashflow available for debt service</t>
  </si>
  <si>
    <t>Quarterly period counter</t>
  </si>
  <si>
    <t>Model ops period counter - m</t>
  </si>
  <si>
    <t>TIMELINE AGGREGATION</t>
  </si>
  <si>
    <t>Construction costs POS</t>
  </si>
  <si>
    <t>FINANCING COST SUMMARY</t>
  </si>
  <si>
    <t>Financing fees - m</t>
  </si>
  <si>
    <t>Financing fees POS</t>
  </si>
  <si>
    <t>AMORTISATION OF CAPITALISED FINANCE COSTS</t>
  </si>
  <si>
    <t>Amortisation of capitalised finance costs POS</t>
  </si>
  <si>
    <t>Capitalised finance costs balance BEG</t>
  </si>
  <si>
    <t>Capitalised finance costs balance</t>
  </si>
  <si>
    <t>Construction period asset value for tax</t>
  </si>
  <si>
    <t>CPFM 1.7 BEG 01a.xlsm</t>
  </si>
  <si>
    <t>less:</t>
  </si>
  <si>
    <t>Net cashflow from equity during construction - NEG for IRR</t>
  </si>
  <si>
    <t>Net cashflow to equity during operations</t>
  </si>
  <si>
    <t>CPFM 1.8 BEG 01a.xlsm</t>
  </si>
  <si>
    <t>Working capital reserve account</t>
  </si>
  <si>
    <t>Release of working capital reserve</t>
  </si>
  <si>
    <t>Net working capital balance</t>
  </si>
  <si>
    <t>NET WORKING CAPITAL BALANCE FOR PRE-FUNDING</t>
  </si>
  <si>
    <t>Pre-funding of working capital amount</t>
  </si>
  <si>
    <t>PRE-FUNDING OF RESERVE ACCOUNTS</t>
  </si>
  <si>
    <t>CONSTRUCTION COST SUMMARY</t>
  </si>
  <si>
    <t>Pre-funding of working capital POS</t>
  </si>
  <si>
    <t>Pre-funding of working capital - m</t>
  </si>
  <si>
    <t>Working capital reserve account balance BEG</t>
  </si>
  <si>
    <t>Working capital reserve account balance</t>
  </si>
  <si>
    <t>CPFM 1.9 BEG 01a.xlsm</t>
  </si>
  <si>
    <t>TARIFF SOLVING</t>
  </si>
  <si>
    <t>Target IRR</t>
  </si>
  <si>
    <t>Tariff solving mode</t>
  </si>
  <si>
    <t>1 = changes go to tariff, 2 = changes go to IRR</t>
  </si>
  <si>
    <t>Adjusted tariff</t>
  </si>
  <si>
    <t>Tariff adjustment check</t>
  </si>
  <si>
    <t>Tariff check precision adjustment</t>
  </si>
  <si>
    <t>Cash flow available for senior debt - paste</t>
  </si>
  <si>
    <t>Max cash balance</t>
  </si>
  <si>
    <t>Average cash balance</t>
  </si>
  <si>
    <t>Leverage</t>
  </si>
  <si>
    <t>CPFM 1.13 BEG 01a.xlsm</t>
  </si>
  <si>
    <t>Shareholder loan interest paid</t>
  </si>
  <si>
    <t>Shareholder loan principal repayment</t>
  </si>
  <si>
    <t>Cashflow available for share capital redemption</t>
  </si>
  <si>
    <t>Shareholder loan balance</t>
  </si>
  <si>
    <t>Shareholder loan interest expense</t>
  </si>
  <si>
    <t>Cash flow available for shareholder loan</t>
  </si>
  <si>
    <t>SHAREHOLDER LOAN</t>
  </si>
  <si>
    <t>Total equity requirement</t>
  </si>
  <si>
    <t>Shareholder loan requirement</t>
  </si>
  <si>
    <t>Funding requirement for shareholder loan</t>
  </si>
  <si>
    <t>Shareholder loan during construction balance BEG</t>
  </si>
  <si>
    <t>Shareholder loan during construction balance</t>
  </si>
  <si>
    <t>Undrawn shareholder loan</t>
  </si>
  <si>
    <t>Shareholder loan drawdown - m</t>
  </si>
  <si>
    <t>Shareholder loan drawdown</t>
  </si>
  <si>
    <t>Shareholder loan interest unpaid</t>
  </si>
  <si>
    <t>Shareholder loan balance BEG</t>
  </si>
  <si>
    <t>Shareholder loan annual interest rate</t>
  </si>
  <si>
    <t>Shareholder loan interest expense POS</t>
  </si>
  <si>
    <t>Cashflow available for shareholder loan</t>
  </si>
  <si>
    <t>Cash availble for shareholder loan</t>
  </si>
  <si>
    <t>Shareholder loan interest paid POS</t>
  </si>
  <si>
    <t>Unpaid shareholder loan interest</t>
  </si>
  <si>
    <t>Cash availble for shareholder loan repayment</t>
  </si>
  <si>
    <t>Shareholder loan principal repayment POS</t>
  </si>
  <si>
    <t>DEBT SERVICE RESERVE ACCOUNT</t>
  </si>
  <si>
    <t>Target DSRA balance</t>
  </si>
  <si>
    <t>DSRA target balance % of 12 month debt service - Post TRD</t>
  </si>
  <si>
    <t>DSRA target balance</t>
  </si>
  <si>
    <t>Target DSRA balance at end construction - periodic</t>
  </si>
  <si>
    <t>Cash pre-funding of DSRA</t>
  </si>
  <si>
    <t>Target deposit / (release)</t>
  </si>
  <si>
    <t>Target deposit</t>
  </si>
  <si>
    <t>DSRA deposit</t>
  </si>
  <si>
    <t>Cash available for DSRA / (DS shortfall)</t>
  </si>
  <si>
    <t>Cash available for DSRA</t>
  </si>
  <si>
    <t>DS shortfall target withdrawal</t>
  </si>
  <si>
    <t>DS shortfall withdrawal</t>
  </si>
  <si>
    <t>DSRA release</t>
  </si>
  <si>
    <t>CF</t>
  </si>
  <si>
    <t>DSRA withdrawal</t>
  </si>
  <si>
    <t>DSRA balance</t>
  </si>
  <si>
    <t>Target DSRA balance at end construction</t>
  </si>
  <si>
    <t>DSRA balance BEG</t>
  </si>
  <si>
    <t>plus</t>
  </si>
  <si>
    <t>BS</t>
  </si>
  <si>
    <t>DSRA sufficiently funded check</t>
  </si>
  <si>
    <t>Periods in a year</t>
  </si>
  <si>
    <t>Annual debt service for target balance</t>
  </si>
  <si>
    <t>DSRA target balance selection switch</t>
  </si>
  <si>
    <t>1 = 50% of 12m, 2 = next 6m</t>
  </si>
  <si>
    <t>Cashflow available for DSRA</t>
  </si>
  <si>
    <t>DSRA deposit POS</t>
  </si>
  <si>
    <t>DSRA</t>
  </si>
  <si>
    <t>Debt service reserve account</t>
  </si>
  <si>
    <t>Pre-funding of DSRA - m</t>
  </si>
  <si>
    <t>Pre-funding of DSRA POS</t>
  </si>
  <si>
    <t>CPFM 1.14 END 01a.xlsm</t>
  </si>
  <si>
    <t>ANNUAL DSCR</t>
  </si>
  <si>
    <t>Annual debt service</t>
  </si>
  <si>
    <t>Annual CFADS</t>
  </si>
  <si>
    <t>Senior annual debt service coverage ratio</t>
  </si>
  <si>
    <t>Min ADSCR</t>
  </si>
  <si>
    <t>Avg ADSCR</t>
  </si>
  <si>
    <t>AVERAGE COST OF DEBT</t>
  </si>
  <si>
    <t>Debt drawdown - neg for cost of debt</t>
  </si>
  <si>
    <t>Debt cashflow during construction</t>
  </si>
  <si>
    <t>Average cost of debt</t>
  </si>
  <si>
    <t>Length of construction period</t>
  </si>
  <si>
    <t>Years from FC - counter</t>
  </si>
  <si>
    <t>WEIGHTED AVERAGE LIFE OF LOAN</t>
  </si>
  <si>
    <t>Senior debt repayment as % of total</t>
  </si>
  <si>
    <t>Weighted average life of loan</t>
  </si>
  <si>
    <t>LLCR</t>
  </si>
  <si>
    <t>Period interest rate for LLCR</t>
  </si>
  <si>
    <t>Min LLCR</t>
  </si>
  <si>
    <t>PV of LLCR cash flow</t>
  </si>
  <si>
    <t>LLCR flag</t>
  </si>
  <si>
    <t>Loan life coverage ratio</t>
  </si>
  <si>
    <t>Avg LLCR</t>
  </si>
  <si>
    <t>Annual yield allocation check</t>
  </si>
  <si>
    <t>$ 000s p.a.</t>
  </si>
  <si>
    <t>Senior debt target gearing</t>
  </si>
  <si>
    <t>Active senior debt forward curve</t>
  </si>
  <si>
    <t xml:space="preserve">Construction debt upfront fee </t>
  </si>
  <si>
    <t>Contract period quarter</t>
  </si>
  <si>
    <t>CPFM 1.16 END 01a.xlsm</t>
  </si>
  <si>
    <t>OPTIMISATION</t>
  </si>
  <si>
    <t>GWh p.a.</t>
  </si>
  <si>
    <t>info only</t>
  </si>
  <si>
    <t>EPC PROFILE</t>
  </si>
  <si>
    <t>OTHER CONSTRUCTION COSTS</t>
  </si>
  <si>
    <t>SOURCES OF CASH</t>
  </si>
  <si>
    <t>NET EQUITY CASHFLOW FOR IRR</t>
  </si>
  <si>
    <t>Senior Debt Tranches</t>
  </si>
  <si>
    <t>Funding requirement for construction debt</t>
  </si>
  <si>
    <t>Tranche 1</t>
  </si>
  <si>
    <t>Senior debt - T1 - % of debt</t>
  </si>
  <si>
    <t>Senior debt - T2 - % of debt</t>
  </si>
  <si>
    <t>Senior debt - T1 swap rate</t>
  </si>
  <si>
    <t>Construction debt - T1 upfront fee amount</t>
  </si>
  <si>
    <t>Construction debt - T1 commitment amount</t>
  </si>
  <si>
    <t>Construction debt - T1 commitment fee %</t>
  </si>
  <si>
    <t>Construction debt - T1 swap rate</t>
  </si>
  <si>
    <t>Construction debt - T1 margin</t>
  </si>
  <si>
    <t>Construction debt - T2 upfront fee amount</t>
  </si>
  <si>
    <t>Construction debt - T2 commitment amount</t>
  </si>
  <si>
    <t>Construction debt - T2 commitment fee %</t>
  </si>
  <si>
    <t>Construction debt - T2 swap rate</t>
  </si>
  <si>
    <t>Construction debt - T2 margin</t>
  </si>
  <si>
    <t>Tranche 2</t>
  </si>
  <si>
    <t>Input added</t>
  </si>
  <si>
    <t>Calculation added</t>
  </si>
  <si>
    <t>Renamed from Construction debt to Construction debt - T1</t>
  </si>
  <si>
    <t>Assumption updated</t>
  </si>
  <si>
    <t>Senior debt - T1 day count convention</t>
  </si>
  <si>
    <t>Senior debt - T1 interest margin</t>
  </si>
  <si>
    <t>Senior debt - T1 repayment term</t>
  </si>
  <si>
    <t>Senior debt - T1 active principal repayment profile</t>
  </si>
  <si>
    <t>Senior debt - T2 day count convention</t>
  </si>
  <si>
    <t>Senior debt - T2 swap rate</t>
  </si>
  <si>
    <t>Senior debt - T2 interest margin</t>
  </si>
  <si>
    <t>Senior debt - T2 repayment term</t>
  </si>
  <si>
    <t>Senior debt - T2 active principal repayment profile</t>
  </si>
  <si>
    <t>Renamed from Senior debt to Senior debt - T1</t>
  </si>
  <si>
    <t>Tranche 1 drawdown</t>
  </si>
  <si>
    <t>Funding requirement for construction debt - T1</t>
  </si>
  <si>
    <t>Construction debt drawdown - T1</t>
  </si>
  <si>
    <t>Tranche 2 drawdown</t>
  </si>
  <si>
    <t>Funding requirement for construction debt - T2</t>
  </si>
  <si>
    <t>Construction debt drawdown - T2</t>
  </si>
  <si>
    <t>Total construction debt drawdown</t>
  </si>
  <si>
    <t>Construction debt upfront fee - T1</t>
  </si>
  <si>
    <t>Construction debt upfront fee - T2</t>
  </si>
  <si>
    <t>Calculation amended</t>
  </si>
  <si>
    <t>Construction debt undrawn amount - T1</t>
  </si>
  <si>
    <t>Construction debt commitment fee - T1</t>
  </si>
  <si>
    <t>Construction debt undrawn amount - T2</t>
  </si>
  <si>
    <t>Construction debt commitment fee - T2</t>
  </si>
  <si>
    <t>All in construction debt interest rate - T1</t>
  </si>
  <si>
    <t>Construction debt - T1 balance BEG</t>
  </si>
  <si>
    <t>Construction debt - T1 balance</t>
  </si>
  <si>
    <t>Construction debt - T2 balance BEG</t>
  </si>
  <si>
    <t>Construction debt - T2 balance</t>
  </si>
  <si>
    <t>Construction debt interest - T1</t>
  </si>
  <si>
    <t>All in construction debt interest rate - T2</t>
  </si>
  <si>
    <t>Construction debt interest - T2</t>
  </si>
  <si>
    <t>Senior debt repayment period flag - T1</t>
  </si>
  <si>
    <t>End of senior debt repayment period date - T1</t>
  </si>
  <si>
    <t>End of senior debt repayment period flag - T1</t>
  </si>
  <si>
    <t>Senior debt repayment period flag - T2</t>
  </si>
  <si>
    <t>End of senior debt repayment period date - T2</t>
  </si>
  <si>
    <t>End of senior debt repayment period flag - T2</t>
  </si>
  <si>
    <t>Senior debt principal repayment - T1</t>
  </si>
  <si>
    <t>Level principal repayments profile - T1</t>
  </si>
  <si>
    <t>Senior debt level principal repayment - T1</t>
  </si>
  <si>
    <t>Sculpted profile - T1</t>
  </si>
  <si>
    <t>Senior debt sculpted principal repayment  - T1</t>
  </si>
  <si>
    <t>Level DS / amortising profile - T1</t>
  </si>
  <si>
    <t>Senior debt level ds periodic payment - T1</t>
  </si>
  <si>
    <t>Senior debt level ds principal repayment - T1</t>
  </si>
  <si>
    <t>Senior debt principal repayment - T1 POS</t>
  </si>
  <si>
    <t>Senior debt balance - T1</t>
  </si>
  <si>
    <t>Senior debt balance BEG - T1</t>
  </si>
  <si>
    <t>Senior debt interest - T1</t>
  </si>
  <si>
    <t>All in annual senior debt interest rate - T1</t>
  </si>
  <si>
    <t>Senior debt period interest rate - T1</t>
  </si>
  <si>
    <t>Senior debt interest - T1 POS</t>
  </si>
  <si>
    <t>Senior debt principal repayment - T2</t>
  </si>
  <si>
    <t>Level principal repayments profile - T2</t>
  </si>
  <si>
    <t>Senior debt level principal repayment - T2</t>
  </si>
  <si>
    <t>Sculpted profile - T2</t>
  </si>
  <si>
    <t>Senior debt sculpted principal repayment  - T2</t>
  </si>
  <si>
    <t>Level DS / amortising profile - T2</t>
  </si>
  <si>
    <t>Senior debt level ds periodic payment - T2</t>
  </si>
  <si>
    <t>Senior debt level ds principal repayment - T2</t>
  </si>
  <si>
    <t>Senior debt principal repayment - T2 POS</t>
  </si>
  <si>
    <t>Senior debt balance - T2</t>
  </si>
  <si>
    <t>Senior debt balance BEG - T2</t>
  </si>
  <si>
    <t>Senior debt interest - T2</t>
  </si>
  <si>
    <t>All in annual senior debt interest rate - T2</t>
  </si>
  <si>
    <t>Senior debt period interest rate - T2</t>
  </si>
  <si>
    <t>Senior debt interest - T2 POS</t>
  </si>
  <si>
    <t>Sum of construction debt drawdown - T1</t>
  </si>
  <si>
    <t>Sum of construction debt drawdown - T2</t>
  </si>
  <si>
    <t>Senior debt discount factor - T1</t>
  </si>
  <si>
    <t>Senior debt discount factor - T2</t>
  </si>
  <si>
    <t>Sum of senior debt discount factors - T2</t>
  </si>
  <si>
    <t>Sum of senior debt discount factors - T1</t>
  </si>
  <si>
    <t>Debt capacity at target DSCR - Calc</t>
  </si>
  <si>
    <t>Debt capacity at target DSCR - Paste</t>
  </si>
  <si>
    <t>Debt capacity at target DSCR check</t>
  </si>
  <si>
    <t>Maximum senior debt repayment</t>
  </si>
  <si>
    <t>Calculation updated</t>
  </si>
  <si>
    <t>Linked to copy paste block</t>
  </si>
  <si>
    <t>pasted value linked to the model</t>
  </si>
  <si>
    <t>Labelled as Tranche 1</t>
  </si>
  <si>
    <t>Calculations added</t>
  </si>
  <si>
    <t>Total senior debt service</t>
  </si>
  <si>
    <t>Tranche 2 debt service added</t>
  </si>
  <si>
    <t>Linked to FS</t>
  </si>
  <si>
    <t>Senior debt repayment flag</t>
  </si>
  <si>
    <t>Total senior debt repayment flag linked</t>
  </si>
  <si>
    <t>Calculations amended to include T2</t>
  </si>
  <si>
    <t>Sculpted repayment profile allocation</t>
  </si>
  <si>
    <t>Debt repayment period flag - all tranches active</t>
  </si>
  <si>
    <t>Debt repayment period duration - all tranches active</t>
  </si>
  <si>
    <t>Senior debt repayment period total - T1</t>
  </si>
  <si>
    <t>Senior debt repayment period total - T2</t>
  </si>
  <si>
    <t>Senior debt - T1 - repayment % - all tranches active - less tenure</t>
  </si>
  <si>
    <t>Senior debt - T2 - repayment % - all tranches active - less tenure</t>
  </si>
  <si>
    <t>Senior debt facility amount - full tenure</t>
  </si>
  <si>
    <t>T1 repayment % - all tranches active</t>
  </si>
  <si>
    <t>T2 repayment % - all tranches active</t>
  </si>
  <si>
    <t>Senior debt balance BEG</t>
  </si>
  <si>
    <t>Senior debt T1 balance % of total debt</t>
  </si>
  <si>
    <t>Senior debt T2 balance % of total debt</t>
  </si>
  <si>
    <t>Senior debt T1 repayment % - calculated</t>
  </si>
  <si>
    <t>Senior debt T2 repayment % - calculated</t>
  </si>
  <si>
    <t>N/A</t>
  </si>
  <si>
    <t>Proportion of senior debt hedged</t>
  </si>
  <si>
    <t>Debt repayment amount - all tranche active - Paste</t>
  </si>
  <si>
    <t>Debt repayment amount - all tranche active - Calc</t>
  </si>
  <si>
    <t>Debt repayment amount - all tranche active - check</t>
  </si>
  <si>
    <t>Difference between target IRR as % of actual IRR</t>
  </si>
  <si>
    <t>*T1 tenor should be &lt;= T2</t>
  </si>
  <si>
    <t>*T2 tenor should be &gt;= T2</t>
  </si>
  <si>
    <t>*Choose scultped for both or none</t>
  </si>
  <si>
    <t>CPFM 1.16 END 01a Senior Debt Tranches 01e.xlsm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</si>
</sst>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(* #,##0_);_(* \(#,##0\);_(* &quot;-&quot;_);_(@_)"/>
    <numFmt numFmtId="165" formatCode="_(&quot;£&quot;* #,##0_);_(&quot;£&quot;* \(#,##0\);_(&quot;£&quot;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  <numFmt numFmtId="183" formatCode="h:mm:ss;@"/>
    <numFmt numFmtId="184" formatCode="#,##0.0000000_);\(#,##0.0000000\);&quot;-  &quot;;&quot; &quot;@&quot; &quot;"/>
    <numFmt numFmtId="185" formatCode="dd\ mmm\ yy"/>
    <numFmt numFmtId="186" formatCode="0.0000%_);\-0.0000%_);&quot;-  &quot;;&quot; &quot;@&quot; &quot;"/>
    <numFmt numFmtId="187" formatCode="#,##0.00_);\(#,##0.00\);&quot;-  &quot;;&quot; &quot;@&quot; &quot;"/>
    <numFmt numFmtId="188" formatCode="#,##0.00_);\(#,##0.00\);&quot;-  &quot;;&quot; &quot;@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i/>
      <sz val="10"/>
      <color rgb="FF0000FF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16">
    <xf numFmtId="169" fontId="0" fillId="0" borderId="0" applyFont="0" applyFill="0" applyBorder="0" applyProtection="0">
      <alignment vertical="top"/>
    </xf>
    <xf numFmtId="167" fontId="4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74" fontId="2" fillId="0" borderId="0" applyFont="0" applyFill="0" applyBorder="0" applyProtection="0">
      <alignment vertical="top"/>
    </xf>
    <xf numFmtId="171" fontId="2" fillId="0" borderId="0" applyFont="0" applyFill="0" applyBorder="0" applyProtection="0">
      <alignment vertical="top"/>
    </xf>
    <xf numFmtId="170" fontId="2" fillId="0" borderId="0" applyFont="0" applyFill="0" applyBorder="0" applyProtection="0">
      <alignment vertical="top"/>
    </xf>
    <xf numFmtId="164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72" fontId="17" fillId="0" borderId="0" applyFont="0" applyFill="0" applyBorder="0" applyProtection="0">
      <alignment vertical="top"/>
    </xf>
    <xf numFmtId="169" fontId="2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7" fontId="2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</cellStyleXfs>
  <cellXfs count="746">
    <xf numFmtId="169" fontId="0" fillId="0" borderId="0" xfId="0">
      <alignment vertical="top"/>
    </xf>
    <xf numFmtId="167" fontId="6" fillId="0" borderId="0" xfId="1" applyFont="1" applyFill="1">
      <alignment vertical="top"/>
    </xf>
    <xf numFmtId="167" fontId="4" fillId="0" borderId="0" xfId="1" applyFont="1">
      <alignment vertical="top"/>
    </xf>
    <xf numFmtId="167" fontId="6" fillId="0" borderId="0" xfId="1" applyFont="1" applyBorder="1">
      <alignment vertical="top"/>
    </xf>
    <xf numFmtId="167" fontId="4" fillId="0" borderId="0" xfId="1" applyFont="1" applyBorder="1">
      <alignment vertical="top"/>
    </xf>
    <xf numFmtId="167" fontId="6" fillId="0" borderId="0" xfId="1" applyFont="1">
      <alignment vertical="top"/>
    </xf>
    <xf numFmtId="167" fontId="0" fillId="0" borderId="0" xfId="1" applyFont="1">
      <alignment vertical="top"/>
    </xf>
    <xf numFmtId="167" fontId="0" fillId="0" borderId="0" xfId="1" applyFont="1" applyBorder="1">
      <alignment vertical="top"/>
    </xf>
    <xf numFmtId="167" fontId="7" fillId="0" borderId="0" xfId="1" applyFont="1" applyBorder="1">
      <alignment vertical="top"/>
    </xf>
    <xf numFmtId="167" fontId="2" fillId="0" borderId="0" xfId="1" applyFont="1" applyFill="1">
      <alignment vertical="top"/>
    </xf>
    <xf numFmtId="167" fontId="4" fillId="0" borderId="0" xfId="1" applyFont="1" applyFill="1" applyBorder="1">
      <alignment vertical="top"/>
    </xf>
    <xf numFmtId="174" fontId="0" fillId="0" borderId="0" xfId="3" applyFont="1">
      <alignment vertical="top"/>
    </xf>
    <xf numFmtId="167" fontId="2" fillId="0" borderId="0" xfId="1" applyFont="1">
      <alignment vertical="top"/>
    </xf>
    <xf numFmtId="174" fontId="4" fillId="0" borderId="0" xfId="3" applyFont="1" applyFill="1">
      <alignment vertical="top"/>
    </xf>
    <xf numFmtId="173" fontId="8" fillId="0" borderId="0" xfId="2" applyFont="1">
      <alignment vertical="top"/>
    </xf>
    <xf numFmtId="167" fontId="6" fillId="0" borderId="0" xfId="1" applyFont="1" applyFill="1" applyBorder="1">
      <alignment vertical="top"/>
    </xf>
    <xf numFmtId="167" fontId="4" fillId="0" borderId="0" xfId="1" applyFont="1" applyFill="1">
      <alignment vertical="top"/>
    </xf>
    <xf numFmtId="167" fontId="9" fillId="0" borderId="0" xfId="1" applyFont="1">
      <alignment vertical="top"/>
    </xf>
    <xf numFmtId="167" fontId="9" fillId="0" borderId="0" xfId="1" applyFont="1" applyFill="1" applyBorder="1">
      <alignment vertical="top"/>
    </xf>
    <xf numFmtId="167" fontId="5" fillId="0" borderId="0" xfId="1" applyFont="1" applyFill="1">
      <alignment vertical="top"/>
    </xf>
    <xf numFmtId="167" fontId="2" fillId="0" borderId="0" xfId="1" applyFont="1" applyFill="1" applyAlignment="1">
      <alignment horizontal="right" vertical="top"/>
    </xf>
    <xf numFmtId="167" fontId="5" fillId="0" borderId="0" xfId="1" applyFont="1" applyFill="1" applyBorder="1">
      <alignment vertical="top"/>
    </xf>
    <xf numFmtId="174" fontId="6" fillId="0" borderId="0" xfId="3" applyFont="1">
      <alignment vertical="top"/>
    </xf>
    <xf numFmtId="174" fontId="6" fillId="0" borderId="0" xfId="3" applyFont="1" applyFill="1">
      <alignment vertical="top"/>
    </xf>
    <xf numFmtId="167" fontId="11" fillId="0" borderId="0" xfId="1" applyFont="1" applyFill="1">
      <alignment vertical="top"/>
    </xf>
    <xf numFmtId="174" fontId="10" fillId="0" borderId="0" xfId="3" applyFont="1">
      <alignment vertical="top"/>
    </xf>
    <xf numFmtId="173" fontId="2" fillId="0" borderId="0" xfId="2" applyFont="1" applyFill="1">
      <alignment vertical="top"/>
    </xf>
    <xf numFmtId="174" fontId="9" fillId="0" borderId="0" xfId="3" applyFont="1">
      <alignment vertical="top"/>
    </xf>
    <xf numFmtId="168" fontId="9" fillId="0" borderId="0" xfId="4" applyNumberFormat="1" applyFont="1" applyFill="1">
      <alignment vertical="top"/>
    </xf>
    <xf numFmtId="168" fontId="9" fillId="0" borderId="0" xfId="4" applyNumberFormat="1" applyFont="1">
      <alignment vertical="top"/>
    </xf>
    <xf numFmtId="169" fontId="5" fillId="0" borderId="0" xfId="0" applyFont="1" applyFill="1">
      <alignment vertical="top"/>
    </xf>
    <xf numFmtId="169" fontId="2" fillId="0" borderId="0" xfId="0" applyFont="1" applyFill="1">
      <alignment vertical="top"/>
    </xf>
    <xf numFmtId="169" fontId="2" fillId="0" borderId="0" xfId="0" applyFont="1">
      <alignment vertical="top"/>
    </xf>
    <xf numFmtId="169" fontId="6" fillId="0" borderId="0" xfId="0" applyFont="1" applyFill="1">
      <alignment vertical="top"/>
    </xf>
    <xf numFmtId="169" fontId="5" fillId="0" borderId="0" xfId="0" applyFont="1" applyFill="1" applyBorder="1">
      <alignment vertical="top"/>
    </xf>
    <xf numFmtId="167" fontId="6" fillId="0" borderId="0" xfId="0" applyNumberFormat="1" applyFont="1" applyFill="1">
      <alignment vertical="top"/>
    </xf>
    <xf numFmtId="169" fontId="2" fillId="0" borderId="0" xfId="0" applyFont="1" applyFill="1" applyBorder="1">
      <alignment vertical="top"/>
    </xf>
    <xf numFmtId="174" fontId="4" fillId="0" borderId="0" xfId="3" applyFont="1">
      <alignment vertical="top"/>
    </xf>
    <xf numFmtId="174" fontId="12" fillId="0" borderId="0" xfId="3" applyFont="1">
      <alignment vertical="top"/>
    </xf>
    <xf numFmtId="167" fontId="2" fillId="0" borderId="0" xfId="1" applyFont="1" applyFill="1" applyBorder="1">
      <alignment vertical="top"/>
    </xf>
    <xf numFmtId="169" fontId="6" fillId="0" borderId="1" xfId="0" applyFont="1" applyBorder="1" applyAlignment="1">
      <alignment horizontal="right" vertical="top"/>
    </xf>
    <xf numFmtId="169" fontId="6" fillId="0" borderId="1" xfId="0" applyFont="1" applyBorder="1">
      <alignment vertical="top"/>
    </xf>
    <xf numFmtId="174" fontId="5" fillId="0" borderId="0" xfId="3" applyFont="1" applyFill="1">
      <alignment vertical="top"/>
    </xf>
    <xf numFmtId="174" fontId="2" fillId="0" borderId="0" xfId="3" applyFont="1" applyAlignment="1">
      <alignment horizontal="right" vertical="top"/>
    </xf>
    <xf numFmtId="167" fontId="2" fillId="2" borderId="0" xfId="1" applyFont="1" applyFill="1" applyAlignment="1">
      <alignment horizontal="right" vertical="top"/>
    </xf>
    <xf numFmtId="169" fontId="0" fillId="0" borderId="0" xfId="0" applyFont="1">
      <alignment vertical="top"/>
    </xf>
    <xf numFmtId="173" fontId="2" fillId="0" borderId="0" xfId="2" applyFont="1">
      <alignment vertical="top"/>
    </xf>
    <xf numFmtId="167" fontId="0" fillId="0" borderId="0" xfId="1" applyFont="1" applyFill="1" applyBorder="1">
      <alignment vertical="top"/>
    </xf>
    <xf numFmtId="174" fontId="10" fillId="0" borderId="0" xfId="3" applyFont="1" applyFill="1" applyBorder="1">
      <alignment vertical="top"/>
    </xf>
    <xf numFmtId="167" fontId="2" fillId="0" borderId="0" xfId="1" applyFont="1" applyFill="1" applyBorder="1" applyAlignment="1">
      <alignment horizontal="right" vertical="top"/>
    </xf>
    <xf numFmtId="168" fontId="2" fillId="0" borderId="0" xfId="4" applyNumberFormat="1" applyFont="1">
      <alignment vertical="top"/>
    </xf>
    <xf numFmtId="174" fontId="6" fillId="0" borderId="0" xfId="3" applyFont="1" applyFill="1" applyBorder="1">
      <alignment vertical="top"/>
    </xf>
    <xf numFmtId="174" fontId="5" fillId="0" borderId="0" xfId="3" applyFont="1" applyFill="1" applyBorder="1">
      <alignment vertical="top"/>
    </xf>
    <xf numFmtId="174" fontId="2" fillId="0" borderId="0" xfId="3" applyFont="1" applyFill="1" applyBorder="1" applyAlignment="1">
      <alignment horizontal="right" vertical="top"/>
    </xf>
    <xf numFmtId="169" fontId="6" fillId="0" borderId="0" xfId="0" applyFont="1" applyFill="1" applyBorder="1">
      <alignment vertical="top"/>
    </xf>
    <xf numFmtId="168" fontId="6" fillId="0" borderId="0" xfId="4" applyNumberFormat="1" applyFont="1" applyFill="1" applyBorder="1">
      <alignment vertical="top"/>
    </xf>
    <xf numFmtId="173" fontId="6" fillId="0" borderId="0" xfId="2" applyFont="1" applyFill="1" applyBorder="1">
      <alignment vertical="top"/>
    </xf>
    <xf numFmtId="168" fontId="5" fillId="0" borderId="0" xfId="4" applyNumberFormat="1" applyFont="1" applyFill="1" applyBorder="1">
      <alignment vertical="top"/>
    </xf>
    <xf numFmtId="168" fontId="2" fillId="0" borderId="0" xfId="4" applyNumberFormat="1" applyFont="1" applyFill="1" applyBorder="1" applyAlignment="1">
      <alignment horizontal="right" vertical="top"/>
    </xf>
    <xf numFmtId="173" fontId="5" fillId="0" borderId="0" xfId="2" applyFont="1" applyFill="1" applyBorder="1">
      <alignment vertical="top"/>
    </xf>
    <xf numFmtId="173" fontId="2" fillId="0" borderId="0" xfId="2" applyFont="1" applyFill="1" applyBorder="1" applyAlignment="1">
      <alignment horizontal="right" vertical="top"/>
    </xf>
    <xf numFmtId="169" fontId="2" fillId="0" borderId="0" xfId="0" applyFont="1" applyFill="1" applyBorder="1" applyAlignment="1">
      <alignment horizontal="right" vertical="top"/>
    </xf>
    <xf numFmtId="167" fontId="2" fillId="0" borderId="0" xfId="0" applyNumberFormat="1" applyFont="1" applyAlignment="1">
      <alignment horizontal="right" vertical="top"/>
    </xf>
    <xf numFmtId="167" fontId="2" fillId="0" borderId="0" xfId="0" applyNumberFormat="1" applyFont="1">
      <alignment vertical="top"/>
    </xf>
    <xf numFmtId="167" fontId="2" fillId="0" borderId="0" xfId="0" applyNumberFormat="1" applyFont="1" applyFill="1">
      <alignment vertical="top"/>
    </xf>
    <xf numFmtId="167" fontId="5" fillId="0" borderId="0" xfId="0" applyNumberFormat="1" applyFont="1" applyFill="1">
      <alignment vertical="top"/>
    </xf>
    <xf numFmtId="169" fontId="2" fillId="0" borderId="0" xfId="0" applyFont="1" applyAlignment="1">
      <alignment horizontal="right" vertical="top"/>
    </xf>
    <xf numFmtId="168" fontId="6" fillId="0" borderId="0" xfId="1" applyNumberFormat="1" applyFont="1" applyFill="1" applyBorder="1">
      <alignment vertical="top"/>
    </xf>
    <xf numFmtId="168" fontId="5" fillId="0" borderId="0" xfId="1" applyNumberFormat="1" applyFont="1" applyFill="1" applyBorder="1">
      <alignment vertical="top"/>
    </xf>
    <xf numFmtId="168" fontId="2" fillId="0" borderId="0" xfId="1" applyNumberFormat="1" applyFont="1" applyFill="1">
      <alignment vertical="top"/>
    </xf>
    <xf numFmtId="168" fontId="2" fillId="0" borderId="0" xfId="1" applyNumberFormat="1" applyFont="1" applyFill="1" applyBorder="1" applyAlignment="1">
      <alignment horizontal="right" vertical="top"/>
    </xf>
    <xf numFmtId="169" fontId="6" fillId="0" borderId="0" xfId="0" applyFont="1" applyFill="1" applyBorder="1" applyAlignment="1">
      <alignment horizontal="right" vertical="top"/>
    </xf>
    <xf numFmtId="169" fontId="5" fillId="0" borderId="0" xfId="0" applyFont="1" applyFill="1" applyBorder="1" applyAlignment="1">
      <alignment horizontal="right" vertical="top"/>
    </xf>
    <xf numFmtId="169" fontId="2" fillId="0" borderId="0" xfId="0" applyFont="1" applyAlignment="1">
      <alignment horizontal="left" vertical="top"/>
    </xf>
    <xf numFmtId="167" fontId="16" fillId="0" borderId="0" xfId="1" applyFont="1" applyFill="1">
      <alignment vertical="top"/>
    </xf>
    <xf numFmtId="173" fontId="2" fillId="0" borderId="0" xfId="2" applyFont="1" applyFill="1" applyBorder="1">
      <alignment vertical="top"/>
    </xf>
    <xf numFmtId="174" fontId="2" fillId="0" borderId="0" xfId="3" applyFont="1" applyFill="1" applyBorder="1">
      <alignment vertical="top"/>
    </xf>
    <xf numFmtId="167" fontId="0" fillId="0" borderId="0" xfId="1" applyFont="1" applyFill="1">
      <alignment vertical="top"/>
    </xf>
    <xf numFmtId="173" fontId="6" fillId="0" borderId="0" xfId="2" applyFont="1" applyFill="1">
      <alignment vertical="top"/>
    </xf>
    <xf numFmtId="173" fontId="5" fillId="0" borderId="0" xfId="2" applyFont="1" applyFill="1">
      <alignment vertical="top"/>
    </xf>
    <xf numFmtId="173" fontId="0" fillId="0" borderId="0" xfId="2" applyFont="1" applyFill="1">
      <alignment vertical="top"/>
    </xf>
    <xf numFmtId="169" fontId="14" fillId="0" borderId="0" xfId="0" applyFont="1" applyFill="1">
      <alignment vertical="top"/>
    </xf>
    <xf numFmtId="169" fontId="15" fillId="0" borderId="0" xfId="0" applyFont="1" applyFill="1">
      <alignment vertical="top"/>
    </xf>
    <xf numFmtId="169" fontId="16" fillId="0" borderId="0" xfId="0" applyFont="1" applyFill="1">
      <alignment vertical="top"/>
    </xf>
    <xf numFmtId="172" fontId="2" fillId="0" borderId="0" xfId="9" applyFont="1">
      <alignment vertical="top"/>
    </xf>
    <xf numFmtId="169" fontId="6" fillId="0" borderId="0" xfId="0" applyFont="1">
      <alignment vertical="top"/>
    </xf>
    <xf numFmtId="169" fontId="12" fillId="0" borderId="0" xfId="0" applyFont="1">
      <alignment vertical="top"/>
    </xf>
    <xf numFmtId="169" fontId="2" fillId="0" borderId="0" xfId="0" applyFont="1" applyFill="1" applyAlignment="1">
      <alignment horizontal="right" vertical="top"/>
    </xf>
    <xf numFmtId="171" fontId="2" fillId="0" borderId="0" xfId="4" applyFont="1">
      <alignment vertical="top"/>
    </xf>
    <xf numFmtId="167" fontId="4" fillId="0" borderId="0" xfId="1" applyFont="1" applyFill="1" applyAlignment="1">
      <alignment horizontal="right" vertical="top"/>
    </xf>
    <xf numFmtId="167" fontId="4" fillId="0" borderId="4" xfId="1" applyFont="1" applyFill="1" applyBorder="1">
      <alignment vertical="top"/>
    </xf>
    <xf numFmtId="167" fontId="14" fillId="0" borderId="0" xfId="1" applyFont="1" applyFill="1" applyBorder="1">
      <alignment vertical="top"/>
    </xf>
    <xf numFmtId="167" fontId="15" fillId="0" borderId="0" xfId="1" applyFont="1" applyFill="1" applyBorder="1">
      <alignment vertical="top"/>
    </xf>
    <xf numFmtId="167" fontId="16" fillId="0" borderId="0" xfId="1" applyFont="1" applyFill="1" applyBorder="1" applyAlignment="1">
      <alignment horizontal="right" vertical="top"/>
    </xf>
    <xf numFmtId="169" fontId="11" fillId="0" borderId="0" xfId="10" applyFont="1" applyFill="1" applyBorder="1">
      <alignment vertical="top"/>
    </xf>
    <xf numFmtId="169" fontId="21" fillId="0" borderId="0" xfId="10" applyFont="1" applyFill="1" applyBorder="1">
      <alignment vertical="top"/>
    </xf>
    <xf numFmtId="169" fontId="22" fillId="0" borderId="0" xfId="10" applyFont="1" applyBorder="1" applyAlignment="1">
      <alignment horizontal="right" vertical="top"/>
    </xf>
    <xf numFmtId="169" fontId="22" fillId="0" borderId="0" xfId="10" applyFont="1">
      <alignment vertical="top"/>
    </xf>
    <xf numFmtId="167" fontId="23" fillId="0" borderId="0" xfId="10" applyNumberFormat="1" applyFont="1" applyFill="1">
      <alignment vertical="top"/>
    </xf>
    <xf numFmtId="169" fontId="22" fillId="0" borderId="0" xfId="10" applyFont="1" applyFill="1">
      <alignment vertical="top"/>
    </xf>
    <xf numFmtId="175" fontId="2" fillId="0" borderId="0" xfId="10" applyNumberFormat="1" applyFont="1" applyFill="1" applyBorder="1" applyAlignment="1">
      <alignment vertical="top" wrapText="1"/>
    </xf>
    <xf numFmtId="167" fontId="2" fillId="0" borderId="0" xfId="10" applyNumberFormat="1" applyFont="1" applyFill="1" applyBorder="1">
      <alignment vertical="top"/>
    </xf>
    <xf numFmtId="169" fontId="6" fillId="0" borderId="0" xfId="10" applyFont="1" applyFill="1" applyBorder="1">
      <alignment vertical="top"/>
    </xf>
    <xf numFmtId="169" fontId="5" fillId="0" borderId="0" xfId="10" applyFont="1" applyFill="1" applyBorder="1">
      <alignment vertical="top"/>
    </xf>
    <xf numFmtId="169" fontId="2" fillId="0" borderId="0" xfId="10" applyFont="1" applyBorder="1" applyAlignment="1">
      <alignment horizontal="right" vertical="top"/>
    </xf>
    <xf numFmtId="174" fontId="2" fillId="0" borderId="0" xfId="3" applyFont="1" applyBorder="1">
      <alignment vertical="top"/>
    </xf>
    <xf numFmtId="169" fontId="2" fillId="0" borderId="0" xfId="10" applyFont="1" applyFill="1">
      <alignment vertical="top"/>
    </xf>
    <xf numFmtId="169" fontId="2" fillId="0" borderId="0" xfId="10" applyFont="1">
      <alignment vertical="top"/>
    </xf>
    <xf numFmtId="167" fontId="2" fillId="0" borderId="0" xfId="10" applyNumberFormat="1" applyFont="1" applyFill="1">
      <alignment vertical="top"/>
    </xf>
    <xf numFmtId="169" fontId="5" fillId="0" borderId="0" xfId="10" applyFont="1" applyBorder="1">
      <alignment vertical="top"/>
    </xf>
    <xf numFmtId="169" fontId="2" fillId="0" borderId="0" xfId="10" applyFont="1" applyBorder="1">
      <alignment vertical="top"/>
    </xf>
    <xf numFmtId="167" fontId="12" fillId="0" borderId="0" xfId="10" applyNumberFormat="1" applyFont="1" applyBorder="1" applyAlignment="1">
      <alignment horizontal="left" vertical="top"/>
    </xf>
    <xf numFmtId="169" fontId="2" fillId="0" borderId="0" xfId="10" applyFont="1" applyFill="1" applyBorder="1">
      <alignment vertical="top"/>
    </xf>
    <xf numFmtId="169" fontId="2" fillId="0" borderId="0" xfId="10" applyFont="1" applyFill="1" applyBorder="1" applyAlignment="1">
      <alignment horizontal="right" vertical="top"/>
    </xf>
    <xf numFmtId="169" fontId="6" fillId="0" borderId="1" xfId="10" applyFont="1" applyBorder="1">
      <alignment vertical="top"/>
    </xf>
    <xf numFmtId="167" fontId="6" fillId="0" borderId="0" xfId="10" applyNumberFormat="1" applyFont="1" applyFill="1" applyBorder="1">
      <alignment vertical="top"/>
    </xf>
    <xf numFmtId="167" fontId="2" fillId="0" borderId="0" xfId="10" applyNumberFormat="1" applyFont="1" applyFill="1" applyBorder="1" applyAlignment="1">
      <alignment horizontal="right" vertical="top"/>
    </xf>
    <xf numFmtId="169" fontId="7" fillId="0" borderId="0" xfId="10" applyFont="1" applyFill="1">
      <alignment vertical="top"/>
    </xf>
    <xf numFmtId="170" fontId="2" fillId="0" borderId="0" xfId="5" applyFont="1" applyFill="1">
      <alignment vertical="top"/>
    </xf>
    <xf numFmtId="169" fontId="2" fillId="4" borderId="0" xfId="10" applyFont="1" applyFill="1">
      <alignment vertical="top"/>
    </xf>
    <xf numFmtId="169" fontId="2" fillId="0" borderId="0" xfId="10">
      <alignment vertical="top"/>
    </xf>
    <xf numFmtId="170" fontId="2" fillId="0" borderId="0" xfId="5" applyFont="1" applyFill="1" applyBorder="1">
      <alignment vertical="top"/>
    </xf>
    <xf numFmtId="167" fontId="5" fillId="0" borderId="0" xfId="10" applyNumberFormat="1" applyFont="1" applyFill="1" applyBorder="1">
      <alignment vertical="top"/>
    </xf>
    <xf numFmtId="169" fontId="2" fillId="0" borderId="0" xfId="10" applyFont="1" applyFill="1" applyAlignment="1">
      <alignment horizontal="right" vertical="top"/>
    </xf>
    <xf numFmtId="177" fontId="7" fillId="0" borderId="0" xfId="10" applyNumberFormat="1" applyFont="1" applyFill="1">
      <alignment vertical="top"/>
    </xf>
    <xf numFmtId="178" fontId="2" fillId="0" borderId="0" xfId="5" applyNumberFormat="1" applyFont="1" applyFill="1">
      <alignment vertical="top"/>
    </xf>
    <xf numFmtId="175" fontId="6" fillId="0" borderId="0" xfId="3" applyNumberFormat="1" applyFont="1" applyFill="1" applyBorder="1">
      <alignment vertical="top"/>
    </xf>
    <xf numFmtId="175" fontId="5" fillId="0" borderId="0" xfId="3" applyNumberFormat="1" applyFont="1" applyFill="1" applyBorder="1">
      <alignment vertical="top"/>
    </xf>
    <xf numFmtId="175" fontId="2" fillId="0" borderId="0" xfId="3" applyNumberFormat="1" applyFont="1" applyFill="1" applyBorder="1">
      <alignment vertical="top"/>
    </xf>
    <xf numFmtId="169" fontId="6" fillId="0" borderId="0" xfId="10" applyFont="1" applyFill="1">
      <alignment vertical="top"/>
    </xf>
    <xf numFmtId="169" fontId="6" fillId="0" borderId="0" xfId="10" applyFont="1" applyBorder="1">
      <alignment vertical="top"/>
    </xf>
    <xf numFmtId="169" fontId="16" fillId="0" borderId="0" xfId="0" applyFont="1">
      <alignment vertical="top"/>
    </xf>
    <xf numFmtId="169" fontId="2" fillId="0" borderId="0" xfId="1" applyNumberFormat="1" applyFont="1" applyFill="1" applyBorder="1">
      <alignment vertical="top"/>
    </xf>
    <xf numFmtId="169" fontId="16" fillId="0" borderId="0" xfId="3" applyNumberFormat="1" applyFont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4" fontId="20" fillId="0" borderId="0" xfId="3" applyFont="1" applyFill="1" applyBorder="1">
      <alignment vertical="top"/>
    </xf>
    <xf numFmtId="174" fontId="20" fillId="0" borderId="0" xfId="3" applyFont="1">
      <alignment vertical="top"/>
    </xf>
    <xf numFmtId="174" fontId="10" fillId="0" borderId="0" xfId="3" applyFont="1" applyFill="1">
      <alignment vertical="top"/>
    </xf>
    <xf numFmtId="167" fontId="9" fillId="0" borderId="0" xfId="1" applyFont="1" applyFill="1">
      <alignment vertical="top"/>
    </xf>
    <xf numFmtId="168" fontId="2" fillId="0" borderId="0" xfId="4" applyNumberFormat="1" applyFont="1" applyFill="1">
      <alignment vertical="top"/>
    </xf>
    <xf numFmtId="174" fontId="9" fillId="0" borderId="0" xfId="3" applyFont="1" applyFill="1">
      <alignment vertical="top"/>
    </xf>
    <xf numFmtId="174" fontId="0" fillId="0" borderId="0" xfId="3" applyFont="1" applyFill="1">
      <alignment vertical="top"/>
    </xf>
    <xf numFmtId="174" fontId="2" fillId="0" borderId="0" xfId="3" applyFont="1" applyFill="1">
      <alignment vertical="top"/>
    </xf>
    <xf numFmtId="169" fontId="16" fillId="0" borderId="0" xfId="3" applyNumberFormat="1" applyFont="1" applyFill="1">
      <alignment vertical="top"/>
    </xf>
    <xf numFmtId="174" fontId="20" fillId="0" borderId="0" xfId="3" applyFont="1" applyFill="1">
      <alignment vertical="top"/>
    </xf>
    <xf numFmtId="174" fontId="2" fillId="0" borderId="0" xfId="1" applyNumberFormat="1" applyFont="1" applyFill="1">
      <alignment vertical="top"/>
    </xf>
    <xf numFmtId="167" fontId="18" fillId="0" borderId="0" xfId="1" applyFont="1" applyFill="1" applyBorder="1">
      <alignment vertical="top"/>
    </xf>
    <xf numFmtId="167" fontId="19" fillId="0" borderId="0" xfId="1" applyFont="1" applyFill="1" applyBorder="1">
      <alignment vertical="top"/>
    </xf>
    <xf numFmtId="167" fontId="20" fillId="0" borderId="0" xfId="1" applyFont="1" applyFill="1" applyBorder="1" applyAlignment="1">
      <alignment horizontal="right" vertical="top"/>
    </xf>
    <xf numFmtId="167" fontId="20" fillId="0" borderId="0" xfId="1" applyFont="1" applyFill="1">
      <alignment vertical="top"/>
    </xf>
    <xf numFmtId="167" fontId="16" fillId="0" borderId="0" xfId="1" applyFont="1" applyFill="1" applyBorder="1">
      <alignment vertical="top"/>
    </xf>
    <xf numFmtId="169" fontId="0" fillId="0" borderId="0" xfId="1" applyNumberFormat="1" applyFont="1">
      <alignment vertical="top"/>
    </xf>
    <xf numFmtId="172" fontId="18" fillId="0" borderId="0" xfId="9" applyFont="1" applyFill="1" applyBorder="1">
      <alignment vertical="top"/>
    </xf>
    <xf numFmtId="172" fontId="19" fillId="0" borderId="0" xfId="9" applyFont="1" applyFill="1" applyBorder="1">
      <alignment vertical="top"/>
    </xf>
    <xf numFmtId="172" fontId="20" fillId="0" borderId="0" xfId="9" applyFont="1" applyFill="1" applyBorder="1">
      <alignment vertical="top"/>
    </xf>
    <xf numFmtId="172" fontId="20" fillId="0" borderId="0" xfId="9" applyFont="1" applyFill="1">
      <alignment vertical="top"/>
    </xf>
    <xf numFmtId="169" fontId="2" fillId="0" borderId="0" xfId="1" applyNumberFormat="1" applyFont="1" applyFill="1">
      <alignment vertical="top"/>
    </xf>
    <xf numFmtId="167" fontId="2" fillId="5" borderId="0" xfId="1" applyFont="1" applyFill="1">
      <alignment vertical="top"/>
    </xf>
    <xf numFmtId="167" fontId="9" fillId="5" borderId="0" xfId="1" applyFont="1" applyFill="1">
      <alignment vertical="top"/>
    </xf>
    <xf numFmtId="167" fontId="4" fillId="5" borderId="0" xfId="1" applyFont="1" applyFill="1">
      <alignment vertical="top"/>
    </xf>
    <xf numFmtId="167" fontId="0" fillId="5" borderId="0" xfId="1" applyFont="1" applyFill="1" applyBorder="1">
      <alignment vertical="top"/>
    </xf>
    <xf numFmtId="169" fontId="2" fillId="5" borderId="0" xfId="0" applyFont="1" applyFill="1">
      <alignment vertical="top"/>
    </xf>
    <xf numFmtId="167" fontId="9" fillId="6" borderId="6" xfId="1" applyFont="1" applyFill="1" applyBorder="1" applyAlignment="1">
      <alignment horizontal="center" vertical="top"/>
    </xf>
    <xf numFmtId="173" fontId="4" fillId="6" borderId="5" xfId="2" applyFont="1" applyFill="1" applyBorder="1">
      <alignment vertical="top"/>
    </xf>
    <xf numFmtId="169" fontId="2" fillId="6" borderId="5" xfId="0" applyFont="1" applyFill="1" applyBorder="1">
      <alignment vertical="top"/>
    </xf>
    <xf numFmtId="171" fontId="2" fillId="5" borderId="5" xfId="4" applyFont="1" applyFill="1" applyBorder="1">
      <alignment vertical="top"/>
    </xf>
    <xf numFmtId="167" fontId="2" fillId="5" borderId="5" xfId="1" applyFont="1" applyFill="1" applyBorder="1">
      <alignment vertical="top"/>
    </xf>
    <xf numFmtId="167" fontId="4" fillId="6" borderId="5" xfId="1" applyFont="1" applyFill="1" applyBorder="1" applyAlignment="1">
      <alignment horizontal="center" vertical="top"/>
    </xf>
    <xf numFmtId="169" fontId="6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3" fontId="4" fillId="0" borderId="5" xfId="2" applyFont="1" applyFill="1" applyBorder="1">
      <alignment vertical="top"/>
    </xf>
    <xf numFmtId="169" fontId="2" fillId="0" borderId="5" xfId="0" applyFont="1" applyFill="1" applyBorder="1">
      <alignment vertical="top"/>
    </xf>
    <xf numFmtId="169" fontId="4" fillId="6" borderId="5" xfId="0" applyFont="1" applyFill="1" applyBorder="1">
      <alignment vertical="top"/>
    </xf>
    <xf numFmtId="172" fontId="6" fillId="0" borderId="0" xfId="9" applyFont="1" applyFill="1">
      <alignment vertical="top"/>
    </xf>
    <xf numFmtId="172" fontId="5" fillId="0" borderId="0" xfId="9" applyFont="1" applyFill="1">
      <alignment vertical="top"/>
    </xf>
    <xf numFmtId="172" fontId="2" fillId="0" borderId="0" xfId="9" applyFont="1" applyFill="1">
      <alignment vertical="top"/>
    </xf>
    <xf numFmtId="172" fontId="0" fillId="0" borderId="0" xfId="9" applyFont="1">
      <alignment vertical="top"/>
    </xf>
    <xf numFmtId="172" fontId="0" fillId="0" borderId="5" xfId="9" applyFont="1" applyFill="1" applyBorder="1">
      <alignment vertical="top"/>
    </xf>
    <xf numFmtId="172" fontId="2" fillId="5" borderId="0" xfId="9" applyFont="1" applyFill="1">
      <alignment vertical="top"/>
    </xf>
    <xf numFmtId="172" fontId="0" fillId="6" borderId="5" xfId="9" applyFont="1" applyFill="1" applyBorder="1">
      <alignment vertical="top"/>
    </xf>
    <xf numFmtId="172" fontId="4" fillId="6" borderId="5" xfId="9" applyFont="1" applyFill="1" applyBorder="1">
      <alignment vertical="top"/>
    </xf>
    <xf numFmtId="172" fontId="4" fillId="5" borderId="0" xfId="9" applyFont="1" applyFill="1">
      <alignment vertical="top"/>
    </xf>
    <xf numFmtId="169" fontId="4" fillId="0" borderId="0" xfId="0" applyFont="1">
      <alignment vertical="top"/>
    </xf>
    <xf numFmtId="169" fontId="4" fillId="5" borderId="0" xfId="0" applyFont="1" applyFill="1">
      <alignment vertical="top"/>
    </xf>
    <xf numFmtId="173" fontId="4" fillId="0" borderId="0" xfId="2" applyFont="1">
      <alignment vertical="top"/>
    </xf>
    <xf numFmtId="173" fontId="4" fillId="5" borderId="0" xfId="2" applyFont="1" applyFill="1">
      <alignment vertical="top"/>
    </xf>
    <xf numFmtId="169" fontId="4" fillId="0" borderId="5" xfId="0" applyFont="1" applyFill="1" applyBorder="1">
      <alignment vertical="top"/>
    </xf>
    <xf numFmtId="169" fontId="2" fillId="5" borderId="0" xfId="10" applyFont="1" applyFill="1">
      <alignment vertical="top"/>
    </xf>
    <xf numFmtId="170" fontId="2" fillId="5" borderId="0" xfId="5" applyFont="1" applyFill="1">
      <alignment vertical="top"/>
    </xf>
    <xf numFmtId="174" fontId="2" fillId="5" borderId="0" xfId="3" applyFont="1" applyFill="1">
      <alignment vertical="top"/>
    </xf>
    <xf numFmtId="169" fontId="6" fillId="5" borderId="0" xfId="10" applyFont="1" applyFill="1" applyBorder="1">
      <alignment vertical="top"/>
    </xf>
    <xf numFmtId="169" fontId="5" fillId="5" borderId="0" xfId="10" applyFont="1" applyFill="1" applyBorder="1">
      <alignment vertical="top"/>
    </xf>
    <xf numFmtId="169" fontId="2" fillId="5" borderId="0" xfId="10" applyFont="1" applyFill="1" applyBorder="1" applyAlignment="1">
      <alignment horizontal="right" vertical="top"/>
    </xf>
    <xf numFmtId="169" fontId="6" fillId="5" borderId="0" xfId="10" applyFont="1" applyFill="1">
      <alignment vertical="top"/>
    </xf>
    <xf numFmtId="169" fontId="2" fillId="5" borderId="0" xfId="10" applyFont="1" applyFill="1" applyAlignment="1">
      <alignment horizontal="right" vertical="top"/>
    </xf>
    <xf numFmtId="169" fontId="0" fillId="5" borderId="0" xfId="0" applyFill="1">
      <alignment vertical="top"/>
    </xf>
    <xf numFmtId="167" fontId="16" fillId="0" borderId="0" xfId="1" applyFont="1">
      <alignment vertical="top"/>
    </xf>
    <xf numFmtId="167" fontId="20" fillId="0" borderId="0" xfId="1" applyFont="1">
      <alignment vertical="top"/>
    </xf>
    <xf numFmtId="169" fontId="20" fillId="0" borderId="0" xfId="0" applyFont="1">
      <alignment vertical="top"/>
    </xf>
    <xf numFmtId="169" fontId="16" fillId="0" borderId="0" xfId="1" applyNumberFormat="1" applyFont="1">
      <alignment vertical="top"/>
    </xf>
    <xf numFmtId="169" fontId="27" fillId="0" borderId="0" xfId="0" applyFont="1" applyFill="1" applyBorder="1">
      <alignment vertical="top"/>
    </xf>
    <xf numFmtId="169" fontId="27" fillId="0" borderId="0" xfId="0" applyFont="1">
      <alignment vertical="top"/>
    </xf>
    <xf numFmtId="169" fontId="27" fillId="0" borderId="0" xfId="0" applyFont="1" applyFill="1">
      <alignment vertical="top"/>
    </xf>
    <xf numFmtId="174" fontId="20" fillId="0" borderId="0" xfId="3" applyFont="1" applyFill="1" applyBorder="1" applyAlignment="1">
      <alignment horizontal="right" vertical="top"/>
    </xf>
    <xf numFmtId="174" fontId="27" fillId="0" borderId="0" xfId="3" applyFont="1">
      <alignment vertical="top"/>
    </xf>
    <xf numFmtId="174" fontId="25" fillId="0" borderId="0" xfId="3" applyFont="1">
      <alignment vertical="top"/>
    </xf>
    <xf numFmtId="172" fontId="2" fillId="0" borderId="0" xfId="1" applyNumberFormat="1" applyFont="1">
      <alignment vertical="top"/>
    </xf>
    <xf numFmtId="167" fontId="2" fillId="6" borderId="5" xfId="1" applyFont="1" applyFill="1" applyBorder="1">
      <alignment vertical="top"/>
    </xf>
    <xf numFmtId="169" fontId="2" fillId="0" borderId="0" xfId="1" applyNumberFormat="1" applyFont="1">
      <alignment vertical="top"/>
    </xf>
    <xf numFmtId="173" fontId="6" fillId="0" borderId="0" xfId="1" applyNumberFormat="1" applyFont="1" applyFill="1">
      <alignment vertical="top"/>
    </xf>
    <xf numFmtId="173" fontId="5" fillId="0" borderId="0" xfId="1" applyNumberFormat="1" applyFont="1" applyFill="1">
      <alignment vertical="top"/>
    </xf>
    <xf numFmtId="173" fontId="2" fillId="0" borderId="0" xfId="1" applyNumberFormat="1" applyFont="1" applyFill="1" applyAlignment="1">
      <alignment horizontal="right" vertical="top"/>
    </xf>
    <xf numFmtId="173" fontId="2" fillId="6" borderId="5" xfId="2" applyFont="1" applyFill="1" applyBorder="1">
      <alignment vertical="top"/>
    </xf>
    <xf numFmtId="173" fontId="2" fillId="5" borderId="0" xfId="1" applyNumberFormat="1" applyFont="1" applyFill="1">
      <alignment vertical="top"/>
    </xf>
    <xf numFmtId="173" fontId="16" fillId="0" borderId="0" xfId="2" applyFont="1" applyFill="1" applyBorder="1">
      <alignment vertical="top"/>
    </xf>
    <xf numFmtId="167" fontId="25" fillId="0" borderId="0" xfId="1" applyFont="1">
      <alignment vertical="top"/>
    </xf>
    <xf numFmtId="167" fontId="25" fillId="0" borderId="0" xfId="1" applyFont="1" applyFill="1">
      <alignment vertical="top"/>
    </xf>
    <xf numFmtId="167" fontId="26" fillId="0" borderId="0" xfId="1" applyFont="1" applyFill="1">
      <alignment vertical="top"/>
    </xf>
    <xf numFmtId="167" fontId="27" fillId="0" borderId="0" xfId="1" applyFont="1" applyAlignment="1">
      <alignment horizontal="right" vertical="top"/>
    </xf>
    <xf numFmtId="167" fontId="27" fillId="0" borderId="4" xfId="1" applyFont="1" applyBorder="1">
      <alignment vertical="top"/>
    </xf>
    <xf numFmtId="167" fontId="27" fillId="0" borderId="0" xfId="1" applyFont="1" applyFill="1" applyAlignment="1">
      <alignment horizontal="right" vertical="top"/>
    </xf>
    <xf numFmtId="174" fontId="28" fillId="0" borderId="0" xfId="3" applyFont="1" applyFill="1">
      <alignment vertical="top"/>
    </xf>
    <xf numFmtId="174" fontId="6" fillId="0" borderId="0" xfId="3" applyFont="1" applyFill="1" applyAlignment="1">
      <alignment horizontal="right" vertical="top"/>
    </xf>
    <xf numFmtId="174" fontId="6" fillId="5" borderId="0" xfId="3" applyFont="1" applyFill="1">
      <alignment vertical="top"/>
    </xf>
    <xf numFmtId="174" fontId="6" fillId="6" borderId="5" xfId="3" applyFont="1" applyFill="1" applyBorder="1" applyAlignment="1">
      <alignment horizontal="center" vertical="center"/>
    </xf>
    <xf numFmtId="167" fontId="2" fillId="0" borderId="0" xfId="1" applyFont="1" applyBorder="1">
      <alignment vertical="top"/>
    </xf>
    <xf numFmtId="167" fontId="2" fillId="3" borderId="0" xfId="1" applyFont="1" applyFill="1" applyBorder="1">
      <alignment vertical="top"/>
    </xf>
    <xf numFmtId="167" fontId="6" fillId="0" borderId="2" xfId="1" applyFont="1" applyFill="1" applyBorder="1">
      <alignment vertical="top"/>
    </xf>
    <xf numFmtId="167" fontId="5" fillId="0" borderId="2" xfId="1" applyFont="1" applyFill="1" applyBorder="1">
      <alignment vertical="top"/>
    </xf>
    <xf numFmtId="167" fontId="2" fillId="0" borderId="2" xfId="1" applyFont="1" applyFill="1" applyBorder="1" applyAlignment="1">
      <alignment horizontal="right" vertical="top"/>
    </xf>
    <xf numFmtId="167" fontId="2" fillId="0" borderId="2" xfId="1" applyFont="1" applyBorder="1">
      <alignment vertical="top"/>
    </xf>
    <xf numFmtId="167" fontId="2" fillId="0" borderId="2" xfId="1" applyFont="1" applyFill="1" applyBorder="1">
      <alignment vertical="top"/>
    </xf>
    <xf numFmtId="167" fontId="6" fillId="0" borderId="3" xfId="1" applyFont="1" applyFill="1" applyBorder="1">
      <alignment vertical="top"/>
    </xf>
    <xf numFmtId="167" fontId="5" fillId="0" borderId="3" xfId="1" applyFont="1" applyFill="1" applyBorder="1">
      <alignment vertical="top"/>
    </xf>
    <xf numFmtId="167" fontId="2" fillId="0" borderId="3" xfId="1" applyFont="1" applyFill="1" applyBorder="1" applyAlignment="1">
      <alignment horizontal="right" vertical="top"/>
    </xf>
    <xf numFmtId="167" fontId="2" fillId="0" borderId="3" xfId="1" applyFont="1" applyBorder="1">
      <alignment vertical="top"/>
    </xf>
    <xf numFmtId="167" fontId="2" fillId="0" borderId="3" xfId="1" applyFont="1" applyFill="1" applyBorder="1">
      <alignment vertical="top"/>
    </xf>
    <xf numFmtId="169" fontId="16" fillId="0" borderId="0" xfId="1" applyNumberFormat="1" applyFont="1" applyBorder="1">
      <alignment vertical="top"/>
    </xf>
    <xf numFmtId="169" fontId="18" fillId="0" borderId="0" xfId="0" applyFont="1" applyFill="1" applyBorder="1">
      <alignment vertical="top"/>
    </xf>
    <xf numFmtId="169" fontId="19" fillId="0" borderId="0" xfId="0" applyFont="1" applyFill="1" applyBorder="1">
      <alignment vertical="top"/>
    </xf>
    <xf numFmtId="169" fontId="20" fillId="0" borderId="0" xfId="0" applyFont="1" applyFill="1" applyBorder="1">
      <alignment vertical="top"/>
    </xf>
    <xf numFmtId="169" fontId="20" fillId="0" borderId="0" xfId="0" applyFont="1" applyFill="1">
      <alignment vertical="top"/>
    </xf>
    <xf numFmtId="167" fontId="27" fillId="0" borderId="4" xfId="1" applyFont="1" applyFill="1" applyBorder="1">
      <alignment vertical="top"/>
    </xf>
    <xf numFmtId="167" fontId="2" fillId="0" borderId="4" xfId="1" applyFont="1" applyFill="1" applyBorder="1">
      <alignment vertical="top"/>
    </xf>
    <xf numFmtId="167" fontId="27" fillId="0" borderId="0" xfId="1" applyFont="1">
      <alignment vertical="top"/>
    </xf>
    <xf numFmtId="167" fontId="27" fillId="0" borderId="0" xfId="1" applyFont="1" applyFill="1">
      <alignment vertical="top"/>
    </xf>
    <xf numFmtId="167" fontId="25" fillId="0" borderId="0" xfId="1" applyFont="1" applyFill="1" applyBorder="1">
      <alignment vertical="top"/>
    </xf>
    <xf numFmtId="167" fontId="26" fillId="0" borderId="0" xfId="1" applyFont="1" applyFill="1" applyBorder="1">
      <alignment vertical="top"/>
    </xf>
    <xf numFmtId="167" fontId="27" fillId="0" borderId="0" xfId="1" applyFont="1" applyFill="1" applyBorder="1" applyAlignment="1">
      <alignment horizontal="right" vertical="top"/>
    </xf>
    <xf numFmtId="169" fontId="6" fillId="5" borderId="0" xfId="0" applyFont="1" applyFill="1">
      <alignment vertical="top"/>
    </xf>
    <xf numFmtId="169" fontId="5" fillId="5" borderId="0" xfId="0" applyFont="1" applyFill="1">
      <alignment vertical="top"/>
    </xf>
    <xf numFmtId="169" fontId="2" fillId="5" borderId="0" xfId="0" applyFont="1" applyFill="1" applyAlignment="1">
      <alignment horizontal="right" vertical="top"/>
    </xf>
    <xf numFmtId="170" fontId="6" fillId="5" borderId="0" xfId="5" applyFont="1" applyFill="1">
      <alignment vertical="top"/>
    </xf>
    <xf numFmtId="170" fontId="5" fillId="5" borderId="0" xfId="5" applyFont="1" applyFill="1">
      <alignment vertical="top"/>
    </xf>
    <xf numFmtId="170" fontId="0" fillId="5" borderId="0" xfId="5" applyFont="1" applyFill="1">
      <alignment vertical="top"/>
    </xf>
    <xf numFmtId="174" fontId="2" fillId="0" borderId="7" xfId="3" applyFill="1" applyBorder="1" applyAlignment="1">
      <alignment horizontal="center" vertical="top"/>
    </xf>
    <xf numFmtId="176" fontId="2" fillId="0" borderId="5" xfId="10" applyNumberFormat="1" applyFont="1" applyFill="1" applyBorder="1" applyAlignment="1">
      <alignment horizontal="center" vertical="top"/>
    </xf>
    <xf numFmtId="169" fontId="4" fillId="0" borderId="0" xfId="0" applyFont="1" applyFill="1" applyBorder="1">
      <alignment vertical="top"/>
    </xf>
    <xf numFmtId="169" fontId="6" fillId="0" borderId="0" xfId="0" applyFont="1" applyBorder="1" applyAlignment="1">
      <alignment horizontal="right" vertical="top"/>
    </xf>
    <xf numFmtId="169" fontId="6" fillId="0" borderId="0" xfId="0" applyFont="1" applyBorder="1">
      <alignment vertical="top"/>
    </xf>
    <xf numFmtId="167" fontId="4" fillId="5" borderId="0" xfId="1" applyFont="1" applyFill="1" applyBorder="1">
      <alignment vertical="top"/>
    </xf>
    <xf numFmtId="167" fontId="4" fillId="0" borderId="0" xfId="1" applyFont="1" applyFill="1" applyBorder="1" applyAlignment="1">
      <alignment horizontal="center" vertical="top"/>
    </xf>
    <xf numFmtId="169" fontId="6" fillId="0" borderId="7" xfId="0" applyFont="1" applyFill="1" applyBorder="1" applyAlignment="1">
      <alignment horizontal="center" vertical="center"/>
    </xf>
    <xf numFmtId="169" fontId="6" fillId="6" borderId="5" xfId="0" applyFont="1" applyFill="1" applyBorder="1" applyAlignment="1">
      <alignment horizontal="center" vertical="top"/>
    </xf>
    <xf numFmtId="173" fontId="30" fillId="5" borderId="0" xfId="2" applyFont="1" applyFill="1">
      <alignment vertical="top"/>
    </xf>
    <xf numFmtId="173" fontId="30" fillId="5" borderId="0" xfId="1" applyNumberFormat="1" applyFont="1" applyFill="1">
      <alignment vertical="top"/>
    </xf>
    <xf numFmtId="169" fontId="30" fillId="5" borderId="0" xfId="0" applyFont="1" applyFill="1">
      <alignment vertical="top"/>
    </xf>
    <xf numFmtId="167" fontId="30" fillId="5" borderId="0" xfId="1" applyFont="1" applyFill="1">
      <alignment vertical="top"/>
    </xf>
    <xf numFmtId="172" fontId="30" fillId="5" borderId="0" xfId="9" applyFont="1" applyFill="1">
      <alignment vertical="top"/>
    </xf>
    <xf numFmtId="169" fontId="0" fillId="0" borderId="7" xfId="0" applyFill="1" applyBorder="1" applyAlignment="1">
      <alignment horizontal="center" vertical="top"/>
    </xf>
    <xf numFmtId="167" fontId="6" fillId="5" borderId="0" xfId="10" applyNumberFormat="1" applyFont="1" applyFill="1" applyBorder="1">
      <alignment vertical="top"/>
    </xf>
    <xf numFmtId="167" fontId="5" fillId="5" borderId="0" xfId="10" applyNumberFormat="1" applyFont="1" applyFill="1" applyBorder="1">
      <alignment vertical="top"/>
    </xf>
    <xf numFmtId="167" fontId="2" fillId="5" borderId="0" xfId="10" applyNumberFormat="1" applyFont="1" applyFill="1" applyBorder="1" applyAlignment="1">
      <alignment horizontal="right" vertical="top"/>
    </xf>
    <xf numFmtId="176" fontId="2" fillId="7" borderId="5" xfId="10" applyNumberFormat="1" applyFont="1" applyFill="1" applyBorder="1" applyAlignment="1">
      <alignment horizontal="center" vertical="top"/>
    </xf>
    <xf numFmtId="174" fontId="2" fillId="7" borderId="5" xfId="3" applyFont="1" applyFill="1" applyBorder="1" applyAlignment="1">
      <alignment horizontal="center" vertical="top"/>
    </xf>
    <xf numFmtId="169" fontId="2" fillId="6" borderId="5" xfId="10" applyFont="1" applyFill="1" applyBorder="1" applyAlignment="1">
      <alignment horizontal="center" vertical="top"/>
    </xf>
    <xf numFmtId="169" fontId="2" fillId="6" borderId="5" xfId="10" applyFont="1" applyFill="1" applyBorder="1" applyAlignment="1">
      <alignment horizontal="center" vertical="top" wrapText="1"/>
    </xf>
    <xf numFmtId="169" fontId="27" fillId="0" borderId="0" xfId="0" applyFont="1" applyFill="1" applyBorder="1" applyAlignment="1">
      <alignment horizontal="center" vertical="top"/>
    </xf>
    <xf numFmtId="172" fontId="2" fillId="0" borderId="0" xfId="9" applyFont="1" applyFill="1" applyBorder="1">
      <alignment vertical="top"/>
    </xf>
    <xf numFmtId="172" fontId="4" fillId="0" borderId="0" xfId="9" applyFont="1" applyFill="1">
      <alignment vertical="top"/>
    </xf>
    <xf numFmtId="172" fontId="4" fillId="0" borderId="0" xfId="9" applyFont="1" applyFill="1" applyBorder="1">
      <alignment vertical="top"/>
    </xf>
    <xf numFmtId="169" fontId="2" fillId="8" borderId="0" xfId="0" applyFont="1" applyFill="1" applyBorder="1" applyAlignment="1">
      <alignment horizontal="right" vertical="top"/>
    </xf>
    <xf numFmtId="169" fontId="27" fillId="8" borderId="5" xfId="0" applyFont="1" applyFill="1" applyBorder="1" applyAlignment="1">
      <alignment horizontal="center" vertical="top"/>
    </xf>
    <xf numFmtId="167" fontId="31" fillId="0" borderId="0" xfId="1" applyFont="1" applyFill="1">
      <alignment vertical="top"/>
    </xf>
    <xf numFmtId="167" fontId="32" fillId="0" borderId="0" xfId="1" applyFont="1" applyFill="1">
      <alignment vertical="top"/>
    </xf>
    <xf numFmtId="167" fontId="33" fillId="0" borderId="0" xfId="1" applyFont="1" applyFill="1" applyAlignment="1">
      <alignment horizontal="right" vertical="top"/>
    </xf>
    <xf numFmtId="167" fontId="33" fillId="0" borderId="0" xfId="1" applyFont="1">
      <alignment vertical="top"/>
    </xf>
    <xf numFmtId="167" fontId="33" fillId="5" borderId="0" xfId="1" applyFont="1" applyFill="1">
      <alignment vertical="top"/>
    </xf>
    <xf numFmtId="171" fontId="6" fillId="0" borderId="0" xfId="4" applyFont="1" applyFill="1" applyBorder="1">
      <alignment vertical="top"/>
    </xf>
    <xf numFmtId="171" fontId="2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27" fillId="0" borderId="0" xfId="1" applyFont="1" applyFill="1" applyBorder="1">
      <alignment vertical="top"/>
    </xf>
    <xf numFmtId="170" fontId="2" fillId="0" borderId="0" xfId="5" applyFont="1">
      <alignment vertical="top"/>
    </xf>
    <xf numFmtId="170" fontId="0" fillId="0" borderId="0" xfId="5" applyFont="1">
      <alignment vertical="top"/>
    </xf>
    <xf numFmtId="170" fontId="6" fillId="0" borderId="0" xfId="1" applyNumberFormat="1" applyFont="1" applyFill="1">
      <alignment vertical="top"/>
    </xf>
    <xf numFmtId="170" fontId="5" fillId="0" borderId="0" xfId="1" applyNumberFormat="1" applyFont="1" applyFill="1">
      <alignment vertical="top"/>
    </xf>
    <xf numFmtId="170" fontId="2" fillId="0" borderId="0" xfId="1" applyNumberFormat="1" applyFont="1" applyFill="1" applyAlignment="1">
      <alignment horizontal="right" vertical="top"/>
    </xf>
    <xf numFmtId="170" fontId="2" fillId="0" borderId="0" xfId="1" applyNumberFormat="1" applyFont="1">
      <alignment vertical="top"/>
    </xf>
    <xf numFmtId="169" fontId="2" fillId="5" borderId="7" xfId="0" applyFont="1" applyFill="1" applyBorder="1">
      <alignment vertical="top"/>
    </xf>
    <xf numFmtId="169" fontId="27" fillId="0" borderId="0" xfId="1" applyNumberFormat="1" applyFont="1" applyFill="1">
      <alignment vertical="top"/>
    </xf>
    <xf numFmtId="167" fontId="0" fillId="6" borderId="5" xfId="1" applyFont="1" applyFill="1" applyBorder="1">
      <alignment vertical="top"/>
    </xf>
    <xf numFmtId="167" fontId="34" fillId="0" borderId="0" xfId="1" applyFont="1" applyFill="1">
      <alignment vertical="top"/>
    </xf>
    <xf numFmtId="174" fontId="25" fillId="0" borderId="0" xfId="3" applyFont="1" applyFill="1" applyBorder="1">
      <alignment vertical="top"/>
    </xf>
    <xf numFmtId="174" fontId="26" fillId="0" borderId="0" xfId="3" applyFont="1" applyFill="1" applyBorder="1">
      <alignment vertical="top"/>
    </xf>
    <xf numFmtId="174" fontId="27" fillId="0" borderId="0" xfId="3" applyFont="1" applyFill="1" applyBorder="1" applyAlignment="1">
      <alignment horizontal="right" vertical="top"/>
    </xf>
    <xf numFmtId="174" fontId="25" fillId="0" borderId="0" xfId="3" applyFont="1" applyFill="1">
      <alignment vertical="top"/>
    </xf>
    <xf numFmtId="167" fontId="27" fillId="2" borderId="0" xfId="1" applyFont="1" applyFill="1" applyAlignment="1">
      <alignment horizontal="right" vertical="top"/>
    </xf>
    <xf numFmtId="167" fontId="2" fillId="6" borderId="2" xfId="1" applyFont="1" applyFill="1" applyBorder="1">
      <alignment vertical="top"/>
    </xf>
    <xf numFmtId="170" fontId="22" fillId="0" borderId="0" xfId="5" applyFont="1">
      <alignment vertical="top"/>
    </xf>
    <xf numFmtId="170" fontId="5" fillId="0" borderId="0" xfId="5" applyFont="1" applyBorder="1">
      <alignment vertical="top"/>
    </xf>
    <xf numFmtId="169" fontId="22" fillId="0" borderId="0" xfId="0" applyFont="1">
      <alignment vertical="top"/>
    </xf>
    <xf numFmtId="169" fontId="5" fillId="0" borderId="0" xfId="0" applyFont="1" applyBorder="1">
      <alignment vertical="top"/>
    </xf>
    <xf numFmtId="173" fontId="16" fillId="0" borderId="0" xfId="2" applyFont="1">
      <alignment vertical="top"/>
    </xf>
    <xf numFmtId="170" fontId="0" fillId="0" borderId="0" xfId="1" applyNumberFormat="1" applyFont="1">
      <alignment vertical="top"/>
    </xf>
    <xf numFmtId="170" fontId="2" fillId="0" borderId="5" xfId="0" applyNumberFormat="1" applyFont="1" applyFill="1" applyBorder="1">
      <alignment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4" fillId="5" borderId="0" xfId="0" applyNumberFormat="1" applyFont="1" applyFill="1">
      <alignment vertical="top"/>
    </xf>
    <xf numFmtId="170" fontId="4" fillId="6" borderId="5" xfId="9" applyNumberFormat="1" applyFont="1" applyFill="1" applyBorder="1">
      <alignment vertical="top"/>
    </xf>
    <xf numFmtId="167" fontId="2" fillId="0" borderId="5" xfId="0" applyNumberFormat="1" applyFont="1" applyFill="1" applyBorder="1">
      <alignment vertical="top"/>
    </xf>
    <xf numFmtId="167" fontId="30" fillId="5" borderId="0" xfId="0" applyNumberFormat="1" applyFont="1" applyFill="1">
      <alignment vertical="top"/>
    </xf>
    <xf numFmtId="167" fontId="4" fillId="5" borderId="0" xfId="0" applyNumberFormat="1" applyFont="1" applyFill="1">
      <alignment vertical="top"/>
    </xf>
    <xf numFmtId="167" fontId="4" fillId="6" borderId="5" xfId="9" applyNumberFormat="1" applyFont="1" applyFill="1" applyBorder="1">
      <alignment vertical="top"/>
    </xf>
    <xf numFmtId="169" fontId="0" fillId="5" borderId="5" xfId="1" applyNumberFormat="1" applyFont="1" applyFill="1" applyBorder="1">
      <alignment vertical="top"/>
    </xf>
    <xf numFmtId="167" fontId="9" fillId="6" borderId="5" xfId="1" applyFont="1" applyFill="1" applyBorder="1" applyAlignment="1">
      <alignment horizontal="center" vertical="top"/>
    </xf>
    <xf numFmtId="167" fontId="4" fillId="0" borderId="6" xfId="1" applyFont="1" applyFill="1" applyBorder="1" applyAlignment="1">
      <alignment horizontal="center" vertical="top"/>
    </xf>
    <xf numFmtId="167" fontId="2" fillId="5" borderId="6" xfId="1" applyFont="1" applyFill="1" applyBorder="1">
      <alignment vertical="top"/>
    </xf>
    <xf numFmtId="169" fontId="27" fillId="0" borderId="0" xfId="1" applyNumberFormat="1" applyFont="1">
      <alignment vertical="top"/>
    </xf>
    <xf numFmtId="170" fontId="25" fillId="0" borderId="0" xfId="5" applyFont="1" applyFill="1" applyBorder="1">
      <alignment vertical="top"/>
    </xf>
    <xf numFmtId="170" fontId="26" fillId="0" borderId="0" xfId="5" applyFont="1" applyFill="1" applyBorder="1">
      <alignment vertical="top"/>
    </xf>
    <xf numFmtId="170" fontId="27" fillId="0" borderId="0" xfId="5" applyFont="1" applyFill="1" applyBorder="1">
      <alignment vertical="top"/>
    </xf>
    <xf numFmtId="170" fontId="27" fillId="0" borderId="0" xfId="5" applyFont="1">
      <alignment vertical="top"/>
    </xf>
    <xf numFmtId="170" fontId="27" fillId="0" borderId="0" xfId="5" applyFont="1" applyFill="1">
      <alignment vertical="top"/>
    </xf>
    <xf numFmtId="169" fontId="27" fillId="7" borderId="0" xfId="0" applyFont="1" applyFill="1">
      <alignment vertical="top"/>
    </xf>
    <xf numFmtId="170" fontId="16" fillId="0" borderId="0" xfId="5" applyFont="1" applyFill="1" applyBorder="1">
      <alignment vertical="top"/>
    </xf>
    <xf numFmtId="167" fontId="27" fillId="0" borderId="0" xfId="10" applyNumberFormat="1" applyFont="1" applyFill="1" applyBorder="1">
      <alignment vertical="top"/>
    </xf>
    <xf numFmtId="169" fontId="27" fillId="0" borderId="0" xfId="10" applyFont="1" applyFill="1" applyBorder="1">
      <alignment vertical="top"/>
    </xf>
    <xf numFmtId="169" fontId="27" fillId="5" borderId="0" xfId="0" applyFont="1" applyFill="1">
      <alignment vertical="top"/>
    </xf>
    <xf numFmtId="169" fontId="27" fillId="4" borderId="0" xfId="10" applyFont="1" applyFill="1" applyBorder="1">
      <alignment vertical="top"/>
    </xf>
    <xf numFmtId="172" fontId="27" fillId="5" borderId="0" xfId="9" applyFont="1" applyFill="1">
      <alignment vertical="top"/>
    </xf>
    <xf numFmtId="167" fontId="27" fillId="0" borderId="4" xfId="10" applyNumberFormat="1" applyFont="1" applyFill="1" applyBorder="1">
      <alignment vertical="top"/>
    </xf>
    <xf numFmtId="169" fontId="27" fillId="0" borderId="4" xfId="10" applyFont="1" applyFill="1" applyBorder="1">
      <alignment vertical="top"/>
    </xf>
    <xf numFmtId="169" fontId="27" fillId="0" borderId="4" xfId="0" applyFont="1" applyFill="1" applyBorder="1">
      <alignment vertical="top"/>
    </xf>
    <xf numFmtId="170" fontId="27" fillId="0" borderId="4" xfId="5" applyFont="1" applyFill="1" applyBorder="1">
      <alignment vertical="top"/>
    </xf>
    <xf numFmtId="167" fontId="27" fillId="5" borderId="4" xfId="1" applyFont="1" applyFill="1" applyBorder="1">
      <alignment vertical="top"/>
    </xf>
    <xf numFmtId="169" fontId="27" fillId="4" borderId="4" xfId="10" applyFont="1" applyFill="1" applyBorder="1">
      <alignment vertical="top"/>
    </xf>
    <xf numFmtId="169" fontId="27" fillId="5" borderId="4" xfId="0" applyFont="1" applyFill="1" applyBorder="1">
      <alignment vertical="top"/>
    </xf>
    <xf numFmtId="167" fontId="27" fillId="5" borderId="0" xfId="1" applyFont="1" applyFill="1">
      <alignment vertical="top"/>
    </xf>
    <xf numFmtId="167" fontId="27" fillId="0" borderId="0" xfId="0" applyNumberFormat="1" applyFont="1">
      <alignment vertical="top"/>
    </xf>
    <xf numFmtId="167" fontId="27" fillId="5" borderId="0" xfId="1" applyFont="1" applyFill="1" applyBorder="1">
      <alignment vertical="top"/>
    </xf>
    <xf numFmtId="169" fontId="27" fillId="0" borderId="0" xfId="10" applyFont="1" applyFill="1">
      <alignment vertical="top"/>
    </xf>
    <xf numFmtId="169" fontId="27" fillId="0" borderId="0" xfId="0" applyFont="1" applyBorder="1">
      <alignment vertical="top"/>
    </xf>
    <xf numFmtId="170" fontId="27" fillId="0" borderId="0" xfId="5" applyFont="1" applyBorder="1">
      <alignment vertical="top"/>
    </xf>
    <xf numFmtId="169" fontId="27" fillId="0" borderId="0" xfId="10" applyFont="1" applyFill="1" applyAlignment="1">
      <alignment horizontal="right" vertical="top"/>
    </xf>
    <xf numFmtId="169" fontId="27" fillId="7" borderId="0" xfId="10" applyFont="1" applyFill="1">
      <alignment vertical="top"/>
    </xf>
    <xf numFmtId="169" fontId="27" fillId="0" borderId="0" xfId="10" applyFont="1" applyAlignment="1">
      <alignment horizontal="right" vertical="top"/>
    </xf>
    <xf numFmtId="175" fontId="27" fillId="0" borderId="0" xfId="3" applyNumberFormat="1" applyFont="1">
      <alignment vertical="top"/>
    </xf>
    <xf numFmtId="175" fontId="27" fillId="0" borderId="5" xfId="3" applyNumberFormat="1" applyFont="1" applyFill="1" applyBorder="1" applyAlignment="1">
      <alignment horizontal="right" vertical="top"/>
    </xf>
    <xf numFmtId="175" fontId="27" fillId="4" borderId="0" xfId="3" applyNumberFormat="1" applyFont="1" applyFill="1">
      <alignment vertical="top"/>
    </xf>
    <xf numFmtId="169" fontId="27" fillId="0" borderId="0" xfId="10" applyFont="1">
      <alignment vertical="top"/>
    </xf>
    <xf numFmtId="169" fontId="27" fillId="0" borderId="5" xfId="10" applyFont="1" applyFill="1" applyBorder="1" applyAlignment="1">
      <alignment horizontal="right" vertical="top"/>
    </xf>
    <xf numFmtId="169" fontId="27" fillId="4" borderId="0" xfId="10" applyFont="1" applyFill="1">
      <alignment vertical="top"/>
    </xf>
    <xf numFmtId="169" fontId="25" fillId="0" borderId="0" xfId="10" applyFont="1" applyFill="1">
      <alignment vertical="top"/>
    </xf>
    <xf numFmtId="169" fontId="25" fillId="5" borderId="0" xfId="10" applyFont="1" applyFill="1">
      <alignment vertical="top"/>
    </xf>
    <xf numFmtId="167" fontId="27" fillId="5" borderId="0" xfId="10" applyNumberFormat="1" applyFont="1" applyFill="1" applyAlignment="1">
      <alignment horizontal="right"/>
    </xf>
    <xf numFmtId="167" fontId="27" fillId="5" borderId="0" xfId="10" applyNumberFormat="1" applyFont="1" applyFill="1" applyAlignment="1">
      <alignment horizontal="left"/>
    </xf>
    <xf numFmtId="169" fontId="27" fillId="5" borderId="0" xfId="10" applyFont="1" applyFill="1">
      <alignment vertical="top"/>
    </xf>
    <xf numFmtId="170" fontId="27" fillId="5" borderId="0" xfId="5" applyFont="1" applyFill="1">
      <alignment vertical="top"/>
    </xf>
    <xf numFmtId="167" fontId="27" fillId="5" borderId="0" xfId="10" applyNumberFormat="1" applyFont="1" applyFill="1">
      <alignment vertical="top"/>
    </xf>
    <xf numFmtId="169" fontId="37" fillId="0" borderId="0" xfId="0" applyFont="1" applyBorder="1">
      <alignment vertical="top"/>
    </xf>
    <xf numFmtId="169" fontId="38" fillId="8" borderId="5" xfId="0" applyFont="1" applyFill="1" applyBorder="1">
      <alignment vertical="top"/>
    </xf>
    <xf numFmtId="169" fontId="39" fillId="0" borderId="0" xfId="0" applyFont="1" applyBorder="1">
      <alignment vertical="top"/>
    </xf>
    <xf numFmtId="169" fontId="38" fillId="0" borderId="0" xfId="0" applyFont="1" applyFill="1">
      <alignment vertical="top"/>
    </xf>
    <xf numFmtId="169" fontId="38" fillId="5" borderId="0" xfId="0" applyFont="1" applyFill="1">
      <alignment vertical="top"/>
    </xf>
    <xf numFmtId="179" fontId="40" fillId="0" borderId="0" xfId="0" applyNumberFormat="1" applyFont="1" applyAlignment="1">
      <alignment horizontal="center" vertical="center"/>
    </xf>
    <xf numFmtId="169" fontId="38" fillId="0" borderId="0" xfId="0" applyFont="1">
      <alignment vertical="top"/>
    </xf>
    <xf numFmtId="179" fontId="40" fillId="0" borderId="4" xfId="0" applyNumberFormat="1" applyFont="1" applyBorder="1" applyAlignment="1">
      <alignment horizontal="center" vertical="center"/>
    </xf>
    <xf numFmtId="179" fontId="40" fillId="0" borderId="0" xfId="0" applyNumberFormat="1" applyFont="1" applyBorder="1" applyAlignment="1">
      <alignment horizontal="center" vertical="center"/>
    </xf>
    <xf numFmtId="169" fontId="38" fillId="0" borderId="0" xfId="0" applyFont="1" applyBorder="1">
      <alignment vertical="top"/>
    </xf>
    <xf numFmtId="169" fontId="27" fillId="0" borderId="4" xfId="0" applyFont="1" applyBorder="1">
      <alignment vertical="top"/>
    </xf>
    <xf numFmtId="167" fontId="27" fillId="0" borderId="4" xfId="0" applyNumberFormat="1" applyFont="1" applyBorder="1">
      <alignment vertical="top"/>
    </xf>
    <xf numFmtId="169" fontId="27" fillId="0" borderId="0" xfId="10" applyFont="1" applyFill="1" applyBorder="1" applyAlignment="1">
      <alignment horizontal="right" vertical="top"/>
    </xf>
    <xf numFmtId="167" fontId="25" fillId="0" borderId="0" xfId="10" applyNumberFormat="1" applyFont="1" applyFill="1" applyBorder="1">
      <alignment vertical="top"/>
    </xf>
    <xf numFmtId="167" fontId="27" fillId="0" borderId="0" xfId="10" applyNumberFormat="1" applyFont="1" applyFill="1" applyBorder="1" applyAlignment="1">
      <alignment horizontal="right" vertical="top"/>
    </xf>
    <xf numFmtId="169" fontId="25" fillId="0" borderId="0" xfId="10" applyFont="1" applyFill="1" applyBorder="1">
      <alignment vertical="top"/>
    </xf>
    <xf numFmtId="169" fontId="26" fillId="0" borderId="0" xfId="10" applyFont="1" applyFill="1" applyBorder="1">
      <alignment vertical="top"/>
    </xf>
    <xf numFmtId="169" fontId="27" fillId="0" borderId="0" xfId="10" applyFont="1" applyBorder="1">
      <alignment vertical="top"/>
    </xf>
    <xf numFmtId="167" fontId="26" fillId="0" borderId="0" xfId="10" applyNumberFormat="1" applyFont="1" applyFill="1" applyBorder="1">
      <alignment vertical="top"/>
    </xf>
    <xf numFmtId="180" fontId="6" fillId="0" borderId="0" xfId="1" applyNumberFormat="1" applyFont="1" applyFill="1">
      <alignment vertical="top"/>
    </xf>
    <xf numFmtId="180" fontId="5" fillId="0" borderId="0" xfId="1" applyNumberFormat="1" applyFont="1" applyFill="1">
      <alignment vertical="top"/>
    </xf>
    <xf numFmtId="180" fontId="2" fillId="0" borderId="0" xfId="1" applyNumberFormat="1" applyFont="1" applyFill="1" applyAlignment="1">
      <alignment horizontal="right" vertical="top"/>
    </xf>
    <xf numFmtId="172" fontId="2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6" fillId="0" borderId="0" xfId="9" applyFont="1" applyAlignment="1">
      <alignment horizontal="center" vertical="top"/>
    </xf>
    <xf numFmtId="172" fontId="29" fillId="0" borderId="5" xfId="9" applyFont="1" applyFill="1" applyBorder="1" applyAlignment="1">
      <alignment horizontal="center" vertical="top"/>
    </xf>
    <xf numFmtId="172" fontId="4" fillId="0" borderId="0" xfId="9" applyFont="1" applyAlignment="1">
      <alignment horizontal="center" vertical="top"/>
    </xf>
    <xf numFmtId="172" fontId="6" fillId="0" borderId="0" xfId="9" applyFont="1" applyBorder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30" fillId="0" borderId="0" xfId="9" applyFont="1" applyAlignment="1">
      <alignment horizontal="center" vertical="top"/>
    </xf>
    <xf numFmtId="172" fontId="30" fillId="0" borderId="0" xfId="9" applyFont="1" applyFill="1" applyBorder="1" applyAlignment="1">
      <alignment horizontal="center" vertical="top"/>
    </xf>
    <xf numFmtId="172" fontId="2" fillId="5" borderId="0" xfId="9" applyFont="1" applyFill="1" applyAlignment="1">
      <alignment horizontal="center" vertical="top"/>
    </xf>
    <xf numFmtId="172" fontId="2" fillId="0" borderId="0" xfId="9" applyFont="1" applyFill="1" applyAlignment="1">
      <alignment horizontal="center" vertical="top"/>
    </xf>
    <xf numFmtId="169" fontId="4" fillId="0" borderId="0" xfId="0" applyFont="1" applyFill="1">
      <alignment vertical="top"/>
    </xf>
    <xf numFmtId="169" fontId="4" fillId="0" borderId="4" xfId="0" applyFont="1" applyFill="1" applyBorder="1">
      <alignment vertical="top"/>
    </xf>
    <xf numFmtId="169" fontId="27" fillId="7" borderId="4" xfId="0" applyFont="1" applyFill="1" applyBorder="1">
      <alignment vertical="top"/>
    </xf>
    <xf numFmtId="172" fontId="16" fillId="0" borderId="0" xfId="1" applyNumberFormat="1" applyFont="1" applyFill="1">
      <alignment vertical="top"/>
    </xf>
    <xf numFmtId="172" fontId="25" fillId="0" borderId="0" xfId="9" applyFont="1" applyFill="1">
      <alignment vertical="top"/>
    </xf>
    <xf numFmtId="172" fontId="26" fillId="0" borderId="0" xfId="9" applyFont="1" applyFill="1">
      <alignment vertical="top"/>
    </xf>
    <xf numFmtId="172" fontId="27" fillId="0" borderId="0" xfId="9" applyFont="1" applyFill="1">
      <alignment vertical="top"/>
    </xf>
    <xf numFmtId="172" fontId="27" fillId="0" borderId="5" xfId="9" applyFont="1" applyFill="1" applyBorder="1">
      <alignment vertical="top"/>
    </xf>
    <xf numFmtId="172" fontId="27" fillId="0" borderId="0" xfId="9" applyFont="1">
      <alignment vertical="top"/>
    </xf>
    <xf numFmtId="172" fontId="27" fillId="6" borderId="5" xfId="9" applyFont="1" applyFill="1" applyBorder="1">
      <alignment vertical="top"/>
    </xf>
    <xf numFmtId="169" fontId="16" fillId="0" borderId="0" xfId="1" applyNumberFormat="1" applyFont="1" applyFill="1" applyBorder="1">
      <alignment vertical="top"/>
    </xf>
    <xf numFmtId="167" fontId="18" fillId="0" borderId="3" xfId="1" applyFont="1" applyFill="1" applyBorder="1">
      <alignment vertical="top"/>
    </xf>
    <xf numFmtId="167" fontId="19" fillId="0" borderId="3" xfId="1" applyFont="1" applyFill="1" applyBorder="1">
      <alignment vertical="top"/>
    </xf>
    <xf numFmtId="167" fontId="20" fillId="0" borderId="3" xfId="1" applyFont="1" applyFill="1" applyBorder="1" applyAlignment="1">
      <alignment horizontal="right" vertical="top"/>
    </xf>
    <xf numFmtId="167" fontId="20" fillId="0" borderId="3" xfId="1" applyFont="1" applyBorder="1">
      <alignment vertical="top"/>
    </xf>
    <xf numFmtId="167" fontId="20" fillId="0" borderId="3" xfId="1" applyFont="1" applyFill="1" applyBorder="1">
      <alignment vertical="top"/>
    </xf>
    <xf numFmtId="169" fontId="16" fillId="0" borderId="0" xfId="1" applyNumberFormat="1" applyFont="1" applyFill="1">
      <alignment vertical="top"/>
    </xf>
    <xf numFmtId="169" fontId="18" fillId="0" borderId="0" xfId="0" applyFont="1">
      <alignment vertical="top"/>
    </xf>
    <xf numFmtId="180" fontId="2" fillId="0" borderId="0" xfId="0" applyNumberFormat="1" applyFont="1" applyFill="1" applyBorder="1">
      <alignment vertical="top"/>
    </xf>
    <xf numFmtId="180" fontId="0" fillId="0" borderId="0" xfId="1" applyNumberFormat="1" applyFont="1" applyFill="1">
      <alignment vertical="top"/>
    </xf>
    <xf numFmtId="172" fontId="36" fillId="0" borderId="0" xfId="9" applyFont="1" applyFill="1" applyAlignment="1">
      <alignment horizontal="center" vertical="top"/>
    </xf>
    <xf numFmtId="167" fontId="16" fillId="0" borderId="2" xfId="1" applyFont="1" applyFill="1" applyBorder="1">
      <alignment vertical="top"/>
    </xf>
    <xf numFmtId="167" fontId="20" fillId="0" borderId="0" xfId="1" applyFont="1" applyFill="1" applyBorder="1">
      <alignment vertical="top"/>
    </xf>
    <xf numFmtId="169" fontId="20" fillId="0" borderId="0" xfId="1" applyNumberFormat="1" applyFont="1" applyBorder="1">
      <alignment vertical="top"/>
    </xf>
    <xf numFmtId="167" fontId="27" fillId="0" borderId="0" xfId="5" applyNumberFormat="1" applyFont="1" applyFill="1">
      <alignment vertical="top"/>
    </xf>
    <xf numFmtId="170" fontId="36" fillId="0" borderId="0" xfId="9" applyNumberFormat="1" applyFont="1" applyAlignment="1">
      <alignment horizontal="center" vertical="top"/>
    </xf>
    <xf numFmtId="169" fontId="25" fillId="0" borderId="0" xfId="0" applyFont="1" applyFill="1">
      <alignment vertical="top"/>
    </xf>
    <xf numFmtId="169" fontId="26" fillId="0" borderId="0" xfId="0" applyFont="1" applyFill="1">
      <alignment vertical="top"/>
    </xf>
    <xf numFmtId="169" fontId="27" fillId="0" borderId="5" xfId="0" applyFont="1" applyFill="1" applyBorder="1">
      <alignment vertical="top"/>
    </xf>
    <xf numFmtId="169" fontId="27" fillId="6" borderId="5" xfId="0" applyFont="1" applyFill="1" applyBorder="1">
      <alignment vertical="top"/>
    </xf>
    <xf numFmtId="167" fontId="27" fillId="5" borderId="5" xfId="1" applyFont="1" applyFill="1" applyBorder="1">
      <alignment vertical="top"/>
    </xf>
    <xf numFmtId="172" fontId="27" fillId="0" borderId="0" xfId="9" applyFont="1" applyAlignment="1">
      <alignment horizontal="center" vertical="top"/>
    </xf>
    <xf numFmtId="171" fontId="5" fillId="0" borderId="0" xfId="4" applyFont="1" applyFill="1" applyBorder="1">
      <alignment vertical="top"/>
    </xf>
    <xf numFmtId="171" fontId="20" fillId="0" borderId="0" xfId="4" applyFont="1">
      <alignment vertical="top"/>
    </xf>
    <xf numFmtId="171" fontId="25" fillId="0" borderId="0" xfId="4" applyFont="1" applyFill="1" applyBorder="1">
      <alignment vertical="top"/>
    </xf>
    <xf numFmtId="171" fontId="27" fillId="0" borderId="0" xfId="4" applyFont="1" applyFill="1" applyBorder="1">
      <alignment vertical="top"/>
    </xf>
    <xf numFmtId="167" fontId="27" fillId="0" borderId="0" xfId="4" applyNumberFormat="1" applyFont="1" applyFill="1">
      <alignment vertical="top"/>
    </xf>
    <xf numFmtId="171" fontId="27" fillId="0" borderId="0" xfId="4" applyFont="1">
      <alignment vertical="top"/>
    </xf>
    <xf numFmtId="171" fontId="27" fillId="0" borderId="0" xfId="4" applyFont="1" applyFill="1">
      <alignment vertical="top"/>
    </xf>
    <xf numFmtId="171" fontId="27" fillId="5" borderId="0" xfId="4" applyFont="1" applyFill="1">
      <alignment vertical="top"/>
    </xf>
    <xf numFmtId="171" fontId="27" fillId="4" borderId="0" xfId="4" applyFont="1" applyFill="1">
      <alignment vertical="top"/>
    </xf>
    <xf numFmtId="167" fontId="2" fillId="3" borderId="0" xfId="1" applyFont="1" applyFill="1">
      <alignment vertical="top"/>
    </xf>
    <xf numFmtId="167" fontId="41" fillId="0" borderId="0" xfId="1" applyFont="1" applyFill="1" applyBorder="1">
      <alignment vertical="top"/>
    </xf>
    <xf numFmtId="167" fontId="42" fillId="0" borderId="0" xfId="1" applyFont="1" applyFill="1" applyBorder="1">
      <alignment vertical="top"/>
    </xf>
    <xf numFmtId="167" fontId="43" fillId="0" borderId="0" xfId="1" applyFont="1" applyFill="1" applyBorder="1" applyAlignment="1">
      <alignment horizontal="right" vertical="top"/>
    </xf>
    <xf numFmtId="167" fontId="43" fillId="0" borderId="0" xfId="1" applyFont="1">
      <alignment vertical="top"/>
    </xf>
    <xf numFmtId="167" fontId="43" fillId="0" borderId="0" xfId="1" applyFont="1" applyFill="1">
      <alignment vertical="top"/>
    </xf>
    <xf numFmtId="172" fontId="27" fillId="0" borderId="4" xfId="9" applyFont="1" applyFill="1" applyBorder="1">
      <alignment vertical="top"/>
    </xf>
    <xf numFmtId="167" fontId="36" fillId="0" borderId="0" xfId="9" applyNumberFormat="1" applyFont="1" applyAlignment="1">
      <alignment horizontal="center" vertical="top"/>
    </xf>
    <xf numFmtId="171" fontId="36" fillId="0" borderId="0" xfId="9" applyNumberFormat="1" applyFont="1" applyAlignment="1">
      <alignment horizontal="center" vertical="top"/>
    </xf>
    <xf numFmtId="167" fontId="16" fillId="0" borderId="0" xfId="0" applyNumberFormat="1" applyFont="1">
      <alignment vertical="top"/>
    </xf>
    <xf numFmtId="167" fontId="2" fillId="0" borderId="0" xfId="0" applyNumberFormat="1" applyFont="1" applyFill="1" applyBorder="1">
      <alignment vertical="top"/>
    </xf>
    <xf numFmtId="167" fontId="4" fillId="6" borderId="0" xfId="9" applyNumberFormat="1" applyFont="1" applyFill="1" applyBorder="1">
      <alignment vertical="top"/>
    </xf>
    <xf numFmtId="169" fontId="25" fillId="0" borderId="0" xfId="0" applyFont="1" applyFill="1" applyBorder="1">
      <alignment vertical="top"/>
    </xf>
    <xf numFmtId="169" fontId="26" fillId="0" borderId="0" xfId="0" applyFont="1" applyFill="1" applyBorder="1">
      <alignment vertical="top"/>
    </xf>
    <xf numFmtId="169" fontId="25" fillId="0" borderId="0" xfId="0" applyFont="1">
      <alignment vertical="top"/>
    </xf>
    <xf numFmtId="168" fontId="6" fillId="0" borderId="0" xfId="1" applyNumberFormat="1" applyFont="1" applyFill="1">
      <alignment vertical="top"/>
    </xf>
    <xf numFmtId="168" fontId="5" fillId="0" borderId="0" xfId="1" applyNumberFormat="1" applyFont="1" applyFill="1">
      <alignment vertical="top"/>
    </xf>
    <xf numFmtId="168" fontId="2" fillId="0" borderId="0" xfId="1" applyNumberFormat="1" applyFont="1" applyFill="1" applyAlignment="1">
      <alignment horizontal="right" vertical="top"/>
    </xf>
    <xf numFmtId="168" fontId="2" fillId="0" borderId="0" xfId="1" applyNumberFormat="1" applyFont="1">
      <alignment vertical="top"/>
    </xf>
    <xf numFmtId="168" fontId="0" fillId="0" borderId="0" xfId="1" applyNumberFormat="1" applyFont="1">
      <alignment vertical="top"/>
    </xf>
    <xf numFmtId="168" fontId="2" fillId="0" borderId="5" xfId="0" applyNumberFormat="1" applyFont="1" applyFill="1" applyBorder="1">
      <alignment vertical="top"/>
    </xf>
    <xf numFmtId="168" fontId="30" fillId="5" borderId="0" xfId="0" applyNumberFormat="1" applyFont="1" applyFill="1">
      <alignment vertical="top"/>
    </xf>
    <xf numFmtId="168" fontId="0" fillId="6" borderId="5" xfId="1" applyNumberFormat="1" applyFont="1" applyFill="1" applyBorder="1">
      <alignment vertical="top"/>
    </xf>
    <xf numFmtId="168" fontId="4" fillId="5" borderId="0" xfId="0" applyNumberFormat="1" applyFont="1" applyFill="1">
      <alignment vertical="top"/>
    </xf>
    <xf numFmtId="168" fontId="4" fillId="6" borderId="5" xfId="9" applyNumberFormat="1" applyFont="1" applyFill="1" applyBorder="1">
      <alignment vertical="top"/>
    </xf>
    <xf numFmtId="168" fontId="16" fillId="0" borderId="0" xfId="1" applyNumberFormat="1" applyFont="1" applyFill="1" applyBorder="1">
      <alignment vertical="top"/>
    </xf>
    <xf numFmtId="169" fontId="2" fillId="5" borderId="6" xfId="0" applyFont="1" applyFill="1" applyBorder="1" applyAlignment="1">
      <alignment horizontal="right" vertical="top"/>
    </xf>
    <xf numFmtId="169" fontId="6" fillId="0" borderId="0" xfId="1" applyNumberFormat="1" applyFont="1" applyFill="1">
      <alignment vertical="top"/>
    </xf>
    <xf numFmtId="169" fontId="5" fillId="0" borderId="0" xfId="1" applyNumberFormat="1" applyFont="1" applyFill="1">
      <alignment vertical="top"/>
    </xf>
    <xf numFmtId="169" fontId="2" fillId="0" borderId="0" xfId="1" applyNumberFormat="1" applyFont="1" applyFill="1" applyAlignment="1">
      <alignment horizontal="right" vertical="top"/>
    </xf>
    <xf numFmtId="169" fontId="36" fillId="0" borderId="0" xfId="9" applyNumberFormat="1" applyFont="1" applyAlignment="1">
      <alignment horizontal="center" vertical="top"/>
    </xf>
    <xf numFmtId="169" fontId="4" fillId="6" borderId="5" xfId="9" applyNumberFormat="1" applyFont="1" applyFill="1" applyBorder="1">
      <alignment vertical="top"/>
    </xf>
    <xf numFmtId="169" fontId="27" fillId="0" borderId="0" xfId="1" applyNumberFormat="1" applyFont="1" applyFill="1" applyBorder="1">
      <alignment vertical="top"/>
    </xf>
    <xf numFmtId="169" fontId="11" fillId="0" borderId="0" xfId="11" applyFont="1" applyProtection="1">
      <alignment vertical="top"/>
    </xf>
    <xf numFmtId="169" fontId="6" fillId="0" borderId="0" xfId="11" applyFont="1" applyProtection="1">
      <alignment vertical="top"/>
    </xf>
    <xf numFmtId="169" fontId="5" fillId="0" borderId="0" xfId="11" applyFont="1" applyProtection="1">
      <alignment vertical="top"/>
    </xf>
    <xf numFmtId="169" fontId="2" fillId="0" borderId="0" xfId="11" applyFont="1" applyAlignment="1" applyProtection="1">
      <alignment horizontal="right" vertical="top"/>
    </xf>
    <xf numFmtId="169" fontId="2" fillId="0" borderId="0" xfId="11" applyFont="1" applyProtection="1">
      <alignment vertical="top"/>
    </xf>
    <xf numFmtId="3" fontId="16" fillId="0" borderId="0" xfId="11" applyNumberFormat="1" applyFont="1" applyProtection="1">
      <alignment vertical="top"/>
    </xf>
    <xf numFmtId="180" fontId="27" fillId="0" borderId="0" xfId="11" applyNumberFormat="1" applyFont="1" applyProtection="1">
      <alignment vertical="top"/>
    </xf>
    <xf numFmtId="180" fontId="2" fillId="0" borderId="0" xfId="11" applyNumberFormat="1" applyFont="1" applyProtection="1">
      <alignment vertical="top"/>
    </xf>
    <xf numFmtId="171" fontId="2" fillId="0" borderId="0" xfId="12" applyFont="1">
      <alignment vertical="top"/>
    </xf>
    <xf numFmtId="170" fontId="2" fillId="0" borderId="0" xfId="13" applyFont="1">
      <alignment vertical="top"/>
    </xf>
    <xf numFmtId="169" fontId="2" fillId="0" borderId="4" xfId="11" applyFont="1" applyBorder="1" applyProtection="1">
      <alignment vertical="top"/>
    </xf>
    <xf numFmtId="169" fontId="16" fillId="0" borderId="0" xfId="11" applyFont="1" applyProtection="1">
      <alignment vertical="top"/>
    </xf>
    <xf numFmtId="169" fontId="6" fillId="0" borderId="4" xfId="11" applyFont="1" applyBorder="1" applyProtection="1">
      <alignment vertical="top"/>
    </xf>
    <xf numFmtId="169" fontId="5" fillId="0" borderId="4" xfId="11" applyFont="1" applyBorder="1" applyProtection="1">
      <alignment vertical="top"/>
    </xf>
    <xf numFmtId="169" fontId="2" fillId="0" borderId="4" xfId="11" applyFont="1" applyBorder="1" applyAlignment="1" applyProtection="1">
      <alignment horizontal="right" vertical="top"/>
    </xf>
    <xf numFmtId="169" fontId="16" fillId="0" borderId="4" xfId="11" applyFont="1" applyBorder="1" applyProtection="1">
      <alignment vertical="top"/>
    </xf>
    <xf numFmtId="180" fontId="27" fillId="0" borderId="4" xfId="11" applyNumberFormat="1" applyFont="1" applyBorder="1" applyProtection="1">
      <alignment vertical="top"/>
    </xf>
    <xf numFmtId="180" fontId="2" fillId="0" borderId="4" xfId="11" applyNumberFormat="1" applyFont="1" applyBorder="1" applyProtection="1">
      <alignment vertical="top"/>
    </xf>
    <xf numFmtId="180" fontId="27" fillId="6" borderId="6" xfId="11" applyNumberFormat="1" applyFont="1" applyFill="1" applyBorder="1" applyProtection="1">
      <alignment vertical="top"/>
    </xf>
    <xf numFmtId="180" fontId="2" fillId="6" borderId="6" xfId="11" applyNumberFormat="1" applyFont="1" applyFill="1" applyBorder="1" applyProtection="1">
      <alignment vertical="top"/>
    </xf>
    <xf numFmtId="180" fontId="2" fillId="0" borderId="0" xfId="11" applyNumberFormat="1" applyFont="1" applyFill="1" applyProtection="1">
      <alignment vertical="top"/>
    </xf>
    <xf numFmtId="169" fontId="6" fillId="0" borderId="0" xfId="11" applyFont="1" applyAlignment="1" applyProtection="1">
      <alignment vertical="top" wrapText="1"/>
    </xf>
    <xf numFmtId="169" fontId="28" fillId="0" borderId="0" xfId="11" applyFont="1" applyAlignment="1" applyProtection="1">
      <alignment vertical="top" wrapText="1"/>
    </xf>
    <xf numFmtId="171" fontId="6" fillId="0" borderId="0" xfId="12" applyFont="1">
      <alignment vertical="top"/>
    </xf>
    <xf numFmtId="169" fontId="2" fillId="0" borderId="0" xfId="11" applyFont="1" applyAlignment="1" applyProtection="1">
      <alignment vertical="top" wrapText="1"/>
    </xf>
    <xf numFmtId="169" fontId="27" fillId="0" borderId="0" xfId="11" applyFont="1" applyProtection="1">
      <alignment vertical="top"/>
    </xf>
    <xf numFmtId="171" fontId="2" fillId="0" borderId="0" xfId="12" applyFont="1" applyBorder="1">
      <alignment vertical="top"/>
    </xf>
    <xf numFmtId="170" fontId="27" fillId="0" borderId="0" xfId="11" applyNumberFormat="1" applyFont="1" applyProtection="1">
      <alignment vertical="top"/>
    </xf>
    <xf numFmtId="184" fontId="2" fillId="0" borderId="0" xfId="12" applyNumberFormat="1" applyFont="1">
      <alignment vertical="top"/>
    </xf>
    <xf numFmtId="169" fontId="2" fillId="0" borderId="4" xfId="0" applyFont="1" applyBorder="1">
      <alignment vertical="top"/>
    </xf>
    <xf numFmtId="170" fontId="2" fillId="0" borderId="4" xfId="5" applyFont="1" applyBorder="1">
      <alignment vertical="top"/>
    </xf>
    <xf numFmtId="171" fontId="2" fillId="0" borderId="4" xfId="4" applyFont="1" applyBorder="1">
      <alignment vertical="top"/>
    </xf>
    <xf numFmtId="169" fontId="2" fillId="7" borderId="0" xfId="0" applyFont="1" applyFill="1">
      <alignment vertical="top"/>
    </xf>
    <xf numFmtId="171" fontId="2" fillId="7" borderId="0" xfId="4" applyFont="1" applyFill="1">
      <alignment vertical="top"/>
    </xf>
    <xf numFmtId="170" fontId="2" fillId="7" borderId="0" xfId="5" applyFont="1" applyFill="1">
      <alignment vertical="top"/>
    </xf>
    <xf numFmtId="4" fontId="2" fillId="0" borderId="0" xfId="1" applyNumberFormat="1" applyFont="1">
      <alignment vertical="top"/>
    </xf>
    <xf numFmtId="169" fontId="2" fillId="0" borderId="0" xfId="11" applyFont="1" applyBorder="1" applyProtection="1">
      <alignment vertical="top"/>
    </xf>
    <xf numFmtId="174" fontId="27" fillId="0" borderId="0" xfId="3" applyFont="1" applyFill="1">
      <alignment vertical="top"/>
    </xf>
    <xf numFmtId="169" fontId="27" fillId="0" borderId="0" xfId="0" applyFont="1" applyFill="1" applyBorder="1" applyAlignment="1">
      <alignment horizontal="right" vertical="top"/>
    </xf>
    <xf numFmtId="174" fontId="35" fillId="0" borderId="0" xfId="3" applyFont="1" applyFill="1">
      <alignment vertical="top"/>
    </xf>
    <xf numFmtId="169" fontId="35" fillId="0" borderId="0" xfId="0" applyFont="1" applyFill="1">
      <alignment vertical="top"/>
    </xf>
    <xf numFmtId="172" fontId="27" fillId="0" borderId="0" xfId="1" applyNumberFormat="1" applyFont="1" applyFill="1">
      <alignment vertical="top"/>
    </xf>
    <xf numFmtId="169" fontId="25" fillId="0" borderId="1" xfId="0" applyFont="1" applyFill="1" applyBorder="1" applyAlignment="1">
      <alignment horizontal="right" vertical="top"/>
    </xf>
    <xf numFmtId="169" fontId="25" fillId="0" borderId="1" xfId="0" applyFont="1" applyFill="1" applyBorder="1">
      <alignment vertical="top"/>
    </xf>
    <xf numFmtId="169" fontId="2" fillId="0" borderId="0" xfId="11" applyFont="1" applyAlignment="1" applyProtection="1">
      <alignment horizontal="left" vertical="top"/>
    </xf>
    <xf numFmtId="169" fontId="6" fillId="0" borderId="1" xfId="11" applyFont="1" applyBorder="1" applyAlignment="1" applyProtection="1">
      <alignment horizontal="left" vertical="top" wrapText="1"/>
    </xf>
    <xf numFmtId="169" fontId="27" fillId="0" borderId="0" xfId="11" applyFont="1" applyAlignment="1" applyProtection="1">
      <alignment horizontal="left" vertical="top"/>
    </xf>
    <xf numFmtId="185" fontId="2" fillId="0" borderId="4" xfId="15" applyNumberFormat="1" applyFont="1" applyBorder="1" applyAlignment="1">
      <alignment horizontal="left" vertical="top"/>
    </xf>
    <xf numFmtId="183" fontId="2" fillId="0" borderId="4" xfId="11" applyNumberFormat="1" applyFont="1" applyBorder="1" applyAlignment="1" applyProtection="1">
      <alignment horizontal="left" vertical="top"/>
    </xf>
    <xf numFmtId="169" fontId="6" fillId="0" borderId="1" xfId="11" applyFont="1" applyBorder="1" applyAlignment="1" applyProtection="1">
      <alignment horizontal="right" vertical="top" wrapText="1"/>
    </xf>
    <xf numFmtId="169" fontId="25" fillId="0" borderId="1" xfId="11" applyFont="1" applyBorder="1" applyAlignment="1" applyProtection="1">
      <alignment horizontal="right" vertical="top" wrapText="1"/>
    </xf>
    <xf numFmtId="169" fontId="0" fillId="0" borderId="0" xfId="0" applyAlignment="1">
      <alignment horizontal="left" vertical="top"/>
    </xf>
    <xf numFmtId="183" fontId="0" fillId="0" borderId="0" xfId="0" applyNumberFormat="1" applyAlignment="1">
      <alignment horizontal="left" vertical="top"/>
    </xf>
    <xf numFmtId="185" fontId="0" fillId="0" borderId="0" xfId="0" applyNumberFormat="1" applyAlignment="1">
      <alignment horizontal="left" vertical="top"/>
    </xf>
    <xf numFmtId="169" fontId="16" fillId="0" borderId="0" xfId="0" applyFont="1" applyAlignment="1">
      <alignment horizontal="left" vertical="top"/>
    </xf>
    <xf numFmtId="169" fontId="0" fillId="6" borderId="6" xfId="0" applyFill="1" applyBorder="1">
      <alignment vertical="top"/>
    </xf>
    <xf numFmtId="167" fontId="0" fillId="6" borderId="6" xfId="0" applyNumberFormat="1" applyFill="1" applyBorder="1">
      <alignment vertical="top"/>
    </xf>
    <xf numFmtId="167" fontId="27" fillId="6" borderId="8" xfId="0" applyNumberFormat="1" applyFont="1" applyFill="1" applyBorder="1">
      <alignment vertical="top"/>
    </xf>
    <xf numFmtId="169" fontId="27" fillId="6" borderId="8" xfId="0" applyFont="1" applyFill="1" applyBorder="1">
      <alignment vertical="top"/>
    </xf>
    <xf numFmtId="170" fontId="27" fillId="7" borderId="0" xfId="5" applyFont="1" applyFill="1">
      <alignment vertical="top"/>
    </xf>
    <xf numFmtId="170" fontId="16" fillId="0" borderId="0" xfId="5" applyFont="1">
      <alignment vertical="top"/>
    </xf>
    <xf numFmtId="170" fontId="14" fillId="0" borderId="0" xfId="5" applyFont="1" applyFill="1" applyBorder="1">
      <alignment vertical="top"/>
    </xf>
    <xf numFmtId="170" fontId="15" fillId="0" borderId="0" xfId="5" applyFont="1" applyFill="1" applyBorder="1">
      <alignment vertical="top"/>
    </xf>
    <xf numFmtId="170" fontId="16" fillId="0" borderId="0" xfId="5" applyFont="1" applyFill="1">
      <alignment vertical="top"/>
    </xf>
    <xf numFmtId="181" fontId="16" fillId="0" borderId="0" xfId="1" applyNumberFormat="1" applyFont="1" applyFill="1" applyBorder="1">
      <alignment vertical="top"/>
    </xf>
    <xf numFmtId="167" fontId="14" fillId="0" borderId="2" xfId="1" applyFont="1" applyFill="1" applyBorder="1">
      <alignment vertical="top"/>
    </xf>
    <xf numFmtId="167" fontId="15" fillId="0" borderId="2" xfId="1" applyFont="1" applyFill="1" applyBorder="1">
      <alignment vertical="top"/>
    </xf>
    <xf numFmtId="167" fontId="16" fillId="0" borderId="2" xfId="1" applyFont="1" applyFill="1" applyBorder="1" applyAlignment="1">
      <alignment horizontal="right" vertical="top"/>
    </xf>
    <xf numFmtId="180" fontId="27" fillId="0" borderId="3" xfId="11" applyNumberFormat="1" applyFont="1" applyBorder="1" applyProtection="1">
      <alignment vertical="top"/>
    </xf>
    <xf numFmtId="180" fontId="2" fillId="0" borderId="3" xfId="11" applyNumberFormat="1" applyFont="1" applyBorder="1" applyProtection="1">
      <alignment vertical="top"/>
    </xf>
    <xf numFmtId="171" fontId="0" fillId="6" borderId="6" xfId="0" applyNumberFormat="1" applyFill="1" applyBorder="1">
      <alignment vertical="top"/>
    </xf>
    <xf numFmtId="171" fontId="2" fillId="0" borderId="0" xfId="4" applyFont="1" applyFill="1">
      <alignment vertical="top"/>
    </xf>
    <xf numFmtId="167" fontId="18" fillId="0" borderId="0" xfId="1" applyFont="1" applyFill="1">
      <alignment vertical="top"/>
    </xf>
    <xf numFmtId="167" fontId="19" fillId="0" borderId="0" xfId="1" applyFont="1" applyFill="1">
      <alignment vertical="top"/>
    </xf>
    <xf numFmtId="167" fontId="20" fillId="0" borderId="0" xfId="1" applyFont="1" applyFill="1" applyAlignment="1">
      <alignment horizontal="right" vertical="top"/>
    </xf>
    <xf numFmtId="171" fontId="20" fillId="0" borderId="0" xfId="1" applyNumberFormat="1" applyFont="1">
      <alignment vertical="top"/>
    </xf>
    <xf numFmtId="171" fontId="20" fillId="5" borderId="0" xfId="0" applyNumberFormat="1" applyFont="1" applyFill="1">
      <alignment vertical="top"/>
    </xf>
    <xf numFmtId="171" fontId="16" fillId="0" borderId="0" xfId="4" applyFont="1">
      <alignment vertical="top"/>
    </xf>
    <xf numFmtId="171" fontId="27" fillId="0" borderId="5" xfId="0" applyNumberFormat="1" applyFont="1" applyFill="1" applyBorder="1">
      <alignment vertical="top"/>
    </xf>
    <xf numFmtId="171" fontId="27" fillId="0" borderId="0" xfId="1" applyNumberFormat="1" applyFont="1">
      <alignment vertical="top"/>
    </xf>
    <xf numFmtId="171" fontId="27" fillId="6" borderId="5" xfId="1" applyNumberFormat="1" applyFont="1" applyFill="1" applyBorder="1">
      <alignment vertical="top"/>
    </xf>
    <xf numFmtId="171" fontId="27" fillId="5" borderId="0" xfId="0" applyNumberFormat="1" applyFont="1" applyFill="1">
      <alignment vertical="top"/>
    </xf>
    <xf numFmtId="171" fontId="27" fillId="6" borderId="5" xfId="9" applyNumberFormat="1" applyFont="1" applyFill="1" applyBorder="1">
      <alignment vertical="top"/>
    </xf>
    <xf numFmtId="169" fontId="27" fillId="0" borderId="0" xfId="0" applyFont="1" applyAlignment="1">
      <alignment horizontal="left" vertical="top"/>
    </xf>
    <xf numFmtId="171" fontId="27" fillId="6" borderId="8" xfId="0" applyNumberFormat="1" applyFont="1" applyFill="1" applyBorder="1">
      <alignment vertical="top"/>
    </xf>
    <xf numFmtId="186" fontId="2" fillId="6" borderId="5" xfId="5" applyNumberFormat="1" applyFont="1" applyFill="1" applyBorder="1">
      <alignment vertical="top"/>
    </xf>
    <xf numFmtId="186" fontId="16" fillId="6" borderId="5" xfId="5" applyNumberFormat="1" applyFont="1" applyFill="1" applyBorder="1">
      <alignment vertical="top"/>
    </xf>
    <xf numFmtId="186" fontId="27" fillId="6" borderId="5" xfId="5" applyNumberFormat="1" applyFont="1" applyFill="1" applyBorder="1">
      <alignment vertical="top"/>
    </xf>
    <xf numFmtId="170" fontId="27" fillId="0" borderId="0" xfId="1" applyNumberFormat="1" applyFont="1">
      <alignment vertical="top"/>
    </xf>
    <xf numFmtId="170" fontId="0" fillId="6" borderId="5" xfId="0" applyNumberFormat="1" applyFill="1" applyBorder="1">
      <alignment vertical="top"/>
    </xf>
    <xf numFmtId="186" fontId="20" fillId="0" borderId="0" xfId="5" applyNumberFormat="1" applyFont="1">
      <alignment vertical="top"/>
    </xf>
    <xf numFmtId="171" fontId="0" fillId="6" borderId="5" xfId="0" applyNumberFormat="1" applyFill="1" applyBorder="1">
      <alignment vertical="top"/>
    </xf>
    <xf numFmtId="171" fontId="27" fillId="6" borderId="5" xfId="0" applyNumberFormat="1" applyFont="1" applyFill="1" applyBorder="1">
      <alignment vertical="top"/>
    </xf>
    <xf numFmtId="170" fontId="27" fillId="6" borderId="5" xfId="0" applyNumberFormat="1" applyFont="1" applyFill="1" applyBorder="1">
      <alignment vertical="top"/>
    </xf>
    <xf numFmtId="174" fontId="2" fillId="0" borderId="0" xfId="3" applyFont="1">
      <alignment vertical="top"/>
    </xf>
    <xf numFmtId="169" fontId="2" fillId="0" borderId="0" xfId="3" applyNumberFormat="1" applyFont="1">
      <alignment vertical="top"/>
    </xf>
    <xf numFmtId="169" fontId="2" fillId="2" borderId="0" xfId="1" applyNumberFormat="1" applyFont="1" applyFill="1" applyAlignment="1">
      <alignment horizontal="right" vertical="top"/>
    </xf>
    <xf numFmtId="171" fontId="14" fillId="0" borderId="0" xfId="4" applyFont="1" applyFill="1" applyBorder="1">
      <alignment vertical="top"/>
    </xf>
    <xf numFmtId="171" fontId="15" fillId="0" borderId="0" xfId="4" applyFont="1" applyFill="1" applyBorder="1">
      <alignment vertical="top"/>
    </xf>
    <xf numFmtId="171" fontId="16" fillId="0" borderId="0" xfId="4" applyFont="1" applyFill="1" applyBorder="1">
      <alignment vertical="top"/>
    </xf>
    <xf numFmtId="171" fontId="16" fillId="0" borderId="0" xfId="4" applyFont="1" applyFill="1">
      <alignment vertical="top"/>
    </xf>
    <xf numFmtId="173" fontId="16" fillId="0" borderId="0" xfId="1" applyNumberFormat="1" applyFont="1">
      <alignment vertical="top"/>
    </xf>
    <xf numFmtId="174" fontId="27" fillId="0" borderId="0" xfId="3" applyFont="1" applyFill="1" applyBorder="1">
      <alignment vertical="top"/>
    </xf>
    <xf numFmtId="169" fontId="27" fillId="8" borderId="0" xfId="0" applyFont="1" applyFill="1" applyBorder="1" applyAlignment="1">
      <alignment horizontal="right" vertical="top"/>
    </xf>
    <xf numFmtId="174" fontId="35" fillId="0" borderId="0" xfId="3" applyFont="1">
      <alignment vertical="top"/>
    </xf>
    <xf numFmtId="169" fontId="18" fillId="0" borderId="0" xfId="0" applyFont="1" applyFill="1" applyBorder="1" applyAlignment="1">
      <alignment horizontal="right" vertical="top"/>
    </xf>
    <xf numFmtId="169" fontId="19" fillId="0" borderId="0" xfId="0" applyFont="1" applyFill="1" applyBorder="1" applyAlignment="1">
      <alignment horizontal="right" vertical="top"/>
    </xf>
    <xf numFmtId="169" fontId="20" fillId="0" borderId="0" xfId="0" applyFont="1" applyFill="1" applyBorder="1" applyAlignment="1">
      <alignment horizontal="right" vertical="top"/>
    </xf>
    <xf numFmtId="169" fontId="20" fillId="0" borderId="0" xfId="0" applyFont="1" applyAlignment="1">
      <alignment horizontal="left" vertical="top"/>
    </xf>
    <xf numFmtId="169" fontId="20" fillId="0" borderId="0" xfId="0" applyFont="1" applyFill="1" applyAlignment="1">
      <alignment horizontal="right" vertical="top"/>
    </xf>
    <xf numFmtId="169" fontId="27" fillId="2" borderId="0" xfId="1" applyNumberFormat="1" applyFont="1" applyFill="1" applyAlignment="1">
      <alignment horizontal="right" vertical="top"/>
    </xf>
    <xf numFmtId="173" fontId="0" fillId="0" borderId="0" xfId="2" applyFont="1">
      <alignment vertical="top"/>
    </xf>
    <xf numFmtId="173" fontId="25" fillId="0" borderId="0" xfId="2" applyFont="1" applyFill="1" applyBorder="1">
      <alignment vertical="top"/>
    </xf>
    <xf numFmtId="173" fontId="26" fillId="0" borderId="0" xfId="2" applyFont="1" applyFill="1" applyBorder="1">
      <alignment vertical="top"/>
    </xf>
    <xf numFmtId="173" fontId="27" fillId="0" borderId="0" xfId="2" applyFont="1" applyFill="1" applyBorder="1">
      <alignment vertical="top"/>
    </xf>
    <xf numFmtId="173" fontId="27" fillId="0" borderId="0" xfId="2" applyFont="1">
      <alignment vertical="top"/>
    </xf>
    <xf numFmtId="173" fontId="27" fillId="0" borderId="0" xfId="2" applyFont="1" applyFill="1">
      <alignment vertical="top"/>
    </xf>
    <xf numFmtId="169" fontId="35" fillId="0" borderId="0" xfId="0" applyFont="1">
      <alignment vertical="top"/>
    </xf>
    <xf numFmtId="172" fontId="27" fillId="0" borderId="0" xfId="1" applyNumberFormat="1" applyFont="1">
      <alignment vertical="top"/>
    </xf>
    <xf numFmtId="169" fontId="25" fillId="0" borderId="1" xfId="0" applyFont="1" applyBorder="1" applyAlignment="1">
      <alignment horizontal="right" vertical="top"/>
    </xf>
    <xf numFmtId="169" fontId="25" fillId="0" borderId="1" xfId="0" applyFont="1" applyBorder="1">
      <alignment vertical="top"/>
    </xf>
    <xf numFmtId="167" fontId="2" fillId="0" borderId="4" xfId="1" applyFont="1" applyBorder="1">
      <alignment vertical="top"/>
    </xf>
    <xf numFmtId="170" fontId="27" fillId="6" borderId="5" xfId="5" applyFont="1" applyFill="1" applyBorder="1">
      <alignment vertical="top"/>
    </xf>
    <xf numFmtId="170" fontId="16" fillId="0" borderId="0" xfId="1" applyNumberFormat="1" applyFont="1">
      <alignment vertical="top"/>
    </xf>
    <xf numFmtId="167" fontId="0" fillId="0" borderId="0" xfId="0" applyNumberFormat="1">
      <alignment vertical="top"/>
    </xf>
    <xf numFmtId="170" fontId="0" fillId="0" borderId="0" xfId="0" applyNumberFormat="1">
      <alignment vertical="top"/>
    </xf>
    <xf numFmtId="169" fontId="0" fillId="0" borderId="0" xfId="0" applyFill="1">
      <alignment vertical="top"/>
    </xf>
    <xf numFmtId="167" fontId="20" fillId="0" borderId="4" xfId="1" applyFont="1" applyBorder="1">
      <alignment vertical="top"/>
    </xf>
    <xf numFmtId="167" fontId="20" fillId="0" borderId="4" xfId="1" applyFont="1" applyFill="1" applyBorder="1">
      <alignment vertical="top"/>
    </xf>
    <xf numFmtId="169" fontId="0" fillId="0" borderId="0" xfId="0" applyBorder="1">
      <alignment vertical="top"/>
    </xf>
    <xf numFmtId="174" fontId="16" fillId="0" borderId="0" xfId="1" applyNumberFormat="1" applyFont="1" applyBorder="1">
      <alignment vertical="top"/>
    </xf>
    <xf numFmtId="169" fontId="2" fillId="0" borderId="0" xfId="0" applyFont="1" applyBorder="1">
      <alignment vertical="top"/>
    </xf>
    <xf numFmtId="167" fontId="16" fillId="0" borderId="0" xfId="1" applyFont="1" applyBorder="1">
      <alignment vertical="top"/>
    </xf>
    <xf numFmtId="169" fontId="0" fillId="0" borderId="2" xfId="0" applyBorder="1">
      <alignment vertical="top"/>
    </xf>
    <xf numFmtId="169" fontId="0" fillId="0" borderId="3" xfId="0" applyBorder="1">
      <alignment vertical="top"/>
    </xf>
    <xf numFmtId="167" fontId="25" fillId="0" borderId="2" xfId="1" applyFont="1" applyFill="1" applyBorder="1">
      <alignment vertical="top"/>
    </xf>
    <xf numFmtId="167" fontId="26" fillId="0" borderId="2" xfId="1" applyFont="1" applyFill="1" applyBorder="1">
      <alignment vertical="top"/>
    </xf>
    <xf numFmtId="167" fontId="27" fillId="0" borderId="2" xfId="1" applyFont="1" applyFill="1" applyBorder="1" applyAlignment="1">
      <alignment horizontal="right" vertical="top"/>
    </xf>
    <xf numFmtId="167" fontId="27" fillId="0" borderId="2" xfId="1" applyFont="1" applyBorder="1">
      <alignment vertical="top"/>
    </xf>
    <xf numFmtId="167" fontId="27" fillId="0" borderId="2" xfId="1" applyFont="1" applyFill="1" applyBorder="1">
      <alignment vertical="top"/>
    </xf>
    <xf numFmtId="169" fontId="27" fillId="0" borderId="2" xfId="0" applyFont="1" applyBorder="1">
      <alignment vertical="top"/>
    </xf>
    <xf numFmtId="167" fontId="27" fillId="0" borderId="0" xfId="1" applyFont="1" applyBorder="1">
      <alignment vertical="top"/>
    </xf>
    <xf numFmtId="174" fontId="27" fillId="0" borderId="0" xfId="1" applyNumberFormat="1" applyFont="1" applyBorder="1">
      <alignment vertical="top"/>
    </xf>
    <xf numFmtId="167" fontId="25" fillId="0" borderId="3" xfId="1" applyFont="1" applyFill="1" applyBorder="1">
      <alignment vertical="top"/>
    </xf>
    <xf numFmtId="167" fontId="26" fillId="0" borderId="3" xfId="1" applyFont="1" applyFill="1" applyBorder="1">
      <alignment vertical="top"/>
    </xf>
    <xf numFmtId="167" fontId="27" fillId="0" borderId="3" xfId="1" applyFont="1" applyFill="1" applyBorder="1" applyAlignment="1">
      <alignment horizontal="right" vertical="top"/>
    </xf>
    <xf numFmtId="167" fontId="27" fillId="0" borderId="3" xfId="1" applyFont="1" applyBorder="1">
      <alignment vertical="top"/>
    </xf>
    <xf numFmtId="167" fontId="27" fillId="0" borderId="3" xfId="1" applyFont="1" applyFill="1" applyBorder="1">
      <alignment vertical="top"/>
    </xf>
    <xf numFmtId="169" fontId="27" fillId="0" borderId="3" xfId="0" applyFont="1" applyBorder="1">
      <alignment vertical="top"/>
    </xf>
    <xf numFmtId="174" fontId="27" fillId="7" borderId="0" xfId="1" applyNumberFormat="1" applyFont="1" applyFill="1" applyBorder="1">
      <alignment vertical="top"/>
    </xf>
    <xf numFmtId="167" fontId="27" fillId="7" borderId="0" xfId="1" applyFont="1" applyFill="1" applyBorder="1">
      <alignment vertical="top"/>
    </xf>
    <xf numFmtId="171" fontId="2" fillId="0" borderId="0" xfId="4" applyFont="1" applyBorder="1">
      <alignment vertical="top"/>
    </xf>
    <xf numFmtId="169" fontId="27" fillId="0" borderId="4" xfId="1" applyNumberFormat="1" applyFont="1" applyFill="1" applyBorder="1">
      <alignment vertical="top"/>
    </xf>
    <xf numFmtId="167" fontId="6" fillId="0" borderId="0" xfId="14" applyFont="1" applyFill="1" applyBorder="1">
      <alignment vertical="top"/>
    </xf>
    <xf numFmtId="167" fontId="5" fillId="0" borderId="0" xfId="14" applyFont="1" applyFill="1" applyBorder="1">
      <alignment vertical="top"/>
    </xf>
    <xf numFmtId="167" fontId="2" fillId="0" borderId="0" xfId="14" applyFont="1" applyFill="1" applyBorder="1" applyAlignment="1">
      <alignment horizontal="right" vertical="top"/>
    </xf>
    <xf numFmtId="167" fontId="2" fillId="0" borderId="0" xfId="14" applyFont="1">
      <alignment vertical="top"/>
    </xf>
    <xf numFmtId="167" fontId="2" fillId="0" borderId="0" xfId="14" applyFont="1" applyFill="1">
      <alignment vertical="top"/>
    </xf>
    <xf numFmtId="167" fontId="18" fillId="0" borderId="0" xfId="14" applyFont="1" applyFill="1" applyBorder="1">
      <alignment vertical="top"/>
    </xf>
    <xf numFmtId="167" fontId="19" fillId="0" borderId="0" xfId="14" applyFont="1" applyFill="1" applyBorder="1">
      <alignment vertical="top"/>
    </xf>
    <xf numFmtId="167" fontId="20" fillId="0" borderId="0" xfId="14" applyFont="1" applyFill="1" applyBorder="1" applyAlignment="1">
      <alignment horizontal="right" vertical="top"/>
    </xf>
    <xf numFmtId="167" fontId="20" fillId="0" borderId="0" xfId="14" applyFont="1">
      <alignment vertical="top"/>
    </xf>
    <xf numFmtId="167" fontId="20" fillId="0" borderId="0" xfId="14" applyFont="1" applyFill="1">
      <alignment vertical="top"/>
    </xf>
    <xf numFmtId="172" fontId="6" fillId="0" borderId="0" xfId="9" applyFont="1" applyFill="1" applyBorder="1">
      <alignment vertical="top"/>
    </xf>
    <xf numFmtId="172" fontId="5" fillId="0" borderId="0" xfId="9" applyFont="1" applyFill="1" applyBorder="1">
      <alignment vertical="top"/>
    </xf>
    <xf numFmtId="168" fontId="18" fillId="0" borderId="0" xfId="4" applyNumberFormat="1" applyFont="1" applyFill="1" applyBorder="1">
      <alignment vertical="top"/>
    </xf>
    <xf numFmtId="173" fontId="18" fillId="0" borderId="0" xfId="2" applyFont="1" applyFill="1" applyBorder="1">
      <alignment vertical="top"/>
    </xf>
    <xf numFmtId="168" fontId="19" fillId="0" borderId="0" xfId="4" applyNumberFormat="1" applyFont="1" applyFill="1" applyBorder="1">
      <alignment vertical="top"/>
    </xf>
    <xf numFmtId="168" fontId="20" fillId="0" borderId="0" xfId="4" applyNumberFormat="1" applyFont="1" applyFill="1" applyBorder="1" applyAlignment="1">
      <alignment horizontal="right" vertical="top"/>
    </xf>
    <xf numFmtId="168" fontId="20" fillId="0" borderId="0" xfId="4" applyNumberFormat="1" applyFont="1">
      <alignment vertical="top"/>
    </xf>
    <xf numFmtId="168" fontId="20" fillId="0" borderId="0" xfId="4" applyNumberFormat="1" applyFont="1" applyFill="1">
      <alignment vertical="top"/>
    </xf>
    <xf numFmtId="169" fontId="44" fillId="0" borderId="0" xfId="0" applyFont="1">
      <alignment vertical="top"/>
    </xf>
    <xf numFmtId="182" fontId="20" fillId="0" borderId="0" xfId="1" applyNumberFormat="1" applyFont="1">
      <alignment vertical="top"/>
    </xf>
    <xf numFmtId="169" fontId="0" fillId="0" borderId="0" xfId="0" applyFill="1" applyBorder="1">
      <alignment vertical="top"/>
    </xf>
    <xf numFmtId="169" fontId="20" fillId="0" borderId="3" xfId="0" applyFont="1" applyBorder="1">
      <alignment vertical="top"/>
    </xf>
    <xf numFmtId="167" fontId="45" fillId="0" borderId="0" xfId="1" applyFont="1" applyFill="1" applyBorder="1">
      <alignment vertical="top"/>
    </xf>
    <xf numFmtId="167" fontId="46" fillId="0" borderId="0" xfId="1" applyFont="1" applyFill="1" applyBorder="1">
      <alignment vertical="top"/>
    </xf>
    <xf numFmtId="167" fontId="12" fillId="0" borderId="0" xfId="1" applyFont="1" applyFill="1" applyBorder="1" applyAlignment="1">
      <alignment horizontal="right" vertical="top"/>
    </xf>
    <xf numFmtId="167" fontId="44" fillId="0" borderId="0" xfId="1" applyFont="1">
      <alignment vertical="top"/>
    </xf>
    <xf numFmtId="174" fontId="44" fillId="0" borderId="0" xfId="1" applyNumberFormat="1" applyFont="1">
      <alignment vertical="top"/>
    </xf>
    <xf numFmtId="170" fontId="20" fillId="0" borderId="0" xfId="5" applyFont="1" applyFill="1">
      <alignment vertical="top"/>
    </xf>
    <xf numFmtId="169" fontId="20" fillId="0" borderId="0" xfId="1" applyNumberFormat="1" applyFont="1" applyFill="1">
      <alignment vertical="top"/>
    </xf>
    <xf numFmtId="171" fontId="2" fillId="0" borderId="0" xfId="1" applyNumberFormat="1" applyFont="1">
      <alignment vertical="top"/>
    </xf>
    <xf numFmtId="171" fontId="2" fillId="0" borderId="0" xfId="1" applyNumberFormat="1" applyFont="1" applyBorder="1">
      <alignment vertical="top"/>
    </xf>
    <xf numFmtId="171" fontId="2" fillId="0" borderId="0" xfId="4">
      <alignment vertical="top"/>
    </xf>
    <xf numFmtId="171" fontId="2" fillId="5" borderId="0" xfId="4" applyFont="1" applyFill="1">
      <alignment vertical="top"/>
    </xf>
    <xf numFmtId="171" fontId="2" fillId="4" borderId="0" xfId="4" applyFont="1" applyFill="1">
      <alignment vertical="top"/>
    </xf>
    <xf numFmtId="171" fontId="27" fillId="0" borderId="0" xfId="4" applyFont="1" applyBorder="1">
      <alignment vertical="top"/>
    </xf>
    <xf numFmtId="169" fontId="2" fillId="4" borderId="0" xfId="0" applyFont="1" applyFill="1">
      <alignment vertical="top"/>
    </xf>
    <xf numFmtId="170" fontId="6" fillId="0" borderId="0" xfId="5" applyFont="1" applyFill="1" applyBorder="1">
      <alignment vertical="top"/>
    </xf>
    <xf numFmtId="170" fontId="5" fillId="0" borderId="0" xfId="5" applyFont="1" applyFill="1" applyBorder="1">
      <alignment vertical="top"/>
    </xf>
    <xf numFmtId="170" fontId="2" fillId="0" borderId="0" xfId="5">
      <alignment vertical="top"/>
    </xf>
    <xf numFmtId="170" fontId="2" fillId="4" borderId="0" xfId="5" applyFont="1" applyFill="1">
      <alignment vertical="top"/>
    </xf>
    <xf numFmtId="167" fontId="20" fillId="0" borderId="0" xfId="1" applyFont="1" applyBorder="1">
      <alignment vertical="top"/>
    </xf>
    <xf numFmtId="169" fontId="47" fillId="0" borderId="0" xfId="0" applyFont="1">
      <alignment vertical="top"/>
    </xf>
    <xf numFmtId="169" fontId="5" fillId="0" borderId="0" xfId="0" applyFont="1">
      <alignment vertical="top"/>
    </xf>
    <xf numFmtId="170" fontId="25" fillId="0" borderId="0" xfId="5" applyFont="1">
      <alignment vertical="top"/>
    </xf>
    <xf numFmtId="170" fontId="26" fillId="0" borderId="0" xfId="5" applyFont="1">
      <alignment vertical="top"/>
    </xf>
    <xf numFmtId="169" fontId="26" fillId="0" borderId="0" xfId="0" applyFont="1">
      <alignment vertical="top"/>
    </xf>
    <xf numFmtId="169" fontId="27" fillId="0" borderId="0" xfId="0" applyFont="1" applyAlignment="1">
      <alignment horizontal="right" vertical="top"/>
    </xf>
    <xf numFmtId="169" fontId="19" fillId="0" borderId="0" xfId="0" applyFont="1">
      <alignment vertical="top"/>
    </xf>
    <xf numFmtId="169" fontId="20" fillId="0" borderId="0" xfId="0" applyFont="1" applyAlignment="1">
      <alignment horizontal="right" vertical="top"/>
    </xf>
    <xf numFmtId="167" fontId="20" fillId="0" borderId="0" xfId="0" applyNumberFormat="1" applyFont="1">
      <alignment vertical="top"/>
    </xf>
    <xf numFmtId="167" fontId="20" fillId="0" borderId="0" xfId="0" applyNumberFormat="1" applyFont="1" applyFill="1">
      <alignment vertical="top"/>
    </xf>
    <xf numFmtId="169" fontId="6" fillId="0" borderId="2" xfId="0" applyFont="1" applyBorder="1">
      <alignment vertical="top"/>
    </xf>
    <xf numFmtId="169" fontId="5" fillId="0" borderId="2" xfId="0" applyFont="1" applyBorder="1">
      <alignment vertical="top"/>
    </xf>
    <xf numFmtId="169" fontId="2" fillId="0" borderId="2" xfId="0" applyFont="1" applyBorder="1" applyAlignment="1">
      <alignment horizontal="right" vertical="top"/>
    </xf>
    <xf numFmtId="169" fontId="2" fillId="0" borderId="2" xfId="0" applyFont="1" applyBorder="1">
      <alignment vertical="top"/>
    </xf>
    <xf numFmtId="169" fontId="18" fillId="0" borderId="3" xfId="0" applyFont="1" applyBorder="1">
      <alignment vertical="top"/>
    </xf>
    <xf numFmtId="169" fontId="19" fillId="0" borderId="3" xfId="0" applyFont="1" applyBorder="1">
      <alignment vertical="top"/>
    </xf>
    <xf numFmtId="169" fontId="20" fillId="0" borderId="3" xfId="0" applyFont="1" applyBorder="1" applyAlignment="1">
      <alignment horizontal="right" vertical="top"/>
    </xf>
    <xf numFmtId="169" fontId="27" fillId="0" borderId="0" xfId="0" applyFont="1" applyFill="1" applyAlignment="1">
      <alignment horizontal="right" vertical="top"/>
    </xf>
    <xf numFmtId="168" fontId="16" fillId="0" borderId="0" xfId="0" applyNumberFormat="1" applyFont="1" applyFill="1">
      <alignment vertical="top"/>
    </xf>
    <xf numFmtId="167" fontId="16" fillId="0" borderId="0" xfId="0" applyNumberFormat="1" applyFont="1" applyFill="1">
      <alignment vertical="top"/>
    </xf>
    <xf numFmtId="169" fontId="16" fillId="0" borderId="0" xfId="10" applyFont="1" applyFill="1">
      <alignment vertical="top"/>
    </xf>
    <xf numFmtId="169" fontId="16" fillId="0" borderId="0" xfId="0" applyFont="1" applyFill="1" applyBorder="1">
      <alignment vertical="top"/>
    </xf>
    <xf numFmtId="169" fontId="2" fillId="0" borderId="0" xfId="0" applyFont="1" applyBorder="1" applyAlignment="1">
      <alignment horizontal="right" vertical="top"/>
    </xf>
    <xf numFmtId="169" fontId="18" fillId="0" borderId="0" xfId="0" applyFont="1" applyBorder="1">
      <alignment vertical="top"/>
    </xf>
    <xf numFmtId="169" fontId="19" fillId="0" borderId="0" xfId="0" applyFont="1" applyBorder="1">
      <alignment vertical="top"/>
    </xf>
    <xf numFmtId="169" fontId="20" fillId="0" borderId="0" xfId="0" applyFont="1" applyBorder="1" applyAlignment="1">
      <alignment horizontal="right" vertical="top"/>
    </xf>
    <xf numFmtId="167" fontId="2" fillId="0" borderId="0" xfId="0" applyNumberFormat="1" applyFont="1" applyBorder="1">
      <alignment vertical="top"/>
    </xf>
    <xf numFmtId="167" fontId="2" fillId="5" borderId="0" xfId="1" applyFont="1" applyFill="1" applyBorder="1">
      <alignment vertical="top"/>
    </xf>
    <xf numFmtId="167" fontId="2" fillId="0" borderId="2" xfId="0" applyNumberFormat="1" applyFont="1" applyFill="1" applyBorder="1">
      <alignment vertical="top"/>
    </xf>
    <xf numFmtId="169" fontId="12" fillId="0" borderId="0" xfId="1" applyNumberFormat="1" applyFont="1">
      <alignment vertical="top"/>
    </xf>
    <xf numFmtId="169" fontId="45" fillId="0" borderId="0" xfId="0" applyFont="1" applyFill="1" applyBorder="1">
      <alignment vertical="top"/>
    </xf>
    <xf numFmtId="169" fontId="46" fillId="0" borderId="0" xfId="0" applyFont="1" applyFill="1" applyBorder="1">
      <alignment vertical="top"/>
    </xf>
    <xf numFmtId="169" fontId="12" fillId="0" borderId="0" xfId="0" applyFont="1" applyFill="1" applyBorder="1">
      <alignment vertical="top"/>
    </xf>
    <xf numFmtId="169" fontId="12" fillId="0" borderId="4" xfId="0" applyFont="1" applyBorder="1">
      <alignment vertical="top"/>
    </xf>
    <xf numFmtId="169" fontId="12" fillId="0" borderId="4" xfId="0" applyFont="1" applyFill="1" applyBorder="1">
      <alignment vertical="top"/>
    </xf>
    <xf numFmtId="187" fontId="16" fillId="0" borderId="0" xfId="4" applyNumberFormat="1" applyFont="1">
      <alignment vertical="top"/>
    </xf>
    <xf numFmtId="187" fontId="2" fillId="0" borderId="0" xfId="0" applyNumberFormat="1" applyFont="1">
      <alignment vertical="top"/>
    </xf>
    <xf numFmtId="170" fontId="2" fillId="0" borderId="0" xfId="0" applyNumberFormat="1" applyFont="1">
      <alignment vertical="top"/>
    </xf>
    <xf numFmtId="187" fontId="2" fillId="0" borderId="0" xfId="4" applyNumberFormat="1" applyFont="1">
      <alignment vertical="top"/>
    </xf>
    <xf numFmtId="169" fontId="16" fillId="0" borderId="0" xfId="4" applyNumberFormat="1" applyFont="1">
      <alignment vertical="top"/>
    </xf>
    <xf numFmtId="187" fontId="20" fillId="0" borderId="0" xfId="0" applyNumberFormat="1" applyFont="1">
      <alignment vertical="top"/>
    </xf>
    <xf numFmtId="187" fontId="27" fillId="0" borderId="0" xfId="10" applyNumberFormat="1" applyFont="1">
      <alignment vertical="top"/>
    </xf>
    <xf numFmtId="187" fontId="27" fillId="0" borderId="0" xfId="4" applyNumberFormat="1" applyFont="1" applyFill="1" applyBorder="1">
      <alignment vertical="top"/>
    </xf>
    <xf numFmtId="187" fontId="2" fillId="4" borderId="0" xfId="4" applyNumberFormat="1" applyFont="1" applyFill="1">
      <alignment vertical="top"/>
    </xf>
    <xf numFmtId="187" fontId="2" fillId="5" borderId="0" xfId="4" applyNumberFormat="1" applyFont="1" applyFill="1">
      <alignment vertical="top"/>
    </xf>
    <xf numFmtId="170" fontId="6" fillId="0" borderId="0" xfId="5" applyFont="1">
      <alignment vertical="top"/>
    </xf>
    <xf numFmtId="170" fontId="5" fillId="0" borderId="0" xfId="5" applyFont="1">
      <alignment vertical="top"/>
    </xf>
    <xf numFmtId="171" fontId="6" fillId="0" borderId="0" xfId="4" applyFont="1">
      <alignment vertical="top"/>
    </xf>
    <xf numFmtId="171" fontId="5" fillId="0" borderId="0" xfId="4" applyFont="1">
      <alignment vertical="top"/>
    </xf>
    <xf numFmtId="169" fontId="20" fillId="0" borderId="0" xfId="0" applyFont="1" applyBorder="1">
      <alignment vertical="top"/>
    </xf>
    <xf numFmtId="171" fontId="2" fillId="0" borderId="0" xfId="0" applyNumberFormat="1" applyFont="1">
      <alignment vertical="top"/>
    </xf>
    <xf numFmtId="169" fontId="2" fillId="8" borderId="5" xfId="0" applyFont="1" applyFill="1" applyBorder="1" applyAlignment="1">
      <alignment horizontal="right" vertical="top"/>
    </xf>
    <xf numFmtId="188" fontId="2" fillId="0" borderId="0" xfId="1" applyNumberFormat="1" applyFont="1" applyFill="1">
      <alignment vertical="top"/>
    </xf>
    <xf numFmtId="172" fontId="2" fillId="0" borderId="5" xfId="9" applyFont="1" applyFill="1" applyBorder="1">
      <alignment vertical="top"/>
    </xf>
    <xf numFmtId="171" fontId="16" fillId="0" borderId="0" xfId="1" applyNumberFormat="1" applyFont="1" applyBorder="1">
      <alignment vertical="top"/>
    </xf>
    <xf numFmtId="169" fontId="16" fillId="0" borderId="0" xfId="2" applyNumberFormat="1" applyFont="1" applyFill="1" applyBorder="1">
      <alignment vertical="top"/>
    </xf>
    <xf numFmtId="170" fontId="16" fillId="0" borderId="0" xfId="1" applyNumberFormat="1" applyFont="1" applyFill="1" applyBorder="1">
      <alignment vertical="top"/>
    </xf>
    <xf numFmtId="167" fontId="11" fillId="0" borderId="0" xfId="1" applyFont="1" applyFill="1" applyBorder="1">
      <alignment vertical="top"/>
    </xf>
    <xf numFmtId="167" fontId="2" fillId="0" borderId="0" xfId="4" applyNumberFormat="1" applyFont="1">
      <alignment vertical="top"/>
    </xf>
    <xf numFmtId="169" fontId="16" fillId="0" borderId="0" xfId="0" applyFont="1" applyBorder="1">
      <alignment vertical="top"/>
    </xf>
    <xf numFmtId="171" fontId="27" fillId="7" borderId="7" xfId="4" applyFont="1" applyFill="1" applyBorder="1">
      <alignment vertical="top"/>
    </xf>
    <xf numFmtId="167" fontId="27" fillId="7" borderId="5" xfId="1" applyFont="1" applyFill="1" applyBorder="1">
      <alignment vertical="top"/>
    </xf>
    <xf numFmtId="4" fontId="27" fillId="0" borderId="0" xfId="1" applyNumberFormat="1" applyFont="1">
      <alignment vertical="top"/>
    </xf>
    <xf numFmtId="169" fontId="20" fillId="0" borderId="4" xfId="0" applyFont="1" applyFill="1" applyBorder="1">
      <alignment vertical="top"/>
    </xf>
    <xf numFmtId="169" fontId="18" fillId="0" borderId="4" xfId="0" applyFont="1" applyBorder="1">
      <alignment vertical="top"/>
    </xf>
    <xf numFmtId="169" fontId="20" fillId="0" borderId="4" xfId="0" applyFont="1" applyBorder="1">
      <alignment vertical="top"/>
    </xf>
    <xf numFmtId="169" fontId="0" fillId="0" borderId="0" xfId="5" applyNumberFormat="1" applyFont="1">
      <alignment vertical="top"/>
    </xf>
    <xf numFmtId="170" fontId="2" fillId="0" borderId="0" xfId="5" applyFill="1">
      <alignment vertical="top"/>
    </xf>
    <xf numFmtId="167" fontId="2" fillId="0" borderId="0" xfId="5" applyNumberFormat="1" applyFont="1">
      <alignment vertical="top"/>
    </xf>
    <xf numFmtId="171" fontId="26" fillId="0" borderId="0" xfId="4" applyFont="1" applyFill="1" applyBorder="1">
      <alignment vertical="top"/>
    </xf>
    <xf numFmtId="167" fontId="16" fillId="0" borderId="0" xfId="0" applyNumberFormat="1" applyFont="1" applyBorder="1">
      <alignment vertical="top"/>
    </xf>
    <xf numFmtId="169" fontId="2" fillId="0" borderId="0" xfId="5" applyNumberFormat="1" applyFont="1">
      <alignment vertical="top"/>
    </xf>
    <xf numFmtId="170" fontId="20" fillId="0" borderId="0" xfId="5" applyFont="1">
      <alignment vertical="top"/>
    </xf>
    <xf numFmtId="167" fontId="0" fillId="6" borderId="6" xfId="1" applyFont="1" applyFill="1" applyBorder="1">
      <alignment vertical="top"/>
    </xf>
    <xf numFmtId="169" fontId="0" fillId="6" borderId="5" xfId="1" applyNumberFormat="1" applyFont="1" applyFill="1" applyBorder="1">
      <alignment vertical="top"/>
    </xf>
  </cellXfs>
  <cellStyles count="16">
    <cellStyle name="Comma" xfId="1" builtinId="3"/>
    <cellStyle name="Comma [0]" xfId="6" builtinId="6" hidden="1"/>
    <cellStyle name="Comma 2" xfId="14" xr:uid="{B4151A07-1AF0-49F8-A78C-B94F167BEE2E}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DateShort 3" xfId="15" xr:uid="{FE762435-B699-429C-85B9-58FFCB4A77DC}"/>
    <cellStyle name="Factor" xfId="4" xr:uid="{00000000-0005-0000-0000-000006000000}"/>
    <cellStyle name="Factor 3" xfId="12" xr:uid="{58ABB3A3-ADC5-47FE-B2F5-C2E918B6658C}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Percent" xfId="5" builtinId="5" customBuiltin="1"/>
    <cellStyle name="Percent 2 2" xfId="13" xr:uid="{743C0714-AF51-4F17-9B24-D14DC1118F73}"/>
    <cellStyle name="Year" xfId="9" xr:uid="{00000000-0005-0000-0000-00000A000000}"/>
  </cellStyles>
  <dxfs count="470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641350</xdr:colOff>
          <xdr:row>1</xdr:row>
          <xdr:rowOff>146050</xdr:rowOff>
        </xdr:from>
        <xdr:to>
          <xdr:col>4</xdr:col>
          <xdr:colOff>2108200</xdr:colOff>
          <xdr:row>3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2F8E7-EBB2-42D8-9D2F-9942AAB29D57}">
  <sheetPr codeName="Sheet5">
    <tabColor rgb="FFCCFFFF"/>
    <outlinePr summaryBelow="0" summaryRight="0"/>
  </sheetPr>
  <dimension ref="A1:XFC93"/>
  <sheetViews>
    <sheetView showGridLines="0" tabSelected="1" defaultGridColor="0" colorId="22" zoomScale="80" zoomScaleNormal="80" zoomScalePageLayoutView="70" workbookViewId="0">
      <pane ySplit="5" topLeftCell="A6" activePane="bottomLeft" state="frozen"/>
      <selection activeCell="B49" sqref="B49"/>
      <selection pane="bottomLeft" activeCell="A6" sqref="A6"/>
    </sheetView>
  </sheetViews>
  <sheetFormatPr defaultColWidth="0" defaultRowHeight="13" x14ac:dyDescent="0.25"/>
  <cols>
    <col min="1" max="2" width="1.453125" style="478" customWidth="1"/>
    <col min="3" max="3" width="1.453125" style="479" customWidth="1"/>
    <col min="4" max="4" width="1.453125" style="480" customWidth="1"/>
    <col min="5" max="5" width="8.08984375" style="481" bestFit="1" customWidth="1"/>
    <col min="6" max="6" width="11.90625" style="481" bestFit="1" customWidth="1"/>
    <col min="7" max="7" width="8.90625" style="481" bestFit="1" customWidth="1"/>
    <col min="8" max="8" width="58.90625" style="481" customWidth="1"/>
    <col min="9" max="9" width="48.08984375" style="488" customWidth="1"/>
    <col min="10" max="10" width="12.453125" style="483" customWidth="1"/>
    <col min="11" max="11" width="12.453125" style="484" customWidth="1"/>
    <col min="12" max="12" width="16.08984375" style="484" customWidth="1"/>
    <col min="13" max="13" width="19.6328125" style="484" customWidth="1"/>
    <col min="14" max="14" width="15.453125" style="484" customWidth="1"/>
    <col min="15" max="17" width="12.453125" style="485" customWidth="1"/>
    <col min="18" max="18" width="12.453125" style="486" customWidth="1"/>
    <col min="19" max="19" width="6.54296875" style="485" customWidth="1"/>
    <col min="20" max="20" width="6.1796875" style="485" customWidth="1"/>
    <col min="21" max="21" width="17.08984375" style="481" bestFit="1" customWidth="1"/>
    <col min="22" max="62" width="10.81640625" style="481" bestFit="1" customWidth="1"/>
    <col min="63" max="124" width="10.36328125" style="481" bestFit="1" customWidth="1"/>
    <col min="125" max="125" width="10" style="481" bestFit="1" customWidth="1"/>
    <col min="126" max="127" width="10.08984375" style="481" bestFit="1" customWidth="1"/>
    <col min="128" max="129" width="10" style="481" bestFit="1" customWidth="1"/>
    <col min="130" max="131" width="10.08984375" style="481" bestFit="1" customWidth="1"/>
    <col min="132" max="133" width="10" style="481" bestFit="1" customWidth="1"/>
    <col min="134" max="135" width="10.08984375" style="481" bestFit="1" customWidth="1"/>
    <col min="136" max="137" width="10" style="481" bestFit="1" customWidth="1"/>
    <col min="138" max="139" width="10.08984375" style="481" bestFit="1" customWidth="1"/>
    <col min="140" max="141" width="10" style="481" bestFit="1" customWidth="1"/>
    <col min="142" max="143" width="10.08984375" style="481" bestFit="1" customWidth="1"/>
    <col min="144" max="145" width="10" style="481" bestFit="1" customWidth="1"/>
    <col min="146" max="147" width="10.08984375" style="481" bestFit="1" customWidth="1"/>
    <col min="148" max="149" width="10" style="481" bestFit="1" customWidth="1"/>
    <col min="150" max="151" width="10.08984375" style="481" bestFit="1" customWidth="1"/>
    <col min="152" max="153" width="10" style="481" bestFit="1" customWidth="1"/>
    <col min="154" max="155" width="10.08984375" style="481" bestFit="1" customWidth="1"/>
    <col min="156" max="157" width="10" style="481" bestFit="1" customWidth="1"/>
    <col min="158" max="159" width="10.08984375" style="481" bestFit="1" customWidth="1"/>
    <col min="160" max="161" width="10" style="481" bestFit="1" customWidth="1"/>
    <col min="162" max="163" width="10.08984375" style="481" bestFit="1" customWidth="1"/>
    <col min="164" max="165" width="10" style="481" bestFit="1" customWidth="1"/>
    <col min="166" max="167" width="10.08984375" style="481" bestFit="1" customWidth="1"/>
    <col min="168" max="169" width="10" style="481" bestFit="1" customWidth="1"/>
    <col min="170" max="171" width="10.08984375" style="481" bestFit="1" customWidth="1"/>
    <col min="172" max="173" width="10" style="481" bestFit="1" customWidth="1"/>
    <col min="174" max="175" width="10.08984375" style="481" bestFit="1" customWidth="1"/>
    <col min="176" max="177" width="10" style="481" bestFit="1" customWidth="1"/>
    <col min="178" max="179" width="10.08984375" style="481" bestFit="1" customWidth="1"/>
    <col min="180" max="181" width="10" style="481" bestFit="1" customWidth="1"/>
    <col min="182" max="183" width="10.08984375" style="481" bestFit="1" customWidth="1"/>
    <col min="184" max="185" width="10" style="481" bestFit="1" customWidth="1"/>
    <col min="186" max="187" width="10.08984375" style="481" bestFit="1" customWidth="1"/>
    <col min="188" max="189" width="10" style="481" bestFit="1" customWidth="1"/>
    <col min="190" max="191" width="10.08984375" style="481" bestFit="1" customWidth="1"/>
    <col min="192" max="192" width="10" style="481" bestFit="1" customWidth="1"/>
    <col min="193" max="193" width="10" style="481" customWidth="1"/>
    <col min="194" max="195" width="10.08984375" style="481" customWidth="1"/>
    <col min="196" max="197" width="10" style="481" customWidth="1"/>
    <col min="198" max="199" width="10.08984375" style="481" customWidth="1"/>
    <col min="200" max="201" width="10" style="481" customWidth="1"/>
    <col min="202" max="203" width="10.08984375" style="481" customWidth="1"/>
    <col min="204" max="204" width="10" style="481" customWidth="1"/>
    <col min="16384" max="16384" width="0" style="481" hidden="1"/>
  </cols>
  <sheetData>
    <row r="1" spans="1:16383" ht="25" x14ac:dyDescent="0.25">
      <c r="A1" s="477" t="str">
        <f ca="1" xml:space="preserve"> RIGHT(CELL("filename", A1), LEN(CELL("filename", A1)) - SEARCH("]", CELL("filename", A1)))</f>
        <v>Change</v>
      </c>
      <c r="I1" s="482"/>
      <c r="U1" s="481" t="s">
        <v>282</v>
      </c>
      <c r="V1" s="206">
        <f xml:space="preserve"> Time!J$45</f>
        <v>44196</v>
      </c>
      <c r="W1" s="206">
        <f xml:space="preserve"> Time!K$45</f>
        <v>44561</v>
      </c>
      <c r="X1" s="206">
        <f xml:space="preserve"> Time!L$45</f>
        <v>44926</v>
      </c>
      <c r="Y1" s="206">
        <f xml:space="preserve"> Time!M$45</f>
        <v>45291</v>
      </c>
      <c r="Z1" s="206">
        <f xml:space="preserve"> Time!N$45</f>
        <v>45657</v>
      </c>
      <c r="AA1" s="206">
        <f xml:space="preserve"> Time!O$45</f>
        <v>46022</v>
      </c>
      <c r="AB1" s="206">
        <f xml:space="preserve"> Time!P$45</f>
        <v>46387</v>
      </c>
      <c r="AC1" s="206">
        <f xml:space="preserve"> Time!Q$45</f>
        <v>46752</v>
      </c>
      <c r="AD1" s="206">
        <f xml:space="preserve"> Time!R$45</f>
        <v>47118</v>
      </c>
      <c r="AE1" s="206">
        <f xml:space="preserve"> Time!S$45</f>
        <v>47483</v>
      </c>
      <c r="AF1" s="206">
        <f xml:space="preserve"> Time!T$45</f>
        <v>47848</v>
      </c>
      <c r="AG1" s="206">
        <f xml:space="preserve"> Time!U$45</f>
        <v>48213</v>
      </c>
      <c r="AH1" s="206">
        <f xml:space="preserve"> Time!V$45</f>
        <v>48579</v>
      </c>
      <c r="AI1" s="206">
        <f xml:space="preserve"> Time!W$45</f>
        <v>48944</v>
      </c>
      <c r="AJ1" s="206">
        <f xml:space="preserve"> Time!X$45</f>
        <v>49309</v>
      </c>
      <c r="AK1" s="206">
        <f xml:space="preserve"> Time!Y$45</f>
        <v>49674</v>
      </c>
      <c r="AL1" s="206">
        <f xml:space="preserve"> Time!Z$45</f>
        <v>50040</v>
      </c>
      <c r="AM1" s="206">
        <f xml:space="preserve"> Time!AA$45</f>
        <v>50405</v>
      </c>
      <c r="AN1" s="206">
        <f xml:space="preserve"> Time!AB$45</f>
        <v>50770</v>
      </c>
      <c r="AO1" s="206">
        <f xml:space="preserve"> Time!AC$45</f>
        <v>51135</v>
      </c>
      <c r="AP1" s="206">
        <f xml:space="preserve"> Time!AD$45</f>
        <v>51501</v>
      </c>
      <c r="AQ1" s="206">
        <f xml:space="preserve"> Time!AE$45</f>
        <v>51866</v>
      </c>
      <c r="AR1" s="206">
        <f xml:space="preserve"> Time!AF$45</f>
        <v>52231</v>
      </c>
      <c r="AS1" s="206">
        <f xml:space="preserve"> Time!AG$45</f>
        <v>52596</v>
      </c>
      <c r="AT1" s="206">
        <f xml:space="preserve"> Time!AH$45</f>
        <v>52962</v>
      </c>
      <c r="AU1" s="206">
        <f xml:space="preserve"> Time!AI$45</f>
        <v>53327</v>
      </c>
      <c r="AV1" s="206">
        <f xml:space="preserve"> Time!AJ$45</f>
        <v>53692</v>
      </c>
      <c r="AW1" s="206">
        <f xml:space="preserve"> Time!AK$45</f>
        <v>54057</v>
      </c>
      <c r="AX1" s="206">
        <f xml:space="preserve"> Time!AL$45</f>
        <v>54423</v>
      </c>
      <c r="AY1" s="206">
        <f xml:space="preserve"> Time!AM$45</f>
        <v>54788</v>
      </c>
      <c r="AZ1" s="206">
        <f xml:space="preserve"> Time!AN$45</f>
        <v>55153</v>
      </c>
      <c r="BA1" s="206">
        <f xml:space="preserve"> Time!AO$45</f>
        <v>55518</v>
      </c>
      <c r="BB1" s="206">
        <f xml:space="preserve"> Time!AP$45</f>
        <v>55884</v>
      </c>
      <c r="BC1" s="206">
        <f xml:space="preserve"> Time!AQ$45</f>
        <v>56249</v>
      </c>
      <c r="BD1" s="206">
        <f xml:space="preserve"> Time!AR$45</f>
        <v>56614</v>
      </c>
      <c r="BE1" s="206">
        <f xml:space="preserve"> Time!AS$45</f>
        <v>56979</v>
      </c>
      <c r="BF1" s="206">
        <f xml:space="preserve"> Time!AT$45</f>
        <v>57345</v>
      </c>
      <c r="BG1" s="206">
        <f xml:space="preserve"> Time!AU$45</f>
        <v>57710</v>
      </c>
      <c r="BH1" s="206">
        <f xml:space="preserve"> Time!AV$45</f>
        <v>58075</v>
      </c>
      <c r="BI1" s="206">
        <f xml:space="preserve"> Time!AW$45</f>
        <v>58440</v>
      </c>
      <c r="BJ1" s="206">
        <f xml:space="preserve"> Time!AX$45</f>
        <v>58806</v>
      </c>
      <c r="BK1" s="206">
        <f xml:space="preserve"> Time!AY$45</f>
        <v>59171</v>
      </c>
      <c r="BL1" s="206">
        <f xml:space="preserve"> Time!AZ$45</f>
        <v>59536</v>
      </c>
      <c r="BM1" s="206">
        <f xml:space="preserve"> Time!BA$45</f>
        <v>59901</v>
      </c>
      <c r="BN1" s="206">
        <f xml:space="preserve"> Time!BB$45</f>
        <v>60267</v>
      </c>
      <c r="BO1" s="206">
        <f xml:space="preserve"> Time!BC$45</f>
        <v>60632</v>
      </c>
      <c r="BP1" s="206">
        <f xml:space="preserve"> Time!BD$45</f>
        <v>60997</v>
      </c>
      <c r="BQ1" s="513"/>
      <c r="BR1" s="513"/>
      <c r="BS1" s="513"/>
      <c r="BT1" s="513"/>
      <c r="BU1" s="513"/>
      <c r="BV1" s="513"/>
      <c r="BW1" s="513"/>
      <c r="BX1" s="513"/>
      <c r="BY1" s="513"/>
      <c r="BZ1" s="513"/>
      <c r="CA1" s="513"/>
      <c r="CB1" s="513"/>
      <c r="CC1" s="513"/>
      <c r="CD1" s="513"/>
      <c r="CE1" s="513"/>
      <c r="CF1" s="513"/>
      <c r="CG1" s="513"/>
      <c r="CH1" s="513"/>
      <c r="CI1" s="513"/>
      <c r="CJ1" s="513"/>
      <c r="CK1" s="513"/>
      <c r="CL1" s="513"/>
      <c r="CM1" s="513"/>
      <c r="CN1" s="513"/>
      <c r="CO1" s="513"/>
      <c r="CP1" s="513"/>
      <c r="CQ1" s="513"/>
      <c r="CR1" s="513"/>
      <c r="CS1" s="513"/>
      <c r="CT1" s="513"/>
      <c r="CU1" s="513"/>
      <c r="CV1" s="513"/>
      <c r="CW1" s="513"/>
      <c r="CX1" s="513"/>
      <c r="CY1" s="513"/>
      <c r="CZ1" s="513"/>
      <c r="DA1" s="513"/>
      <c r="DB1" s="513"/>
      <c r="DC1" s="513"/>
      <c r="DD1" s="513"/>
      <c r="DE1" s="513"/>
      <c r="DF1" s="513"/>
      <c r="DG1" s="513"/>
      <c r="DH1" s="513"/>
      <c r="DI1" s="513"/>
      <c r="DJ1" s="513"/>
      <c r="DK1" s="513"/>
      <c r="DL1" s="513"/>
      <c r="DM1" s="513"/>
      <c r="DN1" s="513"/>
      <c r="DO1" s="513"/>
      <c r="DP1" s="513"/>
      <c r="DQ1" s="513"/>
      <c r="DR1" s="513"/>
      <c r="DS1" s="513"/>
      <c r="DT1" s="513"/>
      <c r="DU1" s="513"/>
      <c r="DV1" s="513"/>
      <c r="DW1" s="513"/>
      <c r="DX1" s="513"/>
      <c r="DY1" s="513"/>
      <c r="DZ1" s="513"/>
      <c r="EA1" s="513"/>
      <c r="EB1" s="513"/>
      <c r="EC1" s="513"/>
      <c r="ED1" s="513"/>
      <c r="EE1" s="513"/>
      <c r="EF1" s="513"/>
      <c r="EG1" s="513"/>
      <c r="EH1" s="513"/>
      <c r="EI1" s="513"/>
      <c r="EJ1" s="513"/>
      <c r="EK1" s="513"/>
      <c r="EL1" s="513"/>
      <c r="EM1" s="513"/>
      <c r="EN1" s="513"/>
      <c r="EO1" s="513"/>
      <c r="EP1" s="513"/>
      <c r="EQ1" s="513"/>
      <c r="ER1" s="513"/>
      <c r="ES1" s="513"/>
      <c r="ET1" s="513"/>
      <c r="EU1" s="513"/>
      <c r="EV1" s="513"/>
      <c r="EW1" s="513"/>
      <c r="EX1" s="513"/>
      <c r="EY1" s="513"/>
      <c r="EZ1" s="513"/>
      <c r="FA1" s="513"/>
      <c r="FB1" s="513"/>
      <c r="FC1" s="513"/>
      <c r="FD1" s="513"/>
      <c r="FE1" s="513"/>
      <c r="FF1" s="513"/>
      <c r="FG1" s="513"/>
      <c r="FH1" s="513"/>
      <c r="FI1" s="513"/>
      <c r="FJ1" s="513"/>
      <c r="FK1" s="513"/>
      <c r="FL1" s="513"/>
      <c r="FM1" s="306"/>
      <c r="FN1" s="306"/>
      <c r="FO1" s="306"/>
      <c r="FP1" s="306"/>
      <c r="FQ1" s="306"/>
      <c r="FR1" s="306"/>
      <c r="FS1" s="306"/>
      <c r="FT1" s="306"/>
      <c r="FU1" s="306"/>
      <c r="FV1" s="306"/>
      <c r="FW1" s="306"/>
      <c r="FX1" s="306"/>
      <c r="FY1" s="306"/>
      <c r="FZ1" s="306"/>
      <c r="GA1" s="306"/>
      <c r="GB1" s="306"/>
      <c r="GC1" s="306"/>
      <c r="GD1" s="306"/>
      <c r="GE1" s="306"/>
      <c r="GF1" s="306"/>
      <c r="GG1" s="306"/>
      <c r="GH1" s="306"/>
      <c r="GI1" s="306"/>
      <c r="GJ1" s="306"/>
      <c r="GK1" s="306"/>
      <c r="GL1" s="306"/>
      <c r="GM1" s="306"/>
      <c r="GN1" s="306"/>
      <c r="GO1" s="306"/>
      <c r="GP1" s="306"/>
      <c r="GQ1" s="306"/>
      <c r="GR1" s="306"/>
      <c r="GS1" s="306"/>
      <c r="GT1" s="306"/>
      <c r="GU1" s="306"/>
      <c r="GV1" s="306"/>
    </row>
    <row r="2" spans="1:16383" x14ac:dyDescent="0.25">
      <c r="E2" s="488"/>
      <c r="U2" s="481" t="s">
        <v>282</v>
      </c>
      <c r="V2" s="44" t="str">
        <f xml:space="preserve"> Time!J$50</f>
        <v>Pre-fcst</v>
      </c>
      <c r="W2" s="44" t="str">
        <f xml:space="preserve"> Time!K$50</f>
        <v>Construction</v>
      </c>
      <c r="X2" s="44" t="str">
        <f xml:space="preserve"> Time!L$50</f>
        <v>Construction</v>
      </c>
      <c r="Y2" s="44" t="str">
        <f xml:space="preserve"> Time!M$50</f>
        <v>Operations</v>
      </c>
      <c r="Z2" s="44" t="str">
        <f xml:space="preserve"> Time!N$50</f>
        <v>Operations</v>
      </c>
      <c r="AA2" s="44" t="str">
        <f xml:space="preserve"> Time!O$50</f>
        <v>Operations</v>
      </c>
      <c r="AB2" s="44" t="str">
        <f xml:space="preserve"> Time!P$50</f>
        <v>Operations</v>
      </c>
      <c r="AC2" s="44" t="str">
        <f xml:space="preserve"> Time!Q$50</f>
        <v>Operations</v>
      </c>
      <c r="AD2" s="44" t="str">
        <f xml:space="preserve"> Time!R$50</f>
        <v>Operations</v>
      </c>
      <c r="AE2" s="44" t="str">
        <f xml:space="preserve"> Time!S$50</f>
        <v>Operations</v>
      </c>
      <c r="AF2" s="44" t="str">
        <f xml:space="preserve"> Time!T$50</f>
        <v>Operations</v>
      </c>
      <c r="AG2" s="44" t="str">
        <f xml:space="preserve"> Time!U$50</f>
        <v>Operations</v>
      </c>
      <c r="AH2" s="44" t="str">
        <f xml:space="preserve"> Time!V$50</f>
        <v>Operations</v>
      </c>
      <c r="AI2" s="44" t="str">
        <f xml:space="preserve"> Time!W$50</f>
        <v>Operations</v>
      </c>
      <c r="AJ2" s="44" t="str">
        <f xml:space="preserve"> Time!X$50</f>
        <v>Operations</v>
      </c>
      <c r="AK2" s="44" t="str">
        <f xml:space="preserve"> Time!Y$50</f>
        <v>Operations</v>
      </c>
      <c r="AL2" s="44" t="str">
        <f xml:space="preserve"> Time!Z$50</f>
        <v>Operations</v>
      </c>
      <c r="AM2" s="44" t="str">
        <f xml:space="preserve"> Time!AA$50</f>
        <v>Operations</v>
      </c>
      <c r="AN2" s="44" t="str">
        <f xml:space="preserve"> Time!AB$50</f>
        <v>Operations</v>
      </c>
      <c r="AO2" s="44" t="str">
        <f xml:space="preserve"> Time!AC$50</f>
        <v>Operations</v>
      </c>
      <c r="AP2" s="44" t="str">
        <f xml:space="preserve"> Time!AD$50</f>
        <v>Operations</v>
      </c>
      <c r="AQ2" s="44" t="str">
        <f xml:space="preserve"> Time!AE$50</f>
        <v>Operations</v>
      </c>
      <c r="AR2" s="44" t="str">
        <f xml:space="preserve"> Time!AF$50</f>
        <v>Operations</v>
      </c>
      <c r="AS2" s="44" t="str">
        <f xml:space="preserve"> Time!AG$50</f>
        <v>Operations</v>
      </c>
      <c r="AT2" s="44" t="str">
        <f xml:space="preserve"> Time!AH$50</f>
        <v>Operations</v>
      </c>
      <c r="AU2" s="44" t="str">
        <f xml:space="preserve"> Time!AI$50</f>
        <v>Operations</v>
      </c>
      <c r="AV2" s="44" t="str">
        <f xml:space="preserve"> Time!AJ$50</f>
        <v>Operations</v>
      </c>
      <c r="AW2" s="44" t="str">
        <f xml:space="preserve"> Time!AK$50</f>
        <v>Operations</v>
      </c>
      <c r="AX2" s="44" t="str">
        <f xml:space="preserve"> Time!AL$50</f>
        <v>Post ops</v>
      </c>
      <c r="AY2" s="44" t="str">
        <f xml:space="preserve"> Time!AM$50</f>
        <v>Post ops</v>
      </c>
      <c r="AZ2" s="44" t="str">
        <f xml:space="preserve"> Time!AN$50</f>
        <v>Post ops</v>
      </c>
      <c r="BA2" s="44" t="str">
        <f xml:space="preserve"> Time!AO$50</f>
        <v>Post ops</v>
      </c>
      <c r="BB2" s="44" t="str">
        <f xml:space="preserve"> Time!AP$50</f>
        <v>Post ops</v>
      </c>
      <c r="BC2" s="44" t="str">
        <f xml:space="preserve"> Time!AQ$50</f>
        <v>Post ops</v>
      </c>
      <c r="BD2" s="44" t="str">
        <f xml:space="preserve"> Time!AR$50</f>
        <v>Post ops</v>
      </c>
      <c r="BE2" s="44" t="str">
        <f xml:space="preserve"> Time!AS$50</f>
        <v>Post ops</v>
      </c>
      <c r="BF2" s="44" t="str">
        <f xml:space="preserve"> Time!AT$50</f>
        <v>Post ops</v>
      </c>
      <c r="BG2" s="44" t="str">
        <f xml:space="preserve"> Time!AU$50</f>
        <v>Post ops</v>
      </c>
      <c r="BH2" s="44" t="str">
        <f xml:space="preserve"> Time!AV$50</f>
        <v>Post ops</v>
      </c>
      <c r="BI2" s="44" t="str">
        <f xml:space="preserve"> Time!AW$50</f>
        <v>Post ops</v>
      </c>
      <c r="BJ2" s="44" t="str">
        <f xml:space="preserve"> Time!AX$50</f>
        <v>Post ops</v>
      </c>
      <c r="BK2" s="44" t="str">
        <f xml:space="preserve"> Time!AY$50</f>
        <v>Post ops</v>
      </c>
      <c r="BL2" s="44" t="str">
        <f xml:space="preserve"> Time!AZ$50</f>
        <v>Post ops</v>
      </c>
      <c r="BM2" s="44" t="str">
        <f xml:space="preserve"> Time!BA$50</f>
        <v>Post ops</v>
      </c>
      <c r="BN2" s="44" t="str">
        <f xml:space="preserve"> Time!BB$50</f>
        <v>Post ops</v>
      </c>
      <c r="BO2" s="44" t="str">
        <f xml:space="preserve"> Time!BC$50</f>
        <v>Post ops</v>
      </c>
      <c r="BP2" s="44" t="e">
        <f xml:space="preserve"> Time!BD$50</f>
        <v>#N/A</v>
      </c>
      <c r="BQ2" s="513"/>
      <c r="BR2" s="513"/>
      <c r="BS2" s="513"/>
      <c r="BT2" s="513"/>
      <c r="BU2" s="513"/>
      <c r="BV2" s="513"/>
      <c r="BW2" s="513"/>
      <c r="BX2" s="513"/>
      <c r="BY2" s="513"/>
      <c r="BZ2" s="513"/>
      <c r="CA2" s="513"/>
      <c r="CB2" s="513"/>
      <c r="CC2" s="513"/>
      <c r="CD2" s="513"/>
      <c r="CE2" s="513"/>
      <c r="CF2" s="513"/>
      <c r="CG2" s="513"/>
      <c r="CH2" s="513"/>
      <c r="CI2" s="513"/>
      <c r="CJ2" s="513"/>
      <c r="CK2" s="513"/>
      <c r="CL2" s="513"/>
      <c r="CM2" s="513"/>
      <c r="CN2" s="513"/>
      <c r="CO2" s="513"/>
      <c r="CP2" s="513"/>
      <c r="CQ2" s="513"/>
      <c r="CR2" s="513"/>
      <c r="CS2" s="513"/>
      <c r="CT2" s="513"/>
      <c r="CU2" s="513"/>
      <c r="CV2" s="513"/>
      <c r="CW2" s="513"/>
      <c r="CX2" s="513"/>
      <c r="CY2" s="513"/>
      <c r="CZ2" s="513"/>
      <c r="DA2" s="513"/>
      <c r="DB2" s="513"/>
      <c r="DC2" s="513"/>
      <c r="DD2" s="513"/>
      <c r="DE2" s="513"/>
      <c r="DF2" s="513"/>
      <c r="DG2" s="513"/>
      <c r="DH2" s="513"/>
      <c r="DI2" s="513"/>
      <c r="DJ2" s="513"/>
      <c r="DK2" s="513"/>
      <c r="DL2" s="513"/>
      <c r="DM2" s="513"/>
      <c r="DN2" s="513"/>
      <c r="DO2" s="513"/>
      <c r="DP2" s="513"/>
      <c r="DQ2" s="513"/>
      <c r="DR2" s="513"/>
      <c r="DS2" s="513"/>
      <c r="DT2" s="513"/>
      <c r="DU2" s="513"/>
      <c r="DV2" s="513"/>
      <c r="DW2" s="513"/>
      <c r="DX2" s="513"/>
      <c r="DY2" s="513"/>
      <c r="DZ2" s="513"/>
      <c r="EA2" s="513"/>
      <c r="EB2" s="513"/>
      <c r="EC2" s="513"/>
      <c r="ED2" s="513"/>
      <c r="EE2" s="513"/>
      <c r="EF2" s="513"/>
      <c r="EG2" s="513"/>
      <c r="EH2" s="513"/>
      <c r="EI2" s="513"/>
      <c r="EJ2" s="513"/>
      <c r="EK2" s="513"/>
      <c r="EL2" s="513"/>
      <c r="EM2" s="513"/>
      <c r="EN2" s="513"/>
      <c r="EO2" s="513"/>
      <c r="EP2" s="513"/>
      <c r="EQ2" s="513"/>
      <c r="ER2" s="513"/>
      <c r="ES2" s="513"/>
      <c r="ET2" s="513"/>
      <c r="EU2" s="513"/>
      <c r="EV2" s="513"/>
      <c r="EW2" s="513"/>
      <c r="EX2" s="513"/>
      <c r="EY2" s="513"/>
      <c r="EZ2" s="513"/>
      <c r="FA2" s="513"/>
      <c r="FB2" s="513"/>
      <c r="FC2" s="513"/>
      <c r="FD2" s="513"/>
      <c r="FE2" s="513"/>
      <c r="FF2" s="513"/>
      <c r="FG2" s="513"/>
      <c r="FH2" s="513"/>
      <c r="FI2" s="513"/>
      <c r="FJ2" s="513"/>
      <c r="FK2" s="513"/>
      <c r="FL2" s="513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</row>
    <row r="3" spans="1:16383" s="487" customFormat="1" x14ac:dyDescent="0.25">
      <c r="A3" s="489"/>
      <c r="B3" s="489"/>
      <c r="C3" s="490"/>
      <c r="D3" s="491"/>
      <c r="F3" s="524">
        <f ca="1" xml:space="preserve"> TODAY()</f>
        <v>44951</v>
      </c>
      <c r="G3" s="525">
        <f ca="1" xml:space="preserve"> NOW()</f>
        <v>44951.696765277775</v>
      </c>
      <c r="H3" s="487" t="s">
        <v>283</v>
      </c>
      <c r="I3" s="492"/>
      <c r="J3" s="493"/>
      <c r="K3" s="494"/>
      <c r="L3" s="494"/>
      <c r="M3" s="494"/>
      <c r="N3" s="494"/>
      <c r="O3" s="507">
        <f xml:space="preserve"> Output!$H$11</f>
        <v>8.0000045895576535E-2</v>
      </c>
      <c r="P3" s="508">
        <f xml:space="preserve"> Output!$H$13</f>
        <v>1.2999999520303118</v>
      </c>
      <c r="Q3" s="508">
        <f xml:space="preserve"> Output!$H$14</f>
        <v>1.3000000123151463</v>
      </c>
      <c r="R3" s="506" t="str">
        <f xml:space="preserve"> InpC!$F$3</f>
        <v>Base case 1</v>
      </c>
      <c r="S3" s="503"/>
      <c r="T3" s="503"/>
      <c r="U3" s="513"/>
      <c r="V3" s="513"/>
      <c r="W3" s="513"/>
      <c r="X3" s="513"/>
      <c r="Y3" s="513"/>
      <c r="Z3" s="513"/>
      <c r="AA3" s="513"/>
      <c r="AB3" s="513"/>
      <c r="AC3" s="513"/>
      <c r="AD3" s="513"/>
      <c r="AE3" s="513"/>
      <c r="AF3" s="513"/>
      <c r="AG3" s="513"/>
      <c r="AH3" s="513"/>
      <c r="AI3" s="513"/>
      <c r="AJ3" s="513"/>
      <c r="AK3" s="513"/>
      <c r="AL3" s="513"/>
      <c r="AM3" s="513"/>
      <c r="AN3" s="513"/>
      <c r="AO3" s="513"/>
      <c r="AP3" s="513"/>
      <c r="AQ3" s="513"/>
      <c r="AR3" s="513"/>
      <c r="AS3" s="513"/>
      <c r="AT3" s="513"/>
      <c r="AU3" s="513"/>
      <c r="AV3" s="513"/>
      <c r="AW3" s="513"/>
      <c r="AX3" s="513"/>
      <c r="AY3" s="513"/>
      <c r="AZ3" s="513"/>
      <c r="BA3" s="513"/>
      <c r="BB3" s="513"/>
      <c r="BC3" s="513"/>
      <c r="BD3" s="513"/>
      <c r="BE3" s="513"/>
      <c r="BF3" s="513"/>
      <c r="BG3" s="513"/>
      <c r="BH3" s="513"/>
      <c r="BI3" s="513"/>
      <c r="BJ3" s="513"/>
      <c r="BK3" s="513"/>
      <c r="BL3" s="513"/>
      <c r="BM3" s="513"/>
      <c r="BN3" s="513"/>
      <c r="BO3" s="513"/>
      <c r="BP3" s="513"/>
      <c r="BQ3" s="513"/>
      <c r="BR3" s="513"/>
      <c r="BS3" s="513"/>
      <c r="BT3" s="513"/>
      <c r="BU3" s="513"/>
      <c r="BV3" s="513"/>
      <c r="BW3" s="513"/>
      <c r="BX3" s="513"/>
      <c r="BY3" s="513"/>
      <c r="BZ3" s="513"/>
      <c r="CA3" s="513"/>
      <c r="CB3" s="513"/>
      <c r="CC3" s="513"/>
      <c r="CD3" s="513"/>
      <c r="CE3" s="513"/>
      <c r="CF3" s="513"/>
      <c r="CG3" s="513"/>
      <c r="CH3" s="513"/>
      <c r="CI3" s="513"/>
      <c r="CJ3" s="513"/>
      <c r="CK3" s="513"/>
      <c r="CL3" s="513"/>
      <c r="CM3" s="513"/>
      <c r="CN3" s="513"/>
      <c r="CO3" s="513"/>
      <c r="CP3" s="513"/>
      <c r="CQ3" s="513"/>
      <c r="CR3" s="513"/>
      <c r="CS3" s="513"/>
      <c r="CT3" s="513"/>
      <c r="CU3" s="513"/>
      <c r="CV3" s="513"/>
      <c r="CW3" s="513"/>
      <c r="CX3" s="513"/>
      <c r="CY3" s="513"/>
      <c r="CZ3" s="513"/>
      <c r="DA3" s="513"/>
      <c r="DB3" s="513"/>
      <c r="DC3" s="513"/>
      <c r="DD3" s="513"/>
      <c r="DE3" s="513"/>
      <c r="DF3" s="513"/>
      <c r="DG3" s="513"/>
      <c r="DH3" s="513"/>
      <c r="DI3" s="513"/>
      <c r="DJ3" s="513"/>
      <c r="DK3" s="513"/>
      <c r="DL3" s="513"/>
      <c r="DM3" s="513"/>
      <c r="DN3" s="513"/>
      <c r="DO3" s="513"/>
      <c r="DP3" s="513"/>
      <c r="DQ3" s="513"/>
      <c r="DR3" s="513"/>
      <c r="DS3" s="513"/>
      <c r="DT3" s="513"/>
      <c r="DU3" s="513"/>
      <c r="DV3" s="513"/>
      <c r="DW3" s="513"/>
      <c r="DX3" s="513"/>
      <c r="DY3" s="513"/>
      <c r="DZ3" s="513"/>
      <c r="EA3" s="513"/>
      <c r="EB3" s="513"/>
      <c r="EC3" s="513"/>
      <c r="ED3" s="513"/>
      <c r="EE3" s="513"/>
      <c r="EF3" s="513"/>
      <c r="EG3" s="513"/>
      <c r="EH3" s="513"/>
      <c r="EI3" s="513"/>
      <c r="EJ3" s="513"/>
      <c r="EK3" s="513"/>
      <c r="EL3" s="513"/>
      <c r="EM3" s="513"/>
      <c r="EN3" s="513"/>
      <c r="EO3" s="513"/>
      <c r="EP3" s="513"/>
      <c r="EQ3" s="513"/>
      <c r="ER3" s="513"/>
      <c r="ES3" s="513"/>
      <c r="ET3" s="513"/>
      <c r="EU3" s="513"/>
      <c r="EV3" s="513"/>
      <c r="EW3" s="513"/>
      <c r="EX3" s="513"/>
      <c r="EY3" s="513"/>
      <c r="EZ3" s="513"/>
      <c r="FA3" s="513"/>
      <c r="FB3" s="513"/>
      <c r="FC3" s="513"/>
      <c r="FD3" s="513"/>
      <c r="FE3" s="513"/>
      <c r="FF3" s="513"/>
      <c r="FG3" s="513"/>
      <c r="FH3" s="513"/>
      <c r="FI3" s="513"/>
      <c r="FJ3" s="513"/>
      <c r="FK3" s="513"/>
      <c r="FL3" s="513"/>
      <c r="FM3" s="513"/>
      <c r="FN3" s="513"/>
      <c r="FO3" s="513"/>
      <c r="FP3" s="513"/>
      <c r="FQ3" s="513"/>
      <c r="FR3" s="513"/>
      <c r="FS3" s="513"/>
      <c r="FT3" s="513"/>
      <c r="FU3" s="513"/>
      <c r="FV3" s="513"/>
      <c r="FW3" s="513"/>
      <c r="FX3" s="513"/>
      <c r="FY3" s="513"/>
      <c r="FZ3" s="513"/>
      <c r="GA3" s="513"/>
      <c r="GB3" s="513"/>
      <c r="GC3" s="513"/>
      <c r="GD3" s="513"/>
      <c r="GE3" s="513"/>
      <c r="GF3" s="513"/>
      <c r="GG3" s="513"/>
      <c r="GH3" s="513"/>
      <c r="GI3" s="513"/>
      <c r="GJ3" s="513"/>
      <c r="GK3" s="513"/>
      <c r="GL3" s="513"/>
      <c r="GM3" s="513"/>
      <c r="GN3" s="513"/>
      <c r="GO3" s="513"/>
      <c r="GP3" s="513"/>
      <c r="GQ3" s="513"/>
      <c r="GR3" s="513"/>
      <c r="GS3" s="513"/>
      <c r="GT3" s="513"/>
      <c r="GU3" s="513"/>
      <c r="GV3" s="51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  <c r="XFC3"/>
    </row>
    <row r="4" spans="1:16383" x14ac:dyDescent="0.25">
      <c r="F4" s="521"/>
      <c r="G4" s="521"/>
      <c r="H4" s="481" t="s">
        <v>284</v>
      </c>
      <c r="J4" s="495"/>
      <c r="K4" s="496"/>
      <c r="L4" s="497"/>
      <c r="M4" s="497"/>
      <c r="N4" s="497"/>
      <c r="O4" s="511">
        <f xml:space="preserve"> O3</f>
        <v>8.0000045895576535E-2</v>
      </c>
      <c r="P4" s="510">
        <f xml:space="preserve"> P3</f>
        <v>1.2999999520303118</v>
      </c>
      <c r="Q4" s="510">
        <f xml:space="preserve"> Q3</f>
        <v>1.3000000123151463</v>
      </c>
      <c r="R4" s="509" t="str">
        <f xml:space="preserve"> R3</f>
        <v>Base case 1</v>
      </c>
      <c r="U4" s="481" t="s">
        <v>285</v>
      </c>
      <c r="V4" s="206">
        <f xml:space="preserve"> Time!J$25</f>
        <v>44196</v>
      </c>
      <c r="W4" s="206">
        <f xml:space="preserve"> Time!K$25</f>
        <v>44286</v>
      </c>
      <c r="X4" s="206">
        <f xml:space="preserve"> Time!L$25</f>
        <v>44377</v>
      </c>
      <c r="Y4" s="206">
        <f xml:space="preserve"> Time!M$25</f>
        <v>44469</v>
      </c>
      <c r="Z4" s="206">
        <f xml:space="preserve"> Time!N$25</f>
        <v>44561</v>
      </c>
      <c r="AA4" s="206">
        <f xml:space="preserve"> Time!O$25</f>
        <v>44651</v>
      </c>
      <c r="AB4" s="206">
        <f xml:space="preserve"> Time!P$25</f>
        <v>44742</v>
      </c>
      <c r="AC4" s="206">
        <f xml:space="preserve"> Time!Q$25</f>
        <v>44834</v>
      </c>
      <c r="AD4" s="206">
        <f xml:space="preserve"> Time!R$25</f>
        <v>44926</v>
      </c>
      <c r="AE4" s="206">
        <f xml:space="preserve"> Time!S$25</f>
        <v>45016</v>
      </c>
      <c r="AF4" s="206">
        <f xml:space="preserve"> Time!T$25</f>
        <v>45107</v>
      </c>
      <c r="AG4" s="206">
        <f xml:space="preserve"> Time!U$25</f>
        <v>45199</v>
      </c>
      <c r="AH4" s="206">
        <f xml:space="preserve"> Time!V$25</f>
        <v>45291</v>
      </c>
      <c r="AI4" s="206">
        <f xml:space="preserve"> Time!W$25</f>
        <v>45382</v>
      </c>
      <c r="AJ4" s="206">
        <f xml:space="preserve"> Time!X$25</f>
        <v>45473</v>
      </c>
      <c r="AK4" s="206">
        <f xml:space="preserve"> Time!Y$25</f>
        <v>45565</v>
      </c>
      <c r="AL4" s="206">
        <f xml:space="preserve"> Time!Z$25</f>
        <v>45657</v>
      </c>
      <c r="AM4" s="206">
        <f xml:space="preserve"> Time!AA$25</f>
        <v>45747</v>
      </c>
      <c r="AN4" s="206">
        <f xml:space="preserve"> Time!AB$25</f>
        <v>45838</v>
      </c>
      <c r="AO4" s="206">
        <f xml:space="preserve"> Time!AC$25</f>
        <v>45930</v>
      </c>
      <c r="AP4" s="206">
        <f xml:space="preserve"> Time!AD$25</f>
        <v>46022</v>
      </c>
      <c r="AQ4" s="206">
        <f xml:space="preserve"> Time!AE$25</f>
        <v>46112</v>
      </c>
      <c r="AR4" s="206">
        <f xml:space="preserve"> Time!AF$25</f>
        <v>46203</v>
      </c>
      <c r="AS4" s="206">
        <f xml:space="preserve"> Time!AG$25</f>
        <v>46295</v>
      </c>
      <c r="AT4" s="206">
        <f xml:space="preserve"> Time!AH$25</f>
        <v>46387</v>
      </c>
      <c r="AU4" s="206">
        <f xml:space="preserve"> Time!AI$25</f>
        <v>46477</v>
      </c>
      <c r="AV4" s="206">
        <f xml:space="preserve"> Time!AJ$25</f>
        <v>46568</v>
      </c>
      <c r="AW4" s="206">
        <f xml:space="preserve"> Time!AK$25</f>
        <v>46660</v>
      </c>
      <c r="AX4" s="206">
        <f xml:space="preserve"> Time!AL$25</f>
        <v>46752</v>
      </c>
      <c r="AY4" s="206">
        <f xml:space="preserve"> Time!AM$25</f>
        <v>46843</v>
      </c>
      <c r="AZ4" s="206">
        <f xml:space="preserve"> Time!AN$25</f>
        <v>46934</v>
      </c>
      <c r="BA4" s="206">
        <f xml:space="preserve"> Time!AO$25</f>
        <v>47026</v>
      </c>
      <c r="BB4" s="206">
        <f xml:space="preserve"> Time!AP$25</f>
        <v>47118</v>
      </c>
      <c r="BC4" s="206">
        <f xml:space="preserve"> Time!AQ$25</f>
        <v>47208</v>
      </c>
      <c r="BD4" s="206">
        <f xml:space="preserve"> Time!AR$25</f>
        <v>47299</v>
      </c>
      <c r="BE4" s="206">
        <f xml:space="preserve"> Time!AS$25</f>
        <v>47391</v>
      </c>
      <c r="BF4" s="206">
        <f xml:space="preserve"> Time!AT$25</f>
        <v>47483</v>
      </c>
      <c r="BG4" s="206">
        <f xml:space="preserve"> Time!AU$25</f>
        <v>47573</v>
      </c>
      <c r="BH4" s="206">
        <f xml:space="preserve"> Time!AV$25</f>
        <v>47664</v>
      </c>
      <c r="BI4" s="206">
        <f xml:space="preserve"> Time!AW$25</f>
        <v>47756</v>
      </c>
      <c r="BJ4" s="206">
        <f xml:space="preserve"> Time!AX$25</f>
        <v>47848</v>
      </c>
      <c r="BK4" s="206">
        <f xml:space="preserve"> Time!AY$25</f>
        <v>47938</v>
      </c>
      <c r="BL4" s="206">
        <f xml:space="preserve"> Time!AZ$25</f>
        <v>48029</v>
      </c>
      <c r="BM4" s="206">
        <f xml:space="preserve"> Time!BA$25</f>
        <v>48121</v>
      </c>
      <c r="BN4" s="206">
        <f xml:space="preserve"> Time!BB$25</f>
        <v>48213</v>
      </c>
      <c r="BO4" s="206">
        <f xml:space="preserve"> Time!BC$25</f>
        <v>48304</v>
      </c>
      <c r="BP4" s="206">
        <f xml:space="preserve"> Time!BD$25</f>
        <v>48395</v>
      </c>
      <c r="BQ4" s="206">
        <f xml:space="preserve"> Time!BE$25</f>
        <v>48487</v>
      </c>
      <c r="BR4" s="206">
        <f xml:space="preserve"> Time!BF$25</f>
        <v>48579</v>
      </c>
      <c r="BS4" s="206">
        <f xml:space="preserve"> Time!BG$25</f>
        <v>48669</v>
      </c>
      <c r="BT4" s="206">
        <f xml:space="preserve"> Time!BH$25</f>
        <v>48760</v>
      </c>
      <c r="BU4" s="206">
        <f xml:space="preserve"> Time!BI$25</f>
        <v>48852</v>
      </c>
      <c r="BV4" s="206">
        <f xml:space="preserve"> Time!BJ$25</f>
        <v>48944</v>
      </c>
      <c r="BW4" s="206">
        <f xml:space="preserve"> Time!BK$25</f>
        <v>49034</v>
      </c>
      <c r="BX4" s="206">
        <f xml:space="preserve"> Time!BL$25</f>
        <v>49125</v>
      </c>
      <c r="BY4" s="206">
        <f xml:space="preserve"> Time!BM$25</f>
        <v>49217</v>
      </c>
      <c r="BZ4" s="206">
        <f xml:space="preserve"> Time!BN$25</f>
        <v>49309</v>
      </c>
      <c r="CA4" s="206">
        <f xml:space="preserve"> Time!BO$25</f>
        <v>49399</v>
      </c>
      <c r="CB4" s="206">
        <f xml:space="preserve"> Time!BP$25</f>
        <v>49490</v>
      </c>
      <c r="CC4" s="206">
        <f xml:space="preserve"> Time!BQ$25</f>
        <v>49582</v>
      </c>
      <c r="CD4" s="206">
        <f xml:space="preserve"> Time!BR$25</f>
        <v>49674</v>
      </c>
      <c r="CE4" s="206">
        <f xml:space="preserve"> Time!BS$25</f>
        <v>49765</v>
      </c>
      <c r="CF4" s="206">
        <f xml:space="preserve"> Time!BT$25</f>
        <v>49856</v>
      </c>
      <c r="CG4" s="206">
        <f xml:space="preserve"> Time!BU$25</f>
        <v>49948</v>
      </c>
      <c r="CH4" s="206">
        <f xml:space="preserve"> Time!BV$25</f>
        <v>50040</v>
      </c>
      <c r="CI4" s="206">
        <f xml:space="preserve"> Time!BW$25</f>
        <v>50130</v>
      </c>
      <c r="CJ4" s="206">
        <f xml:space="preserve"> Time!BX$25</f>
        <v>50221</v>
      </c>
      <c r="CK4" s="206">
        <f xml:space="preserve"> Time!BY$25</f>
        <v>50313</v>
      </c>
      <c r="CL4" s="206">
        <f xml:space="preserve"> Time!BZ$25</f>
        <v>50405</v>
      </c>
      <c r="CM4" s="206">
        <f xml:space="preserve"> Time!CA$25</f>
        <v>50495</v>
      </c>
      <c r="CN4" s="206">
        <f xml:space="preserve"> Time!CB$25</f>
        <v>50586</v>
      </c>
      <c r="CO4" s="206">
        <f xml:space="preserve"> Time!CC$25</f>
        <v>50678</v>
      </c>
      <c r="CP4" s="206">
        <f xml:space="preserve"> Time!CD$25</f>
        <v>50770</v>
      </c>
      <c r="CQ4" s="206">
        <f xml:space="preserve"> Time!CE$25</f>
        <v>50860</v>
      </c>
      <c r="CR4" s="206">
        <f xml:space="preserve"> Time!CF$25</f>
        <v>50951</v>
      </c>
      <c r="CS4" s="206">
        <f xml:space="preserve"> Time!CG$25</f>
        <v>51043</v>
      </c>
      <c r="CT4" s="206">
        <f xml:space="preserve"> Time!CH$25</f>
        <v>51135</v>
      </c>
      <c r="CU4" s="206">
        <f xml:space="preserve"> Time!CI$25</f>
        <v>51226</v>
      </c>
      <c r="CV4" s="206">
        <f xml:space="preserve"> Time!CJ$25</f>
        <v>51317</v>
      </c>
      <c r="CW4" s="206">
        <f xml:space="preserve"> Time!CK$25</f>
        <v>51409</v>
      </c>
      <c r="CX4" s="206">
        <f xml:space="preserve"> Time!CL$25</f>
        <v>51501</v>
      </c>
      <c r="CY4" s="206">
        <f xml:space="preserve"> Time!CM$25</f>
        <v>51591</v>
      </c>
      <c r="CZ4" s="206">
        <f xml:space="preserve"> Time!CN$25</f>
        <v>51682</v>
      </c>
      <c r="DA4" s="206">
        <f xml:space="preserve"> Time!CO$25</f>
        <v>51774</v>
      </c>
      <c r="DB4" s="206">
        <f xml:space="preserve"> Time!CP$25</f>
        <v>51866</v>
      </c>
      <c r="DC4" s="206">
        <f xml:space="preserve"> Time!CQ$25</f>
        <v>51956</v>
      </c>
      <c r="DD4" s="206">
        <f xml:space="preserve"> Time!CR$25</f>
        <v>52047</v>
      </c>
      <c r="DE4" s="206">
        <f xml:space="preserve"> Time!CS$25</f>
        <v>52139</v>
      </c>
      <c r="DF4" s="206">
        <f xml:space="preserve"> Time!CT$25</f>
        <v>52231</v>
      </c>
      <c r="DG4" s="206">
        <f xml:space="preserve"> Time!CU$25</f>
        <v>52321</v>
      </c>
      <c r="DH4" s="206">
        <f xml:space="preserve"> Time!CV$25</f>
        <v>52412</v>
      </c>
      <c r="DI4" s="206">
        <f xml:space="preserve"> Time!CW$25</f>
        <v>52504</v>
      </c>
      <c r="DJ4" s="206">
        <f xml:space="preserve"> Time!CX$25</f>
        <v>52596</v>
      </c>
      <c r="DK4" s="206">
        <f xml:space="preserve"> Time!CY$25</f>
        <v>52687</v>
      </c>
      <c r="DL4" s="206">
        <f xml:space="preserve"> Time!CZ$25</f>
        <v>52778</v>
      </c>
      <c r="DM4" s="206">
        <f xml:space="preserve"> Time!DA$25</f>
        <v>52870</v>
      </c>
      <c r="DN4" s="206">
        <f xml:space="preserve"> Time!DB$25</f>
        <v>52962</v>
      </c>
      <c r="DO4" s="206">
        <f xml:space="preserve"> Time!DC$25</f>
        <v>53052</v>
      </c>
      <c r="DP4" s="206">
        <f xml:space="preserve"> Time!DD$25</f>
        <v>53143</v>
      </c>
      <c r="DQ4" s="206">
        <f xml:space="preserve"> Time!DE$25</f>
        <v>53235</v>
      </c>
      <c r="DR4" s="206">
        <f xml:space="preserve"> Time!DF$25</f>
        <v>53327</v>
      </c>
      <c r="DS4" s="206">
        <f xml:space="preserve"> Time!DG$25</f>
        <v>53417</v>
      </c>
      <c r="DT4" s="206">
        <f xml:space="preserve"> Time!DH$25</f>
        <v>53508</v>
      </c>
      <c r="DU4" s="206">
        <f xml:space="preserve"> Time!DI$25</f>
        <v>53600</v>
      </c>
      <c r="DV4" s="206">
        <f xml:space="preserve"> Time!DJ$25</f>
        <v>53692</v>
      </c>
      <c r="DW4" s="206">
        <f xml:space="preserve"> Time!DK$25</f>
        <v>53782</v>
      </c>
      <c r="DX4" s="206">
        <f xml:space="preserve"> Time!DL$25</f>
        <v>53873</v>
      </c>
      <c r="DY4" s="206">
        <f xml:space="preserve"> Time!DM$25</f>
        <v>53965</v>
      </c>
      <c r="DZ4" s="206">
        <f xml:space="preserve"> Time!DN$25</f>
        <v>54057</v>
      </c>
      <c r="EA4" s="206">
        <f xml:space="preserve"> Time!DO$25</f>
        <v>54148</v>
      </c>
      <c r="EB4" s="206">
        <f xml:space="preserve"> Time!DP$25</f>
        <v>54239</v>
      </c>
      <c r="EC4" s="206">
        <f xml:space="preserve"> Time!DQ$25</f>
        <v>54331</v>
      </c>
      <c r="ED4" s="206">
        <f xml:space="preserve"> Time!DR$25</f>
        <v>54423</v>
      </c>
      <c r="EE4" s="206">
        <f xml:space="preserve"> Time!DS$25</f>
        <v>54513</v>
      </c>
      <c r="EF4" s="206">
        <f xml:space="preserve"> Time!DT$25</f>
        <v>54604</v>
      </c>
      <c r="EG4" s="206">
        <f xml:space="preserve"> Time!DU$25</f>
        <v>54696</v>
      </c>
      <c r="EH4" s="206">
        <f xml:space="preserve"> Time!DV$25</f>
        <v>54788</v>
      </c>
      <c r="EI4" s="206">
        <f xml:space="preserve"> Time!DW$25</f>
        <v>54878</v>
      </c>
      <c r="EJ4" s="206">
        <f xml:space="preserve"> Time!DX$25</f>
        <v>54969</v>
      </c>
      <c r="EK4" s="206">
        <f xml:space="preserve"> Time!DY$25</f>
        <v>55061</v>
      </c>
      <c r="EL4" s="206">
        <f xml:space="preserve"> Time!DZ$25</f>
        <v>55153</v>
      </c>
      <c r="EM4" s="206">
        <f xml:space="preserve"> Time!EA$25</f>
        <v>55243</v>
      </c>
      <c r="EN4" s="206">
        <f xml:space="preserve"> Time!EB$25</f>
        <v>55334</v>
      </c>
      <c r="EO4" s="206">
        <f xml:space="preserve"> Time!EC$25</f>
        <v>55426</v>
      </c>
      <c r="EP4" s="206">
        <f xml:space="preserve"> Time!ED$25</f>
        <v>55518</v>
      </c>
      <c r="EQ4" s="206">
        <f xml:space="preserve"> Time!EE$25</f>
        <v>55609</v>
      </c>
      <c r="ER4" s="206">
        <f xml:space="preserve"> Time!EF$25</f>
        <v>55700</v>
      </c>
      <c r="ES4" s="206">
        <f xml:space="preserve"> Time!EG$25</f>
        <v>55792</v>
      </c>
      <c r="ET4" s="206">
        <f xml:space="preserve"> Time!EH$25</f>
        <v>55884</v>
      </c>
      <c r="EU4" s="206">
        <f xml:space="preserve"> Time!EI$25</f>
        <v>55974</v>
      </c>
      <c r="EV4" s="206">
        <f xml:space="preserve"> Time!EJ$25</f>
        <v>56065</v>
      </c>
      <c r="EW4" s="206">
        <f xml:space="preserve"> Time!EK$25</f>
        <v>56157</v>
      </c>
      <c r="EX4" s="206">
        <f xml:space="preserve"> Time!EL$25</f>
        <v>56249</v>
      </c>
      <c r="EY4" s="206">
        <f xml:space="preserve"> Time!EM$25</f>
        <v>56339</v>
      </c>
      <c r="EZ4" s="206">
        <f xml:space="preserve"> Time!EN$25</f>
        <v>56430</v>
      </c>
      <c r="FA4" s="206">
        <f xml:space="preserve"> Time!EO$25</f>
        <v>56522</v>
      </c>
      <c r="FB4" s="206">
        <f xml:space="preserve"> Time!EP$25</f>
        <v>56614</v>
      </c>
      <c r="FC4" s="206">
        <f xml:space="preserve"> Time!EQ$25</f>
        <v>56704</v>
      </c>
      <c r="FD4" s="206">
        <f xml:space="preserve"> Time!ER$25</f>
        <v>56795</v>
      </c>
      <c r="FE4" s="206">
        <f xml:space="preserve"> Time!ES$25</f>
        <v>56887</v>
      </c>
      <c r="FF4" s="206">
        <f xml:space="preserve"> Time!ET$25</f>
        <v>56979</v>
      </c>
      <c r="FG4" s="206">
        <f xml:space="preserve"> Time!EU$25</f>
        <v>57070</v>
      </c>
      <c r="FH4" s="206">
        <f xml:space="preserve"> Time!EV$25</f>
        <v>57161</v>
      </c>
      <c r="FI4" s="206">
        <f xml:space="preserve"> Time!EW$25</f>
        <v>57253</v>
      </c>
      <c r="FJ4" s="206">
        <f xml:space="preserve"> Time!EX$25</f>
        <v>57345</v>
      </c>
      <c r="FK4" s="206">
        <f xml:space="preserve"> Time!EY$25</f>
        <v>57435</v>
      </c>
      <c r="FL4" s="206">
        <f xml:space="preserve"> Time!EZ$25</f>
        <v>57526</v>
      </c>
      <c r="FM4" s="206">
        <f xml:space="preserve"> Time!FA$25</f>
        <v>57618</v>
      </c>
      <c r="FN4" s="206">
        <f xml:space="preserve"> Time!FB$25</f>
        <v>57710</v>
      </c>
      <c r="FO4" s="206">
        <f xml:space="preserve"> Time!FC$25</f>
        <v>57800</v>
      </c>
      <c r="FP4" s="206">
        <f xml:space="preserve"> Time!FD$25</f>
        <v>57891</v>
      </c>
      <c r="FQ4" s="206">
        <f xml:space="preserve"> Time!FE$25</f>
        <v>57983</v>
      </c>
      <c r="FR4" s="206">
        <f xml:space="preserve"> Time!FF$25</f>
        <v>58075</v>
      </c>
      <c r="FS4" s="206">
        <f xml:space="preserve"> Time!FG$25</f>
        <v>58165</v>
      </c>
      <c r="FT4" s="206">
        <f xml:space="preserve"> Time!FH$25</f>
        <v>58256</v>
      </c>
      <c r="FU4" s="206">
        <f xml:space="preserve"> Time!FI$25</f>
        <v>58348</v>
      </c>
      <c r="FV4" s="206">
        <f xml:space="preserve"> Time!FJ$25</f>
        <v>58440</v>
      </c>
      <c r="FW4" s="206">
        <f xml:space="preserve"> Time!FK$25</f>
        <v>58531</v>
      </c>
      <c r="FX4" s="206">
        <f xml:space="preserve"> Time!FL$25</f>
        <v>58622</v>
      </c>
      <c r="FY4" s="206">
        <f xml:space="preserve"> Time!FM$25</f>
        <v>58714</v>
      </c>
      <c r="FZ4" s="206">
        <f xml:space="preserve"> Time!FN$25</f>
        <v>58806</v>
      </c>
      <c r="GA4" s="206">
        <f xml:space="preserve"> Time!FO$25</f>
        <v>58896</v>
      </c>
      <c r="GB4" s="206">
        <f xml:space="preserve"> Time!FP$25</f>
        <v>58987</v>
      </c>
      <c r="GC4" s="206">
        <f xml:space="preserve"> Time!FQ$25</f>
        <v>59079</v>
      </c>
      <c r="GD4" s="206">
        <f xml:space="preserve"> Time!FR$25</f>
        <v>59171</v>
      </c>
      <c r="GE4" s="206">
        <f xml:space="preserve"> Time!FS$25</f>
        <v>59261</v>
      </c>
      <c r="GF4" s="206">
        <f xml:space="preserve"> Time!FT$25</f>
        <v>59352</v>
      </c>
      <c r="GG4" s="206">
        <f xml:space="preserve"> Time!FU$25</f>
        <v>59444</v>
      </c>
      <c r="GH4" s="206">
        <f xml:space="preserve"> Time!FV$25</f>
        <v>59536</v>
      </c>
      <c r="GI4" s="206">
        <f xml:space="preserve"> Time!FW$25</f>
        <v>59626</v>
      </c>
      <c r="GJ4" s="206">
        <f xml:space="preserve"> Time!FX$25</f>
        <v>59717</v>
      </c>
      <c r="GK4" s="206">
        <f xml:space="preserve"> Time!FY$25</f>
        <v>59809</v>
      </c>
      <c r="GL4" s="206">
        <f xml:space="preserve"> Time!FZ$25</f>
        <v>59901</v>
      </c>
      <c r="GM4" s="206">
        <f xml:space="preserve"> Time!GA$25</f>
        <v>59992</v>
      </c>
      <c r="GN4" s="206">
        <f xml:space="preserve"> Time!GB$25</f>
        <v>60083</v>
      </c>
      <c r="GO4" s="206">
        <f xml:space="preserve"> Time!GC$25</f>
        <v>60175</v>
      </c>
      <c r="GP4" s="206">
        <f xml:space="preserve"> Time!GD$25</f>
        <v>60267</v>
      </c>
      <c r="GQ4" s="206">
        <f xml:space="preserve"> Time!GE$25</f>
        <v>60357</v>
      </c>
      <c r="GR4" s="206">
        <f xml:space="preserve"> Time!GF$25</f>
        <v>60448</v>
      </c>
      <c r="GS4" s="206">
        <f xml:space="preserve"> Time!GG$25</f>
        <v>60540</v>
      </c>
      <c r="GT4" s="206">
        <f xml:space="preserve"> Time!GH$25</f>
        <v>60632</v>
      </c>
      <c r="GU4" s="206">
        <f xml:space="preserve"> Time!GI$25</f>
        <v>60722</v>
      </c>
      <c r="GV4" s="206">
        <f xml:space="preserve"> Time!GJ$25</f>
        <v>60813</v>
      </c>
    </row>
    <row r="5" spans="1:16383" s="498" customFormat="1" ht="26" x14ac:dyDescent="0.25">
      <c r="C5" s="499"/>
      <c r="E5" s="498" t="s">
        <v>286</v>
      </c>
      <c r="F5" s="522" t="s">
        <v>70</v>
      </c>
      <c r="G5" s="522" t="s">
        <v>71</v>
      </c>
      <c r="H5" s="522" t="s">
        <v>287</v>
      </c>
      <c r="I5" s="522" t="s">
        <v>288</v>
      </c>
      <c r="J5" s="527" t="s">
        <v>289</v>
      </c>
      <c r="K5" s="526" t="s">
        <v>290</v>
      </c>
      <c r="L5" s="522" t="s">
        <v>291</v>
      </c>
      <c r="M5" s="522" t="s">
        <v>292</v>
      </c>
      <c r="N5" s="522" t="s">
        <v>293</v>
      </c>
      <c r="O5" s="526" t="str">
        <f xml:space="preserve"> Output!$E$11</f>
        <v>Blended equity IRR</v>
      </c>
      <c r="P5" s="526" t="str">
        <f xml:space="preserve"> Output!$E$13</f>
        <v>Min DSCR</v>
      </c>
      <c r="Q5" s="526" t="str">
        <f xml:space="preserve"> Output!$E$14</f>
        <v>Avg DSCR</v>
      </c>
      <c r="R5" s="522" t="s">
        <v>295</v>
      </c>
      <c r="S5" s="500"/>
      <c r="T5" s="500"/>
      <c r="U5" s="501" t="s">
        <v>285</v>
      </c>
      <c r="V5" s="307" t="str">
        <f xml:space="preserve"> Time!J$66</f>
        <v>Pre-fcst</v>
      </c>
      <c r="W5" s="307" t="str">
        <f xml:space="preserve"> Time!K$66</f>
        <v>Pre-fcst</v>
      </c>
      <c r="X5" s="307" t="str">
        <f xml:space="preserve"> Time!L$66</f>
        <v>Fin Close</v>
      </c>
      <c r="Y5" s="307" t="str">
        <f xml:space="preserve"> Time!M$66</f>
        <v>Construction</v>
      </c>
      <c r="Z5" s="307" t="str">
        <f xml:space="preserve"> Time!N$66</f>
        <v>Construction</v>
      </c>
      <c r="AA5" s="307" t="str">
        <f xml:space="preserve"> Time!O$66</f>
        <v>Construction</v>
      </c>
      <c r="AB5" s="307" t="str">
        <f xml:space="preserve"> Time!P$66</f>
        <v>Construction</v>
      </c>
      <c r="AC5" s="307" t="str">
        <f xml:space="preserve"> Time!Q$66</f>
        <v>Construction</v>
      </c>
      <c r="AD5" s="307" t="str">
        <f xml:space="preserve"> Time!R$66</f>
        <v>Construction</v>
      </c>
      <c r="AE5" s="307" t="str">
        <f xml:space="preserve"> Time!S$66</f>
        <v>Operations</v>
      </c>
      <c r="AF5" s="307" t="str">
        <f xml:space="preserve"> Time!T$66</f>
        <v>Operations</v>
      </c>
      <c r="AG5" s="307" t="str">
        <f xml:space="preserve"> Time!U$66</f>
        <v>Operations</v>
      </c>
      <c r="AH5" s="307" t="str">
        <f xml:space="preserve"> Time!V$66</f>
        <v>Operations</v>
      </c>
      <c r="AI5" s="307" t="str">
        <f xml:space="preserve"> Time!W$66</f>
        <v>Operations</v>
      </c>
      <c r="AJ5" s="307" t="str">
        <f xml:space="preserve"> Time!X$66</f>
        <v>Operations</v>
      </c>
      <c r="AK5" s="307" t="str">
        <f xml:space="preserve"> Time!Y$66</f>
        <v>Operations</v>
      </c>
      <c r="AL5" s="307" t="str">
        <f xml:space="preserve"> Time!Z$66</f>
        <v>Operations</v>
      </c>
      <c r="AM5" s="307" t="str">
        <f xml:space="preserve"> Time!AA$66</f>
        <v>Operations</v>
      </c>
      <c r="AN5" s="307" t="str">
        <f xml:space="preserve"> Time!AB$66</f>
        <v>Operations</v>
      </c>
      <c r="AO5" s="307" t="str">
        <f xml:space="preserve"> Time!AC$66</f>
        <v>Operations</v>
      </c>
      <c r="AP5" s="307" t="str">
        <f xml:space="preserve"> Time!AD$66</f>
        <v>Operations</v>
      </c>
      <c r="AQ5" s="307" t="str">
        <f xml:space="preserve"> Time!AE$66</f>
        <v>Operations</v>
      </c>
      <c r="AR5" s="307" t="str">
        <f xml:space="preserve"> Time!AF$66</f>
        <v>Operations</v>
      </c>
      <c r="AS5" s="307" t="str">
        <f xml:space="preserve"> Time!AG$66</f>
        <v>Operations</v>
      </c>
      <c r="AT5" s="307" t="str">
        <f xml:space="preserve"> Time!AH$66</f>
        <v>Operations</v>
      </c>
      <c r="AU5" s="307" t="str">
        <f xml:space="preserve"> Time!AI$66</f>
        <v>Operations</v>
      </c>
      <c r="AV5" s="307" t="str">
        <f xml:space="preserve"> Time!AJ$66</f>
        <v>Operations</v>
      </c>
      <c r="AW5" s="307" t="str">
        <f xml:space="preserve"> Time!AK$66</f>
        <v>Operations</v>
      </c>
      <c r="AX5" s="307" t="str">
        <f xml:space="preserve"> Time!AL$66</f>
        <v>Operations</v>
      </c>
      <c r="AY5" s="307" t="str">
        <f xml:space="preserve"> Time!AM$66</f>
        <v>Operations</v>
      </c>
      <c r="AZ5" s="307" t="str">
        <f xml:space="preserve"> Time!AN$66</f>
        <v>Operations</v>
      </c>
      <c r="BA5" s="307" t="str">
        <f xml:space="preserve"> Time!AO$66</f>
        <v>Operations</v>
      </c>
      <c r="BB5" s="307" t="str">
        <f xml:space="preserve"> Time!AP$66</f>
        <v>Operations</v>
      </c>
      <c r="BC5" s="307" t="str">
        <f xml:space="preserve"> Time!AQ$66</f>
        <v>Operations</v>
      </c>
      <c r="BD5" s="307" t="str">
        <f xml:space="preserve"> Time!AR$66</f>
        <v>Operations</v>
      </c>
      <c r="BE5" s="307" t="str">
        <f xml:space="preserve"> Time!AS$66</f>
        <v>Operations</v>
      </c>
      <c r="BF5" s="307" t="str">
        <f xml:space="preserve"> Time!AT$66</f>
        <v>Operations</v>
      </c>
      <c r="BG5" s="307" t="str">
        <f xml:space="preserve"> Time!AU$66</f>
        <v>Operations</v>
      </c>
      <c r="BH5" s="307" t="str">
        <f xml:space="preserve"> Time!AV$66</f>
        <v>Operations</v>
      </c>
      <c r="BI5" s="307" t="str">
        <f xml:space="preserve"> Time!AW$66</f>
        <v>Operations</v>
      </c>
      <c r="BJ5" s="307" t="str">
        <f xml:space="preserve"> Time!AX$66</f>
        <v>Operations</v>
      </c>
      <c r="BK5" s="307" t="str">
        <f xml:space="preserve"> Time!AY$66</f>
        <v>Operations</v>
      </c>
      <c r="BL5" s="307" t="str">
        <f xml:space="preserve"> Time!AZ$66</f>
        <v>Operations</v>
      </c>
      <c r="BM5" s="307" t="str">
        <f xml:space="preserve"> Time!BA$66</f>
        <v>Operations</v>
      </c>
      <c r="BN5" s="307" t="str">
        <f xml:space="preserve"> Time!BB$66</f>
        <v>Operations</v>
      </c>
      <c r="BO5" s="307" t="str">
        <f xml:space="preserve"> Time!BC$66</f>
        <v>Operations</v>
      </c>
      <c r="BP5" s="307" t="str">
        <f xml:space="preserve"> Time!BD$66</f>
        <v>Operations</v>
      </c>
      <c r="BQ5" s="307" t="str">
        <f xml:space="preserve"> Time!BE$66</f>
        <v>Operations</v>
      </c>
      <c r="BR5" s="307" t="str">
        <f xml:space="preserve"> Time!BF$66</f>
        <v>Operations</v>
      </c>
      <c r="BS5" s="307" t="str">
        <f xml:space="preserve"> Time!BG$66</f>
        <v>Operations</v>
      </c>
      <c r="BT5" s="307" t="str">
        <f xml:space="preserve"> Time!BH$66</f>
        <v>Operations</v>
      </c>
      <c r="BU5" s="307" t="str">
        <f xml:space="preserve"> Time!BI$66</f>
        <v>Operations</v>
      </c>
      <c r="BV5" s="307" t="str">
        <f xml:space="preserve"> Time!BJ$66</f>
        <v>Operations</v>
      </c>
      <c r="BW5" s="307" t="str">
        <f xml:space="preserve"> Time!BK$66</f>
        <v>Operations</v>
      </c>
      <c r="BX5" s="307" t="str">
        <f xml:space="preserve"> Time!BL$66</f>
        <v>Operations</v>
      </c>
      <c r="BY5" s="307" t="str">
        <f xml:space="preserve"> Time!BM$66</f>
        <v>Operations</v>
      </c>
      <c r="BZ5" s="307" t="str">
        <f xml:space="preserve"> Time!BN$66</f>
        <v>Operations</v>
      </c>
      <c r="CA5" s="307" t="str">
        <f xml:space="preserve"> Time!BO$66</f>
        <v>Operations</v>
      </c>
      <c r="CB5" s="307" t="str">
        <f xml:space="preserve"> Time!BP$66</f>
        <v>Operations</v>
      </c>
      <c r="CC5" s="307" t="str">
        <f xml:space="preserve"> Time!BQ$66</f>
        <v>Operations</v>
      </c>
      <c r="CD5" s="307" t="str">
        <f xml:space="preserve"> Time!BR$66</f>
        <v>Operations</v>
      </c>
      <c r="CE5" s="307" t="str">
        <f xml:space="preserve"> Time!BS$66</f>
        <v>Operations</v>
      </c>
      <c r="CF5" s="307" t="str">
        <f xml:space="preserve"> Time!BT$66</f>
        <v>Operations</v>
      </c>
      <c r="CG5" s="307" t="str">
        <f xml:space="preserve"> Time!BU$66</f>
        <v>Operations</v>
      </c>
      <c r="CH5" s="307" t="str">
        <f xml:space="preserve"> Time!BV$66</f>
        <v>Operations</v>
      </c>
      <c r="CI5" s="307" t="str">
        <f xml:space="preserve"> Time!BW$66</f>
        <v>Operations</v>
      </c>
      <c r="CJ5" s="307" t="str">
        <f xml:space="preserve"> Time!BX$66</f>
        <v>Operations</v>
      </c>
      <c r="CK5" s="307" t="str">
        <f xml:space="preserve"> Time!BY$66</f>
        <v>Operations</v>
      </c>
      <c r="CL5" s="307" t="str">
        <f xml:space="preserve"> Time!BZ$66</f>
        <v>Operations</v>
      </c>
      <c r="CM5" s="307" t="str">
        <f xml:space="preserve"> Time!CA$66</f>
        <v>Operations</v>
      </c>
      <c r="CN5" s="307" t="str">
        <f xml:space="preserve"> Time!CB$66</f>
        <v>Operations</v>
      </c>
      <c r="CO5" s="307" t="str">
        <f xml:space="preserve"> Time!CC$66</f>
        <v>Operations</v>
      </c>
      <c r="CP5" s="307" t="str">
        <f xml:space="preserve"> Time!CD$66</f>
        <v>Operations</v>
      </c>
      <c r="CQ5" s="307" t="str">
        <f xml:space="preserve"> Time!CE$66</f>
        <v>Operations</v>
      </c>
      <c r="CR5" s="307" t="str">
        <f xml:space="preserve"> Time!CF$66</f>
        <v>Operations</v>
      </c>
      <c r="CS5" s="307" t="str">
        <f xml:space="preserve"> Time!CG$66</f>
        <v>Operations</v>
      </c>
      <c r="CT5" s="307" t="str">
        <f xml:space="preserve"> Time!CH$66</f>
        <v>Operations</v>
      </c>
      <c r="CU5" s="307" t="str">
        <f xml:space="preserve"> Time!CI$66</f>
        <v>Operations</v>
      </c>
      <c r="CV5" s="307" t="str">
        <f xml:space="preserve"> Time!CJ$66</f>
        <v>Operations</v>
      </c>
      <c r="CW5" s="307" t="str">
        <f xml:space="preserve"> Time!CK$66</f>
        <v>Operations</v>
      </c>
      <c r="CX5" s="307" t="str">
        <f xml:space="preserve"> Time!CL$66</f>
        <v>Operations</v>
      </c>
      <c r="CY5" s="307" t="str">
        <f xml:space="preserve"> Time!CM$66</f>
        <v>Operations</v>
      </c>
      <c r="CZ5" s="307" t="str">
        <f xml:space="preserve"> Time!CN$66</f>
        <v>Operations</v>
      </c>
      <c r="DA5" s="307" t="str">
        <f xml:space="preserve"> Time!CO$66</f>
        <v>Operations</v>
      </c>
      <c r="DB5" s="307" t="str">
        <f xml:space="preserve"> Time!CP$66</f>
        <v>Operations</v>
      </c>
      <c r="DC5" s="307" t="str">
        <f xml:space="preserve"> Time!CQ$66</f>
        <v>Operations</v>
      </c>
      <c r="DD5" s="307" t="str">
        <f xml:space="preserve"> Time!CR$66</f>
        <v>Operations</v>
      </c>
      <c r="DE5" s="307" t="str">
        <f xml:space="preserve"> Time!CS$66</f>
        <v>Operations</v>
      </c>
      <c r="DF5" s="307" t="str">
        <f xml:space="preserve"> Time!CT$66</f>
        <v>Operations</v>
      </c>
      <c r="DG5" s="307" t="str">
        <f xml:space="preserve"> Time!CU$66</f>
        <v>Operations</v>
      </c>
      <c r="DH5" s="307" t="str">
        <f xml:space="preserve"> Time!CV$66</f>
        <v>Operations</v>
      </c>
      <c r="DI5" s="307" t="str">
        <f xml:space="preserve"> Time!CW$66</f>
        <v>Operations</v>
      </c>
      <c r="DJ5" s="307" t="str">
        <f xml:space="preserve"> Time!CX$66</f>
        <v>Operations</v>
      </c>
      <c r="DK5" s="307" t="str">
        <f xml:space="preserve"> Time!CY$66</f>
        <v>Operations</v>
      </c>
      <c r="DL5" s="307" t="str">
        <f xml:space="preserve"> Time!CZ$66</f>
        <v>Operations</v>
      </c>
      <c r="DM5" s="307" t="str">
        <f xml:space="preserve"> Time!DA$66</f>
        <v>Operations</v>
      </c>
      <c r="DN5" s="307" t="str">
        <f xml:space="preserve"> Time!DB$66</f>
        <v>Operations</v>
      </c>
      <c r="DO5" s="307" t="str">
        <f xml:space="preserve"> Time!DC$66</f>
        <v>Operations</v>
      </c>
      <c r="DP5" s="307" t="str">
        <f xml:space="preserve"> Time!DD$66</f>
        <v>Operations</v>
      </c>
      <c r="DQ5" s="307" t="str">
        <f xml:space="preserve"> Time!DE$66</f>
        <v>Operations</v>
      </c>
      <c r="DR5" s="307" t="str">
        <f xml:space="preserve"> Time!DF$66</f>
        <v>Operations</v>
      </c>
      <c r="DS5" s="307" t="str">
        <f xml:space="preserve"> Time!DG$66</f>
        <v>Operations</v>
      </c>
      <c r="DT5" s="307" t="str">
        <f xml:space="preserve"> Time!DH$66</f>
        <v>Operations</v>
      </c>
      <c r="DU5" s="307" t="str">
        <f xml:space="preserve"> Time!DI$66</f>
        <v>Operations</v>
      </c>
      <c r="DV5" s="307" t="str">
        <f xml:space="preserve"> Time!DJ$66</f>
        <v>Operations</v>
      </c>
      <c r="DW5" s="307" t="str">
        <f xml:space="preserve"> Time!DK$66</f>
        <v>Operations</v>
      </c>
      <c r="DX5" s="307" t="str">
        <f xml:space="preserve"> Time!DL$66</f>
        <v>Operations</v>
      </c>
      <c r="DY5" s="307" t="str">
        <f xml:space="preserve"> Time!DM$66</f>
        <v>Operations</v>
      </c>
      <c r="DZ5" s="307" t="str">
        <f xml:space="preserve"> Time!DN$66</f>
        <v>Operations</v>
      </c>
      <c r="EA5" s="307" t="str">
        <f xml:space="preserve"> Time!DO$66</f>
        <v>Post ops</v>
      </c>
      <c r="EB5" s="307" t="str">
        <f xml:space="preserve"> Time!DP$66</f>
        <v>Post ops</v>
      </c>
      <c r="EC5" s="307" t="str">
        <f xml:space="preserve"> Time!DQ$66</f>
        <v>Post ops</v>
      </c>
      <c r="ED5" s="307" t="str">
        <f xml:space="preserve"> Time!DR$66</f>
        <v>Post ops</v>
      </c>
      <c r="EE5" s="307" t="str">
        <f xml:space="preserve"> Time!DS$66</f>
        <v>Post ops</v>
      </c>
      <c r="EF5" s="307" t="str">
        <f xml:space="preserve"> Time!DT$66</f>
        <v>Post ops</v>
      </c>
      <c r="EG5" s="307" t="str">
        <f xml:space="preserve"> Time!DU$66</f>
        <v>Post ops</v>
      </c>
      <c r="EH5" s="307" t="str">
        <f xml:space="preserve"> Time!DV$66</f>
        <v>Post ops</v>
      </c>
      <c r="EI5" s="307" t="str">
        <f xml:space="preserve"> Time!DW$66</f>
        <v>Post ops</v>
      </c>
      <c r="EJ5" s="307" t="str">
        <f xml:space="preserve"> Time!DX$66</f>
        <v>Post ops</v>
      </c>
      <c r="EK5" s="307" t="str">
        <f xml:space="preserve"> Time!DY$66</f>
        <v>Post ops</v>
      </c>
      <c r="EL5" s="307" t="str">
        <f xml:space="preserve"> Time!DZ$66</f>
        <v>Post ops</v>
      </c>
      <c r="EM5" s="307" t="str">
        <f xml:space="preserve"> Time!EA$66</f>
        <v>Post ops</v>
      </c>
      <c r="EN5" s="307" t="str">
        <f xml:space="preserve"> Time!EB$66</f>
        <v>Post ops</v>
      </c>
      <c r="EO5" s="307" t="str">
        <f xml:space="preserve"> Time!EC$66</f>
        <v>Post ops</v>
      </c>
      <c r="EP5" s="307" t="str">
        <f xml:space="preserve"> Time!ED$66</f>
        <v>Post ops</v>
      </c>
      <c r="EQ5" s="307" t="str">
        <f xml:space="preserve"> Time!EE$66</f>
        <v>Post ops</v>
      </c>
      <c r="ER5" s="307" t="str">
        <f xml:space="preserve"> Time!EF$66</f>
        <v>Post ops</v>
      </c>
      <c r="ES5" s="307" t="str">
        <f xml:space="preserve"> Time!EG$66</f>
        <v>Post ops</v>
      </c>
      <c r="ET5" s="307" t="str">
        <f xml:space="preserve"> Time!EH$66</f>
        <v>Post ops</v>
      </c>
      <c r="EU5" s="307" t="str">
        <f xml:space="preserve"> Time!EI$66</f>
        <v>Post ops</v>
      </c>
      <c r="EV5" s="307" t="str">
        <f xml:space="preserve"> Time!EJ$66</f>
        <v>Post ops</v>
      </c>
      <c r="EW5" s="307" t="str">
        <f xml:space="preserve"> Time!EK$66</f>
        <v>Post ops</v>
      </c>
      <c r="EX5" s="307" t="str">
        <f xml:space="preserve"> Time!EL$66</f>
        <v>Post ops</v>
      </c>
      <c r="EY5" s="307" t="str">
        <f xml:space="preserve"> Time!EM$66</f>
        <v>Post ops</v>
      </c>
      <c r="EZ5" s="307" t="str">
        <f xml:space="preserve"> Time!EN$66</f>
        <v>Post ops</v>
      </c>
      <c r="FA5" s="307" t="str">
        <f xml:space="preserve"> Time!EO$66</f>
        <v>Post ops</v>
      </c>
      <c r="FB5" s="307" t="str">
        <f xml:space="preserve"> Time!EP$66</f>
        <v>Post ops</v>
      </c>
      <c r="FC5" s="307" t="str">
        <f xml:space="preserve"> Time!EQ$66</f>
        <v>Post ops</v>
      </c>
      <c r="FD5" s="307" t="str">
        <f xml:space="preserve"> Time!ER$66</f>
        <v>Post ops</v>
      </c>
      <c r="FE5" s="307" t="str">
        <f xml:space="preserve"> Time!ES$66</f>
        <v>Post ops</v>
      </c>
      <c r="FF5" s="307" t="str">
        <f xml:space="preserve"> Time!ET$66</f>
        <v>Post ops</v>
      </c>
      <c r="FG5" s="307" t="str">
        <f xml:space="preserve"> Time!EU$66</f>
        <v>Post ops</v>
      </c>
      <c r="FH5" s="307" t="str">
        <f xml:space="preserve"> Time!EV$66</f>
        <v>Post ops</v>
      </c>
      <c r="FI5" s="307" t="str">
        <f xml:space="preserve"> Time!EW$66</f>
        <v>Post ops</v>
      </c>
      <c r="FJ5" s="307" t="str">
        <f xml:space="preserve"> Time!EX$66</f>
        <v>Post ops</v>
      </c>
      <c r="FK5" s="307" t="str">
        <f xml:space="preserve"> Time!EY$66</f>
        <v>Post ops</v>
      </c>
      <c r="FL5" s="307" t="str">
        <f xml:space="preserve"> Time!EZ$66</f>
        <v>Post ops</v>
      </c>
      <c r="FM5" s="307" t="str">
        <f xml:space="preserve"> Time!FA$66</f>
        <v>Post ops</v>
      </c>
      <c r="FN5" s="307" t="str">
        <f xml:space="preserve"> Time!FB$66</f>
        <v>Post ops</v>
      </c>
      <c r="FO5" s="307" t="str">
        <f xml:space="preserve"> Time!FC$66</f>
        <v>Post ops</v>
      </c>
      <c r="FP5" s="307" t="str">
        <f xml:space="preserve"> Time!FD$66</f>
        <v>Post ops</v>
      </c>
      <c r="FQ5" s="307" t="str">
        <f xml:space="preserve"> Time!FE$66</f>
        <v>Post ops</v>
      </c>
      <c r="FR5" s="307" t="str">
        <f xml:space="preserve"> Time!FF$66</f>
        <v>Post ops</v>
      </c>
      <c r="FS5" s="307" t="str">
        <f xml:space="preserve"> Time!FG$66</f>
        <v>Post ops</v>
      </c>
      <c r="FT5" s="307" t="str">
        <f xml:space="preserve"> Time!FH$66</f>
        <v>Post ops</v>
      </c>
      <c r="FU5" s="307" t="str">
        <f xml:space="preserve"> Time!FI$66</f>
        <v>Post ops</v>
      </c>
      <c r="FV5" s="307" t="str">
        <f xml:space="preserve"> Time!FJ$66</f>
        <v>Post ops</v>
      </c>
      <c r="FW5" s="307" t="str">
        <f xml:space="preserve"> Time!FK$66</f>
        <v>Post ops</v>
      </c>
      <c r="FX5" s="307" t="str">
        <f xml:space="preserve"> Time!FL$66</f>
        <v>Post ops</v>
      </c>
      <c r="FY5" s="307" t="str">
        <f xml:space="preserve"> Time!FM$66</f>
        <v>Post ops</v>
      </c>
      <c r="FZ5" s="307" t="str">
        <f xml:space="preserve"> Time!FN$66</f>
        <v>Post ops</v>
      </c>
      <c r="GA5" s="307" t="str">
        <f xml:space="preserve"> Time!FO$66</f>
        <v>Post ops</v>
      </c>
      <c r="GB5" s="307" t="str">
        <f xml:space="preserve"> Time!FP$66</f>
        <v>Post ops</v>
      </c>
      <c r="GC5" s="307" t="str">
        <f xml:space="preserve"> Time!FQ$66</f>
        <v>Post ops</v>
      </c>
      <c r="GD5" s="307" t="str">
        <f xml:space="preserve"> Time!FR$66</f>
        <v>Post ops</v>
      </c>
      <c r="GE5" s="307" t="str">
        <f xml:space="preserve"> Time!FS$66</f>
        <v>Post ops</v>
      </c>
      <c r="GF5" s="307" t="str">
        <f xml:space="preserve"> Time!FT$66</f>
        <v>Post ops</v>
      </c>
      <c r="GG5" s="307" t="str">
        <f xml:space="preserve"> Time!FU$66</f>
        <v>Post ops</v>
      </c>
      <c r="GH5" s="307" t="str">
        <f xml:space="preserve"> Time!FV$66</f>
        <v>Post ops</v>
      </c>
      <c r="GI5" s="307" t="str">
        <f xml:space="preserve"> Time!FW$66</f>
        <v>Post ops</v>
      </c>
      <c r="GJ5" s="307" t="str">
        <f xml:space="preserve"> Time!FX$66</f>
        <v>Post ops</v>
      </c>
      <c r="GK5" s="307" t="str">
        <f xml:space="preserve"> Time!FY$66</f>
        <v>Post ops</v>
      </c>
      <c r="GL5" s="307" t="str">
        <f xml:space="preserve"> Time!FZ$66</f>
        <v>Post ops</v>
      </c>
      <c r="GM5" s="307" t="str">
        <f xml:space="preserve"> Time!GA$66</f>
        <v>Post ops</v>
      </c>
      <c r="GN5" s="307" t="str">
        <f xml:space="preserve"> Time!GB$66</f>
        <v>Post ops</v>
      </c>
      <c r="GO5" s="307" t="str">
        <f xml:space="preserve"> Time!GC$66</f>
        <v>Post ops</v>
      </c>
      <c r="GP5" s="307" t="str">
        <f xml:space="preserve"> Time!GD$66</f>
        <v>Post ops</v>
      </c>
      <c r="GQ5" s="307" t="str">
        <f xml:space="preserve"> Time!GE$66</f>
        <v>Post ops</v>
      </c>
      <c r="GR5" s="307" t="str">
        <f xml:space="preserve"> Time!GF$66</f>
        <v>Post ops</v>
      </c>
      <c r="GS5" s="307" t="str">
        <f xml:space="preserve"> Time!GG$66</f>
        <v>Post ops</v>
      </c>
      <c r="GT5" s="307" t="str">
        <f xml:space="preserve"> Time!GH$66</f>
        <v>Post ops</v>
      </c>
      <c r="GU5" s="307" t="str">
        <f xml:space="preserve"> Time!GI$66</f>
        <v>Post ops</v>
      </c>
      <c r="GV5" s="307" t="str">
        <f xml:space="preserve"> Time!GJ$66</f>
        <v>Post ops</v>
      </c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  <c r="XEY5"/>
      <c r="XEZ5"/>
      <c r="XFA5"/>
      <c r="XFB5"/>
      <c r="XFC5"/>
    </row>
    <row r="6" spans="1:16383" x14ac:dyDescent="0.25">
      <c r="F6" s="523"/>
      <c r="G6" s="523"/>
      <c r="H6" s="502"/>
      <c r="I6" s="502"/>
      <c r="K6" s="483"/>
      <c r="L6" s="483"/>
      <c r="M6" s="483"/>
      <c r="N6" s="483"/>
      <c r="O6" s="503"/>
    </row>
    <row r="7" spans="1:16383" x14ac:dyDescent="0.25">
      <c r="A7" s="478" t="s">
        <v>294</v>
      </c>
      <c r="F7" s="523"/>
      <c r="G7" s="523"/>
      <c r="H7" s="502"/>
      <c r="I7" s="502"/>
      <c r="J7" s="504"/>
      <c r="K7" s="483"/>
      <c r="L7" s="483"/>
      <c r="M7" s="483"/>
      <c r="N7" s="483"/>
      <c r="O7" s="503"/>
      <c r="P7" s="505"/>
      <c r="Q7" s="505"/>
    </row>
    <row r="8" spans="1:16383" x14ac:dyDescent="0.25">
      <c r="F8" s="523"/>
      <c r="G8" s="523"/>
      <c r="H8" s="502"/>
      <c r="I8" s="502"/>
      <c r="J8" s="504"/>
      <c r="K8" s="483"/>
      <c r="L8" s="483"/>
      <c r="M8" s="483"/>
      <c r="N8" s="483"/>
      <c r="O8" s="503"/>
      <c r="P8" s="505"/>
      <c r="Q8" s="505"/>
    </row>
    <row r="9" spans="1:16383" x14ac:dyDescent="0.25">
      <c r="A9" s="489"/>
      <c r="B9" s="489"/>
      <c r="C9" s="490"/>
      <c r="D9" s="491"/>
      <c r="E9" s="487"/>
      <c r="F9" s="524">
        <v>44098</v>
      </c>
      <c r="G9" s="525">
        <v>44098.587734259258</v>
      </c>
      <c r="H9" s="487" t="s">
        <v>584</v>
      </c>
      <c r="I9" s="492"/>
      <c r="J9" s="493"/>
      <c r="K9" s="494"/>
      <c r="L9" s="494"/>
      <c r="M9" s="494"/>
      <c r="N9" s="494"/>
      <c r="O9" s="507">
        <v>7.9999998211860726E-2</v>
      </c>
      <c r="P9" s="508">
        <v>1.3000000368143276</v>
      </c>
      <c r="Q9" s="508">
        <v>1.3000000487637189</v>
      </c>
      <c r="R9" s="506" t="s">
        <v>83</v>
      </c>
      <c r="S9" s="503"/>
      <c r="T9" s="503"/>
    </row>
    <row r="10" spans="1:16383" x14ac:dyDescent="0.25">
      <c r="F10" s="523"/>
      <c r="G10" s="523"/>
      <c r="H10" s="502" t="s">
        <v>601</v>
      </c>
      <c r="I10" s="488" t="str">
        <f>InpC!E69</f>
        <v>Senior debt - T1 - % of debt</v>
      </c>
      <c r="J10" s="504"/>
      <c r="K10" s="483"/>
      <c r="L10" s="483"/>
      <c r="M10" s="483"/>
      <c r="N10" s="483"/>
      <c r="O10" s="503"/>
      <c r="P10" s="505"/>
      <c r="Q10" s="505"/>
    </row>
    <row r="11" spans="1:16383" x14ac:dyDescent="0.25">
      <c r="F11" s="523"/>
      <c r="G11" s="523"/>
      <c r="H11" s="502" t="s">
        <v>602</v>
      </c>
      <c r="I11" s="488" t="str">
        <f>InpC!E70</f>
        <v>Senior debt - T2 - % of debt</v>
      </c>
      <c r="J11" s="504"/>
      <c r="K11" s="483"/>
      <c r="L11" s="483"/>
      <c r="M11" s="483"/>
      <c r="N11" s="483"/>
      <c r="O11" s="503"/>
      <c r="P11" s="505"/>
      <c r="Q11" s="505"/>
    </row>
    <row r="12" spans="1:16383" x14ac:dyDescent="0.25">
      <c r="F12" s="523"/>
      <c r="G12" s="523"/>
      <c r="H12" s="502" t="s">
        <v>603</v>
      </c>
      <c r="I12" s="488" t="str">
        <f>InpC!E73</f>
        <v>Construction debt - T1 upfront fee amount</v>
      </c>
      <c r="J12" s="504"/>
      <c r="K12" s="483"/>
      <c r="L12" s="483"/>
      <c r="M12" s="483"/>
      <c r="N12" s="483"/>
      <c r="O12" s="503"/>
      <c r="P12" s="505"/>
      <c r="Q12" s="505"/>
    </row>
    <row r="13" spans="1:16383" x14ac:dyDescent="0.25">
      <c r="F13" s="523"/>
      <c r="G13" s="523"/>
      <c r="H13" s="502" t="s">
        <v>603</v>
      </c>
      <c r="I13" s="488" t="str">
        <f>InpC!E74</f>
        <v>Construction debt - T1 commitment amount</v>
      </c>
      <c r="J13" s="504"/>
      <c r="K13" s="483"/>
      <c r="L13" s="483"/>
      <c r="M13" s="483"/>
      <c r="N13" s="483"/>
      <c r="O13" s="503"/>
      <c r="P13" s="505"/>
      <c r="Q13" s="505"/>
    </row>
    <row r="14" spans="1:16383" x14ac:dyDescent="0.25">
      <c r="F14" s="523"/>
      <c r="G14" s="523"/>
      <c r="H14" s="502" t="s">
        <v>603</v>
      </c>
      <c r="I14" s="488" t="str">
        <f>InpC!E75</f>
        <v>Construction debt - T1 commitment fee %</v>
      </c>
      <c r="J14" s="504"/>
      <c r="K14" s="483"/>
      <c r="L14" s="483"/>
      <c r="M14" s="483"/>
      <c r="N14" s="483"/>
      <c r="O14" s="503"/>
      <c r="P14" s="505"/>
      <c r="Q14" s="505"/>
    </row>
    <row r="15" spans="1:16383" x14ac:dyDescent="0.25">
      <c r="F15" s="523"/>
      <c r="G15" s="523"/>
      <c r="H15" s="502" t="s">
        <v>603</v>
      </c>
      <c r="I15" s="488" t="str">
        <f>InpC!E76</f>
        <v>Construction debt - T1 swap rate</v>
      </c>
      <c r="J15" s="504"/>
      <c r="K15" s="483"/>
      <c r="L15" s="483"/>
      <c r="M15" s="483"/>
      <c r="N15" s="483"/>
      <c r="O15" s="503"/>
      <c r="P15" s="505"/>
      <c r="Q15" s="505"/>
    </row>
    <row r="16" spans="1:16383" x14ac:dyDescent="0.25">
      <c r="F16" s="523"/>
      <c r="G16" s="523"/>
      <c r="H16" s="502" t="s">
        <v>603</v>
      </c>
      <c r="I16" s="488" t="str">
        <f>InpC!E77</f>
        <v>Construction debt - T1 margin</v>
      </c>
      <c r="J16" s="504"/>
      <c r="K16" s="483"/>
      <c r="L16" s="483"/>
      <c r="M16" s="483"/>
      <c r="N16" s="483"/>
      <c r="O16" s="503"/>
      <c r="P16" s="505"/>
      <c r="Q16" s="505"/>
    </row>
    <row r="17" spans="6:17" x14ac:dyDescent="0.25">
      <c r="F17" s="523"/>
      <c r="G17" s="523"/>
      <c r="H17" s="502" t="s">
        <v>601</v>
      </c>
      <c r="I17" s="488" t="str">
        <f>InpC!E80</f>
        <v>Construction debt - T2 upfront fee amount</v>
      </c>
      <c r="J17" s="504"/>
      <c r="K17" s="483"/>
      <c r="L17" s="483"/>
      <c r="M17" s="483"/>
      <c r="N17" s="483"/>
      <c r="O17" s="503"/>
      <c r="P17" s="505"/>
      <c r="Q17" s="505"/>
    </row>
    <row r="18" spans="6:17" x14ac:dyDescent="0.25">
      <c r="F18" s="523"/>
      <c r="G18" s="523"/>
      <c r="H18" s="502" t="s">
        <v>601</v>
      </c>
      <c r="I18" s="488" t="str">
        <f>InpC!E81</f>
        <v>Construction debt - T2 commitment amount</v>
      </c>
      <c r="J18" s="301">
        <v>36000</v>
      </c>
      <c r="K18" s="301" t="s">
        <v>709</v>
      </c>
      <c r="L18" s="483"/>
      <c r="M18" s="483"/>
      <c r="N18" s="483"/>
      <c r="O18" s="503"/>
      <c r="P18" s="505"/>
      <c r="Q18" s="505"/>
    </row>
    <row r="19" spans="6:17" x14ac:dyDescent="0.25">
      <c r="F19" s="523"/>
      <c r="G19" s="523"/>
      <c r="H19" s="502" t="s">
        <v>601</v>
      </c>
      <c r="I19" s="488" t="str">
        <f>InpC!E82</f>
        <v>Construction debt - T2 commitment fee %</v>
      </c>
      <c r="J19" s="504"/>
      <c r="K19" s="483"/>
      <c r="L19" s="483"/>
      <c r="M19" s="483"/>
      <c r="N19" s="483"/>
      <c r="O19" s="503"/>
      <c r="P19" s="505"/>
      <c r="Q19" s="505"/>
    </row>
    <row r="20" spans="6:17" x14ac:dyDescent="0.25">
      <c r="F20" s="523"/>
      <c r="G20" s="523"/>
      <c r="H20" s="502" t="s">
        <v>601</v>
      </c>
      <c r="I20" s="488" t="str">
        <f>InpC!E83</f>
        <v>Construction debt - T2 swap rate</v>
      </c>
      <c r="J20" s="504"/>
      <c r="K20" s="483"/>
      <c r="L20" s="483"/>
      <c r="M20" s="483"/>
      <c r="N20" s="483"/>
      <c r="O20" s="503"/>
      <c r="P20" s="505"/>
      <c r="Q20" s="505"/>
    </row>
    <row r="21" spans="6:17" x14ac:dyDescent="0.25">
      <c r="F21" s="523"/>
      <c r="G21" s="523"/>
      <c r="H21" s="502" t="s">
        <v>601</v>
      </c>
      <c r="I21" s="488" t="str">
        <f>InpC!E84</f>
        <v>Construction debt - T2 margin</v>
      </c>
      <c r="J21" s="504"/>
      <c r="K21" s="483"/>
      <c r="L21" s="483"/>
      <c r="M21" s="483"/>
      <c r="N21" s="483"/>
      <c r="O21" s="503"/>
      <c r="P21" s="505"/>
      <c r="Q21" s="505"/>
    </row>
    <row r="22" spans="6:17" x14ac:dyDescent="0.25">
      <c r="F22" s="523"/>
      <c r="G22" s="523"/>
      <c r="H22" s="502" t="s">
        <v>604</v>
      </c>
      <c r="I22" s="488" t="str">
        <f>InpC!$E$74</f>
        <v>Construction debt - T1 commitment amount</v>
      </c>
      <c r="J22" s="301">
        <v>24000</v>
      </c>
      <c r="K22" s="301">
        <v>60000</v>
      </c>
      <c r="L22" s="483"/>
      <c r="M22" s="483"/>
      <c r="N22" s="483"/>
      <c r="O22" s="503"/>
      <c r="P22" s="505"/>
      <c r="Q22" s="505"/>
    </row>
    <row r="23" spans="6:17" x14ac:dyDescent="0.25">
      <c r="F23" s="523"/>
      <c r="G23" s="523"/>
      <c r="H23" s="502" t="s">
        <v>614</v>
      </c>
      <c r="I23" s="488" t="str">
        <f>InpC!E121</f>
        <v>Senior debt - T1 day count convention</v>
      </c>
      <c r="J23" s="504"/>
      <c r="K23" s="483"/>
      <c r="L23" s="483"/>
      <c r="M23" s="483"/>
      <c r="N23" s="483"/>
      <c r="O23" s="503"/>
      <c r="P23" s="505"/>
      <c r="Q23" s="505"/>
    </row>
    <row r="24" spans="6:17" x14ac:dyDescent="0.25">
      <c r="F24" s="523"/>
      <c r="G24" s="523"/>
      <c r="H24" s="502" t="s">
        <v>614</v>
      </c>
      <c r="I24" s="488" t="str">
        <f>InpC!E122</f>
        <v>Senior debt - T1 swap rate</v>
      </c>
      <c r="J24" s="504"/>
      <c r="K24" s="483"/>
      <c r="L24" s="483"/>
      <c r="M24" s="483"/>
      <c r="N24" s="483"/>
      <c r="O24" s="503"/>
      <c r="P24" s="505"/>
      <c r="Q24" s="505"/>
    </row>
    <row r="25" spans="6:17" x14ac:dyDescent="0.25">
      <c r="F25" s="523"/>
      <c r="G25" s="523"/>
      <c r="H25" s="502" t="s">
        <v>614</v>
      </c>
      <c r="I25" s="488" t="str">
        <f>InpC!E123</f>
        <v>Senior debt - T1 interest margin</v>
      </c>
      <c r="J25" s="504"/>
      <c r="K25" s="483"/>
      <c r="L25" s="483"/>
      <c r="M25" s="483"/>
      <c r="N25" s="483"/>
      <c r="O25" s="503"/>
      <c r="P25" s="505"/>
      <c r="Q25" s="505"/>
    </row>
    <row r="26" spans="6:17" x14ac:dyDescent="0.25">
      <c r="F26" s="523"/>
      <c r="G26" s="523"/>
      <c r="H26" s="502" t="s">
        <v>614</v>
      </c>
      <c r="I26" s="488" t="str">
        <f>InpC!E124</f>
        <v>Senior debt - T1 repayment term</v>
      </c>
      <c r="J26" s="504"/>
      <c r="K26" s="483"/>
      <c r="L26" s="483"/>
      <c r="M26" s="483"/>
      <c r="N26" s="483"/>
      <c r="O26" s="503"/>
      <c r="P26" s="505"/>
      <c r="Q26" s="505"/>
    </row>
    <row r="27" spans="6:17" x14ac:dyDescent="0.25">
      <c r="F27" s="523"/>
      <c r="G27" s="523"/>
      <c r="H27" s="502" t="s">
        <v>614</v>
      </c>
      <c r="I27" s="488" t="str">
        <f>InpC!E126</f>
        <v>Senior debt - T1 active principal repayment profile</v>
      </c>
      <c r="J27" s="504"/>
      <c r="K27" s="483"/>
      <c r="L27" s="483"/>
      <c r="M27" s="483"/>
      <c r="N27" s="483"/>
      <c r="O27" s="503"/>
      <c r="P27" s="505"/>
      <c r="Q27" s="505"/>
    </row>
    <row r="28" spans="6:17" x14ac:dyDescent="0.25">
      <c r="F28" s="523"/>
      <c r="G28" s="523"/>
      <c r="H28" s="502" t="s">
        <v>601</v>
      </c>
      <c r="I28" s="488" t="str">
        <f>InpC!E129</f>
        <v>Senior debt - T2 day count convention</v>
      </c>
      <c r="J28" s="504"/>
      <c r="K28" s="483"/>
      <c r="L28" s="483"/>
      <c r="M28" s="483"/>
      <c r="N28" s="483"/>
      <c r="O28" s="503"/>
      <c r="P28" s="505"/>
      <c r="Q28" s="505"/>
    </row>
    <row r="29" spans="6:17" x14ac:dyDescent="0.25">
      <c r="F29" s="523"/>
      <c r="G29" s="523"/>
      <c r="H29" s="502" t="s">
        <v>601</v>
      </c>
      <c r="I29" s="488" t="str">
        <f>InpC!E130</f>
        <v>Senior debt - T2 swap rate</v>
      </c>
      <c r="J29" s="504"/>
      <c r="K29" s="483"/>
      <c r="L29" s="483"/>
      <c r="M29" s="483"/>
      <c r="N29" s="483"/>
      <c r="O29" s="503"/>
      <c r="P29" s="505"/>
      <c r="Q29" s="505"/>
    </row>
    <row r="30" spans="6:17" x14ac:dyDescent="0.25">
      <c r="F30" s="523"/>
      <c r="G30" s="523"/>
      <c r="H30" s="502" t="s">
        <v>601</v>
      </c>
      <c r="I30" s="488" t="str">
        <f>InpC!E131</f>
        <v>Senior debt - T2 interest margin</v>
      </c>
      <c r="J30" s="504"/>
      <c r="K30" s="483"/>
      <c r="L30" s="483"/>
      <c r="M30" s="483"/>
      <c r="N30" s="483"/>
      <c r="O30" s="503"/>
      <c r="P30" s="505"/>
      <c r="Q30" s="505"/>
    </row>
    <row r="31" spans="6:17" x14ac:dyDescent="0.25">
      <c r="F31" s="523"/>
      <c r="G31" s="523"/>
      <c r="H31" s="502" t="s">
        <v>601</v>
      </c>
      <c r="I31" s="488" t="str">
        <f>InpC!E132</f>
        <v>Senior debt - T2 repayment term</v>
      </c>
      <c r="J31" s="504"/>
      <c r="K31" s="483"/>
      <c r="L31" s="483"/>
      <c r="M31" s="483"/>
      <c r="N31" s="483"/>
      <c r="O31" s="503"/>
      <c r="P31" s="505"/>
      <c r="Q31" s="505"/>
    </row>
    <row r="32" spans="6:17" x14ac:dyDescent="0.25">
      <c r="F32" s="523"/>
      <c r="G32" s="523"/>
      <c r="H32" s="502" t="s">
        <v>601</v>
      </c>
      <c r="I32" s="488" t="str">
        <f>InpC!E134</f>
        <v>Senior debt - T2 active principal repayment profile</v>
      </c>
      <c r="J32" s="504"/>
      <c r="K32" s="483"/>
      <c r="L32" s="483"/>
      <c r="M32" s="483"/>
      <c r="N32" s="483"/>
      <c r="O32" s="503"/>
      <c r="P32" s="505"/>
      <c r="Q32" s="505"/>
    </row>
    <row r="33" spans="6:17" x14ac:dyDescent="0.25">
      <c r="F33" s="523"/>
      <c r="G33" s="523"/>
      <c r="H33" s="502" t="s">
        <v>602</v>
      </c>
      <c r="I33" s="488" t="str">
        <f>ConFin!$E$87</f>
        <v>Funding requirement for construction debt</v>
      </c>
      <c r="J33" s="504"/>
      <c r="K33" s="483"/>
      <c r="L33" s="483"/>
      <c r="M33" s="483"/>
      <c r="N33" s="483"/>
      <c r="O33" s="503"/>
      <c r="P33" s="505"/>
      <c r="Q33" s="505"/>
    </row>
    <row r="34" spans="6:17" x14ac:dyDescent="0.25">
      <c r="F34" s="523"/>
      <c r="G34" s="523"/>
      <c r="H34" s="502" t="s">
        <v>602</v>
      </c>
      <c r="I34" s="488" t="str">
        <f>ConFin!$E$97</f>
        <v>Construction debt drawdown - T1</v>
      </c>
      <c r="J34" s="504"/>
      <c r="K34" s="483"/>
      <c r="L34" s="483"/>
      <c r="M34" s="483"/>
      <c r="N34" s="483"/>
      <c r="O34" s="503"/>
      <c r="P34" s="505"/>
      <c r="Q34" s="505"/>
    </row>
    <row r="35" spans="6:17" x14ac:dyDescent="0.25">
      <c r="F35" s="523"/>
      <c r="G35" s="523"/>
      <c r="H35" s="502" t="s">
        <v>602</v>
      </c>
      <c r="I35" s="488" t="str">
        <f>ConFin!$E$113</f>
        <v>Construction debt drawdown - T2</v>
      </c>
      <c r="J35" s="504"/>
      <c r="K35" s="483"/>
      <c r="L35" s="483"/>
      <c r="M35" s="483"/>
      <c r="N35" s="483"/>
      <c r="O35" s="503"/>
      <c r="P35" s="505"/>
      <c r="Q35" s="505"/>
    </row>
    <row r="36" spans="6:17" x14ac:dyDescent="0.25">
      <c r="F36" s="523"/>
      <c r="G36" s="523"/>
      <c r="H36" s="502" t="s">
        <v>624</v>
      </c>
      <c r="I36" s="488" t="str">
        <f>ConFin!$E$124</f>
        <v>Construction debt drawdown - m</v>
      </c>
      <c r="J36" s="504"/>
      <c r="K36" s="483"/>
      <c r="L36" s="483"/>
      <c r="M36" s="483"/>
      <c r="N36" s="483"/>
      <c r="O36" s="503"/>
      <c r="P36" s="505"/>
      <c r="Q36" s="505"/>
    </row>
    <row r="37" spans="6:17" x14ac:dyDescent="0.25">
      <c r="F37" s="523"/>
      <c r="G37" s="523"/>
      <c r="H37" s="502" t="s">
        <v>602</v>
      </c>
      <c r="I37" s="488" t="str">
        <f>ConFin!$E$140</f>
        <v>Construction debt upfront fee - T1</v>
      </c>
      <c r="J37" s="504"/>
      <c r="K37" s="483"/>
      <c r="L37" s="483"/>
      <c r="M37" s="483"/>
      <c r="N37" s="483"/>
      <c r="O37" s="503"/>
      <c r="P37" s="505"/>
      <c r="Q37" s="505"/>
    </row>
    <row r="38" spans="6:17" x14ac:dyDescent="0.25">
      <c r="F38" s="523"/>
      <c r="G38" s="523"/>
      <c r="H38" s="502" t="s">
        <v>602</v>
      </c>
      <c r="I38" s="488" t="str">
        <f>ConFin!$E$146</f>
        <v>Construction debt upfront fee - T2</v>
      </c>
      <c r="J38" s="504"/>
      <c r="K38" s="483"/>
      <c r="L38" s="483"/>
      <c r="M38" s="483"/>
      <c r="N38" s="483"/>
      <c r="O38" s="503"/>
      <c r="P38" s="505"/>
      <c r="Q38" s="505"/>
    </row>
    <row r="39" spans="6:17" x14ac:dyDescent="0.25">
      <c r="F39" s="523"/>
      <c r="G39" s="523"/>
      <c r="H39" s="502" t="s">
        <v>624</v>
      </c>
      <c r="I39" s="488" t="str">
        <f>ConFin!$E$151</f>
        <v xml:space="preserve">Construction debt upfront fee </v>
      </c>
      <c r="J39" s="504"/>
      <c r="K39" s="483"/>
      <c r="L39" s="483"/>
      <c r="M39" s="483"/>
      <c r="N39" s="483"/>
      <c r="O39" s="503"/>
      <c r="P39" s="505"/>
      <c r="Q39" s="505"/>
    </row>
    <row r="40" spans="6:17" x14ac:dyDescent="0.25">
      <c r="F40" s="523"/>
      <c r="G40" s="523"/>
      <c r="H40" s="502" t="s">
        <v>602</v>
      </c>
      <c r="I40" s="488" t="str">
        <f>ConFin!$E$163</f>
        <v>Construction debt commitment fee - T1</v>
      </c>
      <c r="J40" s="504"/>
      <c r="K40" s="483"/>
      <c r="L40" s="483"/>
      <c r="M40" s="483"/>
      <c r="N40" s="483"/>
      <c r="O40" s="503"/>
      <c r="P40" s="505"/>
      <c r="Q40" s="505"/>
    </row>
    <row r="41" spans="6:17" x14ac:dyDescent="0.25">
      <c r="F41" s="523"/>
      <c r="G41" s="523"/>
      <c r="H41" s="502" t="s">
        <v>602</v>
      </c>
      <c r="I41" s="488" t="str">
        <f>ConFin!$E$174</f>
        <v>Construction debt commitment fee - T2</v>
      </c>
      <c r="J41" s="504"/>
      <c r="K41" s="483"/>
      <c r="L41" s="483"/>
      <c r="M41" s="483"/>
      <c r="N41" s="483"/>
      <c r="O41" s="503"/>
      <c r="P41" s="505"/>
      <c r="Q41" s="505"/>
    </row>
    <row r="42" spans="6:17" x14ac:dyDescent="0.25">
      <c r="F42" s="523"/>
      <c r="G42" s="523"/>
      <c r="H42" s="502" t="s">
        <v>624</v>
      </c>
      <c r="I42" s="488" t="str">
        <f>ConFin!$E$179</f>
        <v>Construction debt commitment fee</v>
      </c>
      <c r="J42" s="504"/>
      <c r="K42" s="483"/>
      <c r="L42" s="483"/>
      <c r="M42" s="483"/>
      <c r="N42" s="483"/>
      <c r="O42" s="503"/>
      <c r="P42" s="505"/>
      <c r="Q42" s="505"/>
    </row>
    <row r="43" spans="6:17" x14ac:dyDescent="0.25">
      <c r="F43" s="523"/>
      <c r="G43" s="523"/>
      <c r="H43" s="502" t="s">
        <v>602</v>
      </c>
      <c r="I43" s="488" t="str">
        <f>Time!$B$143</f>
        <v>Senior debt repayment period flag - T2</v>
      </c>
      <c r="J43" s="504"/>
      <c r="K43" s="483"/>
      <c r="L43" s="483"/>
      <c r="M43" s="483"/>
      <c r="N43" s="483"/>
      <c r="O43" s="503"/>
      <c r="P43" s="505"/>
      <c r="Q43" s="505"/>
    </row>
    <row r="44" spans="6:17" x14ac:dyDescent="0.25">
      <c r="F44" s="523"/>
      <c r="G44" s="523"/>
      <c r="H44" s="502" t="s">
        <v>683</v>
      </c>
      <c r="I44" s="488" t="str">
        <f>Debt!$E$52</f>
        <v>Maximum senior debt repayment</v>
      </c>
      <c r="J44" s="504"/>
      <c r="K44" s="483"/>
      <c r="L44" s="483"/>
      <c r="M44" s="483"/>
      <c r="N44" s="483"/>
      <c r="O44" s="503"/>
      <c r="P44" s="505"/>
      <c r="Q44" s="505"/>
    </row>
    <row r="45" spans="6:17" x14ac:dyDescent="0.25">
      <c r="F45" s="523"/>
      <c r="G45" s="523"/>
      <c r="H45" s="502" t="s">
        <v>684</v>
      </c>
      <c r="I45" s="502" t="str">
        <f>Debt!$E$53</f>
        <v>Debt capacity at target DSCR - Calc</v>
      </c>
      <c r="J45" s="504"/>
      <c r="K45" s="483"/>
      <c r="L45" s="483"/>
      <c r="M45" s="483"/>
      <c r="N45" s="483"/>
      <c r="O45" s="503"/>
      <c r="P45" s="505"/>
      <c r="Q45" s="505"/>
    </row>
    <row r="46" spans="6:17" x14ac:dyDescent="0.25">
      <c r="F46" s="523"/>
      <c r="G46" s="523"/>
      <c r="H46" s="502" t="s">
        <v>685</v>
      </c>
      <c r="I46" s="502" t="str">
        <f>Debt!$E$62</f>
        <v>Debt capacity at target DSCR - Paste</v>
      </c>
      <c r="J46" s="504"/>
      <c r="K46" s="483"/>
      <c r="L46" s="483"/>
      <c r="M46" s="483"/>
      <c r="N46" s="483"/>
      <c r="O46" s="503"/>
      <c r="P46" s="505"/>
      <c r="Q46" s="505"/>
    </row>
    <row r="47" spans="6:17" x14ac:dyDescent="0.25">
      <c r="F47" s="523"/>
      <c r="G47" s="523"/>
      <c r="H47" s="502" t="s">
        <v>686</v>
      </c>
      <c r="I47" s="502" t="str">
        <f>Debt!$B$138</f>
        <v>Tranche 1</v>
      </c>
      <c r="J47" s="504"/>
      <c r="K47" s="483"/>
      <c r="L47" s="483"/>
      <c r="M47" s="483"/>
      <c r="N47" s="483"/>
      <c r="O47" s="503"/>
      <c r="P47" s="505"/>
      <c r="Q47" s="505"/>
    </row>
    <row r="48" spans="6:17" x14ac:dyDescent="0.25">
      <c r="F48" s="523"/>
      <c r="G48" s="523"/>
      <c r="H48" s="502" t="s">
        <v>687</v>
      </c>
      <c r="I48" s="502" t="str">
        <f>Debt!$B$204</f>
        <v>Tranche 2</v>
      </c>
      <c r="J48" s="504"/>
      <c r="K48" s="483"/>
      <c r="L48" s="483"/>
      <c r="M48" s="483"/>
      <c r="N48" s="483"/>
      <c r="O48" s="503"/>
      <c r="P48" s="505"/>
      <c r="Q48" s="505"/>
    </row>
    <row r="49" spans="1:16383" x14ac:dyDescent="0.25">
      <c r="F49" s="523"/>
      <c r="G49" s="523"/>
      <c r="H49" s="502" t="s">
        <v>689</v>
      </c>
      <c r="I49" s="502" t="str">
        <f>Debt!$E$275</f>
        <v>Senior debt service</v>
      </c>
      <c r="J49" s="504"/>
      <c r="K49" s="483"/>
      <c r="L49" s="483"/>
      <c r="M49" s="483"/>
      <c r="N49" s="483"/>
      <c r="O49" s="503"/>
      <c r="P49" s="505"/>
      <c r="Q49" s="505"/>
    </row>
    <row r="50" spans="1:16383" x14ac:dyDescent="0.25">
      <c r="F50" s="523"/>
      <c r="G50" s="523"/>
      <c r="H50" s="502" t="s">
        <v>690</v>
      </c>
      <c r="I50" s="502" t="str">
        <f>'FS Qtr'!$E$18</f>
        <v>Senior debt interest - T2</v>
      </c>
      <c r="J50" s="504"/>
      <c r="K50" s="483"/>
      <c r="L50" s="483"/>
      <c r="M50" s="483"/>
      <c r="N50" s="483"/>
      <c r="O50" s="503"/>
      <c r="P50" s="505"/>
      <c r="Q50" s="505"/>
    </row>
    <row r="51" spans="1:16383" x14ac:dyDescent="0.25">
      <c r="F51" s="523"/>
      <c r="G51" s="523"/>
      <c r="H51" s="502" t="s">
        <v>690</v>
      </c>
      <c r="I51" s="502" t="str">
        <f>'FS Qtr'!E48</f>
        <v>Senior debt interest - T2</v>
      </c>
      <c r="J51" s="504"/>
      <c r="K51" s="483"/>
      <c r="L51" s="483"/>
      <c r="M51" s="483"/>
      <c r="N51" s="483"/>
      <c r="O51" s="503"/>
      <c r="P51" s="505"/>
      <c r="Q51" s="505"/>
    </row>
    <row r="52" spans="1:16383" x14ac:dyDescent="0.25">
      <c r="F52" s="523"/>
      <c r="G52" s="523"/>
      <c r="H52" s="502" t="s">
        <v>690</v>
      </c>
      <c r="I52" s="502" t="str">
        <f>'FS Qtr'!E49</f>
        <v>Senior debt principal repayment - T2</v>
      </c>
      <c r="J52" s="504"/>
      <c r="K52" s="483"/>
      <c r="L52" s="483"/>
      <c r="M52" s="483"/>
      <c r="N52" s="483"/>
      <c r="O52" s="503"/>
      <c r="P52" s="505"/>
      <c r="Q52" s="505"/>
    </row>
    <row r="53" spans="1:16383" x14ac:dyDescent="0.25">
      <c r="F53" s="523"/>
      <c r="G53" s="523"/>
      <c r="H53" s="502" t="s">
        <v>690</v>
      </c>
      <c r="I53" s="502" t="str">
        <f>'FS Qtr'!$E$85</f>
        <v>Senior debt balance - T2</v>
      </c>
      <c r="J53" s="504"/>
      <c r="K53" s="483"/>
      <c r="L53" s="483"/>
      <c r="M53" s="483"/>
      <c r="N53" s="483"/>
      <c r="O53" s="503"/>
      <c r="P53" s="505"/>
      <c r="Q53" s="505"/>
    </row>
    <row r="54" spans="1:16383" x14ac:dyDescent="0.25">
      <c r="F54" s="523"/>
      <c r="G54" s="523"/>
      <c r="H54" s="502" t="s">
        <v>687</v>
      </c>
      <c r="I54" s="502" t="str">
        <f>Time!$E$161</f>
        <v>Senior debt repayment flag</v>
      </c>
      <c r="J54" s="504"/>
      <c r="K54" s="483"/>
      <c r="L54" s="483"/>
      <c r="M54" s="483"/>
      <c r="N54" s="483"/>
      <c r="O54" s="503"/>
      <c r="P54" s="505"/>
      <c r="Q54" s="505"/>
    </row>
    <row r="55" spans="1:16383" x14ac:dyDescent="0.25">
      <c r="F55" s="523"/>
      <c r="G55" s="523"/>
      <c r="H55" s="502" t="s">
        <v>692</v>
      </c>
      <c r="I55" s="502" t="str">
        <f>Time!$E$165</f>
        <v>LLCR flag</v>
      </c>
      <c r="J55" s="504"/>
      <c r="K55" s="483"/>
      <c r="L55" s="483"/>
      <c r="M55" s="483"/>
      <c r="N55" s="483"/>
      <c r="O55" s="503"/>
      <c r="P55" s="505"/>
      <c r="Q55" s="505"/>
    </row>
    <row r="56" spans="1:16383" x14ac:dyDescent="0.25">
      <c r="F56" s="523"/>
      <c r="G56" s="523"/>
      <c r="H56" s="502" t="s">
        <v>693</v>
      </c>
      <c r="I56" s="502" t="str">
        <f>Metrics!$A$58</f>
        <v>LLCR</v>
      </c>
      <c r="J56" s="504"/>
      <c r="K56" s="483"/>
      <c r="L56" s="483"/>
      <c r="M56" s="483"/>
      <c r="N56" s="483"/>
      <c r="O56" s="503"/>
      <c r="P56" s="505"/>
      <c r="Q56" s="505"/>
    </row>
    <row r="57" spans="1:16383" x14ac:dyDescent="0.25">
      <c r="F57" s="523"/>
      <c r="G57" s="523"/>
      <c r="H57" s="502" t="s">
        <v>693</v>
      </c>
      <c r="I57" s="502" t="str">
        <f>Metrics!$A$101</f>
        <v>WEIGHTED AVERAGE LIFE OF LOAN</v>
      </c>
      <c r="J57" s="504"/>
      <c r="K57" s="483"/>
      <c r="L57" s="483"/>
      <c r="M57" s="483"/>
      <c r="N57" s="483"/>
      <c r="O57" s="503"/>
      <c r="P57" s="505"/>
      <c r="Q57" s="505"/>
    </row>
    <row r="58" spans="1:16383" x14ac:dyDescent="0.25">
      <c r="F58" s="523"/>
      <c r="G58" s="523"/>
      <c r="H58" s="502" t="s">
        <v>693</v>
      </c>
      <c r="I58" s="502" t="str">
        <f>Metrics!$A$34</f>
        <v>ANNUAL DSCR</v>
      </c>
      <c r="J58" s="504"/>
      <c r="K58" s="483"/>
      <c r="L58" s="483"/>
      <c r="M58" s="483"/>
      <c r="N58" s="483"/>
      <c r="O58" s="503"/>
      <c r="P58" s="505"/>
      <c r="Q58" s="505"/>
    </row>
    <row r="59" spans="1:16383" x14ac:dyDescent="0.25">
      <c r="F59" s="523"/>
      <c r="G59" s="523"/>
      <c r="H59" s="502" t="s">
        <v>687</v>
      </c>
      <c r="I59" s="502" t="str">
        <f>Debt!$B$69</f>
        <v>Sculpted repayment profile allocation</v>
      </c>
      <c r="J59" s="504"/>
      <c r="K59" s="483"/>
      <c r="L59" s="483"/>
      <c r="M59" s="483"/>
      <c r="N59" s="483"/>
      <c r="O59" s="503"/>
      <c r="P59" s="505"/>
      <c r="Q59" s="505"/>
    </row>
    <row r="60" spans="1:16383" x14ac:dyDescent="0.25">
      <c r="F60" s="523"/>
      <c r="G60" s="523"/>
      <c r="H60" s="502" t="s">
        <v>683</v>
      </c>
      <c r="I60" s="502" t="str">
        <f>Debt!$E$151</f>
        <v>Senior debt sculpted principal repayment  - T1</v>
      </c>
      <c r="J60" s="504"/>
      <c r="K60" s="483"/>
      <c r="L60" s="483"/>
      <c r="M60" s="483"/>
      <c r="N60" s="483"/>
      <c r="O60" s="503"/>
      <c r="P60" s="505"/>
      <c r="Q60" s="505"/>
    </row>
    <row r="61" spans="1:16383" x14ac:dyDescent="0.25">
      <c r="F61" s="523"/>
      <c r="G61" s="523"/>
      <c r="H61" s="502" t="s">
        <v>683</v>
      </c>
      <c r="I61" s="502" t="str">
        <f>Debt!$E$217</f>
        <v>Senior debt sculpted principal repayment  - T2</v>
      </c>
      <c r="J61" s="504"/>
      <c r="K61" s="483"/>
      <c r="L61" s="483"/>
      <c r="M61" s="483"/>
      <c r="N61" s="483"/>
      <c r="O61" s="503"/>
      <c r="P61" s="505"/>
      <c r="Q61" s="505"/>
    </row>
    <row r="62" spans="1:16383" x14ac:dyDescent="0.25">
      <c r="F62" s="523"/>
      <c r="G62" s="523"/>
      <c r="H62" s="502"/>
      <c r="I62" s="502"/>
      <c r="J62" s="504"/>
      <c r="K62" s="483"/>
      <c r="L62" s="483"/>
      <c r="M62" s="483"/>
      <c r="N62" s="483"/>
      <c r="O62" s="503"/>
      <c r="P62" s="505"/>
      <c r="Q62" s="505"/>
    </row>
    <row r="63" spans="1:16383" x14ac:dyDescent="0.25">
      <c r="A63" s="489"/>
      <c r="B63" s="489"/>
      <c r="C63" s="490"/>
      <c r="D63" s="491"/>
      <c r="E63" s="487"/>
      <c r="F63" s="524">
        <v>44050.328958333332</v>
      </c>
      <c r="G63" s="525">
        <v>44050.328958333332</v>
      </c>
      <c r="H63" s="487" t="s">
        <v>355</v>
      </c>
      <c r="I63" s="492"/>
      <c r="J63" s="493"/>
      <c r="K63" s="494"/>
      <c r="L63" s="494"/>
      <c r="M63" s="494"/>
      <c r="N63" s="494"/>
      <c r="O63" s="507">
        <v>0.14755142331123358</v>
      </c>
      <c r="P63" s="508">
        <v>0.61493362341457247</v>
      </c>
      <c r="Q63" s="508">
        <v>1.3584844978035835</v>
      </c>
      <c r="R63" s="506" t="s">
        <v>83</v>
      </c>
      <c r="S63" s="503"/>
      <c r="T63" s="503"/>
    </row>
    <row r="64" spans="1:16383" s="528" customFormat="1" ht="12.5" x14ac:dyDescent="0.25">
      <c r="F64" s="530">
        <v>44050.328958333332</v>
      </c>
      <c r="G64" s="529">
        <v>44050.328958333332</v>
      </c>
      <c r="H64" s="528" t="s">
        <v>359</v>
      </c>
      <c r="I64" s="531" t="str">
        <f>InpC!$E$126</f>
        <v>Senior debt - T1 active principal repayment profile</v>
      </c>
      <c r="J64" s="535">
        <v>3</v>
      </c>
      <c r="K64" s="532">
        <v>2</v>
      </c>
      <c r="L64" s="528" t="s">
        <v>332</v>
      </c>
      <c r="M64" s="528" t="s">
        <v>357</v>
      </c>
      <c r="N64" s="528" t="s">
        <v>83</v>
      </c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  <c r="AMA64"/>
      <c r="AMB64"/>
      <c r="AMC64"/>
      <c r="AMD64"/>
      <c r="AME64"/>
      <c r="AMF64"/>
      <c r="AMG64"/>
      <c r="AMH64"/>
      <c r="AMI64"/>
      <c r="AMJ64"/>
      <c r="AMK64"/>
      <c r="AML64"/>
      <c r="AMM64"/>
      <c r="AMN64"/>
      <c r="AMO64"/>
      <c r="AMP64"/>
      <c r="AMQ64"/>
      <c r="AMR64"/>
      <c r="AMS64"/>
      <c r="AMT64"/>
      <c r="AMU64"/>
      <c r="AMV64"/>
      <c r="AMW64"/>
      <c r="AMX64"/>
      <c r="AMY64"/>
      <c r="AMZ64"/>
      <c r="ANA64"/>
      <c r="ANB64"/>
      <c r="ANC64"/>
      <c r="AND64"/>
      <c r="ANE64"/>
      <c r="ANF64"/>
      <c r="ANG64"/>
      <c r="ANH64"/>
      <c r="ANI64"/>
      <c r="ANJ64"/>
      <c r="ANK64"/>
      <c r="ANL64"/>
      <c r="ANM64"/>
      <c r="ANN64"/>
      <c r="ANO64"/>
      <c r="ANP64"/>
      <c r="ANQ64"/>
      <c r="ANR64"/>
      <c r="ANS64"/>
      <c r="ANT64"/>
      <c r="ANU64"/>
      <c r="ANV64"/>
      <c r="ANW64"/>
      <c r="ANX64"/>
      <c r="ANY64"/>
      <c r="ANZ64"/>
      <c r="AOA64"/>
      <c r="AOB64"/>
      <c r="AOC64"/>
      <c r="AOD64"/>
      <c r="AOE64"/>
      <c r="AOF64"/>
      <c r="AOG64"/>
      <c r="AOH64"/>
      <c r="AOI64"/>
      <c r="AOJ64"/>
      <c r="AOK64"/>
      <c r="AOL64"/>
      <c r="AOM64"/>
      <c r="AON64"/>
      <c r="AOO64"/>
      <c r="AOP64"/>
      <c r="AOQ64"/>
      <c r="AOR64"/>
      <c r="AOS64"/>
      <c r="AOT64"/>
      <c r="AOU64"/>
      <c r="AOV64"/>
      <c r="AOW64"/>
      <c r="AOX64"/>
      <c r="AOY64"/>
      <c r="AOZ64"/>
      <c r="APA64"/>
      <c r="APB64"/>
      <c r="APC64"/>
      <c r="APD64"/>
      <c r="APE64"/>
      <c r="APF64"/>
      <c r="APG64"/>
      <c r="APH64"/>
      <c r="API64"/>
      <c r="APJ64"/>
      <c r="APK64"/>
      <c r="APL64"/>
      <c r="APM64"/>
      <c r="APN64"/>
      <c r="APO64"/>
      <c r="APP64"/>
      <c r="APQ64"/>
      <c r="APR64"/>
      <c r="APS64"/>
      <c r="APT64"/>
      <c r="APU64"/>
      <c r="APV64"/>
      <c r="APW64"/>
      <c r="APX64"/>
      <c r="APY64"/>
      <c r="APZ64"/>
      <c r="AQA64"/>
      <c r="AQB64"/>
      <c r="AQC64"/>
      <c r="AQD64"/>
      <c r="AQE64"/>
      <c r="AQF64"/>
      <c r="AQG64"/>
      <c r="AQH64"/>
      <c r="AQI64"/>
      <c r="AQJ64"/>
      <c r="AQK64"/>
      <c r="AQL64"/>
      <c r="AQM64"/>
      <c r="AQN64"/>
      <c r="AQO64"/>
      <c r="AQP64"/>
      <c r="AQQ64"/>
      <c r="AQR64"/>
      <c r="AQS64"/>
      <c r="AQT64"/>
      <c r="AQU64"/>
      <c r="AQV64"/>
      <c r="AQW64"/>
      <c r="AQX64"/>
      <c r="AQY64"/>
      <c r="AQZ64"/>
      <c r="ARA64"/>
      <c r="ARB64"/>
      <c r="ARC64"/>
      <c r="ARD64"/>
      <c r="ARE64"/>
      <c r="ARF64"/>
      <c r="ARG64"/>
      <c r="ARH64"/>
      <c r="ARI64"/>
      <c r="ARJ64"/>
      <c r="ARK64"/>
      <c r="ARL64"/>
      <c r="ARM64"/>
      <c r="ARN64"/>
      <c r="ARO64"/>
      <c r="ARP64"/>
      <c r="ARQ64"/>
      <c r="ARR64"/>
      <c r="ARS64"/>
      <c r="ART64"/>
      <c r="ARU64"/>
      <c r="ARV64"/>
      <c r="ARW64"/>
      <c r="ARX64"/>
      <c r="ARY64"/>
      <c r="ARZ64"/>
      <c r="ASA64"/>
      <c r="ASB64"/>
      <c r="ASC64"/>
      <c r="ASD64"/>
      <c r="ASE64"/>
      <c r="ASF64"/>
      <c r="ASG64"/>
      <c r="ASH64"/>
      <c r="ASI64"/>
      <c r="ASJ64"/>
      <c r="ASK64"/>
      <c r="ASL64"/>
      <c r="ASM64"/>
      <c r="ASN64"/>
      <c r="ASO64"/>
      <c r="ASP64"/>
      <c r="ASQ64"/>
      <c r="ASR64"/>
      <c r="ASS64"/>
      <c r="AST64"/>
      <c r="ASU64"/>
      <c r="ASV64"/>
      <c r="ASW64"/>
      <c r="ASX64"/>
      <c r="ASY64"/>
      <c r="ASZ64"/>
      <c r="ATA64"/>
      <c r="ATB64"/>
      <c r="ATC64"/>
      <c r="ATD64"/>
      <c r="ATE64"/>
      <c r="ATF64"/>
      <c r="ATG64"/>
      <c r="ATH64"/>
      <c r="ATI64"/>
      <c r="ATJ64"/>
      <c r="ATK64"/>
      <c r="ATL64"/>
      <c r="ATM64"/>
      <c r="ATN64"/>
      <c r="ATO64"/>
      <c r="ATP64"/>
      <c r="ATQ64"/>
      <c r="ATR64"/>
      <c r="ATS64"/>
      <c r="ATT64"/>
      <c r="ATU64"/>
      <c r="ATV64"/>
      <c r="ATW64"/>
      <c r="ATX64"/>
      <c r="ATY64"/>
      <c r="ATZ64"/>
      <c r="AUA64"/>
      <c r="AUB64"/>
      <c r="AUC64"/>
      <c r="AUD64"/>
      <c r="AUE64"/>
      <c r="AUF64"/>
      <c r="AUG64"/>
      <c r="AUH64"/>
      <c r="AUI64"/>
      <c r="AUJ64"/>
      <c r="AUK64"/>
      <c r="AUL64"/>
      <c r="AUM64"/>
      <c r="AUN64"/>
      <c r="AUO64"/>
      <c r="AUP64"/>
      <c r="AUQ64"/>
      <c r="AUR64"/>
      <c r="AUS64"/>
      <c r="AUT64"/>
      <c r="AUU64"/>
      <c r="AUV64"/>
      <c r="AUW64"/>
      <c r="AUX64"/>
      <c r="AUY64"/>
      <c r="AUZ64"/>
      <c r="AVA64"/>
      <c r="AVB64"/>
      <c r="AVC64"/>
      <c r="AVD64"/>
      <c r="AVE64"/>
      <c r="AVF64"/>
      <c r="AVG64"/>
      <c r="AVH64"/>
      <c r="AVI64"/>
      <c r="AVJ64"/>
      <c r="AVK64"/>
      <c r="AVL64"/>
      <c r="AVM64"/>
      <c r="AVN64"/>
      <c r="AVO64"/>
      <c r="AVP64"/>
      <c r="AVQ64"/>
      <c r="AVR64"/>
      <c r="AVS64"/>
      <c r="AVT64"/>
      <c r="AVU64"/>
      <c r="AVV64"/>
      <c r="AVW64"/>
      <c r="AVX64"/>
      <c r="AVY64"/>
      <c r="AVZ64"/>
      <c r="AWA64"/>
      <c r="AWB64"/>
      <c r="AWC64"/>
      <c r="AWD64"/>
      <c r="AWE64"/>
      <c r="AWF64"/>
      <c r="AWG64"/>
      <c r="AWH64"/>
      <c r="AWI64"/>
      <c r="AWJ64"/>
      <c r="AWK64"/>
      <c r="AWL64"/>
      <c r="AWM64"/>
      <c r="AWN64"/>
      <c r="AWO64"/>
      <c r="AWP64"/>
      <c r="AWQ64"/>
      <c r="AWR64"/>
      <c r="AWS64"/>
      <c r="AWT64"/>
      <c r="AWU64"/>
      <c r="AWV64"/>
      <c r="AWW64"/>
      <c r="AWX64"/>
      <c r="AWY64"/>
      <c r="AWZ64"/>
      <c r="AXA64"/>
      <c r="AXB64"/>
      <c r="AXC64"/>
      <c r="AXD64"/>
      <c r="AXE64"/>
      <c r="AXF64"/>
      <c r="AXG64"/>
      <c r="AXH64"/>
      <c r="AXI64"/>
      <c r="AXJ64"/>
      <c r="AXK64"/>
      <c r="AXL64"/>
      <c r="AXM64"/>
      <c r="AXN64"/>
      <c r="AXO64"/>
      <c r="AXP64"/>
      <c r="AXQ64"/>
      <c r="AXR64"/>
      <c r="AXS64"/>
      <c r="AXT64"/>
      <c r="AXU64"/>
      <c r="AXV64"/>
      <c r="AXW64"/>
      <c r="AXX64"/>
      <c r="AXY64"/>
      <c r="AXZ64"/>
      <c r="AYA64"/>
      <c r="AYB64"/>
      <c r="AYC64"/>
      <c r="AYD64"/>
      <c r="AYE64"/>
      <c r="AYF64"/>
      <c r="AYG64"/>
      <c r="AYH64"/>
      <c r="AYI64"/>
      <c r="AYJ64"/>
      <c r="AYK64"/>
      <c r="AYL64"/>
      <c r="AYM64"/>
      <c r="AYN64"/>
      <c r="AYO64"/>
      <c r="AYP64"/>
      <c r="AYQ64"/>
      <c r="AYR64"/>
      <c r="AYS64"/>
      <c r="AYT64"/>
      <c r="AYU64"/>
      <c r="AYV64"/>
      <c r="AYW64"/>
      <c r="AYX64"/>
      <c r="AYY64"/>
      <c r="AYZ64"/>
      <c r="AZA64"/>
      <c r="AZB64"/>
      <c r="AZC64"/>
      <c r="AZD64"/>
      <c r="AZE64"/>
      <c r="AZF64"/>
      <c r="AZG64"/>
      <c r="AZH64"/>
      <c r="AZI64"/>
      <c r="AZJ64"/>
      <c r="AZK64"/>
      <c r="AZL64"/>
      <c r="AZM64"/>
      <c r="AZN64"/>
      <c r="AZO64"/>
      <c r="AZP64"/>
      <c r="AZQ64"/>
      <c r="AZR64"/>
      <c r="AZS64"/>
      <c r="AZT64"/>
      <c r="AZU64"/>
      <c r="AZV64"/>
      <c r="AZW64"/>
      <c r="AZX64"/>
      <c r="AZY64"/>
      <c r="AZZ64"/>
      <c r="BAA64"/>
      <c r="BAB64"/>
      <c r="BAC64"/>
      <c r="BAD64"/>
      <c r="BAE64"/>
      <c r="BAF64"/>
      <c r="BAG64"/>
      <c r="BAH64"/>
      <c r="BAI64"/>
      <c r="BAJ64"/>
      <c r="BAK64"/>
      <c r="BAL64"/>
      <c r="BAM64"/>
      <c r="BAN64"/>
      <c r="BAO64"/>
      <c r="BAP64"/>
      <c r="BAQ64"/>
      <c r="BAR64"/>
      <c r="BAS64"/>
      <c r="BAT64"/>
      <c r="BAU64"/>
      <c r="BAV64"/>
      <c r="BAW64"/>
      <c r="BAX64"/>
      <c r="BAY64"/>
      <c r="BAZ64"/>
      <c r="BBA64"/>
      <c r="BBB64"/>
      <c r="BBC64"/>
      <c r="BBD64"/>
      <c r="BBE64"/>
      <c r="BBF64"/>
      <c r="BBG64"/>
      <c r="BBH64"/>
      <c r="BBI64"/>
      <c r="BBJ64"/>
      <c r="BBK64"/>
      <c r="BBL64"/>
      <c r="BBM64"/>
      <c r="BBN64"/>
      <c r="BBO64"/>
      <c r="BBP64"/>
      <c r="BBQ64"/>
      <c r="BBR64"/>
      <c r="BBS64"/>
      <c r="BBT64"/>
      <c r="BBU64"/>
      <c r="BBV64"/>
      <c r="BBW64"/>
      <c r="BBX64"/>
      <c r="BBY64"/>
      <c r="BBZ64"/>
      <c r="BCA64"/>
      <c r="BCB64"/>
      <c r="BCC64"/>
      <c r="BCD64"/>
      <c r="BCE64"/>
      <c r="BCF64"/>
      <c r="BCG64"/>
      <c r="BCH64"/>
      <c r="BCI64"/>
      <c r="BCJ64"/>
      <c r="BCK64"/>
      <c r="BCL64"/>
      <c r="BCM64"/>
      <c r="BCN64"/>
      <c r="BCO64"/>
      <c r="BCP64"/>
      <c r="BCQ64"/>
      <c r="BCR64"/>
      <c r="BCS64"/>
      <c r="BCT64"/>
      <c r="BCU64"/>
      <c r="BCV64"/>
      <c r="BCW64"/>
      <c r="BCX64"/>
      <c r="BCY64"/>
      <c r="BCZ64"/>
      <c r="BDA64"/>
      <c r="BDB64"/>
      <c r="BDC64"/>
      <c r="BDD64"/>
      <c r="BDE64"/>
      <c r="BDF64"/>
      <c r="BDG64"/>
      <c r="BDH64"/>
      <c r="BDI64"/>
      <c r="BDJ64"/>
      <c r="BDK64"/>
      <c r="BDL64"/>
      <c r="BDM64"/>
      <c r="BDN64"/>
      <c r="BDO64"/>
      <c r="BDP64"/>
      <c r="BDQ64"/>
      <c r="BDR64"/>
      <c r="BDS64"/>
      <c r="BDT64"/>
      <c r="BDU64"/>
      <c r="BDV64"/>
      <c r="BDW64"/>
      <c r="BDX64"/>
      <c r="BDY64"/>
      <c r="BDZ64"/>
      <c r="BEA64"/>
      <c r="BEB64"/>
      <c r="BEC64"/>
      <c r="BED64"/>
      <c r="BEE64"/>
      <c r="BEF64"/>
      <c r="BEG64"/>
      <c r="BEH64"/>
      <c r="BEI64"/>
      <c r="BEJ64"/>
      <c r="BEK64"/>
      <c r="BEL64"/>
      <c r="BEM64"/>
      <c r="BEN64"/>
      <c r="BEO64"/>
      <c r="BEP64"/>
      <c r="BEQ64"/>
      <c r="BER64"/>
      <c r="BES64"/>
      <c r="BET64"/>
      <c r="BEU64"/>
      <c r="BEV64"/>
      <c r="BEW64"/>
      <c r="BEX64"/>
      <c r="BEY64"/>
      <c r="BEZ64"/>
      <c r="BFA64"/>
      <c r="BFB64"/>
      <c r="BFC64"/>
      <c r="BFD64"/>
      <c r="BFE64"/>
      <c r="BFF64"/>
      <c r="BFG64"/>
      <c r="BFH64"/>
      <c r="BFI64"/>
      <c r="BFJ64"/>
      <c r="BFK64"/>
      <c r="BFL64"/>
      <c r="BFM64"/>
      <c r="BFN64"/>
      <c r="BFO64"/>
      <c r="BFP64"/>
      <c r="BFQ64"/>
      <c r="BFR64"/>
      <c r="BFS64"/>
      <c r="BFT64"/>
      <c r="BFU64"/>
      <c r="BFV64"/>
      <c r="BFW64"/>
      <c r="BFX64"/>
      <c r="BFY64"/>
      <c r="BFZ64"/>
      <c r="BGA64"/>
      <c r="BGB64"/>
      <c r="BGC64"/>
      <c r="BGD64"/>
      <c r="BGE64"/>
      <c r="BGF64"/>
      <c r="BGG64"/>
      <c r="BGH64"/>
      <c r="BGI64"/>
      <c r="BGJ64"/>
      <c r="BGK64"/>
      <c r="BGL64"/>
      <c r="BGM64"/>
      <c r="BGN64"/>
      <c r="BGO64"/>
      <c r="BGP64"/>
      <c r="BGQ64"/>
      <c r="BGR64"/>
      <c r="BGS64"/>
      <c r="BGT64"/>
      <c r="BGU64"/>
      <c r="BGV64"/>
      <c r="BGW64"/>
      <c r="BGX64"/>
      <c r="BGY64"/>
      <c r="BGZ64"/>
      <c r="BHA64"/>
      <c r="BHB64"/>
      <c r="BHC64"/>
      <c r="BHD64"/>
      <c r="BHE64"/>
      <c r="BHF64"/>
      <c r="BHG64"/>
      <c r="BHH64"/>
      <c r="BHI64"/>
      <c r="BHJ64"/>
      <c r="BHK64"/>
      <c r="BHL64"/>
      <c r="BHM64"/>
      <c r="BHN64"/>
      <c r="BHO64"/>
      <c r="BHP64"/>
      <c r="BHQ64"/>
      <c r="BHR64"/>
      <c r="BHS64"/>
      <c r="BHT64"/>
      <c r="BHU64"/>
      <c r="BHV64"/>
      <c r="BHW64"/>
      <c r="BHX64"/>
      <c r="BHY64"/>
      <c r="BHZ64"/>
      <c r="BIA64"/>
      <c r="BIB64"/>
      <c r="BIC64"/>
      <c r="BID64"/>
      <c r="BIE64"/>
      <c r="BIF64"/>
      <c r="BIG64"/>
      <c r="BIH64"/>
      <c r="BII64"/>
      <c r="BIJ64"/>
      <c r="BIK64"/>
      <c r="BIL64"/>
      <c r="BIM64"/>
      <c r="BIN64"/>
      <c r="BIO64"/>
      <c r="BIP64"/>
      <c r="BIQ64"/>
      <c r="BIR64"/>
      <c r="BIS64"/>
      <c r="BIT64"/>
      <c r="BIU64"/>
      <c r="BIV64"/>
      <c r="BIW64"/>
      <c r="BIX64"/>
      <c r="BIY64"/>
      <c r="BIZ64"/>
      <c r="BJA64"/>
      <c r="BJB64"/>
      <c r="BJC64"/>
      <c r="BJD64"/>
      <c r="BJE64"/>
      <c r="BJF64"/>
      <c r="BJG64"/>
      <c r="BJH64"/>
      <c r="BJI64"/>
      <c r="BJJ64"/>
      <c r="BJK64"/>
      <c r="BJL64"/>
      <c r="BJM64"/>
      <c r="BJN64"/>
      <c r="BJO64"/>
      <c r="BJP64"/>
      <c r="BJQ64"/>
      <c r="BJR64"/>
      <c r="BJS64"/>
      <c r="BJT64"/>
      <c r="BJU64"/>
      <c r="BJV64"/>
      <c r="BJW64"/>
      <c r="BJX64"/>
      <c r="BJY64"/>
      <c r="BJZ64"/>
      <c r="BKA64"/>
      <c r="BKB64"/>
      <c r="BKC64"/>
      <c r="BKD64"/>
      <c r="BKE64"/>
      <c r="BKF64"/>
      <c r="BKG64"/>
      <c r="BKH64"/>
      <c r="BKI64"/>
      <c r="BKJ64"/>
      <c r="BKK64"/>
      <c r="BKL64"/>
      <c r="BKM64"/>
      <c r="BKN64"/>
      <c r="BKO64"/>
      <c r="BKP64"/>
      <c r="BKQ64"/>
      <c r="BKR64"/>
      <c r="BKS64"/>
      <c r="BKT64"/>
      <c r="BKU64"/>
      <c r="BKV64"/>
      <c r="BKW64"/>
      <c r="BKX64"/>
      <c r="BKY64"/>
      <c r="BKZ64"/>
      <c r="BLA64"/>
      <c r="BLB64"/>
      <c r="BLC64"/>
      <c r="BLD64"/>
      <c r="BLE64"/>
      <c r="BLF64"/>
      <c r="BLG64"/>
      <c r="BLH64"/>
      <c r="BLI64"/>
      <c r="BLJ64"/>
      <c r="BLK64"/>
      <c r="BLL64"/>
      <c r="BLM64"/>
      <c r="BLN64"/>
      <c r="BLO64"/>
      <c r="BLP64"/>
      <c r="BLQ64"/>
      <c r="BLR64"/>
      <c r="BLS64"/>
      <c r="BLT64"/>
      <c r="BLU64"/>
      <c r="BLV64"/>
      <c r="BLW64"/>
      <c r="BLX64"/>
      <c r="BLY64"/>
      <c r="BLZ64"/>
      <c r="BMA64"/>
      <c r="BMB64"/>
      <c r="BMC64"/>
      <c r="BMD64"/>
      <c r="BME64"/>
      <c r="BMF64"/>
      <c r="BMG64"/>
      <c r="BMH64"/>
      <c r="BMI64"/>
      <c r="BMJ64"/>
      <c r="BMK64"/>
      <c r="BML64"/>
      <c r="BMM64"/>
      <c r="BMN64"/>
      <c r="BMO64"/>
      <c r="BMP64"/>
      <c r="BMQ64"/>
      <c r="BMR64"/>
      <c r="BMS64"/>
      <c r="BMT64"/>
      <c r="BMU64"/>
      <c r="BMV64"/>
      <c r="BMW64"/>
      <c r="BMX64"/>
      <c r="BMY64"/>
      <c r="BMZ64"/>
      <c r="BNA64"/>
      <c r="BNB64"/>
      <c r="BNC64"/>
      <c r="BND64"/>
      <c r="BNE64"/>
      <c r="BNF64"/>
      <c r="BNG64"/>
      <c r="BNH64"/>
      <c r="BNI64"/>
      <c r="BNJ64"/>
      <c r="BNK64"/>
      <c r="BNL64"/>
      <c r="BNM64"/>
      <c r="BNN64"/>
      <c r="BNO64"/>
      <c r="BNP64"/>
      <c r="BNQ64"/>
      <c r="BNR64"/>
      <c r="BNS64"/>
      <c r="BNT64"/>
      <c r="BNU64"/>
      <c r="BNV64"/>
      <c r="BNW64"/>
      <c r="BNX64"/>
      <c r="BNY64"/>
      <c r="BNZ64"/>
      <c r="BOA64"/>
      <c r="BOB64"/>
      <c r="BOC64"/>
      <c r="BOD64"/>
      <c r="BOE64"/>
      <c r="BOF64"/>
      <c r="BOG64"/>
      <c r="BOH64"/>
      <c r="BOI64"/>
      <c r="BOJ64"/>
      <c r="BOK64"/>
      <c r="BOL64"/>
      <c r="BOM64"/>
      <c r="BON64"/>
      <c r="BOO64"/>
      <c r="BOP64"/>
      <c r="BOQ64"/>
      <c r="BOR64"/>
      <c r="BOS64"/>
      <c r="BOT64"/>
      <c r="BOU64"/>
      <c r="BOV64"/>
      <c r="BOW64"/>
      <c r="BOX64"/>
      <c r="BOY64"/>
      <c r="BOZ64"/>
      <c r="BPA64"/>
      <c r="BPB64"/>
      <c r="BPC64"/>
      <c r="BPD64"/>
      <c r="BPE64"/>
      <c r="BPF64"/>
      <c r="BPG64"/>
      <c r="BPH64"/>
      <c r="BPI64"/>
      <c r="BPJ64"/>
      <c r="BPK64"/>
      <c r="BPL64"/>
      <c r="BPM64"/>
      <c r="BPN64"/>
      <c r="BPO64"/>
      <c r="BPP64"/>
      <c r="BPQ64"/>
      <c r="BPR64"/>
      <c r="BPS64"/>
      <c r="BPT64"/>
      <c r="BPU64"/>
      <c r="BPV64"/>
      <c r="BPW64"/>
      <c r="BPX64"/>
      <c r="BPY64"/>
      <c r="BPZ64"/>
      <c r="BQA64"/>
      <c r="BQB64"/>
      <c r="BQC64"/>
      <c r="BQD64"/>
      <c r="BQE64"/>
      <c r="BQF64"/>
      <c r="BQG64"/>
      <c r="BQH64"/>
      <c r="BQI64"/>
      <c r="BQJ64"/>
      <c r="BQK64"/>
      <c r="BQL64"/>
      <c r="BQM64"/>
      <c r="BQN64"/>
      <c r="BQO64"/>
      <c r="BQP64"/>
      <c r="BQQ64"/>
      <c r="BQR64"/>
      <c r="BQS64"/>
      <c r="BQT64"/>
      <c r="BQU64"/>
      <c r="BQV64"/>
      <c r="BQW64"/>
      <c r="BQX64"/>
      <c r="BQY64"/>
      <c r="BQZ64"/>
      <c r="BRA64"/>
      <c r="BRB64"/>
      <c r="BRC64"/>
      <c r="BRD64"/>
      <c r="BRE64"/>
      <c r="BRF64"/>
      <c r="BRG64"/>
      <c r="BRH64"/>
      <c r="BRI64"/>
      <c r="BRJ64"/>
      <c r="BRK64"/>
      <c r="BRL64"/>
      <c r="BRM64"/>
      <c r="BRN64"/>
      <c r="BRO64"/>
      <c r="BRP64"/>
      <c r="BRQ64"/>
      <c r="BRR64"/>
      <c r="BRS64"/>
      <c r="BRT64"/>
      <c r="BRU64"/>
      <c r="BRV64"/>
      <c r="BRW64"/>
      <c r="BRX64"/>
      <c r="BRY64"/>
      <c r="BRZ64"/>
      <c r="BSA64"/>
      <c r="BSB64"/>
      <c r="BSC64"/>
      <c r="BSD64"/>
      <c r="BSE64"/>
      <c r="BSF64"/>
      <c r="BSG64"/>
      <c r="BSH64"/>
      <c r="BSI64"/>
      <c r="BSJ64"/>
      <c r="BSK64"/>
      <c r="BSL64"/>
      <c r="BSM64"/>
      <c r="BSN64"/>
      <c r="BSO64"/>
      <c r="BSP64"/>
      <c r="BSQ64"/>
      <c r="BSR64"/>
      <c r="BSS64"/>
      <c r="BST64"/>
      <c r="BSU64"/>
      <c r="BSV64"/>
      <c r="BSW64"/>
      <c r="BSX64"/>
      <c r="BSY64"/>
      <c r="BSZ64"/>
      <c r="BTA64"/>
      <c r="BTB64"/>
      <c r="BTC64"/>
      <c r="BTD64"/>
      <c r="BTE64"/>
      <c r="BTF64"/>
      <c r="BTG64"/>
      <c r="BTH64"/>
      <c r="BTI64"/>
      <c r="BTJ64"/>
      <c r="BTK64"/>
      <c r="BTL64"/>
      <c r="BTM64"/>
      <c r="BTN64"/>
      <c r="BTO64"/>
      <c r="BTP64"/>
      <c r="BTQ64"/>
      <c r="BTR64"/>
      <c r="BTS64"/>
      <c r="BTT64"/>
      <c r="BTU64"/>
      <c r="BTV64"/>
      <c r="BTW64"/>
      <c r="BTX64"/>
      <c r="BTY64"/>
      <c r="BTZ64"/>
      <c r="BUA64"/>
      <c r="BUB64"/>
      <c r="BUC64"/>
      <c r="BUD64"/>
      <c r="BUE64"/>
      <c r="BUF64"/>
      <c r="BUG64"/>
      <c r="BUH64"/>
      <c r="BUI64"/>
      <c r="BUJ64"/>
      <c r="BUK64"/>
      <c r="BUL64"/>
      <c r="BUM64"/>
      <c r="BUN64"/>
      <c r="BUO64"/>
      <c r="BUP64"/>
      <c r="BUQ64"/>
      <c r="BUR64"/>
      <c r="BUS64"/>
      <c r="BUT64"/>
      <c r="BUU64"/>
      <c r="BUV64"/>
      <c r="BUW64"/>
      <c r="BUX64"/>
      <c r="BUY64"/>
      <c r="BUZ64"/>
      <c r="BVA64"/>
      <c r="BVB64"/>
      <c r="BVC64"/>
      <c r="BVD64"/>
      <c r="BVE64"/>
      <c r="BVF64"/>
      <c r="BVG64"/>
      <c r="BVH64"/>
      <c r="BVI64"/>
      <c r="BVJ64"/>
      <c r="BVK64"/>
      <c r="BVL64"/>
      <c r="BVM64"/>
      <c r="BVN64"/>
      <c r="BVO64"/>
      <c r="BVP64"/>
      <c r="BVQ64"/>
      <c r="BVR64"/>
      <c r="BVS64"/>
      <c r="BVT64"/>
      <c r="BVU64"/>
      <c r="BVV64"/>
      <c r="BVW64"/>
      <c r="BVX64"/>
      <c r="BVY64"/>
      <c r="BVZ64"/>
      <c r="BWA64"/>
      <c r="BWB64"/>
      <c r="BWC64"/>
      <c r="BWD64"/>
      <c r="BWE64"/>
      <c r="BWF64"/>
      <c r="BWG64"/>
      <c r="BWH64"/>
      <c r="BWI64"/>
      <c r="BWJ64"/>
      <c r="BWK64"/>
      <c r="BWL64"/>
      <c r="BWM64"/>
      <c r="BWN64"/>
      <c r="BWO64"/>
      <c r="BWP64"/>
      <c r="BWQ64"/>
      <c r="BWR64"/>
      <c r="BWS64"/>
      <c r="BWT64"/>
      <c r="BWU64"/>
      <c r="BWV64"/>
      <c r="BWW64"/>
      <c r="BWX64"/>
      <c r="BWY64"/>
      <c r="BWZ64"/>
      <c r="BXA64"/>
      <c r="BXB64"/>
      <c r="BXC64"/>
      <c r="BXD64"/>
      <c r="BXE64"/>
      <c r="BXF64"/>
      <c r="BXG64"/>
      <c r="BXH64"/>
      <c r="BXI64"/>
      <c r="BXJ64"/>
      <c r="BXK64"/>
      <c r="BXL64"/>
      <c r="BXM64"/>
      <c r="BXN64"/>
      <c r="BXO64"/>
      <c r="BXP64"/>
      <c r="BXQ64"/>
      <c r="BXR64"/>
      <c r="BXS64"/>
      <c r="BXT64"/>
      <c r="BXU64"/>
      <c r="BXV64"/>
      <c r="BXW64"/>
      <c r="BXX64"/>
      <c r="BXY64"/>
      <c r="BXZ64"/>
      <c r="BYA64"/>
      <c r="BYB64"/>
      <c r="BYC64"/>
      <c r="BYD64"/>
      <c r="BYE64"/>
      <c r="BYF64"/>
      <c r="BYG64"/>
      <c r="BYH64"/>
      <c r="BYI64"/>
      <c r="BYJ64"/>
      <c r="BYK64"/>
      <c r="BYL64"/>
      <c r="BYM64"/>
      <c r="BYN64"/>
      <c r="BYO64"/>
      <c r="BYP64"/>
      <c r="BYQ64"/>
      <c r="BYR64"/>
      <c r="BYS64"/>
      <c r="BYT64"/>
      <c r="BYU64"/>
      <c r="BYV64"/>
      <c r="BYW64"/>
      <c r="BYX64"/>
      <c r="BYY64"/>
      <c r="BYZ64"/>
      <c r="BZA64"/>
      <c r="BZB64"/>
      <c r="BZC64"/>
      <c r="BZD64"/>
      <c r="BZE64"/>
      <c r="BZF64"/>
      <c r="BZG64"/>
      <c r="BZH64"/>
      <c r="BZI64"/>
      <c r="BZJ64"/>
      <c r="BZK64"/>
      <c r="BZL64"/>
      <c r="BZM64"/>
      <c r="BZN64"/>
      <c r="BZO64"/>
      <c r="BZP64"/>
      <c r="BZQ64"/>
      <c r="BZR64"/>
      <c r="BZS64"/>
      <c r="BZT64"/>
      <c r="BZU64"/>
      <c r="BZV64"/>
      <c r="BZW64"/>
      <c r="BZX64"/>
      <c r="BZY64"/>
      <c r="BZZ64"/>
      <c r="CAA64"/>
      <c r="CAB64"/>
      <c r="CAC64"/>
      <c r="CAD64"/>
      <c r="CAE64"/>
      <c r="CAF64"/>
      <c r="CAG64"/>
      <c r="CAH64"/>
      <c r="CAI64"/>
      <c r="CAJ64"/>
      <c r="CAK64"/>
      <c r="CAL64"/>
      <c r="CAM64"/>
      <c r="CAN64"/>
      <c r="CAO64"/>
      <c r="CAP64"/>
      <c r="CAQ64"/>
      <c r="CAR64"/>
      <c r="CAS64"/>
      <c r="CAT64"/>
      <c r="CAU64"/>
      <c r="CAV64"/>
      <c r="CAW64"/>
      <c r="CAX64"/>
      <c r="CAY64"/>
      <c r="CAZ64"/>
      <c r="CBA64"/>
      <c r="CBB64"/>
      <c r="CBC64"/>
      <c r="CBD64"/>
      <c r="CBE64"/>
      <c r="CBF64"/>
      <c r="CBG64"/>
      <c r="CBH64"/>
      <c r="CBI64"/>
      <c r="CBJ64"/>
      <c r="CBK64"/>
      <c r="CBL64"/>
      <c r="CBM64"/>
      <c r="CBN64"/>
      <c r="CBO64"/>
      <c r="CBP64"/>
      <c r="CBQ64"/>
      <c r="CBR64"/>
      <c r="CBS64"/>
      <c r="CBT64"/>
      <c r="CBU64"/>
      <c r="CBV64"/>
      <c r="CBW64"/>
      <c r="CBX64"/>
      <c r="CBY64"/>
      <c r="CBZ64"/>
      <c r="CCA64"/>
      <c r="CCB64"/>
      <c r="CCC64"/>
      <c r="CCD64"/>
      <c r="CCE64"/>
      <c r="CCF64"/>
      <c r="CCG64"/>
      <c r="CCH64"/>
      <c r="CCI64"/>
      <c r="CCJ64"/>
      <c r="CCK64"/>
      <c r="CCL64"/>
      <c r="CCM64"/>
      <c r="CCN64"/>
      <c r="CCO64"/>
      <c r="CCP64"/>
      <c r="CCQ64"/>
      <c r="CCR64"/>
      <c r="CCS64"/>
      <c r="CCT64"/>
      <c r="CCU64"/>
      <c r="CCV64"/>
      <c r="CCW64"/>
      <c r="CCX64"/>
      <c r="CCY64"/>
      <c r="CCZ64"/>
      <c r="CDA64"/>
      <c r="CDB64"/>
      <c r="CDC64"/>
      <c r="CDD64"/>
      <c r="CDE64"/>
      <c r="CDF64"/>
      <c r="CDG64"/>
      <c r="CDH64"/>
      <c r="CDI64"/>
      <c r="CDJ64"/>
      <c r="CDK64"/>
      <c r="CDL64"/>
      <c r="CDM64"/>
      <c r="CDN64"/>
      <c r="CDO64"/>
      <c r="CDP64"/>
      <c r="CDQ64"/>
      <c r="CDR64"/>
      <c r="CDS64"/>
      <c r="CDT64"/>
      <c r="CDU64"/>
      <c r="CDV64"/>
      <c r="CDW64"/>
      <c r="CDX64"/>
      <c r="CDY64"/>
      <c r="CDZ64"/>
      <c r="CEA64"/>
      <c r="CEB64"/>
      <c r="CEC64"/>
      <c r="CED64"/>
      <c r="CEE64"/>
      <c r="CEF64"/>
      <c r="CEG64"/>
      <c r="CEH64"/>
      <c r="CEI64"/>
      <c r="CEJ64"/>
      <c r="CEK64"/>
      <c r="CEL64"/>
      <c r="CEM64"/>
      <c r="CEN64"/>
      <c r="CEO64"/>
      <c r="CEP64"/>
      <c r="CEQ64"/>
      <c r="CER64"/>
      <c r="CES64"/>
      <c r="CET64"/>
      <c r="CEU64"/>
      <c r="CEV64"/>
      <c r="CEW64"/>
      <c r="CEX64"/>
      <c r="CEY64"/>
      <c r="CEZ64"/>
      <c r="CFA64"/>
      <c r="CFB64"/>
      <c r="CFC64"/>
      <c r="CFD64"/>
      <c r="CFE64"/>
      <c r="CFF64"/>
      <c r="CFG64"/>
      <c r="CFH64"/>
      <c r="CFI64"/>
      <c r="CFJ64"/>
      <c r="CFK64"/>
      <c r="CFL64"/>
      <c r="CFM64"/>
      <c r="CFN64"/>
      <c r="CFO64"/>
      <c r="CFP64"/>
      <c r="CFQ64"/>
      <c r="CFR64"/>
      <c r="CFS64"/>
      <c r="CFT64"/>
      <c r="CFU64"/>
      <c r="CFV64"/>
      <c r="CFW64"/>
      <c r="CFX64"/>
      <c r="CFY64"/>
      <c r="CFZ64"/>
      <c r="CGA64"/>
      <c r="CGB64"/>
      <c r="CGC64"/>
      <c r="CGD64"/>
      <c r="CGE64"/>
      <c r="CGF64"/>
      <c r="CGG64"/>
      <c r="CGH64"/>
      <c r="CGI64"/>
      <c r="CGJ64"/>
      <c r="CGK64"/>
      <c r="CGL64"/>
      <c r="CGM64"/>
      <c r="CGN64"/>
      <c r="CGO64"/>
      <c r="CGP64"/>
      <c r="CGQ64"/>
      <c r="CGR64"/>
      <c r="CGS64"/>
      <c r="CGT64"/>
      <c r="CGU64"/>
      <c r="CGV64"/>
      <c r="CGW64"/>
      <c r="CGX64"/>
      <c r="CGY64"/>
      <c r="CGZ64"/>
      <c r="CHA64"/>
      <c r="CHB64"/>
      <c r="CHC64"/>
      <c r="CHD64"/>
      <c r="CHE64"/>
      <c r="CHF64"/>
      <c r="CHG64"/>
      <c r="CHH64"/>
      <c r="CHI64"/>
      <c r="CHJ64"/>
      <c r="CHK64"/>
      <c r="CHL64"/>
      <c r="CHM64"/>
      <c r="CHN64"/>
      <c r="CHO64"/>
      <c r="CHP64"/>
      <c r="CHQ64"/>
      <c r="CHR64"/>
      <c r="CHS64"/>
      <c r="CHT64"/>
      <c r="CHU64"/>
      <c r="CHV64"/>
      <c r="CHW64"/>
      <c r="CHX64"/>
      <c r="CHY64"/>
      <c r="CHZ64"/>
      <c r="CIA64"/>
      <c r="CIB64"/>
      <c r="CIC64"/>
      <c r="CID64"/>
      <c r="CIE64"/>
      <c r="CIF64"/>
      <c r="CIG64"/>
      <c r="CIH64"/>
      <c r="CII64"/>
      <c r="CIJ64"/>
      <c r="CIK64"/>
      <c r="CIL64"/>
      <c r="CIM64"/>
      <c r="CIN64"/>
      <c r="CIO64"/>
      <c r="CIP64"/>
      <c r="CIQ64"/>
      <c r="CIR64"/>
      <c r="CIS64"/>
      <c r="CIT64"/>
      <c r="CIU64"/>
      <c r="CIV64"/>
      <c r="CIW64"/>
      <c r="CIX64"/>
      <c r="CIY64"/>
      <c r="CIZ64"/>
      <c r="CJA64"/>
      <c r="CJB64"/>
      <c r="CJC64"/>
      <c r="CJD64"/>
      <c r="CJE64"/>
      <c r="CJF64"/>
      <c r="CJG64"/>
      <c r="CJH64"/>
      <c r="CJI64"/>
      <c r="CJJ64"/>
      <c r="CJK64"/>
      <c r="CJL64"/>
      <c r="CJM64"/>
      <c r="CJN64"/>
      <c r="CJO64"/>
      <c r="CJP64"/>
      <c r="CJQ64"/>
      <c r="CJR64"/>
      <c r="CJS64"/>
      <c r="CJT64"/>
      <c r="CJU64"/>
      <c r="CJV64"/>
      <c r="CJW64"/>
      <c r="CJX64"/>
      <c r="CJY64"/>
      <c r="CJZ64"/>
      <c r="CKA64"/>
      <c r="CKB64"/>
      <c r="CKC64"/>
      <c r="CKD64"/>
      <c r="CKE64"/>
      <c r="CKF64"/>
      <c r="CKG64"/>
      <c r="CKH64"/>
      <c r="CKI64"/>
      <c r="CKJ64"/>
      <c r="CKK64"/>
      <c r="CKL64"/>
      <c r="CKM64"/>
      <c r="CKN64"/>
      <c r="CKO64"/>
      <c r="CKP64"/>
      <c r="CKQ64"/>
      <c r="CKR64"/>
      <c r="CKS64"/>
      <c r="CKT64"/>
      <c r="CKU64"/>
      <c r="CKV64"/>
      <c r="CKW64"/>
      <c r="CKX64"/>
      <c r="CKY64"/>
      <c r="CKZ64"/>
      <c r="CLA64"/>
      <c r="CLB64"/>
      <c r="CLC64"/>
      <c r="CLD64"/>
      <c r="CLE64"/>
      <c r="CLF64"/>
      <c r="CLG64"/>
      <c r="CLH64"/>
      <c r="CLI64"/>
      <c r="CLJ64"/>
      <c r="CLK64"/>
      <c r="CLL64"/>
      <c r="CLM64"/>
      <c r="CLN64"/>
      <c r="CLO64"/>
      <c r="CLP64"/>
      <c r="CLQ64"/>
      <c r="CLR64"/>
      <c r="CLS64"/>
      <c r="CLT64"/>
      <c r="CLU64"/>
      <c r="CLV64"/>
      <c r="CLW64"/>
      <c r="CLX64"/>
      <c r="CLY64"/>
      <c r="CLZ64"/>
      <c r="CMA64"/>
      <c r="CMB64"/>
      <c r="CMC64"/>
      <c r="CMD64"/>
      <c r="CME64"/>
      <c r="CMF64"/>
      <c r="CMG64"/>
      <c r="CMH64"/>
      <c r="CMI64"/>
      <c r="CMJ64"/>
      <c r="CMK64"/>
      <c r="CML64"/>
      <c r="CMM64"/>
      <c r="CMN64"/>
      <c r="CMO64"/>
      <c r="CMP64"/>
      <c r="CMQ64"/>
      <c r="CMR64"/>
      <c r="CMS64"/>
      <c r="CMT64"/>
      <c r="CMU64"/>
      <c r="CMV64"/>
      <c r="CMW64"/>
      <c r="CMX64"/>
      <c r="CMY64"/>
      <c r="CMZ64"/>
      <c r="CNA64"/>
      <c r="CNB64"/>
      <c r="CNC64"/>
      <c r="CND64"/>
      <c r="CNE64"/>
      <c r="CNF64"/>
      <c r="CNG64"/>
      <c r="CNH64"/>
      <c r="CNI64"/>
      <c r="CNJ64"/>
      <c r="CNK64"/>
      <c r="CNL64"/>
      <c r="CNM64"/>
      <c r="CNN64"/>
      <c r="CNO64"/>
      <c r="CNP64"/>
      <c r="CNQ64"/>
      <c r="CNR64"/>
      <c r="CNS64"/>
      <c r="CNT64"/>
      <c r="CNU64"/>
      <c r="CNV64"/>
      <c r="CNW64"/>
      <c r="CNX64"/>
      <c r="CNY64"/>
      <c r="CNZ64"/>
      <c r="COA64"/>
      <c r="COB64"/>
      <c r="COC64"/>
      <c r="COD64"/>
      <c r="COE64"/>
      <c r="COF64"/>
      <c r="COG64"/>
      <c r="COH64"/>
      <c r="COI64"/>
      <c r="COJ64"/>
      <c r="COK64"/>
      <c r="COL64"/>
      <c r="COM64"/>
      <c r="CON64"/>
      <c r="COO64"/>
      <c r="COP64"/>
      <c r="COQ64"/>
      <c r="COR64"/>
      <c r="COS64"/>
      <c r="COT64"/>
      <c r="COU64"/>
      <c r="COV64"/>
      <c r="COW64"/>
      <c r="COX64"/>
      <c r="COY64"/>
      <c r="COZ64"/>
      <c r="CPA64"/>
      <c r="CPB64"/>
      <c r="CPC64"/>
      <c r="CPD64"/>
      <c r="CPE64"/>
      <c r="CPF64"/>
      <c r="CPG64"/>
      <c r="CPH64"/>
      <c r="CPI64"/>
      <c r="CPJ64"/>
      <c r="CPK64"/>
      <c r="CPL64"/>
      <c r="CPM64"/>
      <c r="CPN64"/>
      <c r="CPO64"/>
      <c r="CPP64"/>
      <c r="CPQ64"/>
      <c r="CPR64"/>
      <c r="CPS64"/>
      <c r="CPT64"/>
      <c r="CPU64"/>
      <c r="CPV64"/>
      <c r="CPW64"/>
      <c r="CPX64"/>
      <c r="CPY64"/>
      <c r="CPZ64"/>
      <c r="CQA64"/>
      <c r="CQB64"/>
      <c r="CQC64"/>
      <c r="CQD64"/>
      <c r="CQE64"/>
      <c r="CQF64"/>
      <c r="CQG64"/>
      <c r="CQH64"/>
      <c r="CQI64"/>
      <c r="CQJ64"/>
      <c r="CQK64"/>
      <c r="CQL64"/>
      <c r="CQM64"/>
      <c r="CQN64"/>
      <c r="CQO64"/>
      <c r="CQP64"/>
      <c r="CQQ64"/>
      <c r="CQR64"/>
      <c r="CQS64"/>
      <c r="CQT64"/>
      <c r="CQU64"/>
      <c r="CQV64"/>
      <c r="CQW64"/>
      <c r="CQX64"/>
      <c r="CQY64"/>
      <c r="CQZ64"/>
      <c r="CRA64"/>
      <c r="CRB64"/>
      <c r="CRC64"/>
      <c r="CRD64"/>
      <c r="CRE64"/>
      <c r="CRF64"/>
      <c r="CRG64"/>
      <c r="CRH64"/>
      <c r="CRI64"/>
      <c r="CRJ64"/>
      <c r="CRK64"/>
      <c r="CRL64"/>
      <c r="CRM64"/>
      <c r="CRN64"/>
      <c r="CRO64"/>
      <c r="CRP64"/>
      <c r="CRQ64"/>
      <c r="CRR64"/>
      <c r="CRS64"/>
      <c r="CRT64"/>
      <c r="CRU64"/>
      <c r="CRV64"/>
      <c r="CRW64"/>
      <c r="CRX64"/>
      <c r="CRY64"/>
      <c r="CRZ64"/>
      <c r="CSA64"/>
      <c r="CSB64"/>
      <c r="CSC64"/>
      <c r="CSD64"/>
      <c r="CSE64"/>
      <c r="CSF64"/>
      <c r="CSG64"/>
      <c r="CSH64"/>
      <c r="CSI64"/>
      <c r="CSJ64"/>
      <c r="CSK64"/>
      <c r="CSL64"/>
      <c r="CSM64"/>
      <c r="CSN64"/>
      <c r="CSO64"/>
      <c r="CSP64"/>
      <c r="CSQ64"/>
      <c r="CSR64"/>
      <c r="CSS64"/>
      <c r="CST64"/>
      <c r="CSU64"/>
      <c r="CSV64"/>
      <c r="CSW64"/>
      <c r="CSX64"/>
      <c r="CSY64"/>
      <c r="CSZ64"/>
      <c r="CTA64"/>
      <c r="CTB64"/>
      <c r="CTC64"/>
      <c r="CTD64"/>
      <c r="CTE64"/>
      <c r="CTF64"/>
      <c r="CTG64"/>
      <c r="CTH64"/>
      <c r="CTI64"/>
      <c r="CTJ64"/>
      <c r="CTK64"/>
      <c r="CTL64"/>
      <c r="CTM64"/>
      <c r="CTN64"/>
      <c r="CTO64"/>
      <c r="CTP64"/>
      <c r="CTQ64"/>
      <c r="CTR64"/>
      <c r="CTS64"/>
      <c r="CTT64"/>
      <c r="CTU64"/>
      <c r="CTV64"/>
      <c r="CTW64"/>
      <c r="CTX64"/>
      <c r="CTY64"/>
      <c r="CTZ64"/>
      <c r="CUA64"/>
      <c r="CUB64"/>
      <c r="CUC64"/>
      <c r="CUD64"/>
      <c r="CUE64"/>
      <c r="CUF64"/>
      <c r="CUG64"/>
      <c r="CUH64"/>
      <c r="CUI64"/>
      <c r="CUJ64"/>
      <c r="CUK64"/>
      <c r="CUL64"/>
      <c r="CUM64"/>
      <c r="CUN64"/>
      <c r="CUO64"/>
      <c r="CUP64"/>
      <c r="CUQ64"/>
      <c r="CUR64"/>
      <c r="CUS64"/>
      <c r="CUT64"/>
      <c r="CUU64"/>
      <c r="CUV64"/>
      <c r="CUW64"/>
      <c r="CUX64"/>
      <c r="CUY64"/>
      <c r="CUZ64"/>
      <c r="CVA64"/>
      <c r="CVB64"/>
      <c r="CVC64"/>
      <c r="CVD64"/>
      <c r="CVE64"/>
      <c r="CVF64"/>
      <c r="CVG64"/>
      <c r="CVH64"/>
      <c r="CVI64"/>
      <c r="CVJ64"/>
      <c r="CVK64"/>
      <c r="CVL64"/>
      <c r="CVM64"/>
      <c r="CVN64"/>
      <c r="CVO64"/>
      <c r="CVP64"/>
      <c r="CVQ64"/>
      <c r="CVR64"/>
      <c r="CVS64"/>
      <c r="CVT64"/>
      <c r="CVU64"/>
      <c r="CVV64"/>
      <c r="CVW64"/>
      <c r="CVX64"/>
      <c r="CVY64"/>
      <c r="CVZ64"/>
      <c r="CWA64"/>
      <c r="CWB64"/>
      <c r="CWC64"/>
      <c r="CWD64"/>
      <c r="CWE64"/>
      <c r="CWF64"/>
      <c r="CWG64"/>
      <c r="CWH64"/>
      <c r="CWI64"/>
      <c r="CWJ64"/>
      <c r="CWK64"/>
      <c r="CWL64"/>
      <c r="CWM64"/>
      <c r="CWN64"/>
      <c r="CWO64"/>
      <c r="CWP64"/>
      <c r="CWQ64"/>
      <c r="CWR64"/>
      <c r="CWS64"/>
      <c r="CWT64"/>
      <c r="CWU64"/>
      <c r="CWV64"/>
      <c r="CWW64"/>
      <c r="CWX64"/>
      <c r="CWY64"/>
      <c r="CWZ64"/>
      <c r="CXA64"/>
      <c r="CXB64"/>
      <c r="CXC64"/>
      <c r="CXD64"/>
      <c r="CXE64"/>
      <c r="CXF64"/>
      <c r="CXG64"/>
      <c r="CXH64"/>
      <c r="CXI64"/>
      <c r="CXJ64"/>
      <c r="CXK64"/>
      <c r="CXL64"/>
      <c r="CXM64"/>
      <c r="CXN64"/>
      <c r="CXO64"/>
      <c r="CXP64"/>
      <c r="CXQ64"/>
      <c r="CXR64"/>
      <c r="CXS64"/>
      <c r="CXT64"/>
      <c r="CXU64"/>
      <c r="CXV64"/>
      <c r="CXW64"/>
      <c r="CXX64"/>
      <c r="CXY64"/>
      <c r="CXZ64"/>
      <c r="CYA64"/>
      <c r="CYB64"/>
      <c r="CYC64"/>
      <c r="CYD64"/>
      <c r="CYE64"/>
      <c r="CYF64"/>
      <c r="CYG64"/>
      <c r="CYH64"/>
      <c r="CYI64"/>
      <c r="CYJ64"/>
      <c r="CYK64"/>
      <c r="CYL64"/>
      <c r="CYM64"/>
      <c r="CYN64"/>
      <c r="CYO64"/>
      <c r="CYP64"/>
      <c r="CYQ64"/>
      <c r="CYR64"/>
      <c r="CYS64"/>
      <c r="CYT64"/>
      <c r="CYU64"/>
      <c r="CYV64"/>
      <c r="CYW64"/>
      <c r="CYX64"/>
      <c r="CYY64"/>
      <c r="CYZ64"/>
      <c r="CZA64"/>
      <c r="CZB64"/>
      <c r="CZC64"/>
      <c r="CZD64"/>
      <c r="CZE64"/>
      <c r="CZF64"/>
      <c r="CZG64"/>
      <c r="CZH64"/>
      <c r="CZI64"/>
      <c r="CZJ64"/>
      <c r="CZK64"/>
      <c r="CZL64"/>
      <c r="CZM64"/>
      <c r="CZN64"/>
      <c r="CZO64"/>
      <c r="CZP64"/>
      <c r="CZQ64"/>
      <c r="CZR64"/>
      <c r="CZS64"/>
      <c r="CZT64"/>
      <c r="CZU64"/>
      <c r="CZV64"/>
      <c r="CZW64"/>
      <c r="CZX64"/>
      <c r="CZY64"/>
      <c r="CZZ64"/>
      <c r="DAA64"/>
      <c r="DAB64"/>
      <c r="DAC64"/>
      <c r="DAD64"/>
      <c r="DAE64"/>
      <c r="DAF64"/>
      <c r="DAG64"/>
      <c r="DAH64"/>
      <c r="DAI64"/>
      <c r="DAJ64"/>
      <c r="DAK64"/>
      <c r="DAL64"/>
      <c r="DAM64"/>
      <c r="DAN64"/>
      <c r="DAO64"/>
      <c r="DAP64"/>
      <c r="DAQ64"/>
      <c r="DAR64"/>
      <c r="DAS64"/>
      <c r="DAT64"/>
      <c r="DAU64"/>
      <c r="DAV64"/>
      <c r="DAW64"/>
      <c r="DAX64"/>
      <c r="DAY64"/>
      <c r="DAZ64"/>
      <c r="DBA64"/>
      <c r="DBB64"/>
      <c r="DBC64"/>
      <c r="DBD64"/>
      <c r="DBE64"/>
      <c r="DBF64"/>
      <c r="DBG64"/>
      <c r="DBH64"/>
      <c r="DBI64"/>
      <c r="DBJ64"/>
      <c r="DBK64"/>
      <c r="DBL64"/>
      <c r="DBM64"/>
      <c r="DBN64"/>
      <c r="DBO64"/>
      <c r="DBP64"/>
      <c r="DBQ64"/>
      <c r="DBR64"/>
      <c r="DBS64"/>
      <c r="DBT64"/>
      <c r="DBU64"/>
      <c r="DBV64"/>
      <c r="DBW64"/>
      <c r="DBX64"/>
      <c r="DBY64"/>
      <c r="DBZ64"/>
      <c r="DCA64"/>
      <c r="DCB64"/>
      <c r="DCC64"/>
      <c r="DCD64"/>
      <c r="DCE64"/>
      <c r="DCF64"/>
      <c r="DCG64"/>
      <c r="DCH64"/>
      <c r="DCI64"/>
      <c r="DCJ64"/>
      <c r="DCK64"/>
      <c r="DCL64"/>
      <c r="DCM64"/>
      <c r="DCN64"/>
      <c r="DCO64"/>
      <c r="DCP64"/>
      <c r="DCQ64"/>
      <c r="DCR64"/>
      <c r="DCS64"/>
      <c r="DCT64"/>
      <c r="DCU64"/>
      <c r="DCV64"/>
      <c r="DCW64"/>
      <c r="DCX64"/>
      <c r="DCY64"/>
      <c r="DCZ64"/>
      <c r="DDA64"/>
      <c r="DDB64"/>
      <c r="DDC64"/>
      <c r="DDD64"/>
      <c r="DDE64"/>
      <c r="DDF64"/>
      <c r="DDG64"/>
      <c r="DDH64"/>
      <c r="DDI64"/>
      <c r="DDJ64"/>
      <c r="DDK64"/>
      <c r="DDL64"/>
      <c r="DDM64"/>
      <c r="DDN64"/>
      <c r="DDO64"/>
      <c r="DDP64"/>
      <c r="DDQ64"/>
      <c r="DDR64"/>
      <c r="DDS64"/>
      <c r="DDT64"/>
      <c r="DDU64"/>
      <c r="DDV64"/>
      <c r="DDW64"/>
      <c r="DDX64"/>
      <c r="DDY64"/>
      <c r="DDZ64"/>
      <c r="DEA64"/>
      <c r="DEB64"/>
      <c r="DEC64"/>
      <c r="DED64"/>
      <c r="DEE64"/>
      <c r="DEF64"/>
      <c r="DEG64"/>
      <c r="DEH64"/>
      <c r="DEI64"/>
      <c r="DEJ64"/>
      <c r="DEK64"/>
      <c r="DEL64"/>
      <c r="DEM64"/>
      <c r="DEN64"/>
      <c r="DEO64"/>
      <c r="DEP64"/>
      <c r="DEQ64"/>
      <c r="DER64"/>
      <c r="DES64"/>
      <c r="DET64"/>
      <c r="DEU64"/>
      <c r="DEV64"/>
      <c r="DEW64"/>
      <c r="DEX64"/>
      <c r="DEY64"/>
      <c r="DEZ64"/>
      <c r="DFA64"/>
      <c r="DFB64"/>
      <c r="DFC64"/>
      <c r="DFD64"/>
      <c r="DFE64"/>
      <c r="DFF64"/>
      <c r="DFG64"/>
      <c r="DFH64"/>
      <c r="DFI64"/>
      <c r="DFJ64"/>
      <c r="DFK64"/>
      <c r="DFL64"/>
      <c r="DFM64"/>
      <c r="DFN64"/>
      <c r="DFO64"/>
      <c r="DFP64"/>
      <c r="DFQ64"/>
      <c r="DFR64"/>
      <c r="DFS64"/>
      <c r="DFT64"/>
      <c r="DFU64"/>
      <c r="DFV64"/>
      <c r="DFW64"/>
      <c r="DFX64"/>
      <c r="DFY64"/>
      <c r="DFZ64"/>
      <c r="DGA64"/>
      <c r="DGB64"/>
      <c r="DGC64"/>
      <c r="DGD64"/>
      <c r="DGE64"/>
      <c r="DGF64"/>
      <c r="DGG64"/>
      <c r="DGH64"/>
      <c r="DGI64"/>
      <c r="DGJ64"/>
      <c r="DGK64"/>
      <c r="DGL64"/>
      <c r="DGM64"/>
      <c r="DGN64"/>
      <c r="DGO64"/>
      <c r="DGP64"/>
      <c r="DGQ64"/>
      <c r="DGR64"/>
      <c r="DGS64"/>
      <c r="DGT64"/>
      <c r="DGU64"/>
      <c r="DGV64"/>
      <c r="DGW64"/>
      <c r="DGX64"/>
      <c r="DGY64"/>
      <c r="DGZ64"/>
      <c r="DHA64"/>
      <c r="DHB64"/>
      <c r="DHC64"/>
      <c r="DHD64"/>
      <c r="DHE64"/>
      <c r="DHF64"/>
      <c r="DHG64"/>
      <c r="DHH64"/>
      <c r="DHI64"/>
      <c r="DHJ64"/>
      <c r="DHK64"/>
      <c r="DHL64"/>
      <c r="DHM64"/>
      <c r="DHN64"/>
      <c r="DHO64"/>
      <c r="DHP64"/>
      <c r="DHQ64"/>
      <c r="DHR64"/>
      <c r="DHS64"/>
      <c r="DHT64"/>
      <c r="DHU64"/>
      <c r="DHV64"/>
      <c r="DHW64"/>
      <c r="DHX64"/>
      <c r="DHY64"/>
      <c r="DHZ64"/>
      <c r="DIA64"/>
      <c r="DIB64"/>
      <c r="DIC64"/>
      <c r="DID64"/>
      <c r="DIE64"/>
      <c r="DIF64"/>
      <c r="DIG64"/>
      <c r="DIH64"/>
      <c r="DII64"/>
      <c r="DIJ64"/>
      <c r="DIK64"/>
      <c r="DIL64"/>
      <c r="DIM64"/>
      <c r="DIN64"/>
      <c r="DIO64"/>
      <c r="DIP64"/>
      <c r="DIQ64"/>
      <c r="DIR64"/>
      <c r="DIS64"/>
      <c r="DIT64"/>
      <c r="DIU64"/>
      <c r="DIV64"/>
      <c r="DIW64"/>
      <c r="DIX64"/>
      <c r="DIY64"/>
      <c r="DIZ64"/>
      <c r="DJA64"/>
      <c r="DJB64"/>
      <c r="DJC64"/>
      <c r="DJD64"/>
      <c r="DJE64"/>
      <c r="DJF64"/>
      <c r="DJG64"/>
      <c r="DJH64"/>
      <c r="DJI64"/>
      <c r="DJJ64"/>
      <c r="DJK64"/>
      <c r="DJL64"/>
      <c r="DJM64"/>
      <c r="DJN64"/>
      <c r="DJO64"/>
      <c r="DJP64"/>
      <c r="DJQ64"/>
      <c r="DJR64"/>
      <c r="DJS64"/>
      <c r="DJT64"/>
      <c r="DJU64"/>
      <c r="DJV64"/>
      <c r="DJW64"/>
      <c r="DJX64"/>
      <c r="DJY64"/>
      <c r="DJZ64"/>
      <c r="DKA64"/>
      <c r="DKB64"/>
      <c r="DKC64"/>
      <c r="DKD64"/>
      <c r="DKE64"/>
      <c r="DKF64"/>
      <c r="DKG64"/>
      <c r="DKH64"/>
      <c r="DKI64"/>
      <c r="DKJ64"/>
      <c r="DKK64"/>
      <c r="DKL64"/>
      <c r="DKM64"/>
      <c r="DKN64"/>
      <c r="DKO64"/>
      <c r="DKP64"/>
      <c r="DKQ64"/>
      <c r="DKR64"/>
      <c r="DKS64"/>
      <c r="DKT64"/>
      <c r="DKU64"/>
      <c r="DKV64"/>
      <c r="DKW64"/>
      <c r="DKX64"/>
      <c r="DKY64"/>
      <c r="DKZ64"/>
      <c r="DLA64"/>
      <c r="DLB64"/>
      <c r="DLC64"/>
      <c r="DLD64"/>
      <c r="DLE64"/>
      <c r="DLF64"/>
      <c r="DLG64"/>
      <c r="DLH64"/>
      <c r="DLI64"/>
      <c r="DLJ64"/>
      <c r="DLK64"/>
      <c r="DLL64"/>
      <c r="DLM64"/>
      <c r="DLN64"/>
      <c r="DLO64"/>
      <c r="DLP64"/>
      <c r="DLQ64"/>
      <c r="DLR64"/>
      <c r="DLS64"/>
      <c r="DLT64"/>
      <c r="DLU64"/>
      <c r="DLV64"/>
      <c r="DLW64"/>
      <c r="DLX64"/>
      <c r="DLY64"/>
      <c r="DLZ64"/>
      <c r="DMA64"/>
      <c r="DMB64"/>
      <c r="DMC64"/>
      <c r="DMD64"/>
      <c r="DME64"/>
      <c r="DMF64"/>
      <c r="DMG64"/>
      <c r="DMH64"/>
      <c r="DMI64"/>
      <c r="DMJ64"/>
      <c r="DMK64"/>
      <c r="DML64"/>
      <c r="DMM64"/>
      <c r="DMN64"/>
      <c r="DMO64"/>
      <c r="DMP64"/>
      <c r="DMQ64"/>
      <c r="DMR64"/>
      <c r="DMS64"/>
      <c r="DMT64"/>
      <c r="DMU64"/>
      <c r="DMV64"/>
      <c r="DMW64"/>
      <c r="DMX64"/>
      <c r="DMY64"/>
      <c r="DMZ64"/>
      <c r="DNA64"/>
      <c r="DNB64"/>
      <c r="DNC64"/>
      <c r="DND64"/>
      <c r="DNE64"/>
      <c r="DNF64"/>
      <c r="DNG64"/>
      <c r="DNH64"/>
      <c r="DNI64"/>
      <c r="DNJ64"/>
      <c r="DNK64"/>
      <c r="DNL64"/>
      <c r="DNM64"/>
      <c r="DNN64"/>
      <c r="DNO64"/>
      <c r="DNP64"/>
      <c r="DNQ64"/>
      <c r="DNR64"/>
      <c r="DNS64"/>
      <c r="DNT64"/>
      <c r="DNU64"/>
      <c r="DNV64"/>
      <c r="DNW64"/>
      <c r="DNX64"/>
      <c r="DNY64"/>
      <c r="DNZ64"/>
      <c r="DOA64"/>
      <c r="DOB64"/>
      <c r="DOC64"/>
      <c r="DOD64"/>
      <c r="DOE64"/>
      <c r="DOF64"/>
      <c r="DOG64"/>
      <c r="DOH64"/>
      <c r="DOI64"/>
      <c r="DOJ64"/>
      <c r="DOK64"/>
      <c r="DOL64"/>
      <c r="DOM64"/>
      <c r="DON64"/>
      <c r="DOO64"/>
      <c r="DOP64"/>
      <c r="DOQ64"/>
      <c r="DOR64"/>
      <c r="DOS64"/>
      <c r="DOT64"/>
      <c r="DOU64"/>
      <c r="DOV64"/>
      <c r="DOW64"/>
      <c r="DOX64"/>
      <c r="DOY64"/>
      <c r="DOZ64"/>
      <c r="DPA64"/>
      <c r="DPB64"/>
      <c r="DPC64"/>
      <c r="DPD64"/>
      <c r="DPE64"/>
      <c r="DPF64"/>
      <c r="DPG64"/>
      <c r="DPH64"/>
      <c r="DPI64"/>
      <c r="DPJ64"/>
      <c r="DPK64"/>
      <c r="DPL64"/>
      <c r="DPM64"/>
      <c r="DPN64"/>
      <c r="DPO64"/>
      <c r="DPP64"/>
      <c r="DPQ64"/>
      <c r="DPR64"/>
      <c r="DPS64"/>
      <c r="DPT64"/>
      <c r="DPU64"/>
      <c r="DPV64"/>
      <c r="DPW64"/>
      <c r="DPX64"/>
      <c r="DPY64"/>
      <c r="DPZ64"/>
      <c r="DQA64"/>
      <c r="DQB64"/>
      <c r="DQC64"/>
      <c r="DQD64"/>
      <c r="DQE64"/>
      <c r="DQF64"/>
      <c r="DQG64"/>
      <c r="DQH64"/>
      <c r="DQI64"/>
      <c r="DQJ64"/>
      <c r="DQK64"/>
      <c r="DQL64"/>
      <c r="DQM64"/>
      <c r="DQN64"/>
      <c r="DQO64"/>
      <c r="DQP64"/>
      <c r="DQQ64"/>
      <c r="DQR64"/>
      <c r="DQS64"/>
      <c r="DQT64"/>
      <c r="DQU64"/>
      <c r="DQV64"/>
      <c r="DQW64"/>
      <c r="DQX64"/>
      <c r="DQY64"/>
      <c r="DQZ64"/>
      <c r="DRA64"/>
      <c r="DRB64"/>
      <c r="DRC64"/>
      <c r="DRD64"/>
      <c r="DRE64"/>
      <c r="DRF64"/>
      <c r="DRG64"/>
      <c r="DRH64"/>
      <c r="DRI64"/>
      <c r="DRJ64"/>
      <c r="DRK64"/>
      <c r="DRL64"/>
      <c r="DRM64"/>
      <c r="DRN64"/>
      <c r="DRO64"/>
      <c r="DRP64"/>
      <c r="DRQ64"/>
      <c r="DRR64"/>
      <c r="DRS64"/>
      <c r="DRT64"/>
      <c r="DRU64"/>
      <c r="DRV64"/>
      <c r="DRW64"/>
      <c r="DRX64"/>
      <c r="DRY64"/>
      <c r="DRZ64"/>
      <c r="DSA64"/>
      <c r="DSB64"/>
      <c r="DSC64"/>
      <c r="DSD64"/>
      <c r="DSE64"/>
      <c r="DSF64"/>
      <c r="DSG64"/>
      <c r="DSH64"/>
      <c r="DSI64"/>
      <c r="DSJ64"/>
      <c r="DSK64"/>
      <c r="DSL64"/>
      <c r="DSM64"/>
      <c r="DSN64"/>
      <c r="DSO64"/>
      <c r="DSP64"/>
      <c r="DSQ64"/>
      <c r="DSR64"/>
      <c r="DSS64"/>
      <c r="DST64"/>
      <c r="DSU64"/>
      <c r="DSV64"/>
      <c r="DSW64"/>
      <c r="DSX64"/>
      <c r="DSY64"/>
      <c r="DSZ64"/>
      <c r="DTA64"/>
      <c r="DTB64"/>
      <c r="DTC64"/>
      <c r="DTD64"/>
      <c r="DTE64"/>
      <c r="DTF64"/>
      <c r="DTG64"/>
      <c r="DTH64"/>
      <c r="DTI64"/>
      <c r="DTJ64"/>
      <c r="DTK64"/>
      <c r="DTL64"/>
      <c r="DTM64"/>
      <c r="DTN64"/>
      <c r="DTO64"/>
      <c r="DTP64"/>
      <c r="DTQ64"/>
      <c r="DTR64"/>
      <c r="DTS64"/>
      <c r="DTT64"/>
      <c r="DTU64"/>
      <c r="DTV64"/>
      <c r="DTW64"/>
      <c r="DTX64"/>
      <c r="DTY64"/>
      <c r="DTZ64"/>
      <c r="DUA64"/>
      <c r="DUB64"/>
      <c r="DUC64"/>
      <c r="DUD64"/>
      <c r="DUE64"/>
      <c r="DUF64"/>
      <c r="DUG64"/>
      <c r="DUH64"/>
      <c r="DUI64"/>
      <c r="DUJ64"/>
      <c r="DUK64"/>
      <c r="DUL64"/>
      <c r="DUM64"/>
      <c r="DUN64"/>
      <c r="DUO64"/>
      <c r="DUP64"/>
      <c r="DUQ64"/>
      <c r="DUR64"/>
      <c r="DUS64"/>
      <c r="DUT64"/>
      <c r="DUU64"/>
      <c r="DUV64"/>
      <c r="DUW64"/>
      <c r="DUX64"/>
      <c r="DUY64"/>
      <c r="DUZ64"/>
      <c r="DVA64"/>
      <c r="DVB64"/>
      <c r="DVC64"/>
      <c r="DVD64"/>
      <c r="DVE64"/>
      <c r="DVF64"/>
      <c r="DVG64"/>
      <c r="DVH64"/>
      <c r="DVI64"/>
      <c r="DVJ64"/>
      <c r="DVK64"/>
      <c r="DVL64"/>
      <c r="DVM64"/>
      <c r="DVN64"/>
      <c r="DVO64"/>
      <c r="DVP64"/>
      <c r="DVQ64"/>
      <c r="DVR64"/>
      <c r="DVS64"/>
      <c r="DVT64"/>
      <c r="DVU64"/>
      <c r="DVV64"/>
      <c r="DVW64"/>
      <c r="DVX64"/>
      <c r="DVY64"/>
      <c r="DVZ64"/>
      <c r="DWA64"/>
      <c r="DWB64"/>
      <c r="DWC64"/>
      <c r="DWD64"/>
      <c r="DWE64"/>
      <c r="DWF64"/>
      <c r="DWG64"/>
      <c r="DWH64"/>
      <c r="DWI64"/>
      <c r="DWJ64"/>
      <c r="DWK64"/>
      <c r="DWL64"/>
      <c r="DWM64"/>
      <c r="DWN64"/>
      <c r="DWO64"/>
      <c r="DWP64"/>
      <c r="DWQ64"/>
      <c r="DWR64"/>
      <c r="DWS64"/>
      <c r="DWT64"/>
      <c r="DWU64"/>
      <c r="DWV64"/>
      <c r="DWW64"/>
      <c r="DWX64"/>
      <c r="DWY64"/>
      <c r="DWZ64"/>
      <c r="DXA64"/>
      <c r="DXB64"/>
      <c r="DXC64"/>
      <c r="DXD64"/>
      <c r="DXE64"/>
      <c r="DXF64"/>
      <c r="DXG64"/>
      <c r="DXH64"/>
      <c r="DXI64"/>
      <c r="DXJ64"/>
      <c r="DXK64"/>
      <c r="DXL64"/>
      <c r="DXM64"/>
      <c r="DXN64"/>
      <c r="DXO64"/>
      <c r="DXP64"/>
      <c r="DXQ64"/>
      <c r="DXR64"/>
      <c r="DXS64"/>
      <c r="DXT64"/>
      <c r="DXU64"/>
      <c r="DXV64"/>
      <c r="DXW64"/>
      <c r="DXX64"/>
      <c r="DXY64"/>
      <c r="DXZ64"/>
      <c r="DYA64"/>
      <c r="DYB64"/>
      <c r="DYC64"/>
      <c r="DYD64"/>
      <c r="DYE64"/>
      <c r="DYF64"/>
      <c r="DYG64"/>
      <c r="DYH64"/>
      <c r="DYI64"/>
      <c r="DYJ64"/>
      <c r="DYK64"/>
      <c r="DYL64"/>
      <c r="DYM64"/>
      <c r="DYN64"/>
      <c r="DYO64"/>
      <c r="DYP64"/>
      <c r="DYQ64"/>
      <c r="DYR64"/>
      <c r="DYS64"/>
      <c r="DYT64"/>
      <c r="DYU64"/>
      <c r="DYV64"/>
      <c r="DYW64"/>
      <c r="DYX64"/>
      <c r="DYY64"/>
      <c r="DYZ64"/>
      <c r="DZA64"/>
      <c r="DZB64"/>
      <c r="DZC64"/>
      <c r="DZD64"/>
      <c r="DZE64"/>
      <c r="DZF64"/>
      <c r="DZG64"/>
      <c r="DZH64"/>
      <c r="DZI64"/>
      <c r="DZJ64"/>
      <c r="DZK64"/>
      <c r="DZL64"/>
      <c r="DZM64"/>
      <c r="DZN64"/>
      <c r="DZO64"/>
      <c r="DZP64"/>
      <c r="DZQ64"/>
      <c r="DZR64"/>
      <c r="DZS64"/>
      <c r="DZT64"/>
      <c r="DZU64"/>
      <c r="DZV64"/>
      <c r="DZW64"/>
      <c r="DZX64"/>
      <c r="DZY64"/>
      <c r="DZZ64"/>
      <c r="EAA64"/>
      <c r="EAB64"/>
      <c r="EAC64"/>
      <c r="EAD64"/>
      <c r="EAE64"/>
      <c r="EAF64"/>
      <c r="EAG64"/>
      <c r="EAH64"/>
      <c r="EAI64"/>
      <c r="EAJ64"/>
      <c r="EAK64"/>
      <c r="EAL64"/>
      <c r="EAM64"/>
      <c r="EAN64"/>
      <c r="EAO64"/>
      <c r="EAP64"/>
      <c r="EAQ64"/>
      <c r="EAR64"/>
      <c r="EAS64"/>
      <c r="EAT64"/>
      <c r="EAU64"/>
      <c r="EAV64"/>
      <c r="EAW64"/>
      <c r="EAX64"/>
      <c r="EAY64"/>
      <c r="EAZ64"/>
      <c r="EBA64"/>
      <c r="EBB64"/>
      <c r="EBC64"/>
      <c r="EBD64"/>
      <c r="EBE64"/>
      <c r="EBF64"/>
      <c r="EBG64"/>
      <c r="EBH64"/>
      <c r="EBI64"/>
      <c r="EBJ64"/>
      <c r="EBK64"/>
      <c r="EBL64"/>
      <c r="EBM64"/>
      <c r="EBN64"/>
      <c r="EBO64"/>
      <c r="EBP64"/>
      <c r="EBQ64"/>
      <c r="EBR64"/>
      <c r="EBS64"/>
      <c r="EBT64"/>
      <c r="EBU64"/>
      <c r="EBV64"/>
      <c r="EBW64"/>
      <c r="EBX64"/>
      <c r="EBY64"/>
      <c r="EBZ64"/>
      <c r="ECA64"/>
      <c r="ECB64"/>
      <c r="ECC64"/>
      <c r="ECD64"/>
      <c r="ECE64"/>
      <c r="ECF64"/>
      <c r="ECG64"/>
      <c r="ECH64"/>
      <c r="ECI64"/>
      <c r="ECJ64"/>
      <c r="ECK64"/>
      <c r="ECL64"/>
      <c r="ECM64"/>
      <c r="ECN64"/>
      <c r="ECO64"/>
      <c r="ECP64"/>
      <c r="ECQ64"/>
      <c r="ECR64"/>
      <c r="ECS64"/>
      <c r="ECT64"/>
      <c r="ECU64"/>
      <c r="ECV64"/>
      <c r="ECW64"/>
      <c r="ECX64"/>
      <c r="ECY64"/>
      <c r="ECZ64"/>
      <c r="EDA64"/>
      <c r="EDB64"/>
      <c r="EDC64"/>
      <c r="EDD64"/>
      <c r="EDE64"/>
      <c r="EDF64"/>
      <c r="EDG64"/>
      <c r="EDH64"/>
      <c r="EDI64"/>
      <c r="EDJ64"/>
      <c r="EDK64"/>
      <c r="EDL64"/>
      <c r="EDM64"/>
      <c r="EDN64"/>
      <c r="EDO64"/>
      <c r="EDP64"/>
      <c r="EDQ64"/>
      <c r="EDR64"/>
      <c r="EDS64"/>
      <c r="EDT64"/>
      <c r="EDU64"/>
      <c r="EDV64"/>
      <c r="EDW64"/>
      <c r="EDX64"/>
      <c r="EDY64"/>
      <c r="EDZ64"/>
      <c r="EEA64"/>
      <c r="EEB64"/>
      <c r="EEC64"/>
      <c r="EED64"/>
      <c r="EEE64"/>
      <c r="EEF64"/>
      <c r="EEG64"/>
      <c r="EEH64"/>
      <c r="EEI64"/>
      <c r="EEJ64"/>
      <c r="EEK64"/>
      <c r="EEL64"/>
      <c r="EEM64"/>
      <c r="EEN64"/>
      <c r="EEO64"/>
      <c r="EEP64"/>
      <c r="EEQ64"/>
      <c r="EER64"/>
      <c r="EES64"/>
      <c r="EET64"/>
      <c r="EEU64"/>
      <c r="EEV64"/>
      <c r="EEW64"/>
      <c r="EEX64"/>
      <c r="EEY64"/>
      <c r="EEZ64"/>
      <c r="EFA64"/>
      <c r="EFB64"/>
      <c r="EFC64"/>
      <c r="EFD64"/>
      <c r="EFE64"/>
      <c r="EFF64"/>
      <c r="EFG64"/>
      <c r="EFH64"/>
      <c r="EFI64"/>
      <c r="EFJ64"/>
      <c r="EFK64"/>
      <c r="EFL64"/>
      <c r="EFM64"/>
      <c r="EFN64"/>
      <c r="EFO64"/>
      <c r="EFP64"/>
      <c r="EFQ64"/>
      <c r="EFR64"/>
      <c r="EFS64"/>
      <c r="EFT64"/>
      <c r="EFU64"/>
      <c r="EFV64"/>
      <c r="EFW64"/>
      <c r="EFX64"/>
      <c r="EFY64"/>
      <c r="EFZ64"/>
      <c r="EGA64"/>
      <c r="EGB64"/>
      <c r="EGC64"/>
      <c r="EGD64"/>
      <c r="EGE64"/>
      <c r="EGF64"/>
      <c r="EGG64"/>
      <c r="EGH64"/>
      <c r="EGI64"/>
      <c r="EGJ64"/>
      <c r="EGK64"/>
      <c r="EGL64"/>
      <c r="EGM64"/>
      <c r="EGN64"/>
      <c r="EGO64"/>
      <c r="EGP64"/>
      <c r="EGQ64"/>
      <c r="EGR64"/>
      <c r="EGS64"/>
      <c r="EGT64"/>
      <c r="EGU64"/>
      <c r="EGV64"/>
      <c r="EGW64"/>
      <c r="EGX64"/>
      <c r="EGY64"/>
      <c r="EGZ64"/>
      <c r="EHA64"/>
      <c r="EHB64"/>
      <c r="EHC64"/>
      <c r="EHD64"/>
      <c r="EHE64"/>
      <c r="EHF64"/>
      <c r="EHG64"/>
      <c r="EHH64"/>
      <c r="EHI64"/>
      <c r="EHJ64"/>
      <c r="EHK64"/>
      <c r="EHL64"/>
      <c r="EHM64"/>
      <c r="EHN64"/>
      <c r="EHO64"/>
      <c r="EHP64"/>
      <c r="EHQ64"/>
      <c r="EHR64"/>
      <c r="EHS64"/>
      <c r="EHT64"/>
      <c r="EHU64"/>
      <c r="EHV64"/>
      <c r="EHW64"/>
      <c r="EHX64"/>
      <c r="EHY64"/>
      <c r="EHZ64"/>
      <c r="EIA64"/>
      <c r="EIB64"/>
      <c r="EIC64"/>
      <c r="EID64"/>
      <c r="EIE64"/>
      <c r="EIF64"/>
      <c r="EIG64"/>
      <c r="EIH64"/>
      <c r="EII64"/>
      <c r="EIJ64"/>
      <c r="EIK64"/>
      <c r="EIL64"/>
      <c r="EIM64"/>
      <c r="EIN64"/>
      <c r="EIO64"/>
      <c r="EIP64"/>
      <c r="EIQ64"/>
      <c r="EIR64"/>
      <c r="EIS64"/>
      <c r="EIT64"/>
      <c r="EIU64"/>
      <c r="EIV64"/>
      <c r="EIW64"/>
      <c r="EIX64"/>
      <c r="EIY64"/>
      <c r="EIZ64"/>
      <c r="EJA64"/>
      <c r="EJB64"/>
      <c r="EJC64"/>
      <c r="EJD64"/>
      <c r="EJE64"/>
      <c r="EJF64"/>
      <c r="EJG64"/>
      <c r="EJH64"/>
      <c r="EJI64"/>
      <c r="EJJ64"/>
      <c r="EJK64"/>
      <c r="EJL64"/>
      <c r="EJM64"/>
      <c r="EJN64"/>
      <c r="EJO64"/>
      <c r="EJP64"/>
      <c r="EJQ64"/>
      <c r="EJR64"/>
      <c r="EJS64"/>
      <c r="EJT64"/>
      <c r="EJU64"/>
      <c r="EJV64"/>
      <c r="EJW64"/>
      <c r="EJX64"/>
      <c r="EJY64"/>
      <c r="EJZ64"/>
      <c r="EKA64"/>
      <c r="EKB64"/>
      <c r="EKC64"/>
      <c r="EKD64"/>
      <c r="EKE64"/>
      <c r="EKF64"/>
      <c r="EKG64"/>
      <c r="EKH64"/>
      <c r="EKI64"/>
      <c r="EKJ64"/>
      <c r="EKK64"/>
      <c r="EKL64"/>
      <c r="EKM64"/>
      <c r="EKN64"/>
      <c r="EKO64"/>
      <c r="EKP64"/>
      <c r="EKQ64"/>
      <c r="EKR64"/>
      <c r="EKS64"/>
      <c r="EKT64"/>
      <c r="EKU64"/>
      <c r="EKV64"/>
      <c r="EKW64"/>
      <c r="EKX64"/>
      <c r="EKY64"/>
      <c r="EKZ64"/>
      <c r="ELA64"/>
      <c r="ELB64"/>
      <c r="ELC64"/>
      <c r="ELD64"/>
      <c r="ELE64"/>
      <c r="ELF64"/>
      <c r="ELG64"/>
      <c r="ELH64"/>
      <c r="ELI64"/>
      <c r="ELJ64"/>
      <c r="ELK64"/>
      <c r="ELL64"/>
      <c r="ELM64"/>
      <c r="ELN64"/>
      <c r="ELO64"/>
      <c r="ELP64"/>
      <c r="ELQ64"/>
      <c r="ELR64"/>
      <c r="ELS64"/>
      <c r="ELT64"/>
      <c r="ELU64"/>
      <c r="ELV64"/>
      <c r="ELW64"/>
      <c r="ELX64"/>
      <c r="ELY64"/>
      <c r="ELZ64"/>
      <c r="EMA64"/>
      <c r="EMB64"/>
      <c r="EMC64"/>
      <c r="EMD64"/>
      <c r="EME64"/>
      <c r="EMF64"/>
      <c r="EMG64"/>
      <c r="EMH64"/>
      <c r="EMI64"/>
      <c r="EMJ64"/>
      <c r="EMK64"/>
      <c r="EML64"/>
      <c r="EMM64"/>
      <c r="EMN64"/>
      <c r="EMO64"/>
      <c r="EMP64"/>
      <c r="EMQ64"/>
      <c r="EMR64"/>
      <c r="EMS64"/>
      <c r="EMT64"/>
      <c r="EMU64"/>
      <c r="EMV64"/>
      <c r="EMW64"/>
      <c r="EMX64"/>
      <c r="EMY64"/>
      <c r="EMZ64"/>
      <c r="ENA64"/>
      <c r="ENB64"/>
      <c r="ENC64"/>
      <c r="END64"/>
      <c r="ENE64"/>
      <c r="ENF64"/>
      <c r="ENG64"/>
      <c r="ENH64"/>
      <c r="ENI64"/>
      <c r="ENJ64"/>
      <c r="ENK64"/>
      <c r="ENL64"/>
      <c r="ENM64"/>
      <c r="ENN64"/>
      <c r="ENO64"/>
      <c r="ENP64"/>
      <c r="ENQ64"/>
      <c r="ENR64"/>
      <c r="ENS64"/>
      <c r="ENT64"/>
      <c r="ENU64"/>
      <c r="ENV64"/>
      <c r="ENW64"/>
      <c r="ENX64"/>
      <c r="ENY64"/>
      <c r="ENZ64"/>
      <c r="EOA64"/>
      <c r="EOB64"/>
      <c r="EOC64"/>
      <c r="EOD64"/>
      <c r="EOE64"/>
      <c r="EOF64"/>
      <c r="EOG64"/>
      <c r="EOH64"/>
      <c r="EOI64"/>
      <c r="EOJ64"/>
      <c r="EOK64"/>
      <c r="EOL64"/>
      <c r="EOM64"/>
      <c r="EON64"/>
      <c r="EOO64"/>
      <c r="EOP64"/>
      <c r="EOQ64"/>
      <c r="EOR64"/>
      <c r="EOS64"/>
      <c r="EOT64"/>
      <c r="EOU64"/>
      <c r="EOV64"/>
      <c r="EOW64"/>
      <c r="EOX64"/>
      <c r="EOY64"/>
      <c r="EOZ64"/>
      <c r="EPA64"/>
      <c r="EPB64"/>
      <c r="EPC64"/>
      <c r="EPD64"/>
      <c r="EPE64"/>
      <c r="EPF64"/>
      <c r="EPG64"/>
      <c r="EPH64"/>
      <c r="EPI64"/>
      <c r="EPJ64"/>
      <c r="EPK64"/>
      <c r="EPL64"/>
      <c r="EPM64"/>
      <c r="EPN64"/>
      <c r="EPO64"/>
      <c r="EPP64"/>
      <c r="EPQ64"/>
      <c r="EPR64"/>
      <c r="EPS64"/>
      <c r="EPT64"/>
      <c r="EPU64"/>
      <c r="EPV64"/>
      <c r="EPW64"/>
      <c r="EPX64"/>
      <c r="EPY64"/>
      <c r="EPZ64"/>
      <c r="EQA64"/>
      <c r="EQB64"/>
      <c r="EQC64"/>
      <c r="EQD64"/>
      <c r="EQE64"/>
      <c r="EQF64"/>
      <c r="EQG64"/>
      <c r="EQH64"/>
      <c r="EQI64"/>
      <c r="EQJ64"/>
      <c r="EQK64"/>
      <c r="EQL64"/>
      <c r="EQM64"/>
      <c r="EQN64"/>
      <c r="EQO64"/>
      <c r="EQP64"/>
      <c r="EQQ64"/>
      <c r="EQR64"/>
      <c r="EQS64"/>
      <c r="EQT64"/>
      <c r="EQU64"/>
      <c r="EQV64"/>
      <c r="EQW64"/>
      <c r="EQX64"/>
      <c r="EQY64"/>
      <c r="EQZ64"/>
      <c r="ERA64"/>
      <c r="ERB64"/>
      <c r="ERC64"/>
      <c r="ERD64"/>
      <c r="ERE64"/>
      <c r="ERF64"/>
      <c r="ERG64"/>
      <c r="ERH64"/>
      <c r="ERI64"/>
      <c r="ERJ64"/>
      <c r="ERK64"/>
      <c r="ERL64"/>
      <c r="ERM64"/>
      <c r="ERN64"/>
      <c r="ERO64"/>
      <c r="ERP64"/>
      <c r="ERQ64"/>
      <c r="ERR64"/>
      <c r="ERS64"/>
      <c r="ERT64"/>
      <c r="ERU64"/>
      <c r="ERV64"/>
      <c r="ERW64"/>
      <c r="ERX64"/>
      <c r="ERY64"/>
      <c r="ERZ64"/>
      <c r="ESA64"/>
      <c r="ESB64"/>
      <c r="ESC64"/>
      <c r="ESD64"/>
      <c r="ESE64"/>
      <c r="ESF64"/>
      <c r="ESG64"/>
      <c r="ESH64"/>
      <c r="ESI64"/>
      <c r="ESJ64"/>
      <c r="ESK64"/>
      <c r="ESL64"/>
      <c r="ESM64"/>
      <c r="ESN64"/>
      <c r="ESO64"/>
      <c r="ESP64"/>
      <c r="ESQ64"/>
      <c r="ESR64"/>
      <c r="ESS64"/>
      <c r="EST64"/>
      <c r="ESU64"/>
      <c r="ESV64"/>
      <c r="ESW64"/>
      <c r="ESX64"/>
      <c r="ESY64"/>
      <c r="ESZ64"/>
      <c r="ETA64"/>
      <c r="ETB64"/>
      <c r="ETC64"/>
      <c r="ETD64"/>
      <c r="ETE64"/>
      <c r="ETF64"/>
      <c r="ETG64"/>
      <c r="ETH64"/>
      <c r="ETI64"/>
      <c r="ETJ64"/>
      <c r="ETK64"/>
      <c r="ETL64"/>
      <c r="ETM64"/>
      <c r="ETN64"/>
      <c r="ETO64"/>
      <c r="ETP64"/>
      <c r="ETQ64"/>
      <c r="ETR64"/>
      <c r="ETS64"/>
      <c r="ETT64"/>
      <c r="ETU64"/>
      <c r="ETV64"/>
      <c r="ETW64"/>
      <c r="ETX64"/>
      <c r="ETY64"/>
      <c r="ETZ64"/>
      <c r="EUA64"/>
      <c r="EUB64"/>
      <c r="EUC64"/>
      <c r="EUD64"/>
      <c r="EUE64"/>
      <c r="EUF64"/>
      <c r="EUG64"/>
      <c r="EUH64"/>
      <c r="EUI64"/>
      <c r="EUJ64"/>
      <c r="EUK64"/>
      <c r="EUL64"/>
      <c r="EUM64"/>
      <c r="EUN64"/>
      <c r="EUO64"/>
      <c r="EUP64"/>
      <c r="EUQ64"/>
      <c r="EUR64"/>
      <c r="EUS64"/>
      <c r="EUT64"/>
      <c r="EUU64"/>
      <c r="EUV64"/>
      <c r="EUW64"/>
      <c r="EUX64"/>
      <c r="EUY64"/>
      <c r="EUZ64"/>
      <c r="EVA64"/>
      <c r="EVB64"/>
      <c r="EVC64"/>
      <c r="EVD64"/>
      <c r="EVE64"/>
      <c r="EVF64"/>
      <c r="EVG64"/>
      <c r="EVH64"/>
      <c r="EVI64"/>
      <c r="EVJ64"/>
      <c r="EVK64"/>
      <c r="EVL64"/>
      <c r="EVM64"/>
      <c r="EVN64"/>
      <c r="EVO64"/>
      <c r="EVP64"/>
      <c r="EVQ64"/>
      <c r="EVR64"/>
      <c r="EVS64"/>
      <c r="EVT64"/>
      <c r="EVU64"/>
      <c r="EVV64"/>
      <c r="EVW64"/>
      <c r="EVX64"/>
      <c r="EVY64"/>
      <c r="EVZ64"/>
      <c r="EWA64"/>
      <c r="EWB64"/>
      <c r="EWC64"/>
      <c r="EWD64"/>
      <c r="EWE64"/>
      <c r="EWF64"/>
      <c r="EWG64"/>
      <c r="EWH64"/>
      <c r="EWI64"/>
      <c r="EWJ64"/>
      <c r="EWK64"/>
      <c r="EWL64"/>
      <c r="EWM64"/>
      <c r="EWN64"/>
      <c r="EWO64"/>
      <c r="EWP64"/>
      <c r="EWQ64"/>
      <c r="EWR64"/>
      <c r="EWS64"/>
      <c r="EWT64"/>
      <c r="EWU64"/>
      <c r="EWV64"/>
      <c r="EWW64"/>
      <c r="EWX64"/>
      <c r="EWY64"/>
      <c r="EWZ64"/>
      <c r="EXA64"/>
      <c r="EXB64"/>
      <c r="EXC64"/>
      <c r="EXD64"/>
      <c r="EXE64"/>
      <c r="EXF64"/>
      <c r="EXG64"/>
      <c r="EXH64"/>
      <c r="EXI64"/>
      <c r="EXJ64"/>
      <c r="EXK64"/>
      <c r="EXL64"/>
      <c r="EXM64"/>
      <c r="EXN64"/>
      <c r="EXO64"/>
      <c r="EXP64"/>
      <c r="EXQ64"/>
      <c r="EXR64"/>
      <c r="EXS64"/>
      <c r="EXT64"/>
      <c r="EXU64"/>
      <c r="EXV64"/>
      <c r="EXW64"/>
      <c r="EXX64"/>
      <c r="EXY64"/>
      <c r="EXZ64"/>
      <c r="EYA64"/>
      <c r="EYB64"/>
      <c r="EYC64"/>
      <c r="EYD64"/>
      <c r="EYE64"/>
      <c r="EYF64"/>
      <c r="EYG64"/>
      <c r="EYH64"/>
      <c r="EYI64"/>
      <c r="EYJ64"/>
      <c r="EYK64"/>
      <c r="EYL64"/>
      <c r="EYM64"/>
      <c r="EYN64"/>
      <c r="EYO64"/>
      <c r="EYP64"/>
      <c r="EYQ64"/>
      <c r="EYR64"/>
      <c r="EYS64"/>
      <c r="EYT64"/>
      <c r="EYU64"/>
      <c r="EYV64"/>
      <c r="EYW64"/>
      <c r="EYX64"/>
      <c r="EYY64"/>
      <c r="EYZ64"/>
      <c r="EZA64"/>
      <c r="EZB64"/>
      <c r="EZC64"/>
      <c r="EZD64"/>
      <c r="EZE64"/>
      <c r="EZF64"/>
      <c r="EZG64"/>
      <c r="EZH64"/>
      <c r="EZI64"/>
      <c r="EZJ64"/>
      <c r="EZK64"/>
      <c r="EZL64"/>
      <c r="EZM64"/>
      <c r="EZN64"/>
      <c r="EZO64"/>
      <c r="EZP64"/>
      <c r="EZQ64"/>
      <c r="EZR64"/>
      <c r="EZS64"/>
      <c r="EZT64"/>
      <c r="EZU64"/>
      <c r="EZV64"/>
      <c r="EZW64"/>
      <c r="EZX64"/>
      <c r="EZY64"/>
      <c r="EZZ64"/>
      <c r="FAA64"/>
      <c r="FAB64"/>
      <c r="FAC64"/>
      <c r="FAD64"/>
      <c r="FAE64"/>
      <c r="FAF64"/>
      <c r="FAG64"/>
      <c r="FAH64"/>
      <c r="FAI64"/>
      <c r="FAJ64"/>
      <c r="FAK64"/>
      <c r="FAL64"/>
      <c r="FAM64"/>
      <c r="FAN64"/>
      <c r="FAO64"/>
      <c r="FAP64"/>
      <c r="FAQ64"/>
      <c r="FAR64"/>
      <c r="FAS64"/>
      <c r="FAT64"/>
      <c r="FAU64"/>
      <c r="FAV64"/>
      <c r="FAW64"/>
      <c r="FAX64"/>
      <c r="FAY64"/>
      <c r="FAZ64"/>
      <c r="FBA64"/>
      <c r="FBB64"/>
      <c r="FBC64"/>
      <c r="FBD64"/>
      <c r="FBE64"/>
      <c r="FBF64"/>
      <c r="FBG64"/>
      <c r="FBH64"/>
      <c r="FBI64"/>
      <c r="FBJ64"/>
      <c r="FBK64"/>
      <c r="FBL64"/>
      <c r="FBM64"/>
      <c r="FBN64"/>
      <c r="FBO64"/>
      <c r="FBP64"/>
      <c r="FBQ64"/>
      <c r="FBR64"/>
      <c r="FBS64"/>
      <c r="FBT64"/>
      <c r="FBU64"/>
      <c r="FBV64"/>
      <c r="FBW64"/>
      <c r="FBX64"/>
      <c r="FBY64"/>
      <c r="FBZ64"/>
      <c r="FCA64"/>
      <c r="FCB64"/>
      <c r="FCC64"/>
      <c r="FCD64"/>
      <c r="FCE64"/>
      <c r="FCF64"/>
      <c r="FCG64"/>
      <c r="FCH64"/>
      <c r="FCI64"/>
      <c r="FCJ64"/>
      <c r="FCK64"/>
      <c r="FCL64"/>
      <c r="FCM64"/>
      <c r="FCN64"/>
      <c r="FCO64"/>
      <c r="FCP64"/>
      <c r="FCQ64"/>
      <c r="FCR64"/>
      <c r="FCS64"/>
      <c r="FCT64"/>
      <c r="FCU64"/>
      <c r="FCV64"/>
      <c r="FCW64"/>
      <c r="FCX64"/>
      <c r="FCY64"/>
      <c r="FCZ64"/>
      <c r="FDA64"/>
      <c r="FDB64"/>
      <c r="FDC64"/>
      <c r="FDD64"/>
      <c r="FDE64"/>
      <c r="FDF64"/>
      <c r="FDG64"/>
      <c r="FDH64"/>
      <c r="FDI64"/>
      <c r="FDJ64"/>
      <c r="FDK64"/>
      <c r="FDL64"/>
      <c r="FDM64"/>
      <c r="FDN64"/>
      <c r="FDO64"/>
      <c r="FDP64"/>
      <c r="FDQ64"/>
      <c r="FDR64"/>
      <c r="FDS64"/>
      <c r="FDT64"/>
      <c r="FDU64"/>
      <c r="FDV64"/>
      <c r="FDW64"/>
      <c r="FDX64"/>
      <c r="FDY64"/>
      <c r="FDZ64"/>
      <c r="FEA64"/>
      <c r="FEB64"/>
      <c r="FEC64"/>
      <c r="FED64"/>
      <c r="FEE64"/>
      <c r="FEF64"/>
      <c r="FEG64"/>
      <c r="FEH64"/>
      <c r="FEI64"/>
      <c r="FEJ64"/>
      <c r="FEK64"/>
      <c r="FEL64"/>
      <c r="FEM64"/>
      <c r="FEN64"/>
      <c r="FEO64"/>
      <c r="FEP64"/>
      <c r="FEQ64"/>
      <c r="FER64"/>
      <c r="FES64"/>
      <c r="FET64"/>
      <c r="FEU64"/>
      <c r="FEV64"/>
      <c r="FEW64"/>
      <c r="FEX64"/>
      <c r="FEY64"/>
      <c r="FEZ64"/>
      <c r="FFA64"/>
      <c r="FFB64"/>
      <c r="FFC64"/>
      <c r="FFD64"/>
      <c r="FFE64"/>
      <c r="FFF64"/>
      <c r="FFG64"/>
      <c r="FFH64"/>
      <c r="FFI64"/>
      <c r="FFJ64"/>
      <c r="FFK64"/>
      <c r="FFL64"/>
      <c r="FFM64"/>
      <c r="FFN64"/>
      <c r="FFO64"/>
      <c r="FFP64"/>
      <c r="FFQ64"/>
      <c r="FFR64"/>
      <c r="FFS64"/>
      <c r="FFT64"/>
      <c r="FFU64"/>
      <c r="FFV64"/>
      <c r="FFW64"/>
      <c r="FFX64"/>
      <c r="FFY64"/>
      <c r="FFZ64"/>
      <c r="FGA64"/>
      <c r="FGB64"/>
      <c r="FGC64"/>
      <c r="FGD64"/>
      <c r="FGE64"/>
      <c r="FGF64"/>
      <c r="FGG64"/>
      <c r="FGH64"/>
      <c r="FGI64"/>
      <c r="FGJ64"/>
      <c r="FGK64"/>
      <c r="FGL64"/>
      <c r="FGM64"/>
      <c r="FGN64"/>
      <c r="FGO64"/>
      <c r="FGP64"/>
      <c r="FGQ64"/>
      <c r="FGR64"/>
      <c r="FGS64"/>
      <c r="FGT64"/>
      <c r="FGU64"/>
      <c r="FGV64"/>
      <c r="FGW64"/>
      <c r="FGX64"/>
      <c r="FGY64"/>
      <c r="FGZ64"/>
      <c r="FHA64"/>
      <c r="FHB64"/>
      <c r="FHC64"/>
      <c r="FHD64"/>
      <c r="FHE64"/>
      <c r="FHF64"/>
      <c r="FHG64"/>
      <c r="FHH64"/>
      <c r="FHI64"/>
      <c r="FHJ64"/>
      <c r="FHK64"/>
      <c r="FHL64"/>
      <c r="FHM64"/>
      <c r="FHN64"/>
      <c r="FHO64"/>
      <c r="FHP64"/>
      <c r="FHQ64"/>
      <c r="FHR64"/>
      <c r="FHS64"/>
      <c r="FHT64"/>
      <c r="FHU64"/>
      <c r="FHV64"/>
      <c r="FHW64"/>
      <c r="FHX64"/>
      <c r="FHY64"/>
      <c r="FHZ64"/>
      <c r="FIA64"/>
      <c r="FIB64"/>
      <c r="FIC64"/>
      <c r="FID64"/>
      <c r="FIE64"/>
      <c r="FIF64"/>
      <c r="FIG64"/>
      <c r="FIH64"/>
      <c r="FII64"/>
      <c r="FIJ64"/>
      <c r="FIK64"/>
      <c r="FIL64"/>
      <c r="FIM64"/>
      <c r="FIN64"/>
      <c r="FIO64"/>
      <c r="FIP64"/>
      <c r="FIQ64"/>
      <c r="FIR64"/>
      <c r="FIS64"/>
      <c r="FIT64"/>
      <c r="FIU64"/>
      <c r="FIV64"/>
      <c r="FIW64"/>
      <c r="FIX64"/>
      <c r="FIY64"/>
      <c r="FIZ64"/>
      <c r="FJA64"/>
      <c r="FJB64"/>
      <c r="FJC64"/>
      <c r="FJD64"/>
      <c r="FJE64"/>
      <c r="FJF64"/>
      <c r="FJG64"/>
      <c r="FJH64"/>
      <c r="FJI64"/>
      <c r="FJJ64"/>
      <c r="FJK64"/>
      <c r="FJL64"/>
      <c r="FJM64"/>
      <c r="FJN64"/>
      <c r="FJO64"/>
      <c r="FJP64"/>
      <c r="FJQ64"/>
      <c r="FJR64"/>
      <c r="FJS64"/>
      <c r="FJT64"/>
      <c r="FJU64"/>
      <c r="FJV64"/>
      <c r="FJW64"/>
      <c r="FJX64"/>
      <c r="FJY64"/>
      <c r="FJZ64"/>
      <c r="FKA64"/>
      <c r="FKB64"/>
      <c r="FKC64"/>
      <c r="FKD64"/>
      <c r="FKE64"/>
      <c r="FKF64"/>
      <c r="FKG64"/>
      <c r="FKH64"/>
      <c r="FKI64"/>
      <c r="FKJ64"/>
      <c r="FKK64"/>
      <c r="FKL64"/>
      <c r="FKM64"/>
      <c r="FKN64"/>
      <c r="FKO64"/>
      <c r="FKP64"/>
      <c r="FKQ64"/>
      <c r="FKR64"/>
      <c r="FKS64"/>
      <c r="FKT64"/>
      <c r="FKU64"/>
      <c r="FKV64"/>
      <c r="FKW64"/>
      <c r="FKX64"/>
      <c r="FKY64"/>
      <c r="FKZ64"/>
      <c r="FLA64"/>
      <c r="FLB64"/>
      <c r="FLC64"/>
      <c r="FLD64"/>
      <c r="FLE64"/>
      <c r="FLF64"/>
      <c r="FLG64"/>
      <c r="FLH64"/>
      <c r="FLI64"/>
      <c r="FLJ64"/>
      <c r="FLK64"/>
      <c r="FLL64"/>
      <c r="FLM64"/>
      <c r="FLN64"/>
      <c r="FLO64"/>
      <c r="FLP64"/>
      <c r="FLQ64"/>
      <c r="FLR64"/>
      <c r="FLS64"/>
      <c r="FLT64"/>
      <c r="FLU64"/>
      <c r="FLV64"/>
      <c r="FLW64"/>
      <c r="FLX64"/>
      <c r="FLY64"/>
      <c r="FLZ64"/>
      <c r="FMA64"/>
      <c r="FMB64"/>
      <c r="FMC64"/>
      <c r="FMD64"/>
      <c r="FME64"/>
      <c r="FMF64"/>
      <c r="FMG64"/>
      <c r="FMH64"/>
      <c r="FMI64"/>
      <c r="FMJ64"/>
      <c r="FMK64"/>
      <c r="FML64"/>
      <c r="FMM64"/>
      <c r="FMN64"/>
      <c r="FMO64"/>
      <c r="FMP64"/>
      <c r="FMQ64"/>
      <c r="FMR64"/>
      <c r="FMS64"/>
      <c r="FMT64"/>
      <c r="FMU64"/>
      <c r="FMV64"/>
      <c r="FMW64"/>
      <c r="FMX64"/>
      <c r="FMY64"/>
      <c r="FMZ64"/>
      <c r="FNA64"/>
      <c r="FNB64"/>
      <c r="FNC64"/>
      <c r="FND64"/>
      <c r="FNE64"/>
      <c r="FNF64"/>
      <c r="FNG64"/>
      <c r="FNH64"/>
      <c r="FNI64"/>
      <c r="FNJ64"/>
      <c r="FNK64"/>
      <c r="FNL64"/>
      <c r="FNM64"/>
      <c r="FNN64"/>
      <c r="FNO64"/>
      <c r="FNP64"/>
      <c r="FNQ64"/>
      <c r="FNR64"/>
      <c r="FNS64"/>
      <c r="FNT64"/>
      <c r="FNU64"/>
      <c r="FNV64"/>
      <c r="FNW64"/>
      <c r="FNX64"/>
      <c r="FNY64"/>
      <c r="FNZ64"/>
      <c r="FOA64"/>
      <c r="FOB64"/>
      <c r="FOC64"/>
      <c r="FOD64"/>
      <c r="FOE64"/>
      <c r="FOF64"/>
      <c r="FOG64"/>
      <c r="FOH64"/>
      <c r="FOI64"/>
      <c r="FOJ64"/>
      <c r="FOK64"/>
      <c r="FOL64"/>
      <c r="FOM64"/>
      <c r="FON64"/>
      <c r="FOO64"/>
      <c r="FOP64"/>
      <c r="FOQ64"/>
      <c r="FOR64"/>
      <c r="FOS64"/>
      <c r="FOT64"/>
      <c r="FOU64"/>
      <c r="FOV64"/>
      <c r="FOW64"/>
      <c r="FOX64"/>
      <c r="FOY64"/>
      <c r="FOZ64"/>
      <c r="FPA64"/>
      <c r="FPB64"/>
      <c r="FPC64"/>
      <c r="FPD64"/>
      <c r="FPE64"/>
      <c r="FPF64"/>
      <c r="FPG64"/>
      <c r="FPH64"/>
      <c r="FPI64"/>
      <c r="FPJ64"/>
      <c r="FPK64"/>
      <c r="FPL64"/>
      <c r="FPM64"/>
      <c r="FPN64"/>
      <c r="FPO64"/>
      <c r="FPP64"/>
      <c r="FPQ64"/>
      <c r="FPR64"/>
      <c r="FPS64"/>
      <c r="FPT64"/>
      <c r="FPU64"/>
      <c r="FPV64"/>
      <c r="FPW64"/>
      <c r="FPX64"/>
      <c r="FPY64"/>
      <c r="FPZ64"/>
      <c r="FQA64"/>
      <c r="FQB64"/>
      <c r="FQC64"/>
      <c r="FQD64"/>
      <c r="FQE64"/>
      <c r="FQF64"/>
      <c r="FQG64"/>
      <c r="FQH64"/>
      <c r="FQI64"/>
      <c r="FQJ64"/>
      <c r="FQK64"/>
      <c r="FQL64"/>
      <c r="FQM64"/>
      <c r="FQN64"/>
      <c r="FQO64"/>
      <c r="FQP64"/>
      <c r="FQQ64"/>
      <c r="FQR64"/>
      <c r="FQS64"/>
      <c r="FQT64"/>
      <c r="FQU64"/>
      <c r="FQV64"/>
      <c r="FQW64"/>
      <c r="FQX64"/>
      <c r="FQY64"/>
      <c r="FQZ64"/>
      <c r="FRA64"/>
      <c r="FRB64"/>
      <c r="FRC64"/>
      <c r="FRD64"/>
      <c r="FRE64"/>
      <c r="FRF64"/>
      <c r="FRG64"/>
      <c r="FRH64"/>
      <c r="FRI64"/>
      <c r="FRJ64"/>
      <c r="FRK64"/>
      <c r="FRL64"/>
      <c r="FRM64"/>
      <c r="FRN64"/>
      <c r="FRO64"/>
      <c r="FRP64"/>
      <c r="FRQ64"/>
      <c r="FRR64"/>
      <c r="FRS64"/>
      <c r="FRT64"/>
      <c r="FRU64"/>
      <c r="FRV64"/>
      <c r="FRW64"/>
      <c r="FRX64"/>
      <c r="FRY64"/>
      <c r="FRZ64"/>
      <c r="FSA64"/>
      <c r="FSB64"/>
      <c r="FSC64"/>
      <c r="FSD64"/>
      <c r="FSE64"/>
      <c r="FSF64"/>
      <c r="FSG64"/>
      <c r="FSH64"/>
      <c r="FSI64"/>
      <c r="FSJ64"/>
      <c r="FSK64"/>
      <c r="FSL64"/>
      <c r="FSM64"/>
      <c r="FSN64"/>
      <c r="FSO64"/>
      <c r="FSP64"/>
      <c r="FSQ64"/>
      <c r="FSR64"/>
      <c r="FSS64"/>
      <c r="FST64"/>
      <c r="FSU64"/>
      <c r="FSV64"/>
      <c r="FSW64"/>
      <c r="FSX64"/>
      <c r="FSY64"/>
      <c r="FSZ64"/>
      <c r="FTA64"/>
      <c r="FTB64"/>
      <c r="FTC64"/>
      <c r="FTD64"/>
      <c r="FTE64"/>
      <c r="FTF64"/>
      <c r="FTG64"/>
      <c r="FTH64"/>
      <c r="FTI64"/>
      <c r="FTJ64"/>
      <c r="FTK64"/>
      <c r="FTL64"/>
      <c r="FTM64"/>
      <c r="FTN64"/>
      <c r="FTO64"/>
      <c r="FTP64"/>
      <c r="FTQ64"/>
      <c r="FTR64"/>
      <c r="FTS64"/>
      <c r="FTT64"/>
      <c r="FTU64"/>
      <c r="FTV64"/>
      <c r="FTW64"/>
      <c r="FTX64"/>
      <c r="FTY64"/>
      <c r="FTZ64"/>
      <c r="FUA64"/>
      <c r="FUB64"/>
      <c r="FUC64"/>
      <c r="FUD64"/>
      <c r="FUE64"/>
      <c r="FUF64"/>
      <c r="FUG64"/>
      <c r="FUH64"/>
      <c r="FUI64"/>
      <c r="FUJ64"/>
      <c r="FUK64"/>
      <c r="FUL64"/>
      <c r="FUM64"/>
      <c r="FUN64"/>
      <c r="FUO64"/>
      <c r="FUP64"/>
      <c r="FUQ64"/>
      <c r="FUR64"/>
      <c r="FUS64"/>
      <c r="FUT64"/>
      <c r="FUU64"/>
      <c r="FUV64"/>
      <c r="FUW64"/>
      <c r="FUX64"/>
      <c r="FUY64"/>
      <c r="FUZ64"/>
      <c r="FVA64"/>
      <c r="FVB64"/>
      <c r="FVC64"/>
      <c r="FVD64"/>
      <c r="FVE64"/>
      <c r="FVF64"/>
      <c r="FVG64"/>
      <c r="FVH64"/>
      <c r="FVI64"/>
      <c r="FVJ64"/>
      <c r="FVK64"/>
      <c r="FVL64"/>
      <c r="FVM64"/>
      <c r="FVN64"/>
      <c r="FVO64"/>
      <c r="FVP64"/>
      <c r="FVQ64"/>
      <c r="FVR64"/>
      <c r="FVS64"/>
      <c r="FVT64"/>
      <c r="FVU64"/>
      <c r="FVV64"/>
      <c r="FVW64"/>
      <c r="FVX64"/>
      <c r="FVY64"/>
      <c r="FVZ64"/>
      <c r="FWA64"/>
      <c r="FWB64"/>
      <c r="FWC64"/>
      <c r="FWD64"/>
      <c r="FWE64"/>
      <c r="FWF64"/>
      <c r="FWG64"/>
      <c r="FWH64"/>
      <c r="FWI64"/>
      <c r="FWJ64"/>
      <c r="FWK64"/>
      <c r="FWL64"/>
      <c r="FWM64"/>
      <c r="FWN64"/>
      <c r="FWO64"/>
      <c r="FWP64"/>
      <c r="FWQ64"/>
      <c r="FWR64"/>
      <c r="FWS64"/>
      <c r="FWT64"/>
      <c r="FWU64"/>
      <c r="FWV64"/>
      <c r="FWW64"/>
      <c r="FWX64"/>
      <c r="FWY64"/>
      <c r="FWZ64"/>
      <c r="FXA64"/>
      <c r="FXB64"/>
      <c r="FXC64"/>
      <c r="FXD64"/>
      <c r="FXE64"/>
      <c r="FXF64"/>
      <c r="FXG64"/>
      <c r="FXH64"/>
      <c r="FXI64"/>
      <c r="FXJ64"/>
      <c r="FXK64"/>
      <c r="FXL64"/>
      <c r="FXM64"/>
      <c r="FXN64"/>
      <c r="FXO64"/>
      <c r="FXP64"/>
      <c r="FXQ64"/>
      <c r="FXR64"/>
      <c r="FXS64"/>
      <c r="FXT64"/>
      <c r="FXU64"/>
      <c r="FXV64"/>
      <c r="FXW64"/>
      <c r="FXX64"/>
      <c r="FXY64"/>
      <c r="FXZ64"/>
      <c r="FYA64"/>
      <c r="FYB64"/>
      <c r="FYC64"/>
      <c r="FYD64"/>
      <c r="FYE64"/>
      <c r="FYF64"/>
      <c r="FYG64"/>
      <c r="FYH64"/>
      <c r="FYI64"/>
      <c r="FYJ64"/>
      <c r="FYK64"/>
      <c r="FYL64"/>
      <c r="FYM64"/>
      <c r="FYN64"/>
      <c r="FYO64"/>
      <c r="FYP64"/>
      <c r="FYQ64"/>
      <c r="FYR64"/>
      <c r="FYS64"/>
      <c r="FYT64"/>
      <c r="FYU64"/>
      <c r="FYV64"/>
      <c r="FYW64"/>
      <c r="FYX64"/>
      <c r="FYY64"/>
      <c r="FYZ64"/>
      <c r="FZA64"/>
      <c r="FZB64"/>
      <c r="FZC64"/>
      <c r="FZD64"/>
      <c r="FZE64"/>
      <c r="FZF64"/>
      <c r="FZG64"/>
      <c r="FZH64"/>
      <c r="FZI64"/>
      <c r="FZJ64"/>
      <c r="FZK64"/>
      <c r="FZL64"/>
      <c r="FZM64"/>
      <c r="FZN64"/>
      <c r="FZO64"/>
      <c r="FZP64"/>
      <c r="FZQ64"/>
      <c r="FZR64"/>
      <c r="FZS64"/>
      <c r="FZT64"/>
      <c r="FZU64"/>
      <c r="FZV64"/>
      <c r="FZW64"/>
      <c r="FZX64"/>
      <c r="FZY64"/>
      <c r="FZZ64"/>
      <c r="GAA64"/>
      <c r="GAB64"/>
      <c r="GAC64"/>
      <c r="GAD64"/>
      <c r="GAE64"/>
      <c r="GAF64"/>
      <c r="GAG64"/>
      <c r="GAH64"/>
      <c r="GAI64"/>
      <c r="GAJ64"/>
      <c r="GAK64"/>
      <c r="GAL64"/>
      <c r="GAM64"/>
      <c r="GAN64"/>
      <c r="GAO64"/>
      <c r="GAP64"/>
      <c r="GAQ64"/>
      <c r="GAR64"/>
      <c r="GAS64"/>
      <c r="GAT64"/>
      <c r="GAU64"/>
      <c r="GAV64"/>
      <c r="GAW64"/>
      <c r="GAX64"/>
      <c r="GAY64"/>
      <c r="GAZ64"/>
      <c r="GBA64"/>
      <c r="GBB64"/>
      <c r="GBC64"/>
      <c r="GBD64"/>
      <c r="GBE64"/>
      <c r="GBF64"/>
      <c r="GBG64"/>
      <c r="GBH64"/>
      <c r="GBI64"/>
      <c r="GBJ64"/>
      <c r="GBK64"/>
      <c r="GBL64"/>
      <c r="GBM64"/>
      <c r="GBN64"/>
      <c r="GBO64"/>
      <c r="GBP64"/>
      <c r="GBQ64"/>
      <c r="GBR64"/>
      <c r="GBS64"/>
      <c r="GBT64"/>
      <c r="GBU64"/>
      <c r="GBV64"/>
      <c r="GBW64"/>
      <c r="GBX64"/>
      <c r="GBY64"/>
      <c r="GBZ64"/>
      <c r="GCA64"/>
      <c r="GCB64"/>
      <c r="GCC64"/>
      <c r="GCD64"/>
      <c r="GCE64"/>
      <c r="GCF64"/>
      <c r="GCG64"/>
      <c r="GCH64"/>
      <c r="GCI64"/>
      <c r="GCJ64"/>
      <c r="GCK64"/>
      <c r="GCL64"/>
      <c r="GCM64"/>
      <c r="GCN64"/>
      <c r="GCO64"/>
      <c r="GCP64"/>
      <c r="GCQ64"/>
      <c r="GCR64"/>
      <c r="GCS64"/>
      <c r="GCT64"/>
      <c r="GCU64"/>
      <c r="GCV64"/>
      <c r="GCW64"/>
      <c r="GCX64"/>
      <c r="GCY64"/>
      <c r="GCZ64"/>
      <c r="GDA64"/>
      <c r="GDB64"/>
      <c r="GDC64"/>
      <c r="GDD64"/>
      <c r="GDE64"/>
      <c r="GDF64"/>
      <c r="GDG64"/>
      <c r="GDH64"/>
      <c r="GDI64"/>
      <c r="GDJ64"/>
      <c r="GDK64"/>
      <c r="GDL64"/>
      <c r="GDM64"/>
      <c r="GDN64"/>
      <c r="GDO64"/>
      <c r="GDP64"/>
      <c r="GDQ64"/>
      <c r="GDR64"/>
      <c r="GDS64"/>
      <c r="GDT64"/>
      <c r="GDU64"/>
      <c r="GDV64"/>
      <c r="GDW64"/>
      <c r="GDX64"/>
      <c r="GDY64"/>
      <c r="GDZ64"/>
      <c r="GEA64"/>
      <c r="GEB64"/>
      <c r="GEC64"/>
      <c r="GED64"/>
      <c r="GEE64"/>
      <c r="GEF64"/>
      <c r="GEG64"/>
      <c r="GEH64"/>
      <c r="GEI64"/>
      <c r="GEJ64"/>
      <c r="GEK64"/>
      <c r="GEL64"/>
      <c r="GEM64"/>
      <c r="GEN64"/>
      <c r="GEO64"/>
      <c r="GEP64"/>
      <c r="GEQ64"/>
      <c r="GER64"/>
      <c r="GES64"/>
      <c r="GET64"/>
      <c r="GEU64"/>
      <c r="GEV64"/>
      <c r="GEW64"/>
      <c r="GEX64"/>
      <c r="GEY64"/>
      <c r="GEZ64"/>
      <c r="GFA64"/>
      <c r="GFB64"/>
      <c r="GFC64"/>
      <c r="GFD64"/>
      <c r="GFE64"/>
      <c r="GFF64"/>
      <c r="GFG64"/>
      <c r="GFH64"/>
      <c r="GFI64"/>
      <c r="GFJ64"/>
      <c r="GFK64"/>
      <c r="GFL64"/>
      <c r="GFM64"/>
      <c r="GFN64"/>
      <c r="GFO64"/>
      <c r="GFP64"/>
      <c r="GFQ64"/>
      <c r="GFR64"/>
      <c r="GFS64"/>
      <c r="GFT64"/>
      <c r="GFU64"/>
      <c r="GFV64"/>
      <c r="GFW64"/>
      <c r="GFX64"/>
      <c r="GFY64"/>
      <c r="GFZ64"/>
      <c r="GGA64"/>
      <c r="GGB64"/>
      <c r="GGC64"/>
      <c r="GGD64"/>
      <c r="GGE64"/>
      <c r="GGF64"/>
      <c r="GGG64"/>
      <c r="GGH64"/>
      <c r="GGI64"/>
      <c r="GGJ64"/>
      <c r="GGK64"/>
      <c r="GGL64"/>
      <c r="GGM64"/>
      <c r="GGN64"/>
      <c r="GGO64"/>
      <c r="GGP64"/>
      <c r="GGQ64"/>
      <c r="GGR64"/>
      <c r="GGS64"/>
      <c r="GGT64"/>
      <c r="GGU64"/>
      <c r="GGV64"/>
      <c r="GGW64"/>
      <c r="GGX64"/>
      <c r="GGY64"/>
      <c r="GGZ64"/>
      <c r="GHA64"/>
      <c r="GHB64"/>
      <c r="GHC64"/>
      <c r="GHD64"/>
      <c r="GHE64"/>
      <c r="GHF64"/>
      <c r="GHG64"/>
      <c r="GHH64"/>
      <c r="GHI64"/>
      <c r="GHJ64"/>
      <c r="GHK64"/>
      <c r="GHL64"/>
      <c r="GHM64"/>
      <c r="GHN64"/>
      <c r="GHO64"/>
      <c r="GHP64"/>
      <c r="GHQ64"/>
      <c r="GHR64"/>
      <c r="GHS64"/>
      <c r="GHT64"/>
      <c r="GHU64"/>
      <c r="GHV64"/>
      <c r="GHW64"/>
      <c r="GHX64"/>
      <c r="GHY64"/>
      <c r="GHZ64"/>
      <c r="GIA64"/>
      <c r="GIB64"/>
      <c r="GIC64"/>
      <c r="GID64"/>
      <c r="GIE64"/>
      <c r="GIF64"/>
      <c r="GIG64"/>
      <c r="GIH64"/>
      <c r="GII64"/>
      <c r="GIJ64"/>
      <c r="GIK64"/>
      <c r="GIL64"/>
      <c r="GIM64"/>
      <c r="GIN64"/>
      <c r="GIO64"/>
      <c r="GIP64"/>
      <c r="GIQ64"/>
      <c r="GIR64"/>
      <c r="GIS64"/>
      <c r="GIT64"/>
      <c r="GIU64"/>
      <c r="GIV64"/>
      <c r="GIW64"/>
      <c r="GIX64"/>
      <c r="GIY64"/>
      <c r="GIZ64"/>
      <c r="GJA64"/>
      <c r="GJB64"/>
      <c r="GJC64"/>
      <c r="GJD64"/>
      <c r="GJE64"/>
      <c r="GJF64"/>
      <c r="GJG64"/>
      <c r="GJH64"/>
      <c r="GJI64"/>
      <c r="GJJ64"/>
      <c r="GJK64"/>
      <c r="GJL64"/>
      <c r="GJM64"/>
      <c r="GJN64"/>
      <c r="GJO64"/>
      <c r="GJP64"/>
      <c r="GJQ64"/>
      <c r="GJR64"/>
      <c r="GJS64"/>
      <c r="GJT64"/>
      <c r="GJU64"/>
      <c r="GJV64"/>
      <c r="GJW64"/>
      <c r="GJX64"/>
      <c r="GJY64"/>
      <c r="GJZ64"/>
      <c r="GKA64"/>
      <c r="GKB64"/>
      <c r="GKC64"/>
      <c r="GKD64"/>
      <c r="GKE64"/>
      <c r="GKF64"/>
      <c r="GKG64"/>
      <c r="GKH64"/>
      <c r="GKI64"/>
      <c r="GKJ64"/>
      <c r="GKK64"/>
      <c r="GKL64"/>
      <c r="GKM64"/>
      <c r="GKN64"/>
      <c r="GKO64"/>
      <c r="GKP64"/>
      <c r="GKQ64"/>
      <c r="GKR64"/>
      <c r="GKS64"/>
      <c r="GKT64"/>
      <c r="GKU64"/>
      <c r="GKV64"/>
      <c r="GKW64"/>
      <c r="GKX64"/>
      <c r="GKY64"/>
      <c r="GKZ64"/>
      <c r="GLA64"/>
      <c r="GLB64"/>
      <c r="GLC64"/>
      <c r="GLD64"/>
      <c r="GLE64"/>
      <c r="GLF64"/>
      <c r="GLG64"/>
      <c r="GLH64"/>
      <c r="GLI64"/>
      <c r="GLJ64"/>
      <c r="GLK64"/>
      <c r="GLL64"/>
      <c r="GLM64"/>
      <c r="GLN64"/>
      <c r="GLO64"/>
      <c r="GLP64"/>
      <c r="GLQ64"/>
      <c r="GLR64"/>
      <c r="GLS64"/>
      <c r="GLT64"/>
      <c r="GLU64"/>
      <c r="GLV64"/>
      <c r="GLW64"/>
      <c r="GLX64"/>
      <c r="GLY64"/>
      <c r="GLZ64"/>
      <c r="GMA64"/>
      <c r="GMB64"/>
      <c r="GMC64"/>
      <c r="GMD64"/>
      <c r="GME64"/>
      <c r="GMF64"/>
      <c r="GMG64"/>
      <c r="GMH64"/>
      <c r="GMI64"/>
      <c r="GMJ64"/>
      <c r="GMK64"/>
      <c r="GML64"/>
      <c r="GMM64"/>
      <c r="GMN64"/>
      <c r="GMO64"/>
      <c r="GMP64"/>
      <c r="GMQ64"/>
      <c r="GMR64"/>
      <c r="GMS64"/>
      <c r="GMT64"/>
      <c r="GMU64"/>
      <c r="GMV64"/>
      <c r="GMW64"/>
      <c r="GMX64"/>
      <c r="GMY64"/>
      <c r="GMZ64"/>
      <c r="GNA64"/>
      <c r="GNB64"/>
      <c r="GNC64"/>
      <c r="GND64"/>
      <c r="GNE64"/>
      <c r="GNF64"/>
      <c r="GNG64"/>
      <c r="GNH64"/>
      <c r="GNI64"/>
      <c r="GNJ64"/>
      <c r="GNK64"/>
      <c r="GNL64"/>
      <c r="GNM64"/>
      <c r="GNN64"/>
      <c r="GNO64"/>
      <c r="GNP64"/>
      <c r="GNQ64"/>
      <c r="GNR64"/>
      <c r="GNS64"/>
      <c r="GNT64"/>
      <c r="GNU64"/>
      <c r="GNV64"/>
      <c r="GNW64"/>
      <c r="GNX64"/>
      <c r="GNY64"/>
      <c r="GNZ64"/>
      <c r="GOA64"/>
      <c r="GOB64"/>
      <c r="GOC64"/>
      <c r="GOD64"/>
      <c r="GOE64"/>
      <c r="GOF64"/>
      <c r="GOG64"/>
      <c r="GOH64"/>
      <c r="GOI64"/>
      <c r="GOJ64"/>
      <c r="GOK64"/>
      <c r="GOL64"/>
      <c r="GOM64"/>
      <c r="GON64"/>
      <c r="GOO64"/>
      <c r="GOP64"/>
      <c r="GOQ64"/>
      <c r="GOR64"/>
      <c r="GOS64"/>
      <c r="GOT64"/>
      <c r="GOU64"/>
      <c r="GOV64"/>
      <c r="GOW64"/>
      <c r="GOX64"/>
      <c r="GOY64"/>
      <c r="GOZ64"/>
      <c r="GPA64"/>
      <c r="GPB64"/>
      <c r="GPC64"/>
      <c r="GPD64"/>
      <c r="GPE64"/>
      <c r="GPF64"/>
      <c r="GPG64"/>
      <c r="GPH64"/>
      <c r="GPI64"/>
      <c r="GPJ64"/>
      <c r="GPK64"/>
      <c r="GPL64"/>
      <c r="GPM64"/>
      <c r="GPN64"/>
      <c r="GPO64"/>
      <c r="GPP64"/>
      <c r="GPQ64"/>
      <c r="GPR64"/>
      <c r="GPS64"/>
      <c r="GPT64"/>
      <c r="GPU64"/>
      <c r="GPV64"/>
      <c r="GPW64"/>
      <c r="GPX64"/>
      <c r="GPY64"/>
      <c r="GPZ64"/>
      <c r="GQA64"/>
      <c r="GQB64"/>
      <c r="GQC64"/>
      <c r="GQD64"/>
      <c r="GQE64"/>
      <c r="GQF64"/>
      <c r="GQG64"/>
      <c r="GQH64"/>
      <c r="GQI64"/>
      <c r="GQJ64"/>
      <c r="GQK64"/>
      <c r="GQL64"/>
      <c r="GQM64"/>
      <c r="GQN64"/>
      <c r="GQO64"/>
      <c r="GQP64"/>
      <c r="GQQ64"/>
      <c r="GQR64"/>
      <c r="GQS64"/>
      <c r="GQT64"/>
      <c r="GQU64"/>
      <c r="GQV64"/>
      <c r="GQW64"/>
      <c r="GQX64"/>
      <c r="GQY64"/>
      <c r="GQZ64"/>
      <c r="GRA64"/>
      <c r="GRB64"/>
      <c r="GRC64"/>
      <c r="GRD64"/>
      <c r="GRE64"/>
      <c r="GRF64"/>
      <c r="GRG64"/>
      <c r="GRH64"/>
      <c r="GRI64"/>
      <c r="GRJ64"/>
      <c r="GRK64"/>
      <c r="GRL64"/>
      <c r="GRM64"/>
      <c r="GRN64"/>
      <c r="GRO64"/>
      <c r="GRP64"/>
      <c r="GRQ64"/>
      <c r="GRR64"/>
      <c r="GRS64"/>
      <c r="GRT64"/>
      <c r="GRU64"/>
      <c r="GRV64"/>
      <c r="GRW64"/>
      <c r="GRX64"/>
      <c r="GRY64"/>
      <c r="GRZ64"/>
      <c r="GSA64"/>
      <c r="GSB64"/>
      <c r="GSC64"/>
      <c r="GSD64"/>
      <c r="GSE64"/>
      <c r="GSF64"/>
      <c r="GSG64"/>
      <c r="GSH64"/>
      <c r="GSI64"/>
      <c r="GSJ64"/>
      <c r="GSK64"/>
      <c r="GSL64"/>
      <c r="GSM64"/>
      <c r="GSN64"/>
      <c r="GSO64"/>
      <c r="GSP64"/>
      <c r="GSQ64"/>
      <c r="GSR64"/>
      <c r="GSS64"/>
      <c r="GST64"/>
      <c r="GSU64"/>
      <c r="GSV64"/>
      <c r="GSW64"/>
      <c r="GSX64"/>
      <c r="GSY64"/>
      <c r="GSZ64"/>
      <c r="GTA64"/>
      <c r="GTB64"/>
      <c r="GTC64"/>
      <c r="GTD64"/>
      <c r="GTE64"/>
      <c r="GTF64"/>
      <c r="GTG64"/>
      <c r="GTH64"/>
      <c r="GTI64"/>
      <c r="GTJ64"/>
      <c r="GTK64"/>
      <c r="GTL64"/>
      <c r="GTM64"/>
      <c r="GTN64"/>
      <c r="GTO64"/>
      <c r="GTP64"/>
      <c r="GTQ64"/>
      <c r="GTR64"/>
      <c r="GTS64"/>
      <c r="GTT64"/>
      <c r="GTU64"/>
      <c r="GTV64"/>
      <c r="GTW64"/>
      <c r="GTX64"/>
      <c r="GTY64"/>
      <c r="GTZ64"/>
      <c r="GUA64"/>
      <c r="GUB64"/>
      <c r="GUC64"/>
      <c r="GUD64"/>
      <c r="GUE64"/>
      <c r="GUF64"/>
      <c r="GUG64"/>
      <c r="GUH64"/>
      <c r="GUI64"/>
      <c r="GUJ64"/>
      <c r="GUK64"/>
      <c r="GUL64"/>
      <c r="GUM64"/>
      <c r="GUN64"/>
      <c r="GUO64"/>
      <c r="GUP64"/>
      <c r="GUQ64"/>
      <c r="GUR64"/>
      <c r="GUS64"/>
      <c r="GUT64"/>
      <c r="GUU64"/>
      <c r="GUV64"/>
      <c r="GUW64"/>
      <c r="GUX64"/>
      <c r="GUY64"/>
      <c r="GUZ64"/>
      <c r="GVA64"/>
      <c r="GVB64"/>
      <c r="GVC64"/>
      <c r="GVD64"/>
      <c r="GVE64"/>
      <c r="GVF64"/>
      <c r="GVG64"/>
      <c r="GVH64"/>
      <c r="GVI64"/>
      <c r="GVJ64"/>
      <c r="GVK64"/>
      <c r="GVL64"/>
      <c r="GVM64"/>
      <c r="GVN64"/>
      <c r="GVO64"/>
      <c r="GVP64"/>
      <c r="GVQ64"/>
      <c r="GVR64"/>
      <c r="GVS64"/>
      <c r="GVT64"/>
      <c r="GVU64"/>
      <c r="GVV64"/>
      <c r="GVW64"/>
      <c r="GVX64"/>
      <c r="GVY64"/>
      <c r="GVZ64"/>
      <c r="GWA64"/>
      <c r="GWB64"/>
      <c r="GWC64"/>
      <c r="GWD64"/>
      <c r="GWE64"/>
      <c r="GWF64"/>
      <c r="GWG64"/>
      <c r="GWH64"/>
      <c r="GWI64"/>
      <c r="GWJ64"/>
      <c r="GWK64"/>
      <c r="GWL64"/>
      <c r="GWM64"/>
      <c r="GWN64"/>
      <c r="GWO64"/>
      <c r="GWP64"/>
      <c r="GWQ64"/>
      <c r="GWR64"/>
      <c r="GWS64"/>
      <c r="GWT64"/>
      <c r="GWU64"/>
      <c r="GWV64"/>
      <c r="GWW64"/>
      <c r="GWX64"/>
      <c r="GWY64"/>
      <c r="GWZ64"/>
      <c r="GXA64"/>
      <c r="GXB64"/>
      <c r="GXC64"/>
      <c r="GXD64"/>
      <c r="GXE64"/>
      <c r="GXF64"/>
      <c r="GXG64"/>
      <c r="GXH64"/>
      <c r="GXI64"/>
      <c r="GXJ64"/>
      <c r="GXK64"/>
      <c r="GXL64"/>
      <c r="GXM64"/>
      <c r="GXN64"/>
      <c r="GXO64"/>
      <c r="GXP64"/>
      <c r="GXQ64"/>
      <c r="GXR64"/>
      <c r="GXS64"/>
      <c r="GXT64"/>
      <c r="GXU64"/>
      <c r="GXV64"/>
      <c r="GXW64"/>
      <c r="GXX64"/>
      <c r="GXY64"/>
      <c r="GXZ64"/>
      <c r="GYA64"/>
      <c r="GYB64"/>
      <c r="GYC64"/>
      <c r="GYD64"/>
      <c r="GYE64"/>
      <c r="GYF64"/>
      <c r="GYG64"/>
      <c r="GYH64"/>
      <c r="GYI64"/>
      <c r="GYJ64"/>
      <c r="GYK64"/>
      <c r="GYL64"/>
      <c r="GYM64"/>
      <c r="GYN64"/>
      <c r="GYO64"/>
      <c r="GYP64"/>
      <c r="GYQ64"/>
      <c r="GYR64"/>
      <c r="GYS64"/>
      <c r="GYT64"/>
      <c r="GYU64"/>
      <c r="GYV64"/>
      <c r="GYW64"/>
      <c r="GYX64"/>
      <c r="GYY64"/>
      <c r="GYZ64"/>
      <c r="GZA64"/>
      <c r="GZB64"/>
      <c r="GZC64"/>
      <c r="GZD64"/>
      <c r="GZE64"/>
      <c r="GZF64"/>
      <c r="GZG64"/>
      <c r="GZH64"/>
      <c r="GZI64"/>
      <c r="GZJ64"/>
      <c r="GZK64"/>
      <c r="GZL64"/>
      <c r="GZM64"/>
      <c r="GZN64"/>
      <c r="GZO64"/>
      <c r="GZP64"/>
      <c r="GZQ64"/>
      <c r="GZR64"/>
      <c r="GZS64"/>
      <c r="GZT64"/>
      <c r="GZU64"/>
      <c r="GZV64"/>
      <c r="GZW64"/>
      <c r="GZX64"/>
      <c r="GZY64"/>
      <c r="GZZ64"/>
      <c r="HAA64"/>
      <c r="HAB64"/>
      <c r="HAC64"/>
      <c r="HAD64"/>
      <c r="HAE64"/>
      <c r="HAF64"/>
      <c r="HAG64"/>
      <c r="HAH64"/>
      <c r="HAI64"/>
      <c r="HAJ64"/>
      <c r="HAK64"/>
      <c r="HAL64"/>
      <c r="HAM64"/>
      <c r="HAN64"/>
      <c r="HAO64"/>
      <c r="HAP64"/>
      <c r="HAQ64"/>
      <c r="HAR64"/>
      <c r="HAS64"/>
      <c r="HAT64"/>
      <c r="HAU64"/>
      <c r="HAV64"/>
      <c r="HAW64"/>
      <c r="HAX64"/>
      <c r="HAY64"/>
      <c r="HAZ64"/>
      <c r="HBA64"/>
      <c r="HBB64"/>
      <c r="HBC64"/>
      <c r="HBD64"/>
      <c r="HBE64"/>
      <c r="HBF64"/>
      <c r="HBG64"/>
      <c r="HBH64"/>
      <c r="HBI64"/>
      <c r="HBJ64"/>
      <c r="HBK64"/>
      <c r="HBL64"/>
      <c r="HBM64"/>
      <c r="HBN64"/>
      <c r="HBO64"/>
      <c r="HBP64"/>
      <c r="HBQ64"/>
      <c r="HBR64"/>
      <c r="HBS64"/>
      <c r="HBT64"/>
      <c r="HBU64"/>
      <c r="HBV64"/>
      <c r="HBW64"/>
      <c r="HBX64"/>
      <c r="HBY64"/>
      <c r="HBZ64"/>
      <c r="HCA64"/>
      <c r="HCB64"/>
      <c r="HCC64"/>
      <c r="HCD64"/>
      <c r="HCE64"/>
      <c r="HCF64"/>
      <c r="HCG64"/>
      <c r="HCH64"/>
      <c r="HCI64"/>
      <c r="HCJ64"/>
      <c r="HCK64"/>
      <c r="HCL64"/>
      <c r="HCM64"/>
      <c r="HCN64"/>
      <c r="HCO64"/>
      <c r="HCP64"/>
      <c r="HCQ64"/>
      <c r="HCR64"/>
      <c r="HCS64"/>
      <c r="HCT64"/>
      <c r="HCU64"/>
      <c r="HCV64"/>
      <c r="HCW64"/>
      <c r="HCX64"/>
      <c r="HCY64"/>
      <c r="HCZ64"/>
      <c r="HDA64"/>
      <c r="HDB64"/>
      <c r="HDC64"/>
      <c r="HDD64"/>
      <c r="HDE64"/>
      <c r="HDF64"/>
      <c r="HDG64"/>
      <c r="HDH64"/>
      <c r="HDI64"/>
      <c r="HDJ64"/>
      <c r="HDK64"/>
      <c r="HDL64"/>
      <c r="HDM64"/>
      <c r="HDN64"/>
      <c r="HDO64"/>
      <c r="HDP64"/>
      <c r="HDQ64"/>
      <c r="HDR64"/>
      <c r="HDS64"/>
      <c r="HDT64"/>
      <c r="HDU64"/>
      <c r="HDV64"/>
      <c r="HDW64"/>
      <c r="HDX64"/>
      <c r="HDY64"/>
      <c r="HDZ64"/>
      <c r="HEA64"/>
      <c r="HEB64"/>
      <c r="HEC64"/>
      <c r="HED64"/>
      <c r="HEE64"/>
      <c r="HEF64"/>
      <c r="HEG64"/>
      <c r="HEH64"/>
      <c r="HEI64"/>
      <c r="HEJ64"/>
      <c r="HEK64"/>
      <c r="HEL64"/>
      <c r="HEM64"/>
      <c r="HEN64"/>
      <c r="HEO64"/>
      <c r="HEP64"/>
      <c r="HEQ64"/>
      <c r="HER64"/>
      <c r="HES64"/>
      <c r="HET64"/>
      <c r="HEU64"/>
      <c r="HEV64"/>
      <c r="HEW64"/>
      <c r="HEX64"/>
      <c r="HEY64"/>
      <c r="HEZ64"/>
      <c r="HFA64"/>
      <c r="HFB64"/>
      <c r="HFC64"/>
      <c r="HFD64"/>
      <c r="HFE64"/>
      <c r="HFF64"/>
      <c r="HFG64"/>
      <c r="HFH64"/>
      <c r="HFI64"/>
      <c r="HFJ64"/>
      <c r="HFK64"/>
      <c r="HFL64"/>
      <c r="HFM64"/>
      <c r="HFN64"/>
      <c r="HFO64"/>
      <c r="HFP64"/>
      <c r="HFQ64"/>
      <c r="HFR64"/>
      <c r="HFS64"/>
      <c r="HFT64"/>
      <c r="HFU64"/>
      <c r="HFV64"/>
      <c r="HFW64"/>
      <c r="HFX64"/>
      <c r="HFY64"/>
      <c r="HFZ64"/>
      <c r="HGA64"/>
      <c r="HGB64"/>
      <c r="HGC64"/>
      <c r="HGD64"/>
      <c r="HGE64"/>
      <c r="HGF64"/>
      <c r="HGG64"/>
      <c r="HGH64"/>
      <c r="HGI64"/>
      <c r="HGJ64"/>
      <c r="HGK64"/>
      <c r="HGL64"/>
      <c r="HGM64"/>
      <c r="HGN64"/>
      <c r="HGO64"/>
      <c r="HGP64"/>
      <c r="HGQ64"/>
      <c r="HGR64"/>
      <c r="HGS64"/>
      <c r="HGT64"/>
      <c r="HGU64"/>
      <c r="HGV64"/>
      <c r="HGW64"/>
      <c r="HGX64"/>
      <c r="HGY64"/>
      <c r="HGZ64"/>
      <c r="HHA64"/>
      <c r="HHB64"/>
      <c r="HHC64"/>
      <c r="HHD64"/>
      <c r="HHE64"/>
      <c r="HHF64"/>
      <c r="HHG64"/>
      <c r="HHH64"/>
      <c r="HHI64"/>
      <c r="HHJ64"/>
      <c r="HHK64"/>
      <c r="HHL64"/>
      <c r="HHM64"/>
      <c r="HHN64"/>
      <c r="HHO64"/>
      <c r="HHP64"/>
      <c r="HHQ64"/>
      <c r="HHR64"/>
      <c r="HHS64"/>
      <c r="HHT64"/>
      <c r="HHU64"/>
      <c r="HHV64"/>
      <c r="HHW64"/>
      <c r="HHX64"/>
      <c r="HHY64"/>
      <c r="HHZ64"/>
      <c r="HIA64"/>
      <c r="HIB64"/>
      <c r="HIC64"/>
      <c r="HID64"/>
      <c r="HIE64"/>
      <c r="HIF64"/>
      <c r="HIG64"/>
      <c r="HIH64"/>
      <c r="HII64"/>
      <c r="HIJ64"/>
      <c r="HIK64"/>
      <c r="HIL64"/>
      <c r="HIM64"/>
      <c r="HIN64"/>
      <c r="HIO64"/>
      <c r="HIP64"/>
      <c r="HIQ64"/>
      <c r="HIR64"/>
      <c r="HIS64"/>
      <c r="HIT64"/>
      <c r="HIU64"/>
      <c r="HIV64"/>
      <c r="HIW64"/>
      <c r="HIX64"/>
      <c r="HIY64"/>
      <c r="HIZ64"/>
      <c r="HJA64"/>
      <c r="HJB64"/>
      <c r="HJC64"/>
      <c r="HJD64"/>
      <c r="HJE64"/>
      <c r="HJF64"/>
      <c r="HJG64"/>
      <c r="HJH64"/>
      <c r="HJI64"/>
      <c r="HJJ64"/>
      <c r="HJK64"/>
      <c r="HJL64"/>
      <c r="HJM64"/>
      <c r="HJN64"/>
      <c r="HJO64"/>
      <c r="HJP64"/>
      <c r="HJQ64"/>
      <c r="HJR64"/>
      <c r="HJS64"/>
      <c r="HJT64"/>
      <c r="HJU64"/>
      <c r="HJV64"/>
      <c r="HJW64"/>
      <c r="HJX64"/>
      <c r="HJY64"/>
      <c r="HJZ64"/>
      <c r="HKA64"/>
      <c r="HKB64"/>
      <c r="HKC64"/>
      <c r="HKD64"/>
      <c r="HKE64"/>
      <c r="HKF64"/>
      <c r="HKG64"/>
      <c r="HKH64"/>
      <c r="HKI64"/>
      <c r="HKJ64"/>
      <c r="HKK64"/>
      <c r="HKL64"/>
      <c r="HKM64"/>
      <c r="HKN64"/>
      <c r="HKO64"/>
      <c r="HKP64"/>
      <c r="HKQ64"/>
      <c r="HKR64"/>
      <c r="HKS64"/>
      <c r="HKT64"/>
      <c r="HKU64"/>
      <c r="HKV64"/>
      <c r="HKW64"/>
      <c r="HKX64"/>
      <c r="HKY64"/>
      <c r="HKZ64"/>
      <c r="HLA64"/>
      <c r="HLB64"/>
      <c r="HLC64"/>
      <c r="HLD64"/>
      <c r="HLE64"/>
      <c r="HLF64"/>
      <c r="HLG64"/>
      <c r="HLH64"/>
      <c r="HLI64"/>
      <c r="HLJ64"/>
      <c r="HLK64"/>
      <c r="HLL64"/>
      <c r="HLM64"/>
      <c r="HLN64"/>
      <c r="HLO64"/>
      <c r="HLP64"/>
      <c r="HLQ64"/>
      <c r="HLR64"/>
      <c r="HLS64"/>
      <c r="HLT64"/>
      <c r="HLU64"/>
      <c r="HLV64"/>
      <c r="HLW64"/>
      <c r="HLX64"/>
      <c r="HLY64"/>
      <c r="HLZ64"/>
      <c r="HMA64"/>
      <c r="HMB64"/>
      <c r="HMC64"/>
      <c r="HMD64"/>
      <c r="HME64"/>
      <c r="HMF64"/>
      <c r="HMG64"/>
      <c r="HMH64"/>
      <c r="HMI64"/>
      <c r="HMJ64"/>
      <c r="HMK64"/>
      <c r="HML64"/>
      <c r="HMM64"/>
      <c r="HMN64"/>
      <c r="HMO64"/>
      <c r="HMP64"/>
      <c r="HMQ64"/>
      <c r="HMR64"/>
      <c r="HMS64"/>
      <c r="HMT64"/>
      <c r="HMU64"/>
      <c r="HMV64"/>
      <c r="HMW64"/>
      <c r="HMX64"/>
      <c r="HMY64"/>
      <c r="HMZ64"/>
      <c r="HNA64"/>
      <c r="HNB64"/>
      <c r="HNC64"/>
      <c r="HND64"/>
      <c r="HNE64"/>
      <c r="HNF64"/>
      <c r="HNG64"/>
      <c r="HNH64"/>
      <c r="HNI64"/>
      <c r="HNJ64"/>
      <c r="HNK64"/>
      <c r="HNL64"/>
      <c r="HNM64"/>
      <c r="HNN64"/>
      <c r="HNO64"/>
      <c r="HNP64"/>
      <c r="HNQ64"/>
      <c r="HNR64"/>
      <c r="HNS64"/>
      <c r="HNT64"/>
      <c r="HNU64"/>
      <c r="HNV64"/>
      <c r="HNW64"/>
      <c r="HNX64"/>
      <c r="HNY64"/>
      <c r="HNZ64"/>
      <c r="HOA64"/>
      <c r="HOB64"/>
      <c r="HOC64"/>
      <c r="HOD64"/>
      <c r="HOE64"/>
      <c r="HOF64"/>
      <c r="HOG64"/>
      <c r="HOH64"/>
      <c r="HOI64"/>
      <c r="HOJ64"/>
      <c r="HOK64"/>
      <c r="HOL64"/>
      <c r="HOM64"/>
      <c r="HON64"/>
      <c r="HOO64"/>
      <c r="HOP64"/>
      <c r="HOQ64"/>
      <c r="HOR64"/>
      <c r="HOS64"/>
      <c r="HOT64"/>
      <c r="HOU64"/>
      <c r="HOV64"/>
      <c r="HOW64"/>
      <c r="HOX64"/>
      <c r="HOY64"/>
      <c r="HOZ64"/>
      <c r="HPA64"/>
      <c r="HPB64"/>
      <c r="HPC64"/>
      <c r="HPD64"/>
      <c r="HPE64"/>
      <c r="HPF64"/>
      <c r="HPG64"/>
      <c r="HPH64"/>
      <c r="HPI64"/>
      <c r="HPJ64"/>
      <c r="HPK64"/>
      <c r="HPL64"/>
      <c r="HPM64"/>
      <c r="HPN64"/>
      <c r="HPO64"/>
      <c r="HPP64"/>
      <c r="HPQ64"/>
      <c r="HPR64"/>
      <c r="HPS64"/>
      <c r="HPT64"/>
      <c r="HPU64"/>
      <c r="HPV64"/>
      <c r="HPW64"/>
      <c r="HPX64"/>
      <c r="HPY64"/>
      <c r="HPZ64"/>
      <c r="HQA64"/>
      <c r="HQB64"/>
      <c r="HQC64"/>
      <c r="HQD64"/>
      <c r="HQE64"/>
      <c r="HQF64"/>
      <c r="HQG64"/>
      <c r="HQH64"/>
      <c r="HQI64"/>
      <c r="HQJ64"/>
      <c r="HQK64"/>
      <c r="HQL64"/>
      <c r="HQM64"/>
      <c r="HQN64"/>
      <c r="HQO64"/>
      <c r="HQP64"/>
      <c r="HQQ64"/>
      <c r="HQR64"/>
      <c r="HQS64"/>
      <c r="HQT64"/>
      <c r="HQU64"/>
      <c r="HQV64"/>
      <c r="HQW64"/>
      <c r="HQX64"/>
      <c r="HQY64"/>
      <c r="HQZ64"/>
      <c r="HRA64"/>
      <c r="HRB64"/>
      <c r="HRC64"/>
      <c r="HRD64"/>
      <c r="HRE64"/>
      <c r="HRF64"/>
      <c r="HRG64"/>
      <c r="HRH64"/>
      <c r="HRI64"/>
      <c r="HRJ64"/>
      <c r="HRK64"/>
      <c r="HRL64"/>
      <c r="HRM64"/>
      <c r="HRN64"/>
      <c r="HRO64"/>
      <c r="HRP64"/>
      <c r="HRQ64"/>
      <c r="HRR64"/>
      <c r="HRS64"/>
      <c r="HRT64"/>
      <c r="HRU64"/>
      <c r="HRV64"/>
      <c r="HRW64"/>
      <c r="HRX64"/>
      <c r="HRY64"/>
      <c r="HRZ64"/>
      <c r="HSA64"/>
      <c r="HSB64"/>
      <c r="HSC64"/>
      <c r="HSD64"/>
      <c r="HSE64"/>
      <c r="HSF64"/>
      <c r="HSG64"/>
      <c r="HSH64"/>
      <c r="HSI64"/>
      <c r="HSJ64"/>
      <c r="HSK64"/>
      <c r="HSL64"/>
      <c r="HSM64"/>
      <c r="HSN64"/>
      <c r="HSO64"/>
      <c r="HSP64"/>
      <c r="HSQ64"/>
      <c r="HSR64"/>
      <c r="HSS64"/>
      <c r="HST64"/>
      <c r="HSU64"/>
      <c r="HSV64"/>
      <c r="HSW64"/>
      <c r="HSX64"/>
      <c r="HSY64"/>
      <c r="HSZ64"/>
      <c r="HTA64"/>
      <c r="HTB64"/>
      <c r="HTC64"/>
      <c r="HTD64"/>
      <c r="HTE64"/>
      <c r="HTF64"/>
      <c r="HTG64"/>
      <c r="HTH64"/>
      <c r="HTI64"/>
      <c r="HTJ64"/>
      <c r="HTK64"/>
      <c r="HTL64"/>
      <c r="HTM64"/>
      <c r="HTN64"/>
      <c r="HTO64"/>
      <c r="HTP64"/>
      <c r="HTQ64"/>
      <c r="HTR64"/>
      <c r="HTS64"/>
      <c r="HTT64"/>
      <c r="HTU64"/>
      <c r="HTV64"/>
      <c r="HTW64"/>
      <c r="HTX64"/>
      <c r="HTY64"/>
      <c r="HTZ64"/>
      <c r="HUA64"/>
      <c r="HUB64"/>
      <c r="HUC64"/>
      <c r="HUD64"/>
      <c r="HUE64"/>
      <c r="HUF64"/>
      <c r="HUG64"/>
      <c r="HUH64"/>
      <c r="HUI64"/>
      <c r="HUJ64"/>
      <c r="HUK64"/>
      <c r="HUL64"/>
      <c r="HUM64"/>
      <c r="HUN64"/>
      <c r="HUO64"/>
      <c r="HUP64"/>
      <c r="HUQ64"/>
      <c r="HUR64"/>
      <c r="HUS64"/>
      <c r="HUT64"/>
      <c r="HUU64"/>
      <c r="HUV64"/>
      <c r="HUW64"/>
      <c r="HUX64"/>
      <c r="HUY64"/>
      <c r="HUZ64"/>
      <c r="HVA64"/>
      <c r="HVB64"/>
      <c r="HVC64"/>
      <c r="HVD64"/>
      <c r="HVE64"/>
      <c r="HVF64"/>
      <c r="HVG64"/>
      <c r="HVH64"/>
      <c r="HVI64"/>
      <c r="HVJ64"/>
      <c r="HVK64"/>
      <c r="HVL64"/>
      <c r="HVM64"/>
      <c r="HVN64"/>
      <c r="HVO64"/>
      <c r="HVP64"/>
      <c r="HVQ64"/>
      <c r="HVR64"/>
      <c r="HVS64"/>
      <c r="HVT64"/>
      <c r="HVU64"/>
      <c r="HVV64"/>
      <c r="HVW64"/>
      <c r="HVX64"/>
      <c r="HVY64"/>
      <c r="HVZ64"/>
      <c r="HWA64"/>
      <c r="HWB64"/>
      <c r="HWC64"/>
      <c r="HWD64"/>
      <c r="HWE64"/>
      <c r="HWF64"/>
      <c r="HWG64"/>
      <c r="HWH64"/>
      <c r="HWI64"/>
      <c r="HWJ64"/>
      <c r="HWK64"/>
      <c r="HWL64"/>
      <c r="HWM64"/>
      <c r="HWN64"/>
      <c r="HWO64"/>
      <c r="HWP64"/>
      <c r="HWQ64"/>
      <c r="HWR64"/>
      <c r="HWS64"/>
      <c r="HWT64"/>
      <c r="HWU64"/>
      <c r="HWV64"/>
      <c r="HWW64"/>
      <c r="HWX64"/>
      <c r="HWY64"/>
      <c r="HWZ64"/>
      <c r="HXA64"/>
      <c r="HXB64"/>
      <c r="HXC64"/>
      <c r="HXD64"/>
      <c r="HXE64"/>
      <c r="HXF64"/>
      <c r="HXG64"/>
      <c r="HXH64"/>
      <c r="HXI64"/>
      <c r="HXJ64"/>
      <c r="HXK64"/>
      <c r="HXL64"/>
      <c r="HXM64"/>
      <c r="HXN64"/>
      <c r="HXO64"/>
      <c r="HXP64"/>
      <c r="HXQ64"/>
      <c r="HXR64"/>
      <c r="HXS64"/>
      <c r="HXT64"/>
      <c r="HXU64"/>
      <c r="HXV64"/>
      <c r="HXW64"/>
      <c r="HXX64"/>
      <c r="HXY64"/>
      <c r="HXZ64"/>
      <c r="HYA64"/>
      <c r="HYB64"/>
      <c r="HYC64"/>
      <c r="HYD64"/>
      <c r="HYE64"/>
      <c r="HYF64"/>
      <c r="HYG64"/>
      <c r="HYH64"/>
      <c r="HYI64"/>
      <c r="HYJ64"/>
      <c r="HYK64"/>
      <c r="HYL64"/>
      <c r="HYM64"/>
      <c r="HYN64"/>
      <c r="HYO64"/>
      <c r="HYP64"/>
      <c r="HYQ64"/>
      <c r="HYR64"/>
      <c r="HYS64"/>
      <c r="HYT64"/>
      <c r="HYU64"/>
      <c r="HYV64"/>
      <c r="HYW64"/>
      <c r="HYX64"/>
      <c r="HYY64"/>
      <c r="HYZ64"/>
      <c r="HZA64"/>
      <c r="HZB64"/>
      <c r="HZC64"/>
      <c r="HZD64"/>
      <c r="HZE64"/>
      <c r="HZF64"/>
      <c r="HZG64"/>
      <c r="HZH64"/>
      <c r="HZI64"/>
      <c r="HZJ64"/>
      <c r="HZK64"/>
      <c r="HZL64"/>
      <c r="HZM64"/>
      <c r="HZN64"/>
      <c r="HZO64"/>
      <c r="HZP64"/>
      <c r="HZQ64"/>
      <c r="HZR64"/>
      <c r="HZS64"/>
      <c r="HZT64"/>
      <c r="HZU64"/>
      <c r="HZV64"/>
      <c r="HZW64"/>
      <c r="HZX64"/>
      <c r="HZY64"/>
      <c r="HZZ64"/>
      <c r="IAA64"/>
      <c r="IAB64"/>
      <c r="IAC64"/>
      <c r="IAD64"/>
      <c r="IAE64"/>
      <c r="IAF64"/>
      <c r="IAG64"/>
      <c r="IAH64"/>
      <c r="IAI64"/>
      <c r="IAJ64"/>
      <c r="IAK64"/>
      <c r="IAL64"/>
      <c r="IAM64"/>
      <c r="IAN64"/>
      <c r="IAO64"/>
      <c r="IAP64"/>
      <c r="IAQ64"/>
      <c r="IAR64"/>
      <c r="IAS64"/>
      <c r="IAT64"/>
      <c r="IAU64"/>
      <c r="IAV64"/>
      <c r="IAW64"/>
      <c r="IAX64"/>
      <c r="IAY64"/>
      <c r="IAZ64"/>
      <c r="IBA64"/>
      <c r="IBB64"/>
      <c r="IBC64"/>
      <c r="IBD64"/>
      <c r="IBE64"/>
      <c r="IBF64"/>
      <c r="IBG64"/>
      <c r="IBH64"/>
      <c r="IBI64"/>
      <c r="IBJ64"/>
      <c r="IBK64"/>
      <c r="IBL64"/>
      <c r="IBM64"/>
      <c r="IBN64"/>
      <c r="IBO64"/>
      <c r="IBP64"/>
      <c r="IBQ64"/>
      <c r="IBR64"/>
      <c r="IBS64"/>
      <c r="IBT64"/>
      <c r="IBU64"/>
      <c r="IBV64"/>
      <c r="IBW64"/>
      <c r="IBX64"/>
      <c r="IBY64"/>
      <c r="IBZ64"/>
      <c r="ICA64"/>
      <c r="ICB64"/>
      <c r="ICC64"/>
      <c r="ICD64"/>
      <c r="ICE64"/>
      <c r="ICF64"/>
      <c r="ICG64"/>
      <c r="ICH64"/>
      <c r="ICI64"/>
      <c r="ICJ64"/>
      <c r="ICK64"/>
      <c r="ICL64"/>
      <c r="ICM64"/>
      <c r="ICN64"/>
      <c r="ICO64"/>
      <c r="ICP64"/>
      <c r="ICQ64"/>
      <c r="ICR64"/>
      <c r="ICS64"/>
      <c r="ICT64"/>
      <c r="ICU64"/>
      <c r="ICV64"/>
      <c r="ICW64"/>
      <c r="ICX64"/>
      <c r="ICY64"/>
      <c r="ICZ64"/>
      <c r="IDA64"/>
      <c r="IDB64"/>
      <c r="IDC64"/>
      <c r="IDD64"/>
      <c r="IDE64"/>
      <c r="IDF64"/>
      <c r="IDG64"/>
      <c r="IDH64"/>
      <c r="IDI64"/>
      <c r="IDJ64"/>
      <c r="IDK64"/>
      <c r="IDL64"/>
      <c r="IDM64"/>
      <c r="IDN64"/>
      <c r="IDO64"/>
      <c r="IDP64"/>
      <c r="IDQ64"/>
      <c r="IDR64"/>
      <c r="IDS64"/>
      <c r="IDT64"/>
      <c r="IDU64"/>
      <c r="IDV64"/>
      <c r="IDW64"/>
      <c r="IDX64"/>
      <c r="IDY64"/>
      <c r="IDZ64"/>
      <c r="IEA64"/>
      <c r="IEB64"/>
      <c r="IEC64"/>
      <c r="IED64"/>
      <c r="IEE64"/>
      <c r="IEF64"/>
      <c r="IEG64"/>
      <c r="IEH64"/>
      <c r="IEI64"/>
      <c r="IEJ64"/>
      <c r="IEK64"/>
      <c r="IEL64"/>
      <c r="IEM64"/>
      <c r="IEN64"/>
      <c r="IEO64"/>
      <c r="IEP64"/>
      <c r="IEQ64"/>
      <c r="IER64"/>
      <c r="IES64"/>
      <c r="IET64"/>
      <c r="IEU64"/>
      <c r="IEV64"/>
      <c r="IEW64"/>
      <c r="IEX64"/>
      <c r="IEY64"/>
      <c r="IEZ64"/>
      <c r="IFA64"/>
      <c r="IFB64"/>
      <c r="IFC64"/>
      <c r="IFD64"/>
      <c r="IFE64"/>
      <c r="IFF64"/>
      <c r="IFG64"/>
      <c r="IFH64"/>
      <c r="IFI64"/>
      <c r="IFJ64"/>
      <c r="IFK64"/>
      <c r="IFL64"/>
      <c r="IFM64"/>
      <c r="IFN64"/>
      <c r="IFO64"/>
      <c r="IFP64"/>
      <c r="IFQ64"/>
      <c r="IFR64"/>
      <c r="IFS64"/>
      <c r="IFT64"/>
      <c r="IFU64"/>
      <c r="IFV64"/>
      <c r="IFW64"/>
      <c r="IFX64"/>
      <c r="IFY64"/>
      <c r="IFZ64"/>
      <c r="IGA64"/>
      <c r="IGB64"/>
      <c r="IGC64"/>
      <c r="IGD64"/>
      <c r="IGE64"/>
      <c r="IGF64"/>
      <c r="IGG64"/>
      <c r="IGH64"/>
      <c r="IGI64"/>
      <c r="IGJ64"/>
      <c r="IGK64"/>
      <c r="IGL64"/>
      <c r="IGM64"/>
      <c r="IGN64"/>
      <c r="IGO64"/>
      <c r="IGP64"/>
      <c r="IGQ64"/>
      <c r="IGR64"/>
      <c r="IGS64"/>
      <c r="IGT64"/>
      <c r="IGU64"/>
      <c r="IGV64"/>
      <c r="IGW64"/>
      <c r="IGX64"/>
      <c r="IGY64"/>
      <c r="IGZ64"/>
      <c r="IHA64"/>
      <c r="IHB64"/>
      <c r="IHC64"/>
      <c r="IHD64"/>
      <c r="IHE64"/>
      <c r="IHF64"/>
      <c r="IHG64"/>
      <c r="IHH64"/>
      <c r="IHI64"/>
      <c r="IHJ64"/>
      <c r="IHK64"/>
      <c r="IHL64"/>
      <c r="IHM64"/>
      <c r="IHN64"/>
      <c r="IHO64"/>
      <c r="IHP64"/>
      <c r="IHQ64"/>
      <c r="IHR64"/>
      <c r="IHS64"/>
      <c r="IHT64"/>
      <c r="IHU64"/>
      <c r="IHV64"/>
      <c r="IHW64"/>
      <c r="IHX64"/>
      <c r="IHY64"/>
      <c r="IHZ64"/>
      <c r="IIA64"/>
      <c r="IIB64"/>
      <c r="IIC64"/>
      <c r="IID64"/>
      <c r="IIE64"/>
      <c r="IIF64"/>
      <c r="IIG64"/>
      <c r="IIH64"/>
      <c r="III64"/>
      <c r="IIJ64"/>
      <c r="IIK64"/>
      <c r="IIL64"/>
      <c r="IIM64"/>
      <c r="IIN64"/>
      <c r="IIO64"/>
      <c r="IIP64"/>
      <c r="IIQ64"/>
      <c r="IIR64"/>
      <c r="IIS64"/>
      <c r="IIT64"/>
      <c r="IIU64"/>
      <c r="IIV64"/>
      <c r="IIW64"/>
      <c r="IIX64"/>
      <c r="IIY64"/>
      <c r="IIZ64"/>
      <c r="IJA64"/>
      <c r="IJB64"/>
      <c r="IJC64"/>
      <c r="IJD64"/>
      <c r="IJE64"/>
      <c r="IJF64"/>
      <c r="IJG64"/>
      <c r="IJH64"/>
      <c r="IJI64"/>
      <c r="IJJ64"/>
      <c r="IJK64"/>
      <c r="IJL64"/>
      <c r="IJM64"/>
      <c r="IJN64"/>
      <c r="IJO64"/>
      <c r="IJP64"/>
      <c r="IJQ64"/>
      <c r="IJR64"/>
      <c r="IJS64"/>
      <c r="IJT64"/>
      <c r="IJU64"/>
      <c r="IJV64"/>
      <c r="IJW64"/>
      <c r="IJX64"/>
      <c r="IJY64"/>
      <c r="IJZ64"/>
      <c r="IKA64"/>
      <c r="IKB64"/>
      <c r="IKC64"/>
      <c r="IKD64"/>
      <c r="IKE64"/>
      <c r="IKF64"/>
      <c r="IKG64"/>
      <c r="IKH64"/>
      <c r="IKI64"/>
      <c r="IKJ64"/>
      <c r="IKK64"/>
      <c r="IKL64"/>
      <c r="IKM64"/>
      <c r="IKN64"/>
      <c r="IKO64"/>
      <c r="IKP64"/>
      <c r="IKQ64"/>
      <c r="IKR64"/>
      <c r="IKS64"/>
      <c r="IKT64"/>
      <c r="IKU64"/>
      <c r="IKV64"/>
      <c r="IKW64"/>
      <c r="IKX64"/>
      <c r="IKY64"/>
      <c r="IKZ64"/>
      <c r="ILA64"/>
      <c r="ILB64"/>
      <c r="ILC64"/>
      <c r="ILD64"/>
      <c r="ILE64"/>
      <c r="ILF64"/>
      <c r="ILG64"/>
      <c r="ILH64"/>
      <c r="ILI64"/>
      <c r="ILJ64"/>
      <c r="ILK64"/>
      <c r="ILL64"/>
      <c r="ILM64"/>
      <c r="ILN64"/>
      <c r="ILO64"/>
      <c r="ILP64"/>
      <c r="ILQ64"/>
      <c r="ILR64"/>
      <c r="ILS64"/>
      <c r="ILT64"/>
      <c r="ILU64"/>
      <c r="ILV64"/>
      <c r="ILW64"/>
      <c r="ILX64"/>
      <c r="ILY64"/>
      <c r="ILZ64"/>
      <c r="IMA64"/>
      <c r="IMB64"/>
      <c r="IMC64"/>
      <c r="IMD64"/>
      <c r="IME64"/>
      <c r="IMF64"/>
      <c r="IMG64"/>
      <c r="IMH64"/>
      <c r="IMI64"/>
      <c r="IMJ64"/>
      <c r="IMK64"/>
      <c r="IML64"/>
      <c r="IMM64"/>
      <c r="IMN64"/>
      <c r="IMO64"/>
      <c r="IMP64"/>
      <c r="IMQ64"/>
      <c r="IMR64"/>
      <c r="IMS64"/>
      <c r="IMT64"/>
      <c r="IMU64"/>
      <c r="IMV64"/>
      <c r="IMW64"/>
      <c r="IMX64"/>
      <c r="IMY64"/>
      <c r="IMZ64"/>
      <c r="INA64"/>
      <c r="INB64"/>
      <c r="INC64"/>
      <c r="IND64"/>
      <c r="INE64"/>
      <c r="INF64"/>
      <c r="ING64"/>
      <c r="INH64"/>
      <c r="INI64"/>
      <c r="INJ64"/>
      <c r="INK64"/>
      <c r="INL64"/>
      <c r="INM64"/>
      <c r="INN64"/>
      <c r="INO64"/>
      <c r="INP64"/>
      <c r="INQ64"/>
      <c r="INR64"/>
      <c r="INS64"/>
      <c r="INT64"/>
      <c r="INU64"/>
      <c r="INV64"/>
      <c r="INW64"/>
      <c r="INX64"/>
      <c r="INY64"/>
      <c r="INZ64"/>
      <c r="IOA64"/>
      <c r="IOB64"/>
      <c r="IOC64"/>
      <c r="IOD64"/>
      <c r="IOE64"/>
      <c r="IOF64"/>
      <c r="IOG64"/>
      <c r="IOH64"/>
      <c r="IOI64"/>
      <c r="IOJ64"/>
      <c r="IOK64"/>
      <c r="IOL64"/>
      <c r="IOM64"/>
      <c r="ION64"/>
      <c r="IOO64"/>
      <c r="IOP64"/>
      <c r="IOQ64"/>
      <c r="IOR64"/>
      <c r="IOS64"/>
      <c r="IOT64"/>
      <c r="IOU64"/>
      <c r="IOV64"/>
      <c r="IOW64"/>
      <c r="IOX64"/>
      <c r="IOY64"/>
      <c r="IOZ64"/>
      <c r="IPA64"/>
      <c r="IPB64"/>
      <c r="IPC64"/>
      <c r="IPD64"/>
      <c r="IPE64"/>
      <c r="IPF64"/>
      <c r="IPG64"/>
      <c r="IPH64"/>
      <c r="IPI64"/>
      <c r="IPJ64"/>
      <c r="IPK64"/>
      <c r="IPL64"/>
      <c r="IPM64"/>
      <c r="IPN64"/>
      <c r="IPO64"/>
      <c r="IPP64"/>
      <c r="IPQ64"/>
      <c r="IPR64"/>
      <c r="IPS64"/>
      <c r="IPT64"/>
      <c r="IPU64"/>
      <c r="IPV64"/>
      <c r="IPW64"/>
      <c r="IPX64"/>
      <c r="IPY64"/>
      <c r="IPZ64"/>
      <c r="IQA64"/>
      <c r="IQB64"/>
      <c r="IQC64"/>
      <c r="IQD64"/>
      <c r="IQE64"/>
      <c r="IQF64"/>
      <c r="IQG64"/>
      <c r="IQH64"/>
      <c r="IQI64"/>
      <c r="IQJ64"/>
      <c r="IQK64"/>
      <c r="IQL64"/>
      <c r="IQM64"/>
      <c r="IQN64"/>
      <c r="IQO64"/>
      <c r="IQP64"/>
      <c r="IQQ64"/>
      <c r="IQR64"/>
      <c r="IQS64"/>
      <c r="IQT64"/>
      <c r="IQU64"/>
      <c r="IQV64"/>
      <c r="IQW64"/>
      <c r="IQX64"/>
      <c r="IQY64"/>
      <c r="IQZ64"/>
      <c r="IRA64"/>
      <c r="IRB64"/>
      <c r="IRC64"/>
      <c r="IRD64"/>
      <c r="IRE64"/>
      <c r="IRF64"/>
      <c r="IRG64"/>
      <c r="IRH64"/>
      <c r="IRI64"/>
      <c r="IRJ64"/>
      <c r="IRK64"/>
      <c r="IRL64"/>
      <c r="IRM64"/>
      <c r="IRN64"/>
      <c r="IRO64"/>
      <c r="IRP64"/>
      <c r="IRQ64"/>
      <c r="IRR64"/>
      <c r="IRS64"/>
      <c r="IRT64"/>
      <c r="IRU64"/>
      <c r="IRV64"/>
      <c r="IRW64"/>
      <c r="IRX64"/>
      <c r="IRY64"/>
      <c r="IRZ64"/>
      <c r="ISA64"/>
      <c r="ISB64"/>
      <c r="ISC64"/>
      <c r="ISD64"/>
      <c r="ISE64"/>
      <c r="ISF64"/>
      <c r="ISG64"/>
      <c r="ISH64"/>
      <c r="ISI64"/>
      <c r="ISJ64"/>
      <c r="ISK64"/>
      <c r="ISL64"/>
      <c r="ISM64"/>
      <c r="ISN64"/>
      <c r="ISO64"/>
      <c r="ISP64"/>
      <c r="ISQ64"/>
      <c r="ISR64"/>
      <c r="ISS64"/>
      <c r="IST64"/>
      <c r="ISU64"/>
      <c r="ISV64"/>
      <c r="ISW64"/>
      <c r="ISX64"/>
      <c r="ISY64"/>
      <c r="ISZ64"/>
      <c r="ITA64"/>
      <c r="ITB64"/>
      <c r="ITC64"/>
      <c r="ITD64"/>
      <c r="ITE64"/>
      <c r="ITF64"/>
      <c r="ITG64"/>
      <c r="ITH64"/>
      <c r="ITI64"/>
      <c r="ITJ64"/>
      <c r="ITK64"/>
      <c r="ITL64"/>
      <c r="ITM64"/>
      <c r="ITN64"/>
      <c r="ITO64"/>
      <c r="ITP64"/>
      <c r="ITQ64"/>
      <c r="ITR64"/>
      <c r="ITS64"/>
      <c r="ITT64"/>
      <c r="ITU64"/>
      <c r="ITV64"/>
      <c r="ITW64"/>
      <c r="ITX64"/>
      <c r="ITY64"/>
      <c r="ITZ64"/>
      <c r="IUA64"/>
      <c r="IUB64"/>
      <c r="IUC64"/>
      <c r="IUD64"/>
      <c r="IUE64"/>
      <c r="IUF64"/>
      <c r="IUG64"/>
      <c r="IUH64"/>
      <c r="IUI64"/>
      <c r="IUJ64"/>
      <c r="IUK64"/>
      <c r="IUL64"/>
      <c r="IUM64"/>
      <c r="IUN64"/>
      <c r="IUO64"/>
      <c r="IUP64"/>
      <c r="IUQ64"/>
      <c r="IUR64"/>
      <c r="IUS64"/>
      <c r="IUT64"/>
      <c r="IUU64"/>
      <c r="IUV64"/>
      <c r="IUW64"/>
      <c r="IUX64"/>
      <c r="IUY64"/>
      <c r="IUZ64"/>
      <c r="IVA64"/>
      <c r="IVB64"/>
      <c r="IVC64"/>
      <c r="IVD64"/>
      <c r="IVE64"/>
      <c r="IVF64"/>
      <c r="IVG64"/>
      <c r="IVH64"/>
      <c r="IVI64"/>
      <c r="IVJ64"/>
      <c r="IVK64"/>
      <c r="IVL64"/>
      <c r="IVM64"/>
      <c r="IVN64"/>
      <c r="IVO64"/>
      <c r="IVP64"/>
      <c r="IVQ64"/>
      <c r="IVR64"/>
      <c r="IVS64"/>
      <c r="IVT64"/>
      <c r="IVU64"/>
      <c r="IVV64"/>
      <c r="IVW64"/>
      <c r="IVX64"/>
      <c r="IVY64"/>
      <c r="IVZ64"/>
      <c r="IWA64"/>
      <c r="IWB64"/>
      <c r="IWC64"/>
      <c r="IWD64"/>
      <c r="IWE64"/>
      <c r="IWF64"/>
      <c r="IWG64"/>
      <c r="IWH64"/>
      <c r="IWI64"/>
      <c r="IWJ64"/>
      <c r="IWK64"/>
      <c r="IWL64"/>
      <c r="IWM64"/>
      <c r="IWN64"/>
      <c r="IWO64"/>
      <c r="IWP64"/>
      <c r="IWQ64"/>
      <c r="IWR64"/>
      <c r="IWS64"/>
      <c r="IWT64"/>
      <c r="IWU64"/>
      <c r="IWV64"/>
      <c r="IWW64"/>
      <c r="IWX64"/>
      <c r="IWY64"/>
      <c r="IWZ64"/>
      <c r="IXA64"/>
      <c r="IXB64"/>
      <c r="IXC64"/>
      <c r="IXD64"/>
      <c r="IXE64"/>
      <c r="IXF64"/>
      <c r="IXG64"/>
      <c r="IXH64"/>
      <c r="IXI64"/>
      <c r="IXJ64"/>
      <c r="IXK64"/>
      <c r="IXL64"/>
      <c r="IXM64"/>
      <c r="IXN64"/>
      <c r="IXO64"/>
      <c r="IXP64"/>
      <c r="IXQ64"/>
      <c r="IXR64"/>
      <c r="IXS64"/>
      <c r="IXT64"/>
      <c r="IXU64"/>
      <c r="IXV64"/>
      <c r="IXW64"/>
      <c r="IXX64"/>
      <c r="IXY64"/>
      <c r="IXZ64"/>
      <c r="IYA64"/>
      <c r="IYB64"/>
      <c r="IYC64"/>
      <c r="IYD64"/>
      <c r="IYE64"/>
      <c r="IYF64"/>
      <c r="IYG64"/>
      <c r="IYH64"/>
      <c r="IYI64"/>
      <c r="IYJ64"/>
      <c r="IYK64"/>
      <c r="IYL64"/>
      <c r="IYM64"/>
      <c r="IYN64"/>
      <c r="IYO64"/>
      <c r="IYP64"/>
      <c r="IYQ64"/>
      <c r="IYR64"/>
      <c r="IYS64"/>
      <c r="IYT64"/>
      <c r="IYU64"/>
      <c r="IYV64"/>
      <c r="IYW64"/>
      <c r="IYX64"/>
      <c r="IYY64"/>
      <c r="IYZ64"/>
      <c r="IZA64"/>
      <c r="IZB64"/>
      <c r="IZC64"/>
      <c r="IZD64"/>
      <c r="IZE64"/>
      <c r="IZF64"/>
      <c r="IZG64"/>
      <c r="IZH64"/>
      <c r="IZI64"/>
      <c r="IZJ64"/>
      <c r="IZK64"/>
      <c r="IZL64"/>
      <c r="IZM64"/>
      <c r="IZN64"/>
      <c r="IZO64"/>
      <c r="IZP64"/>
      <c r="IZQ64"/>
      <c r="IZR64"/>
      <c r="IZS64"/>
      <c r="IZT64"/>
      <c r="IZU64"/>
      <c r="IZV64"/>
      <c r="IZW64"/>
      <c r="IZX64"/>
      <c r="IZY64"/>
      <c r="IZZ64"/>
      <c r="JAA64"/>
      <c r="JAB64"/>
      <c r="JAC64"/>
      <c r="JAD64"/>
      <c r="JAE64"/>
      <c r="JAF64"/>
      <c r="JAG64"/>
      <c r="JAH64"/>
      <c r="JAI64"/>
      <c r="JAJ64"/>
      <c r="JAK64"/>
      <c r="JAL64"/>
      <c r="JAM64"/>
      <c r="JAN64"/>
      <c r="JAO64"/>
      <c r="JAP64"/>
      <c r="JAQ64"/>
      <c r="JAR64"/>
      <c r="JAS64"/>
      <c r="JAT64"/>
      <c r="JAU64"/>
      <c r="JAV64"/>
      <c r="JAW64"/>
      <c r="JAX64"/>
      <c r="JAY64"/>
      <c r="JAZ64"/>
      <c r="JBA64"/>
      <c r="JBB64"/>
      <c r="JBC64"/>
      <c r="JBD64"/>
      <c r="JBE64"/>
      <c r="JBF64"/>
      <c r="JBG64"/>
      <c r="JBH64"/>
      <c r="JBI64"/>
      <c r="JBJ64"/>
      <c r="JBK64"/>
      <c r="JBL64"/>
      <c r="JBM64"/>
      <c r="JBN64"/>
      <c r="JBO64"/>
      <c r="JBP64"/>
      <c r="JBQ64"/>
      <c r="JBR64"/>
      <c r="JBS64"/>
      <c r="JBT64"/>
      <c r="JBU64"/>
      <c r="JBV64"/>
      <c r="JBW64"/>
      <c r="JBX64"/>
      <c r="JBY64"/>
      <c r="JBZ64"/>
      <c r="JCA64"/>
      <c r="JCB64"/>
      <c r="JCC64"/>
      <c r="JCD64"/>
      <c r="JCE64"/>
      <c r="JCF64"/>
      <c r="JCG64"/>
      <c r="JCH64"/>
      <c r="JCI64"/>
      <c r="JCJ64"/>
      <c r="JCK64"/>
      <c r="JCL64"/>
      <c r="JCM64"/>
      <c r="JCN64"/>
      <c r="JCO64"/>
      <c r="JCP64"/>
      <c r="JCQ64"/>
      <c r="JCR64"/>
      <c r="JCS64"/>
      <c r="JCT64"/>
      <c r="JCU64"/>
      <c r="JCV64"/>
      <c r="JCW64"/>
      <c r="JCX64"/>
      <c r="JCY64"/>
      <c r="JCZ64"/>
      <c r="JDA64"/>
      <c r="JDB64"/>
      <c r="JDC64"/>
      <c r="JDD64"/>
      <c r="JDE64"/>
      <c r="JDF64"/>
      <c r="JDG64"/>
      <c r="JDH64"/>
      <c r="JDI64"/>
      <c r="JDJ64"/>
      <c r="JDK64"/>
      <c r="JDL64"/>
      <c r="JDM64"/>
      <c r="JDN64"/>
      <c r="JDO64"/>
      <c r="JDP64"/>
      <c r="JDQ64"/>
      <c r="JDR64"/>
      <c r="JDS64"/>
      <c r="JDT64"/>
      <c r="JDU64"/>
      <c r="JDV64"/>
      <c r="JDW64"/>
      <c r="JDX64"/>
      <c r="JDY64"/>
      <c r="JDZ64"/>
      <c r="JEA64"/>
      <c r="JEB64"/>
      <c r="JEC64"/>
      <c r="JED64"/>
      <c r="JEE64"/>
      <c r="JEF64"/>
      <c r="JEG64"/>
      <c r="JEH64"/>
      <c r="JEI64"/>
      <c r="JEJ64"/>
      <c r="JEK64"/>
      <c r="JEL64"/>
      <c r="JEM64"/>
      <c r="JEN64"/>
      <c r="JEO64"/>
      <c r="JEP64"/>
      <c r="JEQ64"/>
      <c r="JER64"/>
      <c r="JES64"/>
      <c r="JET64"/>
      <c r="JEU64"/>
      <c r="JEV64"/>
      <c r="JEW64"/>
      <c r="JEX64"/>
      <c r="JEY64"/>
      <c r="JEZ64"/>
      <c r="JFA64"/>
      <c r="JFB64"/>
      <c r="JFC64"/>
      <c r="JFD64"/>
      <c r="JFE64"/>
      <c r="JFF64"/>
      <c r="JFG64"/>
      <c r="JFH64"/>
      <c r="JFI64"/>
      <c r="JFJ64"/>
      <c r="JFK64"/>
      <c r="JFL64"/>
      <c r="JFM64"/>
      <c r="JFN64"/>
      <c r="JFO64"/>
      <c r="JFP64"/>
      <c r="JFQ64"/>
      <c r="JFR64"/>
      <c r="JFS64"/>
      <c r="JFT64"/>
      <c r="JFU64"/>
      <c r="JFV64"/>
      <c r="JFW64"/>
      <c r="JFX64"/>
      <c r="JFY64"/>
      <c r="JFZ64"/>
      <c r="JGA64"/>
      <c r="JGB64"/>
      <c r="JGC64"/>
      <c r="JGD64"/>
      <c r="JGE64"/>
      <c r="JGF64"/>
      <c r="JGG64"/>
      <c r="JGH64"/>
      <c r="JGI64"/>
      <c r="JGJ64"/>
      <c r="JGK64"/>
      <c r="JGL64"/>
      <c r="JGM64"/>
      <c r="JGN64"/>
      <c r="JGO64"/>
      <c r="JGP64"/>
      <c r="JGQ64"/>
      <c r="JGR64"/>
      <c r="JGS64"/>
      <c r="JGT64"/>
      <c r="JGU64"/>
      <c r="JGV64"/>
      <c r="JGW64"/>
      <c r="JGX64"/>
      <c r="JGY64"/>
      <c r="JGZ64"/>
      <c r="JHA64"/>
      <c r="JHB64"/>
      <c r="JHC64"/>
      <c r="JHD64"/>
      <c r="JHE64"/>
      <c r="JHF64"/>
      <c r="JHG64"/>
      <c r="JHH64"/>
      <c r="JHI64"/>
      <c r="JHJ64"/>
      <c r="JHK64"/>
      <c r="JHL64"/>
      <c r="JHM64"/>
      <c r="JHN64"/>
      <c r="JHO64"/>
      <c r="JHP64"/>
      <c r="JHQ64"/>
      <c r="JHR64"/>
      <c r="JHS64"/>
      <c r="JHT64"/>
      <c r="JHU64"/>
      <c r="JHV64"/>
      <c r="JHW64"/>
      <c r="JHX64"/>
      <c r="JHY64"/>
      <c r="JHZ64"/>
      <c r="JIA64"/>
      <c r="JIB64"/>
      <c r="JIC64"/>
      <c r="JID64"/>
      <c r="JIE64"/>
      <c r="JIF64"/>
      <c r="JIG64"/>
      <c r="JIH64"/>
      <c r="JII64"/>
      <c r="JIJ64"/>
      <c r="JIK64"/>
      <c r="JIL64"/>
      <c r="JIM64"/>
      <c r="JIN64"/>
      <c r="JIO64"/>
      <c r="JIP64"/>
      <c r="JIQ64"/>
      <c r="JIR64"/>
      <c r="JIS64"/>
      <c r="JIT64"/>
      <c r="JIU64"/>
      <c r="JIV64"/>
      <c r="JIW64"/>
      <c r="JIX64"/>
      <c r="JIY64"/>
      <c r="JIZ64"/>
      <c r="JJA64"/>
      <c r="JJB64"/>
      <c r="JJC64"/>
      <c r="JJD64"/>
      <c r="JJE64"/>
      <c r="JJF64"/>
      <c r="JJG64"/>
      <c r="JJH64"/>
      <c r="JJI64"/>
      <c r="JJJ64"/>
      <c r="JJK64"/>
      <c r="JJL64"/>
      <c r="JJM64"/>
      <c r="JJN64"/>
      <c r="JJO64"/>
      <c r="JJP64"/>
      <c r="JJQ64"/>
      <c r="JJR64"/>
      <c r="JJS64"/>
      <c r="JJT64"/>
      <c r="JJU64"/>
      <c r="JJV64"/>
      <c r="JJW64"/>
      <c r="JJX64"/>
      <c r="JJY64"/>
      <c r="JJZ64"/>
      <c r="JKA64"/>
      <c r="JKB64"/>
      <c r="JKC64"/>
      <c r="JKD64"/>
      <c r="JKE64"/>
      <c r="JKF64"/>
      <c r="JKG64"/>
      <c r="JKH64"/>
      <c r="JKI64"/>
      <c r="JKJ64"/>
      <c r="JKK64"/>
      <c r="JKL64"/>
      <c r="JKM64"/>
      <c r="JKN64"/>
      <c r="JKO64"/>
      <c r="JKP64"/>
      <c r="JKQ64"/>
      <c r="JKR64"/>
      <c r="JKS64"/>
      <c r="JKT64"/>
      <c r="JKU64"/>
      <c r="JKV64"/>
      <c r="JKW64"/>
      <c r="JKX64"/>
      <c r="JKY64"/>
      <c r="JKZ64"/>
      <c r="JLA64"/>
      <c r="JLB64"/>
      <c r="JLC64"/>
      <c r="JLD64"/>
      <c r="JLE64"/>
      <c r="JLF64"/>
      <c r="JLG64"/>
      <c r="JLH64"/>
      <c r="JLI64"/>
      <c r="JLJ64"/>
      <c r="JLK64"/>
      <c r="JLL64"/>
      <c r="JLM64"/>
      <c r="JLN64"/>
      <c r="JLO64"/>
      <c r="JLP64"/>
      <c r="JLQ64"/>
      <c r="JLR64"/>
      <c r="JLS64"/>
      <c r="JLT64"/>
      <c r="JLU64"/>
      <c r="JLV64"/>
      <c r="JLW64"/>
      <c r="JLX64"/>
      <c r="JLY64"/>
      <c r="JLZ64"/>
      <c r="JMA64"/>
      <c r="JMB64"/>
      <c r="JMC64"/>
      <c r="JMD64"/>
      <c r="JME64"/>
      <c r="JMF64"/>
      <c r="JMG64"/>
      <c r="JMH64"/>
      <c r="JMI64"/>
      <c r="JMJ64"/>
      <c r="JMK64"/>
      <c r="JML64"/>
      <c r="JMM64"/>
      <c r="JMN64"/>
      <c r="JMO64"/>
      <c r="JMP64"/>
      <c r="JMQ64"/>
      <c r="JMR64"/>
      <c r="JMS64"/>
      <c r="JMT64"/>
      <c r="JMU64"/>
      <c r="JMV64"/>
      <c r="JMW64"/>
      <c r="JMX64"/>
      <c r="JMY64"/>
      <c r="JMZ64"/>
      <c r="JNA64"/>
      <c r="JNB64"/>
      <c r="JNC64"/>
      <c r="JND64"/>
      <c r="JNE64"/>
      <c r="JNF64"/>
      <c r="JNG64"/>
      <c r="JNH64"/>
      <c r="JNI64"/>
      <c r="JNJ64"/>
      <c r="JNK64"/>
      <c r="JNL64"/>
      <c r="JNM64"/>
      <c r="JNN64"/>
      <c r="JNO64"/>
      <c r="JNP64"/>
      <c r="JNQ64"/>
      <c r="JNR64"/>
      <c r="JNS64"/>
      <c r="JNT64"/>
      <c r="JNU64"/>
      <c r="JNV64"/>
      <c r="JNW64"/>
      <c r="JNX64"/>
      <c r="JNY64"/>
      <c r="JNZ64"/>
      <c r="JOA64"/>
      <c r="JOB64"/>
      <c r="JOC64"/>
      <c r="JOD64"/>
      <c r="JOE64"/>
      <c r="JOF64"/>
      <c r="JOG64"/>
      <c r="JOH64"/>
      <c r="JOI64"/>
      <c r="JOJ64"/>
      <c r="JOK64"/>
      <c r="JOL64"/>
      <c r="JOM64"/>
      <c r="JON64"/>
      <c r="JOO64"/>
      <c r="JOP64"/>
      <c r="JOQ64"/>
      <c r="JOR64"/>
      <c r="JOS64"/>
      <c r="JOT64"/>
      <c r="JOU64"/>
      <c r="JOV64"/>
      <c r="JOW64"/>
      <c r="JOX64"/>
      <c r="JOY64"/>
      <c r="JOZ64"/>
      <c r="JPA64"/>
      <c r="JPB64"/>
      <c r="JPC64"/>
      <c r="JPD64"/>
      <c r="JPE64"/>
      <c r="JPF64"/>
      <c r="JPG64"/>
      <c r="JPH64"/>
      <c r="JPI64"/>
      <c r="JPJ64"/>
      <c r="JPK64"/>
      <c r="JPL64"/>
      <c r="JPM64"/>
      <c r="JPN64"/>
      <c r="JPO64"/>
      <c r="JPP64"/>
      <c r="JPQ64"/>
      <c r="JPR64"/>
      <c r="JPS64"/>
      <c r="JPT64"/>
      <c r="JPU64"/>
      <c r="JPV64"/>
      <c r="JPW64"/>
      <c r="JPX64"/>
      <c r="JPY64"/>
      <c r="JPZ64"/>
      <c r="JQA64"/>
      <c r="JQB64"/>
      <c r="JQC64"/>
      <c r="JQD64"/>
      <c r="JQE64"/>
      <c r="JQF64"/>
      <c r="JQG64"/>
      <c r="JQH64"/>
      <c r="JQI64"/>
      <c r="JQJ64"/>
      <c r="JQK64"/>
      <c r="JQL64"/>
      <c r="JQM64"/>
      <c r="JQN64"/>
      <c r="JQO64"/>
      <c r="JQP64"/>
      <c r="JQQ64"/>
      <c r="JQR64"/>
      <c r="JQS64"/>
      <c r="JQT64"/>
      <c r="JQU64"/>
      <c r="JQV64"/>
      <c r="JQW64"/>
      <c r="JQX64"/>
      <c r="JQY64"/>
      <c r="JQZ64"/>
      <c r="JRA64"/>
      <c r="JRB64"/>
      <c r="JRC64"/>
      <c r="JRD64"/>
      <c r="JRE64"/>
      <c r="JRF64"/>
      <c r="JRG64"/>
      <c r="JRH64"/>
      <c r="JRI64"/>
      <c r="JRJ64"/>
      <c r="JRK64"/>
      <c r="JRL64"/>
      <c r="JRM64"/>
      <c r="JRN64"/>
      <c r="JRO64"/>
      <c r="JRP64"/>
      <c r="JRQ64"/>
      <c r="JRR64"/>
      <c r="JRS64"/>
      <c r="JRT64"/>
      <c r="JRU64"/>
      <c r="JRV64"/>
      <c r="JRW64"/>
      <c r="JRX64"/>
      <c r="JRY64"/>
      <c r="JRZ64"/>
      <c r="JSA64"/>
      <c r="JSB64"/>
      <c r="JSC64"/>
      <c r="JSD64"/>
      <c r="JSE64"/>
      <c r="JSF64"/>
      <c r="JSG64"/>
      <c r="JSH64"/>
      <c r="JSI64"/>
      <c r="JSJ64"/>
      <c r="JSK64"/>
      <c r="JSL64"/>
      <c r="JSM64"/>
      <c r="JSN64"/>
      <c r="JSO64"/>
      <c r="JSP64"/>
      <c r="JSQ64"/>
      <c r="JSR64"/>
      <c r="JSS64"/>
      <c r="JST64"/>
      <c r="JSU64"/>
      <c r="JSV64"/>
      <c r="JSW64"/>
      <c r="JSX64"/>
      <c r="JSY64"/>
      <c r="JSZ64"/>
      <c r="JTA64"/>
      <c r="JTB64"/>
      <c r="JTC64"/>
      <c r="JTD64"/>
      <c r="JTE64"/>
      <c r="JTF64"/>
      <c r="JTG64"/>
      <c r="JTH64"/>
      <c r="JTI64"/>
      <c r="JTJ64"/>
      <c r="JTK64"/>
      <c r="JTL64"/>
      <c r="JTM64"/>
      <c r="JTN64"/>
      <c r="JTO64"/>
      <c r="JTP64"/>
      <c r="JTQ64"/>
      <c r="JTR64"/>
      <c r="JTS64"/>
      <c r="JTT64"/>
      <c r="JTU64"/>
      <c r="JTV64"/>
      <c r="JTW64"/>
      <c r="JTX64"/>
      <c r="JTY64"/>
      <c r="JTZ64"/>
      <c r="JUA64"/>
      <c r="JUB64"/>
      <c r="JUC64"/>
      <c r="JUD64"/>
      <c r="JUE64"/>
      <c r="JUF64"/>
      <c r="JUG64"/>
      <c r="JUH64"/>
      <c r="JUI64"/>
      <c r="JUJ64"/>
      <c r="JUK64"/>
      <c r="JUL64"/>
      <c r="JUM64"/>
      <c r="JUN64"/>
      <c r="JUO64"/>
      <c r="JUP64"/>
      <c r="JUQ64"/>
      <c r="JUR64"/>
      <c r="JUS64"/>
      <c r="JUT64"/>
      <c r="JUU64"/>
      <c r="JUV64"/>
      <c r="JUW64"/>
      <c r="JUX64"/>
      <c r="JUY64"/>
      <c r="JUZ64"/>
      <c r="JVA64"/>
      <c r="JVB64"/>
      <c r="JVC64"/>
      <c r="JVD64"/>
      <c r="JVE64"/>
      <c r="JVF64"/>
      <c r="JVG64"/>
      <c r="JVH64"/>
      <c r="JVI64"/>
      <c r="JVJ64"/>
      <c r="JVK64"/>
      <c r="JVL64"/>
      <c r="JVM64"/>
      <c r="JVN64"/>
      <c r="JVO64"/>
      <c r="JVP64"/>
      <c r="JVQ64"/>
      <c r="JVR64"/>
      <c r="JVS64"/>
      <c r="JVT64"/>
      <c r="JVU64"/>
      <c r="JVV64"/>
      <c r="JVW64"/>
      <c r="JVX64"/>
      <c r="JVY64"/>
      <c r="JVZ64"/>
      <c r="JWA64"/>
      <c r="JWB64"/>
      <c r="JWC64"/>
      <c r="JWD64"/>
      <c r="JWE64"/>
      <c r="JWF64"/>
      <c r="JWG64"/>
      <c r="JWH64"/>
      <c r="JWI64"/>
      <c r="JWJ64"/>
      <c r="JWK64"/>
      <c r="JWL64"/>
      <c r="JWM64"/>
      <c r="JWN64"/>
      <c r="JWO64"/>
      <c r="JWP64"/>
      <c r="JWQ64"/>
      <c r="JWR64"/>
      <c r="JWS64"/>
      <c r="JWT64"/>
      <c r="JWU64"/>
      <c r="JWV64"/>
      <c r="JWW64"/>
      <c r="JWX64"/>
      <c r="JWY64"/>
      <c r="JWZ64"/>
      <c r="JXA64"/>
      <c r="JXB64"/>
      <c r="JXC64"/>
      <c r="JXD64"/>
      <c r="JXE64"/>
      <c r="JXF64"/>
      <c r="JXG64"/>
      <c r="JXH64"/>
      <c r="JXI64"/>
      <c r="JXJ64"/>
      <c r="JXK64"/>
      <c r="JXL64"/>
      <c r="JXM64"/>
      <c r="JXN64"/>
      <c r="JXO64"/>
      <c r="JXP64"/>
      <c r="JXQ64"/>
      <c r="JXR64"/>
      <c r="JXS64"/>
      <c r="JXT64"/>
      <c r="JXU64"/>
      <c r="JXV64"/>
      <c r="JXW64"/>
      <c r="JXX64"/>
      <c r="JXY64"/>
      <c r="JXZ64"/>
      <c r="JYA64"/>
      <c r="JYB64"/>
      <c r="JYC64"/>
      <c r="JYD64"/>
      <c r="JYE64"/>
      <c r="JYF64"/>
      <c r="JYG64"/>
      <c r="JYH64"/>
      <c r="JYI64"/>
      <c r="JYJ64"/>
      <c r="JYK64"/>
      <c r="JYL64"/>
      <c r="JYM64"/>
      <c r="JYN64"/>
      <c r="JYO64"/>
      <c r="JYP64"/>
      <c r="JYQ64"/>
      <c r="JYR64"/>
      <c r="JYS64"/>
      <c r="JYT64"/>
      <c r="JYU64"/>
      <c r="JYV64"/>
      <c r="JYW64"/>
      <c r="JYX64"/>
      <c r="JYY64"/>
      <c r="JYZ64"/>
      <c r="JZA64"/>
      <c r="JZB64"/>
      <c r="JZC64"/>
      <c r="JZD64"/>
      <c r="JZE64"/>
      <c r="JZF64"/>
      <c r="JZG64"/>
      <c r="JZH64"/>
      <c r="JZI64"/>
      <c r="JZJ64"/>
      <c r="JZK64"/>
      <c r="JZL64"/>
      <c r="JZM64"/>
      <c r="JZN64"/>
      <c r="JZO64"/>
      <c r="JZP64"/>
      <c r="JZQ64"/>
      <c r="JZR64"/>
      <c r="JZS64"/>
      <c r="JZT64"/>
      <c r="JZU64"/>
      <c r="JZV64"/>
      <c r="JZW64"/>
      <c r="JZX64"/>
      <c r="JZY64"/>
      <c r="JZZ64"/>
      <c r="KAA64"/>
      <c r="KAB64"/>
      <c r="KAC64"/>
      <c r="KAD64"/>
      <c r="KAE64"/>
      <c r="KAF64"/>
      <c r="KAG64"/>
      <c r="KAH64"/>
      <c r="KAI64"/>
      <c r="KAJ64"/>
      <c r="KAK64"/>
      <c r="KAL64"/>
      <c r="KAM64"/>
      <c r="KAN64"/>
      <c r="KAO64"/>
      <c r="KAP64"/>
      <c r="KAQ64"/>
      <c r="KAR64"/>
      <c r="KAS64"/>
      <c r="KAT64"/>
      <c r="KAU64"/>
      <c r="KAV64"/>
      <c r="KAW64"/>
      <c r="KAX64"/>
      <c r="KAY64"/>
      <c r="KAZ64"/>
      <c r="KBA64"/>
      <c r="KBB64"/>
      <c r="KBC64"/>
      <c r="KBD64"/>
      <c r="KBE64"/>
      <c r="KBF64"/>
      <c r="KBG64"/>
      <c r="KBH64"/>
      <c r="KBI64"/>
      <c r="KBJ64"/>
      <c r="KBK64"/>
      <c r="KBL64"/>
      <c r="KBM64"/>
      <c r="KBN64"/>
      <c r="KBO64"/>
      <c r="KBP64"/>
      <c r="KBQ64"/>
      <c r="KBR64"/>
      <c r="KBS64"/>
      <c r="KBT64"/>
      <c r="KBU64"/>
      <c r="KBV64"/>
      <c r="KBW64"/>
      <c r="KBX64"/>
      <c r="KBY64"/>
      <c r="KBZ64"/>
      <c r="KCA64"/>
      <c r="KCB64"/>
      <c r="KCC64"/>
      <c r="KCD64"/>
      <c r="KCE64"/>
      <c r="KCF64"/>
      <c r="KCG64"/>
      <c r="KCH64"/>
      <c r="KCI64"/>
      <c r="KCJ64"/>
      <c r="KCK64"/>
      <c r="KCL64"/>
      <c r="KCM64"/>
      <c r="KCN64"/>
      <c r="KCO64"/>
      <c r="KCP64"/>
      <c r="KCQ64"/>
      <c r="KCR64"/>
      <c r="KCS64"/>
      <c r="KCT64"/>
      <c r="KCU64"/>
      <c r="KCV64"/>
      <c r="KCW64"/>
      <c r="KCX64"/>
      <c r="KCY64"/>
      <c r="KCZ64"/>
      <c r="KDA64"/>
      <c r="KDB64"/>
      <c r="KDC64"/>
      <c r="KDD64"/>
      <c r="KDE64"/>
      <c r="KDF64"/>
      <c r="KDG64"/>
      <c r="KDH64"/>
      <c r="KDI64"/>
      <c r="KDJ64"/>
      <c r="KDK64"/>
      <c r="KDL64"/>
      <c r="KDM64"/>
      <c r="KDN64"/>
      <c r="KDO64"/>
      <c r="KDP64"/>
      <c r="KDQ64"/>
      <c r="KDR64"/>
      <c r="KDS64"/>
      <c r="KDT64"/>
      <c r="KDU64"/>
      <c r="KDV64"/>
      <c r="KDW64"/>
      <c r="KDX64"/>
      <c r="KDY64"/>
      <c r="KDZ64"/>
      <c r="KEA64"/>
      <c r="KEB64"/>
      <c r="KEC64"/>
      <c r="KED64"/>
      <c r="KEE64"/>
      <c r="KEF64"/>
      <c r="KEG64"/>
      <c r="KEH64"/>
      <c r="KEI64"/>
      <c r="KEJ64"/>
      <c r="KEK64"/>
      <c r="KEL64"/>
      <c r="KEM64"/>
      <c r="KEN64"/>
      <c r="KEO64"/>
      <c r="KEP64"/>
      <c r="KEQ64"/>
      <c r="KER64"/>
      <c r="KES64"/>
      <c r="KET64"/>
      <c r="KEU64"/>
      <c r="KEV64"/>
      <c r="KEW64"/>
      <c r="KEX64"/>
      <c r="KEY64"/>
      <c r="KEZ64"/>
      <c r="KFA64"/>
      <c r="KFB64"/>
      <c r="KFC64"/>
      <c r="KFD64"/>
      <c r="KFE64"/>
      <c r="KFF64"/>
      <c r="KFG64"/>
      <c r="KFH64"/>
      <c r="KFI64"/>
      <c r="KFJ64"/>
      <c r="KFK64"/>
      <c r="KFL64"/>
      <c r="KFM64"/>
      <c r="KFN64"/>
      <c r="KFO64"/>
      <c r="KFP64"/>
      <c r="KFQ64"/>
      <c r="KFR64"/>
      <c r="KFS64"/>
      <c r="KFT64"/>
      <c r="KFU64"/>
      <c r="KFV64"/>
      <c r="KFW64"/>
      <c r="KFX64"/>
      <c r="KFY64"/>
      <c r="KFZ64"/>
      <c r="KGA64"/>
      <c r="KGB64"/>
      <c r="KGC64"/>
      <c r="KGD64"/>
      <c r="KGE64"/>
      <c r="KGF64"/>
      <c r="KGG64"/>
      <c r="KGH64"/>
      <c r="KGI64"/>
      <c r="KGJ64"/>
      <c r="KGK64"/>
      <c r="KGL64"/>
      <c r="KGM64"/>
      <c r="KGN64"/>
      <c r="KGO64"/>
      <c r="KGP64"/>
      <c r="KGQ64"/>
      <c r="KGR64"/>
      <c r="KGS64"/>
      <c r="KGT64"/>
      <c r="KGU64"/>
      <c r="KGV64"/>
      <c r="KGW64"/>
      <c r="KGX64"/>
      <c r="KGY64"/>
      <c r="KGZ64"/>
      <c r="KHA64"/>
      <c r="KHB64"/>
      <c r="KHC64"/>
      <c r="KHD64"/>
      <c r="KHE64"/>
      <c r="KHF64"/>
      <c r="KHG64"/>
      <c r="KHH64"/>
      <c r="KHI64"/>
      <c r="KHJ64"/>
      <c r="KHK64"/>
      <c r="KHL64"/>
      <c r="KHM64"/>
      <c r="KHN64"/>
      <c r="KHO64"/>
      <c r="KHP64"/>
      <c r="KHQ64"/>
      <c r="KHR64"/>
      <c r="KHS64"/>
      <c r="KHT64"/>
      <c r="KHU64"/>
      <c r="KHV64"/>
      <c r="KHW64"/>
      <c r="KHX64"/>
      <c r="KHY64"/>
      <c r="KHZ64"/>
      <c r="KIA64"/>
      <c r="KIB64"/>
      <c r="KIC64"/>
      <c r="KID64"/>
      <c r="KIE64"/>
      <c r="KIF64"/>
      <c r="KIG64"/>
      <c r="KIH64"/>
      <c r="KII64"/>
      <c r="KIJ64"/>
      <c r="KIK64"/>
      <c r="KIL64"/>
      <c r="KIM64"/>
      <c r="KIN64"/>
      <c r="KIO64"/>
      <c r="KIP64"/>
      <c r="KIQ64"/>
      <c r="KIR64"/>
      <c r="KIS64"/>
      <c r="KIT64"/>
      <c r="KIU64"/>
      <c r="KIV64"/>
      <c r="KIW64"/>
      <c r="KIX64"/>
      <c r="KIY64"/>
      <c r="KIZ64"/>
      <c r="KJA64"/>
      <c r="KJB64"/>
      <c r="KJC64"/>
      <c r="KJD64"/>
      <c r="KJE64"/>
      <c r="KJF64"/>
      <c r="KJG64"/>
      <c r="KJH64"/>
      <c r="KJI64"/>
      <c r="KJJ64"/>
      <c r="KJK64"/>
      <c r="KJL64"/>
      <c r="KJM64"/>
      <c r="KJN64"/>
      <c r="KJO64"/>
      <c r="KJP64"/>
      <c r="KJQ64"/>
      <c r="KJR64"/>
      <c r="KJS64"/>
      <c r="KJT64"/>
      <c r="KJU64"/>
      <c r="KJV64"/>
      <c r="KJW64"/>
      <c r="KJX64"/>
      <c r="KJY64"/>
      <c r="KJZ64"/>
      <c r="KKA64"/>
      <c r="KKB64"/>
      <c r="KKC64"/>
      <c r="KKD64"/>
      <c r="KKE64"/>
      <c r="KKF64"/>
      <c r="KKG64"/>
      <c r="KKH64"/>
      <c r="KKI64"/>
      <c r="KKJ64"/>
      <c r="KKK64"/>
      <c r="KKL64"/>
      <c r="KKM64"/>
      <c r="KKN64"/>
      <c r="KKO64"/>
      <c r="KKP64"/>
      <c r="KKQ64"/>
      <c r="KKR64"/>
      <c r="KKS64"/>
      <c r="KKT64"/>
      <c r="KKU64"/>
      <c r="KKV64"/>
      <c r="KKW64"/>
      <c r="KKX64"/>
      <c r="KKY64"/>
      <c r="KKZ64"/>
      <c r="KLA64"/>
      <c r="KLB64"/>
      <c r="KLC64"/>
      <c r="KLD64"/>
      <c r="KLE64"/>
      <c r="KLF64"/>
      <c r="KLG64"/>
      <c r="KLH64"/>
      <c r="KLI64"/>
      <c r="KLJ64"/>
      <c r="KLK64"/>
      <c r="KLL64"/>
      <c r="KLM64"/>
      <c r="KLN64"/>
      <c r="KLO64"/>
      <c r="KLP64"/>
      <c r="KLQ64"/>
      <c r="KLR64"/>
      <c r="KLS64"/>
      <c r="KLT64"/>
      <c r="KLU64"/>
      <c r="KLV64"/>
      <c r="KLW64"/>
      <c r="KLX64"/>
      <c r="KLY64"/>
      <c r="KLZ64"/>
      <c r="KMA64"/>
      <c r="KMB64"/>
      <c r="KMC64"/>
      <c r="KMD64"/>
      <c r="KME64"/>
      <c r="KMF64"/>
      <c r="KMG64"/>
      <c r="KMH64"/>
      <c r="KMI64"/>
      <c r="KMJ64"/>
      <c r="KMK64"/>
      <c r="KML64"/>
      <c r="KMM64"/>
      <c r="KMN64"/>
      <c r="KMO64"/>
      <c r="KMP64"/>
      <c r="KMQ64"/>
      <c r="KMR64"/>
      <c r="KMS64"/>
      <c r="KMT64"/>
      <c r="KMU64"/>
      <c r="KMV64"/>
      <c r="KMW64"/>
      <c r="KMX64"/>
      <c r="KMY64"/>
      <c r="KMZ64"/>
      <c r="KNA64"/>
      <c r="KNB64"/>
      <c r="KNC64"/>
      <c r="KND64"/>
      <c r="KNE64"/>
      <c r="KNF64"/>
      <c r="KNG64"/>
      <c r="KNH64"/>
      <c r="KNI64"/>
      <c r="KNJ64"/>
      <c r="KNK64"/>
      <c r="KNL64"/>
      <c r="KNM64"/>
      <c r="KNN64"/>
      <c r="KNO64"/>
      <c r="KNP64"/>
      <c r="KNQ64"/>
      <c r="KNR64"/>
      <c r="KNS64"/>
      <c r="KNT64"/>
      <c r="KNU64"/>
      <c r="KNV64"/>
      <c r="KNW64"/>
      <c r="KNX64"/>
      <c r="KNY64"/>
      <c r="KNZ64"/>
      <c r="KOA64"/>
      <c r="KOB64"/>
      <c r="KOC64"/>
      <c r="KOD64"/>
      <c r="KOE64"/>
      <c r="KOF64"/>
      <c r="KOG64"/>
      <c r="KOH64"/>
      <c r="KOI64"/>
      <c r="KOJ64"/>
      <c r="KOK64"/>
      <c r="KOL64"/>
      <c r="KOM64"/>
      <c r="KON64"/>
      <c r="KOO64"/>
      <c r="KOP64"/>
      <c r="KOQ64"/>
      <c r="KOR64"/>
      <c r="KOS64"/>
      <c r="KOT64"/>
      <c r="KOU64"/>
      <c r="KOV64"/>
      <c r="KOW64"/>
      <c r="KOX64"/>
      <c r="KOY64"/>
      <c r="KOZ64"/>
      <c r="KPA64"/>
      <c r="KPB64"/>
      <c r="KPC64"/>
      <c r="KPD64"/>
      <c r="KPE64"/>
      <c r="KPF64"/>
      <c r="KPG64"/>
      <c r="KPH64"/>
      <c r="KPI64"/>
      <c r="KPJ64"/>
      <c r="KPK64"/>
      <c r="KPL64"/>
      <c r="KPM64"/>
      <c r="KPN64"/>
      <c r="KPO64"/>
      <c r="KPP64"/>
      <c r="KPQ64"/>
      <c r="KPR64"/>
      <c r="KPS64"/>
      <c r="KPT64"/>
      <c r="KPU64"/>
      <c r="KPV64"/>
      <c r="KPW64"/>
      <c r="KPX64"/>
      <c r="KPY64"/>
      <c r="KPZ64"/>
      <c r="KQA64"/>
      <c r="KQB64"/>
      <c r="KQC64"/>
      <c r="KQD64"/>
      <c r="KQE64"/>
      <c r="KQF64"/>
      <c r="KQG64"/>
      <c r="KQH64"/>
      <c r="KQI64"/>
      <c r="KQJ64"/>
      <c r="KQK64"/>
      <c r="KQL64"/>
      <c r="KQM64"/>
      <c r="KQN64"/>
      <c r="KQO64"/>
      <c r="KQP64"/>
      <c r="KQQ64"/>
      <c r="KQR64"/>
      <c r="KQS64"/>
      <c r="KQT64"/>
      <c r="KQU64"/>
      <c r="KQV64"/>
      <c r="KQW64"/>
      <c r="KQX64"/>
      <c r="KQY64"/>
      <c r="KQZ64"/>
      <c r="KRA64"/>
      <c r="KRB64"/>
      <c r="KRC64"/>
      <c r="KRD64"/>
      <c r="KRE64"/>
      <c r="KRF64"/>
      <c r="KRG64"/>
      <c r="KRH64"/>
      <c r="KRI64"/>
      <c r="KRJ64"/>
      <c r="KRK64"/>
      <c r="KRL64"/>
      <c r="KRM64"/>
      <c r="KRN64"/>
      <c r="KRO64"/>
      <c r="KRP64"/>
      <c r="KRQ64"/>
      <c r="KRR64"/>
      <c r="KRS64"/>
      <c r="KRT64"/>
      <c r="KRU64"/>
      <c r="KRV64"/>
      <c r="KRW64"/>
      <c r="KRX64"/>
      <c r="KRY64"/>
      <c r="KRZ64"/>
      <c r="KSA64"/>
      <c r="KSB64"/>
      <c r="KSC64"/>
      <c r="KSD64"/>
      <c r="KSE64"/>
      <c r="KSF64"/>
      <c r="KSG64"/>
      <c r="KSH64"/>
      <c r="KSI64"/>
      <c r="KSJ64"/>
      <c r="KSK64"/>
      <c r="KSL64"/>
      <c r="KSM64"/>
      <c r="KSN64"/>
      <c r="KSO64"/>
      <c r="KSP64"/>
      <c r="KSQ64"/>
      <c r="KSR64"/>
      <c r="KSS64"/>
      <c r="KST64"/>
      <c r="KSU64"/>
      <c r="KSV64"/>
      <c r="KSW64"/>
      <c r="KSX64"/>
      <c r="KSY64"/>
      <c r="KSZ64"/>
      <c r="KTA64"/>
      <c r="KTB64"/>
      <c r="KTC64"/>
      <c r="KTD64"/>
      <c r="KTE64"/>
      <c r="KTF64"/>
      <c r="KTG64"/>
      <c r="KTH64"/>
      <c r="KTI64"/>
      <c r="KTJ64"/>
      <c r="KTK64"/>
      <c r="KTL64"/>
      <c r="KTM64"/>
      <c r="KTN64"/>
      <c r="KTO64"/>
      <c r="KTP64"/>
      <c r="KTQ64"/>
      <c r="KTR64"/>
      <c r="KTS64"/>
      <c r="KTT64"/>
      <c r="KTU64"/>
      <c r="KTV64"/>
      <c r="KTW64"/>
      <c r="KTX64"/>
      <c r="KTY64"/>
      <c r="KTZ64"/>
      <c r="KUA64"/>
      <c r="KUB64"/>
      <c r="KUC64"/>
      <c r="KUD64"/>
      <c r="KUE64"/>
      <c r="KUF64"/>
      <c r="KUG64"/>
      <c r="KUH64"/>
      <c r="KUI64"/>
      <c r="KUJ64"/>
      <c r="KUK64"/>
      <c r="KUL64"/>
      <c r="KUM64"/>
      <c r="KUN64"/>
      <c r="KUO64"/>
      <c r="KUP64"/>
      <c r="KUQ64"/>
      <c r="KUR64"/>
      <c r="KUS64"/>
      <c r="KUT64"/>
      <c r="KUU64"/>
      <c r="KUV64"/>
      <c r="KUW64"/>
      <c r="KUX64"/>
      <c r="KUY64"/>
      <c r="KUZ64"/>
      <c r="KVA64"/>
      <c r="KVB64"/>
      <c r="KVC64"/>
      <c r="KVD64"/>
      <c r="KVE64"/>
      <c r="KVF64"/>
      <c r="KVG64"/>
      <c r="KVH64"/>
      <c r="KVI64"/>
      <c r="KVJ64"/>
      <c r="KVK64"/>
      <c r="KVL64"/>
      <c r="KVM64"/>
      <c r="KVN64"/>
      <c r="KVO64"/>
      <c r="KVP64"/>
      <c r="KVQ64"/>
      <c r="KVR64"/>
      <c r="KVS64"/>
      <c r="KVT64"/>
      <c r="KVU64"/>
      <c r="KVV64"/>
      <c r="KVW64"/>
      <c r="KVX64"/>
      <c r="KVY64"/>
      <c r="KVZ64"/>
      <c r="KWA64"/>
      <c r="KWB64"/>
      <c r="KWC64"/>
      <c r="KWD64"/>
      <c r="KWE64"/>
      <c r="KWF64"/>
      <c r="KWG64"/>
      <c r="KWH64"/>
      <c r="KWI64"/>
      <c r="KWJ64"/>
      <c r="KWK64"/>
      <c r="KWL64"/>
      <c r="KWM64"/>
      <c r="KWN64"/>
      <c r="KWO64"/>
      <c r="KWP64"/>
      <c r="KWQ64"/>
      <c r="KWR64"/>
      <c r="KWS64"/>
      <c r="KWT64"/>
      <c r="KWU64"/>
      <c r="KWV64"/>
      <c r="KWW64"/>
      <c r="KWX64"/>
      <c r="KWY64"/>
      <c r="KWZ64"/>
      <c r="KXA64"/>
      <c r="KXB64"/>
      <c r="KXC64"/>
      <c r="KXD64"/>
      <c r="KXE64"/>
      <c r="KXF64"/>
      <c r="KXG64"/>
      <c r="KXH64"/>
      <c r="KXI64"/>
      <c r="KXJ64"/>
      <c r="KXK64"/>
      <c r="KXL64"/>
      <c r="KXM64"/>
      <c r="KXN64"/>
      <c r="KXO64"/>
      <c r="KXP64"/>
      <c r="KXQ64"/>
      <c r="KXR64"/>
      <c r="KXS64"/>
      <c r="KXT64"/>
      <c r="KXU64"/>
      <c r="KXV64"/>
      <c r="KXW64"/>
      <c r="KXX64"/>
      <c r="KXY64"/>
      <c r="KXZ64"/>
      <c r="KYA64"/>
      <c r="KYB64"/>
      <c r="KYC64"/>
      <c r="KYD64"/>
      <c r="KYE64"/>
      <c r="KYF64"/>
      <c r="KYG64"/>
      <c r="KYH64"/>
      <c r="KYI64"/>
      <c r="KYJ64"/>
      <c r="KYK64"/>
      <c r="KYL64"/>
      <c r="KYM64"/>
      <c r="KYN64"/>
      <c r="KYO64"/>
      <c r="KYP64"/>
      <c r="KYQ64"/>
      <c r="KYR64"/>
      <c r="KYS64"/>
      <c r="KYT64"/>
      <c r="KYU64"/>
      <c r="KYV64"/>
      <c r="KYW64"/>
      <c r="KYX64"/>
      <c r="KYY64"/>
      <c r="KYZ64"/>
      <c r="KZA64"/>
      <c r="KZB64"/>
      <c r="KZC64"/>
      <c r="KZD64"/>
      <c r="KZE64"/>
      <c r="KZF64"/>
      <c r="KZG64"/>
      <c r="KZH64"/>
      <c r="KZI64"/>
      <c r="KZJ64"/>
      <c r="KZK64"/>
      <c r="KZL64"/>
      <c r="KZM64"/>
      <c r="KZN64"/>
      <c r="KZO64"/>
      <c r="KZP64"/>
      <c r="KZQ64"/>
      <c r="KZR64"/>
      <c r="KZS64"/>
      <c r="KZT64"/>
      <c r="KZU64"/>
      <c r="KZV64"/>
      <c r="KZW64"/>
      <c r="KZX64"/>
      <c r="KZY64"/>
      <c r="KZZ64"/>
      <c r="LAA64"/>
      <c r="LAB64"/>
      <c r="LAC64"/>
      <c r="LAD64"/>
      <c r="LAE64"/>
      <c r="LAF64"/>
      <c r="LAG64"/>
      <c r="LAH64"/>
      <c r="LAI64"/>
      <c r="LAJ64"/>
      <c r="LAK64"/>
      <c r="LAL64"/>
      <c r="LAM64"/>
      <c r="LAN64"/>
      <c r="LAO64"/>
      <c r="LAP64"/>
      <c r="LAQ64"/>
      <c r="LAR64"/>
      <c r="LAS64"/>
      <c r="LAT64"/>
      <c r="LAU64"/>
      <c r="LAV64"/>
      <c r="LAW64"/>
      <c r="LAX64"/>
      <c r="LAY64"/>
      <c r="LAZ64"/>
      <c r="LBA64"/>
      <c r="LBB64"/>
      <c r="LBC64"/>
      <c r="LBD64"/>
      <c r="LBE64"/>
      <c r="LBF64"/>
      <c r="LBG64"/>
      <c r="LBH64"/>
      <c r="LBI64"/>
      <c r="LBJ64"/>
      <c r="LBK64"/>
      <c r="LBL64"/>
      <c r="LBM64"/>
      <c r="LBN64"/>
      <c r="LBO64"/>
      <c r="LBP64"/>
      <c r="LBQ64"/>
      <c r="LBR64"/>
      <c r="LBS64"/>
      <c r="LBT64"/>
      <c r="LBU64"/>
      <c r="LBV64"/>
      <c r="LBW64"/>
      <c r="LBX64"/>
      <c r="LBY64"/>
      <c r="LBZ64"/>
      <c r="LCA64"/>
      <c r="LCB64"/>
      <c r="LCC64"/>
      <c r="LCD64"/>
      <c r="LCE64"/>
      <c r="LCF64"/>
      <c r="LCG64"/>
      <c r="LCH64"/>
      <c r="LCI64"/>
      <c r="LCJ64"/>
      <c r="LCK64"/>
      <c r="LCL64"/>
      <c r="LCM64"/>
      <c r="LCN64"/>
      <c r="LCO64"/>
      <c r="LCP64"/>
      <c r="LCQ64"/>
      <c r="LCR64"/>
      <c r="LCS64"/>
      <c r="LCT64"/>
      <c r="LCU64"/>
      <c r="LCV64"/>
      <c r="LCW64"/>
      <c r="LCX64"/>
      <c r="LCY64"/>
      <c r="LCZ64"/>
      <c r="LDA64"/>
      <c r="LDB64"/>
      <c r="LDC64"/>
      <c r="LDD64"/>
      <c r="LDE64"/>
      <c r="LDF64"/>
      <c r="LDG64"/>
      <c r="LDH64"/>
      <c r="LDI64"/>
      <c r="LDJ64"/>
      <c r="LDK64"/>
      <c r="LDL64"/>
      <c r="LDM64"/>
      <c r="LDN64"/>
      <c r="LDO64"/>
      <c r="LDP64"/>
      <c r="LDQ64"/>
      <c r="LDR64"/>
      <c r="LDS64"/>
      <c r="LDT64"/>
      <c r="LDU64"/>
      <c r="LDV64"/>
      <c r="LDW64"/>
      <c r="LDX64"/>
      <c r="LDY64"/>
      <c r="LDZ64"/>
      <c r="LEA64"/>
      <c r="LEB64"/>
      <c r="LEC64"/>
      <c r="LED64"/>
      <c r="LEE64"/>
      <c r="LEF64"/>
      <c r="LEG64"/>
      <c r="LEH64"/>
      <c r="LEI64"/>
      <c r="LEJ64"/>
      <c r="LEK64"/>
      <c r="LEL64"/>
      <c r="LEM64"/>
      <c r="LEN64"/>
      <c r="LEO64"/>
      <c r="LEP64"/>
      <c r="LEQ64"/>
      <c r="LER64"/>
      <c r="LES64"/>
      <c r="LET64"/>
      <c r="LEU64"/>
      <c r="LEV64"/>
      <c r="LEW64"/>
      <c r="LEX64"/>
      <c r="LEY64"/>
      <c r="LEZ64"/>
      <c r="LFA64"/>
      <c r="LFB64"/>
      <c r="LFC64"/>
      <c r="LFD64"/>
      <c r="LFE64"/>
      <c r="LFF64"/>
      <c r="LFG64"/>
      <c r="LFH64"/>
      <c r="LFI64"/>
      <c r="LFJ64"/>
      <c r="LFK64"/>
      <c r="LFL64"/>
      <c r="LFM64"/>
      <c r="LFN64"/>
      <c r="LFO64"/>
      <c r="LFP64"/>
      <c r="LFQ64"/>
      <c r="LFR64"/>
      <c r="LFS64"/>
      <c r="LFT64"/>
      <c r="LFU64"/>
      <c r="LFV64"/>
      <c r="LFW64"/>
      <c r="LFX64"/>
      <c r="LFY64"/>
      <c r="LFZ64"/>
      <c r="LGA64"/>
      <c r="LGB64"/>
      <c r="LGC64"/>
      <c r="LGD64"/>
      <c r="LGE64"/>
      <c r="LGF64"/>
      <c r="LGG64"/>
      <c r="LGH64"/>
      <c r="LGI64"/>
      <c r="LGJ64"/>
      <c r="LGK64"/>
      <c r="LGL64"/>
      <c r="LGM64"/>
      <c r="LGN64"/>
      <c r="LGO64"/>
      <c r="LGP64"/>
      <c r="LGQ64"/>
      <c r="LGR64"/>
      <c r="LGS64"/>
      <c r="LGT64"/>
      <c r="LGU64"/>
      <c r="LGV64"/>
      <c r="LGW64"/>
      <c r="LGX64"/>
      <c r="LGY64"/>
      <c r="LGZ64"/>
      <c r="LHA64"/>
      <c r="LHB64"/>
      <c r="LHC64"/>
      <c r="LHD64"/>
      <c r="LHE64"/>
      <c r="LHF64"/>
      <c r="LHG64"/>
      <c r="LHH64"/>
      <c r="LHI64"/>
      <c r="LHJ64"/>
      <c r="LHK64"/>
      <c r="LHL64"/>
      <c r="LHM64"/>
      <c r="LHN64"/>
      <c r="LHO64"/>
      <c r="LHP64"/>
      <c r="LHQ64"/>
      <c r="LHR64"/>
      <c r="LHS64"/>
      <c r="LHT64"/>
      <c r="LHU64"/>
      <c r="LHV64"/>
      <c r="LHW64"/>
      <c r="LHX64"/>
      <c r="LHY64"/>
      <c r="LHZ64"/>
      <c r="LIA64"/>
      <c r="LIB64"/>
      <c r="LIC64"/>
      <c r="LID64"/>
      <c r="LIE64"/>
      <c r="LIF64"/>
      <c r="LIG64"/>
      <c r="LIH64"/>
      <c r="LII64"/>
      <c r="LIJ64"/>
      <c r="LIK64"/>
      <c r="LIL64"/>
      <c r="LIM64"/>
      <c r="LIN64"/>
      <c r="LIO64"/>
      <c r="LIP64"/>
      <c r="LIQ64"/>
      <c r="LIR64"/>
      <c r="LIS64"/>
      <c r="LIT64"/>
      <c r="LIU64"/>
      <c r="LIV64"/>
      <c r="LIW64"/>
      <c r="LIX64"/>
      <c r="LIY64"/>
      <c r="LIZ64"/>
      <c r="LJA64"/>
      <c r="LJB64"/>
      <c r="LJC64"/>
      <c r="LJD64"/>
      <c r="LJE64"/>
      <c r="LJF64"/>
      <c r="LJG64"/>
      <c r="LJH64"/>
      <c r="LJI64"/>
      <c r="LJJ64"/>
      <c r="LJK64"/>
      <c r="LJL64"/>
      <c r="LJM64"/>
      <c r="LJN64"/>
      <c r="LJO64"/>
      <c r="LJP64"/>
      <c r="LJQ64"/>
      <c r="LJR64"/>
      <c r="LJS64"/>
      <c r="LJT64"/>
      <c r="LJU64"/>
      <c r="LJV64"/>
      <c r="LJW64"/>
      <c r="LJX64"/>
      <c r="LJY64"/>
      <c r="LJZ64"/>
      <c r="LKA64"/>
      <c r="LKB64"/>
      <c r="LKC64"/>
      <c r="LKD64"/>
      <c r="LKE64"/>
      <c r="LKF64"/>
      <c r="LKG64"/>
      <c r="LKH64"/>
      <c r="LKI64"/>
      <c r="LKJ64"/>
      <c r="LKK64"/>
      <c r="LKL64"/>
      <c r="LKM64"/>
      <c r="LKN64"/>
      <c r="LKO64"/>
      <c r="LKP64"/>
      <c r="LKQ64"/>
      <c r="LKR64"/>
      <c r="LKS64"/>
      <c r="LKT64"/>
      <c r="LKU64"/>
      <c r="LKV64"/>
      <c r="LKW64"/>
      <c r="LKX64"/>
      <c r="LKY64"/>
      <c r="LKZ64"/>
      <c r="LLA64"/>
      <c r="LLB64"/>
      <c r="LLC64"/>
      <c r="LLD64"/>
      <c r="LLE64"/>
      <c r="LLF64"/>
      <c r="LLG64"/>
      <c r="LLH64"/>
      <c r="LLI64"/>
      <c r="LLJ64"/>
      <c r="LLK64"/>
      <c r="LLL64"/>
      <c r="LLM64"/>
      <c r="LLN64"/>
      <c r="LLO64"/>
      <c r="LLP64"/>
      <c r="LLQ64"/>
      <c r="LLR64"/>
      <c r="LLS64"/>
      <c r="LLT64"/>
      <c r="LLU64"/>
      <c r="LLV64"/>
      <c r="LLW64"/>
      <c r="LLX64"/>
      <c r="LLY64"/>
      <c r="LLZ64"/>
      <c r="LMA64"/>
      <c r="LMB64"/>
      <c r="LMC64"/>
      <c r="LMD64"/>
      <c r="LME64"/>
      <c r="LMF64"/>
      <c r="LMG64"/>
      <c r="LMH64"/>
      <c r="LMI64"/>
      <c r="LMJ64"/>
      <c r="LMK64"/>
      <c r="LML64"/>
      <c r="LMM64"/>
      <c r="LMN64"/>
      <c r="LMO64"/>
      <c r="LMP64"/>
      <c r="LMQ64"/>
      <c r="LMR64"/>
      <c r="LMS64"/>
      <c r="LMT64"/>
      <c r="LMU64"/>
      <c r="LMV64"/>
      <c r="LMW64"/>
      <c r="LMX64"/>
      <c r="LMY64"/>
      <c r="LMZ64"/>
      <c r="LNA64"/>
      <c r="LNB64"/>
      <c r="LNC64"/>
      <c r="LND64"/>
      <c r="LNE64"/>
      <c r="LNF64"/>
      <c r="LNG64"/>
      <c r="LNH64"/>
      <c r="LNI64"/>
      <c r="LNJ64"/>
      <c r="LNK64"/>
      <c r="LNL64"/>
      <c r="LNM64"/>
      <c r="LNN64"/>
      <c r="LNO64"/>
      <c r="LNP64"/>
      <c r="LNQ64"/>
      <c r="LNR64"/>
      <c r="LNS64"/>
      <c r="LNT64"/>
      <c r="LNU64"/>
      <c r="LNV64"/>
      <c r="LNW64"/>
      <c r="LNX64"/>
      <c r="LNY64"/>
      <c r="LNZ64"/>
      <c r="LOA64"/>
      <c r="LOB64"/>
      <c r="LOC64"/>
      <c r="LOD64"/>
      <c r="LOE64"/>
      <c r="LOF64"/>
      <c r="LOG64"/>
      <c r="LOH64"/>
      <c r="LOI64"/>
      <c r="LOJ64"/>
      <c r="LOK64"/>
      <c r="LOL64"/>
      <c r="LOM64"/>
      <c r="LON64"/>
      <c r="LOO64"/>
      <c r="LOP64"/>
      <c r="LOQ64"/>
      <c r="LOR64"/>
      <c r="LOS64"/>
      <c r="LOT64"/>
      <c r="LOU64"/>
      <c r="LOV64"/>
      <c r="LOW64"/>
      <c r="LOX64"/>
      <c r="LOY64"/>
      <c r="LOZ64"/>
      <c r="LPA64"/>
      <c r="LPB64"/>
      <c r="LPC64"/>
      <c r="LPD64"/>
      <c r="LPE64"/>
      <c r="LPF64"/>
      <c r="LPG64"/>
      <c r="LPH64"/>
      <c r="LPI64"/>
      <c r="LPJ64"/>
      <c r="LPK64"/>
      <c r="LPL64"/>
      <c r="LPM64"/>
      <c r="LPN64"/>
      <c r="LPO64"/>
      <c r="LPP64"/>
      <c r="LPQ64"/>
      <c r="LPR64"/>
      <c r="LPS64"/>
      <c r="LPT64"/>
      <c r="LPU64"/>
      <c r="LPV64"/>
      <c r="LPW64"/>
      <c r="LPX64"/>
      <c r="LPY64"/>
      <c r="LPZ64"/>
      <c r="LQA64"/>
      <c r="LQB64"/>
      <c r="LQC64"/>
      <c r="LQD64"/>
      <c r="LQE64"/>
      <c r="LQF64"/>
      <c r="LQG64"/>
      <c r="LQH64"/>
      <c r="LQI64"/>
      <c r="LQJ64"/>
      <c r="LQK64"/>
      <c r="LQL64"/>
      <c r="LQM64"/>
      <c r="LQN64"/>
      <c r="LQO64"/>
      <c r="LQP64"/>
      <c r="LQQ64"/>
      <c r="LQR64"/>
      <c r="LQS64"/>
      <c r="LQT64"/>
      <c r="LQU64"/>
      <c r="LQV64"/>
      <c r="LQW64"/>
      <c r="LQX64"/>
      <c r="LQY64"/>
      <c r="LQZ64"/>
      <c r="LRA64"/>
      <c r="LRB64"/>
      <c r="LRC64"/>
      <c r="LRD64"/>
      <c r="LRE64"/>
      <c r="LRF64"/>
      <c r="LRG64"/>
      <c r="LRH64"/>
      <c r="LRI64"/>
      <c r="LRJ64"/>
      <c r="LRK64"/>
      <c r="LRL64"/>
      <c r="LRM64"/>
      <c r="LRN64"/>
      <c r="LRO64"/>
      <c r="LRP64"/>
      <c r="LRQ64"/>
      <c r="LRR64"/>
      <c r="LRS64"/>
      <c r="LRT64"/>
      <c r="LRU64"/>
      <c r="LRV64"/>
      <c r="LRW64"/>
      <c r="LRX64"/>
      <c r="LRY64"/>
      <c r="LRZ64"/>
      <c r="LSA64"/>
      <c r="LSB64"/>
      <c r="LSC64"/>
      <c r="LSD64"/>
      <c r="LSE64"/>
      <c r="LSF64"/>
      <c r="LSG64"/>
      <c r="LSH64"/>
      <c r="LSI64"/>
      <c r="LSJ64"/>
      <c r="LSK64"/>
      <c r="LSL64"/>
      <c r="LSM64"/>
      <c r="LSN64"/>
      <c r="LSO64"/>
      <c r="LSP64"/>
      <c r="LSQ64"/>
      <c r="LSR64"/>
      <c r="LSS64"/>
      <c r="LST64"/>
      <c r="LSU64"/>
      <c r="LSV64"/>
      <c r="LSW64"/>
      <c r="LSX64"/>
      <c r="LSY64"/>
      <c r="LSZ64"/>
      <c r="LTA64"/>
      <c r="LTB64"/>
      <c r="LTC64"/>
      <c r="LTD64"/>
      <c r="LTE64"/>
      <c r="LTF64"/>
      <c r="LTG64"/>
      <c r="LTH64"/>
      <c r="LTI64"/>
      <c r="LTJ64"/>
      <c r="LTK64"/>
      <c r="LTL64"/>
      <c r="LTM64"/>
      <c r="LTN64"/>
      <c r="LTO64"/>
      <c r="LTP64"/>
      <c r="LTQ64"/>
      <c r="LTR64"/>
      <c r="LTS64"/>
      <c r="LTT64"/>
      <c r="LTU64"/>
      <c r="LTV64"/>
      <c r="LTW64"/>
      <c r="LTX64"/>
      <c r="LTY64"/>
      <c r="LTZ64"/>
      <c r="LUA64"/>
      <c r="LUB64"/>
      <c r="LUC64"/>
      <c r="LUD64"/>
      <c r="LUE64"/>
      <c r="LUF64"/>
      <c r="LUG64"/>
      <c r="LUH64"/>
      <c r="LUI64"/>
      <c r="LUJ64"/>
      <c r="LUK64"/>
      <c r="LUL64"/>
      <c r="LUM64"/>
      <c r="LUN64"/>
      <c r="LUO64"/>
      <c r="LUP64"/>
      <c r="LUQ64"/>
      <c r="LUR64"/>
      <c r="LUS64"/>
      <c r="LUT64"/>
      <c r="LUU64"/>
      <c r="LUV64"/>
      <c r="LUW64"/>
      <c r="LUX64"/>
      <c r="LUY64"/>
      <c r="LUZ64"/>
      <c r="LVA64"/>
      <c r="LVB64"/>
      <c r="LVC64"/>
      <c r="LVD64"/>
      <c r="LVE64"/>
      <c r="LVF64"/>
      <c r="LVG64"/>
      <c r="LVH64"/>
      <c r="LVI64"/>
      <c r="LVJ64"/>
      <c r="LVK64"/>
      <c r="LVL64"/>
      <c r="LVM64"/>
      <c r="LVN64"/>
      <c r="LVO64"/>
      <c r="LVP64"/>
      <c r="LVQ64"/>
      <c r="LVR64"/>
      <c r="LVS64"/>
      <c r="LVT64"/>
      <c r="LVU64"/>
      <c r="LVV64"/>
      <c r="LVW64"/>
      <c r="LVX64"/>
      <c r="LVY64"/>
      <c r="LVZ64"/>
      <c r="LWA64"/>
      <c r="LWB64"/>
      <c r="LWC64"/>
      <c r="LWD64"/>
      <c r="LWE64"/>
      <c r="LWF64"/>
      <c r="LWG64"/>
      <c r="LWH64"/>
      <c r="LWI64"/>
      <c r="LWJ64"/>
      <c r="LWK64"/>
      <c r="LWL64"/>
      <c r="LWM64"/>
      <c r="LWN64"/>
      <c r="LWO64"/>
      <c r="LWP64"/>
      <c r="LWQ64"/>
      <c r="LWR64"/>
      <c r="LWS64"/>
      <c r="LWT64"/>
      <c r="LWU64"/>
      <c r="LWV64"/>
      <c r="LWW64"/>
      <c r="LWX64"/>
      <c r="LWY64"/>
      <c r="LWZ64"/>
      <c r="LXA64"/>
      <c r="LXB64"/>
      <c r="LXC64"/>
      <c r="LXD64"/>
      <c r="LXE64"/>
      <c r="LXF64"/>
      <c r="LXG64"/>
      <c r="LXH64"/>
      <c r="LXI64"/>
      <c r="LXJ64"/>
      <c r="LXK64"/>
      <c r="LXL64"/>
      <c r="LXM64"/>
      <c r="LXN64"/>
      <c r="LXO64"/>
      <c r="LXP64"/>
      <c r="LXQ64"/>
      <c r="LXR64"/>
      <c r="LXS64"/>
      <c r="LXT64"/>
      <c r="LXU64"/>
      <c r="LXV64"/>
      <c r="LXW64"/>
      <c r="LXX64"/>
      <c r="LXY64"/>
      <c r="LXZ64"/>
      <c r="LYA64"/>
      <c r="LYB64"/>
      <c r="LYC64"/>
      <c r="LYD64"/>
      <c r="LYE64"/>
      <c r="LYF64"/>
      <c r="LYG64"/>
      <c r="LYH64"/>
      <c r="LYI64"/>
      <c r="LYJ64"/>
      <c r="LYK64"/>
      <c r="LYL64"/>
      <c r="LYM64"/>
      <c r="LYN64"/>
      <c r="LYO64"/>
      <c r="LYP64"/>
      <c r="LYQ64"/>
      <c r="LYR64"/>
      <c r="LYS64"/>
      <c r="LYT64"/>
      <c r="LYU64"/>
      <c r="LYV64"/>
      <c r="LYW64"/>
      <c r="LYX64"/>
      <c r="LYY64"/>
      <c r="LYZ64"/>
      <c r="LZA64"/>
      <c r="LZB64"/>
      <c r="LZC64"/>
      <c r="LZD64"/>
      <c r="LZE64"/>
      <c r="LZF64"/>
      <c r="LZG64"/>
      <c r="LZH64"/>
      <c r="LZI64"/>
      <c r="LZJ64"/>
      <c r="LZK64"/>
      <c r="LZL64"/>
      <c r="LZM64"/>
      <c r="LZN64"/>
      <c r="LZO64"/>
      <c r="LZP64"/>
      <c r="LZQ64"/>
      <c r="LZR64"/>
      <c r="LZS64"/>
      <c r="LZT64"/>
      <c r="LZU64"/>
      <c r="LZV64"/>
      <c r="LZW64"/>
      <c r="LZX64"/>
      <c r="LZY64"/>
      <c r="LZZ64"/>
      <c r="MAA64"/>
      <c r="MAB64"/>
      <c r="MAC64"/>
      <c r="MAD64"/>
      <c r="MAE64"/>
      <c r="MAF64"/>
      <c r="MAG64"/>
      <c r="MAH64"/>
      <c r="MAI64"/>
      <c r="MAJ64"/>
      <c r="MAK64"/>
      <c r="MAL64"/>
      <c r="MAM64"/>
      <c r="MAN64"/>
      <c r="MAO64"/>
      <c r="MAP64"/>
      <c r="MAQ64"/>
      <c r="MAR64"/>
      <c r="MAS64"/>
      <c r="MAT64"/>
      <c r="MAU64"/>
      <c r="MAV64"/>
      <c r="MAW64"/>
      <c r="MAX64"/>
      <c r="MAY64"/>
      <c r="MAZ64"/>
      <c r="MBA64"/>
      <c r="MBB64"/>
      <c r="MBC64"/>
      <c r="MBD64"/>
      <c r="MBE64"/>
      <c r="MBF64"/>
      <c r="MBG64"/>
      <c r="MBH64"/>
      <c r="MBI64"/>
      <c r="MBJ64"/>
      <c r="MBK64"/>
      <c r="MBL64"/>
      <c r="MBM64"/>
      <c r="MBN64"/>
      <c r="MBO64"/>
      <c r="MBP64"/>
      <c r="MBQ64"/>
      <c r="MBR64"/>
      <c r="MBS64"/>
      <c r="MBT64"/>
      <c r="MBU64"/>
      <c r="MBV64"/>
      <c r="MBW64"/>
      <c r="MBX64"/>
      <c r="MBY64"/>
      <c r="MBZ64"/>
      <c r="MCA64"/>
      <c r="MCB64"/>
      <c r="MCC64"/>
      <c r="MCD64"/>
      <c r="MCE64"/>
      <c r="MCF64"/>
      <c r="MCG64"/>
      <c r="MCH64"/>
      <c r="MCI64"/>
      <c r="MCJ64"/>
      <c r="MCK64"/>
      <c r="MCL64"/>
      <c r="MCM64"/>
      <c r="MCN64"/>
      <c r="MCO64"/>
      <c r="MCP64"/>
      <c r="MCQ64"/>
      <c r="MCR64"/>
      <c r="MCS64"/>
      <c r="MCT64"/>
      <c r="MCU64"/>
      <c r="MCV64"/>
      <c r="MCW64"/>
      <c r="MCX64"/>
      <c r="MCY64"/>
      <c r="MCZ64"/>
      <c r="MDA64"/>
      <c r="MDB64"/>
      <c r="MDC64"/>
      <c r="MDD64"/>
      <c r="MDE64"/>
      <c r="MDF64"/>
      <c r="MDG64"/>
      <c r="MDH64"/>
      <c r="MDI64"/>
      <c r="MDJ64"/>
      <c r="MDK64"/>
      <c r="MDL64"/>
      <c r="MDM64"/>
      <c r="MDN64"/>
      <c r="MDO64"/>
      <c r="MDP64"/>
      <c r="MDQ64"/>
      <c r="MDR64"/>
      <c r="MDS64"/>
      <c r="MDT64"/>
      <c r="MDU64"/>
      <c r="MDV64"/>
      <c r="MDW64"/>
      <c r="MDX64"/>
      <c r="MDY64"/>
      <c r="MDZ64"/>
      <c r="MEA64"/>
      <c r="MEB64"/>
      <c r="MEC64"/>
      <c r="MED64"/>
      <c r="MEE64"/>
      <c r="MEF64"/>
      <c r="MEG64"/>
      <c r="MEH64"/>
      <c r="MEI64"/>
      <c r="MEJ64"/>
      <c r="MEK64"/>
      <c r="MEL64"/>
      <c r="MEM64"/>
      <c r="MEN64"/>
      <c r="MEO64"/>
      <c r="MEP64"/>
      <c r="MEQ64"/>
      <c r="MER64"/>
      <c r="MES64"/>
      <c r="MET64"/>
      <c r="MEU64"/>
      <c r="MEV64"/>
      <c r="MEW64"/>
      <c r="MEX64"/>
      <c r="MEY64"/>
      <c r="MEZ64"/>
      <c r="MFA64"/>
      <c r="MFB64"/>
      <c r="MFC64"/>
      <c r="MFD64"/>
      <c r="MFE64"/>
      <c r="MFF64"/>
      <c r="MFG64"/>
      <c r="MFH64"/>
      <c r="MFI64"/>
      <c r="MFJ64"/>
      <c r="MFK64"/>
      <c r="MFL64"/>
      <c r="MFM64"/>
      <c r="MFN64"/>
      <c r="MFO64"/>
      <c r="MFP64"/>
      <c r="MFQ64"/>
      <c r="MFR64"/>
      <c r="MFS64"/>
      <c r="MFT64"/>
      <c r="MFU64"/>
      <c r="MFV64"/>
      <c r="MFW64"/>
      <c r="MFX64"/>
      <c r="MFY64"/>
      <c r="MFZ64"/>
      <c r="MGA64"/>
      <c r="MGB64"/>
      <c r="MGC64"/>
      <c r="MGD64"/>
      <c r="MGE64"/>
      <c r="MGF64"/>
      <c r="MGG64"/>
      <c r="MGH64"/>
      <c r="MGI64"/>
      <c r="MGJ64"/>
      <c r="MGK64"/>
      <c r="MGL64"/>
      <c r="MGM64"/>
      <c r="MGN64"/>
      <c r="MGO64"/>
      <c r="MGP64"/>
      <c r="MGQ64"/>
      <c r="MGR64"/>
      <c r="MGS64"/>
      <c r="MGT64"/>
      <c r="MGU64"/>
      <c r="MGV64"/>
      <c r="MGW64"/>
      <c r="MGX64"/>
      <c r="MGY64"/>
      <c r="MGZ64"/>
      <c r="MHA64"/>
      <c r="MHB64"/>
      <c r="MHC64"/>
      <c r="MHD64"/>
      <c r="MHE64"/>
      <c r="MHF64"/>
      <c r="MHG64"/>
      <c r="MHH64"/>
      <c r="MHI64"/>
      <c r="MHJ64"/>
      <c r="MHK64"/>
      <c r="MHL64"/>
      <c r="MHM64"/>
      <c r="MHN64"/>
      <c r="MHO64"/>
      <c r="MHP64"/>
      <c r="MHQ64"/>
      <c r="MHR64"/>
      <c r="MHS64"/>
      <c r="MHT64"/>
      <c r="MHU64"/>
      <c r="MHV64"/>
      <c r="MHW64"/>
      <c r="MHX64"/>
      <c r="MHY64"/>
      <c r="MHZ64"/>
      <c r="MIA64"/>
      <c r="MIB64"/>
      <c r="MIC64"/>
      <c r="MID64"/>
      <c r="MIE64"/>
      <c r="MIF64"/>
      <c r="MIG64"/>
      <c r="MIH64"/>
      <c r="MII64"/>
      <c r="MIJ64"/>
      <c r="MIK64"/>
      <c r="MIL64"/>
      <c r="MIM64"/>
      <c r="MIN64"/>
      <c r="MIO64"/>
      <c r="MIP64"/>
      <c r="MIQ64"/>
      <c r="MIR64"/>
      <c r="MIS64"/>
      <c r="MIT64"/>
      <c r="MIU64"/>
      <c r="MIV64"/>
      <c r="MIW64"/>
      <c r="MIX64"/>
      <c r="MIY64"/>
      <c r="MIZ64"/>
      <c r="MJA64"/>
      <c r="MJB64"/>
      <c r="MJC64"/>
      <c r="MJD64"/>
      <c r="MJE64"/>
      <c r="MJF64"/>
      <c r="MJG64"/>
      <c r="MJH64"/>
      <c r="MJI64"/>
      <c r="MJJ64"/>
      <c r="MJK64"/>
      <c r="MJL64"/>
      <c r="MJM64"/>
      <c r="MJN64"/>
      <c r="MJO64"/>
      <c r="MJP64"/>
      <c r="MJQ64"/>
      <c r="MJR64"/>
      <c r="MJS64"/>
      <c r="MJT64"/>
      <c r="MJU64"/>
      <c r="MJV64"/>
      <c r="MJW64"/>
      <c r="MJX64"/>
      <c r="MJY64"/>
      <c r="MJZ64"/>
      <c r="MKA64"/>
      <c r="MKB64"/>
      <c r="MKC64"/>
      <c r="MKD64"/>
      <c r="MKE64"/>
      <c r="MKF64"/>
      <c r="MKG64"/>
      <c r="MKH64"/>
      <c r="MKI64"/>
      <c r="MKJ64"/>
      <c r="MKK64"/>
      <c r="MKL64"/>
      <c r="MKM64"/>
      <c r="MKN64"/>
      <c r="MKO64"/>
      <c r="MKP64"/>
      <c r="MKQ64"/>
      <c r="MKR64"/>
      <c r="MKS64"/>
      <c r="MKT64"/>
      <c r="MKU64"/>
      <c r="MKV64"/>
      <c r="MKW64"/>
      <c r="MKX64"/>
      <c r="MKY64"/>
      <c r="MKZ64"/>
      <c r="MLA64"/>
      <c r="MLB64"/>
      <c r="MLC64"/>
      <c r="MLD64"/>
      <c r="MLE64"/>
      <c r="MLF64"/>
      <c r="MLG64"/>
      <c r="MLH64"/>
      <c r="MLI64"/>
      <c r="MLJ64"/>
      <c r="MLK64"/>
      <c r="MLL64"/>
      <c r="MLM64"/>
      <c r="MLN64"/>
      <c r="MLO64"/>
      <c r="MLP64"/>
      <c r="MLQ64"/>
      <c r="MLR64"/>
      <c r="MLS64"/>
      <c r="MLT64"/>
      <c r="MLU64"/>
      <c r="MLV64"/>
      <c r="MLW64"/>
      <c r="MLX64"/>
      <c r="MLY64"/>
      <c r="MLZ64"/>
      <c r="MMA64"/>
      <c r="MMB64"/>
      <c r="MMC64"/>
      <c r="MMD64"/>
      <c r="MME64"/>
      <c r="MMF64"/>
      <c r="MMG64"/>
      <c r="MMH64"/>
      <c r="MMI64"/>
      <c r="MMJ64"/>
      <c r="MMK64"/>
      <c r="MML64"/>
      <c r="MMM64"/>
      <c r="MMN64"/>
      <c r="MMO64"/>
      <c r="MMP64"/>
      <c r="MMQ64"/>
      <c r="MMR64"/>
      <c r="MMS64"/>
      <c r="MMT64"/>
      <c r="MMU64"/>
      <c r="MMV64"/>
      <c r="MMW64"/>
      <c r="MMX64"/>
      <c r="MMY64"/>
      <c r="MMZ64"/>
      <c r="MNA64"/>
      <c r="MNB64"/>
      <c r="MNC64"/>
      <c r="MND64"/>
      <c r="MNE64"/>
      <c r="MNF64"/>
      <c r="MNG64"/>
      <c r="MNH64"/>
      <c r="MNI64"/>
      <c r="MNJ64"/>
      <c r="MNK64"/>
      <c r="MNL64"/>
      <c r="MNM64"/>
      <c r="MNN64"/>
      <c r="MNO64"/>
      <c r="MNP64"/>
      <c r="MNQ64"/>
      <c r="MNR64"/>
      <c r="MNS64"/>
      <c r="MNT64"/>
      <c r="MNU64"/>
      <c r="MNV64"/>
      <c r="MNW64"/>
      <c r="MNX64"/>
      <c r="MNY64"/>
      <c r="MNZ64"/>
      <c r="MOA64"/>
      <c r="MOB64"/>
      <c r="MOC64"/>
      <c r="MOD64"/>
      <c r="MOE64"/>
      <c r="MOF64"/>
      <c r="MOG64"/>
      <c r="MOH64"/>
      <c r="MOI64"/>
      <c r="MOJ64"/>
      <c r="MOK64"/>
      <c r="MOL64"/>
      <c r="MOM64"/>
      <c r="MON64"/>
      <c r="MOO64"/>
      <c r="MOP64"/>
      <c r="MOQ64"/>
      <c r="MOR64"/>
      <c r="MOS64"/>
      <c r="MOT64"/>
      <c r="MOU64"/>
      <c r="MOV64"/>
      <c r="MOW64"/>
      <c r="MOX64"/>
      <c r="MOY64"/>
      <c r="MOZ64"/>
      <c r="MPA64"/>
      <c r="MPB64"/>
      <c r="MPC64"/>
      <c r="MPD64"/>
      <c r="MPE64"/>
      <c r="MPF64"/>
      <c r="MPG64"/>
      <c r="MPH64"/>
      <c r="MPI64"/>
      <c r="MPJ64"/>
      <c r="MPK64"/>
      <c r="MPL64"/>
      <c r="MPM64"/>
      <c r="MPN64"/>
      <c r="MPO64"/>
      <c r="MPP64"/>
      <c r="MPQ64"/>
      <c r="MPR64"/>
      <c r="MPS64"/>
      <c r="MPT64"/>
      <c r="MPU64"/>
      <c r="MPV64"/>
      <c r="MPW64"/>
      <c r="MPX64"/>
      <c r="MPY64"/>
      <c r="MPZ64"/>
      <c r="MQA64"/>
      <c r="MQB64"/>
      <c r="MQC64"/>
      <c r="MQD64"/>
      <c r="MQE64"/>
      <c r="MQF64"/>
      <c r="MQG64"/>
      <c r="MQH64"/>
      <c r="MQI64"/>
      <c r="MQJ64"/>
      <c r="MQK64"/>
      <c r="MQL64"/>
      <c r="MQM64"/>
      <c r="MQN64"/>
      <c r="MQO64"/>
      <c r="MQP64"/>
      <c r="MQQ64"/>
      <c r="MQR64"/>
      <c r="MQS64"/>
      <c r="MQT64"/>
      <c r="MQU64"/>
      <c r="MQV64"/>
      <c r="MQW64"/>
      <c r="MQX64"/>
      <c r="MQY64"/>
      <c r="MQZ64"/>
      <c r="MRA64"/>
      <c r="MRB64"/>
      <c r="MRC64"/>
      <c r="MRD64"/>
      <c r="MRE64"/>
      <c r="MRF64"/>
      <c r="MRG64"/>
      <c r="MRH64"/>
      <c r="MRI64"/>
      <c r="MRJ64"/>
      <c r="MRK64"/>
      <c r="MRL64"/>
      <c r="MRM64"/>
      <c r="MRN64"/>
      <c r="MRO64"/>
      <c r="MRP64"/>
      <c r="MRQ64"/>
      <c r="MRR64"/>
      <c r="MRS64"/>
      <c r="MRT64"/>
      <c r="MRU64"/>
      <c r="MRV64"/>
      <c r="MRW64"/>
      <c r="MRX64"/>
      <c r="MRY64"/>
      <c r="MRZ64"/>
      <c r="MSA64"/>
      <c r="MSB64"/>
      <c r="MSC64"/>
      <c r="MSD64"/>
      <c r="MSE64"/>
      <c r="MSF64"/>
      <c r="MSG64"/>
      <c r="MSH64"/>
      <c r="MSI64"/>
      <c r="MSJ64"/>
      <c r="MSK64"/>
      <c r="MSL64"/>
      <c r="MSM64"/>
      <c r="MSN64"/>
      <c r="MSO64"/>
      <c r="MSP64"/>
      <c r="MSQ64"/>
      <c r="MSR64"/>
      <c r="MSS64"/>
      <c r="MST64"/>
      <c r="MSU64"/>
      <c r="MSV64"/>
      <c r="MSW64"/>
      <c r="MSX64"/>
      <c r="MSY64"/>
      <c r="MSZ64"/>
      <c r="MTA64"/>
      <c r="MTB64"/>
      <c r="MTC64"/>
      <c r="MTD64"/>
      <c r="MTE64"/>
      <c r="MTF64"/>
      <c r="MTG64"/>
      <c r="MTH64"/>
      <c r="MTI64"/>
      <c r="MTJ64"/>
      <c r="MTK64"/>
      <c r="MTL64"/>
      <c r="MTM64"/>
      <c r="MTN64"/>
      <c r="MTO64"/>
      <c r="MTP64"/>
      <c r="MTQ64"/>
      <c r="MTR64"/>
      <c r="MTS64"/>
      <c r="MTT64"/>
      <c r="MTU64"/>
      <c r="MTV64"/>
      <c r="MTW64"/>
      <c r="MTX64"/>
      <c r="MTY64"/>
      <c r="MTZ64"/>
      <c r="MUA64"/>
      <c r="MUB64"/>
      <c r="MUC64"/>
      <c r="MUD64"/>
      <c r="MUE64"/>
      <c r="MUF64"/>
      <c r="MUG64"/>
      <c r="MUH64"/>
      <c r="MUI64"/>
      <c r="MUJ64"/>
      <c r="MUK64"/>
      <c r="MUL64"/>
      <c r="MUM64"/>
      <c r="MUN64"/>
      <c r="MUO64"/>
      <c r="MUP64"/>
      <c r="MUQ64"/>
      <c r="MUR64"/>
      <c r="MUS64"/>
      <c r="MUT64"/>
      <c r="MUU64"/>
      <c r="MUV64"/>
      <c r="MUW64"/>
      <c r="MUX64"/>
      <c r="MUY64"/>
      <c r="MUZ64"/>
      <c r="MVA64"/>
      <c r="MVB64"/>
      <c r="MVC64"/>
      <c r="MVD64"/>
      <c r="MVE64"/>
      <c r="MVF64"/>
      <c r="MVG64"/>
      <c r="MVH64"/>
      <c r="MVI64"/>
      <c r="MVJ64"/>
      <c r="MVK64"/>
      <c r="MVL64"/>
      <c r="MVM64"/>
      <c r="MVN64"/>
      <c r="MVO64"/>
      <c r="MVP64"/>
      <c r="MVQ64"/>
      <c r="MVR64"/>
      <c r="MVS64"/>
      <c r="MVT64"/>
      <c r="MVU64"/>
      <c r="MVV64"/>
      <c r="MVW64"/>
      <c r="MVX64"/>
      <c r="MVY64"/>
      <c r="MVZ64"/>
      <c r="MWA64"/>
      <c r="MWB64"/>
      <c r="MWC64"/>
      <c r="MWD64"/>
      <c r="MWE64"/>
      <c r="MWF64"/>
      <c r="MWG64"/>
      <c r="MWH64"/>
      <c r="MWI64"/>
      <c r="MWJ64"/>
      <c r="MWK64"/>
      <c r="MWL64"/>
      <c r="MWM64"/>
      <c r="MWN64"/>
      <c r="MWO64"/>
      <c r="MWP64"/>
      <c r="MWQ64"/>
      <c r="MWR64"/>
      <c r="MWS64"/>
      <c r="MWT64"/>
      <c r="MWU64"/>
      <c r="MWV64"/>
      <c r="MWW64"/>
      <c r="MWX64"/>
      <c r="MWY64"/>
      <c r="MWZ64"/>
      <c r="MXA64"/>
      <c r="MXB64"/>
      <c r="MXC64"/>
      <c r="MXD64"/>
      <c r="MXE64"/>
      <c r="MXF64"/>
      <c r="MXG64"/>
      <c r="MXH64"/>
      <c r="MXI64"/>
      <c r="MXJ64"/>
      <c r="MXK64"/>
      <c r="MXL64"/>
      <c r="MXM64"/>
      <c r="MXN64"/>
      <c r="MXO64"/>
      <c r="MXP64"/>
      <c r="MXQ64"/>
      <c r="MXR64"/>
      <c r="MXS64"/>
      <c r="MXT64"/>
      <c r="MXU64"/>
      <c r="MXV64"/>
      <c r="MXW64"/>
      <c r="MXX64"/>
      <c r="MXY64"/>
      <c r="MXZ64"/>
      <c r="MYA64"/>
      <c r="MYB64"/>
      <c r="MYC64"/>
      <c r="MYD64"/>
      <c r="MYE64"/>
      <c r="MYF64"/>
      <c r="MYG64"/>
      <c r="MYH64"/>
      <c r="MYI64"/>
      <c r="MYJ64"/>
      <c r="MYK64"/>
      <c r="MYL64"/>
      <c r="MYM64"/>
      <c r="MYN64"/>
      <c r="MYO64"/>
      <c r="MYP64"/>
      <c r="MYQ64"/>
      <c r="MYR64"/>
      <c r="MYS64"/>
      <c r="MYT64"/>
      <c r="MYU64"/>
      <c r="MYV64"/>
      <c r="MYW64"/>
      <c r="MYX64"/>
      <c r="MYY64"/>
      <c r="MYZ64"/>
      <c r="MZA64"/>
      <c r="MZB64"/>
      <c r="MZC64"/>
      <c r="MZD64"/>
      <c r="MZE64"/>
      <c r="MZF64"/>
      <c r="MZG64"/>
      <c r="MZH64"/>
      <c r="MZI64"/>
      <c r="MZJ64"/>
      <c r="MZK64"/>
      <c r="MZL64"/>
      <c r="MZM64"/>
      <c r="MZN64"/>
      <c r="MZO64"/>
      <c r="MZP64"/>
      <c r="MZQ64"/>
      <c r="MZR64"/>
      <c r="MZS64"/>
      <c r="MZT64"/>
      <c r="MZU64"/>
      <c r="MZV64"/>
      <c r="MZW64"/>
      <c r="MZX64"/>
      <c r="MZY64"/>
      <c r="MZZ64"/>
      <c r="NAA64"/>
      <c r="NAB64"/>
      <c r="NAC64"/>
      <c r="NAD64"/>
      <c r="NAE64"/>
      <c r="NAF64"/>
      <c r="NAG64"/>
      <c r="NAH64"/>
      <c r="NAI64"/>
      <c r="NAJ64"/>
      <c r="NAK64"/>
      <c r="NAL64"/>
      <c r="NAM64"/>
      <c r="NAN64"/>
      <c r="NAO64"/>
      <c r="NAP64"/>
      <c r="NAQ64"/>
      <c r="NAR64"/>
      <c r="NAS64"/>
      <c r="NAT64"/>
      <c r="NAU64"/>
      <c r="NAV64"/>
      <c r="NAW64"/>
      <c r="NAX64"/>
      <c r="NAY64"/>
      <c r="NAZ64"/>
      <c r="NBA64"/>
      <c r="NBB64"/>
      <c r="NBC64"/>
      <c r="NBD64"/>
      <c r="NBE64"/>
      <c r="NBF64"/>
      <c r="NBG64"/>
      <c r="NBH64"/>
      <c r="NBI64"/>
      <c r="NBJ64"/>
      <c r="NBK64"/>
      <c r="NBL64"/>
      <c r="NBM64"/>
      <c r="NBN64"/>
      <c r="NBO64"/>
      <c r="NBP64"/>
      <c r="NBQ64"/>
      <c r="NBR64"/>
      <c r="NBS64"/>
      <c r="NBT64"/>
      <c r="NBU64"/>
      <c r="NBV64"/>
      <c r="NBW64"/>
      <c r="NBX64"/>
      <c r="NBY64"/>
      <c r="NBZ64"/>
      <c r="NCA64"/>
      <c r="NCB64"/>
      <c r="NCC64"/>
      <c r="NCD64"/>
      <c r="NCE64"/>
      <c r="NCF64"/>
      <c r="NCG64"/>
      <c r="NCH64"/>
      <c r="NCI64"/>
      <c r="NCJ64"/>
      <c r="NCK64"/>
      <c r="NCL64"/>
      <c r="NCM64"/>
      <c r="NCN64"/>
      <c r="NCO64"/>
      <c r="NCP64"/>
      <c r="NCQ64"/>
      <c r="NCR64"/>
      <c r="NCS64"/>
      <c r="NCT64"/>
      <c r="NCU64"/>
      <c r="NCV64"/>
      <c r="NCW64"/>
      <c r="NCX64"/>
      <c r="NCY64"/>
      <c r="NCZ64"/>
      <c r="NDA64"/>
      <c r="NDB64"/>
      <c r="NDC64"/>
      <c r="NDD64"/>
      <c r="NDE64"/>
      <c r="NDF64"/>
      <c r="NDG64"/>
      <c r="NDH64"/>
      <c r="NDI64"/>
      <c r="NDJ64"/>
      <c r="NDK64"/>
      <c r="NDL64"/>
      <c r="NDM64"/>
      <c r="NDN64"/>
      <c r="NDO64"/>
      <c r="NDP64"/>
      <c r="NDQ64"/>
      <c r="NDR64"/>
      <c r="NDS64"/>
      <c r="NDT64"/>
      <c r="NDU64"/>
      <c r="NDV64"/>
      <c r="NDW64"/>
      <c r="NDX64"/>
      <c r="NDY64"/>
      <c r="NDZ64"/>
      <c r="NEA64"/>
      <c r="NEB64"/>
      <c r="NEC64"/>
      <c r="NED64"/>
      <c r="NEE64"/>
      <c r="NEF64"/>
      <c r="NEG64"/>
      <c r="NEH64"/>
      <c r="NEI64"/>
      <c r="NEJ64"/>
      <c r="NEK64"/>
      <c r="NEL64"/>
      <c r="NEM64"/>
      <c r="NEN64"/>
      <c r="NEO64"/>
      <c r="NEP64"/>
      <c r="NEQ64"/>
      <c r="NER64"/>
      <c r="NES64"/>
      <c r="NET64"/>
      <c r="NEU64"/>
      <c r="NEV64"/>
      <c r="NEW64"/>
      <c r="NEX64"/>
      <c r="NEY64"/>
      <c r="NEZ64"/>
      <c r="NFA64"/>
      <c r="NFB64"/>
      <c r="NFC64"/>
      <c r="NFD64"/>
      <c r="NFE64"/>
      <c r="NFF64"/>
      <c r="NFG64"/>
      <c r="NFH64"/>
      <c r="NFI64"/>
      <c r="NFJ64"/>
      <c r="NFK64"/>
      <c r="NFL64"/>
      <c r="NFM64"/>
      <c r="NFN64"/>
      <c r="NFO64"/>
      <c r="NFP64"/>
      <c r="NFQ64"/>
      <c r="NFR64"/>
      <c r="NFS64"/>
      <c r="NFT64"/>
      <c r="NFU64"/>
      <c r="NFV64"/>
      <c r="NFW64"/>
      <c r="NFX64"/>
      <c r="NFY64"/>
      <c r="NFZ64"/>
      <c r="NGA64"/>
      <c r="NGB64"/>
      <c r="NGC64"/>
      <c r="NGD64"/>
      <c r="NGE64"/>
      <c r="NGF64"/>
      <c r="NGG64"/>
      <c r="NGH64"/>
      <c r="NGI64"/>
      <c r="NGJ64"/>
      <c r="NGK64"/>
      <c r="NGL64"/>
      <c r="NGM64"/>
      <c r="NGN64"/>
      <c r="NGO64"/>
      <c r="NGP64"/>
      <c r="NGQ64"/>
      <c r="NGR64"/>
      <c r="NGS64"/>
      <c r="NGT64"/>
      <c r="NGU64"/>
      <c r="NGV64"/>
      <c r="NGW64"/>
      <c r="NGX64"/>
      <c r="NGY64"/>
      <c r="NGZ64"/>
      <c r="NHA64"/>
      <c r="NHB64"/>
      <c r="NHC64"/>
      <c r="NHD64"/>
      <c r="NHE64"/>
      <c r="NHF64"/>
      <c r="NHG64"/>
      <c r="NHH64"/>
      <c r="NHI64"/>
      <c r="NHJ64"/>
      <c r="NHK64"/>
      <c r="NHL64"/>
      <c r="NHM64"/>
      <c r="NHN64"/>
      <c r="NHO64"/>
      <c r="NHP64"/>
      <c r="NHQ64"/>
      <c r="NHR64"/>
      <c r="NHS64"/>
      <c r="NHT64"/>
      <c r="NHU64"/>
      <c r="NHV64"/>
      <c r="NHW64"/>
      <c r="NHX64"/>
      <c r="NHY64"/>
      <c r="NHZ64"/>
      <c r="NIA64"/>
      <c r="NIB64"/>
      <c r="NIC64"/>
      <c r="NID64"/>
      <c r="NIE64"/>
      <c r="NIF64"/>
      <c r="NIG64"/>
      <c r="NIH64"/>
      <c r="NII64"/>
      <c r="NIJ64"/>
      <c r="NIK64"/>
      <c r="NIL64"/>
      <c r="NIM64"/>
      <c r="NIN64"/>
      <c r="NIO64"/>
      <c r="NIP64"/>
      <c r="NIQ64"/>
      <c r="NIR64"/>
      <c r="NIS64"/>
      <c r="NIT64"/>
      <c r="NIU64"/>
      <c r="NIV64"/>
      <c r="NIW64"/>
      <c r="NIX64"/>
      <c r="NIY64"/>
      <c r="NIZ64"/>
      <c r="NJA64"/>
      <c r="NJB64"/>
      <c r="NJC64"/>
      <c r="NJD64"/>
      <c r="NJE64"/>
      <c r="NJF64"/>
      <c r="NJG64"/>
      <c r="NJH64"/>
      <c r="NJI64"/>
      <c r="NJJ64"/>
      <c r="NJK64"/>
      <c r="NJL64"/>
      <c r="NJM64"/>
      <c r="NJN64"/>
      <c r="NJO64"/>
      <c r="NJP64"/>
      <c r="NJQ64"/>
      <c r="NJR64"/>
      <c r="NJS64"/>
      <c r="NJT64"/>
      <c r="NJU64"/>
      <c r="NJV64"/>
      <c r="NJW64"/>
      <c r="NJX64"/>
      <c r="NJY64"/>
      <c r="NJZ64"/>
      <c r="NKA64"/>
      <c r="NKB64"/>
      <c r="NKC64"/>
      <c r="NKD64"/>
      <c r="NKE64"/>
      <c r="NKF64"/>
      <c r="NKG64"/>
      <c r="NKH64"/>
      <c r="NKI64"/>
      <c r="NKJ64"/>
      <c r="NKK64"/>
      <c r="NKL64"/>
      <c r="NKM64"/>
      <c r="NKN64"/>
      <c r="NKO64"/>
      <c r="NKP64"/>
      <c r="NKQ64"/>
      <c r="NKR64"/>
      <c r="NKS64"/>
      <c r="NKT64"/>
      <c r="NKU64"/>
      <c r="NKV64"/>
      <c r="NKW64"/>
      <c r="NKX64"/>
      <c r="NKY64"/>
      <c r="NKZ64"/>
      <c r="NLA64"/>
      <c r="NLB64"/>
      <c r="NLC64"/>
      <c r="NLD64"/>
      <c r="NLE64"/>
      <c r="NLF64"/>
      <c r="NLG64"/>
      <c r="NLH64"/>
      <c r="NLI64"/>
      <c r="NLJ64"/>
      <c r="NLK64"/>
      <c r="NLL64"/>
      <c r="NLM64"/>
      <c r="NLN64"/>
      <c r="NLO64"/>
      <c r="NLP64"/>
      <c r="NLQ64"/>
      <c r="NLR64"/>
      <c r="NLS64"/>
      <c r="NLT64"/>
      <c r="NLU64"/>
      <c r="NLV64"/>
      <c r="NLW64"/>
      <c r="NLX64"/>
      <c r="NLY64"/>
      <c r="NLZ64"/>
      <c r="NMA64"/>
      <c r="NMB64"/>
      <c r="NMC64"/>
      <c r="NMD64"/>
      <c r="NME64"/>
      <c r="NMF64"/>
      <c r="NMG64"/>
      <c r="NMH64"/>
      <c r="NMI64"/>
      <c r="NMJ64"/>
      <c r="NMK64"/>
      <c r="NML64"/>
      <c r="NMM64"/>
      <c r="NMN64"/>
      <c r="NMO64"/>
      <c r="NMP64"/>
      <c r="NMQ64"/>
      <c r="NMR64"/>
      <c r="NMS64"/>
      <c r="NMT64"/>
      <c r="NMU64"/>
      <c r="NMV64"/>
      <c r="NMW64"/>
      <c r="NMX64"/>
      <c r="NMY64"/>
      <c r="NMZ64"/>
      <c r="NNA64"/>
      <c r="NNB64"/>
      <c r="NNC64"/>
      <c r="NND64"/>
      <c r="NNE64"/>
      <c r="NNF64"/>
      <c r="NNG64"/>
      <c r="NNH64"/>
      <c r="NNI64"/>
      <c r="NNJ64"/>
      <c r="NNK64"/>
      <c r="NNL64"/>
      <c r="NNM64"/>
      <c r="NNN64"/>
      <c r="NNO64"/>
      <c r="NNP64"/>
      <c r="NNQ64"/>
      <c r="NNR64"/>
      <c r="NNS64"/>
      <c r="NNT64"/>
      <c r="NNU64"/>
      <c r="NNV64"/>
      <c r="NNW64"/>
      <c r="NNX64"/>
      <c r="NNY64"/>
      <c r="NNZ64"/>
      <c r="NOA64"/>
      <c r="NOB64"/>
      <c r="NOC64"/>
      <c r="NOD64"/>
      <c r="NOE64"/>
      <c r="NOF64"/>
      <c r="NOG64"/>
      <c r="NOH64"/>
      <c r="NOI64"/>
      <c r="NOJ64"/>
      <c r="NOK64"/>
      <c r="NOL64"/>
      <c r="NOM64"/>
      <c r="NON64"/>
      <c r="NOO64"/>
      <c r="NOP64"/>
      <c r="NOQ64"/>
      <c r="NOR64"/>
      <c r="NOS64"/>
      <c r="NOT64"/>
      <c r="NOU64"/>
      <c r="NOV64"/>
      <c r="NOW64"/>
      <c r="NOX64"/>
      <c r="NOY64"/>
      <c r="NOZ64"/>
      <c r="NPA64"/>
      <c r="NPB64"/>
      <c r="NPC64"/>
      <c r="NPD64"/>
      <c r="NPE64"/>
      <c r="NPF64"/>
      <c r="NPG64"/>
      <c r="NPH64"/>
      <c r="NPI64"/>
      <c r="NPJ64"/>
      <c r="NPK64"/>
      <c r="NPL64"/>
      <c r="NPM64"/>
      <c r="NPN64"/>
      <c r="NPO64"/>
      <c r="NPP64"/>
      <c r="NPQ64"/>
      <c r="NPR64"/>
      <c r="NPS64"/>
      <c r="NPT64"/>
      <c r="NPU64"/>
      <c r="NPV64"/>
      <c r="NPW64"/>
      <c r="NPX64"/>
      <c r="NPY64"/>
      <c r="NPZ64"/>
      <c r="NQA64"/>
      <c r="NQB64"/>
      <c r="NQC64"/>
      <c r="NQD64"/>
      <c r="NQE64"/>
      <c r="NQF64"/>
      <c r="NQG64"/>
      <c r="NQH64"/>
      <c r="NQI64"/>
      <c r="NQJ64"/>
      <c r="NQK64"/>
      <c r="NQL64"/>
      <c r="NQM64"/>
      <c r="NQN64"/>
      <c r="NQO64"/>
      <c r="NQP64"/>
      <c r="NQQ64"/>
      <c r="NQR64"/>
      <c r="NQS64"/>
      <c r="NQT64"/>
      <c r="NQU64"/>
      <c r="NQV64"/>
      <c r="NQW64"/>
      <c r="NQX64"/>
      <c r="NQY64"/>
      <c r="NQZ64"/>
      <c r="NRA64"/>
      <c r="NRB64"/>
      <c r="NRC64"/>
      <c r="NRD64"/>
      <c r="NRE64"/>
      <c r="NRF64"/>
      <c r="NRG64"/>
      <c r="NRH64"/>
      <c r="NRI64"/>
      <c r="NRJ64"/>
      <c r="NRK64"/>
      <c r="NRL64"/>
      <c r="NRM64"/>
      <c r="NRN64"/>
      <c r="NRO64"/>
      <c r="NRP64"/>
      <c r="NRQ64"/>
      <c r="NRR64"/>
      <c r="NRS64"/>
      <c r="NRT64"/>
      <c r="NRU64"/>
      <c r="NRV64"/>
      <c r="NRW64"/>
      <c r="NRX64"/>
      <c r="NRY64"/>
      <c r="NRZ64"/>
      <c r="NSA64"/>
      <c r="NSB64"/>
      <c r="NSC64"/>
      <c r="NSD64"/>
      <c r="NSE64"/>
      <c r="NSF64"/>
      <c r="NSG64"/>
      <c r="NSH64"/>
      <c r="NSI64"/>
      <c r="NSJ64"/>
      <c r="NSK64"/>
      <c r="NSL64"/>
      <c r="NSM64"/>
      <c r="NSN64"/>
      <c r="NSO64"/>
      <c r="NSP64"/>
      <c r="NSQ64"/>
      <c r="NSR64"/>
      <c r="NSS64"/>
      <c r="NST64"/>
      <c r="NSU64"/>
      <c r="NSV64"/>
      <c r="NSW64"/>
      <c r="NSX64"/>
      <c r="NSY64"/>
      <c r="NSZ64"/>
      <c r="NTA64"/>
      <c r="NTB64"/>
      <c r="NTC64"/>
      <c r="NTD64"/>
      <c r="NTE64"/>
      <c r="NTF64"/>
      <c r="NTG64"/>
      <c r="NTH64"/>
      <c r="NTI64"/>
      <c r="NTJ64"/>
      <c r="NTK64"/>
      <c r="NTL64"/>
      <c r="NTM64"/>
      <c r="NTN64"/>
      <c r="NTO64"/>
      <c r="NTP64"/>
      <c r="NTQ64"/>
      <c r="NTR64"/>
      <c r="NTS64"/>
      <c r="NTT64"/>
      <c r="NTU64"/>
      <c r="NTV64"/>
      <c r="NTW64"/>
      <c r="NTX64"/>
      <c r="NTY64"/>
      <c r="NTZ64"/>
      <c r="NUA64"/>
      <c r="NUB64"/>
      <c r="NUC64"/>
      <c r="NUD64"/>
      <c r="NUE64"/>
      <c r="NUF64"/>
      <c r="NUG64"/>
      <c r="NUH64"/>
      <c r="NUI64"/>
      <c r="NUJ64"/>
      <c r="NUK64"/>
      <c r="NUL64"/>
      <c r="NUM64"/>
      <c r="NUN64"/>
      <c r="NUO64"/>
      <c r="NUP64"/>
      <c r="NUQ64"/>
      <c r="NUR64"/>
      <c r="NUS64"/>
      <c r="NUT64"/>
      <c r="NUU64"/>
      <c r="NUV64"/>
      <c r="NUW64"/>
      <c r="NUX64"/>
      <c r="NUY64"/>
      <c r="NUZ64"/>
      <c r="NVA64"/>
      <c r="NVB64"/>
      <c r="NVC64"/>
      <c r="NVD64"/>
      <c r="NVE64"/>
      <c r="NVF64"/>
      <c r="NVG64"/>
      <c r="NVH64"/>
      <c r="NVI64"/>
      <c r="NVJ64"/>
      <c r="NVK64"/>
      <c r="NVL64"/>
      <c r="NVM64"/>
      <c r="NVN64"/>
      <c r="NVO64"/>
      <c r="NVP64"/>
      <c r="NVQ64"/>
      <c r="NVR64"/>
      <c r="NVS64"/>
      <c r="NVT64"/>
      <c r="NVU64"/>
      <c r="NVV64"/>
      <c r="NVW64"/>
      <c r="NVX64"/>
      <c r="NVY64"/>
      <c r="NVZ64"/>
      <c r="NWA64"/>
      <c r="NWB64"/>
      <c r="NWC64"/>
      <c r="NWD64"/>
      <c r="NWE64"/>
      <c r="NWF64"/>
      <c r="NWG64"/>
      <c r="NWH64"/>
      <c r="NWI64"/>
      <c r="NWJ64"/>
      <c r="NWK64"/>
      <c r="NWL64"/>
      <c r="NWM64"/>
      <c r="NWN64"/>
      <c r="NWO64"/>
      <c r="NWP64"/>
      <c r="NWQ64"/>
      <c r="NWR64"/>
      <c r="NWS64"/>
      <c r="NWT64"/>
      <c r="NWU64"/>
      <c r="NWV64"/>
      <c r="NWW64"/>
      <c r="NWX64"/>
      <c r="NWY64"/>
      <c r="NWZ64"/>
      <c r="NXA64"/>
      <c r="NXB64"/>
      <c r="NXC64"/>
      <c r="NXD64"/>
      <c r="NXE64"/>
      <c r="NXF64"/>
      <c r="NXG64"/>
      <c r="NXH64"/>
      <c r="NXI64"/>
      <c r="NXJ64"/>
      <c r="NXK64"/>
      <c r="NXL64"/>
      <c r="NXM64"/>
      <c r="NXN64"/>
      <c r="NXO64"/>
      <c r="NXP64"/>
      <c r="NXQ64"/>
      <c r="NXR64"/>
      <c r="NXS64"/>
      <c r="NXT64"/>
      <c r="NXU64"/>
      <c r="NXV64"/>
      <c r="NXW64"/>
      <c r="NXX64"/>
      <c r="NXY64"/>
      <c r="NXZ64"/>
      <c r="NYA64"/>
      <c r="NYB64"/>
      <c r="NYC64"/>
      <c r="NYD64"/>
      <c r="NYE64"/>
      <c r="NYF64"/>
      <c r="NYG64"/>
      <c r="NYH64"/>
      <c r="NYI64"/>
      <c r="NYJ64"/>
      <c r="NYK64"/>
      <c r="NYL64"/>
      <c r="NYM64"/>
      <c r="NYN64"/>
      <c r="NYO64"/>
      <c r="NYP64"/>
      <c r="NYQ64"/>
      <c r="NYR64"/>
      <c r="NYS64"/>
      <c r="NYT64"/>
      <c r="NYU64"/>
      <c r="NYV64"/>
      <c r="NYW64"/>
      <c r="NYX64"/>
      <c r="NYY64"/>
      <c r="NYZ64"/>
      <c r="NZA64"/>
      <c r="NZB64"/>
      <c r="NZC64"/>
      <c r="NZD64"/>
      <c r="NZE64"/>
      <c r="NZF64"/>
      <c r="NZG64"/>
      <c r="NZH64"/>
      <c r="NZI64"/>
      <c r="NZJ64"/>
      <c r="NZK64"/>
      <c r="NZL64"/>
      <c r="NZM64"/>
      <c r="NZN64"/>
      <c r="NZO64"/>
      <c r="NZP64"/>
      <c r="NZQ64"/>
      <c r="NZR64"/>
      <c r="NZS64"/>
      <c r="NZT64"/>
      <c r="NZU64"/>
      <c r="NZV64"/>
      <c r="NZW64"/>
      <c r="NZX64"/>
      <c r="NZY64"/>
      <c r="NZZ64"/>
      <c r="OAA64"/>
      <c r="OAB64"/>
      <c r="OAC64"/>
      <c r="OAD64"/>
      <c r="OAE64"/>
      <c r="OAF64"/>
      <c r="OAG64"/>
      <c r="OAH64"/>
      <c r="OAI64"/>
      <c r="OAJ64"/>
      <c r="OAK64"/>
      <c r="OAL64"/>
      <c r="OAM64"/>
      <c r="OAN64"/>
      <c r="OAO64"/>
      <c r="OAP64"/>
      <c r="OAQ64"/>
      <c r="OAR64"/>
      <c r="OAS64"/>
      <c r="OAT64"/>
      <c r="OAU64"/>
      <c r="OAV64"/>
      <c r="OAW64"/>
      <c r="OAX64"/>
      <c r="OAY64"/>
      <c r="OAZ64"/>
      <c r="OBA64"/>
      <c r="OBB64"/>
      <c r="OBC64"/>
      <c r="OBD64"/>
      <c r="OBE64"/>
      <c r="OBF64"/>
      <c r="OBG64"/>
      <c r="OBH64"/>
      <c r="OBI64"/>
      <c r="OBJ64"/>
      <c r="OBK64"/>
      <c r="OBL64"/>
      <c r="OBM64"/>
      <c r="OBN64"/>
      <c r="OBO64"/>
      <c r="OBP64"/>
      <c r="OBQ64"/>
      <c r="OBR64"/>
      <c r="OBS64"/>
      <c r="OBT64"/>
      <c r="OBU64"/>
      <c r="OBV64"/>
      <c r="OBW64"/>
      <c r="OBX64"/>
      <c r="OBY64"/>
      <c r="OBZ64"/>
      <c r="OCA64"/>
      <c r="OCB64"/>
      <c r="OCC64"/>
      <c r="OCD64"/>
      <c r="OCE64"/>
      <c r="OCF64"/>
      <c r="OCG64"/>
      <c r="OCH64"/>
      <c r="OCI64"/>
      <c r="OCJ64"/>
      <c r="OCK64"/>
      <c r="OCL64"/>
      <c r="OCM64"/>
      <c r="OCN64"/>
      <c r="OCO64"/>
      <c r="OCP64"/>
      <c r="OCQ64"/>
      <c r="OCR64"/>
      <c r="OCS64"/>
      <c r="OCT64"/>
      <c r="OCU64"/>
      <c r="OCV64"/>
      <c r="OCW64"/>
      <c r="OCX64"/>
      <c r="OCY64"/>
      <c r="OCZ64"/>
      <c r="ODA64"/>
      <c r="ODB64"/>
      <c r="ODC64"/>
      <c r="ODD64"/>
      <c r="ODE64"/>
      <c r="ODF64"/>
      <c r="ODG64"/>
      <c r="ODH64"/>
      <c r="ODI64"/>
      <c r="ODJ64"/>
      <c r="ODK64"/>
      <c r="ODL64"/>
      <c r="ODM64"/>
      <c r="ODN64"/>
      <c r="ODO64"/>
      <c r="ODP64"/>
      <c r="ODQ64"/>
      <c r="ODR64"/>
      <c r="ODS64"/>
      <c r="ODT64"/>
      <c r="ODU64"/>
      <c r="ODV64"/>
      <c r="ODW64"/>
      <c r="ODX64"/>
      <c r="ODY64"/>
      <c r="ODZ64"/>
      <c r="OEA64"/>
      <c r="OEB64"/>
      <c r="OEC64"/>
      <c r="OED64"/>
      <c r="OEE64"/>
      <c r="OEF64"/>
      <c r="OEG64"/>
      <c r="OEH64"/>
      <c r="OEI64"/>
      <c r="OEJ64"/>
      <c r="OEK64"/>
      <c r="OEL64"/>
      <c r="OEM64"/>
      <c r="OEN64"/>
      <c r="OEO64"/>
      <c r="OEP64"/>
      <c r="OEQ64"/>
      <c r="OER64"/>
      <c r="OES64"/>
      <c r="OET64"/>
      <c r="OEU64"/>
      <c r="OEV64"/>
      <c r="OEW64"/>
      <c r="OEX64"/>
      <c r="OEY64"/>
      <c r="OEZ64"/>
      <c r="OFA64"/>
      <c r="OFB64"/>
      <c r="OFC64"/>
      <c r="OFD64"/>
      <c r="OFE64"/>
      <c r="OFF64"/>
      <c r="OFG64"/>
      <c r="OFH64"/>
      <c r="OFI64"/>
      <c r="OFJ64"/>
      <c r="OFK64"/>
      <c r="OFL64"/>
      <c r="OFM64"/>
      <c r="OFN64"/>
      <c r="OFO64"/>
      <c r="OFP64"/>
      <c r="OFQ64"/>
      <c r="OFR64"/>
      <c r="OFS64"/>
      <c r="OFT64"/>
      <c r="OFU64"/>
      <c r="OFV64"/>
      <c r="OFW64"/>
      <c r="OFX64"/>
      <c r="OFY64"/>
      <c r="OFZ64"/>
      <c r="OGA64"/>
      <c r="OGB64"/>
      <c r="OGC64"/>
      <c r="OGD64"/>
      <c r="OGE64"/>
      <c r="OGF64"/>
      <c r="OGG64"/>
      <c r="OGH64"/>
      <c r="OGI64"/>
      <c r="OGJ64"/>
      <c r="OGK64"/>
      <c r="OGL64"/>
      <c r="OGM64"/>
      <c r="OGN64"/>
      <c r="OGO64"/>
      <c r="OGP64"/>
      <c r="OGQ64"/>
      <c r="OGR64"/>
      <c r="OGS64"/>
      <c r="OGT64"/>
      <c r="OGU64"/>
      <c r="OGV64"/>
      <c r="OGW64"/>
      <c r="OGX64"/>
      <c r="OGY64"/>
      <c r="OGZ64"/>
      <c r="OHA64"/>
      <c r="OHB64"/>
      <c r="OHC64"/>
      <c r="OHD64"/>
      <c r="OHE64"/>
      <c r="OHF64"/>
      <c r="OHG64"/>
      <c r="OHH64"/>
      <c r="OHI64"/>
      <c r="OHJ64"/>
      <c r="OHK64"/>
      <c r="OHL64"/>
      <c r="OHM64"/>
      <c r="OHN64"/>
      <c r="OHO64"/>
      <c r="OHP64"/>
      <c r="OHQ64"/>
      <c r="OHR64"/>
      <c r="OHS64"/>
      <c r="OHT64"/>
      <c r="OHU64"/>
      <c r="OHV64"/>
      <c r="OHW64"/>
      <c r="OHX64"/>
      <c r="OHY64"/>
      <c r="OHZ64"/>
      <c r="OIA64"/>
      <c r="OIB64"/>
      <c r="OIC64"/>
      <c r="OID64"/>
      <c r="OIE64"/>
      <c r="OIF64"/>
      <c r="OIG64"/>
      <c r="OIH64"/>
      <c r="OII64"/>
      <c r="OIJ64"/>
      <c r="OIK64"/>
      <c r="OIL64"/>
      <c r="OIM64"/>
      <c r="OIN64"/>
      <c r="OIO64"/>
      <c r="OIP64"/>
      <c r="OIQ64"/>
      <c r="OIR64"/>
      <c r="OIS64"/>
      <c r="OIT64"/>
      <c r="OIU64"/>
      <c r="OIV64"/>
      <c r="OIW64"/>
      <c r="OIX64"/>
      <c r="OIY64"/>
      <c r="OIZ64"/>
      <c r="OJA64"/>
      <c r="OJB64"/>
      <c r="OJC64"/>
      <c r="OJD64"/>
      <c r="OJE64"/>
      <c r="OJF64"/>
      <c r="OJG64"/>
      <c r="OJH64"/>
      <c r="OJI64"/>
      <c r="OJJ64"/>
      <c r="OJK64"/>
      <c r="OJL64"/>
      <c r="OJM64"/>
      <c r="OJN64"/>
      <c r="OJO64"/>
      <c r="OJP64"/>
      <c r="OJQ64"/>
      <c r="OJR64"/>
      <c r="OJS64"/>
      <c r="OJT64"/>
      <c r="OJU64"/>
      <c r="OJV64"/>
      <c r="OJW64"/>
      <c r="OJX64"/>
      <c r="OJY64"/>
      <c r="OJZ64"/>
      <c r="OKA64"/>
      <c r="OKB64"/>
      <c r="OKC64"/>
      <c r="OKD64"/>
      <c r="OKE64"/>
      <c r="OKF64"/>
      <c r="OKG64"/>
      <c r="OKH64"/>
      <c r="OKI64"/>
      <c r="OKJ64"/>
      <c r="OKK64"/>
      <c r="OKL64"/>
      <c r="OKM64"/>
      <c r="OKN64"/>
      <c r="OKO64"/>
      <c r="OKP64"/>
      <c r="OKQ64"/>
      <c r="OKR64"/>
      <c r="OKS64"/>
      <c r="OKT64"/>
      <c r="OKU64"/>
      <c r="OKV64"/>
      <c r="OKW64"/>
      <c r="OKX64"/>
      <c r="OKY64"/>
      <c r="OKZ64"/>
      <c r="OLA64"/>
      <c r="OLB64"/>
      <c r="OLC64"/>
      <c r="OLD64"/>
      <c r="OLE64"/>
      <c r="OLF64"/>
      <c r="OLG64"/>
      <c r="OLH64"/>
      <c r="OLI64"/>
      <c r="OLJ64"/>
      <c r="OLK64"/>
      <c r="OLL64"/>
      <c r="OLM64"/>
      <c r="OLN64"/>
      <c r="OLO64"/>
      <c r="OLP64"/>
      <c r="OLQ64"/>
      <c r="OLR64"/>
      <c r="OLS64"/>
      <c r="OLT64"/>
      <c r="OLU64"/>
      <c r="OLV64"/>
      <c r="OLW64"/>
      <c r="OLX64"/>
      <c r="OLY64"/>
      <c r="OLZ64"/>
      <c r="OMA64"/>
      <c r="OMB64"/>
      <c r="OMC64"/>
      <c r="OMD64"/>
      <c r="OME64"/>
      <c r="OMF64"/>
      <c r="OMG64"/>
      <c r="OMH64"/>
      <c r="OMI64"/>
      <c r="OMJ64"/>
      <c r="OMK64"/>
      <c r="OML64"/>
      <c r="OMM64"/>
      <c r="OMN64"/>
      <c r="OMO64"/>
      <c r="OMP64"/>
      <c r="OMQ64"/>
      <c r="OMR64"/>
      <c r="OMS64"/>
      <c r="OMT64"/>
      <c r="OMU64"/>
      <c r="OMV64"/>
      <c r="OMW64"/>
      <c r="OMX64"/>
      <c r="OMY64"/>
      <c r="OMZ64"/>
      <c r="ONA64"/>
      <c r="ONB64"/>
      <c r="ONC64"/>
      <c r="OND64"/>
      <c r="ONE64"/>
      <c r="ONF64"/>
      <c r="ONG64"/>
      <c r="ONH64"/>
      <c r="ONI64"/>
      <c r="ONJ64"/>
      <c r="ONK64"/>
      <c r="ONL64"/>
      <c r="ONM64"/>
      <c r="ONN64"/>
      <c r="ONO64"/>
      <c r="ONP64"/>
      <c r="ONQ64"/>
      <c r="ONR64"/>
      <c r="ONS64"/>
      <c r="ONT64"/>
      <c r="ONU64"/>
      <c r="ONV64"/>
      <c r="ONW64"/>
      <c r="ONX64"/>
      <c r="ONY64"/>
      <c r="ONZ64"/>
      <c r="OOA64"/>
      <c r="OOB64"/>
      <c r="OOC64"/>
      <c r="OOD64"/>
      <c r="OOE64"/>
      <c r="OOF64"/>
      <c r="OOG64"/>
      <c r="OOH64"/>
      <c r="OOI64"/>
      <c r="OOJ64"/>
      <c r="OOK64"/>
      <c r="OOL64"/>
      <c r="OOM64"/>
      <c r="OON64"/>
      <c r="OOO64"/>
      <c r="OOP64"/>
      <c r="OOQ64"/>
      <c r="OOR64"/>
      <c r="OOS64"/>
      <c r="OOT64"/>
      <c r="OOU64"/>
      <c r="OOV64"/>
      <c r="OOW64"/>
      <c r="OOX64"/>
      <c r="OOY64"/>
      <c r="OOZ64"/>
      <c r="OPA64"/>
      <c r="OPB64"/>
      <c r="OPC64"/>
      <c r="OPD64"/>
      <c r="OPE64"/>
      <c r="OPF64"/>
      <c r="OPG64"/>
      <c r="OPH64"/>
      <c r="OPI64"/>
      <c r="OPJ64"/>
      <c r="OPK64"/>
      <c r="OPL64"/>
      <c r="OPM64"/>
      <c r="OPN64"/>
      <c r="OPO64"/>
      <c r="OPP64"/>
      <c r="OPQ64"/>
      <c r="OPR64"/>
      <c r="OPS64"/>
      <c r="OPT64"/>
      <c r="OPU64"/>
      <c r="OPV64"/>
      <c r="OPW64"/>
      <c r="OPX64"/>
      <c r="OPY64"/>
      <c r="OPZ64"/>
      <c r="OQA64"/>
      <c r="OQB64"/>
      <c r="OQC64"/>
      <c r="OQD64"/>
      <c r="OQE64"/>
      <c r="OQF64"/>
      <c r="OQG64"/>
      <c r="OQH64"/>
      <c r="OQI64"/>
      <c r="OQJ64"/>
      <c r="OQK64"/>
      <c r="OQL64"/>
      <c r="OQM64"/>
      <c r="OQN64"/>
      <c r="OQO64"/>
      <c r="OQP64"/>
      <c r="OQQ64"/>
      <c r="OQR64"/>
      <c r="OQS64"/>
      <c r="OQT64"/>
      <c r="OQU64"/>
      <c r="OQV64"/>
      <c r="OQW64"/>
      <c r="OQX64"/>
      <c r="OQY64"/>
      <c r="OQZ64"/>
      <c r="ORA64"/>
      <c r="ORB64"/>
      <c r="ORC64"/>
      <c r="ORD64"/>
      <c r="ORE64"/>
      <c r="ORF64"/>
      <c r="ORG64"/>
      <c r="ORH64"/>
      <c r="ORI64"/>
      <c r="ORJ64"/>
      <c r="ORK64"/>
      <c r="ORL64"/>
      <c r="ORM64"/>
      <c r="ORN64"/>
      <c r="ORO64"/>
      <c r="ORP64"/>
      <c r="ORQ64"/>
      <c r="ORR64"/>
      <c r="ORS64"/>
      <c r="ORT64"/>
      <c r="ORU64"/>
      <c r="ORV64"/>
      <c r="ORW64"/>
      <c r="ORX64"/>
      <c r="ORY64"/>
      <c r="ORZ64"/>
      <c r="OSA64"/>
      <c r="OSB64"/>
      <c r="OSC64"/>
      <c r="OSD64"/>
      <c r="OSE64"/>
      <c r="OSF64"/>
      <c r="OSG64"/>
      <c r="OSH64"/>
      <c r="OSI64"/>
      <c r="OSJ64"/>
      <c r="OSK64"/>
      <c r="OSL64"/>
      <c r="OSM64"/>
      <c r="OSN64"/>
      <c r="OSO64"/>
      <c r="OSP64"/>
      <c r="OSQ64"/>
      <c r="OSR64"/>
      <c r="OSS64"/>
      <c r="OST64"/>
      <c r="OSU64"/>
      <c r="OSV64"/>
      <c r="OSW64"/>
      <c r="OSX64"/>
      <c r="OSY64"/>
      <c r="OSZ64"/>
      <c r="OTA64"/>
      <c r="OTB64"/>
      <c r="OTC64"/>
      <c r="OTD64"/>
      <c r="OTE64"/>
      <c r="OTF64"/>
      <c r="OTG64"/>
      <c r="OTH64"/>
      <c r="OTI64"/>
      <c r="OTJ64"/>
      <c r="OTK64"/>
      <c r="OTL64"/>
      <c r="OTM64"/>
      <c r="OTN64"/>
      <c r="OTO64"/>
      <c r="OTP64"/>
      <c r="OTQ64"/>
      <c r="OTR64"/>
      <c r="OTS64"/>
      <c r="OTT64"/>
      <c r="OTU64"/>
      <c r="OTV64"/>
      <c r="OTW64"/>
      <c r="OTX64"/>
      <c r="OTY64"/>
      <c r="OTZ64"/>
      <c r="OUA64"/>
      <c r="OUB64"/>
      <c r="OUC64"/>
      <c r="OUD64"/>
      <c r="OUE64"/>
      <c r="OUF64"/>
      <c r="OUG64"/>
      <c r="OUH64"/>
      <c r="OUI64"/>
      <c r="OUJ64"/>
      <c r="OUK64"/>
      <c r="OUL64"/>
      <c r="OUM64"/>
      <c r="OUN64"/>
      <c r="OUO64"/>
      <c r="OUP64"/>
      <c r="OUQ64"/>
      <c r="OUR64"/>
      <c r="OUS64"/>
      <c r="OUT64"/>
      <c r="OUU64"/>
      <c r="OUV64"/>
      <c r="OUW64"/>
      <c r="OUX64"/>
      <c r="OUY64"/>
      <c r="OUZ64"/>
      <c r="OVA64"/>
      <c r="OVB64"/>
      <c r="OVC64"/>
      <c r="OVD64"/>
      <c r="OVE64"/>
      <c r="OVF64"/>
      <c r="OVG64"/>
      <c r="OVH64"/>
      <c r="OVI64"/>
      <c r="OVJ64"/>
      <c r="OVK64"/>
      <c r="OVL64"/>
      <c r="OVM64"/>
      <c r="OVN64"/>
      <c r="OVO64"/>
      <c r="OVP64"/>
      <c r="OVQ64"/>
      <c r="OVR64"/>
      <c r="OVS64"/>
      <c r="OVT64"/>
      <c r="OVU64"/>
      <c r="OVV64"/>
      <c r="OVW64"/>
      <c r="OVX64"/>
      <c r="OVY64"/>
      <c r="OVZ64"/>
      <c r="OWA64"/>
      <c r="OWB64"/>
      <c r="OWC64"/>
      <c r="OWD64"/>
      <c r="OWE64"/>
      <c r="OWF64"/>
      <c r="OWG64"/>
      <c r="OWH64"/>
      <c r="OWI64"/>
      <c r="OWJ64"/>
      <c r="OWK64"/>
      <c r="OWL64"/>
      <c r="OWM64"/>
      <c r="OWN64"/>
      <c r="OWO64"/>
      <c r="OWP64"/>
      <c r="OWQ64"/>
      <c r="OWR64"/>
      <c r="OWS64"/>
      <c r="OWT64"/>
      <c r="OWU64"/>
      <c r="OWV64"/>
      <c r="OWW64"/>
      <c r="OWX64"/>
      <c r="OWY64"/>
      <c r="OWZ64"/>
      <c r="OXA64"/>
      <c r="OXB64"/>
      <c r="OXC64"/>
      <c r="OXD64"/>
      <c r="OXE64"/>
      <c r="OXF64"/>
      <c r="OXG64"/>
      <c r="OXH64"/>
      <c r="OXI64"/>
      <c r="OXJ64"/>
      <c r="OXK64"/>
      <c r="OXL64"/>
      <c r="OXM64"/>
      <c r="OXN64"/>
      <c r="OXO64"/>
      <c r="OXP64"/>
      <c r="OXQ64"/>
      <c r="OXR64"/>
      <c r="OXS64"/>
      <c r="OXT64"/>
      <c r="OXU64"/>
      <c r="OXV64"/>
      <c r="OXW64"/>
      <c r="OXX64"/>
      <c r="OXY64"/>
      <c r="OXZ64"/>
      <c r="OYA64"/>
      <c r="OYB64"/>
      <c r="OYC64"/>
      <c r="OYD64"/>
      <c r="OYE64"/>
      <c r="OYF64"/>
      <c r="OYG64"/>
      <c r="OYH64"/>
      <c r="OYI64"/>
      <c r="OYJ64"/>
      <c r="OYK64"/>
      <c r="OYL64"/>
      <c r="OYM64"/>
      <c r="OYN64"/>
      <c r="OYO64"/>
      <c r="OYP64"/>
      <c r="OYQ64"/>
      <c r="OYR64"/>
      <c r="OYS64"/>
      <c r="OYT64"/>
      <c r="OYU64"/>
      <c r="OYV64"/>
      <c r="OYW64"/>
      <c r="OYX64"/>
      <c r="OYY64"/>
      <c r="OYZ64"/>
      <c r="OZA64"/>
      <c r="OZB64"/>
      <c r="OZC64"/>
      <c r="OZD64"/>
      <c r="OZE64"/>
      <c r="OZF64"/>
      <c r="OZG64"/>
      <c r="OZH64"/>
      <c r="OZI64"/>
      <c r="OZJ64"/>
      <c r="OZK64"/>
      <c r="OZL64"/>
      <c r="OZM64"/>
      <c r="OZN64"/>
      <c r="OZO64"/>
      <c r="OZP64"/>
      <c r="OZQ64"/>
      <c r="OZR64"/>
      <c r="OZS64"/>
      <c r="OZT64"/>
      <c r="OZU64"/>
      <c r="OZV64"/>
      <c r="OZW64"/>
      <c r="OZX64"/>
      <c r="OZY64"/>
      <c r="OZZ64"/>
      <c r="PAA64"/>
      <c r="PAB64"/>
      <c r="PAC64"/>
      <c r="PAD64"/>
      <c r="PAE64"/>
      <c r="PAF64"/>
      <c r="PAG64"/>
      <c r="PAH64"/>
      <c r="PAI64"/>
      <c r="PAJ64"/>
      <c r="PAK64"/>
      <c r="PAL64"/>
      <c r="PAM64"/>
      <c r="PAN64"/>
      <c r="PAO64"/>
      <c r="PAP64"/>
      <c r="PAQ64"/>
      <c r="PAR64"/>
      <c r="PAS64"/>
      <c r="PAT64"/>
      <c r="PAU64"/>
      <c r="PAV64"/>
      <c r="PAW64"/>
      <c r="PAX64"/>
      <c r="PAY64"/>
      <c r="PAZ64"/>
      <c r="PBA64"/>
      <c r="PBB64"/>
      <c r="PBC64"/>
      <c r="PBD64"/>
      <c r="PBE64"/>
      <c r="PBF64"/>
      <c r="PBG64"/>
      <c r="PBH64"/>
      <c r="PBI64"/>
      <c r="PBJ64"/>
      <c r="PBK64"/>
      <c r="PBL64"/>
      <c r="PBM64"/>
      <c r="PBN64"/>
      <c r="PBO64"/>
      <c r="PBP64"/>
      <c r="PBQ64"/>
      <c r="PBR64"/>
      <c r="PBS64"/>
      <c r="PBT64"/>
      <c r="PBU64"/>
      <c r="PBV64"/>
      <c r="PBW64"/>
      <c r="PBX64"/>
      <c r="PBY64"/>
      <c r="PBZ64"/>
      <c r="PCA64"/>
      <c r="PCB64"/>
      <c r="PCC64"/>
      <c r="PCD64"/>
      <c r="PCE64"/>
      <c r="PCF64"/>
      <c r="PCG64"/>
      <c r="PCH64"/>
      <c r="PCI64"/>
      <c r="PCJ64"/>
      <c r="PCK64"/>
      <c r="PCL64"/>
      <c r="PCM64"/>
      <c r="PCN64"/>
      <c r="PCO64"/>
      <c r="PCP64"/>
      <c r="PCQ64"/>
      <c r="PCR64"/>
      <c r="PCS64"/>
      <c r="PCT64"/>
      <c r="PCU64"/>
      <c r="PCV64"/>
      <c r="PCW64"/>
      <c r="PCX64"/>
      <c r="PCY64"/>
      <c r="PCZ64"/>
      <c r="PDA64"/>
      <c r="PDB64"/>
      <c r="PDC64"/>
      <c r="PDD64"/>
      <c r="PDE64"/>
      <c r="PDF64"/>
      <c r="PDG64"/>
      <c r="PDH64"/>
      <c r="PDI64"/>
      <c r="PDJ64"/>
      <c r="PDK64"/>
      <c r="PDL64"/>
      <c r="PDM64"/>
      <c r="PDN64"/>
      <c r="PDO64"/>
      <c r="PDP64"/>
      <c r="PDQ64"/>
      <c r="PDR64"/>
      <c r="PDS64"/>
      <c r="PDT64"/>
      <c r="PDU64"/>
      <c r="PDV64"/>
      <c r="PDW64"/>
      <c r="PDX64"/>
      <c r="PDY64"/>
      <c r="PDZ64"/>
      <c r="PEA64"/>
      <c r="PEB64"/>
      <c r="PEC64"/>
      <c r="PED64"/>
      <c r="PEE64"/>
      <c r="PEF64"/>
      <c r="PEG64"/>
      <c r="PEH64"/>
      <c r="PEI64"/>
      <c r="PEJ64"/>
      <c r="PEK64"/>
      <c r="PEL64"/>
      <c r="PEM64"/>
      <c r="PEN64"/>
      <c r="PEO64"/>
      <c r="PEP64"/>
      <c r="PEQ64"/>
      <c r="PER64"/>
      <c r="PES64"/>
      <c r="PET64"/>
      <c r="PEU64"/>
      <c r="PEV64"/>
      <c r="PEW64"/>
      <c r="PEX64"/>
      <c r="PEY64"/>
      <c r="PEZ64"/>
      <c r="PFA64"/>
      <c r="PFB64"/>
      <c r="PFC64"/>
      <c r="PFD64"/>
      <c r="PFE64"/>
      <c r="PFF64"/>
      <c r="PFG64"/>
      <c r="PFH64"/>
      <c r="PFI64"/>
      <c r="PFJ64"/>
      <c r="PFK64"/>
      <c r="PFL64"/>
      <c r="PFM64"/>
      <c r="PFN64"/>
      <c r="PFO64"/>
      <c r="PFP64"/>
      <c r="PFQ64"/>
      <c r="PFR64"/>
      <c r="PFS64"/>
      <c r="PFT64"/>
      <c r="PFU64"/>
      <c r="PFV64"/>
      <c r="PFW64"/>
      <c r="PFX64"/>
      <c r="PFY64"/>
      <c r="PFZ64"/>
      <c r="PGA64"/>
      <c r="PGB64"/>
      <c r="PGC64"/>
      <c r="PGD64"/>
      <c r="PGE64"/>
      <c r="PGF64"/>
      <c r="PGG64"/>
      <c r="PGH64"/>
      <c r="PGI64"/>
      <c r="PGJ64"/>
      <c r="PGK64"/>
      <c r="PGL64"/>
      <c r="PGM64"/>
      <c r="PGN64"/>
      <c r="PGO64"/>
      <c r="PGP64"/>
      <c r="PGQ64"/>
      <c r="PGR64"/>
      <c r="PGS64"/>
      <c r="PGT64"/>
      <c r="PGU64"/>
      <c r="PGV64"/>
      <c r="PGW64"/>
      <c r="PGX64"/>
      <c r="PGY64"/>
      <c r="PGZ64"/>
      <c r="PHA64"/>
      <c r="PHB64"/>
      <c r="PHC64"/>
      <c r="PHD64"/>
      <c r="PHE64"/>
      <c r="PHF64"/>
      <c r="PHG64"/>
      <c r="PHH64"/>
      <c r="PHI64"/>
      <c r="PHJ64"/>
      <c r="PHK64"/>
      <c r="PHL64"/>
      <c r="PHM64"/>
      <c r="PHN64"/>
      <c r="PHO64"/>
      <c r="PHP64"/>
      <c r="PHQ64"/>
      <c r="PHR64"/>
      <c r="PHS64"/>
      <c r="PHT64"/>
      <c r="PHU64"/>
      <c r="PHV64"/>
      <c r="PHW64"/>
      <c r="PHX64"/>
      <c r="PHY64"/>
      <c r="PHZ64"/>
      <c r="PIA64"/>
      <c r="PIB64"/>
      <c r="PIC64"/>
      <c r="PID64"/>
      <c r="PIE64"/>
      <c r="PIF64"/>
      <c r="PIG64"/>
      <c r="PIH64"/>
      <c r="PII64"/>
      <c r="PIJ64"/>
      <c r="PIK64"/>
      <c r="PIL64"/>
      <c r="PIM64"/>
      <c r="PIN64"/>
      <c r="PIO64"/>
      <c r="PIP64"/>
      <c r="PIQ64"/>
      <c r="PIR64"/>
      <c r="PIS64"/>
      <c r="PIT64"/>
      <c r="PIU64"/>
      <c r="PIV64"/>
      <c r="PIW64"/>
      <c r="PIX64"/>
      <c r="PIY64"/>
      <c r="PIZ64"/>
      <c r="PJA64"/>
      <c r="PJB64"/>
      <c r="PJC64"/>
      <c r="PJD64"/>
      <c r="PJE64"/>
      <c r="PJF64"/>
      <c r="PJG64"/>
      <c r="PJH64"/>
      <c r="PJI64"/>
      <c r="PJJ64"/>
      <c r="PJK64"/>
      <c r="PJL64"/>
      <c r="PJM64"/>
      <c r="PJN64"/>
      <c r="PJO64"/>
      <c r="PJP64"/>
      <c r="PJQ64"/>
      <c r="PJR64"/>
      <c r="PJS64"/>
      <c r="PJT64"/>
      <c r="PJU64"/>
      <c r="PJV64"/>
      <c r="PJW64"/>
      <c r="PJX64"/>
      <c r="PJY64"/>
      <c r="PJZ64"/>
      <c r="PKA64"/>
      <c r="PKB64"/>
      <c r="PKC64"/>
      <c r="PKD64"/>
      <c r="PKE64"/>
      <c r="PKF64"/>
      <c r="PKG64"/>
      <c r="PKH64"/>
      <c r="PKI64"/>
      <c r="PKJ64"/>
      <c r="PKK64"/>
      <c r="PKL64"/>
      <c r="PKM64"/>
      <c r="PKN64"/>
      <c r="PKO64"/>
      <c r="PKP64"/>
      <c r="PKQ64"/>
      <c r="PKR64"/>
      <c r="PKS64"/>
      <c r="PKT64"/>
      <c r="PKU64"/>
      <c r="PKV64"/>
      <c r="PKW64"/>
      <c r="PKX64"/>
      <c r="PKY64"/>
      <c r="PKZ64"/>
      <c r="PLA64"/>
      <c r="PLB64"/>
      <c r="PLC64"/>
      <c r="PLD64"/>
      <c r="PLE64"/>
      <c r="PLF64"/>
      <c r="PLG64"/>
      <c r="PLH64"/>
      <c r="PLI64"/>
      <c r="PLJ64"/>
      <c r="PLK64"/>
      <c r="PLL64"/>
      <c r="PLM64"/>
      <c r="PLN64"/>
      <c r="PLO64"/>
      <c r="PLP64"/>
      <c r="PLQ64"/>
      <c r="PLR64"/>
      <c r="PLS64"/>
      <c r="PLT64"/>
      <c r="PLU64"/>
      <c r="PLV64"/>
      <c r="PLW64"/>
      <c r="PLX64"/>
      <c r="PLY64"/>
      <c r="PLZ64"/>
      <c r="PMA64"/>
      <c r="PMB64"/>
      <c r="PMC64"/>
      <c r="PMD64"/>
      <c r="PME64"/>
      <c r="PMF64"/>
      <c r="PMG64"/>
      <c r="PMH64"/>
      <c r="PMI64"/>
      <c r="PMJ64"/>
      <c r="PMK64"/>
      <c r="PML64"/>
      <c r="PMM64"/>
      <c r="PMN64"/>
      <c r="PMO64"/>
      <c r="PMP64"/>
      <c r="PMQ64"/>
      <c r="PMR64"/>
      <c r="PMS64"/>
      <c r="PMT64"/>
      <c r="PMU64"/>
      <c r="PMV64"/>
      <c r="PMW64"/>
      <c r="PMX64"/>
      <c r="PMY64"/>
      <c r="PMZ64"/>
      <c r="PNA64"/>
      <c r="PNB64"/>
      <c r="PNC64"/>
      <c r="PND64"/>
      <c r="PNE64"/>
      <c r="PNF64"/>
      <c r="PNG64"/>
      <c r="PNH64"/>
      <c r="PNI64"/>
      <c r="PNJ64"/>
      <c r="PNK64"/>
      <c r="PNL64"/>
      <c r="PNM64"/>
      <c r="PNN64"/>
      <c r="PNO64"/>
      <c r="PNP64"/>
      <c r="PNQ64"/>
      <c r="PNR64"/>
      <c r="PNS64"/>
      <c r="PNT64"/>
      <c r="PNU64"/>
      <c r="PNV64"/>
      <c r="PNW64"/>
      <c r="PNX64"/>
      <c r="PNY64"/>
      <c r="PNZ64"/>
      <c r="POA64"/>
      <c r="POB64"/>
      <c r="POC64"/>
      <c r="POD64"/>
      <c r="POE64"/>
      <c r="POF64"/>
      <c r="POG64"/>
      <c r="POH64"/>
      <c r="POI64"/>
      <c r="POJ64"/>
      <c r="POK64"/>
      <c r="POL64"/>
      <c r="POM64"/>
      <c r="PON64"/>
      <c r="POO64"/>
      <c r="POP64"/>
      <c r="POQ64"/>
      <c r="POR64"/>
      <c r="POS64"/>
      <c r="POT64"/>
      <c r="POU64"/>
      <c r="POV64"/>
      <c r="POW64"/>
      <c r="POX64"/>
      <c r="POY64"/>
      <c r="POZ64"/>
      <c r="PPA64"/>
      <c r="PPB64"/>
      <c r="PPC64"/>
      <c r="PPD64"/>
      <c r="PPE64"/>
      <c r="PPF64"/>
      <c r="PPG64"/>
      <c r="PPH64"/>
      <c r="PPI64"/>
      <c r="PPJ64"/>
      <c r="PPK64"/>
      <c r="PPL64"/>
      <c r="PPM64"/>
      <c r="PPN64"/>
      <c r="PPO64"/>
      <c r="PPP64"/>
      <c r="PPQ64"/>
      <c r="PPR64"/>
      <c r="PPS64"/>
      <c r="PPT64"/>
      <c r="PPU64"/>
      <c r="PPV64"/>
      <c r="PPW64"/>
      <c r="PPX64"/>
      <c r="PPY64"/>
      <c r="PPZ64"/>
      <c r="PQA64"/>
      <c r="PQB64"/>
      <c r="PQC64"/>
      <c r="PQD64"/>
      <c r="PQE64"/>
      <c r="PQF64"/>
      <c r="PQG64"/>
      <c r="PQH64"/>
      <c r="PQI64"/>
      <c r="PQJ64"/>
      <c r="PQK64"/>
      <c r="PQL64"/>
      <c r="PQM64"/>
      <c r="PQN64"/>
      <c r="PQO64"/>
      <c r="PQP64"/>
      <c r="PQQ64"/>
      <c r="PQR64"/>
      <c r="PQS64"/>
      <c r="PQT64"/>
      <c r="PQU64"/>
      <c r="PQV64"/>
      <c r="PQW64"/>
      <c r="PQX64"/>
      <c r="PQY64"/>
      <c r="PQZ64"/>
      <c r="PRA64"/>
      <c r="PRB64"/>
      <c r="PRC64"/>
      <c r="PRD64"/>
      <c r="PRE64"/>
      <c r="PRF64"/>
      <c r="PRG64"/>
      <c r="PRH64"/>
      <c r="PRI64"/>
      <c r="PRJ64"/>
      <c r="PRK64"/>
      <c r="PRL64"/>
      <c r="PRM64"/>
      <c r="PRN64"/>
      <c r="PRO64"/>
      <c r="PRP64"/>
      <c r="PRQ64"/>
      <c r="PRR64"/>
      <c r="PRS64"/>
      <c r="PRT64"/>
      <c r="PRU64"/>
      <c r="PRV64"/>
      <c r="PRW64"/>
      <c r="PRX64"/>
      <c r="PRY64"/>
      <c r="PRZ64"/>
      <c r="PSA64"/>
      <c r="PSB64"/>
      <c r="PSC64"/>
      <c r="PSD64"/>
      <c r="PSE64"/>
      <c r="PSF64"/>
      <c r="PSG64"/>
      <c r="PSH64"/>
      <c r="PSI64"/>
      <c r="PSJ64"/>
      <c r="PSK64"/>
      <c r="PSL64"/>
      <c r="PSM64"/>
      <c r="PSN64"/>
      <c r="PSO64"/>
      <c r="PSP64"/>
      <c r="PSQ64"/>
      <c r="PSR64"/>
      <c r="PSS64"/>
      <c r="PST64"/>
      <c r="PSU64"/>
      <c r="PSV64"/>
      <c r="PSW64"/>
      <c r="PSX64"/>
      <c r="PSY64"/>
      <c r="PSZ64"/>
      <c r="PTA64"/>
      <c r="PTB64"/>
      <c r="PTC64"/>
      <c r="PTD64"/>
      <c r="PTE64"/>
      <c r="PTF64"/>
      <c r="PTG64"/>
      <c r="PTH64"/>
      <c r="PTI64"/>
      <c r="PTJ64"/>
      <c r="PTK64"/>
      <c r="PTL64"/>
      <c r="PTM64"/>
      <c r="PTN64"/>
      <c r="PTO64"/>
      <c r="PTP64"/>
      <c r="PTQ64"/>
      <c r="PTR64"/>
      <c r="PTS64"/>
      <c r="PTT64"/>
      <c r="PTU64"/>
      <c r="PTV64"/>
      <c r="PTW64"/>
      <c r="PTX64"/>
      <c r="PTY64"/>
      <c r="PTZ64"/>
      <c r="PUA64"/>
      <c r="PUB64"/>
      <c r="PUC64"/>
      <c r="PUD64"/>
      <c r="PUE64"/>
      <c r="PUF64"/>
      <c r="PUG64"/>
      <c r="PUH64"/>
      <c r="PUI64"/>
      <c r="PUJ64"/>
      <c r="PUK64"/>
      <c r="PUL64"/>
      <c r="PUM64"/>
      <c r="PUN64"/>
      <c r="PUO64"/>
      <c r="PUP64"/>
      <c r="PUQ64"/>
      <c r="PUR64"/>
      <c r="PUS64"/>
      <c r="PUT64"/>
      <c r="PUU64"/>
      <c r="PUV64"/>
      <c r="PUW64"/>
      <c r="PUX64"/>
      <c r="PUY64"/>
      <c r="PUZ64"/>
      <c r="PVA64"/>
      <c r="PVB64"/>
      <c r="PVC64"/>
      <c r="PVD64"/>
      <c r="PVE64"/>
      <c r="PVF64"/>
      <c r="PVG64"/>
      <c r="PVH64"/>
      <c r="PVI64"/>
      <c r="PVJ64"/>
      <c r="PVK64"/>
      <c r="PVL64"/>
      <c r="PVM64"/>
      <c r="PVN64"/>
      <c r="PVO64"/>
      <c r="PVP64"/>
      <c r="PVQ64"/>
      <c r="PVR64"/>
      <c r="PVS64"/>
      <c r="PVT64"/>
      <c r="PVU64"/>
      <c r="PVV64"/>
      <c r="PVW64"/>
      <c r="PVX64"/>
      <c r="PVY64"/>
      <c r="PVZ64"/>
      <c r="PWA64"/>
      <c r="PWB64"/>
      <c r="PWC64"/>
      <c r="PWD64"/>
      <c r="PWE64"/>
      <c r="PWF64"/>
      <c r="PWG64"/>
      <c r="PWH64"/>
      <c r="PWI64"/>
      <c r="PWJ64"/>
      <c r="PWK64"/>
      <c r="PWL64"/>
      <c r="PWM64"/>
      <c r="PWN64"/>
      <c r="PWO64"/>
      <c r="PWP64"/>
      <c r="PWQ64"/>
      <c r="PWR64"/>
      <c r="PWS64"/>
      <c r="PWT64"/>
      <c r="PWU64"/>
      <c r="PWV64"/>
      <c r="PWW64"/>
      <c r="PWX64"/>
      <c r="PWY64"/>
      <c r="PWZ64"/>
      <c r="PXA64"/>
      <c r="PXB64"/>
      <c r="PXC64"/>
      <c r="PXD64"/>
      <c r="PXE64"/>
      <c r="PXF64"/>
      <c r="PXG64"/>
      <c r="PXH64"/>
      <c r="PXI64"/>
      <c r="PXJ64"/>
      <c r="PXK64"/>
      <c r="PXL64"/>
      <c r="PXM64"/>
      <c r="PXN64"/>
      <c r="PXO64"/>
      <c r="PXP64"/>
      <c r="PXQ64"/>
      <c r="PXR64"/>
      <c r="PXS64"/>
      <c r="PXT64"/>
      <c r="PXU64"/>
      <c r="PXV64"/>
      <c r="PXW64"/>
      <c r="PXX64"/>
      <c r="PXY64"/>
      <c r="PXZ64"/>
      <c r="PYA64"/>
      <c r="PYB64"/>
      <c r="PYC64"/>
      <c r="PYD64"/>
      <c r="PYE64"/>
      <c r="PYF64"/>
      <c r="PYG64"/>
      <c r="PYH64"/>
      <c r="PYI64"/>
      <c r="PYJ64"/>
      <c r="PYK64"/>
      <c r="PYL64"/>
      <c r="PYM64"/>
      <c r="PYN64"/>
      <c r="PYO64"/>
      <c r="PYP64"/>
      <c r="PYQ64"/>
      <c r="PYR64"/>
      <c r="PYS64"/>
      <c r="PYT64"/>
      <c r="PYU64"/>
      <c r="PYV64"/>
      <c r="PYW64"/>
      <c r="PYX64"/>
      <c r="PYY64"/>
      <c r="PYZ64"/>
      <c r="PZA64"/>
      <c r="PZB64"/>
      <c r="PZC64"/>
      <c r="PZD64"/>
      <c r="PZE64"/>
      <c r="PZF64"/>
      <c r="PZG64"/>
      <c r="PZH64"/>
      <c r="PZI64"/>
      <c r="PZJ64"/>
      <c r="PZK64"/>
      <c r="PZL64"/>
      <c r="PZM64"/>
      <c r="PZN64"/>
      <c r="PZO64"/>
      <c r="PZP64"/>
      <c r="PZQ64"/>
      <c r="PZR64"/>
      <c r="PZS64"/>
      <c r="PZT64"/>
      <c r="PZU64"/>
      <c r="PZV64"/>
      <c r="PZW64"/>
      <c r="PZX64"/>
      <c r="PZY64"/>
      <c r="PZZ64"/>
      <c r="QAA64"/>
      <c r="QAB64"/>
      <c r="QAC64"/>
      <c r="QAD64"/>
      <c r="QAE64"/>
      <c r="QAF64"/>
      <c r="QAG64"/>
      <c r="QAH64"/>
      <c r="QAI64"/>
      <c r="QAJ64"/>
      <c r="QAK64"/>
      <c r="QAL64"/>
      <c r="QAM64"/>
      <c r="QAN64"/>
      <c r="QAO64"/>
      <c r="QAP64"/>
      <c r="QAQ64"/>
      <c r="QAR64"/>
      <c r="QAS64"/>
      <c r="QAT64"/>
      <c r="QAU64"/>
      <c r="QAV64"/>
      <c r="QAW64"/>
      <c r="QAX64"/>
      <c r="QAY64"/>
      <c r="QAZ64"/>
      <c r="QBA64"/>
      <c r="QBB64"/>
      <c r="QBC64"/>
      <c r="QBD64"/>
      <c r="QBE64"/>
      <c r="QBF64"/>
      <c r="QBG64"/>
      <c r="QBH64"/>
      <c r="QBI64"/>
      <c r="QBJ64"/>
      <c r="QBK64"/>
      <c r="QBL64"/>
      <c r="QBM64"/>
      <c r="QBN64"/>
      <c r="QBO64"/>
      <c r="QBP64"/>
      <c r="QBQ64"/>
      <c r="QBR64"/>
      <c r="QBS64"/>
      <c r="QBT64"/>
      <c r="QBU64"/>
      <c r="QBV64"/>
      <c r="QBW64"/>
      <c r="QBX64"/>
      <c r="QBY64"/>
      <c r="QBZ64"/>
      <c r="QCA64"/>
      <c r="QCB64"/>
      <c r="QCC64"/>
      <c r="QCD64"/>
      <c r="QCE64"/>
      <c r="QCF64"/>
      <c r="QCG64"/>
      <c r="QCH64"/>
      <c r="QCI64"/>
      <c r="QCJ64"/>
      <c r="QCK64"/>
      <c r="QCL64"/>
      <c r="QCM64"/>
      <c r="QCN64"/>
      <c r="QCO64"/>
      <c r="QCP64"/>
      <c r="QCQ64"/>
      <c r="QCR64"/>
      <c r="QCS64"/>
      <c r="QCT64"/>
      <c r="QCU64"/>
      <c r="QCV64"/>
      <c r="QCW64"/>
      <c r="QCX64"/>
      <c r="QCY64"/>
      <c r="QCZ64"/>
      <c r="QDA64"/>
      <c r="QDB64"/>
      <c r="QDC64"/>
      <c r="QDD64"/>
      <c r="QDE64"/>
      <c r="QDF64"/>
      <c r="QDG64"/>
      <c r="QDH64"/>
      <c r="QDI64"/>
      <c r="QDJ64"/>
      <c r="QDK64"/>
      <c r="QDL64"/>
      <c r="QDM64"/>
      <c r="QDN64"/>
      <c r="QDO64"/>
      <c r="QDP64"/>
      <c r="QDQ64"/>
      <c r="QDR64"/>
      <c r="QDS64"/>
      <c r="QDT64"/>
      <c r="QDU64"/>
      <c r="QDV64"/>
      <c r="QDW64"/>
      <c r="QDX64"/>
      <c r="QDY64"/>
      <c r="QDZ64"/>
      <c r="QEA64"/>
      <c r="QEB64"/>
      <c r="QEC64"/>
      <c r="QED64"/>
      <c r="QEE64"/>
      <c r="QEF64"/>
      <c r="QEG64"/>
      <c r="QEH64"/>
      <c r="QEI64"/>
      <c r="QEJ64"/>
      <c r="QEK64"/>
      <c r="QEL64"/>
      <c r="QEM64"/>
      <c r="QEN64"/>
      <c r="QEO64"/>
      <c r="QEP64"/>
      <c r="QEQ64"/>
      <c r="QER64"/>
      <c r="QES64"/>
      <c r="QET64"/>
      <c r="QEU64"/>
      <c r="QEV64"/>
      <c r="QEW64"/>
      <c r="QEX64"/>
      <c r="QEY64"/>
      <c r="QEZ64"/>
      <c r="QFA64"/>
      <c r="QFB64"/>
      <c r="QFC64"/>
      <c r="QFD64"/>
      <c r="QFE64"/>
      <c r="QFF64"/>
      <c r="QFG64"/>
      <c r="QFH64"/>
      <c r="QFI64"/>
      <c r="QFJ64"/>
      <c r="QFK64"/>
      <c r="QFL64"/>
      <c r="QFM64"/>
      <c r="QFN64"/>
      <c r="QFO64"/>
      <c r="QFP64"/>
      <c r="QFQ64"/>
      <c r="QFR64"/>
      <c r="QFS64"/>
      <c r="QFT64"/>
      <c r="QFU64"/>
      <c r="QFV64"/>
      <c r="QFW64"/>
      <c r="QFX64"/>
      <c r="QFY64"/>
      <c r="QFZ64"/>
      <c r="QGA64"/>
      <c r="QGB64"/>
      <c r="QGC64"/>
      <c r="QGD64"/>
      <c r="QGE64"/>
      <c r="QGF64"/>
      <c r="QGG64"/>
      <c r="QGH64"/>
      <c r="QGI64"/>
      <c r="QGJ64"/>
      <c r="QGK64"/>
      <c r="QGL64"/>
      <c r="QGM64"/>
      <c r="QGN64"/>
      <c r="QGO64"/>
      <c r="QGP64"/>
      <c r="QGQ64"/>
      <c r="QGR64"/>
      <c r="QGS64"/>
      <c r="QGT64"/>
      <c r="QGU64"/>
      <c r="QGV64"/>
      <c r="QGW64"/>
      <c r="QGX64"/>
      <c r="QGY64"/>
      <c r="QGZ64"/>
      <c r="QHA64"/>
      <c r="QHB64"/>
      <c r="QHC64"/>
      <c r="QHD64"/>
      <c r="QHE64"/>
      <c r="QHF64"/>
      <c r="QHG64"/>
      <c r="QHH64"/>
      <c r="QHI64"/>
      <c r="QHJ64"/>
      <c r="QHK64"/>
      <c r="QHL64"/>
      <c r="QHM64"/>
      <c r="QHN64"/>
      <c r="QHO64"/>
      <c r="QHP64"/>
      <c r="QHQ64"/>
      <c r="QHR64"/>
      <c r="QHS64"/>
      <c r="QHT64"/>
      <c r="QHU64"/>
      <c r="QHV64"/>
      <c r="QHW64"/>
      <c r="QHX64"/>
      <c r="QHY64"/>
      <c r="QHZ64"/>
      <c r="QIA64"/>
      <c r="QIB64"/>
      <c r="QIC64"/>
      <c r="QID64"/>
      <c r="QIE64"/>
      <c r="QIF64"/>
      <c r="QIG64"/>
      <c r="QIH64"/>
      <c r="QII64"/>
      <c r="QIJ64"/>
      <c r="QIK64"/>
      <c r="QIL64"/>
      <c r="QIM64"/>
      <c r="QIN64"/>
      <c r="QIO64"/>
      <c r="QIP64"/>
      <c r="QIQ64"/>
      <c r="QIR64"/>
      <c r="QIS64"/>
      <c r="QIT64"/>
      <c r="QIU64"/>
      <c r="QIV64"/>
      <c r="QIW64"/>
      <c r="QIX64"/>
      <c r="QIY64"/>
      <c r="QIZ64"/>
      <c r="QJA64"/>
      <c r="QJB64"/>
      <c r="QJC64"/>
      <c r="QJD64"/>
      <c r="QJE64"/>
      <c r="QJF64"/>
      <c r="QJG64"/>
      <c r="QJH64"/>
      <c r="QJI64"/>
      <c r="QJJ64"/>
      <c r="QJK64"/>
      <c r="QJL64"/>
      <c r="QJM64"/>
      <c r="QJN64"/>
      <c r="QJO64"/>
      <c r="QJP64"/>
      <c r="QJQ64"/>
      <c r="QJR64"/>
      <c r="QJS64"/>
      <c r="QJT64"/>
      <c r="QJU64"/>
      <c r="QJV64"/>
      <c r="QJW64"/>
      <c r="QJX64"/>
      <c r="QJY64"/>
      <c r="QJZ64"/>
      <c r="QKA64"/>
      <c r="QKB64"/>
      <c r="QKC64"/>
      <c r="QKD64"/>
      <c r="QKE64"/>
      <c r="QKF64"/>
      <c r="QKG64"/>
      <c r="QKH64"/>
      <c r="QKI64"/>
      <c r="QKJ64"/>
      <c r="QKK64"/>
      <c r="QKL64"/>
      <c r="QKM64"/>
      <c r="QKN64"/>
      <c r="QKO64"/>
      <c r="QKP64"/>
      <c r="QKQ64"/>
      <c r="QKR64"/>
      <c r="QKS64"/>
      <c r="QKT64"/>
      <c r="QKU64"/>
      <c r="QKV64"/>
      <c r="QKW64"/>
      <c r="QKX64"/>
      <c r="QKY64"/>
      <c r="QKZ64"/>
      <c r="QLA64"/>
      <c r="QLB64"/>
      <c r="QLC64"/>
      <c r="QLD64"/>
      <c r="QLE64"/>
      <c r="QLF64"/>
      <c r="QLG64"/>
      <c r="QLH64"/>
      <c r="QLI64"/>
      <c r="QLJ64"/>
      <c r="QLK64"/>
      <c r="QLL64"/>
      <c r="QLM64"/>
      <c r="QLN64"/>
      <c r="QLO64"/>
      <c r="QLP64"/>
      <c r="QLQ64"/>
      <c r="QLR64"/>
      <c r="QLS64"/>
      <c r="QLT64"/>
      <c r="QLU64"/>
      <c r="QLV64"/>
      <c r="QLW64"/>
      <c r="QLX64"/>
      <c r="QLY64"/>
      <c r="QLZ64"/>
      <c r="QMA64"/>
      <c r="QMB64"/>
      <c r="QMC64"/>
      <c r="QMD64"/>
      <c r="QME64"/>
      <c r="QMF64"/>
      <c r="QMG64"/>
      <c r="QMH64"/>
      <c r="QMI64"/>
      <c r="QMJ64"/>
      <c r="QMK64"/>
      <c r="QML64"/>
      <c r="QMM64"/>
      <c r="QMN64"/>
      <c r="QMO64"/>
      <c r="QMP64"/>
      <c r="QMQ64"/>
      <c r="QMR64"/>
      <c r="QMS64"/>
      <c r="QMT64"/>
      <c r="QMU64"/>
      <c r="QMV64"/>
      <c r="QMW64"/>
      <c r="QMX64"/>
      <c r="QMY64"/>
      <c r="QMZ64"/>
      <c r="QNA64"/>
      <c r="QNB64"/>
      <c r="QNC64"/>
      <c r="QND64"/>
      <c r="QNE64"/>
      <c r="QNF64"/>
      <c r="QNG64"/>
      <c r="QNH64"/>
      <c r="QNI64"/>
      <c r="QNJ64"/>
      <c r="QNK64"/>
      <c r="QNL64"/>
      <c r="QNM64"/>
      <c r="QNN64"/>
      <c r="QNO64"/>
      <c r="QNP64"/>
      <c r="QNQ64"/>
      <c r="QNR64"/>
      <c r="QNS64"/>
      <c r="QNT64"/>
      <c r="QNU64"/>
      <c r="QNV64"/>
      <c r="QNW64"/>
      <c r="QNX64"/>
      <c r="QNY64"/>
      <c r="QNZ64"/>
      <c r="QOA64"/>
      <c r="QOB64"/>
      <c r="QOC64"/>
      <c r="QOD64"/>
      <c r="QOE64"/>
      <c r="QOF64"/>
      <c r="QOG64"/>
      <c r="QOH64"/>
      <c r="QOI64"/>
      <c r="QOJ64"/>
      <c r="QOK64"/>
      <c r="QOL64"/>
      <c r="QOM64"/>
      <c r="QON64"/>
      <c r="QOO64"/>
      <c r="QOP64"/>
      <c r="QOQ64"/>
      <c r="QOR64"/>
      <c r="QOS64"/>
      <c r="QOT64"/>
      <c r="QOU64"/>
      <c r="QOV64"/>
      <c r="QOW64"/>
      <c r="QOX64"/>
      <c r="QOY64"/>
      <c r="QOZ64"/>
      <c r="QPA64"/>
      <c r="QPB64"/>
      <c r="QPC64"/>
      <c r="QPD64"/>
      <c r="QPE64"/>
      <c r="QPF64"/>
      <c r="QPG64"/>
      <c r="QPH64"/>
      <c r="QPI64"/>
      <c r="QPJ64"/>
      <c r="QPK64"/>
      <c r="QPL64"/>
      <c r="QPM64"/>
      <c r="QPN64"/>
      <c r="QPO64"/>
      <c r="QPP64"/>
      <c r="QPQ64"/>
      <c r="QPR64"/>
      <c r="QPS64"/>
      <c r="QPT64"/>
      <c r="QPU64"/>
      <c r="QPV64"/>
      <c r="QPW64"/>
      <c r="QPX64"/>
      <c r="QPY64"/>
      <c r="QPZ64"/>
      <c r="QQA64"/>
      <c r="QQB64"/>
      <c r="QQC64"/>
      <c r="QQD64"/>
      <c r="QQE64"/>
      <c r="QQF64"/>
      <c r="QQG64"/>
      <c r="QQH64"/>
      <c r="QQI64"/>
      <c r="QQJ64"/>
      <c r="QQK64"/>
      <c r="QQL64"/>
      <c r="QQM64"/>
      <c r="QQN64"/>
      <c r="QQO64"/>
      <c r="QQP64"/>
      <c r="QQQ64"/>
      <c r="QQR64"/>
      <c r="QQS64"/>
      <c r="QQT64"/>
      <c r="QQU64"/>
      <c r="QQV64"/>
      <c r="QQW64"/>
      <c r="QQX64"/>
      <c r="QQY64"/>
      <c r="QQZ64"/>
      <c r="QRA64"/>
      <c r="QRB64"/>
      <c r="QRC64"/>
      <c r="QRD64"/>
      <c r="QRE64"/>
      <c r="QRF64"/>
      <c r="QRG64"/>
      <c r="QRH64"/>
      <c r="QRI64"/>
      <c r="QRJ64"/>
      <c r="QRK64"/>
      <c r="QRL64"/>
      <c r="QRM64"/>
      <c r="QRN64"/>
      <c r="QRO64"/>
      <c r="QRP64"/>
      <c r="QRQ64"/>
      <c r="QRR64"/>
      <c r="QRS64"/>
      <c r="QRT64"/>
      <c r="QRU64"/>
      <c r="QRV64"/>
      <c r="QRW64"/>
      <c r="QRX64"/>
      <c r="QRY64"/>
      <c r="QRZ64"/>
      <c r="QSA64"/>
      <c r="QSB64"/>
      <c r="QSC64"/>
      <c r="QSD64"/>
      <c r="QSE64"/>
      <c r="QSF64"/>
      <c r="QSG64"/>
      <c r="QSH64"/>
      <c r="QSI64"/>
      <c r="QSJ64"/>
      <c r="QSK64"/>
      <c r="QSL64"/>
      <c r="QSM64"/>
      <c r="QSN64"/>
      <c r="QSO64"/>
      <c r="QSP64"/>
      <c r="QSQ64"/>
      <c r="QSR64"/>
      <c r="QSS64"/>
      <c r="QST64"/>
      <c r="QSU64"/>
      <c r="QSV64"/>
      <c r="QSW64"/>
      <c r="QSX64"/>
      <c r="QSY64"/>
      <c r="QSZ64"/>
      <c r="QTA64"/>
      <c r="QTB64"/>
      <c r="QTC64"/>
      <c r="QTD64"/>
      <c r="QTE64"/>
      <c r="QTF64"/>
      <c r="QTG64"/>
      <c r="QTH64"/>
      <c r="QTI64"/>
      <c r="QTJ64"/>
      <c r="QTK64"/>
      <c r="QTL64"/>
      <c r="QTM64"/>
      <c r="QTN64"/>
      <c r="QTO64"/>
      <c r="QTP64"/>
      <c r="QTQ64"/>
      <c r="QTR64"/>
      <c r="QTS64"/>
      <c r="QTT64"/>
      <c r="QTU64"/>
      <c r="QTV64"/>
      <c r="QTW64"/>
      <c r="QTX64"/>
      <c r="QTY64"/>
      <c r="QTZ64"/>
      <c r="QUA64"/>
      <c r="QUB64"/>
      <c r="QUC64"/>
      <c r="QUD64"/>
      <c r="QUE64"/>
      <c r="QUF64"/>
      <c r="QUG64"/>
      <c r="QUH64"/>
      <c r="QUI64"/>
      <c r="QUJ64"/>
      <c r="QUK64"/>
      <c r="QUL64"/>
      <c r="QUM64"/>
      <c r="QUN64"/>
      <c r="QUO64"/>
      <c r="QUP64"/>
      <c r="QUQ64"/>
      <c r="QUR64"/>
      <c r="QUS64"/>
      <c r="QUT64"/>
      <c r="QUU64"/>
      <c r="QUV64"/>
      <c r="QUW64"/>
      <c r="QUX64"/>
      <c r="QUY64"/>
      <c r="QUZ64"/>
      <c r="QVA64"/>
      <c r="QVB64"/>
      <c r="QVC64"/>
      <c r="QVD64"/>
      <c r="QVE64"/>
      <c r="QVF64"/>
      <c r="QVG64"/>
      <c r="QVH64"/>
      <c r="QVI64"/>
      <c r="QVJ64"/>
      <c r="QVK64"/>
      <c r="QVL64"/>
      <c r="QVM64"/>
      <c r="QVN64"/>
      <c r="QVO64"/>
      <c r="QVP64"/>
      <c r="QVQ64"/>
      <c r="QVR64"/>
      <c r="QVS64"/>
      <c r="QVT64"/>
      <c r="QVU64"/>
      <c r="QVV64"/>
      <c r="QVW64"/>
      <c r="QVX64"/>
      <c r="QVY64"/>
      <c r="QVZ64"/>
      <c r="QWA64"/>
      <c r="QWB64"/>
      <c r="QWC64"/>
      <c r="QWD64"/>
      <c r="QWE64"/>
      <c r="QWF64"/>
      <c r="QWG64"/>
      <c r="QWH64"/>
      <c r="QWI64"/>
      <c r="QWJ64"/>
      <c r="QWK64"/>
      <c r="QWL64"/>
      <c r="QWM64"/>
      <c r="QWN64"/>
      <c r="QWO64"/>
      <c r="QWP64"/>
      <c r="QWQ64"/>
      <c r="QWR64"/>
      <c r="QWS64"/>
      <c r="QWT64"/>
      <c r="QWU64"/>
      <c r="QWV64"/>
      <c r="QWW64"/>
      <c r="QWX64"/>
      <c r="QWY64"/>
      <c r="QWZ64"/>
      <c r="QXA64"/>
      <c r="QXB64"/>
      <c r="QXC64"/>
      <c r="QXD64"/>
      <c r="QXE64"/>
      <c r="QXF64"/>
      <c r="QXG64"/>
      <c r="QXH64"/>
      <c r="QXI64"/>
      <c r="QXJ64"/>
      <c r="QXK64"/>
      <c r="QXL64"/>
      <c r="QXM64"/>
      <c r="QXN64"/>
      <c r="QXO64"/>
      <c r="QXP64"/>
      <c r="QXQ64"/>
      <c r="QXR64"/>
      <c r="QXS64"/>
      <c r="QXT64"/>
      <c r="QXU64"/>
      <c r="QXV64"/>
      <c r="QXW64"/>
      <c r="QXX64"/>
      <c r="QXY64"/>
      <c r="QXZ64"/>
      <c r="QYA64"/>
      <c r="QYB64"/>
      <c r="QYC64"/>
      <c r="QYD64"/>
      <c r="QYE64"/>
      <c r="QYF64"/>
      <c r="QYG64"/>
      <c r="QYH64"/>
      <c r="QYI64"/>
      <c r="QYJ64"/>
      <c r="QYK64"/>
      <c r="QYL64"/>
      <c r="QYM64"/>
      <c r="QYN64"/>
      <c r="QYO64"/>
      <c r="QYP64"/>
      <c r="QYQ64"/>
      <c r="QYR64"/>
      <c r="QYS64"/>
      <c r="QYT64"/>
      <c r="QYU64"/>
      <c r="QYV64"/>
      <c r="QYW64"/>
      <c r="QYX64"/>
      <c r="QYY64"/>
      <c r="QYZ64"/>
      <c r="QZA64"/>
      <c r="QZB64"/>
      <c r="QZC64"/>
      <c r="QZD64"/>
      <c r="QZE64"/>
      <c r="QZF64"/>
      <c r="QZG64"/>
      <c r="QZH64"/>
      <c r="QZI64"/>
      <c r="QZJ64"/>
      <c r="QZK64"/>
      <c r="QZL64"/>
      <c r="QZM64"/>
      <c r="QZN64"/>
      <c r="QZO64"/>
      <c r="QZP64"/>
      <c r="QZQ64"/>
      <c r="QZR64"/>
      <c r="QZS64"/>
      <c r="QZT64"/>
      <c r="QZU64"/>
      <c r="QZV64"/>
      <c r="QZW64"/>
      <c r="QZX64"/>
      <c r="QZY64"/>
      <c r="QZZ64"/>
      <c r="RAA64"/>
      <c r="RAB64"/>
      <c r="RAC64"/>
      <c r="RAD64"/>
      <c r="RAE64"/>
      <c r="RAF64"/>
      <c r="RAG64"/>
      <c r="RAH64"/>
      <c r="RAI64"/>
      <c r="RAJ64"/>
      <c r="RAK64"/>
      <c r="RAL64"/>
      <c r="RAM64"/>
      <c r="RAN64"/>
      <c r="RAO64"/>
      <c r="RAP64"/>
      <c r="RAQ64"/>
      <c r="RAR64"/>
      <c r="RAS64"/>
      <c r="RAT64"/>
      <c r="RAU64"/>
      <c r="RAV64"/>
      <c r="RAW64"/>
      <c r="RAX64"/>
      <c r="RAY64"/>
      <c r="RAZ64"/>
      <c r="RBA64"/>
      <c r="RBB64"/>
      <c r="RBC64"/>
      <c r="RBD64"/>
      <c r="RBE64"/>
      <c r="RBF64"/>
      <c r="RBG64"/>
      <c r="RBH64"/>
      <c r="RBI64"/>
      <c r="RBJ64"/>
      <c r="RBK64"/>
      <c r="RBL64"/>
      <c r="RBM64"/>
      <c r="RBN64"/>
      <c r="RBO64"/>
      <c r="RBP64"/>
      <c r="RBQ64"/>
      <c r="RBR64"/>
      <c r="RBS64"/>
      <c r="RBT64"/>
      <c r="RBU64"/>
      <c r="RBV64"/>
      <c r="RBW64"/>
      <c r="RBX64"/>
      <c r="RBY64"/>
      <c r="RBZ64"/>
      <c r="RCA64"/>
      <c r="RCB64"/>
      <c r="RCC64"/>
      <c r="RCD64"/>
      <c r="RCE64"/>
      <c r="RCF64"/>
      <c r="RCG64"/>
      <c r="RCH64"/>
      <c r="RCI64"/>
      <c r="RCJ64"/>
      <c r="RCK64"/>
      <c r="RCL64"/>
      <c r="RCM64"/>
      <c r="RCN64"/>
      <c r="RCO64"/>
      <c r="RCP64"/>
      <c r="RCQ64"/>
      <c r="RCR64"/>
      <c r="RCS64"/>
      <c r="RCT64"/>
      <c r="RCU64"/>
      <c r="RCV64"/>
      <c r="RCW64"/>
      <c r="RCX64"/>
      <c r="RCY64"/>
      <c r="RCZ64"/>
      <c r="RDA64"/>
      <c r="RDB64"/>
      <c r="RDC64"/>
      <c r="RDD64"/>
      <c r="RDE64"/>
      <c r="RDF64"/>
      <c r="RDG64"/>
      <c r="RDH64"/>
      <c r="RDI64"/>
      <c r="RDJ64"/>
      <c r="RDK64"/>
      <c r="RDL64"/>
      <c r="RDM64"/>
      <c r="RDN64"/>
      <c r="RDO64"/>
      <c r="RDP64"/>
      <c r="RDQ64"/>
      <c r="RDR64"/>
      <c r="RDS64"/>
      <c r="RDT64"/>
      <c r="RDU64"/>
      <c r="RDV64"/>
      <c r="RDW64"/>
      <c r="RDX64"/>
      <c r="RDY64"/>
      <c r="RDZ64"/>
      <c r="REA64"/>
      <c r="REB64"/>
      <c r="REC64"/>
      <c r="RED64"/>
      <c r="REE64"/>
      <c r="REF64"/>
      <c r="REG64"/>
      <c r="REH64"/>
      <c r="REI64"/>
      <c r="REJ64"/>
      <c r="REK64"/>
      <c r="REL64"/>
      <c r="REM64"/>
      <c r="REN64"/>
      <c r="REO64"/>
      <c r="REP64"/>
      <c r="REQ64"/>
      <c r="RER64"/>
      <c r="RES64"/>
      <c r="RET64"/>
      <c r="REU64"/>
      <c r="REV64"/>
      <c r="REW64"/>
      <c r="REX64"/>
      <c r="REY64"/>
      <c r="REZ64"/>
      <c r="RFA64"/>
      <c r="RFB64"/>
      <c r="RFC64"/>
      <c r="RFD64"/>
      <c r="RFE64"/>
      <c r="RFF64"/>
      <c r="RFG64"/>
      <c r="RFH64"/>
      <c r="RFI64"/>
      <c r="RFJ64"/>
      <c r="RFK64"/>
      <c r="RFL64"/>
      <c r="RFM64"/>
      <c r="RFN64"/>
      <c r="RFO64"/>
      <c r="RFP64"/>
      <c r="RFQ64"/>
      <c r="RFR64"/>
      <c r="RFS64"/>
      <c r="RFT64"/>
      <c r="RFU64"/>
      <c r="RFV64"/>
      <c r="RFW64"/>
      <c r="RFX64"/>
      <c r="RFY64"/>
      <c r="RFZ64"/>
      <c r="RGA64"/>
      <c r="RGB64"/>
      <c r="RGC64"/>
      <c r="RGD64"/>
      <c r="RGE64"/>
      <c r="RGF64"/>
      <c r="RGG64"/>
      <c r="RGH64"/>
      <c r="RGI64"/>
      <c r="RGJ64"/>
      <c r="RGK64"/>
      <c r="RGL64"/>
      <c r="RGM64"/>
      <c r="RGN64"/>
      <c r="RGO64"/>
      <c r="RGP64"/>
      <c r="RGQ64"/>
      <c r="RGR64"/>
      <c r="RGS64"/>
      <c r="RGT64"/>
      <c r="RGU64"/>
      <c r="RGV64"/>
      <c r="RGW64"/>
      <c r="RGX64"/>
      <c r="RGY64"/>
      <c r="RGZ64"/>
      <c r="RHA64"/>
      <c r="RHB64"/>
      <c r="RHC64"/>
      <c r="RHD64"/>
      <c r="RHE64"/>
      <c r="RHF64"/>
      <c r="RHG64"/>
      <c r="RHH64"/>
      <c r="RHI64"/>
      <c r="RHJ64"/>
      <c r="RHK64"/>
      <c r="RHL64"/>
      <c r="RHM64"/>
      <c r="RHN64"/>
      <c r="RHO64"/>
      <c r="RHP64"/>
      <c r="RHQ64"/>
      <c r="RHR64"/>
      <c r="RHS64"/>
      <c r="RHT64"/>
      <c r="RHU64"/>
      <c r="RHV64"/>
      <c r="RHW64"/>
      <c r="RHX64"/>
      <c r="RHY64"/>
      <c r="RHZ64"/>
      <c r="RIA64"/>
      <c r="RIB64"/>
      <c r="RIC64"/>
      <c r="RID64"/>
      <c r="RIE64"/>
      <c r="RIF64"/>
      <c r="RIG64"/>
      <c r="RIH64"/>
      <c r="RII64"/>
      <c r="RIJ64"/>
      <c r="RIK64"/>
      <c r="RIL64"/>
      <c r="RIM64"/>
      <c r="RIN64"/>
      <c r="RIO64"/>
      <c r="RIP64"/>
      <c r="RIQ64"/>
      <c r="RIR64"/>
      <c r="RIS64"/>
      <c r="RIT64"/>
      <c r="RIU64"/>
      <c r="RIV64"/>
      <c r="RIW64"/>
      <c r="RIX64"/>
      <c r="RIY64"/>
      <c r="RIZ64"/>
      <c r="RJA64"/>
      <c r="RJB64"/>
      <c r="RJC64"/>
      <c r="RJD64"/>
      <c r="RJE64"/>
      <c r="RJF64"/>
      <c r="RJG64"/>
      <c r="RJH64"/>
      <c r="RJI64"/>
      <c r="RJJ64"/>
      <c r="RJK64"/>
      <c r="RJL64"/>
      <c r="RJM64"/>
      <c r="RJN64"/>
      <c r="RJO64"/>
      <c r="RJP64"/>
      <c r="RJQ64"/>
      <c r="RJR64"/>
      <c r="RJS64"/>
      <c r="RJT64"/>
      <c r="RJU64"/>
      <c r="RJV64"/>
      <c r="RJW64"/>
      <c r="RJX64"/>
      <c r="RJY64"/>
      <c r="RJZ64"/>
      <c r="RKA64"/>
      <c r="RKB64"/>
      <c r="RKC64"/>
      <c r="RKD64"/>
      <c r="RKE64"/>
      <c r="RKF64"/>
      <c r="RKG64"/>
      <c r="RKH64"/>
      <c r="RKI64"/>
      <c r="RKJ64"/>
      <c r="RKK64"/>
      <c r="RKL64"/>
      <c r="RKM64"/>
      <c r="RKN64"/>
      <c r="RKO64"/>
      <c r="RKP64"/>
      <c r="RKQ64"/>
      <c r="RKR64"/>
      <c r="RKS64"/>
      <c r="RKT64"/>
      <c r="RKU64"/>
      <c r="RKV64"/>
      <c r="RKW64"/>
      <c r="RKX64"/>
      <c r="RKY64"/>
      <c r="RKZ64"/>
      <c r="RLA64"/>
      <c r="RLB64"/>
      <c r="RLC64"/>
      <c r="RLD64"/>
      <c r="RLE64"/>
      <c r="RLF64"/>
      <c r="RLG64"/>
      <c r="RLH64"/>
      <c r="RLI64"/>
      <c r="RLJ64"/>
      <c r="RLK64"/>
      <c r="RLL64"/>
      <c r="RLM64"/>
      <c r="RLN64"/>
      <c r="RLO64"/>
      <c r="RLP64"/>
      <c r="RLQ64"/>
      <c r="RLR64"/>
      <c r="RLS64"/>
      <c r="RLT64"/>
      <c r="RLU64"/>
      <c r="RLV64"/>
      <c r="RLW64"/>
      <c r="RLX64"/>
      <c r="RLY64"/>
      <c r="RLZ64"/>
      <c r="RMA64"/>
      <c r="RMB64"/>
      <c r="RMC64"/>
      <c r="RMD64"/>
      <c r="RME64"/>
      <c r="RMF64"/>
      <c r="RMG64"/>
      <c r="RMH64"/>
      <c r="RMI64"/>
      <c r="RMJ64"/>
      <c r="RMK64"/>
      <c r="RML64"/>
      <c r="RMM64"/>
      <c r="RMN64"/>
      <c r="RMO64"/>
      <c r="RMP64"/>
      <c r="RMQ64"/>
      <c r="RMR64"/>
      <c r="RMS64"/>
      <c r="RMT64"/>
      <c r="RMU64"/>
      <c r="RMV64"/>
      <c r="RMW64"/>
      <c r="RMX64"/>
      <c r="RMY64"/>
      <c r="RMZ64"/>
      <c r="RNA64"/>
      <c r="RNB64"/>
      <c r="RNC64"/>
      <c r="RND64"/>
      <c r="RNE64"/>
      <c r="RNF64"/>
      <c r="RNG64"/>
      <c r="RNH64"/>
      <c r="RNI64"/>
      <c r="RNJ64"/>
      <c r="RNK64"/>
      <c r="RNL64"/>
      <c r="RNM64"/>
      <c r="RNN64"/>
      <c r="RNO64"/>
      <c r="RNP64"/>
      <c r="RNQ64"/>
      <c r="RNR64"/>
      <c r="RNS64"/>
      <c r="RNT64"/>
      <c r="RNU64"/>
      <c r="RNV64"/>
      <c r="RNW64"/>
      <c r="RNX64"/>
      <c r="RNY64"/>
      <c r="RNZ64"/>
      <c r="ROA64"/>
      <c r="ROB64"/>
      <c r="ROC64"/>
      <c r="ROD64"/>
      <c r="ROE64"/>
      <c r="ROF64"/>
      <c r="ROG64"/>
      <c r="ROH64"/>
      <c r="ROI64"/>
      <c r="ROJ64"/>
      <c r="ROK64"/>
      <c r="ROL64"/>
      <c r="ROM64"/>
      <c r="RON64"/>
      <c r="ROO64"/>
      <c r="ROP64"/>
      <c r="ROQ64"/>
      <c r="ROR64"/>
      <c r="ROS64"/>
      <c r="ROT64"/>
      <c r="ROU64"/>
      <c r="ROV64"/>
      <c r="ROW64"/>
      <c r="ROX64"/>
      <c r="ROY64"/>
      <c r="ROZ64"/>
      <c r="RPA64"/>
      <c r="RPB64"/>
      <c r="RPC64"/>
      <c r="RPD64"/>
      <c r="RPE64"/>
      <c r="RPF64"/>
      <c r="RPG64"/>
      <c r="RPH64"/>
      <c r="RPI64"/>
      <c r="RPJ64"/>
      <c r="RPK64"/>
      <c r="RPL64"/>
      <c r="RPM64"/>
      <c r="RPN64"/>
      <c r="RPO64"/>
      <c r="RPP64"/>
      <c r="RPQ64"/>
      <c r="RPR64"/>
      <c r="RPS64"/>
      <c r="RPT64"/>
      <c r="RPU64"/>
      <c r="RPV64"/>
      <c r="RPW64"/>
      <c r="RPX64"/>
      <c r="RPY64"/>
      <c r="RPZ64"/>
      <c r="RQA64"/>
      <c r="RQB64"/>
      <c r="RQC64"/>
      <c r="RQD64"/>
      <c r="RQE64"/>
      <c r="RQF64"/>
      <c r="RQG64"/>
      <c r="RQH64"/>
      <c r="RQI64"/>
      <c r="RQJ64"/>
      <c r="RQK64"/>
      <c r="RQL64"/>
      <c r="RQM64"/>
      <c r="RQN64"/>
      <c r="RQO64"/>
      <c r="RQP64"/>
      <c r="RQQ64"/>
      <c r="RQR64"/>
      <c r="RQS64"/>
      <c r="RQT64"/>
      <c r="RQU64"/>
      <c r="RQV64"/>
      <c r="RQW64"/>
      <c r="RQX64"/>
      <c r="RQY64"/>
      <c r="RQZ64"/>
      <c r="RRA64"/>
      <c r="RRB64"/>
      <c r="RRC64"/>
      <c r="RRD64"/>
      <c r="RRE64"/>
      <c r="RRF64"/>
      <c r="RRG64"/>
      <c r="RRH64"/>
      <c r="RRI64"/>
      <c r="RRJ64"/>
      <c r="RRK64"/>
      <c r="RRL64"/>
      <c r="RRM64"/>
      <c r="RRN64"/>
      <c r="RRO64"/>
      <c r="RRP64"/>
      <c r="RRQ64"/>
      <c r="RRR64"/>
      <c r="RRS64"/>
      <c r="RRT64"/>
      <c r="RRU64"/>
      <c r="RRV64"/>
      <c r="RRW64"/>
      <c r="RRX64"/>
      <c r="RRY64"/>
      <c r="RRZ64"/>
      <c r="RSA64"/>
      <c r="RSB64"/>
      <c r="RSC64"/>
      <c r="RSD64"/>
      <c r="RSE64"/>
      <c r="RSF64"/>
      <c r="RSG64"/>
      <c r="RSH64"/>
      <c r="RSI64"/>
      <c r="RSJ64"/>
      <c r="RSK64"/>
      <c r="RSL64"/>
      <c r="RSM64"/>
      <c r="RSN64"/>
      <c r="RSO64"/>
      <c r="RSP64"/>
      <c r="RSQ64"/>
      <c r="RSR64"/>
      <c r="RSS64"/>
      <c r="RST64"/>
      <c r="RSU64"/>
      <c r="RSV64"/>
      <c r="RSW64"/>
      <c r="RSX64"/>
      <c r="RSY64"/>
      <c r="RSZ64"/>
      <c r="RTA64"/>
      <c r="RTB64"/>
      <c r="RTC64"/>
      <c r="RTD64"/>
      <c r="RTE64"/>
      <c r="RTF64"/>
      <c r="RTG64"/>
      <c r="RTH64"/>
      <c r="RTI64"/>
      <c r="RTJ64"/>
      <c r="RTK64"/>
      <c r="RTL64"/>
      <c r="RTM64"/>
      <c r="RTN64"/>
      <c r="RTO64"/>
      <c r="RTP64"/>
      <c r="RTQ64"/>
      <c r="RTR64"/>
      <c r="RTS64"/>
      <c r="RTT64"/>
      <c r="RTU64"/>
      <c r="RTV64"/>
      <c r="RTW64"/>
      <c r="RTX64"/>
      <c r="RTY64"/>
      <c r="RTZ64"/>
      <c r="RUA64"/>
      <c r="RUB64"/>
      <c r="RUC64"/>
      <c r="RUD64"/>
      <c r="RUE64"/>
      <c r="RUF64"/>
      <c r="RUG64"/>
      <c r="RUH64"/>
      <c r="RUI64"/>
      <c r="RUJ64"/>
      <c r="RUK64"/>
      <c r="RUL64"/>
      <c r="RUM64"/>
      <c r="RUN64"/>
      <c r="RUO64"/>
      <c r="RUP64"/>
      <c r="RUQ64"/>
      <c r="RUR64"/>
      <c r="RUS64"/>
      <c r="RUT64"/>
      <c r="RUU64"/>
      <c r="RUV64"/>
      <c r="RUW64"/>
      <c r="RUX64"/>
      <c r="RUY64"/>
      <c r="RUZ64"/>
      <c r="RVA64"/>
      <c r="RVB64"/>
      <c r="RVC64"/>
      <c r="RVD64"/>
      <c r="RVE64"/>
      <c r="RVF64"/>
      <c r="RVG64"/>
      <c r="RVH64"/>
      <c r="RVI64"/>
      <c r="RVJ64"/>
      <c r="RVK64"/>
      <c r="RVL64"/>
      <c r="RVM64"/>
      <c r="RVN64"/>
      <c r="RVO64"/>
      <c r="RVP64"/>
      <c r="RVQ64"/>
      <c r="RVR64"/>
      <c r="RVS64"/>
      <c r="RVT64"/>
      <c r="RVU64"/>
      <c r="RVV64"/>
      <c r="RVW64"/>
      <c r="RVX64"/>
      <c r="RVY64"/>
      <c r="RVZ64"/>
      <c r="RWA64"/>
      <c r="RWB64"/>
      <c r="RWC64"/>
      <c r="RWD64"/>
      <c r="RWE64"/>
      <c r="RWF64"/>
      <c r="RWG64"/>
      <c r="RWH64"/>
      <c r="RWI64"/>
      <c r="RWJ64"/>
      <c r="RWK64"/>
      <c r="RWL64"/>
      <c r="RWM64"/>
      <c r="RWN64"/>
      <c r="RWO64"/>
      <c r="RWP64"/>
      <c r="RWQ64"/>
      <c r="RWR64"/>
      <c r="RWS64"/>
      <c r="RWT64"/>
      <c r="RWU64"/>
      <c r="RWV64"/>
      <c r="RWW64"/>
      <c r="RWX64"/>
      <c r="RWY64"/>
      <c r="RWZ64"/>
      <c r="RXA64"/>
      <c r="RXB64"/>
      <c r="RXC64"/>
      <c r="RXD64"/>
      <c r="RXE64"/>
      <c r="RXF64"/>
      <c r="RXG64"/>
      <c r="RXH64"/>
      <c r="RXI64"/>
      <c r="RXJ64"/>
      <c r="RXK64"/>
      <c r="RXL64"/>
      <c r="RXM64"/>
      <c r="RXN64"/>
      <c r="RXO64"/>
      <c r="RXP64"/>
      <c r="RXQ64"/>
      <c r="RXR64"/>
      <c r="RXS64"/>
      <c r="RXT64"/>
      <c r="RXU64"/>
      <c r="RXV64"/>
      <c r="RXW64"/>
      <c r="RXX64"/>
      <c r="RXY64"/>
      <c r="RXZ64"/>
      <c r="RYA64"/>
      <c r="RYB64"/>
      <c r="RYC64"/>
      <c r="RYD64"/>
      <c r="RYE64"/>
      <c r="RYF64"/>
      <c r="RYG64"/>
      <c r="RYH64"/>
      <c r="RYI64"/>
      <c r="RYJ64"/>
      <c r="RYK64"/>
      <c r="RYL64"/>
      <c r="RYM64"/>
      <c r="RYN64"/>
      <c r="RYO64"/>
      <c r="RYP64"/>
      <c r="RYQ64"/>
      <c r="RYR64"/>
      <c r="RYS64"/>
      <c r="RYT64"/>
      <c r="RYU64"/>
      <c r="RYV64"/>
      <c r="RYW64"/>
      <c r="RYX64"/>
      <c r="RYY64"/>
      <c r="RYZ64"/>
      <c r="RZA64"/>
      <c r="RZB64"/>
      <c r="RZC64"/>
      <c r="RZD64"/>
      <c r="RZE64"/>
      <c r="RZF64"/>
      <c r="RZG64"/>
      <c r="RZH64"/>
      <c r="RZI64"/>
      <c r="RZJ64"/>
      <c r="RZK64"/>
      <c r="RZL64"/>
      <c r="RZM64"/>
      <c r="RZN64"/>
      <c r="RZO64"/>
      <c r="RZP64"/>
      <c r="RZQ64"/>
      <c r="RZR64"/>
      <c r="RZS64"/>
      <c r="RZT64"/>
      <c r="RZU64"/>
      <c r="RZV64"/>
      <c r="RZW64"/>
      <c r="RZX64"/>
      <c r="RZY64"/>
      <c r="RZZ64"/>
      <c r="SAA64"/>
      <c r="SAB64"/>
      <c r="SAC64"/>
      <c r="SAD64"/>
      <c r="SAE64"/>
      <c r="SAF64"/>
      <c r="SAG64"/>
      <c r="SAH64"/>
      <c r="SAI64"/>
      <c r="SAJ64"/>
      <c r="SAK64"/>
      <c r="SAL64"/>
      <c r="SAM64"/>
      <c r="SAN64"/>
      <c r="SAO64"/>
      <c r="SAP64"/>
      <c r="SAQ64"/>
      <c r="SAR64"/>
      <c r="SAS64"/>
      <c r="SAT64"/>
      <c r="SAU64"/>
      <c r="SAV64"/>
      <c r="SAW64"/>
      <c r="SAX64"/>
      <c r="SAY64"/>
      <c r="SAZ64"/>
      <c r="SBA64"/>
      <c r="SBB64"/>
      <c r="SBC64"/>
      <c r="SBD64"/>
      <c r="SBE64"/>
      <c r="SBF64"/>
      <c r="SBG64"/>
      <c r="SBH64"/>
      <c r="SBI64"/>
      <c r="SBJ64"/>
      <c r="SBK64"/>
      <c r="SBL64"/>
      <c r="SBM64"/>
      <c r="SBN64"/>
      <c r="SBO64"/>
      <c r="SBP64"/>
      <c r="SBQ64"/>
      <c r="SBR64"/>
      <c r="SBS64"/>
      <c r="SBT64"/>
      <c r="SBU64"/>
      <c r="SBV64"/>
      <c r="SBW64"/>
      <c r="SBX64"/>
      <c r="SBY64"/>
      <c r="SBZ64"/>
      <c r="SCA64"/>
      <c r="SCB64"/>
      <c r="SCC64"/>
      <c r="SCD64"/>
      <c r="SCE64"/>
      <c r="SCF64"/>
      <c r="SCG64"/>
      <c r="SCH64"/>
      <c r="SCI64"/>
      <c r="SCJ64"/>
      <c r="SCK64"/>
      <c r="SCL64"/>
      <c r="SCM64"/>
      <c r="SCN64"/>
      <c r="SCO64"/>
      <c r="SCP64"/>
      <c r="SCQ64"/>
      <c r="SCR64"/>
      <c r="SCS64"/>
      <c r="SCT64"/>
      <c r="SCU64"/>
      <c r="SCV64"/>
      <c r="SCW64"/>
      <c r="SCX64"/>
      <c r="SCY64"/>
      <c r="SCZ64"/>
      <c r="SDA64"/>
      <c r="SDB64"/>
      <c r="SDC64"/>
      <c r="SDD64"/>
      <c r="SDE64"/>
      <c r="SDF64"/>
      <c r="SDG64"/>
      <c r="SDH64"/>
      <c r="SDI64"/>
      <c r="SDJ64"/>
      <c r="SDK64"/>
      <c r="SDL64"/>
      <c r="SDM64"/>
      <c r="SDN64"/>
      <c r="SDO64"/>
      <c r="SDP64"/>
      <c r="SDQ64"/>
      <c r="SDR64"/>
      <c r="SDS64"/>
      <c r="SDT64"/>
      <c r="SDU64"/>
      <c r="SDV64"/>
      <c r="SDW64"/>
      <c r="SDX64"/>
      <c r="SDY64"/>
      <c r="SDZ64"/>
      <c r="SEA64"/>
      <c r="SEB64"/>
      <c r="SEC64"/>
      <c r="SED64"/>
      <c r="SEE64"/>
      <c r="SEF64"/>
      <c r="SEG64"/>
      <c r="SEH64"/>
      <c r="SEI64"/>
      <c r="SEJ64"/>
      <c r="SEK64"/>
      <c r="SEL64"/>
      <c r="SEM64"/>
      <c r="SEN64"/>
      <c r="SEO64"/>
      <c r="SEP64"/>
      <c r="SEQ64"/>
      <c r="SER64"/>
      <c r="SES64"/>
      <c r="SET64"/>
      <c r="SEU64"/>
      <c r="SEV64"/>
      <c r="SEW64"/>
      <c r="SEX64"/>
      <c r="SEY64"/>
      <c r="SEZ64"/>
      <c r="SFA64"/>
      <c r="SFB64"/>
      <c r="SFC64"/>
      <c r="SFD64"/>
      <c r="SFE64"/>
      <c r="SFF64"/>
      <c r="SFG64"/>
      <c r="SFH64"/>
      <c r="SFI64"/>
      <c r="SFJ64"/>
      <c r="SFK64"/>
      <c r="SFL64"/>
      <c r="SFM64"/>
      <c r="SFN64"/>
      <c r="SFO64"/>
      <c r="SFP64"/>
      <c r="SFQ64"/>
      <c r="SFR64"/>
      <c r="SFS64"/>
      <c r="SFT64"/>
      <c r="SFU64"/>
      <c r="SFV64"/>
      <c r="SFW64"/>
      <c r="SFX64"/>
      <c r="SFY64"/>
      <c r="SFZ64"/>
      <c r="SGA64"/>
      <c r="SGB64"/>
      <c r="SGC64"/>
      <c r="SGD64"/>
      <c r="SGE64"/>
      <c r="SGF64"/>
      <c r="SGG64"/>
      <c r="SGH64"/>
      <c r="SGI64"/>
      <c r="SGJ64"/>
      <c r="SGK64"/>
      <c r="SGL64"/>
      <c r="SGM64"/>
      <c r="SGN64"/>
      <c r="SGO64"/>
      <c r="SGP64"/>
      <c r="SGQ64"/>
      <c r="SGR64"/>
      <c r="SGS64"/>
      <c r="SGT64"/>
      <c r="SGU64"/>
      <c r="SGV64"/>
      <c r="SGW64"/>
      <c r="SGX64"/>
      <c r="SGY64"/>
      <c r="SGZ64"/>
      <c r="SHA64"/>
      <c r="SHB64"/>
      <c r="SHC64"/>
      <c r="SHD64"/>
      <c r="SHE64"/>
      <c r="SHF64"/>
      <c r="SHG64"/>
      <c r="SHH64"/>
      <c r="SHI64"/>
      <c r="SHJ64"/>
      <c r="SHK64"/>
      <c r="SHL64"/>
      <c r="SHM64"/>
      <c r="SHN64"/>
      <c r="SHO64"/>
      <c r="SHP64"/>
      <c r="SHQ64"/>
      <c r="SHR64"/>
      <c r="SHS64"/>
      <c r="SHT64"/>
      <c r="SHU64"/>
      <c r="SHV64"/>
      <c r="SHW64"/>
      <c r="SHX64"/>
      <c r="SHY64"/>
      <c r="SHZ64"/>
      <c r="SIA64"/>
      <c r="SIB64"/>
      <c r="SIC64"/>
      <c r="SID64"/>
      <c r="SIE64"/>
      <c r="SIF64"/>
      <c r="SIG64"/>
      <c r="SIH64"/>
      <c r="SII64"/>
      <c r="SIJ64"/>
      <c r="SIK64"/>
      <c r="SIL64"/>
      <c r="SIM64"/>
      <c r="SIN64"/>
      <c r="SIO64"/>
      <c r="SIP64"/>
      <c r="SIQ64"/>
      <c r="SIR64"/>
      <c r="SIS64"/>
      <c r="SIT64"/>
      <c r="SIU64"/>
      <c r="SIV64"/>
      <c r="SIW64"/>
      <c r="SIX64"/>
      <c r="SIY64"/>
      <c r="SIZ64"/>
      <c r="SJA64"/>
      <c r="SJB64"/>
      <c r="SJC64"/>
      <c r="SJD64"/>
      <c r="SJE64"/>
      <c r="SJF64"/>
      <c r="SJG64"/>
      <c r="SJH64"/>
      <c r="SJI64"/>
      <c r="SJJ64"/>
      <c r="SJK64"/>
      <c r="SJL64"/>
      <c r="SJM64"/>
      <c r="SJN64"/>
      <c r="SJO64"/>
      <c r="SJP64"/>
      <c r="SJQ64"/>
      <c r="SJR64"/>
      <c r="SJS64"/>
      <c r="SJT64"/>
      <c r="SJU64"/>
      <c r="SJV64"/>
      <c r="SJW64"/>
      <c r="SJX64"/>
      <c r="SJY64"/>
      <c r="SJZ64"/>
      <c r="SKA64"/>
      <c r="SKB64"/>
      <c r="SKC64"/>
      <c r="SKD64"/>
      <c r="SKE64"/>
      <c r="SKF64"/>
      <c r="SKG64"/>
      <c r="SKH64"/>
      <c r="SKI64"/>
      <c r="SKJ64"/>
      <c r="SKK64"/>
      <c r="SKL64"/>
      <c r="SKM64"/>
      <c r="SKN64"/>
      <c r="SKO64"/>
      <c r="SKP64"/>
      <c r="SKQ64"/>
      <c r="SKR64"/>
      <c r="SKS64"/>
      <c r="SKT64"/>
      <c r="SKU64"/>
      <c r="SKV64"/>
      <c r="SKW64"/>
      <c r="SKX64"/>
      <c r="SKY64"/>
      <c r="SKZ64"/>
      <c r="SLA64"/>
      <c r="SLB64"/>
      <c r="SLC64"/>
      <c r="SLD64"/>
      <c r="SLE64"/>
      <c r="SLF64"/>
      <c r="SLG64"/>
      <c r="SLH64"/>
      <c r="SLI64"/>
      <c r="SLJ64"/>
      <c r="SLK64"/>
      <c r="SLL64"/>
      <c r="SLM64"/>
      <c r="SLN64"/>
      <c r="SLO64"/>
      <c r="SLP64"/>
      <c r="SLQ64"/>
      <c r="SLR64"/>
      <c r="SLS64"/>
      <c r="SLT64"/>
      <c r="SLU64"/>
      <c r="SLV64"/>
      <c r="SLW64"/>
      <c r="SLX64"/>
      <c r="SLY64"/>
      <c r="SLZ64"/>
      <c r="SMA64"/>
      <c r="SMB64"/>
      <c r="SMC64"/>
      <c r="SMD64"/>
      <c r="SME64"/>
      <c r="SMF64"/>
      <c r="SMG64"/>
      <c r="SMH64"/>
      <c r="SMI64"/>
      <c r="SMJ64"/>
      <c r="SMK64"/>
      <c r="SML64"/>
      <c r="SMM64"/>
      <c r="SMN64"/>
      <c r="SMO64"/>
      <c r="SMP64"/>
      <c r="SMQ64"/>
      <c r="SMR64"/>
      <c r="SMS64"/>
      <c r="SMT64"/>
      <c r="SMU64"/>
      <c r="SMV64"/>
      <c r="SMW64"/>
      <c r="SMX64"/>
      <c r="SMY64"/>
      <c r="SMZ64"/>
      <c r="SNA64"/>
      <c r="SNB64"/>
      <c r="SNC64"/>
      <c r="SND64"/>
      <c r="SNE64"/>
      <c r="SNF64"/>
      <c r="SNG64"/>
      <c r="SNH64"/>
      <c r="SNI64"/>
      <c r="SNJ64"/>
      <c r="SNK64"/>
      <c r="SNL64"/>
      <c r="SNM64"/>
      <c r="SNN64"/>
      <c r="SNO64"/>
      <c r="SNP64"/>
      <c r="SNQ64"/>
      <c r="SNR64"/>
      <c r="SNS64"/>
      <c r="SNT64"/>
      <c r="SNU64"/>
      <c r="SNV64"/>
      <c r="SNW64"/>
      <c r="SNX64"/>
      <c r="SNY64"/>
      <c r="SNZ64"/>
      <c r="SOA64"/>
      <c r="SOB64"/>
      <c r="SOC64"/>
      <c r="SOD64"/>
      <c r="SOE64"/>
      <c r="SOF64"/>
      <c r="SOG64"/>
      <c r="SOH64"/>
      <c r="SOI64"/>
      <c r="SOJ64"/>
      <c r="SOK64"/>
      <c r="SOL64"/>
      <c r="SOM64"/>
      <c r="SON64"/>
      <c r="SOO64"/>
      <c r="SOP64"/>
      <c r="SOQ64"/>
      <c r="SOR64"/>
      <c r="SOS64"/>
      <c r="SOT64"/>
      <c r="SOU64"/>
      <c r="SOV64"/>
      <c r="SOW64"/>
      <c r="SOX64"/>
      <c r="SOY64"/>
      <c r="SOZ64"/>
      <c r="SPA64"/>
      <c r="SPB64"/>
      <c r="SPC64"/>
      <c r="SPD64"/>
      <c r="SPE64"/>
      <c r="SPF64"/>
      <c r="SPG64"/>
      <c r="SPH64"/>
      <c r="SPI64"/>
      <c r="SPJ64"/>
      <c r="SPK64"/>
      <c r="SPL64"/>
      <c r="SPM64"/>
      <c r="SPN64"/>
      <c r="SPO64"/>
      <c r="SPP64"/>
      <c r="SPQ64"/>
      <c r="SPR64"/>
      <c r="SPS64"/>
      <c r="SPT64"/>
      <c r="SPU64"/>
      <c r="SPV64"/>
      <c r="SPW64"/>
      <c r="SPX64"/>
      <c r="SPY64"/>
      <c r="SPZ64"/>
      <c r="SQA64"/>
      <c r="SQB64"/>
      <c r="SQC64"/>
      <c r="SQD64"/>
      <c r="SQE64"/>
      <c r="SQF64"/>
      <c r="SQG64"/>
      <c r="SQH64"/>
      <c r="SQI64"/>
      <c r="SQJ64"/>
      <c r="SQK64"/>
      <c r="SQL64"/>
      <c r="SQM64"/>
      <c r="SQN64"/>
      <c r="SQO64"/>
      <c r="SQP64"/>
      <c r="SQQ64"/>
      <c r="SQR64"/>
      <c r="SQS64"/>
      <c r="SQT64"/>
      <c r="SQU64"/>
      <c r="SQV64"/>
      <c r="SQW64"/>
      <c r="SQX64"/>
      <c r="SQY64"/>
      <c r="SQZ64"/>
      <c r="SRA64"/>
      <c r="SRB64"/>
      <c r="SRC64"/>
      <c r="SRD64"/>
      <c r="SRE64"/>
      <c r="SRF64"/>
      <c r="SRG64"/>
      <c r="SRH64"/>
      <c r="SRI64"/>
      <c r="SRJ64"/>
      <c r="SRK64"/>
      <c r="SRL64"/>
      <c r="SRM64"/>
      <c r="SRN64"/>
      <c r="SRO64"/>
      <c r="SRP64"/>
      <c r="SRQ64"/>
      <c r="SRR64"/>
      <c r="SRS64"/>
      <c r="SRT64"/>
      <c r="SRU64"/>
      <c r="SRV64"/>
      <c r="SRW64"/>
      <c r="SRX64"/>
      <c r="SRY64"/>
      <c r="SRZ64"/>
      <c r="SSA64"/>
      <c r="SSB64"/>
      <c r="SSC64"/>
      <c r="SSD64"/>
      <c r="SSE64"/>
      <c r="SSF64"/>
      <c r="SSG64"/>
      <c r="SSH64"/>
      <c r="SSI64"/>
      <c r="SSJ64"/>
      <c r="SSK64"/>
      <c r="SSL64"/>
      <c r="SSM64"/>
      <c r="SSN64"/>
      <c r="SSO64"/>
      <c r="SSP64"/>
      <c r="SSQ64"/>
      <c r="SSR64"/>
      <c r="SSS64"/>
      <c r="SST64"/>
      <c r="SSU64"/>
      <c r="SSV64"/>
      <c r="SSW64"/>
      <c r="SSX64"/>
      <c r="SSY64"/>
      <c r="SSZ64"/>
      <c r="STA64"/>
      <c r="STB64"/>
      <c r="STC64"/>
      <c r="STD64"/>
      <c r="STE64"/>
      <c r="STF64"/>
      <c r="STG64"/>
      <c r="STH64"/>
      <c r="STI64"/>
      <c r="STJ64"/>
      <c r="STK64"/>
      <c r="STL64"/>
      <c r="STM64"/>
      <c r="STN64"/>
      <c r="STO64"/>
      <c r="STP64"/>
      <c r="STQ64"/>
      <c r="STR64"/>
      <c r="STS64"/>
      <c r="STT64"/>
      <c r="STU64"/>
      <c r="STV64"/>
      <c r="STW64"/>
      <c r="STX64"/>
      <c r="STY64"/>
      <c r="STZ64"/>
      <c r="SUA64"/>
      <c r="SUB64"/>
      <c r="SUC64"/>
      <c r="SUD64"/>
      <c r="SUE64"/>
      <c r="SUF64"/>
      <c r="SUG64"/>
      <c r="SUH64"/>
      <c r="SUI64"/>
      <c r="SUJ64"/>
      <c r="SUK64"/>
      <c r="SUL64"/>
      <c r="SUM64"/>
      <c r="SUN64"/>
      <c r="SUO64"/>
      <c r="SUP64"/>
      <c r="SUQ64"/>
      <c r="SUR64"/>
      <c r="SUS64"/>
      <c r="SUT64"/>
      <c r="SUU64"/>
      <c r="SUV64"/>
      <c r="SUW64"/>
      <c r="SUX64"/>
      <c r="SUY64"/>
      <c r="SUZ64"/>
      <c r="SVA64"/>
      <c r="SVB64"/>
      <c r="SVC64"/>
      <c r="SVD64"/>
      <c r="SVE64"/>
      <c r="SVF64"/>
      <c r="SVG64"/>
      <c r="SVH64"/>
      <c r="SVI64"/>
      <c r="SVJ64"/>
      <c r="SVK64"/>
      <c r="SVL64"/>
      <c r="SVM64"/>
      <c r="SVN64"/>
      <c r="SVO64"/>
      <c r="SVP64"/>
      <c r="SVQ64"/>
      <c r="SVR64"/>
      <c r="SVS64"/>
      <c r="SVT64"/>
      <c r="SVU64"/>
      <c r="SVV64"/>
      <c r="SVW64"/>
      <c r="SVX64"/>
      <c r="SVY64"/>
      <c r="SVZ64"/>
      <c r="SWA64"/>
      <c r="SWB64"/>
      <c r="SWC64"/>
      <c r="SWD64"/>
      <c r="SWE64"/>
      <c r="SWF64"/>
      <c r="SWG64"/>
      <c r="SWH64"/>
      <c r="SWI64"/>
      <c r="SWJ64"/>
      <c r="SWK64"/>
      <c r="SWL64"/>
      <c r="SWM64"/>
      <c r="SWN64"/>
      <c r="SWO64"/>
      <c r="SWP64"/>
      <c r="SWQ64"/>
      <c r="SWR64"/>
      <c r="SWS64"/>
      <c r="SWT64"/>
      <c r="SWU64"/>
      <c r="SWV64"/>
      <c r="SWW64"/>
      <c r="SWX64"/>
      <c r="SWY64"/>
      <c r="SWZ64"/>
      <c r="SXA64"/>
      <c r="SXB64"/>
      <c r="SXC64"/>
      <c r="SXD64"/>
      <c r="SXE64"/>
      <c r="SXF64"/>
      <c r="SXG64"/>
      <c r="SXH64"/>
      <c r="SXI64"/>
      <c r="SXJ64"/>
      <c r="SXK64"/>
      <c r="SXL64"/>
      <c r="SXM64"/>
      <c r="SXN64"/>
      <c r="SXO64"/>
      <c r="SXP64"/>
      <c r="SXQ64"/>
      <c r="SXR64"/>
      <c r="SXS64"/>
      <c r="SXT64"/>
      <c r="SXU64"/>
      <c r="SXV64"/>
      <c r="SXW64"/>
      <c r="SXX64"/>
      <c r="SXY64"/>
      <c r="SXZ64"/>
      <c r="SYA64"/>
      <c r="SYB64"/>
      <c r="SYC64"/>
      <c r="SYD64"/>
      <c r="SYE64"/>
      <c r="SYF64"/>
      <c r="SYG64"/>
      <c r="SYH64"/>
      <c r="SYI64"/>
      <c r="SYJ64"/>
      <c r="SYK64"/>
      <c r="SYL64"/>
      <c r="SYM64"/>
      <c r="SYN64"/>
      <c r="SYO64"/>
      <c r="SYP64"/>
      <c r="SYQ64"/>
      <c r="SYR64"/>
      <c r="SYS64"/>
      <c r="SYT64"/>
      <c r="SYU64"/>
      <c r="SYV64"/>
      <c r="SYW64"/>
      <c r="SYX64"/>
      <c r="SYY64"/>
      <c r="SYZ64"/>
      <c r="SZA64"/>
      <c r="SZB64"/>
      <c r="SZC64"/>
      <c r="SZD64"/>
      <c r="SZE64"/>
      <c r="SZF64"/>
      <c r="SZG64"/>
      <c r="SZH64"/>
      <c r="SZI64"/>
      <c r="SZJ64"/>
      <c r="SZK64"/>
      <c r="SZL64"/>
      <c r="SZM64"/>
      <c r="SZN64"/>
      <c r="SZO64"/>
      <c r="SZP64"/>
      <c r="SZQ64"/>
      <c r="SZR64"/>
      <c r="SZS64"/>
      <c r="SZT64"/>
      <c r="SZU64"/>
      <c r="SZV64"/>
      <c r="SZW64"/>
      <c r="SZX64"/>
      <c r="SZY64"/>
      <c r="SZZ64"/>
      <c r="TAA64"/>
      <c r="TAB64"/>
      <c r="TAC64"/>
      <c r="TAD64"/>
      <c r="TAE64"/>
      <c r="TAF64"/>
      <c r="TAG64"/>
      <c r="TAH64"/>
      <c r="TAI64"/>
      <c r="TAJ64"/>
      <c r="TAK64"/>
      <c r="TAL64"/>
      <c r="TAM64"/>
      <c r="TAN64"/>
      <c r="TAO64"/>
      <c r="TAP64"/>
      <c r="TAQ64"/>
      <c r="TAR64"/>
      <c r="TAS64"/>
      <c r="TAT64"/>
      <c r="TAU64"/>
      <c r="TAV64"/>
      <c r="TAW64"/>
      <c r="TAX64"/>
      <c r="TAY64"/>
      <c r="TAZ64"/>
      <c r="TBA64"/>
      <c r="TBB64"/>
      <c r="TBC64"/>
      <c r="TBD64"/>
      <c r="TBE64"/>
      <c r="TBF64"/>
      <c r="TBG64"/>
      <c r="TBH64"/>
      <c r="TBI64"/>
      <c r="TBJ64"/>
      <c r="TBK64"/>
      <c r="TBL64"/>
      <c r="TBM64"/>
      <c r="TBN64"/>
      <c r="TBO64"/>
      <c r="TBP64"/>
      <c r="TBQ64"/>
      <c r="TBR64"/>
      <c r="TBS64"/>
      <c r="TBT64"/>
      <c r="TBU64"/>
      <c r="TBV64"/>
      <c r="TBW64"/>
      <c r="TBX64"/>
      <c r="TBY64"/>
      <c r="TBZ64"/>
      <c r="TCA64"/>
      <c r="TCB64"/>
      <c r="TCC64"/>
      <c r="TCD64"/>
      <c r="TCE64"/>
      <c r="TCF64"/>
      <c r="TCG64"/>
      <c r="TCH64"/>
      <c r="TCI64"/>
      <c r="TCJ64"/>
      <c r="TCK64"/>
      <c r="TCL64"/>
      <c r="TCM64"/>
      <c r="TCN64"/>
      <c r="TCO64"/>
      <c r="TCP64"/>
      <c r="TCQ64"/>
      <c r="TCR64"/>
      <c r="TCS64"/>
      <c r="TCT64"/>
      <c r="TCU64"/>
      <c r="TCV64"/>
      <c r="TCW64"/>
      <c r="TCX64"/>
      <c r="TCY64"/>
      <c r="TCZ64"/>
      <c r="TDA64"/>
      <c r="TDB64"/>
      <c r="TDC64"/>
      <c r="TDD64"/>
      <c r="TDE64"/>
      <c r="TDF64"/>
      <c r="TDG64"/>
      <c r="TDH64"/>
      <c r="TDI64"/>
      <c r="TDJ64"/>
      <c r="TDK64"/>
      <c r="TDL64"/>
      <c r="TDM64"/>
      <c r="TDN64"/>
      <c r="TDO64"/>
      <c r="TDP64"/>
      <c r="TDQ64"/>
      <c r="TDR64"/>
      <c r="TDS64"/>
      <c r="TDT64"/>
      <c r="TDU64"/>
      <c r="TDV64"/>
      <c r="TDW64"/>
      <c r="TDX64"/>
      <c r="TDY64"/>
      <c r="TDZ64"/>
      <c r="TEA64"/>
      <c r="TEB64"/>
      <c r="TEC64"/>
      <c r="TED64"/>
      <c r="TEE64"/>
      <c r="TEF64"/>
      <c r="TEG64"/>
      <c r="TEH64"/>
      <c r="TEI64"/>
      <c r="TEJ64"/>
      <c r="TEK64"/>
      <c r="TEL64"/>
      <c r="TEM64"/>
      <c r="TEN64"/>
      <c r="TEO64"/>
      <c r="TEP64"/>
      <c r="TEQ64"/>
      <c r="TER64"/>
      <c r="TES64"/>
      <c r="TET64"/>
      <c r="TEU64"/>
      <c r="TEV64"/>
      <c r="TEW64"/>
      <c r="TEX64"/>
      <c r="TEY64"/>
      <c r="TEZ64"/>
      <c r="TFA64"/>
      <c r="TFB64"/>
      <c r="TFC64"/>
      <c r="TFD64"/>
      <c r="TFE64"/>
      <c r="TFF64"/>
      <c r="TFG64"/>
      <c r="TFH64"/>
      <c r="TFI64"/>
      <c r="TFJ64"/>
      <c r="TFK64"/>
      <c r="TFL64"/>
      <c r="TFM64"/>
      <c r="TFN64"/>
      <c r="TFO64"/>
      <c r="TFP64"/>
      <c r="TFQ64"/>
      <c r="TFR64"/>
      <c r="TFS64"/>
      <c r="TFT64"/>
      <c r="TFU64"/>
      <c r="TFV64"/>
      <c r="TFW64"/>
      <c r="TFX64"/>
      <c r="TFY64"/>
      <c r="TFZ64"/>
      <c r="TGA64"/>
      <c r="TGB64"/>
      <c r="TGC64"/>
      <c r="TGD64"/>
      <c r="TGE64"/>
      <c r="TGF64"/>
      <c r="TGG64"/>
      <c r="TGH64"/>
      <c r="TGI64"/>
      <c r="TGJ64"/>
      <c r="TGK64"/>
      <c r="TGL64"/>
      <c r="TGM64"/>
      <c r="TGN64"/>
      <c r="TGO64"/>
      <c r="TGP64"/>
      <c r="TGQ64"/>
      <c r="TGR64"/>
      <c r="TGS64"/>
      <c r="TGT64"/>
      <c r="TGU64"/>
      <c r="TGV64"/>
      <c r="TGW64"/>
      <c r="TGX64"/>
      <c r="TGY64"/>
      <c r="TGZ64"/>
      <c r="THA64"/>
      <c r="THB64"/>
      <c r="THC64"/>
      <c r="THD64"/>
      <c r="THE64"/>
      <c r="THF64"/>
      <c r="THG64"/>
      <c r="THH64"/>
      <c r="THI64"/>
      <c r="THJ64"/>
      <c r="THK64"/>
      <c r="THL64"/>
      <c r="THM64"/>
      <c r="THN64"/>
      <c r="THO64"/>
      <c r="THP64"/>
      <c r="THQ64"/>
      <c r="THR64"/>
      <c r="THS64"/>
      <c r="THT64"/>
      <c r="THU64"/>
      <c r="THV64"/>
      <c r="THW64"/>
      <c r="THX64"/>
      <c r="THY64"/>
      <c r="THZ64"/>
      <c r="TIA64"/>
      <c r="TIB64"/>
      <c r="TIC64"/>
      <c r="TID64"/>
      <c r="TIE64"/>
      <c r="TIF64"/>
      <c r="TIG64"/>
      <c r="TIH64"/>
      <c r="TII64"/>
      <c r="TIJ64"/>
      <c r="TIK64"/>
      <c r="TIL64"/>
      <c r="TIM64"/>
      <c r="TIN64"/>
      <c r="TIO64"/>
      <c r="TIP64"/>
      <c r="TIQ64"/>
      <c r="TIR64"/>
      <c r="TIS64"/>
      <c r="TIT64"/>
      <c r="TIU64"/>
      <c r="TIV64"/>
      <c r="TIW64"/>
      <c r="TIX64"/>
      <c r="TIY64"/>
      <c r="TIZ64"/>
      <c r="TJA64"/>
      <c r="TJB64"/>
      <c r="TJC64"/>
      <c r="TJD64"/>
      <c r="TJE64"/>
      <c r="TJF64"/>
      <c r="TJG64"/>
      <c r="TJH64"/>
      <c r="TJI64"/>
      <c r="TJJ64"/>
      <c r="TJK64"/>
      <c r="TJL64"/>
      <c r="TJM64"/>
      <c r="TJN64"/>
      <c r="TJO64"/>
      <c r="TJP64"/>
      <c r="TJQ64"/>
      <c r="TJR64"/>
      <c r="TJS64"/>
      <c r="TJT64"/>
      <c r="TJU64"/>
      <c r="TJV64"/>
      <c r="TJW64"/>
      <c r="TJX64"/>
      <c r="TJY64"/>
      <c r="TJZ64"/>
      <c r="TKA64"/>
      <c r="TKB64"/>
      <c r="TKC64"/>
      <c r="TKD64"/>
      <c r="TKE64"/>
      <c r="TKF64"/>
      <c r="TKG64"/>
      <c r="TKH64"/>
      <c r="TKI64"/>
      <c r="TKJ64"/>
      <c r="TKK64"/>
      <c r="TKL64"/>
      <c r="TKM64"/>
      <c r="TKN64"/>
      <c r="TKO64"/>
      <c r="TKP64"/>
      <c r="TKQ64"/>
      <c r="TKR64"/>
      <c r="TKS64"/>
      <c r="TKT64"/>
      <c r="TKU64"/>
      <c r="TKV64"/>
      <c r="TKW64"/>
      <c r="TKX64"/>
      <c r="TKY64"/>
      <c r="TKZ64"/>
      <c r="TLA64"/>
      <c r="TLB64"/>
      <c r="TLC64"/>
      <c r="TLD64"/>
      <c r="TLE64"/>
      <c r="TLF64"/>
      <c r="TLG64"/>
      <c r="TLH64"/>
      <c r="TLI64"/>
      <c r="TLJ64"/>
      <c r="TLK64"/>
      <c r="TLL64"/>
      <c r="TLM64"/>
      <c r="TLN64"/>
      <c r="TLO64"/>
      <c r="TLP64"/>
      <c r="TLQ64"/>
      <c r="TLR64"/>
      <c r="TLS64"/>
      <c r="TLT64"/>
      <c r="TLU64"/>
      <c r="TLV64"/>
      <c r="TLW64"/>
      <c r="TLX64"/>
      <c r="TLY64"/>
      <c r="TLZ64"/>
      <c r="TMA64"/>
      <c r="TMB64"/>
      <c r="TMC64"/>
      <c r="TMD64"/>
      <c r="TME64"/>
      <c r="TMF64"/>
      <c r="TMG64"/>
      <c r="TMH64"/>
      <c r="TMI64"/>
      <c r="TMJ64"/>
      <c r="TMK64"/>
      <c r="TML64"/>
      <c r="TMM64"/>
      <c r="TMN64"/>
      <c r="TMO64"/>
      <c r="TMP64"/>
      <c r="TMQ64"/>
      <c r="TMR64"/>
      <c r="TMS64"/>
      <c r="TMT64"/>
      <c r="TMU64"/>
      <c r="TMV64"/>
      <c r="TMW64"/>
      <c r="TMX64"/>
      <c r="TMY64"/>
      <c r="TMZ64"/>
      <c r="TNA64"/>
      <c r="TNB64"/>
      <c r="TNC64"/>
      <c r="TND64"/>
      <c r="TNE64"/>
      <c r="TNF64"/>
      <c r="TNG64"/>
      <c r="TNH64"/>
      <c r="TNI64"/>
      <c r="TNJ64"/>
      <c r="TNK64"/>
      <c r="TNL64"/>
      <c r="TNM64"/>
      <c r="TNN64"/>
      <c r="TNO64"/>
      <c r="TNP64"/>
      <c r="TNQ64"/>
      <c r="TNR64"/>
      <c r="TNS64"/>
      <c r="TNT64"/>
      <c r="TNU64"/>
      <c r="TNV64"/>
      <c r="TNW64"/>
      <c r="TNX64"/>
      <c r="TNY64"/>
      <c r="TNZ64"/>
      <c r="TOA64"/>
      <c r="TOB64"/>
      <c r="TOC64"/>
      <c r="TOD64"/>
      <c r="TOE64"/>
      <c r="TOF64"/>
      <c r="TOG64"/>
      <c r="TOH64"/>
      <c r="TOI64"/>
      <c r="TOJ64"/>
      <c r="TOK64"/>
      <c r="TOL64"/>
      <c r="TOM64"/>
      <c r="TON64"/>
      <c r="TOO64"/>
      <c r="TOP64"/>
      <c r="TOQ64"/>
      <c r="TOR64"/>
      <c r="TOS64"/>
      <c r="TOT64"/>
      <c r="TOU64"/>
      <c r="TOV64"/>
      <c r="TOW64"/>
      <c r="TOX64"/>
      <c r="TOY64"/>
      <c r="TOZ64"/>
      <c r="TPA64"/>
      <c r="TPB64"/>
      <c r="TPC64"/>
      <c r="TPD64"/>
      <c r="TPE64"/>
      <c r="TPF64"/>
      <c r="TPG64"/>
      <c r="TPH64"/>
      <c r="TPI64"/>
      <c r="TPJ64"/>
      <c r="TPK64"/>
      <c r="TPL64"/>
      <c r="TPM64"/>
      <c r="TPN64"/>
      <c r="TPO64"/>
      <c r="TPP64"/>
      <c r="TPQ64"/>
      <c r="TPR64"/>
      <c r="TPS64"/>
      <c r="TPT64"/>
      <c r="TPU64"/>
      <c r="TPV64"/>
      <c r="TPW64"/>
      <c r="TPX64"/>
      <c r="TPY64"/>
      <c r="TPZ64"/>
      <c r="TQA64"/>
      <c r="TQB64"/>
      <c r="TQC64"/>
      <c r="TQD64"/>
      <c r="TQE64"/>
      <c r="TQF64"/>
      <c r="TQG64"/>
      <c r="TQH64"/>
      <c r="TQI64"/>
      <c r="TQJ64"/>
      <c r="TQK64"/>
      <c r="TQL64"/>
      <c r="TQM64"/>
      <c r="TQN64"/>
      <c r="TQO64"/>
      <c r="TQP64"/>
      <c r="TQQ64"/>
      <c r="TQR64"/>
      <c r="TQS64"/>
      <c r="TQT64"/>
      <c r="TQU64"/>
      <c r="TQV64"/>
      <c r="TQW64"/>
      <c r="TQX64"/>
      <c r="TQY64"/>
      <c r="TQZ64"/>
      <c r="TRA64"/>
      <c r="TRB64"/>
      <c r="TRC64"/>
      <c r="TRD64"/>
      <c r="TRE64"/>
      <c r="TRF64"/>
      <c r="TRG64"/>
      <c r="TRH64"/>
      <c r="TRI64"/>
      <c r="TRJ64"/>
      <c r="TRK64"/>
      <c r="TRL64"/>
      <c r="TRM64"/>
      <c r="TRN64"/>
      <c r="TRO64"/>
      <c r="TRP64"/>
      <c r="TRQ64"/>
      <c r="TRR64"/>
      <c r="TRS64"/>
      <c r="TRT64"/>
      <c r="TRU64"/>
      <c r="TRV64"/>
      <c r="TRW64"/>
      <c r="TRX64"/>
      <c r="TRY64"/>
      <c r="TRZ64"/>
      <c r="TSA64"/>
      <c r="TSB64"/>
      <c r="TSC64"/>
      <c r="TSD64"/>
      <c r="TSE64"/>
      <c r="TSF64"/>
      <c r="TSG64"/>
      <c r="TSH64"/>
      <c r="TSI64"/>
      <c r="TSJ64"/>
      <c r="TSK64"/>
      <c r="TSL64"/>
      <c r="TSM64"/>
      <c r="TSN64"/>
      <c r="TSO64"/>
      <c r="TSP64"/>
      <c r="TSQ64"/>
      <c r="TSR64"/>
      <c r="TSS64"/>
      <c r="TST64"/>
      <c r="TSU64"/>
      <c r="TSV64"/>
      <c r="TSW64"/>
      <c r="TSX64"/>
      <c r="TSY64"/>
      <c r="TSZ64"/>
      <c r="TTA64"/>
      <c r="TTB64"/>
      <c r="TTC64"/>
      <c r="TTD64"/>
      <c r="TTE64"/>
      <c r="TTF64"/>
      <c r="TTG64"/>
      <c r="TTH64"/>
      <c r="TTI64"/>
      <c r="TTJ64"/>
      <c r="TTK64"/>
      <c r="TTL64"/>
      <c r="TTM64"/>
      <c r="TTN64"/>
      <c r="TTO64"/>
      <c r="TTP64"/>
      <c r="TTQ64"/>
      <c r="TTR64"/>
      <c r="TTS64"/>
      <c r="TTT64"/>
      <c r="TTU64"/>
      <c r="TTV64"/>
      <c r="TTW64"/>
      <c r="TTX64"/>
      <c r="TTY64"/>
      <c r="TTZ64"/>
      <c r="TUA64"/>
      <c r="TUB64"/>
      <c r="TUC64"/>
      <c r="TUD64"/>
      <c r="TUE64"/>
      <c r="TUF64"/>
      <c r="TUG64"/>
      <c r="TUH64"/>
      <c r="TUI64"/>
      <c r="TUJ64"/>
      <c r="TUK64"/>
      <c r="TUL64"/>
      <c r="TUM64"/>
      <c r="TUN64"/>
      <c r="TUO64"/>
      <c r="TUP64"/>
      <c r="TUQ64"/>
      <c r="TUR64"/>
      <c r="TUS64"/>
      <c r="TUT64"/>
      <c r="TUU64"/>
      <c r="TUV64"/>
      <c r="TUW64"/>
      <c r="TUX64"/>
      <c r="TUY64"/>
      <c r="TUZ64"/>
      <c r="TVA64"/>
      <c r="TVB64"/>
      <c r="TVC64"/>
      <c r="TVD64"/>
      <c r="TVE64"/>
      <c r="TVF64"/>
      <c r="TVG64"/>
      <c r="TVH64"/>
      <c r="TVI64"/>
      <c r="TVJ64"/>
      <c r="TVK64"/>
      <c r="TVL64"/>
      <c r="TVM64"/>
      <c r="TVN64"/>
      <c r="TVO64"/>
      <c r="TVP64"/>
      <c r="TVQ64"/>
      <c r="TVR64"/>
      <c r="TVS64"/>
      <c r="TVT64"/>
      <c r="TVU64"/>
      <c r="TVV64"/>
      <c r="TVW64"/>
      <c r="TVX64"/>
      <c r="TVY64"/>
      <c r="TVZ64"/>
      <c r="TWA64"/>
      <c r="TWB64"/>
      <c r="TWC64"/>
      <c r="TWD64"/>
      <c r="TWE64"/>
      <c r="TWF64"/>
      <c r="TWG64"/>
      <c r="TWH64"/>
      <c r="TWI64"/>
      <c r="TWJ64"/>
      <c r="TWK64"/>
      <c r="TWL64"/>
      <c r="TWM64"/>
      <c r="TWN64"/>
      <c r="TWO64"/>
      <c r="TWP64"/>
      <c r="TWQ64"/>
      <c r="TWR64"/>
      <c r="TWS64"/>
      <c r="TWT64"/>
      <c r="TWU64"/>
      <c r="TWV64"/>
      <c r="TWW64"/>
      <c r="TWX64"/>
      <c r="TWY64"/>
      <c r="TWZ64"/>
      <c r="TXA64"/>
      <c r="TXB64"/>
      <c r="TXC64"/>
      <c r="TXD64"/>
      <c r="TXE64"/>
      <c r="TXF64"/>
      <c r="TXG64"/>
      <c r="TXH64"/>
      <c r="TXI64"/>
      <c r="TXJ64"/>
      <c r="TXK64"/>
      <c r="TXL64"/>
      <c r="TXM64"/>
      <c r="TXN64"/>
      <c r="TXO64"/>
      <c r="TXP64"/>
      <c r="TXQ64"/>
      <c r="TXR64"/>
      <c r="TXS64"/>
      <c r="TXT64"/>
      <c r="TXU64"/>
      <c r="TXV64"/>
      <c r="TXW64"/>
      <c r="TXX64"/>
      <c r="TXY64"/>
      <c r="TXZ64"/>
      <c r="TYA64"/>
      <c r="TYB64"/>
      <c r="TYC64"/>
      <c r="TYD64"/>
      <c r="TYE64"/>
      <c r="TYF64"/>
      <c r="TYG64"/>
      <c r="TYH64"/>
      <c r="TYI64"/>
      <c r="TYJ64"/>
      <c r="TYK64"/>
      <c r="TYL64"/>
      <c r="TYM64"/>
      <c r="TYN64"/>
      <c r="TYO64"/>
      <c r="TYP64"/>
      <c r="TYQ64"/>
      <c r="TYR64"/>
      <c r="TYS64"/>
      <c r="TYT64"/>
      <c r="TYU64"/>
      <c r="TYV64"/>
      <c r="TYW64"/>
      <c r="TYX64"/>
      <c r="TYY64"/>
      <c r="TYZ64"/>
      <c r="TZA64"/>
      <c r="TZB64"/>
      <c r="TZC64"/>
      <c r="TZD64"/>
      <c r="TZE64"/>
      <c r="TZF64"/>
      <c r="TZG64"/>
      <c r="TZH64"/>
      <c r="TZI64"/>
      <c r="TZJ64"/>
      <c r="TZK64"/>
      <c r="TZL64"/>
      <c r="TZM64"/>
      <c r="TZN64"/>
      <c r="TZO64"/>
      <c r="TZP64"/>
      <c r="TZQ64"/>
      <c r="TZR64"/>
      <c r="TZS64"/>
      <c r="TZT64"/>
      <c r="TZU64"/>
      <c r="TZV64"/>
      <c r="TZW64"/>
      <c r="TZX64"/>
      <c r="TZY64"/>
      <c r="TZZ64"/>
      <c r="UAA64"/>
      <c r="UAB64"/>
      <c r="UAC64"/>
      <c r="UAD64"/>
      <c r="UAE64"/>
      <c r="UAF64"/>
      <c r="UAG64"/>
      <c r="UAH64"/>
      <c r="UAI64"/>
      <c r="UAJ64"/>
      <c r="UAK64"/>
      <c r="UAL64"/>
      <c r="UAM64"/>
      <c r="UAN64"/>
      <c r="UAO64"/>
      <c r="UAP64"/>
      <c r="UAQ64"/>
      <c r="UAR64"/>
      <c r="UAS64"/>
      <c r="UAT64"/>
      <c r="UAU64"/>
      <c r="UAV64"/>
      <c r="UAW64"/>
      <c r="UAX64"/>
      <c r="UAY64"/>
      <c r="UAZ64"/>
      <c r="UBA64"/>
      <c r="UBB64"/>
      <c r="UBC64"/>
      <c r="UBD64"/>
      <c r="UBE64"/>
      <c r="UBF64"/>
      <c r="UBG64"/>
      <c r="UBH64"/>
      <c r="UBI64"/>
      <c r="UBJ64"/>
      <c r="UBK64"/>
      <c r="UBL64"/>
      <c r="UBM64"/>
      <c r="UBN64"/>
      <c r="UBO64"/>
      <c r="UBP64"/>
      <c r="UBQ64"/>
      <c r="UBR64"/>
      <c r="UBS64"/>
      <c r="UBT64"/>
      <c r="UBU64"/>
      <c r="UBV64"/>
      <c r="UBW64"/>
      <c r="UBX64"/>
      <c r="UBY64"/>
      <c r="UBZ64"/>
      <c r="UCA64"/>
      <c r="UCB64"/>
      <c r="UCC64"/>
      <c r="UCD64"/>
      <c r="UCE64"/>
      <c r="UCF64"/>
      <c r="UCG64"/>
      <c r="UCH64"/>
      <c r="UCI64"/>
      <c r="UCJ64"/>
      <c r="UCK64"/>
      <c r="UCL64"/>
      <c r="UCM64"/>
      <c r="UCN64"/>
      <c r="UCO64"/>
      <c r="UCP64"/>
      <c r="UCQ64"/>
      <c r="UCR64"/>
      <c r="UCS64"/>
      <c r="UCT64"/>
      <c r="UCU64"/>
      <c r="UCV64"/>
      <c r="UCW64"/>
      <c r="UCX64"/>
      <c r="UCY64"/>
      <c r="UCZ64"/>
      <c r="UDA64"/>
      <c r="UDB64"/>
      <c r="UDC64"/>
      <c r="UDD64"/>
      <c r="UDE64"/>
      <c r="UDF64"/>
      <c r="UDG64"/>
      <c r="UDH64"/>
      <c r="UDI64"/>
      <c r="UDJ64"/>
      <c r="UDK64"/>
      <c r="UDL64"/>
      <c r="UDM64"/>
      <c r="UDN64"/>
      <c r="UDO64"/>
      <c r="UDP64"/>
      <c r="UDQ64"/>
      <c r="UDR64"/>
      <c r="UDS64"/>
      <c r="UDT64"/>
      <c r="UDU64"/>
      <c r="UDV64"/>
      <c r="UDW64"/>
      <c r="UDX64"/>
      <c r="UDY64"/>
      <c r="UDZ64"/>
      <c r="UEA64"/>
      <c r="UEB64"/>
      <c r="UEC64"/>
      <c r="UED64"/>
      <c r="UEE64"/>
      <c r="UEF64"/>
      <c r="UEG64"/>
      <c r="UEH64"/>
      <c r="UEI64"/>
      <c r="UEJ64"/>
      <c r="UEK64"/>
      <c r="UEL64"/>
      <c r="UEM64"/>
      <c r="UEN64"/>
      <c r="UEO64"/>
      <c r="UEP64"/>
      <c r="UEQ64"/>
      <c r="UER64"/>
      <c r="UES64"/>
      <c r="UET64"/>
      <c r="UEU64"/>
      <c r="UEV64"/>
      <c r="UEW64"/>
      <c r="UEX64"/>
      <c r="UEY64"/>
      <c r="UEZ64"/>
      <c r="UFA64"/>
      <c r="UFB64"/>
      <c r="UFC64"/>
      <c r="UFD64"/>
      <c r="UFE64"/>
      <c r="UFF64"/>
      <c r="UFG64"/>
      <c r="UFH64"/>
      <c r="UFI64"/>
      <c r="UFJ64"/>
      <c r="UFK64"/>
      <c r="UFL64"/>
      <c r="UFM64"/>
      <c r="UFN64"/>
      <c r="UFO64"/>
      <c r="UFP64"/>
      <c r="UFQ64"/>
      <c r="UFR64"/>
      <c r="UFS64"/>
      <c r="UFT64"/>
      <c r="UFU64"/>
      <c r="UFV64"/>
      <c r="UFW64"/>
      <c r="UFX64"/>
      <c r="UFY64"/>
      <c r="UFZ64"/>
      <c r="UGA64"/>
      <c r="UGB64"/>
      <c r="UGC64"/>
      <c r="UGD64"/>
      <c r="UGE64"/>
      <c r="UGF64"/>
      <c r="UGG64"/>
      <c r="UGH64"/>
      <c r="UGI64"/>
      <c r="UGJ64"/>
      <c r="UGK64"/>
      <c r="UGL64"/>
      <c r="UGM64"/>
      <c r="UGN64"/>
      <c r="UGO64"/>
      <c r="UGP64"/>
      <c r="UGQ64"/>
      <c r="UGR64"/>
      <c r="UGS64"/>
      <c r="UGT64"/>
      <c r="UGU64"/>
      <c r="UGV64"/>
      <c r="UGW64"/>
      <c r="UGX64"/>
      <c r="UGY64"/>
      <c r="UGZ64"/>
      <c r="UHA64"/>
      <c r="UHB64"/>
      <c r="UHC64"/>
      <c r="UHD64"/>
      <c r="UHE64"/>
      <c r="UHF64"/>
      <c r="UHG64"/>
      <c r="UHH64"/>
      <c r="UHI64"/>
      <c r="UHJ64"/>
      <c r="UHK64"/>
      <c r="UHL64"/>
      <c r="UHM64"/>
      <c r="UHN64"/>
      <c r="UHO64"/>
      <c r="UHP64"/>
      <c r="UHQ64"/>
      <c r="UHR64"/>
      <c r="UHS64"/>
      <c r="UHT64"/>
      <c r="UHU64"/>
      <c r="UHV64"/>
      <c r="UHW64"/>
      <c r="UHX64"/>
      <c r="UHY64"/>
      <c r="UHZ64"/>
      <c r="UIA64"/>
      <c r="UIB64"/>
      <c r="UIC64"/>
      <c r="UID64"/>
      <c r="UIE64"/>
      <c r="UIF64"/>
      <c r="UIG64"/>
      <c r="UIH64"/>
      <c r="UII64"/>
      <c r="UIJ64"/>
      <c r="UIK64"/>
      <c r="UIL64"/>
      <c r="UIM64"/>
      <c r="UIN64"/>
      <c r="UIO64"/>
      <c r="UIP64"/>
      <c r="UIQ64"/>
      <c r="UIR64"/>
      <c r="UIS64"/>
      <c r="UIT64"/>
      <c r="UIU64"/>
      <c r="UIV64"/>
      <c r="UIW64"/>
      <c r="UIX64"/>
      <c r="UIY64"/>
      <c r="UIZ64"/>
      <c r="UJA64"/>
      <c r="UJB64"/>
      <c r="UJC64"/>
      <c r="UJD64"/>
      <c r="UJE64"/>
      <c r="UJF64"/>
      <c r="UJG64"/>
      <c r="UJH64"/>
      <c r="UJI64"/>
      <c r="UJJ64"/>
      <c r="UJK64"/>
      <c r="UJL64"/>
      <c r="UJM64"/>
      <c r="UJN64"/>
      <c r="UJO64"/>
      <c r="UJP64"/>
      <c r="UJQ64"/>
      <c r="UJR64"/>
      <c r="UJS64"/>
      <c r="UJT64"/>
      <c r="UJU64"/>
      <c r="UJV64"/>
      <c r="UJW64"/>
      <c r="UJX64"/>
      <c r="UJY64"/>
      <c r="UJZ64"/>
      <c r="UKA64"/>
      <c r="UKB64"/>
      <c r="UKC64"/>
      <c r="UKD64"/>
      <c r="UKE64"/>
      <c r="UKF64"/>
      <c r="UKG64"/>
      <c r="UKH64"/>
      <c r="UKI64"/>
      <c r="UKJ64"/>
      <c r="UKK64"/>
      <c r="UKL64"/>
      <c r="UKM64"/>
      <c r="UKN64"/>
      <c r="UKO64"/>
      <c r="UKP64"/>
      <c r="UKQ64"/>
      <c r="UKR64"/>
      <c r="UKS64"/>
      <c r="UKT64"/>
      <c r="UKU64"/>
      <c r="UKV64"/>
      <c r="UKW64"/>
      <c r="UKX64"/>
      <c r="UKY64"/>
      <c r="UKZ64"/>
      <c r="ULA64"/>
      <c r="ULB64"/>
      <c r="ULC64"/>
      <c r="ULD64"/>
      <c r="ULE64"/>
      <c r="ULF64"/>
      <c r="ULG64"/>
      <c r="ULH64"/>
      <c r="ULI64"/>
      <c r="ULJ64"/>
      <c r="ULK64"/>
      <c r="ULL64"/>
      <c r="ULM64"/>
      <c r="ULN64"/>
      <c r="ULO64"/>
      <c r="ULP64"/>
      <c r="ULQ64"/>
      <c r="ULR64"/>
      <c r="ULS64"/>
      <c r="ULT64"/>
      <c r="ULU64"/>
      <c r="ULV64"/>
      <c r="ULW64"/>
      <c r="ULX64"/>
      <c r="ULY64"/>
      <c r="ULZ64"/>
      <c r="UMA64"/>
      <c r="UMB64"/>
      <c r="UMC64"/>
      <c r="UMD64"/>
      <c r="UME64"/>
      <c r="UMF64"/>
      <c r="UMG64"/>
      <c r="UMH64"/>
      <c r="UMI64"/>
      <c r="UMJ64"/>
      <c r="UMK64"/>
      <c r="UML64"/>
      <c r="UMM64"/>
      <c r="UMN64"/>
      <c r="UMO64"/>
      <c r="UMP64"/>
      <c r="UMQ64"/>
      <c r="UMR64"/>
      <c r="UMS64"/>
      <c r="UMT64"/>
      <c r="UMU64"/>
      <c r="UMV64"/>
      <c r="UMW64"/>
      <c r="UMX64"/>
      <c r="UMY64"/>
      <c r="UMZ64"/>
      <c r="UNA64"/>
      <c r="UNB64"/>
      <c r="UNC64"/>
      <c r="UND64"/>
      <c r="UNE64"/>
      <c r="UNF64"/>
      <c r="UNG64"/>
      <c r="UNH64"/>
      <c r="UNI64"/>
      <c r="UNJ64"/>
      <c r="UNK64"/>
      <c r="UNL64"/>
      <c r="UNM64"/>
      <c r="UNN64"/>
      <c r="UNO64"/>
      <c r="UNP64"/>
      <c r="UNQ64"/>
      <c r="UNR64"/>
      <c r="UNS64"/>
      <c r="UNT64"/>
      <c r="UNU64"/>
      <c r="UNV64"/>
      <c r="UNW64"/>
      <c r="UNX64"/>
      <c r="UNY64"/>
      <c r="UNZ64"/>
      <c r="UOA64"/>
      <c r="UOB64"/>
      <c r="UOC64"/>
      <c r="UOD64"/>
      <c r="UOE64"/>
      <c r="UOF64"/>
      <c r="UOG64"/>
      <c r="UOH64"/>
      <c r="UOI64"/>
      <c r="UOJ64"/>
      <c r="UOK64"/>
      <c r="UOL64"/>
      <c r="UOM64"/>
      <c r="UON64"/>
      <c r="UOO64"/>
      <c r="UOP64"/>
      <c r="UOQ64"/>
      <c r="UOR64"/>
      <c r="UOS64"/>
      <c r="UOT64"/>
      <c r="UOU64"/>
      <c r="UOV64"/>
      <c r="UOW64"/>
      <c r="UOX64"/>
      <c r="UOY64"/>
      <c r="UOZ64"/>
      <c r="UPA64"/>
      <c r="UPB64"/>
      <c r="UPC64"/>
      <c r="UPD64"/>
      <c r="UPE64"/>
      <c r="UPF64"/>
      <c r="UPG64"/>
      <c r="UPH64"/>
      <c r="UPI64"/>
      <c r="UPJ64"/>
      <c r="UPK64"/>
      <c r="UPL64"/>
      <c r="UPM64"/>
      <c r="UPN64"/>
      <c r="UPO64"/>
      <c r="UPP64"/>
      <c r="UPQ64"/>
      <c r="UPR64"/>
      <c r="UPS64"/>
      <c r="UPT64"/>
      <c r="UPU64"/>
      <c r="UPV64"/>
      <c r="UPW64"/>
      <c r="UPX64"/>
      <c r="UPY64"/>
      <c r="UPZ64"/>
      <c r="UQA64"/>
      <c r="UQB64"/>
      <c r="UQC64"/>
      <c r="UQD64"/>
      <c r="UQE64"/>
      <c r="UQF64"/>
      <c r="UQG64"/>
      <c r="UQH64"/>
      <c r="UQI64"/>
      <c r="UQJ64"/>
      <c r="UQK64"/>
      <c r="UQL64"/>
      <c r="UQM64"/>
      <c r="UQN64"/>
      <c r="UQO64"/>
      <c r="UQP64"/>
      <c r="UQQ64"/>
      <c r="UQR64"/>
      <c r="UQS64"/>
      <c r="UQT64"/>
      <c r="UQU64"/>
      <c r="UQV64"/>
      <c r="UQW64"/>
      <c r="UQX64"/>
      <c r="UQY64"/>
      <c r="UQZ64"/>
      <c r="URA64"/>
      <c r="URB64"/>
      <c r="URC64"/>
      <c r="URD64"/>
      <c r="URE64"/>
      <c r="URF64"/>
      <c r="URG64"/>
      <c r="URH64"/>
      <c r="URI64"/>
      <c r="URJ64"/>
      <c r="URK64"/>
      <c r="URL64"/>
      <c r="URM64"/>
      <c r="URN64"/>
      <c r="URO64"/>
      <c r="URP64"/>
      <c r="URQ64"/>
      <c r="URR64"/>
      <c r="URS64"/>
      <c r="URT64"/>
      <c r="URU64"/>
      <c r="URV64"/>
      <c r="URW64"/>
      <c r="URX64"/>
      <c r="URY64"/>
      <c r="URZ64"/>
      <c r="USA64"/>
      <c r="USB64"/>
      <c r="USC64"/>
      <c r="USD64"/>
      <c r="USE64"/>
      <c r="USF64"/>
      <c r="USG64"/>
      <c r="USH64"/>
      <c r="USI64"/>
      <c r="USJ64"/>
      <c r="USK64"/>
      <c r="USL64"/>
      <c r="USM64"/>
      <c r="USN64"/>
      <c r="USO64"/>
      <c r="USP64"/>
      <c r="USQ64"/>
      <c r="USR64"/>
      <c r="USS64"/>
      <c r="UST64"/>
      <c r="USU64"/>
      <c r="USV64"/>
      <c r="USW64"/>
      <c r="USX64"/>
      <c r="USY64"/>
      <c r="USZ64"/>
      <c r="UTA64"/>
      <c r="UTB64"/>
      <c r="UTC64"/>
      <c r="UTD64"/>
      <c r="UTE64"/>
      <c r="UTF64"/>
      <c r="UTG64"/>
      <c r="UTH64"/>
      <c r="UTI64"/>
      <c r="UTJ64"/>
      <c r="UTK64"/>
      <c r="UTL64"/>
      <c r="UTM64"/>
      <c r="UTN64"/>
      <c r="UTO64"/>
      <c r="UTP64"/>
      <c r="UTQ64"/>
      <c r="UTR64"/>
      <c r="UTS64"/>
      <c r="UTT64"/>
      <c r="UTU64"/>
      <c r="UTV64"/>
      <c r="UTW64"/>
      <c r="UTX64"/>
      <c r="UTY64"/>
      <c r="UTZ64"/>
      <c r="UUA64"/>
      <c r="UUB64"/>
      <c r="UUC64"/>
      <c r="UUD64"/>
      <c r="UUE64"/>
      <c r="UUF64"/>
      <c r="UUG64"/>
      <c r="UUH64"/>
      <c r="UUI64"/>
      <c r="UUJ64"/>
      <c r="UUK64"/>
      <c r="UUL64"/>
      <c r="UUM64"/>
      <c r="UUN64"/>
      <c r="UUO64"/>
      <c r="UUP64"/>
      <c r="UUQ64"/>
      <c r="UUR64"/>
      <c r="UUS64"/>
      <c r="UUT64"/>
      <c r="UUU64"/>
      <c r="UUV64"/>
      <c r="UUW64"/>
      <c r="UUX64"/>
      <c r="UUY64"/>
      <c r="UUZ64"/>
      <c r="UVA64"/>
      <c r="UVB64"/>
      <c r="UVC64"/>
      <c r="UVD64"/>
      <c r="UVE64"/>
      <c r="UVF64"/>
      <c r="UVG64"/>
      <c r="UVH64"/>
      <c r="UVI64"/>
      <c r="UVJ64"/>
      <c r="UVK64"/>
      <c r="UVL64"/>
      <c r="UVM64"/>
      <c r="UVN64"/>
      <c r="UVO64"/>
      <c r="UVP64"/>
      <c r="UVQ64"/>
      <c r="UVR64"/>
      <c r="UVS64"/>
      <c r="UVT64"/>
      <c r="UVU64"/>
      <c r="UVV64"/>
      <c r="UVW64"/>
      <c r="UVX64"/>
      <c r="UVY64"/>
      <c r="UVZ64"/>
      <c r="UWA64"/>
      <c r="UWB64"/>
      <c r="UWC64"/>
      <c r="UWD64"/>
      <c r="UWE64"/>
      <c r="UWF64"/>
      <c r="UWG64"/>
      <c r="UWH64"/>
      <c r="UWI64"/>
      <c r="UWJ64"/>
      <c r="UWK64"/>
      <c r="UWL64"/>
      <c r="UWM64"/>
      <c r="UWN64"/>
      <c r="UWO64"/>
      <c r="UWP64"/>
      <c r="UWQ64"/>
      <c r="UWR64"/>
      <c r="UWS64"/>
      <c r="UWT64"/>
      <c r="UWU64"/>
      <c r="UWV64"/>
      <c r="UWW64"/>
      <c r="UWX64"/>
      <c r="UWY64"/>
      <c r="UWZ64"/>
      <c r="UXA64"/>
      <c r="UXB64"/>
      <c r="UXC64"/>
      <c r="UXD64"/>
      <c r="UXE64"/>
      <c r="UXF64"/>
      <c r="UXG64"/>
      <c r="UXH64"/>
      <c r="UXI64"/>
      <c r="UXJ64"/>
      <c r="UXK64"/>
      <c r="UXL64"/>
      <c r="UXM64"/>
      <c r="UXN64"/>
      <c r="UXO64"/>
      <c r="UXP64"/>
      <c r="UXQ64"/>
      <c r="UXR64"/>
      <c r="UXS64"/>
      <c r="UXT64"/>
      <c r="UXU64"/>
      <c r="UXV64"/>
      <c r="UXW64"/>
      <c r="UXX64"/>
      <c r="UXY64"/>
      <c r="UXZ64"/>
      <c r="UYA64"/>
      <c r="UYB64"/>
      <c r="UYC64"/>
      <c r="UYD64"/>
      <c r="UYE64"/>
      <c r="UYF64"/>
      <c r="UYG64"/>
      <c r="UYH64"/>
      <c r="UYI64"/>
      <c r="UYJ64"/>
      <c r="UYK64"/>
      <c r="UYL64"/>
      <c r="UYM64"/>
      <c r="UYN64"/>
      <c r="UYO64"/>
      <c r="UYP64"/>
      <c r="UYQ64"/>
      <c r="UYR64"/>
      <c r="UYS64"/>
      <c r="UYT64"/>
      <c r="UYU64"/>
      <c r="UYV64"/>
      <c r="UYW64"/>
      <c r="UYX64"/>
      <c r="UYY64"/>
      <c r="UYZ64"/>
      <c r="UZA64"/>
      <c r="UZB64"/>
      <c r="UZC64"/>
      <c r="UZD64"/>
      <c r="UZE64"/>
      <c r="UZF64"/>
      <c r="UZG64"/>
      <c r="UZH64"/>
      <c r="UZI64"/>
      <c r="UZJ64"/>
      <c r="UZK64"/>
      <c r="UZL64"/>
      <c r="UZM64"/>
      <c r="UZN64"/>
      <c r="UZO64"/>
      <c r="UZP64"/>
      <c r="UZQ64"/>
      <c r="UZR64"/>
      <c r="UZS64"/>
      <c r="UZT64"/>
      <c r="UZU64"/>
      <c r="UZV64"/>
      <c r="UZW64"/>
      <c r="UZX64"/>
      <c r="UZY64"/>
      <c r="UZZ64"/>
      <c r="VAA64"/>
      <c r="VAB64"/>
      <c r="VAC64"/>
      <c r="VAD64"/>
      <c r="VAE64"/>
      <c r="VAF64"/>
      <c r="VAG64"/>
      <c r="VAH64"/>
      <c r="VAI64"/>
      <c r="VAJ64"/>
      <c r="VAK64"/>
      <c r="VAL64"/>
      <c r="VAM64"/>
      <c r="VAN64"/>
      <c r="VAO64"/>
      <c r="VAP64"/>
      <c r="VAQ64"/>
      <c r="VAR64"/>
      <c r="VAS64"/>
      <c r="VAT64"/>
      <c r="VAU64"/>
      <c r="VAV64"/>
      <c r="VAW64"/>
      <c r="VAX64"/>
      <c r="VAY64"/>
      <c r="VAZ64"/>
      <c r="VBA64"/>
      <c r="VBB64"/>
      <c r="VBC64"/>
      <c r="VBD64"/>
      <c r="VBE64"/>
      <c r="VBF64"/>
      <c r="VBG64"/>
      <c r="VBH64"/>
      <c r="VBI64"/>
      <c r="VBJ64"/>
      <c r="VBK64"/>
      <c r="VBL64"/>
      <c r="VBM64"/>
      <c r="VBN64"/>
      <c r="VBO64"/>
      <c r="VBP64"/>
      <c r="VBQ64"/>
      <c r="VBR64"/>
      <c r="VBS64"/>
      <c r="VBT64"/>
      <c r="VBU64"/>
      <c r="VBV64"/>
      <c r="VBW64"/>
      <c r="VBX64"/>
      <c r="VBY64"/>
      <c r="VBZ64"/>
      <c r="VCA64"/>
      <c r="VCB64"/>
      <c r="VCC64"/>
      <c r="VCD64"/>
      <c r="VCE64"/>
      <c r="VCF64"/>
      <c r="VCG64"/>
      <c r="VCH64"/>
      <c r="VCI64"/>
      <c r="VCJ64"/>
      <c r="VCK64"/>
      <c r="VCL64"/>
      <c r="VCM64"/>
      <c r="VCN64"/>
      <c r="VCO64"/>
      <c r="VCP64"/>
      <c r="VCQ64"/>
      <c r="VCR64"/>
      <c r="VCS64"/>
      <c r="VCT64"/>
      <c r="VCU64"/>
      <c r="VCV64"/>
      <c r="VCW64"/>
      <c r="VCX64"/>
      <c r="VCY64"/>
      <c r="VCZ64"/>
      <c r="VDA64"/>
      <c r="VDB64"/>
      <c r="VDC64"/>
      <c r="VDD64"/>
      <c r="VDE64"/>
      <c r="VDF64"/>
      <c r="VDG64"/>
      <c r="VDH64"/>
      <c r="VDI64"/>
      <c r="VDJ64"/>
      <c r="VDK64"/>
      <c r="VDL64"/>
      <c r="VDM64"/>
      <c r="VDN64"/>
      <c r="VDO64"/>
      <c r="VDP64"/>
      <c r="VDQ64"/>
      <c r="VDR64"/>
      <c r="VDS64"/>
      <c r="VDT64"/>
      <c r="VDU64"/>
      <c r="VDV64"/>
      <c r="VDW64"/>
      <c r="VDX64"/>
      <c r="VDY64"/>
      <c r="VDZ64"/>
      <c r="VEA64"/>
      <c r="VEB64"/>
      <c r="VEC64"/>
      <c r="VED64"/>
      <c r="VEE64"/>
      <c r="VEF64"/>
      <c r="VEG64"/>
      <c r="VEH64"/>
      <c r="VEI64"/>
      <c r="VEJ64"/>
      <c r="VEK64"/>
      <c r="VEL64"/>
      <c r="VEM64"/>
      <c r="VEN64"/>
      <c r="VEO64"/>
      <c r="VEP64"/>
      <c r="VEQ64"/>
      <c r="VER64"/>
      <c r="VES64"/>
      <c r="VET64"/>
      <c r="VEU64"/>
      <c r="VEV64"/>
      <c r="VEW64"/>
      <c r="VEX64"/>
      <c r="VEY64"/>
      <c r="VEZ64"/>
      <c r="VFA64"/>
      <c r="VFB64"/>
      <c r="VFC64"/>
      <c r="VFD64"/>
      <c r="VFE64"/>
      <c r="VFF64"/>
      <c r="VFG64"/>
      <c r="VFH64"/>
      <c r="VFI64"/>
      <c r="VFJ64"/>
      <c r="VFK64"/>
      <c r="VFL64"/>
      <c r="VFM64"/>
      <c r="VFN64"/>
      <c r="VFO64"/>
      <c r="VFP64"/>
      <c r="VFQ64"/>
      <c r="VFR64"/>
      <c r="VFS64"/>
      <c r="VFT64"/>
      <c r="VFU64"/>
      <c r="VFV64"/>
      <c r="VFW64"/>
      <c r="VFX64"/>
      <c r="VFY64"/>
      <c r="VFZ64"/>
      <c r="VGA64"/>
      <c r="VGB64"/>
      <c r="VGC64"/>
      <c r="VGD64"/>
      <c r="VGE64"/>
      <c r="VGF64"/>
      <c r="VGG64"/>
      <c r="VGH64"/>
      <c r="VGI64"/>
      <c r="VGJ64"/>
      <c r="VGK64"/>
      <c r="VGL64"/>
      <c r="VGM64"/>
      <c r="VGN64"/>
      <c r="VGO64"/>
      <c r="VGP64"/>
      <c r="VGQ64"/>
      <c r="VGR64"/>
      <c r="VGS64"/>
      <c r="VGT64"/>
      <c r="VGU64"/>
      <c r="VGV64"/>
      <c r="VGW64"/>
      <c r="VGX64"/>
      <c r="VGY64"/>
      <c r="VGZ64"/>
      <c r="VHA64"/>
      <c r="VHB64"/>
      <c r="VHC64"/>
      <c r="VHD64"/>
      <c r="VHE64"/>
      <c r="VHF64"/>
      <c r="VHG64"/>
      <c r="VHH64"/>
      <c r="VHI64"/>
      <c r="VHJ64"/>
      <c r="VHK64"/>
      <c r="VHL64"/>
      <c r="VHM64"/>
      <c r="VHN64"/>
      <c r="VHO64"/>
      <c r="VHP64"/>
      <c r="VHQ64"/>
      <c r="VHR64"/>
      <c r="VHS64"/>
      <c r="VHT64"/>
      <c r="VHU64"/>
      <c r="VHV64"/>
      <c r="VHW64"/>
      <c r="VHX64"/>
      <c r="VHY64"/>
      <c r="VHZ64"/>
      <c r="VIA64"/>
      <c r="VIB64"/>
      <c r="VIC64"/>
      <c r="VID64"/>
      <c r="VIE64"/>
      <c r="VIF64"/>
      <c r="VIG64"/>
      <c r="VIH64"/>
      <c r="VII64"/>
      <c r="VIJ64"/>
      <c r="VIK64"/>
      <c r="VIL64"/>
      <c r="VIM64"/>
      <c r="VIN64"/>
      <c r="VIO64"/>
      <c r="VIP64"/>
      <c r="VIQ64"/>
      <c r="VIR64"/>
      <c r="VIS64"/>
      <c r="VIT64"/>
      <c r="VIU64"/>
      <c r="VIV64"/>
      <c r="VIW64"/>
      <c r="VIX64"/>
      <c r="VIY64"/>
      <c r="VIZ64"/>
      <c r="VJA64"/>
      <c r="VJB64"/>
      <c r="VJC64"/>
      <c r="VJD64"/>
      <c r="VJE64"/>
      <c r="VJF64"/>
      <c r="VJG64"/>
      <c r="VJH64"/>
      <c r="VJI64"/>
      <c r="VJJ64"/>
      <c r="VJK64"/>
      <c r="VJL64"/>
      <c r="VJM64"/>
      <c r="VJN64"/>
      <c r="VJO64"/>
      <c r="VJP64"/>
      <c r="VJQ64"/>
      <c r="VJR64"/>
      <c r="VJS64"/>
      <c r="VJT64"/>
      <c r="VJU64"/>
      <c r="VJV64"/>
      <c r="VJW64"/>
      <c r="VJX64"/>
      <c r="VJY64"/>
      <c r="VJZ64"/>
      <c r="VKA64"/>
      <c r="VKB64"/>
      <c r="VKC64"/>
      <c r="VKD64"/>
      <c r="VKE64"/>
      <c r="VKF64"/>
      <c r="VKG64"/>
      <c r="VKH64"/>
      <c r="VKI64"/>
      <c r="VKJ64"/>
      <c r="VKK64"/>
      <c r="VKL64"/>
      <c r="VKM64"/>
      <c r="VKN64"/>
      <c r="VKO64"/>
      <c r="VKP64"/>
      <c r="VKQ64"/>
      <c r="VKR64"/>
      <c r="VKS64"/>
      <c r="VKT64"/>
      <c r="VKU64"/>
      <c r="VKV64"/>
      <c r="VKW64"/>
      <c r="VKX64"/>
      <c r="VKY64"/>
      <c r="VKZ64"/>
      <c r="VLA64"/>
      <c r="VLB64"/>
      <c r="VLC64"/>
      <c r="VLD64"/>
      <c r="VLE64"/>
      <c r="VLF64"/>
      <c r="VLG64"/>
      <c r="VLH64"/>
      <c r="VLI64"/>
      <c r="VLJ64"/>
      <c r="VLK64"/>
      <c r="VLL64"/>
      <c r="VLM64"/>
      <c r="VLN64"/>
      <c r="VLO64"/>
      <c r="VLP64"/>
      <c r="VLQ64"/>
      <c r="VLR64"/>
      <c r="VLS64"/>
      <c r="VLT64"/>
      <c r="VLU64"/>
      <c r="VLV64"/>
      <c r="VLW64"/>
      <c r="VLX64"/>
      <c r="VLY64"/>
      <c r="VLZ64"/>
      <c r="VMA64"/>
      <c r="VMB64"/>
      <c r="VMC64"/>
      <c r="VMD64"/>
      <c r="VME64"/>
      <c r="VMF64"/>
      <c r="VMG64"/>
      <c r="VMH64"/>
      <c r="VMI64"/>
      <c r="VMJ64"/>
      <c r="VMK64"/>
      <c r="VML64"/>
      <c r="VMM64"/>
      <c r="VMN64"/>
      <c r="VMO64"/>
      <c r="VMP64"/>
      <c r="VMQ64"/>
      <c r="VMR64"/>
      <c r="VMS64"/>
      <c r="VMT64"/>
      <c r="VMU64"/>
      <c r="VMV64"/>
      <c r="VMW64"/>
      <c r="VMX64"/>
      <c r="VMY64"/>
      <c r="VMZ64"/>
      <c r="VNA64"/>
      <c r="VNB64"/>
      <c r="VNC64"/>
      <c r="VND64"/>
      <c r="VNE64"/>
      <c r="VNF64"/>
      <c r="VNG64"/>
      <c r="VNH64"/>
      <c r="VNI64"/>
      <c r="VNJ64"/>
      <c r="VNK64"/>
      <c r="VNL64"/>
      <c r="VNM64"/>
      <c r="VNN64"/>
      <c r="VNO64"/>
      <c r="VNP64"/>
      <c r="VNQ64"/>
      <c r="VNR64"/>
      <c r="VNS64"/>
      <c r="VNT64"/>
      <c r="VNU64"/>
      <c r="VNV64"/>
      <c r="VNW64"/>
      <c r="VNX64"/>
      <c r="VNY64"/>
      <c r="VNZ64"/>
      <c r="VOA64"/>
      <c r="VOB64"/>
      <c r="VOC64"/>
      <c r="VOD64"/>
      <c r="VOE64"/>
      <c r="VOF64"/>
      <c r="VOG64"/>
      <c r="VOH64"/>
      <c r="VOI64"/>
      <c r="VOJ64"/>
      <c r="VOK64"/>
      <c r="VOL64"/>
      <c r="VOM64"/>
      <c r="VON64"/>
      <c r="VOO64"/>
      <c r="VOP64"/>
      <c r="VOQ64"/>
      <c r="VOR64"/>
      <c r="VOS64"/>
      <c r="VOT64"/>
      <c r="VOU64"/>
      <c r="VOV64"/>
      <c r="VOW64"/>
      <c r="VOX64"/>
      <c r="VOY64"/>
      <c r="VOZ64"/>
      <c r="VPA64"/>
      <c r="VPB64"/>
      <c r="VPC64"/>
      <c r="VPD64"/>
      <c r="VPE64"/>
      <c r="VPF64"/>
      <c r="VPG64"/>
      <c r="VPH64"/>
      <c r="VPI64"/>
      <c r="VPJ64"/>
      <c r="VPK64"/>
      <c r="VPL64"/>
      <c r="VPM64"/>
      <c r="VPN64"/>
      <c r="VPO64"/>
      <c r="VPP64"/>
      <c r="VPQ64"/>
      <c r="VPR64"/>
      <c r="VPS64"/>
      <c r="VPT64"/>
      <c r="VPU64"/>
      <c r="VPV64"/>
      <c r="VPW64"/>
      <c r="VPX64"/>
      <c r="VPY64"/>
      <c r="VPZ64"/>
      <c r="VQA64"/>
      <c r="VQB64"/>
      <c r="VQC64"/>
      <c r="VQD64"/>
      <c r="VQE64"/>
      <c r="VQF64"/>
      <c r="VQG64"/>
      <c r="VQH64"/>
      <c r="VQI64"/>
      <c r="VQJ64"/>
      <c r="VQK64"/>
      <c r="VQL64"/>
      <c r="VQM64"/>
      <c r="VQN64"/>
      <c r="VQO64"/>
      <c r="VQP64"/>
      <c r="VQQ64"/>
      <c r="VQR64"/>
      <c r="VQS64"/>
      <c r="VQT64"/>
      <c r="VQU64"/>
      <c r="VQV64"/>
      <c r="VQW64"/>
      <c r="VQX64"/>
      <c r="VQY64"/>
      <c r="VQZ64"/>
      <c r="VRA64"/>
      <c r="VRB64"/>
      <c r="VRC64"/>
      <c r="VRD64"/>
      <c r="VRE64"/>
      <c r="VRF64"/>
      <c r="VRG64"/>
      <c r="VRH64"/>
      <c r="VRI64"/>
      <c r="VRJ64"/>
      <c r="VRK64"/>
      <c r="VRL64"/>
      <c r="VRM64"/>
      <c r="VRN64"/>
      <c r="VRO64"/>
      <c r="VRP64"/>
      <c r="VRQ64"/>
      <c r="VRR64"/>
      <c r="VRS64"/>
      <c r="VRT64"/>
      <c r="VRU64"/>
      <c r="VRV64"/>
      <c r="VRW64"/>
      <c r="VRX64"/>
      <c r="VRY64"/>
      <c r="VRZ64"/>
      <c r="VSA64"/>
      <c r="VSB64"/>
      <c r="VSC64"/>
      <c r="VSD64"/>
      <c r="VSE64"/>
      <c r="VSF64"/>
      <c r="VSG64"/>
      <c r="VSH64"/>
      <c r="VSI64"/>
      <c r="VSJ64"/>
      <c r="VSK64"/>
      <c r="VSL64"/>
      <c r="VSM64"/>
      <c r="VSN64"/>
      <c r="VSO64"/>
      <c r="VSP64"/>
      <c r="VSQ64"/>
      <c r="VSR64"/>
      <c r="VSS64"/>
      <c r="VST64"/>
      <c r="VSU64"/>
      <c r="VSV64"/>
      <c r="VSW64"/>
      <c r="VSX64"/>
      <c r="VSY64"/>
      <c r="VSZ64"/>
      <c r="VTA64"/>
      <c r="VTB64"/>
      <c r="VTC64"/>
      <c r="VTD64"/>
      <c r="VTE64"/>
      <c r="VTF64"/>
      <c r="VTG64"/>
      <c r="VTH64"/>
      <c r="VTI64"/>
      <c r="VTJ64"/>
      <c r="VTK64"/>
      <c r="VTL64"/>
      <c r="VTM64"/>
      <c r="VTN64"/>
      <c r="VTO64"/>
      <c r="VTP64"/>
      <c r="VTQ64"/>
      <c r="VTR64"/>
      <c r="VTS64"/>
      <c r="VTT64"/>
      <c r="VTU64"/>
      <c r="VTV64"/>
      <c r="VTW64"/>
      <c r="VTX64"/>
      <c r="VTY64"/>
      <c r="VTZ64"/>
      <c r="VUA64"/>
      <c r="VUB64"/>
      <c r="VUC64"/>
      <c r="VUD64"/>
      <c r="VUE64"/>
      <c r="VUF64"/>
      <c r="VUG64"/>
      <c r="VUH64"/>
      <c r="VUI64"/>
      <c r="VUJ64"/>
      <c r="VUK64"/>
      <c r="VUL64"/>
      <c r="VUM64"/>
      <c r="VUN64"/>
      <c r="VUO64"/>
      <c r="VUP64"/>
      <c r="VUQ64"/>
      <c r="VUR64"/>
      <c r="VUS64"/>
      <c r="VUT64"/>
      <c r="VUU64"/>
      <c r="VUV64"/>
      <c r="VUW64"/>
      <c r="VUX64"/>
      <c r="VUY64"/>
      <c r="VUZ64"/>
      <c r="VVA64"/>
      <c r="VVB64"/>
      <c r="VVC64"/>
      <c r="VVD64"/>
      <c r="VVE64"/>
      <c r="VVF64"/>
      <c r="VVG64"/>
      <c r="VVH64"/>
      <c r="VVI64"/>
      <c r="VVJ64"/>
      <c r="VVK64"/>
      <c r="VVL64"/>
      <c r="VVM64"/>
      <c r="VVN64"/>
      <c r="VVO64"/>
      <c r="VVP64"/>
      <c r="VVQ64"/>
      <c r="VVR64"/>
      <c r="VVS64"/>
      <c r="VVT64"/>
      <c r="VVU64"/>
      <c r="VVV64"/>
      <c r="VVW64"/>
      <c r="VVX64"/>
      <c r="VVY64"/>
      <c r="VVZ64"/>
      <c r="VWA64"/>
      <c r="VWB64"/>
      <c r="VWC64"/>
      <c r="VWD64"/>
      <c r="VWE64"/>
      <c r="VWF64"/>
      <c r="VWG64"/>
      <c r="VWH64"/>
      <c r="VWI64"/>
      <c r="VWJ64"/>
      <c r="VWK64"/>
      <c r="VWL64"/>
      <c r="VWM64"/>
      <c r="VWN64"/>
      <c r="VWO64"/>
      <c r="VWP64"/>
      <c r="VWQ64"/>
      <c r="VWR64"/>
      <c r="VWS64"/>
      <c r="VWT64"/>
      <c r="VWU64"/>
      <c r="VWV64"/>
      <c r="VWW64"/>
      <c r="VWX64"/>
      <c r="VWY64"/>
      <c r="VWZ64"/>
      <c r="VXA64"/>
      <c r="VXB64"/>
      <c r="VXC64"/>
      <c r="VXD64"/>
      <c r="VXE64"/>
      <c r="VXF64"/>
      <c r="VXG64"/>
      <c r="VXH64"/>
      <c r="VXI64"/>
      <c r="VXJ64"/>
      <c r="VXK64"/>
      <c r="VXL64"/>
      <c r="VXM64"/>
      <c r="VXN64"/>
      <c r="VXO64"/>
      <c r="VXP64"/>
      <c r="VXQ64"/>
      <c r="VXR64"/>
      <c r="VXS64"/>
      <c r="VXT64"/>
      <c r="VXU64"/>
      <c r="VXV64"/>
      <c r="VXW64"/>
      <c r="VXX64"/>
      <c r="VXY64"/>
      <c r="VXZ64"/>
      <c r="VYA64"/>
      <c r="VYB64"/>
      <c r="VYC64"/>
      <c r="VYD64"/>
      <c r="VYE64"/>
      <c r="VYF64"/>
      <c r="VYG64"/>
      <c r="VYH64"/>
      <c r="VYI64"/>
      <c r="VYJ64"/>
      <c r="VYK64"/>
      <c r="VYL64"/>
      <c r="VYM64"/>
      <c r="VYN64"/>
      <c r="VYO64"/>
      <c r="VYP64"/>
      <c r="VYQ64"/>
      <c r="VYR64"/>
      <c r="VYS64"/>
      <c r="VYT64"/>
      <c r="VYU64"/>
      <c r="VYV64"/>
      <c r="VYW64"/>
      <c r="VYX64"/>
      <c r="VYY64"/>
      <c r="VYZ64"/>
      <c r="VZA64"/>
      <c r="VZB64"/>
      <c r="VZC64"/>
      <c r="VZD64"/>
      <c r="VZE64"/>
      <c r="VZF64"/>
      <c r="VZG64"/>
      <c r="VZH64"/>
      <c r="VZI64"/>
      <c r="VZJ64"/>
      <c r="VZK64"/>
      <c r="VZL64"/>
      <c r="VZM64"/>
      <c r="VZN64"/>
      <c r="VZO64"/>
      <c r="VZP64"/>
      <c r="VZQ64"/>
      <c r="VZR64"/>
      <c r="VZS64"/>
      <c r="VZT64"/>
      <c r="VZU64"/>
      <c r="VZV64"/>
      <c r="VZW64"/>
      <c r="VZX64"/>
      <c r="VZY64"/>
      <c r="VZZ64"/>
      <c r="WAA64"/>
      <c r="WAB64"/>
      <c r="WAC64"/>
      <c r="WAD64"/>
      <c r="WAE64"/>
      <c r="WAF64"/>
      <c r="WAG64"/>
      <c r="WAH64"/>
      <c r="WAI64"/>
      <c r="WAJ64"/>
      <c r="WAK64"/>
      <c r="WAL64"/>
      <c r="WAM64"/>
      <c r="WAN64"/>
      <c r="WAO64"/>
      <c r="WAP64"/>
      <c r="WAQ64"/>
      <c r="WAR64"/>
      <c r="WAS64"/>
      <c r="WAT64"/>
      <c r="WAU64"/>
      <c r="WAV64"/>
      <c r="WAW64"/>
      <c r="WAX64"/>
      <c r="WAY64"/>
      <c r="WAZ64"/>
      <c r="WBA64"/>
      <c r="WBB64"/>
      <c r="WBC64"/>
      <c r="WBD64"/>
      <c r="WBE64"/>
      <c r="WBF64"/>
      <c r="WBG64"/>
      <c r="WBH64"/>
      <c r="WBI64"/>
      <c r="WBJ64"/>
      <c r="WBK64"/>
      <c r="WBL64"/>
      <c r="WBM64"/>
      <c r="WBN64"/>
      <c r="WBO64"/>
      <c r="WBP64"/>
      <c r="WBQ64"/>
      <c r="WBR64"/>
      <c r="WBS64"/>
      <c r="WBT64"/>
      <c r="WBU64"/>
      <c r="WBV64"/>
      <c r="WBW64"/>
      <c r="WBX64"/>
      <c r="WBY64"/>
      <c r="WBZ64"/>
      <c r="WCA64"/>
      <c r="WCB64"/>
      <c r="WCC64"/>
      <c r="WCD64"/>
      <c r="WCE64"/>
      <c r="WCF64"/>
      <c r="WCG64"/>
      <c r="WCH64"/>
      <c r="WCI64"/>
      <c r="WCJ64"/>
      <c r="WCK64"/>
      <c r="WCL64"/>
      <c r="WCM64"/>
      <c r="WCN64"/>
      <c r="WCO64"/>
      <c r="WCP64"/>
      <c r="WCQ64"/>
      <c r="WCR64"/>
      <c r="WCS64"/>
      <c r="WCT64"/>
      <c r="WCU64"/>
      <c r="WCV64"/>
      <c r="WCW64"/>
      <c r="WCX64"/>
      <c r="WCY64"/>
      <c r="WCZ64"/>
      <c r="WDA64"/>
      <c r="WDB64"/>
      <c r="WDC64"/>
      <c r="WDD64"/>
      <c r="WDE64"/>
      <c r="WDF64"/>
      <c r="WDG64"/>
      <c r="WDH64"/>
      <c r="WDI64"/>
      <c r="WDJ64"/>
      <c r="WDK64"/>
      <c r="WDL64"/>
      <c r="WDM64"/>
      <c r="WDN64"/>
      <c r="WDO64"/>
      <c r="WDP64"/>
      <c r="WDQ64"/>
      <c r="WDR64"/>
      <c r="WDS64"/>
      <c r="WDT64"/>
      <c r="WDU64"/>
      <c r="WDV64"/>
      <c r="WDW64"/>
      <c r="WDX64"/>
      <c r="WDY64"/>
      <c r="WDZ64"/>
      <c r="WEA64"/>
      <c r="WEB64"/>
      <c r="WEC64"/>
      <c r="WED64"/>
      <c r="WEE64"/>
      <c r="WEF64"/>
      <c r="WEG64"/>
      <c r="WEH64"/>
      <c r="WEI64"/>
      <c r="WEJ64"/>
      <c r="WEK64"/>
      <c r="WEL64"/>
      <c r="WEM64"/>
      <c r="WEN64"/>
      <c r="WEO64"/>
      <c r="WEP64"/>
      <c r="WEQ64"/>
      <c r="WER64"/>
      <c r="WES64"/>
      <c r="WET64"/>
      <c r="WEU64"/>
      <c r="WEV64"/>
      <c r="WEW64"/>
      <c r="WEX64"/>
      <c r="WEY64"/>
      <c r="WEZ64"/>
      <c r="WFA64"/>
      <c r="WFB64"/>
      <c r="WFC64"/>
      <c r="WFD64"/>
      <c r="WFE64"/>
      <c r="WFF64"/>
      <c r="WFG64"/>
      <c r="WFH64"/>
      <c r="WFI64"/>
      <c r="WFJ64"/>
      <c r="WFK64"/>
      <c r="WFL64"/>
      <c r="WFM64"/>
      <c r="WFN64"/>
      <c r="WFO64"/>
      <c r="WFP64"/>
      <c r="WFQ64"/>
      <c r="WFR64"/>
      <c r="WFS64"/>
      <c r="WFT64"/>
      <c r="WFU64"/>
      <c r="WFV64"/>
      <c r="WFW64"/>
      <c r="WFX64"/>
      <c r="WFY64"/>
      <c r="WFZ64"/>
      <c r="WGA64"/>
      <c r="WGB64"/>
      <c r="WGC64"/>
      <c r="WGD64"/>
      <c r="WGE64"/>
      <c r="WGF64"/>
      <c r="WGG64"/>
      <c r="WGH64"/>
      <c r="WGI64"/>
      <c r="WGJ64"/>
      <c r="WGK64"/>
      <c r="WGL64"/>
      <c r="WGM64"/>
      <c r="WGN64"/>
      <c r="WGO64"/>
      <c r="WGP64"/>
      <c r="WGQ64"/>
      <c r="WGR64"/>
      <c r="WGS64"/>
      <c r="WGT64"/>
      <c r="WGU64"/>
      <c r="WGV64"/>
      <c r="WGW64"/>
      <c r="WGX64"/>
      <c r="WGY64"/>
      <c r="WGZ64"/>
      <c r="WHA64"/>
      <c r="WHB64"/>
      <c r="WHC64"/>
      <c r="WHD64"/>
      <c r="WHE64"/>
      <c r="WHF64"/>
      <c r="WHG64"/>
      <c r="WHH64"/>
      <c r="WHI64"/>
      <c r="WHJ64"/>
      <c r="WHK64"/>
      <c r="WHL64"/>
      <c r="WHM64"/>
      <c r="WHN64"/>
      <c r="WHO64"/>
      <c r="WHP64"/>
      <c r="WHQ64"/>
      <c r="WHR64"/>
      <c r="WHS64"/>
      <c r="WHT64"/>
      <c r="WHU64"/>
      <c r="WHV64"/>
      <c r="WHW64"/>
      <c r="WHX64"/>
      <c r="WHY64"/>
      <c r="WHZ64"/>
      <c r="WIA64"/>
      <c r="WIB64"/>
      <c r="WIC64"/>
      <c r="WID64"/>
      <c r="WIE64"/>
      <c r="WIF64"/>
      <c r="WIG64"/>
      <c r="WIH64"/>
      <c r="WII64"/>
      <c r="WIJ64"/>
      <c r="WIK64"/>
      <c r="WIL64"/>
      <c r="WIM64"/>
      <c r="WIN64"/>
      <c r="WIO64"/>
      <c r="WIP64"/>
      <c r="WIQ64"/>
      <c r="WIR64"/>
      <c r="WIS64"/>
      <c r="WIT64"/>
      <c r="WIU64"/>
      <c r="WIV64"/>
      <c r="WIW64"/>
      <c r="WIX64"/>
      <c r="WIY64"/>
      <c r="WIZ64"/>
      <c r="WJA64"/>
      <c r="WJB64"/>
      <c r="WJC64"/>
      <c r="WJD64"/>
      <c r="WJE64"/>
      <c r="WJF64"/>
      <c r="WJG64"/>
      <c r="WJH64"/>
      <c r="WJI64"/>
      <c r="WJJ64"/>
      <c r="WJK64"/>
      <c r="WJL64"/>
      <c r="WJM64"/>
      <c r="WJN64"/>
      <c r="WJO64"/>
      <c r="WJP64"/>
      <c r="WJQ64"/>
      <c r="WJR64"/>
      <c r="WJS64"/>
      <c r="WJT64"/>
      <c r="WJU64"/>
      <c r="WJV64"/>
      <c r="WJW64"/>
      <c r="WJX64"/>
      <c r="WJY64"/>
      <c r="WJZ64"/>
      <c r="WKA64"/>
      <c r="WKB64"/>
      <c r="WKC64"/>
      <c r="WKD64"/>
      <c r="WKE64"/>
      <c r="WKF64"/>
      <c r="WKG64"/>
      <c r="WKH64"/>
      <c r="WKI64"/>
      <c r="WKJ64"/>
      <c r="WKK64"/>
      <c r="WKL64"/>
      <c r="WKM64"/>
      <c r="WKN64"/>
      <c r="WKO64"/>
      <c r="WKP64"/>
      <c r="WKQ64"/>
      <c r="WKR64"/>
      <c r="WKS64"/>
      <c r="WKT64"/>
      <c r="WKU64"/>
      <c r="WKV64"/>
      <c r="WKW64"/>
      <c r="WKX64"/>
      <c r="WKY64"/>
      <c r="WKZ64"/>
      <c r="WLA64"/>
      <c r="WLB64"/>
      <c r="WLC64"/>
      <c r="WLD64"/>
      <c r="WLE64"/>
      <c r="WLF64"/>
      <c r="WLG64"/>
      <c r="WLH64"/>
      <c r="WLI64"/>
      <c r="WLJ64"/>
      <c r="WLK64"/>
      <c r="WLL64"/>
      <c r="WLM64"/>
      <c r="WLN64"/>
      <c r="WLO64"/>
      <c r="WLP64"/>
      <c r="WLQ64"/>
      <c r="WLR64"/>
      <c r="WLS64"/>
      <c r="WLT64"/>
      <c r="WLU64"/>
      <c r="WLV64"/>
      <c r="WLW64"/>
      <c r="WLX64"/>
      <c r="WLY64"/>
      <c r="WLZ64"/>
      <c r="WMA64"/>
      <c r="WMB64"/>
      <c r="WMC64"/>
      <c r="WMD64"/>
      <c r="WME64"/>
      <c r="WMF64"/>
      <c r="WMG64"/>
      <c r="WMH64"/>
      <c r="WMI64"/>
      <c r="WMJ64"/>
      <c r="WMK64"/>
      <c r="WML64"/>
      <c r="WMM64"/>
      <c r="WMN64"/>
      <c r="WMO64"/>
      <c r="WMP64"/>
      <c r="WMQ64"/>
      <c r="WMR64"/>
      <c r="WMS64"/>
      <c r="WMT64"/>
      <c r="WMU64"/>
      <c r="WMV64"/>
      <c r="WMW64"/>
      <c r="WMX64"/>
      <c r="WMY64"/>
      <c r="WMZ64"/>
      <c r="WNA64"/>
      <c r="WNB64"/>
      <c r="WNC64"/>
      <c r="WND64"/>
      <c r="WNE64"/>
      <c r="WNF64"/>
      <c r="WNG64"/>
      <c r="WNH64"/>
      <c r="WNI64"/>
      <c r="WNJ64"/>
      <c r="WNK64"/>
      <c r="WNL64"/>
      <c r="WNM64"/>
      <c r="WNN64"/>
      <c r="WNO64"/>
      <c r="WNP64"/>
      <c r="WNQ64"/>
      <c r="WNR64"/>
      <c r="WNS64"/>
      <c r="WNT64"/>
      <c r="WNU64"/>
      <c r="WNV64"/>
      <c r="WNW64"/>
      <c r="WNX64"/>
      <c r="WNY64"/>
      <c r="WNZ64"/>
      <c r="WOA64"/>
      <c r="WOB64"/>
      <c r="WOC64"/>
      <c r="WOD64"/>
      <c r="WOE64"/>
      <c r="WOF64"/>
      <c r="WOG64"/>
      <c r="WOH64"/>
      <c r="WOI64"/>
      <c r="WOJ64"/>
      <c r="WOK64"/>
      <c r="WOL64"/>
      <c r="WOM64"/>
      <c r="WON64"/>
      <c r="WOO64"/>
      <c r="WOP64"/>
      <c r="WOQ64"/>
      <c r="WOR64"/>
      <c r="WOS64"/>
      <c r="WOT64"/>
      <c r="WOU64"/>
      <c r="WOV64"/>
      <c r="WOW64"/>
      <c r="WOX64"/>
      <c r="WOY64"/>
      <c r="WOZ64"/>
      <c r="WPA64"/>
      <c r="WPB64"/>
      <c r="WPC64"/>
      <c r="WPD64"/>
      <c r="WPE64"/>
      <c r="WPF64"/>
      <c r="WPG64"/>
      <c r="WPH64"/>
      <c r="WPI64"/>
      <c r="WPJ64"/>
      <c r="WPK64"/>
      <c r="WPL64"/>
      <c r="WPM64"/>
      <c r="WPN64"/>
      <c r="WPO64"/>
      <c r="WPP64"/>
      <c r="WPQ64"/>
      <c r="WPR64"/>
      <c r="WPS64"/>
      <c r="WPT64"/>
      <c r="WPU64"/>
      <c r="WPV64"/>
      <c r="WPW64"/>
      <c r="WPX64"/>
      <c r="WPY64"/>
      <c r="WPZ64"/>
      <c r="WQA64"/>
      <c r="WQB64"/>
      <c r="WQC64"/>
      <c r="WQD64"/>
      <c r="WQE64"/>
      <c r="WQF64"/>
      <c r="WQG64"/>
      <c r="WQH64"/>
      <c r="WQI64"/>
      <c r="WQJ64"/>
      <c r="WQK64"/>
      <c r="WQL64"/>
      <c r="WQM64"/>
      <c r="WQN64"/>
      <c r="WQO64"/>
      <c r="WQP64"/>
      <c r="WQQ64"/>
      <c r="WQR64"/>
      <c r="WQS64"/>
      <c r="WQT64"/>
      <c r="WQU64"/>
      <c r="WQV64"/>
      <c r="WQW64"/>
      <c r="WQX64"/>
      <c r="WQY64"/>
      <c r="WQZ64"/>
      <c r="WRA64"/>
      <c r="WRB64"/>
      <c r="WRC64"/>
      <c r="WRD64"/>
      <c r="WRE64"/>
      <c r="WRF64"/>
      <c r="WRG64"/>
      <c r="WRH64"/>
      <c r="WRI64"/>
      <c r="WRJ64"/>
      <c r="WRK64"/>
      <c r="WRL64"/>
      <c r="WRM64"/>
      <c r="WRN64"/>
      <c r="WRO64"/>
      <c r="WRP64"/>
      <c r="WRQ64"/>
      <c r="WRR64"/>
      <c r="WRS64"/>
      <c r="WRT64"/>
      <c r="WRU64"/>
      <c r="WRV64"/>
      <c r="WRW64"/>
      <c r="WRX64"/>
      <c r="WRY64"/>
      <c r="WRZ64"/>
      <c r="WSA64"/>
      <c r="WSB64"/>
      <c r="WSC64"/>
      <c r="WSD64"/>
      <c r="WSE64"/>
      <c r="WSF64"/>
      <c r="WSG64"/>
      <c r="WSH64"/>
      <c r="WSI64"/>
      <c r="WSJ64"/>
      <c r="WSK64"/>
      <c r="WSL64"/>
      <c r="WSM64"/>
      <c r="WSN64"/>
      <c r="WSO64"/>
      <c r="WSP64"/>
      <c r="WSQ64"/>
      <c r="WSR64"/>
      <c r="WSS64"/>
      <c r="WST64"/>
      <c r="WSU64"/>
      <c r="WSV64"/>
      <c r="WSW64"/>
      <c r="WSX64"/>
      <c r="WSY64"/>
      <c r="WSZ64"/>
      <c r="WTA64"/>
      <c r="WTB64"/>
      <c r="WTC64"/>
      <c r="WTD64"/>
      <c r="WTE64"/>
      <c r="WTF64"/>
      <c r="WTG64"/>
      <c r="WTH64"/>
      <c r="WTI64"/>
      <c r="WTJ64"/>
      <c r="WTK64"/>
      <c r="WTL64"/>
      <c r="WTM64"/>
      <c r="WTN64"/>
      <c r="WTO64"/>
      <c r="WTP64"/>
      <c r="WTQ64"/>
      <c r="WTR64"/>
      <c r="WTS64"/>
      <c r="WTT64"/>
      <c r="WTU64"/>
      <c r="WTV64"/>
      <c r="WTW64"/>
      <c r="WTX64"/>
      <c r="WTY64"/>
      <c r="WTZ64"/>
      <c r="WUA64"/>
      <c r="WUB64"/>
      <c r="WUC64"/>
      <c r="WUD64"/>
      <c r="WUE64"/>
      <c r="WUF64"/>
      <c r="WUG64"/>
      <c r="WUH64"/>
      <c r="WUI64"/>
      <c r="WUJ64"/>
      <c r="WUK64"/>
      <c r="WUL64"/>
      <c r="WUM64"/>
      <c r="WUN64"/>
      <c r="WUO64"/>
      <c r="WUP64"/>
      <c r="WUQ64"/>
      <c r="WUR64"/>
      <c r="WUS64"/>
      <c r="WUT64"/>
      <c r="WUU64"/>
      <c r="WUV64"/>
      <c r="WUW64"/>
      <c r="WUX64"/>
      <c r="WUY64"/>
      <c r="WUZ64"/>
      <c r="WVA64"/>
      <c r="WVB64"/>
      <c r="WVC64"/>
      <c r="WVD64"/>
      <c r="WVE64"/>
      <c r="WVF64"/>
      <c r="WVG64"/>
      <c r="WVH64"/>
      <c r="WVI64"/>
      <c r="WVJ64"/>
      <c r="WVK64"/>
      <c r="WVL64"/>
      <c r="WVM64"/>
      <c r="WVN64"/>
      <c r="WVO64"/>
      <c r="WVP64"/>
      <c r="WVQ64"/>
      <c r="WVR64"/>
      <c r="WVS64"/>
      <c r="WVT64"/>
      <c r="WVU64"/>
      <c r="WVV64"/>
      <c r="WVW64"/>
      <c r="WVX64"/>
      <c r="WVY64"/>
      <c r="WVZ64"/>
      <c r="WWA64"/>
      <c r="WWB64"/>
      <c r="WWC64"/>
      <c r="WWD64"/>
      <c r="WWE64"/>
      <c r="WWF64"/>
      <c r="WWG64"/>
      <c r="WWH64"/>
      <c r="WWI64"/>
      <c r="WWJ64"/>
      <c r="WWK64"/>
      <c r="WWL64"/>
      <c r="WWM64"/>
      <c r="WWN64"/>
      <c r="WWO64"/>
      <c r="WWP64"/>
      <c r="WWQ64"/>
      <c r="WWR64"/>
      <c r="WWS64"/>
      <c r="WWT64"/>
      <c r="WWU64"/>
      <c r="WWV64"/>
      <c r="WWW64"/>
      <c r="WWX64"/>
      <c r="WWY64"/>
      <c r="WWZ64"/>
      <c r="WXA64"/>
      <c r="WXB64"/>
      <c r="WXC64"/>
      <c r="WXD64"/>
      <c r="WXE64"/>
      <c r="WXF64"/>
      <c r="WXG64"/>
      <c r="WXH64"/>
      <c r="WXI64"/>
      <c r="WXJ64"/>
      <c r="WXK64"/>
      <c r="WXL64"/>
      <c r="WXM64"/>
      <c r="WXN64"/>
      <c r="WXO64"/>
      <c r="WXP64"/>
      <c r="WXQ64"/>
      <c r="WXR64"/>
      <c r="WXS64"/>
      <c r="WXT64"/>
      <c r="WXU64"/>
      <c r="WXV64"/>
      <c r="WXW64"/>
      <c r="WXX64"/>
      <c r="WXY64"/>
      <c r="WXZ64"/>
      <c r="WYA64"/>
      <c r="WYB64"/>
      <c r="WYC64"/>
      <c r="WYD64"/>
      <c r="WYE64"/>
      <c r="WYF64"/>
      <c r="WYG64"/>
      <c r="WYH64"/>
      <c r="WYI64"/>
      <c r="WYJ64"/>
      <c r="WYK64"/>
      <c r="WYL64"/>
      <c r="WYM64"/>
      <c r="WYN64"/>
      <c r="WYO64"/>
      <c r="WYP64"/>
      <c r="WYQ64"/>
      <c r="WYR64"/>
      <c r="WYS64"/>
      <c r="WYT64"/>
      <c r="WYU64"/>
      <c r="WYV64"/>
      <c r="WYW64"/>
      <c r="WYX64"/>
      <c r="WYY64"/>
      <c r="WYZ64"/>
      <c r="WZA64"/>
      <c r="WZB64"/>
      <c r="WZC64"/>
      <c r="WZD64"/>
      <c r="WZE64"/>
      <c r="WZF64"/>
      <c r="WZG64"/>
      <c r="WZH64"/>
      <c r="WZI64"/>
      <c r="WZJ64"/>
      <c r="WZK64"/>
      <c r="WZL64"/>
      <c r="WZM64"/>
      <c r="WZN64"/>
      <c r="WZO64"/>
      <c r="WZP64"/>
      <c r="WZQ64"/>
      <c r="WZR64"/>
      <c r="WZS64"/>
      <c r="WZT64"/>
      <c r="WZU64"/>
      <c r="WZV64"/>
      <c r="WZW64"/>
      <c r="WZX64"/>
      <c r="WZY64"/>
      <c r="WZZ64"/>
      <c r="XAA64"/>
      <c r="XAB64"/>
      <c r="XAC64"/>
      <c r="XAD64"/>
      <c r="XAE64"/>
      <c r="XAF64"/>
      <c r="XAG64"/>
      <c r="XAH64"/>
      <c r="XAI64"/>
      <c r="XAJ64"/>
      <c r="XAK64"/>
      <c r="XAL64"/>
      <c r="XAM64"/>
      <c r="XAN64"/>
      <c r="XAO64"/>
      <c r="XAP64"/>
      <c r="XAQ64"/>
      <c r="XAR64"/>
      <c r="XAS64"/>
      <c r="XAT64"/>
      <c r="XAU64"/>
      <c r="XAV64"/>
      <c r="XAW64"/>
      <c r="XAX64"/>
      <c r="XAY64"/>
      <c r="XAZ64"/>
      <c r="XBA64"/>
      <c r="XBB64"/>
      <c r="XBC64"/>
      <c r="XBD64"/>
      <c r="XBE64"/>
      <c r="XBF64"/>
      <c r="XBG64"/>
      <c r="XBH64"/>
      <c r="XBI64"/>
      <c r="XBJ64"/>
      <c r="XBK64"/>
      <c r="XBL64"/>
      <c r="XBM64"/>
      <c r="XBN64"/>
      <c r="XBO64"/>
      <c r="XBP64"/>
      <c r="XBQ64"/>
      <c r="XBR64"/>
      <c r="XBS64"/>
      <c r="XBT64"/>
      <c r="XBU64"/>
      <c r="XBV64"/>
      <c r="XBW64"/>
      <c r="XBX64"/>
      <c r="XBY64"/>
      <c r="XBZ64"/>
      <c r="XCA64"/>
      <c r="XCB64"/>
      <c r="XCC64"/>
      <c r="XCD64"/>
      <c r="XCE64"/>
      <c r="XCF64"/>
      <c r="XCG64"/>
      <c r="XCH64"/>
      <c r="XCI64"/>
      <c r="XCJ64"/>
      <c r="XCK64"/>
      <c r="XCL64"/>
      <c r="XCM64"/>
      <c r="XCN64"/>
      <c r="XCO64"/>
      <c r="XCP64"/>
      <c r="XCQ64"/>
      <c r="XCR64"/>
      <c r="XCS64"/>
      <c r="XCT64"/>
      <c r="XCU64"/>
      <c r="XCV64"/>
      <c r="XCW64"/>
      <c r="XCX64"/>
      <c r="XCY64"/>
      <c r="XCZ64"/>
      <c r="XDA64"/>
      <c r="XDB64"/>
      <c r="XDC64"/>
      <c r="XDD64"/>
      <c r="XDE64"/>
      <c r="XDF64"/>
      <c r="XDG64"/>
      <c r="XDH64"/>
      <c r="XDI64"/>
      <c r="XDJ64"/>
      <c r="XDK64"/>
      <c r="XDL64"/>
      <c r="XDM64"/>
      <c r="XDN64"/>
      <c r="XDO64"/>
      <c r="XDP64"/>
      <c r="XDQ64"/>
      <c r="XDR64"/>
      <c r="XDS64"/>
      <c r="XDT64"/>
      <c r="XDU64"/>
      <c r="XDV64"/>
      <c r="XDW64"/>
      <c r="XDX64"/>
      <c r="XDY64"/>
      <c r="XDZ64"/>
      <c r="XEA64"/>
      <c r="XEB64"/>
      <c r="XEC64"/>
      <c r="XED64"/>
      <c r="XEE64"/>
      <c r="XEF64"/>
      <c r="XEG64"/>
      <c r="XEH64"/>
      <c r="XEI64"/>
      <c r="XEJ64"/>
      <c r="XEK64"/>
      <c r="XEL64"/>
      <c r="XEM64"/>
      <c r="XEN64"/>
      <c r="XEO64"/>
      <c r="XEP64"/>
      <c r="XEQ64"/>
      <c r="XER64"/>
      <c r="XES64"/>
      <c r="XET64"/>
      <c r="XEU64"/>
      <c r="XEV64"/>
      <c r="XEW64"/>
      <c r="XEX64"/>
      <c r="XEY64"/>
      <c r="XEZ64"/>
      <c r="XFA64"/>
      <c r="XFB64"/>
      <c r="XFC64"/>
    </row>
    <row r="65" spans="1:16383" s="528" customFormat="1" ht="12.5" x14ac:dyDescent="0.25">
      <c r="F65" s="530">
        <v>44050.328668981485</v>
      </c>
      <c r="G65" s="529">
        <v>44050.328668981485</v>
      </c>
      <c r="H65" s="528" t="s">
        <v>358</v>
      </c>
      <c r="I65" s="531" t="str">
        <f>Debt!$E$175</f>
        <v>Senior debt principal repayment - T1 POS</v>
      </c>
      <c r="J65" s="560"/>
      <c r="L65" s="528" t="s">
        <v>332</v>
      </c>
      <c r="M65" s="528" t="s">
        <v>357</v>
      </c>
      <c r="N65" s="528" t="s">
        <v>336</v>
      </c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  <c r="AMK65"/>
      <c r="AML65"/>
      <c r="AMM65"/>
      <c r="AMN65"/>
      <c r="AMO65"/>
      <c r="AMP65"/>
      <c r="AMQ65"/>
      <c r="AMR65"/>
      <c r="AMS65"/>
      <c r="AMT65"/>
      <c r="AMU65"/>
      <c r="AMV65"/>
      <c r="AMW65"/>
      <c r="AMX65"/>
      <c r="AMY65"/>
      <c r="AMZ65"/>
      <c r="ANA65"/>
      <c r="ANB65"/>
      <c r="ANC65"/>
      <c r="AND65"/>
      <c r="ANE65"/>
      <c r="ANF65"/>
      <c r="ANG65"/>
      <c r="ANH65"/>
      <c r="ANI65"/>
      <c r="ANJ65"/>
      <c r="ANK65"/>
      <c r="ANL65"/>
      <c r="ANM65"/>
      <c r="ANN65"/>
      <c r="ANO65"/>
      <c r="ANP65"/>
      <c r="ANQ65"/>
      <c r="ANR65"/>
      <c r="ANS65"/>
      <c r="ANT65"/>
      <c r="ANU65"/>
      <c r="ANV65"/>
      <c r="ANW65"/>
      <c r="ANX65"/>
      <c r="ANY65"/>
      <c r="ANZ65"/>
      <c r="AOA65"/>
      <c r="AOB65"/>
      <c r="AOC65"/>
      <c r="AOD65"/>
      <c r="AOE65"/>
      <c r="AOF65"/>
      <c r="AOG65"/>
      <c r="AOH65"/>
      <c r="AOI65"/>
      <c r="AOJ65"/>
      <c r="AOK65"/>
      <c r="AOL65"/>
      <c r="AOM65"/>
      <c r="AON65"/>
      <c r="AOO65"/>
      <c r="AOP65"/>
      <c r="AOQ65"/>
      <c r="AOR65"/>
      <c r="AOS65"/>
      <c r="AOT65"/>
      <c r="AOU65"/>
      <c r="AOV65"/>
      <c r="AOW65"/>
      <c r="AOX65"/>
      <c r="AOY65"/>
      <c r="AOZ65"/>
      <c r="APA65"/>
      <c r="APB65"/>
      <c r="APC65"/>
      <c r="APD65"/>
      <c r="APE65"/>
      <c r="APF65"/>
      <c r="APG65"/>
      <c r="APH65"/>
      <c r="API65"/>
      <c r="APJ65"/>
      <c r="APK65"/>
      <c r="APL65"/>
      <c r="APM65"/>
      <c r="APN65"/>
      <c r="APO65"/>
      <c r="APP65"/>
      <c r="APQ65"/>
      <c r="APR65"/>
      <c r="APS65"/>
      <c r="APT65"/>
      <c r="APU65"/>
      <c r="APV65"/>
      <c r="APW65"/>
      <c r="APX65"/>
      <c r="APY65"/>
      <c r="APZ65"/>
      <c r="AQA65"/>
      <c r="AQB65"/>
      <c r="AQC65"/>
      <c r="AQD65"/>
      <c r="AQE65"/>
      <c r="AQF65"/>
      <c r="AQG65"/>
      <c r="AQH65"/>
      <c r="AQI65"/>
      <c r="AQJ65"/>
      <c r="AQK65"/>
      <c r="AQL65"/>
      <c r="AQM65"/>
      <c r="AQN65"/>
      <c r="AQO65"/>
      <c r="AQP65"/>
      <c r="AQQ65"/>
      <c r="AQR65"/>
      <c r="AQS65"/>
      <c r="AQT65"/>
      <c r="AQU65"/>
      <c r="AQV65"/>
      <c r="AQW65"/>
      <c r="AQX65"/>
      <c r="AQY65"/>
      <c r="AQZ65"/>
      <c r="ARA65"/>
      <c r="ARB65"/>
      <c r="ARC65"/>
      <c r="ARD65"/>
      <c r="ARE65"/>
      <c r="ARF65"/>
      <c r="ARG65"/>
      <c r="ARH65"/>
      <c r="ARI65"/>
      <c r="ARJ65"/>
      <c r="ARK65"/>
      <c r="ARL65"/>
      <c r="ARM65"/>
      <c r="ARN65"/>
      <c r="ARO65"/>
      <c r="ARP65"/>
      <c r="ARQ65"/>
      <c r="ARR65"/>
      <c r="ARS65"/>
      <c r="ART65"/>
      <c r="ARU65"/>
      <c r="ARV65"/>
      <c r="ARW65"/>
      <c r="ARX65"/>
      <c r="ARY65"/>
      <c r="ARZ65"/>
      <c r="ASA65"/>
      <c r="ASB65"/>
      <c r="ASC65"/>
      <c r="ASD65"/>
      <c r="ASE65"/>
      <c r="ASF65"/>
      <c r="ASG65"/>
      <c r="ASH65"/>
      <c r="ASI65"/>
      <c r="ASJ65"/>
      <c r="ASK65"/>
      <c r="ASL65"/>
      <c r="ASM65"/>
      <c r="ASN65"/>
      <c r="ASO65"/>
      <c r="ASP65"/>
      <c r="ASQ65"/>
      <c r="ASR65"/>
      <c r="ASS65"/>
      <c r="AST65"/>
      <c r="ASU65"/>
      <c r="ASV65"/>
      <c r="ASW65"/>
      <c r="ASX65"/>
      <c r="ASY65"/>
      <c r="ASZ65"/>
      <c r="ATA65"/>
      <c r="ATB65"/>
      <c r="ATC65"/>
      <c r="ATD65"/>
      <c r="ATE65"/>
      <c r="ATF65"/>
      <c r="ATG65"/>
      <c r="ATH65"/>
      <c r="ATI65"/>
      <c r="ATJ65"/>
      <c r="ATK65"/>
      <c r="ATL65"/>
      <c r="ATM65"/>
      <c r="ATN65"/>
      <c r="ATO65"/>
      <c r="ATP65"/>
      <c r="ATQ65"/>
      <c r="ATR65"/>
      <c r="ATS65"/>
      <c r="ATT65"/>
      <c r="ATU65"/>
      <c r="ATV65"/>
      <c r="ATW65"/>
      <c r="ATX65"/>
      <c r="ATY65"/>
      <c r="ATZ65"/>
      <c r="AUA65"/>
      <c r="AUB65"/>
      <c r="AUC65"/>
      <c r="AUD65"/>
      <c r="AUE65"/>
      <c r="AUF65"/>
      <c r="AUG65"/>
      <c r="AUH65"/>
      <c r="AUI65"/>
      <c r="AUJ65"/>
      <c r="AUK65"/>
      <c r="AUL65"/>
      <c r="AUM65"/>
      <c r="AUN65"/>
      <c r="AUO65"/>
      <c r="AUP65"/>
      <c r="AUQ65"/>
      <c r="AUR65"/>
      <c r="AUS65"/>
      <c r="AUT65"/>
      <c r="AUU65"/>
      <c r="AUV65"/>
      <c r="AUW65"/>
      <c r="AUX65"/>
      <c r="AUY65"/>
      <c r="AUZ65"/>
      <c r="AVA65"/>
      <c r="AVB65"/>
      <c r="AVC65"/>
      <c r="AVD65"/>
      <c r="AVE65"/>
      <c r="AVF65"/>
      <c r="AVG65"/>
      <c r="AVH65"/>
      <c r="AVI65"/>
      <c r="AVJ65"/>
      <c r="AVK65"/>
      <c r="AVL65"/>
      <c r="AVM65"/>
      <c r="AVN65"/>
      <c r="AVO65"/>
      <c r="AVP65"/>
      <c r="AVQ65"/>
      <c r="AVR65"/>
      <c r="AVS65"/>
      <c r="AVT65"/>
      <c r="AVU65"/>
      <c r="AVV65"/>
      <c r="AVW65"/>
      <c r="AVX65"/>
      <c r="AVY65"/>
      <c r="AVZ65"/>
      <c r="AWA65"/>
      <c r="AWB65"/>
      <c r="AWC65"/>
      <c r="AWD65"/>
      <c r="AWE65"/>
      <c r="AWF65"/>
      <c r="AWG65"/>
      <c r="AWH65"/>
      <c r="AWI65"/>
      <c r="AWJ65"/>
      <c r="AWK65"/>
      <c r="AWL65"/>
      <c r="AWM65"/>
      <c r="AWN65"/>
      <c r="AWO65"/>
      <c r="AWP65"/>
      <c r="AWQ65"/>
      <c r="AWR65"/>
      <c r="AWS65"/>
      <c r="AWT65"/>
      <c r="AWU65"/>
      <c r="AWV65"/>
      <c r="AWW65"/>
      <c r="AWX65"/>
      <c r="AWY65"/>
      <c r="AWZ65"/>
      <c r="AXA65"/>
      <c r="AXB65"/>
      <c r="AXC65"/>
      <c r="AXD65"/>
      <c r="AXE65"/>
      <c r="AXF65"/>
      <c r="AXG65"/>
      <c r="AXH65"/>
      <c r="AXI65"/>
      <c r="AXJ65"/>
      <c r="AXK65"/>
      <c r="AXL65"/>
      <c r="AXM65"/>
      <c r="AXN65"/>
      <c r="AXO65"/>
      <c r="AXP65"/>
      <c r="AXQ65"/>
      <c r="AXR65"/>
      <c r="AXS65"/>
      <c r="AXT65"/>
      <c r="AXU65"/>
      <c r="AXV65"/>
      <c r="AXW65"/>
      <c r="AXX65"/>
      <c r="AXY65"/>
      <c r="AXZ65"/>
      <c r="AYA65"/>
      <c r="AYB65"/>
      <c r="AYC65"/>
      <c r="AYD65"/>
      <c r="AYE65"/>
      <c r="AYF65"/>
      <c r="AYG65"/>
      <c r="AYH65"/>
      <c r="AYI65"/>
      <c r="AYJ65"/>
      <c r="AYK65"/>
      <c r="AYL65"/>
      <c r="AYM65"/>
      <c r="AYN65"/>
      <c r="AYO65"/>
      <c r="AYP65"/>
      <c r="AYQ65"/>
      <c r="AYR65"/>
      <c r="AYS65"/>
      <c r="AYT65"/>
      <c r="AYU65"/>
      <c r="AYV65"/>
      <c r="AYW65"/>
      <c r="AYX65"/>
      <c r="AYY65"/>
      <c r="AYZ65"/>
      <c r="AZA65"/>
      <c r="AZB65"/>
      <c r="AZC65"/>
      <c r="AZD65"/>
      <c r="AZE65"/>
      <c r="AZF65"/>
      <c r="AZG65"/>
      <c r="AZH65"/>
      <c r="AZI65"/>
      <c r="AZJ65"/>
      <c r="AZK65"/>
      <c r="AZL65"/>
      <c r="AZM65"/>
      <c r="AZN65"/>
      <c r="AZO65"/>
      <c r="AZP65"/>
      <c r="AZQ65"/>
      <c r="AZR65"/>
      <c r="AZS65"/>
      <c r="AZT65"/>
      <c r="AZU65"/>
      <c r="AZV65"/>
      <c r="AZW65"/>
      <c r="AZX65"/>
      <c r="AZY65"/>
      <c r="AZZ65"/>
      <c r="BAA65"/>
      <c r="BAB65"/>
      <c r="BAC65"/>
      <c r="BAD65"/>
      <c r="BAE65"/>
      <c r="BAF65"/>
      <c r="BAG65"/>
      <c r="BAH65"/>
      <c r="BAI65"/>
      <c r="BAJ65"/>
      <c r="BAK65"/>
      <c r="BAL65"/>
      <c r="BAM65"/>
      <c r="BAN65"/>
      <c r="BAO65"/>
      <c r="BAP65"/>
      <c r="BAQ65"/>
      <c r="BAR65"/>
      <c r="BAS65"/>
      <c r="BAT65"/>
      <c r="BAU65"/>
      <c r="BAV65"/>
      <c r="BAW65"/>
      <c r="BAX65"/>
      <c r="BAY65"/>
      <c r="BAZ65"/>
      <c r="BBA65"/>
      <c r="BBB65"/>
      <c r="BBC65"/>
      <c r="BBD65"/>
      <c r="BBE65"/>
      <c r="BBF65"/>
      <c r="BBG65"/>
      <c r="BBH65"/>
      <c r="BBI65"/>
      <c r="BBJ65"/>
      <c r="BBK65"/>
      <c r="BBL65"/>
      <c r="BBM65"/>
      <c r="BBN65"/>
      <c r="BBO65"/>
      <c r="BBP65"/>
      <c r="BBQ65"/>
      <c r="BBR65"/>
      <c r="BBS65"/>
      <c r="BBT65"/>
      <c r="BBU65"/>
      <c r="BBV65"/>
      <c r="BBW65"/>
      <c r="BBX65"/>
      <c r="BBY65"/>
      <c r="BBZ65"/>
      <c r="BCA65"/>
      <c r="BCB65"/>
      <c r="BCC65"/>
      <c r="BCD65"/>
      <c r="BCE65"/>
      <c r="BCF65"/>
      <c r="BCG65"/>
      <c r="BCH65"/>
      <c r="BCI65"/>
      <c r="BCJ65"/>
      <c r="BCK65"/>
      <c r="BCL65"/>
      <c r="BCM65"/>
      <c r="BCN65"/>
      <c r="BCO65"/>
      <c r="BCP65"/>
      <c r="BCQ65"/>
      <c r="BCR65"/>
      <c r="BCS65"/>
      <c r="BCT65"/>
      <c r="BCU65"/>
      <c r="BCV65"/>
      <c r="BCW65"/>
      <c r="BCX65"/>
      <c r="BCY65"/>
      <c r="BCZ65"/>
      <c r="BDA65"/>
      <c r="BDB65"/>
      <c r="BDC65"/>
      <c r="BDD65"/>
      <c r="BDE65"/>
      <c r="BDF65"/>
      <c r="BDG65"/>
      <c r="BDH65"/>
      <c r="BDI65"/>
      <c r="BDJ65"/>
      <c r="BDK65"/>
      <c r="BDL65"/>
      <c r="BDM65"/>
      <c r="BDN65"/>
      <c r="BDO65"/>
      <c r="BDP65"/>
      <c r="BDQ65"/>
      <c r="BDR65"/>
      <c r="BDS65"/>
      <c r="BDT65"/>
      <c r="BDU65"/>
      <c r="BDV65"/>
      <c r="BDW65"/>
      <c r="BDX65"/>
      <c r="BDY65"/>
      <c r="BDZ65"/>
      <c r="BEA65"/>
      <c r="BEB65"/>
      <c r="BEC65"/>
      <c r="BED65"/>
      <c r="BEE65"/>
      <c r="BEF65"/>
      <c r="BEG65"/>
      <c r="BEH65"/>
      <c r="BEI65"/>
      <c r="BEJ65"/>
      <c r="BEK65"/>
      <c r="BEL65"/>
      <c r="BEM65"/>
      <c r="BEN65"/>
      <c r="BEO65"/>
      <c r="BEP65"/>
      <c r="BEQ65"/>
      <c r="BER65"/>
      <c r="BES65"/>
      <c r="BET65"/>
      <c r="BEU65"/>
      <c r="BEV65"/>
      <c r="BEW65"/>
      <c r="BEX65"/>
      <c r="BEY65"/>
      <c r="BEZ65"/>
      <c r="BFA65"/>
      <c r="BFB65"/>
      <c r="BFC65"/>
      <c r="BFD65"/>
      <c r="BFE65"/>
      <c r="BFF65"/>
      <c r="BFG65"/>
      <c r="BFH65"/>
      <c r="BFI65"/>
      <c r="BFJ65"/>
      <c r="BFK65"/>
      <c r="BFL65"/>
      <c r="BFM65"/>
      <c r="BFN65"/>
      <c r="BFO65"/>
      <c r="BFP65"/>
      <c r="BFQ65"/>
      <c r="BFR65"/>
      <c r="BFS65"/>
      <c r="BFT65"/>
      <c r="BFU65"/>
      <c r="BFV65"/>
      <c r="BFW65"/>
      <c r="BFX65"/>
      <c r="BFY65"/>
      <c r="BFZ65"/>
      <c r="BGA65"/>
      <c r="BGB65"/>
      <c r="BGC65"/>
      <c r="BGD65"/>
      <c r="BGE65"/>
      <c r="BGF65"/>
      <c r="BGG65"/>
      <c r="BGH65"/>
      <c r="BGI65"/>
      <c r="BGJ65"/>
      <c r="BGK65"/>
      <c r="BGL65"/>
      <c r="BGM65"/>
      <c r="BGN65"/>
      <c r="BGO65"/>
      <c r="BGP65"/>
      <c r="BGQ65"/>
      <c r="BGR65"/>
      <c r="BGS65"/>
      <c r="BGT65"/>
      <c r="BGU65"/>
      <c r="BGV65"/>
      <c r="BGW65"/>
      <c r="BGX65"/>
      <c r="BGY65"/>
      <c r="BGZ65"/>
      <c r="BHA65"/>
      <c r="BHB65"/>
      <c r="BHC65"/>
      <c r="BHD65"/>
      <c r="BHE65"/>
      <c r="BHF65"/>
      <c r="BHG65"/>
      <c r="BHH65"/>
      <c r="BHI65"/>
      <c r="BHJ65"/>
      <c r="BHK65"/>
      <c r="BHL65"/>
      <c r="BHM65"/>
      <c r="BHN65"/>
      <c r="BHO65"/>
      <c r="BHP65"/>
      <c r="BHQ65"/>
      <c r="BHR65"/>
      <c r="BHS65"/>
      <c r="BHT65"/>
      <c r="BHU65"/>
      <c r="BHV65"/>
      <c r="BHW65"/>
      <c r="BHX65"/>
      <c r="BHY65"/>
      <c r="BHZ65"/>
      <c r="BIA65"/>
      <c r="BIB65"/>
      <c r="BIC65"/>
      <c r="BID65"/>
      <c r="BIE65"/>
      <c r="BIF65"/>
      <c r="BIG65"/>
      <c r="BIH65"/>
      <c r="BII65"/>
      <c r="BIJ65"/>
      <c r="BIK65"/>
      <c r="BIL65"/>
      <c r="BIM65"/>
      <c r="BIN65"/>
      <c r="BIO65"/>
      <c r="BIP65"/>
      <c r="BIQ65"/>
      <c r="BIR65"/>
      <c r="BIS65"/>
      <c r="BIT65"/>
      <c r="BIU65"/>
      <c r="BIV65"/>
      <c r="BIW65"/>
      <c r="BIX65"/>
      <c r="BIY65"/>
      <c r="BIZ65"/>
      <c r="BJA65"/>
      <c r="BJB65"/>
      <c r="BJC65"/>
      <c r="BJD65"/>
      <c r="BJE65"/>
      <c r="BJF65"/>
      <c r="BJG65"/>
      <c r="BJH65"/>
      <c r="BJI65"/>
      <c r="BJJ65"/>
      <c r="BJK65"/>
      <c r="BJL65"/>
      <c r="BJM65"/>
      <c r="BJN65"/>
      <c r="BJO65"/>
      <c r="BJP65"/>
      <c r="BJQ65"/>
      <c r="BJR65"/>
      <c r="BJS65"/>
      <c r="BJT65"/>
      <c r="BJU65"/>
      <c r="BJV65"/>
      <c r="BJW65"/>
      <c r="BJX65"/>
      <c r="BJY65"/>
      <c r="BJZ65"/>
      <c r="BKA65"/>
      <c r="BKB65"/>
      <c r="BKC65"/>
      <c r="BKD65"/>
      <c r="BKE65"/>
      <c r="BKF65"/>
      <c r="BKG65"/>
      <c r="BKH65"/>
      <c r="BKI65"/>
      <c r="BKJ65"/>
      <c r="BKK65"/>
      <c r="BKL65"/>
      <c r="BKM65"/>
      <c r="BKN65"/>
      <c r="BKO65"/>
      <c r="BKP65"/>
      <c r="BKQ65"/>
      <c r="BKR65"/>
      <c r="BKS65"/>
      <c r="BKT65"/>
      <c r="BKU65"/>
      <c r="BKV65"/>
      <c r="BKW65"/>
      <c r="BKX65"/>
      <c r="BKY65"/>
      <c r="BKZ65"/>
      <c r="BLA65"/>
      <c r="BLB65"/>
      <c r="BLC65"/>
      <c r="BLD65"/>
      <c r="BLE65"/>
      <c r="BLF65"/>
      <c r="BLG65"/>
      <c r="BLH65"/>
      <c r="BLI65"/>
      <c r="BLJ65"/>
      <c r="BLK65"/>
      <c r="BLL65"/>
      <c r="BLM65"/>
      <c r="BLN65"/>
      <c r="BLO65"/>
      <c r="BLP65"/>
      <c r="BLQ65"/>
      <c r="BLR65"/>
      <c r="BLS65"/>
      <c r="BLT65"/>
      <c r="BLU65"/>
      <c r="BLV65"/>
      <c r="BLW65"/>
      <c r="BLX65"/>
      <c r="BLY65"/>
      <c r="BLZ65"/>
      <c r="BMA65"/>
      <c r="BMB65"/>
      <c r="BMC65"/>
      <c r="BMD65"/>
      <c r="BME65"/>
      <c r="BMF65"/>
      <c r="BMG65"/>
      <c r="BMH65"/>
      <c r="BMI65"/>
      <c r="BMJ65"/>
      <c r="BMK65"/>
      <c r="BML65"/>
      <c r="BMM65"/>
      <c r="BMN65"/>
      <c r="BMO65"/>
      <c r="BMP65"/>
      <c r="BMQ65"/>
      <c r="BMR65"/>
      <c r="BMS65"/>
      <c r="BMT65"/>
      <c r="BMU65"/>
      <c r="BMV65"/>
      <c r="BMW65"/>
      <c r="BMX65"/>
      <c r="BMY65"/>
      <c r="BMZ65"/>
      <c r="BNA65"/>
      <c r="BNB65"/>
      <c r="BNC65"/>
      <c r="BND65"/>
      <c r="BNE65"/>
      <c r="BNF65"/>
      <c r="BNG65"/>
      <c r="BNH65"/>
      <c r="BNI65"/>
      <c r="BNJ65"/>
      <c r="BNK65"/>
      <c r="BNL65"/>
      <c r="BNM65"/>
      <c r="BNN65"/>
      <c r="BNO65"/>
      <c r="BNP65"/>
      <c r="BNQ65"/>
      <c r="BNR65"/>
      <c r="BNS65"/>
      <c r="BNT65"/>
      <c r="BNU65"/>
      <c r="BNV65"/>
      <c r="BNW65"/>
      <c r="BNX65"/>
      <c r="BNY65"/>
      <c r="BNZ65"/>
      <c r="BOA65"/>
      <c r="BOB65"/>
      <c r="BOC65"/>
      <c r="BOD65"/>
      <c r="BOE65"/>
      <c r="BOF65"/>
      <c r="BOG65"/>
      <c r="BOH65"/>
      <c r="BOI65"/>
      <c r="BOJ65"/>
      <c r="BOK65"/>
      <c r="BOL65"/>
      <c r="BOM65"/>
      <c r="BON65"/>
      <c r="BOO65"/>
      <c r="BOP65"/>
      <c r="BOQ65"/>
      <c r="BOR65"/>
      <c r="BOS65"/>
      <c r="BOT65"/>
      <c r="BOU65"/>
      <c r="BOV65"/>
      <c r="BOW65"/>
      <c r="BOX65"/>
      <c r="BOY65"/>
      <c r="BOZ65"/>
      <c r="BPA65"/>
      <c r="BPB65"/>
      <c r="BPC65"/>
      <c r="BPD65"/>
      <c r="BPE65"/>
      <c r="BPF65"/>
      <c r="BPG65"/>
      <c r="BPH65"/>
      <c r="BPI65"/>
      <c r="BPJ65"/>
      <c r="BPK65"/>
      <c r="BPL65"/>
      <c r="BPM65"/>
      <c r="BPN65"/>
      <c r="BPO65"/>
      <c r="BPP65"/>
      <c r="BPQ65"/>
      <c r="BPR65"/>
      <c r="BPS65"/>
      <c r="BPT65"/>
      <c r="BPU65"/>
      <c r="BPV65"/>
      <c r="BPW65"/>
      <c r="BPX65"/>
      <c r="BPY65"/>
      <c r="BPZ65"/>
      <c r="BQA65"/>
      <c r="BQB65"/>
      <c r="BQC65"/>
      <c r="BQD65"/>
      <c r="BQE65"/>
      <c r="BQF65"/>
      <c r="BQG65"/>
      <c r="BQH65"/>
      <c r="BQI65"/>
      <c r="BQJ65"/>
      <c r="BQK65"/>
      <c r="BQL65"/>
      <c r="BQM65"/>
      <c r="BQN65"/>
      <c r="BQO65"/>
      <c r="BQP65"/>
      <c r="BQQ65"/>
      <c r="BQR65"/>
      <c r="BQS65"/>
      <c r="BQT65"/>
      <c r="BQU65"/>
      <c r="BQV65"/>
      <c r="BQW65"/>
      <c r="BQX65"/>
      <c r="BQY65"/>
      <c r="BQZ65"/>
      <c r="BRA65"/>
      <c r="BRB65"/>
      <c r="BRC65"/>
      <c r="BRD65"/>
      <c r="BRE65"/>
      <c r="BRF65"/>
      <c r="BRG65"/>
      <c r="BRH65"/>
      <c r="BRI65"/>
      <c r="BRJ65"/>
      <c r="BRK65"/>
      <c r="BRL65"/>
      <c r="BRM65"/>
      <c r="BRN65"/>
      <c r="BRO65"/>
      <c r="BRP65"/>
      <c r="BRQ65"/>
      <c r="BRR65"/>
      <c r="BRS65"/>
      <c r="BRT65"/>
      <c r="BRU65"/>
      <c r="BRV65"/>
      <c r="BRW65"/>
      <c r="BRX65"/>
      <c r="BRY65"/>
      <c r="BRZ65"/>
      <c r="BSA65"/>
      <c r="BSB65"/>
      <c r="BSC65"/>
      <c r="BSD65"/>
      <c r="BSE65"/>
      <c r="BSF65"/>
      <c r="BSG65"/>
      <c r="BSH65"/>
      <c r="BSI65"/>
      <c r="BSJ65"/>
      <c r="BSK65"/>
      <c r="BSL65"/>
      <c r="BSM65"/>
      <c r="BSN65"/>
      <c r="BSO65"/>
      <c r="BSP65"/>
      <c r="BSQ65"/>
      <c r="BSR65"/>
      <c r="BSS65"/>
      <c r="BST65"/>
      <c r="BSU65"/>
      <c r="BSV65"/>
      <c r="BSW65"/>
      <c r="BSX65"/>
      <c r="BSY65"/>
      <c r="BSZ65"/>
      <c r="BTA65"/>
      <c r="BTB65"/>
      <c r="BTC65"/>
      <c r="BTD65"/>
      <c r="BTE65"/>
      <c r="BTF65"/>
      <c r="BTG65"/>
      <c r="BTH65"/>
      <c r="BTI65"/>
      <c r="BTJ65"/>
      <c r="BTK65"/>
      <c r="BTL65"/>
      <c r="BTM65"/>
      <c r="BTN65"/>
      <c r="BTO65"/>
      <c r="BTP65"/>
      <c r="BTQ65"/>
      <c r="BTR65"/>
      <c r="BTS65"/>
      <c r="BTT65"/>
      <c r="BTU65"/>
      <c r="BTV65"/>
      <c r="BTW65"/>
      <c r="BTX65"/>
      <c r="BTY65"/>
      <c r="BTZ65"/>
      <c r="BUA65"/>
      <c r="BUB65"/>
      <c r="BUC65"/>
      <c r="BUD65"/>
      <c r="BUE65"/>
      <c r="BUF65"/>
      <c r="BUG65"/>
      <c r="BUH65"/>
      <c r="BUI65"/>
      <c r="BUJ65"/>
      <c r="BUK65"/>
      <c r="BUL65"/>
      <c r="BUM65"/>
      <c r="BUN65"/>
      <c r="BUO65"/>
      <c r="BUP65"/>
      <c r="BUQ65"/>
      <c r="BUR65"/>
      <c r="BUS65"/>
      <c r="BUT65"/>
      <c r="BUU65"/>
      <c r="BUV65"/>
      <c r="BUW65"/>
      <c r="BUX65"/>
      <c r="BUY65"/>
      <c r="BUZ65"/>
      <c r="BVA65"/>
      <c r="BVB65"/>
      <c r="BVC65"/>
      <c r="BVD65"/>
      <c r="BVE65"/>
      <c r="BVF65"/>
      <c r="BVG65"/>
      <c r="BVH65"/>
      <c r="BVI65"/>
      <c r="BVJ65"/>
      <c r="BVK65"/>
      <c r="BVL65"/>
      <c r="BVM65"/>
      <c r="BVN65"/>
      <c r="BVO65"/>
      <c r="BVP65"/>
      <c r="BVQ65"/>
      <c r="BVR65"/>
      <c r="BVS65"/>
      <c r="BVT65"/>
      <c r="BVU65"/>
      <c r="BVV65"/>
      <c r="BVW65"/>
      <c r="BVX65"/>
      <c r="BVY65"/>
      <c r="BVZ65"/>
      <c r="BWA65"/>
      <c r="BWB65"/>
      <c r="BWC65"/>
      <c r="BWD65"/>
      <c r="BWE65"/>
      <c r="BWF65"/>
      <c r="BWG65"/>
      <c r="BWH65"/>
      <c r="BWI65"/>
      <c r="BWJ65"/>
      <c r="BWK65"/>
      <c r="BWL65"/>
      <c r="BWM65"/>
      <c r="BWN65"/>
      <c r="BWO65"/>
      <c r="BWP65"/>
      <c r="BWQ65"/>
      <c r="BWR65"/>
      <c r="BWS65"/>
      <c r="BWT65"/>
      <c r="BWU65"/>
      <c r="BWV65"/>
      <c r="BWW65"/>
      <c r="BWX65"/>
      <c r="BWY65"/>
      <c r="BWZ65"/>
      <c r="BXA65"/>
      <c r="BXB65"/>
      <c r="BXC65"/>
      <c r="BXD65"/>
      <c r="BXE65"/>
      <c r="BXF65"/>
      <c r="BXG65"/>
      <c r="BXH65"/>
      <c r="BXI65"/>
      <c r="BXJ65"/>
      <c r="BXK65"/>
      <c r="BXL65"/>
      <c r="BXM65"/>
      <c r="BXN65"/>
      <c r="BXO65"/>
      <c r="BXP65"/>
      <c r="BXQ65"/>
      <c r="BXR65"/>
      <c r="BXS65"/>
      <c r="BXT65"/>
      <c r="BXU65"/>
      <c r="BXV65"/>
      <c r="BXW65"/>
      <c r="BXX65"/>
      <c r="BXY65"/>
      <c r="BXZ65"/>
      <c r="BYA65"/>
      <c r="BYB65"/>
      <c r="BYC65"/>
      <c r="BYD65"/>
      <c r="BYE65"/>
      <c r="BYF65"/>
      <c r="BYG65"/>
      <c r="BYH65"/>
      <c r="BYI65"/>
      <c r="BYJ65"/>
      <c r="BYK65"/>
      <c r="BYL65"/>
      <c r="BYM65"/>
      <c r="BYN65"/>
      <c r="BYO65"/>
      <c r="BYP65"/>
      <c r="BYQ65"/>
      <c r="BYR65"/>
      <c r="BYS65"/>
      <c r="BYT65"/>
      <c r="BYU65"/>
      <c r="BYV65"/>
      <c r="BYW65"/>
      <c r="BYX65"/>
      <c r="BYY65"/>
      <c r="BYZ65"/>
      <c r="BZA65"/>
      <c r="BZB65"/>
      <c r="BZC65"/>
      <c r="BZD65"/>
      <c r="BZE65"/>
      <c r="BZF65"/>
      <c r="BZG65"/>
      <c r="BZH65"/>
      <c r="BZI65"/>
      <c r="BZJ65"/>
      <c r="BZK65"/>
      <c r="BZL65"/>
      <c r="BZM65"/>
      <c r="BZN65"/>
      <c r="BZO65"/>
      <c r="BZP65"/>
      <c r="BZQ65"/>
      <c r="BZR65"/>
      <c r="BZS65"/>
      <c r="BZT65"/>
      <c r="BZU65"/>
      <c r="BZV65"/>
      <c r="BZW65"/>
      <c r="BZX65"/>
      <c r="BZY65"/>
      <c r="BZZ65"/>
      <c r="CAA65"/>
      <c r="CAB65"/>
      <c r="CAC65"/>
      <c r="CAD65"/>
      <c r="CAE65"/>
      <c r="CAF65"/>
      <c r="CAG65"/>
      <c r="CAH65"/>
      <c r="CAI65"/>
      <c r="CAJ65"/>
      <c r="CAK65"/>
      <c r="CAL65"/>
      <c r="CAM65"/>
      <c r="CAN65"/>
      <c r="CAO65"/>
      <c r="CAP65"/>
      <c r="CAQ65"/>
      <c r="CAR65"/>
      <c r="CAS65"/>
      <c r="CAT65"/>
      <c r="CAU65"/>
      <c r="CAV65"/>
      <c r="CAW65"/>
      <c r="CAX65"/>
      <c r="CAY65"/>
      <c r="CAZ65"/>
      <c r="CBA65"/>
      <c r="CBB65"/>
      <c r="CBC65"/>
      <c r="CBD65"/>
      <c r="CBE65"/>
      <c r="CBF65"/>
      <c r="CBG65"/>
      <c r="CBH65"/>
      <c r="CBI65"/>
      <c r="CBJ65"/>
      <c r="CBK65"/>
      <c r="CBL65"/>
      <c r="CBM65"/>
      <c r="CBN65"/>
      <c r="CBO65"/>
      <c r="CBP65"/>
      <c r="CBQ65"/>
      <c r="CBR65"/>
      <c r="CBS65"/>
      <c r="CBT65"/>
      <c r="CBU65"/>
      <c r="CBV65"/>
      <c r="CBW65"/>
      <c r="CBX65"/>
      <c r="CBY65"/>
      <c r="CBZ65"/>
      <c r="CCA65"/>
      <c r="CCB65"/>
      <c r="CCC65"/>
      <c r="CCD65"/>
      <c r="CCE65"/>
      <c r="CCF65"/>
      <c r="CCG65"/>
      <c r="CCH65"/>
      <c r="CCI65"/>
      <c r="CCJ65"/>
      <c r="CCK65"/>
      <c r="CCL65"/>
      <c r="CCM65"/>
      <c r="CCN65"/>
      <c r="CCO65"/>
      <c r="CCP65"/>
      <c r="CCQ65"/>
      <c r="CCR65"/>
      <c r="CCS65"/>
      <c r="CCT65"/>
      <c r="CCU65"/>
      <c r="CCV65"/>
      <c r="CCW65"/>
      <c r="CCX65"/>
      <c r="CCY65"/>
      <c r="CCZ65"/>
      <c r="CDA65"/>
      <c r="CDB65"/>
      <c r="CDC65"/>
      <c r="CDD65"/>
      <c r="CDE65"/>
      <c r="CDF65"/>
      <c r="CDG65"/>
      <c r="CDH65"/>
      <c r="CDI65"/>
      <c r="CDJ65"/>
      <c r="CDK65"/>
      <c r="CDL65"/>
      <c r="CDM65"/>
      <c r="CDN65"/>
      <c r="CDO65"/>
      <c r="CDP65"/>
      <c r="CDQ65"/>
      <c r="CDR65"/>
      <c r="CDS65"/>
      <c r="CDT65"/>
      <c r="CDU65"/>
      <c r="CDV65"/>
      <c r="CDW65"/>
      <c r="CDX65"/>
      <c r="CDY65"/>
      <c r="CDZ65"/>
      <c r="CEA65"/>
      <c r="CEB65"/>
      <c r="CEC65"/>
      <c r="CED65"/>
      <c r="CEE65"/>
      <c r="CEF65"/>
      <c r="CEG65"/>
      <c r="CEH65"/>
      <c r="CEI65"/>
      <c r="CEJ65"/>
      <c r="CEK65"/>
      <c r="CEL65"/>
      <c r="CEM65"/>
      <c r="CEN65"/>
      <c r="CEO65"/>
      <c r="CEP65"/>
      <c r="CEQ65"/>
      <c r="CER65"/>
      <c r="CES65"/>
      <c r="CET65"/>
      <c r="CEU65"/>
      <c r="CEV65"/>
      <c r="CEW65"/>
      <c r="CEX65"/>
      <c r="CEY65"/>
      <c r="CEZ65"/>
      <c r="CFA65"/>
      <c r="CFB65"/>
      <c r="CFC65"/>
      <c r="CFD65"/>
      <c r="CFE65"/>
      <c r="CFF65"/>
      <c r="CFG65"/>
      <c r="CFH65"/>
      <c r="CFI65"/>
      <c r="CFJ65"/>
      <c r="CFK65"/>
      <c r="CFL65"/>
      <c r="CFM65"/>
      <c r="CFN65"/>
      <c r="CFO65"/>
      <c r="CFP65"/>
      <c r="CFQ65"/>
      <c r="CFR65"/>
      <c r="CFS65"/>
      <c r="CFT65"/>
      <c r="CFU65"/>
      <c r="CFV65"/>
      <c r="CFW65"/>
      <c r="CFX65"/>
      <c r="CFY65"/>
      <c r="CFZ65"/>
      <c r="CGA65"/>
      <c r="CGB65"/>
      <c r="CGC65"/>
      <c r="CGD65"/>
      <c r="CGE65"/>
      <c r="CGF65"/>
      <c r="CGG65"/>
      <c r="CGH65"/>
      <c r="CGI65"/>
      <c r="CGJ65"/>
      <c r="CGK65"/>
      <c r="CGL65"/>
      <c r="CGM65"/>
      <c r="CGN65"/>
      <c r="CGO65"/>
      <c r="CGP65"/>
      <c r="CGQ65"/>
      <c r="CGR65"/>
      <c r="CGS65"/>
      <c r="CGT65"/>
      <c r="CGU65"/>
      <c r="CGV65"/>
      <c r="CGW65"/>
      <c r="CGX65"/>
      <c r="CGY65"/>
      <c r="CGZ65"/>
      <c r="CHA65"/>
      <c r="CHB65"/>
      <c r="CHC65"/>
      <c r="CHD65"/>
      <c r="CHE65"/>
      <c r="CHF65"/>
      <c r="CHG65"/>
      <c r="CHH65"/>
      <c r="CHI65"/>
      <c r="CHJ65"/>
      <c r="CHK65"/>
      <c r="CHL65"/>
      <c r="CHM65"/>
      <c r="CHN65"/>
      <c r="CHO65"/>
      <c r="CHP65"/>
      <c r="CHQ65"/>
      <c r="CHR65"/>
      <c r="CHS65"/>
      <c r="CHT65"/>
      <c r="CHU65"/>
      <c r="CHV65"/>
      <c r="CHW65"/>
      <c r="CHX65"/>
      <c r="CHY65"/>
      <c r="CHZ65"/>
      <c r="CIA65"/>
      <c r="CIB65"/>
      <c r="CIC65"/>
      <c r="CID65"/>
      <c r="CIE65"/>
      <c r="CIF65"/>
      <c r="CIG65"/>
      <c r="CIH65"/>
      <c r="CII65"/>
      <c r="CIJ65"/>
      <c r="CIK65"/>
      <c r="CIL65"/>
      <c r="CIM65"/>
      <c r="CIN65"/>
      <c r="CIO65"/>
      <c r="CIP65"/>
      <c r="CIQ65"/>
      <c r="CIR65"/>
      <c r="CIS65"/>
      <c r="CIT65"/>
      <c r="CIU65"/>
      <c r="CIV65"/>
      <c r="CIW65"/>
      <c r="CIX65"/>
      <c r="CIY65"/>
      <c r="CIZ65"/>
      <c r="CJA65"/>
      <c r="CJB65"/>
      <c r="CJC65"/>
      <c r="CJD65"/>
      <c r="CJE65"/>
      <c r="CJF65"/>
      <c r="CJG65"/>
      <c r="CJH65"/>
      <c r="CJI65"/>
      <c r="CJJ65"/>
      <c r="CJK65"/>
      <c r="CJL65"/>
      <c r="CJM65"/>
      <c r="CJN65"/>
      <c r="CJO65"/>
      <c r="CJP65"/>
      <c r="CJQ65"/>
      <c r="CJR65"/>
      <c r="CJS65"/>
      <c r="CJT65"/>
      <c r="CJU65"/>
      <c r="CJV65"/>
      <c r="CJW65"/>
      <c r="CJX65"/>
      <c r="CJY65"/>
      <c r="CJZ65"/>
      <c r="CKA65"/>
      <c r="CKB65"/>
      <c r="CKC65"/>
      <c r="CKD65"/>
      <c r="CKE65"/>
      <c r="CKF65"/>
      <c r="CKG65"/>
      <c r="CKH65"/>
      <c r="CKI65"/>
      <c r="CKJ65"/>
      <c r="CKK65"/>
      <c r="CKL65"/>
      <c r="CKM65"/>
      <c r="CKN65"/>
      <c r="CKO65"/>
      <c r="CKP65"/>
      <c r="CKQ65"/>
      <c r="CKR65"/>
      <c r="CKS65"/>
      <c r="CKT65"/>
      <c r="CKU65"/>
      <c r="CKV65"/>
      <c r="CKW65"/>
      <c r="CKX65"/>
      <c r="CKY65"/>
      <c r="CKZ65"/>
      <c r="CLA65"/>
      <c r="CLB65"/>
      <c r="CLC65"/>
      <c r="CLD65"/>
      <c r="CLE65"/>
      <c r="CLF65"/>
      <c r="CLG65"/>
      <c r="CLH65"/>
      <c r="CLI65"/>
      <c r="CLJ65"/>
      <c r="CLK65"/>
      <c r="CLL65"/>
      <c r="CLM65"/>
      <c r="CLN65"/>
      <c r="CLO65"/>
      <c r="CLP65"/>
      <c r="CLQ65"/>
      <c r="CLR65"/>
      <c r="CLS65"/>
      <c r="CLT65"/>
      <c r="CLU65"/>
      <c r="CLV65"/>
      <c r="CLW65"/>
      <c r="CLX65"/>
      <c r="CLY65"/>
      <c r="CLZ65"/>
      <c r="CMA65"/>
      <c r="CMB65"/>
      <c r="CMC65"/>
      <c r="CMD65"/>
      <c r="CME65"/>
      <c r="CMF65"/>
      <c r="CMG65"/>
      <c r="CMH65"/>
      <c r="CMI65"/>
      <c r="CMJ65"/>
      <c r="CMK65"/>
      <c r="CML65"/>
      <c r="CMM65"/>
      <c r="CMN65"/>
      <c r="CMO65"/>
      <c r="CMP65"/>
      <c r="CMQ65"/>
      <c r="CMR65"/>
      <c r="CMS65"/>
      <c r="CMT65"/>
      <c r="CMU65"/>
      <c r="CMV65"/>
      <c r="CMW65"/>
      <c r="CMX65"/>
      <c r="CMY65"/>
      <c r="CMZ65"/>
      <c r="CNA65"/>
      <c r="CNB65"/>
      <c r="CNC65"/>
      <c r="CND65"/>
      <c r="CNE65"/>
      <c r="CNF65"/>
      <c r="CNG65"/>
      <c r="CNH65"/>
      <c r="CNI65"/>
      <c r="CNJ65"/>
      <c r="CNK65"/>
      <c r="CNL65"/>
      <c r="CNM65"/>
      <c r="CNN65"/>
      <c r="CNO65"/>
      <c r="CNP65"/>
      <c r="CNQ65"/>
      <c r="CNR65"/>
      <c r="CNS65"/>
      <c r="CNT65"/>
      <c r="CNU65"/>
      <c r="CNV65"/>
      <c r="CNW65"/>
      <c r="CNX65"/>
      <c r="CNY65"/>
      <c r="CNZ65"/>
      <c r="COA65"/>
      <c r="COB65"/>
      <c r="COC65"/>
      <c r="COD65"/>
      <c r="COE65"/>
      <c r="COF65"/>
      <c r="COG65"/>
      <c r="COH65"/>
      <c r="COI65"/>
      <c r="COJ65"/>
      <c r="COK65"/>
      <c r="COL65"/>
      <c r="COM65"/>
      <c r="CON65"/>
      <c r="COO65"/>
      <c r="COP65"/>
      <c r="COQ65"/>
      <c r="COR65"/>
      <c r="COS65"/>
      <c r="COT65"/>
      <c r="COU65"/>
      <c r="COV65"/>
      <c r="COW65"/>
      <c r="COX65"/>
      <c r="COY65"/>
      <c r="COZ65"/>
      <c r="CPA65"/>
      <c r="CPB65"/>
      <c r="CPC65"/>
      <c r="CPD65"/>
      <c r="CPE65"/>
      <c r="CPF65"/>
      <c r="CPG65"/>
      <c r="CPH65"/>
      <c r="CPI65"/>
      <c r="CPJ65"/>
      <c r="CPK65"/>
      <c r="CPL65"/>
      <c r="CPM65"/>
      <c r="CPN65"/>
      <c r="CPO65"/>
      <c r="CPP65"/>
      <c r="CPQ65"/>
      <c r="CPR65"/>
      <c r="CPS65"/>
      <c r="CPT65"/>
      <c r="CPU65"/>
      <c r="CPV65"/>
      <c r="CPW65"/>
      <c r="CPX65"/>
      <c r="CPY65"/>
      <c r="CPZ65"/>
      <c r="CQA65"/>
      <c r="CQB65"/>
      <c r="CQC65"/>
      <c r="CQD65"/>
      <c r="CQE65"/>
      <c r="CQF65"/>
      <c r="CQG65"/>
      <c r="CQH65"/>
      <c r="CQI65"/>
      <c r="CQJ65"/>
      <c r="CQK65"/>
      <c r="CQL65"/>
      <c r="CQM65"/>
      <c r="CQN65"/>
      <c r="CQO65"/>
      <c r="CQP65"/>
      <c r="CQQ65"/>
      <c r="CQR65"/>
      <c r="CQS65"/>
      <c r="CQT65"/>
      <c r="CQU65"/>
      <c r="CQV65"/>
      <c r="CQW65"/>
      <c r="CQX65"/>
      <c r="CQY65"/>
      <c r="CQZ65"/>
      <c r="CRA65"/>
      <c r="CRB65"/>
      <c r="CRC65"/>
      <c r="CRD65"/>
      <c r="CRE65"/>
      <c r="CRF65"/>
      <c r="CRG65"/>
      <c r="CRH65"/>
      <c r="CRI65"/>
      <c r="CRJ65"/>
      <c r="CRK65"/>
      <c r="CRL65"/>
      <c r="CRM65"/>
      <c r="CRN65"/>
      <c r="CRO65"/>
      <c r="CRP65"/>
      <c r="CRQ65"/>
      <c r="CRR65"/>
      <c r="CRS65"/>
      <c r="CRT65"/>
      <c r="CRU65"/>
      <c r="CRV65"/>
      <c r="CRW65"/>
      <c r="CRX65"/>
      <c r="CRY65"/>
      <c r="CRZ65"/>
      <c r="CSA65"/>
      <c r="CSB65"/>
      <c r="CSC65"/>
      <c r="CSD65"/>
      <c r="CSE65"/>
      <c r="CSF65"/>
      <c r="CSG65"/>
      <c r="CSH65"/>
      <c r="CSI65"/>
      <c r="CSJ65"/>
      <c r="CSK65"/>
      <c r="CSL65"/>
      <c r="CSM65"/>
      <c r="CSN65"/>
      <c r="CSO65"/>
      <c r="CSP65"/>
      <c r="CSQ65"/>
      <c r="CSR65"/>
      <c r="CSS65"/>
      <c r="CST65"/>
      <c r="CSU65"/>
      <c r="CSV65"/>
      <c r="CSW65"/>
      <c r="CSX65"/>
      <c r="CSY65"/>
      <c r="CSZ65"/>
      <c r="CTA65"/>
      <c r="CTB65"/>
      <c r="CTC65"/>
      <c r="CTD65"/>
      <c r="CTE65"/>
      <c r="CTF65"/>
      <c r="CTG65"/>
      <c r="CTH65"/>
      <c r="CTI65"/>
      <c r="CTJ65"/>
      <c r="CTK65"/>
      <c r="CTL65"/>
      <c r="CTM65"/>
      <c r="CTN65"/>
      <c r="CTO65"/>
      <c r="CTP65"/>
      <c r="CTQ65"/>
      <c r="CTR65"/>
      <c r="CTS65"/>
      <c r="CTT65"/>
      <c r="CTU65"/>
      <c r="CTV65"/>
      <c r="CTW65"/>
      <c r="CTX65"/>
      <c r="CTY65"/>
      <c r="CTZ65"/>
      <c r="CUA65"/>
      <c r="CUB65"/>
      <c r="CUC65"/>
      <c r="CUD65"/>
      <c r="CUE65"/>
      <c r="CUF65"/>
      <c r="CUG65"/>
      <c r="CUH65"/>
      <c r="CUI65"/>
      <c r="CUJ65"/>
      <c r="CUK65"/>
      <c r="CUL65"/>
      <c r="CUM65"/>
      <c r="CUN65"/>
      <c r="CUO65"/>
      <c r="CUP65"/>
      <c r="CUQ65"/>
      <c r="CUR65"/>
      <c r="CUS65"/>
      <c r="CUT65"/>
      <c r="CUU65"/>
      <c r="CUV65"/>
      <c r="CUW65"/>
      <c r="CUX65"/>
      <c r="CUY65"/>
      <c r="CUZ65"/>
      <c r="CVA65"/>
      <c r="CVB65"/>
      <c r="CVC65"/>
      <c r="CVD65"/>
      <c r="CVE65"/>
      <c r="CVF65"/>
      <c r="CVG65"/>
      <c r="CVH65"/>
      <c r="CVI65"/>
      <c r="CVJ65"/>
      <c r="CVK65"/>
      <c r="CVL65"/>
      <c r="CVM65"/>
      <c r="CVN65"/>
      <c r="CVO65"/>
      <c r="CVP65"/>
      <c r="CVQ65"/>
      <c r="CVR65"/>
      <c r="CVS65"/>
      <c r="CVT65"/>
      <c r="CVU65"/>
      <c r="CVV65"/>
      <c r="CVW65"/>
      <c r="CVX65"/>
      <c r="CVY65"/>
      <c r="CVZ65"/>
      <c r="CWA65"/>
      <c r="CWB65"/>
      <c r="CWC65"/>
      <c r="CWD65"/>
      <c r="CWE65"/>
      <c r="CWF65"/>
      <c r="CWG65"/>
      <c r="CWH65"/>
      <c r="CWI65"/>
      <c r="CWJ65"/>
      <c r="CWK65"/>
      <c r="CWL65"/>
      <c r="CWM65"/>
      <c r="CWN65"/>
      <c r="CWO65"/>
      <c r="CWP65"/>
      <c r="CWQ65"/>
      <c r="CWR65"/>
      <c r="CWS65"/>
      <c r="CWT65"/>
      <c r="CWU65"/>
      <c r="CWV65"/>
      <c r="CWW65"/>
      <c r="CWX65"/>
      <c r="CWY65"/>
      <c r="CWZ65"/>
      <c r="CXA65"/>
      <c r="CXB65"/>
      <c r="CXC65"/>
      <c r="CXD65"/>
      <c r="CXE65"/>
      <c r="CXF65"/>
      <c r="CXG65"/>
      <c r="CXH65"/>
      <c r="CXI65"/>
      <c r="CXJ65"/>
      <c r="CXK65"/>
      <c r="CXL65"/>
      <c r="CXM65"/>
      <c r="CXN65"/>
      <c r="CXO65"/>
      <c r="CXP65"/>
      <c r="CXQ65"/>
      <c r="CXR65"/>
      <c r="CXS65"/>
      <c r="CXT65"/>
      <c r="CXU65"/>
      <c r="CXV65"/>
      <c r="CXW65"/>
      <c r="CXX65"/>
      <c r="CXY65"/>
      <c r="CXZ65"/>
      <c r="CYA65"/>
      <c r="CYB65"/>
      <c r="CYC65"/>
      <c r="CYD65"/>
      <c r="CYE65"/>
      <c r="CYF65"/>
      <c r="CYG65"/>
      <c r="CYH65"/>
      <c r="CYI65"/>
      <c r="CYJ65"/>
      <c r="CYK65"/>
      <c r="CYL65"/>
      <c r="CYM65"/>
      <c r="CYN65"/>
      <c r="CYO65"/>
      <c r="CYP65"/>
      <c r="CYQ65"/>
      <c r="CYR65"/>
      <c r="CYS65"/>
      <c r="CYT65"/>
      <c r="CYU65"/>
      <c r="CYV65"/>
      <c r="CYW65"/>
      <c r="CYX65"/>
      <c r="CYY65"/>
      <c r="CYZ65"/>
      <c r="CZA65"/>
      <c r="CZB65"/>
      <c r="CZC65"/>
      <c r="CZD65"/>
      <c r="CZE65"/>
      <c r="CZF65"/>
      <c r="CZG65"/>
      <c r="CZH65"/>
      <c r="CZI65"/>
      <c r="CZJ65"/>
      <c r="CZK65"/>
      <c r="CZL65"/>
      <c r="CZM65"/>
      <c r="CZN65"/>
      <c r="CZO65"/>
      <c r="CZP65"/>
      <c r="CZQ65"/>
      <c r="CZR65"/>
      <c r="CZS65"/>
      <c r="CZT65"/>
      <c r="CZU65"/>
      <c r="CZV65"/>
      <c r="CZW65"/>
      <c r="CZX65"/>
      <c r="CZY65"/>
      <c r="CZZ65"/>
      <c r="DAA65"/>
      <c r="DAB65"/>
      <c r="DAC65"/>
      <c r="DAD65"/>
      <c r="DAE65"/>
      <c r="DAF65"/>
      <c r="DAG65"/>
      <c r="DAH65"/>
      <c r="DAI65"/>
      <c r="DAJ65"/>
      <c r="DAK65"/>
      <c r="DAL65"/>
      <c r="DAM65"/>
      <c r="DAN65"/>
      <c r="DAO65"/>
      <c r="DAP65"/>
      <c r="DAQ65"/>
      <c r="DAR65"/>
      <c r="DAS65"/>
      <c r="DAT65"/>
      <c r="DAU65"/>
      <c r="DAV65"/>
      <c r="DAW65"/>
      <c r="DAX65"/>
      <c r="DAY65"/>
      <c r="DAZ65"/>
      <c r="DBA65"/>
      <c r="DBB65"/>
      <c r="DBC65"/>
      <c r="DBD65"/>
      <c r="DBE65"/>
      <c r="DBF65"/>
      <c r="DBG65"/>
      <c r="DBH65"/>
      <c r="DBI65"/>
      <c r="DBJ65"/>
      <c r="DBK65"/>
      <c r="DBL65"/>
      <c r="DBM65"/>
      <c r="DBN65"/>
      <c r="DBO65"/>
      <c r="DBP65"/>
      <c r="DBQ65"/>
      <c r="DBR65"/>
      <c r="DBS65"/>
      <c r="DBT65"/>
      <c r="DBU65"/>
      <c r="DBV65"/>
      <c r="DBW65"/>
      <c r="DBX65"/>
      <c r="DBY65"/>
      <c r="DBZ65"/>
      <c r="DCA65"/>
      <c r="DCB65"/>
      <c r="DCC65"/>
      <c r="DCD65"/>
      <c r="DCE65"/>
      <c r="DCF65"/>
      <c r="DCG65"/>
      <c r="DCH65"/>
      <c r="DCI65"/>
      <c r="DCJ65"/>
      <c r="DCK65"/>
      <c r="DCL65"/>
      <c r="DCM65"/>
      <c r="DCN65"/>
      <c r="DCO65"/>
      <c r="DCP65"/>
      <c r="DCQ65"/>
      <c r="DCR65"/>
      <c r="DCS65"/>
      <c r="DCT65"/>
      <c r="DCU65"/>
      <c r="DCV65"/>
      <c r="DCW65"/>
      <c r="DCX65"/>
      <c r="DCY65"/>
      <c r="DCZ65"/>
      <c r="DDA65"/>
      <c r="DDB65"/>
      <c r="DDC65"/>
      <c r="DDD65"/>
      <c r="DDE65"/>
      <c r="DDF65"/>
      <c r="DDG65"/>
      <c r="DDH65"/>
      <c r="DDI65"/>
      <c r="DDJ65"/>
      <c r="DDK65"/>
      <c r="DDL65"/>
      <c r="DDM65"/>
      <c r="DDN65"/>
      <c r="DDO65"/>
      <c r="DDP65"/>
      <c r="DDQ65"/>
      <c r="DDR65"/>
      <c r="DDS65"/>
      <c r="DDT65"/>
      <c r="DDU65"/>
      <c r="DDV65"/>
      <c r="DDW65"/>
      <c r="DDX65"/>
      <c r="DDY65"/>
      <c r="DDZ65"/>
      <c r="DEA65"/>
      <c r="DEB65"/>
      <c r="DEC65"/>
      <c r="DED65"/>
      <c r="DEE65"/>
      <c r="DEF65"/>
      <c r="DEG65"/>
      <c r="DEH65"/>
      <c r="DEI65"/>
      <c r="DEJ65"/>
      <c r="DEK65"/>
      <c r="DEL65"/>
      <c r="DEM65"/>
      <c r="DEN65"/>
      <c r="DEO65"/>
      <c r="DEP65"/>
      <c r="DEQ65"/>
      <c r="DER65"/>
      <c r="DES65"/>
      <c r="DET65"/>
      <c r="DEU65"/>
      <c r="DEV65"/>
      <c r="DEW65"/>
      <c r="DEX65"/>
      <c r="DEY65"/>
      <c r="DEZ65"/>
      <c r="DFA65"/>
      <c r="DFB65"/>
      <c r="DFC65"/>
      <c r="DFD65"/>
      <c r="DFE65"/>
      <c r="DFF65"/>
      <c r="DFG65"/>
      <c r="DFH65"/>
      <c r="DFI65"/>
      <c r="DFJ65"/>
      <c r="DFK65"/>
      <c r="DFL65"/>
      <c r="DFM65"/>
      <c r="DFN65"/>
      <c r="DFO65"/>
      <c r="DFP65"/>
      <c r="DFQ65"/>
      <c r="DFR65"/>
      <c r="DFS65"/>
      <c r="DFT65"/>
      <c r="DFU65"/>
      <c r="DFV65"/>
      <c r="DFW65"/>
      <c r="DFX65"/>
      <c r="DFY65"/>
      <c r="DFZ65"/>
      <c r="DGA65"/>
      <c r="DGB65"/>
      <c r="DGC65"/>
      <c r="DGD65"/>
      <c r="DGE65"/>
      <c r="DGF65"/>
      <c r="DGG65"/>
      <c r="DGH65"/>
      <c r="DGI65"/>
      <c r="DGJ65"/>
      <c r="DGK65"/>
      <c r="DGL65"/>
      <c r="DGM65"/>
      <c r="DGN65"/>
      <c r="DGO65"/>
      <c r="DGP65"/>
      <c r="DGQ65"/>
      <c r="DGR65"/>
      <c r="DGS65"/>
      <c r="DGT65"/>
      <c r="DGU65"/>
      <c r="DGV65"/>
      <c r="DGW65"/>
      <c r="DGX65"/>
      <c r="DGY65"/>
      <c r="DGZ65"/>
      <c r="DHA65"/>
      <c r="DHB65"/>
      <c r="DHC65"/>
      <c r="DHD65"/>
      <c r="DHE65"/>
      <c r="DHF65"/>
      <c r="DHG65"/>
      <c r="DHH65"/>
      <c r="DHI65"/>
      <c r="DHJ65"/>
      <c r="DHK65"/>
      <c r="DHL65"/>
      <c r="DHM65"/>
      <c r="DHN65"/>
      <c r="DHO65"/>
      <c r="DHP65"/>
      <c r="DHQ65"/>
      <c r="DHR65"/>
      <c r="DHS65"/>
      <c r="DHT65"/>
      <c r="DHU65"/>
      <c r="DHV65"/>
      <c r="DHW65"/>
      <c r="DHX65"/>
      <c r="DHY65"/>
      <c r="DHZ65"/>
      <c r="DIA65"/>
      <c r="DIB65"/>
      <c r="DIC65"/>
      <c r="DID65"/>
      <c r="DIE65"/>
      <c r="DIF65"/>
      <c r="DIG65"/>
      <c r="DIH65"/>
      <c r="DII65"/>
      <c r="DIJ65"/>
      <c r="DIK65"/>
      <c r="DIL65"/>
      <c r="DIM65"/>
      <c r="DIN65"/>
      <c r="DIO65"/>
      <c r="DIP65"/>
      <c r="DIQ65"/>
      <c r="DIR65"/>
      <c r="DIS65"/>
      <c r="DIT65"/>
      <c r="DIU65"/>
      <c r="DIV65"/>
      <c r="DIW65"/>
      <c r="DIX65"/>
      <c r="DIY65"/>
      <c r="DIZ65"/>
      <c r="DJA65"/>
      <c r="DJB65"/>
      <c r="DJC65"/>
      <c r="DJD65"/>
      <c r="DJE65"/>
      <c r="DJF65"/>
      <c r="DJG65"/>
      <c r="DJH65"/>
      <c r="DJI65"/>
      <c r="DJJ65"/>
      <c r="DJK65"/>
      <c r="DJL65"/>
      <c r="DJM65"/>
      <c r="DJN65"/>
      <c r="DJO65"/>
      <c r="DJP65"/>
      <c r="DJQ65"/>
      <c r="DJR65"/>
      <c r="DJS65"/>
      <c r="DJT65"/>
      <c r="DJU65"/>
      <c r="DJV65"/>
      <c r="DJW65"/>
      <c r="DJX65"/>
      <c r="DJY65"/>
      <c r="DJZ65"/>
      <c r="DKA65"/>
      <c r="DKB65"/>
      <c r="DKC65"/>
      <c r="DKD65"/>
      <c r="DKE65"/>
      <c r="DKF65"/>
      <c r="DKG65"/>
      <c r="DKH65"/>
      <c r="DKI65"/>
      <c r="DKJ65"/>
      <c r="DKK65"/>
      <c r="DKL65"/>
      <c r="DKM65"/>
      <c r="DKN65"/>
      <c r="DKO65"/>
      <c r="DKP65"/>
      <c r="DKQ65"/>
      <c r="DKR65"/>
      <c r="DKS65"/>
      <c r="DKT65"/>
      <c r="DKU65"/>
      <c r="DKV65"/>
      <c r="DKW65"/>
      <c r="DKX65"/>
      <c r="DKY65"/>
      <c r="DKZ65"/>
      <c r="DLA65"/>
      <c r="DLB65"/>
      <c r="DLC65"/>
      <c r="DLD65"/>
      <c r="DLE65"/>
      <c r="DLF65"/>
      <c r="DLG65"/>
      <c r="DLH65"/>
      <c r="DLI65"/>
      <c r="DLJ65"/>
      <c r="DLK65"/>
      <c r="DLL65"/>
      <c r="DLM65"/>
      <c r="DLN65"/>
      <c r="DLO65"/>
      <c r="DLP65"/>
      <c r="DLQ65"/>
      <c r="DLR65"/>
      <c r="DLS65"/>
      <c r="DLT65"/>
      <c r="DLU65"/>
      <c r="DLV65"/>
      <c r="DLW65"/>
      <c r="DLX65"/>
      <c r="DLY65"/>
      <c r="DLZ65"/>
      <c r="DMA65"/>
      <c r="DMB65"/>
      <c r="DMC65"/>
      <c r="DMD65"/>
      <c r="DME65"/>
      <c r="DMF65"/>
      <c r="DMG65"/>
      <c r="DMH65"/>
      <c r="DMI65"/>
      <c r="DMJ65"/>
      <c r="DMK65"/>
      <c r="DML65"/>
      <c r="DMM65"/>
      <c r="DMN65"/>
      <c r="DMO65"/>
      <c r="DMP65"/>
      <c r="DMQ65"/>
      <c r="DMR65"/>
      <c r="DMS65"/>
      <c r="DMT65"/>
      <c r="DMU65"/>
      <c r="DMV65"/>
      <c r="DMW65"/>
      <c r="DMX65"/>
      <c r="DMY65"/>
      <c r="DMZ65"/>
      <c r="DNA65"/>
      <c r="DNB65"/>
      <c r="DNC65"/>
      <c r="DND65"/>
      <c r="DNE65"/>
      <c r="DNF65"/>
      <c r="DNG65"/>
      <c r="DNH65"/>
      <c r="DNI65"/>
      <c r="DNJ65"/>
      <c r="DNK65"/>
      <c r="DNL65"/>
      <c r="DNM65"/>
      <c r="DNN65"/>
      <c r="DNO65"/>
      <c r="DNP65"/>
      <c r="DNQ65"/>
      <c r="DNR65"/>
      <c r="DNS65"/>
      <c r="DNT65"/>
      <c r="DNU65"/>
      <c r="DNV65"/>
      <c r="DNW65"/>
      <c r="DNX65"/>
      <c r="DNY65"/>
      <c r="DNZ65"/>
      <c r="DOA65"/>
      <c r="DOB65"/>
      <c r="DOC65"/>
      <c r="DOD65"/>
      <c r="DOE65"/>
      <c r="DOF65"/>
      <c r="DOG65"/>
      <c r="DOH65"/>
      <c r="DOI65"/>
      <c r="DOJ65"/>
      <c r="DOK65"/>
      <c r="DOL65"/>
      <c r="DOM65"/>
      <c r="DON65"/>
      <c r="DOO65"/>
      <c r="DOP65"/>
      <c r="DOQ65"/>
      <c r="DOR65"/>
      <c r="DOS65"/>
      <c r="DOT65"/>
      <c r="DOU65"/>
      <c r="DOV65"/>
      <c r="DOW65"/>
      <c r="DOX65"/>
      <c r="DOY65"/>
      <c r="DOZ65"/>
      <c r="DPA65"/>
      <c r="DPB65"/>
      <c r="DPC65"/>
      <c r="DPD65"/>
      <c r="DPE65"/>
      <c r="DPF65"/>
      <c r="DPG65"/>
      <c r="DPH65"/>
      <c r="DPI65"/>
      <c r="DPJ65"/>
      <c r="DPK65"/>
      <c r="DPL65"/>
      <c r="DPM65"/>
      <c r="DPN65"/>
      <c r="DPO65"/>
      <c r="DPP65"/>
      <c r="DPQ65"/>
      <c r="DPR65"/>
      <c r="DPS65"/>
      <c r="DPT65"/>
      <c r="DPU65"/>
      <c r="DPV65"/>
      <c r="DPW65"/>
      <c r="DPX65"/>
      <c r="DPY65"/>
      <c r="DPZ65"/>
      <c r="DQA65"/>
      <c r="DQB65"/>
      <c r="DQC65"/>
      <c r="DQD65"/>
      <c r="DQE65"/>
      <c r="DQF65"/>
      <c r="DQG65"/>
      <c r="DQH65"/>
      <c r="DQI65"/>
      <c r="DQJ65"/>
      <c r="DQK65"/>
      <c r="DQL65"/>
      <c r="DQM65"/>
      <c r="DQN65"/>
      <c r="DQO65"/>
      <c r="DQP65"/>
      <c r="DQQ65"/>
      <c r="DQR65"/>
      <c r="DQS65"/>
      <c r="DQT65"/>
      <c r="DQU65"/>
      <c r="DQV65"/>
      <c r="DQW65"/>
      <c r="DQX65"/>
      <c r="DQY65"/>
      <c r="DQZ65"/>
      <c r="DRA65"/>
      <c r="DRB65"/>
      <c r="DRC65"/>
      <c r="DRD65"/>
      <c r="DRE65"/>
      <c r="DRF65"/>
      <c r="DRG65"/>
      <c r="DRH65"/>
      <c r="DRI65"/>
      <c r="DRJ65"/>
      <c r="DRK65"/>
      <c r="DRL65"/>
      <c r="DRM65"/>
      <c r="DRN65"/>
      <c r="DRO65"/>
      <c r="DRP65"/>
      <c r="DRQ65"/>
      <c r="DRR65"/>
      <c r="DRS65"/>
      <c r="DRT65"/>
      <c r="DRU65"/>
      <c r="DRV65"/>
      <c r="DRW65"/>
      <c r="DRX65"/>
      <c r="DRY65"/>
      <c r="DRZ65"/>
      <c r="DSA65"/>
      <c r="DSB65"/>
      <c r="DSC65"/>
      <c r="DSD65"/>
      <c r="DSE65"/>
      <c r="DSF65"/>
      <c r="DSG65"/>
      <c r="DSH65"/>
      <c r="DSI65"/>
      <c r="DSJ65"/>
      <c r="DSK65"/>
      <c r="DSL65"/>
      <c r="DSM65"/>
      <c r="DSN65"/>
      <c r="DSO65"/>
      <c r="DSP65"/>
      <c r="DSQ65"/>
      <c r="DSR65"/>
      <c r="DSS65"/>
      <c r="DST65"/>
      <c r="DSU65"/>
      <c r="DSV65"/>
      <c r="DSW65"/>
      <c r="DSX65"/>
      <c r="DSY65"/>
      <c r="DSZ65"/>
      <c r="DTA65"/>
      <c r="DTB65"/>
      <c r="DTC65"/>
      <c r="DTD65"/>
      <c r="DTE65"/>
      <c r="DTF65"/>
      <c r="DTG65"/>
      <c r="DTH65"/>
      <c r="DTI65"/>
      <c r="DTJ65"/>
      <c r="DTK65"/>
      <c r="DTL65"/>
      <c r="DTM65"/>
      <c r="DTN65"/>
      <c r="DTO65"/>
      <c r="DTP65"/>
      <c r="DTQ65"/>
      <c r="DTR65"/>
      <c r="DTS65"/>
      <c r="DTT65"/>
      <c r="DTU65"/>
      <c r="DTV65"/>
      <c r="DTW65"/>
      <c r="DTX65"/>
      <c r="DTY65"/>
      <c r="DTZ65"/>
      <c r="DUA65"/>
      <c r="DUB65"/>
      <c r="DUC65"/>
      <c r="DUD65"/>
      <c r="DUE65"/>
      <c r="DUF65"/>
      <c r="DUG65"/>
      <c r="DUH65"/>
      <c r="DUI65"/>
      <c r="DUJ65"/>
      <c r="DUK65"/>
      <c r="DUL65"/>
      <c r="DUM65"/>
      <c r="DUN65"/>
      <c r="DUO65"/>
      <c r="DUP65"/>
      <c r="DUQ65"/>
      <c r="DUR65"/>
      <c r="DUS65"/>
      <c r="DUT65"/>
      <c r="DUU65"/>
      <c r="DUV65"/>
      <c r="DUW65"/>
      <c r="DUX65"/>
      <c r="DUY65"/>
      <c r="DUZ65"/>
      <c r="DVA65"/>
      <c r="DVB65"/>
      <c r="DVC65"/>
      <c r="DVD65"/>
      <c r="DVE65"/>
      <c r="DVF65"/>
      <c r="DVG65"/>
      <c r="DVH65"/>
      <c r="DVI65"/>
      <c r="DVJ65"/>
      <c r="DVK65"/>
      <c r="DVL65"/>
      <c r="DVM65"/>
      <c r="DVN65"/>
      <c r="DVO65"/>
      <c r="DVP65"/>
      <c r="DVQ65"/>
      <c r="DVR65"/>
      <c r="DVS65"/>
      <c r="DVT65"/>
      <c r="DVU65"/>
      <c r="DVV65"/>
      <c r="DVW65"/>
      <c r="DVX65"/>
      <c r="DVY65"/>
      <c r="DVZ65"/>
      <c r="DWA65"/>
      <c r="DWB65"/>
      <c r="DWC65"/>
      <c r="DWD65"/>
      <c r="DWE65"/>
      <c r="DWF65"/>
      <c r="DWG65"/>
      <c r="DWH65"/>
      <c r="DWI65"/>
      <c r="DWJ65"/>
      <c r="DWK65"/>
      <c r="DWL65"/>
      <c r="DWM65"/>
      <c r="DWN65"/>
      <c r="DWO65"/>
      <c r="DWP65"/>
      <c r="DWQ65"/>
      <c r="DWR65"/>
      <c r="DWS65"/>
      <c r="DWT65"/>
      <c r="DWU65"/>
      <c r="DWV65"/>
      <c r="DWW65"/>
      <c r="DWX65"/>
      <c r="DWY65"/>
      <c r="DWZ65"/>
      <c r="DXA65"/>
      <c r="DXB65"/>
      <c r="DXC65"/>
      <c r="DXD65"/>
      <c r="DXE65"/>
      <c r="DXF65"/>
      <c r="DXG65"/>
      <c r="DXH65"/>
      <c r="DXI65"/>
      <c r="DXJ65"/>
      <c r="DXK65"/>
      <c r="DXL65"/>
      <c r="DXM65"/>
      <c r="DXN65"/>
      <c r="DXO65"/>
      <c r="DXP65"/>
      <c r="DXQ65"/>
      <c r="DXR65"/>
      <c r="DXS65"/>
      <c r="DXT65"/>
      <c r="DXU65"/>
      <c r="DXV65"/>
      <c r="DXW65"/>
      <c r="DXX65"/>
      <c r="DXY65"/>
      <c r="DXZ65"/>
      <c r="DYA65"/>
      <c r="DYB65"/>
      <c r="DYC65"/>
      <c r="DYD65"/>
      <c r="DYE65"/>
      <c r="DYF65"/>
      <c r="DYG65"/>
      <c r="DYH65"/>
      <c r="DYI65"/>
      <c r="DYJ65"/>
      <c r="DYK65"/>
      <c r="DYL65"/>
      <c r="DYM65"/>
      <c r="DYN65"/>
      <c r="DYO65"/>
      <c r="DYP65"/>
      <c r="DYQ65"/>
      <c r="DYR65"/>
      <c r="DYS65"/>
      <c r="DYT65"/>
      <c r="DYU65"/>
      <c r="DYV65"/>
      <c r="DYW65"/>
      <c r="DYX65"/>
      <c r="DYY65"/>
      <c r="DYZ65"/>
      <c r="DZA65"/>
      <c r="DZB65"/>
      <c r="DZC65"/>
      <c r="DZD65"/>
      <c r="DZE65"/>
      <c r="DZF65"/>
      <c r="DZG65"/>
      <c r="DZH65"/>
      <c r="DZI65"/>
      <c r="DZJ65"/>
      <c r="DZK65"/>
      <c r="DZL65"/>
      <c r="DZM65"/>
      <c r="DZN65"/>
      <c r="DZO65"/>
      <c r="DZP65"/>
      <c r="DZQ65"/>
      <c r="DZR65"/>
      <c r="DZS65"/>
      <c r="DZT65"/>
      <c r="DZU65"/>
      <c r="DZV65"/>
      <c r="DZW65"/>
      <c r="DZX65"/>
      <c r="DZY65"/>
      <c r="DZZ65"/>
      <c r="EAA65"/>
      <c r="EAB65"/>
      <c r="EAC65"/>
      <c r="EAD65"/>
      <c r="EAE65"/>
      <c r="EAF65"/>
      <c r="EAG65"/>
      <c r="EAH65"/>
      <c r="EAI65"/>
      <c r="EAJ65"/>
      <c r="EAK65"/>
      <c r="EAL65"/>
      <c r="EAM65"/>
      <c r="EAN65"/>
      <c r="EAO65"/>
      <c r="EAP65"/>
      <c r="EAQ65"/>
      <c r="EAR65"/>
      <c r="EAS65"/>
      <c r="EAT65"/>
      <c r="EAU65"/>
      <c r="EAV65"/>
      <c r="EAW65"/>
      <c r="EAX65"/>
      <c r="EAY65"/>
      <c r="EAZ65"/>
      <c r="EBA65"/>
      <c r="EBB65"/>
      <c r="EBC65"/>
      <c r="EBD65"/>
      <c r="EBE65"/>
      <c r="EBF65"/>
      <c r="EBG65"/>
      <c r="EBH65"/>
      <c r="EBI65"/>
      <c r="EBJ65"/>
      <c r="EBK65"/>
      <c r="EBL65"/>
      <c r="EBM65"/>
      <c r="EBN65"/>
      <c r="EBO65"/>
      <c r="EBP65"/>
      <c r="EBQ65"/>
      <c r="EBR65"/>
      <c r="EBS65"/>
      <c r="EBT65"/>
      <c r="EBU65"/>
      <c r="EBV65"/>
      <c r="EBW65"/>
      <c r="EBX65"/>
      <c r="EBY65"/>
      <c r="EBZ65"/>
      <c r="ECA65"/>
      <c r="ECB65"/>
      <c r="ECC65"/>
      <c r="ECD65"/>
      <c r="ECE65"/>
      <c r="ECF65"/>
      <c r="ECG65"/>
      <c r="ECH65"/>
      <c r="ECI65"/>
      <c r="ECJ65"/>
      <c r="ECK65"/>
      <c r="ECL65"/>
      <c r="ECM65"/>
      <c r="ECN65"/>
      <c r="ECO65"/>
      <c r="ECP65"/>
      <c r="ECQ65"/>
      <c r="ECR65"/>
      <c r="ECS65"/>
      <c r="ECT65"/>
      <c r="ECU65"/>
      <c r="ECV65"/>
      <c r="ECW65"/>
      <c r="ECX65"/>
      <c r="ECY65"/>
      <c r="ECZ65"/>
      <c r="EDA65"/>
      <c r="EDB65"/>
      <c r="EDC65"/>
      <c r="EDD65"/>
      <c r="EDE65"/>
      <c r="EDF65"/>
      <c r="EDG65"/>
      <c r="EDH65"/>
      <c r="EDI65"/>
      <c r="EDJ65"/>
      <c r="EDK65"/>
      <c r="EDL65"/>
      <c r="EDM65"/>
      <c r="EDN65"/>
      <c r="EDO65"/>
      <c r="EDP65"/>
      <c r="EDQ65"/>
      <c r="EDR65"/>
      <c r="EDS65"/>
      <c r="EDT65"/>
      <c r="EDU65"/>
      <c r="EDV65"/>
      <c r="EDW65"/>
      <c r="EDX65"/>
      <c r="EDY65"/>
      <c r="EDZ65"/>
      <c r="EEA65"/>
      <c r="EEB65"/>
      <c r="EEC65"/>
      <c r="EED65"/>
      <c r="EEE65"/>
      <c r="EEF65"/>
      <c r="EEG65"/>
      <c r="EEH65"/>
      <c r="EEI65"/>
      <c r="EEJ65"/>
      <c r="EEK65"/>
      <c r="EEL65"/>
      <c r="EEM65"/>
      <c r="EEN65"/>
      <c r="EEO65"/>
      <c r="EEP65"/>
      <c r="EEQ65"/>
      <c r="EER65"/>
      <c r="EES65"/>
      <c r="EET65"/>
      <c r="EEU65"/>
      <c r="EEV65"/>
      <c r="EEW65"/>
      <c r="EEX65"/>
      <c r="EEY65"/>
      <c r="EEZ65"/>
      <c r="EFA65"/>
      <c r="EFB65"/>
      <c r="EFC65"/>
      <c r="EFD65"/>
      <c r="EFE65"/>
      <c r="EFF65"/>
      <c r="EFG65"/>
      <c r="EFH65"/>
      <c r="EFI65"/>
      <c r="EFJ65"/>
      <c r="EFK65"/>
      <c r="EFL65"/>
      <c r="EFM65"/>
      <c r="EFN65"/>
      <c r="EFO65"/>
      <c r="EFP65"/>
      <c r="EFQ65"/>
      <c r="EFR65"/>
      <c r="EFS65"/>
      <c r="EFT65"/>
      <c r="EFU65"/>
      <c r="EFV65"/>
      <c r="EFW65"/>
      <c r="EFX65"/>
      <c r="EFY65"/>
      <c r="EFZ65"/>
      <c r="EGA65"/>
      <c r="EGB65"/>
      <c r="EGC65"/>
      <c r="EGD65"/>
      <c r="EGE65"/>
      <c r="EGF65"/>
      <c r="EGG65"/>
      <c r="EGH65"/>
      <c r="EGI65"/>
      <c r="EGJ65"/>
      <c r="EGK65"/>
      <c r="EGL65"/>
      <c r="EGM65"/>
      <c r="EGN65"/>
      <c r="EGO65"/>
      <c r="EGP65"/>
      <c r="EGQ65"/>
      <c r="EGR65"/>
      <c r="EGS65"/>
      <c r="EGT65"/>
      <c r="EGU65"/>
      <c r="EGV65"/>
      <c r="EGW65"/>
      <c r="EGX65"/>
      <c r="EGY65"/>
      <c r="EGZ65"/>
      <c r="EHA65"/>
      <c r="EHB65"/>
      <c r="EHC65"/>
      <c r="EHD65"/>
      <c r="EHE65"/>
      <c r="EHF65"/>
      <c r="EHG65"/>
      <c r="EHH65"/>
      <c r="EHI65"/>
      <c r="EHJ65"/>
      <c r="EHK65"/>
      <c r="EHL65"/>
      <c r="EHM65"/>
      <c r="EHN65"/>
      <c r="EHO65"/>
      <c r="EHP65"/>
      <c r="EHQ65"/>
      <c r="EHR65"/>
      <c r="EHS65"/>
      <c r="EHT65"/>
      <c r="EHU65"/>
      <c r="EHV65"/>
      <c r="EHW65"/>
      <c r="EHX65"/>
      <c r="EHY65"/>
      <c r="EHZ65"/>
      <c r="EIA65"/>
      <c r="EIB65"/>
      <c r="EIC65"/>
      <c r="EID65"/>
      <c r="EIE65"/>
      <c r="EIF65"/>
      <c r="EIG65"/>
      <c r="EIH65"/>
      <c r="EII65"/>
      <c r="EIJ65"/>
      <c r="EIK65"/>
      <c r="EIL65"/>
      <c r="EIM65"/>
      <c r="EIN65"/>
      <c r="EIO65"/>
      <c r="EIP65"/>
      <c r="EIQ65"/>
      <c r="EIR65"/>
      <c r="EIS65"/>
      <c r="EIT65"/>
      <c r="EIU65"/>
      <c r="EIV65"/>
      <c r="EIW65"/>
      <c r="EIX65"/>
      <c r="EIY65"/>
      <c r="EIZ65"/>
      <c r="EJA65"/>
      <c r="EJB65"/>
      <c r="EJC65"/>
      <c r="EJD65"/>
      <c r="EJE65"/>
      <c r="EJF65"/>
      <c r="EJG65"/>
      <c r="EJH65"/>
      <c r="EJI65"/>
      <c r="EJJ65"/>
      <c r="EJK65"/>
      <c r="EJL65"/>
      <c r="EJM65"/>
      <c r="EJN65"/>
      <c r="EJO65"/>
      <c r="EJP65"/>
      <c r="EJQ65"/>
      <c r="EJR65"/>
      <c r="EJS65"/>
      <c r="EJT65"/>
      <c r="EJU65"/>
      <c r="EJV65"/>
      <c r="EJW65"/>
      <c r="EJX65"/>
      <c r="EJY65"/>
      <c r="EJZ65"/>
      <c r="EKA65"/>
      <c r="EKB65"/>
      <c r="EKC65"/>
      <c r="EKD65"/>
      <c r="EKE65"/>
      <c r="EKF65"/>
      <c r="EKG65"/>
      <c r="EKH65"/>
      <c r="EKI65"/>
      <c r="EKJ65"/>
      <c r="EKK65"/>
      <c r="EKL65"/>
      <c r="EKM65"/>
      <c r="EKN65"/>
      <c r="EKO65"/>
      <c r="EKP65"/>
      <c r="EKQ65"/>
      <c r="EKR65"/>
      <c r="EKS65"/>
      <c r="EKT65"/>
      <c r="EKU65"/>
      <c r="EKV65"/>
      <c r="EKW65"/>
      <c r="EKX65"/>
      <c r="EKY65"/>
      <c r="EKZ65"/>
      <c r="ELA65"/>
      <c r="ELB65"/>
      <c r="ELC65"/>
      <c r="ELD65"/>
      <c r="ELE65"/>
      <c r="ELF65"/>
      <c r="ELG65"/>
      <c r="ELH65"/>
      <c r="ELI65"/>
      <c r="ELJ65"/>
      <c r="ELK65"/>
      <c r="ELL65"/>
      <c r="ELM65"/>
      <c r="ELN65"/>
      <c r="ELO65"/>
      <c r="ELP65"/>
      <c r="ELQ65"/>
      <c r="ELR65"/>
      <c r="ELS65"/>
      <c r="ELT65"/>
      <c r="ELU65"/>
      <c r="ELV65"/>
      <c r="ELW65"/>
      <c r="ELX65"/>
      <c r="ELY65"/>
      <c r="ELZ65"/>
      <c r="EMA65"/>
      <c r="EMB65"/>
      <c r="EMC65"/>
      <c r="EMD65"/>
      <c r="EME65"/>
      <c r="EMF65"/>
      <c r="EMG65"/>
      <c r="EMH65"/>
      <c r="EMI65"/>
      <c r="EMJ65"/>
      <c r="EMK65"/>
      <c r="EML65"/>
      <c r="EMM65"/>
      <c r="EMN65"/>
      <c r="EMO65"/>
      <c r="EMP65"/>
      <c r="EMQ65"/>
      <c r="EMR65"/>
      <c r="EMS65"/>
      <c r="EMT65"/>
      <c r="EMU65"/>
      <c r="EMV65"/>
      <c r="EMW65"/>
      <c r="EMX65"/>
      <c r="EMY65"/>
      <c r="EMZ65"/>
      <c r="ENA65"/>
      <c r="ENB65"/>
      <c r="ENC65"/>
      <c r="END65"/>
      <c r="ENE65"/>
      <c r="ENF65"/>
      <c r="ENG65"/>
      <c r="ENH65"/>
      <c r="ENI65"/>
      <c r="ENJ65"/>
      <c r="ENK65"/>
      <c r="ENL65"/>
      <c r="ENM65"/>
      <c r="ENN65"/>
      <c r="ENO65"/>
      <c r="ENP65"/>
      <c r="ENQ65"/>
      <c r="ENR65"/>
      <c r="ENS65"/>
      <c r="ENT65"/>
      <c r="ENU65"/>
      <c r="ENV65"/>
      <c r="ENW65"/>
      <c r="ENX65"/>
      <c r="ENY65"/>
      <c r="ENZ65"/>
      <c r="EOA65"/>
      <c r="EOB65"/>
      <c r="EOC65"/>
      <c r="EOD65"/>
      <c r="EOE65"/>
      <c r="EOF65"/>
      <c r="EOG65"/>
      <c r="EOH65"/>
      <c r="EOI65"/>
      <c r="EOJ65"/>
      <c r="EOK65"/>
      <c r="EOL65"/>
      <c r="EOM65"/>
      <c r="EON65"/>
      <c r="EOO65"/>
      <c r="EOP65"/>
      <c r="EOQ65"/>
      <c r="EOR65"/>
      <c r="EOS65"/>
      <c r="EOT65"/>
      <c r="EOU65"/>
      <c r="EOV65"/>
      <c r="EOW65"/>
      <c r="EOX65"/>
      <c r="EOY65"/>
      <c r="EOZ65"/>
      <c r="EPA65"/>
      <c r="EPB65"/>
      <c r="EPC65"/>
      <c r="EPD65"/>
      <c r="EPE65"/>
      <c r="EPF65"/>
      <c r="EPG65"/>
      <c r="EPH65"/>
      <c r="EPI65"/>
      <c r="EPJ65"/>
      <c r="EPK65"/>
      <c r="EPL65"/>
      <c r="EPM65"/>
      <c r="EPN65"/>
      <c r="EPO65"/>
      <c r="EPP65"/>
      <c r="EPQ65"/>
      <c r="EPR65"/>
      <c r="EPS65"/>
      <c r="EPT65"/>
      <c r="EPU65"/>
      <c r="EPV65"/>
      <c r="EPW65"/>
      <c r="EPX65"/>
      <c r="EPY65"/>
      <c r="EPZ65"/>
      <c r="EQA65"/>
      <c r="EQB65"/>
      <c r="EQC65"/>
      <c r="EQD65"/>
      <c r="EQE65"/>
      <c r="EQF65"/>
      <c r="EQG65"/>
      <c r="EQH65"/>
      <c r="EQI65"/>
      <c r="EQJ65"/>
      <c r="EQK65"/>
      <c r="EQL65"/>
      <c r="EQM65"/>
      <c r="EQN65"/>
      <c r="EQO65"/>
      <c r="EQP65"/>
      <c r="EQQ65"/>
      <c r="EQR65"/>
      <c r="EQS65"/>
      <c r="EQT65"/>
      <c r="EQU65"/>
      <c r="EQV65"/>
      <c r="EQW65"/>
      <c r="EQX65"/>
      <c r="EQY65"/>
      <c r="EQZ65"/>
      <c r="ERA65"/>
      <c r="ERB65"/>
      <c r="ERC65"/>
      <c r="ERD65"/>
      <c r="ERE65"/>
      <c r="ERF65"/>
      <c r="ERG65"/>
      <c r="ERH65"/>
      <c r="ERI65"/>
      <c r="ERJ65"/>
      <c r="ERK65"/>
      <c r="ERL65"/>
      <c r="ERM65"/>
      <c r="ERN65"/>
      <c r="ERO65"/>
      <c r="ERP65"/>
      <c r="ERQ65"/>
      <c r="ERR65"/>
      <c r="ERS65"/>
      <c r="ERT65"/>
      <c r="ERU65"/>
      <c r="ERV65"/>
      <c r="ERW65"/>
      <c r="ERX65"/>
      <c r="ERY65"/>
      <c r="ERZ65"/>
      <c r="ESA65"/>
      <c r="ESB65"/>
      <c r="ESC65"/>
      <c r="ESD65"/>
      <c r="ESE65"/>
      <c r="ESF65"/>
      <c r="ESG65"/>
      <c r="ESH65"/>
      <c r="ESI65"/>
      <c r="ESJ65"/>
      <c r="ESK65"/>
      <c r="ESL65"/>
      <c r="ESM65"/>
      <c r="ESN65"/>
      <c r="ESO65"/>
      <c r="ESP65"/>
      <c r="ESQ65"/>
      <c r="ESR65"/>
      <c r="ESS65"/>
      <c r="EST65"/>
      <c r="ESU65"/>
      <c r="ESV65"/>
      <c r="ESW65"/>
      <c r="ESX65"/>
      <c r="ESY65"/>
      <c r="ESZ65"/>
      <c r="ETA65"/>
      <c r="ETB65"/>
      <c r="ETC65"/>
      <c r="ETD65"/>
      <c r="ETE65"/>
      <c r="ETF65"/>
      <c r="ETG65"/>
      <c r="ETH65"/>
      <c r="ETI65"/>
      <c r="ETJ65"/>
      <c r="ETK65"/>
      <c r="ETL65"/>
      <c r="ETM65"/>
      <c r="ETN65"/>
      <c r="ETO65"/>
      <c r="ETP65"/>
      <c r="ETQ65"/>
      <c r="ETR65"/>
      <c r="ETS65"/>
      <c r="ETT65"/>
      <c r="ETU65"/>
      <c r="ETV65"/>
      <c r="ETW65"/>
      <c r="ETX65"/>
      <c r="ETY65"/>
      <c r="ETZ65"/>
      <c r="EUA65"/>
      <c r="EUB65"/>
      <c r="EUC65"/>
      <c r="EUD65"/>
      <c r="EUE65"/>
      <c r="EUF65"/>
      <c r="EUG65"/>
      <c r="EUH65"/>
      <c r="EUI65"/>
      <c r="EUJ65"/>
      <c r="EUK65"/>
      <c r="EUL65"/>
      <c r="EUM65"/>
      <c r="EUN65"/>
      <c r="EUO65"/>
      <c r="EUP65"/>
      <c r="EUQ65"/>
      <c r="EUR65"/>
      <c r="EUS65"/>
      <c r="EUT65"/>
      <c r="EUU65"/>
      <c r="EUV65"/>
      <c r="EUW65"/>
      <c r="EUX65"/>
      <c r="EUY65"/>
      <c r="EUZ65"/>
      <c r="EVA65"/>
      <c r="EVB65"/>
      <c r="EVC65"/>
      <c r="EVD65"/>
      <c r="EVE65"/>
      <c r="EVF65"/>
      <c r="EVG65"/>
      <c r="EVH65"/>
      <c r="EVI65"/>
      <c r="EVJ65"/>
      <c r="EVK65"/>
      <c r="EVL65"/>
      <c r="EVM65"/>
      <c r="EVN65"/>
      <c r="EVO65"/>
      <c r="EVP65"/>
      <c r="EVQ65"/>
      <c r="EVR65"/>
      <c r="EVS65"/>
      <c r="EVT65"/>
      <c r="EVU65"/>
      <c r="EVV65"/>
      <c r="EVW65"/>
      <c r="EVX65"/>
      <c r="EVY65"/>
      <c r="EVZ65"/>
      <c r="EWA65"/>
      <c r="EWB65"/>
      <c r="EWC65"/>
      <c r="EWD65"/>
      <c r="EWE65"/>
      <c r="EWF65"/>
      <c r="EWG65"/>
      <c r="EWH65"/>
      <c r="EWI65"/>
      <c r="EWJ65"/>
      <c r="EWK65"/>
      <c r="EWL65"/>
      <c r="EWM65"/>
      <c r="EWN65"/>
      <c r="EWO65"/>
      <c r="EWP65"/>
      <c r="EWQ65"/>
      <c r="EWR65"/>
      <c r="EWS65"/>
      <c r="EWT65"/>
      <c r="EWU65"/>
      <c r="EWV65"/>
      <c r="EWW65"/>
      <c r="EWX65"/>
      <c r="EWY65"/>
      <c r="EWZ65"/>
      <c r="EXA65"/>
      <c r="EXB65"/>
      <c r="EXC65"/>
      <c r="EXD65"/>
      <c r="EXE65"/>
      <c r="EXF65"/>
      <c r="EXG65"/>
      <c r="EXH65"/>
      <c r="EXI65"/>
      <c r="EXJ65"/>
      <c r="EXK65"/>
      <c r="EXL65"/>
      <c r="EXM65"/>
      <c r="EXN65"/>
      <c r="EXO65"/>
      <c r="EXP65"/>
      <c r="EXQ65"/>
      <c r="EXR65"/>
      <c r="EXS65"/>
      <c r="EXT65"/>
      <c r="EXU65"/>
      <c r="EXV65"/>
      <c r="EXW65"/>
      <c r="EXX65"/>
      <c r="EXY65"/>
      <c r="EXZ65"/>
      <c r="EYA65"/>
      <c r="EYB65"/>
      <c r="EYC65"/>
      <c r="EYD65"/>
      <c r="EYE65"/>
      <c r="EYF65"/>
      <c r="EYG65"/>
      <c r="EYH65"/>
      <c r="EYI65"/>
      <c r="EYJ65"/>
      <c r="EYK65"/>
      <c r="EYL65"/>
      <c r="EYM65"/>
      <c r="EYN65"/>
      <c r="EYO65"/>
      <c r="EYP65"/>
      <c r="EYQ65"/>
      <c r="EYR65"/>
      <c r="EYS65"/>
      <c r="EYT65"/>
      <c r="EYU65"/>
      <c r="EYV65"/>
      <c r="EYW65"/>
      <c r="EYX65"/>
      <c r="EYY65"/>
      <c r="EYZ65"/>
      <c r="EZA65"/>
      <c r="EZB65"/>
      <c r="EZC65"/>
      <c r="EZD65"/>
      <c r="EZE65"/>
      <c r="EZF65"/>
      <c r="EZG65"/>
      <c r="EZH65"/>
      <c r="EZI65"/>
      <c r="EZJ65"/>
      <c r="EZK65"/>
      <c r="EZL65"/>
      <c r="EZM65"/>
      <c r="EZN65"/>
      <c r="EZO65"/>
      <c r="EZP65"/>
      <c r="EZQ65"/>
      <c r="EZR65"/>
      <c r="EZS65"/>
      <c r="EZT65"/>
      <c r="EZU65"/>
      <c r="EZV65"/>
      <c r="EZW65"/>
      <c r="EZX65"/>
      <c r="EZY65"/>
      <c r="EZZ65"/>
      <c r="FAA65"/>
      <c r="FAB65"/>
      <c r="FAC65"/>
      <c r="FAD65"/>
      <c r="FAE65"/>
      <c r="FAF65"/>
      <c r="FAG65"/>
      <c r="FAH65"/>
      <c r="FAI65"/>
      <c r="FAJ65"/>
      <c r="FAK65"/>
      <c r="FAL65"/>
      <c r="FAM65"/>
      <c r="FAN65"/>
      <c r="FAO65"/>
      <c r="FAP65"/>
      <c r="FAQ65"/>
      <c r="FAR65"/>
      <c r="FAS65"/>
      <c r="FAT65"/>
      <c r="FAU65"/>
      <c r="FAV65"/>
      <c r="FAW65"/>
      <c r="FAX65"/>
      <c r="FAY65"/>
      <c r="FAZ65"/>
      <c r="FBA65"/>
      <c r="FBB65"/>
      <c r="FBC65"/>
      <c r="FBD65"/>
      <c r="FBE65"/>
      <c r="FBF65"/>
      <c r="FBG65"/>
      <c r="FBH65"/>
      <c r="FBI65"/>
      <c r="FBJ65"/>
      <c r="FBK65"/>
      <c r="FBL65"/>
      <c r="FBM65"/>
      <c r="FBN65"/>
      <c r="FBO65"/>
      <c r="FBP65"/>
      <c r="FBQ65"/>
      <c r="FBR65"/>
      <c r="FBS65"/>
      <c r="FBT65"/>
      <c r="FBU65"/>
      <c r="FBV65"/>
      <c r="FBW65"/>
      <c r="FBX65"/>
      <c r="FBY65"/>
      <c r="FBZ65"/>
      <c r="FCA65"/>
      <c r="FCB65"/>
      <c r="FCC65"/>
      <c r="FCD65"/>
      <c r="FCE65"/>
      <c r="FCF65"/>
      <c r="FCG65"/>
      <c r="FCH65"/>
      <c r="FCI65"/>
      <c r="FCJ65"/>
      <c r="FCK65"/>
      <c r="FCL65"/>
      <c r="FCM65"/>
      <c r="FCN65"/>
      <c r="FCO65"/>
      <c r="FCP65"/>
      <c r="FCQ65"/>
      <c r="FCR65"/>
      <c r="FCS65"/>
      <c r="FCT65"/>
      <c r="FCU65"/>
      <c r="FCV65"/>
      <c r="FCW65"/>
      <c r="FCX65"/>
      <c r="FCY65"/>
      <c r="FCZ65"/>
      <c r="FDA65"/>
      <c r="FDB65"/>
      <c r="FDC65"/>
      <c r="FDD65"/>
      <c r="FDE65"/>
      <c r="FDF65"/>
      <c r="FDG65"/>
      <c r="FDH65"/>
      <c r="FDI65"/>
      <c r="FDJ65"/>
      <c r="FDK65"/>
      <c r="FDL65"/>
      <c r="FDM65"/>
      <c r="FDN65"/>
      <c r="FDO65"/>
      <c r="FDP65"/>
      <c r="FDQ65"/>
      <c r="FDR65"/>
      <c r="FDS65"/>
      <c r="FDT65"/>
      <c r="FDU65"/>
      <c r="FDV65"/>
      <c r="FDW65"/>
      <c r="FDX65"/>
      <c r="FDY65"/>
      <c r="FDZ65"/>
      <c r="FEA65"/>
      <c r="FEB65"/>
      <c r="FEC65"/>
      <c r="FED65"/>
      <c r="FEE65"/>
      <c r="FEF65"/>
      <c r="FEG65"/>
      <c r="FEH65"/>
      <c r="FEI65"/>
      <c r="FEJ65"/>
      <c r="FEK65"/>
      <c r="FEL65"/>
      <c r="FEM65"/>
      <c r="FEN65"/>
      <c r="FEO65"/>
      <c r="FEP65"/>
      <c r="FEQ65"/>
      <c r="FER65"/>
      <c r="FES65"/>
      <c r="FET65"/>
      <c r="FEU65"/>
      <c r="FEV65"/>
      <c r="FEW65"/>
      <c r="FEX65"/>
      <c r="FEY65"/>
      <c r="FEZ65"/>
      <c r="FFA65"/>
      <c r="FFB65"/>
      <c r="FFC65"/>
      <c r="FFD65"/>
      <c r="FFE65"/>
      <c r="FFF65"/>
      <c r="FFG65"/>
      <c r="FFH65"/>
      <c r="FFI65"/>
      <c r="FFJ65"/>
      <c r="FFK65"/>
      <c r="FFL65"/>
      <c r="FFM65"/>
      <c r="FFN65"/>
      <c r="FFO65"/>
      <c r="FFP65"/>
      <c r="FFQ65"/>
      <c r="FFR65"/>
      <c r="FFS65"/>
      <c r="FFT65"/>
      <c r="FFU65"/>
      <c r="FFV65"/>
      <c r="FFW65"/>
      <c r="FFX65"/>
      <c r="FFY65"/>
      <c r="FFZ65"/>
      <c r="FGA65"/>
      <c r="FGB65"/>
      <c r="FGC65"/>
      <c r="FGD65"/>
      <c r="FGE65"/>
      <c r="FGF65"/>
      <c r="FGG65"/>
      <c r="FGH65"/>
      <c r="FGI65"/>
      <c r="FGJ65"/>
      <c r="FGK65"/>
      <c r="FGL65"/>
      <c r="FGM65"/>
      <c r="FGN65"/>
      <c r="FGO65"/>
      <c r="FGP65"/>
      <c r="FGQ65"/>
      <c r="FGR65"/>
      <c r="FGS65"/>
      <c r="FGT65"/>
      <c r="FGU65"/>
      <c r="FGV65"/>
      <c r="FGW65"/>
      <c r="FGX65"/>
      <c r="FGY65"/>
      <c r="FGZ65"/>
      <c r="FHA65"/>
      <c r="FHB65"/>
      <c r="FHC65"/>
      <c r="FHD65"/>
      <c r="FHE65"/>
      <c r="FHF65"/>
      <c r="FHG65"/>
      <c r="FHH65"/>
      <c r="FHI65"/>
      <c r="FHJ65"/>
      <c r="FHK65"/>
      <c r="FHL65"/>
      <c r="FHM65"/>
      <c r="FHN65"/>
      <c r="FHO65"/>
      <c r="FHP65"/>
      <c r="FHQ65"/>
      <c r="FHR65"/>
      <c r="FHS65"/>
      <c r="FHT65"/>
      <c r="FHU65"/>
      <c r="FHV65"/>
      <c r="FHW65"/>
      <c r="FHX65"/>
      <c r="FHY65"/>
      <c r="FHZ65"/>
      <c r="FIA65"/>
      <c r="FIB65"/>
      <c r="FIC65"/>
      <c r="FID65"/>
      <c r="FIE65"/>
      <c r="FIF65"/>
      <c r="FIG65"/>
      <c r="FIH65"/>
      <c r="FII65"/>
      <c r="FIJ65"/>
      <c r="FIK65"/>
      <c r="FIL65"/>
      <c r="FIM65"/>
      <c r="FIN65"/>
      <c r="FIO65"/>
      <c r="FIP65"/>
      <c r="FIQ65"/>
      <c r="FIR65"/>
      <c r="FIS65"/>
      <c r="FIT65"/>
      <c r="FIU65"/>
      <c r="FIV65"/>
      <c r="FIW65"/>
      <c r="FIX65"/>
      <c r="FIY65"/>
      <c r="FIZ65"/>
      <c r="FJA65"/>
      <c r="FJB65"/>
      <c r="FJC65"/>
      <c r="FJD65"/>
      <c r="FJE65"/>
      <c r="FJF65"/>
      <c r="FJG65"/>
      <c r="FJH65"/>
      <c r="FJI65"/>
      <c r="FJJ65"/>
      <c r="FJK65"/>
      <c r="FJL65"/>
      <c r="FJM65"/>
      <c r="FJN65"/>
      <c r="FJO65"/>
      <c r="FJP65"/>
      <c r="FJQ65"/>
      <c r="FJR65"/>
      <c r="FJS65"/>
      <c r="FJT65"/>
      <c r="FJU65"/>
      <c r="FJV65"/>
      <c r="FJW65"/>
      <c r="FJX65"/>
      <c r="FJY65"/>
      <c r="FJZ65"/>
      <c r="FKA65"/>
      <c r="FKB65"/>
      <c r="FKC65"/>
      <c r="FKD65"/>
      <c r="FKE65"/>
      <c r="FKF65"/>
      <c r="FKG65"/>
      <c r="FKH65"/>
      <c r="FKI65"/>
      <c r="FKJ65"/>
      <c r="FKK65"/>
      <c r="FKL65"/>
      <c r="FKM65"/>
      <c r="FKN65"/>
      <c r="FKO65"/>
      <c r="FKP65"/>
      <c r="FKQ65"/>
      <c r="FKR65"/>
      <c r="FKS65"/>
      <c r="FKT65"/>
      <c r="FKU65"/>
      <c r="FKV65"/>
      <c r="FKW65"/>
      <c r="FKX65"/>
      <c r="FKY65"/>
      <c r="FKZ65"/>
      <c r="FLA65"/>
      <c r="FLB65"/>
      <c r="FLC65"/>
      <c r="FLD65"/>
      <c r="FLE65"/>
      <c r="FLF65"/>
      <c r="FLG65"/>
      <c r="FLH65"/>
      <c r="FLI65"/>
      <c r="FLJ65"/>
      <c r="FLK65"/>
      <c r="FLL65"/>
      <c r="FLM65"/>
      <c r="FLN65"/>
      <c r="FLO65"/>
      <c r="FLP65"/>
      <c r="FLQ65"/>
      <c r="FLR65"/>
      <c r="FLS65"/>
      <c r="FLT65"/>
      <c r="FLU65"/>
      <c r="FLV65"/>
      <c r="FLW65"/>
      <c r="FLX65"/>
      <c r="FLY65"/>
      <c r="FLZ65"/>
      <c r="FMA65"/>
      <c r="FMB65"/>
      <c r="FMC65"/>
      <c r="FMD65"/>
      <c r="FME65"/>
      <c r="FMF65"/>
      <c r="FMG65"/>
      <c r="FMH65"/>
      <c r="FMI65"/>
      <c r="FMJ65"/>
      <c r="FMK65"/>
      <c r="FML65"/>
      <c r="FMM65"/>
      <c r="FMN65"/>
      <c r="FMO65"/>
      <c r="FMP65"/>
      <c r="FMQ65"/>
      <c r="FMR65"/>
      <c r="FMS65"/>
      <c r="FMT65"/>
      <c r="FMU65"/>
      <c r="FMV65"/>
      <c r="FMW65"/>
      <c r="FMX65"/>
      <c r="FMY65"/>
      <c r="FMZ65"/>
      <c r="FNA65"/>
      <c r="FNB65"/>
      <c r="FNC65"/>
      <c r="FND65"/>
      <c r="FNE65"/>
      <c r="FNF65"/>
      <c r="FNG65"/>
      <c r="FNH65"/>
      <c r="FNI65"/>
      <c r="FNJ65"/>
      <c r="FNK65"/>
      <c r="FNL65"/>
      <c r="FNM65"/>
      <c r="FNN65"/>
      <c r="FNO65"/>
      <c r="FNP65"/>
      <c r="FNQ65"/>
      <c r="FNR65"/>
      <c r="FNS65"/>
      <c r="FNT65"/>
      <c r="FNU65"/>
      <c r="FNV65"/>
      <c r="FNW65"/>
      <c r="FNX65"/>
      <c r="FNY65"/>
      <c r="FNZ65"/>
      <c r="FOA65"/>
      <c r="FOB65"/>
      <c r="FOC65"/>
      <c r="FOD65"/>
      <c r="FOE65"/>
      <c r="FOF65"/>
      <c r="FOG65"/>
      <c r="FOH65"/>
      <c r="FOI65"/>
      <c r="FOJ65"/>
      <c r="FOK65"/>
      <c r="FOL65"/>
      <c r="FOM65"/>
      <c r="FON65"/>
      <c r="FOO65"/>
      <c r="FOP65"/>
      <c r="FOQ65"/>
      <c r="FOR65"/>
      <c r="FOS65"/>
      <c r="FOT65"/>
      <c r="FOU65"/>
      <c r="FOV65"/>
      <c r="FOW65"/>
      <c r="FOX65"/>
      <c r="FOY65"/>
      <c r="FOZ65"/>
      <c r="FPA65"/>
      <c r="FPB65"/>
      <c r="FPC65"/>
      <c r="FPD65"/>
      <c r="FPE65"/>
      <c r="FPF65"/>
      <c r="FPG65"/>
      <c r="FPH65"/>
      <c r="FPI65"/>
      <c r="FPJ65"/>
      <c r="FPK65"/>
      <c r="FPL65"/>
      <c r="FPM65"/>
      <c r="FPN65"/>
      <c r="FPO65"/>
      <c r="FPP65"/>
      <c r="FPQ65"/>
      <c r="FPR65"/>
      <c r="FPS65"/>
      <c r="FPT65"/>
      <c r="FPU65"/>
      <c r="FPV65"/>
      <c r="FPW65"/>
      <c r="FPX65"/>
      <c r="FPY65"/>
      <c r="FPZ65"/>
      <c r="FQA65"/>
      <c r="FQB65"/>
      <c r="FQC65"/>
      <c r="FQD65"/>
      <c r="FQE65"/>
      <c r="FQF65"/>
      <c r="FQG65"/>
      <c r="FQH65"/>
      <c r="FQI65"/>
      <c r="FQJ65"/>
      <c r="FQK65"/>
      <c r="FQL65"/>
      <c r="FQM65"/>
      <c r="FQN65"/>
      <c r="FQO65"/>
      <c r="FQP65"/>
      <c r="FQQ65"/>
      <c r="FQR65"/>
      <c r="FQS65"/>
      <c r="FQT65"/>
      <c r="FQU65"/>
      <c r="FQV65"/>
      <c r="FQW65"/>
      <c r="FQX65"/>
      <c r="FQY65"/>
      <c r="FQZ65"/>
      <c r="FRA65"/>
      <c r="FRB65"/>
      <c r="FRC65"/>
      <c r="FRD65"/>
      <c r="FRE65"/>
      <c r="FRF65"/>
      <c r="FRG65"/>
      <c r="FRH65"/>
      <c r="FRI65"/>
      <c r="FRJ65"/>
      <c r="FRK65"/>
      <c r="FRL65"/>
      <c r="FRM65"/>
      <c r="FRN65"/>
      <c r="FRO65"/>
      <c r="FRP65"/>
      <c r="FRQ65"/>
      <c r="FRR65"/>
      <c r="FRS65"/>
      <c r="FRT65"/>
      <c r="FRU65"/>
      <c r="FRV65"/>
      <c r="FRW65"/>
      <c r="FRX65"/>
      <c r="FRY65"/>
      <c r="FRZ65"/>
      <c r="FSA65"/>
      <c r="FSB65"/>
      <c r="FSC65"/>
      <c r="FSD65"/>
      <c r="FSE65"/>
      <c r="FSF65"/>
      <c r="FSG65"/>
      <c r="FSH65"/>
      <c r="FSI65"/>
      <c r="FSJ65"/>
      <c r="FSK65"/>
      <c r="FSL65"/>
      <c r="FSM65"/>
      <c r="FSN65"/>
      <c r="FSO65"/>
      <c r="FSP65"/>
      <c r="FSQ65"/>
      <c r="FSR65"/>
      <c r="FSS65"/>
      <c r="FST65"/>
      <c r="FSU65"/>
      <c r="FSV65"/>
      <c r="FSW65"/>
      <c r="FSX65"/>
      <c r="FSY65"/>
      <c r="FSZ65"/>
      <c r="FTA65"/>
      <c r="FTB65"/>
      <c r="FTC65"/>
      <c r="FTD65"/>
      <c r="FTE65"/>
      <c r="FTF65"/>
      <c r="FTG65"/>
      <c r="FTH65"/>
      <c r="FTI65"/>
      <c r="FTJ65"/>
      <c r="FTK65"/>
      <c r="FTL65"/>
      <c r="FTM65"/>
      <c r="FTN65"/>
      <c r="FTO65"/>
      <c r="FTP65"/>
      <c r="FTQ65"/>
      <c r="FTR65"/>
      <c r="FTS65"/>
      <c r="FTT65"/>
      <c r="FTU65"/>
      <c r="FTV65"/>
      <c r="FTW65"/>
      <c r="FTX65"/>
      <c r="FTY65"/>
      <c r="FTZ65"/>
      <c r="FUA65"/>
      <c r="FUB65"/>
      <c r="FUC65"/>
      <c r="FUD65"/>
      <c r="FUE65"/>
      <c r="FUF65"/>
      <c r="FUG65"/>
      <c r="FUH65"/>
      <c r="FUI65"/>
      <c r="FUJ65"/>
      <c r="FUK65"/>
      <c r="FUL65"/>
      <c r="FUM65"/>
      <c r="FUN65"/>
      <c r="FUO65"/>
      <c r="FUP65"/>
      <c r="FUQ65"/>
      <c r="FUR65"/>
      <c r="FUS65"/>
      <c r="FUT65"/>
      <c r="FUU65"/>
      <c r="FUV65"/>
      <c r="FUW65"/>
      <c r="FUX65"/>
      <c r="FUY65"/>
      <c r="FUZ65"/>
      <c r="FVA65"/>
      <c r="FVB65"/>
      <c r="FVC65"/>
      <c r="FVD65"/>
      <c r="FVE65"/>
      <c r="FVF65"/>
      <c r="FVG65"/>
      <c r="FVH65"/>
      <c r="FVI65"/>
      <c r="FVJ65"/>
      <c r="FVK65"/>
      <c r="FVL65"/>
      <c r="FVM65"/>
      <c r="FVN65"/>
      <c r="FVO65"/>
      <c r="FVP65"/>
      <c r="FVQ65"/>
      <c r="FVR65"/>
      <c r="FVS65"/>
      <c r="FVT65"/>
      <c r="FVU65"/>
      <c r="FVV65"/>
      <c r="FVW65"/>
      <c r="FVX65"/>
      <c r="FVY65"/>
      <c r="FVZ65"/>
      <c r="FWA65"/>
      <c r="FWB65"/>
      <c r="FWC65"/>
      <c r="FWD65"/>
      <c r="FWE65"/>
      <c r="FWF65"/>
      <c r="FWG65"/>
      <c r="FWH65"/>
      <c r="FWI65"/>
      <c r="FWJ65"/>
      <c r="FWK65"/>
      <c r="FWL65"/>
      <c r="FWM65"/>
      <c r="FWN65"/>
      <c r="FWO65"/>
      <c r="FWP65"/>
      <c r="FWQ65"/>
      <c r="FWR65"/>
      <c r="FWS65"/>
      <c r="FWT65"/>
      <c r="FWU65"/>
      <c r="FWV65"/>
      <c r="FWW65"/>
      <c r="FWX65"/>
      <c r="FWY65"/>
      <c r="FWZ65"/>
      <c r="FXA65"/>
      <c r="FXB65"/>
      <c r="FXC65"/>
      <c r="FXD65"/>
      <c r="FXE65"/>
      <c r="FXF65"/>
      <c r="FXG65"/>
      <c r="FXH65"/>
      <c r="FXI65"/>
      <c r="FXJ65"/>
      <c r="FXK65"/>
      <c r="FXL65"/>
      <c r="FXM65"/>
      <c r="FXN65"/>
      <c r="FXO65"/>
      <c r="FXP65"/>
      <c r="FXQ65"/>
      <c r="FXR65"/>
      <c r="FXS65"/>
      <c r="FXT65"/>
      <c r="FXU65"/>
      <c r="FXV65"/>
      <c r="FXW65"/>
      <c r="FXX65"/>
      <c r="FXY65"/>
      <c r="FXZ65"/>
      <c r="FYA65"/>
      <c r="FYB65"/>
      <c r="FYC65"/>
      <c r="FYD65"/>
      <c r="FYE65"/>
      <c r="FYF65"/>
      <c r="FYG65"/>
      <c r="FYH65"/>
      <c r="FYI65"/>
      <c r="FYJ65"/>
      <c r="FYK65"/>
      <c r="FYL65"/>
      <c r="FYM65"/>
      <c r="FYN65"/>
      <c r="FYO65"/>
      <c r="FYP65"/>
      <c r="FYQ65"/>
      <c r="FYR65"/>
      <c r="FYS65"/>
      <c r="FYT65"/>
      <c r="FYU65"/>
      <c r="FYV65"/>
      <c r="FYW65"/>
      <c r="FYX65"/>
      <c r="FYY65"/>
      <c r="FYZ65"/>
      <c r="FZA65"/>
      <c r="FZB65"/>
      <c r="FZC65"/>
      <c r="FZD65"/>
      <c r="FZE65"/>
      <c r="FZF65"/>
      <c r="FZG65"/>
      <c r="FZH65"/>
      <c r="FZI65"/>
      <c r="FZJ65"/>
      <c r="FZK65"/>
      <c r="FZL65"/>
      <c r="FZM65"/>
      <c r="FZN65"/>
      <c r="FZO65"/>
      <c r="FZP65"/>
      <c r="FZQ65"/>
      <c r="FZR65"/>
      <c r="FZS65"/>
      <c r="FZT65"/>
      <c r="FZU65"/>
      <c r="FZV65"/>
      <c r="FZW65"/>
      <c r="FZX65"/>
      <c r="FZY65"/>
      <c r="FZZ65"/>
      <c r="GAA65"/>
      <c r="GAB65"/>
      <c r="GAC65"/>
      <c r="GAD65"/>
      <c r="GAE65"/>
      <c r="GAF65"/>
      <c r="GAG65"/>
      <c r="GAH65"/>
      <c r="GAI65"/>
      <c r="GAJ65"/>
      <c r="GAK65"/>
      <c r="GAL65"/>
      <c r="GAM65"/>
      <c r="GAN65"/>
      <c r="GAO65"/>
      <c r="GAP65"/>
      <c r="GAQ65"/>
      <c r="GAR65"/>
      <c r="GAS65"/>
      <c r="GAT65"/>
      <c r="GAU65"/>
      <c r="GAV65"/>
      <c r="GAW65"/>
      <c r="GAX65"/>
      <c r="GAY65"/>
      <c r="GAZ65"/>
      <c r="GBA65"/>
      <c r="GBB65"/>
      <c r="GBC65"/>
      <c r="GBD65"/>
      <c r="GBE65"/>
      <c r="GBF65"/>
      <c r="GBG65"/>
      <c r="GBH65"/>
      <c r="GBI65"/>
      <c r="GBJ65"/>
      <c r="GBK65"/>
      <c r="GBL65"/>
      <c r="GBM65"/>
      <c r="GBN65"/>
      <c r="GBO65"/>
      <c r="GBP65"/>
      <c r="GBQ65"/>
      <c r="GBR65"/>
      <c r="GBS65"/>
      <c r="GBT65"/>
      <c r="GBU65"/>
      <c r="GBV65"/>
      <c r="GBW65"/>
      <c r="GBX65"/>
      <c r="GBY65"/>
      <c r="GBZ65"/>
      <c r="GCA65"/>
      <c r="GCB65"/>
      <c r="GCC65"/>
      <c r="GCD65"/>
      <c r="GCE65"/>
      <c r="GCF65"/>
      <c r="GCG65"/>
      <c r="GCH65"/>
      <c r="GCI65"/>
      <c r="GCJ65"/>
      <c r="GCK65"/>
      <c r="GCL65"/>
      <c r="GCM65"/>
      <c r="GCN65"/>
      <c r="GCO65"/>
      <c r="GCP65"/>
      <c r="GCQ65"/>
      <c r="GCR65"/>
      <c r="GCS65"/>
      <c r="GCT65"/>
      <c r="GCU65"/>
      <c r="GCV65"/>
      <c r="GCW65"/>
      <c r="GCX65"/>
      <c r="GCY65"/>
      <c r="GCZ65"/>
      <c r="GDA65"/>
      <c r="GDB65"/>
      <c r="GDC65"/>
      <c r="GDD65"/>
      <c r="GDE65"/>
      <c r="GDF65"/>
      <c r="GDG65"/>
      <c r="GDH65"/>
      <c r="GDI65"/>
      <c r="GDJ65"/>
      <c r="GDK65"/>
      <c r="GDL65"/>
      <c r="GDM65"/>
      <c r="GDN65"/>
      <c r="GDO65"/>
      <c r="GDP65"/>
      <c r="GDQ65"/>
      <c r="GDR65"/>
      <c r="GDS65"/>
      <c r="GDT65"/>
      <c r="GDU65"/>
      <c r="GDV65"/>
      <c r="GDW65"/>
      <c r="GDX65"/>
      <c r="GDY65"/>
      <c r="GDZ65"/>
      <c r="GEA65"/>
      <c r="GEB65"/>
      <c r="GEC65"/>
      <c r="GED65"/>
      <c r="GEE65"/>
      <c r="GEF65"/>
      <c r="GEG65"/>
      <c r="GEH65"/>
      <c r="GEI65"/>
      <c r="GEJ65"/>
      <c r="GEK65"/>
      <c r="GEL65"/>
      <c r="GEM65"/>
      <c r="GEN65"/>
      <c r="GEO65"/>
      <c r="GEP65"/>
      <c r="GEQ65"/>
      <c r="GER65"/>
      <c r="GES65"/>
      <c r="GET65"/>
      <c r="GEU65"/>
      <c r="GEV65"/>
      <c r="GEW65"/>
      <c r="GEX65"/>
      <c r="GEY65"/>
      <c r="GEZ65"/>
      <c r="GFA65"/>
      <c r="GFB65"/>
      <c r="GFC65"/>
      <c r="GFD65"/>
      <c r="GFE65"/>
      <c r="GFF65"/>
      <c r="GFG65"/>
      <c r="GFH65"/>
      <c r="GFI65"/>
      <c r="GFJ65"/>
      <c r="GFK65"/>
      <c r="GFL65"/>
      <c r="GFM65"/>
      <c r="GFN65"/>
      <c r="GFO65"/>
      <c r="GFP65"/>
      <c r="GFQ65"/>
      <c r="GFR65"/>
      <c r="GFS65"/>
      <c r="GFT65"/>
      <c r="GFU65"/>
      <c r="GFV65"/>
      <c r="GFW65"/>
      <c r="GFX65"/>
      <c r="GFY65"/>
      <c r="GFZ65"/>
      <c r="GGA65"/>
      <c r="GGB65"/>
      <c r="GGC65"/>
      <c r="GGD65"/>
      <c r="GGE65"/>
      <c r="GGF65"/>
      <c r="GGG65"/>
      <c r="GGH65"/>
      <c r="GGI65"/>
      <c r="GGJ65"/>
      <c r="GGK65"/>
      <c r="GGL65"/>
      <c r="GGM65"/>
      <c r="GGN65"/>
      <c r="GGO65"/>
      <c r="GGP65"/>
      <c r="GGQ65"/>
      <c r="GGR65"/>
      <c r="GGS65"/>
      <c r="GGT65"/>
      <c r="GGU65"/>
      <c r="GGV65"/>
      <c r="GGW65"/>
      <c r="GGX65"/>
      <c r="GGY65"/>
      <c r="GGZ65"/>
      <c r="GHA65"/>
      <c r="GHB65"/>
      <c r="GHC65"/>
      <c r="GHD65"/>
      <c r="GHE65"/>
      <c r="GHF65"/>
      <c r="GHG65"/>
      <c r="GHH65"/>
      <c r="GHI65"/>
      <c r="GHJ65"/>
      <c r="GHK65"/>
      <c r="GHL65"/>
      <c r="GHM65"/>
      <c r="GHN65"/>
      <c r="GHO65"/>
      <c r="GHP65"/>
      <c r="GHQ65"/>
      <c r="GHR65"/>
      <c r="GHS65"/>
      <c r="GHT65"/>
      <c r="GHU65"/>
      <c r="GHV65"/>
      <c r="GHW65"/>
      <c r="GHX65"/>
      <c r="GHY65"/>
      <c r="GHZ65"/>
      <c r="GIA65"/>
      <c r="GIB65"/>
      <c r="GIC65"/>
      <c r="GID65"/>
      <c r="GIE65"/>
      <c r="GIF65"/>
      <c r="GIG65"/>
      <c r="GIH65"/>
      <c r="GII65"/>
      <c r="GIJ65"/>
      <c r="GIK65"/>
      <c r="GIL65"/>
      <c r="GIM65"/>
      <c r="GIN65"/>
      <c r="GIO65"/>
      <c r="GIP65"/>
      <c r="GIQ65"/>
      <c r="GIR65"/>
      <c r="GIS65"/>
      <c r="GIT65"/>
      <c r="GIU65"/>
      <c r="GIV65"/>
      <c r="GIW65"/>
      <c r="GIX65"/>
      <c r="GIY65"/>
      <c r="GIZ65"/>
      <c r="GJA65"/>
      <c r="GJB65"/>
      <c r="GJC65"/>
      <c r="GJD65"/>
      <c r="GJE65"/>
      <c r="GJF65"/>
      <c r="GJG65"/>
      <c r="GJH65"/>
      <c r="GJI65"/>
      <c r="GJJ65"/>
      <c r="GJK65"/>
      <c r="GJL65"/>
      <c r="GJM65"/>
      <c r="GJN65"/>
      <c r="GJO65"/>
      <c r="GJP65"/>
      <c r="GJQ65"/>
      <c r="GJR65"/>
      <c r="GJS65"/>
      <c r="GJT65"/>
      <c r="GJU65"/>
      <c r="GJV65"/>
      <c r="GJW65"/>
      <c r="GJX65"/>
      <c r="GJY65"/>
      <c r="GJZ65"/>
      <c r="GKA65"/>
      <c r="GKB65"/>
      <c r="GKC65"/>
      <c r="GKD65"/>
      <c r="GKE65"/>
      <c r="GKF65"/>
      <c r="GKG65"/>
      <c r="GKH65"/>
      <c r="GKI65"/>
      <c r="GKJ65"/>
      <c r="GKK65"/>
      <c r="GKL65"/>
      <c r="GKM65"/>
      <c r="GKN65"/>
      <c r="GKO65"/>
      <c r="GKP65"/>
      <c r="GKQ65"/>
      <c r="GKR65"/>
      <c r="GKS65"/>
      <c r="GKT65"/>
      <c r="GKU65"/>
      <c r="GKV65"/>
      <c r="GKW65"/>
      <c r="GKX65"/>
      <c r="GKY65"/>
      <c r="GKZ65"/>
      <c r="GLA65"/>
      <c r="GLB65"/>
      <c r="GLC65"/>
      <c r="GLD65"/>
      <c r="GLE65"/>
      <c r="GLF65"/>
      <c r="GLG65"/>
      <c r="GLH65"/>
      <c r="GLI65"/>
      <c r="GLJ65"/>
      <c r="GLK65"/>
      <c r="GLL65"/>
      <c r="GLM65"/>
      <c r="GLN65"/>
      <c r="GLO65"/>
      <c r="GLP65"/>
      <c r="GLQ65"/>
      <c r="GLR65"/>
      <c r="GLS65"/>
      <c r="GLT65"/>
      <c r="GLU65"/>
      <c r="GLV65"/>
      <c r="GLW65"/>
      <c r="GLX65"/>
      <c r="GLY65"/>
      <c r="GLZ65"/>
      <c r="GMA65"/>
      <c r="GMB65"/>
      <c r="GMC65"/>
      <c r="GMD65"/>
      <c r="GME65"/>
      <c r="GMF65"/>
      <c r="GMG65"/>
      <c r="GMH65"/>
      <c r="GMI65"/>
      <c r="GMJ65"/>
      <c r="GMK65"/>
      <c r="GML65"/>
      <c r="GMM65"/>
      <c r="GMN65"/>
      <c r="GMO65"/>
      <c r="GMP65"/>
      <c r="GMQ65"/>
      <c r="GMR65"/>
      <c r="GMS65"/>
      <c r="GMT65"/>
      <c r="GMU65"/>
      <c r="GMV65"/>
      <c r="GMW65"/>
      <c r="GMX65"/>
      <c r="GMY65"/>
      <c r="GMZ65"/>
      <c r="GNA65"/>
      <c r="GNB65"/>
      <c r="GNC65"/>
      <c r="GND65"/>
      <c r="GNE65"/>
      <c r="GNF65"/>
      <c r="GNG65"/>
      <c r="GNH65"/>
      <c r="GNI65"/>
      <c r="GNJ65"/>
      <c r="GNK65"/>
      <c r="GNL65"/>
      <c r="GNM65"/>
      <c r="GNN65"/>
      <c r="GNO65"/>
      <c r="GNP65"/>
      <c r="GNQ65"/>
      <c r="GNR65"/>
      <c r="GNS65"/>
      <c r="GNT65"/>
      <c r="GNU65"/>
      <c r="GNV65"/>
      <c r="GNW65"/>
      <c r="GNX65"/>
      <c r="GNY65"/>
      <c r="GNZ65"/>
      <c r="GOA65"/>
      <c r="GOB65"/>
      <c r="GOC65"/>
      <c r="GOD65"/>
      <c r="GOE65"/>
      <c r="GOF65"/>
      <c r="GOG65"/>
      <c r="GOH65"/>
      <c r="GOI65"/>
      <c r="GOJ65"/>
      <c r="GOK65"/>
      <c r="GOL65"/>
      <c r="GOM65"/>
      <c r="GON65"/>
      <c r="GOO65"/>
      <c r="GOP65"/>
      <c r="GOQ65"/>
      <c r="GOR65"/>
      <c r="GOS65"/>
      <c r="GOT65"/>
      <c r="GOU65"/>
      <c r="GOV65"/>
      <c r="GOW65"/>
      <c r="GOX65"/>
      <c r="GOY65"/>
      <c r="GOZ65"/>
      <c r="GPA65"/>
      <c r="GPB65"/>
      <c r="GPC65"/>
      <c r="GPD65"/>
      <c r="GPE65"/>
      <c r="GPF65"/>
      <c r="GPG65"/>
      <c r="GPH65"/>
      <c r="GPI65"/>
      <c r="GPJ65"/>
      <c r="GPK65"/>
      <c r="GPL65"/>
      <c r="GPM65"/>
      <c r="GPN65"/>
      <c r="GPO65"/>
      <c r="GPP65"/>
      <c r="GPQ65"/>
      <c r="GPR65"/>
      <c r="GPS65"/>
      <c r="GPT65"/>
      <c r="GPU65"/>
      <c r="GPV65"/>
      <c r="GPW65"/>
      <c r="GPX65"/>
      <c r="GPY65"/>
      <c r="GPZ65"/>
      <c r="GQA65"/>
      <c r="GQB65"/>
      <c r="GQC65"/>
      <c r="GQD65"/>
      <c r="GQE65"/>
      <c r="GQF65"/>
      <c r="GQG65"/>
      <c r="GQH65"/>
      <c r="GQI65"/>
      <c r="GQJ65"/>
      <c r="GQK65"/>
      <c r="GQL65"/>
      <c r="GQM65"/>
      <c r="GQN65"/>
      <c r="GQO65"/>
      <c r="GQP65"/>
      <c r="GQQ65"/>
      <c r="GQR65"/>
      <c r="GQS65"/>
      <c r="GQT65"/>
      <c r="GQU65"/>
      <c r="GQV65"/>
      <c r="GQW65"/>
      <c r="GQX65"/>
      <c r="GQY65"/>
      <c r="GQZ65"/>
      <c r="GRA65"/>
      <c r="GRB65"/>
      <c r="GRC65"/>
      <c r="GRD65"/>
      <c r="GRE65"/>
      <c r="GRF65"/>
      <c r="GRG65"/>
      <c r="GRH65"/>
      <c r="GRI65"/>
      <c r="GRJ65"/>
      <c r="GRK65"/>
      <c r="GRL65"/>
      <c r="GRM65"/>
      <c r="GRN65"/>
      <c r="GRO65"/>
      <c r="GRP65"/>
      <c r="GRQ65"/>
      <c r="GRR65"/>
      <c r="GRS65"/>
      <c r="GRT65"/>
      <c r="GRU65"/>
      <c r="GRV65"/>
      <c r="GRW65"/>
      <c r="GRX65"/>
      <c r="GRY65"/>
      <c r="GRZ65"/>
      <c r="GSA65"/>
      <c r="GSB65"/>
      <c r="GSC65"/>
      <c r="GSD65"/>
      <c r="GSE65"/>
      <c r="GSF65"/>
      <c r="GSG65"/>
      <c r="GSH65"/>
      <c r="GSI65"/>
      <c r="GSJ65"/>
      <c r="GSK65"/>
      <c r="GSL65"/>
      <c r="GSM65"/>
      <c r="GSN65"/>
      <c r="GSO65"/>
      <c r="GSP65"/>
      <c r="GSQ65"/>
      <c r="GSR65"/>
      <c r="GSS65"/>
      <c r="GST65"/>
      <c r="GSU65"/>
      <c r="GSV65"/>
      <c r="GSW65"/>
      <c r="GSX65"/>
      <c r="GSY65"/>
      <c r="GSZ65"/>
      <c r="GTA65"/>
      <c r="GTB65"/>
      <c r="GTC65"/>
      <c r="GTD65"/>
      <c r="GTE65"/>
      <c r="GTF65"/>
      <c r="GTG65"/>
      <c r="GTH65"/>
      <c r="GTI65"/>
      <c r="GTJ65"/>
      <c r="GTK65"/>
      <c r="GTL65"/>
      <c r="GTM65"/>
      <c r="GTN65"/>
      <c r="GTO65"/>
      <c r="GTP65"/>
      <c r="GTQ65"/>
      <c r="GTR65"/>
      <c r="GTS65"/>
      <c r="GTT65"/>
      <c r="GTU65"/>
      <c r="GTV65"/>
      <c r="GTW65"/>
      <c r="GTX65"/>
      <c r="GTY65"/>
      <c r="GTZ65"/>
      <c r="GUA65"/>
      <c r="GUB65"/>
      <c r="GUC65"/>
      <c r="GUD65"/>
      <c r="GUE65"/>
      <c r="GUF65"/>
      <c r="GUG65"/>
      <c r="GUH65"/>
      <c r="GUI65"/>
      <c r="GUJ65"/>
      <c r="GUK65"/>
      <c r="GUL65"/>
      <c r="GUM65"/>
      <c r="GUN65"/>
      <c r="GUO65"/>
      <c r="GUP65"/>
      <c r="GUQ65"/>
      <c r="GUR65"/>
      <c r="GUS65"/>
      <c r="GUT65"/>
      <c r="GUU65"/>
      <c r="GUV65"/>
      <c r="GUW65"/>
      <c r="GUX65"/>
      <c r="GUY65"/>
      <c r="GUZ65"/>
      <c r="GVA65"/>
      <c r="GVB65"/>
      <c r="GVC65"/>
      <c r="GVD65"/>
      <c r="GVE65"/>
      <c r="GVF65"/>
      <c r="GVG65"/>
      <c r="GVH65"/>
      <c r="GVI65"/>
      <c r="GVJ65"/>
      <c r="GVK65"/>
      <c r="GVL65"/>
      <c r="GVM65"/>
      <c r="GVN65"/>
      <c r="GVO65"/>
      <c r="GVP65"/>
      <c r="GVQ65"/>
      <c r="GVR65"/>
      <c r="GVS65"/>
      <c r="GVT65"/>
      <c r="GVU65"/>
      <c r="GVV65"/>
      <c r="GVW65"/>
      <c r="GVX65"/>
      <c r="GVY65"/>
      <c r="GVZ65"/>
      <c r="GWA65"/>
      <c r="GWB65"/>
      <c r="GWC65"/>
      <c r="GWD65"/>
      <c r="GWE65"/>
      <c r="GWF65"/>
      <c r="GWG65"/>
      <c r="GWH65"/>
      <c r="GWI65"/>
      <c r="GWJ65"/>
      <c r="GWK65"/>
      <c r="GWL65"/>
      <c r="GWM65"/>
      <c r="GWN65"/>
      <c r="GWO65"/>
      <c r="GWP65"/>
      <c r="GWQ65"/>
      <c r="GWR65"/>
      <c r="GWS65"/>
      <c r="GWT65"/>
      <c r="GWU65"/>
      <c r="GWV65"/>
      <c r="GWW65"/>
      <c r="GWX65"/>
      <c r="GWY65"/>
      <c r="GWZ65"/>
      <c r="GXA65"/>
      <c r="GXB65"/>
      <c r="GXC65"/>
      <c r="GXD65"/>
      <c r="GXE65"/>
      <c r="GXF65"/>
      <c r="GXG65"/>
      <c r="GXH65"/>
      <c r="GXI65"/>
      <c r="GXJ65"/>
      <c r="GXK65"/>
      <c r="GXL65"/>
      <c r="GXM65"/>
      <c r="GXN65"/>
      <c r="GXO65"/>
      <c r="GXP65"/>
      <c r="GXQ65"/>
      <c r="GXR65"/>
      <c r="GXS65"/>
      <c r="GXT65"/>
      <c r="GXU65"/>
      <c r="GXV65"/>
      <c r="GXW65"/>
      <c r="GXX65"/>
      <c r="GXY65"/>
      <c r="GXZ65"/>
      <c r="GYA65"/>
      <c r="GYB65"/>
      <c r="GYC65"/>
      <c r="GYD65"/>
      <c r="GYE65"/>
      <c r="GYF65"/>
      <c r="GYG65"/>
      <c r="GYH65"/>
      <c r="GYI65"/>
      <c r="GYJ65"/>
      <c r="GYK65"/>
      <c r="GYL65"/>
      <c r="GYM65"/>
      <c r="GYN65"/>
      <c r="GYO65"/>
      <c r="GYP65"/>
      <c r="GYQ65"/>
      <c r="GYR65"/>
      <c r="GYS65"/>
      <c r="GYT65"/>
      <c r="GYU65"/>
      <c r="GYV65"/>
      <c r="GYW65"/>
      <c r="GYX65"/>
      <c r="GYY65"/>
      <c r="GYZ65"/>
      <c r="GZA65"/>
      <c r="GZB65"/>
      <c r="GZC65"/>
      <c r="GZD65"/>
      <c r="GZE65"/>
      <c r="GZF65"/>
      <c r="GZG65"/>
      <c r="GZH65"/>
      <c r="GZI65"/>
      <c r="GZJ65"/>
      <c r="GZK65"/>
      <c r="GZL65"/>
      <c r="GZM65"/>
      <c r="GZN65"/>
      <c r="GZO65"/>
      <c r="GZP65"/>
      <c r="GZQ65"/>
      <c r="GZR65"/>
      <c r="GZS65"/>
      <c r="GZT65"/>
      <c r="GZU65"/>
      <c r="GZV65"/>
      <c r="GZW65"/>
      <c r="GZX65"/>
      <c r="GZY65"/>
      <c r="GZZ65"/>
      <c r="HAA65"/>
      <c r="HAB65"/>
      <c r="HAC65"/>
      <c r="HAD65"/>
      <c r="HAE65"/>
      <c r="HAF65"/>
      <c r="HAG65"/>
      <c r="HAH65"/>
      <c r="HAI65"/>
      <c r="HAJ65"/>
      <c r="HAK65"/>
      <c r="HAL65"/>
      <c r="HAM65"/>
      <c r="HAN65"/>
      <c r="HAO65"/>
      <c r="HAP65"/>
      <c r="HAQ65"/>
      <c r="HAR65"/>
      <c r="HAS65"/>
      <c r="HAT65"/>
      <c r="HAU65"/>
      <c r="HAV65"/>
      <c r="HAW65"/>
      <c r="HAX65"/>
      <c r="HAY65"/>
      <c r="HAZ65"/>
      <c r="HBA65"/>
      <c r="HBB65"/>
      <c r="HBC65"/>
      <c r="HBD65"/>
      <c r="HBE65"/>
      <c r="HBF65"/>
      <c r="HBG65"/>
      <c r="HBH65"/>
      <c r="HBI65"/>
      <c r="HBJ65"/>
      <c r="HBK65"/>
      <c r="HBL65"/>
      <c r="HBM65"/>
      <c r="HBN65"/>
      <c r="HBO65"/>
      <c r="HBP65"/>
      <c r="HBQ65"/>
      <c r="HBR65"/>
      <c r="HBS65"/>
      <c r="HBT65"/>
      <c r="HBU65"/>
      <c r="HBV65"/>
      <c r="HBW65"/>
      <c r="HBX65"/>
      <c r="HBY65"/>
      <c r="HBZ65"/>
      <c r="HCA65"/>
      <c r="HCB65"/>
      <c r="HCC65"/>
      <c r="HCD65"/>
      <c r="HCE65"/>
      <c r="HCF65"/>
      <c r="HCG65"/>
      <c r="HCH65"/>
      <c r="HCI65"/>
      <c r="HCJ65"/>
      <c r="HCK65"/>
      <c r="HCL65"/>
      <c r="HCM65"/>
      <c r="HCN65"/>
      <c r="HCO65"/>
      <c r="HCP65"/>
      <c r="HCQ65"/>
      <c r="HCR65"/>
      <c r="HCS65"/>
      <c r="HCT65"/>
      <c r="HCU65"/>
      <c r="HCV65"/>
      <c r="HCW65"/>
      <c r="HCX65"/>
      <c r="HCY65"/>
      <c r="HCZ65"/>
      <c r="HDA65"/>
      <c r="HDB65"/>
      <c r="HDC65"/>
      <c r="HDD65"/>
      <c r="HDE65"/>
      <c r="HDF65"/>
      <c r="HDG65"/>
      <c r="HDH65"/>
      <c r="HDI65"/>
      <c r="HDJ65"/>
      <c r="HDK65"/>
      <c r="HDL65"/>
      <c r="HDM65"/>
      <c r="HDN65"/>
      <c r="HDO65"/>
      <c r="HDP65"/>
      <c r="HDQ65"/>
      <c r="HDR65"/>
      <c r="HDS65"/>
      <c r="HDT65"/>
      <c r="HDU65"/>
      <c r="HDV65"/>
      <c r="HDW65"/>
      <c r="HDX65"/>
      <c r="HDY65"/>
      <c r="HDZ65"/>
      <c r="HEA65"/>
      <c r="HEB65"/>
      <c r="HEC65"/>
      <c r="HED65"/>
      <c r="HEE65"/>
      <c r="HEF65"/>
      <c r="HEG65"/>
      <c r="HEH65"/>
      <c r="HEI65"/>
      <c r="HEJ65"/>
      <c r="HEK65"/>
      <c r="HEL65"/>
      <c r="HEM65"/>
      <c r="HEN65"/>
      <c r="HEO65"/>
      <c r="HEP65"/>
      <c r="HEQ65"/>
      <c r="HER65"/>
      <c r="HES65"/>
      <c r="HET65"/>
      <c r="HEU65"/>
      <c r="HEV65"/>
      <c r="HEW65"/>
      <c r="HEX65"/>
      <c r="HEY65"/>
      <c r="HEZ65"/>
      <c r="HFA65"/>
      <c r="HFB65"/>
      <c r="HFC65"/>
      <c r="HFD65"/>
      <c r="HFE65"/>
      <c r="HFF65"/>
      <c r="HFG65"/>
      <c r="HFH65"/>
      <c r="HFI65"/>
      <c r="HFJ65"/>
      <c r="HFK65"/>
      <c r="HFL65"/>
      <c r="HFM65"/>
      <c r="HFN65"/>
      <c r="HFO65"/>
      <c r="HFP65"/>
      <c r="HFQ65"/>
      <c r="HFR65"/>
      <c r="HFS65"/>
      <c r="HFT65"/>
      <c r="HFU65"/>
      <c r="HFV65"/>
      <c r="HFW65"/>
      <c r="HFX65"/>
      <c r="HFY65"/>
      <c r="HFZ65"/>
      <c r="HGA65"/>
      <c r="HGB65"/>
      <c r="HGC65"/>
      <c r="HGD65"/>
      <c r="HGE65"/>
      <c r="HGF65"/>
      <c r="HGG65"/>
      <c r="HGH65"/>
      <c r="HGI65"/>
      <c r="HGJ65"/>
      <c r="HGK65"/>
      <c r="HGL65"/>
      <c r="HGM65"/>
      <c r="HGN65"/>
      <c r="HGO65"/>
      <c r="HGP65"/>
      <c r="HGQ65"/>
      <c r="HGR65"/>
      <c r="HGS65"/>
      <c r="HGT65"/>
      <c r="HGU65"/>
      <c r="HGV65"/>
      <c r="HGW65"/>
      <c r="HGX65"/>
      <c r="HGY65"/>
      <c r="HGZ65"/>
      <c r="HHA65"/>
      <c r="HHB65"/>
      <c r="HHC65"/>
      <c r="HHD65"/>
      <c r="HHE65"/>
      <c r="HHF65"/>
      <c r="HHG65"/>
      <c r="HHH65"/>
      <c r="HHI65"/>
      <c r="HHJ65"/>
      <c r="HHK65"/>
      <c r="HHL65"/>
      <c r="HHM65"/>
      <c r="HHN65"/>
      <c r="HHO65"/>
      <c r="HHP65"/>
      <c r="HHQ65"/>
      <c r="HHR65"/>
      <c r="HHS65"/>
      <c r="HHT65"/>
      <c r="HHU65"/>
      <c r="HHV65"/>
      <c r="HHW65"/>
      <c r="HHX65"/>
      <c r="HHY65"/>
      <c r="HHZ65"/>
      <c r="HIA65"/>
      <c r="HIB65"/>
      <c r="HIC65"/>
      <c r="HID65"/>
      <c r="HIE65"/>
      <c r="HIF65"/>
      <c r="HIG65"/>
      <c r="HIH65"/>
      <c r="HII65"/>
      <c r="HIJ65"/>
      <c r="HIK65"/>
      <c r="HIL65"/>
      <c r="HIM65"/>
      <c r="HIN65"/>
      <c r="HIO65"/>
      <c r="HIP65"/>
      <c r="HIQ65"/>
      <c r="HIR65"/>
      <c r="HIS65"/>
      <c r="HIT65"/>
      <c r="HIU65"/>
      <c r="HIV65"/>
      <c r="HIW65"/>
      <c r="HIX65"/>
      <c r="HIY65"/>
      <c r="HIZ65"/>
      <c r="HJA65"/>
      <c r="HJB65"/>
      <c r="HJC65"/>
      <c r="HJD65"/>
      <c r="HJE65"/>
      <c r="HJF65"/>
      <c r="HJG65"/>
      <c r="HJH65"/>
      <c r="HJI65"/>
      <c r="HJJ65"/>
      <c r="HJK65"/>
      <c r="HJL65"/>
      <c r="HJM65"/>
      <c r="HJN65"/>
      <c r="HJO65"/>
      <c r="HJP65"/>
      <c r="HJQ65"/>
      <c r="HJR65"/>
      <c r="HJS65"/>
      <c r="HJT65"/>
      <c r="HJU65"/>
      <c r="HJV65"/>
      <c r="HJW65"/>
      <c r="HJX65"/>
      <c r="HJY65"/>
      <c r="HJZ65"/>
      <c r="HKA65"/>
      <c r="HKB65"/>
      <c r="HKC65"/>
      <c r="HKD65"/>
      <c r="HKE65"/>
      <c r="HKF65"/>
      <c r="HKG65"/>
      <c r="HKH65"/>
      <c r="HKI65"/>
      <c r="HKJ65"/>
      <c r="HKK65"/>
      <c r="HKL65"/>
      <c r="HKM65"/>
      <c r="HKN65"/>
      <c r="HKO65"/>
      <c r="HKP65"/>
      <c r="HKQ65"/>
      <c r="HKR65"/>
      <c r="HKS65"/>
      <c r="HKT65"/>
      <c r="HKU65"/>
      <c r="HKV65"/>
      <c r="HKW65"/>
      <c r="HKX65"/>
      <c r="HKY65"/>
      <c r="HKZ65"/>
      <c r="HLA65"/>
      <c r="HLB65"/>
      <c r="HLC65"/>
      <c r="HLD65"/>
      <c r="HLE65"/>
      <c r="HLF65"/>
      <c r="HLG65"/>
      <c r="HLH65"/>
      <c r="HLI65"/>
      <c r="HLJ65"/>
      <c r="HLK65"/>
      <c r="HLL65"/>
      <c r="HLM65"/>
      <c r="HLN65"/>
      <c r="HLO65"/>
      <c r="HLP65"/>
      <c r="HLQ65"/>
      <c r="HLR65"/>
      <c r="HLS65"/>
      <c r="HLT65"/>
      <c r="HLU65"/>
      <c r="HLV65"/>
      <c r="HLW65"/>
      <c r="HLX65"/>
      <c r="HLY65"/>
      <c r="HLZ65"/>
      <c r="HMA65"/>
      <c r="HMB65"/>
      <c r="HMC65"/>
      <c r="HMD65"/>
      <c r="HME65"/>
      <c r="HMF65"/>
      <c r="HMG65"/>
      <c r="HMH65"/>
      <c r="HMI65"/>
      <c r="HMJ65"/>
      <c r="HMK65"/>
      <c r="HML65"/>
      <c r="HMM65"/>
      <c r="HMN65"/>
      <c r="HMO65"/>
      <c r="HMP65"/>
      <c r="HMQ65"/>
      <c r="HMR65"/>
      <c r="HMS65"/>
      <c r="HMT65"/>
      <c r="HMU65"/>
      <c r="HMV65"/>
      <c r="HMW65"/>
      <c r="HMX65"/>
      <c r="HMY65"/>
      <c r="HMZ65"/>
      <c r="HNA65"/>
      <c r="HNB65"/>
      <c r="HNC65"/>
      <c r="HND65"/>
      <c r="HNE65"/>
      <c r="HNF65"/>
      <c r="HNG65"/>
      <c r="HNH65"/>
      <c r="HNI65"/>
      <c r="HNJ65"/>
      <c r="HNK65"/>
      <c r="HNL65"/>
      <c r="HNM65"/>
      <c r="HNN65"/>
      <c r="HNO65"/>
      <c r="HNP65"/>
      <c r="HNQ65"/>
      <c r="HNR65"/>
      <c r="HNS65"/>
      <c r="HNT65"/>
      <c r="HNU65"/>
      <c r="HNV65"/>
      <c r="HNW65"/>
      <c r="HNX65"/>
      <c r="HNY65"/>
      <c r="HNZ65"/>
      <c r="HOA65"/>
      <c r="HOB65"/>
      <c r="HOC65"/>
      <c r="HOD65"/>
      <c r="HOE65"/>
      <c r="HOF65"/>
      <c r="HOG65"/>
      <c r="HOH65"/>
      <c r="HOI65"/>
      <c r="HOJ65"/>
      <c r="HOK65"/>
      <c r="HOL65"/>
      <c r="HOM65"/>
      <c r="HON65"/>
      <c r="HOO65"/>
      <c r="HOP65"/>
      <c r="HOQ65"/>
      <c r="HOR65"/>
      <c r="HOS65"/>
      <c r="HOT65"/>
      <c r="HOU65"/>
      <c r="HOV65"/>
      <c r="HOW65"/>
      <c r="HOX65"/>
      <c r="HOY65"/>
      <c r="HOZ65"/>
      <c r="HPA65"/>
      <c r="HPB65"/>
      <c r="HPC65"/>
      <c r="HPD65"/>
      <c r="HPE65"/>
      <c r="HPF65"/>
      <c r="HPG65"/>
      <c r="HPH65"/>
      <c r="HPI65"/>
      <c r="HPJ65"/>
      <c r="HPK65"/>
      <c r="HPL65"/>
      <c r="HPM65"/>
      <c r="HPN65"/>
      <c r="HPO65"/>
      <c r="HPP65"/>
      <c r="HPQ65"/>
      <c r="HPR65"/>
      <c r="HPS65"/>
      <c r="HPT65"/>
      <c r="HPU65"/>
      <c r="HPV65"/>
      <c r="HPW65"/>
      <c r="HPX65"/>
      <c r="HPY65"/>
      <c r="HPZ65"/>
      <c r="HQA65"/>
      <c r="HQB65"/>
      <c r="HQC65"/>
      <c r="HQD65"/>
      <c r="HQE65"/>
      <c r="HQF65"/>
      <c r="HQG65"/>
      <c r="HQH65"/>
      <c r="HQI65"/>
      <c r="HQJ65"/>
      <c r="HQK65"/>
      <c r="HQL65"/>
      <c r="HQM65"/>
      <c r="HQN65"/>
      <c r="HQO65"/>
      <c r="HQP65"/>
      <c r="HQQ65"/>
      <c r="HQR65"/>
      <c r="HQS65"/>
      <c r="HQT65"/>
      <c r="HQU65"/>
      <c r="HQV65"/>
      <c r="HQW65"/>
      <c r="HQX65"/>
      <c r="HQY65"/>
      <c r="HQZ65"/>
      <c r="HRA65"/>
      <c r="HRB65"/>
      <c r="HRC65"/>
      <c r="HRD65"/>
      <c r="HRE65"/>
      <c r="HRF65"/>
      <c r="HRG65"/>
      <c r="HRH65"/>
      <c r="HRI65"/>
      <c r="HRJ65"/>
      <c r="HRK65"/>
      <c r="HRL65"/>
      <c r="HRM65"/>
      <c r="HRN65"/>
      <c r="HRO65"/>
      <c r="HRP65"/>
      <c r="HRQ65"/>
      <c r="HRR65"/>
      <c r="HRS65"/>
      <c r="HRT65"/>
      <c r="HRU65"/>
      <c r="HRV65"/>
      <c r="HRW65"/>
      <c r="HRX65"/>
      <c r="HRY65"/>
      <c r="HRZ65"/>
      <c r="HSA65"/>
      <c r="HSB65"/>
      <c r="HSC65"/>
      <c r="HSD65"/>
      <c r="HSE65"/>
      <c r="HSF65"/>
      <c r="HSG65"/>
      <c r="HSH65"/>
      <c r="HSI65"/>
      <c r="HSJ65"/>
      <c r="HSK65"/>
      <c r="HSL65"/>
      <c r="HSM65"/>
      <c r="HSN65"/>
      <c r="HSO65"/>
      <c r="HSP65"/>
      <c r="HSQ65"/>
      <c r="HSR65"/>
      <c r="HSS65"/>
      <c r="HST65"/>
      <c r="HSU65"/>
      <c r="HSV65"/>
      <c r="HSW65"/>
      <c r="HSX65"/>
      <c r="HSY65"/>
      <c r="HSZ65"/>
      <c r="HTA65"/>
      <c r="HTB65"/>
      <c r="HTC65"/>
      <c r="HTD65"/>
      <c r="HTE65"/>
      <c r="HTF65"/>
      <c r="HTG65"/>
      <c r="HTH65"/>
      <c r="HTI65"/>
      <c r="HTJ65"/>
      <c r="HTK65"/>
      <c r="HTL65"/>
      <c r="HTM65"/>
      <c r="HTN65"/>
      <c r="HTO65"/>
      <c r="HTP65"/>
      <c r="HTQ65"/>
      <c r="HTR65"/>
      <c r="HTS65"/>
      <c r="HTT65"/>
      <c r="HTU65"/>
      <c r="HTV65"/>
      <c r="HTW65"/>
      <c r="HTX65"/>
      <c r="HTY65"/>
      <c r="HTZ65"/>
      <c r="HUA65"/>
      <c r="HUB65"/>
      <c r="HUC65"/>
      <c r="HUD65"/>
      <c r="HUE65"/>
      <c r="HUF65"/>
      <c r="HUG65"/>
      <c r="HUH65"/>
      <c r="HUI65"/>
      <c r="HUJ65"/>
      <c r="HUK65"/>
      <c r="HUL65"/>
      <c r="HUM65"/>
      <c r="HUN65"/>
      <c r="HUO65"/>
      <c r="HUP65"/>
      <c r="HUQ65"/>
      <c r="HUR65"/>
      <c r="HUS65"/>
      <c r="HUT65"/>
      <c r="HUU65"/>
      <c r="HUV65"/>
      <c r="HUW65"/>
      <c r="HUX65"/>
      <c r="HUY65"/>
      <c r="HUZ65"/>
      <c r="HVA65"/>
      <c r="HVB65"/>
      <c r="HVC65"/>
      <c r="HVD65"/>
      <c r="HVE65"/>
      <c r="HVF65"/>
      <c r="HVG65"/>
      <c r="HVH65"/>
      <c r="HVI65"/>
      <c r="HVJ65"/>
      <c r="HVK65"/>
      <c r="HVL65"/>
      <c r="HVM65"/>
      <c r="HVN65"/>
      <c r="HVO65"/>
      <c r="HVP65"/>
      <c r="HVQ65"/>
      <c r="HVR65"/>
      <c r="HVS65"/>
      <c r="HVT65"/>
      <c r="HVU65"/>
      <c r="HVV65"/>
      <c r="HVW65"/>
      <c r="HVX65"/>
      <c r="HVY65"/>
      <c r="HVZ65"/>
      <c r="HWA65"/>
      <c r="HWB65"/>
      <c r="HWC65"/>
      <c r="HWD65"/>
      <c r="HWE65"/>
      <c r="HWF65"/>
      <c r="HWG65"/>
      <c r="HWH65"/>
      <c r="HWI65"/>
      <c r="HWJ65"/>
      <c r="HWK65"/>
      <c r="HWL65"/>
      <c r="HWM65"/>
      <c r="HWN65"/>
      <c r="HWO65"/>
      <c r="HWP65"/>
      <c r="HWQ65"/>
      <c r="HWR65"/>
      <c r="HWS65"/>
      <c r="HWT65"/>
      <c r="HWU65"/>
      <c r="HWV65"/>
      <c r="HWW65"/>
      <c r="HWX65"/>
      <c r="HWY65"/>
      <c r="HWZ65"/>
      <c r="HXA65"/>
      <c r="HXB65"/>
      <c r="HXC65"/>
      <c r="HXD65"/>
      <c r="HXE65"/>
      <c r="HXF65"/>
      <c r="HXG65"/>
      <c r="HXH65"/>
      <c r="HXI65"/>
      <c r="HXJ65"/>
      <c r="HXK65"/>
      <c r="HXL65"/>
      <c r="HXM65"/>
      <c r="HXN65"/>
      <c r="HXO65"/>
      <c r="HXP65"/>
      <c r="HXQ65"/>
      <c r="HXR65"/>
      <c r="HXS65"/>
      <c r="HXT65"/>
      <c r="HXU65"/>
      <c r="HXV65"/>
      <c r="HXW65"/>
      <c r="HXX65"/>
      <c r="HXY65"/>
      <c r="HXZ65"/>
      <c r="HYA65"/>
      <c r="HYB65"/>
      <c r="HYC65"/>
      <c r="HYD65"/>
      <c r="HYE65"/>
      <c r="HYF65"/>
      <c r="HYG65"/>
      <c r="HYH65"/>
      <c r="HYI65"/>
      <c r="HYJ65"/>
      <c r="HYK65"/>
      <c r="HYL65"/>
      <c r="HYM65"/>
      <c r="HYN65"/>
      <c r="HYO65"/>
      <c r="HYP65"/>
      <c r="HYQ65"/>
      <c r="HYR65"/>
      <c r="HYS65"/>
      <c r="HYT65"/>
      <c r="HYU65"/>
      <c r="HYV65"/>
      <c r="HYW65"/>
      <c r="HYX65"/>
      <c r="HYY65"/>
      <c r="HYZ65"/>
      <c r="HZA65"/>
      <c r="HZB65"/>
      <c r="HZC65"/>
      <c r="HZD65"/>
      <c r="HZE65"/>
      <c r="HZF65"/>
      <c r="HZG65"/>
      <c r="HZH65"/>
      <c r="HZI65"/>
      <c r="HZJ65"/>
      <c r="HZK65"/>
      <c r="HZL65"/>
      <c r="HZM65"/>
      <c r="HZN65"/>
      <c r="HZO65"/>
      <c r="HZP65"/>
      <c r="HZQ65"/>
      <c r="HZR65"/>
      <c r="HZS65"/>
      <c r="HZT65"/>
      <c r="HZU65"/>
      <c r="HZV65"/>
      <c r="HZW65"/>
      <c r="HZX65"/>
      <c r="HZY65"/>
      <c r="HZZ65"/>
      <c r="IAA65"/>
      <c r="IAB65"/>
      <c r="IAC65"/>
      <c r="IAD65"/>
      <c r="IAE65"/>
      <c r="IAF65"/>
      <c r="IAG65"/>
      <c r="IAH65"/>
      <c r="IAI65"/>
      <c r="IAJ65"/>
      <c r="IAK65"/>
      <c r="IAL65"/>
      <c r="IAM65"/>
      <c r="IAN65"/>
      <c r="IAO65"/>
      <c r="IAP65"/>
      <c r="IAQ65"/>
      <c r="IAR65"/>
      <c r="IAS65"/>
      <c r="IAT65"/>
      <c r="IAU65"/>
      <c r="IAV65"/>
      <c r="IAW65"/>
      <c r="IAX65"/>
      <c r="IAY65"/>
      <c r="IAZ65"/>
      <c r="IBA65"/>
      <c r="IBB65"/>
      <c r="IBC65"/>
      <c r="IBD65"/>
      <c r="IBE65"/>
      <c r="IBF65"/>
      <c r="IBG65"/>
      <c r="IBH65"/>
      <c r="IBI65"/>
      <c r="IBJ65"/>
      <c r="IBK65"/>
      <c r="IBL65"/>
      <c r="IBM65"/>
      <c r="IBN65"/>
      <c r="IBO65"/>
      <c r="IBP65"/>
      <c r="IBQ65"/>
      <c r="IBR65"/>
      <c r="IBS65"/>
      <c r="IBT65"/>
      <c r="IBU65"/>
      <c r="IBV65"/>
      <c r="IBW65"/>
      <c r="IBX65"/>
      <c r="IBY65"/>
      <c r="IBZ65"/>
      <c r="ICA65"/>
      <c r="ICB65"/>
      <c r="ICC65"/>
      <c r="ICD65"/>
      <c r="ICE65"/>
      <c r="ICF65"/>
      <c r="ICG65"/>
      <c r="ICH65"/>
      <c r="ICI65"/>
      <c r="ICJ65"/>
      <c r="ICK65"/>
      <c r="ICL65"/>
      <c r="ICM65"/>
      <c r="ICN65"/>
      <c r="ICO65"/>
      <c r="ICP65"/>
      <c r="ICQ65"/>
      <c r="ICR65"/>
      <c r="ICS65"/>
      <c r="ICT65"/>
      <c r="ICU65"/>
      <c r="ICV65"/>
      <c r="ICW65"/>
      <c r="ICX65"/>
      <c r="ICY65"/>
      <c r="ICZ65"/>
      <c r="IDA65"/>
      <c r="IDB65"/>
      <c r="IDC65"/>
      <c r="IDD65"/>
      <c r="IDE65"/>
      <c r="IDF65"/>
      <c r="IDG65"/>
      <c r="IDH65"/>
      <c r="IDI65"/>
      <c r="IDJ65"/>
      <c r="IDK65"/>
      <c r="IDL65"/>
      <c r="IDM65"/>
      <c r="IDN65"/>
      <c r="IDO65"/>
      <c r="IDP65"/>
      <c r="IDQ65"/>
      <c r="IDR65"/>
      <c r="IDS65"/>
      <c r="IDT65"/>
      <c r="IDU65"/>
      <c r="IDV65"/>
      <c r="IDW65"/>
      <c r="IDX65"/>
      <c r="IDY65"/>
      <c r="IDZ65"/>
      <c r="IEA65"/>
      <c r="IEB65"/>
      <c r="IEC65"/>
      <c r="IED65"/>
      <c r="IEE65"/>
      <c r="IEF65"/>
      <c r="IEG65"/>
      <c r="IEH65"/>
      <c r="IEI65"/>
      <c r="IEJ65"/>
      <c r="IEK65"/>
      <c r="IEL65"/>
      <c r="IEM65"/>
      <c r="IEN65"/>
      <c r="IEO65"/>
      <c r="IEP65"/>
      <c r="IEQ65"/>
      <c r="IER65"/>
      <c r="IES65"/>
      <c r="IET65"/>
      <c r="IEU65"/>
      <c r="IEV65"/>
      <c r="IEW65"/>
      <c r="IEX65"/>
      <c r="IEY65"/>
      <c r="IEZ65"/>
      <c r="IFA65"/>
      <c r="IFB65"/>
      <c r="IFC65"/>
      <c r="IFD65"/>
      <c r="IFE65"/>
      <c r="IFF65"/>
      <c r="IFG65"/>
      <c r="IFH65"/>
      <c r="IFI65"/>
      <c r="IFJ65"/>
      <c r="IFK65"/>
      <c r="IFL65"/>
      <c r="IFM65"/>
      <c r="IFN65"/>
      <c r="IFO65"/>
      <c r="IFP65"/>
      <c r="IFQ65"/>
      <c r="IFR65"/>
      <c r="IFS65"/>
      <c r="IFT65"/>
      <c r="IFU65"/>
      <c r="IFV65"/>
      <c r="IFW65"/>
      <c r="IFX65"/>
      <c r="IFY65"/>
      <c r="IFZ65"/>
      <c r="IGA65"/>
      <c r="IGB65"/>
      <c r="IGC65"/>
      <c r="IGD65"/>
      <c r="IGE65"/>
      <c r="IGF65"/>
      <c r="IGG65"/>
      <c r="IGH65"/>
      <c r="IGI65"/>
      <c r="IGJ65"/>
      <c r="IGK65"/>
      <c r="IGL65"/>
      <c r="IGM65"/>
      <c r="IGN65"/>
      <c r="IGO65"/>
      <c r="IGP65"/>
      <c r="IGQ65"/>
      <c r="IGR65"/>
      <c r="IGS65"/>
      <c r="IGT65"/>
      <c r="IGU65"/>
      <c r="IGV65"/>
      <c r="IGW65"/>
      <c r="IGX65"/>
      <c r="IGY65"/>
      <c r="IGZ65"/>
      <c r="IHA65"/>
      <c r="IHB65"/>
      <c r="IHC65"/>
      <c r="IHD65"/>
      <c r="IHE65"/>
      <c r="IHF65"/>
      <c r="IHG65"/>
      <c r="IHH65"/>
      <c r="IHI65"/>
      <c r="IHJ65"/>
      <c r="IHK65"/>
      <c r="IHL65"/>
      <c r="IHM65"/>
      <c r="IHN65"/>
      <c r="IHO65"/>
      <c r="IHP65"/>
      <c r="IHQ65"/>
      <c r="IHR65"/>
      <c r="IHS65"/>
      <c r="IHT65"/>
      <c r="IHU65"/>
      <c r="IHV65"/>
      <c r="IHW65"/>
      <c r="IHX65"/>
      <c r="IHY65"/>
      <c r="IHZ65"/>
      <c r="IIA65"/>
      <c r="IIB65"/>
      <c r="IIC65"/>
      <c r="IID65"/>
      <c r="IIE65"/>
      <c r="IIF65"/>
      <c r="IIG65"/>
      <c r="IIH65"/>
      <c r="III65"/>
      <c r="IIJ65"/>
      <c r="IIK65"/>
      <c r="IIL65"/>
      <c r="IIM65"/>
      <c r="IIN65"/>
      <c r="IIO65"/>
      <c r="IIP65"/>
      <c r="IIQ65"/>
      <c r="IIR65"/>
      <c r="IIS65"/>
      <c r="IIT65"/>
      <c r="IIU65"/>
      <c r="IIV65"/>
      <c r="IIW65"/>
      <c r="IIX65"/>
      <c r="IIY65"/>
      <c r="IIZ65"/>
      <c r="IJA65"/>
      <c r="IJB65"/>
      <c r="IJC65"/>
      <c r="IJD65"/>
      <c r="IJE65"/>
      <c r="IJF65"/>
      <c r="IJG65"/>
      <c r="IJH65"/>
      <c r="IJI65"/>
      <c r="IJJ65"/>
      <c r="IJK65"/>
      <c r="IJL65"/>
      <c r="IJM65"/>
      <c r="IJN65"/>
      <c r="IJO65"/>
      <c r="IJP65"/>
      <c r="IJQ65"/>
      <c r="IJR65"/>
      <c r="IJS65"/>
      <c r="IJT65"/>
      <c r="IJU65"/>
      <c r="IJV65"/>
      <c r="IJW65"/>
      <c r="IJX65"/>
      <c r="IJY65"/>
      <c r="IJZ65"/>
      <c r="IKA65"/>
      <c r="IKB65"/>
      <c r="IKC65"/>
      <c r="IKD65"/>
      <c r="IKE65"/>
      <c r="IKF65"/>
      <c r="IKG65"/>
      <c r="IKH65"/>
      <c r="IKI65"/>
      <c r="IKJ65"/>
      <c r="IKK65"/>
      <c r="IKL65"/>
      <c r="IKM65"/>
      <c r="IKN65"/>
      <c r="IKO65"/>
      <c r="IKP65"/>
      <c r="IKQ65"/>
      <c r="IKR65"/>
      <c r="IKS65"/>
      <c r="IKT65"/>
      <c r="IKU65"/>
      <c r="IKV65"/>
      <c r="IKW65"/>
      <c r="IKX65"/>
      <c r="IKY65"/>
      <c r="IKZ65"/>
      <c r="ILA65"/>
      <c r="ILB65"/>
      <c r="ILC65"/>
      <c r="ILD65"/>
      <c r="ILE65"/>
      <c r="ILF65"/>
      <c r="ILG65"/>
      <c r="ILH65"/>
      <c r="ILI65"/>
      <c r="ILJ65"/>
      <c r="ILK65"/>
      <c r="ILL65"/>
      <c r="ILM65"/>
      <c r="ILN65"/>
      <c r="ILO65"/>
      <c r="ILP65"/>
      <c r="ILQ65"/>
      <c r="ILR65"/>
      <c r="ILS65"/>
      <c r="ILT65"/>
      <c r="ILU65"/>
      <c r="ILV65"/>
      <c r="ILW65"/>
      <c r="ILX65"/>
      <c r="ILY65"/>
      <c r="ILZ65"/>
      <c r="IMA65"/>
      <c r="IMB65"/>
      <c r="IMC65"/>
      <c r="IMD65"/>
      <c r="IME65"/>
      <c r="IMF65"/>
      <c r="IMG65"/>
      <c r="IMH65"/>
      <c r="IMI65"/>
      <c r="IMJ65"/>
      <c r="IMK65"/>
      <c r="IML65"/>
      <c r="IMM65"/>
      <c r="IMN65"/>
      <c r="IMO65"/>
      <c r="IMP65"/>
      <c r="IMQ65"/>
      <c r="IMR65"/>
      <c r="IMS65"/>
      <c r="IMT65"/>
      <c r="IMU65"/>
      <c r="IMV65"/>
      <c r="IMW65"/>
      <c r="IMX65"/>
      <c r="IMY65"/>
      <c r="IMZ65"/>
      <c r="INA65"/>
      <c r="INB65"/>
      <c r="INC65"/>
      <c r="IND65"/>
      <c r="INE65"/>
      <c r="INF65"/>
      <c r="ING65"/>
      <c r="INH65"/>
      <c r="INI65"/>
      <c r="INJ65"/>
      <c r="INK65"/>
      <c r="INL65"/>
      <c r="INM65"/>
      <c r="INN65"/>
      <c r="INO65"/>
      <c r="INP65"/>
      <c r="INQ65"/>
      <c r="INR65"/>
      <c r="INS65"/>
      <c r="INT65"/>
      <c r="INU65"/>
      <c r="INV65"/>
      <c r="INW65"/>
      <c r="INX65"/>
      <c r="INY65"/>
      <c r="INZ65"/>
      <c r="IOA65"/>
      <c r="IOB65"/>
      <c r="IOC65"/>
      <c r="IOD65"/>
      <c r="IOE65"/>
      <c r="IOF65"/>
      <c r="IOG65"/>
      <c r="IOH65"/>
      <c r="IOI65"/>
      <c r="IOJ65"/>
      <c r="IOK65"/>
      <c r="IOL65"/>
      <c r="IOM65"/>
      <c r="ION65"/>
      <c r="IOO65"/>
      <c r="IOP65"/>
      <c r="IOQ65"/>
      <c r="IOR65"/>
      <c r="IOS65"/>
      <c r="IOT65"/>
      <c r="IOU65"/>
      <c r="IOV65"/>
      <c r="IOW65"/>
      <c r="IOX65"/>
      <c r="IOY65"/>
      <c r="IOZ65"/>
      <c r="IPA65"/>
      <c r="IPB65"/>
      <c r="IPC65"/>
      <c r="IPD65"/>
      <c r="IPE65"/>
      <c r="IPF65"/>
      <c r="IPG65"/>
      <c r="IPH65"/>
      <c r="IPI65"/>
      <c r="IPJ65"/>
      <c r="IPK65"/>
      <c r="IPL65"/>
      <c r="IPM65"/>
      <c r="IPN65"/>
      <c r="IPO65"/>
      <c r="IPP65"/>
      <c r="IPQ65"/>
      <c r="IPR65"/>
      <c r="IPS65"/>
      <c r="IPT65"/>
      <c r="IPU65"/>
      <c r="IPV65"/>
      <c r="IPW65"/>
      <c r="IPX65"/>
      <c r="IPY65"/>
      <c r="IPZ65"/>
      <c r="IQA65"/>
      <c r="IQB65"/>
      <c r="IQC65"/>
      <c r="IQD65"/>
      <c r="IQE65"/>
      <c r="IQF65"/>
      <c r="IQG65"/>
      <c r="IQH65"/>
      <c r="IQI65"/>
      <c r="IQJ65"/>
      <c r="IQK65"/>
      <c r="IQL65"/>
      <c r="IQM65"/>
      <c r="IQN65"/>
      <c r="IQO65"/>
      <c r="IQP65"/>
      <c r="IQQ65"/>
      <c r="IQR65"/>
      <c r="IQS65"/>
      <c r="IQT65"/>
      <c r="IQU65"/>
      <c r="IQV65"/>
      <c r="IQW65"/>
      <c r="IQX65"/>
      <c r="IQY65"/>
      <c r="IQZ65"/>
      <c r="IRA65"/>
      <c r="IRB65"/>
      <c r="IRC65"/>
      <c r="IRD65"/>
      <c r="IRE65"/>
      <c r="IRF65"/>
      <c r="IRG65"/>
      <c r="IRH65"/>
      <c r="IRI65"/>
      <c r="IRJ65"/>
      <c r="IRK65"/>
      <c r="IRL65"/>
      <c r="IRM65"/>
      <c r="IRN65"/>
      <c r="IRO65"/>
      <c r="IRP65"/>
      <c r="IRQ65"/>
      <c r="IRR65"/>
      <c r="IRS65"/>
      <c r="IRT65"/>
      <c r="IRU65"/>
      <c r="IRV65"/>
      <c r="IRW65"/>
      <c r="IRX65"/>
      <c r="IRY65"/>
      <c r="IRZ65"/>
      <c r="ISA65"/>
      <c r="ISB65"/>
      <c r="ISC65"/>
      <c r="ISD65"/>
      <c r="ISE65"/>
      <c r="ISF65"/>
      <c r="ISG65"/>
      <c r="ISH65"/>
      <c r="ISI65"/>
      <c r="ISJ65"/>
      <c r="ISK65"/>
      <c r="ISL65"/>
      <c r="ISM65"/>
      <c r="ISN65"/>
      <c r="ISO65"/>
      <c r="ISP65"/>
      <c r="ISQ65"/>
      <c r="ISR65"/>
      <c r="ISS65"/>
      <c r="IST65"/>
      <c r="ISU65"/>
      <c r="ISV65"/>
      <c r="ISW65"/>
      <c r="ISX65"/>
      <c r="ISY65"/>
      <c r="ISZ65"/>
      <c r="ITA65"/>
      <c r="ITB65"/>
      <c r="ITC65"/>
      <c r="ITD65"/>
      <c r="ITE65"/>
      <c r="ITF65"/>
      <c r="ITG65"/>
      <c r="ITH65"/>
      <c r="ITI65"/>
      <c r="ITJ65"/>
      <c r="ITK65"/>
      <c r="ITL65"/>
      <c r="ITM65"/>
      <c r="ITN65"/>
      <c r="ITO65"/>
      <c r="ITP65"/>
      <c r="ITQ65"/>
      <c r="ITR65"/>
      <c r="ITS65"/>
      <c r="ITT65"/>
      <c r="ITU65"/>
      <c r="ITV65"/>
      <c r="ITW65"/>
      <c r="ITX65"/>
      <c r="ITY65"/>
      <c r="ITZ65"/>
      <c r="IUA65"/>
      <c r="IUB65"/>
      <c r="IUC65"/>
      <c r="IUD65"/>
      <c r="IUE65"/>
      <c r="IUF65"/>
      <c r="IUG65"/>
      <c r="IUH65"/>
      <c r="IUI65"/>
      <c r="IUJ65"/>
      <c r="IUK65"/>
      <c r="IUL65"/>
      <c r="IUM65"/>
      <c r="IUN65"/>
      <c r="IUO65"/>
      <c r="IUP65"/>
      <c r="IUQ65"/>
      <c r="IUR65"/>
      <c r="IUS65"/>
      <c r="IUT65"/>
      <c r="IUU65"/>
      <c r="IUV65"/>
      <c r="IUW65"/>
      <c r="IUX65"/>
      <c r="IUY65"/>
      <c r="IUZ65"/>
      <c r="IVA65"/>
      <c r="IVB65"/>
      <c r="IVC65"/>
      <c r="IVD65"/>
      <c r="IVE65"/>
      <c r="IVF65"/>
      <c r="IVG65"/>
      <c r="IVH65"/>
      <c r="IVI65"/>
      <c r="IVJ65"/>
      <c r="IVK65"/>
      <c r="IVL65"/>
      <c r="IVM65"/>
      <c r="IVN65"/>
      <c r="IVO65"/>
      <c r="IVP65"/>
      <c r="IVQ65"/>
      <c r="IVR65"/>
      <c r="IVS65"/>
      <c r="IVT65"/>
      <c r="IVU65"/>
      <c r="IVV65"/>
      <c r="IVW65"/>
      <c r="IVX65"/>
      <c r="IVY65"/>
      <c r="IVZ65"/>
      <c r="IWA65"/>
      <c r="IWB65"/>
      <c r="IWC65"/>
      <c r="IWD65"/>
      <c r="IWE65"/>
      <c r="IWF65"/>
      <c r="IWG65"/>
      <c r="IWH65"/>
      <c r="IWI65"/>
      <c r="IWJ65"/>
      <c r="IWK65"/>
      <c r="IWL65"/>
      <c r="IWM65"/>
      <c r="IWN65"/>
      <c r="IWO65"/>
      <c r="IWP65"/>
      <c r="IWQ65"/>
      <c r="IWR65"/>
      <c r="IWS65"/>
      <c r="IWT65"/>
      <c r="IWU65"/>
      <c r="IWV65"/>
      <c r="IWW65"/>
      <c r="IWX65"/>
      <c r="IWY65"/>
      <c r="IWZ65"/>
      <c r="IXA65"/>
      <c r="IXB65"/>
      <c r="IXC65"/>
      <c r="IXD65"/>
      <c r="IXE65"/>
      <c r="IXF65"/>
      <c r="IXG65"/>
      <c r="IXH65"/>
      <c r="IXI65"/>
      <c r="IXJ65"/>
      <c r="IXK65"/>
      <c r="IXL65"/>
      <c r="IXM65"/>
      <c r="IXN65"/>
      <c r="IXO65"/>
      <c r="IXP65"/>
      <c r="IXQ65"/>
      <c r="IXR65"/>
      <c r="IXS65"/>
      <c r="IXT65"/>
      <c r="IXU65"/>
      <c r="IXV65"/>
      <c r="IXW65"/>
      <c r="IXX65"/>
      <c r="IXY65"/>
      <c r="IXZ65"/>
      <c r="IYA65"/>
      <c r="IYB65"/>
      <c r="IYC65"/>
      <c r="IYD65"/>
      <c r="IYE65"/>
      <c r="IYF65"/>
      <c r="IYG65"/>
      <c r="IYH65"/>
      <c r="IYI65"/>
      <c r="IYJ65"/>
      <c r="IYK65"/>
      <c r="IYL65"/>
      <c r="IYM65"/>
      <c r="IYN65"/>
      <c r="IYO65"/>
      <c r="IYP65"/>
      <c r="IYQ65"/>
      <c r="IYR65"/>
      <c r="IYS65"/>
      <c r="IYT65"/>
      <c r="IYU65"/>
      <c r="IYV65"/>
      <c r="IYW65"/>
      <c r="IYX65"/>
      <c r="IYY65"/>
      <c r="IYZ65"/>
      <c r="IZA65"/>
      <c r="IZB65"/>
      <c r="IZC65"/>
      <c r="IZD65"/>
      <c r="IZE65"/>
      <c r="IZF65"/>
      <c r="IZG65"/>
      <c r="IZH65"/>
      <c r="IZI65"/>
      <c r="IZJ65"/>
      <c r="IZK65"/>
      <c r="IZL65"/>
      <c r="IZM65"/>
      <c r="IZN65"/>
      <c r="IZO65"/>
      <c r="IZP65"/>
      <c r="IZQ65"/>
      <c r="IZR65"/>
      <c r="IZS65"/>
      <c r="IZT65"/>
      <c r="IZU65"/>
      <c r="IZV65"/>
      <c r="IZW65"/>
      <c r="IZX65"/>
      <c r="IZY65"/>
      <c r="IZZ65"/>
      <c r="JAA65"/>
      <c r="JAB65"/>
      <c r="JAC65"/>
      <c r="JAD65"/>
      <c r="JAE65"/>
      <c r="JAF65"/>
      <c r="JAG65"/>
      <c r="JAH65"/>
      <c r="JAI65"/>
      <c r="JAJ65"/>
      <c r="JAK65"/>
      <c r="JAL65"/>
      <c r="JAM65"/>
      <c r="JAN65"/>
      <c r="JAO65"/>
      <c r="JAP65"/>
      <c r="JAQ65"/>
      <c r="JAR65"/>
      <c r="JAS65"/>
      <c r="JAT65"/>
      <c r="JAU65"/>
      <c r="JAV65"/>
      <c r="JAW65"/>
      <c r="JAX65"/>
      <c r="JAY65"/>
      <c r="JAZ65"/>
      <c r="JBA65"/>
      <c r="JBB65"/>
      <c r="JBC65"/>
      <c r="JBD65"/>
      <c r="JBE65"/>
      <c r="JBF65"/>
      <c r="JBG65"/>
      <c r="JBH65"/>
      <c r="JBI65"/>
      <c r="JBJ65"/>
      <c r="JBK65"/>
      <c r="JBL65"/>
      <c r="JBM65"/>
      <c r="JBN65"/>
      <c r="JBO65"/>
      <c r="JBP65"/>
      <c r="JBQ65"/>
      <c r="JBR65"/>
      <c r="JBS65"/>
      <c r="JBT65"/>
      <c r="JBU65"/>
      <c r="JBV65"/>
      <c r="JBW65"/>
      <c r="JBX65"/>
      <c r="JBY65"/>
      <c r="JBZ65"/>
      <c r="JCA65"/>
      <c r="JCB65"/>
      <c r="JCC65"/>
      <c r="JCD65"/>
      <c r="JCE65"/>
      <c r="JCF65"/>
      <c r="JCG65"/>
      <c r="JCH65"/>
      <c r="JCI65"/>
      <c r="JCJ65"/>
      <c r="JCK65"/>
      <c r="JCL65"/>
      <c r="JCM65"/>
      <c r="JCN65"/>
      <c r="JCO65"/>
      <c r="JCP65"/>
      <c r="JCQ65"/>
      <c r="JCR65"/>
      <c r="JCS65"/>
      <c r="JCT65"/>
      <c r="JCU65"/>
      <c r="JCV65"/>
      <c r="JCW65"/>
      <c r="JCX65"/>
      <c r="JCY65"/>
      <c r="JCZ65"/>
      <c r="JDA65"/>
      <c r="JDB65"/>
      <c r="JDC65"/>
      <c r="JDD65"/>
      <c r="JDE65"/>
      <c r="JDF65"/>
      <c r="JDG65"/>
      <c r="JDH65"/>
      <c r="JDI65"/>
      <c r="JDJ65"/>
      <c r="JDK65"/>
      <c r="JDL65"/>
      <c r="JDM65"/>
      <c r="JDN65"/>
      <c r="JDO65"/>
      <c r="JDP65"/>
      <c r="JDQ65"/>
      <c r="JDR65"/>
      <c r="JDS65"/>
      <c r="JDT65"/>
      <c r="JDU65"/>
      <c r="JDV65"/>
      <c r="JDW65"/>
      <c r="JDX65"/>
      <c r="JDY65"/>
      <c r="JDZ65"/>
      <c r="JEA65"/>
      <c r="JEB65"/>
      <c r="JEC65"/>
      <c r="JED65"/>
      <c r="JEE65"/>
      <c r="JEF65"/>
      <c r="JEG65"/>
      <c r="JEH65"/>
      <c r="JEI65"/>
      <c r="JEJ65"/>
      <c r="JEK65"/>
      <c r="JEL65"/>
      <c r="JEM65"/>
      <c r="JEN65"/>
      <c r="JEO65"/>
      <c r="JEP65"/>
      <c r="JEQ65"/>
      <c r="JER65"/>
      <c r="JES65"/>
      <c r="JET65"/>
      <c r="JEU65"/>
      <c r="JEV65"/>
      <c r="JEW65"/>
      <c r="JEX65"/>
      <c r="JEY65"/>
      <c r="JEZ65"/>
      <c r="JFA65"/>
      <c r="JFB65"/>
      <c r="JFC65"/>
      <c r="JFD65"/>
      <c r="JFE65"/>
      <c r="JFF65"/>
      <c r="JFG65"/>
      <c r="JFH65"/>
      <c r="JFI65"/>
      <c r="JFJ65"/>
      <c r="JFK65"/>
      <c r="JFL65"/>
      <c r="JFM65"/>
      <c r="JFN65"/>
      <c r="JFO65"/>
      <c r="JFP65"/>
      <c r="JFQ65"/>
      <c r="JFR65"/>
      <c r="JFS65"/>
      <c r="JFT65"/>
      <c r="JFU65"/>
      <c r="JFV65"/>
      <c r="JFW65"/>
      <c r="JFX65"/>
      <c r="JFY65"/>
      <c r="JFZ65"/>
      <c r="JGA65"/>
      <c r="JGB65"/>
      <c r="JGC65"/>
      <c r="JGD65"/>
      <c r="JGE65"/>
      <c r="JGF65"/>
      <c r="JGG65"/>
      <c r="JGH65"/>
      <c r="JGI65"/>
      <c r="JGJ65"/>
      <c r="JGK65"/>
      <c r="JGL65"/>
      <c r="JGM65"/>
      <c r="JGN65"/>
      <c r="JGO65"/>
      <c r="JGP65"/>
      <c r="JGQ65"/>
      <c r="JGR65"/>
      <c r="JGS65"/>
      <c r="JGT65"/>
      <c r="JGU65"/>
      <c r="JGV65"/>
      <c r="JGW65"/>
      <c r="JGX65"/>
      <c r="JGY65"/>
      <c r="JGZ65"/>
      <c r="JHA65"/>
      <c r="JHB65"/>
      <c r="JHC65"/>
      <c r="JHD65"/>
      <c r="JHE65"/>
      <c r="JHF65"/>
      <c r="JHG65"/>
      <c r="JHH65"/>
      <c r="JHI65"/>
      <c r="JHJ65"/>
      <c r="JHK65"/>
      <c r="JHL65"/>
      <c r="JHM65"/>
      <c r="JHN65"/>
      <c r="JHO65"/>
      <c r="JHP65"/>
      <c r="JHQ65"/>
      <c r="JHR65"/>
      <c r="JHS65"/>
      <c r="JHT65"/>
      <c r="JHU65"/>
      <c r="JHV65"/>
      <c r="JHW65"/>
      <c r="JHX65"/>
      <c r="JHY65"/>
      <c r="JHZ65"/>
      <c r="JIA65"/>
      <c r="JIB65"/>
      <c r="JIC65"/>
      <c r="JID65"/>
      <c r="JIE65"/>
      <c r="JIF65"/>
      <c r="JIG65"/>
      <c r="JIH65"/>
      <c r="JII65"/>
      <c r="JIJ65"/>
      <c r="JIK65"/>
      <c r="JIL65"/>
      <c r="JIM65"/>
      <c r="JIN65"/>
      <c r="JIO65"/>
      <c r="JIP65"/>
      <c r="JIQ65"/>
      <c r="JIR65"/>
      <c r="JIS65"/>
      <c r="JIT65"/>
      <c r="JIU65"/>
      <c r="JIV65"/>
      <c r="JIW65"/>
      <c r="JIX65"/>
      <c r="JIY65"/>
      <c r="JIZ65"/>
      <c r="JJA65"/>
      <c r="JJB65"/>
      <c r="JJC65"/>
      <c r="JJD65"/>
      <c r="JJE65"/>
      <c r="JJF65"/>
      <c r="JJG65"/>
      <c r="JJH65"/>
      <c r="JJI65"/>
      <c r="JJJ65"/>
      <c r="JJK65"/>
      <c r="JJL65"/>
      <c r="JJM65"/>
      <c r="JJN65"/>
      <c r="JJO65"/>
      <c r="JJP65"/>
      <c r="JJQ65"/>
      <c r="JJR65"/>
      <c r="JJS65"/>
      <c r="JJT65"/>
      <c r="JJU65"/>
      <c r="JJV65"/>
      <c r="JJW65"/>
      <c r="JJX65"/>
      <c r="JJY65"/>
      <c r="JJZ65"/>
      <c r="JKA65"/>
      <c r="JKB65"/>
      <c r="JKC65"/>
      <c r="JKD65"/>
      <c r="JKE65"/>
      <c r="JKF65"/>
      <c r="JKG65"/>
      <c r="JKH65"/>
      <c r="JKI65"/>
      <c r="JKJ65"/>
      <c r="JKK65"/>
      <c r="JKL65"/>
      <c r="JKM65"/>
      <c r="JKN65"/>
      <c r="JKO65"/>
      <c r="JKP65"/>
      <c r="JKQ65"/>
      <c r="JKR65"/>
      <c r="JKS65"/>
      <c r="JKT65"/>
      <c r="JKU65"/>
      <c r="JKV65"/>
      <c r="JKW65"/>
      <c r="JKX65"/>
      <c r="JKY65"/>
      <c r="JKZ65"/>
      <c r="JLA65"/>
      <c r="JLB65"/>
      <c r="JLC65"/>
      <c r="JLD65"/>
      <c r="JLE65"/>
      <c r="JLF65"/>
      <c r="JLG65"/>
      <c r="JLH65"/>
      <c r="JLI65"/>
      <c r="JLJ65"/>
      <c r="JLK65"/>
      <c r="JLL65"/>
      <c r="JLM65"/>
      <c r="JLN65"/>
      <c r="JLO65"/>
      <c r="JLP65"/>
      <c r="JLQ65"/>
      <c r="JLR65"/>
      <c r="JLS65"/>
      <c r="JLT65"/>
      <c r="JLU65"/>
      <c r="JLV65"/>
      <c r="JLW65"/>
      <c r="JLX65"/>
      <c r="JLY65"/>
      <c r="JLZ65"/>
      <c r="JMA65"/>
      <c r="JMB65"/>
      <c r="JMC65"/>
      <c r="JMD65"/>
      <c r="JME65"/>
      <c r="JMF65"/>
      <c r="JMG65"/>
      <c r="JMH65"/>
      <c r="JMI65"/>
      <c r="JMJ65"/>
      <c r="JMK65"/>
      <c r="JML65"/>
      <c r="JMM65"/>
      <c r="JMN65"/>
      <c r="JMO65"/>
      <c r="JMP65"/>
      <c r="JMQ65"/>
      <c r="JMR65"/>
      <c r="JMS65"/>
      <c r="JMT65"/>
      <c r="JMU65"/>
      <c r="JMV65"/>
      <c r="JMW65"/>
      <c r="JMX65"/>
      <c r="JMY65"/>
      <c r="JMZ65"/>
      <c r="JNA65"/>
      <c r="JNB65"/>
      <c r="JNC65"/>
      <c r="JND65"/>
      <c r="JNE65"/>
      <c r="JNF65"/>
      <c r="JNG65"/>
      <c r="JNH65"/>
      <c r="JNI65"/>
      <c r="JNJ65"/>
      <c r="JNK65"/>
      <c r="JNL65"/>
      <c r="JNM65"/>
      <c r="JNN65"/>
      <c r="JNO65"/>
      <c r="JNP65"/>
      <c r="JNQ65"/>
      <c r="JNR65"/>
      <c r="JNS65"/>
      <c r="JNT65"/>
      <c r="JNU65"/>
      <c r="JNV65"/>
      <c r="JNW65"/>
      <c r="JNX65"/>
      <c r="JNY65"/>
      <c r="JNZ65"/>
      <c r="JOA65"/>
      <c r="JOB65"/>
      <c r="JOC65"/>
      <c r="JOD65"/>
      <c r="JOE65"/>
      <c r="JOF65"/>
      <c r="JOG65"/>
      <c r="JOH65"/>
      <c r="JOI65"/>
      <c r="JOJ65"/>
      <c r="JOK65"/>
      <c r="JOL65"/>
      <c r="JOM65"/>
      <c r="JON65"/>
      <c r="JOO65"/>
      <c r="JOP65"/>
      <c r="JOQ65"/>
      <c r="JOR65"/>
      <c r="JOS65"/>
      <c r="JOT65"/>
      <c r="JOU65"/>
      <c r="JOV65"/>
      <c r="JOW65"/>
      <c r="JOX65"/>
      <c r="JOY65"/>
      <c r="JOZ65"/>
      <c r="JPA65"/>
      <c r="JPB65"/>
      <c r="JPC65"/>
      <c r="JPD65"/>
      <c r="JPE65"/>
      <c r="JPF65"/>
      <c r="JPG65"/>
      <c r="JPH65"/>
      <c r="JPI65"/>
      <c r="JPJ65"/>
      <c r="JPK65"/>
      <c r="JPL65"/>
      <c r="JPM65"/>
      <c r="JPN65"/>
      <c r="JPO65"/>
      <c r="JPP65"/>
      <c r="JPQ65"/>
      <c r="JPR65"/>
      <c r="JPS65"/>
      <c r="JPT65"/>
      <c r="JPU65"/>
      <c r="JPV65"/>
      <c r="JPW65"/>
      <c r="JPX65"/>
      <c r="JPY65"/>
      <c r="JPZ65"/>
      <c r="JQA65"/>
      <c r="JQB65"/>
      <c r="JQC65"/>
      <c r="JQD65"/>
      <c r="JQE65"/>
      <c r="JQF65"/>
      <c r="JQG65"/>
      <c r="JQH65"/>
      <c r="JQI65"/>
      <c r="JQJ65"/>
      <c r="JQK65"/>
      <c r="JQL65"/>
      <c r="JQM65"/>
      <c r="JQN65"/>
      <c r="JQO65"/>
      <c r="JQP65"/>
      <c r="JQQ65"/>
      <c r="JQR65"/>
      <c r="JQS65"/>
      <c r="JQT65"/>
      <c r="JQU65"/>
      <c r="JQV65"/>
      <c r="JQW65"/>
      <c r="JQX65"/>
      <c r="JQY65"/>
      <c r="JQZ65"/>
      <c r="JRA65"/>
      <c r="JRB65"/>
      <c r="JRC65"/>
      <c r="JRD65"/>
      <c r="JRE65"/>
      <c r="JRF65"/>
      <c r="JRG65"/>
      <c r="JRH65"/>
      <c r="JRI65"/>
      <c r="JRJ65"/>
      <c r="JRK65"/>
      <c r="JRL65"/>
      <c r="JRM65"/>
      <c r="JRN65"/>
      <c r="JRO65"/>
      <c r="JRP65"/>
      <c r="JRQ65"/>
      <c r="JRR65"/>
      <c r="JRS65"/>
      <c r="JRT65"/>
      <c r="JRU65"/>
      <c r="JRV65"/>
      <c r="JRW65"/>
      <c r="JRX65"/>
      <c r="JRY65"/>
      <c r="JRZ65"/>
      <c r="JSA65"/>
      <c r="JSB65"/>
      <c r="JSC65"/>
      <c r="JSD65"/>
      <c r="JSE65"/>
      <c r="JSF65"/>
      <c r="JSG65"/>
      <c r="JSH65"/>
      <c r="JSI65"/>
      <c r="JSJ65"/>
      <c r="JSK65"/>
      <c r="JSL65"/>
      <c r="JSM65"/>
      <c r="JSN65"/>
      <c r="JSO65"/>
      <c r="JSP65"/>
      <c r="JSQ65"/>
      <c r="JSR65"/>
      <c r="JSS65"/>
      <c r="JST65"/>
      <c r="JSU65"/>
      <c r="JSV65"/>
      <c r="JSW65"/>
      <c r="JSX65"/>
      <c r="JSY65"/>
      <c r="JSZ65"/>
      <c r="JTA65"/>
      <c r="JTB65"/>
      <c r="JTC65"/>
      <c r="JTD65"/>
      <c r="JTE65"/>
      <c r="JTF65"/>
      <c r="JTG65"/>
      <c r="JTH65"/>
      <c r="JTI65"/>
      <c r="JTJ65"/>
      <c r="JTK65"/>
      <c r="JTL65"/>
      <c r="JTM65"/>
      <c r="JTN65"/>
      <c r="JTO65"/>
      <c r="JTP65"/>
      <c r="JTQ65"/>
      <c r="JTR65"/>
      <c r="JTS65"/>
      <c r="JTT65"/>
      <c r="JTU65"/>
      <c r="JTV65"/>
      <c r="JTW65"/>
      <c r="JTX65"/>
      <c r="JTY65"/>
      <c r="JTZ65"/>
      <c r="JUA65"/>
      <c r="JUB65"/>
      <c r="JUC65"/>
      <c r="JUD65"/>
      <c r="JUE65"/>
      <c r="JUF65"/>
      <c r="JUG65"/>
      <c r="JUH65"/>
      <c r="JUI65"/>
      <c r="JUJ65"/>
      <c r="JUK65"/>
      <c r="JUL65"/>
      <c r="JUM65"/>
      <c r="JUN65"/>
      <c r="JUO65"/>
      <c r="JUP65"/>
      <c r="JUQ65"/>
      <c r="JUR65"/>
      <c r="JUS65"/>
      <c r="JUT65"/>
      <c r="JUU65"/>
      <c r="JUV65"/>
      <c r="JUW65"/>
      <c r="JUX65"/>
      <c r="JUY65"/>
      <c r="JUZ65"/>
      <c r="JVA65"/>
      <c r="JVB65"/>
      <c r="JVC65"/>
      <c r="JVD65"/>
      <c r="JVE65"/>
      <c r="JVF65"/>
      <c r="JVG65"/>
      <c r="JVH65"/>
      <c r="JVI65"/>
      <c r="JVJ65"/>
      <c r="JVK65"/>
      <c r="JVL65"/>
      <c r="JVM65"/>
      <c r="JVN65"/>
      <c r="JVO65"/>
      <c r="JVP65"/>
      <c r="JVQ65"/>
      <c r="JVR65"/>
      <c r="JVS65"/>
      <c r="JVT65"/>
      <c r="JVU65"/>
      <c r="JVV65"/>
      <c r="JVW65"/>
      <c r="JVX65"/>
      <c r="JVY65"/>
      <c r="JVZ65"/>
      <c r="JWA65"/>
      <c r="JWB65"/>
      <c r="JWC65"/>
      <c r="JWD65"/>
      <c r="JWE65"/>
      <c r="JWF65"/>
      <c r="JWG65"/>
      <c r="JWH65"/>
      <c r="JWI65"/>
      <c r="JWJ65"/>
      <c r="JWK65"/>
      <c r="JWL65"/>
      <c r="JWM65"/>
      <c r="JWN65"/>
      <c r="JWO65"/>
      <c r="JWP65"/>
      <c r="JWQ65"/>
      <c r="JWR65"/>
      <c r="JWS65"/>
      <c r="JWT65"/>
      <c r="JWU65"/>
      <c r="JWV65"/>
      <c r="JWW65"/>
      <c r="JWX65"/>
      <c r="JWY65"/>
      <c r="JWZ65"/>
      <c r="JXA65"/>
      <c r="JXB65"/>
      <c r="JXC65"/>
      <c r="JXD65"/>
      <c r="JXE65"/>
      <c r="JXF65"/>
      <c r="JXG65"/>
      <c r="JXH65"/>
      <c r="JXI65"/>
      <c r="JXJ65"/>
      <c r="JXK65"/>
      <c r="JXL65"/>
      <c r="JXM65"/>
      <c r="JXN65"/>
      <c r="JXO65"/>
      <c r="JXP65"/>
      <c r="JXQ65"/>
      <c r="JXR65"/>
      <c r="JXS65"/>
      <c r="JXT65"/>
      <c r="JXU65"/>
      <c r="JXV65"/>
      <c r="JXW65"/>
      <c r="JXX65"/>
      <c r="JXY65"/>
      <c r="JXZ65"/>
      <c r="JYA65"/>
      <c r="JYB65"/>
      <c r="JYC65"/>
      <c r="JYD65"/>
      <c r="JYE65"/>
      <c r="JYF65"/>
      <c r="JYG65"/>
      <c r="JYH65"/>
      <c r="JYI65"/>
      <c r="JYJ65"/>
      <c r="JYK65"/>
      <c r="JYL65"/>
      <c r="JYM65"/>
      <c r="JYN65"/>
      <c r="JYO65"/>
      <c r="JYP65"/>
      <c r="JYQ65"/>
      <c r="JYR65"/>
      <c r="JYS65"/>
      <c r="JYT65"/>
      <c r="JYU65"/>
      <c r="JYV65"/>
      <c r="JYW65"/>
      <c r="JYX65"/>
      <c r="JYY65"/>
      <c r="JYZ65"/>
      <c r="JZA65"/>
      <c r="JZB65"/>
      <c r="JZC65"/>
      <c r="JZD65"/>
      <c r="JZE65"/>
      <c r="JZF65"/>
      <c r="JZG65"/>
      <c r="JZH65"/>
      <c r="JZI65"/>
      <c r="JZJ65"/>
      <c r="JZK65"/>
      <c r="JZL65"/>
      <c r="JZM65"/>
      <c r="JZN65"/>
      <c r="JZO65"/>
      <c r="JZP65"/>
      <c r="JZQ65"/>
      <c r="JZR65"/>
      <c r="JZS65"/>
      <c r="JZT65"/>
      <c r="JZU65"/>
      <c r="JZV65"/>
      <c r="JZW65"/>
      <c r="JZX65"/>
      <c r="JZY65"/>
      <c r="JZZ65"/>
      <c r="KAA65"/>
      <c r="KAB65"/>
      <c r="KAC65"/>
      <c r="KAD65"/>
      <c r="KAE65"/>
      <c r="KAF65"/>
      <c r="KAG65"/>
      <c r="KAH65"/>
      <c r="KAI65"/>
      <c r="KAJ65"/>
      <c r="KAK65"/>
      <c r="KAL65"/>
      <c r="KAM65"/>
      <c r="KAN65"/>
      <c r="KAO65"/>
      <c r="KAP65"/>
      <c r="KAQ65"/>
      <c r="KAR65"/>
      <c r="KAS65"/>
      <c r="KAT65"/>
      <c r="KAU65"/>
      <c r="KAV65"/>
      <c r="KAW65"/>
      <c r="KAX65"/>
      <c r="KAY65"/>
      <c r="KAZ65"/>
      <c r="KBA65"/>
      <c r="KBB65"/>
      <c r="KBC65"/>
      <c r="KBD65"/>
      <c r="KBE65"/>
      <c r="KBF65"/>
      <c r="KBG65"/>
      <c r="KBH65"/>
      <c r="KBI65"/>
      <c r="KBJ65"/>
      <c r="KBK65"/>
      <c r="KBL65"/>
      <c r="KBM65"/>
      <c r="KBN65"/>
      <c r="KBO65"/>
      <c r="KBP65"/>
      <c r="KBQ65"/>
      <c r="KBR65"/>
      <c r="KBS65"/>
      <c r="KBT65"/>
      <c r="KBU65"/>
      <c r="KBV65"/>
      <c r="KBW65"/>
      <c r="KBX65"/>
      <c r="KBY65"/>
      <c r="KBZ65"/>
      <c r="KCA65"/>
      <c r="KCB65"/>
      <c r="KCC65"/>
      <c r="KCD65"/>
      <c r="KCE65"/>
      <c r="KCF65"/>
      <c r="KCG65"/>
      <c r="KCH65"/>
      <c r="KCI65"/>
      <c r="KCJ65"/>
      <c r="KCK65"/>
      <c r="KCL65"/>
      <c r="KCM65"/>
      <c r="KCN65"/>
      <c r="KCO65"/>
      <c r="KCP65"/>
      <c r="KCQ65"/>
      <c r="KCR65"/>
      <c r="KCS65"/>
      <c r="KCT65"/>
      <c r="KCU65"/>
      <c r="KCV65"/>
      <c r="KCW65"/>
      <c r="KCX65"/>
      <c r="KCY65"/>
      <c r="KCZ65"/>
      <c r="KDA65"/>
      <c r="KDB65"/>
      <c r="KDC65"/>
      <c r="KDD65"/>
      <c r="KDE65"/>
      <c r="KDF65"/>
      <c r="KDG65"/>
      <c r="KDH65"/>
      <c r="KDI65"/>
      <c r="KDJ65"/>
      <c r="KDK65"/>
      <c r="KDL65"/>
      <c r="KDM65"/>
      <c r="KDN65"/>
      <c r="KDO65"/>
      <c r="KDP65"/>
      <c r="KDQ65"/>
      <c r="KDR65"/>
      <c r="KDS65"/>
      <c r="KDT65"/>
      <c r="KDU65"/>
      <c r="KDV65"/>
      <c r="KDW65"/>
      <c r="KDX65"/>
      <c r="KDY65"/>
      <c r="KDZ65"/>
      <c r="KEA65"/>
      <c r="KEB65"/>
      <c r="KEC65"/>
      <c r="KED65"/>
      <c r="KEE65"/>
      <c r="KEF65"/>
      <c r="KEG65"/>
      <c r="KEH65"/>
      <c r="KEI65"/>
      <c r="KEJ65"/>
      <c r="KEK65"/>
      <c r="KEL65"/>
      <c r="KEM65"/>
      <c r="KEN65"/>
      <c r="KEO65"/>
      <c r="KEP65"/>
      <c r="KEQ65"/>
      <c r="KER65"/>
      <c r="KES65"/>
      <c r="KET65"/>
      <c r="KEU65"/>
      <c r="KEV65"/>
      <c r="KEW65"/>
      <c r="KEX65"/>
      <c r="KEY65"/>
      <c r="KEZ65"/>
      <c r="KFA65"/>
      <c r="KFB65"/>
      <c r="KFC65"/>
      <c r="KFD65"/>
      <c r="KFE65"/>
      <c r="KFF65"/>
      <c r="KFG65"/>
      <c r="KFH65"/>
      <c r="KFI65"/>
      <c r="KFJ65"/>
      <c r="KFK65"/>
      <c r="KFL65"/>
      <c r="KFM65"/>
      <c r="KFN65"/>
      <c r="KFO65"/>
      <c r="KFP65"/>
      <c r="KFQ65"/>
      <c r="KFR65"/>
      <c r="KFS65"/>
      <c r="KFT65"/>
      <c r="KFU65"/>
      <c r="KFV65"/>
      <c r="KFW65"/>
      <c r="KFX65"/>
      <c r="KFY65"/>
      <c r="KFZ65"/>
      <c r="KGA65"/>
      <c r="KGB65"/>
      <c r="KGC65"/>
      <c r="KGD65"/>
      <c r="KGE65"/>
      <c r="KGF65"/>
      <c r="KGG65"/>
      <c r="KGH65"/>
      <c r="KGI65"/>
      <c r="KGJ65"/>
      <c r="KGK65"/>
      <c r="KGL65"/>
      <c r="KGM65"/>
      <c r="KGN65"/>
      <c r="KGO65"/>
      <c r="KGP65"/>
      <c r="KGQ65"/>
      <c r="KGR65"/>
      <c r="KGS65"/>
      <c r="KGT65"/>
      <c r="KGU65"/>
      <c r="KGV65"/>
      <c r="KGW65"/>
      <c r="KGX65"/>
      <c r="KGY65"/>
      <c r="KGZ65"/>
      <c r="KHA65"/>
      <c r="KHB65"/>
      <c r="KHC65"/>
      <c r="KHD65"/>
      <c r="KHE65"/>
      <c r="KHF65"/>
      <c r="KHG65"/>
      <c r="KHH65"/>
      <c r="KHI65"/>
      <c r="KHJ65"/>
      <c r="KHK65"/>
      <c r="KHL65"/>
      <c r="KHM65"/>
      <c r="KHN65"/>
      <c r="KHO65"/>
      <c r="KHP65"/>
      <c r="KHQ65"/>
      <c r="KHR65"/>
      <c r="KHS65"/>
      <c r="KHT65"/>
      <c r="KHU65"/>
      <c r="KHV65"/>
      <c r="KHW65"/>
      <c r="KHX65"/>
      <c r="KHY65"/>
      <c r="KHZ65"/>
      <c r="KIA65"/>
      <c r="KIB65"/>
      <c r="KIC65"/>
      <c r="KID65"/>
      <c r="KIE65"/>
      <c r="KIF65"/>
      <c r="KIG65"/>
      <c r="KIH65"/>
      <c r="KII65"/>
      <c r="KIJ65"/>
      <c r="KIK65"/>
      <c r="KIL65"/>
      <c r="KIM65"/>
      <c r="KIN65"/>
      <c r="KIO65"/>
      <c r="KIP65"/>
      <c r="KIQ65"/>
      <c r="KIR65"/>
      <c r="KIS65"/>
      <c r="KIT65"/>
      <c r="KIU65"/>
      <c r="KIV65"/>
      <c r="KIW65"/>
      <c r="KIX65"/>
      <c r="KIY65"/>
      <c r="KIZ65"/>
      <c r="KJA65"/>
      <c r="KJB65"/>
      <c r="KJC65"/>
      <c r="KJD65"/>
      <c r="KJE65"/>
      <c r="KJF65"/>
      <c r="KJG65"/>
      <c r="KJH65"/>
      <c r="KJI65"/>
      <c r="KJJ65"/>
      <c r="KJK65"/>
      <c r="KJL65"/>
      <c r="KJM65"/>
      <c r="KJN65"/>
      <c r="KJO65"/>
      <c r="KJP65"/>
      <c r="KJQ65"/>
      <c r="KJR65"/>
      <c r="KJS65"/>
      <c r="KJT65"/>
      <c r="KJU65"/>
      <c r="KJV65"/>
      <c r="KJW65"/>
      <c r="KJX65"/>
      <c r="KJY65"/>
      <c r="KJZ65"/>
      <c r="KKA65"/>
      <c r="KKB65"/>
      <c r="KKC65"/>
      <c r="KKD65"/>
      <c r="KKE65"/>
      <c r="KKF65"/>
      <c r="KKG65"/>
      <c r="KKH65"/>
      <c r="KKI65"/>
      <c r="KKJ65"/>
      <c r="KKK65"/>
      <c r="KKL65"/>
      <c r="KKM65"/>
      <c r="KKN65"/>
      <c r="KKO65"/>
      <c r="KKP65"/>
      <c r="KKQ65"/>
      <c r="KKR65"/>
      <c r="KKS65"/>
      <c r="KKT65"/>
      <c r="KKU65"/>
      <c r="KKV65"/>
      <c r="KKW65"/>
      <c r="KKX65"/>
      <c r="KKY65"/>
      <c r="KKZ65"/>
      <c r="KLA65"/>
      <c r="KLB65"/>
      <c r="KLC65"/>
      <c r="KLD65"/>
      <c r="KLE65"/>
      <c r="KLF65"/>
      <c r="KLG65"/>
      <c r="KLH65"/>
      <c r="KLI65"/>
      <c r="KLJ65"/>
      <c r="KLK65"/>
      <c r="KLL65"/>
      <c r="KLM65"/>
      <c r="KLN65"/>
      <c r="KLO65"/>
      <c r="KLP65"/>
      <c r="KLQ65"/>
      <c r="KLR65"/>
      <c r="KLS65"/>
      <c r="KLT65"/>
      <c r="KLU65"/>
      <c r="KLV65"/>
      <c r="KLW65"/>
      <c r="KLX65"/>
      <c r="KLY65"/>
      <c r="KLZ65"/>
      <c r="KMA65"/>
      <c r="KMB65"/>
      <c r="KMC65"/>
      <c r="KMD65"/>
      <c r="KME65"/>
      <c r="KMF65"/>
      <c r="KMG65"/>
      <c r="KMH65"/>
      <c r="KMI65"/>
      <c r="KMJ65"/>
      <c r="KMK65"/>
      <c r="KML65"/>
      <c r="KMM65"/>
      <c r="KMN65"/>
      <c r="KMO65"/>
      <c r="KMP65"/>
      <c r="KMQ65"/>
      <c r="KMR65"/>
      <c r="KMS65"/>
      <c r="KMT65"/>
      <c r="KMU65"/>
      <c r="KMV65"/>
      <c r="KMW65"/>
      <c r="KMX65"/>
      <c r="KMY65"/>
      <c r="KMZ65"/>
      <c r="KNA65"/>
      <c r="KNB65"/>
      <c r="KNC65"/>
      <c r="KND65"/>
      <c r="KNE65"/>
      <c r="KNF65"/>
      <c r="KNG65"/>
      <c r="KNH65"/>
      <c r="KNI65"/>
      <c r="KNJ65"/>
      <c r="KNK65"/>
      <c r="KNL65"/>
      <c r="KNM65"/>
      <c r="KNN65"/>
      <c r="KNO65"/>
      <c r="KNP65"/>
      <c r="KNQ65"/>
      <c r="KNR65"/>
      <c r="KNS65"/>
      <c r="KNT65"/>
      <c r="KNU65"/>
      <c r="KNV65"/>
      <c r="KNW65"/>
      <c r="KNX65"/>
      <c r="KNY65"/>
      <c r="KNZ65"/>
      <c r="KOA65"/>
      <c r="KOB65"/>
      <c r="KOC65"/>
      <c r="KOD65"/>
      <c r="KOE65"/>
      <c r="KOF65"/>
      <c r="KOG65"/>
      <c r="KOH65"/>
      <c r="KOI65"/>
      <c r="KOJ65"/>
      <c r="KOK65"/>
      <c r="KOL65"/>
      <c r="KOM65"/>
      <c r="KON65"/>
      <c r="KOO65"/>
      <c r="KOP65"/>
      <c r="KOQ65"/>
      <c r="KOR65"/>
      <c r="KOS65"/>
      <c r="KOT65"/>
      <c r="KOU65"/>
      <c r="KOV65"/>
      <c r="KOW65"/>
      <c r="KOX65"/>
      <c r="KOY65"/>
      <c r="KOZ65"/>
      <c r="KPA65"/>
      <c r="KPB65"/>
      <c r="KPC65"/>
      <c r="KPD65"/>
      <c r="KPE65"/>
      <c r="KPF65"/>
      <c r="KPG65"/>
      <c r="KPH65"/>
      <c r="KPI65"/>
      <c r="KPJ65"/>
      <c r="KPK65"/>
      <c r="KPL65"/>
      <c r="KPM65"/>
      <c r="KPN65"/>
      <c r="KPO65"/>
      <c r="KPP65"/>
      <c r="KPQ65"/>
      <c r="KPR65"/>
      <c r="KPS65"/>
      <c r="KPT65"/>
      <c r="KPU65"/>
      <c r="KPV65"/>
      <c r="KPW65"/>
      <c r="KPX65"/>
      <c r="KPY65"/>
      <c r="KPZ65"/>
      <c r="KQA65"/>
      <c r="KQB65"/>
      <c r="KQC65"/>
      <c r="KQD65"/>
      <c r="KQE65"/>
      <c r="KQF65"/>
      <c r="KQG65"/>
      <c r="KQH65"/>
      <c r="KQI65"/>
      <c r="KQJ65"/>
      <c r="KQK65"/>
      <c r="KQL65"/>
      <c r="KQM65"/>
      <c r="KQN65"/>
      <c r="KQO65"/>
      <c r="KQP65"/>
      <c r="KQQ65"/>
      <c r="KQR65"/>
      <c r="KQS65"/>
      <c r="KQT65"/>
      <c r="KQU65"/>
      <c r="KQV65"/>
      <c r="KQW65"/>
      <c r="KQX65"/>
      <c r="KQY65"/>
      <c r="KQZ65"/>
      <c r="KRA65"/>
      <c r="KRB65"/>
      <c r="KRC65"/>
      <c r="KRD65"/>
      <c r="KRE65"/>
      <c r="KRF65"/>
      <c r="KRG65"/>
      <c r="KRH65"/>
      <c r="KRI65"/>
      <c r="KRJ65"/>
      <c r="KRK65"/>
      <c r="KRL65"/>
      <c r="KRM65"/>
      <c r="KRN65"/>
      <c r="KRO65"/>
      <c r="KRP65"/>
      <c r="KRQ65"/>
      <c r="KRR65"/>
      <c r="KRS65"/>
      <c r="KRT65"/>
      <c r="KRU65"/>
      <c r="KRV65"/>
      <c r="KRW65"/>
      <c r="KRX65"/>
      <c r="KRY65"/>
      <c r="KRZ65"/>
      <c r="KSA65"/>
      <c r="KSB65"/>
      <c r="KSC65"/>
      <c r="KSD65"/>
      <c r="KSE65"/>
      <c r="KSF65"/>
      <c r="KSG65"/>
      <c r="KSH65"/>
      <c r="KSI65"/>
      <c r="KSJ65"/>
      <c r="KSK65"/>
      <c r="KSL65"/>
      <c r="KSM65"/>
      <c r="KSN65"/>
      <c r="KSO65"/>
      <c r="KSP65"/>
      <c r="KSQ65"/>
      <c r="KSR65"/>
      <c r="KSS65"/>
      <c r="KST65"/>
      <c r="KSU65"/>
      <c r="KSV65"/>
      <c r="KSW65"/>
      <c r="KSX65"/>
      <c r="KSY65"/>
      <c r="KSZ65"/>
      <c r="KTA65"/>
      <c r="KTB65"/>
      <c r="KTC65"/>
      <c r="KTD65"/>
      <c r="KTE65"/>
      <c r="KTF65"/>
      <c r="KTG65"/>
      <c r="KTH65"/>
      <c r="KTI65"/>
      <c r="KTJ65"/>
      <c r="KTK65"/>
      <c r="KTL65"/>
      <c r="KTM65"/>
      <c r="KTN65"/>
      <c r="KTO65"/>
      <c r="KTP65"/>
      <c r="KTQ65"/>
      <c r="KTR65"/>
      <c r="KTS65"/>
      <c r="KTT65"/>
      <c r="KTU65"/>
      <c r="KTV65"/>
      <c r="KTW65"/>
      <c r="KTX65"/>
      <c r="KTY65"/>
      <c r="KTZ65"/>
      <c r="KUA65"/>
      <c r="KUB65"/>
      <c r="KUC65"/>
      <c r="KUD65"/>
      <c r="KUE65"/>
      <c r="KUF65"/>
      <c r="KUG65"/>
      <c r="KUH65"/>
      <c r="KUI65"/>
      <c r="KUJ65"/>
      <c r="KUK65"/>
      <c r="KUL65"/>
      <c r="KUM65"/>
      <c r="KUN65"/>
      <c r="KUO65"/>
      <c r="KUP65"/>
      <c r="KUQ65"/>
      <c r="KUR65"/>
      <c r="KUS65"/>
      <c r="KUT65"/>
      <c r="KUU65"/>
      <c r="KUV65"/>
      <c r="KUW65"/>
      <c r="KUX65"/>
      <c r="KUY65"/>
      <c r="KUZ65"/>
      <c r="KVA65"/>
      <c r="KVB65"/>
      <c r="KVC65"/>
      <c r="KVD65"/>
      <c r="KVE65"/>
      <c r="KVF65"/>
      <c r="KVG65"/>
      <c r="KVH65"/>
      <c r="KVI65"/>
      <c r="KVJ65"/>
      <c r="KVK65"/>
      <c r="KVL65"/>
      <c r="KVM65"/>
      <c r="KVN65"/>
      <c r="KVO65"/>
      <c r="KVP65"/>
      <c r="KVQ65"/>
      <c r="KVR65"/>
      <c r="KVS65"/>
      <c r="KVT65"/>
      <c r="KVU65"/>
      <c r="KVV65"/>
      <c r="KVW65"/>
      <c r="KVX65"/>
      <c r="KVY65"/>
      <c r="KVZ65"/>
      <c r="KWA65"/>
      <c r="KWB65"/>
      <c r="KWC65"/>
      <c r="KWD65"/>
      <c r="KWE65"/>
      <c r="KWF65"/>
      <c r="KWG65"/>
      <c r="KWH65"/>
      <c r="KWI65"/>
      <c r="KWJ65"/>
      <c r="KWK65"/>
      <c r="KWL65"/>
      <c r="KWM65"/>
      <c r="KWN65"/>
      <c r="KWO65"/>
      <c r="KWP65"/>
      <c r="KWQ65"/>
      <c r="KWR65"/>
      <c r="KWS65"/>
      <c r="KWT65"/>
      <c r="KWU65"/>
      <c r="KWV65"/>
      <c r="KWW65"/>
      <c r="KWX65"/>
      <c r="KWY65"/>
      <c r="KWZ65"/>
      <c r="KXA65"/>
      <c r="KXB65"/>
      <c r="KXC65"/>
      <c r="KXD65"/>
      <c r="KXE65"/>
      <c r="KXF65"/>
      <c r="KXG65"/>
      <c r="KXH65"/>
      <c r="KXI65"/>
      <c r="KXJ65"/>
      <c r="KXK65"/>
      <c r="KXL65"/>
      <c r="KXM65"/>
      <c r="KXN65"/>
      <c r="KXO65"/>
      <c r="KXP65"/>
      <c r="KXQ65"/>
      <c r="KXR65"/>
      <c r="KXS65"/>
      <c r="KXT65"/>
      <c r="KXU65"/>
      <c r="KXV65"/>
      <c r="KXW65"/>
      <c r="KXX65"/>
      <c r="KXY65"/>
      <c r="KXZ65"/>
      <c r="KYA65"/>
      <c r="KYB65"/>
      <c r="KYC65"/>
      <c r="KYD65"/>
      <c r="KYE65"/>
      <c r="KYF65"/>
      <c r="KYG65"/>
      <c r="KYH65"/>
      <c r="KYI65"/>
      <c r="KYJ65"/>
      <c r="KYK65"/>
      <c r="KYL65"/>
      <c r="KYM65"/>
      <c r="KYN65"/>
      <c r="KYO65"/>
      <c r="KYP65"/>
      <c r="KYQ65"/>
      <c r="KYR65"/>
      <c r="KYS65"/>
      <c r="KYT65"/>
      <c r="KYU65"/>
      <c r="KYV65"/>
      <c r="KYW65"/>
      <c r="KYX65"/>
      <c r="KYY65"/>
      <c r="KYZ65"/>
      <c r="KZA65"/>
      <c r="KZB65"/>
      <c r="KZC65"/>
      <c r="KZD65"/>
      <c r="KZE65"/>
      <c r="KZF65"/>
      <c r="KZG65"/>
      <c r="KZH65"/>
      <c r="KZI65"/>
      <c r="KZJ65"/>
      <c r="KZK65"/>
      <c r="KZL65"/>
      <c r="KZM65"/>
      <c r="KZN65"/>
      <c r="KZO65"/>
      <c r="KZP65"/>
      <c r="KZQ65"/>
      <c r="KZR65"/>
      <c r="KZS65"/>
      <c r="KZT65"/>
      <c r="KZU65"/>
      <c r="KZV65"/>
      <c r="KZW65"/>
      <c r="KZX65"/>
      <c r="KZY65"/>
      <c r="KZZ65"/>
      <c r="LAA65"/>
      <c r="LAB65"/>
      <c r="LAC65"/>
      <c r="LAD65"/>
      <c r="LAE65"/>
      <c r="LAF65"/>
      <c r="LAG65"/>
      <c r="LAH65"/>
      <c r="LAI65"/>
      <c r="LAJ65"/>
      <c r="LAK65"/>
      <c r="LAL65"/>
      <c r="LAM65"/>
      <c r="LAN65"/>
      <c r="LAO65"/>
      <c r="LAP65"/>
      <c r="LAQ65"/>
      <c r="LAR65"/>
      <c r="LAS65"/>
      <c r="LAT65"/>
      <c r="LAU65"/>
      <c r="LAV65"/>
      <c r="LAW65"/>
      <c r="LAX65"/>
      <c r="LAY65"/>
      <c r="LAZ65"/>
      <c r="LBA65"/>
      <c r="LBB65"/>
      <c r="LBC65"/>
      <c r="LBD65"/>
      <c r="LBE65"/>
      <c r="LBF65"/>
      <c r="LBG65"/>
      <c r="LBH65"/>
      <c r="LBI65"/>
      <c r="LBJ65"/>
      <c r="LBK65"/>
      <c r="LBL65"/>
      <c r="LBM65"/>
      <c r="LBN65"/>
      <c r="LBO65"/>
      <c r="LBP65"/>
      <c r="LBQ65"/>
      <c r="LBR65"/>
      <c r="LBS65"/>
      <c r="LBT65"/>
      <c r="LBU65"/>
      <c r="LBV65"/>
      <c r="LBW65"/>
      <c r="LBX65"/>
      <c r="LBY65"/>
      <c r="LBZ65"/>
      <c r="LCA65"/>
      <c r="LCB65"/>
      <c r="LCC65"/>
      <c r="LCD65"/>
      <c r="LCE65"/>
      <c r="LCF65"/>
      <c r="LCG65"/>
      <c r="LCH65"/>
      <c r="LCI65"/>
      <c r="LCJ65"/>
      <c r="LCK65"/>
      <c r="LCL65"/>
      <c r="LCM65"/>
      <c r="LCN65"/>
      <c r="LCO65"/>
      <c r="LCP65"/>
      <c r="LCQ65"/>
      <c r="LCR65"/>
      <c r="LCS65"/>
      <c r="LCT65"/>
      <c r="LCU65"/>
      <c r="LCV65"/>
      <c r="LCW65"/>
      <c r="LCX65"/>
      <c r="LCY65"/>
      <c r="LCZ65"/>
      <c r="LDA65"/>
      <c r="LDB65"/>
      <c r="LDC65"/>
      <c r="LDD65"/>
      <c r="LDE65"/>
      <c r="LDF65"/>
      <c r="LDG65"/>
      <c r="LDH65"/>
      <c r="LDI65"/>
      <c r="LDJ65"/>
      <c r="LDK65"/>
      <c r="LDL65"/>
      <c r="LDM65"/>
      <c r="LDN65"/>
      <c r="LDO65"/>
      <c r="LDP65"/>
      <c r="LDQ65"/>
      <c r="LDR65"/>
      <c r="LDS65"/>
      <c r="LDT65"/>
      <c r="LDU65"/>
      <c r="LDV65"/>
      <c r="LDW65"/>
      <c r="LDX65"/>
      <c r="LDY65"/>
      <c r="LDZ65"/>
      <c r="LEA65"/>
      <c r="LEB65"/>
      <c r="LEC65"/>
      <c r="LED65"/>
      <c r="LEE65"/>
      <c r="LEF65"/>
      <c r="LEG65"/>
      <c r="LEH65"/>
      <c r="LEI65"/>
      <c r="LEJ65"/>
      <c r="LEK65"/>
      <c r="LEL65"/>
      <c r="LEM65"/>
      <c r="LEN65"/>
      <c r="LEO65"/>
      <c r="LEP65"/>
      <c r="LEQ65"/>
      <c r="LER65"/>
      <c r="LES65"/>
      <c r="LET65"/>
      <c r="LEU65"/>
      <c r="LEV65"/>
      <c r="LEW65"/>
      <c r="LEX65"/>
      <c r="LEY65"/>
      <c r="LEZ65"/>
      <c r="LFA65"/>
      <c r="LFB65"/>
      <c r="LFC65"/>
      <c r="LFD65"/>
      <c r="LFE65"/>
      <c r="LFF65"/>
      <c r="LFG65"/>
      <c r="LFH65"/>
      <c r="LFI65"/>
      <c r="LFJ65"/>
      <c r="LFK65"/>
      <c r="LFL65"/>
      <c r="LFM65"/>
      <c r="LFN65"/>
      <c r="LFO65"/>
      <c r="LFP65"/>
      <c r="LFQ65"/>
      <c r="LFR65"/>
      <c r="LFS65"/>
      <c r="LFT65"/>
      <c r="LFU65"/>
      <c r="LFV65"/>
      <c r="LFW65"/>
      <c r="LFX65"/>
      <c r="LFY65"/>
      <c r="LFZ65"/>
      <c r="LGA65"/>
      <c r="LGB65"/>
      <c r="LGC65"/>
      <c r="LGD65"/>
      <c r="LGE65"/>
      <c r="LGF65"/>
      <c r="LGG65"/>
      <c r="LGH65"/>
      <c r="LGI65"/>
      <c r="LGJ65"/>
      <c r="LGK65"/>
      <c r="LGL65"/>
      <c r="LGM65"/>
      <c r="LGN65"/>
      <c r="LGO65"/>
      <c r="LGP65"/>
      <c r="LGQ65"/>
      <c r="LGR65"/>
      <c r="LGS65"/>
      <c r="LGT65"/>
      <c r="LGU65"/>
      <c r="LGV65"/>
      <c r="LGW65"/>
      <c r="LGX65"/>
      <c r="LGY65"/>
      <c r="LGZ65"/>
      <c r="LHA65"/>
      <c r="LHB65"/>
      <c r="LHC65"/>
      <c r="LHD65"/>
      <c r="LHE65"/>
      <c r="LHF65"/>
      <c r="LHG65"/>
      <c r="LHH65"/>
      <c r="LHI65"/>
      <c r="LHJ65"/>
      <c r="LHK65"/>
      <c r="LHL65"/>
      <c r="LHM65"/>
      <c r="LHN65"/>
      <c r="LHO65"/>
      <c r="LHP65"/>
      <c r="LHQ65"/>
      <c r="LHR65"/>
      <c r="LHS65"/>
      <c r="LHT65"/>
      <c r="LHU65"/>
      <c r="LHV65"/>
      <c r="LHW65"/>
      <c r="LHX65"/>
      <c r="LHY65"/>
      <c r="LHZ65"/>
      <c r="LIA65"/>
      <c r="LIB65"/>
      <c r="LIC65"/>
      <c r="LID65"/>
      <c r="LIE65"/>
      <c r="LIF65"/>
      <c r="LIG65"/>
      <c r="LIH65"/>
      <c r="LII65"/>
      <c r="LIJ65"/>
      <c r="LIK65"/>
      <c r="LIL65"/>
      <c r="LIM65"/>
      <c r="LIN65"/>
      <c r="LIO65"/>
      <c r="LIP65"/>
      <c r="LIQ65"/>
      <c r="LIR65"/>
      <c r="LIS65"/>
      <c r="LIT65"/>
      <c r="LIU65"/>
      <c r="LIV65"/>
      <c r="LIW65"/>
      <c r="LIX65"/>
      <c r="LIY65"/>
      <c r="LIZ65"/>
      <c r="LJA65"/>
      <c r="LJB65"/>
      <c r="LJC65"/>
      <c r="LJD65"/>
      <c r="LJE65"/>
      <c r="LJF65"/>
      <c r="LJG65"/>
      <c r="LJH65"/>
      <c r="LJI65"/>
      <c r="LJJ65"/>
      <c r="LJK65"/>
      <c r="LJL65"/>
      <c r="LJM65"/>
      <c r="LJN65"/>
      <c r="LJO65"/>
      <c r="LJP65"/>
      <c r="LJQ65"/>
      <c r="LJR65"/>
      <c r="LJS65"/>
      <c r="LJT65"/>
      <c r="LJU65"/>
      <c r="LJV65"/>
      <c r="LJW65"/>
      <c r="LJX65"/>
      <c r="LJY65"/>
      <c r="LJZ65"/>
      <c r="LKA65"/>
      <c r="LKB65"/>
      <c r="LKC65"/>
      <c r="LKD65"/>
      <c r="LKE65"/>
      <c r="LKF65"/>
      <c r="LKG65"/>
      <c r="LKH65"/>
      <c r="LKI65"/>
      <c r="LKJ65"/>
      <c r="LKK65"/>
      <c r="LKL65"/>
      <c r="LKM65"/>
      <c r="LKN65"/>
      <c r="LKO65"/>
      <c r="LKP65"/>
      <c r="LKQ65"/>
      <c r="LKR65"/>
      <c r="LKS65"/>
      <c r="LKT65"/>
      <c r="LKU65"/>
      <c r="LKV65"/>
      <c r="LKW65"/>
      <c r="LKX65"/>
      <c r="LKY65"/>
      <c r="LKZ65"/>
      <c r="LLA65"/>
      <c r="LLB65"/>
      <c r="LLC65"/>
      <c r="LLD65"/>
      <c r="LLE65"/>
      <c r="LLF65"/>
      <c r="LLG65"/>
      <c r="LLH65"/>
      <c r="LLI65"/>
      <c r="LLJ65"/>
      <c r="LLK65"/>
      <c r="LLL65"/>
      <c r="LLM65"/>
      <c r="LLN65"/>
      <c r="LLO65"/>
      <c r="LLP65"/>
      <c r="LLQ65"/>
      <c r="LLR65"/>
      <c r="LLS65"/>
      <c r="LLT65"/>
      <c r="LLU65"/>
      <c r="LLV65"/>
      <c r="LLW65"/>
      <c r="LLX65"/>
      <c r="LLY65"/>
      <c r="LLZ65"/>
      <c r="LMA65"/>
      <c r="LMB65"/>
      <c r="LMC65"/>
      <c r="LMD65"/>
      <c r="LME65"/>
      <c r="LMF65"/>
      <c r="LMG65"/>
      <c r="LMH65"/>
      <c r="LMI65"/>
      <c r="LMJ65"/>
      <c r="LMK65"/>
      <c r="LML65"/>
      <c r="LMM65"/>
      <c r="LMN65"/>
      <c r="LMO65"/>
      <c r="LMP65"/>
      <c r="LMQ65"/>
      <c r="LMR65"/>
      <c r="LMS65"/>
      <c r="LMT65"/>
      <c r="LMU65"/>
      <c r="LMV65"/>
      <c r="LMW65"/>
      <c r="LMX65"/>
      <c r="LMY65"/>
      <c r="LMZ65"/>
      <c r="LNA65"/>
      <c r="LNB65"/>
      <c r="LNC65"/>
      <c r="LND65"/>
      <c r="LNE65"/>
      <c r="LNF65"/>
      <c r="LNG65"/>
      <c r="LNH65"/>
      <c r="LNI65"/>
      <c r="LNJ65"/>
      <c r="LNK65"/>
      <c r="LNL65"/>
      <c r="LNM65"/>
      <c r="LNN65"/>
      <c r="LNO65"/>
      <c r="LNP65"/>
      <c r="LNQ65"/>
      <c r="LNR65"/>
      <c r="LNS65"/>
      <c r="LNT65"/>
      <c r="LNU65"/>
      <c r="LNV65"/>
      <c r="LNW65"/>
      <c r="LNX65"/>
      <c r="LNY65"/>
      <c r="LNZ65"/>
      <c r="LOA65"/>
      <c r="LOB65"/>
      <c r="LOC65"/>
      <c r="LOD65"/>
      <c r="LOE65"/>
      <c r="LOF65"/>
      <c r="LOG65"/>
      <c r="LOH65"/>
      <c r="LOI65"/>
      <c r="LOJ65"/>
      <c r="LOK65"/>
      <c r="LOL65"/>
      <c r="LOM65"/>
      <c r="LON65"/>
      <c r="LOO65"/>
      <c r="LOP65"/>
      <c r="LOQ65"/>
      <c r="LOR65"/>
      <c r="LOS65"/>
      <c r="LOT65"/>
      <c r="LOU65"/>
      <c r="LOV65"/>
      <c r="LOW65"/>
      <c r="LOX65"/>
      <c r="LOY65"/>
      <c r="LOZ65"/>
      <c r="LPA65"/>
      <c r="LPB65"/>
      <c r="LPC65"/>
      <c r="LPD65"/>
      <c r="LPE65"/>
      <c r="LPF65"/>
      <c r="LPG65"/>
      <c r="LPH65"/>
      <c r="LPI65"/>
      <c r="LPJ65"/>
      <c r="LPK65"/>
      <c r="LPL65"/>
      <c r="LPM65"/>
      <c r="LPN65"/>
      <c r="LPO65"/>
      <c r="LPP65"/>
      <c r="LPQ65"/>
      <c r="LPR65"/>
      <c r="LPS65"/>
      <c r="LPT65"/>
      <c r="LPU65"/>
      <c r="LPV65"/>
      <c r="LPW65"/>
      <c r="LPX65"/>
      <c r="LPY65"/>
      <c r="LPZ65"/>
      <c r="LQA65"/>
      <c r="LQB65"/>
      <c r="LQC65"/>
      <c r="LQD65"/>
      <c r="LQE65"/>
      <c r="LQF65"/>
      <c r="LQG65"/>
      <c r="LQH65"/>
      <c r="LQI65"/>
      <c r="LQJ65"/>
      <c r="LQK65"/>
      <c r="LQL65"/>
      <c r="LQM65"/>
      <c r="LQN65"/>
      <c r="LQO65"/>
      <c r="LQP65"/>
      <c r="LQQ65"/>
      <c r="LQR65"/>
      <c r="LQS65"/>
      <c r="LQT65"/>
      <c r="LQU65"/>
      <c r="LQV65"/>
      <c r="LQW65"/>
      <c r="LQX65"/>
      <c r="LQY65"/>
      <c r="LQZ65"/>
      <c r="LRA65"/>
      <c r="LRB65"/>
      <c r="LRC65"/>
      <c r="LRD65"/>
      <c r="LRE65"/>
      <c r="LRF65"/>
      <c r="LRG65"/>
      <c r="LRH65"/>
      <c r="LRI65"/>
      <c r="LRJ65"/>
      <c r="LRK65"/>
      <c r="LRL65"/>
      <c r="LRM65"/>
      <c r="LRN65"/>
      <c r="LRO65"/>
      <c r="LRP65"/>
      <c r="LRQ65"/>
      <c r="LRR65"/>
      <c r="LRS65"/>
      <c r="LRT65"/>
      <c r="LRU65"/>
      <c r="LRV65"/>
      <c r="LRW65"/>
      <c r="LRX65"/>
      <c r="LRY65"/>
      <c r="LRZ65"/>
      <c r="LSA65"/>
      <c r="LSB65"/>
      <c r="LSC65"/>
      <c r="LSD65"/>
      <c r="LSE65"/>
      <c r="LSF65"/>
      <c r="LSG65"/>
      <c r="LSH65"/>
      <c r="LSI65"/>
      <c r="LSJ65"/>
      <c r="LSK65"/>
      <c r="LSL65"/>
      <c r="LSM65"/>
      <c r="LSN65"/>
      <c r="LSO65"/>
      <c r="LSP65"/>
      <c r="LSQ65"/>
      <c r="LSR65"/>
      <c r="LSS65"/>
      <c r="LST65"/>
      <c r="LSU65"/>
      <c r="LSV65"/>
      <c r="LSW65"/>
      <c r="LSX65"/>
      <c r="LSY65"/>
      <c r="LSZ65"/>
      <c r="LTA65"/>
      <c r="LTB65"/>
      <c r="LTC65"/>
      <c r="LTD65"/>
      <c r="LTE65"/>
      <c r="LTF65"/>
      <c r="LTG65"/>
      <c r="LTH65"/>
      <c r="LTI65"/>
      <c r="LTJ65"/>
      <c r="LTK65"/>
      <c r="LTL65"/>
      <c r="LTM65"/>
      <c r="LTN65"/>
      <c r="LTO65"/>
      <c r="LTP65"/>
      <c r="LTQ65"/>
      <c r="LTR65"/>
      <c r="LTS65"/>
      <c r="LTT65"/>
      <c r="LTU65"/>
      <c r="LTV65"/>
      <c r="LTW65"/>
      <c r="LTX65"/>
      <c r="LTY65"/>
      <c r="LTZ65"/>
      <c r="LUA65"/>
      <c r="LUB65"/>
      <c r="LUC65"/>
      <c r="LUD65"/>
      <c r="LUE65"/>
      <c r="LUF65"/>
      <c r="LUG65"/>
      <c r="LUH65"/>
      <c r="LUI65"/>
      <c r="LUJ65"/>
      <c r="LUK65"/>
      <c r="LUL65"/>
      <c r="LUM65"/>
      <c r="LUN65"/>
      <c r="LUO65"/>
      <c r="LUP65"/>
      <c r="LUQ65"/>
      <c r="LUR65"/>
      <c r="LUS65"/>
      <c r="LUT65"/>
      <c r="LUU65"/>
      <c r="LUV65"/>
      <c r="LUW65"/>
      <c r="LUX65"/>
      <c r="LUY65"/>
      <c r="LUZ65"/>
      <c r="LVA65"/>
      <c r="LVB65"/>
      <c r="LVC65"/>
      <c r="LVD65"/>
      <c r="LVE65"/>
      <c r="LVF65"/>
      <c r="LVG65"/>
      <c r="LVH65"/>
      <c r="LVI65"/>
      <c r="LVJ65"/>
      <c r="LVK65"/>
      <c r="LVL65"/>
      <c r="LVM65"/>
      <c r="LVN65"/>
      <c r="LVO65"/>
      <c r="LVP65"/>
      <c r="LVQ65"/>
      <c r="LVR65"/>
      <c r="LVS65"/>
      <c r="LVT65"/>
      <c r="LVU65"/>
      <c r="LVV65"/>
      <c r="LVW65"/>
      <c r="LVX65"/>
      <c r="LVY65"/>
      <c r="LVZ65"/>
      <c r="LWA65"/>
      <c r="LWB65"/>
      <c r="LWC65"/>
      <c r="LWD65"/>
      <c r="LWE65"/>
      <c r="LWF65"/>
      <c r="LWG65"/>
      <c r="LWH65"/>
      <c r="LWI65"/>
      <c r="LWJ65"/>
      <c r="LWK65"/>
      <c r="LWL65"/>
      <c r="LWM65"/>
      <c r="LWN65"/>
      <c r="LWO65"/>
      <c r="LWP65"/>
      <c r="LWQ65"/>
      <c r="LWR65"/>
      <c r="LWS65"/>
      <c r="LWT65"/>
      <c r="LWU65"/>
      <c r="LWV65"/>
      <c r="LWW65"/>
      <c r="LWX65"/>
      <c r="LWY65"/>
      <c r="LWZ65"/>
      <c r="LXA65"/>
      <c r="LXB65"/>
      <c r="LXC65"/>
      <c r="LXD65"/>
      <c r="LXE65"/>
      <c r="LXF65"/>
      <c r="LXG65"/>
      <c r="LXH65"/>
      <c r="LXI65"/>
      <c r="LXJ65"/>
      <c r="LXK65"/>
      <c r="LXL65"/>
      <c r="LXM65"/>
      <c r="LXN65"/>
      <c r="LXO65"/>
      <c r="LXP65"/>
      <c r="LXQ65"/>
      <c r="LXR65"/>
      <c r="LXS65"/>
      <c r="LXT65"/>
      <c r="LXU65"/>
      <c r="LXV65"/>
      <c r="LXW65"/>
      <c r="LXX65"/>
      <c r="LXY65"/>
      <c r="LXZ65"/>
      <c r="LYA65"/>
      <c r="LYB65"/>
      <c r="LYC65"/>
      <c r="LYD65"/>
      <c r="LYE65"/>
      <c r="LYF65"/>
      <c r="LYG65"/>
      <c r="LYH65"/>
      <c r="LYI65"/>
      <c r="LYJ65"/>
      <c r="LYK65"/>
      <c r="LYL65"/>
      <c r="LYM65"/>
      <c r="LYN65"/>
      <c r="LYO65"/>
      <c r="LYP65"/>
      <c r="LYQ65"/>
      <c r="LYR65"/>
      <c r="LYS65"/>
      <c r="LYT65"/>
      <c r="LYU65"/>
      <c r="LYV65"/>
      <c r="LYW65"/>
      <c r="LYX65"/>
      <c r="LYY65"/>
      <c r="LYZ65"/>
      <c r="LZA65"/>
      <c r="LZB65"/>
      <c r="LZC65"/>
      <c r="LZD65"/>
      <c r="LZE65"/>
      <c r="LZF65"/>
      <c r="LZG65"/>
      <c r="LZH65"/>
      <c r="LZI65"/>
      <c r="LZJ65"/>
      <c r="LZK65"/>
      <c r="LZL65"/>
      <c r="LZM65"/>
      <c r="LZN65"/>
      <c r="LZO65"/>
      <c r="LZP65"/>
      <c r="LZQ65"/>
      <c r="LZR65"/>
      <c r="LZS65"/>
      <c r="LZT65"/>
      <c r="LZU65"/>
      <c r="LZV65"/>
      <c r="LZW65"/>
      <c r="LZX65"/>
      <c r="LZY65"/>
      <c r="LZZ65"/>
      <c r="MAA65"/>
      <c r="MAB65"/>
      <c r="MAC65"/>
      <c r="MAD65"/>
      <c r="MAE65"/>
      <c r="MAF65"/>
      <c r="MAG65"/>
      <c r="MAH65"/>
      <c r="MAI65"/>
      <c r="MAJ65"/>
      <c r="MAK65"/>
      <c r="MAL65"/>
      <c r="MAM65"/>
      <c r="MAN65"/>
      <c r="MAO65"/>
      <c r="MAP65"/>
      <c r="MAQ65"/>
      <c r="MAR65"/>
      <c r="MAS65"/>
      <c r="MAT65"/>
      <c r="MAU65"/>
      <c r="MAV65"/>
      <c r="MAW65"/>
      <c r="MAX65"/>
      <c r="MAY65"/>
      <c r="MAZ65"/>
      <c r="MBA65"/>
      <c r="MBB65"/>
      <c r="MBC65"/>
      <c r="MBD65"/>
      <c r="MBE65"/>
      <c r="MBF65"/>
      <c r="MBG65"/>
      <c r="MBH65"/>
      <c r="MBI65"/>
      <c r="MBJ65"/>
      <c r="MBK65"/>
      <c r="MBL65"/>
      <c r="MBM65"/>
      <c r="MBN65"/>
      <c r="MBO65"/>
      <c r="MBP65"/>
      <c r="MBQ65"/>
      <c r="MBR65"/>
      <c r="MBS65"/>
      <c r="MBT65"/>
      <c r="MBU65"/>
      <c r="MBV65"/>
      <c r="MBW65"/>
      <c r="MBX65"/>
      <c r="MBY65"/>
      <c r="MBZ65"/>
      <c r="MCA65"/>
      <c r="MCB65"/>
      <c r="MCC65"/>
      <c r="MCD65"/>
      <c r="MCE65"/>
      <c r="MCF65"/>
      <c r="MCG65"/>
      <c r="MCH65"/>
      <c r="MCI65"/>
      <c r="MCJ65"/>
      <c r="MCK65"/>
      <c r="MCL65"/>
      <c r="MCM65"/>
      <c r="MCN65"/>
      <c r="MCO65"/>
      <c r="MCP65"/>
      <c r="MCQ65"/>
      <c r="MCR65"/>
      <c r="MCS65"/>
      <c r="MCT65"/>
      <c r="MCU65"/>
      <c r="MCV65"/>
      <c r="MCW65"/>
      <c r="MCX65"/>
      <c r="MCY65"/>
      <c r="MCZ65"/>
      <c r="MDA65"/>
      <c r="MDB65"/>
      <c r="MDC65"/>
      <c r="MDD65"/>
      <c r="MDE65"/>
      <c r="MDF65"/>
      <c r="MDG65"/>
      <c r="MDH65"/>
      <c r="MDI65"/>
      <c r="MDJ65"/>
      <c r="MDK65"/>
      <c r="MDL65"/>
      <c r="MDM65"/>
      <c r="MDN65"/>
      <c r="MDO65"/>
      <c r="MDP65"/>
      <c r="MDQ65"/>
      <c r="MDR65"/>
      <c r="MDS65"/>
      <c r="MDT65"/>
      <c r="MDU65"/>
      <c r="MDV65"/>
      <c r="MDW65"/>
      <c r="MDX65"/>
      <c r="MDY65"/>
      <c r="MDZ65"/>
      <c r="MEA65"/>
      <c r="MEB65"/>
      <c r="MEC65"/>
      <c r="MED65"/>
      <c r="MEE65"/>
      <c r="MEF65"/>
      <c r="MEG65"/>
      <c r="MEH65"/>
      <c r="MEI65"/>
      <c r="MEJ65"/>
      <c r="MEK65"/>
      <c r="MEL65"/>
      <c r="MEM65"/>
      <c r="MEN65"/>
      <c r="MEO65"/>
      <c r="MEP65"/>
      <c r="MEQ65"/>
      <c r="MER65"/>
      <c r="MES65"/>
      <c r="MET65"/>
      <c r="MEU65"/>
      <c r="MEV65"/>
      <c r="MEW65"/>
      <c r="MEX65"/>
      <c r="MEY65"/>
      <c r="MEZ65"/>
      <c r="MFA65"/>
      <c r="MFB65"/>
      <c r="MFC65"/>
      <c r="MFD65"/>
      <c r="MFE65"/>
      <c r="MFF65"/>
      <c r="MFG65"/>
      <c r="MFH65"/>
      <c r="MFI65"/>
      <c r="MFJ65"/>
      <c r="MFK65"/>
      <c r="MFL65"/>
      <c r="MFM65"/>
      <c r="MFN65"/>
      <c r="MFO65"/>
      <c r="MFP65"/>
      <c r="MFQ65"/>
      <c r="MFR65"/>
      <c r="MFS65"/>
      <c r="MFT65"/>
      <c r="MFU65"/>
      <c r="MFV65"/>
      <c r="MFW65"/>
      <c r="MFX65"/>
      <c r="MFY65"/>
      <c r="MFZ65"/>
      <c r="MGA65"/>
      <c r="MGB65"/>
      <c r="MGC65"/>
      <c r="MGD65"/>
      <c r="MGE65"/>
      <c r="MGF65"/>
      <c r="MGG65"/>
      <c r="MGH65"/>
      <c r="MGI65"/>
      <c r="MGJ65"/>
      <c r="MGK65"/>
      <c r="MGL65"/>
      <c r="MGM65"/>
      <c r="MGN65"/>
      <c r="MGO65"/>
      <c r="MGP65"/>
      <c r="MGQ65"/>
      <c r="MGR65"/>
      <c r="MGS65"/>
      <c r="MGT65"/>
      <c r="MGU65"/>
      <c r="MGV65"/>
      <c r="MGW65"/>
      <c r="MGX65"/>
      <c r="MGY65"/>
      <c r="MGZ65"/>
      <c r="MHA65"/>
      <c r="MHB65"/>
      <c r="MHC65"/>
      <c r="MHD65"/>
      <c r="MHE65"/>
      <c r="MHF65"/>
      <c r="MHG65"/>
      <c r="MHH65"/>
      <c r="MHI65"/>
      <c r="MHJ65"/>
      <c r="MHK65"/>
      <c r="MHL65"/>
      <c r="MHM65"/>
      <c r="MHN65"/>
      <c r="MHO65"/>
      <c r="MHP65"/>
      <c r="MHQ65"/>
      <c r="MHR65"/>
      <c r="MHS65"/>
      <c r="MHT65"/>
      <c r="MHU65"/>
      <c r="MHV65"/>
      <c r="MHW65"/>
      <c r="MHX65"/>
      <c r="MHY65"/>
      <c r="MHZ65"/>
      <c r="MIA65"/>
      <c r="MIB65"/>
      <c r="MIC65"/>
      <c r="MID65"/>
      <c r="MIE65"/>
      <c r="MIF65"/>
      <c r="MIG65"/>
      <c r="MIH65"/>
      <c r="MII65"/>
      <c r="MIJ65"/>
      <c r="MIK65"/>
      <c r="MIL65"/>
      <c r="MIM65"/>
      <c r="MIN65"/>
      <c r="MIO65"/>
      <c r="MIP65"/>
      <c r="MIQ65"/>
      <c r="MIR65"/>
      <c r="MIS65"/>
      <c r="MIT65"/>
      <c r="MIU65"/>
      <c r="MIV65"/>
      <c r="MIW65"/>
      <c r="MIX65"/>
      <c r="MIY65"/>
      <c r="MIZ65"/>
      <c r="MJA65"/>
      <c r="MJB65"/>
      <c r="MJC65"/>
      <c r="MJD65"/>
      <c r="MJE65"/>
      <c r="MJF65"/>
      <c r="MJG65"/>
      <c r="MJH65"/>
      <c r="MJI65"/>
      <c r="MJJ65"/>
      <c r="MJK65"/>
      <c r="MJL65"/>
      <c r="MJM65"/>
      <c r="MJN65"/>
      <c r="MJO65"/>
      <c r="MJP65"/>
      <c r="MJQ65"/>
      <c r="MJR65"/>
      <c r="MJS65"/>
      <c r="MJT65"/>
      <c r="MJU65"/>
      <c r="MJV65"/>
      <c r="MJW65"/>
      <c r="MJX65"/>
      <c r="MJY65"/>
      <c r="MJZ65"/>
      <c r="MKA65"/>
      <c r="MKB65"/>
      <c r="MKC65"/>
      <c r="MKD65"/>
      <c r="MKE65"/>
      <c r="MKF65"/>
      <c r="MKG65"/>
      <c r="MKH65"/>
      <c r="MKI65"/>
      <c r="MKJ65"/>
      <c r="MKK65"/>
      <c r="MKL65"/>
      <c r="MKM65"/>
      <c r="MKN65"/>
      <c r="MKO65"/>
      <c r="MKP65"/>
      <c r="MKQ65"/>
      <c r="MKR65"/>
      <c r="MKS65"/>
      <c r="MKT65"/>
      <c r="MKU65"/>
      <c r="MKV65"/>
      <c r="MKW65"/>
      <c r="MKX65"/>
      <c r="MKY65"/>
      <c r="MKZ65"/>
      <c r="MLA65"/>
      <c r="MLB65"/>
      <c r="MLC65"/>
      <c r="MLD65"/>
      <c r="MLE65"/>
      <c r="MLF65"/>
      <c r="MLG65"/>
      <c r="MLH65"/>
      <c r="MLI65"/>
      <c r="MLJ65"/>
      <c r="MLK65"/>
      <c r="MLL65"/>
      <c r="MLM65"/>
      <c r="MLN65"/>
      <c r="MLO65"/>
      <c r="MLP65"/>
      <c r="MLQ65"/>
      <c r="MLR65"/>
      <c r="MLS65"/>
      <c r="MLT65"/>
      <c r="MLU65"/>
      <c r="MLV65"/>
      <c r="MLW65"/>
      <c r="MLX65"/>
      <c r="MLY65"/>
      <c r="MLZ65"/>
      <c r="MMA65"/>
      <c r="MMB65"/>
      <c r="MMC65"/>
      <c r="MMD65"/>
      <c r="MME65"/>
      <c r="MMF65"/>
      <c r="MMG65"/>
      <c r="MMH65"/>
      <c r="MMI65"/>
      <c r="MMJ65"/>
      <c r="MMK65"/>
      <c r="MML65"/>
      <c r="MMM65"/>
      <c r="MMN65"/>
      <c r="MMO65"/>
      <c r="MMP65"/>
      <c r="MMQ65"/>
      <c r="MMR65"/>
      <c r="MMS65"/>
      <c r="MMT65"/>
      <c r="MMU65"/>
      <c r="MMV65"/>
      <c r="MMW65"/>
      <c r="MMX65"/>
      <c r="MMY65"/>
      <c r="MMZ65"/>
      <c r="MNA65"/>
      <c r="MNB65"/>
      <c r="MNC65"/>
      <c r="MND65"/>
      <c r="MNE65"/>
      <c r="MNF65"/>
      <c r="MNG65"/>
      <c r="MNH65"/>
      <c r="MNI65"/>
      <c r="MNJ65"/>
      <c r="MNK65"/>
      <c r="MNL65"/>
      <c r="MNM65"/>
      <c r="MNN65"/>
      <c r="MNO65"/>
      <c r="MNP65"/>
      <c r="MNQ65"/>
      <c r="MNR65"/>
      <c r="MNS65"/>
      <c r="MNT65"/>
      <c r="MNU65"/>
      <c r="MNV65"/>
      <c r="MNW65"/>
      <c r="MNX65"/>
      <c r="MNY65"/>
      <c r="MNZ65"/>
      <c r="MOA65"/>
      <c r="MOB65"/>
      <c r="MOC65"/>
      <c r="MOD65"/>
      <c r="MOE65"/>
      <c r="MOF65"/>
      <c r="MOG65"/>
      <c r="MOH65"/>
      <c r="MOI65"/>
      <c r="MOJ65"/>
      <c r="MOK65"/>
      <c r="MOL65"/>
      <c r="MOM65"/>
      <c r="MON65"/>
      <c r="MOO65"/>
      <c r="MOP65"/>
      <c r="MOQ65"/>
      <c r="MOR65"/>
      <c r="MOS65"/>
      <c r="MOT65"/>
      <c r="MOU65"/>
      <c r="MOV65"/>
      <c r="MOW65"/>
      <c r="MOX65"/>
      <c r="MOY65"/>
      <c r="MOZ65"/>
      <c r="MPA65"/>
      <c r="MPB65"/>
      <c r="MPC65"/>
      <c r="MPD65"/>
      <c r="MPE65"/>
      <c r="MPF65"/>
      <c r="MPG65"/>
      <c r="MPH65"/>
      <c r="MPI65"/>
      <c r="MPJ65"/>
      <c r="MPK65"/>
      <c r="MPL65"/>
      <c r="MPM65"/>
      <c r="MPN65"/>
      <c r="MPO65"/>
      <c r="MPP65"/>
      <c r="MPQ65"/>
      <c r="MPR65"/>
      <c r="MPS65"/>
      <c r="MPT65"/>
      <c r="MPU65"/>
      <c r="MPV65"/>
      <c r="MPW65"/>
      <c r="MPX65"/>
      <c r="MPY65"/>
      <c r="MPZ65"/>
      <c r="MQA65"/>
      <c r="MQB65"/>
      <c r="MQC65"/>
      <c r="MQD65"/>
      <c r="MQE65"/>
      <c r="MQF65"/>
      <c r="MQG65"/>
      <c r="MQH65"/>
      <c r="MQI65"/>
      <c r="MQJ65"/>
      <c r="MQK65"/>
      <c r="MQL65"/>
      <c r="MQM65"/>
      <c r="MQN65"/>
      <c r="MQO65"/>
      <c r="MQP65"/>
      <c r="MQQ65"/>
      <c r="MQR65"/>
      <c r="MQS65"/>
      <c r="MQT65"/>
      <c r="MQU65"/>
      <c r="MQV65"/>
      <c r="MQW65"/>
      <c r="MQX65"/>
      <c r="MQY65"/>
      <c r="MQZ65"/>
      <c r="MRA65"/>
      <c r="MRB65"/>
      <c r="MRC65"/>
      <c r="MRD65"/>
      <c r="MRE65"/>
      <c r="MRF65"/>
      <c r="MRG65"/>
      <c r="MRH65"/>
      <c r="MRI65"/>
      <c r="MRJ65"/>
      <c r="MRK65"/>
      <c r="MRL65"/>
      <c r="MRM65"/>
      <c r="MRN65"/>
      <c r="MRO65"/>
      <c r="MRP65"/>
      <c r="MRQ65"/>
      <c r="MRR65"/>
      <c r="MRS65"/>
      <c r="MRT65"/>
      <c r="MRU65"/>
      <c r="MRV65"/>
      <c r="MRW65"/>
      <c r="MRX65"/>
      <c r="MRY65"/>
      <c r="MRZ65"/>
      <c r="MSA65"/>
      <c r="MSB65"/>
      <c r="MSC65"/>
      <c r="MSD65"/>
      <c r="MSE65"/>
      <c r="MSF65"/>
      <c r="MSG65"/>
      <c r="MSH65"/>
      <c r="MSI65"/>
      <c r="MSJ65"/>
      <c r="MSK65"/>
      <c r="MSL65"/>
      <c r="MSM65"/>
      <c r="MSN65"/>
      <c r="MSO65"/>
      <c r="MSP65"/>
      <c r="MSQ65"/>
      <c r="MSR65"/>
      <c r="MSS65"/>
      <c r="MST65"/>
      <c r="MSU65"/>
      <c r="MSV65"/>
      <c r="MSW65"/>
      <c r="MSX65"/>
      <c r="MSY65"/>
      <c r="MSZ65"/>
      <c r="MTA65"/>
      <c r="MTB65"/>
      <c r="MTC65"/>
      <c r="MTD65"/>
      <c r="MTE65"/>
      <c r="MTF65"/>
      <c r="MTG65"/>
      <c r="MTH65"/>
      <c r="MTI65"/>
      <c r="MTJ65"/>
      <c r="MTK65"/>
      <c r="MTL65"/>
      <c r="MTM65"/>
      <c r="MTN65"/>
      <c r="MTO65"/>
      <c r="MTP65"/>
      <c r="MTQ65"/>
      <c r="MTR65"/>
      <c r="MTS65"/>
      <c r="MTT65"/>
      <c r="MTU65"/>
      <c r="MTV65"/>
      <c r="MTW65"/>
      <c r="MTX65"/>
      <c r="MTY65"/>
      <c r="MTZ65"/>
      <c r="MUA65"/>
      <c r="MUB65"/>
      <c r="MUC65"/>
      <c r="MUD65"/>
      <c r="MUE65"/>
      <c r="MUF65"/>
      <c r="MUG65"/>
      <c r="MUH65"/>
      <c r="MUI65"/>
      <c r="MUJ65"/>
      <c r="MUK65"/>
      <c r="MUL65"/>
      <c r="MUM65"/>
      <c r="MUN65"/>
      <c r="MUO65"/>
      <c r="MUP65"/>
      <c r="MUQ65"/>
      <c r="MUR65"/>
      <c r="MUS65"/>
      <c r="MUT65"/>
      <c r="MUU65"/>
      <c r="MUV65"/>
      <c r="MUW65"/>
      <c r="MUX65"/>
      <c r="MUY65"/>
      <c r="MUZ65"/>
      <c r="MVA65"/>
      <c r="MVB65"/>
      <c r="MVC65"/>
      <c r="MVD65"/>
      <c r="MVE65"/>
      <c r="MVF65"/>
      <c r="MVG65"/>
      <c r="MVH65"/>
      <c r="MVI65"/>
      <c r="MVJ65"/>
      <c r="MVK65"/>
      <c r="MVL65"/>
      <c r="MVM65"/>
      <c r="MVN65"/>
      <c r="MVO65"/>
      <c r="MVP65"/>
      <c r="MVQ65"/>
      <c r="MVR65"/>
      <c r="MVS65"/>
      <c r="MVT65"/>
      <c r="MVU65"/>
      <c r="MVV65"/>
      <c r="MVW65"/>
      <c r="MVX65"/>
      <c r="MVY65"/>
      <c r="MVZ65"/>
      <c r="MWA65"/>
      <c r="MWB65"/>
      <c r="MWC65"/>
      <c r="MWD65"/>
      <c r="MWE65"/>
      <c r="MWF65"/>
      <c r="MWG65"/>
      <c r="MWH65"/>
      <c r="MWI65"/>
      <c r="MWJ65"/>
      <c r="MWK65"/>
      <c r="MWL65"/>
      <c r="MWM65"/>
      <c r="MWN65"/>
      <c r="MWO65"/>
      <c r="MWP65"/>
      <c r="MWQ65"/>
      <c r="MWR65"/>
      <c r="MWS65"/>
      <c r="MWT65"/>
      <c r="MWU65"/>
      <c r="MWV65"/>
      <c r="MWW65"/>
      <c r="MWX65"/>
      <c r="MWY65"/>
      <c r="MWZ65"/>
      <c r="MXA65"/>
      <c r="MXB65"/>
      <c r="MXC65"/>
      <c r="MXD65"/>
      <c r="MXE65"/>
      <c r="MXF65"/>
      <c r="MXG65"/>
      <c r="MXH65"/>
      <c r="MXI65"/>
      <c r="MXJ65"/>
      <c r="MXK65"/>
      <c r="MXL65"/>
      <c r="MXM65"/>
      <c r="MXN65"/>
      <c r="MXO65"/>
      <c r="MXP65"/>
      <c r="MXQ65"/>
      <c r="MXR65"/>
      <c r="MXS65"/>
      <c r="MXT65"/>
      <c r="MXU65"/>
      <c r="MXV65"/>
      <c r="MXW65"/>
      <c r="MXX65"/>
      <c r="MXY65"/>
      <c r="MXZ65"/>
      <c r="MYA65"/>
      <c r="MYB65"/>
      <c r="MYC65"/>
      <c r="MYD65"/>
      <c r="MYE65"/>
      <c r="MYF65"/>
      <c r="MYG65"/>
      <c r="MYH65"/>
      <c r="MYI65"/>
      <c r="MYJ65"/>
      <c r="MYK65"/>
      <c r="MYL65"/>
      <c r="MYM65"/>
      <c r="MYN65"/>
      <c r="MYO65"/>
      <c r="MYP65"/>
      <c r="MYQ65"/>
      <c r="MYR65"/>
      <c r="MYS65"/>
      <c r="MYT65"/>
      <c r="MYU65"/>
      <c r="MYV65"/>
      <c r="MYW65"/>
      <c r="MYX65"/>
      <c r="MYY65"/>
      <c r="MYZ65"/>
      <c r="MZA65"/>
      <c r="MZB65"/>
      <c r="MZC65"/>
      <c r="MZD65"/>
      <c r="MZE65"/>
      <c r="MZF65"/>
      <c r="MZG65"/>
      <c r="MZH65"/>
      <c r="MZI65"/>
      <c r="MZJ65"/>
      <c r="MZK65"/>
      <c r="MZL65"/>
      <c r="MZM65"/>
      <c r="MZN65"/>
      <c r="MZO65"/>
      <c r="MZP65"/>
      <c r="MZQ65"/>
      <c r="MZR65"/>
      <c r="MZS65"/>
      <c r="MZT65"/>
      <c r="MZU65"/>
      <c r="MZV65"/>
      <c r="MZW65"/>
      <c r="MZX65"/>
      <c r="MZY65"/>
      <c r="MZZ65"/>
      <c r="NAA65"/>
      <c r="NAB65"/>
      <c r="NAC65"/>
      <c r="NAD65"/>
      <c r="NAE65"/>
      <c r="NAF65"/>
      <c r="NAG65"/>
      <c r="NAH65"/>
      <c r="NAI65"/>
      <c r="NAJ65"/>
      <c r="NAK65"/>
      <c r="NAL65"/>
      <c r="NAM65"/>
      <c r="NAN65"/>
      <c r="NAO65"/>
      <c r="NAP65"/>
      <c r="NAQ65"/>
      <c r="NAR65"/>
      <c r="NAS65"/>
      <c r="NAT65"/>
      <c r="NAU65"/>
      <c r="NAV65"/>
      <c r="NAW65"/>
      <c r="NAX65"/>
      <c r="NAY65"/>
      <c r="NAZ65"/>
      <c r="NBA65"/>
      <c r="NBB65"/>
      <c r="NBC65"/>
      <c r="NBD65"/>
      <c r="NBE65"/>
      <c r="NBF65"/>
      <c r="NBG65"/>
      <c r="NBH65"/>
      <c r="NBI65"/>
      <c r="NBJ65"/>
      <c r="NBK65"/>
      <c r="NBL65"/>
      <c r="NBM65"/>
      <c r="NBN65"/>
      <c r="NBO65"/>
      <c r="NBP65"/>
      <c r="NBQ65"/>
      <c r="NBR65"/>
      <c r="NBS65"/>
      <c r="NBT65"/>
      <c r="NBU65"/>
      <c r="NBV65"/>
      <c r="NBW65"/>
      <c r="NBX65"/>
      <c r="NBY65"/>
      <c r="NBZ65"/>
      <c r="NCA65"/>
      <c r="NCB65"/>
      <c r="NCC65"/>
      <c r="NCD65"/>
      <c r="NCE65"/>
      <c r="NCF65"/>
      <c r="NCG65"/>
      <c r="NCH65"/>
      <c r="NCI65"/>
      <c r="NCJ65"/>
      <c r="NCK65"/>
      <c r="NCL65"/>
      <c r="NCM65"/>
      <c r="NCN65"/>
      <c r="NCO65"/>
      <c r="NCP65"/>
      <c r="NCQ65"/>
      <c r="NCR65"/>
      <c r="NCS65"/>
      <c r="NCT65"/>
      <c r="NCU65"/>
      <c r="NCV65"/>
      <c r="NCW65"/>
      <c r="NCX65"/>
      <c r="NCY65"/>
      <c r="NCZ65"/>
      <c r="NDA65"/>
      <c r="NDB65"/>
      <c r="NDC65"/>
      <c r="NDD65"/>
      <c r="NDE65"/>
      <c r="NDF65"/>
      <c r="NDG65"/>
      <c r="NDH65"/>
      <c r="NDI65"/>
      <c r="NDJ65"/>
      <c r="NDK65"/>
      <c r="NDL65"/>
      <c r="NDM65"/>
      <c r="NDN65"/>
      <c r="NDO65"/>
      <c r="NDP65"/>
      <c r="NDQ65"/>
      <c r="NDR65"/>
      <c r="NDS65"/>
      <c r="NDT65"/>
      <c r="NDU65"/>
      <c r="NDV65"/>
      <c r="NDW65"/>
      <c r="NDX65"/>
      <c r="NDY65"/>
      <c r="NDZ65"/>
      <c r="NEA65"/>
      <c r="NEB65"/>
      <c r="NEC65"/>
      <c r="NED65"/>
      <c r="NEE65"/>
      <c r="NEF65"/>
      <c r="NEG65"/>
      <c r="NEH65"/>
      <c r="NEI65"/>
      <c r="NEJ65"/>
      <c r="NEK65"/>
      <c r="NEL65"/>
      <c r="NEM65"/>
      <c r="NEN65"/>
      <c r="NEO65"/>
      <c r="NEP65"/>
      <c r="NEQ65"/>
      <c r="NER65"/>
      <c r="NES65"/>
      <c r="NET65"/>
      <c r="NEU65"/>
      <c r="NEV65"/>
      <c r="NEW65"/>
      <c r="NEX65"/>
      <c r="NEY65"/>
      <c r="NEZ65"/>
      <c r="NFA65"/>
      <c r="NFB65"/>
      <c r="NFC65"/>
      <c r="NFD65"/>
      <c r="NFE65"/>
      <c r="NFF65"/>
      <c r="NFG65"/>
      <c r="NFH65"/>
      <c r="NFI65"/>
      <c r="NFJ65"/>
      <c r="NFK65"/>
      <c r="NFL65"/>
      <c r="NFM65"/>
      <c r="NFN65"/>
      <c r="NFO65"/>
      <c r="NFP65"/>
      <c r="NFQ65"/>
      <c r="NFR65"/>
      <c r="NFS65"/>
      <c r="NFT65"/>
      <c r="NFU65"/>
      <c r="NFV65"/>
      <c r="NFW65"/>
      <c r="NFX65"/>
      <c r="NFY65"/>
      <c r="NFZ65"/>
      <c r="NGA65"/>
      <c r="NGB65"/>
      <c r="NGC65"/>
      <c r="NGD65"/>
      <c r="NGE65"/>
      <c r="NGF65"/>
      <c r="NGG65"/>
      <c r="NGH65"/>
      <c r="NGI65"/>
      <c r="NGJ65"/>
      <c r="NGK65"/>
      <c r="NGL65"/>
      <c r="NGM65"/>
      <c r="NGN65"/>
      <c r="NGO65"/>
      <c r="NGP65"/>
      <c r="NGQ65"/>
      <c r="NGR65"/>
      <c r="NGS65"/>
      <c r="NGT65"/>
      <c r="NGU65"/>
      <c r="NGV65"/>
      <c r="NGW65"/>
      <c r="NGX65"/>
      <c r="NGY65"/>
      <c r="NGZ65"/>
      <c r="NHA65"/>
      <c r="NHB65"/>
      <c r="NHC65"/>
      <c r="NHD65"/>
      <c r="NHE65"/>
      <c r="NHF65"/>
      <c r="NHG65"/>
      <c r="NHH65"/>
      <c r="NHI65"/>
      <c r="NHJ65"/>
      <c r="NHK65"/>
      <c r="NHL65"/>
      <c r="NHM65"/>
      <c r="NHN65"/>
      <c r="NHO65"/>
      <c r="NHP65"/>
      <c r="NHQ65"/>
      <c r="NHR65"/>
      <c r="NHS65"/>
      <c r="NHT65"/>
      <c r="NHU65"/>
      <c r="NHV65"/>
      <c r="NHW65"/>
      <c r="NHX65"/>
      <c r="NHY65"/>
      <c r="NHZ65"/>
      <c r="NIA65"/>
      <c r="NIB65"/>
      <c r="NIC65"/>
      <c r="NID65"/>
      <c r="NIE65"/>
      <c r="NIF65"/>
      <c r="NIG65"/>
      <c r="NIH65"/>
      <c r="NII65"/>
      <c r="NIJ65"/>
      <c r="NIK65"/>
      <c r="NIL65"/>
      <c r="NIM65"/>
      <c r="NIN65"/>
      <c r="NIO65"/>
      <c r="NIP65"/>
      <c r="NIQ65"/>
      <c r="NIR65"/>
      <c r="NIS65"/>
      <c r="NIT65"/>
      <c r="NIU65"/>
      <c r="NIV65"/>
      <c r="NIW65"/>
      <c r="NIX65"/>
      <c r="NIY65"/>
      <c r="NIZ65"/>
      <c r="NJA65"/>
      <c r="NJB65"/>
      <c r="NJC65"/>
      <c r="NJD65"/>
      <c r="NJE65"/>
      <c r="NJF65"/>
      <c r="NJG65"/>
      <c r="NJH65"/>
      <c r="NJI65"/>
      <c r="NJJ65"/>
      <c r="NJK65"/>
      <c r="NJL65"/>
      <c r="NJM65"/>
      <c r="NJN65"/>
      <c r="NJO65"/>
      <c r="NJP65"/>
      <c r="NJQ65"/>
      <c r="NJR65"/>
      <c r="NJS65"/>
      <c r="NJT65"/>
      <c r="NJU65"/>
      <c r="NJV65"/>
      <c r="NJW65"/>
      <c r="NJX65"/>
      <c r="NJY65"/>
      <c r="NJZ65"/>
      <c r="NKA65"/>
      <c r="NKB65"/>
      <c r="NKC65"/>
      <c r="NKD65"/>
      <c r="NKE65"/>
      <c r="NKF65"/>
      <c r="NKG65"/>
      <c r="NKH65"/>
      <c r="NKI65"/>
      <c r="NKJ65"/>
      <c r="NKK65"/>
      <c r="NKL65"/>
      <c r="NKM65"/>
      <c r="NKN65"/>
      <c r="NKO65"/>
      <c r="NKP65"/>
      <c r="NKQ65"/>
      <c r="NKR65"/>
      <c r="NKS65"/>
      <c r="NKT65"/>
      <c r="NKU65"/>
      <c r="NKV65"/>
      <c r="NKW65"/>
      <c r="NKX65"/>
      <c r="NKY65"/>
      <c r="NKZ65"/>
      <c r="NLA65"/>
      <c r="NLB65"/>
      <c r="NLC65"/>
      <c r="NLD65"/>
      <c r="NLE65"/>
      <c r="NLF65"/>
      <c r="NLG65"/>
      <c r="NLH65"/>
      <c r="NLI65"/>
      <c r="NLJ65"/>
      <c r="NLK65"/>
      <c r="NLL65"/>
      <c r="NLM65"/>
      <c r="NLN65"/>
      <c r="NLO65"/>
      <c r="NLP65"/>
      <c r="NLQ65"/>
      <c r="NLR65"/>
      <c r="NLS65"/>
      <c r="NLT65"/>
      <c r="NLU65"/>
      <c r="NLV65"/>
      <c r="NLW65"/>
      <c r="NLX65"/>
      <c r="NLY65"/>
      <c r="NLZ65"/>
      <c r="NMA65"/>
      <c r="NMB65"/>
      <c r="NMC65"/>
      <c r="NMD65"/>
      <c r="NME65"/>
      <c r="NMF65"/>
      <c r="NMG65"/>
      <c r="NMH65"/>
      <c r="NMI65"/>
      <c r="NMJ65"/>
      <c r="NMK65"/>
      <c r="NML65"/>
      <c r="NMM65"/>
      <c r="NMN65"/>
      <c r="NMO65"/>
      <c r="NMP65"/>
      <c r="NMQ65"/>
      <c r="NMR65"/>
      <c r="NMS65"/>
      <c r="NMT65"/>
      <c r="NMU65"/>
      <c r="NMV65"/>
      <c r="NMW65"/>
      <c r="NMX65"/>
      <c r="NMY65"/>
      <c r="NMZ65"/>
      <c r="NNA65"/>
      <c r="NNB65"/>
      <c r="NNC65"/>
      <c r="NND65"/>
      <c r="NNE65"/>
      <c r="NNF65"/>
      <c r="NNG65"/>
      <c r="NNH65"/>
      <c r="NNI65"/>
      <c r="NNJ65"/>
      <c r="NNK65"/>
      <c r="NNL65"/>
      <c r="NNM65"/>
      <c r="NNN65"/>
      <c r="NNO65"/>
      <c r="NNP65"/>
      <c r="NNQ65"/>
      <c r="NNR65"/>
      <c r="NNS65"/>
      <c r="NNT65"/>
      <c r="NNU65"/>
      <c r="NNV65"/>
      <c r="NNW65"/>
      <c r="NNX65"/>
      <c r="NNY65"/>
      <c r="NNZ65"/>
      <c r="NOA65"/>
      <c r="NOB65"/>
      <c r="NOC65"/>
      <c r="NOD65"/>
      <c r="NOE65"/>
      <c r="NOF65"/>
      <c r="NOG65"/>
      <c r="NOH65"/>
      <c r="NOI65"/>
      <c r="NOJ65"/>
      <c r="NOK65"/>
      <c r="NOL65"/>
      <c r="NOM65"/>
      <c r="NON65"/>
      <c r="NOO65"/>
      <c r="NOP65"/>
      <c r="NOQ65"/>
      <c r="NOR65"/>
      <c r="NOS65"/>
      <c r="NOT65"/>
      <c r="NOU65"/>
      <c r="NOV65"/>
      <c r="NOW65"/>
      <c r="NOX65"/>
      <c r="NOY65"/>
      <c r="NOZ65"/>
      <c r="NPA65"/>
      <c r="NPB65"/>
      <c r="NPC65"/>
      <c r="NPD65"/>
      <c r="NPE65"/>
      <c r="NPF65"/>
      <c r="NPG65"/>
      <c r="NPH65"/>
      <c r="NPI65"/>
      <c r="NPJ65"/>
      <c r="NPK65"/>
      <c r="NPL65"/>
      <c r="NPM65"/>
      <c r="NPN65"/>
      <c r="NPO65"/>
      <c r="NPP65"/>
      <c r="NPQ65"/>
      <c r="NPR65"/>
      <c r="NPS65"/>
      <c r="NPT65"/>
      <c r="NPU65"/>
      <c r="NPV65"/>
      <c r="NPW65"/>
      <c r="NPX65"/>
      <c r="NPY65"/>
      <c r="NPZ65"/>
      <c r="NQA65"/>
      <c r="NQB65"/>
      <c r="NQC65"/>
      <c r="NQD65"/>
      <c r="NQE65"/>
      <c r="NQF65"/>
      <c r="NQG65"/>
      <c r="NQH65"/>
      <c r="NQI65"/>
      <c r="NQJ65"/>
      <c r="NQK65"/>
      <c r="NQL65"/>
      <c r="NQM65"/>
      <c r="NQN65"/>
      <c r="NQO65"/>
      <c r="NQP65"/>
      <c r="NQQ65"/>
      <c r="NQR65"/>
      <c r="NQS65"/>
      <c r="NQT65"/>
      <c r="NQU65"/>
      <c r="NQV65"/>
      <c r="NQW65"/>
      <c r="NQX65"/>
      <c r="NQY65"/>
      <c r="NQZ65"/>
      <c r="NRA65"/>
      <c r="NRB65"/>
      <c r="NRC65"/>
      <c r="NRD65"/>
      <c r="NRE65"/>
      <c r="NRF65"/>
      <c r="NRG65"/>
      <c r="NRH65"/>
      <c r="NRI65"/>
      <c r="NRJ65"/>
      <c r="NRK65"/>
      <c r="NRL65"/>
      <c r="NRM65"/>
      <c r="NRN65"/>
      <c r="NRO65"/>
      <c r="NRP65"/>
      <c r="NRQ65"/>
      <c r="NRR65"/>
      <c r="NRS65"/>
      <c r="NRT65"/>
      <c r="NRU65"/>
      <c r="NRV65"/>
      <c r="NRW65"/>
      <c r="NRX65"/>
      <c r="NRY65"/>
      <c r="NRZ65"/>
      <c r="NSA65"/>
      <c r="NSB65"/>
      <c r="NSC65"/>
      <c r="NSD65"/>
      <c r="NSE65"/>
      <c r="NSF65"/>
      <c r="NSG65"/>
      <c r="NSH65"/>
      <c r="NSI65"/>
      <c r="NSJ65"/>
      <c r="NSK65"/>
      <c r="NSL65"/>
      <c r="NSM65"/>
      <c r="NSN65"/>
      <c r="NSO65"/>
      <c r="NSP65"/>
      <c r="NSQ65"/>
      <c r="NSR65"/>
      <c r="NSS65"/>
      <c r="NST65"/>
      <c r="NSU65"/>
      <c r="NSV65"/>
      <c r="NSW65"/>
      <c r="NSX65"/>
      <c r="NSY65"/>
      <c r="NSZ65"/>
      <c r="NTA65"/>
      <c r="NTB65"/>
      <c r="NTC65"/>
      <c r="NTD65"/>
      <c r="NTE65"/>
      <c r="NTF65"/>
      <c r="NTG65"/>
      <c r="NTH65"/>
      <c r="NTI65"/>
      <c r="NTJ65"/>
      <c r="NTK65"/>
      <c r="NTL65"/>
      <c r="NTM65"/>
      <c r="NTN65"/>
      <c r="NTO65"/>
      <c r="NTP65"/>
      <c r="NTQ65"/>
      <c r="NTR65"/>
      <c r="NTS65"/>
      <c r="NTT65"/>
      <c r="NTU65"/>
      <c r="NTV65"/>
      <c r="NTW65"/>
      <c r="NTX65"/>
      <c r="NTY65"/>
      <c r="NTZ65"/>
      <c r="NUA65"/>
      <c r="NUB65"/>
      <c r="NUC65"/>
      <c r="NUD65"/>
      <c r="NUE65"/>
      <c r="NUF65"/>
      <c r="NUG65"/>
      <c r="NUH65"/>
      <c r="NUI65"/>
      <c r="NUJ65"/>
      <c r="NUK65"/>
      <c r="NUL65"/>
      <c r="NUM65"/>
      <c r="NUN65"/>
      <c r="NUO65"/>
      <c r="NUP65"/>
      <c r="NUQ65"/>
      <c r="NUR65"/>
      <c r="NUS65"/>
      <c r="NUT65"/>
      <c r="NUU65"/>
      <c r="NUV65"/>
      <c r="NUW65"/>
      <c r="NUX65"/>
      <c r="NUY65"/>
      <c r="NUZ65"/>
      <c r="NVA65"/>
      <c r="NVB65"/>
      <c r="NVC65"/>
      <c r="NVD65"/>
      <c r="NVE65"/>
      <c r="NVF65"/>
      <c r="NVG65"/>
      <c r="NVH65"/>
      <c r="NVI65"/>
      <c r="NVJ65"/>
      <c r="NVK65"/>
      <c r="NVL65"/>
      <c r="NVM65"/>
      <c r="NVN65"/>
      <c r="NVO65"/>
      <c r="NVP65"/>
      <c r="NVQ65"/>
      <c r="NVR65"/>
      <c r="NVS65"/>
      <c r="NVT65"/>
      <c r="NVU65"/>
      <c r="NVV65"/>
      <c r="NVW65"/>
      <c r="NVX65"/>
      <c r="NVY65"/>
      <c r="NVZ65"/>
      <c r="NWA65"/>
      <c r="NWB65"/>
      <c r="NWC65"/>
      <c r="NWD65"/>
      <c r="NWE65"/>
      <c r="NWF65"/>
      <c r="NWG65"/>
      <c r="NWH65"/>
      <c r="NWI65"/>
      <c r="NWJ65"/>
      <c r="NWK65"/>
      <c r="NWL65"/>
      <c r="NWM65"/>
      <c r="NWN65"/>
      <c r="NWO65"/>
      <c r="NWP65"/>
      <c r="NWQ65"/>
      <c r="NWR65"/>
      <c r="NWS65"/>
      <c r="NWT65"/>
      <c r="NWU65"/>
      <c r="NWV65"/>
      <c r="NWW65"/>
      <c r="NWX65"/>
      <c r="NWY65"/>
      <c r="NWZ65"/>
      <c r="NXA65"/>
      <c r="NXB65"/>
      <c r="NXC65"/>
      <c r="NXD65"/>
      <c r="NXE65"/>
      <c r="NXF65"/>
      <c r="NXG65"/>
      <c r="NXH65"/>
      <c r="NXI65"/>
      <c r="NXJ65"/>
      <c r="NXK65"/>
      <c r="NXL65"/>
      <c r="NXM65"/>
      <c r="NXN65"/>
      <c r="NXO65"/>
      <c r="NXP65"/>
      <c r="NXQ65"/>
      <c r="NXR65"/>
      <c r="NXS65"/>
      <c r="NXT65"/>
      <c r="NXU65"/>
      <c r="NXV65"/>
      <c r="NXW65"/>
      <c r="NXX65"/>
      <c r="NXY65"/>
      <c r="NXZ65"/>
      <c r="NYA65"/>
      <c r="NYB65"/>
      <c r="NYC65"/>
      <c r="NYD65"/>
      <c r="NYE65"/>
      <c r="NYF65"/>
      <c r="NYG65"/>
      <c r="NYH65"/>
      <c r="NYI65"/>
      <c r="NYJ65"/>
      <c r="NYK65"/>
      <c r="NYL65"/>
      <c r="NYM65"/>
      <c r="NYN65"/>
      <c r="NYO65"/>
      <c r="NYP65"/>
      <c r="NYQ65"/>
      <c r="NYR65"/>
      <c r="NYS65"/>
      <c r="NYT65"/>
      <c r="NYU65"/>
      <c r="NYV65"/>
      <c r="NYW65"/>
      <c r="NYX65"/>
      <c r="NYY65"/>
      <c r="NYZ65"/>
      <c r="NZA65"/>
      <c r="NZB65"/>
      <c r="NZC65"/>
      <c r="NZD65"/>
      <c r="NZE65"/>
      <c r="NZF65"/>
      <c r="NZG65"/>
      <c r="NZH65"/>
      <c r="NZI65"/>
      <c r="NZJ65"/>
      <c r="NZK65"/>
      <c r="NZL65"/>
      <c r="NZM65"/>
      <c r="NZN65"/>
      <c r="NZO65"/>
      <c r="NZP65"/>
      <c r="NZQ65"/>
      <c r="NZR65"/>
      <c r="NZS65"/>
      <c r="NZT65"/>
      <c r="NZU65"/>
      <c r="NZV65"/>
      <c r="NZW65"/>
      <c r="NZX65"/>
      <c r="NZY65"/>
      <c r="NZZ65"/>
      <c r="OAA65"/>
      <c r="OAB65"/>
      <c r="OAC65"/>
      <c r="OAD65"/>
      <c r="OAE65"/>
      <c r="OAF65"/>
      <c r="OAG65"/>
      <c r="OAH65"/>
      <c r="OAI65"/>
      <c r="OAJ65"/>
      <c r="OAK65"/>
      <c r="OAL65"/>
      <c r="OAM65"/>
      <c r="OAN65"/>
      <c r="OAO65"/>
      <c r="OAP65"/>
      <c r="OAQ65"/>
      <c r="OAR65"/>
      <c r="OAS65"/>
      <c r="OAT65"/>
      <c r="OAU65"/>
      <c r="OAV65"/>
      <c r="OAW65"/>
      <c r="OAX65"/>
      <c r="OAY65"/>
      <c r="OAZ65"/>
      <c r="OBA65"/>
      <c r="OBB65"/>
      <c r="OBC65"/>
      <c r="OBD65"/>
      <c r="OBE65"/>
      <c r="OBF65"/>
      <c r="OBG65"/>
      <c r="OBH65"/>
      <c r="OBI65"/>
      <c r="OBJ65"/>
      <c r="OBK65"/>
      <c r="OBL65"/>
      <c r="OBM65"/>
      <c r="OBN65"/>
      <c r="OBO65"/>
      <c r="OBP65"/>
      <c r="OBQ65"/>
      <c r="OBR65"/>
      <c r="OBS65"/>
      <c r="OBT65"/>
      <c r="OBU65"/>
      <c r="OBV65"/>
      <c r="OBW65"/>
      <c r="OBX65"/>
      <c r="OBY65"/>
      <c r="OBZ65"/>
      <c r="OCA65"/>
      <c r="OCB65"/>
      <c r="OCC65"/>
      <c r="OCD65"/>
      <c r="OCE65"/>
      <c r="OCF65"/>
      <c r="OCG65"/>
      <c r="OCH65"/>
      <c r="OCI65"/>
      <c r="OCJ65"/>
      <c r="OCK65"/>
      <c r="OCL65"/>
      <c r="OCM65"/>
      <c r="OCN65"/>
      <c r="OCO65"/>
      <c r="OCP65"/>
      <c r="OCQ65"/>
      <c r="OCR65"/>
      <c r="OCS65"/>
      <c r="OCT65"/>
      <c r="OCU65"/>
      <c r="OCV65"/>
      <c r="OCW65"/>
      <c r="OCX65"/>
      <c r="OCY65"/>
      <c r="OCZ65"/>
      <c r="ODA65"/>
      <c r="ODB65"/>
      <c r="ODC65"/>
      <c r="ODD65"/>
      <c r="ODE65"/>
      <c r="ODF65"/>
      <c r="ODG65"/>
      <c r="ODH65"/>
      <c r="ODI65"/>
      <c r="ODJ65"/>
      <c r="ODK65"/>
      <c r="ODL65"/>
      <c r="ODM65"/>
      <c r="ODN65"/>
      <c r="ODO65"/>
      <c r="ODP65"/>
      <c r="ODQ65"/>
      <c r="ODR65"/>
      <c r="ODS65"/>
      <c r="ODT65"/>
      <c r="ODU65"/>
      <c r="ODV65"/>
      <c r="ODW65"/>
      <c r="ODX65"/>
      <c r="ODY65"/>
      <c r="ODZ65"/>
      <c r="OEA65"/>
      <c r="OEB65"/>
      <c r="OEC65"/>
      <c r="OED65"/>
      <c r="OEE65"/>
      <c r="OEF65"/>
      <c r="OEG65"/>
      <c r="OEH65"/>
      <c r="OEI65"/>
      <c r="OEJ65"/>
      <c r="OEK65"/>
      <c r="OEL65"/>
      <c r="OEM65"/>
      <c r="OEN65"/>
      <c r="OEO65"/>
      <c r="OEP65"/>
      <c r="OEQ65"/>
      <c r="OER65"/>
      <c r="OES65"/>
      <c r="OET65"/>
      <c r="OEU65"/>
      <c r="OEV65"/>
      <c r="OEW65"/>
      <c r="OEX65"/>
      <c r="OEY65"/>
      <c r="OEZ65"/>
      <c r="OFA65"/>
      <c r="OFB65"/>
      <c r="OFC65"/>
      <c r="OFD65"/>
      <c r="OFE65"/>
      <c r="OFF65"/>
      <c r="OFG65"/>
      <c r="OFH65"/>
      <c r="OFI65"/>
      <c r="OFJ65"/>
      <c r="OFK65"/>
      <c r="OFL65"/>
      <c r="OFM65"/>
      <c r="OFN65"/>
      <c r="OFO65"/>
      <c r="OFP65"/>
      <c r="OFQ65"/>
      <c r="OFR65"/>
      <c r="OFS65"/>
      <c r="OFT65"/>
      <c r="OFU65"/>
      <c r="OFV65"/>
      <c r="OFW65"/>
      <c r="OFX65"/>
      <c r="OFY65"/>
      <c r="OFZ65"/>
      <c r="OGA65"/>
      <c r="OGB65"/>
      <c r="OGC65"/>
      <c r="OGD65"/>
      <c r="OGE65"/>
      <c r="OGF65"/>
      <c r="OGG65"/>
      <c r="OGH65"/>
      <c r="OGI65"/>
      <c r="OGJ65"/>
      <c r="OGK65"/>
      <c r="OGL65"/>
      <c r="OGM65"/>
      <c r="OGN65"/>
      <c r="OGO65"/>
      <c r="OGP65"/>
      <c r="OGQ65"/>
      <c r="OGR65"/>
      <c r="OGS65"/>
      <c r="OGT65"/>
      <c r="OGU65"/>
      <c r="OGV65"/>
      <c r="OGW65"/>
      <c r="OGX65"/>
      <c r="OGY65"/>
      <c r="OGZ65"/>
      <c r="OHA65"/>
      <c r="OHB65"/>
      <c r="OHC65"/>
      <c r="OHD65"/>
      <c r="OHE65"/>
      <c r="OHF65"/>
      <c r="OHG65"/>
      <c r="OHH65"/>
      <c r="OHI65"/>
      <c r="OHJ65"/>
      <c r="OHK65"/>
      <c r="OHL65"/>
      <c r="OHM65"/>
      <c r="OHN65"/>
      <c r="OHO65"/>
      <c r="OHP65"/>
      <c r="OHQ65"/>
      <c r="OHR65"/>
      <c r="OHS65"/>
      <c r="OHT65"/>
      <c r="OHU65"/>
      <c r="OHV65"/>
      <c r="OHW65"/>
      <c r="OHX65"/>
      <c r="OHY65"/>
      <c r="OHZ65"/>
      <c r="OIA65"/>
      <c r="OIB65"/>
      <c r="OIC65"/>
      <c r="OID65"/>
      <c r="OIE65"/>
      <c r="OIF65"/>
      <c r="OIG65"/>
      <c r="OIH65"/>
      <c r="OII65"/>
      <c r="OIJ65"/>
      <c r="OIK65"/>
      <c r="OIL65"/>
      <c r="OIM65"/>
      <c r="OIN65"/>
      <c r="OIO65"/>
      <c r="OIP65"/>
      <c r="OIQ65"/>
      <c r="OIR65"/>
      <c r="OIS65"/>
      <c r="OIT65"/>
      <c r="OIU65"/>
      <c r="OIV65"/>
      <c r="OIW65"/>
      <c r="OIX65"/>
      <c r="OIY65"/>
      <c r="OIZ65"/>
      <c r="OJA65"/>
      <c r="OJB65"/>
      <c r="OJC65"/>
      <c r="OJD65"/>
      <c r="OJE65"/>
      <c r="OJF65"/>
      <c r="OJG65"/>
      <c r="OJH65"/>
      <c r="OJI65"/>
      <c r="OJJ65"/>
      <c r="OJK65"/>
      <c r="OJL65"/>
      <c r="OJM65"/>
      <c r="OJN65"/>
      <c r="OJO65"/>
      <c r="OJP65"/>
      <c r="OJQ65"/>
      <c r="OJR65"/>
      <c r="OJS65"/>
      <c r="OJT65"/>
      <c r="OJU65"/>
      <c r="OJV65"/>
      <c r="OJW65"/>
      <c r="OJX65"/>
      <c r="OJY65"/>
      <c r="OJZ65"/>
      <c r="OKA65"/>
      <c r="OKB65"/>
      <c r="OKC65"/>
      <c r="OKD65"/>
      <c r="OKE65"/>
      <c r="OKF65"/>
      <c r="OKG65"/>
      <c r="OKH65"/>
      <c r="OKI65"/>
      <c r="OKJ65"/>
      <c r="OKK65"/>
      <c r="OKL65"/>
      <c r="OKM65"/>
      <c r="OKN65"/>
      <c r="OKO65"/>
      <c r="OKP65"/>
      <c r="OKQ65"/>
      <c r="OKR65"/>
      <c r="OKS65"/>
      <c r="OKT65"/>
      <c r="OKU65"/>
      <c r="OKV65"/>
      <c r="OKW65"/>
      <c r="OKX65"/>
      <c r="OKY65"/>
      <c r="OKZ65"/>
      <c r="OLA65"/>
      <c r="OLB65"/>
      <c r="OLC65"/>
      <c r="OLD65"/>
      <c r="OLE65"/>
      <c r="OLF65"/>
      <c r="OLG65"/>
      <c r="OLH65"/>
      <c r="OLI65"/>
      <c r="OLJ65"/>
      <c r="OLK65"/>
      <c r="OLL65"/>
      <c r="OLM65"/>
      <c r="OLN65"/>
      <c r="OLO65"/>
      <c r="OLP65"/>
      <c r="OLQ65"/>
      <c r="OLR65"/>
      <c r="OLS65"/>
      <c r="OLT65"/>
      <c r="OLU65"/>
      <c r="OLV65"/>
      <c r="OLW65"/>
      <c r="OLX65"/>
      <c r="OLY65"/>
      <c r="OLZ65"/>
      <c r="OMA65"/>
      <c r="OMB65"/>
      <c r="OMC65"/>
      <c r="OMD65"/>
      <c r="OME65"/>
      <c r="OMF65"/>
      <c r="OMG65"/>
      <c r="OMH65"/>
      <c r="OMI65"/>
      <c r="OMJ65"/>
      <c r="OMK65"/>
      <c r="OML65"/>
      <c r="OMM65"/>
      <c r="OMN65"/>
      <c r="OMO65"/>
      <c r="OMP65"/>
      <c r="OMQ65"/>
      <c r="OMR65"/>
      <c r="OMS65"/>
      <c r="OMT65"/>
      <c r="OMU65"/>
      <c r="OMV65"/>
      <c r="OMW65"/>
      <c r="OMX65"/>
      <c r="OMY65"/>
      <c r="OMZ65"/>
      <c r="ONA65"/>
      <c r="ONB65"/>
      <c r="ONC65"/>
      <c r="OND65"/>
      <c r="ONE65"/>
      <c r="ONF65"/>
      <c r="ONG65"/>
      <c r="ONH65"/>
      <c r="ONI65"/>
      <c r="ONJ65"/>
      <c r="ONK65"/>
      <c r="ONL65"/>
      <c r="ONM65"/>
      <c r="ONN65"/>
      <c r="ONO65"/>
      <c r="ONP65"/>
      <c r="ONQ65"/>
      <c r="ONR65"/>
      <c r="ONS65"/>
      <c r="ONT65"/>
      <c r="ONU65"/>
      <c r="ONV65"/>
      <c r="ONW65"/>
      <c r="ONX65"/>
      <c r="ONY65"/>
      <c r="ONZ65"/>
      <c r="OOA65"/>
      <c r="OOB65"/>
      <c r="OOC65"/>
      <c r="OOD65"/>
      <c r="OOE65"/>
      <c r="OOF65"/>
      <c r="OOG65"/>
      <c r="OOH65"/>
      <c r="OOI65"/>
      <c r="OOJ65"/>
      <c r="OOK65"/>
      <c r="OOL65"/>
      <c r="OOM65"/>
      <c r="OON65"/>
      <c r="OOO65"/>
      <c r="OOP65"/>
      <c r="OOQ65"/>
      <c r="OOR65"/>
      <c r="OOS65"/>
      <c r="OOT65"/>
      <c r="OOU65"/>
      <c r="OOV65"/>
      <c r="OOW65"/>
      <c r="OOX65"/>
      <c r="OOY65"/>
      <c r="OOZ65"/>
      <c r="OPA65"/>
      <c r="OPB65"/>
      <c r="OPC65"/>
      <c r="OPD65"/>
      <c r="OPE65"/>
      <c r="OPF65"/>
      <c r="OPG65"/>
      <c r="OPH65"/>
      <c r="OPI65"/>
      <c r="OPJ65"/>
      <c r="OPK65"/>
      <c r="OPL65"/>
      <c r="OPM65"/>
      <c r="OPN65"/>
      <c r="OPO65"/>
      <c r="OPP65"/>
      <c r="OPQ65"/>
      <c r="OPR65"/>
      <c r="OPS65"/>
      <c r="OPT65"/>
      <c r="OPU65"/>
      <c r="OPV65"/>
      <c r="OPW65"/>
      <c r="OPX65"/>
      <c r="OPY65"/>
      <c r="OPZ65"/>
      <c r="OQA65"/>
      <c r="OQB65"/>
      <c r="OQC65"/>
      <c r="OQD65"/>
      <c r="OQE65"/>
      <c r="OQF65"/>
      <c r="OQG65"/>
      <c r="OQH65"/>
      <c r="OQI65"/>
      <c r="OQJ65"/>
      <c r="OQK65"/>
      <c r="OQL65"/>
      <c r="OQM65"/>
      <c r="OQN65"/>
      <c r="OQO65"/>
      <c r="OQP65"/>
      <c r="OQQ65"/>
      <c r="OQR65"/>
      <c r="OQS65"/>
      <c r="OQT65"/>
      <c r="OQU65"/>
      <c r="OQV65"/>
      <c r="OQW65"/>
      <c r="OQX65"/>
      <c r="OQY65"/>
      <c r="OQZ65"/>
      <c r="ORA65"/>
      <c r="ORB65"/>
      <c r="ORC65"/>
      <c r="ORD65"/>
      <c r="ORE65"/>
      <c r="ORF65"/>
      <c r="ORG65"/>
      <c r="ORH65"/>
      <c r="ORI65"/>
      <c r="ORJ65"/>
      <c r="ORK65"/>
      <c r="ORL65"/>
      <c r="ORM65"/>
      <c r="ORN65"/>
      <c r="ORO65"/>
      <c r="ORP65"/>
      <c r="ORQ65"/>
      <c r="ORR65"/>
      <c r="ORS65"/>
      <c r="ORT65"/>
      <c r="ORU65"/>
      <c r="ORV65"/>
      <c r="ORW65"/>
      <c r="ORX65"/>
      <c r="ORY65"/>
      <c r="ORZ65"/>
      <c r="OSA65"/>
      <c r="OSB65"/>
      <c r="OSC65"/>
      <c r="OSD65"/>
      <c r="OSE65"/>
      <c r="OSF65"/>
      <c r="OSG65"/>
      <c r="OSH65"/>
      <c r="OSI65"/>
      <c r="OSJ65"/>
      <c r="OSK65"/>
      <c r="OSL65"/>
      <c r="OSM65"/>
      <c r="OSN65"/>
      <c r="OSO65"/>
      <c r="OSP65"/>
      <c r="OSQ65"/>
      <c r="OSR65"/>
      <c r="OSS65"/>
      <c r="OST65"/>
      <c r="OSU65"/>
      <c r="OSV65"/>
      <c r="OSW65"/>
      <c r="OSX65"/>
      <c r="OSY65"/>
      <c r="OSZ65"/>
      <c r="OTA65"/>
      <c r="OTB65"/>
      <c r="OTC65"/>
      <c r="OTD65"/>
      <c r="OTE65"/>
      <c r="OTF65"/>
      <c r="OTG65"/>
      <c r="OTH65"/>
      <c r="OTI65"/>
      <c r="OTJ65"/>
      <c r="OTK65"/>
      <c r="OTL65"/>
      <c r="OTM65"/>
      <c r="OTN65"/>
      <c r="OTO65"/>
      <c r="OTP65"/>
      <c r="OTQ65"/>
      <c r="OTR65"/>
      <c r="OTS65"/>
      <c r="OTT65"/>
      <c r="OTU65"/>
      <c r="OTV65"/>
      <c r="OTW65"/>
      <c r="OTX65"/>
      <c r="OTY65"/>
      <c r="OTZ65"/>
      <c r="OUA65"/>
      <c r="OUB65"/>
      <c r="OUC65"/>
      <c r="OUD65"/>
      <c r="OUE65"/>
      <c r="OUF65"/>
      <c r="OUG65"/>
      <c r="OUH65"/>
      <c r="OUI65"/>
      <c r="OUJ65"/>
      <c r="OUK65"/>
      <c r="OUL65"/>
      <c r="OUM65"/>
      <c r="OUN65"/>
      <c r="OUO65"/>
      <c r="OUP65"/>
      <c r="OUQ65"/>
      <c r="OUR65"/>
      <c r="OUS65"/>
      <c r="OUT65"/>
      <c r="OUU65"/>
      <c r="OUV65"/>
      <c r="OUW65"/>
      <c r="OUX65"/>
      <c r="OUY65"/>
      <c r="OUZ65"/>
      <c r="OVA65"/>
      <c r="OVB65"/>
      <c r="OVC65"/>
      <c r="OVD65"/>
      <c r="OVE65"/>
      <c r="OVF65"/>
      <c r="OVG65"/>
      <c r="OVH65"/>
      <c r="OVI65"/>
      <c r="OVJ65"/>
      <c r="OVK65"/>
      <c r="OVL65"/>
      <c r="OVM65"/>
      <c r="OVN65"/>
      <c r="OVO65"/>
      <c r="OVP65"/>
      <c r="OVQ65"/>
      <c r="OVR65"/>
      <c r="OVS65"/>
      <c r="OVT65"/>
      <c r="OVU65"/>
      <c r="OVV65"/>
      <c r="OVW65"/>
      <c r="OVX65"/>
      <c r="OVY65"/>
      <c r="OVZ65"/>
      <c r="OWA65"/>
      <c r="OWB65"/>
      <c r="OWC65"/>
      <c r="OWD65"/>
      <c r="OWE65"/>
      <c r="OWF65"/>
      <c r="OWG65"/>
      <c r="OWH65"/>
      <c r="OWI65"/>
      <c r="OWJ65"/>
      <c r="OWK65"/>
      <c r="OWL65"/>
      <c r="OWM65"/>
      <c r="OWN65"/>
      <c r="OWO65"/>
      <c r="OWP65"/>
      <c r="OWQ65"/>
      <c r="OWR65"/>
      <c r="OWS65"/>
      <c r="OWT65"/>
      <c r="OWU65"/>
      <c r="OWV65"/>
      <c r="OWW65"/>
      <c r="OWX65"/>
      <c r="OWY65"/>
      <c r="OWZ65"/>
      <c r="OXA65"/>
      <c r="OXB65"/>
      <c r="OXC65"/>
      <c r="OXD65"/>
      <c r="OXE65"/>
      <c r="OXF65"/>
      <c r="OXG65"/>
      <c r="OXH65"/>
      <c r="OXI65"/>
      <c r="OXJ65"/>
      <c r="OXK65"/>
      <c r="OXL65"/>
      <c r="OXM65"/>
      <c r="OXN65"/>
      <c r="OXO65"/>
      <c r="OXP65"/>
      <c r="OXQ65"/>
      <c r="OXR65"/>
      <c r="OXS65"/>
      <c r="OXT65"/>
      <c r="OXU65"/>
      <c r="OXV65"/>
      <c r="OXW65"/>
      <c r="OXX65"/>
      <c r="OXY65"/>
      <c r="OXZ65"/>
      <c r="OYA65"/>
      <c r="OYB65"/>
      <c r="OYC65"/>
      <c r="OYD65"/>
      <c r="OYE65"/>
      <c r="OYF65"/>
      <c r="OYG65"/>
      <c r="OYH65"/>
      <c r="OYI65"/>
      <c r="OYJ65"/>
      <c r="OYK65"/>
      <c r="OYL65"/>
      <c r="OYM65"/>
      <c r="OYN65"/>
      <c r="OYO65"/>
      <c r="OYP65"/>
      <c r="OYQ65"/>
      <c r="OYR65"/>
      <c r="OYS65"/>
      <c r="OYT65"/>
      <c r="OYU65"/>
      <c r="OYV65"/>
      <c r="OYW65"/>
      <c r="OYX65"/>
      <c r="OYY65"/>
      <c r="OYZ65"/>
      <c r="OZA65"/>
      <c r="OZB65"/>
      <c r="OZC65"/>
      <c r="OZD65"/>
      <c r="OZE65"/>
      <c r="OZF65"/>
      <c r="OZG65"/>
      <c r="OZH65"/>
      <c r="OZI65"/>
      <c r="OZJ65"/>
      <c r="OZK65"/>
      <c r="OZL65"/>
      <c r="OZM65"/>
      <c r="OZN65"/>
      <c r="OZO65"/>
      <c r="OZP65"/>
      <c r="OZQ65"/>
      <c r="OZR65"/>
      <c r="OZS65"/>
      <c r="OZT65"/>
      <c r="OZU65"/>
      <c r="OZV65"/>
      <c r="OZW65"/>
      <c r="OZX65"/>
      <c r="OZY65"/>
      <c r="OZZ65"/>
      <c r="PAA65"/>
      <c r="PAB65"/>
      <c r="PAC65"/>
      <c r="PAD65"/>
      <c r="PAE65"/>
      <c r="PAF65"/>
      <c r="PAG65"/>
      <c r="PAH65"/>
      <c r="PAI65"/>
      <c r="PAJ65"/>
      <c r="PAK65"/>
      <c r="PAL65"/>
      <c r="PAM65"/>
      <c r="PAN65"/>
      <c r="PAO65"/>
      <c r="PAP65"/>
      <c r="PAQ65"/>
      <c r="PAR65"/>
      <c r="PAS65"/>
      <c r="PAT65"/>
      <c r="PAU65"/>
      <c r="PAV65"/>
      <c r="PAW65"/>
      <c r="PAX65"/>
      <c r="PAY65"/>
      <c r="PAZ65"/>
      <c r="PBA65"/>
      <c r="PBB65"/>
      <c r="PBC65"/>
      <c r="PBD65"/>
      <c r="PBE65"/>
      <c r="PBF65"/>
      <c r="PBG65"/>
      <c r="PBH65"/>
      <c r="PBI65"/>
      <c r="PBJ65"/>
      <c r="PBK65"/>
      <c r="PBL65"/>
      <c r="PBM65"/>
      <c r="PBN65"/>
      <c r="PBO65"/>
      <c r="PBP65"/>
      <c r="PBQ65"/>
      <c r="PBR65"/>
      <c r="PBS65"/>
      <c r="PBT65"/>
      <c r="PBU65"/>
      <c r="PBV65"/>
      <c r="PBW65"/>
      <c r="PBX65"/>
      <c r="PBY65"/>
      <c r="PBZ65"/>
      <c r="PCA65"/>
      <c r="PCB65"/>
      <c r="PCC65"/>
      <c r="PCD65"/>
      <c r="PCE65"/>
      <c r="PCF65"/>
      <c r="PCG65"/>
      <c r="PCH65"/>
      <c r="PCI65"/>
      <c r="PCJ65"/>
      <c r="PCK65"/>
      <c r="PCL65"/>
      <c r="PCM65"/>
      <c r="PCN65"/>
      <c r="PCO65"/>
      <c r="PCP65"/>
      <c r="PCQ65"/>
      <c r="PCR65"/>
      <c r="PCS65"/>
      <c r="PCT65"/>
      <c r="PCU65"/>
      <c r="PCV65"/>
      <c r="PCW65"/>
      <c r="PCX65"/>
      <c r="PCY65"/>
      <c r="PCZ65"/>
      <c r="PDA65"/>
      <c r="PDB65"/>
      <c r="PDC65"/>
      <c r="PDD65"/>
      <c r="PDE65"/>
      <c r="PDF65"/>
      <c r="PDG65"/>
      <c r="PDH65"/>
      <c r="PDI65"/>
      <c r="PDJ65"/>
      <c r="PDK65"/>
      <c r="PDL65"/>
      <c r="PDM65"/>
      <c r="PDN65"/>
      <c r="PDO65"/>
      <c r="PDP65"/>
      <c r="PDQ65"/>
      <c r="PDR65"/>
      <c r="PDS65"/>
      <c r="PDT65"/>
      <c r="PDU65"/>
      <c r="PDV65"/>
      <c r="PDW65"/>
      <c r="PDX65"/>
      <c r="PDY65"/>
      <c r="PDZ65"/>
      <c r="PEA65"/>
      <c r="PEB65"/>
      <c r="PEC65"/>
      <c r="PED65"/>
      <c r="PEE65"/>
      <c r="PEF65"/>
      <c r="PEG65"/>
      <c r="PEH65"/>
      <c r="PEI65"/>
      <c r="PEJ65"/>
      <c r="PEK65"/>
      <c r="PEL65"/>
      <c r="PEM65"/>
      <c r="PEN65"/>
      <c r="PEO65"/>
      <c r="PEP65"/>
      <c r="PEQ65"/>
      <c r="PER65"/>
      <c r="PES65"/>
      <c r="PET65"/>
      <c r="PEU65"/>
      <c r="PEV65"/>
      <c r="PEW65"/>
      <c r="PEX65"/>
      <c r="PEY65"/>
      <c r="PEZ65"/>
      <c r="PFA65"/>
      <c r="PFB65"/>
      <c r="PFC65"/>
      <c r="PFD65"/>
      <c r="PFE65"/>
      <c r="PFF65"/>
      <c r="PFG65"/>
      <c r="PFH65"/>
      <c r="PFI65"/>
      <c r="PFJ65"/>
      <c r="PFK65"/>
      <c r="PFL65"/>
      <c r="PFM65"/>
      <c r="PFN65"/>
      <c r="PFO65"/>
      <c r="PFP65"/>
      <c r="PFQ65"/>
      <c r="PFR65"/>
      <c r="PFS65"/>
      <c r="PFT65"/>
      <c r="PFU65"/>
      <c r="PFV65"/>
      <c r="PFW65"/>
      <c r="PFX65"/>
      <c r="PFY65"/>
      <c r="PFZ65"/>
      <c r="PGA65"/>
      <c r="PGB65"/>
      <c r="PGC65"/>
      <c r="PGD65"/>
      <c r="PGE65"/>
      <c r="PGF65"/>
      <c r="PGG65"/>
      <c r="PGH65"/>
      <c r="PGI65"/>
      <c r="PGJ65"/>
      <c r="PGK65"/>
      <c r="PGL65"/>
      <c r="PGM65"/>
      <c r="PGN65"/>
      <c r="PGO65"/>
      <c r="PGP65"/>
      <c r="PGQ65"/>
      <c r="PGR65"/>
      <c r="PGS65"/>
      <c r="PGT65"/>
      <c r="PGU65"/>
      <c r="PGV65"/>
      <c r="PGW65"/>
      <c r="PGX65"/>
      <c r="PGY65"/>
      <c r="PGZ65"/>
      <c r="PHA65"/>
      <c r="PHB65"/>
      <c r="PHC65"/>
      <c r="PHD65"/>
      <c r="PHE65"/>
      <c r="PHF65"/>
      <c r="PHG65"/>
      <c r="PHH65"/>
      <c r="PHI65"/>
      <c r="PHJ65"/>
      <c r="PHK65"/>
      <c r="PHL65"/>
      <c r="PHM65"/>
      <c r="PHN65"/>
      <c r="PHO65"/>
      <c r="PHP65"/>
      <c r="PHQ65"/>
      <c r="PHR65"/>
      <c r="PHS65"/>
      <c r="PHT65"/>
      <c r="PHU65"/>
      <c r="PHV65"/>
      <c r="PHW65"/>
      <c r="PHX65"/>
      <c r="PHY65"/>
      <c r="PHZ65"/>
      <c r="PIA65"/>
      <c r="PIB65"/>
      <c r="PIC65"/>
      <c r="PID65"/>
      <c r="PIE65"/>
      <c r="PIF65"/>
      <c r="PIG65"/>
      <c r="PIH65"/>
      <c r="PII65"/>
      <c r="PIJ65"/>
      <c r="PIK65"/>
      <c r="PIL65"/>
      <c r="PIM65"/>
      <c r="PIN65"/>
      <c r="PIO65"/>
      <c r="PIP65"/>
      <c r="PIQ65"/>
      <c r="PIR65"/>
      <c r="PIS65"/>
      <c r="PIT65"/>
      <c r="PIU65"/>
      <c r="PIV65"/>
      <c r="PIW65"/>
      <c r="PIX65"/>
      <c r="PIY65"/>
      <c r="PIZ65"/>
      <c r="PJA65"/>
      <c r="PJB65"/>
      <c r="PJC65"/>
      <c r="PJD65"/>
      <c r="PJE65"/>
      <c r="PJF65"/>
      <c r="PJG65"/>
      <c r="PJH65"/>
      <c r="PJI65"/>
      <c r="PJJ65"/>
      <c r="PJK65"/>
      <c r="PJL65"/>
      <c r="PJM65"/>
      <c r="PJN65"/>
      <c r="PJO65"/>
      <c r="PJP65"/>
      <c r="PJQ65"/>
      <c r="PJR65"/>
      <c r="PJS65"/>
      <c r="PJT65"/>
      <c r="PJU65"/>
      <c r="PJV65"/>
      <c r="PJW65"/>
      <c r="PJX65"/>
      <c r="PJY65"/>
      <c r="PJZ65"/>
      <c r="PKA65"/>
      <c r="PKB65"/>
      <c r="PKC65"/>
      <c r="PKD65"/>
      <c r="PKE65"/>
      <c r="PKF65"/>
      <c r="PKG65"/>
      <c r="PKH65"/>
      <c r="PKI65"/>
      <c r="PKJ65"/>
      <c r="PKK65"/>
      <c r="PKL65"/>
      <c r="PKM65"/>
      <c r="PKN65"/>
      <c r="PKO65"/>
      <c r="PKP65"/>
      <c r="PKQ65"/>
      <c r="PKR65"/>
      <c r="PKS65"/>
      <c r="PKT65"/>
      <c r="PKU65"/>
      <c r="PKV65"/>
      <c r="PKW65"/>
      <c r="PKX65"/>
      <c r="PKY65"/>
      <c r="PKZ65"/>
      <c r="PLA65"/>
      <c r="PLB65"/>
      <c r="PLC65"/>
      <c r="PLD65"/>
      <c r="PLE65"/>
      <c r="PLF65"/>
      <c r="PLG65"/>
      <c r="PLH65"/>
      <c r="PLI65"/>
      <c r="PLJ65"/>
      <c r="PLK65"/>
      <c r="PLL65"/>
      <c r="PLM65"/>
      <c r="PLN65"/>
      <c r="PLO65"/>
      <c r="PLP65"/>
      <c r="PLQ65"/>
      <c r="PLR65"/>
      <c r="PLS65"/>
      <c r="PLT65"/>
      <c r="PLU65"/>
      <c r="PLV65"/>
      <c r="PLW65"/>
      <c r="PLX65"/>
      <c r="PLY65"/>
      <c r="PLZ65"/>
      <c r="PMA65"/>
      <c r="PMB65"/>
      <c r="PMC65"/>
      <c r="PMD65"/>
      <c r="PME65"/>
      <c r="PMF65"/>
      <c r="PMG65"/>
      <c r="PMH65"/>
      <c r="PMI65"/>
      <c r="PMJ65"/>
      <c r="PMK65"/>
      <c r="PML65"/>
      <c r="PMM65"/>
      <c r="PMN65"/>
      <c r="PMO65"/>
      <c r="PMP65"/>
      <c r="PMQ65"/>
      <c r="PMR65"/>
      <c r="PMS65"/>
      <c r="PMT65"/>
      <c r="PMU65"/>
      <c r="PMV65"/>
      <c r="PMW65"/>
      <c r="PMX65"/>
      <c r="PMY65"/>
      <c r="PMZ65"/>
      <c r="PNA65"/>
      <c r="PNB65"/>
      <c r="PNC65"/>
      <c r="PND65"/>
      <c r="PNE65"/>
      <c r="PNF65"/>
      <c r="PNG65"/>
      <c r="PNH65"/>
      <c r="PNI65"/>
      <c r="PNJ65"/>
      <c r="PNK65"/>
      <c r="PNL65"/>
      <c r="PNM65"/>
      <c r="PNN65"/>
      <c r="PNO65"/>
      <c r="PNP65"/>
      <c r="PNQ65"/>
      <c r="PNR65"/>
      <c r="PNS65"/>
      <c r="PNT65"/>
      <c r="PNU65"/>
      <c r="PNV65"/>
      <c r="PNW65"/>
      <c r="PNX65"/>
      <c r="PNY65"/>
      <c r="PNZ65"/>
      <c r="POA65"/>
      <c r="POB65"/>
      <c r="POC65"/>
      <c r="POD65"/>
      <c r="POE65"/>
      <c r="POF65"/>
      <c r="POG65"/>
      <c r="POH65"/>
      <c r="POI65"/>
      <c r="POJ65"/>
      <c r="POK65"/>
      <c r="POL65"/>
      <c r="POM65"/>
      <c r="PON65"/>
      <c r="POO65"/>
      <c r="POP65"/>
      <c r="POQ65"/>
      <c r="POR65"/>
      <c r="POS65"/>
      <c r="POT65"/>
      <c r="POU65"/>
      <c r="POV65"/>
      <c r="POW65"/>
      <c r="POX65"/>
      <c r="POY65"/>
      <c r="POZ65"/>
      <c r="PPA65"/>
      <c r="PPB65"/>
      <c r="PPC65"/>
      <c r="PPD65"/>
      <c r="PPE65"/>
      <c r="PPF65"/>
      <c r="PPG65"/>
      <c r="PPH65"/>
      <c r="PPI65"/>
      <c r="PPJ65"/>
      <c r="PPK65"/>
      <c r="PPL65"/>
      <c r="PPM65"/>
      <c r="PPN65"/>
      <c r="PPO65"/>
      <c r="PPP65"/>
      <c r="PPQ65"/>
      <c r="PPR65"/>
      <c r="PPS65"/>
      <c r="PPT65"/>
      <c r="PPU65"/>
      <c r="PPV65"/>
      <c r="PPW65"/>
      <c r="PPX65"/>
      <c r="PPY65"/>
      <c r="PPZ65"/>
      <c r="PQA65"/>
      <c r="PQB65"/>
      <c r="PQC65"/>
      <c r="PQD65"/>
      <c r="PQE65"/>
      <c r="PQF65"/>
      <c r="PQG65"/>
      <c r="PQH65"/>
      <c r="PQI65"/>
      <c r="PQJ65"/>
      <c r="PQK65"/>
      <c r="PQL65"/>
      <c r="PQM65"/>
      <c r="PQN65"/>
      <c r="PQO65"/>
      <c r="PQP65"/>
      <c r="PQQ65"/>
      <c r="PQR65"/>
      <c r="PQS65"/>
      <c r="PQT65"/>
      <c r="PQU65"/>
      <c r="PQV65"/>
      <c r="PQW65"/>
      <c r="PQX65"/>
      <c r="PQY65"/>
      <c r="PQZ65"/>
      <c r="PRA65"/>
      <c r="PRB65"/>
      <c r="PRC65"/>
      <c r="PRD65"/>
      <c r="PRE65"/>
      <c r="PRF65"/>
      <c r="PRG65"/>
      <c r="PRH65"/>
      <c r="PRI65"/>
      <c r="PRJ65"/>
      <c r="PRK65"/>
      <c r="PRL65"/>
      <c r="PRM65"/>
      <c r="PRN65"/>
      <c r="PRO65"/>
      <c r="PRP65"/>
      <c r="PRQ65"/>
      <c r="PRR65"/>
      <c r="PRS65"/>
      <c r="PRT65"/>
      <c r="PRU65"/>
      <c r="PRV65"/>
      <c r="PRW65"/>
      <c r="PRX65"/>
      <c r="PRY65"/>
      <c r="PRZ65"/>
      <c r="PSA65"/>
      <c r="PSB65"/>
      <c r="PSC65"/>
      <c r="PSD65"/>
      <c r="PSE65"/>
      <c r="PSF65"/>
      <c r="PSG65"/>
      <c r="PSH65"/>
      <c r="PSI65"/>
      <c r="PSJ65"/>
      <c r="PSK65"/>
      <c r="PSL65"/>
      <c r="PSM65"/>
      <c r="PSN65"/>
      <c r="PSO65"/>
      <c r="PSP65"/>
      <c r="PSQ65"/>
      <c r="PSR65"/>
      <c r="PSS65"/>
      <c r="PST65"/>
      <c r="PSU65"/>
      <c r="PSV65"/>
      <c r="PSW65"/>
      <c r="PSX65"/>
      <c r="PSY65"/>
      <c r="PSZ65"/>
      <c r="PTA65"/>
      <c r="PTB65"/>
      <c r="PTC65"/>
      <c r="PTD65"/>
      <c r="PTE65"/>
      <c r="PTF65"/>
      <c r="PTG65"/>
      <c r="PTH65"/>
      <c r="PTI65"/>
      <c r="PTJ65"/>
      <c r="PTK65"/>
      <c r="PTL65"/>
      <c r="PTM65"/>
      <c r="PTN65"/>
      <c r="PTO65"/>
      <c r="PTP65"/>
      <c r="PTQ65"/>
      <c r="PTR65"/>
      <c r="PTS65"/>
      <c r="PTT65"/>
      <c r="PTU65"/>
      <c r="PTV65"/>
      <c r="PTW65"/>
      <c r="PTX65"/>
      <c r="PTY65"/>
      <c r="PTZ65"/>
      <c r="PUA65"/>
      <c r="PUB65"/>
      <c r="PUC65"/>
      <c r="PUD65"/>
      <c r="PUE65"/>
      <c r="PUF65"/>
      <c r="PUG65"/>
      <c r="PUH65"/>
      <c r="PUI65"/>
      <c r="PUJ65"/>
      <c r="PUK65"/>
      <c r="PUL65"/>
      <c r="PUM65"/>
      <c r="PUN65"/>
      <c r="PUO65"/>
      <c r="PUP65"/>
      <c r="PUQ65"/>
      <c r="PUR65"/>
      <c r="PUS65"/>
      <c r="PUT65"/>
      <c r="PUU65"/>
      <c r="PUV65"/>
      <c r="PUW65"/>
      <c r="PUX65"/>
      <c r="PUY65"/>
      <c r="PUZ65"/>
      <c r="PVA65"/>
      <c r="PVB65"/>
      <c r="PVC65"/>
      <c r="PVD65"/>
      <c r="PVE65"/>
      <c r="PVF65"/>
      <c r="PVG65"/>
      <c r="PVH65"/>
      <c r="PVI65"/>
      <c r="PVJ65"/>
      <c r="PVK65"/>
      <c r="PVL65"/>
      <c r="PVM65"/>
      <c r="PVN65"/>
      <c r="PVO65"/>
      <c r="PVP65"/>
      <c r="PVQ65"/>
      <c r="PVR65"/>
      <c r="PVS65"/>
      <c r="PVT65"/>
      <c r="PVU65"/>
      <c r="PVV65"/>
      <c r="PVW65"/>
      <c r="PVX65"/>
      <c r="PVY65"/>
      <c r="PVZ65"/>
      <c r="PWA65"/>
      <c r="PWB65"/>
      <c r="PWC65"/>
      <c r="PWD65"/>
      <c r="PWE65"/>
      <c r="PWF65"/>
      <c r="PWG65"/>
      <c r="PWH65"/>
      <c r="PWI65"/>
      <c r="PWJ65"/>
      <c r="PWK65"/>
      <c r="PWL65"/>
      <c r="PWM65"/>
      <c r="PWN65"/>
      <c r="PWO65"/>
      <c r="PWP65"/>
      <c r="PWQ65"/>
      <c r="PWR65"/>
      <c r="PWS65"/>
      <c r="PWT65"/>
      <c r="PWU65"/>
      <c r="PWV65"/>
      <c r="PWW65"/>
      <c r="PWX65"/>
      <c r="PWY65"/>
      <c r="PWZ65"/>
      <c r="PXA65"/>
      <c r="PXB65"/>
      <c r="PXC65"/>
      <c r="PXD65"/>
      <c r="PXE65"/>
      <c r="PXF65"/>
      <c r="PXG65"/>
      <c r="PXH65"/>
      <c r="PXI65"/>
      <c r="PXJ65"/>
      <c r="PXK65"/>
      <c r="PXL65"/>
      <c r="PXM65"/>
      <c r="PXN65"/>
      <c r="PXO65"/>
      <c r="PXP65"/>
      <c r="PXQ65"/>
      <c r="PXR65"/>
      <c r="PXS65"/>
      <c r="PXT65"/>
      <c r="PXU65"/>
      <c r="PXV65"/>
      <c r="PXW65"/>
      <c r="PXX65"/>
      <c r="PXY65"/>
      <c r="PXZ65"/>
      <c r="PYA65"/>
      <c r="PYB65"/>
      <c r="PYC65"/>
      <c r="PYD65"/>
      <c r="PYE65"/>
      <c r="PYF65"/>
      <c r="PYG65"/>
      <c r="PYH65"/>
      <c r="PYI65"/>
      <c r="PYJ65"/>
      <c r="PYK65"/>
      <c r="PYL65"/>
      <c r="PYM65"/>
      <c r="PYN65"/>
      <c r="PYO65"/>
      <c r="PYP65"/>
      <c r="PYQ65"/>
      <c r="PYR65"/>
      <c r="PYS65"/>
      <c r="PYT65"/>
      <c r="PYU65"/>
      <c r="PYV65"/>
      <c r="PYW65"/>
      <c r="PYX65"/>
      <c r="PYY65"/>
      <c r="PYZ65"/>
      <c r="PZA65"/>
      <c r="PZB65"/>
      <c r="PZC65"/>
      <c r="PZD65"/>
      <c r="PZE65"/>
      <c r="PZF65"/>
      <c r="PZG65"/>
      <c r="PZH65"/>
      <c r="PZI65"/>
      <c r="PZJ65"/>
      <c r="PZK65"/>
      <c r="PZL65"/>
      <c r="PZM65"/>
      <c r="PZN65"/>
      <c r="PZO65"/>
      <c r="PZP65"/>
      <c r="PZQ65"/>
      <c r="PZR65"/>
      <c r="PZS65"/>
      <c r="PZT65"/>
      <c r="PZU65"/>
      <c r="PZV65"/>
      <c r="PZW65"/>
      <c r="PZX65"/>
      <c r="PZY65"/>
      <c r="PZZ65"/>
      <c r="QAA65"/>
      <c r="QAB65"/>
      <c r="QAC65"/>
      <c r="QAD65"/>
      <c r="QAE65"/>
      <c r="QAF65"/>
      <c r="QAG65"/>
      <c r="QAH65"/>
      <c r="QAI65"/>
      <c r="QAJ65"/>
      <c r="QAK65"/>
      <c r="QAL65"/>
      <c r="QAM65"/>
      <c r="QAN65"/>
      <c r="QAO65"/>
      <c r="QAP65"/>
      <c r="QAQ65"/>
      <c r="QAR65"/>
      <c r="QAS65"/>
      <c r="QAT65"/>
      <c r="QAU65"/>
      <c r="QAV65"/>
      <c r="QAW65"/>
      <c r="QAX65"/>
      <c r="QAY65"/>
      <c r="QAZ65"/>
      <c r="QBA65"/>
      <c r="QBB65"/>
      <c r="QBC65"/>
      <c r="QBD65"/>
      <c r="QBE65"/>
      <c r="QBF65"/>
      <c r="QBG65"/>
      <c r="QBH65"/>
      <c r="QBI65"/>
      <c r="QBJ65"/>
      <c r="QBK65"/>
      <c r="QBL65"/>
      <c r="QBM65"/>
      <c r="QBN65"/>
      <c r="QBO65"/>
      <c r="QBP65"/>
      <c r="QBQ65"/>
      <c r="QBR65"/>
      <c r="QBS65"/>
      <c r="QBT65"/>
      <c r="QBU65"/>
      <c r="QBV65"/>
      <c r="QBW65"/>
      <c r="QBX65"/>
      <c r="QBY65"/>
      <c r="QBZ65"/>
      <c r="QCA65"/>
      <c r="QCB65"/>
      <c r="QCC65"/>
      <c r="QCD65"/>
      <c r="QCE65"/>
      <c r="QCF65"/>
      <c r="QCG65"/>
      <c r="QCH65"/>
      <c r="QCI65"/>
      <c r="QCJ65"/>
      <c r="QCK65"/>
      <c r="QCL65"/>
      <c r="QCM65"/>
      <c r="QCN65"/>
      <c r="QCO65"/>
      <c r="QCP65"/>
      <c r="QCQ65"/>
      <c r="QCR65"/>
      <c r="QCS65"/>
      <c r="QCT65"/>
      <c r="QCU65"/>
      <c r="QCV65"/>
      <c r="QCW65"/>
      <c r="QCX65"/>
      <c r="QCY65"/>
      <c r="QCZ65"/>
      <c r="QDA65"/>
      <c r="QDB65"/>
      <c r="QDC65"/>
      <c r="QDD65"/>
      <c r="QDE65"/>
      <c r="QDF65"/>
      <c r="QDG65"/>
      <c r="QDH65"/>
      <c r="QDI65"/>
      <c r="QDJ65"/>
      <c r="QDK65"/>
      <c r="QDL65"/>
      <c r="QDM65"/>
      <c r="QDN65"/>
      <c r="QDO65"/>
      <c r="QDP65"/>
      <c r="QDQ65"/>
      <c r="QDR65"/>
      <c r="QDS65"/>
      <c r="QDT65"/>
      <c r="QDU65"/>
      <c r="QDV65"/>
      <c r="QDW65"/>
      <c r="QDX65"/>
      <c r="QDY65"/>
      <c r="QDZ65"/>
      <c r="QEA65"/>
      <c r="QEB65"/>
      <c r="QEC65"/>
      <c r="QED65"/>
      <c r="QEE65"/>
      <c r="QEF65"/>
      <c r="QEG65"/>
      <c r="QEH65"/>
      <c r="QEI65"/>
      <c r="QEJ65"/>
      <c r="QEK65"/>
      <c r="QEL65"/>
      <c r="QEM65"/>
      <c r="QEN65"/>
      <c r="QEO65"/>
      <c r="QEP65"/>
      <c r="QEQ65"/>
      <c r="QER65"/>
      <c r="QES65"/>
      <c r="QET65"/>
      <c r="QEU65"/>
      <c r="QEV65"/>
      <c r="QEW65"/>
      <c r="QEX65"/>
      <c r="QEY65"/>
      <c r="QEZ65"/>
      <c r="QFA65"/>
      <c r="QFB65"/>
      <c r="QFC65"/>
      <c r="QFD65"/>
      <c r="QFE65"/>
      <c r="QFF65"/>
      <c r="QFG65"/>
      <c r="QFH65"/>
      <c r="QFI65"/>
      <c r="QFJ65"/>
      <c r="QFK65"/>
      <c r="QFL65"/>
      <c r="QFM65"/>
      <c r="QFN65"/>
      <c r="QFO65"/>
      <c r="QFP65"/>
      <c r="QFQ65"/>
      <c r="QFR65"/>
      <c r="QFS65"/>
      <c r="QFT65"/>
      <c r="QFU65"/>
      <c r="QFV65"/>
      <c r="QFW65"/>
      <c r="QFX65"/>
      <c r="QFY65"/>
      <c r="QFZ65"/>
      <c r="QGA65"/>
      <c r="QGB65"/>
      <c r="QGC65"/>
      <c r="QGD65"/>
      <c r="QGE65"/>
      <c r="QGF65"/>
      <c r="QGG65"/>
      <c r="QGH65"/>
      <c r="QGI65"/>
      <c r="QGJ65"/>
      <c r="QGK65"/>
      <c r="QGL65"/>
      <c r="QGM65"/>
      <c r="QGN65"/>
      <c r="QGO65"/>
      <c r="QGP65"/>
      <c r="QGQ65"/>
      <c r="QGR65"/>
      <c r="QGS65"/>
      <c r="QGT65"/>
      <c r="QGU65"/>
      <c r="QGV65"/>
      <c r="QGW65"/>
      <c r="QGX65"/>
      <c r="QGY65"/>
      <c r="QGZ65"/>
      <c r="QHA65"/>
      <c r="QHB65"/>
      <c r="QHC65"/>
      <c r="QHD65"/>
      <c r="QHE65"/>
      <c r="QHF65"/>
      <c r="QHG65"/>
      <c r="QHH65"/>
      <c r="QHI65"/>
      <c r="QHJ65"/>
      <c r="QHK65"/>
      <c r="QHL65"/>
      <c r="QHM65"/>
      <c r="QHN65"/>
      <c r="QHO65"/>
      <c r="QHP65"/>
      <c r="QHQ65"/>
      <c r="QHR65"/>
      <c r="QHS65"/>
      <c r="QHT65"/>
      <c r="QHU65"/>
      <c r="QHV65"/>
      <c r="QHW65"/>
      <c r="QHX65"/>
      <c r="QHY65"/>
      <c r="QHZ65"/>
      <c r="QIA65"/>
      <c r="QIB65"/>
      <c r="QIC65"/>
      <c r="QID65"/>
      <c r="QIE65"/>
      <c r="QIF65"/>
      <c r="QIG65"/>
      <c r="QIH65"/>
      <c r="QII65"/>
      <c r="QIJ65"/>
      <c r="QIK65"/>
      <c r="QIL65"/>
      <c r="QIM65"/>
      <c r="QIN65"/>
      <c r="QIO65"/>
      <c r="QIP65"/>
      <c r="QIQ65"/>
      <c r="QIR65"/>
      <c r="QIS65"/>
      <c r="QIT65"/>
      <c r="QIU65"/>
      <c r="QIV65"/>
      <c r="QIW65"/>
      <c r="QIX65"/>
      <c r="QIY65"/>
      <c r="QIZ65"/>
      <c r="QJA65"/>
      <c r="QJB65"/>
      <c r="QJC65"/>
      <c r="QJD65"/>
      <c r="QJE65"/>
      <c r="QJF65"/>
      <c r="QJG65"/>
      <c r="QJH65"/>
      <c r="QJI65"/>
      <c r="QJJ65"/>
      <c r="QJK65"/>
      <c r="QJL65"/>
      <c r="QJM65"/>
      <c r="QJN65"/>
      <c r="QJO65"/>
      <c r="QJP65"/>
      <c r="QJQ65"/>
      <c r="QJR65"/>
      <c r="QJS65"/>
      <c r="QJT65"/>
      <c r="QJU65"/>
      <c r="QJV65"/>
      <c r="QJW65"/>
      <c r="QJX65"/>
      <c r="QJY65"/>
      <c r="QJZ65"/>
      <c r="QKA65"/>
      <c r="QKB65"/>
      <c r="QKC65"/>
      <c r="QKD65"/>
      <c r="QKE65"/>
      <c r="QKF65"/>
      <c r="QKG65"/>
      <c r="QKH65"/>
      <c r="QKI65"/>
      <c r="QKJ65"/>
      <c r="QKK65"/>
      <c r="QKL65"/>
      <c r="QKM65"/>
      <c r="QKN65"/>
      <c r="QKO65"/>
      <c r="QKP65"/>
      <c r="QKQ65"/>
      <c r="QKR65"/>
      <c r="QKS65"/>
      <c r="QKT65"/>
      <c r="QKU65"/>
      <c r="QKV65"/>
      <c r="QKW65"/>
      <c r="QKX65"/>
      <c r="QKY65"/>
      <c r="QKZ65"/>
      <c r="QLA65"/>
      <c r="QLB65"/>
      <c r="QLC65"/>
      <c r="QLD65"/>
      <c r="QLE65"/>
      <c r="QLF65"/>
      <c r="QLG65"/>
      <c r="QLH65"/>
      <c r="QLI65"/>
      <c r="QLJ65"/>
      <c r="QLK65"/>
      <c r="QLL65"/>
      <c r="QLM65"/>
      <c r="QLN65"/>
      <c r="QLO65"/>
      <c r="QLP65"/>
      <c r="QLQ65"/>
      <c r="QLR65"/>
      <c r="QLS65"/>
      <c r="QLT65"/>
      <c r="QLU65"/>
      <c r="QLV65"/>
      <c r="QLW65"/>
      <c r="QLX65"/>
      <c r="QLY65"/>
      <c r="QLZ65"/>
      <c r="QMA65"/>
      <c r="QMB65"/>
      <c r="QMC65"/>
      <c r="QMD65"/>
      <c r="QME65"/>
      <c r="QMF65"/>
      <c r="QMG65"/>
      <c r="QMH65"/>
      <c r="QMI65"/>
      <c r="QMJ65"/>
      <c r="QMK65"/>
      <c r="QML65"/>
      <c r="QMM65"/>
      <c r="QMN65"/>
      <c r="QMO65"/>
      <c r="QMP65"/>
      <c r="QMQ65"/>
      <c r="QMR65"/>
      <c r="QMS65"/>
      <c r="QMT65"/>
      <c r="QMU65"/>
      <c r="QMV65"/>
      <c r="QMW65"/>
      <c r="QMX65"/>
      <c r="QMY65"/>
      <c r="QMZ65"/>
      <c r="QNA65"/>
      <c r="QNB65"/>
      <c r="QNC65"/>
      <c r="QND65"/>
      <c r="QNE65"/>
      <c r="QNF65"/>
      <c r="QNG65"/>
      <c r="QNH65"/>
      <c r="QNI65"/>
      <c r="QNJ65"/>
      <c r="QNK65"/>
      <c r="QNL65"/>
      <c r="QNM65"/>
      <c r="QNN65"/>
      <c r="QNO65"/>
      <c r="QNP65"/>
      <c r="QNQ65"/>
      <c r="QNR65"/>
      <c r="QNS65"/>
      <c r="QNT65"/>
      <c r="QNU65"/>
      <c r="QNV65"/>
      <c r="QNW65"/>
      <c r="QNX65"/>
      <c r="QNY65"/>
      <c r="QNZ65"/>
      <c r="QOA65"/>
      <c r="QOB65"/>
      <c r="QOC65"/>
      <c r="QOD65"/>
      <c r="QOE65"/>
      <c r="QOF65"/>
      <c r="QOG65"/>
      <c r="QOH65"/>
      <c r="QOI65"/>
      <c r="QOJ65"/>
      <c r="QOK65"/>
      <c r="QOL65"/>
      <c r="QOM65"/>
      <c r="QON65"/>
      <c r="QOO65"/>
      <c r="QOP65"/>
      <c r="QOQ65"/>
      <c r="QOR65"/>
      <c r="QOS65"/>
      <c r="QOT65"/>
      <c r="QOU65"/>
      <c r="QOV65"/>
      <c r="QOW65"/>
      <c r="QOX65"/>
      <c r="QOY65"/>
      <c r="QOZ65"/>
      <c r="QPA65"/>
      <c r="QPB65"/>
      <c r="QPC65"/>
      <c r="QPD65"/>
      <c r="QPE65"/>
      <c r="QPF65"/>
      <c r="QPG65"/>
      <c r="QPH65"/>
      <c r="QPI65"/>
      <c r="QPJ65"/>
      <c r="QPK65"/>
      <c r="QPL65"/>
      <c r="QPM65"/>
      <c r="QPN65"/>
      <c r="QPO65"/>
      <c r="QPP65"/>
      <c r="QPQ65"/>
      <c r="QPR65"/>
      <c r="QPS65"/>
      <c r="QPT65"/>
      <c r="QPU65"/>
      <c r="QPV65"/>
      <c r="QPW65"/>
      <c r="QPX65"/>
      <c r="QPY65"/>
      <c r="QPZ65"/>
      <c r="QQA65"/>
      <c r="QQB65"/>
      <c r="QQC65"/>
      <c r="QQD65"/>
      <c r="QQE65"/>
      <c r="QQF65"/>
      <c r="QQG65"/>
      <c r="QQH65"/>
      <c r="QQI65"/>
      <c r="QQJ65"/>
      <c r="QQK65"/>
      <c r="QQL65"/>
      <c r="QQM65"/>
      <c r="QQN65"/>
      <c r="QQO65"/>
      <c r="QQP65"/>
      <c r="QQQ65"/>
      <c r="QQR65"/>
      <c r="QQS65"/>
      <c r="QQT65"/>
      <c r="QQU65"/>
      <c r="QQV65"/>
      <c r="QQW65"/>
      <c r="QQX65"/>
      <c r="QQY65"/>
      <c r="QQZ65"/>
      <c r="QRA65"/>
      <c r="QRB65"/>
      <c r="QRC65"/>
      <c r="QRD65"/>
      <c r="QRE65"/>
      <c r="QRF65"/>
      <c r="QRG65"/>
      <c r="QRH65"/>
      <c r="QRI65"/>
      <c r="QRJ65"/>
      <c r="QRK65"/>
      <c r="QRL65"/>
      <c r="QRM65"/>
      <c r="QRN65"/>
      <c r="QRO65"/>
      <c r="QRP65"/>
      <c r="QRQ65"/>
      <c r="QRR65"/>
      <c r="QRS65"/>
      <c r="QRT65"/>
      <c r="QRU65"/>
      <c r="QRV65"/>
      <c r="QRW65"/>
      <c r="QRX65"/>
      <c r="QRY65"/>
      <c r="QRZ65"/>
      <c r="QSA65"/>
      <c r="QSB65"/>
      <c r="QSC65"/>
      <c r="QSD65"/>
      <c r="QSE65"/>
      <c r="QSF65"/>
      <c r="QSG65"/>
      <c r="QSH65"/>
      <c r="QSI65"/>
      <c r="QSJ65"/>
      <c r="QSK65"/>
      <c r="QSL65"/>
      <c r="QSM65"/>
      <c r="QSN65"/>
      <c r="QSO65"/>
      <c r="QSP65"/>
      <c r="QSQ65"/>
      <c r="QSR65"/>
      <c r="QSS65"/>
      <c r="QST65"/>
      <c r="QSU65"/>
      <c r="QSV65"/>
      <c r="QSW65"/>
      <c r="QSX65"/>
      <c r="QSY65"/>
      <c r="QSZ65"/>
      <c r="QTA65"/>
      <c r="QTB65"/>
      <c r="QTC65"/>
      <c r="QTD65"/>
      <c r="QTE65"/>
      <c r="QTF65"/>
      <c r="QTG65"/>
      <c r="QTH65"/>
      <c r="QTI65"/>
      <c r="QTJ65"/>
      <c r="QTK65"/>
      <c r="QTL65"/>
      <c r="QTM65"/>
      <c r="QTN65"/>
      <c r="QTO65"/>
      <c r="QTP65"/>
      <c r="QTQ65"/>
      <c r="QTR65"/>
      <c r="QTS65"/>
      <c r="QTT65"/>
      <c r="QTU65"/>
      <c r="QTV65"/>
      <c r="QTW65"/>
      <c r="QTX65"/>
      <c r="QTY65"/>
      <c r="QTZ65"/>
      <c r="QUA65"/>
      <c r="QUB65"/>
      <c r="QUC65"/>
      <c r="QUD65"/>
      <c r="QUE65"/>
      <c r="QUF65"/>
      <c r="QUG65"/>
      <c r="QUH65"/>
      <c r="QUI65"/>
      <c r="QUJ65"/>
      <c r="QUK65"/>
      <c r="QUL65"/>
      <c r="QUM65"/>
      <c r="QUN65"/>
      <c r="QUO65"/>
      <c r="QUP65"/>
      <c r="QUQ65"/>
      <c r="QUR65"/>
      <c r="QUS65"/>
      <c r="QUT65"/>
      <c r="QUU65"/>
      <c r="QUV65"/>
      <c r="QUW65"/>
      <c r="QUX65"/>
      <c r="QUY65"/>
      <c r="QUZ65"/>
      <c r="QVA65"/>
      <c r="QVB65"/>
      <c r="QVC65"/>
      <c r="QVD65"/>
      <c r="QVE65"/>
      <c r="QVF65"/>
      <c r="QVG65"/>
      <c r="QVH65"/>
      <c r="QVI65"/>
      <c r="QVJ65"/>
      <c r="QVK65"/>
      <c r="QVL65"/>
      <c r="QVM65"/>
      <c r="QVN65"/>
      <c r="QVO65"/>
      <c r="QVP65"/>
      <c r="QVQ65"/>
      <c r="QVR65"/>
      <c r="QVS65"/>
      <c r="QVT65"/>
      <c r="QVU65"/>
      <c r="QVV65"/>
      <c r="QVW65"/>
      <c r="QVX65"/>
      <c r="QVY65"/>
      <c r="QVZ65"/>
      <c r="QWA65"/>
      <c r="QWB65"/>
      <c r="QWC65"/>
      <c r="QWD65"/>
      <c r="QWE65"/>
      <c r="QWF65"/>
      <c r="QWG65"/>
      <c r="QWH65"/>
      <c r="QWI65"/>
      <c r="QWJ65"/>
      <c r="QWK65"/>
      <c r="QWL65"/>
      <c r="QWM65"/>
      <c r="QWN65"/>
      <c r="QWO65"/>
      <c r="QWP65"/>
      <c r="QWQ65"/>
      <c r="QWR65"/>
      <c r="QWS65"/>
      <c r="QWT65"/>
      <c r="QWU65"/>
      <c r="QWV65"/>
      <c r="QWW65"/>
      <c r="QWX65"/>
      <c r="QWY65"/>
      <c r="QWZ65"/>
      <c r="QXA65"/>
      <c r="QXB65"/>
      <c r="QXC65"/>
      <c r="QXD65"/>
      <c r="QXE65"/>
      <c r="QXF65"/>
      <c r="QXG65"/>
      <c r="QXH65"/>
      <c r="QXI65"/>
      <c r="QXJ65"/>
      <c r="QXK65"/>
      <c r="QXL65"/>
      <c r="QXM65"/>
      <c r="QXN65"/>
      <c r="QXO65"/>
      <c r="QXP65"/>
      <c r="QXQ65"/>
      <c r="QXR65"/>
      <c r="QXS65"/>
      <c r="QXT65"/>
      <c r="QXU65"/>
      <c r="QXV65"/>
      <c r="QXW65"/>
      <c r="QXX65"/>
      <c r="QXY65"/>
      <c r="QXZ65"/>
      <c r="QYA65"/>
      <c r="QYB65"/>
      <c r="QYC65"/>
      <c r="QYD65"/>
      <c r="QYE65"/>
      <c r="QYF65"/>
      <c r="QYG65"/>
      <c r="QYH65"/>
      <c r="QYI65"/>
      <c r="QYJ65"/>
      <c r="QYK65"/>
      <c r="QYL65"/>
      <c r="QYM65"/>
      <c r="QYN65"/>
      <c r="QYO65"/>
      <c r="QYP65"/>
      <c r="QYQ65"/>
      <c r="QYR65"/>
      <c r="QYS65"/>
      <c r="QYT65"/>
      <c r="QYU65"/>
      <c r="QYV65"/>
      <c r="QYW65"/>
      <c r="QYX65"/>
      <c r="QYY65"/>
      <c r="QYZ65"/>
      <c r="QZA65"/>
      <c r="QZB65"/>
      <c r="QZC65"/>
      <c r="QZD65"/>
      <c r="QZE65"/>
      <c r="QZF65"/>
      <c r="QZG65"/>
      <c r="QZH65"/>
      <c r="QZI65"/>
      <c r="QZJ65"/>
      <c r="QZK65"/>
      <c r="QZL65"/>
      <c r="QZM65"/>
      <c r="QZN65"/>
      <c r="QZO65"/>
      <c r="QZP65"/>
      <c r="QZQ65"/>
      <c r="QZR65"/>
      <c r="QZS65"/>
      <c r="QZT65"/>
      <c r="QZU65"/>
      <c r="QZV65"/>
      <c r="QZW65"/>
      <c r="QZX65"/>
      <c r="QZY65"/>
      <c r="QZZ65"/>
      <c r="RAA65"/>
      <c r="RAB65"/>
      <c r="RAC65"/>
      <c r="RAD65"/>
      <c r="RAE65"/>
      <c r="RAF65"/>
      <c r="RAG65"/>
      <c r="RAH65"/>
      <c r="RAI65"/>
      <c r="RAJ65"/>
      <c r="RAK65"/>
      <c r="RAL65"/>
      <c r="RAM65"/>
      <c r="RAN65"/>
      <c r="RAO65"/>
      <c r="RAP65"/>
      <c r="RAQ65"/>
      <c r="RAR65"/>
      <c r="RAS65"/>
      <c r="RAT65"/>
      <c r="RAU65"/>
      <c r="RAV65"/>
      <c r="RAW65"/>
      <c r="RAX65"/>
      <c r="RAY65"/>
      <c r="RAZ65"/>
      <c r="RBA65"/>
      <c r="RBB65"/>
      <c r="RBC65"/>
      <c r="RBD65"/>
      <c r="RBE65"/>
      <c r="RBF65"/>
      <c r="RBG65"/>
      <c r="RBH65"/>
      <c r="RBI65"/>
      <c r="RBJ65"/>
      <c r="RBK65"/>
      <c r="RBL65"/>
      <c r="RBM65"/>
      <c r="RBN65"/>
      <c r="RBO65"/>
      <c r="RBP65"/>
      <c r="RBQ65"/>
      <c r="RBR65"/>
      <c r="RBS65"/>
      <c r="RBT65"/>
      <c r="RBU65"/>
      <c r="RBV65"/>
      <c r="RBW65"/>
      <c r="RBX65"/>
      <c r="RBY65"/>
      <c r="RBZ65"/>
      <c r="RCA65"/>
      <c r="RCB65"/>
      <c r="RCC65"/>
      <c r="RCD65"/>
      <c r="RCE65"/>
      <c r="RCF65"/>
      <c r="RCG65"/>
      <c r="RCH65"/>
      <c r="RCI65"/>
      <c r="RCJ65"/>
      <c r="RCK65"/>
      <c r="RCL65"/>
      <c r="RCM65"/>
      <c r="RCN65"/>
      <c r="RCO65"/>
      <c r="RCP65"/>
      <c r="RCQ65"/>
      <c r="RCR65"/>
      <c r="RCS65"/>
      <c r="RCT65"/>
      <c r="RCU65"/>
      <c r="RCV65"/>
      <c r="RCW65"/>
      <c r="RCX65"/>
      <c r="RCY65"/>
      <c r="RCZ65"/>
      <c r="RDA65"/>
      <c r="RDB65"/>
      <c r="RDC65"/>
      <c r="RDD65"/>
      <c r="RDE65"/>
      <c r="RDF65"/>
      <c r="RDG65"/>
      <c r="RDH65"/>
      <c r="RDI65"/>
      <c r="RDJ65"/>
      <c r="RDK65"/>
      <c r="RDL65"/>
      <c r="RDM65"/>
      <c r="RDN65"/>
      <c r="RDO65"/>
      <c r="RDP65"/>
      <c r="RDQ65"/>
      <c r="RDR65"/>
      <c r="RDS65"/>
      <c r="RDT65"/>
      <c r="RDU65"/>
      <c r="RDV65"/>
      <c r="RDW65"/>
      <c r="RDX65"/>
      <c r="RDY65"/>
      <c r="RDZ65"/>
      <c r="REA65"/>
      <c r="REB65"/>
      <c r="REC65"/>
      <c r="RED65"/>
      <c r="REE65"/>
      <c r="REF65"/>
      <c r="REG65"/>
      <c r="REH65"/>
      <c r="REI65"/>
      <c r="REJ65"/>
      <c r="REK65"/>
      <c r="REL65"/>
      <c r="REM65"/>
      <c r="REN65"/>
      <c r="REO65"/>
      <c r="REP65"/>
      <c r="REQ65"/>
      <c r="RER65"/>
      <c r="RES65"/>
      <c r="RET65"/>
      <c r="REU65"/>
      <c r="REV65"/>
      <c r="REW65"/>
      <c r="REX65"/>
      <c r="REY65"/>
      <c r="REZ65"/>
      <c r="RFA65"/>
      <c r="RFB65"/>
      <c r="RFC65"/>
      <c r="RFD65"/>
      <c r="RFE65"/>
      <c r="RFF65"/>
      <c r="RFG65"/>
      <c r="RFH65"/>
      <c r="RFI65"/>
      <c r="RFJ65"/>
      <c r="RFK65"/>
      <c r="RFL65"/>
      <c r="RFM65"/>
      <c r="RFN65"/>
      <c r="RFO65"/>
      <c r="RFP65"/>
      <c r="RFQ65"/>
      <c r="RFR65"/>
      <c r="RFS65"/>
      <c r="RFT65"/>
      <c r="RFU65"/>
      <c r="RFV65"/>
      <c r="RFW65"/>
      <c r="RFX65"/>
      <c r="RFY65"/>
      <c r="RFZ65"/>
      <c r="RGA65"/>
      <c r="RGB65"/>
      <c r="RGC65"/>
      <c r="RGD65"/>
      <c r="RGE65"/>
      <c r="RGF65"/>
      <c r="RGG65"/>
      <c r="RGH65"/>
      <c r="RGI65"/>
      <c r="RGJ65"/>
      <c r="RGK65"/>
      <c r="RGL65"/>
      <c r="RGM65"/>
      <c r="RGN65"/>
      <c r="RGO65"/>
      <c r="RGP65"/>
      <c r="RGQ65"/>
      <c r="RGR65"/>
      <c r="RGS65"/>
      <c r="RGT65"/>
      <c r="RGU65"/>
      <c r="RGV65"/>
      <c r="RGW65"/>
      <c r="RGX65"/>
      <c r="RGY65"/>
      <c r="RGZ65"/>
      <c r="RHA65"/>
      <c r="RHB65"/>
      <c r="RHC65"/>
      <c r="RHD65"/>
      <c r="RHE65"/>
      <c r="RHF65"/>
      <c r="RHG65"/>
      <c r="RHH65"/>
      <c r="RHI65"/>
      <c r="RHJ65"/>
      <c r="RHK65"/>
      <c r="RHL65"/>
      <c r="RHM65"/>
      <c r="RHN65"/>
      <c r="RHO65"/>
      <c r="RHP65"/>
      <c r="RHQ65"/>
      <c r="RHR65"/>
      <c r="RHS65"/>
      <c r="RHT65"/>
      <c r="RHU65"/>
      <c r="RHV65"/>
      <c r="RHW65"/>
      <c r="RHX65"/>
      <c r="RHY65"/>
      <c r="RHZ65"/>
      <c r="RIA65"/>
      <c r="RIB65"/>
      <c r="RIC65"/>
      <c r="RID65"/>
      <c r="RIE65"/>
      <c r="RIF65"/>
      <c r="RIG65"/>
      <c r="RIH65"/>
      <c r="RII65"/>
      <c r="RIJ65"/>
      <c r="RIK65"/>
      <c r="RIL65"/>
      <c r="RIM65"/>
      <c r="RIN65"/>
      <c r="RIO65"/>
      <c r="RIP65"/>
      <c r="RIQ65"/>
      <c r="RIR65"/>
      <c r="RIS65"/>
      <c r="RIT65"/>
      <c r="RIU65"/>
      <c r="RIV65"/>
      <c r="RIW65"/>
      <c r="RIX65"/>
      <c r="RIY65"/>
      <c r="RIZ65"/>
      <c r="RJA65"/>
      <c r="RJB65"/>
      <c r="RJC65"/>
      <c r="RJD65"/>
      <c r="RJE65"/>
      <c r="RJF65"/>
      <c r="RJG65"/>
      <c r="RJH65"/>
      <c r="RJI65"/>
      <c r="RJJ65"/>
      <c r="RJK65"/>
      <c r="RJL65"/>
      <c r="RJM65"/>
      <c r="RJN65"/>
      <c r="RJO65"/>
      <c r="RJP65"/>
      <c r="RJQ65"/>
      <c r="RJR65"/>
      <c r="RJS65"/>
      <c r="RJT65"/>
      <c r="RJU65"/>
      <c r="RJV65"/>
      <c r="RJW65"/>
      <c r="RJX65"/>
      <c r="RJY65"/>
      <c r="RJZ65"/>
      <c r="RKA65"/>
      <c r="RKB65"/>
      <c r="RKC65"/>
      <c r="RKD65"/>
      <c r="RKE65"/>
      <c r="RKF65"/>
      <c r="RKG65"/>
      <c r="RKH65"/>
      <c r="RKI65"/>
      <c r="RKJ65"/>
      <c r="RKK65"/>
      <c r="RKL65"/>
      <c r="RKM65"/>
      <c r="RKN65"/>
      <c r="RKO65"/>
      <c r="RKP65"/>
      <c r="RKQ65"/>
      <c r="RKR65"/>
      <c r="RKS65"/>
      <c r="RKT65"/>
      <c r="RKU65"/>
      <c r="RKV65"/>
      <c r="RKW65"/>
      <c r="RKX65"/>
      <c r="RKY65"/>
      <c r="RKZ65"/>
      <c r="RLA65"/>
      <c r="RLB65"/>
      <c r="RLC65"/>
      <c r="RLD65"/>
      <c r="RLE65"/>
      <c r="RLF65"/>
      <c r="RLG65"/>
      <c r="RLH65"/>
      <c r="RLI65"/>
      <c r="RLJ65"/>
      <c r="RLK65"/>
      <c r="RLL65"/>
      <c r="RLM65"/>
      <c r="RLN65"/>
      <c r="RLO65"/>
      <c r="RLP65"/>
      <c r="RLQ65"/>
      <c r="RLR65"/>
      <c r="RLS65"/>
      <c r="RLT65"/>
      <c r="RLU65"/>
      <c r="RLV65"/>
      <c r="RLW65"/>
      <c r="RLX65"/>
      <c r="RLY65"/>
      <c r="RLZ65"/>
      <c r="RMA65"/>
      <c r="RMB65"/>
      <c r="RMC65"/>
      <c r="RMD65"/>
      <c r="RME65"/>
      <c r="RMF65"/>
      <c r="RMG65"/>
      <c r="RMH65"/>
      <c r="RMI65"/>
      <c r="RMJ65"/>
      <c r="RMK65"/>
      <c r="RML65"/>
      <c r="RMM65"/>
      <c r="RMN65"/>
      <c r="RMO65"/>
      <c r="RMP65"/>
      <c r="RMQ65"/>
      <c r="RMR65"/>
      <c r="RMS65"/>
      <c r="RMT65"/>
      <c r="RMU65"/>
      <c r="RMV65"/>
      <c r="RMW65"/>
      <c r="RMX65"/>
      <c r="RMY65"/>
      <c r="RMZ65"/>
      <c r="RNA65"/>
      <c r="RNB65"/>
      <c r="RNC65"/>
      <c r="RND65"/>
      <c r="RNE65"/>
      <c r="RNF65"/>
      <c r="RNG65"/>
      <c r="RNH65"/>
      <c r="RNI65"/>
      <c r="RNJ65"/>
      <c r="RNK65"/>
      <c r="RNL65"/>
      <c r="RNM65"/>
      <c r="RNN65"/>
      <c r="RNO65"/>
      <c r="RNP65"/>
      <c r="RNQ65"/>
      <c r="RNR65"/>
      <c r="RNS65"/>
      <c r="RNT65"/>
      <c r="RNU65"/>
      <c r="RNV65"/>
      <c r="RNW65"/>
      <c r="RNX65"/>
      <c r="RNY65"/>
      <c r="RNZ65"/>
      <c r="ROA65"/>
      <c r="ROB65"/>
      <c r="ROC65"/>
      <c r="ROD65"/>
      <c r="ROE65"/>
      <c r="ROF65"/>
      <c r="ROG65"/>
      <c r="ROH65"/>
      <c r="ROI65"/>
      <c r="ROJ65"/>
      <c r="ROK65"/>
      <c r="ROL65"/>
      <c r="ROM65"/>
      <c r="RON65"/>
      <c r="ROO65"/>
      <c r="ROP65"/>
      <c r="ROQ65"/>
      <c r="ROR65"/>
      <c r="ROS65"/>
      <c r="ROT65"/>
      <c r="ROU65"/>
      <c r="ROV65"/>
      <c r="ROW65"/>
      <c r="ROX65"/>
      <c r="ROY65"/>
      <c r="ROZ65"/>
      <c r="RPA65"/>
      <c r="RPB65"/>
      <c r="RPC65"/>
      <c r="RPD65"/>
      <c r="RPE65"/>
      <c r="RPF65"/>
      <c r="RPG65"/>
      <c r="RPH65"/>
      <c r="RPI65"/>
      <c r="RPJ65"/>
      <c r="RPK65"/>
      <c r="RPL65"/>
      <c r="RPM65"/>
      <c r="RPN65"/>
      <c r="RPO65"/>
      <c r="RPP65"/>
      <c r="RPQ65"/>
      <c r="RPR65"/>
      <c r="RPS65"/>
      <c r="RPT65"/>
      <c r="RPU65"/>
      <c r="RPV65"/>
      <c r="RPW65"/>
      <c r="RPX65"/>
      <c r="RPY65"/>
      <c r="RPZ65"/>
      <c r="RQA65"/>
      <c r="RQB65"/>
      <c r="RQC65"/>
      <c r="RQD65"/>
      <c r="RQE65"/>
      <c r="RQF65"/>
      <c r="RQG65"/>
      <c r="RQH65"/>
      <c r="RQI65"/>
      <c r="RQJ65"/>
      <c r="RQK65"/>
      <c r="RQL65"/>
      <c r="RQM65"/>
      <c r="RQN65"/>
      <c r="RQO65"/>
      <c r="RQP65"/>
      <c r="RQQ65"/>
      <c r="RQR65"/>
      <c r="RQS65"/>
      <c r="RQT65"/>
      <c r="RQU65"/>
      <c r="RQV65"/>
      <c r="RQW65"/>
      <c r="RQX65"/>
      <c r="RQY65"/>
      <c r="RQZ65"/>
      <c r="RRA65"/>
      <c r="RRB65"/>
      <c r="RRC65"/>
      <c r="RRD65"/>
      <c r="RRE65"/>
      <c r="RRF65"/>
      <c r="RRG65"/>
      <c r="RRH65"/>
      <c r="RRI65"/>
      <c r="RRJ65"/>
      <c r="RRK65"/>
      <c r="RRL65"/>
      <c r="RRM65"/>
      <c r="RRN65"/>
      <c r="RRO65"/>
      <c r="RRP65"/>
      <c r="RRQ65"/>
      <c r="RRR65"/>
      <c r="RRS65"/>
      <c r="RRT65"/>
      <c r="RRU65"/>
      <c r="RRV65"/>
      <c r="RRW65"/>
      <c r="RRX65"/>
      <c r="RRY65"/>
      <c r="RRZ65"/>
      <c r="RSA65"/>
      <c r="RSB65"/>
      <c r="RSC65"/>
      <c r="RSD65"/>
      <c r="RSE65"/>
      <c r="RSF65"/>
      <c r="RSG65"/>
      <c r="RSH65"/>
      <c r="RSI65"/>
      <c r="RSJ65"/>
      <c r="RSK65"/>
      <c r="RSL65"/>
      <c r="RSM65"/>
      <c r="RSN65"/>
      <c r="RSO65"/>
      <c r="RSP65"/>
      <c r="RSQ65"/>
      <c r="RSR65"/>
      <c r="RSS65"/>
      <c r="RST65"/>
      <c r="RSU65"/>
      <c r="RSV65"/>
      <c r="RSW65"/>
      <c r="RSX65"/>
      <c r="RSY65"/>
      <c r="RSZ65"/>
      <c r="RTA65"/>
      <c r="RTB65"/>
      <c r="RTC65"/>
      <c r="RTD65"/>
      <c r="RTE65"/>
      <c r="RTF65"/>
      <c r="RTG65"/>
      <c r="RTH65"/>
      <c r="RTI65"/>
      <c r="RTJ65"/>
      <c r="RTK65"/>
      <c r="RTL65"/>
      <c r="RTM65"/>
      <c r="RTN65"/>
      <c r="RTO65"/>
      <c r="RTP65"/>
      <c r="RTQ65"/>
      <c r="RTR65"/>
      <c r="RTS65"/>
      <c r="RTT65"/>
      <c r="RTU65"/>
      <c r="RTV65"/>
      <c r="RTW65"/>
      <c r="RTX65"/>
      <c r="RTY65"/>
      <c r="RTZ65"/>
      <c r="RUA65"/>
      <c r="RUB65"/>
      <c r="RUC65"/>
      <c r="RUD65"/>
      <c r="RUE65"/>
      <c r="RUF65"/>
      <c r="RUG65"/>
      <c r="RUH65"/>
      <c r="RUI65"/>
      <c r="RUJ65"/>
      <c r="RUK65"/>
      <c r="RUL65"/>
      <c r="RUM65"/>
      <c r="RUN65"/>
      <c r="RUO65"/>
      <c r="RUP65"/>
      <c r="RUQ65"/>
      <c r="RUR65"/>
      <c r="RUS65"/>
      <c r="RUT65"/>
      <c r="RUU65"/>
      <c r="RUV65"/>
      <c r="RUW65"/>
      <c r="RUX65"/>
      <c r="RUY65"/>
      <c r="RUZ65"/>
      <c r="RVA65"/>
      <c r="RVB65"/>
      <c r="RVC65"/>
      <c r="RVD65"/>
      <c r="RVE65"/>
      <c r="RVF65"/>
      <c r="RVG65"/>
      <c r="RVH65"/>
      <c r="RVI65"/>
      <c r="RVJ65"/>
      <c r="RVK65"/>
      <c r="RVL65"/>
      <c r="RVM65"/>
      <c r="RVN65"/>
      <c r="RVO65"/>
      <c r="RVP65"/>
      <c r="RVQ65"/>
      <c r="RVR65"/>
      <c r="RVS65"/>
      <c r="RVT65"/>
      <c r="RVU65"/>
      <c r="RVV65"/>
      <c r="RVW65"/>
      <c r="RVX65"/>
      <c r="RVY65"/>
      <c r="RVZ65"/>
      <c r="RWA65"/>
      <c r="RWB65"/>
      <c r="RWC65"/>
      <c r="RWD65"/>
      <c r="RWE65"/>
      <c r="RWF65"/>
      <c r="RWG65"/>
      <c r="RWH65"/>
      <c r="RWI65"/>
      <c r="RWJ65"/>
      <c r="RWK65"/>
      <c r="RWL65"/>
      <c r="RWM65"/>
      <c r="RWN65"/>
      <c r="RWO65"/>
      <c r="RWP65"/>
      <c r="RWQ65"/>
      <c r="RWR65"/>
      <c r="RWS65"/>
      <c r="RWT65"/>
      <c r="RWU65"/>
      <c r="RWV65"/>
      <c r="RWW65"/>
      <c r="RWX65"/>
      <c r="RWY65"/>
      <c r="RWZ65"/>
      <c r="RXA65"/>
      <c r="RXB65"/>
      <c r="RXC65"/>
      <c r="RXD65"/>
      <c r="RXE65"/>
      <c r="RXF65"/>
      <c r="RXG65"/>
      <c r="RXH65"/>
      <c r="RXI65"/>
      <c r="RXJ65"/>
      <c r="RXK65"/>
      <c r="RXL65"/>
      <c r="RXM65"/>
      <c r="RXN65"/>
      <c r="RXO65"/>
      <c r="RXP65"/>
      <c r="RXQ65"/>
      <c r="RXR65"/>
      <c r="RXS65"/>
      <c r="RXT65"/>
      <c r="RXU65"/>
      <c r="RXV65"/>
      <c r="RXW65"/>
      <c r="RXX65"/>
      <c r="RXY65"/>
      <c r="RXZ65"/>
      <c r="RYA65"/>
      <c r="RYB65"/>
      <c r="RYC65"/>
      <c r="RYD65"/>
      <c r="RYE65"/>
      <c r="RYF65"/>
      <c r="RYG65"/>
      <c r="RYH65"/>
      <c r="RYI65"/>
      <c r="RYJ65"/>
      <c r="RYK65"/>
      <c r="RYL65"/>
      <c r="RYM65"/>
      <c r="RYN65"/>
      <c r="RYO65"/>
      <c r="RYP65"/>
      <c r="RYQ65"/>
      <c r="RYR65"/>
      <c r="RYS65"/>
      <c r="RYT65"/>
      <c r="RYU65"/>
      <c r="RYV65"/>
      <c r="RYW65"/>
      <c r="RYX65"/>
      <c r="RYY65"/>
      <c r="RYZ65"/>
      <c r="RZA65"/>
      <c r="RZB65"/>
      <c r="RZC65"/>
      <c r="RZD65"/>
      <c r="RZE65"/>
      <c r="RZF65"/>
      <c r="RZG65"/>
      <c r="RZH65"/>
      <c r="RZI65"/>
      <c r="RZJ65"/>
      <c r="RZK65"/>
      <c r="RZL65"/>
      <c r="RZM65"/>
      <c r="RZN65"/>
      <c r="RZO65"/>
      <c r="RZP65"/>
      <c r="RZQ65"/>
      <c r="RZR65"/>
      <c r="RZS65"/>
      <c r="RZT65"/>
      <c r="RZU65"/>
      <c r="RZV65"/>
      <c r="RZW65"/>
      <c r="RZX65"/>
      <c r="RZY65"/>
      <c r="RZZ65"/>
      <c r="SAA65"/>
      <c r="SAB65"/>
      <c r="SAC65"/>
      <c r="SAD65"/>
      <c r="SAE65"/>
      <c r="SAF65"/>
      <c r="SAG65"/>
      <c r="SAH65"/>
      <c r="SAI65"/>
      <c r="SAJ65"/>
      <c r="SAK65"/>
      <c r="SAL65"/>
      <c r="SAM65"/>
      <c r="SAN65"/>
      <c r="SAO65"/>
      <c r="SAP65"/>
      <c r="SAQ65"/>
      <c r="SAR65"/>
      <c r="SAS65"/>
      <c r="SAT65"/>
      <c r="SAU65"/>
      <c r="SAV65"/>
      <c r="SAW65"/>
      <c r="SAX65"/>
      <c r="SAY65"/>
      <c r="SAZ65"/>
      <c r="SBA65"/>
      <c r="SBB65"/>
      <c r="SBC65"/>
      <c r="SBD65"/>
      <c r="SBE65"/>
      <c r="SBF65"/>
      <c r="SBG65"/>
      <c r="SBH65"/>
      <c r="SBI65"/>
      <c r="SBJ65"/>
      <c r="SBK65"/>
      <c r="SBL65"/>
      <c r="SBM65"/>
      <c r="SBN65"/>
      <c r="SBO65"/>
      <c r="SBP65"/>
      <c r="SBQ65"/>
      <c r="SBR65"/>
      <c r="SBS65"/>
      <c r="SBT65"/>
      <c r="SBU65"/>
      <c r="SBV65"/>
      <c r="SBW65"/>
      <c r="SBX65"/>
      <c r="SBY65"/>
      <c r="SBZ65"/>
      <c r="SCA65"/>
      <c r="SCB65"/>
      <c r="SCC65"/>
      <c r="SCD65"/>
      <c r="SCE65"/>
      <c r="SCF65"/>
      <c r="SCG65"/>
      <c r="SCH65"/>
      <c r="SCI65"/>
      <c r="SCJ65"/>
      <c r="SCK65"/>
      <c r="SCL65"/>
      <c r="SCM65"/>
      <c r="SCN65"/>
      <c r="SCO65"/>
      <c r="SCP65"/>
      <c r="SCQ65"/>
      <c r="SCR65"/>
      <c r="SCS65"/>
      <c r="SCT65"/>
      <c r="SCU65"/>
      <c r="SCV65"/>
      <c r="SCW65"/>
      <c r="SCX65"/>
      <c r="SCY65"/>
      <c r="SCZ65"/>
      <c r="SDA65"/>
      <c r="SDB65"/>
      <c r="SDC65"/>
      <c r="SDD65"/>
      <c r="SDE65"/>
      <c r="SDF65"/>
      <c r="SDG65"/>
      <c r="SDH65"/>
      <c r="SDI65"/>
      <c r="SDJ65"/>
      <c r="SDK65"/>
      <c r="SDL65"/>
      <c r="SDM65"/>
      <c r="SDN65"/>
      <c r="SDO65"/>
      <c r="SDP65"/>
      <c r="SDQ65"/>
      <c r="SDR65"/>
      <c r="SDS65"/>
      <c r="SDT65"/>
      <c r="SDU65"/>
      <c r="SDV65"/>
      <c r="SDW65"/>
      <c r="SDX65"/>
      <c r="SDY65"/>
      <c r="SDZ65"/>
      <c r="SEA65"/>
      <c r="SEB65"/>
      <c r="SEC65"/>
      <c r="SED65"/>
      <c r="SEE65"/>
      <c r="SEF65"/>
      <c r="SEG65"/>
      <c r="SEH65"/>
      <c r="SEI65"/>
      <c r="SEJ65"/>
      <c r="SEK65"/>
      <c r="SEL65"/>
      <c r="SEM65"/>
      <c r="SEN65"/>
      <c r="SEO65"/>
      <c r="SEP65"/>
      <c r="SEQ65"/>
      <c r="SER65"/>
      <c r="SES65"/>
      <c r="SET65"/>
      <c r="SEU65"/>
      <c r="SEV65"/>
      <c r="SEW65"/>
      <c r="SEX65"/>
      <c r="SEY65"/>
      <c r="SEZ65"/>
      <c r="SFA65"/>
      <c r="SFB65"/>
      <c r="SFC65"/>
      <c r="SFD65"/>
      <c r="SFE65"/>
      <c r="SFF65"/>
      <c r="SFG65"/>
      <c r="SFH65"/>
      <c r="SFI65"/>
      <c r="SFJ65"/>
      <c r="SFK65"/>
      <c r="SFL65"/>
      <c r="SFM65"/>
      <c r="SFN65"/>
      <c r="SFO65"/>
      <c r="SFP65"/>
      <c r="SFQ65"/>
      <c r="SFR65"/>
      <c r="SFS65"/>
      <c r="SFT65"/>
      <c r="SFU65"/>
      <c r="SFV65"/>
      <c r="SFW65"/>
      <c r="SFX65"/>
      <c r="SFY65"/>
      <c r="SFZ65"/>
      <c r="SGA65"/>
      <c r="SGB65"/>
      <c r="SGC65"/>
      <c r="SGD65"/>
      <c r="SGE65"/>
      <c r="SGF65"/>
      <c r="SGG65"/>
      <c r="SGH65"/>
      <c r="SGI65"/>
      <c r="SGJ65"/>
      <c r="SGK65"/>
      <c r="SGL65"/>
      <c r="SGM65"/>
      <c r="SGN65"/>
      <c r="SGO65"/>
      <c r="SGP65"/>
      <c r="SGQ65"/>
      <c r="SGR65"/>
      <c r="SGS65"/>
      <c r="SGT65"/>
      <c r="SGU65"/>
      <c r="SGV65"/>
      <c r="SGW65"/>
      <c r="SGX65"/>
      <c r="SGY65"/>
      <c r="SGZ65"/>
      <c r="SHA65"/>
      <c r="SHB65"/>
      <c r="SHC65"/>
      <c r="SHD65"/>
      <c r="SHE65"/>
      <c r="SHF65"/>
      <c r="SHG65"/>
      <c r="SHH65"/>
      <c r="SHI65"/>
      <c r="SHJ65"/>
      <c r="SHK65"/>
      <c r="SHL65"/>
      <c r="SHM65"/>
      <c r="SHN65"/>
      <c r="SHO65"/>
      <c r="SHP65"/>
      <c r="SHQ65"/>
      <c r="SHR65"/>
      <c r="SHS65"/>
      <c r="SHT65"/>
      <c r="SHU65"/>
      <c r="SHV65"/>
      <c r="SHW65"/>
      <c r="SHX65"/>
      <c r="SHY65"/>
      <c r="SHZ65"/>
      <c r="SIA65"/>
      <c r="SIB65"/>
      <c r="SIC65"/>
      <c r="SID65"/>
      <c r="SIE65"/>
      <c r="SIF65"/>
      <c r="SIG65"/>
      <c r="SIH65"/>
      <c r="SII65"/>
      <c r="SIJ65"/>
      <c r="SIK65"/>
      <c r="SIL65"/>
      <c r="SIM65"/>
      <c r="SIN65"/>
      <c r="SIO65"/>
      <c r="SIP65"/>
      <c r="SIQ65"/>
      <c r="SIR65"/>
      <c r="SIS65"/>
      <c r="SIT65"/>
      <c r="SIU65"/>
      <c r="SIV65"/>
      <c r="SIW65"/>
      <c r="SIX65"/>
      <c r="SIY65"/>
      <c r="SIZ65"/>
      <c r="SJA65"/>
      <c r="SJB65"/>
      <c r="SJC65"/>
      <c r="SJD65"/>
      <c r="SJE65"/>
      <c r="SJF65"/>
      <c r="SJG65"/>
      <c r="SJH65"/>
      <c r="SJI65"/>
      <c r="SJJ65"/>
      <c r="SJK65"/>
      <c r="SJL65"/>
      <c r="SJM65"/>
      <c r="SJN65"/>
      <c r="SJO65"/>
      <c r="SJP65"/>
      <c r="SJQ65"/>
      <c r="SJR65"/>
      <c r="SJS65"/>
      <c r="SJT65"/>
      <c r="SJU65"/>
      <c r="SJV65"/>
      <c r="SJW65"/>
      <c r="SJX65"/>
      <c r="SJY65"/>
      <c r="SJZ65"/>
      <c r="SKA65"/>
      <c r="SKB65"/>
      <c r="SKC65"/>
      <c r="SKD65"/>
      <c r="SKE65"/>
      <c r="SKF65"/>
      <c r="SKG65"/>
      <c r="SKH65"/>
      <c r="SKI65"/>
      <c r="SKJ65"/>
      <c r="SKK65"/>
      <c r="SKL65"/>
      <c r="SKM65"/>
      <c r="SKN65"/>
      <c r="SKO65"/>
      <c r="SKP65"/>
      <c r="SKQ65"/>
      <c r="SKR65"/>
      <c r="SKS65"/>
      <c r="SKT65"/>
      <c r="SKU65"/>
      <c r="SKV65"/>
      <c r="SKW65"/>
      <c r="SKX65"/>
      <c r="SKY65"/>
      <c r="SKZ65"/>
      <c r="SLA65"/>
      <c r="SLB65"/>
      <c r="SLC65"/>
      <c r="SLD65"/>
      <c r="SLE65"/>
      <c r="SLF65"/>
      <c r="SLG65"/>
      <c r="SLH65"/>
      <c r="SLI65"/>
      <c r="SLJ65"/>
      <c r="SLK65"/>
      <c r="SLL65"/>
      <c r="SLM65"/>
      <c r="SLN65"/>
      <c r="SLO65"/>
      <c r="SLP65"/>
      <c r="SLQ65"/>
      <c r="SLR65"/>
      <c r="SLS65"/>
      <c r="SLT65"/>
      <c r="SLU65"/>
      <c r="SLV65"/>
      <c r="SLW65"/>
      <c r="SLX65"/>
      <c r="SLY65"/>
      <c r="SLZ65"/>
      <c r="SMA65"/>
      <c r="SMB65"/>
      <c r="SMC65"/>
      <c r="SMD65"/>
      <c r="SME65"/>
      <c r="SMF65"/>
      <c r="SMG65"/>
      <c r="SMH65"/>
      <c r="SMI65"/>
      <c r="SMJ65"/>
      <c r="SMK65"/>
      <c r="SML65"/>
      <c r="SMM65"/>
      <c r="SMN65"/>
      <c r="SMO65"/>
      <c r="SMP65"/>
      <c r="SMQ65"/>
      <c r="SMR65"/>
      <c r="SMS65"/>
      <c r="SMT65"/>
      <c r="SMU65"/>
      <c r="SMV65"/>
      <c r="SMW65"/>
      <c r="SMX65"/>
      <c r="SMY65"/>
      <c r="SMZ65"/>
      <c r="SNA65"/>
      <c r="SNB65"/>
      <c r="SNC65"/>
      <c r="SND65"/>
      <c r="SNE65"/>
      <c r="SNF65"/>
      <c r="SNG65"/>
      <c r="SNH65"/>
      <c r="SNI65"/>
      <c r="SNJ65"/>
      <c r="SNK65"/>
      <c r="SNL65"/>
      <c r="SNM65"/>
      <c r="SNN65"/>
      <c r="SNO65"/>
      <c r="SNP65"/>
      <c r="SNQ65"/>
      <c r="SNR65"/>
      <c r="SNS65"/>
      <c r="SNT65"/>
      <c r="SNU65"/>
      <c r="SNV65"/>
      <c r="SNW65"/>
      <c r="SNX65"/>
      <c r="SNY65"/>
      <c r="SNZ65"/>
      <c r="SOA65"/>
      <c r="SOB65"/>
      <c r="SOC65"/>
      <c r="SOD65"/>
      <c r="SOE65"/>
      <c r="SOF65"/>
      <c r="SOG65"/>
      <c r="SOH65"/>
      <c r="SOI65"/>
      <c r="SOJ65"/>
      <c r="SOK65"/>
      <c r="SOL65"/>
      <c r="SOM65"/>
      <c r="SON65"/>
      <c r="SOO65"/>
      <c r="SOP65"/>
      <c r="SOQ65"/>
      <c r="SOR65"/>
      <c r="SOS65"/>
      <c r="SOT65"/>
      <c r="SOU65"/>
      <c r="SOV65"/>
      <c r="SOW65"/>
      <c r="SOX65"/>
      <c r="SOY65"/>
      <c r="SOZ65"/>
      <c r="SPA65"/>
      <c r="SPB65"/>
      <c r="SPC65"/>
      <c r="SPD65"/>
      <c r="SPE65"/>
      <c r="SPF65"/>
      <c r="SPG65"/>
      <c r="SPH65"/>
      <c r="SPI65"/>
      <c r="SPJ65"/>
      <c r="SPK65"/>
      <c r="SPL65"/>
      <c r="SPM65"/>
      <c r="SPN65"/>
      <c r="SPO65"/>
      <c r="SPP65"/>
      <c r="SPQ65"/>
      <c r="SPR65"/>
      <c r="SPS65"/>
      <c r="SPT65"/>
      <c r="SPU65"/>
      <c r="SPV65"/>
      <c r="SPW65"/>
      <c r="SPX65"/>
      <c r="SPY65"/>
      <c r="SPZ65"/>
      <c r="SQA65"/>
      <c r="SQB65"/>
      <c r="SQC65"/>
      <c r="SQD65"/>
      <c r="SQE65"/>
      <c r="SQF65"/>
      <c r="SQG65"/>
      <c r="SQH65"/>
      <c r="SQI65"/>
      <c r="SQJ65"/>
      <c r="SQK65"/>
      <c r="SQL65"/>
      <c r="SQM65"/>
      <c r="SQN65"/>
      <c r="SQO65"/>
      <c r="SQP65"/>
      <c r="SQQ65"/>
      <c r="SQR65"/>
      <c r="SQS65"/>
      <c r="SQT65"/>
      <c r="SQU65"/>
      <c r="SQV65"/>
      <c r="SQW65"/>
      <c r="SQX65"/>
      <c r="SQY65"/>
      <c r="SQZ65"/>
      <c r="SRA65"/>
      <c r="SRB65"/>
      <c r="SRC65"/>
      <c r="SRD65"/>
      <c r="SRE65"/>
      <c r="SRF65"/>
      <c r="SRG65"/>
      <c r="SRH65"/>
      <c r="SRI65"/>
      <c r="SRJ65"/>
      <c r="SRK65"/>
      <c r="SRL65"/>
      <c r="SRM65"/>
      <c r="SRN65"/>
      <c r="SRO65"/>
      <c r="SRP65"/>
      <c r="SRQ65"/>
      <c r="SRR65"/>
      <c r="SRS65"/>
      <c r="SRT65"/>
      <c r="SRU65"/>
      <c r="SRV65"/>
      <c r="SRW65"/>
      <c r="SRX65"/>
      <c r="SRY65"/>
      <c r="SRZ65"/>
      <c r="SSA65"/>
      <c r="SSB65"/>
      <c r="SSC65"/>
      <c r="SSD65"/>
      <c r="SSE65"/>
      <c r="SSF65"/>
      <c r="SSG65"/>
      <c r="SSH65"/>
      <c r="SSI65"/>
      <c r="SSJ65"/>
      <c r="SSK65"/>
      <c r="SSL65"/>
      <c r="SSM65"/>
      <c r="SSN65"/>
      <c r="SSO65"/>
      <c r="SSP65"/>
      <c r="SSQ65"/>
      <c r="SSR65"/>
      <c r="SSS65"/>
      <c r="SST65"/>
      <c r="SSU65"/>
      <c r="SSV65"/>
      <c r="SSW65"/>
      <c r="SSX65"/>
      <c r="SSY65"/>
      <c r="SSZ65"/>
      <c r="STA65"/>
      <c r="STB65"/>
      <c r="STC65"/>
      <c r="STD65"/>
      <c r="STE65"/>
      <c r="STF65"/>
      <c r="STG65"/>
      <c r="STH65"/>
      <c r="STI65"/>
      <c r="STJ65"/>
      <c r="STK65"/>
      <c r="STL65"/>
      <c r="STM65"/>
      <c r="STN65"/>
      <c r="STO65"/>
      <c r="STP65"/>
      <c r="STQ65"/>
      <c r="STR65"/>
      <c r="STS65"/>
      <c r="STT65"/>
      <c r="STU65"/>
      <c r="STV65"/>
      <c r="STW65"/>
      <c r="STX65"/>
      <c r="STY65"/>
      <c r="STZ65"/>
      <c r="SUA65"/>
      <c r="SUB65"/>
      <c r="SUC65"/>
      <c r="SUD65"/>
      <c r="SUE65"/>
      <c r="SUF65"/>
      <c r="SUG65"/>
      <c r="SUH65"/>
      <c r="SUI65"/>
      <c r="SUJ65"/>
      <c r="SUK65"/>
      <c r="SUL65"/>
      <c r="SUM65"/>
      <c r="SUN65"/>
      <c r="SUO65"/>
      <c r="SUP65"/>
      <c r="SUQ65"/>
      <c r="SUR65"/>
      <c r="SUS65"/>
      <c r="SUT65"/>
      <c r="SUU65"/>
      <c r="SUV65"/>
      <c r="SUW65"/>
      <c r="SUX65"/>
      <c r="SUY65"/>
      <c r="SUZ65"/>
      <c r="SVA65"/>
      <c r="SVB65"/>
      <c r="SVC65"/>
      <c r="SVD65"/>
      <c r="SVE65"/>
      <c r="SVF65"/>
      <c r="SVG65"/>
      <c r="SVH65"/>
      <c r="SVI65"/>
      <c r="SVJ65"/>
      <c r="SVK65"/>
      <c r="SVL65"/>
      <c r="SVM65"/>
      <c r="SVN65"/>
      <c r="SVO65"/>
      <c r="SVP65"/>
      <c r="SVQ65"/>
      <c r="SVR65"/>
      <c r="SVS65"/>
      <c r="SVT65"/>
      <c r="SVU65"/>
      <c r="SVV65"/>
      <c r="SVW65"/>
      <c r="SVX65"/>
      <c r="SVY65"/>
      <c r="SVZ65"/>
      <c r="SWA65"/>
      <c r="SWB65"/>
      <c r="SWC65"/>
      <c r="SWD65"/>
      <c r="SWE65"/>
      <c r="SWF65"/>
      <c r="SWG65"/>
      <c r="SWH65"/>
      <c r="SWI65"/>
      <c r="SWJ65"/>
      <c r="SWK65"/>
      <c r="SWL65"/>
      <c r="SWM65"/>
      <c r="SWN65"/>
      <c r="SWO65"/>
      <c r="SWP65"/>
      <c r="SWQ65"/>
      <c r="SWR65"/>
      <c r="SWS65"/>
      <c r="SWT65"/>
      <c r="SWU65"/>
      <c r="SWV65"/>
      <c r="SWW65"/>
      <c r="SWX65"/>
      <c r="SWY65"/>
      <c r="SWZ65"/>
      <c r="SXA65"/>
      <c r="SXB65"/>
      <c r="SXC65"/>
      <c r="SXD65"/>
      <c r="SXE65"/>
      <c r="SXF65"/>
      <c r="SXG65"/>
      <c r="SXH65"/>
      <c r="SXI65"/>
      <c r="SXJ65"/>
      <c r="SXK65"/>
      <c r="SXL65"/>
      <c r="SXM65"/>
      <c r="SXN65"/>
      <c r="SXO65"/>
      <c r="SXP65"/>
      <c r="SXQ65"/>
      <c r="SXR65"/>
      <c r="SXS65"/>
      <c r="SXT65"/>
      <c r="SXU65"/>
      <c r="SXV65"/>
      <c r="SXW65"/>
      <c r="SXX65"/>
      <c r="SXY65"/>
      <c r="SXZ65"/>
      <c r="SYA65"/>
      <c r="SYB65"/>
      <c r="SYC65"/>
      <c r="SYD65"/>
      <c r="SYE65"/>
      <c r="SYF65"/>
      <c r="SYG65"/>
      <c r="SYH65"/>
      <c r="SYI65"/>
      <c r="SYJ65"/>
      <c r="SYK65"/>
      <c r="SYL65"/>
      <c r="SYM65"/>
      <c r="SYN65"/>
      <c r="SYO65"/>
      <c r="SYP65"/>
      <c r="SYQ65"/>
      <c r="SYR65"/>
      <c r="SYS65"/>
      <c r="SYT65"/>
      <c r="SYU65"/>
      <c r="SYV65"/>
      <c r="SYW65"/>
      <c r="SYX65"/>
      <c r="SYY65"/>
      <c r="SYZ65"/>
      <c r="SZA65"/>
      <c r="SZB65"/>
      <c r="SZC65"/>
      <c r="SZD65"/>
      <c r="SZE65"/>
      <c r="SZF65"/>
      <c r="SZG65"/>
      <c r="SZH65"/>
      <c r="SZI65"/>
      <c r="SZJ65"/>
      <c r="SZK65"/>
      <c r="SZL65"/>
      <c r="SZM65"/>
      <c r="SZN65"/>
      <c r="SZO65"/>
      <c r="SZP65"/>
      <c r="SZQ65"/>
      <c r="SZR65"/>
      <c r="SZS65"/>
      <c r="SZT65"/>
      <c r="SZU65"/>
      <c r="SZV65"/>
      <c r="SZW65"/>
      <c r="SZX65"/>
      <c r="SZY65"/>
      <c r="SZZ65"/>
      <c r="TAA65"/>
      <c r="TAB65"/>
      <c r="TAC65"/>
      <c r="TAD65"/>
      <c r="TAE65"/>
      <c r="TAF65"/>
      <c r="TAG65"/>
      <c r="TAH65"/>
      <c r="TAI65"/>
      <c r="TAJ65"/>
      <c r="TAK65"/>
      <c r="TAL65"/>
      <c r="TAM65"/>
      <c r="TAN65"/>
      <c r="TAO65"/>
      <c r="TAP65"/>
      <c r="TAQ65"/>
      <c r="TAR65"/>
      <c r="TAS65"/>
      <c r="TAT65"/>
      <c r="TAU65"/>
      <c r="TAV65"/>
      <c r="TAW65"/>
      <c r="TAX65"/>
      <c r="TAY65"/>
      <c r="TAZ65"/>
      <c r="TBA65"/>
      <c r="TBB65"/>
      <c r="TBC65"/>
      <c r="TBD65"/>
      <c r="TBE65"/>
      <c r="TBF65"/>
      <c r="TBG65"/>
      <c r="TBH65"/>
      <c r="TBI65"/>
      <c r="TBJ65"/>
      <c r="TBK65"/>
      <c r="TBL65"/>
      <c r="TBM65"/>
      <c r="TBN65"/>
      <c r="TBO65"/>
      <c r="TBP65"/>
      <c r="TBQ65"/>
      <c r="TBR65"/>
      <c r="TBS65"/>
      <c r="TBT65"/>
      <c r="TBU65"/>
      <c r="TBV65"/>
      <c r="TBW65"/>
      <c r="TBX65"/>
      <c r="TBY65"/>
      <c r="TBZ65"/>
      <c r="TCA65"/>
      <c r="TCB65"/>
      <c r="TCC65"/>
      <c r="TCD65"/>
      <c r="TCE65"/>
      <c r="TCF65"/>
      <c r="TCG65"/>
      <c r="TCH65"/>
      <c r="TCI65"/>
      <c r="TCJ65"/>
      <c r="TCK65"/>
      <c r="TCL65"/>
      <c r="TCM65"/>
      <c r="TCN65"/>
      <c r="TCO65"/>
      <c r="TCP65"/>
      <c r="TCQ65"/>
      <c r="TCR65"/>
      <c r="TCS65"/>
      <c r="TCT65"/>
      <c r="TCU65"/>
      <c r="TCV65"/>
      <c r="TCW65"/>
      <c r="TCX65"/>
      <c r="TCY65"/>
      <c r="TCZ65"/>
      <c r="TDA65"/>
      <c r="TDB65"/>
      <c r="TDC65"/>
      <c r="TDD65"/>
      <c r="TDE65"/>
      <c r="TDF65"/>
      <c r="TDG65"/>
      <c r="TDH65"/>
      <c r="TDI65"/>
      <c r="TDJ65"/>
      <c r="TDK65"/>
      <c r="TDL65"/>
      <c r="TDM65"/>
      <c r="TDN65"/>
      <c r="TDO65"/>
      <c r="TDP65"/>
      <c r="TDQ65"/>
      <c r="TDR65"/>
      <c r="TDS65"/>
      <c r="TDT65"/>
      <c r="TDU65"/>
      <c r="TDV65"/>
      <c r="TDW65"/>
      <c r="TDX65"/>
      <c r="TDY65"/>
      <c r="TDZ65"/>
      <c r="TEA65"/>
      <c r="TEB65"/>
      <c r="TEC65"/>
      <c r="TED65"/>
      <c r="TEE65"/>
      <c r="TEF65"/>
      <c r="TEG65"/>
      <c r="TEH65"/>
      <c r="TEI65"/>
      <c r="TEJ65"/>
      <c r="TEK65"/>
      <c r="TEL65"/>
      <c r="TEM65"/>
      <c r="TEN65"/>
      <c r="TEO65"/>
      <c r="TEP65"/>
      <c r="TEQ65"/>
      <c r="TER65"/>
      <c r="TES65"/>
      <c r="TET65"/>
      <c r="TEU65"/>
      <c r="TEV65"/>
      <c r="TEW65"/>
      <c r="TEX65"/>
      <c r="TEY65"/>
      <c r="TEZ65"/>
      <c r="TFA65"/>
      <c r="TFB65"/>
      <c r="TFC65"/>
      <c r="TFD65"/>
      <c r="TFE65"/>
      <c r="TFF65"/>
      <c r="TFG65"/>
      <c r="TFH65"/>
      <c r="TFI65"/>
      <c r="TFJ65"/>
      <c r="TFK65"/>
      <c r="TFL65"/>
      <c r="TFM65"/>
      <c r="TFN65"/>
      <c r="TFO65"/>
      <c r="TFP65"/>
      <c r="TFQ65"/>
      <c r="TFR65"/>
      <c r="TFS65"/>
      <c r="TFT65"/>
      <c r="TFU65"/>
      <c r="TFV65"/>
      <c r="TFW65"/>
      <c r="TFX65"/>
      <c r="TFY65"/>
      <c r="TFZ65"/>
      <c r="TGA65"/>
      <c r="TGB65"/>
      <c r="TGC65"/>
      <c r="TGD65"/>
      <c r="TGE65"/>
      <c r="TGF65"/>
      <c r="TGG65"/>
      <c r="TGH65"/>
      <c r="TGI65"/>
      <c r="TGJ65"/>
      <c r="TGK65"/>
      <c r="TGL65"/>
      <c r="TGM65"/>
      <c r="TGN65"/>
      <c r="TGO65"/>
      <c r="TGP65"/>
      <c r="TGQ65"/>
      <c r="TGR65"/>
      <c r="TGS65"/>
      <c r="TGT65"/>
      <c r="TGU65"/>
      <c r="TGV65"/>
      <c r="TGW65"/>
      <c r="TGX65"/>
      <c r="TGY65"/>
      <c r="TGZ65"/>
      <c r="THA65"/>
      <c r="THB65"/>
      <c r="THC65"/>
      <c r="THD65"/>
      <c r="THE65"/>
      <c r="THF65"/>
      <c r="THG65"/>
      <c r="THH65"/>
      <c r="THI65"/>
      <c r="THJ65"/>
      <c r="THK65"/>
      <c r="THL65"/>
      <c r="THM65"/>
      <c r="THN65"/>
      <c r="THO65"/>
      <c r="THP65"/>
      <c r="THQ65"/>
      <c r="THR65"/>
      <c r="THS65"/>
      <c r="THT65"/>
      <c r="THU65"/>
      <c r="THV65"/>
      <c r="THW65"/>
      <c r="THX65"/>
      <c r="THY65"/>
      <c r="THZ65"/>
      <c r="TIA65"/>
      <c r="TIB65"/>
      <c r="TIC65"/>
      <c r="TID65"/>
      <c r="TIE65"/>
      <c r="TIF65"/>
      <c r="TIG65"/>
      <c r="TIH65"/>
      <c r="TII65"/>
      <c r="TIJ65"/>
      <c r="TIK65"/>
      <c r="TIL65"/>
      <c r="TIM65"/>
      <c r="TIN65"/>
      <c r="TIO65"/>
      <c r="TIP65"/>
      <c r="TIQ65"/>
      <c r="TIR65"/>
      <c r="TIS65"/>
      <c r="TIT65"/>
      <c r="TIU65"/>
      <c r="TIV65"/>
      <c r="TIW65"/>
      <c r="TIX65"/>
      <c r="TIY65"/>
      <c r="TIZ65"/>
      <c r="TJA65"/>
      <c r="TJB65"/>
      <c r="TJC65"/>
      <c r="TJD65"/>
      <c r="TJE65"/>
      <c r="TJF65"/>
      <c r="TJG65"/>
      <c r="TJH65"/>
      <c r="TJI65"/>
      <c r="TJJ65"/>
      <c r="TJK65"/>
      <c r="TJL65"/>
      <c r="TJM65"/>
      <c r="TJN65"/>
      <c r="TJO65"/>
      <c r="TJP65"/>
      <c r="TJQ65"/>
      <c r="TJR65"/>
      <c r="TJS65"/>
      <c r="TJT65"/>
      <c r="TJU65"/>
      <c r="TJV65"/>
      <c r="TJW65"/>
      <c r="TJX65"/>
      <c r="TJY65"/>
      <c r="TJZ65"/>
      <c r="TKA65"/>
      <c r="TKB65"/>
      <c r="TKC65"/>
      <c r="TKD65"/>
      <c r="TKE65"/>
      <c r="TKF65"/>
      <c r="TKG65"/>
      <c r="TKH65"/>
      <c r="TKI65"/>
      <c r="TKJ65"/>
      <c r="TKK65"/>
      <c r="TKL65"/>
      <c r="TKM65"/>
      <c r="TKN65"/>
      <c r="TKO65"/>
      <c r="TKP65"/>
      <c r="TKQ65"/>
      <c r="TKR65"/>
      <c r="TKS65"/>
      <c r="TKT65"/>
      <c r="TKU65"/>
      <c r="TKV65"/>
      <c r="TKW65"/>
      <c r="TKX65"/>
      <c r="TKY65"/>
      <c r="TKZ65"/>
      <c r="TLA65"/>
      <c r="TLB65"/>
      <c r="TLC65"/>
      <c r="TLD65"/>
      <c r="TLE65"/>
      <c r="TLF65"/>
      <c r="TLG65"/>
      <c r="TLH65"/>
      <c r="TLI65"/>
      <c r="TLJ65"/>
      <c r="TLK65"/>
      <c r="TLL65"/>
      <c r="TLM65"/>
      <c r="TLN65"/>
      <c r="TLO65"/>
      <c r="TLP65"/>
      <c r="TLQ65"/>
      <c r="TLR65"/>
      <c r="TLS65"/>
      <c r="TLT65"/>
      <c r="TLU65"/>
      <c r="TLV65"/>
      <c r="TLW65"/>
      <c r="TLX65"/>
      <c r="TLY65"/>
      <c r="TLZ65"/>
      <c r="TMA65"/>
      <c r="TMB65"/>
      <c r="TMC65"/>
      <c r="TMD65"/>
      <c r="TME65"/>
      <c r="TMF65"/>
      <c r="TMG65"/>
      <c r="TMH65"/>
      <c r="TMI65"/>
      <c r="TMJ65"/>
      <c r="TMK65"/>
      <c r="TML65"/>
      <c r="TMM65"/>
      <c r="TMN65"/>
      <c r="TMO65"/>
      <c r="TMP65"/>
      <c r="TMQ65"/>
      <c r="TMR65"/>
      <c r="TMS65"/>
      <c r="TMT65"/>
      <c r="TMU65"/>
      <c r="TMV65"/>
      <c r="TMW65"/>
      <c r="TMX65"/>
      <c r="TMY65"/>
      <c r="TMZ65"/>
      <c r="TNA65"/>
      <c r="TNB65"/>
      <c r="TNC65"/>
      <c r="TND65"/>
      <c r="TNE65"/>
      <c r="TNF65"/>
      <c r="TNG65"/>
      <c r="TNH65"/>
      <c r="TNI65"/>
      <c r="TNJ65"/>
      <c r="TNK65"/>
      <c r="TNL65"/>
      <c r="TNM65"/>
      <c r="TNN65"/>
      <c r="TNO65"/>
      <c r="TNP65"/>
      <c r="TNQ65"/>
      <c r="TNR65"/>
      <c r="TNS65"/>
      <c r="TNT65"/>
      <c r="TNU65"/>
      <c r="TNV65"/>
      <c r="TNW65"/>
      <c r="TNX65"/>
      <c r="TNY65"/>
      <c r="TNZ65"/>
      <c r="TOA65"/>
      <c r="TOB65"/>
      <c r="TOC65"/>
      <c r="TOD65"/>
      <c r="TOE65"/>
      <c r="TOF65"/>
      <c r="TOG65"/>
      <c r="TOH65"/>
      <c r="TOI65"/>
      <c r="TOJ65"/>
      <c r="TOK65"/>
      <c r="TOL65"/>
      <c r="TOM65"/>
      <c r="TON65"/>
      <c r="TOO65"/>
      <c r="TOP65"/>
      <c r="TOQ65"/>
      <c r="TOR65"/>
      <c r="TOS65"/>
      <c r="TOT65"/>
      <c r="TOU65"/>
      <c r="TOV65"/>
      <c r="TOW65"/>
      <c r="TOX65"/>
      <c r="TOY65"/>
      <c r="TOZ65"/>
      <c r="TPA65"/>
      <c r="TPB65"/>
      <c r="TPC65"/>
      <c r="TPD65"/>
      <c r="TPE65"/>
      <c r="TPF65"/>
      <c r="TPG65"/>
      <c r="TPH65"/>
      <c r="TPI65"/>
      <c r="TPJ65"/>
      <c r="TPK65"/>
      <c r="TPL65"/>
      <c r="TPM65"/>
      <c r="TPN65"/>
      <c r="TPO65"/>
      <c r="TPP65"/>
      <c r="TPQ65"/>
      <c r="TPR65"/>
      <c r="TPS65"/>
      <c r="TPT65"/>
      <c r="TPU65"/>
      <c r="TPV65"/>
      <c r="TPW65"/>
      <c r="TPX65"/>
      <c r="TPY65"/>
      <c r="TPZ65"/>
      <c r="TQA65"/>
      <c r="TQB65"/>
      <c r="TQC65"/>
      <c r="TQD65"/>
      <c r="TQE65"/>
      <c r="TQF65"/>
      <c r="TQG65"/>
      <c r="TQH65"/>
      <c r="TQI65"/>
      <c r="TQJ65"/>
      <c r="TQK65"/>
      <c r="TQL65"/>
      <c r="TQM65"/>
      <c r="TQN65"/>
      <c r="TQO65"/>
      <c r="TQP65"/>
      <c r="TQQ65"/>
      <c r="TQR65"/>
      <c r="TQS65"/>
      <c r="TQT65"/>
      <c r="TQU65"/>
      <c r="TQV65"/>
      <c r="TQW65"/>
      <c r="TQX65"/>
      <c r="TQY65"/>
      <c r="TQZ65"/>
      <c r="TRA65"/>
      <c r="TRB65"/>
      <c r="TRC65"/>
      <c r="TRD65"/>
      <c r="TRE65"/>
      <c r="TRF65"/>
      <c r="TRG65"/>
      <c r="TRH65"/>
      <c r="TRI65"/>
      <c r="TRJ65"/>
      <c r="TRK65"/>
      <c r="TRL65"/>
      <c r="TRM65"/>
      <c r="TRN65"/>
      <c r="TRO65"/>
      <c r="TRP65"/>
      <c r="TRQ65"/>
      <c r="TRR65"/>
      <c r="TRS65"/>
      <c r="TRT65"/>
      <c r="TRU65"/>
      <c r="TRV65"/>
      <c r="TRW65"/>
      <c r="TRX65"/>
      <c r="TRY65"/>
      <c r="TRZ65"/>
      <c r="TSA65"/>
      <c r="TSB65"/>
      <c r="TSC65"/>
      <c r="TSD65"/>
      <c r="TSE65"/>
      <c r="TSF65"/>
      <c r="TSG65"/>
      <c r="TSH65"/>
      <c r="TSI65"/>
      <c r="TSJ65"/>
      <c r="TSK65"/>
      <c r="TSL65"/>
      <c r="TSM65"/>
      <c r="TSN65"/>
      <c r="TSO65"/>
      <c r="TSP65"/>
      <c r="TSQ65"/>
      <c r="TSR65"/>
      <c r="TSS65"/>
      <c r="TST65"/>
      <c r="TSU65"/>
      <c r="TSV65"/>
      <c r="TSW65"/>
      <c r="TSX65"/>
      <c r="TSY65"/>
      <c r="TSZ65"/>
      <c r="TTA65"/>
      <c r="TTB65"/>
      <c r="TTC65"/>
      <c r="TTD65"/>
      <c r="TTE65"/>
      <c r="TTF65"/>
      <c r="TTG65"/>
      <c r="TTH65"/>
      <c r="TTI65"/>
      <c r="TTJ65"/>
      <c r="TTK65"/>
      <c r="TTL65"/>
      <c r="TTM65"/>
      <c r="TTN65"/>
      <c r="TTO65"/>
      <c r="TTP65"/>
      <c r="TTQ65"/>
      <c r="TTR65"/>
      <c r="TTS65"/>
      <c r="TTT65"/>
      <c r="TTU65"/>
      <c r="TTV65"/>
      <c r="TTW65"/>
      <c r="TTX65"/>
      <c r="TTY65"/>
      <c r="TTZ65"/>
      <c r="TUA65"/>
      <c r="TUB65"/>
      <c r="TUC65"/>
      <c r="TUD65"/>
      <c r="TUE65"/>
      <c r="TUF65"/>
      <c r="TUG65"/>
      <c r="TUH65"/>
      <c r="TUI65"/>
      <c r="TUJ65"/>
      <c r="TUK65"/>
      <c r="TUL65"/>
      <c r="TUM65"/>
      <c r="TUN65"/>
      <c r="TUO65"/>
      <c r="TUP65"/>
      <c r="TUQ65"/>
      <c r="TUR65"/>
      <c r="TUS65"/>
      <c r="TUT65"/>
      <c r="TUU65"/>
      <c r="TUV65"/>
      <c r="TUW65"/>
      <c r="TUX65"/>
      <c r="TUY65"/>
      <c r="TUZ65"/>
      <c r="TVA65"/>
      <c r="TVB65"/>
      <c r="TVC65"/>
      <c r="TVD65"/>
      <c r="TVE65"/>
      <c r="TVF65"/>
      <c r="TVG65"/>
      <c r="TVH65"/>
      <c r="TVI65"/>
      <c r="TVJ65"/>
      <c r="TVK65"/>
      <c r="TVL65"/>
      <c r="TVM65"/>
      <c r="TVN65"/>
      <c r="TVO65"/>
      <c r="TVP65"/>
      <c r="TVQ65"/>
      <c r="TVR65"/>
      <c r="TVS65"/>
      <c r="TVT65"/>
      <c r="TVU65"/>
      <c r="TVV65"/>
      <c r="TVW65"/>
      <c r="TVX65"/>
      <c r="TVY65"/>
      <c r="TVZ65"/>
      <c r="TWA65"/>
      <c r="TWB65"/>
      <c r="TWC65"/>
      <c r="TWD65"/>
      <c r="TWE65"/>
      <c r="TWF65"/>
      <c r="TWG65"/>
      <c r="TWH65"/>
      <c r="TWI65"/>
      <c r="TWJ65"/>
      <c r="TWK65"/>
      <c r="TWL65"/>
      <c r="TWM65"/>
      <c r="TWN65"/>
      <c r="TWO65"/>
      <c r="TWP65"/>
      <c r="TWQ65"/>
      <c r="TWR65"/>
      <c r="TWS65"/>
      <c r="TWT65"/>
      <c r="TWU65"/>
      <c r="TWV65"/>
      <c r="TWW65"/>
      <c r="TWX65"/>
      <c r="TWY65"/>
      <c r="TWZ65"/>
      <c r="TXA65"/>
      <c r="TXB65"/>
      <c r="TXC65"/>
      <c r="TXD65"/>
      <c r="TXE65"/>
      <c r="TXF65"/>
      <c r="TXG65"/>
      <c r="TXH65"/>
      <c r="TXI65"/>
      <c r="TXJ65"/>
      <c r="TXK65"/>
      <c r="TXL65"/>
      <c r="TXM65"/>
      <c r="TXN65"/>
      <c r="TXO65"/>
      <c r="TXP65"/>
      <c r="TXQ65"/>
      <c r="TXR65"/>
      <c r="TXS65"/>
      <c r="TXT65"/>
      <c r="TXU65"/>
      <c r="TXV65"/>
      <c r="TXW65"/>
      <c r="TXX65"/>
      <c r="TXY65"/>
      <c r="TXZ65"/>
      <c r="TYA65"/>
      <c r="TYB65"/>
      <c r="TYC65"/>
      <c r="TYD65"/>
      <c r="TYE65"/>
      <c r="TYF65"/>
      <c r="TYG65"/>
      <c r="TYH65"/>
      <c r="TYI65"/>
      <c r="TYJ65"/>
      <c r="TYK65"/>
      <c r="TYL65"/>
      <c r="TYM65"/>
      <c r="TYN65"/>
      <c r="TYO65"/>
      <c r="TYP65"/>
      <c r="TYQ65"/>
      <c r="TYR65"/>
      <c r="TYS65"/>
      <c r="TYT65"/>
      <c r="TYU65"/>
      <c r="TYV65"/>
      <c r="TYW65"/>
      <c r="TYX65"/>
      <c r="TYY65"/>
      <c r="TYZ65"/>
      <c r="TZA65"/>
      <c r="TZB65"/>
      <c r="TZC65"/>
      <c r="TZD65"/>
      <c r="TZE65"/>
      <c r="TZF65"/>
      <c r="TZG65"/>
      <c r="TZH65"/>
      <c r="TZI65"/>
      <c r="TZJ65"/>
      <c r="TZK65"/>
      <c r="TZL65"/>
      <c r="TZM65"/>
      <c r="TZN65"/>
      <c r="TZO65"/>
      <c r="TZP65"/>
      <c r="TZQ65"/>
      <c r="TZR65"/>
      <c r="TZS65"/>
      <c r="TZT65"/>
      <c r="TZU65"/>
      <c r="TZV65"/>
      <c r="TZW65"/>
      <c r="TZX65"/>
      <c r="TZY65"/>
      <c r="TZZ65"/>
      <c r="UAA65"/>
      <c r="UAB65"/>
      <c r="UAC65"/>
      <c r="UAD65"/>
      <c r="UAE65"/>
      <c r="UAF65"/>
      <c r="UAG65"/>
      <c r="UAH65"/>
      <c r="UAI65"/>
      <c r="UAJ65"/>
      <c r="UAK65"/>
      <c r="UAL65"/>
      <c r="UAM65"/>
      <c r="UAN65"/>
      <c r="UAO65"/>
      <c r="UAP65"/>
      <c r="UAQ65"/>
      <c r="UAR65"/>
      <c r="UAS65"/>
      <c r="UAT65"/>
      <c r="UAU65"/>
      <c r="UAV65"/>
      <c r="UAW65"/>
      <c r="UAX65"/>
      <c r="UAY65"/>
      <c r="UAZ65"/>
      <c r="UBA65"/>
      <c r="UBB65"/>
      <c r="UBC65"/>
      <c r="UBD65"/>
      <c r="UBE65"/>
      <c r="UBF65"/>
      <c r="UBG65"/>
      <c r="UBH65"/>
      <c r="UBI65"/>
      <c r="UBJ65"/>
      <c r="UBK65"/>
      <c r="UBL65"/>
      <c r="UBM65"/>
      <c r="UBN65"/>
      <c r="UBO65"/>
      <c r="UBP65"/>
      <c r="UBQ65"/>
      <c r="UBR65"/>
      <c r="UBS65"/>
      <c r="UBT65"/>
      <c r="UBU65"/>
      <c r="UBV65"/>
      <c r="UBW65"/>
      <c r="UBX65"/>
      <c r="UBY65"/>
      <c r="UBZ65"/>
      <c r="UCA65"/>
      <c r="UCB65"/>
      <c r="UCC65"/>
      <c r="UCD65"/>
      <c r="UCE65"/>
      <c r="UCF65"/>
      <c r="UCG65"/>
      <c r="UCH65"/>
      <c r="UCI65"/>
      <c r="UCJ65"/>
      <c r="UCK65"/>
      <c r="UCL65"/>
      <c r="UCM65"/>
      <c r="UCN65"/>
      <c r="UCO65"/>
      <c r="UCP65"/>
      <c r="UCQ65"/>
      <c r="UCR65"/>
      <c r="UCS65"/>
      <c r="UCT65"/>
      <c r="UCU65"/>
      <c r="UCV65"/>
      <c r="UCW65"/>
      <c r="UCX65"/>
      <c r="UCY65"/>
      <c r="UCZ65"/>
      <c r="UDA65"/>
      <c r="UDB65"/>
      <c r="UDC65"/>
      <c r="UDD65"/>
      <c r="UDE65"/>
      <c r="UDF65"/>
      <c r="UDG65"/>
      <c r="UDH65"/>
      <c r="UDI65"/>
      <c r="UDJ65"/>
      <c r="UDK65"/>
      <c r="UDL65"/>
      <c r="UDM65"/>
      <c r="UDN65"/>
      <c r="UDO65"/>
      <c r="UDP65"/>
      <c r="UDQ65"/>
      <c r="UDR65"/>
      <c r="UDS65"/>
      <c r="UDT65"/>
      <c r="UDU65"/>
      <c r="UDV65"/>
      <c r="UDW65"/>
      <c r="UDX65"/>
      <c r="UDY65"/>
      <c r="UDZ65"/>
      <c r="UEA65"/>
      <c r="UEB65"/>
      <c r="UEC65"/>
      <c r="UED65"/>
      <c r="UEE65"/>
      <c r="UEF65"/>
      <c r="UEG65"/>
      <c r="UEH65"/>
      <c r="UEI65"/>
      <c r="UEJ65"/>
      <c r="UEK65"/>
      <c r="UEL65"/>
      <c r="UEM65"/>
      <c r="UEN65"/>
      <c r="UEO65"/>
      <c r="UEP65"/>
      <c r="UEQ65"/>
      <c r="UER65"/>
      <c r="UES65"/>
      <c r="UET65"/>
      <c r="UEU65"/>
      <c r="UEV65"/>
      <c r="UEW65"/>
      <c r="UEX65"/>
      <c r="UEY65"/>
      <c r="UEZ65"/>
      <c r="UFA65"/>
      <c r="UFB65"/>
      <c r="UFC65"/>
      <c r="UFD65"/>
      <c r="UFE65"/>
      <c r="UFF65"/>
      <c r="UFG65"/>
      <c r="UFH65"/>
      <c r="UFI65"/>
      <c r="UFJ65"/>
      <c r="UFK65"/>
      <c r="UFL65"/>
      <c r="UFM65"/>
      <c r="UFN65"/>
      <c r="UFO65"/>
      <c r="UFP65"/>
      <c r="UFQ65"/>
      <c r="UFR65"/>
      <c r="UFS65"/>
      <c r="UFT65"/>
      <c r="UFU65"/>
      <c r="UFV65"/>
      <c r="UFW65"/>
      <c r="UFX65"/>
      <c r="UFY65"/>
      <c r="UFZ65"/>
      <c r="UGA65"/>
      <c r="UGB65"/>
      <c r="UGC65"/>
      <c r="UGD65"/>
      <c r="UGE65"/>
      <c r="UGF65"/>
      <c r="UGG65"/>
      <c r="UGH65"/>
      <c r="UGI65"/>
      <c r="UGJ65"/>
      <c r="UGK65"/>
      <c r="UGL65"/>
      <c r="UGM65"/>
      <c r="UGN65"/>
      <c r="UGO65"/>
      <c r="UGP65"/>
      <c r="UGQ65"/>
      <c r="UGR65"/>
      <c r="UGS65"/>
      <c r="UGT65"/>
      <c r="UGU65"/>
      <c r="UGV65"/>
      <c r="UGW65"/>
      <c r="UGX65"/>
      <c r="UGY65"/>
      <c r="UGZ65"/>
      <c r="UHA65"/>
      <c r="UHB65"/>
      <c r="UHC65"/>
      <c r="UHD65"/>
      <c r="UHE65"/>
      <c r="UHF65"/>
      <c r="UHG65"/>
      <c r="UHH65"/>
      <c r="UHI65"/>
      <c r="UHJ65"/>
      <c r="UHK65"/>
      <c r="UHL65"/>
      <c r="UHM65"/>
      <c r="UHN65"/>
      <c r="UHO65"/>
      <c r="UHP65"/>
      <c r="UHQ65"/>
      <c r="UHR65"/>
      <c r="UHS65"/>
      <c r="UHT65"/>
      <c r="UHU65"/>
      <c r="UHV65"/>
      <c r="UHW65"/>
      <c r="UHX65"/>
      <c r="UHY65"/>
      <c r="UHZ65"/>
      <c r="UIA65"/>
      <c r="UIB65"/>
      <c r="UIC65"/>
      <c r="UID65"/>
      <c r="UIE65"/>
      <c r="UIF65"/>
      <c r="UIG65"/>
      <c r="UIH65"/>
      <c r="UII65"/>
      <c r="UIJ65"/>
      <c r="UIK65"/>
      <c r="UIL65"/>
      <c r="UIM65"/>
      <c r="UIN65"/>
      <c r="UIO65"/>
      <c r="UIP65"/>
      <c r="UIQ65"/>
      <c r="UIR65"/>
      <c r="UIS65"/>
      <c r="UIT65"/>
      <c r="UIU65"/>
      <c r="UIV65"/>
      <c r="UIW65"/>
      <c r="UIX65"/>
      <c r="UIY65"/>
      <c r="UIZ65"/>
      <c r="UJA65"/>
      <c r="UJB65"/>
      <c r="UJC65"/>
      <c r="UJD65"/>
      <c r="UJE65"/>
      <c r="UJF65"/>
      <c r="UJG65"/>
      <c r="UJH65"/>
      <c r="UJI65"/>
      <c r="UJJ65"/>
      <c r="UJK65"/>
      <c r="UJL65"/>
      <c r="UJM65"/>
      <c r="UJN65"/>
      <c r="UJO65"/>
      <c r="UJP65"/>
      <c r="UJQ65"/>
      <c r="UJR65"/>
      <c r="UJS65"/>
      <c r="UJT65"/>
      <c r="UJU65"/>
      <c r="UJV65"/>
      <c r="UJW65"/>
      <c r="UJX65"/>
      <c r="UJY65"/>
      <c r="UJZ65"/>
      <c r="UKA65"/>
      <c r="UKB65"/>
      <c r="UKC65"/>
      <c r="UKD65"/>
      <c r="UKE65"/>
      <c r="UKF65"/>
      <c r="UKG65"/>
      <c r="UKH65"/>
      <c r="UKI65"/>
      <c r="UKJ65"/>
      <c r="UKK65"/>
      <c r="UKL65"/>
      <c r="UKM65"/>
      <c r="UKN65"/>
      <c r="UKO65"/>
      <c r="UKP65"/>
      <c r="UKQ65"/>
      <c r="UKR65"/>
      <c r="UKS65"/>
      <c r="UKT65"/>
      <c r="UKU65"/>
      <c r="UKV65"/>
      <c r="UKW65"/>
      <c r="UKX65"/>
      <c r="UKY65"/>
      <c r="UKZ65"/>
      <c r="ULA65"/>
      <c r="ULB65"/>
      <c r="ULC65"/>
      <c r="ULD65"/>
      <c r="ULE65"/>
      <c r="ULF65"/>
      <c r="ULG65"/>
      <c r="ULH65"/>
      <c r="ULI65"/>
      <c r="ULJ65"/>
      <c r="ULK65"/>
      <c r="ULL65"/>
      <c r="ULM65"/>
      <c r="ULN65"/>
      <c r="ULO65"/>
      <c r="ULP65"/>
      <c r="ULQ65"/>
      <c r="ULR65"/>
      <c r="ULS65"/>
      <c r="ULT65"/>
      <c r="ULU65"/>
      <c r="ULV65"/>
      <c r="ULW65"/>
      <c r="ULX65"/>
      <c r="ULY65"/>
      <c r="ULZ65"/>
      <c r="UMA65"/>
      <c r="UMB65"/>
      <c r="UMC65"/>
      <c r="UMD65"/>
      <c r="UME65"/>
      <c r="UMF65"/>
      <c r="UMG65"/>
      <c r="UMH65"/>
      <c r="UMI65"/>
      <c r="UMJ65"/>
      <c r="UMK65"/>
      <c r="UML65"/>
      <c r="UMM65"/>
      <c r="UMN65"/>
      <c r="UMO65"/>
      <c r="UMP65"/>
      <c r="UMQ65"/>
      <c r="UMR65"/>
      <c r="UMS65"/>
      <c r="UMT65"/>
      <c r="UMU65"/>
      <c r="UMV65"/>
      <c r="UMW65"/>
      <c r="UMX65"/>
      <c r="UMY65"/>
      <c r="UMZ65"/>
      <c r="UNA65"/>
      <c r="UNB65"/>
      <c r="UNC65"/>
      <c r="UND65"/>
      <c r="UNE65"/>
      <c r="UNF65"/>
      <c r="UNG65"/>
      <c r="UNH65"/>
      <c r="UNI65"/>
      <c r="UNJ65"/>
      <c r="UNK65"/>
      <c r="UNL65"/>
      <c r="UNM65"/>
      <c r="UNN65"/>
      <c r="UNO65"/>
      <c r="UNP65"/>
      <c r="UNQ65"/>
      <c r="UNR65"/>
      <c r="UNS65"/>
      <c r="UNT65"/>
      <c r="UNU65"/>
      <c r="UNV65"/>
      <c r="UNW65"/>
      <c r="UNX65"/>
      <c r="UNY65"/>
      <c r="UNZ65"/>
      <c r="UOA65"/>
      <c r="UOB65"/>
      <c r="UOC65"/>
      <c r="UOD65"/>
      <c r="UOE65"/>
      <c r="UOF65"/>
      <c r="UOG65"/>
      <c r="UOH65"/>
      <c r="UOI65"/>
      <c r="UOJ65"/>
      <c r="UOK65"/>
      <c r="UOL65"/>
      <c r="UOM65"/>
      <c r="UON65"/>
      <c r="UOO65"/>
      <c r="UOP65"/>
      <c r="UOQ65"/>
      <c r="UOR65"/>
      <c r="UOS65"/>
      <c r="UOT65"/>
      <c r="UOU65"/>
      <c r="UOV65"/>
      <c r="UOW65"/>
      <c r="UOX65"/>
      <c r="UOY65"/>
      <c r="UOZ65"/>
      <c r="UPA65"/>
      <c r="UPB65"/>
      <c r="UPC65"/>
      <c r="UPD65"/>
      <c r="UPE65"/>
      <c r="UPF65"/>
      <c r="UPG65"/>
      <c r="UPH65"/>
      <c r="UPI65"/>
      <c r="UPJ65"/>
      <c r="UPK65"/>
      <c r="UPL65"/>
      <c r="UPM65"/>
      <c r="UPN65"/>
      <c r="UPO65"/>
      <c r="UPP65"/>
      <c r="UPQ65"/>
      <c r="UPR65"/>
      <c r="UPS65"/>
      <c r="UPT65"/>
      <c r="UPU65"/>
      <c r="UPV65"/>
      <c r="UPW65"/>
      <c r="UPX65"/>
      <c r="UPY65"/>
      <c r="UPZ65"/>
      <c r="UQA65"/>
      <c r="UQB65"/>
      <c r="UQC65"/>
      <c r="UQD65"/>
      <c r="UQE65"/>
      <c r="UQF65"/>
      <c r="UQG65"/>
      <c r="UQH65"/>
      <c r="UQI65"/>
      <c r="UQJ65"/>
      <c r="UQK65"/>
      <c r="UQL65"/>
      <c r="UQM65"/>
      <c r="UQN65"/>
      <c r="UQO65"/>
      <c r="UQP65"/>
      <c r="UQQ65"/>
      <c r="UQR65"/>
      <c r="UQS65"/>
      <c r="UQT65"/>
      <c r="UQU65"/>
      <c r="UQV65"/>
      <c r="UQW65"/>
      <c r="UQX65"/>
      <c r="UQY65"/>
      <c r="UQZ65"/>
      <c r="URA65"/>
      <c r="URB65"/>
      <c r="URC65"/>
      <c r="URD65"/>
      <c r="URE65"/>
      <c r="URF65"/>
      <c r="URG65"/>
      <c r="URH65"/>
      <c r="URI65"/>
      <c r="URJ65"/>
      <c r="URK65"/>
      <c r="URL65"/>
      <c r="URM65"/>
      <c r="URN65"/>
      <c r="URO65"/>
      <c r="URP65"/>
      <c r="URQ65"/>
      <c r="URR65"/>
      <c r="URS65"/>
      <c r="URT65"/>
      <c r="URU65"/>
      <c r="URV65"/>
      <c r="URW65"/>
      <c r="URX65"/>
      <c r="URY65"/>
      <c r="URZ65"/>
      <c r="USA65"/>
      <c r="USB65"/>
      <c r="USC65"/>
      <c r="USD65"/>
      <c r="USE65"/>
      <c r="USF65"/>
      <c r="USG65"/>
      <c r="USH65"/>
      <c r="USI65"/>
      <c r="USJ65"/>
      <c r="USK65"/>
      <c r="USL65"/>
      <c r="USM65"/>
      <c r="USN65"/>
      <c r="USO65"/>
      <c r="USP65"/>
      <c r="USQ65"/>
      <c r="USR65"/>
      <c r="USS65"/>
      <c r="UST65"/>
      <c r="USU65"/>
      <c r="USV65"/>
      <c r="USW65"/>
      <c r="USX65"/>
      <c r="USY65"/>
      <c r="USZ65"/>
      <c r="UTA65"/>
      <c r="UTB65"/>
      <c r="UTC65"/>
      <c r="UTD65"/>
      <c r="UTE65"/>
      <c r="UTF65"/>
      <c r="UTG65"/>
      <c r="UTH65"/>
      <c r="UTI65"/>
      <c r="UTJ65"/>
      <c r="UTK65"/>
      <c r="UTL65"/>
      <c r="UTM65"/>
      <c r="UTN65"/>
      <c r="UTO65"/>
      <c r="UTP65"/>
      <c r="UTQ65"/>
      <c r="UTR65"/>
      <c r="UTS65"/>
      <c r="UTT65"/>
      <c r="UTU65"/>
      <c r="UTV65"/>
      <c r="UTW65"/>
      <c r="UTX65"/>
      <c r="UTY65"/>
      <c r="UTZ65"/>
      <c r="UUA65"/>
      <c r="UUB65"/>
      <c r="UUC65"/>
      <c r="UUD65"/>
      <c r="UUE65"/>
      <c r="UUF65"/>
      <c r="UUG65"/>
      <c r="UUH65"/>
      <c r="UUI65"/>
      <c r="UUJ65"/>
      <c r="UUK65"/>
      <c r="UUL65"/>
      <c r="UUM65"/>
      <c r="UUN65"/>
      <c r="UUO65"/>
      <c r="UUP65"/>
      <c r="UUQ65"/>
      <c r="UUR65"/>
      <c r="UUS65"/>
      <c r="UUT65"/>
      <c r="UUU65"/>
      <c r="UUV65"/>
      <c r="UUW65"/>
      <c r="UUX65"/>
      <c r="UUY65"/>
      <c r="UUZ65"/>
      <c r="UVA65"/>
      <c r="UVB65"/>
      <c r="UVC65"/>
      <c r="UVD65"/>
      <c r="UVE65"/>
      <c r="UVF65"/>
      <c r="UVG65"/>
      <c r="UVH65"/>
      <c r="UVI65"/>
      <c r="UVJ65"/>
      <c r="UVK65"/>
      <c r="UVL65"/>
      <c r="UVM65"/>
      <c r="UVN65"/>
      <c r="UVO65"/>
      <c r="UVP65"/>
      <c r="UVQ65"/>
      <c r="UVR65"/>
      <c r="UVS65"/>
      <c r="UVT65"/>
      <c r="UVU65"/>
      <c r="UVV65"/>
      <c r="UVW65"/>
      <c r="UVX65"/>
      <c r="UVY65"/>
      <c r="UVZ65"/>
      <c r="UWA65"/>
      <c r="UWB65"/>
      <c r="UWC65"/>
      <c r="UWD65"/>
      <c r="UWE65"/>
      <c r="UWF65"/>
      <c r="UWG65"/>
      <c r="UWH65"/>
      <c r="UWI65"/>
      <c r="UWJ65"/>
      <c r="UWK65"/>
      <c r="UWL65"/>
      <c r="UWM65"/>
      <c r="UWN65"/>
      <c r="UWO65"/>
      <c r="UWP65"/>
      <c r="UWQ65"/>
      <c r="UWR65"/>
      <c r="UWS65"/>
      <c r="UWT65"/>
      <c r="UWU65"/>
      <c r="UWV65"/>
      <c r="UWW65"/>
      <c r="UWX65"/>
      <c r="UWY65"/>
      <c r="UWZ65"/>
      <c r="UXA65"/>
      <c r="UXB65"/>
      <c r="UXC65"/>
      <c r="UXD65"/>
      <c r="UXE65"/>
      <c r="UXF65"/>
      <c r="UXG65"/>
      <c r="UXH65"/>
      <c r="UXI65"/>
      <c r="UXJ65"/>
      <c r="UXK65"/>
      <c r="UXL65"/>
      <c r="UXM65"/>
      <c r="UXN65"/>
      <c r="UXO65"/>
      <c r="UXP65"/>
      <c r="UXQ65"/>
      <c r="UXR65"/>
      <c r="UXS65"/>
      <c r="UXT65"/>
      <c r="UXU65"/>
      <c r="UXV65"/>
      <c r="UXW65"/>
      <c r="UXX65"/>
      <c r="UXY65"/>
      <c r="UXZ65"/>
      <c r="UYA65"/>
      <c r="UYB65"/>
      <c r="UYC65"/>
      <c r="UYD65"/>
      <c r="UYE65"/>
      <c r="UYF65"/>
      <c r="UYG65"/>
      <c r="UYH65"/>
      <c r="UYI65"/>
      <c r="UYJ65"/>
      <c r="UYK65"/>
      <c r="UYL65"/>
      <c r="UYM65"/>
      <c r="UYN65"/>
      <c r="UYO65"/>
      <c r="UYP65"/>
      <c r="UYQ65"/>
      <c r="UYR65"/>
      <c r="UYS65"/>
      <c r="UYT65"/>
      <c r="UYU65"/>
      <c r="UYV65"/>
      <c r="UYW65"/>
      <c r="UYX65"/>
      <c r="UYY65"/>
      <c r="UYZ65"/>
      <c r="UZA65"/>
      <c r="UZB65"/>
      <c r="UZC65"/>
      <c r="UZD65"/>
      <c r="UZE65"/>
      <c r="UZF65"/>
      <c r="UZG65"/>
      <c r="UZH65"/>
      <c r="UZI65"/>
      <c r="UZJ65"/>
      <c r="UZK65"/>
      <c r="UZL65"/>
      <c r="UZM65"/>
      <c r="UZN65"/>
      <c r="UZO65"/>
      <c r="UZP65"/>
      <c r="UZQ65"/>
      <c r="UZR65"/>
      <c r="UZS65"/>
      <c r="UZT65"/>
      <c r="UZU65"/>
      <c r="UZV65"/>
      <c r="UZW65"/>
      <c r="UZX65"/>
      <c r="UZY65"/>
      <c r="UZZ65"/>
      <c r="VAA65"/>
      <c r="VAB65"/>
      <c r="VAC65"/>
      <c r="VAD65"/>
      <c r="VAE65"/>
      <c r="VAF65"/>
      <c r="VAG65"/>
      <c r="VAH65"/>
      <c r="VAI65"/>
      <c r="VAJ65"/>
      <c r="VAK65"/>
      <c r="VAL65"/>
      <c r="VAM65"/>
      <c r="VAN65"/>
      <c r="VAO65"/>
      <c r="VAP65"/>
      <c r="VAQ65"/>
      <c r="VAR65"/>
      <c r="VAS65"/>
      <c r="VAT65"/>
      <c r="VAU65"/>
      <c r="VAV65"/>
      <c r="VAW65"/>
      <c r="VAX65"/>
      <c r="VAY65"/>
      <c r="VAZ65"/>
      <c r="VBA65"/>
      <c r="VBB65"/>
      <c r="VBC65"/>
      <c r="VBD65"/>
      <c r="VBE65"/>
      <c r="VBF65"/>
      <c r="VBG65"/>
      <c r="VBH65"/>
      <c r="VBI65"/>
      <c r="VBJ65"/>
      <c r="VBK65"/>
      <c r="VBL65"/>
      <c r="VBM65"/>
      <c r="VBN65"/>
      <c r="VBO65"/>
      <c r="VBP65"/>
      <c r="VBQ65"/>
      <c r="VBR65"/>
      <c r="VBS65"/>
      <c r="VBT65"/>
      <c r="VBU65"/>
      <c r="VBV65"/>
      <c r="VBW65"/>
      <c r="VBX65"/>
      <c r="VBY65"/>
      <c r="VBZ65"/>
      <c r="VCA65"/>
      <c r="VCB65"/>
      <c r="VCC65"/>
      <c r="VCD65"/>
      <c r="VCE65"/>
      <c r="VCF65"/>
      <c r="VCG65"/>
      <c r="VCH65"/>
      <c r="VCI65"/>
      <c r="VCJ65"/>
      <c r="VCK65"/>
      <c r="VCL65"/>
      <c r="VCM65"/>
      <c r="VCN65"/>
      <c r="VCO65"/>
      <c r="VCP65"/>
      <c r="VCQ65"/>
      <c r="VCR65"/>
      <c r="VCS65"/>
      <c r="VCT65"/>
      <c r="VCU65"/>
      <c r="VCV65"/>
      <c r="VCW65"/>
      <c r="VCX65"/>
      <c r="VCY65"/>
      <c r="VCZ65"/>
      <c r="VDA65"/>
      <c r="VDB65"/>
      <c r="VDC65"/>
      <c r="VDD65"/>
      <c r="VDE65"/>
      <c r="VDF65"/>
      <c r="VDG65"/>
      <c r="VDH65"/>
      <c r="VDI65"/>
      <c r="VDJ65"/>
      <c r="VDK65"/>
      <c r="VDL65"/>
      <c r="VDM65"/>
      <c r="VDN65"/>
      <c r="VDO65"/>
      <c r="VDP65"/>
      <c r="VDQ65"/>
      <c r="VDR65"/>
      <c r="VDS65"/>
      <c r="VDT65"/>
      <c r="VDU65"/>
      <c r="VDV65"/>
      <c r="VDW65"/>
      <c r="VDX65"/>
      <c r="VDY65"/>
      <c r="VDZ65"/>
      <c r="VEA65"/>
      <c r="VEB65"/>
      <c r="VEC65"/>
      <c r="VED65"/>
      <c r="VEE65"/>
      <c r="VEF65"/>
      <c r="VEG65"/>
      <c r="VEH65"/>
      <c r="VEI65"/>
      <c r="VEJ65"/>
      <c r="VEK65"/>
      <c r="VEL65"/>
      <c r="VEM65"/>
      <c r="VEN65"/>
      <c r="VEO65"/>
      <c r="VEP65"/>
      <c r="VEQ65"/>
      <c r="VER65"/>
      <c r="VES65"/>
      <c r="VET65"/>
      <c r="VEU65"/>
      <c r="VEV65"/>
      <c r="VEW65"/>
      <c r="VEX65"/>
      <c r="VEY65"/>
      <c r="VEZ65"/>
      <c r="VFA65"/>
      <c r="VFB65"/>
      <c r="VFC65"/>
      <c r="VFD65"/>
      <c r="VFE65"/>
      <c r="VFF65"/>
      <c r="VFG65"/>
      <c r="VFH65"/>
      <c r="VFI65"/>
      <c r="VFJ65"/>
      <c r="VFK65"/>
      <c r="VFL65"/>
      <c r="VFM65"/>
      <c r="VFN65"/>
      <c r="VFO65"/>
      <c r="VFP65"/>
      <c r="VFQ65"/>
      <c r="VFR65"/>
      <c r="VFS65"/>
      <c r="VFT65"/>
      <c r="VFU65"/>
      <c r="VFV65"/>
      <c r="VFW65"/>
      <c r="VFX65"/>
      <c r="VFY65"/>
      <c r="VFZ65"/>
      <c r="VGA65"/>
      <c r="VGB65"/>
      <c r="VGC65"/>
      <c r="VGD65"/>
      <c r="VGE65"/>
      <c r="VGF65"/>
      <c r="VGG65"/>
      <c r="VGH65"/>
      <c r="VGI65"/>
      <c r="VGJ65"/>
      <c r="VGK65"/>
      <c r="VGL65"/>
      <c r="VGM65"/>
      <c r="VGN65"/>
      <c r="VGO65"/>
      <c r="VGP65"/>
      <c r="VGQ65"/>
      <c r="VGR65"/>
      <c r="VGS65"/>
      <c r="VGT65"/>
      <c r="VGU65"/>
      <c r="VGV65"/>
      <c r="VGW65"/>
      <c r="VGX65"/>
      <c r="VGY65"/>
      <c r="VGZ65"/>
      <c r="VHA65"/>
      <c r="VHB65"/>
      <c r="VHC65"/>
      <c r="VHD65"/>
      <c r="VHE65"/>
      <c r="VHF65"/>
      <c r="VHG65"/>
      <c r="VHH65"/>
      <c r="VHI65"/>
      <c r="VHJ65"/>
      <c r="VHK65"/>
      <c r="VHL65"/>
      <c r="VHM65"/>
      <c r="VHN65"/>
      <c r="VHO65"/>
      <c r="VHP65"/>
      <c r="VHQ65"/>
      <c r="VHR65"/>
      <c r="VHS65"/>
      <c r="VHT65"/>
      <c r="VHU65"/>
      <c r="VHV65"/>
      <c r="VHW65"/>
      <c r="VHX65"/>
      <c r="VHY65"/>
      <c r="VHZ65"/>
      <c r="VIA65"/>
      <c r="VIB65"/>
      <c r="VIC65"/>
      <c r="VID65"/>
      <c r="VIE65"/>
      <c r="VIF65"/>
      <c r="VIG65"/>
      <c r="VIH65"/>
      <c r="VII65"/>
      <c r="VIJ65"/>
      <c r="VIK65"/>
      <c r="VIL65"/>
      <c r="VIM65"/>
      <c r="VIN65"/>
      <c r="VIO65"/>
      <c r="VIP65"/>
      <c r="VIQ65"/>
      <c r="VIR65"/>
      <c r="VIS65"/>
      <c r="VIT65"/>
      <c r="VIU65"/>
      <c r="VIV65"/>
      <c r="VIW65"/>
      <c r="VIX65"/>
      <c r="VIY65"/>
      <c r="VIZ65"/>
      <c r="VJA65"/>
      <c r="VJB65"/>
      <c r="VJC65"/>
      <c r="VJD65"/>
      <c r="VJE65"/>
      <c r="VJF65"/>
      <c r="VJG65"/>
      <c r="VJH65"/>
      <c r="VJI65"/>
      <c r="VJJ65"/>
      <c r="VJK65"/>
      <c r="VJL65"/>
      <c r="VJM65"/>
      <c r="VJN65"/>
      <c r="VJO65"/>
      <c r="VJP65"/>
      <c r="VJQ65"/>
      <c r="VJR65"/>
      <c r="VJS65"/>
      <c r="VJT65"/>
      <c r="VJU65"/>
      <c r="VJV65"/>
      <c r="VJW65"/>
      <c r="VJX65"/>
      <c r="VJY65"/>
      <c r="VJZ65"/>
      <c r="VKA65"/>
      <c r="VKB65"/>
      <c r="VKC65"/>
      <c r="VKD65"/>
      <c r="VKE65"/>
      <c r="VKF65"/>
      <c r="VKG65"/>
      <c r="VKH65"/>
      <c r="VKI65"/>
      <c r="VKJ65"/>
      <c r="VKK65"/>
      <c r="VKL65"/>
      <c r="VKM65"/>
      <c r="VKN65"/>
      <c r="VKO65"/>
      <c r="VKP65"/>
      <c r="VKQ65"/>
      <c r="VKR65"/>
      <c r="VKS65"/>
      <c r="VKT65"/>
      <c r="VKU65"/>
      <c r="VKV65"/>
      <c r="VKW65"/>
      <c r="VKX65"/>
      <c r="VKY65"/>
      <c r="VKZ65"/>
      <c r="VLA65"/>
      <c r="VLB65"/>
      <c r="VLC65"/>
      <c r="VLD65"/>
      <c r="VLE65"/>
      <c r="VLF65"/>
      <c r="VLG65"/>
      <c r="VLH65"/>
      <c r="VLI65"/>
      <c r="VLJ65"/>
      <c r="VLK65"/>
      <c r="VLL65"/>
      <c r="VLM65"/>
      <c r="VLN65"/>
      <c r="VLO65"/>
      <c r="VLP65"/>
      <c r="VLQ65"/>
      <c r="VLR65"/>
      <c r="VLS65"/>
      <c r="VLT65"/>
      <c r="VLU65"/>
      <c r="VLV65"/>
      <c r="VLW65"/>
      <c r="VLX65"/>
      <c r="VLY65"/>
      <c r="VLZ65"/>
      <c r="VMA65"/>
      <c r="VMB65"/>
      <c r="VMC65"/>
      <c r="VMD65"/>
      <c r="VME65"/>
      <c r="VMF65"/>
      <c r="VMG65"/>
      <c r="VMH65"/>
      <c r="VMI65"/>
      <c r="VMJ65"/>
      <c r="VMK65"/>
      <c r="VML65"/>
      <c r="VMM65"/>
      <c r="VMN65"/>
      <c r="VMO65"/>
      <c r="VMP65"/>
      <c r="VMQ65"/>
      <c r="VMR65"/>
      <c r="VMS65"/>
      <c r="VMT65"/>
      <c r="VMU65"/>
      <c r="VMV65"/>
      <c r="VMW65"/>
      <c r="VMX65"/>
      <c r="VMY65"/>
      <c r="VMZ65"/>
      <c r="VNA65"/>
      <c r="VNB65"/>
      <c r="VNC65"/>
      <c r="VND65"/>
      <c r="VNE65"/>
      <c r="VNF65"/>
      <c r="VNG65"/>
      <c r="VNH65"/>
      <c r="VNI65"/>
      <c r="VNJ65"/>
      <c r="VNK65"/>
      <c r="VNL65"/>
      <c r="VNM65"/>
      <c r="VNN65"/>
      <c r="VNO65"/>
      <c r="VNP65"/>
      <c r="VNQ65"/>
      <c r="VNR65"/>
      <c r="VNS65"/>
      <c r="VNT65"/>
      <c r="VNU65"/>
      <c r="VNV65"/>
      <c r="VNW65"/>
      <c r="VNX65"/>
      <c r="VNY65"/>
      <c r="VNZ65"/>
      <c r="VOA65"/>
      <c r="VOB65"/>
      <c r="VOC65"/>
      <c r="VOD65"/>
      <c r="VOE65"/>
      <c r="VOF65"/>
      <c r="VOG65"/>
      <c r="VOH65"/>
      <c r="VOI65"/>
      <c r="VOJ65"/>
      <c r="VOK65"/>
      <c r="VOL65"/>
      <c r="VOM65"/>
      <c r="VON65"/>
      <c r="VOO65"/>
      <c r="VOP65"/>
      <c r="VOQ65"/>
      <c r="VOR65"/>
      <c r="VOS65"/>
      <c r="VOT65"/>
      <c r="VOU65"/>
      <c r="VOV65"/>
      <c r="VOW65"/>
      <c r="VOX65"/>
      <c r="VOY65"/>
      <c r="VOZ65"/>
      <c r="VPA65"/>
      <c r="VPB65"/>
      <c r="VPC65"/>
      <c r="VPD65"/>
      <c r="VPE65"/>
      <c r="VPF65"/>
      <c r="VPG65"/>
      <c r="VPH65"/>
      <c r="VPI65"/>
      <c r="VPJ65"/>
      <c r="VPK65"/>
      <c r="VPL65"/>
      <c r="VPM65"/>
      <c r="VPN65"/>
      <c r="VPO65"/>
      <c r="VPP65"/>
      <c r="VPQ65"/>
      <c r="VPR65"/>
      <c r="VPS65"/>
      <c r="VPT65"/>
      <c r="VPU65"/>
      <c r="VPV65"/>
      <c r="VPW65"/>
      <c r="VPX65"/>
      <c r="VPY65"/>
      <c r="VPZ65"/>
      <c r="VQA65"/>
      <c r="VQB65"/>
      <c r="VQC65"/>
      <c r="VQD65"/>
      <c r="VQE65"/>
      <c r="VQF65"/>
      <c r="VQG65"/>
      <c r="VQH65"/>
      <c r="VQI65"/>
      <c r="VQJ65"/>
      <c r="VQK65"/>
      <c r="VQL65"/>
      <c r="VQM65"/>
      <c r="VQN65"/>
      <c r="VQO65"/>
      <c r="VQP65"/>
      <c r="VQQ65"/>
      <c r="VQR65"/>
      <c r="VQS65"/>
      <c r="VQT65"/>
      <c r="VQU65"/>
      <c r="VQV65"/>
      <c r="VQW65"/>
      <c r="VQX65"/>
      <c r="VQY65"/>
      <c r="VQZ65"/>
      <c r="VRA65"/>
      <c r="VRB65"/>
      <c r="VRC65"/>
      <c r="VRD65"/>
      <c r="VRE65"/>
      <c r="VRF65"/>
      <c r="VRG65"/>
      <c r="VRH65"/>
      <c r="VRI65"/>
      <c r="VRJ65"/>
      <c r="VRK65"/>
      <c r="VRL65"/>
      <c r="VRM65"/>
      <c r="VRN65"/>
      <c r="VRO65"/>
      <c r="VRP65"/>
      <c r="VRQ65"/>
      <c r="VRR65"/>
      <c r="VRS65"/>
      <c r="VRT65"/>
      <c r="VRU65"/>
      <c r="VRV65"/>
      <c r="VRW65"/>
      <c r="VRX65"/>
      <c r="VRY65"/>
      <c r="VRZ65"/>
      <c r="VSA65"/>
      <c r="VSB65"/>
      <c r="VSC65"/>
      <c r="VSD65"/>
      <c r="VSE65"/>
      <c r="VSF65"/>
      <c r="VSG65"/>
      <c r="VSH65"/>
      <c r="VSI65"/>
      <c r="VSJ65"/>
      <c r="VSK65"/>
      <c r="VSL65"/>
      <c r="VSM65"/>
      <c r="VSN65"/>
      <c r="VSO65"/>
      <c r="VSP65"/>
      <c r="VSQ65"/>
      <c r="VSR65"/>
      <c r="VSS65"/>
      <c r="VST65"/>
      <c r="VSU65"/>
      <c r="VSV65"/>
      <c r="VSW65"/>
      <c r="VSX65"/>
      <c r="VSY65"/>
      <c r="VSZ65"/>
      <c r="VTA65"/>
      <c r="VTB65"/>
      <c r="VTC65"/>
      <c r="VTD65"/>
      <c r="VTE65"/>
      <c r="VTF65"/>
      <c r="VTG65"/>
      <c r="VTH65"/>
      <c r="VTI65"/>
      <c r="VTJ65"/>
      <c r="VTK65"/>
      <c r="VTL65"/>
      <c r="VTM65"/>
      <c r="VTN65"/>
      <c r="VTO65"/>
      <c r="VTP65"/>
      <c r="VTQ65"/>
      <c r="VTR65"/>
      <c r="VTS65"/>
      <c r="VTT65"/>
      <c r="VTU65"/>
      <c r="VTV65"/>
      <c r="VTW65"/>
      <c r="VTX65"/>
      <c r="VTY65"/>
      <c r="VTZ65"/>
      <c r="VUA65"/>
      <c r="VUB65"/>
      <c r="VUC65"/>
      <c r="VUD65"/>
      <c r="VUE65"/>
      <c r="VUF65"/>
      <c r="VUG65"/>
      <c r="VUH65"/>
      <c r="VUI65"/>
      <c r="VUJ65"/>
      <c r="VUK65"/>
      <c r="VUL65"/>
      <c r="VUM65"/>
      <c r="VUN65"/>
      <c r="VUO65"/>
      <c r="VUP65"/>
      <c r="VUQ65"/>
      <c r="VUR65"/>
      <c r="VUS65"/>
      <c r="VUT65"/>
      <c r="VUU65"/>
      <c r="VUV65"/>
      <c r="VUW65"/>
      <c r="VUX65"/>
      <c r="VUY65"/>
      <c r="VUZ65"/>
      <c r="VVA65"/>
      <c r="VVB65"/>
      <c r="VVC65"/>
      <c r="VVD65"/>
      <c r="VVE65"/>
      <c r="VVF65"/>
      <c r="VVG65"/>
      <c r="VVH65"/>
      <c r="VVI65"/>
      <c r="VVJ65"/>
      <c r="VVK65"/>
      <c r="VVL65"/>
      <c r="VVM65"/>
      <c r="VVN65"/>
      <c r="VVO65"/>
      <c r="VVP65"/>
      <c r="VVQ65"/>
      <c r="VVR65"/>
      <c r="VVS65"/>
      <c r="VVT65"/>
      <c r="VVU65"/>
      <c r="VVV65"/>
      <c r="VVW65"/>
      <c r="VVX65"/>
      <c r="VVY65"/>
      <c r="VVZ65"/>
      <c r="VWA65"/>
      <c r="VWB65"/>
      <c r="VWC65"/>
      <c r="VWD65"/>
      <c r="VWE65"/>
      <c r="VWF65"/>
      <c r="VWG65"/>
      <c r="VWH65"/>
      <c r="VWI65"/>
      <c r="VWJ65"/>
      <c r="VWK65"/>
      <c r="VWL65"/>
      <c r="VWM65"/>
      <c r="VWN65"/>
      <c r="VWO65"/>
      <c r="VWP65"/>
      <c r="VWQ65"/>
      <c r="VWR65"/>
      <c r="VWS65"/>
      <c r="VWT65"/>
      <c r="VWU65"/>
      <c r="VWV65"/>
      <c r="VWW65"/>
      <c r="VWX65"/>
      <c r="VWY65"/>
      <c r="VWZ65"/>
      <c r="VXA65"/>
      <c r="VXB65"/>
      <c r="VXC65"/>
      <c r="VXD65"/>
      <c r="VXE65"/>
      <c r="VXF65"/>
      <c r="VXG65"/>
      <c r="VXH65"/>
      <c r="VXI65"/>
      <c r="VXJ65"/>
      <c r="VXK65"/>
      <c r="VXL65"/>
      <c r="VXM65"/>
      <c r="VXN65"/>
      <c r="VXO65"/>
      <c r="VXP65"/>
      <c r="VXQ65"/>
      <c r="VXR65"/>
      <c r="VXS65"/>
      <c r="VXT65"/>
      <c r="VXU65"/>
      <c r="VXV65"/>
      <c r="VXW65"/>
      <c r="VXX65"/>
      <c r="VXY65"/>
      <c r="VXZ65"/>
      <c r="VYA65"/>
      <c r="VYB65"/>
      <c r="VYC65"/>
      <c r="VYD65"/>
      <c r="VYE65"/>
      <c r="VYF65"/>
      <c r="VYG65"/>
      <c r="VYH65"/>
      <c r="VYI65"/>
      <c r="VYJ65"/>
      <c r="VYK65"/>
      <c r="VYL65"/>
      <c r="VYM65"/>
      <c r="VYN65"/>
      <c r="VYO65"/>
      <c r="VYP65"/>
      <c r="VYQ65"/>
      <c r="VYR65"/>
      <c r="VYS65"/>
      <c r="VYT65"/>
      <c r="VYU65"/>
      <c r="VYV65"/>
      <c r="VYW65"/>
      <c r="VYX65"/>
      <c r="VYY65"/>
      <c r="VYZ65"/>
      <c r="VZA65"/>
      <c r="VZB65"/>
      <c r="VZC65"/>
      <c r="VZD65"/>
      <c r="VZE65"/>
      <c r="VZF65"/>
      <c r="VZG65"/>
      <c r="VZH65"/>
      <c r="VZI65"/>
      <c r="VZJ65"/>
      <c r="VZK65"/>
      <c r="VZL65"/>
      <c r="VZM65"/>
      <c r="VZN65"/>
      <c r="VZO65"/>
      <c r="VZP65"/>
      <c r="VZQ65"/>
      <c r="VZR65"/>
      <c r="VZS65"/>
      <c r="VZT65"/>
      <c r="VZU65"/>
      <c r="VZV65"/>
      <c r="VZW65"/>
      <c r="VZX65"/>
      <c r="VZY65"/>
      <c r="VZZ65"/>
      <c r="WAA65"/>
      <c r="WAB65"/>
      <c r="WAC65"/>
      <c r="WAD65"/>
      <c r="WAE65"/>
      <c r="WAF65"/>
      <c r="WAG65"/>
      <c r="WAH65"/>
      <c r="WAI65"/>
      <c r="WAJ65"/>
      <c r="WAK65"/>
      <c r="WAL65"/>
      <c r="WAM65"/>
      <c r="WAN65"/>
      <c r="WAO65"/>
      <c r="WAP65"/>
      <c r="WAQ65"/>
      <c r="WAR65"/>
      <c r="WAS65"/>
      <c r="WAT65"/>
      <c r="WAU65"/>
      <c r="WAV65"/>
      <c r="WAW65"/>
      <c r="WAX65"/>
      <c r="WAY65"/>
      <c r="WAZ65"/>
      <c r="WBA65"/>
      <c r="WBB65"/>
      <c r="WBC65"/>
      <c r="WBD65"/>
      <c r="WBE65"/>
      <c r="WBF65"/>
      <c r="WBG65"/>
      <c r="WBH65"/>
      <c r="WBI65"/>
      <c r="WBJ65"/>
      <c r="WBK65"/>
      <c r="WBL65"/>
      <c r="WBM65"/>
      <c r="WBN65"/>
      <c r="WBO65"/>
      <c r="WBP65"/>
      <c r="WBQ65"/>
      <c r="WBR65"/>
      <c r="WBS65"/>
      <c r="WBT65"/>
      <c r="WBU65"/>
      <c r="WBV65"/>
      <c r="WBW65"/>
      <c r="WBX65"/>
      <c r="WBY65"/>
      <c r="WBZ65"/>
      <c r="WCA65"/>
      <c r="WCB65"/>
      <c r="WCC65"/>
      <c r="WCD65"/>
      <c r="WCE65"/>
      <c r="WCF65"/>
      <c r="WCG65"/>
      <c r="WCH65"/>
      <c r="WCI65"/>
      <c r="WCJ65"/>
      <c r="WCK65"/>
      <c r="WCL65"/>
      <c r="WCM65"/>
      <c r="WCN65"/>
      <c r="WCO65"/>
      <c r="WCP65"/>
      <c r="WCQ65"/>
      <c r="WCR65"/>
      <c r="WCS65"/>
      <c r="WCT65"/>
      <c r="WCU65"/>
      <c r="WCV65"/>
      <c r="WCW65"/>
      <c r="WCX65"/>
      <c r="WCY65"/>
      <c r="WCZ65"/>
      <c r="WDA65"/>
      <c r="WDB65"/>
      <c r="WDC65"/>
      <c r="WDD65"/>
      <c r="WDE65"/>
      <c r="WDF65"/>
      <c r="WDG65"/>
      <c r="WDH65"/>
      <c r="WDI65"/>
      <c r="WDJ65"/>
      <c r="WDK65"/>
      <c r="WDL65"/>
      <c r="WDM65"/>
      <c r="WDN65"/>
      <c r="WDO65"/>
      <c r="WDP65"/>
      <c r="WDQ65"/>
      <c r="WDR65"/>
      <c r="WDS65"/>
      <c r="WDT65"/>
      <c r="WDU65"/>
      <c r="WDV65"/>
      <c r="WDW65"/>
      <c r="WDX65"/>
      <c r="WDY65"/>
      <c r="WDZ65"/>
      <c r="WEA65"/>
      <c r="WEB65"/>
      <c r="WEC65"/>
      <c r="WED65"/>
      <c r="WEE65"/>
      <c r="WEF65"/>
      <c r="WEG65"/>
      <c r="WEH65"/>
      <c r="WEI65"/>
      <c r="WEJ65"/>
      <c r="WEK65"/>
      <c r="WEL65"/>
      <c r="WEM65"/>
      <c r="WEN65"/>
      <c r="WEO65"/>
      <c r="WEP65"/>
      <c r="WEQ65"/>
      <c r="WER65"/>
      <c r="WES65"/>
      <c r="WET65"/>
      <c r="WEU65"/>
      <c r="WEV65"/>
      <c r="WEW65"/>
      <c r="WEX65"/>
      <c r="WEY65"/>
      <c r="WEZ65"/>
      <c r="WFA65"/>
      <c r="WFB65"/>
      <c r="WFC65"/>
      <c r="WFD65"/>
      <c r="WFE65"/>
      <c r="WFF65"/>
      <c r="WFG65"/>
      <c r="WFH65"/>
      <c r="WFI65"/>
      <c r="WFJ65"/>
      <c r="WFK65"/>
      <c r="WFL65"/>
      <c r="WFM65"/>
      <c r="WFN65"/>
      <c r="WFO65"/>
      <c r="WFP65"/>
      <c r="WFQ65"/>
      <c r="WFR65"/>
      <c r="WFS65"/>
      <c r="WFT65"/>
      <c r="WFU65"/>
      <c r="WFV65"/>
      <c r="WFW65"/>
      <c r="WFX65"/>
      <c r="WFY65"/>
      <c r="WFZ65"/>
      <c r="WGA65"/>
      <c r="WGB65"/>
      <c r="WGC65"/>
      <c r="WGD65"/>
      <c r="WGE65"/>
      <c r="WGF65"/>
      <c r="WGG65"/>
      <c r="WGH65"/>
      <c r="WGI65"/>
      <c r="WGJ65"/>
      <c r="WGK65"/>
      <c r="WGL65"/>
      <c r="WGM65"/>
      <c r="WGN65"/>
      <c r="WGO65"/>
      <c r="WGP65"/>
      <c r="WGQ65"/>
      <c r="WGR65"/>
      <c r="WGS65"/>
      <c r="WGT65"/>
      <c r="WGU65"/>
      <c r="WGV65"/>
      <c r="WGW65"/>
      <c r="WGX65"/>
      <c r="WGY65"/>
      <c r="WGZ65"/>
      <c r="WHA65"/>
      <c r="WHB65"/>
      <c r="WHC65"/>
      <c r="WHD65"/>
      <c r="WHE65"/>
      <c r="WHF65"/>
      <c r="WHG65"/>
      <c r="WHH65"/>
      <c r="WHI65"/>
      <c r="WHJ65"/>
      <c r="WHK65"/>
      <c r="WHL65"/>
      <c r="WHM65"/>
      <c r="WHN65"/>
      <c r="WHO65"/>
      <c r="WHP65"/>
      <c r="WHQ65"/>
      <c r="WHR65"/>
      <c r="WHS65"/>
      <c r="WHT65"/>
      <c r="WHU65"/>
      <c r="WHV65"/>
      <c r="WHW65"/>
      <c r="WHX65"/>
      <c r="WHY65"/>
      <c r="WHZ65"/>
      <c r="WIA65"/>
      <c r="WIB65"/>
      <c r="WIC65"/>
      <c r="WID65"/>
      <c r="WIE65"/>
      <c r="WIF65"/>
      <c r="WIG65"/>
      <c r="WIH65"/>
      <c r="WII65"/>
      <c r="WIJ65"/>
      <c r="WIK65"/>
      <c r="WIL65"/>
      <c r="WIM65"/>
      <c r="WIN65"/>
      <c r="WIO65"/>
      <c r="WIP65"/>
      <c r="WIQ65"/>
      <c r="WIR65"/>
      <c r="WIS65"/>
      <c r="WIT65"/>
      <c r="WIU65"/>
      <c r="WIV65"/>
      <c r="WIW65"/>
      <c r="WIX65"/>
      <c r="WIY65"/>
      <c r="WIZ65"/>
      <c r="WJA65"/>
      <c r="WJB65"/>
      <c r="WJC65"/>
      <c r="WJD65"/>
      <c r="WJE65"/>
      <c r="WJF65"/>
      <c r="WJG65"/>
      <c r="WJH65"/>
      <c r="WJI65"/>
      <c r="WJJ65"/>
      <c r="WJK65"/>
      <c r="WJL65"/>
      <c r="WJM65"/>
      <c r="WJN65"/>
      <c r="WJO65"/>
      <c r="WJP65"/>
      <c r="WJQ65"/>
      <c r="WJR65"/>
      <c r="WJS65"/>
      <c r="WJT65"/>
      <c r="WJU65"/>
      <c r="WJV65"/>
      <c r="WJW65"/>
      <c r="WJX65"/>
      <c r="WJY65"/>
      <c r="WJZ65"/>
      <c r="WKA65"/>
      <c r="WKB65"/>
      <c r="WKC65"/>
      <c r="WKD65"/>
      <c r="WKE65"/>
      <c r="WKF65"/>
      <c r="WKG65"/>
      <c r="WKH65"/>
      <c r="WKI65"/>
      <c r="WKJ65"/>
      <c r="WKK65"/>
      <c r="WKL65"/>
      <c r="WKM65"/>
      <c r="WKN65"/>
      <c r="WKO65"/>
      <c r="WKP65"/>
      <c r="WKQ65"/>
      <c r="WKR65"/>
      <c r="WKS65"/>
      <c r="WKT65"/>
      <c r="WKU65"/>
      <c r="WKV65"/>
      <c r="WKW65"/>
      <c r="WKX65"/>
      <c r="WKY65"/>
      <c r="WKZ65"/>
      <c r="WLA65"/>
      <c r="WLB65"/>
      <c r="WLC65"/>
      <c r="WLD65"/>
      <c r="WLE65"/>
      <c r="WLF65"/>
      <c r="WLG65"/>
      <c r="WLH65"/>
      <c r="WLI65"/>
      <c r="WLJ65"/>
      <c r="WLK65"/>
      <c r="WLL65"/>
      <c r="WLM65"/>
      <c r="WLN65"/>
      <c r="WLO65"/>
      <c r="WLP65"/>
      <c r="WLQ65"/>
      <c r="WLR65"/>
      <c r="WLS65"/>
      <c r="WLT65"/>
      <c r="WLU65"/>
      <c r="WLV65"/>
      <c r="WLW65"/>
      <c r="WLX65"/>
      <c r="WLY65"/>
      <c r="WLZ65"/>
      <c r="WMA65"/>
      <c r="WMB65"/>
      <c r="WMC65"/>
      <c r="WMD65"/>
      <c r="WME65"/>
      <c r="WMF65"/>
      <c r="WMG65"/>
      <c r="WMH65"/>
      <c r="WMI65"/>
      <c r="WMJ65"/>
      <c r="WMK65"/>
      <c r="WML65"/>
      <c r="WMM65"/>
      <c r="WMN65"/>
      <c r="WMO65"/>
      <c r="WMP65"/>
      <c r="WMQ65"/>
      <c r="WMR65"/>
      <c r="WMS65"/>
      <c r="WMT65"/>
      <c r="WMU65"/>
      <c r="WMV65"/>
      <c r="WMW65"/>
      <c r="WMX65"/>
      <c r="WMY65"/>
      <c r="WMZ65"/>
      <c r="WNA65"/>
      <c r="WNB65"/>
      <c r="WNC65"/>
      <c r="WND65"/>
      <c r="WNE65"/>
      <c r="WNF65"/>
      <c r="WNG65"/>
      <c r="WNH65"/>
      <c r="WNI65"/>
      <c r="WNJ65"/>
      <c r="WNK65"/>
      <c r="WNL65"/>
      <c r="WNM65"/>
      <c r="WNN65"/>
      <c r="WNO65"/>
      <c r="WNP65"/>
      <c r="WNQ65"/>
      <c r="WNR65"/>
      <c r="WNS65"/>
      <c r="WNT65"/>
      <c r="WNU65"/>
      <c r="WNV65"/>
      <c r="WNW65"/>
      <c r="WNX65"/>
      <c r="WNY65"/>
      <c r="WNZ65"/>
      <c r="WOA65"/>
      <c r="WOB65"/>
      <c r="WOC65"/>
      <c r="WOD65"/>
      <c r="WOE65"/>
      <c r="WOF65"/>
      <c r="WOG65"/>
      <c r="WOH65"/>
      <c r="WOI65"/>
      <c r="WOJ65"/>
      <c r="WOK65"/>
      <c r="WOL65"/>
      <c r="WOM65"/>
      <c r="WON65"/>
      <c r="WOO65"/>
      <c r="WOP65"/>
      <c r="WOQ65"/>
      <c r="WOR65"/>
      <c r="WOS65"/>
      <c r="WOT65"/>
      <c r="WOU65"/>
      <c r="WOV65"/>
      <c r="WOW65"/>
      <c r="WOX65"/>
      <c r="WOY65"/>
      <c r="WOZ65"/>
      <c r="WPA65"/>
      <c r="WPB65"/>
      <c r="WPC65"/>
      <c r="WPD65"/>
      <c r="WPE65"/>
      <c r="WPF65"/>
      <c r="WPG65"/>
      <c r="WPH65"/>
      <c r="WPI65"/>
      <c r="WPJ65"/>
      <c r="WPK65"/>
      <c r="WPL65"/>
      <c r="WPM65"/>
      <c r="WPN65"/>
      <c r="WPO65"/>
      <c r="WPP65"/>
      <c r="WPQ65"/>
      <c r="WPR65"/>
      <c r="WPS65"/>
      <c r="WPT65"/>
      <c r="WPU65"/>
      <c r="WPV65"/>
      <c r="WPW65"/>
      <c r="WPX65"/>
      <c r="WPY65"/>
      <c r="WPZ65"/>
      <c r="WQA65"/>
      <c r="WQB65"/>
      <c r="WQC65"/>
      <c r="WQD65"/>
      <c r="WQE65"/>
      <c r="WQF65"/>
      <c r="WQG65"/>
      <c r="WQH65"/>
      <c r="WQI65"/>
      <c r="WQJ65"/>
      <c r="WQK65"/>
      <c r="WQL65"/>
      <c r="WQM65"/>
      <c r="WQN65"/>
      <c r="WQO65"/>
      <c r="WQP65"/>
      <c r="WQQ65"/>
      <c r="WQR65"/>
      <c r="WQS65"/>
      <c r="WQT65"/>
      <c r="WQU65"/>
      <c r="WQV65"/>
      <c r="WQW65"/>
      <c r="WQX65"/>
      <c r="WQY65"/>
      <c r="WQZ65"/>
      <c r="WRA65"/>
      <c r="WRB65"/>
      <c r="WRC65"/>
      <c r="WRD65"/>
      <c r="WRE65"/>
      <c r="WRF65"/>
      <c r="WRG65"/>
      <c r="WRH65"/>
      <c r="WRI65"/>
      <c r="WRJ65"/>
      <c r="WRK65"/>
      <c r="WRL65"/>
      <c r="WRM65"/>
      <c r="WRN65"/>
      <c r="WRO65"/>
      <c r="WRP65"/>
      <c r="WRQ65"/>
      <c r="WRR65"/>
      <c r="WRS65"/>
      <c r="WRT65"/>
      <c r="WRU65"/>
      <c r="WRV65"/>
      <c r="WRW65"/>
      <c r="WRX65"/>
      <c r="WRY65"/>
      <c r="WRZ65"/>
      <c r="WSA65"/>
      <c r="WSB65"/>
      <c r="WSC65"/>
      <c r="WSD65"/>
      <c r="WSE65"/>
      <c r="WSF65"/>
      <c r="WSG65"/>
      <c r="WSH65"/>
      <c r="WSI65"/>
      <c r="WSJ65"/>
      <c r="WSK65"/>
      <c r="WSL65"/>
      <c r="WSM65"/>
      <c r="WSN65"/>
      <c r="WSO65"/>
      <c r="WSP65"/>
      <c r="WSQ65"/>
      <c r="WSR65"/>
      <c r="WSS65"/>
      <c r="WST65"/>
      <c r="WSU65"/>
      <c r="WSV65"/>
      <c r="WSW65"/>
      <c r="WSX65"/>
      <c r="WSY65"/>
      <c r="WSZ65"/>
      <c r="WTA65"/>
      <c r="WTB65"/>
      <c r="WTC65"/>
      <c r="WTD65"/>
      <c r="WTE65"/>
      <c r="WTF65"/>
      <c r="WTG65"/>
      <c r="WTH65"/>
      <c r="WTI65"/>
      <c r="WTJ65"/>
      <c r="WTK65"/>
      <c r="WTL65"/>
      <c r="WTM65"/>
      <c r="WTN65"/>
      <c r="WTO65"/>
      <c r="WTP65"/>
      <c r="WTQ65"/>
      <c r="WTR65"/>
      <c r="WTS65"/>
      <c r="WTT65"/>
      <c r="WTU65"/>
      <c r="WTV65"/>
      <c r="WTW65"/>
      <c r="WTX65"/>
      <c r="WTY65"/>
      <c r="WTZ65"/>
      <c r="WUA65"/>
      <c r="WUB65"/>
      <c r="WUC65"/>
      <c r="WUD65"/>
      <c r="WUE65"/>
      <c r="WUF65"/>
      <c r="WUG65"/>
      <c r="WUH65"/>
      <c r="WUI65"/>
      <c r="WUJ65"/>
      <c r="WUK65"/>
      <c r="WUL65"/>
      <c r="WUM65"/>
      <c r="WUN65"/>
      <c r="WUO65"/>
      <c r="WUP65"/>
      <c r="WUQ65"/>
      <c r="WUR65"/>
      <c r="WUS65"/>
      <c r="WUT65"/>
      <c r="WUU65"/>
      <c r="WUV65"/>
      <c r="WUW65"/>
      <c r="WUX65"/>
      <c r="WUY65"/>
      <c r="WUZ65"/>
      <c r="WVA65"/>
      <c r="WVB65"/>
      <c r="WVC65"/>
      <c r="WVD65"/>
      <c r="WVE65"/>
      <c r="WVF65"/>
      <c r="WVG65"/>
      <c r="WVH65"/>
      <c r="WVI65"/>
      <c r="WVJ65"/>
      <c r="WVK65"/>
      <c r="WVL65"/>
      <c r="WVM65"/>
      <c r="WVN65"/>
      <c r="WVO65"/>
      <c r="WVP65"/>
      <c r="WVQ65"/>
      <c r="WVR65"/>
      <c r="WVS65"/>
      <c r="WVT65"/>
      <c r="WVU65"/>
      <c r="WVV65"/>
      <c r="WVW65"/>
      <c r="WVX65"/>
      <c r="WVY65"/>
      <c r="WVZ65"/>
      <c r="WWA65"/>
      <c r="WWB65"/>
      <c r="WWC65"/>
      <c r="WWD65"/>
      <c r="WWE65"/>
      <c r="WWF65"/>
      <c r="WWG65"/>
      <c r="WWH65"/>
      <c r="WWI65"/>
      <c r="WWJ65"/>
      <c r="WWK65"/>
      <c r="WWL65"/>
      <c r="WWM65"/>
      <c r="WWN65"/>
      <c r="WWO65"/>
      <c r="WWP65"/>
      <c r="WWQ65"/>
      <c r="WWR65"/>
      <c r="WWS65"/>
      <c r="WWT65"/>
      <c r="WWU65"/>
      <c r="WWV65"/>
      <c r="WWW65"/>
      <c r="WWX65"/>
      <c r="WWY65"/>
      <c r="WWZ65"/>
      <c r="WXA65"/>
      <c r="WXB65"/>
      <c r="WXC65"/>
      <c r="WXD65"/>
      <c r="WXE65"/>
      <c r="WXF65"/>
      <c r="WXG65"/>
      <c r="WXH65"/>
      <c r="WXI65"/>
      <c r="WXJ65"/>
      <c r="WXK65"/>
      <c r="WXL65"/>
      <c r="WXM65"/>
      <c r="WXN65"/>
      <c r="WXO65"/>
      <c r="WXP65"/>
      <c r="WXQ65"/>
      <c r="WXR65"/>
      <c r="WXS65"/>
      <c r="WXT65"/>
      <c r="WXU65"/>
      <c r="WXV65"/>
      <c r="WXW65"/>
      <c r="WXX65"/>
      <c r="WXY65"/>
      <c r="WXZ65"/>
      <c r="WYA65"/>
      <c r="WYB65"/>
      <c r="WYC65"/>
      <c r="WYD65"/>
      <c r="WYE65"/>
      <c r="WYF65"/>
      <c r="WYG65"/>
      <c r="WYH65"/>
      <c r="WYI65"/>
      <c r="WYJ65"/>
      <c r="WYK65"/>
      <c r="WYL65"/>
      <c r="WYM65"/>
      <c r="WYN65"/>
      <c r="WYO65"/>
      <c r="WYP65"/>
      <c r="WYQ65"/>
      <c r="WYR65"/>
      <c r="WYS65"/>
      <c r="WYT65"/>
      <c r="WYU65"/>
      <c r="WYV65"/>
      <c r="WYW65"/>
      <c r="WYX65"/>
      <c r="WYY65"/>
      <c r="WYZ65"/>
      <c r="WZA65"/>
      <c r="WZB65"/>
      <c r="WZC65"/>
      <c r="WZD65"/>
      <c r="WZE65"/>
      <c r="WZF65"/>
      <c r="WZG65"/>
      <c r="WZH65"/>
      <c r="WZI65"/>
      <c r="WZJ65"/>
      <c r="WZK65"/>
      <c r="WZL65"/>
      <c r="WZM65"/>
      <c r="WZN65"/>
      <c r="WZO65"/>
      <c r="WZP65"/>
      <c r="WZQ65"/>
      <c r="WZR65"/>
      <c r="WZS65"/>
      <c r="WZT65"/>
      <c r="WZU65"/>
      <c r="WZV65"/>
      <c r="WZW65"/>
      <c r="WZX65"/>
      <c r="WZY65"/>
      <c r="WZZ65"/>
      <c r="XAA65"/>
      <c r="XAB65"/>
      <c r="XAC65"/>
      <c r="XAD65"/>
      <c r="XAE65"/>
      <c r="XAF65"/>
      <c r="XAG65"/>
      <c r="XAH65"/>
      <c r="XAI65"/>
      <c r="XAJ65"/>
      <c r="XAK65"/>
      <c r="XAL65"/>
      <c r="XAM65"/>
      <c r="XAN65"/>
      <c r="XAO65"/>
      <c r="XAP65"/>
      <c r="XAQ65"/>
      <c r="XAR65"/>
      <c r="XAS65"/>
      <c r="XAT65"/>
      <c r="XAU65"/>
      <c r="XAV65"/>
      <c r="XAW65"/>
      <c r="XAX65"/>
      <c r="XAY65"/>
      <c r="XAZ65"/>
      <c r="XBA65"/>
      <c r="XBB65"/>
      <c r="XBC65"/>
      <c r="XBD65"/>
      <c r="XBE65"/>
      <c r="XBF65"/>
      <c r="XBG65"/>
      <c r="XBH65"/>
      <c r="XBI65"/>
      <c r="XBJ65"/>
      <c r="XBK65"/>
      <c r="XBL65"/>
      <c r="XBM65"/>
      <c r="XBN65"/>
      <c r="XBO65"/>
      <c r="XBP65"/>
      <c r="XBQ65"/>
      <c r="XBR65"/>
      <c r="XBS65"/>
      <c r="XBT65"/>
      <c r="XBU65"/>
      <c r="XBV65"/>
      <c r="XBW65"/>
      <c r="XBX65"/>
      <c r="XBY65"/>
      <c r="XBZ65"/>
      <c r="XCA65"/>
      <c r="XCB65"/>
      <c r="XCC65"/>
      <c r="XCD65"/>
      <c r="XCE65"/>
      <c r="XCF65"/>
      <c r="XCG65"/>
      <c r="XCH65"/>
      <c r="XCI65"/>
      <c r="XCJ65"/>
      <c r="XCK65"/>
      <c r="XCL65"/>
      <c r="XCM65"/>
      <c r="XCN65"/>
      <c r="XCO65"/>
      <c r="XCP65"/>
      <c r="XCQ65"/>
      <c r="XCR65"/>
      <c r="XCS65"/>
      <c r="XCT65"/>
      <c r="XCU65"/>
      <c r="XCV65"/>
      <c r="XCW65"/>
      <c r="XCX65"/>
      <c r="XCY65"/>
      <c r="XCZ65"/>
      <c r="XDA65"/>
      <c r="XDB65"/>
      <c r="XDC65"/>
      <c r="XDD65"/>
      <c r="XDE65"/>
      <c r="XDF65"/>
      <c r="XDG65"/>
      <c r="XDH65"/>
      <c r="XDI65"/>
      <c r="XDJ65"/>
      <c r="XDK65"/>
      <c r="XDL65"/>
      <c r="XDM65"/>
      <c r="XDN65"/>
      <c r="XDO65"/>
      <c r="XDP65"/>
      <c r="XDQ65"/>
      <c r="XDR65"/>
      <c r="XDS65"/>
      <c r="XDT65"/>
      <c r="XDU65"/>
      <c r="XDV65"/>
      <c r="XDW65"/>
      <c r="XDX65"/>
      <c r="XDY65"/>
      <c r="XDZ65"/>
      <c r="XEA65"/>
      <c r="XEB65"/>
      <c r="XEC65"/>
      <c r="XED65"/>
      <c r="XEE65"/>
      <c r="XEF65"/>
      <c r="XEG65"/>
      <c r="XEH65"/>
      <c r="XEI65"/>
      <c r="XEJ65"/>
      <c r="XEK65"/>
      <c r="XEL65"/>
      <c r="XEM65"/>
      <c r="XEN65"/>
      <c r="XEO65"/>
      <c r="XEP65"/>
      <c r="XEQ65"/>
      <c r="XER65"/>
      <c r="XES65"/>
      <c r="XET65"/>
      <c r="XEU65"/>
      <c r="XEV65"/>
      <c r="XEW65"/>
      <c r="XEX65"/>
      <c r="XEY65"/>
      <c r="XEZ65"/>
      <c r="XFA65"/>
      <c r="XFB65"/>
      <c r="XFC65"/>
    </row>
    <row r="66" spans="1:16383" s="528" customFormat="1" ht="12.5" x14ac:dyDescent="0.25">
      <c r="F66" s="530">
        <v>44050.328368055554</v>
      </c>
      <c r="G66" s="529">
        <v>44050.328368055554</v>
      </c>
      <c r="H66" s="528" t="s">
        <v>356</v>
      </c>
      <c r="I66" s="531" t="str">
        <f>Debt!$E$169</f>
        <v>Senior debt level ds principal repayment - T1</v>
      </c>
      <c r="J66" s="560"/>
      <c r="L66" s="528" t="s">
        <v>332</v>
      </c>
      <c r="M66" s="528" t="s">
        <v>357</v>
      </c>
      <c r="N66" s="528" t="s">
        <v>336</v>
      </c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  <c r="AMK66"/>
      <c r="AML66"/>
      <c r="AMM66"/>
      <c r="AMN66"/>
      <c r="AMO66"/>
      <c r="AMP66"/>
      <c r="AMQ66"/>
      <c r="AMR66"/>
      <c r="AMS66"/>
      <c r="AMT66"/>
      <c r="AMU66"/>
      <c r="AMV66"/>
      <c r="AMW66"/>
      <c r="AMX66"/>
      <c r="AMY66"/>
      <c r="AMZ66"/>
      <c r="ANA66"/>
      <c r="ANB66"/>
      <c r="ANC66"/>
      <c r="AND66"/>
      <c r="ANE66"/>
      <c r="ANF66"/>
      <c r="ANG66"/>
      <c r="ANH66"/>
      <c r="ANI66"/>
      <c r="ANJ66"/>
      <c r="ANK66"/>
      <c r="ANL66"/>
      <c r="ANM66"/>
      <c r="ANN66"/>
      <c r="ANO66"/>
      <c r="ANP66"/>
      <c r="ANQ66"/>
      <c r="ANR66"/>
      <c r="ANS66"/>
      <c r="ANT66"/>
      <c r="ANU66"/>
      <c r="ANV66"/>
      <c r="ANW66"/>
      <c r="ANX66"/>
      <c r="ANY66"/>
      <c r="ANZ66"/>
      <c r="AOA66"/>
      <c r="AOB66"/>
      <c r="AOC66"/>
      <c r="AOD66"/>
      <c r="AOE66"/>
      <c r="AOF66"/>
      <c r="AOG66"/>
      <c r="AOH66"/>
      <c r="AOI66"/>
      <c r="AOJ66"/>
      <c r="AOK66"/>
      <c r="AOL66"/>
      <c r="AOM66"/>
      <c r="AON66"/>
      <c r="AOO66"/>
      <c r="AOP66"/>
      <c r="AOQ66"/>
      <c r="AOR66"/>
      <c r="AOS66"/>
      <c r="AOT66"/>
      <c r="AOU66"/>
      <c r="AOV66"/>
      <c r="AOW66"/>
      <c r="AOX66"/>
      <c r="AOY66"/>
      <c r="AOZ66"/>
      <c r="APA66"/>
      <c r="APB66"/>
      <c r="APC66"/>
      <c r="APD66"/>
      <c r="APE66"/>
      <c r="APF66"/>
      <c r="APG66"/>
      <c r="APH66"/>
      <c r="API66"/>
      <c r="APJ66"/>
      <c r="APK66"/>
      <c r="APL66"/>
      <c r="APM66"/>
      <c r="APN66"/>
      <c r="APO66"/>
      <c r="APP66"/>
      <c r="APQ66"/>
      <c r="APR66"/>
      <c r="APS66"/>
      <c r="APT66"/>
      <c r="APU66"/>
      <c r="APV66"/>
      <c r="APW66"/>
      <c r="APX66"/>
      <c r="APY66"/>
      <c r="APZ66"/>
      <c r="AQA66"/>
      <c r="AQB66"/>
      <c r="AQC66"/>
      <c r="AQD66"/>
      <c r="AQE66"/>
      <c r="AQF66"/>
      <c r="AQG66"/>
      <c r="AQH66"/>
      <c r="AQI66"/>
      <c r="AQJ66"/>
      <c r="AQK66"/>
      <c r="AQL66"/>
      <c r="AQM66"/>
      <c r="AQN66"/>
      <c r="AQO66"/>
      <c r="AQP66"/>
      <c r="AQQ66"/>
      <c r="AQR66"/>
      <c r="AQS66"/>
      <c r="AQT66"/>
      <c r="AQU66"/>
      <c r="AQV66"/>
      <c r="AQW66"/>
      <c r="AQX66"/>
      <c r="AQY66"/>
      <c r="AQZ66"/>
      <c r="ARA66"/>
      <c r="ARB66"/>
      <c r="ARC66"/>
      <c r="ARD66"/>
      <c r="ARE66"/>
      <c r="ARF66"/>
      <c r="ARG66"/>
      <c r="ARH66"/>
      <c r="ARI66"/>
      <c r="ARJ66"/>
      <c r="ARK66"/>
      <c r="ARL66"/>
      <c r="ARM66"/>
      <c r="ARN66"/>
      <c r="ARO66"/>
      <c r="ARP66"/>
      <c r="ARQ66"/>
      <c r="ARR66"/>
      <c r="ARS66"/>
      <c r="ART66"/>
      <c r="ARU66"/>
      <c r="ARV66"/>
      <c r="ARW66"/>
      <c r="ARX66"/>
      <c r="ARY66"/>
      <c r="ARZ66"/>
      <c r="ASA66"/>
      <c r="ASB66"/>
      <c r="ASC66"/>
      <c r="ASD66"/>
      <c r="ASE66"/>
      <c r="ASF66"/>
      <c r="ASG66"/>
      <c r="ASH66"/>
      <c r="ASI66"/>
      <c r="ASJ66"/>
      <c r="ASK66"/>
      <c r="ASL66"/>
      <c r="ASM66"/>
      <c r="ASN66"/>
      <c r="ASO66"/>
      <c r="ASP66"/>
      <c r="ASQ66"/>
      <c r="ASR66"/>
      <c r="ASS66"/>
      <c r="AST66"/>
      <c r="ASU66"/>
      <c r="ASV66"/>
      <c r="ASW66"/>
      <c r="ASX66"/>
      <c r="ASY66"/>
      <c r="ASZ66"/>
      <c r="ATA66"/>
      <c r="ATB66"/>
      <c r="ATC66"/>
      <c r="ATD66"/>
      <c r="ATE66"/>
      <c r="ATF66"/>
      <c r="ATG66"/>
      <c r="ATH66"/>
      <c r="ATI66"/>
      <c r="ATJ66"/>
      <c r="ATK66"/>
      <c r="ATL66"/>
      <c r="ATM66"/>
      <c r="ATN66"/>
      <c r="ATO66"/>
      <c r="ATP66"/>
      <c r="ATQ66"/>
      <c r="ATR66"/>
      <c r="ATS66"/>
      <c r="ATT66"/>
      <c r="ATU66"/>
      <c r="ATV66"/>
      <c r="ATW66"/>
      <c r="ATX66"/>
      <c r="ATY66"/>
      <c r="ATZ66"/>
      <c r="AUA66"/>
      <c r="AUB66"/>
      <c r="AUC66"/>
      <c r="AUD66"/>
      <c r="AUE66"/>
      <c r="AUF66"/>
      <c r="AUG66"/>
      <c r="AUH66"/>
      <c r="AUI66"/>
      <c r="AUJ66"/>
      <c r="AUK66"/>
      <c r="AUL66"/>
      <c r="AUM66"/>
      <c r="AUN66"/>
      <c r="AUO66"/>
      <c r="AUP66"/>
      <c r="AUQ66"/>
      <c r="AUR66"/>
      <c r="AUS66"/>
      <c r="AUT66"/>
      <c r="AUU66"/>
      <c r="AUV66"/>
      <c r="AUW66"/>
      <c r="AUX66"/>
      <c r="AUY66"/>
      <c r="AUZ66"/>
      <c r="AVA66"/>
      <c r="AVB66"/>
      <c r="AVC66"/>
      <c r="AVD66"/>
      <c r="AVE66"/>
      <c r="AVF66"/>
      <c r="AVG66"/>
      <c r="AVH66"/>
      <c r="AVI66"/>
      <c r="AVJ66"/>
      <c r="AVK66"/>
      <c r="AVL66"/>
      <c r="AVM66"/>
      <c r="AVN66"/>
      <c r="AVO66"/>
      <c r="AVP66"/>
      <c r="AVQ66"/>
      <c r="AVR66"/>
      <c r="AVS66"/>
      <c r="AVT66"/>
      <c r="AVU66"/>
      <c r="AVV66"/>
      <c r="AVW66"/>
      <c r="AVX66"/>
      <c r="AVY66"/>
      <c r="AVZ66"/>
      <c r="AWA66"/>
      <c r="AWB66"/>
      <c r="AWC66"/>
      <c r="AWD66"/>
      <c r="AWE66"/>
      <c r="AWF66"/>
      <c r="AWG66"/>
      <c r="AWH66"/>
      <c r="AWI66"/>
      <c r="AWJ66"/>
      <c r="AWK66"/>
      <c r="AWL66"/>
      <c r="AWM66"/>
      <c r="AWN66"/>
      <c r="AWO66"/>
      <c r="AWP66"/>
      <c r="AWQ66"/>
      <c r="AWR66"/>
      <c r="AWS66"/>
      <c r="AWT66"/>
      <c r="AWU66"/>
      <c r="AWV66"/>
      <c r="AWW66"/>
      <c r="AWX66"/>
      <c r="AWY66"/>
      <c r="AWZ66"/>
      <c r="AXA66"/>
      <c r="AXB66"/>
      <c r="AXC66"/>
      <c r="AXD66"/>
      <c r="AXE66"/>
      <c r="AXF66"/>
      <c r="AXG66"/>
      <c r="AXH66"/>
      <c r="AXI66"/>
      <c r="AXJ66"/>
      <c r="AXK66"/>
      <c r="AXL66"/>
      <c r="AXM66"/>
      <c r="AXN66"/>
      <c r="AXO66"/>
      <c r="AXP66"/>
      <c r="AXQ66"/>
      <c r="AXR66"/>
      <c r="AXS66"/>
      <c r="AXT66"/>
      <c r="AXU66"/>
      <c r="AXV66"/>
      <c r="AXW66"/>
      <c r="AXX66"/>
      <c r="AXY66"/>
      <c r="AXZ66"/>
      <c r="AYA66"/>
      <c r="AYB66"/>
      <c r="AYC66"/>
      <c r="AYD66"/>
      <c r="AYE66"/>
      <c r="AYF66"/>
      <c r="AYG66"/>
      <c r="AYH66"/>
      <c r="AYI66"/>
      <c r="AYJ66"/>
      <c r="AYK66"/>
      <c r="AYL66"/>
      <c r="AYM66"/>
      <c r="AYN66"/>
      <c r="AYO66"/>
      <c r="AYP66"/>
      <c r="AYQ66"/>
      <c r="AYR66"/>
      <c r="AYS66"/>
      <c r="AYT66"/>
      <c r="AYU66"/>
      <c r="AYV66"/>
      <c r="AYW66"/>
      <c r="AYX66"/>
      <c r="AYY66"/>
      <c r="AYZ66"/>
      <c r="AZA66"/>
      <c r="AZB66"/>
      <c r="AZC66"/>
      <c r="AZD66"/>
      <c r="AZE66"/>
      <c r="AZF66"/>
      <c r="AZG66"/>
      <c r="AZH66"/>
      <c r="AZI66"/>
      <c r="AZJ66"/>
      <c r="AZK66"/>
      <c r="AZL66"/>
      <c r="AZM66"/>
      <c r="AZN66"/>
      <c r="AZO66"/>
      <c r="AZP66"/>
      <c r="AZQ66"/>
      <c r="AZR66"/>
      <c r="AZS66"/>
      <c r="AZT66"/>
      <c r="AZU66"/>
      <c r="AZV66"/>
      <c r="AZW66"/>
      <c r="AZX66"/>
      <c r="AZY66"/>
      <c r="AZZ66"/>
      <c r="BAA66"/>
      <c r="BAB66"/>
      <c r="BAC66"/>
      <c r="BAD66"/>
      <c r="BAE66"/>
      <c r="BAF66"/>
      <c r="BAG66"/>
      <c r="BAH66"/>
      <c r="BAI66"/>
      <c r="BAJ66"/>
      <c r="BAK66"/>
      <c r="BAL66"/>
      <c r="BAM66"/>
      <c r="BAN66"/>
      <c r="BAO66"/>
      <c r="BAP66"/>
      <c r="BAQ66"/>
      <c r="BAR66"/>
      <c r="BAS66"/>
      <c r="BAT66"/>
      <c r="BAU66"/>
      <c r="BAV66"/>
      <c r="BAW66"/>
      <c r="BAX66"/>
      <c r="BAY66"/>
      <c r="BAZ66"/>
      <c r="BBA66"/>
      <c r="BBB66"/>
      <c r="BBC66"/>
      <c r="BBD66"/>
      <c r="BBE66"/>
      <c r="BBF66"/>
      <c r="BBG66"/>
      <c r="BBH66"/>
      <c r="BBI66"/>
      <c r="BBJ66"/>
      <c r="BBK66"/>
      <c r="BBL66"/>
      <c r="BBM66"/>
      <c r="BBN66"/>
      <c r="BBO66"/>
      <c r="BBP66"/>
      <c r="BBQ66"/>
      <c r="BBR66"/>
      <c r="BBS66"/>
      <c r="BBT66"/>
      <c r="BBU66"/>
      <c r="BBV66"/>
      <c r="BBW66"/>
      <c r="BBX66"/>
      <c r="BBY66"/>
      <c r="BBZ66"/>
      <c r="BCA66"/>
      <c r="BCB66"/>
      <c r="BCC66"/>
      <c r="BCD66"/>
      <c r="BCE66"/>
      <c r="BCF66"/>
      <c r="BCG66"/>
      <c r="BCH66"/>
      <c r="BCI66"/>
      <c r="BCJ66"/>
      <c r="BCK66"/>
      <c r="BCL66"/>
      <c r="BCM66"/>
      <c r="BCN66"/>
      <c r="BCO66"/>
      <c r="BCP66"/>
      <c r="BCQ66"/>
      <c r="BCR66"/>
      <c r="BCS66"/>
      <c r="BCT66"/>
      <c r="BCU66"/>
      <c r="BCV66"/>
      <c r="BCW66"/>
      <c r="BCX66"/>
      <c r="BCY66"/>
      <c r="BCZ66"/>
      <c r="BDA66"/>
      <c r="BDB66"/>
      <c r="BDC66"/>
      <c r="BDD66"/>
      <c r="BDE66"/>
      <c r="BDF66"/>
      <c r="BDG66"/>
      <c r="BDH66"/>
      <c r="BDI66"/>
      <c r="BDJ66"/>
      <c r="BDK66"/>
      <c r="BDL66"/>
      <c r="BDM66"/>
      <c r="BDN66"/>
      <c r="BDO66"/>
      <c r="BDP66"/>
      <c r="BDQ66"/>
      <c r="BDR66"/>
      <c r="BDS66"/>
      <c r="BDT66"/>
      <c r="BDU66"/>
      <c r="BDV66"/>
      <c r="BDW66"/>
      <c r="BDX66"/>
      <c r="BDY66"/>
      <c r="BDZ66"/>
      <c r="BEA66"/>
      <c r="BEB66"/>
      <c r="BEC66"/>
      <c r="BED66"/>
      <c r="BEE66"/>
      <c r="BEF66"/>
      <c r="BEG66"/>
      <c r="BEH66"/>
      <c r="BEI66"/>
      <c r="BEJ66"/>
      <c r="BEK66"/>
      <c r="BEL66"/>
      <c r="BEM66"/>
      <c r="BEN66"/>
      <c r="BEO66"/>
      <c r="BEP66"/>
      <c r="BEQ66"/>
      <c r="BER66"/>
      <c r="BES66"/>
      <c r="BET66"/>
      <c r="BEU66"/>
      <c r="BEV66"/>
      <c r="BEW66"/>
      <c r="BEX66"/>
      <c r="BEY66"/>
      <c r="BEZ66"/>
      <c r="BFA66"/>
      <c r="BFB66"/>
      <c r="BFC66"/>
      <c r="BFD66"/>
      <c r="BFE66"/>
      <c r="BFF66"/>
      <c r="BFG66"/>
      <c r="BFH66"/>
      <c r="BFI66"/>
      <c r="BFJ66"/>
      <c r="BFK66"/>
      <c r="BFL66"/>
      <c r="BFM66"/>
      <c r="BFN66"/>
      <c r="BFO66"/>
      <c r="BFP66"/>
      <c r="BFQ66"/>
      <c r="BFR66"/>
      <c r="BFS66"/>
      <c r="BFT66"/>
      <c r="BFU66"/>
      <c r="BFV66"/>
      <c r="BFW66"/>
      <c r="BFX66"/>
      <c r="BFY66"/>
      <c r="BFZ66"/>
      <c r="BGA66"/>
      <c r="BGB66"/>
      <c r="BGC66"/>
      <c r="BGD66"/>
      <c r="BGE66"/>
      <c r="BGF66"/>
      <c r="BGG66"/>
      <c r="BGH66"/>
      <c r="BGI66"/>
      <c r="BGJ66"/>
      <c r="BGK66"/>
      <c r="BGL66"/>
      <c r="BGM66"/>
      <c r="BGN66"/>
      <c r="BGO66"/>
      <c r="BGP66"/>
      <c r="BGQ66"/>
      <c r="BGR66"/>
      <c r="BGS66"/>
      <c r="BGT66"/>
      <c r="BGU66"/>
      <c r="BGV66"/>
      <c r="BGW66"/>
      <c r="BGX66"/>
      <c r="BGY66"/>
      <c r="BGZ66"/>
      <c r="BHA66"/>
      <c r="BHB66"/>
      <c r="BHC66"/>
      <c r="BHD66"/>
      <c r="BHE66"/>
      <c r="BHF66"/>
      <c r="BHG66"/>
      <c r="BHH66"/>
      <c r="BHI66"/>
      <c r="BHJ66"/>
      <c r="BHK66"/>
      <c r="BHL66"/>
      <c r="BHM66"/>
      <c r="BHN66"/>
      <c r="BHO66"/>
      <c r="BHP66"/>
      <c r="BHQ66"/>
      <c r="BHR66"/>
      <c r="BHS66"/>
      <c r="BHT66"/>
      <c r="BHU66"/>
      <c r="BHV66"/>
      <c r="BHW66"/>
      <c r="BHX66"/>
      <c r="BHY66"/>
      <c r="BHZ66"/>
      <c r="BIA66"/>
      <c r="BIB66"/>
      <c r="BIC66"/>
      <c r="BID66"/>
      <c r="BIE66"/>
      <c r="BIF66"/>
      <c r="BIG66"/>
      <c r="BIH66"/>
      <c r="BII66"/>
      <c r="BIJ66"/>
      <c r="BIK66"/>
      <c r="BIL66"/>
      <c r="BIM66"/>
      <c r="BIN66"/>
      <c r="BIO66"/>
      <c r="BIP66"/>
      <c r="BIQ66"/>
      <c r="BIR66"/>
      <c r="BIS66"/>
      <c r="BIT66"/>
      <c r="BIU66"/>
      <c r="BIV66"/>
      <c r="BIW66"/>
      <c r="BIX66"/>
      <c r="BIY66"/>
      <c r="BIZ66"/>
      <c r="BJA66"/>
      <c r="BJB66"/>
      <c r="BJC66"/>
      <c r="BJD66"/>
      <c r="BJE66"/>
      <c r="BJF66"/>
      <c r="BJG66"/>
      <c r="BJH66"/>
      <c r="BJI66"/>
      <c r="BJJ66"/>
      <c r="BJK66"/>
      <c r="BJL66"/>
      <c r="BJM66"/>
      <c r="BJN66"/>
      <c r="BJO66"/>
      <c r="BJP66"/>
      <c r="BJQ66"/>
      <c r="BJR66"/>
      <c r="BJS66"/>
      <c r="BJT66"/>
      <c r="BJU66"/>
      <c r="BJV66"/>
      <c r="BJW66"/>
      <c r="BJX66"/>
      <c r="BJY66"/>
      <c r="BJZ66"/>
      <c r="BKA66"/>
      <c r="BKB66"/>
      <c r="BKC66"/>
      <c r="BKD66"/>
      <c r="BKE66"/>
      <c r="BKF66"/>
      <c r="BKG66"/>
      <c r="BKH66"/>
      <c r="BKI66"/>
      <c r="BKJ66"/>
      <c r="BKK66"/>
      <c r="BKL66"/>
      <c r="BKM66"/>
      <c r="BKN66"/>
      <c r="BKO66"/>
      <c r="BKP66"/>
      <c r="BKQ66"/>
      <c r="BKR66"/>
      <c r="BKS66"/>
      <c r="BKT66"/>
      <c r="BKU66"/>
      <c r="BKV66"/>
      <c r="BKW66"/>
      <c r="BKX66"/>
      <c r="BKY66"/>
      <c r="BKZ66"/>
      <c r="BLA66"/>
      <c r="BLB66"/>
      <c r="BLC66"/>
      <c r="BLD66"/>
      <c r="BLE66"/>
      <c r="BLF66"/>
      <c r="BLG66"/>
      <c r="BLH66"/>
      <c r="BLI66"/>
      <c r="BLJ66"/>
      <c r="BLK66"/>
      <c r="BLL66"/>
      <c r="BLM66"/>
      <c r="BLN66"/>
      <c r="BLO66"/>
      <c r="BLP66"/>
      <c r="BLQ66"/>
      <c r="BLR66"/>
      <c r="BLS66"/>
      <c r="BLT66"/>
      <c r="BLU66"/>
      <c r="BLV66"/>
      <c r="BLW66"/>
      <c r="BLX66"/>
      <c r="BLY66"/>
      <c r="BLZ66"/>
      <c r="BMA66"/>
      <c r="BMB66"/>
      <c r="BMC66"/>
      <c r="BMD66"/>
      <c r="BME66"/>
      <c r="BMF66"/>
      <c r="BMG66"/>
      <c r="BMH66"/>
      <c r="BMI66"/>
      <c r="BMJ66"/>
      <c r="BMK66"/>
      <c r="BML66"/>
      <c r="BMM66"/>
      <c r="BMN66"/>
      <c r="BMO66"/>
      <c r="BMP66"/>
      <c r="BMQ66"/>
      <c r="BMR66"/>
      <c r="BMS66"/>
      <c r="BMT66"/>
      <c r="BMU66"/>
      <c r="BMV66"/>
      <c r="BMW66"/>
      <c r="BMX66"/>
      <c r="BMY66"/>
      <c r="BMZ66"/>
      <c r="BNA66"/>
      <c r="BNB66"/>
      <c r="BNC66"/>
      <c r="BND66"/>
      <c r="BNE66"/>
      <c r="BNF66"/>
      <c r="BNG66"/>
      <c r="BNH66"/>
      <c r="BNI66"/>
      <c r="BNJ66"/>
      <c r="BNK66"/>
      <c r="BNL66"/>
      <c r="BNM66"/>
      <c r="BNN66"/>
      <c r="BNO66"/>
      <c r="BNP66"/>
      <c r="BNQ66"/>
      <c r="BNR66"/>
      <c r="BNS66"/>
      <c r="BNT66"/>
      <c r="BNU66"/>
      <c r="BNV66"/>
      <c r="BNW66"/>
      <c r="BNX66"/>
      <c r="BNY66"/>
      <c r="BNZ66"/>
      <c r="BOA66"/>
      <c r="BOB66"/>
      <c r="BOC66"/>
      <c r="BOD66"/>
      <c r="BOE66"/>
      <c r="BOF66"/>
      <c r="BOG66"/>
      <c r="BOH66"/>
      <c r="BOI66"/>
      <c r="BOJ66"/>
      <c r="BOK66"/>
      <c r="BOL66"/>
      <c r="BOM66"/>
      <c r="BON66"/>
      <c r="BOO66"/>
      <c r="BOP66"/>
      <c r="BOQ66"/>
      <c r="BOR66"/>
      <c r="BOS66"/>
      <c r="BOT66"/>
      <c r="BOU66"/>
      <c r="BOV66"/>
      <c r="BOW66"/>
      <c r="BOX66"/>
      <c r="BOY66"/>
      <c r="BOZ66"/>
      <c r="BPA66"/>
      <c r="BPB66"/>
      <c r="BPC66"/>
      <c r="BPD66"/>
      <c r="BPE66"/>
      <c r="BPF66"/>
      <c r="BPG66"/>
      <c r="BPH66"/>
      <c r="BPI66"/>
      <c r="BPJ66"/>
      <c r="BPK66"/>
      <c r="BPL66"/>
      <c r="BPM66"/>
      <c r="BPN66"/>
      <c r="BPO66"/>
      <c r="BPP66"/>
      <c r="BPQ66"/>
      <c r="BPR66"/>
      <c r="BPS66"/>
      <c r="BPT66"/>
      <c r="BPU66"/>
      <c r="BPV66"/>
      <c r="BPW66"/>
      <c r="BPX66"/>
      <c r="BPY66"/>
      <c r="BPZ66"/>
      <c r="BQA66"/>
      <c r="BQB66"/>
      <c r="BQC66"/>
      <c r="BQD66"/>
      <c r="BQE66"/>
      <c r="BQF66"/>
      <c r="BQG66"/>
      <c r="BQH66"/>
      <c r="BQI66"/>
      <c r="BQJ66"/>
      <c r="BQK66"/>
      <c r="BQL66"/>
      <c r="BQM66"/>
      <c r="BQN66"/>
      <c r="BQO66"/>
      <c r="BQP66"/>
      <c r="BQQ66"/>
      <c r="BQR66"/>
      <c r="BQS66"/>
      <c r="BQT66"/>
      <c r="BQU66"/>
      <c r="BQV66"/>
      <c r="BQW66"/>
      <c r="BQX66"/>
      <c r="BQY66"/>
      <c r="BQZ66"/>
      <c r="BRA66"/>
      <c r="BRB66"/>
      <c r="BRC66"/>
      <c r="BRD66"/>
      <c r="BRE66"/>
      <c r="BRF66"/>
      <c r="BRG66"/>
      <c r="BRH66"/>
      <c r="BRI66"/>
      <c r="BRJ66"/>
      <c r="BRK66"/>
      <c r="BRL66"/>
      <c r="BRM66"/>
      <c r="BRN66"/>
      <c r="BRO66"/>
      <c r="BRP66"/>
      <c r="BRQ66"/>
      <c r="BRR66"/>
      <c r="BRS66"/>
      <c r="BRT66"/>
      <c r="BRU66"/>
      <c r="BRV66"/>
      <c r="BRW66"/>
      <c r="BRX66"/>
      <c r="BRY66"/>
      <c r="BRZ66"/>
      <c r="BSA66"/>
      <c r="BSB66"/>
      <c r="BSC66"/>
      <c r="BSD66"/>
      <c r="BSE66"/>
      <c r="BSF66"/>
      <c r="BSG66"/>
      <c r="BSH66"/>
      <c r="BSI66"/>
      <c r="BSJ66"/>
      <c r="BSK66"/>
      <c r="BSL66"/>
      <c r="BSM66"/>
      <c r="BSN66"/>
      <c r="BSO66"/>
      <c r="BSP66"/>
      <c r="BSQ66"/>
      <c r="BSR66"/>
      <c r="BSS66"/>
      <c r="BST66"/>
      <c r="BSU66"/>
      <c r="BSV66"/>
      <c r="BSW66"/>
      <c r="BSX66"/>
      <c r="BSY66"/>
      <c r="BSZ66"/>
      <c r="BTA66"/>
      <c r="BTB66"/>
      <c r="BTC66"/>
      <c r="BTD66"/>
      <c r="BTE66"/>
      <c r="BTF66"/>
      <c r="BTG66"/>
      <c r="BTH66"/>
      <c r="BTI66"/>
      <c r="BTJ66"/>
      <c r="BTK66"/>
      <c r="BTL66"/>
      <c r="BTM66"/>
      <c r="BTN66"/>
      <c r="BTO66"/>
      <c r="BTP66"/>
      <c r="BTQ66"/>
      <c r="BTR66"/>
      <c r="BTS66"/>
      <c r="BTT66"/>
      <c r="BTU66"/>
      <c r="BTV66"/>
      <c r="BTW66"/>
      <c r="BTX66"/>
      <c r="BTY66"/>
      <c r="BTZ66"/>
      <c r="BUA66"/>
      <c r="BUB66"/>
      <c r="BUC66"/>
      <c r="BUD66"/>
      <c r="BUE66"/>
      <c r="BUF66"/>
      <c r="BUG66"/>
      <c r="BUH66"/>
      <c r="BUI66"/>
      <c r="BUJ66"/>
      <c r="BUK66"/>
      <c r="BUL66"/>
      <c r="BUM66"/>
      <c r="BUN66"/>
      <c r="BUO66"/>
      <c r="BUP66"/>
      <c r="BUQ66"/>
      <c r="BUR66"/>
      <c r="BUS66"/>
      <c r="BUT66"/>
      <c r="BUU66"/>
      <c r="BUV66"/>
      <c r="BUW66"/>
      <c r="BUX66"/>
      <c r="BUY66"/>
      <c r="BUZ66"/>
      <c r="BVA66"/>
      <c r="BVB66"/>
      <c r="BVC66"/>
      <c r="BVD66"/>
      <c r="BVE66"/>
      <c r="BVF66"/>
      <c r="BVG66"/>
      <c r="BVH66"/>
      <c r="BVI66"/>
      <c r="BVJ66"/>
      <c r="BVK66"/>
      <c r="BVL66"/>
      <c r="BVM66"/>
      <c r="BVN66"/>
      <c r="BVO66"/>
      <c r="BVP66"/>
      <c r="BVQ66"/>
      <c r="BVR66"/>
      <c r="BVS66"/>
      <c r="BVT66"/>
      <c r="BVU66"/>
      <c r="BVV66"/>
      <c r="BVW66"/>
      <c r="BVX66"/>
      <c r="BVY66"/>
      <c r="BVZ66"/>
      <c r="BWA66"/>
      <c r="BWB66"/>
      <c r="BWC66"/>
      <c r="BWD66"/>
      <c r="BWE66"/>
      <c r="BWF66"/>
      <c r="BWG66"/>
      <c r="BWH66"/>
      <c r="BWI66"/>
      <c r="BWJ66"/>
      <c r="BWK66"/>
      <c r="BWL66"/>
      <c r="BWM66"/>
      <c r="BWN66"/>
      <c r="BWO66"/>
      <c r="BWP66"/>
      <c r="BWQ66"/>
      <c r="BWR66"/>
      <c r="BWS66"/>
      <c r="BWT66"/>
      <c r="BWU66"/>
      <c r="BWV66"/>
      <c r="BWW66"/>
      <c r="BWX66"/>
      <c r="BWY66"/>
      <c r="BWZ66"/>
      <c r="BXA66"/>
      <c r="BXB66"/>
      <c r="BXC66"/>
      <c r="BXD66"/>
      <c r="BXE66"/>
      <c r="BXF66"/>
      <c r="BXG66"/>
      <c r="BXH66"/>
      <c r="BXI66"/>
      <c r="BXJ66"/>
      <c r="BXK66"/>
      <c r="BXL66"/>
      <c r="BXM66"/>
      <c r="BXN66"/>
      <c r="BXO66"/>
      <c r="BXP66"/>
      <c r="BXQ66"/>
      <c r="BXR66"/>
      <c r="BXS66"/>
      <c r="BXT66"/>
      <c r="BXU66"/>
      <c r="BXV66"/>
      <c r="BXW66"/>
      <c r="BXX66"/>
      <c r="BXY66"/>
      <c r="BXZ66"/>
      <c r="BYA66"/>
      <c r="BYB66"/>
      <c r="BYC66"/>
      <c r="BYD66"/>
      <c r="BYE66"/>
      <c r="BYF66"/>
      <c r="BYG66"/>
      <c r="BYH66"/>
      <c r="BYI66"/>
      <c r="BYJ66"/>
      <c r="BYK66"/>
      <c r="BYL66"/>
      <c r="BYM66"/>
      <c r="BYN66"/>
      <c r="BYO66"/>
      <c r="BYP66"/>
      <c r="BYQ66"/>
      <c r="BYR66"/>
      <c r="BYS66"/>
      <c r="BYT66"/>
      <c r="BYU66"/>
      <c r="BYV66"/>
      <c r="BYW66"/>
      <c r="BYX66"/>
      <c r="BYY66"/>
      <c r="BYZ66"/>
      <c r="BZA66"/>
      <c r="BZB66"/>
      <c r="BZC66"/>
      <c r="BZD66"/>
      <c r="BZE66"/>
      <c r="BZF66"/>
      <c r="BZG66"/>
      <c r="BZH66"/>
      <c r="BZI66"/>
      <c r="BZJ66"/>
      <c r="BZK66"/>
      <c r="BZL66"/>
      <c r="BZM66"/>
      <c r="BZN66"/>
      <c r="BZO66"/>
      <c r="BZP66"/>
      <c r="BZQ66"/>
      <c r="BZR66"/>
      <c r="BZS66"/>
      <c r="BZT66"/>
      <c r="BZU66"/>
      <c r="BZV66"/>
      <c r="BZW66"/>
      <c r="BZX66"/>
      <c r="BZY66"/>
      <c r="BZZ66"/>
      <c r="CAA66"/>
      <c r="CAB66"/>
      <c r="CAC66"/>
      <c r="CAD66"/>
      <c r="CAE66"/>
      <c r="CAF66"/>
      <c r="CAG66"/>
      <c r="CAH66"/>
      <c r="CAI66"/>
      <c r="CAJ66"/>
      <c r="CAK66"/>
      <c r="CAL66"/>
      <c r="CAM66"/>
      <c r="CAN66"/>
      <c r="CAO66"/>
      <c r="CAP66"/>
      <c r="CAQ66"/>
      <c r="CAR66"/>
      <c r="CAS66"/>
      <c r="CAT66"/>
      <c r="CAU66"/>
      <c r="CAV66"/>
      <c r="CAW66"/>
      <c r="CAX66"/>
      <c r="CAY66"/>
      <c r="CAZ66"/>
      <c r="CBA66"/>
      <c r="CBB66"/>
      <c r="CBC66"/>
      <c r="CBD66"/>
      <c r="CBE66"/>
      <c r="CBF66"/>
      <c r="CBG66"/>
      <c r="CBH66"/>
      <c r="CBI66"/>
      <c r="CBJ66"/>
      <c r="CBK66"/>
      <c r="CBL66"/>
      <c r="CBM66"/>
      <c r="CBN66"/>
      <c r="CBO66"/>
      <c r="CBP66"/>
      <c r="CBQ66"/>
      <c r="CBR66"/>
      <c r="CBS66"/>
      <c r="CBT66"/>
      <c r="CBU66"/>
      <c r="CBV66"/>
      <c r="CBW66"/>
      <c r="CBX66"/>
      <c r="CBY66"/>
      <c r="CBZ66"/>
      <c r="CCA66"/>
      <c r="CCB66"/>
      <c r="CCC66"/>
      <c r="CCD66"/>
      <c r="CCE66"/>
      <c r="CCF66"/>
      <c r="CCG66"/>
      <c r="CCH66"/>
      <c r="CCI66"/>
      <c r="CCJ66"/>
      <c r="CCK66"/>
      <c r="CCL66"/>
      <c r="CCM66"/>
      <c r="CCN66"/>
      <c r="CCO66"/>
      <c r="CCP66"/>
      <c r="CCQ66"/>
      <c r="CCR66"/>
      <c r="CCS66"/>
      <c r="CCT66"/>
      <c r="CCU66"/>
      <c r="CCV66"/>
      <c r="CCW66"/>
      <c r="CCX66"/>
      <c r="CCY66"/>
      <c r="CCZ66"/>
      <c r="CDA66"/>
      <c r="CDB66"/>
      <c r="CDC66"/>
      <c r="CDD66"/>
      <c r="CDE66"/>
      <c r="CDF66"/>
      <c r="CDG66"/>
      <c r="CDH66"/>
      <c r="CDI66"/>
      <c r="CDJ66"/>
      <c r="CDK66"/>
      <c r="CDL66"/>
      <c r="CDM66"/>
      <c r="CDN66"/>
      <c r="CDO66"/>
      <c r="CDP66"/>
      <c r="CDQ66"/>
      <c r="CDR66"/>
      <c r="CDS66"/>
      <c r="CDT66"/>
      <c r="CDU66"/>
      <c r="CDV66"/>
      <c r="CDW66"/>
      <c r="CDX66"/>
      <c r="CDY66"/>
      <c r="CDZ66"/>
      <c r="CEA66"/>
      <c r="CEB66"/>
      <c r="CEC66"/>
      <c r="CED66"/>
      <c r="CEE66"/>
      <c r="CEF66"/>
      <c r="CEG66"/>
      <c r="CEH66"/>
      <c r="CEI66"/>
      <c r="CEJ66"/>
      <c r="CEK66"/>
      <c r="CEL66"/>
      <c r="CEM66"/>
      <c r="CEN66"/>
      <c r="CEO66"/>
      <c r="CEP66"/>
      <c r="CEQ66"/>
      <c r="CER66"/>
      <c r="CES66"/>
      <c r="CET66"/>
      <c r="CEU66"/>
      <c r="CEV66"/>
      <c r="CEW66"/>
      <c r="CEX66"/>
      <c r="CEY66"/>
      <c r="CEZ66"/>
      <c r="CFA66"/>
      <c r="CFB66"/>
      <c r="CFC66"/>
      <c r="CFD66"/>
      <c r="CFE66"/>
      <c r="CFF66"/>
      <c r="CFG66"/>
      <c r="CFH66"/>
      <c r="CFI66"/>
      <c r="CFJ66"/>
      <c r="CFK66"/>
      <c r="CFL66"/>
      <c r="CFM66"/>
      <c r="CFN66"/>
      <c r="CFO66"/>
      <c r="CFP66"/>
      <c r="CFQ66"/>
      <c r="CFR66"/>
      <c r="CFS66"/>
      <c r="CFT66"/>
      <c r="CFU66"/>
      <c r="CFV66"/>
      <c r="CFW66"/>
      <c r="CFX66"/>
      <c r="CFY66"/>
      <c r="CFZ66"/>
      <c r="CGA66"/>
      <c r="CGB66"/>
      <c r="CGC66"/>
      <c r="CGD66"/>
      <c r="CGE66"/>
      <c r="CGF66"/>
      <c r="CGG66"/>
      <c r="CGH66"/>
      <c r="CGI66"/>
      <c r="CGJ66"/>
      <c r="CGK66"/>
      <c r="CGL66"/>
      <c r="CGM66"/>
      <c r="CGN66"/>
      <c r="CGO66"/>
      <c r="CGP66"/>
      <c r="CGQ66"/>
      <c r="CGR66"/>
      <c r="CGS66"/>
      <c r="CGT66"/>
      <c r="CGU66"/>
      <c r="CGV66"/>
      <c r="CGW66"/>
      <c r="CGX66"/>
      <c r="CGY66"/>
      <c r="CGZ66"/>
      <c r="CHA66"/>
      <c r="CHB66"/>
      <c r="CHC66"/>
      <c r="CHD66"/>
      <c r="CHE66"/>
      <c r="CHF66"/>
      <c r="CHG66"/>
      <c r="CHH66"/>
      <c r="CHI66"/>
      <c r="CHJ66"/>
      <c r="CHK66"/>
      <c r="CHL66"/>
      <c r="CHM66"/>
      <c r="CHN66"/>
      <c r="CHO66"/>
      <c r="CHP66"/>
      <c r="CHQ66"/>
      <c r="CHR66"/>
      <c r="CHS66"/>
      <c r="CHT66"/>
      <c r="CHU66"/>
      <c r="CHV66"/>
      <c r="CHW66"/>
      <c r="CHX66"/>
      <c r="CHY66"/>
      <c r="CHZ66"/>
      <c r="CIA66"/>
      <c r="CIB66"/>
      <c r="CIC66"/>
      <c r="CID66"/>
      <c r="CIE66"/>
      <c r="CIF66"/>
      <c r="CIG66"/>
      <c r="CIH66"/>
      <c r="CII66"/>
      <c r="CIJ66"/>
      <c r="CIK66"/>
      <c r="CIL66"/>
      <c r="CIM66"/>
      <c r="CIN66"/>
      <c r="CIO66"/>
      <c r="CIP66"/>
      <c r="CIQ66"/>
      <c r="CIR66"/>
      <c r="CIS66"/>
      <c r="CIT66"/>
      <c r="CIU66"/>
      <c r="CIV66"/>
      <c r="CIW66"/>
      <c r="CIX66"/>
      <c r="CIY66"/>
      <c r="CIZ66"/>
      <c r="CJA66"/>
      <c r="CJB66"/>
      <c r="CJC66"/>
      <c r="CJD66"/>
      <c r="CJE66"/>
      <c r="CJF66"/>
      <c r="CJG66"/>
      <c r="CJH66"/>
      <c r="CJI66"/>
      <c r="CJJ66"/>
      <c r="CJK66"/>
      <c r="CJL66"/>
      <c r="CJM66"/>
      <c r="CJN66"/>
      <c r="CJO66"/>
      <c r="CJP66"/>
      <c r="CJQ66"/>
      <c r="CJR66"/>
      <c r="CJS66"/>
      <c r="CJT66"/>
      <c r="CJU66"/>
      <c r="CJV66"/>
      <c r="CJW66"/>
      <c r="CJX66"/>
      <c r="CJY66"/>
      <c r="CJZ66"/>
      <c r="CKA66"/>
      <c r="CKB66"/>
      <c r="CKC66"/>
      <c r="CKD66"/>
      <c r="CKE66"/>
      <c r="CKF66"/>
      <c r="CKG66"/>
      <c r="CKH66"/>
      <c r="CKI66"/>
      <c r="CKJ66"/>
      <c r="CKK66"/>
      <c r="CKL66"/>
      <c r="CKM66"/>
      <c r="CKN66"/>
      <c r="CKO66"/>
      <c r="CKP66"/>
      <c r="CKQ66"/>
      <c r="CKR66"/>
      <c r="CKS66"/>
      <c r="CKT66"/>
      <c r="CKU66"/>
      <c r="CKV66"/>
      <c r="CKW66"/>
      <c r="CKX66"/>
      <c r="CKY66"/>
      <c r="CKZ66"/>
      <c r="CLA66"/>
      <c r="CLB66"/>
      <c r="CLC66"/>
      <c r="CLD66"/>
      <c r="CLE66"/>
      <c r="CLF66"/>
      <c r="CLG66"/>
      <c r="CLH66"/>
      <c r="CLI66"/>
      <c r="CLJ66"/>
      <c r="CLK66"/>
      <c r="CLL66"/>
      <c r="CLM66"/>
      <c r="CLN66"/>
      <c r="CLO66"/>
      <c r="CLP66"/>
      <c r="CLQ66"/>
      <c r="CLR66"/>
      <c r="CLS66"/>
      <c r="CLT66"/>
      <c r="CLU66"/>
      <c r="CLV66"/>
      <c r="CLW66"/>
      <c r="CLX66"/>
      <c r="CLY66"/>
      <c r="CLZ66"/>
      <c r="CMA66"/>
      <c r="CMB66"/>
      <c r="CMC66"/>
      <c r="CMD66"/>
      <c r="CME66"/>
      <c r="CMF66"/>
      <c r="CMG66"/>
      <c r="CMH66"/>
      <c r="CMI66"/>
      <c r="CMJ66"/>
      <c r="CMK66"/>
      <c r="CML66"/>
      <c r="CMM66"/>
      <c r="CMN66"/>
      <c r="CMO66"/>
      <c r="CMP66"/>
      <c r="CMQ66"/>
      <c r="CMR66"/>
      <c r="CMS66"/>
      <c r="CMT66"/>
      <c r="CMU66"/>
      <c r="CMV66"/>
      <c r="CMW66"/>
      <c r="CMX66"/>
      <c r="CMY66"/>
      <c r="CMZ66"/>
      <c r="CNA66"/>
      <c r="CNB66"/>
      <c r="CNC66"/>
      <c r="CND66"/>
      <c r="CNE66"/>
      <c r="CNF66"/>
      <c r="CNG66"/>
      <c r="CNH66"/>
      <c r="CNI66"/>
      <c r="CNJ66"/>
      <c r="CNK66"/>
      <c r="CNL66"/>
      <c r="CNM66"/>
      <c r="CNN66"/>
      <c r="CNO66"/>
      <c r="CNP66"/>
      <c r="CNQ66"/>
      <c r="CNR66"/>
      <c r="CNS66"/>
      <c r="CNT66"/>
      <c r="CNU66"/>
      <c r="CNV66"/>
      <c r="CNW66"/>
      <c r="CNX66"/>
      <c r="CNY66"/>
      <c r="CNZ66"/>
      <c r="COA66"/>
      <c r="COB66"/>
      <c r="COC66"/>
      <c r="COD66"/>
      <c r="COE66"/>
      <c r="COF66"/>
      <c r="COG66"/>
      <c r="COH66"/>
      <c r="COI66"/>
      <c r="COJ66"/>
      <c r="COK66"/>
      <c r="COL66"/>
      <c r="COM66"/>
      <c r="CON66"/>
      <c r="COO66"/>
      <c r="COP66"/>
      <c r="COQ66"/>
      <c r="COR66"/>
      <c r="COS66"/>
      <c r="COT66"/>
      <c r="COU66"/>
      <c r="COV66"/>
      <c r="COW66"/>
      <c r="COX66"/>
      <c r="COY66"/>
      <c r="COZ66"/>
      <c r="CPA66"/>
      <c r="CPB66"/>
      <c r="CPC66"/>
      <c r="CPD66"/>
      <c r="CPE66"/>
      <c r="CPF66"/>
      <c r="CPG66"/>
      <c r="CPH66"/>
      <c r="CPI66"/>
      <c r="CPJ66"/>
      <c r="CPK66"/>
      <c r="CPL66"/>
      <c r="CPM66"/>
      <c r="CPN66"/>
      <c r="CPO66"/>
      <c r="CPP66"/>
      <c r="CPQ66"/>
      <c r="CPR66"/>
      <c r="CPS66"/>
      <c r="CPT66"/>
      <c r="CPU66"/>
      <c r="CPV66"/>
      <c r="CPW66"/>
      <c r="CPX66"/>
      <c r="CPY66"/>
      <c r="CPZ66"/>
      <c r="CQA66"/>
      <c r="CQB66"/>
      <c r="CQC66"/>
      <c r="CQD66"/>
      <c r="CQE66"/>
      <c r="CQF66"/>
      <c r="CQG66"/>
      <c r="CQH66"/>
      <c r="CQI66"/>
      <c r="CQJ66"/>
      <c r="CQK66"/>
      <c r="CQL66"/>
      <c r="CQM66"/>
      <c r="CQN66"/>
      <c r="CQO66"/>
      <c r="CQP66"/>
      <c r="CQQ66"/>
      <c r="CQR66"/>
      <c r="CQS66"/>
      <c r="CQT66"/>
      <c r="CQU66"/>
      <c r="CQV66"/>
      <c r="CQW66"/>
      <c r="CQX66"/>
      <c r="CQY66"/>
      <c r="CQZ66"/>
      <c r="CRA66"/>
      <c r="CRB66"/>
      <c r="CRC66"/>
      <c r="CRD66"/>
      <c r="CRE66"/>
      <c r="CRF66"/>
      <c r="CRG66"/>
      <c r="CRH66"/>
      <c r="CRI66"/>
      <c r="CRJ66"/>
      <c r="CRK66"/>
      <c r="CRL66"/>
      <c r="CRM66"/>
      <c r="CRN66"/>
      <c r="CRO66"/>
      <c r="CRP66"/>
      <c r="CRQ66"/>
      <c r="CRR66"/>
      <c r="CRS66"/>
      <c r="CRT66"/>
      <c r="CRU66"/>
      <c r="CRV66"/>
      <c r="CRW66"/>
      <c r="CRX66"/>
      <c r="CRY66"/>
      <c r="CRZ66"/>
      <c r="CSA66"/>
      <c r="CSB66"/>
      <c r="CSC66"/>
      <c r="CSD66"/>
      <c r="CSE66"/>
      <c r="CSF66"/>
      <c r="CSG66"/>
      <c r="CSH66"/>
      <c r="CSI66"/>
      <c r="CSJ66"/>
      <c r="CSK66"/>
      <c r="CSL66"/>
      <c r="CSM66"/>
      <c r="CSN66"/>
      <c r="CSO66"/>
      <c r="CSP66"/>
      <c r="CSQ66"/>
      <c r="CSR66"/>
      <c r="CSS66"/>
      <c r="CST66"/>
      <c r="CSU66"/>
      <c r="CSV66"/>
      <c r="CSW66"/>
      <c r="CSX66"/>
      <c r="CSY66"/>
      <c r="CSZ66"/>
      <c r="CTA66"/>
      <c r="CTB66"/>
      <c r="CTC66"/>
      <c r="CTD66"/>
      <c r="CTE66"/>
      <c r="CTF66"/>
      <c r="CTG66"/>
      <c r="CTH66"/>
      <c r="CTI66"/>
      <c r="CTJ66"/>
      <c r="CTK66"/>
      <c r="CTL66"/>
      <c r="CTM66"/>
      <c r="CTN66"/>
      <c r="CTO66"/>
      <c r="CTP66"/>
      <c r="CTQ66"/>
      <c r="CTR66"/>
      <c r="CTS66"/>
      <c r="CTT66"/>
      <c r="CTU66"/>
      <c r="CTV66"/>
      <c r="CTW66"/>
      <c r="CTX66"/>
      <c r="CTY66"/>
      <c r="CTZ66"/>
      <c r="CUA66"/>
      <c r="CUB66"/>
      <c r="CUC66"/>
      <c r="CUD66"/>
      <c r="CUE66"/>
      <c r="CUF66"/>
      <c r="CUG66"/>
      <c r="CUH66"/>
      <c r="CUI66"/>
      <c r="CUJ66"/>
      <c r="CUK66"/>
      <c r="CUL66"/>
      <c r="CUM66"/>
      <c r="CUN66"/>
      <c r="CUO66"/>
      <c r="CUP66"/>
      <c r="CUQ66"/>
      <c r="CUR66"/>
      <c r="CUS66"/>
      <c r="CUT66"/>
      <c r="CUU66"/>
      <c r="CUV66"/>
      <c r="CUW66"/>
      <c r="CUX66"/>
      <c r="CUY66"/>
      <c r="CUZ66"/>
      <c r="CVA66"/>
      <c r="CVB66"/>
      <c r="CVC66"/>
      <c r="CVD66"/>
      <c r="CVE66"/>
      <c r="CVF66"/>
      <c r="CVG66"/>
      <c r="CVH66"/>
      <c r="CVI66"/>
      <c r="CVJ66"/>
      <c r="CVK66"/>
      <c r="CVL66"/>
      <c r="CVM66"/>
      <c r="CVN66"/>
      <c r="CVO66"/>
      <c r="CVP66"/>
      <c r="CVQ66"/>
      <c r="CVR66"/>
      <c r="CVS66"/>
      <c r="CVT66"/>
      <c r="CVU66"/>
      <c r="CVV66"/>
      <c r="CVW66"/>
      <c r="CVX66"/>
      <c r="CVY66"/>
      <c r="CVZ66"/>
      <c r="CWA66"/>
      <c r="CWB66"/>
      <c r="CWC66"/>
      <c r="CWD66"/>
      <c r="CWE66"/>
      <c r="CWF66"/>
      <c r="CWG66"/>
      <c r="CWH66"/>
      <c r="CWI66"/>
      <c r="CWJ66"/>
      <c r="CWK66"/>
      <c r="CWL66"/>
      <c r="CWM66"/>
      <c r="CWN66"/>
      <c r="CWO66"/>
      <c r="CWP66"/>
      <c r="CWQ66"/>
      <c r="CWR66"/>
      <c r="CWS66"/>
      <c r="CWT66"/>
      <c r="CWU66"/>
      <c r="CWV66"/>
      <c r="CWW66"/>
      <c r="CWX66"/>
      <c r="CWY66"/>
      <c r="CWZ66"/>
      <c r="CXA66"/>
      <c r="CXB66"/>
      <c r="CXC66"/>
      <c r="CXD66"/>
      <c r="CXE66"/>
      <c r="CXF66"/>
      <c r="CXG66"/>
      <c r="CXH66"/>
      <c r="CXI66"/>
      <c r="CXJ66"/>
      <c r="CXK66"/>
      <c r="CXL66"/>
      <c r="CXM66"/>
      <c r="CXN66"/>
      <c r="CXO66"/>
      <c r="CXP66"/>
      <c r="CXQ66"/>
      <c r="CXR66"/>
      <c r="CXS66"/>
      <c r="CXT66"/>
      <c r="CXU66"/>
      <c r="CXV66"/>
      <c r="CXW66"/>
      <c r="CXX66"/>
      <c r="CXY66"/>
      <c r="CXZ66"/>
      <c r="CYA66"/>
      <c r="CYB66"/>
      <c r="CYC66"/>
      <c r="CYD66"/>
      <c r="CYE66"/>
      <c r="CYF66"/>
      <c r="CYG66"/>
      <c r="CYH66"/>
      <c r="CYI66"/>
      <c r="CYJ66"/>
      <c r="CYK66"/>
      <c r="CYL66"/>
      <c r="CYM66"/>
      <c r="CYN66"/>
      <c r="CYO66"/>
      <c r="CYP66"/>
      <c r="CYQ66"/>
      <c r="CYR66"/>
      <c r="CYS66"/>
      <c r="CYT66"/>
      <c r="CYU66"/>
      <c r="CYV66"/>
      <c r="CYW66"/>
      <c r="CYX66"/>
      <c r="CYY66"/>
      <c r="CYZ66"/>
      <c r="CZA66"/>
      <c r="CZB66"/>
      <c r="CZC66"/>
      <c r="CZD66"/>
      <c r="CZE66"/>
      <c r="CZF66"/>
      <c r="CZG66"/>
      <c r="CZH66"/>
      <c r="CZI66"/>
      <c r="CZJ66"/>
      <c r="CZK66"/>
      <c r="CZL66"/>
      <c r="CZM66"/>
      <c r="CZN66"/>
      <c r="CZO66"/>
      <c r="CZP66"/>
      <c r="CZQ66"/>
      <c r="CZR66"/>
      <c r="CZS66"/>
      <c r="CZT66"/>
      <c r="CZU66"/>
      <c r="CZV66"/>
      <c r="CZW66"/>
      <c r="CZX66"/>
      <c r="CZY66"/>
      <c r="CZZ66"/>
      <c r="DAA66"/>
      <c r="DAB66"/>
      <c r="DAC66"/>
      <c r="DAD66"/>
      <c r="DAE66"/>
      <c r="DAF66"/>
      <c r="DAG66"/>
      <c r="DAH66"/>
      <c r="DAI66"/>
      <c r="DAJ66"/>
      <c r="DAK66"/>
      <c r="DAL66"/>
      <c r="DAM66"/>
      <c r="DAN66"/>
      <c r="DAO66"/>
      <c r="DAP66"/>
      <c r="DAQ66"/>
      <c r="DAR66"/>
      <c r="DAS66"/>
      <c r="DAT66"/>
      <c r="DAU66"/>
      <c r="DAV66"/>
      <c r="DAW66"/>
      <c r="DAX66"/>
      <c r="DAY66"/>
      <c r="DAZ66"/>
      <c r="DBA66"/>
      <c r="DBB66"/>
      <c r="DBC66"/>
      <c r="DBD66"/>
      <c r="DBE66"/>
      <c r="DBF66"/>
      <c r="DBG66"/>
      <c r="DBH66"/>
      <c r="DBI66"/>
      <c r="DBJ66"/>
      <c r="DBK66"/>
      <c r="DBL66"/>
      <c r="DBM66"/>
      <c r="DBN66"/>
      <c r="DBO66"/>
      <c r="DBP66"/>
      <c r="DBQ66"/>
      <c r="DBR66"/>
      <c r="DBS66"/>
      <c r="DBT66"/>
      <c r="DBU66"/>
      <c r="DBV66"/>
      <c r="DBW66"/>
      <c r="DBX66"/>
      <c r="DBY66"/>
      <c r="DBZ66"/>
      <c r="DCA66"/>
      <c r="DCB66"/>
      <c r="DCC66"/>
      <c r="DCD66"/>
      <c r="DCE66"/>
      <c r="DCF66"/>
      <c r="DCG66"/>
      <c r="DCH66"/>
      <c r="DCI66"/>
      <c r="DCJ66"/>
      <c r="DCK66"/>
      <c r="DCL66"/>
      <c r="DCM66"/>
      <c r="DCN66"/>
      <c r="DCO66"/>
      <c r="DCP66"/>
      <c r="DCQ66"/>
      <c r="DCR66"/>
      <c r="DCS66"/>
      <c r="DCT66"/>
      <c r="DCU66"/>
      <c r="DCV66"/>
      <c r="DCW66"/>
      <c r="DCX66"/>
      <c r="DCY66"/>
      <c r="DCZ66"/>
      <c r="DDA66"/>
      <c r="DDB66"/>
      <c r="DDC66"/>
      <c r="DDD66"/>
      <c r="DDE66"/>
      <c r="DDF66"/>
      <c r="DDG66"/>
      <c r="DDH66"/>
      <c r="DDI66"/>
      <c r="DDJ66"/>
      <c r="DDK66"/>
      <c r="DDL66"/>
      <c r="DDM66"/>
      <c r="DDN66"/>
      <c r="DDO66"/>
      <c r="DDP66"/>
      <c r="DDQ66"/>
      <c r="DDR66"/>
      <c r="DDS66"/>
      <c r="DDT66"/>
      <c r="DDU66"/>
      <c r="DDV66"/>
      <c r="DDW66"/>
      <c r="DDX66"/>
      <c r="DDY66"/>
      <c r="DDZ66"/>
      <c r="DEA66"/>
      <c r="DEB66"/>
      <c r="DEC66"/>
      <c r="DED66"/>
      <c r="DEE66"/>
      <c r="DEF66"/>
      <c r="DEG66"/>
      <c r="DEH66"/>
      <c r="DEI66"/>
      <c r="DEJ66"/>
      <c r="DEK66"/>
      <c r="DEL66"/>
      <c r="DEM66"/>
      <c r="DEN66"/>
      <c r="DEO66"/>
      <c r="DEP66"/>
      <c r="DEQ66"/>
      <c r="DER66"/>
      <c r="DES66"/>
      <c r="DET66"/>
      <c r="DEU66"/>
      <c r="DEV66"/>
      <c r="DEW66"/>
      <c r="DEX66"/>
      <c r="DEY66"/>
      <c r="DEZ66"/>
      <c r="DFA66"/>
      <c r="DFB66"/>
      <c r="DFC66"/>
      <c r="DFD66"/>
      <c r="DFE66"/>
      <c r="DFF66"/>
      <c r="DFG66"/>
      <c r="DFH66"/>
      <c r="DFI66"/>
      <c r="DFJ66"/>
      <c r="DFK66"/>
      <c r="DFL66"/>
      <c r="DFM66"/>
      <c r="DFN66"/>
      <c r="DFO66"/>
      <c r="DFP66"/>
      <c r="DFQ66"/>
      <c r="DFR66"/>
      <c r="DFS66"/>
      <c r="DFT66"/>
      <c r="DFU66"/>
      <c r="DFV66"/>
      <c r="DFW66"/>
      <c r="DFX66"/>
      <c r="DFY66"/>
      <c r="DFZ66"/>
      <c r="DGA66"/>
      <c r="DGB66"/>
      <c r="DGC66"/>
      <c r="DGD66"/>
      <c r="DGE66"/>
      <c r="DGF66"/>
      <c r="DGG66"/>
      <c r="DGH66"/>
      <c r="DGI66"/>
      <c r="DGJ66"/>
      <c r="DGK66"/>
      <c r="DGL66"/>
      <c r="DGM66"/>
      <c r="DGN66"/>
      <c r="DGO66"/>
      <c r="DGP66"/>
      <c r="DGQ66"/>
      <c r="DGR66"/>
      <c r="DGS66"/>
      <c r="DGT66"/>
      <c r="DGU66"/>
      <c r="DGV66"/>
      <c r="DGW66"/>
      <c r="DGX66"/>
      <c r="DGY66"/>
      <c r="DGZ66"/>
      <c r="DHA66"/>
      <c r="DHB66"/>
      <c r="DHC66"/>
      <c r="DHD66"/>
      <c r="DHE66"/>
      <c r="DHF66"/>
      <c r="DHG66"/>
      <c r="DHH66"/>
      <c r="DHI66"/>
      <c r="DHJ66"/>
      <c r="DHK66"/>
      <c r="DHL66"/>
      <c r="DHM66"/>
      <c r="DHN66"/>
      <c r="DHO66"/>
      <c r="DHP66"/>
      <c r="DHQ66"/>
      <c r="DHR66"/>
      <c r="DHS66"/>
      <c r="DHT66"/>
      <c r="DHU66"/>
      <c r="DHV66"/>
      <c r="DHW66"/>
      <c r="DHX66"/>
      <c r="DHY66"/>
      <c r="DHZ66"/>
      <c r="DIA66"/>
      <c r="DIB66"/>
      <c r="DIC66"/>
      <c r="DID66"/>
      <c r="DIE66"/>
      <c r="DIF66"/>
      <c r="DIG66"/>
      <c r="DIH66"/>
      <c r="DII66"/>
      <c r="DIJ66"/>
      <c r="DIK66"/>
      <c r="DIL66"/>
      <c r="DIM66"/>
      <c r="DIN66"/>
      <c r="DIO66"/>
      <c r="DIP66"/>
      <c r="DIQ66"/>
      <c r="DIR66"/>
      <c r="DIS66"/>
      <c r="DIT66"/>
      <c r="DIU66"/>
      <c r="DIV66"/>
      <c r="DIW66"/>
      <c r="DIX66"/>
      <c r="DIY66"/>
      <c r="DIZ66"/>
      <c r="DJA66"/>
      <c r="DJB66"/>
      <c r="DJC66"/>
      <c r="DJD66"/>
      <c r="DJE66"/>
      <c r="DJF66"/>
      <c r="DJG66"/>
      <c r="DJH66"/>
      <c r="DJI66"/>
      <c r="DJJ66"/>
      <c r="DJK66"/>
      <c r="DJL66"/>
      <c r="DJM66"/>
      <c r="DJN66"/>
      <c r="DJO66"/>
      <c r="DJP66"/>
      <c r="DJQ66"/>
      <c r="DJR66"/>
      <c r="DJS66"/>
      <c r="DJT66"/>
      <c r="DJU66"/>
      <c r="DJV66"/>
      <c r="DJW66"/>
      <c r="DJX66"/>
      <c r="DJY66"/>
      <c r="DJZ66"/>
      <c r="DKA66"/>
      <c r="DKB66"/>
      <c r="DKC66"/>
      <c r="DKD66"/>
      <c r="DKE66"/>
      <c r="DKF66"/>
      <c r="DKG66"/>
      <c r="DKH66"/>
      <c r="DKI66"/>
      <c r="DKJ66"/>
      <c r="DKK66"/>
      <c r="DKL66"/>
      <c r="DKM66"/>
      <c r="DKN66"/>
      <c r="DKO66"/>
      <c r="DKP66"/>
      <c r="DKQ66"/>
      <c r="DKR66"/>
      <c r="DKS66"/>
      <c r="DKT66"/>
      <c r="DKU66"/>
      <c r="DKV66"/>
      <c r="DKW66"/>
      <c r="DKX66"/>
      <c r="DKY66"/>
      <c r="DKZ66"/>
      <c r="DLA66"/>
      <c r="DLB66"/>
      <c r="DLC66"/>
      <c r="DLD66"/>
      <c r="DLE66"/>
      <c r="DLF66"/>
      <c r="DLG66"/>
      <c r="DLH66"/>
      <c r="DLI66"/>
      <c r="DLJ66"/>
      <c r="DLK66"/>
      <c r="DLL66"/>
      <c r="DLM66"/>
      <c r="DLN66"/>
      <c r="DLO66"/>
      <c r="DLP66"/>
      <c r="DLQ66"/>
      <c r="DLR66"/>
      <c r="DLS66"/>
      <c r="DLT66"/>
      <c r="DLU66"/>
      <c r="DLV66"/>
      <c r="DLW66"/>
      <c r="DLX66"/>
      <c r="DLY66"/>
      <c r="DLZ66"/>
      <c r="DMA66"/>
      <c r="DMB66"/>
      <c r="DMC66"/>
      <c r="DMD66"/>
      <c r="DME66"/>
      <c r="DMF66"/>
      <c r="DMG66"/>
      <c r="DMH66"/>
      <c r="DMI66"/>
      <c r="DMJ66"/>
      <c r="DMK66"/>
      <c r="DML66"/>
      <c r="DMM66"/>
      <c r="DMN66"/>
      <c r="DMO66"/>
      <c r="DMP66"/>
      <c r="DMQ66"/>
      <c r="DMR66"/>
      <c r="DMS66"/>
      <c r="DMT66"/>
      <c r="DMU66"/>
      <c r="DMV66"/>
      <c r="DMW66"/>
      <c r="DMX66"/>
      <c r="DMY66"/>
      <c r="DMZ66"/>
      <c r="DNA66"/>
      <c r="DNB66"/>
      <c r="DNC66"/>
      <c r="DND66"/>
      <c r="DNE66"/>
      <c r="DNF66"/>
      <c r="DNG66"/>
      <c r="DNH66"/>
      <c r="DNI66"/>
      <c r="DNJ66"/>
      <c r="DNK66"/>
      <c r="DNL66"/>
      <c r="DNM66"/>
      <c r="DNN66"/>
      <c r="DNO66"/>
      <c r="DNP66"/>
      <c r="DNQ66"/>
      <c r="DNR66"/>
      <c r="DNS66"/>
      <c r="DNT66"/>
      <c r="DNU66"/>
      <c r="DNV66"/>
      <c r="DNW66"/>
      <c r="DNX66"/>
      <c r="DNY66"/>
      <c r="DNZ66"/>
      <c r="DOA66"/>
      <c r="DOB66"/>
      <c r="DOC66"/>
      <c r="DOD66"/>
      <c r="DOE66"/>
      <c r="DOF66"/>
      <c r="DOG66"/>
      <c r="DOH66"/>
      <c r="DOI66"/>
      <c r="DOJ66"/>
      <c r="DOK66"/>
      <c r="DOL66"/>
      <c r="DOM66"/>
      <c r="DON66"/>
      <c r="DOO66"/>
      <c r="DOP66"/>
      <c r="DOQ66"/>
      <c r="DOR66"/>
      <c r="DOS66"/>
      <c r="DOT66"/>
      <c r="DOU66"/>
      <c r="DOV66"/>
      <c r="DOW66"/>
      <c r="DOX66"/>
      <c r="DOY66"/>
      <c r="DOZ66"/>
      <c r="DPA66"/>
      <c r="DPB66"/>
      <c r="DPC66"/>
      <c r="DPD66"/>
      <c r="DPE66"/>
      <c r="DPF66"/>
      <c r="DPG66"/>
      <c r="DPH66"/>
      <c r="DPI66"/>
      <c r="DPJ66"/>
      <c r="DPK66"/>
      <c r="DPL66"/>
      <c r="DPM66"/>
      <c r="DPN66"/>
      <c r="DPO66"/>
      <c r="DPP66"/>
      <c r="DPQ66"/>
      <c r="DPR66"/>
      <c r="DPS66"/>
      <c r="DPT66"/>
      <c r="DPU66"/>
      <c r="DPV66"/>
      <c r="DPW66"/>
      <c r="DPX66"/>
      <c r="DPY66"/>
      <c r="DPZ66"/>
      <c r="DQA66"/>
      <c r="DQB66"/>
      <c r="DQC66"/>
      <c r="DQD66"/>
      <c r="DQE66"/>
      <c r="DQF66"/>
      <c r="DQG66"/>
      <c r="DQH66"/>
      <c r="DQI66"/>
      <c r="DQJ66"/>
      <c r="DQK66"/>
      <c r="DQL66"/>
      <c r="DQM66"/>
      <c r="DQN66"/>
      <c r="DQO66"/>
      <c r="DQP66"/>
      <c r="DQQ66"/>
      <c r="DQR66"/>
      <c r="DQS66"/>
      <c r="DQT66"/>
      <c r="DQU66"/>
      <c r="DQV66"/>
      <c r="DQW66"/>
      <c r="DQX66"/>
      <c r="DQY66"/>
      <c r="DQZ66"/>
      <c r="DRA66"/>
      <c r="DRB66"/>
      <c r="DRC66"/>
      <c r="DRD66"/>
      <c r="DRE66"/>
      <c r="DRF66"/>
      <c r="DRG66"/>
      <c r="DRH66"/>
      <c r="DRI66"/>
      <c r="DRJ66"/>
      <c r="DRK66"/>
      <c r="DRL66"/>
      <c r="DRM66"/>
      <c r="DRN66"/>
      <c r="DRO66"/>
      <c r="DRP66"/>
      <c r="DRQ66"/>
      <c r="DRR66"/>
      <c r="DRS66"/>
      <c r="DRT66"/>
      <c r="DRU66"/>
      <c r="DRV66"/>
      <c r="DRW66"/>
      <c r="DRX66"/>
      <c r="DRY66"/>
      <c r="DRZ66"/>
      <c r="DSA66"/>
      <c r="DSB66"/>
      <c r="DSC66"/>
      <c r="DSD66"/>
      <c r="DSE66"/>
      <c r="DSF66"/>
      <c r="DSG66"/>
      <c r="DSH66"/>
      <c r="DSI66"/>
      <c r="DSJ66"/>
      <c r="DSK66"/>
      <c r="DSL66"/>
      <c r="DSM66"/>
      <c r="DSN66"/>
      <c r="DSO66"/>
      <c r="DSP66"/>
      <c r="DSQ66"/>
      <c r="DSR66"/>
      <c r="DSS66"/>
      <c r="DST66"/>
      <c r="DSU66"/>
      <c r="DSV66"/>
      <c r="DSW66"/>
      <c r="DSX66"/>
      <c r="DSY66"/>
      <c r="DSZ66"/>
      <c r="DTA66"/>
      <c r="DTB66"/>
      <c r="DTC66"/>
      <c r="DTD66"/>
      <c r="DTE66"/>
      <c r="DTF66"/>
      <c r="DTG66"/>
      <c r="DTH66"/>
      <c r="DTI66"/>
      <c r="DTJ66"/>
      <c r="DTK66"/>
      <c r="DTL66"/>
      <c r="DTM66"/>
      <c r="DTN66"/>
      <c r="DTO66"/>
      <c r="DTP66"/>
      <c r="DTQ66"/>
      <c r="DTR66"/>
      <c r="DTS66"/>
      <c r="DTT66"/>
      <c r="DTU66"/>
      <c r="DTV66"/>
      <c r="DTW66"/>
      <c r="DTX66"/>
      <c r="DTY66"/>
      <c r="DTZ66"/>
      <c r="DUA66"/>
      <c r="DUB66"/>
      <c r="DUC66"/>
      <c r="DUD66"/>
      <c r="DUE66"/>
      <c r="DUF66"/>
      <c r="DUG66"/>
      <c r="DUH66"/>
      <c r="DUI66"/>
      <c r="DUJ66"/>
      <c r="DUK66"/>
      <c r="DUL66"/>
      <c r="DUM66"/>
      <c r="DUN66"/>
      <c r="DUO66"/>
      <c r="DUP66"/>
      <c r="DUQ66"/>
      <c r="DUR66"/>
      <c r="DUS66"/>
      <c r="DUT66"/>
      <c r="DUU66"/>
      <c r="DUV66"/>
      <c r="DUW66"/>
      <c r="DUX66"/>
      <c r="DUY66"/>
      <c r="DUZ66"/>
      <c r="DVA66"/>
      <c r="DVB66"/>
      <c r="DVC66"/>
      <c r="DVD66"/>
      <c r="DVE66"/>
      <c r="DVF66"/>
      <c r="DVG66"/>
      <c r="DVH66"/>
      <c r="DVI66"/>
      <c r="DVJ66"/>
      <c r="DVK66"/>
      <c r="DVL66"/>
      <c r="DVM66"/>
      <c r="DVN66"/>
      <c r="DVO66"/>
      <c r="DVP66"/>
      <c r="DVQ66"/>
      <c r="DVR66"/>
      <c r="DVS66"/>
      <c r="DVT66"/>
      <c r="DVU66"/>
      <c r="DVV66"/>
      <c r="DVW66"/>
      <c r="DVX66"/>
      <c r="DVY66"/>
      <c r="DVZ66"/>
      <c r="DWA66"/>
      <c r="DWB66"/>
      <c r="DWC66"/>
      <c r="DWD66"/>
      <c r="DWE66"/>
      <c r="DWF66"/>
      <c r="DWG66"/>
      <c r="DWH66"/>
      <c r="DWI66"/>
      <c r="DWJ66"/>
      <c r="DWK66"/>
      <c r="DWL66"/>
      <c r="DWM66"/>
      <c r="DWN66"/>
      <c r="DWO66"/>
      <c r="DWP66"/>
      <c r="DWQ66"/>
      <c r="DWR66"/>
      <c r="DWS66"/>
      <c r="DWT66"/>
      <c r="DWU66"/>
      <c r="DWV66"/>
      <c r="DWW66"/>
      <c r="DWX66"/>
      <c r="DWY66"/>
      <c r="DWZ66"/>
      <c r="DXA66"/>
      <c r="DXB66"/>
      <c r="DXC66"/>
      <c r="DXD66"/>
      <c r="DXE66"/>
      <c r="DXF66"/>
      <c r="DXG66"/>
      <c r="DXH66"/>
      <c r="DXI66"/>
      <c r="DXJ66"/>
      <c r="DXK66"/>
      <c r="DXL66"/>
      <c r="DXM66"/>
      <c r="DXN66"/>
      <c r="DXO66"/>
      <c r="DXP66"/>
      <c r="DXQ66"/>
      <c r="DXR66"/>
      <c r="DXS66"/>
      <c r="DXT66"/>
      <c r="DXU66"/>
      <c r="DXV66"/>
      <c r="DXW66"/>
      <c r="DXX66"/>
      <c r="DXY66"/>
      <c r="DXZ66"/>
      <c r="DYA66"/>
      <c r="DYB66"/>
      <c r="DYC66"/>
      <c r="DYD66"/>
      <c r="DYE66"/>
      <c r="DYF66"/>
      <c r="DYG66"/>
      <c r="DYH66"/>
      <c r="DYI66"/>
      <c r="DYJ66"/>
      <c r="DYK66"/>
      <c r="DYL66"/>
      <c r="DYM66"/>
      <c r="DYN66"/>
      <c r="DYO66"/>
      <c r="DYP66"/>
      <c r="DYQ66"/>
      <c r="DYR66"/>
      <c r="DYS66"/>
      <c r="DYT66"/>
      <c r="DYU66"/>
      <c r="DYV66"/>
      <c r="DYW66"/>
      <c r="DYX66"/>
      <c r="DYY66"/>
      <c r="DYZ66"/>
      <c r="DZA66"/>
      <c r="DZB66"/>
      <c r="DZC66"/>
      <c r="DZD66"/>
      <c r="DZE66"/>
      <c r="DZF66"/>
      <c r="DZG66"/>
      <c r="DZH66"/>
      <c r="DZI66"/>
      <c r="DZJ66"/>
      <c r="DZK66"/>
      <c r="DZL66"/>
      <c r="DZM66"/>
      <c r="DZN66"/>
      <c r="DZO66"/>
      <c r="DZP66"/>
      <c r="DZQ66"/>
      <c r="DZR66"/>
      <c r="DZS66"/>
      <c r="DZT66"/>
      <c r="DZU66"/>
      <c r="DZV66"/>
      <c r="DZW66"/>
      <c r="DZX66"/>
      <c r="DZY66"/>
      <c r="DZZ66"/>
      <c r="EAA66"/>
      <c r="EAB66"/>
      <c r="EAC66"/>
      <c r="EAD66"/>
      <c r="EAE66"/>
      <c r="EAF66"/>
      <c r="EAG66"/>
      <c r="EAH66"/>
      <c r="EAI66"/>
      <c r="EAJ66"/>
      <c r="EAK66"/>
      <c r="EAL66"/>
      <c r="EAM66"/>
      <c r="EAN66"/>
      <c r="EAO66"/>
      <c r="EAP66"/>
      <c r="EAQ66"/>
      <c r="EAR66"/>
      <c r="EAS66"/>
      <c r="EAT66"/>
      <c r="EAU66"/>
      <c r="EAV66"/>
      <c r="EAW66"/>
      <c r="EAX66"/>
      <c r="EAY66"/>
      <c r="EAZ66"/>
      <c r="EBA66"/>
      <c r="EBB66"/>
      <c r="EBC66"/>
      <c r="EBD66"/>
      <c r="EBE66"/>
      <c r="EBF66"/>
      <c r="EBG66"/>
      <c r="EBH66"/>
      <c r="EBI66"/>
      <c r="EBJ66"/>
      <c r="EBK66"/>
      <c r="EBL66"/>
      <c r="EBM66"/>
      <c r="EBN66"/>
      <c r="EBO66"/>
      <c r="EBP66"/>
      <c r="EBQ66"/>
      <c r="EBR66"/>
      <c r="EBS66"/>
      <c r="EBT66"/>
      <c r="EBU66"/>
      <c r="EBV66"/>
      <c r="EBW66"/>
      <c r="EBX66"/>
      <c r="EBY66"/>
      <c r="EBZ66"/>
      <c r="ECA66"/>
      <c r="ECB66"/>
      <c r="ECC66"/>
      <c r="ECD66"/>
      <c r="ECE66"/>
      <c r="ECF66"/>
      <c r="ECG66"/>
      <c r="ECH66"/>
      <c r="ECI66"/>
      <c r="ECJ66"/>
      <c r="ECK66"/>
      <c r="ECL66"/>
      <c r="ECM66"/>
      <c r="ECN66"/>
      <c r="ECO66"/>
      <c r="ECP66"/>
      <c r="ECQ66"/>
      <c r="ECR66"/>
      <c r="ECS66"/>
      <c r="ECT66"/>
      <c r="ECU66"/>
      <c r="ECV66"/>
      <c r="ECW66"/>
      <c r="ECX66"/>
      <c r="ECY66"/>
      <c r="ECZ66"/>
      <c r="EDA66"/>
      <c r="EDB66"/>
      <c r="EDC66"/>
      <c r="EDD66"/>
      <c r="EDE66"/>
      <c r="EDF66"/>
      <c r="EDG66"/>
      <c r="EDH66"/>
      <c r="EDI66"/>
      <c r="EDJ66"/>
      <c r="EDK66"/>
      <c r="EDL66"/>
      <c r="EDM66"/>
      <c r="EDN66"/>
      <c r="EDO66"/>
      <c r="EDP66"/>
      <c r="EDQ66"/>
      <c r="EDR66"/>
      <c r="EDS66"/>
      <c r="EDT66"/>
      <c r="EDU66"/>
      <c r="EDV66"/>
      <c r="EDW66"/>
      <c r="EDX66"/>
      <c r="EDY66"/>
      <c r="EDZ66"/>
      <c r="EEA66"/>
      <c r="EEB66"/>
      <c r="EEC66"/>
      <c r="EED66"/>
      <c r="EEE66"/>
      <c r="EEF66"/>
      <c r="EEG66"/>
      <c r="EEH66"/>
      <c r="EEI66"/>
      <c r="EEJ66"/>
      <c r="EEK66"/>
      <c r="EEL66"/>
      <c r="EEM66"/>
      <c r="EEN66"/>
      <c r="EEO66"/>
      <c r="EEP66"/>
      <c r="EEQ66"/>
      <c r="EER66"/>
      <c r="EES66"/>
      <c r="EET66"/>
      <c r="EEU66"/>
      <c r="EEV66"/>
      <c r="EEW66"/>
      <c r="EEX66"/>
      <c r="EEY66"/>
      <c r="EEZ66"/>
      <c r="EFA66"/>
      <c r="EFB66"/>
      <c r="EFC66"/>
      <c r="EFD66"/>
      <c r="EFE66"/>
      <c r="EFF66"/>
      <c r="EFG66"/>
      <c r="EFH66"/>
      <c r="EFI66"/>
      <c r="EFJ66"/>
      <c r="EFK66"/>
      <c r="EFL66"/>
      <c r="EFM66"/>
      <c r="EFN66"/>
      <c r="EFO66"/>
      <c r="EFP66"/>
      <c r="EFQ66"/>
      <c r="EFR66"/>
      <c r="EFS66"/>
      <c r="EFT66"/>
      <c r="EFU66"/>
      <c r="EFV66"/>
      <c r="EFW66"/>
      <c r="EFX66"/>
      <c r="EFY66"/>
      <c r="EFZ66"/>
      <c r="EGA66"/>
      <c r="EGB66"/>
      <c r="EGC66"/>
      <c r="EGD66"/>
      <c r="EGE66"/>
      <c r="EGF66"/>
      <c r="EGG66"/>
      <c r="EGH66"/>
      <c r="EGI66"/>
      <c r="EGJ66"/>
      <c r="EGK66"/>
      <c r="EGL66"/>
      <c r="EGM66"/>
      <c r="EGN66"/>
      <c r="EGO66"/>
      <c r="EGP66"/>
      <c r="EGQ66"/>
      <c r="EGR66"/>
      <c r="EGS66"/>
      <c r="EGT66"/>
      <c r="EGU66"/>
      <c r="EGV66"/>
      <c r="EGW66"/>
      <c r="EGX66"/>
      <c r="EGY66"/>
      <c r="EGZ66"/>
      <c r="EHA66"/>
      <c r="EHB66"/>
      <c r="EHC66"/>
      <c r="EHD66"/>
      <c r="EHE66"/>
      <c r="EHF66"/>
      <c r="EHG66"/>
      <c r="EHH66"/>
      <c r="EHI66"/>
      <c r="EHJ66"/>
      <c r="EHK66"/>
      <c r="EHL66"/>
      <c r="EHM66"/>
      <c r="EHN66"/>
      <c r="EHO66"/>
      <c r="EHP66"/>
      <c r="EHQ66"/>
      <c r="EHR66"/>
      <c r="EHS66"/>
      <c r="EHT66"/>
      <c r="EHU66"/>
      <c r="EHV66"/>
      <c r="EHW66"/>
      <c r="EHX66"/>
      <c r="EHY66"/>
      <c r="EHZ66"/>
      <c r="EIA66"/>
      <c r="EIB66"/>
      <c r="EIC66"/>
      <c r="EID66"/>
      <c r="EIE66"/>
      <c r="EIF66"/>
      <c r="EIG66"/>
      <c r="EIH66"/>
      <c r="EII66"/>
      <c r="EIJ66"/>
      <c r="EIK66"/>
      <c r="EIL66"/>
      <c r="EIM66"/>
      <c r="EIN66"/>
      <c r="EIO66"/>
      <c r="EIP66"/>
      <c r="EIQ66"/>
      <c r="EIR66"/>
      <c r="EIS66"/>
      <c r="EIT66"/>
      <c r="EIU66"/>
      <c r="EIV66"/>
      <c r="EIW66"/>
      <c r="EIX66"/>
      <c r="EIY66"/>
      <c r="EIZ66"/>
      <c r="EJA66"/>
      <c r="EJB66"/>
      <c r="EJC66"/>
      <c r="EJD66"/>
      <c r="EJE66"/>
      <c r="EJF66"/>
      <c r="EJG66"/>
      <c r="EJH66"/>
      <c r="EJI66"/>
      <c r="EJJ66"/>
      <c r="EJK66"/>
      <c r="EJL66"/>
      <c r="EJM66"/>
      <c r="EJN66"/>
      <c r="EJO66"/>
      <c r="EJP66"/>
      <c r="EJQ66"/>
      <c r="EJR66"/>
      <c r="EJS66"/>
      <c r="EJT66"/>
      <c r="EJU66"/>
      <c r="EJV66"/>
      <c r="EJW66"/>
      <c r="EJX66"/>
      <c r="EJY66"/>
      <c r="EJZ66"/>
      <c r="EKA66"/>
      <c r="EKB66"/>
      <c r="EKC66"/>
      <c r="EKD66"/>
      <c r="EKE66"/>
      <c r="EKF66"/>
      <c r="EKG66"/>
      <c r="EKH66"/>
      <c r="EKI66"/>
      <c r="EKJ66"/>
      <c r="EKK66"/>
      <c r="EKL66"/>
      <c r="EKM66"/>
      <c r="EKN66"/>
      <c r="EKO66"/>
      <c r="EKP66"/>
      <c r="EKQ66"/>
      <c r="EKR66"/>
      <c r="EKS66"/>
      <c r="EKT66"/>
      <c r="EKU66"/>
      <c r="EKV66"/>
      <c r="EKW66"/>
      <c r="EKX66"/>
      <c r="EKY66"/>
      <c r="EKZ66"/>
      <c r="ELA66"/>
      <c r="ELB66"/>
      <c r="ELC66"/>
      <c r="ELD66"/>
      <c r="ELE66"/>
      <c r="ELF66"/>
      <c r="ELG66"/>
      <c r="ELH66"/>
      <c r="ELI66"/>
      <c r="ELJ66"/>
      <c r="ELK66"/>
      <c r="ELL66"/>
      <c r="ELM66"/>
      <c r="ELN66"/>
      <c r="ELO66"/>
      <c r="ELP66"/>
      <c r="ELQ66"/>
      <c r="ELR66"/>
      <c r="ELS66"/>
      <c r="ELT66"/>
      <c r="ELU66"/>
      <c r="ELV66"/>
      <c r="ELW66"/>
      <c r="ELX66"/>
      <c r="ELY66"/>
      <c r="ELZ66"/>
      <c r="EMA66"/>
      <c r="EMB66"/>
      <c r="EMC66"/>
      <c r="EMD66"/>
      <c r="EME66"/>
      <c r="EMF66"/>
      <c r="EMG66"/>
      <c r="EMH66"/>
      <c r="EMI66"/>
      <c r="EMJ66"/>
      <c r="EMK66"/>
      <c r="EML66"/>
      <c r="EMM66"/>
      <c r="EMN66"/>
      <c r="EMO66"/>
      <c r="EMP66"/>
      <c r="EMQ66"/>
      <c r="EMR66"/>
      <c r="EMS66"/>
      <c r="EMT66"/>
      <c r="EMU66"/>
      <c r="EMV66"/>
      <c r="EMW66"/>
      <c r="EMX66"/>
      <c r="EMY66"/>
      <c r="EMZ66"/>
      <c r="ENA66"/>
      <c r="ENB66"/>
      <c r="ENC66"/>
      <c r="END66"/>
      <c r="ENE66"/>
      <c r="ENF66"/>
      <c r="ENG66"/>
      <c r="ENH66"/>
      <c r="ENI66"/>
      <c r="ENJ66"/>
      <c r="ENK66"/>
      <c r="ENL66"/>
      <c r="ENM66"/>
      <c r="ENN66"/>
      <c r="ENO66"/>
      <c r="ENP66"/>
      <c r="ENQ66"/>
      <c r="ENR66"/>
      <c r="ENS66"/>
      <c r="ENT66"/>
      <c r="ENU66"/>
      <c r="ENV66"/>
      <c r="ENW66"/>
      <c r="ENX66"/>
      <c r="ENY66"/>
      <c r="ENZ66"/>
      <c r="EOA66"/>
      <c r="EOB66"/>
      <c r="EOC66"/>
      <c r="EOD66"/>
      <c r="EOE66"/>
      <c r="EOF66"/>
      <c r="EOG66"/>
      <c r="EOH66"/>
      <c r="EOI66"/>
      <c r="EOJ66"/>
      <c r="EOK66"/>
      <c r="EOL66"/>
      <c r="EOM66"/>
      <c r="EON66"/>
      <c r="EOO66"/>
      <c r="EOP66"/>
      <c r="EOQ66"/>
      <c r="EOR66"/>
      <c r="EOS66"/>
      <c r="EOT66"/>
      <c r="EOU66"/>
      <c r="EOV66"/>
      <c r="EOW66"/>
      <c r="EOX66"/>
      <c r="EOY66"/>
      <c r="EOZ66"/>
      <c r="EPA66"/>
      <c r="EPB66"/>
      <c r="EPC66"/>
      <c r="EPD66"/>
      <c r="EPE66"/>
      <c r="EPF66"/>
      <c r="EPG66"/>
      <c r="EPH66"/>
      <c r="EPI66"/>
      <c r="EPJ66"/>
      <c r="EPK66"/>
      <c r="EPL66"/>
      <c r="EPM66"/>
      <c r="EPN66"/>
      <c r="EPO66"/>
      <c r="EPP66"/>
      <c r="EPQ66"/>
      <c r="EPR66"/>
      <c r="EPS66"/>
      <c r="EPT66"/>
      <c r="EPU66"/>
      <c r="EPV66"/>
      <c r="EPW66"/>
      <c r="EPX66"/>
      <c r="EPY66"/>
      <c r="EPZ66"/>
      <c r="EQA66"/>
      <c r="EQB66"/>
      <c r="EQC66"/>
      <c r="EQD66"/>
      <c r="EQE66"/>
      <c r="EQF66"/>
      <c r="EQG66"/>
      <c r="EQH66"/>
      <c r="EQI66"/>
      <c r="EQJ66"/>
      <c r="EQK66"/>
      <c r="EQL66"/>
      <c r="EQM66"/>
      <c r="EQN66"/>
      <c r="EQO66"/>
      <c r="EQP66"/>
      <c r="EQQ66"/>
      <c r="EQR66"/>
      <c r="EQS66"/>
      <c r="EQT66"/>
      <c r="EQU66"/>
      <c r="EQV66"/>
      <c r="EQW66"/>
      <c r="EQX66"/>
      <c r="EQY66"/>
      <c r="EQZ66"/>
      <c r="ERA66"/>
      <c r="ERB66"/>
      <c r="ERC66"/>
      <c r="ERD66"/>
      <c r="ERE66"/>
      <c r="ERF66"/>
      <c r="ERG66"/>
      <c r="ERH66"/>
      <c r="ERI66"/>
      <c r="ERJ66"/>
      <c r="ERK66"/>
      <c r="ERL66"/>
      <c r="ERM66"/>
      <c r="ERN66"/>
      <c r="ERO66"/>
      <c r="ERP66"/>
      <c r="ERQ66"/>
      <c r="ERR66"/>
      <c r="ERS66"/>
      <c r="ERT66"/>
      <c r="ERU66"/>
      <c r="ERV66"/>
      <c r="ERW66"/>
      <c r="ERX66"/>
      <c r="ERY66"/>
      <c r="ERZ66"/>
      <c r="ESA66"/>
      <c r="ESB66"/>
      <c r="ESC66"/>
      <c r="ESD66"/>
      <c r="ESE66"/>
      <c r="ESF66"/>
      <c r="ESG66"/>
      <c r="ESH66"/>
      <c r="ESI66"/>
      <c r="ESJ66"/>
      <c r="ESK66"/>
      <c r="ESL66"/>
      <c r="ESM66"/>
      <c r="ESN66"/>
      <c r="ESO66"/>
      <c r="ESP66"/>
      <c r="ESQ66"/>
      <c r="ESR66"/>
      <c r="ESS66"/>
      <c r="EST66"/>
      <c r="ESU66"/>
      <c r="ESV66"/>
      <c r="ESW66"/>
      <c r="ESX66"/>
      <c r="ESY66"/>
      <c r="ESZ66"/>
      <c r="ETA66"/>
      <c r="ETB66"/>
      <c r="ETC66"/>
      <c r="ETD66"/>
      <c r="ETE66"/>
      <c r="ETF66"/>
      <c r="ETG66"/>
      <c r="ETH66"/>
      <c r="ETI66"/>
      <c r="ETJ66"/>
      <c r="ETK66"/>
      <c r="ETL66"/>
      <c r="ETM66"/>
      <c r="ETN66"/>
      <c r="ETO66"/>
      <c r="ETP66"/>
      <c r="ETQ66"/>
      <c r="ETR66"/>
      <c r="ETS66"/>
      <c r="ETT66"/>
      <c r="ETU66"/>
      <c r="ETV66"/>
      <c r="ETW66"/>
      <c r="ETX66"/>
      <c r="ETY66"/>
      <c r="ETZ66"/>
      <c r="EUA66"/>
      <c r="EUB66"/>
      <c r="EUC66"/>
      <c r="EUD66"/>
      <c r="EUE66"/>
      <c r="EUF66"/>
      <c r="EUG66"/>
      <c r="EUH66"/>
      <c r="EUI66"/>
      <c r="EUJ66"/>
      <c r="EUK66"/>
      <c r="EUL66"/>
      <c r="EUM66"/>
      <c r="EUN66"/>
      <c r="EUO66"/>
      <c r="EUP66"/>
      <c r="EUQ66"/>
      <c r="EUR66"/>
      <c r="EUS66"/>
      <c r="EUT66"/>
      <c r="EUU66"/>
      <c r="EUV66"/>
      <c r="EUW66"/>
      <c r="EUX66"/>
      <c r="EUY66"/>
      <c r="EUZ66"/>
      <c r="EVA66"/>
      <c r="EVB66"/>
      <c r="EVC66"/>
      <c r="EVD66"/>
      <c r="EVE66"/>
      <c r="EVF66"/>
      <c r="EVG66"/>
      <c r="EVH66"/>
      <c r="EVI66"/>
      <c r="EVJ66"/>
      <c r="EVK66"/>
      <c r="EVL66"/>
      <c r="EVM66"/>
      <c r="EVN66"/>
      <c r="EVO66"/>
      <c r="EVP66"/>
      <c r="EVQ66"/>
      <c r="EVR66"/>
      <c r="EVS66"/>
      <c r="EVT66"/>
      <c r="EVU66"/>
      <c r="EVV66"/>
      <c r="EVW66"/>
      <c r="EVX66"/>
      <c r="EVY66"/>
      <c r="EVZ66"/>
      <c r="EWA66"/>
      <c r="EWB66"/>
      <c r="EWC66"/>
      <c r="EWD66"/>
      <c r="EWE66"/>
      <c r="EWF66"/>
      <c r="EWG66"/>
      <c r="EWH66"/>
      <c r="EWI66"/>
      <c r="EWJ66"/>
      <c r="EWK66"/>
      <c r="EWL66"/>
      <c r="EWM66"/>
      <c r="EWN66"/>
      <c r="EWO66"/>
      <c r="EWP66"/>
      <c r="EWQ66"/>
      <c r="EWR66"/>
      <c r="EWS66"/>
      <c r="EWT66"/>
      <c r="EWU66"/>
      <c r="EWV66"/>
      <c r="EWW66"/>
      <c r="EWX66"/>
      <c r="EWY66"/>
      <c r="EWZ66"/>
      <c r="EXA66"/>
      <c r="EXB66"/>
      <c r="EXC66"/>
      <c r="EXD66"/>
      <c r="EXE66"/>
      <c r="EXF66"/>
      <c r="EXG66"/>
      <c r="EXH66"/>
      <c r="EXI66"/>
      <c r="EXJ66"/>
      <c r="EXK66"/>
      <c r="EXL66"/>
      <c r="EXM66"/>
      <c r="EXN66"/>
      <c r="EXO66"/>
      <c r="EXP66"/>
      <c r="EXQ66"/>
      <c r="EXR66"/>
      <c r="EXS66"/>
      <c r="EXT66"/>
      <c r="EXU66"/>
      <c r="EXV66"/>
      <c r="EXW66"/>
      <c r="EXX66"/>
      <c r="EXY66"/>
      <c r="EXZ66"/>
      <c r="EYA66"/>
      <c r="EYB66"/>
      <c r="EYC66"/>
      <c r="EYD66"/>
      <c r="EYE66"/>
      <c r="EYF66"/>
      <c r="EYG66"/>
      <c r="EYH66"/>
      <c r="EYI66"/>
      <c r="EYJ66"/>
      <c r="EYK66"/>
      <c r="EYL66"/>
      <c r="EYM66"/>
      <c r="EYN66"/>
      <c r="EYO66"/>
      <c r="EYP66"/>
      <c r="EYQ66"/>
      <c r="EYR66"/>
      <c r="EYS66"/>
      <c r="EYT66"/>
      <c r="EYU66"/>
      <c r="EYV66"/>
      <c r="EYW66"/>
      <c r="EYX66"/>
      <c r="EYY66"/>
      <c r="EYZ66"/>
      <c r="EZA66"/>
      <c r="EZB66"/>
      <c r="EZC66"/>
      <c r="EZD66"/>
      <c r="EZE66"/>
      <c r="EZF66"/>
      <c r="EZG66"/>
      <c r="EZH66"/>
      <c r="EZI66"/>
      <c r="EZJ66"/>
      <c r="EZK66"/>
      <c r="EZL66"/>
      <c r="EZM66"/>
      <c r="EZN66"/>
      <c r="EZO66"/>
      <c r="EZP66"/>
      <c r="EZQ66"/>
      <c r="EZR66"/>
      <c r="EZS66"/>
      <c r="EZT66"/>
      <c r="EZU66"/>
      <c r="EZV66"/>
      <c r="EZW66"/>
      <c r="EZX66"/>
      <c r="EZY66"/>
      <c r="EZZ66"/>
      <c r="FAA66"/>
      <c r="FAB66"/>
      <c r="FAC66"/>
      <c r="FAD66"/>
      <c r="FAE66"/>
      <c r="FAF66"/>
      <c r="FAG66"/>
      <c r="FAH66"/>
      <c r="FAI66"/>
      <c r="FAJ66"/>
      <c r="FAK66"/>
      <c r="FAL66"/>
      <c r="FAM66"/>
      <c r="FAN66"/>
      <c r="FAO66"/>
      <c r="FAP66"/>
      <c r="FAQ66"/>
      <c r="FAR66"/>
      <c r="FAS66"/>
      <c r="FAT66"/>
      <c r="FAU66"/>
      <c r="FAV66"/>
      <c r="FAW66"/>
      <c r="FAX66"/>
      <c r="FAY66"/>
      <c r="FAZ66"/>
      <c r="FBA66"/>
      <c r="FBB66"/>
      <c r="FBC66"/>
      <c r="FBD66"/>
      <c r="FBE66"/>
      <c r="FBF66"/>
      <c r="FBG66"/>
      <c r="FBH66"/>
      <c r="FBI66"/>
      <c r="FBJ66"/>
      <c r="FBK66"/>
      <c r="FBL66"/>
      <c r="FBM66"/>
      <c r="FBN66"/>
      <c r="FBO66"/>
      <c r="FBP66"/>
      <c r="FBQ66"/>
      <c r="FBR66"/>
      <c r="FBS66"/>
      <c r="FBT66"/>
      <c r="FBU66"/>
      <c r="FBV66"/>
      <c r="FBW66"/>
      <c r="FBX66"/>
      <c r="FBY66"/>
      <c r="FBZ66"/>
      <c r="FCA66"/>
      <c r="FCB66"/>
      <c r="FCC66"/>
      <c r="FCD66"/>
      <c r="FCE66"/>
      <c r="FCF66"/>
      <c r="FCG66"/>
      <c r="FCH66"/>
      <c r="FCI66"/>
      <c r="FCJ66"/>
      <c r="FCK66"/>
      <c r="FCL66"/>
      <c r="FCM66"/>
      <c r="FCN66"/>
      <c r="FCO66"/>
      <c r="FCP66"/>
      <c r="FCQ66"/>
      <c r="FCR66"/>
      <c r="FCS66"/>
      <c r="FCT66"/>
      <c r="FCU66"/>
      <c r="FCV66"/>
      <c r="FCW66"/>
      <c r="FCX66"/>
      <c r="FCY66"/>
      <c r="FCZ66"/>
      <c r="FDA66"/>
      <c r="FDB66"/>
      <c r="FDC66"/>
      <c r="FDD66"/>
      <c r="FDE66"/>
      <c r="FDF66"/>
      <c r="FDG66"/>
      <c r="FDH66"/>
      <c r="FDI66"/>
      <c r="FDJ66"/>
      <c r="FDK66"/>
      <c r="FDL66"/>
      <c r="FDM66"/>
      <c r="FDN66"/>
      <c r="FDO66"/>
      <c r="FDP66"/>
      <c r="FDQ66"/>
      <c r="FDR66"/>
      <c r="FDS66"/>
      <c r="FDT66"/>
      <c r="FDU66"/>
      <c r="FDV66"/>
      <c r="FDW66"/>
      <c r="FDX66"/>
      <c r="FDY66"/>
      <c r="FDZ66"/>
      <c r="FEA66"/>
      <c r="FEB66"/>
      <c r="FEC66"/>
      <c r="FED66"/>
      <c r="FEE66"/>
      <c r="FEF66"/>
      <c r="FEG66"/>
      <c r="FEH66"/>
      <c r="FEI66"/>
      <c r="FEJ66"/>
      <c r="FEK66"/>
      <c r="FEL66"/>
      <c r="FEM66"/>
      <c r="FEN66"/>
      <c r="FEO66"/>
      <c r="FEP66"/>
      <c r="FEQ66"/>
      <c r="FER66"/>
      <c r="FES66"/>
      <c r="FET66"/>
      <c r="FEU66"/>
      <c r="FEV66"/>
      <c r="FEW66"/>
      <c r="FEX66"/>
      <c r="FEY66"/>
      <c r="FEZ66"/>
      <c r="FFA66"/>
      <c r="FFB66"/>
      <c r="FFC66"/>
      <c r="FFD66"/>
      <c r="FFE66"/>
      <c r="FFF66"/>
      <c r="FFG66"/>
      <c r="FFH66"/>
      <c r="FFI66"/>
      <c r="FFJ66"/>
      <c r="FFK66"/>
      <c r="FFL66"/>
      <c r="FFM66"/>
      <c r="FFN66"/>
      <c r="FFO66"/>
      <c r="FFP66"/>
      <c r="FFQ66"/>
      <c r="FFR66"/>
      <c r="FFS66"/>
      <c r="FFT66"/>
      <c r="FFU66"/>
      <c r="FFV66"/>
      <c r="FFW66"/>
      <c r="FFX66"/>
      <c r="FFY66"/>
      <c r="FFZ66"/>
      <c r="FGA66"/>
      <c r="FGB66"/>
      <c r="FGC66"/>
      <c r="FGD66"/>
      <c r="FGE66"/>
      <c r="FGF66"/>
      <c r="FGG66"/>
      <c r="FGH66"/>
      <c r="FGI66"/>
      <c r="FGJ66"/>
      <c r="FGK66"/>
      <c r="FGL66"/>
      <c r="FGM66"/>
      <c r="FGN66"/>
      <c r="FGO66"/>
      <c r="FGP66"/>
      <c r="FGQ66"/>
      <c r="FGR66"/>
      <c r="FGS66"/>
      <c r="FGT66"/>
      <c r="FGU66"/>
      <c r="FGV66"/>
      <c r="FGW66"/>
      <c r="FGX66"/>
      <c r="FGY66"/>
      <c r="FGZ66"/>
      <c r="FHA66"/>
      <c r="FHB66"/>
      <c r="FHC66"/>
      <c r="FHD66"/>
      <c r="FHE66"/>
      <c r="FHF66"/>
      <c r="FHG66"/>
      <c r="FHH66"/>
      <c r="FHI66"/>
      <c r="FHJ66"/>
      <c r="FHK66"/>
      <c r="FHL66"/>
      <c r="FHM66"/>
      <c r="FHN66"/>
      <c r="FHO66"/>
      <c r="FHP66"/>
      <c r="FHQ66"/>
      <c r="FHR66"/>
      <c r="FHS66"/>
      <c r="FHT66"/>
      <c r="FHU66"/>
      <c r="FHV66"/>
      <c r="FHW66"/>
      <c r="FHX66"/>
      <c r="FHY66"/>
      <c r="FHZ66"/>
      <c r="FIA66"/>
      <c r="FIB66"/>
      <c r="FIC66"/>
      <c r="FID66"/>
      <c r="FIE66"/>
      <c r="FIF66"/>
      <c r="FIG66"/>
      <c r="FIH66"/>
      <c r="FII66"/>
      <c r="FIJ66"/>
      <c r="FIK66"/>
      <c r="FIL66"/>
      <c r="FIM66"/>
      <c r="FIN66"/>
      <c r="FIO66"/>
      <c r="FIP66"/>
      <c r="FIQ66"/>
      <c r="FIR66"/>
      <c r="FIS66"/>
      <c r="FIT66"/>
      <c r="FIU66"/>
      <c r="FIV66"/>
      <c r="FIW66"/>
      <c r="FIX66"/>
      <c r="FIY66"/>
      <c r="FIZ66"/>
      <c r="FJA66"/>
      <c r="FJB66"/>
      <c r="FJC66"/>
      <c r="FJD66"/>
      <c r="FJE66"/>
      <c r="FJF66"/>
      <c r="FJG66"/>
      <c r="FJH66"/>
      <c r="FJI66"/>
      <c r="FJJ66"/>
      <c r="FJK66"/>
      <c r="FJL66"/>
      <c r="FJM66"/>
      <c r="FJN66"/>
      <c r="FJO66"/>
      <c r="FJP66"/>
      <c r="FJQ66"/>
      <c r="FJR66"/>
      <c r="FJS66"/>
      <c r="FJT66"/>
      <c r="FJU66"/>
      <c r="FJV66"/>
      <c r="FJW66"/>
      <c r="FJX66"/>
      <c r="FJY66"/>
      <c r="FJZ66"/>
      <c r="FKA66"/>
      <c r="FKB66"/>
      <c r="FKC66"/>
      <c r="FKD66"/>
      <c r="FKE66"/>
      <c r="FKF66"/>
      <c r="FKG66"/>
      <c r="FKH66"/>
      <c r="FKI66"/>
      <c r="FKJ66"/>
      <c r="FKK66"/>
      <c r="FKL66"/>
      <c r="FKM66"/>
      <c r="FKN66"/>
      <c r="FKO66"/>
      <c r="FKP66"/>
      <c r="FKQ66"/>
      <c r="FKR66"/>
      <c r="FKS66"/>
      <c r="FKT66"/>
      <c r="FKU66"/>
      <c r="FKV66"/>
      <c r="FKW66"/>
      <c r="FKX66"/>
      <c r="FKY66"/>
      <c r="FKZ66"/>
      <c r="FLA66"/>
      <c r="FLB66"/>
      <c r="FLC66"/>
      <c r="FLD66"/>
      <c r="FLE66"/>
      <c r="FLF66"/>
      <c r="FLG66"/>
      <c r="FLH66"/>
      <c r="FLI66"/>
      <c r="FLJ66"/>
      <c r="FLK66"/>
      <c r="FLL66"/>
      <c r="FLM66"/>
      <c r="FLN66"/>
      <c r="FLO66"/>
      <c r="FLP66"/>
      <c r="FLQ66"/>
      <c r="FLR66"/>
      <c r="FLS66"/>
      <c r="FLT66"/>
      <c r="FLU66"/>
      <c r="FLV66"/>
      <c r="FLW66"/>
      <c r="FLX66"/>
      <c r="FLY66"/>
      <c r="FLZ66"/>
      <c r="FMA66"/>
      <c r="FMB66"/>
      <c r="FMC66"/>
      <c r="FMD66"/>
      <c r="FME66"/>
      <c r="FMF66"/>
      <c r="FMG66"/>
      <c r="FMH66"/>
      <c r="FMI66"/>
      <c r="FMJ66"/>
      <c r="FMK66"/>
      <c r="FML66"/>
      <c r="FMM66"/>
      <c r="FMN66"/>
      <c r="FMO66"/>
      <c r="FMP66"/>
      <c r="FMQ66"/>
      <c r="FMR66"/>
      <c r="FMS66"/>
      <c r="FMT66"/>
      <c r="FMU66"/>
      <c r="FMV66"/>
      <c r="FMW66"/>
      <c r="FMX66"/>
      <c r="FMY66"/>
      <c r="FMZ66"/>
      <c r="FNA66"/>
      <c r="FNB66"/>
      <c r="FNC66"/>
      <c r="FND66"/>
      <c r="FNE66"/>
      <c r="FNF66"/>
      <c r="FNG66"/>
      <c r="FNH66"/>
      <c r="FNI66"/>
      <c r="FNJ66"/>
      <c r="FNK66"/>
      <c r="FNL66"/>
      <c r="FNM66"/>
      <c r="FNN66"/>
      <c r="FNO66"/>
      <c r="FNP66"/>
      <c r="FNQ66"/>
      <c r="FNR66"/>
      <c r="FNS66"/>
      <c r="FNT66"/>
      <c r="FNU66"/>
      <c r="FNV66"/>
      <c r="FNW66"/>
      <c r="FNX66"/>
      <c r="FNY66"/>
      <c r="FNZ66"/>
      <c r="FOA66"/>
      <c r="FOB66"/>
      <c r="FOC66"/>
      <c r="FOD66"/>
      <c r="FOE66"/>
      <c r="FOF66"/>
      <c r="FOG66"/>
      <c r="FOH66"/>
      <c r="FOI66"/>
      <c r="FOJ66"/>
      <c r="FOK66"/>
      <c r="FOL66"/>
      <c r="FOM66"/>
      <c r="FON66"/>
      <c r="FOO66"/>
      <c r="FOP66"/>
      <c r="FOQ66"/>
      <c r="FOR66"/>
      <c r="FOS66"/>
      <c r="FOT66"/>
      <c r="FOU66"/>
      <c r="FOV66"/>
      <c r="FOW66"/>
      <c r="FOX66"/>
      <c r="FOY66"/>
      <c r="FOZ66"/>
      <c r="FPA66"/>
      <c r="FPB66"/>
      <c r="FPC66"/>
      <c r="FPD66"/>
      <c r="FPE66"/>
      <c r="FPF66"/>
      <c r="FPG66"/>
      <c r="FPH66"/>
      <c r="FPI66"/>
      <c r="FPJ66"/>
      <c r="FPK66"/>
      <c r="FPL66"/>
      <c r="FPM66"/>
      <c r="FPN66"/>
      <c r="FPO66"/>
      <c r="FPP66"/>
      <c r="FPQ66"/>
      <c r="FPR66"/>
      <c r="FPS66"/>
      <c r="FPT66"/>
      <c r="FPU66"/>
      <c r="FPV66"/>
      <c r="FPW66"/>
      <c r="FPX66"/>
      <c r="FPY66"/>
      <c r="FPZ66"/>
      <c r="FQA66"/>
      <c r="FQB66"/>
      <c r="FQC66"/>
      <c r="FQD66"/>
      <c r="FQE66"/>
      <c r="FQF66"/>
      <c r="FQG66"/>
      <c r="FQH66"/>
      <c r="FQI66"/>
      <c r="FQJ66"/>
      <c r="FQK66"/>
      <c r="FQL66"/>
      <c r="FQM66"/>
      <c r="FQN66"/>
      <c r="FQO66"/>
      <c r="FQP66"/>
      <c r="FQQ66"/>
      <c r="FQR66"/>
      <c r="FQS66"/>
      <c r="FQT66"/>
      <c r="FQU66"/>
      <c r="FQV66"/>
      <c r="FQW66"/>
      <c r="FQX66"/>
      <c r="FQY66"/>
      <c r="FQZ66"/>
      <c r="FRA66"/>
      <c r="FRB66"/>
      <c r="FRC66"/>
      <c r="FRD66"/>
      <c r="FRE66"/>
      <c r="FRF66"/>
      <c r="FRG66"/>
      <c r="FRH66"/>
      <c r="FRI66"/>
      <c r="FRJ66"/>
      <c r="FRK66"/>
      <c r="FRL66"/>
      <c r="FRM66"/>
      <c r="FRN66"/>
      <c r="FRO66"/>
      <c r="FRP66"/>
      <c r="FRQ66"/>
      <c r="FRR66"/>
      <c r="FRS66"/>
      <c r="FRT66"/>
      <c r="FRU66"/>
      <c r="FRV66"/>
      <c r="FRW66"/>
      <c r="FRX66"/>
      <c r="FRY66"/>
      <c r="FRZ66"/>
      <c r="FSA66"/>
      <c r="FSB66"/>
      <c r="FSC66"/>
      <c r="FSD66"/>
      <c r="FSE66"/>
      <c r="FSF66"/>
      <c r="FSG66"/>
      <c r="FSH66"/>
      <c r="FSI66"/>
      <c r="FSJ66"/>
      <c r="FSK66"/>
      <c r="FSL66"/>
      <c r="FSM66"/>
      <c r="FSN66"/>
      <c r="FSO66"/>
      <c r="FSP66"/>
      <c r="FSQ66"/>
      <c r="FSR66"/>
      <c r="FSS66"/>
      <c r="FST66"/>
      <c r="FSU66"/>
      <c r="FSV66"/>
      <c r="FSW66"/>
      <c r="FSX66"/>
      <c r="FSY66"/>
      <c r="FSZ66"/>
      <c r="FTA66"/>
      <c r="FTB66"/>
      <c r="FTC66"/>
      <c r="FTD66"/>
      <c r="FTE66"/>
      <c r="FTF66"/>
      <c r="FTG66"/>
      <c r="FTH66"/>
      <c r="FTI66"/>
      <c r="FTJ66"/>
      <c r="FTK66"/>
      <c r="FTL66"/>
      <c r="FTM66"/>
      <c r="FTN66"/>
      <c r="FTO66"/>
      <c r="FTP66"/>
      <c r="FTQ66"/>
      <c r="FTR66"/>
      <c r="FTS66"/>
      <c r="FTT66"/>
      <c r="FTU66"/>
      <c r="FTV66"/>
      <c r="FTW66"/>
      <c r="FTX66"/>
      <c r="FTY66"/>
      <c r="FTZ66"/>
      <c r="FUA66"/>
      <c r="FUB66"/>
      <c r="FUC66"/>
      <c r="FUD66"/>
      <c r="FUE66"/>
      <c r="FUF66"/>
      <c r="FUG66"/>
      <c r="FUH66"/>
      <c r="FUI66"/>
      <c r="FUJ66"/>
      <c r="FUK66"/>
      <c r="FUL66"/>
      <c r="FUM66"/>
      <c r="FUN66"/>
      <c r="FUO66"/>
      <c r="FUP66"/>
      <c r="FUQ66"/>
      <c r="FUR66"/>
      <c r="FUS66"/>
      <c r="FUT66"/>
      <c r="FUU66"/>
      <c r="FUV66"/>
      <c r="FUW66"/>
      <c r="FUX66"/>
      <c r="FUY66"/>
      <c r="FUZ66"/>
      <c r="FVA66"/>
      <c r="FVB66"/>
      <c r="FVC66"/>
      <c r="FVD66"/>
      <c r="FVE66"/>
      <c r="FVF66"/>
      <c r="FVG66"/>
      <c r="FVH66"/>
      <c r="FVI66"/>
      <c r="FVJ66"/>
      <c r="FVK66"/>
      <c r="FVL66"/>
      <c r="FVM66"/>
      <c r="FVN66"/>
      <c r="FVO66"/>
      <c r="FVP66"/>
      <c r="FVQ66"/>
      <c r="FVR66"/>
      <c r="FVS66"/>
      <c r="FVT66"/>
      <c r="FVU66"/>
      <c r="FVV66"/>
      <c r="FVW66"/>
      <c r="FVX66"/>
      <c r="FVY66"/>
      <c r="FVZ66"/>
      <c r="FWA66"/>
      <c r="FWB66"/>
      <c r="FWC66"/>
      <c r="FWD66"/>
      <c r="FWE66"/>
      <c r="FWF66"/>
      <c r="FWG66"/>
      <c r="FWH66"/>
      <c r="FWI66"/>
      <c r="FWJ66"/>
      <c r="FWK66"/>
      <c r="FWL66"/>
      <c r="FWM66"/>
      <c r="FWN66"/>
      <c r="FWO66"/>
      <c r="FWP66"/>
      <c r="FWQ66"/>
      <c r="FWR66"/>
      <c r="FWS66"/>
      <c r="FWT66"/>
      <c r="FWU66"/>
      <c r="FWV66"/>
      <c r="FWW66"/>
      <c r="FWX66"/>
      <c r="FWY66"/>
      <c r="FWZ66"/>
      <c r="FXA66"/>
      <c r="FXB66"/>
      <c r="FXC66"/>
      <c r="FXD66"/>
      <c r="FXE66"/>
      <c r="FXF66"/>
      <c r="FXG66"/>
      <c r="FXH66"/>
      <c r="FXI66"/>
      <c r="FXJ66"/>
      <c r="FXK66"/>
      <c r="FXL66"/>
      <c r="FXM66"/>
      <c r="FXN66"/>
      <c r="FXO66"/>
      <c r="FXP66"/>
      <c r="FXQ66"/>
      <c r="FXR66"/>
      <c r="FXS66"/>
      <c r="FXT66"/>
      <c r="FXU66"/>
      <c r="FXV66"/>
      <c r="FXW66"/>
      <c r="FXX66"/>
      <c r="FXY66"/>
      <c r="FXZ66"/>
      <c r="FYA66"/>
      <c r="FYB66"/>
      <c r="FYC66"/>
      <c r="FYD66"/>
      <c r="FYE66"/>
      <c r="FYF66"/>
      <c r="FYG66"/>
      <c r="FYH66"/>
      <c r="FYI66"/>
      <c r="FYJ66"/>
      <c r="FYK66"/>
      <c r="FYL66"/>
      <c r="FYM66"/>
      <c r="FYN66"/>
      <c r="FYO66"/>
      <c r="FYP66"/>
      <c r="FYQ66"/>
      <c r="FYR66"/>
      <c r="FYS66"/>
      <c r="FYT66"/>
      <c r="FYU66"/>
      <c r="FYV66"/>
      <c r="FYW66"/>
      <c r="FYX66"/>
      <c r="FYY66"/>
      <c r="FYZ66"/>
      <c r="FZA66"/>
      <c r="FZB66"/>
      <c r="FZC66"/>
      <c r="FZD66"/>
      <c r="FZE66"/>
      <c r="FZF66"/>
      <c r="FZG66"/>
      <c r="FZH66"/>
      <c r="FZI66"/>
      <c r="FZJ66"/>
      <c r="FZK66"/>
      <c r="FZL66"/>
      <c r="FZM66"/>
      <c r="FZN66"/>
      <c r="FZO66"/>
      <c r="FZP66"/>
      <c r="FZQ66"/>
      <c r="FZR66"/>
      <c r="FZS66"/>
      <c r="FZT66"/>
      <c r="FZU66"/>
      <c r="FZV66"/>
      <c r="FZW66"/>
      <c r="FZX66"/>
      <c r="FZY66"/>
      <c r="FZZ66"/>
      <c r="GAA66"/>
      <c r="GAB66"/>
      <c r="GAC66"/>
      <c r="GAD66"/>
      <c r="GAE66"/>
      <c r="GAF66"/>
      <c r="GAG66"/>
      <c r="GAH66"/>
      <c r="GAI66"/>
      <c r="GAJ66"/>
      <c r="GAK66"/>
      <c r="GAL66"/>
      <c r="GAM66"/>
      <c r="GAN66"/>
      <c r="GAO66"/>
      <c r="GAP66"/>
      <c r="GAQ66"/>
      <c r="GAR66"/>
      <c r="GAS66"/>
      <c r="GAT66"/>
      <c r="GAU66"/>
      <c r="GAV66"/>
      <c r="GAW66"/>
      <c r="GAX66"/>
      <c r="GAY66"/>
      <c r="GAZ66"/>
      <c r="GBA66"/>
      <c r="GBB66"/>
      <c r="GBC66"/>
      <c r="GBD66"/>
      <c r="GBE66"/>
      <c r="GBF66"/>
      <c r="GBG66"/>
      <c r="GBH66"/>
      <c r="GBI66"/>
      <c r="GBJ66"/>
      <c r="GBK66"/>
      <c r="GBL66"/>
      <c r="GBM66"/>
      <c r="GBN66"/>
      <c r="GBO66"/>
      <c r="GBP66"/>
      <c r="GBQ66"/>
      <c r="GBR66"/>
      <c r="GBS66"/>
      <c r="GBT66"/>
      <c r="GBU66"/>
      <c r="GBV66"/>
      <c r="GBW66"/>
      <c r="GBX66"/>
      <c r="GBY66"/>
      <c r="GBZ66"/>
      <c r="GCA66"/>
      <c r="GCB66"/>
      <c r="GCC66"/>
      <c r="GCD66"/>
      <c r="GCE66"/>
      <c r="GCF66"/>
      <c r="GCG66"/>
      <c r="GCH66"/>
      <c r="GCI66"/>
      <c r="GCJ66"/>
      <c r="GCK66"/>
      <c r="GCL66"/>
      <c r="GCM66"/>
      <c r="GCN66"/>
      <c r="GCO66"/>
      <c r="GCP66"/>
      <c r="GCQ66"/>
      <c r="GCR66"/>
      <c r="GCS66"/>
      <c r="GCT66"/>
      <c r="GCU66"/>
      <c r="GCV66"/>
      <c r="GCW66"/>
      <c r="GCX66"/>
      <c r="GCY66"/>
      <c r="GCZ66"/>
      <c r="GDA66"/>
      <c r="GDB66"/>
      <c r="GDC66"/>
      <c r="GDD66"/>
      <c r="GDE66"/>
      <c r="GDF66"/>
      <c r="GDG66"/>
      <c r="GDH66"/>
      <c r="GDI66"/>
      <c r="GDJ66"/>
      <c r="GDK66"/>
      <c r="GDL66"/>
      <c r="GDM66"/>
      <c r="GDN66"/>
      <c r="GDO66"/>
      <c r="GDP66"/>
      <c r="GDQ66"/>
      <c r="GDR66"/>
      <c r="GDS66"/>
      <c r="GDT66"/>
      <c r="GDU66"/>
      <c r="GDV66"/>
      <c r="GDW66"/>
      <c r="GDX66"/>
      <c r="GDY66"/>
      <c r="GDZ66"/>
      <c r="GEA66"/>
      <c r="GEB66"/>
      <c r="GEC66"/>
      <c r="GED66"/>
      <c r="GEE66"/>
      <c r="GEF66"/>
      <c r="GEG66"/>
      <c r="GEH66"/>
      <c r="GEI66"/>
      <c r="GEJ66"/>
      <c r="GEK66"/>
      <c r="GEL66"/>
      <c r="GEM66"/>
      <c r="GEN66"/>
      <c r="GEO66"/>
      <c r="GEP66"/>
      <c r="GEQ66"/>
      <c r="GER66"/>
      <c r="GES66"/>
      <c r="GET66"/>
      <c r="GEU66"/>
      <c r="GEV66"/>
      <c r="GEW66"/>
      <c r="GEX66"/>
      <c r="GEY66"/>
      <c r="GEZ66"/>
      <c r="GFA66"/>
      <c r="GFB66"/>
      <c r="GFC66"/>
      <c r="GFD66"/>
      <c r="GFE66"/>
      <c r="GFF66"/>
      <c r="GFG66"/>
      <c r="GFH66"/>
      <c r="GFI66"/>
      <c r="GFJ66"/>
      <c r="GFK66"/>
      <c r="GFL66"/>
      <c r="GFM66"/>
      <c r="GFN66"/>
      <c r="GFO66"/>
      <c r="GFP66"/>
      <c r="GFQ66"/>
      <c r="GFR66"/>
      <c r="GFS66"/>
      <c r="GFT66"/>
      <c r="GFU66"/>
      <c r="GFV66"/>
      <c r="GFW66"/>
      <c r="GFX66"/>
      <c r="GFY66"/>
      <c r="GFZ66"/>
      <c r="GGA66"/>
      <c r="GGB66"/>
      <c r="GGC66"/>
      <c r="GGD66"/>
      <c r="GGE66"/>
      <c r="GGF66"/>
      <c r="GGG66"/>
      <c r="GGH66"/>
      <c r="GGI66"/>
      <c r="GGJ66"/>
      <c r="GGK66"/>
      <c r="GGL66"/>
      <c r="GGM66"/>
      <c r="GGN66"/>
      <c r="GGO66"/>
      <c r="GGP66"/>
      <c r="GGQ66"/>
      <c r="GGR66"/>
      <c r="GGS66"/>
      <c r="GGT66"/>
      <c r="GGU66"/>
      <c r="GGV66"/>
      <c r="GGW66"/>
      <c r="GGX66"/>
      <c r="GGY66"/>
      <c r="GGZ66"/>
      <c r="GHA66"/>
      <c r="GHB66"/>
      <c r="GHC66"/>
      <c r="GHD66"/>
      <c r="GHE66"/>
      <c r="GHF66"/>
      <c r="GHG66"/>
      <c r="GHH66"/>
      <c r="GHI66"/>
      <c r="GHJ66"/>
      <c r="GHK66"/>
      <c r="GHL66"/>
      <c r="GHM66"/>
      <c r="GHN66"/>
      <c r="GHO66"/>
      <c r="GHP66"/>
      <c r="GHQ66"/>
      <c r="GHR66"/>
      <c r="GHS66"/>
      <c r="GHT66"/>
      <c r="GHU66"/>
      <c r="GHV66"/>
      <c r="GHW66"/>
      <c r="GHX66"/>
      <c r="GHY66"/>
      <c r="GHZ66"/>
      <c r="GIA66"/>
      <c r="GIB66"/>
      <c r="GIC66"/>
      <c r="GID66"/>
      <c r="GIE66"/>
      <c r="GIF66"/>
      <c r="GIG66"/>
      <c r="GIH66"/>
      <c r="GII66"/>
      <c r="GIJ66"/>
      <c r="GIK66"/>
      <c r="GIL66"/>
      <c r="GIM66"/>
      <c r="GIN66"/>
      <c r="GIO66"/>
      <c r="GIP66"/>
      <c r="GIQ66"/>
      <c r="GIR66"/>
      <c r="GIS66"/>
      <c r="GIT66"/>
      <c r="GIU66"/>
      <c r="GIV66"/>
      <c r="GIW66"/>
      <c r="GIX66"/>
      <c r="GIY66"/>
      <c r="GIZ66"/>
      <c r="GJA66"/>
      <c r="GJB66"/>
      <c r="GJC66"/>
      <c r="GJD66"/>
      <c r="GJE66"/>
      <c r="GJF66"/>
      <c r="GJG66"/>
      <c r="GJH66"/>
      <c r="GJI66"/>
      <c r="GJJ66"/>
      <c r="GJK66"/>
      <c r="GJL66"/>
      <c r="GJM66"/>
      <c r="GJN66"/>
      <c r="GJO66"/>
      <c r="GJP66"/>
      <c r="GJQ66"/>
      <c r="GJR66"/>
      <c r="GJS66"/>
      <c r="GJT66"/>
      <c r="GJU66"/>
      <c r="GJV66"/>
      <c r="GJW66"/>
      <c r="GJX66"/>
      <c r="GJY66"/>
      <c r="GJZ66"/>
      <c r="GKA66"/>
      <c r="GKB66"/>
      <c r="GKC66"/>
      <c r="GKD66"/>
      <c r="GKE66"/>
      <c r="GKF66"/>
      <c r="GKG66"/>
      <c r="GKH66"/>
      <c r="GKI66"/>
      <c r="GKJ66"/>
      <c r="GKK66"/>
      <c r="GKL66"/>
      <c r="GKM66"/>
      <c r="GKN66"/>
      <c r="GKO66"/>
      <c r="GKP66"/>
      <c r="GKQ66"/>
      <c r="GKR66"/>
      <c r="GKS66"/>
      <c r="GKT66"/>
      <c r="GKU66"/>
      <c r="GKV66"/>
      <c r="GKW66"/>
      <c r="GKX66"/>
      <c r="GKY66"/>
      <c r="GKZ66"/>
      <c r="GLA66"/>
      <c r="GLB66"/>
      <c r="GLC66"/>
      <c r="GLD66"/>
      <c r="GLE66"/>
      <c r="GLF66"/>
      <c r="GLG66"/>
      <c r="GLH66"/>
      <c r="GLI66"/>
      <c r="GLJ66"/>
      <c r="GLK66"/>
      <c r="GLL66"/>
      <c r="GLM66"/>
      <c r="GLN66"/>
      <c r="GLO66"/>
      <c r="GLP66"/>
      <c r="GLQ66"/>
      <c r="GLR66"/>
      <c r="GLS66"/>
      <c r="GLT66"/>
      <c r="GLU66"/>
      <c r="GLV66"/>
      <c r="GLW66"/>
      <c r="GLX66"/>
      <c r="GLY66"/>
      <c r="GLZ66"/>
      <c r="GMA66"/>
      <c r="GMB66"/>
      <c r="GMC66"/>
      <c r="GMD66"/>
      <c r="GME66"/>
      <c r="GMF66"/>
      <c r="GMG66"/>
      <c r="GMH66"/>
      <c r="GMI66"/>
      <c r="GMJ66"/>
      <c r="GMK66"/>
      <c r="GML66"/>
      <c r="GMM66"/>
      <c r="GMN66"/>
      <c r="GMO66"/>
      <c r="GMP66"/>
      <c r="GMQ66"/>
      <c r="GMR66"/>
      <c r="GMS66"/>
      <c r="GMT66"/>
      <c r="GMU66"/>
      <c r="GMV66"/>
      <c r="GMW66"/>
      <c r="GMX66"/>
      <c r="GMY66"/>
      <c r="GMZ66"/>
      <c r="GNA66"/>
      <c r="GNB66"/>
      <c r="GNC66"/>
      <c r="GND66"/>
      <c r="GNE66"/>
      <c r="GNF66"/>
      <c r="GNG66"/>
      <c r="GNH66"/>
      <c r="GNI66"/>
      <c r="GNJ66"/>
      <c r="GNK66"/>
      <c r="GNL66"/>
      <c r="GNM66"/>
      <c r="GNN66"/>
      <c r="GNO66"/>
      <c r="GNP66"/>
      <c r="GNQ66"/>
      <c r="GNR66"/>
      <c r="GNS66"/>
      <c r="GNT66"/>
      <c r="GNU66"/>
      <c r="GNV66"/>
      <c r="GNW66"/>
      <c r="GNX66"/>
      <c r="GNY66"/>
      <c r="GNZ66"/>
      <c r="GOA66"/>
      <c r="GOB66"/>
      <c r="GOC66"/>
      <c r="GOD66"/>
      <c r="GOE66"/>
      <c r="GOF66"/>
      <c r="GOG66"/>
      <c r="GOH66"/>
      <c r="GOI66"/>
      <c r="GOJ66"/>
      <c r="GOK66"/>
      <c r="GOL66"/>
      <c r="GOM66"/>
      <c r="GON66"/>
      <c r="GOO66"/>
      <c r="GOP66"/>
      <c r="GOQ66"/>
      <c r="GOR66"/>
      <c r="GOS66"/>
      <c r="GOT66"/>
      <c r="GOU66"/>
      <c r="GOV66"/>
      <c r="GOW66"/>
      <c r="GOX66"/>
      <c r="GOY66"/>
      <c r="GOZ66"/>
      <c r="GPA66"/>
      <c r="GPB66"/>
      <c r="GPC66"/>
      <c r="GPD66"/>
      <c r="GPE66"/>
      <c r="GPF66"/>
      <c r="GPG66"/>
      <c r="GPH66"/>
      <c r="GPI66"/>
      <c r="GPJ66"/>
      <c r="GPK66"/>
      <c r="GPL66"/>
      <c r="GPM66"/>
      <c r="GPN66"/>
      <c r="GPO66"/>
      <c r="GPP66"/>
      <c r="GPQ66"/>
      <c r="GPR66"/>
      <c r="GPS66"/>
      <c r="GPT66"/>
      <c r="GPU66"/>
      <c r="GPV66"/>
      <c r="GPW66"/>
      <c r="GPX66"/>
      <c r="GPY66"/>
      <c r="GPZ66"/>
      <c r="GQA66"/>
      <c r="GQB66"/>
      <c r="GQC66"/>
      <c r="GQD66"/>
      <c r="GQE66"/>
      <c r="GQF66"/>
      <c r="GQG66"/>
      <c r="GQH66"/>
      <c r="GQI66"/>
      <c r="GQJ66"/>
      <c r="GQK66"/>
      <c r="GQL66"/>
      <c r="GQM66"/>
      <c r="GQN66"/>
      <c r="GQO66"/>
      <c r="GQP66"/>
      <c r="GQQ66"/>
      <c r="GQR66"/>
      <c r="GQS66"/>
      <c r="GQT66"/>
      <c r="GQU66"/>
      <c r="GQV66"/>
      <c r="GQW66"/>
      <c r="GQX66"/>
      <c r="GQY66"/>
      <c r="GQZ66"/>
      <c r="GRA66"/>
      <c r="GRB66"/>
      <c r="GRC66"/>
      <c r="GRD66"/>
      <c r="GRE66"/>
      <c r="GRF66"/>
      <c r="GRG66"/>
      <c r="GRH66"/>
      <c r="GRI66"/>
      <c r="GRJ66"/>
      <c r="GRK66"/>
      <c r="GRL66"/>
      <c r="GRM66"/>
      <c r="GRN66"/>
      <c r="GRO66"/>
      <c r="GRP66"/>
      <c r="GRQ66"/>
      <c r="GRR66"/>
      <c r="GRS66"/>
      <c r="GRT66"/>
      <c r="GRU66"/>
      <c r="GRV66"/>
      <c r="GRW66"/>
      <c r="GRX66"/>
      <c r="GRY66"/>
      <c r="GRZ66"/>
      <c r="GSA66"/>
      <c r="GSB66"/>
      <c r="GSC66"/>
      <c r="GSD66"/>
      <c r="GSE66"/>
      <c r="GSF66"/>
      <c r="GSG66"/>
      <c r="GSH66"/>
      <c r="GSI66"/>
      <c r="GSJ66"/>
      <c r="GSK66"/>
      <c r="GSL66"/>
      <c r="GSM66"/>
      <c r="GSN66"/>
      <c r="GSO66"/>
      <c r="GSP66"/>
      <c r="GSQ66"/>
      <c r="GSR66"/>
      <c r="GSS66"/>
      <c r="GST66"/>
      <c r="GSU66"/>
      <c r="GSV66"/>
      <c r="GSW66"/>
      <c r="GSX66"/>
      <c r="GSY66"/>
      <c r="GSZ66"/>
      <c r="GTA66"/>
      <c r="GTB66"/>
      <c r="GTC66"/>
      <c r="GTD66"/>
      <c r="GTE66"/>
      <c r="GTF66"/>
      <c r="GTG66"/>
      <c r="GTH66"/>
      <c r="GTI66"/>
      <c r="GTJ66"/>
      <c r="GTK66"/>
      <c r="GTL66"/>
      <c r="GTM66"/>
      <c r="GTN66"/>
      <c r="GTO66"/>
      <c r="GTP66"/>
      <c r="GTQ66"/>
      <c r="GTR66"/>
      <c r="GTS66"/>
      <c r="GTT66"/>
      <c r="GTU66"/>
      <c r="GTV66"/>
      <c r="GTW66"/>
      <c r="GTX66"/>
      <c r="GTY66"/>
      <c r="GTZ66"/>
      <c r="GUA66"/>
      <c r="GUB66"/>
      <c r="GUC66"/>
      <c r="GUD66"/>
      <c r="GUE66"/>
      <c r="GUF66"/>
      <c r="GUG66"/>
      <c r="GUH66"/>
      <c r="GUI66"/>
      <c r="GUJ66"/>
      <c r="GUK66"/>
      <c r="GUL66"/>
      <c r="GUM66"/>
      <c r="GUN66"/>
      <c r="GUO66"/>
      <c r="GUP66"/>
      <c r="GUQ66"/>
      <c r="GUR66"/>
      <c r="GUS66"/>
      <c r="GUT66"/>
      <c r="GUU66"/>
      <c r="GUV66"/>
      <c r="GUW66"/>
      <c r="GUX66"/>
      <c r="GUY66"/>
      <c r="GUZ66"/>
      <c r="GVA66"/>
      <c r="GVB66"/>
      <c r="GVC66"/>
      <c r="GVD66"/>
      <c r="GVE66"/>
      <c r="GVF66"/>
      <c r="GVG66"/>
      <c r="GVH66"/>
      <c r="GVI66"/>
      <c r="GVJ66"/>
      <c r="GVK66"/>
      <c r="GVL66"/>
      <c r="GVM66"/>
      <c r="GVN66"/>
      <c r="GVO66"/>
      <c r="GVP66"/>
      <c r="GVQ66"/>
      <c r="GVR66"/>
      <c r="GVS66"/>
      <c r="GVT66"/>
      <c r="GVU66"/>
      <c r="GVV66"/>
      <c r="GVW66"/>
      <c r="GVX66"/>
      <c r="GVY66"/>
      <c r="GVZ66"/>
      <c r="GWA66"/>
      <c r="GWB66"/>
      <c r="GWC66"/>
      <c r="GWD66"/>
      <c r="GWE66"/>
      <c r="GWF66"/>
      <c r="GWG66"/>
      <c r="GWH66"/>
      <c r="GWI66"/>
      <c r="GWJ66"/>
      <c r="GWK66"/>
      <c r="GWL66"/>
      <c r="GWM66"/>
      <c r="GWN66"/>
      <c r="GWO66"/>
      <c r="GWP66"/>
      <c r="GWQ66"/>
      <c r="GWR66"/>
      <c r="GWS66"/>
      <c r="GWT66"/>
      <c r="GWU66"/>
      <c r="GWV66"/>
      <c r="GWW66"/>
      <c r="GWX66"/>
      <c r="GWY66"/>
      <c r="GWZ66"/>
      <c r="GXA66"/>
      <c r="GXB66"/>
      <c r="GXC66"/>
      <c r="GXD66"/>
      <c r="GXE66"/>
      <c r="GXF66"/>
      <c r="GXG66"/>
      <c r="GXH66"/>
      <c r="GXI66"/>
      <c r="GXJ66"/>
      <c r="GXK66"/>
      <c r="GXL66"/>
      <c r="GXM66"/>
      <c r="GXN66"/>
      <c r="GXO66"/>
      <c r="GXP66"/>
      <c r="GXQ66"/>
      <c r="GXR66"/>
      <c r="GXS66"/>
      <c r="GXT66"/>
      <c r="GXU66"/>
      <c r="GXV66"/>
      <c r="GXW66"/>
      <c r="GXX66"/>
      <c r="GXY66"/>
      <c r="GXZ66"/>
      <c r="GYA66"/>
      <c r="GYB66"/>
      <c r="GYC66"/>
      <c r="GYD66"/>
      <c r="GYE66"/>
      <c r="GYF66"/>
      <c r="GYG66"/>
      <c r="GYH66"/>
      <c r="GYI66"/>
      <c r="GYJ66"/>
      <c r="GYK66"/>
      <c r="GYL66"/>
      <c r="GYM66"/>
      <c r="GYN66"/>
      <c r="GYO66"/>
      <c r="GYP66"/>
      <c r="GYQ66"/>
      <c r="GYR66"/>
      <c r="GYS66"/>
      <c r="GYT66"/>
      <c r="GYU66"/>
      <c r="GYV66"/>
      <c r="GYW66"/>
      <c r="GYX66"/>
      <c r="GYY66"/>
      <c r="GYZ66"/>
      <c r="GZA66"/>
      <c r="GZB66"/>
      <c r="GZC66"/>
      <c r="GZD66"/>
      <c r="GZE66"/>
      <c r="GZF66"/>
      <c r="GZG66"/>
      <c r="GZH66"/>
      <c r="GZI66"/>
      <c r="GZJ66"/>
      <c r="GZK66"/>
      <c r="GZL66"/>
      <c r="GZM66"/>
      <c r="GZN66"/>
      <c r="GZO66"/>
      <c r="GZP66"/>
      <c r="GZQ66"/>
      <c r="GZR66"/>
      <c r="GZS66"/>
      <c r="GZT66"/>
      <c r="GZU66"/>
      <c r="GZV66"/>
      <c r="GZW66"/>
      <c r="GZX66"/>
      <c r="GZY66"/>
      <c r="GZZ66"/>
      <c r="HAA66"/>
      <c r="HAB66"/>
      <c r="HAC66"/>
      <c r="HAD66"/>
      <c r="HAE66"/>
      <c r="HAF66"/>
      <c r="HAG66"/>
      <c r="HAH66"/>
      <c r="HAI66"/>
      <c r="HAJ66"/>
      <c r="HAK66"/>
      <c r="HAL66"/>
      <c r="HAM66"/>
      <c r="HAN66"/>
      <c r="HAO66"/>
      <c r="HAP66"/>
      <c r="HAQ66"/>
      <c r="HAR66"/>
      <c r="HAS66"/>
      <c r="HAT66"/>
      <c r="HAU66"/>
      <c r="HAV66"/>
      <c r="HAW66"/>
      <c r="HAX66"/>
      <c r="HAY66"/>
      <c r="HAZ66"/>
      <c r="HBA66"/>
      <c r="HBB66"/>
      <c r="HBC66"/>
      <c r="HBD66"/>
      <c r="HBE66"/>
      <c r="HBF66"/>
      <c r="HBG66"/>
      <c r="HBH66"/>
      <c r="HBI66"/>
      <c r="HBJ66"/>
      <c r="HBK66"/>
      <c r="HBL66"/>
      <c r="HBM66"/>
      <c r="HBN66"/>
      <c r="HBO66"/>
      <c r="HBP66"/>
      <c r="HBQ66"/>
      <c r="HBR66"/>
      <c r="HBS66"/>
      <c r="HBT66"/>
      <c r="HBU66"/>
      <c r="HBV66"/>
      <c r="HBW66"/>
      <c r="HBX66"/>
      <c r="HBY66"/>
      <c r="HBZ66"/>
      <c r="HCA66"/>
      <c r="HCB66"/>
      <c r="HCC66"/>
      <c r="HCD66"/>
      <c r="HCE66"/>
      <c r="HCF66"/>
      <c r="HCG66"/>
      <c r="HCH66"/>
      <c r="HCI66"/>
      <c r="HCJ66"/>
      <c r="HCK66"/>
      <c r="HCL66"/>
      <c r="HCM66"/>
      <c r="HCN66"/>
      <c r="HCO66"/>
      <c r="HCP66"/>
      <c r="HCQ66"/>
      <c r="HCR66"/>
      <c r="HCS66"/>
      <c r="HCT66"/>
      <c r="HCU66"/>
      <c r="HCV66"/>
      <c r="HCW66"/>
      <c r="HCX66"/>
      <c r="HCY66"/>
      <c r="HCZ66"/>
      <c r="HDA66"/>
      <c r="HDB66"/>
      <c r="HDC66"/>
      <c r="HDD66"/>
      <c r="HDE66"/>
      <c r="HDF66"/>
      <c r="HDG66"/>
      <c r="HDH66"/>
      <c r="HDI66"/>
      <c r="HDJ66"/>
      <c r="HDK66"/>
      <c r="HDL66"/>
      <c r="HDM66"/>
      <c r="HDN66"/>
      <c r="HDO66"/>
      <c r="HDP66"/>
      <c r="HDQ66"/>
      <c r="HDR66"/>
      <c r="HDS66"/>
      <c r="HDT66"/>
      <c r="HDU66"/>
      <c r="HDV66"/>
      <c r="HDW66"/>
      <c r="HDX66"/>
      <c r="HDY66"/>
      <c r="HDZ66"/>
      <c r="HEA66"/>
      <c r="HEB66"/>
      <c r="HEC66"/>
      <c r="HED66"/>
      <c r="HEE66"/>
      <c r="HEF66"/>
      <c r="HEG66"/>
      <c r="HEH66"/>
      <c r="HEI66"/>
      <c r="HEJ66"/>
      <c r="HEK66"/>
      <c r="HEL66"/>
      <c r="HEM66"/>
      <c r="HEN66"/>
      <c r="HEO66"/>
      <c r="HEP66"/>
      <c r="HEQ66"/>
      <c r="HER66"/>
      <c r="HES66"/>
      <c r="HET66"/>
      <c r="HEU66"/>
      <c r="HEV66"/>
      <c r="HEW66"/>
      <c r="HEX66"/>
      <c r="HEY66"/>
      <c r="HEZ66"/>
      <c r="HFA66"/>
      <c r="HFB66"/>
      <c r="HFC66"/>
      <c r="HFD66"/>
      <c r="HFE66"/>
      <c r="HFF66"/>
      <c r="HFG66"/>
      <c r="HFH66"/>
      <c r="HFI66"/>
      <c r="HFJ66"/>
      <c r="HFK66"/>
      <c r="HFL66"/>
      <c r="HFM66"/>
      <c r="HFN66"/>
      <c r="HFO66"/>
      <c r="HFP66"/>
      <c r="HFQ66"/>
      <c r="HFR66"/>
      <c r="HFS66"/>
      <c r="HFT66"/>
      <c r="HFU66"/>
      <c r="HFV66"/>
      <c r="HFW66"/>
      <c r="HFX66"/>
      <c r="HFY66"/>
      <c r="HFZ66"/>
      <c r="HGA66"/>
      <c r="HGB66"/>
      <c r="HGC66"/>
      <c r="HGD66"/>
      <c r="HGE66"/>
      <c r="HGF66"/>
      <c r="HGG66"/>
      <c r="HGH66"/>
      <c r="HGI66"/>
      <c r="HGJ66"/>
      <c r="HGK66"/>
      <c r="HGL66"/>
      <c r="HGM66"/>
      <c r="HGN66"/>
      <c r="HGO66"/>
      <c r="HGP66"/>
      <c r="HGQ66"/>
      <c r="HGR66"/>
      <c r="HGS66"/>
      <c r="HGT66"/>
      <c r="HGU66"/>
      <c r="HGV66"/>
      <c r="HGW66"/>
      <c r="HGX66"/>
      <c r="HGY66"/>
      <c r="HGZ66"/>
      <c r="HHA66"/>
      <c r="HHB66"/>
      <c r="HHC66"/>
      <c r="HHD66"/>
      <c r="HHE66"/>
      <c r="HHF66"/>
      <c r="HHG66"/>
      <c r="HHH66"/>
      <c r="HHI66"/>
      <c r="HHJ66"/>
      <c r="HHK66"/>
      <c r="HHL66"/>
      <c r="HHM66"/>
      <c r="HHN66"/>
      <c r="HHO66"/>
      <c r="HHP66"/>
      <c r="HHQ66"/>
      <c r="HHR66"/>
      <c r="HHS66"/>
      <c r="HHT66"/>
      <c r="HHU66"/>
      <c r="HHV66"/>
      <c r="HHW66"/>
      <c r="HHX66"/>
      <c r="HHY66"/>
      <c r="HHZ66"/>
      <c r="HIA66"/>
      <c r="HIB66"/>
      <c r="HIC66"/>
      <c r="HID66"/>
      <c r="HIE66"/>
      <c r="HIF66"/>
      <c r="HIG66"/>
      <c r="HIH66"/>
      <c r="HII66"/>
      <c r="HIJ66"/>
      <c r="HIK66"/>
      <c r="HIL66"/>
      <c r="HIM66"/>
      <c r="HIN66"/>
      <c r="HIO66"/>
      <c r="HIP66"/>
      <c r="HIQ66"/>
      <c r="HIR66"/>
      <c r="HIS66"/>
      <c r="HIT66"/>
      <c r="HIU66"/>
      <c r="HIV66"/>
      <c r="HIW66"/>
      <c r="HIX66"/>
      <c r="HIY66"/>
      <c r="HIZ66"/>
      <c r="HJA66"/>
      <c r="HJB66"/>
      <c r="HJC66"/>
      <c r="HJD66"/>
      <c r="HJE66"/>
      <c r="HJF66"/>
      <c r="HJG66"/>
      <c r="HJH66"/>
      <c r="HJI66"/>
      <c r="HJJ66"/>
      <c r="HJK66"/>
      <c r="HJL66"/>
      <c r="HJM66"/>
      <c r="HJN66"/>
      <c r="HJO66"/>
      <c r="HJP66"/>
      <c r="HJQ66"/>
      <c r="HJR66"/>
      <c r="HJS66"/>
      <c r="HJT66"/>
      <c r="HJU66"/>
      <c r="HJV66"/>
      <c r="HJW66"/>
      <c r="HJX66"/>
      <c r="HJY66"/>
      <c r="HJZ66"/>
      <c r="HKA66"/>
      <c r="HKB66"/>
      <c r="HKC66"/>
      <c r="HKD66"/>
      <c r="HKE66"/>
      <c r="HKF66"/>
      <c r="HKG66"/>
      <c r="HKH66"/>
      <c r="HKI66"/>
      <c r="HKJ66"/>
      <c r="HKK66"/>
      <c r="HKL66"/>
      <c r="HKM66"/>
      <c r="HKN66"/>
      <c r="HKO66"/>
      <c r="HKP66"/>
      <c r="HKQ66"/>
      <c r="HKR66"/>
      <c r="HKS66"/>
      <c r="HKT66"/>
      <c r="HKU66"/>
      <c r="HKV66"/>
      <c r="HKW66"/>
      <c r="HKX66"/>
      <c r="HKY66"/>
      <c r="HKZ66"/>
      <c r="HLA66"/>
      <c r="HLB66"/>
      <c r="HLC66"/>
      <c r="HLD66"/>
      <c r="HLE66"/>
      <c r="HLF66"/>
      <c r="HLG66"/>
      <c r="HLH66"/>
      <c r="HLI66"/>
      <c r="HLJ66"/>
      <c r="HLK66"/>
      <c r="HLL66"/>
      <c r="HLM66"/>
      <c r="HLN66"/>
      <c r="HLO66"/>
      <c r="HLP66"/>
      <c r="HLQ66"/>
      <c r="HLR66"/>
      <c r="HLS66"/>
      <c r="HLT66"/>
      <c r="HLU66"/>
      <c r="HLV66"/>
      <c r="HLW66"/>
      <c r="HLX66"/>
      <c r="HLY66"/>
      <c r="HLZ66"/>
      <c r="HMA66"/>
      <c r="HMB66"/>
      <c r="HMC66"/>
      <c r="HMD66"/>
      <c r="HME66"/>
      <c r="HMF66"/>
      <c r="HMG66"/>
      <c r="HMH66"/>
      <c r="HMI66"/>
      <c r="HMJ66"/>
      <c r="HMK66"/>
      <c r="HML66"/>
      <c r="HMM66"/>
      <c r="HMN66"/>
      <c r="HMO66"/>
      <c r="HMP66"/>
      <c r="HMQ66"/>
      <c r="HMR66"/>
      <c r="HMS66"/>
      <c r="HMT66"/>
      <c r="HMU66"/>
      <c r="HMV66"/>
      <c r="HMW66"/>
      <c r="HMX66"/>
      <c r="HMY66"/>
      <c r="HMZ66"/>
      <c r="HNA66"/>
      <c r="HNB66"/>
      <c r="HNC66"/>
      <c r="HND66"/>
      <c r="HNE66"/>
      <c r="HNF66"/>
      <c r="HNG66"/>
      <c r="HNH66"/>
      <c r="HNI66"/>
      <c r="HNJ66"/>
      <c r="HNK66"/>
      <c r="HNL66"/>
      <c r="HNM66"/>
      <c r="HNN66"/>
      <c r="HNO66"/>
      <c r="HNP66"/>
      <c r="HNQ66"/>
      <c r="HNR66"/>
      <c r="HNS66"/>
      <c r="HNT66"/>
      <c r="HNU66"/>
      <c r="HNV66"/>
      <c r="HNW66"/>
      <c r="HNX66"/>
      <c r="HNY66"/>
      <c r="HNZ66"/>
      <c r="HOA66"/>
      <c r="HOB66"/>
      <c r="HOC66"/>
      <c r="HOD66"/>
      <c r="HOE66"/>
      <c r="HOF66"/>
      <c r="HOG66"/>
      <c r="HOH66"/>
      <c r="HOI66"/>
      <c r="HOJ66"/>
      <c r="HOK66"/>
      <c r="HOL66"/>
      <c r="HOM66"/>
      <c r="HON66"/>
      <c r="HOO66"/>
      <c r="HOP66"/>
      <c r="HOQ66"/>
      <c r="HOR66"/>
      <c r="HOS66"/>
      <c r="HOT66"/>
      <c r="HOU66"/>
      <c r="HOV66"/>
      <c r="HOW66"/>
      <c r="HOX66"/>
      <c r="HOY66"/>
      <c r="HOZ66"/>
      <c r="HPA66"/>
      <c r="HPB66"/>
      <c r="HPC66"/>
      <c r="HPD66"/>
      <c r="HPE66"/>
      <c r="HPF66"/>
      <c r="HPG66"/>
      <c r="HPH66"/>
      <c r="HPI66"/>
      <c r="HPJ66"/>
      <c r="HPK66"/>
      <c r="HPL66"/>
      <c r="HPM66"/>
      <c r="HPN66"/>
      <c r="HPO66"/>
      <c r="HPP66"/>
      <c r="HPQ66"/>
      <c r="HPR66"/>
      <c r="HPS66"/>
      <c r="HPT66"/>
      <c r="HPU66"/>
      <c r="HPV66"/>
      <c r="HPW66"/>
      <c r="HPX66"/>
      <c r="HPY66"/>
      <c r="HPZ66"/>
      <c r="HQA66"/>
      <c r="HQB66"/>
      <c r="HQC66"/>
      <c r="HQD66"/>
      <c r="HQE66"/>
      <c r="HQF66"/>
      <c r="HQG66"/>
      <c r="HQH66"/>
      <c r="HQI66"/>
      <c r="HQJ66"/>
      <c r="HQK66"/>
      <c r="HQL66"/>
      <c r="HQM66"/>
      <c r="HQN66"/>
      <c r="HQO66"/>
      <c r="HQP66"/>
      <c r="HQQ66"/>
      <c r="HQR66"/>
      <c r="HQS66"/>
      <c r="HQT66"/>
      <c r="HQU66"/>
      <c r="HQV66"/>
      <c r="HQW66"/>
      <c r="HQX66"/>
      <c r="HQY66"/>
      <c r="HQZ66"/>
      <c r="HRA66"/>
      <c r="HRB66"/>
      <c r="HRC66"/>
      <c r="HRD66"/>
      <c r="HRE66"/>
      <c r="HRF66"/>
      <c r="HRG66"/>
      <c r="HRH66"/>
      <c r="HRI66"/>
      <c r="HRJ66"/>
      <c r="HRK66"/>
      <c r="HRL66"/>
      <c r="HRM66"/>
      <c r="HRN66"/>
      <c r="HRO66"/>
      <c r="HRP66"/>
      <c r="HRQ66"/>
      <c r="HRR66"/>
      <c r="HRS66"/>
      <c r="HRT66"/>
      <c r="HRU66"/>
      <c r="HRV66"/>
      <c r="HRW66"/>
      <c r="HRX66"/>
      <c r="HRY66"/>
      <c r="HRZ66"/>
      <c r="HSA66"/>
      <c r="HSB66"/>
      <c r="HSC66"/>
      <c r="HSD66"/>
      <c r="HSE66"/>
      <c r="HSF66"/>
      <c r="HSG66"/>
      <c r="HSH66"/>
      <c r="HSI66"/>
      <c r="HSJ66"/>
      <c r="HSK66"/>
      <c r="HSL66"/>
      <c r="HSM66"/>
      <c r="HSN66"/>
      <c r="HSO66"/>
      <c r="HSP66"/>
      <c r="HSQ66"/>
      <c r="HSR66"/>
      <c r="HSS66"/>
      <c r="HST66"/>
      <c r="HSU66"/>
      <c r="HSV66"/>
      <c r="HSW66"/>
      <c r="HSX66"/>
      <c r="HSY66"/>
      <c r="HSZ66"/>
      <c r="HTA66"/>
      <c r="HTB66"/>
      <c r="HTC66"/>
      <c r="HTD66"/>
      <c r="HTE66"/>
      <c r="HTF66"/>
      <c r="HTG66"/>
      <c r="HTH66"/>
      <c r="HTI66"/>
      <c r="HTJ66"/>
      <c r="HTK66"/>
      <c r="HTL66"/>
      <c r="HTM66"/>
      <c r="HTN66"/>
      <c r="HTO66"/>
      <c r="HTP66"/>
      <c r="HTQ66"/>
      <c r="HTR66"/>
      <c r="HTS66"/>
      <c r="HTT66"/>
      <c r="HTU66"/>
      <c r="HTV66"/>
      <c r="HTW66"/>
      <c r="HTX66"/>
      <c r="HTY66"/>
      <c r="HTZ66"/>
      <c r="HUA66"/>
      <c r="HUB66"/>
      <c r="HUC66"/>
      <c r="HUD66"/>
      <c r="HUE66"/>
      <c r="HUF66"/>
      <c r="HUG66"/>
      <c r="HUH66"/>
      <c r="HUI66"/>
      <c r="HUJ66"/>
      <c r="HUK66"/>
      <c r="HUL66"/>
      <c r="HUM66"/>
      <c r="HUN66"/>
      <c r="HUO66"/>
      <c r="HUP66"/>
      <c r="HUQ66"/>
      <c r="HUR66"/>
      <c r="HUS66"/>
      <c r="HUT66"/>
      <c r="HUU66"/>
      <c r="HUV66"/>
      <c r="HUW66"/>
      <c r="HUX66"/>
      <c r="HUY66"/>
      <c r="HUZ66"/>
      <c r="HVA66"/>
      <c r="HVB66"/>
      <c r="HVC66"/>
      <c r="HVD66"/>
      <c r="HVE66"/>
      <c r="HVF66"/>
      <c r="HVG66"/>
      <c r="HVH66"/>
      <c r="HVI66"/>
      <c r="HVJ66"/>
      <c r="HVK66"/>
      <c r="HVL66"/>
      <c r="HVM66"/>
      <c r="HVN66"/>
      <c r="HVO66"/>
      <c r="HVP66"/>
      <c r="HVQ66"/>
      <c r="HVR66"/>
      <c r="HVS66"/>
      <c r="HVT66"/>
      <c r="HVU66"/>
      <c r="HVV66"/>
      <c r="HVW66"/>
      <c r="HVX66"/>
      <c r="HVY66"/>
      <c r="HVZ66"/>
      <c r="HWA66"/>
      <c r="HWB66"/>
      <c r="HWC66"/>
      <c r="HWD66"/>
      <c r="HWE66"/>
      <c r="HWF66"/>
      <c r="HWG66"/>
      <c r="HWH66"/>
      <c r="HWI66"/>
      <c r="HWJ66"/>
      <c r="HWK66"/>
      <c r="HWL66"/>
      <c r="HWM66"/>
      <c r="HWN66"/>
      <c r="HWO66"/>
      <c r="HWP66"/>
      <c r="HWQ66"/>
      <c r="HWR66"/>
      <c r="HWS66"/>
      <c r="HWT66"/>
      <c r="HWU66"/>
      <c r="HWV66"/>
      <c r="HWW66"/>
      <c r="HWX66"/>
      <c r="HWY66"/>
      <c r="HWZ66"/>
      <c r="HXA66"/>
      <c r="HXB66"/>
      <c r="HXC66"/>
      <c r="HXD66"/>
      <c r="HXE66"/>
      <c r="HXF66"/>
      <c r="HXG66"/>
      <c r="HXH66"/>
      <c r="HXI66"/>
      <c r="HXJ66"/>
      <c r="HXK66"/>
      <c r="HXL66"/>
      <c r="HXM66"/>
      <c r="HXN66"/>
      <c r="HXO66"/>
      <c r="HXP66"/>
      <c r="HXQ66"/>
      <c r="HXR66"/>
      <c r="HXS66"/>
      <c r="HXT66"/>
      <c r="HXU66"/>
      <c r="HXV66"/>
      <c r="HXW66"/>
      <c r="HXX66"/>
      <c r="HXY66"/>
      <c r="HXZ66"/>
      <c r="HYA66"/>
      <c r="HYB66"/>
      <c r="HYC66"/>
      <c r="HYD66"/>
      <c r="HYE66"/>
      <c r="HYF66"/>
      <c r="HYG66"/>
      <c r="HYH66"/>
      <c r="HYI66"/>
      <c r="HYJ66"/>
      <c r="HYK66"/>
      <c r="HYL66"/>
      <c r="HYM66"/>
      <c r="HYN66"/>
      <c r="HYO66"/>
      <c r="HYP66"/>
      <c r="HYQ66"/>
      <c r="HYR66"/>
      <c r="HYS66"/>
      <c r="HYT66"/>
      <c r="HYU66"/>
      <c r="HYV66"/>
      <c r="HYW66"/>
      <c r="HYX66"/>
      <c r="HYY66"/>
      <c r="HYZ66"/>
      <c r="HZA66"/>
      <c r="HZB66"/>
      <c r="HZC66"/>
      <c r="HZD66"/>
      <c r="HZE66"/>
      <c r="HZF66"/>
      <c r="HZG66"/>
      <c r="HZH66"/>
      <c r="HZI66"/>
      <c r="HZJ66"/>
      <c r="HZK66"/>
      <c r="HZL66"/>
      <c r="HZM66"/>
      <c r="HZN66"/>
      <c r="HZO66"/>
      <c r="HZP66"/>
      <c r="HZQ66"/>
      <c r="HZR66"/>
      <c r="HZS66"/>
      <c r="HZT66"/>
      <c r="HZU66"/>
      <c r="HZV66"/>
      <c r="HZW66"/>
      <c r="HZX66"/>
      <c r="HZY66"/>
      <c r="HZZ66"/>
      <c r="IAA66"/>
      <c r="IAB66"/>
      <c r="IAC66"/>
      <c r="IAD66"/>
      <c r="IAE66"/>
      <c r="IAF66"/>
      <c r="IAG66"/>
      <c r="IAH66"/>
      <c r="IAI66"/>
      <c r="IAJ66"/>
      <c r="IAK66"/>
      <c r="IAL66"/>
      <c r="IAM66"/>
      <c r="IAN66"/>
      <c r="IAO66"/>
      <c r="IAP66"/>
      <c r="IAQ66"/>
      <c r="IAR66"/>
      <c r="IAS66"/>
      <c r="IAT66"/>
      <c r="IAU66"/>
      <c r="IAV66"/>
      <c r="IAW66"/>
      <c r="IAX66"/>
      <c r="IAY66"/>
      <c r="IAZ66"/>
      <c r="IBA66"/>
      <c r="IBB66"/>
      <c r="IBC66"/>
      <c r="IBD66"/>
      <c r="IBE66"/>
      <c r="IBF66"/>
      <c r="IBG66"/>
      <c r="IBH66"/>
      <c r="IBI66"/>
      <c r="IBJ66"/>
      <c r="IBK66"/>
      <c r="IBL66"/>
      <c r="IBM66"/>
      <c r="IBN66"/>
      <c r="IBO66"/>
      <c r="IBP66"/>
      <c r="IBQ66"/>
      <c r="IBR66"/>
      <c r="IBS66"/>
      <c r="IBT66"/>
      <c r="IBU66"/>
      <c r="IBV66"/>
      <c r="IBW66"/>
      <c r="IBX66"/>
      <c r="IBY66"/>
      <c r="IBZ66"/>
      <c r="ICA66"/>
      <c r="ICB66"/>
      <c r="ICC66"/>
      <c r="ICD66"/>
      <c r="ICE66"/>
      <c r="ICF66"/>
      <c r="ICG66"/>
      <c r="ICH66"/>
      <c r="ICI66"/>
      <c r="ICJ66"/>
      <c r="ICK66"/>
      <c r="ICL66"/>
      <c r="ICM66"/>
      <c r="ICN66"/>
      <c r="ICO66"/>
      <c r="ICP66"/>
      <c r="ICQ66"/>
      <c r="ICR66"/>
      <c r="ICS66"/>
      <c r="ICT66"/>
      <c r="ICU66"/>
      <c r="ICV66"/>
      <c r="ICW66"/>
      <c r="ICX66"/>
      <c r="ICY66"/>
      <c r="ICZ66"/>
      <c r="IDA66"/>
      <c r="IDB66"/>
      <c r="IDC66"/>
      <c r="IDD66"/>
      <c r="IDE66"/>
      <c r="IDF66"/>
      <c r="IDG66"/>
      <c r="IDH66"/>
      <c r="IDI66"/>
      <c r="IDJ66"/>
      <c r="IDK66"/>
      <c r="IDL66"/>
      <c r="IDM66"/>
      <c r="IDN66"/>
      <c r="IDO66"/>
      <c r="IDP66"/>
      <c r="IDQ66"/>
      <c r="IDR66"/>
      <c r="IDS66"/>
      <c r="IDT66"/>
      <c r="IDU66"/>
      <c r="IDV66"/>
      <c r="IDW66"/>
      <c r="IDX66"/>
      <c r="IDY66"/>
      <c r="IDZ66"/>
      <c r="IEA66"/>
      <c r="IEB66"/>
      <c r="IEC66"/>
      <c r="IED66"/>
      <c r="IEE66"/>
      <c r="IEF66"/>
      <c r="IEG66"/>
      <c r="IEH66"/>
      <c r="IEI66"/>
      <c r="IEJ66"/>
      <c r="IEK66"/>
      <c r="IEL66"/>
      <c r="IEM66"/>
      <c r="IEN66"/>
      <c r="IEO66"/>
      <c r="IEP66"/>
      <c r="IEQ66"/>
      <c r="IER66"/>
      <c r="IES66"/>
      <c r="IET66"/>
      <c r="IEU66"/>
      <c r="IEV66"/>
      <c r="IEW66"/>
      <c r="IEX66"/>
      <c r="IEY66"/>
      <c r="IEZ66"/>
      <c r="IFA66"/>
      <c r="IFB66"/>
      <c r="IFC66"/>
      <c r="IFD66"/>
      <c r="IFE66"/>
      <c r="IFF66"/>
      <c r="IFG66"/>
      <c r="IFH66"/>
      <c r="IFI66"/>
      <c r="IFJ66"/>
      <c r="IFK66"/>
      <c r="IFL66"/>
      <c r="IFM66"/>
      <c r="IFN66"/>
      <c r="IFO66"/>
      <c r="IFP66"/>
      <c r="IFQ66"/>
      <c r="IFR66"/>
      <c r="IFS66"/>
      <c r="IFT66"/>
      <c r="IFU66"/>
      <c r="IFV66"/>
      <c r="IFW66"/>
      <c r="IFX66"/>
      <c r="IFY66"/>
      <c r="IFZ66"/>
      <c r="IGA66"/>
      <c r="IGB66"/>
      <c r="IGC66"/>
      <c r="IGD66"/>
      <c r="IGE66"/>
      <c r="IGF66"/>
      <c r="IGG66"/>
      <c r="IGH66"/>
      <c r="IGI66"/>
      <c r="IGJ66"/>
      <c r="IGK66"/>
      <c r="IGL66"/>
      <c r="IGM66"/>
      <c r="IGN66"/>
      <c r="IGO66"/>
      <c r="IGP66"/>
      <c r="IGQ66"/>
      <c r="IGR66"/>
      <c r="IGS66"/>
      <c r="IGT66"/>
      <c r="IGU66"/>
      <c r="IGV66"/>
      <c r="IGW66"/>
      <c r="IGX66"/>
      <c r="IGY66"/>
      <c r="IGZ66"/>
      <c r="IHA66"/>
      <c r="IHB66"/>
      <c r="IHC66"/>
      <c r="IHD66"/>
      <c r="IHE66"/>
      <c r="IHF66"/>
      <c r="IHG66"/>
      <c r="IHH66"/>
      <c r="IHI66"/>
      <c r="IHJ66"/>
      <c r="IHK66"/>
      <c r="IHL66"/>
      <c r="IHM66"/>
      <c r="IHN66"/>
      <c r="IHO66"/>
      <c r="IHP66"/>
      <c r="IHQ66"/>
      <c r="IHR66"/>
      <c r="IHS66"/>
      <c r="IHT66"/>
      <c r="IHU66"/>
      <c r="IHV66"/>
      <c r="IHW66"/>
      <c r="IHX66"/>
      <c r="IHY66"/>
      <c r="IHZ66"/>
      <c r="IIA66"/>
      <c r="IIB66"/>
      <c r="IIC66"/>
      <c r="IID66"/>
      <c r="IIE66"/>
      <c r="IIF66"/>
      <c r="IIG66"/>
      <c r="IIH66"/>
      <c r="III66"/>
      <c r="IIJ66"/>
      <c r="IIK66"/>
      <c r="IIL66"/>
      <c r="IIM66"/>
      <c r="IIN66"/>
      <c r="IIO66"/>
      <c r="IIP66"/>
      <c r="IIQ66"/>
      <c r="IIR66"/>
      <c r="IIS66"/>
      <c r="IIT66"/>
      <c r="IIU66"/>
      <c r="IIV66"/>
      <c r="IIW66"/>
      <c r="IIX66"/>
      <c r="IIY66"/>
      <c r="IIZ66"/>
      <c r="IJA66"/>
      <c r="IJB66"/>
      <c r="IJC66"/>
      <c r="IJD66"/>
      <c r="IJE66"/>
      <c r="IJF66"/>
      <c r="IJG66"/>
      <c r="IJH66"/>
      <c r="IJI66"/>
      <c r="IJJ66"/>
      <c r="IJK66"/>
      <c r="IJL66"/>
      <c r="IJM66"/>
      <c r="IJN66"/>
      <c r="IJO66"/>
      <c r="IJP66"/>
      <c r="IJQ66"/>
      <c r="IJR66"/>
      <c r="IJS66"/>
      <c r="IJT66"/>
      <c r="IJU66"/>
      <c r="IJV66"/>
      <c r="IJW66"/>
      <c r="IJX66"/>
      <c r="IJY66"/>
      <c r="IJZ66"/>
      <c r="IKA66"/>
      <c r="IKB66"/>
      <c r="IKC66"/>
      <c r="IKD66"/>
      <c r="IKE66"/>
      <c r="IKF66"/>
      <c r="IKG66"/>
      <c r="IKH66"/>
      <c r="IKI66"/>
      <c r="IKJ66"/>
      <c r="IKK66"/>
      <c r="IKL66"/>
      <c r="IKM66"/>
      <c r="IKN66"/>
      <c r="IKO66"/>
      <c r="IKP66"/>
      <c r="IKQ66"/>
      <c r="IKR66"/>
      <c r="IKS66"/>
      <c r="IKT66"/>
      <c r="IKU66"/>
      <c r="IKV66"/>
      <c r="IKW66"/>
      <c r="IKX66"/>
      <c r="IKY66"/>
      <c r="IKZ66"/>
      <c r="ILA66"/>
      <c r="ILB66"/>
      <c r="ILC66"/>
      <c r="ILD66"/>
      <c r="ILE66"/>
      <c r="ILF66"/>
      <c r="ILG66"/>
      <c r="ILH66"/>
      <c r="ILI66"/>
      <c r="ILJ66"/>
      <c r="ILK66"/>
      <c r="ILL66"/>
      <c r="ILM66"/>
      <c r="ILN66"/>
      <c r="ILO66"/>
      <c r="ILP66"/>
      <c r="ILQ66"/>
      <c r="ILR66"/>
      <c r="ILS66"/>
      <c r="ILT66"/>
      <c r="ILU66"/>
      <c r="ILV66"/>
      <c r="ILW66"/>
      <c r="ILX66"/>
      <c r="ILY66"/>
      <c r="ILZ66"/>
      <c r="IMA66"/>
      <c r="IMB66"/>
      <c r="IMC66"/>
      <c r="IMD66"/>
      <c r="IME66"/>
      <c r="IMF66"/>
      <c r="IMG66"/>
      <c r="IMH66"/>
      <c r="IMI66"/>
      <c r="IMJ66"/>
      <c r="IMK66"/>
      <c r="IML66"/>
      <c r="IMM66"/>
      <c r="IMN66"/>
      <c r="IMO66"/>
      <c r="IMP66"/>
      <c r="IMQ66"/>
      <c r="IMR66"/>
      <c r="IMS66"/>
      <c r="IMT66"/>
      <c r="IMU66"/>
      <c r="IMV66"/>
      <c r="IMW66"/>
      <c r="IMX66"/>
      <c r="IMY66"/>
      <c r="IMZ66"/>
      <c r="INA66"/>
      <c r="INB66"/>
      <c r="INC66"/>
      <c r="IND66"/>
      <c r="INE66"/>
      <c r="INF66"/>
      <c r="ING66"/>
      <c r="INH66"/>
      <c r="INI66"/>
      <c r="INJ66"/>
      <c r="INK66"/>
      <c r="INL66"/>
      <c r="INM66"/>
      <c r="INN66"/>
      <c r="INO66"/>
      <c r="INP66"/>
      <c r="INQ66"/>
      <c r="INR66"/>
      <c r="INS66"/>
      <c r="INT66"/>
      <c r="INU66"/>
      <c r="INV66"/>
      <c r="INW66"/>
      <c r="INX66"/>
      <c r="INY66"/>
      <c r="INZ66"/>
      <c r="IOA66"/>
      <c r="IOB66"/>
      <c r="IOC66"/>
      <c r="IOD66"/>
      <c r="IOE66"/>
      <c r="IOF66"/>
      <c r="IOG66"/>
      <c r="IOH66"/>
      <c r="IOI66"/>
      <c r="IOJ66"/>
      <c r="IOK66"/>
      <c r="IOL66"/>
      <c r="IOM66"/>
      <c r="ION66"/>
      <c r="IOO66"/>
      <c r="IOP66"/>
      <c r="IOQ66"/>
      <c r="IOR66"/>
      <c r="IOS66"/>
      <c r="IOT66"/>
      <c r="IOU66"/>
      <c r="IOV66"/>
      <c r="IOW66"/>
      <c r="IOX66"/>
      <c r="IOY66"/>
      <c r="IOZ66"/>
      <c r="IPA66"/>
      <c r="IPB66"/>
      <c r="IPC66"/>
      <c r="IPD66"/>
      <c r="IPE66"/>
      <c r="IPF66"/>
      <c r="IPG66"/>
      <c r="IPH66"/>
      <c r="IPI66"/>
      <c r="IPJ66"/>
      <c r="IPK66"/>
      <c r="IPL66"/>
      <c r="IPM66"/>
      <c r="IPN66"/>
      <c r="IPO66"/>
      <c r="IPP66"/>
      <c r="IPQ66"/>
      <c r="IPR66"/>
      <c r="IPS66"/>
      <c r="IPT66"/>
      <c r="IPU66"/>
      <c r="IPV66"/>
      <c r="IPW66"/>
      <c r="IPX66"/>
      <c r="IPY66"/>
      <c r="IPZ66"/>
      <c r="IQA66"/>
      <c r="IQB66"/>
      <c r="IQC66"/>
      <c r="IQD66"/>
      <c r="IQE66"/>
      <c r="IQF66"/>
      <c r="IQG66"/>
      <c r="IQH66"/>
      <c r="IQI66"/>
      <c r="IQJ66"/>
      <c r="IQK66"/>
      <c r="IQL66"/>
      <c r="IQM66"/>
      <c r="IQN66"/>
      <c r="IQO66"/>
      <c r="IQP66"/>
      <c r="IQQ66"/>
      <c r="IQR66"/>
      <c r="IQS66"/>
      <c r="IQT66"/>
      <c r="IQU66"/>
      <c r="IQV66"/>
      <c r="IQW66"/>
      <c r="IQX66"/>
      <c r="IQY66"/>
      <c r="IQZ66"/>
      <c r="IRA66"/>
      <c r="IRB66"/>
      <c r="IRC66"/>
      <c r="IRD66"/>
      <c r="IRE66"/>
      <c r="IRF66"/>
      <c r="IRG66"/>
      <c r="IRH66"/>
      <c r="IRI66"/>
      <c r="IRJ66"/>
      <c r="IRK66"/>
      <c r="IRL66"/>
      <c r="IRM66"/>
      <c r="IRN66"/>
      <c r="IRO66"/>
      <c r="IRP66"/>
      <c r="IRQ66"/>
      <c r="IRR66"/>
      <c r="IRS66"/>
      <c r="IRT66"/>
      <c r="IRU66"/>
      <c r="IRV66"/>
      <c r="IRW66"/>
      <c r="IRX66"/>
      <c r="IRY66"/>
      <c r="IRZ66"/>
      <c r="ISA66"/>
      <c r="ISB66"/>
      <c r="ISC66"/>
      <c r="ISD66"/>
      <c r="ISE66"/>
      <c r="ISF66"/>
      <c r="ISG66"/>
      <c r="ISH66"/>
      <c r="ISI66"/>
      <c r="ISJ66"/>
      <c r="ISK66"/>
      <c r="ISL66"/>
      <c r="ISM66"/>
      <c r="ISN66"/>
      <c r="ISO66"/>
      <c r="ISP66"/>
      <c r="ISQ66"/>
      <c r="ISR66"/>
      <c r="ISS66"/>
      <c r="IST66"/>
      <c r="ISU66"/>
      <c r="ISV66"/>
      <c r="ISW66"/>
      <c r="ISX66"/>
      <c r="ISY66"/>
      <c r="ISZ66"/>
      <c r="ITA66"/>
      <c r="ITB66"/>
      <c r="ITC66"/>
      <c r="ITD66"/>
      <c r="ITE66"/>
      <c r="ITF66"/>
      <c r="ITG66"/>
      <c r="ITH66"/>
      <c r="ITI66"/>
      <c r="ITJ66"/>
      <c r="ITK66"/>
      <c r="ITL66"/>
      <c r="ITM66"/>
      <c r="ITN66"/>
      <c r="ITO66"/>
      <c r="ITP66"/>
      <c r="ITQ66"/>
      <c r="ITR66"/>
      <c r="ITS66"/>
      <c r="ITT66"/>
      <c r="ITU66"/>
      <c r="ITV66"/>
      <c r="ITW66"/>
      <c r="ITX66"/>
      <c r="ITY66"/>
      <c r="ITZ66"/>
      <c r="IUA66"/>
      <c r="IUB66"/>
      <c r="IUC66"/>
      <c r="IUD66"/>
      <c r="IUE66"/>
      <c r="IUF66"/>
      <c r="IUG66"/>
      <c r="IUH66"/>
      <c r="IUI66"/>
      <c r="IUJ66"/>
      <c r="IUK66"/>
      <c r="IUL66"/>
      <c r="IUM66"/>
      <c r="IUN66"/>
      <c r="IUO66"/>
      <c r="IUP66"/>
      <c r="IUQ66"/>
      <c r="IUR66"/>
      <c r="IUS66"/>
      <c r="IUT66"/>
      <c r="IUU66"/>
      <c r="IUV66"/>
      <c r="IUW66"/>
      <c r="IUX66"/>
      <c r="IUY66"/>
      <c r="IUZ66"/>
      <c r="IVA66"/>
      <c r="IVB66"/>
      <c r="IVC66"/>
      <c r="IVD66"/>
      <c r="IVE66"/>
      <c r="IVF66"/>
      <c r="IVG66"/>
      <c r="IVH66"/>
      <c r="IVI66"/>
      <c r="IVJ66"/>
      <c r="IVK66"/>
      <c r="IVL66"/>
      <c r="IVM66"/>
      <c r="IVN66"/>
      <c r="IVO66"/>
      <c r="IVP66"/>
      <c r="IVQ66"/>
      <c r="IVR66"/>
      <c r="IVS66"/>
      <c r="IVT66"/>
      <c r="IVU66"/>
      <c r="IVV66"/>
      <c r="IVW66"/>
      <c r="IVX66"/>
      <c r="IVY66"/>
      <c r="IVZ66"/>
      <c r="IWA66"/>
      <c r="IWB66"/>
      <c r="IWC66"/>
      <c r="IWD66"/>
      <c r="IWE66"/>
      <c r="IWF66"/>
      <c r="IWG66"/>
      <c r="IWH66"/>
      <c r="IWI66"/>
      <c r="IWJ66"/>
      <c r="IWK66"/>
      <c r="IWL66"/>
      <c r="IWM66"/>
      <c r="IWN66"/>
      <c r="IWO66"/>
      <c r="IWP66"/>
      <c r="IWQ66"/>
      <c r="IWR66"/>
      <c r="IWS66"/>
      <c r="IWT66"/>
      <c r="IWU66"/>
      <c r="IWV66"/>
      <c r="IWW66"/>
      <c r="IWX66"/>
      <c r="IWY66"/>
      <c r="IWZ66"/>
      <c r="IXA66"/>
      <c r="IXB66"/>
      <c r="IXC66"/>
      <c r="IXD66"/>
      <c r="IXE66"/>
      <c r="IXF66"/>
      <c r="IXG66"/>
      <c r="IXH66"/>
      <c r="IXI66"/>
      <c r="IXJ66"/>
      <c r="IXK66"/>
      <c r="IXL66"/>
      <c r="IXM66"/>
      <c r="IXN66"/>
      <c r="IXO66"/>
      <c r="IXP66"/>
      <c r="IXQ66"/>
      <c r="IXR66"/>
      <c r="IXS66"/>
      <c r="IXT66"/>
      <c r="IXU66"/>
      <c r="IXV66"/>
      <c r="IXW66"/>
      <c r="IXX66"/>
      <c r="IXY66"/>
      <c r="IXZ66"/>
      <c r="IYA66"/>
      <c r="IYB66"/>
      <c r="IYC66"/>
      <c r="IYD66"/>
      <c r="IYE66"/>
      <c r="IYF66"/>
      <c r="IYG66"/>
      <c r="IYH66"/>
      <c r="IYI66"/>
      <c r="IYJ66"/>
      <c r="IYK66"/>
      <c r="IYL66"/>
      <c r="IYM66"/>
      <c r="IYN66"/>
      <c r="IYO66"/>
      <c r="IYP66"/>
      <c r="IYQ66"/>
      <c r="IYR66"/>
      <c r="IYS66"/>
      <c r="IYT66"/>
      <c r="IYU66"/>
      <c r="IYV66"/>
      <c r="IYW66"/>
      <c r="IYX66"/>
      <c r="IYY66"/>
      <c r="IYZ66"/>
      <c r="IZA66"/>
      <c r="IZB66"/>
      <c r="IZC66"/>
      <c r="IZD66"/>
      <c r="IZE66"/>
      <c r="IZF66"/>
      <c r="IZG66"/>
      <c r="IZH66"/>
      <c r="IZI66"/>
      <c r="IZJ66"/>
      <c r="IZK66"/>
      <c r="IZL66"/>
      <c r="IZM66"/>
      <c r="IZN66"/>
      <c r="IZO66"/>
      <c r="IZP66"/>
      <c r="IZQ66"/>
      <c r="IZR66"/>
      <c r="IZS66"/>
      <c r="IZT66"/>
      <c r="IZU66"/>
      <c r="IZV66"/>
      <c r="IZW66"/>
      <c r="IZX66"/>
      <c r="IZY66"/>
      <c r="IZZ66"/>
      <c r="JAA66"/>
      <c r="JAB66"/>
      <c r="JAC66"/>
      <c r="JAD66"/>
      <c r="JAE66"/>
      <c r="JAF66"/>
      <c r="JAG66"/>
      <c r="JAH66"/>
      <c r="JAI66"/>
      <c r="JAJ66"/>
      <c r="JAK66"/>
      <c r="JAL66"/>
      <c r="JAM66"/>
      <c r="JAN66"/>
      <c r="JAO66"/>
      <c r="JAP66"/>
      <c r="JAQ66"/>
      <c r="JAR66"/>
      <c r="JAS66"/>
      <c r="JAT66"/>
      <c r="JAU66"/>
      <c r="JAV66"/>
      <c r="JAW66"/>
      <c r="JAX66"/>
      <c r="JAY66"/>
      <c r="JAZ66"/>
      <c r="JBA66"/>
      <c r="JBB66"/>
      <c r="JBC66"/>
      <c r="JBD66"/>
      <c r="JBE66"/>
      <c r="JBF66"/>
      <c r="JBG66"/>
      <c r="JBH66"/>
      <c r="JBI66"/>
      <c r="JBJ66"/>
      <c r="JBK66"/>
      <c r="JBL66"/>
      <c r="JBM66"/>
      <c r="JBN66"/>
      <c r="JBO66"/>
      <c r="JBP66"/>
      <c r="JBQ66"/>
      <c r="JBR66"/>
      <c r="JBS66"/>
      <c r="JBT66"/>
      <c r="JBU66"/>
      <c r="JBV66"/>
      <c r="JBW66"/>
      <c r="JBX66"/>
      <c r="JBY66"/>
      <c r="JBZ66"/>
      <c r="JCA66"/>
      <c r="JCB66"/>
      <c r="JCC66"/>
      <c r="JCD66"/>
      <c r="JCE66"/>
      <c r="JCF66"/>
      <c r="JCG66"/>
      <c r="JCH66"/>
      <c r="JCI66"/>
      <c r="JCJ66"/>
      <c r="JCK66"/>
      <c r="JCL66"/>
      <c r="JCM66"/>
      <c r="JCN66"/>
      <c r="JCO66"/>
      <c r="JCP66"/>
      <c r="JCQ66"/>
      <c r="JCR66"/>
      <c r="JCS66"/>
      <c r="JCT66"/>
      <c r="JCU66"/>
      <c r="JCV66"/>
      <c r="JCW66"/>
      <c r="JCX66"/>
      <c r="JCY66"/>
      <c r="JCZ66"/>
      <c r="JDA66"/>
      <c r="JDB66"/>
      <c r="JDC66"/>
      <c r="JDD66"/>
      <c r="JDE66"/>
      <c r="JDF66"/>
      <c r="JDG66"/>
      <c r="JDH66"/>
      <c r="JDI66"/>
      <c r="JDJ66"/>
      <c r="JDK66"/>
      <c r="JDL66"/>
      <c r="JDM66"/>
      <c r="JDN66"/>
      <c r="JDO66"/>
      <c r="JDP66"/>
      <c r="JDQ66"/>
      <c r="JDR66"/>
      <c r="JDS66"/>
      <c r="JDT66"/>
      <c r="JDU66"/>
      <c r="JDV66"/>
      <c r="JDW66"/>
      <c r="JDX66"/>
      <c r="JDY66"/>
      <c r="JDZ66"/>
      <c r="JEA66"/>
      <c r="JEB66"/>
      <c r="JEC66"/>
      <c r="JED66"/>
      <c r="JEE66"/>
      <c r="JEF66"/>
      <c r="JEG66"/>
      <c r="JEH66"/>
      <c r="JEI66"/>
      <c r="JEJ66"/>
      <c r="JEK66"/>
      <c r="JEL66"/>
      <c r="JEM66"/>
      <c r="JEN66"/>
      <c r="JEO66"/>
      <c r="JEP66"/>
      <c r="JEQ66"/>
      <c r="JER66"/>
      <c r="JES66"/>
      <c r="JET66"/>
      <c r="JEU66"/>
      <c r="JEV66"/>
      <c r="JEW66"/>
      <c r="JEX66"/>
      <c r="JEY66"/>
      <c r="JEZ66"/>
      <c r="JFA66"/>
      <c r="JFB66"/>
      <c r="JFC66"/>
      <c r="JFD66"/>
      <c r="JFE66"/>
      <c r="JFF66"/>
      <c r="JFG66"/>
      <c r="JFH66"/>
      <c r="JFI66"/>
      <c r="JFJ66"/>
      <c r="JFK66"/>
      <c r="JFL66"/>
      <c r="JFM66"/>
      <c r="JFN66"/>
      <c r="JFO66"/>
      <c r="JFP66"/>
      <c r="JFQ66"/>
      <c r="JFR66"/>
      <c r="JFS66"/>
      <c r="JFT66"/>
      <c r="JFU66"/>
      <c r="JFV66"/>
      <c r="JFW66"/>
      <c r="JFX66"/>
      <c r="JFY66"/>
      <c r="JFZ66"/>
      <c r="JGA66"/>
      <c r="JGB66"/>
      <c r="JGC66"/>
      <c r="JGD66"/>
      <c r="JGE66"/>
      <c r="JGF66"/>
      <c r="JGG66"/>
      <c r="JGH66"/>
      <c r="JGI66"/>
      <c r="JGJ66"/>
      <c r="JGK66"/>
      <c r="JGL66"/>
      <c r="JGM66"/>
      <c r="JGN66"/>
      <c r="JGO66"/>
      <c r="JGP66"/>
      <c r="JGQ66"/>
      <c r="JGR66"/>
      <c r="JGS66"/>
      <c r="JGT66"/>
      <c r="JGU66"/>
      <c r="JGV66"/>
      <c r="JGW66"/>
      <c r="JGX66"/>
      <c r="JGY66"/>
      <c r="JGZ66"/>
      <c r="JHA66"/>
      <c r="JHB66"/>
      <c r="JHC66"/>
      <c r="JHD66"/>
      <c r="JHE66"/>
      <c r="JHF66"/>
      <c r="JHG66"/>
      <c r="JHH66"/>
      <c r="JHI66"/>
      <c r="JHJ66"/>
      <c r="JHK66"/>
      <c r="JHL66"/>
      <c r="JHM66"/>
      <c r="JHN66"/>
      <c r="JHO66"/>
      <c r="JHP66"/>
      <c r="JHQ66"/>
      <c r="JHR66"/>
      <c r="JHS66"/>
      <c r="JHT66"/>
      <c r="JHU66"/>
      <c r="JHV66"/>
      <c r="JHW66"/>
      <c r="JHX66"/>
      <c r="JHY66"/>
      <c r="JHZ66"/>
      <c r="JIA66"/>
      <c r="JIB66"/>
      <c r="JIC66"/>
      <c r="JID66"/>
      <c r="JIE66"/>
      <c r="JIF66"/>
      <c r="JIG66"/>
      <c r="JIH66"/>
      <c r="JII66"/>
      <c r="JIJ66"/>
      <c r="JIK66"/>
      <c r="JIL66"/>
      <c r="JIM66"/>
      <c r="JIN66"/>
      <c r="JIO66"/>
      <c r="JIP66"/>
      <c r="JIQ66"/>
      <c r="JIR66"/>
      <c r="JIS66"/>
      <c r="JIT66"/>
      <c r="JIU66"/>
      <c r="JIV66"/>
      <c r="JIW66"/>
      <c r="JIX66"/>
      <c r="JIY66"/>
      <c r="JIZ66"/>
      <c r="JJA66"/>
      <c r="JJB66"/>
      <c r="JJC66"/>
      <c r="JJD66"/>
      <c r="JJE66"/>
      <c r="JJF66"/>
      <c r="JJG66"/>
      <c r="JJH66"/>
      <c r="JJI66"/>
      <c r="JJJ66"/>
      <c r="JJK66"/>
      <c r="JJL66"/>
      <c r="JJM66"/>
      <c r="JJN66"/>
      <c r="JJO66"/>
      <c r="JJP66"/>
      <c r="JJQ66"/>
      <c r="JJR66"/>
      <c r="JJS66"/>
      <c r="JJT66"/>
      <c r="JJU66"/>
      <c r="JJV66"/>
      <c r="JJW66"/>
      <c r="JJX66"/>
      <c r="JJY66"/>
      <c r="JJZ66"/>
      <c r="JKA66"/>
      <c r="JKB66"/>
      <c r="JKC66"/>
      <c r="JKD66"/>
      <c r="JKE66"/>
      <c r="JKF66"/>
      <c r="JKG66"/>
      <c r="JKH66"/>
      <c r="JKI66"/>
      <c r="JKJ66"/>
      <c r="JKK66"/>
      <c r="JKL66"/>
      <c r="JKM66"/>
      <c r="JKN66"/>
      <c r="JKO66"/>
      <c r="JKP66"/>
      <c r="JKQ66"/>
      <c r="JKR66"/>
      <c r="JKS66"/>
      <c r="JKT66"/>
      <c r="JKU66"/>
      <c r="JKV66"/>
      <c r="JKW66"/>
      <c r="JKX66"/>
      <c r="JKY66"/>
      <c r="JKZ66"/>
      <c r="JLA66"/>
      <c r="JLB66"/>
      <c r="JLC66"/>
      <c r="JLD66"/>
      <c r="JLE66"/>
      <c r="JLF66"/>
      <c r="JLG66"/>
      <c r="JLH66"/>
      <c r="JLI66"/>
      <c r="JLJ66"/>
      <c r="JLK66"/>
      <c r="JLL66"/>
      <c r="JLM66"/>
      <c r="JLN66"/>
      <c r="JLO66"/>
      <c r="JLP66"/>
      <c r="JLQ66"/>
      <c r="JLR66"/>
      <c r="JLS66"/>
      <c r="JLT66"/>
      <c r="JLU66"/>
      <c r="JLV66"/>
      <c r="JLW66"/>
      <c r="JLX66"/>
      <c r="JLY66"/>
      <c r="JLZ66"/>
      <c r="JMA66"/>
      <c r="JMB66"/>
      <c r="JMC66"/>
      <c r="JMD66"/>
      <c r="JME66"/>
      <c r="JMF66"/>
      <c r="JMG66"/>
      <c r="JMH66"/>
      <c r="JMI66"/>
      <c r="JMJ66"/>
      <c r="JMK66"/>
      <c r="JML66"/>
      <c r="JMM66"/>
      <c r="JMN66"/>
      <c r="JMO66"/>
      <c r="JMP66"/>
      <c r="JMQ66"/>
      <c r="JMR66"/>
      <c r="JMS66"/>
      <c r="JMT66"/>
      <c r="JMU66"/>
      <c r="JMV66"/>
      <c r="JMW66"/>
      <c r="JMX66"/>
      <c r="JMY66"/>
      <c r="JMZ66"/>
      <c r="JNA66"/>
      <c r="JNB66"/>
      <c r="JNC66"/>
      <c r="JND66"/>
      <c r="JNE66"/>
      <c r="JNF66"/>
      <c r="JNG66"/>
      <c r="JNH66"/>
      <c r="JNI66"/>
      <c r="JNJ66"/>
      <c r="JNK66"/>
      <c r="JNL66"/>
      <c r="JNM66"/>
      <c r="JNN66"/>
      <c r="JNO66"/>
      <c r="JNP66"/>
      <c r="JNQ66"/>
      <c r="JNR66"/>
      <c r="JNS66"/>
      <c r="JNT66"/>
      <c r="JNU66"/>
      <c r="JNV66"/>
      <c r="JNW66"/>
      <c r="JNX66"/>
      <c r="JNY66"/>
      <c r="JNZ66"/>
      <c r="JOA66"/>
      <c r="JOB66"/>
      <c r="JOC66"/>
      <c r="JOD66"/>
      <c r="JOE66"/>
      <c r="JOF66"/>
      <c r="JOG66"/>
      <c r="JOH66"/>
      <c r="JOI66"/>
      <c r="JOJ66"/>
      <c r="JOK66"/>
      <c r="JOL66"/>
      <c r="JOM66"/>
      <c r="JON66"/>
      <c r="JOO66"/>
      <c r="JOP66"/>
      <c r="JOQ66"/>
      <c r="JOR66"/>
      <c r="JOS66"/>
      <c r="JOT66"/>
      <c r="JOU66"/>
      <c r="JOV66"/>
      <c r="JOW66"/>
      <c r="JOX66"/>
      <c r="JOY66"/>
      <c r="JOZ66"/>
      <c r="JPA66"/>
      <c r="JPB66"/>
      <c r="JPC66"/>
      <c r="JPD66"/>
      <c r="JPE66"/>
      <c r="JPF66"/>
      <c r="JPG66"/>
      <c r="JPH66"/>
      <c r="JPI66"/>
      <c r="JPJ66"/>
      <c r="JPK66"/>
      <c r="JPL66"/>
      <c r="JPM66"/>
      <c r="JPN66"/>
      <c r="JPO66"/>
      <c r="JPP66"/>
      <c r="JPQ66"/>
      <c r="JPR66"/>
      <c r="JPS66"/>
      <c r="JPT66"/>
      <c r="JPU66"/>
      <c r="JPV66"/>
      <c r="JPW66"/>
      <c r="JPX66"/>
      <c r="JPY66"/>
      <c r="JPZ66"/>
      <c r="JQA66"/>
      <c r="JQB66"/>
      <c r="JQC66"/>
      <c r="JQD66"/>
      <c r="JQE66"/>
      <c r="JQF66"/>
      <c r="JQG66"/>
      <c r="JQH66"/>
      <c r="JQI66"/>
      <c r="JQJ66"/>
      <c r="JQK66"/>
      <c r="JQL66"/>
      <c r="JQM66"/>
      <c r="JQN66"/>
      <c r="JQO66"/>
      <c r="JQP66"/>
      <c r="JQQ66"/>
      <c r="JQR66"/>
      <c r="JQS66"/>
      <c r="JQT66"/>
      <c r="JQU66"/>
      <c r="JQV66"/>
      <c r="JQW66"/>
      <c r="JQX66"/>
      <c r="JQY66"/>
      <c r="JQZ66"/>
      <c r="JRA66"/>
      <c r="JRB66"/>
      <c r="JRC66"/>
      <c r="JRD66"/>
      <c r="JRE66"/>
      <c r="JRF66"/>
      <c r="JRG66"/>
      <c r="JRH66"/>
      <c r="JRI66"/>
      <c r="JRJ66"/>
      <c r="JRK66"/>
      <c r="JRL66"/>
      <c r="JRM66"/>
      <c r="JRN66"/>
      <c r="JRO66"/>
      <c r="JRP66"/>
      <c r="JRQ66"/>
      <c r="JRR66"/>
      <c r="JRS66"/>
      <c r="JRT66"/>
      <c r="JRU66"/>
      <c r="JRV66"/>
      <c r="JRW66"/>
      <c r="JRX66"/>
      <c r="JRY66"/>
      <c r="JRZ66"/>
      <c r="JSA66"/>
      <c r="JSB66"/>
      <c r="JSC66"/>
      <c r="JSD66"/>
      <c r="JSE66"/>
      <c r="JSF66"/>
      <c r="JSG66"/>
      <c r="JSH66"/>
      <c r="JSI66"/>
      <c r="JSJ66"/>
      <c r="JSK66"/>
      <c r="JSL66"/>
      <c r="JSM66"/>
      <c r="JSN66"/>
      <c r="JSO66"/>
      <c r="JSP66"/>
      <c r="JSQ66"/>
      <c r="JSR66"/>
      <c r="JSS66"/>
      <c r="JST66"/>
      <c r="JSU66"/>
      <c r="JSV66"/>
      <c r="JSW66"/>
      <c r="JSX66"/>
      <c r="JSY66"/>
      <c r="JSZ66"/>
      <c r="JTA66"/>
      <c r="JTB66"/>
      <c r="JTC66"/>
      <c r="JTD66"/>
      <c r="JTE66"/>
      <c r="JTF66"/>
      <c r="JTG66"/>
      <c r="JTH66"/>
      <c r="JTI66"/>
      <c r="JTJ66"/>
      <c r="JTK66"/>
      <c r="JTL66"/>
      <c r="JTM66"/>
      <c r="JTN66"/>
      <c r="JTO66"/>
      <c r="JTP66"/>
      <c r="JTQ66"/>
      <c r="JTR66"/>
      <c r="JTS66"/>
      <c r="JTT66"/>
      <c r="JTU66"/>
      <c r="JTV66"/>
      <c r="JTW66"/>
      <c r="JTX66"/>
      <c r="JTY66"/>
      <c r="JTZ66"/>
      <c r="JUA66"/>
      <c r="JUB66"/>
      <c r="JUC66"/>
      <c r="JUD66"/>
      <c r="JUE66"/>
      <c r="JUF66"/>
      <c r="JUG66"/>
      <c r="JUH66"/>
      <c r="JUI66"/>
      <c r="JUJ66"/>
      <c r="JUK66"/>
      <c r="JUL66"/>
      <c r="JUM66"/>
      <c r="JUN66"/>
      <c r="JUO66"/>
      <c r="JUP66"/>
      <c r="JUQ66"/>
      <c r="JUR66"/>
      <c r="JUS66"/>
      <c r="JUT66"/>
      <c r="JUU66"/>
      <c r="JUV66"/>
      <c r="JUW66"/>
      <c r="JUX66"/>
      <c r="JUY66"/>
      <c r="JUZ66"/>
      <c r="JVA66"/>
      <c r="JVB66"/>
      <c r="JVC66"/>
      <c r="JVD66"/>
      <c r="JVE66"/>
      <c r="JVF66"/>
      <c r="JVG66"/>
      <c r="JVH66"/>
      <c r="JVI66"/>
      <c r="JVJ66"/>
      <c r="JVK66"/>
      <c r="JVL66"/>
      <c r="JVM66"/>
      <c r="JVN66"/>
      <c r="JVO66"/>
      <c r="JVP66"/>
      <c r="JVQ66"/>
      <c r="JVR66"/>
      <c r="JVS66"/>
      <c r="JVT66"/>
      <c r="JVU66"/>
      <c r="JVV66"/>
      <c r="JVW66"/>
      <c r="JVX66"/>
      <c r="JVY66"/>
      <c r="JVZ66"/>
      <c r="JWA66"/>
      <c r="JWB66"/>
      <c r="JWC66"/>
      <c r="JWD66"/>
      <c r="JWE66"/>
      <c r="JWF66"/>
      <c r="JWG66"/>
      <c r="JWH66"/>
      <c r="JWI66"/>
      <c r="JWJ66"/>
      <c r="JWK66"/>
      <c r="JWL66"/>
      <c r="JWM66"/>
      <c r="JWN66"/>
      <c r="JWO66"/>
      <c r="JWP66"/>
      <c r="JWQ66"/>
      <c r="JWR66"/>
      <c r="JWS66"/>
      <c r="JWT66"/>
      <c r="JWU66"/>
      <c r="JWV66"/>
      <c r="JWW66"/>
      <c r="JWX66"/>
      <c r="JWY66"/>
      <c r="JWZ66"/>
      <c r="JXA66"/>
      <c r="JXB66"/>
      <c r="JXC66"/>
      <c r="JXD66"/>
      <c r="JXE66"/>
      <c r="JXF66"/>
      <c r="JXG66"/>
      <c r="JXH66"/>
      <c r="JXI66"/>
      <c r="JXJ66"/>
      <c r="JXK66"/>
      <c r="JXL66"/>
      <c r="JXM66"/>
      <c r="JXN66"/>
      <c r="JXO66"/>
      <c r="JXP66"/>
      <c r="JXQ66"/>
      <c r="JXR66"/>
      <c r="JXS66"/>
      <c r="JXT66"/>
      <c r="JXU66"/>
      <c r="JXV66"/>
      <c r="JXW66"/>
      <c r="JXX66"/>
      <c r="JXY66"/>
      <c r="JXZ66"/>
      <c r="JYA66"/>
      <c r="JYB66"/>
      <c r="JYC66"/>
      <c r="JYD66"/>
      <c r="JYE66"/>
      <c r="JYF66"/>
      <c r="JYG66"/>
      <c r="JYH66"/>
      <c r="JYI66"/>
      <c r="JYJ66"/>
      <c r="JYK66"/>
      <c r="JYL66"/>
      <c r="JYM66"/>
      <c r="JYN66"/>
      <c r="JYO66"/>
      <c r="JYP66"/>
      <c r="JYQ66"/>
      <c r="JYR66"/>
      <c r="JYS66"/>
      <c r="JYT66"/>
      <c r="JYU66"/>
      <c r="JYV66"/>
      <c r="JYW66"/>
      <c r="JYX66"/>
      <c r="JYY66"/>
      <c r="JYZ66"/>
      <c r="JZA66"/>
      <c r="JZB66"/>
      <c r="JZC66"/>
      <c r="JZD66"/>
      <c r="JZE66"/>
      <c r="JZF66"/>
      <c r="JZG66"/>
      <c r="JZH66"/>
      <c r="JZI66"/>
      <c r="JZJ66"/>
      <c r="JZK66"/>
      <c r="JZL66"/>
      <c r="JZM66"/>
      <c r="JZN66"/>
      <c r="JZO66"/>
      <c r="JZP66"/>
      <c r="JZQ66"/>
      <c r="JZR66"/>
      <c r="JZS66"/>
      <c r="JZT66"/>
      <c r="JZU66"/>
      <c r="JZV66"/>
      <c r="JZW66"/>
      <c r="JZX66"/>
      <c r="JZY66"/>
      <c r="JZZ66"/>
      <c r="KAA66"/>
      <c r="KAB66"/>
      <c r="KAC66"/>
      <c r="KAD66"/>
      <c r="KAE66"/>
      <c r="KAF66"/>
      <c r="KAG66"/>
      <c r="KAH66"/>
      <c r="KAI66"/>
      <c r="KAJ66"/>
      <c r="KAK66"/>
      <c r="KAL66"/>
      <c r="KAM66"/>
      <c r="KAN66"/>
      <c r="KAO66"/>
      <c r="KAP66"/>
      <c r="KAQ66"/>
      <c r="KAR66"/>
      <c r="KAS66"/>
      <c r="KAT66"/>
      <c r="KAU66"/>
      <c r="KAV66"/>
      <c r="KAW66"/>
      <c r="KAX66"/>
      <c r="KAY66"/>
      <c r="KAZ66"/>
      <c r="KBA66"/>
      <c r="KBB66"/>
      <c r="KBC66"/>
      <c r="KBD66"/>
      <c r="KBE66"/>
      <c r="KBF66"/>
      <c r="KBG66"/>
      <c r="KBH66"/>
      <c r="KBI66"/>
      <c r="KBJ66"/>
      <c r="KBK66"/>
      <c r="KBL66"/>
      <c r="KBM66"/>
      <c r="KBN66"/>
      <c r="KBO66"/>
      <c r="KBP66"/>
      <c r="KBQ66"/>
      <c r="KBR66"/>
      <c r="KBS66"/>
      <c r="KBT66"/>
      <c r="KBU66"/>
      <c r="KBV66"/>
      <c r="KBW66"/>
      <c r="KBX66"/>
      <c r="KBY66"/>
      <c r="KBZ66"/>
      <c r="KCA66"/>
      <c r="KCB66"/>
      <c r="KCC66"/>
      <c r="KCD66"/>
      <c r="KCE66"/>
      <c r="KCF66"/>
      <c r="KCG66"/>
      <c r="KCH66"/>
      <c r="KCI66"/>
      <c r="KCJ66"/>
      <c r="KCK66"/>
      <c r="KCL66"/>
      <c r="KCM66"/>
      <c r="KCN66"/>
      <c r="KCO66"/>
      <c r="KCP66"/>
      <c r="KCQ66"/>
      <c r="KCR66"/>
      <c r="KCS66"/>
      <c r="KCT66"/>
      <c r="KCU66"/>
      <c r="KCV66"/>
      <c r="KCW66"/>
      <c r="KCX66"/>
      <c r="KCY66"/>
      <c r="KCZ66"/>
      <c r="KDA66"/>
      <c r="KDB66"/>
      <c r="KDC66"/>
      <c r="KDD66"/>
      <c r="KDE66"/>
      <c r="KDF66"/>
      <c r="KDG66"/>
      <c r="KDH66"/>
      <c r="KDI66"/>
      <c r="KDJ66"/>
      <c r="KDK66"/>
      <c r="KDL66"/>
      <c r="KDM66"/>
      <c r="KDN66"/>
      <c r="KDO66"/>
      <c r="KDP66"/>
      <c r="KDQ66"/>
      <c r="KDR66"/>
      <c r="KDS66"/>
      <c r="KDT66"/>
      <c r="KDU66"/>
      <c r="KDV66"/>
      <c r="KDW66"/>
      <c r="KDX66"/>
      <c r="KDY66"/>
      <c r="KDZ66"/>
      <c r="KEA66"/>
      <c r="KEB66"/>
      <c r="KEC66"/>
      <c r="KED66"/>
      <c r="KEE66"/>
      <c r="KEF66"/>
      <c r="KEG66"/>
      <c r="KEH66"/>
      <c r="KEI66"/>
      <c r="KEJ66"/>
      <c r="KEK66"/>
      <c r="KEL66"/>
      <c r="KEM66"/>
      <c r="KEN66"/>
      <c r="KEO66"/>
      <c r="KEP66"/>
      <c r="KEQ66"/>
      <c r="KER66"/>
      <c r="KES66"/>
      <c r="KET66"/>
      <c r="KEU66"/>
      <c r="KEV66"/>
      <c r="KEW66"/>
      <c r="KEX66"/>
      <c r="KEY66"/>
      <c r="KEZ66"/>
      <c r="KFA66"/>
      <c r="KFB66"/>
      <c r="KFC66"/>
      <c r="KFD66"/>
      <c r="KFE66"/>
      <c r="KFF66"/>
      <c r="KFG66"/>
      <c r="KFH66"/>
      <c r="KFI66"/>
      <c r="KFJ66"/>
      <c r="KFK66"/>
      <c r="KFL66"/>
      <c r="KFM66"/>
      <c r="KFN66"/>
      <c r="KFO66"/>
      <c r="KFP66"/>
      <c r="KFQ66"/>
      <c r="KFR66"/>
      <c r="KFS66"/>
      <c r="KFT66"/>
      <c r="KFU66"/>
      <c r="KFV66"/>
      <c r="KFW66"/>
      <c r="KFX66"/>
      <c r="KFY66"/>
      <c r="KFZ66"/>
      <c r="KGA66"/>
      <c r="KGB66"/>
      <c r="KGC66"/>
      <c r="KGD66"/>
      <c r="KGE66"/>
      <c r="KGF66"/>
      <c r="KGG66"/>
      <c r="KGH66"/>
      <c r="KGI66"/>
      <c r="KGJ66"/>
      <c r="KGK66"/>
      <c r="KGL66"/>
      <c r="KGM66"/>
      <c r="KGN66"/>
      <c r="KGO66"/>
      <c r="KGP66"/>
      <c r="KGQ66"/>
      <c r="KGR66"/>
      <c r="KGS66"/>
      <c r="KGT66"/>
      <c r="KGU66"/>
      <c r="KGV66"/>
      <c r="KGW66"/>
      <c r="KGX66"/>
      <c r="KGY66"/>
      <c r="KGZ66"/>
      <c r="KHA66"/>
      <c r="KHB66"/>
      <c r="KHC66"/>
      <c r="KHD66"/>
      <c r="KHE66"/>
      <c r="KHF66"/>
      <c r="KHG66"/>
      <c r="KHH66"/>
      <c r="KHI66"/>
      <c r="KHJ66"/>
      <c r="KHK66"/>
      <c r="KHL66"/>
      <c r="KHM66"/>
      <c r="KHN66"/>
      <c r="KHO66"/>
      <c r="KHP66"/>
      <c r="KHQ66"/>
      <c r="KHR66"/>
      <c r="KHS66"/>
      <c r="KHT66"/>
      <c r="KHU66"/>
      <c r="KHV66"/>
      <c r="KHW66"/>
      <c r="KHX66"/>
      <c r="KHY66"/>
      <c r="KHZ66"/>
      <c r="KIA66"/>
      <c r="KIB66"/>
      <c r="KIC66"/>
      <c r="KID66"/>
      <c r="KIE66"/>
      <c r="KIF66"/>
      <c r="KIG66"/>
      <c r="KIH66"/>
      <c r="KII66"/>
      <c r="KIJ66"/>
      <c r="KIK66"/>
      <c r="KIL66"/>
      <c r="KIM66"/>
      <c r="KIN66"/>
      <c r="KIO66"/>
      <c r="KIP66"/>
      <c r="KIQ66"/>
      <c r="KIR66"/>
      <c r="KIS66"/>
      <c r="KIT66"/>
      <c r="KIU66"/>
      <c r="KIV66"/>
      <c r="KIW66"/>
      <c r="KIX66"/>
      <c r="KIY66"/>
      <c r="KIZ66"/>
      <c r="KJA66"/>
      <c r="KJB66"/>
      <c r="KJC66"/>
      <c r="KJD66"/>
      <c r="KJE66"/>
      <c r="KJF66"/>
      <c r="KJG66"/>
      <c r="KJH66"/>
      <c r="KJI66"/>
      <c r="KJJ66"/>
      <c r="KJK66"/>
      <c r="KJL66"/>
      <c r="KJM66"/>
      <c r="KJN66"/>
      <c r="KJO66"/>
      <c r="KJP66"/>
      <c r="KJQ66"/>
      <c r="KJR66"/>
      <c r="KJS66"/>
      <c r="KJT66"/>
      <c r="KJU66"/>
      <c r="KJV66"/>
      <c r="KJW66"/>
      <c r="KJX66"/>
      <c r="KJY66"/>
      <c r="KJZ66"/>
      <c r="KKA66"/>
      <c r="KKB66"/>
      <c r="KKC66"/>
      <c r="KKD66"/>
      <c r="KKE66"/>
      <c r="KKF66"/>
      <c r="KKG66"/>
      <c r="KKH66"/>
      <c r="KKI66"/>
      <c r="KKJ66"/>
      <c r="KKK66"/>
      <c r="KKL66"/>
      <c r="KKM66"/>
      <c r="KKN66"/>
      <c r="KKO66"/>
      <c r="KKP66"/>
      <c r="KKQ66"/>
      <c r="KKR66"/>
      <c r="KKS66"/>
      <c r="KKT66"/>
      <c r="KKU66"/>
      <c r="KKV66"/>
      <c r="KKW66"/>
      <c r="KKX66"/>
      <c r="KKY66"/>
      <c r="KKZ66"/>
      <c r="KLA66"/>
      <c r="KLB66"/>
      <c r="KLC66"/>
      <c r="KLD66"/>
      <c r="KLE66"/>
      <c r="KLF66"/>
      <c r="KLG66"/>
      <c r="KLH66"/>
      <c r="KLI66"/>
      <c r="KLJ66"/>
      <c r="KLK66"/>
      <c r="KLL66"/>
      <c r="KLM66"/>
      <c r="KLN66"/>
      <c r="KLO66"/>
      <c r="KLP66"/>
      <c r="KLQ66"/>
      <c r="KLR66"/>
      <c r="KLS66"/>
      <c r="KLT66"/>
      <c r="KLU66"/>
      <c r="KLV66"/>
      <c r="KLW66"/>
      <c r="KLX66"/>
      <c r="KLY66"/>
      <c r="KLZ66"/>
      <c r="KMA66"/>
      <c r="KMB66"/>
      <c r="KMC66"/>
      <c r="KMD66"/>
      <c r="KME66"/>
      <c r="KMF66"/>
      <c r="KMG66"/>
      <c r="KMH66"/>
      <c r="KMI66"/>
      <c r="KMJ66"/>
      <c r="KMK66"/>
      <c r="KML66"/>
      <c r="KMM66"/>
      <c r="KMN66"/>
      <c r="KMO66"/>
      <c r="KMP66"/>
      <c r="KMQ66"/>
      <c r="KMR66"/>
      <c r="KMS66"/>
      <c r="KMT66"/>
      <c r="KMU66"/>
      <c r="KMV66"/>
      <c r="KMW66"/>
      <c r="KMX66"/>
      <c r="KMY66"/>
      <c r="KMZ66"/>
      <c r="KNA66"/>
      <c r="KNB66"/>
      <c r="KNC66"/>
      <c r="KND66"/>
      <c r="KNE66"/>
      <c r="KNF66"/>
      <c r="KNG66"/>
      <c r="KNH66"/>
      <c r="KNI66"/>
      <c r="KNJ66"/>
      <c r="KNK66"/>
      <c r="KNL66"/>
      <c r="KNM66"/>
      <c r="KNN66"/>
      <c r="KNO66"/>
      <c r="KNP66"/>
      <c r="KNQ66"/>
      <c r="KNR66"/>
      <c r="KNS66"/>
      <c r="KNT66"/>
      <c r="KNU66"/>
      <c r="KNV66"/>
      <c r="KNW66"/>
      <c r="KNX66"/>
      <c r="KNY66"/>
      <c r="KNZ66"/>
      <c r="KOA66"/>
      <c r="KOB66"/>
      <c r="KOC66"/>
      <c r="KOD66"/>
      <c r="KOE66"/>
      <c r="KOF66"/>
      <c r="KOG66"/>
      <c r="KOH66"/>
      <c r="KOI66"/>
      <c r="KOJ66"/>
      <c r="KOK66"/>
      <c r="KOL66"/>
      <c r="KOM66"/>
      <c r="KON66"/>
      <c r="KOO66"/>
      <c r="KOP66"/>
      <c r="KOQ66"/>
      <c r="KOR66"/>
      <c r="KOS66"/>
      <c r="KOT66"/>
      <c r="KOU66"/>
      <c r="KOV66"/>
      <c r="KOW66"/>
      <c r="KOX66"/>
      <c r="KOY66"/>
      <c r="KOZ66"/>
      <c r="KPA66"/>
      <c r="KPB66"/>
      <c r="KPC66"/>
      <c r="KPD66"/>
      <c r="KPE66"/>
      <c r="KPF66"/>
      <c r="KPG66"/>
      <c r="KPH66"/>
      <c r="KPI66"/>
      <c r="KPJ66"/>
      <c r="KPK66"/>
      <c r="KPL66"/>
      <c r="KPM66"/>
      <c r="KPN66"/>
      <c r="KPO66"/>
      <c r="KPP66"/>
      <c r="KPQ66"/>
      <c r="KPR66"/>
      <c r="KPS66"/>
      <c r="KPT66"/>
      <c r="KPU66"/>
      <c r="KPV66"/>
      <c r="KPW66"/>
      <c r="KPX66"/>
      <c r="KPY66"/>
      <c r="KPZ66"/>
      <c r="KQA66"/>
      <c r="KQB66"/>
      <c r="KQC66"/>
      <c r="KQD66"/>
      <c r="KQE66"/>
      <c r="KQF66"/>
      <c r="KQG66"/>
      <c r="KQH66"/>
      <c r="KQI66"/>
      <c r="KQJ66"/>
      <c r="KQK66"/>
      <c r="KQL66"/>
      <c r="KQM66"/>
      <c r="KQN66"/>
      <c r="KQO66"/>
      <c r="KQP66"/>
      <c r="KQQ66"/>
      <c r="KQR66"/>
      <c r="KQS66"/>
      <c r="KQT66"/>
      <c r="KQU66"/>
      <c r="KQV66"/>
      <c r="KQW66"/>
      <c r="KQX66"/>
      <c r="KQY66"/>
      <c r="KQZ66"/>
      <c r="KRA66"/>
      <c r="KRB66"/>
      <c r="KRC66"/>
      <c r="KRD66"/>
      <c r="KRE66"/>
      <c r="KRF66"/>
      <c r="KRG66"/>
      <c r="KRH66"/>
      <c r="KRI66"/>
      <c r="KRJ66"/>
      <c r="KRK66"/>
      <c r="KRL66"/>
      <c r="KRM66"/>
      <c r="KRN66"/>
      <c r="KRO66"/>
      <c r="KRP66"/>
      <c r="KRQ66"/>
      <c r="KRR66"/>
      <c r="KRS66"/>
      <c r="KRT66"/>
      <c r="KRU66"/>
      <c r="KRV66"/>
      <c r="KRW66"/>
      <c r="KRX66"/>
      <c r="KRY66"/>
      <c r="KRZ66"/>
      <c r="KSA66"/>
      <c r="KSB66"/>
      <c r="KSC66"/>
      <c r="KSD66"/>
      <c r="KSE66"/>
      <c r="KSF66"/>
      <c r="KSG66"/>
      <c r="KSH66"/>
      <c r="KSI66"/>
      <c r="KSJ66"/>
      <c r="KSK66"/>
      <c r="KSL66"/>
      <c r="KSM66"/>
      <c r="KSN66"/>
      <c r="KSO66"/>
      <c r="KSP66"/>
      <c r="KSQ66"/>
      <c r="KSR66"/>
      <c r="KSS66"/>
      <c r="KST66"/>
      <c r="KSU66"/>
      <c r="KSV66"/>
      <c r="KSW66"/>
      <c r="KSX66"/>
      <c r="KSY66"/>
      <c r="KSZ66"/>
      <c r="KTA66"/>
      <c r="KTB66"/>
      <c r="KTC66"/>
      <c r="KTD66"/>
      <c r="KTE66"/>
      <c r="KTF66"/>
      <c r="KTG66"/>
      <c r="KTH66"/>
      <c r="KTI66"/>
      <c r="KTJ66"/>
      <c r="KTK66"/>
      <c r="KTL66"/>
      <c r="KTM66"/>
      <c r="KTN66"/>
      <c r="KTO66"/>
      <c r="KTP66"/>
      <c r="KTQ66"/>
      <c r="KTR66"/>
      <c r="KTS66"/>
      <c r="KTT66"/>
      <c r="KTU66"/>
      <c r="KTV66"/>
      <c r="KTW66"/>
      <c r="KTX66"/>
      <c r="KTY66"/>
      <c r="KTZ66"/>
      <c r="KUA66"/>
      <c r="KUB66"/>
      <c r="KUC66"/>
      <c r="KUD66"/>
      <c r="KUE66"/>
      <c r="KUF66"/>
      <c r="KUG66"/>
      <c r="KUH66"/>
      <c r="KUI66"/>
      <c r="KUJ66"/>
      <c r="KUK66"/>
      <c r="KUL66"/>
      <c r="KUM66"/>
      <c r="KUN66"/>
      <c r="KUO66"/>
      <c r="KUP66"/>
      <c r="KUQ66"/>
      <c r="KUR66"/>
      <c r="KUS66"/>
      <c r="KUT66"/>
      <c r="KUU66"/>
      <c r="KUV66"/>
      <c r="KUW66"/>
      <c r="KUX66"/>
      <c r="KUY66"/>
      <c r="KUZ66"/>
      <c r="KVA66"/>
      <c r="KVB66"/>
      <c r="KVC66"/>
      <c r="KVD66"/>
      <c r="KVE66"/>
      <c r="KVF66"/>
      <c r="KVG66"/>
      <c r="KVH66"/>
      <c r="KVI66"/>
      <c r="KVJ66"/>
      <c r="KVK66"/>
      <c r="KVL66"/>
      <c r="KVM66"/>
      <c r="KVN66"/>
      <c r="KVO66"/>
      <c r="KVP66"/>
      <c r="KVQ66"/>
      <c r="KVR66"/>
      <c r="KVS66"/>
      <c r="KVT66"/>
      <c r="KVU66"/>
      <c r="KVV66"/>
      <c r="KVW66"/>
      <c r="KVX66"/>
      <c r="KVY66"/>
      <c r="KVZ66"/>
      <c r="KWA66"/>
      <c r="KWB66"/>
      <c r="KWC66"/>
      <c r="KWD66"/>
      <c r="KWE66"/>
      <c r="KWF66"/>
      <c r="KWG66"/>
      <c r="KWH66"/>
      <c r="KWI66"/>
      <c r="KWJ66"/>
      <c r="KWK66"/>
      <c r="KWL66"/>
      <c r="KWM66"/>
      <c r="KWN66"/>
      <c r="KWO66"/>
      <c r="KWP66"/>
      <c r="KWQ66"/>
      <c r="KWR66"/>
      <c r="KWS66"/>
      <c r="KWT66"/>
      <c r="KWU66"/>
      <c r="KWV66"/>
      <c r="KWW66"/>
      <c r="KWX66"/>
      <c r="KWY66"/>
      <c r="KWZ66"/>
      <c r="KXA66"/>
      <c r="KXB66"/>
      <c r="KXC66"/>
      <c r="KXD66"/>
      <c r="KXE66"/>
      <c r="KXF66"/>
      <c r="KXG66"/>
      <c r="KXH66"/>
      <c r="KXI66"/>
      <c r="KXJ66"/>
      <c r="KXK66"/>
      <c r="KXL66"/>
      <c r="KXM66"/>
      <c r="KXN66"/>
      <c r="KXO66"/>
      <c r="KXP66"/>
      <c r="KXQ66"/>
      <c r="KXR66"/>
      <c r="KXS66"/>
      <c r="KXT66"/>
      <c r="KXU66"/>
      <c r="KXV66"/>
      <c r="KXW66"/>
      <c r="KXX66"/>
      <c r="KXY66"/>
      <c r="KXZ66"/>
      <c r="KYA66"/>
      <c r="KYB66"/>
      <c r="KYC66"/>
      <c r="KYD66"/>
      <c r="KYE66"/>
      <c r="KYF66"/>
      <c r="KYG66"/>
      <c r="KYH66"/>
      <c r="KYI66"/>
      <c r="KYJ66"/>
      <c r="KYK66"/>
      <c r="KYL66"/>
      <c r="KYM66"/>
      <c r="KYN66"/>
      <c r="KYO66"/>
      <c r="KYP66"/>
      <c r="KYQ66"/>
      <c r="KYR66"/>
      <c r="KYS66"/>
      <c r="KYT66"/>
      <c r="KYU66"/>
      <c r="KYV66"/>
      <c r="KYW66"/>
      <c r="KYX66"/>
      <c r="KYY66"/>
      <c r="KYZ66"/>
      <c r="KZA66"/>
      <c r="KZB66"/>
      <c r="KZC66"/>
      <c r="KZD66"/>
      <c r="KZE66"/>
      <c r="KZF66"/>
      <c r="KZG66"/>
      <c r="KZH66"/>
      <c r="KZI66"/>
      <c r="KZJ66"/>
      <c r="KZK66"/>
      <c r="KZL66"/>
      <c r="KZM66"/>
      <c r="KZN66"/>
      <c r="KZO66"/>
      <c r="KZP66"/>
      <c r="KZQ66"/>
      <c r="KZR66"/>
      <c r="KZS66"/>
      <c r="KZT66"/>
      <c r="KZU66"/>
      <c r="KZV66"/>
      <c r="KZW66"/>
      <c r="KZX66"/>
      <c r="KZY66"/>
      <c r="KZZ66"/>
      <c r="LAA66"/>
      <c r="LAB66"/>
      <c r="LAC66"/>
      <c r="LAD66"/>
      <c r="LAE66"/>
      <c r="LAF66"/>
      <c r="LAG66"/>
      <c r="LAH66"/>
      <c r="LAI66"/>
      <c r="LAJ66"/>
      <c r="LAK66"/>
      <c r="LAL66"/>
      <c r="LAM66"/>
      <c r="LAN66"/>
      <c r="LAO66"/>
      <c r="LAP66"/>
      <c r="LAQ66"/>
      <c r="LAR66"/>
      <c r="LAS66"/>
      <c r="LAT66"/>
      <c r="LAU66"/>
      <c r="LAV66"/>
      <c r="LAW66"/>
      <c r="LAX66"/>
      <c r="LAY66"/>
      <c r="LAZ66"/>
      <c r="LBA66"/>
      <c r="LBB66"/>
      <c r="LBC66"/>
      <c r="LBD66"/>
      <c r="LBE66"/>
      <c r="LBF66"/>
      <c r="LBG66"/>
      <c r="LBH66"/>
      <c r="LBI66"/>
      <c r="LBJ66"/>
      <c r="LBK66"/>
      <c r="LBL66"/>
      <c r="LBM66"/>
      <c r="LBN66"/>
      <c r="LBO66"/>
      <c r="LBP66"/>
      <c r="LBQ66"/>
      <c r="LBR66"/>
      <c r="LBS66"/>
      <c r="LBT66"/>
      <c r="LBU66"/>
      <c r="LBV66"/>
      <c r="LBW66"/>
      <c r="LBX66"/>
      <c r="LBY66"/>
      <c r="LBZ66"/>
      <c r="LCA66"/>
      <c r="LCB66"/>
      <c r="LCC66"/>
      <c r="LCD66"/>
      <c r="LCE66"/>
      <c r="LCF66"/>
      <c r="LCG66"/>
      <c r="LCH66"/>
      <c r="LCI66"/>
      <c r="LCJ66"/>
      <c r="LCK66"/>
      <c r="LCL66"/>
      <c r="LCM66"/>
      <c r="LCN66"/>
      <c r="LCO66"/>
      <c r="LCP66"/>
      <c r="LCQ66"/>
      <c r="LCR66"/>
      <c r="LCS66"/>
      <c r="LCT66"/>
      <c r="LCU66"/>
      <c r="LCV66"/>
      <c r="LCW66"/>
      <c r="LCX66"/>
      <c r="LCY66"/>
      <c r="LCZ66"/>
      <c r="LDA66"/>
      <c r="LDB66"/>
      <c r="LDC66"/>
      <c r="LDD66"/>
      <c r="LDE66"/>
      <c r="LDF66"/>
      <c r="LDG66"/>
      <c r="LDH66"/>
      <c r="LDI66"/>
      <c r="LDJ66"/>
      <c r="LDK66"/>
      <c r="LDL66"/>
      <c r="LDM66"/>
      <c r="LDN66"/>
      <c r="LDO66"/>
      <c r="LDP66"/>
      <c r="LDQ66"/>
      <c r="LDR66"/>
      <c r="LDS66"/>
      <c r="LDT66"/>
      <c r="LDU66"/>
      <c r="LDV66"/>
      <c r="LDW66"/>
      <c r="LDX66"/>
      <c r="LDY66"/>
      <c r="LDZ66"/>
      <c r="LEA66"/>
      <c r="LEB66"/>
      <c r="LEC66"/>
      <c r="LED66"/>
      <c r="LEE66"/>
      <c r="LEF66"/>
      <c r="LEG66"/>
      <c r="LEH66"/>
      <c r="LEI66"/>
      <c r="LEJ66"/>
      <c r="LEK66"/>
      <c r="LEL66"/>
      <c r="LEM66"/>
      <c r="LEN66"/>
      <c r="LEO66"/>
      <c r="LEP66"/>
      <c r="LEQ66"/>
      <c r="LER66"/>
      <c r="LES66"/>
      <c r="LET66"/>
      <c r="LEU66"/>
      <c r="LEV66"/>
      <c r="LEW66"/>
      <c r="LEX66"/>
      <c r="LEY66"/>
      <c r="LEZ66"/>
      <c r="LFA66"/>
      <c r="LFB66"/>
      <c r="LFC66"/>
      <c r="LFD66"/>
      <c r="LFE66"/>
      <c r="LFF66"/>
      <c r="LFG66"/>
      <c r="LFH66"/>
      <c r="LFI66"/>
      <c r="LFJ66"/>
      <c r="LFK66"/>
      <c r="LFL66"/>
      <c r="LFM66"/>
      <c r="LFN66"/>
      <c r="LFO66"/>
      <c r="LFP66"/>
      <c r="LFQ66"/>
      <c r="LFR66"/>
      <c r="LFS66"/>
      <c r="LFT66"/>
      <c r="LFU66"/>
      <c r="LFV66"/>
      <c r="LFW66"/>
      <c r="LFX66"/>
      <c r="LFY66"/>
      <c r="LFZ66"/>
      <c r="LGA66"/>
      <c r="LGB66"/>
      <c r="LGC66"/>
      <c r="LGD66"/>
      <c r="LGE66"/>
      <c r="LGF66"/>
      <c r="LGG66"/>
      <c r="LGH66"/>
      <c r="LGI66"/>
      <c r="LGJ66"/>
      <c r="LGK66"/>
      <c r="LGL66"/>
      <c r="LGM66"/>
      <c r="LGN66"/>
      <c r="LGO66"/>
      <c r="LGP66"/>
      <c r="LGQ66"/>
      <c r="LGR66"/>
      <c r="LGS66"/>
      <c r="LGT66"/>
      <c r="LGU66"/>
      <c r="LGV66"/>
      <c r="LGW66"/>
      <c r="LGX66"/>
      <c r="LGY66"/>
      <c r="LGZ66"/>
      <c r="LHA66"/>
      <c r="LHB66"/>
      <c r="LHC66"/>
      <c r="LHD66"/>
      <c r="LHE66"/>
      <c r="LHF66"/>
      <c r="LHG66"/>
      <c r="LHH66"/>
      <c r="LHI66"/>
      <c r="LHJ66"/>
      <c r="LHK66"/>
      <c r="LHL66"/>
      <c r="LHM66"/>
      <c r="LHN66"/>
      <c r="LHO66"/>
      <c r="LHP66"/>
      <c r="LHQ66"/>
      <c r="LHR66"/>
      <c r="LHS66"/>
      <c r="LHT66"/>
      <c r="LHU66"/>
      <c r="LHV66"/>
      <c r="LHW66"/>
      <c r="LHX66"/>
      <c r="LHY66"/>
      <c r="LHZ66"/>
      <c r="LIA66"/>
      <c r="LIB66"/>
      <c r="LIC66"/>
      <c r="LID66"/>
      <c r="LIE66"/>
      <c r="LIF66"/>
      <c r="LIG66"/>
      <c r="LIH66"/>
      <c r="LII66"/>
      <c r="LIJ66"/>
      <c r="LIK66"/>
      <c r="LIL66"/>
      <c r="LIM66"/>
      <c r="LIN66"/>
      <c r="LIO66"/>
      <c r="LIP66"/>
      <c r="LIQ66"/>
      <c r="LIR66"/>
      <c r="LIS66"/>
      <c r="LIT66"/>
      <c r="LIU66"/>
      <c r="LIV66"/>
      <c r="LIW66"/>
      <c r="LIX66"/>
      <c r="LIY66"/>
      <c r="LIZ66"/>
      <c r="LJA66"/>
      <c r="LJB66"/>
      <c r="LJC66"/>
      <c r="LJD66"/>
      <c r="LJE66"/>
      <c r="LJF66"/>
      <c r="LJG66"/>
      <c r="LJH66"/>
      <c r="LJI66"/>
      <c r="LJJ66"/>
      <c r="LJK66"/>
      <c r="LJL66"/>
      <c r="LJM66"/>
      <c r="LJN66"/>
      <c r="LJO66"/>
      <c r="LJP66"/>
      <c r="LJQ66"/>
      <c r="LJR66"/>
      <c r="LJS66"/>
      <c r="LJT66"/>
      <c r="LJU66"/>
      <c r="LJV66"/>
      <c r="LJW66"/>
      <c r="LJX66"/>
      <c r="LJY66"/>
      <c r="LJZ66"/>
      <c r="LKA66"/>
      <c r="LKB66"/>
      <c r="LKC66"/>
      <c r="LKD66"/>
      <c r="LKE66"/>
      <c r="LKF66"/>
      <c r="LKG66"/>
      <c r="LKH66"/>
      <c r="LKI66"/>
      <c r="LKJ66"/>
      <c r="LKK66"/>
      <c r="LKL66"/>
      <c r="LKM66"/>
      <c r="LKN66"/>
      <c r="LKO66"/>
      <c r="LKP66"/>
      <c r="LKQ66"/>
      <c r="LKR66"/>
      <c r="LKS66"/>
      <c r="LKT66"/>
      <c r="LKU66"/>
      <c r="LKV66"/>
      <c r="LKW66"/>
      <c r="LKX66"/>
      <c r="LKY66"/>
      <c r="LKZ66"/>
      <c r="LLA66"/>
      <c r="LLB66"/>
      <c r="LLC66"/>
      <c r="LLD66"/>
      <c r="LLE66"/>
      <c r="LLF66"/>
      <c r="LLG66"/>
      <c r="LLH66"/>
      <c r="LLI66"/>
      <c r="LLJ66"/>
      <c r="LLK66"/>
      <c r="LLL66"/>
      <c r="LLM66"/>
      <c r="LLN66"/>
      <c r="LLO66"/>
      <c r="LLP66"/>
      <c r="LLQ66"/>
      <c r="LLR66"/>
      <c r="LLS66"/>
      <c r="LLT66"/>
      <c r="LLU66"/>
      <c r="LLV66"/>
      <c r="LLW66"/>
      <c r="LLX66"/>
      <c r="LLY66"/>
      <c r="LLZ66"/>
      <c r="LMA66"/>
      <c r="LMB66"/>
      <c r="LMC66"/>
      <c r="LMD66"/>
      <c r="LME66"/>
      <c r="LMF66"/>
      <c r="LMG66"/>
      <c r="LMH66"/>
      <c r="LMI66"/>
      <c r="LMJ66"/>
      <c r="LMK66"/>
      <c r="LML66"/>
      <c r="LMM66"/>
      <c r="LMN66"/>
      <c r="LMO66"/>
      <c r="LMP66"/>
      <c r="LMQ66"/>
      <c r="LMR66"/>
      <c r="LMS66"/>
      <c r="LMT66"/>
      <c r="LMU66"/>
      <c r="LMV66"/>
      <c r="LMW66"/>
      <c r="LMX66"/>
      <c r="LMY66"/>
      <c r="LMZ66"/>
      <c r="LNA66"/>
      <c r="LNB66"/>
      <c r="LNC66"/>
      <c r="LND66"/>
      <c r="LNE66"/>
      <c r="LNF66"/>
      <c r="LNG66"/>
      <c r="LNH66"/>
      <c r="LNI66"/>
      <c r="LNJ66"/>
      <c r="LNK66"/>
      <c r="LNL66"/>
      <c r="LNM66"/>
      <c r="LNN66"/>
      <c r="LNO66"/>
      <c r="LNP66"/>
      <c r="LNQ66"/>
      <c r="LNR66"/>
      <c r="LNS66"/>
      <c r="LNT66"/>
      <c r="LNU66"/>
      <c r="LNV66"/>
      <c r="LNW66"/>
      <c r="LNX66"/>
      <c r="LNY66"/>
      <c r="LNZ66"/>
      <c r="LOA66"/>
      <c r="LOB66"/>
      <c r="LOC66"/>
      <c r="LOD66"/>
      <c r="LOE66"/>
      <c r="LOF66"/>
      <c r="LOG66"/>
      <c r="LOH66"/>
      <c r="LOI66"/>
      <c r="LOJ66"/>
      <c r="LOK66"/>
      <c r="LOL66"/>
      <c r="LOM66"/>
      <c r="LON66"/>
      <c r="LOO66"/>
      <c r="LOP66"/>
      <c r="LOQ66"/>
      <c r="LOR66"/>
      <c r="LOS66"/>
      <c r="LOT66"/>
      <c r="LOU66"/>
      <c r="LOV66"/>
      <c r="LOW66"/>
      <c r="LOX66"/>
      <c r="LOY66"/>
      <c r="LOZ66"/>
      <c r="LPA66"/>
      <c r="LPB66"/>
      <c r="LPC66"/>
      <c r="LPD66"/>
      <c r="LPE66"/>
      <c r="LPF66"/>
      <c r="LPG66"/>
      <c r="LPH66"/>
      <c r="LPI66"/>
      <c r="LPJ66"/>
      <c r="LPK66"/>
      <c r="LPL66"/>
      <c r="LPM66"/>
      <c r="LPN66"/>
      <c r="LPO66"/>
      <c r="LPP66"/>
      <c r="LPQ66"/>
      <c r="LPR66"/>
      <c r="LPS66"/>
      <c r="LPT66"/>
      <c r="LPU66"/>
      <c r="LPV66"/>
      <c r="LPW66"/>
      <c r="LPX66"/>
      <c r="LPY66"/>
      <c r="LPZ66"/>
      <c r="LQA66"/>
      <c r="LQB66"/>
      <c r="LQC66"/>
      <c r="LQD66"/>
      <c r="LQE66"/>
      <c r="LQF66"/>
      <c r="LQG66"/>
      <c r="LQH66"/>
      <c r="LQI66"/>
      <c r="LQJ66"/>
      <c r="LQK66"/>
      <c r="LQL66"/>
      <c r="LQM66"/>
      <c r="LQN66"/>
      <c r="LQO66"/>
      <c r="LQP66"/>
      <c r="LQQ66"/>
      <c r="LQR66"/>
      <c r="LQS66"/>
      <c r="LQT66"/>
      <c r="LQU66"/>
      <c r="LQV66"/>
      <c r="LQW66"/>
      <c r="LQX66"/>
      <c r="LQY66"/>
      <c r="LQZ66"/>
      <c r="LRA66"/>
      <c r="LRB66"/>
      <c r="LRC66"/>
      <c r="LRD66"/>
      <c r="LRE66"/>
      <c r="LRF66"/>
      <c r="LRG66"/>
      <c r="LRH66"/>
      <c r="LRI66"/>
      <c r="LRJ66"/>
      <c r="LRK66"/>
      <c r="LRL66"/>
      <c r="LRM66"/>
      <c r="LRN66"/>
      <c r="LRO66"/>
      <c r="LRP66"/>
      <c r="LRQ66"/>
      <c r="LRR66"/>
      <c r="LRS66"/>
      <c r="LRT66"/>
      <c r="LRU66"/>
      <c r="LRV66"/>
      <c r="LRW66"/>
      <c r="LRX66"/>
      <c r="LRY66"/>
      <c r="LRZ66"/>
      <c r="LSA66"/>
      <c r="LSB66"/>
      <c r="LSC66"/>
      <c r="LSD66"/>
      <c r="LSE66"/>
      <c r="LSF66"/>
      <c r="LSG66"/>
      <c r="LSH66"/>
      <c r="LSI66"/>
      <c r="LSJ66"/>
      <c r="LSK66"/>
      <c r="LSL66"/>
      <c r="LSM66"/>
      <c r="LSN66"/>
      <c r="LSO66"/>
      <c r="LSP66"/>
      <c r="LSQ66"/>
      <c r="LSR66"/>
      <c r="LSS66"/>
      <c r="LST66"/>
      <c r="LSU66"/>
      <c r="LSV66"/>
      <c r="LSW66"/>
      <c r="LSX66"/>
      <c r="LSY66"/>
      <c r="LSZ66"/>
      <c r="LTA66"/>
      <c r="LTB66"/>
      <c r="LTC66"/>
      <c r="LTD66"/>
      <c r="LTE66"/>
      <c r="LTF66"/>
      <c r="LTG66"/>
      <c r="LTH66"/>
      <c r="LTI66"/>
      <c r="LTJ66"/>
      <c r="LTK66"/>
      <c r="LTL66"/>
      <c r="LTM66"/>
      <c r="LTN66"/>
      <c r="LTO66"/>
      <c r="LTP66"/>
      <c r="LTQ66"/>
      <c r="LTR66"/>
      <c r="LTS66"/>
      <c r="LTT66"/>
      <c r="LTU66"/>
      <c r="LTV66"/>
      <c r="LTW66"/>
      <c r="LTX66"/>
      <c r="LTY66"/>
      <c r="LTZ66"/>
      <c r="LUA66"/>
      <c r="LUB66"/>
      <c r="LUC66"/>
      <c r="LUD66"/>
      <c r="LUE66"/>
      <c r="LUF66"/>
      <c r="LUG66"/>
      <c r="LUH66"/>
      <c r="LUI66"/>
      <c r="LUJ66"/>
      <c r="LUK66"/>
      <c r="LUL66"/>
      <c r="LUM66"/>
      <c r="LUN66"/>
      <c r="LUO66"/>
      <c r="LUP66"/>
      <c r="LUQ66"/>
      <c r="LUR66"/>
      <c r="LUS66"/>
      <c r="LUT66"/>
      <c r="LUU66"/>
      <c r="LUV66"/>
      <c r="LUW66"/>
      <c r="LUX66"/>
      <c r="LUY66"/>
      <c r="LUZ66"/>
      <c r="LVA66"/>
      <c r="LVB66"/>
      <c r="LVC66"/>
      <c r="LVD66"/>
      <c r="LVE66"/>
      <c r="LVF66"/>
      <c r="LVG66"/>
      <c r="LVH66"/>
      <c r="LVI66"/>
      <c r="LVJ66"/>
      <c r="LVK66"/>
      <c r="LVL66"/>
      <c r="LVM66"/>
      <c r="LVN66"/>
      <c r="LVO66"/>
      <c r="LVP66"/>
      <c r="LVQ66"/>
      <c r="LVR66"/>
      <c r="LVS66"/>
      <c r="LVT66"/>
      <c r="LVU66"/>
      <c r="LVV66"/>
      <c r="LVW66"/>
      <c r="LVX66"/>
      <c r="LVY66"/>
      <c r="LVZ66"/>
      <c r="LWA66"/>
      <c r="LWB66"/>
      <c r="LWC66"/>
      <c r="LWD66"/>
      <c r="LWE66"/>
      <c r="LWF66"/>
      <c r="LWG66"/>
      <c r="LWH66"/>
      <c r="LWI66"/>
      <c r="LWJ66"/>
      <c r="LWK66"/>
      <c r="LWL66"/>
      <c r="LWM66"/>
      <c r="LWN66"/>
      <c r="LWO66"/>
      <c r="LWP66"/>
      <c r="LWQ66"/>
      <c r="LWR66"/>
      <c r="LWS66"/>
      <c r="LWT66"/>
      <c r="LWU66"/>
      <c r="LWV66"/>
      <c r="LWW66"/>
      <c r="LWX66"/>
      <c r="LWY66"/>
      <c r="LWZ66"/>
      <c r="LXA66"/>
      <c r="LXB66"/>
      <c r="LXC66"/>
      <c r="LXD66"/>
      <c r="LXE66"/>
      <c r="LXF66"/>
      <c r="LXG66"/>
      <c r="LXH66"/>
      <c r="LXI66"/>
      <c r="LXJ66"/>
      <c r="LXK66"/>
      <c r="LXL66"/>
      <c r="LXM66"/>
      <c r="LXN66"/>
      <c r="LXO66"/>
      <c r="LXP66"/>
      <c r="LXQ66"/>
      <c r="LXR66"/>
      <c r="LXS66"/>
      <c r="LXT66"/>
      <c r="LXU66"/>
      <c r="LXV66"/>
      <c r="LXW66"/>
      <c r="LXX66"/>
      <c r="LXY66"/>
      <c r="LXZ66"/>
      <c r="LYA66"/>
      <c r="LYB66"/>
      <c r="LYC66"/>
      <c r="LYD66"/>
      <c r="LYE66"/>
      <c r="LYF66"/>
      <c r="LYG66"/>
      <c r="LYH66"/>
      <c r="LYI66"/>
      <c r="LYJ66"/>
      <c r="LYK66"/>
      <c r="LYL66"/>
      <c r="LYM66"/>
      <c r="LYN66"/>
      <c r="LYO66"/>
      <c r="LYP66"/>
      <c r="LYQ66"/>
      <c r="LYR66"/>
      <c r="LYS66"/>
      <c r="LYT66"/>
      <c r="LYU66"/>
      <c r="LYV66"/>
      <c r="LYW66"/>
      <c r="LYX66"/>
      <c r="LYY66"/>
      <c r="LYZ66"/>
      <c r="LZA66"/>
      <c r="LZB66"/>
      <c r="LZC66"/>
      <c r="LZD66"/>
      <c r="LZE66"/>
      <c r="LZF66"/>
      <c r="LZG66"/>
      <c r="LZH66"/>
      <c r="LZI66"/>
      <c r="LZJ66"/>
      <c r="LZK66"/>
      <c r="LZL66"/>
      <c r="LZM66"/>
      <c r="LZN66"/>
      <c r="LZO66"/>
      <c r="LZP66"/>
      <c r="LZQ66"/>
      <c r="LZR66"/>
      <c r="LZS66"/>
      <c r="LZT66"/>
      <c r="LZU66"/>
      <c r="LZV66"/>
      <c r="LZW66"/>
      <c r="LZX66"/>
      <c r="LZY66"/>
      <c r="LZZ66"/>
      <c r="MAA66"/>
      <c r="MAB66"/>
      <c r="MAC66"/>
      <c r="MAD66"/>
      <c r="MAE66"/>
      <c r="MAF66"/>
      <c r="MAG66"/>
      <c r="MAH66"/>
      <c r="MAI66"/>
      <c r="MAJ66"/>
      <c r="MAK66"/>
      <c r="MAL66"/>
      <c r="MAM66"/>
      <c r="MAN66"/>
      <c r="MAO66"/>
      <c r="MAP66"/>
      <c r="MAQ66"/>
      <c r="MAR66"/>
      <c r="MAS66"/>
      <c r="MAT66"/>
      <c r="MAU66"/>
      <c r="MAV66"/>
      <c r="MAW66"/>
      <c r="MAX66"/>
      <c r="MAY66"/>
      <c r="MAZ66"/>
      <c r="MBA66"/>
      <c r="MBB66"/>
      <c r="MBC66"/>
      <c r="MBD66"/>
      <c r="MBE66"/>
      <c r="MBF66"/>
      <c r="MBG66"/>
      <c r="MBH66"/>
      <c r="MBI66"/>
      <c r="MBJ66"/>
      <c r="MBK66"/>
      <c r="MBL66"/>
      <c r="MBM66"/>
      <c r="MBN66"/>
      <c r="MBO66"/>
      <c r="MBP66"/>
      <c r="MBQ66"/>
      <c r="MBR66"/>
      <c r="MBS66"/>
      <c r="MBT66"/>
      <c r="MBU66"/>
      <c r="MBV66"/>
      <c r="MBW66"/>
      <c r="MBX66"/>
      <c r="MBY66"/>
      <c r="MBZ66"/>
      <c r="MCA66"/>
      <c r="MCB66"/>
      <c r="MCC66"/>
      <c r="MCD66"/>
      <c r="MCE66"/>
      <c r="MCF66"/>
      <c r="MCG66"/>
      <c r="MCH66"/>
      <c r="MCI66"/>
      <c r="MCJ66"/>
      <c r="MCK66"/>
      <c r="MCL66"/>
      <c r="MCM66"/>
      <c r="MCN66"/>
      <c r="MCO66"/>
      <c r="MCP66"/>
      <c r="MCQ66"/>
      <c r="MCR66"/>
      <c r="MCS66"/>
      <c r="MCT66"/>
      <c r="MCU66"/>
      <c r="MCV66"/>
      <c r="MCW66"/>
      <c r="MCX66"/>
      <c r="MCY66"/>
      <c r="MCZ66"/>
      <c r="MDA66"/>
      <c r="MDB66"/>
      <c r="MDC66"/>
      <c r="MDD66"/>
      <c r="MDE66"/>
      <c r="MDF66"/>
      <c r="MDG66"/>
      <c r="MDH66"/>
      <c r="MDI66"/>
      <c r="MDJ66"/>
      <c r="MDK66"/>
      <c r="MDL66"/>
      <c r="MDM66"/>
      <c r="MDN66"/>
      <c r="MDO66"/>
      <c r="MDP66"/>
      <c r="MDQ66"/>
      <c r="MDR66"/>
      <c r="MDS66"/>
      <c r="MDT66"/>
      <c r="MDU66"/>
      <c r="MDV66"/>
      <c r="MDW66"/>
      <c r="MDX66"/>
      <c r="MDY66"/>
      <c r="MDZ66"/>
      <c r="MEA66"/>
      <c r="MEB66"/>
      <c r="MEC66"/>
      <c r="MED66"/>
      <c r="MEE66"/>
      <c r="MEF66"/>
      <c r="MEG66"/>
      <c r="MEH66"/>
      <c r="MEI66"/>
      <c r="MEJ66"/>
      <c r="MEK66"/>
      <c r="MEL66"/>
      <c r="MEM66"/>
      <c r="MEN66"/>
      <c r="MEO66"/>
      <c r="MEP66"/>
      <c r="MEQ66"/>
      <c r="MER66"/>
      <c r="MES66"/>
      <c r="MET66"/>
      <c r="MEU66"/>
      <c r="MEV66"/>
      <c r="MEW66"/>
      <c r="MEX66"/>
      <c r="MEY66"/>
      <c r="MEZ66"/>
      <c r="MFA66"/>
      <c r="MFB66"/>
      <c r="MFC66"/>
      <c r="MFD66"/>
      <c r="MFE66"/>
      <c r="MFF66"/>
      <c r="MFG66"/>
      <c r="MFH66"/>
      <c r="MFI66"/>
      <c r="MFJ66"/>
      <c r="MFK66"/>
      <c r="MFL66"/>
      <c r="MFM66"/>
      <c r="MFN66"/>
      <c r="MFO66"/>
      <c r="MFP66"/>
      <c r="MFQ66"/>
      <c r="MFR66"/>
      <c r="MFS66"/>
      <c r="MFT66"/>
      <c r="MFU66"/>
      <c r="MFV66"/>
      <c r="MFW66"/>
      <c r="MFX66"/>
      <c r="MFY66"/>
      <c r="MFZ66"/>
      <c r="MGA66"/>
      <c r="MGB66"/>
      <c r="MGC66"/>
      <c r="MGD66"/>
      <c r="MGE66"/>
      <c r="MGF66"/>
      <c r="MGG66"/>
      <c r="MGH66"/>
      <c r="MGI66"/>
      <c r="MGJ66"/>
      <c r="MGK66"/>
      <c r="MGL66"/>
      <c r="MGM66"/>
      <c r="MGN66"/>
      <c r="MGO66"/>
      <c r="MGP66"/>
      <c r="MGQ66"/>
      <c r="MGR66"/>
      <c r="MGS66"/>
      <c r="MGT66"/>
      <c r="MGU66"/>
      <c r="MGV66"/>
      <c r="MGW66"/>
      <c r="MGX66"/>
      <c r="MGY66"/>
      <c r="MGZ66"/>
      <c r="MHA66"/>
      <c r="MHB66"/>
      <c r="MHC66"/>
      <c r="MHD66"/>
      <c r="MHE66"/>
      <c r="MHF66"/>
      <c r="MHG66"/>
      <c r="MHH66"/>
      <c r="MHI66"/>
      <c r="MHJ66"/>
      <c r="MHK66"/>
      <c r="MHL66"/>
      <c r="MHM66"/>
      <c r="MHN66"/>
      <c r="MHO66"/>
      <c r="MHP66"/>
      <c r="MHQ66"/>
      <c r="MHR66"/>
      <c r="MHS66"/>
      <c r="MHT66"/>
      <c r="MHU66"/>
      <c r="MHV66"/>
      <c r="MHW66"/>
      <c r="MHX66"/>
      <c r="MHY66"/>
      <c r="MHZ66"/>
      <c r="MIA66"/>
      <c r="MIB66"/>
      <c r="MIC66"/>
      <c r="MID66"/>
      <c r="MIE66"/>
      <c r="MIF66"/>
      <c r="MIG66"/>
      <c r="MIH66"/>
      <c r="MII66"/>
      <c r="MIJ66"/>
      <c r="MIK66"/>
      <c r="MIL66"/>
      <c r="MIM66"/>
      <c r="MIN66"/>
      <c r="MIO66"/>
      <c r="MIP66"/>
      <c r="MIQ66"/>
      <c r="MIR66"/>
      <c r="MIS66"/>
      <c r="MIT66"/>
      <c r="MIU66"/>
      <c r="MIV66"/>
      <c r="MIW66"/>
      <c r="MIX66"/>
      <c r="MIY66"/>
      <c r="MIZ66"/>
      <c r="MJA66"/>
      <c r="MJB66"/>
      <c r="MJC66"/>
      <c r="MJD66"/>
      <c r="MJE66"/>
      <c r="MJF66"/>
      <c r="MJG66"/>
      <c r="MJH66"/>
      <c r="MJI66"/>
      <c r="MJJ66"/>
      <c r="MJK66"/>
      <c r="MJL66"/>
      <c r="MJM66"/>
      <c r="MJN66"/>
      <c r="MJO66"/>
      <c r="MJP66"/>
      <c r="MJQ66"/>
      <c r="MJR66"/>
      <c r="MJS66"/>
      <c r="MJT66"/>
      <c r="MJU66"/>
      <c r="MJV66"/>
      <c r="MJW66"/>
      <c r="MJX66"/>
      <c r="MJY66"/>
      <c r="MJZ66"/>
      <c r="MKA66"/>
      <c r="MKB66"/>
      <c r="MKC66"/>
      <c r="MKD66"/>
      <c r="MKE66"/>
      <c r="MKF66"/>
      <c r="MKG66"/>
      <c r="MKH66"/>
      <c r="MKI66"/>
      <c r="MKJ66"/>
      <c r="MKK66"/>
      <c r="MKL66"/>
      <c r="MKM66"/>
      <c r="MKN66"/>
      <c r="MKO66"/>
      <c r="MKP66"/>
      <c r="MKQ66"/>
      <c r="MKR66"/>
      <c r="MKS66"/>
      <c r="MKT66"/>
      <c r="MKU66"/>
      <c r="MKV66"/>
      <c r="MKW66"/>
      <c r="MKX66"/>
      <c r="MKY66"/>
      <c r="MKZ66"/>
      <c r="MLA66"/>
      <c r="MLB66"/>
      <c r="MLC66"/>
      <c r="MLD66"/>
      <c r="MLE66"/>
      <c r="MLF66"/>
      <c r="MLG66"/>
      <c r="MLH66"/>
      <c r="MLI66"/>
      <c r="MLJ66"/>
      <c r="MLK66"/>
      <c r="MLL66"/>
      <c r="MLM66"/>
      <c r="MLN66"/>
      <c r="MLO66"/>
      <c r="MLP66"/>
      <c r="MLQ66"/>
      <c r="MLR66"/>
      <c r="MLS66"/>
      <c r="MLT66"/>
      <c r="MLU66"/>
      <c r="MLV66"/>
      <c r="MLW66"/>
      <c r="MLX66"/>
      <c r="MLY66"/>
      <c r="MLZ66"/>
      <c r="MMA66"/>
      <c r="MMB66"/>
      <c r="MMC66"/>
      <c r="MMD66"/>
      <c r="MME66"/>
      <c r="MMF66"/>
      <c r="MMG66"/>
      <c r="MMH66"/>
      <c r="MMI66"/>
      <c r="MMJ66"/>
      <c r="MMK66"/>
      <c r="MML66"/>
      <c r="MMM66"/>
      <c r="MMN66"/>
      <c r="MMO66"/>
      <c r="MMP66"/>
      <c r="MMQ66"/>
      <c r="MMR66"/>
      <c r="MMS66"/>
      <c r="MMT66"/>
      <c r="MMU66"/>
      <c r="MMV66"/>
      <c r="MMW66"/>
      <c r="MMX66"/>
      <c r="MMY66"/>
      <c r="MMZ66"/>
      <c r="MNA66"/>
      <c r="MNB66"/>
      <c r="MNC66"/>
      <c r="MND66"/>
      <c r="MNE66"/>
      <c r="MNF66"/>
      <c r="MNG66"/>
      <c r="MNH66"/>
      <c r="MNI66"/>
      <c r="MNJ66"/>
      <c r="MNK66"/>
      <c r="MNL66"/>
      <c r="MNM66"/>
      <c r="MNN66"/>
      <c r="MNO66"/>
      <c r="MNP66"/>
      <c r="MNQ66"/>
      <c r="MNR66"/>
      <c r="MNS66"/>
      <c r="MNT66"/>
      <c r="MNU66"/>
      <c r="MNV66"/>
      <c r="MNW66"/>
      <c r="MNX66"/>
      <c r="MNY66"/>
      <c r="MNZ66"/>
      <c r="MOA66"/>
      <c r="MOB66"/>
      <c r="MOC66"/>
      <c r="MOD66"/>
      <c r="MOE66"/>
      <c r="MOF66"/>
      <c r="MOG66"/>
      <c r="MOH66"/>
      <c r="MOI66"/>
      <c r="MOJ66"/>
      <c r="MOK66"/>
      <c r="MOL66"/>
      <c r="MOM66"/>
      <c r="MON66"/>
      <c r="MOO66"/>
      <c r="MOP66"/>
      <c r="MOQ66"/>
      <c r="MOR66"/>
      <c r="MOS66"/>
      <c r="MOT66"/>
      <c r="MOU66"/>
      <c r="MOV66"/>
      <c r="MOW66"/>
      <c r="MOX66"/>
      <c r="MOY66"/>
      <c r="MOZ66"/>
      <c r="MPA66"/>
      <c r="MPB66"/>
      <c r="MPC66"/>
      <c r="MPD66"/>
      <c r="MPE66"/>
      <c r="MPF66"/>
      <c r="MPG66"/>
      <c r="MPH66"/>
      <c r="MPI66"/>
      <c r="MPJ66"/>
      <c r="MPK66"/>
      <c r="MPL66"/>
      <c r="MPM66"/>
      <c r="MPN66"/>
      <c r="MPO66"/>
      <c r="MPP66"/>
      <c r="MPQ66"/>
      <c r="MPR66"/>
      <c r="MPS66"/>
      <c r="MPT66"/>
      <c r="MPU66"/>
      <c r="MPV66"/>
      <c r="MPW66"/>
      <c r="MPX66"/>
      <c r="MPY66"/>
      <c r="MPZ66"/>
      <c r="MQA66"/>
      <c r="MQB66"/>
      <c r="MQC66"/>
      <c r="MQD66"/>
      <c r="MQE66"/>
      <c r="MQF66"/>
      <c r="MQG66"/>
      <c r="MQH66"/>
      <c r="MQI66"/>
      <c r="MQJ66"/>
      <c r="MQK66"/>
      <c r="MQL66"/>
      <c r="MQM66"/>
      <c r="MQN66"/>
      <c r="MQO66"/>
      <c r="MQP66"/>
      <c r="MQQ66"/>
      <c r="MQR66"/>
      <c r="MQS66"/>
      <c r="MQT66"/>
      <c r="MQU66"/>
      <c r="MQV66"/>
      <c r="MQW66"/>
      <c r="MQX66"/>
      <c r="MQY66"/>
      <c r="MQZ66"/>
      <c r="MRA66"/>
      <c r="MRB66"/>
      <c r="MRC66"/>
      <c r="MRD66"/>
      <c r="MRE66"/>
      <c r="MRF66"/>
      <c r="MRG66"/>
      <c r="MRH66"/>
      <c r="MRI66"/>
      <c r="MRJ66"/>
      <c r="MRK66"/>
      <c r="MRL66"/>
      <c r="MRM66"/>
      <c r="MRN66"/>
      <c r="MRO66"/>
      <c r="MRP66"/>
      <c r="MRQ66"/>
      <c r="MRR66"/>
      <c r="MRS66"/>
      <c r="MRT66"/>
      <c r="MRU66"/>
      <c r="MRV66"/>
      <c r="MRW66"/>
      <c r="MRX66"/>
      <c r="MRY66"/>
      <c r="MRZ66"/>
      <c r="MSA66"/>
      <c r="MSB66"/>
      <c r="MSC66"/>
      <c r="MSD66"/>
      <c r="MSE66"/>
      <c r="MSF66"/>
      <c r="MSG66"/>
      <c r="MSH66"/>
      <c r="MSI66"/>
      <c r="MSJ66"/>
      <c r="MSK66"/>
      <c r="MSL66"/>
      <c r="MSM66"/>
      <c r="MSN66"/>
      <c r="MSO66"/>
      <c r="MSP66"/>
      <c r="MSQ66"/>
      <c r="MSR66"/>
      <c r="MSS66"/>
      <c r="MST66"/>
      <c r="MSU66"/>
      <c r="MSV66"/>
      <c r="MSW66"/>
      <c r="MSX66"/>
      <c r="MSY66"/>
      <c r="MSZ66"/>
      <c r="MTA66"/>
      <c r="MTB66"/>
      <c r="MTC66"/>
      <c r="MTD66"/>
      <c r="MTE66"/>
      <c r="MTF66"/>
      <c r="MTG66"/>
      <c r="MTH66"/>
      <c r="MTI66"/>
      <c r="MTJ66"/>
      <c r="MTK66"/>
      <c r="MTL66"/>
      <c r="MTM66"/>
      <c r="MTN66"/>
      <c r="MTO66"/>
      <c r="MTP66"/>
      <c r="MTQ66"/>
      <c r="MTR66"/>
      <c r="MTS66"/>
      <c r="MTT66"/>
      <c r="MTU66"/>
      <c r="MTV66"/>
      <c r="MTW66"/>
      <c r="MTX66"/>
      <c r="MTY66"/>
      <c r="MTZ66"/>
      <c r="MUA66"/>
      <c r="MUB66"/>
      <c r="MUC66"/>
      <c r="MUD66"/>
      <c r="MUE66"/>
      <c r="MUF66"/>
      <c r="MUG66"/>
      <c r="MUH66"/>
      <c r="MUI66"/>
      <c r="MUJ66"/>
      <c r="MUK66"/>
      <c r="MUL66"/>
      <c r="MUM66"/>
      <c r="MUN66"/>
      <c r="MUO66"/>
      <c r="MUP66"/>
      <c r="MUQ66"/>
      <c r="MUR66"/>
      <c r="MUS66"/>
      <c r="MUT66"/>
      <c r="MUU66"/>
      <c r="MUV66"/>
      <c r="MUW66"/>
      <c r="MUX66"/>
      <c r="MUY66"/>
      <c r="MUZ66"/>
      <c r="MVA66"/>
      <c r="MVB66"/>
      <c r="MVC66"/>
      <c r="MVD66"/>
      <c r="MVE66"/>
      <c r="MVF66"/>
      <c r="MVG66"/>
      <c r="MVH66"/>
      <c r="MVI66"/>
      <c r="MVJ66"/>
      <c r="MVK66"/>
      <c r="MVL66"/>
      <c r="MVM66"/>
      <c r="MVN66"/>
      <c r="MVO66"/>
      <c r="MVP66"/>
      <c r="MVQ66"/>
      <c r="MVR66"/>
      <c r="MVS66"/>
      <c r="MVT66"/>
      <c r="MVU66"/>
      <c r="MVV66"/>
      <c r="MVW66"/>
      <c r="MVX66"/>
      <c r="MVY66"/>
      <c r="MVZ66"/>
      <c r="MWA66"/>
      <c r="MWB66"/>
      <c r="MWC66"/>
      <c r="MWD66"/>
      <c r="MWE66"/>
      <c r="MWF66"/>
      <c r="MWG66"/>
      <c r="MWH66"/>
      <c r="MWI66"/>
      <c r="MWJ66"/>
      <c r="MWK66"/>
      <c r="MWL66"/>
      <c r="MWM66"/>
      <c r="MWN66"/>
      <c r="MWO66"/>
      <c r="MWP66"/>
      <c r="MWQ66"/>
      <c r="MWR66"/>
      <c r="MWS66"/>
      <c r="MWT66"/>
      <c r="MWU66"/>
      <c r="MWV66"/>
      <c r="MWW66"/>
      <c r="MWX66"/>
      <c r="MWY66"/>
      <c r="MWZ66"/>
      <c r="MXA66"/>
      <c r="MXB66"/>
      <c r="MXC66"/>
      <c r="MXD66"/>
      <c r="MXE66"/>
      <c r="MXF66"/>
      <c r="MXG66"/>
      <c r="MXH66"/>
      <c r="MXI66"/>
      <c r="MXJ66"/>
      <c r="MXK66"/>
      <c r="MXL66"/>
      <c r="MXM66"/>
      <c r="MXN66"/>
      <c r="MXO66"/>
      <c r="MXP66"/>
      <c r="MXQ66"/>
      <c r="MXR66"/>
      <c r="MXS66"/>
      <c r="MXT66"/>
      <c r="MXU66"/>
      <c r="MXV66"/>
      <c r="MXW66"/>
      <c r="MXX66"/>
      <c r="MXY66"/>
      <c r="MXZ66"/>
      <c r="MYA66"/>
      <c r="MYB66"/>
      <c r="MYC66"/>
      <c r="MYD66"/>
      <c r="MYE66"/>
      <c r="MYF66"/>
      <c r="MYG66"/>
      <c r="MYH66"/>
      <c r="MYI66"/>
      <c r="MYJ66"/>
      <c r="MYK66"/>
      <c r="MYL66"/>
      <c r="MYM66"/>
      <c r="MYN66"/>
      <c r="MYO66"/>
      <c r="MYP66"/>
      <c r="MYQ66"/>
      <c r="MYR66"/>
      <c r="MYS66"/>
      <c r="MYT66"/>
      <c r="MYU66"/>
      <c r="MYV66"/>
      <c r="MYW66"/>
      <c r="MYX66"/>
      <c r="MYY66"/>
      <c r="MYZ66"/>
      <c r="MZA66"/>
      <c r="MZB66"/>
      <c r="MZC66"/>
      <c r="MZD66"/>
      <c r="MZE66"/>
      <c r="MZF66"/>
      <c r="MZG66"/>
      <c r="MZH66"/>
      <c r="MZI66"/>
      <c r="MZJ66"/>
      <c r="MZK66"/>
      <c r="MZL66"/>
      <c r="MZM66"/>
      <c r="MZN66"/>
      <c r="MZO66"/>
      <c r="MZP66"/>
      <c r="MZQ66"/>
      <c r="MZR66"/>
      <c r="MZS66"/>
      <c r="MZT66"/>
      <c r="MZU66"/>
      <c r="MZV66"/>
      <c r="MZW66"/>
      <c r="MZX66"/>
      <c r="MZY66"/>
      <c r="MZZ66"/>
      <c r="NAA66"/>
      <c r="NAB66"/>
      <c r="NAC66"/>
      <c r="NAD66"/>
      <c r="NAE66"/>
      <c r="NAF66"/>
      <c r="NAG66"/>
      <c r="NAH66"/>
      <c r="NAI66"/>
      <c r="NAJ66"/>
      <c r="NAK66"/>
      <c r="NAL66"/>
      <c r="NAM66"/>
      <c r="NAN66"/>
      <c r="NAO66"/>
      <c r="NAP66"/>
      <c r="NAQ66"/>
      <c r="NAR66"/>
      <c r="NAS66"/>
      <c r="NAT66"/>
      <c r="NAU66"/>
      <c r="NAV66"/>
      <c r="NAW66"/>
      <c r="NAX66"/>
      <c r="NAY66"/>
      <c r="NAZ66"/>
      <c r="NBA66"/>
      <c r="NBB66"/>
      <c r="NBC66"/>
      <c r="NBD66"/>
      <c r="NBE66"/>
      <c r="NBF66"/>
      <c r="NBG66"/>
      <c r="NBH66"/>
      <c r="NBI66"/>
      <c r="NBJ66"/>
      <c r="NBK66"/>
      <c r="NBL66"/>
      <c r="NBM66"/>
      <c r="NBN66"/>
      <c r="NBO66"/>
      <c r="NBP66"/>
      <c r="NBQ66"/>
      <c r="NBR66"/>
      <c r="NBS66"/>
      <c r="NBT66"/>
      <c r="NBU66"/>
      <c r="NBV66"/>
      <c r="NBW66"/>
      <c r="NBX66"/>
      <c r="NBY66"/>
      <c r="NBZ66"/>
      <c r="NCA66"/>
      <c r="NCB66"/>
      <c r="NCC66"/>
      <c r="NCD66"/>
      <c r="NCE66"/>
      <c r="NCF66"/>
      <c r="NCG66"/>
      <c r="NCH66"/>
      <c r="NCI66"/>
      <c r="NCJ66"/>
      <c r="NCK66"/>
      <c r="NCL66"/>
      <c r="NCM66"/>
      <c r="NCN66"/>
      <c r="NCO66"/>
      <c r="NCP66"/>
      <c r="NCQ66"/>
      <c r="NCR66"/>
      <c r="NCS66"/>
      <c r="NCT66"/>
      <c r="NCU66"/>
      <c r="NCV66"/>
      <c r="NCW66"/>
      <c r="NCX66"/>
      <c r="NCY66"/>
      <c r="NCZ66"/>
      <c r="NDA66"/>
      <c r="NDB66"/>
      <c r="NDC66"/>
      <c r="NDD66"/>
      <c r="NDE66"/>
      <c r="NDF66"/>
      <c r="NDG66"/>
      <c r="NDH66"/>
      <c r="NDI66"/>
      <c r="NDJ66"/>
      <c r="NDK66"/>
      <c r="NDL66"/>
      <c r="NDM66"/>
      <c r="NDN66"/>
      <c r="NDO66"/>
      <c r="NDP66"/>
      <c r="NDQ66"/>
      <c r="NDR66"/>
      <c r="NDS66"/>
      <c r="NDT66"/>
      <c r="NDU66"/>
      <c r="NDV66"/>
      <c r="NDW66"/>
      <c r="NDX66"/>
      <c r="NDY66"/>
      <c r="NDZ66"/>
      <c r="NEA66"/>
      <c r="NEB66"/>
      <c r="NEC66"/>
      <c r="NED66"/>
      <c r="NEE66"/>
      <c r="NEF66"/>
      <c r="NEG66"/>
      <c r="NEH66"/>
      <c r="NEI66"/>
      <c r="NEJ66"/>
      <c r="NEK66"/>
      <c r="NEL66"/>
      <c r="NEM66"/>
      <c r="NEN66"/>
      <c r="NEO66"/>
      <c r="NEP66"/>
      <c r="NEQ66"/>
      <c r="NER66"/>
      <c r="NES66"/>
      <c r="NET66"/>
      <c r="NEU66"/>
      <c r="NEV66"/>
      <c r="NEW66"/>
      <c r="NEX66"/>
      <c r="NEY66"/>
      <c r="NEZ66"/>
      <c r="NFA66"/>
      <c r="NFB66"/>
      <c r="NFC66"/>
      <c r="NFD66"/>
      <c r="NFE66"/>
      <c r="NFF66"/>
      <c r="NFG66"/>
      <c r="NFH66"/>
      <c r="NFI66"/>
      <c r="NFJ66"/>
      <c r="NFK66"/>
      <c r="NFL66"/>
      <c r="NFM66"/>
      <c r="NFN66"/>
      <c r="NFO66"/>
      <c r="NFP66"/>
      <c r="NFQ66"/>
      <c r="NFR66"/>
      <c r="NFS66"/>
      <c r="NFT66"/>
      <c r="NFU66"/>
      <c r="NFV66"/>
      <c r="NFW66"/>
      <c r="NFX66"/>
      <c r="NFY66"/>
      <c r="NFZ66"/>
      <c r="NGA66"/>
      <c r="NGB66"/>
      <c r="NGC66"/>
      <c r="NGD66"/>
      <c r="NGE66"/>
      <c r="NGF66"/>
      <c r="NGG66"/>
      <c r="NGH66"/>
      <c r="NGI66"/>
      <c r="NGJ66"/>
      <c r="NGK66"/>
      <c r="NGL66"/>
      <c r="NGM66"/>
      <c r="NGN66"/>
      <c r="NGO66"/>
      <c r="NGP66"/>
      <c r="NGQ66"/>
      <c r="NGR66"/>
      <c r="NGS66"/>
      <c r="NGT66"/>
      <c r="NGU66"/>
      <c r="NGV66"/>
      <c r="NGW66"/>
      <c r="NGX66"/>
      <c r="NGY66"/>
      <c r="NGZ66"/>
      <c r="NHA66"/>
      <c r="NHB66"/>
      <c r="NHC66"/>
      <c r="NHD66"/>
      <c r="NHE66"/>
      <c r="NHF66"/>
      <c r="NHG66"/>
      <c r="NHH66"/>
      <c r="NHI66"/>
      <c r="NHJ66"/>
      <c r="NHK66"/>
      <c r="NHL66"/>
      <c r="NHM66"/>
      <c r="NHN66"/>
      <c r="NHO66"/>
      <c r="NHP66"/>
      <c r="NHQ66"/>
      <c r="NHR66"/>
      <c r="NHS66"/>
      <c r="NHT66"/>
      <c r="NHU66"/>
      <c r="NHV66"/>
      <c r="NHW66"/>
      <c r="NHX66"/>
      <c r="NHY66"/>
      <c r="NHZ66"/>
      <c r="NIA66"/>
      <c r="NIB66"/>
      <c r="NIC66"/>
      <c r="NID66"/>
      <c r="NIE66"/>
      <c r="NIF66"/>
      <c r="NIG66"/>
      <c r="NIH66"/>
      <c r="NII66"/>
      <c r="NIJ66"/>
      <c r="NIK66"/>
      <c r="NIL66"/>
      <c r="NIM66"/>
      <c r="NIN66"/>
      <c r="NIO66"/>
      <c r="NIP66"/>
      <c r="NIQ66"/>
      <c r="NIR66"/>
      <c r="NIS66"/>
      <c r="NIT66"/>
      <c r="NIU66"/>
      <c r="NIV66"/>
      <c r="NIW66"/>
      <c r="NIX66"/>
      <c r="NIY66"/>
      <c r="NIZ66"/>
      <c r="NJA66"/>
      <c r="NJB66"/>
      <c r="NJC66"/>
      <c r="NJD66"/>
      <c r="NJE66"/>
      <c r="NJF66"/>
      <c r="NJG66"/>
      <c r="NJH66"/>
      <c r="NJI66"/>
      <c r="NJJ66"/>
      <c r="NJK66"/>
      <c r="NJL66"/>
      <c r="NJM66"/>
      <c r="NJN66"/>
      <c r="NJO66"/>
      <c r="NJP66"/>
      <c r="NJQ66"/>
      <c r="NJR66"/>
      <c r="NJS66"/>
      <c r="NJT66"/>
      <c r="NJU66"/>
      <c r="NJV66"/>
      <c r="NJW66"/>
      <c r="NJX66"/>
      <c r="NJY66"/>
      <c r="NJZ66"/>
      <c r="NKA66"/>
      <c r="NKB66"/>
      <c r="NKC66"/>
      <c r="NKD66"/>
      <c r="NKE66"/>
      <c r="NKF66"/>
      <c r="NKG66"/>
      <c r="NKH66"/>
      <c r="NKI66"/>
      <c r="NKJ66"/>
      <c r="NKK66"/>
      <c r="NKL66"/>
      <c r="NKM66"/>
      <c r="NKN66"/>
      <c r="NKO66"/>
      <c r="NKP66"/>
      <c r="NKQ66"/>
      <c r="NKR66"/>
      <c r="NKS66"/>
      <c r="NKT66"/>
      <c r="NKU66"/>
      <c r="NKV66"/>
      <c r="NKW66"/>
      <c r="NKX66"/>
      <c r="NKY66"/>
      <c r="NKZ66"/>
      <c r="NLA66"/>
      <c r="NLB66"/>
      <c r="NLC66"/>
      <c r="NLD66"/>
      <c r="NLE66"/>
      <c r="NLF66"/>
      <c r="NLG66"/>
      <c r="NLH66"/>
      <c r="NLI66"/>
      <c r="NLJ66"/>
      <c r="NLK66"/>
      <c r="NLL66"/>
      <c r="NLM66"/>
      <c r="NLN66"/>
      <c r="NLO66"/>
      <c r="NLP66"/>
      <c r="NLQ66"/>
      <c r="NLR66"/>
      <c r="NLS66"/>
      <c r="NLT66"/>
      <c r="NLU66"/>
      <c r="NLV66"/>
      <c r="NLW66"/>
      <c r="NLX66"/>
      <c r="NLY66"/>
      <c r="NLZ66"/>
      <c r="NMA66"/>
      <c r="NMB66"/>
      <c r="NMC66"/>
      <c r="NMD66"/>
      <c r="NME66"/>
      <c r="NMF66"/>
      <c r="NMG66"/>
      <c r="NMH66"/>
      <c r="NMI66"/>
      <c r="NMJ66"/>
      <c r="NMK66"/>
      <c r="NML66"/>
      <c r="NMM66"/>
      <c r="NMN66"/>
      <c r="NMO66"/>
      <c r="NMP66"/>
      <c r="NMQ66"/>
      <c r="NMR66"/>
      <c r="NMS66"/>
      <c r="NMT66"/>
      <c r="NMU66"/>
      <c r="NMV66"/>
      <c r="NMW66"/>
      <c r="NMX66"/>
      <c r="NMY66"/>
      <c r="NMZ66"/>
      <c r="NNA66"/>
      <c r="NNB66"/>
      <c r="NNC66"/>
      <c r="NND66"/>
      <c r="NNE66"/>
      <c r="NNF66"/>
      <c r="NNG66"/>
      <c r="NNH66"/>
      <c r="NNI66"/>
      <c r="NNJ66"/>
      <c r="NNK66"/>
      <c r="NNL66"/>
      <c r="NNM66"/>
      <c r="NNN66"/>
      <c r="NNO66"/>
      <c r="NNP66"/>
      <c r="NNQ66"/>
      <c r="NNR66"/>
      <c r="NNS66"/>
      <c r="NNT66"/>
      <c r="NNU66"/>
      <c r="NNV66"/>
      <c r="NNW66"/>
      <c r="NNX66"/>
      <c r="NNY66"/>
      <c r="NNZ66"/>
      <c r="NOA66"/>
      <c r="NOB66"/>
      <c r="NOC66"/>
      <c r="NOD66"/>
      <c r="NOE66"/>
      <c r="NOF66"/>
      <c r="NOG66"/>
      <c r="NOH66"/>
      <c r="NOI66"/>
      <c r="NOJ66"/>
      <c r="NOK66"/>
      <c r="NOL66"/>
      <c r="NOM66"/>
      <c r="NON66"/>
      <c r="NOO66"/>
      <c r="NOP66"/>
      <c r="NOQ66"/>
      <c r="NOR66"/>
      <c r="NOS66"/>
      <c r="NOT66"/>
      <c r="NOU66"/>
      <c r="NOV66"/>
      <c r="NOW66"/>
      <c r="NOX66"/>
      <c r="NOY66"/>
      <c r="NOZ66"/>
      <c r="NPA66"/>
      <c r="NPB66"/>
      <c r="NPC66"/>
      <c r="NPD66"/>
      <c r="NPE66"/>
      <c r="NPF66"/>
      <c r="NPG66"/>
      <c r="NPH66"/>
      <c r="NPI66"/>
      <c r="NPJ66"/>
      <c r="NPK66"/>
      <c r="NPL66"/>
      <c r="NPM66"/>
      <c r="NPN66"/>
      <c r="NPO66"/>
      <c r="NPP66"/>
      <c r="NPQ66"/>
      <c r="NPR66"/>
      <c r="NPS66"/>
      <c r="NPT66"/>
      <c r="NPU66"/>
      <c r="NPV66"/>
      <c r="NPW66"/>
      <c r="NPX66"/>
      <c r="NPY66"/>
      <c r="NPZ66"/>
      <c r="NQA66"/>
      <c r="NQB66"/>
      <c r="NQC66"/>
      <c r="NQD66"/>
      <c r="NQE66"/>
      <c r="NQF66"/>
      <c r="NQG66"/>
      <c r="NQH66"/>
      <c r="NQI66"/>
      <c r="NQJ66"/>
      <c r="NQK66"/>
      <c r="NQL66"/>
      <c r="NQM66"/>
      <c r="NQN66"/>
      <c r="NQO66"/>
      <c r="NQP66"/>
      <c r="NQQ66"/>
      <c r="NQR66"/>
      <c r="NQS66"/>
      <c r="NQT66"/>
      <c r="NQU66"/>
      <c r="NQV66"/>
      <c r="NQW66"/>
      <c r="NQX66"/>
      <c r="NQY66"/>
      <c r="NQZ66"/>
      <c r="NRA66"/>
      <c r="NRB66"/>
      <c r="NRC66"/>
      <c r="NRD66"/>
      <c r="NRE66"/>
      <c r="NRF66"/>
      <c r="NRG66"/>
      <c r="NRH66"/>
      <c r="NRI66"/>
      <c r="NRJ66"/>
      <c r="NRK66"/>
      <c r="NRL66"/>
      <c r="NRM66"/>
      <c r="NRN66"/>
      <c r="NRO66"/>
      <c r="NRP66"/>
      <c r="NRQ66"/>
      <c r="NRR66"/>
      <c r="NRS66"/>
      <c r="NRT66"/>
      <c r="NRU66"/>
      <c r="NRV66"/>
      <c r="NRW66"/>
      <c r="NRX66"/>
      <c r="NRY66"/>
      <c r="NRZ66"/>
      <c r="NSA66"/>
      <c r="NSB66"/>
      <c r="NSC66"/>
      <c r="NSD66"/>
      <c r="NSE66"/>
      <c r="NSF66"/>
      <c r="NSG66"/>
      <c r="NSH66"/>
      <c r="NSI66"/>
      <c r="NSJ66"/>
      <c r="NSK66"/>
      <c r="NSL66"/>
      <c r="NSM66"/>
      <c r="NSN66"/>
      <c r="NSO66"/>
      <c r="NSP66"/>
      <c r="NSQ66"/>
      <c r="NSR66"/>
      <c r="NSS66"/>
      <c r="NST66"/>
      <c r="NSU66"/>
      <c r="NSV66"/>
      <c r="NSW66"/>
      <c r="NSX66"/>
      <c r="NSY66"/>
      <c r="NSZ66"/>
      <c r="NTA66"/>
      <c r="NTB66"/>
      <c r="NTC66"/>
      <c r="NTD66"/>
      <c r="NTE66"/>
      <c r="NTF66"/>
      <c r="NTG66"/>
      <c r="NTH66"/>
      <c r="NTI66"/>
      <c r="NTJ66"/>
      <c r="NTK66"/>
      <c r="NTL66"/>
      <c r="NTM66"/>
      <c r="NTN66"/>
      <c r="NTO66"/>
      <c r="NTP66"/>
      <c r="NTQ66"/>
      <c r="NTR66"/>
      <c r="NTS66"/>
      <c r="NTT66"/>
      <c r="NTU66"/>
      <c r="NTV66"/>
      <c r="NTW66"/>
      <c r="NTX66"/>
      <c r="NTY66"/>
      <c r="NTZ66"/>
      <c r="NUA66"/>
      <c r="NUB66"/>
      <c r="NUC66"/>
      <c r="NUD66"/>
      <c r="NUE66"/>
      <c r="NUF66"/>
      <c r="NUG66"/>
      <c r="NUH66"/>
      <c r="NUI66"/>
      <c r="NUJ66"/>
      <c r="NUK66"/>
      <c r="NUL66"/>
      <c r="NUM66"/>
      <c r="NUN66"/>
      <c r="NUO66"/>
      <c r="NUP66"/>
      <c r="NUQ66"/>
      <c r="NUR66"/>
      <c r="NUS66"/>
      <c r="NUT66"/>
      <c r="NUU66"/>
      <c r="NUV66"/>
      <c r="NUW66"/>
      <c r="NUX66"/>
      <c r="NUY66"/>
      <c r="NUZ66"/>
      <c r="NVA66"/>
      <c r="NVB66"/>
      <c r="NVC66"/>
      <c r="NVD66"/>
      <c r="NVE66"/>
      <c r="NVF66"/>
      <c r="NVG66"/>
      <c r="NVH66"/>
      <c r="NVI66"/>
      <c r="NVJ66"/>
      <c r="NVK66"/>
      <c r="NVL66"/>
      <c r="NVM66"/>
      <c r="NVN66"/>
      <c r="NVO66"/>
      <c r="NVP66"/>
      <c r="NVQ66"/>
      <c r="NVR66"/>
      <c r="NVS66"/>
      <c r="NVT66"/>
      <c r="NVU66"/>
      <c r="NVV66"/>
      <c r="NVW66"/>
      <c r="NVX66"/>
      <c r="NVY66"/>
      <c r="NVZ66"/>
      <c r="NWA66"/>
      <c r="NWB66"/>
      <c r="NWC66"/>
      <c r="NWD66"/>
      <c r="NWE66"/>
      <c r="NWF66"/>
      <c r="NWG66"/>
      <c r="NWH66"/>
      <c r="NWI66"/>
      <c r="NWJ66"/>
      <c r="NWK66"/>
      <c r="NWL66"/>
      <c r="NWM66"/>
      <c r="NWN66"/>
      <c r="NWO66"/>
      <c r="NWP66"/>
      <c r="NWQ66"/>
      <c r="NWR66"/>
      <c r="NWS66"/>
      <c r="NWT66"/>
      <c r="NWU66"/>
      <c r="NWV66"/>
      <c r="NWW66"/>
      <c r="NWX66"/>
      <c r="NWY66"/>
      <c r="NWZ66"/>
      <c r="NXA66"/>
      <c r="NXB66"/>
      <c r="NXC66"/>
      <c r="NXD66"/>
      <c r="NXE66"/>
      <c r="NXF66"/>
      <c r="NXG66"/>
      <c r="NXH66"/>
      <c r="NXI66"/>
      <c r="NXJ66"/>
      <c r="NXK66"/>
      <c r="NXL66"/>
      <c r="NXM66"/>
      <c r="NXN66"/>
      <c r="NXO66"/>
      <c r="NXP66"/>
      <c r="NXQ66"/>
      <c r="NXR66"/>
      <c r="NXS66"/>
      <c r="NXT66"/>
      <c r="NXU66"/>
      <c r="NXV66"/>
      <c r="NXW66"/>
      <c r="NXX66"/>
      <c r="NXY66"/>
      <c r="NXZ66"/>
      <c r="NYA66"/>
      <c r="NYB66"/>
      <c r="NYC66"/>
      <c r="NYD66"/>
      <c r="NYE66"/>
      <c r="NYF66"/>
      <c r="NYG66"/>
      <c r="NYH66"/>
      <c r="NYI66"/>
      <c r="NYJ66"/>
      <c r="NYK66"/>
      <c r="NYL66"/>
      <c r="NYM66"/>
      <c r="NYN66"/>
      <c r="NYO66"/>
      <c r="NYP66"/>
      <c r="NYQ66"/>
      <c r="NYR66"/>
      <c r="NYS66"/>
      <c r="NYT66"/>
      <c r="NYU66"/>
      <c r="NYV66"/>
      <c r="NYW66"/>
      <c r="NYX66"/>
      <c r="NYY66"/>
      <c r="NYZ66"/>
      <c r="NZA66"/>
      <c r="NZB66"/>
      <c r="NZC66"/>
      <c r="NZD66"/>
      <c r="NZE66"/>
      <c r="NZF66"/>
      <c r="NZG66"/>
      <c r="NZH66"/>
      <c r="NZI66"/>
      <c r="NZJ66"/>
      <c r="NZK66"/>
      <c r="NZL66"/>
      <c r="NZM66"/>
      <c r="NZN66"/>
      <c r="NZO66"/>
      <c r="NZP66"/>
      <c r="NZQ66"/>
      <c r="NZR66"/>
      <c r="NZS66"/>
      <c r="NZT66"/>
      <c r="NZU66"/>
      <c r="NZV66"/>
      <c r="NZW66"/>
      <c r="NZX66"/>
      <c r="NZY66"/>
      <c r="NZZ66"/>
      <c r="OAA66"/>
      <c r="OAB66"/>
      <c r="OAC66"/>
      <c r="OAD66"/>
      <c r="OAE66"/>
      <c r="OAF66"/>
      <c r="OAG66"/>
      <c r="OAH66"/>
      <c r="OAI66"/>
      <c r="OAJ66"/>
      <c r="OAK66"/>
      <c r="OAL66"/>
      <c r="OAM66"/>
      <c r="OAN66"/>
      <c r="OAO66"/>
      <c r="OAP66"/>
      <c r="OAQ66"/>
      <c r="OAR66"/>
      <c r="OAS66"/>
      <c r="OAT66"/>
      <c r="OAU66"/>
      <c r="OAV66"/>
      <c r="OAW66"/>
      <c r="OAX66"/>
      <c r="OAY66"/>
      <c r="OAZ66"/>
      <c r="OBA66"/>
      <c r="OBB66"/>
      <c r="OBC66"/>
      <c r="OBD66"/>
      <c r="OBE66"/>
      <c r="OBF66"/>
      <c r="OBG66"/>
      <c r="OBH66"/>
      <c r="OBI66"/>
      <c r="OBJ66"/>
      <c r="OBK66"/>
      <c r="OBL66"/>
      <c r="OBM66"/>
      <c r="OBN66"/>
      <c r="OBO66"/>
      <c r="OBP66"/>
      <c r="OBQ66"/>
      <c r="OBR66"/>
      <c r="OBS66"/>
      <c r="OBT66"/>
      <c r="OBU66"/>
      <c r="OBV66"/>
      <c r="OBW66"/>
      <c r="OBX66"/>
      <c r="OBY66"/>
      <c r="OBZ66"/>
      <c r="OCA66"/>
      <c r="OCB66"/>
      <c r="OCC66"/>
      <c r="OCD66"/>
      <c r="OCE66"/>
      <c r="OCF66"/>
      <c r="OCG66"/>
      <c r="OCH66"/>
      <c r="OCI66"/>
      <c r="OCJ66"/>
      <c r="OCK66"/>
      <c r="OCL66"/>
      <c r="OCM66"/>
      <c r="OCN66"/>
      <c r="OCO66"/>
      <c r="OCP66"/>
      <c r="OCQ66"/>
      <c r="OCR66"/>
      <c r="OCS66"/>
      <c r="OCT66"/>
      <c r="OCU66"/>
      <c r="OCV66"/>
      <c r="OCW66"/>
      <c r="OCX66"/>
      <c r="OCY66"/>
      <c r="OCZ66"/>
      <c r="ODA66"/>
      <c r="ODB66"/>
      <c r="ODC66"/>
      <c r="ODD66"/>
      <c r="ODE66"/>
      <c r="ODF66"/>
      <c r="ODG66"/>
      <c r="ODH66"/>
      <c r="ODI66"/>
      <c r="ODJ66"/>
      <c r="ODK66"/>
      <c r="ODL66"/>
      <c r="ODM66"/>
      <c r="ODN66"/>
      <c r="ODO66"/>
      <c r="ODP66"/>
      <c r="ODQ66"/>
      <c r="ODR66"/>
      <c r="ODS66"/>
      <c r="ODT66"/>
      <c r="ODU66"/>
      <c r="ODV66"/>
      <c r="ODW66"/>
      <c r="ODX66"/>
      <c r="ODY66"/>
      <c r="ODZ66"/>
      <c r="OEA66"/>
      <c r="OEB66"/>
      <c r="OEC66"/>
      <c r="OED66"/>
      <c r="OEE66"/>
      <c r="OEF66"/>
      <c r="OEG66"/>
      <c r="OEH66"/>
      <c r="OEI66"/>
      <c r="OEJ66"/>
      <c r="OEK66"/>
      <c r="OEL66"/>
      <c r="OEM66"/>
      <c r="OEN66"/>
      <c r="OEO66"/>
      <c r="OEP66"/>
      <c r="OEQ66"/>
      <c r="OER66"/>
      <c r="OES66"/>
      <c r="OET66"/>
      <c r="OEU66"/>
      <c r="OEV66"/>
      <c r="OEW66"/>
      <c r="OEX66"/>
      <c r="OEY66"/>
      <c r="OEZ66"/>
      <c r="OFA66"/>
      <c r="OFB66"/>
      <c r="OFC66"/>
      <c r="OFD66"/>
      <c r="OFE66"/>
      <c r="OFF66"/>
      <c r="OFG66"/>
      <c r="OFH66"/>
      <c r="OFI66"/>
      <c r="OFJ66"/>
      <c r="OFK66"/>
      <c r="OFL66"/>
      <c r="OFM66"/>
      <c r="OFN66"/>
      <c r="OFO66"/>
      <c r="OFP66"/>
      <c r="OFQ66"/>
      <c r="OFR66"/>
      <c r="OFS66"/>
      <c r="OFT66"/>
      <c r="OFU66"/>
      <c r="OFV66"/>
      <c r="OFW66"/>
      <c r="OFX66"/>
      <c r="OFY66"/>
      <c r="OFZ66"/>
      <c r="OGA66"/>
      <c r="OGB66"/>
      <c r="OGC66"/>
      <c r="OGD66"/>
      <c r="OGE66"/>
      <c r="OGF66"/>
      <c r="OGG66"/>
      <c r="OGH66"/>
      <c r="OGI66"/>
      <c r="OGJ66"/>
      <c r="OGK66"/>
      <c r="OGL66"/>
      <c r="OGM66"/>
      <c r="OGN66"/>
      <c r="OGO66"/>
      <c r="OGP66"/>
      <c r="OGQ66"/>
      <c r="OGR66"/>
      <c r="OGS66"/>
      <c r="OGT66"/>
      <c r="OGU66"/>
      <c r="OGV66"/>
      <c r="OGW66"/>
      <c r="OGX66"/>
      <c r="OGY66"/>
      <c r="OGZ66"/>
      <c r="OHA66"/>
      <c r="OHB66"/>
      <c r="OHC66"/>
      <c r="OHD66"/>
      <c r="OHE66"/>
      <c r="OHF66"/>
      <c r="OHG66"/>
      <c r="OHH66"/>
      <c r="OHI66"/>
      <c r="OHJ66"/>
      <c r="OHK66"/>
      <c r="OHL66"/>
      <c r="OHM66"/>
      <c r="OHN66"/>
      <c r="OHO66"/>
      <c r="OHP66"/>
      <c r="OHQ66"/>
      <c r="OHR66"/>
      <c r="OHS66"/>
      <c r="OHT66"/>
      <c r="OHU66"/>
      <c r="OHV66"/>
      <c r="OHW66"/>
      <c r="OHX66"/>
      <c r="OHY66"/>
      <c r="OHZ66"/>
      <c r="OIA66"/>
      <c r="OIB66"/>
      <c r="OIC66"/>
      <c r="OID66"/>
      <c r="OIE66"/>
      <c r="OIF66"/>
      <c r="OIG66"/>
      <c r="OIH66"/>
      <c r="OII66"/>
      <c r="OIJ66"/>
      <c r="OIK66"/>
      <c r="OIL66"/>
      <c r="OIM66"/>
      <c r="OIN66"/>
      <c r="OIO66"/>
      <c r="OIP66"/>
      <c r="OIQ66"/>
      <c r="OIR66"/>
      <c r="OIS66"/>
      <c r="OIT66"/>
      <c r="OIU66"/>
      <c r="OIV66"/>
      <c r="OIW66"/>
      <c r="OIX66"/>
      <c r="OIY66"/>
      <c r="OIZ66"/>
      <c r="OJA66"/>
      <c r="OJB66"/>
      <c r="OJC66"/>
      <c r="OJD66"/>
      <c r="OJE66"/>
      <c r="OJF66"/>
      <c r="OJG66"/>
      <c r="OJH66"/>
      <c r="OJI66"/>
      <c r="OJJ66"/>
      <c r="OJK66"/>
      <c r="OJL66"/>
      <c r="OJM66"/>
      <c r="OJN66"/>
      <c r="OJO66"/>
      <c r="OJP66"/>
      <c r="OJQ66"/>
      <c r="OJR66"/>
      <c r="OJS66"/>
      <c r="OJT66"/>
      <c r="OJU66"/>
      <c r="OJV66"/>
      <c r="OJW66"/>
      <c r="OJX66"/>
      <c r="OJY66"/>
      <c r="OJZ66"/>
      <c r="OKA66"/>
      <c r="OKB66"/>
      <c r="OKC66"/>
      <c r="OKD66"/>
      <c r="OKE66"/>
      <c r="OKF66"/>
      <c r="OKG66"/>
      <c r="OKH66"/>
      <c r="OKI66"/>
      <c r="OKJ66"/>
      <c r="OKK66"/>
      <c r="OKL66"/>
      <c r="OKM66"/>
      <c r="OKN66"/>
      <c r="OKO66"/>
      <c r="OKP66"/>
      <c r="OKQ66"/>
      <c r="OKR66"/>
      <c r="OKS66"/>
      <c r="OKT66"/>
      <c r="OKU66"/>
      <c r="OKV66"/>
      <c r="OKW66"/>
      <c r="OKX66"/>
      <c r="OKY66"/>
      <c r="OKZ66"/>
      <c r="OLA66"/>
      <c r="OLB66"/>
      <c r="OLC66"/>
      <c r="OLD66"/>
      <c r="OLE66"/>
      <c r="OLF66"/>
      <c r="OLG66"/>
      <c r="OLH66"/>
      <c r="OLI66"/>
      <c r="OLJ66"/>
      <c r="OLK66"/>
      <c r="OLL66"/>
      <c r="OLM66"/>
      <c r="OLN66"/>
      <c r="OLO66"/>
      <c r="OLP66"/>
      <c r="OLQ66"/>
      <c r="OLR66"/>
      <c r="OLS66"/>
      <c r="OLT66"/>
      <c r="OLU66"/>
      <c r="OLV66"/>
      <c r="OLW66"/>
      <c r="OLX66"/>
      <c r="OLY66"/>
      <c r="OLZ66"/>
      <c r="OMA66"/>
      <c r="OMB66"/>
      <c r="OMC66"/>
      <c r="OMD66"/>
      <c r="OME66"/>
      <c r="OMF66"/>
      <c r="OMG66"/>
      <c r="OMH66"/>
      <c r="OMI66"/>
      <c r="OMJ66"/>
      <c r="OMK66"/>
      <c r="OML66"/>
      <c r="OMM66"/>
      <c r="OMN66"/>
      <c r="OMO66"/>
      <c r="OMP66"/>
      <c r="OMQ66"/>
      <c r="OMR66"/>
      <c r="OMS66"/>
      <c r="OMT66"/>
      <c r="OMU66"/>
      <c r="OMV66"/>
      <c r="OMW66"/>
      <c r="OMX66"/>
      <c r="OMY66"/>
      <c r="OMZ66"/>
      <c r="ONA66"/>
      <c r="ONB66"/>
      <c r="ONC66"/>
      <c r="OND66"/>
      <c r="ONE66"/>
      <c r="ONF66"/>
      <c r="ONG66"/>
      <c r="ONH66"/>
      <c r="ONI66"/>
      <c r="ONJ66"/>
      <c r="ONK66"/>
      <c r="ONL66"/>
      <c r="ONM66"/>
      <c r="ONN66"/>
      <c r="ONO66"/>
      <c r="ONP66"/>
      <c r="ONQ66"/>
      <c r="ONR66"/>
      <c r="ONS66"/>
      <c r="ONT66"/>
      <c r="ONU66"/>
      <c r="ONV66"/>
      <c r="ONW66"/>
      <c r="ONX66"/>
      <c r="ONY66"/>
      <c r="ONZ66"/>
      <c r="OOA66"/>
      <c r="OOB66"/>
      <c r="OOC66"/>
      <c r="OOD66"/>
      <c r="OOE66"/>
      <c r="OOF66"/>
      <c r="OOG66"/>
      <c r="OOH66"/>
      <c r="OOI66"/>
      <c r="OOJ66"/>
      <c r="OOK66"/>
      <c r="OOL66"/>
      <c r="OOM66"/>
      <c r="OON66"/>
      <c r="OOO66"/>
      <c r="OOP66"/>
      <c r="OOQ66"/>
      <c r="OOR66"/>
      <c r="OOS66"/>
      <c r="OOT66"/>
      <c r="OOU66"/>
      <c r="OOV66"/>
      <c r="OOW66"/>
      <c r="OOX66"/>
      <c r="OOY66"/>
      <c r="OOZ66"/>
      <c r="OPA66"/>
      <c r="OPB66"/>
      <c r="OPC66"/>
      <c r="OPD66"/>
      <c r="OPE66"/>
      <c r="OPF66"/>
      <c r="OPG66"/>
      <c r="OPH66"/>
      <c r="OPI66"/>
      <c r="OPJ66"/>
      <c r="OPK66"/>
      <c r="OPL66"/>
      <c r="OPM66"/>
      <c r="OPN66"/>
      <c r="OPO66"/>
      <c r="OPP66"/>
      <c r="OPQ66"/>
      <c r="OPR66"/>
      <c r="OPS66"/>
      <c r="OPT66"/>
      <c r="OPU66"/>
      <c r="OPV66"/>
      <c r="OPW66"/>
      <c r="OPX66"/>
      <c r="OPY66"/>
      <c r="OPZ66"/>
      <c r="OQA66"/>
      <c r="OQB66"/>
      <c r="OQC66"/>
      <c r="OQD66"/>
      <c r="OQE66"/>
      <c r="OQF66"/>
      <c r="OQG66"/>
      <c r="OQH66"/>
      <c r="OQI66"/>
      <c r="OQJ66"/>
      <c r="OQK66"/>
      <c r="OQL66"/>
      <c r="OQM66"/>
      <c r="OQN66"/>
      <c r="OQO66"/>
      <c r="OQP66"/>
      <c r="OQQ66"/>
      <c r="OQR66"/>
      <c r="OQS66"/>
      <c r="OQT66"/>
      <c r="OQU66"/>
      <c r="OQV66"/>
      <c r="OQW66"/>
      <c r="OQX66"/>
      <c r="OQY66"/>
      <c r="OQZ66"/>
      <c r="ORA66"/>
      <c r="ORB66"/>
      <c r="ORC66"/>
      <c r="ORD66"/>
      <c r="ORE66"/>
      <c r="ORF66"/>
      <c r="ORG66"/>
      <c r="ORH66"/>
      <c r="ORI66"/>
      <c r="ORJ66"/>
      <c r="ORK66"/>
      <c r="ORL66"/>
      <c r="ORM66"/>
      <c r="ORN66"/>
      <c r="ORO66"/>
      <c r="ORP66"/>
      <c r="ORQ66"/>
      <c r="ORR66"/>
      <c r="ORS66"/>
      <c r="ORT66"/>
      <c r="ORU66"/>
      <c r="ORV66"/>
      <c r="ORW66"/>
      <c r="ORX66"/>
      <c r="ORY66"/>
      <c r="ORZ66"/>
      <c r="OSA66"/>
      <c r="OSB66"/>
      <c r="OSC66"/>
      <c r="OSD66"/>
      <c r="OSE66"/>
      <c r="OSF66"/>
      <c r="OSG66"/>
      <c r="OSH66"/>
      <c r="OSI66"/>
      <c r="OSJ66"/>
      <c r="OSK66"/>
      <c r="OSL66"/>
      <c r="OSM66"/>
      <c r="OSN66"/>
      <c r="OSO66"/>
      <c r="OSP66"/>
      <c r="OSQ66"/>
      <c r="OSR66"/>
      <c r="OSS66"/>
      <c r="OST66"/>
      <c r="OSU66"/>
      <c r="OSV66"/>
      <c r="OSW66"/>
      <c r="OSX66"/>
      <c r="OSY66"/>
      <c r="OSZ66"/>
      <c r="OTA66"/>
      <c r="OTB66"/>
      <c r="OTC66"/>
      <c r="OTD66"/>
      <c r="OTE66"/>
      <c r="OTF66"/>
      <c r="OTG66"/>
      <c r="OTH66"/>
      <c r="OTI66"/>
      <c r="OTJ66"/>
      <c r="OTK66"/>
      <c r="OTL66"/>
      <c r="OTM66"/>
      <c r="OTN66"/>
      <c r="OTO66"/>
      <c r="OTP66"/>
      <c r="OTQ66"/>
      <c r="OTR66"/>
      <c r="OTS66"/>
      <c r="OTT66"/>
      <c r="OTU66"/>
      <c r="OTV66"/>
      <c r="OTW66"/>
      <c r="OTX66"/>
      <c r="OTY66"/>
      <c r="OTZ66"/>
      <c r="OUA66"/>
      <c r="OUB66"/>
      <c r="OUC66"/>
      <c r="OUD66"/>
      <c r="OUE66"/>
      <c r="OUF66"/>
      <c r="OUG66"/>
      <c r="OUH66"/>
      <c r="OUI66"/>
      <c r="OUJ66"/>
      <c r="OUK66"/>
      <c r="OUL66"/>
      <c r="OUM66"/>
      <c r="OUN66"/>
      <c r="OUO66"/>
      <c r="OUP66"/>
      <c r="OUQ66"/>
      <c r="OUR66"/>
      <c r="OUS66"/>
      <c r="OUT66"/>
      <c r="OUU66"/>
      <c r="OUV66"/>
      <c r="OUW66"/>
      <c r="OUX66"/>
      <c r="OUY66"/>
      <c r="OUZ66"/>
      <c r="OVA66"/>
      <c r="OVB66"/>
      <c r="OVC66"/>
      <c r="OVD66"/>
      <c r="OVE66"/>
      <c r="OVF66"/>
      <c r="OVG66"/>
      <c r="OVH66"/>
      <c r="OVI66"/>
      <c r="OVJ66"/>
      <c r="OVK66"/>
      <c r="OVL66"/>
      <c r="OVM66"/>
      <c r="OVN66"/>
      <c r="OVO66"/>
      <c r="OVP66"/>
      <c r="OVQ66"/>
      <c r="OVR66"/>
      <c r="OVS66"/>
      <c r="OVT66"/>
      <c r="OVU66"/>
      <c r="OVV66"/>
      <c r="OVW66"/>
      <c r="OVX66"/>
      <c r="OVY66"/>
      <c r="OVZ66"/>
      <c r="OWA66"/>
      <c r="OWB66"/>
      <c r="OWC66"/>
      <c r="OWD66"/>
      <c r="OWE66"/>
      <c r="OWF66"/>
      <c r="OWG66"/>
      <c r="OWH66"/>
      <c r="OWI66"/>
      <c r="OWJ66"/>
      <c r="OWK66"/>
      <c r="OWL66"/>
      <c r="OWM66"/>
      <c r="OWN66"/>
      <c r="OWO66"/>
      <c r="OWP66"/>
      <c r="OWQ66"/>
      <c r="OWR66"/>
      <c r="OWS66"/>
      <c r="OWT66"/>
      <c r="OWU66"/>
      <c r="OWV66"/>
      <c r="OWW66"/>
      <c r="OWX66"/>
      <c r="OWY66"/>
      <c r="OWZ66"/>
      <c r="OXA66"/>
      <c r="OXB66"/>
      <c r="OXC66"/>
      <c r="OXD66"/>
      <c r="OXE66"/>
      <c r="OXF66"/>
      <c r="OXG66"/>
      <c r="OXH66"/>
      <c r="OXI66"/>
      <c r="OXJ66"/>
      <c r="OXK66"/>
      <c r="OXL66"/>
      <c r="OXM66"/>
      <c r="OXN66"/>
      <c r="OXO66"/>
      <c r="OXP66"/>
      <c r="OXQ66"/>
      <c r="OXR66"/>
      <c r="OXS66"/>
      <c r="OXT66"/>
      <c r="OXU66"/>
      <c r="OXV66"/>
      <c r="OXW66"/>
      <c r="OXX66"/>
      <c r="OXY66"/>
      <c r="OXZ66"/>
      <c r="OYA66"/>
      <c r="OYB66"/>
      <c r="OYC66"/>
      <c r="OYD66"/>
      <c r="OYE66"/>
      <c r="OYF66"/>
      <c r="OYG66"/>
      <c r="OYH66"/>
      <c r="OYI66"/>
      <c r="OYJ66"/>
      <c r="OYK66"/>
      <c r="OYL66"/>
      <c r="OYM66"/>
      <c r="OYN66"/>
      <c r="OYO66"/>
      <c r="OYP66"/>
      <c r="OYQ66"/>
      <c r="OYR66"/>
      <c r="OYS66"/>
      <c r="OYT66"/>
      <c r="OYU66"/>
      <c r="OYV66"/>
      <c r="OYW66"/>
      <c r="OYX66"/>
      <c r="OYY66"/>
      <c r="OYZ66"/>
      <c r="OZA66"/>
      <c r="OZB66"/>
      <c r="OZC66"/>
      <c r="OZD66"/>
      <c r="OZE66"/>
      <c r="OZF66"/>
      <c r="OZG66"/>
      <c r="OZH66"/>
      <c r="OZI66"/>
      <c r="OZJ66"/>
      <c r="OZK66"/>
      <c r="OZL66"/>
      <c r="OZM66"/>
      <c r="OZN66"/>
      <c r="OZO66"/>
      <c r="OZP66"/>
      <c r="OZQ66"/>
      <c r="OZR66"/>
      <c r="OZS66"/>
      <c r="OZT66"/>
      <c r="OZU66"/>
      <c r="OZV66"/>
      <c r="OZW66"/>
      <c r="OZX66"/>
      <c r="OZY66"/>
      <c r="OZZ66"/>
      <c r="PAA66"/>
      <c r="PAB66"/>
      <c r="PAC66"/>
      <c r="PAD66"/>
      <c r="PAE66"/>
      <c r="PAF66"/>
      <c r="PAG66"/>
      <c r="PAH66"/>
      <c r="PAI66"/>
      <c r="PAJ66"/>
      <c r="PAK66"/>
      <c r="PAL66"/>
      <c r="PAM66"/>
      <c r="PAN66"/>
      <c r="PAO66"/>
      <c r="PAP66"/>
      <c r="PAQ66"/>
      <c r="PAR66"/>
      <c r="PAS66"/>
      <c r="PAT66"/>
      <c r="PAU66"/>
      <c r="PAV66"/>
      <c r="PAW66"/>
      <c r="PAX66"/>
      <c r="PAY66"/>
      <c r="PAZ66"/>
      <c r="PBA66"/>
      <c r="PBB66"/>
      <c r="PBC66"/>
      <c r="PBD66"/>
      <c r="PBE66"/>
      <c r="PBF66"/>
      <c r="PBG66"/>
      <c r="PBH66"/>
      <c r="PBI66"/>
      <c r="PBJ66"/>
      <c r="PBK66"/>
      <c r="PBL66"/>
      <c r="PBM66"/>
      <c r="PBN66"/>
      <c r="PBO66"/>
      <c r="PBP66"/>
      <c r="PBQ66"/>
      <c r="PBR66"/>
      <c r="PBS66"/>
      <c r="PBT66"/>
      <c r="PBU66"/>
      <c r="PBV66"/>
      <c r="PBW66"/>
      <c r="PBX66"/>
      <c r="PBY66"/>
      <c r="PBZ66"/>
      <c r="PCA66"/>
      <c r="PCB66"/>
      <c r="PCC66"/>
      <c r="PCD66"/>
      <c r="PCE66"/>
      <c r="PCF66"/>
      <c r="PCG66"/>
      <c r="PCH66"/>
      <c r="PCI66"/>
      <c r="PCJ66"/>
      <c r="PCK66"/>
      <c r="PCL66"/>
      <c r="PCM66"/>
      <c r="PCN66"/>
      <c r="PCO66"/>
      <c r="PCP66"/>
      <c r="PCQ66"/>
      <c r="PCR66"/>
      <c r="PCS66"/>
      <c r="PCT66"/>
      <c r="PCU66"/>
      <c r="PCV66"/>
      <c r="PCW66"/>
      <c r="PCX66"/>
      <c r="PCY66"/>
      <c r="PCZ66"/>
      <c r="PDA66"/>
      <c r="PDB66"/>
      <c r="PDC66"/>
      <c r="PDD66"/>
      <c r="PDE66"/>
      <c r="PDF66"/>
      <c r="PDG66"/>
      <c r="PDH66"/>
      <c r="PDI66"/>
      <c r="PDJ66"/>
      <c r="PDK66"/>
      <c r="PDL66"/>
      <c r="PDM66"/>
      <c r="PDN66"/>
      <c r="PDO66"/>
      <c r="PDP66"/>
      <c r="PDQ66"/>
      <c r="PDR66"/>
      <c r="PDS66"/>
      <c r="PDT66"/>
      <c r="PDU66"/>
      <c r="PDV66"/>
      <c r="PDW66"/>
      <c r="PDX66"/>
      <c r="PDY66"/>
      <c r="PDZ66"/>
      <c r="PEA66"/>
      <c r="PEB66"/>
      <c r="PEC66"/>
      <c r="PED66"/>
      <c r="PEE66"/>
      <c r="PEF66"/>
      <c r="PEG66"/>
      <c r="PEH66"/>
      <c r="PEI66"/>
      <c r="PEJ66"/>
      <c r="PEK66"/>
      <c r="PEL66"/>
      <c r="PEM66"/>
      <c r="PEN66"/>
      <c r="PEO66"/>
      <c r="PEP66"/>
      <c r="PEQ66"/>
      <c r="PER66"/>
      <c r="PES66"/>
      <c r="PET66"/>
      <c r="PEU66"/>
      <c r="PEV66"/>
      <c r="PEW66"/>
      <c r="PEX66"/>
      <c r="PEY66"/>
      <c r="PEZ66"/>
      <c r="PFA66"/>
      <c r="PFB66"/>
      <c r="PFC66"/>
      <c r="PFD66"/>
      <c r="PFE66"/>
      <c r="PFF66"/>
      <c r="PFG66"/>
      <c r="PFH66"/>
      <c r="PFI66"/>
      <c r="PFJ66"/>
      <c r="PFK66"/>
      <c r="PFL66"/>
      <c r="PFM66"/>
      <c r="PFN66"/>
      <c r="PFO66"/>
      <c r="PFP66"/>
      <c r="PFQ66"/>
      <c r="PFR66"/>
      <c r="PFS66"/>
      <c r="PFT66"/>
      <c r="PFU66"/>
      <c r="PFV66"/>
      <c r="PFW66"/>
      <c r="PFX66"/>
      <c r="PFY66"/>
      <c r="PFZ66"/>
      <c r="PGA66"/>
      <c r="PGB66"/>
      <c r="PGC66"/>
      <c r="PGD66"/>
      <c r="PGE66"/>
      <c r="PGF66"/>
      <c r="PGG66"/>
      <c r="PGH66"/>
      <c r="PGI66"/>
      <c r="PGJ66"/>
      <c r="PGK66"/>
      <c r="PGL66"/>
      <c r="PGM66"/>
      <c r="PGN66"/>
      <c r="PGO66"/>
      <c r="PGP66"/>
      <c r="PGQ66"/>
      <c r="PGR66"/>
      <c r="PGS66"/>
      <c r="PGT66"/>
      <c r="PGU66"/>
      <c r="PGV66"/>
      <c r="PGW66"/>
      <c r="PGX66"/>
      <c r="PGY66"/>
      <c r="PGZ66"/>
      <c r="PHA66"/>
      <c r="PHB66"/>
      <c r="PHC66"/>
      <c r="PHD66"/>
      <c r="PHE66"/>
      <c r="PHF66"/>
      <c r="PHG66"/>
      <c r="PHH66"/>
      <c r="PHI66"/>
      <c r="PHJ66"/>
      <c r="PHK66"/>
      <c r="PHL66"/>
      <c r="PHM66"/>
      <c r="PHN66"/>
      <c r="PHO66"/>
      <c r="PHP66"/>
      <c r="PHQ66"/>
      <c r="PHR66"/>
      <c r="PHS66"/>
      <c r="PHT66"/>
      <c r="PHU66"/>
      <c r="PHV66"/>
      <c r="PHW66"/>
      <c r="PHX66"/>
      <c r="PHY66"/>
      <c r="PHZ66"/>
      <c r="PIA66"/>
      <c r="PIB66"/>
      <c r="PIC66"/>
      <c r="PID66"/>
      <c r="PIE66"/>
      <c r="PIF66"/>
      <c r="PIG66"/>
      <c r="PIH66"/>
      <c r="PII66"/>
      <c r="PIJ66"/>
      <c r="PIK66"/>
      <c r="PIL66"/>
      <c r="PIM66"/>
      <c r="PIN66"/>
      <c r="PIO66"/>
      <c r="PIP66"/>
      <c r="PIQ66"/>
      <c r="PIR66"/>
      <c r="PIS66"/>
      <c r="PIT66"/>
      <c r="PIU66"/>
      <c r="PIV66"/>
      <c r="PIW66"/>
      <c r="PIX66"/>
      <c r="PIY66"/>
      <c r="PIZ66"/>
      <c r="PJA66"/>
      <c r="PJB66"/>
      <c r="PJC66"/>
      <c r="PJD66"/>
      <c r="PJE66"/>
      <c r="PJF66"/>
      <c r="PJG66"/>
      <c r="PJH66"/>
      <c r="PJI66"/>
      <c r="PJJ66"/>
      <c r="PJK66"/>
      <c r="PJL66"/>
      <c r="PJM66"/>
      <c r="PJN66"/>
      <c r="PJO66"/>
      <c r="PJP66"/>
      <c r="PJQ66"/>
      <c r="PJR66"/>
      <c r="PJS66"/>
      <c r="PJT66"/>
      <c r="PJU66"/>
      <c r="PJV66"/>
      <c r="PJW66"/>
      <c r="PJX66"/>
      <c r="PJY66"/>
      <c r="PJZ66"/>
      <c r="PKA66"/>
      <c r="PKB66"/>
      <c r="PKC66"/>
      <c r="PKD66"/>
      <c r="PKE66"/>
      <c r="PKF66"/>
      <c r="PKG66"/>
      <c r="PKH66"/>
      <c r="PKI66"/>
      <c r="PKJ66"/>
      <c r="PKK66"/>
      <c r="PKL66"/>
      <c r="PKM66"/>
      <c r="PKN66"/>
      <c r="PKO66"/>
      <c r="PKP66"/>
      <c r="PKQ66"/>
      <c r="PKR66"/>
      <c r="PKS66"/>
      <c r="PKT66"/>
      <c r="PKU66"/>
      <c r="PKV66"/>
      <c r="PKW66"/>
      <c r="PKX66"/>
      <c r="PKY66"/>
      <c r="PKZ66"/>
      <c r="PLA66"/>
      <c r="PLB66"/>
      <c r="PLC66"/>
      <c r="PLD66"/>
      <c r="PLE66"/>
      <c r="PLF66"/>
      <c r="PLG66"/>
      <c r="PLH66"/>
      <c r="PLI66"/>
      <c r="PLJ66"/>
      <c r="PLK66"/>
      <c r="PLL66"/>
      <c r="PLM66"/>
      <c r="PLN66"/>
      <c r="PLO66"/>
      <c r="PLP66"/>
      <c r="PLQ66"/>
      <c r="PLR66"/>
      <c r="PLS66"/>
      <c r="PLT66"/>
      <c r="PLU66"/>
      <c r="PLV66"/>
      <c r="PLW66"/>
      <c r="PLX66"/>
      <c r="PLY66"/>
      <c r="PLZ66"/>
      <c r="PMA66"/>
      <c r="PMB66"/>
      <c r="PMC66"/>
      <c r="PMD66"/>
      <c r="PME66"/>
      <c r="PMF66"/>
      <c r="PMG66"/>
      <c r="PMH66"/>
      <c r="PMI66"/>
      <c r="PMJ66"/>
      <c r="PMK66"/>
      <c r="PML66"/>
      <c r="PMM66"/>
      <c r="PMN66"/>
      <c r="PMO66"/>
      <c r="PMP66"/>
      <c r="PMQ66"/>
      <c r="PMR66"/>
      <c r="PMS66"/>
      <c r="PMT66"/>
      <c r="PMU66"/>
      <c r="PMV66"/>
      <c r="PMW66"/>
      <c r="PMX66"/>
      <c r="PMY66"/>
      <c r="PMZ66"/>
      <c r="PNA66"/>
      <c r="PNB66"/>
      <c r="PNC66"/>
      <c r="PND66"/>
      <c r="PNE66"/>
      <c r="PNF66"/>
      <c r="PNG66"/>
      <c r="PNH66"/>
      <c r="PNI66"/>
      <c r="PNJ66"/>
      <c r="PNK66"/>
      <c r="PNL66"/>
      <c r="PNM66"/>
      <c r="PNN66"/>
      <c r="PNO66"/>
      <c r="PNP66"/>
      <c r="PNQ66"/>
      <c r="PNR66"/>
      <c r="PNS66"/>
      <c r="PNT66"/>
      <c r="PNU66"/>
      <c r="PNV66"/>
      <c r="PNW66"/>
      <c r="PNX66"/>
      <c r="PNY66"/>
      <c r="PNZ66"/>
      <c r="POA66"/>
      <c r="POB66"/>
      <c r="POC66"/>
      <c r="POD66"/>
      <c r="POE66"/>
      <c r="POF66"/>
      <c r="POG66"/>
      <c r="POH66"/>
      <c r="POI66"/>
      <c r="POJ66"/>
      <c r="POK66"/>
      <c r="POL66"/>
      <c r="POM66"/>
      <c r="PON66"/>
      <c r="POO66"/>
      <c r="POP66"/>
      <c r="POQ66"/>
      <c r="POR66"/>
      <c r="POS66"/>
      <c r="POT66"/>
      <c r="POU66"/>
      <c r="POV66"/>
      <c r="POW66"/>
      <c r="POX66"/>
      <c r="POY66"/>
      <c r="POZ66"/>
      <c r="PPA66"/>
      <c r="PPB66"/>
      <c r="PPC66"/>
      <c r="PPD66"/>
      <c r="PPE66"/>
      <c r="PPF66"/>
      <c r="PPG66"/>
      <c r="PPH66"/>
      <c r="PPI66"/>
      <c r="PPJ66"/>
      <c r="PPK66"/>
      <c r="PPL66"/>
      <c r="PPM66"/>
      <c r="PPN66"/>
      <c r="PPO66"/>
      <c r="PPP66"/>
      <c r="PPQ66"/>
      <c r="PPR66"/>
      <c r="PPS66"/>
      <c r="PPT66"/>
      <c r="PPU66"/>
      <c r="PPV66"/>
      <c r="PPW66"/>
      <c r="PPX66"/>
      <c r="PPY66"/>
      <c r="PPZ66"/>
      <c r="PQA66"/>
      <c r="PQB66"/>
      <c r="PQC66"/>
      <c r="PQD66"/>
      <c r="PQE66"/>
      <c r="PQF66"/>
      <c r="PQG66"/>
      <c r="PQH66"/>
      <c r="PQI66"/>
      <c r="PQJ66"/>
      <c r="PQK66"/>
      <c r="PQL66"/>
      <c r="PQM66"/>
      <c r="PQN66"/>
      <c r="PQO66"/>
      <c r="PQP66"/>
      <c r="PQQ66"/>
      <c r="PQR66"/>
      <c r="PQS66"/>
      <c r="PQT66"/>
      <c r="PQU66"/>
      <c r="PQV66"/>
      <c r="PQW66"/>
      <c r="PQX66"/>
      <c r="PQY66"/>
      <c r="PQZ66"/>
      <c r="PRA66"/>
      <c r="PRB66"/>
      <c r="PRC66"/>
      <c r="PRD66"/>
      <c r="PRE66"/>
      <c r="PRF66"/>
      <c r="PRG66"/>
      <c r="PRH66"/>
      <c r="PRI66"/>
      <c r="PRJ66"/>
      <c r="PRK66"/>
      <c r="PRL66"/>
      <c r="PRM66"/>
      <c r="PRN66"/>
      <c r="PRO66"/>
      <c r="PRP66"/>
      <c r="PRQ66"/>
      <c r="PRR66"/>
      <c r="PRS66"/>
      <c r="PRT66"/>
      <c r="PRU66"/>
      <c r="PRV66"/>
      <c r="PRW66"/>
      <c r="PRX66"/>
      <c r="PRY66"/>
      <c r="PRZ66"/>
      <c r="PSA66"/>
      <c r="PSB66"/>
      <c r="PSC66"/>
      <c r="PSD66"/>
      <c r="PSE66"/>
      <c r="PSF66"/>
      <c r="PSG66"/>
      <c r="PSH66"/>
      <c r="PSI66"/>
      <c r="PSJ66"/>
      <c r="PSK66"/>
      <c r="PSL66"/>
      <c r="PSM66"/>
      <c r="PSN66"/>
      <c r="PSO66"/>
      <c r="PSP66"/>
      <c r="PSQ66"/>
      <c r="PSR66"/>
      <c r="PSS66"/>
      <c r="PST66"/>
      <c r="PSU66"/>
      <c r="PSV66"/>
      <c r="PSW66"/>
      <c r="PSX66"/>
      <c r="PSY66"/>
      <c r="PSZ66"/>
      <c r="PTA66"/>
      <c r="PTB66"/>
      <c r="PTC66"/>
      <c r="PTD66"/>
      <c r="PTE66"/>
      <c r="PTF66"/>
      <c r="PTG66"/>
      <c r="PTH66"/>
      <c r="PTI66"/>
      <c r="PTJ66"/>
      <c r="PTK66"/>
      <c r="PTL66"/>
      <c r="PTM66"/>
      <c r="PTN66"/>
      <c r="PTO66"/>
      <c r="PTP66"/>
      <c r="PTQ66"/>
      <c r="PTR66"/>
      <c r="PTS66"/>
      <c r="PTT66"/>
      <c r="PTU66"/>
      <c r="PTV66"/>
      <c r="PTW66"/>
      <c r="PTX66"/>
      <c r="PTY66"/>
      <c r="PTZ66"/>
      <c r="PUA66"/>
      <c r="PUB66"/>
      <c r="PUC66"/>
      <c r="PUD66"/>
      <c r="PUE66"/>
      <c r="PUF66"/>
      <c r="PUG66"/>
      <c r="PUH66"/>
      <c r="PUI66"/>
      <c r="PUJ66"/>
      <c r="PUK66"/>
      <c r="PUL66"/>
      <c r="PUM66"/>
      <c r="PUN66"/>
      <c r="PUO66"/>
      <c r="PUP66"/>
      <c r="PUQ66"/>
      <c r="PUR66"/>
      <c r="PUS66"/>
      <c r="PUT66"/>
      <c r="PUU66"/>
      <c r="PUV66"/>
      <c r="PUW66"/>
      <c r="PUX66"/>
      <c r="PUY66"/>
      <c r="PUZ66"/>
      <c r="PVA66"/>
      <c r="PVB66"/>
      <c r="PVC66"/>
      <c r="PVD66"/>
      <c r="PVE66"/>
      <c r="PVF66"/>
      <c r="PVG66"/>
      <c r="PVH66"/>
      <c r="PVI66"/>
      <c r="PVJ66"/>
      <c r="PVK66"/>
      <c r="PVL66"/>
      <c r="PVM66"/>
      <c r="PVN66"/>
      <c r="PVO66"/>
      <c r="PVP66"/>
      <c r="PVQ66"/>
      <c r="PVR66"/>
      <c r="PVS66"/>
      <c r="PVT66"/>
      <c r="PVU66"/>
      <c r="PVV66"/>
      <c r="PVW66"/>
      <c r="PVX66"/>
      <c r="PVY66"/>
      <c r="PVZ66"/>
      <c r="PWA66"/>
      <c r="PWB66"/>
      <c r="PWC66"/>
      <c r="PWD66"/>
      <c r="PWE66"/>
      <c r="PWF66"/>
      <c r="PWG66"/>
      <c r="PWH66"/>
      <c r="PWI66"/>
      <c r="PWJ66"/>
      <c r="PWK66"/>
      <c r="PWL66"/>
      <c r="PWM66"/>
      <c r="PWN66"/>
      <c r="PWO66"/>
      <c r="PWP66"/>
      <c r="PWQ66"/>
      <c r="PWR66"/>
      <c r="PWS66"/>
      <c r="PWT66"/>
      <c r="PWU66"/>
      <c r="PWV66"/>
      <c r="PWW66"/>
      <c r="PWX66"/>
      <c r="PWY66"/>
      <c r="PWZ66"/>
      <c r="PXA66"/>
      <c r="PXB66"/>
      <c r="PXC66"/>
      <c r="PXD66"/>
      <c r="PXE66"/>
      <c r="PXF66"/>
      <c r="PXG66"/>
      <c r="PXH66"/>
      <c r="PXI66"/>
      <c r="PXJ66"/>
      <c r="PXK66"/>
      <c r="PXL66"/>
      <c r="PXM66"/>
      <c r="PXN66"/>
      <c r="PXO66"/>
      <c r="PXP66"/>
      <c r="PXQ66"/>
      <c r="PXR66"/>
      <c r="PXS66"/>
      <c r="PXT66"/>
      <c r="PXU66"/>
      <c r="PXV66"/>
      <c r="PXW66"/>
      <c r="PXX66"/>
      <c r="PXY66"/>
      <c r="PXZ66"/>
      <c r="PYA66"/>
      <c r="PYB66"/>
      <c r="PYC66"/>
      <c r="PYD66"/>
      <c r="PYE66"/>
      <c r="PYF66"/>
      <c r="PYG66"/>
      <c r="PYH66"/>
      <c r="PYI66"/>
      <c r="PYJ66"/>
      <c r="PYK66"/>
      <c r="PYL66"/>
      <c r="PYM66"/>
      <c r="PYN66"/>
      <c r="PYO66"/>
      <c r="PYP66"/>
      <c r="PYQ66"/>
      <c r="PYR66"/>
      <c r="PYS66"/>
      <c r="PYT66"/>
      <c r="PYU66"/>
      <c r="PYV66"/>
      <c r="PYW66"/>
      <c r="PYX66"/>
      <c r="PYY66"/>
      <c r="PYZ66"/>
      <c r="PZA66"/>
      <c r="PZB66"/>
      <c r="PZC66"/>
      <c r="PZD66"/>
      <c r="PZE66"/>
      <c r="PZF66"/>
      <c r="PZG66"/>
      <c r="PZH66"/>
      <c r="PZI66"/>
      <c r="PZJ66"/>
      <c r="PZK66"/>
      <c r="PZL66"/>
      <c r="PZM66"/>
      <c r="PZN66"/>
      <c r="PZO66"/>
      <c r="PZP66"/>
      <c r="PZQ66"/>
      <c r="PZR66"/>
      <c r="PZS66"/>
      <c r="PZT66"/>
      <c r="PZU66"/>
      <c r="PZV66"/>
      <c r="PZW66"/>
      <c r="PZX66"/>
      <c r="PZY66"/>
      <c r="PZZ66"/>
      <c r="QAA66"/>
      <c r="QAB66"/>
      <c r="QAC66"/>
      <c r="QAD66"/>
      <c r="QAE66"/>
      <c r="QAF66"/>
      <c r="QAG66"/>
      <c r="QAH66"/>
      <c r="QAI66"/>
      <c r="QAJ66"/>
      <c r="QAK66"/>
      <c r="QAL66"/>
      <c r="QAM66"/>
      <c r="QAN66"/>
      <c r="QAO66"/>
      <c r="QAP66"/>
      <c r="QAQ66"/>
      <c r="QAR66"/>
      <c r="QAS66"/>
      <c r="QAT66"/>
      <c r="QAU66"/>
      <c r="QAV66"/>
      <c r="QAW66"/>
      <c r="QAX66"/>
      <c r="QAY66"/>
      <c r="QAZ66"/>
      <c r="QBA66"/>
      <c r="QBB66"/>
      <c r="QBC66"/>
      <c r="QBD66"/>
      <c r="QBE66"/>
      <c r="QBF66"/>
      <c r="QBG66"/>
      <c r="QBH66"/>
      <c r="QBI66"/>
      <c r="QBJ66"/>
      <c r="QBK66"/>
      <c r="QBL66"/>
      <c r="QBM66"/>
      <c r="QBN66"/>
      <c r="QBO66"/>
      <c r="QBP66"/>
      <c r="QBQ66"/>
      <c r="QBR66"/>
      <c r="QBS66"/>
      <c r="QBT66"/>
      <c r="QBU66"/>
      <c r="QBV66"/>
      <c r="QBW66"/>
      <c r="QBX66"/>
      <c r="QBY66"/>
      <c r="QBZ66"/>
      <c r="QCA66"/>
      <c r="QCB66"/>
      <c r="QCC66"/>
      <c r="QCD66"/>
      <c r="QCE66"/>
      <c r="QCF66"/>
      <c r="QCG66"/>
      <c r="QCH66"/>
      <c r="QCI66"/>
      <c r="QCJ66"/>
      <c r="QCK66"/>
      <c r="QCL66"/>
      <c r="QCM66"/>
      <c r="QCN66"/>
      <c r="QCO66"/>
      <c r="QCP66"/>
      <c r="QCQ66"/>
      <c r="QCR66"/>
      <c r="QCS66"/>
      <c r="QCT66"/>
      <c r="QCU66"/>
      <c r="QCV66"/>
      <c r="QCW66"/>
      <c r="QCX66"/>
      <c r="QCY66"/>
      <c r="QCZ66"/>
      <c r="QDA66"/>
      <c r="QDB66"/>
      <c r="QDC66"/>
      <c r="QDD66"/>
      <c r="QDE66"/>
      <c r="QDF66"/>
      <c r="QDG66"/>
      <c r="QDH66"/>
      <c r="QDI66"/>
      <c r="QDJ66"/>
      <c r="QDK66"/>
      <c r="QDL66"/>
      <c r="QDM66"/>
      <c r="QDN66"/>
      <c r="QDO66"/>
      <c r="QDP66"/>
      <c r="QDQ66"/>
      <c r="QDR66"/>
      <c r="QDS66"/>
      <c r="QDT66"/>
      <c r="QDU66"/>
      <c r="QDV66"/>
      <c r="QDW66"/>
      <c r="QDX66"/>
      <c r="QDY66"/>
      <c r="QDZ66"/>
      <c r="QEA66"/>
      <c r="QEB66"/>
      <c r="QEC66"/>
      <c r="QED66"/>
      <c r="QEE66"/>
      <c r="QEF66"/>
      <c r="QEG66"/>
      <c r="QEH66"/>
      <c r="QEI66"/>
      <c r="QEJ66"/>
      <c r="QEK66"/>
      <c r="QEL66"/>
      <c r="QEM66"/>
      <c r="QEN66"/>
      <c r="QEO66"/>
      <c r="QEP66"/>
      <c r="QEQ66"/>
      <c r="QER66"/>
      <c r="QES66"/>
      <c r="QET66"/>
      <c r="QEU66"/>
      <c r="QEV66"/>
      <c r="QEW66"/>
      <c r="QEX66"/>
      <c r="QEY66"/>
      <c r="QEZ66"/>
      <c r="QFA66"/>
      <c r="QFB66"/>
      <c r="QFC66"/>
      <c r="QFD66"/>
      <c r="QFE66"/>
      <c r="QFF66"/>
      <c r="QFG66"/>
      <c r="QFH66"/>
      <c r="QFI66"/>
      <c r="QFJ66"/>
      <c r="QFK66"/>
      <c r="QFL66"/>
      <c r="QFM66"/>
      <c r="QFN66"/>
      <c r="QFO66"/>
      <c r="QFP66"/>
      <c r="QFQ66"/>
      <c r="QFR66"/>
      <c r="QFS66"/>
      <c r="QFT66"/>
      <c r="QFU66"/>
      <c r="QFV66"/>
      <c r="QFW66"/>
      <c r="QFX66"/>
      <c r="QFY66"/>
      <c r="QFZ66"/>
      <c r="QGA66"/>
      <c r="QGB66"/>
      <c r="QGC66"/>
      <c r="QGD66"/>
      <c r="QGE66"/>
      <c r="QGF66"/>
      <c r="QGG66"/>
      <c r="QGH66"/>
      <c r="QGI66"/>
      <c r="QGJ66"/>
      <c r="QGK66"/>
      <c r="QGL66"/>
      <c r="QGM66"/>
      <c r="QGN66"/>
      <c r="QGO66"/>
      <c r="QGP66"/>
      <c r="QGQ66"/>
      <c r="QGR66"/>
      <c r="QGS66"/>
      <c r="QGT66"/>
      <c r="QGU66"/>
      <c r="QGV66"/>
      <c r="QGW66"/>
      <c r="QGX66"/>
      <c r="QGY66"/>
      <c r="QGZ66"/>
      <c r="QHA66"/>
      <c r="QHB66"/>
      <c r="QHC66"/>
      <c r="QHD66"/>
      <c r="QHE66"/>
      <c r="QHF66"/>
      <c r="QHG66"/>
      <c r="QHH66"/>
      <c r="QHI66"/>
      <c r="QHJ66"/>
      <c r="QHK66"/>
      <c r="QHL66"/>
      <c r="QHM66"/>
      <c r="QHN66"/>
      <c r="QHO66"/>
      <c r="QHP66"/>
      <c r="QHQ66"/>
      <c r="QHR66"/>
      <c r="QHS66"/>
      <c r="QHT66"/>
      <c r="QHU66"/>
      <c r="QHV66"/>
      <c r="QHW66"/>
      <c r="QHX66"/>
      <c r="QHY66"/>
      <c r="QHZ66"/>
      <c r="QIA66"/>
      <c r="QIB66"/>
      <c r="QIC66"/>
      <c r="QID66"/>
      <c r="QIE66"/>
      <c r="QIF66"/>
      <c r="QIG66"/>
      <c r="QIH66"/>
      <c r="QII66"/>
      <c r="QIJ66"/>
      <c r="QIK66"/>
      <c r="QIL66"/>
      <c r="QIM66"/>
      <c r="QIN66"/>
      <c r="QIO66"/>
      <c r="QIP66"/>
      <c r="QIQ66"/>
      <c r="QIR66"/>
      <c r="QIS66"/>
      <c r="QIT66"/>
      <c r="QIU66"/>
      <c r="QIV66"/>
      <c r="QIW66"/>
      <c r="QIX66"/>
      <c r="QIY66"/>
      <c r="QIZ66"/>
      <c r="QJA66"/>
      <c r="QJB66"/>
      <c r="QJC66"/>
      <c r="QJD66"/>
      <c r="QJE66"/>
      <c r="QJF66"/>
      <c r="QJG66"/>
      <c r="QJH66"/>
      <c r="QJI66"/>
      <c r="QJJ66"/>
      <c r="QJK66"/>
      <c r="QJL66"/>
      <c r="QJM66"/>
      <c r="QJN66"/>
      <c r="QJO66"/>
      <c r="QJP66"/>
      <c r="QJQ66"/>
      <c r="QJR66"/>
      <c r="QJS66"/>
      <c r="QJT66"/>
      <c r="QJU66"/>
      <c r="QJV66"/>
      <c r="QJW66"/>
      <c r="QJX66"/>
      <c r="QJY66"/>
      <c r="QJZ66"/>
      <c r="QKA66"/>
      <c r="QKB66"/>
      <c r="QKC66"/>
      <c r="QKD66"/>
      <c r="QKE66"/>
      <c r="QKF66"/>
      <c r="QKG66"/>
      <c r="QKH66"/>
      <c r="QKI66"/>
      <c r="QKJ66"/>
      <c r="QKK66"/>
      <c r="QKL66"/>
      <c r="QKM66"/>
      <c r="QKN66"/>
      <c r="QKO66"/>
      <c r="QKP66"/>
      <c r="QKQ66"/>
      <c r="QKR66"/>
      <c r="QKS66"/>
      <c r="QKT66"/>
      <c r="QKU66"/>
      <c r="QKV66"/>
      <c r="QKW66"/>
      <c r="QKX66"/>
      <c r="QKY66"/>
      <c r="QKZ66"/>
      <c r="QLA66"/>
      <c r="QLB66"/>
      <c r="QLC66"/>
      <c r="QLD66"/>
      <c r="QLE66"/>
      <c r="QLF66"/>
      <c r="QLG66"/>
      <c r="QLH66"/>
      <c r="QLI66"/>
      <c r="QLJ66"/>
      <c r="QLK66"/>
      <c r="QLL66"/>
      <c r="QLM66"/>
      <c r="QLN66"/>
      <c r="QLO66"/>
      <c r="QLP66"/>
      <c r="QLQ66"/>
      <c r="QLR66"/>
      <c r="QLS66"/>
      <c r="QLT66"/>
      <c r="QLU66"/>
      <c r="QLV66"/>
      <c r="QLW66"/>
      <c r="QLX66"/>
      <c r="QLY66"/>
      <c r="QLZ66"/>
      <c r="QMA66"/>
      <c r="QMB66"/>
      <c r="QMC66"/>
      <c r="QMD66"/>
      <c r="QME66"/>
      <c r="QMF66"/>
      <c r="QMG66"/>
      <c r="QMH66"/>
      <c r="QMI66"/>
      <c r="QMJ66"/>
      <c r="QMK66"/>
      <c r="QML66"/>
      <c r="QMM66"/>
      <c r="QMN66"/>
      <c r="QMO66"/>
      <c r="QMP66"/>
      <c r="QMQ66"/>
      <c r="QMR66"/>
      <c r="QMS66"/>
      <c r="QMT66"/>
      <c r="QMU66"/>
      <c r="QMV66"/>
      <c r="QMW66"/>
      <c r="QMX66"/>
      <c r="QMY66"/>
      <c r="QMZ66"/>
      <c r="QNA66"/>
      <c r="QNB66"/>
      <c r="QNC66"/>
      <c r="QND66"/>
      <c r="QNE66"/>
      <c r="QNF66"/>
      <c r="QNG66"/>
      <c r="QNH66"/>
      <c r="QNI66"/>
      <c r="QNJ66"/>
      <c r="QNK66"/>
      <c r="QNL66"/>
      <c r="QNM66"/>
      <c r="QNN66"/>
      <c r="QNO66"/>
      <c r="QNP66"/>
      <c r="QNQ66"/>
      <c r="QNR66"/>
      <c r="QNS66"/>
      <c r="QNT66"/>
      <c r="QNU66"/>
      <c r="QNV66"/>
      <c r="QNW66"/>
      <c r="QNX66"/>
      <c r="QNY66"/>
      <c r="QNZ66"/>
      <c r="QOA66"/>
      <c r="QOB66"/>
      <c r="QOC66"/>
      <c r="QOD66"/>
      <c r="QOE66"/>
      <c r="QOF66"/>
      <c r="QOG66"/>
      <c r="QOH66"/>
      <c r="QOI66"/>
      <c r="QOJ66"/>
      <c r="QOK66"/>
      <c r="QOL66"/>
      <c r="QOM66"/>
      <c r="QON66"/>
      <c r="QOO66"/>
      <c r="QOP66"/>
      <c r="QOQ66"/>
      <c r="QOR66"/>
      <c r="QOS66"/>
      <c r="QOT66"/>
      <c r="QOU66"/>
      <c r="QOV66"/>
      <c r="QOW66"/>
      <c r="QOX66"/>
      <c r="QOY66"/>
      <c r="QOZ66"/>
      <c r="QPA66"/>
      <c r="QPB66"/>
      <c r="QPC66"/>
      <c r="QPD66"/>
      <c r="QPE66"/>
      <c r="QPF66"/>
      <c r="QPG66"/>
      <c r="QPH66"/>
      <c r="QPI66"/>
      <c r="QPJ66"/>
      <c r="QPK66"/>
      <c r="QPL66"/>
      <c r="QPM66"/>
      <c r="QPN66"/>
      <c r="QPO66"/>
      <c r="QPP66"/>
      <c r="QPQ66"/>
      <c r="QPR66"/>
      <c r="QPS66"/>
      <c r="QPT66"/>
      <c r="QPU66"/>
      <c r="QPV66"/>
      <c r="QPW66"/>
      <c r="QPX66"/>
      <c r="QPY66"/>
      <c r="QPZ66"/>
      <c r="QQA66"/>
      <c r="QQB66"/>
      <c r="QQC66"/>
      <c r="QQD66"/>
      <c r="QQE66"/>
      <c r="QQF66"/>
      <c r="QQG66"/>
      <c r="QQH66"/>
      <c r="QQI66"/>
      <c r="QQJ66"/>
      <c r="QQK66"/>
      <c r="QQL66"/>
      <c r="QQM66"/>
      <c r="QQN66"/>
      <c r="QQO66"/>
      <c r="QQP66"/>
      <c r="QQQ66"/>
      <c r="QQR66"/>
      <c r="QQS66"/>
      <c r="QQT66"/>
      <c r="QQU66"/>
      <c r="QQV66"/>
      <c r="QQW66"/>
      <c r="QQX66"/>
      <c r="QQY66"/>
      <c r="QQZ66"/>
      <c r="QRA66"/>
      <c r="QRB66"/>
      <c r="QRC66"/>
      <c r="QRD66"/>
      <c r="QRE66"/>
      <c r="QRF66"/>
      <c r="QRG66"/>
      <c r="QRH66"/>
      <c r="QRI66"/>
      <c r="QRJ66"/>
      <c r="QRK66"/>
      <c r="QRL66"/>
      <c r="QRM66"/>
      <c r="QRN66"/>
      <c r="QRO66"/>
      <c r="QRP66"/>
      <c r="QRQ66"/>
      <c r="QRR66"/>
      <c r="QRS66"/>
      <c r="QRT66"/>
      <c r="QRU66"/>
      <c r="QRV66"/>
      <c r="QRW66"/>
      <c r="QRX66"/>
      <c r="QRY66"/>
      <c r="QRZ66"/>
      <c r="QSA66"/>
      <c r="QSB66"/>
      <c r="QSC66"/>
      <c r="QSD66"/>
      <c r="QSE66"/>
      <c r="QSF66"/>
      <c r="QSG66"/>
      <c r="QSH66"/>
      <c r="QSI66"/>
      <c r="QSJ66"/>
      <c r="QSK66"/>
      <c r="QSL66"/>
      <c r="QSM66"/>
      <c r="QSN66"/>
      <c r="QSO66"/>
      <c r="QSP66"/>
      <c r="QSQ66"/>
      <c r="QSR66"/>
      <c r="QSS66"/>
      <c r="QST66"/>
      <c r="QSU66"/>
      <c r="QSV66"/>
      <c r="QSW66"/>
      <c r="QSX66"/>
      <c r="QSY66"/>
      <c r="QSZ66"/>
      <c r="QTA66"/>
      <c r="QTB66"/>
      <c r="QTC66"/>
      <c r="QTD66"/>
      <c r="QTE66"/>
      <c r="QTF66"/>
      <c r="QTG66"/>
      <c r="QTH66"/>
      <c r="QTI66"/>
      <c r="QTJ66"/>
      <c r="QTK66"/>
      <c r="QTL66"/>
      <c r="QTM66"/>
      <c r="QTN66"/>
      <c r="QTO66"/>
      <c r="QTP66"/>
      <c r="QTQ66"/>
      <c r="QTR66"/>
      <c r="QTS66"/>
      <c r="QTT66"/>
      <c r="QTU66"/>
      <c r="QTV66"/>
      <c r="QTW66"/>
      <c r="QTX66"/>
      <c r="QTY66"/>
      <c r="QTZ66"/>
      <c r="QUA66"/>
      <c r="QUB66"/>
      <c r="QUC66"/>
      <c r="QUD66"/>
      <c r="QUE66"/>
      <c r="QUF66"/>
      <c r="QUG66"/>
      <c r="QUH66"/>
      <c r="QUI66"/>
      <c r="QUJ66"/>
      <c r="QUK66"/>
      <c r="QUL66"/>
      <c r="QUM66"/>
      <c r="QUN66"/>
      <c r="QUO66"/>
      <c r="QUP66"/>
      <c r="QUQ66"/>
      <c r="QUR66"/>
      <c r="QUS66"/>
      <c r="QUT66"/>
      <c r="QUU66"/>
      <c r="QUV66"/>
      <c r="QUW66"/>
      <c r="QUX66"/>
      <c r="QUY66"/>
      <c r="QUZ66"/>
      <c r="QVA66"/>
      <c r="QVB66"/>
      <c r="QVC66"/>
      <c r="QVD66"/>
      <c r="QVE66"/>
      <c r="QVF66"/>
      <c r="QVG66"/>
      <c r="QVH66"/>
      <c r="QVI66"/>
      <c r="QVJ66"/>
      <c r="QVK66"/>
      <c r="QVL66"/>
      <c r="QVM66"/>
      <c r="QVN66"/>
      <c r="QVO66"/>
      <c r="QVP66"/>
      <c r="QVQ66"/>
      <c r="QVR66"/>
      <c r="QVS66"/>
      <c r="QVT66"/>
      <c r="QVU66"/>
      <c r="QVV66"/>
      <c r="QVW66"/>
      <c r="QVX66"/>
      <c r="QVY66"/>
      <c r="QVZ66"/>
      <c r="QWA66"/>
      <c r="QWB66"/>
      <c r="QWC66"/>
      <c r="QWD66"/>
      <c r="QWE66"/>
      <c r="QWF66"/>
      <c r="QWG66"/>
      <c r="QWH66"/>
      <c r="QWI66"/>
      <c r="QWJ66"/>
      <c r="QWK66"/>
      <c r="QWL66"/>
      <c r="QWM66"/>
      <c r="QWN66"/>
      <c r="QWO66"/>
      <c r="QWP66"/>
      <c r="QWQ66"/>
      <c r="QWR66"/>
      <c r="QWS66"/>
      <c r="QWT66"/>
      <c r="QWU66"/>
      <c r="QWV66"/>
      <c r="QWW66"/>
      <c r="QWX66"/>
      <c r="QWY66"/>
      <c r="QWZ66"/>
      <c r="QXA66"/>
      <c r="QXB66"/>
      <c r="QXC66"/>
      <c r="QXD66"/>
      <c r="QXE66"/>
      <c r="QXF66"/>
      <c r="QXG66"/>
      <c r="QXH66"/>
      <c r="QXI66"/>
      <c r="QXJ66"/>
      <c r="QXK66"/>
      <c r="QXL66"/>
      <c r="QXM66"/>
      <c r="QXN66"/>
      <c r="QXO66"/>
      <c r="QXP66"/>
      <c r="QXQ66"/>
      <c r="QXR66"/>
      <c r="QXS66"/>
      <c r="QXT66"/>
      <c r="QXU66"/>
      <c r="QXV66"/>
      <c r="QXW66"/>
      <c r="QXX66"/>
      <c r="QXY66"/>
      <c r="QXZ66"/>
      <c r="QYA66"/>
      <c r="QYB66"/>
      <c r="QYC66"/>
      <c r="QYD66"/>
      <c r="QYE66"/>
      <c r="QYF66"/>
      <c r="QYG66"/>
      <c r="QYH66"/>
      <c r="QYI66"/>
      <c r="QYJ66"/>
      <c r="QYK66"/>
      <c r="QYL66"/>
      <c r="QYM66"/>
      <c r="QYN66"/>
      <c r="QYO66"/>
      <c r="QYP66"/>
      <c r="QYQ66"/>
      <c r="QYR66"/>
      <c r="QYS66"/>
      <c r="QYT66"/>
      <c r="QYU66"/>
      <c r="QYV66"/>
      <c r="QYW66"/>
      <c r="QYX66"/>
      <c r="QYY66"/>
      <c r="QYZ66"/>
      <c r="QZA66"/>
      <c r="QZB66"/>
      <c r="QZC66"/>
      <c r="QZD66"/>
      <c r="QZE66"/>
      <c r="QZF66"/>
      <c r="QZG66"/>
      <c r="QZH66"/>
      <c r="QZI66"/>
      <c r="QZJ66"/>
      <c r="QZK66"/>
      <c r="QZL66"/>
      <c r="QZM66"/>
      <c r="QZN66"/>
      <c r="QZO66"/>
      <c r="QZP66"/>
      <c r="QZQ66"/>
      <c r="QZR66"/>
      <c r="QZS66"/>
      <c r="QZT66"/>
      <c r="QZU66"/>
      <c r="QZV66"/>
      <c r="QZW66"/>
      <c r="QZX66"/>
      <c r="QZY66"/>
      <c r="QZZ66"/>
      <c r="RAA66"/>
      <c r="RAB66"/>
      <c r="RAC66"/>
      <c r="RAD66"/>
      <c r="RAE66"/>
      <c r="RAF66"/>
      <c r="RAG66"/>
      <c r="RAH66"/>
      <c r="RAI66"/>
      <c r="RAJ66"/>
      <c r="RAK66"/>
      <c r="RAL66"/>
      <c r="RAM66"/>
      <c r="RAN66"/>
      <c r="RAO66"/>
      <c r="RAP66"/>
      <c r="RAQ66"/>
      <c r="RAR66"/>
      <c r="RAS66"/>
      <c r="RAT66"/>
      <c r="RAU66"/>
      <c r="RAV66"/>
      <c r="RAW66"/>
      <c r="RAX66"/>
      <c r="RAY66"/>
      <c r="RAZ66"/>
      <c r="RBA66"/>
      <c r="RBB66"/>
      <c r="RBC66"/>
      <c r="RBD66"/>
      <c r="RBE66"/>
      <c r="RBF66"/>
      <c r="RBG66"/>
      <c r="RBH66"/>
      <c r="RBI66"/>
      <c r="RBJ66"/>
      <c r="RBK66"/>
      <c r="RBL66"/>
      <c r="RBM66"/>
      <c r="RBN66"/>
      <c r="RBO66"/>
      <c r="RBP66"/>
      <c r="RBQ66"/>
      <c r="RBR66"/>
      <c r="RBS66"/>
      <c r="RBT66"/>
      <c r="RBU66"/>
      <c r="RBV66"/>
      <c r="RBW66"/>
      <c r="RBX66"/>
      <c r="RBY66"/>
      <c r="RBZ66"/>
      <c r="RCA66"/>
      <c r="RCB66"/>
      <c r="RCC66"/>
      <c r="RCD66"/>
      <c r="RCE66"/>
      <c r="RCF66"/>
      <c r="RCG66"/>
      <c r="RCH66"/>
      <c r="RCI66"/>
      <c r="RCJ66"/>
      <c r="RCK66"/>
      <c r="RCL66"/>
      <c r="RCM66"/>
      <c r="RCN66"/>
      <c r="RCO66"/>
      <c r="RCP66"/>
      <c r="RCQ66"/>
      <c r="RCR66"/>
      <c r="RCS66"/>
      <c r="RCT66"/>
      <c r="RCU66"/>
      <c r="RCV66"/>
      <c r="RCW66"/>
      <c r="RCX66"/>
      <c r="RCY66"/>
      <c r="RCZ66"/>
      <c r="RDA66"/>
      <c r="RDB66"/>
      <c r="RDC66"/>
      <c r="RDD66"/>
      <c r="RDE66"/>
      <c r="RDF66"/>
      <c r="RDG66"/>
      <c r="RDH66"/>
      <c r="RDI66"/>
      <c r="RDJ66"/>
      <c r="RDK66"/>
      <c r="RDL66"/>
      <c r="RDM66"/>
      <c r="RDN66"/>
      <c r="RDO66"/>
      <c r="RDP66"/>
      <c r="RDQ66"/>
      <c r="RDR66"/>
      <c r="RDS66"/>
      <c r="RDT66"/>
      <c r="RDU66"/>
      <c r="RDV66"/>
      <c r="RDW66"/>
      <c r="RDX66"/>
      <c r="RDY66"/>
      <c r="RDZ66"/>
      <c r="REA66"/>
      <c r="REB66"/>
      <c r="REC66"/>
      <c r="RED66"/>
      <c r="REE66"/>
      <c r="REF66"/>
      <c r="REG66"/>
      <c r="REH66"/>
      <c r="REI66"/>
      <c r="REJ66"/>
      <c r="REK66"/>
      <c r="REL66"/>
      <c r="REM66"/>
      <c r="REN66"/>
      <c r="REO66"/>
      <c r="REP66"/>
      <c r="REQ66"/>
      <c r="RER66"/>
      <c r="RES66"/>
      <c r="RET66"/>
      <c r="REU66"/>
      <c r="REV66"/>
      <c r="REW66"/>
      <c r="REX66"/>
      <c r="REY66"/>
      <c r="REZ66"/>
      <c r="RFA66"/>
      <c r="RFB66"/>
      <c r="RFC66"/>
      <c r="RFD66"/>
      <c r="RFE66"/>
      <c r="RFF66"/>
      <c r="RFG66"/>
      <c r="RFH66"/>
      <c r="RFI66"/>
      <c r="RFJ66"/>
      <c r="RFK66"/>
      <c r="RFL66"/>
      <c r="RFM66"/>
      <c r="RFN66"/>
      <c r="RFO66"/>
      <c r="RFP66"/>
      <c r="RFQ66"/>
      <c r="RFR66"/>
      <c r="RFS66"/>
      <c r="RFT66"/>
      <c r="RFU66"/>
      <c r="RFV66"/>
      <c r="RFW66"/>
      <c r="RFX66"/>
      <c r="RFY66"/>
      <c r="RFZ66"/>
      <c r="RGA66"/>
      <c r="RGB66"/>
      <c r="RGC66"/>
      <c r="RGD66"/>
      <c r="RGE66"/>
      <c r="RGF66"/>
      <c r="RGG66"/>
      <c r="RGH66"/>
      <c r="RGI66"/>
      <c r="RGJ66"/>
      <c r="RGK66"/>
      <c r="RGL66"/>
      <c r="RGM66"/>
      <c r="RGN66"/>
      <c r="RGO66"/>
      <c r="RGP66"/>
      <c r="RGQ66"/>
      <c r="RGR66"/>
      <c r="RGS66"/>
      <c r="RGT66"/>
      <c r="RGU66"/>
      <c r="RGV66"/>
      <c r="RGW66"/>
      <c r="RGX66"/>
      <c r="RGY66"/>
      <c r="RGZ66"/>
      <c r="RHA66"/>
      <c r="RHB66"/>
      <c r="RHC66"/>
      <c r="RHD66"/>
      <c r="RHE66"/>
      <c r="RHF66"/>
      <c r="RHG66"/>
      <c r="RHH66"/>
      <c r="RHI66"/>
      <c r="RHJ66"/>
      <c r="RHK66"/>
      <c r="RHL66"/>
      <c r="RHM66"/>
      <c r="RHN66"/>
      <c r="RHO66"/>
      <c r="RHP66"/>
      <c r="RHQ66"/>
      <c r="RHR66"/>
      <c r="RHS66"/>
      <c r="RHT66"/>
      <c r="RHU66"/>
      <c r="RHV66"/>
      <c r="RHW66"/>
      <c r="RHX66"/>
      <c r="RHY66"/>
      <c r="RHZ66"/>
      <c r="RIA66"/>
      <c r="RIB66"/>
      <c r="RIC66"/>
      <c r="RID66"/>
      <c r="RIE66"/>
      <c r="RIF66"/>
      <c r="RIG66"/>
      <c r="RIH66"/>
      <c r="RII66"/>
      <c r="RIJ66"/>
      <c r="RIK66"/>
      <c r="RIL66"/>
      <c r="RIM66"/>
      <c r="RIN66"/>
      <c r="RIO66"/>
      <c r="RIP66"/>
      <c r="RIQ66"/>
      <c r="RIR66"/>
      <c r="RIS66"/>
      <c r="RIT66"/>
      <c r="RIU66"/>
      <c r="RIV66"/>
      <c r="RIW66"/>
      <c r="RIX66"/>
      <c r="RIY66"/>
      <c r="RIZ66"/>
      <c r="RJA66"/>
      <c r="RJB66"/>
      <c r="RJC66"/>
      <c r="RJD66"/>
      <c r="RJE66"/>
      <c r="RJF66"/>
      <c r="RJG66"/>
      <c r="RJH66"/>
      <c r="RJI66"/>
      <c r="RJJ66"/>
      <c r="RJK66"/>
      <c r="RJL66"/>
      <c r="RJM66"/>
      <c r="RJN66"/>
      <c r="RJO66"/>
      <c r="RJP66"/>
      <c r="RJQ66"/>
      <c r="RJR66"/>
      <c r="RJS66"/>
      <c r="RJT66"/>
      <c r="RJU66"/>
      <c r="RJV66"/>
      <c r="RJW66"/>
      <c r="RJX66"/>
      <c r="RJY66"/>
      <c r="RJZ66"/>
      <c r="RKA66"/>
      <c r="RKB66"/>
      <c r="RKC66"/>
      <c r="RKD66"/>
      <c r="RKE66"/>
      <c r="RKF66"/>
      <c r="RKG66"/>
      <c r="RKH66"/>
      <c r="RKI66"/>
      <c r="RKJ66"/>
      <c r="RKK66"/>
      <c r="RKL66"/>
      <c r="RKM66"/>
      <c r="RKN66"/>
      <c r="RKO66"/>
      <c r="RKP66"/>
      <c r="RKQ66"/>
      <c r="RKR66"/>
      <c r="RKS66"/>
      <c r="RKT66"/>
      <c r="RKU66"/>
      <c r="RKV66"/>
      <c r="RKW66"/>
      <c r="RKX66"/>
      <c r="RKY66"/>
      <c r="RKZ66"/>
      <c r="RLA66"/>
      <c r="RLB66"/>
      <c r="RLC66"/>
      <c r="RLD66"/>
      <c r="RLE66"/>
      <c r="RLF66"/>
      <c r="RLG66"/>
      <c r="RLH66"/>
      <c r="RLI66"/>
      <c r="RLJ66"/>
      <c r="RLK66"/>
      <c r="RLL66"/>
      <c r="RLM66"/>
      <c r="RLN66"/>
      <c r="RLO66"/>
      <c r="RLP66"/>
      <c r="RLQ66"/>
      <c r="RLR66"/>
      <c r="RLS66"/>
      <c r="RLT66"/>
      <c r="RLU66"/>
      <c r="RLV66"/>
      <c r="RLW66"/>
      <c r="RLX66"/>
      <c r="RLY66"/>
      <c r="RLZ66"/>
      <c r="RMA66"/>
      <c r="RMB66"/>
      <c r="RMC66"/>
      <c r="RMD66"/>
      <c r="RME66"/>
      <c r="RMF66"/>
      <c r="RMG66"/>
      <c r="RMH66"/>
      <c r="RMI66"/>
      <c r="RMJ66"/>
      <c r="RMK66"/>
      <c r="RML66"/>
      <c r="RMM66"/>
      <c r="RMN66"/>
      <c r="RMO66"/>
      <c r="RMP66"/>
      <c r="RMQ66"/>
      <c r="RMR66"/>
      <c r="RMS66"/>
      <c r="RMT66"/>
      <c r="RMU66"/>
      <c r="RMV66"/>
      <c r="RMW66"/>
      <c r="RMX66"/>
      <c r="RMY66"/>
      <c r="RMZ66"/>
      <c r="RNA66"/>
      <c r="RNB66"/>
      <c r="RNC66"/>
      <c r="RND66"/>
      <c r="RNE66"/>
      <c r="RNF66"/>
      <c r="RNG66"/>
      <c r="RNH66"/>
      <c r="RNI66"/>
      <c r="RNJ66"/>
      <c r="RNK66"/>
      <c r="RNL66"/>
      <c r="RNM66"/>
      <c r="RNN66"/>
      <c r="RNO66"/>
      <c r="RNP66"/>
      <c r="RNQ66"/>
      <c r="RNR66"/>
      <c r="RNS66"/>
      <c r="RNT66"/>
      <c r="RNU66"/>
      <c r="RNV66"/>
      <c r="RNW66"/>
      <c r="RNX66"/>
      <c r="RNY66"/>
      <c r="RNZ66"/>
      <c r="ROA66"/>
      <c r="ROB66"/>
      <c r="ROC66"/>
      <c r="ROD66"/>
      <c r="ROE66"/>
      <c r="ROF66"/>
      <c r="ROG66"/>
      <c r="ROH66"/>
      <c r="ROI66"/>
      <c r="ROJ66"/>
      <c r="ROK66"/>
      <c r="ROL66"/>
      <c r="ROM66"/>
      <c r="RON66"/>
      <c r="ROO66"/>
      <c r="ROP66"/>
      <c r="ROQ66"/>
      <c r="ROR66"/>
      <c r="ROS66"/>
      <c r="ROT66"/>
      <c r="ROU66"/>
      <c r="ROV66"/>
      <c r="ROW66"/>
      <c r="ROX66"/>
      <c r="ROY66"/>
      <c r="ROZ66"/>
      <c r="RPA66"/>
      <c r="RPB66"/>
      <c r="RPC66"/>
      <c r="RPD66"/>
      <c r="RPE66"/>
      <c r="RPF66"/>
      <c r="RPG66"/>
      <c r="RPH66"/>
      <c r="RPI66"/>
      <c r="RPJ66"/>
      <c r="RPK66"/>
      <c r="RPL66"/>
      <c r="RPM66"/>
      <c r="RPN66"/>
      <c r="RPO66"/>
      <c r="RPP66"/>
      <c r="RPQ66"/>
      <c r="RPR66"/>
      <c r="RPS66"/>
      <c r="RPT66"/>
      <c r="RPU66"/>
      <c r="RPV66"/>
      <c r="RPW66"/>
      <c r="RPX66"/>
      <c r="RPY66"/>
      <c r="RPZ66"/>
      <c r="RQA66"/>
      <c r="RQB66"/>
      <c r="RQC66"/>
      <c r="RQD66"/>
      <c r="RQE66"/>
      <c r="RQF66"/>
      <c r="RQG66"/>
      <c r="RQH66"/>
      <c r="RQI66"/>
      <c r="RQJ66"/>
      <c r="RQK66"/>
      <c r="RQL66"/>
      <c r="RQM66"/>
      <c r="RQN66"/>
      <c r="RQO66"/>
      <c r="RQP66"/>
      <c r="RQQ66"/>
      <c r="RQR66"/>
      <c r="RQS66"/>
      <c r="RQT66"/>
      <c r="RQU66"/>
      <c r="RQV66"/>
      <c r="RQW66"/>
      <c r="RQX66"/>
      <c r="RQY66"/>
      <c r="RQZ66"/>
      <c r="RRA66"/>
      <c r="RRB66"/>
      <c r="RRC66"/>
      <c r="RRD66"/>
      <c r="RRE66"/>
      <c r="RRF66"/>
      <c r="RRG66"/>
      <c r="RRH66"/>
      <c r="RRI66"/>
      <c r="RRJ66"/>
      <c r="RRK66"/>
      <c r="RRL66"/>
      <c r="RRM66"/>
      <c r="RRN66"/>
      <c r="RRO66"/>
      <c r="RRP66"/>
      <c r="RRQ66"/>
      <c r="RRR66"/>
      <c r="RRS66"/>
      <c r="RRT66"/>
      <c r="RRU66"/>
      <c r="RRV66"/>
      <c r="RRW66"/>
      <c r="RRX66"/>
      <c r="RRY66"/>
      <c r="RRZ66"/>
      <c r="RSA66"/>
      <c r="RSB66"/>
      <c r="RSC66"/>
      <c r="RSD66"/>
      <c r="RSE66"/>
      <c r="RSF66"/>
      <c r="RSG66"/>
      <c r="RSH66"/>
      <c r="RSI66"/>
      <c r="RSJ66"/>
      <c r="RSK66"/>
      <c r="RSL66"/>
      <c r="RSM66"/>
      <c r="RSN66"/>
      <c r="RSO66"/>
      <c r="RSP66"/>
      <c r="RSQ66"/>
      <c r="RSR66"/>
      <c r="RSS66"/>
      <c r="RST66"/>
      <c r="RSU66"/>
      <c r="RSV66"/>
      <c r="RSW66"/>
      <c r="RSX66"/>
      <c r="RSY66"/>
      <c r="RSZ66"/>
      <c r="RTA66"/>
      <c r="RTB66"/>
      <c r="RTC66"/>
      <c r="RTD66"/>
      <c r="RTE66"/>
      <c r="RTF66"/>
      <c r="RTG66"/>
      <c r="RTH66"/>
      <c r="RTI66"/>
      <c r="RTJ66"/>
      <c r="RTK66"/>
      <c r="RTL66"/>
      <c r="RTM66"/>
      <c r="RTN66"/>
      <c r="RTO66"/>
      <c r="RTP66"/>
      <c r="RTQ66"/>
      <c r="RTR66"/>
      <c r="RTS66"/>
      <c r="RTT66"/>
      <c r="RTU66"/>
      <c r="RTV66"/>
      <c r="RTW66"/>
      <c r="RTX66"/>
      <c r="RTY66"/>
      <c r="RTZ66"/>
      <c r="RUA66"/>
      <c r="RUB66"/>
      <c r="RUC66"/>
      <c r="RUD66"/>
      <c r="RUE66"/>
      <c r="RUF66"/>
      <c r="RUG66"/>
      <c r="RUH66"/>
      <c r="RUI66"/>
      <c r="RUJ66"/>
      <c r="RUK66"/>
      <c r="RUL66"/>
      <c r="RUM66"/>
      <c r="RUN66"/>
      <c r="RUO66"/>
      <c r="RUP66"/>
      <c r="RUQ66"/>
      <c r="RUR66"/>
      <c r="RUS66"/>
      <c r="RUT66"/>
      <c r="RUU66"/>
      <c r="RUV66"/>
      <c r="RUW66"/>
      <c r="RUX66"/>
      <c r="RUY66"/>
      <c r="RUZ66"/>
      <c r="RVA66"/>
      <c r="RVB66"/>
      <c r="RVC66"/>
      <c r="RVD66"/>
      <c r="RVE66"/>
      <c r="RVF66"/>
      <c r="RVG66"/>
      <c r="RVH66"/>
      <c r="RVI66"/>
      <c r="RVJ66"/>
      <c r="RVK66"/>
      <c r="RVL66"/>
      <c r="RVM66"/>
      <c r="RVN66"/>
      <c r="RVO66"/>
      <c r="RVP66"/>
      <c r="RVQ66"/>
      <c r="RVR66"/>
      <c r="RVS66"/>
      <c r="RVT66"/>
      <c r="RVU66"/>
      <c r="RVV66"/>
      <c r="RVW66"/>
      <c r="RVX66"/>
      <c r="RVY66"/>
      <c r="RVZ66"/>
      <c r="RWA66"/>
      <c r="RWB66"/>
      <c r="RWC66"/>
      <c r="RWD66"/>
      <c r="RWE66"/>
      <c r="RWF66"/>
      <c r="RWG66"/>
      <c r="RWH66"/>
      <c r="RWI66"/>
      <c r="RWJ66"/>
      <c r="RWK66"/>
      <c r="RWL66"/>
      <c r="RWM66"/>
      <c r="RWN66"/>
      <c r="RWO66"/>
      <c r="RWP66"/>
      <c r="RWQ66"/>
      <c r="RWR66"/>
      <c r="RWS66"/>
      <c r="RWT66"/>
      <c r="RWU66"/>
      <c r="RWV66"/>
      <c r="RWW66"/>
      <c r="RWX66"/>
      <c r="RWY66"/>
      <c r="RWZ66"/>
      <c r="RXA66"/>
      <c r="RXB66"/>
      <c r="RXC66"/>
      <c r="RXD66"/>
      <c r="RXE66"/>
      <c r="RXF66"/>
      <c r="RXG66"/>
      <c r="RXH66"/>
      <c r="RXI66"/>
      <c r="RXJ66"/>
      <c r="RXK66"/>
      <c r="RXL66"/>
      <c r="RXM66"/>
      <c r="RXN66"/>
      <c r="RXO66"/>
      <c r="RXP66"/>
      <c r="RXQ66"/>
      <c r="RXR66"/>
      <c r="RXS66"/>
      <c r="RXT66"/>
      <c r="RXU66"/>
      <c r="RXV66"/>
      <c r="RXW66"/>
      <c r="RXX66"/>
      <c r="RXY66"/>
      <c r="RXZ66"/>
      <c r="RYA66"/>
      <c r="RYB66"/>
      <c r="RYC66"/>
      <c r="RYD66"/>
      <c r="RYE66"/>
      <c r="RYF66"/>
      <c r="RYG66"/>
      <c r="RYH66"/>
      <c r="RYI66"/>
      <c r="RYJ66"/>
      <c r="RYK66"/>
      <c r="RYL66"/>
      <c r="RYM66"/>
      <c r="RYN66"/>
      <c r="RYO66"/>
      <c r="RYP66"/>
      <c r="RYQ66"/>
      <c r="RYR66"/>
      <c r="RYS66"/>
      <c r="RYT66"/>
      <c r="RYU66"/>
      <c r="RYV66"/>
      <c r="RYW66"/>
      <c r="RYX66"/>
      <c r="RYY66"/>
      <c r="RYZ66"/>
      <c r="RZA66"/>
      <c r="RZB66"/>
      <c r="RZC66"/>
      <c r="RZD66"/>
      <c r="RZE66"/>
      <c r="RZF66"/>
      <c r="RZG66"/>
      <c r="RZH66"/>
      <c r="RZI66"/>
      <c r="RZJ66"/>
      <c r="RZK66"/>
      <c r="RZL66"/>
      <c r="RZM66"/>
      <c r="RZN66"/>
      <c r="RZO66"/>
      <c r="RZP66"/>
      <c r="RZQ66"/>
      <c r="RZR66"/>
      <c r="RZS66"/>
      <c r="RZT66"/>
      <c r="RZU66"/>
      <c r="RZV66"/>
      <c r="RZW66"/>
      <c r="RZX66"/>
      <c r="RZY66"/>
      <c r="RZZ66"/>
      <c r="SAA66"/>
      <c r="SAB66"/>
      <c r="SAC66"/>
      <c r="SAD66"/>
      <c r="SAE66"/>
      <c r="SAF66"/>
      <c r="SAG66"/>
      <c r="SAH66"/>
      <c r="SAI66"/>
      <c r="SAJ66"/>
      <c r="SAK66"/>
      <c r="SAL66"/>
      <c r="SAM66"/>
      <c r="SAN66"/>
      <c r="SAO66"/>
      <c r="SAP66"/>
      <c r="SAQ66"/>
      <c r="SAR66"/>
      <c r="SAS66"/>
      <c r="SAT66"/>
      <c r="SAU66"/>
      <c r="SAV66"/>
      <c r="SAW66"/>
      <c r="SAX66"/>
      <c r="SAY66"/>
      <c r="SAZ66"/>
      <c r="SBA66"/>
      <c r="SBB66"/>
      <c r="SBC66"/>
      <c r="SBD66"/>
      <c r="SBE66"/>
      <c r="SBF66"/>
      <c r="SBG66"/>
      <c r="SBH66"/>
      <c r="SBI66"/>
      <c r="SBJ66"/>
      <c r="SBK66"/>
      <c r="SBL66"/>
      <c r="SBM66"/>
      <c r="SBN66"/>
      <c r="SBO66"/>
      <c r="SBP66"/>
      <c r="SBQ66"/>
      <c r="SBR66"/>
      <c r="SBS66"/>
      <c r="SBT66"/>
      <c r="SBU66"/>
      <c r="SBV66"/>
      <c r="SBW66"/>
      <c r="SBX66"/>
      <c r="SBY66"/>
      <c r="SBZ66"/>
      <c r="SCA66"/>
      <c r="SCB66"/>
      <c r="SCC66"/>
      <c r="SCD66"/>
      <c r="SCE66"/>
      <c r="SCF66"/>
      <c r="SCG66"/>
      <c r="SCH66"/>
      <c r="SCI66"/>
      <c r="SCJ66"/>
      <c r="SCK66"/>
      <c r="SCL66"/>
      <c r="SCM66"/>
      <c r="SCN66"/>
      <c r="SCO66"/>
      <c r="SCP66"/>
      <c r="SCQ66"/>
      <c r="SCR66"/>
      <c r="SCS66"/>
      <c r="SCT66"/>
      <c r="SCU66"/>
      <c r="SCV66"/>
      <c r="SCW66"/>
      <c r="SCX66"/>
      <c r="SCY66"/>
      <c r="SCZ66"/>
      <c r="SDA66"/>
      <c r="SDB66"/>
      <c r="SDC66"/>
      <c r="SDD66"/>
      <c r="SDE66"/>
      <c r="SDF66"/>
      <c r="SDG66"/>
      <c r="SDH66"/>
      <c r="SDI66"/>
      <c r="SDJ66"/>
      <c r="SDK66"/>
      <c r="SDL66"/>
      <c r="SDM66"/>
      <c r="SDN66"/>
      <c r="SDO66"/>
      <c r="SDP66"/>
      <c r="SDQ66"/>
      <c r="SDR66"/>
      <c r="SDS66"/>
      <c r="SDT66"/>
      <c r="SDU66"/>
      <c r="SDV66"/>
      <c r="SDW66"/>
      <c r="SDX66"/>
      <c r="SDY66"/>
      <c r="SDZ66"/>
      <c r="SEA66"/>
      <c r="SEB66"/>
      <c r="SEC66"/>
      <c r="SED66"/>
      <c r="SEE66"/>
      <c r="SEF66"/>
      <c r="SEG66"/>
      <c r="SEH66"/>
      <c r="SEI66"/>
      <c r="SEJ66"/>
      <c r="SEK66"/>
      <c r="SEL66"/>
      <c r="SEM66"/>
      <c r="SEN66"/>
      <c r="SEO66"/>
      <c r="SEP66"/>
      <c r="SEQ66"/>
      <c r="SER66"/>
      <c r="SES66"/>
      <c r="SET66"/>
      <c r="SEU66"/>
      <c r="SEV66"/>
      <c r="SEW66"/>
      <c r="SEX66"/>
      <c r="SEY66"/>
      <c r="SEZ66"/>
      <c r="SFA66"/>
      <c r="SFB66"/>
      <c r="SFC66"/>
      <c r="SFD66"/>
      <c r="SFE66"/>
      <c r="SFF66"/>
      <c r="SFG66"/>
      <c r="SFH66"/>
      <c r="SFI66"/>
      <c r="SFJ66"/>
      <c r="SFK66"/>
      <c r="SFL66"/>
      <c r="SFM66"/>
      <c r="SFN66"/>
      <c r="SFO66"/>
      <c r="SFP66"/>
      <c r="SFQ66"/>
      <c r="SFR66"/>
      <c r="SFS66"/>
      <c r="SFT66"/>
      <c r="SFU66"/>
      <c r="SFV66"/>
      <c r="SFW66"/>
      <c r="SFX66"/>
      <c r="SFY66"/>
      <c r="SFZ66"/>
      <c r="SGA66"/>
      <c r="SGB66"/>
      <c r="SGC66"/>
      <c r="SGD66"/>
      <c r="SGE66"/>
      <c r="SGF66"/>
      <c r="SGG66"/>
      <c r="SGH66"/>
      <c r="SGI66"/>
      <c r="SGJ66"/>
      <c r="SGK66"/>
      <c r="SGL66"/>
      <c r="SGM66"/>
      <c r="SGN66"/>
      <c r="SGO66"/>
      <c r="SGP66"/>
      <c r="SGQ66"/>
      <c r="SGR66"/>
      <c r="SGS66"/>
      <c r="SGT66"/>
      <c r="SGU66"/>
      <c r="SGV66"/>
      <c r="SGW66"/>
      <c r="SGX66"/>
      <c r="SGY66"/>
      <c r="SGZ66"/>
      <c r="SHA66"/>
      <c r="SHB66"/>
      <c r="SHC66"/>
      <c r="SHD66"/>
      <c r="SHE66"/>
      <c r="SHF66"/>
      <c r="SHG66"/>
      <c r="SHH66"/>
      <c r="SHI66"/>
      <c r="SHJ66"/>
      <c r="SHK66"/>
      <c r="SHL66"/>
      <c r="SHM66"/>
      <c r="SHN66"/>
      <c r="SHO66"/>
      <c r="SHP66"/>
      <c r="SHQ66"/>
      <c r="SHR66"/>
      <c r="SHS66"/>
      <c r="SHT66"/>
      <c r="SHU66"/>
      <c r="SHV66"/>
      <c r="SHW66"/>
      <c r="SHX66"/>
      <c r="SHY66"/>
      <c r="SHZ66"/>
      <c r="SIA66"/>
      <c r="SIB66"/>
      <c r="SIC66"/>
      <c r="SID66"/>
      <c r="SIE66"/>
      <c r="SIF66"/>
      <c r="SIG66"/>
      <c r="SIH66"/>
      <c r="SII66"/>
      <c r="SIJ66"/>
      <c r="SIK66"/>
      <c r="SIL66"/>
      <c r="SIM66"/>
      <c r="SIN66"/>
      <c r="SIO66"/>
      <c r="SIP66"/>
      <c r="SIQ66"/>
      <c r="SIR66"/>
      <c r="SIS66"/>
      <c r="SIT66"/>
      <c r="SIU66"/>
      <c r="SIV66"/>
      <c r="SIW66"/>
      <c r="SIX66"/>
      <c r="SIY66"/>
      <c r="SIZ66"/>
      <c r="SJA66"/>
      <c r="SJB66"/>
      <c r="SJC66"/>
      <c r="SJD66"/>
      <c r="SJE66"/>
      <c r="SJF66"/>
      <c r="SJG66"/>
      <c r="SJH66"/>
      <c r="SJI66"/>
      <c r="SJJ66"/>
      <c r="SJK66"/>
      <c r="SJL66"/>
      <c r="SJM66"/>
      <c r="SJN66"/>
      <c r="SJO66"/>
      <c r="SJP66"/>
      <c r="SJQ66"/>
      <c r="SJR66"/>
      <c r="SJS66"/>
      <c r="SJT66"/>
      <c r="SJU66"/>
      <c r="SJV66"/>
      <c r="SJW66"/>
      <c r="SJX66"/>
      <c r="SJY66"/>
      <c r="SJZ66"/>
      <c r="SKA66"/>
      <c r="SKB66"/>
      <c r="SKC66"/>
      <c r="SKD66"/>
      <c r="SKE66"/>
      <c r="SKF66"/>
      <c r="SKG66"/>
      <c r="SKH66"/>
      <c r="SKI66"/>
      <c r="SKJ66"/>
      <c r="SKK66"/>
      <c r="SKL66"/>
      <c r="SKM66"/>
      <c r="SKN66"/>
      <c r="SKO66"/>
      <c r="SKP66"/>
      <c r="SKQ66"/>
      <c r="SKR66"/>
      <c r="SKS66"/>
      <c r="SKT66"/>
      <c r="SKU66"/>
      <c r="SKV66"/>
      <c r="SKW66"/>
      <c r="SKX66"/>
      <c r="SKY66"/>
      <c r="SKZ66"/>
      <c r="SLA66"/>
      <c r="SLB66"/>
      <c r="SLC66"/>
      <c r="SLD66"/>
      <c r="SLE66"/>
      <c r="SLF66"/>
      <c r="SLG66"/>
      <c r="SLH66"/>
      <c r="SLI66"/>
      <c r="SLJ66"/>
      <c r="SLK66"/>
      <c r="SLL66"/>
      <c r="SLM66"/>
      <c r="SLN66"/>
      <c r="SLO66"/>
      <c r="SLP66"/>
      <c r="SLQ66"/>
      <c r="SLR66"/>
      <c r="SLS66"/>
      <c r="SLT66"/>
      <c r="SLU66"/>
      <c r="SLV66"/>
      <c r="SLW66"/>
      <c r="SLX66"/>
      <c r="SLY66"/>
      <c r="SLZ66"/>
      <c r="SMA66"/>
      <c r="SMB66"/>
      <c r="SMC66"/>
      <c r="SMD66"/>
      <c r="SME66"/>
      <c r="SMF66"/>
      <c r="SMG66"/>
      <c r="SMH66"/>
      <c r="SMI66"/>
      <c r="SMJ66"/>
      <c r="SMK66"/>
      <c r="SML66"/>
      <c r="SMM66"/>
      <c r="SMN66"/>
      <c r="SMO66"/>
      <c r="SMP66"/>
      <c r="SMQ66"/>
      <c r="SMR66"/>
      <c r="SMS66"/>
      <c r="SMT66"/>
      <c r="SMU66"/>
      <c r="SMV66"/>
      <c r="SMW66"/>
      <c r="SMX66"/>
      <c r="SMY66"/>
      <c r="SMZ66"/>
      <c r="SNA66"/>
      <c r="SNB66"/>
      <c r="SNC66"/>
      <c r="SND66"/>
      <c r="SNE66"/>
      <c r="SNF66"/>
      <c r="SNG66"/>
      <c r="SNH66"/>
      <c r="SNI66"/>
      <c r="SNJ66"/>
      <c r="SNK66"/>
      <c r="SNL66"/>
      <c r="SNM66"/>
      <c r="SNN66"/>
      <c r="SNO66"/>
      <c r="SNP66"/>
      <c r="SNQ66"/>
      <c r="SNR66"/>
      <c r="SNS66"/>
      <c r="SNT66"/>
      <c r="SNU66"/>
      <c r="SNV66"/>
      <c r="SNW66"/>
      <c r="SNX66"/>
      <c r="SNY66"/>
      <c r="SNZ66"/>
      <c r="SOA66"/>
      <c r="SOB66"/>
      <c r="SOC66"/>
      <c r="SOD66"/>
      <c r="SOE66"/>
      <c r="SOF66"/>
      <c r="SOG66"/>
      <c r="SOH66"/>
      <c r="SOI66"/>
      <c r="SOJ66"/>
      <c r="SOK66"/>
      <c r="SOL66"/>
      <c r="SOM66"/>
      <c r="SON66"/>
      <c r="SOO66"/>
      <c r="SOP66"/>
      <c r="SOQ66"/>
      <c r="SOR66"/>
      <c r="SOS66"/>
      <c r="SOT66"/>
      <c r="SOU66"/>
      <c r="SOV66"/>
      <c r="SOW66"/>
      <c r="SOX66"/>
      <c r="SOY66"/>
      <c r="SOZ66"/>
      <c r="SPA66"/>
      <c r="SPB66"/>
      <c r="SPC66"/>
      <c r="SPD66"/>
      <c r="SPE66"/>
      <c r="SPF66"/>
      <c r="SPG66"/>
      <c r="SPH66"/>
      <c r="SPI66"/>
      <c r="SPJ66"/>
      <c r="SPK66"/>
      <c r="SPL66"/>
      <c r="SPM66"/>
      <c r="SPN66"/>
      <c r="SPO66"/>
      <c r="SPP66"/>
      <c r="SPQ66"/>
      <c r="SPR66"/>
      <c r="SPS66"/>
      <c r="SPT66"/>
      <c r="SPU66"/>
      <c r="SPV66"/>
      <c r="SPW66"/>
      <c r="SPX66"/>
      <c r="SPY66"/>
      <c r="SPZ66"/>
      <c r="SQA66"/>
      <c r="SQB66"/>
      <c r="SQC66"/>
      <c r="SQD66"/>
      <c r="SQE66"/>
      <c r="SQF66"/>
      <c r="SQG66"/>
      <c r="SQH66"/>
      <c r="SQI66"/>
      <c r="SQJ66"/>
      <c r="SQK66"/>
      <c r="SQL66"/>
      <c r="SQM66"/>
      <c r="SQN66"/>
      <c r="SQO66"/>
      <c r="SQP66"/>
      <c r="SQQ66"/>
      <c r="SQR66"/>
      <c r="SQS66"/>
      <c r="SQT66"/>
      <c r="SQU66"/>
      <c r="SQV66"/>
      <c r="SQW66"/>
      <c r="SQX66"/>
      <c r="SQY66"/>
      <c r="SQZ66"/>
      <c r="SRA66"/>
      <c r="SRB66"/>
      <c r="SRC66"/>
      <c r="SRD66"/>
      <c r="SRE66"/>
      <c r="SRF66"/>
      <c r="SRG66"/>
      <c r="SRH66"/>
      <c r="SRI66"/>
      <c r="SRJ66"/>
      <c r="SRK66"/>
      <c r="SRL66"/>
      <c r="SRM66"/>
      <c r="SRN66"/>
      <c r="SRO66"/>
      <c r="SRP66"/>
      <c r="SRQ66"/>
      <c r="SRR66"/>
      <c r="SRS66"/>
      <c r="SRT66"/>
      <c r="SRU66"/>
      <c r="SRV66"/>
      <c r="SRW66"/>
      <c r="SRX66"/>
      <c r="SRY66"/>
      <c r="SRZ66"/>
      <c r="SSA66"/>
      <c r="SSB66"/>
      <c r="SSC66"/>
      <c r="SSD66"/>
      <c r="SSE66"/>
      <c r="SSF66"/>
      <c r="SSG66"/>
      <c r="SSH66"/>
      <c r="SSI66"/>
      <c r="SSJ66"/>
      <c r="SSK66"/>
      <c r="SSL66"/>
      <c r="SSM66"/>
      <c r="SSN66"/>
      <c r="SSO66"/>
      <c r="SSP66"/>
      <c r="SSQ66"/>
      <c r="SSR66"/>
      <c r="SSS66"/>
      <c r="SST66"/>
      <c r="SSU66"/>
      <c r="SSV66"/>
      <c r="SSW66"/>
      <c r="SSX66"/>
      <c r="SSY66"/>
      <c r="SSZ66"/>
      <c r="STA66"/>
      <c r="STB66"/>
      <c r="STC66"/>
      <c r="STD66"/>
      <c r="STE66"/>
      <c r="STF66"/>
      <c r="STG66"/>
      <c r="STH66"/>
      <c r="STI66"/>
      <c r="STJ66"/>
      <c r="STK66"/>
      <c r="STL66"/>
      <c r="STM66"/>
      <c r="STN66"/>
      <c r="STO66"/>
      <c r="STP66"/>
      <c r="STQ66"/>
      <c r="STR66"/>
      <c r="STS66"/>
      <c r="STT66"/>
      <c r="STU66"/>
      <c r="STV66"/>
      <c r="STW66"/>
      <c r="STX66"/>
      <c r="STY66"/>
      <c r="STZ66"/>
      <c r="SUA66"/>
      <c r="SUB66"/>
      <c r="SUC66"/>
      <c r="SUD66"/>
      <c r="SUE66"/>
      <c r="SUF66"/>
      <c r="SUG66"/>
      <c r="SUH66"/>
      <c r="SUI66"/>
      <c r="SUJ66"/>
      <c r="SUK66"/>
      <c r="SUL66"/>
      <c r="SUM66"/>
      <c r="SUN66"/>
      <c r="SUO66"/>
      <c r="SUP66"/>
      <c r="SUQ66"/>
      <c r="SUR66"/>
      <c r="SUS66"/>
      <c r="SUT66"/>
      <c r="SUU66"/>
      <c r="SUV66"/>
      <c r="SUW66"/>
      <c r="SUX66"/>
      <c r="SUY66"/>
      <c r="SUZ66"/>
      <c r="SVA66"/>
      <c r="SVB66"/>
      <c r="SVC66"/>
      <c r="SVD66"/>
      <c r="SVE66"/>
      <c r="SVF66"/>
      <c r="SVG66"/>
      <c r="SVH66"/>
      <c r="SVI66"/>
      <c r="SVJ66"/>
      <c r="SVK66"/>
      <c r="SVL66"/>
      <c r="SVM66"/>
      <c r="SVN66"/>
      <c r="SVO66"/>
      <c r="SVP66"/>
      <c r="SVQ66"/>
      <c r="SVR66"/>
      <c r="SVS66"/>
      <c r="SVT66"/>
      <c r="SVU66"/>
      <c r="SVV66"/>
      <c r="SVW66"/>
      <c r="SVX66"/>
      <c r="SVY66"/>
      <c r="SVZ66"/>
      <c r="SWA66"/>
      <c r="SWB66"/>
      <c r="SWC66"/>
      <c r="SWD66"/>
      <c r="SWE66"/>
      <c r="SWF66"/>
      <c r="SWG66"/>
      <c r="SWH66"/>
      <c r="SWI66"/>
      <c r="SWJ66"/>
      <c r="SWK66"/>
      <c r="SWL66"/>
      <c r="SWM66"/>
      <c r="SWN66"/>
      <c r="SWO66"/>
      <c r="SWP66"/>
      <c r="SWQ66"/>
      <c r="SWR66"/>
      <c r="SWS66"/>
      <c r="SWT66"/>
      <c r="SWU66"/>
      <c r="SWV66"/>
      <c r="SWW66"/>
      <c r="SWX66"/>
      <c r="SWY66"/>
      <c r="SWZ66"/>
      <c r="SXA66"/>
      <c r="SXB66"/>
      <c r="SXC66"/>
      <c r="SXD66"/>
      <c r="SXE66"/>
      <c r="SXF66"/>
      <c r="SXG66"/>
      <c r="SXH66"/>
      <c r="SXI66"/>
      <c r="SXJ66"/>
      <c r="SXK66"/>
      <c r="SXL66"/>
      <c r="SXM66"/>
      <c r="SXN66"/>
      <c r="SXO66"/>
      <c r="SXP66"/>
      <c r="SXQ66"/>
      <c r="SXR66"/>
      <c r="SXS66"/>
      <c r="SXT66"/>
      <c r="SXU66"/>
      <c r="SXV66"/>
      <c r="SXW66"/>
      <c r="SXX66"/>
      <c r="SXY66"/>
      <c r="SXZ66"/>
      <c r="SYA66"/>
      <c r="SYB66"/>
      <c r="SYC66"/>
      <c r="SYD66"/>
      <c r="SYE66"/>
      <c r="SYF66"/>
      <c r="SYG66"/>
      <c r="SYH66"/>
      <c r="SYI66"/>
      <c r="SYJ66"/>
      <c r="SYK66"/>
      <c r="SYL66"/>
      <c r="SYM66"/>
      <c r="SYN66"/>
      <c r="SYO66"/>
      <c r="SYP66"/>
      <c r="SYQ66"/>
      <c r="SYR66"/>
      <c r="SYS66"/>
      <c r="SYT66"/>
      <c r="SYU66"/>
      <c r="SYV66"/>
      <c r="SYW66"/>
      <c r="SYX66"/>
      <c r="SYY66"/>
      <c r="SYZ66"/>
      <c r="SZA66"/>
      <c r="SZB66"/>
      <c r="SZC66"/>
      <c r="SZD66"/>
      <c r="SZE66"/>
      <c r="SZF66"/>
      <c r="SZG66"/>
      <c r="SZH66"/>
      <c r="SZI66"/>
      <c r="SZJ66"/>
      <c r="SZK66"/>
      <c r="SZL66"/>
      <c r="SZM66"/>
      <c r="SZN66"/>
      <c r="SZO66"/>
      <c r="SZP66"/>
      <c r="SZQ66"/>
      <c r="SZR66"/>
      <c r="SZS66"/>
      <c r="SZT66"/>
      <c r="SZU66"/>
      <c r="SZV66"/>
      <c r="SZW66"/>
      <c r="SZX66"/>
      <c r="SZY66"/>
      <c r="SZZ66"/>
      <c r="TAA66"/>
      <c r="TAB66"/>
      <c r="TAC66"/>
      <c r="TAD66"/>
      <c r="TAE66"/>
      <c r="TAF66"/>
      <c r="TAG66"/>
      <c r="TAH66"/>
      <c r="TAI66"/>
      <c r="TAJ66"/>
      <c r="TAK66"/>
      <c r="TAL66"/>
      <c r="TAM66"/>
      <c r="TAN66"/>
      <c r="TAO66"/>
      <c r="TAP66"/>
      <c r="TAQ66"/>
      <c r="TAR66"/>
      <c r="TAS66"/>
      <c r="TAT66"/>
      <c r="TAU66"/>
      <c r="TAV66"/>
      <c r="TAW66"/>
      <c r="TAX66"/>
      <c r="TAY66"/>
      <c r="TAZ66"/>
      <c r="TBA66"/>
      <c r="TBB66"/>
      <c r="TBC66"/>
      <c r="TBD66"/>
      <c r="TBE66"/>
      <c r="TBF66"/>
      <c r="TBG66"/>
      <c r="TBH66"/>
      <c r="TBI66"/>
      <c r="TBJ66"/>
      <c r="TBK66"/>
      <c r="TBL66"/>
      <c r="TBM66"/>
      <c r="TBN66"/>
      <c r="TBO66"/>
      <c r="TBP66"/>
      <c r="TBQ66"/>
      <c r="TBR66"/>
      <c r="TBS66"/>
      <c r="TBT66"/>
      <c r="TBU66"/>
      <c r="TBV66"/>
      <c r="TBW66"/>
      <c r="TBX66"/>
      <c r="TBY66"/>
      <c r="TBZ66"/>
      <c r="TCA66"/>
      <c r="TCB66"/>
      <c r="TCC66"/>
      <c r="TCD66"/>
      <c r="TCE66"/>
      <c r="TCF66"/>
      <c r="TCG66"/>
      <c r="TCH66"/>
      <c r="TCI66"/>
      <c r="TCJ66"/>
      <c r="TCK66"/>
      <c r="TCL66"/>
      <c r="TCM66"/>
      <c r="TCN66"/>
      <c r="TCO66"/>
      <c r="TCP66"/>
      <c r="TCQ66"/>
      <c r="TCR66"/>
      <c r="TCS66"/>
      <c r="TCT66"/>
      <c r="TCU66"/>
      <c r="TCV66"/>
      <c r="TCW66"/>
      <c r="TCX66"/>
      <c r="TCY66"/>
      <c r="TCZ66"/>
      <c r="TDA66"/>
      <c r="TDB66"/>
      <c r="TDC66"/>
      <c r="TDD66"/>
      <c r="TDE66"/>
      <c r="TDF66"/>
      <c r="TDG66"/>
      <c r="TDH66"/>
      <c r="TDI66"/>
      <c r="TDJ66"/>
      <c r="TDK66"/>
      <c r="TDL66"/>
      <c r="TDM66"/>
      <c r="TDN66"/>
      <c r="TDO66"/>
      <c r="TDP66"/>
      <c r="TDQ66"/>
      <c r="TDR66"/>
      <c r="TDS66"/>
      <c r="TDT66"/>
      <c r="TDU66"/>
      <c r="TDV66"/>
      <c r="TDW66"/>
      <c r="TDX66"/>
      <c r="TDY66"/>
      <c r="TDZ66"/>
      <c r="TEA66"/>
      <c r="TEB66"/>
      <c r="TEC66"/>
      <c r="TED66"/>
      <c r="TEE66"/>
      <c r="TEF66"/>
      <c r="TEG66"/>
      <c r="TEH66"/>
      <c r="TEI66"/>
      <c r="TEJ66"/>
      <c r="TEK66"/>
      <c r="TEL66"/>
      <c r="TEM66"/>
      <c r="TEN66"/>
      <c r="TEO66"/>
      <c r="TEP66"/>
      <c r="TEQ66"/>
      <c r="TER66"/>
      <c r="TES66"/>
      <c r="TET66"/>
      <c r="TEU66"/>
      <c r="TEV66"/>
      <c r="TEW66"/>
      <c r="TEX66"/>
      <c r="TEY66"/>
      <c r="TEZ66"/>
      <c r="TFA66"/>
      <c r="TFB66"/>
      <c r="TFC66"/>
      <c r="TFD66"/>
      <c r="TFE66"/>
      <c r="TFF66"/>
      <c r="TFG66"/>
      <c r="TFH66"/>
      <c r="TFI66"/>
      <c r="TFJ66"/>
      <c r="TFK66"/>
      <c r="TFL66"/>
      <c r="TFM66"/>
      <c r="TFN66"/>
      <c r="TFO66"/>
      <c r="TFP66"/>
      <c r="TFQ66"/>
      <c r="TFR66"/>
      <c r="TFS66"/>
      <c r="TFT66"/>
      <c r="TFU66"/>
      <c r="TFV66"/>
      <c r="TFW66"/>
      <c r="TFX66"/>
      <c r="TFY66"/>
      <c r="TFZ66"/>
      <c r="TGA66"/>
      <c r="TGB66"/>
      <c r="TGC66"/>
      <c r="TGD66"/>
      <c r="TGE66"/>
      <c r="TGF66"/>
      <c r="TGG66"/>
      <c r="TGH66"/>
      <c r="TGI66"/>
      <c r="TGJ66"/>
      <c r="TGK66"/>
      <c r="TGL66"/>
      <c r="TGM66"/>
      <c r="TGN66"/>
      <c r="TGO66"/>
      <c r="TGP66"/>
      <c r="TGQ66"/>
      <c r="TGR66"/>
      <c r="TGS66"/>
      <c r="TGT66"/>
      <c r="TGU66"/>
      <c r="TGV66"/>
      <c r="TGW66"/>
      <c r="TGX66"/>
      <c r="TGY66"/>
      <c r="TGZ66"/>
      <c r="THA66"/>
      <c r="THB66"/>
      <c r="THC66"/>
      <c r="THD66"/>
      <c r="THE66"/>
      <c r="THF66"/>
      <c r="THG66"/>
      <c r="THH66"/>
      <c r="THI66"/>
      <c r="THJ66"/>
      <c r="THK66"/>
      <c r="THL66"/>
      <c r="THM66"/>
      <c r="THN66"/>
      <c r="THO66"/>
      <c r="THP66"/>
      <c r="THQ66"/>
      <c r="THR66"/>
      <c r="THS66"/>
      <c r="THT66"/>
      <c r="THU66"/>
      <c r="THV66"/>
      <c r="THW66"/>
      <c r="THX66"/>
      <c r="THY66"/>
      <c r="THZ66"/>
      <c r="TIA66"/>
      <c r="TIB66"/>
      <c r="TIC66"/>
      <c r="TID66"/>
      <c r="TIE66"/>
      <c r="TIF66"/>
      <c r="TIG66"/>
      <c r="TIH66"/>
      <c r="TII66"/>
      <c r="TIJ66"/>
      <c r="TIK66"/>
      <c r="TIL66"/>
      <c r="TIM66"/>
      <c r="TIN66"/>
      <c r="TIO66"/>
      <c r="TIP66"/>
      <c r="TIQ66"/>
      <c r="TIR66"/>
      <c r="TIS66"/>
      <c r="TIT66"/>
      <c r="TIU66"/>
      <c r="TIV66"/>
      <c r="TIW66"/>
      <c r="TIX66"/>
      <c r="TIY66"/>
      <c r="TIZ66"/>
      <c r="TJA66"/>
      <c r="TJB66"/>
      <c r="TJC66"/>
      <c r="TJD66"/>
      <c r="TJE66"/>
      <c r="TJF66"/>
      <c r="TJG66"/>
      <c r="TJH66"/>
      <c r="TJI66"/>
      <c r="TJJ66"/>
      <c r="TJK66"/>
      <c r="TJL66"/>
      <c r="TJM66"/>
      <c r="TJN66"/>
      <c r="TJO66"/>
      <c r="TJP66"/>
      <c r="TJQ66"/>
      <c r="TJR66"/>
      <c r="TJS66"/>
      <c r="TJT66"/>
      <c r="TJU66"/>
      <c r="TJV66"/>
      <c r="TJW66"/>
      <c r="TJX66"/>
      <c r="TJY66"/>
      <c r="TJZ66"/>
      <c r="TKA66"/>
      <c r="TKB66"/>
      <c r="TKC66"/>
      <c r="TKD66"/>
      <c r="TKE66"/>
      <c r="TKF66"/>
      <c r="TKG66"/>
      <c r="TKH66"/>
      <c r="TKI66"/>
      <c r="TKJ66"/>
      <c r="TKK66"/>
      <c r="TKL66"/>
      <c r="TKM66"/>
      <c r="TKN66"/>
      <c r="TKO66"/>
      <c r="TKP66"/>
      <c r="TKQ66"/>
      <c r="TKR66"/>
      <c r="TKS66"/>
      <c r="TKT66"/>
      <c r="TKU66"/>
      <c r="TKV66"/>
      <c r="TKW66"/>
      <c r="TKX66"/>
      <c r="TKY66"/>
      <c r="TKZ66"/>
      <c r="TLA66"/>
      <c r="TLB66"/>
      <c r="TLC66"/>
      <c r="TLD66"/>
      <c r="TLE66"/>
      <c r="TLF66"/>
      <c r="TLG66"/>
      <c r="TLH66"/>
      <c r="TLI66"/>
      <c r="TLJ66"/>
      <c r="TLK66"/>
      <c r="TLL66"/>
      <c r="TLM66"/>
      <c r="TLN66"/>
      <c r="TLO66"/>
      <c r="TLP66"/>
      <c r="TLQ66"/>
      <c r="TLR66"/>
      <c r="TLS66"/>
      <c r="TLT66"/>
      <c r="TLU66"/>
      <c r="TLV66"/>
      <c r="TLW66"/>
      <c r="TLX66"/>
      <c r="TLY66"/>
      <c r="TLZ66"/>
      <c r="TMA66"/>
      <c r="TMB66"/>
      <c r="TMC66"/>
      <c r="TMD66"/>
      <c r="TME66"/>
      <c r="TMF66"/>
      <c r="TMG66"/>
      <c r="TMH66"/>
      <c r="TMI66"/>
      <c r="TMJ66"/>
      <c r="TMK66"/>
      <c r="TML66"/>
      <c r="TMM66"/>
      <c r="TMN66"/>
      <c r="TMO66"/>
      <c r="TMP66"/>
      <c r="TMQ66"/>
      <c r="TMR66"/>
      <c r="TMS66"/>
      <c r="TMT66"/>
      <c r="TMU66"/>
      <c r="TMV66"/>
      <c r="TMW66"/>
      <c r="TMX66"/>
      <c r="TMY66"/>
      <c r="TMZ66"/>
      <c r="TNA66"/>
      <c r="TNB66"/>
      <c r="TNC66"/>
      <c r="TND66"/>
      <c r="TNE66"/>
      <c r="TNF66"/>
      <c r="TNG66"/>
      <c r="TNH66"/>
      <c r="TNI66"/>
      <c r="TNJ66"/>
      <c r="TNK66"/>
      <c r="TNL66"/>
      <c r="TNM66"/>
      <c r="TNN66"/>
      <c r="TNO66"/>
      <c r="TNP66"/>
      <c r="TNQ66"/>
      <c r="TNR66"/>
      <c r="TNS66"/>
      <c r="TNT66"/>
      <c r="TNU66"/>
      <c r="TNV66"/>
      <c r="TNW66"/>
      <c r="TNX66"/>
      <c r="TNY66"/>
      <c r="TNZ66"/>
      <c r="TOA66"/>
      <c r="TOB66"/>
      <c r="TOC66"/>
      <c r="TOD66"/>
      <c r="TOE66"/>
      <c r="TOF66"/>
      <c r="TOG66"/>
      <c r="TOH66"/>
      <c r="TOI66"/>
      <c r="TOJ66"/>
      <c r="TOK66"/>
      <c r="TOL66"/>
      <c r="TOM66"/>
      <c r="TON66"/>
      <c r="TOO66"/>
      <c r="TOP66"/>
      <c r="TOQ66"/>
      <c r="TOR66"/>
      <c r="TOS66"/>
      <c r="TOT66"/>
      <c r="TOU66"/>
      <c r="TOV66"/>
      <c r="TOW66"/>
      <c r="TOX66"/>
      <c r="TOY66"/>
      <c r="TOZ66"/>
      <c r="TPA66"/>
      <c r="TPB66"/>
      <c r="TPC66"/>
      <c r="TPD66"/>
      <c r="TPE66"/>
      <c r="TPF66"/>
      <c r="TPG66"/>
      <c r="TPH66"/>
      <c r="TPI66"/>
      <c r="TPJ66"/>
      <c r="TPK66"/>
      <c r="TPL66"/>
      <c r="TPM66"/>
      <c r="TPN66"/>
      <c r="TPO66"/>
      <c r="TPP66"/>
      <c r="TPQ66"/>
      <c r="TPR66"/>
      <c r="TPS66"/>
      <c r="TPT66"/>
      <c r="TPU66"/>
      <c r="TPV66"/>
      <c r="TPW66"/>
      <c r="TPX66"/>
      <c r="TPY66"/>
      <c r="TPZ66"/>
      <c r="TQA66"/>
      <c r="TQB66"/>
      <c r="TQC66"/>
      <c r="TQD66"/>
      <c r="TQE66"/>
      <c r="TQF66"/>
      <c r="TQG66"/>
      <c r="TQH66"/>
      <c r="TQI66"/>
      <c r="TQJ66"/>
      <c r="TQK66"/>
      <c r="TQL66"/>
      <c r="TQM66"/>
      <c r="TQN66"/>
      <c r="TQO66"/>
      <c r="TQP66"/>
      <c r="TQQ66"/>
      <c r="TQR66"/>
      <c r="TQS66"/>
      <c r="TQT66"/>
      <c r="TQU66"/>
      <c r="TQV66"/>
      <c r="TQW66"/>
      <c r="TQX66"/>
      <c r="TQY66"/>
      <c r="TQZ66"/>
      <c r="TRA66"/>
      <c r="TRB66"/>
      <c r="TRC66"/>
      <c r="TRD66"/>
      <c r="TRE66"/>
      <c r="TRF66"/>
      <c r="TRG66"/>
      <c r="TRH66"/>
      <c r="TRI66"/>
      <c r="TRJ66"/>
      <c r="TRK66"/>
      <c r="TRL66"/>
      <c r="TRM66"/>
      <c r="TRN66"/>
      <c r="TRO66"/>
      <c r="TRP66"/>
      <c r="TRQ66"/>
      <c r="TRR66"/>
      <c r="TRS66"/>
      <c r="TRT66"/>
      <c r="TRU66"/>
      <c r="TRV66"/>
      <c r="TRW66"/>
      <c r="TRX66"/>
      <c r="TRY66"/>
      <c r="TRZ66"/>
      <c r="TSA66"/>
      <c r="TSB66"/>
      <c r="TSC66"/>
      <c r="TSD66"/>
      <c r="TSE66"/>
      <c r="TSF66"/>
      <c r="TSG66"/>
      <c r="TSH66"/>
      <c r="TSI66"/>
      <c r="TSJ66"/>
      <c r="TSK66"/>
      <c r="TSL66"/>
      <c r="TSM66"/>
      <c r="TSN66"/>
      <c r="TSO66"/>
      <c r="TSP66"/>
      <c r="TSQ66"/>
      <c r="TSR66"/>
      <c r="TSS66"/>
      <c r="TST66"/>
      <c r="TSU66"/>
      <c r="TSV66"/>
      <c r="TSW66"/>
      <c r="TSX66"/>
      <c r="TSY66"/>
      <c r="TSZ66"/>
      <c r="TTA66"/>
      <c r="TTB66"/>
      <c r="TTC66"/>
      <c r="TTD66"/>
      <c r="TTE66"/>
      <c r="TTF66"/>
      <c r="TTG66"/>
      <c r="TTH66"/>
      <c r="TTI66"/>
      <c r="TTJ66"/>
      <c r="TTK66"/>
      <c r="TTL66"/>
      <c r="TTM66"/>
      <c r="TTN66"/>
      <c r="TTO66"/>
      <c r="TTP66"/>
      <c r="TTQ66"/>
      <c r="TTR66"/>
      <c r="TTS66"/>
      <c r="TTT66"/>
      <c r="TTU66"/>
      <c r="TTV66"/>
      <c r="TTW66"/>
      <c r="TTX66"/>
      <c r="TTY66"/>
      <c r="TTZ66"/>
      <c r="TUA66"/>
      <c r="TUB66"/>
      <c r="TUC66"/>
      <c r="TUD66"/>
      <c r="TUE66"/>
      <c r="TUF66"/>
      <c r="TUG66"/>
      <c r="TUH66"/>
      <c r="TUI66"/>
      <c r="TUJ66"/>
      <c r="TUK66"/>
      <c r="TUL66"/>
      <c r="TUM66"/>
      <c r="TUN66"/>
      <c r="TUO66"/>
      <c r="TUP66"/>
      <c r="TUQ66"/>
      <c r="TUR66"/>
      <c r="TUS66"/>
      <c r="TUT66"/>
      <c r="TUU66"/>
      <c r="TUV66"/>
      <c r="TUW66"/>
      <c r="TUX66"/>
      <c r="TUY66"/>
      <c r="TUZ66"/>
      <c r="TVA66"/>
      <c r="TVB66"/>
      <c r="TVC66"/>
      <c r="TVD66"/>
      <c r="TVE66"/>
      <c r="TVF66"/>
      <c r="TVG66"/>
      <c r="TVH66"/>
      <c r="TVI66"/>
      <c r="TVJ66"/>
      <c r="TVK66"/>
      <c r="TVL66"/>
      <c r="TVM66"/>
      <c r="TVN66"/>
      <c r="TVO66"/>
      <c r="TVP66"/>
      <c r="TVQ66"/>
      <c r="TVR66"/>
      <c r="TVS66"/>
      <c r="TVT66"/>
      <c r="TVU66"/>
      <c r="TVV66"/>
      <c r="TVW66"/>
      <c r="TVX66"/>
      <c r="TVY66"/>
      <c r="TVZ66"/>
      <c r="TWA66"/>
      <c r="TWB66"/>
      <c r="TWC66"/>
      <c r="TWD66"/>
      <c r="TWE66"/>
      <c r="TWF66"/>
      <c r="TWG66"/>
      <c r="TWH66"/>
      <c r="TWI66"/>
      <c r="TWJ66"/>
      <c r="TWK66"/>
      <c r="TWL66"/>
      <c r="TWM66"/>
      <c r="TWN66"/>
      <c r="TWO66"/>
      <c r="TWP66"/>
      <c r="TWQ66"/>
      <c r="TWR66"/>
      <c r="TWS66"/>
      <c r="TWT66"/>
      <c r="TWU66"/>
      <c r="TWV66"/>
      <c r="TWW66"/>
      <c r="TWX66"/>
      <c r="TWY66"/>
      <c r="TWZ66"/>
      <c r="TXA66"/>
      <c r="TXB66"/>
      <c r="TXC66"/>
      <c r="TXD66"/>
      <c r="TXE66"/>
      <c r="TXF66"/>
      <c r="TXG66"/>
      <c r="TXH66"/>
      <c r="TXI66"/>
      <c r="TXJ66"/>
      <c r="TXK66"/>
      <c r="TXL66"/>
      <c r="TXM66"/>
      <c r="TXN66"/>
      <c r="TXO66"/>
      <c r="TXP66"/>
      <c r="TXQ66"/>
      <c r="TXR66"/>
      <c r="TXS66"/>
      <c r="TXT66"/>
      <c r="TXU66"/>
      <c r="TXV66"/>
      <c r="TXW66"/>
      <c r="TXX66"/>
      <c r="TXY66"/>
      <c r="TXZ66"/>
      <c r="TYA66"/>
      <c r="TYB66"/>
      <c r="TYC66"/>
      <c r="TYD66"/>
      <c r="TYE66"/>
      <c r="TYF66"/>
      <c r="TYG66"/>
      <c r="TYH66"/>
      <c r="TYI66"/>
      <c r="TYJ66"/>
      <c r="TYK66"/>
      <c r="TYL66"/>
      <c r="TYM66"/>
      <c r="TYN66"/>
      <c r="TYO66"/>
      <c r="TYP66"/>
      <c r="TYQ66"/>
      <c r="TYR66"/>
      <c r="TYS66"/>
      <c r="TYT66"/>
      <c r="TYU66"/>
      <c r="TYV66"/>
      <c r="TYW66"/>
      <c r="TYX66"/>
      <c r="TYY66"/>
      <c r="TYZ66"/>
      <c r="TZA66"/>
      <c r="TZB66"/>
      <c r="TZC66"/>
      <c r="TZD66"/>
      <c r="TZE66"/>
      <c r="TZF66"/>
      <c r="TZG66"/>
      <c r="TZH66"/>
      <c r="TZI66"/>
      <c r="TZJ66"/>
      <c r="TZK66"/>
      <c r="TZL66"/>
      <c r="TZM66"/>
      <c r="TZN66"/>
      <c r="TZO66"/>
      <c r="TZP66"/>
      <c r="TZQ66"/>
      <c r="TZR66"/>
      <c r="TZS66"/>
      <c r="TZT66"/>
      <c r="TZU66"/>
      <c r="TZV66"/>
      <c r="TZW66"/>
      <c r="TZX66"/>
      <c r="TZY66"/>
      <c r="TZZ66"/>
      <c r="UAA66"/>
      <c r="UAB66"/>
      <c r="UAC66"/>
      <c r="UAD66"/>
      <c r="UAE66"/>
      <c r="UAF66"/>
      <c r="UAG66"/>
      <c r="UAH66"/>
      <c r="UAI66"/>
      <c r="UAJ66"/>
      <c r="UAK66"/>
      <c r="UAL66"/>
      <c r="UAM66"/>
      <c r="UAN66"/>
      <c r="UAO66"/>
      <c r="UAP66"/>
      <c r="UAQ66"/>
      <c r="UAR66"/>
      <c r="UAS66"/>
      <c r="UAT66"/>
      <c r="UAU66"/>
      <c r="UAV66"/>
      <c r="UAW66"/>
      <c r="UAX66"/>
      <c r="UAY66"/>
      <c r="UAZ66"/>
      <c r="UBA66"/>
      <c r="UBB66"/>
      <c r="UBC66"/>
      <c r="UBD66"/>
      <c r="UBE66"/>
      <c r="UBF66"/>
      <c r="UBG66"/>
      <c r="UBH66"/>
      <c r="UBI66"/>
      <c r="UBJ66"/>
      <c r="UBK66"/>
      <c r="UBL66"/>
      <c r="UBM66"/>
      <c r="UBN66"/>
      <c r="UBO66"/>
      <c r="UBP66"/>
      <c r="UBQ66"/>
      <c r="UBR66"/>
      <c r="UBS66"/>
      <c r="UBT66"/>
      <c r="UBU66"/>
      <c r="UBV66"/>
      <c r="UBW66"/>
      <c r="UBX66"/>
      <c r="UBY66"/>
      <c r="UBZ66"/>
      <c r="UCA66"/>
      <c r="UCB66"/>
      <c r="UCC66"/>
      <c r="UCD66"/>
      <c r="UCE66"/>
      <c r="UCF66"/>
      <c r="UCG66"/>
      <c r="UCH66"/>
      <c r="UCI66"/>
      <c r="UCJ66"/>
      <c r="UCK66"/>
      <c r="UCL66"/>
      <c r="UCM66"/>
      <c r="UCN66"/>
      <c r="UCO66"/>
      <c r="UCP66"/>
      <c r="UCQ66"/>
      <c r="UCR66"/>
      <c r="UCS66"/>
      <c r="UCT66"/>
      <c r="UCU66"/>
      <c r="UCV66"/>
      <c r="UCW66"/>
      <c r="UCX66"/>
      <c r="UCY66"/>
      <c r="UCZ66"/>
      <c r="UDA66"/>
      <c r="UDB66"/>
      <c r="UDC66"/>
      <c r="UDD66"/>
      <c r="UDE66"/>
      <c r="UDF66"/>
      <c r="UDG66"/>
      <c r="UDH66"/>
      <c r="UDI66"/>
      <c r="UDJ66"/>
      <c r="UDK66"/>
      <c r="UDL66"/>
      <c r="UDM66"/>
      <c r="UDN66"/>
      <c r="UDO66"/>
      <c r="UDP66"/>
      <c r="UDQ66"/>
      <c r="UDR66"/>
      <c r="UDS66"/>
      <c r="UDT66"/>
      <c r="UDU66"/>
      <c r="UDV66"/>
      <c r="UDW66"/>
      <c r="UDX66"/>
      <c r="UDY66"/>
      <c r="UDZ66"/>
      <c r="UEA66"/>
      <c r="UEB66"/>
      <c r="UEC66"/>
      <c r="UED66"/>
      <c r="UEE66"/>
      <c r="UEF66"/>
      <c r="UEG66"/>
      <c r="UEH66"/>
      <c r="UEI66"/>
      <c r="UEJ66"/>
      <c r="UEK66"/>
      <c r="UEL66"/>
      <c r="UEM66"/>
      <c r="UEN66"/>
      <c r="UEO66"/>
      <c r="UEP66"/>
      <c r="UEQ66"/>
      <c r="UER66"/>
      <c r="UES66"/>
      <c r="UET66"/>
      <c r="UEU66"/>
      <c r="UEV66"/>
      <c r="UEW66"/>
      <c r="UEX66"/>
      <c r="UEY66"/>
      <c r="UEZ66"/>
      <c r="UFA66"/>
      <c r="UFB66"/>
      <c r="UFC66"/>
      <c r="UFD66"/>
      <c r="UFE66"/>
      <c r="UFF66"/>
      <c r="UFG66"/>
      <c r="UFH66"/>
      <c r="UFI66"/>
      <c r="UFJ66"/>
      <c r="UFK66"/>
      <c r="UFL66"/>
      <c r="UFM66"/>
      <c r="UFN66"/>
      <c r="UFO66"/>
      <c r="UFP66"/>
      <c r="UFQ66"/>
      <c r="UFR66"/>
      <c r="UFS66"/>
      <c r="UFT66"/>
      <c r="UFU66"/>
      <c r="UFV66"/>
      <c r="UFW66"/>
      <c r="UFX66"/>
      <c r="UFY66"/>
      <c r="UFZ66"/>
      <c r="UGA66"/>
      <c r="UGB66"/>
      <c r="UGC66"/>
      <c r="UGD66"/>
      <c r="UGE66"/>
      <c r="UGF66"/>
      <c r="UGG66"/>
      <c r="UGH66"/>
      <c r="UGI66"/>
      <c r="UGJ66"/>
      <c r="UGK66"/>
      <c r="UGL66"/>
      <c r="UGM66"/>
      <c r="UGN66"/>
      <c r="UGO66"/>
      <c r="UGP66"/>
      <c r="UGQ66"/>
      <c r="UGR66"/>
      <c r="UGS66"/>
      <c r="UGT66"/>
      <c r="UGU66"/>
      <c r="UGV66"/>
      <c r="UGW66"/>
      <c r="UGX66"/>
      <c r="UGY66"/>
      <c r="UGZ66"/>
      <c r="UHA66"/>
      <c r="UHB66"/>
      <c r="UHC66"/>
      <c r="UHD66"/>
      <c r="UHE66"/>
      <c r="UHF66"/>
      <c r="UHG66"/>
      <c r="UHH66"/>
      <c r="UHI66"/>
      <c r="UHJ66"/>
      <c r="UHK66"/>
      <c r="UHL66"/>
      <c r="UHM66"/>
      <c r="UHN66"/>
      <c r="UHO66"/>
      <c r="UHP66"/>
      <c r="UHQ66"/>
      <c r="UHR66"/>
      <c r="UHS66"/>
      <c r="UHT66"/>
      <c r="UHU66"/>
      <c r="UHV66"/>
      <c r="UHW66"/>
      <c r="UHX66"/>
      <c r="UHY66"/>
      <c r="UHZ66"/>
      <c r="UIA66"/>
      <c r="UIB66"/>
      <c r="UIC66"/>
      <c r="UID66"/>
      <c r="UIE66"/>
      <c r="UIF66"/>
      <c r="UIG66"/>
      <c r="UIH66"/>
      <c r="UII66"/>
      <c r="UIJ66"/>
      <c r="UIK66"/>
      <c r="UIL66"/>
      <c r="UIM66"/>
      <c r="UIN66"/>
      <c r="UIO66"/>
      <c r="UIP66"/>
      <c r="UIQ66"/>
      <c r="UIR66"/>
      <c r="UIS66"/>
      <c r="UIT66"/>
      <c r="UIU66"/>
      <c r="UIV66"/>
      <c r="UIW66"/>
      <c r="UIX66"/>
      <c r="UIY66"/>
      <c r="UIZ66"/>
      <c r="UJA66"/>
      <c r="UJB66"/>
      <c r="UJC66"/>
      <c r="UJD66"/>
      <c r="UJE66"/>
      <c r="UJF66"/>
      <c r="UJG66"/>
      <c r="UJH66"/>
      <c r="UJI66"/>
      <c r="UJJ66"/>
      <c r="UJK66"/>
      <c r="UJL66"/>
      <c r="UJM66"/>
      <c r="UJN66"/>
      <c r="UJO66"/>
      <c r="UJP66"/>
      <c r="UJQ66"/>
      <c r="UJR66"/>
      <c r="UJS66"/>
      <c r="UJT66"/>
      <c r="UJU66"/>
      <c r="UJV66"/>
      <c r="UJW66"/>
      <c r="UJX66"/>
      <c r="UJY66"/>
      <c r="UJZ66"/>
      <c r="UKA66"/>
      <c r="UKB66"/>
      <c r="UKC66"/>
      <c r="UKD66"/>
      <c r="UKE66"/>
      <c r="UKF66"/>
      <c r="UKG66"/>
      <c r="UKH66"/>
      <c r="UKI66"/>
      <c r="UKJ66"/>
      <c r="UKK66"/>
      <c r="UKL66"/>
      <c r="UKM66"/>
      <c r="UKN66"/>
      <c r="UKO66"/>
      <c r="UKP66"/>
      <c r="UKQ66"/>
      <c r="UKR66"/>
      <c r="UKS66"/>
      <c r="UKT66"/>
      <c r="UKU66"/>
      <c r="UKV66"/>
      <c r="UKW66"/>
      <c r="UKX66"/>
      <c r="UKY66"/>
      <c r="UKZ66"/>
      <c r="ULA66"/>
      <c r="ULB66"/>
      <c r="ULC66"/>
      <c r="ULD66"/>
      <c r="ULE66"/>
      <c r="ULF66"/>
      <c r="ULG66"/>
      <c r="ULH66"/>
      <c r="ULI66"/>
      <c r="ULJ66"/>
      <c r="ULK66"/>
      <c r="ULL66"/>
      <c r="ULM66"/>
      <c r="ULN66"/>
      <c r="ULO66"/>
      <c r="ULP66"/>
      <c r="ULQ66"/>
      <c r="ULR66"/>
      <c r="ULS66"/>
      <c r="ULT66"/>
      <c r="ULU66"/>
      <c r="ULV66"/>
      <c r="ULW66"/>
      <c r="ULX66"/>
      <c r="ULY66"/>
      <c r="ULZ66"/>
      <c r="UMA66"/>
      <c r="UMB66"/>
      <c r="UMC66"/>
      <c r="UMD66"/>
      <c r="UME66"/>
      <c r="UMF66"/>
      <c r="UMG66"/>
      <c r="UMH66"/>
      <c r="UMI66"/>
      <c r="UMJ66"/>
      <c r="UMK66"/>
      <c r="UML66"/>
      <c r="UMM66"/>
      <c r="UMN66"/>
      <c r="UMO66"/>
      <c r="UMP66"/>
      <c r="UMQ66"/>
      <c r="UMR66"/>
      <c r="UMS66"/>
      <c r="UMT66"/>
      <c r="UMU66"/>
      <c r="UMV66"/>
      <c r="UMW66"/>
      <c r="UMX66"/>
      <c r="UMY66"/>
      <c r="UMZ66"/>
      <c r="UNA66"/>
      <c r="UNB66"/>
      <c r="UNC66"/>
      <c r="UND66"/>
      <c r="UNE66"/>
      <c r="UNF66"/>
      <c r="UNG66"/>
      <c r="UNH66"/>
      <c r="UNI66"/>
      <c r="UNJ66"/>
      <c r="UNK66"/>
      <c r="UNL66"/>
      <c r="UNM66"/>
      <c r="UNN66"/>
      <c r="UNO66"/>
      <c r="UNP66"/>
      <c r="UNQ66"/>
      <c r="UNR66"/>
      <c r="UNS66"/>
      <c r="UNT66"/>
      <c r="UNU66"/>
      <c r="UNV66"/>
      <c r="UNW66"/>
      <c r="UNX66"/>
      <c r="UNY66"/>
      <c r="UNZ66"/>
      <c r="UOA66"/>
      <c r="UOB66"/>
      <c r="UOC66"/>
      <c r="UOD66"/>
      <c r="UOE66"/>
      <c r="UOF66"/>
      <c r="UOG66"/>
      <c r="UOH66"/>
      <c r="UOI66"/>
      <c r="UOJ66"/>
      <c r="UOK66"/>
      <c r="UOL66"/>
      <c r="UOM66"/>
      <c r="UON66"/>
      <c r="UOO66"/>
      <c r="UOP66"/>
      <c r="UOQ66"/>
      <c r="UOR66"/>
      <c r="UOS66"/>
      <c r="UOT66"/>
      <c r="UOU66"/>
      <c r="UOV66"/>
      <c r="UOW66"/>
      <c r="UOX66"/>
      <c r="UOY66"/>
      <c r="UOZ66"/>
      <c r="UPA66"/>
      <c r="UPB66"/>
      <c r="UPC66"/>
      <c r="UPD66"/>
      <c r="UPE66"/>
      <c r="UPF66"/>
      <c r="UPG66"/>
      <c r="UPH66"/>
      <c r="UPI66"/>
      <c r="UPJ66"/>
      <c r="UPK66"/>
      <c r="UPL66"/>
      <c r="UPM66"/>
      <c r="UPN66"/>
      <c r="UPO66"/>
      <c r="UPP66"/>
      <c r="UPQ66"/>
      <c r="UPR66"/>
      <c r="UPS66"/>
      <c r="UPT66"/>
      <c r="UPU66"/>
      <c r="UPV66"/>
      <c r="UPW66"/>
      <c r="UPX66"/>
      <c r="UPY66"/>
      <c r="UPZ66"/>
      <c r="UQA66"/>
      <c r="UQB66"/>
      <c r="UQC66"/>
      <c r="UQD66"/>
      <c r="UQE66"/>
      <c r="UQF66"/>
      <c r="UQG66"/>
      <c r="UQH66"/>
      <c r="UQI66"/>
      <c r="UQJ66"/>
      <c r="UQK66"/>
      <c r="UQL66"/>
      <c r="UQM66"/>
      <c r="UQN66"/>
      <c r="UQO66"/>
      <c r="UQP66"/>
      <c r="UQQ66"/>
      <c r="UQR66"/>
      <c r="UQS66"/>
      <c r="UQT66"/>
      <c r="UQU66"/>
      <c r="UQV66"/>
      <c r="UQW66"/>
      <c r="UQX66"/>
      <c r="UQY66"/>
      <c r="UQZ66"/>
      <c r="URA66"/>
      <c r="URB66"/>
      <c r="URC66"/>
      <c r="URD66"/>
      <c r="URE66"/>
      <c r="URF66"/>
      <c r="URG66"/>
      <c r="URH66"/>
      <c r="URI66"/>
      <c r="URJ66"/>
      <c r="URK66"/>
      <c r="URL66"/>
      <c r="URM66"/>
      <c r="URN66"/>
      <c r="URO66"/>
      <c r="URP66"/>
      <c r="URQ66"/>
      <c r="URR66"/>
      <c r="URS66"/>
      <c r="URT66"/>
      <c r="URU66"/>
      <c r="URV66"/>
      <c r="URW66"/>
      <c r="URX66"/>
      <c r="URY66"/>
      <c r="URZ66"/>
      <c r="USA66"/>
      <c r="USB66"/>
      <c r="USC66"/>
      <c r="USD66"/>
      <c r="USE66"/>
      <c r="USF66"/>
      <c r="USG66"/>
      <c r="USH66"/>
      <c r="USI66"/>
      <c r="USJ66"/>
      <c r="USK66"/>
      <c r="USL66"/>
      <c r="USM66"/>
      <c r="USN66"/>
      <c r="USO66"/>
      <c r="USP66"/>
      <c r="USQ66"/>
      <c r="USR66"/>
      <c r="USS66"/>
      <c r="UST66"/>
      <c r="USU66"/>
      <c r="USV66"/>
      <c r="USW66"/>
      <c r="USX66"/>
      <c r="USY66"/>
      <c r="USZ66"/>
      <c r="UTA66"/>
      <c r="UTB66"/>
      <c r="UTC66"/>
      <c r="UTD66"/>
      <c r="UTE66"/>
      <c r="UTF66"/>
      <c r="UTG66"/>
      <c r="UTH66"/>
      <c r="UTI66"/>
      <c r="UTJ66"/>
      <c r="UTK66"/>
      <c r="UTL66"/>
      <c r="UTM66"/>
      <c r="UTN66"/>
      <c r="UTO66"/>
      <c r="UTP66"/>
      <c r="UTQ66"/>
      <c r="UTR66"/>
      <c r="UTS66"/>
      <c r="UTT66"/>
      <c r="UTU66"/>
      <c r="UTV66"/>
      <c r="UTW66"/>
      <c r="UTX66"/>
      <c r="UTY66"/>
      <c r="UTZ66"/>
      <c r="UUA66"/>
      <c r="UUB66"/>
      <c r="UUC66"/>
      <c r="UUD66"/>
      <c r="UUE66"/>
      <c r="UUF66"/>
      <c r="UUG66"/>
      <c r="UUH66"/>
      <c r="UUI66"/>
      <c r="UUJ66"/>
      <c r="UUK66"/>
      <c r="UUL66"/>
      <c r="UUM66"/>
      <c r="UUN66"/>
      <c r="UUO66"/>
      <c r="UUP66"/>
      <c r="UUQ66"/>
      <c r="UUR66"/>
      <c r="UUS66"/>
      <c r="UUT66"/>
      <c r="UUU66"/>
      <c r="UUV66"/>
      <c r="UUW66"/>
      <c r="UUX66"/>
      <c r="UUY66"/>
      <c r="UUZ66"/>
      <c r="UVA66"/>
      <c r="UVB66"/>
      <c r="UVC66"/>
      <c r="UVD66"/>
      <c r="UVE66"/>
      <c r="UVF66"/>
      <c r="UVG66"/>
      <c r="UVH66"/>
      <c r="UVI66"/>
      <c r="UVJ66"/>
      <c r="UVK66"/>
      <c r="UVL66"/>
      <c r="UVM66"/>
      <c r="UVN66"/>
      <c r="UVO66"/>
      <c r="UVP66"/>
      <c r="UVQ66"/>
      <c r="UVR66"/>
      <c r="UVS66"/>
      <c r="UVT66"/>
      <c r="UVU66"/>
      <c r="UVV66"/>
      <c r="UVW66"/>
      <c r="UVX66"/>
      <c r="UVY66"/>
      <c r="UVZ66"/>
      <c r="UWA66"/>
      <c r="UWB66"/>
      <c r="UWC66"/>
      <c r="UWD66"/>
      <c r="UWE66"/>
      <c r="UWF66"/>
      <c r="UWG66"/>
      <c r="UWH66"/>
      <c r="UWI66"/>
      <c r="UWJ66"/>
      <c r="UWK66"/>
      <c r="UWL66"/>
      <c r="UWM66"/>
      <c r="UWN66"/>
      <c r="UWO66"/>
      <c r="UWP66"/>
      <c r="UWQ66"/>
      <c r="UWR66"/>
      <c r="UWS66"/>
      <c r="UWT66"/>
      <c r="UWU66"/>
      <c r="UWV66"/>
      <c r="UWW66"/>
      <c r="UWX66"/>
      <c r="UWY66"/>
      <c r="UWZ66"/>
      <c r="UXA66"/>
      <c r="UXB66"/>
      <c r="UXC66"/>
      <c r="UXD66"/>
      <c r="UXE66"/>
      <c r="UXF66"/>
      <c r="UXG66"/>
      <c r="UXH66"/>
      <c r="UXI66"/>
      <c r="UXJ66"/>
      <c r="UXK66"/>
      <c r="UXL66"/>
      <c r="UXM66"/>
      <c r="UXN66"/>
      <c r="UXO66"/>
      <c r="UXP66"/>
      <c r="UXQ66"/>
      <c r="UXR66"/>
      <c r="UXS66"/>
      <c r="UXT66"/>
      <c r="UXU66"/>
      <c r="UXV66"/>
      <c r="UXW66"/>
      <c r="UXX66"/>
      <c r="UXY66"/>
      <c r="UXZ66"/>
      <c r="UYA66"/>
      <c r="UYB66"/>
      <c r="UYC66"/>
      <c r="UYD66"/>
      <c r="UYE66"/>
      <c r="UYF66"/>
      <c r="UYG66"/>
      <c r="UYH66"/>
      <c r="UYI66"/>
      <c r="UYJ66"/>
      <c r="UYK66"/>
      <c r="UYL66"/>
      <c r="UYM66"/>
      <c r="UYN66"/>
      <c r="UYO66"/>
      <c r="UYP66"/>
      <c r="UYQ66"/>
      <c r="UYR66"/>
      <c r="UYS66"/>
      <c r="UYT66"/>
      <c r="UYU66"/>
      <c r="UYV66"/>
      <c r="UYW66"/>
      <c r="UYX66"/>
      <c r="UYY66"/>
      <c r="UYZ66"/>
      <c r="UZA66"/>
      <c r="UZB66"/>
      <c r="UZC66"/>
      <c r="UZD66"/>
      <c r="UZE66"/>
      <c r="UZF66"/>
      <c r="UZG66"/>
      <c r="UZH66"/>
      <c r="UZI66"/>
      <c r="UZJ66"/>
      <c r="UZK66"/>
      <c r="UZL66"/>
      <c r="UZM66"/>
      <c r="UZN66"/>
      <c r="UZO66"/>
      <c r="UZP66"/>
      <c r="UZQ66"/>
      <c r="UZR66"/>
      <c r="UZS66"/>
      <c r="UZT66"/>
      <c r="UZU66"/>
      <c r="UZV66"/>
      <c r="UZW66"/>
      <c r="UZX66"/>
      <c r="UZY66"/>
      <c r="UZZ66"/>
      <c r="VAA66"/>
      <c r="VAB66"/>
      <c r="VAC66"/>
      <c r="VAD66"/>
      <c r="VAE66"/>
      <c r="VAF66"/>
      <c r="VAG66"/>
      <c r="VAH66"/>
      <c r="VAI66"/>
      <c r="VAJ66"/>
      <c r="VAK66"/>
      <c r="VAL66"/>
      <c r="VAM66"/>
      <c r="VAN66"/>
      <c r="VAO66"/>
      <c r="VAP66"/>
      <c r="VAQ66"/>
      <c r="VAR66"/>
      <c r="VAS66"/>
      <c r="VAT66"/>
      <c r="VAU66"/>
      <c r="VAV66"/>
      <c r="VAW66"/>
      <c r="VAX66"/>
      <c r="VAY66"/>
      <c r="VAZ66"/>
      <c r="VBA66"/>
      <c r="VBB66"/>
      <c r="VBC66"/>
      <c r="VBD66"/>
      <c r="VBE66"/>
      <c r="VBF66"/>
      <c r="VBG66"/>
      <c r="VBH66"/>
      <c r="VBI66"/>
      <c r="VBJ66"/>
      <c r="VBK66"/>
      <c r="VBL66"/>
      <c r="VBM66"/>
      <c r="VBN66"/>
      <c r="VBO66"/>
      <c r="VBP66"/>
      <c r="VBQ66"/>
      <c r="VBR66"/>
      <c r="VBS66"/>
      <c r="VBT66"/>
      <c r="VBU66"/>
      <c r="VBV66"/>
      <c r="VBW66"/>
      <c r="VBX66"/>
      <c r="VBY66"/>
      <c r="VBZ66"/>
      <c r="VCA66"/>
      <c r="VCB66"/>
      <c r="VCC66"/>
      <c r="VCD66"/>
      <c r="VCE66"/>
      <c r="VCF66"/>
      <c r="VCG66"/>
      <c r="VCH66"/>
      <c r="VCI66"/>
      <c r="VCJ66"/>
      <c r="VCK66"/>
      <c r="VCL66"/>
      <c r="VCM66"/>
      <c r="VCN66"/>
      <c r="VCO66"/>
      <c r="VCP66"/>
      <c r="VCQ66"/>
      <c r="VCR66"/>
      <c r="VCS66"/>
      <c r="VCT66"/>
      <c r="VCU66"/>
      <c r="VCV66"/>
      <c r="VCW66"/>
      <c r="VCX66"/>
      <c r="VCY66"/>
      <c r="VCZ66"/>
      <c r="VDA66"/>
      <c r="VDB66"/>
      <c r="VDC66"/>
      <c r="VDD66"/>
      <c r="VDE66"/>
      <c r="VDF66"/>
      <c r="VDG66"/>
      <c r="VDH66"/>
      <c r="VDI66"/>
      <c r="VDJ66"/>
      <c r="VDK66"/>
      <c r="VDL66"/>
      <c r="VDM66"/>
      <c r="VDN66"/>
      <c r="VDO66"/>
      <c r="VDP66"/>
      <c r="VDQ66"/>
      <c r="VDR66"/>
      <c r="VDS66"/>
      <c r="VDT66"/>
      <c r="VDU66"/>
      <c r="VDV66"/>
      <c r="VDW66"/>
      <c r="VDX66"/>
      <c r="VDY66"/>
      <c r="VDZ66"/>
      <c r="VEA66"/>
      <c r="VEB66"/>
      <c r="VEC66"/>
      <c r="VED66"/>
      <c r="VEE66"/>
      <c r="VEF66"/>
      <c r="VEG66"/>
      <c r="VEH66"/>
      <c r="VEI66"/>
      <c r="VEJ66"/>
      <c r="VEK66"/>
      <c r="VEL66"/>
      <c r="VEM66"/>
      <c r="VEN66"/>
      <c r="VEO66"/>
      <c r="VEP66"/>
      <c r="VEQ66"/>
      <c r="VER66"/>
      <c r="VES66"/>
      <c r="VET66"/>
      <c r="VEU66"/>
      <c r="VEV66"/>
      <c r="VEW66"/>
      <c r="VEX66"/>
      <c r="VEY66"/>
      <c r="VEZ66"/>
      <c r="VFA66"/>
      <c r="VFB66"/>
      <c r="VFC66"/>
      <c r="VFD66"/>
      <c r="VFE66"/>
      <c r="VFF66"/>
      <c r="VFG66"/>
      <c r="VFH66"/>
      <c r="VFI66"/>
      <c r="VFJ66"/>
      <c r="VFK66"/>
      <c r="VFL66"/>
      <c r="VFM66"/>
      <c r="VFN66"/>
      <c r="VFO66"/>
      <c r="VFP66"/>
      <c r="VFQ66"/>
      <c r="VFR66"/>
      <c r="VFS66"/>
      <c r="VFT66"/>
      <c r="VFU66"/>
      <c r="VFV66"/>
      <c r="VFW66"/>
      <c r="VFX66"/>
      <c r="VFY66"/>
      <c r="VFZ66"/>
      <c r="VGA66"/>
      <c r="VGB66"/>
      <c r="VGC66"/>
      <c r="VGD66"/>
      <c r="VGE66"/>
      <c r="VGF66"/>
      <c r="VGG66"/>
      <c r="VGH66"/>
      <c r="VGI66"/>
      <c r="VGJ66"/>
      <c r="VGK66"/>
      <c r="VGL66"/>
      <c r="VGM66"/>
      <c r="VGN66"/>
      <c r="VGO66"/>
      <c r="VGP66"/>
      <c r="VGQ66"/>
      <c r="VGR66"/>
      <c r="VGS66"/>
      <c r="VGT66"/>
      <c r="VGU66"/>
      <c r="VGV66"/>
      <c r="VGW66"/>
      <c r="VGX66"/>
      <c r="VGY66"/>
      <c r="VGZ66"/>
      <c r="VHA66"/>
      <c r="VHB66"/>
      <c r="VHC66"/>
      <c r="VHD66"/>
      <c r="VHE66"/>
      <c r="VHF66"/>
      <c r="VHG66"/>
      <c r="VHH66"/>
      <c r="VHI66"/>
      <c r="VHJ66"/>
      <c r="VHK66"/>
      <c r="VHL66"/>
      <c r="VHM66"/>
      <c r="VHN66"/>
      <c r="VHO66"/>
      <c r="VHP66"/>
      <c r="VHQ66"/>
      <c r="VHR66"/>
      <c r="VHS66"/>
      <c r="VHT66"/>
      <c r="VHU66"/>
      <c r="VHV66"/>
      <c r="VHW66"/>
      <c r="VHX66"/>
      <c r="VHY66"/>
      <c r="VHZ66"/>
      <c r="VIA66"/>
      <c r="VIB66"/>
      <c r="VIC66"/>
      <c r="VID66"/>
      <c r="VIE66"/>
      <c r="VIF66"/>
      <c r="VIG66"/>
      <c r="VIH66"/>
      <c r="VII66"/>
      <c r="VIJ66"/>
      <c r="VIK66"/>
      <c r="VIL66"/>
      <c r="VIM66"/>
      <c r="VIN66"/>
      <c r="VIO66"/>
      <c r="VIP66"/>
      <c r="VIQ66"/>
      <c r="VIR66"/>
      <c r="VIS66"/>
      <c r="VIT66"/>
      <c r="VIU66"/>
      <c r="VIV66"/>
      <c r="VIW66"/>
      <c r="VIX66"/>
      <c r="VIY66"/>
      <c r="VIZ66"/>
      <c r="VJA66"/>
      <c r="VJB66"/>
      <c r="VJC66"/>
      <c r="VJD66"/>
      <c r="VJE66"/>
      <c r="VJF66"/>
      <c r="VJG66"/>
      <c r="VJH66"/>
      <c r="VJI66"/>
      <c r="VJJ66"/>
      <c r="VJK66"/>
      <c r="VJL66"/>
      <c r="VJM66"/>
      <c r="VJN66"/>
      <c r="VJO66"/>
      <c r="VJP66"/>
      <c r="VJQ66"/>
      <c r="VJR66"/>
      <c r="VJS66"/>
      <c r="VJT66"/>
      <c r="VJU66"/>
      <c r="VJV66"/>
      <c r="VJW66"/>
      <c r="VJX66"/>
      <c r="VJY66"/>
      <c r="VJZ66"/>
      <c r="VKA66"/>
      <c r="VKB66"/>
      <c r="VKC66"/>
      <c r="VKD66"/>
      <c r="VKE66"/>
      <c r="VKF66"/>
      <c r="VKG66"/>
      <c r="VKH66"/>
      <c r="VKI66"/>
      <c r="VKJ66"/>
      <c r="VKK66"/>
      <c r="VKL66"/>
      <c r="VKM66"/>
      <c r="VKN66"/>
      <c r="VKO66"/>
      <c r="VKP66"/>
      <c r="VKQ66"/>
      <c r="VKR66"/>
      <c r="VKS66"/>
      <c r="VKT66"/>
      <c r="VKU66"/>
      <c r="VKV66"/>
      <c r="VKW66"/>
      <c r="VKX66"/>
      <c r="VKY66"/>
      <c r="VKZ66"/>
      <c r="VLA66"/>
      <c r="VLB66"/>
      <c r="VLC66"/>
      <c r="VLD66"/>
      <c r="VLE66"/>
      <c r="VLF66"/>
      <c r="VLG66"/>
      <c r="VLH66"/>
      <c r="VLI66"/>
      <c r="VLJ66"/>
      <c r="VLK66"/>
      <c r="VLL66"/>
      <c r="VLM66"/>
      <c r="VLN66"/>
      <c r="VLO66"/>
      <c r="VLP66"/>
      <c r="VLQ66"/>
      <c r="VLR66"/>
      <c r="VLS66"/>
      <c r="VLT66"/>
      <c r="VLU66"/>
      <c r="VLV66"/>
      <c r="VLW66"/>
      <c r="VLX66"/>
      <c r="VLY66"/>
      <c r="VLZ66"/>
      <c r="VMA66"/>
      <c r="VMB66"/>
      <c r="VMC66"/>
      <c r="VMD66"/>
      <c r="VME66"/>
      <c r="VMF66"/>
      <c r="VMG66"/>
      <c r="VMH66"/>
      <c r="VMI66"/>
      <c r="VMJ66"/>
      <c r="VMK66"/>
      <c r="VML66"/>
      <c r="VMM66"/>
      <c r="VMN66"/>
      <c r="VMO66"/>
      <c r="VMP66"/>
      <c r="VMQ66"/>
      <c r="VMR66"/>
      <c r="VMS66"/>
      <c r="VMT66"/>
      <c r="VMU66"/>
      <c r="VMV66"/>
      <c r="VMW66"/>
      <c r="VMX66"/>
      <c r="VMY66"/>
      <c r="VMZ66"/>
      <c r="VNA66"/>
      <c r="VNB66"/>
      <c r="VNC66"/>
      <c r="VND66"/>
      <c r="VNE66"/>
      <c r="VNF66"/>
      <c r="VNG66"/>
      <c r="VNH66"/>
      <c r="VNI66"/>
      <c r="VNJ66"/>
      <c r="VNK66"/>
      <c r="VNL66"/>
      <c r="VNM66"/>
      <c r="VNN66"/>
      <c r="VNO66"/>
      <c r="VNP66"/>
      <c r="VNQ66"/>
      <c r="VNR66"/>
      <c r="VNS66"/>
      <c r="VNT66"/>
      <c r="VNU66"/>
      <c r="VNV66"/>
      <c r="VNW66"/>
      <c r="VNX66"/>
      <c r="VNY66"/>
      <c r="VNZ66"/>
      <c r="VOA66"/>
      <c r="VOB66"/>
      <c r="VOC66"/>
      <c r="VOD66"/>
      <c r="VOE66"/>
      <c r="VOF66"/>
      <c r="VOG66"/>
      <c r="VOH66"/>
      <c r="VOI66"/>
      <c r="VOJ66"/>
      <c r="VOK66"/>
      <c r="VOL66"/>
      <c r="VOM66"/>
      <c r="VON66"/>
      <c r="VOO66"/>
      <c r="VOP66"/>
      <c r="VOQ66"/>
      <c r="VOR66"/>
      <c r="VOS66"/>
      <c r="VOT66"/>
      <c r="VOU66"/>
      <c r="VOV66"/>
      <c r="VOW66"/>
      <c r="VOX66"/>
      <c r="VOY66"/>
      <c r="VOZ66"/>
      <c r="VPA66"/>
      <c r="VPB66"/>
      <c r="VPC66"/>
      <c r="VPD66"/>
      <c r="VPE66"/>
      <c r="VPF66"/>
      <c r="VPG66"/>
      <c r="VPH66"/>
      <c r="VPI66"/>
      <c r="VPJ66"/>
      <c r="VPK66"/>
      <c r="VPL66"/>
      <c r="VPM66"/>
      <c r="VPN66"/>
      <c r="VPO66"/>
      <c r="VPP66"/>
      <c r="VPQ66"/>
      <c r="VPR66"/>
      <c r="VPS66"/>
      <c r="VPT66"/>
      <c r="VPU66"/>
      <c r="VPV66"/>
      <c r="VPW66"/>
      <c r="VPX66"/>
      <c r="VPY66"/>
      <c r="VPZ66"/>
      <c r="VQA66"/>
      <c r="VQB66"/>
      <c r="VQC66"/>
      <c r="VQD66"/>
      <c r="VQE66"/>
      <c r="VQF66"/>
      <c r="VQG66"/>
      <c r="VQH66"/>
      <c r="VQI66"/>
      <c r="VQJ66"/>
      <c r="VQK66"/>
      <c r="VQL66"/>
      <c r="VQM66"/>
      <c r="VQN66"/>
      <c r="VQO66"/>
      <c r="VQP66"/>
      <c r="VQQ66"/>
      <c r="VQR66"/>
      <c r="VQS66"/>
      <c r="VQT66"/>
      <c r="VQU66"/>
      <c r="VQV66"/>
      <c r="VQW66"/>
      <c r="VQX66"/>
      <c r="VQY66"/>
      <c r="VQZ66"/>
      <c r="VRA66"/>
      <c r="VRB66"/>
      <c r="VRC66"/>
      <c r="VRD66"/>
      <c r="VRE66"/>
      <c r="VRF66"/>
      <c r="VRG66"/>
      <c r="VRH66"/>
      <c r="VRI66"/>
      <c r="VRJ66"/>
      <c r="VRK66"/>
      <c r="VRL66"/>
      <c r="VRM66"/>
      <c r="VRN66"/>
      <c r="VRO66"/>
      <c r="VRP66"/>
      <c r="VRQ66"/>
      <c r="VRR66"/>
      <c r="VRS66"/>
      <c r="VRT66"/>
      <c r="VRU66"/>
      <c r="VRV66"/>
      <c r="VRW66"/>
      <c r="VRX66"/>
      <c r="VRY66"/>
      <c r="VRZ66"/>
      <c r="VSA66"/>
      <c r="VSB66"/>
      <c r="VSC66"/>
      <c r="VSD66"/>
      <c r="VSE66"/>
      <c r="VSF66"/>
      <c r="VSG66"/>
      <c r="VSH66"/>
      <c r="VSI66"/>
      <c r="VSJ66"/>
      <c r="VSK66"/>
      <c r="VSL66"/>
      <c r="VSM66"/>
      <c r="VSN66"/>
      <c r="VSO66"/>
      <c r="VSP66"/>
      <c r="VSQ66"/>
      <c r="VSR66"/>
      <c r="VSS66"/>
      <c r="VST66"/>
      <c r="VSU66"/>
      <c r="VSV66"/>
      <c r="VSW66"/>
      <c r="VSX66"/>
      <c r="VSY66"/>
      <c r="VSZ66"/>
      <c r="VTA66"/>
      <c r="VTB66"/>
      <c r="VTC66"/>
      <c r="VTD66"/>
      <c r="VTE66"/>
      <c r="VTF66"/>
      <c r="VTG66"/>
      <c r="VTH66"/>
      <c r="VTI66"/>
      <c r="VTJ66"/>
      <c r="VTK66"/>
      <c r="VTL66"/>
      <c r="VTM66"/>
      <c r="VTN66"/>
      <c r="VTO66"/>
      <c r="VTP66"/>
      <c r="VTQ66"/>
      <c r="VTR66"/>
      <c r="VTS66"/>
      <c r="VTT66"/>
      <c r="VTU66"/>
      <c r="VTV66"/>
      <c r="VTW66"/>
      <c r="VTX66"/>
      <c r="VTY66"/>
      <c r="VTZ66"/>
      <c r="VUA66"/>
      <c r="VUB66"/>
      <c r="VUC66"/>
      <c r="VUD66"/>
      <c r="VUE66"/>
      <c r="VUF66"/>
      <c r="VUG66"/>
      <c r="VUH66"/>
      <c r="VUI66"/>
      <c r="VUJ66"/>
      <c r="VUK66"/>
      <c r="VUL66"/>
      <c r="VUM66"/>
      <c r="VUN66"/>
      <c r="VUO66"/>
      <c r="VUP66"/>
      <c r="VUQ66"/>
      <c r="VUR66"/>
      <c r="VUS66"/>
      <c r="VUT66"/>
      <c r="VUU66"/>
      <c r="VUV66"/>
      <c r="VUW66"/>
      <c r="VUX66"/>
      <c r="VUY66"/>
      <c r="VUZ66"/>
      <c r="VVA66"/>
      <c r="VVB66"/>
      <c r="VVC66"/>
      <c r="VVD66"/>
      <c r="VVE66"/>
      <c r="VVF66"/>
      <c r="VVG66"/>
      <c r="VVH66"/>
      <c r="VVI66"/>
      <c r="VVJ66"/>
      <c r="VVK66"/>
      <c r="VVL66"/>
      <c r="VVM66"/>
      <c r="VVN66"/>
      <c r="VVO66"/>
      <c r="VVP66"/>
      <c r="VVQ66"/>
      <c r="VVR66"/>
      <c r="VVS66"/>
      <c r="VVT66"/>
      <c r="VVU66"/>
      <c r="VVV66"/>
      <c r="VVW66"/>
      <c r="VVX66"/>
      <c r="VVY66"/>
      <c r="VVZ66"/>
      <c r="VWA66"/>
      <c r="VWB66"/>
      <c r="VWC66"/>
      <c r="VWD66"/>
      <c r="VWE66"/>
      <c r="VWF66"/>
      <c r="VWG66"/>
      <c r="VWH66"/>
      <c r="VWI66"/>
      <c r="VWJ66"/>
      <c r="VWK66"/>
      <c r="VWL66"/>
      <c r="VWM66"/>
      <c r="VWN66"/>
      <c r="VWO66"/>
      <c r="VWP66"/>
      <c r="VWQ66"/>
      <c r="VWR66"/>
      <c r="VWS66"/>
      <c r="VWT66"/>
      <c r="VWU66"/>
      <c r="VWV66"/>
      <c r="VWW66"/>
      <c r="VWX66"/>
      <c r="VWY66"/>
      <c r="VWZ66"/>
      <c r="VXA66"/>
      <c r="VXB66"/>
      <c r="VXC66"/>
      <c r="VXD66"/>
      <c r="VXE66"/>
      <c r="VXF66"/>
      <c r="VXG66"/>
      <c r="VXH66"/>
      <c r="VXI66"/>
      <c r="VXJ66"/>
      <c r="VXK66"/>
      <c r="VXL66"/>
      <c r="VXM66"/>
      <c r="VXN66"/>
      <c r="VXO66"/>
      <c r="VXP66"/>
      <c r="VXQ66"/>
      <c r="VXR66"/>
      <c r="VXS66"/>
      <c r="VXT66"/>
      <c r="VXU66"/>
      <c r="VXV66"/>
      <c r="VXW66"/>
      <c r="VXX66"/>
      <c r="VXY66"/>
      <c r="VXZ66"/>
      <c r="VYA66"/>
      <c r="VYB66"/>
      <c r="VYC66"/>
      <c r="VYD66"/>
      <c r="VYE66"/>
      <c r="VYF66"/>
      <c r="VYG66"/>
      <c r="VYH66"/>
      <c r="VYI66"/>
      <c r="VYJ66"/>
      <c r="VYK66"/>
      <c r="VYL66"/>
      <c r="VYM66"/>
      <c r="VYN66"/>
      <c r="VYO66"/>
      <c r="VYP66"/>
      <c r="VYQ66"/>
      <c r="VYR66"/>
      <c r="VYS66"/>
      <c r="VYT66"/>
      <c r="VYU66"/>
      <c r="VYV66"/>
      <c r="VYW66"/>
      <c r="VYX66"/>
      <c r="VYY66"/>
      <c r="VYZ66"/>
      <c r="VZA66"/>
      <c r="VZB66"/>
      <c r="VZC66"/>
      <c r="VZD66"/>
      <c r="VZE66"/>
      <c r="VZF66"/>
      <c r="VZG66"/>
      <c r="VZH66"/>
      <c r="VZI66"/>
      <c r="VZJ66"/>
      <c r="VZK66"/>
      <c r="VZL66"/>
      <c r="VZM66"/>
      <c r="VZN66"/>
      <c r="VZO66"/>
      <c r="VZP66"/>
      <c r="VZQ66"/>
      <c r="VZR66"/>
      <c r="VZS66"/>
      <c r="VZT66"/>
      <c r="VZU66"/>
      <c r="VZV66"/>
      <c r="VZW66"/>
      <c r="VZX66"/>
      <c r="VZY66"/>
      <c r="VZZ66"/>
      <c r="WAA66"/>
      <c r="WAB66"/>
      <c r="WAC66"/>
      <c r="WAD66"/>
      <c r="WAE66"/>
      <c r="WAF66"/>
      <c r="WAG66"/>
      <c r="WAH66"/>
      <c r="WAI66"/>
      <c r="WAJ66"/>
      <c r="WAK66"/>
      <c r="WAL66"/>
      <c r="WAM66"/>
      <c r="WAN66"/>
      <c r="WAO66"/>
      <c r="WAP66"/>
      <c r="WAQ66"/>
      <c r="WAR66"/>
      <c r="WAS66"/>
      <c r="WAT66"/>
      <c r="WAU66"/>
      <c r="WAV66"/>
      <c r="WAW66"/>
      <c r="WAX66"/>
      <c r="WAY66"/>
      <c r="WAZ66"/>
      <c r="WBA66"/>
      <c r="WBB66"/>
      <c r="WBC66"/>
      <c r="WBD66"/>
      <c r="WBE66"/>
      <c r="WBF66"/>
      <c r="WBG66"/>
      <c r="WBH66"/>
      <c r="WBI66"/>
      <c r="WBJ66"/>
      <c r="WBK66"/>
      <c r="WBL66"/>
      <c r="WBM66"/>
      <c r="WBN66"/>
      <c r="WBO66"/>
      <c r="WBP66"/>
      <c r="WBQ66"/>
      <c r="WBR66"/>
      <c r="WBS66"/>
      <c r="WBT66"/>
      <c r="WBU66"/>
      <c r="WBV66"/>
      <c r="WBW66"/>
      <c r="WBX66"/>
      <c r="WBY66"/>
      <c r="WBZ66"/>
      <c r="WCA66"/>
      <c r="WCB66"/>
      <c r="WCC66"/>
      <c r="WCD66"/>
      <c r="WCE66"/>
      <c r="WCF66"/>
      <c r="WCG66"/>
      <c r="WCH66"/>
      <c r="WCI66"/>
      <c r="WCJ66"/>
      <c r="WCK66"/>
      <c r="WCL66"/>
      <c r="WCM66"/>
      <c r="WCN66"/>
      <c r="WCO66"/>
      <c r="WCP66"/>
      <c r="WCQ66"/>
      <c r="WCR66"/>
      <c r="WCS66"/>
      <c r="WCT66"/>
      <c r="WCU66"/>
      <c r="WCV66"/>
      <c r="WCW66"/>
      <c r="WCX66"/>
      <c r="WCY66"/>
      <c r="WCZ66"/>
      <c r="WDA66"/>
      <c r="WDB66"/>
      <c r="WDC66"/>
      <c r="WDD66"/>
      <c r="WDE66"/>
      <c r="WDF66"/>
      <c r="WDG66"/>
      <c r="WDH66"/>
      <c r="WDI66"/>
      <c r="WDJ66"/>
      <c r="WDK66"/>
      <c r="WDL66"/>
      <c r="WDM66"/>
      <c r="WDN66"/>
      <c r="WDO66"/>
      <c r="WDP66"/>
      <c r="WDQ66"/>
      <c r="WDR66"/>
      <c r="WDS66"/>
      <c r="WDT66"/>
      <c r="WDU66"/>
      <c r="WDV66"/>
      <c r="WDW66"/>
      <c r="WDX66"/>
      <c r="WDY66"/>
      <c r="WDZ66"/>
      <c r="WEA66"/>
      <c r="WEB66"/>
      <c r="WEC66"/>
      <c r="WED66"/>
      <c r="WEE66"/>
      <c r="WEF66"/>
      <c r="WEG66"/>
      <c r="WEH66"/>
      <c r="WEI66"/>
      <c r="WEJ66"/>
      <c r="WEK66"/>
      <c r="WEL66"/>
      <c r="WEM66"/>
      <c r="WEN66"/>
      <c r="WEO66"/>
      <c r="WEP66"/>
      <c r="WEQ66"/>
      <c r="WER66"/>
      <c r="WES66"/>
      <c r="WET66"/>
      <c r="WEU66"/>
      <c r="WEV66"/>
      <c r="WEW66"/>
      <c r="WEX66"/>
      <c r="WEY66"/>
      <c r="WEZ66"/>
      <c r="WFA66"/>
      <c r="WFB66"/>
      <c r="WFC66"/>
      <c r="WFD66"/>
      <c r="WFE66"/>
      <c r="WFF66"/>
      <c r="WFG66"/>
      <c r="WFH66"/>
      <c r="WFI66"/>
      <c r="WFJ66"/>
      <c r="WFK66"/>
      <c r="WFL66"/>
      <c r="WFM66"/>
      <c r="WFN66"/>
      <c r="WFO66"/>
      <c r="WFP66"/>
      <c r="WFQ66"/>
      <c r="WFR66"/>
      <c r="WFS66"/>
      <c r="WFT66"/>
      <c r="WFU66"/>
      <c r="WFV66"/>
      <c r="WFW66"/>
      <c r="WFX66"/>
      <c r="WFY66"/>
      <c r="WFZ66"/>
      <c r="WGA66"/>
      <c r="WGB66"/>
      <c r="WGC66"/>
      <c r="WGD66"/>
      <c r="WGE66"/>
      <c r="WGF66"/>
      <c r="WGG66"/>
      <c r="WGH66"/>
      <c r="WGI66"/>
      <c r="WGJ66"/>
      <c r="WGK66"/>
      <c r="WGL66"/>
      <c r="WGM66"/>
      <c r="WGN66"/>
      <c r="WGO66"/>
      <c r="WGP66"/>
      <c r="WGQ66"/>
      <c r="WGR66"/>
      <c r="WGS66"/>
      <c r="WGT66"/>
      <c r="WGU66"/>
      <c r="WGV66"/>
      <c r="WGW66"/>
      <c r="WGX66"/>
      <c r="WGY66"/>
      <c r="WGZ66"/>
      <c r="WHA66"/>
      <c r="WHB66"/>
      <c r="WHC66"/>
      <c r="WHD66"/>
      <c r="WHE66"/>
      <c r="WHF66"/>
      <c r="WHG66"/>
      <c r="WHH66"/>
      <c r="WHI66"/>
      <c r="WHJ66"/>
      <c r="WHK66"/>
      <c r="WHL66"/>
      <c r="WHM66"/>
      <c r="WHN66"/>
      <c r="WHO66"/>
      <c r="WHP66"/>
      <c r="WHQ66"/>
      <c r="WHR66"/>
      <c r="WHS66"/>
      <c r="WHT66"/>
      <c r="WHU66"/>
      <c r="WHV66"/>
      <c r="WHW66"/>
      <c r="WHX66"/>
      <c r="WHY66"/>
      <c r="WHZ66"/>
      <c r="WIA66"/>
      <c r="WIB66"/>
      <c r="WIC66"/>
      <c r="WID66"/>
      <c r="WIE66"/>
      <c r="WIF66"/>
      <c r="WIG66"/>
      <c r="WIH66"/>
      <c r="WII66"/>
      <c r="WIJ66"/>
      <c r="WIK66"/>
      <c r="WIL66"/>
      <c r="WIM66"/>
      <c r="WIN66"/>
      <c r="WIO66"/>
      <c r="WIP66"/>
      <c r="WIQ66"/>
      <c r="WIR66"/>
      <c r="WIS66"/>
      <c r="WIT66"/>
      <c r="WIU66"/>
      <c r="WIV66"/>
      <c r="WIW66"/>
      <c r="WIX66"/>
      <c r="WIY66"/>
      <c r="WIZ66"/>
      <c r="WJA66"/>
      <c r="WJB66"/>
      <c r="WJC66"/>
      <c r="WJD66"/>
      <c r="WJE66"/>
      <c r="WJF66"/>
      <c r="WJG66"/>
      <c r="WJH66"/>
      <c r="WJI66"/>
      <c r="WJJ66"/>
      <c r="WJK66"/>
      <c r="WJL66"/>
      <c r="WJM66"/>
      <c r="WJN66"/>
      <c r="WJO66"/>
      <c r="WJP66"/>
      <c r="WJQ66"/>
      <c r="WJR66"/>
      <c r="WJS66"/>
      <c r="WJT66"/>
      <c r="WJU66"/>
      <c r="WJV66"/>
      <c r="WJW66"/>
      <c r="WJX66"/>
      <c r="WJY66"/>
      <c r="WJZ66"/>
      <c r="WKA66"/>
      <c r="WKB66"/>
      <c r="WKC66"/>
      <c r="WKD66"/>
      <c r="WKE66"/>
      <c r="WKF66"/>
      <c r="WKG66"/>
      <c r="WKH66"/>
      <c r="WKI66"/>
      <c r="WKJ66"/>
      <c r="WKK66"/>
      <c r="WKL66"/>
      <c r="WKM66"/>
      <c r="WKN66"/>
      <c r="WKO66"/>
      <c r="WKP66"/>
      <c r="WKQ66"/>
      <c r="WKR66"/>
      <c r="WKS66"/>
      <c r="WKT66"/>
      <c r="WKU66"/>
      <c r="WKV66"/>
      <c r="WKW66"/>
      <c r="WKX66"/>
      <c r="WKY66"/>
      <c r="WKZ66"/>
      <c r="WLA66"/>
      <c r="WLB66"/>
      <c r="WLC66"/>
      <c r="WLD66"/>
      <c r="WLE66"/>
      <c r="WLF66"/>
      <c r="WLG66"/>
      <c r="WLH66"/>
      <c r="WLI66"/>
      <c r="WLJ66"/>
      <c r="WLK66"/>
      <c r="WLL66"/>
      <c r="WLM66"/>
      <c r="WLN66"/>
      <c r="WLO66"/>
      <c r="WLP66"/>
      <c r="WLQ66"/>
      <c r="WLR66"/>
      <c r="WLS66"/>
      <c r="WLT66"/>
      <c r="WLU66"/>
      <c r="WLV66"/>
      <c r="WLW66"/>
      <c r="WLX66"/>
      <c r="WLY66"/>
      <c r="WLZ66"/>
      <c r="WMA66"/>
      <c r="WMB66"/>
      <c r="WMC66"/>
      <c r="WMD66"/>
      <c r="WME66"/>
      <c r="WMF66"/>
      <c r="WMG66"/>
      <c r="WMH66"/>
      <c r="WMI66"/>
      <c r="WMJ66"/>
      <c r="WMK66"/>
      <c r="WML66"/>
      <c r="WMM66"/>
      <c r="WMN66"/>
      <c r="WMO66"/>
      <c r="WMP66"/>
      <c r="WMQ66"/>
      <c r="WMR66"/>
      <c r="WMS66"/>
      <c r="WMT66"/>
      <c r="WMU66"/>
      <c r="WMV66"/>
      <c r="WMW66"/>
      <c r="WMX66"/>
      <c r="WMY66"/>
      <c r="WMZ66"/>
      <c r="WNA66"/>
      <c r="WNB66"/>
      <c r="WNC66"/>
      <c r="WND66"/>
      <c r="WNE66"/>
      <c r="WNF66"/>
      <c r="WNG66"/>
      <c r="WNH66"/>
      <c r="WNI66"/>
      <c r="WNJ66"/>
      <c r="WNK66"/>
      <c r="WNL66"/>
      <c r="WNM66"/>
      <c r="WNN66"/>
      <c r="WNO66"/>
      <c r="WNP66"/>
      <c r="WNQ66"/>
      <c r="WNR66"/>
      <c r="WNS66"/>
      <c r="WNT66"/>
      <c r="WNU66"/>
      <c r="WNV66"/>
      <c r="WNW66"/>
      <c r="WNX66"/>
      <c r="WNY66"/>
      <c r="WNZ66"/>
      <c r="WOA66"/>
      <c r="WOB66"/>
      <c r="WOC66"/>
      <c r="WOD66"/>
      <c r="WOE66"/>
      <c r="WOF66"/>
      <c r="WOG66"/>
      <c r="WOH66"/>
      <c r="WOI66"/>
      <c r="WOJ66"/>
      <c r="WOK66"/>
      <c r="WOL66"/>
      <c r="WOM66"/>
      <c r="WON66"/>
      <c r="WOO66"/>
      <c r="WOP66"/>
      <c r="WOQ66"/>
      <c r="WOR66"/>
      <c r="WOS66"/>
      <c r="WOT66"/>
      <c r="WOU66"/>
      <c r="WOV66"/>
      <c r="WOW66"/>
      <c r="WOX66"/>
      <c r="WOY66"/>
      <c r="WOZ66"/>
      <c r="WPA66"/>
      <c r="WPB66"/>
      <c r="WPC66"/>
      <c r="WPD66"/>
      <c r="WPE66"/>
      <c r="WPF66"/>
      <c r="WPG66"/>
      <c r="WPH66"/>
      <c r="WPI66"/>
      <c r="WPJ66"/>
      <c r="WPK66"/>
      <c r="WPL66"/>
      <c r="WPM66"/>
      <c r="WPN66"/>
      <c r="WPO66"/>
      <c r="WPP66"/>
      <c r="WPQ66"/>
      <c r="WPR66"/>
      <c r="WPS66"/>
      <c r="WPT66"/>
      <c r="WPU66"/>
      <c r="WPV66"/>
      <c r="WPW66"/>
      <c r="WPX66"/>
      <c r="WPY66"/>
      <c r="WPZ66"/>
      <c r="WQA66"/>
      <c r="WQB66"/>
      <c r="WQC66"/>
      <c r="WQD66"/>
      <c r="WQE66"/>
      <c r="WQF66"/>
      <c r="WQG66"/>
      <c r="WQH66"/>
      <c r="WQI66"/>
      <c r="WQJ66"/>
      <c r="WQK66"/>
      <c r="WQL66"/>
      <c r="WQM66"/>
      <c r="WQN66"/>
      <c r="WQO66"/>
      <c r="WQP66"/>
      <c r="WQQ66"/>
      <c r="WQR66"/>
      <c r="WQS66"/>
      <c r="WQT66"/>
      <c r="WQU66"/>
      <c r="WQV66"/>
      <c r="WQW66"/>
      <c r="WQX66"/>
      <c r="WQY66"/>
      <c r="WQZ66"/>
      <c r="WRA66"/>
      <c r="WRB66"/>
      <c r="WRC66"/>
      <c r="WRD66"/>
      <c r="WRE66"/>
      <c r="WRF66"/>
      <c r="WRG66"/>
      <c r="WRH66"/>
      <c r="WRI66"/>
      <c r="WRJ66"/>
      <c r="WRK66"/>
      <c r="WRL66"/>
      <c r="WRM66"/>
      <c r="WRN66"/>
      <c r="WRO66"/>
      <c r="WRP66"/>
      <c r="WRQ66"/>
      <c r="WRR66"/>
      <c r="WRS66"/>
      <c r="WRT66"/>
      <c r="WRU66"/>
      <c r="WRV66"/>
      <c r="WRW66"/>
      <c r="WRX66"/>
      <c r="WRY66"/>
      <c r="WRZ66"/>
      <c r="WSA66"/>
      <c r="WSB66"/>
      <c r="WSC66"/>
      <c r="WSD66"/>
      <c r="WSE66"/>
      <c r="WSF66"/>
      <c r="WSG66"/>
      <c r="WSH66"/>
      <c r="WSI66"/>
      <c r="WSJ66"/>
      <c r="WSK66"/>
      <c r="WSL66"/>
      <c r="WSM66"/>
      <c r="WSN66"/>
      <c r="WSO66"/>
      <c r="WSP66"/>
      <c r="WSQ66"/>
      <c r="WSR66"/>
      <c r="WSS66"/>
      <c r="WST66"/>
      <c r="WSU66"/>
      <c r="WSV66"/>
      <c r="WSW66"/>
      <c r="WSX66"/>
      <c r="WSY66"/>
      <c r="WSZ66"/>
      <c r="WTA66"/>
      <c r="WTB66"/>
      <c r="WTC66"/>
      <c r="WTD66"/>
      <c r="WTE66"/>
      <c r="WTF66"/>
      <c r="WTG66"/>
      <c r="WTH66"/>
      <c r="WTI66"/>
      <c r="WTJ66"/>
      <c r="WTK66"/>
      <c r="WTL66"/>
      <c r="WTM66"/>
      <c r="WTN66"/>
      <c r="WTO66"/>
      <c r="WTP66"/>
      <c r="WTQ66"/>
      <c r="WTR66"/>
      <c r="WTS66"/>
      <c r="WTT66"/>
      <c r="WTU66"/>
      <c r="WTV66"/>
      <c r="WTW66"/>
      <c r="WTX66"/>
      <c r="WTY66"/>
      <c r="WTZ66"/>
      <c r="WUA66"/>
      <c r="WUB66"/>
      <c r="WUC66"/>
      <c r="WUD66"/>
      <c r="WUE66"/>
      <c r="WUF66"/>
      <c r="WUG66"/>
      <c r="WUH66"/>
      <c r="WUI66"/>
      <c r="WUJ66"/>
      <c r="WUK66"/>
      <c r="WUL66"/>
      <c r="WUM66"/>
      <c r="WUN66"/>
      <c r="WUO66"/>
      <c r="WUP66"/>
      <c r="WUQ66"/>
      <c r="WUR66"/>
      <c r="WUS66"/>
      <c r="WUT66"/>
      <c r="WUU66"/>
      <c r="WUV66"/>
      <c r="WUW66"/>
      <c r="WUX66"/>
      <c r="WUY66"/>
      <c r="WUZ66"/>
      <c r="WVA66"/>
      <c r="WVB66"/>
      <c r="WVC66"/>
      <c r="WVD66"/>
      <c r="WVE66"/>
      <c r="WVF66"/>
      <c r="WVG66"/>
      <c r="WVH66"/>
      <c r="WVI66"/>
      <c r="WVJ66"/>
      <c r="WVK66"/>
      <c r="WVL66"/>
      <c r="WVM66"/>
      <c r="WVN66"/>
      <c r="WVO66"/>
      <c r="WVP66"/>
      <c r="WVQ66"/>
      <c r="WVR66"/>
      <c r="WVS66"/>
      <c r="WVT66"/>
      <c r="WVU66"/>
      <c r="WVV66"/>
      <c r="WVW66"/>
      <c r="WVX66"/>
      <c r="WVY66"/>
      <c r="WVZ66"/>
      <c r="WWA66"/>
      <c r="WWB66"/>
      <c r="WWC66"/>
      <c r="WWD66"/>
      <c r="WWE66"/>
      <c r="WWF66"/>
      <c r="WWG66"/>
      <c r="WWH66"/>
      <c r="WWI66"/>
      <c r="WWJ66"/>
      <c r="WWK66"/>
      <c r="WWL66"/>
      <c r="WWM66"/>
      <c r="WWN66"/>
      <c r="WWO66"/>
      <c r="WWP66"/>
      <c r="WWQ66"/>
      <c r="WWR66"/>
      <c r="WWS66"/>
      <c r="WWT66"/>
      <c r="WWU66"/>
      <c r="WWV66"/>
      <c r="WWW66"/>
      <c r="WWX66"/>
      <c r="WWY66"/>
      <c r="WWZ66"/>
      <c r="WXA66"/>
      <c r="WXB66"/>
      <c r="WXC66"/>
      <c r="WXD66"/>
      <c r="WXE66"/>
      <c r="WXF66"/>
      <c r="WXG66"/>
      <c r="WXH66"/>
      <c r="WXI66"/>
      <c r="WXJ66"/>
      <c r="WXK66"/>
      <c r="WXL66"/>
      <c r="WXM66"/>
      <c r="WXN66"/>
      <c r="WXO66"/>
      <c r="WXP66"/>
      <c r="WXQ66"/>
      <c r="WXR66"/>
      <c r="WXS66"/>
      <c r="WXT66"/>
      <c r="WXU66"/>
      <c r="WXV66"/>
      <c r="WXW66"/>
      <c r="WXX66"/>
      <c r="WXY66"/>
      <c r="WXZ66"/>
      <c r="WYA66"/>
      <c r="WYB66"/>
      <c r="WYC66"/>
      <c r="WYD66"/>
      <c r="WYE66"/>
      <c r="WYF66"/>
      <c r="WYG66"/>
      <c r="WYH66"/>
      <c r="WYI66"/>
      <c r="WYJ66"/>
      <c r="WYK66"/>
      <c r="WYL66"/>
      <c r="WYM66"/>
      <c r="WYN66"/>
      <c r="WYO66"/>
      <c r="WYP66"/>
      <c r="WYQ66"/>
      <c r="WYR66"/>
      <c r="WYS66"/>
      <c r="WYT66"/>
      <c r="WYU66"/>
      <c r="WYV66"/>
      <c r="WYW66"/>
      <c r="WYX66"/>
      <c r="WYY66"/>
      <c r="WYZ66"/>
      <c r="WZA66"/>
      <c r="WZB66"/>
      <c r="WZC66"/>
      <c r="WZD66"/>
      <c r="WZE66"/>
      <c r="WZF66"/>
      <c r="WZG66"/>
      <c r="WZH66"/>
      <c r="WZI66"/>
      <c r="WZJ66"/>
      <c r="WZK66"/>
      <c r="WZL66"/>
      <c r="WZM66"/>
      <c r="WZN66"/>
      <c r="WZO66"/>
      <c r="WZP66"/>
      <c r="WZQ66"/>
      <c r="WZR66"/>
      <c r="WZS66"/>
      <c r="WZT66"/>
      <c r="WZU66"/>
      <c r="WZV66"/>
      <c r="WZW66"/>
      <c r="WZX66"/>
      <c r="WZY66"/>
      <c r="WZZ66"/>
      <c r="XAA66"/>
      <c r="XAB66"/>
      <c r="XAC66"/>
      <c r="XAD66"/>
      <c r="XAE66"/>
      <c r="XAF66"/>
      <c r="XAG66"/>
      <c r="XAH66"/>
      <c r="XAI66"/>
      <c r="XAJ66"/>
      <c r="XAK66"/>
      <c r="XAL66"/>
      <c r="XAM66"/>
      <c r="XAN66"/>
      <c r="XAO66"/>
      <c r="XAP66"/>
      <c r="XAQ66"/>
      <c r="XAR66"/>
      <c r="XAS66"/>
      <c r="XAT66"/>
      <c r="XAU66"/>
      <c r="XAV66"/>
      <c r="XAW66"/>
      <c r="XAX66"/>
      <c r="XAY66"/>
      <c r="XAZ66"/>
      <c r="XBA66"/>
      <c r="XBB66"/>
      <c r="XBC66"/>
      <c r="XBD66"/>
      <c r="XBE66"/>
      <c r="XBF66"/>
      <c r="XBG66"/>
      <c r="XBH66"/>
      <c r="XBI66"/>
      <c r="XBJ66"/>
      <c r="XBK66"/>
      <c r="XBL66"/>
      <c r="XBM66"/>
      <c r="XBN66"/>
      <c r="XBO66"/>
      <c r="XBP66"/>
      <c r="XBQ66"/>
      <c r="XBR66"/>
      <c r="XBS66"/>
      <c r="XBT66"/>
      <c r="XBU66"/>
      <c r="XBV66"/>
      <c r="XBW66"/>
      <c r="XBX66"/>
      <c r="XBY66"/>
      <c r="XBZ66"/>
      <c r="XCA66"/>
      <c r="XCB66"/>
      <c r="XCC66"/>
      <c r="XCD66"/>
      <c r="XCE66"/>
      <c r="XCF66"/>
      <c r="XCG66"/>
      <c r="XCH66"/>
      <c r="XCI66"/>
      <c r="XCJ66"/>
      <c r="XCK66"/>
      <c r="XCL66"/>
      <c r="XCM66"/>
      <c r="XCN66"/>
      <c r="XCO66"/>
      <c r="XCP66"/>
      <c r="XCQ66"/>
      <c r="XCR66"/>
      <c r="XCS66"/>
      <c r="XCT66"/>
      <c r="XCU66"/>
      <c r="XCV66"/>
      <c r="XCW66"/>
      <c r="XCX66"/>
      <c r="XCY66"/>
      <c r="XCZ66"/>
      <c r="XDA66"/>
      <c r="XDB66"/>
      <c r="XDC66"/>
      <c r="XDD66"/>
      <c r="XDE66"/>
      <c r="XDF66"/>
      <c r="XDG66"/>
      <c r="XDH66"/>
      <c r="XDI66"/>
      <c r="XDJ66"/>
      <c r="XDK66"/>
      <c r="XDL66"/>
      <c r="XDM66"/>
      <c r="XDN66"/>
      <c r="XDO66"/>
      <c r="XDP66"/>
      <c r="XDQ66"/>
      <c r="XDR66"/>
      <c r="XDS66"/>
      <c r="XDT66"/>
      <c r="XDU66"/>
      <c r="XDV66"/>
      <c r="XDW66"/>
      <c r="XDX66"/>
      <c r="XDY66"/>
      <c r="XDZ66"/>
      <c r="XEA66"/>
      <c r="XEB66"/>
      <c r="XEC66"/>
      <c r="XED66"/>
      <c r="XEE66"/>
      <c r="XEF66"/>
      <c r="XEG66"/>
      <c r="XEH66"/>
      <c r="XEI66"/>
      <c r="XEJ66"/>
      <c r="XEK66"/>
      <c r="XEL66"/>
      <c r="XEM66"/>
      <c r="XEN66"/>
      <c r="XEO66"/>
      <c r="XEP66"/>
      <c r="XEQ66"/>
      <c r="XER66"/>
      <c r="XES66"/>
      <c r="XET66"/>
      <c r="XEU66"/>
      <c r="XEV66"/>
      <c r="XEW66"/>
      <c r="XEX66"/>
      <c r="XEY66"/>
      <c r="XEZ66"/>
      <c r="XFA66"/>
      <c r="XFB66"/>
      <c r="XFC66"/>
    </row>
    <row r="67" spans="1:16383" x14ac:dyDescent="0.25">
      <c r="A67" s="489"/>
      <c r="B67" s="489"/>
      <c r="C67" s="490"/>
      <c r="D67" s="491"/>
      <c r="E67" s="487"/>
      <c r="F67" s="524">
        <v>43948.844814814816</v>
      </c>
      <c r="G67" s="525">
        <v>43948.844814814816</v>
      </c>
      <c r="H67" s="487" t="s">
        <v>341</v>
      </c>
      <c r="I67" s="492"/>
      <c r="J67" s="493"/>
      <c r="K67" s="494"/>
      <c r="L67" s="494"/>
      <c r="M67" s="494"/>
      <c r="N67" s="494"/>
      <c r="O67" s="507">
        <v>0.14294417500495915</v>
      </c>
      <c r="P67" s="508">
        <v>1.2999999999999998</v>
      </c>
      <c r="Q67" s="508">
        <v>1.3899999998479493</v>
      </c>
      <c r="R67" s="506" t="s">
        <v>83</v>
      </c>
      <c r="S67" s="503"/>
      <c r="T67" s="503"/>
    </row>
    <row r="68" spans="1:16383" s="528" customFormat="1" ht="12.5" x14ac:dyDescent="0.25">
      <c r="F68" s="530">
        <v>43948.844814814816</v>
      </c>
      <c r="G68" s="529">
        <v>43948.844814814816</v>
      </c>
      <c r="H68" s="528" t="s">
        <v>352</v>
      </c>
      <c r="I68" s="531" t="str">
        <f>InpC!$E$90</f>
        <v>Senior debt forward curve selection</v>
      </c>
      <c r="J68" s="534">
        <v>1</v>
      </c>
      <c r="K68" s="533">
        <v>0</v>
      </c>
      <c r="L68" s="528" t="s">
        <v>332</v>
      </c>
      <c r="M68" s="528" t="s">
        <v>333</v>
      </c>
      <c r="N68" s="528" t="s">
        <v>83</v>
      </c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  <c r="AMK68"/>
      <c r="AML68"/>
      <c r="AMM68"/>
      <c r="AMN68"/>
      <c r="AMO68"/>
      <c r="AMP68"/>
      <c r="AMQ68"/>
      <c r="AMR68"/>
      <c r="AMS68"/>
      <c r="AMT68"/>
      <c r="AMU68"/>
      <c r="AMV68"/>
      <c r="AMW68"/>
      <c r="AMX68"/>
      <c r="AMY68"/>
      <c r="AMZ68"/>
      <c r="ANA68"/>
      <c r="ANB68"/>
      <c r="ANC68"/>
      <c r="AND68"/>
      <c r="ANE68"/>
      <c r="ANF68"/>
      <c r="ANG68"/>
      <c r="ANH68"/>
      <c r="ANI68"/>
      <c r="ANJ68"/>
      <c r="ANK68"/>
      <c r="ANL68"/>
      <c r="ANM68"/>
      <c r="ANN68"/>
      <c r="ANO68"/>
      <c r="ANP68"/>
      <c r="ANQ68"/>
      <c r="ANR68"/>
      <c r="ANS68"/>
      <c r="ANT68"/>
      <c r="ANU68"/>
      <c r="ANV68"/>
      <c r="ANW68"/>
      <c r="ANX68"/>
      <c r="ANY68"/>
      <c r="ANZ68"/>
      <c r="AOA68"/>
      <c r="AOB68"/>
      <c r="AOC68"/>
      <c r="AOD68"/>
      <c r="AOE68"/>
      <c r="AOF68"/>
      <c r="AOG68"/>
      <c r="AOH68"/>
      <c r="AOI68"/>
      <c r="AOJ68"/>
      <c r="AOK68"/>
      <c r="AOL68"/>
      <c r="AOM68"/>
      <c r="AON68"/>
      <c r="AOO68"/>
      <c r="AOP68"/>
      <c r="AOQ68"/>
      <c r="AOR68"/>
      <c r="AOS68"/>
      <c r="AOT68"/>
      <c r="AOU68"/>
      <c r="AOV68"/>
      <c r="AOW68"/>
      <c r="AOX68"/>
      <c r="AOY68"/>
      <c r="AOZ68"/>
      <c r="APA68"/>
      <c r="APB68"/>
      <c r="APC68"/>
      <c r="APD68"/>
      <c r="APE68"/>
      <c r="APF68"/>
      <c r="APG68"/>
      <c r="APH68"/>
      <c r="API68"/>
      <c r="APJ68"/>
      <c r="APK68"/>
      <c r="APL68"/>
      <c r="APM68"/>
      <c r="APN68"/>
      <c r="APO68"/>
      <c r="APP68"/>
      <c r="APQ68"/>
      <c r="APR68"/>
      <c r="APS68"/>
      <c r="APT68"/>
      <c r="APU68"/>
      <c r="APV68"/>
      <c r="APW68"/>
      <c r="APX68"/>
      <c r="APY68"/>
      <c r="APZ68"/>
      <c r="AQA68"/>
      <c r="AQB68"/>
      <c r="AQC68"/>
      <c r="AQD68"/>
      <c r="AQE68"/>
      <c r="AQF68"/>
      <c r="AQG68"/>
      <c r="AQH68"/>
      <c r="AQI68"/>
      <c r="AQJ68"/>
      <c r="AQK68"/>
      <c r="AQL68"/>
      <c r="AQM68"/>
      <c r="AQN68"/>
      <c r="AQO68"/>
      <c r="AQP68"/>
      <c r="AQQ68"/>
      <c r="AQR68"/>
      <c r="AQS68"/>
      <c r="AQT68"/>
      <c r="AQU68"/>
      <c r="AQV68"/>
      <c r="AQW68"/>
      <c r="AQX68"/>
      <c r="AQY68"/>
      <c r="AQZ68"/>
      <c r="ARA68"/>
      <c r="ARB68"/>
      <c r="ARC68"/>
      <c r="ARD68"/>
      <c r="ARE68"/>
      <c r="ARF68"/>
      <c r="ARG68"/>
      <c r="ARH68"/>
      <c r="ARI68"/>
      <c r="ARJ68"/>
      <c r="ARK68"/>
      <c r="ARL68"/>
      <c r="ARM68"/>
      <c r="ARN68"/>
      <c r="ARO68"/>
      <c r="ARP68"/>
      <c r="ARQ68"/>
      <c r="ARR68"/>
      <c r="ARS68"/>
      <c r="ART68"/>
      <c r="ARU68"/>
      <c r="ARV68"/>
      <c r="ARW68"/>
      <c r="ARX68"/>
      <c r="ARY68"/>
      <c r="ARZ68"/>
      <c r="ASA68"/>
      <c r="ASB68"/>
      <c r="ASC68"/>
      <c r="ASD68"/>
      <c r="ASE68"/>
      <c r="ASF68"/>
      <c r="ASG68"/>
      <c r="ASH68"/>
      <c r="ASI68"/>
      <c r="ASJ68"/>
      <c r="ASK68"/>
      <c r="ASL68"/>
      <c r="ASM68"/>
      <c r="ASN68"/>
      <c r="ASO68"/>
      <c r="ASP68"/>
      <c r="ASQ68"/>
      <c r="ASR68"/>
      <c r="ASS68"/>
      <c r="AST68"/>
      <c r="ASU68"/>
      <c r="ASV68"/>
      <c r="ASW68"/>
      <c r="ASX68"/>
      <c r="ASY68"/>
      <c r="ASZ68"/>
      <c r="ATA68"/>
      <c r="ATB68"/>
      <c r="ATC68"/>
      <c r="ATD68"/>
      <c r="ATE68"/>
      <c r="ATF68"/>
      <c r="ATG68"/>
      <c r="ATH68"/>
      <c r="ATI68"/>
      <c r="ATJ68"/>
      <c r="ATK68"/>
      <c r="ATL68"/>
      <c r="ATM68"/>
      <c r="ATN68"/>
      <c r="ATO68"/>
      <c r="ATP68"/>
      <c r="ATQ68"/>
      <c r="ATR68"/>
      <c r="ATS68"/>
      <c r="ATT68"/>
      <c r="ATU68"/>
      <c r="ATV68"/>
      <c r="ATW68"/>
      <c r="ATX68"/>
      <c r="ATY68"/>
      <c r="ATZ68"/>
      <c r="AUA68"/>
      <c r="AUB68"/>
      <c r="AUC68"/>
      <c r="AUD68"/>
      <c r="AUE68"/>
      <c r="AUF68"/>
      <c r="AUG68"/>
      <c r="AUH68"/>
      <c r="AUI68"/>
      <c r="AUJ68"/>
      <c r="AUK68"/>
      <c r="AUL68"/>
      <c r="AUM68"/>
      <c r="AUN68"/>
      <c r="AUO68"/>
      <c r="AUP68"/>
      <c r="AUQ68"/>
      <c r="AUR68"/>
      <c r="AUS68"/>
      <c r="AUT68"/>
      <c r="AUU68"/>
      <c r="AUV68"/>
      <c r="AUW68"/>
      <c r="AUX68"/>
      <c r="AUY68"/>
      <c r="AUZ68"/>
      <c r="AVA68"/>
      <c r="AVB68"/>
      <c r="AVC68"/>
      <c r="AVD68"/>
      <c r="AVE68"/>
      <c r="AVF68"/>
      <c r="AVG68"/>
      <c r="AVH68"/>
      <c r="AVI68"/>
      <c r="AVJ68"/>
      <c r="AVK68"/>
      <c r="AVL68"/>
      <c r="AVM68"/>
      <c r="AVN68"/>
      <c r="AVO68"/>
      <c r="AVP68"/>
      <c r="AVQ68"/>
      <c r="AVR68"/>
      <c r="AVS68"/>
      <c r="AVT68"/>
      <c r="AVU68"/>
      <c r="AVV68"/>
      <c r="AVW68"/>
      <c r="AVX68"/>
      <c r="AVY68"/>
      <c r="AVZ68"/>
      <c r="AWA68"/>
      <c r="AWB68"/>
      <c r="AWC68"/>
      <c r="AWD68"/>
      <c r="AWE68"/>
      <c r="AWF68"/>
      <c r="AWG68"/>
      <c r="AWH68"/>
      <c r="AWI68"/>
      <c r="AWJ68"/>
      <c r="AWK68"/>
      <c r="AWL68"/>
      <c r="AWM68"/>
      <c r="AWN68"/>
      <c r="AWO68"/>
      <c r="AWP68"/>
      <c r="AWQ68"/>
      <c r="AWR68"/>
      <c r="AWS68"/>
      <c r="AWT68"/>
      <c r="AWU68"/>
      <c r="AWV68"/>
      <c r="AWW68"/>
      <c r="AWX68"/>
      <c r="AWY68"/>
      <c r="AWZ68"/>
      <c r="AXA68"/>
      <c r="AXB68"/>
      <c r="AXC68"/>
      <c r="AXD68"/>
      <c r="AXE68"/>
      <c r="AXF68"/>
      <c r="AXG68"/>
      <c r="AXH68"/>
      <c r="AXI68"/>
      <c r="AXJ68"/>
      <c r="AXK68"/>
      <c r="AXL68"/>
      <c r="AXM68"/>
      <c r="AXN68"/>
      <c r="AXO68"/>
      <c r="AXP68"/>
      <c r="AXQ68"/>
      <c r="AXR68"/>
      <c r="AXS68"/>
      <c r="AXT68"/>
      <c r="AXU68"/>
      <c r="AXV68"/>
      <c r="AXW68"/>
      <c r="AXX68"/>
      <c r="AXY68"/>
      <c r="AXZ68"/>
      <c r="AYA68"/>
      <c r="AYB68"/>
      <c r="AYC68"/>
      <c r="AYD68"/>
      <c r="AYE68"/>
      <c r="AYF68"/>
      <c r="AYG68"/>
      <c r="AYH68"/>
      <c r="AYI68"/>
      <c r="AYJ68"/>
      <c r="AYK68"/>
      <c r="AYL68"/>
      <c r="AYM68"/>
      <c r="AYN68"/>
      <c r="AYO68"/>
      <c r="AYP68"/>
      <c r="AYQ68"/>
      <c r="AYR68"/>
      <c r="AYS68"/>
      <c r="AYT68"/>
      <c r="AYU68"/>
      <c r="AYV68"/>
      <c r="AYW68"/>
      <c r="AYX68"/>
      <c r="AYY68"/>
      <c r="AYZ68"/>
      <c r="AZA68"/>
      <c r="AZB68"/>
      <c r="AZC68"/>
      <c r="AZD68"/>
      <c r="AZE68"/>
      <c r="AZF68"/>
      <c r="AZG68"/>
      <c r="AZH68"/>
      <c r="AZI68"/>
      <c r="AZJ68"/>
      <c r="AZK68"/>
      <c r="AZL68"/>
      <c r="AZM68"/>
      <c r="AZN68"/>
      <c r="AZO68"/>
      <c r="AZP68"/>
      <c r="AZQ68"/>
      <c r="AZR68"/>
      <c r="AZS68"/>
      <c r="AZT68"/>
      <c r="AZU68"/>
      <c r="AZV68"/>
      <c r="AZW68"/>
      <c r="AZX68"/>
      <c r="AZY68"/>
      <c r="AZZ68"/>
      <c r="BAA68"/>
      <c r="BAB68"/>
      <c r="BAC68"/>
      <c r="BAD68"/>
      <c r="BAE68"/>
      <c r="BAF68"/>
      <c r="BAG68"/>
      <c r="BAH68"/>
      <c r="BAI68"/>
      <c r="BAJ68"/>
      <c r="BAK68"/>
      <c r="BAL68"/>
      <c r="BAM68"/>
      <c r="BAN68"/>
      <c r="BAO68"/>
      <c r="BAP68"/>
      <c r="BAQ68"/>
      <c r="BAR68"/>
      <c r="BAS68"/>
      <c r="BAT68"/>
      <c r="BAU68"/>
      <c r="BAV68"/>
      <c r="BAW68"/>
      <c r="BAX68"/>
      <c r="BAY68"/>
      <c r="BAZ68"/>
      <c r="BBA68"/>
      <c r="BBB68"/>
      <c r="BBC68"/>
      <c r="BBD68"/>
      <c r="BBE68"/>
      <c r="BBF68"/>
      <c r="BBG68"/>
      <c r="BBH68"/>
      <c r="BBI68"/>
      <c r="BBJ68"/>
      <c r="BBK68"/>
      <c r="BBL68"/>
      <c r="BBM68"/>
      <c r="BBN68"/>
      <c r="BBO68"/>
      <c r="BBP68"/>
      <c r="BBQ68"/>
      <c r="BBR68"/>
      <c r="BBS68"/>
      <c r="BBT68"/>
      <c r="BBU68"/>
      <c r="BBV68"/>
      <c r="BBW68"/>
      <c r="BBX68"/>
      <c r="BBY68"/>
      <c r="BBZ68"/>
      <c r="BCA68"/>
      <c r="BCB68"/>
      <c r="BCC68"/>
      <c r="BCD68"/>
      <c r="BCE68"/>
      <c r="BCF68"/>
      <c r="BCG68"/>
      <c r="BCH68"/>
      <c r="BCI68"/>
      <c r="BCJ68"/>
      <c r="BCK68"/>
      <c r="BCL68"/>
      <c r="BCM68"/>
      <c r="BCN68"/>
      <c r="BCO68"/>
      <c r="BCP68"/>
      <c r="BCQ68"/>
      <c r="BCR68"/>
      <c r="BCS68"/>
      <c r="BCT68"/>
      <c r="BCU68"/>
      <c r="BCV68"/>
      <c r="BCW68"/>
      <c r="BCX68"/>
      <c r="BCY68"/>
      <c r="BCZ68"/>
      <c r="BDA68"/>
      <c r="BDB68"/>
      <c r="BDC68"/>
      <c r="BDD68"/>
      <c r="BDE68"/>
      <c r="BDF68"/>
      <c r="BDG68"/>
      <c r="BDH68"/>
      <c r="BDI68"/>
      <c r="BDJ68"/>
      <c r="BDK68"/>
      <c r="BDL68"/>
      <c r="BDM68"/>
      <c r="BDN68"/>
      <c r="BDO68"/>
      <c r="BDP68"/>
      <c r="BDQ68"/>
      <c r="BDR68"/>
      <c r="BDS68"/>
      <c r="BDT68"/>
      <c r="BDU68"/>
      <c r="BDV68"/>
      <c r="BDW68"/>
      <c r="BDX68"/>
      <c r="BDY68"/>
      <c r="BDZ68"/>
      <c r="BEA68"/>
      <c r="BEB68"/>
      <c r="BEC68"/>
      <c r="BED68"/>
      <c r="BEE68"/>
      <c r="BEF68"/>
      <c r="BEG68"/>
      <c r="BEH68"/>
      <c r="BEI68"/>
      <c r="BEJ68"/>
      <c r="BEK68"/>
      <c r="BEL68"/>
      <c r="BEM68"/>
      <c r="BEN68"/>
      <c r="BEO68"/>
      <c r="BEP68"/>
      <c r="BEQ68"/>
      <c r="BER68"/>
      <c r="BES68"/>
      <c r="BET68"/>
      <c r="BEU68"/>
      <c r="BEV68"/>
      <c r="BEW68"/>
      <c r="BEX68"/>
      <c r="BEY68"/>
      <c r="BEZ68"/>
      <c r="BFA68"/>
      <c r="BFB68"/>
      <c r="BFC68"/>
      <c r="BFD68"/>
      <c r="BFE68"/>
      <c r="BFF68"/>
      <c r="BFG68"/>
      <c r="BFH68"/>
      <c r="BFI68"/>
      <c r="BFJ68"/>
      <c r="BFK68"/>
      <c r="BFL68"/>
      <c r="BFM68"/>
      <c r="BFN68"/>
      <c r="BFO68"/>
      <c r="BFP68"/>
      <c r="BFQ68"/>
      <c r="BFR68"/>
      <c r="BFS68"/>
      <c r="BFT68"/>
      <c r="BFU68"/>
      <c r="BFV68"/>
      <c r="BFW68"/>
      <c r="BFX68"/>
      <c r="BFY68"/>
      <c r="BFZ68"/>
      <c r="BGA68"/>
      <c r="BGB68"/>
      <c r="BGC68"/>
      <c r="BGD68"/>
      <c r="BGE68"/>
      <c r="BGF68"/>
      <c r="BGG68"/>
      <c r="BGH68"/>
      <c r="BGI68"/>
      <c r="BGJ68"/>
      <c r="BGK68"/>
      <c r="BGL68"/>
      <c r="BGM68"/>
      <c r="BGN68"/>
      <c r="BGO68"/>
      <c r="BGP68"/>
      <c r="BGQ68"/>
      <c r="BGR68"/>
      <c r="BGS68"/>
      <c r="BGT68"/>
      <c r="BGU68"/>
      <c r="BGV68"/>
      <c r="BGW68"/>
      <c r="BGX68"/>
      <c r="BGY68"/>
      <c r="BGZ68"/>
      <c r="BHA68"/>
      <c r="BHB68"/>
      <c r="BHC68"/>
      <c r="BHD68"/>
      <c r="BHE68"/>
      <c r="BHF68"/>
      <c r="BHG68"/>
      <c r="BHH68"/>
      <c r="BHI68"/>
      <c r="BHJ68"/>
      <c r="BHK68"/>
      <c r="BHL68"/>
      <c r="BHM68"/>
      <c r="BHN68"/>
      <c r="BHO68"/>
      <c r="BHP68"/>
      <c r="BHQ68"/>
      <c r="BHR68"/>
      <c r="BHS68"/>
      <c r="BHT68"/>
      <c r="BHU68"/>
      <c r="BHV68"/>
      <c r="BHW68"/>
      <c r="BHX68"/>
      <c r="BHY68"/>
      <c r="BHZ68"/>
      <c r="BIA68"/>
      <c r="BIB68"/>
      <c r="BIC68"/>
      <c r="BID68"/>
      <c r="BIE68"/>
      <c r="BIF68"/>
      <c r="BIG68"/>
      <c r="BIH68"/>
      <c r="BII68"/>
      <c r="BIJ68"/>
      <c r="BIK68"/>
      <c r="BIL68"/>
      <c r="BIM68"/>
      <c r="BIN68"/>
      <c r="BIO68"/>
      <c r="BIP68"/>
      <c r="BIQ68"/>
      <c r="BIR68"/>
      <c r="BIS68"/>
      <c r="BIT68"/>
      <c r="BIU68"/>
      <c r="BIV68"/>
      <c r="BIW68"/>
      <c r="BIX68"/>
      <c r="BIY68"/>
      <c r="BIZ68"/>
      <c r="BJA68"/>
      <c r="BJB68"/>
      <c r="BJC68"/>
      <c r="BJD68"/>
      <c r="BJE68"/>
      <c r="BJF68"/>
      <c r="BJG68"/>
      <c r="BJH68"/>
      <c r="BJI68"/>
      <c r="BJJ68"/>
      <c r="BJK68"/>
      <c r="BJL68"/>
      <c r="BJM68"/>
      <c r="BJN68"/>
      <c r="BJO68"/>
      <c r="BJP68"/>
      <c r="BJQ68"/>
      <c r="BJR68"/>
      <c r="BJS68"/>
      <c r="BJT68"/>
      <c r="BJU68"/>
      <c r="BJV68"/>
      <c r="BJW68"/>
      <c r="BJX68"/>
      <c r="BJY68"/>
      <c r="BJZ68"/>
      <c r="BKA68"/>
      <c r="BKB68"/>
      <c r="BKC68"/>
      <c r="BKD68"/>
      <c r="BKE68"/>
      <c r="BKF68"/>
      <c r="BKG68"/>
      <c r="BKH68"/>
      <c r="BKI68"/>
      <c r="BKJ68"/>
      <c r="BKK68"/>
      <c r="BKL68"/>
      <c r="BKM68"/>
      <c r="BKN68"/>
      <c r="BKO68"/>
      <c r="BKP68"/>
      <c r="BKQ68"/>
      <c r="BKR68"/>
      <c r="BKS68"/>
      <c r="BKT68"/>
      <c r="BKU68"/>
      <c r="BKV68"/>
      <c r="BKW68"/>
      <c r="BKX68"/>
      <c r="BKY68"/>
      <c r="BKZ68"/>
      <c r="BLA68"/>
      <c r="BLB68"/>
      <c r="BLC68"/>
      <c r="BLD68"/>
      <c r="BLE68"/>
      <c r="BLF68"/>
      <c r="BLG68"/>
      <c r="BLH68"/>
      <c r="BLI68"/>
      <c r="BLJ68"/>
      <c r="BLK68"/>
      <c r="BLL68"/>
      <c r="BLM68"/>
      <c r="BLN68"/>
      <c r="BLO68"/>
      <c r="BLP68"/>
      <c r="BLQ68"/>
      <c r="BLR68"/>
      <c r="BLS68"/>
      <c r="BLT68"/>
      <c r="BLU68"/>
      <c r="BLV68"/>
      <c r="BLW68"/>
      <c r="BLX68"/>
      <c r="BLY68"/>
      <c r="BLZ68"/>
      <c r="BMA68"/>
      <c r="BMB68"/>
      <c r="BMC68"/>
      <c r="BMD68"/>
      <c r="BME68"/>
      <c r="BMF68"/>
      <c r="BMG68"/>
      <c r="BMH68"/>
      <c r="BMI68"/>
      <c r="BMJ68"/>
      <c r="BMK68"/>
      <c r="BML68"/>
      <c r="BMM68"/>
      <c r="BMN68"/>
      <c r="BMO68"/>
      <c r="BMP68"/>
      <c r="BMQ68"/>
      <c r="BMR68"/>
      <c r="BMS68"/>
      <c r="BMT68"/>
      <c r="BMU68"/>
      <c r="BMV68"/>
      <c r="BMW68"/>
      <c r="BMX68"/>
      <c r="BMY68"/>
      <c r="BMZ68"/>
      <c r="BNA68"/>
      <c r="BNB68"/>
      <c r="BNC68"/>
      <c r="BND68"/>
      <c r="BNE68"/>
      <c r="BNF68"/>
      <c r="BNG68"/>
      <c r="BNH68"/>
      <c r="BNI68"/>
      <c r="BNJ68"/>
      <c r="BNK68"/>
      <c r="BNL68"/>
      <c r="BNM68"/>
      <c r="BNN68"/>
      <c r="BNO68"/>
      <c r="BNP68"/>
      <c r="BNQ68"/>
      <c r="BNR68"/>
      <c r="BNS68"/>
      <c r="BNT68"/>
      <c r="BNU68"/>
      <c r="BNV68"/>
      <c r="BNW68"/>
      <c r="BNX68"/>
      <c r="BNY68"/>
      <c r="BNZ68"/>
      <c r="BOA68"/>
      <c r="BOB68"/>
      <c r="BOC68"/>
      <c r="BOD68"/>
      <c r="BOE68"/>
      <c r="BOF68"/>
      <c r="BOG68"/>
      <c r="BOH68"/>
      <c r="BOI68"/>
      <c r="BOJ68"/>
      <c r="BOK68"/>
      <c r="BOL68"/>
      <c r="BOM68"/>
      <c r="BON68"/>
      <c r="BOO68"/>
      <c r="BOP68"/>
      <c r="BOQ68"/>
      <c r="BOR68"/>
      <c r="BOS68"/>
      <c r="BOT68"/>
      <c r="BOU68"/>
      <c r="BOV68"/>
      <c r="BOW68"/>
      <c r="BOX68"/>
      <c r="BOY68"/>
      <c r="BOZ68"/>
      <c r="BPA68"/>
      <c r="BPB68"/>
      <c r="BPC68"/>
      <c r="BPD68"/>
      <c r="BPE68"/>
      <c r="BPF68"/>
      <c r="BPG68"/>
      <c r="BPH68"/>
      <c r="BPI68"/>
      <c r="BPJ68"/>
      <c r="BPK68"/>
      <c r="BPL68"/>
      <c r="BPM68"/>
      <c r="BPN68"/>
      <c r="BPO68"/>
      <c r="BPP68"/>
      <c r="BPQ68"/>
      <c r="BPR68"/>
      <c r="BPS68"/>
      <c r="BPT68"/>
      <c r="BPU68"/>
      <c r="BPV68"/>
      <c r="BPW68"/>
      <c r="BPX68"/>
      <c r="BPY68"/>
      <c r="BPZ68"/>
      <c r="BQA68"/>
      <c r="BQB68"/>
      <c r="BQC68"/>
      <c r="BQD68"/>
      <c r="BQE68"/>
      <c r="BQF68"/>
      <c r="BQG68"/>
      <c r="BQH68"/>
      <c r="BQI68"/>
      <c r="BQJ68"/>
      <c r="BQK68"/>
      <c r="BQL68"/>
      <c r="BQM68"/>
      <c r="BQN68"/>
      <c r="BQO68"/>
      <c r="BQP68"/>
      <c r="BQQ68"/>
      <c r="BQR68"/>
      <c r="BQS68"/>
      <c r="BQT68"/>
      <c r="BQU68"/>
      <c r="BQV68"/>
      <c r="BQW68"/>
      <c r="BQX68"/>
      <c r="BQY68"/>
      <c r="BQZ68"/>
      <c r="BRA68"/>
      <c r="BRB68"/>
      <c r="BRC68"/>
      <c r="BRD68"/>
      <c r="BRE68"/>
      <c r="BRF68"/>
      <c r="BRG68"/>
      <c r="BRH68"/>
      <c r="BRI68"/>
      <c r="BRJ68"/>
      <c r="BRK68"/>
      <c r="BRL68"/>
      <c r="BRM68"/>
      <c r="BRN68"/>
      <c r="BRO68"/>
      <c r="BRP68"/>
      <c r="BRQ68"/>
      <c r="BRR68"/>
      <c r="BRS68"/>
      <c r="BRT68"/>
      <c r="BRU68"/>
      <c r="BRV68"/>
      <c r="BRW68"/>
      <c r="BRX68"/>
      <c r="BRY68"/>
      <c r="BRZ68"/>
      <c r="BSA68"/>
      <c r="BSB68"/>
      <c r="BSC68"/>
      <c r="BSD68"/>
      <c r="BSE68"/>
      <c r="BSF68"/>
      <c r="BSG68"/>
      <c r="BSH68"/>
      <c r="BSI68"/>
      <c r="BSJ68"/>
      <c r="BSK68"/>
      <c r="BSL68"/>
      <c r="BSM68"/>
      <c r="BSN68"/>
      <c r="BSO68"/>
      <c r="BSP68"/>
      <c r="BSQ68"/>
      <c r="BSR68"/>
      <c r="BSS68"/>
      <c r="BST68"/>
      <c r="BSU68"/>
      <c r="BSV68"/>
      <c r="BSW68"/>
      <c r="BSX68"/>
      <c r="BSY68"/>
      <c r="BSZ68"/>
      <c r="BTA68"/>
      <c r="BTB68"/>
      <c r="BTC68"/>
      <c r="BTD68"/>
      <c r="BTE68"/>
      <c r="BTF68"/>
      <c r="BTG68"/>
      <c r="BTH68"/>
      <c r="BTI68"/>
      <c r="BTJ68"/>
      <c r="BTK68"/>
      <c r="BTL68"/>
      <c r="BTM68"/>
      <c r="BTN68"/>
      <c r="BTO68"/>
      <c r="BTP68"/>
      <c r="BTQ68"/>
      <c r="BTR68"/>
      <c r="BTS68"/>
      <c r="BTT68"/>
      <c r="BTU68"/>
      <c r="BTV68"/>
      <c r="BTW68"/>
      <c r="BTX68"/>
      <c r="BTY68"/>
      <c r="BTZ68"/>
      <c r="BUA68"/>
      <c r="BUB68"/>
      <c r="BUC68"/>
      <c r="BUD68"/>
      <c r="BUE68"/>
      <c r="BUF68"/>
      <c r="BUG68"/>
      <c r="BUH68"/>
      <c r="BUI68"/>
      <c r="BUJ68"/>
      <c r="BUK68"/>
      <c r="BUL68"/>
      <c r="BUM68"/>
      <c r="BUN68"/>
      <c r="BUO68"/>
      <c r="BUP68"/>
      <c r="BUQ68"/>
      <c r="BUR68"/>
      <c r="BUS68"/>
      <c r="BUT68"/>
      <c r="BUU68"/>
      <c r="BUV68"/>
      <c r="BUW68"/>
      <c r="BUX68"/>
      <c r="BUY68"/>
      <c r="BUZ68"/>
      <c r="BVA68"/>
      <c r="BVB68"/>
      <c r="BVC68"/>
      <c r="BVD68"/>
      <c r="BVE68"/>
      <c r="BVF68"/>
      <c r="BVG68"/>
      <c r="BVH68"/>
      <c r="BVI68"/>
      <c r="BVJ68"/>
      <c r="BVK68"/>
      <c r="BVL68"/>
      <c r="BVM68"/>
      <c r="BVN68"/>
      <c r="BVO68"/>
      <c r="BVP68"/>
      <c r="BVQ68"/>
      <c r="BVR68"/>
      <c r="BVS68"/>
      <c r="BVT68"/>
      <c r="BVU68"/>
      <c r="BVV68"/>
      <c r="BVW68"/>
      <c r="BVX68"/>
      <c r="BVY68"/>
      <c r="BVZ68"/>
      <c r="BWA68"/>
      <c r="BWB68"/>
      <c r="BWC68"/>
      <c r="BWD68"/>
      <c r="BWE68"/>
      <c r="BWF68"/>
      <c r="BWG68"/>
      <c r="BWH68"/>
      <c r="BWI68"/>
      <c r="BWJ68"/>
      <c r="BWK68"/>
      <c r="BWL68"/>
      <c r="BWM68"/>
      <c r="BWN68"/>
      <c r="BWO68"/>
      <c r="BWP68"/>
      <c r="BWQ68"/>
      <c r="BWR68"/>
      <c r="BWS68"/>
      <c r="BWT68"/>
      <c r="BWU68"/>
      <c r="BWV68"/>
      <c r="BWW68"/>
      <c r="BWX68"/>
      <c r="BWY68"/>
      <c r="BWZ68"/>
      <c r="BXA68"/>
      <c r="BXB68"/>
      <c r="BXC68"/>
      <c r="BXD68"/>
      <c r="BXE68"/>
      <c r="BXF68"/>
      <c r="BXG68"/>
      <c r="BXH68"/>
      <c r="BXI68"/>
      <c r="BXJ68"/>
      <c r="BXK68"/>
      <c r="BXL68"/>
      <c r="BXM68"/>
      <c r="BXN68"/>
      <c r="BXO68"/>
      <c r="BXP68"/>
      <c r="BXQ68"/>
      <c r="BXR68"/>
      <c r="BXS68"/>
      <c r="BXT68"/>
      <c r="BXU68"/>
      <c r="BXV68"/>
      <c r="BXW68"/>
      <c r="BXX68"/>
      <c r="BXY68"/>
      <c r="BXZ68"/>
      <c r="BYA68"/>
      <c r="BYB68"/>
      <c r="BYC68"/>
      <c r="BYD68"/>
      <c r="BYE68"/>
      <c r="BYF68"/>
      <c r="BYG68"/>
      <c r="BYH68"/>
      <c r="BYI68"/>
      <c r="BYJ68"/>
      <c r="BYK68"/>
      <c r="BYL68"/>
      <c r="BYM68"/>
      <c r="BYN68"/>
      <c r="BYO68"/>
      <c r="BYP68"/>
      <c r="BYQ68"/>
      <c r="BYR68"/>
      <c r="BYS68"/>
      <c r="BYT68"/>
      <c r="BYU68"/>
      <c r="BYV68"/>
      <c r="BYW68"/>
      <c r="BYX68"/>
      <c r="BYY68"/>
      <c r="BYZ68"/>
      <c r="BZA68"/>
      <c r="BZB68"/>
      <c r="BZC68"/>
      <c r="BZD68"/>
      <c r="BZE68"/>
      <c r="BZF68"/>
      <c r="BZG68"/>
      <c r="BZH68"/>
      <c r="BZI68"/>
      <c r="BZJ68"/>
      <c r="BZK68"/>
      <c r="BZL68"/>
      <c r="BZM68"/>
      <c r="BZN68"/>
      <c r="BZO68"/>
      <c r="BZP68"/>
      <c r="BZQ68"/>
      <c r="BZR68"/>
      <c r="BZS68"/>
      <c r="BZT68"/>
      <c r="BZU68"/>
      <c r="BZV68"/>
      <c r="BZW68"/>
      <c r="BZX68"/>
      <c r="BZY68"/>
      <c r="BZZ68"/>
      <c r="CAA68"/>
      <c r="CAB68"/>
      <c r="CAC68"/>
      <c r="CAD68"/>
      <c r="CAE68"/>
      <c r="CAF68"/>
      <c r="CAG68"/>
      <c r="CAH68"/>
      <c r="CAI68"/>
      <c r="CAJ68"/>
      <c r="CAK68"/>
      <c r="CAL68"/>
      <c r="CAM68"/>
      <c r="CAN68"/>
      <c r="CAO68"/>
      <c r="CAP68"/>
      <c r="CAQ68"/>
      <c r="CAR68"/>
      <c r="CAS68"/>
      <c r="CAT68"/>
      <c r="CAU68"/>
      <c r="CAV68"/>
      <c r="CAW68"/>
      <c r="CAX68"/>
      <c r="CAY68"/>
      <c r="CAZ68"/>
      <c r="CBA68"/>
      <c r="CBB68"/>
      <c r="CBC68"/>
      <c r="CBD68"/>
      <c r="CBE68"/>
      <c r="CBF68"/>
      <c r="CBG68"/>
      <c r="CBH68"/>
      <c r="CBI68"/>
      <c r="CBJ68"/>
      <c r="CBK68"/>
      <c r="CBL68"/>
      <c r="CBM68"/>
      <c r="CBN68"/>
      <c r="CBO68"/>
      <c r="CBP68"/>
      <c r="CBQ68"/>
      <c r="CBR68"/>
      <c r="CBS68"/>
      <c r="CBT68"/>
      <c r="CBU68"/>
      <c r="CBV68"/>
      <c r="CBW68"/>
      <c r="CBX68"/>
      <c r="CBY68"/>
      <c r="CBZ68"/>
      <c r="CCA68"/>
      <c r="CCB68"/>
      <c r="CCC68"/>
      <c r="CCD68"/>
      <c r="CCE68"/>
      <c r="CCF68"/>
      <c r="CCG68"/>
      <c r="CCH68"/>
      <c r="CCI68"/>
      <c r="CCJ68"/>
      <c r="CCK68"/>
      <c r="CCL68"/>
      <c r="CCM68"/>
      <c r="CCN68"/>
      <c r="CCO68"/>
      <c r="CCP68"/>
      <c r="CCQ68"/>
      <c r="CCR68"/>
      <c r="CCS68"/>
      <c r="CCT68"/>
      <c r="CCU68"/>
      <c r="CCV68"/>
      <c r="CCW68"/>
      <c r="CCX68"/>
      <c r="CCY68"/>
      <c r="CCZ68"/>
      <c r="CDA68"/>
      <c r="CDB68"/>
      <c r="CDC68"/>
      <c r="CDD68"/>
      <c r="CDE68"/>
      <c r="CDF68"/>
      <c r="CDG68"/>
      <c r="CDH68"/>
      <c r="CDI68"/>
      <c r="CDJ68"/>
      <c r="CDK68"/>
      <c r="CDL68"/>
      <c r="CDM68"/>
      <c r="CDN68"/>
      <c r="CDO68"/>
      <c r="CDP68"/>
      <c r="CDQ68"/>
      <c r="CDR68"/>
      <c r="CDS68"/>
      <c r="CDT68"/>
      <c r="CDU68"/>
      <c r="CDV68"/>
      <c r="CDW68"/>
      <c r="CDX68"/>
      <c r="CDY68"/>
      <c r="CDZ68"/>
      <c r="CEA68"/>
      <c r="CEB68"/>
      <c r="CEC68"/>
      <c r="CED68"/>
      <c r="CEE68"/>
      <c r="CEF68"/>
      <c r="CEG68"/>
      <c r="CEH68"/>
      <c r="CEI68"/>
      <c r="CEJ68"/>
      <c r="CEK68"/>
      <c r="CEL68"/>
      <c r="CEM68"/>
      <c r="CEN68"/>
      <c r="CEO68"/>
      <c r="CEP68"/>
      <c r="CEQ68"/>
      <c r="CER68"/>
      <c r="CES68"/>
      <c r="CET68"/>
      <c r="CEU68"/>
      <c r="CEV68"/>
      <c r="CEW68"/>
      <c r="CEX68"/>
      <c r="CEY68"/>
      <c r="CEZ68"/>
      <c r="CFA68"/>
      <c r="CFB68"/>
      <c r="CFC68"/>
      <c r="CFD68"/>
      <c r="CFE68"/>
      <c r="CFF68"/>
      <c r="CFG68"/>
      <c r="CFH68"/>
      <c r="CFI68"/>
      <c r="CFJ68"/>
      <c r="CFK68"/>
      <c r="CFL68"/>
      <c r="CFM68"/>
      <c r="CFN68"/>
      <c r="CFO68"/>
      <c r="CFP68"/>
      <c r="CFQ68"/>
      <c r="CFR68"/>
      <c r="CFS68"/>
      <c r="CFT68"/>
      <c r="CFU68"/>
      <c r="CFV68"/>
      <c r="CFW68"/>
      <c r="CFX68"/>
      <c r="CFY68"/>
      <c r="CFZ68"/>
      <c r="CGA68"/>
      <c r="CGB68"/>
      <c r="CGC68"/>
      <c r="CGD68"/>
      <c r="CGE68"/>
      <c r="CGF68"/>
      <c r="CGG68"/>
      <c r="CGH68"/>
      <c r="CGI68"/>
      <c r="CGJ68"/>
      <c r="CGK68"/>
      <c r="CGL68"/>
      <c r="CGM68"/>
      <c r="CGN68"/>
      <c r="CGO68"/>
      <c r="CGP68"/>
      <c r="CGQ68"/>
      <c r="CGR68"/>
      <c r="CGS68"/>
      <c r="CGT68"/>
      <c r="CGU68"/>
      <c r="CGV68"/>
      <c r="CGW68"/>
      <c r="CGX68"/>
      <c r="CGY68"/>
      <c r="CGZ68"/>
      <c r="CHA68"/>
      <c r="CHB68"/>
      <c r="CHC68"/>
      <c r="CHD68"/>
      <c r="CHE68"/>
      <c r="CHF68"/>
      <c r="CHG68"/>
      <c r="CHH68"/>
      <c r="CHI68"/>
      <c r="CHJ68"/>
      <c r="CHK68"/>
      <c r="CHL68"/>
      <c r="CHM68"/>
      <c r="CHN68"/>
      <c r="CHO68"/>
      <c r="CHP68"/>
      <c r="CHQ68"/>
      <c r="CHR68"/>
      <c r="CHS68"/>
      <c r="CHT68"/>
      <c r="CHU68"/>
      <c r="CHV68"/>
      <c r="CHW68"/>
      <c r="CHX68"/>
      <c r="CHY68"/>
      <c r="CHZ68"/>
      <c r="CIA68"/>
      <c r="CIB68"/>
      <c r="CIC68"/>
      <c r="CID68"/>
      <c r="CIE68"/>
      <c r="CIF68"/>
      <c r="CIG68"/>
      <c r="CIH68"/>
      <c r="CII68"/>
      <c r="CIJ68"/>
      <c r="CIK68"/>
      <c r="CIL68"/>
      <c r="CIM68"/>
      <c r="CIN68"/>
      <c r="CIO68"/>
      <c r="CIP68"/>
      <c r="CIQ68"/>
      <c r="CIR68"/>
      <c r="CIS68"/>
      <c r="CIT68"/>
      <c r="CIU68"/>
      <c r="CIV68"/>
      <c r="CIW68"/>
      <c r="CIX68"/>
      <c r="CIY68"/>
      <c r="CIZ68"/>
      <c r="CJA68"/>
      <c r="CJB68"/>
      <c r="CJC68"/>
      <c r="CJD68"/>
      <c r="CJE68"/>
      <c r="CJF68"/>
      <c r="CJG68"/>
      <c r="CJH68"/>
      <c r="CJI68"/>
      <c r="CJJ68"/>
      <c r="CJK68"/>
      <c r="CJL68"/>
      <c r="CJM68"/>
      <c r="CJN68"/>
      <c r="CJO68"/>
      <c r="CJP68"/>
      <c r="CJQ68"/>
      <c r="CJR68"/>
      <c r="CJS68"/>
      <c r="CJT68"/>
      <c r="CJU68"/>
      <c r="CJV68"/>
      <c r="CJW68"/>
      <c r="CJX68"/>
      <c r="CJY68"/>
      <c r="CJZ68"/>
      <c r="CKA68"/>
      <c r="CKB68"/>
      <c r="CKC68"/>
      <c r="CKD68"/>
      <c r="CKE68"/>
      <c r="CKF68"/>
      <c r="CKG68"/>
      <c r="CKH68"/>
      <c r="CKI68"/>
      <c r="CKJ68"/>
      <c r="CKK68"/>
      <c r="CKL68"/>
      <c r="CKM68"/>
      <c r="CKN68"/>
      <c r="CKO68"/>
      <c r="CKP68"/>
      <c r="CKQ68"/>
      <c r="CKR68"/>
      <c r="CKS68"/>
      <c r="CKT68"/>
      <c r="CKU68"/>
      <c r="CKV68"/>
      <c r="CKW68"/>
      <c r="CKX68"/>
      <c r="CKY68"/>
      <c r="CKZ68"/>
      <c r="CLA68"/>
      <c r="CLB68"/>
      <c r="CLC68"/>
      <c r="CLD68"/>
      <c r="CLE68"/>
      <c r="CLF68"/>
      <c r="CLG68"/>
      <c r="CLH68"/>
      <c r="CLI68"/>
      <c r="CLJ68"/>
      <c r="CLK68"/>
      <c r="CLL68"/>
      <c r="CLM68"/>
      <c r="CLN68"/>
      <c r="CLO68"/>
      <c r="CLP68"/>
      <c r="CLQ68"/>
      <c r="CLR68"/>
      <c r="CLS68"/>
      <c r="CLT68"/>
      <c r="CLU68"/>
      <c r="CLV68"/>
      <c r="CLW68"/>
      <c r="CLX68"/>
      <c r="CLY68"/>
      <c r="CLZ68"/>
      <c r="CMA68"/>
      <c r="CMB68"/>
      <c r="CMC68"/>
      <c r="CMD68"/>
      <c r="CME68"/>
      <c r="CMF68"/>
      <c r="CMG68"/>
      <c r="CMH68"/>
      <c r="CMI68"/>
      <c r="CMJ68"/>
      <c r="CMK68"/>
      <c r="CML68"/>
      <c r="CMM68"/>
      <c r="CMN68"/>
      <c r="CMO68"/>
      <c r="CMP68"/>
      <c r="CMQ68"/>
      <c r="CMR68"/>
      <c r="CMS68"/>
      <c r="CMT68"/>
      <c r="CMU68"/>
      <c r="CMV68"/>
      <c r="CMW68"/>
      <c r="CMX68"/>
      <c r="CMY68"/>
      <c r="CMZ68"/>
      <c r="CNA68"/>
      <c r="CNB68"/>
      <c r="CNC68"/>
      <c r="CND68"/>
      <c r="CNE68"/>
      <c r="CNF68"/>
      <c r="CNG68"/>
      <c r="CNH68"/>
      <c r="CNI68"/>
      <c r="CNJ68"/>
      <c r="CNK68"/>
      <c r="CNL68"/>
      <c r="CNM68"/>
      <c r="CNN68"/>
      <c r="CNO68"/>
      <c r="CNP68"/>
      <c r="CNQ68"/>
      <c r="CNR68"/>
      <c r="CNS68"/>
      <c r="CNT68"/>
      <c r="CNU68"/>
      <c r="CNV68"/>
      <c r="CNW68"/>
      <c r="CNX68"/>
      <c r="CNY68"/>
      <c r="CNZ68"/>
      <c r="COA68"/>
      <c r="COB68"/>
      <c r="COC68"/>
      <c r="COD68"/>
      <c r="COE68"/>
      <c r="COF68"/>
      <c r="COG68"/>
      <c r="COH68"/>
      <c r="COI68"/>
      <c r="COJ68"/>
      <c r="COK68"/>
      <c r="COL68"/>
      <c r="COM68"/>
      <c r="CON68"/>
      <c r="COO68"/>
      <c r="COP68"/>
      <c r="COQ68"/>
      <c r="COR68"/>
      <c r="COS68"/>
      <c r="COT68"/>
      <c r="COU68"/>
      <c r="COV68"/>
      <c r="COW68"/>
      <c r="COX68"/>
      <c r="COY68"/>
      <c r="COZ68"/>
      <c r="CPA68"/>
      <c r="CPB68"/>
      <c r="CPC68"/>
      <c r="CPD68"/>
      <c r="CPE68"/>
      <c r="CPF68"/>
      <c r="CPG68"/>
      <c r="CPH68"/>
      <c r="CPI68"/>
      <c r="CPJ68"/>
      <c r="CPK68"/>
      <c r="CPL68"/>
      <c r="CPM68"/>
      <c r="CPN68"/>
      <c r="CPO68"/>
      <c r="CPP68"/>
      <c r="CPQ68"/>
      <c r="CPR68"/>
      <c r="CPS68"/>
      <c r="CPT68"/>
      <c r="CPU68"/>
      <c r="CPV68"/>
      <c r="CPW68"/>
      <c r="CPX68"/>
      <c r="CPY68"/>
      <c r="CPZ68"/>
      <c r="CQA68"/>
      <c r="CQB68"/>
      <c r="CQC68"/>
      <c r="CQD68"/>
      <c r="CQE68"/>
      <c r="CQF68"/>
      <c r="CQG68"/>
      <c r="CQH68"/>
      <c r="CQI68"/>
      <c r="CQJ68"/>
      <c r="CQK68"/>
      <c r="CQL68"/>
      <c r="CQM68"/>
      <c r="CQN68"/>
      <c r="CQO68"/>
      <c r="CQP68"/>
      <c r="CQQ68"/>
      <c r="CQR68"/>
      <c r="CQS68"/>
      <c r="CQT68"/>
      <c r="CQU68"/>
      <c r="CQV68"/>
      <c r="CQW68"/>
      <c r="CQX68"/>
      <c r="CQY68"/>
      <c r="CQZ68"/>
      <c r="CRA68"/>
      <c r="CRB68"/>
      <c r="CRC68"/>
      <c r="CRD68"/>
      <c r="CRE68"/>
      <c r="CRF68"/>
      <c r="CRG68"/>
      <c r="CRH68"/>
      <c r="CRI68"/>
      <c r="CRJ68"/>
      <c r="CRK68"/>
      <c r="CRL68"/>
      <c r="CRM68"/>
      <c r="CRN68"/>
      <c r="CRO68"/>
      <c r="CRP68"/>
      <c r="CRQ68"/>
      <c r="CRR68"/>
      <c r="CRS68"/>
      <c r="CRT68"/>
      <c r="CRU68"/>
      <c r="CRV68"/>
      <c r="CRW68"/>
      <c r="CRX68"/>
      <c r="CRY68"/>
      <c r="CRZ68"/>
      <c r="CSA68"/>
      <c r="CSB68"/>
      <c r="CSC68"/>
      <c r="CSD68"/>
      <c r="CSE68"/>
      <c r="CSF68"/>
      <c r="CSG68"/>
      <c r="CSH68"/>
      <c r="CSI68"/>
      <c r="CSJ68"/>
      <c r="CSK68"/>
      <c r="CSL68"/>
      <c r="CSM68"/>
      <c r="CSN68"/>
      <c r="CSO68"/>
      <c r="CSP68"/>
      <c r="CSQ68"/>
      <c r="CSR68"/>
      <c r="CSS68"/>
      <c r="CST68"/>
      <c r="CSU68"/>
      <c r="CSV68"/>
      <c r="CSW68"/>
      <c r="CSX68"/>
      <c r="CSY68"/>
      <c r="CSZ68"/>
      <c r="CTA68"/>
      <c r="CTB68"/>
      <c r="CTC68"/>
      <c r="CTD68"/>
      <c r="CTE68"/>
      <c r="CTF68"/>
      <c r="CTG68"/>
      <c r="CTH68"/>
      <c r="CTI68"/>
      <c r="CTJ68"/>
      <c r="CTK68"/>
      <c r="CTL68"/>
      <c r="CTM68"/>
      <c r="CTN68"/>
      <c r="CTO68"/>
      <c r="CTP68"/>
      <c r="CTQ68"/>
      <c r="CTR68"/>
      <c r="CTS68"/>
      <c r="CTT68"/>
      <c r="CTU68"/>
      <c r="CTV68"/>
      <c r="CTW68"/>
      <c r="CTX68"/>
      <c r="CTY68"/>
      <c r="CTZ68"/>
      <c r="CUA68"/>
      <c r="CUB68"/>
      <c r="CUC68"/>
      <c r="CUD68"/>
      <c r="CUE68"/>
      <c r="CUF68"/>
      <c r="CUG68"/>
      <c r="CUH68"/>
      <c r="CUI68"/>
      <c r="CUJ68"/>
      <c r="CUK68"/>
      <c r="CUL68"/>
      <c r="CUM68"/>
      <c r="CUN68"/>
      <c r="CUO68"/>
      <c r="CUP68"/>
      <c r="CUQ68"/>
      <c r="CUR68"/>
      <c r="CUS68"/>
      <c r="CUT68"/>
      <c r="CUU68"/>
      <c r="CUV68"/>
      <c r="CUW68"/>
      <c r="CUX68"/>
      <c r="CUY68"/>
      <c r="CUZ68"/>
      <c r="CVA68"/>
      <c r="CVB68"/>
      <c r="CVC68"/>
      <c r="CVD68"/>
      <c r="CVE68"/>
      <c r="CVF68"/>
      <c r="CVG68"/>
      <c r="CVH68"/>
      <c r="CVI68"/>
      <c r="CVJ68"/>
      <c r="CVK68"/>
      <c r="CVL68"/>
      <c r="CVM68"/>
      <c r="CVN68"/>
      <c r="CVO68"/>
      <c r="CVP68"/>
      <c r="CVQ68"/>
      <c r="CVR68"/>
      <c r="CVS68"/>
      <c r="CVT68"/>
      <c r="CVU68"/>
      <c r="CVV68"/>
      <c r="CVW68"/>
      <c r="CVX68"/>
      <c r="CVY68"/>
      <c r="CVZ68"/>
      <c r="CWA68"/>
      <c r="CWB68"/>
      <c r="CWC68"/>
      <c r="CWD68"/>
      <c r="CWE68"/>
      <c r="CWF68"/>
      <c r="CWG68"/>
      <c r="CWH68"/>
      <c r="CWI68"/>
      <c r="CWJ68"/>
      <c r="CWK68"/>
      <c r="CWL68"/>
      <c r="CWM68"/>
      <c r="CWN68"/>
      <c r="CWO68"/>
      <c r="CWP68"/>
      <c r="CWQ68"/>
      <c r="CWR68"/>
      <c r="CWS68"/>
      <c r="CWT68"/>
      <c r="CWU68"/>
      <c r="CWV68"/>
      <c r="CWW68"/>
      <c r="CWX68"/>
      <c r="CWY68"/>
      <c r="CWZ68"/>
      <c r="CXA68"/>
      <c r="CXB68"/>
      <c r="CXC68"/>
      <c r="CXD68"/>
      <c r="CXE68"/>
      <c r="CXF68"/>
      <c r="CXG68"/>
      <c r="CXH68"/>
      <c r="CXI68"/>
      <c r="CXJ68"/>
      <c r="CXK68"/>
      <c r="CXL68"/>
      <c r="CXM68"/>
      <c r="CXN68"/>
      <c r="CXO68"/>
      <c r="CXP68"/>
      <c r="CXQ68"/>
      <c r="CXR68"/>
      <c r="CXS68"/>
      <c r="CXT68"/>
      <c r="CXU68"/>
      <c r="CXV68"/>
      <c r="CXW68"/>
      <c r="CXX68"/>
      <c r="CXY68"/>
      <c r="CXZ68"/>
      <c r="CYA68"/>
      <c r="CYB68"/>
      <c r="CYC68"/>
      <c r="CYD68"/>
      <c r="CYE68"/>
      <c r="CYF68"/>
      <c r="CYG68"/>
      <c r="CYH68"/>
      <c r="CYI68"/>
      <c r="CYJ68"/>
      <c r="CYK68"/>
      <c r="CYL68"/>
      <c r="CYM68"/>
      <c r="CYN68"/>
      <c r="CYO68"/>
      <c r="CYP68"/>
      <c r="CYQ68"/>
      <c r="CYR68"/>
      <c r="CYS68"/>
      <c r="CYT68"/>
      <c r="CYU68"/>
      <c r="CYV68"/>
      <c r="CYW68"/>
      <c r="CYX68"/>
      <c r="CYY68"/>
      <c r="CYZ68"/>
      <c r="CZA68"/>
      <c r="CZB68"/>
      <c r="CZC68"/>
      <c r="CZD68"/>
      <c r="CZE68"/>
      <c r="CZF68"/>
      <c r="CZG68"/>
      <c r="CZH68"/>
      <c r="CZI68"/>
      <c r="CZJ68"/>
      <c r="CZK68"/>
      <c r="CZL68"/>
      <c r="CZM68"/>
      <c r="CZN68"/>
      <c r="CZO68"/>
      <c r="CZP68"/>
      <c r="CZQ68"/>
      <c r="CZR68"/>
      <c r="CZS68"/>
      <c r="CZT68"/>
      <c r="CZU68"/>
      <c r="CZV68"/>
      <c r="CZW68"/>
      <c r="CZX68"/>
      <c r="CZY68"/>
      <c r="CZZ68"/>
      <c r="DAA68"/>
      <c r="DAB68"/>
      <c r="DAC68"/>
      <c r="DAD68"/>
      <c r="DAE68"/>
      <c r="DAF68"/>
      <c r="DAG68"/>
      <c r="DAH68"/>
      <c r="DAI68"/>
      <c r="DAJ68"/>
      <c r="DAK68"/>
      <c r="DAL68"/>
      <c r="DAM68"/>
      <c r="DAN68"/>
      <c r="DAO68"/>
      <c r="DAP68"/>
      <c r="DAQ68"/>
      <c r="DAR68"/>
      <c r="DAS68"/>
      <c r="DAT68"/>
      <c r="DAU68"/>
      <c r="DAV68"/>
      <c r="DAW68"/>
      <c r="DAX68"/>
      <c r="DAY68"/>
      <c r="DAZ68"/>
      <c r="DBA68"/>
      <c r="DBB68"/>
      <c r="DBC68"/>
      <c r="DBD68"/>
      <c r="DBE68"/>
      <c r="DBF68"/>
      <c r="DBG68"/>
      <c r="DBH68"/>
      <c r="DBI68"/>
      <c r="DBJ68"/>
      <c r="DBK68"/>
      <c r="DBL68"/>
      <c r="DBM68"/>
      <c r="DBN68"/>
      <c r="DBO68"/>
      <c r="DBP68"/>
      <c r="DBQ68"/>
      <c r="DBR68"/>
      <c r="DBS68"/>
      <c r="DBT68"/>
      <c r="DBU68"/>
      <c r="DBV68"/>
      <c r="DBW68"/>
      <c r="DBX68"/>
      <c r="DBY68"/>
      <c r="DBZ68"/>
      <c r="DCA68"/>
      <c r="DCB68"/>
      <c r="DCC68"/>
      <c r="DCD68"/>
      <c r="DCE68"/>
      <c r="DCF68"/>
      <c r="DCG68"/>
      <c r="DCH68"/>
      <c r="DCI68"/>
      <c r="DCJ68"/>
      <c r="DCK68"/>
      <c r="DCL68"/>
      <c r="DCM68"/>
      <c r="DCN68"/>
      <c r="DCO68"/>
      <c r="DCP68"/>
      <c r="DCQ68"/>
      <c r="DCR68"/>
      <c r="DCS68"/>
      <c r="DCT68"/>
      <c r="DCU68"/>
      <c r="DCV68"/>
      <c r="DCW68"/>
      <c r="DCX68"/>
      <c r="DCY68"/>
      <c r="DCZ68"/>
      <c r="DDA68"/>
      <c r="DDB68"/>
      <c r="DDC68"/>
      <c r="DDD68"/>
      <c r="DDE68"/>
      <c r="DDF68"/>
      <c r="DDG68"/>
      <c r="DDH68"/>
      <c r="DDI68"/>
      <c r="DDJ68"/>
      <c r="DDK68"/>
      <c r="DDL68"/>
      <c r="DDM68"/>
      <c r="DDN68"/>
      <c r="DDO68"/>
      <c r="DDP68"/>
      <c r="DDQ68"/>
      <c r="DDR68"/>
      <c r="DDS68"/>
      <c r="DDT68"/>
      <c r="DDU68"/>
      <c r="DDV68"/>
      <c r="DDW68"/>
      <c r="DDX68"/>
      <c r="DDY68"/>
      <c r="DDZ68"/>
      <c r="DEA68"/>
      <c r="DEB68"/>
      <c r="DEC68"/>
      <c r="DED68"/>
      <c r="DEE68"/>
      <c r="DEF68"/>
      <c r="DEG68"/>
      <c r="DEH68"/>
      <c r="DEI68"/>
      <c r="DEJ68"/>
      <c r="DEK68"/>
      <c r="DEL68"/>
      <c r="DEM68"/>
      <c r="DEN68"/>
      <c r="DEO68"/>
      <c r="DEP68"/>
      <c r="DEQ68"/>
      <c r="DER68"/>
      <c r="DES68"/>
      <c r="DET68"/>
      <c r="DEU68"/>
      <c r="DEV68"/>
      <c r="DEW68"/>
      <c r="DEX68"/>
      <c r="DEY68"/>
      <c r="DEZ68"/>
      <c r="DFA68"/>
      <c r="DFB68"/>
      <c r="DFC68"/>
      <c r="DFD68"/>
      <c r="DFE68"/>
      <c r="DFF68"/>
      <c r="DFG68"/>
      <c r="DFH68"/>
      <c r="DFI68"/>
      <c r="DFJ68"/>
      <c r="DFK68"/>
      <c r="DFL68"/>
      <c r="DFM68"/>
      <c r="DFN68"/>
      <c r="DFO68"/>
      <c r="DFP68"/>
      <c r="DFQ68"/>
      <c r="DFR68"/>
      <c r="DFS68"/>
      <c r="DFT68"/>
      <c r="DFU68"/>
      <c r="DFV68"/>
      <c r="DFW68"/>
      <c r="DFX68"/>
      <c r="DFY68"/>
      <c r="DFZ68"/>
      <c r="DGA68"/>
      <c r="DGB68"/>
      <c r="DGC68"/>
      <c r="DGD68"/>
      <c r="DGE68"/>
      <c r="DGF68"/>
      <c r="DGG68"/>
      <c r="DGH68"/>
      <c r="DGI68"/>
      <c r="DGJ68"/>
      <c r="DGK68"/>
      <c r="DGL68"/>
      <c r="DGM68"/>
      <c r="DGN68"/>
      <c r="DGO68"/>
      <c r="DGP68"/>
      <c r="DGQ68"/>
      <c r="DGR68"/>
      <c r="DGS68"/>
      <c r="DGT68"/>
      <c r="DGU68"/>
      <c r="DGV68"/>
      <c r="DGW68"/>
      <c r="DGX68"/>
      <c r="DGY68"/>
      <c r="DGZ68"/>
      <c r="DHA68"/>
      <c r="DHB68"/>
      <c r="DHC68"/>
      <c r="DHD68"/>
      <c r="DHE68"/>
      <c r="DHF68"/>
      <c r="DHG68"/>
      <c r="DHH68"/>
      <c r="DHI68"/>
      <c r="DHJ68"/>
      <c r="DHK68"/>
      <c r="DHL68"/>
      <c r="DHM68"/>
      <c r="DHN68"/>
      <c r="DHO68"/>
      <c r="DHP68"/>
      <c r="DHQ68"/>
      <c r="DHR68"/>
      <c r="DHS68"/>
      <c r="DHT68"/>
      <c r="DHU68"/>
      <c r="DHV68"/>
      <c r="DHW68"/>
      <c r="DHX68"/>
      <c r="DHY68"/>
      <c r="DHZ68"/>
      <c r="DIA68"/>
      <c r="DIB68"/>
      <c r="DIC68"/>
      <c r="DID68"/>
      <c r="DIE68"/>
      <c r="DIF68"/>
      <c r="DIG68"/>
      <c r="DIH68"/>
      <c r="DII68"/>
      <c r="DIJ68"/>
      <c r="DIK68"/>
      <c r="DIL68"/>
      <c r="DIM68"/>
      <c r="DIN68"/>
      <c r="DIO68"/>
      <c r="DIP68"/>
      <c r="DIQ68"/>
      <c r="DIR68"/>
      <c r="DIS68"/>
      <c r="DIT68"/>
      <c r="DIU68"/>
      <c r="DIV68"/>
      <c r="DIW68"/>
      <c r="DIX68"/>
      <c r="DIY68"/>
      <c r="DIZ68"/>
      <c r="DJA68"/>
      <c r="DJB68"/>
      <c r="DJC68"/>
      <c r="DJD68"/>
      <c r="DJE68"/>
      <c r="DJF68"/>
      <c r="DJG68"/>
      <c r="DJH68"/>
      <c r="DJI68"/>
      <c r="DJJ68"/>
      <c r="DJK68"/>
      <c r="DJL68"/>
      <c r="DJM68"/>
      <c r="DJN68"/>
      <c r="DJO68"/>
      <c r="DJP68"/>
      <c r="DJQ68"/>
      <c r="DJR68"/>
      <c r="DJS68"/>
      <c r="DJT68"/>
      <c r="DJU68"/>
      <c r="DJV68"/>
      <c r="DJW68"/>
      <c r="DJX68"/>
      <c r="DJY68"/>
      <c r="DJZ68"/>
      <c r="DKA68"/>
      <c r="DKB68"/>
      <c r="DKC68"/>
      <c r="DKD68"/>
      <c r="DKE68"/>
      <c r="DKF68"/>
      <c r="DKG68"/>
      <c r="DKH68"/>
      <c r="DKI68"/>
      <c r="DKJ68"/>
      <c r="DKK68"/>
      <c r="DKL68"/>
      <c r="DKM68"/>
      <c r="DKN68"/>
      <c r="DKO68"/>
      <c r="DKP68"/>
      <c r="DKQ68"/>
      <c r="DKR68"/>
      <c r="DKS68"/>
      <c r="DKT68"/>
      <c r="DKU68"/>
      <c r="DKV68"/>
      <c r="DKW68"/>
      <c r="DKX68"/>
      <c r="DKY68"/>
      <c r="DKZ68"/>
      <c r="DLA68"/>
      <c r="DLB68"/>
      <c r="DLC68"/>
      <c r="DLD68"/>
      <c r="DLE68"/>
      <c r="DLF68"/>
      <c r="DLG68"/>
      <c r="DLH68"/>
      <c r="DLI68"/>
      <c r="DLJ68"/>
      <c r="DLK68"/>
      <c r="DLL68"/>
      <c r="DLM68"/>
      <c r="DLN68"/>
      <c r="DLO68"/>
      <c r="DLP68"/>
      <c r="DLQ68"/>
      <c r="DLR68"/>
      <c r="DLS68"/>
      <c r="DLT68"/>
      <c r="DLU68"/>
      <c r="DLV68"/>
      <c r="DLW68"/>
      <c r="DLX68"/>
      <c r="DLY68"/>
      <c r="DLZ68"/>
      <c r="DMA68"/>
      <c r="DMB68"/>
      <c r="DMC68"/>
      <c r="DMD68"/>
      <c r="DME68"/>
      <c r="DMF68"/>
      <c r="DMG68"/>
      <c r="DMH68"/>
      <c r="DMI68"/>
      <c r="DMJ68"/>
      <c r="DMK68"/>
      <c r="DML68"/>
      <c r="DMM68"/>
      <c r="DMN68"/>
      <c r="DMO68"/>
      <c r="DMP68"/>
      <c r="DMQ68"/>
      <c r="DMR68"/>
      <c r="DMS68"/>
      <c r="DMT68"/>
      <c r="DMU68"/>
      <c r="DMV68"/>
      <c r="DMW68"/>
      <c r="DMX68"/>
      <c r="DMY68"/>
      <c r="DMZ68"/>
      <c r="DNA68"/>
      <c r="DNB68"/>
      <c r="DNC68"/>
      <c r="DND68"/>
      <c r="DNE68"/>
      <c r="DNF68"/>
      <c r="DNG68"/>
      <c r="DNH68"/>
      <c r="DNI68"/>
      <c r="DNJ68"/>
      <c r="DNK68"/>
      <c r="DNL68"/>
      <c r="DNM68"/>
      <c r="DNN68"/>
      <c r="DNO68"/>
      <c r="DNP68"/>
      <c r="DNQ68"/>
      <c r="DNR68"/>
      <c r="DNS68"/>
      <c r="DNT68"/>
      <c r="DNU68"/>
      <c r="DNV68"/>
      <c r="DNW68"/>
      <c r="DNX68"/>
      <c r="DNY68"/>
      <c r="DNZ68"/>
      <c r="DOA68"/>
      <c r="DOB68"/>
      <c r="DOC68"/>
      <c r="DOD68"/>
      <c r="DOE68"/>
      <c r="DOF68"/>
      <c r="DOG68"/>
      <c r="DOH68"/>
      <c r="DOI68"/>
      <c r="DOJ68"/>
      <c r="DOK68"/>
      <c r="DOL68"/>
      <c r="DOM68"/>
      <c r="DON68"/>
      <c r="DOO68"/>
      <c r="DOP68"/>
      <c r="DOQ68"/>
      <c r="DOR68"/>
      <c r="DOS68"/>
      <c r="DOT68"/>
      <c r="DOU68"/>
      <c r="DOV68"/>
      <c r="DOW68"/>
      <c r="DOX68"/>
      <c r="DOY68"/>
      <c r="DOZ68"/>
      <c r="DPA68"/>
      <c r="DPB68"/>
      <c r="DPC68"/>
      <c r="DPD68"/>
      <c r="DPE68"/>
      <c r="DPF68"/>
      <c r="DPG68"/>
      <c r="DPH68"/>
      <c r="DPI68"/>
      <c r="DPJ68"/>
      <c r="DPK68"/>
      <c r="DPL68"/>
      <c r="DPM68"/>
      <c r="DPN68"/>
      <c r="DPO68"/>
      <c r="DPP68"/>
      <c r="DPQ68"/>
      <c r="DPR68"/>
      <c r="DPS68"/>
      <c r="DPT68"/>
      <c r="DPU68"/>
      <c r="DPV68"/>
      <c r="DPW68"/>
      <c r="DPX68"/>
      <c r="DPY68"/>
      <c r="DPZ68"/>
      <c r="DQA68"/>
      <c r="DQB68"/>
      <c r="DQC68"/>
      <c r="DQD68"/>
      <c r="DQE68"/>
      <c r="DQF68"/>
      <c r="DQG68"/>
      <c r="DQH68"/>
      <c r="DQI68"/>
      <c r="DQJ68"/>
      <c r="DQK68"/>
      <c r="DQL68"/>
      <c r="DQM68"/>
      <c r="DQN68"/>
      <c r="DQO68"/>
      <c r="DQP68"/>
      <c r="DQQ68"/>
      <c r="DQR68"/>
      <c r="DQS68"/>
      <c r="DQT68"/>
      <c r="DQU68"/>
      <c r="DQV68"/>
      <c r="DQW68"/>
      <c r="DQX68"/>
      <c r="DQY68"/>
      <c r="DQZ68"/>
      <c r="DRA68"/>
      <c r="DRB68"/>
      <c r="DRC68"/>
      <c r="DRD68"/>
      <c r="DRE68"/>
      <c r="DRF68"/>
      <c r="DRG68"/>
      <c r="DRH68"/>
      <c r="DRI68"/>
      <c r="DRJ68"/>
      <c r="DRK68"/>
      <c r="DRL68"/>
      <c r="DRM68"/>
      <c r="DRN68"/>
      <c r="DRO68"/>
      <c r="DRP68"/>
      <c r="DRQ68"/>
      <c r="DRR68"/>
      <c r="DRS68"/>
      <c r="DRT68"/>
      <c r="DRU68"/>
      <c r="DRV68"/>
      <c r="DRW68"/>
      <c r="DRX68"/>
      <c r="DRY68"/>
      <c r="DRZ68"/>
      <c r="DSA68"/>
      <c r="DSB68"/>
      <c r="DSC68"/>
      <c r="DSD68"/>
      <c r="DSE68"/>
      <c r="DSF68"/>
      <c r="DSG68"/>
      <c r="DSH68"/>
      <c r="DSI68"/>
      <c r="DSJ68"/>
      <c r="DSK68"/>
      <c r="DSL68"/>
      <c r="DSM68"/>
      <c r="DSN68"/>
      <c r="DSO68"/>
      <c r="DSP68"/>
      <c r="DSQ68"/>
      <c r="DSR68"/>
      <c r="DSS68"/>
      <c r="DST68"/>
      <c r="DSU68"/>
      <c r="DSV68"/>
      <c r="DSW68"/>
      <c r="DSX68"/>
      <c r="DSY68"/>
      <c r="DSZ68"/>
      <c r="DTA68"/>
      <c r="DTB68"/>
      <c r="DTC68"/>
      <c r="DTD68"/>
      <c r="DTE68"/>
      <c r="DTF68"/>
      <c r="DTG68"/>
      <c r="DTH68"/>
      <c r="DTI68"/>
      <c r="DTJ68"/>
      <c r="DTK68"/>
      <c r="DTL68"/>
      <c r="DTM68"/>
      <c r="DTN68"/>
      <c r="DTO68"/>
      <c r="DTP68"/>
      <c r="DTQ68"/>
      <c r="DTR68"/>
      <c r="DTS68"/>
      <c r="DTT68"/>
      <c r="DTU68"/>
      <c r="DTV68"/>
      <c r="DTW68"/>
      <c r="DTX68"/>
      <c r="DTY68"/>
      <c r="DTZ68"/>
      <c r="DUA68"/>
      <c r="DUB68"/>
      <c r="DUC68"/>
      <c r="DUD68"/>
      <c r="DUE68"/>
      <c r="DUF68"/>
      <c r="DUG68"/>
      <c r="DUH68"/>
      <c r="DUI68"/>
      <c r="DUJ68"/>
      <c r="DUK68"/>
      <c r="DUL68"/>
      <c r="DUM68"/>
      <c r="DUN68"/>
      <c r="DUO68"/>
      <c r="DUP68"/>
      <c r="DUQ68"/>
      <c r="DUR68"/>
      <c r="DUS68"/>
      <c r="DUT68"/>
      <c r="DUU68"/>
      <c r="DUV68"/>
      <c r="DUW68"/>
      <c r="DUX68"/>
      <c r="DUY68"/>
      <c r="DUZ68"/>
      <c r="DVA68"/>
      <c r="DVB68"/>
      <c r="DVC68"/>
      <c r="DVD68"/>
      <c r="DVE68"/>
      <c r="DVF68"/>
      <c r="DVG68"/>
      <c r="DVH68"/>
      <c r="DVI68"/>
      <c r="DVJ68"/>
      <c r="DVK68"/>
      <c r="DVL68"/>
      <c r="DVM68"/>
      <c r="DVN68"/>
      <c r="DVO68"/>
      <c r="DVP68"/>
      <c r="DVQ68"/>
      <c r="DVR68"/>
      <c r="DVS68"/>
      <c r="DVT68"/>
      <c r="DVU68"/>
      <c r="DVV68"/>
      <c r="DVW68"/>
      <c r="DVX68"/>
      <c r="DVY68"/>
      <c r="DVZ68"/>
      <c r="DWA68"/>
      <c r="DWB68"/>
      <c r="DWC68"/>
      <c r="DWD68"/>
      <c r="DWE68"/>
      <c r="DWF68"/>
      <c r="DWG68"/>
      <c r="DWH68"/>
      <c r="DWI68"/>
      <c r="DWJ68"/>
      <c r="DWK68"/>
      <c r="DWL68"/>
      <c r="DWM68"/>
      <c r="DWN68"/>
      <c r="DWO68"/>
      <c r="DWP68"/>
      <c r="DWQ68"/>
      <c r="DWR68"/>
      <c r="DWS68"/>
      <c r="DWT68"/>
      <c r="DWU68"/>
      <c r="DWV68"/>
      <c r="DWW68"/>
      <c r="DWX68"/>
      <c r="DWY68"/>
      <c r="DWZ68"/>
      <c r="DXA68"/>
      <c r="DXB68"/>
      <c r="DXC68"/>
      <c r="DXD68"/>
      <c r="DXE68"/>
      <c r="DXF68"/>
      <c r="DXG68"/>
      <c r="DXH68"/>
      <c r="DXI68"/>
      <c r="DXJ68"/>
      <c r="DXK68"/>
      <c r="DXL68"/>
      <c r="DXM68"/>
      <c r="DXN68"/>
      <c r="DXO68"/>
      <c r="DXP68"/>
      <c r="DXQ68"/>
      <c r="DXR68"/>
      <c r="DXS68"/>
      <c r="DXT68"/>
      <c r="DXU68"/>
      <c r="DXV68"/>
      <c r="DXW68"/>
      <c r="DXX68"/>
      <c r="DXY68"/>
      <c r="DXZ68"/>
      <c r="DYA68"/>
      <c r="DYB68"/>
      <c r="DYC68"/>
      <c r="DYD68"/>
      <c r="DYE68"/>
      <c r="DYF68"/>
      <c r="DYG68"/>
      <c r="DYH68"/>
      <c r="DYI68"/>
      <c r="DYJ68"/>
      <c r="DYK68"/>
      <c r="DYL68"/>
      <c r="DYM68"/>
      <c r="DYN68"/>
      <c r="DYO68"/>
      <c r="DYP68"/>
      <c r="DYQ68"/>
      <c r="DYR68"/>
      <c r="DYS68"/>
      <c r="DYT68"/>
      <c r="DYU68"/>
      <c r="DYV68"/>
      <c r="DYW68"/>
      <c r="DYX68"/>
      <c r="DYY68"/>
      <c r="DYZ68"/>
      <c r="DZA68"/>
      <c r="DZB68"/>
      <c r="DZC68"/>
      <c r="DZD68"/>
      <c r="DZE68"/>
      <c r="DZF68"/>
      <c r="DZG68"/>
      <c r="DZH68"/>
      <c r="DZI68"/>
      <c r="DZJ68"/>
      <c r="DZK68"/>
      <c r="DZL68"/>
      <c r="DZM68"/>
      <c r="DZN68"/>
      <c r="DZO68"/>
      <c r="DZP68"/>
      <c r="DZQ68"/>
      <c r="DZR68"/>
      <c r="DZS68"/>
      <c r="DZT68"/>
      <c r="DZU68"/>
      <c r="DZV68"/>
      <c r="DZW68"/>
      <c r="DZX68"/>
      <c r="DZY68"/>
      <c r="DZZ68"/>
      <c r="EAA68"/>
      <c r="EAB68"/>
      <c r="EAC68"/>
      <c r="EAD68"/>
      <c r="EAE68"/>
      <c r="EAF68"/>
      <c r="EAG68"/>
      <c r="EAH68"/>
      <c r="EAI68"/>
      <c r="EAJ68"/>
      <c r="EAK68"/>
      <c r="EAL68"/>
      <c r="EAM68"/>
      <c r="EAN68"/>
      <c r="EAO68"/>
      <c r="EAP68"/>
      <c r="EAQ68"/>
      <c r="EAR68"/>
      <c r="EAS68"/>
      <c r="EAT68"/>
      <c r="EAU68"/>
      <c r="EAV68"/>
      <c r="EAW68"/>
      <c r="EAX68"/>
      <c r="EAY68"/>
      <c r="EAZ68"/>
      <c r="EBA68"/>
      <c r="EBB68"/>
      <c r="EBC68"/>
      <c r="EBD68"/>
      <c r="EBE68"/>
      <c r="EBF68"/>
      <c r="EBG68"/>
      <c r="EBH68"/>
      <c r="EBI68"/>
      <c r="EBJ68"/>
      <c r="EBK68"/>
      <c r="EBL68"/>
      <c r="EBM68"/>
      <c r="EBN68"/>
      <c r="EBO68"/>
      <c r="EBP68"/>
      <c r="EBQ68"/>
      <c r="EBR68"/>
      <c r="EBS68"/>
      <c r="EBT68"/>
      <c r="EBU68"/>
      <c r="EBV68"/>
      <c r="EBW68"/>
      <c r="EBX68"/>
      <c r="EBY68"/>
      <c r="EBZ68"/>
      <c r="ECA68"/>
      <c r="ECB68"/>
      <c r="ECC68"/>
      <c r="ECD68"/>
      <c r="ECE68"/>
      <c r="ECF68"/>
      <c r="ECG68"/>
      <c r="ECH68"/>
      <c r="ECI68"/>
      <c r="ECJ68"/>
      <c r="ECK68"/>
      <c r="ECL68"/>
      <c r="ECM68"/>
      <c r="ECN68"/>
      <c r="ECO68"/>
      <c r="ECP68"/>
      <c r="ECQ68"/>
      <c r="ECR68"/>
      <c r="ECS68"/>
      <c r="ECT68"/>
      <c r="ECU68"/>
      <c r="ECV68"/>
      <c r="ECW68"/>
      <c r="ECX68"/>
      <c r="ECY68"/>
      <c r="ECZ68"/>
      <c r="EDA68"/>
      <c r="EDB68"/>
      <c r="EDC68"/>
      <c r="EDD68"/>
      <c r="EDE68"/>
      <c r="EDF68"/>
      <c r="EDG68"/>
      <c r="EDH68"/>
      <c r="EDI68"/>
      <c r="EDJ68"/>
      <c r="EDK68"/>
      <c r="EDL68"/>
      <c r="EDM68"/>
      <c r="EDN68"/>
      <c r="EDO68"/>
      <c r="EDP68"/>
      <c r="EDQ68"/>
      <c r="EDR68"/>
      <c r="EDS68"/>
      <c r="EDT68"/>
      <c r="EDU68"/>
      <c r="EDV68"/>
      <c r="EDW68"/>
      <c r="EDX68"/>
      <c r="EDY68"/>
      <c r="EDZ68"/>
      <c r="EEA68"/>
      <c r="EEB68"/>
      <c r="EEC68"/>
      <c r="EED68"/>
      <c r="EEE68"/>
      <c r="EEF68"/>
      <c r="EEG68"/>
      <c r="EEH68"/>
      <c r="EEI68"/>
      <c r="EEJ68"/>
      <c r="EEK68"/>
      <c r="EEL68"/>
      <c r="EEM68"/>
      <c r="EEN68"/>
      <c r="EEO68"/>
      <c r="EEP68"/>
      <c r="EEQ68"/>
      <c r="EER68"/>
      <c r="EES68"/>
      <c r="EET68"/>
      <c r="EEU68"/>
      <c r="EEV68"/>
      <c r="EEW68"/>
      <c r="EEX68"/>
      <c r="EEY68"/>
      <c r="EEZ68"/>
      <c r="EFA68"/>
      <c r="EFB68"/>
      <c r="EFC68"/>
      <c r="EFD68"/>
      <c r="EFE68"/>
      <c r="EFF68"/>
      <c r="EFG68"/>
      <c r="EFH68"/>
      <c r="EFI68"/>
      <c r="EFJ68"/>
      <c r="EFK68"/>
      <c r="EFL68"/>
      <c r="EFM68"/>
      <c r="EFN68"/>
      <c r="EFO68"/>
      <c r="EFP68"/>
      <c r="EFQ68"/>
      <c r="EFR68"/>
      <c r="EFS68"/>
      <c r="EFT68"/>
      <c r="EFU68"/>
      <c r="EFV68"/>
      <c r="EFW68"/>
      <c r="EFX68"/>
      <c r="EFY68"/>
      <c r="EFZ68"/>
      <c r="EGA68"/>
      <c r="EGB68"/>
      <c r="EGC68"/>
      <c r="EGD68"/>
      <c r="EGE68"/>
      <c r="EGF68"/>
      <c r="EGG68"/>
      <c r="EGH68"/>
      <c r="EGI68"/>
      <c r="EGJ68"/>
      <c r="EGK68"/>
      <c r="EGL68"/>
      <c r="EGM68"/>
      <c r="EGN68"/>
      <c r="EGO68"/>
      <c r="EGP68"/>
      <c r="EGQ68"/>
      <c r="EGR68"/>
      <c r="EGS68"/>
      <c r="EGT68"/>
      <c r="EGU68"/>
      <c r="EGV68"/>
      <c r="EGW68"/>
      <c r="EGX68"/>
      <c r="EGY68"/>
      <c r="EGZ68"/>
      <c r="EHA68"/>
      <c r="EHB68"/>
      <c r="EHC68"/>
      <c r="EHD68"/>
      <c r="EHE68"/>
      <c r="EHF68"/>
      <c r="EHG68"/>
      <c r="EHH68"/>
      <c r="EHI68"/>
      <c r="EHJ68"/>
      <c r="EHK68"/>
      <c r="EHL68"/>
      <c r="EHM68"/>
      <c r="EHN68"/>
      <c r="EHO68"/>
      <c r="EHP68"/>
      <c r="EHQ68"/>
      <c r="EHR68"/>
      <c r="EHS68"/>
      <c r="EHT68"/>
      <c r="EHU68"/>
      <c r="EHV68"/>
      <c r="EHW68"/>
      <c r="EHX68"/>
      <c r="EHY68"/>
      <c r="EHZ68"/>
      <c r="EIA68"/>
      <c r="EIB68"/>
      <c r="EIC68"/>
      <c r="EID68"/>
      <c r="EIE68"/>
      <c r="EIF68"/>
      <c r="EIG68"/>
      <c r="EIH68"/>
      <c r="EII68"/>
      <c r="EIJ68"/>
      <c r="EIK68"/>
      <c r="EIL68"/>
      <c r="EIM68"/>
      <c r="EIN68"/>
      <c r="EIO68"/>
      <c r="EIP68"/>
      <c r="EIQ68"/>
      <c r="EIR68"/>
      <c r="EIS68"/>
      <c r="EIT68"/>
      <c r="EIU68"/>
      <c r="EIV68"/>
      <c r="EIW68"/>
      <c r="EIX68"/>
      <c r="EIY68"/>
      <c r="EIZ68"/>
      <c r="EJA68"/>
      <c r="EJB68"/>
      <c r="EJC68"/>
      <c r="EJD68"/>
      <c r="EJE68"/>
      <c r="EJF68"/>
      <c r="EJG68"/>
      <c r="EJH68"/>
      <c r="EJI68"/>
      <c r="EJJ68"/>
      <c r="EJK68"/>
      <c r="EJL68"/>
      <c r="EJM68"/>
      <c r="EJN68"/>
      <c r="EJO68"/>
      <c r="EJP68"/>
      <c r="EJQ68"/>
      <c r="EJR68"/>
      <c r="EJS68"/>
      <c r="EJT68"/>
      <c r="EJU68"/>
      <c r="EJV68"/>
      <c r="EJW68"/>
      <c r="EJX68"/>
      <c r="EJY68"/>
      <c r="EJZ68"/>
      <c r="EKA68"/>
      <c r="EKB68"/>
      <c r="EKC68"/>
      <c r="EKD68"/>
      <c r="EKE68"/>
      <c r="EKF68"/>
      <c r="EKG68"/>
      <c r="EKH68"/>
      <c r="EKI68"/>
      <c r="EKJ68"/>
      <c r="EKK68"/>
      <c r="EKL68"/>
      <c r="EKM68"/>
      <c r="EKN68"/>
      <c r="EKO68"/>
      <c r="EKP68"/>
      <c r="EKQ68"/>
      <c r="EKR68"/>
      <c r="EKS68"/>
      <c r="EKT68"/>
      <c r="EKU68"/>
      <c r="EKV68"/>
      <c r="EKW68"/>
      <c r="EKX68"/>
      <c r="EKY68"/>
      <c r="EKZ68"/>
      <c r="ELA68"/>
      <c r="ELB68"/>
      <c r="ELC68"/>
      <c r="ELD68"/>
      <c r="ELE68"/>
      <c r="ELF68"/>
      <c r="ELG68"/>
      <c r="ELH68"/>
      <c r="ELI68"/>
      <c r="ELJ68"/>
      <c r="ELK68"/>
      <c r="ELL68"/>
      <c r="ELM68"/>
      <c r="ELN68"/>
      <c r="ELO68"/>
      <c r="ELP68"/>
      <c r="ELQ68"/>
      <c r="ELR68"/>
      <c r="ELS68"/>
      <c r="ELT68"/>
      <c r="ELU68"/>
      <c r="ELV68"/>
      <c r="ELW68"/>
      <c r="ELX68"/>
      <c r="ELY68"/>
      <c r="ELZ68"/>
      <c r="EMA68"/>
      <c r="EMB68"/>
      <c r="EMC68"/>
      <c r="EMD68"/>
      <c r="EME68"/>
      <c r="EMF68"/>
      <c r="EMG68"/>
      <c r="EMH68"/>
      <c r="EMI68"/>
      <c r="EMJ68"/>
      <c r="EMK68"/>
      <c r="EML68"/>
      <c r="EMM68"/>
      <c r="EMN68"/>
      <c r="EMO68"/>
      <c r="EMP68"/>
      <c r="EMQ68"/>
      <c r="EMR68"/>
      <c r="EMS68"/>
      <c r="EMT68"/>
      <c r="EMU68"/>
      <c r="EMV68"/>
      <c r="EMW68"/>
      <c r="EMX68"/>
      <c r="EMY68"/>
      <c r="EMZ68"/>
      <c r="ENA68"/>
      <c r="ENB68"/>
      <c r="ENC68"/>
      <c r="END68"/>
      <c r="ENE68"/>
      <c r="ENF68"/>
      <c r="ENG68"/>
      <c r="ENH68"/>
      <c r="ENI68"/>
      <c r="ENJ68"/>
      <c r="ENK68"/>
      <c r="ENL68"/>
      <c r="ENM68"/>
      <c r="ENN68"/>
      <c r="ENO68"/>
      <c r="ENP68"/>
      <c r="ENQ68"/>
      <c r="ENR68"/>
      <c r="ENS68"/>
      <c r="ENT68"/>
      <c r="ENU68"/>
      <c r="ENV68"/>
      <c r="ENW68"/>
      <c r="ENX68"/>
      <c r="ENY68"/>
      <c r="ENZ68"/>
      <c r="EOA68"/>
      <c r="EOB68"/>
      <c r="EOC68"/>
      <c r="EOD68"/>
      <c r="EOE68"/>
      <c r="EOF68"/>
      <c r="EOG68"/>
      <c r="EOH68"/>
      <c r="EOI68"/>
      <c r="EOJ68"/>
      <c r="EOK68"/>
      <c r="EOL68"/>
      <c r="EOM68"/>
      <c r="EON68"/>
      <c r="EOO68"/>
      <c r="EOP68"/>
      <c r="EOQ68"/>
      <c r="EOR68"/>
      <c r="EOS68"/>
      <c r="EOT68"/>
      <c r="EOU68"/>
      <c r="EOV68"/>
      <c r="EOW68"/>
      <c r="EOX68"/>
      <c r="EOY68"/>
      <c r="EOZ68"/>
      <c r="EPA68"/>
      <c r="EPB68"/>
      <c r="EPC68"/>
      <c r="EPD68"/>
      <c r="EPE68"/>
      <c r="EPF68"/>
      <c r="EPG68"/>
      <c r="EPH68"/>
      <c r="EPI68"/>
      <c r="EPJ68"/>
      <c r="EPK68"/>
      <c r="EPL68"/>
      <c r="EPM68"/>
      <c r="EPN68"/>
      <c r="EPO68"/>
      <c r="EPP68"/>
      <c r="EPQ68"/>
      <c r="EPR68"/>
      <c r="EPS68"/>
      <c r="EPT68"/>
      <c r="EPU68"/>
      <c r="EPV68"/>
      <c r="EPW68"/>
      <c r="EPX68"/>
      <c r="EPY68"/>
      <c r="EPZ68"/>
      <c r="EQA68"/>
      <c r="EQB68"/>
      <c r="EQC68"/>
      <c r="EQD68"/>
      <c r="EQE68"/>
      <c r="EQF68"/>
      <c r="EQG68"/>
      <c r="EQH68"/>
      <c r="EQI68"/>
      <c r="EQJ68"/>
      <c r="EQK68"/>
      <c r="EQL68"/>
      <c r="EQM68"/>
      <c r="EQN68"/>
      <c r="EQO68"/>
      <c r="EQP68"/>
      <c r="EQQ68"/>
      <c r="EQR68"/>
      <c r="EQS68"/>
      <c r="EQT68"/>
      <c r="EQU68"/>
      <c r="EQV68"/>
      <c r="EQW68"/>
      <c r="EQX68"/>
      <c r="EQY68"/>
      <c r="EQZ68"/>
      <c r="ERA68"/>
      <c r="ERB68"/>
      <c r="ERC68"/>
      <c r="ERD68"/>
      <c r="ERE68"/>
      <c r="ERF68"/>
      <c r="ERG68"/>
      <c r="ERH68"/>
      <c r="ERI68"/>
      <c r="ERJ68"/>
      <c r="ERK68"/>
      <c r="ERL68"/>
      <c r="ERM68"/>
      <c r="ERN68"/>
      <c r="ERO68"/>
      <c r="ERP68"/>
      <c r="ERQ68"/>
      <c r="ERR68"/>
      <c r="ERS68"/>
      <c r="ERT68"/>
      <c r="ERU68"/>
      <c r="ERV68"/>
      <c r="ERW68"/>
      <c r="ERX68"/>
      <c r="ERY68"/>
      <c r="ERZ68"/>
      <c r="ESA68"/>
      <c r="ESB68"/>
      <c r="ESC68"/>
      <c r="ESD68"/>
      <c r="ESE68"/>
      <c r="ESF68"/>
      <c r="ESG68"/>
      <c r="ESH68"/>
      <c r="ESI68"/>
      <c r="ESJ68"/>
      <c r="ESK68"/>
      <c r="ESL68"/>
      <c r="ESM68"/>
      <c r="ESN68"/>
      <c r="ESO68"/>
      <c r="ESP68"/>
      <c r="ESQ68"/>
      <c r="ESR68"/>
      <c r="ESS68"/>
      <c r="EST68"/>
      <c r="ESU68"/>
      <c r="ESV68"/>
      <c r="ESW68"/>
      <c r="ESX68"/>
      <c r="ESY68"/>
      <c r="ESZ68"/>
      <c r="ETA68"/>
      <c r="ETB68"/>
      <c r="ETC68"/>
      <c r="ETD68"/>
      <c r="ETE68"/>
      <c r="ETF68"/>
      <c r="ETG68"/>
      <c r="ETH68"/>
      <c r="ETI68"/>
      <c r="ETJ68"/>
      <c r="ETK68"/>
      <c r="ETL68"/>
      <c r="ETM68"/>
      <c r="ETN68"/>
      <c r="ETO68"/>
      <c r="ETP68"/>
      <c r="ETQ68"/>
      <c r="ETR68"/>
      <c r="ETS68"/>
      <c r="ETT68"/>
      <c r="ETU68"/>
      <c r="ETV68"/>
      <c r="ETW68"/>
      <c r="ETX68"/>
      <c r="ETY68"/>
      <c r="ETZ68"/>
      <c r="EUA68"/>
      <c r="EUB68"/>
      <c r="EUC68"/>
      <c r="EUD68"/>
      <c r="EUE68"/>
      <c r="EUF68"/>
      <c r="EUG68"/>
      <c r="EUH68"/>
      <c r="EUI68"/>
      <c r="EUJ68"/>
      <c r="EUK68"/>
      <c r="EUL68"/>
      <c r="EUM68"/>
      <c r="EUN68"/>
      <c r="EUO68"/>
      <c r="EUP68"/>
      <c r="EUQ68"/>
      <c r="EUR68"/>
      <c r="EUS68"/>
      <c r="EUT68"/>
      <c r="EUU68"/>
      <c r="EUV68"/>
      <c r="EUW68"/>
      <c r="EUX68"/>
      <c r="EUY68"/>
      <c r="EUZ68"/>
      <c r="EVA68"/>
      <c r="EVB68"/>
      <c r="EVC68"/>
      <c r="EVD68"/>
      <c r="EVE68"/>
      <c r="EVF68"/>
      <c r="EVG68"/>
      <c r="EVH68"/>
      <c r="EVI68"/>
      <c r="EVJ68"/>
      <c r="EVK68"/>
      <c r="EVL68"/>
      <c r="EVM68"/>
      <c r="EVN68"/>
      <c r="EVO68"/>
      <c r="EVP68"/>
      <c r="EVQ68"/>
      <c r="EVR68"/>
      <c r="EVS68"/>
      <c r="EVT68"/>
      <c r="EVU68"/>
      <c r="EVV68"/>
      <c r="EVW68"/>
      <c r="EVX68"/>
      <c r="EVY68"/>
      <c r="EVZ68"/>
      <c r="EWA68"/>
      <c r="EWB68"/>
      <c r="EWC68"/>
      <c r="EWD68"/>
      <c r="EWE68"/>
      <c r="EWF68"/>
      <c r="EWG68"/>
      <c r="EWH68"/>
      <c r="EWI68"/>
      <c r="EWJ68"/>
      <c r="EWK68"/>
      <c r="EWL68"/>
      <c r="EWM68"/>
      <c r="EWN68"/>
      <c r="EWO68"/>
      <c r="EWP68"/>
      <c r="EWQ68"/>
      <c r="EWR68"/>
      <c r="EWS68"/>
      <c r="EWT68"/>
      <c r="EWU68"/>
      <c r="EWV68"/>
      <c r="EWW68"/>
      <c r="EWX68"/>
      <c r="EWY68"/>
      <c r="EWZ68"/>
      <c r="EXA68"/>
      <c r="EXB68"/>
      <c r="EXC68"/>
      <c r="EXD68"/>
      <c r="EXE68"/>
      <c r="EXF68"/>
      <c r="EXG68"/>
      <c r="EXH68"/>
      <c r="EXI68"/>
      <c r="EXJ68"/>
      <c r="EXK68"/>
      <c r="EXL68"/>
      <c r="EXM68"/>
      <c r="EXN68"/>
      <c r="EXO68"/>
      <c r="EXP68"/>
      <c r="EXQ68"/>
      <c r="EXR68"/>
      <c r="EXS68"/>
      <c r="EXT68"/>
      <c r="EXU68"/>
      <c r="EXV68"/>
      <c r="EXW68"/>
      <c r="EXX68"/>
      <c r="EXY68"/>
      <c r="EXZ68"/>
      <c r="EYA68"/>
      <c r="EYB68"/>
      <c r="EYC68"/>
      <c r="EYD68"/>
      <c r="EYE68"/>
      <c r="EYF68"/>
      <c r="EYG68"/>
      <c r="EYH68"/>
      <c r="EYI68"/>
      <c r="EYJ68"/>
      <c r="EYK68"/>
      <c r="EYL68"/>
      <c r="EYM68"/>
      <c r="EYN68"/>
      <c r="EYO68"/>
      <c r="EYP68"/>
      <c r="EYQ68"/>
      <c r="EYR68"/>
      <c r="EYS68"/>
      <c r="EYT68"/>
      <c r="EYU68"/>
      <c r="EYV68"/>
      <c r="EYW68"/>
      <c r="EYX68"/>
      <c r="EYY68"/>
      <c r="EYZ68"/>
      <c r="EZA68"/>
      <c r="EZB68"/>
      <c r="EZC68"/>
      <c r="EZD68"/>
      <c r="EZE68"/>
      <c r="EZF68"/>
      <c r="EZG68"/>
      <c r="EZH68"/>
      <c r="EZI68"/>
      <c r="EZJ68"/>
      <c r="EZK68"/>
      <c r="EZL68"/>
      <c r="EZM68"/>
      <c r="EZN68"/>
      <c r="EZO68"/>
      <c r="EZP68"/>
      <c r="EZQ68"/>
      <c r="EZR68"/>
      <c r="EZS68"/>
      <c r="EZT68"/>
      <c r="EZU68"/>
      <c r="EZV68"/>
      <c r="EZW68"/>
      <c r="EZX68"/>
      <c r="EZY68"/>
      <c r="EZZ68"/>
      <c r="FAA68"/>
      <c r="FAB68"/>
      <c r="FAC68"/>
      <c r="FAD68"/>
      <c r="FAE68"/>
      <c r="FAF68"/>
      <c r="FAG68"/>
      <c r="FAH68"/>
      <c r="FAI68"/>
      <c r="FAJ68"/>
      <c r="FAK68"/>
      <c r="FAL68"/>
      <c r="FAM68"/>
      <c r="FAN68"/>
      <c r="FAO68"/>
      <c r="FAP68"/>
      <c r="FAQ68"/>
      <c r="FAR68"/>
      <c r="FAS68"/>
      <c r="FAT68"/>
      <c r="FAU68"/>
      <c r="FAV68"/>
      <c r="FAW68"/>
      <c r="FAX68"/>
      <c r="FAY68"/>
      <c r="FAZ68"/>
      <c r="FBA68"/>
      <c r="FBB68"/>
      <c r="FBC68"/>
      <c r="FBD68"/>
      <c r="FBE68"/>
      <c r="FBF68"/>
      <c r="FBG68"/>
      <c r="FBH68"/>
      <c r="FBI68"/>
      <c r="FBJ68"/>
      <c r="FBK68"/>
      <c r="FBL68"/>
      <c r="FBM68"/>
      <c r="FBN68"/>
      <c r="FBO68"/>
      <c r="FBP68"/>
      <c r="FBQ68"/>
      <c r="FBR68"/>
      <c r="FBS68"/>
      <c r="FBT68"/>
      <c r="FBU68"/>
      <c r="FBV68"/>
      <c r="FBW68"/>
      <c r="FBX68"/>
      <c r="FBY68"/>
      <c r="FBZ68"/>
      <c r="FCA68"/>
      <c r="FCB68"/>
      <c r="FCC68"/>
      <c r="FCD68"/>
      <c r="FCE68"/>
      <c r="FCF68"/>
      <c r="FCG68"/>
      <c r="FCH68"/>
      <c r="FCI68"/>
      <c r="FCJ68"/>
      <c r="FCK68"/>
      <c r="FCL68"/>
      <c r="FCM68"/>
      <c r="FCN68"/>
      <c r="FCO68"/>
      <c r="FCP68"/>
      <c r="FCQ68"/>
      <c r="FCR68"/>
      <c r="FCS68"/>
      <c r="FCT68"/>
      <c r="FCU68"/>
      <c r="FCV68"/>
      <c r="FCW68"/>
      <c r="FCX68"/>
      <c r="FCY68"/>
      <c r="FCZ68"/>
      <c r="FDA68"/>
      <c r="FDB68"/>
      <c r="FDC68"/>
      <c r="FDD68"/>
      <c r="FDE68"/>
      <c r="FDF68"/>
      <c r="FDG68"/>
      <c r="FDH68"/>
      <c r="FDI68"/>
      <c r="FDJ68"/>
      <c r="FDK68"/>
      <c r="FDL68"/>
      <c r="FDM68"/>
      <c r="FDN68"/>
      <c r="FDO68"/>
      <c r="FDP68"/>
      <c r="FDQ68"/>
      <c r="FDR68"/>
      <c r="FDS68"/>
      <c r="FDT68"/>
      <c r="FDU68"/>
      <c r="FDV68"/>
      <c r="FDW68"/>
      <c r="FDX68"/>
      <c r="FDY68"/>
      <c r="FDZ68"/>
      <c r="FEA68"/>
      <c r="FEB68"/>
      <c r="FEC68"/>
      <c r="FED68"/>
      <c r="FEE68"/>
      <c r="FEF68"/>
      <c r="FEG68"/>
      <c r="FEH68"/>
      <c r="FEI68"/>
      <c r="FEJ68"/>
      <c r="FEK68"/>
      <c r="FEL68"/>
      <c r="FEM68"/>
      <c r="FEN68"/>
      <c r="FEO68"/>
      <c r="FEP68"/>
      <c r="FEQ68"/>
      <c r="FER68"/>
      <c r="FES68"/>
      <c r="FET68"/>
      <c r="FEU68"/>
      <c r="FEV68"/>
      <c r="FEW68"/>
      <c r="FEX68"/>
      <c r="FEY68"/>
      <c r="FEZ68"/>
      <c r="FFA68"/>
      <c r="FFB68"/>
      <c r="FFC68"/>
      <c r="FFD68"/>
      <c r="FFE68"/>
      <c r="FFF68"/>
      <c r="FFG68"/>
      <c r="FFH68"/>
      <c r="FFI68"/>
      <c r="FFJ68"/>
      <c r="FFK68"/>
      <c r="FFL68"/>
      <c r="FFM68"/>
      <c r="FFN68"/>
      <c r="FFO68"/>
      <c r="FFP68"/>
      <c r="FFQ68"/>
      <c r="FFR68"/>
      <c r="FFS68"/>
      <c r="FFT68"/>
      <c r="FFU68"/>
      <c r="FFV68"/>
      <c r="FFW68"/>
      <c r="FFX68"/>
      <c r="FFY68"/>
      <c r="FFZ68"/>
      <c r="FGA68"/>
      <c r="FGB68"/>
      <c r="FGC68"/>
      <c r="FGD68"/>
      <c r="FGE68"/>
      <c r="FGF68"/>
      <c r="FGG68"/>
      <c r="FGH68"/>
      <c r="FGI68"/>
      <c r="FGJ68"/>
      <c r="FGK68"/>
      <c r="FGL68"/>
      <c r="FGM68"/>
      <c r="FGN68"/>
      <c r="FGO68"/>
      <c r="FGP68"/>
      <c r="FGQ68"/>
      <c r="FGR68"/>
      <c r="FGS68"/>
      <c r="FGT68"/>
      <c r="FGU68"/>
      <c r="FGV68"/>
      <c r="FGW68"/>
      <c r="FGX68"/>
      <c r="FGY68"/>
      <c r="FGZ68"/>
      <c r="FHA68"/>
      <c r="FHB68"/>
      <c r="FHC68"/>
      <c r="FHD68"/>
      <c r="FHE68"/>
      <c r="FHF68"/>
      <c r="FHG68"/>
      <c r="FHH68"/>
      <c r="FHI68"/>
      <c r="FHJ68"/>
      <c r="FHK68"/>
      <c r="FHL68"/>
      <c r="FHM68"/>
      <c r="FHN68"/>
      <c r="FHO68"/>
      <c r="FHP68"/>
      <c r="FHQ68"/>
      <c r="FHR68"/>
      <c r="FHS68"/>
      <c r="FHT68"/>
      <c r="FHU68"/>
      <c r="FHV68"/>
      <c r="FHW68"/>
      <c r="FHX68"/>
      <c r="FHY68"/>
      <c r="FHZ68"/>
      <c r="FIA68"/>
      <c r="FIB68"/>
      <c r="FIC68"/>
      <c r="FID68"/>
      <c r="FIE68"/>
      <c r="FIF68"/>
      <c r="FIG68"/>
      <c r="FIH68"/>
      <c r="FII68"/>
      <c r="FIJ68"/>
      <c r="FIK68"/>
      <c r="FIL68"/>
      <c r="FIM68"/>
      <c r="FIN68"/>
      <c r="FIO68"/>
      <c r="FIP68"/>
      <c r="FIQ68"/>
      <c r="FIR68"/>
      <c r="FIS68"/>
      <c r="FIT68"/>
      <c r="FIU68"/>
      <c r="FIV68"/>
      <c r="FIW68"/>
      <c r="FIX68"/>
      <c r="FIY68"/>
      <c r="FIZ68"/>
      <c r="FJA68"/>
      <c r="FJB68"/>
      <c r="FJC68"/>
      <c r="FJD68"/>
      <c r="FJE68"/>
      <c r="FJF68"/>
      <c r="FJG68"/>
      <c r="FJH68"/>
      <c r="FJI68"/>
      <c r="FJJ68"/>
      <c r="FJK68"/>
      <c r="FJL68"/>
      <c r="FJM68"/>
      <c r="FJN68"/>
      <c r="FJO68"/>
      <c r="FJP68"/>
      <c r="FJQ68"/>
      <c r="FJR68"/>
      <c r="FJS68"/>
      <c r="FJT68"/>
      <c r="FJU68"/>
      <c r="FJV68"/>
      <c r="FJW68"/>
      <c r="FJX68"/>
      <c r="FJY68"/>
      <c r="FJZ68"/>
      <c r="FKA68"/>
      <c r="FKB68"/>
      <c r="FKC68"/>
      <c r="FKD68"/>
      <c r="FKE68"/>
      <c r="FKF68"/>
      <c r="FKG68"/>
      <c r="FKH68"/>
      <c r="FKI68"/>
      <c r="FKJ68"/>
      <c r="FKK68"/>
      <c r="FKL68"/>
      <c r="FKM68"/>
      <c r="FKN68"/>
      <c r="FKO68"/>
      <c r="FKP68"/>
      <c r="FKQ68"/>
      <c r="FKR68"/>
      <c r="FKS68"/>
      <c r="FKT68"/>
      <c r="FKU68"/>
      <c r="FKV68"/>
      <c r="FKW68"/>
      <c r="FKX68"/>
      <c r="FKY68"/>
      <c r="FKZ68"/>
      <c r="FLA68"/>
      <c r="FLB68"/>
      <c r="FLC68"/>
      <c r="FLD68"/>
      <c r="FLE68"/>
      <c r="FLF68"/>
      <c r="FLG68"/>
      <c r="FLH68"/>
      <c r="FLI68"/>
      <c r="FLJ68"/>
      <c r="FLK68"/>
      <c r="FLL68"/>
      <c r="FLM68"/>
      <c r="FLN68"/>
      <c r="FLO68"/>
      <c r="FLP68"/>
      <c r="FLQ68"/>
      <c r="FLR68"/>
      <c r="FLS68"/>
      <c r="FLT68"/>
      <c r="FLU68"/>
      <c r="FLV68"/>
      <c r="FLW68"/>
      <c r="FLX68"/>
      <c r="FLY68"/>
      <c r="FLZ68"/>
      <c r="FMA68"/>
      <c r="FMB68"/>
      <c r="FMC68"/>
      <c r="FMD68"/>
      <c r="FME68"/>
      <c r="FMF68"/>
      <c r="FMG68"/>
      <c r="FMH68"/>
      <c r="FMI68"/>
      <c r="FMJ68"/>
      <c r="FMK68"/>
      <c r="FML68"/>
      <c r="FMM68"/>
      <c r="FMN68"/>
      <c r="FMO68"/>
      <c r="FMP68"/>
      <c r="FMQ68"/>
      <c r="FMR68"/>
      <c r="FMS68"/>
      <c r="FMT68"/>
      <c r="FMU68"/>
      <c r="FMV68"/>
      <c r="FMW68"/>
      <c r="FMX68"/>
      <c r="FMY68"/>
      <c r="FMZ68"/>
      <c r="FNA68"/>
      <c r="FNB68"/>
      <c r="FNC68"/>
      <c r="FND68"/>
      <c r="FNE68"/>
      <c r="FNF68"/>
      <c r="FNG68"/>
      <c r="FNH68"/>
      <c r="FNI68"/>
      <c r="FNJ68"/>
      <c r="FNK68"/>
      <c r="FNL68"/>
      <c r="FNM68"/>
      <c r="FNN68"/>
      <c r="FNO68"/>
      <c r="FNP68"/>
      <c r="FNQ68"/>
      <c r="FNR68"/>
      <c r="FNS68"/>
      <c r="FNT68"/>
      <c r="FNU68"/>
      <c r="FNV68"/>
      <c r="FNW68"/>
      <c r="FNX68"/>
      <c r="FNY68"/>
      <c r="FNZ68"/>
      <c r="FOA68"/>
      <c r="FOB68"/>
      <c r="FOC68"/>
      <c r="FOD68"/>
      <c r="FOE68"/>
      <c r="FOF68"/>
      <c r="FOG68"/>
      <c r="FOH68"/>
      <c r="FOI68"/>
      <c r="FOJ68"/>
      <c r="FOK68"/>
      <c r="FOL68"/>
      <c r="FOM68"/>
      <c r="FON68"/>
      <c r="FOO68"/>
      <c r="FOP68"/>
      <c r="FOQ68"/>
      <c r="FOR68"/>
      <c r="FOS68"/>
      <c r="FOT68"/>
      <c r="FOU68"/>
      <c r="FOV68"/>
      <c r="FOW68"/>
      <c r="FOX68"/>
      <c r="FOY68"/>
      <c r="FOZ68"/>
      <c r="FPA68"/>
      <c r="FPB68"/>
      <c r="FPC68"/>
      <c r="FPD68"/>
      <c r="FPE68"/>
      <c r="FPF68"/>
      <c r="FPG68"/>
      <c r="FPH68"/>
      <c r="FPI68"/>
      <c r="FPJ68"/>
      <c r="FPK68"/>
      <c r="FPL68"/>
      <c r="FPM68"/>
      <c r="FPN68"/>
      <c r="FPO68"/>
      <c r="FPP68"/>
      <c r="FPQ68"/>
      <c r="FPR68"/>
      <c r="FPS68"/>
      <c r="FPT68"/>
      <c r="FPU68"/>
      <c r="FPV68"/>
      <c r="FPW68"/>
      <c r="FPX68"/>
      <c r="FPY68"/>
      <c r="FPZ68"/>
      <c r="FQA68"/>
      <c r="FQB68"/>
      <c r="FQC68"/>
      <c r="FQD68"/>
      <c r="FQE68"/>
      <c r="FQF68"/>
      <c r="FQG68"/>
      <c r="FQH68"/>
      <c r="FQI68"/>
      <c r="FQJ68"/>
      <c r="FQK68"/>
      <c r="FQL68"/>
      <c r="FQM68"/>
      <c r="FQN68"/>
      <c r="FQO68"/>
      <c r="FQP68"/>
      <c r="FQQ68"/>
      <c r="FQR68"/>
      <c r="FQS68"/>
      <c r="FQT68"/>
      <c r="FQU68"/>
      <c r="FQV68"/>
      <c r="FQW68"/>
      <c r="FQX68"/>
      <c r="FQY68"/>
      <c r="FQZ68"/>
      <c r="FRA68"/>
      <c r="FRB68"/>
      <c r="FRC68"/>
      <c r="FRD68"/>
      <c r="FRE68"/>
      <c r="FRF68"/>
      <c r="FRG68"/>
      <c r="FRH68"/>
      <c r="FRI68"/>
      <c r="FRJ68"/>
      <c r="FRK68"/>
      <c r="FRL68"/>
      <c r="FRM68"/>
      <c r="FRN68"/>
      <c r="FRO68"/>
      <c r="FRP68"/>
      <c r="FRQ68"/>
      <c r="FRR68"/>
      <c r="FRS68"/>
      <c r="FRT68"/>
      <c r="FRU68"/>
      <c r="FRV68"/>
      <c r="FRW68"/>
      <c r="FRX68"/>
      <c r="FRY68"/>
      <c r="FRZ68"/>
      <c r="FSA68"/>
      <c r="FSB68"/>
      <c r="FSC68"/>
      <c r="FSD68"/>
      <c r="FSE68"/>
      <c r="FSF68"/>
      <c r="FSG68"/>
      <c r="FSH68"/>
      <c r="FSI68"/>
      <c r="FSJ68"/>
      <c r="FSK68"/>
      <c r="FSL68"/>
      <c r="FSM68"/>
      <c r="FSN68"/>
      <c r="FSO68"/>
      <c r="FSP68"/>
      <c r="FSQ68"/>
      <c r="FSR68"/>
      <c r="FSS68"/>
      <c r="FST68"/>
      <c r="FSU68"/>
      <c r="FSV68"/>
      <c r="FSW68"/>
      <c r="FSX68"/>
      <c r="FSY68"/>
      <c r="FSZ68"/>
      <c r="FTA68"/>
      <c r="FTB68"/>
      <c r="FTC68"/>
      <c r="FTD68"/>
      <c r="FTE68"/>
      <c r="FTF68"/>
      <c r="FTG68"/>
      <c r="FTH68"/>
      <c r="FTI68"/>
      <c r="FTJ68"/>
      <c r="FTK68"/>
      <c r="FTL68"/>
      <c r="FTM68"/>
      <c r="FTN68"/>
      <c r="FTO68"/>
      <c r="FTP68"/>
      <c r="FTQ68"/>
      <c r="FTR68"/>
      <c r="FTS68"/>
      <c r="FTT68"/>
      <c r="FTU68"/>
      <c r="FTV68"/>
      <c r="FTW68"/>
      <c r="FTX68"/>
      <c r="FTY68"/>
      <c r="FTZ68"/>
      <c r="FUA68"/>
      <c r="FUB68"/>
      <c r="FUC68"/>
      <c r="FUD68"/>
      <c r="FUE68"/>
      <c r="FUF68"/>
      <c r="FUG68"/>
      <c r="FUH68"/>
      <c r="FUI68"/>
      <c r="FUJ68"/>
      <c r="FUK68"/>
      <c r="FUL68"/>
      <c r="FUM68"/>
      <c r="FUN68"/>
      <c r="FUO68"/>
      <c r="FUP68"/>
      <c r="FUQ68"/>
      <c r="FUR68"/>
      <c r="FUS68"/>
      <c r="FUT68"/>
      <c r="FUU68"/>
      <c r="FUV68"/>
      <c r="FUW68"/>
      <c r="FUX68"/>
      <c r="FUY68"/>
      <c r="FUZ68"/>
      <c r="FVA68"/>
      <c r="FVB68"/>
      <c r="FVC68"/>
      <c r="FVD68"/>
      <c r="FVE68"/>
      <c r="FVF68"/>
      <c r="FVG68"/>
      <c r="FVH68"/>
      <c r="FVI68"/>
      <c r="FVJ68"/>
      <c r="FVK68"/>
      <c r="FVL68"/>
      <c r="FVM68"/>
      <c r="FVN68"/>
      <c r="FVO68"/>
      <c r="FVP68"/>
      <c r="FVQ68"/>
      <c r="FVR68"/>
      <c r="FVS68"/>
      <c r="FVT68"/>
      <c r="FVU68"/>
      <c r="FVV68"/>
      <c r="FVW68"/>
      <c r="FVX68"/>
      <c r="FVY68"/>
      <c r="FVZ68"/>
      <c r="FWA68"/>
      <c r="FWB68"/>
      <c r="FWC68"/>
      <c r="FWD68"/>
      <c r="FWE68"/>
      <c r="FWF68"/>
      <c r="FWG68"/>
      <c r="FWH68"/>
      <c r="FWI68"/>
      <c r="FWJ68"/>
      <c r="FWK68"/>
      <c r="FWL68"/>
      <c r="FWM68"/>
      <c r="FWN68"/>
      <c r="FWO68"/>
      <c r="FWP68"/>
      <c r="FWQ68"/>
      <c r="FWR68"/>
      <c r="FWS68"/>
      <c r="FWT68"/>
      <c r="FWU68"/>
      <c r="FWV68"/>
      <c r="FWW68"/>
      <c r="FWX68"/>
      <c r="FWY68"/>
      <c r="FWZ68"/>
      <c r="FXA68"/>
      <c r="FXB68"/>
      <c r="FXC68"/>
      <c r="FXD68"/>
      <c r="FXE68"/>
      <c r="FXF68"/>
      <c r="FXG68"/>
      <c r="FXH68"/>
      <c r="FXI68"/>
      <c r="FXJ68"/>
      <c r="FXK68"/>
      <c r="FXL68"/>
      <c r="FXM68"/>
      <c r="FXN68"/>
      <c r="FXO68"/>
      <c r="FXP68"/>
      <c r="FXQ68"/>
      <c r="FXR68"/>
      <c r="FXS68"/>
      <c r="FXT68"/>
      <c r="FXU68"/>
      <c r="FXV68"/>
      <c r="FXW68"/>
      <c r="FXX68"/>
      <c r="FXY68"/>
      <c r="FXZ68"/>
      <c r="FYA68"/>
      <c r="FYB68"/>
      <c r="FYC68"/>
      <c r="FYD68"/>
      <c r="FYE68"/>
      <c r="FYF68"/>
      <c r="FYG68"/>
      <c r="FYH68"/>
      <c r="FYI68"/>
      <c r="FYJ68"/>
      <c r="FYK68"/>
      <c r="FYL68"/>
      <c r="FYM68"/>
      <c r="FYN68"/>
      <c r="FYO68"/>
      <c r="FYP68"/>
      <c r="FYQ68"/>
      <c r="FYR68"/>
      <c r="FYS68"/>
      <c r="FYT68"/>
      <c r="FYU68"/>
      <c r="FYV68"/>
      <c r="FYW68"/>
      <c r="FYX68"/>
      <c r="FYY68"/>
      <c r="FYZ68"/>
      <c r="FZA68"/>
      <c r="FZB68"/>
      <c r="FZC68"/>
      <c r="FZD68"/>
      <c r="FZE68"/>
      <c r="FZF68"/>
      <c r="FZG68"/>
      <c r="FZH68"/>
      <c r="FZI68"/>
      <c r="FZJ68"/>
      <c r="FZK68"/>
      <c r="FZL68"/>
      <c r="FZM68"/>
      <c r="FZN68"/>
      <c r="FZO68"/>
      <c r="FZP68"/>
      <c r="FZQ68"/>
      <c r="FZR68"/>
      <c r="FZS68"/>
      <c r="FZT68"/>
      <c r="FZU68"/>
      <c r="FZV68"/>
      <c r="FZW68"/>
      <c r="FZX68"/>
      <c r="FZY68"/>
      <c r="FZZ68"/>
      <c r="GAA68"/>
      <c r="GAB68"/>
      <c r="GAC68"/>
      <c r="GAD68"/>
      <c r="GAE68"/>
      <c r="GAF68"/>
      <c r="GAG68"/>
      <c r="GAH68"/>
      <c r="GAI68"/>
      <c r="GAJ68"/>
      <c r="GAK68"/>
      <c r="GAL68"/>
      <c r="GAM68"/>
      <c r="GAN68"/>
      <c r="GAO68"/>
      <c r="GAP68"/>
      <c r="GAQ68"/>
      <c r="GAR68"/>
      <c r="GAS68"/>
      <c r="GAT68"/>
      <c r="GAU68"/>
      <c r="GAV68"/>
      <c r="GAW68"/>
      <c r="GAX68"/>
      <c r="GAY68"/>
      <c r="GAZ68"/>
      <c r="GBA68"/>
      <c r="GBB68"/>
      <c r="GBC68"/>
      <c r="GBD68"/>
      <c r="GBE68"/>
      <c r="GBF68"/>
      <c r="GBG68"/>
      <c r="GBH68"/>
      <c r="GBI68"/>
      <c r="GBJ68"/>
      <c r="GBK68"/>
      <c r="GBL68"/>
      <c r="GBM68"/>
      <c r="GBN68"/>
      <c r="GBO68"/>
      <c r="GBP68"/>
      <c r="GBQ68"/>
      <c r="GBR68"/>
      <c r="GBS68"/>
      <c r="GBT68"/>
      <c r="GBU68"/>
      <c r="GBV68"/>
      <c r="GBW68"/>
      <c r="GBX68"/>
      <c r="GBY68"/>
      <c r="GBZ68"/>
      <c r="GCA68"/>
      <c r="GCB68"/>
      <c r="GCC68"/>
      <c r="GCD68"/>
      <c r="GCE68"/>
      <c r="GCF68"/>
      <c r="GCG68"/>
      <c r="GCH68"/>
      <c r="GCI68"/>
      <c r="GCJ68"/>
      <c r="GCK68"/>
      <c r="GCL68"/>
      <c r="GCM68"/>
      <c r="GCN68"/>
      <c r="GCO68"/>
      <c r="GCP68"/>
      <c r="GCQ68"/>
      <c r="GCR68"/>
      <c r="GCS68"/>
      <c r="GCT68"/>
      <c r="GCU68"/>
      <c r="GCV68"/>
      <c r="GCW68"/>
      <c r="GCX68"/>
      <c r="GCY68"/>
      <c r="GCZ68"/>
      <c r="GDA68"/>
      <c r="GDB68"/>
      <c r="GDC68"/>
      <c r="GDD68"/>
      <c r="GDE68"/>
      <c r="GDF68"/>
      <c r="GDG68"/>
      <c r="GDH68"/>
      <c r="GDI68"/>
      <c r="GDJ68"/>
      <c r="GDK68"/>
      <c r="GDL68"/>
      <c r="GDM68"/>
      <c r="GDN68"/>
      <c r="GDO68"/>
      <c r="GDP68"/>
      <c r="GDQ68"/>
      <c r="GDR68"/>
      <c r="GDS68"/>
      <c r="GDT68"/>
      <c r="GDU68"/>
      <c r="GDV68"/>
      <c r="GDW68"/>
      <c r="GDX68"/>
      <c r="GDY68"/>
      <c r="GDZ68"/>
      <c r="GEA68"/>
      <c r="GEB68"/>
      <c r="GEC68"/>
      <c r="GED68"/>
      <c r="GEE68"/>
      <c r="GEF68"/>
      <c r="GEG68"/>
      <c r="GEH68"/>
      <c r="GEI68"/>
      <c r="GEJ68"/>
      <c r="GEK68"/>
      <c r="GEL68"/>
      <c r="GEM68"/>
      <c r="GEN68"/>
      <c r="GEO68"/>
      <c r="GEP68"/>
      <c r="GEQ68"/>
      <c r="GER68"/>
      <c r="GES68"/>
      <c r="GET68"/>
      <c r="GEU68"/>
      <c r="GEV68"/>
      <c r="GEW68"/>
      <c r="GEX68"/>
      <c r="GEY68"/>
      <c r="GEZ68"/>
      <c r="GFA68"/>
      <c r="GFB68"/>
      <c r="GFC68"/>
      <c r="GFD68"/>
      <c r="GFE68"/>
      <c r="GFF68"/>
      <c r="GFG68"/>
      <c r="GFH68"/>
      <c r="GFI68"/>
      <c r="GFJ68"/>
      <c r="GFK68"/>
      <c r="GFL68"/>
      <c r="GFM68"/>
      <c r="GFN68"/>
      <c r="GFO68"/>
      <c r="GFP68"/>
      <c r="GFQ68"/>
      <c r="GFR68"/>
      <c r="GFS68"/>
      <c r="GFT68"/>
      <c r="GFU68"/>
      <c r="GFV68"/>
      <c r="GFW68"/>
      <c r="GFX68"/>
      <c r="GFY68"/>
      <c r="GFZ68"/>
      <c r="GGA68"/>
      <c r="GGB68"/>
      <c r="GGC68"/>
      <c r="GGD68"/>
      <c r="GGE68"/>
      <c r="GGF68"/>
      <c r="GGG68"/>
      <c r="GGH68"/>
      <c r="GGI68"/>
      <c r="GGJ68"/>
      <c r="GGK68"/>
      <c r="GGL68"/>
      <c r="GGM68"/>
      <c r="GGN68"/>
      <c r="GGO68"/>
      <c r="GGP68"/>
      <c r="GGQ68"/>
      <c r="GGR68"/>
      <c r="GGS68"/>
      <c r="GGT68"/>
      <c r="GGU68"/>
      <c r="GGV68"/>
      <c r="GGW68"/>
      <c r="GGX68"/>
      <c r="GGY68"/>
      <c r="GGZ68"/>
      <c r="GHA68"/>
      <c r="GHB68"/>
      <c r="GHC68"/>
      <c r="GHD68"/>
      <c r="GHE68"/>
      <c r="GHF68"/>
      <c r="GHG68"/>
      <c r="GHH68"/>
      <c r="GHI68"/>
      <c r="GHJ68"/>
      <c r="GHK68"/>
      <c r="GHL68"/>
      <c r="GHM68"/>
      <c r="GHN68"/>
      <c r="GHO68"/>
      <c r="GHP68"/>
      <c r="GHQ68"/>
      <c r="GHR68"/>
      <c r="GHS68"/>
      <c r="GHT68"/>
      <c r="GHU68"/>
      <c r="GHV68"/>
      <c r="GHW68"/>
      <c r="GHX68"/>
      <c r="GHY68"/>
      <c r="GHZ68"/>
      <c r="GIA68"/>
      <c r="GIB68"/>
      <c r="GIC68"/>
      <c r="GID68"/>
      <c r="GIE68"/>
      <c r="GIF68"/>
      <c r="GIG68"/>
      <c r="GIH68"/>
      <c r="GII68"/>
      <c r="GIJ68"/>
      <c r="GIK68"/>
      <c r="GIL68"/>
      <c r="GIM68"/>
      <c r="GIN68"/>
      <c r="GIO68"/>
      <c r="GIP68"/>
      <c r="GIQ68"/>
      <c r="GIR68"/>
      <c r="GIS68"/>
      <c r="GIT68"/>
      <c r="GIU68"/>
      <c r="GIV68"/>
      <c r="GIW68"/>
      <c r="GIX68"/>
      <c r="GIY68"/>
      <c r="GIZ68"/>
      <c r="GJA68"/>
      <c r="GJB68"/>
      <c r="GJC68"/>
      <c r="GJD68"/>
      <c r="GJE68"/>
      <c r="GJF68"/>
      <c r="GJG68"/>
      <c r="GJH68"/>
      <c r="GJI68"/>
      <c r="GJJ68"/>
      <c r="GJK68"/>
      <c r="GJL68"/>
      <c r="GJM68"/>
      <c r="GJN68"/>
      <c r="GJO68"/>
      <c r="GJP68"/>
      <c r="GJQ68"/>
      <c r="GJR68"/>
      <c r="GJS68"/>
      <c r="GJT68"/>
      <c r="GJU68"/>
      <c r="GJV68"/>
      <c r="GJW68"/>
      <c r="GJX68"/>
      <c r="GJY68"/>
      <c r="GJZ68"/>
      <c r="GKA68"/>
      <c r="GKB68"/>
      <c r="GKC68"/>
      <c r="GKD68"/>
      <c r="GKE68"/>
      <c r="GKF68"/>
      <c r="GKG68"/>
      <c r="GKH68"/>
      <c r="GKI68"/>
      <c r="GKJ68"/>
      <c r="GKK68"/>
      <c r="GKL68"/>
      <c r="GKM68"/>
      <c r="GKN68"/>
      <c r="GKO68"/>
      <c r="GKP68"/>
      <c r="GKQ68"/>
      <c r="GKR68"/>
      <c r="GKS68"/>
      <c r="GKT68"/>
      <c r="GKU68"/>
      <c r="GKV68"/>
      <c r="GKW68"/>
      <c r="GKX68"/>
      <c r="GKY68"/>
      <c r="GKZ68"/>
      <c r="GLA68"/>
      <c r="GLB68"/>
      <c r="GLC68"/>
      <c r="GLD68"/>
      <c r="GLE68"/>
      <c r="GLF68"/>
      <c r="GLG68"/>
      <c r="GLH68"/>
      <c r="GLI68"/>
      <c r="GLJ68"/>
      <c r="GLK68"/>
      <c r="GLL68"/>
      <c r="GLM68"/>
      <c r="GLN68"/>
      <c r="GLO68"/>
      <c r="GLP68"/>
      <c r="GLQ68"/>
      <c r="GLR68"/>
      <c r="GLS68"/>
      <c r="GLT68"/>
      <c r="GLU68"/>
      <c r="GLV68"/>
      <c r="GLW68"/>
      <c r="GLX68"/>
      <c r="GLY68"/>
      <c r="GLZ68"/>
      <c r="GMA68"/>
      <c r="GMB68"/>
      <c r="GMC68"/>
      <c r="GMD68"/>
      <c r="GME68"/>
      <c r="GMF68"/>
      <c r="GMG68"/>
      <c r="GMH68"/>
      <c r="GMI68"/>
      <c r="GMJ68"/>
      <c r="GMK68"/>
      <c r="GML68"/>
      <c r="GMM68"/>
      <c r="GMN68"/>
      <c r="GMO68"/>
      <c r="GMP68"/>
      <c r="GMQ68"/>
      <c r="GMR68"/>
      <c r="GMS68"/>
      <c r="GMT68"/>
      <c r="GMU68"/>
      <c r="GMV68"/>
      <c r="GMW68"/>
      <c r="GMX68"/>
      <c r="GMY68"/>
      <c r="GMZ68"/>
      <c r="GNA68"/>
      <c r="GNB68"/>
      <c r="GNC68"/>
      <c r="GND68"/>
      <c r="GNE68"/>
      <c r="GNF68"/>
      <c r="GNG68"/>
      <c r="GNH68"/>
      <c r="GNI68"/>
      <c r="GNJ68"/>
      <c r="GNK68"/>
      <c r="GNL68"/>
      <c r="GNM68"/>
      <c r="GNN68"/>
      <c r="GNO68"/>
      <c r="GNP68"/>
      <c r="GNQ68"/>
      <c r="GNR68"/>
      <c r="GNS68"/>
      <c r="GNT68"/>
      <c r="GNU68"/>
      <c r="GNV68"/>
      <c r="GNW68"/>
      <c r="GNX68"/>
      <c r="GNY68"/>
      <c r="GNZ68"/>
      <c r="GOA68"/>
      <c r="GOB68"/>
      <c r="GOC68"/>
      <c r="GOD68"/>
      <c r="GOE68"/>
      <c r="GOF68"/>
      <c r="GOG68"/>
      <c r="GOH68"/>
      <c r="GOI68"/>
      <c r="GOJ68"/>
      <c r="GOK68"/>
      <c r="GOL68"/>
      <c r="GOM68"/>
      <c r="GON68"/>
      <c r="GOO68"/>
      <c r="GOP68"/>
      <c r="GOQ68"/>
      <c r="GOR68"/>
      <c r="GOS68"/>
      <c r="GOT68"/>
      <c r="GOU68"/>
      <c r="GOV68"/>
      <c r="GOW68"/>
      <c r="GOX68"/>
      <c r="GOY68"/>
      <c r="GOZ68"/>
      <c r="GPA68"/>
      <c r="GPB68"/>
      <c r="GPC68"/>
      <c r="GPD68"/>
      <c r="GPE68"/>
      <c r="GPF68"/>
      <c r="GPG68"/>
      <c r="GPH68"/>
      <c r="GPI68"/>
      <c r="GPJ68"/>
      <c r="GPK68"/>
      <c r="GPL68"/>
      <c r="GPM68"/>
      <c r="GPN68"/>
      <c r="GPO68"/>
      <c r="GPP68"/>
      <c r="GPQ68"/>
      <c r="GPR68"/>
      <c r="GPS68"/>
      <c r="GPT68"/>
      <c r="GPU68"/>
      <c r="GPV68"/>
      <c r="GPW68"/>
      <c r="GPX68"/>
      <c r="GPY68"/>
      <c r="GPZ68"/>
      <c r="GQA68"/>
      <c r="GQB68"/>
      <c r="GQC68"/>
      <c r="GQD68"/>
      <c r="GQE68"/>
      <c r="GQF68"/>
      <c r="GQG68"/>
      <c r="GQH68"/>
      <c r="GQI68"/>
      <c r="GQJ68"/>
      <c r="GQK68"/>
      <c r="GQL68"/>
      <c r="GQM68"/>
      <c r="GQN68"/>
      <c r="GQO68"/>
      <c r="GQP68"/>
      <c r="GQQ68"/>
      <c r="GQR68"/>
      <c r="GQS68"/>
      <c r="GQT68"/>
      <c r="GQU68"/>
      <c r="GQV68"/>
      <c r="GQW68"/>
      <c r="GQX68"/>
      <c r="GQY68"/>
      <c r="GQZ68"/>
      <c r="GRA68"/>
      <c r="GRB68"/>
      <c r="GRC68"/>
      <c r="GRD68"/>
      <c r="GRE68"/>
      <c r="GRF68"/>
      <c r="GRG68"/>
      <c r="GRH68"/>
      <c r="GRI68"/>
      <c r="GRJ68"/>
      <c r="GRK68"/>
      <c r="GRL68"/>
      <c r="GRM68"/>
      <c r="GRN68"/>
      <c r="GRO68"/>
      <c r="GRP68"/>
      <c r="GRQ68"/>
      <c r="GRR68"/>
      <c r="GRS68"/>
      <c r="GRT68"/>
      <c r="GRU68"/>
      <c r="GRV68"/>
      <c r="GRW68"/>
      <c r="GRX68"/>
      <c r="GRY68"/>
      <c r="GRZ68"/>
      <c r="GSA68"/>
      <c r="GSB68"/>
      <c r="GSC68"/>
      <c r="GSD68"/>
      <c r="GSE68"/>
      <c r="GSF68"/>
      <c r="GSG68"/>
      <c r="GSH68"/>
      <c r="GSI68"/>
      <c r="GSJ68"/>
      <c r="GSK68"/>
      <c r="GSL68"/>
      <c r="GSM68"/>
      <c r="GSN68"/>
      <c r="GSO68"/>
      <c r="GSP68"/>
      <c r="GSQ68"/>
      <c r="GSR68"/>
      <c r="GSS68"/>
      <c r="GST68"/>
      <c r="GSU68"/>
      <c r="GSV68"/>
      <c r="GSW68"/>
      <c r="GSX68"/>
      <c r="GSY68"/>
      <c r="GSZ68"/>
      <c r="GTA68"/>
      <c r="GTB68"/>
      <c r="GTC68"/>
      <c r="GTD68"/>
      <c r="GTE68"/>
      <c r="GTF68"/>
      <c r="GTG68"/>
      <c r="GTH68"/>
      <c r="GTI68"/>
      <c r="GTJ68"/>
      <c r="GTK68"/>
      <c r="GTL68"/>
      <c r="GTM68"/>
      <c r="GTN68"/>
      <c r="GTO68"/>
      <c r="GTP68"/>
      <c r="GTQ68"/>
      <c r="GTR68"/>
      <c r="GTS68"/>
      <c r="GTT68"/>
      <c r="GTU68"/>
      <c r="GTV68"/>
      <c r="GTW68"/>
      <c r="GTX68"/>
      <c r="GTY68"/>
      <c r="GTZ68"/>
      <c r="GUA68"/>
      <c r="GUB68"/>
      <c r="GUC68"/>
      <c r="GUD68"/>
      <c r="GUE68"/>
      <c r="GUF68"/>
      <c r="GUG68"/>
      <c r="GUH68"/>
      <c r="GUI68"/>
      <c r="GUJ68"/>
      <c r="GUK68"/>
      <c r="GUL68"/>
      <c r="GUM68"/>
      <c r="GUN68"/>
      <c r="GUO68"/>
      <c r="GUP68"/>
      <c r="GUQ68"/>
      <c r="GUR68"/>
      <c r="GUS68"/>
      <c r="GUT68"/>
      <c r="GUU68"/>
      <c r="GUV68"/>
      <c r="GUW68"/>
      <c r="GUX68"/>
      <c r="GUY68"/>
      <c r="GUZ68"/>
      <c r="GVA68"/>
      <c r="GVB68"/>
      <c r="GVC68"/>
      <c r="GVD68"/>
      <c r="GVE68"/>
      <c r="GVF68"/>
      <c r="GVG68"/>
      <c r="GVH68"/>
      <c r="GVI68"/>
      <c r="GVJ68"/>
      <c r="GVK68"/>
      <c r="GVL68"/>
      <c r="GVM68"/>
      <c r="GVN68"/>
      <c r="GVO68"/>
      <c r="GVP68"/>
      <c r="GVQ68"/>
      <c r="GVR68"/>
      <c r="GVS68"/>
      <c r="GVT68"/>
      <c r="GVU68"/>
      <c r="GVV68"/>
      <c r="GVW68"/>
      <c r="GVX68"/>
      <c r="GVY68"/>
      <c r="GVZ68"/>
      <c r="GWA68"/>
      <c r="GWB68"/>
      <c r="GWC68"/>
      <c r="GWD68"/>
      <c r="GWE68"/>
      <c r="GWF68"/>
      <c r="GWG68"/>
      <c r="GWH68"/>
      <c r="GWI68"/>
      <c r="GWJ68"/>
      <c r="GWK68"/>
      <c r="GWL68"/>
      <c r="GWM68"/>
      <c r="GWN68"/>
      <c r="GWO68"/>
      <c r="GWP68"/>
      <c r="GWQ68"/>
      <c r="GWR68"/>
      <c r="GWS68"/>
      <c r="GWT68"/>
      <c r="GWU68"/>
      <c r="GWV68"/>
      <c r="GWW68"/>
      <c r="GWX68"/>
      <c r="GWY68"/>
      <c r="GWZ68"/>
      <c r="GXA68"/>
      <c r="GXB68"/>
      <c r="GXC68"/>
      <c r="GXD68"/>
      <c r="GXE68"/>
      <c r="GXF68"/>
      <c r="GXG68"/>
      <c r="GXH68"/>
      <c r="GXI68"/>
      <c r="GXJ68"/>
      <c r="GXK68"/>
      <c r="GXL68"/>
      <c r="GXM68"/>
      <c r="GXN68"/>
      <c r="GXO68"/>
      <c r="GXP68"/>
      <c r="GXQ68"/>
      <c r="GXR68"/>
      <c r="GXS68"/>
      <c r="GXT68"/>
      <c r="GXU68"/>
      <c r="GXV68"/>
      <c r="GXW68"/>
      <c r="GXX68"/>
      <c r="GXY68"/>
      <c r="GXZ68"/>
      <c r="GYA68"/>
      <c r="GYB68"/>
      <c r="GYC68"/>
      <c r="GYD68"/>
      <c r="GYE68"/>
      <c r="GYF68"/>
      <c r="GYG68"/>
      <c r="GYH68"/>
      <c r="GYI68"/>
      <c r="GYJ68"/>
      <c r="GYK68"/>
      <c r="GYL68"/>
      <c r="GYM68"/>
      <c r="GYN68"/>
      <c r="GYO68"/>
      <c r="GYP68"/>
      <c r="GYQ68"/>
      <c r="GYR68"/>
      <c r="GYS68"/>
      <c r="GYT68"/>
      <c r="GYU68"/>
      <c r="GYV68"/>
      <c r="GYW68"/>
      <c r="GYX68"/>
      <c r="GYY68"/>
      <c r="GYZ68"/>
      <c r="GZA68"/>
      <c r="GZB68"/>
      <c r="GZC68"/>
      <c r="GZD68"/>
      <c r="GZE68"/>
      <c r="GZF68"/>
      <c r="GZG68"/>
      <c r="GZH68"/>
      <c r="GZI68"/>
      <c r="GZJ68"/>
      <c r="GZK68"/>
      <c r="GZL68"/>
      <c r="GZM68"/>
      <c r="GZN68"/>
      <c r="GZO68"/>
      <c r="GZP68"/>
      <c r="GZQ68"/>
      <c r="GZR68"/>
      <c r="GZS68"/>
      <c r="GZT68"/>
      <c r="GZU68"/>
      <c r="GZV68"/>
      <c r="GZW68"/>
      <c r="GZX68"/>
      <c r="GZY68"/>
      <c r="GZZ68"/>
      <c r="HAA68"/>
      <c r="HAB68"/>
      <c r="HAC68"/>
      <c r="HAD68"/>
      <c r="HAE68"/>
      <c r="HAF68"/>
      <c r="HAG68"/>
      <c r="HAH68"/>
      <c r="HAI68"/>
      <c r="HAJ68"/>
      <c r="HAK68"/>
      <c r="HAL68"/>
      <c r="HAM68"/>
      <c r="HAN68"/>
      <c r="HAO68"/>
      <c r="HAP68"/>
      <c r="HAQ68"/>
      <c r="HAR68"/>
      <c r="HAS68"/>
      <c r="HAT68"/>
      <c r="HAU68"/>
      <c r="HAV68"/>
      <c r="HAW68"/>
      <c r="HAX68"/>
      <c r="HAY68"/>
      <c r="HAZ68"/>
      <c r="HBA68"/>
      <c r="HBB68"/>
      <c r="HBC68"/>
      <c r="HBD68"/>
      <c r="HBE68"/>
      <c r="HBF68"/>
      <c r="HBG68"/>
      <c r="HBH68"/>
      <c r="HBI68"/>
      <c r="HBJ68"/>
      <c r="HBK68"/>
      <c r="HBL68"/>
      <c r="HBM68"/>
      <c r="HBN68"/>
      <c r="HBO68"/>
      <c r="HBP68"/>
      <c r="HBQ68"/>
      <c r="HBR68"/>
      <c r="HBS68"/>
      <c r="HBT68"/>
      <c r="HBU68"/>
      <c r="HBV68"/>
      <c r="HBW68"/>
      <c r="HBX68"/>
      <c r="HBY68"/>
      <c r="HBZ68"/>
      <c r="HCA68"/>
      <c r="HCB68"/>
      <c r="HCC68"/>
      <c r="HCD68"/>
      <c r="HCE68"/>
      <c r="HCF68"/>
      <c r="HCG68"/>
      <c r="HCH68"/>
      <c r="HCI68"/>
      <c r="HCJ68"/>
      <c r="HCK68"/>
      <c r="HCL68"/>
      <c r="HCM68"/>
      <c r="HCN68"/>
      <c r="HCO68"/>
      <c r="HCP68"/>
      <c r="HCQ68"/>
      <c r="HCR68"/>
      <c r="HCS68"/>
      <c r="HCT68"/>
      <c r="HCU68"/>
      <c r="HCV68"/>
      <c r="HCW68"/>
      <c r="HCX68"/>
      <c r="HCY68"/>
      <c r="HCZ68"/>
      <c r="HDA68"/>
      <c r="HDB68"/>
      <c r="HDC68"/>
      <c r="HDD68"/>
      <c r="HDE68"/>
      <c r="HDF68"/>
      <c r="HDG68"/>
      <c r="HDH68"/>
      <c r="HDI68"/>
      <c r="HDJ68"/>
      <c r="HDK68"/>
      <c r="HDL68"/>
      <c r="HDM68"/>
      <c r="HDN68"/>
      <c r="HDO68"/>
      <c r="HDP68"/>
      <c r="HDQ68"/>
      <c r="HDR68"/>
      <c r="HDS68"/>
      <c r="HDT68"/>
      <c r="HDU68"/>
      <c r="HDV68"/>
      <c r="HDW68"/>
      <c r="HDX68"/>
      <c r="HDY68"/>
      <c r="HDZ68"/>
      <c r="HEA68"/>
      <c r="HEB68"/>
      <c r="HEC68"/>
      <c r="HED68"/>
      <c r="HEE68"/>
      <c r="HEF68"/>
      <c r="HEG68"/>
      <c r="HEH68"/>
      <c r="HEI68"/>
      <c r="HEJ68"/>
      <c r="HEK68"/>
      <c r="HEL68"/>
      <c r="HEM68"/>
      <c r="HEN68"/>
      <c r="HEO68"/>
      <c r="HEP68"/>
      <c r="HEQ68"/>
      <c r="HER68"/>
      <c r="HES68"/>
      <c r="HET68"/>
      <c r="HEU68"/>
      <c r="HEV68"/>
      <c r="HEW68"/>
      <c r="HEX68"/>
      <c r="HEY68"/>
      <c r="HEZ68"/>
      <c r="HFA68"/>
      <c r="HFB68"/>
      <c r="HFC68"/>
      <c r="HFD68"/>
      <c r="HFE68"/>
      <c r="HFF68"/>
      <c r="HFG68"/>
      <c r="HFH68"/>
      <c r="HFI68"/>
      <c r="HFJ68"/>
      <c r="HFK68"/>
      <c r="HFL68"/>
      <c r="HFM68"/>
      <c r="HFN68"/>
      <c r="HFO68"/>
      <c r="HFP68"/>
      <c r="HFQ68"/>
      <c r="HFR68"/>
      <c r="HFS68"/>
      <c r="HFT68"/>
      <c r="HFU68"/>
      <c r="HFV68"/>
      <c r="HFW68"/>
      <c r="HFX68"/>
      <c r="HFY68"/>
      <c r="HFZ68"/>
      <c r="HGA68"/>
      <c r="HGB68"/>
      <c r="HGC68"/>
      <c r="HGD68"/>
      <c r="HGE68"/>
      <c r="HGF68"/>
      <c r="HGG68"/>
      <c r="HGH68"/>
      <c r="HGI68"/>
      <c r="HGJ68"/>
      <c r="HGK68"/>
      <c r="HGL68"/>
      <c r="HGM68"/>
      <c r="HGN68"/>
      <c r="HGO68"/>
      <c r="HGP68"/>
      <c r="HGQ68"/>
      <c r="HGR68"/>
      <c r="HGS68"/>
      <c r="HGT68"/>
      <c r="HGU68"/>
      <c r="HGV68"/>
      <c r="HGW68"/>
      <c r="HGX68"/>
      <c r="HGY68"/>
      <c r="HGZ68"/>
      <c r="HHA68"/>
      <c r="HHB68"/>
      <c r="HHC68"/>
      <c r="HHD68"/>
      <c r="HHE68"/>
      <c r="HHF68"/>
      <c r="HHG68"/>
      <c r="HHH68"/>
      <c r="HHI68"/>
      <c r="HHJ68"/>
      <c r="HHK68"/>
      <c r="HHL68"/>
      <c r="HHM68"/>
      <c r="HHN68"/>
      <c r="HHO68"/>
      <c r="HHP68"/>
      <c r="HHQ68"/>
      <c r="HHR68"/>
      <c r="HHS68"/>
      <c r="HHT68"/>
      <c r="HHU68"/>
      <c r="HHV68"/>
      <c r="HHW68"/>
      <c r="HHX68"/>
      <c r="HHY68"/>
      <c r="HHZ68"/>
      <c r="HIA68"/>
      <c r="HIB68"/>
      <c r="HIC68"/>
      <c r="HID68"/>
      <c r="HIE68"/>
      <c r="HIF68"/>
      <c r="HIG68"/>
      <c r="HIH68"/>
      <c r="HII68"/>
      <c r="HIJ68"/>
      <c r="HIK68"/>
      <c r="HIL68"/>
      <c r="HIM68"/>
      <c r="HIN68"/>
      <c r="HIO68"/>
      <c r="HIP68"/>
      <c r="HIQ68"/>
      <c r="HIR68"/>
      <c r="HIS68"/>
      <c r="HIT68"/>
      <c r="HIU68"/>
      <c r="HIV68"/>
      <c r="HIW68"/>
      <c r="HIX68"/>
      <c r="HIY68"/>
      <c r="HIZ68"/>
      <c r="HJA68"/>
      <c r="HJB68"/>
      <c r="HJC68"/>
      <c r="HJD68"/>
      <c r="HJE68"/>
      <c r="HJF68"/>
      <c r="HJG68"/>
      <c r="HJH68"/>
      <c r="HJI68"/>
      <c r="HJJ68"/>
      <c r="HJK68"/>
      <c r="HJL68"/>
      <c r="HJM68"/>
      <c r="HJN68"/>
      <c r="HJO68"/>
      <c r="HJP68"/>
      <c r="HJQ68"/>
      <c r="HJR68"/>
      <c r="HJS68"/>
      <c r="HJT68"/>
      <c r="HJU68"/>
      <c r="HJV68"/>
      <c r="HJW68"/>
      <c r="HJX68"/>
      <c r="HJY68"/>
      <c r="HJZ68"/>
      <c r="HKA68"/>
      <c r="HKB68"/>
      <c r="HKC68"/>
      <c r="HKD68"/>
      <c r="HKE68"/>
      <c r="HKF68"/>
      <c r="HKG68"/>
      <c r="HKH68"/>
      <c r="HKI68"/>
      <c r="HKJ68"/>
      <c r="HKK68"/>
      <c r="HKL68"/>
      <c r="HKM68"/>
      <c r="HKN68"/>
      <c r="HKO68"/>
      <c r="HKP68"/>
      <c r="HKQ68"/>
      <c r="HKR68"/>
      <c r="HKS68"/>
      <c r="HKT68"/>
      <c r="HKU68"/>
      <c r="HKV68"/>
      <c r="HKW68"/>
      <c r="HKX68"/>
      <c r="HKY68"/>
      <c r="HKZ68"/>
      <c r="HLA68"/>
      <c r="HLB68"/>
      <c r="HLC68"/>
      <c r="HLD68"/>
      <c r="HLE68"/>
      <c r="HLF68"/>
      <c r="HLG68"/>
      <c r="HLH68"/>
      <c r="HLI68"/>
      <c r="HLJ68"/>
      <c r="HLK68"/>
      <c r="HLL68"/>
      <c r="HLM68"/>
      <c r="HLN68"/>
      <c r="HLO68"/>
      <c r="HLP68"/>
      <c r="HLQ68"/>
      <c r="HLR68"/>
      <c r="HLS68"/>
      <c r="HLT68"/>
      <c r="HLU68"/>
      <c r="HLV68"/>
      <c r="HLW68"/>
      <c r="HLX68"/>
      <c r="HLY68"/>
      <c r="HLZ68"/>
      <c r="HMA68"/>
      <c r="HMB68"/>
      <c r="HMC68"/>
      <c r="HMD68"/>
      <c r="HME68"/>
      <c r="HMF68"/>
      <c r="HMG68"/>
      <c r="HMH68"/>
      <c r="HMI68"/>
      <c r="HMJ68"/>
      <c r="HMK68"/>
      <c r="HML68"/>
      <c r="HMM68"/>
      <c r="HMN68"/>
      <c r="HMO68"/>
      <c r="HMP68"/>
      <c r="HMQ68"/>
      <c r="HMR68"/>
      <c r="HMS68"/>
      <c r="HMT68"/>
      <c r="HMU68"/>
      <c r="HMV68"/>
      <c r="HMW68"/>
      <c r="HMX68"/>
      <c r="HMY68"/>
      <c r="HMZ68"/>
      <c r="HNA68"/>
      <c r="HNB68"/>
      <c r="HNC68"/>
      <c r="HND68"/>
      <c r="HNE68"/>
      <c r="HNF68"/>
      <c r="HNG68"/>
      <c r="HNH68"/>
      <c r="HNI68"/>
      <c r="HNJ68"/>
      <c r="HNK68"/>
      <c r="HNL68"/>
      <c r="HNM68"/>
      <c r="HNN68"/>
      <c r="HNO68"/>
      <c r="HNP68"/>
      <c r="HNQ68"/>
      <c r="HNR68"/>
      <c r="HNS68"/>
      <c r="HNT68"/>
      <c r="HNU68"/>
      <c r="HNV68"/>
      <c r="HNW68"/>
      <c r="HNX68"/>
      <c r="HNY68"/>
      <c r="HNZ68"/>
      <c r="HOA68"/>
      <c r="HOB68"/>
      <c r="HOC68"/>
      <c r="HOD68"/>
      <c r="HOE68"/>
      <c r="HOF68"/>
      <c r="HOG68"/>
      <c r="HOH68"/>
      <c r="HOI68"/>
      <c r="HOJ68"/>
      <c r="HOK68"/>
      <c r="HOL68"/>
      <c r="HOM68"/>
      <c r="HON68"/>
      <c r="HOO68"/>
      <c r="HOP68"/>
      <c r="HOQ68"/>
      <c r="HOR68"/>
      <c r="HOS68"/>
      <c r="HOT68"/>
      <c r="HOU68"/>
      <c r="HOV68"/>
      <c r="HOW68"/>
      <c r="HOX68"/>
      <c r="HOY68"/>
      <c r="HOZ68"/>
      <c r="HPA68"/>
      <c r="HPB68"/>
      <c r="HPC68"/>
      <c r="HPD68"/>
      <c r="HPE68"/>
      <c r="HPF68"/>
      <c r="HPG68"/>
      <c r="HPH68"/>
      <c r="HPI68"/>
      <c r="HPJ68"/>
      <c r="HPK68"/>
      <c r="HPL68"/>
      <c r="HPM68"/>
      <c r="HPN68"/>
      <c r="HPO68"/>
      <c r="HPP68"/>
      <c r="HPQ68"/>
      <c r="HPR68"/>
      <c r="HPS68"/>
      <c r="HPT68"/>
      <c r="HPU68"/>
      <c r="HPV68"/>
      <c r="HPW68"/>
      <c r="HPX68"/>
      <c r="HPY68"/>
      <c r="HPZ68"/>
      <c r="HQA68"/>
      <c r="HQB68"/>
      <c r="HQC68"/>
      <c r="HQD68"/>
      <c r="HQE68"/>
      <c r="HQF68"/>
      <c r="HQG68"/>
      <c r="HQH68"/>
      <c r="HQI68"/>
      <c r="HQJ68"/>
      <c r="HQK68"/>
      <c r="HQL68"/>
      <c r="HQM68"/>
      <c r="HQN68"/>
      <c r="HQO68"/>
      <c r="HQP68"/>
      <c r="HQQ68"/>
      <c r="HQR68"/>
      <c r="HQS68"/>
      <c r="HQT68"/>
      <c r="HQU68"/>
      <c r="HQV68"/>
      <c r="HQW68"/>
      <c r="HQX68"/>
      <c r="HQY68"/>
      <c r="HQZ68"/>
      <c r="HRA68"/>
      <c r="HRB68"/>
      <c r="HRC68"/>
      <c r="HRD68"/>
      <c r="HRE68"/>
      <c r="HRF68"/>
      <c r="HRG68"/>
      <c r="HRH68"/>
      <c r="HRI68"/>
      <c r="HRJ68"/>
      <c r="HRK68"/>
      <c r="HRL68"/>
      <c r="HRM68"/>
      <c r="HRN68"/>
      <c r="HRO68"/>
      <c r="HRP68"/>
      <c r="HRQ68"/>
      <c r="HRR68"/>
      <c r="HRS68"/>
      <c r="HRT68"/>
      <c r="HRU68"/>
      <c r="HRV68"/>
      <c r="HRW68"/>
      <c r="HRX68"/>
      <c r="HRY68"/>
      <c r="HRZ68"/>
      <c r="HSA68"/>
      <c r="HSB68"/>
      <c r="HSC68"/>
      <c r="HSD68"/>
      <c r="HSE68"/>
      <c r="HSF68"/>
      <c r="HSG68"/>
      <c r="HSH68"/>
      <c r="HSI68"/>
      <c r="HSJ68"/>
      <c r="HSK68"/>
      <c r="HSL68"/>
      <c r="HSM68"/>
      <c r="HSN68"/>
      <c r="HSO68"/>
      <c r="HSP68"/>
      <c r="HSQ68"/>
      <c r="HSR68"/>
      <c r="HSS68"/>
      <c r="HST68"/>
      <c r="HSU68"/>
      <c r="HSV68"/>
      <c r="HSW68"/>
      <c r="HSX68"/>
      <c r="HSY68"/>
      <c r="HSZ68"/>
      <c r="HTA68"/>
      <c r="HTB68"/>
      <c r="HTC68"/>
      <c r="HTD68"/>
      <c r="HTE68"/>
      <c r="HTF68"/>
      <c r="HTG68"/>
      <c r="HTH68"/>
      <c r="HTI68"/>
      <c r="HTJ68"/>
      <c r="HTK68"/>
      <c r="HTL68"/>
      <c r="HTM68"/>
      <c r="HTN68"/>
      <c r="HTO68"/>
      <c r="HTP68"/>
      <c r="HTQ68"/>
      <c r="HTR68"/>
      <c r="HTS68"/>
      <c r="HTT68"/>
      <c r="HTU68"/>
      <c r="HTV68"/>
      <c r="HTW68"/>
      <c r="HTX68"/>
      <c r="HTY68"/>
      <c r="HTZ68"/>
      <c r="HUA68"/>
      <c r="HUB68"/>
      <c r="HUC68"/>
      <c r="HUD68"/>
      <c r="HUE68"/>
      <c r="HUF68"/>
      <c r="HUG68"/>
      <c r="HUH68"/>
      <c r="HUI68"/>
      <c r="HUJ68"/>
      <c r="HUK68"/>
      <c r="HUL68"/>
      <c r="HUM68"/>
      <c r="HUN68"/>
      <c r="HUO68"/>
      <c r="HUP68"/>
      <c r="HUQ68"/>
      <c r="HUR68"/>
      <c r="HUS68"/>
      <c r="HUT68"/>
      <c r="HUU68"/>
      <c r="HUV68"/>
      <c r="HUW68"/>
      <c r="HUX68"/>
      <c r="HUY68"/>
      <c r="HUZ68"/>
      <c r="HVA68"/>
      <c r="HVB68"/>
      <c r="HVC68"/>
      <c r="HVD68"/>
      <c r="HVE68"/>
      <c r="HVF68"/>
      <c r="HVG68"/>
      <c r="HVH68"/>
      <c r="HVI68"/>
      <c r="HVJ68"/>
      <c r="HVK68"/>
      <c r="HVL68"/>
      <c r="HVM68"/>
      <c r="HVN68"/>
      <c r="HVO68"/>
      <c r="HVP68"/>
      <c r="HVQ68"/>
      <c r="HVR68"/>
      <c r="HVS68"/>
      <c r="HVT68"/>
      <c r="HVU68"/>
      <c r="HVV68"/>
      <c r="HVW68"/>
      <c r="HVX68"/>
      <c r="HVY68"/>
      <c r="HVZ68"/>
      <c r="HWA68"/>
      <c r="HWB68"/>
      <c r="HWC68"/>
      <c r="HWD68"/>
      <c r="HWE68"/>
      <c r="HWF68"/>
      <c r="HWG68"/>
      <c r="HWH68"/>
      <c r="HWI68"/>
      <c r="HWJ68"/>
      <c r="HWK68"/>
      <c r="HWL68"/>
      <c r="HWM68"/>
      <c r="HWN68"/>
      <c r="HWO68"/>
      <c r="HWP68"/>
      <c r="HWQ68"/>
      <c r="HWR68"/>
      <c r="HWS68"/>
      <c r="HWT68"/>
      <c r="HWU68"/>
      <c r="HWV68"/>
      <c r="HWW68"/>
      <c r="HWX68"/>
      <c r="HWY68"/>
      <c r="HWZ68"/>
      <c r="HXA68"/>
      <c r="HXB68"/>
      <c r="HXC68"/>
      <c r="HXD68"/>
      <c r="HXE68"/>
      <c r="HXF68"/>
      <c r="HXG68"/>
      <c r="HXH68"/>
      <c r="HXI68"/>
      <c r="HXJ68"/>
      <c r="HXK68"/>
      <c r="HXL68"/>
      <c r="HXM68"/>
      <c r="HXN68"/>
      <c r="HXO68"/>
      <c r="HXP68"/>
      <c r="HXQ68"/>
      <c r="HXR68"/>
      <c r="HXS68"/>
      <c r="HXT68"/>
      <c r="HXU68"/>
      <c r="HXV68"/>
      <c r="HXW68"/>
      <c r="HXX68"/>
      <c r="HXY68"/>
      <c r="HXZ68"/>
      <c r="HYA68"/>
      <c r="HYB68"/>
      <c r="HYC68"/>
      <c r="HYD68"/>
      <c r="HYE68"/>
      <c r="HYF68"/>
      <c r="HYG68"/>
      <c r="HYH68"/>
      <c r="HYI68"/>
      <c r="HYJ68"/>
      <c r="HYK68"/>
      <c r="HYL68"/>
      <c r="HYM68"/>
      <c r="HYN68"/>
      <c r="HYO68"/>
      <c r="HYP68"/>
      <c r="HYQ68"/>
      <c r="HYR68"/>
      <c r="HYS68"/>
      <c r="HYT68"/>
      <c r="HYU68"/>
      <c r="HYV68"/>
      <c r="HYW68"/>
      <c r="HYX68"/>
      <c r="HYY68"/>
      <c r="HYZ68"/>
      <c r="HZA68"/>
      <c r="HZB68"/>
      <c r="HZC68"/>
      <c r="HZD68"/>
      <c r="HZE68"/>
      <c r="HZF68"/>
      <c r="HZG68"/>
      <c r="HZH68"/>
      <c r="HZI68"/>
      <c r="HZJ68"/>
      <c r="HZK68"/>
      <c r="HZL68"/>
      <c r="HZM68"/>
      <c r="HZN68"/>
      <c r="HZO68"/>
      <c r="HZP68"/>
      <c r="HZQ68"/>
      <c r="HZR68"/>
      <c r="HZS68"/>
      <c r="HZT68"/>
      <c r="HZU68"/>
      <c r="HZV68"/>
      <c r="HZW68"/>
      <c r="HZX68"/>
      <c r="HZY68"/>
      <c r="HZZ68"/>
      <c r="IAA68"/>
      <c r="IAB68"/>
      <c r="IAC68"/>
      <c r="IAD68"/>
      <c r="IAE68"/>
      <c r="IAF68"/>
      <c r="IAG68"/>
      <c r="IAH68"/>
      <c r="IAI68"/>
      <c r="IAJ68"/>
      <c r="IAK68"/>
      <c r="IAL68"/>
      <c r="IAM68"/>
      <c r="IAN68"/>
      <c r="IAO68"/>
      <c r="IAP68"/>
      <c r="IAQ68"/>
      <c r="IAR68"/>
      <c r="IAS68"/>
      <c r="IAT68"/>
      <c r="IAU68"/>
      <c r="IAV68"/>
      <c r="IAW68"/>
      <c r="IAX68"/>
      <c r="IAY68"/>
      <c r="IAZ68"/>
      <c r="IBA68"/>
      <c r="IBB68"/>
      <c r="IBC68"/>
      <c r="IBD68"/>
      <c r="IBE68"/>
      <c r="IBF68"/>
      <c r="IBG68"/>
      <c r="IBH68"/>
      <c r="IBI68"/>
      <c r="IBJ68"/>
      <c r="IBK68"/>
      <c r="IBL68"/>
      <c r="IBM68"/>
      <c r="IBN68"/>
      <c r="IBO68"/>
      <c r="IBP68"/>
      <c r="IBQ68"/>
      <c r="IBR68"/>
      <c r="IBS68"/>
      <c r="IBT68"/>
      <c r="IBU68"/>
      <c r="IBV68"/>
      <c r="IBW68"/>
      <c r="IBX68"/>
      <c r="IBY68"/>
      <c r="IBZ68"/>
      <c r="ICA68"/>
      <c r="ICB68"/>
      <c r="ICC68"/>
      <c r="ICD68"/>
      <c r="ICE68"/>
      <c r="ICF68"/>
      <c r="ICG68"/>
      <c r="ICH68"/>
      <c r="ICI68"/>
      <c r="ICJ68"/>
      <c r="ICK68"/>
      <c r="ICL68"/>
      <c r="ICM68"/>
      <c r="ICN68"/>
      <c r="ICO68"/>
      <c r="ICP68"/>
      <c r="ICQ68"/>
      <c r="ICR68"/>
      <c r="ICS68"/>
      <c r="ICT68"/>
      <c r="ICU68"/>
      <c r="ICV68"/>
      <c r="ICW68"/>
      <c r="ICX68"/>
      <c r="ICY68"/>
      <c r="ICZ68"/>
      <c r="IDA68"/>
      <c r="IDB68"/>
      <c r="IDC68"/>
      <c r="IDD68"/>
      <c r="IDE68"/>
      <c r="IDF68"/>
      <c r="IDG68"/>
      <c r="IDH68"/>
      <c r="IDI68"/>
      <c r="IDJ68"/>
      <c r="IDK68"/>
      <c r="IDL68"/>
      <c r="IDM68"/>
      <c r="IDN68"/>
      <c r="IDO68"/>
      <c r="IDP68"/>
      <c r="IDQ68"/>
      <c r="IDR68"/>
      <c r="IDS68"/>
      <c r="IDT68"/>
      <c r="IDU68"/>
      <c r="IDV68"/>
      <c r="IDW68"/>
      <c r="IDX68"/>
      <c r="IDY68"/>
      <c r="IDZ68"/>
      <c r="IEA68"/>
      <c r="IEB68"/>
      <c r="IEC68"/>
      <c r="IED68"/>
      <c r="IEE68"/>
      <c r="IEF68"/>
      <c r="IEG68"/>
      <c r="IEH68"/>
      <c r="IEI68"/>
      <c r="IEJ68"/>
      <c r="IEK68"/>
      <c r="IEL68"/>
      <c r="IEM68"/>
      <c r="IEN68"/>
      <c r="IEO68"/>
      <c r="IEP68"/>
      <c r="IEQ68"/>
      <c r="IER68"/>
      <c r="IES68"/>
      <c r="IET68"/>
      <c r="IEU68"/>
      <c r="IEV68"/>
      <c r="IEW68"/>
      <c r="IEX68"/>
      <c r="IEY68"/>
      <c r="IEZ68"/>
      <c r="IFA68"/>
      <c r="IFB68"/>
      <c r="IFC68"/>
      <c r="IFD68"/>
      <c r="IFE68"/>
      <c r="IFF68"/>
      <c r="IFG68"/>
      <c r="IFH68"/>
      <c r="IFI68"/>
      <c r="IFJ68"/>
      <c r="IFK68"/>
      <c r="IFL68"/>
      <c r="IFM68"/>
      <c r="IFN68"/>
      <c r="IFO68"/>
      <c r="IFP68"/>
      <c r="IFQ68"/>
      <c r="IFR68"/>
      <c r="IFS68"/>
      <c r="IFT68"/>
      <c r="IFU68"/>
      <c r="IFV68"/>
      <c r="IFW68"/>
      <c r="IFX68"/>
      <c r="IFY68"/>
      <c r="IFZ68"/>
      <c r="IGA68"/>
      <c r="IGB68"/>
      <c r="IGC68"/>
      <c r="IGD68"/>
      <c r="IGE68"/>
      <c r="IGF68"/>
      <c r="IGG68"/>
      <c r="IGH68"/>
      <c r="IGI68"/>
      <c r="IGJ68"/>
      <c r="IGK68"/>
      <c r="IGL68"/>
      <c r="IGM68"/>
      <c r="IGN68"/>
      <c r="IGO68"/>
      <c r="IGP68"/>
      <c r="IGQ68"/>
      <c r="IGR68"/>
      <c r="IGS68"/>
      <c r="IGT68"/>
      <c r="IGU68"/>
      <c r="IGV68"/>
      <c r="IGW68"/>
      <c r="IGX68"/>
      <c r="IGY68"/>
      <c r="IGZ68"/>
      <c r="IHA68"/>
      <c r="IHB68"/>
      <c r="IHC68"/>
      <c r="IHD68"/>
      <c r="IHE68"/>
      <c r="IHF68"/>
      <c r="IHG68"/>
      <c r="IHH68"/>
      <c r="IHI68"/>
      <c r="IHJ68"/>
      <c r="IHK68"/>
      <c r="IHL68"/>
      <c r="IHM68"/>
      <c r="IHN68"/>
      <c r="IHO68"/>
      <c r="IHP68"/>
      <c r="IHQ68"/>
      <c r="IHR68"/>
      <c r="IHS68"/>
      <c r="IHT68"/>
      <c r="IHU68"/>
      <c r="IHV68"/>
      <c r="IHW68"/>
      <c r="IHX68"/>
      <c r="IHY68"/>
      <c r="IHZ68"/>
      <c r="IIA68"/>
      <c r="IIB68"/>
      <c r="IIC68"/>
      <c r="IID68"/>
      <c r="IIE68"/>
      <c r="IIF68"/>
      <c r="IIG68"/>
      <c r="IIH68"/>
      <c r="III68"/>
      <c r="IIJ68"/>
      <c r="IIK68"/>
      <c r="IIL68"/>
      <c r="IIM68"/>
      <c r="IIN68"/>
      <c r="IIO68"/>
      <c r="IIP68"/>
      <c r="IIQ68"/>
      <c r="IIR68"/>
      <c r="IIS68"/>
      <c r="IIT68"/>
      <c r="IIU68"/>
      <c r="IIV68"/>
      <c r="IIW68"/>
      <c r="IIX68"/>
      <c r="IIY68"/>
      <c r="IIZ68"/>
      <c r="IJA68"/>
      <c r="IJB68"/>
      <c r="IJC68"/>
      <c r="IJD68"/>
      <c r="IJE68"/>
      <c r="IJF68"/>
      <c r="IJG68"/>
      <c r="IJH68"/>
      <c r="IJI68"/>
      <c r="IJJ68"/>
      <c r="IJK68"/>
      <c r="IJL68"/>
      <c r="IJM68"/>
      <c r="IJN68"/>
      <c r="IJO68"/>
      <c r="IJP68"/>
      <c r="IJQ68"/>
      <c r="IJR68"/>
      <c r="IJS68"/>
      <c r="IJT68"/>
      <c r="IJU68"/>
      <c r="IJV68"/>
      <c r="IJW68"/>
      <c r="IJX68"/>
      <c r="IJY68"/>
      <c r="IJZ68"/>
      <c r="IKA68"/>
      <c r="IKB68"/>
      <c r="IKC68"/>
      <c r="IKD68"/>
      <c r="IKE68"/>
      <c r="IKF68"/>
      <c r="IKG68"/>
      <c r="IKH68"/>
      <c r="IKI68"/>
      <c r="IKJ68"/>
      <c r="IKK68"/>
      <c r="IKL68"/>
      <c r="IKM68"/>
      <c r="IKN68"/>
      <c r="IKO68"/>
      <c r="IKP68"/>
      <c r="IKQ68"/>
      <c r="IKR68"/>
      <c r="IKS68"/>
      <c r="IKT68"/>
      <c r="IKU68"/>
      <c r="IKV68"/>
      <c r="IKW68"/>
      <c r="IKX68"/>
      <c r="IKY68"/>
      <c r="IKZ68"/>
      <c r="ILA68"/>
      <c r="ILB68"/>
      <c r="ILC68"/>
      <c r="ILD68"/>
      <c r="ILE68"/>
      <c r="ILF68"/>
      <c r="ILG68"/>
      <c r="ILH68"/>
      <c r="ILI68"/>
      <c r="ILJ68"/>
      <c r="ILK68"/>
      <c r="ILL68"/>
      <c r="ILM68"/>
      <c r="ILN68"/>
      <c r="ILO68"/>
      <c r="ILP68"/>
      <c r="ILQ68"/>
      <c r="ILR68"/>
      <c r="ILS68"/>
      <c r="ILT68"/>
      <c r="ILU68"/>
      <c r="ILV68"/>
      <c r="ILW68"/>
      <c r="ILX68"/>
      <c r="ILY68"/>
      <c r="ILZ68"/>
      <c r="IMA68"/>
      <c r="IMB68"/>
      <c r="IMC68"/>
      <c r="IMD68"/>
      <c r="IME68"/>
      <c r="IMF68"/>
      <c r="IMG68"/>
      <c r="IMH68"/>
      <c r="IMI68"/>
      <c r="IMJ68"/>
      <c r="IMK68"/>
      <c r="IML68"/>
      <c r="IMM68"/>
      <c r="IMN68"/>
      <c r="IMO68"/>
      <c r="IMP68"/>
      <c r="IMQ68"/>
      <c r="IMR68"/>
      <c r="IMS68"/>
      <c r="IMT68"/>
      <c r="IMU68"/>
      <c r="IMV68"/>
      <c r="IMW68"/>
      <c r="IMX68"/>
      <c r="IMY68"/>
      <c r="IMZ68"/>
      <c r="INA68"/>
      <c r="INB68"/>
      <c r="INC68"/>
      <c r="IND68"/>
      <c r="INE68"/>
      <c r="INF68"/>
      <c r="ING68"/>
      <c r="INH68"/>
      <c r="INI68"/>
      <c r="INJ68"/>
      <c r="INK68"/>
      <c r="INL68"/>
      <c r="INM68"/>
      <c r="INN68"/>
      <c r="INO68"/>
      <c r="INP68"/>
      <c r="INQ68"/>
      <c r="INR68"/>
      <c r="INS68"/>
      <c r="INT68"/>
      <c r="INU68"/>
      <c r="INV68"/>
      <c r="INW68"/>
      <c r="INX68"/>
      <c r="INY68"/>
      <c r="INZ68"/>
      <c r="IOA68"/>
      <c r="IOB68"/>
      <c r="IOC68"/>
      <c r="IOD68"/>
      <c r="IOE68"/>
      <c r="IOF68"/>
      <c r="IOG68"/>
      <c r="IOH68"/>
      <c r="IOI68"/>
      <c r="IOJ68"/>
      <c r="IOK68"/>
      <c r="IOL68"/>
      <c r="IOM68"/>
      <c r="ION68"/>
      <c r="IOO68"/>
      <c r="IOP68"/>
      <c r="IOQ68"/>
      <c r="IOR68"/>
      <c r="IOS68"/>
      <c r="IOT68"/>
      <c r="IOU68"/>
      <c r="IOV68"/>
      <c r="IOW68"/>
      <c r="IOX68"/>
      <c r="IOY68"/>
      <c r="IOZ68"/>
      <c r="IPA68"/>
      <c r="IPB68"/>
      <c r="IPC68"/>
      <c r="IPD68"/>
      <c r="IPE68"/>
      <c r="IPF68"/>
      <c r="IPG68"/>
      <c r="IPH68"/>
      <c r="IPI68"/>
      <c r="IPJ68"/>
      <c r="IPK68"/>
      <c r="IPL68"/>
      <c r="IPM68"/>
      <c r="IPN68"/>
      <c r="IPO68"/>
      <c r="IPP68"/>
      <c r="IPQ68"/>
      <c r="IPR68"/>
      <c r="IPS68"/>
      <c r="IPT68"/>
      <c r="IPU68"/>
      <c r="IPV68"/>
      <c r="IPW68"/>
      <c r="IPX68"/>
      <c r="IPY68"/>
      <c r="IPZ68"/>
      <c r="IQA68"/>
      <c r="IQB68"/>
      <c r="IQC68"/>
      <c r="IQD68"/>
      <c r="IQE68"/>
      <c r="IQF68"/>
      <c r="IQG68"/>
      <c r="IQH68"/>
      <c r="IQI68"/>
      <c r="IQJ68"/>
      <c r="IQK68"/>
      <c r="IQL68"/>
      <c r="IQM68"/>
      <c r="IQN68"/>
      <c r="IQO68"/>
      <c r="IQP68"/>
      <c r="IQQ68"/>
      <c r="IQR68"/>
      <c r="IQS68"/>
      <c r="IQT68"/>
      <c r="IQU68"/>
      <c r="IQV68"/>
      <c r="IQW68"/>
      <c r="IQX68"/>
      <c r="IQY68"/>
      <c r="IQZ68"/>
      <c r="IRA68"/>
      <c r="IRB68"/>
      <c r="IRC68"/>
      <c r="IRD68"/>
      <c r="IRE68"/>
      <c r="IRF68"/>
      <c r="IRG68"/>
      <c r="IRH68"/>
      <c r="IRI68"/>
      <c r="IRJ68"/>
      <c r="IRK68"/>
      <c r="IRL68"/>
      <c r="IRM68"/>
      <c r="IRN68"/>
      <c r="IRO68"/>
      <c r="IRP68"/>
      <c r="IRQ68"/>
      <c r="IRR68"/>
      <c r="IRS68"/>
      <c r="IRT68"/>
      <c r="IRU68"/>
      <c r="IRV68"/>
      <c r="IRW68"/>
      <c r="IRX68"/>
      <c r="IRY68"/>
      <c r="IRZ68"/>
      <c r="ISA68"/>
      <c r="ISB68"/>
      <c r="ISC68"/>
      <c r="ISD68"/>
      <c r="ISE68"/>
      <c r="ISF68"/>
      <c r="ISG68"/>
      <c r="ISH68"/>
      <c r="ISI68"/>
      <c r="ISJ68"/>
      <c r="ISK68"/>
      <c r="ISL68"/>
      <c r="ISM68"/>
      <c r="ISN68"/>
      <c r="ISO68"/>
      <c r="ISP68"/>
      <c r="ISQ68"/>
      <c r="ISR68"/>
      <c r="ISS68"/>
      <c r="IST68"/>
      <c r="ISU68"/>
      <c r="ISV68"/>
      <c r="ISW68"/>
      <c r="ISX68"/>
      <c r="ISY68"/>
      <c r="ISZ68"/>
      <c r="ITA68"/>
      <c r="ITB68"/>
      <c r="ITC68"/>
      <c r="ITD68"/>
      <c r="ITE68"/>
      <c r="ITF68"/>
      <c r="ITG68"/>
      <c r="ITH68"/>
      <c r="ITI68"/>
      <c r="ITJ68"/>
      <c r="ITK68"/>
      <c r="ITL68"/>
      <c r="ITM68"/>
      <c r="ITN68"/>
      <c r="ITO68"/>
      <c r="ITP68"/>
      <c r="ITQ68"/>
      <c r="ITR68"/>
      <c r="ITS68"/>
      <c r="ITT68"/>
      <c r="ITU68"/>
      <c r="ITV68"/>
      <c r="ITW68"/>
      <c r="ITX68"/>
      <c r="ITY68"/>
      <c r="ITZ68"/>
      <c r="IUA68"/>
      <c r="IUB68"/>
      <c r="IUC68"/>
      <c r="IUD68"/>
      <c r="IUE68"/>
      <c r="IUF68"/>
      <c r="IUG68"/>
      <c r="IUH68"/>
      <c r="IUI68"/>
      <c r="IUJ68"/>
      <c r="IUK68"/>
      <c r="IUL68"/>
      <c r="IUM68"/>
      <c r="IUN68"/>
      <c r="IUO68"/>
      <c r="IUP68"/>
      <c r="IUQ68"/>
      <c r="IUR68"/>
      <c r="IUS68"/>
      <c r="IUT68"/>
      <c r="IUU68"/>
      <c r="IUV68"/>
      <c r="IUW68"/>
      <c r="IUX68"/>
      <c r="IUY68"/>
      <c r="IUZ68"/>
      <c r="IVA68"/>
      <c r="IVB68"/>
      <c r="IVC68"/>
      <c r="IVD68"/>
      <c r="IVE68"/>
      <c r="IVF68"/>
      <c r="IVG68"/>
      <c r="IVH68"/>
      <c r="IVI68"/>
      <c r="IVJ68"/>
      <c r="IVK68"/>
      <c r="IVL68"/>
      <c r="IVM68"/>
      <c r="IVN68"/>
      <c r="IVO68"/>
      <c r="IVP68"/>
      <c r="IVQ68"/>
      <c r="IVR68"/>
      <c r="IVS68"/>
      <c r="IVT68"/>
      <c r="IVU68"/>
      <c r="IVV68"/>
      <c r="IVW68"/>
      <c r="IVX68"/>
      <c r="IVY68"/>
      <c r="IVZ68"/>
      <c r="IWA68"/>
      <c r="IWB68"/>
      <c r="IWC68"/>
      <c r="IWD68"/>
      <c r="IWE68"/>
      <c r="IWF68"/>
      <c r="IWG68"/>
      <c r="IWH68"/>
      <c r="IWI68"/>
      <c r="IWJ68"/>
      <c r="IWK68"/>
      <c r="IWL68"/>
      <c r="IWM68"/>
      <c r="IWN68"/>
      <c r="IWO68"/>
      <c r="IWP68"/>
      <c r="IWQ68"/>
      <c r="IWR68"/>
      <c r="IWS68"/>
      <c r="IWT68"/>
      <c r="IWU68"/>
      <c r="IWV68"/>
      <c r="IWW68"/>
      <c r="IWX68"/>
      <c r="IWY68"/>
      <c r="IWZ68"/>
      <c r="IXA68"/>
      <c r="IXB68"/>
      <c r="IXC68"/>
      <c r="IXD68"/>
      <c r="IXE68"/>
      <c r="IXF68"/>
      <c r="IXG68"/>
      <c r="IXH68"/>
      <c r="IXI68"/>
      <c r="IXJ68"/>
      <c r="IXK68"/>
      <c r="IXL68"/>
      <c r="IXM68"/>
      <c r="IXN68"/>
      <c r="IXO68"/>
      <c r="IXP68"/>
      <c r="IXQ68"/>
      <c r="IXR68"/>
      <c r="IXS68"/>
      <c r="IXT68"/>
      <c r="IXU68"/>
      <c r="IXV68"/>
      <c r="IXW68"/>
      <c r="IXX68"/>
      <c r="IXY68"/>
      <c r="IXZ68"/>
      <c r="IYA68"/>
      <c r="IYB68"/>
      <c r="IYC68"/>
      <c r="IYD68"/>
      <c r="IYE68"/>
      <c r="IYF68"/>
      <c r="IYG68"/>
      <c r="IYH68"/>
      <c r="IYI68"/>
      <c r="IYJ68"/>
      <c r="IYK68"/>
      <c r="IYL68"/>
      <c r="IYM68"/>
      <c r="IYN68"/>
      <c r="IYO68"/>
      <c r="IYP68"/>
      <c r="IYQ68"/>
      <c r="IYR68"/>
      <c r="IYS68"/>
      <c r="IYT68"/>
      <c r="IYU68"/>
      <c r="IYV68"/>
      <c r="IYW68"/>
      <c r="IYX68"/>
      <c r="IYY68"/>
      <c r="IYZ68"/>
      <c r="IZA68"/>
      <c r="IZB68"/>
      <c r="IZC68"/>
      <c r="IZD68"/>
      <c r="IZE68"/>
      <c r="IZF68"/>
      <c r="IZG68"/>
      <c r="IZH68"/>
      <c r="IZI68"/>
      <c r="IZJ68"/>
      <c r="IZK68"/>
      <c r="IZL68"/>
      <c r="IZM68"/>
      <c r="IZN68"/>
      <c r="IZO68"/>
      <c r="IZP68"/>
      <c r="IZQ68"/>
      <c r="IZR68"/>
      <c r="IZS68"/>
      <c r="IZT68"/>
      <c r="IZU68"/>
      <c r="IZV68"/>
      <c r="IZW68"/>
      <c r="IZX68"/>
      <c r="IZY68"/>
      <c r="IZZ68"/>
      <c r="JAA68"/>
      <c r="JAB68"/>
      <c r="JAC68"/>
      <c r="JAD68"/>
      <c r="JAE68"/>
      <c r="JAF68"/>
      <c r="JAG68"/>
      <c r="JAH68"/>
      <c r="JAI68"/>
      <c r="JAJ68"/>
      <c r="JAK68"/>
      <c r="JAL68"/>
      <c r="JAM68"/>
      <c r="JAN68"/>
      <c r="JAO68"/>
      <c r="JAP68"/>
      <c r="JAQ68"/>
      <c r="JAR68"/>
      <c r="JAS68"/>
      <c r="JAT68"/>
      <c r="JAU68"/>
      <c r="JAV68"/>
      <c r="JAW68"/>
      <c r="JAX68"/>
      <c r="JAY68"/>
      <c r="JAZ68"/>
      <c r="JBA68"/>
      <c r="JBB68"/>
      <c r="JBC68"/>
      <c r="JBD68"/>
      <c r="JBE68"/>
      <c r="JBF68"/>
      <c r="JBG68"/>
      <c r="JBH68"/>
      <c r="JBI68"/>
      <c r="JBJ68"/>
      <c r="JBK68"/>
      <c r="JBL68"/>
      <c r="JBM68"/>
      <c r="JBN68"/>
      <c r="JBO68"/>
      <c r="JBP68"/>
      <c r="JBQ68"/>
      <c r="JBR68"/>
      <c r="JBS68"/>
      <c r="JBT68"/>
      <c r="JBU68"/>
      <c r="JBV68"/>
      <c r="JBW68"/>
      <c r="JBX68"/>
      <c r="JBY68"/>
      <c r="JBZ68"/>
      <c r="JCA68"/>
      <c r="JCB68"/>
      <c r="JCC68"/>
      <c r="JCD68"/>
      <c r="JCE68"/>
      <c r="JCF68"/>
      <c r="JCG68"/>
      <c r="JCH68"/>
      <c r="JCI68"/>
      <c r="JCJ68"/>
      <c r="JCK68"/>
      <c r="JCL68"/>
      <c r="JCM68"/>
      <c r="JCN68"/>
      <c r="JCO68"/>
      <c r="JCP68"/>
      <c r="JCQ68"/>
      <c r="JCR68"/>
      <c r="JCS68"/>
      <c r="JCT68"/>
      <c r="JCU68"/>
      <c r="JCV68"/>
      <c r="JCW68"/>
      <c r="JCX68"/>
      <c r="JCY68"/>
      <c r="JCZ68"/>
      <c r="JDA68"/>
      <c r="JDB68"/>
      <c r="JDC68"/>
      <c r="JDD68"/>
      <c r="JDE68"/>
      <c r="JDF68"/>
      <c r="JDG68"/>
      <c r="JDH68"/>
      <c r="JDI68"/>
      <c r="JDJ68"/>
      <c r="JDK68"/>
      <c r="JDL68"/>
      <c r="JDM68"/>
      <c r="JDN68"/>
      <c r="JDO68"/>
      <c r="JDP68"/>
      <c r="JDQ68"/>
      <c r="JDR68"/>
      <c r="JDS68"/>
      <c r="JDT68"/>
      <c r="JDU68"/>
      <c r="JDV68"/>
      <c r="JDW68"/>
      <c r="JDX68"/>
      <c r="JDY68"/>
      <c r="JDZ68"/>
      <c r="JEA68"/>
      <c r="JEB68"/>
      <c r="JEC68"/>
      <c r="JED68"/>
      <c r="JEE68"/>
      <c r="JEF68"/>
      <c r="JEG68"/>
      <c r="JEH68"/>
      <c r="JEI68"/>
      <c r="JEJ68"/>
      <c r="JEK68"/>
      <c r="JEL68"/>
      <c r="JEM68"/>
      <c r="JEN68"/>
      <c r="JEO68"/>
      <c r="JEP68"/>
      <c r="JEQ68"/>
      <c r="JER68"/>
      <c r="JES68"/>
      <c r="JET68"/>
      <c r="JEU68"/>
      <c r="JEV68"/>
      <c r="JEW68"/>
      <c r="JEX68"/>
      <c r="JEY68"/>
      <c r="JEZ68"/>
      <c r="JFA68"/>
      <c r="JFB68"/>
      <c r="JFC68"/>
      <c r="JFD68"/>
      <c r="JFE68"/>
      <c r="JFF68"/>
      <c r="JFG68"/>
      <c r="JFH68"/>
      <c r="JFI68"/>
      <c r="JFJ68"/>
      <c r="JFK68"/>
      <c r="JFL68"/>
      <c r="JFM68"/>
      <c r="JFN68"/>
      <c r="JFO68"/>
      <c r="JFP68"/>
      <c r="JFQ68"/>
      <c r="JFR68"/>
      <c r="JFS68"/>
      <c r="JFT68"/>
      <c r="JFU68"/>
      <c r="JFV68"/>
      <c r="JFW68"/>
      <c r="JFX68"/>
      <c r="JFY68"/>
      <c r="JFZ68"/>
      <c r="JGA68"/>
      <c r="JGB68"/>
      <c r="JGC68"/>
      <c r="JGD68"/>
      <c r="JGE68"/>
      <c r="JGF68"/>
      <c r="JGG68"/>
      <c r="JGH68"/>
      <c r="JGI68"/>
      <c r="JGJ68"/>
      <c r="JGK68"/>
      <c r="JGL68"/>
      <c r="JGM68"/>
      <c r="JGN68"/>
      <c r="JGO68"/>
      <c r="JGP68"/>
      <c r="JGQ68"/>
      <c r="JGR68"/>
      <c r="JGS68"/>
      <c r="JGT68"/>
      <c r="JGU68"/>
      <c r="JGV68"/>
      <c r="JGW68"/>
      <c r="JGX68"/>
      <c r="JGY68"/>
      <c r="JGZ68"/>
      <c r="JHA68"/>
      <c r="JHB68"/>
      <c r="JHC68"/>
      <c r="JHD68"/>
      <c r="JHE68"/>
      <c r="JHF68"/>
      <c r="JHG68"/>
      <c r="JHH68"/>
      <c r="JHI68"/>
      <c r="JHJ68"/>
      <c r="JHK68"/>
      <c r="JHL68"/>
      <c r="JHM68"/>
      <c r="JHN68"/>
      <c r="JHO68"/>
      <c r="JHP68"/>
      <c r="JHQ68"/>
      <c r="JHR68"/>
      <c r="JHS68"/>
      <c r="JHT68"/>
      <c r="JHU68"/>
      <c r="JHV68"/>
      <c r="JHW68"/>
      <c r="JHX68"/>
      <c r="JHY68"/>
      <c r="JHZ68"/>
      <c r="JIA68"/>
      <c r="JIB68"/>
      <c r="JIC68"/>
      <c r="JID68"/>
      <c r="JIE68"/>
      <c r="JIF68"/>
      <c r="JIG68"/>
      <c r="JIH68"/>
      <c r="JII68"/>
      <c r="JIJ68"/>
      <c r="JIK68"/>
      <c r="JIL68"/>
      <c r="JIM68"/>
      <c r="JIN68"/>
      <c r="JIO68"/>
      <c r="JIP68"/>
      <c r="JIQ68"/>
      <c r="JIR68"/>
      <c r="JIS68"/>
      <c r="JIT68"/>
      <c r="JIU68"/>
      <c r="JIV68"/>
      <c r="JIW68"/>
      <c r="JIX68"/>
      <c r="JIY68"/>
      <c r="JIZ68"/>
      <c r="JJA68"/>
      <c r="JJB68"/>
      <c r="JJC68"/>
      <c r="JJD68"/>
      <c r="JJE68"/>
      <c r="JJF68"/>
      <c r="JJG68"/>
      <c r="JJH68"/>
      <c r="JJI68"/>
      <c r="JJJ68"/>
      <c r="JJK68"/>
      <c r="JJL68"/>
      <c r="JJM68"/>
      <c r="JJN68"/>
      <c r="JJO68"/>
      <c r="JJP68"/>
      <c r="JJQ68"/>
      <c r="JJR68"/>
      <c r="JJS68"/>
      <c r="JJT68"/>
      <c r="JJU68"/>
      <c r="JJV68"/>
      <c r="JJW68"/>
      <c r="JJX68"/>
      <c r="JJY68"/>
      <c r="JJZ68"/>
      <c r="JKA68"/>
      <c r="JKB68"/>
      <c r="JKC68"/>
      <c r="JKD68"/>
      <c r="JKE68"/>
      <c r="JKF68"/>
      <c r="JKG68"/>
      <c r="JKH68"/>
      <c r="JKI68"/>
      <c r="JKJ68"/>
      <c r="JKK68"/>
      <c r="JKL68"/>
      <c r="JKM68"/>
      <c r="JKN68"/>
      <c r="JKO68"/>
      <c r="JKP68"/>
      <c r="JKQ68"/>
      <c r="JKR68"/>
      <c r="JKS68"/>
      <c r="JKT68"/>
      <c r="JKU68"/>
      <c r="JKV68"/>
      <c r="JKW68"/>
      <c r="JKX68"/>
      <c r="JKY68"/>
      <c r="JKZ68"/>
      <c r="JLA68"/>
      <c r="JLB68"/>
      <c r="JLC68"/>
      <c r="JLD68"/>
      <c r="JLE68"/>
      <c r="JLF68"/>
      <c r="JLG68"/>
      <c r="JLH68"/>
      <c r="JLI68"/>
      <c r="JLJ68"/>
      <c r="JLK68"/>
      <c r="JLL68"/>
      <c r="JLM68"/>
      <c r="JLN68"/>
      <c r="JLO68"/>
      <c r="JLP68"/>
      <c r="JLQ68"/>
      <c r="JLR68"/>
      <c r="JLS68"/>
      <c r="JLT68"/>
      <c r="JLU68"/>
      <c r="JLV68"/>
      <c r="JLW68"/>
      <c r="JLX68"/>
      <c r="JLY68"/>
      <c r="JLZ68"/>
      <c r="JMA68"/>
      <c r="JMB68"/>
      <c r="JMC68"/>
      <c r="JMD68"/>
      <c r="JME68"/>
      <c r="JMF68"/>
      <c r="JMG68"/>
      <c r="JMH68"/>
      <c r="JMI68"/>
      <c r="JMJ68"/>
      <c r="JMK68"/>
      <c r="JML68"/>
      <c r="JMM68"/>
      <c r="JMN68"/>
      <c r="JMO68"/>
      <c r="JMP68"/>
      <c r="JMQ68"/>
      <c r="JMR68"/>
      <c r="JMS68"/>
      <c r="JMT68"/>
      <c r="JMU68"/>
      <c r="JMV68"/>
      <c r="JMW68"/>
      <c r="JMX68"/>
      <c r="JMY68"/>
      <c r="JMZ68"/>
      <c r="JNA68"/>
      <c r="JNB68"/>
      <c r="JNC68"/>
      <c r="JND68"/>
      <c r="JNE68"/>
      <c r="JNF68"/>
      <c r="JNG68"/>
      <c r="JNH68"/>
      <c r="JNI68"/>
      <c r="JNJ68"/>
      <c r="JNK68"/>
      <c r="JNL68"/>
      <c r="JNM68"/>
      <c r="JNN68"/>
      <c r="JNO68"/>
      <c r="JNP68"/>
      <c r="JNQ68"/>
      <c r="JNR68"/>
      <c r="JNS68"/>
      <c r="JNT68"/>
      <c r="JNU68"/>
      <c r="JNV68"/>
      <c r="JNW68"/>
      <c r="JNX68"/>
      <c r="JNY68"/>
      <c r="JNZ68"/>
      <c r="JOA68"/>
      <c r="JOB68"/>
      <c r="JOC68"/>
      <c r="JOD68"/>
      <c r="JOE68"/>
      <c r="JOF68"/>
      <c r="JOG68"/>
      <c r="JOH68"/>
      <c r="JOI68"/>
      <c r="JOJ68"/>
      <c r="JOK68"/>
      <c r="JOL68"/>
      <c r="JOM68"/>
      <c r="JON68"/>
      <c r="JOO68"/>
      <c r="JOP68"/>
      <c r="JOQ68"/>
      <c r="JOR68"/>
      <c r="JOS68"/>
      <c r="JOT68"/>
      <c r="JOU68"/>
      <c r="JOV68"/>
      <c r="JOW68"/>
      <c r="JOX68"/>
      <c r="JOY68"/>
      <c r="JOZ68"/>
      <c r="JPA68"/>
      <c r="JPB68"/>
      <c r="JPC68"/>
      <c r="JPD68"/>
      <c r="JPE68"/>
      <c r="JPF68"/>
      <c r="JPG68"/>
      <c r="JPH68"/>
      <c r="JPI68"/>
      <c r="JPJ68"/>
      <c r="JPK68"/>
      <c r="JPL68"/>
      <c r="JPM68"/>
      <c r="JPN68"/>
      <c r="JPO68"/>
      <c r="JPP68"/>
      <c r="JPQ68"/>
      <c r="JPR68"/>
      <c r="JPS68"/>
      <c r="JPT68"/>
      <c r="JPU68"/>
      <c r="JPV68"/>
      <c r="JPW68"/>
      <c r="JPX68"/>
      <c r="JPY68"/>
      <c r="JPZ68"/>
      <c r="JQA68"/>
      <c r="JQB68"/>
      <c r="JQC68"/>
      <c r="JQD68"/>
      <c r="JQE68"/>
      <c r="JQF68"/>
      <c r="JQG68"/>
      <c r="JQH68"/>
      <c r="JQI68"/>
      <c r="JQJ68"/>
      <c r="JQK68"/>
      <c r="JQL68"/>
      <c r="JQM68"/>
      <c r="JQN68"/>
      <c r="JQO68"/>
      <c r="JQP68"/>
      <c r="JQQ68"/>
      <c r="JQR68"/>
      <c r="JQS68"/>
      <c r="JQT68"/>
      <c r="JQU68"/>
      <c r="JQV68"/>
      <c r="JQW68"/>
      <c r="JQX68"/>
      <c r="JQY68"/>
      <c r="JQZ68"/>
      <c r="JRA68"/>
      <c r="JRB68"/>
      <c r="JRC68"/>
      <c r="JRD68"/>
      <c r="JRE68"/>
      <c r="JRF68"/>
      <c r="JRG68"/>
      <c r="JRH68"/>
      <c r="JRI68"/>
      <c r="JRJ68"/>
      <c r="JRK68"/>
      <c r="JRL68"/>
      <c r="JRM68"/>
      <c r="JRN68"/>
      <c r="JRO68"/>
      <c r="JRP68"/>
      <c r="JRQ68"/>
      <c r="JRR68"/>
      <c r="JRS68"/>
      <c r="JRT68"/>
      <c r="JRU68"/>
      <c r="JRV68"/>
      <c r="JRW68"/>
      <c r="JRX68"/>
      <c r="JRY68"/>
      <c r="JRZ68"/>
      <c r="JSA68"/>
      <c r="JSB68"/>
      <c r="JSC68"/>
      <c r="JSD68"/>
      <c r="JSE68"/>
      <c r="JSF68"/>
      <c r="JSG68"/>
      <c r="JSH68"/>
      <c r="JSI68"/>
      <c r="JSJ68"/>
      <c r="JSK68"/>
      <c r="JSL68"/>
      <c r="JSM68"/>
      <c r="JSN68"/>
      <c r="JSO68"/>
      <c r="JSP68"/>
      <c r="JSQ68"/>
      <c r="JSR68"/>
      <c r="JSS68"/>
      <c r="JST68"/>
      <c r="JSU68"/>
      <c r="JSV68"/>
      <c r="JSW68"/>
      <c r="JSX68"/>
      <c r="JSY68"/>
      <c r="JSZ68"/>
      <c r="JTA68"/>
      <c r="JTB68"/>
      <c r="JTC68"/>
      <c r="JTD68"/>
      <c r="JTE68"/>
      <c r="JTF68"/>
      <c r="JTG68"/>
      <c r="JTH68"/>
      <c r="JTI68"/>
      <c r="JTJ68"/>
      <c r="JTK68"/>
      <c r="JTL68"/>
      <c r="JTM68"/>
      <c r="JTN68"/>
      <c r="JTO68"/>
      <c r="JTP68"/>
      <c r="JTQ68"/>
      <c r="JTR68"/>
      <c r="JTS68"/>
      <c r="JTT68"/>
      <c r="JTU68"/>
      <c r="JTV68"/>
      <c r="JTW68"/>
      <c r="JTX68"/>
      <c r="JTY68"/>
      <c r="JTZ68"/>
      <c r="JUA68"/>
      <c r="JUB68"/>
      <c r="JUC68"/>
      <c r="JUD68"/>
      <c r="JUE68"/>
      <c r="JUF68"/>
      <c r="JUG68"/>
      <c r="JUH68"/>
      <c r="JUI68"/>
      <c r="JUJ68"/>
      <c r="JUK68"/>
      <c r="JUL68"/>
      <c r="JUM68"/>
      <c r="JUN68"/>
      <c r="JUO68"/>
      <c r="JUP68"/>
      <c r="JUQ68"/>
      <c r="JUR68"/>
      <c r="JUS68"/>
      <c r="JUT68"/>
      <c r="JUU68"/>
      <c r="JUV68"/>
      <c r="JUW68"/>
      <c r="JUX68"/>
      <c r="JUY68"/>
      <c r="JUZ68"/>
      <c r="JVA68"/>
      <c r="JVB68"/>
      <c r="JVC68"/>
      <c r="JVD68"/>
      <c r="JVE68"/>
      <c r="JVF68"/>
      <c r="JVG68"/>
      <c r="JVH68"/>
      <c r="JVI68"/>
      <c r="JVJ68"/>
      <c r="JVK68"/>
      <c r="JVL68"/>
      <c r="JVM68"/>
      <c r="JVN68"/>
      <c r="JVO68"/>
      <c r="JVP68"/>
      <c r="JVQ68"/>
      <c r="JVR68"/>
      <c r="JVS68"/>
      <c r="JVT68"/>
      <c r="JVU68"/>
      <c r="JVV68"/>
      <c r="JVW68"/>
      <c r="JVX68"/>
      <c r="JVY68"/>
      <c r="JVZ68"/>
      <c r="JWA68"/>
      <c r="JWB68"/>
      <c r="JWC68"/>
      <c r="JWD68"/>
      <c r="JWE68"/>
      <c r="JWF68"/>
      <c r="JWG68"/>
      <c r="JWH68"/>
      <c r="JWI68"/>
      <c r="JWJ68"/>
      <c r="JWK68"/>
      <c r="JWL68"/>
      <c r="JWM68"/>
      <c r="JWN68"/>
      <c r="JWO68"/>
      <c r="JWP68"/>
      <c r="JWQ68"/>
      <c r="JWR68"/>
      <c r="JWS68"/>
      <c r="JWT68"/>
      <c r="JWU68"/>
      <c r="JWV68"/>
      <c r="JWW68"/>
      <c r="JWX68"/>
      <c r="JWY68"/>
      <c r="JWZ68"/>
      <c r="JXA68"/>
      <c r="JXB68"/>
      <c r="JXC68"/>
      <c r="JXD68"/>
      <c r="JXE68"/>
      <c r="JXF68"/>
      <c r="JXG68"/>
      <c r="JXH68"/>
      <c r="JXI68"/>
      <c r="JXJ68"/>
      <c r="JXK68"/>
      <c r="JXL68"/>
      <c r="JXM68"/>
      <c r="JXN68"/>
      <c r="JXO68"/>
      <c r="JXP68"/>
      <c r="JXQ68"/>
      <c r="JXR68"/>
      <c r="JXS68"/>
      <c r="JXT68"/>
      <c r="JXU68"/>
      <c r="JXV68"/>
      <c r="JXW68"/>
      <c r="JXX68"/>
      <c r="JXY68"/>
      <c r="JXZ68"/>
      <c r="JYA68"/>
      <c r="JYB68"/>
      <c r="JYC68"/>
      <c r="JYD68"/>
      <c r="JYE68"/>
      <c r="JYF68"/>
      <c r="JYG68"/>
      <c r="JYH68"/>
      <c r="JYI68"/>
      <c r="JYJ68"/>
      <c r="JYK68"/>
      <c r="JYL68"/>
      <c r="JYM68"/>
      <c r="JYN68"/>
      <c r="JYO68"/>
      <c r="JYP68"/>
      <c r="JYQ68"/>
      <c r="JYR68"/>
      <c r="JYS68"/>
      <c r="JYT68"/>
      <c r="JYU68"/>
      <c r="JYV68"/>
      <c r="JYW68"/>
      <c r="JYX68"/>
      <c r="JYY68"/>
      <c r="JYZ68"/>
      <c r="JZA68"/>
      <c r="JZB68"/>
      <c r="JZC68"/>
      <c r="JZD68"/>
      <c r="JZE68"/>
      <c r="JZF68"/>
      <c r="JZG68"/>
      <c r="JZH68"/>
      <c r="JZI68"/>
      <c r="JZJ68"/>
      <c r="JZK68"/>
      <c r="JZL68"/>
      <c r="JZM68"/>
      <c r="JZN68"/>
      <c r="JZO68"/>
      <c r="JZP68"/>
      <c r="JZQ68"/>
      <c r="JZR68"/>
      <c r="JZS68"/>
      <c r="JZT68"/>
      <c r="JZU68"/>
      <c r="JZV68"/>
      <c r="JZW68"/>
      <c r="JZX68"/>
      <c r="JZY68"/>
      <c r="JZZ68"/>
      <c r="KAA68"/>
      <c r="KAB68"/>
      <c r="KAC68"/>
      <c r="KAD68"/>
      <c r="KAE68"/>
      <c r="KAF68"/>
      <c r="KAG68"/>
      <c r="KAH68"/>
      <c r="KAI68"/>
      <c r="KAJ68"/>
      <c r="KAK68"/>
      <c r="KAL68"/>
      <c r="KAM68"/>
      <c r="KAN68"/>
      <c r="KAO68"/>
      <c r="KAP68"/>
      <c r="KAQ68"/>
      <c r="KAR68"/>
      <c r="KAS68"/>
      <c r="KAT68"/>
      <c r="KAU68"/>
      <c r="KAV68"/>
      <c r="KAW68"/>
      <c r="KAX68"/>
      <c r="KAY68"/>
      <c r="KAZ68"/>
      <c r="KBA68"/>
      <c r="KBB68"/>
      <c r="KBC68"/>
      <c r="KBD68"/>
      <c r="KBE68"/>
      <c r="KBF68"/>
      <c r="KBG68"/>
      <c r="KBH68"/>
      <c r="KBI68"/>
      <c r="KBJ68"/>
      <c r="KBK68"/>
      <c r="KBL68"/>
      <c r="KBM68"/>
      <c r="KBN68"/>
      <c r="KBO68"/>
      <c r="KBP68"/>
      <c r="KBQ68"/>
      <c r="KBR68"/>
      <c r="KBS68"/>
      <c r="KBT68"/>
      <c r="KBU68"/>
      <c r="KBV68"/>
      <c r="KBW68"/>
      <c r="KBX68"/>
      <c r="KBY68"/>
      <c r="KBZ68"/>
      <c r="KCA68"/>
      <c r="KCB68"/>
      <c r="KCC68"/>
      <c r="KCD68"/>
      <c r="KCE68"/>
      <c r="KCF68"/>
      <c r="KCG68"/>
      <c r="KCH68"/>
      <c r="KCI68"/>
      <c r="KCJ68"/>
      <c r="KCK68"/>
      <c r="KCL68"/>
      <c r="KCM68"/>
      <c r="KCN68"/>
      <c r="KCO68"/>
      <c r="KCP68"/>
      <c r="KCQ68"/>
      <c r="KCR68"/>
      <c r="KCS68"/>
      <c r="KCT68"/>
      <c r="KCU68"/>
      <c r="KCV68"/>
      <c r="KCW68"/>
      <c r="KCX68"/>
      <c r="KCY68"/>
      <c r="KCZ68"/>
      <c r="KDA68"/>
      <c r="KDB68"/>
      <c r="KDC68"/>
      <c r="KDD68"/>
      <c r="KDE68"/>
      <c r="KDF68"/>
      <c r="KDG68"/>
      <c r="KDH68"/>
      <c r="KDI68"/>
      <c r="KDJ68"/>
      <c r="KDK68"/>
      <c r="KDL68"/>
      <c r="KDM68"/>
      <c r="KDN68"/>
      <c r="KDO68"/>
      <c r="KDP68"/>
      <c r="KDQ68"/>
      <c r="KDR68"/>
      <c r="KDS68"/>
      <c r="KDT68"/>
      <c r="KDU68"/>
      <c r="KDV68"/>
      <c r="KDW68"/>
      <c r="KDX68"/>
      <c r="KDY68"/>
      <c r="KDZ68"/>
      <c r="KEA68"/>
      <c r="KEB68"/>
      <c r="KEC68"/>
      <c r="KED68"/>
      <c r="KEE68"/>
      <c r="KEF68"/>
      <c r="KEG68"/>
      <c r="KEH68"/>
      <c r="KEI68"/>
      <c r="KEJ68"/>
      <c r="KEK68"/>
      <c r="KEL68"/>
      <c r="KEM68"/>
      <c r="KEN68"/>
      <c r="KEO68"/>
      <c r="KEP68"/>
      <c r="KEQ68"/>
      <c r="KER68"/>
      <c r="KES68"/>
      <c r="KET68"/>
      <c r="KEU68"/>
      <c r="KEV68"/>
      <c r="KEW68"/>
      <c r="KEX68"/>
      <c r="KEY68"/>
      <c r="KEZ68"/>
      <c r="KFA68"/>
      <c r="KFB68"/>
      <c r="KFC68"/>
      <c r="KFD68"/>
      <c r="KFE68"/>
      <c r="KFF68"/>
      <c r="KFG68"/>
      <c r="KFH68"/>
      <c r="KFI68"/>
      <c r="KFJ68"/>
      <c r="KFK68"/>
      <c r="KFL68"/>
      <c r="KFM68"/>
      <c r="KFN68"/>
      <c r="KFO68"/>
      <c r="KFP68"/>
      <c r="KFQ68"/>
      <c r="KFR68"/>
      <c r="KFS68"/>
      <c r="KFT68"/>
      <c r="KFU68"/>
      <c r="KFV68"/>
      <c r="KFW68"/>
      <c r="KFX68"/>
      <c r="KFY68"/>
      <c r="KFZ68"/>
      <c r="KGA68"/>
      <c r="KGB68"/>
      <c r="KGC68"/>
      <c r="KGD68"/>
      <c r="KGE68"/>
      <c r="KGF68"/>
      <c r="KGG68"/>
      <c r="KGH68"/>
      <c r="KGI68"/>
      <c r="KGJ68"/>
      <c r="KGK68"/>
      <c r="KGL68"/>
      <c r="KGM68"/>
      <c r="KGN68"/>
      <c r="KGO68"/>
      <c r="KGP68"/>
      <c r="KGQ68"/>
      <c r="KGR68"/>
      <c r="KGS68"/>
      <c r="KGT68"/>
      <c r="KGU68"/>
      <c r="KGV68"/>
      <c r="KGW68"/>
      <c r="KGX68"/>
      <c r="KGY68"/>
      <c r="KGZ68"/>
      <c r="KHA68"/>
      <c r="KHB68"/>
      <c r="KHC68"/>
      <c r="KHD68"/>
      <c r="KHE68"/>
      <c r="KHF68"/>
      <c r="KHG68"/>
      <c r="KHH68"/>
      <c r="KHI68"/>
      <c r="KHJ68"/>
      <c r="KHK68"/>
      <c r="KHL68"/>
      <c r="KHM68"/>
      <c r="KHN68"/>
      <c r="KHO68"/>
      <c r="KHP68"/>
      <c r="KHQ68"/>
      <c r="KHR68"/>
      <c r="KHS68"/>
      <c r="KHT68"/>
      <c r="KHU68"/>
      <c r="KHV68"/>
      <c r="KHW68"/>
      <c r="KHX68"/>
      <c r="KHY68"/>
      <c r="KHZ68"/>
      <c r="KIA68"/>
      <c r="KIB68"/>
      <c r="KIC68"/>
      <c r="KID68"/>
      <c r="KIE68"/>
      <c r="KIF68"/>
      <c r="KIG68"/>
      <c r="KIH68"/>
      <c r="KII68"/>
      <c r="KIJ68"/>
      <c r="KIK68"/>
      <c r="KIL68"/>
      <c r="KIM68"/>
      <c r="KIN68"/>
      <c r="KIO68"/>
      <c r="KIP68"/>
      <c r="KIQ68"/>
      <c r="KIR68"/>
      <c r="KIS68"/>
      <c r="KIT68"/>
      <c r="KIU68"/>
      <c r="KIV68"/>
      <c r="KIW68"/>
      <c r="KIX68"/>
      <c r="KIY68"/>
      <c r="KIZ68"/>
      <c r="KJA68"/>
      <c r="KJB68"/>
      <c r="KJC68"/>
      <c r="KJD68"/>
      <c r="KJE68"/>
      <c r="KJF68"/>
      <c r="KJG68"/>
      <c r="KJH68"/>
      <c r="KJI68"/>
      <c r="KJJ68"/>
      <c r="KJK68"/>
      <c r="KJL68"/>
      <c r="KJM68"/>
      <c r="KJN68"/>
      <c r="KJO68"/>
      <c r="KJP68"/>
      <c r="KJQ68"/>
      <c r="KJR68"/>
      <c r="KJS68"/>
      <c r="KJT68"/>
      <c r="KJU68"/>
      <c r="KJV68"/>
      <c r="KJW68"/>
      <c r="KJX68"/>
      <c r="KJY68"/>
      <c r="KJZ68"/>
      <c r="KKA68"/>
      <c r="KKB68"/>
      <c r="KKC68"/>
      <c r="KKD68"/>
      <c r="KKE68"/>
      <c r="KKF68"/>
      <c r="KKG68"/>
      <c r="KKH68"/>
      <c r="KKI68"/>
      <c r="KKJ68"/>
      <c r="KKK68"/>
      <c r="KKL68"/>
      <c r="KKM68"/>
      <c r="KKN68"/>
      <c r="KKO68"/>
      <c r="KKP68"/>
      <c r="KKQ68"/>
      <c r="KKR68"/>
      <c r="KKS68"/>
      <c r="KKT68"/>
      <c r="KKU68"/>
      <c r="KKV68"/>
      <c r="KKW68"/>
      <c r="KKX68"/>
      <c r="KKY68"/>
      <c r="KKZ68"/>
      <c r="KLA68"/>
      <c r="KLB68"/>
      <c r="KLC68"/>
      <c r="KLD68"/>
      <c r="KLE68"/>
      <c r="KLF68"/>
      <c r="KLG68"/>
      <c r="KLH68"/>
      <c r="KLI68"/>
      <c r="KLJ68"/>
      <c r="KLK68"/>
      <c r="KLL68"/>
      <c r="KLM68"/>
      <c r="KLN68"/>
      <c r="KLO68"/>
      <c r="KLP68"/>
      <c r="KLQ68"/>
      <c r="KLR68"/>
      <c r="KLS68"/>
      <c r="KLT68"/>
      <c r="KLU68"/>
      <c r="KLV68"/>
      <c r="KLW68"/>
      <c r="KLX68"/>
      <c r="KLY68"/>
      <c r="KLZ68"/>
      <c r="KMA68"/>
      <c r="KMB68"/>
      <c r="KMC68"/>
      <c r="KMD68"/>
      <c r="KME68"/>
      <c r="KMF68"/>
      <c r="KMG68"/>
      <c r="KMH68"/>
      <c r="KMI68"/>
      <c r="KMJ68"/>
      <c r="KMK68"/>
      <c r="KML68"/>
      <c r="KMM68"/>
      <c r="KMN68"/>
      <c r="KMO68"/>
      <c r="KMP68"/>
      <c r="KMQ68"/>
      <c r="KMR68"/>
      <c r="KMS68"/>
      <c r="KMT68"/>
      <c r="KMU68"/>
      <c r="KMV68"/>
      <c r="KMW68"/>
      <c r="KMX68"/>
      <c r="KMY68"/>
      <c r="KMZ68"/>
      <c r="KNA68"/>
      <c r="KNB68"/>
      <c r="KNC68"/>
      <c r="KND68"/>
      <c r="KNE68"/>
      <c r="KNF68"/>
      <c r="KNG68"/>
      <c r="KNH68"/>
      <c r="KNI68"/>
      <c r="KNJ68"/>
      <c r="KNK68"/>
      <c r="KNL68"/>
      <c r="KNM68"/>
      <c r="KNN68"/>
      <c r="KNO68"/>
      <c r="KNP68"/>
      <c r="KNQ68"/>
      <c r="KNR68"/>
      <c r="KNS68"/>
      <c r="KNT68"/>
      <c r="KNU68"/>
      <c r="KNV68"/>
      <c r="KNW68"/>
      <c r="KNX68"/>
      <c r="KNY68"/>
      <c r="KNZ68"/>
      <c r="KOA68"/>
      <c r="KOB68"/>
      <c r="KOC68"/>
      <c r="KOD68"/>
      <c r="KOE68"/>
      <c r="KOF68"/>
      <c r="KOG68"/>
      <c r="KOH68"/>
      <c r="KOI68"/>
      <c r="KOJ68"/>
      <c r="KOK68"/>
      <c r="KOL68"/>
      <c r="KOM68"/>
      <c r="KON68"/>
      <c r="KOO68"/>
      <c r="KOP68"/>
      <c r="KOQ68"/>
      <c r="KOR68"/>
      <c r="KOS68"/>
      <c r="KOT68"/>
      <c r="KOU68"/>
      <c r="KOV68"/>
      <c r="KOW68"/>
      <c r="KOX68"/>
      <c r="KOY68"/>
      <c r="KOZ68"/>
      <c r="KPA68"/>
      <c r="KPB68"/>
      <c r="KPC68"/>
      <c r="KPD68"/>
      <c r="KPE68"/>
      <c r="KPF68"/>
      <c r="KPG68"/>
      <c r="KPH68"/>
      <c r="KPI68"/>
      <c r="KPJ68"/>
      <c r="KPK68"/>
      <c r="KPL68"/>
      <c r="KPM68"/>
      <c r="KPN68"/>
      <c r="KPO68"/>
      <c r="KPP68"/>
      <c r="KPQ68"/>
      <c r="KPR68"/>
      <c r="KPS68"/>
      <c r="KPT68"/>
      <c r="KPU68"/>
      <c r="KPV68"/>
      <c r="KPW68"/>
      <c r="KPX68"/>
      <c r="KPY68"/>
      <c r="KPZ68"/>
      <c r="KQA68"/>
      <c r="KQB68"/>
      <c r="KQC68"/>
      <c r="KQD68"/>
      <c r="KQE68"/>
      <c r="KQF68"/>
      <c r="KQG68"/>
      <c r="KQH68"/>
      <c r="KQI68"/>
      <c r="KQJ68"/>
      <c r="KQK68"/>
      <c r="KQL68"/>
      <c r="KQM68"/>
      <c r="KQN68"/>
      <c r="KQO68"/>
      <c r="KQP68"/>
      <c r="KQQ68"/>
      <c r="KQR68"/>
      <c r="KQS68"/>
      <c r="KQT68"/>
      <c r="KQU68"/>
      <c r="KQV68"/>
      <c r="KQW68"/>
      <c r="KQX68"/>
      <c r="KQY68"/>
      <c r="KQZ68"/>
      <c r="KRA68"/>
      <c r="KRB68"/>
      <c r="KRC68"/>
      <c r="KRD68"/>
      <c r="KRE68"/>
      <c r="KRF68"/>
      <c r="KRG68"/>
      <c r="KRH68"/>
      <c r="KRI68"/>
      <c r="KRJ68"/>
      <c r="KRK68"/>
      <c r="KRL68"/>
      <c r="KRM68"/>
      <c r="KRN68"/>
      <c r="KRO68"/>
      <c r="KRP68"/>
      <c r="KRQ68"/>
      <c r="KRR68"/>
      <c r="KRS68"/>
      <c r="KRT68"/>
      <c r="KRU68"/>
      <c r="KRV68"/>
      <c r="KRW68"/>
      <c r="KRX68"/>
      <c r="KRY68"/>
      <c r="KRZ68"/>
      <c r="KSA68"/>
      <c r="KSB68"/>
      <c r="KSC68"/>
      <c r="KSD68"/>
      <c r="KSE68"/>
      <c r="KSF68"/>
      <c r="KSG68"/>
      <c r="KSH68"/>
      <c r="KSI68"/>
      <c r="KSJ68"/>
      <c r="KSK68"/>
      <c r="KSL68"/>
      <c r="KSM68"/>
      <c r="KSN68"/>
      <c r="KSO68"/>
      <c r="KSP68"/>
      <c r="KSQ68"/>
      <c r="KSR68"/>
      <c r="KSS68"/>
      <c r="KST68"/>
      <c r="KSU68"/>
      <c r="KSV68"/>
      <c r="KSW68"/>
      <c r="KSX68"/>
      <c r="KSY68"/>
      <c r="KSZ68"/>
      <c r="KTA68"/>
      <c r="KTB68"/>
      <c r="KTC68"/>
      <c r="KTD68"/>
      <c r="KTE68"/>
      <c r="KTF68"/>
      <c r="KTG68"/>
      <c r="KTH68"/>
      <c r="KTI68"/>
      <c r="KTJ68"/>
      <c r="KTK68"/>
      <c r="KTL68"/>
      <c r="KTM68"/>
      <c r="KTN68"/>
      <c r="KTO68"/>
      <c r="KTP68"/>
      <c r="KTQ68"/>
      <c r="KTR68"/>
      <c r="KTS68"/>
      <c r="KTT68"/>
      <c r="KTU68"/>
      <c r="KTV68"/>
      <c r="KTW68"/>
      <c r="KTX68"/>
      <c r="KTY68"/>
      <c r="KTZ68"/>
      <c r="KUA68"/>
      <c r="KUB68"/>
      <c r="KUC68"/>
      <c r="KUD68"/>
      <c r="KUE68"/>
      <c r="KUF68"/>
      <c r="KUG68"/>
      <c r="KUH68"/>
      <c r="KUI68"/>
      <c r="KUJ68"/>
      <c r="KUK68"/>
      <c r="KUL68"/>
      <c r="KUM68"/>
      <c r="KUN68"/>
      <c r="KUO68"/>
      <c r="KUP68"/>
      <c r="KUQ68"/>
      <c r="KUR68"/>
      <c r="KUS68"/>
      <c r="KUT68"/>
      <c r="KUU68"/>
      <c r="KUV68"/>
      <c r="KUW68"/>
      <c r="KUX68"/>
      <c r="KUY68"/>
      <c r="KUZ68"/>
      <c r="KVA68"/>
      <c r="KVB68"/>
      <c r="KVC68"/>
      <c r="KVD68"/>
      <c r="KVE68"/>
      <c r="KVF68"/>
      <c r="KVG68"/>
      <c r="KVH68"/>
      <c r="KVI68"/>
      <c r="KVJ68"/>
      <c r="KVK68"/>
      <c r="KVL68"/>
      <c r="KVM68"/>
      <c r="KVN68"/>
      <c r="KVO68"/>
      <c r="KVP68"/>
      <c r="KVQ68"/>
      <c r="KVR68"/>
      <c r="KVS68"/>
      <c r="KVT68"/>
      <c r="KVU68"/>
      <c r="KVV68"/>
      <c r="KVW68"/>
      <c r="KVX68"/>
      <c r="KVY68"/>
      <c r="KVZ68"/>
      <c r="KWA68"/>
      <c r="KWB68"/>
      <c r="KWC68"/>
      <c r="KWD68"/>
      <c r="KWE68"/>
      <c r="KWF68"/>
      <c r="KWG68"/>
      <c r="KWH68"/>
      <c r="KWI68"/>
      <c r="KWJ68"/>
      <c r="KWK68"/>
      <c r="KWL68"/>
      <c r="KWM68"/>
      <c r="KWN68"/>
      <c r="KWO68"/>
      <c r="KWP68"/>
      <c r="KWQ68"/>
      <c r="KWR68"/>
      <c r="KWS68"/>
      <c r="KWT68"/>
      <c r="KWU68"/>
      <c r="KWV68"/>
      <c r="KWW68"/>
      <c r="KWX68"/>
      <c r="KWY68"/>
      <c r="KWZ68"/>
      <c r="KXA68"/>
      <c r="KXB68"/>
      <c r="KXC68"/>
      <c r="KXD68"/>
      <c r="KXE68"/>
      <c r="KXF68"/>
      <c r="KXG68"/>
      <c r="KXH68"/>
      <c r="KXI68"/>
      <c r="KXJ68"/>
      <c r="KXK68"/>
      <c r="KXL68"/>
      <c r="KXM68"/>
      <c r="KXN68"/>
      <c r="KXO68"/>
      <c r="KXP68"/>
      <c r="KXQ68"/>
      <c r="KXR68"/>
      <c r="KXS68"/>
      <c r="KXT68"/>
      <c r="KXU68"/>
      <c r="KXV68"/>
      <c r="KXW68"/>
      <c r="KXX68"/>
      <c r="KXY68"/>
      <c r="KXZ68"/>
      <c r="KYA68"/>
      <c r="KYB68"/>
      <c r="KYC68"/>
      <c r="KYD68"/>
      <c r="KYE68"/>
      <c r="KYF68"/>
      <c r="KYG68"/>
      <c r="KYH68"/>
      <c r="KYI68"/>
      <c r="KYJ68"/>
      <c r="KYK68"/>
      <c r="KYL68"/>
      <c r="KYM68"/>
      <c r="KYN68"/>
      <c r="KYO68"/>
      <c r="KYP68"/>
      <c r="KYQ68"/>
      <c r="KYR68"/>
      <c r="KYS68"/>
      <c r="KYT68"/>
      <c r="KYU68"/>
      <c r="KYV68"/>
      <c r="KYW68"/>
      <c r="KYX68"/>
      <c r="KYY68"/>
      <c r="KYZ68"/>
      <c r="KZA68"/>
      <c r="KZB68"/>
      <c r="KZC68"/>
      <c r="KZD68"/>
      <c r="KZE68"/>
      <c r="KZF68"/>
      <c r="KZG68"/>
      <c r="KZH68"/>
      <c r="KZI68"/>
      <c r="KZJ68"/>
      <c r="KZK68"/>
      <c r="KZL68"/>
      <c r="KZM68"/>
      <c r="KZN68"/>
      <c r="KZO68"/>
      <c r="KZP68"/>
      <c r="KZQ68"/>
      <c r="KZR68"/>
      <c r="KZS68"/>
      <c r="KZT68"/>
      <c r="KZU68"/>
      <c r="KZV68"/>
      <c r="KZW68"/>
      <c r="KZX68"/>
      <c r="KZY68"/>
      <c r="KZZ68"/>
      <c r="LAA68"/>
      <c r="LAB68"/>
      <c r="LAC68"/>
      <c r="LAD68"/>
      <c r="LAE68"/>
      <c r="LAF68"/>
      <c r="LAG68"/>
      <c r="LAH68"/>
      <c r="LAI68"/>
      <c r="LAJ68"/>
      <c r="LAK68"/>
      <c r="LAL68"/>
      <c r="LAM68"/>
      <c r="LAN68"/>
      <c r="LAO68"/>
      <c r="LAP68"/>
      <c r="LAQ68"/>
      <c r="LAR68"/>
      <c r="LAS68"/>
      <c r="LAT68"/>
      <c r="LAU68"/>
      <c r="LAV68"/>
      <c r="LAW68"/>
      <c r="LAX68"/>
      <c r="LAY68"/>
      <c r="LAZ68"/>
      <c r="LBA68"/>
      <c r="LBB68"/>
      <c r="LBC68"/>
      <c r="LBD68"/>
      <c r="LBE68"/>
      <c r="LBF68"/>
      <c r="LBG68"/>
      <c r="LBH68"/>
      <c r="LBI68"/>
      <c r="LBJ68"/>
      <c r="LBK68"/>
      <c r="LBL68"/>
      <c r="LBM68"/>
      <c r="LBN68"/>
      <c r="LBO68"/>
      <c r="LBP68"/>
      <c r="LBQ68"/>
      <c r="LBR68"/>
      <c r="LBS68"/>
      <c r="LBT68"/>
      <c r="LBU68"/>
      <c r="LBV68"/>
      <c r="LBW68"/>
      <c r="LBX68"/>
      <c r="LBY68"/>
      <c r="LBZ68"/>
      <c r="LCA68"/>
      <c r="LCB68"/>
      <c r="LCC68"/>
      <c r="LCD68"/>
      <c r="LCE68"/>
      <c r="LCF68"/>
      <c r="LCG68"/>
      <c r="LCH68"/>
      <c r="LCI68"/>
      <c r="LCJ68"/>
      <c r="LCK68"/>
      <c r="LCL68"/>
      <c r="LCM68"/>
      <c r="LCN68"/>
      <c r="LCO68"/>
      <c r="LCP68"/>
      <c r="LCQ68"/>
      <c r="LCR68"/>
      <c r="LCS68"/>
      <c r="LCT68"/>
      <c r="LCU68"/>
      <c r="LCV68"/>
      <c r="LCW68"/>
      <c r="LCX68"/>
      <c r="LCY68"/>
      <c r="LCZ68"/>
      <c r="LDA68"/>
      <c r="LDB68"/>
      <c r="LDC68"/>
      <c r="LDD68"/>
      <c r="LDE68"/>
      <c r="LDF68"/>
      <c r="LDG68"/>
      <c r="LDH68"/>
      <c r="LDI68"/>
      <c r="LDJ68"/>
      <c r="LDK68"/>
      <c r="LDL68"/>
      <c r="LDM68"/>
      <c r="LDN68"/>
      <c r="LDO68"/>
      <c r="LDP68"/>
      <c r="LDQ68"/>
      <c r="LDR68"/>
      <c r="LDS68"/>
      <c r="LDT68"/>
      <c r="LDU68"/>
      <c r="LDV68"/>
      <c r="LDW68"/>
      <c r="LDX68"/>
      <c r="LDY68"/>
      <c r="LDZ68"/>
      <c r="LEA68"/>
      <c r="LEB68"/>
      <c r="LEC68"/>
      <c r="LED68"/>
      <c r="LEE68"/>
      <c r="LEF68"/>
      <c r="LEG68"/>
      <c r="LEH68"/>
      <c r="LEI68"/>
      <c r="LEJ68"/>
      <c r="LEK68"/>
      <c r="LEL68"/>
      <c r="LEM68"/>
      <c r="LEN68"/>
      <c r="LEO68"/>
      <c r="LEP68"/>
      <c r="LEQ68"/>
      <c r="LER68"/>
      <c r="LES68"/>
      <c r="LET68"/>
      <c r="LEU68"/>
      <c r="LEV68"/>
      <c r="LEW68"/>
      <c r="LEX68"/>
      <c r="LEY68"/>
      <c r="LEZ68"/>
      <c r="LFA68"/>
      <c r="LFB68"/>
      <c r="LFC68"/>
      <c r="LFD68"/>
      <c r="LFE68"/>
      <c r="LFF68"/>
      <c r="LFG68"/>
      <c r="LFH68"/>
      <c r="LFI68"/>
      <c r="LFJ68"/>
      <c r="LFK68"/>
      <c r="LFL68"/>
      <c r="LFM68"/>
      <c r="LFN68"/>
      <c r="LFO68"/>
      <c r="LFP68"/>
      <c r="LFQ68"/>
      <c r="LFR68"/>
      <c r="LFS68"/>
      <c r="LFT68"/>
      <c r="LFU68"/>
      <c r="LFV68"/>
      <c r="LFW68"/>
      <c r="LFX68"/>
      <c r="LFY68"/>
      <c r="LFZ68"/>
      <c r="LGA68"/>
      <c r="LGB68"/>
      <c r="LGC68"/>
      <c r="LGD68"/>
      <c r="LGE68"/>
      <c r="LGF68"/>
      <c r="LGG68"/>
      <c r="LGH68"/>
      <c r="LGI68"/>
      <c r="LGJ68"/>
      <c r="LGK68"/>
      <c r="LGL68"/>
      <c r="LGM68"/>
      <c r="LGN68"/>
      <c r="LGO68"/>
      <c r="LGP68"/>
      <c r="LGQ68"/>
      <c r="LGR68"/>
      <c r="LGS68"/>
      <c r="LGT68"/>
      <c r="LGU68"/>
      <c r="LGV68"/>
      <c r="LGW68"/>
      <c r="LGX68"/>
      <c r="LGY68"/>
      <c r="LGZ68"/>
      <c r="LHA68"/>
      <c r="LHB68"/>
      <c r="LHC68"/>
      <c r="LHD68"/>
      <c r="LHE68"/>
      <c r="LHF68"/>
      <c r="LHG68"/>
      <c r="LHH68"/>
      <c r="LHI68"/>
      <c r="LHJ68"/>
      <c r="LHK68"/>
      <c r="LHL68"/>
      <c r="LHM68"/>
      <c r="LHN68"/>
      <c r="LHO68"/>
      <c r="LHP68"/>
      <c r="LHQ68"/>
      <c r="LHR68"/>
      <c r="LHS68"/>
      <c r="LHT68"/>
      <c r="LHU68"/>
      <c r="LHV68"/>
      <c r="LHW68"/>
      <c r="LHX68"/>
      <c r="LHY68"/>
      <c r="LHZ68"/>
      <c r="LIA68"/>
      <c r="LIB68"/>
      <c r="LIC68"/>
      <c r="LID68"/>
      <c r="LIE68"/>
      <c r="LIF68"/>
      <c r="LIG68"/>
      <c r="LIH68"/>
      <c r="LII68"/>
      <c r="LIJ68"/>
      <c r="LIK68"/>
      <c r="LIL68"/>
      <c r="LIM68"/>
      <c r="LIN68"/>
      <c r="LIO68"/>
      <c r="LIP68"/>
      <c r="LIQ68"/>
      <c r="LIR68"/>
      <c r="LIS68"/>
      <c r="LIT68"/>
      <c r="LIU68"/>
      <c r="LIV68"/>
      <c r="LIW68"/>
      <c r="LIX68"/>
      <c r="LIY68"/>
      <c r="LIZ68"/>
      <c r="LJA68"/>
      <c r="LJB68"/>
      <c r="LJC68"/>
      <c r="LJD68"/>
      <c r="LJE68"/>
      <c r="LJF68"/>
      <c r="LJG68"/>
      <c r="LJH68"/>
      <c r="LJI68"/>
      <c r="LJJ68"/>
      <c r="LJK68"/>
      <c r="LJL68"/>
      <c r="LJM68"/>
      <c r="LJN68"/>
      <c r="LJO68"/>
      <c r="LJP68"/>
      <c r="LJQ68"/>
      <c r="LJR68"/>
      <c r="LJS68"/>
      <c r="LJT68"/>
      <c r="LJU68"/>
      <c r="LJV68"/>
      <c r="LJW68"/>
      <c r="LJX68"/>
      <c r="LJY68"/>
      <c r="LJZ68"/>
      <c r="LKA68"/>
      <c r="LKB68"/>
      <c r="LKC68"/>
      <c r="LKD68"/>
      <c r="LKE68"/>
      <c r="LKF68"/>
      <c r="LKG68"/>
      <c r="LKH68"/>
      <c r="LKI68"/>
      <c r="LKJ68"/>
      <c r="LKK68"/>
      <c r="LKL68"/>
      <c r="LKM68"/>
      <c r="LKN68"/>
      <c r="LKO68"/>
      <c r="LKP68"/>
      <c r="LKQ68"/>
      <c r="LKR68"/>
      <c r="LKS68"/>
      <c r="LKT68"/>
      <c r="LKU68"/>
      <c r="LKV68"/>
      <c r="LKW68"/>
      <c r="LKX68"/>
      <c r="LKY68"/>
      <c r="LKZ68"/>
      <c r="LLA68"/>
      <c r="LLB68"/>
      <c r="LLC68"/>
      <c r="LLD68"/>
      <c r="LLE68"/>
      <c r="LLF68"/>
      <c r="LLG68"/>
      <c r="LLH68"/>
      <c r="LLI68"/>
      <c r="LLJ68"/>
      <c r="LLK68"/>
      <c r="LLL68"/>
      <c r="LLM68"/>
      <c r="LLN68"/>
      <c r="LLO68"/>
      <c r="LLP68"/>
      <c r="LLQ68"/>
      <c r="LLR68"/>
      <c r="LLS68"/>
      <c r="LLT68"/>
      <c r="LLU68"/>
      <c r="LLV68"/>
      <c r="LLW68"/>
      <c r="LLX68"/>
      <c r="LLY68"/>
      <c r="LLZ68"/>
      <c r="LMA68"/>
      <c r="LMB68"/>
      <c r="LMC68"/>
      <c r="LMD68"/>
      <c r="LME68"/>
      <c r="LMF68"/>
      <c r="LMG68"/>
      <c r="LMH68"/>
      <c r="LMI68"/>
      <c r="LMJ68"/>
      <c r="LMK68"/>
      <c r="LML68"/>
      <c r="LMM68"/>
      <c r="LMN68"/>
      <c r="LMO68"/>
      <c r="LMP68"/>
      <c r="LMQ68"/>
      <c r="LMR68"/>
      <c r="LMS68"/>
      <c r="LMT68"/>
      <c r="LMU68"/>
      <c r="LMV68"/>
      <c r="LMW68"/>
      <c r="LMX68"/>
      <c r="LMY68"/>
      <c r="LMZ68"/>
      <c r="LNA68"/>
      <c r="LNB68"/>
      <c r="LNC68"/>
      <c r="LND68"/>
      <c r="LNE68"/>
      <c r="LNF68"/>
      <c r="LNG68"/>
      <c r="LNH68"/>
      <c r="LNI68"/>
      <c r="LNJ68"/>
      <c r="LNK68"/>
      <c r="LNL68"/>
      <c r="LNM68"/>
      <c r="LNN68"/>
      <c r="LNO68"/>
      <c r="LNP68"/>
      <c r="LNQ68"/>
      <c r="LNR68"/>
      <c r="LNS68"/>
      <c r="LNT68"/>
      <c r="LNU68"/>
      <c r="LNV68"/>
      <c r="LNW68"/>
      <c r="LNX68"/>
      <c r="LNY68"/>
      <c r="LNZ68"/>
      <c r="LOA68"/>
      <c r="LOB68"/>
      <c r="LOC68"/>
      <c r="LOD68"/>
      <c r="LOE68"/>
      <c r="LOF68"/>
      <c r="LOG68"/>
      <c r="LOH68"/>
      <c r="LOI68"/>
      <c r="LOJ68"/>
      <c r="LOK68"/>
      <c r="LOL68"/>
      <c r="LOM68"/>
      <c r="LON68"/>
      <c r="LOO68"/>
      <c r="LOP68"/>
      <c r="LOQ68"/>
      <c r="LOR68"/>
      <c r="LOS68"/>
      <c r="LOT68"/>
      <c r="LOU68"/>
      <c r="LOV68"/>
      <c r="LOW68"/>
      <c r="LOX68"/>
      <c r="LOY68"/>
      <c r="LOZ68"/>
      <c r="LPA68"/>
      <c r="LPB68"/>
      <c r="LPC68"/>
      <c r="LPD68"/>
      <c r="LPE68"/>
      <c r="LPF68"/>
      <c r="LPG68"/>
      <c r="LPH68"/>
      <c r="LPI68"/>
      <c r="LPJ68"/>
      <c r="LPK68"/>
      <c r="LPL68"/>
      <c r="LPM68"/>
      <c r="LPN68"/>
      <c r="LPO68"/>
      <c r="LPP68"/>
      <c r="LPQ68"/>
      <c r="LPR68"/>
      <c r="LPS68"/>
      <c r="LPT68"/>
      <c r="LPU68"/>
      <c r="LPV68"/>
      <c r="LPW68"/>
      <c r="LPX68"/>
      <c r="LPY68"/>
      <c r="LPZ68"/>
      <c r="LQA68"/>
      <c r="LQB68"/>
      <c r="LQC68"/>
      <c r="LQD68"/>
      <c r="LQE68"/>
      <c r="LQF68"/>
      <c r="LQG68"/>
      <c r="LQH68"/>
      <c r="LQI68"/>
      <c r="LQJ68"/>
      <c r="LQK68"/>
      <c r="LQL68"/>
      <c r="LQM68"/>
      <c r="LQN68"/>
      <c r="LQO68"/>
      <c r="LQP68"/>
      <c r="LQQ68"/>
      <c r="LQR68"/>
      <c r="LQS68"/>
      <c r="LQT68"/>
      <c r="LQU68"/>
      <c r="LQV68"/>
      <c r="LQW68"/>
      <c r="LQX68"/>
      <c r="LQY68"/>
      <c r="LQZ68"/>
      <c r="LRA68"/>
      <c r="LRB68"/>
      <c r="LRC68"/>
      <c r="LRD68"/>
      <c r="LRE68"/>
      <c r="LRF68"/>
      <c r="LRG68"/>
      <c r="LRH68"/>
      <c r="LRI68"/>
      <c r="LRJ68"/>
      <c r="LRK68"/>
      <c r="LRL68"/>
      <c r="LRM68"/>
      <c r="LRN68"/>
      <c r="LRO68"/>
      <c r="LRP68"/>
      <c r="LRQ68"/>
      <c r="LRR68"/>
      <c r="LRS68"/>
      <c r="LRT68"/>
      <c r="LRU68"/>
      <c r="LRV68"/>
      <c r="LRW68"/>
      <c r="LRX68"/>
      <c r="LRY68"/>
      <c r="LRZ68"/>
      <c r="LSA68"/>
      <c r="LSB68"/>
      <c r="LSC68"/>
      <c r="LSD68"/>
      <c r="LSE68"/>
      <c r="LSF68"/>
      <c r="LSG68"/>
      <c r="LSH68"/>
      <c r="LSI68"/>
      <c r="LSJ68"/>
      <c r="LSK68"/>
      <c r="LSL68"/>
      <c r="LSM68"/>
      <c r="LSN68"/>
      <c r="LSO68"/>
      <c r="LSP68"/>
      <c r="LSQ68"/>
      <c r="LSR68"/>
      <c r="LSS68"/>
      <c r="LST68"/>
      <c r="LSU68"/>
      <c r="LSV68"/>
      <c r="LSW68"/>
      <c r="LSX68"/>
      <c r="LSY68"/>
      <c r="LSZ68"/>
      <c r="LTA68"/>
      <c r="LTB68"/>
      <c r="LTC68"/>
      <c r="LTD68"/>
      <c r="LTE68"/>
      <c r="LTF68"/>
      <c r="LTG68"/>
      <c r="LTH68"/>
      <c r="LTI68"/>
      <c r="LTJ68"/>
      <c r="LTK68"/>
      <c r="LTL68"/>
      <c r="LTM68"/>
      <c r="LTN68"/>
      <c r="LTO68"/>
      <c r="LTP68"/>
      <c r="LTQ68"/>
      <c r="LTR68"/>
      <c r="LTS68"/>
      <c r="LTT68"/>
      <c r="LTU68"/>
      <c r="LTV68"/>
      <c r="LTW68"/>
      <c r="LTX68"/>
      <c r="LTY68"/>
      <c r="LTZ68"/>
      <c r="LUA68"/>
      <c r="LUB68"/>
      <c r="LUC68"/>
      <c r="LUD68"/>
      <c r="LUE68"/>
      <c r="LUF68"/>
      <c r="LUG68"/>
      <c r="LUH68"/>
      <c r="LUI68"/>
      <c r="LUJ68"/>
      <c r="LUK68"/>
      <c r="LUL68"/>
      <c r="LUM68"/>
      <c r="LUN68"/>
      <c r="LUO68"/>
      <c r="LUP68"/>
      <c r="LUQ68"/>
      <c r="LUR68"/>
      <c r="LUS68"/>
      <c r="LUT68"/>
      <c r="LUU68"/>
      <c r="LUV68"/>
      <c r="LUW68"/>
      <c r="LUX68"/>
      <c r="LUY68"/>
      <c r="LUZ68"/>
      <c r="LVA68"/>
      <c r="LVB68"/>
      <c r="LVC68"/>
      <c r="LVD68"/>
      <c r="LVE68"/>
      <c r="LVF68"/>
      <c r="LVG68"/>
      <c r="LVH68"/>
      <c r="LVI68"/>
      <c r="LVJ68"/>
      <c r="LVK68"/>
      <c r="LVL68"/>
      <c r="LVM68"/>
      <c r="LVN68"/>
      <c r="LVO68"/>
      <c r="LVP68"/>
      <c r="LVQ68"/>
      <c r="LVR68"/>
      <c r="LVS68"/>
      <c r="LVT68"/>
      <c r="LVU68"/>
      <c r="LVV68"/>
      <c r="LVW68"/>
      <c r="LVX68"/>
      <c r="LVY68"/>
      <c r="LVZ68"/>
      <c r="LWA68"/>
      <c r="LWB68"/>
      <c r="LWC68"/>
      <c r="LWD68"/>
      <c r="LWE68"/>
      <c r="LWF68"/>
      <c r="LWG68"/>
      <c r="LWH68"/>
      <c r="LWI68"/>
      <c r="LWJ68"/>
      <c r="LWK68"/>
      <c r="LWL68"/>
      <c r="LWM68"/>
      <c r="LWN68"/>
      <c r="LWO68"/>
      <c r="LWP68"/>
      <c r="LWQ68"/>
      <c r="LWR68"/>
      <c r="LWS68"/>
      <c r="LWT68"/>
      <c r="LWU68"/>
      <c r="LWV68"/>
      <c r="LWW68"/>
      <c r="LWX68"/>
      <c r="LWY68"/>
      <c r="LWZ68"/>
      <c r="LXA68"/>
      <c r="LXB68"/>
      <c r="LXC68"/>
      <c r="LXD68"/>
      <c r="LXE68"/>
      <c r="LXF68"/>
      <c r="LXG68"/>
      <c r="LXH68"/>
      <c r="LXI68"/>
      <c r="LXJ68"/>
      <c r="LXK68"/>
      <c r="LXL68"/>
      <c r="LXM68"/>
      <c r="LXN68"/>
      <c r="LXO68"/>
      <c r="LXP68"/>
      <c r="LXQ68"/>
      <c r="LXR68"/>
      <c r="LXS68"/>
      <c r="LXT68"/>
      <c r="LXU68"/>
      <c r="LXV68"/>
      <c r="LXW68"/>
      <c r="LXX68"/>
      <c r="LXY68"/>
      <c r="LXZ68"/>
      <c r="LYA68"/>
      <c r="LYB68"/>
      <c r="LYC68"/>
      <c r="LYD68"/>
      <c r="LYE68"/>
      <c r="LYF68"/>
      <c r="LYG68"/>
      <c r="LYH68"/>
      <c r="LYI68"/>
      <c r="LYJ68"/>
      <c r="LYK68"/>
      <c r="LYL68"/>
      <c r="LYM68"/>
      <c r="LYN68"/>
      <c r="LYO68"/>
      <c r="LYP68"/>
      <c r="LYQ68"/>
      <c r="LYR68"/>
      <c r="LYS68"/>
      <c r="LYT68"/>
      <c r="LYU68"/>
      <c r="LYV68"/>
      <c r="LYW68"/>
      <c r="LYX68"/>
      <c r="LYY68"/>
      <c r="LYZ68"/>
      <c r="LZA68"/>
      <c r="LZB68"/>
      <c r="LZC68"/>
      <c r="LZD68"/>
      <c r="LZE68"/>
      <c r="LZF68"/>
      <c r="LZG68"/>
      <c r="LZH68"/>
      <c r="LZI68"/>
      <c r="LZJ68"/>
      <c r="LZK68"/>
      <c r="LZL68"/>
      <c r="LZM68"/>
      <c r="LZN68"/>
      <c r="LZO68"/>
      <c r="LZP68"/>
      <c r="LZQ68"/>
      <c r="LZR68"/>
      <c r="LZS68"/>
      <c r="LZT68"/>
      <c r="LZU68"/>
      <c r="LZV68"/>
      <c r="LZW68"/>
      <c r="LZX68"/>
      <c r="LZY68"/>
      <c r="LZZ68"/>
      <c r="MAA68"/>
      <c r="MAB68"/>
      <c r="MAC68"/>
      <c r="MAD68"/>
      <c r="MAE68"/>
      <c r="MAF68"/>
      <c r="MAG68"/>
      <c r="MAH68"/>
      <c r="MAI68"/>
      <c r="MAJ68"/>
      <c r="MAK68"/>
      <c r="MAL68"/>
      <c r="MAM68"/>
      <c r="MAN68"/>
      <c r="MAO68"/>
      <c r="MAP68"/>
      <c r="MAQ68"/>
      <c r="MAR68"/>
      <c r="MAS68"/>
      <c r="MAT68"/>
      <c r="MAU68"/>
      <c r="MAV68"/>
      <c r="MAW68"/>
      <c r="MAX68"/>
      <c r="MAY68"/>
      <c r="MAZ68"/>
      <c r="MBA68"/>
      <c r="MBB68"/>
      <c r="MBC68"/>
      <c r="MBD68"/>
      <c r="MBE68"/>
      <c r="MBF68"/>
      <c r="MBG68"/>
      <c r="MBH68"/>
      <c r="MBI68"/>
      <c r="MBJ68"/>
      <c r="MBK68"/>
      <c r="MBL68"/>
      <c r="MBM68"/>
      <c r="MBN68"/>
      <c r="MBO68"/>
      <c r="MBP68"/>
      <c r="MBQ68"/>
      <c r="MBR68"/>
      <c r="MBS68"/>
      <c r="MBT68"/>
      <c r="MBU68"/>
      <c r="MBV68"/>
      <c r="MBW68"/>
      <c r="MBX68"/>
      <c r="MBY68"/>
      <c r="MBZ68"/>
      <c r="MCA68"/>
      <c r="MCB68"/>
      <c r="MCC68"/>
      <c r="MCD68"/>
      <c r="MCE68"/>
      <c r="MCF68"/>
      <c r="MCG68"/>
      <c r="MCH68"/>
      <c r="MCI68"/>
      <c r="MCJ68"/>
      <c r="MCK68"/>
      <c r="MCL68"/>
      <c r="MCM68"/>
      <c r="MCN68"/>
      <c r="MCO68"/>
      <c r="MCP68"/>
      <c r="MCQ68"/>
      <c r="MCR68"/>
      <c r="MCS68"/>
      <c r="MCT68"/>
      <c r="MCU68"/>
      <c r="MCV68"/>
      <c r="MCW68"/>
      <c r="MCX68"/>
      <c r="MCY68"/>
      <c r="MCZ68"/>
      <c r="MDA68"/>
      <c r="MDB68"/>
      <c r="MDC68"/>
      <c r="MDD68"/>
      <c r="MDE68"/>
      <c r="MDF68"/>
      <c r="MDG68"/>
      <c r="MDH68"/>
      <c r="MDI68"/>
      <c r="MDJ68"/>
      <c r="MDK68"/>
      <c r="MDL68"/>
      <c r="MDM68"/>
      <c r="MDN68"/>
      <c r="MDO68"/>
      <c r="MDP68"/>
      <c r="MDQ68"/>
      <c r="MDR68"/>
      <c r="MDS68"/>
      <c r="MDT68"/>
      <c r="MDU68"/>
      <c r="MDV68"/>
      <c r="MDW68"/>
      <c r="MDX68"/>
      <c r="MDY68"/>
      <c r="MDZ68"/>
      <c r="MEA68"/>
      <c r="MEB68"/>
      <c r="MEC68"/>
      <c r="MED68"/>
      <c r="MEE68"/>
      <c r="MEF68"/>
      <c r="MEG68"/>
      <c r="MEH68"/>
      <c r="MEI68"/>
      <c r="MEJ68"/>
      <c r="MEK68"/>
      <c r="MEL68"/>
      <c r="MEM68"/>
      <c r="MEN68"/>
      <c r="MEO68"/>
      <c r="MEP68"/>
      <c r="MEQ68"/>
      <c r="MER68"/>
      <c r="MES68"/>
      <c r="MET68"/>
      <c r="MEU68"/>
      <c r="MEV68"/>
      <c r="MEW68"/>
      <c r="MEX68"/>
      <c r="MEY68"/>
      <c r="MEZ68"/>
      <c r="MFA68"/>
      <c r="MFB68"/>
      <c r="MFC68"/>
      <c r="MFD68"/>
      <c r="MFE68"/>
      <c r="MFF68"/>
      <c r="MFG68"/>
      <c r="MFH68"/>
      <c r="MFI68"/>
      <c r="MFJ68"/>
      <c r="MFK68"/>
      <c r="MFL68"/>
      <c r="MFM68"/>
      <c r="MFN68"/>
      <c r="MFO68"/>
      <c r="MFP68"/>
      <c r="MFQ68"/>
      <c r="MFR68"/>
      <c r="MFS68"/>
      <c r="MFT68"/>
      <c r="MFU68"/>
      <c r="MFV68"/>
      <c r="MFW68"/>
      <c r="MFX68"/>
      <c r="MFY68"/>
      <c r="MFZ68"/>
      <c r="MGA68"/>
      <c r="MGB68"/>
      <c r="MGC68"/>
      <c r="MGD68"/>
      <c r="MGE68"/>
      <c r="MGF68"/>
      <c r="MGG68"/>
      <c r="MGH68"/>
      <c r="MGI68"/>
      <c r="MGJ68"/>
      <c r="MGK68"/>
      <c r="MGL68"/>
      <c r="MGM68"/>
      <c r="MGN68"/>
      <c r="MGO68"/>
      <c r="MGP68"/>
      <c r="MGQ68"/>
      <c r="MGR68"/>
      <c r="MGS68"/>
      <c r="MGT68"/>
      <c r="MGU68"/>
      <c r="MGV68"/>
      <c r="MGW68"/>
      <c r="MGX68"/>
      <c r="MGY68"/>
      <c r="MGZ68"/>
      <c r="MHA68"/>
      <c r="MHB68"/>
      <c r="MHC68"/>
      <c r="MHD68"/>
      <c r="MHE68"/>
      <c r="MHF68"/>
      <c r="MHG68"/>
      <c r="MHH68"/>
      <c r="MHI68"/>
      <c r="MHJ68"/>
      <c r="MHK68"/>
      <c r="MHL68"/>
      <c r="MHM68"/>
      <c r="MHN68"/>
      <c r="MHO68"/>
      <c r="MHP68"/>
      <c r="MHQ68"/>
      <c r="MHR68"/>
      <c r="MHS68"/>
      <c r="MHT68"/>
      <c r="MHU68"/>
      <c r="MHV68"/>
      <c r="MHW68"/>
      <c r="MHX68"/>
      <c r="MHY68"/>
      <c r="MHZ68"/>
      <c r="MIA68"/>
      <c r="MIB68"/>
      <c r="MIC68"/>
      <c r="MID68"/>
      <c r="MIE68"/>
      <c r="MIF68"/>
      <c r="MIG68"/>
      <c r="MIH68"/>
      <c r="MII68"/>
      <c r="MIJ68"/>
      <c r="MIK68"/>
      <c r="MIL68"/>
      <c r="MIM68"/>
      <c r="MIN68"/>
      <c r="MIO68"/>
      <c r="MIP68"/>
      <c r="MIQ68"/>
      <c r="MIR68"/>
      <c r="MIS68"/>
      <c r="MIT68"/>
      <c r="MIU68"/>
      <c r="MIV68"/>
      <c r="MIW68"/>
      <c r="MIX68"/>
      <c r="MIY68"/>
      <c r="MIZ68"/>
      <c r="MJA68"/>
      <c r="MJB68"/>
      <c r="MJC68"/>
      <c r="MJD68"/>
      <c r="MJE68"/>
      <c r="MJF68"/>
      <c r="MJG68"/>
      <c r="MJH68"/>
      <c r="MJI68"/>
      <c r="MJJ68"/>
      <c r="MJK68"/>
      <c r="MJL68"/>
      <c r="MJM68"/>
      <c r="MJN68"/>
      <c r="MJO68"/>
      <c r="MJP68"/>
      <c r="MJQ68"/>
      <c r="MJR68"/>
      <c r="MJS68"/>
      <c r="MJT68"/>
      <c r="MJU68"/>
      <c r="MJV68"/>
      <c r="MJW68"/>
      <c r="MJX68"/>
      <c r="MJY68"/>
      <c r="MJZ68"/>
      <c r="MKA68"/>
      <c r="MKB68"/>
      <c r="MKC68"/>
      <c r="MKD68"/>
      <c r="MKE68"/>
      <c r="MKF68"/>
      <c r="MKG68"/>
      <c r="MKH68"/>
      <c r="MKI68"/>
      <c r="MKJ68"/>
      <c r="MKK68"/>
      <c r="MKL68"/>
      <c r="MKM68"/>
      <c r="MKN68"/>
      <c r="MKO68"/>
      <c r="MKP68"/>
      <c r="MKQ68"/>
      <c r="MKR68"/>
      <c r="MKS68"/>
      <c r="MKT68"/>
      <c r="MKU68"/>
      <c r="MKV68"/>
      <c r="MKW68"/>
      <c r="MKX68"/>
      <c r="MKY68"/>
      <c r="MKZ68"/>
      <c r="MLA68"/>
      <c r="MLB68"/>
      <c r="MLC68"/>
      <c r="MLD68"/>
      <c r="MLE68"/>
      <c r="MLF68"/>
      <c r="MLG68"/>
      <c r="MLH68"/>
      <c r="MLI68"/>
      <c r="MLJ68"/>
      <c r="MLK68"/>
      <c r="MLL68"/>
      <c r="MLM68"/>
      <c r="MLN68"/>
      <c r="MLO68"/>
      <c r="MLP68"/>
      <c r="MLQ68"/>
      <c r="MLR68"/>
      <c r="MLS68"/>
      <c r="MLT68"/>
      <c r="MLU68"/>
      <c r="MLV68"/>
      <c r="MLW68"/>
      <c r="MLX68"/>
      <c r="MLY68"/>
      <c r="MLZ68"/>
      <c r="MMA68"/>
      <c r="MMB68"/>
      <c r="MMC68"/>
      <c r="MMD68"/>
      <c r="MME68"/>
      <c r="MMF68"/>
      <c r="MMG68"/>
      <c r="MMH68"/>
      <c r="MMI68"/>
      <c r="MMJ68"/>
      <c r="MMK68"/>
      <c r="MML68"/>
      <c r="MMM68"/>
      <c r="MMN68"/>
      <c r="MMO68"/>
      <c r="MMP68"/>
      <c r="MMQ68"/>
      <c r="MMR68"/>
      <c r="MMS68"/>
      <c r="MMT68"/>
      <c r="MMU68"/>
      <c r="MMV68"/>
      <c r="MMW68"/>
      <c r="MMX68"/>
      <c r="MMY68"/>
      <c r="MMZ68"/>
      <c r="MNA68"/>
      <c r="MNB68"/>
      <c r="MNC68"/>
      <c r="MND68"/>
      <c r="MNE68"/>
      <c r="MNF68"/>
      <c r="MNG68"/>
      <c r="MNH68"/>
      <c r="MNI68"/>
      <c r="MNJ68"/>
      <c r="MNK68"/>
      <c r="MNL68"/>
      <c r="MNM68"/>
      <c r="MNN68"/>
      <c r="MNO68"/>
      <c r="MNP68"/>
      <c r="MNQ68"/>
      <c r="MNR68"/>
      <c r="MNS68"/>
      <c r="MNT68"/>
      <c r="MNU68"/>
      <c r="MNV68"/>
      <c r="MNW68"/>
      <c r="MNX68"/>
      <c r="MNY68"/>
      <c r="MNZ68"/>
      <c r="MOA68"/>
      <c r="MOB68"/>
      <c r="MOC68"/>
      <c r="MOD68"/>
      <c r="MOE68"/>
      <c r="MOF68"/>
      <c r="MOG68"/>
      <c r="MOH68"/>
      <c r="MOI68"/>
      <c r="MOJ68"/>
      <c r="MOK68"/>
      <c r="MOL68"/>
      <c r="MOM68"/>
      <c r="MON68"/>
      <c r="MOO68"/>
      <c r="MOP68"/>
      <c r="MOQ68"/>
      <c r="MOR68"/>
      <c r="MOS68"/>
      <c r="MOT68"/>
      <c r="MOU68"/>
      <c r="MOV68"/>
      <c r="MOW68"/>
      <c r="MOX68"/>
      <c r="MOY68"/>
      <c r="MOZ68"/>
      <c r="MPA68"/>
      <c r="MPB68"/>
      <c r="MPC68"/>
      <c r="MPD68"/>
      <c r="MPE68"/>
      <c r="MPF68"/>
      <c r="MPG68"/>
      <c r="MPH68"/>
      <c r="MPI68"/>
      <c r="MPJ68"/>
      <c r="MPK68"/>
      <c r="MPL68"/>
      <c r="MPM68"/>
      <c r="MPN68"/>
      <c r="MPO68"/>
      <c r="MPP68"/>
      <c r="MPQ68"/>
      <c r="MPR68"/>
      <c r="MPS68"/>
      <c r="MPT68"/>
      <c r="MPU68"/>
      <c r="MPV68"/>
      <c r="MPW68"/>
      <c r="MPX68"/>
      <c r="MPY68"/>
      <c r="MPZ68"/>
      <c r="MQA68"/>
      <c r="MQB68"/>
      <c r="MQC68"/>
      <c r="MQD68"/>
      <c r="MQE68"/>
      <c r="MQF68"/>
      <c r="MQG68"/>
      <c r="MQH68"/>
      <c r="MQI68"/>
      <c r="MQJ68"/>
      <c r="MQK68"/>
      <c r="MQL68"/>
      <c r="MQM68"/>
      <c r="MQN68"/>
      <c r="MQO68"/>
      <c r="MQP68"/>
      <c r="MQQ68"/>
      <c r="MQR68"/>
      <c r="MQS68"/>
      <c r="MQT68"/>
      <c r="MQU68"/>
      <c r="MQV68"/>
      <c r="MQW68"/>
      <c r="MQX68"/>
      <c r="MQY68"/>
      <c r="MQZ68"/>
      <c r="MRA68"/>
      <c r="MRB68"/>
      <c r="MRC68"/>
      <c r="MRD68"/>
      <c r="MRE68"/>
      <c r="MRF68"/>
      <c r="MRG68"/>
      <c r="MRH68"/>
      <c r="MRI68"/>
      <c r="MRJ68"/>
      <c r="MRK68"/>
      <c r="MRL68"/>
      <c r="MRM68"/>
      <c r="MRN68"/>
      <c r="MRO68"/>
      <c r="MRP68"/>
      <c r="MRQ68"/>
      <c r="MRR68"/>
      <c r="MRS68"/>
      <c r="MRT68"/>
      <c r="MRU68"/>
      <c r="MRV68"/>
      <c r="MRW68"/>
      <c r="MRX68"/>
      <c r="MRY68"/>
      <c r="MRZ68"/>
      <c r="MSA68"/>
      <c r="MSB68"/>
      <c r="MSC68"/>
      <c r="MSD68"/>
      <c r="MSE68"/>
      <c r="MSF68"/>
      <c r="MSG68"/>
      <c r="MSH68"/>
      <c r="MSI68"/>
      <c r="MSJ68"/>
      <c r="MSK68"/>
      <c r="MSL68"/>
      <c r="MSM68"/>
      <c r="MSN68"/>
      <c r="MSO68"/>
      <c r="MSP68"/>
      <c r="MSQ68"/>
      <c r="MSR68"/>
      <c r="MSS68"/>
      <c r="MST68"/>
      <c r="MSU68"/>
      <c r="MSV68"/>
      <c r="MSW68"/>
      <c r="MSX68"/>
      <c r="MSY68"/>
      <c r="MSZ68"/>
      <c r="MTA68"/>
      <c r="MTB68"/>
      <c r="MTC68"/>
      <c r="MTD68"/>
      <c r="MTE68"/>
      <c r="MTF68"/>
      <c r="MTG68"/>
      <c r="MTH68"/>
      <c r="MTI68"/>
      <c r="MTJ68"/>
      <c r="MTK68"/>
      <c r="MTL68"/>
      <c r="MTM68"/>
      <c r="MTN68"/>
      <c r="MTO68"/>
      <c r="MTP68"/>
      <c r="MTQ68"/>
      <c r="MTR68"/>
      <c r="MTS68"/>
      <c r="MTT68"/>
      <c r="MTU68"/>
      <c r="MTV68"/>
      <c r="MTW68"/>
      <c r="MTX68"/>
      <c r="MTY68"/>
      <c r="MTZ68"/>
      <c r="MUA68"/>
      <c r="MUB68"/>
      <c r="MUC68"/>
      <c r="MUD68"/>
      <c r="MUE68"/>
      <c r="MUF68"/>
      <c r="MUG68"/>
      <c r="MUH68"/>
      <c r="MUI68"/>
      <c r="MUJ68"/>
      <c r="MUK68"/>
      <c r="MUL68"/>
      <c r="MUM68"/>
      <c r="MUN68"/>
      <c r="MUO68"/>
      <c r="MUP68"/>
      <c r="MUQ68"/>
      <c r="MUR68"/>
      <c r="MUS68"/>
      <c r="MUT68"/>
      <c r="MUU68"/>
      <c r="MUV68"/>
      <c r="MUW68"/>
      <c r="MUX68"/>
      <c r="MUY68"/>
      <c r="MUZ68"/>
      <c r="MVA68"/>
      <c r="MVB68"/>
      <c r="MVC68"/>
      <c r="MVD68"/>
      <c r="MVE68"/>
      <c r="MVF68"/>
      <c r="MVG68"/>
      <c r="MVH68"/>
      <c r="MVI68"/>
      <c r="MVJ68"/>
      <c r="MVK68"/>
      <c r="MVL68"/>
      <c r="MVM68"/>
      <c r="MVN68"/>
      <c r="MVO68"/>
      <c r="MVP68"/>
      <c r="MVQ68"/>
      <c r="MVR68"/>
      <c r="MVS68"/>
      <c r="MVT68"/>
      <c r="MVU68"/>
      <c r="MVV68"/>
      <c r="MVW68"/>
      <c r="MVX68"/>
      <c r="MVY68"/>
      <c r="MVZ68"/>
      <c r="MWA68"/>
      <c r="MWB68"/>
      <c r="MWC68"/>
      <c r="MWD68"/>
      <c r="MWE68"/>
      <c r="MWF68"/>
      <c r="MWG68"/>
      <c r="MWH68"/>
      <c r="MWI68"/>
      <c r="MWJ68"/>
      <c r="MWK68"/>
      <c r="MWL68"/>
      <c r="MWM68"/>
      <c r="MWN68"/>
      <c r="MWO68"/>
      <c r="MWP68"/>
      <c r="MWQ68"/>
      <c r="MWR68"/>
      <c r="MWS68"/>
      <c r="MWT68"/>
      <c r="MWU68"/>
      <c r="MWV68"/>
      <c r="MWW68"/>
      <c r="MWX68"/>
      <c r="MWY68"/>
      <c r="MWZ68"/>
      <c r="MXA68"/>
      <c r="MXB68"/>
      <c r="MXC68"/>
      <c r="MXD68"/>
      <c r="MXE68"/>
      <c r="MXF68"/>
      <c r="MXG68"/>
      <c r="MXH68"/>
      <c r="MXI68"/>
      <c r="MXJ68"/>
      <c r="MXK68"/>
      <c r="MXL68"/>
      <c r="MXM68"/>
      <c r="MXN68"/>
      <c r="MXO68"/>
      <c r="MXP68"/>
      <c r="MXQ68"/>
      <c r="MXR68"/>
      <c r="MXS68"/>
      <c r="MXT68"/>
      <c r="MXU68"/>
      <c r="MXV68"/>
      <c r="MXW68"/>
      <c r="MXX68"/>
      <c r="MXY68"/>
      <c r="MXZ68"/>
      <c r="MYA68"/>
      <c r="MYB68"/>
      <c r="MYC68"/>
      <c r="MYD68"/>
      <c r="MYE68"/>
      <c r="MYF68"/>
      <c r="MYG68"/>
      <c r="MYH68"/>
      <c r="MYI68"/>
      <c r="MYJ68"/>
      <c r="MYK68"/>
      <c r="MYL68"/>
      <c r="MYM68"/>
      <c r="MYN68"/>
      <c r="MYO68"/>
      <c r="MYP68"/>
      <c r="MYQ68"/>
      <c r="MYR68"/>
      <c r="MYS68"/>
      <c r="MYT68"/>
      <c r="MYU68"/>
      <c r="MYV68"/>
      <c r="MYW68"/>
      <c r="MYX68"/>
      <c r="MYY68"/>
      <c r="MYZ68"/>
      <c r="MZA68"/>
      <c r="MZB68"/>
      <c r="MZC68"/>
      <c r="MZD68"/>
      <c r="MZE68"/>
      <c r="MZF68"/>
      <c r="MZG68"/>
      <c r="MZH68"/>
      <c r="MZI68"/>
      <c r="MZJ68"/>
      <c r="MZK68"/>
      <c r="MZL68"/>
      <c r="MZM68"/>
      <c r="MZN68"/>
      <c r="MZO68"/>
      <c r="MZP68"/>
      <c r="MZQ68"/>
      <c r="MZR68"/>
      <c r="MZS68"/>
      <c r="MZT68"/>
      <c r="MZU68"/>
      <c r="MZV68"/>
      <c r="MZW68"/>
      <c r="MZX68"/>
      <c r="MZY68"/>
      <c r="MZZ68"/>
      <c r="NAA68"/>
      <c r="NAB68"/>
      <c r="NAC68"/>
      <c r="NAD68"/>
      <c r="NAE68"/>
      <c r="NAF68"/>
      <c r="NAG68"/>
      <c r="NAH68"/>
      <c r="NAI68"/>
      <c r="NAJ68"/>
      <c r="NAK68"/>
      <c r="NAL68"/>
      <c r="NAM68"/>
      <c r="NAN68"/>
      <c r="NAO68"/>
      <c r="NAP68"/>
      <c r="NAQ68"/>
      <c r="NAR68"/>
      <c r="NAS68"/>
      <c r="NAT68"/>
      <c r="NAU68"/>
      <c r="NAV68"/>
      <c r="NAW68"/>
      <c r="NAX68"/>
      <c r="NAY68"/>
      <c r="NAZ68"/>
      <c r="NBA68"/>
      <c r="NBB68"/>
      <c r="NBC68"/>
      <c r="NBD68"/>
      <c r="NBE68"/>
      <c r="NBF68"/>
      <c r="NBG68"/>
      <c r="NBH68"/>
      <c r="NBI68"/>
      <c r="NBJ68"/>
      <c r="NBK68"/>
      <c r="NBL68"/>
      <c r="NBM68"/>
      <c r="NBN68"/>
      <c r="NBO68"/>
      <c r="NBP68"/>
      <c r="NBQ68"/>
      <c r="NBR68"/>
      <c r="NBS68"/>
      <c r="NBT68"/>
      <c r="NBU68"/>
      <c r="NBV68"/>
      <c r="NBW68"/>
      <c r="NBX68"/>
      <c r="NBY68"/>
      <c r="NBZ68"/>
      <c r="NCA68"/>
      <c r="NCB68"/>
      <c r="NCC68"/>
      <c r="NCD68"/>
      <c r="NCE68"/>
      <c r="NCF68"/>
      <c r="NCG68"/>
      <c r="NCH68"/>
      <c r="NCI68"/>
      <c r="NCJ68"/>
      <c r="NCK68"/>
      <c r="NCL68"/>
      <c r="NCM68"/>
      <c r="NCN68"/>
      <c r="NCO68"/>
      <c r="NCP68"/>
      <c r="NCQ68"/>
      <c r="NCR68"/>
      <c r="NCS68"/>
      <c r="NCT68"/>
      <c r="NCU68"/>
      <c r="NCV68"/>
      <c r="NCW68"/>
      <c r="NCX68"/>
      <c r="NCY68"/>
      <c r="NCZ68"/>
      <c r="NDA68"/>
      <c r="NDB68"/>
      <c r="NDC68"/>
      <c r="NDD68"/>
      <c r="NDE68"/>
      <c r="NDF68"/>
      <c r="NDG68"/>
      <c r="NDH68"/>
      <c r="NDI68"/>
      <c r="NDJ68"/>
      <c r="NDK68"/>
      <c r="NDL68"/>
      <c r="NDM68"/>
      <c r="NDN68"/>
      <c r="NDO68"/>
      <c r="NDP68"/>
      <c r="NDQ68"/>
      <c r="NDR68"/>
      <c r="NDS68"/>
      <c r="NDT68"/>
      <c r="NDU68"/>
      <c r="NDV68"/>
      <c r="NDW68"/>
      <c r="NDX68"/>
      <c r="NDY68"/>
      <c r="NDZ68"/>
      <c r="NEA68"/>
      <c r="NEB68"/>
      <c r="NEC68"/>
      <c r="NED68"/>
      <c r="NEE68"/>
      <c r="NEF68"/>
      <c r="NEG68"/>
      <c r="NEH68"/>
      <c r="NEI68"/>
      <c r="NEJ68"/>
      <c r="NEK68"/>
      <c r="NEL68"/>
      <c r="NEM68"/>
      <c r="NEN68"/>
      <c r="NEO68"/>
      <c r="NEP68"/>
      <c r="NEQ68"/>
      <c r="NER68"/>
      <c r="NES68"/>
      <c r="NET68"/>
      <c r="NEU68"/>
      <c r="NEV68"/>
      <c r="NEW68"/>
      <c r="NEX68"/>
      <c r="NEY68"/>
      <c r="NEZ68"/>
      <c r="NFA68"/>
      <c r="NFB68"/>
      <c r="NFC68"/>
      <c r="NFD68"/>
      <c r="NFE68"/>
      <c r="NFF68"/>
      <c r="NFG68"/>
      <c r="NFH68"/>
      <c r="NFI68"/>
      <c r="NFJ68"/>
      <c r="NFK68"/>
      <c r="NFL68"/>
      <c r="NFM68"/>
      <c r="NFN68"/>
      <c r="NFO68"/>
      <c r="NFP68"/>
      <c r="NFQ68"/>
      <c r="NFR68"/>
      <c r="NFS68"/>
      <c r="NFT68"/>
      <c r="NFU68"/>
      <c r="NFV68"/>
      <c r="NFW68"/>
      <c r="NFX68"/>
      <c r="NFY68"/>
      <c r="NFZ68"/>
      <c r="NGA68"/>
      <c r="NGB68"/>
      <c r="NGC68"/>
      <c r="NGD68"/>
      <c r="NGE68"/>
      <c r="NGF68"/>
      <c r="NGG68"/>
      <c r="NGH68"/>
      <c r="NGI68"/>
      <c r="NGJ68"/>
      <c r="NGK68"/>
      <c r="NGL68"/>
      <c r="NGM68"/>
      <c r="NGN68"/>
      <c r="NGO68"/>
      <c r="NGP68"/>
      <c r="NGQ68"/>
      <c r="NGR68"/>
      <c r="NGS68"/>
      <c r="NGT68"/>
      <c r="NGU68"/>
      <c r="NGV68"/>
      <c r="NGW68"/>
      <c r="NGX68"/>
      <c r="NGY68"/>
      <c r="NGZ68"/>
      <c r="NHA68"/>
      <c r="NHB68"/>
      <c r="NHC68"/>
      <c r="NHD68"/>
      <c r="NHE68"/>
      <c r="NHF68"/>
      <c r="NHG68"/>
      <c r="NHH68"/>
      <c r="NHI68"/>
      <c r="NHJ68"/>
      <c r="NHK68"/>
      <c r="NHL68"/>
      <c r="NHM68"/>
      <c r="NHN68"/>
      <c r="NHO68"/>
      <c r="NHP68"/>
      <c r="NHQ68"/>
      <c r="NHR68"/>
      <c r="NHS68"/>
      <c r="NHT68"/>
      <c r="NHU68"/>
      <c r="NHV68"/>
      <c r="NHW68"/>
      <c r="NHX68"/>
      <c r="NHY68"/>
      <c r="NHZ68"/>
      <c r="NIA68"/>
      <c r="NIB68"/>
      <c r="NIC68"/>
      <c r="NID68"/>
      <c r="NIE68"/>
      <c r="NIF68"/>
      <c r="NIG68"/>
      <c r="NIH68"/>
      <c r="NII68"/>
      <c r="NIJ68"/>
      <c r="NIK68"/>
      <c r="NIL68"/>
      <c r="NIM68"/>
      <c r="NIN68"/>
      <c r="NIO68"/>
      <c r="NIP68"/>
      <c r="NIQ68"/>
      <c r="NIR68"/>
      <c r="NIS68"/>
      <c r="NIT68"/>
      <c r="NIU68"/>
      <c r="NIV68"/>
      <c r="NIW68"/>
      <c r="NIX68"/>
      <c r="NIY68"/>
      <c r="NIZ68"/>
      <c r="NJA68"/>
      <c r="NJB68"/>
      <c r="NJC68"/>
      <c r="NJD68"/>
      <c r="NJE68"/>
      <c r="NJF68"/>
      <c r="NJG68"/>
      <c r="NJH68"/>
      <c r="NJI68"/>
      <c r="NJJ68"/>
      <c r="NJK68"/>
      <c r="NJL68"/>
      <c r="NJM68"/>
      <c r="NJN68"/>
      <c r="NJO68"/>
      <c r="NJP68"/>
      <c r="NJQ68"/>
      <c r="NJR68"/>
      <c r="NJS68"/>
      <c r="NJT68"/>
      <c r="NJU68"/>
      <c r="NJV68"/>
      <c r="NJW68"/>
      <c r="NJX68"/>
      <c r="NJY68"/>
      <c r="NJZ68"/>
      <c r="NKA68"/>
      <c r="NKB68"/>
      <c r="NKC68"/>
      <c r="NKD68"/>
      <c r="NKE68"/>
      <c r="NKF68"/>
      <c r="NKG68"/>
      <c r="NKH68"/>
      <c r="NKI68"/>
      <c r="NKJ68"/>
      <c r="NKK68"/>
      <c r="NKL68"/>
      <c r="NKM68"/>
      <c r="NKN68"/>
      <c r="NKO68"/>
      <c r="NKP68"/>
      <c r="NKQ68"/>
      <c r="NKR68"/>
      <c r="NKS68"/>
      <c r="NKT68"/>
      <c r="NKU68"/>
      <c r="NKV68"/>
      <c r="NKW68"/>
      <c r="NKX68"/>
      <c r="NKY68"/>
      <c r="NKZ68"/>
      <c r="NLA68"/>
      <c r="NLB68"/>
      <c r="NLC68"/>
      <c r="NLD68"/>
      <c r="NLE68"/>
      <c r="NLF68"/>
      <c r="NLG68"/>
      <c r="NLH68"/>
      <c r="NLI68"/>
      <c r="NLJ68"/>
      <c r="NLK68"/>
      <c r="NLL68"/>
      <c r="NLM68"/>
      <c r="NLN68"/>
      <c r="NLO68"/>
      <c r="NLP68"/>
      <c r="NLQ68"/>
      <c r="NLR68"/>
      <c r="NLS68"/>
      <c r="NLT68"/>
      <c r="NLU68"/>
      <c r="NLV68"/>
      <c r="NLW68"/>
      <c r="NLX68"/>
      <c r="NLY68"/>
      <c r="NLZ68"/>
      <c r="NMA68"/>
      <c r="NMB68"/>
      <c r="NMC68"/>
      <c r="NMD68"/>
      <c r="NME68"/>
      <c r="NMF68"/>
      <c r="NMG68"/>
      <c r="NMH68"/>
      <c r="NMI68"/>
      <c r="NMJ68"/>
      <c r="NMK68"/>
      <c r="NML68"/>
      <c r="NMM68"/>
      <c r="NMN68"/>
      <c r="NMO68"/>
      <c r="NMP68"/>
      <c r="NMQ68"/>
      <c r="NMR68"/>
      <c r="NMS68"/>
      <c r="NMT68"/>
      <c r="NMU68"/>
      <c r="NMV68"/>
      <c r="NMW68"/>
      <c r="NMX68"/>
      <c r="NMY68"/>
      <c r="NMZ68"/>
      <c r="NNA68"/>
      <c r="NNB68"/>
      <c r="NNC68"/>
      <c r="NND68"/>
      <c r="NNE68"/>
      <c r="NNF68"/>
      <c r="NNG68"/>
      <c r="NNH68"/>
      <c r="NNI68"/>
      <c r="NNJ68"/>
      <c r="NNK68"/>
      <c r="NNL68"/>
      <c r="NNM68"/>
      <c r="NNN68"/>
      <c r="NNO68"/>
      <c r="NNP68"/>
      <c r="NNQ68"/>
      <c r="NNR68"/>
      <c r="NNS68"/>
      <c r="NNT68"/>
      <c r="NNU68"/>
      <c r="NNV68"/>
      <c r="NNW68"/>
      <c r="NNX68"/>
      <c r="NNY68"/>
      <c r="NNZ68"/>
      <c r="NOA68"/>
      <c r="NOB68"/>
      <c r="NOC68"/>
      <c r="NOD68"/>
      <c r="NOE68"/>
      <c r="NOF68"/>
      <c r="NOG68"/>
      <c r="NOH68"/>
      <c r="NOI68"/>
      <c r="NOJ68"/>
      <c r="NOK68"/>
      <c r="NOL68"/>
      <c r="NOM68"/>
      <c r="NON68"/>
      <c r="NOO68"/>
      <c r="NOP68"/>
      <c r="NOQ68"/>
      <c r="NOR68"/>
      <c r="NOS68"/>
      <c r="NOT68"/>
      <c r="NOU68"/>
      <c r="NOV68"/>
      <c r="NOW68"/>
      <c r="NOX68"/>
      <c r="NOY68"/>
      <c r="NOZ68"/>
      <c r="NPA68"/>
      <c r="NPB68"/>
      <c r="NPC68"/>
      <c r="NPD68"/>
      <c r="NPE68"/>
      <c r="NPF68"/>
      <c r="NPG68"/>
      <c r="NPH68"/>
      <c r="NPI68"/>
      <c r="NPJ68"/>
      <c r="NPK68"/>
      <c r="NPL68"/>
      <c r="NPM68"/>
      <c r="NPN68"/>
      <c r="NPO68"/>
      <c r="NPP68"/>
      <c r="NPQ68"/>
      <c r="NPR68"/>
      <c r="NPS68"/>
      <c r="NPT68"/>
      <c r="NPU68"/>
      <c r="NPV68"/>
      <c r="NPW68"/>
      <c r="NPX68"/>
      <c r="NPY68"/>
      <c r="NPZ68"/>
      <c r="NQA68"/>
      <c r="NQB68"/>
      <c r="NQC68"/>
      <c r="NQD68"/>
      <c r="NQE68"/>
      <c r="NQF68"/>
      <c r="NQG68"/>
      <c r="NQH68"/>
      <c r="NQI68"/>
      <c r="NQJ68"/>
      <c r="NQK68"/>
      <c r="NQL68"/>
      <c r="NQM68"/>
      <c r="NQN68"/>
      <c r="NQO68"/>
      <c r="NQP68"/>
      <c r="NQQ68"/>
      <c r="NQR68"/>
      <c r="NQS68"/>
      <c r="NQT68"/>
      <c r="NQU68"/>
      <c r="NQV68"/>
      <c r="NQW68"/>
      <c r="NQX68"/>
      <c r="NQY68"/>
      <c r="NQZ68"/>
      <c r="NRA68"/>
      <c r="NRB68"/>
      <c r="NRC68"/>
      <c r="NRD68"/>
      <c r="NRE68"/>
      <c r="NRF68"/>
      <c r="NRG68"/>
      <c r="NRH68"/>
      <c r="NRI68"/>
      <c r="NRJ68"/>
      <c r="NRK68"/>
      <c r="NRL68"/>
      <c r="NRM68"/>
      <c r="NRN68"/>
      <c r="NRO68"/>
      <c r="NRP68"/>
      <c r="NRQ68"/>
      <c r="NRR68"/>
      <c r="NRS68"/>
      <c r="NRT68"/>
      <c r="NRU68"/>
      <c r="NRV68"/>
      <c r="NRW68"/>
      <c r="NRX68"/>
      <c r="NRY68"/>
      <c r="NRZ68"/>
      <c r="NSA68"/>
      <c r="NSB68"/>
      <c r="NSC68"/>
      <c r="NSD68"/>
      <c r="NSE68"/>
      <c r="NSF68"/>
      <c r="NSG68"/>
      <c r="NSH68"/>
      <c r="NSI68"/>
      <c r="NSJ68"/>
      <c r="NSK68"/>
      <c r="NSL68"/>
      <c r="NSM68"/>
      <c r="NSN68"/>
      <c r="NSO68"/>
      <c r="NSP68"/>
      <c r="NSQ68"/>
      <c r="NSR68"/>
      <c r="NSS68"/>
      <c r="NST68"/>
      <c r="NSU68"/>
      <c r="NSV68"/>
      <c r="NSW68"/>
      <c r="NSX68"/>
      <c r="NSY68"/>
      <c r="NSZ68"/>
      <c r="NTA68"/>
      <c r="NTB68"/>
      <c r="NTC68"/>
      <c r="NTD68"/>
      <c r="NTE68"/>
      <c r="NTF68"/>
      <c r="NTG68"/>
      <c r="NTH68"/>
      <c r="NTI68"/>
      <c r="NTJ68"/>
      <c r="NTK68"/>
      <c r="NTL68"/>
      <c r="NTM68"/>
      <c r="NTN68"/>
      <c r="NTO68"/>
      <c r="NTP68"/>
      <c r="NTQ68"/>
      <c r="NTR68"/>
      <c r="NTS68"/>
      <c r="NTT68"/>
      <c r="NTU68"/>
      <c r="NTV68"/>
      <c r="NTW68"/>
      <c r="NTX68"/>
      <c r="NTY68"/>
      <c r="NTZ68"/>
      <c r="NUA68"/>
      <c r="NUB68"/>
      <c r="NUC68"/>
      <c r="NUD68"/>
      <c r="NUE68"/>
      <c r="NUF68"/>
      <c r="NUG68"/>
      <c r="NUH68"/>
      <c r="NUI68"/>
      <c r="NUJ68"/>
      <c r="NUK68"/>
      <c r="NUL68"/>
      <c r="NUM68"/>
      <c r="NUN68"/>
      <c r="NUO68"/>
      <c r="NUP68"/>
      <c r="NUQ68"/>
      <c r="NUR68"/>
      <c r="NUS68"/>
      <c r="NUT68"/>
      <c r="NUU68"/>
      <c r="NUV68"/>
      <c r="NUW68"/>
      <c r="NUX68"/>
      <c r="NUY68"/>
      <c r="NUZ68"/>
      <c r="NVA68"/>
      <c r="NVB68"/>
      <c r="NVC68"/>
      <c r="NVD68"/>
      <c r="NVE68"/>
      <c r="NVF68"/>
      <c r="NVG68"/>
      <c r="NVH68"/>
      <c r="NVI68"/>
      <c r="NVJ68"/>
      <c r="NVK68"/>
      <c r="NVL68"/>
      <c r="NVM68"/>
      <c r="NVN68"/>
      <c r="NVO68"/>
      <c r="NVP68"/>
      <c r="NVQ68"/>
      <c r="NVR68"/>
      <c r="NVS68"/>
      <c r="NVT68"/>
      <c r="NVU68"/>
      <c r="NVV68"/>
      <c r="NVW68"/>
      <c r="NVX68"/>
      <c r="NVY68"/>
      <c r="NVZ68"/>
      <c r="NWA68"/>
      <c r="NWB68"/>
      <c r="NWC68"/>
      <c r="NWD68"/>
      <c r="NWE68"/>
      <c r="NWF68"/>
      <c r="NWG68"/>
      <c r="NWH68"/>
      <c r="NWI68"/>
      <c r="NWJ68"/>
      <c r="NWK68"/>
      <c r="NWL68"/>
      <c r="NWM68"/>
      <c r="NWN68"/>
      <c r="NWO68"/>
      <c r="NWP68"/>
      <c r="NWQ68"/>
      <c r="NWR68"/>
      <c r="NWS68"/>
      <c r="NWT68"/>
      <c r="NWU68"/>
      <c r="NWV68"/>
      <c r="NWW68"/>
      <c r="NWX68"/>
      <c r="NWY68"/>
      <c r="NWZ68"/>
      <c r="NXA68"/>
      <c r="NXB68"/>
      <c r="NXC68"/>
      <c r="NXD68"/>
      <c r="NXE68"/>
      <c r="NXF68"/>
      <c r="NXG68"/>
      <c r="NXH68"/>
      <c r="NXI68"/>
      <c r="NXJ68"/>
      <c r="NXK68"/>
      <c r="NXL68"/>
      <c r="NXM68"/>
      <c r="NXN68"/>
      <c r="NXO68"/>
      <c r="NXP68"/>
      <c r="NXQ68"/>
      <c r="NXR68"/>
      <c r="NXS68"/>
      <c r="NXT68"/>
      <c r="NXU68"/>
      <c r="NXV68"/>
      <c r="NXW68"/>
      <c r="NXX68"/>
      <c r="NXY68"/>
      <c r="NXZ68"/>
      <c r="NYA68"/>
      <c r="NYB68"/>
      <c r="NYC68"/>
      <c r="NYD68"/>
      <c r="NYE68"/>
      <c r="NYF68"/>
      <c r="NYG68"/>
      <c r="NYH68"/>
      <c r="NYI68"/>
      <c r="NYJ68"/>
      <c r="NYK68"/>
      <c r="NYL68"/>
      <c r="NYM68"/>
      <c r="NYN68"/>
      <c r="NYO68"/>
      <c r="NYP68"/>
      <c r="NYQ68"/>
      <c r="NYR68"/>
      <c r="NYS68"/>
      <c r="NYT68"/>
      <c r="NYU68"/>
      <c r="NYV68"/>
      <c r="NYW68"/>
      <c r="NYX68"/>
      <c r="NYY68"/>
      <c r="NYZ68"/>
      <c r="NZA68"/>
      <c r="NZB68"/>
      <c r="NZC68"/>
      <c r="NZD68"/>
      <c r="NZE68"/>
      <c r="NZF68"/>
      <c r="NZG68"/>
      <c r="NZH68"/>
      <c r="NZI68"/>
      <c r="NZJ68"/>
      <c r="NZK68"/>
      <c r="NZL68"/>
      <c r="NZM68"/>
      <c r="NZN68"/>
      <c r="NZO68"/>
      <c r="NZP68"/>
      <c r="NZQ68"/>
      <c r="NZR68"/>
      <c r="NZS68"/>
      <c r="NZT68"/>
      <c r="NZU68"/>
      <c r="NZV68"/>
      <c r="NZW68"/>
      <c r="NZX68"/>
      <c r="NZY68"/>
      <c r="NZZ68"/>
      <c r="OAA68"/>
      <c r="OAB68"/>
      <c r="OAC68"/>
      <c r="OAD68"/>
      <c r="OAE68"/>
      <c r="OAF68"/>
      <c r="OAG68"/>
      <c r="OAH68"/>
      <c r="OAI68"/>
      <c r="OAJ68"/>
      <c r="OAK68"/>
      <c r="OAL68"/>
      <c r="OAM68"/>
      <c r="OAN68"/>
      <c r="OAO68"/>
      <c r="OAP68"/>
      <c r="OAQ68"/>
      <c r="OAR68"/>
      <c r="OAS68"/>
      <c r="OAT68"/>
      <c r="OAU68"/>
      <c r="OAV68"/>
      <c r="OAW68"/>
      <c r="OAX68"/>
      <c r="OAY68"/>
      <c r="OAZ68"/>
      <c r="OBA68"/>
      <c r="OBB68"/>
      <c r="OBC68"/>
      <c r="OBD68"/>
      <c r="OBE68"/>
      <c r="OBF68"/>
      <c r="OBG68"/>
      <c r="OBH68"/>
      <c r="OBI68"/>
      <c r="OBJ68"/>
      <c r="OBK68"/>
      <c r="OBL68"/>
      <c r="OBM68"/>
      <c r="OBN68"/>
      <c r="OBO68"/>
      <c r="OBP68"/>
      <c r="OBQ68"/>
      <c r="OBR68"/>
      <c r="OBS68"/>
      <c r="OBT68"/>
      <c r="OBU68"/>
      <c r="OBV68"/>
      <c r="OBW68"/>
      <c r="OBX68"/>
      <c r="OBY68"/>
      <c r="OBZ68"/>
      <c r="OCA68"/>
      <c r="OCB68"/>
      <c r="OCC68"/>
      <c r="OCD68"/>
      <c r="OCE68"/>
      <c r="OCF68"/>
      <c r="OCG68"/>
      <c r="OCH68"/>
      <c r="OCI68"/>
      <c r="OCJ68"/>
      <c r="OCK68"/>
      <c r="OCL68"/>
      <c r="OCM68"/>
      <c r="OCN68"/>
      <c r="OCO68"/>
      <c r="OCP68"/>
      <c r="OCQ68"/>
      <c r="OCR68"/>
      <c r="OCS68"/>
      <c r="OCT68"/>
      <c r="OCU68"/>
      <c r="OCV68"/>
      <c r="OCW68"/>
      <c r="OCX68"/>
      <c r="OCY68"/>
      <c r="OCZ68"/>
      <c r="ODA68"/>
      <c r="ODB68"/>
      <c r="ODC68"/>
      <c r="ODD68"/>
      <c r="ODE68"/>
      <c r="ODF68"/>
      <c r="ODG68"/>
      <c r="ODH68"/>
      <c r="ODI68"/>
      <c r="ODJ68"/>
      <c r="ODK68"/>
      <c r="ODL68"/>
      <c r="ODM68"/>
      <c r="ODN68"/>
      <c r="ODO68"/>
      <c r="ODP68"/>
      <c r="ODQ68"/>
      <c r="ODR68"/>
      <c r="ODS68"/>
      <c r="ODT68"/>
      <c r="ODU68"/>
      <c r="ODV68"/>
      <c r="ODW68"/>
      <c r="ODX68"/>
      <c r="ODY68"/>
      <c r="ODZ68"/>
      <c r="OEA68"/>
      <c r="OEB68"/>
      <c r="OEC68"/>
      <c r="OED68"/>
      <c r="OEE68"/>
      <c r="OEF68"/>
      <c r="OEG68"/>
      <c r="OEH68"/>
      <c r="OEI68"/>
      <c r="OEJ68"/>
      <c r="OEK68"/>
      <c r="OEL68"/>
      <c r="OEM68"/>
      <c r="OEN68"/>
      <c r="OEO68"/>
      <c r="OEP68"/>
      <c r="OEQ68"/>
      <c r="OER68"/>
      <c r="OES68"/>
      <c r="OET68"/>
      <c r="OEU68"/>
      <c r="OEV68"/>
      <c r="OEW68"/>
      <c r="OEX68"/>
      <c r="OEY68"/>
      <c r="OEZ68"/>
      <c r="OFA68"/>
      <c r="OFB68"/>
      <c r="OFC68"/>
      <c r="OFD68"/>
      <c r="OFE68"/>
      <c r="OFF68"/>
      <c r="OFG68"/>
      <c r="OFH68"/>
      <c r="OFI68"/>
      <c r="OFJ68"/>
      <c r="OFK68"/>
      <c r="OFL68"/>
      <c r="OFM68"/>
      <c r="OFN68"/>
      <c r="OFO68"/>
      <c r="OFP68"/>
      <c r="OFQ68"/>
      <c r="OFR68"/>
      <c r="OFS68"/>
      <c r="OFT68"/>
      <c r="OFU68"/>
      <c r="OFV68"/>
      <c r="OFW68"/>
      <c r="OFX68"/>
      <c r="OFY68"/>
      <c r="OFZ68"/>
      <c r="OGA68"/>
      <c r="OGB68"/>
      <c r="OGC68"/>
      <c r="OGD68"/>
      <c r="OGE68"/>
      <c r="OGF68"/>
      <c r="OGG68"/>
      <c r="OGH68"/>
      <c r="OGI68"/>
      <c r="OGJ68"/>
      <c r="OGK68"/>
      <c r="OGL68"/>
      <c r="OGM68"/>
      <c r="OGN68"/>
      <c r="OGO68"/>
      <c r="OGP68"/>
      <c r="OGQ68"/>
      <c r="OGR68"/>
      <c r="OGS68"/>
      <c r="OGT68"/>
      <c r="OGU68"/>
      <c r="OGV68"/>
      <c r="OGW68"/>
      <c r="OGX68"/>
      <c r="OGY68"/>
      <c r="OGZ68"/>
      <c r="OHA68"/>
      <c r="OHB68"/>
      <c r="OHC68"/>
      <c r="OHD68"/>
      <c r="OHE68"/>
      <c r="OHF68"/>
      <c r="OHG68"/>
      <c r="OHH68"/>
      <c r="OHI68"/>
      <c r="OHJ68"/>
      <c r="OHK68"/>
      <c r="OHL68"/>
      <c r="OHM68"/>
      <c r="OHN68"/>
      <c r="OHO68"/>
      <c r="OHP68"/>
      <c r="OHQ68"/>
      <c r="OHR68"/>
      <c r="OHS68"/>
      <c r="OHT68"/>
      <c r="OHU68"/>
      <c r="OHV68"/>
      <c r="OHW68"/>
      <c r="OHX68"/>
      <c r="OHY68"/>
      <c r="OHZ68"/>
      <c r="OIA68"/>
      <c r="OIB68"/>
      <c r="OIC68"/>
      <c r="OID68"/>
      <c r="OIE68"/>
      <c r="OIF68"/>
      <c r="OIG68"/>
      <c r="OIH68"/>
      <c r="OII68"/>
      <c r="OIJ68"/>
      <c r="OIK68"/>
      <c r="OIL68"/>
      <c r="OIM68"/>
      <c r="OIN68"/>
      <c r="OIO68"/>
      <c r="OIP68"/>
      <c r="OIQ68"/>
      <c r="OIR68"/>
      <c r="OIS68"/>
      <c r="OIT68"/>
      <c r="OIU68"/>
      <c r="OIV68"/>
      <c r="OIW68"/>
      <c r="OIX68"/>
      <c r="OIY68"/>
      <c r="OIZ68"/>
      <c r="OJA68"/>
      <c r="OJB68"/>
      <c r="OJC68"/>
      <c r="OJD68"/>
      <c r="OJE68"/>
      <c r="OJF68"/>
      <c r="OJG68"/>
      <c r="OJH68"/>
      <c r="OJI68"/>
      <c r="OJJ68"/>
      <c r="OJK68"/>
      <c r="OJL68"/>
      <c r="OJM68"/>
      <c r="OJN68"/>
      <c r="OJO68"/>
      <c r="OJP68"/>
      <c r="OJQ68"/>
      <c r="OJR68"/>
      <c r="OJS68"/>
      <c r="OJT68"/>
      <c r="OJU68"/>
      <c r="OJV68"/>
      <c r="OJW68"/>
      <c r="OJX68"/>
      <c r="OJY68"/>
      <c r="OJZ68"/>
      <c r="OKA68"/>
      <c r="OKB68"/>
      <c r="OKC68"/>
      <c r="OKD68"/>
      <c r="OKE68"/>
      <c r="OKF68"/>
      <c r="OKG68"/>
      <c r="OKH68"/>
      <c r="OKI68"/>
      <c r="OKJ68"/>
      <c r="OKK68"/>
      <c r="OKL68"/>
      <c r="OKM68"/>
      <c r="OKN68"/>
      <c r="OKO68"/>
      <c r="OKP68"/>
      <c r="OKQ68"/>
      <c r="OKR68"/>
      <c r="OKS68"/>
      <c r="OKT68"/>
      <c r="OKU68"/>
      <c r="OKV68"/>
      <c r="OKW68"/>
      <c r="OKX68"/>
      <c r="OKY68"/>
      <c r="OKZ68"/>
      <c r="OLA68"/>
      <c r="OLB68"/>
      <c r="OLC68"/>
      <c r="OLD68"/>
      <c r="OLE68"/>
      <c r="OLF68"/>
      <c r="OLG68"/>
      <c r="OLH68"/>
      <c r="OLI68"/>
      <c r="OLJ68"/>
      <c r="OLK68"/>
      <c r="OLL68"/>
      <c r="OLM68"/>
      <c r="OLN68"/>
      <c r="OLO68"/>
      <c r="OLP68"/>
      <c r="OLQ68"/>
      <c r="OLR68"/>
      <c r="OLS68"/>
      <c r="OLT68"/>
      <c r="OLU68"/>
      <c r="OLV68"/>
      <c r="OLW68"/>
      <c r="OLX68"/>
      <c r="OLY68"/>
      <c r="OLZ68"/>
      <c r="OMA68"/>
      <c r="OMB68"/>
      <c r="OMC68"/>
      <c r="OMD68"/>
      <c r="OME68"/>
      <c r="OMF68"/>
      <c r="OMG68"/>
      <c r="OMH68"/>
      <c r="OMI68"/>
      <c r="OMJ68"/>
      <c r="OMK68"/>
      <c r="OML68"/>
      <c r="OMM68"/>
      <c r="OMN68"/>
      <c r="OMO68"/>
      <c r="OMP68"/>
      <c r="OMQ68"/>
      <c r="OMR68"/>
      <c r="OMS68"/>
      <c r="OMT68"/>
      <c r="OMU68"/>
      <c r="OMV68"/>
      <c r="OMW68"/>
      <c r="OMX68"/>
      <c r="OMY68"/>
      <c r="OMZ68"/>
      <c r="ONA68"/>
      <c r="ONB68"/>
      <c r="ONC68"/>
      <c r="OND68"/>
      <c r="ONE68"/>
      <c r="ONF68"/>
      <c r="ONG68"/>
      <c r="ONH68"/>
      <c r="ONI68"/>
      <c r="ONJ68"/>
      <c r="ONK68"/>
      <c r="ONL68"/>
      <c r="ONM68"/>
      <c r="ONN68"/>
      <c r="ONO68"/>
      <c r="ONP68"/>
      <c r="ONQ68"/>
      <c r="ONR68"/>
      <c r="ONS68"/>
      <c r="ONT68"/>
      <c r="ONU68"/>
      <c r="ONV68"/>
      <c r="ONW68"/>
      <c r="ONX68"/>
      <c r="ONY68"/>
      <c r="ONZ68"/>
      <c r="OOA68"/>
      <c r="OOB68"/>
      <c r="OOC68"/>
      <c r="OOD68"/>
      <c r="OOE68"/>
      <c r="OOF68"/>
      <c r="OOG68"/>
      <c r="OOH68"/>
      <c r="OOI68"/>
      <c r="OOJ68"/>
      <c r="OOK68"/>
      <c r="OOL68"/>
      <c r="OOM68"/>
      <c r="OON68"/>
      <c r="OOO68"/>
      <c r="OOP68"/>
      <c r="OOQ68"/>
      <c r="OOR68"/>
      <c r="OOS68"/>
      <c r="OOT68"/>
      <c r="OOU68"/>
      <c r="OOV68"/>
      <c r="OOW68"/>
      <c r="OOX68"/>
      <c r="OOY68"/>
      <c r="OOZ68"/>
      <c r="OPA68"/>
      <c r="OPB68"/>
      <c r="OPC68"/>
      <c r="OPD68"/>
      <c r="OPE68"/>
      <c r="OPF68"/>
      <c r="OPG68"/>
      <c r="OPH68"/>
      <c r="OPI68"/>
      <c r="OPJ68"/>
      <c r="OPK68"/>
      <c r="OPL68"/>
      <c r="OPM68"/>
      <c r="OPN68"/>
      <c r="OPO68"/>
      <c r="OPP68"/>
      <c r="OPQ68"/>
      <c r="OPR68"/>
      <c r="OPS68"/>
      <c r="OPT68"/>
      <c r="OPU68"/>
      <c r="OPV68"/>
      <c r="OPW68"/>
      <c r="OPX68"/>
      <c r="OPY68"/>
      <c r="OPZ68"/>
      <c r="OQA68"/>
      <c r="OQB68"/>
      <c r="OQC68"/>
      <c r="OQD68"/>
      <c r="OQE68"/>
      <c r="OQF68"/>
      <c r="OQG68"/>
      <c r="OQH68"/>
      <c r="OQI68"/>
      <c r="OQJ68"/>
      <c r="OQK68"/>
      <c r="OQL68"/>
      <c r="OQM68"/>
      <c r="OQN68"/>
      <c r="OQO68"/>
      <c r="OQP68"/>
      <c r="OQQ68"/>
      <c r="OQR68"/>
      <c r="OQS68"/>
      <c r="OQT68"/>
      <c r="OQU68"/>
      <c r="OQV68"/>
      <c r="OQW68"/>
      <c r="OQX68"/>
      <c r="OQY68"/>
      <c r="OQZ68"/>
      <c r="ORA68"/>
      <c r="ORB68"/>
      <c r="ORC68"/>
      <c r="ORD68"/>
      <c r="ORE68"/>
      <c r="ORF68"/>
      <c r="ORG68"/>
      <c r="ORH68"/>
      <c r="ORI68"/>
      <c r="ORJ68"/>
      <c r="ORK68"/>
      <c r="ORL68"/>
      <c r="ORM68"/>
      <c r="ORN68"/>
      <c r="ORO68"/>
      <c r="ORP68"/>
      <c r="ORQ68"/>
      <c r="ORR68"/>
      <c r="ORS68"/>
      <c r="ORT68"/>
      <c r="ORU68"/>
      <c r="ORV68"/>
      <c r="ORW68"/>
      <c r="ORX68"/>
      <c r="ORY68"/>
      <c r="ORZ68"/>
      <c r="OSA68"/>
      <c r="OSB68"/>
      <c r="OSC68"/>
      <c r="OSD68"/>
      <c r="OSE68"/>
      <c r="OSF68"/>
      <c r="OSG68"/>
      <c r="OSH68"/>
      <c r="OSI68"/>
      <c r="OSJ68"/>
      <c r="OSK68"/>
      <c r="OSL68"/>
      <c r="OSM68"/>
      <c r="OSN68"/>
      <c r="OSO68"/>
      <c r="OSP68"/>
      <c r="OSQ68"/>
      <c r="OSR68"/>
      <c r="OSS68"/>
      <c r="OST68"/>
      <c r="OSU68"/>
      <c r="OSV68"/>
      <c r="OSW68"/>
      <c r="OSX68"/>
      <c r="OSY68"/>
      <c r="OSZ68"/>
      <c r="OTA68"/>
      <c r="OTB68"/>
      <c r="OTC68"/>
      <c r="OTD68"/>
      <c r="OTE68"/>
      <c r="OTF68"/>
      <c r="OTG68"/>
      <c r="OTH68"/>
      <c r="OTI68"/>
      <c r="OTJ68"/>
      <c r="OTK68"/>
      <c r="OTL68"/>
      <c r="OTM68"/>
      <c r="OTN68"/>
      <c r="OTO68"/>
      <c r="OTP68"/>
      <c r="OTQ68"/>
      <c r="OTR68"/>
      <c r="OTS68"/>
      <c r="OTT68"/>
      <c r="OTU68"/>
      <c r="OTV68"/>
      <c r="OTW68"/>
      <c r="OTX68"/>
      <c r="OTY68"/>
      <c r="OTZ68"/>
      <c r="OUA68"/>
      <c r="OUB68"/>
      <c r="OUC68"/>
      <c r="OUD68"/>
      <c r="OUE68"/>
      <c r="OUF68"/>
      <c r="OUG68"/>
      <c r="OUH68"/>
      <c r="OUI68"/>
      <c r="OUJ68"/>
      <c r="OUK68"/>
      <c r="OUL68"/>
      <c r="OUM68"/>
      <c r="OUN68"/>
      <c r="OUO68"/>
      <c r="OUP68"/>
      <c r="OUQ68"/>
      <c r="OUR68"/>
      <c r="OUS68"/>
      <c r="OUT68"/>
      <c r="OUU68"/>
      <c r="OUV68"/>
      <c r="OUW68"/>
      <c r="OUX68"/>
      <c r="OUY68"/>
      <c r="OUZ68"/>
      <c r="OVA68"/>
      <c r="OVB68"/>
      <c r="OVC68"/>
      <c r="OVD68"/>
      <c r="OVE68"/>
      <c r="OVF68"/>
      <c r="OVG68"/>
      <c r="OVH68"/>
      <c r="OVI68"/>
      <c r="OVJ68"/>
      <c r="OVK68"/>
      <c r="OVL68"/>
      <c r="OVM68"/>
      <c r="OVN68"/>
      <c r="OVO68"/>
      <c r="OVP68"/>
      <c r="OVQ68"/>
      <c r="OVR68"/>
      <c r="OVS68"/>
      <c r="OVT68"/>
      <c r="OVU68"/>
      <c r="OVV68"/>
      <c r="OVW68"/>
      <c r="OVX68"/>
      <c r="OVY68"/>
      <c r="OVZ68"/>
      <c r="OWA68"/>
      <c r="OWB68"/>
      <c r="OWC68"/>
      <c r="OWD68"/>
      <c r="OWE68"/>
      <c r="OWF68"/>
      <c r="OWG68"/>
      <c r="OWH68"/>
      <c r="OWI68"/>
      <c r="OWJ68"/>
      <c r="OWK68"/>
      <c r="OWL68"/>
      <c r="OWM68"/>
      <c r="OWN68"/>
      <c r="OWO68"/>
      <c r="OWP68"/>
      <c r="OWQ68"/>
      <c r="OWR68"/>
      <c r="OWS68"/>
      <c r="OWT68"/>
      <c r="OWU68"/>
      <c r="OWV68"/>
      <c r="OWW68"/>
      <c r="OWX68"/>
      <c r="OWY68"/>
      <c r="OWZ68"/>
      <c r="OXA68"/>
      <c r="OXB68"/>
      <c r="OXC68"/>
      <c r="OXD68"/>
      <c r="OXE68"/>
      <c r="OXF68"/>
      <c r="OXG68"/>
      <c r="OXH68"/>
      <c r="OXI68"/>
      <c r="OXJ68"/>
      <c r="OXK68"/>
      <c r="OXL68"/>
      <c r="OXM68"/>
      <c r="OXN68"/>
      <c r="OXO68"/>
      <c r="OXP68"/>
      <c r="OXQ68"/>
      <c r="OXR68"/>
      <c r="OXS68"/>
      <c r="OXT68"/>
      <c r="OXU68"/>
      <c r="OXV68"/>
      <c r="OXW68"/>
      <c r="OXX68"/>
      <c r="OXY68"/>
      <c r="OXZ68"/>
      <c r="OYA68"/>
      <c r="OYB68"/>
      <c r="OYC68"/>
      <c r="OYD68"/>
      <c r="OYE68"/>
      <c r="OYF68"/>
      <c r="OYG68"/>
      <c r="OYH68"/>
      <c r="OYI68"/>
      <c r="OYJ68"/>
      <c r="OYK68"/>
      <c r="OYL68"/>
      <c r="OYM68"/>
      <c r="OYN68"/>
      <c r="OYO68"/>
      <c r="OYP68"/>
      <c r="OYQ68"/>
      <c r="OYR68"/>
      <c r="OYS68"/>
      <c r="OYT68"/>
      <c r="OYU68"/>
      <c r="OYV68"/>
      <c r="OYW68"/>
      <c r="OYX68"/>
      <c r="OYY68"/>
      <c r="OYZ68"/>
      <c r="OZA68"/>
      <c r="OZB68"/>
      <c r="OZC68"/>
      <c r="OZD68"/>
      <c r="OZE68"/>
      <c r="OZF68"/>
      <c r="OZG68"/>
      <c r="OZH68"/>
      <c r="OZI68"/>
      <c r="OZJ68"/>
      <c r="OZK68"/>
      <c r="OZL68"/>
      <c r="OZM68"/>
      <c r="OZN68"/>
      <c r="OZO68"/>
      <c r="OZP68"/>
      <c r="OZQ68"/>
      <c r="OZR68"/>
      <c r="OZS68"/>
      <c r="OZT68"/>
      <c r="OZU68"/>
      <c r="OZV68"/>
      <c r="OZW68"/>
      <c r="OZX68"/>
      <c r="OZY68"/>
      <c r="OZZ68"/>
      <c r="PAA68"/>
      <c r="PAB68"/>
      <c r="PAC68"/>
      <c r="PAD68"/>
      <c r="PAE68"/>
      <c r="PAF68"/>
      <c r="PAG68"/>
      <c r="PAH68"/>
      <c r="PAI68"/>
      <c r="PAJ68"/>
      <c r="PAK68"/>
      <c r="PAL68"/>
      <c r="PAM68"/>
      <c r="PAN68"/>
      <c r="PAO68"/>
      <c r="PAP68"/>
      <c r="PAQ68"/>
      <c r="PAR68"/>
      <c r="PAS68"/>
      <c r="PAT68"/>
      <c r="PAU68"/>
      <c r="PAV68"/>
      <c r="PAW68"/>
      <c r="PAX68"/>
      <c r="PAY68"/>
      <c r="PAZ68"/>
      <c r="PBA68"/>
      <c r="PBB68"/>
      <c r="PBC68"/>
      <c r="PBD68"/>
      <c r="PBE68"/>
      <c r="PBF68"/>
      <c r="PBG68"/>
      <c r="PBH68"/>
      <c r="PBI68"/>
      <c r="PBJ68"/>
      <c r="PBK68"/>
      <c r="PBL68"/>
      <c r="PBM68"/>
      <c r="PBN68"/>
      <c r="PBO68"/>
      <c r="PBP68"/>
      <c r="PBQ68"/>
      <c r="PBR68"/>
      <c r="PBS68"/>
      <c r="PBT68"/>
      <c r="PBU68"/>
      <c r="PBV68"/>
      <c r="PBW68"/>
      <c r="PBX68"/>
      <c r="PBY68"/>
      <c r="PBZ68"/>
      <c r="PCA68"/>
      <c r="PCB68"/>
      <c r="PCC68"/>
      <c r="PCD68"/>
      <c r="PCE68"/>
      <c r="PCF68"/>
      <c r="PCG68"/>
      <c r="PCH68"/>
      <c r="PCI68"/>
      <c r="PCJ68"/>
      <c r="PCK68"/>
      <c r="PCL68"/>
      <c r="PCM68"/>
      <c r="PCN68"/>
      <c r="PCO68"/>
      <c r="PCP68"/>
      <c r="PCQ68"/>
      <c r="PCR68"/>
      <c r="PCS68"/>
      <c r="PCT68"/>
      <c r="PCU68"/>
      <c r="PCV68"/>
      <c r="PCW68"/>
      <c r="PCX68"/>
      <c r="PCY68"/>
      <c r="PCZ68"/>
      <c r="PDA68"/>
      <c r="PDB68"/>
      <c r="PDC68"/>
      <c r="PDD68"/>
      <c r="PDE68"/>
      <c r="PDF68"/>
      <c r="PDG68"/>
      <c r="PDH68"/>
      <c r="PDI68"/>
      <c r="PDJ68"/>
      <c r="PDK68"/>
      <c r="PDL68"/>
      <c r="PDM68"/>
      <c r="PDN68"/>
      <c r="PDO68"/>
      <c r="PDP68"/>
      <c r="PDQ68"/>
      <c r="PDR68"/>
      <c r="PDS68"/>
      <c r="PDT68"/>
      <c r="PDU68"/>
      <c r="PDV68"/>
      <c r="PDW68"/>
      <c r="PDX68"/>
      <c r="PDY68"/>
      <c r="PDZ68"/>
      <c r="PEA68"/>
      <c r="PEB68"/>
      <c r="PEC68"/>
      <c r="PED68"/>
      <c r="PEE68"/>
      <c r="PEF68"/>
      <c r="PEG68"/>
      <c r="PEH68"/>
      <c r="PEI68"/>
      <c r="PEJ68"/>
      <c r="PEK68"/>
      <c r="PEL68"/>
      <c r="PEM68"/>
      <c r="PEN68"/>
      <c r="PEO68"/>
      <c r="PEP68"/>
      <c r="PEQ68"/>
      <c r="PER68"/>
      <c r="PES68"/>
      <c r="PET68"/>
      <c r="PEU68"/>
      <c r="PEV68"/>
      <c r="PEW68"/>
      <c r="PEX68"/>
      <c r="PEY68"/>
      <c r="PEZ68"/>
      <c r="PFA68"/>
      <c r="PFB68"/>
      <c r="PFC68"/>
      <c r="PFD68"/>
      <c r="PFE68"/>
      <c r="PFF68"/>
      <c r="PFG68"/>
      <c r="PFH68"/>
      <c r="PFI68"/>
      <c r="PFJ68"/>
      <c r="PFK68"/>
      <c r="PFL68"/>
      <c r="PFM68"/>
      <c r="PFN68"/>
      <c r="PFO68"/>
      <c r="PFP68"/>
      <c r="PFQ68"/>
      <c r="PFR68"/>
      <c r="PFS68"/>
      <c r="PFT68"/>
      <c r="PFU68"/>
      <c r="PFV68"/>
      <c r="PFW68"/>
      <c r="PFX68"/>
      <c r="PFY68"/>
      <c r="PFZ68"/>
      <c r="PGA68"/>
      <c r="PGB68"/>
      <c r="PGC68"/>
      <c r="PGD68"/>
      <c r="PGE68"/>
      <c r="PGF68"/>
      <c r="PGG68"/>
      <c r="PGH68"/>
      <c r="PGI68"/>
      <c r="PGJ68"/>
      <c r="PGK68"/>
      <c r="PGL68"/>
      <c r="PGM68"/>
      <c r="PGN68"/>
      <c r="PGO68"/>
      <c r="PGP68"/>
      <c r="PGQ68"/>
      <c r="PGR68"/>
      <c r="PGS68"/>
      <c r="PGT68"/>
      <c r="PGU68"/>
      <c r="PGV68"/>
      <c r="PGW68"/>
      <c r="PGX68"/>
      <c r="PGY68"/>
      <c r="PGZ68"/>
      <c r="PHA68"/>
      <c r="PHB68"/>
      <c r="PHC68"/>
      <c r="PHD68"/>
      <c r="PHE68"/>
      <c r="PHF68"/>
      <c r="PHG68"/>
      <c r="PHH68"/>
      <c r="PHI68"/>
      <c r="PHJ68"/>
      <c r="PHK68"/>
      <c r="PHL68"/>
      <c r="PHM68"/>
      <c r="PHN68"/>
      <c r="PHO68"/>
      <c r="PHP68"/>
      <c r="PHQ68"/>
      <c r="PHR68"/>
      <c r="PHS68"/>
      <c r="PHT68"/>
      <c r="PHU68"/>
      <c r="PHV68"/>
      <c r="PHW68"/>
      <c r="PHX68"/>
      <c r="PHY68"/>
      <c r="PHZ68"/>
      <c r="PIA68"/>
      <c r="PIB68"/>
      <c r="PIC68"/>
      <c r="PID68"/>
      <c r="PIE68"/>
      <c r="PIF68"/>
      <c r="PIG68"/>
      <c r="PIH68"/>
      <c r="PII68"/>
      <c r="PIJ68"/>
      <c r="PIK68"/>
      <c r="PIL68"/>
      <c r="PIM68"/>
      <c r="PIN68"/>
      <c r="PIO68"/>
      <c r="PIP68"/>
      <c r="PIQ68"/>
      <c r="PIR68"/>
      <c r="PIS68"/>
      <c r="PIT68"/>
      <c r="PIU68"/>
      <c r="PIV68"/>
      <c r="PIW68"/>
      <c r="PIX68"/>
      <c r="PIY68"/>
      <c r="PIZ68"/>
      <c r="PJA68"/>
      <c r="PJB68"/>
      <c r="PJC68"/>
      <c r="PJD68"/>
      <c r="PJE68"/>
      <c r="PJF68"/>
      <c r="PJG68"/>
      <c r="PJH68"/>
      <c r="PJI68"/>
      <c r="PJJ68"/>
      <c r="PJK68"/>
      <c r="PJL68"/>
      <c r="PJM68"/>
      <c r="PJN68"/>
      <c r="PJO68"/>
      <c r="PJP68"/>
      <c r="PJQ68"/>
      <c r="PJR68"/>
      <c r="PJS68"/>
      <c r="PJT68"/>
      <c r="PJU68"/>
      <c r="PJV68"/>
      <c r="PJW68"/>
      <c r="PJX68"/>
      <c r="PJY68"/>
      <c r="PJZ68"/>
      <c r="PKA68"/>
      <c r="PKB68"/>
      <c r="PKC68"/>
      <c r="PKD68"/>
      <c r="PKE68"/>
      <c r="PKF68"/>
      <c r="PKG68"/>
      <c r="PKH68"/>
      <c r="PKI68"/>
      <c r="PKJ68"/>
      <c r="PKK68"/>
      <c r="PKL68"/>
      <c r="PKM68"/>
      <c r="PKN68"/>
      <c r="PKO68"/>
      <c r="PKP68"/>
      <c r="PKQ68"/>
      <c r="PKR68"/>
      <c r="PKS68"/>
      <c r="PKT68"/>
      <c r="PKU68"/>
      <c r="PKV68"/>
      <c r="PKW68"/>
      <c r="PKX68"/>
      <c r="PKY68"/>
      <c r="PKZ68"/>
      <c r="PLA68"/>
      <c r="PLB68"/>
      <c r="PLC68"/>
      <c r="PLD68"/>
      <c r="PLE68"/>
      <c r="PLF68"/>
      <c r="PLG68"/>
      <c r="PLH68"/>
      <c r="PLI68"/>
      <c r="PLJ68"/>
      <c r="PLK68"/>
      <c r="PLL68"/>
      <c r="PLM68"/>
      <c r="PLN68"/>
      <c r="PLO68"/>
      <c r="PLP68"/>
      <c r="PLQ68"/>
      <c r="PLR68"/>
      <c r="PLS68"/>
      <c r="PLT68"/>
      <c r="PLU68"/>
      <c r="PLV68"/>
      <c r="PLW68"/>
      <c r="PLX68"/>
      <c r="PLY68"/>
      <c r="PLZ68"/>
      <c r="PMA68"/>
      <c r="PMB68"/>
      <c r="PMC68"/>
      <c r="PMD68"/>
      <c r="PME68"/>
      <c r="PMF68"/>
      <c r="PMG68"/>
      <c r="PMH68"/>
      <c r="PMI68"/>
      <c r="PMJ68"/>
      <c r="PMK68"/>
      <c r="PML68"/>
      <c r="PMM68"/>
      <c r="PMN68"/>
      <c r="PMO68"/>
      <c r="PMP68"/>
      <c r="PMQ68"/>
      <c r="PMR68"/>
      <c r="PMS68"/>
      <c r="PMT68"/>
      <c r="PMU68"/>
      <c r="PMV68"/>
      <c r="PMW68"/>
      <c r="PMX68"/>
      <c r="PMY68"/>
      <c r="PMZ68"/>
      <c r="PNA68"/>
      <c r="PNB68"/>
      <c r="PNC68"/>
      <c r="PND68"/>
      <c r="PNE68"/>
      <c r="PNF68"/>
      <c r="PNG68"/>
      <c r="PNH68"/>
      <c r="PNI68"/>
      <c r="PNJ68"/>
      <c r="PNK68"/>
      <c r="PNL68"/>
      <c r="PNM68"/>
      <c r="PNN68"/>
      <c r="PNO68"/>
      <c r="PNP68"/>
      <c r="PNQ68"/>
      <c r="PNR68"/>
      <c r="PNS68"/>
      <c r="PNT68"/>
      <c r="PNU68"/>
      <c r="PNV68"/>
      <c r="PNW68"/>
      <c r="PNX68"/>
      <c r="PNY68"/>
      <c r="PNZ68"/>
      <c r="POA68"/>
      <c r="POB68"/>
      <c r="POC68"/>
      <c r="POD68"/>
      <c r="POE68"/>
      <c r="POF68"/>
      <c r="POG68"/>
      <c r="POH68"/>
      <c r="POI68"/>
      <c r="POJ68"/>
      <c r="POK68"/>
      <c r="POL68"/>
      <c r="POM68"/>
      <c r="PON68"/>
      <c r="POO68"/>
      <c r="POP68"/>
      <c r="POQ68"/>
      <c r="POR68"/>
      <c r="POS68"/>
      <c r="POT68"/>
      <c r="POU68"/>
      <c r="POV68"/>
      <c r="POW68"/>
      <c r="POX68"/>
      <c r="POY68"/>
      <c r="POZ68"/>
      <c r="PPA68"/>
      <c r="PPB68"/>
      <c r="PPC68"/>
      <c r="PPD68"/>
      <c r="PPE68"/>
      <c r="PPF68"/>
      <c r="PPG68"/>
      <c r="PPH68"/>
      <c r="PPI68"/>
      <c r="PPJ68"/>
      <c r="PPK68"/>
      <c r="PPL68"/>
      <c r="PPM68"/>
      <c r="PPN68"/>
      <c r="PPO68"/>
      <c r="PPP68"/>
      <c r="PPQ68"/>
      <c r="PPR68"/>
      <c r="PPS68"/>
      <c r="PPT68"/>
      <c r="PPU68"/>
      <c r="PPV68"/>
      <c r="PPW68"/>
      <c r="PPX68"/>
      <c r="PPY68"/>
      <c r="PPZ68"/>
      <c r="PQA68"/>
      <c r="PQB68"/>
      <c r="PQC68"/>
      <c r="PQD68"/>
      <c r="PQE68"/>
      <c r="PQF68"/>
      <c r="PQG68"/>
      <c r="PQH68"/>
      <c r="PQI68"/>
      <c r="PQJ68"/>
      <c r="PQK68"/>
      <c r="PQL68"/>
      <c r="PQM68"/>
      <c r="PQN68"/>
      <c r="PQO68"/>
      <c r="PQP68"/>
      <c r="PQQ68"/>
      <c r="PQR68"/>
      <c r="PQS68"/>
      <c r="PQT68"/>
      <c r="PQU68"/>
      <c r="PQV68"/>
      <c r="PQW68"/>
      <c r="PQX68"/>
      <c r="PQY68"/>
      <c r="PQZ68"/>
      <c r="PRA68"/>
      <c r="PRB68"/>
      <c r="PRC68"/>
      <c r="PRD68"/>
      <c r="PRE68"/>
      <c r="PRF68"/>
      <c r="PRG68"/>
      <c r="PRH68"/>
      <c r="PRI68"/>
      <c r="PRJ68"/>
      <c r="PRK68"/>
      <c r="PRL68"/>
      <c r="PRM68"/>
      <c r="PRN68"/>
      <c r="PRO68"/>
      <c r="PRP68"/>
      <c r="PRQ68"/>
      <c r="PRR68"/>
      <c r="PRS68"/>
      <c r="PRT68"/>
      <c r="PRU68"/>
      <c r="PRV68"/>
      <c r="PRW68"/>
      <c r="PRX68"/>
      <c r="PRY68"/>
      <c r="PRZ68"/>
      <c r="PSA68"/>
      <c r="PSB68"/>
      <c r="PSC68"/>
      <c r="PSD68"/>
      <c r="PSE68"/>
      <c r="PSF68"/>
      <c r="PSG68"/>
      <c r="PSH68"/>
      <c r="PSI68"/>
      <c r="PSJ68"/>
      <c r="PSK68"/>
      <c r="PSL68"/>
      <c r="PSM68"/>
      <c r="PSN68"/>
      <c r="PSO68"/>
      <c r="PSP68"/>
      <c r="PSQ68"/>
      <c r="PSR68"/>
      <c r="PSS68"/>
      <c r="PST68"/>
      <c r="PSU68"/>
      <c r="PSV68"/>
      <c r="PSW68"/>
      <c r="PSX68"/>
      <c r="PSY68"/>
      <c r="PSZ68"/>
      <c r="PTA68"/>
      <c r="PTB68"/>
      <c r="PTC68"/>
      <c r="PTD68"/>
      <c r="PTE68"/>
      <c r="PTF68"/>
      <c r="PTG68"/>
      <c r="PTH68"/>
      <c r="PTI68"/>
      <c r="PTJ68"/>
      <c r="PTK68"/>
      <c r="PTL68"/>
      <c r="PTM68"/>
      <c r="PTN68"/>
      <c r="PTO68"/>
      <c r="PTP68"/>
      <c r="PTQ68"/>
      <c r="PTR68"/>
      <c r="PTS68"/>
      <c r="PTT68"/>
      <c r="PTU68"/>
      <c r="PTV68"/>
      <c r="PTW68"/>
      <c r="PTX68"/>
      <c r="PTY68"/>
      <c r="PTZ68"/>
      <c r="PUA68"/>
      <c r="PUB68"/>
      <c r="PUC68"/>
      <c r="PUD68"/>
      <c r="PUE68"/>
      <c r="PUF68"/>
      <c r="PUG68"/>
      <c r="PUH68"/>
      <c r="PUI68"/>
      <c r="PUJ68"/>
      <c r="PUK68"/>
      <c r="PUL68"/>
      <c r="PUM68"/>
      <c r="PUN68"/>
      <c r="PUO68"/>
      <c r="PUP68"/>
      <c r="PUQ68"/>
      <c r="PUR68"/>
      <c r="PUS68"/>
      <c r="PUT68"/>
      <c r="PUU68"/>
      <c r="PUV68"/>
      <c r="PUW68"/>
      <c r="PUX68"/>
      <c r="PUY68"/>
      <c r="PUZ68"/>
      <c r="PVA68"/>
      <c r="PVB68"/>
      <c r="PVC68"/>
      <c r="PVD68"/>
      <c r="PVE68"/>
      <c r="PVF68"/>
      <c r="PVG68"/>
      <c r="PVH68"/>
      <c r="PVI68"/>
      <c r="PVJ68"/>
      <c r="PVK68"/>
      <c r="PVL68"/>
      <c r="PVM68"/>
      <c r="PVN68"/>
      <c r="PVO68"/>
      <c r="PVP68"/>
      <c r="PVQ68"/>
      <c r="PVR68"/>
      <c r="PVS68"/>
      <c r="PVT68"/>
      <c r="PVU68"/>
      <c r="PVV68"/>
      <c r="PVW68"/>
      <c r="PVX68"/>
      <c r="PVY68"/>
      <c r="PVZ68"/>
      <c r="PWA68"/>
      <c r="PWB68"/>
      <c r="PWC68"/>
      <c r="PWD68"/>
      <c r="PWE68"/>
      <c r="PWF68"/>
      <c r="PWG68"/>
      <c r="PWH68"/>
      <c r="PWI68"/>
      <c r="PWJ68"/>
      <c r="PWK68"/>
      <c r="PWL68"/>
      <c r="PWM68"/>
      <c r="PWN68"/>
      <c r="PWO68"/>
      <c r="PWP68"/>
      <c r="PWQ68"/>
      <c r="PWR68"/>
      <c r="PWS68"/>
      <c r="PWT68"/>
      <c r="PWU68"/>
      <c r="PWV68"/>
      <c r="PWW68"/>
      <c r="PWX68"/>
      <c r="PWY68"/>
      <c r="PWZ68"/>
      <c r="PXA68"/>
      <c r="PXB68"/>
      <c r="PXC68"/>
      <c r="PXD68"/>
      <c r="PXE68"/>
      <c r="PXF68"/>
      <c r="PXG68"/>
      <c r="PXH68"/>
      <c r="PXI68"/>
      <c r="PXJ68"/>
      <c r="PXK68"/>
      <c r="PXL68"/>
      <c r="PXM68"/>
      <c r="PXN68"/>
      <c r="PXO68"/>
      <c r="PXP68"/>
      <c r="PXQ68"/>
      <c r="PXR68"/>
      <c r="PXS68"/>
      <c r="PXT68"/>
      <c r="PXU68"/>
      <c r="PXV68"/>
      <c r="PXW68"/>
      <c r="PXX68"/>
      <c r="PXY68"/>
      <c r="PXZ68"/>
      <c r="PYA68"/>
      <c r="PYB68"/>
      <c r="PYC68"/>
      <c r="PYD68"/>
      <c r="PYE68"/>
      <c r="PYF68"/>
      <c r="PYG68"/>
      <c r="PYH68"/>
      <c r="PYI68"/>
      <c r="PYJ68"/>
      <c r="PYK68"/>
      <c r="PYL68"/>
      <c r="PYM68"/>
      <c r="PYN68"/>
      <c r="PYO68"/>
      <c r="PYP68"/>
      <c r="PYQ68"/>
      <c r="PYR68"/>
      <c r="PYS68"/>
      <c r="PYT68"/>
      <c r="PYU68"/>
      <c r="PYV68"/>
      <c r="PYW68"/>
      <c r="PYX68"/>
      <c r="PYY68"/>
      <c r="PYZ68"/>
      <c r="PZA68"/>
      <c r="PZB68"/>
      <c r="PZC68"/>
      <c r="PZD68"/>
      <c r="PZE68"/>
      <c r="PZF68"/>
      <c r="PZG68"/>
      <c r="PZH68"/>
      <c r="PZI68"/>
      <c r="PZJ68"/>
      <c r="PZK68"/>
      <c r="PZL68"/>
      <c r="PZM68"/>
      <c r="PZN68"/>
      <c r="PZO68"/>
      <c r="PZP68"/>
      <c r="PZQ68"/>
      <c r="PZR68"/>
      <c r="PZS68"/>
      <c r="PZT68"/>
      <c r="PZU68"/>
      <c r="PZV68"/>
      <c r="PZW68"/>
      <c r="PZX68"/>
      <c r="PZY68"/>
      <c r="PZZ68"/>
      <c r="QAA68"/>
      <c r="QAB68"/>
      <c r="QAC68"/>
      <c r="QAD68"/>
      <c r="QAE68"/>
      <c r="QAF68"/>
      <c r="QAG68"/>
      <c r="QAH68"/>
      <c r="QAI68"/>
      <c r="QAJ68"/>
      <c r="QAK68"/>
      <c r="QAL68"/>
      <c r="QAM68"/>
      <c r="QAN68"/>
      <c r="QAO68"/>
      <c r="QAP68"/>
      <c r="QAQ68"/>
      <c r="QAR68"/>
      <c r="QAS68"/>
      <c r="QAT68"/>
      <c r="QAU68"/>
      <c r="QAV68"/>
      <c r="QAW68"/>
      <c r="QAX68"/>
      <c r="QAY68"/>
      <c r="QAZ68"/>
      <c r="QBA68"/>
      <c r="QBB68"/>
      <c r="QBC68"/>
      <c r="QBD68"/>
      <c r="QBE68"/>
      <c r="QBF68"/>
      <c r="QBG68"/>
      <c r="QBH68"/>
      <c r="QBI68"/>
      <c r="QBJ68"/>
      <c r="QBK68"/>
      <c r="QBL68"/>
      <c r="QBM68"/>
      <c r="QBN68"/>
      <c r="QBO68"/>
      <c r="QBP68"/>
      <c r="QBQ68"/>
      <c r="QBR68"/>
      <c r="QBS68"/>
      <c r="QBT68"/>
      <c r="QBU68"/>
      <c r="QBV68"/>
      <c r="QBW68"/>
      <c r="QBX68"/>
      <c r="QBY68"/>
      <c r="QBZ68"/>
      <c r="QCA68"/>
      <c r="QCB68"/>
      <c r="QCC68"/>
      <c r="QCD68"/>
      <c r="QCE68"/>
      <c r="QCF68"/>
      <c r="QCG68"/>
      <c r="QCH68"/>
      <c r="QCI68"/>
      <c r="QCJ68"/>
      <c r="QCK68"/>
      <c r="QCL68"/>
      <c r="QCM68"/>
      <c r="QCN68"/>
      <c r="QCO68"/>
      <c r="QCP68"/>
      <c r="QCQ68"/>
      <c r="QCR68"/>
      <c r="QCS68"/>
      <c r="QCT68"/>
      <c r="QCU68"/>
      <c r="QCV68"/>
      <c r="QCW68"/>
      <c r="QCX68"/>
      <c r="QCY68"/>
      <c r="QCZ68"/>
      <c r="QDA68"/>
      <c r="QDB68"/>
      <c r="QDC68"/>
      <c r="QDD68"/>
      <c r="QDE68"/>
      <c r="QDF68"/>
      <c r="QDG68"/>
      <c r="QDH68"/>
      <c r="QDI68"/>
      <c r="QDJ68"/>
      <c r="QDK68"/>
      <c r="QDL68"/>
      <c r="QDM68"/>
      <c r="QDN68"/>
      <c r="QDO68"/>
      <c r="QDP68"/>
      <c r="QDQ68"/>
      <c r="QDR68"/>
      <c r="QDS68"/>
      <c r="QDT68"/>
      <c r="QDU68"/>
      <c r="QDV68"/>
      <c r="QDW68"/>
      <c r="QDX68"/>
      <c r="QDY68"/>
      <c r="QDZ68"/>
      <c r="QEA68"/>
      <c r="QEB68"/>
      <c r="QEC68"/>
      <c r="QED68"/>
      <c r="QEE68"/>
      <c r="QEF68"/>
      <c r="QEG68"/>
      <c r="QEH68"/>
      <c r="QEI68"/>
      <c r="QEJ68"/>
      <c r="QEK68"/>
      <c r="QEL68"/>
      <c r="QEM68"/>
      <c r="QEN68"/>
      <c r="QEO68"/>
      <c r="QEP68"/>
      <c r="QEQ68"/>
      <c r="QER68"/>
      <c r="QES68"/>
      <c r="QET68"/>
      <c r="QEU68"/>
      <c r="QEV68"/>
      <c r="QEW68"/>
      <c r="QEX68"/>
      <c r="QEY68"/>
      <c r="QEZ68"/>
      <c r="QFA68"/>
      <c r="QFB68"/>
      <c r="QFC68"/>
      <c r="QFD68"/>
      <c r="QFE68"/>
      <c r="QFF68"/>
      <c r="QFG68"/>
      <c r="QFH68"/>
      <c r="QFI68"/>
      <c r="QFJ68"/>
      <c r="QFK68"/>
      <c r="QFL68"/>
      <c r="QFM68"/>
      <c r="QFN68"/>
      <c r="QFO68"/>
      <c r="QFP68"/>
      <c r="QFQ68"/>
      <c r="QFR68"/>
      <c r="QFS68"/>
      <c r="QFT68"/>
      <c r="QFU68"/>
      <c r="QFV68"/>
      <c r="QFW68"/>
      <c r="QFX68"/>
      <c r="QFY68"/>
      <c r="QFZ68"/>
      <c r="QGA68"/>
      <c r="QGB68"/>
      <c r="QGC68"/>
      <c r="QGD68"/>
      <c r="QGE68"/>
      <c r="QGF68"/>
      <c r="QGG68"/>
      <c r="QGH68"/>
      <c r="QGI68"/>
      <c r="QGJ68"/>
      <c r="QGK68"/>
      <c r="QGL68"/>
      <c r="QGM68"/>
      <c r="QGN68"/>
      <c r="QGO68"/>
      <c r="QGP68"/>
      <c r="QGQ68"/>
      <c r="QGR68"/>
      <c r="QGS68"/>
      <c r="QGT68"/>
      <c r="QGU68"/>
      <c r="QGV68"/>
      <c r="QGW68"/>
      <c r="QGX68"/>
      <c r="QGY68"/>
      <c r="QGZ68"/>
      <c r="QHA68"/>
      <c r="QHB68"/>
      <c r="QHC68"/>
      <c r="QHD68"/>
      <c r="QHE68"/>
      <c r="QHF68"/>
      <c r="QHG68"/>
      <c r="QHH68"/>
      <c r="QHI68"/>
      <c r="QHJ68"/>
      <c r="QHK68"/>
      <c r="QHL68"/>
      <c r="QHM68"/>
      <c r="QHN68"/>
      <c r="QHO68"/>
      <c r="QHP68"/>
      <c r="QHQ68"/>
      <c r="QHR68"/>
      <c r="QHS68"/>
      <c r="QHT68"/>
      <c r="QHU68"/>
      <c r="QHV68"/>
      <c r="QHW68"/>
      <c r="QHX68"/>
      <c r="QHY68"/>
      <c r="QHZ68"/>
      <c r="QIA68"/>
      <c r="QIB68"/>
      <c r="QIC68"/>
      <c r="QID68"/>
      <c r="QIE68"/>
      <c r="QIF68"/>
      <c r="QIG68"/>
      <c r="QIH68"/>
      <c r="QII68"/>
      <c r="QIJ68"/>
      <c r="QIK68"/>
      <c r="QIL68"/>
      <c r="QIM68"/>
      <c r="QIN68"/>
      <c r="QIO68"/>
      <c r="QIP68"/>
      <c r="QIQ68"/>
      <c r="QIR68"/>
      <c r="QIS68"/>
      <c r="QIT68"/>
      <c r="QIU68"/>
      <c r="QIV68"/>
      <c r="QIW68"/>
      <c r="QIX68"/>
      <c r="QIY68"/>
      <c r="QIZ68"/>
      <c r="QJA68"/>
      <c r="QJB68"/>
      <c r="QJC68"/>
      <c r="QJD68"/>
      <c r="QJE68"/>
      <c r="QJF68"/>
      <c r="QJG68"/>
      <c r="QJH68"/>
      <c r="QJI68"/>
      <c r="QJJ68"/>
      <c r="QJK68"/>
      <c r="QJL68"/>
      <c r="QJM68"/>
      <c r="QJN68"/>
      <c r="QJO68"/>
      <c r="QJP68"/>
      <c r="QJQ68"/>
      <c r="QJR68"/>
      <c r="QJS68"/>
      <c r="QJT68"/>
      <c r="QJU68"/>
      <c r="QJV68"/>
      <c r="QJW68"/>
      <c r="QJX68"/>
      <c r="QJY68"/>
      <c r="QJZ68"/>
      <c r="QKA68"/>
      <c r="QKB68"/>
      <c r="QKC68"/>
      <c r="QKD68"/>
      <c r="QKE68"/>
      <c r="QKF68"/>
      <c r="QKG68"/>
      <c r="QKH68"/>
      <c r="QKI68"/>
      <c r="QKJ68"/>
      <c r="QKK68"/>
      <c r="QKL68"/>
      <c r="QKM68"/>
      <c r="QKN68"/>
      <c r="QKO68"/>
      <c r="QKP68"/>
      <c r="QKQ68"/>
      <c r="QKR68"/>
      <c r="QKS68"/>
      <c r="QKT68"/>
      <c r="QKU68"/>
      <c r="QKV68"/>
      <c r="QKW68"/>
      <c r="QKX68"/>
      <c r="QKY68"/>
      <c r="QKZ68"/>
      <c r="QLA68"/>
      <c r="QLB68"/>
      <c r="QLC68"/>
      <c r="QLD68"/>
      <c r="QLE68"/>
      <c r="QLF68"/>
      <c r="QLG68"/>
      <c r="QLH68"/>
      <c r="QLI68"/>
      <c r="QLJ68"/>
      <c r="QLK68"/>
      <c r="QLL68"/>
      <c r="QLM68"/>
      <c r="QLN68"/>
      <c r="QLO68"/>
      <c r="QLP68"/>
      <c r="QLQ68"/>
      <c r="QLR68"/>
      <c r="QLS68"/>
      <c r="QLT68"/>
      <c r="QLU68"/>
      <c r="QLV68"/>
      <c r="QLW68"/>
      <c r="QLX68"/>
      <c r="QLY68"/>
      <c r="QLZ68"/>
      <c r="QMA68"/>
      <c r="QMB68"/>
      <c r="QMC68"/>
      <c r="QMD68"/>
      <c r="QME68"/>
      <c r="QMF68"/>
      <c r="QMG68"/>
      <c r="QMH68"/>
      <c r="QMI68"/>
      <c r="QMJ68"/>
      <c r="QMK68"/>
      <c r="QML68"/>
      <c r="QMM68"/>
      <c r="QMN68"/>
      <c r="QMO68"/>
      <c r="QMP68"/>
      <c r="QMQ68"/>
      <c r="QMR68"/>
      <c r="QMS68"/>
      <c r="QMT68"/>
      <c r="QMU68"/>
      <c r="QMV68"/>
      <c r="QMW68"/>
      <c r="QMX68"/>
      <c r="QMY68"/>
      <c r="QMZ68"/>
      <c r="QNA68"/>
      <c r="QNB68"/>
      <c r="QNC68"/>
      <c r="QND68"/>
      <c r="QNE68"/>
      <c r="QNF68"/>
      <c r="QNG68"/>
      <c r="QNH68"/>
      <c r="QNI68"/>
      <c r="QNJ68"/>
      <c r="QNK68"/>
      <c r="QNL68"/>
      <c r="QNM68"/>
      <c r="QNN68"/>
      <c r="QNO68"/>
      <c r="QNP68"/>
      <c r="QNQ68"/>
      <c r="QNR68"/>
      <c r="QNS68"/>
      <c r="QNT68"/>
      <c r="QNU68"/>
      <c r="QNV68"/>
      <c r="QNW68"/>
      <c r="QNX68"/>
      <c r="QNY68"/>
      <c r="QNZ68"/>
      <c r="QOA68"/>
      <c r="QOB68"/>
      <c r="QOC68"/>
      <c r="QOD68"/>
      <c r="QOE68"/>
      <c r="QOF68"/>
      <c r="QOG68"/>
      <c r="QOH68"/>
      <c r="QOI68"/>
      <c r="QOJ68"/>
      <c r="QOK68"/>
      <c r="QOL68"/>
      <c r="QOM68"/>
      <c r="QON68"/>
      <c r="QOO68"/>
      <c r="QOP68"/>
      <c r="QOQ68"/>
      <c r="QOR68"/>
      <c r="QOS68"/>
      <c r="QOT68"/>
      <c r="QOU68"/>
      <c r="QOV68"/>
      <c r="QOW68"/>
      <c r="QOX68"/>
      <c r="QOY68"/>
      <c r="QOZ68"/>
      <c r="QPA68"/>
      <c r="QPB68"/>
      <c r="QPC68"/>
      <c r="QPD68"/>
      <c r="QPE68"/>
      <c r="QPF68"/>
      <c r="QPG68"/>
      <c r="QPH68"/>
      <c r="QPI68"/>
      <c r="QPJ68"/>
      <c r="QPK68"/>
      <c r="QPL68"/>
      <c r="QPM68"/>
      <c r="QPN68"/>
      <c r="QPO68"/>
      <c r="QPP68"/>
      <c r="QPQ68"/>
      <c r="QPR68"/>
      <c r="QPS68"/>
      <c r="QPT68"/>
      <c r="QPU68"/>
      <c r="QPV68"/>
      <c r="QPW68"/>
      <c r="QPX68"/>
      <c r="QPY68"/>
      <c r="QPZ68"/>
      <c r="QQA68"/>
      <c r="QQB68"/>
      <c r="QQC68"/>
      <c r="QQD68"/>
      <c r="QQE68"/>
      <c r="QQF68"/>
      <c r="QQG68"/>
      <c r="QQH68"/>
      <c r="QQI68"/>
      <c r="QQJ68"/>
      <c r="QQK68"/>
      <c r="QQL68"/>
      <c r="QQM68"/>
      <c r="QQN68"/>
      <c r="QQO68"/>
      <c r="QQP68"/>
      <c r="QQQ68"/>
      <c r="QQR68"/>
      <c r="QQS68"/>
      <c r="QQT68"/>
      <c r="QQU68"/>
      <c r="QQV68"/>
      <c r="QQW68"/>
      <c r="QQX68"/>
      <c r="QQY68"/>
      <c r="QQZ68"/>
      <c r="QRA68"/>
      <c r="QRB68"/>
      <c r="QRC68"/>
      <c r="QRD68"/>
      <c r="QRE68"/>
      <c r="QRF68"/>
      <c r="QRG68"/>
      <c r="QRH68"/>
      <c r="QRI68"/>
      <c r="QRJ68"/>
      <c r="QRK68"/>
      <c r="QRL68"/>
      <c r="QRM68"/>
      <c r="QRN68"/>
      <c r="QRO68"/>
      <c r="QRP68"/>
      <c r="QRQ68"/>
      <c r="QRR68"/>
      <c r="QRS68"/>
      <c r="QRT68"/>
      <c r="QRU68"/>
      <c r="QRV68"/>
      <c r="QRW68"/>
      <c r="QRX68"/>
      <c r="QRY68"/>
      <c r="QRZ68"/>
      <c r="QSA68"/>
      <c r="QSB68"/>
      <c r="QSC68"/>
      <c r="QSD68"/>
      <c r="QSE68"/>
      <c r="QSF68"/>
      <c r="QSG68"/>
      <c r="QSH68"/>
      <c r="QSI68"/>
      <c r="QSJ68"/>
      <c r="QSK68"/>
      <c r="QSL68"/>
      <c r="QSM68"/>
      <c r="QSN68"/>
      <c r="QSO68"/>
      <c r="QSP68"/>
      <c r="QSQ68"/>
      <c r="QSR68"/>
      <c r="QSS68"/>
      <c r="QST68"/>
      <c r="QSU68"/>
      <c r="QSV68"/>
      <c r="QSW68"/>
      <c r="QSX68"/>
      <c r="QSY68"/>
      <c r="QSZ68"/>
      <c r="QTA68"/>
      <c r="QTB68"/>
      <c r="QTC68"/>
      <c r="QTD68"/>
      <c r="QTE68"/>
      <c r="QTF68"/>
      <c r="QTG68"/>
      <c r="QTH68"/>
      <c r="QTI68"/>
      <c r="QTJ68"/>
      <c r="QTK68"/>
      <c r="QTL68"/>
      <c r="QTM68"/>
      <c r="QTN68"/>
      <c r="QTO68"/>
      <c r="QTP68"/>
      <c r="QTQ68"/>
      <c r="QTR68"/>
      <c r="QTS68"/>
      <c r="QTT68"/>
      <c r="QTU68"/>
      <c r="QTV68"/>
      <c r="QTW68"/>
      <c r="QTX68"/>
      <c r="QTY68"/>
      <c r="QTZ68"/>
      <c r="QUA68"/>
      <c r="QUB68"/>
      <c r="QUC68"/>
      <c r="QUD68"/>
      <c r="QUE68"/>
      <c r="QUF68"/>
      <c r="QUG68"/>
      <c r="QUH68"/>
      <c r="QUI68"/>
      <c r="QUJ68"/>
      <c r="QUK68"/>
      <c r="QUL68"/>
      <c r="QUM68"/>
      <c r="QUN68"/>
      <c r="QUO68"/>
      <c r="QUP68"/>
      <c r="QUQ68"/>
      <c r="QUR68"/>
      <c r="QUS68"/>
      <c r="QUT68"/>
      <c r="QUU68"/>
      <c r="QUV68"/>
      <c r="QUW68"/>
      <c r="QUX68"/>
      <c r="QUY68"/>
      <c r="QUZ68"/>
      <c r="QVA68"/>
      <c r="QVB68"/>
      <c r="QVC68"/>
      <c r="QVD68"/>
      <c r="QVE68"/>
      <c r="QVF68"/>
      <c r="QVG68"/>
      <c r="QVH68"/>
      <c r="QVI68"/>
      <c r="QVJ68"/>
      <c r="QVK68"/>
      <c r="QVL68"/>
      <c r="QVM68"/>
      <c r="QVN68"/>
      <c r="QVO68"/>
      <c r="QVP68"/>
      <c r="QVQ68"/>
      <c r="QVR68"/>
      <c r="QVS68"/>
      <c r="QVT68"/>
      <c r="QVU68"/>
      <c r="QVV68"/>
      <c r="QVW68"/>
      <c r="QVX68"/>
      <c r="QVY68"/>
      <c r="QVZ68"/>
      <c r="QWA68"/>
      <c r="QWB68"/>
      <c r="QWC68"/>
      <c r="QWD68"/>
      <c r="QWE68"/>
      <c r="QWF68"/>
      <c r="QWG68"/>
      <c r="QWH68"/>
      <c r="QWI68"/>
      <c r="QWJ68"/>
      <c r="QWK68"/>
      <c r="QWL68"/>
      <c r="QWM68"/>
      <c r="QWN68"/>
      <c r="QWO68"/>
      <c r="QWP68"/>
      <c r="QWQ68"/>
      <c r="QWR68"/>
      <c r="QWS68"/>
      <c r="QWT68"/>
      <c r="QWU68"/>
      <c r="QWV68"/>
      <c r="QWW68"/>
      <c r="QWX68"/>
      <c r="QWY68"/>
      <c r="QWZ68"/>
      <c r="QXA68"/>
      <c r="QXB68"/>
      <c r="QXC68"/>
      <c r="QXD68"/>
      <c r="QXE68"/>
      <c r="QXF68"/>
      <c r="QXG68"/>
      <c r="QXH68"/>
      <c r="QXI68"/>
      <c r="QXJ68"/>
      <c r="QXK68"/>
      <c r="QXL68"/>
      <c r="QXM68"/>
      <c r="QXN68"/>
      <c r="QXO68"/>
      <c r="QXP68"/>
      <c r="QXQ68"/>
      <c r="QXR68"/>
      <c r="QXS68"/>
      <c r="QXT68"/>
      <c r="QXU68"/>
      <c r="QXV68"/>
      <c r="QXW68"/>
      <c r="QXX68"/>
      <c r="QXY68"/>
      <c r="QXZ68"/>
      <c r="QYA68"/>
      <c r="QYB68"/>
      <c r="QYC68"/>
      <c r="QYD68"/>
      <c r="QYE68"/>
      <c r="QYF68"/>
      <c r="QYG68"/>
      <c r="QYH68"/>
      <c r="QYI68"/>
      <c r="QYJ68"/>
      <c r="QYK68"/>
      <c r="QYL68"/>
      <c r="QYM68"/>
      <c r="QYN68"/>
      <c r="QYO68"/>
      <c r="QYP68"/>
      <c r="QYQ68"/>
      <c r="QYR68"/>
      <c r="QYS68"/>
      <c r="QYT68"/>
      <c r="QYU68"/>
      <c r="QYV68"/>
      <c r="QYW68"/>
      <c r="QYX68"/>
      <c r="QYY68"/>
      <c r="QYZ68"/>
      <c r="QZA68"/>
      <c r="QZB68"/>
      <c r="QZC68"/>
      <c r="QZD68"/>
      <c r="QZE68"/>
      <c r="QZF68"/>
      <c r="QZG68"/>
      <c r="QZH68"/>
      <c r="QZI68"/>
      <c r="QZJ68"/>
      <c r="QZK68"/>
      <c r="QZL68"/>
      <c r="QZM68"/>
      <c r="QZN68"/>
      <c r="QZO68"/>
      <c r="QZP68"/>
      <c r="QZQ68"/>
      <c r="QZR68"/>
      <c r="QZS68"/>
      <c r="QZT68"/>
      <c r="QZU68"/>
      <c r="QZV68"/>
      <c r="QZW68"/>
      <c r="QZX68"/>
      <c r="QZY68"/>
      <c r="QZZ68"/>
      <c r="RAA68"/>
      <c r="RAB68"/>
      <c r="RAC68"/>
      <c r="RAD68"/>
      <c r="RAE68"/>
      <c r="RAF68"/>
      <c r="RAG68"/>
      <c r="RAH68"/>
      <c r="RAI68"/>
      <c r="RAJ68"/>
      <c r="RAK68"/>
      <c r="RAL68"/>
      <c r="RAM68"/>
      <c r="RAN68"/>
      <c r="RAO68"/>
      <c r="RAP68"/>
      <c r="RAQ68"/>
      <c r="RAR68"/>
      <c r="RAS68"/>
      <c r="RAT68"/>
      <c r="RAU68"/>
      <c r="RAV68"/>
      <c r="RAW68"/>
      <c r="RAX68"/>
      <c r="RAY68"/>
      <c r="RAZ68"/>
      <c r="RBA68"/>
      <c r="RBB68"/>
      <c r="RBC68"/>
      <c r="RBD68"/>
      <c r="RBE68"/>
      <c r="RBF68"/>
      <c r="RBG68"/>
      <c r="RBH68"/>
      <c r="RBI68"/>
      <c r="RBJ68"/>
      <c r="RBK68"/>
      <c r="RBL68"/>
      <c r="RBM68"/>
      <c r="RBN68"/>
      <c r="RBO68"/>
      <c r="RBP68"/>
      <c r="RBQ68"/>
      <c r="RBR68"/>
      <c r="RBS68"/>
      <c r="RBT68"/>
      <c r="RBU68"/>
      <c r="RBV68"/>
      <c r="RBW68"/>
      <c r="RBX68"/>
      <c r="RBY68"/>
      <c r="RBZ68"/>
      <c r="RCA68"/>
      <c r="RCB68"/>
      <c r="RCC68"/>
      <c r="RCD68"/>
      <c r="RCE68"/>
      <c r="RCF68"/>
      <c r="RCG68"/>
      <c r="RCH68"/>
      <c r="RCI68"/>
      <c r="RCJ68"/>
      <c r="RCK68"/>
      <c r="RCL68"/>
      <c r="RCM68"/>
      <c r="RCN68"/>
      <c r="RCO68"/>
      <c r="RCP68"/>
      <c r="RCQ68"/>
      <c r="RCR68"/>
      <c r="RCS68"/>
      <c r="RCT68"/>
      <c r="RCU68"/>
      <c r="RCV68"/>
      <c r="RCW68"/>
      <c r="RCX68"/>
      <c r="RCY68"/>
      <c r="RCZ68"/>
      <c r="RDA68"/>
      <c r="RDB68"/>
      <c r="RDC68"/>
      <c r="RDD68"/>
      <c r="RDE68"/>
      <c r="RDF68"/>
      <c r="RDG68"/>
      <c r="RDH68"/>
      <c r="RDI68"/>
      <c r="RDJ68"/>
      <c r="RDK68"/>
      <c r="RDL68"/>
      <c r="RDM68"/>
      <c r="RDN68"/>
      <c r="RDO68"/>
      <c r="RDP68"/>
      <c r="RDQ68"/>
      <c r="RDR68"/>
      <c r="RDS68"/>
      <c r="RDT68"/>
      <c r="RDU68"/>
      <c r="RDV68"/>
      <c r="RDW68"/>
      <c r="RDX68"/>
      <c r="RDY68"/>
      <c r="RDZ68"/>
      <c r="REA68"/>
      <c r="REB68"/>
      <c r="REC68"/>
      <c r="RED68"/>
      <c r="REE68"/>
      <c r="REF68"/>
      <c r="REG68"/>
      <c r="REH68"/>
      <c r="REI68"/>
      <c r="REJ68"/>
      <c r="REK68"/>
      <c r="REL68"/>
      <c r="REM68"/>
      <c r="REN68"/>
      <c r="REO68"/>
      <c r="REP68"/>
      <c r="REQ68"/>
      <c r="RER68"/>
      <c r="RES68"/>
      <c r="RET68"/>
      <c r="REU68"/>
      <c r="REV68"/>
      <c r="REW68"/>
      <c r="REX68"/>
      <c r="REY68"/>
      <c r="REZ68"/>
      <c r="RFA68"/>
      <c r="RFB68"/>
      <c r="RFC68"/>
      <c r="RFD68"/>
      <c r="RFE68"/>
      <c r="RFF68"/>
      <c r="RFG68"/>
      <c r="RFH68"/>
      <c r="RFI68"/>
      <c r="RFJ68"/>
      <c r="RFK68"/>
      <c r="RFL68"/>
      <c r="RFM68"/>
      <c r="RFN68"/>
      <c r="RFO68"/>
      <c r="RFP68"/>
      <c r="RFQ68"/>
      <c r="RFR68"/>
      <c r="RFS68"/>
      <c r="RFT68"/>
      <c r="RFU68"/>
      <c r="RFV68"/>
      <c r="RFW68"/>
      <c r="RFX68"/>
      <c r="RFY68"/>
      <c r="RFZ68"/>
      <c r="RGA68"/>
      <c r="RGB68"/>
      <c r="RGC68"/>
      <c r="RGD68"/>
      <c r="RGE68"/>
      <c r="RGF68"/>
      <c r="RGG68"/>
      <c r="RGH68"/>
      <c r="RGI68"/>
      <c r="RGJ68"/>
      <c r="RGK68"/>
      <c r="RGL68"/>
      <c r="RGM68"/>
      <c r="RGN68"/>
      <c r="RGO68"/>
      <c r="RGP68"/>
      <c r="RGQ68"/>
      <c r="RGR68"/>
      <c r="RGS68"/>
      <c r="RGT68"/>
      <c r="RGU68"/>
      <c r="RGV68"/>
      <c r="RGW68"/>
      <c r="RGX68"/>
      <c r="RGY68"/>
      <c r="RGZ68"/>
      <c r="RHA68"/>
      <c r="RHB68"/>
      <c r="RHC68"/>
      <c r="RHD68"/>
      <c r="RHE68"/>
      <c r="RHF68"/>
      <c r="RHG68"/>
      <c r="RHH68"/>
      <c r="RHI68"/>
      <c r="RHJ68"/>
      <c r="RHK68"/>
      <c r="RHL68"/>
      <c r="RHM68"/>
      <c r="RHN68"/>
      <c r="RHO68"/>
      <c r="RHP68"/>
      <c r="RHQ68"/>
      <c r="RHR68"/>
      <c r="RHS68"/>
      <c r="RHT68"/>
      <c r="RHU68"/>
      <c r="RHV68"/>
      <c r="RHW68"/>
      <c r="RHX68"/>
      <c r="RHY68"/>
      <c r="RHZ68"/>
      <c r="RIA68"/>
      <c r="RIB68"/>
      <c r="RIC68"/>
      <c r="RID68"/>
      <c r="RIE68"/>
      <c r="RIF68"/>
      <c r="RIG68"/>
      <c r="RIH68"/>
      <c r="RII68"/>
      <c r="RIJ68"/>
      <c r="RIK68"/>
      <c r="RIL68"/>
      <c r="RIM68"/>
      <c r="RIN68"/>
      <c r="RIO68"/>
      <c r="RIP68"/>
      <c r="RIQ68"/>
      <c r="RIR68"/>
      <c r="RIS68"/>
      <c r="RIT68"/>
      <c r="RIU68"/>
      <c r="RIV68"/>
      <c r="RIW68"/>
      <c r="RIX68"/>
      <c r="RIY68"/>
      <c r="RIZ68"/>
      <c r="RJA68"/>
      <c r="RJB68"/>
      <c r="RJC68"/>
      <c r="RJD68"/>
      <c r="RJE68"/>
      <c r="RJF68"/>
      <c r="RJG68"/>
      <c r="RJH68"/>
      <c r="RJI68"/>
      <c r="RJJ68"/>
      <c r="RJK68"/>
      <c r="RJL68"/>
      <c r="RJM68"/>
      <c r="RJN68"/>
      <c r="RJO68"/>
      <c r="RJP68"/>
      <c r="RJQ68"/>
      <c r="RJR68"/>
      <c r="RJS68"/>
      <c r="RJT68"/>
      <c r="RJU68"/>
      <c r="RJV68"/>
      <c r="RJW68"/>
      <c r="RJX68"/>
      <c r="RJY68"/>
      <c r="RJZ68"/>
      <c r="RKA68"/>
      <c r="RKB68"/>
      <c r="RKC68"/>
      <c r="RKD68"/>
      <c r="RKE68"/>
      <c r="RKF68"/>
      <c r="RKG68"/>
      <c r="RKH68"/>
      <c r="RKI68"/>
      <c r="RKJ68"/>
      <c r="RKK68"/>
      <c r="RKL68"/>
      <c r="RKM68"/>
      <c r="RKN68"/>
      <c r="RKO68"/>
      <c r="RKP68"/>
      <c r="RKQ68"/>
      <c r="RKR68"/>
      <c r="RKS68"/>
      <c r="RKT68"/>
      <c r="RKU68"/>
      <c r="RKV68"/>
      <c r="RKW68"/>
      <c r="RKX68"/>
      <c r="RKY68"/>
      <c r="RKZ68"/>
      <c r="RLA68"/>
      <c r="RLB68"/>
      <c r="RLC68"/>
      <c r="RLD68"/>
      <c r="RLE68"/>
      <c r="RLF68"/>
      <c r="RLG68"/>
      <c r="RLH68"/>
      <c r="RLI68"/>
      <c r="RLJ68"/>
      <c r="RLK68"/>
      <c r="RLL68"/>
      <c r="RLM68"/>
      <c r="RLN68"/>
      <c r="RLO68"/>
      <c r="RLP68"/>
      <c r="RLQ68"/>
      <c r="RLR68"/>
      <c r="RLS68"/>
      <c r="RLT68"/>
      <c r="RLU68"/>
      <c r="RLV68"/>
      <c r="RLW68"/>
      <c r="RLX68"/>
      <c r="RLY68"/>
      <c r="RLZ68"/>
      <c r="RMA68"/>
      <c r="RMB68"/>
      <c r="RMC68"/>
      <c r="RMD68"/>
      <c r="RME68"/>
      <c r="RMF68"/>
      <c r="RMG68"/>
      <c r="RMH68"/>
      <c r="RMI68"/>
      <c r="RMJ68"/>
      <c r="RMK68"/>
      <c r="RML68"/>
      <c r="RMM68"/>
      <c r="RMN68"/>
      <c r="RMO68"/>
      <c r="RMP68"/>
      <c r="RMQ68"/>
      <c r="RMR68"/>
      <c r="RMS68"/>
      <c r="RMT68"/>
      <c r="RMU68"/>
      <c r="RMV68"/>
      <c r="RMW68"/>
      <c r="RMX68"/>
      <c r="RMY68"/>
      <c r="RMZ68"/>
      <c r="RNA68"/>
      <c r="RNB68"/>
      <c r="RNC68"/>
      <c r="RND68"/>
      <c r="RNE68"/>
      <c r="RNF68"/>
      <c r="RNG68"/>
      <c r="RNH68"/>
      <c r="RNI68"/>
      <c r="RNJ68"/>
      <c r="RNK68"/>
      <c r="RNL68"/>
      <c r="RNM68"/>
      <c r="RNN68"/>
      <c r="RNO68"/>
      <c r="RNP68"/>
      <c r="RNQ68"/>
      <c r="RNR68"/>
      <c r="RNS68"/>
      <c r="RNT68"/>
      <c r="RNU68"/>
      <c r="RNV68"/>
      <c r="RNW68"/>
      <c r="RNX68"/>
      <c r="RNY68"/>
      <c r="RNZ68"/>
      <c r="ROA68"/>
      <c r="ROB68"/>
      <c r="ROC68"/>
      <c r="ROD68"/>
      <c r="ROE68"/>
      <c r="ROF68"/>
      <c r="ROG68"/>
      <c r="ROH68"/>
      <c r="ROI68"/>
      <c r="ROJ68"/>
      <c r="ROK68"/>
      <c r="ROL68"/>
      <c r="ROM68"/>
      <c r="RON68"/>
      <c r="ROO68"/>
      <c r="ROP68"/>
      <c r="ROQ68"/>
      <c r="ROR68"/>
      <c r="ROS68"/>
      <c r="ROT68"/>
      <c r="ROU68"/>
      <c r="ROV68"/>
      <c r="ROW68"/>
      <c r="ROX68"/>
      <c r="ROY68"/>
      <c r="ROZ68"/>
      <c r="RPA68"/>
      <c r="RPB68"/>
      <c r="RPC68"/>
      <c r="RPD68"/>
      <c r="RPE68"/>
      <c r="RPF68"/>
      <c r="RPG68"/>
      <c r="RPH68"/>
      <c r="RPI68"/>
      <c r="RPJ68"/>
      <c r="RPK68"/>
      <c r="RPL68"/>
      <c r="RPM68"/>
      <c r="RPN68"/>
      <c r="RPO68"/>
      <c r="RPP68"/>
      <c r="RPQ68"/>
      <c r="RPR68"/>
      <c r="RPS68"/>
      <c r="RPT68"/>
      <c r="RPU68"/>
      <c r="RPV68"/>
      <c r="RPW68"/>
      <c r="RPX68"/>
      <c r="RPY68"/>
      <c r="RPZ68"/>
      <c r="RQA68"/>
      <c r="RQB68"/>
      <c r="RQC68"/>
      <c r="RQD68"/>
      <c r="RQE68"/>
      <c r="RQF68"/>
      <c r="RQG68"/>
      <c r="RQH68"/>
      <c r="RQI68"/>
      <c r="RQJ68"/>
      <c r="RQK68"/>
      <c r="RQL68"/>
      <c r="RQM68"/>
      <c r="RQN68"/>
      <c r="RQO68"/>
      <c r="RQP68"/>
      <c r="RQQ68"/>
      <c r="RQR68"/>
      <c r="RQS68"/>
      <c r="RQT68"/>
      <c r="RQU68"/>
      <c r="RQV68"/>
      <c r="RQW68"/>
      <c r="RQX68"/>
      <c r="RQY68"/>
      <c r="RQZ68"/>
      <c r="RRA68"/>
      <c r="RRB68"/>
      <c r="RRC68"/>
      <c r="RRD68"/>
      <c r="RRE68"/>
      <c r="RRF68"/>
      <c r="RRG68"/>
      <c r="RRH68"/>
      <c r="RRI68"/>
      <c r="RRJ68"/>
      <c r="RRK68"/>
      <c r="RRL68"/>
      <c r="RRM68"/>
      <c r="RRN68"/>
      <c r="RRO68"/>
      <c r="RRP68"/>
      <c r="RRQ68"/>
      <c r="RRR68"/>
      <c r="RRS68"/>
      <c r="RRT68"/>
      <c r="RRU68"/>
      <c r="RRV68"/>
      <c r="RRW68"/>
      <c r="RRX68"/>
      <c r="RRY68"/>
      <c r="RRZ68"/>
      <c r="RSA68"/>
      <c r="RSB68"/>
      <c r="RSC68"/>
      <c r="RSD68"/>
      <c r="RSE68"/>
      <c r="RSF68"/>
      <c r="RSG68"/>
      <c r="RSH68"/>
      <c r="RSI68"/>
      <c r="RSJ68"/>
      <c r="RSK68"/>
      <c r="RSL68"/>
      <c r="RSM68"/>
      <c r="RSN68"/>
      <c r="RSO68"/>
      <c r="RSP68"/>
      <c r="RSQ68"/>
      <c r="RSR68"/>
      <c r="RSS68"/>
      <c r="RST68"/>
      <c r="RSU68"/>
      <c r="RSV68"/>
      <c r="RSW68"/>
      <c r="RSX68"/>
      <c r="RSY68"/>
      <c r="RSZ68"/>
      <c r="RTA68"/>
      <c r="RTB68"/>
      <c r="RTC68"/>
      <c r="RTD68"/>
      <c r="RTE68"/>
      <c r="RTF68"/>
      <c r="RTG68"/>
      <c r="RTH68"/>
      <c r="RTI68"/>
      <c r="RTJ68"/>
      <c r="RTK68"/>
      <c r="RTL68"/>
      <c r="RTM68"/>
      <c r="RTN68"/>
      <c r="RTO68"/>
      <c r="RTP68"/>
      <c r="RTQ68"/>
      <c r="RTR68"/>
      <c r="RTS68"/>
      <c r="RTT68"/>
      <c r="RTU68"/>
      <c r="RTV68"/>
      <c r="RTW68"/>
      <c r="RTX68"/>
      <c r="RTY68"/>
      <c r="RTZ68"/>
      <c r="RUA68"/>
      <c r="RUB68"/>
      <c r="RUC68"/>
      <c r="RUD68"/>
      <c r="RUE68"/>
      <c r="RUF68"/>
      <c r="RUG68"/>
      <c r="RUH68"/>
      <c r="RUI68"/>
      <c r="RUJ68"/>
      <c r="RUK68"/>
      <c r="RUL68"/>
      <c r="RUM68"/>
      <c r="RUN68"/>
      <c r="RUO68"/>
      <c r="RUP68"/>
      <c r="RUQ68"/>
      <c r="RUR68"/>
      <c r="RUS68"/>
      <c r="RUT68"/>
      <c r="RUU68"/>
      <c r="RUV68"/>
      <c r="RUW68"/>
      <c r="RUX68"/>
      <c r="RUY68"/>
      <c r="RUZ68"/>
      <c r="RVA68"/>
      <c r="RVB68"/>
      <c r="RVC68"/>
      <c r="RVD68"/>
      <c r="RVE68"/>
      <c r="RVF68"/>
      <c r="RVG68"/>
      <c r="RVH68"/>
      <c r="RVI68"/>
      <c r="RVJ68"/>
      <c r="RVK68"/>
      <c r="RVL68"/>
      <c r="RVM68"/>
      <c r="RVN68"/>
      <c r="RVO68"/>
      <c r="RVP68"/>
      <c r="RVQ68"/>
      <c r="RVR68"/>
      <c r="RVS68"/>
      <c r="RVT68"/>
      <c r="RVU68"/>
      <c r="RVV68"/>
      <c r="RVW68"/>
      <c r="RVX68"/>
      <c r="RVY68"/>
      <c r="RVZ68"/>
      <c r="RWA68"/>
      <c r="RWB68"/>
      <c r="RWC68"/>
      <c r="RWD68"/>
      <c r="RWE68"/>
      <c r="RWF68"/>
      <c r="RWG68"/>
      <c r="RWH68"/>
      <c r="RWI68"/>
      <c r="RWJ68"/>
      <c r="RWK68"/>
      <c r="RWL68"/>
      <c r="RWM68"/>
      <c r="RWN68"/>
      <c r="RWO68"/>
      <c r="RWP68"/>
      <c r="RWQ68"/>
      <c r="RWR68"/>
      <c r="RWS68"/>
      <c r="RWT68"/>
      <c r="RWU68"/>
      <c r="RWV68"/>
      <c r="RWW68"/>
      <c r="RWX68"/>
      <c r="RWY68"/>
      <c r="RWZ68"/>
      <c r="RXA68"/>
      <c r="RXB68"/>
      <c r="RXC68"/>
      <c r="RXD68"/>
      <c r="RXE68"/>
      <c r="RXF68"/>
      <c r="RXG68"/>
      <c r="RXH68"/>
      <c r="RXI68"/>
      <c r="RXJ68"/>
      <c r="RXK68"/>
      <c r="RXL68"/>
      <c r="RXM68"/>
      <c r="RXN68"/>
      <c r="RXO68"/>
      <c r="RXP68"/>
      <c r="RXQ68"/>
      <c r="RXR68"/>
      <c r="RXS68"/>
      <c r="RXT68"/>
      <c r="RXU68"/>
      <c r="RXV68"/>
      <c r="RXW68"/>
      <c r="RXX68"/>
      <c r="RXY68"/>
      <c r="RXZ68"/>
      <c r="RYA68"/>
      <c r="RYB68"/>
      <c r="RYC68"/>
      <c r="RYD68"/>
      <c r="RYE68"/>
      <c r="RYF68"/>
      <c r="RYG68"/>
      <c r="RYH68"/>
      <c r="RYI68"/>
      <c r="RYJ68"/>
      <c r="RYK68"/>
      <c r="RYL68"/>
      <c r="RYM68"/>
      <c r="RYN68"/>
      <c r="RYO68"/>
      <c r="RYP68"/>
      <c r="RYQ68"/>
      <c r="RYR68"/>
      <c r="RYS68"/>
      <c r="RYT68"/>
      <c r="RYU68"/>
      <c r="RYV68"/>
      <c r="RYW68"/>
      <c r="RYX68"/>
      <c r="RYY68"/>
      <c r="RYZ68"/>
      <c r="RZA68"/>
      <c r="RZB68"/>
      <c r="RZC68"/>
      <c r="RZD68"/>
      <c r="RZE68"/>
      <c r="RZF68"/>
      <c r="RZG68"/>
      <c r="RZH68"/>
      <c r="RZI68"/>
      <c r="RZJ68"/>
      <c r="RZK68"/>
      <c r="RZL68"/>
      <c r="RZM68"/>
      <c r="RZN68"/>
      <c r="RZO68"/>
      <c r="RZP68"/>
      <c r="RZQ68"/>
      <c r="RZR68"/>
      <c r="RZS68"/>
      <c r="RZT68"/>
      <c r="RZU68"/>
      <c r="RZV68"/>
      <c r="RZW68"/>
      <c r="RZX68"/>
      <c r="RZY68"/>
      <c r="RZZ68"/>
      <c r="SAA68"/>
      <c r="SAB68"/>
      <c r="SAC68"/>
      <c r="SAD68"/>
      <c r="SAE68"/>
      <c r="SAF68"/>
      <c r="SAG68"/>
      <c r="SAH68"/>
      <c r="SAI68"/>
      <c r="SAJ68"/>
      <c r="SAK68"/>
      <c r="SAL68"/>
      <c r="SAM68"/>
      <c r="SAN68"/>
      <c r="SAO68"/>
      <c r="SAP68"/>
      <c r="SAQ68"/>
      <c r="SAR68"/>
      <c r="SAS68"/>
      <c r="SAT68"/>
      <c r="SAU68"/>
      <c r="SAV68"/>
      <c r="SAW68"/>
      <c r="SAX68"/>
      <c r="SAY68"/>
      <c r="SAZ68"/>
      <c r="SBA68"/>
      <c r="SBB68"/>
      <c r="SBC68"/>
      <c r="SBD68"/>
      <c r="SBE68"/>
      <c r="SBF68"/>
      <c r="SBG68"/>
      <c r="SBH68"/>
      <c r="SBI68"/>
      <c r="SBJ68"/>
      <c r="SBK68"/>
      <c r="SBL68"/>
      <c r="SBM68"/>
      <c r="SBN68"/>
      <c r="SBO68"/>
      <c r="SBP68"/>
      <c r="SBQ68"/>
      <c r="SBR68"/>
      <c r="SBS68"/>
      <c r="SBT68"/>
      <c r="SBU68"/>
      <c r="SBV68"/>
      <c r="SBW68"/>
      <c r="SBX68"/>
      <c r="SBY68"/>
      <c r="SBZ68"/>
      <c r="SCA68"/>
      <c r="SCB68"/>
      <c r="SCC68"/>
      <c r="SCD68"/>
      <c r="SCE68"/>
      <c r="SCF68"/>
      <c r="SCG68"/>
      <c r="SCH68"/>
      <c r="SCI68"/>
      <c r="SCJ68"/>
      <c r="SCK68"/>
      <c r="SCL68"/>
      <c r="SCM68"/>
      <c r="SCN68"/>
      <c r="SCO68"/>
      <c r="SCP68"/>
      <c r="SCQ68"/>
      <c r="SCR68"/>
      <c r="SCS68"/>
      <c r="SCT68"/>
      <c r="SCU68"/>
      <c r="SCV68"/>
      <c r="SCW68"/>
      <c r="SCX68"/>
      <c r="SCY68"/>
      <c r="SCZ68"/>
      <c r="SDA68"/>
      <c r="SDB68"/>
      <c r="SDC68"/>
      <c r="SDD68"/>
      <c r="SDE68"/>
      <c r="SDF68"/>
      <c r="SDG68"/>
      <c r="SDH68"/>
      <c r="SDI68"/>
      <c r="SDJ68"/>
      <c r="SDK68"/>
      <c r="SDL68"/>
      <c r="SDM68"/>
      <c r="SDN68"/>
      <c r="SDO68"/>
      <c r="SDP68"/>
      <c r="SDQ68"/>
      <c r="SDR68"/>
      <c r="SDS68"/>
      <c r="SDT68"/>
      <c r="SDU68"/>
      <c r="SDV68"/>
      <c r="SDW68"/>
      <c r="SDX68"/>
      <c r="SDY68"/>
      <c r="SDZ68"/>
      <c r="SEA68"/>
      <c r="SEB68"/>
      <c r="SEC68"/>
      <c r="SED68"/>
      <c r="SEE68"/>
      <c r="SEF68"/>
      <c r="SEG68"/>
      <c r="SEH68"/>
      <c r="SEI68"/>
      <c r="SEJ68"/>
      <c r="SEK68"/>
      <c r="SEL68"/>
      <c r="SEM68"/>
      <c r="SEN68"/>
      <c r="SEO68"/>
      <c r="SEP68"/>
      <c r="SEQ68"/>
      <c r="SER68"/>
      <c r="SES68"/>
      <c r="SET68"/>
      <c r="SEU68"/>
      <c r="SEV68"/>
      <c r="SEW68"/>
      <c r="SEX68"/>
      <c r="SEY68"/>
      <c r="SEZ68"/>
      <c r="SFA68"/>
      <c r="SFB68"/>
      <c r="SFC68"/>
      <c r="SFD68"/>
      <c r="SFE68"/>
      <c r="SFF68"/>
      <c r="SFG68"/>
      <c r="SFH68"/>
      <c r="SFI68"/>
      <c r="SFJ68"/>
      <c r="SFK68"/>
      <c r="SFL68"/>
      <c r="SFM68"/>
      <c r="SFN68"/>
      <c r="SFO68"/>
      <c r="SFP68"/>
      <c r="SFQ68"/>
      <c r="SFR68"/>
      <c r="SFS68"/>
      <c r="SFT68"/>
      <c r="SFU68"/>
      <c r="SFV68"/>
      <c r="SFW68"/>
      <c r="SFX68"/>
      <c r="SFY68"/>
      <c r="SFZ68"/>
      <c r="SGA68"/>
      <c r="SGB68"/>
      <c r="SGC68"/>
      <c r="SGD68"/>
      <c r="SGE68"/>
      <c r="SGF68"/>
      <c r="SGG68"/>
      <c r="SGH68"/>
      <c r="SGI68"/>
      <c r="SGJ68"/>
      <c r="SGK68"/>
      <c r="SGL68"/>
      <c r="SGM68"/>
      <c r="SGN68"/>
      <c r="SGO68"/>
      <c r="SGP68"/>
      <c r="SGQ68"/>
      <c r="SGR68"/>
      <c r="SGS68"/>
      <c r="SGT68"/>
      <c r="SGU68"/>
      <c r="SGV68"/>
      <c r="SGW68"/>
      <c r="SGX68"/>
      <c r="SGY68"/>
      <c r="SGZ68"/>
      <c r="SHA68"/>
      <c r="SHB68"/>
      <c r="SHC68"/>
      <c r="SHD68"/>
      <c r="SHE68"/>
      <c r="SHF68"/>
      <c r="SHG68"/>
      <c r="SHH68"/>
      <c r="SHI68"/>
      <c r="SHJ68"/>
      <c r="SHK68"/>
      <c r="SHL68"/>
      <c r="SHM68"/>
      <c r="SHN68"/>
      <c r="SHO68"/>
      <c r="SHP68"/>
      <c r="SHQ68"/>
      <c r="SHR68"/>
      <c r="SHS68"/>
      <c r="SHT68"/>
      <c r="SHU68"/>
      <c r="SHV68"/>
      <c r="SHW68"/>
      <c r="SHX68"/>
      <c r="SHY68"/>
      <c r="SHZ68"/>
      <c r="SIA68"/>
      <c r="SIB68"/>
      <c r="SIC68"/>
      <c r="SID68"/>
      <c r="SIE68"/>
      <c r="SIF68"/>
      <c r="SIG68"/>
      <c r="SIH68"/>
      <c r="SII68"/>
      <c r="SIJ68"/>
      <c r="SIK68"/>
      <c r="SIL68"/>
      <c r="SIM68"/>
      <c r="SIN68"/>
      <c r="SIO68"/>
      <c r="SIP68"/>
      <c r="SIQ68"/>
      <c r="SIR68"/>
      <c r="SIS68"/>
      <c r="SIT68"/>
      <c r="SIU68"/>
      <c r="SIV68"/>
      <c r="SIW68"/>
      <c r="SIX68"/>
      <c r="SIY68"/>
      <c r="SIZ68"/>
      <c r="SJA68"/>
      <c r="SJB68"/>
      <c r="SJC68"/>
      <c r="SJD68"/>
      <c r="SJE68"/>
      <c r="SJF68"/>
      <c r="SJG68"/>
      <c r="SJH68"/>
      <c r="SJI68"/>
      <c r="SJJ68"/>
      <c r="SJK68"/>
      <c r="SJL68"/>
      <c r="SJM68"/>
      <c r="SJN68"/>
      <c r="SJO68"/>
      <c r="SJP68"/>
      <c r="SJQ68"/>
      <c r="SJR68"/>
      <c r="SJS68"/>
      <c r="SJT68"/>
      <c r="SJU68"/>
      <c r="SJV68"/>
      <c r="SJW68"/>
      <c r="SJX68"/>
      <c r="SJY68"/>
      <c r="SJZ68"/>
      <c r="SKA68"/>
      <c r="SKB68"/>
      <c r="SKC68"/>
      <c r="SKD68"/>
      <c r="SKE68"/>
      <c r="SKF68"/>
      <c r="SKG68"/>
      <c r="SKH68"/>
      <c r="SKI68"/>
      <c r="SKJ68"/>
      <c r="SKK68"/>
      <c r="SKL68"/>
      <c r="SKM68"/>
      <c r="SKN68"/>
      <c r="SKO68"/>
      <c r="SKP68"/>
      <c r="SKQ68"/>
      <c r="SKR68"/>
      <c r="SKS68"/>
      <c r="SKT68"/>
      <c r="SKU68"/>
      <c r="SKV68"/>
      <c r="SKW68"/>
      <c r="SKX68"/>
      <c r="SKY68"/>
      <c r="SKZ68"/>
      <c r="SLA68"/>
      <c r="SLB68"/>
      <c r="SLC68"/>
      <c r="SLD68"/>
      <c r="SLE68"/>
      <c r="SLF68"/>
      <c r="SLG68"/>
      <c r="SLH68"/>
      <c r="SLI68"/>
      <c r="SLJ68"/>
      <c r="SLK68"/>
      <c r="SLL68"/>
      <c r="SLM68"/>
      <c r="SLN68"/>
      <c r="SLO68"/>
      <c r="SLP68"/>
      <c r="SLQ68"/>
      <c r="SLR68"/>
      <c r="SLS68"/>
      <c r="SLT68"/>
      <c r="SLU68"/>
      <c r="SLV68"/>
      <c r="SLW68"/>
      <c r="SLX68"/>
      <c r="SLY68"/>
      <c r="SLZ68"/>
      <c r="SMA68"/>
      <c r="SMB68"/>
      <c r="SMC68"/>
      <c r="SMD68"/>
      <c r="SME68"/>
      <c r="SMF68"/>
      <c r="SMG68"/>
      <c r="SMH68"/>
      <c r="SMI68"/>
      <c r="SMJ68"/>
      <c r="SMK68"/>
      <c r="SML68"/>
      <c r="SMM68"/>
      <c r="SMN68"/>
      <c r="SMO68"/>
      <c r="SMP68"/>
      <c r="SMQ68"/>
      <c r="SMR68"/>
      <c r="SMS68"/>
      <c r="SMT68"/>
      <c r="SMU68"/>
      <c r="SMV68"/>
      <c r="SMW68"/>
      <c r="SMX68"/>
      <c r="SMY68"/>
      <c r="SMZ68"/>
      <c r="SNA68"/>
      <c r="SNB68"/>
      <c r="SNC68"/>
      <c r="SND68"/>
      <c r="SNE68"/>
      <c r="SNF68"/>
      <c r="SNG68"/>
      <c r="SNH68"/>
      <c r="SNI68"/>
      <c r="SNJ68"/>
      <c r="SNK68"/>
      <c r="SNL68"/>
      <c r="SNM68"/>
      <c r="SNN68"/>
      <c r="SNO68"/>
      <c r="SNP68"/>
      <c r="SNQ68"/>
      <c r="SNR68"/>
      <c r="SNS68"/>
      <c r="SNT68"/>
      <c r="SNU68"/>
      <c r="SNV68"/>
      <c r="SNW68"/>
      <c r="SNX68"/>
      <c r="SNY68"/>
      <c r="SNZ68"/>
      <c r="SOA68"/>
      <c r="SOB68"/>
      <c r="SOC68"/>
      <c r="SOD68"/>
      <c r="SOE68"/>
      <c r="SOF68"/>
      <c r="SOG68"/>
      <c r="SOH68"/>
      <c r="SOI68"/>
      <c r="SOJ68"/>
      <c r="SOK68"/>
      <c r="SOL68"/>
      <c r="SOM68"/>
      <c r="SON68"/>
      <c r="SOO68"/>
      <c r="SOP68"/>
      <c r="SOQ68"/>
      <c r="SOR68"/>
      <c r="SOS68"/>
      <c r="SOT68"/>
      <c r="SOU68"/>
      <c r="SOV68"/>
      <c r="SOW68"/>
      <c r="SOX68"/>
      <c r="SOY68"/>
      <c r="SOZ68"/>
      <c r="SPA68"/>
      <c r="SPB68"/>
      <c r="SPC68"/>
      <c r="SPD68"/>
      <c r="SPE68"/>
      <c r="SPF68"/>
      <c r="SPG68"/>
      <c r="SPH68"/>
      <c r="SPI68"/>
      <c r="SPJ68"/>
      <c r="SPK68"/>
      <c r="SPL68"/>
      <c r="SPM68"/>
      <c r="SPN68"/>
      <c r="SPO68"/>
      <c r="SPP68"/>
      <c r="SPQ68"/>
      <c r="SPR68"/>
      <c r="SPS68"/>
      <c r="SPT68"/>
      <c r="SPU68"/>
      <c r="SPV68"/>
      <c r="SPW68"/>
      <c r="SPX68"/>
      <c r="SPY68"/>
      <c r="SPZ68"/>
      <c r="SQA68"/>
      <c r="SQB68"/>
      <c r="SQC68"/>
      <c r="SQD68"/>
      <c r="SQE68"/>
      <c r="SQF68"/>
      <c r="SQG68"/>
      <c r="SQH68"/>
      <c r="SQI68"/>
      <c r="SQJ68"/>
      <c r="SQK68"/>
      <c r="SQL68"/>
      <c r="SQM68"/>
      <c r="SQN68"/>
      <c r="SQO68"/>
      <c r="SQP68"/>
      <c r="SQQ68"/>
      <c r="SQR68"/>
      <c r="SQS68"/>
      <c r="SQT68"/>
      <c r="SQU68"/>
      <c r="SQV68"/>
      <c r="SQW68"/>
      <c r="SQX68"/>
      <c r="SQY68"/>
      <c r="SQZ68"/>
      <c r="SRA68"/>
      <c r="SRB68"/>
      <c r="SRC68"/>
      <c r="SRD68"/>
      <c r="SRE68"/>
      <c r="SRF68"/>
      <c r="SRG68"/>
      <c r="SRH68"/>
      <c r="SRI68"/>
      <c r="SRJ68"/>
      <c r="SRK68"/>
      <c r="SRL68"/>
      <c r="SRM68"/>
      <c r="SRN68"/>
      <c r="SRO68"/>
      <c r="SRP68"/>
      <c r="SRQ68"/>
      <c r="SRR68"/>
      <c r="SRS68"/>
      <c r="SRT68"/>
      <c r="SRU68"/>
      <c r="SRV68"/>
      <c r="SRW68"/>
      <c r="SRX68"/>
      <c r="SRY68"/>
      <c r="SRZ68"/>
      <c r="SSA68"/>
      <c r="SSB68"/>
      <c r="SSC68"/>
      <c r="SSD68"/>
      <c r="SSE68"/>
      <c r="SSF68"/>
      <c r="SSG68"/>
      <c r="SSH68"/>
      <c r="SSI68"/>
      <c r="SSJ68"/>
      <c r="SSK68"/>
      <c r="SSL68"/>
      <c r="SSM68"/>
      <c r="SSN68"/>
      <c r="SSO68"/>
      <c r="SSP68"/>
      <c r="SSQ68"/>
      <c r="SSR68"/>
      <c r="SSS68"/>
      <c r="SST68"/>
      <c r="SSU68"/>
      <c r="SSV68"/>
      <c r="SSW68"/>
      <c r="SSX68"/>
      <c r="SSY68"/>
      <c r="SSZ68"/>
      <c r="STA68"/>
      <c r="STB68"/>
      <c r="STC68"/>
      <c r="STD68"/>
      <c r="STE68"/>
      <c r="STF68"/>
      <c r="STG68"/>
      <c r="STH68"/>
      <c r="STI68"/>
      <c r="STJ68"/>
      <c r="STK68"/>
      <c r="STL68"/>
      <c r="STM68"/>
      <c r="STN68"/>
      <c r="STO68"/>
      <c r="STP68"/>
      <c r="STQ68"/>
      <c r="STR68"/>
      <c r="STS68"/>
      <c r="STT68"/>
      <c r="STU68"/>
      <c r="STV68"/>
      <c r="STW68"/>
      <c r="STX68"/>
      <c r="STY68"/>
      <c r="STZ68"/>
      <c r="SUA68"/>
      <c r="SUB68"/>
      <c r="SUC68"/>
      <c r="SUD68"/>
      <c r="SUE68"/>
      <c r="SUF68"/>
      <c r="SUG68"/>
      <c r="SUH68"/>
      <c r="SUI68"/>
      <c r="SUJ68"/>
      <c r="SUK68"/>
      <c r="SUL68"/>
      <c r="SUM68"/>
      <c r="SUN68"/>
      <c r="SUO68"/>
      <c r="SUP68"/>
      <c r="SUQ68"/>
      <c r="SUR68"/>
      <c r="SUS68"/>
      <c r="SUT68"/>
      <c r="SUU68"/>
      <c r="SUV68"/>
      <c r="SUW68"/>
      <c r="SUX68"/>
      <c r="SUY68"/>
      <c r="SUZ68"/>
      <c r="SVA68"/>
      <c r="SVB68"/>
      <c r="SVC68"/>
      <c r="SVD68"/>
      <c r="SVE68"/>
      <c r="SVF68"/>
      <c r="SVG68"/>
      <c r="SVH68"/>
      <c r="SVI68"/>
      <c r="SVJ68"/>
      <c r="SVK68"/>
      <c r="SVL68"/>
      <c r="SVM68"/>
      <c r="SVN68"/>
      <c r="SVO68"/>
      <c r="SVP68"/>
      <c r="SVQ68"/>
      <c r="SVR68"/>
      <c r="SVS68"/>
      <c r="SVT68"/>
      <c r="SVU68"/>
      <c r="SVV68"/>
      <c r="SVW68"/>
      <c r="SVX68"/>
      <c r="SVY68"/>
      <c r="SVZ68"/>
      <c r="SWA68"/>
      <c r="SWB68"/>
      <c r="SWC68"/>
      <c r="SWD68"/>
      <c r="SWE68"/>
      <c r="SWF68"/>
      <c r="SWG68"/>
      <c r="SWH68"/>
      <c r="SWI68"/>
      <c r="SWJ68"/>
      <c r="SWK68"/>
      <c r="SWL68"/>
      <c r="SWM68"/>
      <c r="SWN68"/>
      <c r="SWO68"/>
      <c r="SWP68"/>
      <c r="SWQ68"/>
      <c r="SWR68"/>
      <c r="SWS68"/>
      <c r="SWT68"/>
      <c r="SWU68"/>
      <c r="SWV68"/>
      <c r="SWW68"/>
      <c r="SWX68"/>
      <c r="SWY68"/>
      <c r="SWZ68"/>
      <c r="SXA68"/>
      <c r="SXB68"/>
      <c r="SXC68"/>
      <c r="SXD68"/>
      <c r="SXE68"/>
      <c r="SXF68"/>
      <c r="SXG68"/>
      <c r="SXH68"/>
      <c r="SXI68"/>
      <c r="SXJ68"/>
      <c r="SXK68"/>
      <c r="SXL68"/>
      <c r="SXM68"/>
      <c r="SXN68"/>
      <c r="SXO68"/>
      <c r="SXP68"/>
      <c r="SXQ68"/>
      <c r="SXR68"/>
      <c r="SXS68"/>
      <c r="SXT68"/>
      <c r="SXU68"/>
      <c r="SXV68"/>
      <c r="SXW68"/>
      <c r="SXX68"/>
      <c r="SXY68"/>
      <c r="SXZ68"/>
      <c r="SYA68"/>
      <c r="SYB68"/>
      <c r="SYC68"/>
      <c r="SYD68"/>
      <c r="SYE68"/>
      <c r="SYF68"/>
      <c r="SYG68"/>
      <c r="SYH68"/>
      <c r="SYI68"/>
      <c r="SYJ68"/>
      <c r="SYK68"/>
      <c r="SYL68"/>
      <c r="SYM68"/>
      <c r="SYN68"/>
      <c r="SYO68"/>
      <c r="SYP68"/>
      <c r="SYQ68"/>
      <c r="SYR68"/>
      <c r="SYS68"/>
      <c r="SYT68"/>
      <c r="SYU68"/>
      <c r="SYV68"/>
      <c r="SYW68"/>
      <c r="SYX68"/>
      <c r="SYY68"/>
      <c r="SYZ68"/>
      <c r="SZA68"/>
      <c r="SZB68"/>
      <c r="SZC68"/>
      <c r="SZD68"/>
      <c r="SZE68"/>
      <c r="SZF68"/>
      <c r="SZG68"/>
      <c r="SZH68"/>
      <c r="SZI68"/>
      <c r="SZJ68"/>
      <c r="SZK68"/>
      <c r="SZL68"/>
      <c r="SZM68"/>
      <c r="SZN68"/>
      <c r="SZO68"/>
      <c r="SZP68"/>
      <c r="SZQ68"/>
      <c r="SZR68"/>
      <c r="SZS68"/>
      <c r="SZT68"/>
      <c r="SZU68"/>
      <c r="SZV68"/>
      <c r="SZW68"/>
      <c r="SZX68"/>
      <c r="SZY68"/>
      <c r="SZZ68"/>
      <c r="TAA68"/>
      <c r="TAB68"/>
      <c r="TAC68"/>
      <c r="TAD68"/>
      <c r="TAE68"/>
      <c r="TAF68"/>
      <c r="TAG68"/>
      <c r="TAH68"/>
      <c r="TAI68"/>
      <c r="TAJ68"/>
      <c r="TAK68"/>
      <c r="TAL68"/>
      <c r="TAM68"/>
      <c r="TAN68"/>
      <c r="TAO68"/>
      <c r="TAP68"/>
      <c r="TAQ68"/>
      <c r="TAR68"/>
      <c r="TAS68"/>
      <c r="TAT68"/>
      <c r="TAU68"/>
      <c r="TAV68"/>
      <c r="TAW68"/>
      <c r="TAX68"/>
      <c r="TAY68"/>
      <c r="TAZ68"/>
      <c r="TBA68"/>
      <c r="TBB68"/>
      <c r="TBC68"/>
      <c r="TBD68"/>
      <c r="TBE68"/>
      <c r="TBF68"/>
      <c r="TBG68"/>
      <c r="TBH68"/>
      <c r="TBI68"/>
      <c r="TBJ68"/>
      <c r="TBK68"/>
      <c r="TBL68"/>
      <c r="TBM68"/>
      <c r="TBN68"/>
      <c r="TBO68"/>
      <c r="TBP68"/>
      <c r="TBQ68"/>
      <c r="TBR68"/>
      <c r="TBS68"/>
      <c r="TBT68"/>
      <c r="TBU68"/>
      <c r="TBV68"/>
      <c r="TBW68"/>
      <c r="TBX68"/>
      <c r="TBY68"/>
      <c r="TBZ68"/>
      <c r="TCA68"/>
      <c r="TCB68"/>
      <c r="TCC68"/>
      <c r="TCD68"/>
      <c r="TCE68"/>
      <c r="TCF68"/>
      <c r="TCG68"/>
      <c r="TCH68"/>
      <c r="TCI68"/>
      <c r="TCJ68"/>
      <c r="TCK68"/>
      <c r="TCL68"/>
      <c r="TCM68"/>
      <c r="TCN68"/>
      <c r="TCO68"/>
      <c r="TCP68"/>
      <c r="TCQ68"/>
      <c r="TCR68"/>
      <c r="TCS68"/>
      <c r="TCT68"/>
      <c r="TCU68"/>
      <c r="TCV68"/>
      <c r="TCW68"/>
      <c r="TCX68"/>
      <c r="TCY68"/>
      <c r="TCZ68"/>
      <c r="TDA68"/>
      <c r="TDB68"/>
      <c r="TDC68"/>
      <c r="TDD68"/>
      <c r="TDE68"/>
      <c r="TDF68"/>
      <c r="TDG68"/>
      <c r="TDH68"/>
      <c r="TDI68"/>
      <c r="TDJ68"/>
      <c r="TDK68"/>
      <c r="TDL68"/>
      <c r="TDM68"/>
      <c r="TDN68"/>
      <c r="TDO68"/>
      <c r="TDP68"/>
      <c r="TDQ68"/>
      <c r="TDR68"/>
      <c r="TDS68"/>
      <c r="TDT68"/>
      <c r="TDU68"/>
      <c r="TDV68"/>
      <c r="TDW68"/>
      <c r="TDX68"/>
      <c r="TDY68"/>
      <c r="TDZ68"/>
      <c r="TEA68"/>
      <c r="TEB68"/>
      <c r="TEC68"/>
      <c r="TED68"/>
      <c r="TEE68"/>
      <c r="TEF68"/>
      <c r="TEG68"/>
      <c r="TEH68"/>
      <c r="TEI68"/>
      <c r="TEJ68"/>
      <c r="TEK68"/>
      <c r="TEL68"/>
      <c r="TEM68"/>
      <c r="TEN68"/>
      <c r="TEO68"/>
      <c r="TEP68"/>
      <c r="TEQ68"/>
      <c r="TER68"/>
      <c r="TES68"/>
      <c r="TET68"/>
      <c r="TEU68"/>
      <c r="TEV68"/>
      <c r="TEW68"/>
      <c r="TEX68"/>
      <c r="TEY68"/>
      <c r="TEZ68"/>
      <c r="TFA68"/>
      <c r="TFB68"/>
      <c r="TFC68"/>
      <c r="TFD68"/>
      <c r="TFE68"/>
      <c r="TFF68"/>
      <c r="TFG68"/>
      <c r="TFH68"/>
      <c r="TFI68"/>
      <c r="TFJ68"/>
      <c r="TFK68"/>
      <c r="TFL68"/>
      <c r="TFM68"/>
      <c r="TFN68"/>
      <c r="TFO68"/>
      <c r="TFP68"/>
      <c r="TFQ68"/>
      <c r="TFR68"/>
      <c r="TFS68"/>
      <c r="TFT68"/>
      <c r="TFU68"/>
      <c r="TFV68"/>
      <c r="TFW68"/>
      <c r="TFX68"/>
      <c r="TFY68"/>
      <c r="TFZ68"/>
      <c r="TGA68"/>
      <c r="TGB68"/>
      <c r="TGC68"/>
      <c r="TGD68"/>
      <c r="TGE68"/>
      <c r="TGF68"/>
      <c r="TGG68"/>
      <c r="TGH68"/>
      <c r="TGI68"/>
      <c r="TGJ68"/>
      <c r="TGK68"/>
      <c r="TGL68"/>
      <c r="TGM68"/>
      <c r="TGN68"/>
      <c r="TGO68"/>
      <c r="TGP68"/>
      <c r="TGQ68"/>
      <c r="TGR68"/>
      <c r="TGS68"/>
      <c r="TGT68"/>
      <c r="TGU68"/>
      <c r="TGV68"/>
      <c r="TGW68"/>
      <c r="TGX68"/>
      <c r="TGY68"/>
      <c r="TGZ68"/>
      <c r="THA68"/>
      <c r="THB68"/>
      <c r="THC68"/>
      <c r="THD68"/>
      <c r="THE68"/>
      <c r="THF68"/>
      <c r="THG68"/>
      <c r="THH68"/>
      <c r="THI68"/>
      <c r="THJ68"/>
      <c r="THK68"/>
      <c r="THL68"/>
      <c r="THM68"/>
      <c r="THN68"/>
      <c r="THO68"/>
      <c r="THP68"/>
      <c r="THQ68"/>
      <c r="THR68"/>
      <c r="THS68"/>
      <c r="THT68"/>
      <c r="THU68"/>
      <c r="THV68"/>
      <c r="THW68"/>
      <c r="THX68"/>
      <c r="THY68"/>
      <c r="THZ68"/>
      <c r="TIA68"/>
      <c r="TIB68"/>
      <c r="TIC68"/>
      <c r="TID68"/>
      <c r="TIE68"/>
      <c r="TIF68"/>
      <c r="TIG68"/>
      <c r="TIH68"/>
      <c r="TII68"/>
      <c r="TIJ68"/>
      <c r="TIK68"/>
      <c r="TIL68"/>
      <c r="TIM68"/>
      <c r="TIN68"/>
      <c r="TIO68"/>
      <c r="TIP68"/>
      <c r="TIQ68"/>
      <c r="TIR68"/>
      <c r="TIS68"/>
      <c r="TIT68"/>
      <c r="TIU68"/>
      <c r="TIV68"/>
      <c r="TIW68"/>
      <c r="TIX68"/>
      <c r="TIY68"/>
      <c r="TIZ68"/>
      <c r="TJA68"/>
      <c r="TJB68"/>
      <c r="TJC68"/>
      <c r="TJD68"/>
      <c r="TJE68"/>
      <c r="TJF68"/>
      <c r="TJG68"/>
      <c r="TJH68"/>
      <c r="TJI68"/>
      <c r="TJJ68"/>
      <c r="TJK68"/>
      <c r="TJL68"/>
      <c r="TJM68"/>
      <c r="TJN68"/>
      <c r="TJO68"/>
      <c r="TJP68"/>
      <c r="TJQ68"/>
      <c r="TJR68"/>
      <c r="TJS68"/>
      <c r="TJT68"/>
      <c r="TJU68"/>
      <c r="TJV68"/>
      <c r="TJW68"/>
      <c r="TJX68"/>
      <c r="TJY68"/>
      <c r="TJZ68"/>
      <c r="TKA68"/>
      <c r="TKB68"/>
      <c r="TKC68"/>
      <c r="TKD68"/>
      <c r="TKE68"/>
      <c r="TKF68"/>
      <c r="TKG68"/>
      <c r="TKH68"/>
      <c r="TKI68"/>
      <c r="TKJ68"/>
      <c r="TKK68"/>
      <c r="TKL68"/>
      <c r="TKM68"/>
      <c r="TKN68"/>
      <c r="TKO68"/>
      <c r="TKP68"/>
      <c r="TKQ68"/>
      <c r="TKR68"/>
      <c r="TKS68"/>
      <c r="TKT68"/>
      <c r="TKU68"/>
      <c r="TKV68"/>
      <c r="TKW68"/>
      <c r="TKX68"/>
      <c r="TKY68"/>
      <c r="TKZ68"/>
      <c r="TLA68"/>
      <c r="TLB68"/>
      <c r="TLC68"/>
      <c r="TLD68"/>
      <c r="TLE68"/>
      <c r="TLF68"/>
      <c r="TLG68"/>
      <c r="TLH68"/>
      <c r="TLI68"/>
      <c r="TLJ68"/>
      <c r="TLK68"/>
      <c r="TLL68"/>
      <c r="TLM68"/>
      <c r="TLN68"/>
      <c r="TLO68"/>
      <c r="TLP68"/>
      <c r="TLQ68"/>
      <c r="TLR68"/>
      <c r="TLS68"/>
      <c r="TLT68"/>
      <c r="TLU68"/>
      <c r="TLV68"/>
      <c r="TLW68"/>
      <c r="TLX68"/>
      <c r="TLY68"/>
      <c r="TLZ68"/>
      <c r="TMA68"/>
      <c r="TMB68"/>
      <c r="TMC68"/>
      <c r="TMD68"/>
      <c r="TME68"/>
      <c r="TMF68"/>
      <c r="TMG68"/>
      <c r="TMH68"/>
      <c r="TMI68"/>
      <c r="TMJ68"/>
      <c r="TMK68"/>
      <c r="TML68"/>
      <c r="TMM68"/>
      <c r="TMN68"/>
      <c r="TMO68"/>
      <c r="TMP68"/>
      <c r="TMQ68"/>
      <c r="TMR68"/>
      <c r="TMS68"/>
      <c r="TMT68"/>
      <c r="TMU68"/>
      <c r="TMV68"/>
      <c r="TMW68"/>
      <c r="TMX68"/>
      <c r="TMY68"/>
      <c r="TMZ68"/>
      <c r="TNA68"/>
      <c r="TNB68"/>
      <c r="TNC68"/>
      <c r="TND68"/>
      <c r="TNE68"/>
      <c r="TNF68"/>
      <c r="TNG68"/>
      <c r="TNH68"/>
      <c r="TNI68"/>
      <c r="TNJ68"/>
      <c r="TNK68"/>
      <c r="TNL68"/>
      <c r="TNM68"/>
      <c r="TNN68"/>
      <c r="TNO68"/>
      <c r="TNP68"/>
      <c r="TNQ68"/>
      <c r="TNR68"/>
      <c r="TNS68"/>
      <c r="TNT68"/>
      <c r="TNU68"/>
      <c r="TNV68"/>
      <c r="TNW68"/>
      <c r="TNX68"/>
      <c r="TNY68"/>
      <c r="TNZ68"/>
      <c r="TOA68"/>
      <c r="TOB68"/>
      <c r="TOC68"/>
      <c r="TOD68"/>
      <c r="TOE68"/>
      <c r="TOF68"/>
      <c r="TOG68"/>
      <c r="TOH68"/>
      <c r="TOI68"/>
      <c r="TOJ68"/>
      <c r="TOK68"/>
      <c r="TOL68"/>
      <c r="TOM68"/>
      <c r="TON68"/>
      <c r="TOO68"/>
      <c r="TOP68"/>
      <c r="TOQ68"/>
      <c r="TOR68"/>
      <c r="TOS68"/>
      <c r="TOT68"/>
      <c r="TOU68"/>
      <c r="TOV68"/>
      <c r="TOW68"/>
      <c r="TOX68"/>
      <c r="TOY68"/>
      <c r="TOZ68"/>
      <c r="TPA68"/>
      <c r="TPB68"/>
      <c r="TPC68"/>
      <c r="TPD68"/>
      <c r="TPE68"/>
      <c r="TPF68"/>
      <c r="TPG68"/>
      <c r="TPH68"/>
      <c r="TPI68"/>
      <c r="TPJ68"/>
      <c r="TPK68"/>
      <c r="TPL68"/>
      <c r="TPM68"/>
      <c r="TPN68"/>
      <c r="TPO68"/>
      <c r="TPP68"/>
      <c r="TPQ68"/>
      <c r="TPR68"/>
      <c r="TPS68"/>
      <c r="TPT68"/>
      <c r="TPU68"/>
      <c r="TPV68"/>
      <c r="TPW68"/>
      <c r="TPX68"/>
      <c r="TPY68"/>
      <c r="TPZ68"/>
      <c r="TQA68"/>
      <c r="TQB68"/>
      <c r="TQC68"/>
      <c r="TQD68"/>
      <c r="TQE68"/>
      <c r="TQF68"/>
      <c r="TQG68"/>
      <c r="TQH68"/>
      <c r="TQI68"/>
      <c r="TQJ68"/>
      <c r="TQK68"/>
      <c r="TQL68"/>
      <c r="TQM68"/>
      <c r="TQN68"/>
      <c r="TQO68"/>
      <c r="TQP68"/>
      <c r="TQQ68"/>
      <c r="TQR68"/>
      <c r="TQS68"/>
      <c r="TQT68"/>
      <c r="TQU68"/>
      <c r="TQV68"/>
      <c r="TQW68"/>
      <c r="TQX68"/>
      <c r="TQY68"/>
      <c r="TQZ68"/>
      <c r="TRA68"/>
      <c r="TRB68"/>
      <c r="TRC68"/>
      <c r="TRD68"/>
      <c r="TRE68"/>
      <c r="TRF68"/>
      <c r="TRG68"/>
      <c r="TRH68"/>
      <c r="TRI68"/>
      <c r="TRJ68"/>
      <c r="TRK68"/>
      <c r="TRL68"/>
      <c r="TRM68"/>
      <c r="TRN68"/>
      <c r="TRO68"/>
      <c r="TRP68"/>
      <c r="TRQ68"/>
      <c r="TRR68"/>
      <c r="TRS68"/>
      <c r="TRT68"/>
      <c r="TRU68"/>
      <c r="TRV68"/>
      <c r="TRW68"/>
      <c r="TRX68"/>
      <c r="TRY68"/>
      <c r="TRZ68"/>
      <c r="TSA68"/>
      <c r="TSB68"/>
      <c r="TSC68"/>
      <c r="TSD68"/>
      <c r="TSE68"/>
      <c r="TSF68"/>
      <c r="TSG68"/>
      <c r="TSH68"/>
      <c r="TSI68"/>
      <c r="TSJ68"/>
      <c r="TSK68"/>
      <c r="TSL68"/>
      <c r="TSM68"/>
      <c r="TSN68"/>
      <c r="TSO68"/>
      <c r="TSP68"/>
      <c r="TSQ68"/>
      <c r="TSR68"/>
      <c r="TSS68"/>
      <c r="TST68"/>
      <c r="TSU68"/>
      <c r="TSV68"/>
      <c r="TSW68"/>
      <c r="TSX68"/>
      <c r="TSY68"/>
      <c r="TSZ68"/>
      <c r="TTA68"/>
      <c r="TTB68"/>
      <c r="TTC68"/>
      <c r="TTD68"/>
      <c r="TTE68"/>
      <c r="TTF68"/>
      <c r="TTG68"/>
      <c r="TTH68"/>
      <c r="TTI68"/>
      <c r="TTJ68"/>
      <c r="TTK68"/>
      <c r="TTL68"/>
      <c r="TTM68"/>
      <c r="TTN68"/>
      <c r="TTO68"/>
      <c r="TTP68"/>
      <c r="TTQ68"/>
      <c r="TTR68"/>
      <c r="TTS68"/>
      <c r="TTT68"/>
      <c r="TTU68"/>
      <c r="TTV68"/>
      <c r="TTW68"/>
      <c r="TTX68"/>
      <c r="TTY68"/>
      <c r="TTZ68"/>
      <c r="TUA68"/>
      <c r="TUB68"/>
      <c r="TUC68"/>
      <c r="TUD68"/>
      <c r="TUE68"/>
      <c r="TUF68"/>
      <c r="TUG68"/>
      <c r="TUH68"/>
      <c r="TUI68"/>
      <c r="TUJ68"/>
      <c r="TUK68"/>
      <c r="TUL68"/>
      <c r="TUM68"/>
      <c r="TUN68"/>
      <c r="TUO68"/>
      <c r="TUP68"/>
      <c r="TUQ68"/>
      <c r="TUR68"/>
      <c r="TUS68"/>
      <c r="TUT68"/>
      <c r="TUU68"/>
      <c r="TUV68"/>
      <c r="TUW68"/>
      <c r="TUX68"/>
      <c r="TUY68"/>
      <c r="TUZ68"/>
      <c r="TVA68"/>
      <c r="TVB68"/>
      <c r="TVC68"/>
      <c r="TVD68"/>
      <c r="TVE68"/>
      <c r="TVF68"/>
      <c r="TVG68"/>
      <c r="TVH68"/>
      <c r="TVI68"/>
      <c r="TVJ68"/>
      <c r="TVK68"/>
      <c r="TVL68"/>
      <c r="TVM68"/>
      <c r="TVN68"/>
      <c r="TVO68"/>
      <c r="TVP68"/>
      <c r="TVQ68"/>
      <c r="TVR68"/>
      <c r="TVS68"/>
      <c r="TVT68"/>
      <c r="TVU68"/>
      <c r="TVV68"/>
      <c r="TVW68"/>
      <c r="TVX68"/>
      <c r="TVY68"/>
      <c r="TVZ68"/>
      <c r="TWA68"/>
      <c r="TWB68"/>
      <c r="TWC68"/>
      <c r="TWD68"/>
      <c r="TWE68"/>
      <c r="TWF68"/>
      <c r="TWG68"/>
      <c r="TWH68"/>
      <c r="TWI68"/>
      <c r="TWJ68"/>
      <c r="TWK68"/>
      <c r="TWL68"/>
      <c r="TWM68"/>
      <c r="TWN68"/>
      <c r="TWO68"/>
      <c r="TWP68"/>
      <c r="TWQ68"/>
      <c r="TWR68"/>
      <c r="TWS68"/>
      <c r="TWT68"/>
      <c r="TWU68"/>
      <c r="TWV68"/>
      <c r="TWW68"/>
      <c r="TWX68"/>
      <c r="TWY68"/>
      <c r="TWZ68"/>
      <c r="TXA68"/>
      <c r="TXB68"/>
      <c r="TXC68"/>
      <c r="TXD68"/>
      <c r="TXE68"/>
      <c r="TXF68"/>
      <c r="TXG68"/>
      <c r="TXH68"/>
      <c r="TXI68"/>
      <c r="TXJ68"/>
      <c r="TXK68"/>
      <c r="TXL68"/>
      <c r="TXM68"/>
      <c r="TXN68"/>
      <c r="TXO68"/>
      <c r="TXP68"/>
      <c r="TXQ68"/>
      <c r="TXR68"/>
      <c r="TXS68"/>
      <c r="TXT68"/>
      <c r="TXU68"/>
      <c r="TXV68"/>
      <c r="TXW68"/>
      <c r="TXX68"/>
      <c r="TXY68"/>
      <c r="TXZ68"/>
      <c r="TYA68"/>
      <c r="TYB68"/>
      <c r="TYC68"/>
      <c r="TYD68"/>
      <c r="TYE68"/>
      <c r="TYF68"/>
      <c r="TYG68"/>
      <c r="TYH68"/>
      <c r="TYI68"/>
      <c r="TYJ68"/>
      <c r="TYK68"/>
      <c r="TYL68"/>
      <c r="TYM68"/>
      <c r="TYN68"/>
      <c r="TYO68"/>
      <c r="TYP68"/>
      <c r="TYQ68"/>
      <c r="TYR68"/>
      <c r="TYS68"/>
      <c r="TYT68"/>
      <c r="TYU68"/>
      <c r="TYV68"/>
      <c r="TYW68"/>
      <c r="TYX68"/>
      <c r="TYY68"/>
      <c r="TYZ68"/>
      <c r="TZA68"/>
      <c r="TZB68"/>
      <c r="TZC68"/>
      <c r="TZD68"/>
      <c r="TZE68"/>
      <c r="TZF68"/>
      <c r="TZG68"/>
      <c r="TZH68"/>
      <c r="TZI68"/>
      <c r="TZJ68"/>
      <c r="TZK68"/>
      <c r="TZL68"/>
      <c r="TZM68"/>
      <c r="TZN68"/>
      <c r="TZO68"/>
      <c r="TZP68"/>
      <c r="TZQ68"/>
      <c r="TZR68"/>
      <c r="TZS68"/>
      <c r="TZT68"/>
      <c r="TZU68"/>
      <c r="TZV68"/>
      <c r="TZW68"/>
      <c r="TZX68"/>
      <c r="TZY68"/>
      <c r="TZZ68"/>
      <c r="UAA68"/>
      <c r="UAB68"/>
      <c r="UAC68"/>
      <c r="UAD68"/>
      <c r="UAE68"/>
      <c r="UAF68"/>
      <c r="UAG68"/>
      <c r="UAH68"/>
      <c r="UAI68"/>
      <c r="UAJ68"/>
      <c r="UAK68"/>
      <c r="UAL68"/>
      <c r="UAM68"/>
      <c r="UAN68"/>
      <c r="UAO68"/>
      <c r="UAP68"/>
      <c r="UAQ68"/>
      <c r="UAR68"/>
      <c r="UAS68"/>
      <c r="UAT68"/>
      <c r="UAU68"/>
      <c r="UAV68"/>
      <c r="UAW68"/>
      <c r="UAX68"/>
      <c r="UAY68"/>
      <c r="UAZ68"/>
      <c r="UBA68"/>
      <c r="UBB68"/>
      <c r="UBC68"/>
      <c r="UBD68"/>
      <c r="UBE68"/>
      <c r="UBF68"/>
      <c r="UBG68"/>
      <c r="UBH68"/>
      <c r="UBI68"/>
      <c r="UBJ68"/>
      <c r="UBK68"/>
      <c r="UBL68"/>
      <c r="UBM68"/>
      <c r="UBN68"/>
      <c r="UBO68"/>
      <c r="UBP68"/>
      <c r="UBQ68"/>
      <c r="UBR68"/>
      <c r="UBS68"/>
      <c r="UBT68"/>
      <c r="UBU68"/>
      <c r="UBV68"/>
      <c r="UBW68"/>
      <c r="UBX68"/>
      <c r="UBY68"/>
      <c r="UBZ68"/>
      <c r="UCA68"/>
      <c r="UCB68"/>
      <c r="UCC68"/>
      <c r="UCD68"/>
      <c r="UCE68"/>
      <c r="UCF68"/>
      <c r="UCG68"/>
      <c r="UCH68"/>
      <c r="UCI68"/>
      <c r="UCJ68"/>
      <c r="UCK68"/>
      <c r="UCL68"/>
      <c r="UCM68"/>
      <c r="UCN68"/>
      <c r="UCO68"/>
      <c r="UCP68"/>
      <c r="UCQ68"/>
      <c r="UCR68"/>
      <c r="UCS68"/>
      <c r="UCT68"/>
      <c r="UCU68"/>
      <c r="UCV68"/>
      <c r="UCW68"/>
      <c r="UCX68"/>
      <c r="UCY68"/>
      <c r="UCZ68"/>
      <c r="UDA68"/>
      <c r="UDB68"/>
      <c r="UDC68"/>
      <c r="UDD68"/>
      <c r="UDE68"/>
      <c r="UDF68"/>
      <c r="UDG68"/>
      <c r="UDH68"/>
      <c r="UDI68"/>
      <c r="UDJ68"/>
      <c r="UDK68"/>
      <c r="UDL68"/>
      <c r="UDM68"/>
      <c r="UDN68"/>
      <c r="UDO68"/>
      <c r="UDP68"/>
      <c r="UDQ68"/>
      <c r="UDR68"/>
      <c r="UDS68"/>
      <c r="UDT68"/>
      <c r="UDU68"/>
      <c r="UDV68"/>
      <c r="UDW68"/>
      <c r="UDX68"/>
      <c r="UDY68"/>
      <c r="UDZ68"/>
      <c r="UEA68"/>
      <c r="UEB68"/>
      <c r="UEC68"/>
      <c r="UED68"/>
      <c r="UEE68"/>
      <c r="UEF68"/>
      <c r="UEG68"/>
      <c r="UEH68"/>
      <c r="UEI68"/>
      <c r="UEJ68"/>
      <c r="UEK68"/>
      <c r="UEL68"/>
      <c r="UEM68"/>
      <c r="UEN68"/>
      <c r="UEO68"/>
      <c r="UEP68"/>
      <c r="UEQ68"/>
      <c r="UER68"/>
      <c r="UES68"/>
      <c r="UET68"/>
      <c r="UEU68"/>
      <c r="UEV68"/>
      <c r="UEW68"/>
      <c r="UEX68"/>
      <c r="UEY68"/>
      <c r="UEZ68"/>
      <c r="UFA68"/>
      <c r="UFB68"/>
      <c r="UFC68"/>
      <c r="UFD68"/>
      <c r="UFE68"/>
      <c r="UFF68"/>
      <c r="UFG68"/>
      <c r="UFH68"/>
      <c r="UFI68"/>
      <c r="UFJ68"/>
      <c r="UFK68"/>
      <c r="UFL68"/>
      <c r="UFM68"/>
      <c r="UFN68"/>
      <c r="UFO68"/>
      <c r="UFP68"/>
      <c r="UFQ68"/>
      <c r="UFR68"/>
      <c r="UFS68"/>
      <c r="UFT68"/>
      <c r="UFU68"/>
      <c r="UFV68"/>
      <c r="UFW68"/>
      <c r="UFX68"/>
      <c r="UFY68"/>
      <c r="UFZ68"/>
      <c r="UGA68"/>
      <c r="UGB68"/>
      <c r="UGC68"/>
      <c r="UGD68"/>
      <c r="UGE68"/>
      <c r="UGF68"/>
      <c r="UGG68"/>
      <c r="UGH68"/>
      <c r="UGI68"/>
      <c r="UGJ68"/>
      <c r="UGK68"/>
      <c r="UGL68"/>
      <c r="UGM68"/>
      <c r="UGN68"/>
      <c r="UGO68"/>
      <c r="UGP68"/>
      <c r="UGQ68"/>
      <c r="UGR68"/>
      <c r="UGS68"/>
      <c r="UGT68"/>
      <c r="UGU68"/>
      <c r="UGV68"/>
      <c r="UGW68"/>
      <c r="UGX68"/>
      <c r="UGY68"/>
      <c r="UGZ68"/>
      <c r="UHA68"/>
      <c r="UHB68"/>
      <c r="UHC68"/>
      <c r="UHD68"/>
      <c r="UHE68"/>
      <c r="UHF68"/>
      <c r="UHG68"/>
      <c r="UHH68"/>
      <c r="UHI68"/>
      <c r="UHJ68"/>
      <c r="UHK68"/>
      <c r="UHL68"/>
      <c r="UHM68"/>
      <c r="UHN68"/>
      <c r="UHO68"/>
      <c r="UHP68"/>
      <c r="UHQ68"/>
      <c r="UHR68"/>
      <c r="UHS68"/>
      <c r="UHT68"/>
      <c r="UHU68"/>
      <c r="UHV68"/>
      <c r="UHW68"/>
      <c r="UHX68"/>
      <c r="UHY68"/>
      <c r="UHZ68"/>
      <c r="UIA68"/>
      <c r="UIB68"/>
      <c r="UIC68"/>
      <c r="UID68"/>
      <c r="UIE68"/>
      <c r="UIF68"/>
      <c r="UIG68"/>
      <c r="UIH68"/>
      <c r="UII68"/>
      <c r="UIJ68"/>
      <c r="UIK68"/>
      <c r="UIL68"/>
      <c r="UIM68"/>
      <c r="UIN68"/>
      <c r="UIO68"/>
      <c r="UIP68"/>
      <c r="UIQ68"/>
      <c r="UIR68"/>
      <c r="UIS68"/>
      <c r="UIT68"/>
      <c r="UIU68"/>
      <c r="UIV68"/>
      <c r="UIW68"/>
      <c r="UIX68"/>
      <c r="UIY68"/>
      <c r="UIZ68"/>
      <c r="UJA68"/>
      <c r="UJB68"/>
      <c r="UJC68"/>
      <c r="UJD68"/>
      <c r="UJE68"/>
      <c r="UJF68"/>
      <c r="UJG68"/>
      <c r="UJH68"/>
      <c r="UJI68"/>
      <c r="UJJ68"/>
      <c r="UJK68"/>
      <c r="UJL68"/>
      <c r="UJM68"/>
      <c r="UJN68"/>
      <c r="UJO68"/>
      <c r="UJP68"/>
      <c r="UJQ68"/>
      <c r="UJR68"/>
      <c r="UJS68"/>
      <c r="UJT68"/>
      <c r="UJU68"/>
      <c r="UJV68"/>
      <c r="UJW68"/>
      <c r="UJX68"/>
      <c r="UJY68"/>
      <c r="UJZ68"/>
      <c r="UKA68"/>
      <c r="UKB68"/>
      <c r="UKC68"/>
      <c r="UKD68"/>
      <c r="UKE68"/>
      <c r="UKF68"/>
      <c r="UKG68"/>
      <c r="UKH68"/>
      <c r="UKI68"/>
      <c r="UKJ68"/>
      <c r="UKK68"/>
      <c r="UKL68"/>
      <c r="UKM68"/>
      <c r="UKN68"/>
      <c r="UKO68"/>
      <c r="UKP68"/>
      <c r="UKQ68"/>
      <c r="UKR68"/>
      <c r="UKS68"/>
      <c r="UKT68"/>
      <c r="UKU68"/>
      <c r="UKV68"/>
      <c r="UKW68"/>
      <c r="UKX68"/>
      <c r="UKY68"/>
      <c r="UKZ68"/>
      <c r="ULA68"/>
      <c r="ULB68"/>
      <c r="ULC68"/>
      <c r="ULD68"/>
      <c r="ULE68"/>
      <c r="ULF68"/>
      <c r="ULG68"/>
      <c r="ULH68"/>
      <c r="ULI68"/>
      <c r="ULJ68"/>
      <c r="ULK68"/>
      <c r="ULL68"/>
      <c r="ULM68"/>
      <c r="ULN68"/>
      <c r="ULO68"/>
      <c r="ULP68"/>
      <c r="ULQ68"/>
      <c r="ULR68"/>
      <c r="ULS68"/>
      <c r="ULT68"/>
      <c r="ULU68"/>
      <c r="ULV68"/>
      <c r="ULW68"/>
      <c r="ULX68"/>
      <c r="ULY68"/>
      <c r="ULZ68"/>
      <c r="UMA68"/>
      <c r="UMB68"/>
      <c r="UMC68"/>
      <c r="UMD68"/>
      <c r="UME68"/>
      <c r="UMF68"/>
      <c r="UMG68"/>
      <c r="UMH68"/>
      <c r="UMI68"/>
      <c r="UMJ68"/>
      <c r="UMK68"/>
      <c r="UML68"/>
      <c r="UMM68"/>
      <c r="UMN68"/>
      <c r="UMO68"/>
      <c r="UMP68"/>
      <c r="UMQ68"/>
      <c r="UMR68"/>
      <c r="UMS68"/>
      <c r="UMT68"/>
      <c r="UMU68"/>
      <c r="UMV68"/>
      <c r="UMW68"/>
      <c r="UMX68"/>
      <c r="UMY68"/>
      <c r="UMZ68"/>
      <c r="UNA68"/>
      <c r="UNB68"/>
      <c r="UNC68"/>
      <c r="UND68"/>
      <c r="UNE68"/>
      <c r="UNF68"/>
      <c r="UNG68"/>
      <c r="UNH68"/>
      <c r="UNI68"/>
      <c r="UNJ68"/>
      <c r="UNK68"/>
      <c r="UNL68"/>
      <c r="UNM68"/>
      <c r="UNN68"/>
      <c r="UNO68"/>
      <c r="UNP68"/>
      <c r="UNQ68"/>
      <c r="UNR68"/>
      <c r="UNS68"/>
      <c r="UNT68"/>
      <c r="UNU68"/>
      <c r="UNV68"/>
      <c r="UNW68"/>
      <c r="UNX68"/>
      <c r="UNY68"/>
      <c r="UNZ68"/>
      <c r="UOA68"/>
      <c r="UOB68"/>
      <c r="UOC68"/>
      <c r="UOD68"/>
      <c r="UOE68"/>
      <c r="UOF68"/>
      <c r="UOG68"/>
      <c r="UOH68"/>
      <c r="UOI68"/>
      <c r="UOJ68"/>
      <c r="UOK68"/>
      <c r="UOL68"/>
      <c r="UOM68"/>
      <c r="UON68"/>
      <c r="UOO68"/>
      <c r="UOP68"/>
      <c r="UOQ68"/>
      <c r="UOR68"/>
      <c r="UOS68"/>
      <c r="UOT68"/>
      <c r="UOU68"/>
      <c r="UOV68"/>
      <c r="UOW68"/>
      <c r="UOX68"/>
      <c r="UOY68"/>
      <c r="UOZ68"/>
      <c r="UPA68"/>
      <c r="UPB68"/>
      <c r="UPC68"/>
      <c r="UPD68"/>
      <c r="UPE68"/>
      <c r="UPF68"/>
      <c r="UPG68"/>
      <c r="UPH68"/>
      <c r="UPI68"/>
      <c r="UPJ68"/>
      <c r="UPK68"/>
      <c r="UPL68"/>
      <c r="UPM68"/>
      <c r="UPN68"/>
      <c r="UPO68"/>
      <c r="UPP68"/>
      <c r="UPQ68"/>
      <c r="UPR68"/>
      <c r="UPS68"/>
      <c r="UPT68"/>
      <c r="UPU68"/>
      <c r="UPV68"/>
      <c r="UPW68"/>
      <c r="UPX68"/>
      <c r="UPY68"/>
      <c r="UPZ68"/>
      <c r="UQA68"/>
      <c r="UQB68"/>
      <c r="UQC68"/>
      <c r="UQD68"/>
      <c r="UQE68"/>
      <c r="UQF68"/>
      <c r="UQG68"/>
      <c r="UQH68"/>
      <c r="UQI68"/>
      <c r="UQJ68"/>
      <c r="UQK68"/>
      <c r="UQL68"/>
      <c r="UQM68"/>
      <c r="UQN68"/>
      <c r="UQO68"/>
      <c r="UQP68"/>
      <c r="UQQ68"/>
      <c r="UQR68"/>
      <c r="UQS68"/>
      <c r="UQT68"/>
      <c r="UQU68"/>
      <c r="UQV68"/>
      <c r="UQW68"/>
      <c r="UQX68"/>
      <c r="UQY68"/>
      <c r="UQZ68"/>
      <c r="URA68"/>
      <c r="URB68"/>
      <c r="URC68"/>
      <c r="URD68"/>
      <c r="URE68"/>
      <c r="URF68"/>
      <c r="URG68"/>
      <c r="URH68"/>
      <c r="URI68"/>
      <c r="URJ68"/>
      <c r="URK68"/>
      <c r="URL68"/>
      <c r="URM68"/>
      <c r="URN68"/>
      <c r="URO68"/>
      <c r="URP68"/>
      <c r="URQ68"/>
      <c r="URR68"/>
      <c r="URS68"/>
      <c r="URT68"/>
      <c r="URU68"/>
      <c r="URV68"/>
      <c r="URW68"/>
      <c r="URX68"/>
      <c r="URY68"/>
      <c r="URZ68"/>
      <c r="USA68"/>
      <c r="USB68"/>
      <c r="USC68"/>
      <c r="USD68"/>
      <c r="USE68"/>
      <c r="USF68"/>
      <c r="USG68"/>
      <c r="USH68"/>
      <c r="USI68"/>
      <c r="USJ68"/>
      <c r="USK68"/>
      <c r="USL68"/>
      <c r="USM68"/>
      <c r="USN68"/>
      <c r="USO68"/>
      <c r="USP68"/>
      <c r="USQ68"/>
      <c r="USR68"/>
      <c r="USS68"/>
      <c r="UST68"/>
      <c r="USU68"/>
      <c r="USV68"/>
      <c r="USW68"/>
      <c r="USX68"/>
      <c r="USY68"/>
      <c r="USZ68"/>
      <c r="UTA68"/>
      <c r="UTB68"/>
      <c r="UTC68"/>
      <c r="UTD68"/>
      <c r="UTE68"/>
      <c r="UTF68"/>
      <c r="UTG68"/>
      <c r="UTH68"/>
      <c r="UTI68"/>
      <c r="UTJ68"/>
      <c r="UTK68"/>
      <c r="UTL68"/>
      <c r="UTM68"/>
      <c r="UTN68"/>
      <c r="UTO68"/>
      <c r="UTP68"/>
      <c r="UTQ68"/>
      <c r="UTR68"/>
      <c r="UTS68"/>
      <c r="UTT68"/>
      <c r="UTU68"/>
      <c r="UTV68"/>
      <c r="UTW68"/>
      <c r="UTX68"/>
      <c r="UTY68"/>
      <c r="UTZ68"/>
      <c r="UUA68"/>
      <c r="UUB68"/>
      <c r="UUC68"/>
      <c r="UUD68"/>
      <c r="UUE68"/>
      <c r="UUF68"/>
      <c r="UUG68"/>
      <c r="UUH68"/>
      <c r="UUI68"/>
      <c r="UUJ68"/>
      <c r="UUK68"/>
      <c r="UUL68"/>
      <c r="UUM68"/>
      <c r="UUN68"/>
      <c r="UUO68"/>
      <c r="UUP68"/>
      <c r="UUQ68"/>
      <c r="UUR68"/>
      <c r="UUS68"/>
      <c r="UUT68"/>
      <c r="UUU68"/>
      <c r="UUV68"/>
      <c r="UUW68"/>
      <c r="UUX68"/>
      <c r="UUY68"/>
      <c r="UUZ68"/>
      <c r="UVA68"/>
      <c r="UVB68"/>
      <c r="UVC68"/>
      <c r="UVD68"/>
      <c r="UVE68"/>
      <c r="UVF68"/>
      <c r="UVG68"/>
      <c r="UVH68"/>
      <c r="UVI68"/>
      <c r="UVJ68"/>
      <c r="UVK68"/>
      <c r="UVL68"/>
      <c r="UVM68"/>
      <c r="UVN68"/>
      <c r="UVO68"/>
      <c r="UVP68"/>
      <c r="UVQ68"/>
      <c r="UVR68"/>
      <c r="UVS68"/>
      <c r="UVT68"/>
      <c r="UVU68"/>
      <c r="UVV68"/>
      <c r="UVW68"/>
      <c r="UVX68"/>
      <c r="UVY68"/>
      <c r="UVZ68"/>
      <c r="UWA68"/>
      <c r="UWB68"/>
      <c r="UWC68"/>
      <c r="UWD68"/>
      <c r="UWE68"/>
      <c r="UWF68"/>
      <c r="UWG68"/>
      <c r="UWH68"/>
      <c r="UWI68"/>
      <c r="UWJ68"/>
      <c r="UWK68"/>
      <c r="UWL68"/>
      <c r="UWM68"/>
      <c r="UWN68"/>
      <c r="UWO68"/>
      <c r="UWP68"/>
      <c r="UWQ68"/>
      <c r="UWR68"/>
      <c r="UWS68"/>
      <c r="UWT68"/>
      <c r="UWU68"/>
      <c r="UWV68"/>
      <c r="UWW68"/>
      <c r="UWX68"/>
      <c r="UWY68"/>
      <c r="UWZ68"/>
      <c r="UXA68"/>
      <c r="UXB68"/>
      <c r="UXC68"/>
      <c r="UXD68"/>
      <c r="UXE68"/>
      <c r="UXF68"/>
      <c r="UXG68"/>
      <c r="UXH68"/>
      <c r="UXI68"/>
      <c r="UXJ68"/>
      <c r="UXK68"/>
      <c r="UXL68"/>
      <c r="UXM68"/>
      <c r="UXN68"/>
      <c r="UXO68"/>
      <c r="UXP68"/>
      <c r="UXQ68"/>
      <c r="UXR68"/>
      <c r="UXS68"/>
      <c r="UXT68"/>
      <c r="UXU68"/>
      <c r="UXV68"/>
      <c r="UXW68"/>
      <c r="UXX68"/>
      <c r="UXY68"/>
      <c r="UXZ68"/>
      <c r="UYA68"/>
      <c r="UYB68"/>
      <c r="UYC68"/>
      <c r="UYD68"/>
      <c r="UYE68"/>
      <c r="UYF68"/>
      <c r="UYG68"/>
      <c r="UYH68"/>
      <c r="UYI68"/>
      <c r="UYJ68"/>
      <c r="UYK68"/>
      <c r="UYL68"/>
      <c r="UYM68"/>
      <c r="UYN68"/>
      <c r="UYO68"/>
      <c r="UYP68"/>
      <c r="UYQ68"/>
      <c r="UYR68"/>
      <c r="UYS68"/>
      <c r="UYT68"/>
      <c r="UYU68"/>
      <c r="UYV68"/>
      <c r="UYW68"/>
      <c r="UYX68"/>
      <c r="UYY68"/>
      <c r="UYZ68"/>
      <c r="UZA68"/>
      <c r="UZB68"/>
      <c r="UZC68"/>
      <c r="UZD68"/>
      <c r="UZE68"/>
      <c r="UZF68"/>
      <c r="UZG68"/>
      <c r="UZH68"/>
      <c r="UZI68"/>
      <c r="UZJ68"/>
      <c r="UZK68"/>
      <c r="UZL68"/>
      <c r="UZM68"/>
      <c r="UZN68"/>
      <c r="UZO68"/>
      <c r="UZP68"/>
      <c r="UZQ68"/>
      <c r="UZR68"/>
      <c r="UZS68"/>
      <c r="UZT68"/>
      <c r="UZU68"/>
      <c r="UZV68"/>
      <c r="UZW68"/>
      <c r="UZX68"/>
      <c r="UZY68"/>
      <c r="UZZ68"/>
      <c r="VAA68"/>
      <c r="VAB68"/>
      <c r="VAC68"/>
      <c r="VAD68"/>
      <c r="VAE68"/>
      <c r="VAF68"/>
      <c r="VAG68"/>
      <c r="VAH68"/>
      <c r="VAI68"/>
      <c r="VAJ68"/>
      <c r="VAK68"/>
      <c r="VAL68"/>
      <c r="VAM68"/>
      <c r="VAN68"/>
      <c r="VAO68"/>
      <c r="VAP68"/>
      <c r="VAQ68"/>
      <c r="VAR68"/>
      <c r="VAS68"/>
      <c r="VAT68"/>
      <c r="VAU68"/>
      <c r="VAV68"/>
      <c r="VAW68"/>
      <c r="VAX68"/>
      <c r="VAY68"/>
      <c r="VAZ68"/>
      <c r="VBA68"/>
      <c r="VBB68"/>
      <c r="VBC68"/>
      <c r="VBD68"/>
      <c r="VBE68"/>
      <c r="VBF68"/>
      <c r="VBG68"/>
      <c r="VBH68"/>
      <c r="VBI68"/>
      <c r="VBJ68"/>
      <c r="VBK68"/>
      <c r="VBL68"/>
      <c r="VBM68"/>
      <c r="VBN68"/>
      <c r="VBO68"/>
      <c r="VBP68"/>
      <c r="VBQ68"/>
      <c r="VBR68"/>
      <c r="VBS68"/>
      <c r="VBT68"/>
      <c r="VBU68"/>
      <c r="VBV68"/>
      <c r="VBW68"/>
      <c r="VBX68"/>
      <c r="VBY68"/>
      <c r="VBZ68"/>
      <c r="VCA68"/>
      <c r="VCB68"/>
      <c r="VCC68"/>
      <c r="VCD68"/>
      <c r="VCE68"/>
      <c r="VCF68"/>
      <c r="VCG68"/>
      <c r="VCH68"/>
      <c r="VCI68"/>
      <c r="VCJ68"/>
      <c r="VCK68"/>
      <c r="VCL68"/>
      <c r="VCM68"/>
      <c r="VCN68"/>
      <c r="VCO68"/>
      <c r="VCP68"/>
      <c r="VCQ68"/>
      <c r="VCR68"/>
      <c r="VCS68"/>
      <c r="VCT68"/>
      <c r="VCU68"/>
      <c r="VCV68"/>
      <c r="VCW68"/>
      <c r="VCX68"/>
      <c r="VCY68"/>
      <c r="VCZ68"/>
      <c r="VDA68"/>
      <c r="VDB68"/>
      <c r="VDC68"/>
      <c r="VDD68"/>
      <c r="VDE68"/>
      <c r="VDF68"/>
      <c r="VDG68"/>
      <c r="VDH68"/>
      <c r="VDI68"/>
      <c r="VDJ68"/>
      <c r="VDK68"/>
      <c r="VDL68"/>
      <c r="VDM68"/>
      <c r="VDN68"/>
      <c r="VDO68"/>
      <c r="VDP68"/>
      <c r="VDQ68"/>
      <c r="VDR68"/>
      <c r="VDS68"/>
      <c r="VDT68"/>
      <c r="VDU68"/>
      <c r="VDV68"/>
      <c r="VDW68"/>
      <c r="VDX68"/>
      <c r="VDY68"/>
      <c r="VDZ68"/>
      <c r="VEA68"/>
      <c r="VEB68"/>
      <c r="VEC68"/>
      <c r="VED68"/>
      <c r="VEE68"/>
      <c r="VEF68"/>
      <c r="VEG68"/>
      <c r="VEH68"/>
      <c r="VEI68"/>
      <c r="VEJ68"/>
      <c r="VEK68"/>
      <c r="VEL68"/>
      <c r="VEM68"/>
      <c r="VEN68"/>
      <c r="VEO68"/>
      <c r="VEP68"/>
      <c r="VEQ68"/>
      <c r="VER68"/>
      <c r="VES68"/>
      <c r="VET68"/>
      <c r="VEU68"/>
      <c r="VEV68"/>
      <c r="VEW68"/>
      <c r="VEX68"/>
      <c r="VEY68"/>
      <c r="VEZ68"/>
      <c r="VFA68"/>
      <c r="VFB68"/>
      <c r="VFC68"/>
      <c r="VFD68"/>
      <c r="VFE68"/>
      <c r="VFF68"/>
      <c r="VFG68"/>
      <c r="VFH68"/>
      <c r="VFI68"/>
      <c r="VFJ68"/>
      <c r="VFK68"/>
      <c r="VFL68"/>
      <c r="VFM68"/>
      <c r="VFN68"/>
      <c r="VFO68"/>
      <c r="VFP68"/>
      <c r="VFQ68"/>
      <c r="VFR68"/>
      <c r="VFS68"/>
      <c r="VFT68"/>
      <c r="VFU68"/>
      <c r="VFV68"/>
      <c r="VFW68"/>
      <c r="VFX68"/>
      <c r="VFY68"/>
      <c r="VFZ68"/>
      <c r="VGA68"/>
      <c r="VGB68"/>
      <c r="VGC68"/>
      <c r="VGD68"/>
      <c r="VGE68"/>
      <c r="VGF68"/>
      <c r="VGG68"/>
      <c r="VGH68"/>
      <c r="VGI68"/>
      <c r="VGJ68"/>
      <c r="VGK68"/>
      <c r="VGL68"/>
      <c r="VGM68"/>
      <c r="VGN68"/>
      <c r="VGO68"/>
      <c r="VGP68"/>
      <c r="VGQ68"/>
      <c r="VGR68"/>
      <c r="VGS68"/>
      <c r="VGT68"/>
      <c r="VGU68"/>
      <c r="VGV68"/>
      <c r="VGW68"/>
      <c r="VGX68"/>
      <c r="VGY68"/>
      <c r="VGZ68"/>
      <c r="VHA68"/>
      <c r="VHB68"/>
      <c r="VHC68"/>
      <c r="VHD68"/>
      <c r="VHE68"/>
      <c r="VHF68"/>
      <c r="VHG68"/>
      <c r="VHH68"/>
      <c r="VHI68"/>
      <c r="VHJ68"/>
      <c r="VHK68"/>
      <c r="VHL68"/>
      <c r="VHM68"/>
      <c r="VHN68"/>
      <c r="VHO68"/>
      <c r="VHP68"/>
      <c r="VHQ68"/>
      <c r="VHR68"/>
      <c r="VHS68"/>
      <c r="VHT68"/>
      <c r="VHU68"/>
      <c r="VHV68"/>
      <c r="VHW68"/>
      <c r="VHX68"/>
      <c r="VHY68"/>
      <c r="VHZ68"/>
      <c r="VIA68"/>
      <c r="VIB68"/>
      <c r="VIC68"/>
      <c r="VID68"/>
      <c r="VIE68"/>
      <c r="VIF68"/>
      <c r="VIG68"/>
      <c r="VIH68"/>
      <c r="VII68"/>
      <c r="VIJ68"/>
      <c r="VIK68"/>
      <c r="VIL68"/>
      <c r="VIM68"/>
      <c r="VIN68"/>
      <c r="VIO68"/>
      <c r="VIP68"/>
      <c r="VIQ68"/>
      <c r="VIR68"/>
      <c r="VIS68"/>
      <c r="VIT68"/>
      <c r="VIU68"/>
      <c r="VIV68"/>
      <c r="VIW68"/>
      <c r="VIX68"/>
      <c r="VIY68"/>
      <c r="VIZ68"/>
      <c r="VJA68"/>
      <c r="VJB68"/>
      <c r="VJC68"/>
      <c r="VJD68"/>
      <c r="VJE68"/>
      <c r="VJF68"/>
      <c r="VJG68"/>
      <c r="VJH68"/>
      <c r="VJI68"/>
      <c r="VJJ68"/>
      <c r="VJK68"/>
      <c r="VJL68"/>
      <c r="VJM68"/>
      <c r="VJN68"/>
      <c r="VJO68"/>
      <c r="VJP68"/>
      <c r="VJQ68"/>
      <c r="VJR68"/>
      <c r="VJS68"/>
      <c r="VJT68"/>
      <c r="VJU68"/>
      <c r="VJV68"/>
      <c r="VJW68"/>
      <c r="VJX68"/>
      <c r="VJY68"/>
      <c r="VJZ68"/>
      <c r="VKA68"/>
      <c r="VKB68"/>
      <c r="VKC68"/>
      <c r="VKD68"/>
      <c r="VKE68"/>
      <c r="VKF68"/>
      <c r="VKG68"/>
      <c r="VKH68"/>
      <c r="VKI68"/>
      <c r="VKJ68"/>
      <c r="VKK68"/>
      <c r="VKL68"/>
      <c r="VKM68"/>
      <c r="VKN68"/>
      <c r="VKO68"/>
      <c r="VKP68"/>
      <c r="VKQ68"/>
      <c r="VKR68"/>
      <c r="VKS68"/>
      <c r="VKT68"/>
      <c r="VKU68"/>
      <c r="VKV68"/>
      <c r="VKW68"/>
      <c r="VKX68"/>
      <c r="VKY68"/>
      <c r="VKZ68"/>
      <c r="VLA68"/>
      <c r="VLB68"/>
      <c r="VLC68"/>
      <c r="VLD68"/>
      <c r="VLE68"/>
      <c r="VLF68"/>
      <c r="VLG68"/>
      <c r="VLH68"/>
      <c r="VLI68"/>
      <c r="VLJ68"/>
      <c r="VLK68"/>
      <c r="VLL68"/>
      <c r="VLM68"/>
      <c r="VLN68"/>
      <c r="VLO68"/>
      <c r="VLP68"/>
      <c r="VLQ68"/>
      <c r="VLR68"/>
      <c r="VLS68"/>
      <c r="VLT68"/>
      <c r="VLU68"/>
      <c r="VLV68"/>
      <c r="VLW68"/>
      <c r="VLX68"/>
      <c r="VLY68"/>
      <c r="VLZ68"/>
      <c r="VMA68"/>
      <c r="VMB68"/>
      <c r="VMC68"/>
      <c r="VMD68"/>
      <c r="VME68"/>
      <c r="VMF68"/>
      <c r="VMG68"/>
      <c r="VMH68"/>
      <c r="VMI68"/>
      <c r="VMJ68"/>
      <c r="VMK68"/>
      <c r="VML68"/>
      <c r="VMM68"/>
      <c r="VMN68"/>
      <c r="VMO68"/>
      <c r="VMP68"/>
      <c r="VMQ68"/>
      <c r="VMR68"/>
      <c r="VMS68"/>
      <c r="VMT68"/>
      <c r="VMU68"/>
      <c r="VMV68"/>
      <c r="VMW68"/>
      <c r="VMX68"/>
      <c r="VMY68"/>
      <c r="VMZ68"/>
      <c r="VNA68"/>
      <c r="VNB68"/>
      <c r="VNC68"/>
      <c r="VND68"/>
      <c r="VNE68"/>
      <c r="VNF68"/>
      <c r="VNG68"/>
      <c r="VNH68"/>
      <c r="VNI68"/>
      <c r="VNJ68"/>
      <c r="VNK68"/>
      <c r="VNL68"/>
      <c r="VNM68"/>
      <c r="VNN68"/>
      <c r="VNO68"/>
      <c r="VNP68"/>
      <c r="VNQ68"/>
      <c r="VNR68"/>
      <c r="VNS68"/>
      <c r="VNT68"/>
      <c r="VNU68"/>
      <c r="VNV68"/>
      <c r="VNW68"/>
      <c r="VNX68"/>
      <c r="VNY68"/>
      <c r="VNZ68"/>
      <c r="VOA68"/>
      <c r="VOB68"/>
      <c r="VOC68"/>
      <c r="VOD68"/>
      <c r="VOE68"/>
      <c r="VOF68"/>
      <c r="VOG68"/>
      <c r="VOH68"/>
      <c r="VOI68"/>
      <c r="VOJ68"/>
      <c r="VOK68"/>
      <c r="VOL68"/>
      <c r="VOM68"/>
      <c r="VON68"/>
      <c r="VOO68"/>
      <c r="VOP68"/>
      <c r="VOQ68"/>
      <c r="VOR68"/>
      <c r="VOS68"/>
      <c r="VOT68"/>
      <c r="VOU68"/>
      <c r="VOV68"/>
      <c r="VOW68"/>
      <c r="VOX68"/>
      <c r="VOY68"/>
      <c r="VOZ68"/>
      <c r="VPA68"/>
      <c r="VPB68"/>
      <c r="VPC68"/>
      <c r="VPD68"/>
      <c r="VPE68"/>
      <c r="VPF68"/>
      <c r="VPG68"/>
      <c r="VPH68"/>
      <c r="VPI68"/>
      <c r="VPJ68"/>
      <c r="VPK68"/>
      <c r="VPL68"/>
      <c r="VPM68"/>
      <c r="VPN68"/>
      <c r="VPO68"/>
      <c r="VPP68"/>
      <c r="VPQ68"/>
      <c r="VPR68"/>
      <c r="VPS68"/>
      <c r="VPT68"/>
      <c r="VPU68"/>
      <c r="VPV68"/>
      <c r="VPW68"/>
      <c r="VPX68"/>
      <c r="VPY68"/>
      <c r="VPZ68"/>
      <c r="VQA68"/>
      <c r="VQB68"/>
      <c r="VQC68"/>
      <c r="VQD68"/>
      <c r="VQE68"/>
      <c r="VQF68"/>
      <c r="VQG68"/>
      <c r="VQH68"/>
      <c r="VQI68"/>
      <c r="VQJ68"/>
      <c r="VQK68"/>
      <c r="VQL68"/>
      <c r="VQM68"/>
      <c r="VQN68"/>
      <c r="VQO68"/>
      <c r="VQP68"/>
      <c r="VQQ68"/>
      <c r="VQR68"/>
      <c r="VQS68"/>
      <c r="VQT68"/>
      <c r="VQU68"/>
      <c r="VQV68"/>
      <c r="VQW68"/>
      <c r="VQX68"/>
      <c r="VQY68"/>
      <c r="VQZ68"/>
      <c r="VRA68"/>
      <c r="VRB68"/>
      <c r="VRC68"/>
      <c r="VRD68"/>
      <c r="VRE68"/>
      <c r="VRF68"/>
      <c r="VRG68"/>
      <c r="VRH68"/>
      <c r="VRI68"/>
      <c r="VRJ68"/>
      <c r="VRK68"/>
      <c r="VRL68"/>
      <c r="VRM68"/>
      <c r="VRN68"/>
      <c r="VRO68"/>
      <c r="VRP68"/>
      <c r="VRQ68"/>
      <c r="VRR68"/>
      <c r="VRS68"/>
      <c r="VRT68"/>
      <c r="VRU68"/>
      <c r="VRV68"/>
      <c r="VRW68"/>
      <c r="VRX68"/>
      <c r="VRY68"/>
      <c r="VRZ68"/>
      <c r="VSA68"/>
      <c r="VSB68"/>
      <c r="VSC68"/>
      <c r="VSD68"/>
      <c r="VSE68"/>
      <c r="VSF68"/>
      <c r="VSG68"/>
      <c r="VSH68"/>
      <c r="VSI68"/>
      <c r="VSJ68"/>
      <c r="VSK68"/>
      <c r="VSL68"/>
      <c r="VSM68"/>
      <c r="VSN68"/>
      <c r="VSO68"/>
      <c r="VSP68"/>
      <c r="VSQ68"/>
      <c r="VSR68"/>
      <c r="VSS68"/>
      <c r="VST68"/>
      <c r="VSU68"/>
      <c r="VSV68"/>
      <c r="VSW68"/>
      <c r="VSX68"/>
      <c r="VSY68"/>
      <c r="VSZ68"/>
      <c r="VTA68"/>
      <c r="VTB68"/>
      <c r="VTC68"/>
      <c r="VTD68"/>
      <c r="VTE68"/>
      <c r="VTF68"/>
      <c r="VTG68"/>
      <c r="VTH68"/>
      <c r="VTI68"/>
      <c r="VTJ68"/>
      <c r="VTK68"/>
      <c r="VTL68"/>
      <c r="VTM68"/>
      <c r="VTN68"/>
      <c r="VTO68"/>
      <c r="VTP68"/>
      <c r="VTQ68"/>
      <c r="VTR68"/>
      <c r="VTS68"/>
      <c r="VTT68"/>
      <c r="VTU68"/>
      <c r="VTV68"/>
      <c r="VTW68"/>
      <c r="VTX68"/>
      <c r="VTY68"/>
      <c r="VTZ68"/>
      <c r="VUA68"/>
      <c r="VUB68"/>
      <c r="VUC68"/>
      <c r="VUD68"/>
      <c r="VUE68"/>
      <c r="VUF68"/>
      <c r="VUG68"/>
      <c r="VUH68"/>
      <c r="VUI68"/>
      <c r="VUJ68"/>
      <c r="VUK68"/>
      <c r="VUL68"/>
      <c r="VUM68"/>
      <c r="VUN68"/>
      <c r="VUO68"/>
      <c r="VUP68"/>
      <c r="VUQ68"/>
      <c r="VUR68"/>
      <c r="VUS68"/>
      <c r="VUT68"/>
      <c r="VUU68"/>
      <c r="VUV68"/>
      <c r="VUW68"/>
      <c r="VUX68"/>
      <c r="VUY68"/>
      <c r="VUZ68"/>
      <c r="VVA68"/>
      <c r="VVB68"/>
      <c r="VVC68"/>
      <c r="VVD68"/>
      <c r="VVE68"/>
      <c r="VVF68"/>
      <c r="VVG68"/>
      <c r="VVH68"/>
      <c r="VVI68"/>
      <c r="VVJ68"/>
      <c r="VVK68"/>
      <c r="VVL68"/>
      <c r="VVM68"/>
      <c r="VVN68"/>
      <c r="VVO68"/>
      <c r="VVP68"/>
      <c r="VVQ68"/>
      <c r="VVR68"/>
      <c r="VVS68"/>
      <c r="VVT68"/>
      <c r="VVU68"/>
      <c r="VVV68"/>
      <c r="VVW68"/>
      <c r="VVX68"/>
      <c r="VVY68"/>
      <c r="VVZ68"/>
      <c r="VWA68"/>
      <c r="VWB68"/>
      <c r="VWC68"/>
      <c r="VWD68"/>
      <c r="VWE68"/>
      <c r="VWF68"/>
      <c r="VWG68"/>
      <c r="VWH68"/>
      <c r="VWI68"/>
      <c r="VWJ68"/>
      <c r="VWK68"/>
      <c r="VWL68"/>
      <c r="VWM68"/>
      <c r="VWN68"/>
      <c r="VWO68"/>
      <c r="VWP68"/>
      <c r="VWQ68"/>
      <c r="VWR68"/>
      <c r="VWS68"/>
      <c r="VWT68"/>
      <c r="VWU68"/>
      <c r="VWV68"/>
      <c r="VWW68"/>
      <c r="VWX68"/>
      <c r="VWY68"/>
      <c r="VWZ68"/>
      <c r="VXA68"/>
      <c r="VXB68"/>
      <c r="VXC68"/>
      <c r="VXD68"/>
      <c r="VXE68"/>
      <c r="VXF68"/>
      <c r="VXG68"/>
      <c r="VXH68"/>
      <c r="VXI68"/>
      <c r="VXJ68"/>
      <c r="VXK68"/>
      <c r="VXL68"/>
      <c r="VXM68"/>
      <c r="VXN68"/>
      <c r="VXO68"/>
      <c r="VXP68"/>
      <c r="VXQ68"/>
      <c r="VXR68"/>
      <c r="VXS68"/>
      <c r="VXT68"/>
      <c r="VXU68"/>
      <c r="VXV68"/>
      <c r="VXW68"/>
      <c r="VXX68"/>
      <c r="VXY68"/>
      <c r="VXZ68"/>
      <c r="VYA68"/>
      <c r="VYB68"/>
      <c r="VYC68"/>
      <c r="VYD68"/>
      <c r="VYE68"/>
      <c r="VYF68"/>
      <c r="VYG68"/>
      <c r="VYH68"/>
      <c r="VYI68"/>
      <c r="VYJ68"/>
      <c r="VYK68"/>
      <c r="VYL68"/>
      <c r="VYM68"/>
      <c r="VYN68"/>
      <c r="VYO68"/>
      <c r="VYP68"/>
      <c r="VYQ68"/>
      <c r="VYR68"/>
      <c r="VYS68"/>
      <c r="VYT68"/>
      <c r="VYU68"/>
      <c r="VYV68"/>
      <c r="VYW68"/>
      <c r="VYX68"/>
      <c r="VYY68"/>
      <c r="VYZ68"/>
      <c r="VZA68"/>
      <c r="VZB68"/>
      <c r="VZC68"/>
      <c r="VZD68"/>
      <c r="VZE68"/>
      <c r="VZF68"/>
      <c r="VZG68"/>
      <c r="VZH68"/>
      <c r="VZI68"/>
      <c r="VZJ68"/>
      <c r="VZK68"/>
      <c r="VZL68"/>
      <c r="VZM68"/>
      <c r="VZN68"/>
      <c r="VZO68"/>
      <c r="VZP68"/>
      <c r="VZQ68"/>
      <c r="VZR68"/>
      <c r="VZS68"/>
      <c r="VZT68"/>
      <c r="VZU68"/>
      <c r="VZV68"/>
      <c r="VZW68"/>
      <c r="VZX68"/>
      <c r="VZY68"/>
      <c r="VZZ68"/>
      <c r="WAA68"/>
      <c r="WAB68"/>
      <c r="WAC68"/>
      <c r="WAD68"/>
      <c r="WAE68"/>
      <c r="WAF68"/>
      <c r="WAG68"/>
      <c r="WAH68"/>
      <c r="WAI68"/>
      <c r="WAJ68"/>
      <c r="WAK68"/>
      <c r="WAL68"/>
      <c r="WAM68"/>
      <c r="WAN68"/>
      <c r="WAO68"/>
      <c r="WAP68"/>
      <c r="WAQ68"/>
      <c r="WAR68"/>
      <c r="WAS68"/>
      <c r="WAT68"/>
      <c r="WAU68"/>
      <c r="WAV68"/>
      <c r="WAW68"/>
      <c r="WAX68"/>
      <c r="WAY68"/>
      <c r="WAZ68"/>
      <c r="WBA68"/>
      <c r="WBB68"/>
      <c r="WBC68"/>
      <c r="WBD68"/>
      <c r="WBE68"/>
      <c r="WBF68"/>
      <c r="WBG68"/>
      <c r="WBH68"/>
      <c r="WBI68"/>
      <c r="WBJ68"/>
      <c r="WBK68"/>
      <c r="WBL68"/>
      <c r="WBM68"/>
      <c r="WBN68"/>
      <c r="WBO68"/>
      <c r="WBP68"/>
      <c r="WBQ68"/>
      <c r="WBR68"/>
      <c r="WBS68"/>
      <c r="WBT68"/>
      <c r="WBU68"/>
      <c r="WBV68"/>
      <c r="WBW68"/>
      <c r="WBX68"/>
      <c r="WBY68"/>
      <c r="WBZ68"/>
      <c r="WCA68"/>
      <c r="WCB68"/>
      <c r="WCC68"/>
      <c r="WCD68"/>
      <c r="WCE68"/>
      <c r="WCF68"/>
      <c r="WCG68"/>
      <c r="WCH68"/>
      <c r="WCI68"/>
      <c r="WCJ68"/>
      <c r="WCK68"/>
      <c r="WCL68"/>
      <c r="WCM68"/>
      <c r="WCN68"/>
      <c r="WCO68"/>
      <c r="WCP68"/>
      <c r="WCQ68"/>
      <c r="WCR68"/>
      <c r="WCS68"/>
      <c r="WCT68"/>
      <c r="WCU68"/>
      <c r="WCV68"/>
      <c r="WCW68"/>
      <c r="WCX68"/>
      <c r="WCY68"/>
      <c r="WCZ68"/>
      <c r="WDA68"/>
      <c r="WDB68"/>
      <c r="WDC68"/>
      <c r="WDD68"/>
      <c r="WDE68"/>
      <c r="WDF68"/>
      <c r="WDG68"/>
      <c r="WDH68"/>
      <c r="WDI68"/>
      <c r="WDJ68"/>
      <c r="WDK68"/>
      <c r="WDL68"/>
      <c r="WDM68"/>
      <c r="WDN68"/>
      <c r="WDO68"/>
      <c r="WDP68"/>
      <c r="WDQ68"/>
      <c r="WDR68"/>
      <c r="WDS68"/>
      <c r="WDT68"/>
      <c r="WDU68"/>
      <c r="WDV68"/>
      <c r="WDW68"/>
      <c r="WDX68"/>
      <c r="WDY68"/>
      <c r="WDZ68"/>
      <c r="WEA68"/>
      <c r="WEB68"/>
      <c r="WEC68"/>
      <c r="WED68"/>
      <c r="WEE68"/>
      <c r="WEF68"/>
      <c r="WEG68"/>
      <c r="WEH68"/>
      <c r="WEI68"/>
      <c r="WEJ68"/>
      <c r="WEK68"/>
      <c r="WEL68"/>
      <c r="WEM68"/>
      <c r="WEN68"/>
      <c r="WEO68"/>
      <c r="WEP68"/>
      <c r="WEQ68"/>
      <c r="WER68"/>
      <c r="WES68"/>
      <c r="WET68"/>
      <c r="WEU68"/>
      <c r="WEV68"/>
      <c r="WEW68"/>
      <c r="WEX68"/>
      <c r="WEY68"/>
      <c r="WEZ68"/>
      <c r="WFA68"/>
      <c r="WFB68"/>
      <c r="WFC68"/>
      <c r="WFD68"/>
      <c r="WFE68"/>
      <c r="WFF68"/>
      <c r="WFG68"/>
      <c r="WFH68"/>
      <c r="WFI68"/>
      <c r="WFJ68"/>
      <c r="WFK68"/>
      <c r="WFL68"/>
      <c r="WFM68"/>
      <c r="WFN68"/>
      <c r="WFO68"/>
      <c r="WFP68"/>
      <c r="WFQ68"/>
      <c r="WFR68"/>
      <c r="WFS68"/>
      <c r="WFT68"/>
      <c r="WFU68"/>
      <c r="WFV68"/>
      <c r="WFW68"/>
      <c r="WFX68"/>
      <c r="WFY68"/>
      <c r="WFZ68"/>
      <c r="WGA68"/>
      <c r="WGB68"/>
      <c r="WGC68"/>
      <c r="WGD68"/>
      <c r="WGE68"/>
      <c r="WGF68"/>
      <c r="WGG68"/>
      <c r="WGH68"/>
      <c r="WGI68"/>
      <c r="WGJ68"/>
      <c r="WGK68"/>
      <c r="WGL68"/>
      <c r="WGM68"/>
      <c r="WGN68"/>
      <c r="WGO68"/>
      <c r="WGP68"/>
      <c r="WGQ68"/>
      <c r="WGR68"/>
      <c r="WGS68"/>
      <c r="WGT68"/>
      <c r="WGU68"/>
      <c r="WGV68"/>
      <c r="WGW68"/>
      <c r="WGX68"/>
      <c r="WGY68"/>
      <c r="WGZ68"/>
      <c r="WHA68"/>
      <c r="WHB68"/>
      <c r="WHC68"/>
      <c r="WHD68"/>
      <c r="WHE68"/>
      <c r="WHF68"/>
      <c r="WHG68"/>
      <c r="WHH68"/>
      <c r="WHI68"/>
      <c r="WHJ68"/>
      <c r="WHK68"/>
      <c r="WHL68"/>
      <c r="WHM68"/>
      <c r="WHN68"/>
      <c r="WHO68"/>
      <c r="WHP68"/>
      <c r="WHQ68"/>
      <c r="WHR68"/>
      <c r="WHS68"/>
      <c r="WHT68"/>
      <c r="WHU68"/>
      <c r="WHV68"/>
      <c r="WHW68"/>
      <c r="WHX68"/>
      <c r="WHY68"/>
      <c r="WHZ68"/>
      <c r="WIA68"/>
      <c r="WIB68"/>
      <c r="WIC68"/>
      <c r="WID68"/>
      <c r="WIE68"/>
      <c r="WIF68"/>
      <c r="WIG68"/>
      <c r="WIH68"/>
      <c r="WII68"/>
      <c r="WIJ68"/>
      <c r="WIK68"/>
      <c r="WIL68"/>
      <c r="WIM68"/>
      <c r="WIN68"/>
      <c r="WIO68"/>
      <c r="WIP68"/>
      <c r="WIQ68"/>
      <c r="WIR68"/>
      <c r="WIS68"/>
      <c r="WIT68"/>
      <c r="WIU68"/>
      <c r="WIV68"/>
      <c r="WIW68"/>
      <c r="WIX68"/>
      <c r="WIY68"/>
      <c r="WIZ68"/>
      <c r="WJA68"/>
      <c r="WJB68"/>
      <c r="WJC68"/>
      <c r="WJD68"/>
      <c r="WJE68"/>
      <c r="WJF68"/>
      <c r="WJG68"/>
      <c r="WJH68"/>
      <c r="WJI68"/>
      <c r="WJJ68"/>
      <c r="WJK68"/>
      <c r="WJL68"/>
      <c r="WJM68"/>
      <c r="WJN68"/>
      <c r="WJO68"/>
      <c r="WJP68"/>
      <c r="WJQ68"/>
      <c r="WJR68"/>
      <c r="WJS68"/>
      <c r="WJT68"/>
      <c r="WJU68"/>
      <c r="WJV68"/>
      <c r="WJW68"/>
      <c r="WJX68"/>
      <c r="WJY68"/>
      <c r="WJZ68"/>
      <c r="WKA68"/>
      <c r="WKB68"/>
      <c r="WKC68"/>
      <c r="WKD68"/>
      <c r="WKE68"/>
      <c r="WKF68"/>
      <c r="WKG68"/>
      <c r="WKH68"/>
      <c r="WKI68"/>
      <c r="WKJ68"/>
      <c r="WKK68"/>
      <c r="WKL68"/>
      <c r="WKM68"/>
      <c r="WKN68"/>
      <c r="WKO68"/>
      <c r="WKP68"/>
      <c r="WKQ68"/>
      <c r="WKR68"/>
      <c r="WKS68"/>
      <c r="WKT68"/>
      <c r="WKU68"/>
      <c r="WKV68"/>
      <c r="WKW68"/>
      <c r="WKX68"/>
      <c r="WKY68"/>
      <c r="WKZ68"/>
      <c r="WLA68"/>
      <c r="WLB68"/>
      <c r="WLC68"/>
      <c r="WLD68"/>
      <c r="WLE68"/>
      <c r="WLF68"/>
      <c r="WLG68"/>
      <c r="WLH68"/>
      <c r="WLI68"/>
      <c r="WLJ68"/>
      <c r="WLK68"/>
      <c r="WLL68"/>
      <c r="WLM68"/>
      <c r="WLN68"/>
      <c r="WLO68"/>
      <c r="WLP68"/>
      <c r="WLQ68"/>
      <c r="WLR68"/>
      <c r="WLS68"/>
      <c r="WLT68"/>
      <c r="WLU68"/>
      <c r="WLV68"/>
      <c r="WLW68"/>
      <c r="WLX68"/>
      <c r="WLY68"/>
      <c r="WLZ68"/>
      <c r="WMA68"/>
      <c r="WMB68"/>
      <c r="WMC68"/>
      <c r="WMD68"/>
      <c r="WME68"/>
      <c r="WMF68"/>
      <c r="WMG68"/>
      <c r="WMH68"/>
      <c r="WMI68"/>
      <c r="WMJ68"/>
      <c r="WMK68"/>
      <c r="WML68"/>
      <c r="WMM68"/>
      <c r="WMN68"/>
      <c r="WMO68"/>
      <c r="WMP68"/>
      <c r="WMQ68"/>
      <c r="WMR68"/>
      <c r="WMS68"/>
      <c r="WMT68"/>
      <c r="WMU68"/>
      <c r="WMV68"/>
      <c r="WMW68"/>
      <c r="WMX68"/>
      <c r="WMY68"/>
      <c r="WMZ68"/>
      <c r="WNA68"/>
      <c r="WNB68"/>
      <c r="WNC68"/>
      <c r="WND68"/>
      <c r="WNE68"/>
      <c r="WNF68"/>
      <c r="WNG68"/>
      <c r="WNH68"/>
      <c r="WNI68"/>
      <c r="WNJ68"/>
      <c r="WNK68"/>
      <c r="WNL68"/>
      <c r="WNM68"/>
      <c r="WNN68"/>
      <c r="WNO68"/>
      <c r="WNP68"/>
      <c r="WNQ68"/>
      <c r="WNR68"/>
      <c r="WNS68"/>
      <c r="WNT68"/>
      <c r="WNU68"/>
      <c r="WNV68"/>
      <c r="WNW68"/>
      <c r="WNX68"/>
      <c r="WNY68"/>
      <c r="WNZ68"/>
      <c r="WOA68"/>
      <c r="WOB68"/>
      <c r="WOC68"/>
      <c r="WOD68"/>
      <c r="WOE68"/>
      <c r="WOF68"/>
      <c r="WOG68"/>
      <c r="WOH68"/>
      <c r="WOI68"/>
      <c r="WOJ68"/>
      <c r="WOK68"/>
      <c r="WOL68"/>
      <c r="WOM68"/>
      <c r="WON68"/>
      <c r="WOO68"/>
      <c r="WOP68"/>
      <c r="WOQ68"/>
      <c r="WOR68"/>
      <c r="WOS68"/>
      <c r="WOT68"/>
      <c r="WOU68"/>
      <c r="WOV68"/>
      <c r="WOW68"/>
      <c r="WOX68"/>
      <c r="WOY68"/>
      <c r="WOZ68"/>
      <c r="WPA68"/>
      <c r="WPB68"/>
      <c r="WPC68"/>
      <c r="WPD68"/>
      <c r="WPE68"/>
      <c r="WPF68"/>
      <c r="WPG68"/>
      <c r="WPH68"/>
      <c r="WPI68"/>
      <c r="WPJ68"/>
      <c r="WPK68"/>
      <c r="WPL68"/>
      <c r="WPM68"/>
      <c r="WPN68"/>
      <c r="WPO68"/>
      <c r="WPP68"/>
      <c r="WPQ68"/>
      <c r="WPR68"/>
      <c r="WPS68"/>
      <c r="WPT68"/>
      <c r="WPU68"/>
      <c r="WPV68"/>
      <c r="WPW68"/>
      <c r="WPX68"/>
      <c r="WPY68"/>
      <c r="WPZ68"/>
      <c r="WQA68"/>
      <c r="WQB68"/>
      <c r="WQC68"/>
      <c r="WQD68"/>
      <c r="WQE68"/>
      <c r="WQF68"/>
      <c r="WQG68"/>
      <c r="WQH68"/>
      <c r="WQI68"/>
      <c r="WQJ68"/>
      <c r="WQK68"/>
      <c r="WQL68"/>
      <c r="WQM68"/>
      <c r="WQN68"/>
      <c r="WQO68"/>
      <c r="WQP68"/>
      <c r="WQQ68"/>
      <c r="WQR68"/>
      <c r="WQS68"/>
      <c r="WQT68"/>
      <c r="WQU68"/>
      <c r="WQV68"/>
      <c r="WQW68"/>
      <c r="WQX68"/>
      <c r="WQY68"/>
      <c r="WQZ68"/>
      <c r="WRA68"/>
      <c r="WRB68"/>
      <c r="WRC68"/>
      <c r="WRD68"/>
      <c r="WRE68"/>
      <c r="WRF68"/>
      <c r="WRG68"/>
      <c r="WRH68"/>
      <c r="WRI68"/>
      <c r="WRJ68"/>
      <c r="WRK68"/>
      <c r="WRL68"/>
      <c r="WRM68"/>
      <c r="WRN68"/>
      <c r="WRO68"/>
      <c r="WRP68"/>
      <c r="WRQ68"/>
      <c r="WRR68"/>
      <c r="WRS68"/>
      <c r="WRT68"/>
      <c r="WRU68"/>
      <c r="WRV68"/>
      <c r="WRW68"/>
      <c r="WRX68"/>
      <c r="WRY68"/>
      <c r="WRZ68"/>
      <c r="WSA68"/>
      <c r="WSB68"/>
      <c r="WSC68"/>
      <c r="WSD68"/>
      <c r="WSE68"/>
      <c r="WSF68"/>
      <c r="WSG68"/>
      <c r="WSH68"/>
      <c r="WSI68"/>
      <c r="WSJ68"/>
      <c r="WSK68"/>
      <c r="WSL68"/>
      <c r="WSM68"/>
      <c r="WSN68"/>
      <c r="WSO68"/>
      <c r="WSP68"/>
      <c r="WSQ68"/>
      <c r="WSR68"/>
      <c r="WSS68"/>
      <c r="WST68"/>
      <c r="WSU68"/>
      <c r="WSV68"/>
      <c r="WSW68"/>
      <c r="WSX68"/>
      <c r="WSY68"/>
      <c r="WSZ68"/>
      <c r="WTA68"/>
      <c r="WTB68"/>
      <c r="WTC68"/>
      <c r="WTD68"/>
      <c r="WTE68"/>
      <c r="WTF68"/>
      <c r="WTG68"/>
      <c r="WTH68"/>
      <c r="WTI68"/>
      <c r="WTJ68"/>
      <c r="WTK68"/>
      <c r="WTL68"/>
      <c r="WTM68"/>
      <c r="WTN68"/>
      <c r="WTO68"/>
      <c r="WTP68"/>
      <c r="WTQ68"/>
      <c r="WTR68"/>
      <c r="WTS68"/>
      <c r="WTT68"/>
      <c r="WTU68"/>
      <c r="WTV68"/>
      <c r="WTW68"/>
      <c r="WTX68"/>
      <c r="WTY68"/>
      <c r="WTZ68"/>
      <c r="WUA68"/>
      <c r="WUB68"/>
      <c r="WUC68"/>
      <c r="WUD68"/>
      <c r="WUE68"/>
      <c r="WUF68"/>
      <c r="WUG68"/>
      <c r="WUH68"/>
      <c r="WUI68"/>
      <c r="WUJ68"/>
      <c r="WUK68"/>
      <c r="WUL68"/>
      <c r="WUM68"/>
      <c r="WUN68"/>
      <c r="WUO68"/>
      <c r="WUP68"/>
      <c r="WUQ68"/>
      <c r="WUR68"/>
      <c r="WUS68"/>
      <c r="WUT68"/>
      <c r="WUU68"/>
      <c r="WUV68"/>
      <c r="WUW68"/>
      <c r="WUX68"/>
      <c r="WUY68"/>
      <c r="WUZ68"/>
      <c r="WVA68"/>
      <c r="WVB68"/>
      <c r="WVC68"/>
      <c r="WVD68"/>
      <c r="WVE68"/>
      <c r="WVF68"/>
      <c r="WVG68"/>
      <c r="WVH68"/>
      <c r="WVI68"/>
      <c r="WVJ68"/>
      <c r="WVK68"/>
      <c r="WVL68"/>
      <c r="WVM68"/>
      <c r="WVN68"/>
      <c r="WVO68"/>
      <c r="WVP68"/>
      <c r="WVQ68"/>
      <c r="WVR68"/>
      <c r="WVS68"/>
      <c r="WVT68"/>
      <c r="WVU68"/>
      <c r="WVV68"/>
      <c r="WVW68"/>
      <c r="WVX68"/>
      <c r="WVY68"/>
      <c r="WVZ68"/>
      <c r="WWA68"/>
      <c r="WWB68"/>
      <c r="WWC68"/>
      <c r="WWD68"/>
      <c r="WWE68"/>
      <c r="WWF68"/>
      <c r="WWG68"/>
      <c r="WWH68"/>
      <c r="WWI68"/>
      <c r="WWJ68"/>
      <c r="WWK68"/>
      <c r="WWL68"/>
      <c r="WWM68"/>
      <c r="WWN68"/>
      <c r="WWO68"/>
      <c r="WWP68"/>
      <c r="WWQ68"/>
      <c r="WWR68"/>
      <c r="WWS68"/>
      <c r="WWT68"/>
      <c r="WWU68"/>
      <c r="WWV68"/>
      <c r="WWW68"/>
      <c r="WWX68"/>
      <c r="WWY68"/>
      <c r="WWZ68"/>
      <c r="WXA68"/>
      <c r="WXB68"/>
      <c r="WXC68"/>
      <c r="WXD68"/>
      <c r="WXE68"/>
      <c r="WXF68"/>
      <c r="WXG68"/>
      <c r="WXH68"/>
      <c r="WXI68"/>
      <c r="WXJ68"/>
      <c r="WXK68"/>
      <c r="WXL68"/>
      <c r="WXM68"/>
      <c r="WXN68"/>
      <c r="WXO68"/>
      <c r="WXP68"/>
      <c r="WXQ68"/>
      <c r="WXR68"/>
      <c r="WXS68"/>
      <c r="WXT68"/>
      <c r="WXU68"/>
      <c r="WXV68"/>
      <c r="WXW68"/>
      <c r="WXX68"/>
      <c r="WXY68"/>
      <c r="WXZ68"/>
      <c r="WYA68"/>
      <c r="WYB68"/>
      <c r="WYC68"/>
      <c r="WYD68"/>
      <c r="WYE68"/>
      <c r="WYF68"/>
      <c r="WYG68"/>
      <c r="WYH68"/>
      <c r="WYI68"/>
      <c r="WYJ68"/>
      <c r="WYK68"/>
      <c r="WYL68"/>
      <c r="WYM68"/>
      <c r="WYN68"/>
      <c r="WYO68"/>
      <c r="WYP68"/>
      <c r="WYQ68"/>
      <c r="WYR68"/>
      <c r="WYS68"/>
      <c r="WYT68"/>
      <c r="WYU68"/>
      <c r="WYV68"/>
      <c r="WYW68"/>
      <c r="WYX68"/>
      <c r="WYY68"/>
      <c r="WYZ68"/>
      <c r="WZA68"/>
      <c r="WZB68"/>
      <c r="WZC68"/>
      <c r="WZD68"/>
      <c r="WZE68"/>
      <c r="WZF68"/>
      <c r="WZG68"/>
      <c r="WZH68"/>
      <c r="WZI68"/>
      <c r="WZJ68"/>
      <c r="WZK68"/>
      <c r="WZL68"/>
      <c r="WZM68"/>
      <c r="WZN68"/>
      <c r="WZO68"/>
      <c r="WZP68"/>
      <c r="WZQ68"/>
      <c r="WZR68"/>
      <c r="WZS68"/>
      <c r="WZT68"/>
      <c r="WZU68"/>
      <c r="WZV68"/>
      <c r="WZW68"/>
      <c r="WZX68"/>
      <c r="WZY68"/>
      <c r="WZZ68"/>
      <c r="XAA68"/>
      <c r="XAB68"/>
      <c r="XAC68"/>
      <c r="XAD68"/>
      <c r="XAE68"/>
      <c r="XAF68"/>
      <c r="XAG68"/>
      <c r="XAH68"/>
      <c r="XAI68"/>
      <c r="XAJ68"/>
      <c r="XAK68"/>
      <c r="XAL68"/>
      <c r="XAM68"/>
      <c r="XAN68"/>
      <c r="XAO68"/>
      <c r="XAP68"/>
      <c r="XAQ68"/>
      <c r="XAR68"/>
      <c r="XAS68"/>
      <c r="XAT68"/>
      <c r="XAU68"/>
      <c r="XAV68"/>
      <c r="XAW68"/>
      <c r="XAX68"/>
      <c r="XAY68"/>
      <c r="XAZ68"/>
      <c r="XBA68"/>
      <c r="XBB68"/>
      <c r="XBC68"/>
      <c r="XBD68"/>
      <c r="XBE68"/>
      <c r="XBF68"/>
      <c r="XBG68"/>
      <c r="XBH68"/>
      <c r="XBI68"/>
      <c r="XBJ68"/>
      <c r="XBK68"/>
      <c r="XBL68"/>
      <c r="XBM68"/>
      <c r="XBN68"/>
      <c r="XBO68"/>
      <c r="XBP68"/>
      <c r="XBQ68"/>
      <c r="XBR68"/>
      <c r="XBS68"/>
      <c r="XBT68"/>
      <c r="XBU68"/>
      <c r="XBV68"/>
      <c r="XBW68"/>
      <c r="XBX68"/>
      <c r="XBY68"/>
      <c r="XBZ68"/>
      <c r="XCA68"/>
      <c r="XCB68"/>
      <c r="XCC68"/>
      <c r="XCD68"/>
      <c r="XCE68"/>
      <c r="XCF68"/>
      <c r="XCG68"/>
      <c r="XCH68"/>
      <c r="XCI68"/>
      <c r="XCJ68"/>
      <c r="XCK68"/>
      <c r="XCL68"/>
      <c r="XCM68"/>
      <c r="XCN68"/>
      <c r="XCO68"/>
      <c r="XCP68"/>
      <c r="XCQ68"/>
      <c r="XCR68"/>
      <c r="XCS68"/>
      <c r="XCT68"/>
      <c r="XCU68"/>
      <c r="XCV68"/>
      <c r="XCW68"/>
      <c r="XCX68"/>
      <c r="XCY68"/>
      <c r="XCZ68"/>
      <c r="XDA68"/>
      <c r="XDB68"/>
      <c r="XDC68"/>
      <c r="XDD68"/>
      <c r="XDE68"/>
      <c r="XDF68"/>
      <c r="XDG68"/>
      <c r="XDH68"/>
      <c r="XDI68"/>
      <c r="XDJ68"/>
      <c r="XDK68"/>
      <c r="XDL68"/>
      <c r="XDM68"/>
      <c r="XDN68"/>
      <c r="XDO68"/>
      <c r="XDP68"/>
      <c r="XDQ68"/>
      <c r="XDR68"/>
      <c r="XDS68"/>
      <c r="XDT68"/>
      <c r="XDU68"/>
      <c r="XDV68"/>
      <c r="XDW68"/>
      <c r="XDX68"/>
      <c r="XDY68"/>
      <c r="XDZ68"/>
      <c r="XEA68"/>
      <c r="XEB68"/>
      <c r="XEC68"/>
      <c r="XED68"/>
      <c r="XEE68"/>
      <c r="XEF68"/>
      <c r="XEG68"/>
      <c r="XEH68"/>
      <c r="XEI68"/>
      <c r="XEJ68"/>
      <c r="XEK68"/>
      <c r="XEL68"/>
      <c r="XEM68"/>
      <c r="XEN68"/>
      <c r="XEO68"/>
      <c r="XEP68"/>
      <c r="XEQ68"/>
      <c r="XER68"/>
      <c r="XES68"/>
      <c r="XET68"/>
      <c r="XEU68"/>
      <c r="XEV68"/>
      <c r="XEW68"/>
      <c r="XEX68"/>
      <c r="XEY68"/>
      <c r="XEZ68"/>
      <c r="XFA68"/>
      <c r="XFB68"/>
      <c r="XFC68"/>
    </row>
    <row r="69" spans="1:16383" s="528" customFormat="1" ht="12.5" x14ac:dyDescent="0.25">
      <c r="F69" s="530">
        <v>43948.840624999997</v>
      </c>
      <c r="G69" s="529">
        <v>43948.840624999997</v>
      </c>
      <c r="H69" s="528" t="s">
        <v>348</v>
      </c>
      <c r="I69" s="531" t="str">
        <f>Debt!$E$197</f>
        <v>Senior debt period interest rate - T1</v>
      </c>
      <c r="J69" s="560"/>
      <c r="L69" s="528" t="s">
        <v>332</v>
      </c>
      <c r="M69" s="528" t="s">
        <v>333</v>
      </c>
      <c r="N69" s="528" t="s">
        <v>336</v>
      </c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  <c r="ALR69"/>
      <c r="ALS69"/>
      <c r="ALT69"/>
      <c r="ALU69"/>
      <c r="ALV69"/>
      <c r="ALW69"/>
      <c r="ALX69"/>
      <c r="ALY69"/>
      <c r="ALZ69"/>
      <c r="AMA69"/>
      <c r="AMB69"/>
      <c r="AMC69"/>
      <c r="AMD69"/>
      <c r="AME69"/>
      <c r="AMF69"/>
      <c r="AMG69"/>
      <c r="AMH69"/>
      <c r="AMI69"/>
      <c r="AMJ69"/>
      <c r="AMK69"/>
      <c r="AML69"/>
      <c r="AMM69"/>
      <c r="AMN69"/>
      <c r="AMO69"/>
      <c r="AMP69"/>
      <c r="AMQ69"/>
      <c r="AMR69"/>
      <c r="AMS69"/>
      <c r="AMT69"/>
      <c r="AMU69"/>
      <c r="AMV69"/>
      <c r="AMW69"/>
      <c r="AMX69"/>
      <c r="AMY69"/>
      <c r="AMZ69"/>
      <c r="ANA69"/>
      <c r="ANB69"/>
      <c r="ANC69"/>
      <c r="AND69"/>
      <c r="ANE69"/>
      <c r="ANF69"/>
      <c r="ANG69"/>
      <c r="ANH69"/>
      <c r="ANI69"/>
      <c r="ANJ69"/>
      <c r="ANK69"/>
      <c r="ANL69"/>
      <c r="ANM69"/>
      <c r="ANN69"/>
      <c r="ANO69"/>
      <c r="ANP69"/>
      <c r="ANQ69"/>
      <c r="ANR69"/>
      <c r="ANS69"/>
      <c r="ANT69"/>
      <c r="ANU69"/>
      <c r="ANV69"/>
      <c r="ANW69"/>
      <c r="ANX69"/>
      <c r="ANY69"/>
      <c r="ANZ69"/>
      <c r="AOA69"/>
      <c r="AOB69"/>
      <c r="AOC69"/>
      <c r="AOD69"/>
      <c r="AOE69"/>
      <c r="AOF69"/>
      <c r="AOG69"/>
      <c r="AOH69"/>
      <c r="AOI69"/>
      <c r="AOJ69"/>
      <c r="AOK69"/>
      <c r="AOL69"/>
      <c r="AOM69"/>
      <c r="AON69"/>
      <c r="AOO69"/>
      <c r="AOP69"/>
      <c r="AOQ69"/>
      <c r="AOR69"/>
      <c r="AOS69"/>
      <c r="AOT69"/>
      <c r="AOU69"/>
      <c r="AOV69"/>
      <c r="AOW69"/>
      <c r="AOX69"/>
      <c r="AOY69"/>
      <c r="AOZ69"/>
      <c r="APA69"/>
      <c r="APB69"/>
      <c r="APC69"/>
      <c r="APD69"/>
      <c r="APE69"/>
      <c r="APF69"/>
      <c r="APG69"/>
      <c r="APH69"/>
      <c r="API69"/>
      <c r="APJ69"/>
      <c r="APK69"/>
      <c r="APL69"/>
      <c r="APM69"/>
      <c r="APN69"/>
      <c r="APO69"/>
      <c r="APP69"/>
      <c r="APQ69"/>
      <c r="APR69"/>
      <c r="APS69"/>
      <c r="APT69"/>
      <c r="APU69"/>
      <c r="APV69"/>
      <c r="APW69"/>
      <c r="APX69"/>
      <c r="APY69"/>
      <c r="APZ69"/>
      <c r="AQA69"/>
      <c r="AQB69"/>
      <c r="AQC69"/>
      <c r="AQD69"/>
      <c r="AQE69"/>
      <c r="AQF69"/>
      <c r="AQG69"/>
      <c r="AQH69"/>
      <c r="AQI69"/>
      <c r="AQJ69"/>
      <c r="AQK69"/>
      <c r="AQL69"/>
      <c r="AQM69"/>
      <c r="AQN69"/>
      <c r="AQO69"/>
      <c r="AQP69"/>
      <c r="AQQ69"/>
      <c r="AQR69"/>
      <c r="AQS69"/>
      <c r="AQT69"/>
      <c r="AQU69"/>
      <c r="AQV69"/>
      <c r="AQW69"/>
      <c r="AQX69"/>
      <c r="AQY69"/>
      <c r="AQZ69"/>
      <c r="ARA69"/>
      <c r="ARB69"/>
      <c r="ARC69"/>
      <c r="ARD69"/>
      <c r="ARE69"/>
      <c r="ARF69"/>
      <c r="ARG69"/>
      <c r="ARH69"/>
      <c r="ARI69"/>
      <c r="ARJ69"/>
      <c r="ARK69"/>
      <c r="ARL69"/>
      <c r="ARM69"/>
      <c r="ARN69"/>
      <c r="ARO69"/>
      <c r="ARP69"/>
      <c r="ARQ69"/>
      <c r="ARR69"/>
      <c r="ARS69"/>
      <c r="ART69"/>
      <c r="ARU69"/>
      <c r="ARV69"/>
      <c r="ARW69"/>
      <c r="ARX69"/>
      <c r="ARY69"/>
      <c r="ARZ69"/>
      <c r="ASA69"/>
      <c r="ASB69"/>
      <c r="ASC69"/>
      <c r="ASD69"/>
      <c r="ASE69"/>
      <c r="ASF69"/>
      <c r="ASG69"/>
      <c r="ASH69"/>
      <c r="ASI69"/>
      <c r="ASJ69"/>
      <c r="ASK69"/>
      <c r="ASL69"/>
      <c r="ASM69"/>
      <c r="ASN69"/>
      <c r="ASO69"/>
      <c r="ASP69"/>
      <c r="ASQ69"/>
      <c r="ASR69"/>
      <c r="ASS69"/>
      <c r="AST69"/>
      <c r="ASU69"/>
      <c r="ASV69"/>
      <c r="ASW69"/>
      <c r="ASX69"/>
      <c r="ASY69"/>
      <c r="ASZ69"/>
      <c r="ATA69"/>
      <c r="ATB69"/>
      <c r="ATC69"/>
      <c r="ATD69"/>
      <c r="ATE69"/>
      <c r="ATF69"/>
      <c r="ATG69"/>
      <c r="ATH69"/>
      <c r="ATI69"/>
      <c r="ATJ69"/>
      <c r="ATK69"/>
      <c r="ATL69"/>
      <c r="ATM69"/>
      <c r="ATN69"/>
      <c r="ATO69"/>
      <c r="ATP69"/>
      <c r="ATQ69"/>
      <c r="ATR69"/>
      <c r="ATS69"/>
      <c r="ATT69"/>
      <c r="ATU69"/>
      <c r="ATV69"/>
      <c r="ATW69"/>
      <c r="ATX69"/>
      <c r="ATY69"/>
      <c r="ATZ69"/>
      <c r="AUA69"/>
      <c r="AUB69"/>
      <c r="AUC69"/>
      <c r="AUD69"/>
      <c r="AUE69"/>
      <c r="AUF69"/>
      <c r="AUG69"/>
      <c r="AUH69"/>
      <c r="AUI69"/>
      <c r="AUJ69"/>
      <c r="AUK69"/>
      <c r="AUL69"/>
      <c r="AUM69"/>
      <c r="AUN69"/>
      <c r="AUO69"/>
      <c r="AUP69"/>
      <c r="AUQ69"/>
      <c r="AUR69"/>
      <c r="AUS69"/>
      <c r="AUT69"/>
      <c r="AUU69"/>
      <c r="AUV69"/>
      <c r="AUW69"/>
      <c r="AUX69"/>
      <c r="AUY69"/>
      <c r="AUZ69"/>
      <c r="AVA69"/>
      <c r="AVB69"/>
      <c r="AVC69"/>
      <c r="AVD69"/>
      <c r="AVE69"/>
      <c r="AVF69"/>
      <c r="AVG69"/>
      <c r="AVH69"/>
      <c r="AVI69"/>
      <c r="AVJ69"/>
      <c r="AVK69"/>
      <c r="AVL69"/>
      <c r="AVM69"/>
      <c r="AVN69"/>
      <c r="AVO69"/>
      <c r="AVP69"/>
      <c r="AVQ69"/>
      <c r="AVR69"/>
      <c r="AVS69"/>
      <c r="AVT69"/>
      <c r="AVU69"/>
      <c r="AVV69"/>
      <c r="AVW69"/>
      <c r="AVX69"/>
      <c r="AVY69"/>
      <c r="AVZ69"/>
      <c r="AWA69"/>
      <c r="AWB69"/>
      <c r="AWC69"/>
      <c r="AWD69"/>
      <c r="AWE69"/>
      <c r="AWF69"/>
      <c r="AWG69"/>
      <c r="AWH69"/>
      <c r="AWI69"/>
      <c r="AWJ69"/>
      <c r="AWK69"/>
      <c r="AWL69"/>
      <c r="AWM69"/>
      <c r="AWN69"/>
      <c r="AWO69"/>
      <c r="AWP69"/>
      <c r="AWQ69"/>
      <c r="AWR69"/>
      <c r="AWS69"/>
      <c r="AWT69"/>
      <c r="AWU69"/>
      <c r="AWV69"/>
      <c r="AWW69"/>
      <c r="AWX69"/>
      <c r="AWY69"/>
      <c r="AWZ69"/>
      <c r="AXA69"/>
      <c r="AXB69"/>
      <c r="AXC69"/>
      <c r="AXD69"/>
      <c r="AXE69"/>
      <c r="AXF69"/>
      <c r="AXG69"/>
      <c r="AXH69"/>
      <c r="AXI69"/>
      <c r="AXJ69"/>
      <c r="AXK69"/>
      <c r="AXL69"/>
      <c r="AXM69"/>
      <c r="AXN69"/>
      <c r="AXO69"/>
      <c r="AXP69"/>
      <c r="AXQ69"/>
      <c r="AXR69"/>
      <c r="AXS69"/>
      <c r="AXT69"/>
      <c r="AXU69"/>
      <c r="AXV69"/>
      <c r="AXW69"/>
      <c r="AXX69"/>
      <c r="AXY69"/>
      <c r="AXZ69"/>
      <c r="AYA69"/>
      <c r="AYB69"/>
      <c r="AYC69"/>
      <c r="AYD69"/>
      <c r="AYE69"/>
      <c r="AYF69"/>
      <c r="AYG69"/>
      <c r="AYH69"/>
      <c r="AYI69"/>
      <c r="AYJ69"/>
      <c r="AYK69"/>
      <c r="AYL69"/>
      <c r="AYM69"/>
      <c r="AYN69"/>
      <c r="AYO69"/>
      <c r="AYP69"/>
      <c r="AYQ69"/>
      <c r="AYR69"/>
      <c r="AYS69"/>
      <c r="AYT69"/>
      <c r="AYU69"/>
      <c r="AYV69"/>
      <c r="AYW69"/>
      <c r="AYX69"/>
      <c r="AYY69"/>
      <c r="AYZ69"/>
      <c r="AZA69"/>
      <c r="AZB69"/>
      <c r="AZC69"/>
      <c r="AZD69"/>
      <c r="AZE69"/>
      <c r="AZF69"/>
      <c r="AZG69"/>
      <c r="AZH69"/>
      <c r="AZI69"/>
      <c r="AZJ69"/>
      <c r="AZK69"/>
      <c r="AZL69"/>
      <c r="AZM69"/>
      <c r="AZN69"/>
      <c r="AZO69"/>
      <c r="AZP69"/>
      <c r="AZQ69"/>
      <c r="AZR69"/>
      <c r="AZS69"/>
      <c r="AZT69"/>
      <c r="AZU69"/>
      <c r="AZV69"/>
      <c r="AZW69"/>
      <c r="AZX69"/>
      <c r="AZY69"/>
      <c r="AZZ69"/>
      <c r="BAA69"/>
      <c r="BAB69"/>
      <c r="BAC69"/>
      <c r="BAD69"/>
      <c r="BAE69"/>
      <c r="BAF69"/>
      <c r="BAG69"/>
      <c r="BAH69"/>
      <c r="BAI69"/>
      <c r="BAJ69"/>
      <c r="BAK69"/>
      <c r="BAL69"/>
      <c r="BAM69"/>
      <c r="BAN69"/>
      <c r="BAO69"/>
      <c r="BAP69"/>
      <c r="BAQ69"/>
      <c r="BAR69"/>
      <c r="BAS69"/>
      <c r="BAT69"/>
      <c r="BAU69"/>
      <c r="BAV69"/>
      <c r="BAW69"/>
      <c r="BAX69"/>
      <c r="BAY69"/>
      <c r="BAZ69"/>
      <c r="BBA69"/>
      <c r="BBB69"/>
      <c r="BBC69"/>
      <c r="BBD69"/>
      <c r="BBE69"/>
      <c r="BBF69"/>
      <c r="BBG69"/>
      <c r="BBH69"/>
      <c r="BBI69"/>
      <c r="BBJ69"/>
      <c r="BBK69"/>
      <c r="BBL69"/>
      <c r="BBM69"/>
      <c r="BBN69"/>
      <c r="BBO69"/>
      <c r="BBP69"/>
      <c r="BBQ69"/>
      <c r="BBR69"/>
      <c r="BBS69"/>
      <c r="BBT69"/>
      <c r="BBU69"/>
      <c r="BBV69"/>
      <c r="BBW69"/>
      <c r="BBX69"/>
      <c r="BBY69"/>
      <c r="BBZ69"/>
      <c r="BCA69"/>
      <c r="BCB69"/>
      <c r="BCC69"/>
      <c r="BCD69"/>
      <c r="BCE69"/>
      <c r="BCF69"/>
      <c r="BCG69"/>
      <c r="BCH69"/>
      <c r="BCI69"/>
      <c r="BCJ69"/>
      <c r="BCK69"/>
      <c r="BCL69"/>
      <c r="BCM69"/>
      <c r="BCN69"/>
      <c r="BCO69"/>
      <c r="BCP69"/>
      <c r="BCQ69"/>
      <c r="BCR69"/>
      <c r="BCS69"/>
      <c r="BCT69"/>
      <c r="BCU69"/>
      <c r="BCV69"/>
      <c r="BCW69"/>
      <c r="BCX69"/>
      <c r="BCY69"/>
      <c r="BCZ69"/>
      <c r="BDA69"/>
      <c r="BDB69"/>
      <c r="BDC69"/>
      <c r="BDD69"/>
      <c r="BDE69"/>
      <c r="BDF69"/>
      <c r="BDG69"/>
      <c r="BDH69"/>
      <c r="BDI69"/>
      <c r="BDJ69"/>
      <c r="BDK69"/>
      <c r="BDL69"/>
      <c r="BDM69"/>
      <c r="BDN69"/>
      <c r="BDO69"/>
      <c r="BDP69"/>
      <c r="BDQ69"/>
      <c r="BDR69"/>
      <c r="BDS69"/>
      <c r="BDT69"/>
      <c r="BDU69"/>
      <c r="BDV69"/>
      <c r="BDW69"/>
      <c r="BDX69"/>
      <c r="BDY69"/>
      <c r="BDZ69"/>
      <c r="BEA69"/>
      <c r="BEB69"/>
      <c r="BEC69"/>
      <c r="BED69"/>
      <c r="BEE69"/>
      <c r="BEF69"/>
      <c r="BEG69"/>
      <c r="BEH69"/>
      <c r="BEI69"/>
      <c r="BEJ69"/>
      <c r="BEK69"/>
      <c r="BEL69"/>
      <c r="BEM69"/>
      <c r="BEN69"/>
      <c r="BEO69"/>
      <c r="BEP69"/>
      <c r="BEQ69"/>
      <c r="BER69"/>
      <c r="BES69"/>
      <c r="BET69"/>
      <c r="BEU69"/>
      <c r="BEV69"/>
      <c r="BEW69"/>
      <c r="BEX69"/>
      <c r="BEY69"/>
      <c r="BEZ69"/>
      <c r="BFA69"/>
      <c r="BFB69"/>
      <c r="BFC69"/>
      <c r="BFD69"/>
      <c r="BFE69"/>
      <c r="BFF69"/>
      <c r="BFG69"/>
      <c r="BFH69"/>
      <c r="BFI69"/>
      <c r="BFJ69"/>
      <c r="BFK69"/>
      <c r="BFL69"/>
      <c r="BFM69"/>
      <c r="BFN69"/>
      <c r="BFO69"/>
      <c r="BFP69"/>
      <c r="BFQ69"/>
      <c r="BFR69"/>
      <c r="BFS69"/>
      <c r="BFT69"/>
      <c r="BFU69"/>
      <c r="BFV69"/>
      <c r="BFW69"/>
      <c r="BFX69"/>
      <c r="BFY69"/>
      <c r="BFZ69"/>
      <c r="BGA69"/>
      <c r="BGB69"/>
      <c r="BGC69"/>
      <c r="BGD69"/>
      <c r="BGE69"/>
      <c r="BGF69"/>
      <c r="BGG69"/>
      <c r="BGH69"/>
      <c r="BGI69"/>
      <c r="BGJ69"/>
      <c r="BGK69"/>
      <c r="BGL69"/>
      <c r="BGM69"/>
      <c r="BGN69"/>
      <c r="BGO69"/>
      <c r="BGP69"/>
      <c r="BGQ69"/>
      <c r="BGR69"/>
      <c r="BGS69"/>
      <c r="BGT69"/>
      <c r="BGU69"/>
      <c r="BGV69"/>
      <c r="BGW69"/>
      <c r="BGX69"/>
      <c r="BGY69"/>
      <c r="BGZ69"/>
      <c r="BHA69"/>
      <c r="BHB69"/>
      <c r="BHC69"/>
      <c r="BHD69"/>
      <c r="BHE69"/>
      <c r="BHF69"/>
      <c r="BHG69"/>
      <c r="BHH69"/>
      <c r="BHI69"/>
      <c r="BHJ69"/>
      <c r="BHK69"/>
      <c r="BHL69"/>
      <c r="BHM69"/>
      <c r="BHN69"/>
      <c r="BHO69"/>
      <c r="BHP69"/>
      <c r="BHQ69"/>
      <c r="BHR69"/>
      <c r="BHS69"/>
      <c r="BHT69"/>
      <c r="BHU69"/>
      <c r="BHV69"/>
      <c r="BHW69"/>
      <c r="BHX69"/>
      <c r="BHY69"/>
      <c r="BHZ69"/>
      <c r="BIA69"/>
      <c r="BIB69"/>
      <c r="BIC69"/>
      <c r="BID69"/>
      <c r="BIE69"/>
      <c r="BIF69"/>
      <c r="BIG69"/>
      <c r="BIH69"/>
      <c r="BII69"/>
      <c r="BIJ69"/>
      <c r="BIK69"/>
      <c r="BIL69"/>
      <c r="BIM69"/>
      <c r="BIN69"/>
      <c r="BIO69"/>
      <c r="BIP69"/>
      <c r="BIQ69"/>
      <c r="BIR69"/>
      <c r="BIS69"/>
      <c r="BIT69"/>
      <c r="BIU69"/>
      <c r="BIV69"/>
      <c r="BIW69"/>
      <c r="BIX69"/>
      <c r="BIY69"/>
      <c r="BIZ69"/>
      <c r="BJA69"/>
      <c r="BJB69"/>
      <c r="BJC69"/>
      <c r="BJD69"/>
      <c r="BJE69"/>
      <c r="BJF69"/>
      <c r="BJG69"/>
      <c r="BJH69"/>
      <c r="BJI69"/>
      <c r="BJJ69"/>
      <c r="BJK69"/>
      <c r="BJL69"/>
      <c r="BJM69"/>
      <c r="BJN69"/>
      <c r="BJO69"/>
      <c r="BJP69"/>
      <c r="BJQ69"/>
      <c r="BJR69"/>
      <c r="BJS69"/>
      <c r="BJT69"/>
      <c r="BJU69"/>
      <c r="BJV69"/>
      <c r="BJW69"/>
      <c r="BJX69"/>
      <c r="BJY69"/>
      <c r="BJZ69"/>
      <c r="BKA69"/>
      <c r="BKB69"/>
      <c r="BKC69"/>
      <c r="BKD69"/>
      <c r="BKE69"/>
      <c r="BKF69"/>
      <c r="BKG69"/>
      <c r="BKH69"/>
      <c r="BKI69"/>
      <c r="BKJ69"/>
      <c r="BKK69"/>
      <c r="BKL69"/>
      <c r="BKM69"/>
      <c r="BKN69"/>
      <c r="BKO69"/>
      <c r="BKP69"/>
      <c r="BKQ69"/>
      <c r="BKR69"/>
      <c r="BKS69"/>
      <c r="BKT69"/>
      <c r="BKU69"/>
      <c r="BKV69"/>
      <c r="BKW69"/>
      <c r="BKX69"/>
      <c r="BKY69"/>
      <c r="BKZ69"/>
      <c r="BLA69"/>
      <c r="BLB69"/>
      <c r="BLC69"/>
      <c r="BLD69"/>
      <c r="BLE69"/>
      <c r="BLF69"/>
      <c r="BLG69"/>
      <c r="BLH69"/>
      <c r="BLI69"/>
      <c r="BLJ69"/>
      <c r="BLK69"/>
      <c r="BLL69"/>
      <c r="BLM69"/>
      <c r="BLN69"/>
      <c r="BLO69"/>
      <c r="BLP69"/>
      <c r="BLQ69"/>
      <c r="BLR69"/>
      <c r="BLS69"/>
      <c r="BLT69"/>
      <c r="BLU69"/>
      <c r="BLV69"/>
      <c r="BLW69"/>
      <c r="BLX69"/>
      <c r="BLY69"/>
      <c r="BLZ69"/>
      <c r="BMA69"/>
      <c r="BMB69"/>
      <c r="BMC69"/>
      <c r="BMD69"/>
      <c r="BME69"/>
      <c r="BMF69"/>
      <c r="BMG69"/>
      <c r="BMH69"/>
      <c r="BMI69"/>
      <c r="BMJ69"/>
      <c r="BMK69"/>
      <c r="BML69"/>
      <c r="BMM69"/>
      <c r="BMN69"/>
      <c r="BMO69"/>
      <c r="BMP69"/>
      <c r="BMQ69"/>
      <c r="BMR69"/>
      <c r="BMS69"/>
      <c r="BMT69"/>
      <c r="BMU69"/>
      <c r="BMV69"/>
      <c r="BMW69"/>
      <c r="BMX69"/>
      <c r="BMY69"/>
      <c r="BMZ69"/>
      <c r="BNA69"/>
      <c r="BNB69"/>
      <c r="BNC69"/>
      <c r="BND69"/>
      <c r="BNE69"/>
      <c r="BNF69"/>
      <c r="BNG69"/>
      <c r="BNH69"/>
      <c r="BNI69"/>
      <c r="BNJ69"/>
      <c r="BNK69"/>
      <c r="BNL69"/>
      <c r="BNM69"/>
      <c r="BNN69"/>
      <c r="BNO69"/>
      <c r="BNP69"/>
      <c r="BNQ69"/>
      <c r="BNR69"/>
      <c r="BNS69"/>
      <c r="BNT69"/>
      <c r="BNU69"/>
      <c r="BNV69"/>
      <c r="BNW69"/>
      <c r="BNX69"/>
      <c r="BNY69"/>
      <c r="BNZ69"/>
      <c r="BOA69"/>
      <c r="BOB69"/>
      <c r="BOC69"/>
      <c r="BOD69"/>
      <c r="BOE69"/>
      <c r="BOF69"/>
      <c r="BOG69"/>
      <c r="BOH69"/>
      <c r="BOI69"/>
      <c r="BOJ69"/>
      <c r="BOK69"/>
      <c r="BOL69"/>
      <c r="BOM69"/>
      <c r="BON69"/>
      <c r="BOO69"/>
      <c r="BOP69"/>
      <c r="BOQ69"/>
      <c r="BOR69"/>
      <c r="BOS69"/>
      <c r="BOT69"/>
      <c r="BOU69"/>
      <c r="BOV69"/>
      <c r="BOW69"/>
      <c r="BOX69"/>
      <c r="BOY69"/>
      <c r="BOZ69"/>
      <c r="BPA69"/>
      <c r="BPB69"/>
      <c r="BPC69"/>
      <c r="BPD69"/>
      <c r="BPE69"/>
      <c r="BPF69"/>
      <c r="BPG69"/>
      <c r="BPH69"/>
      <c r="BPI69"/>
      <c r="BPJ69"/>
      <c r="BPK69"/>
      <c r="BPL69"/>
      <c r="BPM69"/>
      <c r="BPN69"/>
      <c r="BPO69"/>
      <c r="BPP69"/>
      <c r="BPQ69"/>
      <c r="BPR69"/>
      <c r="BPS69"/>
      <c r="BPT69"/>
      <c r="BPU69"/>
      <c r="BPV69"/>
      <c r="BPW69"/>
      <c r="BPX69"/>
      <c r="BPY69"/>
      <c r="BPZ69"/>
      <c r="BQA69"/>
      <c r="BQB69"/>
      <c r="BQC69"/>
      <c r="BQD69"/>
      <c r="BQE69"/>
      <c r="BQF69"/>
      <c r="BQG69"/>
      <c r="BQH69"/>
      <c r="BQI69"/>
      <c r="BQJ69"/>
      <c r="BQK69"/>
      <c r="BQL69"/>
      <c r="BQM69"/>
      <c r="BQN69"/>
      <c r="BQO69"/>
      <c r="BQP69"/>
      <c r="BQQ69"/>
      <c r="BQR69"/>
      <c r="BQS69"/>
      <c r="BQT69"/>
      <c r="BQU69"/>
      <c r="BQV69"/>
      <c r="BQW69"/>
      <c r="BQX69"/>
      <c r="BQY69"/>
      <c r="BQZ69"/>
      <c r="BRA69"/>
      <c r="BRB69"/>
      <c r="BRC69"/>
      <c r="BRD69"/>
      <c r="BRE69"/>
      <c r="BRF69"/>
      <c r="BRG69"/>
      <c r="BRH69"/>
      <c r="BRI69"/>
      <c r="BRJ69"/>
      <c r="BRK69"/>
      <c r="BRL69"/>
      <c r="BRM69"/>
      <c r="BRN69"/>
      <c r="BRO69"/>
      <c r="BRP69"/>
      <c r="BRQ69"/>
      <c r="BRR69"/>
      <c r="BRS69"/>
      <c r="BRT69"/>
      <c r="BRU69"/>
      <c r="BRV69"/>
      <c r="BRW69"/>
      <c r="BRX69"/>
      <c r="BRY69"/>
      <c r="BRZ69"/>
      <c r="BSA69"/>
      <c r="BSB69"/>
      <c r="BSC69"/>
      <c r="BSD69"/>
      <c r="BSE69"/>
      <c r="BSF69"/>
      <c r="BSG69"/>
      <c r="BSH69"/>
      <c r="BSI69"/>
      <c r="BSJ69"/>
      <c r="BSK69"/>
      <c r="BSL69"/>
      <c r="BSM69"/>
      <c r="BSN69"/>
      <c r="BSO69"/>
      <c r="BSP69"/>
      <c r="BSQ69"/>
      <c r="BSR69"/>
      <c r="BSS69"/>
      <c r="BST69"/>
      <c r="BSU69"/>
      <c r="BSV69"/>
      <c r="BSW69"/>
      <c r="BSX69"/>
      <c r="BSY69"/>
      <c r="BSZ69"/>
      <c r="BTA69"/>
      <c r="BTB69"/>
      <c r="BTC69"/>
      <c r="BTD69"/>
      <c r="BTE69"/>
      <c r="BTF69"/>
      <c r="BTG69"/>
      <c r="BTH69"/>
      <c r="BTI69"/>
      <c r="BTJ69"/>
      <c r="BTK69"/>
      <c r="BTL69"/>
      <c r="BTM69"/>
      <c r="BTN69"/>
      <c r="BTO69"/>
      <c r="BTP69"/>
      <c r="BTQ69"/>
      <c r="BTR69"/>
      <c r="BTS69"/>
      <c r="BTT69"/>
      <c r="BTU69"/>
      <c r="BTV69"/>
      <c r="BTW69"/>
      <c r="BTX69"/>
      <c r="BTY69"/>
      <c r="BTZ69"/>
      <c r="BUA69"/>
      <c r="BUB69"/>
      <c r="BUC69"/>
      <c r="BUD69"/>
      <c r="BUE69"/>
      <c r="BUF69"/>
      <c r="BUG69"/>
      <c r="BUH69"/>
      <c r="BUI69"/>
      <c r="BUJ69"/>
      <c r="BUK69"/>
      <c r="BUL69"/>
      <c r="BUM69"/>
      <c r="BUN69"/>
      <c r="BUO69"/>
      <c r="BUP69"/>
      <c r="BUQ69"/>
      <c r="BUR69"/>
      <c r="BUS69"/>
      <c r="BUT69"/>
      <c r="BUU69"/>
      <c r="BUV69"/>
      <c r="BUW69"/>
      <c r="BUX69"/>
      <c r="BUY69"/>
      <c r="BUZ69"/>
      <c r="BVA69"/>
      <c r="BVB69"/>
      <c r="BVC69"/>
      <c r="BVD69"/>
      <c r="BVE69"/>
      <c r="BVF69"/>
      <c r="BVG69"/>
      <c r="BVH69"/>
      <c r="BVI69"/>
      <c r="BVJ69"/>
      <c r="BVK69"/>
      <c r="BVL69"/>
      <c r="BVM69"/>
      <c r="BVN69"/>
      <c r="BVO69"/>
      <c r="BVP69"/>
      <c r="BVQ69"/>
      <c r="BVR69"/>
      <c r="BVS69"/>
      <c r="BVT69"/>
      <c r="BVU69"/>
      <c r="BVV69"/>
      <c r="BVW69"/>
      <c r="BVX69"/>
      <c r="BVY69"/>
      <c r="BVZ69"/>
      <c r="BWA69"/>
      <c r="BWB69"/>
      <c r="BWC69"/>
      <c r="BWD69"/>
      <c r="BWE69"/>
      <c r="BWF69"/>
      <c r="BWG69"/>
      <c r="BWH69"/>
      <c r="BWI69"/>
      <c r="BWJ69"/>
      <c r="BWK69"/>
      <c r="BWL69"/>
      <c r="BWM69"/>
      <c r="BWN69"/>
      <c r="BWO69"/>
      <c r="BWP69"/>
      <c r="BWQ69"/>
      <c r="BWR69"/>
      <c r="BWS69"/>
      <c r="BWT69"/>
      <c r="BWU69"/>
      <c r="BWV69"/>
      <c r="BWW69"/>
      <c r="BWX69"/>
      <c r="BWY69"/>
      <c r="BWZ69"/>
      <c r="BXA69"/>
      <c r="BXB69"/>
      <c r="BXC69"/>
      <c r="BXD69"/>
      <c r="BXE69"/>
      <c r="BXF69"/>
      <c r="BXG69"/>
      <c r="BXH69"/>
      <c r="BXI69"/>
      <c r="BXJ69"/>
      <c r="BXK69"/>
      <c r="BXL69"/>
      <c r="BXM69"/>
      <c r="BXN69"/>
      <c r="BXO69"/>
      <c r="BXP69"/>
      <c r="BXQ69"/>
      <c r="BXR69"/>
      <c r="BXS69"/>
      <c r="BXT69"/>
      <c r="BXU69"/>
      <c r="BXV69"/>
      <c r="BXW69"/>
      <c r="BXX69"/>
      <c r="BXY69"/>
      <c r="BXZ69"/>
      <c r="BYA69"/>
      <c r="BYB69"/>
      <c r="BYC69"/>
      <c r="BYD69"/>
      <c r="BYE69"/>
      <c r="BYF69"/>
      <c r="BYG69"/>
      <c r="BYH69"/>
      <c r="BYI69"/>
      <c r="BYJ69"/>
      <c r="BYK69"/>
      <c r="BYL69"/>
      <c r="BYM69"/>
      <c r="BYN69"/>
      <c r="BYO69"/>
      <c r="BYP69"/>
      <c r="BYQ69"/>
      <c r="BYR69"/>
      <c r="BYS69"/>
      <c r="BYT69"/>
      <c r="BYU69"/>
      <c r="BYV69"/>
      <c r="BYW69"/>
      <c r="BYX69"/>
      <c r="BYY69"/>
      <c r="BYZ69"/>
      <c r="BZA69"/>
      <c r="BZB69"/>
      <c r="BZC69"/>
      <c r="BZD69"/>
      <c r="BZE69"/>
      <c r="BZF69"/>
      <c r="BZG69"/>
      <c r="BZH69"/>
      <c r="BZI69"/>
      <c r="BZJ69"/>
      <c r="BZK69"/>
      <c r="BZL69"/>
      <c r="BZM69"/>
      <c r="BZN69"/>
      <c r="BZO69"/>
      <c r="BZP69"/>
      <c r="BZQ69"/>
      <c r="BZR69"/>
      <c r="BZS69"/>
      <c r="BZT69"/>
      <c r="BZU69"/>
      <c r="BZV69"/>
      <c r="BZW69"/>
      <c r="BZX69"/>
      <c r="BZY69"/>
      <c r="BZZ69"/>
      <c r="CAA69"/>
      <c r="CAB69"/>
      <c r="CAC69"/>
      <c r="CAD69"/>
      <c r="CAE69"/>
      <c r="CAF69"/>
      <c r="CAG69"/>
      <c r="CAH69"/>
      <c r="CAI69"/>
      <c r="CAJ69"/>
      <c r="CAK69"/>
      <c r="CAL69"/>
      <c r="CAM69"/>
      <c r="CAN69"/>
      <c r="CAO69"/>
      <c r="CAP69"/>
      <c r="CAQ69"/>
      <c r="CAR69"/>
      <c r="CAS69"/>
      <c r="CAT69"/>
      <c r="CAU69"/>
      <c r="CAV69"/>
      <c r="CAW69"/>
      <c r="CAX69"/>
      <c r="CAY69"/>
      <c r="CAZ69"/>
      <c r="CBA69"/>
      <c r="CBB69"/>
      <c r="CBC69"/>
      <c r="CBD69"/>
      <c r="CBE69"/>
      <c r="CBF69"/>
      <c r="CBG69"/>
      <c r="CBH69"/>
      <c r="CBI69"/>
      <c r="CBJ69"/>
      <c r="CBK69"/>
      <c r="CBL69"/>
      <c r="CBM69"/>
      <c r="CBN69"/>
      <c r="CBO69"/>
      <c r="CBP69"/>
      <c r="CBQ69"/>
      <c r="CBR69"/>
      <c r="CBS69"/>
      <c r="CBT69"/>
      <c r="CBU69"/>
      <c r="CBV69"/>
      <c r="CBW69"/>
      <c r="CBX69"/>
      <c r="CBY69"/>
      <c r="CBZ69"/>
      <c r="CCA69"/>
      <c r="CCB69"/>
      <c r="CCC69"/>
      <c r="CCD69"/>
      <c r="CCE69"/>
      <c r="CCF69"/>
      <c r="CCG69"/>
      <c r="CCH69"/>
      <c r="CCI69"/>
      <c r="CCJ69"/>
      <c r="CCK69"/>
      <c r="CCL69"/>
      <c r="CCM69"/>
      <c r="CCN69"/>
      <c r="CCO69"/>
      <c r="CCP69"/>
      <c r="CCQ69"/>
      <c r="CCR69"/>
      <c r="CCS69"/>
      <c r="CCT69"/>
      <c r="CCU69"/>
      <c r="CCV69"/>
      <c r="CCW69"/>
      <c r="CCX69"/>
      <c r="CCY69"/>
      <c r="CCZ69"/>
      <c r="CDA69"/>
      <c r="CDB69"/>
      <c r="CDC69"/>
      <c r="CDD69"/>
      <c r="CDE69"/>
      <c r="CDF69"/>
      <c r="CDG69"/>
      <c r="CDH69"/>
      <c r="CDI69"/>
      <c r="CDJ69"/>
      <c r="CDK69"/>
      <c r="CDL69"/>
      <c r="CDM69"/>
      <c r="CDN69"/>
      <c r="CDO69"/>
      <c r="CDP69"/>
      <c r="CDQ69"/>
      <c r="CDR69"/>
      <c r="CDS69"/>
      <c r="CDT69"/>
      <c r="CDU69"/>
      <c r="CDV69"/>
      <c r="CDW69"/>
      <c r="CDX69"/>
      <c r="CDY69"/>
      <c r="CDZ69"/>
      <c r="CEA69"/>
      <c r="CEB69"/>
      <c r="CEC69"/>
      <c r="CED69"/>
      <c r="CEE69"/>
      <c r="CEF69"/>
      <c r="CEG69"/>
      <c r="CEH69"/>
      <c r="CEI69"/>
      <c r="CEJ69"/>
      <c r="CEK69"/>
      <c r="CEL69"/>
      <c r="CEM69"/>
      <c r="CEN69"/>
      <c r="CEO69"/>
      <c r="CEP69"/>
      <c r="CEQ69"/>
      <c r="CER69"/>
      <c r="CES69"/>
      <c r="CET69"/>
      <c r="CEU69"/>
      <c r="CEV69"/>
      <c r="CEW69"/>
      <c r="CEX69"/>
      <c r="CEY69"/>
      <c r="CEZ69"/>
      <c r="CFA69"/>
      <c r="CFB69"/>
      <c r="CFC69"/>
      <c r="CFD69"/>
      <c r="CFE69"/>
      <c r="CFF69"/>
      <c r="CFG69"/>
      <c r="CFH69"/>
      <c r="CFI69"/>
      <c r="CFJ69"/>
      <c r="CFK69"/>
      <c r="CFL69"/>
      <c r="CFM69"/>
      <c r="CFN69"/>
      <c r="CFO69"/>
      <c r="CFP69"/>
      <c r="CFQ69"/>
      <c r="CFR69"/>
      <c r="CFS69"/>
      <c r="CFT69"/>
      <c r="CFU69"/>
      <c r="CFV69"/>
      <c r="CFW69"/>
      <c r="CFX69"/>
      <c r="CFY69"/>
      <c r="CFZ69"/>
      <c r="CGA69"/>
      <c r="CGB69"/>
      <c r="CGC69"/>
      <c r="CGD69"/>
      <c r="CGE69"/>
      <c r="CGF69"/>
      <c r="CGG69"/>
      <c r="CGH69"/>
      <c r="CGI69"/>
      <c r="CGJ69"/>
      <c r="CGK69"/>
      <c r="CGL69"/>
      <c r="CGM69"/>
      <c r="CGN69"/>
      <c r="CGO69"/>
      <c r="CGP69"/>
      <c r="CGQ69"/>
      <c r="CGR69"/>
      <c r="CGS69"/>
      <c r="CGT69"/>
      <c r="CGU69"/>
      <c r="CGV69"/>
      <c r="CGW69"/>
      <c r="CGX69"/>
      <c r="CGY69"/>
      <c r="CGZ69"/>
      <c r="CHA69"/>
      <c r="CHB69"/>
      <c r="CHC69"/>
      <c r="CHD69"/>
      <c r="CHE69"/>
      <c r="CHF69"/>
      <c r="CHG69"/>
      <c r="CHH69"/>
      <c r="CHI69"/>
      <c r="CHJ69"/>
      <c r="CHK69"/>
      <c r="CHL69"/>
      <c r="CHM69"/>
      <c r="CHN69"/>
      <c r="CHO69"/>
      <c r="CHP69"/>
      <c r="CHQ69"/>
      <c r="CHR69"/>
      <c r="CHS69"/>
      <c r="CHT69"/>
      <c r="CHU69"/>
      <c r="CHV69"/>
      <c r="CHW69"/>
      <c r="CHX69"/>
      <c r="CHY69"/>
      <c r="CHZ69"/>
      <c r="CIA69"/>
      <c r="CIB69"/>
      <c r="CIC69"/>
      <c r="CID69"/>
      <c r="CIE69"/>
      <c r="CIF69"/>
      <c r="CIG69"/>
      <c r="CIH69"/>
      <c r="CII69"/>
      <c r="CIJ69"/>
      <c r="CIK69"/>
      <c r="CIL69"/>
      <c r="CIM69"/>
      <c r="CIN69"/>
      <c r="CIO69"/>
      <c r="CIP69"/>
      <c r="CIQ69"/>
      <c r="CIR69"/>
      <c r="CIS69"/>
      <c r="CIT69"/>
      <c r="CIU69"/>
      <c r="CIV69"/>
      <c r="CIW69"/>
      <c r="CIX69"/>
      <c r="CIY69"/>
      <c r="CIZ69"/>
      <c r="CJA69"/>
      <c r="CJB69"/>
      <c r="CJC69"/>
      <c r="CJD69"/>
      <c r="CJE69"/>
      <c r="CJF69"/>
      <c r="CJG69"/>
      <c r="CJH69"/>
      <c r="CJI69"/>
      <c r="CJJ69"/>
      <c r="CJK69"/>
      <c r="CJL69"/>
      <c r="CJM69"/>
      <c r="CJN69"/>
      <c r="CJO69"/>
      <c r="CJP69"/>
      <c r="CJQ69"/>
      <c r="CJR69"/>
      <c r="CJS69"/>
      <c r="CJT69"/>
      <c r="CJU69"/>
      <c r="CJV69"/>
      <c r="CJW69"/>
      <c r="CJX69"/>
      <c r="CJY69"/>
      <c r="CJZ69"/>
      <c r="CKA69"/>
      <c r="CKB69"/>
      <c r="CKC69"/>
      <c r="CKD69"/>
      <c r="CKE69"/>
      <c r="CKF69"/>
      <c r="CKG69"/>
      <c r="CKH69"/>
      <c r="CKI69"/>
      <c r="CKJ69"/>
      <c r="CKK69"/>
      <c r="CKL69"/>
      <c r="CKM69"/>
      <c r="CKN69"/>
      <c r="CKO69"/>
      <c r="CKP69"/>
      <c r="CKQ69"/>
      <c r="CKR69"/>
      <c r="CKS69"/>
      <c r="CKT69"/>
      <c r="CKU69"/>
      <c r="CKV69"/>
      <c r="CKW69"/>
      <c r="CKX69"/>
      <c r="CKY69"/>
      <c r="CKZ69"/>
      <c r="CLA69"/>
      <c r="CLB69"/>
      <c r="CLC69"/>
      <c r="CLD69"/>
      <c r="CLE69"/>
      <c r="CLF69"/>
      <c r="CLG69"/>
      <c r="CLH69"/>
      <c r="CLI69"/>
      <c r="CLJ69"/>
      <c r="CLK69"/>
      <c r="CLL69"/>
      <c r="CLM69"/>
      <c r="CLN69"/>
      <c r="CLO69"/>
      <c r="CLP69"/>
      <c r="CLQ69"/>
      <c r="CLR69"/>
      <c r="CLS69"/>
      <c r="CLT69"/>
      <c r="CLU69"/>
      <c r="CLV69"/>
      <c r="CLW69"/>
      <c r="CLX69"/>
      <c r="CLY69"/>
      <c r="CLZ69"/>
      <c r="CMA69"/>
      <c r="CMB69"/>
      <c r="CMC69"/>
      <c r="CMD69"/>
      <c r="CME69"/>
      <c r="CMF69"/>
      <c r="CMG69"/>
      <c r="CMH69"/>
      <c r="CMI69"/>
      <c r="CMJ69"/>
      <c r="CMK69"/>
      <c r="CML69"/>
      <c r="CMM69"/>
      <c r="CMN69"/>
      <c r="CMO69"/>
      <c r="CMP69"/>
      <c r="CMQ69"/>
      <c r="CMR69"/>
      <c r="CMS69"/>
      <c r="CMT69"/>
      <c r="CMU69"/>
      <c r="CMV69"/>
      <c r="CMW69"/>
      <c r="CMX69"/>
      <c r="CMY69"/>
      <c r="CMZ69"/>
      <c r="CNA69"/>
      <c r="CNB69"/>
      <c r="CNC69"/>
      <c r="CND69"/>
      <c r="CNE69"/>
      <c r="CNF69"/>
      <c r="CNG69"/>
      <c r="CNH69"/>
      <c r="CNI69"/>
      <c r="CNJ69"/>
      <c r="CNK69"/>
      <c r="CNL69"/>
      <c r="CNM69"/>
      <c r="CNN69"/>
      <c r="CNO69"/>
      <c r="CNP69"/>
      <c r="CNQ69"/>
      <c r="CNR69"/>
      <c r="CNS69"/>
      <c r="CNT69"/>
      <c r="CNU69"/>
      <c r="CNV69"/>
      <c r="CNW69"/>
      <c r="CNX69"/>
      <c r="CNY69"/>
      <c r="CNZ69"/>
      <c r="COA69"/>
      <c r="COB69"/>
      <c r="COC69"/>
      <c r="COD69"/>
      <c r="COE69"/>
      <c r="COF69"/>
      <c r="COG69"/>
      <c r="COH69"/>
      <c r="COI69"/>
      <c r="COJ69"/>
      <c r="COK69"/>
      <c r="COL69"/>
      <c r="COM69"/>
      <c r="CON69"/>
      <c r="COO69"/>
      <c r="COP69"/>
      <c r="COQ69"/>
      <c r="COR69"/>
      <c r="COS69"/>
      <c r="COT69"/>
      <c r="COU69"/>
      <c r="COV69"/>
      <c r="COW69"/>
      <c r="COX69"/>
      <c r="COY69"/>
      <c r="COZ69"/>
      <c r="CPA69"/>
      <c r="CPB69"/>
      <c r="CPC69"/>
      <c r="CPD69"/>
      <c r="CPE69"/>
      <c r="CPF69"/>
      <c r="CPG69"/>
      <c r="CPH69"/>
      <c r="CPI69"/>
      <c r="CPJ69"/>
      <c r="CPK69"/>
      <c r="CPL69"/>
      <c r="CPM69"/>
      <c r="CPN69"/>
      <c r="CPO69"/>
      <c r="CPP69"/>
      <c r="CPQ69"/>
      <c r="CPR69"/>
      <c r="CPS69"/>
      <c r="CPT69"/>
      <c r="CPU69"/>
      <c r="CPV69"/>
      <c r="CPW69"/>
      <c r="CPX69"/>
      <c r="CPY69"/>
      <c r="CPZ69"/>
      <c r="CQA69"/>
      <c r="CQB69"/>
      <c r="CQC69"/>
      <c r="CQD69"/>
      <c r="CQE69"/>
      <c r="CQF69"/>
      <c r="CQG69"/>
      <c r="CQH69"/>
      <c r="CQI69"/>
      <c r="CQJ69"/>
      <c r="CQK69"/>
      <c r="CQL69"/>
      <c r="CQM69"/>
      <c r="CQN69"/>
      <c r="CQO69"/>
      <c r="CQP69"/>
      <c r="CQQ69"/>
      <c r="CQR69"/>
      <c r="CQS69"/>
      <c r="CQT69"/>
      <c r="CQU69"/>
      <c r="CQV69"/>
      <c r="CQW69"/>
      <c r="CQX69"/>
      <c r="CQY69"/>
      <c r="CQZ69"/>
      <c r="CRA69"/>
      <c r="CRB69"/>
      <c r="CRC69"/>
      <c r="CRD69"/>
      <c r="CRE69"/>
      <c r="CRF69"/>
      <c r="CRG69"/>
      <c r="CRH69"/>
      <c r="CRI69"/>
      <c r="CRJ69"/>
      <c r="CRK69"/>
      <c r="CRL69"/>
      <c r="CRM69"/>
      <c r="CRN69"/>
      <c r="CRO69"/>
      <c r="CRP69"/>
      <c r="CRQ69"/>
      <c r="CRR69"/>
      <c r="CRS69"/>
      <c r="CRT69"/>
      <c r="CRU69"/>
      <c r="CRV69"/>
      <c r="CRW69"/>
      <c r="CRX69"/>
      <c r="CRY69"/>
      <c r="CRZ69"/>
      <c r="CSA69"/>
      <c r="CSB69"/>
      <c r="CSC69"/>
      <c r="CSD69"/>
      <c r="CSE69"/>
      <c r="CSF69"/>
      <c r="CSG69"/>
      <c r="CSH69"/>
      <c r="CSI69"/>
      <c r="CSJ69"/>
      <c r="CSK69"/>
      <c r="CSL69"/>
      <c r="CSM69"/>
      <c r="CSN69"/>
      <c r="CSO69"/>
      <c r="CSP69"/>
      <c r="CSQ69"/>
      <c r="CSR69"/>
      <c r="CSS69"/>
      <c r="CST69"/>
      <c r="CSU69"/>
      <c r="CSV69"/>
      <c r="CSW69"/>
      <c r="CSX69"/>
      <c r="CSY69"/>
      <c r="CSZ69"/>
      <c r="CTA69"/>
      <c r="CTB69"/>
      <c r="CTC69"/>
      <c r="CTD69"/>
      <c r="CTE69"/>
      <c r="CTF69"/>
      <c r="CTG69"/>
      <c r="CTH69"/>
      <c r="CTI69"/>
      <c r="CTJ69"/>
      <c r="CTK69"/>
      <c r="CTL69"/>
      <c r="CTM69"/>
      <c r="CTN69"/>
      <c r="CTO69"/>
      <c r="CTP69"/>
      <c r="CTQ69"/>
      <c r="CTR69"/>
      <c r="CTS69"/>
      <c r="CTT69"/>
      <c r="CTU69"/>
      <c r="CTV69"/>
      <c r="CTW69"/>
      <c r="CTX69"/>
      <c r="CTY69"/>
      <c r="CTZ69"/>
      <c r="CUA69"/>
      <c r="CUB69"/>
      <c r="CUC69"/>
      <c r="CUD69"/>
      <c r="CUE69"/>
      <c r="CUF69"/>
      <c r="CUG69"/>
      <c r="CUH69"/>
      <c r="CUI69"/>
      <c r="CUJ69"/>
      <c r="CUK69"/>
      <c r="CUL69"/>
      <c r="CUM69"/>
      <c r="CUN69"/>
      <c r="CUO69"/>
      <c r="CUP69"/>
      <c r="CUQ69"/>
      <c r="CUR69"/>
      <c r="CUS69"/>
      <c r="CUT69"/>
      <c r="CUU69"/>
      <c r="CUV69"/>
      <c r="CUW69"/>
      <c r="CUX69"/>
      <c r="CUY69"/>
      <c r="CUZ69"/>
      <c r="CVA69"/>
      <c r="CVB69"/>
      <c r="CVC69"/>
      <c r="CVD69"/>
      <c r="CVE69"/>
      <c r="CVF69"/>
      <c r="CVG69"/>
      <c r="CVH69"/>
      <c r="CVI69"/>
      <c r="CVJ69"/>
      <c r="CVK69"/>
      <c r="CVL69"/>
      <c r="CVM69"/>
      <c r="CVN69"/>
      <c r="CVO69"/>
      <c r="CVP69"/>
      <c r="CVQ69"/>
      <c r="CVR69"/>
      <c r="CVS69"/>
      <c r="CVT69"/>
      <c r="CVU69"/>
      <c r="CVV69"/>
      <c r="CVW69"/>
      <c r="CVX69"/>
      <c r="CVY69"/>
      <c r="CVZ69"/>
      <c r="CWA69"/>
      <c r="CWB69"/>
      <c r="CWC69"/>
      <c r="CWD69"/>
      <c r="CWE69"/>
      <c r="CWF69"/>
      <c r="CWG69"/>
      <c r="CWH69"/>
      <c r="CWI69"/>
      <c r="CWJ69"/>
      <c r="CWK69"/>
      <c r="CWL69"/>
      <c r="CWM69"/>
      <c r="CWN69"/>
      <c r="CWO69"/>
      <c r="CWP69"/>
      <c r="CWQ69"/>
      <c r="CWR69"/>
      <c r="CWS69"/>
      <c r="CWT69"/>
      <c r="CWU69"/>
      <c r="CWV69"/>
      <c r="CWW69"/>
      <c r="CWX69"/>
      <c r="CWY69"/>
      <c r="CWZ69"/>
      <c r="CXA69"/>
      <c r="CXB69"/>
      <c r="CXC69"/>
      <c r="CXD69"/>
      <c r="CXE69"/>
      <c r="CXF69"/>
      <c r="CXG69"/>
      <c r="CXH69"/>
      <c r="CXI69"/>
      <c r="CXJ69"/>
      <c r="CXK69"/>
      <c r="CXL69"/>
      <c r="CXM69"/>
      <c r="CXN69"/>
      <c r="CXO69"/>
      <c r="CXP69"/>
      <c r="CXQ69"/>
      <c r="CXR69"/>
      <c r="CXS69"/>
      <c r="CXT69"/>
      <c r="CXU69"/>
      <c r="CXV69"/>
      <c r="CXW69"/>
      <c r="CXX69"/>
      <c r="CXY69"/>
      <c r="CXZ69"/>
      <c r="CYA69"/>
      <c r="CYB69"/>
      <c r="CYC69"/>
      <c r="CYD69"/>
      <c r="CYE69"/>
      <c r="CYF69"/>
      <c r="CYG69"/>
      <c r="CYH69"/>
      <c r="CYI69"/>
      <c r="CYJ69"/>
      <c r="CYK69"/>
      <c r="CYL69"/>
      <c r="CYM69"/>
      <c r="CYN69"/>
      <c r="CYO69"/>
      <c r="CYP69"/>
      <c r="CYQ69"/>
      <c r="CYR69"/>
      <c r="CYS69"/>
      <c r="CYT69"/>
      <c r="CYU69"/>
      <c r="CYV69"/>
      <c r="CYW69"/>
      <c r="CYX69"/>
      <c r="CYY69"/>
      <c r="CYZ69"/>
      <c r="CZA69"/>
      <c r="CZB69"/>
      <c r="CZC69"/>
      <c r="CZD69"/>
      <c r="CZE69"/>
      <c r="CZF69"/>
      <c r="CZG69"/>
      <c r="CZH69"/>
      <c r="CZI69"/>
      <c r="CZJ69"/>
      <c r="CZK69"/>
      <c r="CZL69"/>
      <c r="CZM69"/>
      <c r="CZN69"/>
      <c r="CZO69"/>
      <c r="CZP69"/>
      <c r="CZQ69"/>
      <c r="CZR69"/>
      <c r="CZS69"/>
      <c r="CZT69"/>
      <c r="CZU69"/>
      <c r="CZV69"/>
      <c r="CZW69"/>
      <c r="CZX69"/>
      <c r="CZY69"/>
      <c r="CZZ69"/>
      <c r="DAA69"/>
      <c r="DAB69"/>
      <c r="DAC69"/>
      <c r="DAD69"/>
      <c r="DAE69"/>
      <c r="DAF69"/>
      <c r="DAG69"/>
      <c r="DAH69"/>
      <c r="DAI69"/>
      <c r="DAJ69"/>
      <c r="DAK69"/>
      <c r="DAL69"/>
      <c r="DAM69"/>
      <c r="DAN69"/>
      <c r="DAO69"/>
      <c r="DAP69"/>
      <c r="DAQ69"/>
      <c r="DAR69"/>
      <c r="DAS69"/>
      <c r="DAT69"/>
      <c r="DAU69"/>
      <c r="DAV69"/>
      <c r="DAW69"/>
      <c r="DAX69"/>
      <c r="DAY69"/>
      <c r="DAZ69"/>
      <c r="DBA69"/>
      <c r="DBB69"/>
      <c r="DBC69"/>
      <c r="DBD69"/>
      <c r="DBE69"/>
      <c r="DBF69"/>
      <c r="DBG69"/>
      <c r="DBH69"/>
      <c r="DBI69"/>
      <c r="DBJ69"/>
      <c r="DBK69"/>
      <c r="DBL69"/>
      <c r="DBM69"/>
      <c r="DBN69"/>
      <c r="DBO69"/>
      <c r="DBP69"/>
      <c r="DBQ69"/>
      <c r="DBR69"/>
      <c r="DBS69"/>
      <c r="DBT69"/>
      <c r="DBU69"/>
      <c r="DBV69"/>
      <c r="DBW69"/>
      <c r="DBX69"/>
      <c r="DBY69"/>
      <c r="DBZ69"/>
      <c r="DCA69"/>
      <c r="DCB69"/>
      <c r="DCC69"/>
      <c r="DCD69"/>
      <c r="DCE69"/>
      <c r="DCF69"/>
      <c r="DCG69"/>
      <c r="DCH69"/>
      <c r="DCI69"/>
      <c r="DCJ69"/>
      <c r="DCK69"/>
      <c r="DCL69"/>
      <c r="DCM69"/>
      <c r="DCN69"/>
      <c r="DCO69"/>
      <c r="DCP69"/>
      <c r="DCQ69"/>
      <c r="DCR69"/>
      <c r="DCS69"/>
      <c r="DCT69"/>
      <c r="DCU69"/>
      <c r="DCV69"/>
      <c r="DCW69"/>
      <c r="DCX69"/>
      <c r="DCY69"/>
      <c r="DCZ69"/>
      <c r="DDA69"/>
      <c r="DDB69"/>
      <c r="DDC69"/>
      <c r="DDD69"/>
      <c r="DDE69"/>
      <c r="DDF69"/>
      <c r="DDG69"/>
      <c r="DDH69"/>
      <c r="DDI69"/>
      <c r="DDJ69"/>
      <c r="DDK69"/>
      <c r="DDL69"/>
      <c r="DDM69"/>
      <c r="DDN69"/>
      <c r="DDO69"/>
      <c r="DDP69"/>
      <c r="DDQ69"/>
      <c r="DDR69"/>
      <c r="DDS69"/>
      <c r="DDT69"/>
      <c r="DDU69"/>
      <c r="DDV69"/>
      <c r="DDW69"/>
      <c r="DDX69"/>
      <c r="DDY69"/>
      <c r="DDZ69"/>
      <c r="DEA69"/>
      <c r="DEB69"/>
      <c r="DEC69"/>
      <c r="DED69"/>
      <c r="DEE69"/>
      <c r="DEF69"/>
      <c r="DEG69"/>
      <c r="DEH69"/>
      <c r="DEI69"/>
      <c r="DEJ69"/>
      <c r="DEK69"/>
      <c r="DEL69"/>
      <c r="DEM69"/>
      <c r="DEN69"/>
      <c r="DEO69"/>
      <c r="DEP69"/>
      <c r="DEQ69"/>
      <c r="DER69"/>
      <c r="DES69"/>
      <c r="DET69"/>
      <c r="DEU69"/>
      <c r="DEV69"/>
      <c r="DEW69"/>
      <c r="DEX69"/>
      <c r="DEY69"/>
      <c r="DEZ69"/>
      <c r="DFA69"/>
      <c r="DFB69"/>
      <c r="DFC69"/>
      <c r="DFD69"/>
      <c r="DFE69"/>
      <c r="DFF69"/>
      <c r="DFG69"/>
      <c r="DFH69"/>
      <c r="DFI69"/>
      <c r="DFJ69"/>
      <c r="DFK69"/>
      <c r="DFL69"/>
      <c r="DFM69"/>
      <c r="DFN69"/>
      <c r="DFO69"/>
      <c r="DFP69"/>
      <c r="DFQ69"/>
      <c r="DFR69"/>
      <c r="DFS69"/>
      <c r="DFT69"/>
      <c r="DFU69"/>
      <c r="DFV69"/>
      <c r="DFW69"/>
      <c r="DFX69"/>
      <c r="DFY69"/>
      <c r="DFZ69"/>
      <c r="DGA69"/>
      <c r="DGB69"/>
      <c r="DGC69"/>
      <c r="DGD69"/>
      <c r="DGE69"/>
      <c r="DGF69"/>
      <c r="DGG69"/>
      <c r="DGH69"/>
      <c r="DGI69"/>
      <c r="DGJ69"/>
      <c r="DGK69"/>
      <c r="DGL69"/>
      <c r="DGM69"/>
      <c r="DGN69"/>
      <c r="DGO69"/>
      <c r="DGP69"/>
      <c r="DGQ69"/>
      <c r="DGR69"/>
      <c r="DGS69"/>
      <c r="DGT69"/>
      <c r="DGU69"/>
      <c r="DGV69"/>
      <c r="DGW69"/>
      <c r="DGX69"/>
      <c r="DGY69"/>
      <c r="DGZ69"/>
      <c r="DHA69"/>
      <c r="DHB69"/>
      <c r="DHC69"/>
      <c r="DHD69"/>
      <c r="DHE69"/>
      <c r="DHF69"/>
      <c r="DHG69"/>
      <c r="DHH69"/>
      <c r="DHI69"/>
      <c r="DHJ69"/>
      <c r="DHK69"/>
      <c r="DHL69"/>
      <c r="DHM69"/>
      <c r="DHN69"/>
      <c r="DHO69"/>
      <c r="DHP69"/>
      <c r="DHQ69"/>
      <c r="DHR69"/>
      <c r="DHS69"/>
      <c r="DHT69"/>
      <c r="DHU69"/>
      <c r="DHV69"/>
      <c r="DHW69"/>
      <c r="DHX69"/>
      <c r="DHY69"/>
      <c r="DHZ69"/>
      <c r="DIA69"/>
      <c r="DIB69"/>
      <c r="DIC69"/>
      <c r="DID69"/>
      <c r="DIE69"/>
      <c r="DIF69"/>
      <c r="DIG69"/>
      <c r="DIH69"/>
      <c r="DII69"/>
      <c r="DIJ69"/>
      <c r="DIK69"/>
      <c r="DIL69"/>
      <c r="DIM69"/>
      <c r="DIN69"/>
      <c r="DIO69"/>
      <c r="DIP69"/>
      <c r="DIQ69"/>
      <c r="DIR69"/>
      <c r="DIS69"/>
      <c r="DIT69"/>
      <c r="DIU69"/>
      <c r="DIV69"/>
      <c r="DIW69"/>
      <c r="DIX69"/>
      <c r="DIY69"/>
      <c r="DIZ69"/>
      <c r="DJA69"/>
      <c r="DJB69"/>
      <c r="DJC69"/>
      <c r="DJD69"/>
      <c r="DJE69"/>
      <c r="DJF69"/>
      <c r="DJG69"/>
      <c r="DJH69"/>
      <c r="DJI69"/>
      <c r="DJJ69"/>
      <c r="DJK69"/>
      <c r="DJL69"/>
      <c r="DJM69"/>
      <c r="DJN69"/>
      <c r="DJO69"/>
      <c r="DJP69"/>
      <c r="DJQ69"/>
      <c r="DJR69"/>
      <c r="DJS69"/>
      <c r="DJT69"/>
      <c r="DJU69"/>
      <c r="DJV69"/>
      <c r="DJW69"/>
      <c r="DJX69"/>
      <c r="DJY69"/>
      <c r="DJZ69"/>
      <c r="DKA69"/>
      <c r="DKB69"/>
      <c r="DKC69"/>
      <c r="DKD69"/>
      <c r="DKE69"/>
      <c r="DKF69"/>
      <c r="DKG69"/>
      <c r="DKH69"/>
      <c r="DKI69"/>
      <c r="DKJ69"/>
      <c r="DKK69"/>
      <c r="DKL69"/>
      <c r="DKM69"/>
      <c r="DKN69"/>
      <c r="DKO69"/>
      <c r="DKP69"/>
      <c r="DKQ69"/>
      <c r="DKR69"/>
      <c r="DKS69"/>
      <c r="DKT69"/>
      <c r="DKU69"/>
      <c r="DKV69"/>
      <c r="DKW69"/>
      <c r="DKX69"/>
      <c r="DKY69"/>
      <c r="DKZ69"/>
      <c r="DLA69"/>
      <c r="DLB69"/>
      <c r="DLC69"/>
      <c r="DLD69"/>
      <c r="DLE69"/>
      <c r="DLF69"/>
      <c r="DLG69"/>
      <c r="DLH69"/>
      <c r="DLI69"/>
      <c r="DLJ69"/>
      <c r="DLK69"/>
      <c r="DLL69"/>
      <c r="DLM69"/>
      <c r="DLN69"/>
      <c r="DLO69"/>
      <c r="DLP69"/>
      <c r="DLQ69"/>
      <c r="DLR69"/>
      <c r="DLS69"/>
      <c r="DLT69"/>
      <c r="DLU69"/>
      <c r="DLV69"/>
      <c r="DLW69"/>
      <c r="DLX69"/>
      <c r="DLY69"/>
      <c r="DLZ69"/>
      <c r="DMA69"/>
      <c r="DMB69"/>
      <c r="DMC69"/>
      <c r="DMD69"/>
      <c r="DME69"/>
      <c r="DMF69"/>
      <c r="DMG69"/>
      <c r="DMH69"/>
      <c r="DMI69"/>
      <c r="DMJ69"/>
      <c r="DMK69"/>
      <c r="DML69"/>
      <c r="DMM69"/>
      <c r="DMN69"/>
      <c r="DMO69"/>
      <c r="DMP69"/>
      <c r="DMQ69"/>
      <c r="DMR69"/>
      <c r="DMS69"/>
      <c r="DMT69"/>
      <c r="DMU69"/>
      <c r="DMV69"/>
      <c r="DMW69"/>
      <c r="DMX69"/>
      <c r="DMY69"/>
      <c r="DMZ69"/>
      <c r="DNA69"/>
      <c r="DNB69"/>
      <c r="DNC69"/>
      <c r="DND69"/>
      <c r="DNE69"/>
      <c r="DNF69"/>
      <c r="DNG69"/>
      <c r="DNH69"/>
      <c r="DNI69"/>
      <c r="DNJ69"/>
      <c r="DNK69"/>
      <c r="DNL69"/>
      <c r="DNM69"/>
      <c r="DNN69"/>
      <c r="DNO69"/>
      <c r="DNP69"/>
      <c r="DNQ69"/>
      <c r="DNR69"/>
      <c r="DNS69"/>
      <c r="DNT69"/>
      <c r="DNU69"/>
      <c r="DNV69"/>
      <c r="DNW69"/>
      <c r="DNX69"/>
      <c r="DNY69"/>
      <c r="DNZ69"/>
      <c r="DOA69"/>
      <c r="DOB69"/>
      <c r="DOC69"/>
      <c r="DOD69"/>
      <c r="DOE69"/>
      <c r="DOF69"/>
      <c r="DOG69"/>
      <c r="DOH69"/>
      <c r="DOI69"/>
      <c r="DOJ69"/>
      <c r="DOK69"/>
      <c r="DOL69"/>
      <c r="DOM69"/>
      <c r="DON69"/>
      <c r="DOO69"/>
      <c r="DOP69"/>
      <c r="DOQ69"/>
      <c r="DOR69"/>
      <c r="DOS69"/>
      <c r="DOT69"/>
      <c r="DOU69"/>
      <c r="DOV69"/>
      <c r="DOW69"/>
      <c r="DOX69"/>
      <c r="DOY69"/>
      <c r="DOZ69"/>
      <c r="DPA69"/>
      <c r="DPB69"/>
      <c r="DPC69"/>
      <c r="DPD69"/>
      <c r="DPE69"/>
      <c r="DPF69"/>
      <c r="DPG69"/>
      <c r="DPH69"/>
      <c r="DPI69"/>
      <c r="DPJ69"/>
      <c r="DPK69"/>
      <c r="DPL69"/>
      <c r="DPM69"/>
      <c r="DPN69"/>
      <c r="DPO69"/>
      <c r="DPP69"/>
      <c r="DPQ69"/>
      <c r="DPR69"/>
      <c r="DPS69"/>
      <c r="DPT69"/>
      <c r="DPU69"/>
      <c r="DPV69"/>
      <c r="DPW69"/>
      <c r="DPX69"/>
      <c r="DPY69"/>
      <c r="DPZ69"/>
      <c r="DQA69"/>
      <c r="DQB69"/>
      <c r="DQC69"/>
      <c r="DQD69"/>
      <c r="DQE69"/>
      <c r="DQF69"/>
      <c r="DQG69"/>
      <c r="DQH69"/>
      <c r="DQI69"/>
      <c r="DQJ69"/>
      <c r="DQK69"/>
      <c r="DQL69"/>
      <c r="DQM69"/>
      <c r="DQN69"/>
      <c r="DQO69"/>
      <c r="DQP69"/>
      <c r="DQQ69"/>
      <c r="DQR69"/>
      <c r="DQS69"/>
      <c r="DQT69"/>
      <c r="DQU69"/>
      <c r="DQV69"/>
      <c r="DQW69"/>
      <c r="DQX69"/>
      <c r="DQY69"/>
      <c r="DQZ69"/>
      <c r="DRA69"/>
      <c r="DRB69"/>
      <c r="DRC69"/>
      <c r="DRD69"/>
      <c r="DRE69"/>
      <c r="DRF69"/>
      <c r="DRG69"/>
      <c r="DRH69"/>
      <c r="DRI69"/>
      <c r="DRJ69"/>
      <c r="DRK69"/>
      <c r="DRL69"/>
      <c r="DRM69"/>
      <c r="DRN69"/>
      <c r="DRO69"/>
      <c r="DRP69"/>
      <c r="DRQ69"/>
      <c r="DRR69"/>
      <c r="DRS69"/>
      <c r="DRT69"/>
      <c r="DRU69"/>
      <c r="DRV69"/>
      <c r="DRW69"/>
      <c r="DRX69"/>
      <c r="DRY69"/>
      <c r="DRZ69"/>
      <c r="DSA69"/>
      <c r="DSB69"/>
      <c r="DSC69"/>
      <c r="DSD69"/>
      <c r="DSE69"/>
      <c r="DSF69"/>
      <c r="DSG69"/>
      <c r="DSH69"/>
      <c r="DSI69"/>
      <c r="DSJ69"/>
      <c r="DSK69"/>
      <c r="DSL69"/>
      <c r="DSM69"/>
      <c r="DSN69"/>
      <c r="DSO69"/>
      <c r="DSP69"/>
      <c r="DSQ69"/>
      <c r="DSR69"/>
      <c r="DSS69"/>
      <c r="DST69"/>
      <c r="DSU69"/>
      <c r="DSV69"/>
      <c r="DSW69"/>
      <c r="DSX69"/>
      <c r="DSY69"/>
      <c r="DSZ69"/>
      <c r="DTA69"/>
      <c r="DTB69"/>
      <c r="DTC69"/>
      <c r="DTD69"/>
      <c r="DTE69"/>
      <c r="DTF69"/>
      <c r="DTG69"/>
      <c r="DTH69"/>
      <c r="DTI69"/>
      <c r="DTJ69"/>
      <c r="DTK69"/>
      <c r="DTL69"/>
      <c r="DTM69"/>
      <c r="DTN69"/>
      <c r="DTO69"/>
      <c r="DTP69"/>
      <c r="DTQ69"/>
      <c r="DTR69"/>
      <c r="DTS69"/>
      <c r="DTT69"/>
      <c r="DTU69"/>
      <c r="DTV69"/>
      <c r="DTW69"/>
      <c r="DTX69"/>
      <c r="DTY69"/>
      <c r="DTZ69"/>
      <c r="DUA69"/>
      <c r="DUB69"/>
      <c r="DUC69"/>
      <c r="DUD69"/>
      <c r="DUE69"/>
      <c r="DUF69"/>
      <c r="DUG69"/>
      <c r="DUH69"/>
      <c r="DUI69"/>
      <c r="DUJ69"/>
      <c r="DUK69"/>
      <c r="DUL69"/>
      <c r="DUM69"/>
      <c r="DUN69"/>
      <c r="DUO69"/>
      <c r="DUP69"/>
      <c r="DUQ69"/>
      <c r="DUR69"/>
      <c r="DUS69"/>
      <c r="DUT69"/>
      <c r="DUU69"/>
      <c r="DUV69"/>
      <c r="DUW69"/>
      <c r="DUX69"/>
      <c r="DUY69"/>
      <c r="DUZ69"/>
      <c r="DVA69"/>
      <c r="DVB69"/>
      <c r="DVC69"/>
      <c r="DVD69"/>
      <c r="DVE69"/>
      <c r="DVF69"/>
      <c r="DVG69"/>
      <c r="DVH69"/>
      <c r="DVI69"/>
      <c r="DVJ69"/>
      <c r="DVK69"/>
      <c r="DVL69"/>
      <c r="DVM69"/>
      <c r="DVN69"/>
      <c r="DVO69"/>
      <c r="DVP69"/>
      <c r="DVQ69"/>
      <c r="DVR69"/>
      <c r="DVS69"/>
      <c r="DVT69"/>
      <c r="DVU69"/>
      <c r="DVV69"/>
      <c r="DVW69"/>
      <c r="DVX69"/>
      <c r="DVY69"/>
      <c r="DVZ69"/>
      <c r="DWA69"/>
      <c r="DWB69"/>
      <c r="DWC69"/>
      <c r="DWD69"/>
      <c r="DWE69"/>
      <c r="DWF69"/>
      <c r="DWG69"/>
      <c r="DWH69"/>
      <c r="DWI69"/>
      <c r="DWJ69"/>
      <c r="DWK69"/>
      <c r="DWL69"/>
      <c r="DWM69"/>
      <c r="DWN69"/>
      <c r="DWO69"/>
      <c r="DWP69"/>
      <c r="DWQ69"/>
      <c r="DWR69"/>
      <c r="DWS69"/>
      <c r="DWT69"/>
      <c r="DWU69"/>
      <c r="DWV69"/>
      <c r="DWW69"/>
      <c r="DWX69"/>
      <c r="DWY69"/>
      <c r="DWZ69"/>
      <c r="DXA69"/>
      <c r="DXB69"/>
      <c r="DXC69"/>
      <c r="DXD69"/>
      <c r="DXE69"/>
      <c r="DXF69"/>
      <c r="DXG69"/>
      <c r="DXH69"/>
      <c r="DXI69"/>
      <c r="DXJ69"/>
      <c r="DXK69"/>
      <c r="DXL69"/>
      <c r="DXM69"/>
      <c r="DXN69"/>
      <c r="DXO69"/>
      <c r="DXP69"/>
      <c r="DXQ69"/>
      <c r="DXR69"/>
      <c r="DXS69"/>
      <c r="DXT69"/>
      <c r="DXU69"/>
      <c r="DXV69"/>
      <c r="DXW69"/>
      <c r="DXX69"/>
      <c r="DXY69"/>
      <c r="DXZ69"/>
      <c r="DYA69"/>
      <c r="DYB69"/>
      <c r="DYC69"/>
      <c r="DYD69"/>
      <c r="DYE69"/>
      <c r="DYF69"/>
      <c r="DYG69"/>
      <c r="DYH69"/>
      <c r="DYI69"/>
      <c r="DYJ69"/>
      <c r="DYK69"/>
      <c r="DYL69"/>
      <c r="DYM69"/>
      <c r="DYN69"/>
      <c r="DYO69"/>
      <c r="DYP69"/>
      <c r="DYQ69"/>
      <c r="DYR69"/>
      <c r="DYS69"/>
      <c r="DYT69"/>
      <c r="DYU69"/>
      <c r="DYV69"/>
      <c r="DYW69"/>
      <c r="DYX69"/>
      <c r="DYY69"/>
      <c r="DYZ69"/>
      <c r="DZA69"/>
      <c r="DZB69"/>
      <c r="DZC69"/>
      <c r="DZD69"/>
      <c r="DZE69"/>
      <c r="DZF69"/>
      <c r="DZG69"/>
      <c r="DZH69"/>
      <c r="DZI69"/>
      <c r="DZJ69"/>
      <c r="DZK69"/>
      <c r="DZL69"/>
      <c r="DZM69"/>
      <c r="DZN69"/>
      <c r="DZO69"/>
      <c r="DZP69"/>
      <c r="DZQ69"/>
      <c r="DZR69"/>
      <c r="DZS69"/>
      <c r="DZT69"/>
      <c r="DZU69"/>
      <c r="DZV69"/>
      <c r="DZW69"/>
      <c r="DZX69"/>
      <c r="DZY69"/>
      <c r="DZZ69"/>
      <c r="EAA69"/>
      <c r="EAB69"/>
      <c r="EAC69"/>
      <c r="EAD69"/>
      <c r="EAE69"/>
      <c r="EAF69"/>
      <c r="EAG69"/>
      <c r="EAH69"/>
      <c r="EAI69"/>
      <c r="EAJ69"/>
      <c r="EAK69"/>
      <c r="EAL69"/>
      <c r="EAM69"/>
      <c r="EAN69"/>
      <c r="EAO69"/>
      <c r="EAP69"/>
      <c r="EAQ69"/>
      <c r="EAR69"/>
      <c r="EAS69"/>
      <c r="EAT69"/>
      <c r="EAU69"/>
      <c r="EAV69"/>
      <c r="EAW69"/>
      <c r="EAX69"/>
      <c r="EAY69"/>
      <c r="EAZ69"/>
      <c r="EBA69"/>
      <c r="EBB69"/>
      <c r="EBC69"/>
      <c r="EBD69"/>
      <c r="EBE69"/>
      <c r="EBF69"/>
      <c r="EBG69"/>
      <c r="EBH69"/>
      <c r="EBI69"/>
      <c r="EBJ69"/>
      <c r="EBK69"/>
      <c r="EBL69"/>
      <c r="EBM69"/>
      <c r="EBN69"/>
      <c r="EBO69"/>
      <c r="EBP69"/>
      <c r="EBQ69"/>
      <c r="EBR69"/>
      <c r="EBS69"/>
      <c r="EBT69"/>
      <c r="EBU69"/>
      <c r="EBV69"/>
      <c r="EBW69"/>
      <c r="EBX69"/>
      <c r="EBY69"/>
      <c r="EBZ69"/>
      <c r="ECA69"/>
      <c r="ECB69"/>
      <c r="ECC69"/>
      <c r="ECD69"/>
      <c r="ECE69"/>
      <c r="ECF69"/>
      <c r="ECG69"/>
      <c r="ECH69"/>
      <c r="ECI69"/>
      <c r="ECJ69"/>
      <c r="ECK69"/>
      <c r="ECL69"/>
      <c r="ECM69"/>
      <c r="ECN69"/>
      <c r="ECO69"/>
      <c r="ECP69"/>
      <c r="ECQ69"/>
      <c r="ECR69"/>
      <c r="ECS69"/>
      <c r="ECT69"/>
      <c r="ECU69"/>
      <c r="ECV69"/>
      <c r="ECW69"/>
      <c r="ECX69"/>
      <c r="ECY69"/>
      <c r="ECZ69"/>
      <c r="EDA69"/>
      <c r="EDB69"/>
      <c r="EDC69"/>
      <c r="EDD69"/>
      <c r="EDE69"/>
      <c r="EDF69"/>
      <c r="EDG69"/>
      <c r="EDH69"/>
      <c r="EDI69"/>
      <c r="EDJ69"/>
      <c r="EDK69"/>
      <c r="EDL69"/>
      <c r="EDM69"/>
      <c r="EDN69"/>
      <c r="EDO69"/>
      <c r="EDP69"/>
      <c r="EDQ69"/>
      <c r="EDR69"/>
      <c r="EDS69"/>
      <c r="EDT69"/>
      <c r="EDU69"/>
      <c r="EDV69"/>
      <c r="EDW69"/>
      <c r="EDX69"/>
      <c r="EDY69"/>
      <c r="EDZ69"/>
      <c r="EEA69"/>
      <c r="EEB69"/>
      <c r="EEC69"/>
      <c r="EED69"/>
      <c r="EEE69"/>
      <c r="EEF69"/>
      <c r="EEG69"/>
      <c r="EEH69"/>
      <c r="EEI69"/>
      <c r="EEJ69"/>
      <c r="EEK69"/>
      <c r="EEL69"/>
      <c r="EEM69"/>
      <c r="EEN69"/>
      <c r="EEO69"/>
      <c r="EEP69"/>
      <c r="EEQ69"/>
      <c r="EER69"/>
      <c r="EES69"/>
      <c r="EET69"/>
      <c r="EEU69"/>
      <c r="EEV69"/>
      <c r="EEW69"/>
      <c r="EEX69"/>
      <c r="EEY69"/>
      <c r="EEZ69"/>
      <c r="EFA69"/>
      <c r="EFB69"/>
      <c r="EFC69"/>
      <c r="EFD69"/>
      <c r="EFE69"/>
      <c r="EFF69"/>
      <c r="EFG69"/>
      <c r="EFH69"/>
      <c r="EFI69"/>
      <c r="EFJ69"/>
      <c r="EFK69"/>
      <c r="EFL69"/>
      <c r="EFM69"/>
      <c r="EFN69"/>
      <c r="EFO69"/>
      <c r="EFP69"/>
      <c r="EFQ69"/>
      <c r="EFR69"/>
      <c r="EFS69"/>
      <c r="EFT69"/>
      <c r="EFU69"/>
      <c r="EFV69"/>
      <c r="EFW69"/>
      <c r="EFX69"/>
      <c r="EFY69"/>
      <c r="EFZ69"/>
      <c r="EGA69"/>
      <c r="EGB69"/>
      <c r="EGC69"/>
      <c r="EGD69"/>
      <c r="EGE69"/>
      <c r="EGF69"/>
      <c r="EGG69"/>
      <c r="EGH69"/>
      <c r="EGI69"/>
      <c r="EGJ69"/>
      <c r="EGK69"/>
      <c r="EGL69"/>
      <c r="EGM69"/>
      <c r="EGN69"/>
      <c r="EGO69"/>
      <c r="EGP69"/>
      <c r="EGQ69"/>
      <c r="EGR69"/>
      <c r="EGS69"/>
      <c r="EGT69"/>
      <c r="EGU69"/>
      <c r="EGV69"/>
      <c r="EGW69"/>
      <c r="EGX69"/>
      <c r="EGY69"/>
      <c r="EGZ69"/>
      <c r="EHA69"/>
      <c r="EHB69"/>
      <c r="EHC69"/>
      <c r="EHD69"/>
      <c r="EHE69"/>
      <c r="EHF69"/>
      <c r="EHG69"/>
      <c r="EHH69"/>
      <c r="EHI69"/>
      <c r="EHJ69"/>
      <c r="EHK69"/>
      <c r="EHL69"/>
      <c r="EHM69"/>
      <c r="EHN69"/>
      <c r="EHO69"/>
      <c r="EHP69"/>
      <c r="EHQ69"/>
      <c r="EHR69"/>
      <c r="EHS69"/>
      <c r="EHT69"/>
      <c r="EHU69"/>
      <c r="EHV69"/>
      <c r="EHW69"/>
      <c r="EHX69"/>
      <c r="EHY69"/>
      <c r="EHZ69"/>
      <c r="EIA69"/>
      <c r="EIB69"/>
      <c r="EIC69"/>
      <c r="EID69"/>
      <c r="EIE69"/>
      <c r="EIF69"/>
      <c r="EIG69"/>
      <c r="EIH69"/>
      <c r="EII69"/>
      <c r="EIJ69"/>
      <c r="EIK69"/>
      <c r="EIL69"/>
      <c r="EIM69"/>
      <c r="EIN69"/>
      <c r="EIO69"/>
      <c r="EIP69"/>
      <c r="EIQ69"/>
      <c r="EIR69"/>
      <c r="EIS69"/>
      <c r="EIT69"/>
      <c r="EIU69"/>
      <c r="EIV69"/>
      <c r="EIW69"/>
      <c r="EIX69"/>
      <c r="EIY69"/>
      <c r="EIZ69"/>
      <c r="EJA69"/>
      <c r="EJB69"/>
      <c r="EJC69"/>
      <c r="EJD69"/>
      <c r="EJE69"/>
      <c r="EJF69"/>
      <c r="EJG69"/>
      <c r="EJH69"/>
      <c r="EJI69"/>
      <c r="EJJ69"/>
      <c r="EJK69"/>
      <c r="EJL69"/>
      <c r="EJM69"/>
      <c r="EJN69"/>
      <c r="EJO69"/>
      <c r="EJP69"/>
      <c r="EJQ69"/>
      <c r="EJR69"/>
      <c r="EJS69"/>
      <c r="EJT69"/>
      <c r="EJU69"/>
      <c r="EJV69"/>
      <c r="EJW69"/>
      <c r="EJX69"/>
      <c r="EJY69"/>
      <c r="EJZ69"/>
      <c r="EKA69"/>
      <c r="EKB69"/>
      <c r="EKC69"/>
      <c r="EKD69"/>
      <c r="EKE69"/>
      <c r="EKF69"/>
      <c r="EKG69"/>
      <c r="EKH69"/>
      <c r="EKI69"/>
      <c r="EKJ69"/>
      <c r="EKK69"/>
      <c r="EKL69"/>
      <c r="EKM69"/>
      <c r="EKN69"/>
      <c r="EKO69"/>
      <c r="EKP69"/>
      <c r="EKQ69"/>
      <c r="EKR69"/>
      <c r="EKS69"/>
      <c r="EKT69"/>
      <c r="EKU69"/>
      <c r="EKV69"/>
      <c r="EKW69"/>
      <c r="EKX69"/>
      <c r="EKY69"/>
      <c r="EKZ69"/>
      <c r="ELA69"/>
      <c r="ELB69"/>
      <c r="ELC69"/>
      <c r="ELD69"/>
      <c r="ELE69"/>
      <c r="ELF69"/>
      <c r="ELG69"/>
      <c r="ELH69"/>
      <c r="ELI69"/>
      <c r="ELJ69"/>
      <c r="ELK69"/>
      <c r="ELL69"/>
      <c r="ELM69"/>
      <c r="ELN69"/>
      <c r="ELO69"/>
      <c r="ELP69"/>
      <c r="ELQ69"/>
      <c r="ELR69"/>
      <c r="ELS69"/>
      <c r="ELT69"/>
      <c r="ELU69"/>
      <c r="ELV69"/>
      <c r="ELW69"/>
      <c r="ELX69"/>
      <c r="ELY69"/>
      <c r="ELZ69"/>
      <c r="EMA69"/>
      <c r="EMB69"/>
      <c r="EMC69"/>
      <c r="EMD69"/>
      <c r="EME69"/>
      <c r="EMF69"/>
      <c r="EMG69"/>
      <c r="EMH69"/>
      <c r="EMI69"/>
      <c r="EMJ69"/>
      <c r="EMK69"/>
      <c r="EML69"/>
      <c r="EMM69"/>
      <c r="EMN69"/>
      <c r="EMO69"/>
      <c r="EMP69"/>
      <c r="EMQ69"/>
      <c r="EMR69"/>
      <c r="EMS69"/>
      <c r="EMT69"/>
      <c r="EMU69"/>
      <c r="EMV69"/>
      <c r="EMW69"/>
      <c r="EMX69"/>
      <c r="EMY69"/>
      <c r="EMZ69"/>
      <c r="ENA69"/>
      <c r="ENB69"/>
      <c r="ENC69"/>
      <c r="END69"/>
      <c r="ENE69"/>
      <c r="ENF69"/>
      <c r="ENG69"/>
      <c r="ENH69"/>
      <c r="ENI69"/>
      <c r="ENJ69"/>
      <c r="ENK69"/>
      <c r="ENL69"/>
      <c r="ENM69"/>
      <c r="ENN69"/>
      <c r="ENO69"/>
      <c r="ENP69"/>
      <c r="ENQ69"/>
      <c r="ENR69"/>
      <c r="ENS69"/>
      <c r="ENT69"/>
      <c r="ENU69"/>
      <c r="ENV69"/>
      <c r="ENW69"/>
      <c r="ENX69"/>
      <c r="ENY69"/>
      <c r="ENZ69"/>
      <c r="EOA69"/>
      <c r="EOB69"/>
      <c r="EOC69"/>
      <c r="EOD69"/>
      <c r="EOE69"/>
      <c r="EOF69"/>
      <c r="EOG69"/>
      <c r="EOH69"/>
      <c r="EOI69"/>
      <c r="EOJ69"/>
      <c r="EOK69"/>
      <c r="EOL69"/>
      <c r="EOM69"/>
      <c r="EON69"/>
      <c r="EOO69"/>
      <c r="EOP69"/>
      <c r="EOQ69"/>
      <c r="EOR69"/>
      <c r="EOS69"/>
      <c r="EOT69"/>
      <c r="EOU69"/>
      <c r="EOV69"/>
      <c r="EOW69"/>
      <c r="EOX69"/>
      <c r="EOY69"/>
      <c r="EOZ69"/>
      <c r="EPA69"/>
      <c r="EPB69"/>
      <c r="EPC69"/>
      <c r="EPD69"/>
      <c r="EPE69"/>
      <c r="EPF69"/>
      <c r="EPG69"/>
      <c r="EPH69"/>
      <c r="EPI69"/>
      <c r="EPJ69"/>
      <c r="EPK69"/>
      <c r="EPL69"/>
      <c r="EPM69"/>
      <c r="EPN69"/>
      <c r="EPO69"/>
      <c r="EPP69"/>
      <c r="EPQ69"/>
      <c r="EPR69"/>
      <c r="EPS69"/>
      <c r="EPT69"/>
      <c r="EPU69"/>
      <c r="EPV69"/>
      <c r="EPW69"/>
      <c r="EPX69"/>
      <c r="EPY69"/>
      <c r="EPZ69"/>
      <c r="EQA69"/>
      <c r="EQB69"/>
      <c r="EQC69"/>
      <c r="EQD69"/>
      <c r="EQE69"/>
      <c r="EQF69"/>
      <c r="EQG69"/>
      <c r="EQH69"/>
      <c r="EQI69"/>
      <c r="EQJ69"/>
      <c r="EQK69"/>
      <c r="EQL69"/>
      <c r="EQM69"/>
      <c r="EQN69"/>
      <c r="EQO69"/>
      <c r="EQP69"/>
      <c r="EQQ69"/>
      <c r="EQR69"/>
      <c r="EQS69"/>
      <c r="EQT69"/>
      <c r="EQU69"/>
      <c r="EQV69"/>
      <c r="EQW69"/>
      <c r="EQX69"/>
      <c r="EQY69"/>
      <c r="EQZ69"/>
      <c r="ERA69"/>
      <c r="ERB69"/>
      <c r="ERC69"/>
      <c r="ERD69"/>
      <c r="ERE69"/>
      <c r="ERF69"/>
      <c r="ERG69"/>
      <c r="ERH69"/>
      <c r="ERI69"/>
      <c r="ERJ69"/>
      <c r="ERK69"/>
      <c r="ERL69"/>
      <c r="ERM69"/>
      <c r="ERN69"/>
      <c r="ERO69"/>
      <c r="ERP69"/>
      <c r="ERQ69"/>
      <c r="ERR69"/>
      <c r="ERS69"/>
      <c r="ERT69"/>
      <c r="ERU69"/>
      <c r="ERV69"/>
      <c r="ERW69"/>
      <c r="ERX69"/>
      <c r="ERY69"/>
      <c r="ERZ69"/>
      <c r="ESA69"/>
      <c r="ESB69"/>
      <c r="ESC69"/>
      <c r="ESD69"/>
      <c r="ESE69"/>
      <c r="ESF69"/>
      <c r="ESG69"/>
      <c r="ESH69"/>
      <c r="ESI69"/>
      <c r="ESJ69"/>
      <c r="ESK69"/>
      <c r="ESL69"/>
      <c r="ESM69"/>
      <c r="ESN69"/>
      <c r="ESO69"/>
      <c r="ESP69"/>
      <c r="ESQ69"/>
      <c r="ESR69"/>
      <c r="ESS69"/>
      <c r="EST69"/>
      <c r="ESU69"/>
      <c r="ESV69"/>
      <c r="ESW69"/>
      <c r="ESX69"/>
      <c r="ESY69"/>
      <c r="ESZ69"/>
      <c r="ETA69"/>
      <c r="ETB69"/>
      <c r="ETC69"/>
      <c r="ETD69"/>
      <c r="ETE69"/>
      <c r="ETF69"/>
      <c r="ETG69"/>
      <c r="ETH69"/>
      <c r="ETI69"/>
      <c r="ETJ69"/>
      <c r="ETK69"/>
      <c r="ETL69"/>
      <c r="ETM69"/>
      <c r="ETN69"/>
      <c r="ETO69"/>
      <c r="ETP69"/>
      <c r="ETQ69"/>
      <c r="ETR69"/>
      <c r="ETS69"/>
      <c r="ETT69"/>
      <c r="ETU69"/>
      <c r="ETV69"/>
      <c r="ETW69"/>
      <c r="ETX69"/>
      <c r="ETY69"/>
      <c r="ETZ69"/>
      <c r="EUA69"/>
      <c r="EUB69"/>
      <c r="EUC69"/>
      <c r="EUD69"/>
      <c r="EUE69"/>
      <c r="EUF69"/>
      <c r="EUG69"/>
      <c r="EUH69"/>
      <c r="EUI69"/>
      <c r="EUJ69"/>
      <c r="EUK69"/>
      <c r="EUL69"/>
      <c r="EUM69"/>
      <c r="EUN69"/>
      <c r="EUO69"/>
      <c r="EUP69"/>
      <c r="EUQ69"/>
      <c r="EUR69"/>
      <c r="EUS69"/>
      <c r="EUT69"/>
      <c r="EUU69"/>
      <c r="EUV69"/>
      <c r="EUW69"/>
      <c r="EUX69"/>
      <c r="EUY69"/>
      <c r="EUZ69"/>
      <c r="EVA69"/>
      <c r="EVB69"/>
      <c r="EVC69"/>
      <c r="EVD69"/>
      <c r="EVE69"/>
      <c r="EVF69"/>
      <c r="EVG69"/>
      <c r="EVH69"/>
      <c r="EVI69"/>
      <c r="EVJ69"/>
      <c r="EVK69"/>
      <c r="EVL69"/>
      <c r="EVM69"/>
      <c r="EVN69"/>
      <c r="EVO69"/>
      <c r="EVP69"/>
      <c r="EVQ69"/>
      <c r="EVR69"/>
      <c r="EVS69"/>
      <c r="EVT69"/>
      <c r="EVU69"/>
      <c r="EVV69"/>
      <c r="EVW69"/>
      <c r="EVX69"/>
      <c r="EVY69"/>
      <c r="EVZ69"/>
      <c r="EWA69"/>
      <c r="EWB69"/>
      <c r="EWC69"/>
      <c r="EWD69"/>
      <c r="EWE69"/>
      <c r="EWF69"/>
      <c r="EWG69"/>
      <c r="EWH69"/>
      <c r="EWI69"/>
      <c r="EWJ69"/>
      <c r="EWK69"/>
      <c r="EWL69"/>
      <c r="EWM69"/>
      <c r="EWN69"/>
      <c r="EWO69"/>
      <c r="EWP69"/>
      <c r="EWQ69"/>
      <c r="EWR69"/>
      <c r="EWS69"/>
      <c r="EWT69"/>
      <c r="EWU69"/>
      <c r="EWV69"/>
      <c r="EWW69"/>
      <c r="EWX69"/>
      <c r="EWY69"/>
      <c r="EWZ69"/>
      <c r="EXA69"/>
      <c r="EXB69"/>
      <c r="EXC69"/>
      <c r="EXD69"/>
      <c r="EXE69"/>
      <c r="EXF69"/>
      <c r="EXG69"/>
      <c r="EXH69"/>
      <c r="EXI69"/>
      <c r="EXJ69"/>
      <c r="EXK69"/>
      <c r="EXL69"/>
      <c r="EXM69"/>
      <c r="EXN69"/>
      <c r="EXO69"/>
      <c r="EXP69"/>
      <c r="EXQ69"/>
      <c r="EXR69"/>
      <c r="EXS69"/>
      <c r="EXT69"/>
      <c r="EXU69"/>
      <c r="EXV69"/>
      <c r="EXW69"/>
      <c r="EXX69"/>
      <c r="EXY69"/>
      <c r="EXZ69"/>
      <c r="EYA69"/>
      <c r="EYB69"/>
      <c r="EYC69"/>
      <c r="EYD69"/>
      <c r="EYE69"/>
      <c r="EYF69"/>
      <c r="EYG69"/>
      <c r="EYH69"/>
      <c r="EYI69"/>
      <c r="EYJ69"/>
      <c r="EYK69"/>
      <c r="EYL69"/>
      <c r="EYM69"/>
      <c r="EYN69"/>
      <c r="EYO69"/>
      <c r="EYP69"/>
      <c r="EYQ69"/>
      <c r="EYR69"/>
      <c r="EYS69"/>
      <c r="EYT69"/>
      <c r="EYU69"/>
      <c r="EYV69"/>
      <c r="EYW69"/>
      <c r="EYX69"/>
      <c r="EYY69"/>
      <c r="EYZ69"/>
      <c r="EZA69"/>
      <c r="EZB69"/>
      <c r="EZC69"/>
      <c r="EZD69"/>
      <c r="EZE69"/>
      <c r="EZF69"/>
      <c r="EZG69"/>
      <c r="EZH69"/>
      <c r="EZI69"/>
      <c r="EZJ69"/>
      <c r="EZK69"/>
      <c r="EZL69"/>
      <c r="EZM69"/>
      <c r="EZN69"/>
      <c r="EZO69"/>
      <c r="EZP69"/>
      <c r="EZQ69"/>
      <c r="EZR69"/>
      <c r="EZS69"/>
      <c r="EZT69"/>
      <c r="EZU69"/>
      <c r="EZV69"/>
      <c r="EZW69"/>
      <c r="EZX69"/>
      <c r="EZY69"/>
      <c r="EZZ69"/>
      <c r="FAA69"/>
      <c r="FAB69"/>
      <c r="FAC69"/>
      <c r="FAD69"/>
      <c r="FAE69"/>
      <c r="FAF69"/>
      <c r="FAG69"/>
      <c r="FAH69"/>
      <c r="FAI69"/>
      <c r="FAJ69"/>
      <c r="FAK69"/>
      <c r="FAL69"/>
      <c r="FAM69"/>
      <c r="FAN69"/>
      <c r="FAO69"/>
      <c r="FAP69"/>
      <c r="FAQ69"/>
      <c r="FAR69"/>
      <c r="FAS69"/>
      <c r="FAT69"/>
      <c r="FAU69"/>
      <c r="FAV69"/>
      <c r="FAW69"/>
      <c r="FAX69"/>
      <c r="FAY69"/>
      <c r="FAZ69"/>
      <c r="FBA69"/>
      <c r="FBB69"/>
      <c r="FBC69"/>
      <c r="FBD69"/>
      <c r="FBE69"/>
      <c r="FBF69"/>
      <c r="FBG69"/>
      <c r="FBH69"/>
      <c r="FBI69"/>
      <c r="FBJ69"/>
      <c r="FBK69"/>
      <c r="FBL69"/>
      <c r="FBM69"/>
      <c r="FBN69"/>
      <c r="FBO69"/>
      <c r="FBP69"/>
      <c r="FBQ69"/>
      <c r="FBR69"/>
      <c r="FBS69"/>
      <c r="FBT69"/>
      <c r="FBU69"/>
      <c r="FBV69"/>
      <c r="FBW69"/>
      <c r="FBX69"/>
      <c r="FBY69"/>
      <c r="FBZ69"/>
      <c r="FCA69"/>
      <c r="FCB69"/>
      <c r="FCC69"/>
      <c r="FCD69"/>
      <c r="FCE69"/>
      <c r="FCF69"/>
      <c r="FCG69"/>
      <c r="FCH69"/>
      <c r="FCI69"/>
      <c r="FCJ69"/>
      <c r="FCK69"/>
      <c r="FCL69"/>
      <c r="FCM69"/>
      <c r="FCN69"/>
      <c r="FCO69"/>
      <c r="FCP69"/>
      <c r="FCQ69"/>
      <c r="FCR69"/>
      <c r="FCS69"/>
      <c r="FCT69"/>
      <c r="FCU69"/>
      <c r="FCV69"/>
      <c r="FCW69"/>
      <c r="FCX69"/>
      <c r="FCY69"/>
      <c r="FCZ69"/>
      <c r="FDA69"/>
      <c r="FDB69"/>
      <c r="FDC69"/>
      <c r="FDD69"/>
      <c r="FDE69"/>
      <c r="FDF69"/>
      <c r="FDG69"/>
      <c r="FDH69"/>
      <c r="FDI69"/>
      <c r="FDJ69"/>
      <c r="FDK69"/>
      <c r="FDL69"/>
      <c r="FDM69"/>
      <c r="FDN69"/>
      <c r="FDO69"/>
      <c r="FDP69"/>
      <c r="FDQ69"/>
      <c r="FDR69"/>
      <c r="FDS69"/>
      <c r="FDT69"/>
      <c r="FDU69"/>
      <c r="FDV69"/>
      <c r="FDW69"/>
      <c r="FDX69"/>
      <c r="FDY69"/>
      <c r="FDZ69"/>
      <c r="FEA69"/>
      <c r="FEB69"/>
      <c r="FEC69"/>
      <c r="FED69"/>
      <c r="FEE69"/>
      <c r="FEF69"/>
      <c r="FEG69"/>
      <c r="FEH69"/>
      <c r="FEI69"/>
      <c r="FEJ69"/>
      <c r="FEK69"/>
      <c r="FEL69"/>
      <c r="FEM69"/>
      <c r="FEN69"/>
      <c r="FEO69"/>
      <c r="FEP69"/>
      <c r="FEQ69"/>
      <c r="FER69"/>
      <c r="FES69"/>
      <c r="FET69"/>
      <c r="FEU69"/>
      <c r="FEV69"/>
      <c r="FEW69"/>
      <c r="FEX69"/>
      <c r="FEY69"/>
      <c r="FEZ69"/>
      <c r="FFA69"/>
      <c r="FFB69"/>
      <c r="FFC69"/>
      <c r="FFD69"/>
      <c r="FFE69"/>
      <c r="FFF69"/>
      <c r="FFG69"/>
      <c r="FFH69"/>
      <c r="FFI69"/>
      <c r="FFJ69"/>
      <c r="FFK69"/>
      <c r="FFL69"/>
      <c r="FFM69"/>
      <c r="FFN69"/>
      <c r="FFO69"/>
      <c r="FFP69"/>
      <c r="FFQ69"/>
      <c r="FFR69"/>
      <c r="FFS69"/>
      <c r="FFT69"/>
      <c r="FFU69"/>
      <c r="FFV69"/>
      <c r="FFW69"/>
      <c r="FFX69"/>
      <c r="FFY69"/>
      <c r="FFZ69"/>
      <c r="FGA69"/>
      <c r="FGB69"/>
      <c r="FGC69"/>
      <c r="FGD69"/>
      <c r="FGE69"/>
      <c r="FGF69"/>
      <c r="FGG69"/>
      <c r="FGH69"/>
      <c r="FGI69"/>
      <c r="FGJ69"/>
      <c r="FGK69"/>
      <c r="FGL69"/>
      <c r="FGM69"/>
      <c r="FGN69"/>
      <c r="FGO69"/>
      <c r="FGP69"/>
      <c r="FGQ69"/>
      <c r="FGR69"/>
      <c r="FGS69"/>
      <c r="FGT69"/>
      <c r="FGU69"/>
      <c r="FGV69"/>
      <c r="FGW69"/>
      <c r="FGX69"/>
      <c r="FGY69"/>
      <c r="FGZ69"/>
      <c r="FHA69"/>
      <c r="FHB69"/>
      <c r="FHC69"/>
      <c r="FHD69"/>
      <c r="FHE69"/>
      <c r="FHF69"/>
      <c r="FHG69"/>
      <c r="FHH69"/>
      <c r="FHI69"/>
      <c r="FHJ69"/>
      <c r="FHK69"/>
      <c r="FHL69"/>
      <c r="FHM69"/>
      <c r="FHN69"/>
      <c r="FHO69"/>
      <c r="FHP69"/>
      <c r="FHQ69"/>
      <c r="FHR69"/>
      <c r="FHS69"/>
      <c r="FHT69"/>
      <c r="FHU69"/>
      <c r="FHV69"/>
      <c r="FHW69"/>
      <c r="FHX69"/>
      <c r="FHY69"/>
      <c r="FHZ69"/>
      <c r="FIA69"/>
      <c r="FIB69"/>
      <c r="FIC69"/>
      <c r="FID69"/>
      <c r="FIE69"/>
      <c r="FIF69"/>
      <c r="FIG69"/>
      <c r="FIH69"/>
      <c r="FII69"/>
      <c r="FIJ69"/>
      <c r="FIK69"/>
      <c r="FIL69"/>
      <c r="FIM69"/>
      <c r="FIN69"/>
      <c r="FIO69"/>
      <c r="FIP69"/>
      <c r="FIQ69"/>
      <c r="FIR69"/>
      <c r="FIS69"/>
      <c r="FIT69"/>
      <c r="FIU69"/>
      <c r="FIV69"/>
      <c r="FIW69"/>
      <c r="FIX69"/>
      <c r="FIY69"/>
      <c r="FIZ69"/>
      <c r="FJA69"/>
      <c r="FJB69"/>
      <c r="FJC69"/>
      <c r="FJD69"/>
      <c r="FJE69"/>
      <c r="FJF69"/>
      <c r="FJG69"/>
      <c r="FJH69"/>
      <c r="FJI69"/>
      <c r="FJJ69"/>
      <c r="FJK69"/>
      <c r="FJL69"/>
      <c r="FJM69"/>
      <c r="FJN69"/>
      <c r="FJO69"/>
      <c r="FJP69"/>
      <c r="FJQ69"/>
      <c r="FJR69"/>
      <c r="FJS69"/>
      <c r="FJT69"/>
      <c r="FJU69"/>
      <c r="FJV69"/>
      <c r="FJW69"/>
      <c r="FJX69"/>
      <c r="FJY69"/>
      <c r="FJZ69"/>
      <c r="FKA69"/>
      <c r="FKB69"/>
      <c r="FKC69"/>
      <c r="FKD69"/>
      <c r="FKE69"/>
      <c r="FKF69"/>
      <c r="FKG69"/>
      <c r="FKH69"/>
      <c r="FKI69"/>
      <c r="FKJ69"/>
      <c r="FKK69"/>
      <c r="FKL69"/>
      <c r="FKM69"/>
      <c r="FKN69"/>
      <c r="FKO69"/>
      <c r="FKP69"/>
      <c r="FKQ69"/>
      <c r="FKR69"/>
      <c r="FKS69"/>
      <c r="FKT69"/>
      <c r="FKU69"/>
      <c r="FKV69"/>
      <c r="FKW69"/>
      <c r="FKX69"/>
      <c r="FKY69"/>
      <c r="FKZ69"/>
      <c r="FLA69"/>
      <c r="FLB69"/>
      <c r="FLC69"/>
      <c r="FLD69"/>
      <c r="FLE69"/>
      <c r="FLF69"/>
      <c r="FLG69"/>
      <c r="FLH69"/>
      <c r="FLI69"/>
      <c r="FLJ69"/>
      <c r="FLK69"/>
      <c r="FLL69"/>
      <c r="FLM69"/>
      <c r="FLN69"/>
      <c r="FLO69"/>
      <c r="FLP69"/>
      <c r="FLQ69"/>
      <c r="FLR69"/>
      <c r="FLS69"/>
      <c r="FLT69"/>
      <c r="FLU69"/>
      <c r="FLV69"/>
      <c r="FLW69"/>
      <c r="FLX69"/>
      <c r="FLY69"/>
      <c r="FLZ69"/>
      <c r="FMA69"/>
      <c r="FMB69"/>
      <c r="FMC69"/>
      <c r="FMD69"/>
      <c r="FME69"/>
      <c r="FMF69"/>
      <c r="FMG69"/>
      <c r="FMH69"/>
      <c r="FMI69"/>
      <c r="FMJ69"/>
      <c r="FMK69"/>
      <c r="FML69"/>
      <c r="FMM69"/>
      <c r="FMN69"/>
      <c r="FMO69"/>
      <c r="FMP69"/>
      <c r="FMQ69"/>
      <c r="FMR69"/>
      <c r="FMS69"/>
      <c r="FMT69"/>
      <c r="FMU69"/>
      <c r="FMV69"/>
      <c r="FMW69"/>
      <c r="FMX69"/>
      <c r="FMY69"/>
      <c r="FMZ69"/>
      <c r="FNA69"/>
      <c r="FNB69"/>
      <c r="FNC69"/>
      <c r="FND69"/>
      <c r="FNE69"/>
      <c r="FNF69"/>
      <c r="FNG69"/>
      <c r="FNH69"/>
      <c r="FNI69"/>
      <c r="FNJ69"/>
      <c r="FNK69"/>
      <c r="FNL69"/>
      <c r="FNM69"/>
      <c r="FNN69"/>
      <c r="FNO69"/>
      <c r="FNP69"/>
      <c r="FNQ69"/>
      <c r="FNR69"/>
      <c r="FNS69"/>
      <c r="FNT69"/>
      <c r="FNU69"/>
      <c r="FNV69"/>
      <c r="FNW69"/>
      <c r="FNX69"/>
      <c r="FNY69"/>
      <c r="FNZ69"/>
      <c r="FOA69"/>
      <c r="FOB69"/>
      <c r="FOC69"/>
      <c r="FOD69"/>
      <c r="FOE69"/>
      <c r="FOF69"/>
      <c r="FOG69"/>
      <c r="FOH69"/>
      <c r="FOI69"/>
      <c r="FOJ69"/>
      <c r="FOK69"/>
      <c r="FOL69"/>
      <c r="FOM69"/>
      <c r="FON69"/>
      <c r="FOO69"/>
      <c r="FOP69"/>
      <c r="FOQ69"/>
      <c r="FOR69"/>
      <c r="FOS69"/>
      <c r="FOT69"/>
      <c r="FOU69"/>
      <c r="FOV69"/>
      <c r="FOW69"/>
      <c r="FOX69"/>
      <c r="FOY69"/>
      <c r="FOZ69"/>
      <c r="FPA69"/>
      <c r="FPB69"/>
      <c r="FPC69"/>
      <c r="FPD69"/>
      <c r="FPE69"/>
      <c r="FPF69"/>
      <c r="FPG69"/>
      <c r="FPH69"/>
      <c r="FPI69"/>
      <c r="FPJ69"/>
      <c r="FPK69"/>
      <c r="FPL69"/>
      <c r="FPM69"/>
      <c r="FPN69"/>
      <c r="FPO69"/>
      <c r="FPP69"/>
      <c r="FPQ69"/>
      <c r="FPR69"/>
      <c r="FPS69"/>
      <c r="FPT69"/>
      <c r="FPU69"/>
      <c r="FPV69"/>
      <c r="FPW69"/>
      <c r="FPX69"/>
      <c r="FPY69"/>
      <c r="FPZ69"/>
      <c r="FQA69"/>
      <c r="FQB69"/>
      <c r="FQC69"/>
      <c r="FQD69"/>
      <c r="FQE69"/>
      <c r="FQF69"/>
      <c r="FQG69"/>
      <c r="FQH69"/>
      <c r="FQI69"/>
      <c r="FQJ69"/>
      <c r="FQK69"/>
      <c r="FQL69"/>
      <c r="FQM69"/>
      <c r="FQN69"/>
      <c r="FQO69"/>
      <c r="FQP69"/>
      <c r="FQQ69"/>
      <c r="FQR69"/>
      <c r="FQS69"/>
      <c r="FQT69"/>
      <c r="FQU69"/>
      <c r="FQV69"/>
      <c r="FQW69"/>
      <c r="FQX69"/>
      <c r="FQY69"/>
      <c r="FQZ69"/>
      <c r="FRA69"/>
      <c r="FRB69"/>
      <c r="FRC69"/>
      <c r="FRD69"/>
      <c r="FRE69"/>
      <c r="FRF69"/>
      <c r="FRG69"/>
      <c r="FRH69"/>
      <c r="FRI69"/>
      <c r="FRJ69"/>
      <c r="FRK69"/>
      <c r="FRL69"/>
      <c r="FRM69"/>
      <c r="FRN69"/>
      <c r="FRO69"/>
      <c r="FRP69"/>
      <c r="FRQ69"/>
      <c r="FRR69"/>
      <c r="FRS69"/>
      <c r="FRT69"/>
      <c r="FRU69"/>
      <c r="FRV69"/>
      <c r="FRW69"/>
      <c r="FRX69"/>
      <c r="FRY69"/>
      <c r="FRZ69"/>
      <c r="FSA69"/>
      <c r="FSB69"/>
      <c r="FSC69"/>
      <c r="FSD69"/>
      <c r="FSE69"/>
      <c r="FSF69"/>
      <c r="FSG69"/>
      <c r="FSH69"/>
      <c r="FSI69"/>
      <c r="FSJ69"/>
      <c r="FSK69"/>
      <c r="FSL69"/>
      <c r="FSM69"/>
      <c r="FSN69"/>
      <c r="FSO69"/>
      <c r="FSP69"/>
      <c r="FSQ69"/>
      <c r="FSR69"/>
      <c r="FSS69"/>
      <c r="FST69"/>
      <c r="FSU69"/>
      <c r="FSV69"/>
      <c r="FSW69"/>
      <c r="FSX69"/>
      <c r="FSY69"/>
      <c r="FSZ69"/>
      <c r="FTA69"/>
      <c r="FTB69"/>
      <c r="FTC69"/>
      <c r="FTD69"/>
      <c r="FTE69"/>
      <c r="FTF69"/>
      <c r="FTG69"/>
      <c r="FTH69"/>
      <c r="FTI69"/>
      <c r="FTJ69"/>
      <c r="FTK69"/>
      <c r="FTL69"/>
      <c r="FTM69"/>
      <c r="FTN69"/>
      <c r="FTO69"/>
      <c r="FTP69"/>
      <c r="FTQ69"/>
      <c r="FTR69"/>
      <c r="FTS69"/>
      <c r="FTT69"/>
      <c r="FTU69"/>
      <c r="FTV69"/>
      <c r="FTW69"/>
      <c r="FTX69"/>
      <c r="FTY69"/>
      <c r="FTZ69"/>
      <c r="FUA69"/>
      <c r="FUB69"/>
      <c r="FUC69"/>
      <c r="FUD69"/>
      <c r="FUE69"/>
      <c r="FUF69"/>
      <c r="FUG69"/>
      <c r="FUH69"/>
      <c r="FUI69"/>
      <c r="FUJ69"/>
      <c r="FUK69"/>
      <c r="FUL69"/>
      <c r="FUM69"/>
      <c r="FUN69"/>
      <c r="FUO69"/>
      <c r="FUP69"/>
      <c r="FUQ69"/>
      <c r="FUR69"/>
      <c r="FUS69"/>
      <c r="FUT69"/>
      <c r="FUU69"/>
      <c r="FUV69"/>
      <c r="FUW69"/>
      <c r="FUX69"/>
      <c r="FUY69"/>
      <c r="FUZ69"/>
      <c r="FVA69"/>
      <c r="FVB69"/>
      <c r="FVC69"/>
      <c r="FVD69"/>
      <c r="FVE69"/>
      <c r="FVF69"/>
      <c r="FVG69"/>
      <c r="FVH69"/>
      <c r="FVI69"/>
      <c r="FVJ69"/>
      <c r="FVK69"/>
      <c r="FVL69"/>
      <c r="FVM69"/>
      <c r="FVN69"/>
      <c r="FVO69"/>
      <c r="FVP69"/>
      <c r="FVQ69"/>
      <c r="FVR69"/>
      <c r="FVS69"/>
      <c r="FVT69"/>
      <c r="FVU69"/>
      <c r="FVV69"/>
      <c r="FVW69"/>
      <c r="FVX69"/>
      <c r="FVY69"/>
      <c r="FVZ69"/>
      <c r="FWA69"/>
      <c r="FWB69"/>
      <c r="FWC69"/>
      <c r="FWD69"/>
      <c r="FWE69"/>
      <c r="FWF69"/>
      <c r="FWG69"/>
      <c r="FWH69"/>
      <c r="FWI69"/>
      <c r="FWJ69"/>
      <c r="FWK69"/>
      <c r="FWL69"/>
      <c r="FWM69"/>
      <c r="FWN69"/>
      <c r="FWO69"/>
      <c r="FWP69"/>
      <c r="FWQ69"/>
      <c r="FWR69"/>
      <c r="FWS69"/>
      <c r="FWT69"/>
      <c r="FWU69"/>
      <c r="FWV69"/>
      <c r="FWW69"/>
      <c r="FWX69"/>
      <c r="FWY69"/>
      <c r="FWZ69"/>
      <c r="FXA69"/>
      <c r="FXB69"/>
      <c r="FXC69"/>
      <c r="FXD69"/>
      <c r="FXE69"/>
      <c r="FXF69"/>
      <c r="FXG69"/>
      <c r="FXH69"/>
      <c r="FXI69"/>
      <c r="FXJ69"/>
      <c r="FXK69"/>
      <c r="FXL69"/>
      <c r="FXM69"/>
      <c r="FXN69"/>
      <c r="FXO69"/>
      <c r="FXP69"/>
      <c r="FXQ69"/>
      <c r="FXR69"/>
      <c r="FXS69"/>
      <c r="FXT69"/>
      <c r="FXU69"/>
      <c r="FXV69"/>
      <c r="FXW69"/>
      <c r="FXX69"/>
      <c r="FXY69"/>
      <c r="FXZ69"/>
      <c r="FYA69"/>
      <c r="FYB69"/>
      <c r="FYC69"/>
      <c r="FYD69"/>
      <c r="FYE69"/>
      <c r="FYF69"/>
      <c r="FYG69"/>
      <c r="FYH69"/>
      <c r="FYI69"/>
      <c r="FYJ69"/>
      <c r="FYK69"/>
      <c r="FYL69"/>
      <c r="FYM69"/>
      <c r="FYN69"/>
      <c r="FYO69"/>
      <c r="FYP69"/>
      <c r="FYQ69"/>
      <c r="FYR69"/>
      <c r="FYS69"/>
      <c r="FYT69"/>
      <c r="FYU69"/>
      <c r="FYV69"/>
      <c r="FYW69"/>
      <c r="FYX69"/>
      <c r="FYY69"/>
      <c r="FYZ69"/>
      <c r="FZA69"/>
      <c r="FZB69"/>
      <c r="FZC69"/>
      <c r="FZD69"/>
      <c r="FZE69"/>
      <c r="FZF69"/>
      <c r="FZG69"/>
      <c r="FZH69"/>
      <c r="FZI69"/>
      <c r="FZJ69"/>
      <c r="FZK69"/>
      <c r="FZL69"/>
      <c r="FZM69"/>
      <c r="FZN69"/>
      <c r="FZO69"/>
      <c r="FZP69"/>
      <c r="FZQ69"/>
      <c r="FZR69"/>
      <c r="FZS69"/>
      <c r="FZT69"/>
      <c r="FZU69"/>
      <c r="FZV69"/>
      <c r="FZW69"/>
      <c r="FZX69"/>
      <c r="FZY69"/>
      <c r="FZZ69"/>
      <c r="GAA69"/>
      <c r="GAB69"/>
      <c r="GAC69"/>
      <c r="GAD69"/>
      <c r="GAE69"/>
      <c r="GAF69"/>
      <c r="GAG69"/>
      <c r="GAH69"/>
      <c r="GAI69"/>
      <c r="GAJ69"/>
      <c r="GAK69"/>
      <c r="GAL69"/>
      <c r="GAM69"/>
      <c r="GAN69"/>
      <c r="GAO69"/>
      <c r="GAP69"/>
      <c r="GAQ69"/>
      <c r="GAR69"/>
      <c r="GAS69"/>
      <c r="GAT69"/>
      <c r="GAU69"/>
      <c r="GAV69"/>
      <c r="GAW69"/>
      <c r="GAX69"/>
      <c r="GAY69"/>
      <c r="GAZ69"/>
      <c r="GBA69"/>
      <c r="GBB69"/>
      <c r="GBC69"/>
      <c r="GBD69"/>
      <c r="GBE69"/>
      <c r="GBF69"/>
      <c r="GBG69"/>
      <c r="GBH69"/>
      <c r="GBI69"/>
      <c r="GBJ69"/>
      <c r="GBK69"/>
      <c r="GBL69"/>
      <c r="GBM69"/>
      <c r="GBN69"/>
      <c r="GBO69"/>
      <c r="GBP69"/>
      <c r="GBQ69"/>
      <c r="GBR69"/>
      <c r="GBS69"/>
      <c r="GBT69"/>
      <c r="GBU69"/>
      <c r="GBV69"/>
      <c r="GBW69"/>
      <c r="GBX69"/>
      <c r="GBY69"/>
      <c r="GBZ69"/>
      <c r="GCA69"/>
      <c r="GCB69"/>
      <c r="GCC69"/>
      <c r="GCD69"/>
      <c r="GCE69"/>
      <c r="GCF69"/>
      <c r="GCG69"/>
      <c r="GCH69"/>
      <c r="GCI69"/>
      <c r="GCJ69"/>
      <c r="GCK69"/>
      <c r="GCL69"/>
      <c r="GCM69"/>
      <c r="GCN69"/>
      <c r="GCO69"/>
      <c r="GCP69"/>
      <c r="GCQ69"/>
      <c r="GCR69"/>
      <c r="GCS69"/>
      <c r="GCT69"/>
      <c r="GCU69"/>
      <c r="GCV69"/>
      <c r="GCW69"/>
      <c r="GCX69"/>
      <c r="GCY69"/>
      <c r="GCZ69"/>
      <c r="GDA69"/>
      <c r="GDB69"/>
      <c r="GDC69"/>
      <c r="GDD69"/>
      <c r="GDE69"/>
      <c r="GDF69"/>
      <c r="GDG69"/>
      <c r="GDH69"/>
      <c r="GDI69"/>
      <c r="GDJ69"/>
      <c r="GDK69"/>
      <c r="GDL69"/>
      <c r="GDM69"/>
      <c r="GDN69"/>
      <c r="GDO69"/>
      <c r="GDP69"/>
      <c r="GDQ69"/>
      <c r="GDR69"/>
      <c r="GDS69"/>
      <c r="GDT69"/>
      <c r="GDU69"/>
      <c r="GDV69"/>
      <c r="GDW69"/>
      <c r="GDX69"/>
      <c r="GDY69"/>
      <c r="GDZ69"/>
      <c r="GEA69"/>
      <c r="GEB69"/>
      <c r="GEC69"/>
      <c r="GED69"/>
      <c r="GEE69"/>
      <c r="GEF69"/>
      <c r="GEG69"/>
      <c r="GEH69"/>
      <c r="GEI69"/>
      <c r="GEJ69"/>
      <c r="GEK69"/>
      <c r="GEL69"/>
      <c r="GEM69"/>
      <c r="GEN69"/>
      <c r="GEO69"/>
      <c r="GEP69"/>
      <c r="GEQ69"/>
      <c r="GER69"/>
      <c r="GES69"/>
      <c r="GET69"/>
      <c r="GEU69"/>
      <c r="GEV69"/>
      <c r="GEW69"/>
      <c r="GEX69"/>
      <c r="GEY69"/>
      <c r="GEZ69"/>
      <c r="GFA69"/>
      <c r="GFB69"/>
      <c r="GFC69"/>
      <c r="GFD69"/>
      <c r="GFE69"/>
      <c r="GFF69"/>
      <c r="GFG69"/>
      <c r="GFH69"/>
      <c r="GFI69"/>
      <c r="GFJ69"/>
      <c r="GFK69"/>
      <c r="GFL69"/>
      <c r="GFM69"/>
      <c r="GFN69"/>
      <c r="GFO69"/>
      <c r="GFP69"/>
      <c r="GFQ69"/>
      <c r="GFR69"/>
      <c r="GFS69"/>
      <c r="GFT69"/>
      <c r="GFU69"/>
      <c r="GFV69"/>
      <c r="GFW69"/>
      <c r="GFX69"/>
      <c r="GFY69"/>
      <c r="GFZ69"/>
      <c r="GGA69"/>
      <c r="GGB69"/>
      <c r="GGC69"/>
      <c r="GGD69"/>
      <c r="GGE69"/>
      <c r="GGF69"/>
      <c r="GGG69"/>
      <c r="GGH69"/>
      <c r="GGI69"/>
      <c r="GGJ69"/>
      <c r="GGK69"/>
      <c r="GGL69"/>
      <c r="GGM69"/>
      <c r="GGN69"/>
      <c r="GGO69"/>
      <c r="GGP69"/>
      <c r="GGQ69"/>
      <c r="GGR69"/>
      <c r="GGS69"/>
      <c r="GGT69"/>
      <c r="GGU69"/>
      <c r="GGV69"/>
      <c r="GGW69"/>
      <c r="GGX69"/>
      <c r="GGY69"/>
      <c r="GGZ69"/>
      <c r="GHA69"/>
      <c r="GHB69"/>
      <c r="GHC69"/>
      <c r="GHD69"/>
      <c r="GHE69"/>
      <c r="GHF69"/>
      <c r="GHG69"/>
      <c r="GHH69"/>
      <c r="GHI69"/>
      <c r="GHJ69"/>
      <c r="GHK69"/>
      <c r="GHL69"/>
      <c r="GHM69"/>
      <c r="GHN69"/>
      <c r="GHO69"/>
      <c r="GHP69"/>
      <c r="GHQ69"/>
      <c r="GHR69"/>
      <c r="GHS69"/>
      <c r="GHT69"/>
      <c r="GHU69"/>
      <c r="GHV69"/>
      <c r="GHW69"/>
      <c r="GHX69"/>
      <c r="GHY69"/>
      <c r="GHZ69"/>
      <c r="GIA69"/>
      <c r="GIB69"/>
      <c r="GIC69"/>
      <c r="GID69"/>
      <c r="GIE69"/>
      <c r="GIF69"/>
      <c r="GIG69"/>
      <c r="GIH69"/>
      <c r="GII69"/>
      <c r="GIJ69"/>
      <c r="GIK69"/>
      <c r="GIL69"/>
      <c r="GIM69"/>
      <c r="GIN69"/>
      <c r="GIO69"/>
      <c r="GIP69"/>
      <c r="GIQ69"/>
      <c r="GIR69"/>
      <c r="GIS69"/>
      <c r="GIT69"/>
      <c r="GIU69"/>
      <c r="GIV69"/>
      <c r="GIW69"/>
      <c r="GIX69"/>
      <c r="GIY69"/>
      <c r="GIZ69"/>
      <c r="GJA69"/>
      <c r="GJB69"/>
      <c r="GJC69"/>
      <c r="GJD69"/>
      <c r="GJE69"/>
      <c r="GJF69"/>
      <c r="GJG69"/>
      <c r="GJH69"/>
      <c r="GJI69"/>
      <c r="GJJ69"/>
      <c r="GJK69"/>
      <c r="GJL69"/>
      <c r="GJM69"/>
      <c r="GJN69"/>
      <c r="GJO69"/>
      <c r="GJP69"/>
      <c r="GJQ69"/>
      <c r="GJR69"/>
      <c r="GJS69"/>
      <c r="GJT69"/>
      <c r="GJU69"/>
      <c r="GJV69"/>
      <c r="GJW69"/>
      <c r="GJX69"/>
      <c r="GJY69"/>
      <c r="GJZ69"/>
      <c r="GKA69"/>
      <c r="GKB69"/>
      <c r="GKC69"/>
      <c r="GKD69"/>
      <c r="GKE69"/>
      <c r="GKF69"/>
      <c r="GKG69"/>
      <c r="GKH69"/>
      <c r="GKI69"/>
      <c r="GKJ69"/>
      <c r="GKK69"/>
      <c r="GKL69"/>
      <c r="GKM69"/>
      <c r="GKN69"/>
      <c r="GKO69"/>
      <c r="GKP69"/>
      <c r="GKQ69"/>
      <c r="GKR69"/>
      <c r="GKS69"/>
      <c r="GKT69"/>
      <c r="GKU69"/>
      <c r="GKV69"/>
      <c r="GKW69"/>
      <c r="GKX69"/>
      <c r="GKY69"/>
      <c r="GKZ69"/>
      <c r="GLA69"/>
      <c r="GLB69"/>
      <c r="GLC69"/>
      <c r="GLD69"/>
      <c r="GLE69"/>
      <c r="GLF69"/>
      <c r="GLG69"/>
      <c r="GLH69"/>
      <c r="GLI69"/>
      <c r="GLJ69"/>
      <c r="GLK69"/>
      <c r="GLL69"/>
      <c r="GLM69"/>
      <c r="GLN69"/>
      <c r="GLO69"/>
      <c r="GLP69"/>
      <c r="GLQ69"/>
      <c r="GLR69"/>
      <c r="GLS69"/>
      <c r="GLT69"/>
      <c r="GLU69"/>
      <c r="GLV69"/>
      <c r="GLW69"/>
      <c r="GLX69"/>
      <c r="GLY69"/>
      <c r="GLZ69"/>
      <c r="GMA69"/>
      <c r="GMB69"/>
      <c r="GMC69"/>
      <c r="GMD69"/>
      <c r="GME69"/>
      <c r="GMF69"/>
      <c r="GMG69"/>
      <c r="GMH69"/>
      <c r="GMI69"/>
      <c r="GMJ69"/>
      <c r="GMK69"/>
      <c r="GML69"/>
      <c r="GMM69"/>
      <c r="GMN69"/>
      <c r="GMO69"/>
      <c r="GMP69"/>
      <c r="GMQ69"/>
      <c r="GMR69"/>
      <c r="GMS69"/>
      <c r="GMT69"/>
      <c r="GMU69"/>
      <c r="GMV69"/>
      <c r="GMW69"/>
      <c r="GMX69"/>
      <c r="GMY69"/>
      <c r="GMZ69"/>
      <c r="GNA69"/>
      <c r="GNB69"/>
      <c r="GNC69"/>
      <c r="GND69"/>
      <c r="GNE69"/>
      <c r="GNF69"/>
      <c r="GNG69"/>
      <c r="GNH69"/>
      <c r="GNI69"/>
      <c r="GNJ69"/>
      <c r="GNK69"/>
      <c r="GNL69"/>
      <c r="GNM69"/>
      <c r="GNN69"/>
      <c r="GNO69"/>
      <c r="GNP69"/>
      <c r="GNQ69"/>
      <c r="GNR69"/>
      <c r="GNS69"/>
      <c r="GNT69"/>
      <c r="GNU69"/>
      <c r="GNV69"/>
      <c r="GNW69"/>
      <c r="GNX69"/>
      <c r="GNY69"/>
      <c r="GNZ69"/>
      <c r="GOA69"/>
      <c r="GOB69"/>
      <c r="GOC69"/>
      <c r="GOD69"/>
      <c r="GOE69"/>
      <c r="GOF69"/>
      <c r="GOG69"/>
      <c r="GOH69"/>
      <c r="GOI69"/>
      <c r="GOJ69"/>
      <c r="GOK69"/>
      <c r="GOL69"/>
      <c r="GOM69"/>
      <c r="GON69"/>
      <c r="GOO69"/>
      <c r="GOP69"/>
      <c r="GOQ69"/>
      <c r="GOR69"/>
      <c r="GOS69"/>
      <c r="GOT69"/>
      <c r="GOU69"/>
      <c r="GOV69"/>
      <c r="GOW69"/>
      <c r="GOX69"/>
      <c r="GOY69"/>
      <c r="GOZ69"/>
      <c r="GPA69"/>
      <c r="GPB69"/>
      <c r="GPC69"/>
      <c r="GPD69"/>
      <c r="GPE69"/>
      <c r="GPF69"/>
      <c r="GPG69"/>
      <c r="GPH69"/>
      <c r="GPI69"/>
      <c r="GPJ69"/>
      <c r="GPK69"/>
      <c r="GPL69"/>
      <c r="GPM69"/>
      <c r="GPN69"/>
      <c r="GPO69"/>
      <c r="GPP69"/>
      <c r="GPQ69"/>
      <c r="GPR69"/>
      <c r="GPS69"/>
      <c r="GPT69"/>
      <c r="GPU69"/>
      <c r="GPV69"/>
      <c r="GPW69"/>
      <c r="GPX69"/>
      <c r="GPY69"/>
      <c r="GPZ69"/>
      <c r="GQA69"/>
      <c r="GQB69"/>
      <c r="GQC69"/>
      <c r="GQD69"/>
      <c r="GQE69"/>
      <c r="GQF69"/>
      <c r="GQG69"/>
      <c r="GQH69"/>
      <c r="GQI69"/>
      <c r="GQJ69"/>
      <c r="GQK69"/>
      <c r="GQL69"/>
      <c r="GQM69"/>
      <c r="GQN69"/>
      <c r="GQO69"/>
      <c r="GQP69"/>
      <c r="GQQ69"/>
      <c r="GQR69"/>
      <c r="GQS69"/>
      <c r="GQT69"/>
      <c r="GQU69"/>
      <c r="GQV69"/>
      <c r="GQW69"/>
      <c r="GQX69"/>
      <c r="GQY69"/>
      <c r="GQZ69"/>
      <c r="GRA69"/>
      <c r="GRB69"/>
      <c r="GRC69"/>
      <c r="GRD69"/>
      <c r="GRE69"/>
      <c r="GRF69"/>
      <c r="GRG69"/>
      <c r="GRH69"/>
      <c r="GRI69"/>
      <c r="GRJ69"/>
      <c r="GRK69"/>
      <c r="GRL69"/>
      <c r="GRM69"/>
      <c r="GRN69"/>
      <c r="GRO69"/>
      <c r="GRP69"/>
      <c r="GRQ69"/>
      <c r="GRR69"/>
      <c r="GRS69"/>
      <c r="GRT69"/>
      <c r="GRU69"/>
      <c r="GRV69"/>
      <c r="GRW69"/>
      <c r="GRX69"/>
      <c r="GRY69"/>
      <c r="GRZ69"/>
      <c r="GSA69"/>
      <c r="GSB69"/>
      <c r="GSC69"/>
      <c r="GSD69"/>
      <c r="GSE69"/>
      <c r="GSF69"/>
      <c r="GSG69"/>
      <c r="GSH69"/>
      <c r="GSI69"/>
      <c r="GSJ69"/>
      <c r="GSK69"/>
      <c r="GSL69"/>
      <c r="GSM69"/>
      <c r="GSN69"/>
      <c r="GSO69"/>
      <c r="GSP69"/>
      <c r="GSQ69"/>
      <c r="GSR69"/>
      <c r="GSS69"/>
      <c r="GST69"/>
      <c r="GSU69"/>
      <c r="GSV69"/>
      <c r="GSW69"/>
      <c r="GSX69"/>
      <c r="GSY69"/>
      <c r="GSZ69"/>
      <c r="GTA69"/>
      <c r="GTB69"/>
      <c r="GTC69"/>
      <c r="GTD69"/>
      <c r="GTE69"/>
      <c r="GTF69"/>
      <c r="GTG69"/>
      <c r="GTH69"/>
      <c r="GTI69"/>
      <c r="GTJ69"/>
      <c r="GTK69"/>
      <c r="GTL69"/>
      <c r="GTM69"/>
      <c r="GTN69"/>
      <c r="GTO69"/>
      <c r="GTP69"/>
      <c r="GTQ69"/>
      <c r="GTR69"/>
      <c r="GTS69"/>
      <c r="GTT69"/>
      <c r="GTU69"/>
      <c r="GTV69"/>
      <c r="GTW69"/>
      <c r="GTX69"/>
      <c r="GTY69"/>
      <c r="GTZ69"/>
      <c r="GUA69"/>
      <c r="GUB69"/>
      <c r="GUC69"/>
      <c r="GUD69"/>
      <c r="GUE69"/>
      <c r="GUF69"/>
      <c r="GUG69"/>
      <c r="GUH69"/>
      <c r="GUI69"/>
      <c r="GUJ69"/>
      <c r="GUK69"/>
      <c r="GUL69"/>
      <c r="GUM69"/>
      <c r="GUN69"/>
      <c r="GUO69"/>
      <c r="GUP69"/>
      <c r="GUQ69"/>
      <c r="GUR69"/>
      <c r="GUS69"/>
      <c r="GUT69"/>
      <c r="GUU69"/>
      <c r="GUV69"/>
      <c r="GUW69"/>
      <c r="GUX69"/>
      <c r="GUY69"/>
      <c r="GUZ69"/>
      <c r="GVA69"/>
      <c r="GVB69"/>
      <c r="GVC69"/>
      <c r="GVD69"/>
      <c r="GVE69"/>
      <c r="GVF69"/>
      <c r="GVG69"/>
      <c r="GVH69"/>
      <c r="GVI69"/>
      <c r="GVJ69"/>
      <c r="GVK69"/>
      <c r="GVL69"/>
      <c r="GVM69"/>
      <c r="GVN69"/>
      <c r="GVO69"/>
      <c r="GVP69"/>
      <c r="GVQ69"/>
      <c r="GVR69"/>
      <c r="GVS69"/>
      <c r="GVT69"/>
      <c r="GVU69"/>
      <c r="GVV69"/>
      <c r="GVW69"/>
      <c r="GVX69"/>
      <c r="GVY69"/>
      <c r="GVZ69"/>
      <c r="GWA69"/>
      <c r="GWB69"/>
      <c r="GWC69"/>
      <c r="GWD69"/>
      <c r="GWE69"/>
      <c r="GWF69"/>
      <c r="GWG69"/>
      <c r="GWH69"/>
      <c r="GWI69"/>
      <c r="GWJ69"/>
      <c r="GWK69"/>
      <c r="GWL69"/>
      <c r="GWM69"/>
      <c r="GWN69"/>
      <c r="GWO69"/>
      <c r="GWP69"/>
      <c r="GWQ69"/>
      <c r="GWR69"/>
      <c r="GWS69"/>
      <c r="GWT69"/>
      <c r="GWU69"/>
      <c r="GWV69"/>
      <c r="GWW69"/>
      <c r="GWX69"/>
      <c r="GWY69"/>
      <c r="GWZ69"/>
      <c r="GXA69"/>
      <c r="GXB69"/>
      <c r="GXC69"/>
      <c r="GXD69"/>
      <c r="GXE69"/>
      <c r="GXF69"/>
      <c r="GXG69"/>
      <c r="GXH69"/>
      <c r="GXI69"/>
      <c r="GXJ69"/>
      <c r="GXK69"/>
      <c r="GXL69"/>
      <c r="GXM69"/>
      <c r="GXN69"/>
      <c r="GXO69"/>
      <c r="GXP69"/>
      <c r="GXQ69"/>
      <c r="GXR69"/>
      <c r="GXS69"/>
      <c r="GXT69"/>
      <c r="GXU69"/>
      <c r="GXV69"/>
      <c r="GXW69"/>
      <c r="GXX69"/>
      <c r="GXY69"/>
      <c r="GXZ69"/>
      <c r="GYA69"/>
      <c r="GYB69"/>
      <c r="GYC69"/>
      <c r="GYD69"/>
      <c r="GYE69"/>
      <c r="GYF69"/>
      <c r="GYG69"/>
      <c r="GYH69"/>
      <c r="GYI69"/>
      <c r="GYJ69"/>
      <c r="GYK69"/>
      <c r="GYL69"/>
      <c r="GYM69"/>
      <c r="GYN69"/>
      <c r="GYO69"/>
      <c r="GYP69"/>
      <c r="GYQ69"/>
      <c r="GYR69"/>
      <c r="GYS69"/>
      <c r="GYT69"/>
      <c r="GYU69"/>
      <c r="GYV69"/>
      <c r="GYW69"/>
      <c r="GYX69"/>
      <c r="GYY69"/>
      <c r="GYZ69"/>
      <c r="GZA69"/>
      <c r="GZB69"/>
      <c r="GZC69"/>
      <c r="GZD69"/>
      <c r="GZE69"/>
      <c r="GZF69"/>
      <c r="GZG69"/>
      <c r="GZH69"/>
      <c r="GZI69"/>
      <c r="GZJ69"/>
      <c r="GZK69"/>
      <c r="GZL69"/>
      <c r="GZM69"/>
      <c r="GZN69"/>
      <c r="GZO69"/>
      <c r="GZP69"/>
      <c r="GZQ69"/>
      <c r="GZR69"/>
      <c r="GZS69"/>
      <c r="GZT69"/>
      <c r="GZU69"/>
      <c r="GZV69"/>
      <c r="GZW69"/>
      <c r="GZX69"/>
      <c r="GZY69"/>
      <c r="GZZ69"/>
      <c r="HAA69"/>
      <c r="HAB69"/>
      <c r="HAC69"/>
      <c r="HAD69"/>
      <c r="HAE69"/>
      <c r="HAF69"/>
      <c r="HAG69"/>
      <c r="HAH69"/>
      <c r="HAI69"/>
      <c r="HAJ69"/>
      <c r="HAK69"/>
      <c r="HAL69"/>
      <c r="HAM69"/>
      <c r="HAN69"/>
      <c r="HAO69"/>
      <c r="HAP69"/>
      <c r="HAQ69"/>
      <c r="HAR69"/>
      <c r="HAS69"/>
      <c r="HAT69"/>
      <c r="HAU69"/>
      <c r="HAV69"/>
      <c r="HAW69"/>
      <c r="HAX69"/>
      <c r="HAY69"/>
      <c r="HAZ69"/>
      <c r="HBA69"/>
      <c r="HBB69"/>
      <c r="HBC69"/>
      <c r="HBD69"/>
      <c r="HBE69"/>
      <c r="HBF69"/>
      <c r="HBG69"/>
      <c r="HBH69"/>
      <c r="HBI69"/>
      <c r="HBJ69"/>
      <c r="HBK69"/>
      <c r="HBL69"/>
      <c r="HBM69"/>
      <c r="HBN69"/>
      <c r="HBO69"/>
      <c r="HBP69"/>
      <c r="HBQ69"/>
      <c r="HBR69"/>
      <c r="HBS69"/>
      <c r="HBT69"/>
      <c r="HBU69"/>
      <c r="HBV69"/>
      <c r="HBW69"/>
      <c r="HBX69"/>
      <c r="HBY69"/>
      <c r="HBZ69"/>
      <c r="HCA69"/>
      <c r="HCB69"/>
      <c r="HCC69"/>
      <c r="HCD69"/>
      <c r="HCE69"/>
      <c r="HCF69"/>
      <c r="HCG69"/>
      <c r="HCH69"/>
      <c r="HCI69"/>
      <c r="HCJ69"/>
      <c r="HCK69"/>
      <c r="HCL69"/>
      <c r="HCM69"/>
      <c r="HCN69"/>
      <c r="HCO69"/>
      <c r="HCP69"/>
      <c r="HCQ69"/>
      <c r="HCR69"/>
      <c r="HCS69"/>
      <c r="HCT69"/>
      <c r="HCU69"/>
      <c r="HCV69"/>
      <c r="HCW69"/>
      <c r="HCX69"/>
      <c r="HCY69"/>
      <c r="HCZ69"/>
      <c r="HDA69"/>
      <c r="HDB69"/>
      <c r="HDC69"/>
      <c r="HDD69"/>
      <c r="HDE69"/>
      <c r="HDF69"/>
      <c r="HDG69"/>
      <c r="HDH69"/>
      <c r="HDI69"/>
      <c r="HDJ69"/>
      <c r="HDK69"/>
      <c r="HDL69"/>
      <c r="HDM69"/>
      <c r="HDN69"/>
      <c r="HDO69"/>
      <c r="HDP69"/>
      <c r="HDQ69"/>
      <c r="HDR69"/>
      <c r="HDS69"/>
      <c r="HDT69"/>
      <c r="HDU69"/>
      <c r="HDV69"/>
      <c r="HDW69"/>
      <c r="HDX69"/>
      <c r="HDY69"/>
      <c r="HDZ69"/>
      <c r="HEA69"/>
      <c r="HEB69"/>
      <c r="HEC69"/>
      <c r="HED69"/>
      <c r="HEE69"/>
      <c r="HEF69"/>
      <c r="HEG69"/>
      <c r="HEH69"/>
      <c r="HEI69"/>
      <c r="HEJ69"/>
      <c r="HEK69"/>
      <c r="HEL69"/>
      <c r="HEM69"/>
      <c r="HEN69"/>
      <c r="HEO69"/>
      <c r="HEP69"/>
      <c r="HEQ69"/>
      <c r="HER69"/>
      <c r="HES69"/>
      <c r="HET69"/>
      <c r="HEU69"/>
      <c r="HEV69"/>
      <c r="HEW69"/>
      <c r="HEX69"/>
      <c r="HEY69"/>
      <c r="HEZ69"/>
      <c r="HFA69"/>
      <c r="HFB69"/>
      <c r="HFC69"/>
      <c r="HFD69"/>
      <c r="HFE69"/>
      <c r="HFF69"/>
      <c r="HFG69"/>
      <c r="HFH69"/>
      <c r="HFI69"/>
      <c r="HFJ69"/>
      <c r="HFK69"/>
      <c r="HFL69"/>
      <c r="HFM69"/>
      <c r="HFN69"/>
      <c r="HFO69"/>
      <c r="HFP69"/>
      <c r="HFQ69"/>
      <c r="HFR69"/>
      <c r="HFS69"/>
      <c r="HFT69"/>
      <c r="HFU69"/>
      <c r="HFV69"/>
      <c r="HFW69"/>
      <c r="HFX69"/>
      <c r="HFY69"/>
      <c r="HFZ69"/>
      <c r="HGA69"/>
      <c r="HGB69"/>
      <c r="HGC69"/>
      <c r="HGD69"/>
      <c r="HGE69"/>
      <c r="HGF69"/>
      <c r="HGG69"/>
      <c r="HGH69"/>
      <c r="HGI69"/>
      <c r="HGJ69"/>
      <c r="HGK69"/>
      <c r="HGL69"/>
      <c r="HGM69"/>
      <c r="HGN69"/>
      <c r="HGO69"/>
      <c r="HGP69"/>
      <c r="HGQ69"/>
      <c r="HGR69"/>
      <c r="HGS69"/>
      <c r="HGT69"/>
      <c r="HGU69"/>
      <c r="HGV69"/>
      <c r="HGW69"/>
      <c r="HGX69"/>
      <c r="HGY69"/>
      <c r="HGZ69"/>
      <c r="HHA69"/>
      <c r="HHB69"/>
      <c r="HHC69"/>
      <c r="HHD69"/>
      <c r="HHE69"/>
      <c r="HHF69"/>
      <c r="HHG69"/>
      <c r="HHH69"/>
      <c r="HHI69"/>
      <c r="HHJ69"/>
      <c r="HHK69"/>
      <c r="HHL69"/>
      <c r="HHM69"/>
      <c r="HHN69"/>
      <c r="HHO69"/>
      <c r="HHP69"/>
      <c r="HHQ69"/>
      <c r="HHR69"/>
      <c r="HHS69"/>
      <c r="HHT69"/>
      <c r="HHU69"/>
      <c r="HHV69"/>
      <c r="HHW69"/>
      <c r="HHX69"/>
      <c r="HHY69"/>
      <c r="HHZ69"/>
      <c r="HIA69"/>
      <c r="HIB69"/>
      <c r="HIC69"/>
      <c r="HID69"/>
      <c r="HIE69"/>
      <c r="HIF69"/>
      <c r="HIG69"/>
      <c r="HIH69"/>
      <c r="HII69"/>
      <c r="HIJ69"/>
      <c r="HIK69"/>
      <c r="HIL69"/>
      <c r="HIM69"/>
      <c r="HIN69"/>
      <c r="HIO69"/>
      <c r="HIP69"/>
      <c r="HIQ69"/>
      <c r="HIR69"/>
      <c r="HIS69"/>
      <c r="HIT69"/>
      <c r="HIU69"/>
      <c r="HIV69"/>
      <c r="HIW69"/>
      <c r="HIX69"/>
      <c r="HIY69"/>
      <c r="HIZ69"/>
      <c r="HJA69"/>
      <c r="HJB69"/>
      <c r="HJC69"/>
      <c r="HJD69"/>
      <c r="HJE69"/>
      <c r="HJF69"/>
      <c r="HJG69"/>
      <c r="HJH69"/>
      <c r="HJI69"/>
      <c r="HJJ69"/>
      <c r="HJK69"/>
      <c r="HJL69"/>
      <c r="HJM69"/>
      <c r="HJN69"/>
      <c r="HJO69"/>
      <c r="HJP69"/>
      <c r="HJQ69"/>
      <c r="HJR69"/>
      <c r="HJS69"/>
      <c r="HJT69"/>
      <c r="HJU69"/>
      <c r="HJV69"/>
      <c r="HJW69"/>
      <c r="HJX69"/>
      <c r="HJY69"/>
      <c r="HJZ69"/>
      <c r="HKA69"/>
      <c r="HKB69"/>
      <c r="HKC69"/>
      <c r="HKD69"/>
      <c r="HKE69"/>
      <c r="HKF69"/>
      <c r="HKG69"/>
      <c r="HKH69"/>
      <c r="HKI69"/>
      <c r="HKJ69"/>
      <c r="HKK69"/>
      <c r="HKL69"/>
      <c r="HKM69"/>
      <c r="HKN69"/>
      <c r="HKO69"/>
      <c r="HKP69"/>
      <c r="HKQ69"/>
      <c r="HKR69"/>
      <c r="HKS69"/>
      <c r="HKT69"/>
      <c r="HKU69"/>
      <c r="HKV69"/>
      <c r="HKW69"/>
      <c r="HKX69"/>
      <c r="HKY69"/>
      <c r="HKZ69"/>
      <c r="HLA69"/>
      <c r="HLB69"/>
      <c r="HLC69"/>
      <c r="HLD69"/>
      <c r="HLE69"/>
      <c r="HLF69"/>
      <c r="HLG69"/>
      <c r="HLH69"/>
      <c r="HLI69"/>
      <c r="HLJ69"/>
      <c r="HLK69"/>
      <c r="HLL69"/>
      <c r="HLM69"/>
      <c r="HLN69"/>
      <c r="HLO69"/>
      <c r="HLP69"/>
      <c r="HLQ69"/>
      <c r="HLR69"/>
      <c r="HLS69"/>
      <c r="HLT69"/>
      <c r="HLU69"/>
      <c r="HLV69"/>
      <c r="HLW69"/>
      <c r="HLX69"/>
      <c r="HLY69"/>
      <c r="HLZ69"/>
      <c r="HMA69"/>
      <c r="HMB69"/>
      <c r="HMC69"/>
      <c r="HMD69"/>
      <c r="HME69"/>
      <c r="HMF69"/>
      <c r="HMG69"/>
      <c r="HMH69"/>
      <c r="HMI69"/>
      <c r="HMJ69"/>
      <c r="HMK69"/>
      <c r="HML69"/>
      <c r="HMM69"/>
      <c r="HMN69"/>
      <c r="HMO69"/>
      <c r="HMP69"/>
      <c r="HMQ69"/>
      <c r="HMR69"/>
      <c r="HMS69"/>
      <c r="HMT69"/>
      <c r="HMU69"/>
      <c r="HMV69"/>
      <c r="HMW69"/>
      <c r="HMX69"/>
      <c r="HMY69"/>
      <c r="HMZ69"/>
      <c r="HNA69"/>
      <c r="HNB69"/>
      <c r="HNC69"/>
      <c r="HND69"/>
      <c r="HNE69"/>
      <c r="HNF69"/>
      <c r="HNG69"/>
      <c r="HNH69"/>
      <c r="HNI69"/>
      <c r="HNJ69"/>
      <c r="HNK69"/>
      <c r="HNL69"/>
      <c r="HNM69"/>
      <c r="HNN69"/>
      <c r="HNO69"/>
      <c r="HNP69"/>
      <c r="HNQ69"/>
      <c r="HNR69"/>
      <c r="HNS69"/>
      <c r="HNT69"/>
      <c r="HNU69"/>
      <c r="HNV69"/>
      <c r="HNW69"/>
      <c r="HNX69"/>
      <c r="HNY69"/>
      <c r="HNZ69"/>
      <c r="HOA69"/>
      <c r="HOB69"/>
      <c r="HOC69"/>
      <c r="HOD69"/>
      <c r="HOE69"/>
      <c r="HOF69"/>
      <c r="HOG69"/>
      <c r="HOH69"/>
      <c r="HOI69"/>
      <c r="HOJ69"/>
      <c r="HOK69"/>
      <c r="HOL69"/>
      <c r="HOM69"/>
      <c r="HON69"/>
      <c r="HOO69"/>
      <c r="HOP69"/>
      <c r="HOQ69"/>
      <c r="HOR69"/>
      <c r="HOS69"/>
      <c r="HOT69"/>
      <c r="HOU69"/>
      <c r="HOV69"/>
      <c r="HOW69"/>
      <c r="HOX69"/>
      <c r="HOY69"/>
      <c r="HOZ69"/>
      <c r="HPA69"/>
      <c r="HPB69"/>
      <c r="HPC69"/>
      <c r="HPD69"/>
      <c r="HPE69"/>
      <c r="HPF69"/>
      <c r="HPG69"/>
      <c r="HPH69"/>
      <c r="HPI69"/>
      <c r="HPJ69"/>
      <c r="HPK69"/>
      <c r="HPL69"/>
      <c r="HPM69"/>
      <c r="HPN69"/>
      <c r="HPO69"/>
      <c r="HPP69"/>
      <c r="HPQ69"/>
      <c r="HPR69"/>
      <c r="HPS69"/>
      <c r="HPT69"/>
      <c r="HPU69"/>
      <c r="HPV69"/>
      <c r="HPW69"/>
      <c r="HPX69"/>
      <c r="HPY69"/>
      <c r="HPZ69"/>
      <c r="HQA69"/>
      <c r="HQB69"/>
      <c r="HQC69"/>
      <c r="HQD69"/>
      <c r="HQE69"/>
      <c r="HQF69"/>
      <c r="HQG69"/>
      <c r="HQH69"/>
      <c r="HQI69"/>
      <c r="HQJ69"/>
      <c r="HQK69"/>
      <c r="HQL69"/>
      <c r="HQM69"/>
      <c r="HQN69"/>
      <c r="HQO69"/>
      <c r="HQP69"/>
      <c r="HQQ69"/>
      <c r="HQR69"/>
      <c r="HQS69"/>
      <c r="HQT69"/>
      <c r="HQU69"/>
      <c r="HQV69"/>
      <c r="HQW69"/>
      <c r="HQX69"/>
      <c r="HQY69"/>
      <c r="HQZ69"/>
      <c r="HRA69"/>
      <c r="HRB69"/>
      <c r="HRC69"/>
      <c r="HRD69"/>
      <c r="HRE69"/>
      <c r="HRF69"/>
      <c r="HRG69"/>
      <c r="HRH69"/>
      <c r="HRI69"/>
      <c r="HRJ69"/>
      <c r="HRK69"/>
      <c r="HRL69"/>
      <c r="HRM69"/>
      <c r="HRN69"/>
      <c r="HRO69"/>
      <c r="HRP69"/>
      <c r="HRQ69"/>
      <c r="HRR69"/>
      <c r="HRS69"/>
      <c r="HRT69"/>
      <c r="HRU69"/>
      <c r="HRV69"/>
      <c r="HRW69"/>
      <c r="HRX69"/>
      <c r="HRY69"/>
      <c r="HRZ69"/>
      <c r="HSA69"/>
      <c r="HSB69"/>
      <c r="HSC69"/>
      <c r="HSD69"/>
      <c r="HSE69"/>
      <c r="HSF69"/>
      <c r="HSG69"/>
      <c r="HSH69"/>
      <c r="HSI69"/>
      <c r="HSJ69"/>
      <c r="HSK69"/>
      <c r="HSL69"/>
      <c r="HSM69"/>
      <c r="HSN69"/>
      <c r="HSO69"/>
      <c r="HSP69"/>
      <c r="HSQ69"/>
      <c r="HSR69"/>
      <c r="HSS69"/>
      <c r="HST69"/>
      <c r="HSU69"/>
      <c r="HSV69"/>
      <c r="HSW69"/>
      <c r="HSX69"/>
      <c r="HSY69"/>
      <c r="HSZ69"/>
      <c r="HTA69"/>
      <c r="HTB69"/>
      <c r="HTC69"/>
      <c r="HTD69"/>
      <c r="HTE69"/>
      <c r="HTF69"/>
      <c r="HTG69"/>
      <c r="HTH69"/>
      <c r="HTI69"/>
      <c r="HTJ69"/>
      <c r="HTK69"/>
      <c r="HTL69"/>
      <c r="HTM69"/>
      <c r="HTN69"/>
      <c r="HTO69"/>
      <c r="HTP69"/>
      <c r="HTQ69"/>
      <c r="HTR69"/>
      <c r="HTS69"/>
      <c r="HTT69"/>
      <c r="HTU69"/>
      <c r="HTV69"/>
      <c r="HTW69"/>
      <c r="HTX69"/>
      <c r="HTY69"/>
      <c r="HTZ69"/>
      <c r="HUA69"/>
      <c r="HUB69"/>
      <c r="HUC69"/>
      <c r="HUD69"/>
      <c r="HUE69"/>
      <c r="HUF69"/>
      <c r="HUG69"/>
      <c r="HUH69"/>
      <c r="HUI69"/>
      <c r="HUJ69"/>
      <c r="HUK69"/>
      <c r="HUL69"/>
      <c r="HUM69"/>
      <c r="HUN69"/>
      <c r="HUO69"/>
      <c r="HUP69"/>
      <c r="HUQ69"/>
      <c r="HUR69"/>
      <c r="HUS69"/>
      <c r="HUT69"/>
      <c r="HUU69"/>
      <c r="HUV69"/>
      <c r="HUW69"/>
      <c r="HUX69"/>
      <c r="HUY69"/>
      <c r="HUZ69"/>
      <c r="HVA69"/>
      <c r="HVB69"/>
      <c r="HVC69"/>
      <c r="HVD69"/>
      <c r="HVE69"/>
      <c r="HVF69"/>
      <c r="HVG69"/>
      <c r="HVH69"/>
      <c r="HVI69"/>
      <c r="HVJ69"/>
      <c r="HVK69"/>
      <c r="HVL69"/>
      <c r="HVM69"/>
      <c r="HVN69"/>
      <c r="HVO69"/>
      <c r="HVP69"/>
      <c r="HVQ69"/>
      <c r="HVR69"/>
      <c r="HVS69"/>
      <c r="HVT69"/>
      <c r="HVU69"/>
      <c r="HVV69"/>
      <c r="HVW69"/>
      <c r="HVX69"/>
      <c r="HVY69"/>
      <c r="HVZ69"/>
      <c r="HWA69"/>
      <c r="HWB69"/>
      <c r="HWC69"/>
      <c r="HWD69"/>
      <c r="HWE69"/>
      <c r="HWF69"/>
      <c r="HWG69"/>
      <c r="HWH69"/>
      <c r="HWI69"/>
      <c r="HWJ69"/>
      <c r="HWK69"/>
      <c r="HWL69"/>
      <c r="HWM69"/>
      <c r="HWN69"/>
      <c r="HWO69"/>
      <c r="HWP69"/>
      <c r="HWQ69"/>
      <c r="HWR69"/>
      <c r="HWS69"/>
      <c r="HWT69"/>
      <c r="HWU69"/>
      <c r="HWV69"/>
      <c r="HWW69"/>
      <c r="HWX69"/>
      <c r="HWY69"/>
      <c r="HWZ69"/>
      <c r="HXA69"/>
      <c r="HXB69"/>
      <c r="HXC69"/>
      <c r="HXD69"/>
      <c r="HXE69"/>
      <c r="HXF69"/>
      <c r="HXG69"/>
      <c r="HXH69"/>
      <c r="HXI69"/>
      <c r="HXJ69"/>
      <c r="HXK69"/>
      <c r="HXL69"/>
      <c r="HXM69"/>
      <c r="HXN69"/>
      <c r="HXO69"/>
      <c r="HXP69"/>
      <c r="HXQ69"/>
      <c r="HXR69"/>
      <c r="HXS69"/>
      <c r="HXT69"/>
      <c r="HXU69"/>
      <c r="HXV69"/>
      <c r="HXW69"/>
      <c r="HXX69"/>
      <c r="HXY69"/>
      <c r="HXZ69"/>
      <c r="HYA69"/>
      <c r="HYB69"/>
      <c r="HYC69"/>
      <c r="HYD69"/>
      <c r="HYE69"/>
      <c r="HYF69"/>
      <c r="HYG69"/>
      <c r="HYH69"/>
      <c r="HYI69"/>
      <c r="HYJ69"/>
      <c r="HYK69"/>
      <c r="HYL69"/>
      <c r="HYM69"/>
      <c r="HYN69"/>
      <c r="HYO69"/>
      <c r="HYP69"/>
      <c r="HYQ69"/>
      <c r="HYR69"/>
      <c r="HYS69"/>
      <c r="HYT69"/>
      <c r="HYU69"/>
      <c r="HYV69"/>
      <c r="HYW69"/>
      <c r="HYX69"/>
      <c r="HYY69"/>
      <c r="HYZ69"/>
      <c r="HZA69"/>
      <c r="HZB69"/>
      <c r="HZC69"/>
      <c r="HZD69"/>
      <c r="HZE69"/>
      <c r="HZF69"/>
      <c r="HZG69"/>
      <c r="HZH69"/>
      <c r="HZI69"/>
      <c r="HZJ69"/>
      <c r="HZK69"/>
      <c r="HZL69"/>
      <c r="HZM69"/>
      <c r="HZN69"/>
      <c r="HZO69"/>
      <c r="HZP69"/>
      <c r="HZQ69"/>
      <c r="HZR69"/>
      <c r="HZS69"/>
      <c r="HZT69"/>
      <c r="HZU69"/>
      <c r="HZV69"/>
      <c r="HZW69"/>
      <c r="HZX69"/>
      <c r="HZY69"/>
      <c r="HZZ69"/>
      <c r="IAA69"/>
      <c r="IAB69"/>
      <c r="IAC69"/>
      <c r="IAD69"/>
      <c r="IAE69"/>
      <c r="IAF69"/>
      <c r="IAG69"/>
      <c r="IAH69"/>
      <c r="IAI69"/>
      <c r="IAJ69"/>
      <c r="IAK69"/>
      <c r="IAL69"/>
      <c r="IAM69"/>
      <c r="IAN69"/>
      <c r="IAO69"/>
      <c r="IAP69"/>
      <c r="IAQ69"/>
      <c r="IAR69"/>
      <c r="IAS69"/>
      <c r="IAT69"/>
      <c r="IAU69"/>
      <c r="IAV69"/>
      <c r="IAW69"/>
      <c r="IAX69"/>
      <c r="IAY69"/>
      <c r="IAZ69"/>
      <c r="IBA69"/>
      <c r="IBB69"/>
      <c r="IBC69"/>
      <c r="IBD69"/>
      <c r="IBE69"/>
      <c r="IBF69"/>
      <c r="IBG69"/>
      <c r="IBH69"/>
      <c r="IBI69"/>
      <c r="IBJ69"/>
      <c r="IBK69"/>
      <c r="IBL69"/>
      <c r="IBM69"/>
      <c r="IBN69"/>
      <c r="IBO69"/>
      <c r="IBP69"/>
      <c r="IBQ69"/>
      <c r="IBR69"/>
      <c r="IBS69"/>
      <c r="IBT69"/>
      <c r="IBU69"/>
      <c r="IBV69"/>
      <c r="IBW69"/>
      <c r="IBX69"/>
      <c r="IBY69"/>
      <c r="IBZ69"/>
      <c r="ICA69"/>
      <c r="ICB69"/>
      <c r="ICC69"/>
      <c r="ICD69"/>
      <c r="ICE69"/>
      <c r="ICF69"/>
      <c r="ICG69"/>
      <c r="ICH69"/>
      <c r="ICI69"/>
      <c r="ICJ69"/>
      <c r="ICK69"/>
      <c r="ICL69"/>
      <c r="ICM69"/>
      <c r="ICN69"/>
      <c r="ICO69"/>
      <c r="ICP69"/>
      <c r="ICQ69"/>
      <c r="ICR69"/>
      <c r="ICS69"/>
      <c r="ICT69"/>
      <c r="ICU69"/>
      <c r="ICV69"/>
      <c r="ICW69"/>
      <c r="ICX69"/>
      <c r="ICY69"/>
      <c r="ICZ69"/>
      <c r="IDA69"/>
      <c r="IDB69"/>
      <c r="IDC69"/>
      <c r="IDD69"/>
      <c r="IDE69"/>
      <c r="IDF69"/>
      <c r="IDG69"/>
      <c r="IDH69"/>
      <c r="IDI69"/>
      <c r="IDJ69"/>
      <c r="IDK69"/>
      <c r="IDL69"/>
      <c r="IDM69"/>
      <c r="IDN69"/>
      <c r="IDO69"/>
      <c r="IDP69"/>
      <c r="IDQ69"/>
      <c r="IDR69"/>
      <c r="IDS69"/>
      <c r="IDT69"/>
      <c r="IDU69"/>
      <c r="IDV69"/>
      <c r="IDW69"/>
      <c r="IDX69"/>
      <c r="IDY69"/>
      <c r="IDZ69"/>
      <c r="IEA69"/>
      <c r="IEB69"/>
      <c r="IEC69"/>
      <c r="IED69"/>
      <c r="IEE69"/>
      <c r="IEF69"/>
      <c r="IEG69"/>
      <c r="IEH69"/>
      <c r="IEI69"/>
      <c r="IEJ69"/>
      <c r="IEK69"/>
      <c r="IEL69"/>
      <c r="IEM69"/>
      <c r="IEN69"/>
      <c r="IEO69"/>
      <c r="IEP69"/>
      <c r="IEQ69"/>
      <c r="IER69"/>
      <c r="IES69"/>
      <c r="IET69"/>
      <c r="IEU69"/>
      <c r="IEV69"/>
      <c r="IEW69"/>
      <c r="IEX69"/>
      <c r="IEY69"/>
      <c r="IEZ69"/>
      <c r="IFA69"/>
      <c r="IFB69"/>
      <c r="IFC69"/>
      <c r="IFD69"/>
      <c r="IFE69"/>
      <c r="IFF69"/>
      <c r="IFG69"/>
      <c r="IFH69"/>
      <c r="IFI69"/>
      <c r="IFJ69"/>
      <c r="IFK69"/>
      <c r="IFL69"/>
      <c r="IFM69"/>
      <c r="IFN69"/>
      <c r="IFO69"/>
      <c r="IFP69"/>
      <c r="IFQ69"/>
      <c r="IFR69"/>
      <c r="IFS69"/>
      <c r="IFT69"/>
      <c r="IFU69"/>
      <c r="IFV69"/>
      <c r="IFW69"/>
      <c r="IFX69"/>
      <c r="IFY69"/>
      <c r="IFZ69"/>
      <c r="IGA69"/>
      <c r="IGB69"/>
      <c r="IGC69"/>
      <c r="IGD69"/>
      <c r="IGE69"/>
      <c r="IGF69"/>
      <c r="IGG69"/>
      <c r="IGH69"/>
      <c r="IGI69"/>
      <c r="IGJ69"/>
      <c r="IGK69"/>
      <c r="IGL69"/>
      <c r="IGM69"/>
      <c r="IGN69"/>
      <c r="IGO69"/>
      <c r="IGP69"/>
      <c r="IGQ69"/>
      <c r="IGR69"/>
      <c r="IGS69"/>
      <c r="IGT69"/>
      <c r="IGU69"/>
      <c r="IGV69"/>
      <c r="IGW69"/>
      <c r="IGX69"/>
      <c r="IGY69"/>
      <c r="IGZ69"/>
      <c r="IHA69"/>
      <c r="IHB69"/>
      <c r="IHC69"/>
      <c r="IHD69"/>
      <c r="IHE69"/>
      <c r="IHF69"/>
      <c r="IHG69"/>
      <c r="IHH69"/>
      <c r="IHI69"/>
      <c r="IHJ69"/>
      <c r="IHK69"/>
      <c r="IHL69"/>
      <c r="IHM69"/>
      <c r="IHN69"/>
      <c r="IHO69"/>
      <c r="IHP69"/>
      <c r="IHQ69"/>
      <c r="IHR69"/>
      <c r="IHS69"/>
      <c r="IHT69"/>
      <c r="IHU69"/>
      <c r="IHV69"/>
      <c r="IHW69"/>
      <c r="IHX69"/>
      <c r="IHY69"/>
      <c r="IHZ69"/>
      <c r="IIA69"/>
      <c r="IIB69"/>
      <c r="IIC69"/>
      <c r="IID69"/>
      <c r="IIE69"/>
      <c r="IIF69"/>
      <c r="IIG69"/>
      <c r="IIH69"/>
      <c r="III69"/>
      <c r="IIJ69"/>
      <c r="IIK69"/>
      <c r="IIL69"/>
      <c r="IIM69"/>
      <c r="IIN69"/>
      <c r="IIO69"/>
      <c r="IIP69"/>
      <c r="IIQ69"/>
      <c r="IIR69"/>
      <c r="IIS69"/>
      <c r="IIT69"/>
      <c r="IIU69"/>
      <c r="IIV69"/>
      <c r="IIW69"/>
      <c r="IIX69"/>
      <c r="IIY69"/>
      <c r="IIZ69"/>
      <c r="IJA69"/>
      <c r="IJB69"/>
      <c r="IJC69"/>
      <c r="IJD69"/>
      <c r="IJE69"/>
      <c r="IJF69"/>
      <c r="IJG69"/>
      <c r="IJH69"/>
      <c r="IJI69"/>
      <c r="IJJ69"/>
      <c r="IJK69"/>
      <c r="IJL69"/>
      <c r="IJM69"/>
      <c r="IJN69"/>
      <c r="IJO69"/>
      <c r="IJP69"/>
      <c r="IJQ69"/>
      <c r="IJR69"/>
      <c r="IJS69"/>
      <c r="IJT69"/>
      <c r="IJU69"/>
      <c r="IJV69"/>
      <c r="IJW69"/>
      <c r="IJX69"/>
      <c r="IJY69"/>
      <c r="IJZ69"/>
      <c r="IKA69"/>
      <c r="IKB69"/>
      <c r="IKC69"/>
      <c r="IKD69"/>
      <c r="IKE69"/>
      <c r="IKF69"/>
      <c r="IKG69"/>
      <c r="IKH69"/>
      <c r="IKI69"/>
      <c r="IKJ69"/>
      <c r="IKK69"/>
      <c r="IKL69"/>
      <c r="IKM69"/>
      <c r="IKN69"/>
      <c r="IKO69"/>
      <c r="IKP69"/>
      <c r="IKQ69"/>
      <c r="IKR69"/>
      <c r="IKS69"/>
      <c r="IKT69"/>
      <c r="IKU69"/>
      <c r="IKV69"/>
      <c r="IKW69"/>
      <c r="IKX69"/>
      <c r="IKY69"/>
      <c r="IKZ69"/>
      <c r="ILA69"/>
      <c r="ILB69"/>
      <c r="ILC69"/>
      <c r="ILD69"/>
      <c r="ILE69"/>
      <c r="ILF69"/>
      <c r="ILG69"/>
      <c r="ILH69"/>
      <c r="ILI69"/>
      <c r="ILJ69"/>
      <c r="ILK69"/>
      <c r="ILL69"/>
      <c r="ILM69"/>
      <c r="ILN69"/>
      <c r="ILO69"/>
      <c r="ILP69"/>
      <c r="ILQ69"/>
      <c r="ILR69"/>
      <c r="ILS69"/>
      <c r="ILT69"/>
      <c r="ILU69"/>
      <c r="ILV69"/>
      <c r="ILW69"/>
      <c r="ILX69"/>
      <c r="ILY69"/>
      <c r="ILZ69"/>
      <c r="IMA69"/>
      <c r="IMB69"/>
      <c r="IMC69"/>
      <c r="IMD69"/>
      <c r="IME69"/>
      <c r="IMF69"/>
      <c r="IMG69"/>
      <c r="IMH69"/>
      <c r="IMI69"/>
      <c r="IMJ69"/>
      <c r="IMK69"/>
      <c r="IML69"/>
      <c r="IMM69"/>
      <c r="IMN69"/>
      <c r="IMO69"/>
      <c r="IMP69"/>
      <c r="IMQ69"/>
      <c r="IMR69"/>
      <c r="IMS69"/>
      <c r="IMT69"/>
      <c r="IMU69"/>
      <c r="IMV69"/>
      <c r="IMW69"/>
      <c r="IMX69"/>
      <c r="IMY69"/>
      <c r="IMZ69"/>
      <c r="INA69"/>
      <c r="INB69"/>
      <c r="INC69"/>
      <c r="IND69"/>
      <c r="INE69"/>
      <c r="INF69"/>
      <c r="ING69"/>
      <c r="INH69"/>
      <c r="INI69"/>
      <c r="INJ69"/>
      <c r="INK69"/>
      <c r="INL69"/>
      <c r="INM69"/>
      <c r="INN69"/>
      <c r="INO69"/>
      <c r="INP69"/>
      <c r="INQ69"/>
      <c r="INR69"/>
      <c r="INS69"/>
      <c r="INT69"/>
      <c r="INU69"/>
      <c r="INV69"/>
      <c r="INW69"/>
      <c r="INX69"/>
      <c r="INY69"/>
      <c r="INZ69"/>
      <c r="IOA69"/>
      <c r="IOB69"/>
      <c r="IOC69"/>
      <c r="IOD69"/>
      <c r="IOE69"/>
      <c r="IOF69"/>
      <c r="IOG69"/>
      <c r="IOH69"/>
      <c r="IOI69"/>
      <c r="IOJ69"/>
      <c r="IOK69"/>
      <c r="IOL69"/>
      <c r="IOM69"/>
      <c r="ION69"/>
      <c r="IOO69"/>
      <c r="IOP69"/>
      <c r="IOQ69"/>
      <c r="IOR69"/>
      <c r="IOS69"/>
      <c r="IOT69"/>
      <c r="IOU69"/>
      <c r="IOV69"/>
      <c r="IOW69"/>
      <c r="IOX69"/>
      <c r="IOY69"/>
      <c r="IOZ69"/>
      <c r="IPA69"/>
      <c r="IPB69"/>
      <c r="IPC69"/>
      <c r="IPD69"/>
      <c r="IPE69"/>
      <c r="IPF69"/>
      <c r="IPG69"/>
      <c r="IPH69"/>
      <c r="IPI69"/>
      <c r="IPJ69"/>
      <c r="IPK69"/>
      <c r="IPL69"/>
      <c r="IPM69"/>
      <c r="IPN69"/>
      <c r="IPO69"/>
      <c r="IPP69"/>
      <c r="IPQ69"/>
      <c r="IPR69"/>
      <c r="IPS69"/>
      <c r="IPT69"/>
      <c r="IPU69"/>
      <c r="IPV69"/>
      <c r="IPW69"/>
      <c r="IPX69"/>
      <c r="IPY69"/>
      <c r="IPZ69"/>
      <c r="IQA69"/>
      <c r="IQB69"/>
      <c r="IQC69"/>
      <c r="IQD69"/>
      <c r="IQE69"/>
      <c r="IQF69"/>
      <c r="IQG69"/>
      <c r="IQH69"/>
      <c r="IQI69"/>
      <c r="IQJ69"/>
      <c r="IQK69"/>
      <c r="IQL69"/>
      <c r="IQM69"/>
      <c r="IQN69"/>
      <c r="IQO69"/>
      <c r="IQP69"/>
      <c r="IQQ69"/>
      <c r="IQR69"/>
      <c r="IQS69"/>
      <c r="IQT69"/>
      <c r="IQU69"/>
      <c r="IQV69"/>
      <c r="IQW69"/>
      <c r="IQX69"/>
      <c r="IQY69"/>
      <c r="IQZ69"/>
      <c r="IRA69"/>
      <c r="IRB69"/>
      <c r="IRC69"/>
      <c r="IRD69"/>
      <c r="IRE69"/>
      <c r="IRF69"/>
      <c r="IRG69"/>
      <c r="IRH69"/>
      <c r="IRI69"/>
      <c r="IRJ69"/>
      <c r="IRK69"/>
      <c r="IRL69"/>
      <c r="IRM69"/>
      <c r="IRN69"/>
      <c r="IRO69"/>
      <c r="IRP69"/>
      <c r="IRQ69"/>
      <c r="IRR69"/>
      <c r="IRS69"/>
      <c r="IRT69"/>
      <c r="IRU69"/>
      <c r="IRV69"/>
      <c r="IRW69"/>
      <c r="IRX69"/>
      <c r="IRY69"/>
      <c r="IRZ69"/>
      <c r="ISA69"/>
      <c r="ISB69"/>
      <c r="ISC69"/>
      <c r="ISD69"/>
      <c r="ISE69"/>
      <c r="ISF69"/>
      <c r="ISG69"/>
      <c r="ISH69"/>
      <c r="ISI69"/>
      <c r="ISJ69"/>
      <c r="ISK69"/>
      <c r="ISL69"/>
      <c r="ISM69"/>
      <c r="ISN69"/>
      <c r="ISO69"/>
      <c r="ISP69"/>
      <c r="ISQ69"/>
      <c r="ISR69"/>
      <c r="ISS69"/>
      <c r="IST69"/>
      <c r="ISU69"/>
      <c r="ISV69"/>
      <c r="ISW69"/>
      <c r="ISX69"/>
      <c r="ISY69"/>
      <c r="ISZ69"/>
      <c r="ITA69"/>
      <c r="ITB69"/>
      <c r="ITC69"/>
      <c r="ITD69"/>
      <c r="ITE69"/>
      <c r="ITF69"/>
      <c r="ITG69"/>
      <c r="ITH69"/>
      <c r="ITI69"/>
      <c r="ITJ69"/>
      <c r="ITK69"/>
      <c r="ITL69"/>
      <c r="ITM69"/>
      <c r="ITN69"/>
      <c r="ITO69"/>
      <c r="ITP69"/>
      <c r="ITQ69"/>
      <c r="ITR69"/>
      <c r="ITS69"/>
      <c r="ITT69"/>
      <c r="ITU69"/>
      <c r="ITV69"/>
      <c r="ITW69"/>
      <c r="ITX69"/>
      <c r="ITY69"/>
      <c r="ITZ69"/>
      <c r="IUA69"/>
      <c r="IUB69"/>
      <c r="IUC69"/>
      <c r="IUD69"/>
      <c r="IUE69"/>
      <c r="IUF69"/>
      <c r="IUG69"/>
      <c r="IUH69"/>
      <c r="IUI69"/>
      <c r="IUJ69"/>
      <c r="IUK69"/>
      <c r="IUL69"/>
      <c r="IUM69"/>
      <c r="IUN69"/>
      <c r="IUO69"/>
      <c r="IUP69"/>
      <c r="IUQ69"/>
      <c r="IUR69"/>
      <c r="IUS69"/>
      <c r="IUT69"/>
      <c r="IUU69"/>
      <c r="IUV69"/>
      <c r="IUW69"/>
      <c r="IUX69"/>
      <c r="IUY69"/>
      <c r="IUZ69"/>
      <c r="IVA69"/>
      <c r="IVB69"/>
      <c r="IVC69"/>
      <c r="IVD69"/>
      <c r="IVE69"/>
      <c r="IVF69"/>
      <c r="IVG69"/>
      <c r="IVH69"/>
      <c r="IVI69"/>
      <c r="IVJ69"/>
      <c r="IVK69"/>
      <c r="IVL69"/>
      <c r="IVM69"/>
      <c r="IVN69"/>
      <c r="IVO69"/>
      <c r="IVP69"/>
      <c r="IVQ69"/>
      <c r="IVR69"/>
      <c r="IVS69"/>
      <c r="IVT69"/>
      <c r="IVU69"/>
      <c r="IVV69"/>
      <c r="IVW69"/>
      <c r="IVX69"/>
      <c r="IVY69"/>
      <c r="IVZ69"/>
      <c r="IWA69"/>
      <c r="IWB69"/>
      <c r="IWC69"/>
      <c r="IWD69"/>
      <c r="IWE69"/>
      <c r="IWF69"/>
      <c r="IWG69"/>
      <c r="IWH69"/>
      <c r="IWI69"/>
      <c r="IWJ69"/>
      <c r="IWK69"/>
      <c r="IWL69"/>
      <c r="IWM69"/>
      <c r="IWN69"/>
      <c r="IWO69"/>
      <c r="IWP69"/>
      <c r="IWQ69"/>
      <c r="IWR69"/>
      <c r="IWS69"/>
      <c r="IWT69"/>
      <c r="IWU69"/>
      <c r="IWV69"/>
      <c r="IWW69"/>
      <c r="IWX69"/>
      <c r="IWY69"/>
      <c r="IWZ69"/>
      <c r="IXA69"/>
      <c r="IXB69"/>
      <c r="IXC69"/>
      <c r="IXD69"/>
      <c r="IXE69"/>
      <c r="IXF69"/>
      <c r="IXG69"/>
      <c r="IXH69"/>
      <c r="IXI69"/>
      <c r="IXJ69"/>
      <c r="IXK69"/>
      <c r="IXL69"/>
      <c r="IXM69"/>
      <c r="IXN69"/>
      <c r="IXO69"/>
      <c r="IXP69"/>
      <c r="IXQ69"/>
      <c r="IXR69"/>
      <c r="IXS69"/>
      <c r="IXT69"/>
      <c r="IXU69"/>
      <c r="IXV69"/>
      <c r="IXW69"/>
      <c r="IXX69"/>
      <c r="IXY69"/>
      <c r="IXZ69"/>
      <c r="IYA69"/>
      <c r="IYB69"/>
      <c r="IYC69"/>
      <c r="IYD69"/>
      <c r="IYE69"/>
      <c r="IYF69"/>
      <c r="IYG69"/>
      <c r="IYH69"/>
      <c r="IYI69"/>
      <c r="IYJ69"/>
      <c r="IYK69"/>
      <c r="IYL69"/>
      <c r="IYM69"/>
      <c r="IYN69"/>
      <c r="IYO69"/>
      <c r="IYP69"/>
      <c r="IYQ69"/>
      <c r="IYR69"/>
      <c r="IYS69"/>
      <c r="IYT69"/>
      <c r="IYU69"/>
      <c r="IYV69"/>
      <c r="IYW69"/>
      <c r="IYX69"/>
      <c r="IYY69"/>
      <c r="IYZ69"/>
      <c r="IZA69"/>
      <c r="IZB69"/>
      <c r="IZC69"/>
      <c r="IZD69"/>
      <c r="IZE69"/>
      <c r="IZF69"/>
      <c r="IZG69"/>
      <c r="IZH69"/>
      <c r="IZI69"/>
      <c r="IZJ69"/>
      <c r="IZK69"/>
      <c r="IZL69"/>
      <c r="IZM69"/>
      <c r="IZN69"/>
      <c r="IZO69"/>
      <c r="IZP69"/>
      <c r="IZQ69"/>
      <c r="IZR69"/>
      <c r="IZS69"/>
      <c r="IZT69"/>
      <c r="IZU69"/>
      <c r="IZV69"/>
      <c r="IZW69"/>
      <c r="IZX69"/>
      <c r="IZY69"/>
      <c r="IZZ69"/>
      <c r="JAA69"/>
      <c r="JAB69"/>
      <c r="JAC69"/>
      <c r="JAD69"/>
      <c r="JAE69"/>
      <c r="JAF69"/>
      <c r="JAG69"/>
      <c r="JAH69"/>
      <c r="JAI69"/>
      <c r="JAJ69"/>
      <c r="JAK69"/>
      <c r="JAL69"/>
      <c r="JAM69"/>
      <c r="JAN69"/>
      <c r="JAO69"/>
      <c r="JAP69"/>
      <c r="JAQ69"/>
      <c r="JAR69"/>
      <c r="JAS69"/>
      <c r="JAT69"/>
      <c r="JAU69"/>
      <c r="JAV69"/>
      <c r="JAW69"/>
      <c r="JAX69"/>
      <c r="JAY69"/>
      <c r="JAZ69"/>
      <c r="JBA69"/>
      <c r="JBB69"/>
      <c r="JBC69"/>
      <c r="JBD69"/>
      <c r="JBE69"/>
      <c r="JBF69"/>
      <c r="JBG69"/>
      <c r="JBH69"/>
      <c r="JBI69"/>
      <c r="JBJ69"/>
      <c r="JBK69"/>
      <c r="JBL69"/>
      <c r="JBM69"/>
      <c r="JBN69"/>
      <c r="JBO69"/>
      <c r="JBP69"/>
      <c r="JBQ69"/>
      <c r="JBR69"/>
      <c r="JBS69"/>
      <c r="JBT69"/>
      <c r="JBU69"/>
      <c r="JBV69"/>
      <c r="JBW69"/>
      <c r="JBX69"/>
      <c r="JBY69"/>
      <c r="JBZ69"/>
      <c r="JCA69"/>
      <c r="JCB69"/>
      <c r="JCC69"/>
      <c r="JCD69"/>
      <c r="JCE69"/>
      <c r="JCF69"/>
      <c r="JCG69"/>
      <c r="JCH69"/>
      <c r="JCI69"/>
      <c r="JCJ69"/>
      <c r="JCK69"/>
      <c r="JCL69"/>
      <c r="JCM69"/>
      <c r="JCN69"/>
      <c r="JCO69"/>
      <c r="JCP69"/>
      <c r="JCQ69"/>
      <c r="JCR69"/>
      <c r="JCS69"/>
      <c r="JCT69"/>
      <c r="JCU69"/>
      <c r="JCV69"/>
      <c r="JCW69"/>
      <c r="JCX69"/>
      <c r="JCY69"/>
      <c r="JCZ69"/>
      <c r="JDA69"/>
      <c r="JDB69"/>
      <c r="JDC69"/>
      <c r="JDD69"/>
      <c r="JDE69"/>
      <c r="JDF69"/>
      <c r="JDG69"/>
      <c r="JDH69"/>
      <c r="JDI69"/>
      <c r="JDJ69"/>
      <c r="JDK69"/>
      <c r="JDL69"/>
      <c r="JDM69"/>
      <c r="JDN69"/>
      <c r="JDO69"/>
      <c r="JDP69"/>
      <c r="JDQ69"/>
      <c r="JDR69"/>
      <c r="JDS69"/>
      <c r="JDT69"/>
      <c r="JDU69"/>
      <c r="JDV69"/>
      <c r="JDW69"/>
      <c r="JDX69"/>
      <c r="JDY69"/>
      <c r="JDZ69"/>
      <c r="JEA69"/>
      <c r="JEB69"/>
      <c r="JEC69"/>
      <c r="JED69"/>
      <c r="JEE69"/>
      <c r="JEF69"/>
      <c r="JEG69"/>
      <c r="JEH69"/>
      <c r="JEI69"/>
      <c r="JEJ69"/>
      <c r="JEK69"/>
      <c r="JEL69"/>
      <c r="JEM69"/>
      <c r="JEN69"/>
      <c r="JEO69"/>
      <c r="JEP69"/>
      <c r="JEQ69"/>
      <c r="JER69"/>
      <c r="JES69"/>
      <c r="JET69"/>
      <c r="JEU69"/>
      <c r="JEV69"/>
      <c r="JEW69"/>
      <c r="JEX69"/>
      <c r="JEY69"/>
      <c r="JEZ69"/>
      <c r="JFA69"/>
      <c r="JFB69"/>
      <c r="JFC69"/>
      <c r="JFD69"/>
      <c r="JFE69"/>
      <c r="JFF69"/>
      <c r="JFG69"/>
      <c r="JFH69"/>
      <c r="JFI69"/>
      <c r="JFJ69"/>
      <c r="JFK69"/>
      <c r="JFL69"/>
      <c r="JFM69"/>
      <c r="JFN69"/>
      <c r="JFO69"/>
      <c r="JFP69"/>
      <c r="JFQ69"/>
      <c r="JFR69"/>
      <c r="JFS69"/>
      <c r="JFT69"/>
      <c r="JFU69"/>
      <c r="JFV69"/>
      <c r="JFW69"/>
      <c r="JFX69"/>
      <c r="JFY69"/>
      <c r="JFZ69"/>
      <c r="JGA69"/>
      <c r="JGB69"/>
      <c r="JGC69"/>
      <c r="JGD69"/>
      <c r="JGE69"/>
      <c r="JGF69"/>
      <c r="JGG69"/>
      <c r="JGH69"/>
      <c r="JGI69"/>
      <c r="JGJ69"/>
      <c r="JGK69"/>
      <c r="JGL69"/>
      <c r="JGM69"/>
      <c r="JGN69"/>
      <c r="JGO69"/>
      <c r="JGP69"/>
      <c r="JGQ69"/>
      <c r="JGR69"/>
      <c r="JGS69"/>
      <c r="JGT69"/>
      <c r="JGU69"/>
      <c r="JGV69"/>
      <c r="JGW69"/>
      <c r="JGX69"/>
      <c r="JGY69"/>
      <c r="JGZ69"/>
      <c r="JHA69"/>
      <c r="JHB69"/>
      <c r="JHC69"/>
      <c r="JHD69"/>
      <c r="JHE69"/>
      <c r="JHF69"/>
      <c r="JHG69"/>
      <c r="JHH69"/>
      <c r="JHI69"/>
      <c r="JHJ69"/>
      <c r="JHK69"/>
      <c r="JHL69"/>
      <c r="JHM69"/>
      <c r="JHN69"/>
      <c r="JHO69"/>
      <c r="JHP69"/>
      <c r="JHQ69"/>
      <c r="JHR69"/>
      <c r="JHS69"/>
      <c r="JHT69"/>
      <c r="JHU69"/>
      <c r="JHV69"/>
      <c r="JHW69"/>
      <c r="JHX69"/>
      <c r="JHY69"/>
      <c r="JHZ69"/>
      <c r="JIA69"/>
      <c r="JIB69"/>
      <c r="JIC69"/>
      <c r="JID69"/>
      <c r="JIE69"/>
      <c r="JIF69"/>
      <c r="JIG69"/>
      <c r="JIH69"/>
      <c r="JII69"/>
      <c r="JIJ69"/>
      <c r="JIK69"/>
      <c r="JIL69"/>
      <c r="JIM69"/>
      <c r="JIN69"/>
      <c r="JIO69"/>
      <c r="JIP69"/>
      <c r="JIQ69"/>
      <c r="JIR69"/>
      <c r="JIS69"/>
      <c r="JIT69"/>
      <c r="JIU69"/>
      <c r="JIV69"/>
      <c r="JIW69"/>
      <c r="JIX69"/>
      <c r="JIY69"/>
      <c r="JIZ69"/>
      <c r="JJA69"/>
      <c r="JJB69"/>
      <c r="JJC69"/>
      <c r="JJD69"/>
      <c r="JJE69"/>
      <c r="JJF69"/>
      <c r="JJG69"/>
      <c r="JJH69"/>
      <c r="JJI69"/>
      <c r="JJJ69"/>
      <c r="JJK69"/>
      <c r="JJL69"/>
      <c r="JJM69"/>
      <c r="JJN69"/>
      <c r="JJO69"/>
      <c r="JJP69"/>
      <c r="JJQ69"/>
      <c r="JJR69"/>
      <c r="JJS69"/>
      <c r="JJT69"/>
      <c r="JJU69"/>
      <c r="JJV69"/>
      <c r="JJW69"/>
      <c r="JJX69"/>
      <c r="JJY69"/>
      <c r="JJZ69"/>
      <c r="JKA69"/>
      <c r="JKB69"/>
      <c r="JKC69"/>
      <c r="JKD69"/>
      <c r="JKE69"/>
      <c r="JKF69"/>
      <c r="JKG69"/>
      <c r="JKH69"/>
      <c r="JKI69"/>
      <c r="JKJ69"/>
      <c r="JKK69"/>
      <c r="JKL69"/>
      <c r="JKM69"/>
      <c r="JKN69"/>
      <c r="JKO69"/>
      <c r="JKP69"/>
      <c r="JKQ69"/>
      <c r="JKR69"/>
      <c r="JKS69"/>
      <c r="JKT69"/>
      <c r="JKU69"/>
      <c r="JKV69"/>
      <c r="JKW69"/>
      <c r="JKX69"/>
      <c r="JKY69"/>
      <c r="JKZ69"/>
      <c r="JLA69"/>
      <c r="JLB69"/>
      <c r="JLC69"/>
      <c r="JLD69"/>
      <c r="JLE69"/>
      <c r="JLF69"/>
      <c r="JLG69"/>
      <c r="JLH69"/>
      <c r="JLI69"/>
      <c r="JLJ69"/>
      <c r="JLK69"/>
      <c r="JLL69"/>
      <c r="JLM69"/>
      <c r="JLN69"/>
      <c r="JLO69"/>
      <c r="JLP69"/>
      <c r="JLQ69"/>
      <c r="JLR69"/>
      <c r="JLS69"/>
      <c r="JLT69"/>
      <c r="JLU69"/>
      <c r="JLV69"/>
      <c r="JLW69"/>
      <c r="JLX69"/>
      <c r="JLY69"/>
      <c r="JLZ69"/>
      <c r="JMA69"/>
      <c r="JMB69"/>
      <c r="JMC69"/>
      <c r="JMD69"/>
      <c r="JME69"/>
      <c r="JMF69"/>
      <c r="JMG69"/>
      <c r="JMH69"/>
      <c r="JMI69"/>
      <c r="JMJ69"/>
      <c r="JMK69"/>
      <c r="JML69"/>
      <c r="JMM69"/>
      <c r="JMN69"/>
      <c r="JMO69"/>
      <c r="JMP69"/>
      <c r="JMQ69"/>
      <c r="JMR69"/>
      <c r="JMS69"/>
      <c r="JMT69"/>
      <c r="JMU69"/>
      <c r="JMV69"/>
      <c r="JMW69"/>
      <c r="JMX69"/>
      <c r="JMY69"/>
      <c r="JMZ69"/>
      <c r="JNA69"/>
      <c r="JNB69"/>
      <c r="JNC69"/>
      <c r="JND69"/>
      <c r="JNE69"/>
      <c r="JNF69"/>
      <c r="JNG69"/>
      <c r="JNH69"/>
      <c r="JNI69"/>
      <c r="JNJ69"/>
      <c r="JNK69"/>
      <c r="JNL69"/>
      <c r="JNM69"/>
      <c r="JNN69"/>
      <c r="JNO69"/>
      <c r="JNP69"/>
      <c r="JNQ69"/>
      <c r="JNR69"/>
      <c r="JNS69"/>
      <c r="JNT69"/>
      <c r="JNU69"/>
      <c r="JNV69"/>
      <c r="JNW69"/>
      <c r="JNX69"/>
      <c r="JNY69"/>
      <c r="JNZ69"/>
      <c r="JOA69"/>
      <c r="JOB69"/>
      <c r="JOC69"/>
      <c r="JOD69"/>
      <c r="JOE69"/>
      <c r="JOF69"/>
      <c r="JOG69"/>
      <c r="JOH69"/>
      <c r="JOI69"/>
      <c r="JOJ69"/>
      <c r="JOK69"/>
      <c r="JOL69"/>
      <c r="JOM69"/>
      <c r="JON69"/>
      <c r="JOO69"/>
      <c r="JOP69"/>
      <c r="JOQ69"/>
      <c r="JOR69"/>
      <c r="JOS69"/>
      <c r="JOT69"/>
      <c r="JOU69"/>
      <c r="JOV69"/>
      <c r="JOW69"/>
      <c r="JOX69"/>
      <c r="JOY69"/>
      <c r="JOZ69"/>
      <c r="JPA69"/>
      <c r="JPB69"/>
      <c r="JPC69"/>
      <c r="JPD69"/>
      <c r="JPE69"/>
      <c r="JPF69"/>
      <c r="JPG69"/>
      <c r="JPH69"/>
      <c r="JPI69"/>
      <c r="JPJ69"/>
      <c r="JPK69"/>
      <c r="JPL69"/>
      <c r="JPM69"/>
      <c r="JPN69"/>
      <c r="JPO69"/>
      <c r="JPP69"/>
      <c r="JPQ69"/>
      <c r="JPR69"/>
      <c r="JPS69"/>
      <c r="JPT69"/>
      <c r="JPU69"/>
      <c r="JPV69"/>
      <c r="JPW69"/>
      <c r="JPX69"/>
      <c r="JPY69"/>
      <c r="JPZ69"/>
      <c r="JQA69"/>
      <c r="JQB69"/>
      <c r="JQC69"/>
      <c r="JQD69"/>
      <c r="JQE69"/>
      <c r="JQF69"/>
      <c r="JQG69"/>
      <c r="JQH69"/>
      <c r="JQI69"/>
      <c r="JQJ69"/>
      <c r="JQK69"/>
      <c r="JQL69"/>
      <c r="JQM69"/>
      <c r="JQN69"/>
      <c r="JQO69"/>
      <c r="JQP69"/>
      <c r="JQQ69"/>
      <c r="JQR69"/>
      <c r="JQS69"/>
      <c r="JQT69"/>
      <c r="JQU69"/>
      <c r="JQV69"/>
      <c r="JQW69"/>
      <c r="JQX69"/>
      <c r="JQY69"/>
      <c r="JQZ69"/>
      <c r="JRA69"/>
      <c r="JRB69"/>
      <c r="JRC69"/>
      <c r="JRD69"/>
      <c r="JRE69"/>
      <c r="JRF69"/>
      <c r="JRG69"/>
      <c r="JRH69"/>
      <c r="JRI69"/>
      <c r="JRJ69"/>
      <c r="JRK69"/>
      <c r="JRL69"/>
      <c r="JRM69"/>
      <c r="JRN69"/>
      <c r="JRO69"/>
      <c r="JRP69"/>
      <c r="JRQ69"/>
      <c r="JRR69"/>
      <c r="JRS69"/>
      <c r="JRT69"/>
      <c r="JRU69"/>
      <c r="JRV69"/>
      <c r="JRW69"/>
      <c r="JRX69"/>
      <c r="JRY69"/>
      <c r="JRZ69"/>
      <c r="JSA69"/>
      <c r="JSB69"/>
      <c r="JSC69"/>
      <c r="JSD69"/>
      <c r="JSE69"/>
      <c r="JSF69"/>
      <c r="JSG69"/>
      <c r="JSH69"/>
      <c r="JSI69"/>
      <c r="JSJ69"/>
      <c r="JSK69"/>
      <c r="JSL69"/>
      <c r="JSM69"/>
      <c r="JSN69"/>
      <c r="JSO69"/>
      <c r="JSP69"/>
      <c r="JSQ69"/>
      <c r="JSR69"/>
      <c r="JSS69"/>
      <c r="JST69"/>
      <c r="JSU69"/>
      <c r="JSV69"/>
      <c r="JSW69"/>
      <c r="JSX69"/>
      <c r="JSY69"/>
      <c r="JSZ69"/>
      <c r="JTA69"/>
      <c r="JTB69"/>
      <c r="JTC69"/>
      <c r="JTD69"/>
      <c r="JTE69"/>
      <c r="JTF69"/>
      <c r="JTG69"/>
      <c r="JTH69"/>
      <c r="JTI69"/>
      <c r="JTJ69"/>
      <c r="JTK69"/>
      <c r="JTL69"/>
      <c r="JTM69"/>
      <c r="JTN69"/>
      <c r="JTO69"/>
      <c r="JTP69"/>
      <c r="JTQ69"/>
      <c r="JTR69"/>
      <c r="JTS69"/>
      <c r="JTT69"/>
      <c r="JTU69"/>
      <c r="JTV69"/>
      <c r="JTW69"/>
      <c r="JTX69"/>
      <c r="JTY69"/>
      <c r="JTZ69"/>
      <c r="JUA69"/>
      <c r="JUB69"/>
      <c r="JUC69"/>
      <c r="JUD69"/>
      <c r="JUE69"/>
      <c r="JUF69"/>
      <c r="JUG69"/>
      <c r="JUH69"/>
      <c r="JUI69"/>
      <c r="JUJ69"/>
      <c r="JUK69"/>
      <c r="JUL69"/>
      <c r="JUM69"/>
      <c r="JUN69"/>
      <c r="JUO69"/>
      <c r="JUP69"/>
      <c r="JUQ69"/>
      <c r="JUR69"/>
      <c r="JUS69"/>
      <c r="JUT69"/>
      <c r="JUU69"/>
      <c r="JUV69"/>
      <c r="JUW69"/>
      <c r="JUX69"/>
      <c r="JUY69"/>
      <c r="JUZ69"/>
      <c r="JVA69"/>
      <c r="JVB69"/>
      <c r="JVC69"/>
      <c r="JVD69"/>
      <c r="JVE69"/>
      <c r="JVF69"/>
      <c r="JVG69"/>
      <c r="JVH69"/>
      <c r="JVI69"/>
      <c r="JVJ69"/>
      <c r="JVK69"/>
      <c r="JVL69"/>
      <c r="JVM69"/>
      <c r="JVN69"/>
      <c r="JVO69"/>
      <c r="JVP69"/>
      <c r="JVQ69"/>
      <c r="JVR69"/>
      <c r="JVS69"/>
      <c r="JVT69"/>
      <c r="JVU69"/>
      <c r="JVV69"/>
      <c r="JVW69"/>
      <c r="JVX69"/>
      <c r="JVY69"/>
      <c r="JVZ69"/>
      <c r="JWA69"/>
      <c r="JWB69"/>
      <c r="JWC69"/>
      <c r="JWD69"/>
      <c r="JWE69"/>
      <c r="JWF69"/>
      <c r="JWG69"/>
      <c r="JWH69"/>
      <c r="JWI69"/>
      <c r="JWJ69"/>
      <c r="JWK69"/>
      <c r="JWL69"/>
      <c r="JWM69"/>
      <c r="JWN69"/>
      <c r="JWO69"/>
      <c r="JWP69"/>
      <c r="JWQ69"/>
      <c r="JWR69"/>
      <c r="JWS69"/>
      <c r="JWT69"/>
      <c r="JWU69"/>
      <c r="JWV69"/>
      <c r="JWW69"/>
      <c r="JWX69"/>
      <c r="JWY69"/>
      <c r="JWZ69"/>
      <c r="JXA69"/>
      <c r="JXB69"/>
      <c r="JXC69"/>
      <c r="JXD69"/>
      <c r="JXE69"/>
      <c r="JXF69"/>
      <c r="JXG69"/>
      <c r="JXH69"/>
      <c r="JXI69"/>
      <c r="JXJ69"/>
      <c r="JXK69"/>
      <c r="JXL69"/>
      <c r="JXM69"/>
      <c r="JXN69"/>
      <c r="JXO69"/>
      <c r="JXP69"/>
      <c r="JXQ69"/>
      <c r="JXR69"/>
      <c r="JXS69"/>
      <c r="JXT69"/>
      <c r="JXU69"/>
      <c r="JXV69"/>
      <c r="JXW69"/>
      <c r="JXX69"/>
      <c r="JXY69"/>
      <c r="JXZ69"/>
      <c r="JYA69"/>
      <c r="JYB69"/>
      <c r="JYC69"/>
      <c r="JYD69"/>
      <c r="JYE69"/>
      <c r="JYF69"/>
      <c r="JYG69"/>
      <c r="JYH69"/>
      <c r="JYI69"/>
      <c r="JYJ69"/>
      <c r="JYK69"/>
      <c r="JYL69"/>
      <c r="JYM69"/>
      <c r="JYN69"/>
      <c r="JYO69"/>
      <c r="JYP69"/>
      <c r="JYQ69"/>
      <c r="JYR69"/>
      <c r="JYS69"/>
      <c r="JYT69"/>
      <c r="JYU69"/>
      <c r="JYV69"/>
      <c r="JYW69"/>
      <c r="JYX69"/>
      <c r="JYY69"/>
      <c r="JYZ69"/>
      <c r="JZA69"/>
      <c r="JZB69"/>
      <c r="JZC69"/>
      <c r="JZD69"/>
      <c r="JZE69"/>
      <c r="JZF69"/>
      <c r="JZG69"/>
      <c r="JZH69"/>
      <c r="JZI69"/>
      <c r="JZJ69"/>
      <c r="JZK69"/>
      <c r="JZL69"/>
      <c r="JZM69"/>
      <c r="JZN69"/>
      <c r="JZO69"/>
      <c r="JZP69"/>
      <c r="JZQ69"/>
      <c r="JZR69"/>
      <c r="JZS69"/>
      <c r="JZT69"/>
      <c r="JZU69"/>
      <c r="JZV69"/>
      <c r="JZW69"/>
      <c r="JZX69"/>
      <c r="JZY69"/>
      <c r="JZZ69"/>
      <c r="KAA69"/>
      <c r="KAB69"/>
      <c r="KAC69"/>
      <c r="KAD69"/>
      <c r="KAE69"/>
      <c r="KAF69"/>
      <c r="KAG69"/>
      <c r="KAH69"/>
      <c r="KAI69"/>
      <c r="KAJ69"/>
      <c r="KAK69"/>
      <c r="KAL69"/>
      <c r="KAM69"/>
      <c r="KAN69"/>
      <c r="KAO69"/>
      <c r="KAP69"/>
      <c r="KAQ69"/>
      <c r="KAR69"/>
      <c r="KAS69"/>
      <c r="KAT69"/>
      <c r="KAU69"/>
      <c r="KAV69"/>
      <c r="KAW69"/>
      <c r="KAX69"/>
      <c r="KAY69"/>
      <c r="KAZ69"/>
      <c r="KBA69"/>
      <c r="KBB69"/>
      <c r="KBC69"/>
      <c r="KBD69"/>
      <c r="KBE69"/>
      <c r="KBF69"/>
      <c r="KBG69"/>
      <c r="KBH69"/>
      <c r="KBI69"/>
      <c r="KBJ69"/>
      <c r="KBK69"/>
      <c r="KBL69"/>
      <c r="KBM69"/>
      <c r="KBN69"/>
      <c r="KBO69"/>
      <c r="KBP69"/>
      <c r="KBQ69"/>
      <c r="KBR69"/>
      <c r="KBS69"/>
      <c r="KBT69"/>
      <c r="KBU69"/>
      <c r="KBV69"/>
      <c r="KBW69"/>
      <c r="KBX69"/>
      <c r="KBY69"/>
      <c r="KBZ69"/>
      <c r="KCA69"/>
      <c r="KCB69"/>
      <c r="KCC69"/>
      <c r="KCD69"/>
      <c r="KCE69"/>
      <c r="KCF69"/>
      <c r="KCG69"/>
      <c r="KCH69"/>
      <c r="KCI69"/>
      <c r="KCJ69"/>
      <c r="KCK69"/>
      <c r="KCL69"/>
      <c r="KCM69"/>
      <c r="KCN69"/>
      <c r="KCO69"/>
      <c r="KCP69"/>
      <c r="KCQ69"/>
      <c r="KCR69"/>
      <c r="KCS69"/>
      <c r="KCT69"/>
      <c r="KCU69"/>
      <c r="KCV69"/>
      <c r="KCW69"/>
      <c r="KCX69"/>
      <c r="KCY69"/>
      <c r="KCZ69"/>
      <c r="KDA69"/>
      <c r="KDB69"/>
      <c r="KDC69"/>
      <c r="KDD69"/>
      <c r="KDE69"/>
      <c r="KDF69"/>
      <c r="KDG69"/>
      <c r="KDH69"/>
      <c r="KDI69"/>
      <c r="KDJ69"/>
      <c r="KDK69"/>
      <c r="KDL69"/>
      <c r="KDM69"/>
      <c r="KDN69"/>
      <c r="KDO69"/>
      <c r="KDP69"/>
      <c r="KDQ69"/>
      <c r="KDR69"/>
      <c r="KDS69"/>
      <c r="KDT69"/>
      <c r="KDU69"/>
      <c r="KDV69"/>
      <c r="KDW69"/>
      <c r="KDX69"/>
      <c r="KDY69"/>
      <c r="KDZ69"/>
      <c r="KEA69"/>
      <c r="KEB69"/>
      <c r="KEC69"/>
      <c r="KED69"/>
      <c r="KEE69"/>
      <c r="KEF69"/>
      <c r="KEG69"/>
      <c r="KEH69"/>
      <c r="KEI69"/>
      <c r="KEJ69"/>
      <c r="KEK69"/>
      <c r="KEL69"/>
      <c r="KEM69"/>
      <c r="KEN69"/>
      <c r="KEO69"/>
      <c r="KEP69"/>
      <c r="KEQ69"/>
      <c r="KER69"/>
      <c r="KES69"/>
      <c r="KET69"/>
      <c r="KEU69"/>
      <c r="KEV69"/>
      <c r="KEW69"/>
      <c r="KEX69"/>
      <c r="KEY69"/>
      <c r="KEZ69"/>
      <c r="KFA69"/>
      <c r="KFB69"/>
      <c r="KFC69"/>
      <c r="KFD69"/>
      <c r="KFE69"/>
      <c r="KFF69"/>
      <c r="KFG69"/>
      <c r="KFH69"/>
      <c r="KFI69"/>
      <c r="KFJ69"/>
      <c r="KFK69"/>
      <c r="KFL69"/>
      <c r="KFM69"/>
      <c r="KFN69"/>
      <c r="KFO69"/>
      <c r="KFP69"/>
      <c r="KFQ69"/>
      <c r="KFR69"/>
      <c r="KFS69"/>
      <c r="KFT69"/>
      <c r="KFU69"/>
      <c r="KFV69"/>
      <c r="KFW69"/>
      <c r="KFX69"/>
      <c r="KFY69"/>
      <c r="KFZ69"/>
      <c r="KGA69"/>
      <c r="KGB69"/>
      <c r="KGC69"/>
      <c r="KGD69"/>
      <c r="KGE69"/>
      <c r="KGF69"/>
      <c r="KGG69"/>
      <c r="KGH69"/>
      <c r="KGI69"/>
      <c r="KGJ69"/>
      <c r="KGK69"/>
      <c r="KGL69"/>
      <c r="KGM69"/>
      <c r="KGN69"/>
      <c r="KGO69"/>
      <c r="KGP69"/>
      <c r="KGQ69"/>
      <c r="KGR69"/>
      <c r="KGS69"/>
      <c r="KGT69"/>
      <c r="KGU69"/>
      <c r="KGV69"/>
      <c r="KGW69"/>
      <c r="KGX69"/>
      <c r="KGY69"/>
      <c r="KGZ69"/>
      <c r="KHA69"/>
      <c r="KHB69"/>
      <c r="KHC69"/>
      <c r="KHD69"/>
      <c r="KHE69"/>
      <c r="KHF69"/>
      <c r="KHG69"/>
      <c r="KHH69"/>
      <c r="KHI69"/>
      <c r="KHJ69"/>
      <c r="KHK69"/>
      <c r="KHL69"/>
      <c r="KHM69"/>
      <c r="KHN69"/>
      <c r="KHO69"/>
      <c r="KHP69"/>
      <c r="KHQ69"/>
      <c r="KHR69"/>
      <c r="KHS69"/>
      <c r="KHT69"/>
      <c r="KHU69"/>
      <c r="KHV69"/>
      <c r="KHW69"/>
      <c r="KHX69"/>
      <c r="KHY69"/>
      <c r="KHZ69"/>
      <c r="KIA69"/>
      <c r="KIB69"/>
      <c r="KIC69"/>
      <c r="KID69"/>
      <c r="KIE69"/>
      <c r="KIF69"/>
      <c r="KIG69"/>
      <c r="KIH69"/>
      <c r="KII69"/>
      <c r="KIJ69"/>
      <c r="KIK69"/>
      <c r="KIL69"/>
      <c r="KIM69"/>
      <c r="KIN69"/>
      <c r="KIO69"/>
      <c r="KIP69"/>
      <c r="KIQ69"/>
      <c r="KIR69"/>
      <c r="KIS69"/>
      <c r="KIT69"/>
      <c r="KIU69"/>
      <c r="KIV69"/>
      <c r="KIW69"/>
      <c r="KIX69"/>
      <c r="KIY69"/>
      <c r="KIZ69"/>
      <c r="KJA69"/>
      <c r="KJB69"/>
      <c r="KJC69"/>
      <c r="KJD69"/>
      <c r="KJE69"/>
      <c r="KJF69"/>
      <c r="KJG69"/>
      <c r="KJH69"/>
      <c r="KJI69"/>
      <c r="KJJ69"/>
      <c r="KJK69"/>
      <c r="KJL69"/>
      <c r="KJM69"/>
      <c r="KJN69"/>
      <c r="KJO69"/>
      <c r="KJP69"/>
      <c r="KJQ69"/>
      <c r="KJR69"/>
      <c r="KJS69"/>
      <c r="KJT69"/>
      <c r="KJU69"/>
      <c r="KJV69"/>
      <c r="KJW69"/>
      <c r="KJX69"/>
      <c r="KJY69"/>
      <c r="KJZ69"/>
      <c r="KKA69"/>
      <c r="KKB69"/>
      <c r="KKC69"/>
      <c r="KKD69"/>
      <c r="KKE69"/>
      <c r="KKF69"/>
      <c r="KKG69"/>
      <c r="KKH69"/>
      <c r="KKI69"/>
      <c r="KKJ69"/>
      <c r="KKK69"/>
      <c r="KKL69"/>
      <c r="KKM69"/>
      <c r="KKN69"/>
      <c r="KKO69"/>
      <c r="KKP69"/>
      <c r="KKQ69"/>
      <c r="KKR69"/>
      <c r="KKS69"/>
      <c r="KKT69"/>
      <c r="KKU69"/>
      <c r="KKV69"/>
      <c r="KKW69"/>
      <c r="KKX69"/>
      <c r="KKY69"/>
      <c r="KKZ69"/>
      <c r="KLA69"/>
      <c r="KLB69"/>
      <c r="KLC69"/>
      <c r="KLD69"/>
      <c r="KLE69"/>
      <c r="KLF69"/>
      <c r="KLG69"/>
      <c r="KLH69"/>
      <c r="KLI69"/>
      <c r="KLJ69"/>
      <c r="KLK69"/>
      <c r="KLL69"/>
      <c r="KLM69"/>
      <c r="KLN69"/>
      <c r="KLO69"/>
      <c r="KLP69"/>
      <c r="KLQ69"/>
      <c r="KLR69"/>
      <c r="KLS69"/>
      <c r="KLT69"/>
      <c r="KLU69"/>
      <c r="KLV69"/>
      <c r="KLW69"/>
      <c r="KLX69"/>
      <c r="KLY69"/>
      <c r="KLZ69"/>
      <c r="KMA69"/>
      <c r="KMB69"/>
      <c r="KMC69"/>
      <c r="KMD69"/>
      <c r="KME69"/>
      <c r="KMF69"/>
      <c r="KMG69"/>
      <c r="KMH69"/>
      <c r="KMI69"/>
      <c r="KMJ69"/>
      <c r="KMK69"/>
      <c r="KML69"/>
      <c r="KMM69"/>
      <c r="KMN69"/>
      <c r="KMO69"/>
      <c r="KMP69"/>
      <c r="KMQ69"/>
      <c r="KMR69"/>
      <c r="KMS69"/>
      <c r="KMT69"/>
      <c r="KMU69"/>
      <c r="KMV69"/>
      <c r="KMW69"/>
      <c r="KMX69"/>
      <c r="KMY69"/>
      <c r="KMZ69"/>
      <c r="KNA69"/>
      <c r="KNB69"/>
      <c r="KNC69"/>
      <c r="KND69"/>
      <c r="KNE69"/>
      <c r="KNF69"/>
      <c r="KNG69"/>
      <c r="KNH69"/>
      <c r="KNI69"/>
      <c r="KNJ69"/>
      <c r="KNK69"/>
      <c r="KNL69"/>
      <c r="KNM69"/>
      <c r="KNN69"/>
      <c r="KNO69"/>
      <c r="KNP69"/>
      <c r="KNQ69"/>
      <c r="KNR69"/>
      <c r="KNS69"/>
      <c r="KNT69"/>
      <c r="KNU69"/>
      <c r="KNV69"/>
      <c r="KNW69"/>
      <c r="KNX69"/>
      <c r="KNY69"/>
      <c r="KNZ69"/>
      <c r="KOA69"/>
      <c r="KOB69"/>
      <c r="KOC69"/>
      <c r="KOD69"/>
      <c r="KOE69"/>
      <c r="KOF69"/>
      <c r="KOG69"/>
      <c r="KOH69"/>
      <c r="KOI69"/>
      <c r="KOJ69"/>
      <c r="KOK69"/>
      <c r="KOL69"/>
      <c r="KOM69"/>
      <c r="KON69"/>
      <c r="KOO69"/>
      <c r="KOP69"/>
      <c r="KOQ69"/>
      <c r="KOR69"/>
      <c r="KOS69"/>
      <c r="KOT69"/>
      <c r="KOU69"/>
      <c r="KOV69"/>
      <c r="KOW69"/>
      <c r="KOX69"/>
      <c r="KOY69"/>
      <c r="KOZ69"/>
      <c r="KPA69"/>
      <c r="KPB69"/>
      <c r="KPC69"/>
      <c r="KPD69"/>
      <c r="KPE69"/>
      <c r="KPF69"/>
      <c r="KPG69"/>
      <c r="KPH69"/>
      <c r="KPI69"/>
      <c r="KPJ69"/>
      <c r="KPK69"/>
      <c r="KPL69"/>
      <c r="KPM69"/>
      <c r="KPN69"/>
      <c r="KPO69"/>
      <c r="KPP69"/>
      <c r="KPQ69"/>
      <c r="KPR69"/>
      <c r="KPS69"/>
      <c r="KPT69"/>
      <c r="KPU69"/>
      <c r="KPV69"/>
      <c r="KPW69"/>
      <c r="KPX69"/>
      <c r="KPY69"/>
      <c r="KPZ69"/>
      <c r="KQA69"/>
      <c r="KQB69"/>
      <c r="KQC69"/>
      <c r="KQD69"/>
      <c r="KQE69"/>
      <c r="KQF69"/>
      <c r="KQG69"/>
      <c r="KQH69"/>
      <c r="KQI69"/>
      <c r="KQJ69"/>
      <c r="KQK69"/>
      <c r="KQL69"/>
      <c r="KQM69"/>
      <c r="KQN69"/>
      <c r="KQO69"/>
      <c r="KQP69"/>
      <c r="KQQ69"/>
      <c r="KQR69"/>
      <c r="KQS69"/>
      <c r="KQT69"/>
      <c r="KQU69"/>
      <c r="KQV69"/>
      <c r="KQW69"/>
      <c r="KQX69"/>
      <c r="KQY69"/>
      <c r="KQZ69"/>
      <c r="KRA69"/>
      <c r="KRB69"/>
      <c r="KRC69"/>
      <c r="KRD69"/>
      <c r="KRE69"/>
      <c r="KRF69"/>
      <c r="KRG69"/>
      <c r="KRH69"/>
      <c r="KRI69"/>
      <c r="KRJ69"/>
      <c r="KRK69"/>
      <c r="KRL69"/>
      <c r="KRM69"/>
      <c r="KRN69"/>
      <c r="KRO69"/>
      <c r="KRP69"/>
      <c r="KRQ69"/>
      <c r="KRR69"/>
      <c r="KRS69"/>
      <c r="KRT69"/>
      <c r="KRU69"/>
      <c r="KRV69"/>
      <c r="KRW69"/>
      <c r="KRX69"/>
      <c r="KRY69"/>
      <c r="KRZ69"/>
      <c r="KSA69"/>
      <c r="KSB69"/>
      <c r="KSC69"/>
      <c r="KSD69"/>
      <c r="KSE69"/>
      <c r="KSF69"/>
      <c r="KSG69"/>
      <c r="KSH69"/>
      <c r="KSI69"/>
      <c r="KSJ69"/>
      <c r="KSK69"/>
      <c r="KSL69"/>
      <c r="KSM69"/>
      <c r="KSN69"/>
      <c r="KSO69"/>
      <c r="KSP69"/>
      <c r="KSQ69"/>
      <c r="KSR69"/>
      <c r="KSS69"/>
      <c r="KST69"/>
      <c r="KSU69"/>
      <c r="KSV69"/>
      <c r="KSW69"/>
      <c r="KSX69"/>
      <c r="KSY69"/>
      <c r="KSZ69"/>
      <c r="KTA69"/>
      <c r="KTB69"/>
      <c r="KTC69"/>
      <c r="KTD69"/>
      <c r="KTE69"/>
      <c r="KTF69"/>
      <c r="KTG69"/>
      <c r="KTH69"/>
      <c r="KTI69"/>
      <c r="KTJ69"/>
      <c r="KTK69"/>
      <c r="KTL69"/>
      <c r="KTM69"/>
      <c r="KTN69"/>
      <c r="KTO69"/>
      <c r="KTP69"/>
      <c r="KTQ69"/>
      <c r="KTR69"/>
      <c r="KTS69"/>
      <c r="KTT69"/>
      <c r="KTU69"/>
      <c r="KTV69"/>
      <c r="KTW69"/>
      <c r="KTX69"/>
      <c r="KTY69"/>
      <c r="KTZ69"/>
      <c r="KUA69"/>
      <c r="KUB69"/>
      <c r="KUC69"/>
      <c r="KUD69"/>
      <c r="KUE69"/>
      <c r="KUF69"/>
      <c r="KUG69"/>
      <c r="KUH69"/>
      <c r="KUI69"/>
      <c r="KUJ69"/>
      <c r="KUK69"/>
      <c r="KUL69"/>
      <c r="KUM69"/>
      <c r="KUN69"/>
      <c r="KUO69"/>
      <c r="KUP69"/>
      <c r="KUQ69"/>
      <c r="KUR69"/>
      <c r="KUS69"/>
      <c r="KUT69"/>
      <c r="KUU69"/>
      <c r="KUV69"/>
      <c r="KUW69"/>
      <c r="KUX69"/>
      <c r="KUY69"/>
      <c r="KUZ69"/>
      <c r="KVA69"/>
      <c r="KVB69"/>
      <c r="KVC69"/>
      <c r="KVD69"/>
      <c r="KVE69"/>
      <c r="KVF69"/>
      <c r="KVG69"/>
      <c r="KVH69"/>
      <c r="KVI69"/>
      <c r="KVJ69"/>
      <c r="KVK69"/>
      <c r="KVL69"/>
      <c r="KVM69"/>
      <c r="KVN69"/>
      <c r="KVO69"/>
      <c r="KVP69"/>
      <c r="KVQ69"/>
      <c r="KVR69"/>
      <c r="KVS69"/>
      <c r="KVT69"/>
      <c r="KVU69"/>
      <c r="KVV69"/>
      <c r="KVW69"/>
      <c r="KVX69"/>
      <c r="KVY69"/>
      <c r="KVZ69"/>
      <c r="KWA69"/>
      <c r="KWB69"/>
      <c r="KWC69"/>
      <c r="KWD69"/>
      <c r="KWE69"/>
      <c r="KWF69"/>
      <c r="KWG69"/>
      <c r="KWH69"/>
      <c r="KWI69"/>
      <c r="KWJ69"/>
      <c r="KWK69"/>
      <c r="KWL69"/>
      <c r="KWM69"/>
      <c r="KWN69"/>
      <c r="KWO69"/>
      <c r="KWP69"/>
      <c r="KWQ69"/>
      <c r="KWR69"/>
      <c r="KWS69"/>
      <c r="KWT69"/>
      <c r="KWU69"/>
      <c r="KWV69"/>
      <c r="KWW69"/>
      <c r="KWX69"/>
      <c r="KWY69"/>
      <c r="KWZ69"/>
      <c r="KXA69"/>
      <c r="KXB69"/>
      <c r="KXC69"/>
      <c r="KXD69"/>
      <c r="KXE69"/>
      <c r="KXF69"/>
      <c r="KXG69"/>
      <c r="KXH69"/>
      <c r="KXI69"/>
      <c r="KXJ69"/>
      <c r="KXK69"/>
      <c r="KXL69"/>
      <c r="KXM69"/>
      <c r="KXN69"/>
      <c r="KXO69"/>
      <c r="KXP69"/>
      <c r="KXQ69"/>
      <c r="KXR69"/>
      <c r="KXS69"/>
      <c r="KXT69"/>
      <c r="KXU69"/>
      <c r="KXV69"/>
      <c r="KXW69"/>
      <c r="KXX69"/>
      <c r="KXY69"/>
      <c r="KXZ69"/>
      <c r="KYA69"/>
      <c r="KYB69"/>
      <c r="KYC69"/>
      <c r="KYD69"/>
      <c r="KYE69"/>
      <c r="KYF69"/>
      <c r="KYG69"/>
      <c r="KYH69"/>
      <c r="KYI69"/>
      <c r="KYJ69"/>
      <c r="KYK69"/>
      <c r="KYL69"/>
      <c r="KYM69"/>
      <c r="KYN69"/>
      <c r="KYO69"/>
      <c r="KYP69"/>
      <c r="KYQ69"/>
      <c r="KYR69"/>
      <c r="KYS69"/>
      <c r="KYT69"/>
      <c r="KYU69"/>
      <c r="KYV69"/>
      <c r="KYW69"/>
      <c r="KYX69"/>
      <c r="KYY69"/>
      <c r="KYZ69"/>
      <c r="KZA69"/>
      <c r="KZB69"/>
      <c r="KZC69"/>
      <c r="KZD69"/>
      <c r="KZE69"/>
      <c r="KZF69"/>
      <c r="KZG69"/>
      <c r="KZH69"/>
      <c r="KZI69"/>
      <c r="KZJ69"/>
      <c r="KZK69"/>
      <c r="KZL69"/>
      <c r="KZM69"/>
      <c r="KZN69"/>
      <c r="KZO69"/>
      <c r="KZP69"/>
      <c r="KZQ69"/>
      <c r="KZR69"/>
      <c r="KZS69"/>
      <c r="KZT69"/>
      <c r="KZU69"/>
      <c r="KZV69"/>
      <c r="KZW69"/>
      <c r="KZX69"/>
      <c r="KZY69"/>
      <c r="KZZ69"/>
      <c r="LAA69"/>
      <c r="LAB69"/>
      <c r="LAC69"/>
      <c r="LAD69"/>
      <c r="LAE69"/>
      <c r="LAF69"/>
      <c r="LAG69"/>
      <c r="LAH69"/>
      <c r="LAI69"/>
      <c r="LAJ69"/>
      <c r="LAK69"/>
      <c r="LAL69"/>
      <c r="LAM69"/>
      <c r="LAN69"/>
      <c r="LAO69"/>
      <c r="LAP69"/>
      <c r="LAQ69"/>
      <c r="LAR69"/>
      <c r="LAS69"/>
      <c r="LAT69"/>
      <c r="LAU69"/>
      <c r="LAV69"/>
      <c r="LAW69"/>
      <c r="LAX69"/>
      <c r="LAY69"/>
      <c r="LAZ69"/>
      <c r="LBA69"/>
      <c r="LBB69"/>
      <c r="LBC69"/>
      <c r="LBD69"/>
      <c r="LBE69"/>
      <c r="LBF69"/>
      <c r="LBG69"/>
      <c r="LBH69"/>
      <c r="LBI69"/>
      <c r="LBJ69"/>
      <c r="LBK69"/>
      <c r="LBL69"/>
      <c r="LBM69"/>
      <c r="LBN69"/>
      <c r="LBO69"/>
      <c r="LBP69"/>
      <c r="LBQ69"/>
      <c r="LBR69"/>
      <c r="LBS69"/>
      <c r="LBT69"/>
      <c r="LBU69"/>
      <c r="LBV69"/>
      <c r="LBW69"/>
      <c r="LBX69"/>
      <c r="LBY69"/>
      <c r="LBZ69"/>
      <c r="LCA69"/>
      <c r="LCB69"/>
      <c r="LCC69"/>
      <c r="LCD69"/>
      <c r="LCE69"/>
      <c r="LCF69"/>
      <c r="LCG69"/>
      <c r="LCH69"/>
      <c r="LCI69"/>
      <c r="LCJ69"/>
      <c r="LCK69"/>
      <c r="LCL69"/>
      <c r="LCM69"/>
      <c r="LCN69"/>
      <c r="LCO69"/>
      <c r="LCP69"/>
      <c r="LCQ69"/>
      <c r="LCR69"/>
      <c r="LCS69"/>
      <c r="LCT69"/>
      <c r="LCU69"/>
      <c r="LCV69"/>
      <c r="LCW69"/>
      <c r="LCX69"/>
      <c r="LCY69"/>
      <c r="LCZ69"/>
      <c r="LDA69"/>
      <c r="LDB69"/>
      <c r="LDC69"/>
      <c r="LDD69"/>
      <c r="LDE69"/>
      <c r="LDF69"/>
      <c r="LDG69"/>
      <c r="LDH69"/>
      <c r="LDI69"/>
      <c r="LDJ69"/>
      <c r="LDK69"/>
      <c r="LDL69"/>
      <c r="LDM69"/>
      <c r="LDN69"/>
      <c r="LDO69"/>
      <c r="LDP69"/>
      <c r="LDQ69"/>
      <c r="LDR69"/>
      <c r="LDS69"/>
      <c r="LDT69"/>
      <c r="LDU69"/>
      <c r="LDV69"/>
      <c r="LDW69"/>
      <c r="LDX69"/>
      <c r="LDY69"/>
      <c r="LDZ69"/>
      <c r="LEA69"/>
      <c r="LEB69"/>
      <c r="LEC69"/>
      <c r="LED69"/>
      <c r="LEE69"/>
      <c r="LEF69"/>
      <c r="LEG69"/>
      <c r="LEH69"/>
      <c r="LEI69"/>
      <c r="LEJ69"/>
      <c r="LEK69"/>
      <c r="LEL69"/>
      <c r="LEM69"/>
      <c r="LEN69"/>
      <c r="LEO69"/>
      <c r="LEP69"/>
      <c r="LEQ69"/>
      <c r="LER69"/>
      <c r="LES69"/>
      <c r="LET69"/>
      <c r="LEU69"/>
      <c r="LEV69"/>
      <c r="LEW69"/>
      <c r="LEX69"/>
      <c r="LEY69"/>
      <c r="LEZ69"/>
      <c r="LFA69"/>
      <c r="LFB69"/>
      <c r="LFC69"/>
      <c r="LFD69"/>
      <c r="LFE69"/>
      <c r="LFF69"/>
      <c r="LFG69"/>
      <c r="LFH69"/>
      <c r="LFI69"/>
      <c r="LFJ69"/>
      <c r="LFK69"/>
      <c r="LFL69"/>
      <c r="LFM69"/>
      <c r="LFN69"/>
      <c r="LFO69"/>
      <c r="LFP69"/>
      <c r="LFQ69"/>
      <c r="LFR69"/>
      <c r="LFS69"/>
      <c r="LFT69"/>
      <c r="LFU69"/>
      <c r="LFV69"/>
      <c r="LFW69"/>
      <c r="LFX69"/>
      <c r="LFY69"/>
      <c r="LFZ69"/>
      <c r="LGA69"/>
      <c r="LGB69"/>
      <c r="LGC69"/>
      <c r="LGD69"/>
      <c r="LGE69"/>
      <c r="LGF69"/>
      <c r="LGG69"/>
      <c r="LGH69"/>
      <c r="LGI69"/>
      <c r="LGJ69"/>
      <c r="LGK69"/>
      <c r="LGL69"/>
      <c r="LGM69"/>
      <c r="LGN69"/>
      <c r="LGO69"/>
      <c r="LGP69"/>
      <c r="LGQ69"/>
      <c r="LGR69"/>
      <c r="LGS69"/>
      <c r="LGT69"/>
      <c r="LGU69"/>
      <c r="LGV69"/>
      <c r="LGW69"/>
      <c r="LGX69"/>
      <c r="LGY69"/>
      <c r="LGZ69"/>
      <c r="LHA69"/>
      <c r="LHB69"/>
      <c r="LHC69"/>
      <c r="LHD69"/>
      <c r="LHE69"/>
      <c r="LHF69"/>
      <c r="LHG69"/>
      <c r="LHH69"/>
      <c r="LHI69"/>
      <c r="LHJ69"/>
      <c r="LHK69"/>
      <c r="LHL69"/>
      <c r="LHM69"/>
      <c r="LHN69"/>
      <c r="LHO69"/>
      <c r="LHP69"/>
      <c r="LHQ69"/>
      <c r="LHR69"/>
      <c r="LHS69"/>
      <c r="LHT69"/>
      <c r="LHU69"/>
      <c r="LHV69"/>
      <c r="LHW69"/>
      <c r="LHX69"/>
      <c r="LHY69"/>
      <c r="LHZ69"/>
      <c r="LIA69"/>
      <c r="LIB69"/>
      <c r="LIC69"/>
      <c r="LID69"/>
      <c r="LIE69"/>
      <c r="LIF69"/>
      <c r="LIG69"/>
      <c r="LIH69"/>
      <c r="LII69"/>
      <c r="LIJ69"/>
      <c r="LIK69"/>
      <c r="LIL69"/>
      <c r="LIM69"/>
      <c r="LIN69"/>
      <c r="LIO69"/>
      <c r="LIP69"/>
      <c r="LIQ69"/>
      <c r="LIR69"/>
      <c r="LIS69"/>
      <c r="LIT69"/>
      <c r="LIU69"/>
      <c r="LIV69"/>
      <c r="LIW69"/>
      <c r="LIX69"/>
      <c r="LIY69"/>
      <c r="LIZ69"/>
      <c r="LJA69"/>
      <c r="LJB69"/>
      <c r="LJC69"/>
      <c r="LJD69"/>
      <c r="LJE69"/>
      <c r="LJF69"/>
      <c r="LJG69"/>
      <c r="LJH69"/>
      <c r="LJI69"/>
      <c r="LJJ69"/>
      <c r="LJK69"/>
      <c r="LJL69"/>
      <c r="LJM69"/>
      <c r="LJN69"/>
      <c r="LJO69"/>
      <c r="LJP69"/>
      <c r="LJQ69"/>
      <c r="LJR69"/>
      <c r="LJS69"/>
      <c r="LJT69"/>
      <c r="LJU69"/>
      <c r="LJV69"/>
      <c r="LJW69"/>
      <c r="LJX69"/>
      <c r="LJY69"/>
      <c r="LJZ69"/>
      <c r="LKA69"/>
      <c r="LKB69"/>
      <c r="LKC69"/>
      <c r="LKD69"/>
      <c r="LKE69"/>
      <c r="LKF69"/>
      <c r="LKG69"/>
      <c r="LKH69"/>
      <c r="LKI69"/>
      <c r="LKJ69"/>
      <c r="LKK69"/>
      <c r="LKL69"/>
      <c r="LKM69"/>
      <c r="LKN69"/>
      <c r="LKO69"/>
      <c r="LKP69"/>
      <c r="LKQ69"/>
      <c r="LKR69"/>
      <c r="LKS69"/>
      <c r="LKT69"/>
      <c r="LKU69"/>
      <c r="LKV69"/>
      <c r="LKW69"/>
      <c r="LKX69"/>
      <c r="LKY69"/>
      <c r="LKZ69"/>
      <c r="LLA69"/>
      <c r="LLB69"/>
      <c r="LLC69"/>
      <c r="LLD69"/>
      <c r="LLE69"/>
      <c r="LLF69"/>
      <c r="LLG69"/>
      <c r="LLH69"/>
      <c r="LLI69"/>
      <c r="LLJ69"/>
      <c r="LLK69"/>
      <c r="LLL69"/>
      <c r="LLM69"/>
      <c r="LLN69"/>
      <c r="LLO69"/>
      <c r="LLP69"/>
      <c r="LLQ69"/>
      <c r="LLR69"/>
      <c r="LLS69"/>
      <c r="LLT69"/>
      <c r="LLU69"/>
      <c r="LLV69"/>
      <c r="LLW69"/>
      <c r="LLX69"/>
      <c r="LLY69"/>
      <c r="LLZ69"/>
      <c r="LMA69"/>
      <c r="LMB69"/>
      <c r="LMC69"/>
      <c r="LMD69"/>
      <c r="LME69"/>
      <c r="LMF69"/>
      <c r="LMG69"/>
      <c r="LMH69"/>
      <c r="LMI69"/>
      <c r="LMJ69"/>
      <c r="LMK69"/>
      <c r="LML69"/>
      <c r="LMM69"/>
      <c r="LMN69"/>
      <c r="LMO69"/>
      <c r="LMP69"/>
      <c r="LMQ69"/>
      <c r="LMR69"/>
      <c r="LMS69"/>
      <c r="LMT69"/>
      <c r="LMU69"/>
      <c r="LMV69"/>
      <c r="LMW69"/>
      <c r="LMX69"/>
      <c r="LMY69"/>
      <c r="LMZ69"/>
      <c r="LNA69"/>
      <c r="LNB69"/>
      <c r="LNC69"/>
      <c r="LND69"/>
      <c r="LNE69"/>
      <c r="LNF69"/>
      <c r="LNG69"/>
      <c r="LNH69"/>
      <c r="LNI69"/>
      <c r="LNJ69"/>
      <c r="LNK69"/>
      <c r="LNL69"/>
      <c r="LNM69"/>
      <c r="LNN69"/>
      <c r="LNO69"/>
      <c r="LNP69"/>
      <c r="LNQ69"/>
      <c r="LNR69"/>
      <c r="LNS69"/>
      <c r="LNT69"/>
      <c r="LNU69"/>
      <c r="LNV69"/>
      <c r="LNW69"/>
      <c r="LNX69"/>
      <c r="LNY69"/>
      <c r="LNZ69"/>
      <c r="LOA69"/>
      <c r="LOB69"/>
      <c r="LOC69"/>
      <c r="LOD69"/>
      <c r="LOE69"/>
      <c r="LOF69"/>
      <c r="LOG69"/>
      <c r="LOH69"/>
      <c r="LOI69"/>
      <c r="LOJ69"/>
      <c r="LOK69"/>
      <c r="LOL69"/>
      <c r="LOM69"/>
      <c r="LON69"/>
      <c r="LOO69"/>
      <c r="LOP69"/>
      <c r="LOQ69"/>
      <c r="LOR69"/>
      <c r="LOS69"/>
      <c r="LOT69"/>
      <c r="LOU69"/>
      <c r="LOV69"/>
      <c r="LOW69"/>
      <c r="LOX69"/>
      <c r="LOY69"/>
      <c r="LOZ69"/>
      <c r="LPA69"/>
      <c r="LPB69"/>
      <c r="LPC69"/>
      <c r="LPD69"/>
      <c r="LPE69"/>
      <c r="LPF69"/>
      <c r="LPG69"/>
      <c r="LPH69"/>
      <c r="LPI69"/>
      <c r="LPJ69"/>
      <c r="LPK69"/>
      <c r="LPL69"/>
      <c r="LPM69"/>
      <c r="LPN69"/>
      <c r="LPO69"/>
      <c r="LPP69"/>
      <c r="LPQ69"/>
      <c r="LPR69"/>
      <c r="LPS69"/>
      <c r="LPT69"/>
      <c r="LPU69"/>
      <c r="LPV69"/>
      <c r="LPW69"/>
      <c r="LPX69"/>
      <c r="LPY69"/>
      <c r="LPZ69"/>
      <c r="LQA69"/>
      <c r="LQB69"/>
      <c r="LQC69"/>
      <c r="LQD69"/>
      <c r="LQE69"/>
      <c r="LQF69"/>
      <c r="LQG69"/>
      <c r="LQH69"/>
      <c r="LQI69"/>
      <c r="LQJ69"/>
      <c r="LQK69"/>
      <c r="LQL69"/>
      <c r="LQM69"/>
      <c r="LQN69"/>
      <c r="LQO69"/>
      <c r="LQP69"/>
      <c r="LQQ69"/>
      <c r="LQR69"/>
      <c r="LQS69"/>
      <c r="LQT69"/>
      <c r="LQU69"/>
      <c r="LQV69"/>
      <c r="LQW69"/>
      <c r="LQX69"/>
      <c r="LQY69"/>
      <c r="LQZ69"/>
      <c r="LRA69"/>
      <c r="LRB69"/>
      <c r="LRC69"/>
      <c r="LRD69"/>
      <c r="LRE69"/>
      <c r="LRF69"/>
      <c r="LRG69"/>
      <c r="LRH69"/>
      <c r="LRI69"/>
      <c r="LRJ69"/>
      <c r="LRK69"/>
      <c r="LRL69"/>
      <c r="LRM69"/>
      <c r="LRN69"/>
      <c r="LRO69"/>
      <c r="LRP69"/>
      <c r="LRQ69"/>
      <c r="LRR69"/>
      <c r="LRS69"/>
      <c r="LRT69"/>
      <c r="LRU69"/>
      <c r="LRV69"/>
      <c r="LRW69"/>
      <c r="LRX69"/>
      <c r="LRY69"/>
      <c r="LRZ69"/>
      <c r="LSA69"/>
      <c r="LSB69"/>
      <c r="LSC69"/>
      <c r="LSD69"/>
      <c r="LSE69"/>
      <c r="LSF69"/>
      <c r="LSG69"/>
      <c r="LSH69"/>
      <c r="LSI69"/>
      <c r="LSJ69"/>
      <c r="LSK69"/>
      <c r="LSL69"/>
      <c r="LSM69"/>
      <c r="LSN69"/>
      <c r="LSO69"/>
      <c r="LSP69"/>
      <c r="LSQ69"/>
      <c r="LSR69"/>
      <c r="LSS69"/>
      <c r="LST69"/>
      <c r="LSU69"/>
      <c r="LSV69"/>
      <c r="LSW69"/>
      <c r="LSX69"/>
      <c r="LSY69"/>
      <c r="LSZ69"/>
      <c r="LTA69"/>
      <c r="LTB69"/>
      <c r="LTC69"/>
      <c r="LTD69"/>
      <c r="LTE69"/>
      <c r="LTF69"/>
      <c r="LTG69"/>
      <c r="LTH69"/>
      <c r="LTI69"/>
      <c r="LTJ69"/>
      <c r="LTK69"/>
      <c r="LTL69"/>
      <c r="LTM69"/>
      <c r="LTN69"/>
      <c r="LTO69"/>
      <c r="LTP69"/>
      <c r="LTQ69"/>
      <c r="LTR69"/>
      <c r="LTS69"/>
      <c r="LTT69"/>
      <c r="LTU69"/>
      <c r="LTV69"/>
      <c r="LTW69"/>
      <c r="LTX69"/>
      <c r="LTY69"/>
      <c r="LTZ69"/>
      <c r="LUA69"/>
      <c r="LUB69"/>
      <c r="LUC69"/>
      <c r="LUD69"/>
      <c r="LUE69"/>
      <c r="LUF69"/>
      <c r="LUG69"/>
      <c r="LUH69"/>
      <c r="LUI69"/>
      <c r="LUJ69"/>
      <c r="LUK69"/>
      <c r="LUL69"/>
      <c r="LUM69"/>
      <c r="LUN69"/>
      <c r="LUO69"/>
      <c r="LUP69"/>
      <c r="LUQ69"/>
      <c r="LUR69"/>
      <c r="LUS69"/>
      <c r="LUT69"/>
      <c r="LUU69"/>
      <c r="LUV69"/>
      <c r="LUW69"/>
      <c r="LUX69"/>
      <c r="LUY69"/>
      <c r="LUZ69"/>
      <c r="LVA69"/>
      <c r="LVB69"/>
      <c r="LVC69"/>
      <c r="LVD69"/>
      <c r="LVE69"/>
      <c r="LVF69"/>
      <c r="LVG69"/>
      <c r="LVH69"/>
      <c r="LVI69"/>
      <c r="LVJ69"/>
      <c r="LVK69"/>
      <c r="LVL69"/>
      <c r="LVM69"/>
      <c r="LVN69"/>
      <c r="LVO69"/>
      <c r="LVP69"/>
      <c r="LVQ69"/>
      <c r="LVR69"/>
      <c r="LVS69"/>
      <c r="LVT69"/>
      <c r="LVU69"/>
      <c r="LVV69"/>
      <c r="LVW69"/>
      <c r="LVX69"/>
      <c r="LVY69"/>
      <c r="LVZ69"/>
      <c r="LWA69"/>
      <c r="LWB69"/>
      <c r="LWC69"/>
      <c r="LWD69"/>
      <c r="LWE69"/>
      <c r="LWF69"/>
      <c r="LWG69"/>
      <c r="LWH69"/>
      <c r="LWI69"/>
      <c r="LWJ69"/>
      <c r="LWK69"/>
      <c r="LWL69"/>
      <c r="LWM69"/>
      <c r="LWN69"/>
      <c r="LWO69"/>
      <c r="LWP69"/>
      <c r="LWQ69"/>
      <c r="LWR69"/>
      <c r="LWS69"/>
      <c r="LWT69"/>
      <c r="LWU69"/>
      <c r="LWV69"/>
      <c r="LWW69"/>
      <c r="LWX69"/>
      <c r="LWY69"/>
      <c r="LWZ69"/>
      <c r="LXA69"/>
      <c r="LXB69"/>
      <c r="LXC69"/>
      <c r="LXD69"/>
      <c r="LXE69"/>
      <c r="LXF69"/>
      <c r="LXG69"/>
      <c r="LXH69"/>
      <c r="LXI69"/>
      <c r="LXJ69"/>
      <c r="LXK69"/>
      <c r="LXL69"/>
      <c r="LXM69"/>
      <c r="LXN69"/>
      <c r="LXO69"/>
      <c r="LXP69"/>
      <c r="LXQ69"/>
      <c r="LXR69"/>
      <c r="LXS69"/>
      <c r="LXT69"/>
      <c r="LXU69"/>
      <c r="LXV69"/>
      <c r="LXW69"/>
      <c r="LXX69"/>
      <c r="LXY69"/>
      <c r="LXZ69"/>
      <c r="LYA69"/>
      <c r="LYB69"/>
      <c r="LYC69"/>
      <c r="LYD69"/>
      <c r="LYE69"/>
      <c r="LYF69"/>
      <c r="LYG69"/>
      <c r="LYH69"/>
      <c r="LYI69"/>
      <c r="LYJ69"/>
      <c r="LYK69"/>
      <c r="LYL69"/>
      <c r="LYM69"/>
      <c r="LYN69"/>
      <c r="LYO69"/>
      <c r="LYP69"/>
      <c r="LYQ69"/>
      <c r="LYR69"/>
      <c r="LYS69"/>
      <c r="LYT69"/>
      <c r="LYU69"/>
      <c r="LYV69"/>
      <c r="LYW69"/>
      <c r="LYX69"/>
      <c r="LYY69"/>
      <c r="LYZ69"/>
      <c r="LZA69"/>
      <c r="LZB69"/>
      <c r="LZC69"/>
      <c r="LZD69"/>
      <c r="LZE69"/>
      <c r="LZF69"/>
      <c r="LZG69"/>
      <c r="LZH69"/>
      <c r="LZI69"/>
      <c r="LZJ69"/>
      <c r="LZK69"/>
      <c r="LZL69"/>
      <c r="LZM69"/>
      <c r="LZN69"/>
      <c r="LZO69"/>
      <c r="LZP69"/>
      <c r="LZQ69"/>
      <c r="LZR69"/>
      <c r="LZS69"/>
      <c r="LZT69"/>
      <c r="LZU69"/>
      <c r="LZV69"/>
      <c r="LZW69"/>
      <c r="LZX69"/>
      <c r="LZY69"/>
      <c r="LZZ69"/>
      <c r="MAA69"/>
      <c r="MAB69"/>
      <c r="MAC69"/>
      <c r="MAD69"/>
      <c r="MAE69"/>
      <c r="MAF69"/>
      <c r="MAG69"/>
      <c r="MAH69"/>
      <c r="MAI69"/>
      <c r="MAJ69"/>
      <c r="MAK69"/>
      <c r="MAL69"/>
      <c r="MAM69"/>
      <c r="MAN69"/>
      <c r="MAO69"/>
      <c r="MAP69"/>
      <c r="MAQ69"/>
      <c r="MAR69"/>
      <c r="MAS69"/>
      <c r="MAT69"/>
      <c r="MAU69"/>
      <c r="MAV69"/>
      <c r="MAW69"/>
      <c r="MAX69"/>
      <c r="MAY69"/>
      <c r="MAZ69"/>
      <c r="MBA69"/>
      <c r="MBB69"/>
      <c r="MBC69"/>
      <c r="MBD69"/>
      <c r="MBE69"/>
      <c r="MBF69"/>
      <c r="MBG69"/>
      <c r="MBH69"/>
      <c r="MBI69"/>
      <c r="MBJ69"/>
      <c r="MBK69"/>
      <c r="MBL69"/>
      <c r="MBM69"/>
      <c r="MBN69"/>
      <c r="MBO69"/>
      <c r="MBP69"/>
      <c r="MBQ69"/>
      <c r="MBR69"/>
      <c r="MBS69"/>
      <c r="MBT69"/>
      <c r="MBU69"/>
      <c r="MBV69"/>
      <c r="MBW69"/>
      <c r="MBX69"/>
      <c r="MBY69"/>
      <c r="MBZ69"/>
      <c r="MCA69"/>
      <c r="MCB69"/>
      <c r="MCC69"/>
      <c r="MCD69"/>
      <c r="MCE69"/>
      <c r="MCF69"/>
      <c r="MCG69"/>
      <c r="MCH69"/>
      <c r="MCI69"/>
      <c r="MCJ69"/>
      <c r="MCK69"/>
      <c r="MCL69"/>
      <c r="MCM69"/>
      <c r="MCN69"/>
      <c r="MCO69"/>
      <c r="MCP69"/>
      <c r="MCQ69"/>
      <c r="MCR69"/>
      <c r="MCS69"/>
      <c r="MCT69"/>
      <c r="MCU69"/>
      <c r="MCV69"/>
      <c r="MCW69"/>
      <c r="MCX69"/>
      <c r="MCY69"/>
      <c r="MCZ69"/>
      <c r="MDA69"/>
      <c r="MDB69"/>
      <c r="MDC69"/>
      <c r="MDD69"/>
      <c r="MDE69"/>
      <c r="MDF69"/>
      <c r="MDG69"/>
      <c r="MDH69"/>
      <c r="MDI69"/>
      <c r="MDJ69"/>
      <c r="MDK69"/>
      <c r="MDL69"/>
      <c r="MDM69"/>
      <c r="MDN69"/>
      <c r="MDO69"/>
      <c r="MDP69"/>
      <c r="MDQ69"/>
      <c r="MDR69"/>
      <c r="MDS69"/>
      <c r="MDT69"/>
      <c r="MDU69"/>
      <c r="MDV69"/>
      <c r="MDW69"/>
      <c r="MDX69"/>
      <c r="MDY69"/>
      <c r="MDZ69"/>
      <c r="MEA69"/>
      <c r="MEB69"/>
      <c r="MEC69"/>
      <c r="MED69"/>
      <c r="MEE69"/>
      <c r="MEF69"/>
      <c r="MEG69"/>
      <c r="MEH69"/>
      <c r="MEI69"/>
      <c r="MEJ69"/>
      <c r="MEK69"/>
      <c r="MEL69"/>
      <c r="MEM69"/>
      <c r="MEN69"/>
      <c r="MEO69"/>
      <c r="MEP69"/>
      <c r="MEQ69"/>
      <c r="MER69"/>
      <c r="MES69"/>
      <c r="MET69"/>
      <c r="MEU69"/>
      <c r="MEV69"/>
      <c r="MEW69"/>
      <c r="MEX69"/>
      <c r="MEY69"/>
      <c r="MEZ69"/>
      <c r="MFA69"/>
      <c r="MFB69"/>
      <c r="MFC69"/>
      <c r="MFD69"/>
      <c r="MFE69"/>
      <c r="MFF69"/>
      <c r="MFG69"/>
      <c r="MFH69"/>
      <c r="MFI69"/>
      <c r="MFJ69"/>
      <c r="MFK69"/>
      <c r="MFL69"/>
      <c r="MFM69"/>
      <c r="MFN69"/>
      <c r="MFO69"/>
      <c r="MFP69"/>
      <c r="MFQ69"/>
      <c r="MFR69"/>
      <c r="MFS69"/>
      <c r="MFT69"/>
      <c r="MFU69"/>
      <c r="MFV69"/>
      <c r="MFW69"/>
      <c r="MFX69"/>
      <c r="MFY69"/>
      <c r="MFZ69"/>
      <c r="MGA69"/>
      <c r="MGB69"/>
      <c r="MGC69"/>
      <c r="MGD69"/>
      <c r="MGE69"/>
      <c r="MGF69"/>
      <c r="MGG69"/>
      <c r="MGH69"/>
      <c r="MGI69"/>
      <c r="MGJ69"/>
      <c r="MGK69"/>
      <c r="MGL69"/>
      <c r="MGM69"/>
      <c r="MGN69"/>
      <c r="MGO69"/>
      <c r="MGP69"/>
      <c r="MGQ69"/>
      <c r="MGR69"/>
      <c r="MGS69"/>
      <c r="MGT69"/>
      <c r="MGU69"/>
      <c r="MGV69"/>
      <c r="MGW69"/>
      <c r="MGX69"/>
      <c r="MGY69"/>
      <c r="MGZ69"/>
      <c r="MHA69"/>
      <c r="MHB69"/>
      <c r="MHC69"/>
      <c r="MHD69"/>
      <c r="MHE69"/>
      <c r="MHF69"/>
      <c r="MHG69"/>
      <c r="MHH69"/>
      <c r="MHI69"/>
      <c r="MHJ69"/>
      <c r="MHK69"/>
      <c r="MHL69"/>
      <c r="MHM69"/>
      <c r="MHN69"/>
      <c r="MHO69"/>
      <c r="MHP69"/>
      <c r="MHQ69"/>
      <c r="MHR69"/>
      <c r="MHS69"/>
      <c r="MHT69"/>
      <c r="MHU69"/>
      <c r="MHV69"/>
      <c r="MHW69"/>
      <c r="MHX69"/>
      <c r="MHY69"/>
      <c r="MHZ69"/>
      <c r="MIA69"/>
      <c r="MIB69"/>
      <c r="MIC69"/>
      <c r="MID69"/>
      <c r="MIE69"/>
      <c r="MIF69"/>
      <c r="MIG69"/>
      <c r="MIH69"/>
      <c r="MII69"/>
      <c r="MIJ69"/>
      <c r="MIK69"/>
      <c r="MIL69"/>
      <c r="MIM69"/>
      <c r="MIN69"/>
      <c r="MIO69"/>
      <c r="MIP69"/>
      <c r="MIQ69"/>
      <c r="MIR69"/>
      <c r="MIS69"/>
      <c r="MIT69"/>
      <c r="MIU69"/>
      <c r="MIV69"/>
      <c r="MIW69"/>
      <c r="MIX69"/>
      <c r="MIY69"/>
      <c r="MIZ69"/>
      <c r="MJA69"/>
      <c r="MJB69"/>
      <c r="MJC69"/>
      <c r="MJD69"/>
      <c r="MJE69"/>
      <c r="MJF69"/>
      <c r="MJG69"/>
      <c r="MJH69"/>
      <c r="MJI69"/>
      <c r="MJJ69"/>
      <c r="MJK69"/>
      <c r="MJL69"/>
      <c r="MJM69"/>
      <c r="MJN69"/>
      <c r="MJO69"/>
      <c r="MJP69"/>
      <c r="MJQ69"/>
      <c r="MJR69"/>
      <c r="MJS69"/>
      <c r="MJT69"/>
      <c r="MJU69"/>
      <c r="MJV69"/>
      <c r="MJW69"/>
      <c r="MJX69"/>
      <c r="MJY69"/>
      <c r="MJZ69"/>
      <c r="MKA69"/>
      <c r="MKB69"/>
      <c r="MKC69"/>
      <c r="MKD69"/>
      <c r="MKE69"/>
      <c r="MKF69"/>
      <c r="MKG69"/>
      <c r="MKH69"/>
      <c r="MKI69"/>
      <c r="MKJ69"/>
      <c r="MKK69"/>
      <c r="MKL69"/>
      <c r="MKM69"/>
      <c r="MKN69"/>
      <c r="MKO69"/>
      <c r="MKP69"/>
      <c r="MKQ69"/>
      <c r="MKR69"/>
      <c r="MKS69"/>
      <c r="MKT69"/>
      <c r="MKU69"/>
      <c r="MKV69"/>
      <c r="MKW69"/>
      <c r="MKX69"/>
      <c r="MKY69"/>
      <c r="MKZ69"/>
      <c r="MLA69"/>
      <c r="MLB69"/>
      <c r="MLC69"/>
      <c r="MLD69"/>
      <c r="MLE69"/>
      <c r="MLF69"/>
      <c r="MLG69"/>
      <c r="MLH69"/>
      <c r="MLI69"/>
      <c r="MLJ69"/>
      <c r="MLK69"/>
      <c r="MLL69"/>
      <c r="MLM69"/>
      <c r="MLN69"/>
      <c r="MLO69"/>
      <c r="MLP69"/>
      <c r="MLQ69"/>
      <c r="MLR69"/>
      <c r="MLS69"/>
      <c r="MLT69"/>
      <c r="MLU69"/>
      <c r="MLV69"/>
      <c r="MLW69"/>
      <c r="MLX69"/>
      <c r="MLY69"/>
      <c r="MLZ69"/>
      <c r="MMA69"/>
      <c r="MMB69"/>
      <c r="MMC69"/>
      <c r="MMD69"/>
      <c r="MME69"/>
      <c r="MMF69"/>
      <c r="MMG69"/>
      <c r="MMH69"/>
      <c r="MMI69"/>
      <c r="MMJ69"/>
      <c r="MMK69"/>
      <c r="MML69"/>
      <c r="MMM69"/>
      <c r="MMN69"/>
      <c r="MMO69"/>
      <c r="MMP69"/>
      <c r="MMQ69"/>
      <c r="MMR69"/>
      <c r="MMS69"/>
      <c r="MMT69"/>
      <c r="MMU69"/>
      <c r="MMV69"/>
      <c r="MMW69"/>
      <c r="MMX69"/>
      <c r="MMY69"/>
      <c r="MMZ69"/>
      <c r="MNA69"/>
      <c r="MNB69"/>
      <c r="MNC69"/>
      <c r="MND69"/>
      <c r="MNE69"/>
      <c r="MNF69"/>
      <c r="MNG69"/>
      <c r="MNH69"/>
      <c r="MNI69"/>
      <c r="MNJ69"/>
      <c r="MNK69"/>
      <c r="MNL69"/>
      <c r="MNM69"/>
      <c r="MNN69"/>
      <c r="MNO69"/>
      <c r="MNP69"/>
      <c r="MNQ69"/>
      <c r="MNR69"/>
      <c r="MNS69"/>
      <c r="MNT69"/>
      <c r="MNU69"/>
      <c r="MNV69"/>
      <c r="MNW69"/>
      <c r="MNX69"/>
      <c r="MNY69"/>
      <c r="MNZ69"/>
      <c r="MOA69"/>
      <c r="MOB69"/>
      <c r="MOC69"/>
      <c r="MOD69"/>
      <c r="MOE69"/>
      <c r="MOF69"/>
      <c r="MOG69"/>
      <c r="MOH69"/>
      <c r="MOI69"/>
      <c r="MOJ69"/>
      <c r="MOK69"/>
      <c r="MOL69"/>
      <c r="MOM69"/>
      <c r="MON69"/>
      <c r="MOO69"/>
      <c r="MOP69"/>
      <c r="MOQ69"/>
      <c r="MOR69"/>
      <c r="MOS69"/>
      <c r="MOT69"/>
      <c r="MOU69"/>
      <c r="MOV69"/>
      <c r="MOW69"/>
      <c r="MOX69"/>
      <c r="MOY69"/>
      <c r="MOZ69"/>
      <c r="MPA69"/>
      <c r="MPB69"/>
      <c r="MPC69"/>
      <c r="MPD69"/>
      <c r="MPE69"/>
      <c r="MPF69"/>
      <c r="MPG69"/>
      <c r="MPH69"/>
      <c r="MPI69"/>
      <c r="MPJ69"/>
      <c r="MPK69"/>
      <c r="MPL69"/>
      <c r="MPM69"/>
      <c r="MPN69"/>
      <c r="MPO69"/>
      <c r="MPP69"/>
      <c r="MPQ69"/>
      <c r="MPR69"/>
      <c r="MPS69"/>
      <c r="MPT69"/>
      <c r="MPU69"/>
      <c r="MPV69"/>
      <c r="MPW69"/>
      <c r="MPX69"/>
      <c r="MPY69"/>
      <c r="MPZ69"/>
      <c r="MQA69"/>
      <c r="MQB69"/>
      <c r="MQC69"/>
      <c r="MQD69"/>
      <c r="MQE69"/>
      <c r="MQF69"/>
      <c r="MQG69"/>
      <c r="MQH69"/>
      <c r="MQI69"/>
      <c r="MQJ69"/>
      <c r="MQK69"/>
      <c r="MQL69"/>
      <c r="MQM69"/>
      <c r="MQN69"/>
      <c r="MQO69"/>
      <c r="MQP69"/>
      <c r="MQQ69"/>
      <c r="MQR69"/>
      <c r="MQS69"/>
      <c r="MQT69"/>
      <c r="MQU69"/>
      <c r="MQV69"/>
      <c r="MQW69"/>
      <c r="MQX69"/>
      <c r="MQY69"/>
      <c r="MQZ69"/>
      <c r="MRA69"/>
      <c r="MRB69"/>
      <c r="MRC69"/>
      <c r="MRD69"/>
      <c r="MRE69"/>
      <c r="MRF69"/>
      <c r="MRG69"/>
      <c r="MRH69"/>
      <c r="MRI69"/>
      <c r="MRJ69"/>
      <c r="MRK69"/>
      <c r="MRL69"/>
      <c r="MRM69"/>
      <c r="MRN69"/>
      <c r="MRO69"/>
      <c r="MRP69"/>
      <c r="MRQ69"/>
      <c r="MRR69"/>
      <c r="MRS69"/>
      <c r="MRT69"/>
      <c r="MRU69"/>
      <c r="MRV69"/>
      <c r="MRW69"/>
      <c r="MRX69"/>
      <c r="MRY69"/>
      <c r="MRZ69"/>
      <c r="MSA69"/>
      <c r="MSB69"/>
      <c r="MSC69"/>
      <c r="MSD69"/>
      <c r="MSE69"/>
      <c r="MSF69"/>
      <c r="MSG69"/>
      <c r="MSH69"/>
      <c r="MSI69"/>
      <c r="MSJ69"/>
      <c r="MSK69"/>
      <c r="MSL69"/>
      <c r="MSM69"/>
      <c r="MSN69"/>
      <c r="MSO69"/>
      <c r="MSP69"/>
      <c r="MSQ69"/>
      <c r="MSR69"/>
      <c r="MSS69"/>
      <c r="MST69"/>
      <c r="MSU69"/>
      <c r="MSV69"/>
      <c r="MSW69"/>
      <c r="MSX69"/>
      <c r="MSY69"/>
      <c r="MSZ69"/>
      <c r="MTA69"/>
      <c r="MTB69"/>
      <c r="MTC69"/>
      <c r="MTD69"/>
      <c r="MTE69"/>
      <c r="MTF69"/>
      <c r="MTG69"/>
      <c r="MTH69"/>
      <c r="MTI69"/>
      <c r="MTJ69"/>
      <c r="MTK69"/>
      <c r="MTL69"/>
      <c r="MTM69"/>
      <c r="MTN69"/>
      <c r="MTO69"/>
      <c r="MTP69"/>
      <c r="MTQ69"/>
      <c r="MTR69"/>
      <c r="MTS69"/>
      <c r="MTT69"/>
      <c r="MTU69"/>
      <c r="MTV69"/>
      <c r="MTW69"/>
      <c r="MTX69"/>
      <c r="MTY69"/>
      <c r="MTZ69"/>
      <c r="MUA69"/>
      <c r="MUB69"/>
      <c r="MUC69"/>
      <c r="MUD69"/>
      <c r="MUE69"/>
      <c r="MUF69"/>
      <c r="MUG69"/>
      <c r="MUH69"/>
      <c r="MUI69"/>
      <c r="MUJ69"/>
      <c r="MUK69"/>
      <c r="MUL69"/>
      <c r="MUM69"/>
      <c r="MUN69"/>
      <c r="MUO69"/>
      <c r="MUP69"/>
      <c r="MUQ69"/>
      <c r="MUR69"/>
      <c r="MUS69"/>
      <c r="MUT69"/>
      <c r="MUU69"/>
      <c r="MUV69"/>
      <c r="MUW69"/>
      <c r="MUX69"/>
      <c r="MUY69"/>
      <c r="MUZ69"/>
      <c r="MVA69"/>
      <c r="MVB69"/>
      <c r="MVC69"/>
      <c r="MVD69"/>
      <c r="MVE69"/>
      <c r="MVF69"/>
      <c r="MVG69"/>
      <c r="MVH69"/>
      <c r="MVI69"/>
      <c r="MVJ69"/>
      <c r="MVK69"/>
      <c r="MVL69"/>
      <c r="MVM69"/>
      <c r="MVN69"/>
      <c r="MVO69"/>
      <c r="MVP69"/>
      <c r="MVQ69"/>
      <c r="MVR69"/>
      <c r="MVS69"/>
      <c r="MVT69"/>
      <c r="MVU69"/>
      <c r="MVV69"/>
      <c r="MVW69"/>
      <c r="MVX69"/>
      <c r="MVY69"/>
      <c r="MVZ69"/>
      <c r="MWA69"/>
      <c r="MWB69"/>
      <c r="MWC69"/>
      <c r="MWD69"/>
      <c r="MWE69"/>
      <c r="MWF69"/>
      <c r="MWG69"/>
      <c r="MWH69"/>
      <c r="MWI69"/>
      <c r="MWJ69"/>
      <c r="MWK69"/>
      <c r="MWL69"/>
      <c r="MWM69"/>
      <c r="MWN69"/>
      <c r="MWO69"/>
      <c r="MWP69"/>
      <c r="MWQ69"/>
      <c r="MWR69"/>
      <c r="MWS69"/>
      <c r="MWT69"/>
      <c r="MWU69"/>
      <c r="MWV69"/>
      <c r="MWW69"/>
      <c r="MWX69"/>
      <c r="MWY69"/>
      <c r="MWZ69"/>
      <c r="MXA69"/>
      <c r="MXB69"/>
      <c r="MXC69"/>
      <c r="MXD69"/>
      <c r="MXE69"/>
      <c r="MXF69"/>
      <c r="MXG69"/>
      <c r="MXH69"/>
      <c r="MXI69"/>
      <c r="MXJ69"/>
      <c r="MXK69"/>
      <c r="MXL69"/>
      <c r="MXM69"/>
      <c r="MXN69"/>
      <c r="MXO69"/>
      <c r="MXP69"/>
      <c r="MXQ69"/>
      <c r="MXR69"/>
      <c r="MXS69"/>
      <c r="MXT69"/>
      <c r="MXU69"/>
      <c r="MXV69"/>
      <c r="MXW69"/>
      <c r="MXX69"/>
      <c r="MXY69"/>
      <c r="MXZ69"/>
      <c r="MYA69"/>
      <c r="MYB69"/>
      <c r="MYC69"/>
      <c r="MYD69"/>
      <c r="MYE69"/>
      <c r="MYF69"/>
      <c r="MYG69"/>
      <c r="MYH69"/>
      <c r="MYI69"/>
      <c r="MYJ69"/>
      <c r="MYK69"/>
      <c r="MYL69"/>
      <c r="MYM69"/>
      <c r="MYN69"/>
      <c r="MYO69"/>
      <c r="MYP69"/>
      <c r="MYQ69"/>
      <c r="MYR69"/>
      <c r="MYS69"/>
      <c r="MYT69"/>
      <c r="MYU69"/>
      <c r="MYV69"/>
      <c r="MYW69"/>
      <c r="MYX69"/>
      <c r="MYY69"/>
      <c r="MYZ69"/>
      <c r="MZA69"/>
      <c r="MZB69"/>
      <c r="MZC69"/>
      <c r="MZD69"/>
      <c r="MZE69"/>
      <c r="MZF69"/>
      <c r="MZG69"/>
      <c r="MZH69"/>
      <c r="MZI69"/>
      <c r="MZJ69"/>
      <c r="MZK69"/>
      <c r="MZL69"/>
      <c r="MZM69"/>
      <c r="MZN69"/>
      <c r="MZO69"/>
      <c r="MZP69"/>
      <c r="MZQ69"/>
      <c r="MZR69"/>
      <c r="MZS69"/>
      <c r="MZT69"/>
      <c r="MZU69"/>
      <c r="MZV69"/>
      <c r="MZW69"/>
      <c r="MZX69"/>
      <c r="MZY69"/>
      <c r="MZZ69"/>
      <c r="NAA69"/>
      <c r="NAB69"/>
      <c r="NAC69"/>
      <c r="NAD69"/>
      <c r="NAE69"/>
      <c r="NAF69"/>
      <c r="NAG69"/>
      <c r="NAH69"/>
      <c r="NAI69"/>
      <c r="NAJ69"/>
      <c r="NAK69"/>
      <c r="NAL69"/>
      <c r="NAM69"/>
      <c r="NAN69"/>
      <c r="NAO69"/>
      <c r="NAP69"/>
      <c r="NAQ69"/>
      <c r="NAR69"/>
      <c r="NAS69"/>
      <c r="NAT69"/>
      <c r="NAU69"/>
      <c r="NAV69"/>
      <c r="NAW69"/>
      <c r="NAX69"/>
      <c r="NAY69"/>
      <c r="NAZ69"/>
      <c r="NBA69"/>
      <c r="NBB69"/>
      <c r="NBC69"/>
      <c r="NBD69"/>
      <c r="NBE69"/>
      <c r="NBF69"/>
      <c r="NBG69"/>
      <c r="NBH69"/>
      <c r="NBI69"/>
      <c r="NBJ69"/>
      <c r="NBK69"/>
      <c r="NBL69"/>
      <c r="NBM69"/>
      <c r="NBN69"/>
      <c r="NBO69"/>
      <c r="NBP69"/>
      <c r="NBQ69"/>
      <c r="NBR69"/>
      <c r="NBS69"/>
      <c r="NBT69"/>
      <c r="NBU69"/>
      <c r="NBV69"/>
      <c r="NBW69"/>
      <c r="NBX69"/>
      <c r="NBY69"/>
      <c r="NBZ69"/>
      <c r="NCA69"/>
      <c r="NCB69"/>
      <c r="NCC69"/>
      <c r="NCD69"/>
      <c r="NCE69"/>
      <c r="NCF69"/>
      <c r="NCG69"/>
      <c r="NCH69"/>
      <c r="NCI69"/>
      <c r="NCJ69"/>
      <c r="NCK69"/>
      <c r="NCL69"/>
      <c r="NCM69"/>
      <c r="NCN69"/>
      <c r="NCO69"/>
      <c r="NCP69"/>
      <c r="NCQ69"/>
      <c r="NCR69"/>
      <c r="NCS69"/>
      <c r="NCT69"/>
      <c r="NCU69"/>
      <c r="NCV69"/>
      <c r="NCW69"/>
      <c r="NCX69"/>
      <c r="NCY69"/>
      <c r="NCZ69"/>
      <c r="NDA69"/>
      <c r="NDB69"/>
      <c r="NDC69"/>
      <c r="NDD69"/>
      <c r="NDE69"/>
      <c r="NDF69"/>
      <c r="NDG69"/>
      <c r="NDH69"/>
      <c r="NDI69"/>
      <c r="NDJ69"/>
      <c r="NDK69"/>
      <c r="NDL69"/>
      <c r="NDM69"/>
      <c r="NDN69"/>
      <c r="NDO69"/>
      <c r="NDP69"/>
      <c r="NDQ69"/>
      <c r="NDR69"/>
      <c r="NDS69"/>
      <c r="NDT69"/>
      <c r="NDU69"/>
      <c r="NDV69"/>
      <c r="NDW69"/>
      <c r="NDX69"/>
      <c r="NDY69"/>
      <c r="NDZ69"/>
      <c r="NEA69"/>
      <c r="NEB69"/>
      <c r="NEC69"/>
      <c r="NED69"/>
      <c r="NEE69"/>
      <c r="NEF69"/>
      <c r="NEG69"/>
      <c r="NEH69"/>
      <c r="NEI69"/>
      <c r="NEJ69"/>
      <c r="NEK69"/>
      <c r="NEL69"/>
      <c r="NEM69"/>
      <c r="NEN69"/>
      <c r="NEO69"/>
      <c r="NEP69"/>
      <c r="NEQ69"/>
      <c r="NER69"/>
      <c r="NES69"/>
      <c r="NET69"/>
      <c r="NEU69"/>
      <c r="NEV69"/>
      <c r="NEW69"/>
      <c r="NEX69"/>
      <c r="NEY69"/>
      <c r="NEZ69"/>
      <c r="NFA69"/>
      <c r="NFB69"/>
      <c r="NFC69"/>
      <c r="NFD69"/>
      <c r="NFE69"/>
      <c r="NFF69"/>
      <c r="NFG69"/>
      <c r="NFH69"/>
      <c r="NFI69"/>
      <c r="NFJ69"/>
      <c r="NFK69"/>
      <c r="NFL69"/>
      <c r="NFM69"/>
      <c r="NFN69"/>
      <c r="NFO69"/>
      <c r="NFP69"/>
      <c r="NFQ69"/>
      <c r="NFR69"/>
      <c r="NFS69"/>
      <c r="NFT69"/>
      <c r="NFU69"/>
      <c r="NFV69"/>
      <c r="NFW69"/>
      <c r="NFX69"/>
      <c r="NFY69"/>
      <c r="NFZ69"/>
      <c r="NGA69"/>
      <c r="NGB69"/>
      <c r="NGC69"/>
      <c r="NGD69"/>
      <c r="NGE69"/>
      <c r="NGF69"/>
      <c r="NGG69"/>
      <c r="NGH69"/>
      <c r="NGI69"/>
      <c r="NGJ69"/>
      <c r="NGK69"/>
      <c r="NGL69"/>
      <c r="NGM69"/>
      <c r="NGN69"/>
      <c r="NGO69"/>
      <c r="NGP69"/>
      <c r="NGQ69"/>
      <c r="NGR69"/>
      <c r="NGS69"/>
      <c r="NGT69"/>
      <c r="NGU69"/>
      <c r="NGV69"/>
      <c r="NGW69"/>
      <c r="NGX69"/>
      <c r="NGY69"/>
      <c r="NGZ69"/>
      <c r="NHA69"/>
      <c r="NHB69"/>
      <c r="NHC69"/>
      <c r="NHD69"/>
      <c r="NHE69"/>
      <c r="NHF69"/>
      <c r="NHG69"/>
      <c r="NHH69"/>
      <c r="NHI69"/>
      <c r="NHJ69"/>
      <c r="NHK69"/>
      <c r="NHL69"/>
      <c r="NHM69"/>
      <c r="NHN69"/>
      <c r="NHO69"/>
      <c r="NHP69"/>
      <c r="NHQ69"/>
      <c r="NHR69"/>
      <c r="NHS69"/>
      <c r="NHT69"/>
      <c r="NHU69"/>
      <c r="NHV69"/>
      <c r="NHW69"/>
      <c r="NHX69"/>
      <c r="NHY69"/>
      <c r="NHZ69"/>
      <c r="NIA69"/>
      <c r="NIB69"/>
      <c r="NIC69"/>
      <c r="NID69"/>
      <c r="NIE69"/>
      <c r="NIF69"/>
      <c r="NIG69"/>
      <c r="NIH69"/>
      <c r="NII69"/>
      <c r="NIJ69"/>
      <c r="NIK69"/>
      <c r="NIL69"/>
      <c r="NIM69"/>
      <c r="NIN69"/>
      <c r="NIO69"/>
      <c r="NIP69"/>
      <c r="NIQ69"/>
      <c r="NIR69"/>
      <c r="NIS69"/>
      <c r="NIT69"/>
      <c r="NIU69"/>
      <c r="NIV69"/>
      <c r="NIW69"/>
      <c r="NIX69"/>
      <c r="NIY69"/>
      <c r="NIZ69"/>
      <c r="NJA69"/>
      <c r="NJB69"/>
      <c r="NJC69"/>
      <c r="NJD69"/>
      <c r="NJE69"/>
      <c r="NJF69"/>
      <c r="NJG69"/>
      <c r="NJH69"/>
      <c r="NJI69"/>
      <c r="NJJ69"/>
      <c r="NJK69"/>
      <c r="NJL69"/>
      <c r="NJM69"/>
      <c r="NJN69"/>
      <c r="NJO69"/>
      <c r="NJP69"/>
      <c r="NJQ69"/>
      <c r="NJR69"/>
      <c r="NJS69"/>
      <c r="NJT69"/>
      <c r="NJU69"/>
      <c r="NJV69"/>
      <c r="NJW69"/>
      <c r="NJX69"/>
      <c r="NJY69"/>
      <c r="NJZ69"/>
      <c r="NKA69"/>
      <c r="NKB69"/>
      <c r="NKC69"/>
      <c r="NKD69"/>
      <c r="NKE69"/>
      <c r="NKF69"/>
      <c r="NKG69"/>
      <c r="NKH69"/>
      <c r="NKI69"/>
      <c r="NKJ69"/>
      <c r="NKK69"/>
      <c r="NKL69"/>
      <c r="NKM69"/>
      <c r="NKN69"/>
      <c r="NKO69"/>
      <c r="NKP69"/>
      <c r="NKQ69"/>
      <c r="NKR69"/>
      <c r="NKS69"/>
      <c r="NKT69"/>
      <c r="NKU69"/>
      <c r="NKV69"/>
      <c r="NKW69"/>
      <c r="NKX69"/>
      <c r="NKY69"/>
      <c r="NKZ69"/>
      <c r="NLA69"/>
      <c r="NLB69"/>
      <c r="NLC69"/>
      <c r="NLD69"/>
      <c r="NLE69"/>
      <c r="NLF69"/>
      <c r="NLG69"/>
      <c r="NLH69"/>
      <c r="NLI69"/>
      <c r="NLJ69"/>
      <c r="NLK69"/>
      <c r="NLL69"/>
      <c r="NLM69"/>
      <c r="NLN69"/>
      <c r="NLO69"/>
      <c r="NLP69"/>
      <c r="NLQ69"/>
      <c r="NLR69"/>
      <c r="NLS69"/>
      <c r="NLT69"/>
      <c r="NLU69"/>
      <c r="NLV69"/>
      <c r="NLW69"/>
      <c r="NLX69"/>
      <c r="NLY69"/>
      <c r="NLZ69"/>
      <c r="NMA69"/>
      <c r="NMB69"/>
      <c r="NMC69"/>
      <c r="NMD69"/>
      <c r="NME69"/>
      <c r="NMF69"/>
      <c r="NMG69"/>
      <c r="NMH69"/>
      <c r="NMI69"/>
      <c r="NMJ69"/>
      <c r="NMK69"/>
      <c r="NML69"/>
      <c r="NMM69"/>
      <c r="NMN69"/>
      <c r="NMO69"/>
      <c r="NMP69"/>
      <c r="NMQ69"/>
      <c r="NMR69"/>
      <c r="NMS69"/>
      <c r="NMT69"/>
      <c r="NMU69"/>
      <c r="NMV69"/>
      <c r="NMW69"/>
      <c r="NMX69"/>
      <c r="NMY69"/>
      <c r="NMZ69"/>
      <c r="NNA69"/>
      <c r="NNB69"/>
      <c r="NNC69"/>
      <c r="NND69"/>
      <c r="NNE69"/>
      <c r="NNF69"/>
      <c r="NNG69"/>
      <c r="NNH69"/>
      <c r="NNI69"/>
      <c r="NNJ69"/>
      <c r="NNK69"/>
      <c r="NNL69"/>
      <c r="NNM69"/>
      <c r="NNN69"/>
      <c r="NNO69"/>
      <c r="NNP69"/>
      <c r="NNQ69"/>
      <c r="NNR69"/>
      <c r="NNS69"/>
      <c r="NNT69"/>
      <c r="NNU69"/>
      <c r="NNV69"/>
      <c r="NNW69"/>
      <c r="NNX69"/>
      <c r="NNY69"/>
      <c r="NNZ69"/>
      <c r="NOA69"/>
      <c r="NOB69"/>
      <c r="NOC69"/>
      <c r="NOD69"/>
      <c r="NOE69"/>
      <c r="NOF69"/>
      <c r="NOG69"/>
      <c r="NOH69"/>
      <c r="NOI69"/>
      <c r="NOJ69"/>
      <c r="NOK69"/>
      <c r="NOL69"/>
      <c r="NOM69"/>
      <c r="NON69"/>
      <c r="NOO69"/>
      <c r="NOP69"/>
      <c r="NOQ69"/>
      <c r="NOR69"/>
      <c r="NOS69"/>
      <c r="NOT69"/>
      <c r="NOU69"/>
      <c r="NOV69"/>
      <c r="NOW69"/>
      <c r="NOX69"/>
      <c r="NOY69"/>
      <c r="NOZ69"/>
      <c r="NPA69"/>
      <c r="NPB69"/>
      <c r="NPC69"/>
      <c r="NPD69"/>
      <c r="NPE69"/>
      <c r="NPF69"/>
      <c r="NPG69"/>
      <c r="NPH69"/>
      <c r="NPI69"/>
      <c r="NPJ69"/>
      <c r="NPK69"/>
      <c r="NPL69"/>
      <c r="NPM69"/>
      <c r="NPN69"/>
      <c r="NPO69"/>
      <c r="NPP69"/>
      <c r="NPQ69"/>
      <c r="NPR69"/>
      <c r="NPS69"/>
      <c r="NPT69"/>
      <c r="NPU69"/>
      <c r="NPV69"/>
      <c r="NPW69"/>
      <c r="NPX69"/>
      <c r="NPY69"/>
      <c r="NPZ69"/>
      <c r="NQA69"/>
      <c r="NQB69"/>
      <c r="NQC69"/>
      <c r="NQD69"/>
      <c r="NQE69"/>
      <c r="NQF69"/>
      <c r="NQG69"/>
      <c r="NQH69"/>
      <c r="NQI69"/>
      <c r="NQJ69"/>
      <c r="NQK69"/>
      <c r="NQL69"/>
      <c r="NQM69"/>
      <c r="NQN69"/>
      <c r="NQO69"/>
      <c r="NQP69"/>
      <c r="NQQ69"/>
      <c r="NQR69"/>
      <c r="NQS69"/>
      <c r="NQT69"/>
      <c r="NQU69"/>
      <c r="NQV69"/>
      <c r="NQW69"/>
      <c r="NQX69"/>
      <c r="NQY69"/>
      <c r="NQZ69"/>
      <c r="NRA69"/>
      <c r="NRB69"/>
      <c r="NRC69"/>
      <c r="NRD69"/>
      <c r="NRE69"/>
      <c r="NRF69"/>
      <c r="NRG69"/>
      <c r="NRH69"/>
      <c r="NRI69"/>
      <c r="NRJ69"/>
      <c r="NRK69"/>
      <c r="NRL69"/>
      <c r="NRM69"/>
      <c r="NRN69"/>
      <c r="NRO69"/>
      <c r="NRP69"/>
      <c r="NRQ69"/>
      <c r="NRR69"/>
      <c r="NRS69"/>
      <c r="NRT69"/>
      <c r="NRU69"/>
      <c r="NRV69"/>
      <c r="NRW69"/>
      <c r="NRX69"/>
      <c r="NRY69"/>
      <c r="NRZ69"/>
      <c r="NSA69"/>
      <c r="NSB69"/>
      <c r="NSC69"/>
      <c r="NSD69"/>
      <c r="NSE69"/>
      <c r="NSF69"/>
      <c r="NSG69"/>
      <c r="NSH69"/>
      <c r="NSI69"/>
      <c r="NSJ69"/>
      <c r="NSK69"/>
      <c r="NSL69"/>
      <c r="NSM69"/>
      <c r="NSN69"/>
      <c r="NSO69"/>
      <c r="NSP69"/>
      <c r="NSQ69"/>
      <c r="NSR69"/>
      <c r="NSS69"/>
      <c r="NST69"/>
      <c r="NSU69"/>
      <c r="NSV69"/>
      <c r="NSW69"/>
      <c r="NSX69"/>
      <c r="NSY69"/>
      <c r="NSZ69"/>
      <c r="NTA69"/>
      <c r="NTB69"/>
      <c r="NTC69"/>
      <c r="NTD69"/>
      <c r="NTE69"/>
      <c r="NTF69"/>
      <c r="NTG69"/>
      <c r="NTH69"/>
      <c r="NTI69"/>
      <c r="NTJ69"/>
      <c r="NTK69"/>
      <c r="NTL69"/>
      <c r="NTM69"/>
      <c r="NTN69"/>
      <c r="NTO69"/>
      <c r="NTP69"/>
      <c r="NTQ69"/>
      <c r="NTR69"/>
      <c r="NTS69"/>
      <c r="NTT69"/>
      <c r="NTU69"/>
      <c r="NTV69"/>
      <c r="NTW69"/>
      <c r="NTX69"/>
      <c r="NTY69"/>
      <c r="NTZ69"/>
      <c r="NUA69"/>
      <c r="NUB69"/>
      <c r="NUC69"/>
      <c r="NUD69"/>
      <c r="NUE69"/>
      <c r="NUF69"/>
      <c r="NUG69"/>
      <c r="NUH69"/>
      <c r="NUI69"/>
      <c r="NUJ69"/>
      <c r="NUK69"/>
      <c r="NUL69"/>
      <c r="NUM69"/>
      <c r="NUN69"/>
      <c r="NUO69"/>
      <c r="NUP69"/>
      <c r="NUQ69"/>
      <c r="NUR69"/>
      <c r="NUS69"/>
      <c r="NUT69"/>
      <c r="NUU69"/>
      <c r="NUV69"/>
      <c r="NUW69"/>
      <c r="NUX69"/>
      <c r="NUY69"/>
      <c r="NUZ69"/>
      <c r="NVA69"/>
      <c r="NVB69"/>
      <c r="NVC69"/>
      <c r="NVD69"/>
      <c r="NVE69"/>
      <c r="NVF69"/>
      <c r="NVG69"/>
      <c r="NVH69"/>
      <c r="NVI69"/>
      <c r="NVJ69"/>
      <c r="NVK69"/>
      <c r="NVL69"/>
      <c r="NVM69"/>
      <c r="NVN69"/>
      <c r="NVO69"/>
      <c r="NVP69"/>
      <c r="NVQ69"/>
      <c r="NVR69"/>
      <c r="NVS69"/>
      <c r="NVT69"/>
      <c r="NVU69"/>
      <c r="NVV69"/>
      <c r="NVW69"/>
      <c r="NVX69"/>
      <c r="NVY69"/>
      <c r="NVZ69"/>
      <c r="NWA69"/>
      <c r="NWB69"/>
      <c r="NWC69"/>
      <c r="NWD69"/>
      <c r="NWE69"/>
      <c r="NWF69"/>
      <c r="NWG69"/>
      <c r="NWH69"/>
      <c r="NWI69"/>
      <c r="NWJ69"/>
      <c r="NWK69"/>
      <c r="NWL69"/>
      <c r="NWM69"/>
      <c r="NWN69"/>
      <c r="NWO69"/>
      <c r="NWP69"/>
      <c r="NWQ69"/>
      <c r="NWR69"/>
      <c r="NWS69"/>
      <c r="NWT69"/>
      <c r="NWU69"/>
      <c r="NWV69"/>
      <c r="NWW69"/>
      <c r="NWX69"/>
      <c r="NWY69"/>
      <c r="NWZ69"/>
      <c r="NXA69"/>
      <c r="NXB69"/>
      <c r="NXC69"/>
      <c r="NXD69"/>
      <c r="NXE69"/>
      <c r="NXF69"/>
      <c r="NXG69"/>
      <c r="NXH69"/>
      <c r="NXI69"/>
      <c r="NXJ69"/>
      <c r="NXK69"/>
      <c r="NXL69"/>
      <c r="NXM69"/>
      <c r="NXN69"/>
      <c r="NXO69"/>
      <c r="NXP69"/>
      <c r="NXQ69"/>
      <c r="NXR69"/>
      <c r="NXS69"/>
      <c r="NXT69"/>
      <c r="NXU69"/>
      <c r="NXV69"/>
      <c r="NXW69"/>
      <c r="NXX69"/>
      <c r="NXY69"/>
      <c r="NXZ69"/>
      <c r="NYA69"/>
      <c r="NYB69"/>
      <c r="NYC69"/>
      <c r="NYD69"/>
      <c r="NYE69"/>
      <c r="NYF69"/>
      <c r="NYG69"/>
      <c r="NYH69"/>
      <c r="NYI69"/>
      <c r="NYJ69"/>
      <c r="NYK69"/>
      <c r="NYL69"/>
      <c r="NYM69"/>
      <c r="NYN69"/>
      <c r="NYO69"/>
      <c r="NYP69"/>
      <c r="NYQ69"/>
      <c r="NYR69"/>
      <c r="NYS69"/>
      <c r="NYT69"/>
      <c r="NYU69"/>
      <c r="NYV69"/>
      <c r="NYW69"/>
      <c r="NYX69"/>
      <c r="NYY69"/>
      <c r="NYZ69"/>
      <c r="NZA69"/>
      <c r="NZB69"/>
      <c r="NZC69"/>
      <c r="NZD69"/>
      <c r="NZE69"/>
      <c r="NZF69"/>
      <c r="NZG69"/>
      <c r="NZH69"/>
      <c r="NZI69"/>
      <c r="NZJ69"/>
      <c r="NZK69"/>
      <c r="NZL69"/>
      <c r="NZM69"/>
      <c r="NZN69"/>
      <c r="NZO69"/>
      <c r="NZP69"/>
      <c r="NZQ69"/>
      <c r="NZR69"/>
      <c r="NZS69"/>
      <c r="NZT69"/>
      <c r="NZU69"/>
      <c r="NZV69"/>
      <c r="NZW69"/>
      <c r="NZX69"/>
      <c r="NZY69"/>
      <c r="NZZ69"/>
      <c r="OAA69"/>
      <c r="OAB69"/>
      <c r="OAC69"/>
      <c r="OAD69"/>
      <c r="OAE69"/>
      <c r="OAF69"/>
      <c r="OAG69"/>
      <c r="OAH69"/>
      <c r="OAI69"/>
      <c r="OAJ69"/>
      <c r="OAK69"/>
      <c r="OAL69"/>
      <c r="OAM69"/>
      <c r="OAN69"/>
      <c r="OAO69"/>
      <c r="OAP69"/>
      <c r="OAQ69"/>
      <c r="OAR69"/>
      <c r="OAS69"/>
      <c r="OAT69"/>
      <c r="OAU69"/>
      <c r="OAV69"/>
      <c r="OAW69"/>
      <c r="OAX69"/>
      <c r="OAY69"/>
      <c r="OAZ69"/>
      <c r="OBA69"/>
      <c r="OBB69"/>
      <c r="OBC69"/>
      <c r="OBD69"/>
      <c r="OBE69"/>
      <c r="OBF69"/>
      <c r="OBG69"/>
      <c r="OBH69"/>
      <c r="OBI69"/>
      <c r="OBJ69"/>
      <c r="OBK69"/>
      <c r="OBL69"/>
      <c r="OBM69"/>
      <c r="OBN69"/>
      <c r="OBO69"/>
      <c r="OBP69"/>
      <c r="OBQ69"/>
      <c r="OBR69"/>
      <c r="OBS69"/>
      <c r="OBT69"/>
      <c r="OBU69"/>
      <c r="OBV69"/>
      <c r="OBW69"/>
      <c r="OBX69"/>
      <c r="OBY69"/>
      <c r="OBZ69"/>
      <c r="OCA69"/>
      <c r="OCB69"/>
      <c r="OCC69"/>
      <c r="OCD69"/>
      <c r="OCE69"/>
      <c r="OCF69"/>
      <c r="OCG69"/>
      <c r="OCH69"/>
      <c r="OCI69"/>
      <c r="OCJ69"/>
      <c r="OCK69"/>
      <c r="OCL69"/>
      <c r="OCM69"/>
      <c r="OCN69"/>
      <c r="OCO69"/>
      <c r="OCP69"/>
      <c r="OCQ69"/>
      <c r="OCR69"/>
      <c r="OCS69"/>
      <c r="OCT69"/>
      <c r="OCU69"/>
      <c r="OCV69"/>
      <c r="OCW69"/>
      <c r="OCX69"/>
      <c r="OCY69"/>
      <c r="OCZ69"/>
      <c r="ODA69"/>
      <c r="ODB69"/>
      <c r="ODC69"/>
      <c r="ODD69"/>
      <c r="ODE69"/>
      <c r="ODF69"/>
      <c r="ODG69"/>
      <c r="ODH69"/>
      <c r="ODI69"/>
      <c r="ODJ69"/>
      <c r="ODK69"/>
      <c r="ODL69"/>
      <c r="ODM69"/>
      <c r="ODN69"/>
      <c r="ODO69"/>
      <c r="ODP69"/>
      <c r="ODQ69"/>
      <c r="ODR69"/>
      <c r="ODS69"/>
      <c r="ODT69"/>
      <c r="ODU69"/>
      <c r="ODV69"/>
      <c r="ODW69"/>
      <c r="ODX69"/>
      <c r="ODY69"/>
      <c r="ODZ69"/>
      <c r="OEA69"/>
      <c r="OEB69"/>
      <c r="OEC69"/>
      <c r="OED69"/>
      <c r="OEE69"/>
      <c r="OEF69"/>
      <c r="OEG69"/>
      <c r="OEH69"/>
      <c r="OEI69"/>
      <c r="OEJ69"/>
      <c r="OEK69"/>
      <c r="OEL69"/>
      <c r="OEM69"/>
      <c r="OEN69"/>
      <c r="OEO69"/>
      <c r="OEP69"/>
      <c r="OEQ69"/>
      <c r="OER69"/>
      <c r="OES69"/>
      <c r="OET69"/>
      <c r="OEU69"/>
      <c r="OEV69"/>
      <c r="OEW69"/>
      <c r="OEX69"/>
      <c r="OEY69"/>
      <c r="OEZ69"/>
      <c r="OFA69"/>
      <c r="OFB69"/>
      <c r="OFC69"/>
      <c r="OFD69"/>
      <c r="OFE69"/>
      <c r="OFF69"/>
      <c r="OFG69"/>
      <c r="OFH69"/>
      <c r="OFI69"/>
      <c r="OFJ69"/>
      <c r="OFK69"/>
      <c r="OFL69"/>
      <c r="OFM69"/>
      <c r="OFN69"/>
      <c r="OFO69"/>
      <c r="OFP69"/>
      <c r="OFQ69"/>
      <c r="OFR69"/>
      <c r="OFS69"/>
      <c r="OFT69"/>
      <c r="OFU69"/>
      <c r="OFV69"/>
      <c r="OFW69"/>
      <c r="OFX69"/>
      <c r="OFY69"/>
      <c r="OFZ69"/>
      <c r="OGA69"/>
      <c r="OGB69"/>
      <c r="OGC69"/>
      <c r="OGD69"/>
      <c r="OGE69"/>
      <c r="OGF69"/>
      <c r="OGG69"/>
      <c r="OGH69"/>
      <c r="OGI69"/>
      <c r="OGJ69"/>
      <c r="OGK69"/>
      <c r="OGL69"/>
      <c r="OGM69"/>
      <c r="OGN69"/>
      <c r="OGO69"/>
      <c r="OGP69"/>
      <c r="OGQ69"/>
      <c r="OGR69"/>
      <c r="OGS69"/>
      <c r="OGT69"/>
      <c r="OGU69"/>
      <c r="OGV69"/>
      <c r="OGW69"/>
      <c r="OGX69"/>
      <c r="OGY69"/>
      <c r="OGZ69"/>
      <c r="OHA69"/>
      <c r="OHB69"/>
      <c r="OHC69"/>
      <c r="OHD69"/>
      <c r="OHE69"/>
      <c r="OHF69"/>
      <c r="OHG69"/>
      <c r="OHH69"/>
      <c r="OHI69"/>
      <c r="OHJ69"/>
      <c r="OHK69"/>
      <c r="OHL69"/>
      <c r="OHM69"/>
      <c r="OHN69"/>
      <c r="OHO69"/>
      <c r="OHP69"/>
      <c r="OHQ69"/>
      <c r="OHR69"/>
      <c r="OHS69"/>
      <c r="OHT69"/>
      <c r="OHU69"/>
      <c r="OHV69"/>
      <c r="OHW69"/>
      <c r="OHX69"/>
      <c r="OHY69"/>
      <c r="OHZ69"/>
      <c r="OIA69"/>
      <c r="OIB69"/>
      <c r="OIC69"/>
      <c r="OID69"/>
      <c r="OIE69"/>
      <c r="OIF69"/>
      <c r="OIG69"/>
      <c r="OIH69"/>
      <c r="OII69"/>
      <c r="OIJ69"/>
      <c r="OIK69"/>
      <c r="OIL69"/>
      <c r="OIM69"/>
      <c r="OIN69"/>
      <c r="OIO69"/>
      <c r="OIP69"/>
      <c r="OIQ69"/>
      <c r="OIR69"/>
      <c r="OIS69"/>
      <c r="OIT69"/>
      <c r="OIU69"/>
      <c r="OIV69"/>
      <c r="OIW69"/>
      <c r="OIX69"/>
      <c r="OIY69"/>
      <c r="OIZ69"/>
      <c r="OJA69"/>
      <c r="OJB69"/>
      <c r="OJC69"/>
      <c r="OJD69"/>
      <c r="OJE69"/>
      <c r="OJF69"/>
      <c r="OJG69"/>
      <c r="OJH69"/>
      <c r="OJI69"/>
      <c r="OJJ69"/>
      <c r="OJK69"/>
      <c r="OJL69"/>
      <c r="OJM69"/>
      <c r="OJN69"/>
      <c r="OJO69"/>
      <c r="OJP69"/>
      <c r="OJQ69"/>
      <c r="OJR69"/>
      <c r="OJS69"/>
      <c r="OJT69"/>
      <c r="OJU69"/>
      <c r="OJV69"/>
      <c r="OJW69"/>
      <c r="OJX69"/>
      <c r="OJY69"/>
      <c r="OJZ69"/>
      <c r="OKA69"/>
      <c r="OKB69"/>
      <c r="OKC69"/>
      <c r="OKD69"/>
      <c r="OKE69"/>
      <c r="OKF69"/>
      <c r="OKG69"/>
      <c r="OKH69"/>
      <c r="OKI69"/>
      <c r="OKJ69"/>
      <c r="OKK69"/>
      <c r="OKL69"/>
      <c r="OKM69"/>
      <c r="OKN69"/>
      <c r="OKO69"/>
      <c r="OKP69"/>
      <c r="OKQ69"/>
      <c r="OKR69"/>
      <c r="OKS69"/>
      <c r="OKT69"/>
      <c r="OKU69"/>
      <c r="OKV69"/>
      <c r="OKW69"/>
      <c r="OKX69"/>
      <c r="OKY69"/>
      <c r="OKZ69"/>
      <c r="OLA69"/>
      <c r="OLB69"/>
      <c r="OLC69"/>
      <c r="OLD69"/>
      <c r="OLE69"/>
      <c r="OLF69"/>
      <c r="OLG69"/>
      <c r="OLH69"/>
      <c r="OLI69"/>
      <c r="OLJ69"/>
      <c r="OLK69"/>
      <c r="OLL69"/>
      <c r="OLM69"/>
      <c r="OLN69"/>
      <c r="OLO69"/>
      <c r="OLP69"/>
      <c r="OLQ69"/>
      <c r="OLR69"/>
      <c r="OLS69"/>
      <c r="OLT69"/>
      <c r="OLU69"/>
      <c r="OLV69"/>
      <c r="OLW69"/>
      <c r="OLX69"/>
      <c r="OLY69"/>
      <c r="OLZ69"/>
      <c r="OMA69"/>
      <c r="OMB69"/>
      <c r="OMC69"/>
      <c r="OMD69"/>
      <c r="OME69"/>
      <c r="OMF69"/>
      <c r="OMG69"/>
      <c r="OMH69"/>
      <c r="OMI69"/>
      <c r="OMJ69"/>
      <c r="OMK69"/>
      <c r="OML69"/>
      <c r="OMM69"/>
      <c r="OMN69"/>
      <c r="OMO69"/>
      <c r="OMP69"/>
      <c r="OMQ69"/>
      <c r="OMR69"/>
      <c r="OMS69"/>
      <c r="OMT69"/>
      <c r="OMU69"/>
      <c r="OMV69"/>
      <c r="OMW69"/>
      <c r="OMX69"/>
      <c r="OMY69"/>
      <c r="OMZ69"/>
      <c r="ONA69"/>
      <c r="ONB69"/>
      <c r="ONC69"/>
      <c r="OND69"/>
      <c r="ONE69"/>
      <c r="ONF69"/>
      <c r="ONG69"/>
      <c r="ONH69"/>
      <c r="ONI69"/>
      <c r="ONJ69"/>
      <c r="ONK69"/>
      <c r="ONL69"/>
      <c r="ONM69"/>
      <c r="ONN69"/>
      <c r="ONO69"/>
      <c r="ONP69"/>
      <c r="ONQ69"/>
      <c r="ONR69"/>
      <c r="ONS69"/>
      <c r="ONT69"/>
      <c r="ONU69"/>
      <c r="ONV69"/>
      <c r="ONW69"/>
      <c r="ONX69"/>
      <c r="ONY69"/>
      <c r="ONZ69"/>
      <c r="OOA69"/>
      <c r="OOB69"/>
      <c r="OOC69"/>
      <c r="OOD69"/>
      <c r="OOE69"/>
      <c r="OOF69"/>
      <c r="OOG69"/>
      <c r="OOH69"/>
      <c r="OOI69"/>
      <c r="OOJ69"/>
      <c r="OOK69"/>
      <c r="OOL69"/>
      <c r="OOM69"/>
      <c r="OON69"/>
      <c r="OOO69"/>
      <c r="OOP69"/>
      <c r="OOQ69"/>
      <c r="OOR69"/>
      <c r="OOS69"/>
      <c r="OOT69"/>
      <c r="OOU69"/>
      <c r="OOV69"/>
      <c r="OOW69"/>
      <c r="OOX69"/>
      <c r="OOY69"/>
      <c r="OOZ69"/>
      <c r="OPA69"/>
      <c r="OPB69"/>
      <c r="OPC69"/>
      <c r="OPD69"/>
      <c r="OPE69"/>
      <c r="OPF69"/>
      <c r="OPG69"/>
      <c r="OPH69"/>
      <c r="OPI69"/>
      <c r="OPJ69"/>
      <c r="OPK69"/>
      <c r="OPL69"/>
      <c r="OPM69"/>
      <c r="OPN69"/>
      <c r="OPO69"/>
      <c r="OPP69"/>
      <c r="OPQ69"/>
      <c r="OPR69"/>
      <c r="OPS69"/>
      <c r="OPT69"/>
      <c r="OPU69"/>
      <c r="OPV69"/>
      <c r="OPW69"/>
      <c r="OPX69"/>
      <c r="OPY69"/>
      <c r="OPZ69"/>
      <c r="OQA69"/>
      <c r="OQB69"/>
      <c r="OQC69"/>
      <c r="OQD69"/>
      <c r="OQE69"/>
      <c r="OQF69"/>
      <c r="OQG69"/>
      <c r="OQH69"/>
      <c r="OQI69"/>
      <c r="OQJ69"/>
      <c r="OQK69"/>
      <c r="OQL69"/>
      <c r="OQM69"/>
      <c r="OQN69"/>
      <c r="OQO69"/>
      <c r="OQP69"/>
      <c r="OQQ69"/>
      <c r="OQR69"/>
      <c r="OQS69"/>
      <c r="OQT69"/>
      <c r="OQU69"/>
      <c r="OQV69"/>
      <c r="OQW69"/>
      <c r="OQX69"/>
      <c r="OQY69"/>
      <c r="OQZ69"/>
      <c r="ORA69"/>
      <c r="ORB69"/>
      <c r="ORC69"/>
      <c r="ORD69"/>
      <c r="ORE69"/>
      <c r="ORF69"/>
      <c r="ORG69"/>
      <c r="ORH69"/>
      <c r="ORI69"/>
      <c r="ORJ69"/>
      <c r="ORK69"/>
      <c r="ORL69"/>
      <c r="ORM69"/>
      <c r="ORN69"/>
      <c r="ORO69"/>
      <c r="ORP69"/>
      <c r="ORQ69"/>
      <c r="ORR69"/>
      <c r="ORS69"/>
      <c r="ORT69"/>
      <c r="ORU69"/>
      <c r="ORV69"/>
      <c r="ORW69"/>
      <c r="ORX69"/>
      <c r="ORY69"/>
      <c r="ORZ69"/>
      <c r="OSA69"/>
      <c r="OSB69"/>
      <c r="OSC69"/>
      <c r="OSD69"/>
      <c r="OSE69"/>
      <c r="OSF69"/>
      <c r="OSG69"/>
      <c r="OSH69"/>
      <c r="OSI69"/>
      <c r="OSJ69"/>
      <c r="OSK69"/>
      <c r="OSL69"/>
      <c r="OSM69"/>
      <c r="OSN69"/>
      <c r="OSO69"/>
      <c r="OSP69"/>
      <c r="OSQ69"/>
      <c r="OSR69"/>
      <c r="OSS69"/>
      <c r="OST69"/>
      <c r="OSU69"/>
      <c r="OSV69"/>
      <c r="OSW69"/>
      <c r="OSX69"/>
      <c r="OSY69"/>
      <c r="OSZ69"/>
      <c r="OTA69"/>
      <c r="OTB69"/>
      <c r="OTC69"/>
      <c r="OTD69"/>
      <c r="OTE69"/>
      <c r="OTF69"/>
      <c r="OTG69"/>
      <c r="OTH69"/>
      <c r="OTI69"/>
      <c r="OTJ69"/>
      <c r="OTK69"/>
      <c r="OTL69"/>
      <c r="OTM69"/>
      <c r="OTN69"/>
      <c r="OTO69"/>
      <c r="OTP69"/>
      <c r="OTQ69"/>
      <c r="OTR69"/>
      <c r="OTS69"/>
      <c r="OTT69"/>
      <c r="OTU69"/>
      <c r="OTV69"/>
      <c r="OTW69"/>
      <c r="OTX69"/>
      <c r="OTY69"/>
      <c r="OTZ69"/>
      <c r="OUA69"/>
      <c r="OUB69"/>
      <c r="OUC69"/>
      <c r="OUD69"/>
      <c r="OUE69"/>
      <c r="OUF69"/>
      <c r="OUG69"/>
      <c r="OUH69"/>
      <c r="OUI69"/>
      <c r="OUJ69"/>
      <c r="OUK69"/>
      <c r="OUL69"/>
      <c r="OUM69"/>
      <c r="OUN69"/>
      <c r="OUO69"/>
      <c r="OUP69"/>
      <c r="OUQ69"/>
      <c r="OUR69"/>
      <c r="OUS69"/>
      <c r="OUT69"/>
      <c r="OUU69"/>
      <c r="OUV69"/>
      <c r="OUW69"/>
      <c r="OUX69"/>
      <c r="OUY69"/>
      <c r="OUZ69"/>
      <c r="OVA69"/>
      <c r="OVB69"/>
      <c r="OVC69"/>
      <c r="OVD69"/>
      <c r="OVE69"/>
      <c r="OVF69"/>
      <c r="OVG69"/>
      <c r="OVH69"/>
      <c r="OVI69"/>
      <c r="OVJ69"/>
      <c r="OVK69"/>
      <c r="OVL69"/>
      <c r="OVM69"/>
      <c r="OVN69"/>
      <c r="OVO69"/>
      <c r="OVP69"/>
      <c r="OVQ69"/>
      <c r="OVR69"/>
      <c r="OVS69"/>
      <c r="OVT69"/>
      <c r="OVU69"/>
      <c r="OVV69"/>
      <c r="OVW69"/>
      <c r="OVX69"/>
      <c r="OVY69"/>
      <c r="OVZ69"/>
      <c r="OWA69"/>
      <c r="OWB69"/>
      <c r="OWC69"/>
      <c r="OWD69"/>
      <c r="OWE69"/>
      <c r="OWF69"/>
      <c r="OWG69"/>
      <c r="OWH69"/>
      <c r="OWI69"/>
      <c r="OWJ69"/>
      <c r="OWK69"/>
      <c r="OWL69"/>
      <c r="OWM69"/>
      <c r="OWN69"/>
      <c r="OWO69"/>
      <c r="OWP69"/>
      <c r="OWQ69"/>
      <c r="OWR69"/>
      <c r="OWS69"/>
      <c r="OWT69"/>
      <c r="OWU69"/>
      <c r="OWV69"/>
      <c r="OWW69"/>
      <c r="OWX69"/>
      <c r="OWY69"/>
      <c r="OWZ69"/>
      <c r="OXA69"/>
      <c r="OXB69"/>
      <c r="OXC69"/>
      <c r="OXD69"/>
      <c r="OXE69"/>
      <c r="OXF69"/>
      <c r="OXG69"/>
      <c r="OXH69"/>
      <c r="OXI69"/>
      <c r="OXJ69"/>
      <c r="OXK69"/>
      <c r="OXL69"/>
      <c r="OXM69"/>
      <c r="OXN69"/>
      <c r="OXO69"/>
      <c r="OXP69"/>
      <c r="OXQ69"/>
      <c r="OXR69"/>
      <c r="OXS69"/>
      <c r="OXT69"/>
      <c r="OXU69"/>
      <c r="OXV69"/>
      <c r="OXW69"/>
      <c r="OXX69"/>
      <c r="OXY69"/>
      <c r="OXZ69"/>
      <c r="OYA69"/>
      <c r="OYB69"/>
      <c r="OYC69"/>
      <c r="OYD69"/>
      <c r="OYE69"/>
      <c r="OYF69"/>
      <c r="OYG69"/>
      <c r="OYH69"/>
      <c r="OYI69"/>
      <c r="OYJ69"/>
      <c r="OYK69"/>
      <c r="OYL69"/>
      <c r="OYM69"/>
      <c r="OYN69"/>
      <c r="OYO69"/>
      <c r="OYP69"/>
      <c r="OYQ69"/>
      <c r="OYR69"/>
      <c r="OYS69"/>
      <c r="OYT69"/>
      <c r="OYU69"/>
      <c r="OYV69"/>
      <c r="OYW69"/>
      <c r="OYX69"/>
      <c r="OYY69"/>
      <c r="OYZ69"/>
      <c r="OZA69"/>
      <c r="OZB69"/>
      <c r="OZC69"/>
      <c r="OZD69"/>
      <c r="OZE69"/>
      <c r="OZF69"/>
      <c r="OZG69"/>
      <c r="OZH69"/>
      <c r="OZI69"/>
      <c r="OZJ69"/>
      <c r="OZK69"/>
      <c r="OZL69"/>
      <c r="OZM69"/>
      <c r="OZN69"/>
      <c r="OZO69"/>
      <c r="OZP69"/>
      <c r="OZQ69"/>
      <c r="OZR69"/>
      <c r="OZS69"/>
      <c r="OZT69"/>
      <c r="OZU69"/>
      <c r="OZV69"/>
      <c r="OZW69"/>
      <c r="OZX69"/>
      <c r="OZY69"/>
      <c r="OZZ69"/>
      <c r="PAA69"/>
      <c r="PAB69"/>
      <c r="PAC69"/>
      <c r="PAD69"/>
      <c r="PAE69"/>
      <c r="PAF69"/>
      <c r="PAG69"/>
      <c r="PAH69"/>
      <c r="PAI69"/>
      <c r="PAJ69"/>
      <c r="PAK69"/>
      <c r="PAL69"/>
      <c r="PAM69"/>
      <c r="PAN69"/>
      <c r="PAO69"/>
      <c r="PAP69"/>
      <c r="PAQ69"/>
      <c r="PAR69"/>
      <c r="PAS69"/>
      <c r="PAT69"/>
      <c r="PAU69"/>
      <c r="PAV69"/>
      <c r="PAW69"/>
      <c r="PAX69"/>
      <c r="PAY69"/>
      <c r="PAZ69"/>
      <c r="PBA69"/>
      <c r="PBB69"/>
      <c r="PBC69"/>
      <c r="PBD69"/>
      <c r="PBE69"/>
      <c r="PBF69"/>
      <c r="PBG69"/>
      <c r="PBH69"/>
      <c r="PBI69"/>
      <c r="PBJ69"/>
      <c r="PBK69"/>
      <c r="PBL69"/>
      <c r="PBM69"/>
      <c r="PBN69"/>
      <c r="PBO69"/>
      <c r="PBP69"/>
      <c r="PBQ69"/>
      <c r="PBR69"/>
      <c r="PBS69"/>
      <c r="PBT69"/>
      <c r="PBU69"/>
      <c r="PBV69"/>
      <c r="PBW69"/>
      <c r="PBX69"/>
      <c r="PBY69"/>
      <c r="PBZ69"/>
      <c r="PCA69"/>
      <c r="PCB69"/>
      <c r="PCC69"/>
      <c r="PCD69"/>
      <c r="PCE69"/>
      <c r="PCF69"/>
      <c r="PCG69"/>
      <c r="PCH69"/>
      <c r="PCI69"/>
      <c r="PCJ69"/>
      <c r="PCK69"/>
      <c r="PCL69"/>
      <c r="PCM69"/>
      <c r="PCN69"/>
      <c r="PCO69"/>
      <c r="PCP69"/>
      <c r="PCQ69"/>
      <c r="PCR69"/>
      <c r="PCS69"/>
      <c r="PCT69"/>
      <c r="PCU69"/>
      <c r="PCV69"/>
      <c r="PCW69"/>
      <c r="PCX69"/>
      <c r="PCY69"/>
      <c r="PCZ69"/>
      <c r="PDA69"/>
      <c r="PDB69"/>
      <c r="PDC69"/>
      <c r="PDD69"/>
      <c r="PDE69"/>
      <c r="PDF69"/>
      <c r="PDG69"/>
      <c r="PDH69"/>
      <c r="PDI69"/>
      <c r="PDJ69"/>
      <c r="PDK69"/>
      <c r="PDL69"/>
      <c r="PDM69"/>
      <c r="PDN69"/>
      <c r="PDO69"/>
      <c r="PDP69"/>
      <c r="PDQ69"/>
      <c r="PDR69"/>
      <c r="PDS69"/>
      <c r="PDT69"/>
      <c r="PDU69"/>
      <c r="PDV69"/>
      <c r="PDW69"/>
      <c r="PDX69"/>
      <c r="PDY69"/>
      <c r="PDZ69"/>
      <c r="PEA69"/>
      <c r="PEB69"/>
      <c r="PEC69"/>
      <c r="PED69"/>
      <c r="PEE69"/>
      <c r="PEF69"/>
      <c r="PEG69"/>
      <c r="PEH69"/>
      <c r="PEI69"/>
      <c r="PEJ69"/>
      <c r="PEK69"/>
      <c r="PEL69"/>
      <c r="PEM69"/>
      <c r="PEN69"/>
      <c r="PEO69"/>
      <c r="PEP69"/>
      <c r="PEQ69"/>
      <c r="PER69"/>
      <c r="PES69"/>
      <c r="PET69"/>
      <c r="PEU69"/>
      <c r="PEV69"/>
      <c r="PEW69"/>
      <c r="PEX69"/>
      <c r="PEY69"/>
      <c r="PEZ69"/>
      <c r="PFA69"/>
      <c r="PFB69"/>
      <c r="PFC69"/>
      <c r="PFD69"/>
      <c r="PFE69"/>
      <c r="PFF69"/>
      <c r="PFG69"/>
      <c r="PFH69"/>
      <c r="PFI69"/>
      <c r="PFJ69"/>
      <c r="PFK69"/>
      <c r="PFL69"/>
      <c r="PFM69"/>
      <c r="PFN69"/>
      <c r="PFO69"/>
      <c r="PFP69"/>
      <c r="PFQ69"/>
      <c r="PFR69"/>
      <c r="PFS69"/>
      <c r="PFT69"/>
      <c r="PFU69"/>
      <c r="PFV69"/>
      <c r="PFW69"/>
      <c r="PFX69"/>
      <c r="PFY69"/>
      <c r="PFZ69"/>
      <c r="PGA69"/>
      <c r="PGB69"/>
      <c r="PGC69"/>
      <c r="PGD69"/>
      <c r="PGE69"/>
      <c r="PGF69"/>
      <c r="PGG69"/>
      <c r="PGH69"/>
      <c r="PGI69"/>
      <c r="PGJ69"/>
      <c r="PGK69"/>
      <c r="PGL69"/>
      <c r="PGM69"/>
      <c r="PGN69"/>
      <c r="PGO69"/>
      <c r="PGP69"/>
      <c r="PGQ69"/>
      <c r="PGR69"/>
      <c r="PGS69"/>
      <c r="PGT69"/>
      <c r="PGU69"/>
      <c r="PGV69"/>
      <c r="PGW69"/>
      <c r="PGX69"/>
      <c r="PGY69"/>
      <c r="PGZ69"/>
      <c r="PHA69"/>
      <c r="PHB69"/>
      <c r="PHC69"/>
      <c r="PHD69"/>
      <c r="PHE69"/>
      <c r="PHF69"/>
      <c r="PHG69"/>
      <c r="PHH69"/>
      <c r="PHI69"/>
      <c r="PHJ69"/>
      <c r="PHK69"/>
      <c r="PHL69"/>
      <c r="PHM69"/>
      <c r="PHN69"/>
      <c r="PHO69"/>
      <c r="PHP69"/>
      <c r="PHQ69"/>
      <c r="PHR69"/>
      <c r="PHS69"/>
      <c r="PHT69"/>
      <c r="PHU69"/>
      <c r="PHV69"/>
      <c r="PHW69"/>
      <c r="PHX69"/>
      <c r="PHY69"/>
      <c r="PHZ69"/>
      <c r="PIA69"/>
      <c r="PIB69"/>
      <c r="PIC69"/>
      <c r="PID69"/>
      <c r="PIE69"/>
      <c r="PIF69"/>
      <c r="PIG69"/>
      <c r="PIH69"/>
      <c r="PII69"/>
      <c r="PIJ69"/>
      <c r="PIK69"/>
      <c r="PIL69"/>
      <c r="PIM69"/>
      <c r="PIN69"/>
      <c r="PIO69"/>
      <c r="PIP69"/>
      <c r="PIQ69"/>
      <c r="PIR69"/>
      <c r="PIS69"/>
      <c r="PIT69"/>
      <c r="PIU69"/>
      <c r="PIV69"/>
      <c r="PIW69"/>
      <c r="PIX69"/>
      <c r="PIY69"/>
      <c r="PIZ69"/>
      <c r="PJA69"/>
      <c r="PJB69"/>
      <c r="PJC69"/>
      <c r="PJD69"/>
      <c r="PJE69"/>
      <c r="PJF69"/>
      <c r="PJG69"/>
      <c r="PJH69"/>
      <c r="PJI69"/>
      <c r="PJJ69"/>
      <c r="PJK69"/>
      <c r="PJL69"/>
      <c r="PJM69"/>
      <c r="PJN69"/>
      <c r="PJO69"/>
      <c r="PJP69"/>
      <c r="PJQ69"/>
      <c r="PJR69"/>
      <c r="PJS69"/>
      <c r="PJT69"/>
      <c r="PJU69"/>
      <c r="PJV69"/>
      <c r="PJW69"/>
      <c r="PJX69"/>
      <c r="PJY69"/>
      <c r="PJZ69"/>
      <c r="PKA69"/>
      <c r="PKB69"/>
      <c r="PKC69"/>
      <c r="PKD69"/>
      <c r="PKE69"/>
      <c r="PKF69"/>
      <c r="PKG69"/>
      <c r="PKH69"/>
      <c r="PKI69"/>
      <c r="PKJ69"/>
      <c r="PKK69"/>
      <c r="PKL69"/>
      <c r="PKM69"/>
      <c r="PKN69"/>
      <c r="PKO69"/>
      <c r="PKP69"/>
      <c r="PKQ69"/>
      <c r="PKR69"/>
      <c r="PKS69"/>
      <c r="PKT69"/>
      <c r="PKU69"/>
      <c r="PKV69"/>
      <c r="PKW69"/>
      <c r="PKX69"/>
      <c r="PKY69"/>
      <c r="PKZ69"/>
      <c r="PLA69"/>
      <c r="PLB69"/>
      <c r="PLC69"/>
      <c r="PLD69"/>
      <c r="PLE69"/>
      <c r="PLF69"/>
      <c r="PLG69"/>
      <c r="PLH69"/>
      <c r="PLI69"/>
      <c r="PLJ69"/>
      <c r="PLK69"/>
      <c r="PLL69"/>
      <c r="PLM69"/>
      <c r="PLN69"/>
      <c r="PLO69"/>
      <c r="PLP69"/>
      <c r="PLQ69"/>
      <c r="PLR69"/>
      <c r="PLS69"/>
      <c r="PLT69"/>
      <c r="PLU69"/>
      <c r="PLV69"/>
      <c r="PLW69"/>
      <c r="PLX69"/>
      <c r="PLY69"/>
      <c r="PLZ69"/>
      <c r="PMA69"/>
      <c r="PMB69"/>
      <c r="PMC69"/>
      <c r="PMD69"/>
      <c r="PME69"/>
      <c r="PMF69"/>
      <c r="PMG69"/>
      <c r="PMH69"/>
      <c r="PMI69"/>
      <c r="PMJ69"/>
      <c r="PMK69"/>
      <c r="PML69"/>
      <c r="PMM69"/>
      <c r="PMN69"/>
      <c r="PMO69"/>
      <c r="PMP69"/>
      <c r="PMQ69"/>
      <c r="PMR69"/>
      <c r="PMS69"/>
      <c r="PMT69"/>
      <c r="PMU69"/>
      <c r="PMV69"/>
      <c r="PMW69"/>
      <c r="PMX69"/>
      <c r="PMY69"/>
      <c r="PMZ69"/>
      <c r="PNA69"/>
      <c r="PNB69"/>
      <c r="PNC69"/>
      <c r="PND69"/>
      <c r="PNE69"/>
      <c r="PNF69"/>
      <c r="PNG69"/>
      <c r="PNH69"/>
      <c r="PNI69"/>
      <c r="PNJ69"/>
      <c r="PNK69"/>
      <c r="PNL69"/>
      <c r="PNM69"/>
      <c r="PNN69"/>
      <c r="PNO69"/>
      <c r="PNP69"/>
      <c r="PNQ69"/>
      <c r="PNR69"/>
      <c r="PNS69"/>
      <c r="PNT69"/>
      <c r="PNU69"/>
      <c r="PNV69"/>
      <c r="PNW69"/>
      <c r="PNX69"/>
      <c r="PNY69"/>
      <c r="PNZ69"/>
      <c r="POA69"/>
      <c r="POB69"/>
      <c r="POC69"/>
      <c r="POD69"/>
      <c r="POE69"/>
      <c r="POF69"/>
      <c r="POG69"/>
      <c r="POH69"/>
      <c r="POI69"/>
      <c r="POJ69"/>
      <c r="POK69"/>
      <c r="POL69"/>
      <c r="POM69"/>
      <c r="PON69"/>
      <c r="POO69"/>
      <c r="POP69"/>
      <c r="POQ69"/>
      <c r="POR69"/>
      <c r="POS69"/>
      <c r="POT69"/>
      <c r="POU69"/>
      <c r="POV69"/>
      <c r="POW69"/>
      <c r="POX69"/>
      <c r="POY69"/>
      <c r="POZ69"/>
      <c r="PPA69"/>
      <c r="PPB69"/>
      <c r="PPC69"/>
      <c r="PPD69"/>
      <c r="PPE69"/>
      <c r="PPF69"/>
      <c r="PPG69"/>
      <c r="PPH69"/>
      <c r="PPI69"/>
      <c r="PPJ69"/>
      <c r="PPK69"/>
      <c r="PPL69"/>
      <c r="PPM69"/>
      <c r="PPN69"/>
      <c r="PPO69"/>
      <c r="PPP69"/>
      <c r="PPQ69"/>
      <c r="PPR69"/>
      <c r="PPS69"/>
      <c r="PPT69"/>
      <c r="PPU69"/>
      <c r="PPV69"/>
      <c r="PPW69"/>
      <c r="PPX69"/>
      <c r="PPY69"/>
      <c r="PPZ69"/>
      <c r="PQA69"/>
      <c r="PQB69"/>
      <c r="PQC69"/>
      <c r="PQD69"/>
      <c r="PQE69"/>
      <c r="PQF69"/>
      <c r="PQG69"/>
      <c r="PQH69"/>
      <c r="PQI69"/>
      <c r="PQJ69"/>
      <c r="PQK69"/>
      <c r="PQL69"/>
      <c r="PQM69"/>
      <c r="PQN69"/>
      <c r="PQO69"/>
      <c r="PQP69"/>
      <c r="PQQ69"/>
      <c r="PQR69"/>
      <c r="PQS69"/>
      <c r="PQT69"/>
      <c r="PQU69"/>
      <c r="PQV69"/>
      <c r="PQW69"/>
      <c r="PQX69"/>
      <c r="PQY69"/>
      <c r="PQZ69"/>
      <c r="PRA69"/>
      <c r="PRB69"/>
      <c r="PRC69"/>
      <c r="PRD69"/>
      <c r="PRE69"/>
      <c r="PRF69"/>
      <c r="PRG69"/>
      <c r="PRH69"/>
      <c r="PRI69"/>
      <c r="PRJ69"/>
      <c r="PRK69"/>
      <c r="PRL69"/>
      <c r="PRM69"/>
      <c r="PRN69"/>
      <c r="PRO69"/>
      <c r="PRP69"/>
      <c r="PRQ69"/>
      <c r="PRR69"/>
      <c r="PRS69"/>
      <c r="PRT69"/>
      <c r="PRU69"/>
      <c r="PRV69"/>
      <c r="PRW69"/>
      <c r="PRX69"/>
      <c r="PRY69"/>
      <c r="PRZ69"/>
      <c r="PSA69"/>
      <c r="PSB69"/>
      <c r="PSC69"/>
      <c r="PSD69"/>
      <c r="PSE69"/>
      <c r="PSF69"/>
      <c r="PSG69"/>
      <c r="PSH69"/>
      <c r="PSI69"/>
      <c r="PSJ69"/>
      <c r="PSK69"/>
      <c r="PSL69"/>
      <c r="PSM69"/>
      <c r="PSN69"/>
      <c r="PSO69"/>
      <c r="PSP69"/>
      <c r="PSQ69"/>
      <c r="PSR69"/>
      <c r="PSS69"/>
      <c r="PST69"/>
      <c r="PSU69"/>
      <c r="PSV69"/>
      <c r="PSW69"/>
      <c r="PSX69"/>
      <c r="PSY69"/>
      <c r="PSZ69"/>
      <c r="PTA69"/>
      <c r="PTB69"/>
      <c r="PTC69"/>
      <c r="PTD69"/>
      <c r="PTE69"/>
      <c r="PTF69"/>
      <c r="PTG69"/>
      <c r="PTH69"/>
      <c r="PTI69"/>
      <c r="PTJ69"/>
      <c r="PTK69"/>
      <c r="PTL69"/>
      <c r="PTM69"/>
      <c r="PTN69"/>
      <c r="PTO69"/>
      <c r="PTP69"/>
      <c r="PTQ69"/>
      <c r="PTR69"/>
      <c r="PTS69"/>
      <c r="PTT69"/>
      <c r="PTU69"/>
      <c r="PTV69"/>
      <c r="PTW69"/>
      <c r="PTX69"/>
      <c r="PTY69"/>
      <c r="PTZ69"/>
      <c r="PUA69"/>
      <c r="PUB69"/>
      <c r="PUC69"/>
      <c r="PUD69"/>
      <c r="PUE69"/>
      <c r="PUF69"/>
      <c r="PUG69"/>
      <c r="PUH69"/>
      <c r="PUI69"/>
      <c r="PUJ69"/>
      <c r="PUK69"/>
      <c r="PUL69"/>
      <c r="PUM69"/>
      <c r="PUN69"/>
      <c r="PUO69"/>
      <c r="PUP69"/>
      <c r="PUQ69"/>
      <c r="PUR69"/>
      <c r="PUS69"/>
      <c r="PUT69"/>
      <c r="PUU69"/>
      <c r="PUV69"/>
      <c r="PUW69"/>
      <c r="PUX69"/>
      <c r="PUY69"/>
      <c r="PUZ69"/>
      <c r="PVA69"/>
      <c r="PVB69"/>
      <c r="PVC69"/>
      <c r="PVD69"/>
      <c r="PVE69"/>
      <c r="PVF69"/>
      <c r="PVG69"/>
      <c r="PVH69"/>
      <c r="PVI69"/>
      <c r="PVJ69"/>
      <c r="PVK69"/>
      <c r="PVL69"/>
      <c r="PVM69"/>
      <c r="PVN69"/>
      <c r="PVO69"/>
      <c r="PVP69"/>
      <c r="PVQ69"/>
      <c r="PVR69"/>
      <c r="PVS69"/>
      <c r="PVT69"/>
      <c r="PVU69"/>
      <c r="PVV69"/>
      <c r="PVW69"/>
      <c r="PVX69"/>
      <c r="PVY69"/>
      <c r="PVZ69"/>
      <c r="PWA69"/>
      <c r="PWB69"/>
      <c r="PWC69"/>
      <c r="PWD69"/>
      <c r="PWE69"/>
      <c r="PWF69"/>
      <c r="PWG69"/>
      <c r="PWH69"/>
      <c r="PWI69"/>
      <c r="PWJ69"/>
      <c r="PWK69"/>
      <c r="PWL69"/>
      <c r="PWM69"/>
      <c r="PWN69"/>
      <c r="PWO69"/>
      <c r="PWP69"/>
      <c r="PWQ69"/>
      <c r="PWR69"/>
      <c r="PWS69"/>
      <c r="PWT69"/>
      <c r="PWU69"/>
      <c r="PWV69"/>
      <c r="PWW69"/>
      <c r="PWX69"/>
      <c r="PWY69"/>
      <c r="PWZ69"/>
      <c r="PXA69"/>
      <c r="PXB69"/>
      <c r="PXC69"/>
      <c r="PXD69"/>
      <c r="PXE69"/>
      <c r="PXF69"/>
      <c r="PXG69"/>
      <c r="PXH69"/>
      <c r="PXI69"/>
      <c r="PXJ69"/>
      <c r="PXK69"/>
      <c r="PXL69"/>
      <c r="PXM69"/>
      <c r="PXN69"/>
      <c r="PXO69"/>
      <c r="PXP69"/>
      <c r="PXQ69"/>
      <c r="PXR69"/>
      <c r="PXS69"/>
      <c r="PXT69"/>
      <c r="PXU69"/>
      <c r="PXV69"/>
      <c r="PXW69"/>
      <c r="PXX69"/>
      <c r="PXY69"/>
      <c r="PXZ69"/>
      <c r="PYA69"/>
      <c r="PYB69"/>
      <c r="PYC69"/>
      <c r="PYD69"/>
      <c r="PYE69"/>
      <c r="PYF69"/>
      <c r="PYG69"/>
      <c r="PYH69"/>
      <c r="PYI69"/>
      <c r="PYJ69"/>
      <c r="PYK69"/>
      <c r="PYL69"/>
      <c r="PYM69"/>
      <c r="PYN69"/>
      <c r="PYO69"/>
      <c r="PYP69"/>
      <c r="PYQ69"/>
      <c r="PYR69"/>
      <c r="PYS69"/>
      <c r="PYT69"/>
      <c r="PYU69"/>
      <c r="PYV69"/>
      <c r="PYW69"/>
      <c r="PYX69"/>
      <c r="PYY69"/>
      <c r="PYZ69"/>
      <c r="PZA69"/>
      <c r="PZB69"/>
      <c r="PZC69"/>
      <c r="PZD69"/>
      <c r="PZE69"/>
      <c r="PZF69"/>
      <c r="PZG69"/>
      <c r="PZH69"/>
      <c r="PZI69"/>
      <c r="PZJ69"/>
      <c r="PZK69"/>
      <c r="PZL69"/>
      <c r="PZM69"/>
      <c r="PZN69"/>
      <c r="PZO69"/>
      <c r="PZP69"/>
      <c r="PZQ69"/>
      <c r="PZR69"/>
      <c r="PZS69"/>
      <c r="PZT69"/>
      <c r="PZU69"/>
      <c r="PZV69"/>
      <c r="PZW69"/>
      <c r="PZX69"/>
      <c r="PZY69"/>
      <c r="PZZ69"/>
      <c r="QAA69"/>
      <c r="QAB69"/>
      <c r="QAC69"/>
      <c r="QAD69"/>
      <c r="QAE69"/>
      <c r="QAF69"/>
      <c r="QAG69"/>
      <c r="QAH69"/>
      <c r="QAI69"/>
      <c r="QAJ69"/>
      <c r="QAK69"/>
      <c r="QAL69"/>
      <c r="QAM69"/>
      <c r="QAN69"/>
      <c r="QAO69"/>
      <c r="QAP69"/>
      <c r="QAQ69"/>
      <c r="QAR69"/>
      <c r="QAS69"/>
      <c r="QAT69"/>
      <c r="QAU69"/>
      <c r="QAV69"/>
      <c r="QAW69"/>
      <c r="QAX69"/>
      <c r="QAY69"/>
      <c r="QAZ69"/>
      <c r="QBA69"/>
      <c r="QBB69"/>
      <c r="QBC69"/>
      <c r="QBD69"/>
      <c r="QBE69"/>
      <c r="QBF69"/>
      <c r="QBG69"/>
      <c r="QBH69"/>
      <c r="QBI69"/>
      <c r="QBJ69"/>
      <c r="QBK69"/>
      <c r="QBL69"/>
      <c r="QBM69"/>
      <c r="QBN69"/>
      <c r="QBO69"/>
      <c r="QBP69"/>
      <c r="QBQ69"/>
      <c r="QBR69"/>
      <c r="QBS69"/>
      <c r="QBT69"/>
      <c r="QBU69"/>
      <c r="QBV69"/>
      <c r="QBW69"/>
      <c r="QBX69"/>
      <c r="QBY69"/>
      <c r="QBZ69"/>
      <c r="QCA69"/>
      <c r="QCB69"/>
      <c r="QCC69"/>
      <c r="QCD69"/>
      <c r="QCE69"/>
      <c r="QCF69"/>
      <c r="QCG69"/>
      <c r="QCH69"/>
      <c r="QCI69"/>
      <c r="QCJ69"/>
      <c r="QCK69"/>
      <c r="QCL69"/>
      <c r="QCM69"/>
      <c r="QCN69"/>
      <c r="QCO69"/>
      <c r="QCP69"/>
      <c r="QCQ69"/>
      <c r="QCR69"/>
      <c r="QCS69"/>
      <c r="QCT69"/>
      <c r="QCU69"/>
      <c r="QCV69"/>
      <c r="QCW69"/>
      <c r="QCX69"/>
      <c r="QCY69"/>
      <c r="QCZ69"/>
      <c r="QDA69"/>
      <c r="QDB69"/>
      <c r="QDC69"/>
      <c r="QDD69"/>
      <c r="QDE69"/>
      <c r="QDF69"/>
      <c r="QDG69"/>
      <c r="QDH69"/>
      <c r="QDI69"/>
      <c r="QDJ69"/>
      <c r="QDK69"/>
      <c r="QDL69"/>
      <c r="QDM69"/>
      <c r="QDN69"/>
      <c r="QDO69"/>
      <c r="QDP69"/>
      <c r="QDQ69"/>
      <c r="QDR69"/>
      <c r="QDS69"/>
      <c r="QDT69"/>
      <c r="QDU69"/>
      <c r="QDV69"/>
      <c r="QDW69"/>
      <c r="QDX69"/>
      <c r="QDY69"/>
      <c r="QDZ69"/>
      <c r="QEA69"/>
      <c r="QEB69"/>
      <c r="QEC69"/>
      <c r="QED69"/>
      <c r="QEE69"/>
      <c r="QEF69"/>
      <c r="QEG69"/>
      <c r="QEH69"/>
      <c r="QEI69"/>
      <c r="QEJ69"/>
      <c r="QEK69"/>
      <c r="QEL69"/>
      <c r="QEM69"/>
      <c r="QEN69"/>
      <c r="QEO69"/>
      <c r="QEP69"/>
      <c r="QEQ69"/>
      <c r="QER69"/>
      <c r="QES69"/>
      <c r="QET69"/>
      <c r="QEU69"/>
      <c r="QEV69"/>
      <c r="QEW69"/>
      <c r="QEX69"/>
      <c r="QEY69"/>
      <c r="QEZ69"/>
      <c r="QFA69"/>
      <c r="QFB69"/>
      <c r="QFC69"/>
      <c r="QFD69"/>
      <c r="QFE69"/>
      <c r="QFF69"/>
      <c r="QFG69"/>
      <c r="QFH69"/>
      <c r="QFI69"/>
      <c r="QFJ69"/>
      <c r="QFK69"/>
      <c r="QFL69"/>
      <c r="QFM69"/>
      <c r="QFN69"/>
      <c r="QFO69"/>
      <c r="QFP69"/>
      <c r="QFQ69"/>
      <c r="QFR69"/>
      <c r="QFS69"/>
      <c r="QFT69"/>
      <c r="QFU69"/>
      <c r="QFV69"/>
      <c r="QFW69"/>
      <c r="QFX69"/>
      <c r="QFY69"/>
      <c r="QFZ69"/>
      <c r="QGA69"/>
      <c r="QGB69"/>
      <c r="QGC69"/>
      <c r="QGD69"/>
      <c r="QGE69"/>
      <c r="QGF69"/>
      <c r="QGG69"/>
      <c r="QGH69"/>
      <c r="QGI69"/>
      <c r="QGJ69"/>
      <c r="QGK69"/>
      <c r="QGL69"/>
      <c r="QGM69"/>
      <c r="QGN69"/>
      <c r="QGO69"/>
      <c r="QGP69"/>
      <c r="QGQ69"/>
      <c r="QGR69"/>
      <c r="QGS69"/>
      <c r="QGT69"/>
      <c r="QGU69"/>
      <c r="QGV69"/>
      <c r="QGW69"/>
      <c r="QGX69"/>
      <c r="QGY69"/>
      <c r="QGZ69"/>
      <c r="QHA69"/>
      <c r="QHB69"/>
      <c r="QHC69"/>
      <c r="QHD69"/>
      <c r="QHE69"/>
      <c r="QHF69"/>
      <c r="QHG69"/>
      <c r="QHH69"/>
      <c r="QHI69"/>
      <c r="QHJ69"/>
      <c r="QHK69"/>
      <c r="QHL69"/>
      <c r="QHM69"/>
      <c r="QHN69"/>
      <c r="QHO69"/>
      <c r="QHP69"/>
      <c r="QHQ69"/>
      <c r="QHR69"/>
      <c r="QHS69"/>
      <c r="QHT69"/>
      <c r="QHU69"/>
      <c r="QHV69"/>
      <c r="QHW69"/>
      <c r="QHX69"/>
      <c r="QHY69"/>
      <c r="QHZ69"/>
      <c r="QIA69"/>
      <c r="QIB69"/>
      <c r="QIC69"/>
      <c r="QID69"/>
      <c r="QIE69"/>
      <c r="QIF69"/>
      <c r="QIG69"/>
      <c r="QIH69"/>
      <c r="QII69"/>
      <c r="QIJ69"/>
      <c r="QIK69"/>
      <c r="QIL69"/>
      <c r="QIM69"/>
      <c r="QIN69"/>
      <c r="QIO69"/>
      <c r="QIP69"/>
      <c r="QIQ69"/>
      <c r="QIR69"/>
      <c r="QIS69"/>
      <c r="QIT69"/>
      <c r="QIU69"/>
      <c r="QIV69"/>
      <c r="QIW69"/>
      <c r="QIX69"/>
      <c r="QIY69"/>
      <c r="QIZ69"/>
      <c r="QJA69"/>
      <c r="QJB69"/>
      <c r="QJC69"/>
      <c r="QJD69"/>
      <c r="QJE69"/>
      <c r="QJF69"/>
      <c r="QJG69"/>
      <c r="QJH69"/>
      <c r="QJI69"/>
      <c r="QJJ69"/>
      <c r="QJK69"/>
      <c r="QJL69"/>
      <c r="QJM69"/>
      <c r="QJN69"/>
      <c r="QJO69"/>
      <c r="QJP69"/>
      <c r="QJQ69"/>
      <c r="QJR69"/>
      <c r="QJS69"/>
      <c r="QJT69"/>
      <c r="QJU69"/>
      <c r="QJV69"/>
      <c r="QJW69"/>
      <c r="QJX69"/>
      <c r="QJY69"/>
      <c r="QJZ69"/>
      <c r="QKA69"/>
      <c r="QKB69"/>
      <c r="QKC69"/>
      <c r="QKD69"/>
      <c r="QKE69"/>
      <c r="QKF69"/>
      <c r="QKG69"/>
      <c r="QKH69"/>
      <c r="QKI69"/>
      <c r="QKJ69"/>
      <c r="QKK69"/>
      <c r="QKL69"/>
      <c r="QKM69"/>
      <c r="QKN69"/>
      <c r="QKO69"/>
      <c r="QKP69"/>
      <c r="QKQ69"/>
      <c r="QKR69"/>
      <c r="QKS69"/>
      <c r="QKT69"/>
      <c r="QKU69"/>
      <c r="QKV69"/>
      <c r="QKW69"/>
      <c r="QKX69"/>
      <c r="QKY69"/>
      <c r="QKZ69"/>
      <c r="QLA69"/>
      <c r="QLB69"/>
      <c r="QLC69"/>
      <c r="QLD69"/>
      <c r="QLE69"/>
      <c r="QLF69"/>
      <c r="QLG69"/>
      <c r="QLH69"/>
      <c r="QLI69"/>
      <c r="QLJ69"/>
      <c r="QLK69"/>
      <c r="QLL69"/>
      <c r="QLM69"/>
      <c r="QLN69"/>
      <c r="QLO69"/>
      <c r="QLP69"/>
      <c r="QLQ69"/>
      <c r="QLR69"/>
      <c r="QLS69"/>
      <c r="QLT69"/>
      <c r="QLU69"/>
      <c r="QLV69"/>
      <c r="QLW69"/>
      <c r="QLX69"/>
      <c r="QLY69"/>
      <c r="QLZ69"/>
      <c r="QMA69"/>
      <c r="QMB69"/>
      <c r="QMC69"/>
      <c r="QMD69"/>
      <c r="QME69"/>
      <c r="QMF69"/>
      <c r="QMG69"/>
      <c r="QMH69"/>
      <c r="QMI69"/>
      <c r="QMJ69"/>
      <c r="QMK69"/>
      <c r="QML69"/>
      <c r="QMM69"/>
      <c r="QMN69"/>
      <c r="QMO69"/>
      <c r="QMP69"/>
      <c r="QMQ69"/>
      <c r="QMR69"/>
      <c r="QMS69"/>
      <c r="QMT69"/>
      <c r="QMU69"/>
      <c r="QMV69"/>
      <c r="QMW69"/>
      <c r="QMX69"/>
      <c r="QMY69"/>
      <c r="QMZ69"/>
      <c r="QNA69"/>
      <c r="QNB69"/>
      <c r="QNC69"/>
      <c r="QND69"/>
      <c r="QNE69"/>
      <c r="QNF69"/>
      <c r="QNG69"/>
      <c r="QNH69"/>
      <c r="QNI69"/>
      <c r="QNJ69"/>
      <c r="QNK69"/>
      <c r="QNL69"/>
      <c r="QNM69"/>
      <c r="QNN69"/>
      <c r="QNO69"/>
      <c r="QNP69"/>
      <c r="QNQ69"/>
      <c r="QNR69"/>
      <c r="QNS69"/>
      <c r="QNT69"/>
      <c r="QNU69"/>
      <c r="QNV69"/>
      <c r="QNW69"/>
      <c r="QNX69"/>
      <c r="QNY69"/>
      <c r="QNZ69"/>
      <c r="QOA69"/>
      <c r="QOB69"/>
      <c r="QOC69"/>
      <c r="QOD69"/>
      <c r="QOE69"/>
      <c r="QOF69"/>
      <c r="QOG69"/>
      <c r="QOH69"/>
      <c r="QOI69"/>
      <c r="QOJ69"/>
      <c r="QOK69"/>
      <c r="QOL69"/>
      <c r="QOM69"/>
      <c r="QON69"/>
      <c r="QOO69"/>
      <c r="QOP69"/>
      <c r="QOQ69"/>
      <c r="QOR69"/>
      <c r="QOS69"/>
      <c r="QOT69"/>
      <c r="QOU69"/>
      <c r="QOV69"/>
      <c r="QOW69"/>
      <c r="QOX69"/>
      <c r="QOY69"/>
      <c r="QOZ69"/>
      <c r="QPA69"/>
      <c r="QPB69"/>
      <c r="QPC69"/>
      <c r="QPD69"/>
      <c r="QPE69"/>
      <c r="QPF69"/>
      <c r="QPG69"/>
      <c r="QPH69"/>
      <c r="QPI69"/>
      <c r="QPJ69"/>
      <c r="QPK69"/>
      <c r="QPL69"/>
      <c r="QPM69"/>
      <c r="QPN69"/>
      <c r="QPO69"/>
      <c r="QPP69"/>
      <c r="QPQ69"/>
      <c r="QPR69"/>
      <c r="QPS69"/>
      <c r="QPT69"/>
      <c r="QPU69"/>
      <c r="QPV69"/>
      <c r="QPW69"/>
      <c r="QPX69"/>
      <c r="QPY69"/>
      <c r="QPZ69"/>
      <c r="QQA69"/>
      <c r="QQB69"/>
      <c r="QQC69"/>
      <c r="QQD69"/>
      <c r="QQE69"/>
      <c r="QQF69"/>
      <c r="QQG69"/>
      <c r="QQH69"/>
      <c r="QQI69"/>
      <c r="QQJ69"/>
      <c r="QQK69"/>
      <c r="QQL69"/>
      <c r="QQM69"/>
      <c r="QQN69"/>
      <c r="QQO69"/>
      <c r="QQP69"/>
      <c r="QQQ69"/>
      <c r="QQR69"/>
      <c r="QQS69"/>
      <c r="QQT69"/>
      <c r="QQU69"/>
      <c r="QQV69"/>
      <c r="QQW69"/>
      <c r="QQX69"/>
      <c r="QQY69"/>
      <c r="QQZ69"/>
      <c r="QRA69"/>
      <c r="QRB69"/>
      <c r="QRC69"/>
      <c r="QRD69"/>
      <c r="QRE69"/>
      <c r="QRF69"/>
      <c r="QRG69"/>
      <c r="QRH69"/>
      <c r="QRI69"/>
      <c r="QRJ69"/>
      <c r="QRK69"/>
      <c r="QRL69"/>
      <c r="QRM69"/>
      <c r="QRN69"/>
      <c r="QRO69"/>
      <c r="QRP69"/>
      <c r="QRQ69"/>
      <c r="QRR69"/>
      <c r="QRS69"/>
      <c r="QRT69"/>
      <c r="QRU69"/>
      <c r="QRV69"/>
      <c r="QRW69"/>
      <c r="QRX69"/>
      <c r="QRY69"/>
      <c r="QRZ69"/>
      <c r="QSA69"/>
      <c r="QSB69"/>
      <c r="QSC69"/>
      <c r="QSD69"/>
      <c r="QSE69"/>
      <c r="QSF69"/>
      <c r="QSG69"/>
      <c r="QSH69"/>
      <c r="QSI69"/>
      <c r="QSJ69"/>
      <c r="QSK69"/>
      <c r="QSL69"/>
      <c r="QSM69"/>
      <c r="QSN69"/>
      <c r="QSO69"/>
      <c r="QSP69"/>
      <c r="QSQ69"/>
      <c r="QSR69"/>
      <c r="QSS69"/>
      <c r="QST69"/>
      <c r="QSU69"/>
      <c r="QSV69"/>
      <c r="QSW69"/>
      <c r="QSX69"/>
      <c r="QSY69"/>
      <c r="QSZ69"/>
      <c r="QTA69"/>
      <c r="QTB69"/>
      <c r="QTC69"/>
      <c r="QTD69"/>
      <c r="QTE69"/>
      <c r="QTF69"/>
      <c r="QTG69"/>
      <c r="QTH69"/>
      <c r="QTI69"/>
      <c r="QTJ69"/>
      <c r="QTK69"/>
      <c r="QTL69"/>
      <c r="QTM69"/>
      <c r="QTN69"/>
      <c r="QTO69"/>
      <c r="QTP69"/>
      <c r="QTQ69"/>
      <c r="QTR69"/>
      <c r="QTS69"/>
      <c r="QTT69"/>
      <c r="QTU69"/>
      <c r="QTV69"/>
      <c r="QTW69"/>
      <c r="QTX69"/>
      <c r="QTY69"/>
      <c r="QTZ69"/>
      <c r="QUA69"/>
      <c r="QUB69"/>
      <c r="QUC69"/>
      <c r="QUD69"/>
      <c r="QUE69"/>
      <c r="QUF69"/>
      <c r="QUG69"/>
      <c r="QUH69"/>
      <c r="QUI69"/>
      <c r="QUJ69"/>
      <c r="QUK69"/>
      <c r="QUL69"/>
      <c r="QUM69"/>
      <c r="QUN69"/>
      <c r="QUO69"/>
      <c r="QUP69"/>
      <c r="QUQ69"/>
      <c r="QUR69"/>
      <c r="QUS69"/>
      <c r="QUT69"/>
      <c r="QUU69"/>
      <c r="QUV69"/>
      <c r="QUW69"/>
      <c r="QUX69"/>
      <c r="QUY69"/>
      <c r="QUZ69"/>
      <c r="QVA69"/>
      <c r="QVB69"/>
      <c r="QVC69"/>
      <c r="QVD69"/>
      <c r="QVE69"/>
      <c r="QVF69"/>
      <c r="QVG69"/>
      <c r="QVH69"/>
      <c r="QVI69"/>
      <c r="QVJ69"/>
      <c r="QVK69"/>
      <c r="QVL69"/>
      <c r="QVM69"/>
      <c r="QVN69"/>
      <c r="QVO69"/>
      <c r="QVP69"/>
      <c r="QVQ69"/>
      <c r="QVR69"/>
      <c r="QVS69"/>
      <c r="QVT69"/>
      <c r="QVU69"/>
      <c r="QVV69"/>
      <c r="QVW69"/>
      <c r="QVX69"/>
      <c r="QVY69"/>
      <c r="QVZ69"/>
      <c r="QWA69"/>
      <c r="QWB69"/>
      <c r="QWC69"/>
      <c r="QWD69"/>
      <c r="QWE69"/>
      <c r="QWF69"/>
      <c r="QWG69"/>
      <c r="QWH69"/>
      <c r="QWI69"/>
      <c r="QWJ69"/>
      <c r="QWK69"/>
      <c r="QWL69"/>
      <c r="QWM69"/>
      <c r="QWN69"/>
      <c r="QWO69"/>
      <c r="QWP69"/>
      <c r="QWQ69"/>
      <c r="QWR69"/>
      <c r="QWS69"/>
      <c r="QWT69"/>
      <c r="QWU69"/>
      <c r="QWV69"/>
      <c r="QWW69"/>
      <c r="QWX69"/>
      <c r="QWY69"/>
      <c r="QWZ69"/>
      <c r="QXA69"/>
      <c r="QXB69"/>
      <c r="QXC69"/>
      <c r="QXD69"/>
      <c r="QXE69"/>
      <c r="QXF69"/>
      <c r="QXG69"/>
      <c r="QXH69"/>
      <c r="QXI69"/>
      <c r="QXJ69"/>
      <c r="QXK69"/>
      <c r="QXL69"/>
      <c r="QXM69"/>
      <c r="QXN69"/>
      <c r="QXO69"/>
      <c r="QXP69"/>
      <c r="QXQ69"/>
      <c r="QXR69"/>
      <c r="QXS69"/>
      <c r="QXT69"/>
      <c r="QXU69"/>
      <c r="QXV69"/>
      <c r="QXW69"/>
      <c r="QXX69"/>
      <c r="QXY69"/>
      <c r="QXZ69"/>
      <c r="QYA69"/>
      <c r="QYB69"/>
      <c r="QYC69"/>
      <c r="QYD69"/>
      <c r="QYE69"/>
      <c r="QYF69"/>
      <c r="QYG69"/>
      <c r="QYH69"/>
      <c r="QYI69"/>
      <c r="QYJ69"/>
      <c r="QYK69"/>
      <c r="QYL69"/>
      <c r="QYM69"/>
      <c r="QYN69"/>
      <c r="QYO69"/>
      <c r="QYP69"/>
      <c r="QYQ69"/>
      <c r="QYR69"/>
      <c r="QYS69"/>
      <c r="QYT69"/>
      <c r="QYU69"/>
      <c r="QYV69"/>
      <c r="QYW69"/>
      <c r="QYX69"/>
      <c r="QYY69"/>
      <c r="QYZ69"/>
      <c r="QZA69"/>
      <c r="QZB69"/>
      <c r="QZC69"/>
      <c r="QZD69"/>
      <c r="QZE69"/>
      <c r="QZF69"/>
      <c r="QZG69"/>
      <c r="QZH69"/>
      <c r="QZI69"/>
      <c r="QZJ69"/>
      <c r="QZK69"/>
      <c r="QZL69"/>
      <c r="QZM69"/>
      <c r="QZN69"/>
      <c r="QZO69"/>
      <c r="QZP69"/>
      <c r="QZQ69"/>
      <c r="QZR69"/>
      <c r="QZS69"/>
      <c r="QZT69"/>
      <c r="QZU69"/>
      <c r="QZV69"/>
      <c r="QZW69"/>
      <c r="QZX69"/>
      <c r="QZY69"/>
      <c r="QZZ69"/>
      <c r="RAA69"/>
      <c r="RAB69"/>
      <c r="RAC69"/>
      <c r="RAD69"/>
      <c r="RAE69"/>
      <c r="RAF69"/>
      <c r="RAG69"/>
      <c r="RAH69"/>
      <c r="RAI69"/>
      <c r="RAJ69"/>
      <c r="RAK69"/>
      <c r="RAL69"/>
      <c r="RAM69"/>
      <c r="RAN69"/>
      <c r="RAO69"/>
      <c r="RAP69"/>
      <c r="RAQ69"/>
      <c r="RAR69"/>
      <c r="RAS69"/>
      <c r="RAT69"/>
      <c r="RAU69"/>
      <c r="RAV69"/>
      <c r="RAW69"/>
      <c r="RAX69"/>
      <c r="RAY69"/>
      <c r="RAZ69"/>
      <c r="RBA69"/>
      <c r="RBB69"/>
      <c r="RBC69"/>
      <c r="RBD69"/>
      <c r="RBE69"/>
      <c r="RBF69"/>
      <c r="RBG69"/>
      <c r="RBH69"/>
      <c r="RBI69"/>
      <c r="RBJ69"/>
      <c r="RBK69"/>
      <c r="RBL69"/>
      <c r="RBM69"/>
      <c r="RBN69"/>
      <c r="RBO69"/>
      <c r="RBP69"/>
      <c r="RBQ69"/>
      <c r="RBR69"/>
      <c r="RBS69"/>
      <c r="RBT69"/>
      <c r="RBU69"/>
      <c r="RBV69"/>
      <c r="RBW69"/>
      <c r="RBX69"/>
      <c r="RBY69"/>
      <c r="RBZ69"/>
      <c r="RCA69"/>
      <c r="RCB69"/>
      <c r="RCC69"/>
      <c r="RCD69"/>
      <c r="RCE69"/>
      <c r="RCF69"/>
      <c r="RCG69"/>
      <c r="RCH69"/>
      <c r="RCI69"/>
      <c r="RCJ69"/>
      <c r="RCK69"/>
      <c r="RCL69"/>
      <c r="RCM69"/>
      <c r="RCN69"/>
      <c r="RCO69"/>
      <c r="RCP69"/>
      <c r="RCQ69"/>
      <c r="RCR69"/>
      <c r="RCS69"/>
      <c r="RCT69"/>
      <c r="RCU69"/>
      <c r="RCV69"/>
      <c r="RCW69"/>
      <c r="RCX69"/>
      <c r="RCY69"/>
      <c r="RCZ69"/>
      <c r="RDA69"/>
      <c r="RDB69"/>
      <c r="RDC69"/>
      <c r="RDD69"/>
      <c r="RDE69"/>
      <c r="RDF69"/>
      <c r="RDG69"/>
      <c r="RDH69"/>
      <c r="RDI69"/>
      <c r="RDJ69"/>
      <c r="RDK69"/>
      <c r="RDL69"/>
      <c r="RDM69"/>
      <c r="RDN69"/>
      <c r="RDO69"/>
      <c r="RDP69"/>
      <c r="RDQ69"/>
      <c r="RDR69"/>
      <c r="RDS69"/>
      <c r="RDT69"/>
      <c r="RDU69"/>
      <c r="RDV69"/>
      <c r="RDW69"/>
      <c r="RDX69"/>
      <c r="RDY69"/>
      <c r="RDZ69"/>
      <c r="REA69"/>
      <c r="REB69"/>
      <c r="REC69"/>
      <c r="RED69"/>
      <c r="REE69"/>
      <c r="REF69"/>
      <c r="REG69"/>
      <c r="REH69"/>
      <c r="REI69"/>
      <c r="REJ69"/>
      <c r="REK69"/>
      <c r="REL69"/>
      <c r="REM69"/>
      <c r="REN69"/>
      <c r="REO69"/>
      <c r="REP69"/>
      <c r="REQ69"/>
      <c r="RER69"/>
      <c r="RES69"/>
      <c r="RET69"/>
      <c r="REU69"/>
      <c r="REV69"/>
      <c r="REW69"/>
      <c r="REX69"/>
      <c r="REY69"/>
      <c r="REZ69"/>
      <c r="RFA69"/>
      <c r="RFB69"/>
      <c r="RFC69"/>
      <c r="RFD69"/>
      <c r="RFE69"/>
      <c r="RFF69"/>
      <c r="RFG69"/>
      <c r="RFH69"/>
      <c r="RFI69"/>
      <c r="RFJ69"/>
      <c r="RFK69"/>
      <c r="RFL69"/>
      <c r="RFM69"/>
      <c r="RFN69"/>
      <c r="RFO69"/>
      <c r="RFP69"/>
      <c r="RFQ69"/>
      <c r="RFR69"/>
      <c r="RFS69"/>
      <c r="RFT69"/>
      <c r="RFU69"/>
      <c r="RFV69"/>
      <c r="RFW69"/>
      <c r="RFX69"/>
      <c r="RFY69"/>
      <c r="RFZ69"/>
      <c r="RGA69"/>
      <c r="RGB69"/>
      <c r="RGC69"/>
      <c r="RGD69"/>
      <c r="RGE69"/>
      <c r="RGF69"/>
      <c r="RGG69"/>
      <c r="RGH69"/>
      <c r="RGI69"/>
      <c r="RGJ69"/>
      <c r="RGK69"/>
      <c r="RGL69"/>
      <c r="RGM69"/>
      <c r="RGN69"/>
      <c r="RGO69"/>
      <c r="RGP69"/>
      <c r="RGQ69"/>
      <c r="RGR69"/>
      <c r="RGS69"/>
      <c r="RGT69"/>
      <c r="RGU69"/>
      <c r="RGV69"/>
      <c r="RGW69"/>
      <c r="RGX69"/>
      <c r="RGY69"/>
      <c r="RGZ69"/>
      <c r="RHA69"/>
      <c r="RHB69"/>
      <c r="RHC69"/>
      <c r="RHD69"/>
      <c r="RHE69"/>
      <c r="RHF69"/>
      <c r="RHG69"/>
      <c r="RHH69"/>
      <c r="RHI69"/>
      <c r="RHJ69"/>
      <c r="RHK69"/>
      <c r="RHL69"/>
      <c r="RHM69"/>
      <c r="RHN69"/>
      <c r="RHO69"/>
      <c r="RHP69"/>
      <c r="RHQ69"/>
      <c r="RHR69"/>
      <c r="RHS69"/>
      <c r="RHT69"/>
      <c r="RHU69"/>
      <c r="RHV69"/>
      <c r="RHW69"/>
      <c r="RHX69"/>
      <c r="RHY69"/>
      <c r="RHZ69"/>
      <c r="RIA69"/>
      <c r="RIB69"/>
      <c r="RIC69"/>
      <c r="RID69"/>
      <c r="RIE69"/>
      <c r="RIF69"/>
      <c r="RIG69"/>
      <c r="RIH69"/>
      <c r="RII69"/>
      <c r="RIJ69"/>
      <c r="RIK69"/>
      <c r="RIL69"/>
      <c r="RIM69"/>
      <c r="RIN69"/>
      <c r="RIO69"/>
      <c r="RIP69"/>
      <c r="RIQ69"/>
      <c r="RIR69"/>
      <c r="RIS69"/>
      <c r="RIT69"/>
      <c r="RIU69"/>
      <c r="RIV69"/>
      <c r="RIW69"/>
      <c r="RIX69"/>
      <c r="RIY69"/>
      <c r="RIZ69"/>
      <c r="RJA69"/>
      <c r="RJB69"/>
      <c r="RJC69"/>
      <c r="RJD69"/>
      <c r="RJE69"/>
      <c r="RJF69"/>
      <c r="RJG69"/>
      <c r="RJH69"/>
      <c r="RJI69"/>
      <c r="RJJ69"/>
      <c r="RJK69"/>
      <c r="RJL69"/>
      <c r="RJM69"/>
      <c r="RJN69"/>
      <c r="RJO69"/>
      <c r="RJP69"/>
      <c r="RJQ69"/>
      <c r="RJR69"/>
      <c r="RJS69"/>
      <c r="RJT69"/>
      <c r="RJU69"/>
      <c r="RJV69"/>
      <c r="RJW69"/>
      <c r="RJX69"/>
      <c r="RJY69"/>
      <c r="RJZ69"/>
      <c r="RKA69"/>
      <c r="RKB69"/>
      <c r="RKC69"/>
      <c r="RKD69"/>
      <c r="RKE69"/>
      <c r="RKF69"/>
      <c r="RKG69"/>
      <c r="RKH69"/>
      <c r="RKI69"/>
      <c r="RKJ69"/>
      <c r="RKK69"/>
      <c r="RKL69"/>
      <c r="RKM69"/>
      <c r="RKN69"/>
      <c r="RKO69"/>
      <c r="RKP69"/>
      <c r="RKQ69"/>
      <c r="RKR69"/>
      <c r="RKS69"/>
      <c r="RKT69"/>
      <c r="RKU69"/>
      <c r="RKV69"/>
      <c r="RKW69"/>
      <c r="RKX69"/>
      <c r="RKY69"/>
      <c r="RKZ69"/>
      <c r="RLA69"/>
      <c r="RLB69"/>
      <c r="RLC69"/>
      <c r="RLD69"/>
      <c r="RLE69"/>
      <c r="RLF69"/>
      <c r="RLG69"/>
      <c r="RLH69"/>
      <c r="RLI69"/>
      <c r="RLJ69"/>
      <c r="RLK69"/>
      <c r="RLL69"/>
      <c r="RLM69"/>
      <c r="RLN69"/>
      <c r="RLO69"/>
      <c r="RLP69"/>
      <c r="RLQ69"/>
      <c r="RLR69"/>
      <c r="RLS69"/>
      <c r="RLT69"/>
      <c r="RLU69"/>
      <c r="RLV69"/>
      <c r="RLW69"/>
      <c r="RLX69"/>
      <c r="RLY69"/>
      <c r="RLZ69"/>
      <c r="RMA69"/>
      <c r="RMB69"/>
      <c r="RMC69"/>
      <c r="RMD69"/>
      <c r="RME69"/>
      <c r="RMF69"/>
      <c r="RMG69"/>
      <c r="RMH69"/>
      <c r="RMI69"/>
      <c r="RMJ69"/>
      <c r="RMK69"/>
      <c r="RML69"/>
      <c r="RMM69"/>
      <c r="RMN69"/>
      <c r="RMO69"/>
      <c r="RMP69"/>
      <c r="RMQ69"/>
      <c r="RMR69"/>
      <c r="RMS69"/>
      <c r="RMT69"/>
      <c r="RMU69"/>
      <c r="RMV69"/>
      <c r="RMW69"/>
      <c r="RMX69"/>
      <c r="RMY69"/>
      <c r="RMZ69"/>
      <c r="RNA69"/>
      <c r="RNB69"/>
      <c r="RNC69"/>
      <c r="RND69"/>
      <c r="RNE69"/>
      <c r="RNF69"/>
      <c r="RNG69"/>
      <c r="RNH69"/>
      <c r="RNI69"/>
      <c r="RNJ69"/>
      <c r="RNK69"/>
      <c r="RNL69"/>
      <c r="RNM69"/>
      <c r="RNN69"/>
      <c r="RNO69"/>
      <c r="RNP69"/>
      <c r="RNQ69"/>
      <c r="RNR69"/>
      <c r="RNS69"/>
      <c r="RNT69"/>
      <c r="RNU69"/>
      <c r="RNV69"/>
      <c r="RNW69"/>
      <c r="RNX69"/>
      <c r="RNY69"/>
      <c r="RNZ69"/>
      <c r="ROA69"/>
      <c r="ROB69"/>
      <c r="ROC69"/>
      <c r="ROD69"/>
      <c r="ROE69"/>
      <c r="ROF69"/>
      <c r="ROG69"/>
      <c r="ROH69"/>
      <c r="ROI69"/>
      <c r="ROJ69"/>
      <c r="ROK69"/>
      <c r="ROL69"/>
      <c r="ROM69"/>
      <c r="RON69"/>
      <c r="ROO69"/>
      <c r="ROP69"/>
      <c r="ROQ69"/>
      <c r="ROR69"/>
      <c r="ROS69"/>
      <c r="ROT69"/>
      <c r="ROU69"/>
      <c r="ROV69"/>
      <c r="ROW69"/>
      <c r="ROX69"/>
      <c r="ROY69"/>
      <c r="ROZ69"/>
      <c r="RPA69"/>
      <c r="RPB69"/>
      <c r="RPC69"/>
      <c r="RPD69"/>
      <c r="RPE69"/>
      <c r="RPF69"/>
      <c r="RPG69"/>
      <c r="RPH69"/>
      <c r="RPI69"/>
      <c r="RPJ69"/>
      <c r="RPK69"/>
      <c r="RPL69"/>
      <c r="RPM69"/>
      <c r="RPN69"/>
      <c r="RPO69"/>
      <c r="RPP69"/>
      <c r="RPQ69"/>
      <c r="RPR69"/>
      <c r="RPS69"/>
      <c r="RPT69"/>
      <c r="RPU69"/>
      <c r="RPV69"/>
      <c r="RPW69"/>
      <c r="RPX69"/>
      <c r="RPY69"/>
      <c r="RPZ69"/>
      <c r="RQA69"/>
      <c r="RQB69"/>
      <c r="RQC69"/>
      <c r="RQD69"/>
      <c r="RQE69"/>
      <c r="RQF69"/>
      <c r="RQG69"/>
      <c r="RQH69"/>
      <c r="RQI69"/>
      <c r="RQJ69"/>
      <c r="RQK69"/>
      <c r="RQL69"/>
      <c r="RQM69"/>
      <c r="RQN69"/>
      <c r="RQO69"/>
      <c r="RQP69"/>
      <c r="RQQ69"/>
      <c r="RQR69"/>
      <c r="RQS69"/>
      <c r="RQT69"/>
      <c r="RQU69"/>
      <c r="RQV69"/>
      <c r="RQW69"/>
      <c r="RQX69"/>
      <c r="RQY69"/>
      <c r="RQZ69"/>
      <c r="RRA69"/>
      <c r="RRB69"/>
      <c r="RRC69"/>
      <c r="RRD69"/>
      <c r="RRE69"/>
      <c r="RRF69"/>
      <c r="RRG69"/>
      <c r="RRH69"/>
      <c r="RRI69"/>
      <c r="RRJ69"/>
      <c r="RRK69"/>
      <c r="RRL69"/>
      <c r="RRM69"/>
      <c r="RRN69"/>
      <c r="RRO69"/>
      <c r="RRP69"/>
      <c r="RRQ69"/>
      <c r="RRR69"/>
      <c r="RRS69"/>
      <c r="RRT69"/>
      <c r="RRU69"/>
      <c r="RRV69"/>
      <c r="RRW69"/>
      <c r="RRX69"/>
      <c r="RRY69"/>
      <c r="RRZ69"/>
      <c r="RSA69"/>
      <c r="RSB69"/>
      <c r="RSC69"/>
      <c r="RSD69"/>
      <c r="RSE69"/>
      <c r="RSF69"/>
      <c r="RSG69"/>
      <c r="RSH69"/>
      <c r="RSI69"/>
      <c r="RSJ69"/>
      <c r="RSK69"/>
      <c r="RSL69"/>
      <c r="RSM69"/>
      <c r="RSN69"/>
      <c r="RSO69"/>
      <c r="RSP69"/>
      <c r="RSQ69"/>
      <c r="RSR69"/>
      <c r="RSS69"/>
      <c r="RST69"/>
      <c r="RSU69"/>
      <c r="RSV69"/>
      <c r="RSW69"/>
      <c r="RSX69"/>
      <c r="RSY69"/>
      <c r="RSZ69"/>
      <c r="RTA69"/>
      <c r="RTB69"/>
      <c r="RTC69"/>
      <c r="RTD69"/>
      <c r="RTE69"/>
      <c r="RTF69"/>
      <c r="RTG69"/>
      <c r="RTH69"/>
      <c r="RTI69"/>
      <c r="RTJ69"/>
      <c r="RTK69"/>
      <c r="RTL69"/>
      <c r="RTM69"/>
      <c r="RTN69"/>
      <c r="RTO69"/>
      <c r="RTP69"/>
      <c r="RTQ69"/>
      <c r="RTR69"/>
      <c r="RTS69"/>
      <c r="RTT69"/>
      <c r="RTU69"/>
      <c r="RTV69"/>
      <c r="RTW69"/>
      <c r="RTX69"/>
      <c r="RTY69"/>
      <c r="RTZ69"/>
      <c r="RUA69"/>
      <c r="RUB69"/>
      <c r="RUC69"/>
      <c r="RUD69"/>
      <c r="RUE69"/>
      <c r="RUF69"/>
      <c r="RUG69"/>
      <c r="RUH69"/>
      <c r="RUI69"/>
      <c r="RUJ69"/>
      <c r="RUK69"/>
      <c r="RUL69"/>
      <c r="RUM69"/>
      <c r="RUN69"/>
      <c r="RUO69"/>
      <c r="RUP69"/>
      <c r="RUQ69"/>
      <c r="RUR69"/>
      <c r="RUS69"/>
      <c r="RUT69"/>
      <c r="RUU69"/>
      <c r="RUV69"/>
      <c r="RUW69"/>
      <c r="RUX69"/>
      <c r="RUY69"/>
      <c r="RUZ69"/>
      <c r="RVA69"/>
      <c r="RVB69"/>
      <c r="RVC69"/>
      <c r="RVD69"/>
      <c r="RVE69"/>
      <c r="RVF69"/>
      <c r="RVG69"/>
      <c r="RVH69"/>
      <c r="RVI69"/>
      <c r="RVJ69"/>
      <c r="RVK69"/>
      <c r="RVL69"/>
      <c r="RVM69"/>
      <c r="RVN69"/>
      <c r="RVO69"/>
      <c r="RVP69"/>
      <c r="RVQ69"/>
      <c r="RVR69"/>
      <c r="RVS69"/>
      <c r="RVT69"/>
      <c r="RVU69"/>
      <c r="RVV69"/>
      <c r="RVW69"/>
      <c r="RVX69"/>
      <c r="RVY69"/>
      <c r="RVZ69"/>
      <c r="RWA69"/>
      <c r="RWB69"/>
      <c r="RWC69"/>
      <c r="RWD69"/>
      <c r="RWE69"/>
      <c r="RWF69"/>
      <c r="RWG69"/>
      <c r="RWH69"/>
      <c r="RWI69"/>
      <c r="RWJ69"/>
      <c r="RWK69"/>
      <c r="RWL69"/>
      <c r="RWM69"/>
      <c r="RWN69"/>
      <c r="RWO69"/>
      <c r="RWP69"/>
      <c r="RWQ69"/>
      <c r="RWR69"/>
      <c r="RWS69"/>
      <c r="RWT69"/>
      <c r="RWU69"/>
      <c r="RWV69"/>
      <c r="RWW69"/>
      <c r="RWX69"/>
      <c r="RWY69"/>
      <c r="RWZ69"/>
      <c r="RXA69"/>
      <c r="RXB69"/>
      <c r="RXC69"/>
      <c r="RXD69"/>
      <c r="RXE69"/>
      <c r="RXF69"/>
      <c r="RXG69"/>
      <c r="RXH69"/>
      <c r="RXI69"/>
      <c r="RXJ69"/>
      <c r="RXK69"/>
      <c r="RXL69"/>
      <c r="RXM69"/>
      <c r="RXN69"/>
      <c r="RXO69"/>
      <c r="RXP69"/>
      <c r="RXQ69"/>
      <c r="RXR69"/>
      <c r="RXS69"/>
      <c r="RXT69"/>
      <c r="RXU69"/>
      <c r="RXV69"/>
      <c r="RXW69"/>
      <c r="RXX69"/>
      <c r="RXY69"/>
      <c r="RXZ69"/>
      <c r="RYA69"/>
      <c r="RYB69"/>
      <c r="RYC69"/>
      <c r="RYD69"/>
      <c r="RYE69"/>
      <c r="RYF69"/>
      <c r="RYG69"/>
      <c r="RYH69"/>
      <c r="RYI69"/>
      <c r="RYJ69"/>
      <c r="RYK69"/>
      <c r="RYL69"/>
      <c r="RYM69"/>
      <c r="RYN69"/>
      <c r="RYO69"/>
      <c r="RYP69"/>
      <c r="RYQ69"/>
      <c r="RYR69"/>
      <c r="RYS69"/>
      <c r="RYT69"/>
      <c r="RYU69"/>
      <c r="RYV69"/>
      <c r="RYW69"/>
      <c r="RYX69"/>
      <c r="RYY69"/>
      <c r="RYZ69"/>
      <c r="RZA69"/>
      <c r="RZB69"/>
      <c r="RZC69"/>
      <c r="RZD69"/>
      <c r="RZE69"/>
      <c r="RZF69"/>
      <c r="RZG69"/>
      <c r="RZH69"/>
      <c r="RZI69"/>
      <c r="RZJ69"/>
      <c r="RZK69"/>
      <c r="RZL69"/>
      <c r="RZM69"/>
      <c r="RZN69"/>
      <c r="RZO69"/>
      <c r="RZP69"/>
      <c r="RZQ69"/>
      <c r="RZR69"/>
      <c r="RZS69"/>
      <c r="RZT69"/>
      <c r="RZU69"/>
      <c r="RZV69"/>
      <c r="RZW69"/>
      <c r="RZX69"/>
      <c r="RZY69"/>
      <c r="RZZ69"/>
      <c r="SAA69"/>
      <c r="SAB69"/>
      <c r="SAC69"/>
      <c r="SAD69"/>
      <c r="SAE69"/>
      <c r="SAF69"/>
      <c r="SAG69"/>
      <c r="SAH69"/>
      <c r="SAI69"/>
      <c r="SAJ69"/>
      <c r="SAK69"/>
      <c r="SAL69"/>
      <c r="SAM69"/>
      <c r="SAN69"/>
      <c r="SAO69"/>
      <c r="SAP69"/>
      <c r="SAQ69"/>
      <c r="SAR69"/>
      <c r="SAS69"/>
      <c r="SAT69"/>
      <c r="SAU69"/>
      <c r="SAV69"/>
      <c r="SAW69"/>
      <c r="SAX69"/>
      <c r="SAY69"/>
      <c r="SAZ69"/>
      <c r="SBA69"/>
      <c r="SBB69"/>
      <c r="SBC69"/>
      <c r="SBD69"/>
      <c r="SBE69"/>
      <c r="SBF69"/>
      <c r="SBG69"/>
      <c r="SBH69"/>
      <c r="SBI69"/>
      <c r="SBJ69"/>
      <c r="SBK69"/>
      <c r="SBL69"/>
      <c r="SBM69"/>
      <c r="SBN69"/>
      <c r="SBO69"/>
      <c r="SBP69"/>
      <c r="SBQ69"/>
      <c r="SBR69"/>
      <c r="SBS69"/>
      <c r="SBT69"/>
      <c r="SBU69"/>
      <c r="SBV69"/>
      <c r="SBW69"/>
      <c r="SBX69"/>
      <c r="SBY69"/>
      <c r="SBZ69"/>
      <c r="SCA69"/>
      <c r="SCB69"/>
      <c r="SCC69"/>
      <c r="SCD69"/>
      <c r="SCE69"/>
      <c r="SCF69"/>
      <c r="SCG69"/>
      <c r="SCH69"/>
      <c r="SCI69"/>
      <c r="SCJ69"/>
      <c r="SCK69"/>
      <c r="SCL69"/>
      <c r="SCM69"/>
      <c r="SCN69"/>
      <c r="SCO69"/>
      <c r="SCP69"/>
      <c r="SCQ69"/>
      <c r="SCR69"/>
      <c r="SCS69"/>
      <c r="SCT69"/>
      <c r="SCU69"/>
      <c r="SCV69"/>
      <c r="SCW69"/>
      <c r="SCX69"/>
      <c r="SCY69"/>
      <c r="SCZ69"/>
      <c r="SDA69"/>
      <c r="SDB69"/>
      <c r="SDC69"/>
      <c r="SDD69"/>
      <c r="SDE69"/>
      <c r="SDF69"/>
      <c r="SDG69"/>
      <c r="SDH69"/>
      <c r="SDI69"/>
      <c r="SDJ69"/>
      <c r="SDK69"/>
      <c r="SDL69"/>
      <c r="SDM69"/>
      <c r="SDN69"/>
      <c r="SDO69"/>
      <c r="SDP69"/>
      <c r="SDQ69"/>
      <c r="SDR69"/>
      <c r="SDS69"/>
      <c r="SDT69"/>
      <c r="SDU69"/>
      <c r="SDV69"/>
      <c r="SDW69"/>
      <c r="SDX69"/>
      <c r="SDY69"/>
      <c r="SDZ69"/>
      <c r="SEA69"/>
      <c r="SEB69"/>
      <c r="SEC69"/>
      <c r="SED69"/>
      <c r="SEE69"/>
      <c r="SEF69"/>
      <c r="SEG69"/>
      <c r="SEH69"/>
      <c r="SEI69"/>
      <c r="SEJ69"/>
      <c r="SEK69"/>
      <c r="SEL69"/>
      <c r="SEM69"/>
      <c r="SEN69"/>
      <c r="SEO69"/>
      <c r="SEP69"/>
      <c r="SEQ69"/>
      <c r="SER69"/>
      <c r="SES69"/>
      <c r="SET69"/>
      <c r="SEU69"/>
      <c r="SEV69"/>
      <c r="SEW69"/>
      <c r="SEX69"/>
      <c r="SEY69"/>
      <c r="SEZ69"/>
      <c r="SFA69"/>
      <c r="SFB69"/>
      <c r="SFC69"/>
      <c r="SFD69"/>
      <c r="SFE69"/>
      <c r="SFF69"/>
      <c r="SFG69"/>
      <c r="SFH69"/>
      <c r="SFI69"/>
      <c r="SFJ69"/>
      <c r="SFK69"/>
      <c r="SFL69"/>
      <c r="SFM69"/>
      <c r="SFN69"/>
      <c r="SFO69"/>
      <c r="SFP69"/>
      <c r="SFQ69"/>
      <c r="SFR69"/>
      <c r="SFS69"/>
      <c r="SFT69"/>
      <c r="SFU69"/>
      <c r="SFV69"/>
      <c r="SFW69"/>
      <c r="SFX69"/>
      <c r="SFY69"/>
      <c r="SFZ69"/>
      <c r="SGA69"/>
      <c r="SGB69"/>
      <c r="SGC69"/>
      <c r="SGD69"/>
      <c r="SGE69"/>
      <c r="SGF69"/>
      <c r="SGG69"/>
      <c r="SGH69"/>
      <c r="SGI69"/>
      <c r="SGJ69"/>
      <c r="SGK69"/>
      <c r="SGL69"/>
      <c r="SGM69"/>
      <c r="SGN69"/>
      <c r="SGO69"/>
      <c r="SGP69"/>
      <c r="SGQ69"/>
      <c r="SGR69"/>
      <c r="SGS69"/>
      <c r="SGT69"/>
      <c r="SGU69"/>
      <c r="SGV69"/>
      <c r="SGW69"/>
      <c r="SGX69"/>
      <c r="SGY69"/>
      <c r="SGZ69"/>
      <c r="SHA69"/>
      <c r="SHB69"/>
      <c r="SHC69"/>
      <c r="SHD69"/>
      <c r="SHE69"/>
      <c r="SHF69"/>
      <c r="SHG69"/>
      <c r="SHH69"/>
      <c r="SHI69"/>
      <c r="SHJ69"/>
      <c r="SHK69"/>
      <c r="SHL69"/>
      <c r="SHM69"/>
      <c r="SHN69"/>
      <c r="SHO69"/>
      <c r="SHP69"/>
      <c r="SHQ69"/>
      <c r="SHR69"/>
      <c r="SHS69"/>
      <c r="SHT69"/>
      <c r="SHU69"/>
      <c r="SHV69"/>
      <c r="SHW69"/>
      <c r="SHX69"/>
      <c r="SHY69"/>
      <c r="SHZ69"/>
      <c r="SIA69"/>
      <c r="SIB69"/>
      <c r="SIC69"/>
      <c r="SID69"/>
      <c r="SIE69"/>
      <c r="SIF69"/>
      <c r="SIG69"/>
      <c r="SIH69"/>
      <c r="SII69"/>
      <c r="SIJ69"/>
      <c r="SIK69"/>
      <c r="SIL69"/>
      <c r="SIM69"/>
      <c r="SIN69"/>
      <c r="SIO69"/>
      <c r="SIP69"/>
      <c r="SIQ69"/>
      <c r="SIR69"/>
      <c r="SIS69"/>
      <c r="SIT69"/>
      <c r="SIU69"/>
      <c r="SIV69"/>
      <c r="SIW69"/>
      <c r="SIX69"/>
      <c r="SIY69"/>
      <c r="SIZ69"/>
      <c r="SJA69"/>
      <c r="SJB69"/>
      <c r="SJC69"/>
      <c r="SJD69"/>
      <c r="SJE69"/>
      <c r="SJF69"/>
      <c r="SJG69"/>
      <c r="SJH69"/>
      <c r="SJI69"/>
      <c r="SJJ69"/>
      <c r="SJK69"/>
      <c r="SJL69"/>
      <c r="SJM69"/>
      <c r="SJN69"/>
      <c r="SJO69"/>
      <c r="SJP69"/>
      <c r="SJQ69"/>
      <c r="SJR69"/>
      <c r="SJS69"/>
      <c r="SJT69"/>
      <c r="SJU69"/>
      <c r="SJV69"/>
      <c r="SJW69"/>
      <c r="SJX69"/>
      <c r="SJY69"/>
      <c r="SJZ69"/>
      <c r="SKA69"/>
      <c r="SKB69"/>
      <c r="SKC69"/>
      <c r="SKD69"/>
      <c r="SKE69"/>
      <c r="SKF69"/>
      <c r="SKG69"/>
      <c r="SKH69"/>
      <c r="SKI69"/>
      <c r="SKJ69"/>
      <c r="SKK69"/>
      <c r="SKL69"/>
      <c r="SKM69"/>
      <c r="SKN69"/>
      <c r="SKO69"/>
      <c r="SKP69"/>
      <c r="SKQ69"/>
      <c r="SKR69"/>
      <c r="SKS69"/>
      <c r="SKT69"/>
      <c r="SKU69"/>
      <c r="SKV69"/>
      <c r="SKW69"/>
      <c r="SKX69"/>
      <c r="SKY69"/>
      <c r="SKZ69"/>
      <c r="SLA69"/>
      <c r="SLB69"/>
      <c r="SLC69"/>
      <c r="SLD69"/>
      <c r="SLE69"/>
      <c r="SLF69"/>
      <c r="SLG69"/>
      <c r="SLH69"/>
      <c r="SLI69"/>
      <c r="SLJ69"/>
      <c r="SLK69"/>
      <c r="SLL69"/>
      <c r="SLM69"/>
      <c r="SLN69"/>
      <c r="SLO69"/>
      <c r="SLP69"/>
      <c r="SLQ69"/>
      <c r="SLR69"/>
      <c r="SLS69"/>
      <c r="SLT69"/>
      <c r="SLU69"/>
      <c r="SLV69"/>
      <c r="SLW69"/>
      <c r="SLX69"/>
      <c r="SLY69"/>
      <c r="SLZ69"/>
      <c r="SMA69"/>
      <c r="SMB69"/>
      <c r="SMC69"/>
      <c r="SMD69"/>
      <c r="SME69"/>
      <c r="SMF69"/>
      <c r="SMG69"/>
      <c r="SMH69"/>
      <c r="SMI69"/>
      <c r="SMJ69"/>
      <c r="SMK69"/>
      <c r="SML69"/>
      <c r="SMM69"/>
      <c r="SMN69"/>
      <c r="SMO69"/>
      <c r="SMP69"/>
      <c r="SMQ69"/>
      <c r="SMR69"/>
      <c r="SMS69"/>
      <c r="SMT69"/>
      <c r="SMU69"/>
      <c r="SMV69"/>
      <c r="SMW69"/>
      <c r="SMX69"/>
      <c r="SMY69"/>
      <c r="SMZ69"/>
      <c r="SNA69"/>
      <c r="SNB69"/>
      <c r="SNC69"/>
      <c r="SND69"/>
      <c r="SNE69"/>
      <c r="SNF69"/>
      <c r="SNG69"/>
      <c r="SNH69"/>
      <c r="SNI69"/>
      <c r="SNJ69"/>
      <c r="SNK69"/>
      <c r="SNL69"/>
      <c r="SNM69"/>
      <c r="SNN69"/>
      <c r="SNO69"/>
      <c r="SNP69"/>
      <c r="SNQ69"/>
      <c r="SNR69"/>
      <c r="SNS69"/>
      <c r="SNT69"/>
      <c r="SNU69"/>
      <c r="SNV69"/>
      <c r="SNW69"/>
      <c r="SNX69"/>
      <c r="SNY69"/>
      <c r="SNZ69"/>
      <c r="SOA69"/>
      <c r="SOB69"/>
      <c r="SOC69"/>
      <c r="SOD69"/>
      <c r="SOE69"/>
      <c r="SOF69"/>
      <c r="SOG69"/>
      <c r="SOH69"/>
      <c r="SOI69"/>
      <c r="SOJ69"/>
      <c r="SOK69"/>
      <c r="SOL69"/>
      <c r="SOM69"/>
      <c r="SON69"/>
      <c r="SOO69"/>
      <c r="SOP69"/>
      <c r="SOQ69"/>
      <c r="SOR69"/>
      <c r="SOS69"/>
      <c r="SOT69"/>
      <c r="SOU69"/>
      <c r="SOV69"/>
      <c r="SOW69"/>
      <c r="SOX69"/>
      <c r="SOY69"/>
      <c r="SOZ69"/>
      <c r="SPA69"/>
      <c r="SPB69"/>
      <c r="SPC69"/>
      <c r="SPD69"/>
      <c r="SPE69"/>
      <c r="SPF69"/>
      <c r="SPG69"/>
      <c r="SPH69"/>
      <c r="SPI69"/>
      <c r="SPJ69"/>
      <c r="SPK69"/>
      <c r="SPL69"/>
      <c r="SPM69"/>
      <c r="SPN69"/>
      <c r="SPO69"/>
      <c r="SPP69"/>
      <c r="SPQ69"/>
      <c r="SPR69"/>
      <c r="SPS69"/>
      <c r="SPT69"/>
      <c r="SPU69"/>
      <c r="SPV69"/>
      <c r="SPW69"/>
      <c r="SPX69"/>
      <c r="SPY69"/>
      <c r="SPZ69"/>
      <c r="SQA69"/>
      <c r="SQB69"/>
      <c r="SQC69"/>
      <c r="SQD69"/>
      <c r="SQE69"/>
      <c r="SQF69"/>
      <c r="SQG69"/>
      <c r="SQH69"/>
      <c r="SQI69"/>
      <c r="SQJ69"/>
      <c r="SQK69"/>
      <c r="SQL69"/>
      <c r="SQM69"/>
      <c r="SQN69"/>
      <c r="SQO69"/>
      <c r="SQP69"/>
      <c r="SQQ69"/>
      <c r="SQR69"/>
      <c r="SQS69"/>
      <c r="SQT69"/>
      <c r="SQU69"/>
      <c r="SQV69"/>
      <c r="SQW69"/>
      <c r="SQX69"/>
      <c r="SQY69"/>
      <c r="SQZ69"/>
      <c r="SRA69"/>
      <c r="SRB69"/>
      <c r="SRC69"/>
      <c r="SRD69"/>
      <c r="SRE69"/>
      <c r="SRF69"/>
      <c r="SRG69"/>
      <c r="SRH69"/>
      <c r="SRI69"/>
      <c r="SRJ69"/>
      <c r="SRK69"/>
      <c r="SRL69"/>
      <c r="SRM69"/>
      <c r="SRN69"/>
      <c r="SRO69"/>
      <c r="SRP69"/>
      <c r="SRQ69"/>
      <c r="SRR69"/>
      <c r="SRS69"/>
      <c r="SRT69"/>
      <c r="SRU69"/>
      <c r="SRV69"/>
      <c r="SRW69"/>
      <c r="SRX69"/>
      <c r="SRY69"/>
      <c r="SRZ69"/>
      <c r="SSA69"/>
      <c r="SSB69"/>
      <c r="SSC69"/>
      <c r="SSD69"/>
      <c r="SSE69"/>
      <c r="SSF69"/>
      <c r="SSG69"/>
      <c r="SSH69"/>
      <c r="SSI69"/>
      <c r="SSJ69"/>
      <c r="SSK69"/>
      <c r="SSL69"/>
      <c r="SSM69"/>
      <c r="SSN69"/>
      <c r="SSO69"/>
      <c r="SSP69"/>
      <c r="SSQ69"/>
      <c r="SSR69"/>
      <c r="SSS69"/>
      <c r="SST69"/>
      <c r="SSU69"/>
      <c r="SSV69"/>
      <c r="SSW69"/>
      <c r="SSX69"/>
      <c r="SSY69"/>
      <c r="SSZ69"/>
      <c r="STA69"/>
      <c r="STB69"/>
      <c r="STC69"/>
      <c r="STD69"/>
      <c r="STE69"/>
      <c r="STF69"/>
      <c r="STG69"/>
      <c r="STH69"/>
      <c r="STI69"/>
      <c r="STJ69"/>
      <c r="STK69"/>
      <c r="STL69"/>
      <c r="STM69"/>
      <c r="STN69"/>
      <c r="STO69"/>
      <c r="STP69"/>
      <c r="STQ69"/>
      <c r="STR69"/>
      <c r="STS69"/>
      <c r="STT69"/>
      <c r="STU69"/>
      <c r="STV69"/>
      <c r="STW69"/>
      <c r="STX69"/>
      <c r="STY69"/>
      <c r="STZ69"/>
      <c r="SUA69"/>
      <c r="SUB69"/>
      <c r="SUC69"/>
      <c r="SUD69"/>
      <c r="SUE69"/>
      <c r="SUF69"/>
      <c r="SUG69"/>
      <c r="SUH69"/>
      <c r="SUI69"/>
      <c r="SUJ69"/>
      <c r="SUK69"/>
      <c r="SUL69"/>
      <c r="SUM69"/>
      <c r="SUN69"/>
      <c r="SUO69"/>
      <c r="SUP69"/>
      <c r="SUQ69"/>
      <c r="SUR69"/>
      <c r="SUS69"/>
      <c r="SUT69"/>
      <c r="SUU69"/>
      <c r="SUV69"/>
      <c r="SUW69"/>
      <c r="SUX69"/>
      <c r="SUY69"/>
      <c r="SUZ69"/>
      <c r="SVA69"/>
      <c r="SVB69"/>
      <c r="SVC69"/>
      <c r="SVD69"/>
      <c r="SVE69"/>
      <c r="SVF69"/>
      <c r="SVG69"/>
      <c r="SVH69"/>
      <c r="SVI69"/>
      <c r="SVJ69"/>
      <c r="SVK69"/>
      <c r="SVL69"/>
      <c r="SVM69"/>
      <c r="SVN69"/>
      <c r="SVO69"/>
      <c r="SVP69"/>
      <c r="SVQ69"/>
      <c r="SVR69"/>
      <c r="SVS69"/>
      <c r="SVT69"/>
      <c r="SVU69"/>
      <c r="SVV69"/>
      <c r="SVW69"/>
      <c r="SVX69"/>
      <c r="SVY69"/>
      <c r="SVZ69"/>
      <c r="SWA69"/>
      <c r="SWB69"/>
      <c r="SWC69"/>
      <c r="SWD69"/>
      <c r="SWE69"/>
      <c r="SWF69"/>
      <c r="SWG69"/>
      <c r="SWH69"/>
      <c r="SWI69"/>
      <c r="SWJ69"/>
      <c r="SWK69"/>
      <c r="SWL69"/>
      <c r="SWM69"/>
      <c r="SWN69"/>
      <c r="SWO69"/>
      <c r="SWP69"/>
      <c r="SWQ69"/>
      <c r="SWR69"/>
      <c r="SWS69"/>
      <c r="SWT69"/>
      <c r="SWU69"/>
      <c r="SWV69"/>
      <c r="SWW69"/>
      <c r="SWX69"/>
      <c r="SWY69"/>
      <c r="SWZ69"/>
      <c r="SXA69"/>
      <c r="SXB69"/>
      <c r="SXC69"/>
      <c r="SXD69"/>
      <c r="SXE69"/>
      <c r="SXF69"/>
      <c r="SXG69"/>
      <c r="SXH69"/>
      <c r="SXI69"/>
      <c r="SXJ69"/>
      <c r="SXK69"/>
      <c r="SXL69"/>
      <c r="SXM69"/>
      <c r="SXN69"/>
      <c r="SXO69"/>
      <c r="SXP69"/>
      <c r="SXQ69"/>
      <c r="SXR69"/>
      <c r="SXS69"/>
      <c r="SXT69"/>
      <c r="SXU69"/>
      <c r="SXV69"/>
      <c r="SXW69"/>
      <c r="SXX69"/>
      <c r="SXY69"/>
      <c r="SXZ69"/>
      <c r="SYA69"/>
      <c r="SYB69"/>
      <c r="SYC69"/>
      <c r="SYD69"/>
      <c r="SYE69"/>
      <c r="SYF69"/>
      <c r="SYG69"/>
      <c r="SYH69"/>
      <c r="SYI69"/>
      <c r="SYJ69"/>
      <c r="SYK69"/>
      <c r="SYL69"/>
      <c r="SYM69"/>
      <c r="SYN69"/>
      <c r="SYO69"/>
      <c r="SYP69"/>
      <c r="SYQ69"/>
      <c r="SYR69"/>
      <c r="SYS69"/>
      <c r="SYT69"/>
      <c r="SYU69"/>
      <c r="SYV69"/>
      <c r="SYW69"/>
      <c r="SYX69"/>
      <c r="SYY69"/>
      <c r="SYZ69"/>
      <c r="SZA69"/>
      <c r="SZB69"/>
      <c r="SZC69"/>
      <c r="SZD69"/>
      <c r="SZE69"/>
      <c r="SZF69"/>
      <c r="SZG69"/>
      <c r="SZH69"/>
      <c r="SZI69"/>
      <c r="SZJ69"/>
      <c r="SZK69"/>
      <c r="SZL69"/>
      <c r="SZM69"/>
      <c r="SZN69"/>
      <c r="SZO69"/>
      <c r="SZP69"/>
      <c r="SZQ69"/>
      <c r="SZR69"/>
      <c r="SZS69"/>
      <c r="SZT69"/>
      <c r="SZU69"/>
      <c r="SZV69"/>
      <c r="SZW69"/>
      <c r="SZX69"/>
      <c r="SZY69"/>
      <c r="SZZ69"/>
      <c r="TAA69"/>
      <c r="TAB69"/>
      <c r="TAC69"/>
      <c r="TAD69"/>
      <c r="TAE69"/>
      <c r="TAF69"/>
      <c r="TAG69"/>
      <c r="TAH69"/>
      <c r="TAI69"/>
      <c r="TAJ69"/>
      <c r="TAK69"/>
      <c r="TAL69"/>
      <c r="TAM69"/>
      <c r="TAN69"/>
      <c r="TAO69"/>
      <c r="TAP69"/>
      <c r="TAQ69"/>
      <c r="TAR69"/>
      <c r="TAS69"/>
      <c r="TAT69"/>
      <c r="TAU69"/>
      <c r="TAV69"/>
      <c r="TAW69"/>
      <c r="TAX69"/>
      <c r="TAY69"/>
      <c r="TAZ69"/>
      <c r="TBA69"/>
      <c r="TBB69"/>
      <c r="TBC69"/>
      <c r="TBD69"/>
      <c r="TBE69"/>
      <c r="TBF69"/>
      <c r="TBG69"/>
      <c r="TBH69"/>
      <c r="TBI69"/>
      <c r="TBJ69"/>
      <c r="TBK69"/>
      <c r="TBL69"/>
      <c r="TBM69"/>
      <c r="TBN69"/>
      <c r="TBO69"/>
      <c r="TBP69"/>
      <c r="TBQ69"/>
      <c r="TBR69"/>
      <c r="TBS69"/>
      <c r="TBT69"/>
      <c r="TBU69"/>
      <c r="TBV69"/>
      <c r="TBW69"/>
      <c r="TBX69"/>
      <c r="TBY69"/>
      <c r="TBZ69"/>
      <c r="TCA69"/>
      <c r="TCB69"/>
      <c r="TCC69"/>
      <c r="TCD69"/>
      <c r="TCE69"/>
      <c r="TCF69"/>
      <c r="TCG69"/>
      <c r="TCH69"/>
      <c r="TCI69"/>
      <c r="TCJ69"/>
      <c r="TCK69"/>
      <c r="TCL69"/>
      <c r="TCM69"/>
      <c r="TCN69"/>
      <c r="TCO69"/>
      <c r="TCP69"/>
      <c r="TCQ69"/>
      <c r="TCR69"/>
      <c r="TCS69"/>
      <c r="TCT69"/>
      <c r="TCU69"/>
      <c r="TCV69"/>
      <c r="TCW69"/>
      <c r="TCX69"/>
      <c r="TCY69"/>
      <c r="TCZ69"/>
      <c r="TDA69"/>
      <c r="TDB69"/>
      <c r="TDC69"/>
      <c r="TDD69"/>
      <c r="TDE69"/>
      <c r="TDF69"/>
      <c r="TDG69"/>
      <c r="TDH69"/>
      <c r="TDI69"/>
      <c r="TDJ69"/>
      <c r="TDK69"/>
      <c r="TDL69"/>
      <c r="TDM69"/>
      <c r="TDN69"/>
      <c r="TDO69"/>
      <c r="TDP69"/>
      <c r="TDQ69"/>
      <c r="TDR69"/>
      <c r="TDS69"/>
      <c r="TDT69"/>
      <c r="TDU69"/>
      <c r="TDV69"/>
      <c r="TDW69"/>
      <c r="TDX69"/>
      <c r="TDY69"/>
      <c r="TDZ69"/>
      <c r="TEA69"/>
      <c r="TEB69"/>
      <c r="TEC69"/>
      <c r="TED69"/>
      <c r="TEE69"/>
      <c r="TEF69"/>
      <c r="TEG69"/>
      <c r="TEH69"/>
      <c r="TEI69"/>
      <c r="TEJ69"/>
      <c r="TEK69"/>
      <c r="TEL69"/>
      <c r="TEM69"/>
      <c r="TEN69"/>
      <c r="TEO69"/>
      <c r="TEP69"/>
      <c r="TEQ69"/>
      <c r="TER69"/>
      <c r="TES69"/>
      <c r="TET69"/>
      <c r="TEU69"/>
      <c r="TEV69"/>
      <c r="TEW69"/>
      <c r="TEX69"/>
      <c r="TEY69"/>
      <c r="TEZ69"/>
      <c r="TFA69"/>
      <c r="TFB69"/>
      <c r="TFC69"/>
      <c r="TFD69"/>
      <c r="TFE69"/>
      <c r="TFF69"/>
      <c r="TFG69"/>
      <c r="TFH69"/>
      <c r="TFI69"/>
      <c r="TFJ69"/>
      <c r="TFK69"/>
      <c r="TFL69"/>
      <c r="TFM69"/>
      <c r="TFN69"/>
      <c r="TFO69"/>
      <c r="TFP69"/>
      <c r="TFQ69"/>
      <c r="TFR69"/>
      <c r="TFS69"/>
      <c r="TFT69"/>
      <c r="TFU69"/>
      <c r="TFV69"/>
      <c r="TFW69"/>
      <c r="TFX69"/>
      <c r="TFY69"/>
      <c r="TFZ69"/>
      <c r="TGA69"/>
      <c r="TGB69"/>
      <c r="TGC69"/>
      <c r="TGD69"/>
      <c r="TGE69"/>
      <c r="TGF69"/>
      <c r="TGG69"/>
      <c r="TGH69"/>
      <c r="TGI69"/>
      <c r="TGJ69"/>
      <c r="TGK69"/>
      <c r="TGL69"/>
      <c r="TGM69"/>
      <c r="TGN69"/>
      <c r="TGO69"/>
      <c r="TGP69"/>
      <c r="TGQ69"/>
      <c r="TGR69"/>
      <c r="TGS69"/>
      <c r="TGT69"/>
      <c r="TGU69"/>
      <c r="TGV69"/>
      <c r="TGW69"/>
      <c r="TGX69"/>
      <c r="TGY69"/>
      <c r="TGZ69"/>
      <c r="THA69"/>
      <c r="THB69"/>
      <c r="THC69"/>
      <c r="THD69"/>
      <c r="THE69"/>
      <c r="THF69"/>
      <c r="THG69"/>
      <c r="THH69"/>
      <c r="THI69"/>
      <c r="THJ69"/>
      <c r="THK69"/>
      <c r="THL69"/>
      <c r="THM69"/>
      <c r="THN69"/>
      <c r="THO69"/>
      <c r="THP69"/>
      <c r="THQ69"/>
      <c r="THR69"/>
      <c r="THS69"/>
      <c r="THT69"/>
      <c r="THU69"/>
      <c r="THV69"/>
      <c r="THW69"/>
      <c r="THX69"/>
      <c r="THY69"/>
      <c r="THZ69"/>
      <c r="TIA69"/>
      <c r="TIB69"/>
      <c r="TIC69"/>
      <c r="TID69"/>
      <c r="TIE69"/>
      <c r="TIF69"/>
      <c r="TIG69"/>
      <c r="TIH69"/>
      <c r="TII69"/>
      <c r="TIJ69"/>
      <c r="TIK69"/>
      <c r="TIL69"/>
      <c r="TIM69"/>
      <c r="TIN69"/>
      <c r="TIO69"/>
      <c r="TIP69"/>
      <c r="TIQ69"/>
      <c r="TIR69"/>
      <c r="TIS69"/>
      <c r="TIT69"/>
      <c r="TIU69"/>
      <c r="TIV69"/>
      <c r="TIW69"/>
      <c r="TIX69"/>
      <c r="TIY69"/>
      <c r="TIZ69"/>
      <c r="TJA69"/>
      <c r="TJB69"/>
      <c r="TJC69"/>
      <c r="TJD69"/>
      <c r="TJE69"/>
      <c r="TJF69"/>
      <c r="TJG69"/>
      <c r="TJH69"/>
      <c r="TJI69"/>
      <c r="TJJ69"/>
      <c r="TJK69"/>
      <c r="TJL69"/>
      <c r="TJM69"/>
      <c r="TJN69"/>
      <c r="TJO69"/>
      <c r="TJP69"/>
      <c r="TJQ69"/>
      <c r="TJR69"/>
      <c r="TJS69"/>
      <c r="TJT69"/>
      <c r="TJU69"/>
      <c r="TJV69"/>
      <c r="TJW69"/>
      <c r="TJX69"/>
      <c r="TJY69"/>
      <c r="TJZ69"/>
      <c r="TKA69"/>
      <c r="TKB69"/>
      <c r="TKC69"/>
      <c r="TKD69"/>
      <c r="TKE69"/>
      <c r="TKF69"/>
      <c r="TKG69"/>
      <c r="TKH69"/>
      <c r="TKI69"/>
      <c r="TKJ69"/>
      <c r="TKK69"/>
      <c r="TKL69"/>
      <c r="TKM69"/>
      <c r="TKN69"/>
      <c r="TKO69"/>
      <c r="TKP69"/>
      <c r="TKQ69"/>
      <c r="TKR69"/>
      <c r="TKS69"/>
      <c r="TKT69"/>
      <c r="TKU69"/>
      <c r="TKV69"/>
      <c r="TKW69"/>
      <c r="TKX69"/>
      <c r="TKY69"/>
      <c r="TKZ69"/>
      <c r="TLA69"/>
      <c r="TLB69"/>
      <c r="TLC69"/>
      <c r="TLD69"/>
      <c r="TLE69"/>
      <c r="TLF69"/>
      <c r="TLG69"/>
      <c r="TLH69"/>
      <c r="TLI69"/>
      <c r="TLJ69"/>
      <c r="TLK69"/>
      <c r="TLL69"/>
      <c r="TLM69"/>
      <c r="TLN69"/>
      <c r="TLO69"/>
      <c r="TLP69"/>
      <c r="TLQ69"/>
      <c r="TLR69"/>
      <c r="TLS69"/>
      <c r="TLT69"/>
      <c r="TLU69"/>
      <c r="TLV69"/>
      <c r="TLW69"/>
      <c r="TLX69"/>
      <c r="TLY69"/>
      <c r="TLZ69"/>
      <c r="TMA69"/>
      <c r="TMB69"/>
      <c r="TMC69"/>
      <c r="TMD69"/>
      <c r="TME69"/>
      <c r="TMF69"/>
      <c r="TMG69"/>
      <c r="TMH69"/>
      <c r="TMI69"/>
      <c r="TMJ69"/>
      <c r="TMK69"/>
      <c r="TML69"/>
      <c r="TMM69"/>
      <c r="TMN69"/>
      <c r="TMO69"/>
      <c r="TMP69"/>
      <c r="TMQ69"/>
      <c r="TMR69"/>
      <c r="TMS69"/>
      <c r="TMT69"/>
      <c r="TMU69"/>
      <c r="TMV69"/>
      <c r="TMW69"/>
      <c r="TMX69"/>
      <c r="TMY69"/>
      <c r="TMZ69"/>
      <c r="TNA69"/>
      <c r="TNB69"/>
      <c r="TNC69"/>
      <c r="TND69"/>
      <c r="TNE69"/>
      <c r="TNF69"/>
      <c r="TNG69"/>
      <c r="TNH69"/>
      <c r="TNI69"/>
      <c r="TNJ69"/>
      <c r="TNK69"/>
      <c r="TNL69"/>
      <c r="TNM69"/>
      <c r="TNN69"/>
      <c r="TNO69"/>
      <c r="TNP69"/>
      <c r="TNQ69"/>
      <c r="TNR69"/>
      <c r="TNS69"/>
      <c r="TNT69"/>
      <c r="TNU69"/>
      <c r="TNV69"/>
      <c r="TNW69"/>
      <c r="TNX69"/>
      <c r="TNY69"/>
      <c r="TNZ69"/>
      <c r="TOA69"/>
      <c r="TOB69"/>
      <c r="TOC69"/>
      <c r="TOD69"/>
      <c r="TOE69"/>
      <c r="TOF69"/>
      <c r="TOG69"/>
      <c r="TOH69"/>
      <c r="TOI69"/>
      <c r="TOJ69"/>
      <c r="TOK69"/>
      <c r="TOL69"/>
      <c r="TOM69"/>
      <c r="TON69"/>
      <c r="TOO69"/>
      <c r="TOP69"/>
      <c r="TOQ69"/>
      <c r="TOR69"/>
      <c r="TOS69"/>
      <c r="TOT69"/>
      <c r="TOU69"/>
      <c r="TOV69"/>
      <c r="TOW69"/>
      <c r="TOX69"/>
      <c r="TOY69"/>
      <c r="TOZ69"/>
      <c r="TPA69"/>
      <c r="TPB69"/>
      <c r="TPC69"/>
      <c r="TPD69"/>
      <c r="TPE69"/>
      <c r="TPF69"/>
      <c r="TPG69"/>
      <c r="TPH69"/>
      <c r="TPI69"/>
      <c r="TPJ69"/>
      <c r="TPK69"/>
      <c r="TPL69"/>
      <c r="TPM69"/>
      <c r="TPN69"/>
      <c r="TPO69"/>
      <c r="TPP69"/>
      <c r="TPQ69"/>
      <c r="TPR69"/>
      <c r="TPS69"/>
      <c r="TPT69"/>
      <c r="TPU69"/>
      <c r="TPV69"/>
      <c r="TPW69"/>
      <c r="TPX69"/>
      <c r="TPY69"/>
      <c r="TPZ69"/>
      <c r="TQA69"/>
      <c r="TQB69"/>
      <c r="TQC69"/>
      <c r="TQD69"/>
      <c r="TQE69"/>
      <c r="TQF69"/>
      <c r="TQG69"/>
      <c r="TQH69"/>
      <c r="TQI69"/>
      <c r="TQJ69"/>
      <c r="TQK69"/>
      <c r="TQL69"/>
      <c r="TQM69"/>
      <c r="TQN69"/>
      <c r="TQO69"/>
      <c r="TQP69"/>
      <c r="TQQ69"/>
      <c r="TQR69"/>
      <c r="TQS69"/>
      <c r="TQT69"/>
      <c r="TQU69"/>
      <c r="TQV69"/>
      <c r="TQW69"/>
      <c r="TQX69"/>
      <c r="TQY69"/>
      <c r="TQZ69"/>
      <c r="TRA69"/>
      <c r="TRB69"/>
      <c r="TRC69"/>
      <c r="TRD69"/>
      <c r="TRE69"/>
      <c r="TRF69"/>
      <c r="TRG69"/>
      <c r="TRH69"/>
      <c r="TRI69"/>
      <c r="TRJ69"/>
      <c r="TRK69"/>
      <c r="TRL69"/>
      <c r="TRM69"/>
      <c r="TRN69"/>
      <c r="TRO69"/>
      <c r="TRP69"/>
      <c r="TRQ69"/>
      <c r="TRR69"/>
      <c r="TRS69"/>
      <c r="TRT69"/>
      <c r="TRU69"/>
      <c r="TRV69"/>
      <c r="TRW69"/>
      <c r="TRX69"/>
      <c r="TRY69"/>
      <c r="TRZ69"/>
      <c r="TSA69"/>
      <c r="TSB69"/>
      <c r="TSC69"/>
      <c r="TSD69"/>
      <c r="TSE69"/>
      <c r="TSF69"/>
      <c r="TSG69"/>
      <c r="TSH69"/>
      <c r="TSI69"/>
      <c r="TSJ69"/>
      <c r="TSK69"/>
      <c r="TSL69"/>
      <c r="TSM69"/>
      <c r="TSN69"/>
      <c r="TSO69"/>
      <c r="TSP69"/>
      <c r="TSQ69"/>
      <c r="TSR69"/>
      <c r="TSS69"/>
      <c r="TST69"/>
      <c r="TSU69"/>
      <c r="TSV69"/>
      <c r="TSW69"/>
      <c r="TSX69"/>
      <c r="TSY69"/>
      <c r="TSZ69"/>
      <c r="TTA69"/>
      <c r="TTB69"/>
      <c r="TTC69"/>
      <c r="TTD69"/>
      <c r="TTE69"/>
      <c r="TTF69"/>
      <c r="TTG69"/>
      <c r="TTH69"/>
      <c r="TTI69"/>
      <c r="TTJ69"/>
      <c r="TTK69"/>
      <c r="TTL69"/>
      <c r="TTM69"/>
      <c r="TTN69"/>
      <c r="TTO69"/>
      <c r="TTP69"/>
      <c r="TTQ69"/>
      <c r="TTR69"/>
      <c r="TTS69"/>
      <c r="TTT69"/>
      <c r="TTU69"/>
      <c r="TTV69"/>
      <c r="TTW69"/>
      <c r="TTX69"/>
      <c r="TTY69"/>
      <c r="TTZ69"/>
      <c r="TUA69"/>
      <c r="TUB69"/>
      <c r="TUC69"/>
      <c r="TUD69"/>
      <c r="TUE69"/>
      <c r="TUF69"/>
      <c r="TUG69"/>
      <c r="TUH69"/>
      <c r="TUI69"/>
      <c r="TUJ69"/>
      <c r="TUK69"/>
      <c r="TUL69"/>
      <c r="TUM69"/>
      <c r="TUN69"/>
      <c r="TUO69"/>
      <c r="TUP69"/>
      <c r="TUQ69"/>
      <c r="TUR69"/>
      <c r="TUS69"/>
      <c r="TUT69"/>
      <c r="TUU69"/>
      <c r="TUV69"/>
      <c r="TUW69"/>
      <c r="TUX69"/>
      <c r="TUY69"/>
      <c r="TUZ69"/>
      <c r="TVA69"/>
      <c r="TVB69"/>
      <c r="TVC69"/>
      <c r="TVD69"/>
      <c r="TVE69"/>
      <c r="TVF69"/>
      <c r="TVG69"/>
      <c r="TVH69"/>
      <c r="TVI69"/>
      <c r="TVJ69"/>
      <c r="TVK69"/>
      <c r="TVL69"/>
      <c r="TVM69"/>
      <c r="TVN69"/>
      <c r="TVO69"/>
      <c r="TVP69"/>
      <c r="TVQ69"/>
      <c r="TVR69"/>
      <c r="TVS69"/>
      <c r="TVT69"/>
      <c r="TVU69"/>
      <c r="TVV69"/>
      <c r="TVW69"/>
      <c r="TVX69"/>
      <c r="TVY69"/>
      <c r="TVZ69"/>
      <c r="TWA69"/>
      <c r="TWB69"/>
      <c r="TWC69"/>
      <c r="TWD69"/>
      <c r="TWE69"/>
      <c r="TWF69"/>
      <c r="TWG69"/>
      <c r="TWH69"/>
      <c r="TWI69"/>
      <c r="TWJ69"/>
      <c r="TWK69"/>
      <c r="TWL69"/>
      <c r="TWM69"/>
      <c r="TWN69"/>
      <c r="TWO69"/>
      <c r="TWP69"/>
      <c r="TWQ69"/>
      <c r="TWR69"/>
      <c r="TWS69"/>
      <c r="TWT69"/>
      <c r="TWU69"/>
      <c r="TWV69"/>
      <c r="TWW69"/>
      <c r="TWX69"/>
      <c r="TWY69"/>
      <c r="TWZ69"/>
      <c r="TXA69"/>
      <c r="TXB69"/>
      <c r="TXC69"/>
      <c r="TXD69"/>
      <c r="TXE69"/>
      <c r="TXF69"/>
      <c r="TXG69"/>
      <c r="TXH69"/>
      <c r="TXI69"/>
      <c r="TXJ69"/>
      <c r="TXK69"/>
      <c r="TXL69"/>
      <c r="TXM69"/>
      <c r="TXN69"/>
      <c r="TXO69"/>
      <c r="TXP69"/>
      <c r="TXQ69"/>
      <c r="TXR69"/>
      <c r="TXS69"/>
      <c r="TXT69"/>
      <c r="TXU69"/>
      <c r="TXV69"/>
      <c r="TXW69"/>
      <c r="TXX69"/>
      <c r="TXY69"/>
      <c r="TXZ69"/>
      <c r="TYA69"/>
      <c r="TYB69"/>
      <c r="TYC69"/>
      <c r="TYD69"/>
      <c r="TYE69"/>
      <c r="TYF69"/>
      <c r="TYG69"/>
      <c r="TYH69"/>
      <c r="TYI69"/>
      <c r="TYJ69"/>
      <c r="TYK69"/>
      <c r="TYL69"/>
      <c r="TYM69"/>
      <c r="TYN69"/>
      <c r="TYO69"/>
      <c r="TYP69"/>
      <c r="TYQ69"/>
      <c r="TYR69"/>
      <c r="TYS69"/>
      <c r="TYT69"/>
      <c r="TYU69"/>
      <c r="TYV69"/>
      <c r="TYW69"/>
      <c r="TYX69"/>
      <c r="TYY69"/>
      <c r="TYZ69"/>
      <c r="TZA69"/>
      <c r="TZB69"/>
      <c r="TZC69"/>
      <c r="TZD69"/>
      <c r="TZE69"/>
      <c r="TZF69"/>
      <c r="TZG69"/>
      <c r="TZH69"/>
      <c r="TZI69"/>
      <c r="TZJ69"/>
      <c r="TZK69"/>
      <c r="TZL69"/>
      <c r="TZM69"/>
      <c r="TZN69"/>
      <c r="TZO69"/>
      <c r="TZP69"/>
      <c r="TZQ69"/>
      <c r="TZR69"/>
      <c r="TZS69"/>
      <c r="TZT69"/>
      <c r="TZU69"/>
      <c r="TZV69"/>
      <c r="TZW69"/>
      <c r="TZX69"/>
      <c r="TZY69"/>
      <c r="TZZ69"/>
      <c r="UAA69"/>
      <c r="UAB69"/>
      <c r="UAC69"/>
      <c r="UAD69"/>
      <c r="UAE69"/>
      <c r="UAF69"/>
      <c r="UAG69"/>
      <c r="UAH69"/>
      <c r="UAI69"/>
      <c r="UAJ69"/>
      <c r="UAK69"/>
      <c r="UAL69"/>
      <c r="UAM69"/>
      <c r="UAN69"/>
      <c r="UAO69"/>
      <c r="UAP69"/>
      <c r="UAQ69"/>
      <c r="UAR69"/>
      <c r="UAS69"/>
      <c r="UAT69"/>
      <c r="UAU69"/>
      <c r="UAV69"/>
      <c r="UAW69"/>
      <c r="UAX69"/>
      <c r="UAY69"/>
      <c r="UAZ69"/>
      <c r="UBA69"/>
      <c r="UBB69"/>
      <c r="UBC69"/>
      <c r="UBD69"/>
      <c r="UBE69"/>
      <c r="UBF69"/>
      <c r="UBG69"/>
      <c r="UBH69"/>
      <c r="UBI69"/>
      <c r="UBJ69"/>
      <c r="UBK69"/>
      <c r="UBL69"/>
      <c r="UBM69"/>
      <c r="UBN69"/>
      <c r="UBO69"/>
      <c r="UBP69"/>
      <c r="UBQ69"/>
      <c r="UBR69"/>
      <c r="UBS69"/>
      <c r="UBT69"/>
      <c r="UBU69"/>
      <c r="UBV69"/>
      <c r="UBW69"/>
      <c r="UBX69"/>
      <c r="UBY69"/>
      <c r="UBZ69"/>
      <c r="UCA69"/>
      <c r="UCB69"/>
      <c r="UCC69"/>
      <c r="UCD69"/>
      <c r="UCE69"/>
      <c r="UCF69"/>
      <c r="UCG69"/>
      <c r="UCH69"/>
      <c r="UCI69"/>
      <c r="UCJ69"/>
      <c r="UCK69"/>
      <c r="UCL69"/>
      <c r="UCM69"/>
      <c r="UCN69"/>
      <c r="UCO69"/>
      <c r="UCP69"/>
      <c r="UCQ69"/>
      <c r="UCR69"/>
      <c r="UCS69"/>
      <c r="UCT69"/>
      <c r="UCU69"/>
      <c r="UCV69"/>
      <c r="UCW69"/>
      <c r="UCX69"/>
      <c r="UCY69"/>
      <c r="UCZ69"/>
      <c r="UDA69"/>
      <c r="UDB69"/>
      <c r="UDC69"/>
      <c r="UDD69"/>
      <c r="UDE69"/>
      <c r="UDF69"/>
      <c r="UDG69"/>
      <c r="UDH69"/>
      <c r="UDI69"/>
      <c r="UDJ69"/>
      <c r="UDK69"/>
      <c r="UDL69"/>
      <c r="UDM69"/>
      <c r="UDN69"/>
      <c r="UDO69"/>
      <c r="UDP69"/>
      <c r="UDQ69"/>
      <c r="UDR69"/>
      <c r="UDS69"/>
      <c r="UDT69"/>
      <c r="UDU69"/>
      <c r="UDV69"/>
      <c r="UDW69"/>
      <c r="UDX69"/>
      <c r="UDY69"/>
      <c r="UDZ69"/>
      <c r="UEA69"/>
      <c r="UEB69"/>
      <c r="UEC69"/>
      <c r="UED69"/>
      <c r="UEE69"/>
      <c r="UEF69"/>
      <c r="UEG69"/>
      <c r="UEH69"/>
      <c r="UEI69"/>
      <c r="UEJ69"/>
      <c r="UEK69"/>
      <c r="UEL69"/>
      <c r="UEM69"/>
      <c r="UEN69"/>
      <c r="UEO69"/>
      <c r="UEP69"/>
      <c r="UEQ69"/>
      <c r="UER69"/>
      <c r="UES69"/>
      <c r="UET69"/>
      <c r="UEU69"/>
      <c r="UEV69"/>
      <c r="UEW69"/>
      <c r="UEX69"/>
      <c r="UEY69"/>
      <c r="UEZ69"/>
      <c r="UFA69"/>
      <c r="UFB69"/>
      <c r="UFC69"/>
      <c r="UFD69"/>
      <c r="UFE69"/>
      <c r="UFF69"/>
      <c r="UFG69"/>
      <c r="UFH69"/>
      <c r="UFI69"/>
      <c r="UFJ69"/>
      <c r="UFK69"/>
      <c r="UFL69"/>
      <c r="UFM69"/>
      <c r="UFN69"/>
      <c r="UFO69"/>
      <c r="UFP69"/>
      <c r="UFQ69"/>
      <c r="UFR69"/>
      <c r="UFS69"/>
      <c r="UFT69"/>
      <c r="UFU69"/>
      <c r="UFV69"/>
      <c r="UFW69"/>
      <c r="UFX69"/>
      <c r="UFY69"/>
      <c r="UFZ69"/>
      <c r="UGA69"/>
      <c r="UGB69"/>
      <c r="UGC69"/>
      <c r="UGD69"/>
      <c r="UGE69"/>
      <c r="UGF69"/>
      <c r="UGG69"/>
      <c r="UGH69"/>
      <c r="UGI69"/>
      <c r="UGJ69"/>
      <c r="UGK69"/>
      <c r="UGL69"/>
      <c r="UGM69"/>
      <c r="UGN69"/>
      <c r="UGO69"/>
      <c r="UGP69"/>
      <c r="UGQ69"/>
      <c r="UGR69"/>
      <c r="UGS69"/>
      <c r="UGT69"/>
      <c r="UGU69"/>
      <c r="UGV69"/>
      <c r="UGW69"/>
      <c r="UGX69"/>
      <c r="UGY69"/>
      <c r="UGZ69"/>
      <c r="UHA69"/>
      <c r="UHB69"/>
      <c r="UHC69"/>
      <c r="UHD69"/>
      <c r="UHE69"/>
      <c r="UHF69"/>
      <c r="UHG69"/>
      <c r="UHH69"/>
      <c r="UHI69"/>
      <c r="UHJ69"/>
      <c r="UHK69"/>
      <c r="UHL69"/>
      <c r="UHM69"/>
      <c r="UHN69"/>
      <c r="UHO69"/>
      <c r="UHP69"/>
      <c r="UHQ69"/>
      <c r="UHR69"/>
      <c r="UHS69"/>
      <c r="UHT69"/>
      <c r="UHU69"/>
      <c r="UHV69"/>
      <c r="UHW69"/>
      <c r="UHX69"/>
      <c r="UHY69"/>
      <c r="UHZ69"/>
      <c r="UIA69"/>
      <c r="UIB69"/>
      <c r="UIC69"/>
      <c r="UID69"/>
      <c r="UIE69"/>
      <c r="UIF69"/>
      <c r="UIG69"/>
      <c r="UIH69"/>
      <c r="UII69"/>
      <c r="UIJ69"/>
      <c r="UIK69"/>
      <c r="UIL69"/>
      <c r="UIM69"/>
      <c r="UIN69"/>
      <c r="UIO69"/>
      <c r="UIP69"/>
      <c r="UIQ69"/>
      <c r="UIR69"/>
      <c r="UIS69"/>
      <c r="UIT69"/>
      <c r="UIU69"/>
      <c r="UIV69"/>
      <c r="UIW69"/>
      <c r="UIX69"/>
      <c r="UIY69"/>
      <c r="UIZ69"/>
      <c r="UJA69"/>
      <c r="UJB69"/>
      <c r="UJC69"/>
      <c r="UJD69"/>
      <c r="UJE69"/>
      <c r="UJF69"/>
      <c r="UJG69"/>
      <c r="UJH69"/>
      <c r="UJI69"/>
      <c r="UJJ69"/>
      <c r="UJK69"/>
      <c r="UJL69"/>
      <c r="UJM69"/>
      <c r="UJN69"/>
      <c r="UJO69"/>
      <c r="UJP69"/>
      <c r="UJQ69"/>
      <c r="UJR69"/>
      <c r="UJS69"/>
      <c r="UJT69"/>
      <c r="UJU69"/>
      <c r="UJV69"/>
      <c r="UJW69"/>
      <c r="UJX69"/>
      <c r="UJY69"/>
      <c r="UJZ69"/>
      <c r="UKA69"/>
      <c r="UKB69"/>
      <c r="UKC69"/>
      <c r="UKD69"/>
      <c r="UKE69"/>
      <c r="UKF69"/>
      <c r="UKG69"/>
      <c r="UKH69"/>
      <c r="UKI69"/>
      <c r="UKJ69"/>
      <c r="UKK69"/>
      <c r="UKL69"/>
      <c r="UKM69"/>
      <c r="UKN69"/>
      <c r="UKO69"/>
      <c r="UKP69"/>
      <c r="UKQ69"/>
      <c r="UKR69"/>
      <c r="UKS69"/>
      <c r="UKT69"/>
      <c r="UKU69"/>
      <c r="UKV69"/>
      <c r="UKW69"/>
      <c r="UKX69"/>
      <c r="UKY69"/>
      <c r="UKZ69"/>
      <c r="ULA69"/>
      <c r="ULB69"/>
      <c r="ULC69"/>
      <c r="ULD69"/>
      <c r="ULE69"/>
      <c r="ULF69"/>
      <c r="ULG69"/>
      <c r="ULH69"/>
      <c r="ULI69"/>
      <c r="ULJ69"/>
      <c r="ULK69"/>
      <c r="ULL69"/>
      <c r="ULM69"/>
      <c r="ULN69"/>
      <c r="ULO69"/>
      <c r="ULP69"/>
      <c r="ULQ69"/>
      <c r="ULR69"/>
      <c r="ULS69"/>
      <c r="ULT69"/>
      <c r="ULU69"/>
      <c r="ULV69"/>
      <c r="ULW69"/>
      <c r="ULX69"/>
      <c r="ULY69"/>
      <c r="ULZ69"/>
      <c r="UMA69"/>
      <c r="UMB69"/>
      <c r="UMC69"/>
      <c r="UMD69"/>
      <c r="UME69"/>
      <c r="UMF69"/>
      <c r="UMG69"/>
      <c r="UMH69"/>
      <c r="UMI69"/>
      <c r="UMJ69"/>
      <c r="UMK69"/>
      <c r="UML69"/>
      <c r="UMM69"/>
      <c r="UMN69"/>
      <c r="UMO69"/>
      <c r="UMP69"/>
      <c r="UMQ69"/>
      <c r="UMR69"/>
      <c r="UMS69"/>
      <c r="UMT69"/>
      <c r="UMU69"/>
      <c r="UMV69"/>
      <c r="UMW69"/>
      <c r="UMX69"/>
      <c r="UMY69"/>
      <c r="UMZ69"/>
      <c r="UNA69"/>
      <c r="UNB69"/>
      <c r="UNC69"/>
      <c r="UND69"/>
      <c r="UNE69"/>
      <c r="UNF69"/>
      <c r="UNG69"/>
      <c r="UNH69"/>
      <c r="UNI69"/>
      <c r="UNJ69"/>
      <c r="UNK69"/>
      <c r="UNL69"/>
      <c r="UNM69"/>
      <c r="UNN69"/>
      <c r="UNO69"/>
      <c r="UNP69"/>
      <c r="UNQ69"/>
      <c r="UNR69"/>
      <c r="UNS69"/>
      <c r="UNT69"/>
      <c r="UNU69"/>
      <c r="UNV69"/>
      <c r="UNW69"/>
      <c r="UNX69"/>
      <c r="UNY69"/>
      <c r="UNZ69"/>
      <c r="UOA69"/>
      <c r="UOB69"/>
      <c r="UOC69"/>
      <c r="UOD69"/>
      <c r="UOE69"/>
      <c r="UOF69"/>
      <c r="UOG69"/>
      <c r="UOH69"/>
      <c r="UOI69"/>
      <c r="UOJ69"/>
      <c r="UOK69"/>
      <c r="UOL69"/>
      <c r="UOM69"/>
      <c r="UON69"/>
      <c r="UOO69"/>
      <c r="UOP69"/>
      <c r="UOQ69"/>
      <c r="UOR69"/>
      <c r="UOS69"/>
      <c r="UOT69"/>
      <c r="UOU69"/>
      <c r="UOV69"/>
      <c r="UOW69"/>
      <c r="UOX69"/>
      <c r="UOY69"/>
      <c r="UOZ69"/>
      <c r="UPA69"/>
      <c r="UPB69"/>
      <c r="UPC69"/>
      <c r="UPD69"/>
      <c r="UPE69"/>
      <c r="UPF69"/>
      <c r="UPG69"/>
      <c r="UPH69"/>
      <c r="UPI69"/>
      <c r="UPJ69"/>
      <c r="UPK69"/>
      <c r="UPL69"/>
      <c r="UPM69"/>
      <c r="UPN69"/>
      <c r="UPO69"/>
      <c r="UPP69"/>
      <c r="UPQ69"/>
      <c r="UPR69"/>
      <c r="UPS69"/>
      <c r="UPT69"/>
      <c r="UPU69"/>
      <c r="UPV69"/>
      <c r="UPW69"/>
      <c r="UPX69"/>
      <c r="UPY69"/>
      <c r="UPZ69"/>
      <c r="UQA69"/>
      <c r="UQB69"/>
      <c r="UQC69"/>
      <c r="UQD69"/>
      <c r="UQE69"/>
      <c r="UQF69"/>
      <c r="UQG69"/>
      <c r="UQH69"/>
      <c r="UQI69"/>
      <c r="UQJ69"/>
      <c r="UQK69"/>
      <c r="UQL69"/>
      <c r="UQM69"/>
      <c r="UQN69"/>
      <c r="UQO69"/>
      <c r="UQP69"/>
      <c r="UQQ69"/>
      <c r="UQR69"/>
      <c r="UQS69"/>
      <c r="UQT69"/>
      <c r="UQU69"/>
      <c r="UQV69"/>
      <c r="UQW69"/>
      <c r="UQX69"/>
      <c r="UQY69"/>
      <c r="UQZ69"/>
      <c r="URA69"/>
      <c r="URB69"/>
      <c r="URC69"/>
      <c r="URD69"/>
      <c r="URE69"/>
      <c r="URF69"/>
      <c r="URG69"/>
      <c r="URH69"/>
      <c r="URI69"/>
      <c r="URJ69"/>
      <c r="URK69"/>
      <c r="URL69"/>
      <c r="URM69"/>
      <c r="URN69"/>
      <c r="URO69"/>
      <c r="URP69"/>
      <c r="URQ69"/>
      <c r="URR69"/>
      <c r="URS69"/>
      <c r="URT69"/>
      <c r="URU69"/>
      <c r="URV69"/>
      <c r="URW69"/>
      <c r="URX69"/>
      <c r="URY69"/>
      <c r="URZ69"/>
      <c r="USA69"/>
      <c r="USB69"/>
      <c r="USC69"/>
      <c r="USD69"/>
      <c r="USE69"/>
      <c r="USF69"/>
      <c r="USG69"/>
      <c r="USH69"/>
      <c r="USI69"/>
      <c r="USJ69"/>
      <c r="USK69"/>
      <c r="USL69"/>
      <c r="USM69"/>
      <c r="USN69"/>
      <c r="USO69"/>
      <c r="USP69"/>
      <c r="USQ69"/>
      <c r="USR69"/>
      <c r="USS69"/>
      <c r="UST69"/>
      <c r="USU69"/>
      <c r="USV69"/>
      <c r="USW69"/>
      <c r="USX69"/>
      <c r="USY69"/>
      <c r="USZ69"/>
      <c r="UTA69"/>
      <c r="UTB69"/>
      <c r="UTC69"/>
      <c r="UTD69"/>
      <c r="UTE69"/>
      <c r="UTF69"/>
      <c r="UTG69"/>
      <c r="UTH69"/>
      <c r="UTI69"/>
      <c r="UTJ69"/>
      <c r="UTK69"/>
      <c r="UTL69"/>
      <c r="UTM69"/>
      <c r="UTN69"/>
      <c r="UTO69"/>
      <c r="UTP69"/>
      <c r="UTQ69"/>
      <c r="UTR69"/>
      <c r="UTS69"/>
      <c r="UTT69"/>
      <c r="UTU69"/>
      <c r="UTV69"/>
      <c r="UTW69"/>
      <c r="UTX69"/>
      <c r="UTY69"/>
      <c r="UTZ69"/>
      <c r="UUA69"/>
      <c r="UUB69"/>
      <c r="UUC69"/>
      <c r="UUD69"/>
      <c r="UUE69"/>
      <c r="UUF69"/>
      <c r="UUG69"/>
      <c r="UUH69"/>
      <c r="UUI69"/>
      <c r="UUJ69"/>
      <c r="UUK69"/>
      <c r="UUL69"/>
      <c r="UUM69"/>
      <c r="UUN69"/>
      <c r="UUO69"/>
      <c r="UUP69"/>
      <c r="UUQ69"/>
      <c r="UUR69"/>
      <c r="UUS69"/>
      <c r="UUT69"/>
      <c r="UUU69"/>
      <c r="UUV69"/>
      <c r="UUW69"/>
      <c r="UUX69"/>
      <c r="UUY69"/>
      <c r="UUZ69"/>
      <c r="UVA69"/>
      <c r="UVB69"/>
      <c r="UVC69"/>
      <c r="UVD69"/>
      <c r="UVE69"/>
      <c r="UVF69"/>
      <c r="UVG69"/>
      <c r="UVH69"/>
      <c r="UVI69"/>
      <c r="UVJ69"/>
      <c r="UVK69"/>
      <c r="UVL69"/>
      <c r="UVM69"/>
      <c r="UVN69"/>
      <c r="UVO69"/>
      <c r="UVP69"/>
      <c r="UVQ69"/>
      <c r="UVR69"/>
      <c r="UVS69"/>
      <c r="UVT69"/>
      <c r="UVU69"/>
      <c r="UVV69"/>
      <c r="UVW69"/>
      <c r="UVX69"/>
      <c r="UVY69"/>
      <c r="UVZ69"/>
      <c r="UWA69"/>
      <c r="UWB69"/>
      <c r="UWC69"/>
      <c r="UWD69"/>
      <c r="UWE69"/>
      <c r="UWF69"/>
      <c r="UWG69"/>
      <c r="UWH69"/>
      <c r="UWI69"/>
      <c r="UWJ69"/>
      <c r="UWK69"/>
      <c r="UWL69"/>
      <c r="UWM69"/>
      <c r="UWN69"/>
      <c r="UWO69"/>
      <c r="UWP69"/>
      <c r="UWQ69"/>
      <c r="UWR69"/>
      <c r="UWS69"/>
      <c r="UWT69"/>
      <c r="UWU69"/>
      <c r="UWV69"/>
      <c r="UWW69"/>
      <c r="UWX69"/>
      <c r="UWY69"/>
      <c r="UWZ69"/>
      <c r="UXA69"/>
      <c r="UXB69"/>
      <c r="UXC69"/>
      <c r="UXD69"/>
      <c r="UXE69"/>
      <c r="UXF69"/>
      <c r="UXG69"/>
      <c r="UXH69"/>
      <c r="UXI69"/>
      <c r="UXJ69"/>
      <c r="UXK69"/>
      <c r="UXL69"/>
      <c r="UXM69"/>
      <c r="UXN69"/>
      <c r="UXO69"/>
      <c r="UXP69"/>
      <c r="UXQ69"/>
      <c r="UXR69"/>
      <c r="UXS69"/>
      <c r="UXT69"/>
      <c r="UXU69"/>
      <c r="UXV69"/>
      <c r="UXW69"/>
      <c r="UXX69"/>
      <c r="UXY69"/>
      <c r="UXZ69"/>
      <c r="UYA69"/>
      <c r="UYB69"/>
      <c r="UYC69"/>
      <c r="UYD69"/>
      <c r="UYE69"/>
      <c r="UYF69"/>
      <c r="UYG69"/>
      <c r="UYH69"/>
      <c r="UYI69"/>
      <c r="UYJ69"/>
      <c r="UYK69"/>
      <c r="UYL69"/>
      <c r="UYM69"/>
      <c r="UYN69"/>
      <c r="UYO69"/>
      <c r="UYP69"/>
      <c r="UYQ69"/>
      <c r="UYR69"/>
      <c r="UYS69"/>
      <c r="UYT69"/>
      <c r="UYU69"/>
      <c r="UYV69"/>
      <c r="UYW69"/>
      <c r="UYX69"/>
      <c r="UYY69"/>
      <c r="UYZ69"/>
      <c r="UZA69"/>
      <c r="UZB69"/>
      <c r="UZC69"/>
      <c r="UZD69"/>
      <c r="UZE69"/>
      <c r="UZF69"/>
      <c r="UZG69"/>
      <c r="UZH69"/>
      <c r="UZI69"/>
      <c r="UZJ69"/>
      <c r="UZK69"/>
      <c r="UZL69"/>
      <c r="UZM69"/>
      <c r="UZN69"/>
      <c r="UZO69"/>
      <c r="UZP69"/>
      <c r="UZQ69"/>
      <c r="UZR69"/>
      <c r="UZS69"/>
      <c r="UZT69"/>
      <c r="UZU69"/>
      <c r="UZV69"/>
      <c r="UZW69"/>
      <c r="UZX69"/>
      <c r="UZY69"/>
      <c r="UZZ69"/>
      <c r="VAA69"/>
      <c r="VAB69"/>
      <c r="VAC69"/>
      <c r="VAD69"/>
      <c r="VAE69"/>
      <c r="VAF69"/>
      <c r="VAG69"/>
      <c r="VAH69"/>
      <c r="VAI69"/>
      <c r="VAJ69"/>
      <c r="VAK69"/>
      <c r="VAL69"/>
      <c r="VAM69"/>
      <c r="VAN69"/>
      <c r="VAO69"/>
      <c r="VAP69"/>
      <c r="VAQ69"/>
      <c r="VAR69"/>
      <c r="VAS69"/>
      <c r="VAT69"/>
      <c r="VAU69"/>
      <c r="VAV69"/>
      <c r="VAW69"/>
      <c r="VAX69"/>
      <c r="VAY69"/>
      <c r="VAZ69"/>
      <c r="VBA69"/>
      <c r="VBB69"/>
      <c r="VBC69"/>
      <c r="VBD69"/>
      <c r="VBE69"/>
      <c r="VBF69"/>
      <c r="VBG69"/>
      <c r="VBH69"/>
      <c r="VBI69"/>
      <c r="VBJ69"/>
      <c r="VBK69"/>
      <c r="VBL69"/>
      <c r="VBM69"/>
      <c r="VBN69"/>
      <c r="VBO69"/>
      <c r="VBP69"/>
      <c r="VBQ69"/>
      <c r="VBR69"/>
      <c r="VBS69"/>
      <c r="VBT69"/>
      <c r="VBU69"/>
      <c r="VBV69"/>
      <c r="VBW69"/>
      <c r="VBX69"/>
      <c r="VBY69"/>
      <c r="VBZ69"/>
      <c r="VCA69"/>
      <c r="VCB69"/>
      <c r="VCC69"/>
      <c r="VCD69"/>
      <c r="VCE69"/>
      <c r="VCF69"/>
      <c r="VCG69"/>
      <c r="VCH69"/>
      <c r="VCI69"/>
      <c r="VCJ69"/>
      <c r="VCK69"/>
      <c r="VCL69"/>
      <c r="VCM69"/>
      <c r="VCN69"/>
      <c r="VCO69"/>
      <c r="VCP69"/>
      <c r="VCQ69"/>
      <c r="VCR69"/>
      <c r="VCS69"/>
      <c r="VCT69"/>
      <c r="VCU69"/>
      <c r="VCV69"/>
      <c r="VCW69"/>
      <c r="VCX69"/>
      <c r="VCY69"/>
      <c r="VCZ69"/>
      <c r="VDA69"/>
      <c r="VDB69"/>
      <c r="VDC69"/>
      <c r="VDD69"/>
      <c r="VDE69"/>
      <c r="VDF69"/>
      <c r="VDG69"/>
      <c r="VDH69"/>
      <c r="VDI69"/>
      <c r="VDJ69"/>
      <c r="VDK69"/>
      <c r="VDL69"/>
      <c r="VDM69"/>
      <c r="VDN69"/>
      <c r="VDO69"/>
      <c r="VDP69"/>
      <c r="VDQ69"/>
      <c r="VDR69"/>
      <c r="VDS69"/>
      <c r="VDT69"/>
      <c r="VDU69"/>
      <c r="VDV69"/>
      <c r="VDW69"/>
      <c r="VDX69"/>
      <c r="VDY69"/>
      <c r="VDZ69"/>
      <c r="VEA69"/>
      <c r="VEB69"/>
      <c r="VEC69"/>
      <c r="VED69"/>
      <c r="VEE69"/>
      <c r="VEF69"/>
      <c r="VEG69"/>
      <c r="VEH69"/>
      <c r="VEI69"/>
      <c r="VEJ69"/>
      <c r="VEK69"/>
      <c r="VEL69"/>
      <c r="VEM69"/>
      <c r="VEN69"/>
      <c r="VEO69"/>
      <c r="VEP69"/>
      <c r="VEQ69"/>
      <c r="VER69"/>
      <c r="VES69"/>
      <c r="VET69"/>
      <c r="VEU69"/>
      <c r="VEV69"/>
      <c r="VEW69"/>
      <c r="VEX69"/>
      <c r="VEY69"/>
      <c r="VEZ69"/>
      <c r="VFA69"/>
      <c r="VFB69"/>
      <c r="VFC69"/>
      <c r="VFD69"/>
      <c r="VFE69"/>
      <c r="VFF69"/>
      <c r="VFG69"/>
      <c r="VFH69"/>
      <c r="VFI69"/>
      <c r="VFJ69"/>
      <c r="VFK69"/>
      <c r="VFL69"/>
      <c r="VFM69"/>
      <c r="VFN69"/>
      <c r="VFO69"/>
      <c r="VFP69"/>
      <c r="VFQ69"/>
      <c r="VFR69"/>
      <c r="VFS69"/>
      <c r="VFT69"/>
      <c r="VFU69"/>
      <c r="VFV69"/>
      <c r="VFW69"/>
      <c r="VFX69"/>
      <c r="VFY69"/>
      <c r="VFZ69"/>
      <c r="VGA69"/>
      <c r="VGB69"/>
      <c r="VGC69"/>
      <c r="VGD69"/>
      <c r="VGE69"/>
      <c r="VGF69"/>
      <c r="VGG69"/>
      <c r="VGH69"/>
      <c r="VGI69"/>
      <c r="VGJ69"/>
      <c r="VGK69"/>
      <c r="VGL69"/>
      <c r="VGM69"/>
      <c r="VGN69"/>
      <c r="VGO69"/>
      <c r="VGP69"/>
      <c r="VGQ69"/>
      <c r="VGR69"/>
      <c r="VGS69"/>
      <c r="VGT69"/>
      <c r="VGU69"/>
      <c r="VGV69"/>
      <c r="VGW69"/>
      <c r="VGX69"/>
      <c r="VGY69"/>
      <c r="VGZ69"/>
      <c r="VHA69"/>
      <c r="VHB69"/>
      <c r="VHC69"/>
      <c r="VHD69"/>
      <c r="VHE69"/>
      <c r="VHF69"/>
      <c r="VHG69"/>
      <c r="VHH69"/>
      <c r="VHI69"/>
      <c r="VHJ69"/>
      <c r="VHK69"/>
      <c r="VHL69"/>
      <c r="VHM69"/>
      <c r="VHN69"/>
      <c r="VHO69"/>
      <c r="VHP69"/>
      <c r="VHQ69"/>
      <c r="VHR69"/>
      <c r="VHS69"/>
      <c r="VHT69"/>
      <c r="VHU69"/>
      <c r="VHV69"/>
      <c r="VHW69"/>
      <c r="VHX69"/>
      <c r="VHY69"/>
      <c r="VHZ69"/>
      <c r="VIA69"/>
      <c r="VIB69"/>
      <c r="VIC69"/>
      <c r="VID69"/>
      <c r="VIE69"/>
      <c r="VIF69"/>
      <c r="VIG69"/>
      <c r="VIH69"/>
      <c r="VII69"/>
      <c r="VIJ69"/>
      <c r="VIK69"/>
      <c r="VIL69"/>
      <c r="VIM69"/>
      <c r="VIN69"/>
      <c r="VIO69"/>
      <c r="VIP69"/>
      <c r="VIQ69"/>
      <c r="VIR69"/>
      <c r="VIS69"/>
      <c r="VIT69"/>
      <c r="VIU69"/>
      <c r="VIV69"/>
      <c r="VIW69"/>
      <c r="VIX69"/>
      <c r="VIY69"/>
      <c r="VIZ69"/>
      <c r="VJA69"/>
      <c r="VJB69"/>
      <c r="VJC69"/>
      <c r="VJD69"/>
      <c r="VJE69"/>
      <c r="VJF69"/>
      <c r="VJG69"/>
      <c r="VJH69"/>
      <c r="VJI69"/>
      <c r="VJJ69"/>
      <c r="VJK69"/>
      <c r="VJL69"/>
      <c r="VJM69"/>
      <c r="VJN69"/>
      <c r="VJO69"/>
      <c r="VJP69"/>
      <c r="VJQ69"/>
      <c r="VJR69"/>
      <c r="VJS69"/>
      <c r="VJT69"/>
      <c r="VJU69"/>
      <c r="VJV69"/>
      <c r="VJW69"/>
      <c r="VJX69"/>
      <c r="VJY69"/>
      <c r="VJZ69"/>
      <c r="VKA69"/>
      <c r="VKB69"/>
      <c r="VKC69"/>
      <c r="VKD69"/>
      <c r="VKE69"/>
      <c r="VKF69"/>
      <c r="VKG69"/>
      <c r="VKH69"/>
      <c r="VKI69"/>
      <c r="VKJ69"/>
      <c r="VKK69"/>
      <c r="VKL69"/>
      <c r="VKM69"/>
      <c r="VKN69"/>
      <c r="VKO69"/>
      <c r="VKP69"/>
      <c r="VKQ69"/>
      <c r="VKR69"/>
      <c r="VKS69"/>
      <c r="VKT69"/>
      <c r="VKU69"/>
      <c r="VKV69"/>
      <c r="VKW69"/>
      <c r="VKX69"/>
      <c r="VKY69"/>
      <c r="VKZ69"/>
      <c r="VLA69"/>
      <c r="VLB69"/>
      <c r="VLC69"/>
      <c r="VLD69"/>
      <c r="VLE69"/>
      <c r="VLF69"/>
      <c r="VLG69"/>
      <c r="VLH69"/>
      <c r="VLI69"/>
      <c r="VLJ69"/>
      <c r="VLK69"/>
      <c r="VLL69"/>
      <c r="VLM69"/>
      <c r="VLN69"/>
      <c r="VLO69"/>
      <c r="VLP69"/>
      <c r="VLQ69"/>
      <c r="VLR69"/>
      <c r="VLS69"/>
      <c r="VLT69"/>
      <c r="VLU69"/>
      <c r="VLV69"/>
      <c r="VLW69"/>
      <c r="VLX69"/>
      <c r="VLY69"/>
      <c r="VLZ69"/>
      <c r="VMA69"/>
      <c r="VMB69"/>
      <c r="VMC69"/>
      <c r="VMD69"/>
      <c r="VME69"/>
      <c r="VMF69"/>
      <c r="VMG69"/>
      <c r="VMH69"/>
      <c r="VMI69"/>
      <c r="VMJ69"/>
      <c r="VMK69"/>
      <c r="VML69"/>
      <c r="VMM69"/>
      <c r="VMN69"/>
      <c r="VMO69"/>
      <c r="VMP69"/>
      <c r="VMQ69"/>
      <c r="VMR69"/>
      <c r="VMS69"/>
      <c r="VMT69"/>
      <c r="VMU69"/>
      <c r="VMV69"/>
      <c r="VMW69"/>
      <c r="VMX69"/>
      <c r="VMY69"/>
      <c r="VMZ69"/>
      <c r="VNA69"/>
      <c r="VNB69"/>
      <c r="VNC69"/>
      <c r="VND69"/>
      <c r="VNE69"/>
      <c r="VNF69"/>
      <c r="VNG69"/>
      <c r="VNH69"/>
      <c r="VNI69"/>
      <c r="VNJ69"/>
      <c r="VNK69"/>
      <c r="VNL69"/>
      <c r="VNM69"/>
      <c r="VNN69"/>
      <c r="VNO69"/>
      <c r="VNP69"/>
      <c r="VNQ69"/>
      <c r="VNR69"/>
      <c r="VNS69"/>
      <c r="VNT69"/>
      <c r="VNU69"/>
      <c r="VNV69"/>
      <c r="VNW69"/>
      <c r="VNX69"/>
      <c r="VNY69"/>
      <c r="VNZ69"/>
      <c r="VOA69"/>
      <c r="VOB69"/>
      <c r="VOC69"/>
      <c r="VOD69"/>
      <c r="VOE69"/>
      <c r="VOF69"/>
      <c r="VOG69"/>
      <c r="VOH69"/>
      <c r="VOI69"/>
      <c r="VOJ69"/>
      <c r="VOK69"/>
      <c r="VOL69"/>
      <c r="VOM69"/>
      <c r="VON69"/>
      <c r="VOO69"/>
      <c r="VOP69"/>
      <c r="VOQ69"/>
      <c r="VOR69"/>
      <c r="VOS69"/>
      <c r="VOT69"/>
      <c r="VOU69"/>
      <c r="VOV69"/>
      <c r="VOW69"/>
      <c r="VOX69"/>
      <c r="VOY69"/>
      <c r="VOZ69"/>
      <c r="VPA69"/>
      <c r="VPB69"/>
      <c r="VPC69"/>
      <c r="VPD69"/>
      <c r="VPE69"/>
      <c r="VPF69"/>
      <c r="VPG69"/>
      <c r="VPH69"/>
      <c r="VPI69"/>
      <c r="VPJ69"/>
      <c r="VPK69"/>
      <c r="VPL69"/>
      <c r="VPM69"/>
      <c r="VPN69"/>
      <c r="VPO69"/>
      <c r="VPP69"/>
      <c r="VPQ69"/>
      <c r="VPR69"/>
      <c r="VPS69"/>
      <c r="VPT69"/>
      <c r="VPU69"/>
      <c r="VPV69"/>
      <c r="VPW69"/>
      <c r="VPX69"/>
      <c r="VPY69"/>
      <c r="VPZ69"/>
      <c r="VQA69"/>
      <c r="VQB69"/>
      <c r="VQC69"/>
      <c r="VQD69"/>
      <c r="VQE69"/>
      <c r="VQF69"/>
      <c r="VQG69"/>
      <c r="VQH69"/>
      <c r="VQI69"/>
      <c r="VQJ69"/>
      <c r="VQK69"/>
      <c r="VQL69"/>
      <c r="VQM69"/>
      <c r="VQN69"/>
      <c r="VQO69"/>
      <c r="VQP69"/>
      <c r="VQQ69"/>
      <c r="VQR69"/>
      <c r="VQS69"/>
      <c r="VQT69"/>
      <c r="VQU69"/>
      <c r="VQV69"/>
      <c r="VQW69"/>
      <c r="VQX69"/>
      <c r="VQY69"/>
      <c r="VQZ69"/>
      <c r="VRA69"/>
      <c r="VRB69"/>
      <c r="VRC69"/>
      <c r="VRD69"/>
      <c r="VRE69"/>
      <c r="VRF69"/>
      <c r="VRG69"/>
      <c r="VRH69"/>
      <c r="VRI69"/>
      <c r="VRJ69"/>
      <c r="VRK69"/>
      <c r="VRL69"/>
      <c r="VRM69"/>
      <c r="VRN69"/>
      <c r="VRO69"/>
      <c r="VRP69"/>
      <c r="VRQ69"/>
      <c r="VRR69"/>
      <c r="VRS69"/>
      <c r="VRT69"/>
      <c r="VRU69"/>
      <c r="VRV69"/>
      <c r="VRW69"/>
      <c r="VRX69"/>
      <c r="VRY69"/>
      <c r="VRZ69"/>
      <c r="VSA69"/>
      <c r="VSB69"/>
      <c r="VSC69"/>
      <c r="VSD69"/>
      <c r="VSE69"/>
      <c r="VSF69"/>
      <c r="VSG69"/>
      <c r="VSH69"/>
      <c r="VSI69"/>
      <c r="VSJ69"/>
      <c r="VSK69"/>
      <c r="VSL69"/>
      <c r="VSM69"/>
      <c r="VSN69"/>
      <c r="VSO69"/>
      <c r="VSP69"/>
      <c r="VSQ69"/>
      <c r="VSR69"/>
      <c r="VSS69"/>
      <c r="VST69"/>
      <c r="VSU69"/>
      <c r="VSV69"/>
      <c r="VSW69"/>
      <c r="VSX69"/>
      <c r="VSY69"/>
      <c r="VSZ69"/>
      <c r="VTA69"/>
      <c r="VTB69"/>
      <c r="VTC69"/>
      <c r="VTD69"/>
      <c r="VTE69"/>
      <c r="VTF69"/>
      <c r="VTG69"/>
      <c r="VTH69"/>
      <c r="VTI69"/>
      <c r="VTJ69"/>
      <c r="VTK69"/>
      <c r="VTL69"/>
      <c r="VTM69"/>
      <c r="VTN69"/>
      <c r="VTO69"/>
      <c r="VTP69"/>
      <c r="VTQ69"/>
      <c r="VTR69"/>
      <c r="VTS69"/>
      <c r="VTT69"/>
      <c r="VTU69"/>
      <c r="VTV69"/>
      <c r="VTW69"/>
      <c r="VTX69"/>
      <c r="VTY69"/>
      <c r="VTZ69"/>
      <c r="VUA69"/>
      <c r="VUB69"/>
      <c r="VUC69"/>
      <c r="VUD69"/>
      <c r="VUE69"/>
      <c r="VUF69"/>
      <c r="VUG69"/>
      <c r="VUH69"/>
      <c r="VUI69"/>
      <c r="VUJ69"/>
      <c r="VUK69"/>
      <c r="VUL69"/>
      <c r="VUM69"/>
      <c r="VUN69"/>
      <c r="VUO69"/>
      <c r="VUP69"/>
      <c r="VUQ69"/>
      <c r="VUR69"/>
      <c r="VUS69"/>
      <c r="VUT69"/>
      <c r="VUU69"/>
      <c r="VUV69"/>
      <c r="VUW69"/>
      <c r="VUX69"/>
      <c r="VUY69"/>
      <c r="VUZ69"/>
      <c r="VVA69"/>
      <c r="VVB69"/>
      <c r="VVC69"/>
      <c r="VVD69"/>
      <c r="VVE69"/>
      <c r="VVF69"/>
      <c r="VVG69"/>
      <c r="VVH69"/>
      <c r="VVI69"/>
      <c r="VVJ69"/>
      <c r="VVK69"/>
      <c r="VVL69"/>
      <c r="VVM69"/>
      <c r="VVN69"/>
      <c r="VVO69"/>
      <c r="VVP69"/>
      <c r="VVQ69"/>
      <c r="VVR69"/>
      <c r="VVS69"/>
      <c r="VVT69"/>
      <c r="VVU69"/>
      <c r="VVV69"/>
      <c r="VVW69"/>
      <c r="VVX69"/>
      <c r="VVY69"/>
      <c r="VVZ69"/>
      <c r="VWA69"/>
      <c r="VWB69"/>
      <c r="VWC69"/>
      <c r="VWD69"/>
      <c r="VWE69"/>
      <c r="VWF69"/>
      <c r="VWG69"/>
      <c r="VWH69"/>
      <c r="VWI69"/>
      <c r="VWJ69"/>
      <c r="VWK69"/>
      <c r="VWL69"/>
      <c r="VWM69"/>
      <c r="VWN69"/>
      <c r="VWO69"/>
      <c r="VWP69"/>
      <c r="VWQ69"/>
      <c r="VWR69"/>
      <c r="VWS69"/>
      <c r="VWT69"/>
      <c r="VWU69"/>
      <c r="VWV69"/>
      <c r="VWW69"/>
      <c r="VWX69"/>
      <c r="VWY69"/>
      <c r="VWZ69"/>
      <c r="VXA69"/>
      <c r="VXB69"/>
      <c r="VXC69"/>
      <c r="VXD69"/>
      <c r="VXE69"/>
      <c r="VXF69"/>
      <c r="VXG69"/>
      <c r="VXH69"/>
      <c r="VXI69"/>
      <c r="VXJ69"/>
      <c r="VXK69"/>
      <c r="VXL69"/>
      <c r="VXM69"/>
      <c r="VXN69"/>
      <c r="VXO69"/>
      <c r="VXP69"/>
      <c r="VXQ69"/>
      <c r="VXR69"/>
      <c r="VXS69"/>
      <c r="VXT69"/>
      <c r="VXU69"/>
      <c r="VXV69"/>
      <c r="VXW69"/>
      <c r="VXX69"/>
      <c r="VXY69"/>
      <c r="VXZ69"/>
      <c r="VYA69"/>
      <c r="VYB69"/>
      <c r="VYC69"/>
      <c r="VYD69"/>
      <c r="VYE69"/>
      <c r="VYF69"/>
      <c r="VYG69"/>
      <c r="VYH69"/>
      <c r="VYI69"/>
      <c r="VYJ69"/>
      <c r="VYK69"/>
      <c r="VYL69"/>
      <c r="VYM69"/>
      <c r="VYN69"/>
      <c r="VYO69"/>
      <c r="VYP69"/>
      <c r="VYQ69"/>
      <c r="VYR69"/>
      <c r="VYS69"/>
      <c r="VYT69"/>
      <c r="VYU69"/>
      <c r="VYV69"/>
      <c r="VYW69"/>
      <c r="VYX69"/>
      <c r="VYY69"/>
      <c r="VYZ69"/>
      <c r="VZA69"/>
      <c r="VZB69"/>
      <c r="VZC69"/>
      <c r="VZD69"/>
      <c r="VZE69"/>
      <c r="VZF69"/>
      <c r="VZG69"/>
      <c r="VZH69"/>
      <c r="VZI69"/>
      <c r="VZJ69"/>
      <c r="VZK69"/>
      <c r="VZL69"/>
      <c r="VZM69"/>
      <c r="VZN69"/>
      <c r="VZO69"/>
      <c r="VZP69"/>
      <c r="VZQ69"/>
      <c r="VZR69"/>
      <c r="VZS69"/>
      <c r="VZT69"/>
      <c r="VZU69"/>
      <c r="VZV69"/>
      <c r="VZW69"/>
      <c r="VZX69"/>
      <c r="VZY69"/>
      <c r="VZZ69"/>
      <c r="WAA69"/>
      <c r="WAB69"/>
      <c r="WAC69"/>
      <c r="WAD69"/>
      <c r="WAE69"/>
      <c r="WAF69"/>
      <c r="WAG69"/>
      <c r="WAH69"/>
      <c r="WAI69"/>
      <c r="WAJ69"/>
      <c r="WAK69"/>
      <c r="WAL69"/>
      <c r="WAM69"/>
      <c r="WAN69"/>
      <c r="WAO69"/>
      <c r="WAP69"/>
      <c r="WAQ69"/>
      <c r="WAR69"/>
      <c r="WAS69"/>
      <c r="WAT69"/>
      <c r="WAU69"/>
      <c r="WAV69"/>
      <c r="WAW69"/>
      <c r="WAX69"/>
      <c r="WAY69"/>
      <c r="WAZ69"/>
      <c r="WBA69"/>
      <c r="WBB69"/>
      <c r="WBC69"/>
      <c r="WBD69"/>
      <c r="WBE69"/>
      <c r="WBF69"/>
      <c r="WBG69"/>
      <c r="WBH69"/>
      <c r="WBI69"/>
      <c r="WBJ69"/>
      <c r="WBK69"/>
      <c r="WBL69"/>
      <c r="WBM69"/>
      <c r="WBN69"/>
      <c r="WBO69"/>
      <c r="WBP69"/>
      <c r="WBQ69"/>
      <c r="WBR69"/>
      <c r="WBS69"/>
      <c r="WBT69"/>
      <c r="WBU69"/>
      <c r="WBV69"/>
      <c r="WBW69"/>
      <c r="WBX69"/>
      <c r="WBY69"/>
      <c r="WBZ69"/>
      <c r="WCA69"/>
      <c r="WCB69"/>
      <c r="WCC69"/>
      <c r="WCD69"/>
      <c r="WCE69"/>
      <c r="WCF69"/>
      <c r="WCG69"/>
      <c r="WCH69"/>
      <c r="WCI69"/>
      <c r="WCJ69"/>
      <c r="WCK69"/>
      <c r="WCL69"/>
      <c r="WCM69"/>
      <c r="WCN69"/>
      <c r="WCO69"/>
      <c r="WCP69"/>
      <c r="WCQ69"/>
      <c r="WCR69"/>
      <c r="WCS69"/>
      <c r="WCT69"/>
      <c r="WCU69"/>
      <c r="WCV69"/>
      <c r="WCW69"/>
      <c r="WCX69"/>
      <c r="WCY69"/>
      <c r="WCZ69"/>
      <c r="WDA69"/>
      <c r="WDB69"/>
      <c r="WDC69"/>
      <c r="WDD69"/>
      <c r="WDE69"/>
      <c r="WDF69"/>
      <c r="WDG69"/>
      <c r="WDH69"/>
      <c r="WDI69"/>
      <c r="WDJ69"/>
      <c r="WDK69"/>
      <c r="WDL69"/>
      <c r="WDM69"/>
      <c r="WDN69"/>
      <c r="WDO69"/>
      <c r="WDP69"/>
      <c r="WDQ69"/>
      <c r="WDR69"/>
      <c r="WDS69"/>
      <c r="WDT69"/>
      <c r="WDU69"/>
      <c r="WDV69"/>
      <c r="WDW69"/>
      <c r="WDX69"/>
      <c r="WDY69"/>
      <c r="WDZ69"/>
      <c r="WEA69"/>
      <c r="WEB69"/>
      <c r="WEC69"/>
      <c r="WED69"/>
      <c r="WEE69"/>
      <c r="WEF69"/>
      <c r="WEG69"/>
      <c r="WEH69"/>
      <c r="WEI69"/>
      <c r="WEJ69"/>
      <c r="WEK69"/>
      <c r="WEL69"/>
      <c r="WEM69"/>
      <c r="WEN69"/>
      <c r="WEO69"/>
      <c r="WEP69"/>
      <c r="WEQ69"/>
      <c r="WER69"/>
      <c r="WES69"/>
      <c r="WET69"/>
      <c r="WEU69"/>
      <c r="WEV69"/>
      <c r="WEW69"/>
      <c r="WEX69"/>
      <c r="WEY69"/>
      <c r="WEZ69"/>
      <c r="WFA69"/>
      <c r="WFB69"/>
      <c r="WFC69"/>
      <c r="WFD69"/>
      <c r="WFE69"/>
      <c r="WFF69"/>
      <c r="WFG69"/>
      <c r="WFH69"/>
      <c r="WFI69"/>
      <c r="WFJ69"/>
      <c r="WFK69"/>
      <c r="WFL69"/>
      <c r="WFM69"/>
      <c r="WFN69"/>
      <c r="WFO69"/>
      <c r="WFP69"/>
      <c r="WFQ69"/>
      <c r="WFR69"/>
      <c r="WFS69"/>
      <c r="WFT69"/>
      <c r="WFU69"/>
      <c r="WFV69"/>
      <c r="WFW69"/>
      <c r="WFX69"/>
      <c r="WFY69"/>
      <c r="WFZ69"/>
      <c r="WGA69"/>
      <c r="WGB69"/>
      <c r="WGC69"/>
      <c r="WGD69"/>
      <c r="WGE69"/>
      <c r="WGF69"/>
      <c r="WGG69"/>
      <c r="WGH69"/>
      <c r="WGI69"/>
      <c r="WGJ69"/>
      <c r="WGK69"/>
      <c r="WGL69"/>
      <c r="WGM69"/>
      <c r="WGN69"/>
      <c r="WGO69"/>
      <c r="WGP69"/>
      <c r="WGQ69"/>
      <c r="WGR69"/>
      <c r="WGS69"/>
      <c r="WGT69"/>
      <c r="WGU69"/>
      <c r="WGV69"/>
      <c r="WGW69"/>
      <c r="WGX69"/>
      <c r="WGY69"/>
      <c r="WGZ69"/>
      <c r="WHA69"/>
      <c r="WHB69"/>
      <c r="WHC69"/>
      <c r="WHD69"/>
      <c r="WHE69"/>
      <c r="WHF69"/>
      <c r="WHG69"/>
      <c r="WHH69"/>
      <c r="WHI69"/>
      <c r="WHJ69"/>
      <c r="WHK69"/>
      <c r="WHL69"/>
      <c r="WHM69"/>
      <c r="WHN69"/>
      <c r="WHO69"/>
      <c r="WHP69"/>
      <c r="WHQ69"/>
      <c r="WHR69"/>
      <c r="WHS69"/>
      <c r="WHT69"/>
      <c r="WHU69"/>
      <c r="WHV69"/>
      <c r="WHW69"/>
      <c r="WHX69"/>
      <c r="WHY69"/>
      <c r="WHZ69"/>
      <c r="WIA69"/>
      <c r="WIB69"/>
      <c r="WIC69"/>
      <c r="WID69"/>
      <c r="WIE69"/>
      <c r="WIF69"/>
      <c r="WIG69"/>
      <c r="WIH69"/>
      <c r="WII69"/>
      <c r="WIJ69"/>
      <c r="WIK69"/>
      <c r="WIL69"/>
      <c r="WIM69"/>
      <c r="WIN69"/>
      <c r="WIO69"/>
      <c r="WIP69"/>
      <c r="WIQ69"/>
      <c r="WIR69"/>
      <c r="WIS69"/>
      <c r="WIT69"/>
      <c r="WIU69"/>
      <c r="WIV69"/>
      <c r="WIW69"/>
      <c r="WIX69"/>
      <c r="WIY69"/>
      <c r="WIZ69"/>
      <c r="WJA69"/>
      <c r="WJB69"/>
      <c r="WJC69"/>
      <c r="WJD69"/>
      <c r="WJE69"/>
      <c r="WJF69"/>
      <c r="WJG69"/>
      <c r="WJH69"/>
      <c r="WJI69"/>
      <c r="WJJ69"/>
      <c r="WJK69"/>
      <c r="WJL69"/>
      <c r="WJM69"/>
      <c r="WJN69"/>
      <c r="WJO69"/>
      <c r="WJP69"/>
      <c r="WJQ69"/>
      <c r="WJR69"/>
      <c r="WJS69"/>
      <c r="WJT69"/>
      <c r="WJU69"/>
      <c r="WJV69"/>
      <c r="WJW69"/>
      <c r="WJX69"/>
      <c r="WJY69"/>
      <c r="WJZ69"/>
      <c r="WKA69"/>
      <c r="WKB69"/>
      <c r="WKC69"/>
      <c r="WKD69"/>
      <c r="WKE69"/>
      <c r="WKF69"/>
      <c r="WKG69"/>
      <c r="WKH69"/>
      <c r="WKI69"/>
      <c r="WKJ69"/>
      <c r="WKK69"/>
      <c r="WKL69"/>
      <c r="WKM69"/>
      <c r="WKN69"/>
      <c r="WKO69"/>
      <c r="WKP69"/>
      <c r="WKQ69"/>
      <c r="WKR69"/>
      <c r="WKS69"/>
      <c r="WKT69"/>
      <c r="WKU69"/>
      <c r="WKV69"/>
      <c r="WKW69"/>
      <c r="WKX69"/>
      <c r="WKY69"/>
      <c r="WKZ69"/>
      <c r="WLA69"/>
      <c r="WLB69"/>
      <c r="WLC69"/>
      <c r="WLD69"/>
      <c r="WLE69"/>
      <c r="WLF69"/>
      <c r="WLG69"/>
      <c r="WLH69"/>
      <c r="WLI69"/>
      <c r="WLJ69"/>
      <c r="WLK69"/>
      <c r="WLL69"/>
      <c r="WLM69"/>
      <c r="WLN69"/>
      <c r="WLO69"/>
      <c r="WLP69"/>
      <c r="WLQ69"/>
      <c r="WLR69"/>
      <c r="WLS69"/>
      <c r="WLT69"/>
      <c r="WLU69"/>
      <c r="WLV69"/>
      <c r="WLW69"/>
      <c r="WLX69"/>
      <c r="WLY69"/>
      <c r="WLZ69"/>
      <c r="WMA69"/>
      <c r="WMB69"/>
      <c r="WMC69"/>
      <c r="WMD69"/>
      <c r="WME69"/>
      <c r="WMF69"/>
      <c r="WMG69"/>
      <c r="WMH69"/>
      <c r="WMI69"/>
      <c r="WMJ69"/>
      <c r="WMK69"/>
      <c r="WML69"/>
      <c r="WMM69"/>
      <c r="WMN69"/>
      <c r="WMO69"/>
      <c r="WMP69"/>
      <c r="WMQ69"/>
      <c r="WMR69"/>
      <c r="WMS69"/>
      <c r="WMT69"/>
      <c r="WMU69"/>
      <c r="WMV69"/>
      <c r="WMW69"/>
      <c r="WMX69"/>
      <c r="WMY69"/>
      <c r="WMZ69"/>
      <c r="WNA69"/>
      <c r="WNB69"/>
      <c r="WNC69"/>
      <c r="WND69"/>
      <c r="WNE69"/>
      <c r="WNF69"/>
      <c r="WNG69"/>
      <c r="WNH69"/>
      <c r="WNI69"/>
      <c r="WNJ69"/>
      <c r="WNK69"/>
      <c r="WNL69"/>
      <c r="WNM69"/>
      <c r="WNN69"/>
      <c r="WNO69"/>
      <c r="WNP69"/>
      <c r="WNQ69"/>
      <c r="WNR69"/>
      <c r="WNS69"/>
      <c r="WNT69"/>
      <c r="WNU69"/>
      <c r="WNV69"/>
      <c r="WNW69"/>
      <c r="WNX69"/>
      <c r="WNY69"/>
      <c r="WNZ69"/>
      <c r="WOA69"/>
      <c r="WOB69"/>
      <c r="WOC69"/>
      <c r="WOD69"/>
      <c r="WOE69"/>
      <c r="WOF69"/>
      <c r="WOG69"/>
      <c r="WOH69"/>
      <c r="WOI69"/>
      <c r="WOJ69"/>
      <c r="WOK69"/>
      <c r="WOL69"/>
      <c r="WOM69"/>
      <c r="WON69"/>
      <c r="WOO69"/>
      <c r="WOP69"/>
      <c r="WOQ69"/>
      <c r="WOR69"/>
      <c r="WOS69"/>
      <c r="WOT69"/>
      <c r="WOU69"/>
      <c r="WOV69"/>
      <c r="WOW69"/>
      <c r="WOX69"/>
      <c r="WOY69"/>
      <c r="WOZ69"/>
      <c r="WPA69"/>
      <c r="WPB69"/>
      <c r="WPC69"/>
      <c r="WPD69"/>
      <c r="WPE69"/>
      <c r="WPF69"/>
      <c r="WPG69"/>
      <c r="WPH69"/>
      <c r="WPI69"/>
      <c r="WPJ69"/>
      <c r="WPK69"/>
      <c r="WPL69"/>
      <c r="WPM69"/>
      <c r="WPN69"/>
      <c r="WPO69"/>
      <c r="WPP69"/>
      <c r="WPQ69"/>
      <c r="WPR69"/>
      <c r="WPS69"/>
      <c r="WPT69"/>
      <c r="WPU69"/>
      <c r="WPV69"/>
      <c r="WPW69"/>
      <c r="WPX69"/>
      <c r="WPY69"/>
      <c r="WPZ69"/>
      <c r="WQA69"/>
      <c r="WQB69"/>
      <c r="WQC69"/>
      <c r="WQD69"/>
      <c r="WQE69"/>
      <c r="WQF69"/>
      <c r="WQG69"/>
      <c r="WQH69"/>
      <c r="WQI69"/>
      <c r="WQJ69"/>
      <c r="WQK69"/>
      <c r="WQL69"/>
      <c r="WQM69"/>
      <c r="WQN69"/>
      <c r="WQO69"/>
      <c r="WQP69"/>
      <c r="WQQ69"/>
      <c r="WQR69"/>
      <c r="WQS69"/>
      <c r="WQT69"/>
      <c r="WQU69"/>
      <c r="WQV69"/>
      <c r="WQW69"/>
      <c r="WQX69"/>
      <c r="WQY69"/>
      <c r="WQZ69"/>
      <c r="WRA69"/>
      <c r="WRB69"/>
      <c r="WRC69"/>
      <c r="WRD69"/>
      <c r="WRE69"/>
      <c r="WRF69"/>
      <c r="WRG69"/>
      <c r="WRH69"/>
      <c r="WRI69"/>
      <c r="WRJ69"/>
      <c r="WRK69"/>
      <c r="WRL69"/>
      <c r="WRM69"/>
      <c r="WRN69"/>
      <c r="WRO69"/>
      <c r="WRP69"/>
      <c r="WRQ69"/>
      <c r="WRR69"/>
      <c r="WRS69"/>
      <c r="WRT69"/>
      <c r="WRU69"/>
      <c r="WRV69"/>
      <c r="WRW69"/>
      <c r="WRX69"/>
      <c r="WRY69"/>
      <c r="WRZ69"/>
      <c r="WSA69"/>
      <c r="WSB69"/>
      <c r="WSC69"/>
      <c r="WSD69"/>
      <c r="WSE69"/>
      <c r="WSF69"/>
      <c r="WSG69"/>
      <c r="WSH69"/>
      <c r="WSI69"/>
      <c r="WSJ69"/>
      <c r="WSK69"/>
      <c r="WSL69"/>
      <c r="WSM69"/>
      <c r="WSN69"/>
      <c r="WSO69"/>
      <c r="WSP69"/>
      <c r="WSQ69"/>
      <c r="WSR69"/>
      <c r="WSS69"/>
      <c r="WST69"/>
      <c r="WSU69"/>
      <c r="WSV69"/>
      <c r="WSW69"/>
      <c r="WSX69"/>
      <c r="WSY69"/>
      <c r="WSZ69"/>
      <c r="WTA69"/>
      <c r="WTB69"/>
      <c r="WTC69"/>
      <c r="WTD69"/>
      <c r="WTE69"/>
      <c r="WTF69"/>
      <c r="WTG69"/>
      <c r="WTH69"/>
      <c r="WTI69"/>
      <c r="WTJ69"/>
      <c r="WTK69"/>
      <c r="WTL69"/>
      <c r="WTM69"/>
      <c r="WTN69"/>
      <c r="WTO69"/>
      <c r="WTP69"/>
      <c r="WTQ69"/>
      <c r="WTR69"/>
      <c r="WTS69"/>
      <c r="WTT69"/>
      <c r="WTU69"/>
      <c r="WTV69"/>
      <c r="WTW69"/>
      <c r="WTX69"/>
      <c r="WTY69"/>
      <c r="WTZ69"/>
      <c r="WUA69"/>
      <c r="WUB69"/>
      <c r="WUC69"/>
      <c r="WUD69"/>
      <c r="WUE69"/>
      <c r="WUF69"/>
      <c r="WUG69"/>
      <c r="WUH69"/>
      <c r="WUI69"/>
      <c r="WUJ69"/>
      <c r="WUK69"/>
      <c r="WUL69"/>
      <c r="WUM69"/>
      <c r="WUN69"/>
      <c r="WUO69"/>
      <c r="WUP69"/>
      <c r="WUQ69"/>
      <c r="WUR69"/>
      <c r="WUS69"/>
      <c r="WUT69"/>
      <c r="WUU69"/>
      <c r="WUV69"/>
      <c r="WUW69"/>
      <c r="WUX69"/>
      <c r="WUY69"/>
      <c r="WUZ69"/>
      <c r="WVA69"/>
      <c r="WVB69"/>
      <c r="WVC69"/>
      <c r="WVD69"/>
      <c r="WVE69"/>
      <c r="WVF69"/>
      <c r="WVG69"/>
      <c r="WVH69"/>
      <c r="WVI69"/>
      <c r="WVJ69"/>
      <c r="WVK69"/>
      <c r="WVL69"/>
      <c r="WVM69"/>
      <c r="WVN69"/>
      <c r="WVO69"/>
      <c r="WVP69"/>
      <c r="WVQ69"/>
      <c r="WVR69"/>
      <c r="WVS69"/>
      <c r="WVT69"/>
      <c r="WVU69"/>
      <c r="WVV69"/>
      <c r="WVW69"/>
      <c r="WVX69"/>
      <c r="WVY69"/>
      <c r="WVZ69"/>
      <c r="WWA69"/>
      <c r="WWB69"/>
      <c r="WWC69"/>
      <c r="WWD69"/>
      <c r="WWE69"/>
      <c r="WWF69"/>
      <c r="WWG69"/>
      <c r="WWH69"/>
      <c r="WWI69"/>
      <c r="WWJ69"/>
      <c r="WWK69"/>
      <c r="WWL69"/>
      <c r="WWM69"/>
      <c r="WWN69"/>
      <c r="WWO69"/>
      <c r="WWP69"/>
      <c r="WWQ69"/>
      <c r="WWR69"/>
      <c r="WWS69"/>
      <c r="WWT69"/>
      <c r="WWU69"/>
      <c r="WWV69"/>
      <c r="WWW69"/>
      <c r="WWX69"/>
      <c r="WWY69"/>
      <c r="WWZ69"/>
      <c r="WXA69"/>
      <c r="WXB69"/>
      <c r="WXC69"/>
      <c r="WXD69"/>
      <c r="WXE69"/>
      <c r="WXF69"/>
      <c r="WXG69"/>
      <c r="WXH69"/>
      <c r="WXI69"/>
      <c r="WXJ69"/>
      <c r="WXK69"/>
      <c r="WXL69"/>
      <c r="WXM69"/>
      <c r="WXN69"/>
      <c r="WXO69"/>
      <c r="WXP69"/>
      <c r="WXQ69"/>
      <c r="WXR69"/>
      <c r="WXS69"/>
      <c r="WXT69"/>
      <c r="WXU69"/>
      <c r="WXV69"/>
      <c r="WXW69"/>
      <c r="WXX69"/>
      <c r="WXY69"/>
      <c r="WXZ69"/>
      <c r="WYA69"/>
      <c r="WYB69"/>
      <c r="WYC69"/>
      <c r="WYD69"/>
      <c r="WYE69"/>
      <c r="WYF69"/>
      <c r="WYG69"/>
      <c r="WYH69"/>
      <c r="WYI69"/>
      <c r="WYJ69"/>
      <c r="WYK69"/>
      <c r="WYL69"/>
      <c r="WYM69"/>
      <c r="WYN69"/>
      <c r="WYO69"/>
      <c r="WYP69"/>
      <c r="WYQ69"/>
      <c r="WYR69"/>
      <c r="WYS69"/>
      <c r="WYT69"/>
      <c r="WYU69"/>
      <c r="WYV69"/>
      <c r="WYW69"/>
      <c r="WYX69"/>
      <c r="WYY69"/>
      <c r="WYZ69"/>
      <c r="WZA69"/>
      <c r="WZB69"/>
      <c r="WZC69"/>
      <c r="WZD69"/>
      <c r="WZE69"/>
      <c r="WZF69"/>
      <c r="WZG69"/>
      <c r="WZH69"/>
      <c r="WZI69"/>
      <c r="WZJ69"/>
      <c r="WZK69"/>
      <c r="WZL69"/>
      <c r="WZM69"/>
      <c r="WZN69"/>
      <c r="WZO69"/>
      <c r="WZP69"/>
      <c r="WZQ69"/>
      <c r="WZR69"/>
      <c r="WZS69"/>
      <c r="WZT69"/>
      <c r="WZU69"/>
      <c r="WZV69"/>
      <c r="WZW69"/>
      <c r="WZX69"/>
      <c r="WZY69"/>
      <c r="WZZ69"/>
      <c r="XAA69"/>
      <c r="XAB69"/>
      <c r="XAC69"/>
      <c r="XAD69"/>
      <c r="XAE69"/>
      <c r="XAF69"/>
      <c r="XAG69"/>
      <c r="XAH69"/>
      <c r="XAI69"/>
      <c r="XAJ69"/>
      <c r="XAK69"/>
      <c r="XAL69"/>
      <c r="XAM69"/>
      <c r="XAN69"/>
      <c r="XAO69"/>
      <c r="XAP69"/>
      <c r="XAQ69"/>
      <c r="XAR69"/>
      <c r="XAS69"/>
      <c r="XAT69"/>
      <c r="XAU69"/>
      <c r="XAV69"/>
      <c r="XAW69"/>
      <c r="XAX69"/>
      <c r="XAY69"/>
      <c r="XAZ69"/>
      <c r="XBA69"/>
      <c r="XBB69"/>
      <c r="XBC69"/>
      <c r="XBD69"/>
      <c r="XBE69"/>
      <c r="XBF69"/>
      <c r="XBG69"/>
      <c r="XBH69"/>
      <c r="XBI69"/>
      <c r="XBJ69"/>
      <c r="XBK69"/>
      <c r="XBL69"/>
      <c r="XBM69"/>
      <c r="XBN69"/>
      <c r="XBO69"/>
      <c r="XBP69"/>
      <c r="XBQ69"/>
      <c r="XBR69"/>
      <c r="XBS69"/>
      <c r="XBT69"/>
      <c r="XBU69"/>
      <c r="XBV69"/>
      <c r="XBW69"/>
      <c r="XBX69"/>
      <c r="XBY69"/>
      <c r="XBZ69"/>
      <c r="XCA69"/>
      <c r="XCB69"/>
      <c r="XCC69"/>
      <c r="XCD69"/>
      <c r="XCE69"/>
      <c r="XCF69"/>
      <c r="XCG69"/>
      <c r="XCH69"/>
      <c r="XCI69"/>
      <c r="XCJ69"/>
      <c r="XCK69"/>
      <c r="XCL69"/>
      <c r="XCM69"/>
      <c r="XCN69"/>
      <c r="XCO69"/>
      <c r="XCP69"/>
      <c r="XCQ69"/>
      <c r="XCR69"/>
      <c r="XCS69"/>
      <c r="XCT69"/>
      <c r="XCU69"/>
      <c r="XCV69"/>
      <c r="XCW69"/>
      <c r="XCX69"/>
      <c r="XCY69"/>
      <c r="XCZ69"/>
      <c r="XDA69"/>
      <c r="XDB69"/>
      <c r="XDC69"/>
      <c r="XDD69"/>
      <c r="XDE69"/>
      <c r="XDF69"/>
      <c r="XDG69"/>
      <c r="XDH69"/>
      <c r="XDI69"/>
      <c r="XDJ69"/>
      <c r="XDK69"/>
      <c r="XDL69"/>
      <c r="XDM69"/>
      <c r="XDN69"/>
      <c r="XDO69"/>
      <c r="XDP69"/>
      <c r="XDQ69"/>
      <c r="XDR69"/>
      <c r="XDS69"/>
      <c r="XDT69"/>
      <c r="XDU69"/>
      <c r="XDV69"/>
      <c r="XDW69"/>
      <c r="XDX69"/>
      <c r="XDY69"/>
      <c r="XDZ69"/>
      <c r="XEA69"/>
      <c r="XEB69"/>
      <c r="XEC69"/>
      <c r="XED69"/>
      <c r="XEE69"/>
      <c r="XEF69"/>
      <c r="XEG69"/>
      <c r="XEH69"/>
      <c r="XEI69"/>
      <c r="XEJ69"/>
      <c r="XEK69"/>
      <c r="XEL69"/>
      <c r="XEM69"/>
      <c r="XEN69"/>
      <c r="XEO69"/>
      <c r="XEP69"/>
      <c r="XEQ69"/>
      <c r="XER69"/>
      <c r="XES69"/>
      <c r="XET69"/>
      <c r="XEU69"/>
      <c r="XEV69"/>
      <c r="XEW69"/>
      <c r="XEX69"/>
      <c r="XEY69"/>
      <c r="XEZ69"/>
      <c r="XFA69"/>
      <c r="XFB69"/>
      <c r="XFC69"/>
    </row>
    <row r="70" spans="1:16383" s="528" customFormat="1" ht="12.5" x14ac:dyDescent="0.25">
      <c r="F70" s="530">
        <v>43948.83798611111</v>
      </c>
      <c r="G70" s="529">
        <v>43948.83798611111</v>
      </c>
      <c r="H70" s="528" t="s">
        <v>347</v>
      </c>
      <c r="I70" s="531" t="str">
        <f>Debt!$E$192</f>
        <v>All in annual senior debt interest rate - T1</v>
      </c>
      <c r="J70" s="560"/>
      <c r="L70" s="528" t="s">
        <v>332</v>
      </c>
      <c r="M70" s="528" t="s">
        <v>333</v>
      </c>
      <c r="N70" s="528" t="s">
        <v>336</v>
      </c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  <c r="ALR70"/>
      <c r="ALS70"/>
      <c r="ALT70"/>
      <c r="ALU70"/>
      <c r="ALV70"/>
      <c r="ALW70"/>
      <c r="ALX70"/>
      <c r="ALY70"/>
      <c r="ALZ70"/>
      <c r="AMA70"/>
      <c r="AMB70"/>
      <c r="AMC70"/>
      <c r="AMD70"/>
      <c r="AME70"/>
      <c r="AMF70"/>
      <c r="AMG70"/>
      <c r="AMH70"/>
      <c r="AMI70"/>
      <c r="AMJ70"/>
      <c r="AMK70"/>
      <c r="AML70"/>
      <c r="AMM70"/>
      <c r="AMN70"/>
      <c r="AMO70"/>
      <c r="AMP70"/>
      <c r="AMQ70"/>
      <c r="AMR70"/>
      <c r="AMS70"/>
      <c r="AMT70"/>
      <c r="AMU70"/>
      <c r="AMV70"/>
      <c r="AMW70"/>
      <c r="AMX70"/>
      <c r="AMY70"/>
      <c r="AMZ70"/>
      <c r="ANA70"/>
      <c r="ANB70"/>
      <c r="ANC70"/>
      <c r="AND70"/>
      <c r="ANE70"/>
      <c r="ANF70"/>
      <c r="ANG70"/>
      <c r="ANH70"/>
      <c r="ANI70"/>
      <c r="ANJ70"/>
      <c r="ANK70"/>
      <c r="ANL70"/>
      <c r="ANM70"/>
      <c r="ANN70"/>
      <c r="ANO70"/>
      <c r="ANP70"/>
      <c r="ANQ70"/>
      <c r="ANR70"/>
      <c r="ANS70"/>
      <c r="ANT70"/>
      <c r="ANU70"/>
      <c r="ANV70"/>
      <c r="ANW70"/>
      <c r="ANX70"/>
      <c r="ANY70"/>
      <c r="ANZ70"/>
      <c r="AOA70"/>
      <c r="AOB70"/>
      <c r="AOC70"/>
      <c r="AOD70"/>
      <c r="AOE70"/>
      <c r="AOF70"/>
      <c r="AOG70"/>
      <c r="AOH70"/>
      <c r="AOI70"/>
      <c r="AOJ70"/>
      <c r="AOK70"/>
      <c r="AOL70"/>
      <c r="AOM70"/>
      <c r="AON70"/>
      <c r="AOO70"/>
      <c r="AOP70"/>
      <c r="AOQ70"/>
      <c r="AOR70"/>
      <c r="AOS70"/>
      <c r="AOT70"/>
      <c r="AOU70"/>
      <c r="AOV70"/>
      <c r="AOW70"/>
      <c r="AOX70"/>
      <c r="AOY70"/>
      <c r="AOZ70"/>
      <c r="APA70"/>
      <c r="APB70"/>
      <c r="APC70"/>
      <c r="APD70"/>
      <c r="APE70"/>
      <c r="APF70"/>
      <c r="APG70"/>
      <c r="APH70"/>
      <c r="API70"/>
      <c r="APJ70"/>
      <c r="APK70"/>
      <c r="APL70"/>
      <c r="APM70"/>
      <c r="APN70"/>
      <c r="APO70"/>
      <c r="APP70"/>
      <c r="APQ70"/>
      <c r="APR70"/>
      <c r="APS70"/>
      <c r="APT70"/>
      <c r="APU70"/>
      <c r="APV70"/>
      <c r="APW70"/>
      <c r="APX70"/>
      <c r="APY70"/>
      <c r="APZ70"/>
      <c r="AQA70"/>
      <c r="AQB70"/>
      <c r="AQC70"/>
      <c r="AQD70"/>
      <c r="AQE70"/>
      <c r="AQF70"/>
      <c r="AQG70"/>
      <c r="AQH70"/>
      <c r="AQI70"/>
      <c r="AQJ70"/>
      <c r="AQK70"/>
      <c r="AQL70"/>
      <c r="AQM70"/>
      <c r="AQN70"/>
      <c r="AQO70"/>
      <c r="AQP70"/>
      <c r="AQQ70"/>
      <c r="AQR70"/>
      <c r="AQS70"/>
      <c r="AQT70"/>
      <c r="AQU70"/>
      <c r="AQV70"/>
      <c r="AQW70"/>
      <c r="AQX70"/>
      <c r="AQY70"/>
      <c r="AQZ70"/>
      <c r="ARA70"/>
      <c r="ARB70"/>
      <c r="ARC70"/>
      <c r="ARD70"/>
      <c r="ARE70"/>
      <c r="ARF70"/>
      <c r="ARG70"/>
      <c r="ARH70"/>
      <c r="ARI70"/>
      <c r="ARJ70"/>
      <c r="ARK70"/>
      <c r="ARL70"/>
      <c r="ARM70"/>
      <c r="ARN70"/>
      <c r="ARO70"/>
      <c r="ARP70"/>
      <c r="ARQ70"/>
      <c r="ARR70"/>
      <c r="ARS70"/>
      <c r="ART70"/>
      <c r="ARU70"/>
      <c r="ARV70"/>
      <c r="ARW70"/>
      <c r="ARX70"/>
      <c r="ARY70"/>
      <c r="ARZ70"/>
      <c r="ASA70"/>
      <c r="ASB70"/>
      <c r="ASC70"/>
      <c r="ASD70"/>
      <c r="ASE70"/>
      <c r="ASF70"/>
      <c r="ASG70"/>
      <c r="ASH70"/>
      <c r="ASI70"/>
      <c r="ASJ70"/>
      <c r="ASK70"/>
      <c r="ASL70"/>
      <c r="ASM70"/>
      <c r="ASN70"/>
      <c r="ASO70"/>
      <c r="ASP70"/>
      <c r="ASQ70"/>
      <c r="ASR70"/>
      <c r="ASS70"/>
      <c r="AST70"/>
      <c r="ASU70"/>
      <c r="ASV70"/>
      <c r="ASW70"/>
      <c r="ASX70"/>
      <c r="ASY70"/>
      <c r="ASZ70"/>
      <c r="ATA70"/>
      <c r="ATB70"/>
      <c r="ATC70"/>
      <c r="ATD70"/>
      <c r="ATE70"/>
      <c r="ATF70"/>
      <c r="ATG70"/>
      <c r="ATH70"/>
      <c r="ATI70"/>
      <c r="ATJ70"/>
      <c r="ATK70"/>
      <c r="ATL70"/>
      <c r="ATM70"/>
      <c r="ATN70"/>
      <c r="ATO70"/>
      <c r="ATP70"/>
      <c r="ATQ70"/>
      <c r="ATR70"/>
      <c r="ATS70"/>
      <c r="ATT70"/>
      <c r="ATU70"/>
      <c r="ATV70"/>
      <c r="ATW70"/>
      <c r="ATX70"/>
      <c r="ATY70"/>
      <c r="ATZ70"/>
      <c r="AUA70"/>
      <c r="AUB70"/>
      <c r="AUC70"/>
      <c r="AUD70"/>
      <c r="AUE70"/>
      <c r="AUF70"/>
      <c r="AUG70"/>
      <c r="AUH70"/>
      <c r="AUI70"/>
      <c r="AUJ70"/>
      <c r="AUK70"/>
      <c r="AUL70"/>
      <c r="AUM70"/>
      <c r="AUN70"/>
      <c r="AUO70"/>
      <c r="AUP70"/>
      <c r="AUQ70"/>
      <c r="AUR70"/>
      <c r="AUS70"/>
      <c r="AUT70"/>
      <c r="AUU70"/>
      <c r="AUV70"/>
      <c r="AUW70"/>
      <c r="AUX70"/>
      <c r="AUY70"/>
      <c r="AUZ70"/>
      <c r="AVA70"/>
      <c r="AVB70"/>
      <c r="AVC70"/>
      <c r="AVD70"/>
      <c r="AVE70"/>
      <c r="AVF70"/>
      <c r="AVG70"/>
      <c r="AVH70"/>
      <c r="AVI70"/>
      <c r="AVJ70"/>
      <c r="AVK70"/>
      <c r="AVL70"/>
      <c r="AVM70"/>
      <c r="AVN70"/>
      <c r="AVO70"/>
      <c r="AVP70"/>
      <c r="AVQ70"/>
      <c r="AVR70"/>
      <c r="AVS70"/>
      <c r="AVT70"/>
      <c r="AVU70"/>
      <c r="AVV70"/>
      <c r="AVW70"/>
      <c r="AVX70"/>
      <c r="AVY70"/>
      <c r="AVZ70"/>
      <c r="AWA70"/>
      <c r="AWB70"/>
      <c r="AWC70"/>
      <c r="AWD70"/>
      <c r="AWE70"/>
      <c r="AWF70"/>
      <c r="AWG70"/>
      <c r="AWH70"/>
      <c r="AWI70"/>
      <c r="AWJ70"/>
      <c r="AWK70"/>
      <c r="AWL70"/>
      <c r="AWM70"/>
      <c r="AWN70"/>
      <c r="AWO70"/>
      <c r="AWP70"/>
      <c r="AWQ70"/>
      <c r="AWR70"/>
      <c r="AWS70"/>
      <c r="AWT70"/>
      <c r="AWU70"/>
      <c r="AWV70"/>
      <c r="AWW70"/>
      <c r="AWX70"/>
      <c r="AWY70"/>
      <c r="AWZ70"/>
      <c r="AXA70"/>
      <c r="AXB70"/>
      <c r="AXC70"/>
      <c r="AXD70"/>
      <c r="AXE70"/>
      <c r="AXF70"/>
      <c r="AXG70"/>
      <c r="AXH70"/>
      <c r="AXI70"/>
      <c r="AXJ70"/>
      <c r="AXK70"/>
      <c r="AXL70"/>
      <c r="AXM70"/>
      <c r="AXN70"/>
      <c r="AXO70"/>
      <c r="AXP70"/>
      <c r="AXQ70"/>
      <c r="AXR70"/>
      <c r="AXS70"/>
      <c r="AXT70"/>
      <c r="AXU70"/>
      <c r="AXV70"/>
      <c r="AXW70"/>
      <c r="AXX70"/>
      <c r="AXY70"/>
      <c r="AXZ70"/>
      <c r="AYA70"/>
      <c r="AYB70"/>
      <c r="AYC70"/>
      <c r="AYD70"/>
      <c r="AYE70"/>
      <c r="AYF70"/>
      <c r="AYG70"/>
      <c r="AYH70"/>
      <c r="AYI70"/>
      <c r="AYJ70"/>
      <c r="AYK70"/>
      <c r="AYL70"/>
      <c r="AYM70"/>
      <c r="AYN70"/>
      <c r="AYO70"/>
      <c r="AYP70"/>
      <c r="AYQ70"/>
      <c r="AYR70"/>
      <c r="AYS70"/>
      <c r="AYT70"/>
      <c r="AYU70"/>
      <c r="AYV70"/>
      <c r="AYW70"/>
      <c r="AYX70"/>
      <c r="AYY70"/>
      <c r="AYZ70"/>
      <c r="AZA70"/>
      <c r="AZB70"/>
      <c r="AZC70"/>
      <c r="AZD70"/>
      <c r="AZE70"/>
      <c r="AZF70"/>
      <c r="AZG70"/>
      <c r="AZH70"/>
      <c r="AZI70"/>
      <c r="AZJ70"/>
      <c r="AZK70"/>
      <c r="AZL70"/>
      <c r="AZM70"/>
      <c r="AZN70"/>
      <c r="AZO70"/>
      <c r="AZP70"/>
      <c r="AZQ70"/>
      <c r="AZR70"/>
      <c r="AZS70"/>
      <c r="AZT70"/>
      <c r="AZU70"/>
      <c r="AZV70"/>
      <c r="AZW70"/>
      <c r="AZX70"/>
      <c r="AZY70"/>
      <c r="AZZ70"/>
      <c r="BAA70"/>
      <c r="BAB70"/>
      <c r="BAC70"/>
      <c r="BAD70"/>
      <c r="BAE70"/>
      <c r="BAF70"/>
      <c r="BAG70"/>
      <c r="BAH70"/>
      <c r="BAI70"/>
      <c r="BAJ70"/>
      <c r="BAK70"/>
      <c r="BAL70"/>
      <c r="BAM70"/>
      <c r="BAN70"/>
      <c r="BAO70"/>
      <c r="BAP70"/>
      <c r="BAQ70"/>
      <c r="BAR70"/>
      <c r="BAS70"/>
      <c r="BAT70"/>
      <c r="BAU70"/>
      <c r="BAV70"/>
      <c r="BAW70"/>
      <c r="BAX70"/>
      <c r="BAY70"/>
      <c r="BAZ70"/>
      <c r="BBA70"/>
      <c r="BBB70"/>
      <c r="BBC70"/>
      <c r="BBD70"/>
      <c r="BBE70"/>
      <c r="BBF70"/>
      <c r="BBG70"/>
      <c r="BBH70"/>
      <c r="BBI70"/>
      <c r="BBJ70"/>
      <c r="BBK70"/>
      <c r="BBL70"/>
      <c r="BBM70"/>
      <c r="BBN70"/>
      <c r="BBO70"/>
      <c r="BBP70"/>
      <c r="BBQ70"/>
      <c r="BBR70"/>
      <c r="BBS70"/>
      <c r="BBT70"/>
      <c r="BBU70"/>
      <c r="BBV70"/>
      <c r="BBW70"/>
      <c r="BBX70"/>
      <c r="BBY70"/>
      <c r="BBZ70"/>
      <c r="BCA70"/>
      <c r="BCB70"/>
      <c r="BCC70"/>
      <c r="BCD70"/>
      <c r="BCE70"/>
      <c r="BCF70"/>
      <c r="BCG70"/>
      <c r="BCH70"/>
      <c r="BCI70"/>
      <c r="BCJ70"/>
      <c r="BCK70"/>
      <c r="BCL70"/>
      <c r="BCM70"/>
      <c r="BCN70"/>
      <c r="BCO70"/>
      <c r="BCP70"/>
      <c r="BCQ70"/>
      <c r="BCR70"/>
      <c r="BCS70"/>
      <c r="BCT70"/>
      <c r="BCU70"/>
      <c r="BCV70"/>
      <c r="BCW70"/>
      <c r="BCX70"/>
      <c r="BCY70"/>
      <c r="BCZ70"/>
      <c r="BDA70"/>
      <c r="BDB70"/>
      <c r="BDC70"/>
      <c r="BDD70"/>
      <c r="BDE70"/>
      <c r="BDF70"/>
      <c r="BDG70"/>
      <c r="BDH70"/>
      <c r="BDI70"/>
      <c r="BDJ70"/>
      <c r="BDK70"/>
      <c r="BDL70"/>
      <c r="BDM70"/>
      <c r="BDN70"/>
      <c r="BDO70"/>
      <c r="BDP70"/>
      <c r="BDQ70"/>
      <c r="BDR70"/>
      <c r="BDS70"/>
      <c r="BDT70"/>
      <c r="BDU70"/>
      <c r="BDV70"/>
      <c r="BDW70"/>
      <c r="BDX70"/>
      <c r="BDY70"/>
      <c r="BDZ70"/>
      <c r="BEA70"/>
      <c r="BEB70"/>
      <c r="BEC70"/>
      <c r="BED70"/>
      <c r="BEE70"/>
      <c r="BEF70"/>
      <c r="BEG70"/>
      <c r="BEH70"/>
      <c r="BEI70"/>
      <c r="BEJ70"/>
      <c r="BEK70"/>
      <c r="BEL70"/>
      <c r="BEM70"/>
      <c r="BEN70"/>
      <c r="BEO70"/>
      <c r="BEP70"/>
      <c r="BEQ70"/>
      <c r="BER70"/>
      <c r="BES70"/>
      <c r="BET70"/>
      <c r="BEU70"/>
      <c r="BEV70"/>
      <c r="BEW70"/>
      <c r="BEX70"/>
      <c r="BEY70"/>
      <c r="BEZ70"/>
      <c r="BFA70"/>
      <c r="BFB70"/>
      <c r="BFC70"/>
      <c r="BFD70"/>
      <c r="BFE70"/>
      <c r="BFF70"/>
      <c r="BFG70"/>
      <c r="BFH70"/>
      <c r="BFI70"/>
      <c r="BFJ70"/>
      <c r="BFK70"/>
      <c r="BFL70"/>
      <c r="BFM70"/>
      <c r="BFN70"/>
      <c r="BFO70"/>
      <c r="BFP70"/>
      <c r="BFQ70"/>
      <c r="BFR70"/>
      <c r="BFS70"/>
      <c r="BFT70"/>
      <c r="BFU70"/>
      <c r="BFV70"/>
      <c r="BFW70"/>
      <c r="BFX70"/>
      <c r="BFY70"/>
      <c r="BFZ70"/>
      <c r="BGA70"/>
      <c r="BGB70"/>
      <c r="BGC70"/>
      <c r="BGD70"/>
      <c r="BGE70"/>
      <c r="BGF70"/>
      <c r="BGG70"/>
      <c r="BGH70"/>
      <c r="BGI70"/>
      <c r="BGJ70"/>
      <c r="BGK70"/>
      <c r="BGL70"/>
      <c r="BGM70"/>
      <c r="BGN70"/>
      <c r="BGO70"/>
      <c r="BGP70"/>
      <c r="BGQ70"/>
      <c r="BGR70"/>
      <c r="BGS70"/>
      <c r="BGT70"/>
      <c r="BGU70"/>
      <c r="BGV70"/>
      <c r="BGW70"/>
      <c r="BGX70"/>
      <c r="BGY70"/>
      <c r="BGZ70"/>
      <c r="BHA70"/>
      <c r="BHB70"/>
      <c r="BHC70"/>
      <c r="BHD70"/>
      <c r="BHE70"/>
      <c r="BHF70"/>
      <c r="BHG70"/>
      <c r="BHH70"/>
      <c r="BHI70"/>
      <c r="BHJ70"/>
      <c r="BHK70"/>
      <c r="BHL70"/>
      <c r="BHM70"/>
      <c r="BHN70"/>
      <c r="BHO70"/>
      <c r="BHP70"/>
      <c r="BHQ70"/>
      <c r="BHR70"/>
      <c r="BHS70"/>
      <c r="BHT70"/>
      <c r="BHU70"/>
      <c r="BHV70"/>
      <c r="BHW70"/>
      <c r="BHX70"/>
      <c r="BHY70"/>
      <c r="BHZ70"/>
      <c r="BIA70"/>
      <c r="BIB70"/>
      <c r="BIC70"/>
      <c r="BID70"/>
      <c r="BIE70"/>
      <c r="BIF70"/>
      <c r="BIG70"/>
      <c r="BIH70"/>
      <c r="BII70"/>
      <c r="BIJ70"/>
      <c r="BIK70"/>
      <c r="BIL70"/>
      <c r="BIM70"/>
      <c r="BIN70"/>
      <c r="BIO70"/>
      <c r="BIP70"/>
      <c r="BIQ70"/>
      <c r="BIR70"/>
      <c r="BIS70"/>
      <c r="BIT70"/>
      <c r="BIU70"/>
      <c r="BIV70"/>
      <c r="BIW70"/>
      <c r="BIX70"/>
      <c r="BIY70"/>
      <c r="BIZ70"/>
      <c r="BJA70"/>
      <c r="BJB70"/>
      <c r="BJC70"/>
      <c r="BJD70"/>
      <c r="BJE70"/>
      <c r="BJF70"/>
      <c r="BJG70"/>
      <c r="BJH70"/>
      <c r="BJI70"/>
      <c r="BJJ70"/>
      <c r="BJK70"/>
      <c r="BJL70"/>
      <c r="BJM70"/>
      <c r="BJN70"/>
      <c r="BJO70"/>
      <c r="BJP70"/>
      <c r="BJQ70"/>
      <c r="BJR70"/>
      <c r="BJS70"/>
      <c r="BJT70"/>
      <c r="BJU70"/>
      <c r="BJV70"/>
      <c r="BJW70"/>
      <c r="BJX70"/>
      <c r="BJY70"/>
      <c r="BJZ70"/>
      <c r="BKA70"/>
      <c r="BKB70"/>
      <c r="BKC70"/>
      <c r="BKD70"/>
      <c r="BKE70"/>
      <c r="BKF70"/>
      <c r="BKG70"/>
      <c r="BKH70"/>
      <c r="BKI70"/>
      <c r="BKJ70"/>
      <c r="BKK70"/>
      <c r="BKL70"/>
      <c r="BKM70"/>
      <c r="BKN70"/>
      <c r="BKO70"/>
      <c r="BKP70"/>
      <c r="BKQ70"/>
      <c r="BKR70"/>
      <c r="BKS70"/>
      <c r="BKT70"/>
      <c r="BKU70"/>
      <c r="BKV70"/>
      <c r="BKW70"/>
      <c r="BKX70"/>
      <c r="BKY70"/>
      <c r="BKZ70"/>
      <c r="BLA70"/>
      <c r="BLB70"/>
      <c r="BLC70"/>
      <c r="BLD70"/>
      <c r="BLE70"/>
      <c r="BLF70"/>
      <c r="BLG70"/>
      <c r="BLH70"/>
      <c r="BLI70"/>
      <c r="BLJ70"/>
      <c r="BLK70"/>
      <c r="BLL70"/>
      <c r="BLM70"/>
      <c r="BLN70"/>
      <c r="BLO70"/>
      <c r="BLP70"/>
      <c r="BLQ70"/>
      <c r="BLR70"/>
      <c r="BLS70"/>
      <c r="BLT70"/>
      <c r="BLU70"/>
      <c r="BLV70"/>
      <c r="BLW70"/>
      <c r="BLX70"/>
      <c r="BLY70"/>
      <c r="BLZ70"/>
      <c r="BMA70"/>
      <c r="BMB70"/>
      <c r="BMC70"/>
      <c r="BMD70"/>
      <c r="BME70"/>
      <c r="BMF70"/>
      <c r="BMG70"/>
      <c r="BMH70"/>
      <c r="BMI70"/>
      <c r="BMJ70"/>
      <c r="BMK70"/>
      <c r="BML70"/>
      <c r="BMM70"/>
      <c r="BMN70"/>
      <c r="BMO70"/>
      <c r="BMP70"/>
      <c r="BMQ70"/>
      <c r="BMR70"/>
      <c r="BMS70"/>
      <c r="BMT70"/>
      <c r="BMU70"/>
      <c r="BMV70"/>
      <c r="BMW70"/>
      <c r="BMX70"/>
      <c r="BMY70"/>
      <c r="BMZ70"/>
      <c r="BNA70"/>
      <c r="BNB70"/>
      <c r="BNC70"/>
      <c r="BND70"/>
      <c r="BNE70"/>
      <c r="BNF70"/>
      <c r="BNG70"/>
      <c r="BNH70"/>
      <c r="BNI70"/>
      <c r="BNJ70"/>
      <c r="BNK70"/>
      <c r="BNL70"/>
      <c r="BNM70"/>
      <c r="BNN70"/>
      <c r="BNO70"/>
      <c r="BNP70"/>
      <c r="BNQ70"/>
      <c r="BNR70"/>
      <c r="BNS70"/>
      <c r="BNT70"/>
      <c r="BNU70"/>
      <c r="BNV70"/>
      <c r="BNW70"/>
      <c r="BNX70"/>
      <c r="BNY70"/>
      <c r="BNZ70"/>
      <c r="BOA70"/>
      <c r="BOB70"/>
      <c r="BOC70"/>
      <c r="BOD70"/>
      <c r="BOE70"/>
      <c r="BOF70"/>
      <c r="BOG70"/>
      <c r="BOH70"/>
      <c r="BOI70"/>
      <c r="BOJ70"/>
      <c r="BOK70"/>
      <c r="BOL70"/>
      <c r="BOM70"/>
      <c r="BON70"/>
      <c r="BOO70"/>
      <c r="BOP70"/>
      <c r="BOQ70"/>
      <c r="BOR70"/>
      <c r="BOS70"/>
      <c r="BOT70"/>
      <c r="BOU70"/>
      <c r="BOV70"/>
      <c r="BOW70"/>
      <c r="BOX70"/>
      <c r="BOY70"/>
      <c r="BOZ70"/>
      <c r="BPA70"/>
      <c r="BPB70"/>
      <c r="BPC70"/>
      <c r="BPD70"/>
      <c r="BPE70"/>
      <c r="BPF70"/>
      <c r="BPG70"/>
      <c r="BPH70"/>
      <c r="BPI70"/>
      <c r="BPJ70"/>
      <c r="BPK70"/>
      <c r="BPL70"/>
      <c r="BPM70"/>
      <c r="BPN70"/>
      <c r="BPO70"/>
      <c r="BPP70"/>
      <c r="BPQ70"/>
      <c r="BPR70"/>
      <c r="BPS70"/>
      <c r="BPT70"/>
      <c r="BPU70"/>
      <c r="BPV70"/>
      <c r="BPW70"/>
      <c r="BPX70"/>
      <c r="BPY70"/>
      <c r="BPZ70"/>
      <c r="BQA70"/>
      <c r="BQB70"/>
      <c r="BQC70"/>
      <c r="BQD70"/>
      <c r="BQE70"/>
      <c r="BQF70"/>
      <c r="BQG70"/>
      <c r="BQH70"/>
      <c r="BQI70"/>
      <c r="BQJ70"/>
      <c r="BQK70"/>
      <c r="BQL70"/>
      <c r="BQM70"/>
      <c r="BQN70"/>
      <c r="BQO70"/>
      <c r="BQP70"/>
      <c r="BQQ70"/>
      <c r="BQR70"/>
      <c r="BQS70"/>
      <c r="BQT70"/>
      <c r="BQU70"/>
      <c r="BQV70"/>
      <c r="BQW70"/>
      <c r="BQX70"/>
      <c r="BQY70"/>
      <c r="BQZ70"/>
      <c r="BRA70"/>
      <c r="BRB70"/>
      <c r="BRC70"/>
      <c r="BRD70"/>
      <c r="BRE70"/>
      <c r="BRF70"/>
      <c r="BRG70"/>
      <c r="BRH70"/>
      <c r="BRI70"/>
      <c r="BRJ70"/>
      <c r="BRK70"/>
      <c r="BRL70"/>
      <c r="BRM70"/>
      <c r="BRN70"/>
      <c r="BRO70"/>
      <c r="BRP70"/>
      <c r="BRQ70"/>
      <c r="BRR70"/>
      <c r="BRS70"/>
      <c r="BRT70"/>
      <c r="BRU70"/>
      <c r="BRV70"/>
      <c r="BRW70"/>
      <c r="BRX70"/>
      <c r="BRY70"/>
      <c r="BRZ70"/>
      <c r="BSA70"/>
      <c r="BSB70"/>
      <c r="BSC70"/>
      <c r="BSD70"/>
      <c r="BSE70"/>
      <c r="BSF70"/>
      <c r="BSG70"/>
      <c r="BSH70"/>
      <c r="BSI70"/>
      <c r="BSJ70"/>
      <c r="BSK70"/>
      <c r="BSL70"/>
      <c r="BSM70"/>
      <c r="BSN70"/>
      <c r="BSO70"/>
      <c r="BSP70"/>
      <c r="BSQ70"/>
      <c r="BSR70"/>
      <c r="BSS70"/>
      <c r="BST70"/>
      <c r="BSU70"/>
      <c r="BSV70"/>
      <c r="BSW70"/>
      <c r="BSX70"/>
      <c r="BSY70"/>
      <c r="BSZ70"/>
      <c r="BTA70"/>
      <c r="BTB70"/>
      <c r="BTC70"/>
      <c r="BTD70"/>
      <c r="BTE70"/>
      <c r="BTF70"/>
      <c r="BTG70"/>
      <c r="BTH70"/>
      <c r="BTI70"/>
      <c r="BTJ70"/>
      <c r="BTK70"/>
      <c r="BTL70"/>
      <c r="BTM70"/>
      <c r="BTN70"/>
      <c r="BTO70"/>
      <c r="BTP70"/>
      <c r="BTQ70"/>
      <c r="BTR70"/>
      <c r="BTS70"/>
      <c r="BTT70"/>
      <c r="BTU70"/>
      <c r="BTV70"/>
      <c r="BTW70"/>
      <c r="BTX70"/>
      <c r="BTY70"/>
      <c r="BTZ70"/>
      <c r="BUA70"/>
      <c r="BUB70"/>
      <c r="BUC70"/>
      <c r="BUD70"/>
      <c r="BUE70"/>
      <c r="BUF70"/>
      <c r="BUG70"/>
      <c r="BUH70"/>
      <c r="BUI70"/>
      <c r="BUJ70"/>
      <c r="BUK70"/>
      <c r="BUL70"/>
      <c r="BUM70"/>
      <c r="BUN70"/>
      <c r="BUO70"/>
      <c r="BUP70"/>
      <c r="BUQ70"/>
      <c r="BUR70"/>
      <c r="BUS70"/>
      <c r="BUT70"/>
      <c r="BUU70"/>
      <c r="BUV70"/>
      <c r="BUW70"/>
      <c r="BUX70"/>
      <c r="BUY70"/>
      <c r="BUZ70"/>
      <c r="BVA70"/>
      <c r="BVB70"/>
      <c r="BVC70"/>
      <c r="BVD70"/>
      <c r="BVE70"/>
      <c r="BVF70"/>
      <c r="BVG70"/>
      <c r="BVH70"/>
      <c r="BVI70"/>
      <c r="BVJ70"/>
      <c r="BVK70"/>
      <c r="BVL70"/>
      <c r="BVM70"/>
      <c r="BVN70"/>
      <c r="BVO70"/>
      <c r="BVP70"/>
      <c r="BVQ70"/>
      <c r="BVR70"/>
      <c r="BVS70"/>
      <c r="BVT70"/>
      <c r="BVU70"/>
      <c r="BVV70"/>
      <c r="BVW70"/>
      <c r="BVX70"/>
      <c r="BVY70"/>
      <c r="BVZ70"/>
      <c r="BWA70"/>
      <c r="BWB70"/>
      <c r="BWC70"/>
      <c r="BWD70"/>
      <c r="BWE70"/>
      <c r="BWF70"/>
      <c r="BWG70"/>
      <c r="BWH70"/>
      <c r="BWI70"/>
      <c r="BWJ70"/>
      <c r="BWK70"/>
      <c r="BWL70"/>
      <c r="BWM70"/>
      <c r="BWN70"/>
      <c r="BWO70"/>
      <c r="BWP70"/>
      <c r="BWQ70"/>
      <c r="BWR70"/>
      <c r="BWS70"/>
      <c r="BWT70"/>
      <c r="BWU70"/>
      <c r="BWV70"/>
      <c r="BWW70"/>
      <c r="BWX70"/>
      <c r="BWY70"/>
      <c r="BWZ70"/>
      <c r="BXA70"/>
      <c r="BXB70"/>
      <c r="BXC70"/>
      <c r="BXD70"/>
      <c r="BXE70"/>
      <c r="BXF70"/>
      <c r="BXG70"/>
      <c r="BXH70"/>
      <c r="BXI70"/>
      <c r="BXJ70"/>
      <c r="BXK70"/>
      <c r="BXL70"/>
      <c r="BXM70"/>
      <c r="BXN70"/>
      <c r="BXO70"/>
      <c r="BXP70"/>
      <c r="BXQ70"/>
      <c r="BXR70"/>
      <c r="BXS70"/>
      <c r="BXT70"/>
      <c r="BXU70"/>
      <c r="BXV70"/>
      <c r="BXW70"/>
      <c r="BXX70"/>
      <c r="BXY70"/>
      <c r="BXZ70"/>
      <c r="BYA70"/>
      <c r="BYB70"/>
      <c r="BYC70"/>
      <c r="BYD70"/>
      <c r="BYE70"/>
      <c r="BYF70"/>
      <c r="BYG70"/>
      <c r="BYH70"/>
      <c r="BYI70"/>
      <c r="BYJ70"/>
      <c r="BYK70"/>
      <c r="BYL70"/>
      <c r="BYM70"/>
      <c r="BYN70"/>
      <c r="BYO70"/>
      <c r="BYP70"/>
      <c r="BYQ70"/>
      <c r="BYR70"/>
      <c r="BYS70"/>
      <c r="BYT70"/>
      <c r="BYU70"/>
      <c r="BYV70"/>
      <c r="BYW70"/>
      <c r="BYX70"/>
      <c r="BYY70"/>
      <c r="BYZ70"/>
      <c r="BZA70"/>
      <c r="BZB70"/>
      <c r="BZC70"/>
      <c r="BZD70"/>
      <c r="BZE70"/>
      <c r="BZF70"/>
      <c r="BZG70"/>
      <c r="BZH70"/>
      <c r="BZI70"/>
      <c r="BZJ70"/>
      <c r="BZK70"/>
      <c r="BZL70"/>
      <c r="BZM70"/>
      <c r="BZN70"/>
      <c r="BZO70"/>
      <c r="BZP70"/>
      <c r="BZQ70"/>
      <c r="BZR70"/>
      <c r="BZS70"/>
      <c r="BZT70"/>
      <c r="BZU70"/>
      <c r="BZV70"/>
      <c r="BZW70"/>
      <c r="BZX70"/>
      <c r="BZY70"/>
      <c r="BZZ70"/>
      <c r="CAA70"/>
      <c r="CAB70"/>
      <c r="CAC70"/>
      <c r="CAD70"/>
      <c r="CAE70"/>
      <c r="CAF70"/>
      <c r="CAG70"/>
      <c r="CAH70"/>
      <c r="CAI70"/>
      <c r="CAJ70"/>
      <c r="CAK70"/>
      <c r="CAL70"/>
      <c r="CAM70"/>
      <c r="CAN70"/>
      <c r="CAO70"/>
      <c r="CAP70"/>
      <c r="CAQ70"/>
      <c r="CAR70"/>
      <c r="CAS70"/>
      <c r="CAT70"/>
      <c r="CAU70"/>
      <c r="CAV70"/>
      <c r="CAW70"/>
      <c r="CAX70"/>
      <c r="CAY70"/>
      <c r="CAZ70"/>
      <c r="CBA70"/>
      <c r="CBB70"/>
      <c r="CBC70"/>
      <c r="CBD70"/>
      <c r="CBE70"/>
      <c r="CBF70"/>
      <c r="CBG70"/>
      <c r="CBH70"/>
      <c r="CBI70"/>
      <c r="CBJ70"/>
      <c r="CBK70"/>
      <c r="CBL70"/>
      <c r="CBM70"/>
      <c r="CBN70"/>
      <c r="CBO70"/>
      <c r="CBP70"/>
      <c r="CBQ70"/>
      <c r="CBR70"/>
      <c r="CBS70"/>
      <c r="CBT70"/>
      <c r="CBU70"/>
      <c r="CBV70"/>
      <c r="CBW70"/>
      <c r="CBX70"/>
      <c r="CBY70"/>
      <c r="CBZ70"/>
      <c r="CCA70"/>
      <c r="CCB70"/>
      <c r="CCC70"/>
      <c r="CCD70"/>
      <c r="CCE70"/>
      <c r="CCF70"/>
      <c r="CCG70"/>
      <c r="CCH70"/>
      <c r="CCI70"/>
      <c r="CCJ70"/>
      <c r="CCK70"/>
      <c r="CCL70"/>
      <c r="CCM70"/>
      <c r="CCN70"/>
      <c r="CCO70"/>
      <c r="CCP70"/>
      <c r="CCQ70"/>
      <c r="CCR70"/>
      <c r="CCS70"/>
      <c r="CCT70"/>
      <c r="CCU70"/>
      <c r="CCV70"/>
      <c r="CCW70"/>
      <c r="CCX70"/>
      <c r="CCY70"/>
      <c r="CCZ70"/>
      <c r="CDA70"/>
      <c r="CDB70"/>
      <c r="CDC70"/>
      <c r="CDD70"/>
      <c r="CDE70"/>
      <c r="CDF70"/>
      <c r="CDG70"/>
      <c r="CDH70"/>
      <c r="CDI70"/>
      <c r="CDJ70"/>
      <c r="CDK70"/>
      <c r="CDL70"/>
      <c r="CDM70"/>
      <c r="CDN70"/>
      <c r="CDO70"/>
      <c r="CDP70"/>
      <c r="CDQ70"/>
      <c r="CDR70"/>
      <c r="CDS70"/>
      <c r="CDT70"/>
      <c r="CDU70"/>
      <c r="CDV70"/>
      <c r="CDW70"/>
      <c r="CDX70"/>
      <c r="CDY70"/>
      <c r="CDZ70"/>
      <c r="CEA70"/>
      <c r="CEB70"/>
      <c r="CEC70"/>
      <c r="CED70"/>
      <c r="CEE70"/>
      <c r="CEF70"/>
      <c r="CEG70"/>
      <c r="CEH70"/>
      <c r="CEI70"/>
      <c r="CEJ70"/>
      <c r="CEK70"/>
      <c r="CEL70"/>
      <c r="CEM70"/>
      <c r="CEN70"/>
      <c r="CEO70"/>
      <c r="CEP70"/>
      <c r="CEQ70"/>
      <c r="CER70"/>
      <c r="CES70"/>
      <c r="CET70"/>
      <c r="CEU70"/>
      <c r="CEV70"/>
      <c r="CEW70"/>
      <c r="CEX70"/>
      <c r="CEY70"/>
      <c r="CEZ70"/>
      <c r="CFA70"/>
      <c r="CFB70"/>
      <c r="CFC70"/>
      <c r="CFD70"/>
      <c r="CFE70"/>
      <c r="CFF70"/>
      <c r="CFG70"/>
      <c r="CFH70"/>
      <c r="CFI70"/>
      <c r="CFJ70"/>
      <c r="CFK70"/>
      <c r="CFL70"/>
      <c r="CFM70"/>
      <c r="CFN70"/>
      <c r="CFO70"/>
      <c r="CFP70"/>
      <c r="CFQ70"/>
      <c r="CFR70"/>
      <c r="CFS70"/>
      <c r="CFT70"/>
      <c r="CFU70"/>
      <c r="CFV70"/>
      <c r="CFW70"/>
      <c r="CFX70"/>
      <c r="CFY70"/>
      <c r="CFZ70"/>
      <c r="CGA70"/>
      <c r="CGB70"/>
      <c r="CGC70"/>
      <c r="CGD70"/>
      <c r="CGE70"/>
      <c r="CGF70"/>
      <c r="CGG70"/>
      <c r="CGH70"/>
      <c r="CGI70"/>
      <c r="CGJ70"/>
      <c r="CGK70"/>
      <c r="CGL70"/>
      <c r="CGM70"/>
      <c r="CGN70"/>
      <c r="CGO70"/>
      <c r="CGP70"/>
      <c r="CGQ70"/>
      <c r="CGR70"/>
      <c r="CGS70"/>
      <c r="CGT70"/>
      <c r="CGU70"/>
      <c r="CGV70"/>
      <c r="CGW70"/>
      <c r="CGX70"/>
      <c r="CGY70"/>
      <c r="CGZ70"/>
      <c r="CHA70"/>
      <c r="CHB70"/>
      <c r="CHC70"/>
      <c r="CHD70"/>
      <c r="CHE70"/>
      <c r="CHF70"/>
      <c r="CHG70"/>
      <c r="CHH70"/>
      <c r="CHI70"/>
      <c r="CHJ70"/>
      <c r="CHK70"/>
      <c r="CHL70"/>
      <c r="CHM70"/>
      <c r="CHN70"/>
      <c r="CHO70"/>
      <c r="CHP70"/>
      <c r="CHQ70"/>
      <c r="CHR70"/>
      <c r="CHS70"/>
      <c r="CHT70"/>
      <c r="CHU70"/>
      <c r="CHV70"/>
      <c r="CHW70"/>
      <c r="CHX70"/>
      <c r="CHY70"/>
      <c r="CHZ70"/>
      <c r="CIA70"/>
      <c r="CIB70"/>
      <c r="CIC70"/>
      <c r="CID70"/>
      <c r="CIE70"/>
      <c r="CIF70"/>
      <c r="CIG70"/>
      <c r="CIH70"/>
      <c r="CII70"/>
      <c r="CIJ70"/>
      <c r="CIK70"/>
      <c r="CIL70"/>
      <c r="CIM70"/>
      <c r="CIN70"/>
      <c r="CIO70"/>
      <c r="CIP70"/>
      <c r="CIQ70"/>
      <c r="CIR70"/>
      <c r="CIS70"/>
      <c r="CIT70"/>
      <c r="CIU70"/>
      <c r="CIV70"/>
      <c r="CIW70"/>
      <c r="CIX70"/>
      <c r="CIY70"/>
      <c r="CIZ70"/>
      <c r="CJA70"/>
      <c r="CJB70"/>
      <c r="CJC70"/>
      <c r="CJD70"/>
      <c r="CJE70"/>
      <c r="CJF70"/>
      <c r="CJG70"/>
      <c r="CJH70"/>
      <c r="CJI70"/>
      <c r="CJJ70"/>
      <c r="CJK70"/>
      <c r="CJL70"/>
      <c r="CJM70"/>
      <c r="CJN70"/>
      <c r="CJO70"/>
      <c r="CJP70"/>
      <c r="CJQ70"/>
      <c r="CJR70"/>
      <c r="CJS70"/>
      <c r="CJT70"/>
      <c r="CJU70"/>
      <c r="CJV70"/>
      <c r="CJW70"/>
      <c r="CJX70"/>
      <c r="CJY70"/>
      <c r="CJZ70"/>
      <c r="CKA70"/>
      <c r="CKB70"/>
      <c r="CKC70"/>
      <c r="CKD70"/>
      <c r="CKE70"/>
      <c r="CKF70"/>
      <c r="CKG70"/>
      <c r="CKH70"/>
      <c r="CKI70"/>
      <c r="CKJ70"/>
      <c r="CKK70"/>
      <c r="CKL70"/>
      <c r="CKM70"/>
      <c r="CKN70"/>
      <c r="CKO70"/>
      <c r="CKP70"/>
      <c r="CKQ70"/>
      <c r="CKR70"/>
      <c r="CKS70"/>
      <c r="CKT70"/>
      <c r="CKU70"/>
      <c r="CKV70"/>
      <c r="CKW70"/>
      <c r="CKX70"/>
      <c r="CKY70"/>
      <c r="CKZ70"/>
      <c r="CLA70"/>
      <c r="CLB70"/>
      <c r="CLC70"/>
      <c r="CLD70"/>
      <c r="CLE70"/>
      <c r="CLF70"/>
      <c r="CLG70"/>
      <c r="CLH70"/>
      <c r="CLI70"/>
      <c r="CLJ70"/>
      <c r="CLK70"/>
      <c r="CLL70"/>
      <c r="CLM70"/>
      <c r="CLN70"/>
      <c r="CLO70"/>
      <c r="CLP70"/>
      <c r="CLQ70"/>
      <c r="CLR70"/>
      <c r="CLS70"/>
      <c r="CLT70"/>
      <c r="CLU70"/>
      <c r="CLV70"/>
      <c r="CLW70"/>
      <c r="CLX70"/>
      <c r="CLY70"/>
      <c r="CLZ70"/>
      <c r="CMA70"/>
      <c r="CMB70"/>
      <c r="CMC70"/>
      <c r="CMD70"/>
      <c r="CME70"/>
      <c r="CMF70"/>
      <c r="CMG70"/>
      <c r="CMH70"/>
      <c r="CMI70"/>
      <c r="CMJ70"/>
      <c r="CMK70"/>
      <c r="CML70"/>
      <c r="CMM70"/>
      <c r="CMN70"/>
      <c r="CMO70"/>
      <c r="CMP70"/>
      <c r="CMQ70"/>
      <c r="CMR70"/>
      <c r="CMS70"/>
      <c r="CMT70"/>
      <c r="CMU70"/>
      <c r="CMV70"/>
      <c r="CMW70"/>
      <c r="CMX70"/>
      <c r="CMY70"/>
      <c r="CMZ70"/>
      <c r="CNA70"/>
      <c r="CNB70"/>
      <c r="CNC70"/>
      <c r="CND70"/>
      <c r="CNE70"/>
      <c r="CNF70"/>
      <c r="CNG70"/>
      <c r="CNH70"/>
      <c r="CNI70"/>
      <c r="CNJ70"/>
      <c r="CNK70"/>
      <c r="CNL70"/>
      <c r="CNM70"/>
      <c r="CNN70"/>
      <c r="CNO70"/>
      <c r="CNP70"/>
      <c r="CNQ70"/>
      <c r="CNR70"/>
      <c r="CNS70"/>
      <c r="CNT70"/>
      <c r="CNU70"/>
      <c r="CNV70"/>
      <c r="CNW70"/>
      <c r="CNX70"/>
      <c r="CNY70"/>
      <c r="CNZ70"/>
      <c r="COA70"/>
      <c r="COB70"/>
      <c r="COC70"/>
      <c r="COD70"/>
      <c r="COE70"/>
      <c r="COF70"/>
      <c r="COG70"/>
      <c r="COH70"/>
      <c r="COI70"/>
      <c r="COJ70"/>
      <c r="COK70"/>
      <c r="COL70"/>
      <c r="COM70"/>
      <c r="CON70"/>
      <c r="COO70"/>
      <c r="COP70"/>
      <c r="COQ70"/>
      <c r="COR70"/>
      <c r="COS70"/>
      <c r="COT70"/>
      <c r="COU70"/>
      <c r="COV70"/>
      <c r="COW70"/>
      <c r="COX70"/>
      <c r="COY70"/>
      <c r="COZ70"/>
      <c r="CPA70"/>
      <c r="CPB70"/>
      <c r="CPC70"/>
      <c r="CPD70"/>
      <c r="CPE70"/>
      <c r="CPF70"/>
      <c r="CPG70"/>
      <c r="CPH70"/>
      <c r="CPI70"/>
      <c r="CPJ70"/>
      <c r="CPK70"/>
      <c r="CPL70"/>
      <c r="CPM70"/>
      <c r="CPN70"/>
      <c r="CPO70"/>
      <c r="CPP70"/>
      <c r="CPQ70"/>
      <c r="CPR70"/>
      <c r="CPS70"/>
      <c r="CPT70"/>
      <c r="CPU70"/>
      <c r="CPV70"/>
      <c r="CPW70"/>
      <c r="CPX70"/>
      <c r="CPY70"/>
      <c r="CPZ70"/>
      <c r="CQA70"/>
      <c r="CQB70"/>
      <c r="CQC70"/>
      <c r="CQD70"/>
      <c r="CQE70"/>
      <c r="CQF70"/>
      <c r="CQG70"/>
      <c r="CQH70"/>
      <c r="CQI70"/>
      <c r="CQJ70"/>
      <c r="CQK70"/>
      <c r="CQL70"/>
      <c r="CQM70"/>
      <c r="CQN70"/>
      <c r="CQO70"/>
      <c r="CQP70"/>
      <c r="CQQ70"/>
      <c r="CQR70"/>
      <c r="CQS70"/>
      <c r="CQT70"/>
      <c r="CQU70"/>
      <c r="CQV70"/>
      <c r="CQW70"/>
      <c r="CQX70"/>
      <c r="CQY70"/>
      <c r="CQZ70"/>
      <c r="CRA70"/>
      <c r="CRB70"/>
      <c r="CRC70"/>
      <c r="CRD70"/>
      <c r="CRE70"/>
      <c r="CRF70"/>
      <c r="CRG70"/>
      <c r="CRH70"/>
      <c r="CRI70"/>
      <c r="CRJ70"/>
      <c r="CRK70"/>
      <c r="CRL70"/>
      <c r="CRM70"/>
      <c r="CRN70"/>
      <c r="CRO70"/>
      <c r="CRP70"/>
      <c r="CRQ70"/>
      <c r="CRR70"/>
      <c r="CRS70"/>
      <c r="CRT70"/>
      <c r="CRU70"/>
      <c r="CRV70"/>
      <c r="CRW70"/>
      <c r="CRX70"/>
      <c r="CRY70"/>
      <c r="CRZ70"/>
      <c r="CSA70"/>
      <c r="CSB70"/>
      <c r="CSC70"/>
      <c r="CSD70"/>
      <c r="CSE70"/>
      <c r="CSF70"/>
      <c r="CSG70"/>
      <c r="CSH70"/>
      <c r="CSI70"/>
      <c r="CSJ70"/>
      <c r="CSK70"/>
      <c r="CSL70"/>
      <c r="CSM70"/>
      <c r="CSN70"/>
      <c r="CSO70"/>
      <c r="CSP70"/>
      <c r="CSQ70"/>
      <c r="CSR70"/>
      <c r="CSS70"/>
      <c r="CST70"/>
      <c r="CSU70"/>
      <c r="CSV70"/>
      <c r="CSW70"/>
      <c r="CSX70"/>
      <c r="CSY70"/>
      <c r="CSZ70"/>
      <c r="CTA70"/>
      <c r="CTB70"/>
      <c r="CTC70"/>
      <c r="CTD70"/>
      <c r="CTE70"/>
      <c r="CTF70"/>
      <c r="CTG70"/>
      <c r="CTH70"/>
      <c r="CTI70"/>
      <c r="CTJ70"/>
      <c r="CTK70"/>
      <c r="CTL70"/>
      <c r="CTM70"/>
      <c r="CTN70"/>
      <c r="CTO70"/>
      <c r="CTP70"/>
      <c r="CTQ70"/>
      <c r="CTR70"/>
      <c r="CTS70"/>
      <c r="CTT70"/>
      <c r="CTU70"/>
      <c r="CTV70"/>
      <c r="CTW70"/>
      <c r="CTX70"/>
      <c r="CTY70"/>
      <c r="CTZ70"/>
      <c r="CUA70"/>
      <c r="CUB70"/>
      <c r="CUC70"/>
      <c r="CUD70"/>
      <c r="CUE70"/>
      <c r="CUF70"/>
      <c r="CUG70"/>
      <c r="CUH70"/>
      <c r="CUI70"/>
      <c r="CUJ70"/>
      <c r="CUK70"/>
      <c r="CUL70"/>
      <c r="CUM70"/>
      <c r="CUN70"/>
      <c r="CUO70"/>
      <c r="CUP70"/>
      <c r="CUQ70"/>
      <c r="CUR70"/>
      <c r="CUS70"/>
      <c r="CUT70"/>
      <c r="CUU70"/>
      <c r="CUV70"/>
      <c r="CUW70"/>
      <c r="CUX70"/>
      <c r="CUY70"/>
      <c r="CUZ70"/>
      <c r="CVA70"/>
      <c r="CVB70"/>
      <c r="CVC70"/>
      <c r="CVD70"/>
      <c r="CVE70"/>
      <c r="CVF70"/>
      <c r="CVG70"/>
      <c r="CVH70"/>
      <c r="CVI70"/>
      <c r="CVJ70"/>
      <c r="CVK70"/>
      <c r="CVL70"/>
      <c r="CVM70"/>
      <c r="CVN70"/>
      <c r="CVO70"/>
      <c r="CVP70"/>
      <c r="CVQ70"/>
      <c r="CVR70"/>
      <c r="CVS70"/>
      <c r="CVT70"/>
      <c r="CVU70"/>
      <c r="CVV70"/>
      <c r="CVW70"/>
      <c r="CVX70"/>
      <c r="CVY70"/>
      <c r="CVZ70"/>
      <c r="CWA70"/>
      <c r="CWB70"/>
      <c r="CWC70"/>
      <c r="CWD70"/>
      <c r="CWE70"/>
      <c r="CWF70"/>
      <c r="CWG70"/>
      <c r="CWH70"/>
      <c r="CWI70"/>
      <c r="CWJ70"/>
      <c r="CWK70"/>
      <c r="CWL70"/>
      <c r="CWM70"/>
      <c r="CWN70"/>
      <c r="CWO70"/>
      <c r="CWP70"/>
      <c r="CWQ70"/>
      <c r="CWR70"/>
      <c r="CWS70"/>
      <c r="CWT70"/>
      <c r="CWU70"/>
      <c r="CWV70"/>
      <c r="CWW70"/>
      <c r="CWX70"/>
      <c r="CWY70"/>
      <c r="CWZ70"/>
      <c r="CXA70"/>
      <c r="CXB70"/>
      <c r="CXC70"/>
      <c r="CXD70"/>
      <c r="CXE70"/>
      <c r="CXF70"/>
      <c r="CXG70"/>
      <c r="CXH70"/>
      <c r="CXI70"/>
      <c r="CXJ70"/>
      <c r="CXK70"/>
      <c r="CXL70"/>
      <c r="CXM70"/>
      <c r="CXN70"/>
      <c r="CXO70"/>
      <c r="CXP70"/>
      <c r="CXQ70"/>
      <c r="CXR70"/>
      <c r="CXS70"/>
      <c r="CXT70"/>
      <c r="CXU70"/>
      <c r="CXV70"/>
      <c r="CXW70"/>
      <c r="CXX70"/>
      <c r="CXY70"/>
      <c r="CXZ70"/>
      <c r="CYA70"/>
      <c r="CYB70"/>
      <c r="CYC70"/>
      <c r="CYD70"/>
      <c r="CYE70"/>
      <c r="CYF70"/>
      <c r="CYG70"/>
      <c r="CYH70"/>
      <c r="CYI70"/>
      <c r="CYJ70"/>
      <c r="CYK70"/>
      <c r="CYL70"/>
      <c r="CYM70"/>
      <c r="CYN70"/>
      <c r="CYO70"/>
      <c r="CYP70"/>
      <c r="CYQ70"/>
      <c r="CYR70"/>
      <c r="CYS70"/>
      <c r="CYT70"/>
      <c r="CYU70"/>
      <c r="CYV70"/>
      <c r="CYW70"/>
      <c r="CYX70"/>
      <c r="CYY70"/>
      <c r="CYZ70"/>
      <c r="CZA70"/>
      <c r="CZB70"/>
      <c r="CZC70"/>
      <c r="CZD70"/>
      <c r="CZE70"/>
      <c r="CZF70"/>
      <c r="CZG70"/>
      <c r="CZH70"/>
      <c r="CZI70"/>
      <c r="CZJ70"/>
      <c r="CZK70"/>
      <c r="CZL70"/>
      <c r="CZM70"/>
      <c r="CZN70"/>
      <c r="CZO70"/>
      <c r="CZP70"/>
      <c r="CZQ70"/>
      <c r="CZR70"/>
      <c r="CZS70"/>
      <c r="CZT70"/>
      <c r="CZU70"/>
      <c r="CZV70"/>
      <c r="CZW70"/>
      <c r="CZX70"/>
      <c r="CZY70"/>
      <c r="CZZ70"/>
      <c r="DAA70"/>
      <c r="DAB70"/>
      <c r="DAC70"/>
      <c r="DAD70"/>
      <c r="DAE70"/>
      <c r="DAF70"/>
      <c r="DAG70"/>
      <c r="DAH70"/>
      <c r="DAI70"/>
      <c r="DAJ70"/>
      <c r="DAK70"/>
      <c r="DAL70"/>
      <c r="DAM70"/>
      <c r="DAN70"/>
      <c r="DAO70"/>
      <c r="DAP70"/>
      <c r="DAQ70"/>
      <c r="DAR70"/>
      <c r="DAS70"/>
      <c r="DAT70"/>
      <c r="DAU70"/>
      <c r="DAV70"/>
      <c r="DAW70"/>
      <c r="DAX70"/>
      <c r="DAY70"/>
      <c r="DAZ70"/>
      <c r="DBA70"/>
      <c r="DBB70"/>
      <c r="DBC70"/>
      <c r="DBD70"/>
      <c r="DBE70"/>
      <c r="DBF70"/>
      <c r="DBG70"/>
      <c r="DBH70"/>
      <c r="DBI70"/>
      <c r="DBJ70"/>
      <c r="DBK70"/>
      <c r="DBL70"/>
      <c r="DBM70"/>
      <c r="DBN70"/>
      <c r="DBO70"/>
      <c r="DBP70"/>
      <c r="DBQ70"/>
      <c r="DBR70"/>
      <c r="DBS70"/>
      <c r="DBT70"/>
      <c r="DBU70"/>
      <c r="DBV70"/>
      <c r="DBW70"/>
      <c r="DBX70"/>
      <c r="DBY70"/>
      <c r="DBZ70"/>
      <c r="DCA70"/>
      <c r="DCB70"/>
      <c r="DCC70"/>
      <c r="DCD70"/>
      <c r="DCE70"/>
      <c r="DCF70"/>
      <c r="DCG70"/>
      <c r="DCH70"/>
      <c r="DCI70"/>
      <c r="DCJ70"/>
      <c r="DCK70"/>
      <c r="DCL70"/>
      <c r="DCM70"/>
      <c r="DCN70"/>
      <c r="DCO70"/>
      <c r="DCP70"/>
      <c r="DCQ70"/>
      <c r="DCR70"/>
      <c r="DCS70"/>
      <c r="DCT70"/>
      <c r="DCU70"/>
      <c r="DCV70"/>
      <c r="DCW70"/>
      <c r="DCX70"/>
      <c r="DCY70"/>
      <c r="DCZ70"/>
      <c r="DDA70"/>
      <c r="DDB70"/>
      <c r="DDC70"/>
      <c r="DDD70"/>
      <c r="DDE70"/>
      <c r="DDF70"/>
      <c r="DDG70"/>
      <c r="DDH70"/>
      <c r="DDI70"/>
      <c r="DDJ70"/>
      <c r="DDK70"/>
      <c r="DDL70"/>
      <c r="DDM70"/>
      <c r="DDN70"/>
      <c r="DDO70"/>
      <c r="DDP70"/>
      <c r="DDQ70"/>
      <c r="DDR70"/>
      <c r="DDS70"/>
      <c r="DDT70"/>
      <c r="DDU70"/>
      <c r="DDV70"/>
      <c r="DDW70"/>
      <c r="DDX70"/>
      <c r="DDY70"/>
      <c r="DDZ70"/>
      <c r="DEA70"/>
      <c r="DEB70"/>
      <c r="DEC70"/>
      <c r="DED70"/>
      <c r="DEE70"/>
      <c r="DEF70"/>
      <c r="DEG70"/>
      <c r="DEH70"/>
      <c r="DEI70"/>
      <c r="DEJ70"/>
      <c r="DEK70"/>
      <c r="DEL70"/>
      <c r="DEM70"/>
      <c r="DEN70"/>
      <c r="DEO70"/>
      <c r="DEP70"/>
      <c r="DEQ70"/>
      <c r="DER70"/>
      <c r="DES70"/>
      <c r="DET70"/>
      <c r="DEU70"/>
      <c r="DEV70"/>
      <c r="DEW70"/>
      <c r="DEX70"/>
      <c r="DEY70"/>
      <c r="DEZ70"/>
      <c r="DFA70"/>
      <c r="DFB70"/>
      <c r="DFC70"/>
      <c r="DFD70"/>
      <c r="DFE70"/>
      <c r="DFF70"/>
      <c r="DFG70"/>
      <c r="DFH70"/>
      <c r="DFI70"/>
      <c r="DFJ70"/>
      <c r="DFK70"/>
      <c r="DFL70"/>
      <c r="DFM70"/>
      <c r="DFN70"/>
      <c r="DFO70"/>
      <c r="DFP70"/>
      <c r="DFQ70"/>
      <c r="DFR70"/>
      <c r="DFS70"/>
      <c r="DFT70"/>
      <c r="DFU70"/>
      <c r="DFV70"/>
      <c r="DFW70"/>
      <c r="DFX70"/>
      <c r="DFY70"/>
      <c r="DFZ70"/>
      <c r="DGA70"/>
      <c r="DGB70"/>
      <c r="DGC70"/>
      <c r="DGD70"/>
      <c r="DGE70"/>
      <c r="DGF70"/>
      <c r="DGG70"/>
      <c r="DGH70"/>
      <c r="DGI70"/>
      <c r="DGJ70"/>
      <c r="DGK70"/>
      <c r="DGL70"/>
      <c r="DGM70"/>
      <c r="DGN70"/>
      <c r="DGO70"/>
      <c r="DGP70"/>
      <c r="DGQ70"/>
      <c r="DGR70"/>
      <c r="DGS70"/>
      <c r="DGT70"/>
      <c r="DGU70"/>
      <c r="DGV70"/>
      <c r="DGW70"/>
      <c r="DGX70"/>
      <c r="DGY70"/>
      <c r="DGZ70"/>
      <c r="DHA70"/>
      <c r="DHB70"/>
      <c r="DHC70"/>
      <c r="DHD70"/>
      <c r="DHE70"/>
      <c r="DHF70"/>
      <c r="DHG70"/>
      <c r="DHH70"/>
      <c r="DHI70"/>
      <c r="DHJ70"/>
      <c r="DHK70"/>
      <c r="DHL70"/>
      <c r="DHM70"/>
      <c r="DHN70"/>
      <c r="DHO70"/>
      <c r="DHP70"/>
      <c r="DHQ70"/>
      <c r="DHR70"/>
      <c r="DHS70"/>
      <c r="DHT70"/>
      <c r="DHU70"/>
      <c r="DHV70"/>
      <c r="DHW70"/>
      <c r="DHX70"/>
      <c r="DHY70"/>
      <c r="DHZ70"/>
      <c r="DIA70"/>
      <c r="DIB70"/>
      <c r="DIC70"/>
      <c r="DID70"/>
      <c r="DIE70"/>
      <c r="DIF70"/>
      <c r="DIG70"/>
      <c r="DIH70"/>
      <c r="DII70"/>
      <c r="DIJ70"/>
      <c r="DIK70"/>
      <c r="DIL70"/>
      <c r="DIM70"/>
      <c r="DIN70"/>
      <c r="DIO70"/>
      <c r="DIP70"/>
      <c r="DIQ70"/>
      <c r="DIR70"/>
      <c r="DIS70"/>
      <c r="DIT70"/>
      <c r="DIU70"/>
      <c r="DIV70"/>
      <c r="DIW70"/>
      <c r="DIX70"/>
      <c r="DIY70"/>
      <c r="DIZ70"/>
      <c r="DJA70"/>
      <c r="DJB70"/>
      <c r="DJC70"/>
      <c r="DJD70"/>
      <c r="DJE70"/>
      <c r="DJF70"/>
      <c r="DJG70"/>
      <c r="DJH70"/>
      <c r="DJI70"/>
      <c r="DJJ70"/>
      <c r="DJK70"/>
      <c r="DJL70"/>
      <c r="DJM70"/>
      <c r="DJN70"/>
      <c r="DJO70"/>
      <c r="DJP70"/>
      <c r="DJQ70"/>
      <c r="DJR70"/>
      <c r="DJS70"/>
      <c r="DJT70"/>
      <c r="DJU70"/>
      <c r="DJV70"/>
      <c r="DJW70"/>
      <c r="DJX70"/>
      <c r="DJY70"/>
      <c r="DJZ70"/>
      <c r="DKA70"/>
      <c r="DKB70"/>
      <c r="DKC70"/>
      <c r="DKD70"/>
      <c r="DKE70"/>
      <c r="DKF70"/>
      <c r="DKG70"/>
      <c r="DKH70"/>
      <c r="DKI70"/>
      <c r="DKJ70"/>
      <c r="DKK70"/>
      <c r="DKL70"/>
      <c r="DKM70"/>
      <c r="DKN70"/>
      <c r="DKO70"/>
      <c r="DKP70"/>
      <c r="DKQ70"/>
      <c r="DKR70"/>
      <c r="DKS70"/>
      <c r="DKT70"/>
      <c r="DKU70"/>
      <c r="DKV70"/>
      <c r="DKW70"/>
      <c r="DKX70"/>
      <c r="DKY70"/>
      <c r="DKZ70"/>
      <c r="DLA70"/>
      <c r="DLB70"/>
      <c r="DLC70"/>
      <c r="DLD70"/>
      <c r="DLE70"/>
      <c r="DLF70"/>
      <c r="DLG70"/>
      <c r="DLH70"/>
      <c r="DLI70"/>
      <c r="DLJ70"/>
      <c r="DLK70"/>
      <c r="DLL70"/>
      <c r="DLM70"/>
      <c r="DLN70"/>
      <c r="DLO70"/>
      <c r="DLP70"/>
      <c r="DLQ70"/>
      <c r="DLR70"/>
      <c r="DLS70"/>
      <c r="DLT70"/>
      <c r="DLU70"/>
      <c r="DLV70"/>
      <c r="DLW70"/>
      <c r="DLX70"/>
      <c r="DLY70"/>
      <c r="DLZ70"/>
      <c r="DMA70"/>
      <c r="DMB70"/>
      <c r="DMC70"/>
      <c r="DMD70"/>
      <c r="DME70"/>
      <c r="DMF70"/>
      <c r="DMG70"/>
      <c r="DMH70"/>
      <c r="DMI70"/>
      <c r="DMJ70"/>
      <c r="DMK70"/>
      <c r="DML70"/>
      <c r="DMM70"/>
      <c r="DMN70"/>
      <c r="DMO70"/>
      <c r="DMP70"/>
      <c r="DMQ70"/>
      <c r="DMR70"/>
      <c r="DMS70"/>
      <c r="DMT70"/>
      <c r="DMU70"/>
      <c r="DMV70"/>
      <c r="DMW70"/>
      <c r="DMX70"/>
      <c r="DMY70"/>
      <c r="DMZ70"/>
      <c r="DNA70"/>
      <c r="DNB70"/>
      <c r="DNC70"/>
      <c r="DND70"/>
      <c r="DNE70"/>
      <c r="DNF70"/>
      <c r="DNG70"/>
      <c r="DNH70"/>
      <c r="DNI70"/>
      <c r="DNJ70"/>
      <c r="DNK70"/>
      <c r="DNL70"/>
      <c r="DNM70"/>
      <c r="DNN70"/>
      <c r="DNO70"/>
      <c r="DNP70"/>
      <c r="DNQ70"/>
      <c r="DNR70"/>
      <c r="DNS70"/>
      <c r="DNT70"/>
      <c r="DNU70"/>
      <c r="DNV70"/>
      <c r="DNW70"/>
      <c r="DNX70"/>
      <c r="DNY70"/>
      <c r="DNZ70"/>
      <c r="DOA70"/>
      <c r="DOB70"/>
      <c r="DOC70"/>
      <c r="DOD70"/>
      <c r="DOE70"/>
      <c r="DOF70"/>
      <c r="DOG70"/>
      <c r="DOH70"/>
      <c r="DOI70"/>
      <c r="DOJ70"/>
      <c r="DOK70"/>
      <c r="DOL70"/>
      <c r="DOM70"/>
      <c r="DON70"/>
      <c r="DOO70"/>
      <c r="DOP70"/>
      <c r="DOQ70"/>
      <c r="DOR70"/>
      <c r="DOS70"/>
      <c r="DOT70"/>
      <c r="DOU70"/>
      <c r="DOV70"/>
      <c r="DOW70"/>
      <c r="DOX70"/>
      <c r="DOY70"/>
      <c r="DOZ70"/>
      <c r="DPA70"/>
      <c r="DPB70"/>
      <c r="DPC70"/>
      <c r="DPD70"/>
      <c r="DPE70"/>
      <c r="DPF70"/>
      <c r="DPG70"/>
      <c r="DPH70"/>
      <c r="DPI70"/>
      <c r="DPJ70"/>
      <c r="DPK70"/>
      <c r="DPL70"/>
      <c r="DPM70"/>
      <c r="DPN70"/>
      <c r="DPO70"/>
      <c r="DPP70"/>
      <c r="DPQ70"/>
      <c r="DPR70"/>
      <c r="DPS70"/>
      <c r="DPT70"/>
      <c r="DPU70"/>
      <c r="DPV70"/>
      <c r="DPW70"/>
      <c r="DPX70"/>
      <c r="DPY70"/>
      <c r="DPZ70"/>
      <c r="DQA70"/>
      <c r="DQB70"/>
      <c r="DQC70"/>
      <c r="DQD70"/>
      <c r="DQE70"/>
      <c r="DQF70"/>
      <c r="DQG70"/>
      <c r="DQH70"/>
      <c r="DQI70"/>
      <c r="DQJ70"/>
      <c r="DQK70"/>
      <c r="DQL70"/>
      <c r="DQM70"/>
      <c r="DQN70"/>
      <c r="DQO70"/>
      <c r="DQP70"/>
      <c r="DQQ70"/>
      <c r="DQR70"/>
      <c r="DQS70"/>
      <c r="DQT70"/>
      <c r="DQU70"/>
      <c r="DQV70"/>
      <c r="DQW70"/>
      <c r="DQX70"/>
      <c r="DQY70"/>
      <c r="DQZ70"/>
      <c r="DRA70"/>
      <c r="DRB70"/>
      <c r="DRC70"/>
      <c r="DRD70"/>
      <c r="DRE70"/>
      <c r="DRF70"/>
      <c r="DRG70"/>
      <c r="DRH70"/>
      <c r="DRI70"/>
      <c r="DRJ70"/>
      <c r="DRK70"/>
      <c r="DRL70"/>
      <c r="DRM70"/>
      <c r="DRN70"/>
      <c r="DRO70"/>
      <c r="DRP70"/>
      <c r="DRQ70"/>
      <c r="DRR70"/>
      <c r="DRS70"/>
      <c r="DRT70"/>
      <c r="DRU70"/>
      <c r="DRV70"/>
      <c r="DRW70"/>
      <c r="DRX70"/>
      <c r="DRY70"/>
      <c r="DRZ70"/>
      <c r="DSA70"/>
      <c r="DSB70"/>
      <c r="DSC70"/>
      <c r="DSD70"/>
      <c r="DSE70"/>
      <c r="DSF70"/>
      <c r="DSG70"/>
      <c r="DSH70"/>
      <c r="DSI70"/>
      <c r="DSJ70"/>
      <c r="DSK70"/>
      <c r="DSL70"/>
      <c r="DSM70"/>
      <c r="DSN70"/>
      <c r="DSO70"/>
      <c r="DSP70"/>
      <c r="DSQ70"/>
      <c r="DSR70"/>
      <c r="DSS70"/>
      <c r="DST70"/>
      <c r="DSU70"/>
      <c r="DSV70"/>
      <c r="DSW70"/>
      <c r="DSX70"/>
      <c r="DSY70"/>
      <c r="DSZ70"/>
      <c r="DTA70"/>
      <c r="DTB70"/>
      <c r="DTC70"/>
      <c r="DTD70"/>
      <c r="DTE70"/>
      <c r="DTF70"/>
      <c r="DTG70"/>
      <c r="DTH70"/>
      <c r="DTI70"/>
      <c r="DTJ70"/>
      <c r="DTK70"/>
      <c r="DTL70"/>
      <c r="DTM70"/>
      <c r="DTN70"/>
      <c r="DTO70"/>
      <c r="DTP70"/>
      <c r="DTQ70"/>
      <c r="DTR70"/>
      <c r="DTS70"/>
      <c r="DTT70"/>
      <c r="DTU70"/>
      <c r="DTV70"/>
      <c r="DTW70"/>
      <c r="DTX70"/>
      <c r="DTY70"/>
      <c r="DTZ70"/>
      <c r="DUA70"/>
      <c r="DUB70"/>
      <c r="DUC70"/>
      <c r="DUD70"/>
      <c r="DUE70"/>
      <c r="DUF70"/>
      <c r="DUG70"/>
      <c r="DUH70"/>
      <c r="DUI70"/>
      <c r="DUJ70"/>
      <c r="DUK70"/>
      <c r="DUL70"/>
      <c r="DUM70"/>
      <c r="DUN70"/>
      <c r="DUO70"/>
      <c r="DUP70"/>
      <c r="DUQ70"/>
      <c r="DUR70"/>
      <c r="DUS70"/>
      <c r="DUT70"/>
      <c r="DUU70"/>
      <c r="DUV70"/>
      <c r="DUW70"/>
      <c r="DUX70"/>
      <c r="DUY70"/>
      <c r="DUZ70"/>
      <c r="DVA70"/>
      <c r="DVB70"/>
      <c r="DVC70"/>
      <c r="DVD70"/>
      <c r="DVE70"/>
      <c r="DVF70"/>
      <c r="DVG70"/>
      <c r="DVH70"/>
      <c r="DVI70"/>
      <c r="DVJ70"/>
      <c r="DVK70"/>
      <c r="DVL70"/>
      <c r="DVM70"/>
      <c r="DVN70"/>
      <c r="DVO70"/>
      <c r="DVP70"/>
      <c r="DVQ70"/>
      <c r="DVR70"/>
      <c r="DVS70"/>
      <c r="DVT70"/>
      <c r="DVU70"/>
      <c r="DVV70"/>
      <c r="DVW70"/>
      <c r="DVX70"/>
      <c r="DVY70"/>
      <c r="DVZ70"/>
      <c r="DWA70"/>
      <c r="DWB70"/>
      <c r="DWC70"/>
      <c r="DWD70"/>
      <c r="DWE70"/>
      <c r="DWF70"/>
      <c r="DWG70"/>
      <c r="DWH70"/>
      <c r="DWI70"/>
      <c r="DWJ70"/>
      <c r="DWK70"/>
      <c r="DWL70"/>
      <c r="DWM70"/>
      <c r="DWN70"/>
      <c r="DWO70"/>
      <c r="DWP70"/>
      <c r="DWQ70"/>
      <c r="DWR70"/>
      <c r="DWS70"/>
      <c r="DWT70"/>
      <c r="DWU70"/>
      <c r="DWV70"/>
      <c r="DWW70"/>
      <c r="DWX70"/>
      <c r="DWY70"/>
      <c r="DWZ70"/>
      <c r="DXA70"/>
      <c r="DXB70"/>
      <c r="DXC70"/>
      <c r="DXD70"/>
      <c r="DXE70"/>
      <c r="DXF70"/>
      <c r="DXG70"/>
      <c r="DXH70"/>
      <c r="DXI70"/>
      <c r="DXJ70"/>
      <c r="DXK70"/>
      <c r="DXL70"/>
      <c r="DXM70"/>
      <c r="DXN70"/>
      <c r="DXO70"/>
      <c r="DXP70"/>
      <c r="DXQ70"/>
      <c r="DXR70"/>
      <c r="DXS70"/>
      <c r="DXT70"/>
      <c r="DXU70"/>
      <c r="DXV70"/>
      <c r="DXW70"/>
      <c r="DXX70"/>
      <c r="DXY70"/>
      <c r="DXZ70"/>
      <c r="DYA70"/>
      <c r="DYB70"/>
      <c r="DYC70"/>
      <c r="DYD70"/>
      <c r="DYE70"/>
      <c r="DYF70"/>
      <c r="DYG70"/>
      <c r="DYH70"/>
      <c r="DYI70"/>
      <c r="DYJ70"/>
      <c r="DYK70"/>
      <c r="DYL70"/>
      <c r="DYM70"/>
      <c r="DYN70"/>
      <c r="DYO70"/>
      <c r="DYP70"/>
      <c r="DYQ70"/>
      <c r="DYR70"/>
      <c r="DYS70"/>
      <c r="DYT70"/>
      <c r="DYU70"/>
      <c r="DYV70"/>
      <c r="DYW70"/>
      <c r="DYX70"/>
      <c r="DYY70"/>
      <c r="DYZ70"/>
      <c r="DZA70"/>
      <c r="DZB70"/>
      <c r="DZC70"/>
      <c r="DZD70"/>
      <c r="DZE70"/>
      <c r="DZF70"/>
      <c r="DZG70"/>
      <c r="DZH70"/>
      <c r="DZI70"/>
      <c r="DZJ70"/>
      <c r="DZK70"/>
      <c r="DZL70"/>
      <c r="DZM70"/>
      <c r="DZN70"/>
      <c r="DZO70"/>
      <c r="DZP70"/>
      <c r="DZQ70"/>
      <c r="DZR70"/>
      <c r="DZS70"/>
      <c r="DZT70"/>
      <c r="DZU70"/>
      <c r="DZV70"/>
      <c r="DZW70"/>
      <c r="DZX70"/>
      <c r="DZY70"/>
      <c r="DZZ70"/>
      <c r="EAA70"/>
      <c r="EAB70"/>
      <c r="EAC70"/>
      <c r="EAD70"/>
      <c r="EAE70"/>
      <c r="EAF70"/>
      <c r="EAG70"/>
      <c r="EAH70"/>
      <c r="EAI70"/>
      <c r="EAJ70"/>
      <c r="EAK70"/>
      <c r="EAL70"/>
      <c r="EAM70"/>
      <c r="EAN70"/>
      <c r="EAO70"/>
      <c r="EAP70"/>
      <c r="EAQ70"/>
      <c r="EAR70"/>
      <c r="EAS70"/>
      <c r="EAT70"/>
      <c r="EAU70"/>
      <c r="EAV70"/>
      <c r="EAW70"/>
      <c r="EAX70"/>
      <c r="EAY70"/>
      <c r="EAZ70"/>
      <c r="EBA70"/>
      <c r="EBB70"/>
      <c r="EBC70"/>
      <c r="EBD70"/>
      <c r="EBE70"/>
      <c r="EBF70"/>
      <c r="EBG70"/>
      <c r="EBH70"/>
      <c r="EBI70"/>
      <c r="EBJ70"/>
      <c r="EBK70"/>
      <c r="EBL70"/>
      <c r="EBM70"/>
      <c r="EBN70"/>
      <c r="EBO70"/>
      <c r="EBP70"/>
      <c r="EBQ70"/>
      <c r="EBR70"/>
      <c r="EBS70"/>
      <c r="EBT70"/>
      <c r="EBU70"/>
      <c r="EBV70"/>
      <c r="EBW70"/>
      <c r="EBX70"/>
      <c r="EBY70"/>
      <c r="EBZ70"/>
      <c r="ECA70"/>
      <c r="ECB70"/>
      <c r="ECC70"/>
      <c r="ECD70"/>
      <c r="ECE70"/>
      <c r="ECF70"/>
      <c r="ECG70"/>
      <c r="ECH70"/>
      <c r="ECI70"/>
      <c r="ECJ70"/>
      <c r="ECK70"/>
      <c r="ECL70"/>
      <c r="ECM70"/>
      <c r="ECN70"/>
      <c r="ECO70"/>
      <c r="ECP70"/>
      <c r="ECQ70"/>
      <c r="ECR70"/>
      <c r="ECS70"/>
      <c r="ECT70"/>
      <c r="ECU70"/>
      <c r="ECV70"/>
      <c r="ECW70"/>
      <c r="ECX70"/>
      <c r="ECY70"/>
      <c r="ECZ70"/>
      <c r="EDA70"/>
      <c r="EDB70"/>
      <c r="EDC70"/>
      <c r="EDD70"/>
      <c r="EDE70"/>
      <c r="EDF70"/>
      <c r="EDG70"/>
      <c r="EDH70"/>
      <c r="EDI70"/>
      <c r="EDJ70"/>
      <c r="EDK70"/>
      <c r="EDL70"/>
      <c r="EDM70"/>
      <c r="EDN70"/>
      <c r="EDO70"/>
      <c r="EDP70"/>
      <c r="EDQ70"/>
      <c r="EDR70"/>
      <c r="EDS70"/>
      <c r="EDT70"/>
      <c r="EDU70"/>
      <c r="EDV70"/>
      <c r="EDW70"/>
      <c r="EDX70"/>
      <c r="EDY70"/>
      <c r="EDZ70"/>
      <c r="EEA70"/>
      <c r="EEB70"/>
      <c r="EEC70"/>
      <c r="EED70"/>
      <c r="EEE70"/>
      <c r="EEF70"/>
      <c r="EEG70"/>
      <c r="EEH70"/>
      <c r="EEI70"/>
      <c r="EEJ70"/>
      <c r="EEK70"/>
      <c r="EEL70"/>
      <c r="EEM70"/>
      <c r="EEN70"/>
      <c r="EEO70"/>
      <c r="EEP70"/>
      <c r="EEQ70"/>
      <c r="EER70"/>
      <c r="EES70"/>
      <c r="EET70"/>
      <c r="EEU70"/>
      <c r="EEV70"/>
      <c r="EEW70"/>
      <c r="EEX70"/>
      <c r="EEY70"/>
      <c r="EEZ70"/>
      <c r="EFA70"/>
      <c r="EFB70"/>
      <c r="EFC70"/>
      <c r="EFD70"/>
      <c r="EFE70"/>
      <c r="EFF70"/>
      <c r="EFG70"/>
      <c r="EFH70"/>
      <c r="EFI70"/>
      <c r="EFJ70"/>
      <c r="EFK70"/>
      <c r="EFL70"/>
      <c r="EFM70"/>
      <c r="EFN70"/>
      <c r="EFO70"/>
      <c r="EFP70"/>
      <c r="EFQ70"/>
      <c r="EFR70"/>
      <c r="EFS70"/>
      <c r="EFT70"/>
      <c r="EFU70"/>
      <c r="EFV70"/>
      <c r="EFW70"/>
      <c r="EFX70"/>
      <c r="EFY70"/>
      <c r="EFZ70"/>
      <c r="EGA70"/>
      <c r="EGB70"/>
      <c r="EGC70"/>
      <c r="EGD70"/>
      <c r="EGE70"/>
      <c r="EGF70"/>
      <c r="EGG70"/>
      <c r="EGH70"/>
      <c r="EGI70"/>
      <c r="EGJ70"/>
      <c r="EGK70"/>
      <c r="EGL70"/>
      <c r="EGM70"/>
      <c r="EGN70"/>
      <c r="EGO70"/>
      <c r="EGP70"/>
      <c r="EGQ70"/>
      <c r="EGR70"/>
      <c r="EGS70"/>
      <c r="EGT70"/>
      <c r="EGU70"/>
      <c r="EGV70"/>
      <c r="EGW70"/>
      <c r="EGX70"/>
      <c r="EGY70"/>
      <c r="EGZ70"/>
      <c r="EHA70"/>
      <c r="EHB70"/>
      <c r="EHC70"/>
      <c r="EHD70"/>
      <c r="EHE70"/>
      <c r="EHF70"/>
      <c r="EHG70"/>
      <c r="EHH70"/>
      <c r="EHI70"/>
      <c r="EHJ70"/>
      <c r="EHK70"/>
      <c r="EHL70"/>
      <c r="EHM70"/>
      <c r="EHN70"/>
      <c r="EHO70"/>
      <c r="EHP70"/>
      <c r="EHQ70"/>
      <c r="EHR70"/>
      <c r="EHS70"/>
      <c r="EHT70"/>
      <c r="EHU70"/>
      <c r="EHV70"/>
      <c r="EHW70"/>
      <c r="EHX70"/>
      <c r="EHY70"/>
      <c r="EHZ70"/>
      <c r="EIA70"/>
      <c r="EIB70"/>
      <c r="EIC70"/>
      <c r="EID70"/>
      <c r="EIE70"/>
      <c r="EIF70"/>
      <c r="EIG70"/>
      <c r="EIH70"/>
      <c r="EII70"/>
      <c r="EIJ70"/>
      <c r="EIK70"/>
      <c r="EIL70"/>
      <c r="EIM70"/>
      <c r="EIN70"/>
      <c r="EIO70"/>
      <c r="EIP70"/>
      <c r="EIQ70"/>
      <c r="EIR70"/>
      <c r="EIS70"/>
      <c r="EIT70"/>
      <c r="EIU70"/>
      <c r="EIV70"/>
      <c r="EIW70"/>
      <c r="EIX70"/>
      <c r="EIY70"/>
      <c r="EIZ70"/>
      <c r="EJA70"/>
      <c r="EJB70"/>
      <c r="EJC70"/>
      <c r="EJD70"/>
      <c r="EJE70"/>
      <c r="EJF70"/>
      <c r="EJG70"/>
      <c r="EJH70"/>
      <c r="EJI70"/>
      <c r="EJJ70"/>
      <c r="EJK70"/>
      <c r="EJL70"/>
      <c r="EJM70"/>
      <c r="EJN70"/>
      <c r="EJO70"/>
      <c r="EJP70"/>
      <c r="EJQ70"/>
      <c r="EJR70"/>
      <c r="EJS70"/>
      <c r="EJT70"/>
      <c r="EJU70"/>
      <c r="EJV70"/>
      <c r="EJW70"/>
      <c r="EJX70"/>
      <c r="EJY70"/>
      <c r="EJZ70"/>
      <c r="EKA70"/>
      <c r="EKB70"/>
      <c r="EKC70"/>
      <c r="EKD70"/>
      <c r="EKE70"/>
      <c r="EKF70"/>
      <c r="EKG70"/>
      <c r="EKH70"/>
      <c r="EKI70"/>
      <c r="EKJ70"/>
      <c r="EKK70"/>
      <c r="EKL70"/>
      <c r="EKM70"/>
      <c r="EKN70"/>
      <c r="EKO70"/>
      <c r="EKP70"/>
      <c r="EKQ70"/>
      <c r="EKR70"/>
      <c r="EKS70"/>
      <c r="EKT70"/>
      <c r="EKU70"/>
      <c r="EKV70"/>
      <c r="EKW70"/>
      <c r="EKX70"/>
      <c r="EKY70"/>
      <c r="EKZ70"/>
      <c r="ELA70"/>
      <c r="ELB70"/>
      <c r="ELC70"/>
      <c r="ELD70"/>
      <c r="ELE70"/>
      <c r="ELF70"/>
      <c r="ELG70"/>
      <c r="ELH70"/>
      <c r="ELI70"/>
      <c r="ELJ70"/>
      <c r="ELK70"/>
      <c r="ELL70"/>
      <c r="ELM70"/>
      <c r="ELN70"/>
      <c r="ELO70"/>
      <c r="ELP70"/>
      <c r="ELQ70"/>
      <c r="ELR70"/>
      <c r="ELS70"/>
      <c r="ELT70"/>
      <c r="ELU70"/>
      <c r="ELV70"/>
      <c r="ELW70"/>
      <c r="ELX70"/>
      <c r="ELY70"/>
      <c r="ELZ70"/>
      <c r="EMA70"/>
      <c r="EMB70"/>
      <c r="EMC70"/>
      <c r="EMD70"/>
      <c r="EME70"/>
      <c r="EMF70"/>
      <c r="EMG70"/>
      <c r="EMH70"/>
      <c r="EMI70"/>
      <c r="EMJ70"/>
      <c r="EMK70"/>
      <c r="EML70"/>
      <c r="EMM70"/>
      <c r="EMN70"/>
      <c r="EMO70"/>
      <c r="EMP70"/>
      <c r="EMQ70"/>
      <c r="EMR70"/>
      <c r="EMS70"/>
      <c r="EMT70"/>
      <c r="EMU70"/>
      <c r="EMV70"/>
      <c r="EMW70"/>
      <c r="EMX70"/>
      <c r="EMY70"/>
      <c r="EMZ70"/>
      <c r="ENA70"/>
      <c r="ENB70"/>
      <c r="ENC70"/>
      <c r="END70"/>
      <c r="ENE70"/>
      <c r="ENF70"/>
      <c r="ENG70"/>
      <c r="ENH70"/>
      <c r="ENI70"/>
      <c r="ENJ70"/>
      <c r="ENK70"/>
      <c r="ENL70"/>
      <c r="ENM70"/>
      <c r="ENN70"/>
      <c r="ENO70"/>
      <c r="ENP70"/>
      <c r="ENQ70"/>
      <c r="ENR70"/>
      <c r="ENS70"/>
      <c r="ENT70"/>
      <c r="ENU70"/>
      <c r="ENV70"/>
      <c r="ENW70"/>
      <c r="ENX70"/>
      <c r="ENY70"/>
      <c r="ENZ70"/>
      <c r="EOA70"/>
      <c r="EOB70"/>
      <c r="EOC70"/>
      <c r="EOD70"/>
      <c r="EOE70"/>
      <c r="EOF70"/>
      <c r="EOG70"/>
      <c r="EOH70"/>
      <c r="EOI70"/>
      <c r="EOJ70"/>
      <c r="EOK70"/>
      <c r="EOL70"/>
      <c r="EOM70"/>
      <c r="EON70"/>
      <c r="EOO70"/>
      <c r="EOP70"/>
      <c r="EOQ70"/>
      <c r="EOR70"/>
      <c r="EOS70"/>
      <c r="EOT70"/>
      <c r="EOU70"/>
      <c r="EOV70"/>
      <c r="EOW70"/>
      <c r="EOX70"/>
      <c r="EOY70"/>
      <c r="EOZ70"/>
      <c r="EPA70"/>
      <c r="EPB70"/>
      <c r="EPC70"/>
      <c r="EPD70"/>
      <c r="EPE70"/>
      <c r="EPF70"/>
      <c r="EPG70"/>
      <c r="EPH70"/>
      <c r="EPI70"/>
      <c r="EPJ70"/>
      <c r="EPK70"/>
      <c r="EPL70"/>
      <c r="EPM70"/>
      <c r="EPN70"/>
      <c r="EPO70"/>
      <c r="EPP70"/>
      <c r="EPQ70"/>
      <c r="EPR70"/>
      <c r="EPS70"/>
      <c r="EPT70"/>
      <c r="EPU70"/>
      <c r="EPV70"/>
      <c r="EPW70"/>
      <c r="EPX70"/>
      <c r="EPY70"/>
      <c r="EPZ70"/>
      <c r="EQA70"/>
      <c r="EQB70"/>
      <c r="EQC70"/>
      <c r="EQD70"/>
      <c r="EQE70"/>
      <c r="EQF70"/>
      <c r="EQG70"/>
      <c r="EQH70"/>
      <c r="EQI70"/>
      <c r="EQJ70"/>
      <c r="EQK70"/>
      <c r="EQL70"/>
      <c r="EQM70"/>
      <c r="EQN70"/>
      <c r="EQO70"/>
      <c r="EQP70"/>
      <c r="EQQ70"/>
      <c r="EQR70"/>
      <c r="EQS70"/>
      <c r="EQT70"/>
      <c r="EQU70"/>
      <c r="EQV70"/>
      <c r="EQW70"/>
      <c r="EQX70"/>
      <c r="EQY70"/>
      <c r="EQZ70"/>
      <c r="ERA70"/>
      <c r="ERB70"/>
      <c r="ERC70"/>
      <c r="ERD70"/>
      <c r="ERE70"/>
      <c r="ERF70"/>
      <c r="ERG70"/>
      <c r="ERH70"/>
      <c r="ERI70"/>
      <c r="ERJ70"/>
      <c r="ERK70"/>
      <c r="ERL70"/>
      <c r="ERM70"/>
      <c r="ERN70"/>
      <c r="ERO70"/>
      <c r="ERP70"/>
      <c r="ERQ70"/>
      <c r="ERR70"/>
      <c r="ERS70"/>
      <c r="ERT70"/>
      <c r="ERU70"/>
      <c r="ERV70"/>
      <c r="ERW70"/>
      <c r="ERX70"/>
      <c r="ERY70"/>
      <c r="ERZ70"/>
      <c r="ESA70"/>
      <c r="ESB70"/>
      <c r="ESC70"/>
      <c r="ESD70"/>
      <c r="ESE70"/>
      <c r="ESF70"/>
      <c r="ESG70"/>
      <c r="ESH70"/>
      <c r="ESI70"/>
      <c r="ESJ70"/>
      <c r="ESK70"/>
      <c r="ESL70"/>
      <c r="ESM70"/>
      <c r="ESN70"/>
      <c r="ESO70"/>
      <c r="ESP70"/>
      <c r="ESQ70"/>
      <c r="ESR70"/>
      <c r="ESS70"/>
      <c r="EST70"/>
      <c r="ESU70"/>
      <c r="ESV70"/>
      <c r="ESW70"/>
      <c r="ESX70"/>
      <c r="ESY70"/>
      <c r="ESZ70"/>
      <c r="ETA70"/>
      <c r="ETB70"/>
      <c r="ETC70"/>
      <c r="ETD70"/>
      <c r="ETE70"/>
      <c r="ETF70"/>
      <c r="ETG70"/>
      <c r="ETH70"/>
      <c r="ETI70"/>
      <c r="ETJ70"/>
      <c r="ETK70"/>
      <c r="ETL70"/>
      <c r="ETM70"/>
      <c r="ETN70"/>
      <c r="ETO70"/>
      <c r="ETP70"/>
      <c r="ETQ70"/>
      <c r="ETR70"/>
      <c r="ETS70"/>
      <c r="ETT70"/>
      <c r="ETU70"/>
      <c r="ETV70"/>
      <c r="ETW70"/>
      <c r="ETX70"/>
      <c r="ETY70"/>
      <c r="ETZ70"/>
      <c r="EUA70"/>
      <c r="EUB70"/>
      <c r="EUC70"/>
      <c r="EUD70"/>
      <c r="EUE70"/>
      <c r="EUF70"/>
      <c r="EUG70"/>
      <c r="EUH70"/>
      <c r="EUI70"/>
      <c r="EUJ70"/>
      <c r="EUK70"/>
      <c r="EUL70"/>
      <c r="EUM70"/>
      <c r="EUN70"/>
      <c r="EUO70"/>
      <c r="EUP70"/>
      <c r="EUQ70"/>
      <c r="EUR70"/>
      <c r="EUS70"/>
      <c r="EUT70"/>
      <c r="EUU70"/>
      <c r="EUV70"/>
      <c r="EUW70"/>
      <c r="EUX70"/>
      <c r="EUY70"/>
      <c r="EUZ70"/>
      <c r="EVA70"/>
      <c r="EVB70"/>
      <c r="EVC70"/>
      <c r="EVD70"/>
      <c r="EVE70"/>
      <c r="EVF70"/>
      <c r="EVG70"/>
      <c r="EVH70"/>
      <c r="EVI70"/>
      <c r="EVJ70"/>
      <c r="EVK70"/>
      <c r="EVL70"/>
      <c r="EVM70"/>
      <c r="EVN70"/>
      <c r="EVO70"/>
      <c r="EVP70"/>
      <c r="EVQ70"/>
      <c r="EVR70"/>
      <c r="EVS70"/>
      <c r="EVT70"/>
      <c r="EVU70"/>
      <c r="EVV70"/>
      <c r="EVW70"/>
      <c r="EVX70"/>
      <c r="EVY70"/>
      <c r="EVZ70"/>
      <c r="EWA70"/>
      <c r="EWB70"/>
      <c r="EWC70"/>
      <c r="EWD70"/>
      <c r="EWE70"/>
      <c r="EWF70"/>
      <c r="EWG70"/>
      <c r="EWH70"/>
      <c r="EWI70"/>
      <c r="EWJ70"/>
      <c r="EWK70"/>
      <c r="EWL70"/>
      <c r="EWM70"/>
      <c r="EWN70"/>
      <c r="EWO70"/>
      <c r="EWP70"/>
      <c r="EWQ70"/>
      <c r="EWR70"/>
      <c r="EWS70"/>
      <c r="EWT70"/>
      <c r="EWU70"/>
      <c r="EWV70"/>
      <c r="EWW70"/>
      <c r="EWX70"/>
      <c r="EWY70"/>
      <c r="EWZ70"/>
      <c r="EXA70"/>
      <c r="EXB70"/>
      <c r="EXC70"/>
      <c r="EXD70"/>
      <c r="EXE70"/>
      <c r="EXF70"/>
      <c r="EXG70"/>
      <c r="EXH70"/>
      <c r="EXI70"/>
      <c r="EXJ70"/>
      <c r="EXK70"/>
      <c r="EXL70"/>
      <c r="EXM70"/>
      <c r="EXN70"/>
      <c r="EXO70"/>
      <c r="EXP70"/>
      <c r="EXQ70"/>
      <c r="EXR70"/>
      <c r="EXS70"/>
      <c r="EXT70"/>
      <c r="EXU70"/>
      <c r="EXV70"/>
      <c r="EXW70"/>
      <c r="EXX70"/>
      <c r="EXY70"/>
      <c r="EXZ70"/>
      <c r="EYA70"/>
      <c r="EYB70"/>
      <c r="EYC70"/>
      <c r="EYD70"/>
      <c r="EYE70"/>
      <c r="EYF70"/>
      <c r="EYG70"/>
      <c r="EYH70"/>
      <c r="EYI70"/>
      <c r="EYJ70"/>
      <c r="EYK70"/>
      <c r="EYL70"/>
      <c r="EYM70"/>
      <c r="EYN70"/>
      <c r="EYO70"/>
      <c r="EYP70"/>
      <c r="EYQ70"/>
      <c r="EYR70"/>
      <c r="EYS70"/>
      <c r="EYT70"/>
      <c r="EYU70"/>
      <c r="EYV70"/>
      <c r="EYW70"/>
      <c r="EYX70"/>
      <c r="EYY70"/>
      <c r="EYZ70"/>
      <c r="EZA70"/>
      <c r="EZB70"/>
      <c r="EZC70"/>
      <c r="EZD70"/>
      <c r="EZE70"/>
      <c r="EZF70"/>
      <c r="EZG70"/>
      <c r="EZH70"/>
      <c r="EZI70"/>
      <c r="EZJ70"/>
      <c r="EZK70"/>
      <c r="EZL70"/>
      <c r="EZM70"/>
      <c r="EZN70"/>
      <c r="EZO70"/>
      <c r="EZP70"/>
      <c r="EZQ70"/>
      <c r="EZR70"/>
      <c r="EZS70"/>
      <c r="EZT70"/>
      <c r="EZU70"/>
      <c r="EZV70"/>
      <c r="EZW70"/>
      <c r="EZX70"/>
      <c r="EZY70"/>
      <c r="EZZ70"/>
      <c r="FAA70"/>
      <c r="FAB70"/>
      <c r="FAC70"/>
      <c r="FAD70"/>
      <c r="FAE70"/>
      <c r="FAF70"/>
      <c r="FAG70"/>
      <c r="FAH70"/>
      <c r="FAI70"/>
      <c r="FAJ70"/>
      <c r="FAK70"/>
      <c r="FAL70"/>
      <c r="FAM70"/>
      <c r="FAN70"/>
      <c r="FAO70"/>
      <c r="FAP70"/>
      <c r="FAQ70"/>
      <c r="FAR70"/>
      <c r="FAS70"/>
      <c r="FAT70"/>
      <c r="FAU70"/>
      <c r="FAV70"/>
      <c r="FAW70"/>
      <c r="FAX70"/>
      <c r="FAY70"/>
      <c r="FAZ70"/>
      <c r="FBA70"/>
      <c r="FBB70"/>
      <c r="FBC70"/>
      <c r="FBD70"/>
      <c r="FBE70"/>
      <c r="FBF70"/>
      <c r="FBG70"/>
      <c r="FBH70"/>
      <c r="FBI70"/>
      <c r="FBJ70"/>
      <c r="FBK70"/>
      <c r="FBL70"/>
      <c r="FBM70"/>
      <c r="FBN70"/>
      <c r="FBO70"/>
      <c r="FBP70"/>
      <c r="FBQ70"/>
      <c r="FBR70"/>
      <c r="FBS70"/>
      <c r="FBT70"/>
      <c r="FBU70"/>
      <c r="FBV70"/>
      <c r="FBW70"/>
      <c r="FBX70"/>
      <c r="FBY70"/>
      <c r="FBZ70"/>
      <c r="FCA70"/>
      <c r="FCB70"/>
      <c r="FCC70"/>
      <c r="FCD70"/>
      <c r="FCE70"/>
      <c r="FCF70"/>
      <c r="FCG70"/>
      <c r="FCH70"/>
      <c r="FCI70"/>
      <c r="FCJ70"/>
      <c r="FCK70"/>
      <c r="FCL70"/>
      <c r="FCM70"/>
      <c r="FCN70"/>
      <c r="FCO70"/>
      <c r="FCP70"/>
      <c r="FCQ70"/>
      <c r="FCR70"/>
      <c r="FCS70"/>
      <c r="FCT70"/>
      <c r="FCU70"/>
      <c r="FCV70"/>
      <c r="FCW70"/>
      <c r="FCX70"/>
      <c r="FCY70"/>
      <c r="FCZ70"/>
      <c r="FDA70"/>
      <c r="FDB70"/>
      <c r="FDC70"/>
      <c r="FDD70"/>
      <c r="FDE70"/>
      <c r="FDF70"/>
      <c r="FDG70"/>
      <c r="FDH70"/>
      <c r="FDI70"/>
      <c r="FDJ70"/>
      <c r="FDK70"/>
      <c r="FDL70"/>
      <c r="FDM70"/>
      <c r="FDN70"/>
      <c r="FDO70"/>
      <c r="FDP70"/>
      <c r="FDQ70"/>
      <c r="FDR70"/>
      <c r="FDS70"/>
      <c r="FDT70"/>
      <c r="FDU70"/>
      <c r="FDV70"/>
      <c r="FDW70"/>
      <c r="FDX70"/>
      <c r="FDY70"/>
      <c r="FDZ70"/>
      <c r="FEA70"/>
      <c r="FEB70"/>
      <c r="FEC70"/>
      <c r="FED70"/>
      <c r="FEE70"/>
      <c r="FEF70"/>
      <c r="FEG70"/>
      <c r="FEH70"/>
      <c r="FEI70"/>
      <c r="FEJ70"/>
      <c r="FEK70"/>
      <c r="FEL70"/>
      <c r="FEM70"/>
      <c r="FEN70"/>
      <c r="FEO70"/>
      <c r="FEP70"/>
      <c r="FEQ70"/>
      <c r="FER70"/>
      <c r="FES70"/>
      <c r="FET70"/>
      <c r="FEU70"/>
      <c r="FEV70"/>
      <c r="FEW70"/>
      <c r="FEX70"/>
      <c r="FEY70"/>
      <c r="FEZ70"/>
      <c r="FFA70"/>
      <c r="FFB70"/>
      <c r="FFC70"/>
      <c r="FFD70"/>
      <c r="FFE70"/>
      <c r="FFF70"/>
      <c r="FFG70"/>
      <c r="FFH70"/>
      <c r="FFI70"/>
      <c r="FFJ70"/>
      <c r="FFK70"/>
      <c r="FFL70"/>
      <c r="FFM70"/>
      <c r="FFN70"/>
      <c r="FFO70"/>
      <c r="FFP70"/>
      <c r="FFQ70"/>
      <c r="FFR70"/>
      <c r="FFS70"/>
      <c r="FFT70"/>
      <c r="FFU70"/>
      <c r="FFV70"/>
      <c r="FFW70"/>
      <c r="FFX70"/>
      <c r="FFY70"/>
      <c r="FFZ70"/>
      <c r="FGA70"/>
      <c r="FGB70"/>
      <c r="FGC70"/>
      <c r="FGD70"/>
      <c r="FGE70"/>
      <c r="FGF70"/>
      <c r="FGG70"/>
      <c r="FGH70"/>
      <c r="FGI70"/>
      <c r="FGJ70"/>
      <c r="FGK70"/>
      <c r="FGL70"/>
      <c r="FGM70"/>
      <c r="FGN70"/>
      <c r="FGO70"/>
      <c r="FGP70"/>
      <c r="FGQ70"/>
      <c r="FGR70"/>
      <c r="FGS70"/>
      <c r="FGT70"/>
      <c r="FGU70"/>
      <c r="FGV70"/>
      <c r="FGW70"/>
      <c r="FGX70"/>
      <c r="FGY70"/>
      <c r="FGZ70"/>
      <c r="FHA70"/>
      <c r="FHB70"/>
      <c r="FHC70"/>
      <c r="FHD70"/>
      <c r="FHE70"/>
      <c r="FHF70"/>
      <c r="FHG70"/>
      <c r="FHH70"/>
      <c r="FHI70"/>
      <c r="FHJ70"/>
      <c r="FHK70"/>
      <c r="FHL70"/>
      <c r="FHM70"/>
      <c r="FHN70"/>
      <c r="FHO70"/>
      <c r="FHP70"/>
      <c r="FHQ70"/>
      <c r="FHR70"/>
      <c r="FHS70"/>
      <c r="FHT70"/>
      <c r="FHU70"/>
      <c r="FHV70"/>
      <c r="FHW70"/>
      <c r="FHX70"/>
      <c r="FHY70"/>
      <c r="FHZ70"/>
      <c r="FIA70"/>
      <c r="FIB70"/>
      <c r="FIC70"/>
      <c r="FID70"/>
      <c r="FIE70"/>
      <c r="FIF70"/>
      <c r="FIG70"/>
      <c r="FIH70"/>
      <c r="FII70"/>
      <c r="FIJ70"/>
      <c r="FIK70"/>
      <c r="FIL70"/>
      <c r="FIM70"/>
      <c r="FIN70"/>
      <c r="FIO70"/>
      <c r="FIP70"/>
      <c r="FIQ70"/>
      <c r="FIR70"/>
      <c r="FIS70"/>
      <c r="FIT70"/>
      <c r="FIU70"/>
      <c r="FIV70"/>
      <c r="FIW70"/>
      <c r="FIX70"/>
      <c r="FIY70"/>
      <c r="FIZ70"/>
      <c r="FJA70"/>
      <c r="FJB70"/>
      <c r="FJC70"/>
      <c r="FJD70"/>
      <c r="FJE70"/>
      <c r="FJF70"/>
      <c r="FJG70"/>
      <c r="FJH70"/>
      <c r="FJI70"/>
      <c r="FJJ70"/>
      <c r="FJK70"/>
      <c r="FJL70"/>
      <c r="FJM70"/>
      <c r="FJN70"/>
      <c r="FJO70"/>
      <c r="FJP70"/>
      <c r="FJQ70"/>
      <c r="FJR70"/>
      <c r="FJS70"/>
      <c r="FJT70"/>
      <c r="FJU70"/>
      <c r="FJV70"/>
      <c r="FJW70"/>
      <c r="FJX70"/>
      <c r="FJY70"/>
      <c r="FJZ70"/>
      <c r="FKA70"/>
      <c r="FKB70"/>
      <c r="FKC70"/>
      <c r="FKD70"/>
      <c r="FKE70"/>
      <c r="FKF70"/>
      <c r="FKG70"/>
      <c r="FKH70"/>
      <c r="FKI70"/>
      <c r="FKJ70"/>
      <c r="FKK70"/>
      <c r="FKL70"/>
      <c r="FKM70"/>
      <c r="FKN70"/>
      <c r="FKO70"/>
      <c r="FKP70"/>
      <c r="FKQ70"/>
      <c r="FKR70"/>
      <c r="FKS70"/>
      <c r="FKT70"/>
      <c r="FKU70"/>
      <c r="FKV70"/>
      <c r="FKW70"/>
      <c r="FKX70"/>
      <c r="FKY70"/>
      <c r="FKZ70"/>
      <c r="FLA70"/>
      <c r="FLB70"/>
      <c r="FLC70"/>
      <c r="FLD70"/>
      <c r="FLE70"/>
      <c r="FLF70"/>
      <c r="FLG70"/>
      <c r="FLH70"/>
      <c r="FLI70"/>
      <c r="FLJ70"/>
      <c r="FLK70"/>
      <c r="FLL70"/>
      <c r="FLM70"/>
      <c r="FLN70"/>
      <c r="FLO70"/>
      <c r="FLP70"/>
      <c r="FLQ70"/>
      <c r="FLR70"/>
      <c r="FLS70"/>
      <c r="FLT70"/>
      <c r="FLU70"/>
      <c r="FLV70"/>
      <c r="FLW70"/>
      <c r="FLX70"/>
      <c r="FLY70"/>
      <c r="FLZ70"/>
      <c r="FMA70"/>
      <c r="FMB70"/>
      <c r="FMC70"/>
      <c r="FMD70"/>
      <c r="FME70"/>
      <c r="FMF70"/>
      <c r="FMG70"/>
      <c r="FMH70"/>
      <c r="FMI70"/>
      <c r="FMJ70"/>
      <c r="FMK70"/>
      <c r="FML70"/>
      <c r="FMM70"/>
      <c r="FMN70"/>
      <c r="FMO70"/>
      <c r="FMP70"/>
      <c r="FMQ70"/>
      <c r="FMR70"/>
      <c r="FMS70"/>
      <c r="FMT70"/>
      <c r="FMU70"/>
      <c r="FMV70"/>
      <c r="FMW70"/>
      <c r="FMX70"/>
      <c r="FMY70"/>
      <c r="FMZ70"/>
      <c r="FNA70"/>
      <c r="FNB70"/>
      <c r="FNC70"/>
      <c r="FND70"/>
      <c r="FNE70"/>
      <c r="FNF70"/>
      <c r="FNG70"/>
      <c r="FNH70"/>
      <c r="FNI70"/>
      <c r="FNJ70"/>
      <c r="FNK70"/>
      <c r="FNL70"/>
      <c r="FNM70"/>
      <c r="FNN70"/>
      <c r="FNO70"/>
      <c r="FNP70"/>
      <c r="FNQ70"/>
      <c r="FNR70"/>
      <c r="FNS70"/>
      <c r="FNT70"/>
      <c r="FNU70"/>
      <c r="FNV70"/>
      <c r="FNW70"/>
      <c r="FNX70"/>
      <c r="FNY70"/>
      <c r="FNZ70"/>
      <c r="FOA70"/>
      <c r="FOB70"/>
      <c r="FOC70"/>
      <c r="FOD70"/>
      <c r="FOE70"/>
      <c r="FOF70"/>
      <c r="FOG70"/>
      <c r="FOH70"/>
      <c r="FOI70"/>
      <c r="FOJ70"/>
      <c r="FOK70"/>
      <c r="FOL70"/>
      <c r="FOM70"/>
      <c r="FON70"/>
      <c r="FOO70"/>
      <c r="FOP70"/>
      <c r="FOQ70"/>
      <c r="FOR70"/>
      <c r="FOS70"/>
      <c r="FOT70"/>
      <c r="FOU70"/>
      <c r="FOV70"/>
      <c r="FOW70"/>
      <c r="FOX70"/>
      <c r="FOY70"/>
      <c r="FOZ70"/>
      <c r="FPA70"/>
      <c r="FPB70"/>
      <c r="FPC70"/>
      <c r="FPD70"/>
      <c r="FPE70"/>
      <c r="FPF70"/>
      <c r="FPG70"/>
      <c r="FPH70"/>
      <c r="FPI70"/>
      <c r="FPJ70"/>
      <c r="FPK70"/>
      <c r="FPL70"/>
      <c r="FPM70"/>
      <c r="FPN70"/>
      <c r="FPO70"/>
      <c r="FPP70"/>
      <c r="FPQ70"/>
      <c r="FPR70"/>
      <c r="FPS70"/>
      <c r="FPT70"/>
      <c r="FPU70"/>
      <c r="FPV70"/>
      <c r="FPW70"/>
      <c r="FPX70"/>
      <c r="FPY70"/>
      <c r="FPZ70"/>
      <c r="FQA70"/>
      <c r="FQB70"/>
      <c r="FQC70"/>
      <c r="FQD70"/>
      <c r="FQE70"/>
      <c r="FQF70"/>
      <c r="FQG70"/>
      <c r="FQH70"/>
      <c r="FQI70"/>
      <c r="FQJ70"/>
      <c r="FQK70"/>
      <c r="FQL70"/>
      <c r="FQM70"/>
      <c r="FQN70"/>
      <c r="FQO70"/>
      <c r="FQP70"/>
      <c r="FQQ70"/>
      <c r="FQR70"/>
      <c r="FQS70"/>
      <c r="FQT70"/>
      <c r="FQU70"/>
      <c r="FQV70"/>
      <c r="FQW70"/>
      <c r="FQX70"/>
      <c r="FQY70"/>
      <c r="FQZ70"/>
      <c r="FRA70"/>
      <c r="FRB70"/>
      <c r="FRC70"/>
      <c r="FRD70"/>
      <c r="FRE70"/>
      <c r="FRF70"/>
      <c r="FRG70"/>
      <c r="FRH70"/>
      <c r="FRI70"/>
      <c r="FRJ70"/>
      <c r="FRK70"/>
      <c r="FRL70"/>
      <c r="FRM70"/>
      <c r="FRN70"/>
      <c r="FRO70"/>
      <c r="FRP70"/>
      <c r="FRQ70"/>
      <c r="FRR70"/>
      <c r="FRS70"/>
      <c r="FRT70"/>
      <c r="FRU70"/>
      <c r="FRV70"/>
      <c r="FRW70"/>
      <c r="FRX70"/>
      <c r="FRY70"/>
      <c r="FRZ70"/>
      <c r="FSA70"/>
      <c r="FSB70"/>
      <c r="FSC70"/>
      <c r="FSD70"/>
      <c r="FSE70"/>
      <c r="FSF70"/>
      <c r="FSG70"/>
      <c r="FSH70"/>
      <c r="FSI70"/>
      <c r="FSJ70"/>
      <c r="FSK70"/>
      <c r="FSL70"/>
      <c r="FSM70"/>
      <c r="FSN70"/>
      <c r="FSO70"/>
      <c r="FSP70"/>
      <c r="FSQ70"/>
      <c r="FSR70"/>
      <c r="FSS70"/>
      <c r="FST70"/>
      <c r="FSU70"/>
      <c r="FSV70"/>
      <c r="FSW70"/>
      <c r="FSX70"/>
      <c r="FSY70"/>
      <c r="FSZ70"/>
      <c r="FTA70"/>
      <c r="FTB70"/>
      <c r="FTC70"/>
      <c r="FTD70"/>
      <c r="FTE70"/>
      <c r="FTF70"/>
      <c r="FTG70"/>
      <c r="FTH70"/>
      <c r="FTI70"/>
      <c r="FTJ70"/>
      <c r="FTK70"/>
      <c r="FTL70"/>
      <c r="FTM70"/>
      <c r="FTN70"/>
      <c r="FTO70"/>
      <c r="FTP70"/>
      <c r="FTQ70"/>
      <c r="FTR70"/>
      <c r="FTS70"/>
      <c r="FTT70"/>
      <c r="FTU70"/>
      <c r="FTV70"/>
      <c r="FTW70"/>
      <c r="FTX70"/>
      <c r="FTY70"/>
      <c r="FTZ70"/>
      <c r="FUA70"/>
      <c r="FUB70"/>
      <c r="FUC70"/>
      <c r="FUD70"/>
      <c r="FUE70"/>
      <c r="FUF70"/>
      <c r="FUG70"/>
      <c r="FUH70"/>
      <c r="FUI70"/>
      <c r="FUJ70"/>
      <c r="FUK70"/>
      <c r="FUL70"/>
      <c r="FUM70"/>
      <c r="FUN70"/>
      <c r="FUO70"/>
      <c r="FUP70"/>
      <c r="FUQ70"/>
      <c r="FUR70"/>
      <c r="FUS70"/>
      <c r="FUT70"/>
      <c r="FUU70"/>
      <c r="FUV70"/>
      <c r="FUW70"/>
      <c r="FUX70"/>
      <c r="FUY70"/>
      <c r="FUZ70"/>
      <c r="FVA70"/>
      <c r="FVB70"/>
      <c r="FVC70"/>
      <c r="FVD70"/>
      <c r="FVE70"/>
      <c r="FVF70"/>
      <c r="FVG70"/>
      <c r="FVH70"/>
      <c r="FVI70"/>
      <c r="FVJ70"/>
      <c r="FVK70"/>
      <c r="FVL70"/>
      <c r="FVM70"/>
      <c r="FVN70"/>
      <c r="FVO70"/>
      <c r="FVP70"/>
      <c r="FVQ70"/>
      <c r="FVR70"/>
      <c r="FVS70"/>
      <c r="FVT70"/>
      <c r="FVU70"/>
      <c r="FVV70"/>
      <c r="FVW70"/>
      <c r="FVX70"/>
      <c r="FVY70"/>
      <c r="FVZ70"/>
      <c r="FWA70"/>
      <c r="FWB70"/>
      <c r="FWC70"/>
      <c r="FWD70"/>
      <c r="FWE70"/>
      <c r="FWF70"/>
      <c r="FWG70"/>
      <c r="FWH70"/>
      <c r="FWI70"/>
      <c r="FWJ70"/>
      <c r="FWK70"/>
      <c r="FWL70"/>
      <c r="FWM70"/>
      <c r="FWN70"/>
      <c r="FWO70"/>
      <c r="FWP70"/>
      <c r="FWQ70"/>
      <c r="FWR70"/>
      <c r="FWS70"/>
      <c r="FWT70"/>
      <c r="FWU70"/>
      <c r="FWV70"/>
      <c r="FWW70"/>
      <c r="FWX70"/>
      <c r="FWY70"/>
      <c r="FWZ70"/>
      <c r="FXA70"/>
      <c r="FXB70"/>
      <c r="FXC70"/>
      <c r="FXD70"/>
      <c r="FXE70"/>
      <c r="FXF70"/>
      <c r="FXG70"/>
      <c r="FXH70"/>
      <c r="FXI70"/>
      <c r="FXJ70"/>
      <c r="FXK70"/>
      <c r="FXL70"/>
      <c r="FXM70"/>
      <c r="FXN70"/>
      <c r="FXO70"/>
      <c r="FXP70"/>
      <c r="FXQ70"/>
      <c r="FXR70"/>
      <c r="FXS70"/>
      <c r="FXT70"/>
      <c r="FXU70"/>
      <c r="FXV70"/>
      <c r="FXW70"/>
      <c r="FXX70"/>
      <c r="FXY70"/>
      <c r="FXZ70"/>
      <c r="FYA70"/>
      <c r="FYB70"/>
      <c r="FYC70"/>
      <c r="FYD70"/>
      <c r="FYE70"/>
      <c r="FYF70"/>
      <c r="FYG70"/>
      <c r="FYH70"/>
      <c r="FYI70"/>
      <c r="FYJ70"/>
      <c r="FYK70"/>
      <c r="FYL70"/>
      <c r="FYM70"/>
      <c r="FYN70"/>
      <c r="FYO70"/>
      <c r="FYP70"/>
      <c r="FYQ70"/>
      <c r="FYR70"/>
      <c r="FYS70"/>
      <c r="FYT70"/>
      <c r="FYU70"/>
      <c r="FYV70"/>
      <c r="FYW70"/>
      <c r="FYX70"/>
      <c r="FYY70"/>
      <c r="FYZ70"/>
      <c r="FZA70"/>
      <c r="FZB70"/>
      <c r="FZC70"/>
      <c r="FZD70"/>
      <c r="FZE70"/>
      <c r="FZF70"/>
      <c r="FZG70"/>
      <c r="FZH70"/>
      <c r="FZI70"/>
      <c r="FZJ70"/>
      <c r="FZK70"/>
      <c r="FZL70"/>
      <c r="FZM70"/>
      <c r="FZN70"/>
      <c r="FZO70"/>
      <c r="FZP70"/>
      <c r="FZQ70"/>
      <c r="FZR70"/>
      <c r="FZS70"/>
      <c r="FZT70"/>
      <c r="FZU70"/>
      <c r="FZV70"/>
      <c r="FZW70"/>
      <c r="FZX70"/>
      <c r="FZY70"/>
      <c r="FZZ70"/>
      <c r="GAA70"/>
      <c r="GAB70"/>
      <c r="GAC70"/>
      <c r="GAD70"/>
      <c r="GAE70"/>
      <c r="GAF70"/>
      <c r="GAG70"/>
      <c r="GAH70"/>
      <c r="GAI70"/>
      <c r="GAJ70"/>
      <c r="GAK70"/>
      <c r="GAL70"/>
      <c r="GAM70"/>
      <c r="GAN70"/>
      <c r="GAO70"/>
      <c r="GAP70"/>
      <c r="GAQ70"/>
      <c r="GAR70"/>
      <c r="GAS70"/>
      <c r="GAT70"/>
      <c r="GAU70"/>
      <c r="GAV70"/>
      <c r="GAW70"/>
      <c r="GAX70"/>
      <c r="GAY70"/>
      <c r="GAZ70"/>
      <c r="GBA70"/>
      <c r="GBB70"/>
      <c r="GBC70"/>
      <c r="GBD70"/>
      <c r="GBE70"/>
      <c r="GBF70"/>
      <c r="GBG70"/>
      <c r="GBH70"/>
      <c r="GBI70"/>
      <c r="GBJ70"/>
      <c r="GBK70"/>
      <c r="GBL70"/>
      <c r="GBM70"/>
      <c r="GBN70"/>
      <c r="GBO70"/>
      <c r="GBP70"/>
      <c r="GBQ70"/>
      <c r="GBR70"/>
      <c r="GBS70"/>
      <c r="GBT70"/>
      <c r="GBU70"/>
      <c r="GBV70"/>
      <c r="GBW70"/>
      <c r="GBX70"/>
      <c r="GBY70"/>
      <c r="GBZ70"/>
      <c r="GCA70"/>
      <c r="GCB70"/>
      <c r="GCC70"/>
      <c r="GCD70"/>
      <c r="GCE70"/>
      <c r="GCF70"/>
      <c r="GCG70"/>
      <c r="GCH70"/>
      <c r="GCI70"/>
      <c r="GCJ70"/>
      <c r="GCK70"/>
      <c r="GCL70"/>
      <c r="GCM70"/>
      <c r="GCN70"/>
      <c r="GCO70"/>
      <c r="GCP70"/>
      <c r="GCQ70"/>
      <c r="GCR70"/>
      <c r="GCS70"/>
      <c r="GCT70"/>
      <c r="GCU70"/>
      <c r="GCV70"/>
      <c r="GCW70"/>
      <c r="GCX70"/>
      <c r="GCY70"/>
      <c r="GCZ70"/>
      <c r="GDA70"/>
      <c r="GDB70"/>
      <c r="GDC70"/>
      <c r="GDD70"/>
      <c r="GDE70"/>
      <c r="GDF70"/>
      <c r="GDG70"/>
      <c r="GDH70"/>
      <c r="GDI70"/>
      <c r="GDJ70"/>
      <c r="GDK70"/>
      <c r="GDL70"/>
      <c r="GDM70"/>
      <c r="GDN70"/>
      <c r="GDO70"/>
      <c r="GDP70"/>
      <c r="GDQ70"/>
      <c r="GDR70"/>
      <c r="GDS70"/>
      <c r="GDT70"/>
      <c r="GDU70"/>
      <c r="GDV70"/>
      <c r="GDW70"/>
      <c r="GDX70"/>
      <c r="GDY70"/>
      <c r="GDZ70"/>
      <c r="GEA70"/>
      <c r="GEB70"/>
      <c r="GEC70"/>
      <c r="GED70"/>
      <c r="GEE70"/>
      <c r="GEF70"/>
      <c r="GEG70"/>
      <c r="GEH70"/>
      <c r="GEI70"/>
      <c r="GEJ70"/>
      <c r="GEK70"/>
      <c r="GEL70"/>
      <c r="GEM70"/>
      <c r="GEN70"/>
      <c r="GEO70"/>
      <c r="GEP70"/>
      <c r="GEQ70"/>
      <c r="GER70"/>
      <c r="GES70"/>
      <c r="GET70"/>
      <c r="GEU70"/>
      <c r="GEV70"/>
      <c r="GEW70"/>
      <c r="GEX70"/>
      <c r="GEY70"/>
      <c r="GEZ70"/>
      <c r="GFA70"/>
      <c r="GFB70"/>
      <c r="GFC70"/>
      <c r="GFD70"/>
      <c r="GFE70"/>
      <c r="GFF70"/>
      <c r="GFG70"/>
      <c r="GFH70"/>
      <c r="GFI70"/>
      <c r="GFJ70"/>
      <c r="GFK70"/>
      <c r="GFL70"/>
      <c r="GFM70"/>
      <c r="GFN70"/>
      <c r="GFO70"/>
      <c r="GFP70"/>
      <c r="GFQ70"/>
      <c r="GFR70"/>
      <c r="GFS70"/>
      <c r="GFT70"/>
      <c r="GFU70"/>
      <c r="GFV70"/>
      <c r="GFW70"/>
      <c r="GFX70"/>
      <c r="GFY70"/>
      <c r="GFZ70"/>
      <c r="GGA70"/>
      <c r="GGB70"/>
      <c r="GGC70"/>
      <c r="GGD70"/>
      <c r="GGE70"/>
      <c r="GGF70"/>
      <c r="GGG70"/>
      <c r="GGH70"/>
      <c r="GGI70"/>
      <c r="GGJ70"/>
      <c r="GGK70"/>
      <c r="GGL70"/>
      <c r="GGM70"/>
      <c r="GGN70"/>
      <c r="GGO70"/>
      <c r="GGP70"/>
      <c r="GGQ70"/>
      <c r="GGR70"/>
      <c r="GGS70"/>
      <c r="GGT70"/>
      <c r="GGU70"/>
      <c r="GGV70"/>
      <c r="GGW70"/>
      <c r="GGX70"/>
      <c r="GGY70"/>
      <c r="GGZ70"/>
      <c r="GHA70"/>
      <c r="GHB70"/>
      <c r="GHC70"/>
      <c r="GHD70"/>
      <c r="GHE70"/>
      <c r="GHF70"/>
      <c r="GHG70"/>
      <c r="GHH70"/>
      <c r="GHI70"/>
      <c r="GHJ70"/>
      <c r="GHK70"/>
      <c r="GHL70"/>
      <c r="GHM70"/>
      <c r="GHN70"/>
      <c r="GHO70"/>
      <c r="GHP70"/>
      <c r="GHQ70"/>
      <c r="GHR70"/>
      <c r="GHS70"/>
      <c r="GHT70"/>
      <c r="GHU70"/>
      <c r="GHV70"/>
      <c r="GHW70"/>
      <c r="GHX70"/>
      <c r="GHY70"/>
      <c r="GHZ70"/>
      <c r="GIA70"/>
      <c r="GIB70"/>
      <c r="GIC70"/>
      <c r="GID70"/>
      <c r="GIE70"/>
      <c r="GIF70"/>
      <c r="GIG70"/>
      <c r="GIH70"/>
      <c r="GII70"/>
      <c r="GIJ70"/>
      <c r="GIK70"/>
      <c r="GIL70"/>
      <c r="GIM70"/>
      <c r="GIN70"/>
      <c r="GIO70"/>
      <c r="GIP70"/>
      <c r="GIQ70"/>
      <c r="GIR70"/>
      <c r="GIS70"/>
      <c r="GIT70"/>
      <c r="GIU70"/>
      <c r="GIV70"/>
      <c r="GIW70"/>
      <c r="GIX70"/>
      <c r="GIY70"/>
      <c r="GIZ70"/>
      <c r="GJA70"/>
      <c r="GJB70"/>
      <c r="GJC70"/>
      <c r="GJD70"/>
      <c r="GJE70"/>
      <c r="GJF70"/>
      <c r="GJG70"/>
      <c r="GJH70"/>
      <c r="GJI70"/>
      <c r="GJJ70"/>
      <c r="GJK70"/>
      <c r="GJL70"/>
      <c r="GJM70"/>
      <c r="GJN70"/>
      <c r="GJO70"/>
      <c r="GJP70"/>
      <c r="GJQ70"/>
      <c r="GJR70"/>
      <c r="GJS70"/>
      <c r="GJT70"/>
      <c r="GJU70"/>
      <c r="GJV70"/>
      <c r="GJW70"/>
      <c r="GJX70"/>
      <c r="GJY70"/>
      <c r="GJZ70"/>
      <c r="GKA70"/>
      <c r="GKB70"/>
      <c r="GKC70"/>
      <c r="GKD70"/>
      <c r="GKE70"/>
      <c r="GKF70"/>
      <c r="GKG70"/>
      <c r="GKH70"/>
      <c r="GKI70"/>
      <c r="GKJ70"/>
      <c r="GKK70"/>
      <c r="GKL70"/>
      <c r="GKM70"/>
      <c r="GKN70"/>
      <c r="GKO70"/>
      <c r="GKP70"/>
      <c r="GKQ70"/>
      <c r="GKR70"/>
      <c r="GKS70"/>
      <c r="GKT70"/>
      <c r="GKU70"/>
      <c r="GKV70"/>
      <c r="GKW70"/>
      <c r="GKX70"/>
      <c r="GKY70"/>
      <c r="GKZ70"/>
      <c r="GLA70"/>
      <c r="GLB70"/>
      <c r="GLC70"/>
      <c r="GLD70"/>
      <c r="GLE70"/>
      <c r="GLF70"/>
      <c r="GLG70"/>
      <c r="GLH70"/>
      <c r="GLI70"/>
      <c r="GLJ70"/>
      <c r="GLK70"/>
      <c r="GLL70"/>
      <c r="GLM70"/>
      <c r="GLN70"/>
      <c r="GLO70"/>
      <c r="GLP70"/>
      <c r="GLQ70"/>
      <c r="GLR70"/>
      <c r="GLS70"/>
      <c r="GLT70"/>
      <c r="GLU70"/>
      <c r="GLV70"/>
      <c r="GLW70"/>
      <c r="GLX70"/>
      <c r="GLY70"/>
      <c r="GLZ70"/>
      <c r="GMA70"/>
      <c r="GMB70"/>
      <c r="GMC70"/>
      <c r="GMD70"/>
      <c r="GME70"/>
      <c r="GMF70"/>
      <c r="GMG70"/>
      <c r="GMH70"/>
      <c r="GMI70"/>
      <c r="GMJ70"/>
      <c r="GMK70"/>
      <c r="GML70"/>
      <c r="GMM70"/>
      <c r="GMN70"/>
      <c r="GMO70"/>
      <c r="GMP70"/>
      <c r="GMQ70"/>
      <c r="GMR70"/>
      <c r="GMS70"/>
      <c r="GMT70"/>
      <c r="GMU70"/>
      <c r="GMV70"/>
      <c r="GMW70"/>
      <c r="GMX70"/>
      <c r="GMY70"/>
      <c r="GMZ70"/>
      <c r="GNA70"/>
      <c r="GNB70"/>
      <c r="GNC70"/>
      <c r="GND70"/>
      <c r="GNE70"/>
      <c r="GNF70"/>
      <c r="GNG70"/>
      <c r="GNH70"/>
      <c r="GNI70"/>
      <c r="GNJ70"/>
      <c r="GNK70"/>
      <c r="GNL70"/>
      <c r="GNM70"/>
      <c r="GNN70"/>
      <c r="GNO70"/>
      <c r="GNP70"/>
      <c r="GNQ70"/>
      <c r="GNR70"/>
      <c r="GNS70"/>
      <c r="GNT70"/>
      <c r="GNU70"/>
      <c r="GNV70"/>
      <c r="GNW70"/>
      <c r="GNX70"/>
      <c r="GNY70"/>
      <c r="GNZ70"/>
      <c r="GOA70"/>
      <c r="GOB70"/>
      <c r="GOC70"/>
      <c r="GOD70"/>
      <c r="GOE70"/>
      <c r="GOF70"/>
      <c r="GOG70"/>
      <c r="GOH70"/>
      <c r="GOI70"/>
      <c r="GOJ70"/>
      <c r="GOK70"/>
      <c r="GOL70"/>
      <c r="GOM70"/>
      <c r="GON70"/>
      <c r="GOO70"/>
      <c r="GOP70"/>
      <c r="GOQ70"/>
      <c r="GOR70"/>
      <c r="GOS70"/>
      <c r="GOT70"/>
      <c r="GOU70"/>
      <c r="GOV70"/>
      <c r="GOW70"/>
      <c r="GOX70"/>
      <c r="GOY70"/>
      <c r="GOZ70"/>
      <c r="GPA70"/>
      <c r="GPB70"/>
      <c r="GPC70"/>
      <c r="GPD70"/>
      <c r="GPE70"/>
      <c r="GPF70"/>
      <c r="GPG70"/>
      <c r="GPH70"/>
      <c r="GPI70"/>
      <c r="GPJ70"/>
      <c r="GPK70"/>
      <c r="GPL70"/>
      <c r="GPM70"/>
      <c r="GPN70"/>
      <c r="GPO70"/>
      <c r="GPP70"/>
      <c r="GPQ70"/>
      <c r="GPR70"/>
      <c r="GPS70"/>
      <c r="GPT70"/>
      <c r="GPU70"/>
      <c r="GPV70"/>
      <c r="GPW70"/>
      <c r="GPX70"/>
      <c r="GPY70"/>
      <c r="GPZ70"/>
      <c r="GQA70"/>
      <c r="GQB70"/>
      <c r="GQC70"/>
      <c r="GQD70"/>
      <c r="GQE70"/>
      <c r="GQF70"/>
      <c r="GQG70"/>
      <c r="GQH70"/>
      <c r="GQI70"/>
      <c r="GQJ70"/>
      <c r="GQK70"/>
      <c r="GQL70"/>
      <c r="GQM70"/>
      <c r="GQN70"/>
      <c r="GQO70"/>
      <c r="GQP70"/>
      <c r="GQQ70"/>
      <c r="GQR70"/>
      <c r="GQS70"/>
      <c r="GQT70"/>
      <c r="GQU70"/>
      <c r="GQV70"/>
      <c r="GQW70"/>
      <c r="GQX70"/>
      <c r="GQY70"/>
      <c r="GQZ70"/>
      <c r="GRA70"/>
      <c r="GRB70"/>
      <c r="GRC70"/>
      <c r="GRD70"/>
      <c r="GRE70"/>
      <c r="GRF70"/>
      <c r="GRG70"/>
      <c r="GRH70"/>
      <c r="GRI70"/>
      <c r="GRJ70"/>
      <c r="GRK70"/>
      <c r="GRL70"/>
      <c r="GRM70"/>
      <c r="GRN70"/>
      <c r="GRO70"/>
      <c r="GRP70"/>
      <c r="GRQ70"/>
      <c r="GRR70"/>
      <c r="GRS70"/>
      <c r="GRT70"/>
      <c r="GRU70"/>
      <c r="GRV70"/>
      <c r="GRW70"/>
      <c r="GRX70"/>
      <c r="GRY70"/>
      <c r="GRZ70"/>
      <c r="GSA70"/>
      <c r="GSB70"/>
      <c r="GSC70"/>
      <c r="GSD70"/>
      <c r="GSE70"/>
      <c r="GSF70"/>
      <c r="GSG70"/>
      <c r="GSH70"/>
      <c r="GSI70"/>
      <c r="GSJ70"/>
      <c r="GSK70"/>
      <c r="GSL70"/>
      <c r="GSM70"/>
      <c r="GSN70"/>
      <c r="GSO70"/>
      <c r="GSP70"/>
      <c r="GSQ70"/>
      <c r="GSR70"/>
      <c r="GSS70"/>
      <c r="GST70"/>
      <c r="GSU70"/>
      <c r="GSV70"/>
      <c r="GSW70"/>
      <c r="GSX70"/>
      <c r="GSY70"/>
      <c r="GSZ70"/>
      <c r="GTA70"/>
      <c r="GTB70"/>
      <c r="GTC70"/>
      <c r="GTD70"/>
      <c r="GTE70"/>
      <c r="GTF70"/>
      <c r="GTG70"/>
      <c r="GTH70"/>
      <c r="GTI70"/>
      <c r="GTJ70"/>
      <c r="GTK70"/>
      <c r="GTL70"/>
      <c r="GTM70"/>
      <c r="GTN70"/>
      <c r="GTO70"/>
      <c r="GTP70"/>
      <c r="GTQ70"/>
      <c r="GTR70"/>
      <c r="GTS70"/>
      <c r="GTT70"/>
      <c r="GTU70"/>
      <c r="GTV70"/>
      <c r="GTW70"/>
      <c r="GTX70"/>
      <c r="GTY70"/>
      <c r="GTZ70"/>
      <c r="GUA70"/>
      <c r="GUB70"/>
      <c r="GUC70"/>
      <c r="GUD70"/>
      <c r="GUE70"/>
      <c r="GUF70"/>
      <c r="GUG70"/>
      <c r="GUH70"/>
      <c r="GUI70"/>
      <c r="GUJ70"/>
      <c r="GUK70"/>
      <c r="GUL70"/>
      <c r="GUM70"/>
      <c r="GUN70"/>
      <c r="GUO70"/>
      <c r="GUP70"/>
      <c r="GUQ70"/>
      <c r="GUR70"/>
      <c r="GUS70"/>
      <c r="GUT70"/>
      <c r="GUU70"/>
      <c r="GUV70"/>
      <c r="GUW70"/>
      <c r="GUX70"/>
      <c r="GUY70"/>
      <c r="GUZ70"/>
      <c r="GVA70"/>
      <c r="GVB70"/>
      <c r="GVC70"/>
      <c r="GVD70"/>
      <c r="GVE70"/>
      <c r="GVF70"/>
      <c r="GVG70"/>
      <c r="GVH70"/>
      <c r="GVI70"/>
      <c r="GVJ70"/>
      <c r="GVK70"/>
      <c r="GVL70"/>
      <c r="GVM70"/>
      <c r="GVN70"/>
      <c r="GVO70"/>
      <c r="GVP70"/>
      <c r="GVQ70"/>
      <c r="GVR70"/>
      <c r="GVS70"/>
      <c r="GVT70"/>
      <c r="GVU70"/>
      <c r="GVV70"/>
      <c r="GVW70"/>
      <c r="GVX70"/>
      <c r="GVY70"/>
      <c r="GVZ70"/>
      <c r="GWA70"/>
      <c r="GWB70"/>
      <c r="GWC70"/>
      <c r="GWD70"/>
      <c r="GWE70"/>
      <c r="GWF70"/>
      <c r="GWG70"/>
      <c r="GWH70"/>
      <c r="GWI70"/>
      <c r="GWJ70"/>
      <c r="GWK70"/>
      <c r="GWL70"/>
      <c r="GWM70"/>
      <c r="GWN70"/>
      <c r="GWO70"/>
      <c r="GWP70"/>
      <c r="GWQ70"/>
      <c r="GWR70"/>
      <c r="GWS70"/>
      <c r="GWT70"/>
      <c r="GWU70"/>
      <c r="GWV70"/>
      <c r="GWW70"/>
      <c r="GWX70"/>
      <c r="GWY70"/>
      <c r="GWZ70"/>
      <c r="GXA70"/>
      <c r="GXB70"/>
      <c r="GXC70"/>
      <c r="GXD70"/>
      <c r="GXE70"/>
      <c r="GXF70"/>
      <c r="GXG70"/>
      <c r="GXH70"/>
      <c r="GXI70"/>
      <c r="GXJ70"/>
      <c r="GXK70"/>
      <c r="GXL70"/>
      <c r="GXM70"/>
      <c r="GXN70"/>
      <c r="GXO70"/>
      <c r="GXP70"/>
      <c r="GXQ70"/>
      <c r="GXR70"/>
      <c r="GXS70"/>
      <c r="GXT70"/>
      <c r="GXU70"/>
      <c r="GXV70"/>
      <c r="GXW70"/>
      <c r="GXX70"/>
      <c r="GXY70"/>
      <c r="GXZ70"/>
      <c r="GYA70"/>
      <c r="GYB70"/>
      <c r="GYC70"/>
      <c r="GYD70"/>
      <c r="GYE70"/>
      <c r="GYF70"/>
      <c r="GYG70"/>
      <c r="GYH70"/>
      <c r="GYI70"/>
      <c r="GYJ70"/>
      <c r="GYK70"/>
      <c r="GYL70"/>
      <c r="GYM70"/>
      <c r="GYN70"/>
      <c r="GYO70"/>
      <c r="GYP70"/>
      <c r="GYQ70"/>
      <c r="GYR70"/>
      <c r="GYS70"/>
      <c r="GYT70"/>
      <c r="GYU70"/>
      <c r="GYV70"/>
      <c r="GYW70"/>
      <c r="GYX70"/>
      <c r="GYY70"/>
      <c r="GYZ70"/>
      <c r="GZA70"/>
      <c r="GZB70"/>
      <c r="GZC70"/>
      <c r="GZD70"/>
      <c r="GZE70"/>
      <c r="GZF70"/>
      <c r="GZG70"/>
      <c r="GZH70"/>
      <c r="GZI70"/>
      <c r="GZJ70"/>
      <c r="GZK70"/>
      <c r="GZL70"/>
      <c r="GZM70"/>
      <c r="GZN70"/>
      <c r="GZO70"/>
      <c r="GZP70"/>
      <c r="GZQ70"/>
      <c r="GZR70"/>
      <c r="GZS70"/>
      <c r="GZT70"/>
      <c r="GZU70"/>
      <c r="GZV70"/>
      <c r="GZW70"/>
      <c r="GZX70"/>
      <c r="GZY70"/>
      <c r="GZZ70"/>
      <c r="HAA70"/>
      <c r="HAB70"/>
      <c r="HAC70"/>
      <c r="HAD70"/>
      <c r="HAE70"/>
      <c r="HAF70"/>
      <c r="HAG70"/>
      <c r="HAH70"/>
      <c r="HAI70"/>
      <c r="HAJ70"/>
      <c r="HAK70"/>
      <c r="HAL70"/>
      <c r="HAM70"/>
      <c r="HAN70"/>
      <c r="HAO70"/>
      <c r="HAP70"/>
      <c r="HAQ70"/>
      <c r="HAR70"/>
      <c r="HAS70"/>
      <c r="HAT70"/>
      <c r="HAU70"/>
      <c r="HAV70"/>
      <c r="HAW70"/>
      <c r="HAX70"/>
      <c r="HAY70"/>
      <c r="HAZ70"/>
      <c r="HBA70"/>
      <c r="HBB70"/>
      <c r="HBC70"/>
      <c r="HBD70"/>
      <c r="HBE70"/>
      <c r="HBF70"/>
      <c r="HBG70"/>
      <c r="HBH70"/>
      <c r="HBI70"/>
      <c r="HBJ70"/>
      <c r="HBK70"/>
      <c r="HBL70"/>
      <c r="HBM70"/>
      <c r="HBN70"/>
      <c r="HBO70"/>
      <c r="HBP70"/>
      <c r="HBQ70"/>
      <c r="HBR70"/>
      <c r="HBS70"/>
      <c r="HBT70"/>
      <c r="HBU70"/>
      <c r="HBV70"/>
      <c r="HBW70"/>
      <c r="HBX70"/>
      <c r="HBY70"/>
      <c r="HBZ70"/>
      <c r="HCA70"/>
      <c r="HCB70"/>
      <c r="HCC70"/>
      <c r="HCD70"/>
      <c r="HCE70"/>
      <c r="HCF70"/>
      <c r="HCG70"/>
      <c r="HCH70"/>
      <c r="HCI70"/>
      <c r="HCJ70"/>
      <c r="HCK70"/>
      <c r="HCL70"/>
      <c r="HCM70"/>
      <c r="HCN70"/>
      <c r="HCO70"/>
      <c r="HCP70"/>
      <c r="HCQ70"/>
      <c r="HCR70"/>
      <c r="HCS70"/>
      <c r="HCT70"/>
      <c r="HCU70"/>
      <c r="HCV70"/>
      <c r="HCW70"/>
      <c r="HCX70"/>
      <c r="HCY70"/>
      <c r="HCZ70"/>
      <c r="HDA70"/>
      <c r="HDB70"/>
      <c r="HDC70"/>
      <c r="HDD70"/>
      <c r="HDE70"/>
      <c r="HDF70"/>
      <c r="HDG70"/>
      <c r="HDH70"/>
      <c r="HDI70"/>
      <c r="HDJ70"/>
      <c r="HDK70"/>
      <c r="HDL70"/>
      <c r="HDM70"/>
      <c r="HDN70"/>
      <c r="HDO70"/>
      <c r="HDP70"/>
      <c r="HDQ70"/>
      <c r="HDR70"/>
      <c r="HDS70"/>
      <c r="HDT70"/>
      <c r="HDU70"/>
      <c r="HDV70"/>
      <c r="HDW70"/>
      <c r="HDX70"/>
      <c r="HDY70"/>
      <c r="HDZ70"/>
      <c r="HEA70"/>
      <c r="HEB70"/>
      <c r="HEC70"/>
      <c r="HED70"/>
      <c r="HEE70"/>
      <c r="HEF70"/>
      <c r="HEG70"/>
      <c r="HEH70"/>
      <c r="HEI70"/>
      <c r="HEJ70"/>
      <c r="HEK70"/>
      <c r="HEL70"/>
      <c r="HEM70"/>
      <c r="HEN70"/>
      <c r="HEO70"/>
      <c r="HEP70"/>
      <c r="HEQ70"/>
      <c r="HER70"/>
      <c r="HES70"/>
      <c r="HET70"/>
      <c r="HEU70"/>
      <c r="HEV70"/>
      <c r="HEW70"/>
      <c r="HEX70"/>
      <c r="HEY70"/>
      <c r="HEZ70"/>
      <c r="HFA70"/>
      <c r="HFB70"/>
      <c r="HFC70"/>
      <c r="HFD70"/>
      <c r="HFE70"/>
      <c r="HFF70"/>
      <c r="HFG70"/>
      <c r="HFH70"/>
      <c r="HFI70"/>
      <c r="HFJ70"/>
      <c r="HFK70"/>
      <c r="HFL70"/>
      <c r="HFM70"/>
      <c r="HFN70"/>
      <c r="HFO70"/>
      <c r="HFP70"/>
      <c r="HFQ70"/>
      <c r="HFR70"/>
      <c r="HFS70"/>
      <c r="HFT70"/>
      <c r="HFU70"/>
      <c r="HFV70"/>
      <c r="HFW70"/>
      <c r="HFX70"/>
      <c r="HFY70"/>
      <c r="HFZ70"/>
      <c r="HGA70"/>
      <c r="HGB70"/>
      <c r="HGC70"/>
      <c r="HGD70"/>
      <c r="HGE70"/>
      <c r="HGF70"/>
      <c r="HGG70"/>
      <c r="HGH70"/>
      <c r="HGI70"/>
      <c r="HGJ70"/>
      <c r="HGK70"/>
      <c r="HGL70"/>
      <c r="HGM70"/>
      <c r="HGN70"/>
      <c r="HGO70"/>
      <c r="HGP70"/>
      <c r="HGQ70"/>
      <c r="HGR70"/>
      <c r="HGS70"/>
      <c r="HGT70"/>
      <c r="HGU70"/>
      <c r="HGV70"/>
      <c r="HGW70"/>
      <c r="HGX70"/>
      <c r="HGY70"/>
      <c r="HGZ70"/>
      <c r="HHA70"/>
      <c r="HHB70"/>
      <c r="HHC70"/>
      <c r="HHD70"/>
      <c r="HHE70"/>
      <c r="HHF70"/>
      <c r="HHG70"/>
      <c r="HHH70"/>
      <c r="HHI70"/>
      <c r="HHJ70"/>
      <c r="HHK70"/>
      <c r="HHL70"/>
      <c r="HHM70"/>
      <c r="HHN70"/>
      <c r="HHO70"/>
      <c r="HHP70"/>
      <c r="HHQ70"/>
      <c r="HHR70"/>
      <c r="HHS70"/>
      <c r="HHT70"/>
      <c r="HHU70"/>
      <c r="HHV70"/>
      <c r="HHW70"/>
      <c r="HHX70"/>
      <c r="HHY70"/>
      <c r="HHZ70"/>
      <c r="HIA70"/>
      <c r="HIB70"/>
      <c r="HIC70"/>
      <c r="HID70"/>
      <c r="HIE70"/>
      <c r="HIF70"/>
      <c r="HIG70"/>
      <c r="HIH70"/>
      <c r="HII70"/>
      <c r="HIJ70"/>
      <c r="HIK70"/>
      <c r="HIL70"/>
      <c r="HIM70"/>
      <c r="HIN70"/>
      <c r="HIO70"/>
      <c r="HIP70"/>
      <c r="HIQ70"/>
      <c r="HIR70"/>
      <c r="HIS70"/>
      <c r="HIT70"/>
      <c r="HIU70"/>
      <c r="HIV70"/>
      <c r="HIW70"/>
      <c r="HIX70"/>
      <c r="HIY70"/>
      <c r="HIZ70"/>
      <c r="HJA70"/>
      <c r="HJB70"/>
      <c r="HJC70"/>
      <c r="HJD70"/>
      <c r="HJE70"/>
      <c r="HJF70"/>
      <c r="HJG70"/>
      <c r="HJH70"/>
      <c r="HJI70"/>
      <c r="HJJ70"/>
      <c r="HJK70"/>
      <c r="HJL70"/>
      <c r="HJM70"/>
      <c r="HJN70"/>
      <c r="HJO70"/>
      <c r="HJP70"/>
      <c r="HJQ70"/>
      <c r="HJR70"/>
      <c r="HJS70"/>
      <c r="HJT70"/>
      <c r="HJU70"/>
      <c r="HJV70"/>
      <c r="HJW70"/>
      <c r="HJX70"/>
      <c r="HJY70"/>
      <c r="HJZ70"/>
      <c r="HKA70"/>
      <c r="HKB70"/>
      <c r="HKC70"/>
      <c r="HKD70"/>
      <c r="HKE70"/>
      <c r="HKF70"/>
      <c r="HKG70"/>
      <c r="HKH70"/>
      <c r="HKI70"/>
      <c r="HKJ70"/>
      <c r="HKK70"/>
      <c r="HKL70"/>
      <c r="HKM70"/>
      <c r="HKN70"/>
      <c r="HKO70"/>
      <c r="HKP70"/>
      <c r="HKQ70"/>
      <c r="HKR70"/>
      <c r="HKS70"/>
      <c r="HKT70"/>
      <c r="HKU70"/>
      <c r="HKV70"/>
      <c r="HKW70"/>
      <c r="HKX70"/>
      <c r="HKY70"/>
      <c r="HKZ70"/>
      <c r="HLA70"/>
      <c r="HLB70"/>
      <c r="HLC70"/>
      <c r="HLD70"/>
      <c r="HLE70"/>
      <c r="HLF70"/>
      <c r="HLG70"/>
      <c r="HLH70"/>
      <c r="HLI70"/>
      <c r="HLJ70"/>
      <c r="HLK70"/>
      <c r="HLL70"/>
      <c r="HLM70"/>
      <c r="HLN70"/>
      <c r="HLO70"/>
      <c r="HLP70"/>
      <c r="HLQ70"/>
      <c r="HLR70"/>
      <c r="HLS70"/>
      <c r="HLT70"/>
      <c r="HLU70"/>
      <c r="HLV70"/>
      <c r="HLW70"/>
      <c r="HLX70"/>
      <c r="HLY70"/>
      <c r="HLZ70"/>
      <c r="HMA70"/>
      <c r="HMB70"/>
      <c r="HMC70"/>
      <c r="HMD70"/>
      <c r="HME70"/>
      <c r="HMF70"/>
      <c r="HMG70"/>
      <c r="HMH70"/>
      <c r="HMI70"/>
      <c r="HMJ70"/>
      <c r="HMK70"/>
      <c r="HML70"/>
      <c r="HMM70"/>
      <c r="HMN70"/>
      <c r="HMO70"/>
      <c r="HMP70"/>
      <c r="HMQ70"/>
      <c r="HMR70"/>
      <c r="HMS70"/>
      <c r="HMT70"/>
      <c r="HMU70"/>
      <c r="HMV70"/>
      <c r="HMW70"/>
      <c r="HMX70"/>
      <c r="HMY70"/>
      <c r="HMZ70"/>
      <c r="HNA70"/>
      <c r="HNB70"/>
      <c r="HNC70"/>
      <c r="HND70"/>
      <c r="HNE70"/>
      <c r="HNF70"/>
      <c r="HNG70"/>
      <c r="HNH70"/>
      <c r="HNI70"/>
      <c r="HNJ70"/>
      <c r="HNK70"/>
      <c r="HNL70"/>
      <c r="HNM70"/>
      <c r="HNN70"/>
      <c r="HNO70"/>
      <c r="HNP70"/>
      <c r="HNQ70"/>
      <c r="HNR70"/>
      <c r="HNS70"/>
      <c r="HNT70"/>
      <c r="HNU70"/>
      <c r="HNV70"/>
      <c r="HNW70"/>
      <c r="HNX70"/>
      <c r="HNY70"/>
      <c r="HNZ70"/>
      <c r="HOA70"/>
      <c r="HOB70"/>
      <c r="HOC70"/>
      <c r="HOD70"/>
      <c r="HOE70"/>
      <c r="HOF70"/>
      <c r="HOG70"/>
      <c r="HOH70"/>
      <c r="HOI70"/>
      <c r="HOJ70"/>
      <c r="HOK70"/>
      <c r="HOL70"/>
      <c r="HOM70"/>
      <c r="HON70"/>
      <c r="HOO70"/>
      <c r="HOP70"/>
      <c r="HOQ70"/>
      <c r="HOR70"/>
      <c r="HOS70"/>
      <c r="HOT70"/>
      <c r="HOU70"/>
      <c r="HOV70"/>
      <c r="HOW70"/>
      <c r="HOX70"/>
      <c r="HOY70"/>
      <c r="HOZ70"/>
      <c r="HPA70"/>
      <c r="HPB70"/>
      <c r="HPC70"/>
      <c r="HPD70"/>
      <c r="HPE70"/>
      <c r="HPF70"/>
      <c r="HPG70"/>
      <c r="HPH70"/>
      <c r="HPI70"/>
      <c r="HPJ70"/>
      <c r="HPK70"/>
      <c r="HPL70"/>
      <c r="HPM70"/>
      <c r="HPN70"/>
      <c r="HPO70"/>
      <c r="HPP70"/>
      <c r="HPQ70"/>
      <c r="HPR70"/>
      <c r="HPS70"/>
      <c r="HPT70"/>
      <c r="HPU70"/>
      <c r="HPV70"/>
      <c r="HPW70"/>
      <c r="HPX70"/>
      <c r="HPY70"/>
      <c r="HPZ70"/>
      <c r="HQA70"/>
      <c r="HQB70"/>
      <c r="HQC70"/>
      <c r="HQD70"/>
      <c r="HQE70"/>
      <c r="HQF70"/>
      <c r="HQG70"/>
      <c r="HQH70"/>
      <c r="HQI70"/>
      <c r="HQJ70"/>
      <c r="HQK70"/>
      <c r="HQL70"/>
      <c r="HQM70"/>
      <c r="HQN70"/>
      <c r="HQO70"/>
      <c r="HQP70"/>
      <c r="HQQ70"/>
      <c r="HQR70"/>
      <c r="HQS70"/>
      <c r="HQT70"/>
      <c r="HQU70"/>
      <c r="HQV70"/>
      <c r="HQW70"/>
      <c r="HQX70"/>
      <c r="HQY70"/>
      <c r="HQZ70"/>
      <c r="HRA70"/>
      <c r="HRB70"/>
      <c r="HRC70"/>
      <c r="HRD70"/>
      <c r="HRE70"/>
      <c r="HRF70"/>
      <c r="HRG70"/>
      <c r="HRH70"/>
      <c r="HRI70"/>
      <c r="HRJ70"/>
      <c r="HRK70"/>
      <c r="HRL70"/>
      <c r="HRM70"/>
      <c r="HRN70"/>
      <c r="HRO70"/>
      <c r="HRP70"/>
      <c r="HRQ70"/>
      <c r="HRR70"/>
      <c r="HRS70"/>
      <c r="HRT70"/>
      <c r="HRU70"/>
      <c r="HRV70"/>
      <c r="HRW70"/>
      <c r="HRX70"/>
      <c r="HRY70"/>
      <c r="HRZ70"/>
      <c r="HSA70"/>
      <c r="HSB70"/>
      <c r="HSC70"/>
      <c r="HSD70"/>
      <c r="HSE70"/>
      <c r="HSF70"/>
      <c r="HSG70"/>
      <c r="HSH70"/>
      <c r="HSI70"/>
      <c r="HSJ70"/>
      <c r="HSK70"/>
      <c r="HSL70"/>
      <c r="HSM70"/>
      <c r="HSN70"/>
      <c r="HSO70"/>
      <c r="HSP70"/>
      <c r="HSQ70"/>
      <c r="HSR70"/>
      <c r="HSS70"/>
      <c r="HST70"/>
      <c r="HSU70"/>
      <c r="HSV70"/>
      <c r="HSW70"/>
      <c r="HSX70"/>
      <c r="HSY70"/>
      <c r="HSZ70"/>
      <c r="HTA70"/>
      <c r="HTB70"/>
      <c r="HTC70"/>
      <c r="HTD70"/>
      <c r="HTE70"/>
      <c r="HTF70"/>
      <c r="HTG70"/>
      <c r="HTH70"/>
      <c r="HTI70"/>
      <c r="HTJ70"/>
      <c r="HTK70"/>
      <c r="HTL70"/>
      <c r="HTM70"/>
      <c r="HTN70"/>
      <c r="HTO70"/>
      <c r="HTP70"/>
      <c r="HTQ70"/>
      <c r="HTR70"/>
      <c r="HTS70"/>
      <c r="HTT70"/>
      <c r="HTU70"/>
      <c r="HTV70"/>
      <c r="HTW70"/>
      <c r="HTX70"/>
      <c r="HTY70"/>
      <c r="HTZ70"/>
      <c r="HUA70"/>
      <c r="HUB70"/>
      <c r="HUC70"/>
      <c r="HUD70"/>
      <c r="HUE70"/>
      <c r="HUF70"/>
      <c r="HUG70"/>
      <c r="HUH70"/>
      <c r="HUI70"/>
      <c r="HUJ70"/>
      <c r="HUK70"/>
      <c r="HUL70"/>
      <c r="HUM70"/>
      <c r="HUN70"/>
      <c r="HUO70"/>
      <c r="HUP70"/>
      <c r="HUQ70"/>
      <c r="HUR70"/>
      <c r="HUS70"/>
      <c r="HUT70"/>
      <c r="HUU70"/>
      <c r="HUV70"/>
      <c r="HUW70"/>
      <c r="HUX70"/>
      <c r="HUY70"/>
      <c r="HUZ70"/>
      <c r="HVA70"/>
      <c r="HVB70"/>
      <c r="HVC70"/>
      <c r="HVD70"/>
      <c r="HVE70"/>
      <c r="HVF70"/>
      <c r="HVG70"/>
      <c r="HVH70"/>
      <c r="HVI70"/>
      <c r="HVJ70"/>
      <c r="HVK70"/>
      <c r="HVL70"/>
      <c r="HVM70"/>
      <c r="HVN70"/>
      <c r="HVO70"/>
      <c r="HVP70"/>
      <c r="HVQ70"/>
      <c r="HVR70"/>
      <c r="HVS70"/>
      <c r="HVT70"/>
      <c r="HVU70"/>
      <c r="HVV70"/>
      <c r="HVW70"/>
      <c r="HVX70"/>
      <c r="HVY70"/>
      <c r="HVZ70"/>
      <c r="HWA70"/>
      <c r="HWB70"/>
      <c r="HWC70"/>
      <c r="HWD70"/>
      <c r="HWE70"/>
      <c r="HWF70"/>
      <c r="HWG70"/>
      <c r="HWH70"/>
      <c r="HWI70"/>
      <c r="HWJ70"/>
      <c r="HWK70"/>
      <c r="HWL70"/>
      <c r="HWM70"/>
      <c r="HWN70"/>
      <c r="HWO70"/>
      <c r="HWP70"/>
      <c r="HWQ70"/>
      <c r="HWR70"/>
      <c r="HWS70"/>
      <c r="HWT70"/>
      <c r="HWU70"/>
      <c r="HWV70"/>
      <c r="HWW70"/>
      <c r="HWX70"/>
      <c r="HWY70"/>
      <c r="HWZ70"/>
      <c r="HXA70"/>
      <c r="HXB70"/>
      <c r="HXC70"/>
      <c r="HXD70"/>
      <c r="HXE70"/>
      <c r="HXF70"/>
      <c r="HXG70"/>
      <c r="HXH70"/>
      <c r="HXI70"/>
      <c r="HXJ70"/>
      <c r="HXK70"/>
      <c r="HXL70"/>
      <c r="HXM70"/>
      <c r="HXN70"/>
      <c r="HXO70"/>
      <c r="HXP70"/>
      <c r="HXQ70"/>
      <c r="HXR70"/>
      <c r="HXS70"/>
      <c r="HXT70"/>
      <c r="HXU70"/>
      <c r="HXV70"/>
      <c r="HXW70"/>
      <c r="HXX70"/>
      <c r="HXY70"/>
      <c r="HXZ70"/>
      <c r="HYA70"/>
      <c r="HYB70"/>
      <c r="HYC70"/>
      <c r="HYD70"/>
      <c r="HYE70"/>
      <c r="HYF70"/>
      <c r="HYG70"/>
      <c r="HYH70"/>
      <c r="HYI70"/>
      <c r="HYJ70"/>
      <c r="HYK70"/>
      <c r="HYL70"/>
      <c r="HYM70"/>
      <c r="HYN70"/>
      <c r="HYO70"/>
      <c r="HYP70"/>
      <c r="HYQ70"/>
      <c r="HYR70"/>
      <c r="HYS70"/>
      <c r="HYT70"/>
      <c r="HYU70"/>
      <c r="HYV70"/>
      <c r="HYW70"/>
      <c r="HYX70"/>
      <c r="HYY70"/>
      <c r="HYZ70"/>
      <c r="HZA70"/>
      <c r="HZB70"/>
      <c r="HZC70"/>
      <c r="HZD70"/>
      <c r="HZE70"/>
      <c r="HZF70"/>
      <c r="HZG70"/>
      <c r="HZH70"/>
      <c r="HZI70"/>
      <c r="HZJ70"/>
      <c r="HZK70"/>
      <c r="HZL70"/>
      <c r="HZM70"/>
      <c r="HZN70"/>
      <c r="HZO70"/>
      <c r="HZP70"/>
      <c r="HZQ70"/>
      <c r="HZR70"/>
      <c r="HZS70"/>
      <c r="HZT70"/>
      <c r="HZU70"/>
      <c r="HZV70"/>
      <c r="HZW70"/>
      <c r="HZX70"/>
      <c r="HZY70"/>
      <c r="HZZ70"/>
      <c r="IAA70"/>
      <c r="IAB70"/>
      <c r="IAC70"/>
      <c r="IAD70"/>
      <c r="IAE70"/>
      <c r="IAF70"/>
      <c r="IAG70"/>
      <c r="IAH70"/>
      <c r="IAI70"/>
      <c r="IAJ70"/>
      <c r="IAK70"/>
      <c r="IAL70"/>
      <c r="IAM70"/>
      <c r="IAN70"/>
      <c r="IAO70"/>
      <c r="IAP70"/>
      <c r="IAQ70"/>
      <c r="IAR70"/>
      <c r="IAS70"/>
      <c r="IAT70"/>
      <c r="IAU70"/>
      <c r="IAV70"/>
      <c r="IAW70"/>
      <c r="IAX70"/>
      <c r="IAY70"/>
      <c r="IAZ70"/>
      <c r="IBA70"/>
      <c r="IBB70"/>
      <c r="IBC70"/>
      <c r="IBD70"/>
      <c r="IBE70"/>
      <c r="IBF70"/>
      <c r="IBG70"/>
      <c r="IBH70"/>
      <c r="IBI70"/>
      <c r="IBJ70"/>
      <c r="IBK70"/>
      <c r="IBL70"/>
      <c r="IBM70"/>
      <c r="IBN70"/>
      <c r="IBO70"/>
      <c r="IBP70"/>
      <c r="IBQ70"/>
      <c r="IBR70"/>
      <c r="IBS70"/>
      <c r="IBT70"/>
      <c r="IBU70"/>
      <c r="IBV70"/>
      <c r="IBW70"/>
      <c r="IBX70"/>
      <c r="IBY70"/>
      <c r="IBZ70"/>
      <c r="ICA70"/>
      <c r="ICB70"/>
      <c r="ICC70"/>
      <c r="ICD70"/>
      <c r="ICE70"/>
      <c r="ICF70"/>
      <c r="ICG70"/>
      <c r="ICH70"/>
      <c r="ICI70"/>
      <c r="ICJ70"/>
      <c r="ICK70"/>
      <c r="ICL70"/>
      <c r="ICM70"/>
      <c r="ICN70"/>
      <c r="ICO70"/>
      <c r="ICP70"/>
      <c r="ICQ70"/>
      <c r="ICR70"/>
      <c r="ICS70"/>
      <c r="ICT70"/>
      <c r="ICU70"/>
      <c r="ICV70"/>
      <c r="ICW70"/>
      <c r="ICX70"/>
      <c r="ICY70"/>
      <c r="ICZ70"/>
      <c r="IDA70"/>
      <c r="IDB70"/>
      <c r="IDC70"/>
      <c r="IDD70"/>
      <c r="IDE70"/>
      <c r="IDF70"/>
      <c r="IDG70"/>
      <c r="IDH70"/>
      <c r="IDI70"/>
      <c r="IDJ70"/>
      <c r="IDK70"/>
      <c r="IDL70"/>
      <c r="IDM70"/>
      <c r="IDN70"/>
      <c r="IDO70"/>
      <c r="IDP70"/>
      <c r="IDQ70"/>
      <c r="IDR70"/>
      <c r="IDS70"/>
      <c r="IDT70"/>
      <c r="IDU70"/>
      <c r="IDV70"/>
      <c r="IDW70"/>
      <c r="IDX70"/>
      <c r="IDY70"/>
      <c r="IDZ70"/>
      <c r="IEA70"/>
      <c r="IEB70"/>
      <c r="IEC70"/>
      <c r="IED70"/>
      <c r="IEE70"/>
      <c r="IEF70"/>
      <c r="IEG70"/>
      <c r="IEH70"/>
      <c r="IEI70"/>
      <c r="IEJ70"/>
      <c r="IEK70"/>
      <c r="IEL70"/>
      <c r="IEM70"/>
      <c r="IEN70"/>
      <c r="IEO70"/>
      <c r="IEP70"/>
      <c r="IEQ70"/>
      <c r="IER70"/>
      <c r="IES70"/>
      <c r="IET70"/>
      <c r="IEU70"/>
      <c r="IEV70"/>
      <c r="IEW70"/>
      <c r="IEX70"/>
      <c r="IEY70"/>
      <c r="IEZ70"/>
      <c r="IFA70"/>
      <c r="IFB70"/>
      <c r="IFC70"/>
      <c r="IFD70"/>
      <c r="IFE70"/>
      <c r="IFF70"/>
      <c r="IFG70"/>
      <c r="IFH70"/>
      <c r="IFI70"/>
      <c r="IFJ70"/>
      <c r="IFK70"/>
      <c r="IFL70"/>
      <c r="IFM70"/>
      <c r="IFN70"/>
      <c r="IFO70"/>
      <c r="IFP70"/>
      <c r="IFQ70"/>
      <c r="IFR70"/>
      <c r="IFS70"/>
      <c r="IFT70"/>
      <c r="IFU70"/>
      <c r="IFV70"/>
      <c r="IFW70"/>
      <c r="IFX70"/>
      <c r="IFY70"/>
      <c r="IFZ70"/>
      <c r="IGA70"/>
      <c r="IGB70"/>
      <c r="IGC70"/>
      <c r="IGD70"/>
      <c r="IGE70"/>
      <c r="IGF70"/>
      <c r="IGG70"/>
      <c r="IGH70"/>
      <c r="IGI70"/>
      <c r="IGJ70"/>
      <c r="IGK70"/>
      <c r="IGL70"/>
      <c r="IGM70"/>
      <c r="IGN70"/>
      <c r="IGO70"/>
      <c r="IGP70"/>
      <c r="IGQ70"/>
      <c r="IGR70"/>
      <c r="IGS70"/>
      <c r="IGT70"/>
      <c r="IGU70"/>
      <c r="IGV70"/>
      <c r="IGW70"/>
      <c r="IGX70"/>
      <c r="IGY70"/>
      <c r="IGZ70"/>
      <c r="IHA70"/>
      <c r="IHB70"/>
      <c r="IHC70"/>
      <c r="IHD70"/>
      <c r="IHE70"/>
      <c r="IHF70"/>
      <c r="IHG70"/>
      <c r="IHH70"/>
      <c r="IHI70"/>
      <c r="IHJ70"/>
      <c r="IHK70"/>
      <c r="IHL70"/>
      <c r="IHM70"/>
      <c r="IHN70"/>
      <c r="IHO70"/>
      <c r="IHP70"/>
      <c r="IHQ70"/>
      <c r="IHR70"/>
      <c r="IHS70"/>
      <c r="IHT70"/>
      <c r="IHU70"/>
      <c r="IHV70"/>
      <c r="IHW70"/>
      <c r="IHX70"/>
      <c r="IHY70"/>
      <c r="IHZ70"/>
      <c r="IIA70"/>
      <c r="IIB70"/>
      <c r="IIC70"/>
      <c r="IID70"/>
      <c r="IIE70"/>
      <c r="IIF70"/>
      <c r="IIG70"/>
      <c r="IIH70"/>
      <c r="III70"/>
      <c r="IIJ70"/>
      <c r="IIK70"/>
      <c r="IIL70"/>
      <c r="IIM70"/>
      <c r="IIN70"/>
      <c r="IIO70"/>
      <c r="IIP70"/>
      <c r="IIQ70"/>
      <c r="IIR70"/>
      <c r="IIS70"/>
      <c r="IIT70"/>
      <c r="IIU70"/>
      <c r="IIV70"/>
      <c r="IIW70"/>
      <c r="IIX70"/>
      <c r="IIY70"/>
      <c r="IIZ70"/>
      <c r="IJA70"/>
      <c r="IJB70"/>
      <c r="IJC70"/>
      <c r="IJD70"/>
      <c r="IJE70"/>
      <c r="IJF70"/>
      <c r="IJG70"/>
      <c r="IJH70"/>
      <c r="IJI70"/>
      <c r="IJJ70"/>
      <c r="IJK70"/>
      <c r="IJL70"/>
      <c r="IJM70"/>
      <c r="IJN70"/>
      <c r="IJO70"/>
      <c r="IJP70"/>
      <c r="IJQ70"/>
      <c r="IJR70"/>
      <c r="IJS70"/>
      <c r="IJT70"/>
      <c r="IJU70"/>
      <c r="IJV70"/>
      <c r="IJW70"/>
      <c r="IJX70"/>
      <c r="IJY70"/>
      <c r="IJZ70"/>
      <c r="IKA70"/>
      <c r="IKB70"/>
      <c r="IKC70"/>
      <c r="IKD70"/>
      <c r="IKE70"/>
      <c r="IKF70"/>
      <c r="IKG70"/>
      <c r="IKH70"/>
      <c r="IKI70"/>
      <c r="IKJ70"/>
      <c r="IKK70"/>
      <c r="IKL70"/>
      <c r="IKM70"/>
      <c r="IKN70"/>
      <c r="IKO70"/>
      <c r="IKP70"/>
      <c r="IKQ70"/>
      <c r="IKR70"/>
      <c r="IKS70"/>
      <c r="IKT70"/>
      <c r="IKU70"/>
      <c r="IKV70"/>
      <c r="IKW70"/>
      <c r="IKX70"/>
      <c r="IKY70"/>
      <c r="IKZ70"/>
      <c r="ILA70"/>
      <c r="ILB70"/>
      <c r="ILC70"/>
      <c r="ILD70"/>
      <c r="ILE70"/>
      <c r="ILF70"/>
      <c r="ILG70"/>
      <c r="ILH70"/>
      <c r="ILI70"/>
      <c r="ILJ70"/>
      <c r="ILK70"/>
      <c r="ILL70"/>
      <c r="ILM70"/>
      <c r="ILN70"/>
      <c r="ILO70"/>
      <c r="ILP70"/>
      <c r="ILQ70"/>
      <c r="ILR70"/>
      <c r="ILS70"/>
      <c r="ILT70"/>
      <c r="ILU70"/>
      <c r="ILV70"/>
      <c r="ILW70"/>
      <c r="ILX70"/>
      <c r="ILY70"/>
      <c r="ILZ70"/>
      <c r="IMA70"/>
      <c r="IMB70"/>
      <c r="IMC70"/>
      <c r="IMD70"/>
      <c r="IME70"/>
      <c r="IMF70"/>
      <c r="IMG70"/>
      <c r="IMH70"/>
      <c r="IMI70"/>
      <c r="IMJ70"/>
      <c r="IMK70"/>
      <c r="IML70"/>
      <c r="IMM70"/>
      <c r="IMN70"/>
      <c r="IMO70"/>
      <c r="IMP70"/>
      <c r="IMQ70"/>
      <c r="IMR70"/>
      <c r="IMS70"/>
      <c r="IMT70"/>
      <c r="IMU70"/>
      <c r="IMV70"/>
      <c r="IMW70"/>
      <c r="IMX70"/>
      <c r="IMY70"/>
      <c r="IMZ70"/>
      <c r="INA70"/>
      <c r="INB70"/>
      <c r="INC70"/>
      <c r="IND70"/>
      <c r="INE70"/>
      <c r="INF70"/>
      <c r="ING70"/>
      <c r="INH70"/>
      <c r="INI70"/>
      <c r="INJ70"/>
      <c r="INK70"/>
      <c r="INL70"/>
      <c r="INM70"/>
      <c r="INN70"/>
      <c r="INO70"/>
      <c r="INP70"/>
      <c r="INQ70"/>
      <c r="INR70"/>
      <c r="INS70"/>
      <c r="INT70"/>
      <c r="INU70"/>
      <c r="INV70"/>
      <c r="INW70"/>
      <c r="INX70"/>
      <c r="INY70"/>
      <c r="INZ70"/>
      <c r="IOA70"/>
      <c r="IOB70"/>
      <c r="IOC70"/>
      <c r="IOD70"/>
      <c r="IOE70"/>
      <c r="IOF70"/>
      <c r="IOG70"/>
      <c r="IOH70"/>
      <c r="IOI70"/>
      <c r="IOJ70"/>
      <c r="IOK70"/>
      <c r="IOL70"/>
      <c r="IOM70"/>
      <c r="ION70"/>
      <c r="IOO70"/>
      <c r="IOP70"/>
      <c r="IOQ70"/>
      <c r="IOR70"/>
      <c r="IOS70"/>
      <c r="IOT70"/>
      <c r="IOU70"/>
      <c r="IOV70"/>
      <c r="IOW70"/>
      <c r="IOX70"/>
      <c r="IOY70"/>
      <c r="IOZ70"/>
      <c r="IPA70"/>
      <c r="IPB70"/>
      <c r="IPC70"/>
      <c r="IPD70"/>
      <c r="IPE70"/>
      <c r="IPF70"/>
      <c r="IPG70"/>
      <c r="IPH70"/>
      <c r="IPI70"/>
      <c r="IPJ70"/>
      <c r="IPK70"/>
      <c r="IPL70"/>
      <c r="IPM70"/>
      <c r="IPN70"/>
      <c r="IPO70"/>
      <c r="IPP70"/>
      <c r="IPQ70"/>
      <c r="IPR70"/>
      <c r="IPS70"/>
      <c r="IPT70"/>
      <c r="IPU70"/>
      <c r="IPV70"/>
      <c r="IPW70"/>
      <c r="IPX70"/>
      <c r="IPY70"/>
      <c r="IPZ70"/>
      <c r="IQA70"/>
      <c r="IQB70"/>
      <c r="IQC70"/>
      <c r="IQD70"/>
      <c r="IQE70"/>
      <c r="IQF70"/>
      <c r="IQG70"/>
      <c r="IQH70"/>
      <c r="IQI70"/>
      <c r="IQJ70"/>
      <c r="IQK70"/>
      <c r="IQL70"/>
      <c r="IQM70"/>
      <c r="IQN70"/>
      <c r="IQO70"/>
      <c r="IQP70"/>
      <c r="IQQ70"/>
      <c r="IQR70"/>
      <c r="IQS70"/>
      <c r="IQT70"/>
      <c r="IQU70"/>
      <c r="IQV70"/>
      <c r="IQW70"/>
      <c r="IQX70"/>
      <c r="IQY70"/>
      <c r="IQZ70"/>
      <c r="IRA70"/>
      <c r="IRB70"/>
      <c r="IRC70"/>
      <c r="IRD70"/>
      <c r="IRE70"/>
      <c r="IRF70"/>
      <c r="IRG70"/>
      <c r="IRH70"/>
      <c r="IRI70"/>
      <c r="IRJ70"/>
      <c r="IRK70"/>
      <c r="IRL70"/>
      <c r="IRM70"/>
      <c r="IRN70"/>
      <c r="IRO70"/>
      <c r="IRP70"/>
      <c r="IRQ70"/>
      <c r="IRR70"/>
      <c r="IRS70"/>
      <c r="IRT70"/>
      <c r="IRU70"/>
      <c r="IRV70"/>
      <c r="IRW70"/>
      <c r="IRX70"/>
      <c r="IRY70"/>
      <c r="IRZ70"/>
      <c r="ISA70"/>
      <c r="ISB70"/>
      <c r="ISC70"/>
      <c r="ISD70"/>
      <c r="ISE70"/>
      <c r="ISF70"/>
      <c r="ISG70"/>
      <c r="ISH70"/>
      <c r="ISI70"/>
      <c r="ISJ70"/>
      <c r="ISK70"/>
      <c r="ISL70"/>
      <c r="ISM70"/>
      <c r="ISN70"/>
      <c r="ISO70"/>
      <c r="ISP70"/>
      <c r="ISQ70"/>
      <c r="ISR70"/>
      <c r="ISS70"/>
      <c r="IST70"/>
      <c r="ISU70"/>
      <c r="ISV70"/>
      <c r="ISW70"/>
      <c r="ISX70"/>
      <c r="ISY70"/>
      <c r="ISZ70"/>
      <c r="ITA70"/>
      <c r="ITB70"/>
      <c r="ITC70"/>
      <c r="ITD70"/>
      <c r="ITE70"/>
      <c r="ITF70"/>
      <c r="ITG70"/>
      <c r="ITH70"/>
      <c r="ITI70"/>
      <c r="ITJ70"/>
      <c r="ITK70"/>
      <c r="ITL70"/>
      <c r="ITM70"/>
      <c r="ITN70"/>
      <c r="ITO70"/>
      <c r="ITP70"/>
      <c r="ITQ70"/>
      <c r="ITR70"/>
      <c r="ITS70"/>
      <c r="ITT70"/>
      <c r="ITU70"/>
      <c r="ITV70"/>
      <c r="ITW70"/>
      <c r="ITX70"/>
      <c r="ITY70"/>
      <c r="ITZ70"/>
      <c r="IUA70"/>
      <c r="IUB70"/>
      <c r="IUC70"/>
      <c r="IUD70"/>
      <c r="IUE70"/>
      <c r="IUF70"/>
      <c r="IUG70"/>
      <c r="IUH70"/>
      <c r="IUI70"/>
      <c r="IUJ70"/>
      <c r="IUK70"/>
      <c r="IUL70"/>
      <c r="IUM70"/>
      <c r="IUN70"/>
      <c r="IUO70"/>
      <c r="IUP70"/>
      <c r="IUQ70"/>
      <c r="IUR70"/>
      <c r="IUS70"/>
      <c r="IUT70"/>
      <c r="IUU70"/>
      <c r="IUV70"/>
      <c r="IUW70"/>
      <c r="IUX70"/>
      <c r="IUY70"/>
      <c r="IUZ70"/>
      <c r="IVA70"/>
      <c r="IVB70"/>
      <c r="IVC70"/>
      <c r="IVD70"/>
      <c r="IVE70"/>
      <c r="IVF70"/>
      <c r="IVG70"/>
      <c r="IVH70"/>
      <c r="IVI70"/>
      <c r="IVJ70"/>
      <c r="IVK70"/>
      <c r="IVL70"/>
      <c r="IVM70"/>
      <c r="IVN70"/>
      <c r="IVO70"/>
      <c r="IVP70"/>
      <c r="IVQ70"/>
      <c r="IVR70"/>
      <c r="IVS70"/>
      <c r="IVT70"/>
      <c r="IVU70"/>
      <c r="IVV70"/>
      <c r="IVW70"/>
      <c r="IVX70"/>
      <c r="IVY70"/>
      <c r="IVZ70"/>
      <c r="IWA70"/>
      <c r="IWB70"/>
      <c r="IWC70"/>
      <c r="IWD70"/>
      <c r="IWE70"/>
      <c r="IWF70"/>
      <c r="IWG70"/>
      <c r="IWH70"/>
      <c r="IWI70"/>
      <c r="IWJ70"/>
      <c r="IWK70"/>
      <c r="IWL70"/>
      <c r="IWM70"/>
      <c r="IWN70"/>
      <c r="IWO70"/>
      <c r="IWP70"/>
      <c r="IWQ70"/>
      <c r="IWR70"/>
      <c r="IWS70"/>
      <c r="IWT70"/>
      <c r="IWU70"/>
      <c r="IWV70"/>
      <c r="IWW70"/>
      <c r="IWX70"/>
      <c r="IWY70"/>
      <c r="IWZ70"/>
      <c r="IXA70"/>
      <c r="IXB70"/>
      <c r="IXC70"/>
      <c r="IXD70"/>
      <c r="IXE70"/>
      <c r="IXF70"/>
      <c r="IXG70"/>
      <c r="IXH70"/>
      <c r="IXI70"/>
      <c r="IXJ70"/>
      <c r="IXK70"/>
      <c r="IXL70"/>
      <c r="IXM70"/>
      <c r="IXN70"/>
      <c r="IXO70"/>
      <c r="IXP70"/>
      <c r="IXQ70"/>
      <c r="IXR70"/>
      <c r="IXS70"/>
      <c r="IXT70"/>
      <c r="IXU70"/>
      <c r="IXV70"/>
      <c r="IXW70"/>
      <c r="IXX70"/>
      <c r="IXY70"/>
      <c r="IXZ70"/>
      <c r="IYA70"/>
      <c r="IYB70"/>
      <c r="IYC70"/>
      <c r="IYD70"/>
      <c r="IYE70"/>
      <c r="IYF70"/>
      <c r="IYG70"/>
      <c r="IYH70"/>
      <c r="IYI70"/>
      <c r="IYJ70"/>
      <c r="IYK70"/>
      <c r="IYL70"/>
      <c r="IYM70"/>
      <c r="IYN70"/>
      <c r="IYO70"/>
      <c r="IYP70"/>
      <c r="IYQ70"/>
      <c r="IYR70"/>
      <c r="IYS70"/>
      <c r="IYT70"/>
      <c r="IYU70"/>
      <c r="IYV70"/>
      <c r="IYW70"/>
      <c r="IYX70"/>
      <c r="IYY70"/>
      <c r="IYZ70"/>
      <c r="IZA70"/>
      <c r="IZB70"/>
      <c r="IZC70"/>
      <c r="IZD70"/>
      <c r="IZE70"/>
      <c r="IZF70"/>
      <c r="IZG70"/>
      <c r="IZH70"/>
      <c r="IZI70"/>
      <c r="IZJ70"/>
      <c r="IZK70"/>
      <c r="IZL70"/>
      <c r="IZM70"/>
      <c r="IZN70"/>
      <c r="IZO70"/>
      <c r="IZP70"/>
      <c r="IZQ70"/>
      <c r="IZR70"/>
      <c r="IZS70"/>
      <c r="IZT70"/>
      <c r="IZU70"/>
      <c r="IZV70"/>
      <c r="IZW70"/>
      <c r="IZX70"/>
      <c r="IZY70"/>
      <c r="IZZ70"/>
      <c r="JAA70"/>
      <c r="JAB70"/>
      <c r="JAC70"/>
      <c r="JAD70"/>
      <c r="JAE70"/>
      <c r="JAF70"/>
      <c r="JAG70"/>
      <c r="JAH70"/>
      <c r="JAI70"/>
      <c r="JAJ70"/>
      <c r="JAK70"/>
      <c r="JAL70"/>
      <c r="JAM70"/>
      <c r="JAN70"/>
      <c r="JAO70"/>
      <c r="JAP70"/>
      <c r="JAQ70"/>
      <c r="JAR70"/>
      <c r="JAS70"/>
      <c r="JAT70"/>
      <c r="JAU70"/>
      <c r="JAV70"/>
      <c r="JAW70"/>
      <c r="JAX70"/>
      <c r="JAY70"/>
      <c r="JAZ70"/>
      <c r="JBA70"/>
      <c r="JBB70"/>
      <c r="JBC70"/>
      <c r="JBD70"/>
      <c r="JBE70"/>
      <c r="JBF70"/>
      <c r="JBG70"/>
      <c r="JBH70"/>
      <c r="JBI70"/>
      <c r="JBJ70"/>
      <c r="JBK70"/>
      <c r="JBL70"/>
      <c r="JBM70"/>
      <c r="JBN70"/>
      <c r="JBO70"/>
      <c r="JBP70"/>
      <c r="JBQ70"/>
      <c r="JBR70"/>
      <c r="JBS70"/>
      <c r="JBT70"/>
      <c r="JBU70"/>
      <c r="JBV70"/>
      <c r="JBW70"/>
      <c r="JBX70"/>
      <c r="JBY70"/>
      <c r="JBZ70"/>
      <c r="JCA70"/>
      <c r="JCB70"/>
      <c r="JCC70"/>
      <c r="JCD70"/>
      <c r="JCE70"/>
      <c r="JCF70"/>
      <c r="JCG70"/>
      <c r="JCH70"/>
      <c r="JCI70"/>
      <c r="JCJ70"/>
      <c r="JCK70"/>
      <c r="JCL70"/>
      <c r="JCM70"/>
      <c r="JCN70"/>
      <c r="JCO70"/>
      <c r="JCP70"/>
      <c r="JCQ70"/>
      <c r="JCR70"/>
      <c r="JCS70"/>
      <c r="JCT70"/>
      <c r="JCU70"/>
      <c r="JCV70"/>
      <c r="JCW70"/>
      <c r="JCX70"/>
      <c r="JCY70"/>
      <c r="JCZ70"/>
      <c r="JDA70"/>
      <c r="JDB70"/>
      <c r="JDC70"/>
      <c r="JDD70"/>
      <c r="JDE70"/>
      <c r="JDF70"/>
      <c r="JDG70"/>
      <c r="JDH70"/>
      <c r="JDI70"/>
      <c r="JDJ70"/>
      <c r="JDK70"/>
      <c r="JDL70"/>
      <c r="JDM70"/>
      <c r="JDN70"/>
      <c r="JDO70"/>
      <c r="JDP70"/>
      <c r="JDQ70"/>
      <c r="JDR70"/>
      <c r="JDS70"/>
      <c r="JDT70"/>
      <c r="JDU70"/>
      <c r="JDV70"/>
      <c r="JDW70"/>
      <c r="JDX70"/>
      <c r="JDY70"/>
      <c r="JDZ70"/>
      <c r="JEA70"/>
      <c r="JEB70"/>
      <c r="JEC70"/>
      <c r="JED70"/>
      <c r="JEE70"/>
      <c r="JEF70"/>
      <c r="JEG70"/>
      <c r="JEH70"/>
      <c r="JEI70"/>
      <c r="JEJ70"/>
      <c r="JEK70"/>
      <c r="JEL70"/>
      <c r="JEM70"/>
      <c r="JEN70"/>
      <c r="JEO70"/>
      <c r="JEP70"/>
      <c r="JEQ70"/>
      <c r="JER70"/>
      <c r="JES70"/>
      <c r="JET70"/>
      <c r="JEU70"/>
      <c r="JEV70"/>
      <c r="JEW70"/>
      <c r="JEX70"/>
      <c r="JEY70"/>
      <c r="JEZ70"/>
      <c r="JFA70"/>
      <c r="JFB70"/>
      <c r="JFC70"/>
      <c r="JFD70"/>
      <c r="JFE70"/>
      <c r="JFF70"/>
      <c r="JFG70"/>
      <c r="JFH70"/>
      <c r="JFI70"/>
      <c r="JFJ70"/>
      <c r="JFK70"/>
      <c r="JFL70"/>
      <c r="JFM70"/>
      <c r="JFN70"/>
      <c r="JFO70"/>
      <c r="JFP70"/>
      <c r="JFQ70"/>
      <c r="JFR70"/>
      <c r="JFS70"/>
      <c r="JFT70"/>
      <c r="JFU70"/>
      <c r="JFV70"/>
      <c r="JFW70"/>
      <c r="JFX70"/>
      <c r="JFY70"/>
      <c r="JFZ70"/>
      <c r="JGA70"/>
      <c r="JGB70"/>
      <c r="JGC70"/>
      <c r="JGD70"/>
      <c r="JGE70"/>
      <c r="JGF70"/>
      <c r="JGG70"/>
      <c r="JGH70"/>
      <c r="JGI70"/>
      <c r="JGJ70"/>
      <c r="JGK70"/>
      <c r="JGL70"/>
      <c r="JGM70"/>
      <c r="JGN70"/>
      <c r="JGO70"/>
      <c r="JGP70"/>
      <c r="JGQ70"/>
      <c r="JGR70"/>
      <c r="JGS70"/>
      <c r="JGT70"/>
      <c r="JGU70"/>
      <c r="JGV70"/>
      <c r="JGW70"/>
      <c r="JGX70"/>
      <c r="JGY70"/>
      <c r="JGZ70"/>
      <c r="JHA70"/>
      <c r="JHB70"/>
      <c r="JHC70"/>
      <c r="JHD70"/>
      <c r="JHE70"/>
      <c r="JHF70"/>
      <c r="JHG70"/>
      <c r="JHH70"/>
      <c r="JHI70"/>
      <c r="JHJ70"/>
      <c r="JHK70"/>
      <c r="JHL70"/>
      <c r="JHM70"/>
      <c r="JHN70"/>
      <c r="JHO70"/>
      <c r="JHP70"/>
      <c r="JHQ70"/>
      <c r="JHR70"/>
      <c r="JHS70"/>
      <c r="JHT70"/>
      <c r="JHU70"/>
      <c r="JHV70"/>
      <c r="JHW70"/>
      <c r="JHX70"/>
      <c r="JHY70"/>
      <c r="JHZ70"/>
      <c r="JIA70"/>
      <c r="JIB70"/>
      <c r="JIC70"/>
      <c r="JID70"/>
      <c r="JIE70"/>
      <c r="JIF70"/>
      <c r="JIG70"/>
      <c r="JIH70"/>
      <c r="JII70"/>
      <c r="JIJ70"/>
      <c r="JIK70"/>
      <c r="JIL70"/>
      <c r="JIM70"/>
      <c r="JIN70"/>
      <c r="JIO70"/>
      <c r="JIP70"/>
      <c r="JIQ70"/>
      <c r="JIR70"/>
      <c r="JIS70"/>
      <c r="JIT70"/>
      <c r="JIU70"/>
      <c r="JIV70"/>
      <c r="JIW70"/>
      <c r="JIX70"/>
      <c r="JIY70"/>
      <c r="JIZ70"/>
      <c r="JJA70"/>
      <c r="JJB70"/>
      <c r="JJC70"/>
      <c r="JJD70"/>
      <c r="JJE70"/>
      <c r="JJF70"/>
      <c r="JJG70"/>
      <c r="JJH70"/>
      <c r="JJI70"/>
      <c r="JJJ70"/>
      <c r="JJK70"/>
      <c r="JJL70"/>
      <c r="JJM70"/>
      <c r="JJN70"/>
      <c r="JJO70"/>
      <c r="JJP70"/>
      <c r="JJQ70"/>
      <c r="JJR70"/>
      <c r="JJS70"/>
      <c r="JJT70"/>
      <c r="JJU70"/>
      <c r="JJV70"/>
      <c r="JJW70"/>
      <c r="JJX70"/>
      <c r="JJY70"/>
      <c r="JJZ70"/>
      <c r="JKA70"/>
      <c r="JKB70"/>
      <c r="JKC70"/>
      <c r="JKD70"/>
      <c r="JKE70"/>
      <c r="JKF70"/>
      <c r="JKG70"/>
      <c r="JKH70"/>
      <c r="JKI70"/>
      <c r="JKJ70"/>
      <c r="JKK70"/>
      <c r="JKL70"/>
      <c r="JKM70"/>
      <c r="JKN70"/>
      <c r="JKO70"/>
      <c r="JKP70"/>
      <c r="JKQ70"/>
      <c r="JKR70"/>
      <c r="JKS70"/>
      <c r="JKT70"/>
      <c r="JKU70"/>
      <c r="JKV70"/>
      <c r="JKW70"/>
      <c r="JKX70"/>
      <c r="JKY70"/>
      <c r="JKZ70"/>
      <c r="JLA70"/>
      <c r="JLB70"/>
      <c r="JLC70"/>
      <c r="JLD70"/>
      <c r="JLE70"/>
      <c r="JLF70"/>
      <c r="JLG70"/>
      <c r="JLH70"/>
      <c r="JLI70"/>
      <c r="JLJ70"/>
      <c r="JLK70"/>
      <c r="JLL70"/>
      <c r="JLM70"/>
      <c r="JLN70"/>
      <c r="JLO70"/>
      <c r="JLP70"/>
      <c r="JLQ70"/>
      <c r="JLR70"/>
      <c r="JLS70"/>
      <c r="JLT70"/>
      <c r="JLU70"/>
      <c r="JLV70"/>
      <c r="JLW70"/>
      <c r="JLX70"/>
      <c r="JLY70"/>
      <c r="JLZ70"/>
      <c r="JMA70"/>
      <c r="JMB70"/>
      <c r="JMC70"/>
      <c r="JMD70"/>
      <c r="JME70"/>
      <c r="JMF70"/>
      <c r="JMG70"/>
      <c r="JMH70"/>
      <c r="JMI70"/>
      <c r="JMJ70"/>
      <c r="JMK70"/>
      <c r="JML70"/>
      <c r="JMM70"/>
      <c r="JMN70"/>
      <c r="JMO70"/>
      <c r="JMP70"/>
      <c r="JMQ70"/>
      <c r="JMR70"/>
      <c r="JMS70"/>
      <c r="JMT70"/>
      <c r="JMU70"/>
      <c r="JMV70"/>
      <c r="JMW70"/>
      <c r="JMX70"/>
      <c r="JMY70"/>
      <c r="JMZ70"/>
      <c r="JNA70"/>
      <c r="JNB70"/>
      <c r="JNC70"/>
      <c r="JND70"/>
      <c r="JNE70"/>
      <c r="JNF70"/>
      <c r="JNG70"/>
      <c r="JNH70"/>
      <c r="JNI70"/>
      <c r="JNJ70"/>
      <c r="JNK70"/>
      <c r="JNL70"/>
      <c r="JNM70"/>
      <c r="JNN70"/>
      <c r="JNO70"/>
      <c r="JNP70"/>
      <c r="JNQ70"/>
      <c r="JNR70"/>
      <c r="JNS70"/>
      <c r="JNT70"/>
      <c r="JNU70"/>
      <c r="JNV70"/>
      <c r="JNW70"/>
      <c r="JNX70"/>
      <c r="JNY70"/>
      <c r="JNZ70"/>
      <c r="JOA70"/>
      <c r="JOB70"/>
      <c r="JOC70"/>
      <c r="JOD70"/>
      <c r="JOE70"/>
      <c r="JOF70"/>
      <c r="JOG70"/>
      <c r="JOH70"/>
      <c r="JOI70"/>
      <c r="JOJ70"/>
      <c r="JOK70"/>
      <c r="JOL70"/>
      <c r="JOM70"/>
      <c r="JON70"/>
      <c r="JOO70"/>
      <c r="JOP70"/>
      <c r="JOQ70"/>
      <c r="JOR70"/>
      <c r="JOS70"/>
      <c r="JOT70"/>
      <c r="JOU70"/>
      <c r="JOV70"/>
      <c r="JOW70"/>
      <c r="JOX70"/>
      <c r="JOY70"/>
      <c r="JOZ70"/>
      <c r="JPA70"/>
      <c r="JPB70"/>
      <c r="JPC70"/>
      <c r="JPD70"/>
      <c r="JPE70"/>
      <c r="JPF70"/>
      <c r="JPG70"/>
      <c r="JPH70"/>
      <c r="JPI70"/>
      <c r="JPJ70"/>
      <c r="JPK70"/>
      <c r="JPL70"/>
      <c r="JPM70"/>
      <c r="JPN70"/>
      <c r="JPO70"/>
      <c r="JPP70"/>
      <c r="JPQ70"/>
      <c r="JPR70"/>
      <c r="JPS70"/>
      <c r="JPT70"/>
      <c r="JPU70"/>
      <c r="JPV70"/>
      <c r="JPW70"/>
      <c r="JPX70"/>
      <c r="JPY70"/>
      <c r="JPZ70"/>
      <c r="JQA70"/>
      <c r="JQB70"/>
      <c r="JQC70"/>
      <c r="JQD70"/>
      <c r="JQE70"/>
      <c r="JQF70"/>
      <c r="JQG70"/>
      <c r="JQH70"/>
      <c r="JQI70"/>
      <c r="JQJ70"/>
      <c r="JQK70"/>
      <c r="JQL70"/>
      <c r="JQM70"/>
      <c r="JQN70"/>
      <c r="JQO70"/>
      <c r="JQP70"/>
      <c r="JQQ70"/>
      <c r="JQR70"/>
      <c r="JQS70"/>
      <c r="JQT70"/>
      <c r="JQU70"/>
      <c r="JQV70"/>
      <c r="JQW70"/>
      <c r="JQX70"/>
      <c r="JQY70"/>
      <c r="JQZ70"/>
      <c r="JRA70"/>
      <c r="JRB70"/>
      <c r="JRC70"/>
      <c r="JRD70"/>
      <c r="JRE70"/>
      <c r="JRF70"/>
      <c r="JRG70"/>
      <c r="JRH70"/>
      <c r="JRI70"/>
      <c r="JRJ70"/>
      <c r="JRK70"/>
      <c r="JRL70"/>
      <c r="JRM70"/>
      <c r="JRN70"/>
      <c r="JRO70"/>
      <c r="JRP70"/>
      <c r="JRQ70"/>
      <c r="JRR70"/>
      <c r="JRS70"/>
      <c r="JRT70"/>
      <c r="JRU70"/>
      <c r="JRV70"/>
      <c r="JRW70"/>
      <c r="JRX70"/>
      <c r="JRY70"/>
      <c r="JRZ70"/>
      <c r="JSA70"/>
      <c r="JSB70"/>
      <c r="JSC70"/>
      <c r="JSD70"/>
      <c r="JSE70"/>
      <c r="JSF70"/>
      <c r="JSG70"/>
      <c r="JSH70"/>
      <c r="JSI70"/>
      <c r="JSJ70"/>
      <c r="JSK70"/>
      <c r="JSL70"/>
      <c r="JSM70"/>
      <c r="JSN70"/>
      <c r="JSO70"/>
      <c r="JSP70"/>
      <c r="JSQ70"/>
      <c r="JSR70"/>
      <c r="JSS70"/>
      <c r="JST70"/>
      <c r="JSU70"/>
      <c r="JSV70"/>
      <c r="JSW70"/>
      <c r="JSX70"/>
      <c r="JSY70"/>
      <c r="JSZ70"/>
      <c r="JTA70"/>
      <c r="JTB70"/>
      <c r="JTC70"/>
      <c r="JTD70"/>
      <c r="JTE70"/>
      <c r="JTF70"/>
      <c r="JTG70"/>
      <c r="JTH70"/>
      <c r="JTI70"/>
      <c r="JTJ70"/>
      <c r="JTK70"/>
      <c r="JTL70"/>
      <c r="JTM70"/>
      <c r="JTN70"/>
      <c r="JTO70"/>
      <c r="JTP70"/>
      <c r="JTQ70"/>
      <c r="JTR70"/>
      <c r="JTS70"/>
      <c r="JTT70"/>
      <c r="JTU70"/>
      <c r="JTV70"/>
      <c r="JTW70"/>
      <c r="JTX70"/>
      <c r="JTY70"/>
      <c r="JTZ70"/>
      <c r="JUA70"/>
      <c r="JUB70"/>
      <c r="JUC70"/>
      <c r="JUD70"/>
      <c r="JUE70"/>
      <c r="JUF70"/>
      <c r="JUG70"/>
      <c r="JUH70"/>
      <c r="JUI70"/>
      <c r="JUJ70"/>
      <c r="JUK70"/>
      <c r="JUL70"/>
      <c r="JUM70"/>
      <c r="JUN70"/>
      <c r="JUO70"/>
      <c r="JUP70"/>
      <c r="JUQ70"/>
      <c r="JUR70"/>
      <c r="JUS70"/>
      <c r="JUT70"/>
      <c r="JUU70"/>
      <c r="JUV70"/>
      <c r="JUW70"/>
      <c r="JUX70"/>
      <c r="JUY70"/>
      <c r="JUZ70"/>
      <c r="JVA70"/>
      <c r="JVB70"/>
      <c r="JVC70"/>
      <c r="JVD70"/>
      <c r="JVE70"/>
      <c r="JVF70"/>
      <c r="JVG70"/>
      <c r="JVH70"/>
      <c r="JVI70"/>
      <c r="JVJ70"/>
      <c r="JVK70"/>
      <c r="JVL70"/>
      <c r="JVM70"/>
      <c r="JVN70"/>
      <c r="JVO70"/>
      <c r="JVP70"/>
      <c r="JVQ70"/>
      <c r="JVR70"/>
      <c r="JVS70"/>
      <c r="JVT70"/>
      <c r="JVU70"/>
      <c r="JVV70"/>
      <c r="JVW70"/>
      <c r="JVX70"/>
      <c r="JVY70"/>
      <c r="JVZ70"/>
      <c r="JWA70"/>
      <c r="JWB70"/>
      <c r="JWC70"/>
      <c r="JWD70"/>
      <c r="JWE70"/>
      <c r="JWF70"/>
      <c r="JWG70"/>
      <c r="JWH70"/>
      <c r="JWI70"/>
      <c r="JWJ70"/>
      <c r="JWK70"/>
      <c r="JWL70"/>
      <c r="JWM70"/>
      <c r="JWN70"/>
      <c r="JWO70"/>
      <c r="JWP70"/>
      <c r="JWQ70"/>
      <c r="JWR70"/>
      <c r="JWS70"/>
      <c r="JWT70"/>
      <c r="JWU70"/>
      <c r="JWV70"/>
      <c r="JWW70"/>
      <c r="JWX70"/>
      <c r="JWY70"/>
      <c r="JWZ70"/>
      <c r="JXA70"/>
      <c r="JXB70"/>
      <c r="JXC70"/>
      <c r="JXD70"/>
      <c r="JXE70"/>
      <c r="JXF70"/>
      <c r="JXG70"/>
      <c r="JXH70"/>
      <c r="JXI70"/>
      <c r="JXJ70"/>
      <c r="JXK70"/>
      <c r="JXL70"/>
      <c r="JXM70"/>
      <c r="JXN70"/>
      <c r="JXO70"/>
      <c r="JXP70"/>
      <c r="JXQ70"/>
      <c r="JXR70"/>
      <c r="JXS70"/>
      <c r="JXT70"/>
      <c r="JXU70"/>
      <c r="JXV70"/>
      <c r="JXW70"/>
      <c r="JXX70"/>
      <c r="JXY70"/>
      <c r="JXZ70"/>
      <c r="JYA70"/>
      <c r="JYB70"/>
      <c r="JYC70"/>
      <c r="JYD70"/>
      <c r="JYE70"/>
      <c r="JYF70"/>
      <c r="JYG70"/>
      <c r="JYH70"/>
      <c r="JYI70"/>
      <c r="JYJ70"/>
      <c r="JYK70"/>
      <c r="JYL70"/>
      <c r="JYM70"/>
      <c r="JYN70"/>
      <c r="JYO70"/>
      <c r="JYP70"/>
      <c r="JYQ70"/>
      <c r="JYR70"/>
      <c r="JYS70"/>
      <c r="JYT70"/>
      <c r="JYU70"/>
      <c r="JYV70"/>
      <c r="JYW70"/>
      <c r="JYX70"/>
      <c r="JYY70"/>
      <c r="JYZ70"/>
      <c r="JZA70"/>
      <c r="JZB70"/>
      <c r="JZC70"/>
      <c r="JZD70"/>
      <c r="JZE70"/>
      <c r="JZF70"/>
      <c r="JZG70"/>
      <c r="JZH70"/>
      <c r="JZI70"/>
      <c r="JZJ70"/>
      <c r="JZK70"/>
      <c r="JZL70"/>
      <c r="JZM70"/>
      <c r="JZN70"/>
      <c r="JZO70"/>
      <c r="JZP70"/>
      <c r="JZQ70"/>
      <c r="JZR70"/>
      <c r="JZS70"/>
      <c r="JZT70"/>
      <c r="JZU70"/>
      <c r="JZV70"/>
      <c r="JZW70"/>
      <c r="JZX70"/>
      <c r="JZY70"/>
      <c r="JZZ70"/>
      <c r="KAA70"/>
      <c r="KAB70"/>
      <c r="KAC70"/>
      <c r="KAD70"/>
      <c r="KAE70"/>
      <c r="KAF70"/>
      <c r="KAG70"/>
      <c r="KAH70"/>
      <c r="KAI70"/>
      <c r="KAJ70"/>
      <c r="KAK70"/>
      <c r="KAL70"/>
      <c r="KAM70"/>
      <c r="KAN70"/>
      <c r="KAO70"/>
      <c r="KAP70"/>
      <c r="KAQ70"/>
      <c r="KAR70"/>
      <c r="KAS70"/>
      <c r="KAT70"/>
      <c r="KAU70"/>
      <c r="KAV70"/>
      <c r="KAW70"/>
      <c r="KAX70"/>
      <c r="KAY70"/>
      <c r="KAZ70"/>
      <c r="KBA70"/>
      <c r="KBB70"/>
      <c r="KBC70"/>
      <c r="KBD70"/>
      <c r="KBE70"/>
      <c r="KBF70"/>
      <c r="KBG70"/>
      <c r="KBH70"/>
      <c r="KBI70"/>
      <c r="KBJ70"/>
      <c r="KBK70"/>
      <c r="KBL70"/>
      <c r="KBM70"/>
      <c r="KBN70"/>
      <c r="KBO70"/>
      <c r="KBP70"/>
      <c r="KBQ70"/>
      <c r="KBR70"/>
      <c r="KBS70"/>
      <c r="KBT70"/>
      <c r="KBU70"/>
      <c r="KBV70"/>
      <c r="KBW70"/>
      <c r="KBX70"/>
      <c r="KBY70"/>
      <c r="KBZ70"/>
      <c r="KCA70"/>
      <c r="KCB70"/>
      <c r="KCC70"/>
      <c r="KCD70"/>
      <c r="KCE70"/>
      <c r="KCF70"/>
      <c r="KCG70"/>
      <c r="KCH70"/>
      <c r="KCI70"/>
      <c r="KCJ70"/>
      <c r="KCK70"/>
      <c r="KCL70"/>
      <c r="KCM70"/>
      <c r="KCN70"/>
      <c r="KCO70"/>
      <c r="KCP70"/>
      <c r="KCQ70"/>
      <c r="KCR70"/>
      <c r="KCS70"/>
      <c r="KCT70"/>
      <c r="KCU70"/>
      <c r="KCV70"/>
      <c r="KCW70"/>
      <c r="KCX70"/>
      <c r="KCY70"/>
      <c r="KCZ70"/>
      <c r="KDA70"/>
      <c r="KDB70"/>
      <c r="KDC70"/>
      <c r="KDD70"/>
      <c r="KDE70"/>
      <c r="KDF70"/>
      <c r="KDG70"/>
      <c r="KDH70"/>
      <c r="KDI70"/>
      <c r="KDJ70"/>
      <c r="KDK70"/>
      <c r="KDL70"/>
      <c r="KDM70"/>
      <c r="KDN70"/>
      <c r="KDO70"/>
      <c r="KDP70"/>
      <c r="KDQ70"/>
      <c r="KDR70"/>
      <c r="KDS70"/>
      <c r="KDT70"/>
      <c r="KDU70"/>
      <c r="KDV70"/>
      <c r="KDW70"/>
      <c r="KDX70"/>
      <c r="KDY70"/>
      <c r="KDZ70"/>
      <c r="KEA70"/>
      <c r="KEB70"/>
      <c r="KEC70"/>
      <c r="KED70"/>
      <c r="KEE70"/>
      <c r="KEF70"/>
      <c r="KEG70"/>
      <c r="KEH70"/>
      <c r="KEI70"/>
      <c r="KEJ70"/>
      <c r="KEK70"/>
      <c r="KEL70"/>
      <c r="KEM70"/>
      <c r="KEN70"/>
      <c r="KEO70"/>
      <c r="KEP70"/>
      <c r="KEQ70"/>
      <c r="KER70"/>
      <c r="KES70"/>
      <c r="KET70"/>
      <c r="KEU70"/>
      <c r="KEV70"/>
      <c r="KEW70"/>
      <c r="KEX70"/>
      <c r="KEY70"/>
      <c r="KEZ70"/>
      <c r="KFA70"/>
      <c r="KFB70"/>
      <c r="KFC70"/>
      <c r="KFD70"/>
      <c r="KFE70"/>
      <c r="KFF70"/>
      <c r="KFG70"/>
      <c r="KFH70"/>
      <c r="KFI70"/>
      <c r="KFJ70"/>
      <c r="KFK70"/>
      <c r="KFL70"/>
      <c r="KFM70"/>
      <c r="KFN70"/>
      <c r="KFO70"/>
      <c r="KFP70"/>
      <c r="KFQ70"/>
      <c r="KFR70"/>
      <c r="KFS70"/>
      <c r="KFT70"/>
      <c r="KFU70"/>
      <c r="KFV70"/>
      <c r="KFW70"/>
      <c r="KFX70"/>
      <c r="KFY70"/>
      <c r="KFZ70"/>
      <c r="KGA70"/>
      <c r="KGB70"/>
      <c r="KGC70"/>
      <c r="KGD70"/>
      <c r="KGE70"/>
      <c r="KGF70"/>
      <c r="KGG70"/>
      <c r="KGH70"/>
      <c r="KGI70"/>
      <c r="KGJ70"/>
      <c r="KGK70"/>
      <c r="KGL70"/>
      <c r="KGM70"/>
      <c r="KGN70"/>
      <c r="KGO70"/>
      <c r="KGP70"/>
      <c r="KGQ70"/>
      <c r="KGR70"/>
      <c r="KGS70"/>
      <c r="KGT70"/>
      <c r="KGU70"/>
      <c r="KGV70"/>
      <c r="KGW70"/>
      <c r="KGX70"/>
      <c r="KGY70"/>
      <c r="KGZ70"/>
      <c r="KHA70"/>
      <c r="KHB70"/>
      <c r="KHC70"/>
      <c r="KHD70"/>
      <c r="KHE70"/>
      <c r="KHF70"/>
      <c r="KHG70"/>
      <c r="KHH70"/>
      <c r="KHI70"/>
      <c r="KHJ70"/>
      <c r="KHK70"/>
      <c r="KHL70"/>
      <c r="KHM70"/>
      <c r="KHN70"/>
      <c r="KHO70"/>
      <c r="KHP70"/>
      <c r="KHQ70"/>
      <c r="KHR70"/>
      <c r="KHS70"/>
      <c r="KHT70"/>
      <c r="KHU70"/>
      <c r="KHV70"/>
      <c r="KHW70"/>
      <c r="KHX70"/>
      <c r="KHY70"/>
      <c r="KHZ70"/>
      <c r="KIA70"/>
      <c r="KIB70"/>
      <c r="KIC70"/>
      <c r="KID70"/>
      <c r="KIE70"/>
      <c r="KIF70"/>
      <c r="KIG70"/>
      <c r="KIH70"/>
      <c r="KII70"/>
      <c r="KIJ70"/>
      <c r="KIK70"/>
      <c r="KIL70"/>
      <c r="KIM70"/>
      <c r="KIN70"/>
      <c r="KIO70"/>
      <c r="KIP70"/>
      <c r="KIQ70"/>
      <c r="KIR70"/>
      <c r="KIS70"/>
      <c r="KIT70"/>
      <c r="KIU70"/>
      <c r="KIV70"/>
      <c r="KIW70"/>
      <c r="KIX70"/>
      <c r="KIY70"/>
      <c r="KIZ70"/>
      <c r="KJA70"/>
      <c r="KJB70"/>
      <c r="KJC70"/>
      <c r="KJD70"/>
      <c r="KJE70"/>
      <c r="KJF70"/>
      <c r="KJG70"/>
      <c r="KJH70"/>
      <c r="KJI70"/>
      <c r="KJJ70"/>
      <c r="KJK70"/>
      <c r="KJL70"/>
      <c r="KJM70"/>
      <c r="KJN70"/>
      <c r="KJO70"/>
      <c r="KJP70"/>
      <c r="KJQ70"/>
      <c r="KJR70"/>
      <c r="KJS70"/>
      <c r="KJT70"/>
      <c r="KJU70"/>
      <c r="KJV70"/>
      <c r="KJW70"/>
      <c r="KJX70"/>
      <c r="KJY70"/>
      <c r="KJZ70"/>
      <c r="KKA70"/>
      <c r="KKB70"/>
      <c r="KKC70"/>
      <c r="KKD70"/>
      <c r="KKE70"/>
      <c r="KKF70"/>
      <c r="KKG70"/>
      <c r="KKH70"/>
      <c r="KKI70"/>
      <c r="KKJ70"/>
      <c r="KKK70"/>
      <c r="KKL70"/>
      <c r="KKM70"/>
      <c r="KKN70"/>
      <c r="KKO70"/>
      <c r="KKP70"/>
      <c r="KKQ70"/>
      <c r="KKR70"/>
      <c r="KKS70"/>
      <c r="KKT70"/>
      <c r="KKU70"/>
      <c r="KKV70"/>
      <c r="KKW70"/>
      <c r="KKX70"/>
      <c r="KKY70"/>
      <c r="KKZ70"/>
      <c r="KLA70"/>
      <c r="KLB70"/>
      <c r="KLC70"/>
      <c r="KLD70"/>
      <c r="KLE70"/>
      <c r="KLF70"/>
      <c r="KLG70"/>
      <c r="KLH70"/>
      <c r="KLI70"/>
      <c r="KLJ70"/>
      <c r="KLK70"/>
      <c r="KLL70"/>
      <c r="KLM70"/>
      <c r="KLN70"/>
      <c r="KLO70"/>
      <c r="KLP70"/>
      <c r="KLQ70"/>
      <c r="KLR70"/>
      <c r="KLS70"/>
      <c r="KLT70"/>
      <c r="KLU70"/>
      <c r="KLV70"/>
      <c r="KLW70"/>
      <c r="KLX70"/>
      <c r="KLY70"/>
      <c r="KLZ70"/>
      <c r="KMA70"/>
      <c r="KMB70"/>
      <c r="KMC70"/>
      <c r="KMD70"/>
      <c r="KME70"/>
      <c r="KMF70"/>
      <c r="KMG70"/>
      <c r="KMH70"/>
      <c r="KMI70"/>
      <c r="KMJ70"/>
      <c r="KMK70"/>
      <c r="KML70"/>
      <c r="KMM70"/>
      <c r="KMN70"/>
      <c r="KMO70"/>
      <c r="KMP70"/>
      <c r="KMQ70"/>
      <c r="KMR70"/>
      <c r="KMS70"/>
      <c r="KMT70"/>
      <c r="KMU70"/>
      <c r="KMV70"/>
      <c r="KMW70"/>
      <c r="KMX70"/>
      <c r="KMY70"/>
      <c r="KMZ70"/>
      <c r="KNA70"/>
      <c r="KNB70"/>
      <c r="KNC70"/>
      <c r="KND70"/>
      <c r="KNE70"/>
      <c r="KNF70"/>
      <c r="KNG70"/>
      <c r="KNH70"/>
      <c r="KNI70"/>
      <c r="KNJ70"/>
      <c r="KNK70"/>
      <c r="KNL70"/>
      <c r="KNM70"/>
      <c r="KNN70"/>
      <c r="KNO70"/>
      <c r="KNP70"/>
      <c r="KNQ70"/>
      <c r="KNR70"/>
      <c r="KNS70"/>
      <c r="KNT70"/>
      <c r="KNU70"/>
      <c r="KNV70"/>
      <c r="KNW70"/>
      <c r="KNX70"/>
      <c r="KNY70"/>
      <c r="KNZ70"/>
      <c r="KOA70"/>
      <c r="KOB70"/>
      <c r="KOC70"/>
      <c r="KOD70"/>
      <c r="KOE70"/>
      <c r="KOF70"/>
      <c r="KOG70"/>
      <c r="KOH70"/>
      <c r="KOI70"/>
      <c r="KOJ70"/>
      <c r="KOK70"/>
      <c r="KOL70"/>
      <c r="KOM70"/>
      <c r="KON70"/>
      <c r="KOO70"/>
      <c r="KOP70"/>
      <c r="KOQ70"/>
      <c r="KOR70"/>
      <c r="KOS70"/>
      <c r="KOT70"/>
      <c r="KOU70"/>
      <c r="KOV70"/>
      <c r="KOW70"/>
      <c r="KOX70"/>
      <c r="KOY70"/>
      <c r="KOZ70"/>
      <c r="KPA70"/>
      <c r="KPB70"/>
      <c r="KPC70"/>
      <c r="KPD70"/>
      <c r="KPE70"/>
      <c r="KPF70"/>
      <c r="KPG70"/>
      <c r="KPH70"/>
      <c r="KPI70"/>
      <c r="KPJ70"/>
      <c r="KPK70"/>
      <c r="KPL70"/>
      <c r="KPM70"/>
      <c r="KPN70"/>
      <c r="KPO70"/>
      <c r="KPP70"/>
      <c r="KPQ70"/>
      <c r="KPR70"/>
      <c r="KPS70"/>
      <c r="KPT70"/>
      <c r="KPU70"/>
      <c r="KPV70"/>
      <c r="KPW70"/>
      <c r="KPX70"/>
      <c r="KPY70"/>
      <c r="KPZ70"/>
      <c r="KQA70"/>
      <c r="KQB70"/>
      <c r="KQC70"/>
      <c r="KQD70"/>
      <c r="KQE70"/>
      <c r="KQF70"/>
      <c r="KQG70"/>
      <c r="KQH70"/>
      <c r="KQI70"/>
      <c r="KQJ70"/>
      <c r="KQK70"/>
      <c r="KQL70"/>
      <c r="KQM70"/>
      <c r="KQN70"/>
      <c r="KQO70"/>
      <c r="KQP70"/>
      <c r="KQQ70"/>
      <c r="KQR70"/>
      <c r="KQS70"/>
      <c r="KQT70"/>
      <c r="KQU70"/>
      <c r="KQV70"/>
      <c r="KQW70"/>
      <c r="KQX70"/>
      <c r="KQY70"/>
      <c r="KQZ70"/>
      <c r="KRA70"/>
      <c r="KRB70"/>
      <c r="KRC70"/>
      <c r="KRD70"/>
      <c r="KRE70"/>
      <c r="KRF70"/>
      <c r="KRG70"/>
      <c r="KRH70"/>
      <c r="KRI70"/>
      <c r="KRJ70"/>
      <c r="KRK70"/>
      <c r="KRL70"/>
      <c r="KRM70"/>
      <c r="KRN70"/>
      <c r="KRO70"/>
      <c r="KRP70"/>
      <c r="KRQ70"/>
      <c r="KRR70"/>
      <c r="KRS70"/>
      <c r="KRT70"/>
      <c r="KRU70"/>
      <c r="KRV70"/>
      <c r="KRW70"/>
      <c r="KRX70"/>
      <c r="KRY70"/>
      <c r="KRZ70"/>
      <c r="KSA70"/>
      <c r="KSB70"/>
      <c r="KSC70"/>
      <c r="KSD70"/>
      <c r="KSE70"/>
      <c r="KSF70"/>
      <c r="KSG70"/>
      <c r="KSH70"/>
      <c r="KSI70"/>
      <c r="KSJ70"/>
      <c r="KSK70"/>
      <c r="KSL70"/>
      <c r="KSM70"/>
      <c r="KSN70"/>
      <c r="KSO70"/>
      <c r="KSP70"/>
      <c r="KSQ70"/>
      <c r="KSR70"/>
      <c r="KSS70"/>
      <c r="KST70"/>
      <c r="KSU70"/>
      <c r="KSV70"/>
      <c r="KSW70"/>
      <c r="KSX70"/>
      <c r="KSY70"/>
      <c r="KSZ70"/>
      <c r="KTA70"/>
      <c r="KTB70"/>
      <c r="KTC70"/>
      <c r="KTD70"/>
      <c r="KTE70"/>
      <c r="KTF70"/>
      <c r="KTG70"/>
      <c r="KTH70"/>
      <c r="KTI70"/>
      <c r="KTJ70"/>
      <c r="KTK70"/>
      <c r="KTL70"/>
      <c r="KTM70"/>
      <c r="KTN70"/>
      <c r="KTO70"/>
      <c r="KTP70"/>
      <c r="KTQ70"/>
      <c r="KTR70"/>
      <c r="KTS70"/>
      <c r="KTT70"/>
      <c r="KTU70"/>
      <c r="KTV70"/>
      <c r="KTW70"/>
      <c r="KTX70"/>
      <c r="KTY70"/>
      <c r="KTZ70"/>
      <c r="KUA70"/>
      <c r="KUB70"/>
      <c r="KUC70"/>
      <c r="KUD70"/>
      <c r="KUE70"/>
      <c r="KUF70"/>
      <c r="KUG70"/>
      <c r="KUH70"/>
      <c r="KUI70"/>
      <c r="KUJ70"/>
      <c r="KUK70"/>
      <c r="KUL70"/>
      <c r="KUM70"/>
      <c r="KUN70"/>
      <c r="KUO70"/>
      <c r="KUP70"/>
      <c r="KUQ70"/>
      <c r="KUR70"/>
      <c r="KUS70"/>
      <c r="KUT70"/>
      <c r="KUU70"/>
      <c r="KUV70"/>
      <c r="KUW70"/>
      <c r="KUX70"/>
      <c r="KUY70"/>
      <c r="KUZ70"/>
      <c r="KVA70"/>
      <c r="KVB70"/>
      <c r="KVC70"/>
      <c r="KVD70"/>
      <c r="KVE70"/>
      <c r="KVF70"/>
      <c r="KVG70"/>
      <c r="KVH70"/>
      <c r="KVI70"/>
      <c r="KVJ70"/>
      <c r="KVK70"/>
      <c r="KVL70"/>
      <c r="KVM70"/>
      <c r="KVN70"/>
      <c r="KVO70"/>
      <c r="KVP70"/>
      <c r="KVQ70"/>
      <c r="KVR70"/>
      <c r="KVS70"/>
      <c r="KVT70"/>
      <c r="KVU70"/>
      <c r="KVV70"/>
      <c r="KVW70"/>
      <c r="KVX70"/>
      <c r="KVY70"/>
      <c r="KVZ70"/>
      <c r="KWA70"/>
      <c r="KWB70"/>
      <c r="KWC70"/>
      <c r="KWD70"/>
      <c r="KWE70"/>
      <c r="KWF70"/>
      <c r="KWG70"/>
      <c r="KWH70"/>
      <c r="KWI70"/>
      <c r="KWJ70"/>
      <c r="KWK70"/>
      <c r="KWL70"/>
      <c r="KWM70"/>
      <c r="KWN70"/>
      <c r="KWO70"/>
      <c r="KWP70"/>
      <c r="KWQ70"/>
      <c r="KWR70"/>
      <c r="KWS70"/>
      <c r="KWT70"/>
      <c r="KWU70"/>
      <c r="KWV70"/>
      <c r="KWW70"/>
      <c r="KWX70"/>
      <c r="KWY70"/>
      <c r="KWZ70"/>
      <c r="KXA70"/>
      <c r="KXB70"/>
      <c r="KXC70"/>
      <c r="KXD70"/>
      <c r="KXE70"/>
      <c r="KXF70"/>
      <c r="KXG70"/>
      <c r="KXH70"/>
      <c r="KXI70"/>
      <c r="KXJ70"/>
      <c r="KXK70"/>
      <c r="KXL70"/>
      <c r="KXM70"/>
      <c r="KXN70"/>
      <c r="KXO70"/>
      <c r="KXP70"/>
      <c r="KXQ70"/>
      <c r="KXR70"/>
      <c r="KXS70"/>
      <c r="KXT70"/>
      <c r="KXU70"/>
      <c r="KXV70"/>
      <c r="KXW70"/>
      <c r="KXX70"/>
      <c r="KXY70"/>
      <c r="KXZ70"/>
      <c r="KYA70"/>
      <c r="KYB70"/>
      <c r="KYC70"/>
      <c r="KYD70"/>
      <c r="KYE70"/>
      <c r="KYF70"/>
      <c r="KYG70"/>
      <c r="KYH70"/>
      <c r="KYI70"/>
      <c r="KYJ70"/>
      <c r="KYK70"/>
      <c r="KYL70"/>
      <c r="KYM70"/>
      <c r="KYN70"/>
      <c r="KYO70"/>
      <c r="KYP70"/>
      <c r="KYQ70"/>
      <c r="KYR70"/>
      <c r="KYS70"/>
      <c r="KYT70"/>
      <c r="KYU70"/>
      <c r="KYV70"/>
      <c r="KYW70"/>
      <c r="KYX70"/>
      <c r="KYY70"/>
      <c r="KYZ70"/>
      <c r="KZA70"/>
      <c r="KZB70"/>
      <c r="KZC70"/>
      <c r="KZD70"/>
      <c r="KZE70"/>
      <c r="KZF70"/>
      <c r="KZG70"/>
      <c r="KZH70"/>
      <c r="KZI70"/>
      <c r="KZJ70"/>
      <c r="KZK70"/>
      <c r="KZL70"/>
      <c r="KZM70"/>
      <c r="KZN70"/>
      <c r="KZO70"/>
      <c r="KZP70"/>
      <c r="KZQ70"/>
      <c r="KZR70"/>
      <c r="KZS70"/>
      <c r="KZT70"/>
      <c r="KZU70"/>
      <c r="KZV70"/>
      <c r="KZW70"/>
      <c r="KZX70"/>
      <c r="KZY70"/>
      <c r="KZZ70"/>
      <c r="LAA70"/>
      <c r="LAB70"/>
      <c r="LAC70"/>
      <c r="LAD70"/>
      <c r="LAE70"/>
      <c r="LAF70"/>
      <c r="LAG70"/>
      <c r="LAH70"/>
      <c r="LAI70"/>
      <c r="LAJ70"/>
      <c r="LAK70"/>
      <c r="LAL70"/>
      <c r="LAM70"/>
      <c r="LAN70"/>
      <c r="LAO70"/>
      <c r="LAP70"/>
      <c r="LAQ70"/>
      <c r="LAR70"/>
      <c r="LAS70"/>
      <c r="LAT70"/>
      <c r="LAU70"/>
      <c r="LAV70"/>
      <c r="LAW70"/>
      <c r="LAX70"/>
      <c r="LAY70"/>
      <c r="LAZ70"/>
      <c r="LBA70"/>
      <c r="LBB70"/>
      <c r="LBC70"/>
      <c r="LBD70"/>
      <c r="LBE70"/>
      <c r="LBF70"/>
      <c r="LBG70"/>
      <c r="LBH70"/>
      <c r="LBI70"/>
      <c r="LBJ70"/>
      <c r="LBK70"/>
      <c r="LBL70"/>
      <c r="LBM70"/>
      <c r="LBN70"/>
      <c r="LBO70"/>
      <c r="LBP70"/>
      <c r="LBQ70"/>
      <c r="LBR70"/>
      <c r="LBS70"/>
      <c r="LBT70"/>
      <c r="LBU70"/>
      <c r="LBV70"/>
      <c r="LBW70"/>
      <c r="LBX70"/>
      <c r="LBY70"/>
      <c r="LBZ70"/>
      <c r="LCA70"/>
      <c r="LCB70"/>
      <c r="LCC70"/>
      <c r="LCD70"/>
      <c r="LCE70"/>
      <c r="LCF70"/>
      <c r="LCG70"/>
      <c r="LCH70"/>
      <c r="LCI70"/>
      <c r="LCJ70"/>
      <c r="LCK70"/>
      <c r="LCL70"/>
      <c r="LCM70"/>
      <c r="LCN70"/>
      <c r="LCO70"/>
      <c r="LCP70"/>
      <c r="LCQ70"/>
      <c r="LCR70"/>
      <c r="LCS70"/>
      <c r="LCT70"/>
      <c r="LCU70"/>
      <c r="LCV70"/>
      <c r="LCW70"/>
      <c r="LCX70"/>
      <c r="LCY70"/>
      <c r="LCZ70"/>
      <c r="LDA70"/>
      <c r="LDB70"/>
      <c r="LDC70"/>
      <c r="LDD70"/>
      <c r="LDE70"/>
      <c r="LDF70"/>
      <c r="LDG70"/>
      <c r="LDH70"/>
      <c r="LDI70"/>
      <c r="LDJ70"/>
      <c r="LDK70"/>
      <c r="LDL70"/>
      <c r="LDM70"/>
      <c r="LDN70"/>
      <c r="LDO70"/>
      <c r="LDP70"/>
      <c r="LDQ70"/>
      <c r="LDR70"/>
      <c r="LDS70"/>
      <c r="LDT70"/>
      <c r="LDU70"/>
      <c r="LDV70"/>
      <c r="LDW70"/>
      <c r="LDX70"/>
      <c r="LDY70"/>
      <c r="LDZ70"/>
      <c r="LEA70"/>
      <c r="LEB70"/>
      <c r="LEC70"/>
      <c r="LED70"/>
      <c r="LEE70"/>
      <c r="LEF70"/>
      <c r="LEG70"/>
      <c r="LEH70"/>
      <c r="LEI70"/>
      <c r="LEJ70"/>
      <c r="LEK70"/>
      <c r="LEL70"/>
      <c r="LEM70"/>
      <c r="LEN70"/>
      <c r="LEO70"/>
      <c r="LEP70"/>
      <c r="LEQ70"/>
      <c r="LER70"/>
      <c r="LES70"/>
      <c r="LET70"/>
      <c r="LEU70"/>
      <c r="LEV70"/>
      <c r="LEW70"/>
      <c r="LEX70"/>
      <c r="LEY70"/>
      <c r="LEZ70"/>
      <c r="LFA70"/>
      <c r="LFB70"/>
      <c r="LFC70"/>
      <c r="LFD70"/>
      <c r="LFE70"/>
      <c r="LFF70"/>
      <c r="LFG70"/>
      <c r="LFH70"/>
      <c r="LFI70"/>
      <c r="LFJ70"/>
      <c r="LFK70"/>
      <c r="LFL70"/>
      <c r="LFM70"/>
      <c r="LFN70"/>
      <c r="LFO70"/>
      <c r="LFP70"/>
      <c r="LFQ70"/>
      <c r="LFR70"/>
      <c r="LFS70"/>
      <c r="LFT70"/>
      <c r="LFU70"/>
      <c r="LFV70"/>
      <c r="LFW70"/>
      <c r="LFX70"/>
      <c r="LFY70"/>
      <c r="LFZ70"/>
      <c r="LGA70"/>
      <c r="LGB70"/>
      <c r="LGC70"/>
      <c r="LGD70"/>
      <c r="LGE70"/>
      <c r="LGF70"/>
      <c r="LGG70"/>
      <c r="LGH70"/>
      <c r="LGI70"/>
      <c r="LGJ70"/>
      <c r="LGK70"/>
      <c r="LGL70"/>
      <c r="LGM70"/>
      <c r="LGN70"/>
      <c r="LGO70"/>
      <c r="LGP70"/>
      <c r="LGQ70"/>
      <c r="LGR70"/>
      <c r="LGS70"/>
      <c r="LGT70"/>
      <c r="LGU70"/>
      <c r="LGV70"/>
      <c r="LGW70"/>
      <c r="LGX70"/>
      <c r="LGY70"/>
      <c r="LGZ70"/>
      <c r="LHA70"/>
      <c r="LHB70"/>
      <c r="LHC70"/>
      <c r="LHD70"/>
      <c r="LHE70"/>
      <c r="LHF70"/>
      <c r="LHG70"/>
      <c r="LHH70"/>
      <c r="LHI70"/>
      <c r="LHJ70"/>
      <c r="LHK70"/>
      <c r="LHL70"/>
      <c r="LHM70"/>
      <c r="LHN70"/>
      <c r="LHO70"/>
      <c r="LHP70"/>
      <c r="LHQ70"/>
      <c r="LHR70"/>
      <c r="LHS70"/>
      <c r="LHT70"/>
      <c r="LHU70"/>
      <c r="LHV70"/>
      <c r="LHW70"/>
      <c r="LHX70"/>
      <c r="LHY70"/>
      <c r="LHZ70"/>
      <c r="LIA70"/>
      <c r="LIB70"/>
      <c r="LIC70"/>
      <c r="LID70"/>
      <c r="LIE70"/>
      <c r="LIF70"/>
      <c r="LIG70"/>
      <c r="LIH70"/>
      <c r="LII70"/>
      <c r="LIJ70"/>
      <c r="LIK70"/>
      <c r="LIL70"/>
      <c r="LIM70"/>
      <c r="LIN70"/>
      <c r="LIO70"/>
      <c r="LIP70"/>
      <c r="LIQ70"/>
      <c r="LIR70"/>
      <c r="LIS70"/>
      <c r="LIT70"/>
      <c r="LIU70"/>
      <c r="LIV70"/>
      <c r="LIW70"/>
      <c r="LIX70"/>
      <c r="LIY70"/>
      <c r="LIZ70"/>
      <c r="LJA70"/>
      <c r="LJB70"/>
      <c r="LJC70"/>
      <c r="LJD70"/>
      <c r="LJE70"/>
      <c r="LJF70"/>
      <c r="LJG70"/>
      <c r="LJH70"/>
      <c r="LJI70"/>
      <c r="LJJ70"/>
      <c r="LJK70"/>
      <c r="LJL70"/>
      <c r="LJM70"/>
      <c r="LJN70"/>
      <c r="LJO70"/>
      <c r="LJP70"/>
      <c r="LJQ70"/>
      <c r="LJR70"/>
      <c r="LJS70"/>
      <c r="LJT70"/>
      <c r="LJU70"/>
      <c r="LJV70"/>
      <c r="LJW70"/>
      <c r="LJX70"/>
      <c r="LJY70"/>
      <c r="LJZ70"/>
      <c r="LKA70"/>
      <c r="LKB70"/>
      <c r="LKC70"/>
      <c r="LKD70"/>
      <c r="LKE70"/>
      <c r="LKF70"/>
      <c r="LKG70"/>
      <c r="LKH70"/>
      <c r="LKI70"/>
      <c r="LKJ70"/>
      <c r="LKK70"/>
      <c r="LKL70"/>
      <c r="LKM70"/>
      <c r="LKN70"/>
      <c r="LKO70"/>
      <c r="LKP70"/>
      <c r="LKQ70"/>
      <c r="LKR70"/>
      <c r="LKS70"/>
      <c r="LKT70"/>
      <c r="LKU70"/>
      <c r="LKV70"/>
      <c r="LKW70"/>
      <c r="LKX70"/>
      <c r="LKY70"/>
      <c r="LKZ70"/>
      <c r="LLA70"/>
      <c r="LLB70"/>
      <c r="LLC70"/>
      <c r="LLD70"/>
      <c r="LLE70"/>
      <c r="LLF70"/>
      <c r="LLG70"/>
      <c r="LLH70"/>
      <c r="LLI70"/>
      <c r="LLJ70"/>
      <c r="LLK70"/>
      <c r="LLL70"/>
      <c r="LLM70"/>
      <c r="LLN70"/>
      <c r="LLO70"/>
      <c r="LLP70"/>
      <c r="LLQ70"/>
      <c r="LLR70"/>
      <c r="LLS70"/>
      <c r="LLT70"/>
      <c r="LLU70"/>
      <c r="LLV70"/>
      <c r="LLW70"/>
      <c r="LLX70"/>
      <c r="LLY70"/>
      <c r="LLZ70"/>
      <c r="LMA70"/>
      <c r="LMB70"/>
      <c r="LMC70"/>
      <c r="LMD70"/>
      <c r="LME70"/>
      <c r="LMF70"/>
      <c r="LMG70"/>
      <c r="LMH70"/>
      <c r="LMI70"/>
      <c r="LMJ70"/>
      <c r="LMK70"/>
      <c r="LML70"/>
      <c r="LMM70"/>
      <c r="LMN70"/>
      <c r="LMO70"/>
      <c r="LMP70"/>
      <c r="LMQ70"/>
      <c r="LMR70"/>
      <c r="LMS70"/>
      <c r="LMT70"/>
      <c r="LMU70"/>
      <c r="LMV70"/>
      <c r="LMW70"/>
      <c r="LMX70"/>
      <c r="LMY70"/>
      <c r="LMZ70"/>
      <c r="LNA70"/>
      <c r="LNB70"/>
      <c r="LNC70"/>
      <c r="LND70"/>
      <c r="LNE70"/>
      <c r="LNF70"/>
      <c r="LNG70"/>
      <c r="LNH70"/>
      <c r="LNI70"/>
      <c r="LNJ70"/>
      <c r="LNK70"/>
      <c r="LNL70"/>
      <c r="LNM70"/>
      <c r="LNN70"/>
      <c r="LNO70"/>
      <c r="LNP70"/>
      <c r="LNQ70"/>
      <c r="LNR70"/>
      <c r="LNS70"/>
      <c r="LNT70"/>
      <c r="LNU70"/>
      <c r="LNV70"/>
      <c r="LNW70"/>
      <c r="LNX70"/>
      <c r="LNY70"/>
      <c r="LNZ70"/>
      <c r="LOA70"/>
      <c r="LOB70"/>
      <c r="LOC70"/>
      <c r="LOD70"/>
      <c r="LOE70"/>
      <c r="LOF70"/>
      <c r="LOG70"/>
      <c r="LOH70"/>
      <c r="LOI70"/>
      <c r="LOJ70"/>
      <c r="LOK70"/>
      <c r="LOL70"/>
      <c r="LOM70"/>
      <c r="LON70"/>
      <c r="LOO70"/>
      <c r="LOP70"/>
      <c r="LOQ70"/>
      <c r="LOR70"/>
      <c r="LOS70"/>
      <c r="LOT70"/>
      <c r="LOU70"/>
      <c r="LOV70"/>
      <c r="LOW70"/>
      <c r="LOX70"/>
      <c r="LOY70"/>
      <c r="LOZ70"/>
      <c r="LPA70"/>
      <c r="LPB70"/>
      <c r="LPC70"/>
      <c r="LPD70"/>
      <c r="LPE70"/>
      <c r="LPF70"/>
      <c r="LPG70"/>
      <c r="LPH70"/>
      <c r="LPI70"/>
      <c r="LPJ70"/>
      <c r="LPK70"/>
      <c r="LPL70"/>
      <c r="LPM70"/>
      <c r="LPN70"/>
      <c r="LPO70"/>
      <c r="LPP70"/>
      <c r="LPQ70"/>
      <c r="LPR70"/>
      <c r="LPS70"/>
      <c r="LPT70"/>
      <c r="LPU70"/>
      <c r="LPV70"/>
      <c r="LPW70"/>
      <c r="LPX70"/>
      <c r="LPY70"/>
      <c r="LPZ70"/>
      <c r="LQA70"/>
      <c r="LQB70"/>
      <c r="LQC70"/>
      <c r="LQD70"/>
      <c r="LQE70"/>
      <c r="LQF70"/>
      <c r="LQG70"/>
      <c r="LQH70"/>
      <c r="LQI70"/>
      <c r="LQJ70"/>
      <c r="LQK70"/>
      <c r="LQL70"/>
      <c r="LQM70"/>
      <c r="LQN70"/>
      <c r="LQO70"/>
      <c r="LQP70"/>
      <c r="LQQ70"/>
      <c r="LQR70"/>
      <c r="LQS70"/>
      <c r="LQT70"/>
      <c r="LQU70"/>
      <c r="LQV70"/>
      <c r="LQW70"/>
      <c r="LQX70"/>
      <c r="LQY70"/>
      <c r="LQZ70"/>
      <c r="LRA70"/>
      <c r="LRB70"/>
      <c r="LRC70"/>
      <c r="LRD70"/>
      <c r="LRE70"/>
      <c r="LRF70"/>
      <c r="LRG70"/>
      <c r="LRH70"/>
      <c r="LRI70"/>
      <c r="LRJ70"/>
      <c r="LRK70"/>
      <c r="LRL70"/>
      <c r="LRM70"/>
      <c r="LRN70"/>
      <c r="LRO70"/>
      <c r="LRP70"/>
      <c r="LRQ70"/>
      <c r="LRR70"/>
      <c r="LRS70"/>
      <c r="LRT70"/>
      <c r="LRU70"/>
      <c r="LRV70"/>
      <c r="LRW70"/>
      <c r="LRX70"/>
      <c r="LRY70"/>
      <c r="LRZ70"/>
      <c r="LSA70"/>
      <c r="LSB70"/>
      <c r="LSC70"/>
      <c r="LSD70"/>
      <c r="LSE70"/>
      <c r="LSF70"/>
      <c r="LSG70"/>
      <c r="LSH70"/>
      <c r="LSI70"/>
      <c r="LSJ70"/>
      <c r="LSK70"/>
      <c r="LSL70"/>
      <c r="LSM70"/>
      <c r="LSN70"/>
      <c r="LSO70"/>
      <c r="LSP70"/>
      <c r="LSQ70"/>
      <c r="LSR70"/>
      <c r="LSS70"/>
      <c r="LST70"/>
      <c r="LSU70"/>
      <c r="LSV70"/>
      <c r="LSW70"/>
      <c r="LSX70"/>
      <c r="LSY70"/>
      <c r="LSZ70"/>
      <c r="LTA70"/>
      <c r="LTB70"/>
      <c r="LTC70"/>
      <c r="LTD70"/>
      <c r="LTE70"/>
      <c r="LTF70"/>
      <c r="LTG70"/>
      <c r="LTH70"/>
      <c r="LTI70"/>
      <c r="LTJ70"/>
      <c r="LTK70"/>
      <c r="LTL70"/>
      <c r="LTM70"/>
      <c r="LTN70"/>
      <c r="LTO70"/>
      <c r="LTP70"/>
      <c r="LTQ70"/>
      <c r="LTR70"/>
      <c r="LTS70"/>
      <c r="LTT70"/>
      <c r="LTU70"/>
      <c r="LTV70"/>
      <c r="LTW70"/>
      <c r="LTX70"/>
      <c r="LTY70"/>
      <c r="LTZ70"/>
      <c r="LUA70"/>
      <c r="LUB70"/>
      <c r="LUC70"/>
      <c r="LUD70"/>
      <c r="LUE70"/>
      <c r="LUF70"/>
      <c r="LUG70"/>
      <c r="LUH70"/>
      <c r="LUI70"/>
      <c r="LUJ70"/>
      <c r="LUK70"/>
      <c r="LUL70"/>
      <c r="LUM70"/>
      <c r="LUN70"/>
      <c r="LUO70"/>
      <c r="LUP70"/>
      <c r="LUQ70"/>
      <c r="LUR70"/>
      <c r="LUS70"/>
      <c r="LUT70"/>
      <c r="LUU70"/>
      <c r="LUV70"/>
      <c r="LUW70"/>
      <c r="LUX70"/>
      <c r="LUY70"/>
      <c r="LUZ70"/>
      <c r="LVA70"/>
      <c r="LVB70"/>
      <c r="LVC70"/>
      <c r="LVD70"/>
      <c r="LVE70"/>
      <c r="LVF70"/>
      <c r="LVG70"/>
      <c r="LVH70"/>
      <c r="LVI70"/>
      <c r="LVJ70"/>
      <c r="LVK70"/>
      <c r="LVL70"/>
      <c r="LVM70"/>
      <c r="LVN70"/>
      <c r="LVO70"/>
      <c r="LVP70"/>
      <c r="LVQ70"/>
      <c r="LVR70"/>
      <c r="LVS70"/>
      <c r="LVT70"/>
      <c r="LVU70"/>
      <c r="LVV70"/>
      <c r="LVW70"/>
      <c r="LVX70"/>
      <c r="LVY70"/>
      <c r="LVZ70"/>
      <c r="LWA70"/>
      <c r="LWB70"/>
      <c r="LWC70"/>
      <c r="LWD70"/>
      <c r="LWE70"/>
      <c r="LWF70"/>
      <c r="LWG70"/>
      <c r="LWH70"/>
      <c r="LWI70"/>
      <c r="LWJ70"/>
      <c r="LWK70"/>
      <c r="LWL70"/>
      <c r="LWM70"/>
      <c r="LWN70"/>
      <c r="LWO70"/>
      <c r="LWP70"/>
      <c r="LWQ70"/>
      <c r="LWR70"/>
      <c r="LWS70"/>
      <c r="LWT70"/>
      <c r="LWU70"/>
      <c r="LWV70"/>
      <c r="LWW70"/>
      <c r="LWX70"/>
      <c r="LWY70"/>
      <c r="LWZ70"/>
      <c r="LXA70"/>
      <c r="LXB70"/>
      <c r="LXC70"/>
      <c r="LXD70"/>
      <c r="LXE70"/>
      <c r="LXF70"/>
      <c r="LXG70"/>
      <c r="LXH70"/>
      <c r="LXI70"/>
      <c r="LXJ70"/>
      <c r="LXK70"/>
      <c r="LXL70"/>
      <c r="LXM70"/>
      <c r="LXN70"/>
      <c r="LXO70"/>
      <c r="LXP70"/>
      <c r="LXQ70"/>
      <c r="LXR70"/>
      <c r="LXS70"/>
      <c r="LXT70"/>
      <c r="LXU70"/>
      <c r="LXV70"/>
      <c r="LXW70"/>
      <c r="LXX70"/>
      <c r="LXY70"/>
      <c r="LXZ70"/>
      <c r="LYA70"/>
      <c r="LYB70"/>
      <c r="LYC70"/>
      <c r="LYD70"/>
      <c r="LYE70"/>
      <c r="LYF70"/>
      <c r="LYG70"/>
      <c r="LYH70"/>
      <c r="LYI70"/>
      <c r="LYJ70"/>
      <c r="LYK70"/>
      <c r="LYL70"/>
      <c r="LYM70"/>
      <c r="LYN70"/>
      <c r="LYO70"/>
      <c r="LYP70"/>
      <c r="LYQ70"/>
      <c r="LYR70"/>
      <c r="LYS70"/>
      <c r="LYT70"/>
      <c r="LYU70"/>
      <c r="LYV70"/>
      <c r="LYW70"/>
      <c r="LYX70"/>
      <c r="LYY70"/>
      <c r="LYZ70"/>
      <c r="LZA70"/>
      <c r="LZB70"/>
      <c r="LZC70"/>
      <c r="LZD70"/>
      <c r="LZE70"/>
      <c r="LZF70"/>
      <c r="LZG70"/>
      <c r="LZH70"/>
      <c r="LZI70"/>
      <c r="LZJ70"/>
      <c r="LZK70"/>
      <c r="LZL70"/>
      <c r="LZM70"/>
      <c r="LZN70"/>
      <c r="LZO70"/>
      <c r="LZP70"/>
      <c r="LZQ70"/>
      <c r="LZR70"/>
      <c r="LZS70"/>
      <c r="LZT70"/>
      <c r="LZU70"/>
      <c r="LZV70"/>
      <c r="LZW70"/>
      <c r="LZX70"/>
      <c r="LZY70"/>
      <c r="LZZ70"/>
      <c r="MAA70"/>
      <c r="MAB70"/>
      <c r="MAC70"/>
      <c r="MAD70"/>
      <c r="MAE70"/>
      <c r="MAF70"/>
      <c r="MAG70"/>
      <c r="MAH70"/>
      <c r="MAI70"/>
      <c r="MAJ70"/>
      <c r="MAK70"/>
      <c r="MAL70"/>
      <c r="MAM70"/>
      <c r="MAN70"/>
      <c r="MAO70"/>
      <c r="MAP70"/>
      <c r="MAQ70"/>
      <c r="MAR70"/>
      <c r="MAS70"/>
      <c r="MAT70"/>
      <c r="MAU70"/>
      <c r="MAV70"/>
      <c r="MAW70"/>
      <c r="MAX70"/>
      <c r="MAY70"/>
      <c r="MAZ70"/>
      <c r="MBA70"/>
      <c r="MBB70"/>
      <c r="MBC70"/>
      <c r="MBD70"/>
      <c r="MBE70"/>
      <c r="MBF70"/>
      <c r="MBG70"/>
      <c r="MBH70"/>
      <c r="MBI70"/>
      <c r="MBJ70"/>
      <c r="MBK70"/>
      <c r="MBL70"/>
      <c r="MBM70"/>
      <c r="MBN70"/>
      <c r="MBO70"/>
      <c r="MBP70"/>
      <c r="MBQ70"/>
      <c r="MBR70"/>
      <c r="MBS70"/>
      <c r="MBT70"/>
      <c r="MBU70"/>
      <c r="MBV70"/>
      <c r="MBW70"/>
      <c r="MBX70"/>
      <c r="MBY70"/>
      <c r="MBZ70"/>
      <c r="MCA70"/>
      <c r="MCB70"/>
      <c r="MCC70"/>
      <c r="MCD70"/>
      <c r="MCE70"/>
      <c r="MCF70"/>
      <c r="MCG70"/>
      <c r="MCH70"/>
      <c r="MCI70"/>
      <c r="MCJ70"/>
      <c r="MCK70"/>
      <c r="MCL70"/>
      <c r="MCM70"/>
      <c r="MCN70"/>
      <c r="MCO70"/>
      <c r="MCP70"/>
      <c r="MCQ70"/>
      <c r="MCR70"/>
      <c r="MCS70"/>
      <c r="MCT70"/>
      <c r="MCU70"/>
      <c r="MCV70"/>
      <c r="MCW70"/>
      <c r="MCX70"/>
      <c r="MCY70"/>
      <c r="MCZ70"/>
      <c r="MDA70"/>
      <c r="MDB70"/>
      <c r="MDC70"/>
      <c r="MDD70"/>
      <c r="MDE70"/>
      <c r="MDF70"/>
      <c r="MDG70"/>
      <c r="MDH70"/>
      <c r="MDI70"/>
      <c r="MDJ70"/>
      <c r="MDK70"/>
      <c r="MDL70"/>
      <c r="MDM70"/>
      <c r="MDN70"/>
      <c r="MDO70"/>
      <c r="MDP70"/>
      <c r="MDQ70"/>
      <c r="MDR70"/>
      <c r="MDS70"/>
      <c r="MDT70"/>
      <c r="MDU70"/>
      <c r="MDV70"/>
      <c r="MDW70"/>
      <c r="MDX70"/>
      <c r="MDY70"/>
      <c r="MDZ70"/>
      <c r="MEA70"/>
      <c r="MEB70"/>
      <c r="MEC70"/>
      <c r="MED70"/>
      <c r="MEE70"/>
      <c r="MEF70"/>
      <c r="MEG70"/>
      <c r="MEH70"/>
      <c r="MEI70"/>
      <c r="MEJ70"/>
      <c r="MEK70"/>
      <c r="MEL70"/>
      <c r="MEM70"/>
      <c r="MEN70"/>
      <c r="MEO70"/>
      <c r="MEP70"/>
      <c r="MEQ70"/>
      <c r="MER70"/>
      <c r="MES70"/>
      <c r="MET70"/>
      <c r="MEU70"/>
      <c r="MEV70"/>
      <c r="MEW70"/>
      <c r="MEX70"/>
      <c r="MEY70"/>
      <c r="MEZ70"/>
      <c r="MFA70"/>
      <c r="MFB70"/>
      <c r="MFC70"/>
      <c r="MFD70"/>
      <c r="MFE70"/>
      <c r="MFF70"/>
      <c r="MFG70"/>
      <c r="MFH70"/>
      <c r="MFI70"/>
      <c r="MFJ70"/>
      <c r="MFK70"/>
      <c r="MFL70"/>
      <c r="MFM70"/>
      <c r="MFN70"/>
      <c r="MFO70"/>
      <c r="MFP70"/>
      <c r="MFQ70"/>
      <c r="MFR70"/>
      <c r="MFS70"/>
      <c r="MFT70"/>
      <c r="MFU70"/>
      <c r="MFV70"/>
      <c r="MFW70"/>
      <c r="MFX70"/>
      <c r="MFY70"/>
      <c r="MFZ70"/>
      <c r="MGA70"/>
      <c r="MGB70"/>
      <c r="MGC70"/>
      <c r="MGD70"/>
      <c r="MGE70"/>
      <c r="MGF70"/>
      <c r="MGG70"/>
      <c r="MGH70"/>
      <c r="MGI70"/>
      <c r="MGJ70"/>
      <c r="MGK70"/>
      <c r="MGL70"/>
      <c r="MGM70"/>
      <c r="MGN70"/>
      <c r="MGO70"/>
      <c r="MGP70"/>
      <c r="MGQ70"/>
      <c r="MGR70"/>
      <c r="MGS70"/>
      <c r="MGT70"/>
      <c r="MGU70"/>
      <c r="MGV70"/>
      <c r="MGW70"/>
      <c r="MGX70"/>
      <c r="MGY70"/>
      <c r="MGZ70"/>
      <c r="MHA70"/>
      <c r="MHB70"/>
      <c r="MHC70"/>
      <c r="MHD70"/>
      <c r="MHE70"/>
      <c r="MHF70"/>
      <c r="MHG70"/>
      <c r="MHH70"/>
      <c r="MHI70"/>
      <c r="MHJ70"/>
      <c r="MHK70"/>
      <c r="MHL70"/>
      <c r="MHM70"/>
      <c r="MHN70"/>
      <c r="MHO70"/>
      <c r="MHP70"/>
      <c r="MHQ70"/>
      <c r="MHR70"/>
      <c r="MHS70"/>
      <c r="MHT70"/>
      <c r="MHU70"/>
      <c r="MHV70"/>
      <c r="MHW70"/>
      <c r="MHX70"/>
      <c r="MHY70"/>
      <c r="MHZ70"/>
      <c r="MIA70"/>
      <c r="MIB70"/>
      <c r="MIC70"/>
      <c r="MID70"/>
      <c r="MIE70"/>
      <c r="MIF70"/>
      <c r="MIG70"/>
      <c r="MIH70"/>
      <c r="MII70"/>
      <c r="MIJ70"/>
      <c r="MIK70"/>
      <c r="MIL70"/>
      <c r="MIM70"/>
      <c r="MIN70"/>
      <c r="MIO70"/>
      <c r="MIP70"/>
      <c r="MIQ70"/>
      <c r="MIR70"/>
      <c r="MIS70"/>
      <c r="MIT70"/>
      <c r="MIU70"/>
      <c r="MIV70"/>
      <c r="MIW70"/>
      <c r="MIX70"/>
      <c r="MIY70"/>
      <c r="MIZ70"/>
      <c r="MJA70"/>
      <c r="MJB70"/>
      <c r="MJC70"/>
      <c r="MJD70"/>
      <c r="MJE70"/>
      <c r="MJF70"/>
      <c r="MJG70"/>
      <c r="MJH70"/>
      <c r="MJI70"/>
      <c r="MJJ70"/>
      <c r="MJK70"/>
      <c r="MJL70"/>
      <c r="MJM70"/>
      <c r="MJN70"/>
      <c r="MJO70"/>
      <c r="MJP70"/>
      <c r="MJQ70"/>
      <c r="MJR70"/>
      <c r="MJS70"/>
      <c r="MJT70"/>
      <c r="MJU70"/>
      <c r="MJV70"/>
      <c r="MJW70"/>
      <c r="MJX70"/>
      <c r="MJY70"/>
      <c r="MJZ70"/>
      <c r="MKA70"/>
      <c r="MKB70"/>
      <c r="MKC70"/>
      <c r="MKD70"/>
      <c r="MKE70"/>
      <c r="MKF70"/>
      <c r="MKG70"/>
      <c r="MKH70"/>
      <c r="MKI70"/>
      <c r="MKJ70"/>
      <c r="MKK70"/>
      <c r="MKL70"/>
      <c r="MKM70"/>
      <c r="MKN70"/>
      <c r="MKO70"/>
      <c r="MKP70"/>
      <c r="MKQ70"/>
      <c r="MKR70"/>
      <c r="MKS70"/>
      <c r="MKT70"/>
      <c r="MKU70"/>
      <c r="MKV70"/>
      <c r="MKW70"/>
      <c r="MKX70"/>
      <c r="MKY70"/>
      <c r="MKZ70"/>
      <c r="MLA70"/>
      <c r="MLB70"/>
      <c r="MLC70"/>
      <c r="MLD70"/>
      <c r="MLE70"/>
      <c r="MLF70"/>
      <c r="MLG70"/>
      <c r="MLH70"/>
      <c r="MLI70"/>
      <c r="MLJ70"/>
      <c r="MLK70"/>
      <c r="MLL70"/>
      <c r="MLM70"/>
      <c r="MLN70"/>
      <c r="MLO70"/>
      <c r="MLP70"/>
      <c r="MLQ70"/>
      <c r="MLR70"/>
      <c r="MLS70"/>
      <c r="MLT70"/>
      <c r="MLU70"/>
      <c r="MLV70"/>
      <c r="MLW70"/>
      <c r="MLX70"/>
      <c r="MLY70"/>
      <c r="MLZ70"/>
      <c r="MMA70"/>
      <c r="MMB70"/>
      <c r="MMC70"/>
      <c r="MMD70"/>
      <c r="MME70"/>
      <c r="MMF70"/>
      <c r="MMG70"/>
      <c r="MMH70"/>
      <c r="MMI70"/>
      <c r="MMJ70"/>
      <c r="MMK70"/>
      <c r="MML70"/>
      <c r="MMM70"/>
      <c r="MMN70"/>
      <c r="MMO70"/>
      <c r="MMP70"/>
      <c r="MMQ70"/>
      <c r="MMR70"/>
      <c r="MMS70"/>
      <c r="MMT70"/>
      <c r="MMU70"/>
      <c r="MMV70"/>
      <c r="MMW70"/>
      <c r="MMX70"/>
      <c r="MMY70"/>
      <c r="MMZ70"/>
      <c r="MNA70"/>
      <c r="MNB70"/>
      <c r="MNC70"/>
      <c r="MND70"/>
      <c r="MNE70"/>
      <c r="MNF70"/>
      <c r="MNG70"/>
      <c r="MNH70"/>
      <c r="MNI70"/>
      <c r="MNJ70"/>
      <c r="MNK70"/>
      <c r="MNL70"/>
      <c r="MNM70"/>
      <c r="MNN70"/>
      <c r="MNO70"/>
      <c r="MNP70"/>
      <c r="MNQ70"/>
      <c r="MNR70"/>
      <c r="MNS70"/>
      <c r="MNT70"/>
      <c r="MNU70"/>
      <c r="MNV70"/>
      <c r="MNW70"/>
      <c r="MNX70"/>
      <c r="MNY70"/>
      <c r="MNZ70"/>
      <c r="MOA70"/>
      <c r="MOB70"/>
      <c r="MOC70"/>
      <c r="MOD70"/>
      <c r="MOE70"/>
      <c r="MOF70"/>
      <c r="MOG70"/>
      <c r="MOH70"/>
      <c r="MOI70"/>
      <c r="MOJ70"/>
      <c r="MOK70"/>
      <c r="MOL70"/>
      <c r="MOM70"/>
      <c r="MON70"/>
      <c r="MOO70"/>
      <c r="MOP70"/>
      <c r="MOQ70"/>
      <c r="MOR70"/>
      <c r="MOS70"/>
      <c r="MOT70"/>
      <c r="MOU70"/>
      <c r="MOV70"/>
      <c r="MOW70"/>
      <c r="MOX70"/>
      <c r="MOY70"/>
      <c r="MOZ70"/>
      <c r="MPA70"/>
      <c r="MPB70"/>
      <c r="MPC70"/>
      <c r="MPD70"/>
      <c r="MPE70"/>
      <c r="MPF70"/>
      <c r="MPG70"/>
      <c r="MPH70"/>
      <c r="MPI70"/>
      <c r="MPJ70"/>
      <c r="MPK70"/>
      <c r="MPL70"/>
      <c r="MPM70"/>
      <c r="MPN70"/>
      <c r="MPO70"/>
      <c r="MPP70"/>
      <c r="MPQ70"/>
      <c r="MPR70"/>
      <c r="MPS70"/>
      <c r="MPT70"/>
      <c r="MPU70"/>
      <c r="MPV70"/>
      <c r="MPW70"/>
      <c r="MPX70"/>
      <c r="MPY70"/>
      <c r="MPZ70"/>
      <c r="MQA70"/>
      <c r="MQB70"/>
      <c r="MQC70"/>
      <c r="MQD70"/>
      <c r="MQE70"/>
      <c r="MQF70"/>
      <c r="MQG70"/>
      <c r="MQH70"/>
      <c r="MQI70"/>
      <c r="MQJ70"/>
      <c r="MQK70"/>
      <c r="MQL70"/>
      <c r="MQM70"/>
      <c r="MQN70"/>
      <c r="MQO70"/>
      <c r="MQP70"/>
      <c r="MQQ70"/>
      <c r="MQR70"/>
      <c r="MQS70"/>
      <c r="MQT70"/>
      <c r="MQU70"/>
      <c r="MQV70"/>
      <c r="MQW70"/>
      <c r="MQX70"/>
      <c r="MQY70"/>
      <c r="MQZ70"/>
      <c r="MRA70"/>
      <c r="MRB70"/>
      <c r="MRC70"/>
      <c r="MRD70"/>
      <c r="MRE70"/>
      <c r="MRF70"/>
      <c r="MRG70"/>
      <c r="MRH70"/>
      <c r="MRI70"/>
      <c r="MRJ70"/>
      <c r="MRK70"/>
      <c r="MRL70"/>
      <c r="MRM70"/>
      <c r="MRN70"/>
      <c r="MRO70"/>
      <c r="MRP70"/>
      <c r="MRQ70"/>
      <c r="MRR70"/>
      <c r="MRS70"/>
      <c r="MRT70"/>
      <c r="MRU70"/>
      <c r="MRV70"/>
      <c r="MRW70"/>
      <c r="MRX70"/>
      <c r="MRY70"/>
      <c r="MRZ70"/>
      <c r="MSA70"/>
      <c r="MSB70"/>
      <c r="MSC70"/>
      <c r="MSD70"/>
      <c r="MSE70"/>
      <c r="MSF70"/>
      <c r="MSG70"/>
      <c r="MSH70"/>
      <c r="MSI70"/>
      <c r="MSJ70"/>
      <c r="MSK70"/>
      <c r="MSL70"/>
      <c r="MSM70"/>
      <c r="MSN70"/>
      <c r="MSO70"/>
      <c r="MSP70"/>
      <c r="MSQ70"/>
      <c r="MSR70"/>
      <c r="MSS70"/>
      <c r="MST70"/>
      <c r="MSU70"/>
      <c r="MSV70"/>
      <c r="MSW70"/>
      <c r="MSX70"/>
      <c r="MSY70"/>
      <c r="MSZ70"/>
      <c r="MTA70"/>
      <c r="MTB70"/>
      <c r="MTC70"/>
      <c r="MTD70"/>
      <c r="MTE70"/>
      <c r="MTF70"/>
      <c r="MTG70"/>
      <c r="MTH70"/>
      <c r="MTI70"/>
      <c r="MTJ70"/>
      <c r="MTK70"/>
      <c r="MTL70"/>
      <c r="MTM70"/>
      <c r="MTN70"/>
      <c r="MTO70"/>
      <c r="MTP70"/>
      <c r="MTQ70"/>
      <c r="MTR70"/>
      <c r="MTS70"/>
      <c r="MTT70"/>
      <c r="MTU70"/>
      <c r="MTV70"/>
      <c r="MTW70"/>
      <c r="MTX70"/>
      <c r="MTY70"/>
      <c r="MTZ70"/>
      <c r="MUA70"/>
      <c r="MUB70"/>
      <c r="MUC70"/>
      <c r="MUD70"/>
      <c r="MUE70"/>
      <c r="MUF70"/>
      <c r="MUG70"/>
      <c r="MUH70"/>
      <c r="MUI70"/>
      <c r="MUJ70"/>
      <c r="MUK70"/>
      <c r="MUL70"/>
      <c r="MUM70"/>
      <c r="MUN70"/>
      <c r="MUO70"/>
      <c r="MUP70"/>
      <c r="MUQ70"/>
      <c r="MUR70"/>
      <c r="MUS70"/>
      <c r="MUT70"/>
      <c r="MUU70"/>
      <c r="MUV70"/>
      <c r="MUW70"/>
      <c r="MUX70"/>
      <c r="MUY70"/>
      <c r="MUZ70"/>
      <c r="MVA70"/>
      <c r="MVB70"/>
      <c r="MVC70"/>
      <c r="MVD70"/>
      <c r="MVE70"/>
      <c r="MVF70"/>
      <c r="MVG70"/>
      <c r="MVH70"/>
      <c r="MVI70"/>
      <c r="MVJ70"/>
      <c r="MVK70"/>
      <c r="MVL70"/>
      <c r="MVM70"/>
      <c r="MVN70"/>
      <c r="MVO70"/>
      <c r="MVP70"/>
      <c r="MVQ70"/>
      <c r="MVR70"/>
      <c r="MVS70"/>
      <c r="MVT70"/>
      <c r="MVU70"/>
      <c r="MVV70"/>
      <c r="MVW70"/>
      <c r="MVX70"/>
      <c r="MVY70"/>
      <c r="MVZ70"/>
      <c r="MWA70"/>
      <c r="MWB70"/>
      <c r="MWC70"/>
      <c r="MWD70"/>
      <c r="MWE70"/>
      <c r="MWF70"/>
      <c r="MWG70"/>
      <c r="MWH70"/>
      <c r="MWI70"/>
      <c r="MWJ70"/>
      <c r="MWK70"/>
      <c r="MWL70"/>
      <c r="MWM70"/>
      <c r="MWN70"/>
      <c r="MWO70"/>
      <c r="MWP70"/>
      <c r="MWQ70"/>
      <c r="MWR70"/>
      <c r="MWS70"/>
      <c r="MWT70"/>
      <c r="MWU70"/>
      <c r="MWV70"/>
      <c r="MWW70"/>
      <c r="MWX70"/>
      <c r="MWY70"/>
      <c r="MWZ70"/>
      <c r="MXA70"/>
      <c r="MXB70"/>
      <c r="MXC70"/>
      <c r="MXD70"/>
      <c r="MXE70"/>
      <c r="MXF70"/>
      <c r="MXG70"/>
      <c r="MXH70"/>
      <c r="MXI70"/>
      <c r="MXJ70"/>
      <c r="MXK70"/>
      <c r="MXL70"/>
      <c r="MXM70"/>
      <c r="MXN70"/>
      <c r="MXO70"/>
      <c r="MXP70"/>
      <c r="MXQ70"/>
      <c r="MXR70"/>
      <c r="MXS70"/>
      <c r="MXT70"/>
      <c r="MXU70"/>
      <c r="MXV70"/>
      <c r="MXW70"/>
      <c r="MXX70"/>
      <c r="MXY70"/>
      <c r="MXZ70"/>
      <c r="MYA70"/>
      <c r="MYB70"/>
      <c r="MYC70"/>
      <c r="MYD70"/>
      <c r="MYE70"/>
      <c r="MYF70"/>
      <c r="MYG70"/>
      <c r="MYH70"/>
      <c r="MYI70"/>
      <c r="MYJ70"/>
      <c r="MYK70"/>
      <c r="MYL70"/>
      <c r="MYM70"/>
      <c r="MYN70"/>
      <c r="MYO70"/>
      <c r="MYP70"/>
      <c r="MYQ70"/>
      <c r="MYR70"/>
      <c r="MYS70"/>
      <c r="MYT70"/>
      <c r="MYU70"/>
      <c r="MYV70"/>
      <c r="MYW70"/>
      <c r="MYX70"/>
      <c r="MYY70"/>
      <c r="MYZ70"/>
      <c r="MZA70"/>
      <c r="MZB70"/>
      <c r="MZC70"/>
      <c r="MZD70"/>
      <c r="MZE70"/>
      <c r="MZF70"/>
      <c r="MZG70"/>
      <c r="MZH70"/>
      <c r="MZI70"/>
      <c r="MZJ70"/>
      <c r="MZK70"/>
      <c r="MZL70"/>
      <c r="MZM70"/>
      <c r="MZN70"/>
      <c r="MZO70"/>
      <c r="MZP70"/>
      <c r="MZQ70"/>
      <c r="MZR70"/>
      <c r="MZS70"/>
      <c r="MZT70"/>
      <c r="MZU70"/>
      <c r="MZV70"/>
      <c r="MZW70"/>
      <c r="MZX70"/>
      <c r="MZY70"/>
      <c r="MZZ70"/>
      <c r="NAA70"/>
      <c r="NAB70"/>
      <c r="NAC70"/>
      <c r="NAD70"/>
      <c r="NAE70"/>
      <c r="NAF70"/>
      <c r="NAG70"/>
      <c r="NAH70"/>
      <c r="NAI70"/>
      <c r="NAJ70"/>
      <c r="NAK70"/>
      <c r="NAL70"/>
      <c r="NAM70"/>
      <c r="NAN70"/>
      <c r="NAO70"/>
      <c r="NAP70"/>
      <c r="NAQ70"/>
      <c r="NAR70"/>
      <c r="NAS70"/>
      <c r="NAT70"/>
      <c r="NAU70"/>
      <c r="NAV70"/>
      <c r="NAW70"/>
      <c r="NAX70"/>
      <c r="NAY70"/>
      <c r="NAZ70"/>
      <c r="NBA70"/>
      <c r="NBB70"/>
      <c r="NBC70"/>
      <c r="NBD70"/>
      <c r="NBE70"/>
      <c r="NBF70"/>
      <c r="NBG70"/>
      <c r="NBH70"/>
      <c r="NBI70"/>
      <c r="NBJ70"/>
      <c r="NBK70"/>
      <c r="NBL70"/>
      <c r="NBM70"/>
      <c r="NBN70"/>
      <c r="NBO70"/>
      <c r="NBP70"/>
      <c r="NBQ70"/>
      <c r="NBR70"/>
      <c r="NBS70"/>
      <c r="NBT70"/>
      <c r="NBU70"/>
      <c r="NBV70"/>
      <c r="NBW70"/>
      <c r="NBX70"/>
      <c r="NBY70"/>
      <c r="NBZ70"/>
      <c r="NCA70"/>
      <c r="NCB70"/>
      <c r="NCC70"/>
      <c r="NCD70"/>
      <c r="NCE70"/>
      <c r="NCF70"/>
      <c r="NCG70"/>
      <c r="NCH70"/>
      <c r="NCI70"/>
      <c r="NCJ70"/>
      <c r="NCK70"/>
      <c r="NCL70"/>
      <c r="NCM70"/>
      <c r="NCN70"/>
      <c r="NCO70"/>
      <c r="NCP70"/>
      <c r="NCQ70"/>
      <c r="NCR70"/>
      <c r="NCS70"/>
      <c r="NCT70"/>
      <c r="NCU70"/>
      <c r="NCV70"/>
      <c r="NCW70"/>
      <c r="NCX70"/>
      <c r="NCY70"/>
      <c r="NCZ70"/>
      <c r="NDA70"/>
      <c r="NDB70"/>
      <c r="NDC70"/>
      <c r="NDD70"/>
      <c r="NDE70"/>
      <c r="NDF70"/>
      <c r="NDG70"/>
      <c r="NDH70"/>
      <c r="NDI70"/>
      <c r="NDJ70"/>
      <c r="NDK70"/>
      <c r="NDL70"/>
      <c r="NDM70"/>
      <c r="NDN70"/>
      <c r="NDO70"/>
      <c r="NDP70"/>
      <c r="NDQ70"/>
      <c r="NDR70"/>
      <c r="NDS70"/>
      <c r="NDT70"/>
      <c r="NDU70"/>
      <c r="NDV70"/>
      <c r="NDW70"/>
      <c r="NDX70"/>
      <c r="NDY70"/>
      <c r="NDZ70"/>
      <c r="NEA70"/>
      <c r="NEB70"/>
      <c r="NEC70"/>
      <c r="NED70"/>
      <c r="NEE70"/>
      <c r="NEF70"/>
      <c r="NEG70"/>
      <c r="NEH70"/>
      <c r="NEI70"/>
      <c r="NEJ70"/>
      <c r="NEK70"/>
      <c r="NEL70"/>
      <c r="NEM70"/>
      <c r="NEN70"/>
      <c r="NEO70"/>
      <c r="NEP70"/>
      <c r="NEQ70"/>
      <c r="NER70"/>
      <c r="NES70"/>
      <c r="NET70"/>
      <c r="NEU70"/>
      <c r="NEV70"/>
      <c r="NEW70"/>
      <c r="NEX70"/>
      <c r="NEY70"/>
      <c r="NEZ70"/>
      <c r="NFA70"/>
      <c r="NFB70"/>
      <c r="NFC70"/>
      <c r="NFD70"/>
      <c r="NFE70"/>
      <c r="NFF70"/>
      <c r="NFG70"/>
      <c r="NFH70"/>
      <c r="NFI70"/>
      <c r="NFJ70"/>
      <c r="NFK70"/>
      <c r="NFL70"/>
      <c r="NFM70"/>
      <c r="NFN70"/>
      <c r="NFO70"/>
      <c r="NFP70"/>
      <c r="NFQ70"/>
      <c r="NFR70"/>
      <c r="NFS70"/>
      <c r="NFT70"/>
      <c r="NFU70"/>
      <c r="NFV70"/>
      <c r="NFW70"/>
      <c r="NFX70"/>
      <c r="NFY70"/>
      <c r="NFZ70"/>
      <c r="NGA70"/>
      <c r="NGB70"/>
      <c r="NGC70"/>
      <c r="NGD70"/>
      <c r="NGE70"/>
      <c r="NGF70"/>
      <c r="NGG70"/>
      <c r="NGH70"/>
      <c r="NGI70"/>
      <c r="NGJ70"/>
      <c r="NGK70"/>
      <c r="NGL70"/>
      <c r="NGM70"/>
      <c r="NGN70"/>
      <c r="NGO70"/>
      <c r="NGP70"/>
      <c r="NGQ70"/>
      <c r="NGR70"/>
      <c r="NGS70"/>
      <c r="NGT70"/>
      <c r="NGU70"/>
      <c r="NGV70"/>
      <c r="NGW70"/>
      <c r="NGX70"/>
      <c r="NGY70"/>
      <c r="NGZ70"/>
      <c r="NHA70"/>
      <c r="NHB70"/>
      <c r="NHC70"/>
      <c r="NHD70"/>
      <c r="NHE70"/>
      <c r="NHF70"/>
      <c r="NHG70"/>
      <c r="NHH70"/>
      <c r="NHI70"/>
      <c r="NHJ70"/>
      <c r="NHK70"/>
      <c r="NHL70"/>
      <c r="NHM70"/>
      <c r="NHN70"/>
      <c r="NHO70"/>
      <c r="NHP70"/>
      <c r="NHQ70"/>
      <c r="NHR70"/>
      <c r="NHS70"/>
      <c r="NHT70"/>
      <c r="NHU70"/>
      <c r="NHV70"/>
      <c r="NHW70"/>
      <c r="NHX70"/>
      <c r="NHY70"/>
      <c r="NHZ70"/>
      <c r="NIA70"/>
      <c r="NIB70"/>
      <c r="NIC70"/>
      <c r="NID70"/>
      <c r="NIE70"/>
      <c r="NIF70"/>
      <c r="NIG70"/>
      <c r="NIH70"/>
      <c r="NII70"/>
      <c r="NIJ70"/>
      <c r="NIK70"/>
      <c r="NIL70"/>
      <c r="NIM70"/>
      <c r="NIN70"/>
      <c r="NIO70"/>
      <c r="NIP70"/>
      <c r="NIQ70"/>
      <c r="NIR70"/>
      <c r="NIS70"/>
      <c r="NIT70"/>
      <c r="NIU70"/>
      <c r="NIV70"/>
      <c r="NIW70"/>
      <c r="NIX70"/>
      <c r="NIY70"/>
      <c r="NIZ70"/>
      <c r="NJA70"/>
      <c r="NJB70"/>
      <c r="NJC70"/>
      <c r="NJD70"/>
      <c r="NJE70"/>
      <c r="NJF70"/>
      <c r="NJG70"/>
      <c r="NJH70"/>
      <c r="NJI70"/>
      <c r="NJJ70"/>
      <c r="NJK70"/>
      <c r="NJL70"/>
      <c r="NJM70"/>
      <c r="NJN70"/>
      <c r="NJO70"/>
      <c r="NJP70"/>
      <c r="NJQ70"/>
      <c r="NJR70"/>
      <c r="NJS70"/>
      <c r="NJT70"/>
      <c r="NJU70"/>
      <c r="NJV70"/>
      <c r="NJW70"/>
      <c r="NJX70"/>
      <c r="NJY70"/>
      <c r="NJZ70"/>
      <c r="NKA70"/>
      <c r="NKB70"/>
      <c r="NKC70"/>
      <c r="NKD70"/>
      <c r="NKE70"/>
      <c r="NKF70"/>
      <c r="NKG70"/>
      <c r="NKH70"/>
      <c r="NKI70"/>
      <c r="NKJ70"/>
      <c r="NKK70"/>
      <c r="NKL70"/>
      <c r="NKM70"/>
      <c r="NKN70"/>
      <c r="NKO70"/>
      <c r="NKP70"/>
      <c r="NKQ70"/>
      <c r="NKR70"/>
      <c r="NKS70"/>
      <c r="NKT70"/>
      <c r="NKU70"/>
      <c r="NKV70"/>
      <c r="NKW70"/>
      <c r="NKX70"/>
      <c r="NKY70"/>
      <c r="NKZ70"/>
      <c r="NLA70"/>
      <c r="NLB70"/>
      <c r="NLC70"/>
      <c r="NLD70"/>
      <c r="NLE70"/>
      <c r="NLF70"/>
      <c r="NLG70"/>
      <c r="NLH70"/>
      <c r="NLI70"/>
      <c r="NLJ70"/>
      <c r="NLK70"/>
      <c r="NLL70"/>
      <c r="NLM70"/>
      <c r="NLN70"/>
      <c r="NLO70"/>
      <c r="NLP70"/>
      <c r="NLQ70"/>
      <c r="NLR70"/>
      <c r="NLS70"/>
      <c r="NLT70"/>
      <c r="NLU70"/>
      <c r="NLV70"/>
      <c r="NLW70"/>
      <c r="NLX70"/>
      <c r="NLY70"/>
      <c r="NLZ70"/>
      <c r="NMA70"/>
      <c r="NMB70"/>
      <c r="NMC70"/>
      <c r="NMD70"/>
      <c r="NME70"/>
      <c r="NMF70"/>
      <c r="NMG70"/>
      <c r="NMH70"/>
      <c r="NMI70"/>
      <c r="NMJ70"/>
      <c r="NMK70"/>
      <c r="NML70"/>
      <c r="NMM70"/>
      <c r="NMN70"/>
      <c r="NMO70"/>
      <c r="NMP70"/>
      <c r="NMQ70"/>
      <c r="NMR70"/>
      <c r="NMS70"/>
      <c r="NMT70"/>
      <c r="NMU70"/>
      <c r="NMV70"/>
      <c r="NMW70"/>
      <c r="NMX70"/>
      <c r="NMY70"/>
      <c r="NMZ70"/>
      <c r="NNA70"/>
      <c r="NNB70"/>
      <c r="NNC70"/>
      <c r="NND70"/>
      <c r="NNE70"/>
      <c r="NNF70"/>
      <c r="NNG70"/>
      <c r="NNH70"/>
      <c r="NNI70"/>
      <c r="NNJ70"/>
      <c r="NNK70"/>
      <c r="NNL70"/>
      <c r="NNM70"/>
      <c r="NNN70"/>
      <c r="NNO70"/>
      <c r="NNP70"/>
      <c r="NNQ70"/>
      <c r="NNR70"/>
      <c r="NNS70"/>
      <c r="NNT70"/>
      <c r="NNU70"/>
      <c r="NNV70"/>
      <c r="NNW70"/>
      <c r="NNX70"/>
      <c r="NNY70"/>
      <c r="NNZ70"/>
      <c r="NOA70"/>
      <c r="NOB70"/>
      <c r="NOC70"/>
      <c r="NOD70"/>
      <c r="NOE70"/>
      <c r="NOF70"/>
      <c r="NOG70"/>
      <c r="NOH70"/>
      <c r="NOI70"/>
      <c r="NOJ70"/>
      <c r="NOK70"/>
      <c r="NOL70"/>
      <c r="NOM70"/>
      <c r="NON70"/>
      <c r="NOO70"/>
      <c r="NOP70"/>
      <c r="NOQ70"/>
      <c r="NOR70"/>
      <c r="NOS70"/>
      <c r="NOT70"/>
      <c r="NOU70"/>
      <c r="NOV70"/>
      <c r="NOW70"/>
      <c r="NOX70"/>
      <c r="NOY70"/>
      <c r="NOZ70"/>
      <c r="NPA70"/>
      <c r="NPB70"/>
      <c r="NPC70"/>
      <c r="NPD70"/>
      <c r="NPE70"/>
      <c r="NPF70"/>
      <c r="NPG70"/>
      <c r="NPH70"/>
      <c r="NPI70"/>
      <c r="NPJ70"/>
      <c r="NPK70"/>
      <c r="NPL70"/>
      <c r="NPM70"/>
      <c r="NPN70"/>
      <c r="NPO70"/>
      <c r="NPP70"/>
      <c r="NPQ70"/>
      <c r="NPR70"/>
      <c r="NPS70"/>
      <c r="NPT70"/>
      <c r="NPU70"/>
      <c r="NPV70"/>
      <c r="NPW70"/>
      <c r="NPX70"/>
      <c r="NPY70"/>
      <c r="NPZ70"/>
      <c r="NQA70"/>
      <c r="NQB70"/>
      <c r="NQC70"/>
      <c r="NQD70"/>
      <c r="NQE70"/>
      <c r="NQF70"/>
      <c r="NQG70"/>
      <c r="NQH70"/>
      <c r="NQI70"/>
      <c r="NQJ70"/>
      <c r="NQK70"/>
      <c r="NQL70"/>
      <c r="NQM70"/>
      <c r="NQN70"/>
      <c r="NQO70"/>
      <c r="NQP70"/>
      <c r="NQQ70"/>
      <c r="NQR70"/>
      <c r="NQS70"/>
      <c r="NQT70"/>
      <c r="NQU70"/>
      <c r="NQV70"/>
      <c r="NQW70"/>
      <c r="NQX70"/>
      <c r="NQY70"/>
      <c r="NQZ70"/>
      <c r="NRA70"/>
      <c r="NRB70"/>
      <c r="NRC70"/>
      <c r="NRD70"/>
      <c r="NRE70"/>
      <c r="NRF70"/>
      <c r="NRG70"/>
      <c r="NRH70"/>
      <c r="NRI70"/>
      <c r="NRJ70"/>
      <c r="NRK70"/>
      <c r="NRL70"/>
      <c r="NRM70"/>
      <c r="NRN70"/>
      <c r="NRO70"/>
      <c r="NRP70"/>
      <c r="NRQ70"/>
      <c r="NRR70"/>
      <c r="NRS70"/>
      <c r="NRT70"/>
      <c r="NRU70"/>
      <c r="NRV70"/>
      <c r="NRW70"/>
      <c r="NRX70"/>
      <c r="NRY70"/>
      <c r="NRZ70"/>
      <c r="NSA70"/>
      <c r="NSB70"/>
      <c r="NSC70"/>
      <c r="NSD70"/>
      <c r="NSE70"/>
      <c r="NSF70"/>
      <c r="NSG70"/>
      <c r="NSH70"/>
      <c r="NSI70"/>
      <c r="NSJ70"/>
      <c r="NSK70"/>
      <c r="NSL70"/>
      <c r="NSM70"/>
      <c r="NSN70"/>
      <c r="NSO70"/>
      <c r="NSP70"/>
      <c r="NSQ70"/>
      <c r="NSR70"/>
      <c r="NSS70"/>
      <c r="NST70"/>
      <c r="NSU70"/>
      <c r="NSV70"/>
      <c r="NSW70"/>
      <c r="NSX70"/>
      <c r="NSY70"/>
      <c r="NSZ70"/>
      <c r="NTA70"/>
      <c r="NTB70"/>
      <c r="NTC70"/>
      <c r="NTD70"/>
      <c r="NTE70"/>
      <c r="NTF70"/>
      <c r="NTG70"/>
      <c r="NTH70"/>
      <c r="NTI70"/>
      <c r="NTJ70"/>
      <c r="NTK70"/>
      <c r="NTL70"/>
      <c r="NTM70"/>
      <c r="NTN70"/>
      <c r="NTO70"/>
      <c r="NTP70"/>
      <c r="NTQ70"/>
      <c r="NTR70"/>
      <c r="NTS70"/>
      <c r="NTT70"/>
      <c r="NTU70"/>
      <c r="NTV70"/>
      <c r="NTW70"/>
      <c r="NTX70"/>
      <c r="NTY70"/>
      <c r="NTZ70"/>
      <c r="NUA70"/>
      <c r="NUB70"/>
      <c r="NUC70"/>
      <c r="NUD70"/>
      <c r="NUE70"/>
      <c r="NUF70"/>
      <c r="NUG70"/>
      <c r="NUH70"/>
      <c r="NUI70"/>
      <c r="NUJ70"/>
      <c r="NUK70"/>
      <c r="NUL70"/>
      <c r="NUM70"/>
      <c r="NUN70"/>
      <c r="NUO70"/>
      <c r="NUP70"/>
      <c r="NUQ70"/>
      <c r="NUR70"/>
      <c r="NUS70"/>
      <c r="NUT70"/>
      <c r="NUU70"/>
      <c r="NUV70"/>
      <c r="NUW70"/>
      <c r="NUX70"/>
      <c r="NUY70"/>
      <c r="NUZ70"/>
      <c r="NVA70"/>
      <c r="NVB70"/>
      <c r="NVC70"/>
      <c r="NVD70"/>
      <c r="NVE70"/>
      <c r="NVF70"/>
      <c r="NVG70"/>
      <c r="NVH70"/>
      <c r="NVI70"/>
      <c r="NVJ70"/>
      <c r="NVK70"/>
      <c r="NVL70"/>
      <c r="NVM70"/>
      <c r="NVN70"/>
      <c r="NVO70"/>
      <c r="NVP70"/>
      <c r="NVQ70"/>
      <c r="NVR70"/>
      <c r="NVS70"/>
      <c r="NVT70"/>
      <c r="NVU70"/>
      <c r="NVV70"/>
      <c r="NVW70"/>
      <c r="NVX70"/>
      <c r="NVY70"/>
      <c r="NVZ70"/>
      <c r="NWA70"/>
      <c r="NWB70"/>
      <c r="NWC70"/>
      <c r="NWD70"/>
      <c r="NWE70"/>
      <c r="NWF70"/>
      <c r="NWG70"/>
      <c r="NWH70"/>
      <c r="NWI70"/>
      <c r="NWJ70"/>
      <c r="NWK70"/>
      <c r="NWL70"/>
      <c r="NWM70"/>
      <c r="NWN70"/>
      <c r="NWO70"/>
      <c r="NWP70"/>
      <c r="NWQ70"/>
      <c r="NWR70"/>
      <c r="NWS70"/>
      <c r="NWT70"/>
      <c r="NWU70"/>
      <c r="NWV70"/>
      <c r="NWW70"/>
      <c r="NWX70"/>
      <c r="NWY70"/>
      <c r="NWZ70"/>
      <c r="NXA70"/>
      <c r="NXB70"/>
      <c r="NXC70"/>
      <c r="NXD70"/>
      <c r="NXE70"/>
      <c r="NXF70"/>
      <c r="NXG70"/>
      <c r="NXH70"/>
      <c r="NXI70"/>
      <c r="NXJ70"/>
      <c r="NXK70"/>
      <c r="NXL70"/>
      <c r="NXM70"/>
      <c r="NXN70"/>
      <c r="NXO70"/>
      <c r="NXP70"/>
      <c r="NXQ70"/>
      <c r="NXR70"/>
      <c r="NXS70"/>
      <c r="NXT70"/>
      <c r="NXU70"/>
      <c r="NXV70"/>
      <c r="NXW70"/>
      <c r="NXX70"/>
      <c r="NXY70"/>
      <c r="NXZ70"/>
      <c r="NYA70"/>
      <c r="NYB70"/>
      <c r="NYC70"/>
      <c r="NYD70"/>
      <c r="NYE70"/>
      <c r="NYF70"/>
      <c r="NYG70"/>
      <c r="NYH70"/>
      <c r="NYI70"/>
      <c r="NYJ70"/>
      <c r="NYK70"/>
      <c r="NYL70"/>
      <c r="NYM70"/>
      <c r="NYN70"/>
      <c r="NYO70"/>
      <c r="NYP70"/>
      <c r="NYQ70"/>
      <c r="NYR70"/>
      <c r="NYS70"/>
      <c r="NYT70"/>
      <c r="NYU70"/>
      <c r="NYV70"/>
      <c r="NYW70"/>
      <c r="NYX70"/>
      <c r="NYY70"/>
      <c r="NYZ70"/>
      <c r="NZA70"/>
      <c r="NZB70"/>
      <c r="NZC70"/>
      <c r="NZD70"/>
      <c r="NZE70"/>
      <c r="NZF70"/>
      <c r="NZG70"/>
      <c r="NZH70"/>
      <c r="NZI70"/>
      <c r="NZJ70"/>
      <c r="NZK70"/>
      <c r="NZL70"/>
      <c r="NZM70"/>
      <c r="NZN70"/>
      <c r="NZO70"/>
      <c r="NZP70"/>
      <c r="NZQ70"/>
      <c r="NZR70"/>
      <c r="NZS70"/>
      <c r="NZT70"/>
      <c r="NZU70"/>
      <c r="NZV70"/>
      <c r="NZW70"/>
      <c r="NZX70"/>
      <c r="NZY70"/>
      <c r="NZZ70"/>
      <c r="OAA70"/>
      <c r="OAB70"/>
      <c r="OAC70"/>
      <c r="OAD70"/>
      <c r="OAE70"/>
      <c r="OAF70"/>
      <c r="OAG70"/>
      <c r="OAH70"/>
      <c r="OAI70"/>
      <c r="OAJ70"/>
      <c r="OAK70"/>
      <c r="OAL70"/>
      <c r="OAM70"/>
      <c r="OAN70"/>
      <c r="OAO70"/>
      <c r="OAP70"/>
      <c r="OAQ70"/>
      <c r="OAR70"/>
      <c r="OAS70"/>
      <c r="OAT70"/>
      <c r="OAU70"/>
      <c r="OAV70"/>
      <c r="OAW70"/>
      <c r="OAX70"/>
      <c r="OAY70"/>
      <c r="OAZ70"/>
      <c r="OBA70"/>
      <c r="OBB70"/>
      <c r="OBC70"/>
      <c r="OBD70"/>
      <c r="OBE70"/>
      <c r="OBF70"/>
      <c r="OBG70"/>
      <c r="OBH70"/>
      <c r="OBI70"/>
      <c r="OBJ70"/>
      <c r="OBK70"/>
      <c r="OBL70"/>
      <c r="OBM70"/>
      <c r="OBN70"/>
      <c r="OBO70"/>
      <c r="OBP70"/>
      <c r="OBQ70"/>
      <c r="OBR70"/>
      <c r="OBS70"/>
      <c r="OBT70"/>
      <c r="OBU70"/>
      <c r="OBV70"/>
      <c r="OBW70"/>
      <c r="OBX70"/>
      <c r="OBY70"/>
      <c r="OBZ70"/>
      <c r="OCA70"/>
      <c r="OCB70"/>
      <c r="OCC70"/>
      <c r="OCD70"/>
      <c r="OCE70"/>
      <c r="OCF70"/>
      <c r="OCG70"/>
      <c r="OCH70"/>
      <c r="OCI70"/>
      <c r="OCJ70"/>
      <c r="OCK70"/>
      <c r="OCL70"/>
      <c r="OCM70"/>
      <c r="OCN70"/>
      <c r="OCO70"/>
      <c r="OCP70"/>
      <c r="OCQ70"/>
      <c r="OCR70"/>
      <c r="OCS70"/>
      <c r="OCT70"/>
      <c r="OCU70"/>
      <c r="OCV70"/>
      <c r="OCW70"/>
      <c r="OCX70"/>
      <c r="OCY70"/>
      <c r="OCZ70"/>
      <c r="ODA70"/>
      <c r="ODB70"/>
      <c r="ODC70"/>
      <c r="ODD70"/>
      <c r="ODE70"/>
      <c r="ODF70"/>
      <c r="ODG70"/>
      <c r="ODH70"/>
      <c r="ODI70"/>
      <c r="ODJ70"/>
      <c r="ODK70"/>
      <c r="ODL70"/>
      <c r="ODM70"/>
      <c r="ODN70"/>
      <c r="ODO70"/>
      <c r="ODP70"/>
      <c r="ODQ70"/>
      <c r="ODR70"/>
      <c r="ODS70"/>
      <c r="ODT70"/>
      <c r="ODU70"/>
      <c r="ODV70"/>
      <c r="ODW70"/>
      <c r="ODX70"/>
      <c r="ODY70"/>
      <c r="ODZ70"/>
      <c r="OEA70"/>
      <c r="OEB70"/>
      <c r="OEC70"/>
      <c r="OED70"/>
      <c r="OEE70"/>
      <c r="OEF70"/>
      <c r="OEG70"/>
      <c r="OEH70"/>
      <c r="OEI70"/>
      <c r="OEJ70"/>
      <c r="OEK70"/>
      <c r="OEL70"/>
      <c r="OEM70"/>
      <c r="OEN70"/>
      <c r="OEO70"/>
      <c r="OEP70"/>
      <c r="OEQ70"/>
      <c r="OER70"/>
      <c r="OES70"/>
      <c r="OET70"/>
      <c r="OEU70"/>
      <c r="OEV70"/>
      <c r="OEW70"/>
      <c r="OEX70"/>
      <c r="OEY70"/>
      <c r="OEZ70"/>
      <c r="OFA70"/>
      <c r="OFB70"/>
      <c r="OFC70"/>
      <c r="OFD70"/>
      <c r="OFE70"/>
      <c r="OFF70"/>
      <c r="OFG70"/>
      <c r="OFH70"/>
      <c r="OFI70"/>
      <c r="OFJ70"/>
      <c r="OFK70"/>
      <c r="OFL70"/>
      <c r="OFM70"/>
      <c r="OFN70"/>
      <c r="OFO70"/>
      <c r="OFP70"/>
      <c r="OFQ70"/>
      <c r="OFR70"/>
      <c r="OFS70"/>
      <c r="OFT70"/>
      <c r="OFU70"/>
      <c r="OFV70"/>
      <c r="OFW70"/>
      <c r="OFX70"/>
      <c r="OFY70"/>
      <c r="OFZ70"/>
      <c r="OGA70"/>
      <c r="OGB70"/>
      <c r="OGC70"/>
      <c r="OGD70"/>
      <c r="OGE70"/>
      <c r="OGF70"/>
      <c r="OGG70"/>
      <c r="OGH70"/>
      <c r="OGI70"/>
      <c r="OGJ70"/>
      <c r="OGK70"/>
      <c r="OGL70"/>
      <c r="OGM70"/>
      <c r="OGN70"/>
      <c r="OGO70"/>
      <c r="OGP70"/>
      <c r="OGQ70"/>
      <c r="OGR70"/>
      <c r="OGS70"/>
      <c r="OGT70"/>
      <c r="OGU70"/>
      <c r="OGV70"/>
      <c r="OGW70"/>
      <c r="OGX70"/>
      <c r="OGY70"/>
      <c r="OGZ70"/>
      <c r="OHA70"/>
      <c r="OHB70"/>
      <c r="OHC70"/>
      <c r="OHD70"/>
      <c r="OHE70"/>
      <c r="OHF70"/>
      <c r="OHG70"/>
      <c r="OHH70"/>
      <c r="OHI70"/>
      <c r="OHJ70"/>
      <c r="OHK70"/>
      <c r="OHL70"/>
      <c r="OHM70"/>
      <c r="OHN70"/>
      <c r="OHO70"/>
      <c r="OHP70"/>
      <c r="OHQ70"/>
      <c r="OHR70"/>
      <c r="OHS70"/>
      <c r="OHT70"/>
      <c r="OHU70"/>
      <c r="OHV70"/>
      <c r="OHW70"/>
      <c r="OHX70"/>
      <c r="OHY70"/>
      <c r="OHZ70"/>
      <c r="OIA70"/>
      <c r="OIB70"/>
      <c r="OIC70"/>
      <c r="OID70"/>
      <c r="OIE70"/>
      <c r="OIF70"/>
      <c r="OIG70"/>
      <c r="OIH70"/>
      <c r="OII70"/>
      <c r="OIJ70"/>
      <c r="OIK70"/>
      <c r="OIL70"/>
      <c r="OIM70"/>
      <c r="OIN70"/>
      <c r="OIO70"/>
      <c r="OIP70"/>
      <c r="OIQ70"/>
      <c r="OIR70"/>
      <c r="OIS70"/>
      <c r="OIT70"/>
      <c r="OIU70"/>
      <c r="OIV70"/>
      <c r="OIW70"/>
      <c r="OIX70"/>
      <c r="OIY70"/>
      <c r="OIZ70"/>
      <c r="OJA70"/>
      <c r="OJB70"/>
      <c r="OJC70"/>
      <c r="OJD70"/>
      <c r="OJE70"/>
      <c r="OJF70"/>
      <c r="OJG70"/>
      <c r="OJH70"/>
      <c r="OJI70"/>
      <c r="OJJ70"/>
      <c r="OJK70"/>
      <c r="OJL70"/>
      <c r="OJM70"/>
      <c r="OJN70"/>
      <c r="OJO70"/>
      <c r="OJP70"/>
      <c r="OJQ70"/>
      <c r="OJR70"/>
      <c r="OJS70"/>
      <c r="OJT70"/>
      <c r="OJU70"/>
      <c r="OJV70"/>
      <c r="OJW70"/>
      <c r="OJX70"/>
      <c r="OJY70"/>
      <c r="OJZ70"/>
      <c r="OKA70"/>
      <c r="OKB70"/>
      <c r="OKC70"/>
      <c r="OKD70"/>
      <c r="OKE70"/>
      <c r="OKF70"/>
      <c r="OKG70"/>
      <c r="OKH70"/>
      <c r="OKI70"/>
      <c r="OKJ70"/>
      <c r="OKK70"/>
      <c r="OKL70"/>
      <c r="OKM70"/>
      <c r="OKN70"/>
      <c r="OKO70"/>
      <c r="OKP70"/>
      <c r="OKQ70"/>
      <c r="OKR70"/>
      <c r="OKS70"/>
      <c r="OKT70"/>
      <c r="OKU70"/>
      <c r="OKV70"/>
      <c r="OKW70"/>
      <c r="OKX70"/>
      <c r="OKY70"/>
      <c r="OKZ70"/>
      <c r="OLA70"/>
      <c r="OLB70"/>
      <c r="OLC70"/>
      <c r="OLD70"/>
      <c r="OLE70"/>
      <c r="OLF70"/>
      <c r="OLG70"/>
      <c r="OLH70"/>
      <c r="OLI70"/>
      <c r="OLJ70"/>
      <c r="OLK70"/>
      <c r="OLL70"/>
      <c r="OLM70"/>
      <c r="OLN70"/>
      <c r="OLO70"/>
      <c r="OLP70"/>
      <c r="OLQ70"/>
      <c r="OLR70"/>
      <c r="OLS70"/>
      <c r="OLT70"/>
      <c r="OLU70"/>
      <c r="OLV70"/>
      <c r="OLW70"/>
      <c r="OLX70"/>
      <c r="OLY70"/>
      <c r="OLZ70"/>
      <c r="OMA70"/>
      <c r="OMB70"/>
      <c r="OMC70"/>
      <c r="OMD70"/>
      <c r="OME70"/>
      <c r="OMF70"/>
      <c r="OMG70"/>
      <c r="OMH70"/>
      <c r="OMI70"/>
      <c r="OMJ70"/>
      <c r="OMK70"/>
      <c r="OML70"/>
      <c r="OMM70"/>
      <c r="OMN70"/>
      <c r="OMO70"/>
      <c r="OMP70"/>
      <c r="OMQ70"/>
      <c r="OMR70"/>
      <c r="OMS70"/>
      <c r="OMT70"/>
      <c r="OMU70"/>
      <c r="OMV70"/>
      <c r="OMW70"/>
      <c r="OMX70"/>
      <c r="OMY70"/>
      <c r="OMZ70"/>
      <c r="ONA70"/>
      <c r="ONB70"/>
      <c r="ONC70"/>
      <c r="OND70"/>
      <c r="ONE70"/>
      <c r="ONF70"/>
      <c r="ONG70"/>
      <c r="ONH70"/>
      <c r="ONI70"/>
      <c r="ONJ70"/>
      <c r="ONK70"/>
      <c r="ONL70"/>
      <c r="ONM70"/>
      <c r="ONN70"/>
      <c r="ONO70"/>
      <c r="ONP70"/>
      <c r="ONQ70"/>
      <c r="ONR70"/>
      <c r="ONS70"/>
      <c r="ONT70"/>
      <c r="ONU70"/>
      <c r="ONV70"/>
      <c r="ONW70"/>
      <c r="ONX70"/>
      <c r="ONY70"/>
      <c r="ONZ70"/>
      <c r="OOA70"/>
      <c r="OOB70"/>
      <c r="OOC70"/>
      <c r="OOD70"/>
      <c r="OOE70"/>
      <c r="OOF70"/>
      <c r="OOG70"/>
      <c r="OOH70"/>
      <c r="OOI70"/>
      <c r="OOJ70"/>
      <c r="OOK70"/>
      <c r="OOL70"/>
      <c r="OOM70"/>
      <c r="OON70"/>
      <c r="OOO70"/>
      <c r="OOP70"/>
      <c r="OOQ70"/>
      <c r="OOR70"/>
      <c r="OOS70"/>
      <c r="OOT70"/>
      <c r="OOU70"/>
      <c r="OOV70"/>
      <c r="OOW70"/>
      <c r="OOX70"/>
      <c r="OOY70"/>
      <c r="OOZ70"/>
      <c r="OPA70"/>
      <c r="OPB70"/>
      <c r="OPC70"/>
      <c r="OPD70"/>
      <c r="OPE70"/>
      <c r="OPF70"/>
      <c r="OPG70"/>
      <c r="OPH70"/>
      <c r="OPI70"/>
      <c r="OPJ70"/>
      <c r="OPK70"/>
      <c r="OPL70"/>
      <c r="OPM70"/>
      <c r="OPN70"/>
      <c r="OPO70"/>
      <c r="OPP70"/>
      <c r="OPQ70"/>
      <c r="OPR70"/>
      <c r="OPS70"/>
      <c r="OPT70"/>
      <c r="OPU70"/>
      <c r="OPV70"/>
      <c r="OPW70"/>
      <c r="OPX70"/>
      <c r="OPY70"/>
      <c r="OPZ70"/>
      <c r="OQA70"/>
      <c r="OQB70"/>
      <c r="OQC70"/>
      <c r="OQD70"/>
      <c r="OQE70"/>
      <c r="OQF70"/>
      <c r="OQG70"/>
      <c r="OQH70"/>
      <c r="OQI70"/>
      <c r="OQJ70"/>
      <c r="OQK70"/>
      <c r="OQL70"/>
      <c r="OQM70"/>
      <c r="OQN70"/>
      <c r="OQO70"/>
      <c r="OQP70"/>
      <c r="OQQ70"/>
      <c r="OQR70"/>
      <c r="OQS70"/>
      <c r="OQT70"/>
      <c r="OQU70"/>
      <c r="OQV70"/>
      <c r="OQW70"/>
      <c r="OQX70"/>
      <c r="OQY70"/>
      <c r="OQZ70"/>
      <c r="ORA70"/>
      <c r="ORB70"/>
      <c r="ORC70"/>
      <c r="ORD70"/>
      <c r="ORE70"/>
      <c r="ORF70"/>
      <c r="ORG70"/>
      <c r="ORH70"/>
      <c r="ORI70"/>
      <c r="ORJ70"/>
      <c r="ORK70"/>
      <c r="ORL70"/>
      <c r="ORM70"/>
      <c r="ORN70"/>
      <c r="ORO70"/>
      <c r="ORP70"/>
      <c r="ORQ70"/>
      <c r="ORR70"/>
      <c r="ORS70"/>
      <c r="ORT70"/>
      <c r="ORU70"/>
      <c r="ORV70"/>
      <c r="ORW70"/>
      <c r="ORX70"/>
      <c r="ORY70"/>
      <c r="ORZ70"/>
      <c r="OSA70"/>
      <c r="OSB70"/>
      <c r="OSC70"/>
      <c r="OSD70"/>
      <c r="OSE70"/>
      <c r="OSF70"/>
      <c r="OSG70"/>
      <c r="OSH70"/>
      <c r="OSI70"/>
      <c r="OSJ70"/>
      <c r="OSK70"/>
      <c r="OSL70"/>
      <c r="OSM70"/>
      <c r="OSN70"/>
      <c r="OSO70"/>
      <c r="OSP70"/>
      <c r="OSQ70"/>
      <c r="OSR70"/>
      <c r="OSS70"/>
      <c r="OST70"/>
      <c r="OSU70"/>
      <c r="OSV70"/>
      <c r="OSW70"/>
      <c r="OSX70"/>
      <c r="OSY70"/>
      <c r="OSZ70"/>
      <c r="OTA70"/>
      <c r="OTB70"/>
      <c r="OTC70"/>
      <c r="OTD70"/>
      <c r="OTE70"/>
      <c r="OTF70"/>
      <c r="OTG70"/>
      <c r="OTH70"/>
      <c r="OTI70"/>
      <c r="OTJ70"/>
      <c r="OTK70"/>
      <c r="OTL70"/>
      <c r="OTM70"/>
      <c r="OTN70"/>
      <c r="OTO70"/>
      <c r="OTP70"/>
      <c r="OTQ70"/>
      <c r="OTR70"/>
      <c r="OTS70"/>
      <c r="OTT70"/>
      <c r="OTU70"/>
      <c r="OTV70"/>
      <c r="OTW70"/>
      <c r="OTX70"/>
      <c r="OTY70"/>
      <c r="OTZ70"/>
      <c r="OUA70"/>
      <c r="OUB70"/>
      <c r="OUC70"/>
      <c r="OUD70"/>
      <c r="OUE70"/>
      <c r="OUF70"/>
      <c r="OUG70"/>
      <c r="OUH70"/>
      <c r="OUI70"/>
      <c r="OUJ70"/>
      <c r="OUK70"/>
      <c r="OUL70"/>
      <c r="OUM70"/>
      <c r="OUN70"/>
      <c r="OUO70"/>
      <c r="OUP70"/>
      <c r="OUQ70"/>
      <c r="OUR70"/>
      <c r="OUS70"/>
      <c r="OUT70"/>
      <c r="OUU70"/>
      <c r="OUV70"/>
      <c r="OUW70"/>
      <c r="OUX70"/>
      <c r="OUY70"/>
      <c r="OUZ70"/>
      <c r="OVA70"/>
      <c r="OVB70"/>
      <c r="OVC70"/>
      <c r="OVD70"/>
      <c r="OVE70"/>
      <c r="OVF70"/>
      <c r="OVG70"/>
      <c r="OVH70"/>
      <c r="OVI70"/>
      <c r="OVJ70"/>
      <c r="OVK70"/>
      <c r="OVL70"/>
      <c r="OVM70"/>
      <c r="OVN70"/>
      <c r="OVO70"/>
      <c r="OVP70"/>
      <c r="OVQ70"/>
      <c r="OVR70"/>
      <c r="OVS70"/>
      <c r="OVT70"/>
      <c r="OVU70"/>
      <c r="OVV70"/>
      <c r="OVW70"/>
      <c r="OVX70"/>
      <c r="OVY70"/>
      <c r="OVZ70"/>
      <c r="OWA70"/>
      <c r="OWB70"/>
      <c r="OWC70"/>
      <c r="OWD70"/>
      <c r="OWE70"/>
      <c r="OWF70"/>
      <c r="OWG70"/>
      <c r="OWH70"/>
      <c r="OWI70"/>
      <c r="OWJ70"/>
      <c r="OWK70"/>
      <c r="OWL70"/>
      <c r="OWM70"/>
      <c r="OWN70"/>
      <c r="OWO70"/>
      <c r="OWP70"/>
      <c r="OWQ70"/>
      <c r="OWR70"/>
      <c r="OWS70"/>
      <c r="OWT70"/>
      <c r="OWU70"/>
      <c r="OWV70"/>
      <c r="OWW70"/>
      <c r="OWX70"/>
      <c r="OWY70"/>
      <c r="OWZ70"/>
      <c r="OXA70"/>
      <c r="OXB70"/>
      <c r="OXC70"/>
      <c r="OXD70"/>
      <c r="OXE70"/>
      <c r="OXF70"/>
      <c r="OXG70"/>
      <c r="OXH70"/>
      <c r="OXI70"/>
      <c r="OXJ70"/>
      <c r="OXK70"/>
      <c r="OXL70"/>
      <c r="OXM70"/>
      <c r="OXN70"/>
      <c r="OXO70"/>
      <c r="OXP70"/>
      <c r="OXQ70"/>
      <c r="OXR70"/>
      <c r="OXS70"/>
      <c r="OXT70"/>
      <c r="OXU70"/>
      <c r="OXV70"/>
      <c r="OXW70"/>
      <c r="OXX70"/>
      <c r="OXY70"/>
      <c r="OXZ70"/>
      <c r="OYA70"/>
      <c r="OYB70"/>
      <c r="OYC70"/>
      <c r="OYD70"/>
      <c r="OYE70"/>
      <c r="OYF70"/>
      <c r="OYG70"/>
      <c r="OYH70"/>
      <c r="OYI70"/>
      <c r="OYJ70"/>
      <c r="OYK70"/>
      <c r="OYL70"/>
      <c r="OYM70"/>
      <c r="OYN70"/>
      <c r="OYO70"/>
      <c r="OYP70"/>
      <c r="OYQ70"/>
      <c r="OYR70"/>
      <c r="OYS70"/>
      <c r="OYT70"/>
      <c r="OYU70"/>
      <c r="OYV70"/>
      <c r="OYW70"/>
      <c r="OYX70"/>
      <c r="OYY70"/>
      <c r="OYZ70"/>
      <c r="OZA70"/>
      <c r="OZB70"/>
      <c r="OZC70"/>
      <c r="OZD70"/>
      <c r="OZE70"/>
      <c r="OZF70"/>
      <c r="OZG70"/>
      <c r="OZH70"/>
      <c r="OZI70"/>
      <c r="OZJ70"/>
      <c r="OZK70"/>
      <c r="OZL70"/>
      <c r="OZM70"/>
      <c r="OZN70"/>
      <c r="OZO70"/>
      <c r="OZP70"/>
      <c r="OZQ70"/>
      <c r="OZR70"/>
      <c r="OZS70"/>
      <c r="OZT70"/>
      <c r="OZU70"/>
      <c r="OZV70"/>
      <c r="OZW70"/>
      <c r="OZX70"/>
      <c r="OZY70"/>
      <c r="OZZ70"/>
      <c r="PAA70"/>
      <c r="PAB70"/>
      <c r="PAC70"/>
      <c r="PAD70"/>
      <c r="PAE70"/>
      <c r="PAF70"/>
      <c r="PAG70"/>
      <c r="PAH70"/>
      <c r="PAI70"/>
      <c r="PAJ70"/>
      <c r="PAK70"/>
      <c r="PAL70"/>
      <c r="PAM70"/>
      <c r="PAN70"/>
      <c r="PAO70"/>
      <c r="PAP70"/>
      <c r="PAQ70"/>
      <c r="PAR70"/>
      <c r="PAS70"/>
      <c r="PAT70"/>
      <c r="PAU70"/>
      <c r="PAV70"/>
      <c r="PAW70"/>
      <c r="PAX70"/>
      <c r="PAY70"/>
      <c r="PAZ70"/>
      <c r="PBA70"/>
      <c r="PBB70"/>
      <c r="PBC70"/>
      <c r="PBD70"/>
      <c r="PBE70"/>
      <c r="PBF70"/>
      <c r="PBG70"/>
      <c r="PBH70"/>
      <c r="PBI70"/>
      <c r="PBJ70"/>
      <c r="PBK70"/>
      <c r="PBL70"/>
      <c r="PBM70"/>
      <c r="PBN70"/>
      <c r="PBO70"/>
      <c r="PBP70"/>
      <c r="PBQ70"/>
      <c r="PBR70"/>
      <c r="PBS70"/>
      <c r="PBT70"/>
      <c r="PBU70"/>
      <c r="PBV70"/>
      <c r="PBW70"/>
      <c r="PBX70"/>
      <c r="PBY70"/>
      <c r="PBZ70"/>
      <c r="PCA70"/>
      <c r="PCB70"/>
      <c r="PCC70"/>
      <c r="PCD70"/>
      <c r="PCE70"/>
      <c r="PCF70"/>
      <c r="PCG70"/>
      <c r="PCH70"/>
      <c r="PCI70"/>
      <c r="PCJ70"/>
      <c r="PCK70"/>
      <c r="PCL70"/>
      <c r="PCM70"/>
      <c r="PCN70"/>
      <c r="PCO70"/>
      <c r="PCP70"/>
      <c r="PCQ70"/>
      <c r="PCR70"/>
      <c r="PCS70"/>
      <c r="PCT70"/>
      <c r="PCU70"/>
      <c r="PCV70"/>
      <c r="PCW70"/>
      <c r="PCX70"/>
      <c r="PCY70"/>
      <c r="PCZ70"/>
      <c r="PDA70"/>
      <c r="PDB70"/>
      <c r="PDC70"/>
      <c r="PDD70"/>
      <c r="PDE70"/>
      <c r="PDF70"/>
      <c r="PDG70"/>
      <c r="PDH70"/>
      <c r="PDI70"/>
      <c r="PDJ70"/>
      <c r="PDK70"/>
      <c r="PDL70"/>
      <c r="PDM70"/>
      <c r="PDN70"/>
      <c r="PDO70"/>
      <c r="PDP70"/>
      <c r="PDQ70"/>
      <c r="PDR70"/>
      <c r="PDS70"/>
      <c r="PDT70"/>
      <c r="PDU70"/>
      <c r="PDV70"/>
      <c r="PDW70"/>
      <c r="PDX70"/>
      <c r="PDY70"/>
      <c r="PDZ70"/>
      <c r="PEA70"/>
      <c r="PEB70"/>
      <c r="PEC70"/>
      <c r="PED70"/>
      <c r="PEE70"/>
      <c r="PEF70"/>
      <c r="PEG70"/>
      <c r="PEH70"/>
      <c r="PEI70"/>
      <c r="PEJ70"/>
      <c r="PEK70"/>
      <c r="PEL70"/>
      <c r="PEM70"/>
      <c r="PEN70"/>
      <c r="PEO70"/>
      <c r="PEP70"/>
      <c r="PEQ70"/>
      <c r="PER70"/>
      <c r="PES70"/>
      <c r="PET70"/>
      <c r="PEU70"/>
      <c r="PEV70"/>
      <c r="PEW70"/>
      <c r="PEX70"/>
      <c r="PEY70"/>
      <c r="PEZ70"/>
      <c r="PFA70"/>
      <c r="PFB70"/>
      <c r="PFC70"/>
      <c r="PFD70"/>
      <c r="PFE70"/>
      <c r="PFF70"/>
      <c r="PFG70"/>
      <c r="PFH70"/>
      <c r="PFI70"/>
      <c r="PFJ70"/>
      <c r="PFK70"/>
      <c r="PFL70"/>
      <c r="PFM70"/>
      <c r="PFN70"/>
      <c r="PFO70"/>
      <c r="PFP70"/>
      <c r="PFQ70"/>
      <c r="PFR70"/>
      <c r="PFS70"/>
      <c r="PFT70"/>
      <c r="PFU70"/>
      <c r="PFV70"/>
      <c r="PFW70"/>
      <c r="PFX70"/>
      <c r="PFY70"/>
      <c r="PFZ70"/>
      <c r="PGA70"/>
      <c r="PGB70"/>
      <c r="PGC70"/>
      <c r="PGD70"/>
      <c r="PGE70"/>
      <c r="PGF70"/>
      <c r="PGG70"/>
      <c r="PGH70"/>
      <c r="PGI70"/>
      <c r="PGJ70"/>
      <c r="PGK70"/>
      <c r="PGL70"/>
      <c r="PGM70"/>
      <c r="PGN70"/>
      <c r="PGO70"/>
      <c r="PGP70"/>
      <c r="PGQ70"/>
      <c r="PGR70"/>
      <c r="PGS70"/>
      <c r="PGT70"/>
      <c r="PGU70"/>
      <c r="PGV70"/>
      <c r="PGW70"/>
      <c r="PGX70"/>
      <c r="PGY70"/>
      <c r="PGZ70"/>
      <c r="PHA70"/>
      <c r="PHB70"/>
      <c r="PHC70"/>
      <c r="PHD70"/>
      <c r="PHE70"/>
      <c r="PHF70"/>
      <c r="PHG70"/>
      <c r="PHH70"/>
      <c r="PHI70"/>
      <c r="PHJ70"/>
      <c r="PHK70"/>
      <c r="PHL70"/>
      <c r="PHM70"/>
      <c r="PHN70"/>
      <c r="PHO70"/>
      <c r="PHP70"/>
      <c r="PHQ70"/>
      <c r="PHR70"/>
      <c r="PHS70"/>
      <c r="PHT70"/>
      <c r="PHU70"/>
      <c r="PHV70"/>
      <c r="PHW70"/>
      <c r="PHX70"/>
      <c r="PHY70"/>
      <c r="PHZ70"/>
      <c r="PIA70"/>
      <c r="PIB70"/>
      <c r="PIC70"/>
      <c r="PID70"/>
      <c r="PIE70"/>
      <c r="PIF70"/>
      <c r="PIG70"/>
      <c r="PIH70"/>
      <c r="PII70"/>
      <c r="PIJ70"/>
      <c r="PIK70"/>
      <c r="PIL70"/>
      <c r="PIM70"/>
      <c r="PIN70"/>
      <c r="PIO70"/>
      <c r="PIP70"/>
      <c r="PIQ70"/>
      <c r="PIR70"/>
      <c r="PIS70"/>
      <c r="PIT70"/>
      <c r="PIU70"/>
      <c r="PIV70"/>
      <c r="PIW70"/>
      <c r="PIX70"/>
      <c r="PIY70"/>
      <c r="PIZ70"/>
      <c r="PJA70"/>
      <c r="PJB70"/>
      <c r="PJC70"/>
      <c r="PJD70"/>
      <c r="PJE70"/>
      <c r="PJF70"/>
      <c r="PJG70"/>
      <c r="PJH70"/>
      <c r="PJI70"/>
      <c r="PJJ70"/>
      <c r="PJK70"/>
      <c r="PJL70"/>
      <c r="PJM70"/>
      <c r="PJN70"/>
      <c r="PJO70"/>
      <c r="PJP70"/>
      <c r="PJQ70"/>
      <c r="PJR70"/>
      <c r="PJS70"/>
      <c r="PJT70"/>
      <c r="PJU70"/>
      <c r="PJV70"/>
      <c r="PJW70"/>
      <c r="PJX70"/>
      <c r="PJY70"/>
      <c r="PJZ70"/>
      <c r="PKA70"/>
      <c r="PKB70"/>
      <c r="PKC70"/>
      <c r="PKD70"/>
      <c r="PKE70"/>
      <c r="PKF70"/>
      <c r="PKG70"/>
      <c r="PKH70"/>
      <c r="PKI70"/>
      <c r="PKJ70"/>
      <c r="PKK70"/>
      <c r="PKL70"/>
      <c r="PKM70"/>
      <c r="PKN70"/>
      <c r="PKO70"/>
      <c r="PKP70"/>
      <c r="PKQ70"/>
      <c r="PKR70"/>
      <c r="PKS70"/>
      <c r="PKT70"/>
      <c r="PKU70"/>
      <c r="PKV70"/>
      <c r="PKW70"/>
      <c r="PKX70"/>
      <c r="PKY70"/>
      <c r="PKZ70"/>
      <c r="PLA70"/>
      <c r="PLB70"/>
      <c r="PLC70"/>
      <c r="PLD70"/>
      <c r="PLE70"/>
      <c r="PLF70"/>
      <c r="PLG70"/>
      <c r="PLH70"/>
      <c r="PLI70"/>
      <c r="PLJ70"/>
      <c r="PLK70"/>
      <c r="PLL70"/>
      <c r="PLM70"/>
      <c r="PLN70"/>
      <c r="PLO70"/>
      <c r="PLP70"/>
      <c r="PLQ70"/>
      <c r="PLR70"/>
      <c r="PLS70"/>
      <c r="PLT70"/>
      <c r="PLU70"/>
      <c r="PLV70"/>
      <c r="PLW70"/>
      <c r="PLX70"/>
      <c r="PLY70"/>
      <c r="PLZ70"/>
      <c r="PMA70"/>
      <c r="PMB70"/>
      <c r="PMC70"/>
      <c r="PMD70"/>
      <c r="PME70"/>
      <c r="PMF70"/>
      <c r="PMG70"/>
      <c r="PMH70"/>
      <c r="PMI70"/>
      <c r="PMJ70"/>
      <c r="PMK70"/>
      <c r="PML70"/>
      <c r="PMM70"/>
      <c r="PMN70"/>
      <c r="PMO70"/>
      <c r="PMP70"/>
      <c r="PMQ70"/>
      <c r="PMR70"/>
      <c r="PMS70"/>
      <c r="PMT70"/>
      <c r="PMU70"/>
      <c r="PMV70"/>
      <c r="PMW70"/>
      <c r="PMX70"/>
      <c r="PMY70"/>
      <c r="PMZ70"/>
      <c r="PNA70"/>
      <c r="PNB70"/>
      <c r="PNC70"/>
      <c r="PND70"/>
      <c r="PNE70"/>
      <c r="PNF70"/>
      <c r="PNG70"/>
      <c r="PNH70"/>
      <c r="PNI70"/>
      <c r="PNJ70"/>
      <c r="PNK70"/>
      <c r="PNL70"/>
      <c r="PNM70"/>
      <c r="PNN70"/>
      <c r="PNO70"/>
      <c r="PNP70"/>
      <c r="PNQ70"/>
      <c r="PNR70"/>
      <c r="PNS70"/>
      <c r="PNT70"/>
      <c r="PNU70"/>
      <c r="PNV70"/>
      <c r="PNW70"/>
      <c r="PNX70"/>
      <c r="PNY70"/>
      <c r="PNZ70"/>
      <c r="POA70"/>
      <c r="POB70"/>
      <c r="POC70"/>
      <c r="POD70"/>
      <c r="POE70"/>
      <c r="POF70"/>
      <c r="POG70"/>
      <c r="POH70"/>
      <c r="POI70"/>
      <c r="POJ70"/>
      <c r="POK70"/>
      <c r="POL70"/>
      <c r="POM70"/>
      <c r="PON70"/>
      <c r="POO70"/>
      <c r="POP70"/>
      <c r="POQ70"/>
      <c r="POR70"/>
      <c r="POS70"/>
      <c r="POT70"/>
      <c r="POU70"/>
      <c r="POV70"/>
      <c r="POW70"/>
      <c r="POX70"/>
      <c r="POY70"/>
      <c r="POZ70"/>
      <c r="PPA70"/>
      <c r="PPB70"/>
      <c r="PPC70"/>
      <c r="PPD70"/>
      <c r="PPE70"/>
      <c r="PPF70"/>
      <c r="PPG70"/>
      <c r="PPH70"/>
      <c r="PPI70"/>
      <c r="PPJ70"/>
      <c r="PPK70"/>
      <c r="PPL70"/>
      <c r="PPM70"/>
      <c r="PPN70"/>
      <c r="PPO70"/>
      <c r="PPP70"/>
      <c r="PPQ70"/>
      <c r="PPR70"/>
      <c r="PPS70"/>
      <c r="PPT70"/>
      <c r="PPU70"/>
      <c r="PPV70"/>
      <c r="PPW70"/>
      <c r="PPX70"/>
      <c r="PPY70"/>
      <c r="PPZ70"/>
      <c r="PQA70"/>
      <c r="PQB70"/>
      <c r="PQC70"/>
      <c r="PQD70"/>
      <c r="PQE70"/>
      <c r="PQF70"/>
      <c r="PQG70"/>
      <c r="PQH70"/>
      <c r="PQI70"/>
      <c r="PQJ70"/>
      <c r="PQK70"/>
      <c r="PQL70"/>
      <c r="PQM70"/>
      <c r="PQN70"/>
      <c r="PQO70"/>
      <c r="PQP70"/>
      <c r="PQQ70"/>
      <c r="PQR70"/>
      <c r="PQS70"/>
      <c r="PQT70"/>
      <c r="PQU70"/>
      <c r="PQV70"/>
      <c r="PQW70"/>
      <c r="PQX70"/>
      <c r="PQY70"/>
      <c r="PQZ70"/>
      <c r="PRA70"/>
      <c r="PRB70"/>
      <c r="PRC70"/>
      <c r="PRD70"/>
      <c r="PRE70"/>
      <c r="PRF70"/>
      <c r="PRG70"/>
      <c r="PRH70"/>
      <c r="PRI70"/>
      <c r="PRJ70"/>
      <c r="PRK70"/>
      <c r="PRL70"/>
      <c r="PRM70"/>
      <c r="PRN70"/>
      <c r="PRO70"/>
      <c r="PRP70"/>
      <c r="PRQ70"/>
      <c r="PRR70"/>
      <c r="PRS70"/>
      <c r="PRT70"/>
      <c r="PRU70"/>
      <c r="PRV70"/>
      <c r="PRW70"/>
      <c r="PRX70"/>
      <c r="PRY70"/>
      <c r="PRZ70"/>
      <c r="PSA70"/>
      <c r="PSB70"/>
      <c r="PSC70"/>
      <c r="PSD70"/>
      <c r="PSE70"/>
      <c r="PSF70"/>
      <c r="PSG70"/>
      <c r="PSH70"/>
      <c r="PSI70"/>
      <c r="PSJ70"/>
      <c r="PSK70"/>
      <c r="PSL70"/>
      <c r="PSM70"/>
      <c r="PSN70"/>
      <c r="PSO70"/>
      <c r="PSP70"/>
      <c r="PSQ70"/>
      <c r="PSR70"/>
      <c r="PSS70"/>
      <c r="PST70"/>
      <c r="PSU70"/>
      <c r="PSV70"/>
      <c r="PSW70"/>
      <c r="PSX70"/>
      <c r="PSY70"/>
      <c r="PSZ70"/>
      <c r="PTA70"/>
      <c r="PTB70"/>
      <c r="PTC70"/>
      <c r="PTD70"/>
      <c r="PTE70"/>
      <c r="PTF70"/>
      <c r="PTG70"/>
      <c r="PTH70"/>
      <c r="PTI70"/>
      <c r="PTJ70"/>
      <c r="PTK70"/>
      <c r="PTL70"/>
      <c r="PTM70"/>
      <c r="PTN70"/>
      <c r="PTO70"/>
      <c r="PTP70"/>
      <c r="PTQ70"/>
      <c r="PTR70"/>
      <c r="PTS70"/>
      <c r="PTT70"/>
      <c r="PTU70"/>
      <c r="PTV70"/>
      <c r="PTW70"/>
      <c r="PTX70"/>
      <c r="PTY70"/>
      <c r="PTZ70"/>
      <c r="PUA70"/>
      <c r="PUB70"/>
      <c r="PUC70"/>
      <c r="PUD70"/>
      <c r="PUE70"/>
      <c r="PUF70"/>
      <c r="PUG70"/>
      <c r="PUH70"/>
      <c r="PUI70"/>
      <c r="PUJ70"/>
      <c r="PUK70"/>
      <c r="PUL70"/>
      <c r="PUM70"/>
      <c r="PUN70"/>
      <c r="PUO70"/>
      <c r="PUP70"/>
      <c r="PUQ70"/>
      <c r="PUR70"/>
      <c r="PUS70"/>
      <c r="PUT70"/>
      <c r="PUU70"/>
      <c r="PUV70"/>
      <c r="PUW70"/>
      <c r="PUX70"/>
      <c r="PUY70"/>
      <c r="PUZ70"/>
      <c r="PVA70"/>
      <c r="PVB70"/>
      <c r="PVC70"/>
      <c r="PVD70"/>
      <c r="PVE70"/>
      <c r="PVF70"/>
      <c r="PVG70"/>
      <c r="PVH70"/>
      <c r="PVI70"/>
      <c r="PVJ70"/>
      <c r="PVK70"/>
      <c r="PVL70"/>
      <c r="PVM70"/>
      <c r="PVN70"/>
      <c r="PVO70"/>
      <c r="PVP70"/>
      <c r="PVQ70"/>
      <c r="PVR70"/>
      <c r="PVS70"/>
      <c r="PVT70"/>
      <c r="PVU70"/>
      <c r="PVV70"/>
      <c r="PVW70"/>
      <c r="PVX70"/>
      <c r="PVY70"/>
      <c r="PVZ70"/>
      <c r="PWA70"/>
      <c r="PWB70"/>
      <c r="PWC70"/>
      <c r="PWD70"/>
      <c r="PWE70"/>
      <c r="PWF70"/>
      <c r="PWG70"/>
      <c r="PWH70"/>
      <c r="PWI70"/>
      <c r="PWJ70"/>
      <c r="PWK70"/>
      <c r="PWL70"/>
      <c r="PWM70"/>
      <c r="PWN70"/>
      <c r="PWO70"/>
      <c r="PWP70"/>
      <c r="PWQ70"/>
      <c r="PWR70"/>
      <c r="PWS70"/>
      <c r="PWT70"/>
      <c r="PWU70"/>
      <c r="PWV70"/>
      <c r="PWW70"/>
      <c r="PWX70"/>
      <c r="PWY70"/>
      <c r="PWZ70"/>
      <c r="PXA70"/>
      <c r="PXB70"/>
      <c r="PXC70"/>
      <c r="PXD70"/>
      <c r="PXE70"/>
      <c r="PXF70"/>
      <c r="PXG70"/>
      <c r="PXH70"/>
      <c r="PXI70"/>
      <c r="PXJ70"/>
      <c r="PXK70"/>
      <c r="PXL70"/>
      <c r="PXM70"/>
      <c r="PXN70"/>
      <c r="PXO70"/>
      <c r="PXP70"/>
      <c r="PXQ70"/>
      <c r="PXR70"/>
      <c r="PXS70"/>
      <c r="PXT70"/>
      <c r="PXU70"/>
      <c r="PXV70"/>
      <c r="PXW70"/>
      <c r="PXX70"/>
      <c r="PXY70"/>
      <c r="PXZ70"/>
      <c r="PYA70"/>
      <c r="PYB70"/>
      <c r="PYC70"/>
      <c r="PYD70"/>
      <c r="PYE70"/>
      <c r="PYF70"/>
      <c r="PYG70"/>
      <c r="PYH70"/>
      <c r="PYI70"/>
      <c r="PYJ70"/>
      <c r="PYK70"/>
      <c r="PYL70"/>
      <c r="PYM70"/>
      <c r="PYN70"/>
      <c r="PYO70"/>
      <c r="PYP70"/>
      <c r="PYQ70"/>
      <c r="PYR70"/>
      <c r="PYS70"/>
      <c r="PYT70"/>
      <c r="PYU70"/>
      <c r="PYV70"/>
      <c r="PYW70"/>
      <c r="PYX70"/>
      <c r="PYY70"/>
      <c r="PYZ70"/>
      <c r="PZA70"/>
      <c r="PZB70"/>
      <c r="PZC70"/>
      <c r="PZD70"/>
      <c r="PZE70"/>
      <c r="PZF70"/>
      <c r="PZG70"/>
      <c r="PZH70"/>
      <c r="PZI70"/>
      <c r="PZJ70"/>
      <c r="PZK70"/>
      <c r="PZL70"/>
      <c r="PZM70"/>
      <c r="PZN70"/>
      <c r="PZO70"/>
      <c r="PZP70"/>
      <c r="PZQ70"/>
      <c r="PZR70"/>
      <c r="PZS70"/>
      <c r="PZT70"/>
      <c r="PZU70"/>
      <c r="PZV70"/>
      <c r="PZW70"/>
      <c r="PZX70"/>
      <c r="PZY70"/>
      <c r="PZZ70"/>
      <c r="QAA70"/>
      <c r="QAB70"/>
      <c r="QAC70"/>
      <c r="QAD70"/>
      <c r="QAE70"/>
      <c r="QAF70"/>
      <c r="QAG70"/>
      <c r="QAH70"/>
      <c r="QAI70"/>
      <c r="QAJ70"/>
      <c r="QAK70"/>
      <c r="QAL70"/>
      <c r="QAM70"/>
      <c r="QAN70"/>
      <c r="QAO70"/>
      <c r="QAP70"/>
      <c r="QAQ70"/>
      <c r="QAR70"/>
      <c r="QAS70"/>
      <c r="QAT70"/>
      <c r="QAU70"/>
      <c r="QAV70"/>
      <c r="QAW70"/>
      <c r="QAX70"/>
      <c r="QAY70"/>
      <c r="QAZ70"/>
      <c r="QBA70"/>
      <c r="QBB70"/>
      <c r="QBC70"/>
      <c r="QBD70"/>
      <c r="QBE70"/>
      <c r="QBF70"/>
      <c r="QBG70"/>
      <c r="QBH70"/>
      <c r="QBI70"/>
      <c r="QBJ70"/>
      <c r="QBK70"/>
      <c r="QBL70"/>
      <c r="QBM70"/>
      <c r="QBN70"/>
      <c r="QBO70"/>
      <c r="QBP70"/>
      <c r="QBQ70"/>
      <c r="QBR70"/>
      <c r="QBS70"/>
      <c r="QBT70"/>
      <c r="QBU70"/>
      <c r="QBV70"/>
      <c r="QBW70"/>
      <c r="QBX70"/>
      <c r="QBY70"/>
      <c r="QBZ70"/>
      <c r="QCA70"/>
      <c r="QCB70"/>
      <c r="QCC70"/>
      <c r="QCD70"/>
      <c r="QCE70"/>
      <c r="QCF70"/>
      <c r="QCG70"/>
      <c r="QCH70"/>
      <c r="QCI70"/>
      <c r="QCJ70"/>
      <c r="QCK70"/>
      <c r="QCL70"/>
      <c r="QCM70"/>
      <c r="QCN70"/>
      <c r="QCO70"/>
      <c r="QCP70"/>
      <c r="QCQ70"/>
      <c r="QCR70"/>
      <c r="QCS70"/>
      <c r="QCT70"/>
      <c r="QCU70"/>
      <c r="QCV70"/>
      <c r="QCW70"/>
      <c r="QCX70"/>
      <c r="QCY70"/>
      <c r="QCZ70"/>
      <c r="QDA70"/>
      <c r="QDB70"/>
      <c r="QDC70"/>
      <c r="QDD70"/>
      <c r="QDE70"/>
      <c r="QDF70"/>
      <c r="QDG70"/>
      <c r="QDH70"/>
      <c r="QDI70"/>
      <c r="QDJ70"/>
      <c r="QDK70"/>
      <c r="QDL70"/>
      <c r="QDM70"/>
      <c r="QDN70"/>
      <c r="QDO70"/>
      <c r="QDP70"/>
      <c r="QDQ70"/>
      <c r="QDR70"/>
      <c r="QDS70"/>
      <c r="QDT70"/>
      <c r="QDU70"/>
      <c r="QDV70"/>
      <c r="QDW70"/>
      <c r="QDX70"/>
      <c r="QDY70"/>
      <c r="QDZ70"/>
      <c r="QEA70"/>
      <c r="QEB70"/>
      <c r="QEC70"/>
      <c r="QED70"/>
      <c r="QEE70"/>
      <c r="QEF70"/>
      <c r="QEG70"/>
      <c r="QEH70"/>
      <c r="QEI70"/>
      <c r="QEJ70"/>
      <c r="QEK70"/>
      <c r="QEL70"/>
      <c r="QEM70"/>
      <c r="QEN70"/>
      <c r="QEO70"/>
      <c r="QEP70"/>
      <c r="QEQ70"/>
      <c r="QER70"/>
      <c r="QES70"/>
      <c r="QET70"/>
      <c r="QEU70"/>
      <c r="QEV70"/>
      <c r="QEW70"/>
      <c r="QEX70"/>
      <c r="QEY70"/>
      <c r="QEZ70"/>
      <c r="QFA70"/>
      <c r="QFB70"/>
      <c r="QFC70"/>
      <c r="QFD70"/>
      <c r="QFE70"/>
      <c r="QFF70"/>
      <c r="QFG70"/>
      <c r="QFH70"/>
      <c r="QFI70"/>
      <c r="QFJ70"/>
      <c r="QFK70"/>
      <c r="QFL70"/>
      <c r="QFM70"/>
      <c r="QFN70"/>
      <c r="QFO70"/>
      <c r="QFP70"/>
      <c r="QFQ70"/>
      <c r="QFR70"/>
      <c r="QFS70"/>
      <c r="QFT70"/>
      <c r="QFU70"/>
      <c r="QFV70"/>
      <c r="QFW70"/>
      <c r="QFX70"/>
      <c r="QFY70"/>
      <c r="QFZ70"/>
      <c r="QGA70"/>
      <c r="QGB70"/>
      <c r="QGC70"/>
      <c r="QGD70"/>
      <c r="QGE70"/>
      <c r="QGF70"/>
      <c r="QGG70"/>
      <c r="QGH70"/>
      <c r="QGI70"/>
      <c r="QGJ70"/>
      <c r="QGK70"/>
      <c r="QGL70"/>
      <c r="QGM70"/>
      <c r="QGN70"/>
      <c r="QGO70"/>
      <c r="QGP70"/>
      <c r="QGQ70"/>
      <c r="QGR70"/>
      <c r="QGS70"/>
      <c r="QGT70"/>
      <c r="QGU70"/>
      <c r="QGV70"/>
      <c r="QGW70"/>
      <c r="QGX70"/>
      <c r="QGY70"/>
      <c r="QGZ70"/>
      <c r="QHA70"/>
      <c r="QHB70"/>
      <c r="QHC70"/>
      <c r="QHD70"/>
      <c r="QHE70"/>
      <c r="QHF70"/>
      <c r="QHG70"/>
      <c r="QHH70"/>
      <c r="QHI70"/>
      <c r="QHJ70"/>
      <c r="QHK70"/>
      <c r="QHL70"/>
      <c r="QHM70"/>
      <c r="QHN70"/>
      <c r="QHO70"/>
      <c r="QHP70"/>
      <c r="QHQ70"/>
      <c r="QHR70"/>
      <c r="QHS70"/>
      <c r="QHT70"/>
      <c r="QHU70"/>
      <c r="QHV70"/>
      <c r="QHW70"/>
      <c r="QHX70"/>
      <c r="QHY70"/>
      <c r="QHZ70"/>
      <c r="QIA70"/>
      <c r="QIB70"/>
      <c r="QIC70"/>
      <c r="QID70"/>
      <c r="QIE70"/>
      <c r="QIF70"/>
      <c r="QIG70"/>
      <c r="QIH70"/>
      <c r="QII70"/>
      <c r="QIJ70"/>
      <c r="QIK70"/>
      <c r="QIL70"/>
      <c r="QIM70"/>
      <c r="QIN70"/>
      <c r="QIO70"/>
      <c r="QIP70"/>
      <c r="QIQ70"/>
      <c r="QIR70"/>
      <c r="QIS70"/>
      <c r="QIT70"/>
      <c r="QIU70"/>
      <c r="QIV70"/>
      <c r="QIW70"/>
      <c r="QIX70"/>
      <c r="QIY70"/>
      <c r="QIZ70"/>
      <c r="QJA70"/>
      <c r="QJB70"/>
      <c r="QJC70"/>
      <c r="QJD70"/>
      <c r="QJE70"/>
      <c r="QJF70"/>
      <c r="QJG70"/>
      <c r="QJH70"/>
      <c r="QJI70"/>
      <c r="QJJ70"/>
      <c r="QJK70"/>
      <c r="QJL70"/>
      <c r="QJM70"/>
      <c r="QJN70"/>
      <c r="QJO70"/>
      <c r="QJP70"/>
      <c r="QJQ70"/>
      <c r="QJR70"/>
      <c r="QJS70"/>
      <c r="QJT70"/>
      <c r="QJU70"/>
      <c r="QJV70"/>
      <c r="QJW70"/>
      <c r="QJX70"/>
      <c r="QJY70"/>
      <c r="QJZ70"/>
      <c r="QKA70"/>
      <c r="QKB70"/>
      <c r="QKC70"/>
      <c r="QKD70"/>
      <c r="QKE70"/>
      <c r="QKF70"/>
      <c r="QKG70"/>
      <c r="QKH70"/>
      <c r="QKI70"/>
      <c r="QKJ70"/>
      <c r="QKK70"/>
      <c r="QKL70"/>
      <c r="QKM70"/>
      <c r="QKN70"/>
      <c r="QKO70"/>
      <c r="QKP70"/>
      <c r="QKQ70"/>
      <c r="QKR70"/>
      <c r="QKS70"/>
      <c r="QKT70"/>
      <c r="QKU70"/>
      <c r="QKV70"/>
      <c r="QKW70"/>
      <c r="QKX70"/>
      <c r="QKY70"/>
      <c r="QKZ70"/>
      <c r="QLA70"/>
      <c r="QLB70"/>
      <c r="QLC70"/>
      <c r="QLD70"/>
      <c r="QLE70"/>
      <c r="QLF70"/>
      <c r="QLG70"/>
      <c r="QLH70"/>
      <c r="QLI70"/>
      <c r="QLJ70"/>
      <c r="QLK70"/>
      <c r="QLL70"/>
      <c r="QLM70"/>
      <c r="QLN70"/>
      <c r="QLO70"/>
      <c r="QLP70"/>
      <c r="QLQ70"/>
      <c r="QLR70"/>
      <c r="QLS70"/>
      <c r="QLT70"/>
      <c r="QLU70"/>
      <c r="QLV70"/>
      <c r="QLW70"/>
      <c r="QLX70"/>
      <c r="QLY70"/>
      <c r="QLZ70"/>
      <c r="QMA70"/>
      <c r="QMB70"/>
      <c r="QMC70"/>
      <c r="QMD70"/>
      <c r="QME70"/>
      <c r="QMF70"/>
      <c r="QMG70"/>
      <c r="QMH70"/>
      <c r="QMI70"/>
      <c r="QMJ70"/>
      <c r="QMK70"/>
      <c r="QML70"/>
      <c r="QMM70"/>
      <c r="QMN70"/>
      <c r="QMO70"/>
      <c r="QMP70"/>
      <c r="QMQ70"/>
      <c r="QMR70"/>
      <c r="QMS70"/>
      <c r="QMT70"/>
      <c r="QMU70"/>
      <c r="QMV70"/>
      <c r="QMW70"/>
      <c r="QMX70"/>
      <c r="QMY70"/>
      <c r="QMZ70"/>
      <c r="QNA70"/>
      <c r="QNB70"/>
      <c r="QNC70"/>
      <c r="QND70"/>
      <c r="QNE70"/>
      <c r="QNF70"/>
      <c r="QNG70"/>
      <c r="QNH70"/>
      <c r="QNI70"/>
      <c r="QNJ70"/>
      <c r="QNK70"/>
      <c r="QNL70"/>
      <c r="QNM70"/>
      <c r="QNN70"/>
      <c r="QNO70"/>
      <c r="QNP70"/>
      <c r="QNQ70"/>
      <c r="QNR70"/>
      <c r="QNS70"/>
      <c r="QNT70"/>
      <c r="QNU70"/>
      <c r="QNV70"/>
      <c r="QNW70"/>
      <c r="QNX70"/>
      <c r="QNY70"/>
      <c r="QNZ70"/>
      <c r="QOA70"/>
      <c r="QOB70"/>
      <c r="QOC70"/>
      <c r="QOD70"/>
      <c r="QOE70"/>
      <c r="QOF70"/>
      <c r="QOG70"/>
      <c r="QOH70"/>
      <c r="QOI70"/>
      <c r="QOJ70"/>
      <c r="QOK70"/>
      <c r="QOL70"/>
      <c r="QOM70"/>
      <c r="QON70"/>
      <c r="QOO70"/>
      <c r="QOP70"/>
      <c r="QOQ70"/>
      <c r="QOR70"/>
      <c r="QOS70"/>
      <c r="QOT70"/>
      <c r="QOU70"/>
      <c r="QOV70"/>
      <c r="QOW70"/>
      <c r="QOX70"/>
      <c r="QOY70"/>
      <c r="QOZ70"/>
      <c r="QPA70"/>
      <c r="QPB70"/>
      <c r="QPC70"/>
      <c r="QPD70"/>
      <c r="QPE70"/>
      <c r="QPF70"/>
      <c r="QPG70"/>
      <c r="QPH70"/>
      <c r="QPI70"/>
      <c r="QPJ70"/>
      <c r="QPK70"/>
      <c r="QPL70"/>
      <c r="QPM70"/>
      <c r="QPN70"/>
      <c r="QPO70"/>
      <c r="QPP70"/>
      <c r="QPQ70"/>
      <c r="QPR70"/>
      <c r="QPS70"/>
      <c r="QPT70"/>
      <c r="QPU70"/>
      <c r="QPV70"/>
      <c r="QPW70"/>
      <c r="QPX70"/>
      <c r="QPY70"/>
      <c r="QPZ70"/>
      <c r="QQA70"/>
      <c r="QQB70"/>
      <c r="QQC70"/>
      <c r="QQD70"/>
      <c r="QQE70"/>
      <c r="QQF70"/>
      <c r="QQG70"/>
      <c r="QQH70"/>
      <c r="QQI70"/>
      <c r="QQJ70"/>
      <c r="QQK70"/>
      <c r="QQL70"/>
      <c r="QQM70"/>
      <c r="QQN70"/>
      <c r="QQO70"/>
      <c r="QQP70"/>
      <c r="QQQ70"/>
      <c r="QQR70"/>
      <c r="QQS70"/>
      <c r="QQT70"/>
      <c r="QQU70"/>
      <c r="QQV70"/>
      <c r="QQW70"/>
      <c r="QQX70"/>
      <c r="QQY70"/>
      <c r="QQZ70"/>
      <c r="QRA70"/>
      <c r="QRB70"/>
      <c r="QRC70"/>
      <c r="QRD70"/>
      <c r="QRE70"/>
      <c r="QRF70"/>
      <c r="QRG70"/>
      <c r="QRH70"/>
      <c r="QRI70"/>
      <c r="QRJ70"/>
      <c r="QRK70"/>
      <c r="QRL70"/>
      <c r="QRM70"/>
      <c r="QRN70"/>
      <c r="QRO70"/>
      <c r="QRP70"/>
      <c r="QRQ70"/>
      <c r="QRR70"/>
      <c r="QRS70"/>
      <c r="QRT70"/>
      <c r="QRU70"/>
      <c r="QRV70"/>
      <c r="QRW70"/>
      <c r="QRX70"/>
      <c r="QRY70"/>
      <c r="QRZ70"/>
      <c r="QSA70"/>
      <c r="QSB70"/>
      <c r="QSC70"/>
      <c r="QSD70"/>
      <c r="QSE70"/>
      <c r="QSF70"/>
      <c r="QSG70"/>
      <c r="QSH70"/>
      <c r="QSI70"/>
      <c r="QSJ70"/>
      <c r="QSK70"/>
      <c r="QSL70"/>
      <c r="QSM70"/>
      <c r="QSN70"/>
      <c r="QSO70"/>
      <c r="QSP70"/>
      <c r="QSQ70"/>
      <c r="QSR70"/>
      <c r="QSS70"/>
      <c r="QST70"/>
      <c r="QSU70"/>
      <c r="QSV70"/>
      <c r="QSW70"/>
      <c r="QSX70"/>
      <c r="QSY70"/>
      <c r="QSZ70"/>
      <c r="QTA70"/>
      <c r="QTB70"/>
      <c r="QTC70"/>
      <c r="QTD70"/>
      <c r="QTE70"/>
      <c r="QTF70"/>
      <c r="QTG70"/>
      <c r="QTH70"/>
      <c r="QTI70"/>
      <c r="QTJ70"/>
      <c r="QTK70"/>
      <c r="QTL70"/>
      <c r="QTM70"/>
      <c r="QTN70"/>
      <c r="QTO70"/>
      <c r="QTP70"/>
      <c r="QTQ70"/>
      <c r="QTR70"/>
      <c r="QTS70"/>
      <c r="QTT70"/>
      <c r="QTU70"/>
      <c r="QTV70"/>
      <c r="QTW70"/>
      <c r="QTX70"/>
      <c r="QTY70"/>
      <c r="QTZ70"/>
      <c r="QUA70"/>
      <c r="QUB70"/>
      <c r="QUC70"/>
      <c r="QUD70"/>
      <c r="QUE70"/>
      <c r="QUF70"/>
      <c r="QUG70"/>
      <c r="QUH70"/>
      <c r="QUI70"/>
      <c r="QUJ70"/>
      <c r="QUK70"/>
      <c r="QUL70"/>
      <c r="QUM70"/>
      <c r="QUN70"/>
      <c r="QUO70"/>
      <c r="QUP70"/>
      <c r="QUQ70"/>
      <c r="QUR70"/>
      <c r="QUS70"/>
      <c r="QUT70"/>
      <c r="QUU70"/>
      <c r="QUV70"/>
      <c r="QUW70"/>
      <c r="QUX70"/>
      <c r="QUY70"/>
      <c r="QUZ70"/>
      <c r="QVA70"/>
      <c r="QVB70"/>
      <c r="QVC70"/>
      <c r="QVD70"/>
      <c r="QVE70"/>
      <c r="QVF70"/>
      <c r="QVG70"/>
      <c r="QVH70"/>
      <c r="QVI70"/>
      <c r="QVJ70"/>
      <c r="QVK70"/>
      <c r="QVL70"/>
      <c r="QVM70"/>
      <c r="QVN70"/>
      <c r="QVO70"/>
      <c r="QVP70"/>
      <c r="QVQ70"/>
      <c r="QVR70"/>
      <c r="QVS70"/>
      <c r="QVT70"/>
      <c r="QVU70"/>
      <c r="QVV70"/>
      <c r="QVW70"/>
      <c r="QVX70"/>
      <c r="QVY70"/>
      <c r="QVZ70"/>
      <c r="QWA70"/>
      <c r="QWB70"/>
      <c r="QWC70"/>
      <c r="QWD70"/>
      <c r="QWE70"/>
      <c r="QWF70"/>
      <c r="QWG70"/>
      <c r="QWH70"/>
      <c r="QWI70"/>
      <c r="QWJ70"/>
      <c r="QWK70"/>
      <c r="QWL70"/>
      <c r="QWM70"/>
      <c r="QWN70"/>
      <c r="QWO70"/>
      <c r="QWP70"/>
      <c r="QWQ70"/>
      <c r="QWR70"/>
      <c r="QWS70"/>
      <c r="QWT70"/>
      <c r="QWU70"/>
      <c r="QWV70"/>
      <c r="QWW70"/>
      <c r="QWX70"/>
      <c r="QWY70"/>
      <c r="QWZ70"/>
      <c r="QXA70"/>
      <c r="QXB70"/>
      <c r="QXC70"/>
      <c r="QXD70"/>
      <c r="QXE70"/>
      <c r="QXF70"/>
      <c r="QXG70"/>
      <c r="QXH70"/>
      <c r="QXI70"/>
      <c r="QXJ70"/>
      <c r="QXK70"/>
      <c r="QXL70"/>
      <c r="QXM70"/>
      <c r="QXN70"/>
      <c r="QXO70"/>
      <c r="QXP70"/>
      <c r="QXQ70"/>
      <c r="QXR70"/>
      <c r="QXS70"/>
      <c r="QXT70"/>
      <c r="QXU70"/>
      <c r="QXV70"/>
      <c r="QXW70"/>
      <c r="QXX70"/>
      <c r="QXY70"/>
      <c r="QXZ70"/>
      <c r="QYA70"/>
      <c r="QYB70"/>
      <c r="QYC70"/>
      <c r="QYD70"/>
      <c r="QYE70"/>
      <c r="QYF70"/>
      <c r="QYG70"/>
      <c r="QYH70"/>
      <c r="QYI70"/>
      <c r="QYJ70"/>
      <c r="QYK70"/>
      <c r="QYL70"/>
      <c r="QYM70"/>
      <c r="QYN70"/>
      <c r="QYO70"/>
      <c r="QYP70"/>
      <c r="QYQ70"/>
      <c r="QYR70"/>
      <c r="QYS70"/>
      <c r="QYT70"/>
      <c r="QYU70"/>
      <c r="QYV70"/>
      <c r="QYW70"/>
      <c r="QYX70"/>
      <c r="QYY70"/>
      <c r="QYZ70"/>
      <c r="QZA70"/>
      <c r="QZB70"/>
      <c r="QZC70"/>
      <c r="QZD70"/>
      <c r="QZE70"/>
      <c r="QZF70"/>
      <c r="QZG70"/>
      <c r="QZH70"/>
      <c r="QZI70"/>
      <c r="QZJ70"/>
      <c r="QZK70"/>
      <c r="QZL70"/>
      <c r="QZM70"/>
      <c r="QZN70"/>
      <c r="QZO70"/>
      <c r="QZP70"/>
      <c r="QZQ70"/>
      <c r="QZR70"/>
      <c r="QZS70"/>
      <c r="QZT70"/>
      <c r="QZU70"/>
      <c r="QZV70"/>
      <c r="QZW70"/>
      <c r="QZX70"/>
      <c r="QZY70"/>
      <c r="QZZ70"/>
      <c r="RAA70"/>
      <c r="RAB70"/>
      <c r="RAC70"/>
      <c r="RAD70"/>
      <c r="RAE70"/>
      <c r="RAF70"/>
      <c r="RAG70"/>
      <c r="RAH70"/>
      <c r="RAI70"/>
      <c r="RAJ70"/>
      <c r="RAK70"/>
      <c r="RAL70"/>
      <c r="RAM70"/>
      <c r="RAN70"/>
      <c r="RAO70"/>
      <c r="RAP70"/>
      <c r="RAQ70"/>
      <c r="RAR70"/>
      <c r="RAS70"/>
      <c r="RAT70"/>
      <c r="RAU70"/>
      <c r="RAV70"/>
      <c r="RAW70"/>
      <c r="RAX70"/>
      <c r="RAY70"/>
      <c r="RAZ70"/>
      <c r="RBA70"/>
      <c r="RBB70"/>
      <c r="RBC70"/>
      <c r="RBD70"/>
      <c r="RBE70"/>
      <c r="RBF70"/>
      <c r="RBG70"/>
      <c r="RBH70"/>
      <c r="RBI70"/>
      <c r="RBJ70"/>
      <c r="RBK70"/>
      <c r="RBL70"/>
      <c r="RBM70"/>
      <c r="RBN70"/>
      <c r="RBO70"/>
      <c r="RBP70"/>
      <c r="RBQ70"/>
      <c r="RBR70"/>
      <c r="RBS70"/>
      <c r="RBT70"/>
      <c r="RBU70"/>
      <c r="RBV70"/>
      <c r="RBW70"/>
      <c r="RBX70"/>
      <c r="RBY70"/>
      <c r="RBZ70"/>
      <c r="RCA70"/>
      <c r="RCB70"/>
      <c r="RCC70"/>
      <c r="RCD70"/>
      <c r="RCE70"/>
      <c r="RCF70"/>
      <c r="RCG70"/>
      <c r="RCH70"/>
      <c r="RCI70"/>
      <c r="RCJ70"/>
      <c r="RCK70"/>
      <c r="RCL70"/>
      <c r="RCM70"/>
      <c r="RCN70"/>
      <c r="RCO70"/>
      <c r="RCP70"/>
      <c r="RCQ70"/>
      <c r="RCR70"/>
      <c r="RCS70"/>
      <c r="RCT70"/>
      <c r="RCU70"/>
      <c r="RCV70"/>
      <c r="RCW70"/>
      <c r="RCX70"/>
      <c r="RCY70"/>
      <c r="RCZ70"/>
      <c r="RDA70"/>
      <c r="RDB70"/>
      <c r="RDC70"/>
      <c r="RDD70"/>
      <c r="RDE70"/>
      <c r="RDF70"/>
      <c r="RDG70"/>
      <c r="RDH70"/>
      <c r="RDI70"/>
      <c r="RDJ70"/>
      <c r="RDK70"/>
      <c r="RDL70"/>
      <c r="RDM70"/>
      <c r="RDN70"/>
      <c r="RDO70"/>
      <c r="RDP70"/>
      <c r="RDQ70"/>
      <c r="RDR70"/>
      <c r="RDS70"/>
      <c r="RDT70"/>
      <c r="RDU70"/>
      <c r="RDV70"/>
      <c r="RDW70"/>
      <c r="RDX70"/>
      <c r="RDY70"/>
      <c r="RDZ70"/>
      <c r="REA70"/>
      <c r="REB70"/>
      <c r="REC70"/>
      <c r="RED70"/>
      <c r="REE70"/>
      <c r="REF70"/>
      <c r="REG70"/>
      <c r="REH70"/>
      <c r="REI70"/>
      <c r="REJ70"/>
      <c r="REK70"/>
      <c r="REL70"/>
      <c r="REM70"/>
      <c r="REN70"/>
      <c r="REO70"/>
      <c r="REP70"/>
      <c r="REQ70"/>
      <c r="RER70"/>
      <c r="RES70"/>
      <c r="RET70"/>
      <c r="REU70"/>
      <c r="REV70"/>
      <c r="REW70"/>
      <c r="REX70"/>
      <c r="REY70"/>
      <c r="REZ70"/>
      <c r="RFA70"/>
      <c r="RFB70"/>
      <c r="RFC70"/>
      <c r="RFD70"/>
      <c r="RFE70"/>
      <c r="RFF70"/>
      <c r="RFG70"/>
      <c r="RFH70"/>
      <c r="RFI70"/>
      <c r="RFJ70"/>
      <c r="RFK70"/>
      <c r="RFL70"/>
      <c r="RFM70"/>
      <c r="RFN70"/>
      <c r="RFO70"/>
      <c r="RFP70"/>
      <c r="RFQ70"/>
      <c r="RFR70"/>
      <c r="RFS70"/>
      <c r="RFT70"/>
      <c r="RFU70"/>
      <c r="RFV70"/>
      <c r="RFW70"/>
      <c r="RFX70"/>
      <c r="RFY70"/>
      <c r="RFZ70"/>
      <c r="RGA70"/>
      <c r="RGB70"/>
      <c r="RGC70"/>
      <c r="RGD70"/>
      <c r="RGE70"/>
      <c r="RGF70"/>
      <c r="RGG70"/>
      <c r="RGH70"/>
      <c r="RGI70"/>
      <c r="RGJ70"/>
      <c r="RGK70"/>
      <c r="RGL70"/>
      <c r="RGM70"/>
      <c r="RGN70"/>
      <c r="RGO70"/>
      <c r="RGP70"/>
      <c r="RGQ70"/>
      <c r="RGR70"/>
      <c r="RGS70"/>
      <c r="RGT70"/>
      <c r="RGU70"/>
      <c r="RGV70"/>
      <c r="RGW70"/>
      <c r="RGX70"/>
      <c r="RGY70"/>
      <c r="RGZ70"/>
      <c r="RHA70"/>
      <c r="RHB70"/>
      <c r="RHC70"/>
      <c r="RHD70"/>
      <c r="RHE70"/>
      <c r="RHF70"/>
      <c r="RHG70"/>
      <c r="RHH70"/>
      <c r="RHI70"/>
      <c r="RHJ70"/>
      <c r="RHK70"/>
      <c r="RHL70"/>
      <c r="RHM70"/>
      <c r="RHN70"/>
      <c r="RHO70"/>
      <c r="RHP70"/>
      <c r="RHQ70"/>
      <c r="RHR70"/>
      <c r="RHS70"/>
      <c r="RHT70"/>
      <c r="RHU70"/>
      <c r="RHV70"/>
      <c r="RHW70"/>
      <c r="RHX70"/>
      <c r="RHY70"/>
      <c r="RHZ70"/>
      <c r="RIA70"/>
      <c r="RIB70"/>
      <c r="RIC70"/>
      <c r="RID70"/>
      <c r="RIE70"/>
      <c r="RIF70"/>
      <c r="RIG70"/>
      <c r="RIH70"/>
      <c r="RII70"/>
      <c r="RIJ70"/>
      <c r="RIK70"/>
      <c r="RIL70"/>
      <c r="RIM70"/>
      <c r="RIN70"/>
      <c r="RIO70"/>
      <c r="RIP70"/>
      <c r="RIQ70"/>
      <c r="RIR70"/>
      <c r="RIS70"/>
      <c r="RIT70"/>
      <c r="RIU70"/>
      <c r="RIV70"/>
      <c r="RIW70"/>
      <c r="RIX70"/>
      <c r="RIY70"/>
      <c r="RIZ70"/>
      <c r="RJA70"/>
      <c r="RJB70"/>
      <c r="RJC70"/>
      <c r="RJD70"/>
      <c r="RJE70"/>
      <c r="RJF70"/>
      <c r="RJG70"/>
      <c r="RJH70"/>
      <c r="RJI70"/>
      <c r="RJJ70"/>
      <c r="RJK70"/>
      <c r="RJL70"/>
      <c r="RJM70"/>
      <c r="RJN70"/>
      <c r="RJO70"/>
      <c r="RJP70"/>
      <c r="RJQ70"/>
      <c r="RJR70"/>
      <c r="RJS70"/>
      <c r="RJT70"/>
      <c r="RJU70"/>
      <c r="RJV70"/>
      <c r="RJW70"/>
      <c r="RJX70"/>
      <c r="RJY70"/>
      <c r="RJZ70"/>
      <c r="RKA70"/>
      <c r="RKB70"/>
      <c r="RKC70"/>
      <c r="RKD70"/>
      <c r="RKE70"/>
      <c r="RKF70"/>
      <c r="RKG70"/>
      <c r="RKH70"/>
      <c r="RKI70"/>
      <c r="RKJ70"/>
      <c r="RKK70"/>
      <c r="RKL70"/>
      <c r="RKM70"/>
      <c r="RKN70"/>
      <c r="RKO70"/>
      <c r="RKP70"/>
      <c r="RKQ70"/>
      <c r="RKR70"/>
      <c r="RKS70"/>
      <c r="RKT70"/>
      <c r="RKU70"/>
      <c r="RKV70"/>
      <c r="RKW70"/>
      <c r="RKX70"/>
      <c r="RKY70"/>
      <c r="RKZ70"/>
      <c r="RLA70"/>
      <c r="RLB70"/>
      <c r="RLC70"/>
      <c r="RLD70"/>
      <c r="RLE70"/>
      <c r="RLF70"/>
      <c r="RLG70"/>
      <c r="RLH70"/>
      <c r="RLI70"/>
      <c r="RLJ70"/>
      <c r="RLK70"/>
      <c r="RLL70"/>
      <c r="RLM70"/>
      <c r="RLN70"/>
      <c r="RLO70"/>
      <c r="RLP70"/>
      <c r="RLQ70"/>
      <c r="RLR70"/>
      <c r="RLS70"/>
      <c r="RLT70"/>
      <c r="RLU70"/>
      <c r="RLV70"/>
      <c r="RLW70"/>
      <c r="RLX70"/>
      <c r="RLY70"/>
      <c r="RLZ70"/>
      <c r="RMA70"/>
      <c r="RMB70"/>
      <c r="RMC70"/>
      <c r="RMD70"/>
      <c r="RME70"/>
      <c r="RMF70"/>
      <c r="RMG70"/>
      <c r="RMH70"/>
      <c r="RMI70"/>
      <c r="RMJ70"/>
      <c r="RMK70"/>
      <c r="RML70"/>
      <c r="RMM70"/>
      <c r="RMN70"/>
      <c r="RMO70"/>
      <c r="RMP70"/>
      <c r="RMQ70"/>
      <c r="RMR70"/>
      <c r="RMS70"/>
      <c r="RMT70"/>
      <c r="RMU70"/>
      <c r="RMV70"/>
      <c r="RMW70"/>
      <c r="RMX70"/>
      <c r="RMY70"/>
      <c r="RMZ70"/>
      <c r="RNA70"/>
      <c r="RNB70"/>
      <c r="RNC70"/>
      <c r="RND70"/>
      <c r="RNE70"/>
      <c r="RNF70"/>
      <c r="RNG70"/>
      <c r="RNH70"/>
      <c r="RNI70"/>
      <c r="RNJ70"/>
      <c r="RNK70"/>
      <c r="RNL70"/>
      <c r="RNM70"/>
      <c r="RNN70"/>
      <c r="RNO70"/>
      <c r="RNP70"/>
      <c r="RNQ70"/>
      <c r="RNR70"/>
      <c r="RNS70"/>
      <c r="RNT70"/>
      <c r="RNU70"/>
      <c r="RNV70"/>
      <c r="RNW70"/>
      <c r="RNX70"/>
      <c r="RNY70"/>
      <c r="RNZ70"/>
      <c r="ROA70"/>
      <c r="ROB70"/>
      <c r="ROC70"/>
      <c r="ROD70"/>
      <c r="ROE70"/>
      <c r="ROF70"/>
      <c r="ROG70"/>
      <c r="ROH70"/>
      <c r="ROI70"/>
      <c r="ROJ70"/>
      <c r="ROK70"/>
      <c r="ROL70"/>
      <c r="ROM70"/>
      <c r="RON70"/>
      <c r="ROO70"/>
      <c r="ROP70"/>
      <c r="ROQ70"/>
      <c r="ROR70"/>
      <c r="ROS70"/>
      <c r="ROT70"/>
      <c r="ROU70"/>
      <c r="ROV70"/>
      <c r="ROW70"/>
      <c r="ROX70"/>
      <c r="ROY70"/>
      <c r="ROZ70"/>
      <c r="RPA70"/>
      <c r="RPB70"/>
      <c r="RPC70"/>
      <c r="RPD70"/>
      <c r="RPE70"/>
      <c r="RPF70"/>
      <c r="RPG70"/>
      <c r="RPH70"/>
      <c r="RPI70"/>
      <c r="RPJ70"/>
      <c r="RPK70"/>
      <c r="RPL70"/>
      <c r="RPM70"/>
      <c r="RPN70"/>
      <c r="RPO70"/>
      <c r="RPP70"/>
      <c r="RPQ70"/>
      <c r="RPR70"/>
      <c r="RPS70"/>
      <c r="RPT70"/>
      <c r="RPU70"/>
      <c r="RPV70"/>
      <c r="RPW70"/>
      <c r="RPX70"/>
      <c r="RPY70"/>
      <c r="RPZ70"/>
      <c r="RQA70"/>
      <c r="RQB70"/>
      <c r="RQC70"/>
      <c r="RQD70"/>
      <c r="RQE70"/>
      <c r="RQF70"/>
      <c r="RQG70"/>
      <c r="RQH70"/>
      <c r="RQI70"/>
      <c r="RQJ70"/>
      <c r="RQK70"/>
      <c r="RQL70"/>
      <c r="RQM70"/>
      <c r="RQN70"/>
      <c r="RQO70"/>
      <c r="RQP70"/>
      <c r="RQQ70"/>
      <c r="RQR70"/>
      <c r="RQS70"/>
      <c r="RQT70"/>
      <c r="RQU70"/>
      <c r="RQV70"/>
      <c r="RQW70"/>
      <c r="RQX70"/>
      <c r="RQY70"/>
      <c r="RQZ70"/>
      <c r="RRA70"/>
      <c r="RRB70"/>
      <c r="RRC70"/>
      <c r="RRD70"/>
      <c r="RRE70"/>
      <c r="RRF70"/>
      <c r="RRG70"/>
      <c r="RRH70"/>
      <c r="RRI70"/>
      <c r="RRJ70"/>
      <c r="RRK70"/>
      <c r="RRL70"/>
      <c r="RRM70"/>
      <c r="RRN70"/>
      <c r="RRO70"/>
      <c r="RRP70"/>
      <c r="RRQ70"/>
      <c r="RRR70"/>
      <c r="RRS70"/>
      <c r="RRT70"/>
      <c r="RRU70"/>
      <c r="RRV70"/>
      <c r="RRW70"/>
      <c r="RRX70"/>
      <c r="RRY70"/>
      <c r="RRZ70"/>
      <c r="RSA70"/>
      <c r="RSB70"/>
      <c r="RSC70"/>
      <c r="RSD70"/>
      <c r="RSE70"/>
      <c r="RSF70"/>
      <c r="RSG70"/>
      <c r="RSH70"/>
      <c r="RSI70"/>
      <c r="RSJ70"/>
      <c r="RSK70"/>
      <c r="RSL70"/>
      <c r="RSM70"/>
      <c r="RSN70"/>
      <c r="RSO70"/>
      <c r="RSP70"/>
      <c r="RSQ70"/>
      <c r="RSR70"/>
      <c r="RSS70"/>
      <c r="RST70"/>
      <c r="RSU70"/>
      <c r="RSV70"/>
      <c r="RSW70"/>
      <c r="RSX70"/>
      <c r="RSY70"/>
      <c r="RSZ70"/>
      <c r="RTA70"/>
      <c r="RTB70"/>
      <c r="RTC70"/>
      <c r="RTD70"/>
      <c r="RTE70"/>
      <c r="RTF70"/>
      <c r="RTG70"/>
      <c r="RTH70"/>
      <c r="RTI70"/>
      <c r="RTJ70"/>
      <c r="RTK70"/>
      <c r="RTL70"/>
      <c r="RTM70"/>
      <c r="RTN70"/>
      <c r="RTO70"/>
      <c r="RTP70"/>
      <c r="RTQ70"/>
      <c r="RTR70"/>
      <c r="RTS70"/>
      <c r="RTT70"/>
      <c r="RTU70"/>
      <c r="RTV70"/>
      <c r="RTW70"/>
      <c r="RTX70"/>
      <c r="RTY70"/>
      <c r="RTZ70"/>
      <c r="RUA70"/>
      <c r="RUB70"/>
      <c r="RUC70"/>
      <c r="RUD70"/>
      <c r="RUE70"/>
      <c r="RUF70"/>
      <c r="RUG70"/>
      <c r="RUH70"/>
      <c r="RUI70"/>
      <c r="RUJ70"/>
      <c r="RUK70"/>
      <c r="RUL70"/>
      <c r="RUM70"/>
      <c r="RUN70"/>
      <c r="RUO70"/>
      <c r="RUP70"/>
      <c r="RUQ70"/>
      <c r="RUR70"/>
      <c r="RUS70"/>
      <c r="RUT70"/>
      <c r="RUU70"/>
      <c r="RUV70"/>
      <c r="RUW70"/>
      <c r="RUX70"/>
      <c r="RUY70"/>
      <c r="RUZ70"/>
      <c r="RVA70"/>
      <c r="RVB70"/>
      <c r="RVC70"/>
      <c r="RVD70"/>
      <c r="RVE70"/>
      <c r="RVF70"/>
      <c r="RVG70"/>
      <c r="RVH70"/>
      <c r="RVI70"/>
      <c r="RVJ70"/>
      <c r="RVK70"/>
      <c r="RVL70"/>
      <c r="RVM70"/>
      <c r="RVN70"/>
      <c r="RVO70"/>
      <c r="RVP70"/>
      <c r="RVQ70"/>
      <c r="RVR70"/>
      <c r="RVS70"/>
      <c r="RVT70"/>
      <c r="RVU70"/>
      <c r="RVV70"/>
      <c r="RVW70"/>
      <c r="RVX70"/>
      <c r="RVY70"/>
      <c r="RVZ70"/>
      <c r="RWA70"/>
      <c r="RWB70"/>
      <c r="RWC70"/>
      <c r="RWD70"/>
      <c r="RWE70"/>
      <c r="RWF70"/>
      <c r="RWG70"/>
      <c r="RWH70"/>
      <c r="RWI70"/>
      <c r="RWJ70"/>
      <c r="RWK70"/>
      <c r="RWL70"/>
      <c r="RWM70"/>
      <c r="RWN70"/>
      <c r="RWO70"/>
      <c r="RWP70"/>
      <c r="RWQ70"/>
      <c r="RWR70"/>
      <c r="RWS70"/>
      <c r="RWT70"/>
      <c r="RWU70"/>
      <c r="RWV70"/>
      <c r="RWW70"/>
      <c r="RWX70"/>
      <c r="RWY70"/>
      <c r="RWZ70"/>
      <c r="RXA70"/>
      <c r="RXB70"/>
      <c r="RXC70"/>
      <c r="RXD70"/>
      <c r="RXE70"/>
      <c r="RXF70"/>
      <c r="RXG70"/>
      <c r="RXH70"/>
      <c r="RXI70"/>
      <c r="RXJ70"/>
      <c r="RXK70"/>
      <c r="RXL70"/>
      <c r="RXM70"/>
      <c r="RXN70"/>
      <c r="RXO70"/>
      <c r="RXP70"/>
      <c r="RXQ70"/>
      <c r="RXR70"/>
      <c r="RXS70"/>
      <c r="RXT70"/>
      <c r="RXU70"/>
      <c r="RXV70"/>
      <c r="RXW70"/>
      <c r="RXX70"/>
      <c r="RXY70"/>
      <c r="RXZ70"/>
      <c r="RYA70"/>
      <c r="RYB70"/>
      <c r="RYC70"/>
      <c r="RYD70"/>
      <c r="RYE70"/>
      <c r="RYF70"/>
      <c r="RYG70"/>
      <c r="RYH70"/>
      <c r="RYI70"/>
      <c r="RYJ70"/>
      <c r="RYK70"/>
      <c r="RYL70"/>
      <c r="RYM70"/>
      <c r="RYN70"/>
      <c r="RYO70"/>
      <c r="RYP70"/>
      <c r="RYQ70"/>
      <c r="RYR70"/>
      <c r="RYS70"/>
      <c r="RYT70"/>
      <c r="RYU70"/>
      <c r="RYV70"/>
      <c r="RYW70"/>
      <c r="RYX70"/>
      <c r="RYY70"/>
      <c r="RYZ70"/>
      <c r="RZA70"/>
      <c r="RZB70"/>
      <c r="RZC70"/>
      <c r="RZD70"/>
      <c r="RZE70"/>
      <c r="RZF70"/>
      <c r="RZG70"/>
      <c r="RZH70"/>
      <c r="RZI70"/>
      <c r="RZJ70"/>
      <c r="RZK70"/>
      <c r="RZL70"/>
      <c r="RZM70"/>
      <c r="RZN70"/>
      <c r="RZO70"/>
      <c r="RZP70"/>
      <c r="RZQ70"/>
      <c r="RZR70"/>
      <c r="RZS70"/>
      <c r="RZT70"/>
      <c r="RZU70"/>
      <c r="RZV70"/>
      <c r="RZW70"/>
      <c r="RZX70"/>
      <c r="RZY70"/>
      <c r="RZZ70"/>
      <c r="SAA70"/>
      <c r="SAB70"/>
      <c r="SAC70"/>
      <c r="SAD70"/>
      <c r="SAE70"/>
      <c r="SAF70"/>
      <c r="SAG70"/>
      <c r="SAH70"/>
      <c r="SAI70"/>
      <c r="SAJ70"/>
      <c r="SAK70"/>
      <c r="SAL70"/>
      <c r="SAM70"/>
      <c r="SAN70"/>
      <c r="SAO70"/>
      <c r="SAP70"/>
      <c r="SAQ70"/>
      <c r="SAR70"/>
      <c r="SAS70"/>
      <c r="SAT70"/>
      <c r="SAU70"/>
      <c r="SAV70"/>
      <c r="SAW70"/>
      <c r="SAX70"/>
      <c r="SAY70"/>
      <c r="SAZ70"/>
      <c r="SBA70"/>
      <c r="SBB70"/>
      <c r="SBC70"/>
      <c r="SBD70"/>
      <c r="SBE70"/>
      <c r="SBF70"/>
      <c r="SBG70"/>
      <c r="SBH70"/>
      <c r="SBI70"/>
      <c r="SBJ70"/>
      <c r="SBK70"/>
      <c r="SBL70"/>
      <c r="SBM70"/>
      <c r="SBN70"/>
      <c r="SBO70"/>
      <c r="SBP70"/>
      <c r="SBQ70"/>
      <c r="SBR70"/>
      <c r="SBS70"/>
      <c r="SBT70"/>
      <c r="SBU70"/>
      <c r="SBV70"/>
      <c r="SBW70"/>
      <c r="SBX70"/>
      <c r="SBY70"/>
      <c r="SBZ70"/>
      <c r="SCA70"/>
      <c r="SCB70"/>
      <c r="SCC70"/>
      <c r="SCD70"/>
      <c r="SCE70"/>
      <c r="SCF70"/>
      <c r="SCG70"/>
      <c r="SCH70"/>
      <c r="SCI70"/>
      <c r="SCJ70"/>
      <c r="SCK70"/>
      <c r="SCL70"/>
      <c r="SCM70"/>
      <c r="SCN70"/>
      <c r="SCO70"/>
      <c r="SCP70"/>
      <c r="SCQ70"/>
      <c r="SCR70"/>
      <c r="SCS70"/>
      <c r="SCT70"/>
      <c r="SCU70"/>
      <c r="SCV70"/>
      <c r="SCW70"/>
      <c r="SCX70"/>
      <c r="SCY70"/>
      <c r="SCZ70"/>
      <c r="SDA70"/>
      <c r="SDB70"/>
      <c r="SDC70"/>
      <c r="SDD70"/>
      <c r="SDE70"/>
      <c r="SDF70"/>
      <c r="SDG70"/>
      <c r="SDH70"/>
      <c r="SDI70"/>
      <c r="SDJ70"/>
      <c r="SDK70"/>
      <c r="SDL70"/>
      <c r="SDM70"/>
      <c r="SDN70"/>
      <c r="SDO70"/>
      <c r="SDP70"/>
      <c r="SDQ70"/>
      <c r="SDR70"/>
      <c r="SDS70"/>
      <c r="SDT70"/>
      <c r="SDU70"/>
      <c r="SDV70"/>
      <c r="SDW70"/>
      <c r="SDX70"/>
      <c r="SDY70"/>
      <c r="SDZ70"/>
      <c r="SEA70"/>
      <c r="SEB70"/>
      <c r="SEC70"/>
      <c r="SED70"/>
      <c r="SEE70"/>
      <c r="SEF70"/>
      <c r="SEG70"/>
      <c r="SEH70"/>
      <c r="SEI70"/>
      <c r="SEJ70"/>
      <c r="SEK70"/>
      <c r="SEL70"/>
      <c r="SEM70"/>
      <c r="SEN70"/>
      <c r="SEO70"/>
      <c r="SEP70"/>
      <c r="SEQ70"/>
      <c r="SER70"/>
      <c r="SES70"/>
      <c r="SET70"/>
      <c r="SEU70"/>
      <c r="SEV70"/>
      <c r="SEW70"/>
      <c r="SEX70"/>
      <c r="SEY70"/>
      <c r="SEZ70"/>
      <c r="SFA70"/>
      <c r="SFB70"/>
      <c r="SFC70"/>
      <c r="SFD70"/>
      <c r="SFE70"/>
      <c r="SFF70"/>
      <c r="SFG70"/>
      <c r="SFH70"/>
      <c r="SFI70"/>
      <c r="SFJ70"/>
      <c r="SFK70"/>
      <c r="SFL70"/>
      <c r="SFM70"/>
      <c r="SFN70"/>
      <c r="SFO70"/>
      <c r="SFP70"/>
      <c r="SFQ70"/>
      <c r="SFR70"/>
      <c r="SFS70"/>
      <c r="SFT70"/>
      <c r="SFU70"/>
      <c r="SFV70"/>
      <c r="SFW70"/>
      <c r="SFX70"/>
      <c r="SFY70"/>
      <c r="SFZ70"/>
      <c r="SGA70"/>
      <c r="SGB70"/>
      <c r="SGC70"/>
      <c r="SGD70"/>
      <c r="SGE70"/>
      <c r="SGF70"/>
      <c r="SGG70"/>
      <c r="SGH70"/>
      <c r="SGI70"/>
      <c r="SGJ70"/>
      <c r="SGK70"/>
      <c r="SGL70"/>
      <c r="SGM70"/>
      <c r="SGN70"/>
      <c r="SGO70"/>
      <c r="SGP70"/>
      <c r="SGQ70"/>
      <c r="SGR70"/>
      <c r="SGS70"/>
      <c r="SGT70"/>
      <c r="SGU70"/>
      <c r="SGV70"/>
      <c r="SGW70"/>
      <c r="SGX70"/>
      <c r="SGY70"/>
      <c r="SGZ70"/>
      <c r="SHA70"/>
      <c r="SHB70"/>
      <c r="SHC70"/>
      <c r="SHD70"/>
      <c r="SHE70"/>
      <c r="SHF70"/>
      <c r="SHG70"/>
      <c r="SHH70"/>
      <c r="SHI70"/>
      <c r="SHJ70"/>
      <c r="SHK70"/>
      <c r="SHL70"/>
      <c r="SHM70"/>
      <c r="SHN70"/>
      <c r="SHO70"/>
      <c r="SHP70"/>
      <c r="SHQ70"/>
      <c r="SHR70"/>
      <c r="SHS70"/>
      <c r="SHT70"/>
      <c r="SHU70"/>
      <c r="SHV70"/>
      <c r="SHW70"/>
      <c r="SHX70"/>
      <c r="SHY70"/>
      <c r="SHZ70"/>
      <c r="SIA70"/>
      <c r="SIB70"/>
      <c r="SIC70"/>
      <c r="SID70"/>
      <c r="SIE70"/>
      <c r="SIF70"/>
      <c r="SIG70"/>
      <c r="SIH70"/>
      <c r="SII70"/>
      <c r="SIJ70"/>
      <c r="SIK70"/>
      <c r="SIL70"/>
      <c r="SIM70"/>
      <c r="SIN70"/>
      <c r="SIO70"/>
      <c r="SIP70"/>
      <c r="SIQ70"/>
      <c r="SIR70"/>
      <c r="SIS70"/>
      <c r="SIT70"/>
      <c r="SIU70"/>
      <c r="SIV70"/>
      <c r="SIW70"/>
      <c r="SIX70"/>
      <c r="SIY70"/>
      <c r="SIZ70"/>
      <c r="SJA70"/>
      <c r="SJB70"/>
      <c r="SJC70"/>
      <c r="SJD70"/>
      <c r="SJE70"/>
      <c r="SJF70"/>
      <c r="SJG70"/>
      <c r="SJH70"/>
      <c r="SJI70"/>
      <c r="SJJ70"/>
      <c r="SJK70"/>
      <c r="SJL70"/>
      <c r="SJM70"/>
      <c r="SJN70"/>
      <c r="SJO70"/>
      <c r="SJP70"/>
      <c r="SJQ70"/>
      <c r="SJR70"/>
      <c r="SJS70"/>
      <c r="SJT70"/>
      <c r="SJU70"/>
      <c r="SJV70"/>
      <c r="SJW70"/>
      <c r="SJX70"/>
      <c r="SJY70"/>
      <c r="SJZ70"/>
      <c r="SKA70"/>
      <c r="SKB70"/>
      <c r="SKC70"/>
      <c r="SKD70"/>
      <c r="SKE70"/>
      <c r="SKF70"/>
      <c r="SKG70"/>
      <c r="SKH70"/>
      <c r="SKI70"/>
      <c r="SKJ70"/>
      <c r="SKK70"/>
      <c r="SKL70"/>
      <c r="SKM70"/>
      <c r="SKN70"/>
      <c r="SKO70"/>
      <c r="SKP70"/>
      <c r="SKQ70"/>
      <c r="SKR70"/>
      <c r="SKS70"/>
      <c r="SKT70"/>
      <c r="SKU70"/>
      <c r="SKV70"/>
      <c r="SKW70"/>
      <c r="SKX70"/>
      <c r="SKY70"/>
      <c r="SKZ70"/>
      <c r="SLA70"/>
      <c r="SLB70"/>
      <c r="SLC70"/>
      <c r="SLD70"/>
      <c r="SLE70"/>
      <c r="SLF70"/>
      <c r="SLG70"/>
      <c r="SLH70"/>
      <c r="SLI70"/>
      <c r="SLJ70"/>
      <c r="SLK70"/>
      <c r="SLL70"/>
      <c r="SLM70"/>
      <c r="SLN70"/>
      <c r="SLO70"/>
      <c r="SLP70"/>
      <c r="SLQ70"/>
      <c r="SLR70"/>
      <c r="SLS70"/>
      <c r="SLT70"/>
      <c r="SLU70"/>
      <c r="SLV70"/>
      <c r="SLW70"/>
      <c r="SLX70"/>
      <c r="SLY70"/>
      <c r="SLZ70"/>
      <c r="SMA70"/>
      <c r="SMB70"/>
      <c r="SMC70"/>
      <c r="SMD70"/>
      <c r="SME70"/>
      <c r="SMF70"/>
      <c r="SMG70"/>
      <c r="SMH70"/>
      <c r="SMI70"/>
      <c r="SMJ70"/>
      <c r="SMK70"/>
      <c r="SML70"/>
      <c r="SMM70"/>
      <c r="SMN70"/>
      <c r="SMO70"/>
      <c r="SMP70"/>
      <c r="SMQ70"/>
      <c r="SMR70"/>
      <c r="SMS70"/>
      <c r="SMT70"/>
      <c r="SMU70"/>
      <c r="SMV70"/>
      <c r="SMW70"/>
      <c r="SMX70"/>
      <c r="SMY70"/>
      <c r="SMZ70"/>
      <c r="SNA70"/>
      <c r="SNB70"/>
      <c r="SNC70"/>
      <c r="SND70"/>
      <c r="SNE70"/>
      <c r="SNF70"/>
      <c r="SNG70"/>
      <c r="SNH70"/>
      <c r="SNI70"/>
      <c r="SNJ70"/>
      <c r="SNK70"/>
      <c r="SNL70"/>
      <c r="SNM70"/>
      <c r="SNN70"/>
      <c r="SNO70"/>
      <c r="SNP70"/>
      <c r="SNQ70"/>
      <c r="SNR70"/>
      <c r="SNS70"/>
      <c r="SNT70"/>
      <c r="SNU70"/>
      <c r="SNV70"/>
      <c r="SNW70"/>
      <c r="SNX70"/>
      <c r="SNY70"/>
      <c r="SNZ70"/>
      <c r="SOA70"/>
      <c r="SOB70"/>
      <c r="SOC70"/>
      <c r="SOD70"/>
      <c r="SOE70"/>
      <c r="SOF70"/>
      <c r="SOG70"/>
      <c r="SOH70"/>
      <c r="SOI70"/>
      <c r="SOJ70"/>
      <c r="SOK70"/>
      <c r="SOL70"/>
      <c r="SOM70"/>
      <c r="SON70"/>
      <c r="SOO70"/>
      <c r="SOP70"/>
      <c r="SOQ70"/>
      <c r="SOR70"/>
      <c r="SOS70"/>
      <c r="SOT70"/>
      <c r="SOU70"/>
      <c r="SOV70"/>
      <c r="SOW70"/>
      <c r="SOX70"/>
      <c r="SOY70"/>
      <c r="SOZ70"/>
      <c r="SPA70"/>
      <c r="SPB70"/>
      <c r="SPC70"/>
      <c r="SPD70"/>
      <c r="SPE70"/>
      <c r="SPF70"/>
      <c r="SPG70"/>
      <c r="SPH70"/>
      <c r="SPI70"/>
      <c r="SPJ70"/>
      <c r="SPK70"/>
      <c r="SPL70"/>
      <c r="SPM70"/>
      <c r="SPN70"/>
      <c r="SPO70"/>
      <c r="SPP70"/>
      <c r="SPQ70"/>
      <c r="SPR70"/>
      <c r="SPS70"/>
      <c r="SPT70"/>
      <c r="SPU70"/>
      <c r="SPV70"/>
      <c r="SPW70"/>
      <c r="SPX70"/>
      <c r="SPY70"/>
      <c r="SPZ70"/>
      <c r="SQA70"/>
      <c r="SQB70"/>
      <c r="SQC70"/>
      <c r="SQD70"/>
      <c r="SQE70"/>
      <c r="SQF70"/>
      <c r="SQG70"/>
      <c r="SQH70"/>
      <c r="SQI70"/>
      <c r="SQJ70"/>
      <c r="SQK70"/>
      <c r="SQL70"/>
      <c r="SQM70"/>
      <c r="SQN70"/>
      <c r="SQO70"/>
      <c r="SQP70"/>
      <c r="SQQ70"/>
      <c r="SQR70"/>
      <c r="SQS70"/>
      <c r="SQT70"/>
      <c r="SQU70"/>
      <c r="SQV70"/>
      <c r="SQW70"/>
      <c r="SQX70"/>
      <c r="SQY70"/>
      <c r="SQZ70"/>
      <c r="SRA70"/>
      <c r="SRB70"/>
      <c r="SRC70"/>
      <c r="SRD70"/>
      <c r="SRE70"/>
      <c r="SRF70"/>
      <c r="SRG70"/>
      <c r="SRH70"/>
      <c r="SRI70"/>
      <c r="SRJ70"/>
      <c r="SRK70"/>
      <c r="SRL70"/>
      <c r="SRM70"/>
      <c r="SRN70"/>
      <c r="SRO70"/>
      <c r="SRP70"/>
      <c r="SRQ70"/>
      <c r="SRR70"/>
      <c r="SRS70"/>
      <c r="SRT70"/>
      <c r="SRU70"/>
      <c r="SRV70"/>
      <c r="SRW70"/>
      <c r="SRX70"/>
      <c r="SRY70"/>
      <c r="SRZ70"/>
      <c r="SSA70"/>
      <c r="SSB70"/>
      <c r="SSC70"/>
      <c r="SSD70"/>
      <c r="SSE70"/>
      <c r="SSF70"/>
      <c r="SSG70"/>
      <c r="SSH70"/>
      <c r="SSI70"/>
      <c r="SSJ70"/>
      <c r="SSK70"/>
      <c r="SSL70"/>
      <c r="SSM70"/>
      <c r="SSN70"/>
      <c r="SSO70"/>
      <c r="SSP70"/>
      <c r="SSQ70"/>
      <c r="SSR70"/>
      <c r="SSS70"/>
      <c r="SST70"/>
      <c r="SSU70"/>
      <c r="SSV70"/>
      <c r="SSW70"/>
      <c r="SSX70"/>
      <c r="SSY70"/>
      <c r="SSZ70"/>
      <c r="STA70"/>
      <c r="STB70"/>
      <c r="STC70"/>
      <c r="STD70"/>
      <c r="STE70"/>
      <c r="STF70"/>
      <c r="STG70"/>
      <c r="STH70"/>
      <c r="STI70"/>
      <c r="STJ70"/>
      <c r="STK70"/>
      <c r="STL70"/>
      <c r="STM70"/>
      <c r="STN70"/>
      <c r="STO70"/>
      <c r="STP70"/>
      <c r="STQ70"/>
      <c r="STR70"/>
      <c r="STS70"/>
      <c r="STT70"/>
      <c r="STU70"/>
      <c r="STV70"/>
      <c r="STW70"/>
      <c r="STX70"/>
      <c r="STY70"/>
      <c r="STZ70"/>
      <c r="SUA70"/>
      <c r="SUB70"/>
      <c r="SUC70"/>
      <c r="SUD70"/>
      <c r="SUE70"/>
      <c r="SUF70"/>
      <c r="SUG70"/>
      <c r="SUH70"/>
      <c r="SUI70"/>
      <c r="SUJ70"/>
      <c r="SUK70"/>
      <c r="SUL70"/>
      <c r="SUM70"/>
      <c r="SUN70"/>
      <c r="SUO70"/>
      <c r="SUP70"/>
      <c r="SUQ70"/>
      <c r="SUR70"/>
      <c r="SUS70"/>
      <c r="SUT70"/>
      <c r="SUU70"/>
      <c r="SUV70"/>
      <c r="SUW70"/>
      <c r="SUX70"/>
      <c r="SUY70"/>
      <c r="SUZ70"/>
      <c r="SVA70"/>
      <c r="SVB70"/>
      <c r="SVC70"/>
      <c r="SVD70"/>
      <c r="SVE70"/>
      <c r="SVF70"/>
      <c r="SVG70"/>
      <c r="SVH70"/>
      <c r="SVI70"/>
      <c r="SVJ70"/>
      <c r="SVK70"/>
      <c r="SVL70"/>
      <c r="SVM70"/>
      <c r="SVN70"/>
      <c r="SVO70"/>
      <c r="SVP70"/>
      <c r="SVQ70"/>
      <c r="SVR70"/>
      <c r="SVS70"/>
      <c r="SVT70"/>
      <c r="SVU70"/>
      <c r="SVV70"/>
      <c r="SVW70"/>
      <c r="SVX70"/>
      <c r="SVY70"/>
      <c r="SVZ70"/>
      <c r="SWA70"/>
      <c r="SWB70"/>
      <c r="SWC70"/>
      <c r="SWD70"/>
      <c r="SWE70"/>
      <c r="SWF70"/>
      <c r="SWG70"/>
      <c r="SWH70"/>
      <c r="SWI70"/>
      <c r="SWJ70"/>
      <c r="SWK70"/>
      <c r="SWL70"/>
      <c r="SWM70"/>
      <c r="SWN70"/>
      <c r="SWO70"/>
      <c r="SWP70"/>
      <c r="SWQ70"/>
      <c r="SWR70"/>
      <c r="SWS70"/>
      <c r="SWT70"/>
      <c r="SWU70"/>
      <c r="SWV70"/>
      <c r="SWW70"/>
      <c r="SWX70"/>
      <c r="SWY70"/>
      <c r="SWZ70"/>
      <c r="SXA70"/>
      <c r="SXB70"/>
      <c r="SXC70"/>
      <c r="SXD70"/>
      <c r="SXE70"/>
      <c r="SXF70"/>
      <c r="SXG70"/>
      <c r="SXH70"/>
      <c r="SXI70"/>
      <c r="SXJ70"/>
      <c r="SXK70"/>
      <c r="SXL70"/>
      <c r="SXM70"/>
      <c r="SXN70"/>
      <c r="SXO70"/>
      <c r="SXP70"/>
      <c r="SXQ70"/>
      <c r="SXR70"/>
      <c r="SXS70"/>
      <c r="SXT70"/>
      <c r="SXU70"/>
      <c r="SXV70"/>
      <c r="SXW70"/>
      <c r="SXX70"/>
      <c r="SXY70"/>
      <c r="SXZ70"/>
      <c r="SYA70"/>
      <c r="SYB70"/>
      <c r="SYC70"/>
      <c r="SYD70"/>
      <c r="SYE70"/>
      <c r="SYF70"/>
      <c r="SYG70"/>
      <c r="SYH70"/>
      <c r="SYI70"/>
      <c r="SYJ70"/>
      <c r="SYK70"/>
      <c r="SYL70"/>
      <c r="SYM70"/>
      <c r="SYN70"/>
      <c r="SYO70"/>
      <c r="SYP70"/>
      <c r="SYQ70"/>
      <c r="SYR70"/>
      <c r="SYS70"/>
      <c r="SYT70"/>
      <c r="SYU70"/>
      <c r="SYV70"/>
      <c r="SYW70"/>
      <c r="SYX70"/>
      <c r="SYY70"/>
      <c r="SYZ70"/>
      <c r="SZA70"/>
      <c r="SZB70"/>
      <c r="SZC70"/>
      <c r="SZD70"/>
      <c r="SZE70"/>
      <c r="SZF70"/>
      <c r="SZG70"/>
      <c r="SZH70"/>
      <c r="SZI70"/>
      <c r="SZJ70"/>
      <c r="SZK70"/>
      <c r="SZL70"/>
      <c r="SZM70"/>
      <c r="SZN70"/>
      <c r="SZO70"/>
      <c r="SZP70"/>
      <c r="SZQ70"/>
      <c r="SZR70"/>
      <c r="SZS70"/>
      <c r="SZT70"/>
      <c r="SZU70"/>
      <c r="SZV70"/>
      <c r="SZW70"/>
      <c r="SZX70"/>
      <c r="SZY70"/>
      <c r="SZZ70"/>
      <c r="TAA70"/>
      <c r="TAB70"/>
      <c r="TAC70"/>
      <c r="TAD70"/>
      <c r="TAE70"/>
      <c r="TAF70"/>
      <c r="TAG70"/>
      <c r="TAH70"/>
      <c r="TAI70"/>
      <c r="TAJ70"/>
      <c r="TAK70"/>
      <c r="TAL70"/>
      <c r="TAM70"/>
      <c r="TAN70"/>
      <c r="TAO70"/>
      <c r="TAP70"/>
      <c r="TAQ70"/>
      <c r="TAR70"/>
      <c r="TAS70"/>
      <c r="TAT70"/>
      <c r="TAU70"/>
      <c r="TAV70"/>
      <c r="TAW70"/>
      <c r="TAX70"/>
      <c r="TAY70"/>
      <c r="TAZ70"/>
      <c r="TBA70"/>
      <c r="TBB70"/>
      <c r="TBC70"/>
      <c r="TBD70"/>
      <c r="TBE70"/>
      <c r="TBF70"/>
      <c r="TBG70"/>
      <c r="TBH70"/>
      <c r="TBI70"/>
      <c r="TBJ70"/>
      <c r="TBK70"/>
      <c r="TBL70"/>
      <c r="TBM70"/>
      <c r="TBN70"/>
      <c r="TBO70"/>
      <c r="TBP70"/>
      <c r="TBQ70"/>
      <c r="TBR70"/>
      <c r="TBS70"/>
      <c r="TBT70"/>
      <c r="TBU70"/>
      <c r="TBV70"/>
      <c r="TBW70"/>
      <c r="TBX70"/>
      <c r="TBY70"/>
      <c r="TBZ70"/>
      <c r="TCA70"/>
      <c r="TCB70"/>
      <c r="TCC70"/>
      <c r="TCD70"/>
      <c r="TCE70"/>
      <c r="TCF70"/>
      <c r="TCG70"/>
      <c r="TCH70"/>
      <c r="TCI70"/>
      <c r="TCJ70"/>
      <c r="TCK70"/>
      <c r="TCL70"/>
      <c r="TCM70"/>
      <c r="TCN70"/>
      <c r="TCO70"/>
      <c r="TCP70"/>
      <c r="TCQ70"/>
      <c r="TCR70"/>
      <c r="TCS70"/>
      <c r="TCT70"/>
      <c r="TCU70"/>
      <c r="TCV70"/>
      <c r="TCW70"/>
      <c r="TCX70"/>
      <c r="TCY70"/>
      <c r="TCZ70"/>
      <c r="TDA70"/>
      <c r="TDB70"/>
      <c r="TDC70"/>
      <c r="TDD70"/>
      <c r="TDE70"/>
      <c r="TDF70"/>
      <c r="TDG70"/>
      <c r="TDH70"/>
      <c r="TDI70"/>
      <c r="TDJ70"/>
      <c r="TDK70"/>
      <c r="TDL70"/>
      <c r="TDM70"/>
      <c r="TDN70"/>
      <c r="TDO70"/>
      <c r="TDP70"/>
      <c r="TDQ70"/>
      <c r="TDR70"/>
      <c r="TDS70"/>
      <c r="TDT70"/>
      <c r="TDU70"/>
      <c r="TDV70"/>
      <c r="TDW70"/>
      <c r="TDX70"/>
      <c r="TDY70"/>
      <c r="TDZ70"/>
      <c r="TEA70"/>
      <c r="TEB70"/>
      <c r="TEC70"/>
      <c r="TED70"/>
      <c r="TEE70"/>
      <c r="TEF70"/>
      <c r="TEG70"/>
      <c r="TEH70"/>
      <c r="TEI70"/>
      <c r="TEJ70"/>
      <c r="TEK70"/>
      <c r="TEL70"/>
      <c r="TEM70"/>
      <c r="TEN70"/>
      <c r="TEO70"/>
      <c r="TEP70"/>
      <c r="TEQ70"/>
      <c r="TER70"/>
      <c r="TES70"/>
      <c r="TET70"/>
      <c r="TEU70"/>
      <c r="TEV70"/>
      <c r="TEW70"/>
      <c r="TEX70"/>
      <c r="TEY70"/>
      <c r="TEZ70"/>
      <c r="TFA70"/>
      <c r="TFB70"/>
      <c r="TFC70"/>
      <c r="TFD70"/>
      <c r="TFE70"/>
      <c r="TFF70"/>
      <c r="TFG70"/>
      <c r="TFH70"/>
      <c r="TFI70"/>
      <c r="TFJ70"/>
      <c r="TFK70"/>
      <c r="TFL70"/>
      <c r="TFM70"/>
      <c r="TFN70"/>
      <c r="TFO70"/>
      <c r="TFP70"/>
      <c r="TFQ70"/>
      <c r="TFR70"/>
      <c r="TFS70"/>
      <c r="TFT70"/>
      <c r="TFU70"/>
      <c r="TFV70"/>
      <c r="TFW70"/>
      <c r="TFX70"/>
      <c r="TFY70"/>
      <c r="TFZ70"/>
      <c r="TGA70"/>
      <c r="TGB70"/>
      <c r="TGC70"/>
      <c r="TGD70"/>
      <c r="TGE70"/>
      <c r="TGF70"/>
      <c r="TGG70"/>
      <c r="TGH70"/>
      <c r="TGI70"/>
      <c r="TGJ70"/>
      <c r="TGK70"/>
      <c r="TGL70"/>
      <c r="TGM70"/>
      <c r="TGN70"/>
      <c r="TGO70"/>
      <c r="TGP70"/>
      <c r="TGQ70"/>
      <c r="TGR70"/>
      <c r="TGS70"/>
      <c r="TGT70"/>
      <c r="TGU70"/>
      <c r="TGV70"/>
      <c r="TGW70"/>
      <c r="TGX70"/>
      <c r="TGY70"/>
      <c r="TGZ70"/>
      <c r="THA70"/>
      <c r="THB70"/>
      <c r="THC70"/>
      <c r="THD70"/>
      <c r="THE70"/>
      <c r="THF70"/>
      <c r="THG70"/>
      <c r="THH70"/>
      <c r="THI70"/>
      <c r="THJ70"/>
      <c r="THK70"/>
      <c r="THL70"/>
      <c r="THM70"/>
      <c r="THN70"/>
      <c r="THO70"/>
      <c r="THP70"/>
      <c r="THQ70"/>
      <c r="THR70"/>
      <c r="THS70"/>
      <c r="THT70"/>
      <c r="THU70"/>
      <c r="THV70"/>
      <c r="THW70"/>
      <c r="THX70"/>
      <c r="THY70"/>
      <c r="THZ70"/>
      <c r="TIA70"/>
      <c r="TIB70"/>
      <c r="TIC70"/>
      <c r="TID70"/>
      <c r="TIE70"/>
      <c r="TIF70"/>
      <c r="TIG70"/>
      <c r="TIH70"/>
      <c r="TII70"/>
      <c r="TIJ70"/>
      <c r="TIK70"/>
      <c r="TIL70"/>
      <c r="TIM70"/>
      <c r="TIN70"/>
      <c r="TIO70"/>
      <c r="TIP70"/>
      <c r="TIQ70"/>
      <c r="TIR70"/>
      <c r="TIS70"/>
      <c r="TIT70"/>
      <c r="TIU70"/>
      <c r="TIV70"/>
      <c r="TIW70"/>
      <c r="TIX70"/>
      <c r="TIY70"/>
      <c r="TIZ70"/>
      <c r="TJA70"/>
      <c r="TJB70"/>
      <c r="TJC70"/>
      <c r="TJD70"/>
      <c r="TJE70"/>
      <c r="TJF70"/>
      <c r="TJG70"/>
      <c r="TJH70"/>
      <c r="TJI70"/>
      <c r="TJJ70"/>
      <c r="TJK70"/>
      <c r="TJL70"/>
      <c r="TJM70"/>
      <c r="TJN70"/>
      <c r="TJO70"/>
      <c r="TJP70"/>
      <c r="TJQ70"/>
      <c r="TJR70"/>
      <c r="TJS70"/>
      <c r="TJT70"/>
      <c r="TJU70"/>
      <c r="TJV70"/>
      <c r="TJW70"/>
      <c r="TJX70"/>
      <c r="TJY70"/>
      <c r="TJZ70"/>
      <c r="TKA70"/>
      <c r="TKB70"/>
      <c r="TKC70"/>
      <c r="TKD70"/>
      <c r="TKE70"/>
      <c r="TKF70"/>
      <c r="TKG70"/>
      <c r="TKH70"/>
      <c r="TKI70"/>
      <c r="TKJ70"/>
      <c r="TKK70"/>
      <c r="TKL70"/>
      <c r="TKM70"/>
      <c r="TKN70"/>
      <c r="TKO70"/>
      <c r="TKP70"/>
      <c r="TKQ70"/>
      <c r="TKR70"/>
      <c r="TKS70"/>
      <c r="TKT70"/>
      <c r="TKU70"/>
      <c r="TKV70"/>
      <c r="TKW70"/>
      <c r="TKX70"/>
      <c r="TKY70"/>
      <c r="TKZ70"/>
      <c r="TLA70"/>
      <c r="TLB70"/>
      <c r="TLC70"/>
      <c r="TLD70"/>
      <c r="TLE70"/>
      <c r="TLF70"/>
      <c r="TLG70"/>
      <c r="TLH70"/>
      <c r="TLI70"/>
      <c r="TLJ70"/>
      <c r="TLK70"/>
      <c r="TLL70"/>
      <c r="TLM70"/>
      <c r="TLN70"/>
      <c r="TLO70"/>
      <c r="TLP70"/>
      <c r="TLQ70"/>
      <c r="TLR70"/>
      <c r="TLS70"/>
      <c r="TLT70"/>
      <c r="TLU70"/>
      <c r="TLV70"/>
      <c r="TLW70"/>
      <c r="TLX70"/>
      <c r="TLY70"/>
      <c r="TLZ70"/>
      <c r="TMA70"/>
      <c r="TMB70"/>
      <c r="TMC70"/>
      <c r="TMD70"/>
      <c r="TME70"/>
      <c r="TMF70"/>
      <c r="TMG70"/>
      <c r="TMH70"/>
      <c r="TMI70"/>
      <c r="TMJ70"/>
      <c r="TMK70"/>
      <c r="TML70"/>
      <c r="TMM70"/>
      <c r="TMN70"/>
      <c r="TMO70"/>
      <c r="TMP70"/>
      <c r="TMQ70"/>
      <c r="TMR70"/>
      <c r="TMS70"/>
      <c r="TMT70"/>
      <c r="TMU70"/>
      <c r="TMV70"/>
      <c r="TMW70"/>
      <c r="TMX70"/>
      <c r="TMY70"/>
      <c r="TMZ70"/>
      <c r="TNA70"/>
      <c r="TNB70"/>
      <c r="TNC70"/>
      <c r="TND70"/>
      <c r="TNE70"/>
      <c r="TNF70"/>
      <c r="TNG70"/>
      <c r="TNH70"/>
      <c r="TNI70"/>
      <c r="TNJ70"/>
      <c r="TNK70"/>
      <c r="TNL70"/>
      <c r="TNM70"/>
      <c r="TNN70"/>
      <c r="TNO70"/>
      <c r="TNP70"/>
      <c r="TNQ70"/>
      <c r="TNR70"/>
      <c r="TNS70"/>
      <c r="TNT70"/>
      <c r="TNU70"/>
      <c r="TNV70"/>
      <c r="TNW70"/>
      <c r="TNX70"/>
      <c r="TNY70"/>
      <c r="TNZ70"/>
      <c r="TOA70"/>
      <c r="TOB70"/>
      <c r="TOC70"/>
      <c r="TOD70"/>
      <c r="TOE70"/>
      <c r="TOF70"/>
      <c r="TOG70"/>
      <c r="TOH70"/>
      <c r="TOI70"/>
      <c r="TOJ70"/>
      <c r="TOK70"/>
      <c r="TOL70"/>
      <c r="TOM70"/>
      <c r="TON70"/>
      <c r="TOO70"/>
      <c r="TOP70"/>
      <c r="TOQ70"/>
      <c r="TOR70"/>
      <c r="TOS70"/>
      <c r="TOT70"/>
      <c r="TOU70"/>
      <c r="TOV70"/>
      <c r="TOW70"/>
      <c r="TOX70"/>
      <c r="TOY70"/>
      <c r="TOZ70"/>
      <c r="TPA70"/>
      <c r="TPB70"/>
      <c r="TPC70"/>
      <c r="TPD70"/>
      <c r="TPE70"/>
      <c r="TPF70"/>
      <c r="TPG70"/>
      <c r="TPH70"/>
      <c r="TPI70"/>
      <c r="TPJ70"/>
      <c r="TPK70"/>
      <c r="TPL70"/>
      <c r="TPM70"/>
      <c r="TPN70"/>
      <c r="TPO70"/>
      <c r="TPP70"/>
      <c r="TPQ70"/>
      <c r="TPR70"/>
      <c r="TPS70"/>
      <c r="TPT70"/>
      <c r="TPU70"/>
      <c r="TPV70"/>
      <c r="TPW70"/>
      <c r="TPX70"/>
      <c r="TPY70"/>
      <c r="TPZ70"/>
      <c r="TQA70"/>
      <c r="TQB70"/>
      <c r="TQC70"/>
      <c r="TQD70"/>
      <c r="TQE70"/>
      <c r="TQF70"/>
      <c r="TQG70"/>
      <c r="TQH70"/>
      <c r="TQI70"/>
      <c r="TQJ70"/>
      <c r="TQK70"/>
      <c r="TQL70"/>
      <c r="TQM70"/>
      <c r="TQN70"/>
      <c r="TQO70"/>
      <c r="TQP70"/>
      <c r="TQQ70"/>
      <c r="TQR70"/>
      <c r="TQS70"/>
      <c r="TQT70"/>
      <c r="TQU70"/>
      <c r="TQV70"/>
      <c r="TQW70"/>
      <c r="TQX70"/>
      <c r="TQY70"/>
      <c r="TQZ70"/>
      <c r="TRA70"/>
      <c r="TRB70"/>
      <c r="TRC70"/>
      <c r="TRD70"/>
      <c r="TRE70"/>
      <c r="TRF70"/>
      <c r="TRG70"/>
      <c r="TRH70"/>
      <c r="TRI70"/>
      <c r="TRJ70"/>
      <c r="TRK70"/>
      <c r="TRL70"/>
      <c r="TRM70"/>
      <c r="TRN70"/>
      <c r="TRO70"/>
      <c r="TRP70"/>
      <c r="TRQ70"/>
      <c r="TRR70"/>
      <c r="TRS70"/>
      <c r="TRT70"/>
      <c r="TRU70"/>
      <c r="TRV70"/>
      <c r="TRW70"/>
      <c r="TRX70"/>
      <c r="TRY70"/>
      <c r="TRZ70"/>
      <c r="TSA70"/>
      <c r="TSB70"/>
      <c r="TSC70"/>
      <c r="TSD70"/>
      <c r="TSE70"/>
      <c r="TSF70"/>
      <c r="TSG70"/>
      <c r="TSH70"/>
      <c r="TSI70"/>
      <c r="TSJ70"/>
      <c r="TSK70"/>
      <c r="TSL70"/>
      <c r="TSM70"/>
      <c r="TSN70"/>
      <c r="TSO70"/>
      <c r="TSP70"/>
      <c r="TSQ70"/>
      <c r="TSR70"/>
      <c r="TSS70"/>
      <c r="TST70"/>
      <c r="TSU70"/>
      <c r="TSV70"/>
      <c r="TSW70"/>
      <c r="TSX70"/>
      <c r="TSY70"/>
      <c r="TSZ70"/>
      <c r="TTA70"/>
      <c r="TTB70"/>
      <c r="TTC70"/>
      <c r="TTD70"/>
      <c r="TTE70"/>
      <c r="TTF70"/>
      <c r="TTG70"/>
      <c r="TTH70"/>
      <c r="TTI70"/>
      <c r="TTJ70"/>
      <c r="TTK70"/>
      <c r="TTL70"/>
      <c r="TTM70"/>
      <c r="TTN70"/>
      <c r="TTO70"/>
      <c r="TTP70"/>
      <c r="TTQ70"/>
      <c r="TTR70"/>
      <c r="TTS70"/>
      <c r="TTT70"/>
      <c r="TTU70"/>
      <c r="TTV70"/>
      <c r="TTW70"/>
      <c r="TTX70"/>
      <c r="TTY70"/>
      <c r="TTZ70"/>
      <c r="TUA70"/>
      <c r="TUB70"/>
      <c r="TUC70"/>
      <c r="TUD70"/>
      <c r="TUE70"/>
      <c r="TUF70"/>
      <c r="TUG70"/>
      <c r="TUH70"/>
      <c r="TUI70"/>
      <c r="TUJ70"/>
      <c r="TUK70"/>
      <c r="TUL70"/>
      <c r="TUM70"/>
      <c r="TUN70"/>
      <c r="TUO70"/>
      <c r="TUP70"/>
      <c r="TUQ70"/>
      <c r="TUR70"/>
      <c r="TUS70"/>
      <c r="TUT70"/>
      <c r="TUU70"/>
      <c r="TUV70"/>
      <c r="TUW70"/>
      <c r="TUX70"/>
      <c r="TUY70"/>
      <c r="TUZ70"/>
      <c r="TVA70"/>
      <c r="TVB70"/>
      <c r="TVC70"/>
      <c r="TVD70"/>
      <c r="TVE70"/>
      <c r="TVF70"/>
      <c r="TVG70"/>
      <c r="TVH70"/>
      <c r="TVI70"/>
      <c r="TVJ70"/>
      <c r="TVK70"/>
      <c r="TVL70"/>
      <c r="TVM70"/>
      <c r="TVN70"/>
      <c r="TVO70"/>
      <c r="TVP70"/>
      <c r="TVQ70"/>
      <c r="TVR70"/>
      <c r="TVS70"/>
      <c r="TVT70"/>
      <c r="TVU70"/>
      <c r="TVV70"/>
      <c r="TVW70"/>
      <c r="TVX70"/>
      <c r="TVY70"/>
      <c r="TVZ70"/>
      <c r="TWA70"/>
      <c r="TWB70"/>
      <c r="TWC70"/>
      <c r="TWD70"/>
      <c r="TWE70"/>
      <c r="TWF70"/>
      <c r="TWG70"/>
      <c r="TWH70"/>
      <c r="TWI70"/>
      <c r="TWJ70"/>
      <c r="TWK70"/>
      <c r="TWL70"/>
      <c r="TWM70"/>
      <c r="TWN70"/>
      <c r="TWO70"/>
      <c r="TWP70"/>
      <c r="TWQ70"/>
      <c r="TWR70"/>
      <c r="TWS70"/>
      <c r="TWT70"/>
      <c r="TWU70"/>
      <c r="TWV70"/>
      <c r="TWW70"/>
      <c r="TWX70"/>
      <c r="TWY70"/>
      <c r="TWZ70"/>
      <c r="TXA70"/>
      <c r="TXB70"/>
      <c r="TXC70"/>
      <c r="TXD70"/>
      <c r="TXE70"/>
      <c r="TXF70"/>
      <c r="TXG70"/>
      <c r="TXH70"/>
      <c r="TXI70"/>
      <c r="TXJ70"/>
      <c r="TXK70"/>
      <c r="TXL70"/>
      <c r="TXM70"/>
      <c r="TXN70"/>
      <c r="TXO70"/>
      <c r="TXP70"/>
      <c r="TXQ70"/>
      <c r="TXR70"/>
      <c r="TXS70"/>
      <c r="TXT70"/>
      <c r="TXU70"/>
      <c r="TXV70"/>
      <c r="TXW70"/>
      <c r="TXX70"/>
      <c r="TXY70"/>
      <c r="TXZ70"/>
      <c r="TYA70"/>
      <c r="TYB70"/>
      <c r="TYC70"/>
      <c r="TYD70"/>
      <c r="TYE70"/>
      <c r="TYF70"/>
      <c r="TYG70"/>
      <c r="TYH70"/>
      <c r="TYI70"/>
      <c r="TYJ70"/>
      <c r="TYK70"/>
      <c r="TYL70"/>
      <c r="TYM70"/>
      <c r="TYN70"/>
      <c r="TYO70"/>
      <c r="TYP70"/>
      <c r="TYQ70"/>
      <c r="TYR70"/>
      <c r="TYS70"/>
      <c r="TYT70"/>
      <c r="TYU70"/>
      <c r="TYV70"/>
      <c r="TYW70"/>
      <c r="TYX70"/>
      <c r="TYY70"/>
      <c r="TYZ70"/>
      <c r="TZA70"/>
      <c r="TZB70"/>
      <c r="TZC70"/>
      <c r="TZD70"/>
      <c r="TZE70"/>
      <c r="TZF70"/>
      <c r="TZG70"/>
      <c r="TZH70"/>
      <c r="TZI70"/>
      <c r="TZJ70"/>
      <c r="TZK70"/>
      <c r="TZL70"/>
      <c r="TZM70"/>
      <c r="TZN70"/>
      <c r="TZO70"/>
      <c r="TZP70"/>
      <c r="TZQ70"/>
      <c r="TZR70"/>
      <c r="TZS70"/>
      <c r="TZT70"/>
      <c r="TZU70"/>
      <c r="TZV70"/>
      <c r="TZW70"/>
      <c r="TZX70"/>
      <c r="TZY70"/>
      <c r="TZZ70"/>
      <c r="UAA70"/>
      <c r="UAB70"/>
      <c r="UAC70"/>
      <c r="UAD70"/>
      <c r="UAE70"/>
      <c r="UAF70"/>
      <c r="UAG70"/>
      <c r="UAH70"/>
      <c r="UAI70"/>
      <c r="UAJ70"/>
      <c r="UAK70"/>
      <c r="UAL70"/>
      <c r="UAM70"/>
      <c r="UAN70"/>
      <c r="UAO70"/>
      <c r="UAP70"/>
      <c r="UAQ70"/>
      <c r="UAR70"/>
      <c r="UAS70"/>
      <c r="UAT70"/>
      <c r="UAU70"/>
      <c r="UAV70"/>
      <c r="UAW70"/>
      <c r="UAX70"/>
      <c r="UAY70"/>
      <c r="UAZ70"/>
      <c r="UBA70"/>
      <c r="UBB70"/>
      <c r="UBC70"/>
      <c r="UBD70"/>
      <c r="UBE70"/>
      <c r="UBF70"/>
      <c r="UBG70"/>
      <c r="UBH70"/>
      <c r="UBI70"/>
      <c r="UBJ70"/>
      <c r="UBK70"/>
      <c r="UBL70"/>
      <c r="UBM70"/>
      <c r="UBN70"/>
      <c r="UBO70"/>
      <c r="UBP70"/>
      <c r="UBQ70"/>
      <c r="UBR70"/>
      <c r="UBS70"/>
      <c r="UBT70"/>
      <c r="UBU70"/>
      <c r="UBV70"/>
      <c r="UBW70"/>
      <c r="UBX70"/>
      <c r="UBY70"/>
      <c r="UBZ70"/>
      <c r="UCA70"/>
      <c r="UCB70"/>
      <c r="UCC70"/>
      <c r="UCD70"/>
      <c r="UCE70"/>
      <c r="UCF70"/>
      <c r="UCG70"/>
      <c r="UCH70"/>
      <c r="UCI70"/>
      <c r="UCJ70"/>
      <c r="UCK70"/>
      <c r="UCL70"/>
      <c r="UCM70"/>
      <c r="UCN70"/>
      <c r="UCO70"/>
      <c r="UCP70"/>
      <c r="UCQ70"/>
      <c r="UCR70"/>
      <c r="UCS70"/>
      <c r="UCT70"/>
      <c r="UCU70"/>
      <c r="UCV70"/>
      <c r="UCW70"/>
      <c r="UCX70"/>
      <c r="UCY70"/>
      <c r="UCZ70"/>
      <c r="UDA70"/>
      <c r="UDB70"/>
      <c r="UDC70"/>
      <c r="UDD70"/>
      <c r="UDE70"/>
      <c r="UDF70"/>
      <c r="UDG70"/>
      <c r="UDH70"/>
      <c r="UDI70"/>
      <c r="UDJ70"/>
      <c r="UDK70"/>
      <c r="UDL70"/>
      <c r="UDM70"/>
      <c r="UDN70"/>
      <c r="UDO70"/>
      <c r="UDP70"/>
      <c r="UDQ70"/>
      <c r="UDR70"/>
      <c r="UDS70"/>
      <c r="UDT70"/>
      <c r="UDU70"/>
      <c r="UDV70"/>
      <c r="UDW70"/>
      <c r="UDX70"/>
      <c r="UDY70"/>
      <c r="UDZ70"/>
      <c r="UEA70"/>
      <c r="UEB70"/>
      <c r="UEC70"/>
      <c r="UED70"/>
      <c r="UEE70"/>
      <c r="UEF70"/>
      <c r="UEG70"/>
      <c r="UEH70"/>
      <c r="UEI70"/>
      <c r="UEJ70"/>
      <c r="UEK70"/>
      <c r="UEL70"/>
      <c r="UEM70"/>
      <c r="UEN70"/>
      <c r="UEO70"/>
      <c r="UEP70"/>
      <c r="UEQ70"/>
      <c r="UER70"/>
      <c r="UES70"/>
      <c r="UET70"/>
      <c r="UEU70"/>
      <c r="UEV70"/>
      <c r="UEW70"/>
      <c r="UEX70"/>
      <c r="UEY70"/>
      <c r="UEZ70"/>
      <c r="UFA70"/>
      <c r="UFB70"/>
      <c r="UFC70"/>
      <c r="UFD70"/>
      <c r="UFE70"/>
      <c r="UFF70"/>
      <c r="UFG70"/>
      <c r="UFH70"/>
      <c r="UFI70"/>
      <c r="UFJ70"/>
      <c r="UFK70"/>
      <c r="UFL70"/>
      <c r="UFM70"/>
      <c r="UFN70"/>
      <c r="UFO70"/>
      <c r="UFP70"/>
      <c r="UFQ70"/>
      <c r="UFR70"/>
      <c r="UFS70"/>
      <c r="UFT70"/>
      <c r="UFU70"/>
      <c r="UFV70"/>
      <c r="UFW70"/>
      <c r="UFX70"/>
      <c r="UFY70"/>
      <c r="UFZ70"/>
      <c r="UGA70"/>
      <c r="UGB70"/>
      <c r="UGC70"/>
      <c r="UGD70"/>
      <c r="UGE70"/>
      <c r="UGF70"/>
      <c r="UGG70"/>
      <c r="UGH70"/>
      <c r="UGI70"/>
      <c r="UGJ70"/>
      <c r="UGK70"/>
      <c r="UGL70"/>
      <c r="UGM70"/>
      <c r="UGN70"/>
      <c r="UGO70"/>
      <c r="UGP70"/>
      <c r="UGQ70"/>
      <c r="UGR70"/>
      <c r="UGS70"/>
      <c r="UGT70"/>
      <c r="UGU70"/>
      <c r="UGV70"/>
      <c r="UGW70"/>
      <c r="UGX70"/>
      <c r="UGY70"/>
      <c r="UGZ70"/>
      <c r="UHA70"/>
      <c r="UHB70"/>
      <c r="UHC70"/>
      <c r="UHD70"/>
      <c r="UHE70"/>
      <c r="UHF70"/>
      <c r="UHG70"/>
      <c r="UHH70"/>
      <c r="UHI70"/>
      <c r="UHJ70"/>
      <c r="UHK70"/>
      <c r="UHL70"/>
      <c r="UHM70"/>
      <c r="UHN70"/>
      <c r="UHO70"/>
      <c r="UHP70"/>
      <c r="UHQ70"/>
      <c r="UHR70"/>
      <c r="UHS70"/>
      <c r="UHT70"/>
      <c r="UHU70"/>
      <c r="UHV70"/>
      <c r="UHW70"/>
      <c r="UHX70"/>
      <c r="UHY70"/>
      <c r="UHZ70"/>
      <c r="UIA70"/>
      <c r="UIB70"/>
      <c r="UIC70"/>
      <c r="UID70"/>
      <c r="UIE70"/>
      <c r="UIF70"/>
      <c r="UIG70"/>
      <c r="UIH70"/>
      <c r="UII70"/>
      <c r="UIJ70"/>
      <c r="UIK70"/>
      <c r="UIL70"/>
      <c r="UIM70"/>
      <c r="UIN70"/>
      <c r="UIO70"/>
      <c r="UIP70"/>
      <c r="UIQ70"/>
      <c r="UIR70"/>
      <c r="UIS70"/>
      <c r="UIT70"/>
      <c r="UIU70"/>
      <c r="UIV70"/>
      <c r="UIW70"/>
      <c r="UIX70"/>
      <c r="UIY70"/>
      <c r="UIZ70"/>
      <c r="UJA70"/>
      <c r="UJB70"/>
      <c r="UJC70"/>
      <c r="UJD70"/>
      <c r="UJE70"/>
      <c r="UJF70"/>
      <c r="UJG70"/>
      <c r="UJH70"/>
      <c r="UJI70"/>
      <c r="UJJ70"/>
      <c r="UJK70"/>
      <c r="UJL70"/>
      <c r="UJM70"/>
      <c r="UJN70"/>
      <c r="UJO70"/>
      <c r="UJP70"/>
      <c r="UJQ70"/>
      <c r="UJR70"/>
      <c r="UJS70"/>
      <c r="UJT70"/>
      <c r="UJU70"/>
      <c r="UJV70"/>
      <c r="UJW70"/>
      <c r="UJX70"/>
      <c r="UJY70"/>
      <c r="UJZ70"/>
      <c r="UKA70"/>
      <c r="UKB70"/>
      <c r="UKC70"/>
      <c r="UKD70"/>
      <c r="UKE70"/>
      <c r="UKF70"/>
      <c r="UKG70"/>
      <c r="UKH70"/>
      <c r="UKI70"/>
      <c r="UKJ70"/>
      <c r="UKK70"/>
      <c r="UKL70"/>
      <c r="UKM70"/>
      <c r="UKN70"/>
      <c r="UKO70"/>
      <c r="UKP70"/>
      <c r="UKQ70"/>
      <c r="UKR70"/>
      <c r="UKS70"/>
      <c r="UKT70"/>
      <c r="UKU70"/>
      <c r="UKV70"/>
      <c r="UKW70"/>
      <c r="UKX70"/>
      <c r="UKY70"/>
      <c r="UKZ70"/>
      <c r="ULA70"/>
      <c r="ULB70"/>
      <c r="ULC70"/>
      <c r="ULD70"/>
      <c r="ULE70"/>
      <c r="ULF70"/>
      <c r="ULG70"/>
      <c r="ULH70"/>
      <c r="ULI70"/>
      <c r="ULJ70"/>
      <c r="ULK70"/>
      <c r="ULL70"/>
      <c r="ULM70"/>
      <c r="ULN70"/>
      <c r="ULO70"/>
      <c r="ULP70"/>
      <c r="ULQ70"/>
      <c r="ULR70"/>
      <c r="ULS70"/>
      <c r="ULT70"/>
      <c r="ULU70"/>
      <c r="ULV70"/>
      <c r="ULW70"/>
      <c r="ULX70"/>
      <c r="ULY70"/>
      <c r="ULZ70"/>
      <c r="UMA70"/>
      <c r="UMB70"/>
      <c r="UMC70"/>
      <c r="UMD70"/>
      <c r="UME70"/>
      <c r="UMF70"/>
      <c r="UMG70"/>
      <c r="UMH70"/>
      <c r="UMI70"/>
      <c r="UMJ70"/>
      <c r="UMK70"/>
      <c r="UML70"/>
      <c r="UMM70"/>
      <c r="UMN70"/>
      <c r="UMO70"/>
      <c r="UMP70"/>
      <c r="UMQ70"/>
      <c r="UMR70"/>
      <c r="UMS70"/>
      <c r="UMT70"/>
      <c r="UMU70"/>
      <c r="UMV70"/>
      <c r="UMW70"/>
      <c r="UMX70"/>
      <c r="UMY70"/>
      <c r="UMZ70"/>
      <c r="UNA70"/>
      <c r="UNB70"/>
      <c r="UNC70"/>
      <c r="UND70"/>
      <c r="UNE70"/>
      <c r="UNF70"/>
      <c r="UNG70"/>
      <c r="UNH70"/>
      <c r="UNI70"/>
      <c r="UNJ70"/>
      <c r="UNK70"/>
      <c r="UNL70"/>
      <c r="UNM70"/>
      <c r="UNN70"/>
      <c r="UNO70"/>
      <c r="UNP70"/>
      <c r="UNQ70"/>
      <c r="UNR70"/>
      <c r="UNS70"/>
      <c r="UNT70"/>
      <c r="UNU70"/>
      <c r="UNV70"/>
      <c r="UNW70"/>
      <c r="UNX70"/>
      <c r="UNY70"/>
      <c r="UNZ70"/>
      <c r="UOA70"/>
      <c r="UOB70"/>
      <c r="UOC70"/>
      <c r="UOD70"/>
      <c r="UOE70"/>
      <c r="UOF70"/>
      <c r="UOG70"/>
      <c r="UOH70"/>
      <c r="UOI70"/>
      <c r="UOJ70"/>
      <c r="UOK70"/>
      <c r="UOL70"/>
      <c r="UOM70"/>
      <c r="UON70"/>
      <c r="UOO70"/>
      <c r="UOP70"/>
      <c r="UOQ70"/>
      <c r="UOR70"/>
      <c r="UOS70"/>
      <c r="UOT70"/>
      <c r="UOU70"/>
      <c r="UOV70"/>
      <c r="UOW70"/>
      <c r="UOX70"/>
      <c r="UOY70"/>
      <c r="UOZ70"/>
      <c r="UPA70"/>
      <c r="UPB70"/>
      <c r="UPC70"/>
      <c r="UPD70"/>
      <c r="UPE70"/>
      <c r="UPF70"/>
      <c r="UPG70"/>
      <c r="UPH70"/>
      <c r="UPI70"/>
      <c r="UPJ70"/>
      <c r="UPK70"/>
      <c r="UPL70"/>
      <c r="UPM70"/>
      <c r="UPN70"/>
      <c r="UPO70"/>
      <c r="UPP70"/>
      <c r="UPQ70"/>
      <c r="UPR70"/>
      <c r="UPS70"/>
      <c r="UPT70"/>
      <c r="UPU70"/>
      <c r="UPV70"/>
      <c r="UPW70"/>
      <c r="UPX70"/>
      <c r="UPY70"/>
      <c r="UPZ70"/>
      <c r="UQA70"/>
      <c r="UQB70"/>
      <c r="UQC70"/>
      <c r="UQD70"/>
      <c r="UQE70"/>
      <c r="UQF70"/>
      <c r="UQG70"/>
      <c r="UQH70"/>
      <c r="UQI70"/>
      <c r="UQJ70"/>
      <c r="UQK70"/>
      <c r="UQL70"/>
      <c r="UQM70"/>
      <c r="UQN70"/>
      <c r="UQO70"/>
      <c r="UQP70"/>
      <c r="UQQ70"/>
      <c r="UQR70"/>
      <c r="UQS70"/>
      <c r="UQT70"/>
      <c r="UQU70"/>
      <c r="UQV70"/>
      <c r="UQW70"/>
      <c r="UQX70"/>
      <c r="UQY70"/>
      <c r="UQZ70"/>
      <c r="URA70"/>
      <c r="URB70"/>
      <c r="URC70"/>
      <c r="URD70"/>
      <c r="URE70"/>
      <c r="URF70"/>
      <c r="URG70"/>
      <c r="URH70"/>
      <c r="URI70"/>
      <c r="URJ70"/>
      <c r="URK70"/>
      <c r="URL70"/>
      <c r="URM70"/>
      <c r="URN70"/>
      <c r="URO70"/>
      <c r="URP70"/>
      <c r="URQ70"/>
      <c r="URR70"/>
      <c r="URS70"/>
      <c r="URT70"/>
      <c r="URU70"/>
      <c r="URV70"/>
      <c r="URW70"/>
      <c r="URX70"/>
      <c r="URY70"/>
      <c r="URZ70"/>
      <c r="USA70"/>
      <c r="USB70"/>
      <c r="USC70"/>
      <c r="USD70"/>
      <c r="USE70"/>
      <c r="USF70"/>
      <c r="USG70"/>
      <c r="USH70"/>
      <c r="USI70"/>
      <c r="USJ70"/>
      <c r="USK70"/>
      <c r="USL70"/>
      <c r="USM70"/>
      <c r="USN70"/>
      <c r="USO70"/>
      <c r="USP70"/>
      <c r="USQ70"/>
      <c r="USR70"/>
      <c r="USS70"/>
      <c r="UST70"/>
      <c r="USU70"/>
      <c r="USV70"/>
      <c r="USW70"/>
      <c r="USX70"/>
      <c r="USY70"/>
      <c r="USZ70"/>
      <c r="UTA70"/>
      <c r="UTB70"/>
      <c r="UTC70"/>
      <c r="UTD70"/>
      <c r="UTE70"/>
      <c r="UTF70"/>
      <c r="UTG70"/>
      <c r="UTH70"/>
      <c r="UTI70"/>
      <c r="UTJ70"/>
      <c r="UTK70"/>
      <c r="UTL70"/>
      <c r="UTM70"/>
      <c r="UTN70"/>
      <c r="UTO70"/>
      <c r="UTP70"/>
      <c r="UTQ70"/>
      <c r="UTR70"/>
      <c r="UTS70"/>
      <c r="UTT70"/>
      <c r="UTU70"/>
      <c r="UTV70"/>
      <c r="UTW70"/>
      <c r="UTX70"/>
      <c r="UTY70"/>
      <c r="UTZ70"/>
      <c r="UUA70"/>
      <c r="UUB70"/>
      <c r="UUC70"/>
      <c r="UUD70"/>
      <c r="UUE70"/>
      <c r="UUF70"/>
      <c r="UUG70"/>
      <c r="UUH70"/>
      <c r="UUI70"/>
      <c r="UUJ70"/>
      <c r="UUK70"/>
      <c r="UUL70"/>
      <c r="UUM70"/>
      <c r="UUN70"/>
      <c r="UUO70"/>
      <c r="UUP70"/>
      <c r="UUQ70"/>
      <c r="UUR70"/>
      <c r="UUS70"/>
      <c r="UUT70"/>
      <c r="UUU70"/>
      <c r="UUV70"/>
      <c r="UUW70"/>
      <c r="UUX70"/>
      <c r="UUY70"/>
      <c r="UUZ70"/>
      <c r="UVA70"/>
      <c r="UVB70"/>
      <c r="UVC70"/>
      <c r="UVD70"/>
      <c r="UVE70"/>
      <c r="UVF70"/>
      <c r="UVG70"/>
      <c r="UVH70"/>
      <c r="UVI70"/>
      <c r="UVJ70"/>
      <c r="UVK70"/>
      <c r="UVL70"/>
      <c r="UVM70"/>
      <c r="UVN70"/>
      <c r="UVO70"/>
      <c r="UVP70"/>
      <c r="UVQ70"/>
      <c r="UVR70"/>
      <c r="UVS70"/>
      <c r="UVT70"/>
      <c r="UVU70"/>
      <c r="UVV70"/>
      <c r="UVW70"/>
      <c r="UVX70"/>
      <c r="UVY70"/>
      <c r="UVZ70"/>
      <c r="UWA70"/>
      <c r="UWB70"/>
      <c r="UWC70"/>
      <c r="UWD70"/>
      <c r="UWE70"/>
      <c r="UWF70"/>
      <c r="UWG70"/>
      <c r="UWH70"/>
      <c r="UWI70"/>
      <c r="UWJ70"/>
      <c r="UWK70"/>
      <c r="UWL70"/>
      <c r="UWM70"/>
      <c r="UWN70"/>
      <c r="UWO70"/>
      <c r="UWP70"/>
      <c r="UWQ70"/>
      <c r="UWR70"/>
      <c r="UWS70"/>
      <c r="UWT70"/>
      <c r="UWU70"/>
      <c r="UWV70"/>
      <c r="UWW70"/>
      <c r="UWX70"/>
      <c r="UWY70"/>
      <c r="UWZ70"/>
      <c r="UXA70"/>
      <c r="UXB70"/>
      <c r="UXC70"/>
      <c r="UXD70"/>
      <c r="UXE70"/>
      <c r="UXF70"/>
      <c r="UXG70"/>
      <c r="UXH70"/>
      <c r="UXI70"/>
      <c r="UXJ70"/>
      <c r="UXK70"/>
      <c r="UXL70"/>
      <c r="UXM70"/>
      <c r="UXN70"/>
      <c r="UXO70"/>
      <c r="UXP70"/>
      <c r="UXQ70"/>
      <c r="UXR70"/>
      <c r="UXS70"/>
      <c r="UXT70"/>
      <c r="UXU70"/>
      <c r="UXV70"/>
      <c r="UXW70"/>
      <c r="UXX70"/>
      <c r="UXY70"/>
      <c r="UXZ70"/>
      <c r="UYA70"/>
      <c r="UYB70"/>
      <c r="UYC70"/>
      <c r="UYD70"/>
      <c r="UYE70"/>
      <c r="UYF70"/>
      <c r="UYG70"/>
      <c r="UYH70"/>
      <c r="UYI70"/>
      <c r="UYJ70"/>
      <c r="UYK70"/>
      <c r="UYL70"/>
      <c r="UYM70"/>
      <c r="UYN70"/>
      <c r="UYO70"/>
      <c r="UYP70"/>
      <c r="UYQ70"/>
      <c r="UYR70"/>
      <c r="UYS70"/>
      <c r="UYT70"/>
      <c r="UYU70"/>
      <c r="UYV70"/>
      <c r="UYW70"/>
      <c r="UYX70"/>
      <c r="UYY70"/>
      <c r="UYZ70"/>
      <c r="UZA70"/>
      <c r="UZB70"/>
      <c r="UZC70"/>
      <c r="UZD70"/>
      <c r="UZE70"/>
      <c r="UZF70"/>
      <c r="UZG70"/>
      <c r="UZH70"/>
      <c r="UZI70"/>
      <c r="UZJ70"/>
      <c r="UZK70"/>
      <c r="UZL70"/>
      <c r="UZM70"/>
      <c r="UZN70"/>
      <c r="UZO70"/>
      <c r="UZP70"/>
      <c r="UZQ70"/>
      <c r="UZR70"/>
      <c r="UZS70"/>
      <c r="UZT70"/>
      <c r="UZU70"/>
      <c r="UZV70"/>
      <c r="UZW70"/>
      <c r="UZX70"/>
      <c r="UZY70"/>
      <c r="UZZ70"/>
      <c r="VAA70"/>
      <c r="VAB70"/>
      <c r="VAC70"/>
      <c r="VAD70"/>
      <c r="VAE70"/>
      <c r="VAF70"/>
      <c r="VAG70"/>
      <c r="VAH70"/>
      <c r="VAI70"/>
      <c r="VAJ70"/>
      <c r="VAK70"/>
      <c r="VAL70"/>
      <c r="VAM70"/>
      <c r="VAN70"/>
      <c r="VAO70"/>
      <c r="VAP70"/>
      <c r="VAQ70"/>
      <c r="VAR70"/>
      <c r="VAS70"/>
      <c r="VAT70"/>
      <c r="VAU70"/>
      <c r="VAV70"/>
      <c r="VAW70"/>
      <c r="VAX70"/>
      <c r="VAY70"/>
      <c r="VAZ70"/>
      <c r="VBA70"/>
      <c r="VBB70"/>
      <c r="VBC70"/>
      <c r="VBD70"/>
      <c r="VBE70"/>
      <c r="VBF70"/>
      <c r="VBG70"/>
      <c r="VBH70"/>
      <c r="VBI70"/>
      <c r="VBJ70"/>
      <c r="VBK70"/>
      <c r="VBL70"/>
      <c r="VBM70"/>
      <c r="VBN70"/>
      <c r="VBO70"/>
      <c r="VBP70"/>
      <c r="VBQ70"/>
      <c r="VBR70"/>
      <c r="VBS70"/>
      <c r="VBT70"/>
      <c r="VBU70"/>
      <c r="VBV70"/>
      <c r="VBW70"/>
      <c r="VBX70"/>
      <c r="VBY70"/>
      <c r="VBZ70"/>
      <c r="VCA70"/>
      <c r="VCB70"/>
      <c r="VCC70"/>
      <c r="VCD70"/>
      <c r="VCE70"/>
      <c r="VCF70"/>
      <c r="VCG70"/>
      <c r="VCH70"/>
      <c r="VCI70"/>
      <c r="VCJ70"/>
      <c r="VCK70"/>
      <c r="VCL70"/>
      <c r="VCM70"/>
      <c r="VCN70"/>
      <c r="VCO70"/>
      <c r="VCP70"/>
      <c r="VCQ70"/>
      <c r="VCR70"/>
      <c r="VCS70"/>
      <c r="VCT70"/>
      <c r="VCU70"/>
      <c r="VCV70"/>
      <c r="VCW70"/>
      <c r="VCX70"/>
      <c r="VCY70"/>
      <c r="VCZ70"/>
      <c r="VDA70"/>
      <c r="VDB70"/>
      <c r="VDC70"/>
      <c r="VDD70"/>
      <c r="VDE70"/>
      <c r="VDF70"/>
      <c r="VDG70"/>
      <c r="VDH70"/>
      <c r="VDI70"/>
      <c r="VDJ70"/>
      <c r="VDK70"/>
      <c r="VDL70"/>
      <c r="VDM70"/>
      <c r="VDN70"/>
      <c r="VDO70"/>
      <c r="VDP70"/>
      <c r="VDQ70"/>
      <c r="VDR70"/>
      <c r="VDS70"/>
      <c r="VDT70"/>
      <c r="VDU70"/>
      <c r="VDV70"/>
      <c r="VDW70"/>
      <c r="VDX70"/>
      <c r="VDY70"/>
      <c r="VDZ70"/>
      <c r="VEA70"/>
      <c r="VEB70"/>
      <c r="VEC70"/>
      <c r="VED70"/>
      <c r="VEE70"/>
      <c r="VEF70"/>
      <c r="VEG70"/>
      <c r="VEH70"/>
      <c r="VEI70"/>
      <c r="VEJ70"/>
      <c r="VEK70"/>
      <c r="VEL70"/>
      <c r="VEM70"/>
      <c r="VEN70"/>
      <c r="VEO70"/>
      <c r="VEP70"/>
      <c r="VEQ70"/>
      <c r="VER70"/>
      <c r="VES70"/>
      <c r="VET70"/>
      <c r="VEU70"/>
      <c r="VEV70"/>
      <c r="VEW70"/>
      <c r="VEX70"/>
      <c r="VEY70"/>
      <c r="VEZ70"/>
      <c r="VFA70"/>
      <c r="VFB70"/>
      <c r="VFC70"/>
      <c r="VFD70"/>
      <c r="VFE70"/>
      <c r="VFF70"/>
      <c r="VFG70"/>
      <c r="VFH70"/>
      <c r="VFI70"/>
      <c r="VFJ70"/>
      <c r="VFK70"/>
      <c r="VFL70"/>
      <c r="VFM70"/>
      <c r="VFN70"/>
      <c r="VFO70"/>
      <c r="VFP70"/>
      <c r="VFQ70"/>
      <c r="VFR70"/>
      <c r="VFS70"/>
      <c r="VFT70"/>
      <c r="VFU70"/>
      <c r="VFV70"/>
      <c r="VFW70"/>
      <c r="VFX70"/>
      <c r="VFY70"/>
      <c r="VFZ70"/>
      <c r="VGA70"/>
      <c r="VGB70"/>
      <c r="VGC70"/>
      <c r="VGD70"/>
      <c r="VGE70"/>
      <c r="VGF70"/>
      <c r="VGG70"/>
      <c r="VGH70"/>
      <c r="VGI70"/>
      <c r="VGJ70"/>
      <c r="VGK70"/>
      <c r="VGL70"/>
      <c r="VGM70"/>
      <c r="VGN70"/>
      <c r="VGO70"/>
      <c r="VGP70"/>
      <c r="VGQ70"/>
      <c r="VGR70"/>
      <c r="VGS70"/>
      <c r="VGT70"/>
      <c r="VGU70"/>
      <c r="VGV70"/>
      <c r="VGW70"/>
      <c r="VGX70"/>
      <c r="VGY70"/>
      <c r="VGZ70"/>
      <c r="VHA70"/>
      <c r="VHB70"/>
      <c r="VHC70"/>
      <c r="VHD70"/>
      <c r="VHE70"/>
      <c r="VHF70"/>
      <c r="VHG70"/>
      <c r="VHH70"/>
      <c r="VHI70"/>
      <c r="VHJ70"/>
      <c r="VHK70"/>
      <c r="VHL70"/>
      <c r="VHM70"/>
      <c r="VHN70"/>
      <c r="VHO70"/>
      <c r="VHP70"/>
      <c r="VHQ70"/>
      <c r="VHR70"/>
      <c r="VHS70"/>
      <c r="VHT70"/>
      <c r="VHU70"/>
      <c r="VHV70"/>
      <c r="VHW70"/>
      <c r="VHX70"/>
      <c r="VHY70"/>
      <c r="VHZ70"/>
      <c r="VIA70"/>
      <c r="VIB70"/>
      <c r="VIC70"/>
      <c r="VID70"/>
      <c r="VIE70"/>
      <c r="VIF70"/>
      <c r="VIG70"/>
      <c r="VIH70"/>
      <c r="VII70"/>
      <c r="VIJ70"/>
      <c r="VIK70"/>
      <c r="VIL70"/>
      <c r="VIM70"/>
      <c r="VIN70"/>
      <c r="VIO70"/>
      <c r="VIP70"/>
      <c r="VIQ70"/>
      <c r="VIR70"/>
      <c r="VIS70"/>
      <c r="VIT70"/>
      <c r="VIU70"/>
      <c r="VIV70"/>
      <c r="VIW70"/>
      <c r="VIX70"/>
      <c r="VIY70"/>
      <c r="VIZ70"/>
      <c r="VJA70"/>
      <c r="VJB70"/>
      <c r="VJC70"/>
      <c r="VJD70"/>
      <c r="VJE70"/>
      <c r="VJF70"/>
      <c r="VJG70"/>
      <c r="VJH70"/>
      <c r="VJI70"/>
      <c r="VJJ70"/>
      <c r="VJK70"/>
      <c r="VJL70"/>
      <c r="VJM70"/>
      <c r="VJN70"/>
      <c r="VJO70"/>
      <c r="VJP70"/>
      <c r="VJQ70"/>
      <c r="VJR70"/>
      <c r="VJS70"/>
      <c r="VJT70"/>
      <c r="VJU70"/>
      <c r="VJV70"/>
      <c r="VJW70"/>
      <c r="VJX70"/>
      <c r="VJY70"/>
      <c r="VJZ70"/>
      <c r="VKA70"/>
      <c r="VKB70"/>
      <c r="VKC70"/>
      <c r="VKD70"/>
      <c r="VKE70"/>
      <c r="VKF70"/>
      <c r="VKG70"/>
      <c r="VKH70"/>
      <c r="VKI70"/>
      <c r="VKJ70"/>
      <c r="VKK70"/>
      <c r="VKL70"/>
      <c r="VKM70"/>
      <c r="VKN70"/>
      <c r="VKO70"/>
      <c r="VKP70"/>
      <c r="VKQ70"/>
      <c r="VKR70"/>
      <c r="VKS70"/>
      <c r="VKT70"/>
      <c r="VKU70"/>
      <c r="VKV70"/>
      <c r="VKW70"/>
      <c r="VKX70"/>
      <c r="VKY70"/>
      <c r="VKZ70"/>
      <c r="VLA70"/>
      <c r="VLB70"/>
      <c r="VLC70"/>
      <c r="VLD70"/>
      <c r="VLE70"/>
      <c r="VLF70"/>
      <c r="VLG70"/>
      <c r="VLH70"/>
      <c r="VLI70"/>
      <c r="VLJ70"/>
      <c r="VLK70"/>
      <c r="VLL70"/>
      <c r="VLM70"/>
      <c r="VLN70"/>
      <c r="VLO70"/>
      <c r="VLP70"/>
      <c r="VLQ70"/>
      <c r="VLR70"/>
      <c r="VLS70"/>
      <c r="VLT70"/>
      <c r="VLU70"/>
      <c r="VLV70"/>
      <c r="VLW70"/>
      <c r="VLX70"/>
      <c r="VLY70"/>
      <c r="VLZ70"/>
      <c r="VMA70"/>
      <c r="VMB70"/>
      <c r="VMC70"/>
      <c r="VMD70"/>
      <c r="VME70"/>
      <c r="VMF70"/>
      <c r="VMG70"/>
      <c r="VMH70"/>
      <c r="VMI70"/>
      <c r="VMJ70"/>
      <c r="VMK70"/>
      <c r="VML70"/>
      <c r="VMM70"/>
      <c r="VMN70"/>
      <c r="VMO70"/>
      <c r="VMP70"/>
      <c r="VMQ70"/>
      <c r="VMR70"/>
      <c r="VMS70"/>
      <c r="VMT70"/>
      <c r="VMU70"/>
      <c r="VMV70"/>
      <c r="VMW70"/>
      <c r="VMX70"/>
      <c r="VMY70"/>
      <c r="VMZ70"/>
      <c r="VNA70"/>
      <c r="VNB70"/>
      <c r="VNC70"/>
      <c r="VND70"/>
      <c r="VNE70"/>
      <c r="VNF70"/>
      <c r="VNG70"/>
      <c r="VNH70"/>
      <c r="VNI70"/>
      <c r="VNJ70"/>
      <c r="VNK70"/>
      <c r="VNL70"/>
      <c r="VNM70"/>
      <c r="VNN70"/>
      <c r="VNO70"/>
      <c r="VNP70"/>
      <c r="VNQ70"/>
      <c r="VNR70"/>
      <c r="VNS70"/>
      <c r="VNT70"/>
      <c r="VNU70"/>
      <c r="VNV70"/>
      <c r="VNW70"/>
      <c r="VNX70"/>
      <c r="VNY70"/>
      <c r="VNZ70"/>
      <c r="VOA70"/>
      <c r="VOB70"/>
      <c r="VOC70"/>
      <c r="VOD70"/>
      <c r="VOE70"/>
      <c r="VOF70"/>
      <c r="VOG70"/>
      <c r="VOH70"/>
      <c r="VOI70"/>
      <c r="VOJ70"/>
      <c r="VOK70"/>
      <c r="VOL70"/>
      <c r="VOM70"/>
      <c r="VON70"/>
      <c r="VOO70"/>
      <c r="VOP70"/>
      <c r="VOQ70"/>
      <c r="VOR70"/>
      <c r="VOS70"/>
      <c r="VOT70"/>
      <c r="VOU70"/>
      <c r="VOV70"/>
      <c r="VOW70"/>
      <c r="VOX70"/>
      <c r="VOY70"/>
      <c r="VOZ70"/>
      <c r="VPA70"/>
      <c r="VPB70"/>
      <c r="VPC70"/>
      <c r="VPD70"/>
      <c r="VPE70"/>
      <c r="VPF70"/>
      <c r="VPG70"/>
      <c r="VPH70"/>
      <c r="VPI70"/>
      <c r="VPJ70"/>
      <c r="VPK70"/>
      <c r="VPL70"/>
      <c r="VPM70"/>
      <c r="VPN70"/>
      <c r="VPO70"/>
      <c r="VPP70"/>
      <c r="VPQ70"/>
      <c r="VPR70"/>
      <c r="VPS70"/>
      <c r="VPT70"/>
      <c r="VPU70"/>
      <c r="VPV70"/>
      <c r="VPW70"/>
      <c r="VPX70"/>
      <c r="VPY70"/>
      <c r="VPZ70"/>
      <c r="VQA70"/>
      <c r="VQB70"/>
      <c r="VQC70"/>
      <c r="VQD70"/>
      <c r="VQE70"/>
      <c r="VQF70"/>
      <c r="VQG70"/>
      <c r="VQH70"/>
      <c r="VQI70"/>
      <c r="VQJ70"/>
      <c r="VQK70"/>
      <c r="VQL70"/>
      <c r="VQM70"/>
      <c r="VQN70"/>
      <c r="VQO70"/>
      <c r="VQP70"/>
      <c r="VQQ70"/>
      <c r="VQR70"/>
      <c r="VQS70"/>
      <c r="VQT70"/>
      <c r="VQU70"/>
      <c r="VQV70"/>
      <c r="VQW70"/>
      <c r="VQX70"/>
      <c r="VQY70"/>
      <c r="VQZ70"/>
      <c r="VRA70"/>
      <c r="VRB70"/>
      <c r="VRC70"/>
      <c r="VRD70"/>
      <c r="VRE70"/>
      <c r="VRF70"/>
      <c r="VRG70"/>
      <c r="VRH70"/>
      <c r="VRI70"/>
      <c r="VRJ70"/>
      <c r="VRK70"/>
      <c r="VRL70"/>
      <c r="VRM70"/>
      <c r="VRN70"/>
      <c r="VRO70"/>
      <c r="VRP70"/>
      <c r="VRQ70"/>
      <c r="VRR70"/>
      <c r="VRS70"/>
      <c r="VRT70"/>
      <c r="VRU70"/>
      <c r="VRV70"/>
      <c r="VRW70"/>
      <c r="VRX70"/>
      <c r="VRY70"/>
      <c r="VRZ70"/>
      <c r="VSA70"/>
      <c r="VSB70"/>
      <c r="VSC70"/>
      <c r="VSD70"/>
      <c r="VSE70"/>
      <c r="VSF70"/>
      <c r="VSG70"/>
      <c r="VSH70"/>
      <c r="VSI70"/>
      <c r="VSJ70"/>
      <c r="VSK70"/>
      <c r="VSL70"/>
      <c r="VSM70"/>
      <c r="VSN70"/>
      <c r="VSO70"/>
      <c r="VSP70"/>
      <c r="VSQ70"/>
      <c r="VSR70"/>
      <c r="VSS70"/>
      <c r="VST70"/>
      <c r="VSU70"/>
      <c r="VSV70"/>
      <c r="VSW70"/>
      <c r="VSX70"/>
      <c r="VSY70"/>
      <c r="VSZ70"/>
      <c r="VTA70"/>
      <c r="VTB70"/>
      <c r="VTC70"/>
      <c r="VTD70"/>
      <c r="VTE70"/>
      <c r="VTF70"/>
      <c r="VTG70"/>
      <c r="VTH70"/>
      <c r="VTI70"/>
      <c r="VTJ70"/>
      <c r="VTK70"/>
      <c r="VTL70"/>
      <c r="VTM70"/>
      <c r="VTN70"/>
      <c r="VTO70"/>
      <c r="VTP70"/>
      <c r="VTQ70"/>
      <c r="VTR70"/>
      <c r="VTS70"/>
      <c r="VTT70"/>
      <c r="VTU70"/>
      <c r="VTV70"/>
      <c r="VTW70"/>
      <c r="VTX70"/>
      <c r="VTY70"/>
      <c r="VTZ70"/>
      <c r="VUA70"/>
      <c r="VUB70"/>
      <c r="VUC70"/>
      <c r="VUD70"/>
      <c r="VUE70"/>
      <c r="VUF70"/>
      <c r="VUG70"/>
      <c r="VUH70"/>
      <c r="VUI70"/>
      <c r="VUJ70"/>
      <c r="VUK70"/>
      <c r="VUL70"/>
      <c r="VUM70"/>
      <c r="VUN70"/>
      <c r="VUO70"/>
      <c r="VUP70"/>
      <c r="VUQ70"/>
      <c r="VUR70"/>
      <c r="VUS70"/>
      <c r="VUT70"/>
      <c r="VUU70"/>
      <c r="VUV70"/>
      <c r="VUW70"/>
      <c r="VUX70"/>
      <c r="VUY70"/>
      <c r="VUZ70"/>
      <c r="VVA70"/>
      <c r="VVB70"/>
      <c r="VVC70"/>
      <c r="VVD70"/>
      <c r="VVE70"/>
      <c r="VVF70"/>
      <c r="VVG70"/>
      <c r="VVH70"/>
      <c r="VVI70"/>
      <c r="VVJ70"/>
      <c r="VVK70"/>
      <c r="VVL70"/>
      <c r="VVM70"/>
      <c r="VVN70"/>
      <c r="VVO70"/>
      <c r="VVP70"/>
      <c r="VVQ70"/>
      <c r="VVR70"/>
      <c r="VVS70"/>
      <c r="VVT70"/>
      <c r="VVU70"/>
      <c r="VVV70"/>
      <c r="VVW70"/>
      <c r="VVX70"/>
      <c r="VVY70"/>
      <c r="VVZ70"/>
      <c r="VWA70"/>
      <c r="VWB70"/>
      <c r="VWC70"/>
      <c r="VWD70"/>
      <c r="VWE70"/>
      <c r="VWF70"/>
      <c r="VWG70"/>
      <c r="VWH70"/>
      <c r="VWI70"/>
      <c r="VWJ70"/>
      <c r="VWK70"/>
      <c r="VWL70"/>
      <c r="VWM70"/>
      <c r="VWN70"/>
      <c r="VWO70"/>
      <c r="VWP70"/>
      <c r="VWQ70"/>
      <c r="VWR70"/>
      <c r="VWS70"/>
      <c r="VWT70"/>
      <c r="VWU70"/>
      <c r="VWV70"/>
      <c r="VWW70"/>
      <c r="VWX70"/>
      <c r="VWY70"/>
      <c r="VWZ70"/>
      <c r="VXA70"/>
      <c r="VXB70"/>
      <c r="VXC70"/>
      <c r="VXD70"/>
      <c r="VXE70"/>
      <c r="VXF70"/>
      <c r="VXG70"/>
      <c r="VXH70"/>
      <c r="VXI70"/>
      <c r="VXJ70"/>
      <c r="VXK70"/>
      <c r="VXL70"/>
      <c r="VXM70"/>
      <c r="VXN70"/>
      <c r="VXO70"/>
      <c r="VXP70"/>
      <c r="VXQ70"/>
      <c r="VXR70"/>
      <c r="VXS70"/>
      <c r="VXT70"/>
      <c r="VXU70"/>
      <c r="VXV70"/>
      <c r="VXW70"/>
      <c r="VXX70"/>
      <c r="VXY70"/>
      <c r="VXZ70"/>
      <c r="VYA70"/>
      <c r="VYB70"/>
      <c r="VYC70"/>
      <c r="VYD70"/>
      <c r="VYE70"/>
      <c r="VYF70"/>
      <c r="VYG70"/>
      <c r="VYH70"/>
      <c r="VYI70"/>
      <c r="VYJ70"/>
      <c r="VYK70"/>
      <c r="VYL70"/>
      <c r="VYM70"/>
      <c r="VYN70"/>
      <c r="VYO70"/>
      <c r="VYP70"/>
      <c r="VYQ70"/>
      <c r="VYR70"/>
      <c r="VYS70"/>
      <c r="VYT70"/>
      <c r="VYU70"/>
      <c r="VYV70"/>
      <c r="VYW70"/>
      <c r="VYX70"/>
      <c r="VYY70"/>
      <c r="VYZ70"/>
      <c r="VZA70"/>
      <c r="VZB70"/>
      <c r="VZC70"/>
      <c r="VZD70"/>
      <c r="VZE70"/>
      <c r="VZF70"/>
      <c r="VZG70"/>
      <c r="VZH70"/>
      <c r="VZI70"/>
      <c r="VZJ70"/>
      <c r="VZK70"/>
      <c r="VZL70"/>
      <c r="VZM70"/>
      <c r="VZN70"/>
      <c r="VZO70"/>
      <c r="VZP70"/>
      <c r="VZQ70"/>
      <c r="VZR70"/>
      <c r="VZS70"/>
      <c r="VZT70"/>
      <c r="VZU70"/>
      <c r="VZV70"/>
      <c r="VZW70"/>
      <c r="VZX70"/>
      <c r="VZY70"/>
      <c r="VZZ70"/>
      <c r="WAA70"/>
      <c r="WAB70"/>
      <c r="WAC70"/>
      <c r="WAD70"/>
      <c r="WAE70"/>
      <c r="WAF70"/>
      <c r="WAG70"/>
      <c r="WAH70"/>
      <c r="WAI70"/>
      <c r="WAJ70"/>
      <c r="WAK70"/>
      <c r="WAL70"/>
      <c r="WAM70"/>
      <c r="WAN70"/>
      <c r="WAO70"/>
      <c r="WAP70"/>
      <c r="WAQ70"/>
      <c r="WAR70"/>
      <c r="WAS70"/>
      <c r="WAT70"/>
      <c r="WAU70"/>
      <c r="WAV70"/>
      <c r="WAW70"/>
      <c r="WAX70"/>
      <c r="WAY70"/>
      <c r="WAZ70"/>
      <c r="WBA70"/>
      <c r="WBB70"/>
      <c r="WBC70"/>
      <c r="WBD70"/>
      <c r="WBE70"/>
      <c r="WBF70"/>
      <c r="WBG70"/>
      <c r="WBH70"/>
      <c r="WBI70"/>
      <c r="WBJ70"/>
      <c r="WBK70"/>
      <c r="WBL70"/>
      <c r="WBM70"/>
      <c r="WBN70"/>
      <c r="WBO70"/>
      <c r="WBP70"/>
      <c r="WBQ70"/>
      <c r="WBR70"/>
      <c r="WBS70"/>
      <c r="WBT70"/>
      <c r="WBU70"/>
      <c r="WBV70"/>
      <c r="WBW70"/>
      <c r="WBX70"/>
      <c r="WBY70"/>
      <c r="WBZ70"/>
      <c r="WCA70"/>
      <c r="WCB70"/>
      <c r="WCC70"/>
      <c r="WCD70"/>
      <c r="WCE70"/>
      <c r="WCF70"/>
      <c r="WCG70"/>
      <c r="WCH70"/>
      <c r="WCI70"/>
      <c r="WCJ70"/>
      <c r="WCK70"/>
      <c r="WCL70"/>
      <c r="WCM70"/>
      <c r="WCN70"/>
      <c r="WCO70"/>
      <c r="WCP70"/>
      <c r="WCQ70"/>
      <c r="WCR70"/>
      <c r="WCS70"/>
      <c r="WCT70"/>
      <c r="WCU70"/>
      <c r="WCV70"/>
      <c r="WCW70"/>
      <c r="WCX70"/>
      <c r="WCY70"/>
      <c r="WCZ70"/>
      <c r="WDA70"/>
      <c r="WDB70"/>
      <c r="WDC70"/>
      <c r="WDD70"/>
      <c r="WDE70"/>
      <c r="WDF70"/>
      <c r="WDG70"/>
      <c r="WDH70"/>
      <c r="WDI70"/>
      <c r="WDJ70"/>
      <c r="WDK70"/>
      <c r="WDL70"/>
      <c r="WDM70"/>
      <c r="WDN70"/>
      <c r="WDO70"/>
      <c r="WDP70"/>
      <c r="WDQ70"/>
      <c r="WDR70"/>
      <c r="WDS70"/>
      <c r="WDT70"/>
      <c r="WDU70"/>
      <c r="WDV70"/>
      <c r="WDW70"/>
      <c r="WDX70"/>
      <c r="WDY70"/>
      <c r="WDZ70"/>
      <c r="WEA70"/>
      <c r="WEB70"/>
      <c r="WEC70"/>
      <c r="WED70"/>
      <c r="WEE70"/>
      <c r="WEF70"/>
      <c r="WEG70"/>
      <c r="WEH70"/>
      <c r="WEI70"/>
      <c r="WEJ70"/>
      <c r="WEK70"/>
      <c r="WEL70"/>
      <c r="WEM70"/>
      <c r="WEN70"/>
      <c r="WEO70"/>
      <c r="WEP70"/>
      <c r="WEQ70"/>
      <c r="WER70"/>
      <c r="WES70"/>
      <c r="WET70"/>
      <c r="WEU70"/>
      <c r="WEV70"/>
      <c r="WEW70"/>
      <c r="WEX70"/>
      <c r="WEY70"/>
      <c r="WEZ70"/>
      <c r="WFA70"/>
      <c r="WFB70"/>
      <c r="WFC70"/>
      <c r="WFD70"/>
      <c r="WFE70"/>
      <c r="WFF70"/>
      <c r="WFG70"/>
      <c r="WFH70"/>
      <c r="WFI70"/>
      <c r="WFJ70"/>
      <c r="WFK70"/>
      <c r="WFL70"/>
      <c r="WFM70"/>
      <c r="WFN70"/>
      <c r="WFO70"/>
      <c r="WFP70"/>
      <c r="WFQ70"/>
      <c r="WFR70"/>
      <c r="WFS70"/>
      <c r="WFT70"/>
      <c r="WFU70"/>
      <c r="WFV70"/>
      <c r="WFW70"/>
      <c r="WFX70"/>
      <c r="WFY70"/>
      <c r="WFZ70"/>
      <c r="WGA70"/>
      <c r="WGB70"/>
      <c r="WGC70"/>
      <c r="WGD70"/>
      <c r="WGE70"/>
      <c r="WGF70"/>
      <c r="WGG70"/>
      <c r="WGH70"/>
      <c r="WGI70"/>
      <c r="WGJ70"/>
      <c r="WGK70"/>
      <c r="WGL70"/>
      <c r="WGM70"/>
      <c r="WGN70"/>
      <c r="WGO70"/>
      <c r="WGP70"/>
      <c r="WGQ70"/>
      <c r="WGR70"/>
      <c r="WGS70"/>
      <c r="WGT70"/>
      <c r="WGU70"/>
      <c r="WGV70"/>
      <c r="WGW70"/>
      <c r="WGX70"/>
      <c r="WGY70"/>
      <c r="WGZ70"/>
      <c r="WHA70"/>
      <c r="WHB70"/>
      <c r="WHC70"/>
      <c r="WHD70"/>
      <c r="WHE70"/>
      <c r="WHF70"/>
      <c r="WHG70"/>
      <c r="WHH70"/>
      <c r="WHI70"/>
      <c r="WHJ70"/>
      <c r="WHK70"/>
      <c r="WHL70"/>
      <c r="WHM70"/>
      <c r="WHN70"/>
      <c r="WHO70"/>
      <c r="WHP70"/>
      <c r="WHQ70"/>
      <c r="WHR70"/>
      <c r="WHS70"/>
      <c r="WHT70"/>
      <c r="WHU70"/>
      <c r="WHV70"/>
      <c r="WHW70"/>
      <c r="WHX70"/>
      <c r="WHY70"/>
      <c r="WHZ70"/>
      <c r="WIA70"/>
      <c r="WIB70"/>
      <c r="WIC70"/>
      <c r="WID70"/>
      <c r="WIE70"/>
      <c r="WIF70"/>
      <c r="WIG70"/>
      <c r="WIH70"/>
      <c r="WII70"/>
      <c r="WIJ70"/>
      <c r="WIK70"/>
      <c r="WIL70"/>
      <c r="WIM70"/>
      <c r="WIN70"/>
      <c r="WIO70"/>
      <c r="WIP70"/>
      <c r="WIQ70"/>
      <c r="WIR70"/>
      <c r="WIS70"/>
      <c r="WIT70"/>
      <c r="WIU70"/>
      <c r="WIV70"/>
      <c r="WIW70"/>
      <c r="WIX70"/>
      <c r="WIY70"/>
      <c r="WIZ70"/>
      <c r="WJA70"/>
      <c r="WJB70"/>
      <c r="WJC70"/>
      <c r="WJD70"/>
      <c r="WJE70"/>
      <c r="WJF70"/>
      <c r="WJG70"/>
      <c r="WJH70"/>
      <c r="WJI70"/>
      <c r="WJJ70"/>
      <c r="WJK70"/>
      <c r="WJL70"/>
      <c r="WJM70"/>
      <c r="WJN70"/>
      <c r="WJO70"/>
      <c r="WJP70"/>
      <c r="WJQ70"/>
      <c r="WJR70"/>
      <c r="WJS70"/>
      <c r="WJT70"/>
      <c r="WJU70"/>
      <c r="WJV70"/>
      <c r="WJW70"/>
      <c r="WJX70"/>
      <c r="WJY70"/>
      <c r="WJZ70"/>
      <c r="WKA70"/>
      <c r="WKB70"/>
      <c r="WKC70"/>
      <c r="WKD70"/>
      <c r="WKE70"/>
      <c r="WKF70"/>
      <c r="WKG70"/>
      <c r="WKH70"/>
      <c r="WKI70"/>
      <c r="WKJ70"/>
      <c r="WKK70"/>
      <c r="WKL70"/>
      <c r="WKM70"/>
      <c r="WKN70"/>
      <c r="WKO70"/>
      <c r="WKP70"/>
      <c r="WKQ70"/>
      <c r="WKR70"/>
      <c r="WKS70"/>
      <c r="WKT70"/>
      <c r="WKU70"/>
      <c r="WKV70"/>
      <c r="WKW70"/>
      <c r="WKX70"/>
      <c r="WKY70"/>
      <c r="WKZ70"/>
      <c r="WLA70"/>
      <c r="WLB70"/>
      <c r="WLC70"/>
      <c r="WLD70"/>
      <c r="WLE70"/>
      <c r="WLF70"/>
      <c r="WLG70"/>
      <c r="WLH70"/>
      <c r="WLI70"/>
      <c r="WLJ70"/>
      <c r="WLK70"/>
      <c r="WLL70"/>
      <c r="WLM70"/>
      <c r="WLN70"/>
      <c r="WLO70"/>
      <c r="WLP70"/>
      <c r="WLQ70"/>
      <c r="WLR70"/>
      <c r="WLS70"/>
      <c r="WLT70"/>
      <c r="WLU70"/>
      <c r="WLV70"/>
      <c r="WLW70"/>
      <c r="WLX70"/>
      <c r="WLY70"/>
      <c r="WLZ70"/>
      <c r="WMA70"/>
      <c r="WMB70"/>
      <c r="WMC70"/>
      <c r="WMD70"/>
      <c r="WME70"/>
      <c r="WMF70"/>
      <c r="WMG70"/>
      <c r="WMH70"/>
      <c r="WMI70"/>
      <c r="WMJ70"/>
      <c r="WMK70"/>
      <c r="WML70"/>
      <c r="WMM70"/>
      <c r="WMN70"/>
      <c r="WMO70"/>
      <c r="WMP70"/>
      <c r="WMQ70"/>
      <c r="WMR70"/>
      <c r="WMS70"/>
      <c r="WMT70"/>
      <c r="WMU70"/>
      <c r="WMV70"/>
      <c r="WMW70"/>
      <c r="WMX70"/>
      <c r="WMY70"/>
      <c r="WMZ70"/>
      <c r="WNA70"/>
      <c r="WNB70"/>
      <c r="WNC70"/>
      <c r="WND70"/>
      <c r="WNE70"/>
      <c r="WNF70"/>
      <c r="WNG70"/>
      <c r="WNH70"/>
      <c r="WNI70"/>
      <c r="WNJ70"/>
      <c r="WNK70"/>
      <c r="WNL70"/>
      <c r="WNM70"/>
      <c r="WNN70"/>
      <c r="WNO70"/>
      <c r="WNP70"/>
      <c r="WNQ70"/>
      <c r="WNR70"/>
      <c r="WNS70"/>
      <c r="WNT70"/>
      <c r="WNU70"/>
      <c r="WNV70"/>
      <c r="WNW70"/>
      <c r="WNX70"/>
      <c r="WNY70"/>
      <c r="WNZ70"/>
      <c r="WOA70"/>
      <c r="WOB70"/>
      <c r="WOC70"/>
      <c r="WOD70"/>
      <c r="WOE70"/>
      <c r="WOF70"/>
      <c r="WOG70"/>
      <c r="WOH70"/>
      <c r="WOI70"/>
      <c r="WOJ70"/>
      <c r="WOK70"/>
      <c r="WOL70"/>
      <c r="WOM70"/>
      <c r="WON70"/>
      <c r="WOO70"/>
      <c r="WOP70"/>
      <c r="WOQ70"/>
      <c r="WOR70"/>
      <c r="WOS70"/>
      <c r="WOT70"/>
      <c r="WOU70"/>
      <c r="WOV70"/>
      <c r="WOW70"/>
      <c r="WOX70"/>
      <c r="WOY70"/>
      <c r="WOZ70"/>
      <c r="WPA70"/>
      <c r="WPB70"/>
      <c r="WPC70"/>
      <c r="WPD70"/>
      <c r="WPE70"/>
      <c r="WPF70"/>
      <c r="WPG70"/>
      <c r="WPH70"/>
      <c r="WPI70"/>
      <c r="WPJ70"/>
      <c r="WPK70"/>
      <c r="WPL70"/>
      <c r="WPM70"/>
      <c r="WPN70"/>
      <c r="WPO70"/>
      <c r="WPP70"/>
      <c r="WPQ70"/>
      <c r="WPR70"/>
      <c r="WPS70"/>
      <c r="WPT70"/>
      <c r="WPU70"/>
      <c r="WPV70"/>
      <c r="WPW70"/>
      <c r="WPX70"/>
      <c r="WPY70"/>
      <c r="WPZ70"/>
      <c r="WQA70"/>
      <c r="WQB70"/>
      <c r="WQC70"/>
      <c r="WQD70"/>
      <c r="WQE70"/>
      <c r="WQF70"/>
      <c r="WQG70"/>
      <c r="WQH70"/>
      <c r="WQI70"/>
      <c r="WQJ70"/>
      <c r="WQK70"/>
      <c r="WQL70"/>
      <c r="WQM70"/>
      <c r="WQN70"/>
      <c r="WQO70"/>
      <c r="WQP70"/>
      <c r="WQQ70"/>
      <c r="WQR70"/>
      <c r="WQS70"/>
      <c r="WQT70"/>
      <c r="WQU70"/>
      <c r="WQV70"/>
      <c r="WQW70"/>
      <c r="WQX70"/>
      <c r="WQY70"/>
      <c r="WQZ70"/>
      <c r="WRA70"/>
      <c r="WRB70"/>
      <c r="WRC70"/>
      <c r="WRD70"/>
      <c r="WRE70"/>
      <c r="WRF70"/>
      <c r="WRG70"/>
      <c r="WRH70"/>
      <c r="WRI70"/>
      <c r="WRJ70"/>
      <c r="WRK70"/>
      <c r="WRL70"/>
      <c r="WRM70"/>
      <c r="WRN70"/>
      <c r="WRO70"/>
      <c r="WRP70"/>
      <c r="WRQ70"/>
      <c r="WRR70"/>
      <c r="WRS70"/>
      <c r="WRT70"/>
      <c r="WRU70"/>
      <c r="WRV70"/>
      <c r="WRW70"/>
      <c r="WRX70"/>
      <c r="WRY70"/>
      <c r="WRZ70"/>
      <c r="WSA70"/>
      <c r="WSB70"/>
      <c r="WSC70"/>
      <c r="WSD70"/>
      <c r="WSE70"/>
      <c r="WSF70"/>
      <c r="WSG70"/>
      <c r="WSH70"/>
      <c r="WSI70"/>
      <c r="WSJ70"/>
      <c r="WSK70"/>
      <c r="WSL70"/>
      <c r="WSM70"/>
      <c r="WSN70"/>
      <c r="WSO70"/>
      <c r="WSP70"/>
      <c r="WSQ70"/>
      <c r="WSR70"/>
      <c r="WSS70"/>
      <c r="WST70"/>
      <c r="WSU70"/>
      <c r="WSV70"/>
      <c r="WSW70"/>
      <c r="WSX70"/>
      <c r="WSY70"/>
      <c r="WSZ70"/>
      <c r="WTA70"/>
      <c r="WTB70"/>
      <c r="WTC70"/>
      <c r="WTD70"/>
      <c r="WTE70"/>
      <c r="WTF70"/>
      <c r="WTG70"/>
      <c r="WTH70"/>
      <c r="WTI70"/>
      <c r="WTJ70"/>
      <c r="WTK70"/>
      <c r="WTL70"/>
      <c r="WTM70"/>
      <c r="WTN70"/>
      <c r="WTO70"/>
      <c r="WTP70"/>
      <c r="WTQ70"/>
      <c r="WTR70"/>
      <c r="WTS70"/>
      <c r="WTT70"/>
      <c r="WTU70"/>
      <c r="WTV70"/>
      <c r="WTW70"/>
      <c r="WTX70"/>
      <c r="WTY70"/>
      <c r="WTZ70"/>
      <c r="WUA70"/>
      <c r="WUB70"/>
      <c r="WUC70"/>
      <c r="WUD70"/>
      <c r="WUE70"/>
      <c r="WUF70"/>
      <c r="WUG70"/>
      <c r="WUH70"/>
      <c r="WUI70"/>
      <c r="WUJ70"/>
      <c r="WUK70"/>
      <c r="WUL70"/>
      <c r="WUM70"/>
      <c r="WUN70"/>
      <c r="WUO70"/>
      <c r="WUP70"/>
      <c r="WUQ70"/>
      <c r="WUR70"/>
      <c r="WUS70"/>
      <c r="WUT70"/>
      <c r="WUU70"/>
      <c r="WUV70"/>
      <c r="WUW70"/>
      <c r="WUX70"/>
      <c r="WUY70"/>
      <c r="WUZ70"/>
      <c r="WVA70"/>
      <c r="WVB70"/>
      <c r="WVC70"/>
      <c r="WVD70"/>
      <c r="WVE70"/>
      <c r="WVF70"/>
      <c r="WVG70"/>
      <c r="WVH70"/>
      <c r="WVI70"/>
      <c r="WVJ70"/>
      <c r="WVK70"/>
      <c r="WVL70"/>
      <c r="WVM70"/>
      <c r="WVN70"/>
      <c r="WVO70"/>
      <c r="WVP70"/>
      <c r="WVQ70"/>
      <c r="WVR70"/>
      <c r="WVS70"/>
      <c r="WVT70"/>
      <c r="WVU70"/>
      <c r="WVV70"/>
      <c r="WVW70"/>
      <c r="WVX70"/>
      <c r="WVY70"/>
      <c r="WVZ70"/>
      <c r="WWA70"/>
      <c r="WWB70"/>
      <c r="WWC70"/>
      <c r="WWD70"/>
      <c r="WWE70"/>
      <c r="WWF70"/>
      <c r="WWG70"/>
      <c r="WWH70"/>
      <c r="WWI70"/>
      <c r="WWJ70"/>
      <c r="WWK70"/>
      <c r="WWL70"/>
      <c r="WWM70"/>
      <c r="WWN70"/>
      <c r="WWO70"/>
      <c r="WWP70"/>
      <c r="WWQ70"/>
      <c r="WWR70"/>
      <c r="WWS70"/>
      <c r="WWT70"/>
      <c r="WWU70"/>
      <c r="WWV70"/>
      <c r="WWW70"/>
      <c r="WWX70"/>
      <c r="WWY70"/>
      <c r="WWZ70"/>
      <c r="WXA70"/>
      <c r="WXB70"/>
      <c r="WXC70"/>
      <c r="WXD70"/>
      <c r="WXE70"/>
      <c r="WXF70"/>
      <c r="WXG70"/>
      <c r="WXH70"/>
      <c r="WXI70"/>
      <c r="WXJ70"/>
      <c r="WXK70"/>
      <c r="WXL70"/>
      <c r="WXM70"/>
      <c r="WXN70"/>
      <c r="WXO70"/>
      <c r="WXP70"/>
      <c r="WXQ70"/>
      <c r="WXR70"/>
      <c r="WXS70"/>
      <c r="WXT70"/>
      <c r="WXU70"/>
      <c r="WXV70"/>
      <c r="WXW70"/>
      <c r="WXX70"/>
      <c r="WXY70"/>
      <c r="WXZ70"/>
      <c r="WYA70"/>
      <c r="WYB70"/>
      <c r="WYC70"/>
      <c r="WYD70"/>
      <c r="WYE70"/>
      <c r="WYF70"/>
      <c r="WYG70"/>
      <c r="WYH70"/>
      <c r="WYI70"/>
      <c r="WYJ70"/>
      <c r="WYK70"/>
      <c r="WYL70"/>
      <c r="WYM70"/>
      <c r="WYN70"/>
      <c r="WYO70"/>
      <c r="WYP70"/>
      <c r="WYQ70"/>
      <c r="WYR70"/>
      <c r="WYS70"/>
      <c r="WYT70"/>
      <c r="WYU70"/>
      <c r="WYV70"/>
      <c r="WYW70"/>
      <c r="WYX70"/>
      <c r="WYY70"/>
      <c r="WYZ70"/>
      <c r="WZA70"/>
      <c r="WZB70"/>
      <c r="WZC70"/>
      <c r="WZD70"/>
      <c r="WZE70"/>
      <c r="WZF70"/>
      <c r="WZG70"/>
      <c r="WZH70"/>
      <c r="WZI70"/>
      <c r="WZJ70"/>
      <c r="WZK70"/>
      <c r="WZL70"/>
      <c r="WZM70"/>
      <c r="WZN70"/>
      <c r="WZO70"/>
      <c r="WZP70"/>
      <c r="WZQ70"/>
      <c r="WZR70"/>
      <c r="WZS70"/>
      <c r="WZT70"/>
      <c r="WZU70"/>
      <c r="WZV70"/>
      <c r="WZW70"/>
      <c r="WZX70"/>
      <c r="WZY70"/>
      <c r="WZZ70"/>
      <c r="XAA70"/>
      <c r="XAB70"/>
      <c r="XAC70"/>
      <c r="XAD70"/>
      <c r="XAE70"/>
      <c r="XAF70"/>
      <c r="XAG70"/>
      <c r="XAH70"/>
      <c r="XAI70"/>
      <c r="XAJ70"/>
      <c r="XAK70"/>
      <c r="XAL70"/>
      <c r="XAM70"/>
      <c r="XAN70"/>
      <c r="XAO70"/>
      <c r="XAP70"/>
      <c r="XAQ70"/>
      <c r="XAR70"/>
      <c r="XAS70"/>
      <c r="XAT70"/>
      <c r="XAU70"/>
      <c r="XAV70"/>
      <c r="XAW70"/>
      <c r="XAX70"/>
      <c r="XAY70"/>
      <c r="XAZ70"/>
      <c r="XBA70"/>
      <c r="XBB70"/>
      <c r="XBC70"/>
      <c r="XBD70"/>
      <c r="XBE70"/>
      <c r="XBF70"/>
      <c r="XBG70"/>
      <c r="XBH70"/>
      <c r="XBI70"/>
      <c r="XBJ70"/>
      <c r="XBK70"/>
      <c r="XBL70"/>
      <c r="XBM70"/>
      <c r="XBN70"/>
      <c r="XBO70"/>
      <c r="XBP70"/>
      <c r="XBQ70"/>
      <c r="XBR70"/>
      <c r="XBS70"/>
      <c r="XBT70"/>
      <c r="XBU70"/>
      <c r="XBV70"/>
      <c r="XBW70"/>
      <c r="XBX70"/>
      <c r="XBY70"/>
      <c r="XBZ70"/>
      <c r="XCA70"/>
      <c r="XCB70"/>
      <c r="XCC70"/>
      <c r="XCD70"/>
      <c r="XCE70"/>
      <c r="XCF70"/>
      <c r="XCG70"/>
      <c r="XCH70"/>
      <c r="XCI70"/>
      <c r="XCJ70"/>
      <c r="XCK70"/>
      <c r="XCL70"/>
      <c r="XCM70"/>
      <c r="XCN70"/>
      <c r="XCO70"/>
      <c r="XCP70"/>
      <c r="XCQ70"/>
      <c r="XCR70"/>
      <c r="XCS70"/>
      <c r="XCT70"/>
      <c r="XCU70"/>
      <c r="XCV70"/>
      <c r="XCW70"/>
      <c r="XCX70"/>
      <c r="XCY70"/>
      <c r="XCZ70"/>
      <c r="XDA70"/>
      <c r="XDB70"/>
      <c r="XDC70"/>
      <c r="XDD70"/>
      <c r="XDE70"/>
      <c r="XDF70"/>
      <c r="XDG70"/>
      <c r="XDH70"/>
      <c r="XDI70"/>
      <c r="XDJ70"/>
      <c r="XDK70"/>
      <c r="XDL70"/>
      <c r="XDM70"/>
      <c r="XDN70"/>
      <c r="XDO70"/>
      <c r="XDP70"/>
      <c r="XDQ70"/>
      <c r="XDR70"/>
      <c r="XDS70"/>
      <c r="XDT70"/>
      <c r="XDU70"/>
      <c r="XDV70"/>
      <c r="XDW70"/>
      <c r="XDX70"/>
      <c r="XDY70"/>
      <c r="XDZ70"/>
      <c r="XEA70"/>
      <c r="XEB70"/>
      <c r="XEC70"/>
      <c r="XED70"/>
      <c r="XEE70"/>
      <c r="XEF70"/>
      <c r="XEG70"/>
      <c r="XEH70"/>
      <c r="XEI70"/>
      <c r="XEJ70"/>
      <c r="XEK70"/>
      <c r="XEL70"/>
      <c r="XEM70"/>
      <c r="XEN70"/>
      <c r="XEO70"/>
      <c r="XEP70"/>
      <c r="XEQ70"/>
      <c r="XER70"/>
      <c r="XES70"/>
      <c r="XET70"/>
      <c r="XEU70"/>
      <c r="XEV70"/>
      <c r="XEW70"/>
      <c r="XEX70"/>
      <c r="XEY70"/>
      <c r="XEZ70"/>
      <c r="XFA70"/>
      <c r="XFB70"/>
      <c r="XFC70"/>
    </row>
    <row r="71" spans="1:16383" s="528" customFormat="1" ht="12.5" x14ac:dyDescent="0.25">
      <c r="F71" s="530">
        <v>43948.837731481479</v>
      </c>
      <c r="G71" s="529">
        <v>43948.837731481479</v>
      </c>
      <c r="H71" s="528" t="s">
        <v>346</v>
      </c>
      <c r="I71" s="531" t="str">
        <f>InpC!$E$91</f>
        <v>Proportion of senior debt hedged</v>
      </c>
      <c r="J71" s="570">
        <v>0.8</v>
      </c>
      <c r="K71" s="566">
        <v>0</v>
      </c>
      <c r="L71" s="528" t="s">
        <v>332</v>
      </c>
      <c r="M71" s="528" t="s">
        <v>333</v>
      </c>
      <c r="N71" s="528" t="s">
        <v>83</v>
      </c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  <c r="ALR71"/>
      <c r="ALS71"/>
      <c r="ALT71"/>
      <c r="ALU71"/>
      <c r="ALV71"/>
      <c r="ALW71"/>
      <c r="ALX71"/>
      <c r="ALY71"/>
      <c r="ALZ71"/>
      <c r="AMA71"/>
      <c r="AMB71"/>
      <c r="AMC71"/>
      <c r="AMD71"/>
      <c r="AME71"/>
      <c r="AMF71"/>
      <c r="AMG71"/>
      <c r="AMH71"/>
      <c r="AMI71"/>
      <c r="AMJ71"/>
      <c r="AMK71"/>
      <c r="AML71"/>
      <c r="AMM71"/>
      <c r="AMN71"/>
      <c r="AMO71"/>
      <c r="AMP71"/>
      <c r="AMQ71"/>
      <c r="AMR71"/>
      <c r="AMS71"/>
      <c r="AMT71"/>
      <c r="AMU71"/>
      <c r="AMV71"/>
      <c r="AMW71"/>
      <c r="AMX71"/>
      <c r="AMY71"/>
      <c r="AMZ71"/>
      <c r="ANA71"/>
      <c r="ANB71"/>
      <c r="ANC71"/>
      <c r="AND71"/>
      <c r="ANE71"/>
      <c r="ANF71"/>
      <c r="ANG71"/>
      <c r="ANH71"/>
      <c r="ANI71"/>
      <c r="ANJ71"/>
      <c r="ANK71"/>
      <c r="ANL71"/>
      <c r="ANM71"/>
      <c r="ANN71"/>
      <c r="ANO71"/>
      <c r="ANP71"/>
      <c r="ANQ71"/>
      <c r="ANR71"/>
      <c r="ANS71"/>
      <c r="ANT71"/>
      <c r="ANU71"/>
      <c r="ANV71"/>
      <c r="ANW71"/>
      <c r="ANX71"/>
      <c r="ANY71"/>
      <c r="ANZ71"/>
      <c r="AOA71"/>
      <c r="AOB71"/>
      <c r="AOC71"/>
      <c r="AOD71"/>
      <c r="AOE71"/>
      <c r="AOF71"/>
      <c r="AOG71"/>
      <c r="AOH71"/>
      <c r="AOI71"/>
      <c r="AOJ71"/>
      <c r="AOK71"/>
      <c r="AOL71"/>
      <c r="AOM71"/>
      <c r="AON71"/>
      <c r="AOO71"/>
      <c r="AOP71"/>
      <c r="AOQ71"/>
      <c r="AOR71"/>
      <c r="AOS71"/>
      <c r="AOT71"/>
      <c r="AOU71"/>
      <c r="AOV71"/>
      <c r="AOW71"/>
      <c r="AOX71"/>
      <c r="AOY71"/>
      <c r="AOZ71"/>
      <c r="APA71"/>
      <c r="APB71"/>
      <c r="APC71"/>
      <c r="APD71"/>
      <c r="APE71"/>
      <c r="APF71"/>
      <c r="APG71"/>
      <c r="APH71"/>
      <c r="API71"/>
      <c r="APJ71"/>
      <c r="APK71"/>
      <c r="APL71"/>
      <c r="APM71"/>
      <c r="APN71"/>
      <c r="APO71"/>
      <c r="APP71"/>
      <c r="APQ71"/>
      <c r="APR71"/>
      <c r="APS71"/>
      <c r="APT71"/>
      <c r="APU71"/>
      <c r="APV71"/>
      <c r="APW71"/>
      <c r="APX71"/>
      <c r="APY71"/>
      <c r="APZ71"/>
      <c r="AQA71"/>
      <c r="AQB71"/>
      <c r="AQC71"/>
      <c r="AQD71"/>
      <c r="AQE71"/>
      <c r="AQF71"/>
      <c r="AQG71"/>
      <c r="AQH71"/>
      <c r="AQI71"/>
      <c r="AQJ71"/>
      <c r="AQK71"/>
      <c r="AQL71"/>
      <c r="AQM71"/>
      <c r="AQN71"/>
      <c r="AQO71"/>
      <c r="AQP71"/>
      <c r="AQQ71"/>
      <c r="AQR71"/>
      <c r="AQS71"/>
      <c r="AQT71"/>
      <c r="AQU71"/>
      <c r="AQV71"/>
      <c r="AQW71"/>
      <c r="AQX71"/>
      <c r="AQY71"/>
      <c r="AQZ71"/>
      <c r="ARA71"/>
      <c r="ARB71"/>
      <c r="ARC71"/>
      <c r="ARD71"/>
      <c r="ARE71"/>
      <c r="ARF71"/>
      <c r="ARG71"/>
      <c r="ARH71"/>
      <c r="ARI71"/>
      <c r="ARJ71"/>
      <c r="ARK71"/>
      <c r="ARL71"/>
      <c r="ARM71"/>
      <c r="ARN71"/>
      <c r="ARO71"/>
      <c r="ARP71"/>
      <c r="ARQ71"/>
      <c r="ARR71"/>
      <c r="ARS71"/>
      <c r="ART71"/>
      <c r="ARU71"/>
      <c r="ARV71"/>
      <c r="ARW71"/>
      <c r="ARX71"/>
      <c r="ARY71"/>
      <c r="ARZ71"/>
      <c r="ASA71"/>
      <c r="ASB71"/>
      <c r="ASC71"/>
      <c r="ASD71"/>
      <c r="ASE71"/>
      <c r="ASF71"/>
      <c r="ASG71"/>
      <c r="ASH71"/>
      <c r="ASI71"/>
      <c r="ASJ71"/>
      <c r="ASK71"/>
      <c r="ASL71"/>
      <c r="ASM71"/>
      <c r="ASN71"/>
      <c r="ASO71"/>
      <c r="ASP71"/>
      <c r="ASQ71"/>
      <c r="ASR71"/>
      <c r="ASS71"/>
      <c r="AST71"/>
      <c r="ASU71"/>
      <c r="ASV71"/>
      <c r="ASW71"/>
      <c r="ASX71"/>
      <c r="ASY71"/>
      <c r="ASZ71"/>
      <c r="ATA71"/>
      <c r="ATB71"/>
      <c r="ATC71"/>
      <c r="ATD71"/>
      <c r="ATE71"/>
      <c r="ATF71"/>
      <c r="ATG71"/>
      <c r="ATH71"/>
      <c r="ATI71"/>
      <c r="ATJ71"/>
      <c r="ATK71"/>
      <c r="ATL71"/>
      <c r="ATM71"/>
      <c r="ATN71"/>
      <c r="ATO71"/>
      <c r="ATP71"/>
      <c r="ATQ71"/>
      <c r="ATR71"/>
      <c r="ATS71"/>
      <c r="ATT71"/>
      <c r="ATU71"/>
      <c r="ATV71"/>
      <c r="ATW71"/>
      <c r="ATX71"/>
      <c r="ATY71"/>
      <c r="ATZ71"/>
      <c r="AUA71"/>
      <c r="AUB71"/>
      <c r="AUC71"/>
      <c r="AUD71"/>
      <c r="AUE71"/>
      <c r="AUF71"/>
      <c r="AUG71"/>
      <c r="AUH71"/>
      <c r="AUI71"/>
      <c r="AUJ71"/>
      <c r="AUK71"/>
      <c r="AUL71"/>
      <c r="AUM71"/>
      <c r="AUN71"/>
      <c r="AUO71"/>
      <c r="AUP71"/>
      <c r="AUQ71"/>
      <c r="AUR71"/>
      <c r="AUS71"/>
      <c r="AUT71"/>
      <c r="AUU71"/>
      <c r="AUV71"/>
      <c r="AUW71"/>
      <c r="AUX71"/>
      <c r="AUY71"/>
      <c r="AUZ71"/>
      <c r="AVA71"/>
      <c r="AVB71"/>
      <c r="AVC71"/>
      <c r="AVD71"/>
      <c r="AVE71"/>
      <c r="AVF71"/>
      <c r="AVG71"/>
      <c r="AVH71"/>
      <c r="AVI71"/>
      <c r="AVJ71"/>
      <c r="AVK71"/>
      <c r="AVL71"/>
      <c r="AVM71"/>
      <c r="AVN71"/>
      <c r="AVO71"/>
      <c r="AVP71"/>
      <c r="AVQ71"/>
      <c r="AVR71"/>
      <c r="AVS71"/>
      <c r="AVT71"/>
      <c r="AVU71"/>
      <c r="AVV71"/>
      <c r="AVW71"/>
      <c r="AVX71"/>
      <c r="AVY71"/>
      <c r="AVZ71"/>
      <c r="AWA71"/>
      <c r="AWB71"/>
      <c r="AWC71"/>
      <c r="AWD71"/>
      <c r="AWE71"/>
      <c r="AWF71"/>
      <c r="AWG71"/>
      <c r="AWH71"/>
      <c r="AWI71"/>
      <c r="AWJ71"/>
      <c r="AWK71"/>
      <c r="AWL71"/>
      <c r="AWM71"/>
      <c r="AWN71"/>
      <c r="AWO71"/>
      <c r="AWP71"/>
      <c r="AWQ71"/>
      <c r="AWR71"/>
      <c r="AWS71"/>
      <c r="AWT71"/>
      <c r="AWU71"/>
      <c r="AWV71"/>
      <c r="AWW71"/>
      <c r="AWX71"/>
      <c r="AWY71"/>
      <c r="AWZ71"/>
      <c r="AXA71"/>
      <c r="AXB71"/>
      <c r="AXC71"/>
      <c r="AXD71"/>
      <c r="AXE71"/>
      <c r="AXF71"/>
      <c r="AXG71"/>
      <c r="AXH71"/>
      <c r="AXI71"/>
      <c r="AXJ71"/>
      <c r="AXK71"/>
      <c r="AXL71"/>
      <c r="AXM71"/>
      <c r="AXN71"/>
      <c r="AXO71"/>
      <c r="AXP71"/>
      <c r="AXQ71"/>
      <c r="AXR71"/>
      <c r="AXS71"/>
      <c r="AXT71"/>
      <c r="AXU71"/>
      <c r="AXV71"/>
      <c r="AXW71"/>
      <c r="AXX71"/>
      <c r="AXY71"/>
      <c r="AXZ71"/>
      <c r="AYA71"/>
      <c r="AYB71"/>
      <c r="AYC71"/>
      <c r="AYD71"/>
      <c r="AYE71"/>
      <c r="AYF71"/>
      <c r="AYG71"/>
      <c r="AYH71"/>
      <c r="AYI71"/>
      <c r="AYJ71"/>
      <c r="AYK71"/>
      <c r="AYL71"/>
      <c r="AYM71"/>
      <c r="AYN71"/>
      <c r="AYO71"/>
      <c r="AYP71"/>
      <c r="AYQ71"/>
      <c r="AYR71"/>
      <c r="AYS71"/>
      <c r="AYT71"/>
      <c r="AYU71"/>
      <c r="AYV71"/>
      <c r="AYW71"/>
      <c r="AYX71"/>
      <c r="AYY71"/>
      <c r="AYZ71"/>
      <c r="AZA71"/>
      <c r="AZB71"/>
      <c r="AZC71"/>
      <c r="AZD71"/>
      <c r="AZE71"/>
      <c r="AZF71"/>
      <c r="AZG71"/>
      <c r="AZH71"/>
      <c r="AZI71"/>
      <c r="AZJ71"/>
      <c r="AZK71"/>
      <c r="AZL71"/>
      <c r="AZM71"/>
      <c r="AZN71"/>
      <c r="AZO71"/>
      <c r="AZP71"/>
      <c r="AZQ71"/>
      <c r="AZR71"/>
      <c r="AZS71"/>
      <c r="AZT71"/>
      <c r="AZU71"/>
      <c r="AZV71"/>
      <c r="AZW71"/>
      <c r="AZX71"/>
      <c r="AZY71"/>
      <c r="AZZ71"/>
      <c r="BAA71"/>
      <c r="BAB71"/>
      <c r="BAC71"/>
      <c r="BAD71"/>
      <c r="BAE71"/>
      <c r="BAF71"/>
      <c r="BAG71"/>
      <c r="BAH71"/>
      <c r="BAI71"/>
      <c r="BAJ71"/>
      <c r="BAK71"/>
      <c r="BAL71"/>
      <c r="BAM71"/>
      <c r="BAN71"/>
      <c r="BAO71"/>
      <c r="BAP71"/>
      <c r="BAQ71"/>
      <c r="BAR71"/>
      <c r="BAS71"/>
      <c r="BAT71"/>
      <c r="BAU71"/>
      <c r="BAV71"/>
      <c r="BAW71"/>
      <c r="BAX71"/>
      <c r="BAY71"/>
      <c r="BAZ71"/>
      <c r="BBA71"/>
      <c r="BBB71"/>
      <c r="BBC71"/>
      <c r="BBD71"/>
      <c r="BBE71"/>
      <c r="BBF71"/>
      <c r="BBG71"/>
      <c r="BBH71"/>
      <c r="BBI71"/>
      <c r="BBJ71"/>
      <c r="BBK71"/>
      <c r="BBL71"/>
      <c r="BBM71"/>
      <c r="BBN71"/>
      <c r="BBO71"/>
      <c r="BBP71"/>
      <c r="BBQ71"/>
      <c r="BBR71"/>
      <c r="BBS71"/>
      <c r="BBT71"/>
      <c r="BBU71"/>
      <c r="BBV71"/>
      <c r="BBW71"/>
      <c r="BBX71"/>
      <c r="BBY71"/>
      <c r="BBZ71"/>
      <c r="BCA71"/>
      <c r="BCB71"/>
      <c r="BCC71"/>
      <c r="BCD71"/>
      <c r="BCE71"/>
      <c r="BCF71"/>
      <c r="BCG71"/>
      <c r="BCH71"/>
      <c r="BCI71"/>
      <c r="BCJ71"/>
      <c r="BCK71"/>
      <c r="BCL71"/>
      <c r="BCM71"/>
      <c r="BCN71"/>
      <c r="BCO71"/>
      <c r="BCP71"/>
      <c r="BCQ71"/>
      <c r="BCR71"/>
      <c r="BCS71"/>
      <c r="BCT71"/>
      <c r="BCU71"/>
      <c r="BCV71"/>
      <c r="BCW71"/>
      <c r="BCX71"/>
      <c r="BCY71"/>
      <c r="BCZ71"/>
      <c r="BDA71"/>
      <c r="BDB71"/>
      <c r="BDC71"/>
      <c r="BDD71"/>
      <c r="BDE71"/>
      <c r="BDF71"/>
      <c r="BDG71"/>
      <c r="BDH71"/>
      <c r="BDI71"/>
      <c r="BDJ71"/>
      <c r="BDK71"/>
      <c r="BDL71"/>
      <c r="BDM71"/>
      <c r="BDN71"/>
      <c r="BDO71"/>
      <c r="BDP71"/>
      <c r="BDQ71"/>
      <c r="BDR71"/>
      <c r="BDS71"/>
      <c r="BDT71"/>
      <c r="BDU71"/>
      <c r="BDV71"/>
      <c r="BDW71"/>
      <c r="BDX71"/>
      <c r="BDY71"/>
      <c r="BDZ71"/>
      <c r="BEA71"/>
      <c r="BEB71"/>
      <c r="BEC71"/>
      <c r="BED71"/>
      <c r="BEE71"/>
      <c r="BEF71"/>
      <c r="BEG71"/>
      <c r="BEH71"/>
      <c r="BEI71"/>
      <c r="BEJ71"/>
      <c r="BEK71"/>
      <c r="BEL71"/>
      <c r="BEM71"/>
      <c r="BEN71"/>
      <c r="BEO71"/>
      <c r="BEP71"/>
      <c r="BEQ71"/>
      <c r="BER71"/>
      <c r="BES71"/>
      <c r="BET71"/>
      <c r="BEU71"/>
      <c r="BEV71"/>
      <c r="BEW71"/>
      <c r="BEX71"/>
      <c r="BEY71"/>
      <c r="BEZ71"/>
      <c r="BFA71"/>
      <c r="BFB71"/>
      <c r="BFC71"/>
      <c r="BFD71"/>
      <c r="BFE71"/>
      <c r="BFF71"/>
      <c r="BFG71"/>
      <c r="BFH71"/>
      <c r="BFI71"/>
      <c r="BFJ71"/>
      <c r="BFK71"/>
      <c r="BFL71"/>
      <c r="BFM71"/>
      <c r="BFN71"/>
      <c r="BFO71"/>
      <c r="BFP71"/>
      <c r="BFQ71"/>
      <c r="BFR71"/>
      <c r="BFS71"/>
      <c r="BFT71"/>
      <c r="BFU71"/>
      <c r="BFV71"/>
      <c r="BFW71"/>
      <c r="BFX71"/>
      <c r="BFY71"/>
      <c r="BFZ71"/>
      <c r="BGA71"/>
      <c r="BGB71"/>
      <c r="BGC71"/>
      <c r="BGD71"/>
      <c r="BGE71"/>
      <c r="BGF71"/>
      <c r="BGG71"/>
      <c r="BGH71"/>
      <c r="BGI71"/>
      <c r="BGJ71"/>
      <c r="BGK71"/>
      <c r="BGL71"/>
      <c r="BGM71"/>
      <c r="BGN71"/>
      <c r="BGO71"/>
      <c r="BGP71"/>
      <c r="BGQ71"/>
      <c r="BGR71"/>
      <c r="BGS71"/>
      <c r="BGT71"/>
      <c r="BGU71"/>
      <c r="BGV71"/>
      <c r="BGW71"/>
      <c r="BGX71"/>
      <c r="BGY71"/>
      <c r="BGZ71"/>
      <c r="BHA71"/>
      <c r="BHB71"/>
      <c r="BHC71"/>
      <c r="BHD71"/>
      <c r="BHE71"/>
      <c r="BHF71"/>
      <c r="BHG71"/>
      <c r="BHH71"/>
      <c r="BHI71"/>
      <c r="BHJ71"/>
      <c r="BHK71"/>
      <c r="BHL71"/>
      <c r="BHM71"/>
      <c r="BHN71"/>
      <c r="BHO71"/>
      <c r="BHP71"/>
      <c r="BHQ71"/>
      <c r="BHR71"/>
      <c r="BHS71"/>
      <c r="BHT71"/>
      <c r="BHU71"/>
      <c r="BHV71"/>
      <c r="BHW71"/>
      <c r="BHX71"/>
      <c r="BHY71"/>
      <c r="BHZ71"/>
      <c r="BIA71"/>
      <c r="BIB71"/>
      <c r="BIC71"/>
      <c r="BID71"/>
      <c r="BIE71"/>
      <c r="BIF71"/>
      <c r="BIG71"/>
      <c r="BIH71"/>
      <c r="BII71"/>
      <c r="BIJ71"/>
      <c r="BIK71"/>
      <c r="BIL71"/>
      <c r="BIM71"/>
      <c r="BIN71"/>
      <c r="BIO71"/>
      <c r="BIP71"/>
      <c r="BIQ71"/>
      <c r="BIR71"/>
      <c r="BIS71"/>
      <c r="BIT71"/>
      <c r="BIU71"/>
      <c r="BIV71"/>
      <c r="BIW71"/>
      <c r="BIX71"/>
      <c r="BIY71"/>
      <c r="BIZ71"/>
      <c r="BJA71"/>
      <c r="BJB71"/>
      <c r="BJC71"/>
      <c r="BJD71"/>
      <c r="BJE71"/>
      <c r="BJF71"/>
      <c r="BJG71"/>
      <c r="BJH71"/>
      <c r="BJI71"/>
      <c r="BJJ71"/>
      <c r="BJK71"/>
      <c r="BJL71"/>
      <c r="BJM71"/>
      <c r="BJN71"/>
      <c r="BJO71"/>
      <c r="BJP71"/>
      <c r="BJQ71"/>
      <c r="BJR71"/>
      <c r="BJS71"/>
      <c r="BJT71"/>
      <c r="BJU71"/>
      <c r="BJV71"/>
      <c r="BJW71"/>
      <c r="BJX71"/>
      <c r="BJY71"/>
      <c r="BJZ71"/>
      <c r="BKA71"/>
      <c r="BKB71"/>
      <c r="BKC71"/>
      <c r="BKD71"/>
      <c r="BKE71"/>
      <c r="BKF71"/>
      <c r="BKG71"/>
      <c r="BKH71"/>
      <c r="BKI71"/>
      <c r="BKJ71"/>
      <c r="BKK71"/>
      <c r="BKL71"/>
      <c r="BKM71"/>
      <c r="BKN71"/>
      <c r="BKO71"/>
      <c r="BKP71"/>
      <c r="BKQ71"/>
      <c r="BKR71"/>
      <c r="BKS71"/>
      <c r="BKT71"/>
      <c r="BKU71"/>
      <c r="BKV71"/>
      <c r="BKW71"/>
      <c r="BKX71"/>
      <c r="BKY71"/>
      <c r="BKZ71"/>
      <c r="BLA71"/>
      <c r="BLB71"/>
      <c r="BLC71"/>
      <c r="BLD71"/>
      <c r="BLE71"/>
      <c r="BLF71"/>
      <c r="BLG71"/>
      <c r="BLH71"/>
      <c r="BLI71"/>
      <c r="BLJ71"/>
      <c r="BLK71"/>
      <c r="BLL71"/>
      <c r="BLM71"/>
      <c r="BLN71"/>
      <c r="BLO71"/>
      <c r="BLP71"/>
      <c r="BLQ71"/>
      <c r="BLR71"/>
      <c r="BLS71"/>
      <c r="BLT71"/>
      <c r="BLU71"/>
      <c r="BLV71"/>
      <c r="BLW71"/>
      <c r="BLX71"/>
      <c r="BLY71"/>
      <c r="BLZ71"/>
      <c r="BMA71"/>
      <c r="BMB71"/>
      <c r="BMC71"/>
      <c r="BMD71"/>
      <c r="BME71"/>
      <c r="BMF71"/>
      <c r="BMG71"/>
      <c r="BMH71"/>
      <c r="BMI71"/>
      <c r="BMJ71"/>
      <c r="BMK71"/>
      <c r="BML71"/>
      <c r="BMM71"/>
      <c r="BMN71"/>
      <c r="BMO71"/>
      <c r="BMP71"/>
      <c r="BMQ71"/>
      <c r="BMR71"/>
      <c r="BMS71"/>
      <c r="BMT71"/>
      <c r="BMU71"/>
      <c r="BMV71"/>
      <c r="BMW71"/>
      <c r="BMX71"/>
      <c r="BMY71"/>
      <c r="BMZ71"/>
      <c r="BNA71"/>
      <c r="BNB71"/>
      <c r="BNC71"/>
      <c r="BND71"/>
      <c r="BNE71"/>
      <c r="BNF71"/>
      <c r="BNG71"/>
      <c r="BNH71"/>
      <c r="BNI71"/>
      <c r="BNJ71"/>
      <c r="BNK71"/>
      <c r="BNL71"/>
      <c r="BNM71"/>
      <c r="BNN71"/>
      <c r="BNO71"/>
      <c r="BNP71"/>
      <c r="BNQ71"/>
      <c r="BNR71"/>
      <c r="BNS71"/>
      <c r="BNT71"/>
      <c r="BNU71"/>
      <c r="BNV71"/>
      <c r="BNW71"/>
      <c r="BNX71"/>
      <c r="BNY71"/>
      <c r="BNZ71"/>
      <c r="BOA71"/>
      <c r="BOB71"/>
      <c r="BOC71"/>
      <c r="BOD71"/>
      <c r="BOE71"/>
      <c r="BOF71"/>
      <c r="BOG71"/>
      <c r="BOH71"/>
      <c r="BOI71"/>
      <c r="BOJ71"/>
      <c r="BOK71"/>
      <c r="BOL71"/>
      <c r="BOM71"/>
      <c r="BON71"/>
      <c r="BOO71"/>
      <c r="BOP71"/>
      <c r="BOQ71"/>
      <c r="BOR71"/>
      <c r="BOS71"/>
      <c r="BOT71"/>
      <c r="BOU71"/>
      <c r="BOV71"/>
      <c r="BOW71"/>
      <c r="BOX71"/>
      <c r="BOY71"/>
      <c r="BOZ71"/>
      <c r="BPA71"/>
      <c r="BPB71"/>
      <c r="BPC71"/>
      <c r="BPD71"/>
      <c r="BPE71"/>
      <c r="BPF71"/>
      <c r="BPG71"/>
      <c r="BPH71"/>
      <c r="BPI71"/>
      <c r="BPJ71"/>
      <c r="BPK71"/>
      <c r="BPL71"/>
      <c r="BPM71"/>
      <c r="BPN71"/>
      <c r="BPO71"/>
      <c r="BPP71"/>
      <c r="BPQ71"/>
      <c r="BPR71"/>
      <c r="BPS71"/>
      <c r="BPT71"/>
      <c r="BPU71"/>
      <c r="BPV71"/>
      <c r="BPW71"/>
      <c r="BPX71"/>
      <c r="BPY71"/>
      <c r="BPZ71"/>
      <c r="BQA71"/>
      <c r="BQB71"/>
      <c r="BQC71"/>
      <c r="BQD71"/>
      <c r="BQE71"/>
      <c r="BQF71"/>
      <c r="BQG71"/>
      <c r="BQH71"/>
      <c r="BQI71"/>
      <c r="BQJ71"/>
      <c r="BQK71"/>
      <c r="BQL71"/>
      <c r="BQM71"/>
      <c r="BQN71"/>
      <c r="BQO71"/>
      <c r="BQP71"/>
      <c r="BQQ71"/>
      <c r="BQR71"/>
      <c r="BQS71"/>
      <c r="BQT71"/>
      <c r="BQU71"/>
      <c r="BQV71"/>
      <c r="BQW71"/>
      <c r="BQX71"/>
      <c r="BQY71"/>
      <c r="BQZ71"/>
      <c r="BRA71"/>
      <c r="BRB71"/>
      <c r="BRC71"/>
      <c r="BRD71"/>
      <c r="BRE71"/>
      <c r="BRF71"/>
      <c r="BRG71"/>
      <c r="BRH71"/>
      <c r="BRI71"/>
      <c r="BRJ71"/>
      <c r="BRK71"/>
      <c r="BRL71"/>
      <c r="BRM71"/>
      <c r="BRN71"/>
      <c r="BRO71"/>
      <c r="BRP71"/>
      <c r="BRQ71"/>
      <c r="BRR71"/>
      <c r="BRS71"/>
      <c r="BRT71"/>
      <c r="BRU71"/>
      <c r="BRV71"/>
      <c r="BRW71"/>
      <c r="BRX71"/>
      <c r="BRY71"/>
      <c r="BRZ71"/>
      <c r="BSA71"/>
      <c r="BSB71"/>
      <c r="BSC71"/>
      <c r="BSD71"/>
      <c r="BSE71"/>
      <c r="BSF71"/>
      <c r="BSG71"/>
      <c r="BSH71"/>
      <c r="BSI71"/>
      <c r="BSJ71"/>
      <c r="BSK71"/>
      <c r="BSL71"/>
      <c r="BSM71"/>
      <c r="BSN71"/>
      <c r="BSO71"/>
      <c r="BSP71"/>
      <c r="BSQ71"/>
      <c r="BSR71"/>
      <c r="BSS71"/>
      <c r="BST71"/>
      <c r="BSU71"/>
      <c r="BSV71"/>
      <c r="BSW71"/>
      <c r="BSX71"/>
      <c r="BSY71"/>
      <c r="BSZ71"/>
      <c r="BTA71"/>
      <c r="BTB71"/>
      <c r="BTC71"/>
      <c r="BTD71"/>
      <c r="BTE71"/>
      <c r="BTF71"/>
      <c r="BTG71"/>
      <c r="BTH71"/>
      <c r="BTI71"/>
      <c r="BTJ71"/>
      <c r="BTK71"/>
      <c r="BTL71"/>
      <c r="BTM71"/>
      <c r="BTN71"/>
      <c r="BTO71"/>
      <c r="BTP71"/>
      <c r="BTQ71"/>
      <c r="BTR71"/>
      <c r="BTS71"/>
      <c r="BTT71"/>
      <c r="BTU71"/>
      <c r="BTV71"/>
      <c r="BTW71"/>
      <c r="BTX71"/>
      <c r="BTY71"/>
      <c r="BTZ71"/>
      <c r="BUA71"/>
      <c r="BUB71"/>
      <c r="BUC71"/>
      <c r="BUD71"/>
      <c r="BUE71"/>
      <c r="BUF71"/>
      <c r="BUG71"/>
      <c r="BUH71"/>
      <c r="BUI71"/>
      <c r="BUJ71"/>
      <c r="BUK71"/>
      <c r="BUL71"/>
      <c r="BUM71"/>
      <c r="BUN71"/>
      <c r="BUO71"/>
      <c r="BUP71"/>
      <c r="BUQ71"/>
      <c r="BUR71"/>
      <c r="BUS71"/>
      <c r="BUT71"/>
      <c r="BUU71"/>
      <c r="BUV71"/>
      <c r="BUW71"/>
      <c r="BUX71"/>
      <c r="BUY71"/>
      <c r="BUZ71"/>
      <c r="BVA71"/>
      <c r="BVB71"/>
      <c r="BVC71"/>
      <c r="BVD71"/>
      <c r="BVE71"/>
      <c r="BVF71"/>
      <c r="BVG71"/>
      <c r="BVH71"/>
      <c r="BVI71"/>
      <c r="BVJ71"/>
      <c r="BVK71"/>
      <c r="BVL71"/>
      <c r="BVM71"/>
      <c r="BVN71"/>
      <c r="BVO71"/>
      <c r="BVP71"/>
      <c r="BVQ71"/>
      <c r="BVR71"/>
      <c r="BVS71"/>
      <c r="BVT71"/>
      <c r="BVU71"/>
      <c r="BVV71"/>
      <c r="BVW71"/>
      <c r="BVX71"/>
      <c r="BVY71"/>
      <c r="BVZ71"/>
      <c r="BWA71"/>
      <c r="BWB71"/>
      <c r="BWC71"/>
      <c r="BWD71"/>
      <c r="BWE71"/>
      <c r="BWF71"/>
      <c r="BWG71"/>
      <c r="BWH71"/>
      <c r="BWI71"/>
      <c r="BWJ71"/>
      <c r="BWK71"/>
      <c r="BWL71"/>
      <c r="BWM71"/>
      <c r="BWN71"/>
      <c r="BWO71"/>
      <c r="BWP71"/>
      <c r="BWQ71"/>
      <c r="BWR71"/>
      <c r="BWS71"/>
      <c r="BWT71"/>
      <c r="BWU71"/>
      <c r="BWV71"/>
      <c r="BWW71"/>
      <c r="BWX71"/>
      <c r="BWY71"/>
      <c r="BWZ71"/>
      <c r="BXA71"/>
      <c r="BXB71"/>
      <c r="BXC71"/>
      <c r="BXD71"/>
      <c r="BXE71"/>
      <c r="BXF71"/>
      <c r="BXG71"/>
      <c r="BXH71"/>
      <c r="BXI71"/>
      <c r="BXJ71"/>
      <c r="BXK71"/>
      <c r="BXL71"/>
      <c r="BXM71"/>
      <c r="BXN71"/>
      <c r="BXO71"/>
      <c r="BXP71"/>
      <c r="BXQ71"/>
      <c r="BXR71"/>
      <c r="BXS71"/>
      <c r="BXT71"/>
      <c r="BXU71"/>
      <c r="BXV71"/>
      <c r="BXW71"/>
      <c r="BXX71"/>
      <c r="BXY71"/>
      <c r="BXZ71"/>
      <c r="BYA71"/>
      <c r="BYB71"/>
      <c r="BYC71"/>
      <c r="BYD71"/>
      <c r="BYE71"/>
      <c r="BYF71"/>
      <c r="BYG71"/>
      <c r="BYH71"/>
      <c r="BYI71"/>
      <c r="BYJ71"/>
      <c r="BYK71"/>
      <c r="BYL71"/>
      <c r="BYM71"/>
      <c r="BYN71"/>
      <c r="BYO71"/>
      <c r="BYP71"/>
      <c r="BYQ71"/>
      <c r="BYR71"/>
      <c r="BYS71"/>
      <c r="BYT71"/>
      <c r="BYU71"/>
      <c r="BYV71"/>
      <c r="BYW71"/>
      <c r="BYX71"/>
      <c r="BYY71"/>
      <c r="BYZ71"/>
      <c r="BZA71"/>
      <c r="BZB71"/>
      <c r="BZC71"/>
      <c r="BZD71"/>
      <c r="BZE71"/>
      <c r="BZF71"/>
      <c r="BZG71"/>
      <c r="BZH71"/>
      <c r="BZI71"/>
      <c r="BZJ71"/>
      <c r="BZK71"/>
      <c r="BZL71"/>
      <c r="BZM71"/>
      <c r="BZN71"/>
      <c r="BZO71"/>
      <c r="BZP71"/>
      <c r="BZQ71"/>
      <c r="BZR71"/>
      <c r="BZS71"/>
      <c r="BZT71"/>
      <c r="BZU71"/>
      <c r="BZV71"/>
      <c r="BZW71"/>
      <c r="BZX71"/>
      <c r="BZY71"/>
      <c r="BZZ71"/>
      <c r="CAA71"/>
      <c r="CAB71"/>
      <c r="CAC71"/>
      <c r="CAD71"/>
      <c r="CAE71"/>
      <c r="CAF71"/>
      <c r="CAG71"/>
      <c r="CAH71"/>
      <c r="CAI71"/>
      <c r="CAJ71"/>
      <c r="CAK71"/>
      <c r="CAL71"/>
      <c r="CAM71"/>
      <c r="CAN71"/>
      <c r="CAO71"/>
      <c r="CAP71"/>
      <c r="CAQ71"/>
      <c r="CAR71"/>
      <c r="CAS71"/>
      <c r="CAT71"/>
      <c r="CAU71"/>
      <c r="CAV71"/>
      <c r="CAW71"/>
      <c r="CAX71"/>
      <c r="CAY71"/>
      <c r="CAZ71"/>
      <c r="CBA71"/>
      <c r="CBB71"/>
      <c r="CBC71"/>
      <c r="CBD71"/>
      <c r="CBE71"/>
      <c r="CBF71"/>
      <c r="CBG71"/>
      <c r="CBH71"/>
      <c r="CBI71"/>
      <c r="CBJ71"/>
      <c r="CBK71"/>
      <c r="CBL71"/>
      <c r="CBM71"/>
      <c r="CBN71"/>
      <c r="CBO71"/>
      <c r="CBP71"/>
      <c r="CBQ71"/>
      <c r="CBR71"/>
      <c r="CBS71"/>
      <c r="CBT71"/>
      <c r="CBU71"/>
      <c r="CBV71"/>
      <c r="CBW71"/>
      <c r="CBX71"/>
      <c r="CBY71"/>
      <c r="CBZ71"/>
      <c r="CCA71"/>
      <c r="CCB71"/>
      <c r="CCC71"/>
      <c r="CCD71"/>
      <c r="CCE71"/>
      <c r="CCF71"/>
      <c r="CCG71"/>
      <c r="CCH71"/>
      <c r="CCI71"/>
      <c r="CCJ71"/>
      <c r="CCK71"/>
      <c r="CCL71"/>
      <c r="CCM71"/>
      <c r="CCN71"/>
      <c r="CCO71"/>
      <c r="CCP71"/>
      <c r="CCQ71"/>
      <c r="CCR71"/>
      <c r="CCS71"/>
      <c r="CCT71"/>
      <c r="CCU71"/>
      <c r="CCV71"/>
      <c r="CCW71"/>
      <c r="CCX71"/>
      <c r="CCY71"/>
      <c r="CCZ71"/>
      <c r="CDA71"/>
      <c r="CDB71"/>
      <c r="CDC71"/>
      <c r="CDD71"/>
      <c r="CDE71"/>
      <c r="CDF71"/>
      <c r="CDG71"/>
      <c r="CDH71"/>
      <c r="CDI71"/>
      <c r="CDJ71"/>
      <c r="CDK71"/>
      <c r="CDL71"/>
      <c r="CDM71"/>
      <c r="CDN71"/>
      <c r="CDO71"/>
      <c r="CDP71"/>
      <c r="CDQ71"/>
      <c r="CDR71"/>
      <c r="CDS71"/>
      <c r="CDT71"/>
      <c r="CDU71"/>
      <c r="CDV71"/>
      <c r="CDW71"/>
      <c r="CDX71"/>
      <c r="CDY71"/>
      <c r="CDZ71"/>
      <c r="CEA71"/>
      <c r="CEB71"/>
      <c r="CEC71"/>
      <c r="CED71"/>
      <c r="CEE71"/>
      <c r="CEF71"/>
      <c r="CEG71"/>
      <c r="CEH71"/>
      <c r="CEI71"/>
      <c r="CEJ71"/>
      <c r="CEK71"/>
      <c r="CEL71"/>
      <c r="CEM71"/>
      <c r="CEN71"/>
      <c r="CEO71"/>
      <c r="CEP71"/>
      <c r="CEQ71"/>
      <c r="CER71"/>
      <c r="CES71"/>
      <c r="CET71"/>
      <c r="CEU71"/>
      <c r="CEV71"/>
      <c r="CEW71"/>
      <c r="CEX71"/>
      <c r="CEY71"/>
      <c r="CEZ71"/>
      <c r="CFA71"/>
      <c r="CFB71"/>
      <c r="CFC71"/>
      <c r="CFD71"/>
      <c r="CFE71"/>
      <c r="CFF71"/>
      <c r="CFG71"/>
      <c r="CFH71"/>
      <c r="CFI71"/>
      <c r="CFJ71"/>
      <c r="CFK71"/>
      <c r="CFL71"/>
      <c r="CFM71"/>
      <c r="CFN71"/>
      <c r="CFO71"/>
      <c r="CFP71"/>
      <c r="CFQ71"/>
      <c r="CFR71"/>
      <c r="CFS71"/>
      <c r="CFT71"/>
      <c r="CFU71"/>
      <c r="CFV71"/>
      <c r="CFW71"/>
      <c r="CFX71"/>
      <c r="CFY71"/>
      <c r="CFZ71"/>
      <c r="CGA71"/>
      <c r="CGB71"/>
      <c r="CGC71"/>
      <c r="CGD71"/>
      <c r="CGE71"/>
      <c r="CGF71"/>
      <c r="CGG71"/>
      <c r="CGH71"/>
      <c r="CGI71"/>
      <c r="CGJ71"/>
      <c r="CGK71"/>
      <c r="CGL71"/>
      <c r="CGM71"/>
      <c r="CGN71"/>
      <c r="CGO71"/>
      <c r="CGP71"/>
      <c r="CGQ71"/>
      <c r="CGR71"/>
      <c r="CGS71"/>
      <c r="CGT71"/>
      <c r="CGU71"/>
      <c r="CGV71"/>
      <c r="CGW71"/>
      <c r="CGX71"/>
      <c r="CGY71"/>
      <c r="CGZ71"/>
      <c r="CHA71"/>
      <c r="CHB71"/>
      <c r="CHC71"/>
      <c r="CHD71"/>
      <c r="CHE71"/>
      <c r="CHF71"/>
      <c r="CHG71"/>
      <c r="CHH71"/>
      <c r="CHI71"/>
      <c r="CHJ71"/>
      <c r="CHK71"/>
      <c r="CHL71"/>
      <c r="CHM71"/>
      <c r="CHN71"/>
      <c r="CHO71"/>
      <c r="CHP71"/>
      <c r="CHQ71"/>
      <c r="CHR71"/>
      <c r="CHS71"/>
      <c r="CHT71"/>
      <c r="CHU71"/>
      <c r="CHV71"/>
      <c r="CHW71"/>
      <c r="CHX71"/>
      <c r="CHY71"/>
      <c r="CHZ71"/>
      <c r="CIA71"/>
      <c r="CIB71"/>
      <c r="CIC71"/>
      <c r="CID71"/>
      <c r="CIE71"/>
      <c r="CIF71"/>
      <c r="CIG71"/>
      <c r="CIH71"/>
      <c r="CII71"/>
      <c r="CIJ71"/>
      <c r="CIK71"/>
      <c r="CIL71"/>
      <c r="CIM71"/>
      <c r="CIN71"/>
      <c r="CIO71"/>
      <c r="CIP71"/>
      <c r="CIQ71"/>
      <c r="CIR71"/>
      <c r="CIS71"/>
      <c r="CIT71"/>
      <c r="CIU71"/>
      <c r="CIV71"/>
      <c r="CIW71"/>
      <c r="CIX71"/>
      <c r="CIY71"/>
      <c r="CIZ71"/>
      <c r="CJA71"/>
      <c r="CJB71"/>
      <c r="CJC71"/>
      <c r="CJD71"/>
      <c r="CJE71"/>
      <c r="CJF71"/>
      <c r="CJG71"/>
      <c r="CJH71"/>
      <c r="CJI71"/>
      <c r="CJJ71"/>
      <c r="CJK71"/>
      <c r="CJL71"/>
      <c r="CJM71"/>
      <c r="CJN71"/>
      <c r="CJO71"/>
      <c r="CJP71"/>
      <c r="CJQ71"/>
      <c r="CJR71"/>
      <c r="CJS71"/>
      <c r="CJT71"/>
      <c r="CJU71"/>
      <c r="CJV71"/>
      <c r="CJW71"/>
      <c r="CJX71"/>
      <c r="CJY71"/>
      <c r="CJZ71"/>
      <c r="CKA71"/>
      <c r="CKB71"/>
      <c r="CKC71"/>
      <c r="CKD71"/>
      <c r="CKE71"/>
      <c r="CKF71"/>
      <c r="CKG71"/>
      <c r="CKH71"/>
      <c r="CKI71"/>
      <c r="CKJ71"/>
      <c r="CKK71"/>
      <c r="CKL71"/>
      <c r="CKM71"/>
      <c r="CKN71"/>
      <c r="CKO71"/>
      <c r="CKP71"/>
      <c r="CKQ71"/>
      <c r="CKR71"/>
      <c r="CKS71"/>
      <c r="CKT71"/>
      <c r="CKU71"/>
      <c r="CKV71"/>
      <c r="CKW71"/>
      <c r="CKX71"/>
      <c r="CKY71"/>
      <c r="CKZ71"/>
      <c r="CLA71"/>
      <c r="CLB71"/>
      <c r="CLC71"/>
      <c r="CLD71"/>
      <c r="CLE71"/>
      <c r="CLF71"/>
      <c r="CLG71"/>
      <c r="CLH71"/>
      <c r="CLI71"/>
      <c r="CLJ71"/>
      <c r="CLK71"/>
      <c r="CLL71"/>
      <c r="CLM71"/>
      <c r="CLN71"/>
      <c r="CLO71"/>
      <c r="CLP71"/>
      <c r="CLQ71"/>
      <c r="CLR71"/>
      <c r="CLS71"/>
      <c r="CLT71"/>
      <c r="CLU71"/>
      <c r="CLV71"/>
      <c r="CLW71"/>
      <c r="CLX71"/>
      <c r="CLY71"/>
      <c r="CLZ71"/>
      <c r="CMA71"/>
      <c r="CMB71"/>
      <c r="CMC71"/>
      <c r="CMD71"/>
      <c r="CME71"/>
      <c r="CMF71"/>
      <c r="CMG71"/>
      <c r="CMH71"/>
      <c r="CMI71"/>
      <c r="CMJ71"/>
      <c r="CMK71"/>
      <c r="CML71"/>
      <c r="CMM71"/>
      <c r="CMN71"/>
      <c r="CMO71"/>
      <c r="CMP71"/>
      <c r="CMQ71"/>
      <c r="CMR71"/>
      <c r="CMS71"/>
      <c r="CMT71"/>
      <c r="CMU71"/>
      <c r="CMV71"/>
      <c r="CMW71"/>
      <c r="CMX71"/>
      <c r="CMY71"/>
      <c r="CMZ71"/>
      <c r="CNA71"/>
      <c r="CNB71"/>
      <c r="CNC71"/>
      <c r="CND71"/>
      <c r="CNE71"/>
      <c r="CNF71"/>
      <c r="CNG71"/>
      <c r="CNH71"/>
      <c r="CNI71"/>
      <c r="CNJ71"/>
      <c r="CNK71"/>
      <c r="CNL71"/>
      <c r="CNM71"/>
      <c r="CNN71"/>
      <c r="CNO71"/>
      <c r="CNP71"/>
      <c r="CNQ71"/>
      <c r="CNR71"/>
      <c r="CNS71"/>
      <c r="CNT71"/>
      <c r="CNU71"/>
      <c r="CNV71"/>
      <c r="CNW71"/>
      <c r="CNX71"/>
      <c r="CNY71"/>
      <c r="CNZ71"/>
      <c r="COA71"/>
      <c r="COB71"/>
      <c r="COC71"/>
      <c r="COD71"/>
      <c r="COE71"/>
      <c r="COF71"/>
      <c r="COG71"/>
      <c r="COH71"/>
      <c r="COI71"/>
      <c r="COJ71"/>
      <c r="COK71"/>
      <c r="COL71"/>
      <c r="COM71"/>
      <c r="CON71"/>
      <c r="COO71"/>
      <c r="COP71"/>
      <c r="COQ71"/>
      <c r="COR71"/>
      <c r="COS71"/>
      <c r="COT71"/>
      <c r="COU71"/>
      <c r="COV71"/>
      <c r="COW71"/>
      <c r="COX71"/>
      <c r="COY71"/>
      <c r="COZ71"/>
      <c r="CPA71"/>
      <c r="CPB71"/>
      <c r="CPC71"/>
      <c r="CPD71"/>
      <c r="CPE71"/>
      <c r="CPF71"/>
      <c r="CPG71"/>
      <c r="CPH71"/>
      <c r="CPI71"/>
      <c r="CPJ71"/>
      <c r="CPK71"/>
      <c r="CPL71"/>
      <c r="CPM71"/>
      <c r="CPN71"/>
      <c r="CPO71"/>
      <c r="CPP71"/>
      <c r="CPQ71"/>
      <c r="CPR71"/>
      <c r="CPS71"/>
      <c r="CPT71"/>
      <c r="CPU71"/>
      <c r="CPV71"/>
      <c r="CPW71"/>
      <c r="CPX71"/>
      <c r="CPY71"/>
      <c r="CPZ71"/>
      <c r="CQA71"/>
      <c r="CQB71"/>
      <c r="CQC71"/>
      <c r="CQD71"/>
      <c r="CQE71"/>
      <c r="CQF71"/>
      <c r="CQG71"/>
      <c r="CQH71"/>
      <c r="CQI71"/>
      <c r="CQJ71"/>
      <c r="CQK71"/>
      <c r="CQL71"/>
      <c r="CQM71"/>
      <c r="CQN71"/>
      <c r="CQO71"/>
      <c r="CQP71"/>
      <c r="CQQ71"/>
      <c r="CQR71"/>
      <c r="CQS71"/>
      <c r="CQT71"/>
      <c r="CQU71"/>
      <c r="CQV71"/>
      <c r="CQW71"/>
      <c r="CQX71"/>
      <c r="CQY71"/>
      <c r="CQZ71"/>
      <c r="CRA71"/>
      <c r="CRB71"/>
      <c r="CRC71"/>
      <c r="CRD71"/>
      <c r="CRE71"/>
      <c r="CRF71"/>
      <c r="CRG71"/>
      <c r="CRH71"/>
      <c r="CRI71"/>
      <c r="CRJ71"/>
      <c r="CRK71"/>
      <c r="CRL71"/>
      <c r="CRM71"/>
      <c r="CRN71"/>
      <c r="CRO71"/>
      <c r="CRP71"/>
      <c r="CRQ71"/>
      <c r="CRR71"/>
      <c r="CRS71"/>
      <c r="CRT71"/>
      <c r="CRU71"/>
      <c r="CRV71"/>
      <c r="CRW71"/>
      <c r="CRX71"/>
      <c r="CRY71"/>
      <c r="CRZ71"/>
      <c r="CSA71"/>
      <c r="CSB71"/>
      <c r="CSC71"/>
      <c r="CSD71"/>
      <c r="CSE71"/>
      <c r="CSF71"/>
      <c r="CSG71"/>
      <c r="CSH71"/>
      <c r="CSI71"/>
      <c r="CSJ71"/>
      <c r="CSK71"/>
      <c r="CSL71"/>
      <c r="CSM71"/>
      <c r="CSN71"/>
      <c r="CSO71"/>
      <c r="CSP71"/>
      <c r="CSQ71"/>
      <c r="CSR71"/>
      <c r="CSS71"/>
      <c r="CST71"/>
      <c r="CSU71"/>
      <c r="CSV71"/>
      <c r="CSW71"/>
      <c r="CSX71"/>
      <c r="CSY71"/>
      <c r="CSZ71"/>
      <c r="CTA71"/>
      <c r="CTB71"/>
      <c r="CTC71"/>
      <c r="CTD71"/>
      <c r="CTE71"/>
      <c r="CTF71"/>
      <c r="CTG71"/>
      <c r="CTH71"/>
      <c r="CTI71"/>
      <c r="CTJ71"/>
      <c r="CTK71"/>
      <c r="CTL71"/>
      <c r="CTM71"/>
      <c r="CTN71"/>
      <c r="CTO71"/>
      <c r="CTP71"/>
      <c r="CTQ71"/>
      <c r="CTR71"/>
      <c r="CTS71"/>
      <c r="CTT71"/>
      <c r="CTU71"/>
      <c r="CTV71"/>
      <c r="CTW71"/>
      <c r="CTX71"/>
      <c r="CTY71"/>
      <c r="CTZ71"/>
      <c r="CUA71"/>
      <c r="CUB71"/>
      <c r="CUC71"/>
      <c r="CUD71"/>
      <c r="CUE71"/>
      <c r="CUF71"/>
      <c r="CUG71"/>
      <c r="CUH71"/>
      <c r="CUI71"/>
      <c r="CUJ71"/>
      <c r="CUK71"/>
      <c r="CUL71"/>
      <c r="CUM71"/>
      <c r="CUN71"/>
      <c r="CUO71"/>
      <c r="CUP71"/>
      <c r="CUQ71"/>
      <c r="CUR71"/>
      <c r="CUS71"/>
      <c r="CUT71"/>
      <c r="CUU71"/>
      <c r="CUV71"/>
      <c r="CUW71"/>
      <c r="CUX71"/>
      <c r="CUY71"/>
      <c r="CUZ71"/>
      <c r="CVA71"/>
      <c r="CVB71"/>
      <c r="CVC71"/>
      <c r="CVD71"/>
      <c r="CVE71"/>
      <c r="CVF71"/>
      <c r="CVG71"/>
      <c r="CVH71"/>
      <c r="CVI71"/>
      <c r="CVJ71"/>
      <c r="CVK71"/>
      <c r="CVL71"/>
      <c r="CVM71"/>
      <c r="CVN71"/>
      <c r="CVO71"/>
      <c r="CVP71"/>
      <c r="CVQ71"/>
      <c r="CVR71"/>
      <c r="CVS71"/>
      <c r="CVT71"/>
      <c r="CVU71"/>
      <c r="CVV71"/>
      <c r="CVW71"/>
      <c r="CVX71"/>
      <c r="CVY71"/>
      <c r="CVZ71"/>
      <c r="CWA71"/>
      <c r="CWB71"/>
      <c r="CWC71"/>
      <c r="CWD71"/>
      <c r="CWE71"/>
      <c r="CWF71"/>
      <c r="CWG71"/>
      <c r="CWH71"/>
      <c r="CWI71"/>
      <c r="CWJ71"/>
      <c r="CWK71"/>
      <c r="CWL71"/>
      <c r="CWM71"/>
      <c r="CWN71"/>
      <c r="CWO71"/>
      <c r="CWP71"/>
      <c r="CWQ71"/>
      <c r="CWR71"/>
      <c r="CWS71"/>
      <c r="CWT71"/>
      <c r="CWU71"/>
      <c r="CWV71"/>
      <c r="CWW71"/>
      <c r="CWX71"/>
      <c r="CWY71"/>
      <c r="CWZ71"/>
      <c r="CXA71"/>
      <c r="CXB71"/>
      <c r="CXC71"/>
      <c r="CXD71"/>
      <c r="CXE71"/>
      <c r="CXF71"/>
      <c r="CXG71"/>
      <c r="CXH71"/>
      <c r="CXI71"/>
      <c r="CXJ71"/>
      <c r="CXK71"/>
      <c r="CXL71"/>
      <c r="CXM71"/>
      <c r="CXN71"/>
      <c r="CXO71"/>
      <c r="CXP71"/>
      <c r="CXQ71"/>
      <c r="CXR71"/>
      <c r="CXS71"/>
      <c r="CXT71"/>
      <c r="CXU71"/>
      <c r="CXV71"/>
      <c r="CXW71"/>
      <c r="CXX71"/>
      <c r="CXY71"/>
      <c r="CXZ71"/>
      <c r="CYA71"/>
      <c r="CYB71"/>
      <c r="CYC71"/>
      <c r="CYD71"/>
      <c r="CYE71"/>
      <c r="CYF71"/>
      <c r="CYG71"/>
      <c r="CYH71"/>
      <c r="CYI71"/>
      <c r="CYJ71"/>
      <c r="CYK71"/>
      <c r="CYL71"/>
      <c r="CYM71"/>
      <c r="CYN71"/>
      <c r="CYO71"/>
      <c r="CYP71"/>
      <c r="CYQ71"/>
      <c r="CYR71"/>
      <c r="CYS71"/>
      <c r="CYT71"/>
      <c r="CYU71"/>
      <c r="CYV71"/>
      <c r="CYW71"/>
      <c r="CYX71"/>
      <c r="CYY71"/>
      <c r="CYZ71"/>
      <c r="CZA71"/>
      <c r="CZB71"/>
      <c r="CZC71"/>
      <c r="CZD71"/>
      <c r="CZE71"/>
      <c r="CZF71"/>
      <c r="CZG71"/>
      <c r="CZH71"/>
      <c r="CZI71"/>
      <c r="CZJ71"/>
      <c r="CZK71"/>
      <c r="CZL71"/>
      <c r="CZM71"/>
      <c r="CZN71"/>
      <c r="CZO71"/>
      <c r="CZP71"/>
      <c r="CZQ71"/>
      <c r="CZR71"/>
      <c r="CZS71"/>
      <c r="CZT71"/>
      <c r="CZU71"/>
      <c r="CZV71"/>
      <c r="CZW71"/>
      <c r="CZX71"/>
      <c r="CZY71"/>
      <c r="CZZ71"/>
      <c r="DAA71"/>
      <c r="DAB71"/>
      <c r="DAC71"/>
      <c r="DAD71"/>
      <c r="DAE71"/>
      <c r="DAF71"/>
      <c r="DAG71"/>
      <c r="DAH71"/>
      <c r="DAI71"/>
      <c r="DAJ71"/>
      <c r="DAK71"/>
      <c r="DAL71"/>
      <c r="DAM71"/>
      <c r="DAN71"/>
      <c r="DAO71"/>
      <c r="DAP71"/>
      <c r="DAQ71"/>
      <c r="DAR71"/>
      <c r="DAS71"/>
      <c r="DAT71"/>
      <c r="DAU71"/>
      <c r="DAV71"/>
      <c r="DAW71"/>
      <c r="DAX71"/>
      <c r="DAY71"/>
      <c r="DAZ71"/>
      <c r="DBA71"/>
      <c r="DBB71"/>
      <c r="DBC71"/>
      <c r="DBD71"/>
      <c r="DBE71"/>
      <c r="DBF71"/>
      <c r="DBG71"/>
      <c r="DBH71"/>
      <c r="DBI71"/>
      <c r="DBJ71"/>
      <c r="DBK71"/>
      <c r="DBL71"/>
      <c r="DBM71"/>
      <c r="DBN71"/>
      <c r="DBO71"/>
      <c r="DBP71"/>
      <c r="DBQ71"/>
      <c r="DBR71"/>
      <c r="DBS71"/>
      <c r="DBT71"/>
      <c r="DBU71"/>
      <c r="DBV71"/>
      <c r="DBW71"/>
      <c r="DBX71"/>
      <c r="DBY71"/>
      <c r="DBZ71"/>
      <c r="DCA71"/>
      <c r="DCB71"/>
      <c r="DCC71"/>
      <c r="DCD71"/>
      <c r="DCE71"/>
      <c r="DCF71"/>
      <c r="DCG71"/>
      <c r="DCH71"/>
      <c r="DCI71"/>
      <c r="DCJ71"/>
      <c r="DCK71"/>
      <c r="DCL71"/>
      <c r="DCM71"/>
      <c r="DCN71"/>
      <c r="DCO71"/>
      <c r="DCP71"/>
      <c r="DCQ71"/>
      <c r="DCR71"/>
      <c r="DCS71"/>
      <c r="DCT71"/>
      <c r="DCU71"/>
      <c r="DCV71"/>
      <c r="DCW71"/>
      <c r="DCX71"/>
      <c r="DCY71"/>
      <c r="DCZ71"/>
      <c r="DDA71"/>
      <c r="DDB71"/>
      <c r="DDC71"/>
      <c r="DDD71"/>
      <c r="DDE71"/>
      <c r="DDF71"/>
      <c r="DDG71"/>
      <c r="DDH71"/>
      <c r="DDI71"/>
      <c r="DDJ71"/>
      <c r="DDK71"/>
      <c r="DDL71"/>
      <c r="DDM71"/>
      <c r="DDN71"/>
      <c r="DDO71"/>
      <c r="DDP71"/>
      <c r="DDQ71"/>
      <c r="DDR71"/>
      <c r="DDS71"/>
      <c r="DDT71"/>
      <c r="DDU71"/>
      <c r="DDV71"/>
      <c r="DDW71"/>
      <c r="DDX71"/>
      <c r="DDY71"/>
      <c r="DDZ71"/>
      <c r="DEA71"/>
      <c r="DEB71"/>
      <c r="DEC71"/>
      <c r="DED71"/>
      <c r="DEE71"/>
      <c r="DEF71"/>
      <c r="DEG71"/>
      <c r="DEH71"/>
      <c r="DEI71"/>
      <c r="DEJ71"/>
      <c r="DEK71"/>
      <c r="DEL71"/>
      <c r="DEM71"/>
      <c r="DEN71"/>
      <c r="DEO71"/>
      <c r="DEP71"/>
      <c r="DEQ71"/>
      <c r="DER71"/>
      <c r="DES71"/>
      <c r="DET71"/>
      <c r="DEU71"/>
      <c r="DEV71"/>
      <c r="DEW71"/>
      <c r="DEX71"/>
      <c r="DEY71"/>
      <c r="DEZ71"/>
      <c r="DFA71"/>
      <c r="DFB71"/>
      <c r="DFC71"/>
      <c r="DFD71"/>
      <c r="DFE71"/>
      <c r="DFF71"/>
      <c r="DFG71"/>
      <c r="DFH71"/>
      <c r="DFI71"/>
      <c r="DFJ71"/>
      <c r="DFK71"/>
      <c r="DFL71"/>
      <c r="DFM71"/>
      <c r="DFN71"/>
      <c r="DFO71"/>
      <c r="DFP71"/>
      <c r="DFQ71"/>
      <c r="DFR71"/>
      <c r="DFS71"/>
      <c r="DFT71"/>
      <c r="DFU71"/>
      <c r="DFV71"/>
      <c r="DFW71"/>
      <c r="DFX71"/>
      <c r="DFY71"/>
      <c r="DFZ71"/>
      <c r="DGA71"/>
      <c r="DGB71"/>
      <c r="DGC71"/>
      <c r="DGD71"/>
      <c r="DGE71"/>
      <c r="DGF71"/>
      <c r="DGG71"/>
      <c r="DGH71"/>
      <c r="DGI71"/>
      <c r="DGJ71"/>
      <c r="DGK71"/>
      <c r="DGL71"/>
      <c r="DGM71"/>
      <c r="DGN71"/>
      <c r="DGO71"/>
      <c r="DGP71"/>
      <c r="DGQ71"/>
      <c r="DGR71"/>
      <c r="DGS71"/>
      <c r="DGT71"/>
      <c r="DGU71"/>
      <c r="DGV71"/>
      <c r="DGW71"/>
      <c r="DGX71"/>
      <c r="DGY71"/>
      <c r="DGZ71"/>
      <c r="DHA71"/>
      <c r="DHB71"/>
      <c r="DHC71"/>
      <c r="DHD71"/>
      <c r="DHE71"/>
      <c r="DHF71"/>
      <c r="DHG71"/>
      <c r="DHH71"/>
      <c r="DHI71"/>
      <c r="DHJ71"/>
      <c r="DHK71"/>
      <c r="DHL71"/>
      <c r="DHM71"/>
      <c r="DHN71"/>
      <c r="DHO71"/>
      <c r="DHP71"/>
      <c r="DHQ71"/>
      <c r="DHR71"/>
      <c r="DHS71"/>
      <c r="DHT71"/>
      <c r="DHU71"/>
      <c r="DHV71"/>
      <c r="DHW71"/>
      <c r="DHX71"/>
      <c r="DHY71"/>
      <c r="DHZ71"/>
      <c r="DIA71"/>
      <c r="DIB71"/>
      <c r="DIC71"/>
      <c r="DID71"/>
      <c r="DIE71"/>
      <c r="DIF71"/>
      <c r="DIG71"/>
      <c r="DIH71"/>
      <c r="DII71"/>
      <c r="DIJ71"/>
      <c r="DIK71"/>
      <c r="DIL71"/>
      <c r="DIM71"/>
      <c r="DIN71"/>
      <c r="DIO71"/>
      <c r="DIP71"/>
      <c r="DIQ71"/>
      <c r="DIR71"/>
      <c r="DIS71"/>
      <c r="DIT71"/>
      <c r="DIU71"/>
      <c r="DIV71"/>
      <c r="DIW71"/>
      <c r="DIX71"/>
      <c r="DIY71"/>
      <c r="DIZ71"/>
      <c r="DJA71"/>
      <c r="DJB71"/>
      <c r="DJC71"/>
      <c r="DJD71"/>
      <c r="DJE71"/>
      <c r="DJF71"/>
      <c r="DJG71"/>
      <c r="DJH71"/>
      <c r="DJI71"/>
      <c r="DJJ71"/>
      <c r="DJK71"/>
      <c r="DJL71"/>
      <c r="DJM71"/>
      <c r="DJN71"/>
      <c r="DJO71"/>
      <c r="DJP71"/>
      <c r="DJQ71"/>
      <c r="DJR71"/>
      <c r="DJS71"/>
      <c r="DJT71"/>
      <c r="DJU71"/>
      <c r="DJV71"/>
      <c r="DJW71"/>
      <c r="DJX71"/>
      <c r="DJY71"/>
      <c r="DJZ71"/>
      <c r="DKA71"/>
      <c r="DKB71"/>
      <c r="DKC71"/>
      <c r="DKD71"/>
      <c r="DKE71"/>
      <c r="DKF71"/>
      <c r="DKG71"/>
      <c r="DKH71"/>
      <c r="DKI71"/>
      <c r="DKJ71"/>
      <c r="DKK71"/>
      <c r="DKL71"/>
      <c r="DKM71"/>
      <c r="DKN71"/>
      <c r="DKO71"/>
      <c r="DKP71"/>
      <c r="DKQ71"/>
      <c r="DKR71"/>
      <c r="DKS71"/>
      <c r="DKT71"/>
      <c r="DKU71"/>
      <c r="DKV71"/>
      <c r="DKW71"/>
      <c r="DKX71"/>
      <c r="DKY71"/>
      <c r="DKZ71"/>
      <c r="DLA71"/>
      <c r="DLB71"/>
      <c r="DLC71"/>
      <c r="DLD71"/>
      <c r="DLE71"/>
      <c r="DLF71"/>
      <c r="DLG71"/>
      <c r="DLH71"/>
      <c r="DLI71"/>
      <c r="DLJ71"/>
      <c r="DLK71"/>
      <c r="DLL71"/>
      <c r="DLM71"/>
      <c r="DLN71"/>
      <c r="DLO71"/>
      <c r="DLP71"/>
      <c r="DLQ71"/>
      <c r="DLR71"/>
      <c r="DLS71"/>
      <c r="DLT71"/>
      <c r="DLU71"/>
      <c r="DLV71"/>
      <c r="DLW71"/>
      <c r="DLX71"/>
      <c r="DLY71"/>
      <c r="DLZ71"/>
      <c r="DMA71"/>
      <c r="DMB71"/>
      <c r="DMC71"/>
      <c r="DMD71"/>
      <c r="DME71"/>
      <c r="DMF71"/>
      <c r="DMG71"/>
      <c r="DMH71"/>
      <c r="DMI71"/>
      <c r="DMJ71"/>
      <c r="DMK71"/>
      <c r="DML71"/>
      <c r="DMM71"/>
      <c r="DMN71"/>
      <c r="DMO71"/>
      <c r="DMP71"/>
      <c r="DMQ71"/>
      <c r="DMR71"/>
      <c r="DMS71"/>
      <c r="DMT71"/>
      <c r="DMU71"/>
      <c r="DMV71"/>
      <c r="DMW71"/>
      <c r="DMX71"/>
      <c r="DMY71"/>
      <c r="DMZ71"/>
      <c r="DNA71"/>
      <c r="DNB71"/>
      <c r="DNC71"/>
      <c r="DND71"/>
      <c r="DNE71"/>
      <c r="DNF71"/>
      <c r="DNG71"/>
      <c r="DNH71"/>
      <c r="DNI71"/>
      <c r="DNJ71"/>
      <c r="DNK71"/>
      <c r="DNL71"/>
      <c r="DNM71"/>
      <c r="DNN71"/>
      <c r="DNO71"/>
      <c r="DNP71"/>
      <c r="DNQ71"/>
      <c r="DNR71"/>
      <c r="DNS71"/>
      <c r="DNT71"/>
      <c r="DNU71"/>
      <c r="DNV71"/>
      <c r="DNW71"/>
      <c r="DNX71"/>
      <c r="DNY71"/>
      <c r="DNZ71"/>
      <c r="DOA71"/>
      <c r="DOB71"/>
      <c r="DOC71"/>
      <c r="DOD71"/>
      <c r="DOE71"/>
      <c r="DOF71"/>
      <c r="DOG71"/>
      <c r="DOH71"/>
      <c r="DOI71"/>
      <c r="DOJ71"/>
      <c r="DOK71"/>
      <c r="DOL71"/>
      <c r="DOM71"/>
      <c r="DON71"/>
      <c r="DOO71"/>
      <c r="DOP71"/>
      <c r="DOQ71"/>
      <c r="DOR71"/>
      <c r="DOS71"/>
      <c r="DOT71"/>
      <c r="DOU71"/>
      <c r="DOV71"/>
      <c r="DOW71"/>
      <c r="DOX71"/>
      <c r="DOY71"/>
      <c r="DOZ71"/>
      <c r="DPA71"/>
      <c r="DPB71"/>
      <c r="DPC71"/>
      <c r="DPD71"/>
      <c r="DPE71"/>
      <c r="DPF71"/>
      <c r="DPG71"/>
      <c r="DPH71"/>
      <c r="DPI71"/>
      <c r="DPJ71"/>
      <c r="DPK71"/>
      <c r="DPL71"/>
      <c r="DPM71"/>
      <c r="DPN71"/>
      <c r="DPO71"/>
      <c r="DPP71"/>
      <c r="DPQ71"/>
      <c r="DPR71"/>
      <c r="DPS71"/>
      <c r="DPT71"/>
      <c r="DPU71"/>
      <c r="DPV71"/>
      <c r="DPW71"/>
      <c r="DPX71"/>
      <c r="DPY71"/>
      <c r="DPZ71"/>
      <c r="DQA71"/>
      <c r="DQB71"/>
      <c r="DQC71"/>
      <c r="DQD71"/>
      <c r="DQE71"/>
      <c r="DQF71"/>
      <c r="DQG71"/>
      <c r="DQH71"/>
      <c r="DQI71"/>
      <c r="DQJ71"/>
      <c r="DQK71"/>
      <c r="DQL71"/>
      <c r="DQM71"/>
      <c r="DQN71"/>
      <c r="DQO71"/>
      <c r="DQP71"/>
      <c r="DQQ71"/>
      <c r="DQR71"/>
      <c r="DQS71"/>
      <c r="DQT71"/>
      <c r="DQU71"/>
      <c r="DQV71"/>
      <c r="DQW71"/>
      <c r="DQX71"/>
      <c r="DQY71"/>
      <c r="DQZ71"/>
      <c r="DRA71"/>
      <c r="DRB71"/>
      <c r="DRC71"/>
      <c r="DRD71"/>
      <c r="DRE71"/>
      <c r="DRF71"/>
      <c r="DRG71"/>
      <c r="DRH71"/>
      <c r="DRI71"/>
      <c r="DRJ71"/>
      <c r="DRK71"/>
      <c r="DRL71"/>
      <c r="DRM71"/>
      <c r="DRN71"/>
      <c r="DRO71"/>
      <c r="DRP71"/>
      <c r="DRQ71"/>
      <c r="DRR71"/>
      <c r="DRS71"/>
      <c r="DRT71"/>
      <c r="DRU71"/>
      <c r="DRV71"/>
      <c r="DRW71"/>
      <c r="DRX71"/>
      <c r="DRY71"/>
      <c r="DRZ71"/>
      <c r="DSA71"/>
      <c r="DSB71"/>
      <c r="DSC71"/>
      <c r="DSD71"/>
      <c r="DSE71"/>
      <c r="DSF71"/>
      <c r="DSG71"/>
      <c r="DSH71"/>
      <c r="DSI71"/>
      <c r="DSJ71"/>
      <c r="DSK71"/>
      <c r="DSL71"/>
      <c r="DSM71"/>
      <c r="DSN71"/>
      <c r="DSO71"/>
      <c r="DSP71"/>
      <c r="DSQ71"/>
      <c r="DSR71"/>
      <c r="DSS71"/>
      <c r="DST71"/>
      <c r="DSU71"/>
      <c r="DSV71"/>
      <c r="DSW71"/>
      <c r="DSX71"/>
      <c r="DSY71"/>
      <c r="DSZ71"/>
      <c r="DTA71"/>
      <c r="DTB71"/>
      <c r="DTC71"/>
      <c r="DTD71"/>
      <c r="DTE71"/>
      <c r="DTF71"/>
      <c r="DTG71"/>
      <c r="DTH71"/>
      <c r="DTI71"/>
      <c r="DTJ71"/>
      <c r="DTK71"/>
      <c r="DTL71"/>
      <c r="DTM71"/>
      <c r="DTN71"/>
      <c r="DTO71"/>
      <c r="DTP71"/>
      <c r="DTQ71"/>
      <c r="DTR71"/>
      <c r="DTS71"/>
      <c r="DTT71"/>
      <c r="DTU71"/>
      <c r="DTV71"/>
      <c r="DTW71"/>
      <c r="DTX71"/>
      <c r="DTY71"/>
      <c r="DTZ71"/>
      <c r="DUA71"/>
      <c r="DUB71"/>
      <c r="DUC71"/>
      <c r="DUD71"/>
      <c r="DUE71"/>
      <c r="DUF71"/>
      <c r="DUG71"/>
      <c r="DUH71"/>
      <c r="DUI71"/>
      <c r="DUJ71"/>
      <c r="DUK71"/>
      <c r="DUL71"/>
      <c r="DUM71"/>
      <c r="DUN71"/>
      <c r="DUO71"/>
      <c r="DUP71"/>
      <c r="DUQ71"/>
      <c r="DUR71"/>
      <c r="DUS71"/>
      <c r="DUT71"/>
      <c r="DUU71"/>
      <c r="DUV71"/>
      <c r="DUW71"/>
      <c r="DUX71"/>
      <c r="DUY71"/>
      <c r="DUZ71"/>
      <c r="DVA71"/>
      <c r="DVB71"/>
      <c r="DVC71"/>
      <c r="DVD71"/>
      <c r="DVE71"/>
      <c r="DVF71"/>
      <c r="DVG71"/>
      <c r="DVH71"/>
      <c r="DVI71"/>
      <c r="DVJ71"/>
      <c r="DVK71"/>
      <c r="DVL71"/>
      <c r="DVM71"/>
      <c r="DVN71"/>
      <c r="DVO71"/>
      <c r="DVP71"/>
      <c r="DVQ71"/>
      <c r="DVR71"/>
      <c r="DVS71"/>
      <c r="DVT71"/>
      <c r="DVU71"/>
      <c r="DVV71"/>
      <c r="DVW71"/>
      <c r="DVX71"/>
      <c r="DVY71"/>
      <c r="DVZ71"/>
      <c r="DWA71"/>
      <c r="DWB71"/>
      <c r="DWC71"/>
      <c r="DWD71"/>
      <c r="DWE71"/>
      <c r="DWF71"/>
      <c r="DWG71"/>
      <c r="DWH71"/>
      <c r="DWI71"/>
      <c r="DWJ71"/>
      <c r="DWK71"/>
      <c r="DWL71"/>
      <c r="DWM71"/>
      <c r="DWN71"/>
      <c r="DWO71"/>
      <c r="DWP71"/>
      <c r="DWQ71"/>
      <c r="DWR71"/>
      <c r="DWS71"/>
      <c r="DWT71"/>
      <c r="DWU71"/>
      <c r="DWV71"/>
      <c r="DWW71"/>
      <c r="DWX71"/>
      <c r="DWY71"/>
      <c r="DWZ71"/>
      <c r="DXA71"/>
      <c r="DXB71"/>
      <c r="DXC71"/>
      <c r="DXD71"/>
      <c r="DXE71"/>
      <c r="DXF71"/>
      <c r="DXG71"/>
      <c r="DXH71"/>
      <c r="DXI71"/>
      <c r="DXJ71"/>
      <c r="DXK71"/>
      <c r="DXL71"/>
      <c r="DXM71"/>
      <c r="DXN71"/>
      <c r="DXO71"/>
      <c r="DXP71"/>
      <c r="DXQ71"/>
      <c r="DXR71"/>
      <c r="DXS71"/>
      <c r="DXT71"/>
      <c r="DXU71"/>
      <c r="DXV71"/>
      <c r="DXW71"/>
      <c r="DXX71"/>
      <c r="DXY71"/>
      <c r="DXZ71"/>
      <c r="DYA71"/>
      <c r="DYB71"/>
      <c r="DYC71"/>
      <c r="DYD71"/>
      <c r="DYE71"/>
      <c r="DYF71"/>
      <c r="DYG71"/>
      <c r="DYH71"/>
      <c r="DYI71"/>
      <c r="DYJ71"/>
      <c r="DYK71"/>
      <c r="DYL71"/>
      <c r="DYM71"/>
      <c r="DYN71"/>
      <c r="DYO71"/>
      <c r="DYP71"/>
      <c r="DYQ71"/>
      <c r="DYR71"/>
      <c r="DYS71"/>
      <c r="DYT71"/>
      <c r="DYU71"/>
      <c r="DYV71"/>
      <c r="DYW71"/>
      <c r="DYX71"/>
      <c r="DYY71"/>
      <c r="DYZ71"/>
      <c r="DZA71"/>
      <c r="DZB71"/>
      <c r="DZC71"/>
      <c r="DZD71"/>
      <c r="DZE71"/>
      <c r="DZF71"/>
      <c r="DZG71"/>
      <c r="DZH71"/>
      <c r="DZI71"/>
      <c r="DZJ71"/>
      <c r="DZK71"/>
      <c r="DZL71"/>
      <c r="DZM71"/>
      <c r="DZN71"/>
      <c r="DZO71"/>
      <c r="DZP71"/>
      <c r="DZQ71"/>
      <c r="DZR71"/>
      <c r="DZS71"/>
      <c r="DZT71"/>
      <c r="DZU71"/>
      <c r="DZV71"/>
      <c r="DZW71"/>
      <c r="DZX71"/>
      <c r="DZY71"/>
      <c r="DZZ71"/>
      <c r="EAA71"/>
      <c r="EAB71"/>
      <c r="EAC71"/>
      <c r="EAD71"/>
      <c r="EAE71"/>
      <c r="EAF71"/>
      <c r="EAG71"/>
      <c r="EAH71"/>
      <c r="EAI71"/>
      <c r="EAJ71"/>
      <c r="EAK71"/>
      <c r="EAL71"/>
      <c r="EAM71"/>
      <c r="EAN71"/>
      <c r="EAO71"/>
      <c r="EAP71"/>
      <c r="EAQ71"/>
      <c r="EAR71"/>
      <c r="EAS71"/>
      <c r="EAT71"/>
      <c r="EAU71"/>
      <c r="EAV71"/>
      <c r="EAW71"/>
      <c r="EAX71"/>
      <c r="EAY71"/>
      <c r="EAZ71"/>
      <c r="EBA71"/>
      <c r="EBB71"/>
      <c r="EBC71"/>
      <c r="EBD71"/>
      <c r="EBE71"/>
      <c r="EBF71"/>
      <c r="EBG71"/>
      <c r="EBH71"/>
      <c r="EBI71"/>
      <c r="EBJ71"/>
      <c r="EBK71"/>
      <c r="EBL71"/>
      <c r="EBM71"/>
      <c r="EBN71"/>
      <c r="EBO71"/>
      <c r="EBP71"/>
      <c r="EBQ71"/>
      <c r="EBR71"/>
      <c r="EBS71"/>
      <c r="EBT71"/>
      <c r="EBU71"/>
      <c r="EBV71"/>
      <c r="EBW71"/>
      <c r="EBX71"/>
      <c r="EBY71"/>
      <c r="EBZ71"/>
      <c r="ECA71"/>
      <c r="ECB71"/>
      <c r="ECC71"/>
      <c r="ECD71"/>
      <c r="ECE71"/>
      <c r="ECF71"/>
      <c r="ECG71"/>
      <c r="ECH71"/>
      <c r="ECI71"/>
      <c r="ECJ71"/>
      <c r="ECK71"/>
      <c r="ECL71"/>
      <c r="ECM71"/>
      <c r="ECN71"/>
      <c r="ECO71"/>
      <c r="ECP71"/>
      <c r="ECQ71"/>
      <c r="ECR71"/>
      <c r="ECS71"/>
      <c r="ECT71"/>
      <c r="ECU71"/>
      <c r="ECV71"/>
      <c r="ECW71"/>
      <c r="ECX71"/>
      <c r="ECY71"/>
      <c r="ECZ71"/>
      <c r="EDA71"/>
      <c r="EDB71"/>
      <c r="EDC71"/>
      <c r="EDD71"/>
      <c r="EDE71"/>
      <c r="EDF71"/>
      <c r="EDG71"/>
      <c r="EDH71"/>
      <c r="EDI71"/>
      <c r="EDJ71"/>
      <c r="EDK71"/>
      <c r="EDL71"/>
      <c r="EDM71"/>
      <c r="EDN71"/>
      <c r="EDO71"/>
      <c r="EDP71"/>
      <c r="EDQ71"/>
      <c r="EDR71"/>
      <c r="EDS71"/>
      <c r="EDT71"/>
      <c r="EDU71"/>
      <c r="EDV71"/>
      <c r="EDW71"/>
      <c r="EDX71"/>
      <c r="EDY71"/>
      <c r="EDZ71"/>
      <c r="EEA71"/>
      <c r="EEB71"/>
      <c r="EEC71"/>
      <c r="EED71"/>
      <c r="EEE71"/>
      <c r="EEF71"/>
      <c r="EEG71"/>
      <c r="EEH71"/>
      <c r="EEI71"/>
      <c r="EEJ71"/>
      <c r="EEK71"/>
      <c r="EEL71"/>
      <c r="EEM71"/>
      <c r="EEN71"/>
      <c r="EEO71"/>
      <c r="EEP71"/>
      <c r="EEQ71"/>
      <c r="EER71"/>
      <c r="EES71"/>
      <c r="EET71"/>
      <c r="EEU71"/>
      <c r="EEV71"/>
      <c r="EEW71"/>
      <c r="EEX71"/>
      <c r="EEY71"/>
      <c r="EEZ71"/>
      <c r="EFA71"/>
      <c r="EFB71"/>
      <c r="EFC71"/>
      <c r="EFD71"/>
      <c r="EFE71"/>
      <c r="EFF71"/>
      <c r="EFG71"/>
      <c r="EFH71"/>
      <c r="EFI71"/>
      <c r="EFJ71"/>
      <c r="EFK71"/>
      <c r="EFL71"/>
      <c r="EFM71"/>
      <c r="EFN71"/>
      <c r="EFO71"/>
      <c r="EFP71"/>
      <c r="EFQ71"/>
      <c r="EFR71"/>
      <c r="EFS71"/>
      <c r="EFT71"/>
      <c r="EFU71"/>
      <c r="EFV71"/>
      <c r="EFW71"/>
      <c r="EFX71"/>
      <c r="EFY71"/>
      <c r="EFZ71"/>
      <c r="EGA71"/>
      <c r="EGB71"/>
      <c r="EGC71"/>
      <c r="EGD71"/>
      <c r="EGE71"/>
      <c r="EGF71"/>
      <c r="EGG71"/>
      <c r="EGH71"/>
      <c r="EGI71"/>
      <c r="EGJ71"/>
      <c r="EGK71"/>
      <c r="EGL71"/>
      <c r="EGM71"/>
      <c r="EGN71"/>
      <c r="EGO71"/>
      <c r="EGP71"/>
      <c r="EGQ71"/>
      <c r="EGR71"/>
      <c r="EGS71"/>
      <c r="EGT71"/>
      <c r="EGU71"/>
      <c r="EGV71"/>
      <c r="EGW71"/>
      <c r="EGX71"/>
      <c r="EGY71"/>
      <c r="EGZ71"/>
      <c r="EHA71"/>
      <c r="EHB71"/>
      <c r="EHC71"/>
      <c r="EHD71"/>
      <c r="EHE71"/>
      <c r="EHF71"/>
      <c r="EHG71"/>
      <c r="EHH71"/>
      <c r="EHI71"/>
      <c r="EHJ71"/>
      <c r="EHK71"/>
      <c r="EHL71"/>
      <c r="EHM71"/>
      <c r="EHN71"/>
      <c r="EHO71"/>
      <c r="EHP71"/>
      <c r="EHQ71"/>
      <c r="EHR71"/>
      <c r="EHS71"/>
      <c r="EHT71"/>
      <c r="EHU71"/>
      <c r="EHV71"/>
      <c r="EHW71"/>
      <c r="EHX71"/>
      <c r="EHY71"/>
      <c r="EHZ71"/>
      <c r="EIA71"/>
      <c r="EIB71"/>
      <c r="EIC71"/>
      <c r="EID71"/>
      <c r="EIE71"/>
      <c r="EIF71"/>
      <c r="EIG71"/>
      <c r="EIH71"/>
      <c r="EII71"/>
      <c r="EIJ71"/>
      <c r="EIK71"/>
      <c r="EIL71"/>
      <c r="EIM71"/>
      <c r="EIN71"/>
      <c r="EIO71"/>
      <c r="EIP71"/>
      <c r="EIQ71"/>
      <c r="EIR71"/>
      <c r="EIS71"/>
      <c r="EIT71"/>
      <c r="EIU71"/>
      <c r="EIV71"/>
      <c r="EIW71"/>
      <c r="EIX71"/>
      <c r="EIY71"/>
      <c r="EIZ71"/>
      <c r="EJA71"/>
      <c r="EJB71"/>
      <c r="EJC71"/>
      <c r="EJD71"/>
      <c r="EJE71"/>
      <c r="EJF71"/>
      <c r="EJG71"/>
      <c r="EJH71"/>
      <c r="EJI71"/>
      <c r="EJJ71"/>
      <c r="EJK71"/>
      <c r="EJL71"/>
      <c r="EJM71"/>
      <c r="EJN71"/>
      <c r="EJO71"/>
      <c r="EJP71"/>
      <c r="EJQ71"/>
      <c r="EJR71"/>
      <c r="EJS71"/>
      <c r="EJT71"/>
      <c r="EJU71"/>
      <c r="EJV71"/>
      <c r="EJW71"/>
      <c r="EJX71"/>
      <c r="EJY71"/>
      <c r="EJZ71"/>
      <c r="EKA71"/>
      <c r="EKB71"/>
      <c r="EKC71"/>
      <c r="EKD71"/>
      <c r="EKE71"/>
      <c r="EKF71"/>
      <c r="EKG71"/>
      <c r="EKH71"/>
      <c r="EKI71"/>
      <c r="EKJ71"/>
      <c r="EKK71"/>
      <c r="EKL71"/>
      <c r="EKM71"/>
      <c r="EKN71"/>
      <c r="EKO71"/>
      <c r="EKP71"/>
      <c r="EKQ71"/>
      <c r="EKR71"/>
      <c r="EKS71"/>
      <c r="EKT71"/>
      <c r="EKU71"/>
      <c r="EKV71"/>
      <c r="EKW71"/>
      <c r="EKX71"/>
      <c r="EKY71"/>
      <c r="EKZ71"/>
      <c r="ELA71"/>
      <c r="ELB71"/>
      <c r="ELC71"/>
      <c r="ELD71"/>
      <c r="ELE71"/>
      <c r="ELF71"/>
      <c r="ELG71"/>
      <c r="ELH71"/>
      <c r="ELI71"/>
      <c r="ELJ71"/>
      <c r="ELK71"/>
      <c r="ELL71"/>
      <c r="ELM71"/>
      <c r="ELN71"/>
      <c r="ELO71"/>
      <c r="ELP71"/>
      <c r="ELQ71"/>
      <c r="ELR71"/>
      <c r="ELS71"/>
      <c r="ELT71"/>
      <c r="ELU71"/>
      <c r="ELV71"/>
      <c r="ELW71"/>
      <c r="ELX71"/>
      <c r="ELY71"/>
      <c r="ELZ71"/>
      <c r="EMA71"/>
      <c r="EMB71"/>
      <c r="EMC71"/>
      <c r="EMD71"/>
      <c r="EME71"/>
      <c r="EMF71"/>
      <c r="EMG71"/>
      <c r="EMH71"/>
      <c r="EMI71"/>
      <c r="EMJ71"/>
      <c r="EMK71"/>
      <c r="EML71"/>
      <c r="EMM71"/>
      <c r="EMN71"/>
      <c r="EMO71"/>
      <c r="EMP71"/>
      <c r="EMQ71"/>
      <c r="EMR71"/>
      <c r="EMS71"/>
      <c r="EMT71"/>
      <c r="EMU71"/>
      <c r="EMV71"/>
      <c r="EMW71"/>
      <c r="EMX71"/>
      <c r="EMY71"/>
      <c r="EMZ71"/>
      <c r="ENA71"/>
      <c r="ENB71"/>
      <c r="ENC71"/>
      <c r="END71"/>
      <c r="ENE71"/>
      <c r="ENF71"/>
      <c r="ENG71"/>
      <c r="ENH71"/>
      <c r="ENI71"/>
      <c r="ENJ71"/>
      <c r="ENK71"/>
      <c r="ENL71"/>
      <c r="ENM71"/>
      <c r="ENN71"/>
      <c r="ENO71"/>
      <c r="ENP71"/>
      <c r="ENQ71"/>
      <c r="ENR71"/>
      <c r="ENS71"/>
      <c r="ENT71"/>
      <c r="ENU71"/>
      <c r="ENV71"/>
      <c r="ENW71"/>
      <c r="ENX71"/>
      <c r="ENY71"/>
      <c r="ENZ71"/>
      <c r="EOA71"/>
      <c r="EOB71"/>
      <c r="EOC71"/>
      <c r="EOD71"/>
      <c r="EOE71"/>
      <c r="EOF71"/>
      <c r="EOG71"/>
      <c r="EOH71"/>
      <c r="EOI71"/>
      <c r="EOJ71"/>
      <c r="EOK71"/>
      <c r="EOL71"/>
      <c r="EOM71"/>
      <c r="EON71"/>
      <c r="EOO71"/>
      <c r="EOP71"/>
      <c r="EOQ71"/>
      <c r="EOR71"/>
      <c r="EOS71"/>
      <c r="EOT71"/>
      <c r="EOU71"/>
      <c r="EOV71"/>
      <c r="EOW71"/>
      <c r="EOX71"/>
      <c r="EOY71"/>
      <c r="EOZ71"/>
      <c r="EPA71"/>
      <c r="EPB71"/>
      <c r="EPC71"/>
      <c r="EPD71"/>
      <c r="EPE71"/>
      <c r="EPF71"/>
      <c r="EPG71"/>
      <c r="EPH71"/>
      <c r="EPI71"/>
      <c r="EPJ71"/>
      <c r="EPK71"/>
      <c r="EPL71"/>
      <c r="EPM71"/>
      <c r="EPN71"/>
      <c r="EPO71"/>
      <c r="EPP71"/>
      <c r="EPQ71"/>
      <c r="EPR71"/>
      <c r="EPS71"/>
      <c r="EPT71"/>
      <c r="EPU71"/>
      <c r="EPV71"/>
      <c r="EPW71"/>
      <c r="EPX71"/>
      <c r="EPY71"/>
      <c r="EPZ71"/>
      <c r="EQA71"/>
      <c r="EQB71"/>
      <c r="EQC71"/>
      <c r="EQD71"/>
      <c r="EQE71"/>
      <c r="EQF71"/>
      <c r="EQG71"/>
      <c r="EQH71"/>
      <c r="EQI71"/>
      <c r="EQJ71"/>
      <c r="EQK71"/>
      <c r="EQL71"/>
      <c r="EQM71"/>
      <c r="EQN71"/>
      <c r="EQO71"/>
      <c r="EQP71"/>
      <c r="EQQ71"/>
      <c r="EQR71"/>
      <c r="EQS71"/>
      <c r="EQT71"/>
      <c r="EQU71"/>
      <c r="EQV71"/>
      <c r="EQW71"/>
      <c r="EQX71"/>
      <c r="EQY71"/>
      <c r="EQZ71"/>
      <c r="ERA71"/>
      <c r="ERB71"/>
      <c r="ERC71"/>
      <c r="ERD71"/>
      <c r="ERE71"/>
      <c r="ERF71"/>
      <c r="ERG71"/>
      <c r="ERH71"/>
      <c r="ERI71"/>
      <c r="ERJ71"/>
      <c r="ERK71"/>
      <c r="ERL71"/>
      <c r="ERM71"/>
      <c r="ERN71"/>
      <c r="ERO71"/>
      <c r="ERP71"/>
      <c r="ERQ71"/>
      <c r="ERR71"/>
      <c r="ERS71"/>
      <c r="ERT71"/>
      <c r="ERU71"/>
      <c r="ERV71"/>
      <c r="ERW71"/>
      <c r="ERX71"/>
      <c r="ERY71"/>
      <c r="ERZ71"/>
      <c r="ESA71"/>
      <c r="ESB71"/>
      <c r="ESC71"/>
      <c r="ESD71"/>
      <c r="ESE71"/>
      <c r="ESF71"/>
      <c r="ESG71"/>
      <c r="ESH71"/>
      <c r="ESI71"/>
      <c r="ESJ71"/>
      <c r="ESK71"/>
      <c r="ESL71"/>
      <c r="ESM71"/>
      <c r="ESN71"/>
      <c r="ESO71"/>
      <c r="ESP71"/>
      <c r="ESQ71"/>
      <c r="ESR71"/>
      <c r="ESS71"/>
      <c r="EST71"/>
      <c r="ESU71"/>
      <c r="ESV71"/>
      <c r="ESW71"/>
      <c r="ESX71"/>
      <c r="ESY71"/>
      <c r="ESZ71"/>
      <c r="ETA71"/>
      <c r="ETB71"/>
      <c r="ETC71"/>
      <c r="ETD71"/>
      <c r="ETE71"/>
      <c r="ETF71"/>
      <c r="ETG71"/>
      <c r="ETH71"/>
      <c r="ETI71"/>
      <c r="ETJ71"/>
      <c r="ETK71"/>
      <c r="ETL71"/>
      <c r="ETM71"/>
      <c r="ETN71"/>
      <c r="ETO71"/>
      <c r="ETP71"/>
      <c r="ETQ71"/>
      <c r="ETR71"/>
      <c r="ETS71"/>
      <c r="ETT71"/>
      <c r="ETU71"/>
      <c r="ETV71"/>
      <c r="ETW71"/>
      <c r="ETX71"/>
      <c r="ETY71"/>
      <c r="ETZ71"/>
      <c r="EUA71"/>
      <c r="EUB71"/>
      <c r="EUC71"/>
      <c r="EUD71"/>
      <c r="EUE71"/>
      <c r="EUF71"/>
      <c r="EUG71"/>
      <c r="EUH71"/>
      <c r="EUI71"/>
      <c r="EUJ71"/>
      <c r="EUK71"/>
      <c r="EUL71"/>
      <c r="EUM71"/>
      <c r="EUN71"/>
      <c r="EUO71"/>
      <c r="EUP71"/>
      <c r="EUQ71"/>
      <c r="EUR71"/>
      <c r="EUS71"/>
      <c r="EUT71"/>
      <c r="EUU71"/>
      <c r="EUV71"/>
      <c r="EUW71"/>
      <c r="EUX71"/>
      <c r="EUY71"/>
      <c r="EUZ71"/>
      <c r="EVA71"/>
      <c r="EVB71"/>
      <c r="EVC71"/>
      <c r="EVD71"/>
      <c r="EVE71"/>
      <c r="EVF71"/>
      <c r="EVG71"/>
      <c r="EVH71"/>
      <c r="EVI71"/>
      <c r="EVJ71"/>
      <c r="EVK71"/>
      <c r="EVL71"/>
      <c r="EVM71"/>
      <c r="EVN71"/>
      <c r="EVO71"/>
      <c r="EVP71"/>
      <c r="EVQ71"/>
      <c r="EVR71"/>
      <c r="EVS71"/>
      <c r="EVT71"/>
      <c r="EVU71"/>
      <c r="EVV71"/>
      <c r="EVW71"/>
      <c r="EVX71"/>
      <c r="EVY71"/>
      <c r="EVZ71"/>
      <c r="EWA71"/>
      <c r="EWB71"/>
      <c r="EWC71"/>
      <c r="EWD71"/>
      <c r="EWE71"/>
      <c r="EWF71"/>
      <c r="EWG71"/>
      <c r="EWH71"/>
      <c r="EWI71"/>
      <c r="EWJ71"/>
      <c r="EWK71"/>
      <c r="EWL71"/>
      <c r="EWM71"/>
      <c r="EWN71"/>
      <c r="EWO71"/>
      <c r="EWP71"/>
      <c r="EWQ71"/>
      <c r="EWR71"/>
      <c r="EWS71"/>
      <c r="EWT71"/>
      <c r="EWU71"/>
      <c r="EWV71"/>
      <c r="EWW71"/>
      <c r="EWX71"/>
      <c r="EWY71"/>
      <c r="EWZ71"/>
      <c r="EXA71"/>
      <c r="EXB71"/>
      <c r="EXC71"/>
      <c r="EXD71"/>
      <c r="EXE71"/>
      <c r="EXF71"/>
      <c r="EXG71"/>
      <c r="EXH71"/>
      <c r="EXI71"/>
      <c r="EXJ71"/>
      <c r="EXK71"/>
      <c r="EXL71"/>
      <c r="EXM71"/>
      <c r="EXN71"/>
      <c r="EXO71"/>
      <c r="EXP71"/>
      <c r="EXQ71"/>
      <c r="EXR71"/>
      <c r="EXS71"/>
      <c r="EXT71"/>
      <c r="EXU71"/>
      <c r="EXV71"/>
      <c r="EXW71"/>
      <c r="EXX71"/>
      <c r="EXY71"/>
      <c r="EXZ71"/>
      <c r="EYA71"/>
      <c r="EYB71"/>
      <c r="EYC71"/>
      <c r="EYD71"/>
      <c r="EYE71"/>
      <c r="EYF71"/>
      <c r="EYG71"/>
      <c r="EYH71"/>
      <c r="EYI71"/>
      <c r="EYJ71"/>
      <c r="EYK71"/>
      <c r="EYL71"/>
      <c r="EYM71"/>
      <c r="EYN71"/>
      <c r="EYO71"/>
      <c r="EYP71"/>
      <c r="EYQ71"/>
      <c r="EYR71"/>
      <c r="EYS71"/>
      <c r="EYT71"/>
      <c r="EYU71"/>
      <c r="EYV71"/>
      <c r="EYW71"/>
      <c r="EYX71"/>
      <c r="EYY71"/>
      <c r="EYZ71"/>
      <c r="EZA71"/>
      <c r="EZB71"/>
      <c r="EZC71"/>
      <c r="EZD71"/>
      <c r="EZE71"/>
      <c r="EZF71"/>
      <c r="EZG71"/>
      <c r="EZH71"/>
      <c r="EZI71"/>
      <c r="EZJ71"/>
      <c r="EZK71"/>
      <c r="EZL71"/>
      <c r="EZM71"/>
      <c r="EZN71"/>
      <c r="EZO71"/>
      <c r="EZP71"/>
      <c r="EZQ71"/>
      <c r="EZR71"/>
      <c r="EZS71"/>
      <c r="EZT71"/>
      <c r="EZU71"/>
      <c r="EZV71"/>
      <c r="EZW71"/>
      <c r="EZX71"/>
      <c r="EZY71"/>
      <c r="EZZ71"/>
      <c r="FAA71"/>
      <c r="FAB71"/>
      <c r="FAC71"/>
      <c r="FAD71"/>
      <c r="FAE71"/>
      <c r="FAF71"/>
      <c r="FAG71"/>
      <c r="FAH71"/>
      <c r="FAI71"/>
      <c r="FAJ71"/>
      <c r="FAK71"/>
      <c r="FAL71"/>
      <c r="FAM71"/>
      <c r="FAN71"/>
      <c r="FAO71"/>
      <c r="FAP71"/>
      <c r="FAQ71"/>
      <c r="FAR71"/>
      <c r="FAS71"/>
      <c r="FAT71"/>
      <c r="FAU71"/>
      <c r="FAV71"/>
      <c r="FAW71"/>
      <c r="FAX71"/>
      <c r="FAY71"/>
      <c r="FAZ71"/>
      <c r="FBA71"/>
      <c r="FBB71"/>
      <c r="FBC71"/>
      <c r="FBD71"/>
      <c r="FBE71"/>
      <c r="FBF71"/>
      <c r="FBG71"/>
      <c r="FBH71"/>
      <c r="FBI71"/>
      <c r="FBJ71"/>
      <c r="FBK71"/>
      <c r="FBL71"/>
      <c r="FBM71"/>
      <c r="FBN71"/>
      <c r="FBO71"/>
      <c r="FBP71"/>
      <c r="FBQ71"/>
      <c r="FBR71"/>
      <c r="FBS71"/>
      <c r="FBT71"/>
      <c r="FBU71"/>
      <c r="FBV71"/>
      <c r="FBW71"/>
      <c r="FBX71"/>
      <c r="FBY71"/>
      <c r="FBZ71"/>
      <c r="FCA71"/>
      <c r="FCB71"/>
      <c r="FCC71"/>
      <c r="FCD71"/>
      <c r="FCE71"/>
      <c r="FCF71"/>
      <c r="FCG71"/>
      <c r="FCH71"/>
      <c r="FCI71"/>
      <c r="FCJ71"/>
      <c r="FCK71"/>
      <c r="FCL71"/>
      <c r="FCM71"/>
      <c r="FCN71"/>
      <c r="FCO71"/>
      <c r="FCP71"/>
      <c r="FCQ71"/>
      <c r="FCR71"/>
      <c r="FCS71"/>
      <c r="FCT71"/>
      <c r="FCU71"/>
      <c r="FCV71"/>
      <c r="FCW71"/>
      <c r="FCX71"/>
      <c r="FCY71"/>
      <c r="FCZ71"/>
      <c r="FDA71"/>
      <c r="FDB71"/>
      <c r="FDC71"/>
      <c r="FDD71"/>
      <c r="FDE71"/>
      <c r="FDF71"/>
      <c r="FDG71"/>
      <c r="FDH71"/>
      <c r="FDI71"/>
      <c r="FDJ71"/>
      <c r="FDK71"/>
      <c r="FDL71"/>
      <c r="FDM71"/>
      <c r="FDN71"/>
      <c r="FDO71"/>
      <c r="FDP71"/>
      <c r="FDQ71"/>
      <c r="FDR71"/>
      <c r="FDS71"/>
      <c r="FDT71"/>
      <c r="FDU71"/>
      <c r="FDV71"/>
      <c r="FDW71"/>
      <c r="FDX71"/>
      <c r="FDY71"/>
      <c r="FDZ71"/>
      <c r="FEA71"/>
      <c r="FEB71"/>
      <c r="FEC71"/>
      <c r="FED71"/>
      <c r="FEE71"/>
      <c r="FEF71"/>
      <c r="FEG71"/>
      <c r="FEH71"/>
      <c r="FEI71"/>
      <c r="FEJ71"/>
      <c r="FEK71"/>
      <c r="FEL71"/>
      <c r="FEM71"/>
      <c r="FEN71"/>
      <c r="FEO71"/>
      <c r="FEP71"/>
      <c r="FEQ71"/>
      <c r="FER71"/>
      <c r="FES71"/>
      <c r="FET71"/>
      <c r="FEU71"/>
      <c r="FEV71"/>
      <c r="FEW71"/>
      <c r="FEX71"/>
      <c r="FEY71"/>
      <c r="FEZ71"/>
      <c r="FFA71"/>
      <c r="FFB71"/>
      <c r="FFC71"/>
      <c r="FFD71"/>
      <c r="FFE71"/>
      <c r="FFF71"/>
      <c r="FFG71"/>
      <c r="FFH71"/>
      <c r="FFI71"/>
      <c r="FFJ71"/>
      <c r="FFK71"/>
      <c r="FFL71"/>
      <c r="FFM71"/>
      <c r="FFN71"/>
      <c r="FFO71"/>
      <c r="FFP71"/>
      <c r="FFQ71"/>
      <c r="FFR71"/>
      <c r="FFS71"/>
      <c r="FFT71"/>
      <c r="FFU71"/>
      <c r="FFV71"/>
      <c r="FFW71"/>
      <c r="FFX71"/>
      <c r="FFY71"/>
      <c r="FFZ71"/>
      <c r="FGA71"/>
      <c r="FGB71"/>
      <c r="FGC71"/>
      <c r="FGD71"/>
      <c r="FGE71"/>
      <c r="FGF71"/>
      <c r="FGG71"/>
      <c r="FGH71"/>
      <c r="FGI71"/>
      <c r="FGJ71"/>
      <c r="FGK71"/>
      <c r="FGL71"/>
      <c r="FGM71"/>
      <c r="FGN71"/>
      <c r="FGO71"/>
      <c r="FGP71"/>
      <c r="FGQ71"/>
      <c r="FGR71"/>
      <c r="FGS71"/>
      <c r="FGT71"/>
      <c r="FGU71"/>
      <c r="FGV71"/>
      <c r="FGW71"/>
      <c r="FGX71"/>
      <c r="FGY71"/>
      <c r="FGZ71"/>
      <c r="FHA71"/>
      <c r="FHB71"/>
      <c r="FHC71"/>
      <c r="FHD71"/>
      <c r="FHE71"/>
      <c r="FHF71"/>
      <c r="FHG71"/>
      <c r="FHH71"/>
      <c r="FHI71"/>
      <c r="FHJ71"/>
      <c r="FHK71"/>
      <c r="FHL71"/>
      <c r="FHM71"/>
      <c r="FHN71"/>
      <c r="FHO71"/>
      <c r="FHP71"/>
      <c r="FHQ71"/>
      <c r="FHR71"/>
      <c r="FHS71"/>
      <c r="FHT71"/>
      <c r="FHU71"/>
      <c r="FHV71"/>
      <c r="FHW71"/>
      <c r="FHX71"/>
      <c r="FHY71"/>
      <c r="FHZ71"/>
      <c r="FIA71"/>
      <c r="FIB71"/>
      <c r="FIC71"/>
      <c r="FID71"/>
      <c r="FIE71"/>
      <c r="FIF71"/>
      <c r="FIG71"/>
      <c r="FIH71"/>
      <c r="FII71"/>
      <c r="FIJ71"/>
      <c r="FIK71"/>
      <c r="FIL71"/>
      <c r="FIM71"/>
      <c r="FIN71"/>
      <c r="FIO71"/>
      <c r="FIP71"/>
      <c r="FIQ71"/>
      <c r="FIR71"/>
      <c r="FIS71"/>
      <c r="FIT71"/>
      <c r="FIU71"/>
      <c r="FIV71"/>
      <c r="FIW71"/>
      <c r="FIX71"/>
      <c r="FIY71"/>
      <c r="FIZ71"/>
      <c r="FJA71"/>
      <c r="FJB71"/>
      <c r="FJC71"/>
      <c r="FJD71"/>
      <c r="FJE71"/>
      <c r="FJF71"/>
      <c r="FJG71"/>
      <c r="FJH71"/>
      <c r="FJI71"/>
      <c r="FJJ71"/>
      <c r="FJK71"/>
      <c r="FJL71"/>
      <c r="FJM71"/>
      <c r="FJN71"/>
      <c r="FJO71"/>
      <c r="FJP71"/>
      <c r="FJQ71"/>
      <c r="FJR71"/>
      <c r="FJS71"/>
      <c r="FJT71"/>
      <c r="FJU71"/>
      <c r="FJV71"/>
      <c r="FJW71"/>
      <c r="FJX71"/>
      <c r="FJY71"/>
      <c r="FJZ71"/>
      <c r="FKA71"/>
      <c r="FKB71"/>
      <c r="FKC71"/>
      <c r="FKD71"/>
      <c r="FKE71"/>
      <c r="FKF71"/>
      <c r="FKG71"/>
      <c r="FKH71"/>
      <c r="FKI71"/>
      <c r="FKJ71"/>
      <c r="FKK71"/>
      <c r="FKL71"/>
      <c r="FKM71"/>
      <c r="FKN71"/>
      <c r="FKO71"/>
      <c r="FKP71"/>
      <c r="FKQ71"/>
      <c r="FKR71"/>
      <c r="FKS71"/>
      <c r="FKT71"/>
      <c r="FKU71"/>
      <c r="FKV71"/>
      <c r="FKW71"/>
      <c r="FKX71"/>
      <c r="FKY71"/>
      <c r="FKZ71"/>
      <c r="FLA71"/>
      <c r="FLB71"/>
      <c r="FLC71"/>
      <c r="FLD71"/>
      <c r="FLE71"/>
      <c r="FLF71"/>
      <c r="FLG71"/>
      <c r="FLH71"/>
      <c r="FLI71"/>
      <c r="FLJ71"/>
      <c r="FLK71"/>
      <c r="FLL71"/>
      <c r="FLM71"/>
      <c r="FLN71"/>
      <c r="FLO71"/>
      <c r="FLP71"/>
      <c r="FLQ71"/>
      <c r="FLR71"/>
      <c r="FLS71"/>
      <c r="FLT71"/>
      <c r="FLU71"/>
      <c r="FLV71"/>
      <c r="FLW71"/>
      <c r="FLX71"/>
      <c r="FLY71"/>
      <c r="FLZ71"/>
      <c r="FMA71"/>
      <c r="FMB71"/>
      <c r="FMC71"/>
      <c r="FMD71"/>
      <c r="FME71"/>
      <c r="FMF71"/>
      <c r="FMG71"/>
      <c r="FMH71"/>
      <c r="FMI71"/>
      <c r="FMJ71"/>
      <c r="FMK71"/>
      <c r="FML71"/>
      <c r="FMM71"/>
      <c r="FMN71"/>
      <c r="FMO71"/>
      <c r="FMP71"/>
      <c r="FMQ71"/>
      <c r="FMR71"/>
      <c r="FMS71"/>
      <c r="FMT71"/>
      <c r="FMU71"/>
      <c r="FMV71"/>
      <c r="FMW71"/>
      <c r="FMX71"/>
      <c r="FMY71"/>
      <c r="FMZ71"/>
      <c r="FNA71"/>
      <c r="FNB71"/>
      <c r="FNC71"/>
      <c r="FND71"/>
      <c r="FNE71"/>
      <c r="FNF71"/>
      <c r="FNG71"/>
      <c r="FNH71"/>
      <c r="FNI71"/>
      <c r="FNJ71"/>
      <c r="FNK71"/>
      <c r="FNL71"/>
      <c r="FNM71"/>
      <c r="FNN71"/>
      <c r="FNO71"/>
      <c r="FNP71"/>
      <c r="FNQ71"/>
      <c r="FNR71"/>
      <c r="FNS71"/>
      <c r="FNT71"/>
      <c r="FNU71"/>
      <c r="FNV71"/>
      <c r="FNW71"/>
      <c r="FNX71"/>
      <c r="FNY71"/>
      <c r="FNZ71"/>
      <c r="FOA71"/>
      <c r="FOB71"/>
      <c r="FOC71"/>
      <c r="FOD71"/>
      <c r="FOE71"/>
      <c r="FOF71"/>
      <c r="FOG71"/>
      <c r="FOH71"/>
      <c r="FOI71"/>
      <c r="FOJ71"/>
      <c r="FOK71"/>
      <c r="FOL71"/>
      <c r="FOM71"/>
      <c r="FON71"/>
      <c r="FOO71"/>
      <c r="FOP71"/>
      <c r="FOQ71"/>
      <c r="FOR71"/>
      <c r="FOS71"/>
      <c r="FOT71"/>
      <c r="FOU71"/>
      <c r="FOV71"/>
      <c r="FOW71"/>
      <c r="FOX71"/>
      <c r="FOY71"/>
      <c r="FOZ71"/>
      <c r="FPA71"/>
      <c r="FPB71"/>
      <c r="FPC71"/>
      <c r="FPD71"/>
      <c r="FPE71"/>
      <c r="FPF71"/>
      <c r="FPG71"/>
      <c r="FPH71"/>
      <c r="FPI71"/>
      <c r="FPJ71"/>
      <c r="FPK71"/>
      <c r="FPL71"/>
      <c r="FPM71"/>
      <c r="FPN71"/>
      <c r="FPO71"/>
      <c r="FPP71"/>
      <c r="FPQ71"/>
      <c r="FPR71"/>
      <c r="FPS71"/>
      <c r="FPT71"/>
      <c r="FPU71"/>
      <c r="FPV71"/>
      <c r="FPW71"/>
      <c r="FPX71"/>
      <c r="FPY71"/>
      <c r="FPZ71"/>
      <c r="FQA71"/>
      <c r="FQB71"/>
      <c r="FQC71"/>
      <c r="FQD71"/>
      <c r="FQE71"/>
      <c r="FQF71"/>
      <c r="FQG71"/>
      <c r="FQH71"/>
      <c r="FQI71"/>
      <c r="FQJ71"/>
      <c r="FQK71"/>
      <c r="FQL71"/>
      <c r="FQM71"/>
      <c r="FQN71"/>
      <c r="FQO71"/>
      <c r="FQP71"/>
      <c r="FQQ71"/>
      <c r="FQR71"/>
      <c r="FQS71"/>
      <c r="FQT71"/>
      <c r="FQU71"/>
      <c r="FQV71"/>
      <c r="FQW71"/>
      <c r="FQX71"/>
      <c r="FQY71"/>
      <c r="FQZ71"/>
      <c r="FRA71"/>
      <c r="FRB71"/>
      <c r="FRC71"/>
      <c r="FRD71"/>
      <c r="FRE71"/>
      <c r="FRF71"/>
      <c r="FRG71"/>
      <c r="FRH71"/>
      <c r="FRI71"/>
      <c r="FRJ71"/>
      <c r="FRK71"/>
      <c r="FRL71"/>
      <c r="FRM71"/>
      <c r="FRN71"/>
      <c r="FRO71"/>
      <c r="FRP71"/>
      <c r="FRQ71"/>
      <c r="FRR71"/>
      <c r="FRS71"/>
      <c r="FRT71"/>
      <c r="FRU71"/>
      <c r="FRV71"/>
      <c r="FRW71"/>
      <c r="FRX71"/>
      <c r="FRY71"/>
      <c r="FRZ71"/>
      <c r="FSA71"/>
      <c r="FSB71"/>
      <c r="FSC71"/>
      <c r="FSD71"/>
      <c r="FSE71"/>
      <c r="FSF71"/>
      <c r="FSG71"/>
      <c r="FSH71"/>
      <c r="FSI71"/>
      <c r="FSJ71"/>
      <c r="FSK71"/>
      <c r="FSL71"/>
      <c r="FSM71"/>
      <c r="FSN71"/>
      <c r="FSO71"/>
      <c r="FSP71"/>
      <c r="FSQ71"/>
      <c r="FSR71"/>
      <c r="FSS71"/>
      <c r="FST71"/>
      <c r="FSU71"/>
      <c r="FSV71"/>
      <c r="FSW71"/>
      <c r="FSX71"/>
      <c r="FSY71"/>
      <c r="FSZ71"/>
      <c r="FTA71"/>
      <c r="FTB71"/>
      <c r="FTC71"/>
      <c r="FTD71"/>
      <c r="FTE71"/>
      <c r="FTF71"/>
      <c r="FTG71"/>
      <c r="FTH71"/>
      <c r="FTI71"/>
      <c r="FTJ71"/>
      <c r="FTK71"/>
      <c r="FTL71"/>
      <c r="FTM71"/>
      <c r="FTN71"/>
      <c r="FTO71"/>
      <c r="FTP71"/>
      <c r="FTQ71"/>
      <c r="FTR71"/>
      <c r="FTS71"/>
      <c r="FTT71"/>
      <c r="FTU71"/>
      <c r="FTV71"/>
      <c r="FTW71"/>
      <c r="FTX71"/>
      <c r="FTY71"/>
      <c r="FTZ71"/>
      <c r="FUA71"/>
      <c r="FUB71"/>
      <c r="FUC71"/>
      <c r="FUD71"/>
      <c r="FUE71"/>
      <c r="FUF71"/>
      <c r="FUG71"/>
      <c r="FUH71"/>
      <c r="FUI71"/>
      <c r="FUJ71"/>
      <c r="FUK71"/>
      <c r="FUL71"/>
      <c r="FUM71"/>
      <c r="FUN71"/>
      <c r="FUO71"/>
      <c r="FUP71"/>
      <c r="FUQ71"/>
      <c r="FUR71"/>
      <c r="FUS71"/>
      <c r="FUT71"/>
      <c r="FUU71"/>
      <c r="FUV71"/>
      <c r="FUW71"/>
      <c r="FUX71"/>
      <c r="FUY71"/>
      <c r="FUZ71"/>
      <c r="FVA71"/>
      <c r="FVB71"/>
      <c r="FVC71"/>
      <c r="FVD71"/>
      <c r="FVE71"/>
      <c r="FVF71"/>
      <c r="FVG71"/>
      <c r="FVH71"/>
      <c r="FVI71"/>
      <c r="FVJ71"/>
      <c r="FVK71"/>
      <c r="FVL71"/>
      <c r="FVM71"/>
      <c r="FVN71"/>
      <c r="FVO71"/>
      <c r="FVP71"/>
      <c r="FVQ71"/>
      <c r="FVR71"/>
      <c r="FVS71"/>
      <c r="FVT71"/>
      <c r="FVU71"/>
      <c r="FVV71"/>
      <c r="FVW71"/>
      <c r="FVX71"/>
      <c r="FVY71"/>
      <c r="FVZ71"/>
      <c r="FWA71"/>
      <c r="FWB71"/>
      <c r="FWC71"/>
      <c r="FWD71"/>
      <c r="FWE71"/>
      <c r="FWF71"/>
      <c r="FWG71"/>
      <c r="FWH71"/>
      <c r="FWI71"/>
      <c r="FWJ71"/>
      <c r="FWK71"/>
      <c r="FWL71"/>
      <c r="FWM71"/>
      <c r="FWN71"/>
      <c r="FWO71"/>
      <c r="FWP71"/>
      <c r="FWQ71"/>
      <c r="FWR71"/>
      <c r="FWS71"/>
      <c r="FWT71"/>
      <c r="FWU71"/>
      <c r="FWV71"/>
      <c r="FWW71"/>
      <c r="FWX71"/>
      <c r="FWY71"/>
      <c r="FWZ71"/>
      <c r="FXA71"/>
      <c r="FXB71"/>
      <c r="FXC71"/>
      <c r="FXD71"/>
      <c r="FXE71"/>
      <c r="FXF71"/>
      <c r="FXG71"/>
      <c r="FXH71"/>
      <c r="FXI71"/>
      <c r="FXJ71"/>
      <c r="FXK71"/>
      <c r="FXL71"/>
      <c r="FXM71"/>
      <c r="FXN71"/>
      <c r="FXO71"/>
      <c r="FXP71"/>
      <c r="FXQ71"/>
      <c r="FXR71"/>
      <c r="FXS71"/>
      <c r="FXT71"/>
      <c r="FXU71"/>
      <c r="FXV71"/>
      <c r="FXW71"/>
      <c r="FXX71"/>
      <c r="FXY71"/>
      <c r="FXZ71"/>
      <c r="FYA71"/>
      <c r="FYB71"/>
      <c r="FYC71"/>
      <c r="FYD71"/>
      <c r="FYE71"/>
      <c r="FYF71"/>
      <c r="FYG71"/>
      <c r="FYH71"/>
      <c r="FYI71"/>
      <c r="FYJ71"/>
      <c r="FYK71"/>
      <c r="FYL71"/>
      <c r="FYM71"/>
      <c r="FYN71"/>
      <c r="FYO71"/>
      <c r="FYP71"/>
      <c r="FYQ71"/>
      <c r="FYR71"/>
      <c r="FYS71"/>
      <c r="FYT71"/>
      <c r="FYU71"/>
      <c r="FYV71"/>
      <c r="FYW71"/>
      <c r="FYX71"/>
      <c r="FYY71"/>
      <c r="FYZ71"/>
      <c r="FZA71"/>
      <c r="FZB71"/>
      <c r="FZC71"/>
      <c r="FZD71"/>
      <c r="FZE71"/>
      <c r="FZF71"/>
      <c r="FZG71"/>
      <c r="FZH71"/>
      <c r="FZI71"/>
      <c r="FZJ71"/>
      <c r="FZK71"/>
      <c r="FZL71"/>
      <c r="FZM71"/>
      <c r="FZN71"/>
      <c r="FZO71"/>
      <c r="FZP71"/>
      <c r="FZQ71"/>
      <c r="FZR71"/>
      <c r="FZS71"/>
      <c r="FZT71"/>
      <c r="FZU71"/>
      <c r="FZV71"/>
      <c r="FZW71"/>
      <c r="FZX71"/>
      <c r="FZY71"/>
      <c r="FZZ71"/>
      <c r="GAA71"/>
      <c r="GAB71"/>
      <c r="GAC71"/>
      <c r="GAD71"/>
      <c r="GAE71"/>
      <c r="GAF71"/>
      <c r="GAG71"/>
      <c r="GAH71"/>
      <c r="GAI71"/>
      <c r="GAJ71"/>
      <c r="GAK71"/>
      <c r="GAL71"/>
      <c r="GAM71"/>
      <c r="GAN71"/>
      <c r="GAO71"/>
      <c r="GAP71"/>
      <c r="GAQ71"/>
      <c r="GAR71"/>
      <c r="GAS71"/>
      <c r="GAT71"/>
      <c r="GAU71"/>
      <c r="GAV71"/>
      <c r="GAW71"/>
      <c r="GAX71"/>
      <c r="GAY71"/>
      <c r="GAZ71"/>
      <c r="GBA71"/>
      <c r="GBB71"/>
      <c r="GBC71"/>
      <c r="GBD71"/>
      <c r="GBE71"/>
      <c r="GBF71"/>
      <c r="GBG71"/>
      <c r="GBH71"/>
      <c r="GBI71"/>
      <c r="GBJ71"/>
      <c r="GBK71"/>
      <c r="GBL71"/>
      <c r="GBM71"/>
      <c r="GBN71"/>
      <c r="GBO71"/>
      <c r="GBP71"/>
      <c r="GBQ71"/>
      <c r="GBR71"/>
      <c r="GBS71"/>
      <c r="GBT71"/>
      <c r="GBU71"/>
      <c r="GBV71"/>
      <c r="GBW71"/>
      <c r="GBX71"/>
      <c r="GBY71"/>
      <c r="GBZ71"/>
      <c r="GCA71"/>
      <c r="GCB71"/>
      <c r="GCC71"/>
      <c r="GCD71"/>
      <c r="GCE71"/>
      <c r="GCF71"/>
      <c r="GCG71"/>
      <c r="GCH71"/>
      <c r="GCI71"/>
      <c r="GCJ71"/>
      <c r="GCK71"/>
      <c r="GCL71"/>
      <c r="GCM71"/>
      <c r="GCN71"/>
      <c r="GCO71"/>
      <c r="GCP71"/>
      <c r="GCQ71"/>
      <c r="GCR71"/>
      <c r="GCS71"/>
      <c r="GCT71"/>
      <c r="GCU71"/>
      <c r="GCV71"/>
      <c r="GCW71"/>
      <c r="GCX71"/>
      <c r="GCY71"/>
      <c r="GCZ71"/>
      <c r="GDA71"/>
      <c r="GDB71"/>
      <c r="GDC71"/>
      <c r="GDD71"/>
      <c r="GDE71"/>
      <c r="GDF71"/>
      <c r="GDG71"/>
      <c r="GDH71"/>
      <c r="GDI71"/>
      <c r="GDJ71"/>
      <c r="GDK71"/>
      <c r="GDL71"/>
      <c r="GDM71"/>
      <c r="GDN71"/>
      <c r="GDO71"/>
      <c r="GDP71"/>
      <c r="GDQ71"/>
      <c r="GDR71"/>
      <c r="GDS71"/>
      <c r="GDT71"/>
      <c r="GDU71"/>
      <c r="GDV71"/>
      <c r="GDW71"/>
      <c r="GDX71"/>
      <c r="GDY71"/>
      <c r="GDZ71"/>
      <c r="GEA71"/>
      <c r="GEB71"/>
      <c r="GEC71"/>
      <c r="GED71"/>
      <c r="GEE71"/>
      <c r="GEF71"/>
      <c r="GEG71"/>
      <c r="GEH71"/>
      <c r="GEI71"/>
      <c r="GEJ71"/>
      <c r="GEK71"/>
      <c r="GEL71"/>
      <c r="GEM71"/>
      <c r="GEN71"/>
      <c r="GEO71"/>
      <c r="GEP71"/>
      <c r="GEQ71"/>
      <c r="GER71"/>
      <c r="GES71"/>
      <c r="GET71"/>
      <c r="GEU71"/>
      <c r="GEV71"/>
      <c r="GEW71"/>
      <c r="GEX71"/>
      <c r="GEY71"/>
      <c r="GEZ71"/>
      <c r="GFA71"/>
      <c r="GFB71"/>
      <c r="GFC71"/>
      <c r="GFD71"/>
      <c r="GFE71"/>
      <c r="GFF71"/>
      <c r="GFG71"/>
      <c r="GFH71"/>
      <c r="GFI71"/>
      <c r="GFJ71"/>
      <c r="GFK71"/>
      <c r="GFL71"/>
      <c r="GFM71"/>
      <c r="GFN71"/>
      <c r="GFO71"/>
      <c r="GFP71"/>
      <c r="GFQ71"/>
      <c r="GFR71"/>
      <c r="GFS71"/>
      <c r="GFT71"/>
      <c r="GFU71"/>
      <c r="GFV71"/>
      <c r="GFW71"/>
      <c r="GFX71"/>
      <c r="GFY71"/>
      <c r="GFZ71"/>
      <c r="GGA71"/>
      <c r="GGB71"/>
      <c r="GGC71"/>
      <c r="GGD71"/>
      <c r="GGE71"/>
      <c r="GGF71"/>
      <c r="GGG71"/>
      <c r="GGH71"/>
      <c r="GGI71"/>
      <c r="GGJ71"/>
      <c r="GGK71"/>
      <c r="GGL71"/>
      <c r="GGM71"/>
      <c r="GGN71"/>
      <c r="GGO71"/>
      <c r="GGP71"/>
      <c r="GGQ71"/>
      <c r="GGR71"/>
      <c r="GGS71"/>
      <c r="GGT71"/>
      <c r="GGU71"/>
      <c r="GGV71"/>
      <c r="GGW71"/>
      <c r="GGX71"/>
      <c r="GGY71"/>
      <c r="GGZ71"/>
      <c r="GHA71"/>
      <c r="GHB71"/>
      <c r="GHC71"/>
      <c r="GHD71"/>
      <c r="GHE71"/>
      <c r="GHF71"/>
      <c r="GHG71"/>
      <c r="GHH71"/>
      <c r="GHI71"/>
      <c r="GHJ71"/>
      <c r="GHK71"/>
      <c r="GHL71"/>
      <c r="GHM71"/>
      <c r="GHN71"/>
      <c r="GHO71"/>
      <c r="GHP71"/>
      <c r="GHQ71"/>
      <c r="GHR71"/>
      <c r="GHS71"/>
      <c r="GHT71"/>
      <c r="GHU71"/>
      <c r="GHV71"/>
      <c r="GHW71"/>
      <c r="GHX71"/>
      <c r="GHY71"/>
      <c r="GHZ71"/>
      <c r="GIA71"/>
      <c r="GIB71"/>
      <c r="GIC71"/>
      <c r="GID71"/>
      <c r="GIE71"/>
      <c r="GIF71"/>
      <c r="GIG71"/>
      <c r="GIH71"/>
      <c r="GII71"/>
      <c r="GIJ71"/>
      <c r="GIK71"/>
      <c r="GIL71"/>
      <c r="GIM71"/>
      <c r="GIN71"/>
      <c r="GIO71"/>
      <c r="GIP71"/>
      <c r="GIQ71"/>
      <c r="GIR71"/>
      <c r="GIS71"/>
      <c r="GIT71"/>
      <c r="GIU71"/>
      <c r="GIV71"/>
      <c r="GIW71"/>
      <c r="GIX71"/>
      <c r="GIY71"/>
      <c r="GIZ71"/>
      <c r="GJA71"/>
      <c r="GJB71"/>
      <c r="GJC71"/>
      <c r="GJD71"/>
      <c r="GJE71"/>
      <c r="GJF71"/>
      <c r="GJG71"/>
      <c r="GJH71"/>
      <c r="GJI71"/>
      <c r="GJJ71"/>
      <c r="GJK71"/>
      <c r="GJL71"/>
      <c r="GJM71"/>
      <c r="GJN71"/>
      <c r="GJO71"/>
      <c r="GJP71"/>
      <c r="GJQ71"/>
      <c r="GJR71"/>
      <c r="GJS71"/>
      <c r="GJT71"/>
      <c r="GJU71"/>
      <c r="GJV71"/>
      <c r="GJW71"/>
      <c r="GJX71"/>
      <c r="GJY71"/>
      <c r="GJZ71"/>
      <c r="GKA71"/>
      <c r="GKB71"/>
      <c r="GKC71"/>
      <c r="GKD71"/>
      <c r="GKE71"/>
      <c r="GKF71"/>
      <c r="GKG71"/>
      <c r="GKH71"/>
      <c r="GKI71"/>
      <c r="GKJ71"/>
      <c r="GKK71"/>
      <c r="GKL71"/>
      <c r="GKM71"/>
      <c r="GKN71"/>
      <c r="GKO71"/>
      <c r="GKP71"/>
      <c r="GKQ71"/>
      <c r="GKR71"/>
      <c r="GKS71"/>
      <c r="GKT71"/>
      <c r="GKU71"/>
      <c r="GKV71"/>
      <c r="GKW71"/>
      <c r="GKX71"/>
      <c r="GKY71"/>
      <c r="GKZ71"/>
      <c r="GLA71"/>
      <c r="GLB71"/>
      <c r="GLC71"/>
      <c r="GLD71"/>
      <c r="GLE71"/>
      <c r="GLF71"/>
      <c r="GLG71"/>
      <c r="GLH71"/>
      <c r="GLI71"/>
      <c r="GLJ71"/>
      <c r="GLK71"/>
      <c r="GLL71"/>
      <c r="GLM71"/>
      <c r="GLN71"/>
      <c r="GLO71"/>
      <c r="GLP71"/>
      <c r="GLQ71"/>
      <c r="GLR71"/>
      <c r="GLS71"/>
      <c r="GLT71"/>
      <c r="GLU71"/>
      <c r="GLV71"/>
      <c r="GLW71"/>
      <c r="GLX71"/>
      <c r="GLY71"/>
      <c r="GLZ71"/>
      <c r="GMA71"/>
      <c r="GMB71"/>
      <c r="GMC71"/>
      <c r="GMD71"/>
      <c r="GME71"/>
      <c r="GMF71"/>
      <c r="GMG71"/>
      <c r="GMH71"/>
      <c r="GMI71"/>
      <c r="GMJ71"/>
      <c r="GMK71"/>
      <c r="GML71"/>
      <c r="GMM71"/>
      <c r="GMN71"/>
      <c r="GMO71"/>
      <c r="GMP71"/>
      <c r="GMQ71"/>
      <c r="GMR71"/>
      <c r="GMS71"/>
      <c r="GMT71"/>
      <c r="GMU71"/>
      <c r="GMV71"/>
      <c r="GMW71"/>
      <c r="GMX71"/>
      <c r="GMY71"/>
      <c r="GMZ71"/>
      <c r="GNA71"/>
      <c r="GNB71"/>
      <c r="GNC71"/>
      <c r="GND71"/>
      <c r="GNE71"/>
      <c r="GNF71"/>
      <c r="GNG71"/>
      <c r="GNH71"/>
      <c r="GNI71"/>
      <c r="GNJ71"/>
      <c r="GNK71"/>
      <c r="GNL71"/>
      <c r="GNM71"/>
      <c r="GNN71"/>
      <c r="GNO71"/>
      <c r="GNP71"/>
      <c r="GNQ71"/>
      <c r="GNR71"/>
      <c r="GNS71"/>
      <c r="GNT71"/>
      <c r="GNU71"/>
      <c r="GNV71"/>
      <c r="GNW71"/>
      <c r="GNX71"/>
      <c r="GNY71"/>
      <c r="GNZ71"/>
      <c r="GOA71"/>
      <c r="GOB71"/>
      <c r="GOC71"/>
      <c r="GOD71"/>
      <c r="GOE71"/>
      <c r="GOF71"/>
      <c r="GOG71"/>
      <c r="GOH71"/>
      <c r="GOI71"/>
      <c r="GOJ71"/>
      <c r="GOK71"/>
      <c r="GOL71"/>
      <c r="GOM71"/>
      <c r="GON71"/>
      <c r="GOO71"/>
      <c r="GOP71"/>
      <c r="GOQ71"/>
      <c r="GOR71"/>
      <c r="GOS71"/>
      <c r="GOT71"/>
      <c r="GOU71"/>
      <c r="GOV71"/>
      <c r="GOW71"/>
      <c r="GOX71"/>
      <c r="GOY71"/>
      <c r="GOZ71"/>
      <c r="GPA71"/>
      <c r="GPB71"/>
      <c r="GPC71"/>
      <c r="GPD71"/>
      <c r="GPE71"/>
      <c r="GPF71"/>
      <c r="GPG71"/>
      <c r="GPH71"/>
      <c r="GPI71"/>
      <c r="GPJ71"/>
      <c r="GPK71"/>
      <c r="GPL71"/>
      <c r="GPM71"/>
      <c r="GPN71"/>
      <c r="GPO71"/>
      <c r="GPP71"/>
      <c r="GPQ71"/>
      <c r="GPR71"/>
      <c r="GPS71"/>
      <c r="GPT71"/>
      <c r="GPU71"/>
      <c r="GPV71"/>
      <c r="GPW71"/>
      <c r="GPX71"/>
      <c r="GPY71"/>
      <c r="GPZ71"/>
      <c r="GQA71"/>
      <c r="GQB71"/>
      <c r="GQC71"/>
      <c r="GQD71"/>
      <c r="GQE71"/>
      <c r="GQF71"/>
      <c r="GQG71"/>
      <c r="GQH71"/>
      <c r="GQI71"/>
      <c r="GQJ71"/>
      <c r="GQK71"/>
      <c r="GQL71"/>
      <c r="GQM71"/>
      <c r="GQN71"/>
      <c r="GQO71"/>
      <c r="GQP71"/>
      <c r="GQQ71"/>
      <c r="GQR71"/>
      <c r="GQS71"/>
      <c r="GQT71"/>
      <c r="GQU71"/>
      <c r="GQV71"/>
      <c r="GQW71"/>
      <c r="GQX71"/>
      <c r="GQY71"/>
      <c r="GQZ71"/>
      <c r="GRA71"/>
      <c r="GRB71"/>
      <c r="GRC71"/>
      <c r="GRD71"/>
      <c r="GRE71"/>
      <c r="GRF71"/>
      <c r="GRG71"/>
      <c r="GRH71"/>
      <c r="GRI71"/>
      <c r="GRJ71"/>
      <c r="GRK71"/>
      <c r="GRL71"/>
      <c r="GRM71"/>
      <c r="GRN71"/>
      <c r="GRO71"/>
      <c r="GRP71"/>
      <c r="GRQ71"/>
      <c r="GRR71"/>
      <c r="GRS71"/>
      <c r="GRT71"/>
      <c r="GRU71"/>
      <c r="GRV71"/>
      <c r="GRW71"/>
      <c r="GRX71"/>
      <c r="GRY71"/>
      <c r="GRZ71"/>
      <c r="GSA71"/>
      <c r="GSB71"/>
      <c r="GSC71"/>
      <c r="GSD71"/>
      <c r="GSE71"/>
      <c r="GSF71"/>
      <c r="GSG71"/>
      <c r="GSH71"/>
      <c r="GSI71"/>
      <c r="GSJ71"/>
      <c r="GSK71"/>
      <c r="GSL71"/>
      <c r="GSM71"/>
      <c r="GSN71"/>
      <c r="GSO71"/>
      <c r="GSP71"/>
      <c r="GSQ71"/>
      <c r="GSR71"/>
      <c r="GSS71"/>
      <c r="GST71"/>
      <c r="GSU71"/>
      <c r="GSV71"/>
      <c r="GSW71"/>
      <c r="GSX71"/>
      <c r="GSY71"/>
      <c r="GSZ71"/>
      <c r="GTA71"/>
      <c r="GTB71"/>
      <c r="GTC71"/>
      <c r="GTD71"/>
      <c r="GTE71"/>
      <c r="GTF71"/>
      <c r="GTG71"/>
      <c r="GTH71"/>
      <c r="GTI71"/>
      <c r="GTJ71"/>
      <c r="GTK71"/>
      <c r="GTL71"/>
      <c r="GTM71"/>
      <c r="GTN71"/>
      <c r="GTO71"/>
      <c r="GTP71"/>
      <c r="GTQ71"/>
      <c r="GTR71"/>
      <c r="GTS71"/>
      <c r="GTT71"/>
      <c r="GTU71"/>
      <c r="GTV71"/>
      <c r="GTW71"/>
      <c r="GTX71"/>
      <c r="GTY71"/>
      <c r="GTZ71"/>
      <c r="GUA71"/>
      <c r="GUB71"/>
      <c r="GUC71"/>
      <c r="GUD71"/>
      <c r="GUE71"/>
      <c r="GUF71"/>
      <c r="GUG71"/>
      <c r="GUH71"/>
      <c r="GUI71"/>
      <c r="GUJ71"/>
      <c r="GUK71"/>
      <c r="GUL71"/>
      <c r="GUM71"/>
      <c r="GUN71"/>
      <c r="GUO71"/>
      <c r="GUP71"/>
      <c r="GUQ71"/>
      <c r="GUR71"/>
      <c r="GUS71"/>
      <c r="GUT71"/>
      <c r="GUU71"/>
      <c r="GUV71"/>
      <c r="GUW71"/>
      <c r="GUX71"/>
      <c r="GUY71"/>
      <c r="GUZ71"/>
      <c r="GVA71"/>
      <c r="GVB71"/>
      <c r="GVC71"/>
      <c r="GVD71"/>
      <c r="GVE71"/>
      <c r="GVF71"/>
      <c r="GVG71"/>
      <c r="GVH71"/>
      <c r="GVI71"/>
      <c r="GVJ71"/>
      <c r="GVK71"/>
      <c r="GVL71"/>
      <c r="GVM71"/>
      <c r="GVN71"/>
      <c r="GVO71"/>
      <c r="GVP71"/>
      <c r="GVQ71"/>
      <c r="GVR71"/>
      <c r="GVS71"/>
      <c r="GVT71"/>
      <c r="GVU71"/>
      <c r="GVV71"/>
      <c r="GVW71"/>
      <c r="GVX71"/>
      <c r="GVY71"/>
      <c r="GVZ71"/>
      <c r="GWA71"/>
      <c r="GWB71"/>
      <c r="GWC71"/>
      <c r="GWD71"/>
      <c r="GWE71"/>
      <c r="GWF71"/>
      <c r="GWG71"/>
      <c r="GWH71"/>
      <c r="GWI71"/>
      <c r="GWJ71"/>
      <c r="GWK71"/>
      <c r="GWL71"/>
      <c r="GWM71"/>
      <c r="GWN71"/>
      <c r="GWO71"/>
      <c r="GWP71"/>
      <c r="GWQ71"/>
      <c r="GWR71"/>
      <c r="GWS71"/>
      <c r="GWT71"/>
      <c r="GWU71"/>
      <c r="GWV71"/>
      <c r="GWW71"/>
      <c r="GWX71"/>
      <c r="GWY71"/>
      <c r="GWZ71"/>
      <c r="GXA71"/>
      <c r="GXB71"/>
      <c r="GXC71"/>
      <c r="GXD71"/>
      <c r="GXE71"/>
      <c r="GXF71"/>
      <c r="GXG71"/>
      <c r="GXH71"/>
      <c r="GXI71"/>
      <c r="GXJ71"/>
      <c r="GXK71"/>
      <c r="GXL71"/>
      <c r="GXM71"/>
      <c r="GXN71"/>
      <c r="GXO71"/>
      <c r="GXP71"/>
      <c r="GXQ71"/>
      <c r="GXR71"/>
      <c r="GXS71"/>
      <c r="GXT71"/>
      <c r="GXU71"/>
      <c r="GXV71"/>
      <c r="GXW71"/>
      <c r="GXX71"/>
      <c r="GXY71"/>
      <c r="GXZ71"/>
      <c r="GYA71"/>
      <c r="GYB71"/>
      <c r="GYC71"/>
      <c r="GYD71"/>
      <c r="GYE71"/>
      <c r="GYF71"/>
      <c r="GYG71"/>
      <c r="GYH71"/>
      <c r="GYI71"/>
      <c r="GYJ71"/>
      <c r="GYK71"/>
      <c r="GYL71"/>
      <c r="GYM71"/>
      <c r="GYN71"/>
      <c r="GYO71"/>
      <c r="GYP71"/>
      <c r="GYQ71"/>
      <c r="GYR71"/>
      <c r="GYS71"/>
      <c r="GYT71"/>
      <c r="GYU71"/>
      <c r="GYV71"/>
      <c r="GYW71"/>
      <c r="GYX71"/>
      <c r="GYY71"/>
      <c r="GYZ71"/>
      <c r="GZA71"/>
      <c r="GZB71"/>
      <c r="GZC71"/>
      <c r="GZD71"/>
      <c r="GZE71"/>
      <c r="GZF71"/>
      <c r="GZG71"/>
      <c r="GZH71"/>
      <c r="GZI71"/>
      <c r="GZJ71"/>
      <c r="GZK71"/>
      <c r="GZL71"/>
      <c r="GZM71"/>
      <c r="GZN71"/>
      <c r="GZO71"/>
      <c r="GZP71"/>
      <c r="GZQ71"/>
      <c r="GZR71"/>
      <c r="GZS71"/>
      <c r="GZT71"/>
      <c r="GZU71"/>
      <c r="GZV71"/>
      <c r="GZW71"/>
      <c r="GZX71"/>
      <c r="GZY71"/>
      <c r="GZZ71"/>
      <c r="HAA71"/>
      <c r="HAB71"/>
      <c r="HAC71"/>
      <c r="HAD71"/>
      <c r="HAE71"/>
      <c r="HAF71"/>
      <c r="HAG71"/>
      <c r="HAH71"/>
      <c r="HAI71"/>
      <c r="HAJ71"/>
      <c r="HAK71"/>
      <c r="HAL71"/>
      <c r="HAM71"/>
      <c r="HAN71"/>
      <c r="HAO71"/>
      <c r="HAP71"/>
      <c r="HAQ71"/>
      <c r="HAR71"/>
      <c r="HAS71"/>
      <c r="HAT71"/>
      <c r="HAU71"/>
      <c r="HAV71"/>
      <c r="HAW71"/>
      <c r="HAX71"/>
      <c r="HAY71"/>
      <c r="HAZ71"/>
      <c r="HBA71"/>
      <c r="HBB71"/>
      <c r="HBC71"/>
      <c r="HBD71"/>
      <c r="HBE71"/>
      <c r="HBF71"/>
      <c r="HBG71"/>
      <c r="HBH71"/>
      <c r="HBI71"/>
      <c r="HBJ71"/>
      <c r="HBK71"/>
      <c r="HBL71"/>
      <c r="HBM71"/>
      <c r="HBN71"/>
      <c r="HBO71"/>
      <c r="HBP71"/>
      <c r="HBQ71"/>
      <c r="HBR71"/>
      <c r="HBS71"/>
      <c r="HBT71"/>
      <c r="HBU71"/>
      <c r="HBV71"/>
      <c r="HBW71"/>
      <c r="HBX71"/>
      <c r="HBY71"/>
      <c r="HBZ71"/>
      <c r="HCA71"/>
      <c r="HCB71"/>
      <c r="HCC71"/>
      <c r="HCD71"/>
      <c r="HCE71"/>
      <c r="HCF71"/>
      <c r="HCG71"/>
      <c r="HCH71"/>
      <c r="HCI71"/>
      <c r="HCJ71"/>
      <c r="HCK71"/>
      <c r="HCL71"/>
      <c r="HCM71"/>
      <c r="HCN71"/>
      <c r="HCO71"/>
      <c r="HCP71"/>
      <c r="HCQ71"/>
      <c r="HCR71"/>
      <c r="HCS71"/>
      <c r="HCT71"/>
      <c r="HCU71"/>
      <c r="HCV71"/>
      <c r="HCW71"/>
      <c r="HCX71"/>
      <c r="HCY71"/>
      <c r="HCZ71"/>
      <c r="HDA71"/>
      <c r="HDB71"/>
      <c r="HDC71"/>
      <c r="HDD71"/>
      <c r="HDE71"/>
      <c r="HDF71"/>
      <c r="HDG71"/>
      <c r="HDH71"/>
      <c r="HDI71"/>
      <c r="HDJ71"/>
      <c r="HDK71"/>
      <c r="HDL71"/>
      <c r="HDM71"/>
      <c r="HDN71"/>
      <c r="HDO71"/>
      <c r="HDP71"/>
      <c r="HDQ71"/>
      <c r="HDR71"/>
      <c r="HDS71"/>
      <c r="HDT71"/>
      <c r="HDU71"/>
      <c r="HDV71"/>
      <c r="HDW71"/>
      <c r="HDX71"/>
      <c r="HDY71"/>
      <c r="HDZ71"/>
      <c r="HEA71"/>
      <c r="HEB71"/>
      <c r="HEC71"/>
      <c r="HED71"/>
      <c r="HEE71"/>
      <c r="HEF71"/>
      <c r="HEG71"/>
      <c r="HEH71"/>
      <c r="HEI71"/>
      <c r="HEJ71"/>
      <c r="HEK71"/>
      <c r="HEL71"/>
      <c r="HEM71"/>
      <c r="HEN71"/>
      <c r="HEO71"/>
      <c r="HEP71"/>
      <c r="HEQ71"/>
      <c r="HER71"/>
      <c r="HES71"/>
      <c r="HET71"/>
      <c r="HEU71"/>
      <c r="HEV71"/>
      <c r="HEW71"/>
      <c r="HEX71"/>
      <c r="HEY71"/>
      <c r="HEZ71"/>
      <c r="HFA71"/>
      <c r="HFB71"/>
      <c r="HFC71"/>
      <c r="HFD71"/>
      <c r="HFE71"/>
      <c r="HFF71"/>
      <c r="HFG71"/>
      <c r="HFH71"/>
      <c r="HFI71"/>
      <c r="HFJ71"/>
      <c r="HFK71"/>
      <c r="HFL71"/>
      <c r="HFM71"/>
      <c r="HFN71"/>
      <c r="HFO71"/>
      <c r="HFP71"/>
      <c r="HFQ71"/>
      <c r="HFR71"/>
      <c r="HFS71"/>
      <c r="HFT71"/>
      <c r="HFU71"/>
      <c r="HFV71"/>
      <c r="HFW71"/>
      <c r="HFX71"/>
      <c r="HFY71"/>
      <c r="HFZ71"/>
      <c r="HGA71"/>
      <c r="HGB71"/>
      <c r="HGC71"/>
      <c r="HGD71"/>
      <c r="HGE71"/>
      <c r="HGF71"/>
      <c r="HGG71"/>
      <c r="HGH71"/>
      <c r="HGI71"/>
      <c r="HGJ71"/>
      <c r="HGK71"/>
      <c r="HGL71"/>
      <c r="HGM71"/>
      <c r="HGN71"/>
      <c r="HGO71"/>
      <c r="HGP71"/>
      <c r="HGQ71"/>
      <c r="HGR71"/>
      <c r="HGS71"/>
      <c r="HGT71"/>
      <c r="HGU71"/>
      <c r="HGV71"/>
      <c r="HGW71"/>
      <c r="HGX71"/>
      <c r="HGY71"/>
      <c r="HGZ71"/>
      <c r="HHA71"/>
      <c r="HHB71"/>
      <c r="HHC71"/>
      <c r="HHD71"/>
      <c r="HHE71"/>
      <c r="HHF71"/>
      <c r="HHG71"/>
      <c r="HHH71"/>
      <c r="HHI71"/>
      <c r="HHJ71"/>
      <c r="HHK71"/>
      <c r="HHL71"/>
      <c r="HHM71"/>
      <c r="HHN71"/>
      <c r="HHO71"/>
      <c r="HHP71"/>
      <c r="HHQ71"/>
      <c r="HHR71"/>
      <c r="HHS71"/>
      <c r="HHT71"/>
      <c r="HHU71"/>
      <c r="HHV71"/>
      <c r="HHW71"/>
      <c r="HHX71"/>
      <c r="HHY71"/>
      <c r="HHZ71"/>
      <c r="HIA71"/>
      <c r="HIB71"/>
      <c r="HIC71"/>
      <c r="HID71"/>
      <c r="HIE71"/>
      <c r="HIF71"/>
      <c r="HIG71"/>
      <c r="HIH71"/>
      <c r="HII71"/>
      <c r="HIJ71"/>
      <c r="HIK71"/>
      <c r="HIL71"/>
      <c r="HIM71"/>
      <c r="HIN71"/>
      <c r="HIO71"/>
      <c r="HIP71"/>
      <c r="HIQ71"/>
      <c r="HIR71"/>
      <c r="HIS71"/>
      <c r="HIT71"/>
      <c r="HIU71"/>
      <c r="HIV71"/>
      <c r="HIW71"/>
      <c r="HIX71"/>
      <c r="HIY71"/>
      <c r="HIZ71"/>
      <c r="HJA71"/>
      <c r="HJB71"/>
      <c r="HJC71"/>
      <c r="HJD71"/>
      <c r="HJE71"/>
      <c r="HJF71"/>
      <c r="HJG71"/>
      <c r="HJH71"/>
      <c r="HJI71"/>
      <c r="HJJ71"/>
      <c r="HJK71"/>
      <c r="HJL71"/>
      <c r="HJM71"/>
      <c r="HJN71"/>
      <c r="HJO71"/>
      <c r="HJP71"/>
      <c r="HJQ71"/>
      <c r="HJR71"/>
      <c r="HJS71"/>
      <c r="HJT71"/>
      <c r="HJU71"/>
      <c r="HJV71"/>
      <c r="HJW71"/>
      <c r="HJX71"/>
      <c r="HJY71"/>
      <c r="HJZ71"/>
      <c r="HKA71"/>
      <c r="HKB71"/>
      <c r="HKC71"/>
      <c r="HKD71"/>
      <c r="HKE71"/>
      <c r="HKF71"/>
      <c r="HKG71"/>
      <c r="HKH71"/>
      <c r="HKI71"/>
      <c r="HKJ71"/>
      <c r="HKK71"/>
      <c r="HKL71"/>
      <c r="HKM71"/>
      <c r="HKN71"/>
      <c r="HKO71"/>
      <c r="HKP71"/>
      <c r="HKQ71"/>
      <c r="HKR71"/>
      <c r="HKS71"/>
      <c r="HKT71"/>
      <c r="HKU71"/>
      <c r="HKV71"/>
      <c r="HKW71"/>
      <c r="HKX71"/>
      <c r="HKY71"/>
      <c r="HKZ71"/>
      <c r="HLA71"/>
      <c r="HLB71"/>
      <c r="HLC71"/>
      <c r="HLD71"/>
      <c r="HLE71"/>
      <c r="HLF71"/>
      <c r="HLG71"/>
      <c r="HLH71"/>
      <c r="HLI71"/>
      <c r="HLJ71"/>
      <c r="HLK71"/>
      <c r="HLL71"/>
      <c r="HLM71"/>
      <c r="HLN71"/>
      <c r="HLO71"/>
      <c r="HLP71"/>
      <c r="HLQ71"/>
      <c r="HLR71"/>
      <c r="HLS71"/>
      <c r="HLT71"/>
      <c r="HLU71"/>
      <c r="HLV71"/>
      <c r="HLW71"/>
      <c r="HLX71"/>
      <c r="HLY71"/>
      <c r="HLZ71"/>
      <c r="HMA71"/>
      <c r="HMB71"/>
      <c r="HMC71"/>
      <c r="HMD71"/>
      <c r="HME71"/>
      <c r="HMF71"/>
      <c r="HMG71"/>
      <c r="HMH71"/>
      <c r="HMI71"/>
      <c r="HMJ71"/>
      <c r="HMK71"/>
      <c r="HML71"/>
      <c r="HMM71"/>
      <c r="HMN71"/>
      <c r="HMO71"/>
      <c r="HMP71"/>
      <c r="HMQ71"/>
      <c r="HMR71"/>
      <c r="HMS71"/>
      <c r="HMT71"/>
      <c r="HMU71"/>
      <c r="HMV71"/>
      <c r="HMW71"/>
      <c r="HMX71"/>
      <c r="HMY71"/>
      <c r="HMZ71"/>
      <c r="HNA71"/>
      <c r="HNB71"/>
      <c r="HNC71"/>
      <c r="HND71"/>
      <c r="HNE71"/>
      <c r="HNF71"/>
      <c r="HNG71"/>
      <c r="HNH71"/>
      <c r="HNI71"/>
      <c r="HNJ71"/>
      <c r="HNK71"/>
      <c r="HNL71"/>
      <c r="HNM71"/>
      <c r="HNN71"/>
      <c r="HNO71"/>
      <c r="HNP71"/>
      <c r="HNQ71"/>
      <c r="HNR71"/>
      <c r="HNS71"/>
      <c r="HNT71"/>
      <c r="HNU71"/>
      <c r="HNV71"/>
      <c r="HNW71"/>
      <c r="HNX71"/>
      <c r="HNY71"/>
      <c r="HNZ71"/>
      <c r="HOA71"/>
      <c r="HOB71"/>
      <c r="HOC71"/>
      <c r="HOD71"/>
      <c r="HOE71"/>
      <c r="HOF71"/>
      <c r="HOG71"/>
      <c r="HOH71"/>
      <c r="HOI71"/>
      <c r="HOJ71"/>
      <c r="HOK71"/>
      <c r="HOL71"/>
      <c r="HOM71"/>
      <c r="HON71"/>
      <c r="HOO71"/>
      <c r="HOP71"/>
      <c r="HOQ71"/>
      <c r="HOR71"/>
      <c r="HOS71"/>
      <c r="HOT71"/>
      <c r="HOU71"/>
      <c r="HOV71"/>
      <c r="HOW71"/>
      <c r="HOX71"/>
      <c r="HOY71"/>
      <c r="HOZ71"/>
      <c r="HPA71"/>
      <c r="HPB71"/>
      <c r="HPC71"/>
      <c r="HPD71"/>
      <c r="HPE71"/>
      <c r="HPF71"/>
      <c r="HPG71"/>
      <c r="HPH71"/>
      <c r="HPI71"/>
      <c r="HPJ71"/>
      <c r="HPK71"/>
      <c r="HPL71"/>
      <c r="HPM71"/>
      <c r="HPN71"/>
      <c r="HPO71"/>
      <c r="HPP71"/>
      <c r="HPQ71"/>
      <c r="HPR71"/>
      <c r="HPS71"/>
      <c r="HPT71"/>
      <c r="HPU71"/>
      <c r="HPV71"/>
      <c r="HPW71"/>
      <c r="HPX71"/>
      <c r="HPY71"/>
      <c r="HPZ71"/>
      <c r="HQA71"/>
      <c r="HQB71"/>
      <c r="HQC71"/>
      <c r="HQD71"/>
      <c r="HQE71"/>
      <c r="HQF71"/>
      <c r="HQG71"/>
      <c r="HQH71"/>
      <c r="HQI71"/>
      <c r="HQJ71"/>
      <c r="HQK71"/>
      <c r="HQL71"/>
      <c r="HQM71"/>
      <c r="HQN71"/>
      <c r="HQO71"/>
      <c r="HQP71"/>
      <c r="HQQ71"/>
      <c r="HQR71"/>
      <c r="HQS71"/>
      <c r="HQT71"/>
      <c r="HQU71"/>
      <c r="HQV71"/>
      <c r="HQW71"/>
      <c r="HQX71"/>
      <c r="HQY71"/>
      <c r="HQZ71"/>
      <c r="HRA71"/>
      <c r="HRB71"/>
      <c r="HRC71"/>
      <c r="HRD71"/>
      <c r="HRE71"/>
      <c r="HRF71"/>
      <c r="HRG71"/>
      <c r="HRH71"/>
      <c r="HRI71"/>
      <c r="HRJ71"/>
      <c r="HRK71"/>
      <c r="HRL71"/>
      <c r="HRM71"/>
      <c r="HRN71"/>
      <c r="HRO71"/>
      <c r="HRP71"/>
      <c r="HRQ71"/>
      <c r="HRR71"/>
      <c r="HRS71"/>
      <c r="HRT71"/>
      <c r="HRU71"/>
      <c r="HRV71"/>
      <c r="HRW71"/>
      <c r="HRX71"/>
      <c r="HRY71"/>
      <c r="HRZ71"/>
      <c r="HSA71"/>
      <c r="HSB71"/>
      <c r="HSC71"/>
      <c r="HSD71"/>
      <c r="HSE71"/>
      <c r="HSF71"/>
      <c r="HSG71"/>
      <c r="HSH71"/>
      <c r="HSI71"/>
      <c r="HSJ71"/>
      <c r="HSK71"/>
      <c r="HSL71"/>
      <c r="HSM71"/>
      <c r="HSN71"/>
      <c r="HSO71"/>
      <c r="HSP71"/>
      <c r="HSQ71"/>
      <c r="HSR71"/>
      <c r="HSS71"/>
      <c r="HST71"/>
      <c r="HSU71"/>
      <c r="HSV71"/>
      <c r="HSW71"/>
      <c r="HSX71"/>
      <c r="HSY71"/>
      <c r="HSZ71"/>
      <c r="HTA71"/>
      <c r="HTB71"/>
      <c r="HTC71"/>
      <c r="HTD71"/>
      <c r="HTE71"/>
      <c r="HTF71"/>
      <c r="HTG71"/>
      <c r="HTH71"/>
      <c r="HTI71"/>
      <c r="HTJ71"/>
      <c r="HTK71"/>
      <c r="HTL71"/>
      <c r="HTM71"/>
      <c r="HTN71"/>
      <c r="HTO71"/>
      <c r="HTP71"/>
      <c r="HTQ71"/>
      <c r="HTR71"/>
      <c r="HTS71"/>
      <c r="HTT71"/>
      <c r="HTU71"/>
      <c r="HTV71"/>
      <c r="HTW71"/>
      <c r="HTX71"/>
      <c r="HTY71"/>
      <c r="HTZ71"/>
      <c r="HUA71"/>
      <c r="HUB71"/>
      <c r="HUC71"/>
      <c r="HUD71"/>
      <c r="HUE71"/>
      <c r="HUF71"/>
      <c r="HUG71"/>
      <c r="HUH71"/>
      <c r="HUI71"/>
      <c r="HUJ71"/>
      <c r="HUK71"/>
      <c r="HUL71"/>
      <c r="HUM71"/>
      <c r="HUN71"/>
      <c r="HUO71"/>
      <c r="HUP71"/>
      <c r="HUQ71"/>
      <c r="HUR71"/>
      <c r="HUS71"/>
      <c r="HUT71"/>
      <c r="HUU71"/>
      <c r="HUV71"/>
      <c r="HUW71"/>
      <c r="HUX71"/>
      <c r="HUY71"/>
      <c r="HUZ71"/>
      <c r="HVA71"/>
      <c r="HVB71"/>
      <c r="HVC71"/>
      <c r="HVD71"/>
      <c r="HVE71"/>
      <c r="HVF71"/>
      <c r="HVG71"/>
      <c r="HVH71"/>
      <c r="HVI71"/>
      <c r="HVJ71"/>
      <c r="HVK71"/>
      <c r="HVL71"/>
      <c r="HVM71"/>
      <c r="HVN71"/>
      <c r="HVO71"/>
      <c r="HVP71"/>
      <c r="HVQ71"/>
      <c r="HVR71"/>
      <c r="HVS71"/>
      <c r="HVT71"/>
      <c r="HVU71"/>
      <c r="HVV71"/>
      <c r="HVW71"/>
      <c r="HVX71"/>
      <c r="HVY71"/>
      <c r="HVZ71"/>
      <c r="HWA71"/>
      <c r="HWB71"/>
      <c r="HWC71"/>
      <c r="HWD71"/>
      <c r="HWE71"/>
      <c r="HWF71"/>
      <c r="HWG71"/>
      <c r="HWH71"/>
      <c r="HWI71"/>
      <c r="HWJ71"/>
      <c r="HWK71"/>
      <c r="HWL71"/>
      <c r="HWM71"/>
      <c r="HWN71"/>
      <c r="HWO71"/>
      <c r="HWP71"/>
      <c r="HWQ71"/>
      <c r="HWR71"/>
      <c r="HWS71"/>
      <c r="HWT71"/>
      <c r="HWU71"/>
      <c r="HWV71"/>
      <c r="HWW71"/>
      <c r="HWX71"/>
      <c r="HWY71"/>
      <c r="HWZ71"/>
      <c r="HXA71"/>
      <c r="HXB71"/>
      <c r="HXC71"/>
      <c r="HXD71"/>
      <c r="HXE71"/>
      <c r="HXF71"/>
      <c r="HXG71"/>
      <c r="HXH71"/>
      <c r="HXI71"/>
      <c r="HXJ71"/>
      <c r="HXK71"/>
      <c r="HXL71"/>
      <c r="HXM71"/>
      <c r="HXN71"/>
      <c r="HXO71"/>
      <c r="HXP71"/>
      <c r="HXQ71"/>
      <c r="HXR71"/>
      <c r="HXS71"/>
      <c r="HXT71"/>
      <c r="HXU71"/>
      <c r="HXV71"/>
      <c r="HXW71"/>
      <c r="HXX71"/>
      <c r="HXY71"/>
      <c r="HXZ71"/>
      <c r="HYA71"/>
      <c r="HYB71"/>
      <c r="HYC71"/>
      <c r="HYD71"/>
      <c r="HYE71"/>
      <c r="HYF71"/>
      <c r="HYG71"/>
      <c r="HYH71"/>
      <c r="HYI71"/>
      <c r="HYJ71"/>
      <c r="HYK71"/>
      <c r="HYL71"/>
      <c r="HYM71"/>
      <c r="HYN71"/>
      <c r="HYO71"/>
      <c r="HYP71"/>
      <c r="HYQ71"/>
      <c r="HYR71"/>
      <c r="HYS71"/>
      <c r="HYT71"/>
      <c r="HYU71"/>
      <c r="HYV71"/>
      <c r="HYW71"/>
      <c r="HYX71"/>
      <c r="HYY71"/>
      <c r="HYZ71"/>
      <c r="HZA71"/>
      <c r="HZB71"/>
      <c r="HZC71"/>
      <c r="HZD71"/>
      <c r="HZE71"/>
      <c r="HZF71"/>
      <c r="HZG71"/>
      <c r="HZH71"/>
      <c r="HZI71"/>
      <c r="HZJ71"/>
      <c r="HZK71"/>
      <c r="HZL71"/>
      <c r="HZM71"/>
      <c r="HZN71"/>
      <c r="HZO71"/>
      <c r="HZP71"/>
      <c r="HZQ71"/>
      <c r="HZR71"/>
      <c r="HZS71"/>
      <c r="HZT71"/>
      <c r="HZU71"/>
      <c r="HZV71"/>
      <c r="HZW71"/>
      <c r="HZX71"/>
      <c r="HZY71"/>
      <c r="HZZ71"/>
      <c r="IAA71"/>
      <c r="IAB71"/>
      <c r="IAC71"/>
      <c r="IAD71"/>
      <c r="IAE71"/>
      <c r="IAF71"/>
      <c r="IAG71"/>
      <c r="IAH71"/>
      <c r="IAI71"/>
      <c r="IAJ71"/>
      <c r="IAK71"/>
      <c r="IAL71"/>
      <c r="IAM71"/>
      <c r="IAN71"/>
      <c r="IAO71"/>
      <c r="IAP71"/>
      <c r="IAQ71"/>
      <c r="IAR71"/>
      <c r="IAS71"/>
      <c r="IAT71"/>
      <c r="IAU71"/>
      <c r="IAV71"/>
      <c r="IAW71"/>
      <c r="IAX71"/>
      <c r="IAY71"/>
      <c r="IAZ71"/>
      <c r="IBA71"/>
      <c r="IBB71"/>
      <c r="IBC71"/>
      <c r="IBD71"/>
      <c r="IBE71"/>
      <c r="IBF71"/>
      <c r="IBG71"/>
      <c r="IBH71"/>
      <c r="IBI71"/>
      <c r="IBJ71"/>
      <c r="IBK71"/>
      <c r="IBL71"/>
      <c r="IBM71"/>
      <c r="IBN71"/>
      <c r="IBO71"/>
      <c r="IBP71"/>
      <c r="IBQ71"/>
      <c r="IBR71"/>
      <c r="IBS71"/>
      <c r="IBT71"/>
      <c r="IBU71"/>
      <c r="IBV71"/>
      <c r="IBW71"/>
      <c r="IBX71"/>
      <c r="IBY71"/>
      <c r="IBZ71"/>
      <c r="ICA71"/>
      <c r="ICB71"/>
      <c r="ICC71"/>
      <c r="ICD71"/>
      <c r="ICE71"/>
      <c r="ICF71"/>
      <c r="ICG71"/>
      <c r="ICH71"/>
      <c r="ICI71"/>
      <c r="ICJ71"/>
      <c r="ICK71"/>
      <c r="ICL71"/>
      <c r="ICM71"/>
      <c r="ICN71"/>
      <c r="ICO71"/>
      <c r="ICP71"/>
      <c r="ICQ71"/>
      <c r="ICR71"/>
      <c r="ICS71"/>
      <c r="ICT71"/>
      <c r="ICU71"/>
      <c r="ICV71"/>
      <c r="ICW71"/>
      <c r="ICX71"/>
      <c r="ICY71"/>
      <c r="ICZ71"/>
      <c r="IDA71"/>
      <c r="IDB71"/>
      <c r="IDC71"/>
      <c r="IDD71"/>
      <c r="IDE71"/>
      <c r="IDF71"/>
      <c r="IDG71"/>
      <c r="IDH71"/>
      <c r="IDI71"/>
      <c r="IDJ71"/>
      <c r="IDK71"/>
      <c r="IDL71"/>
      <c r="IDM71"/>
      <c r="IDN71"/>
      <c r="IDO71"/>
      <c r="IDP71"/>
      <c r="IDQ71"/>
      <c r="IDR71"/>
      <c r="IDS71"/>
      <c r="IDT71"/>
      <c r="IDU71"/>
      <c r="IDV71"/>
      <c r="IDW71"/>
      <c r="IDX71"/>
      <c r="IDY71"/>
      <c r="IDZ71"/>
      <c r="IEA71"/>
      <c r="IEB71"/>
      <c r="IEC71"/>
      <c r="IED71"/>
      <c r="IEE71"/>
      <c r="IEF71"/>
      <c r="IEG71"/>
      <c r="IEH71"/>
      <c r="IEI71"/>
      <c r="IEJ71"/>
      <c r="IEK71"/>
      <c r="IEL71"/>
      <c r="IEM71"/>
      <c r="IEN71"/>
      <c r="IEO71"/>
      <c r="IEP71"/>
      <c r="IEQ71"/>
      <c r="IER71"/>
      <c r="IES71"/>
      <c r="IET71"/>
      <c r="IEU71"/>
      <c r="IEV71"/>
      <c r="IEW71"/>
      <c r="IEX71"/>
      <c r="IEY71"/>
      <c r="IEZ71"/>
      <c r="IFA71"/>
      <c r="IFB71"/>
      <c r="IFC71"/>
      <c r="IFD71"/>
      <c r="IFE71"/>
      <c r="IFF71"/>
      <c r="IFG71"/>
      <c r="IFH71"/>
      <c r="IFI71"/>
      <c r="IFJ71"/>
      <c r="IFK71"/>
      <c r="IFL71"/>
      <c r="IFM71"/>
      <c r="IFN71"/>
      <c r="IFO71"/>
      <c r="IFP71"/>
      <c r="IFQ71"/>
      <c r="IFR71"/>
      <c r="IFS71"/>
      <c r="IFT71"/>
      <c r="IFU71"/>
      <c r="IFV71"/>
      <c r="IFW71"/>
      <c r="IFX71"/>
      <c r="IFY71"/>
      <c r="IFZ71"/>
      <c r="IGA71"/>
      <c r="IGB71"/>
      <c r="IGC71"/>
      <c r="IGD71"/>
      <c r="IGE71"/>
      <c r="IGF71"/>
      <c r="IGG71"/>
      <c r="IGH71"/>
      <c r="IGI71"/>
      <c r="IGJ71"/>
      <c r="IGK71"/>
      <c r="IGL71"/>
      <c r="IGM71"/>
      <c r="IGN71"/>
      <c r="IGO71"/>
      <c r="IGP71"/>
      <c r="IGQ71"/>
      <c r="IGR71"/>
      <c r="IGS71"/>
      <c r="IGT71"/>
      <c r="IGU71"/>
      <c r="IGV71"/>
      <c r="IGW71"/>
      <c r="IGX71"/>
      <c r="IGY71"/>
      <c r="IGZ71"/>
      <c r="IHA71"/>
      <c r="IHB71"/>
      <c r="IHC71"/>
      <c r="IHD71"/>
      <c r="IHE71"/>
      <c r="IHF71"/>
      <c r="IHG71"/>
      <c r="IHH71"/>
      <c r="IHI71"/>
      <c r="IHJ71"/>
      <c r="IHK71"/>
      <c r="IHL71"/>
      <c r="IHM71"/>
      <c r="IHN71"/>
      <c r="IHO71"/>
      <c r="IHP71"/>
      <c r="IHQ71"/>
      <c r="IHR71"/>
      <c r="IHS71"/>
      <c r="IHT71"/>
      <c r="IHU71"/>
      <c r="IHV71"/>
      <c r="IHW71"/>
      <c r="IHX71"/>
      <c r="IHY71"/>
      <c r="IHZ71"/>
      <c r="IIA71"/>
      <c r="IIB71"/>
      <c r="IIC71"/>
      <c r="IID71"/>
      <c r="IIE71"/>
      <c r="IIF71"/>
      <c r="IIG71"/>
      <c r="IIH71"/>
      <c r="III71"/>
      <c r="IIJ71"/>
      <c r="IIK71"/>
      <c r="IIL71"/>
      <c r="IIM71"/>
      <c r="IIN71"/>
      <c r="IIO71"/>
      <c r="IIP71"/>
      <c r="IIQ71"/>
      <c r="IIR71"/>
      <c r="IIS71"/>
      <c r="IIT71"/>
      <c r="IIU71"/>
      <c r="IIV71"/>
      <c r="IIW71"/>
      <c r="IIX71"/>
      <c r="IIY71"/>
      <c r="IIZ71"/>
      <c r="IJA71"/>
      <c r="IJB71"/>
      <c r="IJC71"/>
      <c r="IJD71"/>
      <c r="IJE71"/>
      <c r="IJF71"/>
      <c r="IJG71"/>
      <c r="IJH71"/>
      <c r="IJI71"/>
      <c r="IJJ71"/>
      <c r="IJK71"/>
      <c r="IJL71"/>
      <c r="IJM71"/>
      <c r="IJN71"/>
      <c r="IJO71"/>
      <c r="IJP71"/>
      <c r="IJQ71"/>
      <c r="IJR71"/>
      <c r="IJS71"/>
      <c r="IJT71"/>
      <c r="IJU71"/>
      <c r="IJV71"/>
      <c r="IJW71"/>
      <c r="IJX71"/>
      <c r="IJY71"/>
      <c r="IJZ71"/>
      <c r="IKA71"/>
      <c r="IKB71"/>
      <c r="IKC71"/>
      <c r="IKD71"/>
      <c r="IKE71"/>
      <c r="IKF71"/>
      <c r="IKG71"/>
      <c r="IKH71"/>
      <c r="IKI71"/>
      <c r="IKJ71"/>
      <c r="IKK71"/>
      <c r="IKL71"/>
      <c r="IKM71"/>
      <c r="IKN71"/>
      <c r="IKO71"/>
      <c r="IKP71"/>
      <c r="IKQ71"/>
      <c r="IKR71"/>
      <c r="IKS71"/>
      <c r="IKT71"/>
      <c r="IKU71"/>
      <c r="IKV71"/>
      <c r="IKW71"/>
      <c r="IKX71"/>
      <c r="IKY71"/>
      <c r="IKZ71"/>
      <c r="ILA71"/>
      <c r="ILB71"/>
      <c r="ILC71"/>
      <c r="ILD71"/>
      <c r="ILE71"/>
      <c r="ILF71"/>
      <c r="ILG71"/>
      <c r="ILH71"/>
      <c r="ILI71"/>
      <c r="ILJ71"/>
      <c r="ILK71"/>
      <c r="ILL71"/>
      <c r="ILM71"/>
      <c r="ILN71"/>
      <c r="ILO71"/>
      <c r="ILP71"/>
      <c r="ILQ71"/>
      <c r="ILR71"/>
      <c r="ILS71"/>
      <c r="ILT71"/>
      <c r="ILU71"/>
      <c r="ILV71"/>
      <c r="ILW71"/>
      <c r="ILX71"/>
      <c r="ILY71"/>
      <c r="ILZ71"/>
      <c r="IMA71"/>
      <c r="IMB71"/>
      <c r="IMC71"/>
      <c r="IMD71"/>
      <c r="IME71"/>
      <c r="IMF71"/>
      <c r="IMG71"/>
      <c r="IMH71"/>
      <c r="IMI71"/>
      <c r="IMJ71"/>
      <c r="IMK71"/>
      <c r="IML71"/>
      <c r="IMM71"/>
      <c r="IMN71"/>
      <c r="IMO71"/>
      <c r="IMP71"/>
      <c r="IMQ71"/>
      <c r="IMR71"/>
      <c r="IMS71"/>
      <c r="IMT71"/>
      <c r="IMU71"/>
      <c r="IMV71"/>
      <c r="IMW71"/>
      <c r="IMX71"/>
      <c r="IMY71"/>
      <c r="IMZ71"/>
      <c r="INA71"/>
      <c r="INB71"/>
      <c r="INC71"/>
      <c r="IND71"/>
      <c r="INE71"/>
      <c r="INF71"/>
      <c r="ING71"/>
      <c r="INH71"/>
      <c r="INI71"/>
      <c r="INJ71"/>
      <c r="INK71"/>
      <c r="INL71"/>
      <c r="INM71"/>
      <c r="INN71"/>
      <c r="INO71"/>
      <c r="INP71"/>
      <c r="INQ71"/>
      <c r="INR71"/>
      <c r="INS71"/>
      <c r="INT71"/>
      <c r="INU71"/>
      <c r="INV71"/>
      <c r="INW71"/>
      <c r="INX71"/>
      <c r="INY71"/>
      <c r="INZ71"/>
      <c r="IOA71"/>
      <c r="IOB71"/>
      <c r="IOC71"/>
      <c r="IOD71"/>
      <c r="IOE71"/>
      <c r="IOF71"/>
      <c r="IOG71"/>
      <c r="IOH71"/>
      <c r="IOI71"/>
      <c r="IOJ71"/>
      <c r="IOK71"/>
      <c r="IOL71"/>
      <c r="IOM71"/>
      <c r="ION71"/>
      <c r="IOO71"/>
      <c r="IOP71"/>
      <c r="IOQ71"/>
      <c r="IOR71"/>
      <c r="IOS71"/>
      <c r="IOT71"/>
      <c r="IOU71"/>
      <c r="IOV71"/>
      <c r="IOW71"/>
      <c r="IOX71"/>
      <c r="IOY71"/>
      <c r="IOZ71"/>
      <c r="IPA71"/>
      <c r="IPB71"/>
      <c r="IPC71"/>
      <c r="IPD71"/>
      <c r="IPE71"/>
      <c r="IPF71"/>
      <c r="IPG71"/>
      <c r="IPH71"/>
      <c r="IPI71"/>
      <c r="IPJ71"/>
      <c r="IPK71"/>
      <c r="IPL71"/>
      <c r="IPM71"/>
      <c r="IPN71"/>
      <c r="IPO71"/>
      <c r="IPP71"/>
      <c r="IPQ71"/>
      <c r="IPR71"/>
      <c r="IPS71"/>
      <c r="IPT71"/>
      <c r="IPU71"/>
      <c r="IPV71"/>
      <c r="IPW71"/>
      <c r="IPX71"/>
      <c r="IPY71"/>
      <c r="IPZ71"/>
      <c r="IQA71"/>
      <c r="IQB71"/>
      <c r="IQC71"/>
      <c r="IQD71"/>
      <c r="IQE71"/>
      <c r="IQF71"/>
      <c r="IQG71"/>
      <c r="IQH71"/>
      <c r="IQI71"/>
      <c r="IQJ71"/>
      <c r="IQK71"/>
      <c r="IQL71"/>
      <c r="IQM71"/>
      <c r="IQN71"/>
      <c r="IQO71"/>
      <c r="IQP71"/>
      <c r="IQQ71"/>
      <c r="IQR71"/>
      <c r="IQS71"/>
      <c r="IQT71"/>
      <c r="IQU71"/>
      <c r="IQV71"/>
      <c r="IQW71"/>
      <c r="IQX71"/>
      <c r="IQY71"/>
      <c r="IQZ71"/>
      <c r="IRA71"/>
      <c r="IRB71"/>
      <c r="IRC71"/>
      <c r="IRD71"/>
      <c r="IRE71"/>
      <c r="IRF71"/>
      <c r="IRG71"/>
      <c r="IRH71"/>
      <c r="IRI71"/>
      <c r="IRJ71"/>
      <c r="IRK71"/>
      <c r="IRL71"/>
      <c r="IRM71"/>
      <c r="IRN71"/>
      <c r="IRO71"/>
      <c r="IRP71"/>
      <c r="IRQ71"/>
      <c r="IRR71"/>
      <c r="IRS71"/>
      <c r="IRT71"/>
      <c r="IRU71"/>
      <c r="IRV71"/>
      <c r="IRW71"/>
      <c r="IRX71"/>
      <c r="IRY71"/>
      <c r="IRZ71"/>
      <c r="ISA71"/>
      <c r="ISB71"/>
      <c r="ISC71"/>
      <c r="ISD71"/>
      <c r="ISE71"/>
      <c r="ISF71"/>
      <c r="ISG71"/>
      <c r="ISH71"/>
      <c r="ISI71"/>
      <c r="ISJ71"/>
      <c r="ISK71"/>
      <c r="ISL71"/>
      <c r="ISM71"/>
      <c r="ISN71"/>
      <c r="ISO71"/>
      <c r="ISP71"/>
      <c r="ISQ71"/>
      <c r="ISR71"/>
      <c r="ISS71"/>
      <c r="IST71"/>
      <c r="ISU71"/>
      <c r="ISV71"/>
      <c r="ISW71"/>
      <c r="ISX71"/>
      <c r="ISY71"/>
      <c r="ISZ71"/>
      <c r="ITA71"/>
      <c r="ITB71"/>
      <c r="ITC71"/>
      <c r="ITD71"/>
      <c r="ITE71"/>
      <c r="ITF71"/>
      <c r="ITG71"/>
      <c r="ITH71"/>
      <c r="ITI71"/>
      <c r="ITJ71"/>
      <c r="ITK71"/>
      <c r="ITL71"/>
      <c r="ITM71"/>
      <c r="ITN71"/>
      <c r="ITO71"/>
      <c r="ITP71"/>
      <c r="ITQ71"/>
      <c r="ITR71"/>
      <c r="ITS71"/>
      <c r="ITT71"/>
      <c r="ITU71"/>
      <c r="ITV71"/>
      <c r="ITW71"/>
      <c r="ITX71"/>
      <c r="ITY71"/>
      <c r="ITZ71"/>
      <c r="IUA71"/>
      <c r="IUB71"/>
      <c r="IUC71"/>
      <c r="IUD71"/>
      <c r="IUE71"/>
      <c r="IUF71"/>
      <c r="IUG71"/>
      <c r="IUH71"/>
      <c r="IUI71"/>
      <c r="IUJ71"/>
      <c r="IUK71"/>
      <c r="IUL71"/>
      <c r="IUM71"/>
      <c r="IUN71"/>
      <c r="IUO71"/>
      <c r="IUP71"/>
      <c r="IUQ71"/>
      <c r="IUR71"/>
      <c r="IUS71"/>
      <c r="IUT71"/>
      <c r="IUU71"/>
      <c r="IUV71"/>
      <c r="IUW71"/>
      <c r="IUX71"/>
      <c r="IUY71"/>
      <c r="IUZ71"/>
      <c r="IVA71"/>
      <c r="IVB71"/>
      <c r="IVC71"/>
      <c r="IVD71"/>
      <c r="IVE71"/>
      <c r="IVF71"/>
      <c r="IVG71"/>
      <c r="IVH71"/>
      <c r="IVI71"/>
      <c r="IVJ71"/>
      <c r="IVK71"/>
      <c r="IVL71"/>
      <c r="IVM71"/>
      <c r="IVN71"/>
      <c r="IVO71"/>
      <c r="IVP71"/>
      <c r="IVQ71"/>
      <c r="IVR71"/>
      <c r="IVS71"/>
      <c r="IVT71"/>
      <c r="IVU71"/>
      <c r="IVV71"/>
      <c r="IVW71"/>
      <c r="IVX71"/>
      <c r="IVY71"/>
      <c r="IVZ71"/>
      <c r="IWA71"/>
      <c r="IWB71"/>
      <c r="IWC71"/>
      <c r="IWD71"/>
      <c r="IWE71"/>
      <c r="IWF71"/>
      <c r="IWG71"/>
      <c r="IWH71"/>
      <c r="IWI71"/>
      <c r="IWJ71"/>
      <c r="IWK71"/>
      <c r="IWL71"/>
      <c r="IWM71"/>
      <c r="IWN71"/>
      <c r="IWO71"/>
      <c r="IWP71"/>
      <c r="IWQ71"/>
      <c r="IWR71"/>
      <c r="IWS71"/>
      <c r="IWT71"/>
      <c r="IWU71"/>
      <c r="IWV71"/>
      <c r="IWW71"/>
      <c r="IWX71"/>
      <c r="IWY71"/>
      <c r="IWZ71"/>
      <c r="IXA71"/>
      <c r="IXB71"/>
      <c r="IXC71"/>
      <c r="IXD71"/>
      <c r="IXE71"/>
      <c r="IXF71"/>
      <c r="IXG71"/>
      <c r="IXH71"/>
      <c r="IXI71"/>
      <c r="IXJ71"/>
      <c r="IXK71"/>
      <c r="IXL71"/>
      <c r="IXM71"/>
      <c r="IXN71"/>
      <c r="IXO71"/>
      <c r="IXP71"/>
      <c r="IXQ71"/>
      <c r="IXR71"/>
      <c r="IXS71"/>
      <c r="IXT71"/>
      <c r="IXU71"/>
      <c r="IXV71"/>
      <c r="IXW71"/>
      <c r="IXX71"/>
      <c r="IXY71"/>
      <c r="IXZ71"/>
      <c r="IYA71"/>
      <c r="IYB71"/>
      <c r="IYC71"/>
      <c r="IYD71"/>
      <c r="IYE71"/>
      <c r="IYF71"/>
      <c r="IYG71"/>
      <c r="IYH71"/>
      <c r="IYI71"/>
      <c r="IYJ71"/>
      <c r="IYK71"/>
      <c r="IYL71"/>
      <c r="IYM71"/>
      <c r="IYN71"/>
      <c r="IYO71"/>
      <c r="IYP71"/>
      <c r="IYQ71"/>
      <c r="IYR71"/>
      <c r="IYS71"/>
      <c r="IYT71"/>
      <c r="IYU71"/>
      <c r="IYV71"/>
      <c r="IYW71"/>
      <c r="IYX71"/>
      <c r="IYY71"/>
      <c r="IYZ71"/>
      <c r="IZA71"/>
      <c r="IZB71"/>
      <c r="IZC71"/>
      <c r="IZD71"/>
      <c r="IZE71"/>
      <c r="IZF71"/>
      <c r="IZG71"/>
      <c r="IZH71"/>
      <c r="IZI71"/>
      <c r="IZJ71"/>
      <c r="IZK71"/>
      <c r="IZL71"/>
      <c r="IZM71"/>
      <c r="IZN71"/>
      <c r="IZO71"/>
      <c r="IZP71"/>
      <c r="IZQ71"/>
      <c r="IZR71"/>
      <c r="IZS71"/>
      <c r="IZT71"/>
      <c r="IZU71"/>
      <c r="IZV71"/>
      <c r="IZW71"/>
      <c r="IZX71"/>
      <c r="IZY71"/>
      <c r="IZZ71"/>
      <c r="JAA71"/>
      <c r="JAB71"/>
      <c r="JAC71"/>
      <c r="JAD71"/>
      <c r="JAE71"/>
      <c r="JAF71"/>
      <c r="JAG71"/>
      <c r="JAH71"/>
      <c r="JAI71"/>
      <c r="JAJ71"/>
      <c r="JAK71"/>
      <c r="JAL71"/>
      <c r="JAM71"/>
      <c r="JAN71"/>
      <c r="JAO71"/>
      <c r="JAP71"/>
      <c r="JAQ71"/>
      <c r="JAR71"/>
      <c r="JAS71"/>
      <c r="JAT71"/>
      <c r="JAU71"/>
      <c r="JAV71"/>
      <c r="JAW71"/>
      <c r="JAX71"/>
      <c r="JAY71"/>
      <c r="JAZ71"/>
      <c r="JBA71"/>
      <c r="JBB71"/>
      <c r="JBC71"/>
      <c r="JBD71"/>
      <c r="JBE71"/>
      <c r="JBF71"/>
      <c r="JBG71"/>
      <c r="JBH71"/>
      <c r="JBI71"/>
      <c r="JBJ71"/>
      <c r="JBK71"/>
      <c r="JBL71"/>
      <c r="JBM71"/>
      <c r="JBN71"/>
      <c r="JBO71"/>
      <c r="JBP71"/>
      <c r="JBQ71"/>
      <c r="JBR71"/>
      <c r="JBS71"/>
      <c r="JBT71"/>
      <c r="JBU71"/>
      <c r="JBV71"/>
      <c r="JBW71"/>
      <c r="JBX71"/>
      <c r="JBY71"/>
      <c r="JBZ71"/>
      <c r="JCA71"/>
      <c r="JCB71"/>
      <c r="JCC71"/>
      <c r="JCD71"/>
      <c r="JCE71"/>
      <c r="JCF71"/>
      <c r="JCG71"/>
      <c r="JCH71"/>
      <c r="JCI71"/>
      <c r="JCJ71"/>
      <c r="JCK71"/>
      <c r="JCL71"/>
      <c r="JCM71"/>
      <c r="JCN71"/>
      <c r="JCO71"/>
      <c r="JCP71"/>
      <c r="JCQ71"/>
      <c r="JCR71"/>
      <c r="JCS71"/>
      <c r="JCT71"/>
      <c r="JCU71"/>
      <c r="JCV71"/>
      <c r="JCW71"/>
      <c r="JCX71"/>
      <c r="JCY71"/>
      <c r="JCZ71"/>
      <c r="JDA71"/>
      <c r="JDB71"/>
      <c r="JDC71"/>
      <c r="JDD71"/>
      <c r="JDE71"/>
      <c r="JDF71"/>
      <c r="JDG71"/>
      <c r="JDH71"/>
      <c r="JDI71"/>
      <c r="JDJ71"/>
      <c r="JDK71"/>
      <c r="JDL71"/>
      <c r="JDM71"/>
      <c r="JDN71"/>
      <c r="JDO71"/>
      <c r="JDP71"/>
      <c r="JDQ71"/>
      <c r="JDR71"/>
      <c r="JDS71"/>
      <c r="JDT71"/>
      <c r="JDU71"/>
      <c r="JDV71"/>
      <c r="JDW71"/>
      <c r="JDX71"/>
      <c r="JDY71"/>
      <c r="JDZ71"/>
      <c r="JEA71"/>
      <c r="JEB71"/>
      <c r="JEC71"/>
      <c r="JED71"/>
      <c r="JEE71"/>
      <c r="JEF71"/>
      <c r="JEG71"/>
      <c r="JEH71"/>
      <c r="JEI71"/>
      <c r="JEJ71"/>
      <c r="JEK71"/>
      <c r="JEL71"/>
      <c r="JEM71"/>
      <c r="JEN71"/>
      <c r="JEO71"/>
      <c r="JEP71"/>
      <c r="JEQ71"/>
      <c r="JER71"/>
      <c r="JES71"/>
      <c r="JET71"/>
      <c r="JEU71"/>
      <c r="JEV71"/>
      <c r="JEW71"/>
      <c r="JEX71"/>
      <c r="JEY71"/>
      <c r="JEZ71"/>
      <c r="JFA71"/>
      <c r="JFB71"/>
      <c r="JFC71"/>
      <c r="JFD71"/>
      <c r="JFE71"/>
      <c r="JFF71"/>
      <c r="JFG71"/>
      <c r="JFH71"/>
      <c r="JFI71"/>
      <c r="JFJ71"/>
      <c r="JFK71"/>
      <c r="JFL71"/>
      <c r="JFM71"/>
      <c r="JFN71"/>
      <c r="JFO71"/>
      <c r="JFP71"/>
      <c r="JFQ71"/>
      <c r="JFR71"/>
      <c r="JFS71"/>
      <c r="JFT71"/>
      <c r="JFU71"/>
      <c r="JFV71"/>
      <c r="JFW71"/>
      <c r="JFX71"/>
      <c r="JFY71"/>
      <c r="JFZ71"/>
      <c r="JGA71"/>
      <c r="JGB71"/>
      <c r="JGC71"/>
      <c r="JGD71"/>
      <c r="JGE71"/>
      <c r="JGF71"/>
      <c r="JGG71"/>
      <c r="JGH71"/>
      <c r="JGI71"/>
      <c r="JGJ71"/>
      <c r="JGK71"/>
      <c r="JGL71"/>
      <c r="JGM71"/>
      <c r="JGN71"/>
      <c r="JGO71"/>
      <c r="JGP71"/>
      <c r="JGQ71"/>
      <c r="JGR71"/>
      <c r="JGS71"/>
      <c r="JGT71"/>
      <c r="JGU71"/>
      <c r="JGV71"/>
      <c r="JGW71"/>
      <c r="JGX71"/>
      <c r="JGY71"/>
      <c r="JGZ71"/>
      <c r="JHA71"/>
      <c r="JHB71"/>
      <c r="JHC71"/>
      <c r="JHD71"/>
      <c r="JHE71"/>
      <c r="JHF71"/>
      <c r="JHG71"/>
      <c r="JHH71"/>
      <c r="JHI71"/>
      <c r="JHJ71"/>
      <c r="JHK71"/>
      <c r="JHL71"/>
      <c r="JHM71"/>
      <c r="JHN71"/>
      <c r="JHO71"/>
      <c r="JHP71"/>
      <c r="JHQ71"/>
      <c r="JHR71"/>
      <c r="JHS71"/>
      <c r="JHT71"/>
      <c r="JHU71"/>
      <c r="JHV71"/>
      <c r="JHW71"/>
      <c r="JHX71"/>
      <c r="JHY71"/>
      <c r="JHZ71"/>
      <c r="JIA71"/>
      <c r="JIB71"/>
      <c r="JIC71"/>
      <c r="JID71"/>
      <c r="JIE71"/>
      <c r="JIF71"/>
      <c r="JIG71"/>
      <c r="JIH71"/>
      <c r="JII71"/>
      <c r="JIJ71"/>
      <c r="JIK71"/>
      <c r="JIL71"/>
      <c r="JIM71"/>
      <c r="JIN71"/>
      <c r="JIO71"/>
      <c r="JIP71"/>
      <c r="JIQ71"/>
      <c r="JIR71"/>
      <c r="JIS71"/>
      <c r="JIT71"/>
      <c r="JIU71"/>
      <c r="JIV71"/>
      <c r="JIW71"/>
      <c r="JIX71"/>
      <c r="JIY71"/>
      <c r="JIZ71"/>
      <c r="JJA71"/>
      <c r="JJB71"/>
      <c r="JJC71"/>
      <c r="JJD71"/>
      <c r="JJE71"/>
      <c r="JJF71"/>
      <c r="JJG71"/>
      <c r="JJH71"/>
      <c r="JJI71"/>
      <c r="JJJ71"/>
      <c r="JJK71"/>
      <c r="JJL71"/>
      <c r="JJM71"/>
      <c r="JJN71"/>
      <c r="JJO71"/>
      <c r="JJP71"/>
      <c r="JJQ71"/>
      <c r="JJR71"/>
      <c r="JJS71"/>
      <c r="JJT71"/>
      <c r="JJU71"/>
      <c r="JJV71"/>
      <c r="JJW71"/>
      <c r="JJX71"/>
      <c r="JJY71"/>
      <c r="JJZ71"/>
      <c r="JKA71"/>
      <c r="JKB71"/>
      <c r="JKC71"/>
      <c r="JKD71"/>
      <c r="JKE71"/>
      <c r="JKF71"/>
      <c r="JKG71"/>
      <c r="JKH71"/>
      <c r="JKI71"/>
      <c r="JKJ71"/>
      <c r="JKK71"/>
      <c r="JKL71"/>
      <c r="JKM71"/>
      <c r="JKN71"/>
      <c r="JKO71"/>
      <c r="JKP71"/>
      <c r="JKQ71"/>
      <c r="JKR71"/>
      <c r="JKS71"/>
      <c r="JKT71"/>
      <c r="JKU71"/>
      <c r="JKV71"/>
      <c r="JKW71"/>
      <c r="JKX71"/>
      <c r="JKY71"/>
      <c r="JKZ71"/>
      <c r="JLA71"/>
      <c r="JLB71"/>
      <c r="JLC71"/>
      <c r="JLD71"/>
      <c r="JLE71"/>
      <c r="JLF71"/>
      <c r="JLG71"/>
      <c r="JLH71"/>
      <c r="JLI71"/>
      <c r="JLJ71"/>
      <c r="JLK71"/>
      <c r="JLL71"/>
      <c r="JLM71"/>
      <c r="JLN71"/>
      <c r="JLO71"/>
      <c r="JLP71"/>
      <c r="JLQ71"/>
      <c r="JLR71"/>
      <c r="JLS71"/>
      <c r="JLT71"/>
      <c r="JLU71"/>
      <c r="JLV71"/>
      <c r="JLW71"/>
      <c r="JLX71"/>
      <c r="JLY71"/>
      <c r="JLZ71"/>
      <c r="JMA71"/>
      <c r="JMB71"/>
      <c r="JMC71"/>
      <c r="JMD71"/>
      <c r="JME71"/>
      <c r="JMF71"/>
      <c r="JMG71"/>
      <c r="JMH71"/>
      <c r="JMI71"/>
      <c r="JMJ71"/>
      <c r="JMK71"/>
      <c r="JML71"/>
      <c r="JMM71"/>
      <c r="JMN71"/>
      <c r="JMO71"/>
      <c r="JMP71"/>
      <c r="JMQ71"/>
      <c r="JMR71"/>
      <c r="JMS71"/>
      <c r="JMT71"/>
      <c r="JMU71"/>
      <c r="JMV71"/>
      <c r="JMW71"/>
      <c r="JMX71"/>
      <c r="JMY71"/>
      <c r="JMZ71"/>
      <c r="JNA71"/>
      <c r="JNB71"/>
      <c r="JNC71"/>
      <c r="JND71"/>
      <c r="JNE71"/>
      <c r="JNF71"/>
      <c r="JNG71"/>
      <c r="JNH71"/>
      <c r="JNI71"/>
      <c r="JNJ71"/>
      <c r="JNK71"/>
      <c r="JNL71"/>
      <c r="JNM71"/>
      <c r="JNN71"/>
      <c r="JNO71"/>
      <c r="JNP71"/>
      <c r="JNQ71"/>
      <c r="JNR71"/>
      <c r="JNS71"/>
      <c r="JNT71"/>
      <c r="JNU71"/>
      <c r="JNV71"/>
      <c r="JNW71"/>
      <c r="JNX71"/>
      <c r="JNY71"/>
      <c r="JNZ71"/>
      <c r="JOA71"/>
      <c r="JOB71"/>
      <c r="JOC71"/>
      <c r="JOD71"/>
      <c r="JOE71"/>
      <c r="JOF71"/>
      <c r="JOG71"/>
      <c r="JOH71"/>
      <c r="JOI71"/>
      <c r="JOJ71"/>
      <c r="JOK71"/>
      <c r="JOL71"/>
      <c r="JOM71"/>
      <c r="JON71"/>
      <c r="JOO71"/>
      <c r="JOP71"/>
      <c r="JOQ71"/>
      <c r="JOR71"/>
      <c r="JOS71"/>
      <c r="JOT71"/>
      <c r="JOU71"/>
      <c r="JOV71"/>
      <c r="JOW71"/>
      <c r="JOX71"/>
      <c r="JOY71"/>
      <c r="JOZ71"/>
      <c r="JPA71"/>
      <c r="JPB71"/>
      <c r="JPC71"/>
      <c r="JPD71"/>
      <c r="JPE71"/>
      <c r="JPF71"/>
      <c r="JPG71"/>
      <c r="JPH71"/>
      <c r="JPI71"/>
      <c r="JPJ71"/>
      <c r="JPK71"/>
      <c r="JPL71"/>
      <c r="JPM71"/>
      <c r="JPN71"/>
      <c r="JPO71"/>
      <c r="JPP71"/>
      <c r="JPQ71"/>
      <c r="JPR71"/>
      <c r="JPS71"/>
      <c r="JPT71"/>
      <c r="JPU71"/>
      <c r="JPV71"/>
      <c r="JPW71"/>
      <c r="JPX71"/>
      <c r="JPY71"/>
      <c r="JPZ71"/>
      <c r="JQA71"/>
      <c r="JQB71"/>
      <c r="JQC71"/>
      <c r="JQD71"/>
      <c r="JQE71"/>
      <c r="JQF71"/>
      <c r="JQG71"/>
      <c r="JQH71"/>
      <c r="JQI71"/>
      <c r="JQJ71"/>
      <c r="JQK71"/>
      <c r="JQL71"/>
      <c r="JQM71"/>
      <c r="JQN71"/>
      <c r="JQO71"/>
      <c r="JQP71"/>
      <c r="JQQ71"/>
      <c r="JQR71"/>
      <c r="JQS71"/>
      <c r="JQT71"/>
      <c r="JQU71"/>
      <c r="JQV71"/>
      <c r="JQW71"/>
      <c r="JQX71"/>
      <c r="JQY71"/>
      <c r="JQZ71"/>
      <c r="JRA71"/>
      <c r="JRB71"/>
      <c r="JRC71"/>
      <c r="JRD71"/>
      <c r="JRE71"/>
      <c r="JRF71"/>
      <c r="JRG71"/>
      <c r="JRH71"/>
      <c r="JRI71"/>
      <c r="JRJ71"/>
      <c r="JRK71"/>
      <c r="JRL71"/>
      <c r="JRM71"/>
      <c r="JRN71"/>
      <c r="JRO71"/>
      <c r="JRP71"/>
      <c r="JRQ71"/>
      <c r="JRR71"/>
      <c r="JRS71"/>
      <c r="JRT71"/>
      <c r="JRU71"/>
      <c r="JRV71"/>
      <c r="JRW71"/>
      <c r="JRX71"/>
      <c r="JRY71"/>
      <c r="JRZ71"/>
      <c r="JSA71"/>
      <c r="JSB71"/>
      <c r="JSC71"/>
      <c r="JSD71"/>
      <c r="JSE71"/>
      <c r="JSF71"/>
      <c r="JSG71"/>
      <c r="JSH71"/>
      <c r="JSI71"/>
      <c r="JSJ71"/>
      <c r="JSK71"/>
      <c r="JSL71"/>
      <c r="JSM71"/>
      <c r="JSN71"/>
      <c r="JSO71"/>
      <c r="JSP71"/>
      <c r="JSQ71"/>
      <c r="JSR71"/>
      <c r="JSS71"/>
      <c r="JST71"/>
      <c r="JSU71"/>
      <c r="JSV71"/>
      <c r="JSW71"/>
      <c r="JSX71"/>
      <c r="JSY71"/>
      <c r="JSZ71"/>
      <c r="JTA71"/>
      <c r="JTB71"/>
      <c r="JTC71"/>
      <c r="JTD71"/>
      <c r="JTE71"/>
      <c r="JTF71"/>
      <c r="JTG71"/>
      <c r="JTH71"/>
      <c r="JTI71"/>
      <c r="JTJ71"/>
      <c r="JTK71"/>
      <c r="JTL71"/>
      <c r="JTM71"/>
      <c r="JTN71"/>
      <c r="JTO71"/>
      <c r="JTP71"/>
      <c r="JTQ71"/>
      <c r="JTR71"/>
      <c r="JTS71"/>
      <c r="JTT71"/>
      <c r="JTU71"/>
      <c r="JTV71"/>
      <c r="JTW71"/>
      <c r="JTX71"/>
      <c r="JTY71"/>
      <c r="JTZ71"/>
      <c r="JUA71"/>
      <c r="JUB71"/>
      <c r="JUC71"/>
      <c r="JUD71"/>
      <c r="JUE71"/>
      <c r="JUF71"/>
      <c r="JUG71"/>
      <c r="JUH71"/>
      <c r="JUI71"/>
      <c r="JUJ71"/>
      <c r="JUK71"/>
      <c r="JUL71"/>
      <c r="JUM71"/>
      <c r="JUN71"/>
      <c r="JUO71"/>
      <c r="JUP71"/>
      <c r="JUQ71"/>
      <c r="JUR71"/>
      <c r="JUS71"/>
      <c r="JUT71"/>
      <c r="JUU71"/>
      <c r="JUV71"/>
      <c r="JUW71"/>
      <c r="JUX71"/>
      <c r="JUY71"/>
      <c r="JUZ71"/>
      <c r="JVA71"/>
      <c r="JVB71"/>
      <c r="JVC71"/>
      <c r="JVD71"/>
      <c r="JVE71"/>
      <c r="JVF71"/>
      <c r="JVG71"/>
      <c r="JVH71"/>
      <c r="JVI71"/>
      <c r="JVJ71"/>
      <c r="JVK71"/>
      <c r="JVL71"/>
      <c r="JVM71"/>
      <c r="JVN71"/>
      <c r="JVO71"/>
      <c r="JVP71"/>
      <c r="JVQ71"/>
      <c r="JVR71"/>
      <c r="JVS71"/>
      <c r="JVT71"/>
      <c r="JVU71"/>
      <c r="JVV71"/>
      <c r="JVW71"/>
      <c r="JVX71"/>
      <c r="JVY71"/>
      <c r="JVZ71"/>
      <c r="JWA71"/>
      <c r="JWB71"/>
      <c r="JWC71"/>
      <c r="JWD71"/>
      <c r="JWE71"/>
      <c r="JWF71"/>
      <c r="JWG71"/>
      <c r="JWH71"/>
      <c r="JWI71"/>
      <c r="JWJ71"/>
      <c r="JWK71"/>
      <c r="JWL71"/>
      <c r="JWM71"/>
      <c r="JWN71"/>
      <c r="JWO71"/>
      <c r="JWP71"/>
      <c r="JWQ71"/>
      <c r="JWR71"/>
      <c r="JWS71"/>
      <c r="JWT71"/>
      <c r="JWU71"/>
      <c r="JWV71"/>
      <c r="JWW71"/>
      <c r="JWX71"/>
      <c r="JWY71"/>
      <c r="JWZ71"/>
      <c r="JXA71"/>
      <c r="JXB71"/>
      <c r="JXC71"/>
      <c r="JXD71"/>
      <c r="JXE71"/>
      <c r="JXF71"/>
      <c r="JXG71"/>
      <c r="JXH71"/>
      <c r="JXI71"/>
      <c r="JXJ71"/>
      <c r="JXK71"/>
      <c r="JXL71"/>
      <c r="JXM71"/>
      <c r="JXN71"/>
      <c r="JXO71"/>
      <c r="JXP71"/>
      <c r="JXQ71"/>
      <c r="JXR71"/>
      <c r="JXS71"/>
      <c r="JXT71"/>
      <c r="JXU71"/>
      <c r="JXV71"/>
      <c r="JXW71"/>
      <c r="JXX71"/>
      <c r="JXY71"/>
      <c r="JXZ71"/>
      <c r="JYA71"/>
      <c r="JYB71"/>
      <c r="JYC71"/>
      <c r="JYD71"/>
      <c r="JYE71"/>
      <c r="JYF71"/>
      <c r="JYG71"/>
      <c r="JYH71"/>
      <c r="JYI71"/>
      <c r="JYJ71"/>
      <c r="JYK71"/>
      <c r="JYL71"/>
      <c r="JYM71"/>
      <c r="JYN71"/>
      <c r="JYO71"/>
      <c r="JYP71"/>
      <c r="JYQ71"/>
      <c r="JYR71"/>
      <c r="JYS71"/>
      <c r="JYT71"/>
      <c r="JYU71"/>
      <c r="JYV71"/>
      <c r="JYW71"/>
      <c r="JYX71"/>
      <c r="JYY71"/>
      <c r="JYZ71"/>
      <c r="JZA71"/>
      <c r="JZB71"/>
      <c r="JZC71"/>
      <c r="JZD71"/>
      <c r="JZE71"/>
      <c r="JZF71"/>
      <c r="JZG71"/>
      <c r="JZH71"/>
      <c r="JZI71"/>
      <c r="JZJ71"/>
      <c r="JZK71"/>
      <c r="JZL71"/>
      <c r="JZM71"/>
      <c r="JZN71"/>
      <c r="JZO71"/>
      <c r="JZP71"/>
      <c r="JZQ71"/>
      <c r="JZR71"/>
      <c r="JZS71"/>
      <c r="JZT71"/>
      <c r="JZU71"/>
      <c r="JZV71"/>
      <c r="JZW71"/>
      <c r="JZX71"/>
      <c r="JZY71"/>
      <c r="JZZ71"/>
      <c r="KAA71"/>
      <c r="KAB71"/>
      <c r="KAC71"/>
      <c r="KAD71"/>
      <c r="KAE71"/>
      <c r="KAF71"/>
      <c r="KAG71"/>
      <c r="KAH71"/>
      <c r="KAI71"/>
      <c r="KAJ71"/>
      <c r="KAK71"/>
      <c r="KAL71"/>
      <c r="KAM71"/>
      <c r="KAN71"/>
      <c r="KAO71"/>
      <c r="KAP71"/>
      <c r="KAQ71"/>
      <c r="KAR71"/>
      <c r="KAS71"/>
      <c r="KAT71"/>
      <c r="KAU71"/>
      <c r="KAV71"/>
      <c r="KAW71"/>
      <c r="KAX71"/>
      <c r="KAY71"/>
      <c r="KAZ71"/>
      <c r="KBA71"/>
      <c r="KBB71"/>
      <c r="KBC71"/>
      <c r="KBD71"/>
      <c r="KBE71"/>
      <c r="KBF71"/>
      <c r="KBG71"/>
      <c r="KBH71"/>
      <c r="KBI71"/>
      <c r="KBJ71"/>
      <c r="KBK71"/>
      <c r="KBL71"/>
      <c r="KBM71"/>
      <c r="KBN71"/>
      <c r="KBO71"/>
      <c r="KBP71"/>
      <c r="KBQ71"/>
      <c r="KBR71"/>
      <c r="KBS71"/>
      <c r="KBT71"/>
      <c r="KBU71"/>
      <c r="KBV71"/>
      <c r="KBW71"/>
      <c r="KBX71"/>
      <c r="KBY71"/>
      <c r="KBZ71"/>
      <c r="KCA71"/>
      <c r="KCB71"/>
      <c r="KCC71"/>
      <c r="KCD71"/>
      <c r="KCE71"/>
      <c r="KCF71"/>
      <c r="KCG71"/>
      <c r="KCH71"/>
      <c r="KCI71"/>
      <c r="KCJ71"/>
      <c r="KCK71"/>
      <c r="KCL71"/>
      <c r="KCM71"/>
      <c r="KCN71"/>
      <c r="KCO71"/>
      <c r="KCP71"/>
      <c r="KCQ71"/>
      <c r="KCR71"/>
      <c r="KCS71"/>
      <c r="KCT71"/>
      <c r="KCU71"/>
      <c r="KCV71"/>
      <c r="KCW71"/>
      <c r="KCX71"/>
      <c r="KCY71"/>
      <c r="KCZ71"/>
      <c r="KDA71"/>
      <c r="KDB71"/>
      <c r="KDC71"/>
      <c r="KDD71"/>
      <c r="KDE71"/>
      <c r="KDF71"/>
      <c r="KDG71"/>
      <c r="KDH71"/>
      <c r="KDI71"/>
      <c r="KDJ71"/>
      <c r="KDK71"/>
      <c r="KDL71"/>
      <c r="KDM71"/>
      <c r="KDN71"/>
      <c r="KDO71"/>
      <c r="KDP71"/>
      <c r="KDQ71"/>
      <c r="KDR71"/>
      <c r="KDS71"/>
      <c r="KDT71"/>
      <c r="KDU71"/>
      <c r="KDV71"/>
      <c r="KDW71"/>
      <c r="KDX71"/>
      <c r="KDY71"/>
      <c r="KDZ71"/>
      <c r="KEA71"/>
      <c r="KEB71"/>
      <c r="KEC71"/>
      <c r="KED71"/>
      <c r="KEE71"/>
      <c r="KEF71"/>
      <c r="KEG71"/>
      <c r="KEH71"/>
      <c r="KEI71"/>
      <c r="KEJ71"/>
      <c r="KEK71"/>
      <c r="KEL71"/>
      <c r="KEM71"/>
      <c r="KEN71"/>
      <c r="KEO71"/>
      <c r="KEP71"/>
      <c r="KEQ71"/>
      <c r="KER71"/>
      <c r="KES71"/>
      <c r="KET71"/>
      <c r="KEU71"/>
      <c r="KEV71"/>
      <c r="KEW71"/>
      <c r="KEX71"/>
      <c r="KEY71"/>
      <c r="KEZ71"/>
      <c r="KFA71"/>
      <c r="KFB71"/>
      <c r="KFC71"/>
      <c r="KFD71"/>
      <c r="KFE71"/>
      <c r="KFF71"/>
      <c r="KFG71"/>
      <c r="KFH71"/>
      <c r="KFI71"/>
      <c r="KFJ71"/>
      <c r="KFK71"/>
      <c r="KFL71"/>
      <c r="KFM71"/>
      <c r="KFN71"/>
      <c r="KFO71"/>
      <c r="KFP71"/>
      <c r="KFQ71"/>
      <c r="KFR71"/>
      <c r="KFS71"/>
      <c r="KFT71"/>
      <c r="KFU71"/>
      <c r="KFV71"/>
      <c r="KFW71"/>
      <c r="KFX71"/>
      <c r="KFY71"/>
      <c r="KFZ71"/>
      <c r="KGA71"/>
      <c r="KGB71"/>
      <c r="KGC71"/>
      <c r="KGD71"/>
      <c r="KGE71"/>
      <c r="KGF71"/>
      <c r="KGG71"/>
      <c r="KGH71"/>
      <c r="KGI71"/>
      <c r="KGJ71"/>
      <c r="KGK71"/>
      <c r="KGL71"/>
      <c r="KGM71"/>
      <c r="KGN71"/>
      <c r="KGO71"/>
      <c r="KGP71"/>
      <c r="KGQ71"/>
      <c r="KGR71"/>
      <c r="KGS71"/>
      <c r="KGT71"/>
      <c r="KGU71"/>
      <c r="KGV71"/>
      <c r="KGW71"/>
      <c r="KGX71"/>
      <c r="KGY71"/>
      <c r="KGZ71"/>
      <c r="KHA71"/>
      <c r="KHB71"/>
      <c r="KHC71"/>
      <c r="KHD71"/>
      <c r="KHE71"/>
      <c r="KHF71"/>
      <c r="KHG71"/>
      <c r="KHH71"/>
      <c r="KHI71"/>
      <c r="KHJ71"/>
      <c r="KHK71"/>
      <c r="KHL71"/>
      <c r="KHM71"/>
      <c r="KHN71"/>
      <c r="KHO71"/>
      <c r="KHP71"/>
      <c r="KHQ71"/>
      <c r="KHR71"/>
      <c r="KHS71"/>
      <c r="KHT71"/>
      <c r="KHU71"/>
      <c r="KHV71"/>
      <c r="KHW71"/>
      <c r="KHX71"/>
      <c r="KHY71"/>
      <c r="KHZ71"/>
      <c r="KIA71"/>
      <c r="KIB71"/>
      <c r="KIC71"/>
      <c r="KID71"/>
      <c r="KIE71"/>
      <c r="KIF71"/>
      <c r="KIG71"/>
      <c r="KIH71"/>
      <c r="KII71"/>
      <c r="KIJ71"/>
      <c r="KIK71"/>
      <c r="KIL71"/>
      <c r="KIM71"/>
      <c r="KIN71"/>
      <c r="KIO71"/>
      <c r="KIP71"/>
      <c r="KIQ71"/>
      <c r="KIR71"/>
      <c r="KIS71"/>
      <c r="KIT71"/>
      <c r="KIU71"/>
      <c r="KIV71"/>
      <c r="KIW71"/>
      <c r="KIX71"/>
      <c r="KIY71"/>
      <c r="KIZ71"/>
      <c r="KJA71"/>
      <c r="KJB71"/>
      <c r="KJC71"/>
      <c r="KJD71"/>
      <c r="KJE71"/>
      <c r="KJF71"/>
      <c r="KJG71"/>
      <c r="KJH71"/>
      <c r="KJI71"/>
      <c r="KJJ71"/>
      <c r="KJK71"/>
      <c r="KJL71"/>
      <c r="KJM71"/>
      <c r="KJN71"/>
      <c r="KJO71"/>
      <c r="KJP71"/>
      <c r="KJQ71"/>
      <c r="KJR71"/>
      <c r="KJS71"/>
      <c r="KJT71"/>
      <c r="KJU71"/>
      <c r="KJV71"/>
      <c r="KJW71"/>
      <c r="KJX71"/>
      <c r="KJY71"/>
      <c r="KJZ71"/>
      <c r="KKA71"/>
      <c r="KKB71"/>
      <c r="KKC71"/>
      <c r="KKD71"/>
      <c r="KKE71"/>
      <c r="KKF71"/>
      <c r="KKG71"/>
      <c r="KKH71"/>
      <c r="KKI71"/>
      <c r="KKJ71"/>
      <c r="KKK71"/>
      <c r="KKL71"/>
      <c r="KKM71"/>
      <c r="KKN71"/>
      <c r="KKO71"/>
      <c r="KKP71"/>
      <c r="KKQ71"/>
      <c r="KKR71"/>
      <c r="KKS71"/>
      <c r="KKT71"/>
      <c r="KKU71"/>
      <c r="KKV71"/>
      <c r="KKW71"/>
      <c r="KKX71"/>
      <c r="KKY71"/>
      <c r="KKZ71"/>
      <c r="KLA71"/>
      <c r="KLB71"/>
      <c r="KLC71"/>
      <c r="KLD71"/>
      <c r="KLE71"/>
      <c r="KLF71"/>
      <c r="KLG71"/>
      <c r="KLH71"/>
      <c r="KLI71"/>
      <c r="KLJ71"/>
      <c r="KLK71"/>
      <c r="KLL71"/>
      <c r="KLM71"/>
      <c r="KLN71"/>
      <c r="KLO71"/>
      <c r="KLP71"/>
      <c r="KLQ71"/>
      <c r="KLR71"/>
      <c r="KLS71"/>
      <c r="KLT71"/>
      <c r="KLU71"/>
      <c r="KLV71"/>
      <c r="KLW71"/>
      <c r="KLX71"/>
      <c r="KLY71"/>
      <c r="KLZ71"/>
      <c r="KMA71"/>
      <c r="KMB71"/>
      <c r="KMC71"/>
      <c r="KMD71"/>
      <c r="KME71"/>
      <c r="KMF71"/>
      <c r="KMG71"/>
      <c r="KMH71"/>
      <c r="KMI71"/>
      <c r="KMJ71"/>
      <c r="KMK71"/>
      <c r="KML71"/>
      <c r="KMM71"/>
      <c r="KMN71"/>
      <c r="KMO71"/>
      <c r="KMP71"/>
      <c r="KMQ71"/>
      <c r="KMR71"/>
      <c r="KMS71"/>
      <c r="KMT71"/>
      <c r="KMU71"/>
      <c r="KMV71"/>
      <c r="KMW71"/>
      <c r="KMX71"/>
      <c r="KMY71"/>
      <c r="KMZ71"/>
      <c r="KNA71"/>
      <c r="KNB71"/>
      <c r="KNC71"/>
      <c r="KND71"/>
      <c r="KNE71"/>
      <c r="KNF71"/>
      <c r="KNG71"/>
      <c r="KNH71"/>
      <c r="KNI71"/>
      <c r="KNJ71"/>
      <c r="KNK71"/>
      <c r="KNL71"/>
      <c r="KNM71"/>
      <c r="KNN71"/>
      <c r="KNO71"/>
      <c r="KNP71"/>
      <c r="KNQ71"/>
      <c r="KNR71"/>
      <c r="KNS71"/>
      <c r="KNT71"/>
      <c r="KNU71"/>
      <c r="KNV71"/>
      <c r="KNW71"/>
      <c r="KNX71"/>
      <c r="KNY71"/>
      <c r="KNZ71"/>
      <c r="KOA71"/>
      <c r="KOB71"/>
      <c r="KOC71"/>
      <c r="KOD71"/>
      <c r="KOE71"/>
      <c r="KOF71"/>
      <c r="KOG71"/>
      <c r="KOH71"/>
      <c r="KOI71"/>
      <c r="KOJ71"/>
      <c r="KOK71"/>
      <c r="KOL71"/>
      <c r="KOM71"/>
      <c r="KON71"/>
      <c r="KOO71"/>
      <c r="KOP71"/>
      <c r="KOQ71"/>
      <c r="KOR71"/>
      <c r="KOS71"/>
      <c r="KOT71"/>
      <c r="KOU71"/>
      <c r="KOV71"/>
      <c r="KOW71"/>
      <c r="KOX71"/>
      <c r="KOY71"/>
      <c r="KOZ71"/>
      <c r="KPA71"/>
      <c r="KPB71"/>
      <c r="KPC71"/>
      <c r="KPD71"/>
      <c r="KPE71"/>
      <c r="KPF71"/>
      <c r="KPG71"/>
      <c r="KPH71"/>
      <c r="KPI71"/>
      <c r="KPJ71"/>
      <c r="KPK71"/>
      <c r="KPL71"/>
      <c r="KPM71"/>
      <c r="KPN71"/>
      <c r="KPO71"/>
      <c r="KPP71"/>
      <c r="KPQ71"/>
      <c r="KPR71"/>
      <c r="KPS71"/>
      <c r="KPT71"/>
      <c r="KPU71"/>
      <c r="KPV71"/>
      <c r="KPW71"/>
      <c r="KPX71"/>
      <c r="KPY71"/>
      <c r="KPZ71"/>
      <c r="KQA71"/>
      <c r="KQB71"/>
      <c r="KQC71"/>
      <c r="KQD71"/>
      <c r="KQE71"/>
      <c r="KQF71"/>
      <c r="KQG71"/>
      <c r="KQH71"/>
      <c r="KQI71"/>
      <c r="KQJ71"/>
      <c r="KQK71"/>
      <c r="KQL71"/>
      <c r="KQM71"/>
      <c r="KQN71"/>
      <c r="KQO71"/>
      <c r="KQP71"/>
      <c r="KQQ71"/>
      <c r="KQR71"/>
      <c r="KQS71"/>
      <c r="KQT71"/>
      <c r="KQU71"/>
      <c r="KQV71"/>
      <c r="KQW71"/>
      <c r="KQX71"/>
      <c r="KQY71"/>
      <c r="KQZ71"/>
      <c r="KRA71"/>
      <c r="KRB71"/>
      <c r="KRC71"/>
      <c r="KRD71"/>
      <c r="KRE71"/>
      <c r="KRF71"/>
      <c r="KRG71"/>
      <c r="KRH71"/>
      <c r="KRI71"/>
      <c r="KRJ71"/>
      <c r="KRK71"/>
      <c r="KRL71"/>
      <c r="KRM71"/>
      <c r="KRN71"/>
      <c r="KRO71"/>
      <c r="KRP71"/>
      <c r="KRQ71"/>
      <c r="KRR71"/>
      <c r="KRS71"/>
      <c r="KRT71"/>
      <c r="KRU71"/>
      <c r="KRV71"/>
      <c r="KRW71"/>
      <c r="KRX71"/>
      <c r="KRY71"/>
      <c r="KRZ71"/>
      <c r="KSA71"/>
      <c r="KSB71"/>
      <c r="KSC71"/>
      <c r="KSD71"/>
      <c r="KSE71"/>
      <c r="KSF71"/>
      <c r="KSG71"/>
      <c r="KSH71"/>
      <c r="KSI71"/>
      <c r="KSJ71"/>
      <c r="KSK71"/>
      <c r="KSL71"/>
      <c r="KSM71"/>
      <c r="KSN71"/>
      <c r="KSO71"/>
      <c r="KSP71"/>
      <c r="KSQ71"/>
      <c r="KSR71"/>
      <c r="KSS71"/>
      <c r="KST71"/>
      <c r="KSU71"/>
      <c r="KSV71"/>
      <c r="KSW71"/>
      <c r="KSX71"/>
      <c r="KSY71"/>
      <c r="KSZ71"/>
      <c r="KTA71"/>
      <c r="KTB71"/>
      <c r="KTC71"/>
      <c r="KTD71"/>
      <c r="KTE71"/>
      <c r="KTF71"/>
      <c r="KTG71"/>
      <c r="KTH71"/>
      <c r="KTI71"/>
      <c r="KTJ71"/>
      <c r="KTK71"/>
      <c r="KTL71"/>
      <c r="KTM71"/>
      <c r="KTN71"/>
      <c r="KTO71"/>
      <c r="KTP71"/>
      <c r="KTQ71"/>
      <c r="KTR71"/>
      <c r="KTS71"/>
      <c r="KTT71"/>
      <c r="KTU71"/>
      <c r="KTV71"/>
      <c r="KTW71"/>
      <c r="KTX71"/>
      <c r="KTY71"/>
      <c r="KTZ71"/>
      <c r="KUA71"/>
      <c r="KUB71"/>
      <c r="KUC71"/>
      <c r="KUD71"/>
      <c r="KUE71"/>
      <c r="KUF71"/>
      <c r="KUG71"/>
      <c r="KUH71"/>
      <c r="KUI71"/>
      <c r="KUJ71"/>
      <c r="KUK71"/>
      <c r="KUL71"/>
      <c r="KUM71"/>
      <c r="KUN71"/>
      <c r="KUO71"/>
      <c r="KUP71"/>
      <c r="KUQ71"/>
      <c r="KUR71"/>
      <c r="KUS71"/>
      <c r="KUT71"/>
      <c r="KUU71"/>
      <c r="KUV71"/>
      <c r="KUW71"/>
      <c r="KUX71"/>
      <c r="KUY71"/>
      <c r="KUZ71"/>
      <c r="KVA71"/>
      <c r="KVB71"/>
      <c r="KVC71"/>
      <c r="KVD71"/>
      <c r="KVE71"/>
      <c r="KVF71"/>
      <c r="KVG71"/>
      <c r="KVH71"/>
      <c r="KVI71"/>
      <c r="KVJ71"/>
      <c r="KVK71"/>
      <c r="KVL71"/>
      <c r="KVM71"/>
      <c r="KVN71"/>
      <c r="KVO71"/>
      <c r="KVP71"/>
      <c r="KVQ71"/>
      <c r="KVR71"/>
      <c r="KVS71"/>
      <c r="KVT71"/>
      <c r="KVU71"/>
      <c r="KVV71"/>
      <c r="KVW71"/>
      <c r="KVX71"/>
      <c r="KVY71"/>
      <c r="KVZ71"/>
      <c r="KWA71"/>
      <c r="KWB71"/>
      <c r="KWC71"/>
      <c r="KWD71"/>
      <c r="KWE71"/>
      <c r="KWF71"/>
      <c r="KWG71"/>
      <c r="KWH71"/>
      <c r="KWI71"/>
      <c r="KWJ71"/>
      <c r="KWK71"/>
      <c r="KWL71"/>
      <c r="KWM71"/>
      <c r="KWN71"/>
      <c r="KWO71"/>
      <c r="KWP71"/>
      <c r="KWQ71"/>
      <c r="KWR71"/>
      <c r="KWS71"/>
      <c r="KWT71"/>
      <c r="KWU71"/>
      <c r="KWV71"/>
      <c r="KWW71"/>
      <c r="KWX71"/>
      <c r="KWY71"/>
      <c r="KWZ71"/>
      <c r="KXA71"/>
      <c r="KXB71"/>
      <c r="KXC71"/>
      <c r="KXD71"/>
      <c r="KXE71"/>
      <c r="KXF71"/>
      <c r="KXG71"/>
      <c r="KXH71"/>
      <c r="KXI71"/>
      <c r="KXJ71"/>
      <c r="KXK71"/>
      <c r="KXL71"/>
      <c r="KXM71"/>
      <c r="KXN71"/>
      <c r="KXO71"/>
      <c r="KXP71"/>
      <c r="KXQ71"/>
      <c r="KXR71"/>
      <c r="KXS71"/>
      <c r="KXT71"/>
      <c r="KXU71"/>
      <c r="KXV71"/>
      <c r="KXW71"/>
      <c r="KXX71"/>
      <c r="KXY71"/>
      <c r="KXZ71"/>
      <c r="KYA71"/>
      <c r="KYB71"/>
      <c r="KYC71"/>
      <c r="KYD71"/>
      <c r="KYE71"/>
      <c r="KYF71"/>
      <c r="KYG71"/>
      <c r="KYH71"/>
      <c r="KYI71"/>
      <c r="KYJ71"/>
      <c r="KYK71"/>
      <c r="KYL71"/>
      <c r="KYM71"/>
      <c r="KYN71"/>
      <c r="KYO71"/>
      <c r="KYP71"/>
      <c r="KYQ71"/>
      <c r="KYR71"/>
      <c r="KYS71"/>
      <c r="KYT71"/>
      <c r="KYU71"/>
      <c r="KYV71"/>
      <c r="KYW71"/>
      <c r="KYX71"/>
      <c r="KYY71"/>
      <c r="KYZ71"/>
      <c r="KZA71"/>
      <c r="KZB71"/>
      <c r="KZC71"/>
      <c r="KZD71"/>
      <c r="KZE71"/>
      <c r="KZF71"/>
      <c r="KZG71"/>
      <c r="KZH71"/>
      <c r="KZI71"/>
      <c r="KZJ71"/>
      <c r="KZK71"/>
      <c r="KZL71"/>
      <c r="KZM71"/>
      <c r="KZN71"/>
      <c r="KZO71"/>
      <c r="KZP71"/>
      <c r="KZQ71"/>
      <c r="KZR71"/>
      <c r="KZS71"/>
      <c r="KZT71"/>
      <c r="KZU71"/>
      <c r="KZV71"/>
      <c r="KZW71"/>
      <c r="KZX71"/>
      <c r="KZY71"/>
      <c r="KZZ71"/>
      <c r="LAA71"/>
      <c r="LAB71"/>
      <c r="LAC71"/>
      <c r="LAD71"/>
      <c r="LAE71"/>
      <c r="LAF71"/>
      <c r="LAG71"/>
      <c r="LAH71"/>
      <c r="LAI71"/>
      <c r="LAJ71"/>
      <c r="LAK71"/>
      <c r="LAL71"/>
      <c r="LAM71"/>
      <c r="LAN71"/>
      <c r="LAO71"/>
      <c r="LAP71"/>
      <c r="LAQ71"/>
      <c r="LAR71"/>
      <c r="LAS71"/>
      <c r="LAT71"/>
      <c r="LAU71"/>
      <c r="LAV71"/>
      <c r="LAW71"/>
      <c r="LAX71"/>
      <c r="LAY71"/>
      <c r="LAZ71"/>
      <c r="LBA71"/>
      <c r="LBB71"/>
      <c r="LBC71"/>
      <c r="LBD71"/>
      <c r="LBE71"/>
      <c r="LBF71"/>
      <c r="LBG71"/>
      <c r="LBH71"/>
      <c r="LBI71"/>
      <c r="LBJ71"/>
      <c r="LBK71"/>
      <c r="LBL71"/>
      <c r="LBM71"/>
      <c r="LBN71"/>
      <c r="LBO71"/>
      <c r="LBP71"/>
      <c r="LBQ71"/>
      <c r="LBR71"/>
      <c r="LBS71"/>
      <c r="LBT71"/>
      <c r="LBU71"/>
      <c r="LBV71"/>
      <c r="LBW71"/>
      <c r="LBX71"/>
      <c r="LBY71"/>
      <c r="LBZ71"/>
      <c r="LCA71"/>
      <c r="LCB71"/>
      <c r="LCC71"/>
      <c r="LCD71"/>
      <c r="LCE71"/>
      <c r="LCF71"/>
      <c r="LCG71"/>
      <c r="LCH71"/>
      <c r="LCI71"/>
      <c r="LCJ71"/>
      <c r="LCK71"/>
      <c r="LCL71"/>
      <c r="LCM71"/>
      <c r="LCN71"/>
      <c r="LCO71"/>
      <c r="LCP71"/>
      <c r="LCQ71"/>
      <c r="LCR71"/>
      <c r="LCS71"/>
      <c r="LCT71"/>
      <c r="LCU71"/>
      <c r="LCV71"/>
      <c r="LCW71"/>
      <c r="LCX71"/>
      <c r="LCY71"/>
      <c r="LCZ71"/>
      <c r="LDA71"/>
      <c r="LDB71"/>
      <c r="LDC71"/>
      <c r="LDD71"/>
      <c r="LDE71"/>
      <c r="LDF71"/>
      <c r="LDG71"/>
      <c r="LDH71"/>
      <c r="LDI71"/>
      <c r="LDJ71"/>
      <c r="LDK71"/>
      <c r="LDL71"/>
      <c r="LDM71"/>
      <c r="LDN71"/>
      <c r="LDO71"/>
      <c r="LDP71"/>
      <c r="LDQ71"/>
      <c r="LDR71"/>
      <c r="LDS71"/>
      <c r="LDT71"/>
      <c r="LDU71"/>
      <c r="LDV71"/>
      <c r="LDW71"/>
      <c r="LDX71"/>
      <c r="LDY71"/>
      <c r="LDZ71"/>
      <c r="LEA71"/>
      <c r="LEB71"/>
      <c r="LEC71"/>
      <c r="LED71"/>
      <c r="LEE71"/>
      <c r="LEF71"/>
      <c r="LEG71"/>
      <c r="LEH71"/>
      <c r="LEI71"/>
      <c r="LEJ71"/>
      <c r="LEK71"/>
      <c r="LEL71"/>
      <c r="LEM71"/>
      <c r="LEN71"/>
      <c r="LEO71"/>
      <c r="LEP71"/>
      <c r="LEQ71"/>
      <c r="LER71"/>
      <c r="LES71"/>
      <c r="LET71"/>
      <c r="LEU71"/>
      <c r="LEV71"/>
      <c r="LEW71"/>
      <c r="LEX71"/>
      <c r="LEY71"/>
      <c r="LEZ71"/>
      <c r="LFA71"/>
      <c r="LFB71"/>
      <c r="LFC71"/>
      <c r="LFD71"/>
      <c r="LFE71"/>
      <c r="LFF71"/>
      <c r="LFG71"/>
      <c r="LFH71"/>
      <c r="LFI71"/>
      <c r="LFJ71"/>
      <c r="LFK71"/>
      <c r="LFL71"/>
      <c r="LFM71"/>
      <c r="LFN71"/>
      <c r="LFO71"/>
      <c r="LFP71"/>
      <c r="LFQ71"/>
      <c r="LFR71"/>
      <c r="LFS71"/>
      <c r="LFT71"/>
      <c r="LFU71"/>
      <c r="LFV71"/>
      <c r="LFW71"/>
      <c r="LFX71"/>
      <c r="LFY71"/>
      <c r="LFZ71"/>
      <c r="LGA71"/>
      <c r="LGB71"/>
      <c r="LGC71"/>
      <c r="LGD71"/>
      <c r="LGE71"/>
      <c r="LGF71"/>
      <c r="LGG71"/>
      <c r="LGH71"/>
      <c r="LGI71"/>
      <c r="LGJ71"/>
      <c r="LGK71"/>
      <c r="LGL71"/>
      <c r="LGM71"/>
      <c r="LGN71"/>
      <c r="LGO71"/>
      <c r="LGP71"/>
      <c r="LGQ71"/>
      <c r="LGR71"/>
      <c r="LGS71"/>
      <c r="LGT71"/>
      <c r="LGU71"/>
      <c r="LGV71"/>
      <c r="LGW71"/>
      <c r="LGX71"/>
      <c r="LGY71"/>
      <c r="LGZ71"/>
      <c r="LHA71"/>
      <c r="LHB71"/>
      <c r="LHC71"/>
      <c r="LHD71"/>
      <c r="LHE71"/>
      <c r="LHF71"/>
      <c r="LHG71"/>
      <c r="LHH71"/>
      <c r="LHI71"/>
      <c r="LHJ71"/>
      <c r="LHK71"/>
      <c r="LHL71"/>
      <c r="LHM71"/>
      <c r="LHN71"/>
      <c r="LHO71"/>
      <c r="LHP71"/>
      <c r="LHQ71"/>
      <c r="LHR71"/>
      <c r="LHS71"/>
      <c r="LHT71"/>
      <c r="LHU71"/>
      <c r="LHV71"/>
      <c r="LHW71"/>
      <c r="LHX71"/>
      <c r="LHY71"/>
      <c r="LHZ71"/>
      <c r="LIA71"/>
      <c r="LIB71"/>
      <c r="LIC71"/>
      <c r="LID71"/>
      <c r="LIE71"/>
      <c r="LIF71"/>
      <c r="LIG71"/>
      <c r="LIH71"/>
      <c r="LII71"/>
      <c r="LIJ71"/>
      <c r="LIK71"/>
      <c r="LIL71"/>
      <c r="LIM71"/>
      <c r="LIN71"/>
      <c r="LIO71"/>
      <c r="LIP71"/>
      <c r="LIQ71"/>
      <c r="LIR71"/>
      <c r="LIS71"/>
      <c r="LIT71"/>
      <c r="LIU71"/>
      <c r="LIV71"/>
      <c r="LIW71"/>
      <c r="LIX71"/>
      <c r="LIY71"/>
      <c r="LIZ71"/>
      <c r="LJA71"/>
      <c r="LJB71"/>
      <c r="LJC71"/>
      <c r="LJD71"/>
      <c r="LJE71"/>
      <c r="LJF71"/>
      <c r="LJG71"/>
      <c r="LJH71"/>
      <c r="LJI71"/>
      <c r="LJJ71"/>
      <c r="LJK71"/>
      <c r="LJL71"/>
      <c r="LJM71"/>
      <c r="LJN71"/>
      <c r="LJO71"/>
      <c r="LJP71"/>
      <c r="LJQ71"/>
      <c r="LJR71"/>
      <c r="LJS71"/>
      <c r="LJT71"/>
      <c r="LJU71"/>
      <c r="LJV71"/>
      <c r="LJW71"/>
      <c r="LJX71"/>
      <c r="LJY71"/>
      <c r="LJZ71"/>
      <c r="LKA71"/>
      <c r="LKB71"/>
      <c r="LKC71"/>
      <c r="LKD71"/>
      <c r="LKE71"/>
      <c r="LKF71"/>
      <c r="LKG71"/>
      <c r="LKH71"/>
      <c r="LKI71"/>
      <c r="LKJ71"/>
      <c r="LKK71"/>
      <c r="LKL71"/>
      <c r="LKM71"/>
      <c r="LKN71"/>
      <c r="LKO71"/>
      <c r="LKP71"/>
      <c r="LKQ71"/>
      <c r="LKR71"/>
      <c r="LKS71"/>
      <c r="LKT71"/>
      <c r="LKU71"/>
      <c r="LKV71"/>
      <c r="LKW71"/>
      <c r="LKX71"/>
      <c r="LKY71"/>
      <c r="LKZ71"/>
      <c r="LLA71"/>
      <c r="LLB71"/>
      <c r="LLC71"/>
      <c r="LLD71"/>
      <c r="LLE71"/>
      <c r="LLF71"/>
      <c r="LLG71"/>
      <c r="LLH71"/>
      <c r="LLI71"/>
      <c r="LLJ71"/>
      <c r="LLK71"/>
      <c r="LLL71"/>
      <c r="LLM71"/>
      <c r="LLN71"/>
      <c r="LLO71"/>
      <c r="LLP71"/>
      <c r="LLQ71"/>
      <c r="LLR71"/>
      <c r="LLS71"/>
      <c r="LLT71"/>
      <c r="LLU71"/>
      <c r="LLV71"/>
      <c r="LLW71"/>
      <c r="LLX71"/>
      <c r="LLY71"/>
      <c r="LLZ71"/>
      <c r="LMA71"/>
      <c r="LMB71"/>
      <c r="LMC71"/>
      <c r="LMD71"/>
      <c r="LME71"/>
      <c r="LMF71"/>
      <c r="LMG71"/>
      <c r="LMH71"/>
      <c r="LMI71"/>
      <c r="LMJ71"/>
      <c r="LMK71"/>
      <c r="LML71"/>
      <c r="LMM71"/>
      <c r="LMN71"/>
      <c r="LMO71"/>
      <c r="LMP71"/>
      <c r="LMQ71"/>
      <c r="LMR71"/>
      <c r="LMS71"/>
      <c r="LMT71"/>
      <c r="LMU71"/>
      <c r="LMV71"/>
      <c r="LMW71"/>
      <c r="LMX71"/>
      <c r="LMY71"/>
      <c r="LMZ71"/>
      <c r="LNA71"/>
      <c r="LNB71"/>
      <c r="LNC71"/>
      <c r="LND71"/>
      <c r="LNE71"/>
      <c r="LNF71"/>
      <c r="LNG71"/>
      <c r="LNH71"/>
      <c r="LNI71"/>
      <c r="LNJ71"/>
      <c r="LNK71"/>
      <c r="LNL71"/>
      <c r="LNM71"/>
      <c r="LNN71"/>
      <c r="LNO71"/>
      <c r="LNP71"/>
      <c r="LNQ71"/>
      <c r="LNR71"/>
      <c r="LNS71"/>
      <c r="LNT71"/>
      <c r="LNU71"/>
      <c r="LNV71"/>
      <c r="LNW71"/>
      <c r="LNX71"/>
      <c r="LNY71"/>
      <c r="LNZ71"/>
      <c r="LOA71"/>
      <c r="LOB71"/>
      <c r="LOC71"/>
      <c r="LOD71"/>
      <c r="LOE71"/>
      <c r="LOF71"/>
      <c r="LOG71"/>
      <c r="LOH71"/>
      <c r="LOI71"/>
      <c r="LOJ71"/>
      <c r="LOK71"/>
      <c r="LOL71"/>
      <c r="LOM71"/>
      <c r="LON71"/>
      <c r="LOO71"/>
      <c r="LOP71"/>
      <c r="LOQ71"/>
      <c r="LOR71"/>
      <c r="LOS71"/>
      <c r="LOT71"/>
      <c r="LOU71"/>
      <c r="LOV71"/>
      <c r="LOW71"/>
      <c r="LOX71"/>
      <c r="LOY71"/>
      <c r="LOZ71"/>
      <c r="LPA71"/>
      <c r="LPB71"/>
      <c r="LPC71"/>
      <c r="LPD71"/>
      <c r="LPE71"/>
      <c r="LPF71"/>
      <c r="LPG71"/>
      <c r="LPH71"/>
      <c r="LPI71"/>
      <c r="LPJ71"/>
      <c r="LPK71"/>
      <c r="LPL71"/>
      <c r="LPM71"/>
      <c r="LPN71"/>
      <c r="LPO71"/>
      <c r="LPP71"/>
      <c r="LPQ71"/>
      <c r="LPR71"/>
      <c r="LPS71"/>
      <c r="LPT71"/>
      <c r="LPU71"/>
      <c r="LPV71"/>
      <c r="LPW71"/>
      <c r="LPX71"/>
      <c r="LPY71"/>
      <c r="LPZ71"/>
      <c r="LQA71"/>
      <c r="LQB71"/>
      <c r="LQC71"/>
      <c r="LQD71"/>
      <c r="LQE71"/>
      <c r="LQF71"/>
      <c r="LQG71"/>
      <c r="LQH71"/>
      <c r="LQI71"/>
      <c r="LQJ71"/>
      <c r="LQK71"/>
      <c r="LQL71"/>
      <c r="LQM71"/>
      <c r="LQN71"/>
      <c r="LQO71"/>
      <c r="LQP71"/>
      <c r="LQQ71"/>
      <c r="LQR71"/>
      <c r="LQS71"/>
      <c r="LQT71"/>
      <c r="LQU71"/>
      <c r="LQV71"/>
      <c r="LQW71"/>
      <c r="LQX71"/>
      <c r="LQY71"/>
      <c r="LQZ71"/>
      <c r="LRA71"/>
      <c r="LRB71"/>
      <c r="LRC71"/>
      <c r="LRD71"/>
      <c r="LRE71"/>
      <c r="LRF71"/>
      <c r="LRG71"/>
      <c r="LRH71"/>
      <c r="LRI71"/>
      <c r="LRJ71"/>
      <c r="LRK71"/>
      <c r="LRL71"/>
      <c r="LRM71"/>
      <c r="LRN71"/>
      <c r="LRO71"/>
      <c r="LRP71"/>
      <c r="LRQ71"/>
      <c r="LRR71"/>
      <c r="LRS71"/>
      <c r="LRT71"/>
      <c r="LRU71"/>
      <c r="LRV71"/>
      <c r="LRW71"/>
      <c r="LRX71"/>
      <c r="LRY71"/>
      <c r="LRZ71"/>
      <c r="LSA71"/>
      <c r="LSB71"/>
      <c r="LSC71"/>
      <c r="LSD71"/>
      <c r="LSE71"/>
      <c r="LSF71"/>
      <c r="LSG71"/>
      <c r="LSH71"/>
      <c r="LSI71"/>
      <c r="LSJ71"/>
      <c r="LSK71"/>
      <c r="LSL71"/>
      <c r="LSM71"/>
      <c r="LSN71"/>
      <c r="LSO71"/>
      <c r="LSP71"/>
      <c r="LSQ71"/>
      <c r="LSR71"/>
      <c r="LSS71"/>
      <c r="LST71"/>
      <c r="LSU71"/>
      <c r="LSV71"/>
      <c r="LSW71"/>
      <c r="LSX71"/>
      <c r="LSY71"/>
      <c r="LSZ71"/>
      <c r="LTA71"/>
      <c r="LTB71"/>
      <c r="LTC71"/>
      <c r="LTD71"/>
      <c r="LTE71"/>
      <c r="LTF71"/>
      <c r="LTG71"/>
      <c r="LTH71"/>
      <c r="LTI71"/>
      <c r="LTJ71"/>
      <c r="LTK71"/>
      <c r="LTL71"/>
      <c r="LTM71"/>
      <c r="LTN71"/>
      <c r="LTO71"/>
      <c r="LTP71"/>
      <c r="LTQ71"/>
      <c r="LTR71"/>
      <c r="LTS71"/>
      <c r="LTT71"/>
      <c r="LTU71"/>
      <c r="LTV71"/>
      <c r="LTW71"/>
      <c r="LTX71"/>
      <c r="LTY71"/>
      <c r="LTZ71"/>
      <c r="LUA71"/>
      <c r="LUB71"/>
      <c r="LUC71"/>
      <c r="LUD71"/>
      <c r="LUE71"/>
      <c r="LUF71"/>
      <c r="LUG71"/>
      <c r="LUH71"/>
      <c r="LUI71"/>
      <c r="LUJ71"/>
      <c r="LUK71"/>
      <c r="LUL71"/>
      <c r="LUM71"/>
      <c r="LUN71"/>
      <c r="LUO71"/>
      <c r="LUP71"/>
      <c r="LUQ71"/>
      <c r="LUR71"/>
      <c r="LUS71"/>
      <c r="LUT71"/>
      <c r="LUU71"/>
      <c r="LUV71"/>
      <c r="LUW71"/>
      <c r="LUX71"/>
      <c r="LUY71"/>
      <c r="LUZ71"/>
      <c r="LVA71"/>
      <c r="LVB71"/>
      <c r="LVC71"/>
      <c r="LVD71"/>
      <c r="LVE71"/>
      <c r="LVF71"/>
      <c r="LVG71"/>
      <c r="LVH71"/>
      <c r="LVI71"/>
      <c r="LVJ71"/>
      <c r="LVK71"/>
      <c r="LVL71"/>
      <c r="LVM71"/>
      <c r="LVN71"/>
      <c r="LVO71"/>
      <c r="LVP71"/>
      <c r="LVQ71"/>
      <c r="LVR71"/>
      <c r="LVS71"/>
      <c r="LVT71"/>
      <c r="LVU71"/>
      <c r="LVV71"/>
      <c r="LVW71"/>
      <c r="LVX71"/>
      <c r="LVY71"/>
      <c r="LVZ71"/>
      <c r="LWA71"/>
      <c r="LWB71"/>
      <c r="LWC71"/>
      <c r="LWD71"/>
      <c r="LWE71"/>
      <c r="LWF71"/>
      <c r="LWG71"/>
      <c r="LWH71"/>
      <c r="LWI71"/>
      <c r="LWJ71"/>
      <c r="LWK71"/>
      <c r="LWL71"/>
      <c r="LWM71"/>
      <c r="LWN71"/>
      <c r="LWO71"/>
      <c r="LWP71"/>
      <c r="LWQ71"/>
      <c r="LWR71"/>
      <c r="LWS71"/>
      <c r="LWT71"/>
      <c r="LWU71"/>
      <c r="LWV71"/>
      <c r="LWW71"/>
      <c r="LWX71"/>
      <c r="LWY71"/>
      <c r="LWZ71"/>
      <c r="LXA71"/>
      <c r="LXB71"/>
      <c r="LXC71"/>
      <c r="LXD71"/>
      <c r="LXE71"/>
      <c r="LXF71"/>
      <c r="LXG71"/>
      <c r="LXH71"/>
      <c r="LXI71"/>
      <c r="LXJ71"/>
      <c r="LXK71"/>
      <c r="LXL71"/>
      <c r="LXM71"/>
      <c r="LXN71"/>
      <c r="LXO71"/>
      <c r="LXP71"/>
      <c r="LXQ71"/>
      <c r="LXR71"/>
      <c r="LXS71"/>
      <c r="LXT71"/>
      <c r="LXU71"/>
      <c r="LXV71"/>
      <c r="LXW71"/>
      <c r="LXX71"/>
      <c r="LXY71"/>
      <c r="LXZ71"/>
      <c r="LYA71"/>
      <c r="LYB71"/>
      <c r="LYC71"/>
      <c r="LYD71"/>
      <c r="LYE71"/>
      <c r="LYF71"/>
      <c r="LYG71"/>
      <c r="LYH71"/>
      <c r="LYI71"/>
      <c r="LYJ71"/>
      <c r="LYK71"/>
      <c r="LYL71"/>
      <c r="LYM71"/>
      <c r="LYN71"/>
      <c r="LYO71"/>
      <c r="LYP71"/>
      <c r="LYQ71"/>
      <c r="LYR71"/>
      <c r="LYS71"/>
      <c r="LYT71"/>
      <c r="LYU71"/>
      <c r="LYV71"/>
      <c r="LYW71"/>
      <c r="LYX71"/>
      <c r="LYY71"/>
      <c r="LYZ71"/>
      <c r="LZA71"/>
      <c r="LZB71"/>
      <c r="LZC71"/>
      <c r="LZD71"/>
      <c r="LZE71"/>
      <c r="LZF71"/>
      <c r="LZG71"/>
      <c r="LZH71"/>
      <c r="LZI71"/>
      <c r="LZJ71"/>
      <c r="LZK71"/>
      <c r="LZL71"/>
      <c r="LZM71"/>
      <c r="LZN71"/>
      <c r="LZO71"/>
      <c r="LZP71"/>
      <c r="LZQ71"/>
      <c r="LZR71"/>
      <c r="LZS71"/>
      <c r="LZT71"/>
      <c r="LZU71"/>
      <c r="LZV71"/>
      <c r="LZW71"/>
      <c r="LZX71"/>
      <c r="LZY71"/>
      <c r="LZZ71"/>
      <c r="MAA71"/>
      <c r="MAB71"/>
      <c r="MAC71"/>
      <c r="MAD71"/>
      <c r="MAE71"/>
      <c r="MAF71"/>
      <c r="MAG71"/>
      <c r="MAH71"/>
      <c r="MAI71"/>
      <c r="MAJ71"/>
      <c r="MAK71"/>
      <c r="MAL71"/>
      <c r="MAM71"/>
      <c r="MAN71"/>
      <c r="MAO71"/>
      <c r="MAP71"/>
      <c r="MAQ71"/>
      <c r="MAR71"/>
      <c r="MAS71"/>
      <c r="MAT71"/>
      <c r="MAU71"/>
      <c r="MAV71"/>
      <c r="MAW71"/>
      <c r="MAX71"/>
      <c r="MAY71"/>
      <c r="MAZ71"/>
      <c r="MBA71"/>
      <c r="MBB71"/>
      <c r="MBC71"/>
      <c r="MBD71"/>
      <c r="MBE71"/>
      <c r="MBF71"/>
      <c r="MBG71"/>
      <c r="MBH71"/>
      <c r="MBI71"/>
      <c r="MBJ71"/>
      <c r="MBK71"/>
      <c r="MBL71"/>
      <c r="MBM71"/>
      <c r="MBN71"/>
      <c r="MBO71"/>
      <c r="MBP71"/>
      <c r="MBQ71"/>
      <c r="MBR71"/>
      <c r="MBS71"/>
      <c r="MBT71"/>
      <c r="MBU71"/>
      <c r="MBV71"/>
      <c r="MBW71"/>
      <c r="MBX71"/>
      <c r="MBY71"/>
      <c r="MBZ71"/>
      <c r="MCA71"/>
      <c r="MCB71"/>
      <c r="MCC71"/>
      <c r="MCD71"/>
      <c r="MCE71"/>
      <c r="MCF71"/>
      <c r="MCG71"/>
      <c r="MCH71"/>
      <c r="MCI71"/>
      <c r="MCJ71"/>
      <c r="MCK71"/>
      <c r="MCL71"/>
      <c r="MCM71"/>
      <c r="MCN71"/>
      <c r="MCO71"/>
      <c r="MCP71"/>
      <c r="MCQ71"/>
      <c r="MCR71"/>
      <c r="MCS71"/>
      <c r="MCT71"/>
      <c r="MCU71"/>
      <c r="MCV71"/>
      <c r="MCW71"/>
      <c r="MCX71"/>
      <c r="MCY71"/>
      <c r="MCZ71"/>
      <c r="MDA71"/>
      <c r="MDB71"/>
      <c r="MDC71"/>
      <c r="MDD71"/>
      <c r="MDE71"/>
      <c r="MDF71"/>
      <c r="MDG71"/>
      <c r="MDH71"/>
      <c r="MDI71"/>
      <c r="MDJ71"/>
      <c r="MDK71"/>
      <c r="MDL71"/>
      <c r="MDM71"/>
      <c r="MDN71"/>
      <c r="MDO71"/>
      <c r="MDP71"/>
      <c r="MDQ71"/>
      <c r="MDR71"/>
      <c r="MDS71"/>
      <c r="MDT71"/>
      <c r="MDU71"/>
      <c r="MDV71"/>
      <c r="MDW71"/>
      <c r="MDX71"/>
      <c r="MDY71"/>
      <c r="MDZ71"/>
      <c r="MEA71"/>
      <c r="MEB71"/>
      <c r="MEC71"/>
      <c r="MED71"/>
      <c r="MEE71"/>
      <c r="MEF71"/>
      <c r="MEG71"/>
      <c r="MEH71"/>
      <c r="MEI71"/>
      <c r="MEJ71"/>
      <c r="MEK71"/>
      <c r="MEL71"/>
      <c r="MEM71"/>
      <c r="MEN71"/>
      <c r="MEO71"/>
      <c r="MEP71"/>
      <c r="MEQ71"/>
      <c r="MER71"/>
      <c r="MES71"/>
      <c r="MET71"/>
      <c r="MEU71"/>
      <c r="MEV71"/>
      <c r="MEW71"/>
      <c r="MEX71"/>
      <c r="MEY71"/>
      <c r="MEZ71"/>
      <c r="MFA71"/>
      <c r="MFB71"/>
      <c r="MFC71"/>
      <c r="MFD71"/>
      <c r="MFE71"/>
      <c r="MFF71"/>
      <c r="MFG71"/>
      <c r="MFH71"/>
      <c r="MFI71"/>
      <c r="MFJ71"/>
      <c r="MFK71"/>
      <c r="MFL71"/>
      <c r="MFM71"/>
      <c r="MFN71"/>
      <c r="MFO71"/>
      <c r="MFP71"/>
      <c r="MFQ71"/>
      <c r="MFR71"/>
      <c r="MFS71"/>
      <c r="MFT71"/>
      <c r="MFU71"/>
      <c r="MFV71"/>
      <c r="MFW71"/>
      <c r="MFX71"/>
      <c r="MFY71"/>
      <c r="MFZ71"/>
      <c r="MGA71"/>
      <c r="MGB71"/>
      <c r="MGC71"/>
      <c r="MGD71"/>
      <c r="MGE71"/>
      <c r="MGF71"/>
      <c r="MGG71"/>
      <c r="MGH71"/>
      <c r="MGI71"/>
      <c r="MGJ71"/>
      <c r="MGK71"/>
      <c r="MGL71"/>
      <c r="MGM71"/>
      <c r="MGN71"/>
      <c r="MGO71"/>
      <c r="MGP71"/>
      <c r="MGQ71"/>
      <c r="MGR71"/>
      <c r="MGS71"/>
      <c r="MGT71"/>
      <c r="MGU71"/>
      <c r="MGV71"/>
      <c r="MGW71"/>
      <c r="MGX71"/>
      <c r="MGY71"/>
      <c r="MGZ71"/>
      <c r="MHA71"/>
      <c r="MHB71"/>
      <c r="MHC71"/>
      <c r="MHD71"/>
      <c r="MHE71"/>
      <c r="MHF71"/>
      <c r="MHG71"/>
      <c r="MHH71"/>
      <c r="MHI71"/>
      <c r="MHJ71"/>
      <c r="MHK71"/>
      <c r="MHL71"/>
      <c r="MHM71"/>
      <c r="MHN71"/>
      <c r="MHO71"/>
      <c r="MHP71"/>
      <c r="MHQ71"/>
      <c r="MHR71"/>
      <c r="MHS71"/>
      <c r="MHT71"/>
      <c r="MHU71"/>
      <c r="MHV71"/>
      <c r="MHW71"/>
      <c r="MHX71"/>
      <c r="MHY71"/>
      <c r="MHZ71"/>
      <c r="MIA71"/>
      <c r="MIB71"/>
      <c r="MIC71"/>
      <c r="MID71"/>
      <c r="MIE71"/>
      <c r="MIF71"/>
      <c r="MIG71"/>
      <c r="MIH71"/>
      <c r="MII71"/>
      <c r="MIJ71"/>
      <c r="MIK71"/>
      <c r="MIL71"/>
      <c r="MIM71"/>
      <c r="MIN71"/>
      <c r="MIO71"/>
      <c r="MIP71"/>
      <c r="MIQ71"/>
      <c r="MIR71"/>
      <c r="MIS71"/>
      <c r="MIT71"/>
      <c r="MIU71"/>
      <c r="MIV71"/>
      <c r="MIW71"/>
      <c r="MIX71"/>
      <c r="MIY71"/>
      <c r="MIZ71"/>
      <c r="MJA71"/>
      <c r="MJB71"/>
      <c r="MJC71"/>
      <c r="MJD71"/>
      <c r="MJE71"/>
      <c r="MJF71"/>
      <c r="MJG71"/>
      <c r="MJH71"/>
      <c r="MJI71"/>
      <c r="MJJ71"/>
      <c r="MJK71"/>
      <c r="MJL71"/>
      <c r="MJM71"/>
      <c r="MJN71"/>
      <c r="MJO71"/>
      <c r="MJP71"/>
      <c r="MJQ71"/>
      <c r="MJR71"/>
      <c r="MJS71"/>
      <c r="MJT71"/>
      <c r="MJU71"/>
      <c r="MJV71"/>
      <c r="MJW71"/>
      <c r="MJX71"/>
      <c r="MJY71"/>
      <c r="MJZ71"/>
      <c r="MKA71"/>
      <c r="MKB71"/>
      <c r="MKC71"/>
      <c r="MKD71"/>
      <c r="MKE71"/>
      <c r="MKF71"/>
      <c r="MKG71"/>
      <c r="MKH71"/>
      <c r="MKI71"/>
      <c r="MKJ71"/>
      <c r="MKK71"/>
      <c r="MKL71"/>
      <c r="MKM71"/>
      <c r="MKN71"/>
      <c r="MKO71"/>
      <c r="MKP71"/>
      <c r="MKQ71"/>
      <c r="MKR71"/>
      <c r="MKS71"/>
      <c r="MKT71"/>
      <c r="MKU71"/>
      <c r="MKV71"/>
      <c r="MKW71"/>
      <c r="MKX71"/>
      <c r="MKY71"/>
      <c r="MKZ71"/>
      <c r="MLA71"/>
      <c r="MLB71"/>
      <c r="MLC71"/>
      <c r="MLD71"/>
      <c r="MLE71"/>
      <c r="MLF71"/>
      <c r="MLG71"/>
      <c r="MLH71"/>
      <c r="MLI71"/>
      <c r="MLJ71"/>
      <c r="MLK71"/>
      <c r="MLL71"/>
      <c r="MLM71"/>
      <c r="MLN71"/>
      <c r="MLO71"/>
      <c r="MLP71"/>
      <c r="MLQ71"/>
      <c r="MLR71"/>
      <c r="MLS71"/>
      <c r="MLT71"/>
      <c r="MLU71"/>
      <c r="MLV71"/>
      <c r="MLW71"/>
      <c r="MLX71"/>
      <c r="MLY71"/>
      <c r="MLZ71"/>
      <c r="MMA71"/>
      <c r="MMB71"/>
      <c r="MMC71"/>
      <c r="MMD71"/>
      <c r="MME71"/>
      <c r="MMF71"/>
      <c r="MMG71"/>
      <c r="MMH71"/>
      <c r="MMI71"/>
      <c r="MMJ71"/>
      <c r="MMK71"/>
      <c r="MML71"/>
      <c r="MMM71"/>
      <c r="MMN71"/>
      <c r="MMO71"/>
      <c r="MMP71"/>
      <c r="MMQ71"/>
      <c r="MMR71"/>
      <c r="MMS71"/>
      <c r="MMT71"/>
      <c r="MMU71"/>
      <c r="MMV71"/>
      <c r="MMW71"/>
      <c r="MMX71"/>
      <c r="MMY71"/>
      <c r="MMZ71"/>
      <c r="MNA71"/>
      <c r="MNB71"/>
      <c r="MNC71"/>
      <c r="MND71"/>
      <c r="MNE71"/>
      <c r="MNF71"/>
      <c r="MNG71"/>
      <c r="MNH71"/>
      <c r="MNI71"/>
      <c r="MNJ71"/>
      <c r="MNK71"/>
      <c r="MNL71"/>
      <c r="MNM71"/>
      <c r="MNN71"/>
      <c r="MNO71"/>
      <c r="MNP71"/>
      <c r="MNQ71"/>
      <c r="MNR71"/>
      <c r="MNS71"/>
      <c r="MNT71"/>
      <c r="MNU71"/>
      <c r="MNV71"/>
      <c r="MNW71"/>
      <c r="MNX71"/>
      <c r="MNY71"/>
      <c r="MNZ71"/>
      <c r="MOA71"/>
      <c r="MOB71"/>
      <c r="MOC71"/>
      <c r="MOD71"/>
      <c r="MOE71"/>
      <c r="MOF71"/>
      <c r="MOG71"/>
      <c r="MOH71"/>
      <c r="MOI71"/>
      <c r="MOJ71"/>
      <c r="MOK71"/>
      <c r="MOL71"/>
      <c r="MOM71"/>
      <c r="MON71"/>
      <c r="MOO71"/>
      <c r="MOP71"/>
      <c r="MOQ71"/>
      <c r="MOR71"/>
      <c r="MOS71"/>
      <c r="MOT71"/>
      <c r="MOU71"/>
      <c r="MOV71"/>
      <c r="MOW71"/>
      <c r="MOX71"/>
      <c r="MOY71"/>
      <c r="MOZ71"/>
      <c r="MPA71"/>
      <c r="MPB71"/>
      <c r="MPC71"/>
      <c r="MPD71"/>
      <c r="MPE71"/>
      <c r="MPF71"/>
      <c r="MPG71"/>
      <c r="MPH71"/>
      <c r="MPI71"/>
      <c r="MPJ71"/>
      <c r="MPK71"/>
      <c r="MPL71"/>
      <c r="MPM71"/>
      <c r="MPN71"/>
      <c r="MPO71"/>
      <c r="MPP71"/>
      <c r="MPQ71"/>
      <c r="MPR71"/>
      <c r="MPS71"/>
      <c r="MPT71"/>
      <c r="MPU71"/>
      <c r="MPV71"/>
      <c r="MPW71"/>
      <c r="MPX71"/>
      <c r="MPY71"/>
      <c r="MPZ71"/>
      <c r="MQA71"/>
      <c r="MQB71"/>
      <c r="MQC71"/>
      <c r="MQD71"/>
      <c r="MQE71"/>
      <c r="MQF71"/>
      <c r="MQG71"/>
      <c r="MQH71"/>
      <c r="MQI71"/>
      <c r="MQJ71"/>
      <c r="MQK71"/>
      <c r="MQL71"/>
      <c r="MQM71"/>
      <c r="MQN71"/>
      <c r="MQO71"/>
      <c r="MQP71"/>
      <c r="MQQ71"/>
      <c r="MQR71"/>
      <c r="MQS71"/>
      <c r="MQT71"/>
      <c r="MQU71"/>
      <c r="MQV71"/>
      <c r="MQW71"/>
      <c r="MQX71"/>
      <c r="MQY71"/>
      <c r="MQZ71"/>
      <c r="MRA71"/>
      <c r="MRB71"/>
      <c r="MRC71"/>
      <c r="MRD71"/>
      <c r="MRE71"/>
      <c r="MRF71"/>
      <c r="MRG71"/>
      <c r="MRH71"/>
      <c r="MRI71"/>
      <c r="MRJ71"/>
      <c r="MRK71"/>
      <c r="MRL71"/>
      <c r="MRM71"/>
      <c r="MRN71"/>
      <c r="MRO71"/>
      <c r="MRP71"/>
      <c r="MRQ71"/>
      <c r="MRR71"/>
      <c r="MRS71"/>
      <c r="MRT71"/>
      <c r="MRU71"/>
      <c r="MRV71"/>
      <c r="MRW71"/>
      <c r="MRX71"/>
      <c r="MRY71"/>
      <c r="MRZ71"/>
      <c r="MSA71"/>
      <c r="MSB71"/>
      <c r="MSC71"/>
      <c r="MSD71"/>
      <c r="MSE71"/>
      <c r="MSF71"/>
      <c r="MSG71"/>
      <c r="MSH71"/>
      <c r="MSI71"/>
      <c r="MSJ71"/>
      <c r="MSK71"/>
      <c r="MSL71"/>
      <c r="MSM71"/>
      <c r="MSN71"/>
      <c r="MSO71"/>
      <c r="MSP71"/>
      <c r="MSQ71"/>
      <c r="MSR71"/>
      <c r="MSS71"/>
      <c r="MST71"/>
      <c r="MSU71"/>
      <c r="MSV71"/>
      <c r="MSW71"/>
      <c r="MSX71"/>
      <c r="MSY71"/>
      <c r="MSZ71"/>
      <c r="MTA71"/>
      <c r="MTB71"/>
      <c r="MTC71"/>
      <c r="MTD71"/>
      <c r="MTE71"/>
      <c r="MTF71"/>
      <c r="MTG71"/>
      <c r="MTH71"/>
      <c r="MTI71"/>
      <c r="MTJ71"/>
      <c r="MTK71"/>
      <c r="MTL71"/>
      <c r="MTM71"/>
      <c r="MTN71"/>
      <c r="MTO71"/>
      <c r="MTP71"/>
      <c r="MTQ71"/>
      <c r="MTR71"/>
      <c r="MTS71"/>
      <c r="MTT71"/>
      <c r="MTU71"/>
      <c r="MTV71"/>
      <c r="MTW71"/>
      <c r="MTX71"/>
      <c r="MTY71"/>
      <c r="MTZ71"/>
      <c r="MUA71"/>
      <c r="MUB71"/>
      <c r="MUC71"/>
      <c r="MUD71"/>
      <c r="MUE71"/>
      <c r="MUF71"/>
      <c r="MUG71"/>
      <c r="MUH71"/>
      <c r="MUI71"/>
      <c r="MUJ71"/>
      <c r="MUK71"/>
      <c r="MUL71"/>
      <c r="MUM71"/>
      <c r="MUN71"/>
      <c r="MUO71"/>
      <c r="MUP71"/>
      <c r="MUQ71"/>
      <c r="MUR71"/>
      <c r="MUS71"/>
      <c r="MUT71"/>
      <c r="MUU71"/>
      <c r="MUV71"/>
      <c r="MUW71"/>
      <c r="MUX71"/>
      <c r="MUY71"/>
      <c r="MUZ71"/>
      <c r="MVA71"/>
      <c r="MVB71"/>
      <c r="MVC71"/>
      <c r="MVD71"/>
      <c r="MVE71"/>
      <c r="MVF71"/>
      <c r="MVG71"/>
      <c r="MVH71"/>
      <c r="MVI71"/>
      <c r="MVJ71"/>
      <c r="MVK71"/>
      <c r="MVL71"/>
      <c r="MVM71"/>
      <c r="MVN71"/>
      <c r="MVO71"/>
      <c r="MVP71"/>
      <c r="MVQ71"/>
      <c r="MVR71"/>
      <c r="MVS71"/>
      <c r="MVT71"/>
      <c r="MVU71"/>
      <c r="MVV71"/>
      <c r="MVW71"/>
      <c r="MVX71"/>
      <c r="MVY71"/>
      <c r="MVZ71"/>
      <c r="MWA71"/>
      <c r="MWB71"/>
      <c r="MWC71"/>
      <c r="MWD71"/>
      <c r="MWE71"/>
      <c r="MWF71"/>
      <c r="MWG71"/>
      <c r="MWH71"/>
      <c r="MWI71"/>
      <c r="MWJ71"/>
      <c r="MWK71"/>
      <c r="MWL71"/>
      <c r="MWM71"/>
      <c r="MWN71"/>
      <c r="MWO71"/>
      <c r="MWP71"/>
      <c r="MWQ71"/>
      <c r="MWR71"/>
      <c r="MWS71"/>
      <c r="MWT71"/>
      <c r="MWU71"/>
      <c r="MWV71"/>
      <c r="MWW71"/>
      <c r="MWX71"/>
      <c r="MWY71"/>
      <c r="MWZ71"/>
      <c r="MXA71"/>
      <c r="MXB71"/>
      <c r="MXC71"/>
      <c r="MXD71"/>
      <c r="MXE71"/>
      <c r="MXF71"/>
      <c r="MXG71"/>
      <c r="MXH71"/>
      <c r="MXI71"/>
      <c r="MXJ71"/>
      <c r="MXK71"/>
      <c r="MXL71"/>
      <c r="MXM71"/>
      <c r="MXN71"/>
      <c r="MXO71"/>
      <c r="MXP71"/>
      <c r="MXQ71"/>
      <c r="MXR71"/>
      <c r="MXS71"/>
      <c r="MXT71"/>
      <c r="MXU71"/>
      <c r="MXV71"/>
      <c r="MXW71"/>
      <c r="MXX71"/>
      <c r="MXY71"/>
      <c r="MXZ71"/>
      <c r="MYA71"/>
      <c r="MYB71"/>
      <c r="MYC71"/>
      <c r="MYD71"/>
      <c r="MYE71"/>
      <c r="MYF71"/>
      <c r="MYG71"/>
      <c r="MYH71"/>
      <c r="MYI71"/>
      <c r="MYJ71"/>
      <c r="MYK71"/>
      <c r="MYL71"/>
      <c r="MYM71"/>
      <c r="MYN71"/>
      <c r="MYO71"/>
      <c r="MYP71"/>
      <c r="MYQ71"/>
      <c r="MYR71"/>
      <c r="MYS71"/>
      <c r="MYT71"/>
      <c r="MYU71"/>
      <c r="MYV71"/>
      <c r="MYW71"/>
      <c r="MYX71"/>
      <c r="MYY71"/>
      <c r="MYZ71"/>
      <c r="MZA71"/>
      <c r="MZB71"/>
      <c r="MZC71"/>
      <c r="MZD71"/>
      <c r="MZE71"/>
      <c r="MZF71"/>
      <c r="MZG71"/>
      <c r="MZH71"/>
      <c r="MZI71"/>
      <c r="MZJ71"/>
      <c r="MZK71"/>
      <c r="MZL71"/>
      <c r="MZM71"/>
      <c r="MZN71"/>
      <c r="MZO71"/>
      <c r="MZP71"/>
      <c r="MZQ71"/>
      <c r="MZR71"/>
      <c r="MZS71"/>
      <c r="MZT71"/>
      <c r="MZU71"/>
      <c r="MZV71"/>
      <c r="MZW71"/>
      <c r="MZX71"/>
      <c r="MZY71"/>
      <c r="MZZ71"/>
      <c r="NAA71"/>
      <c r="NAB71"/>
      <c r="NAC71"/>
      <c r="NAD71"/>
      <c r="NAE71"/>
      <c r="NAF71"/>
      <c r="NAG71"/>
      <c r="NAH71"/>
      <c r="NAI71"/>
      <c r="NAJ71"/>
      <c r="NAK71"/>
      <c r="NAL71"/>
      <c r="NAM71"/>
      <c r="NAN71"/>
      <c r="NAO71"/>
      <c r="NAP71"/>
      <c r="NAQ71"/>
      <c r="NAR71"/>
      <c r="NAS71"/>
      <c r="NAT71"/>
      <c r="NAU71"/>
      <c r="NAV71"/>
      <c r="NAW71"/>
      <c r="NAX71"/>
      <c r="NAY71"/>
      <c r="NAZ71"/>
      <c r="NBA71"/>
      <c r="NBB71"/>
      <c r="NBC71"/>
      <c r="NBD71"/>
      <c r="NBE71"/>
      <c r="NBF71"/>
      <c r="NBG71"/>
      <c r="NBH71"/>
      <c r="NBI71"/>
      <c r="NBJ71"/>
      <c r="NBK71"/>
      <c r="NBL71"/>
      <c r="NBM71"/>
      <c r="NBN71"/>
      <c r="NBO71"/>
      <c r="NBP71"/>
      <c r="NBQ71"/>
      <c r="NBR71"/>
      <c r="NBS71"/>
      <c r="NBT71"/>
      <c r="NBU71"/>
      <c r="NBV71"/>
      <c r="NBW71"/>
      <c r="NBX71"/>
      <c r="NBY71"/>
      <c r="NBZ71"/>
      <c r="NCA71"/>
      <c r="NCB71"/>
      <c r="NCC71"/>
      <c r="NCD71"/>
      <c r="NCE71"/>
      <c r="NCF71"/>
      <c r="NCG71"/>
      <c r="NCH71"/>
      <c r="NCI71"/>
      <c r="NCJ71"/>
      <c r="NCK71"/>
      <c r="NCL71"/>
      <c r="NCM71"/>
      <c r="NCN71"/>
      <c r="NCO71"/>
      <c r="NCP71"/>
      <c r="NCQ71"/>
      <c r="NCR71"/>
      <c r="NCS71"/>
      <c r="NCT71"/>
      <c r="NCU71"/>
      <c r="NCV71"/>
      <c r="NCW71"/>
      <c r="NCX71"/>
      <c r="NCY71"/>
      <c r="NCZ71"/>
      <c r="NDA71"/>
      <c r="NDB71"/>
      <c r="NDC71"/>
      <c r="NDD71"/>
      <c r="NDE71"/>
      <c r="NDF71"/>
      <c r="NDG71"/>
      <c r="NDH71"/>
      <c r="NDI71"/>
      <c r="NDJ71"/>
      <c r="NDK71"/>
      <c r="NDL71"/>
      <c r="NDM71"/>
      <c r="NDN71"/>
      <c r="NDO71"/>
      <c r="NDP71"/>
      <c r="NDQ71"/>
      <c r="NDR71"/>
      <c r="NDS71"/>
      <c r="NDT71"/>
      <c r="NDU71"/>
      <c r="NDV71"/>
      <c r="NDW71"/>
      <c r="NDX71"/>
      <c r="NDY71"/>
      <c r="NDZ71"/>
      <c r="NEA71"/>
      <c r="NEB71"/>
      <c r="NEC71"/>
      <c r="NED71"/>
      <c r="NEE71"/>
      <c r="NEF71"/>
      <c r="NEG71"/>
      <c r="NEH71"/>
      <c r="NEI71"/>
      <c r="NEJ71"/>
      <c r="NEK71"/>
      <c r="NEL71"/>
      <c r="NEM71"/>
      <c r="NEN71"/>
      <c r="NEO71"/>
      <c r="NEP71"/>
      <c r="NEQ71"/>
      <c r="NER71"/>
      <c r="NES71"/>
      <c r="NET71"/>
      <c r="NEU71"/>
      <c r="NEV71"/>
      <c r="NEW71"/>
      <c r="NEX71"/>
      <c r="NEY71"/>
      <c r="NEZ71"/>
      <c r="NFA71"/>
      <c r="NFB71"/>
      <c r="NFC71"/>
      <c r="NFD71"/>
      <c r="NFE71"/>
      <c r="NFF71"/>
      <c r="NFG71"/>
      <c r="NFH71"/>
      <c r="NFI71"/>
      <c r="NFJ71"/>
      <c r="NFK71"/>
      <c r="NFL71"/>
      <c r="NFM71"/>
      <c r="NFN71"/>
      <c r="NFO71"/>
      <c r="NFP71"/>
      <c r="NFQ71"/>
      <c r="NFR71"/>
      <c r="NFS71"/>
      <c r="NFT71"/>
      <c r="NFU71"/>
      <c r="NFV71"/>
      <c r="NFW71"/>
      <c r="NFX71"/>
      <c r="NFY71"/>
      <c r="NFZ71"/>
      <c r="NGA71"/>
      <c r="NGB71"/>
      <c r="NGC71"/>
      <c r="NGD71"/>
      <c r="NGE71"/>
      <c r="NGF71"/>
      <c r="NGG71"/>
      <c r="NGH71"/>
      <c r="NGI71"/>
      <c r="NGJ71"/>
      <c r="NGK71"/>
      <c r="NGL71"/>
      <c r="NGM71"/>
      <c r="NGN71"/>
      <c r="NGO71"/>
      <c r="NGP71"/>
      <c r="NGQ71"/>
      <c r="NGR71"/>
      <c r="NGS71"/>
      <c r="NGT71"/>
      <c r="NGU71"/>
      <c r="NGV71"/>
      <c r="NGW71"/>
      <c r="NGX71"/>
      <c r="NGY71"/>
      <c r="NGZ71"/>
      <c r="NHA71"/>
      <c r="NHB71"/>
      <c r="NHC71"/>
      <c r="NHD71"/>
      <c r="NHE71"/>
      <c r="NHF71"/>
      <c r="NHG71"/>
      <c r="NHH71"/>
      <c r="NHI71"/>
      <c r="NHJ71"/>
      <c r="NHK71"/>
      <c r="NHL71"/>
      <c r="NHM71"/>
      <c r="NHN71"/>
      <c r="NHO71"/>
      <c r="NHP71"/>
      <c r="NHQ71"/>
      <c r="NHR71"/>
      <c r="NHS71"/>
      <c r="NHT71"/>
      <c r="NHU71"/>
      <c r="NHV71"/>
      <c r="NHW71"/>
      <c r="NHX71"/>
      <c r="NHY71"/>
      <c r="NHZ71"/>
      <c r="NIA71"/>
      <c r="NIB71"/>
      <c r="NIC71"/>
      <c r="NID71"/>
      <c r="NIE71"/>
      <c r="NIF71"/>
      <c r="NIG71"/>
      <c r="NIH71"/>
      <c r="NII71"/>
      <c r="NIJ71"/>
      <c r="NIK71"/>
      <c r="NIL71"/>
      <c r="NIM71"/>
      <c r="NIN71"/>
      <c r="NIO71"/>
      <c r="NIP71"/>
      <c r="NIQ71"/>
      <c r="NIR71"/>
      <c r="NIS71"/>
      <c r="NIT71"/>
      <c r="NIU71"/>
      <c r="NIV71"/>
      <c r="NIW71"/>
      <c r="NIX71"/>
      <c r="NIY71"/>
      <c r="NIZ71"/>
      <c r="NJA71"/>
      <c r="NJB71"/>
      <c r="NJC71"/>
      <c r="NJD71"/>
      <c r="NJE71"/>
      <c r="NJF71"/>
      <c r="NJG71"/>
      <c r="NJH71"/>
      <c r="NJI71"/>
      <c r="NJJ71"/>
      <c r="NJK71"/>
      <c r="NJL71"/>
      <c r="NJM71"/>
      <c r="NJN71"/>
      <c r="NJO71"/>
      <c r="NJP71"/>
      <c r="NJQ71"/>
      <c r="NJR71"/>
      <c r="NJS71"/>
      <c r="NJT71"/>
      <c r="NJU71"/>
      <c r="NJV71"/>
      <c r="NJW71"/>
      <c r="NJX71"/>
      <c r="NJY71"/>
      <c r="NJZ71"/>
      <c r="NKA71"/>
      <c r="NKB71"/>
      <c r="NKC71"/>
      <c r="NKD71"/>
      <c r="NKE71"/>
      <c r="NKF71"/>
      <c r="NKG71"/>
      <c r="NKH71"/>
      <c r="NKI71"/>
      <c r="NKJ71"/>
      <c r="NKK71"/>
      <c r="NKL71"/>
      <c r="NKM71"/>
      <c r="NKN71"/>
      <c r="NKO71"/>
      <c r="NKP71"/>
      <c r="NKQ71"/>
      <c r="NKR71"/>
      <c r="NKS71"/>
      <c r="NKT71"/>
      <c r="NKU71"/>
      <c r="NKV71"/>
      <c r="NKW71"/>
      <c r="NKX71"/>
      <c r="NKY71"/>
      <c r="NKZ71"/>
      <c r="NLA71"/>
      <c r="NLB71"/>
      <c r="NLC71"/>
      <c r="NLD71"/>
      <c r="NLE71"/>
      <c r="NLF71"/>
      <c r="NLG71"/>
      <c r="NLH71"/>
      <c r="NLI71"/>
      <c r="NLJ71"/>
      <c r="NLK71"/>
      <c r="NLL71"/>
      <c r="NLM71"/>
      <c r="NLN71"/>
      <c r="NLO71"/>
      <c r="NLP71"/>
      <c r="NLQ71"/>
      <c r="NLR71"/>
      <c r="NLS71"/>
      <c r="NLT71"/>
      <c r="NLU71"/>
      <c r="NLV71"/>
      <c r="NLW71"/>
      <c r="NLX71"/>
      <c r="NLY71"/>
      <c r="NLZ71"/>
      <c r="NMA71"/>
      <c r="NMB71"/>
      <c r="NMC71"/>
      <c r="NMD71"/>
      <c r="NME71"/>
      <c r="NMF71"/>
      <c r="NMG71"/>
      <c r="NMH71"/>
      <c r="NMI71"/>
      <c r="NMJ71"/>
      <c r="NMK71"/>
      <c r="NML71"/>
      <c r="NMM71"/>
      <c r="NMN71"/>
      <c r="NMO71"/>
      <c r="NMP71"/>
      <c r="NMQ71"/>
      <c r="NMR71"/>
      <c r="NMS71"/>
      <c r="NMT71"/>
      <c r="NMU71"/>
      <c r="NMV71"/>
      <c r="NMW71"/>
      <c r="NMX71"/>
      <c r="NMY71"/>
      <c r="NMZ71"/>
      <c r="NNA71"/>
      <c r="NNB71"/>
      <c r="NNC71"/>
      <c r="NND71"/>
      <c r="NNE71"/>
      <c r="NNF71"/>
      <c r="NNG71"/>
      <c r="NNH71"/>
      <c r="NNI71"/>
      <c r="NNJ71"/>
      <c r="NNK71"/>
      <c r="NNL71"/>
      <c r="NNM71"/>
      <c r="NNN71"/>
      <c r="NNO71"/>
      <c r="NNP71"/>
      <c r="NNQ71"/>
      <c r="NNR71"/>
      <c r="NNS71"/>
      <c r="NNT71"/>
      <c r="NNU71"/>
      <c r="NNV71"/>
      <c r="NNW71"/>
      <c r="NNX71"/>
      <c r="NNY71"/>
      <c r="NNZ71"/>
      <c r="NOA71"/>
      <c r="NOB71"/>
      <c r="NOC71"/>
      <c r="NOD71"/>
      <c r="NOE71"/>
      <c r="NOF71"/>
      <c r="NOG71"/>
      <c r="NOH71"/>
      <c r="NOI71"/>
      <c r="NOJ71"/>
      <c r="NOK71"/>
      <c r="NOL71"/>
      <c r="NOM71"/>
      <c r="NON71"/>
      <c r="NOO71"/>
      <c r="NOP71"/>
      <c r="NOQ71"/>
      <c r="NOR71"/>
      <c r="NOS71"/>
      <c r="NOT71"/>
      <c r="NOU71"/>
      <c r="NOV71"/>
      <c r="NOW71"/>
      <c r="NOX71"/>
      <c r="NOY71"/>
      <c r="NOZ71"/>
      <c r="NPA71"/>
      <c r="NPB71"/>
      <c r="NPC71"/>
      <c r="NPD71"/>
      <c r="NPE71"/>
      <c r="NPF71"/>
      <c r="NPG71"/>
      <c r="NPH71"/>
      <c r="NPI71"/>
      <c r="NPJ71"/>
      <c r="NPK71"/>
      <c r="NPL71"/>
      <c r="NPM71"/>
      <c r="NPN71"/>
      <c r="NPO71"/>
      <c r="NPP71"/>
      <c r="NPQ71"/>
      <c r="NPR71"/>
      <c r="NPS71"/>
      <c r="NPT71"/>
      <c r="NPU71"/>
      <c r="NPV71"/>
      <c r="NPW71"/>
      <c r="NPX71"/>
      <c r="NPY71"/>
      <c r="NPZ71"/>
      <c r="NQA71"/>
      <c r="NQB71"/>
      <c r="NQC71"/>
      <c r="NQD71"/>
      <c r="NQE71"/>
      <c r="NQF71"/>
      <c r="NQG71"/>
      <c r="NQH71"/>
      <c r="NQI71"/>
      <c r="NQJ71"/>
      <c r="NQK71"/>
      <c r="NQL71"/>
      <c r="NQM71"/>
      <c r="NQN71"/>
      <c r="NQO71"/>
      <c r="NQP71"/>
      <c r="NQQ71"/>
      <c r="NQR71"/>
      <c r="NQS71"/>
      <c r="NQT71"/>
      <c r="NQU71"/>
      <c r="NQV71"/>
      <c r="NQW71"/>
      <c r="NQX71"/>
      <c r="NQY71"/>
      <c r="NQZ71"/>
      <c r="NRA71"/>
      <c r="NRB71"/>
      <c r="NRC71"/>
      <c r="NRD71"/>
      <c r="NRE71"/>
      <c r="NRF71"/>
      <c r="NRG71"/>
      <c r="NRH71"/>
      <c r="NRI71"/>
      <c r="NRJ71"/>
      <c r="NRK71"/>
      <c r="NRL71"/>
      <c r="NRM71"/>
      <c r="NRN71"/>
      <c r="NRO71"/>
      <c r="NRP71"/>
      <c r="NRQ71"/>
      <c r="NRR71"/>
      <c r="NRS71"/>
      <c r="NRT71"/>
      <c r="NRU71"/>
      <c r="NRV71"/>
      <c r="NRW71"/>
      <c r="NRX71"/>
      <c r="NRY71"/>
      <c r="NRZ71"/>
      <c r="NSA71"/>
      <c r="NSB71"/>
      <c r="NSC71"/>
      <c r="NSD71"/>
      <c r="NSE71"/>
      <c r="NSF71"/>
      <c r="NSG71"/>
      <c r="NSH71"/>
      <c r="NSI71"/>
      <c r="NSJ71"/>
      <c r="NSK71"/>
      <c r="NSL71"/>
      <c r="NSM71"/>
      <c r="NSN71"/>
      <c r="NSO71"/>
      <c r="NSP71"/>
      <c r="NSQ71"/>
      <c r="NSR71"/>
      <c r="NSS71"/>
      <c r="NST71"/>
      <c r="NSU71"/>
      <c r="NSV71"/>
      <c r="NSW71"/>
      <c r="NSX71"/>
      <c r="NSY71"/>
      <c r="NSZ71"/>
      <c r="NTA71"/>
      <c r="NTB71"/>
      <c r="NTC71"/>
      <c r="NTD71"/>
      <c r="NTE71"/>
      <c r="NTF71"/>
      <c r="NTG71"/>
      <c r="NTH71"/>
      <c r="NTI71"/>
      <c r="NTJ71"/>
      <c r="NTK71"/>
      <c r="NTL71"/>
      <c r="NTM71"/>
      <c r="NTN71"/>
      <c r="NTO71"/>
      <c r="NTP71"/>
      <c r="NTQ71"/>
      <c r="NTR71"/>
      <c r="NTS71"/>
      <c r="NTT71"/>
      <c r="NTU71"/>
      <c r="NTV71"/>
      <c r="NTW71"/>
      <c r="NTX71"/>
      <c r="NTY71"/>
      <c r="NTZ71"/>
      <c r="NUA71"/>
      <c r="NUB71"/>
      <c r="NUC71"/>
      <c r="NUD71"/>
      <c r="NUE71"/>
      <c r="NUF71"/>
      <c r="NUG71"/>
      <c r="NUH71"/>
      <c r="NUI71"/>
      <c r="NUJ71"/>
      <c r="NUK71"/>
      <c r="NUL71"/>
      <c r="NUM71"/>
      <c r="NUN71"/>
      <c r="NUO71"/>
      <c r="NUP71"/>
      <c r="NUQ71"/>
      <c r="NUR71"/>
      <c r="NUS71"/>
      <c r="NUT71"/>
      <c r="NUU71"/>
      <c r="NUV71"/>
      <c r="NUW71"/>
      <c r="NUX71"/>
      <c r="NUY71"/>
      <c r="NUZ71"/>
      <c r="NVA71"/>
      <c r="NVB71"/>
      <c r="NVC71"/>
      <c r="NVD71"/>
      <c r="NVE71"/>
      <c r="NVF71"/>
      <c r="NVG71"/>
      <c r="NVH71"/>
      <c r="NVI71"/>
      <c r="NVJ71"/>
      <c r="NVK71"/>
      <c r="NVL71"/>
      <c r="NVM71"/>
      <c r="NVN71"/>
      <c r="NVO71"/>
      <c r="NVP71"/>
      <c r="NVQ71"/>
      <c r="NVR71"/>
      <c r="NVS71"/>
      <c r="NVT71"/>
      <c r="NVU71"/>
      <c r="NVV71"/>
      <c r="NVW71"/>
      <c r="NVX71"/>
      <c r="NVY71"/>
      <c r="NVZ71"/>
      <c r="NWA71"/>
      <c r="NWB71"/>
      <c r="NWC71"/>
      <c r="NWD71"/>
      <c r="NWE71"/>
      <c r="NWF71"/>
      <c r="NWG71"/>
      <c r="NWH71"/>
      <c r="NWI71"/>
      <c r="NWJ71"/>
      <c r="NWK71"/>
      <c r="NWL71"/>
      <c r="NWM71"/>
      <c r="NWN71"/>
      <c r="NWO71"/>
      <c r="NWP71"/>
      <c r="NWQ71"/>
      <c r="NWR71"/>
      <c r="NWS71"/>
      <c r="NWT71"/>
      <c r="NWU71"/>
      <c r="NWV71"/>
      <c r="NWW71"/>
      <c r="NWX71"/>
      <c r="NWY71"/>
      <c r="NWZ71"/>
      <c r="NXA71"/>
      <c r="NXB71"/>
      <c r="NXC71"/>
      <c r="NXD71"/>
      <c r="NXE71"/>
      <c r="NXF71"/>
      <c r="NXG71"/>
      <c r="NXH71"/>
      <c r="NXI71"/>
      <c r="NXJ71"/>
      <c r="NXK71"/>
      <c r="NXL71"/>
      <c r="NXM71"/>
      <c r="NXN71"/>
      <c r="NXO71"/>
      <c r="NXP71"/>
      <c r="NXQ71"/>
      <c r="NXR71"/>
      <c r="NXS71"/>
      <c r="NXT71"/>
      <c r="NXU71"/>
      <c r="NXV71"/>
      <c r="NXW71"/>
      <c r="NXX71"/>
      <c r="NXY71"/>
      <c r="NXZ71"/>
      <c r="NYA71"/>
      <c r="NYB71"/>
      <c r="NYC71"/>
      <c r="NYD71"/>
      <c r="NYE71"/>
      <c r="NYF71"/>
      <c r="NYG71"/>
      <c r="NYH71"/>
      <c r="NYI71"/>
      <c r="NYJ71"/>
      <c r="NYK71"/>
      <c r="NYL71"/>
      <c r="NYM71"/>
      <c r="NYN71"/>
      <c r="NYO71"/>
      <c r="NYP71"/>
      <c r="NYQ71"/>
      <c r="NYR71"/>
      <c r="NYS71"/>
      <c r="NYT71"/>
      <c r="NYU71"/>
      <c r="NYV71"/>
      <c r="NYW71"/>
      <c r="NYX71"/>
      <c r="NYY71"/>
      <c r="NYZ71"/>
      <c r="NZA71"/>
      <c r="NZB71"/>
      <c r="NZC71"/>
      <c r="NZD71"/>
      <c r="NZE71"/>
      <c r="NZF71"/>
      <c r="NZG71"/>
      <c r="NZH71"/>
      <c r="NZI71"/>
      <c r="NZJ71"/>
      <c r="NZK71"/>
      <c r="NZL71"/>
      <c r="NZM71"/>
      <c r="NZN71"/>
      <c r="NZO71"/>
      <c r="NZP71"/>
      <c r="NZQ71"/>
      <c r="NZR71"/>
      <c r="NZS71"/>
      <c r="NZT71"/>
      <c r="NZU71"/>
      <c r="NZV71"/>
      <c r="NZW71"/>
      <c r="NZX71"/>
      <c r="NZY71"/>
      <c r="NZZ71"/>
      <c r="OAA71"/>
      <c r="OAB71"/>
      <c r="OAC71"/>
      <c r="OAD71"/>
      <c r="OAE71"/>
      <c r="OAF71"/>
      <c r="OAG71"/>
      <c r="OAH71"/>
      <c r="OAI71"/>
      <c r="OAJ71"/>
      <c r="OAK71"/>
      <c r="OAL71"/>
      <c r="OAM71"/>
      <c r="OAN71"/>
      <c r="OAO71"/>
      <c r="OAP71"/>
      <c r="OAQ71"/>
      <c r="OAR71"/>
      <c r="OAS71"/>
      <c r="OAT71"/>
      <c r="OAU71"/>
      <c r="OAV71"/>
      <c r="OAW71"/>
      <c r="OAX71"/>
      <c r="OAY71"/>
      <c r="OAZ71"/>
      <c r="OBA71"/>
      <c r="OBB71"/>
      <c r="OBC71"/>
      <c r="OBD71"/>
      <c r="OBE71"/>
      <c r="OBF71"/>
      <c r="OBG71"/>
      <c r="OBH71"/>
      <c r="OBI71"/>
      <c r="OBJ71"/>
      <c r="OBK71"/>
      <c r="OBL71"/>
      <c r="OBM71"/>
      <c r="OBN71"/>
      <c r="OBO71"/>
      <c r="OBP71"/>
      <c r="OBQ71"/>
      <c r="OBR71"/>
      <c r="OBS71"/>
      <c r="OBT71"/>
      <c r="OBU71"/>
      <c r="OBV71"/>
      <c r="OBW71"/>
      <c r="OBX71"/>
      <c r="OBY71"/>
      <c r="OBZ71"/>
      <c r="OCA71"/>
      <c r="OCB71"/>
      <c r="OCC71"/>
      <c r="OCD71"/>
      <c r="OCE71"/>
      <c r="OCF71"/>
      <c r="OCG71"/>
      <c r="OCH71"/>
      <c r="OCI71"/>
      <c r="OCJ71"/>
      <c r="OCK71"/>
      <c r="OCL71"/>
      <c r="OCM71"/>
      <c r="OCN71"/>
      <c r="OCO71"/>
      <c r="OCP71"/>
      <c r="OCQ71"/>
      <c r="OCR71"/>
      <c r="OCS71"/>
      <c r="OCT71"/>
      <c r="OCU71"/>
      <c r="OCV71"/>
      <c r="OCW71"/>
      <c r="OCX71"/>
      <c r="OCY71"/>
      <c r="OCZ71"/>
      <c r="ODA71"/>
      <c r="ODB71"/>
      <c r="ODC71"/>
      <c r="ODD71"/>
      <c r="ODE71"/>
      <c r="ODF71"/>
      <c r="ODG71"/>
      <c r="ODH71"/>
      <c r="ODI71"/>
      <c r="ODJ71"/>
      <c r="ODK71"/>
      <c r="ODL71"/>
      <c r="ODM71"/>
      <c r="ODN71"/>
      <c r="ODO71"/>
      <c r="ODP71"/>
      <c r="ODQ71"/>
      <c r="ODR71"/>
      <c r="ODS71"/>
      <c r="ODT71"/>
      <c r="ODU71"/>
      <c r="ODV71"/>
      <c r="ODW71"/>
      <c r="ODX71"/>
      <c r="ODY71"/>
      <c r="ODZ71"/>
      <c r="OEA71"/>
      <c r="OEB71"/>
      <c r="OEC71"/>
      <c r="OED71"/>
      <c r="OEE71"/>
      <c r="OEF71"/>
      <c r="OEG71"/>
      <c r="OEH71"/>
      <c r="OEI71"/>
      <c r="OEJ71"/>
      <c r="OEK71"/>
      <c r="OEL71"/>
      <c r="OEM71"/>
      <c r="OEN71"/>
      <c r="OEO71"/>
      <c r="OEP71"/>
      <c r="OEQ71"/>
      <c r="OER71"/>
      <c r="OES71"/>
      <c r="OET71"/>
      <c r="OEU71"/>
      <c r="OEV71"/>
      <c r="OEW71"/>
      <c r="OEX71"/>
      <c r="OEY71"/>
      <c r="OEZ71"/>
      <c r="OFA71"/>
      <c r="OFB71"/>
      <c r="OFC71"/>
      <c r="OFD71"/>
      <c r="OFE71"/>
      <c r="OFF71"/>
      <c r="OFG71"/>
      <c r="OFH71"/>
      <c r="OFI71"/>
      <c r="OFJ71"/>
      <c r="OFK71"/>
      <c r="OFL71"/>
      <c r="OFM71"/>
      <c r="OFN71"/>
      <c r="OFO71"/>
      <c r="OFP71"/>
      <c r="OFQ71"/>
      <c r="OFR71"/>
      <c r="OFS71"/>
      <c r="OFT71"/>
      <c r="OFU71"/>
      <c r="OFV71"/>
      <c r="OFW71"/>
      <c r="OFX71"/>
      <c r="OFY71"/>
      <c r="OFZ71"/>
      <c r="OGA71"/>
      <c r="OGB71"/>
      <c r="OGC71"/>
      <c r="OGD71"/>
      <c r="OGE71"/>
      <c r="OGF71"/>
      <c r="OGG71"/>
      <c r="OGH71"/>
      <c r="OGI71"/>
      <c r="OGJ71"/>
      <c r="OGK71"/>
      <c r="OGL71"/>
      <c r="OGM71"/>
      <c r="OGN71"/>
      <c r="OGO71"/>
      <c r="OGP71"/>
      <c r="OGQ71"/>
      <c r="OGR71"/>
      <c r="OGS71"/>
      <c r="OGT71"/>
      <c r="OGU71"/>
      <c r="OGV71"/>
      <c r="OGW71"/>
      <c r="OGX71"/>
      <c r="OGY71"/>
      <c r="OGZ71"/>
      <c r="OHA71"/>
      <c r="OHB71"/>
      <c r="OHC71"/>
      <c r="OHD71"/>
      <c r="OHE71"/>
      <c r="OHF71"/>
      <c r="OHG71"/>
      <c r="OHH71"/>
      <c r="OHI71"/>
      <c r="OHJ71"/>
      <c r="OHK71"/>
      <c r="OHL71"/>
      <c r="OHM71"/>
      <c r="OHN71"/>
      <c r="OHO71"/>
      <c r="OHP71"/>
      <c r="OHQ71"/>
      <c r="OHR71"/>
      <c r="OHS71"/>
      <c r="OHT71"/>
      <c r="OHU71"/>
      <c r="OHV71"/>
      <c r="OHW71"/>
      <c r="OHX71"/>
      <c r="OHY71"/>
      <c r="OHZ71"/>
      <c r="OIA71"/>
      <c r="OIB71"/>
      <c r="OIC71"/>
      <c r="OID71"/>
      <c r="OIE71"/>
      <c r="OIF71"/>
      <c r="OIG71"/>
      <c r="OIH71"/>
      <c r="OII71"/>
      <c r="OIJ71"/>
      <c r="OIK71"/>
      <c r="OIL71"/>
      <c r="OIM71"/>
      <c r="OIN71"/>
      <c r="OIO71"/>
      <c r="OIP71"/>
      <c r="OIQ71"/>
      <c r="OIR71"/>
      <c r="OIS71"/>
      <c r="OIT71"/>
      <c r="OIU71"/>
      <c r="OIV71"/>
      <c r="OIW71"/>
      <c r="OIX71"/>
      <c r="OIY71"/>
      <c r="OIZ71"/>
      <c r="OJA71"/>
      <c r="OJB71"/>
      <c r="OJC71"/>
      <c r="OJD71"/>
      <c r="OJE71"/>
      <c r="OJF71"/>
      <c r="OJG71"/>
      <c r="OJH71"/>
      <c r="OJI71"/>
      <c r="OJJ71"/>
      <c r="OJK71"/>
      <c r="OJL71"/>
      <c r="OJM71"/>
      <c r="OJN71"/>
      <c r="OJO71"/>
      <c r="OJP71"/>
      <c r="OJQ71"/>
      <c r="OJR71"/>
      <c r="OJS71"/>
      <c r="OJT71"/>
      <c r="OJU71"/>
      <c r="OJV71"/>
      <c r="OJW71"/>
      <c r="OJX71"/>
      <c r="OJY71"/>
      <c r="OJZ71"/>
      <c r="OKA71"/>
      <c r="OKB71"/>
      <c r="OKC71"/>
      <c r="OKD71"/>
      <c r="OKE71"/>
      <c r="OKF71"/>
      <c r="OKG71"/>
      <c r="OKH71"/>
      <c r="OKI71"/>
      <c r="OKJ71"/>
      <c r="OKK71"/>
      <c r="OKL71"/>
      <c r="OKM71"/>
      <c r="OKN71"/>
      <c r="OKO71"/>
      <c r="OKP71"/>
      <c r="OKQ71"/>
      <c r="OKR71"/>
      <c r="OKS71"/>
      <c r="OKT71"/>
      <c r="OKU71"/>
      <c r="OKV71"/>
      <c r="OKW71"/>
      <c r="OKX71"/>
      <c r="OKY71"/>
      <c r="OKZ71"/>
      <c r="OLA71"/>
      <c r="OLB71"/>
      <c r="OLC71"/>
      <c r="OLD71"/>
      <c r="OLE71"/>
      <c r="OLF71"/>
      <c r="OLG71"/>
      <c r="OLH71"/>
      <c r="OLI71"/>
      <c r="OLJ71"/>
      <c r="OLK71"/>
      <c r="OLL71"/>
      <c r="OLM71"/>
      <c r="OLN71"/>
      <c r="OLO71"/>
      <c r="OLP71"/>
      <c r="OLQ71"/>
      <c r="OLR71"/>
      <c r="OLS71"/>
      <c r="OLT71"/>
      <c r="OLU71"/>
      <c r="OLV71"/>
      <c r="OLW71"/>
      <c r="OLX71"/>
      <c r="OLY71"/>
      <c r="OLZ71"/>
      <c r="OMA71"/>
      <c r="OMB71"/>
      <c r="OMC71"/>
      <c r="OMD71"/>
      <c r="OME71"/>
      <c r="OMF71"/>
      <c r="OMG71"/>
      <c r="OMH71"/>
      <c r="OMI71"/>
      <c r="OMJ71"/>
      <c r="OMK71"/>
      <c r="OML71"/>
      <c r="OMM71"/>
      <c r="OMN71"/>
      <c r="OMO71"/>
      <c r="OMP71"/>
      <c r="OMQ71"/>
      <c r="OMR71"/>
      <c r="OMS71"/>
      <c r="OMT71"/>
      <c r="OMU71"/>
      <c r="OMV71"/>
      <c r="OMW71"/>
      <c r="OMX71"/>
      <c r="OMY71"/>
      <c r="OMZ71"/>
      <c r="ONA71"/>
      <c r="ONB71"/>
      <c r="ONC71"/>
      <c r="OND71"/>
      <c r="ONE71"/>
      <c r="ONF71"/>
      <c r="ONG71"/>
      <c r="ONH71"/>
      <c r="ONI71"/>
      <c r="ONJ71"/>
      <c r="ONK71"/>
      <c r="ONL71"/>
      <c r="ONM71"/>
      <c r="ONN71"/>
      <c r="ONO71"/>
      <c r="ONP71"/>
      <c r="ONQ71"/>
      <c r="ONR71"/>
      <c r="ONS71"/>
      <c r="ONT71"/>
      <c r="ONU71"/>
      <c r="ONV71"/>
      <c r="ONW71"/>
      <c r="ONX71"/>
      <c r="ONY71"/>
      <c r="ONZ71"/>
      <c r="OOA71"/>
      <c r="OOB71"/>
      <c r="OOC71"/>
      <c r="OOD71"/>
      <c r="OOE71"/>
      <c r="OOF71"/>
      <c r="OOG71"/>
      <c r="OOH71"/>
      <c r="OOI71"/>
      <c r="OOJ71"/>
      <c r="OOK71"/>
      <c r="OOL71"/>
      <c r="OOM71"/>
      <c r="OON71"/>
      <c r="OOO71"/>
      <c r="OOP71"/>
      <c r="OOQ71"/>
      <c r="OOR71"/>
      <c r="OOS71"/>
      <c r="OOT71"/>
      <c r="OOU71"/>
      <c r="OOV71"/>
      <c r="OOW71"/>
      <c r="OOX71"/>
      <c r="OOY71"/>
      <c r="OOZ71"/>
      <c r="OPA71"/>
      <c r="OPB71"/>
      <c r="OPC71"/>
      <c r="OPD71"/>
      <c r="OPE71"/>
      <c r="OPF71"/>
      <c r="OPG71"/>
      <c r="OPH71"/>
      <c r="OPI71"/>
      <c r="OPJ71"/>
      <c r="OPK71"/>
      <c r="OPL71"/>
      <c r="OPM71"/>
      <c r="OPN71"/>
      <c r="OPO71"/>
      <c r="OPP71"/>
      <c r="OPQ71"/>
      <c r="OPR71"/>
      <c r="OPS71"/>
      <c r="OPT71"/>
      <c r="OPU71"/>
      <c r="OPV71"/>
      <c r="OPW71"/>
      <c r="OPX71"/>
      <c r="OPY71"/>
      <c r="OPZ71"/>
      <c r="OQA71"/>
      <c r="OQB71"/>
      <c r="OQC71"/>
      <c r="OQD71"/>
      <c r="OQE71"/>
      <c r="OQF71"/>
      <c r="OQG71"/>
      <c r="OQH71"/>
      <c r="OQI71"/>
      <c r="OQJ71"/>
      <c r="OQK71"/>
      <c r="OQL71"/>
      <c r="OQM71"/>
      <c r="OQN71"/>
      <c r="OQO71"/>
      <c r="OQP71"/>
      <c r="OQQ71"/>
      <c r="OQR71"/>
      <c r="OQS71"/>
      <c r="OQT71"/>
      <c r="OQU71"/>
      <c r="OQV71"/>
      <c r="OQW71"/>
      <c r="OQX71"/>
      <c r="OQY71"/>
      <c r="OQZ71"/>
      <c r="ORA71"/>
      <c r="ORB71"/>
      <c r="ORC71"/>
      <c r="ORD71"/>
      <c r="ORE71"/>
      <c r="ORF71"/>
      <c r="ORG71"/>
      <c r="ORH71"/>
      <c r="ORI71"/>
      <c r="ORJ71"/>
      <c r="ORK71"/>
      <c r="ORL71"/>
      <c r="ORM71"/>
      <c r="ORN71"/>
      <c r="ORO71"/>
      <c r="ORP71"/>
      <c r="ORQ71"/>
      <c r="ORR71"/>
      <c r="ORS71"/>
      <c r="ORT71"/>
      <c r="ORU71"/>
      <c r="ORV71"/>
      <c r="ORW71"/>
      <c r="ORX71"/>
      <c r="ORY71"/>
      <c r="ORZ71"/>
      <c r="OSA71"/>
      <c r="OSB71"/>
      <c r="OSC71"/>
      <c r="OSD71"/>
      <c r="OSE71"/>
      <c r="OSF71"/>
      <c r="OSG71"/>
      <c r="OSH71"/>
      <c r="OSI71"/>
      <c r="OSJ71"/>
      <c r="OSK71"/>
      <c r="OSL71"/>
      <c r="OSM71"/>
      <c r="OSN71"/>
      <c r="OSO71"/>
      <c r="OSP71"/>
      <c r="OSQ71"/>
      <c r="OSR71"/>
      <c r="OSS71"/>
      <c r="OST71"/>
      <c r="OSU71"/>
      <c r="OSV71"/>
      <c r="OSW71"/>
      <c r="OSX71"/>
      <c r="OSY71"/>
      <c r="OSZ71"/>
      <c r="OTA71"/>
      <c r="OTB71"/>
      <c r="OTC71"/>
      <c r="OTD71"/>
      <c r="OTE71"/>
      <c r="OTF71"/>
      <c r="OTG71"/>
      <c r="OTH71"/>
      <c r="OTI71"/>
      <c r="OTJ71"/>
      <c r="OTK71"/>
      <c r="OTL71"/>
      <c r="OTM71"/>
      <c r="OTN71"/>
      <c r="OTO71"/>
      <c r="OTP71"/>
      <c r="OTQ71"/>
      <c r="OTR71"/>
      <c r="OTS71"/>
      <c r="OTT71"/>
      <c r="OTU71"/>
      <c r="OTV71"/>
      <c r="OTW71"/>
      <c r="OTX71"/>
      <c r="OTY71"/>
      <c r="OTZ71"/>
      <c r="OUA71"/>
      <c r="OUB71"/>
      <c r="OUC71"/>
      <c r="OUD71"/>
      <c r="OUE71"/>
      <c r="OUF71"/>
      <c r="OUG71"/>
      <c r="OUH71"/>
      <c r="OUI71"/>
      <c r="OUJ71"/>
      <c r="OUK71"/>
      <c r="OUL71"/>
      <c r="OUM71"/>
      <c r="OUN71"/>
      <c r="OUO71"/>
      <c r="OUP71"/>
      <c r="OUQ71"/>
      <c r="OUR71"/>
      <c r="OUS71"/>
      <c r="OUT71"/>
      <c r="OUU71"/>
      <c r="OUV71"/>
      <c r="OUW71"/>
      <c r="OUX71"/>
      <c r="OUY71"/>
      <c r="OUZ71"/>
      <c r="OVA71"/>
      <c r="OVB71"/>
      <c r="OVC71"/>
      <c r="OVD71"/>
      <c r="OVE71"/>
      <c r="OVF71"/>
      <c r="OVG71"/>
      <c r="OVH71"/>
      <c r="OVI71"/>
      <c r="OVJ71"/>
      <c r="OVK71"/>
      <c r="OVL71"/>
      <c r="OVM71"/>
      <c r="OVN71"/>
      <c r="OVO71"/>
      <c r="OVP71"/>
      <c r="OVQ71"/>
      <c r="OVR71"/>
      <c r="OVS71"/>
      <c r="OVT71"/>
      <c r="OVU71"/>
      <c r="OVV71"/>
      <c r="OVW71"/>
      <c r="OVX71"/>
      <c r="OVY71"/>
      <c r="OVZ71"/>
      <c r="OWA71"/>
      <c r="OWB71"/>
      <c r="OWC71"/>
      <c r="OWD71"/>
      <c r="OWE71"/>
      <c r="OWF71"/>
      <c r="OWG71"/>
      <c r="OWH71"/>
      <c r="OWI71"/>
      <c r="OWJ71"/>
      <c r="OWK71"/>
      <c r="OWL71"/>
      <c r="OWM71"/>
      <c r="OWN71"/>
      <c r="OWO71"/>
      <c r="OWP71"/>
      <c r="OWQ71"/>
      <c r="OWR71"/>
      <c r="OWS71"/>
      <c r="OWT71"/>
      <c r="OWU71"/>
      <c r="OWV71"/>
      <c r="OWW71"/>
      <c r="OWX71"/>
      <c r="OWY71"/>
      <c r="OWZ71"/>
      <c r="OXA71"/>
      <c r="OXB71"/>
      <c r="OXC71"/>
      <c r="OXD71"/>
      <c r="OXE71"/>
      <c r="OXF71"/>
      <c r="OXG71"/>
      <c r="OXH71"/>
      <c r="OXI71"/>
      <c r="OXJ71"/>
      <c r="OXK71"/>
      <c r="OXL71"/>
      <c r="OXM71"/>
      <c r="OXN71"/>
      <c r="OXO71"/>
      <c r="OXP71"/>
      <c r="OXQ71"/>
      <c r="OXR71"/>
      <c r="OXS71"/>
      <c r="OXT71"/>
      <c r="OXU71"/>
      <c r="OXV71"/>
      <c r="OXW71"/>
      <c r="OXX71"/>
      <c r="OXY71"/>
      <c r="OXZ71"/>
      <c r="OYA71"/>
      <c r="OYB71"/>
      <c r="OYC71"/>
      <c r="OYD71"/>
      <c r="OYE71"/>
      <c r="OYF71"/>
      <c r="OYG71"/>
      <c r="OYH71"/>
      <c r="OYI71"/>
      <c r="OYJ71"/>
      <c r="OYK71"/>
      <c r="OYL71"/>
      <c r="OYM71"/>
      <c r="OYN71"/>
      <c r="OYO71"/>
      <c r="OYP71"/>
      <c r="OYQ71"/>
      <c r="OYR71"/>
      <c r="OYS71"/>
      <c r="OYT71"/>
      <c r="OYU71"/>
      <c r="OYV71"/>
      <c r="OYW71"/>
      <c r="OYX71"/>
      <c r="OYY71"/>
      <c r="OYZ71"/>
      <c r="OZA71"/>
      <c r="OZB71"/>
      <c r="OZC71"/>
      <c r="OZD71"/>
      <c r="OZE71"/>
      <c r="OZF71"/>
      <c r="OZG71"/>
      <c r="OZH71"/>
      <c r="OZI71"/>
      <c r="OZJ71"/>
      <c r="OZK71"/>
      <c r="OZL71"/>
      <c r="OZM71"/>
      <c r="OZN71"/>
      <c r="OZO71"/>
      <c r="OZP71"/>
      <c r="OZQ71"/>
      <c r="OZR71"/>
      <c r="OZS71"/>
      <c r="OZT71"/>
      <c r="OZU71"/>
      <c r="OZV71"/>
      <c r="OZW71"/>
      <c r="OZX71"/>
      <c r="OZY71"/>
      <c r="OZZ71"/>
      <c r="PAA71"/>
      <c r="PAB71"/>
      <c r="PAC71"/>
      <c r="PAD71"/>
      <c r="PAE71"/>
      <c r="PAF71"/>
      <c r="PAG71"/>
      <c r="PAH71"/>
      <c r="PAI71"/>
      <c r="PAJ71"/>
      <c r="PAK71"/>
      <c r="PAL71"/>
      <c r="PAM71"/>
      <c r="PAN71"/>
      <c r="PAO71"/>
      <c r="PAP71"/>
      <c r="PAQ71"/>
      <c r="PAR71"/>
      <c r="PAS71"/>
      <c r="PAT71"/>
      <c r="PAU71"/>
      <c r="PAV71"/>
      <c r="PAW71"/>
      <c r="PAX71"/>
      <c r="PAY71"/>
      <c r="PAZ71"/>
      <c r="PBA71"/>
      <c r="PBB71"/>
      <c r="PBC71"/>
      <c r="PBD71"/>
      <c r="PBE71"/>
      <c r="PBF71"/>
      <c r="PBG71"/>
      <c r="PBH71"/>
      <c r="PBI71"/>
      <c r="PBJ71"/>
      <c r="PBK71"/>
      <c r="PBL71"/>
      <c r="PBM71"/>
      <c r="PBN71"/>
      <c r="PBO71"/>
      <c r="PBP71"/>
      <c r="PBQ71"/>
      <c r="PBR71"/>
      <c r="PBS71"/>
      <c r="PBT71"/>
      <c r="PBU71"/>
      <c r="PBV71"/>
      <c r="PBW71"/>
      <c r="PBX71"/>
      <c r="PBY71"/>
      <c r="PBZ71"/>
      <c r="PCA71"/>
      <c r="PCB71"/>
      <c r="PCC71"/>
      <c r="PCD71"/>
      <c r="PCE71"/>
      <c r="PCF71"/>
      <c r="PCG71"/>
      <c r="PCH71"/>
      <c r="PCI71"/>
      <c r="PCJ71"/>
      <c r="PCK71"/>
      <c r="PCL71"/>
      <c r="PCM71"/>
      <c r="PCN71"/>
      <c r="PCO71"/>
      <c r="PCP71"/>
      <c r="PCQ71"/>
      <c r="PCR71"/>
      <c r="PCS71"/>
      <c r="PCT71"/>
      <c r="PCU71"/>
      <c r="PCV71"/>
      <c r="PCW71"/>
      <c r="PCX71"/>
      <c r="PCY71"/>
      <c r="PCZ71"/>
      <c r="PDA71"/>
      <c r="PDB71"/>
      <c r="PDC71"/>
      <c r="PDD71"/>
      <c r="PDE71"/>
      <c r="PDF71"/>
      <c r="PDG71"/>
      <c r="PDH71"/>
      <c r="PDI71"/>
      <c r="PDJ71"/>
      <c r="PDK71"/>
      <c r="PDL71"/>
      <c r="PDM71"/>
      <c r="PDN71"/>
      <c r="PDO71"/>
      <c r="PDP71"/>
      <c r="PDQ71"/>
      <c r="PDR71"/>
      <c r="PDS71"/>
      <c r="PDT71"/>
      <c r="PDU71"/>
      <c r="PDV71"/>
      <c r="PDW71"/>
      <c r="PDX71"/>
      <c r="PDY71"/>
      <c r="PDZ71"/>
      <c r="PEA71"/>
      <c r="PEB71"/>
      <c r="PEC71"/>
      <c r="PED71"/>
      <c r="PEE71"/>
      <c r="PEF71"/>
      <c r="PEG71"/>
      <c r="PEH71"/>
      <c r="PEI71"/>
      <c r="PEJ71"/>
      <c r="PEK71"/>
      <c r="PEL71"/>
      <c r="PEM71"/>
      <c r="PEN71"/>
      <c r="PEO71"/>
      <c r="PEP71"/>
      <c r="PEQ71"/>
      <c r="PER71"/>
      <c r="PES71"/>
      <c r="PET71"/>
      <c r="PEU71"/>
      <c r="PEV71"/>
      <c r="PEW71"/>
      <c r="PEX71"/>
      <c r="PEY71"/>
      <c r="PEZ71"/>
      <c r="PFA71"/>
      <c r="PFB71"/>
      <c r="PFC71"/>
      <c r="PFD71"/>
      <c r="PFE71"/>
      <c r="PFF71"/>
      <c r="PFG71"/>
      <c r="PFH71"/>
      <c r="PFI71"/>
      <c r="PFJ71"/>
      <c r="PFK71"/>
      <c r="PFL71"/>
      <c r="PFM71"/>
      <c r="PFN71"/>
      <c r="PFO71"/>
      <c r="PFP71"/>
      <c r="PFQ71"/>
      <c r="PFR71"/>
      <c r="PFS71"/>
      <c r="PFT71"/>
      <c r="PFU71"/>
      <c r="PFV71"/>
      <c r="PFW71"/>
      <c r="PFX71"/>
      <c r="PFY71"/>
      <c r="PFZ71"/>
      <c r="PGA71"/>
      <c r="PGB71"/>
      <c r="PGC71"/>
      <c r="PGD71"/>
      <c r="PGE71"/>
      <c r="PGF71"/>
      <c r="PGG71"/>
      <c r="PGH71"/>
      <c r="PGI71"/>
      <c r="PGJ71"/>
      <c r="PGK71"/>
      <c r="PGL71"/>
      <c r="PGM71"/>
      <c r="PGN71"/>
      <c r="PGO71"/>
      <c r="PGP71"/>
      <c r="PGQ71"/>
      <c r="PGR71"/>
      <c r="PGS71"/>
      <c r="PGT71"/>
      <c r="PGU71"/>
      <c r="PGV71"/>
      <c r="PGW71"/>
      <c r="PGX71"/>
      <c r="PGY71"/>
      <c r="PGZ71"/>
      <c r="PHA71"/>
      <c r="PHB71"/>
      <c r="PHC71"/>
      <c r="PHD71"/>
      <c r="PHE71"/>
      <c r="PHF71"/>
      <c r="PHG71"/>
      <c r="PHH71"/>
      <c r="PHI71"/>
      <c r="PHJ71"/>
      <c r="PHK71"/>
      <c r="PHL71"/>
      <c r="PHM71"/>
      <c r="PHN71"/>
      <c r="PHO71"/>
      <c r="PHP71"/>
      <c r="PHQ71"/>
      <c r="PHR71"/>
      <c r="PHS71"/>
      <c r="PHT71"/>
      <c r="PHU71"/>
      <c r="PHV71"/>
      <c r="PHW71"/>
      <c r="PHX71"/>
      <c r="PHY71"/>
      <c r="PHZ71"/>
      <c r="PIA71"/>
      <c r="PIB71"/>
      <c r="PIC71"/>
      <c r="PID71"/>
      <c r="PIE71"/>
      <c r="PIF71"/>
      <c r="PIG71"/>
      <c r="PIH71"/>
      <c r="PII71"/>
      <c r="PIJ71"/>
      <c r="PIK71"/>
      <c r="PIL71"/>
      <c r="PIM71"/>
      <c r="PIN71"/>
      <c r="PIO71"/>
      <c r="PIP71"/>
      <c r="PIQ71"/>
      <c r="PIR71"/>
      <c r="PIS71"/>
      <c r="PIT71"/>
      <c r="PIU71"/>
      <c r="PIV71"/>
      <c r="PIW71"/>
      <c r="PIX71"/>
      <c r="PIY71"/>
      <c r="PIZ71"/>
      <c r="PJA71"/>
      <c r="PJB71"/>
      <c r="PJC71"/>
      <c r="PJD71"/>
      <c r="PJE71"/>
      <c r="PJF71"/>
      <c r="PJG71"/>
      <c r="PJH71"/>
      <c r="PJI71"/>
      <c r="PJJ71"/>
      <c r="PJK71"/>
      <c r="PJL71"/>
      <c r="PJM71"/>
      <c r="PJN71"/>
      <c r="PJO71"/>
      <c r="PJP71"/>
      <c r="PJQ71"/>
      <c r="PJR71"/>
      <c r="PJS71"/>
      <c r="PJT71"/>
      <c r="PJU71"/>
      <c r="PJV71"/>
      <c r="PJW71"/>
      <c r="PJX71"/>
      <c r="PJY71"/>
      <c r="PJZ71"/>
      <c r="PKA71"/>
      <c r="PKB71"/>
      <c r="PKC71"/>
      <c r="PKD71"/>
      <c r="PKE71"/>
      <c r="PKF71"/>
      <c r="PKG71"/>
      <c r="PKH71"/>
      <c r="PKI71"/>
      <c r="PKJ71"/>
      <c r="PKK71"/>
      <c r="PKL71"/>
      <c r="PKM71"/>
      <c r="PKN71"/>
      <c r="PKO71"/>
      <c r="PKP71"/>
      <c r="PKQ71"/>
      <c r="PKR71"/>
      <c r="PKS71"/>
      <c r="PKT71"/>
      <c r="PKU71"/>
      <c r="PKV71"/>
      <c r="PKW71"/>
      <c r="PKX71"/>
      <c r="PKY71"/>
      <c r="PKZ71"/>
      <c r="PLA71"/>
      <c r="PLB71"/>
      <c r="PLC71"/>
      <c r="PLD71"/>
      <c r="PLE71"/>
      <c r="PLF71"/>
      <c r="PLG71"/>
      <c r="PLH71"/>
      <c r="PLI71"/>
      <c r="PLJ71"/>
      <c r="PLK71"/>
      <c r="PLL71"/>
      <c r="PLM71"/>
      <c r="PLN71"/>
      <c r="PLO71"/>
      <c r="PLP71"/>
      <c r="PLQ71"/>
      <c r="PLR71"/>
      <c r="PLS71"/>
      <c r="PLT71"/>
      <c r="PLU71"/>
      <c r="PLV71"/>
      <c r="PLW71"/>
      <c r="PLX71"/>
      <c r="PLY71"/>
      <c r="PLZ71"/>
      <c r="PMA71"/>
      <c r="PMB71"/>
      <c r="PMC71"/>
      <c r="PMD71"/>
      <c r="PME71"/>
      <c r="PMF71"/>
      <c r="PMG71"/>
      <c r="PMH71"/>
      <c r="PMI71"/>
      <c r="PMJ71"/>
      <c r="PMK71"/>
      <c r="PML71"/>
      <c r="PMM71"/>
      <c r="PMN71"/>
      <c r="PMO71"/>
      <c r="PMP71"/>
      <c r="PMQ71"/>
      <c r="PMR71"/>
      <c r="PMS71"/>
      <c r="PMT71"/>
      <c r="PMU71"/>
      <c r="PMV71"/>
      <c r="PMW71"/>
      <c r="PMX71"/>
      <c r="PMY71"/>
      <c r="PMZ71"/>
      <c r="PNA71"/>
      <c r="PNB71"/>
      <c r="PNC71"/>
      <c r="PND71"/>
      <c r="PNE71"/>
      <c r="PNF71"/>
      <c r="PNG71"/>
      <c r="PNH71"/>
      <c r="PNI71"/>
      <c r="PNJ71"/>
      <c r="PNK71"/>
      <c r="PNL71"/>
      <c r="PNM71"/>
      <c r="PNN71"/>
      <c r="PNO71"/>
      <c r="PNP71"/>
      <c r="PNQ71"/>
      <c r="PNR71"/>
      <c r="PNS71"/>
      <c r="PNT71"/>
      <c r="PNU71"/>
      <c r="PNV71"/>
      <c r="PNW71"/>
      <c r="PNX71"/>
      <c r="PNY71"/>
      <c r="PNZ71"/>
      <c r="POA71"/>
      <c r="POB71"/>
      <c r="POC71"/>
      <c r="POD71"/>
      <c r="POE71"/>
      <c r="POF71"/>
      <c r="POG71"/>
      <c r="POH71"/>
      <c r="POI71"/>
      <c r="POJ71"/>
      <c r="POK71"/>
      <c r="POL71"/>
      <c r="POM71"/>
      <c r="PON71"/>
      <c r="POO71"/>
      <c r="POP71"/>
      <c r="POQ71"/>
      <c r="POR71"/>
      <c r="POS71"/>
      <c r="POT71"/>
      <c r="POU71"/>
      <c r="POV71"/>
      <c r="POW71"/>
      <c r="POX71"/>
      <c r="POY71"/>
      <c r="POZ71"/>
      <c r="PPA71"/>
      <c r="PPB71"/>
      <c r="PPC71"/>
      <c r="PPD71"/>
      <c r="PPE71"/>
      <c r="PPF71"/>
      <c r="PPG71"/>
      <c r="PPH71"/>
      <c r="PPI71"/>
      <c r="PPJ71"/>
      <c r="PPK71"/>
      <c r="PPL71"/>
      <c r="PPM71"/>
      <c r="PPN71"/>
      <c r="PPO71"/>
      <c r="PPP71"/>
      <c r="PPQ71"/>
      <c r="PPR71"/>
      <c r="PPS71"/>
      <c r="PPT71"/>
      <c r="PPU71"/>
      <c r="PPV71"/>
      <c r="PPW71"/>
      <c r="PPX71"/>
      <c r="PPY71"/>
      <c r="PPZ71"/>
      <c r="PQA71"/>
      <c r="PQB71"/>
      <c r="PQC71"/>
      <c r="PQD71"/>
      <c r="PQE71"/>
      <c r="PQF71"/>
      <c r="PQG71"/>
      <c r="PQH71"/>
      <c r="PQI71"/>
      <c r="PQJ71"/>
      <c r="PQK71"/>
      <c r="PQL71"/>
      <c r="PQM71"/>
      <c r="PQN71"/>
      <c r="PQO71"/>
      <c r="PQP71"/>
      <c r="PQQ71"/>
      <c r="PQR71"/>
      <c r="PQS71"/>
      <c r="PQT71"/>
      <c r="PQU71"/>
      <c r="PQV71"/>
      <c r="PQW71"/>
      <c r="PQX71"/>
      <c r="PQY71"/>
      <c r="PQZ71"/>
      <c r="PRA71"/>
      <c r="PRB71"/>
      <c r="PRC71"/>
      <c r="PRD71"/>
      <c r="PRE71"/>
      <c r="PRF71"/>
      <c r="PRG71"/>
      <c r="PRH71"/>
      <c r="PRI71"/>
      <c r="PRJ71"/>
      <c r="PRK71"/>
      <c r="PRL71"/>
      <c r="PRM71"/>
      <c r="PRN71"/>
      <c r="PRO71"/>
      <c r="PRP71"/>
      <c r="PRQ71"/>
      <c r="PRR71"/>
      <c r="PRS71"/>
      <c r="PRT71"/>
      <c r="PRU71"/>
      <c r="PRV71"/>
      <c r="PRW71"/>
      <c r="PRX71"/>
      <c r="PRY71"/>
      <c r="PRZ71"/>
      <c r="PSA71"/>
      <c r="PSB71"/>
      <c r="PSC71"/>
      <c r="PSD71"/>
      <c r="PSE71"/>
      <c r="PSF71"/>
      <c r="PSG71"/>
      <c r="PSH71"/>
      <c r="PSI71"/>
      <c r="PSJ71"/>
      <c r="PSK71"/>
      <c r="PSL71"/>
      <c r="PSM71"/>
      <c r="PSN71"/>
      <c r="PSO71"/>
      <c r="PSP71"/>
      <c r="PSQ71"/>
      <c r="PSR71"/>
      <c r="PSS71"/>
      <c r="PST71"/>
      <c r="PSU71"/>
      <c r="PSV71"/>
      <c r="PSW71"/>
      <c r="PSX71"/>
      <c r="PSY71"/>
      <c r="PSZ71"/>
      <c r="PTA71"/>
      <c r="PTB71"/>
      <c r="PTC71"/>
      <c r="PTD71"/>
      <c r="PTE71"/>
      <c r="PTF71"/>
      <c r="PTG71"/>
      <c r="PTH71"/>
      <c r="PTI71"/>
      <c r="PTJ71"/>
      <c r="PTK71"/>
      <c r="PTL71"/>
      <c r="PTM71"/>
      <c r="PTN71"/>
      <c r="PTO71"/>
      <c r="PTP71"/>
      <c r="PTQ71"/>
      <c r="PTR71"/>
      <c r="PTS71"/>
      <c r="PTT71"/>
      <c r="PTU71"/>
      <c r="PTV71"/>
      <c r="PTW71"/>
      <c r="PTX71"/>
      <c r="PTY71"/>
      <c r="PTZ71"/>
      <c r="PUA71"/>
      <c r="PUB71"/>
      <c r="PUC71"/>
      <c r="PUD71"/>
      <c r="PUE71"/>
      <c r="PUF71"/>
      <c r="PUG71"/>
      <c r="PUH71"/>
      <c r="PUI71"/>
      <c r="PUJ71"/>
      <c r="PUK71"/>
      <c r="PUL71"/>
      <c r="PUM71"/>
      <c r="PUN71"/>
      <c r="PUO71"/>
      <c r="PUP71"/>
      <c r="PUQ71"/>
      <c r="PUR71"/>
      <c r="PUS71"/>
      <c r="PUT71"/>
      <c r="PUU71"/>
      <c r="PUV71"/>
      <c r="PUW71"/>
      <c r="PUX71"/>
      <c r="PUY71"/>
      <c r="PUZ71"/>
      <c r="PVA71"/>
      <c r="PVB71"/>
      <c r="PVC71"/>
      <c r="PVD71"/>
      <c r="PVE71"/>
      <c r="PVF71"/>
      <c r="PVG71"/>
      <c r="PVH71"/>
      <c r="PVI71"/>
      <c r="PVJ71"/>
      <c r="PVK71"/>
      <c r="PVL71"/>
      <c r="PVM71"/>
      <c r="PVN71"/>
      <c r="PVO71"/>
      <c r="PVP71"/>
      <c r="PVQ71"/>
      <c r="PVR71"/>
      <c r="PVS71"/>
      <c r="PVT71"/>
      <c r="PVU71"/>
      <c r="PVV71"/>
      <c r="PVW71"/>
      <c r="PVX71"/>
      <c r="PVY71"/>
      <c r="PVZ71"/>
      <c r="PWA71"/>
      <c r="PWB71"/>
      <c r="PWC71"/>
      <c r="PWD71"/>
      <c r="PWE71"/>
      <c r="PWF71"/>
      <c r="PWG71"/>
      <c r="PWH71"/>
      <c r="PWI71"/>
      <c r="PWJ71"/>
      <c r="PWK71"/>
      <c r="PWL71"/>
      <c r="PWM71"/>
      <c r="PWN71"/>
      <c r="PWO71"/>
      <c r="PWP71"/>
      <c r="PWQ71"/>
      <c r="PWR71"/>
      <c r="PWS71"/>
      <c r="PWT71"/>
      <c r="PWU71"/>
      <c r="PWV71"/>
      <c r="PWW71"/>
      <c r="PWX71"/>
      <c r="PWY71"/>
      <c r="PWZ71"/>
      <c r="PXA71"/>
      <c r="PXB71"/>
      <c r="PXC71"/>
      <c r="PXD71"/>
      <c r="PXE71"/>
      <c r="PXF71"/>
      <c r="PXG71"/>
      <c r="PXH71"/>
      <c r="PXI71"/>
      <c r="PXJ71"/>
      <c r="PXK71"/>
      <c r="PXL71"/>
      <c r="PXM71"/>
      <c r="PXN71"/>
      <c r="PXO71"/>
      <c r="PXP71"/>
      <c r="PXQ71"/>
      <c r="PXR71"/>
      <c r="PXS71"/>
      <c r="PXT71"/>
      <c r="PXU71"/>
      <c r="PXV71"/>
      <c r="PXW71"/>
      <c r="PXX71"/>
      <c r="PXY71"/>
      <c r="PXZ71"/>
      <c r="PYA71"/>
      <c r="PYB71"/>
      <c r="PYC71"/>
      <c r="PYD71"/>
      <c r="PYE71"/>
      <c r="PYF71"/>
      <c r="PYG71"/>
      <c r="PYH71"/>
      <c r="PYI71"/>
      <c r="PYJ71"/>
      <c r="PYK71"/>
      <c r="PYL71"/>
      <c r="PYM71"/>
      <c r="PYN71"/>
      <c r="PYO71"/>
      <c r="PYP71"/>
      <c r="PYQ71"/>
      <c r="PYR71"/>
      <c r="PYS71"/>
      <c r="PYT71"/>
      <c r="PYU71"/>
      <c r="PYV71"/>
      <c r="PYW71"/>
      <c r="PYX71"/>
      <c r="PYY71"/>
      <c r="PYZ71"/>
      <c r="PZA71"/>
      <c r="PZB71"/>
      <c r="PZC71"/>
      <c r="PZD71"/>
      <c r="PZE71"/>
      <c r="PZF71"/>
      <c r="PZG71"/>
      <c r="PZH71"/>
      <c r="PZI71"/>
      <c r="PZJ71"/>
      <c r="PZK71"/>
      <c r="PZL71"/>
      <c r="PZM71"/>
      <c r="PZN71"/>
      <c r="PZO71"/>
      <c r="PZP71"/>
      <c r="PZQ71"/>
      <c r="PZR71"/>
      <c r="PZS71"/>
      <c r="PZT71"/>
      <c r="PZU71"/>
      <c r="PZV71"/>
      <c r="PZW71"/>
      <c r="PZX71"/>
      <c r="PZY71"/>
      <c r="PZZ71"/>
      <c r="QAA71"/>
      <c r="QAB71"/>
      <c r="QAC71"/>
      <c r="QAD71"/>
      <c r="QAE71"/>
      <c r="QAF71"/>
      <c r="QAG71"/>
      <c r="QAH71"/>
      <c r="QAI71"/>
      <c r="QAJ71"/>
      <c r="QAK71"/>
      <c r="QAL71"/>
      <c r="QAM71"/>
      <c r="QAN71"/>
      <c r="QAO71"/>
      <c r="QAP71"/>
      <c r="QAQ71"/>
      <c r="QAR71"/>
      <c r="QAS71"/>
      <c r="QAT71"/>
      <c r="QAU71"/>
      <c r="QAV71"/>
      <c r="QAW71"/>
      <c r="QAX71"/>
      <c r="QAY71"/>
      <c r="QAZ71"/>
      <c r="QBA71"/>
      <c r="QBB71"/>
      <c r="QBC71"/>
      <c r="QBD71"/>
      <c r="QBE71"/>
      <c r="QBF71"/>
      <c r="QBG71"/>
      <c r="QBH71"/>
      <c r="QBI71"/>
      <c r="QBJ71"/>
      <c r="QBK71"/>
      <c r="QBL71"/>
      <c r="QBM71"/>
      <c r="QBN71"/>
      <c r="QBO71"/>
      <c r="QBP71"/>
      <c r="QBQ71"/>
      <c r="QBR71"/>
      <c r="QBS71"/>
      <c r="QBT71"/>
      <c r="QBU71"/>
      <c r="QBV71"/>
      <c r="QBW71"/>
      <c r="QBX71"/>
      <c r="QBY71"/>
      <c r="QBZ71"/>
      <c r="QCA71"/>
      <c r="QCB71"/>
      <c r="QCC71"/>
      <c r="QCD71"/>
      <c r="QCE71"/>
      <c r="QCF71"/>
      <c r="QCG71"/>
      <c r="QCH71"/>
      <c r="QCI71"/>
      <c r="QCJ71"/>
      <c r="QCK71"/>
      <c r="QCL71"/>
      <c r="QCM71"/>
      <c r="QCN71"/>
      <c r="QCO71"/>
      <c r="QCP71"/>
      <c r="QCQ71"/>
      <c r="QCR71"/>
      <c r="QCS71"/>
      <c r="QCT71"/>
      <c r="QCU71"/>
      <c r="QCV71"/>
      <c r="QCW71"/>
      <c r="QCX71"/>
      <c r="QCY71"/>
      <c r="QCZ71"/>
      <c r="QDA71"/>
      <c r="QDB71"/>
      <c r="QDC71"/>
      <c r="QDD71"/>
      <c r="QDE71"/>
      <c r="QDF71"/>
      <c r="QDG71"/>
      <c r="QDH71"/>
      <c r="QDI71"/>
      <c r="QDJ71"/>
      <c r="QDK71"/>
      <c r="QDL71"/>
      <c r="QDM71"/>
      <c r="QDN71"/>
      <c r="QDO71"/>
      <c r="QDP71"/>
      <c r="QDQ71"/>
      <c r="QDR71"/>
      <c r="QDS71"/>
      <c r="QDT71"/>
      <c r="QDU71"/>
      <c r="QDV71"/>
      <c r="QDW71"/>
      <c r="QDX71"/>
      <c r="QDY71"/>
      <c r="QDZ71"/>
      <c r="QEA71"/>
      <c r="QEB71"/>
      <c r="QEC71"/>
      <c r="QED71"/>
      <c r="QEE71"/>
      <c r="QEF71"/>
      <c r="QEG71"/>
      <c r="QEH71"/>
      <c r="QEI71"/>
      <c r="QEJ71"/>
      <c r="QEK71"/>
      <c r="QEL71"/>
      <c r="QEM71"/>
      <c r="QEN71"/>
      <c r="QEO71"/>
      <c r="QEP71"/>
      <c r="QEQ71"/>
      <c r="QER71"/>
      <c r="QES71"/>
      <c r="QET71"/>
      <c r="QEU71"/>
      <c r="QEV71"/>
      <c r="QEW71"/>
      <c r="QEX71"/>
      <c r="QEY71"/>
      <c r="QEZ71"/>
      <c r="QFA71"/>
      <c r="QFB71"/>
      <c r="QFC71"/>
      <c r="QFD71"/>
      <c r="QFE71"/>
      <c r="QFF71"/>
      <c r="QFG71"/>
      <c r="QFH71"/>
      <c r="QFI71"/>
      <c r="QFJ71"/>
      <c r="QFK71"/>
      <c r="QFL71"/>
      <c r="QFM71"/>
      <c r="QFN71"/>
      <c r="QFO71"/>
      <c r="QFP71"/>
      <c r="QFQ71"/>
      <c r="QFR71"/>
      <c r="QFS71"/>
      <c r="QFT71"/>
      <c r="QFU71"/>
      <c r="QFV71"/>
      <c r="QFW71"/>
      <c r="QFX71"/>
      <c r="QFY71"/>
      <c r="QFZ71"/>
      <c r="QGA71"/>
      <c r="QGB71"/>
      <c r="QGC71"/>
      <c r="QGD71"/>
      <c r="QGE71"/>
      <c r="QGF71"/>
      <c r="QGG71"/>
      <c r="QGH71"/>
      <c r="QGI71"/>
      <c r="QGJ71"/>
      <c r="QGK71"/>
      <c r="QGL71"/>
      <c r="QGM71"/>
      <c r="QGN71"/>
      <c r="QGO71"/>
      <c r="QGP71"/>
      <c r="QGQ71"/>
      <c r="QGR71"/>
      <c r="QGS71"/>
      <c r="QGT71"/>
      <c r="QGU71"/>
      <c r="QGV71"/>
      <c r="QGW71"/>
      <c r="QGX71"/>
      <c r="QGY71"/>
      <c r="QGZ71"/>
      <c r="QHA71"/>
      <c r="QHB71"/>
      <c r="QHC71"/>
      <c r="QHD71"/>
      <c r="QHE71"/>
      <c r="QHF71"/>
      <c r="QHG71"/>
      <c r="QHH71"/>
      <c r="QHI71"/>
      <c r="QHJ71"/>
      <c r="QHK71"/>
      <c r="QHL71"/>
      <c r="QHM71"/>
      <c r="QHN71"/>
      <c r="QHO71"/>
      <c r="QHP71"/>
      <c r="QHQ71"/>
      <c r="QHR71"/>
      <c r="QHS71"/>
      <c r="QHT71"/>
      <c r="QHU71"/>
      <c r="QHV71"/>
      <c r="QHW71"/>
      <c r="QHX71"/>
      <c r="QHY71"/>
      <c r="QHZ71"/>
      <c r="QIA71"/>
      <c r="QIB71"/>
      <c r="QIC71"/>
      <c r="QID71"/>
      <c r="QIE71"/>
      <c r="QIF71"/>
      <c r="QIG71"/>
      <c r="QIH71"/>
      <c r="QII71"/>
      <c r="QIJ71"/>
      <c r="QIK71"/>
      <c r="QIL71"/>
      <c r="QIM71"/>
      <c r="QIN71"/>
      <c r="QIO71"/>
      <c r="QIP71"/>
      <c r="QIQ71"/>
      <c r="QIR71"/>
      <c r="QIS71"/>
      <c r="QIT71"/>
      <c r="QIU71"/>
      <c r="QIV71"/>
      <c r="QIW71"/>
      <c r="QIX71"/>
      <c r="QIY71"/>
      <c r="QIZ71"/>
      <c r="QJA71"/>
      <c r="QJB71"/>
      <c r="QJC71"/>
      <c r="QJD71"/>
      <c r="QJE71"/>
      <c r="QJF71"/>
      <c r="QJG71"/>
      <c r="QJH71"/>
      <c r="QJI71"/>
      <c r="QJJ71"/>
      <c r="QJK71"/>
      <c r="QJL71"/>
      <c r="QJM71"/>
      <c r="QJN71"/>
      <c r="QJO71"/>
      <c r="QJP71"/>
      <c r="QJQ71"/>
      <c r="QJR71"/>
      <c r="QJS71"/>
      <c r="QJT71"/>
      <c r="QJU71"/>
      <c r="QJV71"/>
      <c r="QJW71"/>
      <c r="QJX71"/>
      <c r="QJY71"/>
      <c r="QJZ71"/>
      <c r="QKA71"/>
      <c r="QKB71"/>
      <c r="QKC71"/>
      <c r="QKD71"/>
      <c r="QKE71"/>
      <c r="QKF71"/>
      <c r="QKG71"/>
      <c r="QKH71"/>
      <c r="QKI71"/>
      <c r="QKJ71"/>
      <c r="QKK71"/>
      <c r="QKL71"/>
      <c r="QKM71"/>
      <c r="QKN71"/>
      <c r="QKO71"/>
      <c r="QKP71"/>
      <c r="QKQ71"/>
      <c r="QKR71"/>
      <c r="QKS71"/>
      <c r="QKT71"/>
      <c r="QKU71"/>
      <c r="QKV71"/>
      <c r="QKW71"/>
      <c r="QKX71"/>
      <c r="QKY71"/>
      <c r="QKZ71"/>
      <c r="QLA71"/>
      <c r="QLB71"/>
      <c r="QLC71"/>
      <c r="QLD71"/>
      <c r="QLE71"/>
      <c r="QLF71"/>
      <c r="QLG71"/>
      <c r="QLH71"/>
      <c r="QLI71"/>
      <c r="QLJ71"/>
      <c r="QLK71"/>
      <c r="QLL71"/>
      <c r="QLM71"/>
      <c r="QLN71"/>
      <c r="QLO71"/>
      <c r="QLP71"/>
      <c r="QLQ71"/>
      <c r="QLR71"/>
      <c r="QLS71"/>
      <c r="QLT71"/>
      <c r="QLU71"/>
      <c r="QLV71"/>
      <c r="QLW71"/>
      <c r="QLX71"/>
      <c r="QLY71"/>
      <c r="QLZ71"/>
      <c r="QMA71"/>
      <c r="QMB71"/>
      <c r="QMC71"/>
      <c r="QMD71"/>
      <c r="QME71"/>
      <c r="QMF71"/>
      <c r="QMG71"/>
      <c r="QMH71"/>
      <c r="QMI71"/>
      <c r="QMJ71"/>
      <c r="QMK71"/>
      <c r="QML71"/>
      <c r="QMM71"/>
      <c r="QMN71"/>
      <c r="QMO71"/>
      <c r="QMP71"/>
      <c r="QMQ71"/>
      <c r="QMR71"/>
      <c r="QMS71"/>
      <c r="QMT71"/>
      <c r="QMU71"/>
      <c r="QMV71"/>
      <c r="QMW71"/>
      <c r="QMX71"/>
      <c r="QMY71"/>
      <c r="QMZ71"/>
      <c r="QNA71"/>
      <c r="QNB71"/>
      <c r="QNC71"/>
      <c r="QND71"/>
      <c r="QNE71"/>
      <c r="QNF71"/>
      <c r="QNG71"/>
      <c r="QNH71"/>
      <c r="QNI71"/>
      <c r="QNJ71"/>
      <c r="QNK71"/>
      <c r="QNL71"/>
      <c r="QNM71"/>
      <c r="QNN71"/>
      <c r="QNO71"/>
      <c r="QNP71"/>
      <c r="QNQ71"/>
      <c r="QNR71"/>
      <c r="QNS71"/>
      <c r="QNT71"/>
      <c r="QNU71"/>
      <c r="QNV71"/>
      <c r="QNW71"/>
      <c r="QNX71"/>
      <c r="QNY71"/>
      <c r="QNZ71"/>
      <c r="QOA71"/>
      <c r="QOB71"/>
      <c r="QOC71"/>
      <c r="QOD71"/>
      <c r="QOE71"/>
      <c r="QOF71"/>
      <c r="QOG71"/>
      <c r="QOH71"/>
      <c r="QOI71"/>
      <c r="QOJ71"/>
      <c r="QOK71"/>
      <c r="QOL71"/>
      <c r="QOM71"/>
      <c r="QON71"/>
      <c r="QOO71"/>
      <c r="QOP71"/>
      <c r="QOQ71"/>
      <c r="QOR71"/>
      <c r="QOS71"/>
      <c r="QOT71"/>
      <c r="QOU71"/>
      <c r="QOV71"/>
      <c r="QOW71"/>
      <c r="QOX71"/>
      <c r="QOY71"/>
      <c r="QOZ71"/>
      <c r="QPA71"/>
      <c r="QPB71"/>
      <c r="QPC71"/>
      <c r="QPD71"/>
      <c r="QPE71"/>
      <c r="QPF71"/>
      <c r="QPG71"/>
      <c r="QPH71"/>
      <c r="QPI71"/>
      <c r="QPJ71"/>
      <c r="QPK71"/>
      <c r="QPL71"/>
      <c r="QPM71"/>
      <c r="QPN71"/>
      <c r="QPO71"/>
      <c r="QPP71"/>
      <c r="QPQ71"/>
      <c r="QPR71"/>
      <c r="QPS71"/>
      <c r="QPT71"/>
      <c r="QPU71"/>
      <c r="QPV71"/>
      <c r="QPW71"/>
      <c r="QPX71"/>
      <c r="QPY71"/>
      <c r="QPZ71"/>
      <c r="QQA71"/>
      <c r="QQB71"/>
      <c r="QQC71"/>
      <c r="QQD71"/>
      <c r="QQE71"/>
      <c r="QQF71"/>
      <c r="QQG71"/>
      <c r="QQH71"/>
      <c r="QQI71"/>
      <c r="QQJ71"/>
      <c r="QQK71"/>
      <c r="QQL71"/>
      <c r="QQM71"/>
      <c r="QQN71"/>
      <c r="QQO71"/>
      <c r="QQP71"/>
      <c r="QQQ71"/>
      <c r="QQR71"/>
      <c r="QQS71"/>
      <c r="QQT71"/>
      <c r="QQU71"/>
      <c r="QQV71"/>
      <c r="QQW71"/>
      <c r="QQX71"/>
      <c r="QQY71"/>
      <c r="QQZ71"/>
      <c r="QRA71"/>
      <c r="QRB71"/>
      <c r="QRC71"/>
      <c r="QRD71"/>
      <c r="QRE71"/>
      <c r="QRF71"/>
      <c r="QRG71"/>
      <c r="QRH71"/>
      <c r="QRI71"/>
      <c r="QRJ71"/>
      <c r="QRK71"/>
      <c r="QRL71"/>
      <c r="QRM71"/>
      <c r="QRN71"/>
      <c r="QRO71"/>
      <c r="QRP71"/>
      <c r="QRQ71"/>
      <c r="QRR71"/>
      <c r="QRS71"/>
      <c r="QRT71"/>
      <c r="QRU71"/>
      <c r="QRV71"/>
      <c r="QRW71"/>
      <c r="QRX71"/>
      <c r="QRY71"/>
      <c r="QRZ71"/>
      <c r="QSA71"/>
      <c r="QSB71"/>
      <c r="QSC71"/>
      <c r="QSD71"/>
      <c r="QSE71"/>
      <c r="QSF71"/>
      <c r="QSG71"/>
      <c r="QSH71"/>
      <c r="QSI71"/>
      <c r="QSJ71"/>
      <c r="QSK71"/>
      <c r="QSL71"/>
      <c r="QSM71"/>
      <c r="QSN71"/>
      <c r="QSO71"/>
      <c r="QSP71"/>
      <c r="QSQ71"/>
      <c r="QSR71"/>
      <c r="QSS71"/>
      <c r="QST71"/>
      <c r="QSU71"/>
      <c r="QSV71"/>
      <c r="QSW71"/>
      <c r="QSX71"/>
      <c r="QSY71"/>
      <c r="QSZ71"/>
      <c r="QTA71"/>
      <c r="QTB71"/>
      <c r="QTC71"/>
      <c r="QTD71"/>
      <c r="QTE71"/>
      <c r="QTF71"/>
      <c r="QTG71"/>
      <c r="QTH71"/>
      <c r="QTI71"/>
      <c r="QTJ71"/>
      <c r="QTK71"/>
      <c r="QTL71"/>
      <c r="QTM71"/>
      <c r="QTN71"/>
      <c r="QTO71"/>
      <c r="QTP71"/>
      <c r="QTQ71"/>
      <c r="QTR71"/>
      <c r="QTS71"/>
      <c r="QTT71"/>
      <c r="QTU71"/>
      <c r="QTV71"/>
      <c r="QTW71"/>
      <c r="QTX71"/>
      <c r="QTY71"/>
      <c r="QTZ71"/>
      <c r="QUA71"/>
      <c r="QUB71"/>
      <c r="QUC71"/>
      <c r="QUD71"/>
      <c r="QUE71"/>
      <c r="QUF71"/>
      <c r="QUG71"/>
      <c r="QUH71"/>
      <c r="QUI71"/>
      <c r="QUJ71"/>
      <c r="QUK71"/>
      <c r="QUL71"/>
      <c r="QUM71"/>
      <c r="QUN71"/>
      <c r="QUO71"/>
      <c r="QUP71"/>
      <c r="QUQ71"/>
      <c r="QUR71"/>
      <c r="QUS71"/>
      <c r="QUT71"/>
      <c r="QUU71"/>
      <c r="QUV71"/>
      <c r="QUW71"/>
      <c r="QUX71"/>
      <c r="QUY71"/>
      <c r="QUZ71"/>
      <c r="QVA71"/>
      <c r="QVB71"/>
      <c r="QVC71"/>
      <c r="QVD71"/>
      <c r="QVE71"/>
      <c r="QVF71"/>
      <c r="QVG71"/>
      <c r="QVH71"/>
      <c r="QVI71"/>
      <c r="QVJ71"/>
      <c r="QVK71"/>
      <c r="QVL71"/>
      <c r="QVM71"/>
      <c r="QVN71"/>
      <c r="QVO71"/>
      <c r="QVP71"/>
      <c r="QVQ71"/>
      <c r="QVR71"/>
      <c r="QVS71"/>
      <c r="QVT71"/>
      <c r="QVU71"/>
      <c r="QVV71"/>
      <c r="QVW71"/>
      <c r="QVX71"/>
      <c r="QVY71"/>
      <c r="QVZ71"/>
      <c r="QWA71"/>
      <c r="QWB71"/>
      <c r="QWC71"/>
      <c r="QWD71"/>
      <c r="QWE71"/>
      <c r="QWF71"/>
      <c r="QWG71"/>
      <c r="QWH71"/>
      <c r="QWI71"/>
      <c r="QWJ71"/>
      <c r="QWK71"/>
      <c r="QWL71"/>
      <c r="QWM71"/>
      <c r="QWN71"/>
      <c r="QWO71"/>
      <c r="QWP71"/>
      <c r="QWQ71"/>
      <c r="QWR71"/>
      <c r="QWS71"/>
      <c r="QWT71"/>
      <c r="QWU71"/>
      <c r="QWV71"/>
      <c r="QWW71"/>
      <c r="QWX71"/>
      <c r="QWY71"/>
      <c r="QWZ71"/>
      <c r="QXA71"/>
      <c r="QXB71"/>
      <c r="QXC71"/>
      <c r="QXD71"/>
      <c r="QXE71"/>
      <c r="QXF71"/>
      <c r="QXG71"/>
      <c r="QXH71"/>
      <c r="QXI71"/>
      <c r="QXJ71"/>
      <c r="QXK71"/>
      <c r="QXL71"/>
      <c r="QXM71"/>
      <c r="QXN71"/>
      <c r="QXO71"/>
      <c r="QXP71"/>
      <c r="QXQ71"/>
      <c r="QXR71"/>
      <c r="QXS71"/>
      <c r="QXT71"/>
      <c r="QXU71"/>
      <c r="QXV71"/>
      <c r="QXW71"/>
      <c r="QXX71"/>
      <c r="QXY71"/>
      <c r="QXZ71"/>
      <c r="QYA71"/>
      <c r="QYB71"/>
      <c r="QYC71"/>
      <c r="QYD71"/>
      <c r="QYE71"/>
      <c r="QYF71"/>
      <c r="QYG71"/>
      <c r="QYH71"/>
      <c r="QYI71"/>
      <c r="QYJ71"/>
      <c r="QYK71"/>
      <c r="QYL71"/>
      <c r="QYM71"/>
      <c r="QYN71"/>
      <c r="QYO71"/>
      <c r="QYP71"/>
      <c r="QYQ71"/>
      <c r="QYR71"/>
      <c r="QYS71"/>
      <c r="QYT71"/>
      <c r="QYU71"/>
      <c r="QYV71"/>
      <c r="QYW71"/>
      <c r="QYX71"/>
      <c r="QYY71"/>
      <c r="QYZ71"/>
      <c r="QZA71"/>
      <c r="QZB71"/>
      <c r="QZC71"/>
      <c r="QZD71"/>
      <c r="QZE71"/>
      <c r="QZF71"/>
      <c r="QZG71"/>
      <c r="QZH71"/>
      <c r="QZI71"/>
      <c r="QZJ71"/>
      <c r="QZK71"/>
      <c r="QZL71"/>
      <c r="QZM71"/>
      <c r="QZN71"/>
      <c r="QZO71"/>
      <c r="QZP71"/>
      <c r="QZQ71"/>
      <c r="QZR71"/>
      <c r="QZS71"/>
      <c r="QZT71"/>
      <c r="QZU71"/>
      <c r="QZV71"/>
      <c r="QZW71"/>
      <c r="QZX71"/>
      <c r="QZY71"/>
      <c r="QZZ71"/>
      <c r="RAA71"/>
      <c r="RAB71"/>
      <c r="RAC71"/>
      <c r="RAD71"/>
      <c r="RAE71"/>
      <c r="RAF71"/>
      <c r="RAG71"/>
      <c r="RAH71"/>
      <c r="RAI71"/>
      <c r="RAJ71"/>
      <c r="RAK71"/>
      <c r="RAL71"/>
      <c r="RAM71"/>
      <c r="RAN71"/>
      <c r="RAO71"/>
      <c r="RAP71"/>
      <c r="RAQ71"/>
      <c r="RAR71"/>
      <c r="RAS71"/>
      <c r="RAT71"/>
      <c r="RAU71"/>
      <c r="RAV71"/>
      <c r="RAW71"/>
      <c r="RAX71"/>
      <c r="RAY71"/>
      <c r="RAZ71"/>
      <c r="RBA71"/>
      <c r="RBB71"/>
      <c r="RBC71"/>
      <c r="RBD71"/>
      <c r="RBE71"/>
      <c r="RBF71"/>
      <c r="RBG71"/>
      <c r="RBH71"/>
      <c r="RBI71"/>
      <c r="RBJ71"/>
      <c r="RBK71"/>
      <c r="RBL71"/>
      <c r="RBM71"/>
      <c r="RBN71"/>
      <c r="RBO71"/>
      <c r="RBP71"/>
      <c r="RBQ71"/>
      <c r="RBR71"/>
      <c r="RBS71"/>
      <c r="RBT71"/>
      <c r="RBU71"/>
      <c r="RBV71"/>
      <c r="RBW71"/>
      <c r="RBX71"/>
      <c r="RBY71"/>
      <c r="RBZ71"/>
      <c r="RCA71"/>
      <c r="RCB71"/>
      <c r="RCC71"/>
      <c r="RCD71"/>
      <c r="RCE71"/>
      <c r="RCF71"/>
      <c r="RCG71"/>
      <c r="RCH71"/>
      <c r="RCI71"/>
      <c r="RCJ71"/>
      <c r="RCK71"/>
      <c r="RCL71"/>
      <c r="RCM71"/>
      <c r="RCN71"/>
      <c r="RCO71"/>
      <c r="RCP71"/>
      <c r="RCQ71"/>
      <c r="RCR71"/>
      <c r="RCS71"/>
      <c r="RCT71"/>
      <c r="RCU71"/>
      <c r="RCV71"/>
      <c r="RCW71"/>
      <c r="RCX71"/>
      <c r="RCY71"/>
      <c r="RCZ71"/>
      <c r="RDA71"/>
      <c r="RDB71"/>
      <c r="RDC71"/>
      <c r="RDD71"/>
      <c r="RDE71"/>
      <c r="RDF71"/>
      <c r="RDG71"/>
      <c r="RDH71"/>
      <c r="RDI71"/>
      <c r="RDJ71"/>
      <c r="RDK71"/>
      <c r="RDL71"/>
      <c r="RDM71"/>
      <c r="RDN71"/>
      <c r="RDO71"/>
      <c r="RDP71"/>
      <c r="RDQ71"/>
      <c r="RDR71"/>
      <c r="RDS71"/>
      <c r="RDT71"/>
      <c r="RDU71"/>
      <c r="RDV71"/>
      <c r="RDW71"/>
      <c r="RDX71"/>
      <c r="RDY71"/>
      <c r="RDZ71"/>
      <c r="REA71"/>
      <c r="REB71"/>
      <c r="REC71"/>
      <c r="RED71"/>
      <c r="REE71"/>
      <c r="REF71"/>
      <c r="REG71"/>
      <c r="REH71"/>
      <c r="REI71"/>
      <c r="REJ71"/>
      <c r="REK71"/>
      <c r="REL71"/>
      <c r="REM71"/>
      <c r="REN71"/>
      <c r="REO71"/>
      <c r="REP71"/>
      <c r="REQ71"/>
      <c r="RER71"/>
      <c r="RES71"/>
      <c r="RET71"/>
      <c r="REU71"/>
      <c r="REV71"/>
      <c r="REW71"/>
      <c r="REX71"/>
      <c r="REY71"/>
      <c r="REZ71"/>
      <c r="RFA71"/>
      <c r="RFB71"/>
      <c r="RFC71"/>
      <c r="RFD71"/>
      <c r="RFE71"/>
      <c r="RFF71"/>
      <c r="RFG71"/>
      <c r="RFH71"/>
      <c r="RFI71"/>
      <c r="RFJ71"/>
      <c r="RFK71"/>
      <c r="RFL71"/>
      <c r="RFM71"/>
      <c r="RFN71"/>
      <c r="RFO71"/>
      <c r="RFP71"/>
      <c r="RFQ71"/>
      <c r="RFR71"/>
      <c r="RFS71"/>
      <c r="RFT71"/>
      <c r="RFU71"/>
      <c r="RFV71"/>
      <c r="RFW71"/>
      <c r="RFX71"/>
      <c r="RFY71"/>
      <c r="RFZ71"/>
      <c r="RGA71"/>
      <c r="RGB71"/>
      <c r="RGC71"/>
      <c r="RGD71"/>
      <c r="RGE71"/>
      <c r="RGF71"/>
      <c r="RGG71"/>
      <c r="RGH71"/>
      <c r="RGI71"/>
      <c r="RGJ71"/>
      <c r="RGK71"/>
      <c r="RGL71"/>
      <c r="RGM71"/>
      <c r="RGN71"/>
      <c r="RGO71"/>
      <c r="RGP71"/>
      <c r="RGQ71"/>
      <c r="RGR71"/>
      <c r="RGS71"/>
      <c r="RGT71"/>
      <c r="RGU71"/>
      <c r="RGV71"/>
      <c r="RGW71"/>
      <c r="RGX71"/>
      <c r="RGY71"/>
      <c r="RGZ71"/>
      <c r="RHA71"/>
      <c r="RHB71"/>
      <c r="RHC71"/>
      <c r="RHD71"/>
      <c r="RHE71"/>
      <c r="RHF71"/>
      <c r="RHG71"/>
      <c r="RHH71"/>
      <c r="RHI71"/>
      <c r="RHJ71"/>
      <c r="RHK71"/>
      <c r="RHL71"/>
      <c r="RHM71"/>
      <c r="RHN71"/>
      <c r="RHO71"/>
      <c r="RHP71"/>
      <c r="RHQ71"/>
      <c r="RHR71"/>
      <c r="RHS71"/>
      <c r="RHT71"/>
      <c r="RHU71"/>
      <c r="RHV71"/>
      <c r="RHW71"/>
      <c r="RHX71"/>
      <c r="RHY71"/>
      <c r="RHZ71"/>
      <c r="RIA71"/>
      <c r="RIB71"/>
      <c r="RIC71"/>
      <c r="RID71"/>
      <c r="RIE71"/>
      <c r="RIF71"/>
      <c r="RIG71"/>
      <c r="RIH71"/>
      <c r="RII71"/>
      <c r="RIJ71"/>
      <c r="RIK71"/>
      <c r="RIL71"/>
      <c r="RIM71"/>
      <c r="RIN71"/>
      <c r="RIO71"/>
      <c r="RIP71"/>
      <c r="RIQ71"/>
      <c r="RIR71"/>
      <c r="RIS71"/>
      <c r="RIT71"/>
      <c r="RIU71"/>
      <c r="RIV71"/>
      <c r="RIW71"/>
      <c r="RIX71"/>
      <c r="RIY71"/>
      <c r="RIZ71"/>
      <c r="RJA71"/>
      <c r="RJB71"/>
      <c r="RJC71"/>
      <c r="RJD71"/>
      <c r="RJE71"/>
      <c r="RJF71"/>
      <c r="RJG71"/>
      <c r="RJH71"/>
      <c r="RJI71"/>
      <c r="RJJ71"/>
      <c r="RJK71"/>
      <c r="RJL71"/>
      <c r="RJM71"/>
      <c r="RJN71"/>
      <c r="RJO71"/>
      <c r="RJP71"/>
      <c r="RJQ71"/>
      <c r="RJR71"/>
      <c r="RJS71"/>
      <c r="RJT71"/>
      <c r="RJU71"/>
      <c r="RJV71"/>
      <c r="RJW71"/>
      <c r="RJX71"/>
      <c r="RJY71"/>
      <c r="RJZ71"/>
      <c r="RKA71"/>
      <c r="RKB71"/>
      <c r="RKC71"/>
      <c r="RKD71"/>
      <c r="RKE71"/>
      <c r="RKF71"/>
      <c r="RKG71"/>
      <c r="RKH71"/>
      <c r="RKI71"/>
      <c r="RKJ71"/>
      <c r="RKK71"/>
      <c r="RKL71"/>
      <c r="RKM71"/>
      <c r="RKN71"/>
      <c r="RKO71"/>
      <c r="RKP71"/>
      <c r="RKQ71"/>
      <c r="RKR71"/>
      <c r="RKS71"/>
      <c r="RKT71"/>
      <c r="RKU71"/>
      <c r="RKV71"/>
      <c r="RKW71"/>
      <c r="RKX71"/>
      <c r="RKY71"/>
      <c r="RKZ71"/>
      <c r="RLA71"/>
      <c r="RLB71"/>
      <c r="RLC71"/>
      <c r="RLD71"/>
      <c r="RLE71"/>
      <c r="RLF71"/>
      <c r="RLG71"/>
      <c r="RLH71"/>
      <c r="RLI71"/>
      <c r="RLJ71"/>
      <c r="RLK71"/>
      <c r="RLL71"/>
      <c r="RLM71"/>
      <c r="RLN71"/>
      <c r="RLO71"/>
      <c r="RLP71"/>
      <c r="RLQ71"/>
      <c r="RLR71"/>
      <c r="RLS71"/>
      <c r="RLT71"/>
      <c r="RLU71"/>
      <c r="RLV71"/>
      <c r="RLW71"/>
      <c r="RLX71"/>
      <c r="RLY71"/>
      <c r="RLZ71"/>
      <c r="RMA71"/>
      <c r="RMB71"/>
      <c r="RMC71"/>
      <c r="RMD71"/>
      <c r="RME71"/>
      <c r="RMF71"/>
      <c r="RMG71"/>
      <c r="RMH71"/>
      <c r="RMI71"/>
      <c r="RMJ71"/>
      <c r="RMK71"/>
      <c r="RML71"/>
      <c r="RMM71"/>
      <c r="RMN71"/>
      <c r="RMO71"/>
      <c r="RMP71"/>
      <c r="RMQ71"/>
      <c r="RMR71"/>
      <c r="RMS71"/>
      <c r="RMT71"/>
      <c r="RMU71"/>
      <c r="RMV71"/>
      <c r="RMW71"/>
      <c r="RMX71"/>
      <c r="RMY71"/>
      <c r="RMZ71"/>
      <c r="RNA71"/>
      <c r="RNB71"/>
      <c r="RNC71"/>
      <c r="RND71"/>
      <c r="RNE71"/>
      <c r="RNF71"/>
      <c r="RNG71"/>
      <c r="RNH71"/>
      <c r="RNI71"/>
      <c r="RNJ71"/>
      <c r="RNK71"/>
      <c r="RNL71"/>
      <c r="RNM71"/>
      <c r="RNN71"/>
      <c r="RNO71"/>
      <c r="RNP71"/>
      <c r="RNQ71"/>
      <c r="RNR71"/>
      <c r="RNS71"/>
      <c r="RNT71"/>
      <c r="RNU71"/>
      <c r="RNV71"/>
      <c r="RNW71"/>
      <c r="RNX71"/>
      <c r="RNY71"/>
      <c r="RNZ71"/>
      <c r="ROA71"/>
      <c r="ROB71"/>
      <c r="ROC71"/>
      <c r="ROD71"/>
      <c r="ROE71"/>
      <c r="ROF71"/>
      <c r="ROG71"/>
      <c r="ROH71"/>
      <c r="ROI71"/>
      <c r="ROJ71"/>
      <c r="ROK71"/>
      <c r="ROL71"/>
      <c r="ROM71"/>
      <c r="RON71"/>
      <c r="ROO71"/>
      <c r="ROP71"/>
      <c r="ROQ71"/>
      <c r="ROR71"/>
      <c r="ROS71"/>
      <c r="ROT71"/>
      <c r="ROU71"/>
      <c r="ROV71"/>
      <c r="ROW71"/>
      <c r="ROX71"/>
      <c r="ROY71"/>
      <c r="ROZ71"/>
      <c r="RPA71"/>
      <c r="RPB71"/>
      <c r="RPC71"/>
      <c r="RPD71"/>
      <c r="RPE71"/>
      <c r="RPF71"/>
      <c r="RPG71"/>
      <c r="RPH71"/>
      <c r="RPI71"/>
      <c r="RPJ71"/>
      <c r="RPK71"/>
      <c r="RPL71"/>
      <c r="RPM71"/>
      <c r="RPN71"/>
      <c r="RPO71"/>
      <c r="RPP71"/>
      <c r="RPQ71"/>
      <c r="RPR71"/>
      <c r="RPS71"/>
      <c r="RPT71"/>
      <c r="RPU71"/>
      <c r="RPV71"/>
      <c r="RPW71"/>
      <c r="RPX71"/>
      <c r="RPY71"/>
      <c r="RPZ71"/>
      <c r="RQA71"/>
      <c r="RQB71"/>
      <c r="RQC71"/>
      <c r="RQD71"/>
      <c r="RQE71"/>
      <c r="RQF71"/>
      <c r="RQG71"/>
      <c r="RQH71"/>
      <c r="RQI71"/>
      <c r="RQJ71"/>
      <c r="RQK71"/>
      <c r="RQL71"/>
      <c r="RQM71"/>
      <c r="RQN71"/>
      <c r="RQO71"/>
      <c r="RQP71"/>
      <c r="RQQ71"/>
      <c r="RQR71"/>
      <c r="RQS71"/>
      <c r="RQT71"/>
      <c r="RQU71"/>
      <c r="RQV71"/>
      <c r="RQW71"/>
      <c r="RQX71"/>
      <c r="RQY71"/>
      <c r="RQZ71"/>
      <c r="RRA71"/>
      <c r="RRB71"/>
      <c r="RRC71"/>
      <c r="RRD71"/>
      <c r="RRE71"/>
      <c r="RRF71"/>
      <c r="RRG71"/>
      <c r="RRH71"/>
      <c r="RRI71"/>
      <c r="RRJ71"/>
      <c r="RRK71"/>
      <c r="RRL71"/>
      <c r="RRM71"/>
      <c r="RRN71"/>
      <c r="RRO71"/>
      <c r="RRP71"/>
      <c r="RRQ71"/>
      <c r="RRR71"/>
      <c r="RRS71"/>
      <c r="RRT71"/>
      <c r="RRU71"/>
      <c r="RRV71"/>
      <c r="RRW71"/>
      <c r="RRX71"/>
      <c r="RRY71"/>
      <c r="RRZ71"/>
      <c r="RSA71"/>
      <c r="RSB71"/>
      <c r="RSC71"/>
      <c r="RSD71"/>
      <c r="RSE71"/>
      <c r="RSF71"/>
      <c r="RSG71"/>
      <c r="RSH71"/>
      <c r="RSI71"/>
      <c r="RSJ71"/>
      <c r="RSK71"/>
      <c r="RSL71"/>
      <c r="RSM71"/>
      <c r="RSN71"/>
      <c r="RSO71"/>
      <c r="RSP71"/>
      <c r="RSQ71"/>
      <c r="RSR71"/>
      <c r="RSS71"/>
      <c r="RST71"/>
      <c r="RSU71"/>
      <c r="RSV71"/>
      <c r="RSW71"/>
      <c r="RSX71"/>
      <c r="RSY71"/>
      <c r="RSZ71"/>
      <c r="RTA71"/>
      <c r="RTB71"/>
      <c r="RTC71"/>
      <c r="RTD71"/>
      <c r="RTE71"/>
      <c r="RTF71"/>
      <c r="RTG71"/>
      <c r="RTH71"/>
      <c r="RTI71"/>
      <c r="RTJ71"/>
      <c r="RTK71"/>
      <c r="RTL71"/>
      <c r="RTM71"/>
      <c r="RTN71"/>
      <c r="RTO71"/>
      <c r="RTP71"/>
      <c r="RTQ71"/>
      <c r="RTR71"/>
      <c r="RTS71"/>
      <c r="RTT71"/>
      <c r="RTU71"/>
      <c r="RTV71"/>
      <c r="RTW71"/>
      <c r="RTX71"/>
      <c r="RTY71"/>
      <c r="RTZ71"/>
      <c r="RUA71"/>
      <c r="RUB71"/>
      <c r="RUC71"/>
      <c r="RUD71"/>
      <c r="RUE71"/>
      <c r="RUF71"/>
      <c r="RUG71"/>
      <c r="RUH71"/>
      <c r="RUI71"/>
      <c r="RUJ71"/>
      <c r="RUK71"/>
      <c r="RUL71"/>
      <c r="RUM71"/>
      <c r="RUN71"/>
      <c r="RUO71"/>
      <c r="RUP71"/>
      <c r="RUQ71"/>
      <c r="RUR71"/>
      <c r="RUS71"/>
      <c r="RUT71"/>
      <c r="RUU71"/>
      <c r="RUV71"/>
      <c r="RUW71"/>
      <c r="RUX71"/>
      <c r="RUY71"/>
      <c r="RUZ71"/>
      <c r="RVA71"/>
      <c r="RVB71"/>
      <c r="RVC71"/>
      <c r="RVD71"/>
      <c r="RVE71"/>
      <c r="RVF71"/>
      <c r="RVG71"/>
      <c r="RVH71"/>
      <c r="RVI71"/>
      <c r="RVJ71"/>
      <c r="RVK71"/>
      <c r="RVL71"/>
      <c r="RVM71"/>
      <c r="RVN71"/>
      <c r="RVO71"/>
      <c r="RVP71"/>
      <c r="RVQ71"/>
      <c r="RVR71"/>
      <c r="RVS71"/>
      <c r="RVT71"/>
      <c r="RVU71"/>
      <c r="RVV71"/>
      <c r="RVW71"/>
      <c r="RVX71"/>
      <c r="RVY71"/>
      <c r="RVZ71"/>
      <c r="RWA71"/>
      <c r="RWB71"/>
      <c r="RWC71"/>
      <c r="RWD71"/>
      <c r="RWE71"/>
      <c r="RWF71"/>
      <c r="RWG71"/>
      <c r="RWH71"/>
      <c r="RWI71"/>
      <c r="RWJ71"/>
      <c r="RWK71"/>
      <c r="RWL71"/>
      <c r="RWM71"/>
      <c r="RWN71"/>
      <c r="RWO71"/>
      <c r="RWP71"/>
      <c r="RWQ71"/>
      <c r="RWR71"/>
      <c r="RWS71"/>
      <c r="RWT71"/>
      <c r="RWU71"/>
      <c r="RWV71"/>
      <c r="RWW71"/>
      <c r="RWX71"/>
      <c r="RWY71"/>
      <c r="RWZ71"/>
      <c r="RXA71"/>
      <c r="RXB71"/>
      <c r="RXC71"/>
      <c r="RXD71"/>
      <c r="RXE71"/>
      <c r="RXF71"/>
      <c r="RXG71"/>
      <c r="RXH71"/>
      <c r="RXI71"/>
      <c r="RXJ71"/>
      <c r="RXK71"/>
      <c r="RXL71"/>
      <c r="RXM71"/>
      <c r="RXN71"/>
      <c r="RXO71"/>
      <c r="RXP71"/>
      <c r="RXQ71"/>
      <c r="RXR71"/>
      <c r="RXS71"/>
      <c r="RXT71"/>
      <c r="RXU71"/>
      <c r="RXV71"/>
      <c r="RXW71"/>
      <c r="RXX71"/>
      <c r="RXY71"/>
      <c r="RXZ71"/>
      <c r="RYA71"/>
      <c r="RYB71"/>
      <c r="RYC71"/>
      <c r="RYD71"/>
      <c r="RYE71"/>
      <c r="RYF71"/>
      <c r="RYG71"/>
      <c r="RYH71"/>
      <c r="RYI71"/>
      <c r="RYJ71"/>
      <c r="RYK71"/>
      <c r="RYL71"/>
      <c r="RYM71"/>
      <c r="RYN71"/>
      <c r="RYO71"/>
      <c r="RYP71"/>
      <c r="RYQ71"/>
      <c r="RYR71"/>
      <c r="RYS71"/>
      <c r="RYT71"/>
      <c r="RYU71"/>
      <c r="RYV71"/>
      <c r="RYW71"/>
      <c r="RYX71"/>
      <c r="RYY71"/>
      <c r="RYZ71"/>
      <c r="RZA71"/>
      <c r="RZB71"/>
      <c r="RZC71"/>
      <c r="RZD71"/>
      <c r="RZE71"/>
      <c r="RZF71"/>
      <c r="RZG71"/>
      <c r="RZH71"/>
      <c r="RZI71"/>
      <c r="RZJ71"/>
      <c r="RZK71"/>
      <c r="RZL71"/>
      <c r="RZM71"/>
      <c r="RZN71"/>
      <c r="RZO71"/>
      <c r="RZP71"/>
      <c r="RZQ71"/>
      <c r="RZR71"/>
      <c r="RZS71"/>
      <c r="RZT71"/>
      <c r="RZU71"/>
      <c r="RZV71"/>
      <c r="RZW71"/>
      <c r="RZX71"/>
      <c r="RZY71"/>
      <c r="RZZ71"/>
      <c r="SAA71"/>
      <c r="SAB71"/>
      <c r="SAC71"/>
      <c r="SAD71"/>
      <c r="SAE71"/>
      <c r="SAF71"/>
      <c r="SAG71"/>
      <c r="SAH71"/>
      <c r="SAI71"/>
      <c r="SAJ71"/>
      <c r="SAK71"/>
      <c r="SAL71"/>
      <c r="SAM71"/>
      <c r="SAN71"/>
      <c r="SAO71"/>
      <c r="SAP71"/>
      <c r="SAQ71"/>
      <c r="SAR71"/>
      <c r="SAS71"/>
      <c r="SAT71"/>
      <c r="SAU71"/>
      <c r="SAV71"/>
      <c r="SAW71"/>
      <c r="SAX71"/>
      <c r="SAY71"/>
      <c r="SAZ71"/>
      <c r="SBA71"/>
      <c r="SBB71"/>
      <c r="SBC71"/>
      <c r="SBD71"/>
      <c r="SBE71"/>
      <c r="SBF71"/>
      <c r="SBG71"/>
      <c r="SBH71"/>
      <c r="SBI71"/>
      <c r="SBJ71"/>
      <c r="SBK71"/>
      <c r="SBL71"/>
      <c r="SBM71"/>
      <c r="SBN71"/>
      <c r="SBO71"/>
      <c r="SBP71"/>
      <c r="SBQ71"/>
      <c r="SBR71"/>
      <c r="SBS71"/>
      <c r="SBT71"/>
      <c r="SBU71"/>
      <c r="SBV71"/>
      <c r="SBW71"/>
      <c r="SBX71"/>
      <c r="SBY71"/>
      <c r="SBZ71"/>
      <c r="SCA71"/>
      <c r="SCB71"/>
      <c r="SCC71"/>
      <c r="SCD71"/>
      <c r="SCE71"/>
      <c r="SCF71"/>
      <c r="SCG71"/>
      <c r="SCH71"/>
      <c r="SCI71"/>
      <c r="SCJ71"/>
      <c r="SCK71"/>
      <c r="SCL71"/>
      <c r="SCM71"/>
      <c r="SCN71"/>
      <c r="SCO71"/>
      <c r="SCP71"/>
      <c r="SCQ71"/>
      <c r="SCR71"/>
      <c r="SCS71"/>
      <c r="SCT71"/>
      <c r="SCU71"/>
      <c r="SCV71"/>
      <c r="SCW71"/>
      <c r="SCX71"/>
      <c r="SCY71"/>
      <c r="SCZ71"/>
      <c r="SDA71"/>
      <c r="SDB71"/>
      <c r="SDC71"/>
      <c r="SDD71"/>
      <c r="SDE71"/>
      <c r="SDF71"/>
      <c r="SDG71"/>
      <c r="SDH71"/>
      <c r="SDI71"/>
      <c r="SDJ71"/>
      <c r="SDK71"/>
      <c r="SDL71"/>
      <c r="SDM71"/>
      <c r="SDN71"/>
      <c r="SDO71"/>
      <c r="SDP71"/>
      <c r="SDQ71"/>
      <c r="SDR71"/>
      <c r="SDS71"/>
      <c r="SDT71"/>
      <c r="SDU71"/>
      <c r="SDV71"/>
      <c r="SDW71"/>
      <c r="SDX71"/>
      <c r="SDY71"/>
      <c r="SDZ71"/>
      <c r="SEA71"/>
      <c r="SEB71"/>
      <c r="SEC71"/>
      <c r="SED71"/>
      <c r="SEE71"/>
      <c r="SEF71"/>
      <c r="SEG71"/>
      <c r="SEH71"/>
      <c r="SEI71"/>
      <c r="SEJ71"/>
      <c r="SEK71"/>
      <c r="SEL71"/>
      <c r="SEM71"/>
      <c r="SEN71"/>
      <c r="SEO71"/>
      <c r="SEP71"/>
      <c r="SEQ71"/>
      <c r="SER71"/>
      <c r="SES71"/>
      <c r="SET71"/>
      <c r="SEU71"/>
      <c r="SEV71"/>
      <c r="SEW71"/>
      <c r="SEX71"/>
      <c r="SEY71"/>
      <c r="SEZ71"/>
      <c r="SFA71"/>
      <c r="SFB71"/>
      <c r="SFC71"/>
      <c r="SFD71"/>
      <c r="SFE71"/>
      <c r="SFF71"/>
      <c r="SFG71"/>
      <c r="SFH71"/>
      <c r="SFI71"/>
      <c r="SFJ71"/>
      <c r="SFK71"/>
      <c r="SFL71"/>
      <c r="SFM71"/>
      <c r="SFN71"/>
      <c r="SFO71"/>
      <c r="SFP71"/>
      <c r="SFQ71"/>
      <c r="SFR71"/>
      <c r="SFS71"/>
      <c r="SFT71"/>
      <c r="SFU71"/>
      <c r="SFV71"/>
      <c r="SFW71"/>
      <c r="SFX71"/>
      <c r="SFY71"/>
      <c r="SFZ71"/>
      <c r="SGA71"/>
      <c r="SGB71"/>
      <c r="SGC71"/>
      <c r="SGD71"/>
      <c r="SGE71"/>
      <c r="SGF71"/>
      <c r="SGG71"/>
      <c r="SGH71"/>
      <c r="SGI71"/>
      <c r="SGJ71"/>
      <c r="SGK71"/>
      <c r="SGL71"/>
      <c r="SGM71"/>
      <c r="SGN71"/>
      <c r="SGO71"/>
      <c r="SGP71"/>
      <c r="SGQ71"/>
      <c r="SGR71"/>
      <c r="SGS71"/>
      <c r="SGT71"/>
      <c r="SGU71"/>
      <c r="SGV71"/>
      <c r="SGW71"/>
      <c r="SGX71"/>
      <c r="SGY71"/>
      <c r="SGZ71"/>
      <c r="SHA71"/>
      <c r="SHB71"/>
      <c r="SHC71"/>
      <c r="SHD71"/>
      <c r="SHE71"/>
      <c r="SHF71"/>
      <c r="SHG71"/>
      <c r="SHH71"/>
      <c r="SHI71"/>
      <c r="SHJ71"/>
      <c r="SHK71"/>
      <c r="SHL71"/>
      <c r="SHM71"/>
      <c r="SHN71"/>
      <c r="SHO71"/>
      <c r="SHP71"/>
      <c r="SHQ71"/>
      <c r="SHR71"/>
      <c r="SHS71"/>
      <c r="SHT71"/>
      <c r="SHU71"/>
      <c r="SHV71"/>
      <c r="SHW71"/>
      <c r="SHX71"/>
      <c r="SHY71"/>
      <c r="SHZ71"/>
      <c r="SIA71"/>
      <c r="SIB71"/>
      <c r="SIC71"/>
      <c r="SID71"/>
      <c r="SIE71"/>
      <c r="SIF71"/>
      <c r="SIG71"/>
      <c r="SIH71"/>
      <c r="SII71"/>
      <c r="SIJ71"/>
      <c r="SIK71"/>
      <c r="SIL71"/>
      <c r="SIM71"/>
      <c r="SIN71"/>
      <c r="SIO71"/>
      <c r="SIP71"/>
      <c r="SIQ71"/>
      <c r="SIR71"/>
      <c r="SIS71"/>
      <c r="SIT71"/>
      <c r="SIU71"/>
      <c r="SIV71"/>
      <c r="SIW71"/>
      <c r="SIX71"/>
      <c r="SIY71"/>
      <c r="SIZ71"/>
      <c r="SJA71"/>
      <c r="SJB71"/>
      <c r="SJC71"/>
      <c r="SJD71"/>
      <c r="SJE71"/>
      <c r="SJF71"/>
      <c r="SJG71"/>
      <c r="SJH71"/>
      <c r="SJI71"/>
      <c r="SJJ71"/>
      <c r="SJK71"/>
      <c r="SJL71"/>
      <c r="SJM71"/>
      <c r="SJN71"/>
      <c r="SJO71"/>
      <c r="SJP71"/>
      <c r="SJQ71"/>
      <c r="SJR71"/>
      <c r="SJS71"/>
      <c r="SJT71"/>
      <c r="SJU71"/>
      <c r="SJV71"/>
      <c r="SJW71"/>
      <c r="SJX71"/>
      <c r="SJY71"/>
      <c r="SJZ71"/>
      <c r="SKA71"/>
      <c r="SKB71"/>
      <c r="SKC71"/>
      <c r="SKD71"/>
      <c r="SKE71"/>
      <c r="SKF71"/>
      <c r="SKG71"/>
      <c r="SKH71"/>
      <c r="SKI71"/>
      <c r="SKJ71"/>
      <c r="SKK71"/>
      <c r="SKL71"/>
      <c r="SKM71"/>
      <c r="SKN71"/>
      <c r="SKO71"/>
      <c r="SKP71"/>
      <c r="SKQ71"/>
      <c r="SKR71"/>
      <c r="SKS71"/>
      <c r="SKT71"/>
      <c r="SKU71"/>
      <c r="SKV71"/>
      <c r="SKW71"/>
      <c r="SKX71"/>
      <c r="SKY71"/>
      <c r="SKZ71"/>
      <c r="SLA71"/>
      <c r="SLB71"/>
      <c r="SLC71"/>
      <c r="SLD71"/>
      <c r="SLE71"/>
      <c r="SLF71"/>
      <c r="SLG71"/>
      <c r="SLH71"/>
      <c r="SLI71"/>
      <c r="SLJ71"/>
      <c r="SLK71"/>
      <c r="SLL71"/>
      <c r="SLM71"/>
      <c r="SLN71"/>
      <c r="SLO71"/>
      <c r="SLP71"/>
      <c r="SLQ71"/>
      <c r="SLR71"/>
      <c r="SLS71"/>
      <c r="SLT71"/>
      <c r="SLU71"/>
      <c r="SLV71"/>
      <c r="SLW71"/>
      <c r="SLX71"/>
      <c r="SLY71"/>
      <c r="SLZ71"/>
      <c r="SMA71"/>
      <c r="SMB71"/>
      <c r="SMC71"/>
      <c r="SMD71"/>
      <c r="SME71"/>
      <c r="SMF71"/>
      <c r="SMG71"/>
      <c r="SMH71"/>
      <c r="SMI71"/>
      <c r="SMJ71"/>
      <c r="SMK71"/>
      <c r="SML71"/>
      <c r="SMM71"/>
      <c r="SMN71"/>
      <c r="SMO71"/>
      <c r="SMP71"/>
      <c r="SMQ71"/>
      <c r="SMR71"/>
      <c r="SMS71"/>
      <c r="SMT71"/>
      <c r="SMU71"/>
      <c r="SMV71"/>
      <c r="SMW71"/>
      <c r="SMX71"/>
      <c r="SMY71"/>
      <c r="SMZ71"/>
      <c r="SNA71"/>
      <c r="SNB71"/>
      <c r="SNC71"/>
      <c r="SND71"/>
      <c r="SNE71"/>
      <c r="SNF71"/>
      <c r="SNG71"/>
      <c r="SNH71"/>
      <c r="SNI71"/>
      <c r="SNJ71"/>
      <c r="SNK71"/>
      <c r="SNL71"/>
      <c r="SNM71"/>
      <c r="SNN71"/>
      <c r="SNO71"/>
      <c r="SNP71"/>
      <c r="SNQ71"/>
      <c r="SNR71"/>
      <c r="SNS71"/>
      <c r="SNT71"/>
      <c r="SNU71"/>
      <c r="SNV71"/>
      <c r="SNW71"/>
      <c r="SNX71"/>
      <c r="SNY71"/>
      <c r="SNZ71"/>
      <c r="SOA71"/>
      <c r="SOB71"/>
      <c r="SOC71"/>
      <c r="SOD71"/>
      <c r="SOE71"/>
      <c r="SOF71"/>
      <c r="SOG71"/>
      <c r="SOH71"/>
      <c r="SOI71"/>
      <c r="SOJ71"/>
      <c r="SOK71"/>
      <c r="SOL71"/>
      <c r="SOM71"/>
      <c r="SON71"/>
      <c r="SOO71"/>
      <c r="SOP71"/>
      <c r="SOQ71"/>
      <c r="SOR71"/>
      <c r="SOS71"/>
      <c r="SOT71"/>
      <c r="SOU71"/>
      <c r="SOV71"/>
      <c r="SOW71"/>
      <c r="SOX71"/>
      <c r="SOY71"/>
      <c r="SOZ71"/>
      <c r="SPA71"/>
      <c r="SPB71"/>
      <c r="SPC71"/>
      <c r="SPD71"/>
      <c r="SPE71"/>
      <c r="SPF71"/>
      <c r="SPG71"/>
      <c r="SPH71"/>
      <c r="SPI71"/>
      <c r="SPJ71"/>
      <c r="SPK71"/>
      <c r="SPL71"/>
      <c r="SPM71"/>
      <c r="SPN71"/>
      <c r="SPO71"/>
      <c r="SPP71"/>
      <c r="SPQ71"/>
      <c r="SPR71"/>
      <c r="SPS71"/>
      <c r="SPT71"/>
      <c r="SPU71"/>
      <c r="SPV71"/>
      <c r="SPW71"/>
      <c r="SPX71"/>
      <c r="SPY71"/>
      <c r="SPZ71"/>
      <c r="SQA71"/>
      <c r="SQB71"/>
      <c r="SQC71"/>
      <c r="SQD71"/>
      <c r="SQE71"/>
      <c r="SQF71"/>
      <c r="SQG71"/>
      <c r="SQH71"/>
      <c r="SQI71"/>
      <c r="SQJ71"/>
      <c r="SQK71"/>
      <c r="SQL71"/>
      <c r="SQM71"/>
      <c r="SQN71"/>
      <c r="SQO71"/>
      <c r="SQP71"/>
      <c r="SQQ71"/>
      <c r="SQR71"/>
      <c r="SQS71"/>
      <c r="SQT71"/>
      <c r="SQU71"/>
      <c r="SQV71"/>
      <c r="SQW71"/>
      <c r="SQX71"/>
      <c r="SQY71"/>
      <c r="SQZ71"/>
      <c r="SRA71"/>
      <c r="SRB71"/>
      <c r="SRC71"/>
      <c r="SRD71"/>
      <c r="SRE71"/>
      <c r="SRF71"/>
      <c r="SRG71"/>
      <c r="SRH71"/>
      <c r="SRI71"/>
      <c r="SRJ71"/>
      <c r="SRK71"/>
      <c r="SRL71"/>
      <c r="SRM71"/>
      <c r="SRN71"/>
      <c r="SRO71"/>
      <c r="SRP71"/>
      <c r="SRQ71"/>
      <c r="SRR71"/>
      <c r="SRS71"/>
      <c r="SRT71"/>
      <c r="SRU71"/>
      <c r="SRV71"/>
      <c r="SRW71"/>
      <c r="SRX71"/>
      <c r="SRY71"/>
      <c r="SRZ71"/>
      <c r="SSA71"/>
      <c r="SSB71"/>
      <c r="SSC71"/>
      <c r="SSD71"/>
      <c r="SSE71"/>
      <c r="SSF71"/>
      <c r="SSG71"/>
      <c r="SSH71"/>
      <c r="SSI71"/>
      <c r="SSJ71"/>
      <c r="SSK71"/>
      <c r="SSL71"/>
      <c r="SSM71"/>
      <c r="SSN71"/>
      <c r="SSO71"/>
      <c r="SSP71"/>
      <c r="SSQ71"/>
      <c r="SSR71"/>
      <c r="SSS71"/>
      <c r="SST71"/>
      <c r="SSU71"/>
      <c r="SSV71"/>
      <c r="SSW71"/>
      <c r="SSX71"/>
      <c r="SSY71"/>
      <c r="SSZ71"/>
      <c r="STA71"/>
      <c r="STB71"/>
      <c r="STC71"/>
      <c r="STD71"/>
      <c r="STE71"/>
      <c r="STF71"/>
      <c r="STG71"/>
      <c r="STH71"/>
      <c r="STI71"/>
      <c r="STJ71"/>
      <c r="STK71"/>
      <c r="STL71"/>
      <c r="STM71"/>
      <c r="STN71"/>
      <c r="STO71"/>
      <c r="STP71"/>
      <c r="STQ71"/>
      <c r="STR71"/>
      <c r="STS71"/>
      <c r="STT71"/>
      <c r="STU71"/>
      <c r="STV71"/>
      <c r="STW71"/>
      <c r="STX71"/>
      <c r="STY71"/>
      <c r="STZ71"/>
      <c r="SUA71"/>
      <c r="SUB71"/>
      <c r="SUC71"/>
      <c r="SUD71"/>
      <c r="SUE71"/>
      <c r="SUF71"/>
      <c r="SUG71"/>
      <c r="SUH71"/>
      <c r="SUI71"/>
      <c r="SUJ71"/>
      <c r="SUK71"/>
      <c r="SUL71"/>
      <c r="SUM71"/>
      <c r="SUN71"/>
      <c r="SUO71"/>
      <c r="SUP71"/>
      <c r="SUQ71"/>
      <c r="SUR71"/>
      <c r="SUS71"/>
      <c r="SUT71"/>
      <c r="SUU71"/>
      <c r="SUV71"/>
      <c r="SUW71"/>
      <c r="SUX71"/>
      <c r="SUY71"/>
      <c r="SUZ71"/>
      <c r="SVA71"/>
      <c r="SVB71"/>
      <c r="SVC71"/>
      <c r="SVD71"/>
      <c r="SVE71"/>
      <c r="SVF71"/>
      <c r="SVG71"/>
      <c r="SVH71"/>
      <c r="SVI71"/>
      <c r="SVJ71"/>
      <c r="SVK71"/>
      <c r="SVL71"/>
      <c r="SVM71"/>
      <c r="SVN71"/>
      <c r="SVO71"/>
      <c r="SVP71"/>
      <c r="SVQ71"/>
      <c r="SVR71"/>
      <c r="SVS71"/>
      <c r="SVT71"/>
      <c r="SVU71"/>
      <c r="SVV71"/>
      <c r="SVW71"/>
      <c r="SVX71"/>
      <c r="SVY71"/>
      <c r="SVZ71"/>
      <c r="SWA71"/>
      <c r="SWB71"/>
      <c r="SWC71"/>
      <c r="SWD71"/>
      <c r="SWE71"/>
      <c r="SWF71"/>
      <c r="SWG71"/>
      <c r="SWH71"/>
      <c r="SWI71"/>
      <c r="SWJ71"/>
      <c r="SWK71"/>
      <c r="SWL71"/>
      <c r="SWM71"/>
      <c r="SWN71"/>
      <c r="SWO71"/>
      <c r="SWP71"/>
      <c r="SWQ71"/>
      <c r="SWR71"/>
      <c r="SWS71"/>
      <c r="SWT71"/>
      <c r="SWU71"/>
      <c r="SWV71"/>
      <c r="SWW71"/>
      <c r="SWX71"/>
      <c r="SWY71"/>
      <c r="SWZ71"/>
      <c r="SXA71"/>
      <c r="SXB71"/>
      <c r="SXC71"/>
      <c r="SXD71"/>
      <c r="SXE71"/>
      <c r="SXF71"/>
      <c r="SXG71"/>
      <c r="SXH71"/>
      <c r="SXI71"/>
      <c r="SXJ71"/>
      <c r="SXK71"/>
      <c r="SXL71"/>
      <c r="SXM71"/>
      <c r="SXN71"/>
      <c r="SXO71"/>
      <c r="SXP71"/>
      <c r="SXQ71"/>
      <c r="SXR71"/>
      <c r="SXS71"/>
      <c r="SXT71"/>
      <c r="SXU71"/>
      <c r="SXV71"/>
      <c r="SXW71"/>
      <c r="SXX71"/>
      <c r="SXY71"/>
      <c r="SXZ71"/>
      <c r="SYA71"/>
      <c r="SYB71"/>
      <c r="SYC71"/>
      <c r="SYD71"/>
      <c r="SYE71"/>
      <c r="SYF71"/>
      <c r="SYG71"/>
      <c r="SYH71"/>
      <c r="SYI71"/>
      <c r="SYJ71"/>
      <c r="SYK71"/>
      <c r="SYL71"/>
      <c r="SYM71"/>
      <c r="SYN71"/>
      <c r="SYO71"/>
      <c r="SYP71"/>
      <c r="SYQ71"/>
      <c r="SYR71"/>
      <c r="SYS71"/>
      <c r="SYT71"/>
      <c r="SYU71"/>
      <c r="SYV71"/>
      <c r="SYW71"/>
      <c r="SYX71"/>
      <c r="SYY71"/>
      <c r="SYZ71"/>
      <c r="SZA71"/>
      <c r="SZB71"/>
      <c r="SZC71"/>
      <c r="SZD71"/>
      <c r="SZE71"/>
      <c r="SZF71"/>
      <c r="SZG71"/>
      <c r="SZH71"/>
      <c r="SZI71"/>
      <c r="SZJ71"/>
      <c r="SZK71"/>
      <c r="SZL71"/>
      <c r="SZM71"/>
      <c r="SZN71"/>
      <c r="SZO71"/>
      <c r="SZP71"/>
      <c r="SZQ71"/>
      <c r="SZR71"/>
      <c r="SZS71"/>
      <c r="SZT71"/>
      <c r="SZU71"/>
      <c r="SZV71"/>
      <c r="SZW71"/>
      <c r="SZX71"/>
      <c r="SZY71"/>
      <c r="SZZ71"/>
      <c r="TAA71"/>
      <c r="TAB71"/>
      <c r="TAC71"/>
      <c r="TAD71"/>
      <c r="TAE71"/>
      <c r="TAF71"/>
      <c r="TAG71"/>
      <c r="TAH71"/>
      <c r="TAI71"/>
      <c r="TAJ71"/>
      <c r="TAK71"/>
      <c r="TAL71"/>
      <c r="TAM71"/>
      <c r="TAN71"/>
      <c r="TAO71"/>
      <c r="TAP71"/>
      <c r="TAQ71"/>
      <c r="TAR71"/>
      <c r="TAS71"/>
      <c r="TAT71"/>
      <c r="TAU71"/>
      <c r="TAV71"/>
      <c r="TAW71"/>
      <c r="TAX71"/>
      <c r="TAY71"/>
      <c r="TAZ71"/>
      <c r="TBA71"/>
      <c r="TBB71"/>
      <c r="TBC71"/>
      <c r="TBD71"/>
      <c r="TBE71"/>
      <c r="TBF71"/>
      <c r="TBG71"/>
      <c r="TBH71"/>
      <c r="TBI71"/>
      <c r="TBJ71"/>
      <c r="TBK71"/>
      <c r="TBL71"/>
      <c r="TBM71"/>
      <c r="TBN71"/>
      <c r="TBO71"/>
      <c r="TBP71"/>
      <c r="TBQ71"/>
      <c r="TBR71"/>
      <c r="TBS71"/>
      <c r="TBT71"/>
      <c r="TBU71"/>
      <c r="TBV71"/>
      <c r="TBW71"/>
      <c r="TBX71"/>
      <c r="TBY71"/>
      <c r="TBZ71"/>
      <c r="TCA71"/>
      <c r="TCB71"/>
      <c r="TCC71"/>
      <c r="TCD71"/>
      <c r="TCE71"/>
      <c r="TCF71"/>
      <c r="TCG71"/>
      <c r="TCH71"/>
      <c r="TCI71"/>
      <c r="TCJ71"/>
      <c r="TCK71"/>
      <c r="TCL71"/>
      <c r="TCM71"/>
      <c r="TCN71"/>
      <c r="TCO71"/>
      <c r="TCP71"/>
      <c r="TCQ71"/>
      <c r="TCR71"/>
      <c r="TCS71"/>
      <c r="TCT71"/>
      <c r="TCU71"/>
      <c r="TCV71"/>
      <c r="TCW71"/>
      <c r="TCX71"/>
      <c r="TCY71"/>
      <c r="TCZ71"/>
      <c r="TDA71"/>
      <c r="TDB71"/>
      <c r="TDC71"/>
      <c r="TDD71"/>
      <c r="TDE71"/>
      <c r="TDF71"/>
      <c r="TDG71"/>
      <c r="TDH71"/>
      <c r="TDI71"/>
      <c r="TDJ71"/>
      <c r="TDK71"/>
      <c r="TDL71"/>
      <c r="TDM71"/>
      <c r="TDN71"/>
      <c r="TDO71"/>
      <c r="TDP71"/>
      <c r="TDQ71"/>
      <c r="TDR71"/>
      <c r="TDS71"/>
      <c r="TDT71"/>
      <c r="TDU71"/>
      <c r="TDV71"/>
      <c r="TDW71"/>
      <c r="TDX71"/>
      <c r="TDY71"/>
      <c r="TDZ71"/>
      <c r="TEA71"/>
      <c r="TEB71"/>
      <c r="TEC71"/>
      <c r="TED71"/>
      <c r="TEE71"/>
      <c r="TEF71"/>
      <c r="TEG71"/>
      <c r="TEH71"/>
      <c r="TEI71"/>
      <c r="TEJ71"/>
      <c r="TEK71"/>
      <c r="TEL71"/>
      <c r="TEM71"/>
      <c r="TEN71"/>
      <c r="TEO71"/>
      <c r="TEP71"/>
      <c r="TEQ71"/>
      <c r="TER71"/>
      <c r="TES71"/>
      <c r="TET71"/>
      <c r="TEU71"/>
      <c r="TEV71"/>
      <c r="TEW71"/>
      <c r="TEX71"/>
      <c r="TEY71"/>
      <c r="TEZ71"/>
      <c r="TFA71"/>
      <c r="TFB71"/>
      <c r="TFC71"/>
      <c r="TFD71"/>
      <c r="TFE71"/>
      <c r="TFF71"/>
      <c r="TFG71"/>
      <c r="TFH71"/>
      <c r="TFI71"/>
      <c r="TFJ71"/>
      <c r="TFK71"/>
      <c r="TFL71"/>
      <c r="TFM71"/>
      <c r="TFN71"/>
      <c r="TFO71"/>
      <c r="TFP71"/>
      <c r="TFQ71"/>
      <c r="TFR71"/>
      <c r="TFS71"/>
      <c r="TFT71"/>
      <c r="TFU71"/>
      <c r="TFV71"/>
      <c r="TFW71"/>
      <c r="TFX71"/>
      <c r="TFY71"/>
      <c r="TFZ71"/>
      <c r="TGA71"/>
      <c r="TGB71"/>
      <c r="TGC71"/>
      <c r="TGD71"/>
      <c r="TGE71"/>
      <c r="TGF71"/>
      <c r="TGG71"/>
      <c r="TGH71"/>
      <c r="TGI71"/>
      <c r="TGJ71"/>
      <c r="TGK71"/>
      <c r="TGL71"/>
      <c r="TGM71"/>
      <c r="TGN71"/>
      <c r="TGO71"/>
      <c r="TGP71"/>
      <c r="TGQ71"/>
      <c r="TGR71"/>
      <c r="TGS71"/>
      <c r="TGT71"/>
      <c r="TGU71"/>
      <c r="TGV71"/>
      <c r="TGW71"/>
      <c r="TGX71"/>
      <c r="TGY71"/>
      <c r="TGZ71"/>
      <c r="THA71"/>
      <c r="THB71"/>
      <c r="THC71"/>
      <c r="THD71"/>
      <c r="THE71"/>
      <c r="THF71"/>
      <c r="THG71"/>
      <c r="THH71"/>
      <c r="THI71"/>
      <c r="THJ71"/>
      <c r="THK71"/>
      <c r="THL71"/>
      <c r="THM71"/>
      <c r="THN71"/>
      <c r="THO71"/>
      <c r="THP71"/>
      <c r="THQ71"/>
      <c r="THR71"/>
      <c r="THS71"/>
      <c r="THT71"/>
      <c r="THU71"/>
      <c r="THV71"/>
      <c r="THW71"/>
      <c r="THX71"/>
      <c r="THY71"/>
      <c r="THZ71"/>
      <c r="TIA71"/>
      <c r="TIB71"/>
      <c r="TIC71"/>
      <c r="TID71"/>
      <c r="TIE71"/>
      <c r="TIF71"/>
      <c r="TIG71"/>
      <c r="TIH71"/>
      <c r="TII71"/>
      <c r="TIJ71"/>
      <c r="TIK71"/>
      <c r="TIL71"/>
      <c r="TIM71"/>
      <c r="TIN71"/>
      <c r="TIO71"/>
      <c r="TIP71"/>
      <c r="TIQ71"/>
      <c r="TIR71"/>
      <c r="TIS71"/>
      <c r="TIT71"/>
      <c r="TIU71"/>
      <c r="TIV71"/>
      <c r="TIW71"/>
      <c r="TIX71"/>
      <c r="TIY71"/>
      <c r="TIZ71"/>
      <c r="TJA71"/>
      <c r="TJB71"/>
      <c r="TJC71"/>
      <c r="TJD71"/>
      <c r="TJE71"/>
      <c r="TJF71"/>
      <c r="TJG71"/>
      <c r="TJH71"/>
      <c r="TJI71"/>
      <c r="TJJ71"/>
      <c r="TJK71"/>
      <c r="TJL71"/>
      <c r="TJM71"/>
      <c r="TJN71"/>
      <c r="TJO71"/>
      <c r="TJP71"/>
      <c r="TJQ71"/>
      <c r="TJR71"/>
      <c r="TJS71"/>
      <c r="TJT71"/>
      <c r="TJU71"/>
      <c r="TJV71"/>
      <c r="TJW71"/>
      <c r="TJX71"/>
      <c r="TJY71"/>
      <c r="TJZ71"/>
      <c r="TKA71"/>
      <c r="TKB71"/>
      <c r="TKC71"/>
      <c r="TKD71"/>
      <c r="TKE71"/>
      <c r="TKF71"/>
      <c r="TKG71"/>
      <c r="TKH71"/>
      <c r="TKI71"/>
      <c r="TKJ71"/>
      <c r="TKK71"/>
      <c r="TKL71"/>
      <c r="TKM71"/>
      <c r="TKN71"/>
      <c r="TKO71"/>
      <c r="TKP71"/>
      <c r="TKQ71"/>
      <c r="TKR71"/>
      <c r="TKS71"/>
      <c r="TKT71"/>
      <c r="TKU71"/>
      <c r="TKV71"/>
      <c r="TKW71"/>
      <c r="TKX71"/>
      <c r="TKY71"/>
      <c r="TKZ71"/>
      <c r="TLA71"/>
      <c r="TLB71"/>
      <c r="TLC71"/>
      <c r="TLD71"/>
      <c r="TLE71"/>
      <c r="TLF71"/>
      <c r="TLG71"/>
      <c r="TLH71"/>
      <c r="TLI71"/>
      <c r="TLJ71"/>
      <c r="TLK71"/>
      <c r="TLL71"/>
      <c r="TLM71"/>
      <c r="TLN71"/>
      <c r="TLO71"/>
      <c r="TLP71"/>
      <c r="TLQ71"/>
      <c r="TLR71"/>
      <c r="TLS71"/>
      <c r="TLT71"/>
      <c r="TLU71"/>
      <c r="TLV71"/>
      <c r="TLW71"/>
      <c r="TLX71"/>
      <c r="TLY71"/>
      <c r="TLZ71"/>
      <c r="TMA71"/>
      <c r="TMB71"/>
      <c r="TMC71"/>
      <c r="TMD71"/>
      <c r="TME71"/>
      <c r="TMF71"/>
      <c r="TMG71"/>
      <c r="TMH71"/>
      <c r="TMI71"/>
      <c r="TMJ71"/>
      <c r="TMK71"/>
      <c r="TML71"/>
      <c r="TMM71"/>
      <c r="TMN71"/>
      <c r="TMO71"/>
      <c r="TMP71"/>
      <c r="TMQ71"/>
      <c r="TMR71"/>
      <c r="TMS71"/>
      <c r="TMT71"/>
      <c r="TMU71"/>
      <c r="TMV71"/>
      <c r="TMW71"/>
      <c r="TMX71"/>
      <c r="TMY71"/>
      <c r="TMZ71"/>
      <c r="TNA71"/>
      <c r="TNB71"/>
      <c r="TNC71"/>
      <c r="TND71"/>
      <c r="TNE71"/>
      <c r="TNF71"/>
      <c r="TNG71"/>
      <c r="TNH71"/>
      <c r="TNI71"/>
      <c r="TNJ71"/>
      <c r="TNK71"/>
      <c r="TNL71"/>
      <c r="TNM71"/>
      <c r="TNN71"/>
      <c r="TNO71"/>
      <c r="TNP71"/>
      <c r="TNQ71"/>
      <c r="TNR71"/>
      <c r="TNS71"/>
      <c r="TNT71"/>
      <c r="TNU71"/>
      <c r="TNV71"/>
      <c r="TNW71"/>
      <c r="TNX71"/>
      <c r="TNY71"/>
      <c r="TNZ71"/>
      <c r="TOA71"/>
      <c r="TOB71"/>
      <c r="TOC71"/>
      <c r="TOD71"/>
      <c r="TOE71"/>
      <c r="TOF71"/>
      <c r="TOG71"/>
      <c r="TOH71"/>
      <c r="TOI71"/>
      <c r="TOJ71"/>
      <c r="TOK71"/>
      <c r="TOL71"/>
      <c r="TOM71"/>
      <c r="TON71"/>
      <c r="TOO71"/>
      <c r="TOP71"/>
      <c r="TOQ71"/>
      <c r="TOR71"/>
      <c r="TOS71"/>
      <c r="TOT71"/>
      <c r="TOU71"/>
      <c r="TOV71"/>
      <c r="TOW71"/>
      <c r="TOX71"/>
      <c r="TOY71"/>
      <c r="TOZ71"/>
      <c r="TPA71"/>
      <c r="TPB71"/>
      <c r="TPC71"/>
      <c r="TPD71"/>
      <c r="TPE71"/>
      <c r="TPF71"/>
      <c r="TPG71"/>
      <c r="TPH71"/>
      <c r="TPI71"/>
      <c r="TPJ71"/>
      <c r="TPK71"/>
      <c r="TPL71"/>
      <c r="TPM71"/>
      <c r="TPN71"/>
      <c r="TPO71"/>
      <c r="TPP71"/>
      <c r="TPQ71"/>
      <c r="TPR71"/>
      <c r="TPS71"/>
      <c r="TPT71"/>
      <c r="TPU71"/>
      <c r="TPV71"/>
      <c r="TPW71"/>
      <c r="TPX71"/>
      <c r="TPY71"/>
      <c r="TPZ71"/>
      <c r="TQA71"/>
      <c r="TQB71"/>
      <c r="TQC71"/>
      <c r="TQD71"/>
      <c r="TQE71"/>
      <c r="TQF71"/>
      <c r="TQG71"/>
      <c r="TQH71"/>
      <c r="TQI71"/>
      <c r="TQJ71"/>
      <c r="TQK71"/>
      <c r="TQL71"/>
      <c r="TQM71"/>
      <c r="TQN71"/>
      <c r="TQO71"/>
      <c r="TQP71"/>
      <c r="TQQ71"/>
      <c r="TQR71"/>
      <c r="TQS71"/>
      <c r="TQT71"/>
      <c r="TQU71"/>
      <c r="TQV71"/>
      <c r="TQW71"/>
      <c r="TQX71"/>
      <c r="TQY71"/>
      <c r="TQZ71"/>
      <c r="TRA71"/>
      <c r="TRB71"/>
      <c r="TRC71"/>
      <c r="TRD71"/>
      <c r="TRE71"/>
      <c r="TRF71"/>
      <c r="TRG71"/>
      <c r="TRH71"/>
      <c r="TRI71"/>
      <c r="TRJ71"/>
      <c r="TRK71"/>
      <c r="TRL71"/>
      <c r="TRM71"/>
      <c r="TRN71"/>
      <c r="TRO71"/>
      <c r="TRP71"/>
      <c r="TRQ71"/>
      <c r="TRR71"/>
      <c r="TRS71"/>
      <c r="TRT71"/>
      <c r="TRU71"/>
      <c r="TRV71"/>
      <c r="TRW71"/>
      <c r="TRX71"/>
      <c r="TRY71"/>
      <c r="TRZ71"/>
      <c r="TSA71"/>
      <c r="TSB71"/>
      <c r="TSC71"/>
      <c r="TSD71"/>
      <c r="TSE71"/>
      <c r="TSF71"/>
      <c r="TSG71"/>
      <c r="TSH71"/>
      <c r="TSI71"/>
      <c r="TSJ71"/>
      <c r="TSK71"/>
      <c r="TSL71"/>
      <c r="TSM71"/>
      <c r="TSN71"/>
      <c r="TSO71"/>
      <c r="TSP71"/>
      <c r="TSQ71"/>
      <c r="TSR71"/>
      <c r="TSS71"/>
      <c r="TST71"/>
      <c r="TSU71"/>
      <c r="TSV71"/>
      <c r="TSW71"/>
      <c r="TSX71"/>
      <c r="TSY71"/>
      <c r="TSZ71"/>
      <c r="TTA71"/>
      <c r="TTB71"/>
      <c r="TTC71"/>
      <c r="TTD71"/>
      <c r="TTE71"/>
      <c r="TTF71"/>
      <c r="TTG71"/>
      <c r="TTH71"/>
      <c r="TTI71"/>
      <c r="TTJ71"/>
      <c r="TTK71"/>
      <c r="TTL71"/>
      <c r="TTM71"/>
      <c r="TTN71"/>
      <c r="TTO71"/>
      <c r="TTP71"/>
      <c r="TTQ71"/>
      <c r="TTR71"/>
      <c r="TTS71"/>
      <c r="TTT71"/>
      <c r="TTU71"/>
      <c r="TTV71"/>
      <c r="TTW71"/>
      <c r="TTX71"/>
      <c r="TTY71"/>
      <c r="TTZ71"/>
      <c r="TUA71"/>
      <c r="TUB71"/>
      <c r="TUC71"/>
      <c r="TUD71"/>
      <c r="TUE71"/>
      <c r="TUF71"/>
      <c r="TUG71"/>
      <c r="TUH71"/>
      <c r="TUI71"/>
      <c r="TUJ71"/>
      <c r="TUK71"/>
      <c r="TUL71"/>
      <c r="TUM71"/>
      <c r="TUN71"/>
      <c r="TUO71"/>
      <c r="TUP71"/>
      <c r="TUQ71"/>
      <c r="TUR71"/>
      <c r="TUS71"/>
      <c r="TUT71"/>
      <c r="TUU71"/>
      <c r="TUV71"/>
      <c r="TUW71"/>
      <c r="TUX71"/>
      <c r="TUY71"/>
      <c r="TUZ71"/>
      <c r="TVA71"/>
      <c r="TVB71"/>
      <c r="TVC71"/>
      <c r="TVD71"/>
      <c r="TVE71"/>
      <c r="TVF71"/>
      <c r="TVG71"/>
      <c r="TVH71"/>
      <c r="TVI71"/>
      <c r="TVJ71"/>
      <c r="TVK71"/>
      <c r="TVL71"/>
      <c r="TVM71"/>
      <c r="TVN71"/>
      <c r="TVO71"/>
      <c r="TVP71"/>
      <c r="TVQ71"/>
      <c r="TVR71"/>
      <c r="TVS71"/>
      <c r="TVT71"/>
      <c r="TVU71"/>
      <c r="TVV71"/>
      <c r="TVW71"/>
      <c r="TVX71"/>
      <c r="TVY71"/>
      <c r="TVZ71"/>
      <c r="TWA71"/>
      <c r="TWB71"/>
      <c r="TWC71"/>
      <c r="TWD71"/>
      <c r="TWE71"/>
      <c r="TWF71"/>
      <c r="TWG71"/>
      <c r="TWH71"/>
      <c r="TWI71"/>
      <c r="TWJ71"/>
      <c r="TWK71"/>
      <c r="TWL71"/>
      <c r="TWM71"/>
      <c r="TWN71"/>
      <c r="TWO71"/>
      <c r="TWP71"/>
      <c r="TWQ71"/>
      <c r="TWR71"/>
      <c r="TWS71"/>
      <c r="TWT71"/>
      <c r="TWU71"/>
      <c r="TWV71"/>
      <c r="TWW71"/>
      <c r="TWX71"/>
      <c r="TWY71"/>
      <c r="TWZ71"/>
      <c r="TXA71"/>
      <c r="TXB71"/>
      <c r="TXC71"/>
      <c r="TXD71"/>
      <c r="TXE71"/>
      <c r="TXF71"/>
      <c r="TXG71"/>
      <c r="TXH71"/>
      <c r="TXI71"/>
      <c r="TXJ71"/>
      <c r="TXK71"/>
      <c r="TXL71"/>
      <c r="TXM71"/>
      <c r="TXN71"/>
      <c r="TXO71"/>
      <c r="TXP71"/>
      <c r="TXQ71"/>
      <c r="TXR71"/>
      <c r="TXS71"/>
      <c r="TXT71"/>
      <c r="TXU71"/>
      <c r="TXV71"/>
      <c r="TXW71"/>
      <c r="TXX71"/>
      <c r="TXY71"/>
      <c r="TXZ71"/>
      <c r="TYA71"/>
      <c r="TYB71"/>
      <c r="TYC71"/>
      <c r="TYD71"/>
      <c r="TYE71"/>
      <c r="TYF71"/>
      <c r="TYG71"/>
      <c r="TYH71"/>
      <c r="TYI71"/>
      <c r="TYJ71"/>
      <c r="TYK71"/>
      <c r="TYL71"/>
      <c r="TYM71"/>
      <c r="TYN71"/>
      <c r="TYO71"/>
      <c r="TYP71"/>
      <c r="TYQ71"/>
      <c r="TYR71"/>
      <c r="TYS71"/>
      <c r="TYT71"/>
      <c r="TYU71"/>
      <c r="TYV71"/>
      <c r="TYW71"/>
      <c r="TYX71"/>
      <c r="TYY71"/>
      <c r="TYZ71"/>
      <c r="TZA71"/>
      <c r="TZB71"/>
      <c r="TZC71"/>
      <c r="TZD71"/>
      <c r="TZE71"/>
      <c r="TZF71"/>
      <c r="TZG71"/>
      <c r="TZH71"/>
      <c r="TZI71"/>
      <c r="TZJ71"/>
      <c r="TZK71"/>
      <c r="TZL71"/>
      <c r="TZM71"/>
      <c r="TZN71"/>
      <c r="TZO71"/>
      <c r="TZP71"/>
      <c r="TZQ71"/>
      <c r="TZR71"/>
      <c r="TZS71"/>
      <c r="TZT71"/>
      <c r="TZU71"/>
      <c r="TZV71"/>
      <c r="TZW71"/>
      <c r="TZX71"/>
      <c r="TZY71"/>
      <c r="TZZ71"/>
      <c r="UAA71"/>
      <c r="UAB71"/>
      <c r="UAC71"/>
      <c r="UAD71"/>
      <c r="UAE71"/>
      <c r="UAF71"/>
      <c r="UAG71"/>
      <c r="UAH71"/>
      <c r="UAI71"/>
      <c r="UAJ71"/>
      <c r="UAK71"/>
      <c r="UAL71"/>
      <c r="UAM71"/>
      <c r="UAN71"/>
      <c r="UAO71"/>
      <c r="UAP71"/>
      <c r="UAQ71"/>
      <c r="UAR71"/>
      <c r="UAS71"/>
      <c r="UAT71"/>
      <c r="UAU71"/>
      <c r="UAV71"/>
      <c r="UAW71"/>
      <c r="UAX71"/>
      <c r="UAY71"/>
      <c r="UAZ71"/>
      <c r="UBA71"/>
      <c r="UBB71"/>
      <c r="UBC71"/>
      <c r="UBD71"/>
      <c r="UBE71"/>
      <c r="UBF71"/>
      <c r="UBG71"/>
      <c r="UBH71"/>
      <c r="UBI71"/>
      <c r="UBJ71"/>
      <c r="UBK71"/>
      <c r="UBL71"/>
      <c r="UBM71"/>
      <c r="UBN71"/>
      <c r="UBO71"/>
      <c r="UBP71"/>
      <c r="UBQ71"/>
      <c r="UBR71"/>
      <c r="UBS71"/>
      <c r="UBT71"/>
      <c r="UBU71"/>
      <c r="UBV71"/>
      <c r="UBW71"/>
      <c r="UBX71"/>
      <c r="UBY71"/>
      <c r="UBZ71"/>
      <c r="UCA71"/>
      <c r="UCB71"/>
      <c r="UCC71"/>
      <c r="UCD71"/>
      <c r="UCE71"/>
      <c r="UCF71"/>
      <c r="UCG71"/>
      <c r="UCH71"/>
      <c r="UCI71"/>
      <c r="UCJ71"/>
      <c r="UCK71"/>
      <c r="UCL71"/>
      <c r="UCM71"/>
      <c r="UCN71"/>
      <c r="UCO71"/>
      <c r="UCP71"/>
      <c r="UCQ71"/>
      <c r="UCR71"/>
      <c r="UCS71"/>
      <c r="UCT71"/>
      <c r="UCU71"/>
      <c r="UCV71"/>
      <c r="UCW71"/>
      <c r="UCX71"/>
      <c r="UCY71"/>
      <c r="UCZ71"/>
      <c r="UDA71"/>
      <c r="UDB71"/>
      <c r="UDC71"/>
      <c r="UDD71"/>
      <c r="UDE71"/>
      <c r="UDF71"/>
      <c r="UDG71"/>
      <c r="UDH71"/>
      <c r="UDI71"/>
      <c r="UDJ71"/>
      <c r="UDK71"/>
      <c r="UDL71"/>
      <c r="UDM71"/>
      <c r="UDN71"/>
      <c r="UDO71"/>
      <c r="UDP71"/>
      <c r="UDQ71"/>
      <c r="UDR71"/>
      <c r="UDS71"/>
      <c r="UDT71"/>
      <c r="UDU71"/>
      <c r="UDV71"/>
      <c r="UDW71"/>
      <c r="UDX71"/>
      <c r="UDY71"/>
      <c r="UDZ71"/>
      <c r="UEA71"/>
      <c r="UEB71"/>
      <c r="UEC71"/>
      <c r="UED71"/>
      <c r="UEE71"/>
      <c r="UEF71"/>
      <c r="UEG71"/>
      <c r="UEH71"/>
      <c r="UEI71"/>
      <c r="UEJ71"/>
      <c r="UEK71"/>
      <c r="UEL71"/>
      <c r="UEM71"/>
      <c r="UEN71"/>
      <c r="UEO71"/>
      <c r="UEP71"/>
      <c r="UEQ71"/>
      <c r="UER71"/>
      <c r="UES71"/>
      <c r="UET71"/>
      <c r="UEU71"/>
      <c r="UEV71"/>
      <c r="UEW71"/>
      <c r="UEX71"/>
      <c r="UEY71"/>
      <c r="UEZ71"/>
      <c r="UFA71"/>
      <c r="UFB71"/>
      <c r="UFC71"/>
      <c r="UFD71"/>
      <c r="UFE71"/>
      <c r="UFF71"/>
      <c r="UFG71"/>
      <c r="UFH71"/>
      <c r="UFI71"/>
      <c r="UFJ71"/>
      <c r="UFK71"/>
      <c r="UFL71"/>
      <c r="UFM71"/>
      <c r="UFN71"/>
      <c r="UFO71"/>
      <c r="UFP71"/>
      <c r="UFQ71"/>
      <c r="UFR71"/>
      <c r="UFS71"/>
      <c r="UFT71"/>
      <c r="UFU71"/>
      <c r="UFV71"/>
      <c r="UFW71"/>
      <c r="UFX71"/>
      <c r="UFY71"/>
      <c r="UFZ71"/>
      <c r="UGA71"/>
      <c r="UGB71"/>
      <c r="UGC71"/>
      <c r="UGD71"/>
      <c r="UGE71"/>
      <c r="UGF71"/>
      <c r="UGG71"/>
      <c r="UGH71"/>
      <c r="UGI71"/>
      <c r="UGJ71"/>
      <c r="UGK71"/>
      <c r="UGL71"/>
      <c r="UGM71"/>
      <c r="UGN71"/>
      <c r="UGO71"/>
      <c r="UGP71"/>
      <c r="UGQ71"/>
      <c r="UGR71"/>
      <c r="UGS71"/>
      <c r="UGT71"/>
      <c r="UGU71"/>
      <c r="UGV71"/>
      <c r="UGW71"/>
      <c r="UGX71"/>
      <c r="UGY71"/>
      <c r="UGZ71"/>
      <c r="UHA71"/>
      <c r="UHB71"/>
      <c r="UHC71"/>
      <c r="UHD71"/>
      <c r="UHE71"/>
      <c r="UHF71"/>
      <c r="UHG71"/>
      <c r="UHH71"/>
      <c r="UHI71"/>
      <c r="UHJ71"/>
      <c r="UHK71"/>
      <c r="UHL71"/>
      <c r="UHM71"/>
      <c r="UHN71"/>
      <c r="UHO71"/>
      <c r="UHP71"/>
      <c r="UHQ71"/>
      <c r="UHR71"/>
      <c r="UHS71"/>
      <c r="UHT71"/>
      <c r="UHU71"/>
      <c r="UHV71"/>
      <c r="UHW71"/>
      <c r="UHX71"/>
      <c r="UHY71"/>
      <c r="UHZ71"/>
      <c r="UIA71"/>
      <c r="UIB71"/>
      <c r="UIC71"/>
      <c r="UID71"/>
      <c r="UIE71"/>
      <c r="UIF71"/>
      <c r="UIG71"/>
      <c r="UIH71"/>
      <c r="UII71"/>
      <c r="UIJ71"/>
      <c r="UIK71"/>
      <c r="UIL71"/>
      <c r="UIM71"/>
      <c r="UIN71"/>
      <c r="UIO71"/>
      <c r="UIP71"/>
      <c r="UIQ71"/>
      <c r="UIR71"/>
      <c r="UIS71"/>
      <c r="UIT71"/>
      <c r="UIU71"/>
      <c r="UIV71"/>
      <c r="UIW71"/>
      <c r="UIX71"/>
      <c r="UIY71"/>
      <c r="UIZ71"/>
      <c r="UJA71"/>
      <c r="UJB71"/>
      <c r="UJC71"/>
      <c r="UJD71"/>
      <c r="UJE71"/>
      <c r="UJF71"/>
      <c r="UJG71"/>
      <c r="UJH71"/>
      <c r="UJI71"/>
      <c r="UJJ71"/>
      <c r="UJK71"/>
      <c r="UJL71"/>
      <c r="UJM71"/>
      <c r="UJN71"/>
      <c r="UJO71"/>
      <c r="UJP71"/>
      <c r="UJQ71"/>
      <c r="UJR71"/>
      <c r="UJS71"/>
      <c r="UJT71"/>
      <c r="UJU71"/>
      <c r="UJV71"/>
      <c r="UJW71"/>
      <c r="UJX71"/>
      <c r="UJY71"/>
      <c r="UJZ71"/>
      <c r="UKA71"/>
      <c r="UKB71"/>
      <c r="UKC71"/>
      <c r="UKD71"/>
      <c r="UKE71"/>
      <c r="UKF71"/>
      <c r="UKG71"/>
      <c r="UKH71"/>
      <c r="UKI71"/>
      <c r="UKJ71"/>
      <c r="UKK71"/>
      <c r="UKL71"/>
      <c r="UKM71"/>
      <c r="UKN71"/>
      <c r="UKO71"/>
      <c r="UKP71"/>
      <c r="UKQ71"/>
      <c r="UKR71"/>
      <c r="UKS71"/>
      <c r="UKT71"/>
      <c r="UKU71"/>
      <c r="UKV71"/>
      <c r="UKW71"/>
      <c r="UKX71"/>
      <c r="UKY71"/>
      <c r="UKZ71"/>
      <c r="ULA71"/>
      <c r="ULB71"/>
      <c r="ULC71"/>
      <c r="ULD71"/>
      <c r="ULE71"/>
      <c r="ULF71"/>
      <c r="ULG71"/>
      <c r="ULH71"/>
      <c r="ULI71"/>
      <c r="ULJ71"/>
      <c r="ULK71"/>
      <c r="ULL71"/>
      <c r="ULM71"/>
      <c r="ULN71"/>
      <c r="ULO71"/>
      <c r="ULP71"/>
      <c r="ULQ71"/>
      <c r="ULR71"/>
      <c r="ULS71"/>
      <c r="ULT71"/>
      <c r="ULU71"/>
      <c r="ULV71"/>
      <c r="ULW71"/>
      <c r="ULX71"/>
      <c r="ULY71"/>
      <c r="ULZ71"/>
      <c r="UMA71"/>
      <c r="UMB71"/>
      <c r="UMC71"/>
      <c r="UMD71"/>
      <c r="UME71"/>
      <c r="UMF71"/>
      <c r="UMG71"/>
      <c r="UMH71"/>
      <c r="UMI71"/>
      <c r="UMJ71"/>
      <c r="UMK71"/>
      <c r="UML71"/>
      <c r="UMM71"/>
      <c r="UMN71"/>
      <c r="UMO71"/>
      <c r="UMP71"/>
      <c r="UMQ71"/>
      <c r="UMR71"/>
      <c r="UMS71"/>
      <c r="UMT71"/>
      <c r="UMU71"/>
      <c r="UMV71"/>
      <c r="UMW71"/>
      <c r="UMX71"/>
      <c r="UMY71"/>
      <c r="UMZ71"/>
      <c r="UNA71"/>
      <c r="UNB71"/>
      <c r="UNC71"/>
      <c r="UND71"/>
      <c r="UNE71"/>
      <c r="UNF71"/>
      <c r="UNG71"/>
      <c r="UNH71"/>
      <c r="UNI71"/>
      <c r="UNJ71"/>
      <c r="UNK71"/>
      <c r="UNL71"/>
      <c r="UNM71"/>
      <c r="UNN71"/>
      <c r="UNO71"/>
      <c r="UNP71"/>
      <c r="UNQ71"/>
      <c r="UNR71"/>
      <c r="UNS71"/>
      <c r="UNT71"/>
      <c r="UNU71"/>
      <c r="UNV71"/>
      <c r="UNW71"/>
      <c r="UNX71"/>
      <c r="UNY71"/>
      <c r="UNZ71"/>
      <c r="UOA71"/>
      <c r="UOB71"/>
      <c r="UOC71"/>
      <c r="UOD71"/>
      <c r="UOE71"/>
      <c r="UOF71"/>
      <c r="UOG71"/>
      <c r="UOH71"/>
      <c r="UOI71"/>
      <c r="UOJ71"/>
      <c r="UOK71"/>
      <c r="UOL71"/>
      <c r="UOM71"/>
      <c r="UON71"/>
      <c r="UOO71"/>
      <c r="UOP71"/>
      <c r="UOQ71"/>
      <c r="UOR71"/>
      <c r="UOS71"/>
      <c r="UOT71"/>
      <c r="UOU71"/>
      <c r="UOV71"/>
      <c r="UOW71"/>
      <c r="UOX71"/>
      <c r="UOY71"/>
      <c r="UOZ71"/>
      <c r="UPA71"/>
      <c r="UPB71"/>
      <c r="UPC71"/>
      <c r="UPD71"/>
      <c r="UPE71"/>
      <c r="UPF71"/>
      <c r="UPG71"/>
      <c r="UPH71"/>
      <c r="UPI71"/>
      <c r="UPJ71"/>
      <c r="UPK71"/>
      <c r="UPL71"/>
      <c r="UPM71"/>
      <c r="UPN71"/>
      <c r="UPO71"/>
      <c r="UPP71"/>
      <c r="UPQ71"/>
      <c r="UPR71"/>
      <c r="UPS71"/>
      <c r="UPT71"/>
      <c r="UPU71"/>
      <c r="UPV71"/>
      <c r="UPW71"/>
      <c r="UPX71"/>
      <c r="UPY71"/>
      <c r="UPZ71"/>
      <c r="UQA71"/>
      <c r="UQB71"/>
      <c r="UQC71"/>
      <c r="UQD71"/>
      <c r="UQE71"/>
      <c r="UQF71"/>
      <c r="UQG71"/>
      <c r="UQH71"/>
      <c r="UQI71"/>
      <c r="UQJ71"/>
      <c r="UQK71"/>
      <c r="UQL71"/>
      <c r="UQM71"/>
      <c r="UQN71"/>
      <c r="UQO71"/>
      <c r="UQP71"/>
      <c r="UQQ71"/>
      <c r="UQR71"/>
      <c r="UQS71"/>
      <c r="UQT71"/>
      <c r="UQU71"/>
      <c r="UQV71"/>
      <c r="UQW71"/>
      <c r="UQX71"/>
      <c r="UQY71"/>
      <c r="UQZ71"/>
      <c r="URA71"/>
      <c r="URB71"/>
      <c r="URC71"/>
      <c r="URD71"/>
      <c r="URE71"/>
      <c r="URF71"/>
      <c r="URG71"/>
      <c r="URH71"/>
      <c r="URI71"/>
      <c r="URJ71"/>
      <c r="URK71"/>
      <c r="URL71"/>
      <c r="URM71"/>
      <c r="URN71"/>
      <c r="URO71"/>
      <c r="URP71"/>
      <c r="URQ71"/>
      <c r="URR71"/>
      <c r="URS71"/>
      <c r="URT71"/>
      <c r="URU71"/>
      <c r="URV71"/>
      <c r="URW71"/>
      <c r="URX71"/>
      <c r="URY71"/>
      <c r="URZ71"/>
      <c r="USA71"/>
      <c r="USB71"/>
      <c r="USC71"/>
      <c r="USD71"/>
      <c r="USE71"/>
      <c r="USF71"/>
      <c r="USG71"/>
      <c r="USH71"/>
      <c r="USI71"/>
      <c r="USJ71"/>
      <c r="USK71"/>
      <c r="USL71"/>
      <c r="USM71"/>
      <c r="USN71"/>
      <c r="USO71"/>
      <c r="USP71"/>
      <c r="USQ71"/>
      <c r="USR71"/>
      <c r="USS71"/>
      <c r="UST71"/>
      <c r="USU71"/>
      <c r="USV71"/>
      <c r="USW71"/>
      <c r="USX71"/>
      <c r="USY71"/>
      <c r="USZ71"/>
      <c r="UTA71"/>
      <c r="UTB71"/>
      <c r="UTC71"/>
      <c r="UTD71"/>
      <c r="UTE71"/>
      <c r="UTF71"/>
      <c r="UTG71"/>
      <c r="UTH71"/>
      <c r="UTI71"/>
      <c r="UTJ71"/>
      <c r="UTK71"/>
      <c r="UTL71"/>
      <c r="UTM71"/>
      <c r="UTN71"/>
      <c r="UTO71"/>
      <c r="UTP71"/>
      <c r="UTQ71"/>
      <c r="UTR71"/>
      <c r="UTS71"/>
      <c r="UTT71"/>
      <c r="UTU71"/>
      <c r="UTV71"/>
      <c r="UTW71"/>
      <c r="UTX71"/>
      <c r="UTY71"/>
      <c r="UTZ71"/>
      <c r="UUA71"/>
      <c r="UUB71"/>
      <c r="UUC71"/>
      <c r="UUD71"/>
      <c r="UUE71"/>
      <c r="UUF71"/>
      <c r="UUG71"/>
      <c r="UUH71"/>
      <c r="UUI71"/>
      <c r="UUJ71"/>
      <c r="UUK71"/>
      <c r="UUL71"/>
      <c r="UUM71"/>
      <c r="UUN71"/>
      <c r="UUO71"/>
      <c r="UUP71"/>
      <c r="UUQ71"/>
      <c r="UUR71"/>
      <c r="UUS71"/>
      <c r="UUT71"/>
      <c r="UUU71"/>
      <c r="UUV71"/>
      <c r="UUW71"/>
      <c r="UUX71"/>
      <c r="UUY71"/>
      <c r="UUZ71"/>
      <c r="UVA71"/>
      <c r="UVB71"/>
      <c r="UVC71"/>
      <c r="UVD71"/>
      <c r="UVE71"/>
      <c r="UVF71"/>
      <c r="UVG71"/>
      <c r="UVH71"/>
      <c r="UVI71"/>
      <c r="UVJ71"/>
      <c r="UVK71"/>
      <c r="UVL71"/>
      <c r="UVM71"/>
      <c r="UVN71"/>
      <c r="UVO71"/>
      <c r="UVP71"/>
      <c r="UVQ71"/>
      <c r="UVR71"/>
      <c r="UVS71"/>
      <c r="UVT71"/>
      <c r="UVU71"/>
      <c r="UVV71"/>
      <c r="UVW71"/>
      <c r="UVX71"/>
      <c r="UVY71"/>
      <c r="UVZ71"/>
      <c r="UWA71"/>
      <c r="UWB71"/>
      <c r="UWC71"/>
      <c r="UWD71"/>
      <c r="UWE71"/>
      <c r="UWF71"/>
      <c r="UWG71"/>
      <c r="UWH71"/>
      <c r="UWI71"/>
      <c r="UWJ71"/>
      <c r="UWK71"/>
      <c r="UWL71"/>
      <c r="UWM71"/>
      <c r="UWN71"/>
      <c r="UWO71"/>
      <c r="UWP71"/>
      <c r="UWQ71"/>
      <c r="UWR71"/>
      <c r="UWS71"/>
      <c r="UWT71"/>
      <c r="UWU71"/>
      <c r="UWV71"/>
      <c r="UWW71"/>
      <c r="UWX71"/>
      <c r="UWY71"/>
      <c r="UWZ71"/>
      <c r="UXA71"/>
      <c r="UXB71"/>
      <c r="UXC71"/>
      <c r="UXD71"/>
      <c r="UXE71"/>
      <c r="UXF71"/>
      <c r="UXG71"/>
      <c r="UXH71"/>
      <c r="UXI71"/>
      <c r="UXJ71"/>
      <c r="UXK71"/>
      <c r="UXL71"/>
      <c r="UXM71"/>
      <c r="UXN71"/>
      <c r="UXO71"/>
      <c r="UXP71"/>
      <c r="UXQ71"/>
      <c r="UXR71"/>
      <c r="UXS71"/>
      <c r="UXT71"/>
      <c r="UXU71"/>
      <c r="UXV71"/>
      <c r="UXW71"/>
      <c r="UXX71"/>
      <c r="UXY71"/>
      <c r="UXZ71"/>
      <c r="UYA71"/>
      <c r="UYB71"/>
      <c r="UYC71"/>
      <c r="UYD71"/>
      <c r="UYE71"/>
      <c r="UYF71"/>
      <c r="UYG71"/>
      <c r="UYH71"/>
      <c r="UYI71"/>
      <c r="UYJ71"/>
      <c r="UYK71"/>
      <c r="UYL71"/>
      <c r="UYM71"/>
      <c r="UYN71"/>
      <c r="UYO71"/>
      <c r="UYP71"/>
      <c r="UYQ71"/>
      <c r="UYR71"/>
      <c r="UYS71"/>
      <c r="UYT71"/>
      <c r="UYU71"/>
      <c r="UYV71"/>
      <c r="UYW71"/>
      <c r="UYX71"/>
      <c r="UYY71"/>
      <c r="UYZ71"/>
      <c r="UZA71"/>
      <c r="UZB71"/>
      <c r="UZC71"/>
      <c r="UZD71"/>
      <c r="UZE71"/>
      <c r="UZF71"/>
      <c r="UZG71"/>
      <c r="UZH71"/>
      <c r="UZI71"/>
      <c r="UZJ71"/>
      <c r="UZK71"/>
      <c r="UZL71"/>
      <c r="UZM71"/>
      <c r="UZN71"/>
      <c r="UZO71"/>
      <c r="UZP71"/>
      <c r="UZQ71"/>
      <c r="UZR71"/>
      <c r="UZS71"/>
      <c r="UZT71"/>
      <c r="UZU71"/>
      <c r="UZV71"/>
      <c r="UZW71"/>
      <c r="UZX71"/>
      <c r="UZY71"/>
      <c r="UZZ71"/>
      <c r="VAA71"/>
      <c r="VAB71"/>
      <c r="VAC71"/>
      <c r="VAD71"/>
      <c r="VAE71"/>
      <c r="VAF71"/>
      <c r="VAG71"/>
      <c r="VAH71"/>
      <c r="VAI71"/>
      <c r="VAJ71"/>
      <c r="VAK71"/>
      <c r="VAL71"/>
      <c r="VAM71"/>
      <c r="VAN71"/>
      <c r="VAO71"/>
      <c r="VAP71"/>
      <c r="VAQ71"/>
      <c r="VAR71"/>
      <c r="VAS71"/>
      <c r="VAT71"/>
      <c r="VAU71"/>
      <c r="VAV71"/>
      <c r="VAW71"/>
      <c r="VAX71"/>
      <c r="VAY71"/>
      <c r="VAZ71"/>
      <c r="VBA71"/>
      <c r="VBB71"/>
      <c r="VBC71"/>
      <c r="VBD71"/>
      <c r="VBE71"/>
      <c r="VBF71"/>
      <c r="VBG71"/>
      <c r="VBH71"/>
      <c r="VBI71"/>
      <c r="VBJ71"/>
      <c r="VBK71"/>
      <c r="VBL71"/>
      <c r="VBM71"/>
      <c r="VBN71"/>
      <c r="VBO71"/>
      <c r="VBP71"/>
      <c r="VBQ71"/>
      <c r="VBR71"/>
      <c r="VBS71"/>
      <c r="VBT71"/>
      <c r="VBU71"/>
      <c r="VBV71"/>
      <c r="VBW71"/>
      <c r="VBX71"/>
      <c r="VBY71"/>
      <c r="VBZ71"/>
      <c r="VCA71"/>
      <c r="VCB71"/>
      <c r="VCC71"/>
      <c r="VCD71"/>
      <c r="VCE71"/>
      <c r="VCF71"/>
      <c r="VCG71"/>
      <c r="VCH71"/>
      <c r="VCI71"/>
      <c r="VCJ71"/>
      <c r="VCK71"/>
      <c r="VCL71"/>
      <c r="VCM71"/>
      <c r="VCN71"/>
      <c r="VCO71"/>
      <c r="VCP71"/>
      <c r="VCQ71"/>
      <c r="VCR71"/>
      <c r="VCS71"/>
      <c r="VCT71"/>
      <c r="VCU71"/>
      <c r="VCV71"/>
      <c r="VCW71"/>
      <c r="VCX71"/>
      <c r="VCY71"/>
      <c r="VCZ71"/>
      <c r="VDA71"/>
      <c r="VDB71"/>
      <c r="VDC71"/>
      <c r="VDD71"/>
      <c r="VDE71"/>
      <c r="VDF71"/>
      <c r="VDG71"/>
      <c r="VDH71"/>
      <c r="VDI71"/>
      <c r="VDJ71"/>
      <c r="VDK71"/>
      <c r="VDL71"/>
      <c r="VDM71"/>
      <c r="VDN71"/>
      <c r="VDO71"/>
      <c r="VDP71"/>
      <c r="VDQ71"/>
      <c r="VDR71"/>
      <c r="VDS71"/>
      <c r="VDT71"/>
      <c r="VDU71"/>
      <c r="VDV71"/>
      <c r="VDW71"/>
      <c r="VDX71"/>
      <c r="VDY71"/>
      <c r="VDZ71"/>
      <c r="VEA71"/>
      <c r="VEB71"/>
      <c r="VEC71"/>
      <c r="VED71"/>
      <c r="VEE71"/>
      <c r="VEF71"/>
      <c r="VEG71"/>
      <c r="VEH71"/>
      <c r="VEI71"/>
      <c r="VEJ71"/>
      <c r="VEK71"/>
      <c r="VEL71"/>
      <c r="VEM71"/>
      <c r="VEN71"/>
      <c r="VEO71"/>
      <c r="VEP71"/>
      <c r="VEQ71"/>
      <c r="VER71"/>
      <c r="VES71"/>
      <c r="VET71"/>
      <c r="VEU71"/>
      <c r="VEV71"/>
      <c r="VEW71"/>
      <c r="VEX71"/>
      <c r="VEY71"/>
      <c r="VEZ71"/>
      <c r="VFA71"/>
      <c r="VFB71"/>
      <c r="VFC71"/>
      <c r="VFD71"/>
      <c r="VFE71"/>
      <c r="VFF71"/>
      <c r="VFG71"/>
      <c r="VFH71"/>
      <c r="VFI71"/>
      <c r="VFJ71"/>
      <c r="VFK71"/>
      <c r="VFL71"/>
      <c r="VFM71"/>
      <c r="VFN71"/>
      <c r="VFO71"/>
      <c r="VFP71"/>
      <c r="VFQ71"/>
      <c r="VFR71"/>
      <c r="VFS71"/>
      <c r="VFT71"/>
      <c r="VFU71"/>
      <c r="VFV71"/>
      <c r="VFW71"/>
      <c r="VFX71"/>
      <c r="VFY71"/>
      <c r="VFZ71"/>
      <c r="VGA71"/>
      <c r="VGB71"/>
      <c r="VGC71"/>
      <c r="VGD71"/>
      <c r="VGE71"/>
      <c r="VGF71"/>
      <c r="VGG71"/>
      <c r="VGH71"/>
      <c r="VGI71"/>
      <c r="VGJ71"/>
      <c r="VGK71"/>
      <c r="VGL71"/>
      <c r="VGM71"/>
      <c r="VGN71"/>
      <c r="VGO71"/>
      <c r="VGP71"/>
      <c r="VGQ71"/>
      <c r="VGR71"/>
      <c r="VGS71"/>
      <c r="VGT71"/>
      <c r="VGU71"/>
      <c r="VGV71"/>
      <c r="VGW71"/>
      <c r="VGX71"/>
      <c r="VGY71"/>
      <c r="VGZ71"/>
      <c r="VHA71"/>
      <c r="VHB71"/>
      <c r="VHC71"/>
      <c r="VHD71"/>
      <c r="VHE71"/>
      <c r="VHF71"/>
      <c r="VHG71"/>
      <c r="VHH71"/>
      <c r="VHI71"/>
      <c r="VHJ71"/>
      <c r="VHK71"/>
      <c r="VHL71"/>
      <c r="VHM71"/>
      <c r="VHN71"/>
      <c r="VHO71"/>
      <c r="VHP71"/>
      <c r="VHQ71"/>
      <c r="VHR71"/>
      <c r="VHS71"/>
      <c r="VHT71"/>
      <c r="VHU71"/>
      <c r="VHV71"/>
      <c r="VHW71"/>
      <c r="VHX71"/>
      <c r="VHY71"/>
      <c r="VHZ71"/>
      <c r="VIA71"/>
      <c r="VIB71"/>
      <c r="VIC71"/>
      <c r="VID71"/>
      <c r="VIE71"/>
      <c r="VIF71"/>
      <c r="VIG71"/>
      <c r="VIH71"/>
      <c r="VII71"/>
      <c r="VIJ71"/>
      <c r="VIK71"/>
      <c r="VIL71"/>
      <c r="VIM71"/>
      <c r="VIN71"/>
      <c r="VIO71"/>
      <c r="VIP71"/>
      <c r="VIQ71"/>
      <c r="VIR71"/>
      <c r="VIS71"/>
      <c r="VIT71"/>
      <c r="VIU71"/>
      <c r="VIV71"/>
      <c r="VIW71"/>
      <c r="VIX71"/>
      <c r="VIY71"/>
      <c r="VIZ71"/>
      <c r="VJA71"/>
      <c r="VJB71"/>
      <c r="VJC71"/>
      <c r="VJD71"/>
      <c r="VJE71"/>
      <c r="VJF71"/>
      <c r="VJG71"/>
      <c r="VJH71"/>
      <c r="VJI71"/>
      <c r="VJJ71"/>
      <c r="VJK71"/>
      <c r="VJL71"/>
      <c r="VJM71"/>
      <c r="VJN71"/>
      <c r="VJO71"/>
      <c r="VJP71"/>
      <c r="VJQ71"/>
      <c r="VJR71"/>
      <c r="VJS71"/>
      <c r="VJT71"/>
      <c r="VJU71"/>
      <c r="VJV71"/>
      <c r="VJW71"/>
      <c r="VJX71"/>
      <c r="VJY71"/>
      <c r="VJZ71"/>
      <c r="VKA71"/>
      <c r="VKB71"/>
      <c r="VKC71"/>
      <c r="VKD71"/>
      <c r="VKE71"/>
      <c r="VKF71"/>
      <c r="VKG71"/>
      <c r="VKH71"/>
      <c r="VKI71"/>
      <c r="VKJ71"/>
      <c r="VKK71"/>
      <c r="VKL71"/>
      <c r="VKM71"/>
      <c r="VKN71"/>
      <c r="VKO71"/>
      <c r="VKP71"/>
      <c r="VKQ71"/>
      <c r="VKR71"/>
      <c r="VKS71"/>
      <c r="VKT71"/>
      <c r="VKU71"/>
      <c r="VKV71"/>
      <c r="VKW71"/>
      <c r="VKX71"/>
      <c r="VKY71"/>
      <c r="VKZ71"/>
      <c r="VLA71"/>
      <c r="VLB71"/>
      <c r="VLC71"/>
      <c r="VLD71"/>
      <c r="VLE71"/>
      <c r="VLF71"/>
      <c r="VLG71"/>
      <c r="VLH71"/>
      <c r="VLI71"/>
      <c r="VLJ71"/>
      <c r="VLK71"/>
      <c r="VLL71"/>
      <c r="VLM71"/>
      <c r="VLN71"/>
      <c r="VLO71"/>
      <c r="VLP71"/>
      <c r="VLQ71"/>
      <c r="VLR71"/>
      <c r="VLS71"/>
      <c r="VLT71"/>
      <c r="VLU71"/>
      <c r="VLV71"/>
      <c r="VLW71"/>
      <c r="VLX71"/>
      <c r="VLY71"/>
      <c r="VLZ71"/>
      <c r="VMA71"/>
      <c r="VMB71"/>
      <c r="VMC71"/>
      <c r="VMD71"/>
      <c r="VME71"/>
      <c r="VMF71"/>
      <c r="VMG71"/>
      <c r="VMH71"/>
      <c r="VMI71"/>
      <c r="VMJ71"/>
      <c r="VMK71"/>
      <c r="VML71"/>
      <c r="VMM71"/>
      <c r="VMN71"/>
      <c r="VMO71"/>
      <c r="VMP71"/>
      <c r="VMQ71"/>
      <c r="VMR71"/>
      <c r="VMS71"/>
      <c r="VMT71"/>
      <c r="VMU71"/>
      <c r="VMV71"/>
      <c r="VMW71"/>
      <c r="VMX71"/>
      <c r="VMY71"/>
      <c r="VMZ71"/>
      <c r="VNA71"/>
      <c r="VNB71"/>
      <c r="VNC71"/>
      <c r="VND71"/>
      <c r="VNE71"/>
      <c r="VNF71"/>
      <c r="VNG71"/>
      <c r="VNH71"/>
      <c r="VNI71"/>
      <c r="VNJ71"/>
      <c r="VNK71"/>
      <c r="VNL71"/>
      <c r="VNM71"/>
      <c r="VNN71"/>
      <c r="VNO71"/>
      <c r="VNP71"/>
      <c r="VNQ71"/>
      <c r="VNR71"/>
      <c r="VNS71"/>
      <c r="VNT71"/>
      <c r="VNU71"/>
      <c r="VNV71"/>
      <c r="VNW71"/>
      <c r="VNX71"/>
      <c r="VNY71"/>
      <c r="VNZ71"/>
      <c r="VOA71"/>
      <c r="VOB71"/>
      <c r="VOC71"/>
      <c r="VOD71"/>
      <c r="VOE71"/>
      <c r="VOF71"/>
      <c r="VOG71"/>
      <c r="VOH71"/>
      <c r="VOI71"/>
      <c r="VOJ71"/>
      <c r="VOK71"/>
      <c r="VOL71"/>
      <c r="VOM71"/>
      <c r="VON71"/>
      <c r="VOO71"/>
      <c r="VOP71"/>
      <c r="VOQ71"/>
      <c r="VOR71"/>
      <c r="VOS71"/>
      <c r="VOT71"/>
      <c r="VOU71"/>
      <c r="VOV71"/>
      <c r="VOW71"/>
      <c r="VOX71"/>
      <c r="VOY71"/>
      <c r="VOZ71"/>
      <c r="VPA71"/>
      <c r="VPB71"/>
      <c r="VPC71"/>
      <c r="VPD71"/>
      <c r="VPE71"/>
      <c r="VPF71"/>
      <c r="VPG71"/>
      <c r="VPH71"/>
      <c r="VPI71"/>
      <c r="VPJ71"/>
      <c r="VPK71"/>
      <c r="VPL71"/>
      <c r="VPM71"/>
      <c r="VPN71"/>
      <c r="VPO71"/>
      <c r="VPP71"/>
      <c r="VPQ71"/>
      <c r="VPR71"/>
      <c r="VPS71"/>
      <c r="VPT71"/>
      <c r="VPU71"/>
      <c r="VPV71"/>
      <c r="VPW71"/>
      <c r="VPX71"/>
      <c r="VPY71"/>
      <c r="VPZ71"/>
      <c r="VQA71"/>
      <c r="VQB71"/>
      <c r="VQC71"/>
      <c r="VQD71"/>
      <c r="VQE71"/>
      <c r="VQF71"/>
      <c r="VQG71"/>
      <c r="VQH71"/>
      <c r="VQI71"/>
      <c r="VQJ71"/>
      <c r="VQK71"/>
      <c r="VQL71"/>
      <c r="VQM71"/>
      <c r="VQN71"/>
      <c r="VQO71"/>
      <c r="VQP71"/>
      <c r="VQQ71"/>
      <c r="VQR71"/>
      <c r="VQS71"/>
      <c r="VQT71"/>
      <c r="VQU71"/>
      <c r="VQV71"/>
      <c r="VQW71"/>
      <c r="VQX71"/>
      <c r="VQY71"/>
      <c r="VQZ71"/>
      <c r="VRA71"/>
      <c r="VRB71"/>
      <c r="VRC71"/>
      <c r="VRD71"/>
      <c r="VRE71"/>
      <c r="VRF71"/>
      <c r="VRG71"/>
      <c r="VRH71"/>
      <c r="VRI71"/>
      <c r="VRJ71"/>
      <c r="VRK71"/>
      <c r="VRL71"/>
      <c r="VRM71"/>
      <c r="VRN71"/>
      <c r="VRO71"/>
      <c r="VRP71"/>
      <c r="VRQ71"/>
      <c r="VRR71"/>
      <c r="VRS71"/>
      <c r="VRT71"/>
      <c r="VRU71"/>
      <c r="VRV71"/>
      <c r="VRW71"/>
      <c r="VRX71"/>
      <c r="VRY71"/>
      <c r="VRZ71"/>
      <c r="VSA71"/>
      <c r="VSB71"/>
      <c r="VSC71"/>
      <c r="VSD71"/>
      <c r="VSE71"/>
      <c r="VSF71"/>
      <c r="VSG71"/>
      <c r="VSH71"/>
      <c r="VSI71"/>
      <c r="VSJ71"/>
      <c r="VSK71"/>
      <c r="VSL71"/>
      <c r="VSM71"/>
      <c r="VSN71"/>
      <c r="VSO71"/>
      <c r="VSP71"/>
      <c r="VSQ71"/>
      <c r="VSR71"/>
      <c r="VSS71"/>
      <c r="VST71"/>
      <c r="VSU71"/>
      <c r="VSV71"/>
      <c r="VSW71"/>
      <c r="VSX71"/>
      <c r="VSY71"/>
      <c r="VSZ71"/>
      <c r="VTA71"/>
      <c r="VTB71"/>
      <c r="VTC71"/>
      <c r="VTD71"/>
      <c r="VTE71"/>
      <c r="VTF71"/>
      <c r="VTG71"/>
      <c r="VTH71"/>
      <c r="VTI71"/>
      <c r="VTJ71"/>
      <c r="VTK71"/>
      <c r="VTL71"/>
      <c r="VTM71"/>
      <c r="VTN71"/>
      <c r="VTO71"/>
      <c r="VTP71"/>
      <c r="VTQ71"/>
      <c r="VTR71"/>
      <c r="VTS71"/>
      <c r="VTT71"/>
      <c r="VTU71"/>
      <c r="VTV71"/>
      <c r="VTW71"/>
      <c r="VTX71"/>
      <c r="VTY71"/>
      <c r="VTZ71"/>
      <c r="VUA71"/>
      <c r="VUB71"/>
      <c r="VUC71"/>
      <c r="VUD71"/>
      <c r="VUE71"/>
      <c r="VUF71"/>
      <c r="VUG71"/>
      <c r="VUH71"/>
      <c r="VUI71"/>
      <c r="VUJ71"/>
      <c r="VUK71"/>
      <c r="VUL71"/>
      <c r="VUM71"/>
      <c r="VUN71"/>
      <c r="VUO71"/>
      <c r="VUP71"/>
      <c r="VUQ71"/>
      <c r="VUR71"/>
      <c r="VUS71"/>
      <c r="VUT71"/>
      <c r="VUU71"/>
      <c r="VUV71"/>
      <c r="VUW71"/>
      <c r="VUX71"/>
      <c r="VUY71"/>
      <c r="VUZ71"/>
      <c r="VVA71"/>
      <c r="VVB71"/>
      <c r="VVC71"/>
      <c r="VVD71"/>
      <c r="VVE71"/>
      <c r="VVF71"/>
      <c r="VVG71"/>
      <c r="VVH71"/>
      <c r="VVI71"/>
      <c r="VVJ71"/>
      <c r="VVK71"/>
      <c r="VVL71"/>
      <c r="VVM71"/>
      <c r="VVN71"/>
      <c r="VVO71"/>
      <c r="VVP71"/>
      <c r="VVQ71"/>
      <c r="VVR71"/>
      <c r="VVS71"/>
      <c r="VVT71"/>
      <c r="VVU71"/>
      <c r="VVV71"/>
      <c r="VVW71"/>
      <c r="VVX71"/>
      <c r="VVY71"/>
      <c r="VVZ71"/>
      <c r="VWA71"/>
      <c r="VWB71"/>
      <c r="VWC71"/>
      <c r="VWD71"/>
      <c r="VWE71"/>
      <c r="VWF71"/>
      <c r="VWG71"/>
      <c r="VWH71"/>
      <c r="VWI71"/>
      <c r="VWJ71"/>
      <c r="VWK71"/>
      <c r="VWL71"/>
      <c r="VWM71"/>
      <c r="VWN71"/>
      <c r="VWO71"/>
      <c r="VWP71"/>
      <c r="VWQ71"/>
      <c r="VWR71"/>
      <c r="VWS71"/>
      <c r="VWT71"/>
      <c r="VWU71"/>
      <c r="VWV71"/>
      <c r="VWW71"/>
      <c r="VWX71"/>
      <c r="VWY71"/>
      <c r="VWZ71"/>
      <c r="VXA71"/>
      <c r="VXB71"/>
      <c r="VXC71"/>
      <c r="VXD71"/>
      <c r="VXE71"/>
      <c r="VXF71"/>
      <c r="VXG71"/>
      <c r="VXH71"/>
      <c r="VXI71"/>
      <c r="VXJ71"/>
      <c r="VXK71"/>
      <c r="VXL71"/>
      <c r="VXM71"/>
      <c r="VXN71"/>
      <c r="VXO71"/>
      <c r="VXP71"/>
      <c r="VXQ71"/>
      <c r="VXR71"/>
      <c r="VXS71"/>
      <c r="VXT71"/>
      <c r="VXU71"/>
      <c r="VXV71"/>
      <c r="VXW71"/>
      <c r="VXX71"/>
      <c r="VXY71"/>
      <c r="VXZ71"/>
      <c r="VYA71"/>
      <c r="VYB71"/>
      <c r="VYC71"/>
      <c r="VYD71"/>
      <c r="VYE71"/>
      <c r="VYF71"/>
      <c r="VYG71"/>
      <c r="VYH71"/>
      <c r="VYI71"/>
      <c r="VYJ71"/>
      <c r="VYK71"/>
      <c r="VYL71"/>
      <c r="VYM71"/>
      <c r="VYN71"/>
      <c r="VYO71"/>
      <c r="VYP71"/>
      <c r="VYQ71"/>
      <c r="VYR71"/>
      <c r="VYS71"/>
      <c r="VYT71"/>
      <c r="VYU71"/>
      <c r="VYV71"/>
      <c r="VYW71"/>
      <c r="VYX71"/>
      <c r="VYY71"/>
      <c r="VYZ71"/>
      <c r="VZA71"/>
      <c r="VZB71"/>
      <c r="VZC71"/>
      <c r="VZD71"/>
      <c r="VZE71"/>
      <c r="VZF71"/>
      <c r="VZG71"/>
      <c r="VZH71"/>
      <c r="VZI71"/>
      <c r="VZJ71"/>
      <c r="VZK71"/>
      <c r="VZL71"/>
      <c r="VZM71"/>
      <c r="VZN71"/>
      <c r="VZO71"/>
      <c r="VZP71"/>
      <c r="VZQ71"/>
      <c r="VZR71"/>
      <c r="VZS71"/>
      <c r="VZT71"/>
      <c r="VZU71"/>
      <c r="VZV71"/>
      <c r="VZW71"/>
      <c r="VZX71"/>
      <c r="VZY71"/>
      <c r="VZZ71"/>
      <c r="WAA71"/>
      <c r="WAB71"/>
      <c r="WAC71"/>
      <c r="WAD71"/>
      <c r="WAE71"/>
      <c r="WAF71"/>
      <c r="WAG71"/>
      <c r="WAH71"/>
      <c r="WAI71"/>
      <c r="WAJ71"/>
      <c r="WAK71"/>
      <c r="WAL71"/>
      <c r="WAM71"/>
      <c r="WAN71"/>
      <c r="WAO71"/>
      <c r="WAP71"/>
      <c r="WAQ71"/>
      <c r="WAR71"/>
      <c r="WAS71"/>
      <c r="WAT71"/>
      <c r="WAU71"/>
      <c r="WAV71"/>
      <c r="WAW71"/>
      <c r="WAX71"/>
      <c r="WAY71"/>
      <c r="WAZ71"/>
      <c r="WBA71"/>
      <c r="WBB71"/>
      <c r="WBC71"/>
      <c r="WBD71"/>
      <c r="WBE71"/>
      <c r="WBF71"/>
      <c r="WBG71"/>
      <c r="WBH71"/>
      <c r="WBI71"/>
      <c r="WBJ71"/>
      <c r="WBK71"/>
      <c r="WBL71"/>
      <c r="WBM71"/>
      <c r="WBN71"/>
      <c r="WBO71"/>
      <c r="WBP71"/>
      <c r="WBQ71"/>
      <c r="WBR71"/>
      <c r="WBS71"/>
      <c r="WBT71"/>
      <c r="WBU71"/>
      <c r="WBV71"/>
      <c r="WBW71"/>
      <c r="WBX71"/>
      <c r="WBY71"/>
      <c r="WBZ71"/>
      <c r="WCA71"/>
      <c r="WCB71"/>
      <c r="WCC71"/>
      <c r="WCD71"/>
      <c r="WCE71"/>
      <c r="WCF71"/>
      <c r="WCG71"/>
      <c r="WCH71"/>
      <c r="WCI71"/>
      <c r="WCJ71"/>
      <c r="WCK71"/>
      <c r="WCL71"/>
      <c r="WCM71"/>
      <c r="WCN71"/>
      <c r="WCO71"/>
      <c r="WCP71"/>
      <c r="WCQ71"/>
      <c r="WCR71"/>
      <c r="WCS71"/>
      <c r="WCT71"/>
      <c r="WCU71"/>
      <c r="WCV71"/>
      <c r="WCW71"/>
      <c r="WCX71"/>
      <c r="WCY71"/>
      <c r="WCZ71"/>
      <c r="WDA71"/>
      <c r="WDB71"/>
      <c r="WDC71"/>
      <c r="WDD71"/>
      <c r="WDE71"/>
      <c r="WDF71"/>
      <c r="WDG71"/>
      <c r="WDH71"/>
      <c r="WDI71"/>
      <c r="WDJ71"/>
      <c r="WDK71"/>
      <c r="WDL71"/>
      <c r="WDM71"/>
      <c r="WDN71"/>
      <c r="WDO71"/>
      <c r="WDP71"/>
      <c r="WDQ71"/>
      <c r="WDR71"/>
      <c r="WDS71"/>
      <c r="WDT71"/>
      <c r="WDU71"/>
      <c r="WDV71"/>
      <c r="WDW71"/>
      <c r="WDX71"/>
      <c r="WDY71"/>
      <c r="WDZ71"/>
      <c r="WEA71"/>
      <c r="WEB71"/>
      <c r="WEC71"/>
      <c r="WED71"/>
      <c r="WEE71"/>
      <c r="WEF71"/>
      <c r="WEG71"/>
      <c r="WEH71"/>
      <c r="WEI71"/>
      <c r="WEJ71"/>
      <c r="WEK71"/>
      <c r="WEL71"/>
      <c r="WEM71"/>
      <c r="WEN71"/>
      <c r="WEO71"/>
      <c r="WEP71"/>
      <c r="WEQ71"/>
      <c r="WER71"/>
      <c r="WES71"/>
      <c r="WET71"/>
      <c r="WEU71"/>
      <c r="WEV71"/>
      <c r="WEW71"/>
      <c r="WEX71"/>
      <c r="WEY71"/>
      <c r="WEZ71"/>
      <c r="WFA71"/>
      <c r="WFB71"/>
      <c r="WFC71"/>
      <c r="WFD71"/>
      <c r="WFE71"/>
      <c r="WFF71"/>
      <c r="WFG71"/>
      <c r="WFH71"/>
      <c r="WFI71"/>
      <c r="WFJ71"/>
      <c r="WFK71"/>
      <c r="WFL71"/>
      <c r="WFM71"/>
      <c r="WFN71"/>
      <c r="WFO71"/>
      <c r="WFP71"/>
      <c r="WFQ71"/>
      <c r="WFR71"/>
      <c r="WFS71"/>
      <c r="WFT71"/>
      <c r="WFU71"/>
      <c r="WFV71"/>
      <c r="WFW71"/>
      <c r="WFX71"/>
      <c r="WFY71"/>
      <c r="WFZ71"/>
      <c r="WGA71"/>
      <c r="WGB71"/>
      <c r="WGC71"/>
      <c r="WGD71"/>
      <c r="WGE71"/>
      <c r="WGF71"/>
      <c r="WGG71"/>
      <c r="WGH71"/>
      <c r="WGI71"/>
      <c r="WGJ71"/>
      <c r="WGK71"/>
      <c r="WGL71"/>
      <c r="WGM71"/>
      <c r="WGN71"/>
      <c r="WGO71"/>
      <c r="WGP71"/>
      <c r="WGQ71"/>
      <c r="WGR71"/>
      <c r="WGS71"/>
      <c r="WGT71"/>
      <c r="WGU71"/>
      <c r="WGV71"/>
      <c r="WGW71"/>
      <c r="WGX71"/>
      <c r="WGY71"/>
      <c r="WGZ71"/>
      <c r="WHA71"/>
      <c r="WHB71"/>
      <c r="WHC71"/>
      <c r="WHD71"/>
      <c r="WHE71"/>
      <c r="WHF71"/>
      <c r="WHG71"/>
      <c r="WHH71"/>
      <c r="WHI71"/>
      <c r="WHJ71"/>
      <c r="WHK71"/>
      <c r="WHL71"/>
      <c r="WHM71"/>
      <c r="WHN71"/>
      <c r="WHO71"/>
      <c r="WHP71"/>
      <c r="WHQ71"/>
      <c r="WHR71"/>
      <c r="WHS71"/>
      <c r="WHT71"/>
      <c r="WHU71"/>
      <c r="WHV71"/>
      <c r="WHW71"/>
      <c r="WHX71"/>
      <c r="WHY71"/>
      <c r="WHZ71"/>
      <c r="WIA71"/>
      <c r="WIB71"/>
      <c r="WIC71"/>
      <c r="WID71"/>
      <c r="WIE71"/>
      <c r="WIF71"/>
      <c r="WIG71"/>
      <c r="WIH71"/>
      <c r="WII71"/>
      <c r="WIJ71"/>
      <c r="WIK71"/>
      <c r="WIL71"/>
      <c r="WIM71"/>
      <c r="WIN71"/>
      <c r="WIO71"/>
      <c r="WIP71"/>
      <c r="WIQ71"/>
      <c r="WIR71"/>
      <c r="WIS71"/>
      <c r="WIT71"/>
      <c r="WIU71"/>
      <c r="WIV71"/>
      <c r="WIW71"/>
      <c r="WIX71"/>
      <c r="WIY71"/>
      <c r="WIZ71"/>
      <c r="WJA71"/>
      <c r="WJB71"/>
      <c r="WJC71"/>
      <c r="WJD71"/>
      <c r="WJE71"/>
      <c r="WJF71"/>
      <c r="WJG71"/>
      <c r="WJH71"/>
      <c r="WJI71"/>
      <c r="WJJ71"/>
      <c r="WJK71"/>
      <c r="WJL71"/>
      <c r="WJM71"/>
      <c r="WJN71"/>
      <c r="WJO71"/>
      <c r="WJP71"/>
      <c r="WJQ71"/>
      <c r="WJR71"/>
      <c r="WJS71"/>
      <c r="WJT71"/>
      <c r="WJU71"/>
      <c r="WJV71"/>
      <c r="WJW71"/>
      <c r="WJX71"/>
      <c r="WJY71"/>
      <c r="WJZ71"/>
      <c r="WKA71"/>
      <c r="WKB71"/>
      <c r="WKC71"/>
      <c r="WKD71"/>
      <c r="WKE71"/>
      <c r="WKF71"/>
      <c r="WKG71"/>
      <c r="WKH71"/>
      <c r="WKI71"/>
      <c r="WKJ71"/>
      <c r="WKK71"/>
      <c r="WKL71"/>
      <c r="WKM71"/>
      <c r="WKN71"/>
      <c r="WKO71"/>
      <c r="WKP71"/>
      <c r="WKQ71"/>
      <c r="WKR71"/>
      <c r="WKS71"/>
      <c r="WKT71"/>
      <c r="WKU71"/>
      <c r="WKV71"/>
      <c r="WKW71"/>
      <c r="WKX71"/>
      <c r="WKY71"/>
      <c r="WKZ71"/>
      <c r="WLA71"/>
      <c r="WLB71"/>
      <c r="WLC71"/>
      <c r="WLD71"/>
      <c r="WLE71"/>
      <c r="WLF71"/>
      <c r="WLG71"/>
      <c r="WLH71"/>
      <c r="WLI71"/>
      <c r="WLJ71"/>
      <c r="WLK71"/>
      <c r="WLL71"/>
      <c r="WLM71"/>
      <c r="WLN71"/>
      <c r="WLO71"/>
      <c r="WLP71"/>
      <c r="WLQ71"/>
      <c r="WLR71"/>
      <c r="WLS71"/>
      <c r="WLT71"/>
      <c r="WLU71"/>
      <c r="WLV71"/>
      <c r="WLW71"/>
      <c r="WLX71"/>
      <c r="WLY71"/>
      <c r="WLZ71"/>
      <c r="WMA71"/>
      <c r="WMB71"/>
      <c r="WMC71"/>
      <c r="WMD71"/>
      <c r="WME71"/>
      <c r="WMF71"/>
      <c r="WMG71"/>
      <c r="WMH71"/>
      <c r="WMI71"/>
      <c r="WMJ71"/>
      <c r="WMK71"/>
      <c r="WML71"/>
      <c r="WMM71"/>
      <c r="WMN71"/>
      <c r="WMO71"/>
      <c r="WMP71"/>
      <c r="WMQ71"/>
      <c r="WMR71"/>
      <c r="WMS71"/>
      <c r="WMT71"/>
      <c r="WMU71"/>
      <c r="WMV71"/>
      <c r="WMW71"/>
      <c r="WMX71"/>
      <c r="WMY71"/>
      <c r="WMZ71"/>
      <c r="WNA71"/>
      <c r="WNB71"/>
      <c r="WNC71"/>
      <c r="WND71"/>
      <c r="WNE71"/>
      <c r="WNF71"/>
      <c r="WNG71"/>
      <c r="WNH71"/>
      <c r="WNI71"/>
      <c r="WNJ71"/>
      <c r="WNK71"/>
      <c r="WNL71"/>
      <c r="WNM71"/>
      <c r="WNN71"/>
      <c r="WNO71"/>
      <c r="WNP71"/>
      <c r="WNQ71"/>
      <c r="WNR71"/>
      <c r="WNS71"/>
      <c r="WNT71"/>
      <c r="WNU71"/>
      <c r="WNV71"/>
      <c r="WNW71"/>
      <c r="WNX71"/>
      <c r="WNY71"/>
      <c r="WNZ71"/>
      <c r="WOA71"/>
      <c r="WOB71"/>
      <c r="WOC71"/>
      <c r="WOD71"/>
      <c r="WOE71"/>
      <c r="WOF71"/>
      <c r="WOG71"/>
      <c r="WOH71"/>
      <c r="WOI71"/>
      <c r="WOJ71"/>
      <c r="WOK71"/>
      <c r="WOL71"/>
      <c r="WOM71"/>
      <c r="WON71"/>
      <c r="WOO71"/>
      <c r="WOP71"/>
      <c r="WOQ71"/>
      <c r="WOR71"/>
      <c r="WOS71"/>
      <c r="WOT71"/>
      <c r="WOU71"/>
      <c r="WOV71"/>
      <c r="WOW71"/>
      <c r="WOX71"/>
      <c r="WOY71"/>
      <c r="WOZ71"/>
      <c r="WPA71"/>
      <c r="WPB71"/>
      <c r="WPC71"/>
      <c r="WPD71"/>
      <c r="WPE71"/>
      <c r="WPF71"/>
      <c r="WPG71"/>
      <c r="WPH71"/>
      <c r="WPI71"/>
      <c r="WPJ71"/>
      <c r="WPK71"/>
      <c r="WPL71"/>
      <c r="WPM71"/>
      <c r="WPN71"/>
      <c r="WPO71"/>
      <c r="WPP71"/>
      <c r="WPQ71"/>
      <c r="WPR71"/>
      <c r="WPS71"/>
      <c r="WPT71"/>
      <c r="WPU71"/>
      <c r="WPV71"/>
      <c r="WPW71"/>
      <c r="WPX71"/>
      <c r="WPY71"/>
      <c r="WPZ71"/>
      <c r="WQA71"/>
      <c r="WQB71"/>
      <c r="WQC71"/>
      <c r="WQD71"/>
      <c r="WQE71"/>
      <c r="WQF71"/>
      <c r="WQG71"/>
      <c r="WQH71"/>
      <c r="WQI71"/>
      <c r="WQJ71"/>
      <c r="WQK71"/>
      <c r="WQL71"/>
      <c r="WQM71"/>
      <c r="WQN71"/>
      <c r="WQO71"/>
      <c r="WQP71"/>
      <c r="WQQ71"/>
      <c r="WQR71"/>
      <c r="WQS71"/>
      <c r="WQT71"/>
      <c r="WQU71"/>
      <c r="WQV71"/>
      <c r="WQW71"/>
      <c r="WQX71"/>
      <c r="WQY71"/>
      <c r="WQZ71"/>
      <c r="WRA71"/>
      <c r="WRB71"/>
      <c r="WRC71"/>
      <c r="WRD71"/>
      <c r="WRE71"/>
      <c r="WRF71"/>
      <c r="WRG71"/>
      <c r="WRH71"/>
      <c r="WRI71"/>
      <c r="WRJ71"/>
      <c r="WRK71"/>
      <c r="WRL71"/>
      <c r="WRM71"/>
      <c r="WRN71"/>
      <c r="WRO71"/>
      <c r="WRP71"/>
      <c r="WRQ71"/>
      <c r="WRR71"/>
      <c r="WRS71"/>
      <c r="WRT71"/>
      <c r="WRU71"/>
      <c r="WRV71"/>
      <c r="WRW71"/>
      <c r="WRX71"/>
      <c r="WRY71"/>
      <c r="WRZ71"/>
      <c r="WSA71"/>
      <c r="WSB71"/>
      <c r="WSC71"/>
      <c r="WSD71"/>
      <c r="WSE71"/>
      <c r="WSF71"/>
      <c r="WSG71"/>
      <c r="WSH71"/>
      <c r="WSI71"/>
      <c r="WSJ71"/>
      <c r="WSK71"/>
      <c r="WSL71"/>
      <c r="WSM71"/>
      <c r="WSN71"/>
      <c r="WSO71"/>
      <c r="WSP71"/>
      <c r="WSQ71"/>
      <c r="WSR71"/>
      <c r="WSS71"/>
      <c r="WST71"/>
      <c r="WSU71"/>
      <c r="WSV71"/>
      <c r="WSW71"/>
      <c r="WSX71"/>
      <c r="WSY71"/>
      <c r="WSZ71"/>
      <c r="WTA71"/>
      <c r="WTB71"/>
      <c r="WTC71"/>
      <c r="WTD71"/>
      <c r="WTE71"/>
      <c r="WTF71"/>
      <c r="WTG71"/>
      <c r="WTH71"/>
      <c r="WTI71"/>
      <c r="WTJ71"/>
      <c r="WTK71"/>
      <c r="WTL71"/>
      <c r="WTM71"/>
      <c r="WTN71"/>
      <c r="WTO71"/>
      <c r="WTP71"/>
      <c r="WTQ71"/>
      <c r="WTR71"/>
      <c r="WTS71"/>
      <c r="WTT71"/>
      <c r="WTU71"/>
      <c r="WTV71"/>
      <c r="WTW71"/>
      <c r="WTX71"/>
      <c r="WTY71"/>
      <c r="WTZ71"/>
      <c r="WUA71"/>
      <c r="WUB71"/>
      <c r="WUC71"/>
      <c r="WUD71"/>
      <c r="WUE71"/>
      <c r="WUF71"/>
      <c r="WUG71"/>
      <c r="WUH71"/>
      <c r="WUI71"/>
      <c r="WUJ71"/>
      <c r="WUK71"/>
      <c r="WUL71"/>
      <c r="WUM71"/>
      <c r="WUN71"/>
      <c r="WUO71"/>
      <c r="WUP71"/>
      <c r="WUQ71"/>
      <c r="WUR71"/>
      <c r="WUS71"/>
      <c r="WUT71"/>
      <c r="WUU71"/>
      <c r="WUV71"/>
      <c r="WUW71"/>
      <c r="WUX71"/>
      <c r="WUY71"/>
      <c r="WUZ71"/>
      <c r="WVA71"/>
      <c r="WVB71"/>
      <c r="WVC71"/>
      <c r="WVD71"/>
      <c r="WVE71"/>
      <c r="WVF71"/>
      <c r="WVG71"/>
      <c r="WVH71"/>
      <c r="WVI71"/>
      <c r="WVJ71"/>
      <c r="WVK71"/>
      <c r="WVL71"/>
      <c r="WVM71"/>
      <c r="WVN71"/>
      <c r="WVO71"/>
      <c r="WVP71"/>
      <c r="WVQ71"/>
      <c r="WVR71"/>
      <c r="WVS71"/>
      <c r="WVT71"/>
      <c r="WVU71"/>
      <c r="WVV71"/>
      <c r="WVW71"/>
      <c r="WVX71"/>
      <c r="WVY71"/>
      <c r="WVZ71"/>
      <c r="WWA71"/>
      <c r="WWB71"/>
      <c r="WWC71"/>
      <c r="WWD71"/>
      <c r="WWE71"/>
      <c r="WWF71"/>
      <c r="WWG71"/>
      <c r="WWH71"/>
      <c r="WWI71"/>
      <c r="WWJ71"/>
      <c r="WWK71"/>
      <c r="WWL71"/>
      <c r="WWM71"/>
      <c r="WWN71"/>
      <c r="WWO71"/>
      <c r="WWP71"/>
      <c r="WWQ71"/>
      <c r="WWR71"/>
      <c r="WWS71"/>
      <c r="WWT71"/>
      <c r="WWU71"/>
      <c r="WWV71"/>
      <c r="WWW71"/>
      <c r="WWX71"/>
      <c r="WWY71"/>
      <c r="WWZ71"/>
      <c r="WXA71"/>
      <c r="WXB71"/>
      <c r="WXC71"/>
      <c r="WXD71"/>
      <c r="WXE71"/>
      <c r="WXF71"/>
      <c r="WXG71"/>
      <c r="WXH71"/>
      <c r="WXI71"/>
      <c r="WXJ71"/>
      <c r="WXK71"/>
      <c r="WXL71"/>
      <c r="WXM71"/>
      <c r="WXN71"/>
      <c r="WXO71"/>
      <c r="WXP71"/>
      <c r="WXQ71"/>
      <c r="WXR71"/>
      <c r="WXS71"/>
      <c r="WXT71"/>
      <c r="WXU71"/>
      <c r="WXV71"/>
      <c r="WXW71"/>
      <c r="WXX71"/>
      <c r="WXY71"/>
      <c r="WXZ71"/>
      <c r="WYA71"/>
      <c r="WYB71"/>
      <c r="WYC71"/>
      <c r="WYD71"/>
      <c r="WYE71"/>
      <c r="WYF71"/>
      <c r="WYG71"/>
      <c r="WYH71"/>
      <c r="WYI71"/>
      <c r="WYJ71"/>
      <c r="WYK71"/>
      <c r="WYL71"/>
      <c r="WYM71"/>
      <c r="WYN71"/>
      <c r="WYO71"/>
      <c r="WYP71"/>
      <c r="WYQ71"/>
      <c r="WYR71"/>
      <c r="WYS71"/>
      <c r="WYT71"/>
      <c r="WYU71"/>
      <c r="WYV71"/>
      <c r="WYW71"/>
      <c r="WYX71"/>
      <c r="WYY71"/>
      <c r="WYZ71"/>
      <c r="WZA71"/>
      <c r="WZB71"/>
      <c r="WZC71"/>
      <c r="WZD71"/>
      <c r="WZE71"/>
      <c r="WZF71"/>
      <c r="WZG71"/>
      <c r="WZH71"/>
      <c r="WZI71"/>
      <c r="WZJ71"/>
      <c r="WZK71"/>
      <c r="WZL71"/>
      <c r="WZM71"/>
      <c r="WZN71"/>
      <c r="WZO71"/>
      <c r="WZP71"/>
      <c r="WZQ71"/>
      <c r="WZR71"/>
      <c r="WZS71"/>
      <c r="WZT71"/>
      <c r="WZU71"/>
      <c r="WZV71"/>
      <c r="WZW71"/>
      <c r="WZX71"/>
      <c r="WZY71"/>
      <c r="WZZ71"/>
      <c r="XAA71"/>
      <c r="XAB71"/>
      <c r="XAC71"/>
      <c r="XAD71"/>
      <c r="XAE71"/>
      <c r="XAF71"/>
      <c r="XAG71"/>
      <c r="XAH71"/>
      <c r="XAI71"/>
      <c r="XAJ71"/>
      <c r="XAK71"/>
      <c r="XAL71"/>
      <c r="XAM71"/>
      <c r="XAN71"/>
      <c r="XAO71"/>
      <c r="XAP71"/>
      <c r="XAQ71"/>
      <c r="XAR71"/>
      <c r="XAS71"/>
      <c r="XAT71"/>
      <c r="XAU71"/>
      <c r="XAV71"/>
      <c r="XAW71"/>
      <c r="XAX71"/>
      <c r="XAY71"/>
      <c r="XAZ71"/>
      <c r="XBA71"/>
      <c r="XBB71"/>
      <c r="XBC71"/>
      <c r="XBD71"/>
      <c r="XBE71"/>
      <c r="XBF71"/>
      <c r="XBG71"/>
      <c r="XBH71"/>
      <c r="XBI71"/>
      <c r="XBJ71"/>
      <c r="XBK71"/>
      <c r="XBL71"/>
      <c r="XBM71"/>
      <c r="XBN71"/>
      <c r="XBO71"/>
      <c r="XBP71"/>
      <c r="XBQ71"/>
      <c r="XBR71"/>
      <c r="XBS71"/>
      <c r="XBT71"/>
      <c r="XBU71"/>
      <c r="XBV71"/>
      <c r="XBW71"/>
      <c r="XBX71"/>
      <c r="XBY71"/>
      <c r="XBZ71"/>
      <c r="XCA71"/>
      <c r="XCB71"/>
      <c r="XCC71"/>
      <c r="XCD71"/>
      <c r="XCE71"/>
      <c r="XCF71"/>
      <c r="XCG71"/>
      <c r="XCH71"/>
      <c r="XCI71"/>
      <c r="XCJ71"/>
      <c r="XCK71"/>
      <c r="XCL71"/>
      <c r="XCM71"/>
      <c r="XCN71"/>
      <c r="XCO71"/>
      <c r="XCP71"/>
      <c r="XCQ71"/>
      <c r="XCR71"/>
      <c r="XCS71"/>
      <c r="XCT71"/>
      <c r="XCU71"/>
      <c r="XCV71"/>
      <c r="XCW71"/>
      <c r="XCX71"/>
      <c r="XCY71"/>
      <c r="XCZ71"/>
      <c r="XDA71"/>
      <c r="XDB71"/>
      <c r="XDC71"/>
      <c r="XDD71"/>
      <c r="XDE71"/>
      <c r="XDF71"/>
      <c r="XDG71"/>
      <c r="XDH71"/>
      <c r="XDI71"/>
      <c r="XDJ71"/>
      <c r="XDK71"/>
      <c r="XDL71"/>
      <c r="XDM71"/>
      <c r="XDN71"/>
      <c r="XDO71"/>
      <c r="XDP71"/>
      <c r="XDQ71"/>
      <c r="XDR71"/>
      <c r="XDS71"/>
      <c r="XDT71"/>
      <c r="XDU71"/>
      <c r="XDV71"/>
      <c r="XDW71"/>
      <c r="XDX71"/>
      <c r="XDY71"/>
      <c r="XDZ71"/>
      <c r="XEA71"/>
      <c r="XEB71"/>
      <c r="XEC71"/>
      <c r="XED71"/>
      <c r="XEE71"/>
      <c r="XEF71"/>
      <c r="XEG71"/>
      <c r="XEH71"/>
      <c r="XEI71"/>
      <c r="XEJ71"/>
      <c r="XEK71"/>
      <c r="XEL71"/>
      <c r="XEM71"/>
      <c r="XEN71"/>
      <c r="XEO71"/>
      <c r="XEP71"/>
      <c r="XEQ71"/>
      <c r="XER71"/>
      <c r="XES71"/>
      <c r="XET71"/>
      <c r="XEU71"/>
      <c r="XEV71"/>
      <c r="XEW71"/>
      <c r="XEX71"/>
      <c r="XEY71"/>
      <c r="XEZ71"/>
      <c r="XFA71"/>
      <c r="XFB71"/>
      <c r="XFC71"/>
    </row>
    <row r="72" spans="1:16383" s="528" customFormat="1" ht="12.5" x14ac:dyDescent="0.25">
      <c r="F72" s="530">
        <v>43948.833171296297</v>
      </c>
      <c r="G72" s="529">
        <v>43948.833171296297</v>
      </c>
      <c r="H72" s="528" t="s">
        <v>344</v>
      </c>
      <c r="I72" s="531" t="str">
        <f>InpS!$E$10</f>
        <v>Senior debt forward curve as at April 27th</v>
      </c>
      <c r="J72" s="560"/>
      <c r="L72" s="528" t="s">
        <v>332</v>
      </c>
      <c r="M72" s="528" t="s">
        <v>333</v>
      </c>
      <c r="N72" s="528" t="s">
        <v>345</v>
      </c>
      <c r="U72" s="528" t="s">
        <v>342</v>
      </c>
      <c r="V72" s="563">
        <v>0.02</v>
      </c>
      <c r="W72" s="563">
        <v>2.0062E-2</v>
      </c>
      <c r="X72" s="563">
        <v>2.0124E-2</v>
      </c>
      <c r="Y72" s="563">
        <v>2.0184000000000001E-2</v>
      </c>
      <c r="Z72" s="563">
        <v>2.0241000000000002E-2</v>
      </c>
      <c r="AA72" s="563">
        <v>2.0308000000000003E-2</v>
      </c>
      <c r="AB72" s="563">
        <v>2.0375000000000004E-2</v>
      </c>
      <c r="AC72" s="563">
        <v>2.0434000000000004E-2</v>
      </c>
      <c r="AD72" s="563">
        <v>2.0506000000000003E-2</v>
      </c>
      <c r="AE72" s="563">
        <v>2.0569000000000004E-2</v>
      </c>
      <c r="AF72" s="563">
        <v>2.0620000000000003E-2</v>
      </c>
      <c r="AG72" s="563">
        <v>2.0666000000000004E-2</v>
      </c>
      <c r="AH72" s="563">
        <v>2.0719000000000005E-2</v>
      </c>
      <c r="AI72" s="563">
        <v>2.0757000000000005E-2</v>
      </c>
      <c r="AJ72" s="563">
        <v>2.0795000000000004E-2</v>
      </c>
      <c r="AK72" s="563">
        <v>2.0850000000000004E-2</v>
      </c>
      <c r="AL72" s="563">
        <v>2.0888000000000004E-2</v>
      </c>
      <c r="AM72" s="563">
        <v>2.0954000000000004E-2</v>
      </c>
      <c r="AN72" s="563">
        <v>2.1024000000000004E-2</v>
      </c>
      <c r="AO72" s="563">
        <v>2.1091000000000006E-2</v>
      </c>
      <c r="AP72" s="563">
        <v>2.1134000000000007E-2</v>
      </c>
      <c r="AQ72" s="563">
        <v>2.1205000000000009E-2</v>
      </c>
      <c r="AR72" s="563">
        <v>2.127900000000001E-2</v>
      </c>
      <c r="AS72" s="563">
        <v>2.1316000000000009E-2</v>
      </c>
      <c r="AT72" s="563">
        <v>2.1367000000000008E-2</v>
      </c>
      <c r="AU72" s="563">
        <v>2.1421000000000006E-2</v>
      </c>
      <c r="AV72" s="563">
        <v>2.1470000000000006E-2</v>
      </c>
      <c r="AW72" s="563">
        <v>2.1516000000000007E-2</v>
      </c>
      <c r="AX72" s="563">
        <v>2.1570000000000006E-2</v>
      </c>
      <c r="AY72" s="563">
        <v>2.1639000000000005E-2</v>
      </c>
      <c r="AZ72" s="563">
        <v>2.1709000000000006E-2</v>
      </c>
      <c r="BA72" s="563">
        <v>2.1772000000000007E-2</v>
      </c>
      <c r="BB72" s="563">
        <v>2.1813000000000006E-2</v>
      </c>
      <c r="BC72" s="563">
        <v>2.1858000000000006E-2</v>
      </c>
      <c r="BD72" s="563">
        <v>2.1913000000000005E-2</v>
      </c>
      <c r="BE72" s="563">
        <v>2.1986000000000006E-2</v>
      </c>
      <c r="BF72" s="563">
        <v>2.2041000000000005E-2</v>
      </c>
      <c r="BG72" s="563">
        <v>2.2089000000000004E-2</v>
      </c>
      <c r="BH72" s="563">
        <v>2.2148000000000004E-2</v>
      </c>
      <c r="BI72" s="563">
        <v>2.2216000000000003E-2</v>
      </c>
      <c r="BJ72" s="563">
        <v>2.2282000000000003E-2</v>
      </c>
      <c r="BK72" s="563">
        <v>2.2351000000000003E-2</v>
      </c>
      <c r="BL72" s="563">
        <v>2.2409000000000002E-2</v>
      </c>
      <c r="BM72" s="563">
        <v>2.2445000000000003E-2</v>
      </c>
      <c r="BN72" s="563">
        <v>2.2489000000000002E-2</v>
      </c>
      <c r="BO72" s="563">
        <v>2.2535000000000003E-2</v>
      </c>
      <c r="BP72" s="563">
        <v>2.2607000000000002E-2</v>
      </c>
      <c r="BQ72" s="563">
        <v>2.2647E-2</v>
      </c>
      <c r="BR72" s="563">
        <v>2.2683999999999999E-2</v>
      </c>
      <c r="BS72" s="563">
        <v>2.2734000000000001E-2</v>
      </c>
      <c r="BT72" s="563">
        <v>2.2806E-2</v>
      </c>
      <c r="BU72" s="563">
        <v>2.2852000000000001E-2</v>
      </c>
      <c r="BV72" s="563">
        <v>2.2898999999999999E-2</v>
      </c>
      <c r="BW72" s="563">
        <v>2.2952999999999998E-2</v>
      </c>
      <c r="BX72" s="563">
        <v>2.3027999999999996E-2</v>
      </c>
      <c r="BY72" s="563">
        <v>2.3093999999999996E-2</v>
      </c>
      <c r="BZ72" s="563">
        <v>2.3145999999999996E-2</v>
      </c>
      <c r="CA72" s="563">
        <v>2.3211999999999997E-2</v>
      </c>
      <c r="CB72" s="563">
        <v>2.3253999999999997E-2</v>
      </c>
      <c r="CC72" s="563">
        <v>2.3288999999999997E-2</v>
      </c>
      <c r="CD72" s="563">
        <v>2.3333999999999997E-2</v>
      </c>
      <c r="CE72" s="563">
        <v>2.3372999999999998E-2</v>
      </c>
      <c r="CF72" s="563">
        <v>2.3413999999999997E-2</v>
      </c>
      <c r="CG72" s="563">
        <v>2.3472999999999997E-2</v>
      </c>
      <c r="CH72" s="563">
        <v>2.3519999999999996E-2</v>
      </c>
      <c r="CI72" s="563">
        <v>2.3592999999999996E-2</v>
      </c>
      <c r="CJ72" s="563">
        <v>2.3660999999999995E-2</v>
      </c>
      <c r="CK72" s="563">
        <v>2.3728999999999993E-2</v>
      </c>
      <c r="CL72" s="563">
        <v>2.3785999999999995E-2</v>
      </c>
      <c r="CM72" s="563">
        <v>2.3841999999999995E-2</v>
      </c>
      <c r="CN72" s="563">
        <v>2.3907999999999995E-2</v>
      </c>
      <c r="CO72" s="563">
        <v>2.3961999999999994E-2</v>
      </c>
      <c r="CP72" s="563">
        <v>2.4011999999999995E-2</v>
      </c>
      <c r="CQ72" s="563">
        <v>2.4070999999999995E-2</v>
      </c>
      <c r="CR72" s="563">
        <v>2.4119999999999996E-2</v>
      </c>
      <c r="CS72" s="563">
        <v>2.4166999999999994E-2</v>
      </c>
      <c r="CT72" s="563">
        <v>2.4215999999999994E-2</v>
      </c>
      <c r="CU72" s="563">
        <v>2.4263999999999994E-2</v>
      </c>
      <c r="CV72" s="563">
        <v>2.4301999999999994E-2</v>
      </c>
      <c r="CW72" s="563">
        <v>2.4365999999999995E-2</v>
      </c>
      <c r="CX72" s="563">
        <v>2.4408999999999997E-2</v>
      </c>
      <c r="CY72" s="563">
        <v>2.4462999999999995E-2</v>
      </c>
      <c r="CZ72" s="563">
        <v>2.4530999999999994E-2</v>
      </c>
      <c r="DA72" s="563">
        <v>2.4586999999999994E-2</v>
      </c>
      <c r="DB72" s="563">
        <v>2.4622999999999996E-2</v>
      </c>
      <c r="DC72" s="563">
        <v>2.4688999999999996E-2</v>
      </c>
      <c r="DD72" s="563">
        <v>2.4738999999999997E-2</v>
      </c>
      <c r="DE72" s="563">
        <v>2.4789999999999996E-2</v>
      </c>
      <c r="DF72" s="563">
        <v>2.4834999999999996E-2</v>
      </c>
      <c r="DG72" s="563">
        <v>2.4872999999999996E-2</v>
      </c>
      <c r="DH72" s="563">
        <v>2.4930999999999995E-2</v>
      </c>
      <c r="DI72" s="563">
        <v>2.4983999999999996E-2</v>
      </c>
      <c r="DJ72" s="563">
        <v>2.5048999999999995E-2</v>
      </c>
      <c r="DK72" s="563">
        <v>2.5111999999999995E-2</v>
      </c>
      <c r="DL72" s="563">
        <v>2.5181999999999996E-2</v>
      </c>
      <c r="DM72" s="563">
        <v>2.5251999999999997E-2</v>
      </c>
      <c r="DN72" s="563">
        <v>2.5289999999999997E-2</v>
      </c>
      <c r="DO72" s="563">
        <v>2.5332999999999998E-2</v>
      </c>
      <c r="DP72" s="563">
        <v>2.5393999999999996E-2</v>
      </c>
      <c r="DQ72" s="563">
        <v>2.5438999999999996E-2</v>
      </c>
      <c r="DR72" s="563">
        <v>2.5490999999999996E-2</v>
      </c>
      <c r="DS72" s="563">
        <v>2.5561999999999998E-2</v>
      </c>
      <c r="DT72" s="563">
        <v>2.5623999999999997E-2</v>
      </c>
      <c r="DU72" s="563">
        <v>2.5665999999999998E-2</v>
      </c>
      <c r="DV72" s="563">
        <v>2.5738999999999998E-2</v>
      </c>
      <c r="DW72" s="563">
        <v>2.5798999999999999E-2</v>
      </c>
      <c r="DX72" s="563">
        <v>2.5836999999999999E-2</v>
      </c>
      <c r="DY72" s="563">
        <v>2.5906999999999999E-2</v>
      </c>
      <c r="DZ72" s="563">
        <v>2.5946999999999998E-2</v>
      </c>
      <c r="EA72" s="563">
        <v>2.5985999999999999E-2</v>
      </c>
      <c r="EB72" s="563">
        <v>2.6058999999999999E-2</v>
      </c>
      <c r="EC72" s="563">
        <v>2.6103999999999999E-2</v>
      </c>
      <c r="ED72" s="563">
        <v>2.6176999999999999E-2</v>
      </c>
      <c r="EE72" s="563">
        <v>2.622E-2</v>
      </c>
      <c r="EF72" s="563">
        <v>2.6291000000000002E-2</v>
      </c>
      <c r="EG72" s="563">
        <v>2.6347000000000002E-2</v>
      </c>
      <c r="EH72" s="563">
        <v>2.6388000000000002E-2</v>
      </c>
      <c r="EI72" s="563">
        <v>2.6447000000000002E-2</v>
      </c>
      <c r="EJ72" s="563">
        <v>2.6511000000000003E-2</v>
      </c>
      <c r="EK72" s="563">
        <v>2.6547000000000005E-2</v>
      </c>
      <c r="EL72" s="563">
        <v>2.6589000000000005E-2</v>
      </c>
      <c r="EM72" s="563">
        <v>2.6655000000000005E-2</v>
      </c>
      <c r="EN72" s="563">
        <v>2.6693000000000005E-2</v>
      </c>
      <c r="EO72" s="563">
        <v>2.6738000000000005E-2</v>
      </c>
      <c r="EP72" s="563">
        <v>2.6811000000000005E-2</v>
      </c>
      <c r="EQ72" s="563">
        <v>2.6864000000000006E-2</v>
      </c>
      <c r="ER72" s="563">
        <v>2.6917000000000007E-2</v>
      </c>
      <c r="ES72" s="563">
        <v>2.6985000000000006E-2</v>
      </c>
      <c r="ET72" s="563">
        <v>2.7028000000000007E-2</v>
      </c>
      <c r="EU72" s="563">
        <v>2.7090000000000006E-2</v>
      </c>
      <c r="EV72" s="563">
        <v>2.7134000000000005E-2</v>
      </c>
      <c r="EW72" s="563">
        <v>2.7205000000000007E-2</v>
      </c>
      <c r="EX72" s="563">
        <v>2.7270000000000006E-2</v>
      </c>
      <c r="EY72" s="563">
        <v>2.7308000000000006E-2</v>
      </c>
      <c r="EZ72" s="563">
        <v>2.7346000000000006E-2</v>
      </c>
      <c r="FA72" s="563">
        <v>2.7391000000000006E-2</v>
      </c>
      <c r="FB72" s="563">
        <v>2.7437000000000007E-2</v>
      </c>
      <c r="FC72" s="563">
        <v>2.7496000000000007E-2</v>
      </c>
      <c r="FD72" s="563">
        <v>2.7551000000000006E-2</v>
      </c>
      <c r="FE72" s="563">
        <v>2.7621000000000007E-2</v>
      </c>
      <c r="FF72" s="563">
        <v>2.7689000000000005E-2</v>
      </c>
      <c r="FG72" s="563">
        <v>2.7753000000000007E-2</v>
      </c>
      <c r="FH72" s="563">
        <v>2.7788000000000007E-2</v>
      </c>
      <c r="FI72" s="563">
        <v>2.7828000000000006E-2</v>
      </c>
      <c r="FJ72" s="563">
        <v>2.7891000000000006E-2</v>
      </c>
      <c r="FK72" s="563">
        <v>2.7952000000000005E-2</v>
      </c>
      <c r="FL72" s="563">
        <v>2.8004000000000005E-2</v>
      </c>
      <c r="FM72" s="563">
        <v>2.8051000000000003E-2</v>
      </c>
      <c r="FN72" s="563">
        <v>2.8117000000000003E-2</v>
      </c>
      <c r="FO72" s="563">
        <v>2.8162000000000003E-2</v>
      </c>
      <c r="FP72" s="563">
        <v>2.8226000000000005E-2</v>
      </c>
      <c r="FQ72" s="563">
        <v>2.8283000000000006E-2</v>
      </c>
      <c r="FR72" s="563">
        <v>2.8351000000000005E-2</v>
      </c>
      <c r="FS72" s="563">
        <v>2.8407000000000005E-2</v>
      </c>
      <c r="FT72" s="563">
        <v>2.8452000000000005E-2</v>
      </c>
      <c r="FU72" s="563">
        <v>2.8495000000000006E-2</v>
      </c>
      <c r="FV72" s="563">
        <v>2.8570000000000005E-2</v>
      </c>
      <c r="FW72" s="563">
        <v>2.8613000000000006E-2</v>
      </c>
      <c r="FX72" s="563">
        <v>2.8678000000000006E-2</v>
      </c>
      <c r="FY72" s="563">
        <v>2.8726000000000005E-2</v>
      </c>
      <c r="FZ72" s="563">
        <v>2.8797000000000007E-2</v>
      </c>
      <c r="GA72" s="563">
        <v>2.8861000000000008E-2</v>
      </c>
      <c r="GB72" s="563">
        <v>2.8935000000000009E-2</v>
      </c>
      <c r="GC72" s="563">
        <v>2.899500000000001E-2</v>
      </c>
      <c r="GD72" s="563">
        <v>2.905000000000001E-2</v>
      </c>
      <c r="GE72" s="563">
        <v>2.910900000000001E-2</v>
      </c>
      <c r="GF72" s="563">
        <v>2.9181000000000009E-2</v>
      </c>
      <c r="GG72" s="563">
        <v>2.9232000000000008E-2</v>
      </c>
      <c r="GH72" s="563">
        <v>2.9283000000000007E-2</v>
      </c>
      <c r="GI72" s="563">
        <v>2.9322000000000008E-2</v>
      </c>
      <c r="GJ72" s="563">
        <v>2.9382000000000009E-2</v>
      </c>
      <c r="GK72" s="563">
        <v>2.9447000000000008E-2</v>
      </c>
      <c r="GL72" s="563">
        <v>2.9488000000000007E-2</v>
      </c>
      <c r="GM72" s="563">
        <v>2.9557000000000007E-2</v>
      </c>
      <c r="GN72" s="563">
        <v>2.9595000000000007E-2</v>
      </c>
      <c r="GO72" s="563">
        <v>2.9670000000000005E-2</v>
      </c>
      <c r="GP72" s="563">
        <v>2.9737000000000006E-2</v>
      </c>
      <c r="GQ72" s="563">
        <v>2.9788000000000005E-2</v>
      </c>
      <c r="GR72" s="563">
        <v>2.9841000000000006E-2</v>
      </c>
      <c r="GS72" s="563">
        <v>2.9881000000000005E-2</v>
      </c>
      <c r="GT72" s="563">
        <v>2.9955000000000006E-2</v>
      </c>
      <c r="GU72" s="563">
        <v>3.0029000000000007E-2</v>
      </c>
      <c r="GV72" s="563">
        <v>3.0092000000000008E-2</v>
      </c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  <c r="ALR72"/>
      <c r="ALS72"/>
      <c r="ALT72"/>
      <c r="ALU72"/>
      <c r="ALV72"/>
      <c r="ALW72"/>
      <c r="ALX72"/>
      <c r="ALY72"/>
      <c r="ALZ72"/>
      <c r="AMA72"/>
      <c r="AMB72"/>
      <c r="AMC72"/>
      <c r="AMD72"/>
      <c r="AME72"/>
      <c r="AMF72"/>
      <c r="AMG72"/>
      <c r="AMH72"/>
      <c r="AMI72"/>
      <c r="AMJ72"/>
      <c r="AMK72"/>
      <c r="AML72"/>
      <c r="AMM72"/>
      <c r="AMN72"/>
      <c r="AMO72"/>
      <c r="AMP72"/>
      <c r="AMQ72"/>
      <c r="AMR72"/>
      <c r="AMS72"/>
      <c r="AMT72"/>
      <c r="AMU72"/>
      <c r="AMV72"/>
      <c r="AMW72"/>
      <c r="AMX72"/>
      <c r="AMY72"/>
      <c r="AMZ72"/>
      <c r="ANA72"/>
      <c r="ANB72"/>
      <c r="ANC72"/>
      <c r="AND72"/>
      <c r="ANE72"/>
      <c r="ANF72"/>
      <c r="ANG72"/>
      <c r="ANH72"/>
      <c r="ANI72"/>
      <c r="ANJ72"/>
      <c r="ANK72"/>
      <c r="ANL72"/>
      <c r="ANM72"/>
      <c r="ANN72"/>
      <c r="ANO72"/>
      <c r="ANP72"/>
      <c r="ANQ72"/>
      <c r="ANR72"/>
      <c r="ANS72"/>
      <c r="ANT72"/>
      <c r="ANU72"/>
      <c r="ANV72"/>
      <c r="ANW72"/>
      <c r="ANX72"/>
      <c r="ANY72"/>
      <c r="ANZ72"/>
      <c r="AOA72"/>
      <c r="AOB72"/>
      <c r="AOC72"/>
      <c r="AOD72"/>
      <c r="AOE72"/>
      <c r="AOF72"/>
      <c r="AOG72"/>
      <c r="AOH72"/>
      <c r="AOI72"/>
      <c r="AOJ72"/>
      <c r="AOK72"/>
      <c r="AOL72"/>
      <c r="AOM72"/>
      <c r="AON72"/>
      <c r="AOO72"/>
      <c r="AOP72"/>
      <c r="AOQ72"/>
      <c r="AOR72"/>
      <c r="AOS72"/>
      <c r="AOT72"/>
      <c r="AOU72"/>
      <c r="AOV72"/>
      <c r="AOW72"/>
      <c r="AOX72"/>
      <c r="AOY72"/>
      <c r="AOZ72"/>
      <c r="APA72"/>
      <c r="APB72"/>
      <c r="APC72"/>
      <c r="APD72"/>
      <c r="APE72"/>
      <c r="APF72"/>
      <c r="APG72"/>
      <c r="APH72"/>
      <c r="API72"/>
      <c r="APJ72"/>
      <c r="APK72"/>
      <c r="APL72"/>
      <c r="APM72"/>
      <c r="APN72"/>
      <c r="APO72"/>
      <c r="APP72"/>
      <c r="APQ72"/>
      <c r="APR72"/>
      <c r="APS72"/>
      <c r="APT72"/>
      <c r="APU72"/>
      <c r="APV72"/>
      <c r="APW72"/>
      <c r="APX72"/>
      <c r="APY72"/>
      <c r="APZ72"/>
      <c r="AQA72"/>
      <c r="AQB72"/>
      <c r="AQC72"/>
      <c r="AQD72"/>
      <c r="AQE72"/>
      <c r="AQF72"/>
      <c r="AQG72"/>
      <c r="AQH72"/>
      <c r="AQI72"/>
      <c r="AQJ72"/>
      <c r="AQK72"/>
      <c r="AQL72"/>
      <c r="AQM72"/>
      <c r="AQN72"/>
      <c r="AQO72"/>
      <c r="AQP72"/>
      <c r="AQQ72"/>
      <c r="AQR72"/>
      <c r="AQS72"/>
      <c r="AQT72"/>
      <c r="AQU72"/>
      <c r="AQV72"/>
      <c r="AQW72"/>
      <c r="AQX72"/>
      <c r="AQY72"/>
      <c r="AQZ72"/>
      <c r="ARA72"/>
      <c r="ARB72"/>
      <c r="ARC72"/>
      <c r="ARD72"/>
      <c r="ARE72"/>
      <c r="ARF72"/>
      <c r="ARG72"/>
      <c r="ARH72"/>
      <c r="ARI72"/>
      <c r="ARJ72"/>
      <c r="ARK72"/>
      <c r="ARL72"/>
      <c r="ARM72"/>
      <c r="ARN72"/>
      <c r="ARO72"/>
      <c r="ARP72"/>
      <c r="ARQ72"/>
      <c r="ARR72"/>
      <c r="ARS72"/>
      <c r="ART72"/>
      <c r="ARU72"/>
      <c r="ARV72"/>
      <c r="ARW72"/>
      <c r="ARX72"/>
      <c r="ARY72"/>
      <c r="ARZ72"/>
      <c r="ASA72"/>
      <c r="ASB72"/>
      <c r="ASC72"/>
      <c r="ASD72"/>
      <c r="ASE72"/>
      <c r="ASF72"/>
      <c r="ASG72"/>
      <c r="ASH72"/>
      <c r="ASI72"/>
      <c r="ASJ72"/>
      <c r="ASK72"/>
      <c r="ASL72"/>
      <c r="ASM72"/>
      <c r="ASN72"/>
      <c r="ASO72"/>
      <c r="ASP72"/>
      <c r="ASQ72"/>
      <c r="ASR72"/>
      <c r="ASS72"/>
      <c r="AST72"/>
      <c r="ASU72"/>
      <c r="ASV72"/>
      <c r="ASW72"/>
      <c r="ASX72"/>
      <c r="ASY72"/>
      <c r="ASZ72"/>
      <c r="ATA72"/>
      <c r="ATB72"/>
      <c r="ATC72"/>
      <c r="ATD72"/>
      <c r="ATE72"/>
      <c r="ATF72"/>
      <c r="ATG72"/>
      <c r="ATH72"/>
      <c r="ATI72"/>
      <c r="ATJ72"/>
      <c r="ATK72"/>
      <c r="ATL72"/>
      <c r="ATM72"/>
      <c r="ATN72"/>
      <c r="ATO72"/>
      <c r="ATP72"/>
      <c r="ATQ72"/>
      <c r="ATR72"/>
      <c r="ATS72"/>
      <c r="ATT72"/>
      <c r="ATU72"/>
      <c r="ATV72"/>
      <c r="ATW72"/>
      <c r="ATX72"/>
      <c r="ATY72"/>
      <c r="ATZ72"/>
      <c r="AUA72"/>
      <c r="AUB72"/>
      <c r="AUC72"/>
      <c r="AUD72"/>
      <c r="AUE72"/>
      <c r="AUF72"/>
      <c r="AUG72"/>
      <c r="AUH72"/>
      <c r="AUI72"/>
      <c r="AUJ72"/>
      <c r="AUK72"/>
      <c r="AUL72"/>
      <c r="AUM72"/>
      <c r="AUN72"/>
      <c r="AUO72"/>
      <c r="AUP72"/>
      <c r="AUQ72"/>
      <c r="AUR72"/>
      <c r="AUS72"/>
      <c r="AUT72"/>
      <c r="AUU72"/>
      <c r="AUV72"/>
      <c r="AUW72"/>
      <c r="AUX72"/>
      <c r="AUY72"/>
      <c r="AUZ72"/>
      <c r="AVA72"/>
      <c r="AVB72"/>
      <c r="AVC72"/>
      <c r="AVD72"/>
      <c r="AVE72"/>
      <c r="AVF72"/>
      <c r="AVG72"/>
      <c r="AVH72"/>
      <c r="AVI72"/>
      <c r="AVJ72"/>
      <c r="AVK72"/>
      <c r="AVL72"/>
      <c r="AVM72"/>
      <c r="AVN72"/>
      <c r="AVO72"/>
      <c r="AVP72"/>
      <c r="AVQ72"/>
      <c r="AVR72"/>
      <c r="AVS72"/>
      <c r="AVT72"/>
      <c r="AVU72"/>
      <c r="AVV72"/>
      <c r="AVW72"/>
      <c r="AVX72"/>
      <c r="AVY72"/>
      <c r="AVZ72"/>
      <c r="AWA72"/>
      <c r="AWB72"/>
      <c r="AWC72"/>
      <c r="AWD72"/>
      <c r="AWE72"/>
      <c r="AWF72"/>
      <c r="AWG72"/>
      <c r="AWH72"/>
      <c r="AWI72"/>
      <c r="AWJ72"/>
      <c r="AWK72"/>
      <c r="AWL72"/>
      <c r="AWM72"/>
      <c r="AWN72"/>
      <c r="AWO72"/>
      <c r="AWP72"/>
      <c r="AWQ72"/>
      <c r="AWR72"/>
      <c r="AWS72"/>
      <c r="AWT72"/>
      <c r="AWU72"/>
      <c r="AWV72"/>
      <c r="AWW72"/>
      <c r="AWX72"/>
      <c r="AWY72"/>
      <c r="AWZ72"/>
      <c r="AXA72"/>
      <c r="AXB72"/>
      <c r="AXC72"/>
      <c r="AXD72"/>
      <c r="AXE72"/>
      <c r="AXF72"/>
      <c r="AXG72"/>
      <c r="AXH72"/>
      <c r="AXI72"/>
      <c r="AXJ72"/>
      <c r="AXK72"/>
      <c r="AXL72"/>
      <c r="AXM72"/>
      <c r="AXN72"/>
      <c r="AXO72"/>
      <c r="AXP72"/>
      <c r="AXQ72"/>
      <c r="AXR72"/>
      <c r="AXS72"/>
      <c r="AXT72"/>
      <c r="AXU72"/>
      <c r="AXV72"/>
      <c r="AXW72"/>
      <c r="AXX72"/>
      <c r="AXY72"/>
      <c r="AXZ72"/>
      <c r="AYA72"/>
      <c r="AYB72"/>
      <c r="AYC72"/>
      <c r="AYD72"/>
      <c r="AYE72"/>
      <c r="AYF72"/>
      <c r="AYG72"/>
      <c r="AYH72"/>
      <c r="AYI72"/>
      <c r="AYJ72"/>
      <c r="AYK72"/>
      <c r="AYL72"/>
      <c r="AYM72"/>
      <c r="AYN72"/>
      <c r="AYO72"/>
      <c r="AYP72"/>
      <c r="AYQ72"/>
      <c r="AYR72"/>
      <c r="AYS72"/>
      <c r="AYT72"/>
      <c r="AYU72"/>
      <c r="AYV72"/>
      <c r="AYW72"/>
      <c r="AYX72"/>
      <c r="AYY72"/>
      <c r="AYZ72"/>
      <c r="AZA72"/>
      <c r="AZB72"/>
      <c r="AZC72"/>
      <c r="AZD72"/>
      <c r="AZE72"/>
      <c r="AZF72"/>
      <c r="AZG72"/>
      <c r="AZH72"/>
      <c r="AZI72"/>
      <c r="AZJ72"/>
      <c r="AZK72"/>
      <c r="AZL72"/>
      <c r="AZM72"/>
      <c r="AZN72"/>
      <c r="AZO72"/>
      <c r="AZP72"/>
      <c r="AZQ72"/>
      <c r="AZR72"/>
      <c r="AZS72"/>
      <c r="AZT72"/>
      <c r="AZU72"/>
      <c r="AZV72"/>
      <c r="AZW72"/>
      <c r="AZX72"/>
      <c r="AZY72"/>
      <c r="AZZ72"/>
      <c r="BAA72"/>
      <c r="BAB72"/>
      <c r="BAC72"/>
      <c r="BAD72"/>
      <c r="BAE72"/>
      <c r="BAF72"/>
      <c r="BAG72"/>
      <c r="BAH72"/>
      <c r="BAI72"/>
      <c r="BAJ72"/>
      <c r="BAK72"/>
      <c r="BAL72"/>
      <c r="BAM72"/>
      <c r="BAN72"/>
      <c r="BAO72"/>
      <c r="BAP72"/>
      <c r="BAQ72"/>
      <c r="BAR72"/>
      <c r="BAS72"/>
      <c r="BAT72"/>
      <c r="BAU72"/>
      <c r="BAV72"/>
      <c r="BAW72"/>
      <c r="BAX72"/>
      <c r="BAY72"/>
      <c r="BAZ72"/>
      <c r="BBA72"/>
      <c r="BBB72"/>
      <c r="BBC72"/>
      <c r="BBD72"/>
      <c r="BBE72"/>
      <c r="BBF72"/>
      <c r="BBG72"/>
      <c r="BBH72"/>
      <c r="BBI72"/>
      <c r="BBJ72"/>
      <c r="BBK72"/>
      <c r="BBL72"/>
      <c r="BBM72"/>
      <c r="BBN72"/>
      <c r="BBO72"/>
      <c r="BBP72"/>
      <c r="BBQ72"/>
      <c r="BBR72"/>
      <c r="BBS72"/>
      <c r="BBT72"/>
      <c r="BBU72"/>
      <c r="BBV72"/>
      <c r="BBW72"/>
      <c r="BBX72"/>
      <c r="BBY72"/>
      <c r="BBZ72"/>
      <c r="BCA72"/>
      <c r="BCB72"/>
      <c r="BCC72"/>
      <c r="BCD72"/>
      <c r="BCE72"/>
      <c r="BCF72"/>
      <c r="BCG72"/>
      <c r="BCH72"/>
      <c r="BCI72"/>
      <c r="BCJ72"/>
      <c r="BCK72"/>
      <c r="BCL72"/>
      <c r="BCM72"/>
      <c r="BCN72"/>
      <c r="BCO72"/>
      <c r="BCP72"/>
      <c r="BCQ72"/>
      <c r="BCR72"/>
      <c r="BCS72"/>
      <c r="BCT72"/>
      <c r="BCU72"/>
      <c r="BCV72"/>
      <c r="BCW72"/>
      <c r="BCX72"/>
      <c r="BCY72"/>
      <c r="BCZ72"/>
      <c r="BDA72"/>
      <c r="BDB72"/>
      <c r="BDC72"/>
      <c r="BDD72"/>
      <c r="BDE72"/>
      <c r="BDF72"/>
      <c r="BDG72"/>
      <c r="BDH72"/>
      <c r="BDI72"/>
      <c r="BDJ72"/>
      <c r="BDK72"/>
      <c r="BDL72"/>
      <c r="BDM72"/>
      <c r="BDN72"/>
      <c r="BDO72"/>
      <c r="BDP72"/>
      <c r="BDQ72"/>
      <c r="BDR72"/>
      <c r="BDS72"/>
      <c r="BDT72"/>
      <c r="BDU72"/>
      <c r="BDV72"/>
      <c r="BDW72"/>
      <c r="BDX72"/>
      <c r="BDY72"/>
      <c r="BDZ72"/>
      <c r="BEA72"/>
      <c r="BEB72"/>
      <c r="BEC72"/>
      <c r="BED72"/>
      <c r="BEE72"/>
      <c r="BEF72"/>
      <c r="BEG72"/>
      <c r="BEH72"/>
      <c r="BEI72"/>
      <c r="BEJ72"/>
      <c r="BEK72"/>
      <c r="BEL72"/>
      <c r="BEM72"/>
      <c r="BEN72"/>
      <c r="BEO72"/>
      <c r="BEP72"/>
      <c r="BEQ72"/>
      <c r="BER72"/>
      <c r="BES72"/>
      <c r="BET72"/>
      <c r="BEU72"/>
      <c r="BEV72"/>
      <c r="BEW72"/>
      <c r="BEX72"/>
      <c r="BEY72"/>
      <c r="BEZ72"/>
      <c r="BFA72"/>
      <c r="BFB72"/>
      <c r="BFC72"/>
      <c r="BFD72"/>
      <c r="BFE72"/>
      <c r="BFF72"/>
      <c r="BFG72"/>
      <c r="BFH72"/>
      <c r="BFI72"/>
      <c r="BFJ72"/>
      <c r="BFK72"/>
      <c r="BFL72"/>
      <c r="BFM72"/>
      <c r="BFN72"/>
      <c r="BFO72"/>
      <c r="BFP72"/>
      <c r="BFQ72"/>
      <c r="BFR72"/>
      <c r="BFS72"/>
      <c r="BFT72"/>
      <c r="BFU72"/>
      <c r="BFV72"/>
      <c r="BFW72"/>
      <c r="BFX72"/>
      <c r="BFY72"/>
      <c r="BFZ72"/>
      <c r="BGA72"/>
      <c r="BGB72"/>
      <c r="BGC72"/>
      <c r="BGD72"/>
      <c r="BGE72"/>
      <c r="BGF72"/>
      <c r="BGG72"/>
      <c r="BGH72"/>
      <c r="BGI72"/>
      <c r="BGJ72"/>
      <c r="BGK72"/>
      <c r="BGL72"/>
      <c r="BGM72"/>
      <c r="BGN72"/>
      <c r="BGO72"/>
      <c r="BGP72"/>
      <c r="BGQ72"/>
      <c r="BGR72"/>
      <c r="BGS72"/>
      <c r="BGT72"/>
      <c r="BGU72"/>
      <c r="BGV72"/>
      <c r="BGW72"/>
      <c r="BGX72"/>
      <c r="BGY72"/>
      <c r="BGZ72"/>
      <c r="BHA72"/>
      <c r="BHB72"/>
      <c r="BHC72"/>
      <c r="BHD72"/>
      <c r="BHE72"/>
      <c r="BHF72"/>
      <c r="BHG72"/>
      <c r="BHH72"/>
      <c r="BHI72"/>
      <c r="BHJ72"/>
      <c r="BHK72"/>
      <c r="BHL72"/>
      <c r="BHM72"/>
      <c r="BHN72"/>
      <c r="BHO72"/>
      <c r="BHP72"/>
      <c r="BHQ72"/>
      <c r="BHR72"/>
      <c r="BHS72"/>
      <c r="BHT72"/>
      <c r="BHU72"/>
      <c r="BHV72"/>
      <c r="BHW72"/>
      <c r="BHX72"/>
      <c r="BHY72"/>
      <c r="BHZ72"/>
      <c r="BIA72"/>
      <c r="BIB72"/>
      <c r="BIC72"/>
      <c r="BID72"/>
      <c r="BIE72"/>
      <c r="BIF72"/>
      <c r="BIG72"/>
      <c r="BIH72"/>
      <c r="BII72"/>
      <c r="BIJ72"/>
      <c r="BIK72"/>
      <c r="BIL72"/>
      <c r="BIM72"/>
      <c r="BIN72"/>
      <c r="BIO72"/>
      <c r="BIP72"/>
      <c r="BIQ72"/>
      <c r="BIR72"/>
      <c r="BIS72"/>
      <c r="BIT72"/>
      <c r="BIU72"/>
      <c r="BIV72"/>
      <c r="BIW72"/>
      <c r="BIX72"/>
      <c r="BIY72"/>
      <c r="BIZ72"/>
      <c r="BJA72"/>
      <c r="BJB72"/>
      <c r="BJC72"/>
      <c r="BJD72"/>
      <c r="BJE72"/>
      <c r="BJF72"/>
      <c r="BJG72"/>
      <c r="BJH72"/>
      <c r="BJI72"/>
      <c r="BJJ72"/>
      <c r="BJK72"/>
      <c r="BJL72"/>
      <c r="BJM72"/>
      <c r="BJN72"/>
      <c r="BJO72"/>
      <c r="BJP72"/>
      <c r="BJQ72"/>
      <c r="BJR72"/>
      <c r="BJS72"/>
      <c r="BJT72"/>
      <c r="BJU72"/>
      <c r="BJV72"/>
      <c r="BJW72"/>
      <c r="BJX72"/>
      <c r="BJY72"/>
      <c r="BJZ72"/>
      <c r="BKA72"/>
      <c r="BKB72"/>
      <c r="BKC72"/>
      <c r="BKD72"/>
      <c r="BKE72"/>
      <c r="BKF72"/>
      <c r="BKG72"/>
      <c r="BKH72"/>
      <c r="BKI72"/>
      <c r="BKJ72"/>
      <c r="BKK72"/>
      <c r="BKL72"/>
      <c r="BKM72"/>
      <c r="BKN72"/>
      <c r="BKO72"/>
      <c r="BKP72"/>
      <c r="BKQ72"/>
      <c r="BKR72"/>
      <c r="BKS72"/>
      <c r="BKT72"/>
      <c r="BKU72"/>
      <c r="BKV72"/>
      <c r="BKW72"/>
      <c r="BKX72"/>
      <c r="BKY72"/>
      <c r="BKZ72"/>
      <c r="BLA72"/>
      <c r="BLB72"/>
      <c r="BLC72"/>
      <c r="BLD72"/>
      <c r="BLE72"/>
      <c r="BLF72"/>
      <c r="BLG72"/>
      <c r="BLH72"/>
      <c r="BLI72"/>
      <c r="BLJ72"/>
      <c r="BLK72"/>
      <c r="BLL72"/>
      <c r="BLM72"/>
      <c r="BLN72"/>
      <c r="BLO72"/>
      <c r="BLP72"/>
      <c r="BLQ72"/>
      <c r="BLR72"/>
      <c r="BLS72"/>
      <c r="BLT72"/>
      <c r="BLU72"/>
      <c r="BLV72"/>
      <c r="BLW72"/>
      <c r="BLX72"/>
      <c r="BLY72"/>
      <c r="BLZ72"/>
      <c r="BMA72"/>
      <c r="BMB72"/>
      <c r="BMC72"/>
      <c r="BMD72"/>
      <c r="BME72"/>
      <c r="BMF72"/>
      <c r="BMG72"/>
      <c r="BMH72"/>
      <c r="BMI72"/>
      <c r="BMJ72"/>
      <c r="BMK72"/>
      <c r="BML72"/>
      <c r="BMM72"/>
      <c r="BMN72"/>
      <c r="BMO72"/>
      <c r="BMP72"/>
      <c r="BMQ72"/>
      <c r="BMR72"/>
      <c r="BMS72"/>
      <c r="BMT72"/>
      <c r="BMU72"/>
      <c r="BMV72"/>
      <c r="BMW72"/>
      <c r="BMX72"/>
      <c r="BMY72"/>
      <c r="BMZ72"/>
      <c r="BNA72"/>
      <c r="BNB72"/>
      <c r="BNC72"/>
      <c r="BND72"/>
      <c r="BNE72"/>
      <c r="BNF72"/>
      <c r="BNG72"/>
      <c r="BNH72"/>
      <c r="BNI72"/>
      <c r="BNJ72"/>
      <c r="BNK72"/>
      <c r="BNL72"/>
      <c r="BNM72"/>
      <c r="BNN72"/>
      <c r="BNO72"/>
      <c r="BNP72"/>
      <c r="BNQ72"/>
      <c r="BNR72"/>
      <c r="BNS72"/>
      <c r="BNT72"/>
      <c r="BNU72"/>
      <c r="BNV72"/>
      <c r="BNW72"/>
      <c r="BNX72"/>
      <c r="BNY72"/>
      <c r="BNZ72"/>
      <c r="BOA72"/>
      <c r="BOB72"/>
      <c r="BOC72"/>
      <c r="BOD72"/>
      <c r="BOE72"/>
      <c r="BOF72"/>
      <c r="BOG72"/>
      <c r="BOH72"/>
      <c r="BOI72"/>
      <c r="BOJ72"/>
      <c r="BOK72"/>
      <c r="BOL72"/>
      <c r="BOM72"/>
      <c r="BON72"/>
      <c r="BOO72"/>
      <c r="BOP72"/>
      <c r="BOQ72"/>
      <c r="BOR72"/>
      <c r="BOS72"/>
      <c r="BOT72"/>
      <c r="BOU72"/>
      <c r="BOV72"/>
      <c r="BOW72"/>
      <c r="BOX72"/>
      <c r="BOY72"/>
      <c r="BOZ72"/>
      <c r="BPA72"/>
      <c r="BPB72"/>
      <c r="BPC72"/>
      <c r="BPD72"/>
      <c r="BPE72"/>
      <c r="BPF72"/>
      <c r="BPG72"/>
      <c r="BPH72"/>
      <c r="BPI72"/>
      <c r="BPJ72"/>
      <c r="BPK72"/>
      <c r="BPL72"/>
      <c r="BPM72"/>
      <c r="BPN72"/>
      <c r="BPO72"/>
      <c r="BPP72"/>
      <c r="BPQ72"/>
      <c r="BPR72"/>
      <c r="BPS72"/>
      <c r="BPT72"/>
      <c r="BPU72"/>
      <c r="BPV72"/>
      <c r="BPW72"/>
      <c r="BPX72"/>
      <c r="BPY72"/>
      <c r="BPZ72"/>
      <c r="BQA72"/>
      <c r="BQB72"/>
      <c r="BQC72"/>
      <c r="BQD72"/>
      <c r="BQE72"/>
      <c r="BQF72"/>
      <c r="BQG72"/>
      <c r="BQH72"/>
      <c r="BQI72"/>
      <c r="BQJ72"/>
      <c r="BQK72"/>
      <c r="BQL72"/>
      <c r="BQM72"/>
      <c r="BQN72"/>
      <c r="BQO72"/>
      <c r="BQP72"/>
      <c r="BQQ72"/>
      <c r="BQR72"/>
      <c r="BQS72"/>
      <c r="BQT72"/>
      <c r="BQU72"/>
      <c r="BQV72"/>
      <c r="BQW72"/>
      <c r="BQX72"/>
      <c r="BQY72"/>
      <c r="BQZ72"/>
      <c r="BRA72"/>
      <c r="BRB72"/>
      <c r="BRC72"/>
      <c r="BRD72"/>
      <c r="BRE72"/>
      <c r="BRF72"/>
      <c r="BRG72"/>
      <c r="BRH72"/>
      <c r="BRI72"/>
      <c r="BRJ72"/>
      <c r="BRK72"/>
      <c r="BRL72"/>
      <c r="BRM72"/>
      <c r="BRN72"/>
      <c r="BRO72"/>
      <c r="BRP72"/>
      <c r="BRQ72"/>
      <c r="BRR72"/>
      <c r="BRS72"/>
      <c r="BRT72"/>
      <c r="BRU72"/>
      <c r="BRV72"/>
      <c r="BRW72"/>
      <c r="BRX72"/>
      <c r="BRY72"/>
      <c r="BRZ72"/>
      <c r="BSA72"/>
      <c r="BSB72"/>
      <c r="BSC72"/>
      <c r="BSD72"/>
      <c r="BSE72"/>
      <c r="BSF72"/>
      <c r="BSG72"/>
      <c r="BSH72"/>
      <c r="BSI72"/>
      <c r="BSJ72"/>
      <c r="BSK72"/>
      <c r="BSL72"/>
      <c r="BSM72"/>
      <c r="BSN72"/>
      <c r="BSO72"/>
      <c r="BSP72"/>
      <c r="BSQ72"/>
      <c r="BSR72"/>
      <c r="BSS72"/>
      <c r="BST72"/>
      <c r="BSU72"/>
      <c r="BSV72"/>
      <c r="BSW72"/>
      <c r="BSX72"/>
      <c r="BSY72"/>
      <c r="BSZ72"/>
      <c r="BTA72"/>
      <c r="BTB72"/>
      <c r="BTC72"/>
      <c r="BTD72"/>
      <c r="BTE72"/>
      <c r="BTF72"/>
      <c r="BTG72"/>
      <c r="BTH72"/>
      <c r="BTI72"/>
      <c r="BTJ72"/>
      <c r="BTK72"/>
      <c r="BTL72"/>
      <c r="BTM72"/>
      <c r="BTN72"/>
      <c r="BTO72"/>
      <c r="BTP72"/>
      <c r="BTQ72"/>
      <c r="BTR72"/>
      <c r="BTS72"/>
      <c r="BTT72"/>
      <c r="BTU72"/>
      <c r="BTV72"/>
      <c r="BTW72"/>
      <c r="BTX72"/>
      <c r="BTY72"/>
      <c r="BTZ72"/>
      <c r="BUA72"/>
      <c r="BUB72"/>
      <c r="BUC72"/>
      <c r="BUD72"/>
      <c r="BUE72"/>
      <c r="BUF72"/>
      <c r="BUG72"/>
      <c r="BUH72"/>
      <c r="BUI72"/>
      <c r="BUJ72"/>
      <c r="BUK72"/>
      <c r="BUL72"/>
      <c r="BUM72"/>
      <c r="BUN72"/>
      <c r="BUO72"/>
      <c r="BUP72"/>
      <c r="BUQ72"/>
      <c r="BUR72"/>
      <c r="BUS72"/>
      <c r="BUT72"/>
      <c r="BUU72"/>
      <c r="BUV72"/>
      <c r="BUW72"/>
      <c r="BUX72"/>
      <c r="BUY72"/>
      <c r="BUZ72"/>
      <c r="BVA72"/>
      <c r="BVB72"/>
      <c r="BVC72"/>
      <c r="BVD72"/>
      <c r="BVE72"/>
      <c r="BVF72"/>
      <c r="BVG72"/>
      <c r="BVH72"/>
      <c r="BVI72"/>
      <c r="BVJ72"/>
      <c r="BVK72"/>
      <c r="BVL72"/>
      <c r="BVM72"/>
      <c r="BVN72"/>
      <c r="BVO72"/>
      <c r="BVP72"/>
      <c r="BVQ72"/>
      <c r="BVR72"/>
      <c r="BVS72"/>
      <c r="BVT72"/>
      <c r="BVU72"/>
      <c r="BVV72"/>
      <c r="BVW72"/>
      <c r="BVX72"/>
      <c r="BVY72"/>
      <c r="BVZ72"/>
      <c r="BWA72"/>
      <c r="BWB72"/>
      <c r="BWC72"/>
      <c r="BWD72"/>
      <c r="BWE72"/>
      <c r="BWF72"/>
      <c r="BWG72"/>
      <c r="BWH72"/>
      <c r="BWI72"/>
      <c r="BWJ72"/>
      <c r="BWK72"/>
      <c r="BWL72"/>
      <c r="BWM72"/>
      <c r="BWN72"/>
      <c r="BWO72"/>
      <c r="BWP72"/>
      <c r="BWQ72"/>
      <c r="BWR72"/>
      <c r="BWS72"/>
      <c r="BWT72"/>
      <c r="BWU72"/>
      <c r="BWV72"/>
      <c r="BWW72"/>
      <c r="BWX72"/>
      <c r="BWY72"/>
      <c r="BWZ72"/>
      <c r="BXA72"/>
      <c r="BXB72"/>
      <c r="BXC72"/>
      <c r="BXD72"/>
      <c r="BXE72"/>
      <c r="BXF72"/>
      <c r="BXG72"/>
      <c r="BXH72"/>
      <c r="BXI72"/>
      <c r="BXJ72"/>
      <c r="BXK72"/>
      <c r="BXL72"/>
      <c r="BXM72"/>
      <c r="BXN72"/>
      <c r="BXO72"/>
      <c r="BXP72"/>
      <c r="BXQ72"/>
      <c r="BXR72"/>
      <c r="BXS72"/>
      <c r="BXT72"/>
      <c r="BXU72"/>
      <c r="BXV72"/>
      <c r="BXW72"/>
      <c r="BXX72"/>
      <c r="BXY72"/>
      <c r="BXZ72"/>
      <c r="BYA72"/>
      <c r="BYB72"/>
      <c r="BYC72"/>
      <c r="BYD72"/>
      <c r="BYE72"/>
      <c r="BYF72"/>
      <c r="BYG72"/>
      <c r="BYH72"/>
      <c r="BYI72"/>
      <c r="BYJ72"/>
      <c r="BYK72"/>
      <c r="BYL72"/>
      <c r="BYM72"/>
      <c r="BYN72"/>
      <c r="BYO72"/>
      <c r="BYP72"/>
      <c r="BYQ72"/>
      <c r="BYR72"/>
      <c r="BYS72"/>
      <c r="BYT72"/>
      <c r="BYU72"/>
      <c r="BYV72"/>
      <c r="BYW72"/>
      <c r="BYX72"/>
      <c r="BYY72"/>
      <c r="BYZ72"/>
      <c r="BZA72"/>
      <c r="BZB72"/>
      <c r="BZC72"/>
      <c r="BZD72"/>
      <c r="BZE72"/>
      <c r="BZF72"/>
      <c r="BZG72"/>
      <c r="BZH72"/>
      <c r="BZI72"/>
      <c r="BZJ72"/>
      <c r="BZK72"/>
      <c r="BZL72"/>
      <c r="BZM72"/>
      <c r="BZN72"/>
      <c r="BZO72"/>
      <c r="BZP72"/>
      <c r="BZQ72"/>
      <c r="BZR72"/>
      <c r="BZS72"/>
      <c r="BZT72"/>
      <c r="BZU72"/>
      <c r="BZV72"/>
      <c r="BZW72"/>
      <c r="BZX72"/>
      <c r="BZY72"/>
      <c r="BZZ72"/>
      <c r="CAA72"/>
      <c r="CAB72"/>
      <c r="CAC72"/>
      <c r="CAD72"/>
      <c r="CAE72"/>
      <c r="CAF72"/>
      <c r="CAG72"/>
      <c r="CAH72"/>
      <c r="CAI72"/>
      <c r="CAJ72"/>
      <c r="CAK72"/>
      <c r="CAL72"/>
      <c r="CAM72"/>
      <c r="CAN72"/>
      <c r="CAO72"/>
      <c r="CAP72"/>
      <c r="CAQ72"/>
      <c r="CAR72"/>
      <c r="CAS72"/>
      <c r="CAT72"/>
      <c r="CAU72"/>
      <c r="CAV72"/>
      <c r="CAW72"/>
      <c r="CAX72"/>
      <c r="CAY72"/>
      <c r="CAZ72"/>
      <c r="CBA72"/>
      <c r="CBB72"/>
      <c r="CBC72"/>
      <c r="CBD72"/>
      <c r="CBE72"/>
      <c r="CBF72"/>
      <c r="CBG72"/>
      <c r="CBH72"/>
      <c r="CBI72"/>
      <c r="CBJ72"/>
      <c r="CBK72"/>
      <c r="CBL72"/>
      <c r="CBM72"/>
      <c r="CBN72"/>
      <c r="CBO72"/>
      <c r="CBP72"/>
      <c r="CBQ72"/>
      <c r="CBR72"/>
      <c r="CBS72"/>
      <c r="CBT72"/>
      <c r="CBU72"/>
      <c r="CBV72"/>
      <c r="CBW72"/>
      <c r="CBX72"/>
      <c r="CBY72"/>
      <c r="CBZ72"/>
      <c r="CCA72"/>
      <c r="CCB72"/>
      <c r="CCC72"/>
      <c r="CCD72"/>
      <c r="CCE72"/>
      <c r="CCF72"/>
      <c r="CCG72"/>
      <c r="CCH72"/>
      <c r="CCI72"/>
      <c r="CCJ72"/>
      <c r="CCK72"/>
      <c r="CCL72"/>
      <c r="CCM72"/>
      <c r="CCN72"/>
      <c r="CCO72"/>
      <c r="CCP72"/>
      <c r="CCQ72"/>
      <c r="CCR72"/>
      <c r="CCS72"/>
      <c r="CCT72"/>
      <c r="CCU72"/>
      <c r="CCV72"/>
      <c r="CCW72"/>
      <c r="CCX72"/>
      <c r="CCY72"/>
      <c r="CCZ72"/>
      <c r="CDA72"/>
      <c r="CDB72"/>
      <c r="CDC72"/>
      <c r="CDD72"/>
      <c r="CDE72"/>
      <c r="CDF72"/>
      <c r="CDG72"/>
      <c r="CDH72"/>
      <c r="CDI72"/>
      <c r="CDJ72"/>
      <c r="CDK72"/>
      <c r="CDL72"/>
      <c r="CDM72"/>
      <c r="CDN72"/>
      <c r="CDO72"/>
      <c r="CDP72"/>
      <c r="CDQ72"/>
      <c r="CDR72"/>
      <c r="CDS72"/>
      <c r="CDT72"/>
      <c r="CDU72"/>
      <c r="CDV72"/>
      <c r="CDW72"/>
      <c r="CDX72"/>
      <c r="CDY72"/>
      <c r="CDZ72"/>
      <c r="CEA72"/>
      <c r="CEB72"/>
      <c r="CEC72"/>
      <c r="CED72"/>
      <c r="CEE72"/>
      <c r="CEF72"/>
      <c r="CEG72"/>
      <c r="CEH72"/>
      <c r="CEI72"/>
      <c r="CEJ72"/>
      <c r="CEK72"/>
      <c r="CEL72"/>
      <c r="CEM72"/>
      <c r="CEN72"/>
      <c r="CEO72"/>
      <c r="CEP72"/>
      <c r="CEQ72"/>
      <c r="CER72"/>
      <c r="CES72"/>
      <c r="CET72"/>
      <c r="CEU72"/>
      <c r="CEV72"/>
      <c r="CEW72"/>
      <c r="CEX72"/>
      <c r="CEY72"/>
      <c r="CEZ72"/>
      <c r="CFA72"/>
      <c r="CFB72"/>
      <c r="CFC72"/>
      <c r="CFD72"/>
      <c r="CFE72"/>
      <c r="CFF72"/>
      <c r="CFG72"/>
      <c r="CFH72"/>
      <c r="CFI72"/>
      <c r="CFJ72"/>
      <c r="CFK72"/>
      <c r="CFL72"/>
      <c r="CFM72"/>
      <c r="CFN72"/>
      <c r="CFO72"/>
      <c r="CFP72"/>
      <c r="CFQ72"/>
      <c r="CFR72"/>
      <c r="CFS72"/>
      <c r="CFT72"/>
      <c r="CFU72"/>
      <c r="CFV72"/>
      <c r="CFW72"/>
      <c r="CFX72"/>
      <c r="CFY72"/>
      <c r="CFZ72"/>
      <c r="CGA72"/>
      <c r="CGB72"/>
      <c r="CGC72"/>
      <c r="CGD72"/>
      <c r="CGE72"/>
      <c r="CGF72"/>
      <c r="CGG72"/>
      <c r="CGH72"/>
      <c r="CGI72"/>
      <c r="CGJ72"/>
      <c r="CGK72"/>
      <c r="CGL72"/>
      <c r="CGM72"/>
      <c r="CGN72"/>
      <c r="CGO72"/>
      <c r="CGP72"/>
      <c r="CGQ72"/>
      <c r="CGR72"/>
      <c r="CGS72"/>
      <c r="CGT72"/>
      <c r="CGU72"/>
      <c r="CGV72"/>
      <c r="CGW72"/>
      <c r="CGX72"/>
      <c r="CGY72"/>
      <c r="CGZ72"/>
      <c r="CHA72"/>
      <c r="CHB72"/>
      <c r="CHC72"/>
      <c r="CHD72"/>
      <c r="CHE72"/>
      <c r="CHF72"/>
      <c r="CHG72"/>
      <c r="CHH72"/>
      <c r="CHI72"/>
      <c r="CHJ72"/>
      <c r="CHK72"/>
      <c r="CHL72"/>
      <c r="CHM72"/>
      <c r="CHN72"/>
      <c r="CHO72"/>
      <c r="CHP72"/>
      <c r="CHQ72"/>
      <c r="CHR72"/>
      <c r="CHS72"/>
      <c r="CHT72"/>
      <c r="CHU72"/>
      <c r="CHV72"/>
      <c r="CHW72"/>
      <c r="CHX72"/>
      <c r="CHY72"/>
      <c r="CHZ72"/>
      <c r="CIA72"/>
      <c r="CIB72"/>
      <c r="CIC72"/>
      <c r="CID72"/>
      <c r="CIE72"/>
      <c r="CIF72"/>
      <c r="CIG72"/>
      <c r="CIH72"/>
      <c r="CII72"/>
      <c r="CIJ72"/>
      <c r="CIK72"/>
      <c r="CIL72"/>
      <c r="CIM72"/>
      <c r="CIN72"/>
      <c r="CIO72"/>
      <c r="CIP72"/>
      <c r="CIQ72"/>
      <c r="CIR72"/>
      <c r="CIS72"/>
      <c r="CIT72"/>
      <c r="CIU72"/>
      <c r="CIV72"/>
      <c r="CIW72"/>
      <c r="CIX72"/>
      <c r="CIY72"/>
      <c r="CIZ72"/>
      <c r="CJA72"/>
      <c r="CJB72"/>
      <c r="CJC72"/>
      <c r="CJD72"/>
      <c r="CJE72"/>
      <c r="CJF72"/>
      <c r="CJG72"/>
      <c r="CJH72"/>
      <c r="CJI72"/>
      <c r="CJJ72"/>
      <c r="CJK72"/>
      <c r="CJL72"/>
      <c r="CJM72"/>
      <c r="CJN72"/>
      <c r="CJO72"/>
      <c r="CJP72"/>
      <c r="CJQ72"/>
      <c r="CJR72"/>
      <c r="CJS72"/>
      <c r="CJT72"/>
      <c r="CJU72"/>
      <c r="CJV72"/>
      <c r="CJW72"/>
      <c r="CJX72"/>
      <c r="CJY72"/>
      <c r="CJZ72"/>
      <c r="CKA72"/>
      <c r="CKB72"/>
      <c r="CKC72"/>
      <c r="CKD72"/>
      <c r="CKE72"/>
      <c r="CKF72"/>
      <c r="CKG72"/>
      <c r="CKH72"/>
      <c r="CKI72"/>
      <c r="CKJ72"/>
      <c r="CKK72"/>
      <c r="CKL72"/>
      <c r="CKM72"/>
      <c r="CKN72"/>
      <c r="CKO72"/>
      <c r="CKP72"/>
      <c r="CKQ72"/>
      <c r="CKR72"/>
      <c r="CKS72"/>
      <c r="CKT72"/>
      <c r="CKU72"/>
      <c r="CKV72"/>
      <c r="CKW72"/>
      <c r="CKX72"/>
      <c r="CKY72"/>
      <c r="CKZ72"/>
      <c r="CLA72"/>
      <c r="CLB72"/>
      <c r="CLC72"/>
      <c r="CLD72"/>
      <c r="CLE72"/>
      <c r="CLF72"/>
      <c r="CLG72"/>
      <c r="CLH72"/>
      <c r="CLI72"/>
      <c r="CLJ72"/>
      <c r="CLK72"/>
      <c r="CLL72"/>
      <c r="CLM72"/>
      <c r="CLN72"/>
      <c r="CLO72"/>
      <c r="CLP72"/>
      <c r="CLQ72"/>
      <c r="CLR72"/>
      <c r="CLS72"/>
      <c r="CLT72"/>
      <c r="CLU72"/>
      <c r="CLV72"/>
      <c r="CLW72"/>
      <c r="CLX72"/>
      <c r="CLY72"/>
      <c r="CLZ72"/>
      <c r="CMA72"/>
      <c r="CMB72"/>
      <c r="CMC72"/>
      <c r="CMD72"/>
      <c r="CME72"/>
      <c r="CMF72"/>
      <c r="CMG72"/>
      <c r="CMH72"/>
      <c r="CMI72"/>
      <c r="CMJ72"/>
      <c r="CMK72"/>
      <c r="CML72"/>
      <c r="CMM72"/>
      <c r="CMN72"/>
      <c r="CMO72"/>
      <c r="CMP72"/>
      <c r="CMQ72"/>
      <c r="CMR72"/>
      <c r="CMS72"/>
      <c r="CMT72"/>
      <c r="CMU72"/>
      <c r="CMV72"/>
      <c r="CMW72"/>
      <c r="CMX72"/>
      <c r="CMY72"/>
      <c r="CMZ72"/>
      <c r="CNA72"/>
      <c r="CNB72"/>
      <c r="CNC72"/>
      <c r="CND72"/>
      <c r="CNE72"/>
      <c r="CNF72"/>
      <c r="CNG72"/>
      <c r="CNH72"/>
      <c r="CNI72"/>
      <c r="CNJ72"/>
      <c r="CNK72"/>
      <c r="CNL72"/>
      <c r="CNM72"/>
      <c r="CNN72"/>
      <c r="CNO72"/>
      <c r="CNP72"/>
      <c r="CNQ72"/>
      <c r="CNR72"/>
      <c r="CNS72"/>
      <c r="CNT72"/>
      <c r="CNU72"/>
      <c r="CNV72"/>
      <c r="CNW72"/>
      <c r="CNX72"/>
      <c r="CNY72"/>
      <c r="CNZ72"/>
      <c r="COA72"/>
      <c r="COB72"/>
      <c r="COC72"/>
      <c r="COD72"/>
      <c r="COE72"/>
      <c r="COF72"/>
      <c r="COG72"/>
      <c r="COH72"/>
      <c r="COI72"/>
      <c r="COJ72"/>
      <c r="COK72"/>
      <c r="COL72"/>
      <c r="COM72"/>
      <c r="CON72"/>
      <c r="COO72"/>
      <c r="COP72"/>
      <c r="COQ72"/>
      <c r="COR72"/>
      <c r="COS72"/>
      <c r="COT72"/>
      <c r="COU72"/>
      <c r="COV72"/>
      <c r="COW72"/>
      <c r="COX72"/>
      <c r="COY72"/>
      <c r="COZ72"/>
      <c r="CPA72"/>
      <c r="CPB72"/>
      <c r="CPC72"/>
      <c r="CPD72"/>
      <c r="CPE72"/>
      <c r="CPF72"/>
      <c r="CPG72"/>
      <c r="CPH72"/>
      <c r="CPI72"/>
      <c r="CPJ72"/>
      <c r="CPK72"/>
      <c r="CPL72"/>
      <c r="CPM72"/>
      <c r="CPN72"/>
      <c r="CPO72"/>
      <c r="CPP72"/>
      <c r="CPQ72"/>
      <c r="CPR72"/>
      <c r="CPS72"/>
      <c r="CPT72"/>
      <c r="CPU72"/>
      <c r="CPV72"/>
      <c r="CPW72"/>
      <c r="CPX72"/>
      <c r="CPY72"/>
      <c r="CPZ72"/>
      <c r="CQA72"/>
      <c r="CQB72"/>
      <c r="CQC72"/>
      <c r="CQD72"/>
      <c r="CQE72"/>
      <c r="CQF72"/>
      <c r="CQG72"/>
      <c r="CQH72"/>
      <c r="CQI72"/>
      <c r="CQJ72"/>
      <c r="CQK72"/>
      <c r="CQL72"/>
      <c r="CQM72"/>
      <c r="CQN72"/>
      <c r="CQO72"/>
      <c r="CQP72"/>
      <c r="CQQ72"/>
      <c r="CQR72"/>
      <c r="CQS72"/>
      <c r="CQT72"/>
      <c r="CQU72"/>
      <c r="CQV72"/>
      <c r="CQW72"/>
      <c r="CQX72"/>
      <c r="CQY72"/>
      <c r="CQZ72"/>
      <c r="CRA72"/>
      <c r="CRB72"/>
      <c r="CRC72"/>
      <c r="CRD72"/>
      <c r="CRE72"/>
      <c r="CRF72"/>
      <c r="CRG72"/>
      <c r="CRH72"/>
      <c r="CRI72"/>
      <c r="CRJ72"/>
      <c r="CRK72"/>
      <c r="CRL72"/>
      <c r="CRM72"/>
      <c r="CRN72"/>
      <c r="CRO72"/>
      <c r="CRP72"/>
      <c r="CRQ72"/>
      <c r="CRR72"/>
      <c r="CRS72"/>
      <c r="CRT72"/>
      <c r="CRU72"/>
      <c r="CRV72"/>
      <c r="CRW72"/>
      <c r="CRX72"/>
      <c r="CRY72"/>
      <c r="CRZ72"/>
      <c r="CSA72"/>
      <c r="CSB72"/>
      <c r="CSC72"/>
      <c r="CSD72"/>
      <c r="CSE72"/>
      <c r="CSF72"/>
      <c r="CSG72"/>
      <c r="CSH72"/>
      <c r="CSI72"/>
      <c r="CSJ72"/>
      <c r="CSK72"/>
      <c r="CSL72"/>
      <c r="CSM72"/>
      <c r="CSN72"/>
      <c r="CSO72"/>
      <c r="CSP72"/>
      <c r="CSQ72"/>
      <c r="CSR72"/>
      <c r="CSS72"/>
      <c r="CST72"/>
      <c r="CSU72"/>
      <c r="CSV72"/>
      <c r="CSW72"/>
      <c r="CSX72"/>
      <c r="CSY72"/>
      <c r="CSZ72"/>
      <c r="CTA72"/>
      <c r="CTB72"/>
      <c r="CTC72"/>
      <c r="CTD72"/>
      <c r="CTE72"/>
      <c r="CTF72"/>
      <c r="CTG72"/>
      <c r="CTH72"/>
      <c r="CTI72"/>
      <c r="CTJ72"/>
      <c r="CTK72"/>
      <c r="CTL72"/>
      <c r="CTM72"/>
      <c r="CTN72"/>
      <c r="CTO72"/>
      <c r="CTP72"/>
      <c r="CTQ72"/>
      <c r="CTR72"/>
      <c r="CTS72"/>
      <c r="CTT72"/>
      <c r="CTU72"/>
      <c r="CTV72"/>
      <c r="CTW72"/>
      <c r="CTX72"/>
      <c r="CTY72"/>
      <c r="CTZ72"/>
      <c r="CUA72"/>
      <c r="CUB72"/>
      <c r="CUC72"/>
      <c r="CUD72"/>
      <c r="CUE72"/>
      <c r="CUF72"/>
      <c r="CUG72"/>
      <c r="CUH72"/>
      <c r="CUI72"/>
      <c r="CUJ72"/>
      <c r="CUK72"/>
      <c r="CUL72"/>
      <c r="CUM72"/>
      <c r="CUN72"/>
      <c r="CUO72"/>
      <c r="CUP72"/>
      <c r="CUQ72"/>
      <c r="CUR72"/>
      <c r="CUS72"/>
      <c r="CUT72"/>
      <c r="CUU72"/>
      <c r="CUV72"/>
      <c r="CUW72"/>
      <c r="CUX72"/>
      <c r="CUY72"/>
      <c r="CUZ72"/>
      <c r="CVA72"/>
      <c r="CVB72"/>
      <c r="CVC72"/>
      <c r="CVD72"/>
      <c r="CVE72"/>
      <c r="CVF72"/>
      <c r="CVG72"/>
      <c r="CVH72"/>
      <c r="CVI72"/>
      <c r="CVJ72"/>
      <c r="CVK72"/>
      <c r="CVL72"/>
      <c r="CVM72"/>
      <c r="CVN72"/>
      <c r="CVO72"/>
      <c r="CVP72"/>
      <c r="CVQ72"/>
      <c r="CVR72"/>
      <c r="CVS72"/>
      <c r="CVT72"/>
      <c r="CVU72"/>
      <c r="CVV72"/>
      <c r="CVW72"/>
      <c r="CVX72"/>
      <c r="CVY72"/>
      <c r="CVZ72"/>
      <c r="CWA72"/>
      <c r="CWB72"/>
      <c r="CWC72"/>
      <c r="CWD72"/>
      <c r="CWE72"/>
      <c r="CWF72"/>
      <c r="CWG72"/>
      <c r="CWH72"/>
      <c r="CWI72"/>
      <c r="CWJ72"/>
      <c r="CWK72"/>
      <c r="CWL72"/>
      <c r="CWM72"/>
      <c r="CWN72"/>
      <c r="CWO72"/>
      <c r="CWP72"/>
      <c r="CWQ72"/>
      <c r="CWR72"/>
      <c r="CWS72"/>
      <c r="CWT72"/>
      <c r="CWU72"/>
      <c r="CWV72"/>
      <c r="CWW72"/>
      <c r="CWX72"/>
      <c r="CWY72"/>
      <c r="CWZ72"/>
      <c r="CXA72"/>
      <c r="CXB72"/>
      <c r="CXC72"/>
      <c r="CXD72"/>
      <c r="CXE72"/>
      <c r="CXF72"/>
      <c r="CXG72"/>
      <c r="CXH72"/>
      <c r="CXI72"/>
      <c r="CXJ72"/>
      <c r="CXK72"/>
      <c r="CXL72"/>
      <c r="CXM72"/>
      <c r="CXN72"/>
      <c r="CXO72"/>
      <c r="CXP72"/>
      <c r="CXQ72"/>
      <c r="CXR72"/>
      <c r="CXS72"/>
      <c r="CXT72"/>
      <c r="CXU72"/>
      <c r="CXV72"/>
      <c r="CXW72"/>
      <c r="CXX72"/>
      <c r="CXY72"/>
      <c r="CXZ72"/>
      <c r="CYA72"/>
      <c r="CYB72"/>
      <c r="CYC72"/>
      <c r="CYD72"/>
      <c r="CYE72"/>
      <c r="CYF72"/>
      <c r="CYG72"/>
      <c r="CYH72"/>
      <c r="CYI72"/>
      <c r="CYJ72"/>
      <c r="CYK72"/>
      <c r="CYL72"/>
      <c r="CYM72"/>
      <c r="CYN72"/>
      <c r="CYO72"/>
      <c r="CYP72"/>
      <c r="CYQ72"/>
      <c r="CYR72"/>
      <c r="CYS72"/>
      <c r="CYT72"/>
      <c r="CYU72"/>
      <c r="CYV72"/>
      <c r="CYW72"/>
      <c r="CYX72"/>
      <c r="CYY72"/>
      <c r="CYZ72"/>
      <c r="CZA72"/>
      <c r="CZB72"/>
      <c r="CZC72"/>
      <c r="CZD72"/>
      <c r="CZE72"/>
      <c r="CZF72"/>
      <c r="CZG72"/>
      <c r="CZH72"/>
      <c r="CZI72"/>
      <c r="CZJ72"/>
      <c r="CZK72"/>
      <c r="CZL72"/>
      <c r="CZM72"/>
      <c r="CZN72"/>
      <c r="CZO72"/>
      <c r="CZP72"/>
      <c r="CZQ72"/>
      <c r="CZR72"/>
      <c r="CZS72"/>
      <c r="CZT72"/>
      <c r="CZU72"/>
      <c r="CZV72"/>
      <c r="CZW72"/>
      <c r="CZX72"/>
      <c r="CZY72"/>
      <c r="CZZ72"/>
      <c r="DAA72"/>
      <c r="DAB72"/>
      <c r="DAC72"/>
      <c r="DAD72"/>
      <c r="DAE72"/>
      <c r="DAF72"/>
      <c r="DAG72"/>
      <c r="DAH72"/>
      <c r="DAI72"/>
      <c r="DAJ72"/>
      <c r="DAK72"/>
      <c r="DAL72"/>
      <c r="DAM72"/>
      <c r="DAN72"/>
      <c r="DAO72"/>
      <c r="DAP72"/>
      <c r="DAQ72"/>
      <c r="DAR72"/>
      <c r="DAS72"/>
      <c r="DAT72"/>
      <c r="DAU72"/>
      <c r="DAV72"/>
      <c r="DAW72"/>
      <c r="DAX72"/>
      <c r="DAY72"/>
      <c r="DAZ72"/>
      <c r="DBA72"/>
      <c r="DBB72"/>
      <c r="DBC72"/>
      <c r="DBD72"/>
      <c r="DBE72"/>
      <c r="DBF72"/>
      <c r="DBG72"/>
      <c r="DBH72"/>
      <c r="DBI72"/>
      <c r="DBJ72"/>
      <c r="DBK72"/>
      <c r="DBL72"/>
      <c r="DBM72"/>
      <c r="DBN72"/>
      <c r="DBO72"/>
      <c r="DBP72"/>
      <c r="DBQ72"/>
      <c r="DBR72"/>
      <c r="DBS72"/>
      <c r="DBT72"/>
      <c r="DBU72"/>
      <c r="DBV72"/>
      <c r="DBW72"/>
      <c r="DBX72"/>
      <c r="DBY72"/>
      <c r="DBZ72"/>
      <c r="DCA72"/>
      <c r="DCB72"/>
      <c r="DCC72"/>
      <c r="DCD72"/>
      <c r="DCE72"/>
      <c r="DCF72"/>
      <c r="DCG72"/>
      <c r="DCH72"/>
      <c r="DCI72"/>
      <c r="DCJ72"/>
      <c r="DCK72"/>
      <c r="DCL72"/>
      <c r="DCM72"/>
      <c r="DCN72"/>
      <c r="DCO72"/>
      <c r="DCP72"/>
      <c r="DCQ72"/>
      <c r="DCR72"/>
      <c r="DCS72"/>
      <c r="DCT72"/>
      <c r="DCU72"/>
      <c r="DCV72"/>
      <c r="DCW72"/>
      <c r="DCX72"/>
      <c r="DCY72"/>
      <c r="DCZ72"/>
      <c r="DDA72"/>
      <c r="DDB72"/>
      <c r="DDC72"/>
      <c r="DDD72"/>
      <c r="DDE72"/>
      <c r="DDF72"/>
      <c r="DDG72"/>
      <c r="DDH72"/>
      <c r="DDI72"/>
      <c r="DDJ72"/>
      <c r="DDK72"/>
      <c r="DDL72"/>
      <c r="DDM72"/>
      <c r="DDN72"/>
      <c r="DDO72"/>
      <c r="DDP72"/>
      <c r="DDQ72"/>
      <c r="DDR72"/>
      <c r="DDS72"/>
      <c r="DDT72"/>
      <c r="DDU72"/>
      <c r="DDV72"/>
      <c r="DDW72"/>
      <c r="DDX72"/>
      <c r="DDY72"/>
      <c r="DDZ72"/>
      <c r="DEA72"/>
      <c r="DEB72"/>
      <c r="DEC72"/>
      <c r="DED72"/>
      <c r="DEE72"/>
      <c r="DEF72"/>
      <c r="DEG72"/>
      <c r="DEH72"/>
      <c r="DEI72"/>
      <c r="DEJ72"/>
      <c r="DEK72"/>
      <c r="DEL72"/>
      <c r="DEM72"/>
      <c r="DEN72"/>
      <c r="DEO72"/>
      <c r="DEP72"/>
      <c r="DEQ72"/>
      <c r="DER72"/>
      <c r="DES72"/>
      <c r="DET72"/>
      <c r="DEU72"/>
      <c r="DEV72"/>
      <c r="DEW72"/>
      <c r="DEX72"/>
      <c r="DEY72"/>
      <c r="DEZ72"/>
      <c r="DFA72"/>
      <c r="DFB72"/>
      <c r="DFC72"/>
      <c r="DFD72"/>
      <c r="DFE72"/>
      <c r="DFF72"/>
      <c r="DFG72"/>
      <c r="DFH72"/>
      <c r="DFI72"/>
      <c r="DFJ72"/>
      <c r="DFK72"/>
      <c r="DFL72"/>
      <c r="DFM72"/>
      <c r="DFN72"/>
      <c r="DFO72"/>
      <c r="DFP72"/>
      <c r="DFQ72"/>
      <c r="DFR72"/>
      <c r="DFS72"/>
      <c r="DFT72"/>
      <c r="DFU72"/>
      <c r="DFV72"/>
      <c r="DFW72"/>
      <c r="DFX72"/>
      <c r="DFY72"/>
      <c r="DFZ72"/>
      <c r="DGA72"/>
      <c r="DGB72"/>
      <c r="DGC72"/>
      <c r="DGD72"/>
      <c r="DGE72"/>
      <c r="DGF72"/>
      <c r="DGG72"/>
      <c r="DGH72"/>
      <c r="DGI72"/>
      <c r="DGJ72"/>
      <c r="DGK72"/>
      <c r="DGL72"/>
      <c r="DGM72"/>
      <c r="DGN72"/>
      <c r="DGO72"/>
      <c r="DGP72"/>
      <c r="DGQ72"/>
      <c r="DGR72"/>
      <c r="DGS72"/>
      <c r="DGT72"/>
      <c r="DGU72"/>
      <c r="DGV72"/>
      <c r="DGW72"/>
      <c r="DGX72"/>
      <c r="DGY72"/>
      <c r="DGZ72"/>
      <c r="DHA72"/>
      <c r="DHB72"/>
      <c r="DHC72"/>
      <c r="DHD72"/>
      <c r="DHE72"/>
      <c r="DHF72"/>
      <c r="DHG72"/>
      <c r="DHH72"/>
      <c r="DHI72"/>
      <c r="DHJ72"/>
      <c r="DHK72"/>
      <c r="DHL72"/>
      <c r="DHM72"/>
      <c r="DHN72"/>
      <c r="DHO72"/>
      <c r="DHP72"/>
      <c r="DHQ72"/>
      <c r="DHR72"/>
      <c r="DHS72"/>
      <c r="DHT72"/>
      <c r="DHU72"/>
      <c r="DHV72"/>
      <c r="DHW72"/>
      <c r="DHX72"/>
      <c r="DHY72"/>
      <c r="DHZ72"/>
      <c r="DIA72"/>
      <c r="DIB72"/>
      <c r="DIC72"/>
      <c r="DID72"/>
      <c r="DIE72"/>
      <c r="DIF72"/>
      <c r="DIG72"/>
      <c r="DIH72"/>
      <c r="DII72"/>
      <c r="DIJ72"/>
      <c r="DIK72"/>
      <c r="DIL72"/>
      <c r="DIM72"/>
      <c r="DIN72"/>
      <c r="DIO72"/>
      <c r="DIP72"/>
      <c r="DIQ72"/>
      <c r="DIR72"/>
      <c r="DIS72"/>
      <c r="DIT72"/>
      <c r="DIU72"/>
      <c r="DIV72"/>
      <c r="DIW72"/>
      <c r="DIX72"/>
      <c r="DIY72"/>
      <c r="DIZ72"/>
      <c r="DJA72"/>
      <c r="DJB72"/>
      <c r="DJC72"/>
      <c r="DJD72"/>
      <c r="DJE72"/>
      <c r="DJF72"/>
      <c r="DJG72"/>
      <c r="DJH72"/>
      <c r="DJI72"/>
      <c r="DJJ72"/>
      <c r="DJK72"/>
      <c r="DJL72"/>
      <c r="DJM72"/>
      <c r="DJN72"/>
      <c r="DJO72"/>
      <c r="DJP72"/>
      <c r="DJQ72"/>
      <c r="DJR72"/>
      <c r="DJS72"/>
      <c r="DJT72"/>
      <c r="DJU72"/>
      <c r="DJV72"/>
      <c r="DJW72"/>
      <c r="DJX72"/>
      <c r="DJY72"/>
      <c r="DJZ72"/>
      <c r="DKA72"/>
      <c r="DKB72"/>
      <c r="DKC72"/>
      <c r="DKD72"/>
      <c r="DKE72"/>
      <c r="DKF72"/>
      <c r="DKG72"/>
      <c r="DKH72"/>
      <c r="DKI72"/>
      <c r="DKJ72"/>
      <c r="DKK72"/>
      <c r="DKL72"/>
      <c r="DKM72"/>
      <c r="DKN72"/>
      <c r="DKO72"/>
      <c r="DKP72"/>
      <c r="DKQ72"/>
      <c r="DKR72"/>
      <c r="DKS72"/>
      <c r="DKT72"/>
      <c r="DKU72"/>
      <c r="DKV72"/>
      <c r="DKW72"/>
      <c r="DKX72"/>
      <c r="DKY72"/>
      <c r="DKZ72"/>
      <c r="DLA72"/>
      <c r="DLB72"/>
      <c r="DLC72"/>
      <c r="DLD72"/>
      <c r="DLE72"/>
      <c r="DLF72"/>
      <c r="DLG72"/>
      <c r="DLH72"/>
      <c r="DLI72"/>
      <c r="DLJ72"/>
      <c r="DLK72"/>
      <c r="DLL72"/>
      <c r="DLM72"/>
      <c r="DLN72"/>
      <c r="DLO72"/>
      <c r="DLP72"/>
      <c r="DLQ72"/>
      <c r="DLR72"/>
      <c r="DLS72"/>
      <c r="DLT72"/>
      <c r="DLU72"/>
      <c r="DLV72"/>
      <c r="DLW72"/>
      <c r="DLX72"/>
      <c r="DLY72"/>
      <c r="DLZ72"/>
      <c r="DMA72"/>
      <c r="DMB72"/>
      <c r="DMC72"/>
      <c r="DMD72"/>
      <c r="DME72"/>
      <c r="DMF72"/>
      <c r="DMG72"/>
      <c r="DMH72"/>
      <c r="DMI72"/>
      <c r="DMJ72"/>
      <c r="DMK72"/>
      <c r="DML72"/>
      <c r="DMM72"/>
      <c r="DMN72"/>
      <c r="DMO72"/>
      <c r="DMP72"/>
      <c r="DMQ72"/>
      <c r="DMR72"/>
      <c r="DMS72"/>
      <c r="DMT72"/>
      <c r="DMU72"/>
      <c r="DMV72"/>
      <c r="DMW72"/>
      <c r="DMX72"/>
      <c r="DMY72"/>
      <c r="DMZ72"/>
      <c r="DNA72"/>
      <c r="DNB72"/>
      <c r="DNC72"/>
      <c r="DND72"/>
      <c r="DNE72"/>
      <c r="DNF72"/>
      <c r="DNG72"/>
      <c r="DNH72"/>
      <c r="DNI72"/>
      <c r="DNJ72"/>
      <c r="DNK72"/>
      <c r="DNL72"/>
      <c r="DNM72"/>
      <c r="DNN72"/>
      <c r="DNO72"/>
      <c r="DNP72"/>
      <c r="DNQ72"/>
      <c r="DNR72"/>
      <c r="DNS72"/>
      <c r="DNT72"/>
      <c r="DNU72"/>
      <c r="DNV72"/>
      <c r="DNW72"/>
      <c r="DNX72"/>
      <c r="DNY72"/>
      <c r="DNZ72"/>
      <c r="DOA72"/>
      <c r="DOB72"/>
      <c r="DOC72"/>
      <c r="DOD72"/>
      <c r="DOE72"/>
      <c r="DOF72"/>
      <c r="DOG72"/>
      <c r="DOH72"/>
      <c r="DOI72"/>
      <c r="DOJ72"/>
      <c r="DOK72"/>
      <c r="DOL72"/>
      <c r="DOM72"/>
      <c r="DON72"/>
      <c r="DOO72"/>
      <c r="DOP72"/>
      <c r="DOQ72"/>
      <c r="DOR72"/>
      <c r="DOS72"/>
      <c r="DOT72"/>
      <c r="DOU72"/>
      <c r="DOV72"/>
      <c r="DOW72"/>
      <c r="DOX72"/>
      <c r="DOY72"/>
      <c r="DOZ72"/>
      <c r="DPA72"/>
      <c r="DPB72"/>
      <c r="DPC72"/>
      <c r="DPD72"/>
      <c r="DPE72"/>
      <c r="DPF72"/>
      <c r="DPG72"/>
      <c r="DPH72"/>
      <c r="DPI72"/>
      <c r="DPJ72"/>
      <c r="DPK72"/>
      <c r="DPL72"/>
      <c r="DPM72"/>
      <c r="DPN72"/>
      <c r="DPO72"/>
      <c r="DPP72"/>
      <c r="DPQ72"/>
      <c r="DPR72"/>
      <c r="DPS72"/>
      <c r="DPT72"/>
      <c r="DPU72"/>
      <c r="DPV72"/>
      <c r="DPW72"/>
      <c r="DPX72"/>
      <c r="DPY72"/>
      <c r="DPZ72"/>
      <c r="DQA72"/>
      <c r="DQB72"/>
      <c r="DQC72"/>
      <c r="DQD72"/>
      <c r="DQE72"/>
      <c r="DQF72"/>
      <c r="DQG72"/>
      <c r="DQH72"/>
      <c r="DQI72"/>
      <c r="DQJ72"/>
      <c r="DQK72"/>
      <c r="DQL72"/>
      <c r="DQM72"/>
      <c r="DQN72"/>
      <c r="DQO72"/>
      <c r="DQP72"/>
      <c r="DQQ72"/>
      <c r="DQR72"/>
      <c r="DQS72"/>
      <c r="DQT72"/>
      <c r="DQU72"/>
      <c r="DQV72"/>
      <c r="DQW72"/>
      <c r="DQX72"/>
      <c r="DQY72"/>
      <c r="DQZ72"/>
      <c r="DRA72"/>
      <c r="DRB72"/>
      <c r="DRC72"/>
      <c r="DRD72"/>
      <c r="DRE72"/>
      <c r="DRF72"/>
      <c r="DRG72"/>
      <c r="DRH72"/>
      <c r="DRI72"/>
      <c r="DRJ72"/>
      <c r="DRK72"/>
      <c r="DRL72"/>
      <c r="DRM72"/>
      <c r="DRN72"/>
      <c r="DRO72"/>
      <c r="DRP72"/>
      <c r="DRQ72"/>
      <c r="DRR72"/>
      <c r="DRS72"/>
      <c r="DRT72"/>
      <c r="DRU72"/>
      <c r="DRV72"/>
      <c r="DRW72"/>
      <c r="DRX72"/>
      <c r="DRY72"/>
      <c r="DRZ72"/>
      <c r="DSA72"/>
      <c r="DSB72"/>
      <c r="DSC72"/>
      <c r="DSD72"/>
      <c r="DSE72"/>
      <c r="DSF72"/>
      <c r="DSG72"/>
      <c r="DSH72"/>
      <c r="DSI72"/>
      <c r="DSJ72"/>
      <c r="DSK72"/>
      <c r="DSL72"/>
      <c r="DSM72"/>
      <c r="DSN72"/>
      <c r="DSO72"/>
      <c r="DSP72"/>
      <c r="DSQ72"/>
      <c r="DSR72"/>
      <c r="DSS72"/>
      <c r="DST72"/>
      <c r="DSU72"/>
      <c r="DSV72"/>
      <c r="DSW72"/>
      <c r="DSX72"/>
      <c r="DSY72"/>
      <c r="DSZ72"/>
      <c r="DTA72"/>
      <c r="DTB72"/>
      <c r="DTC72"/>
      <c r="DTD72"/>
      <c r="DTE72"/>
      <c r="DTF72"/>
      <c r="DTG72"/>
      <c r="DTH72"/>
      <c r="DTI72"/>
      <c r="DTJ72"/>
      <c r="DTK72"/>
      <c r="DTL72"/>
      <c r="DTM72"/>
      <c r="DTN72"/>
      <c r="DTO72"/>
      <c r="DTP72"/>
      <c r="DTQ72"/>
      <c r="DTR72"/>
      <c r="DTS72"/>
      <c r="DTT72"/>
      <c r="DTU72"/>
      <c r="DTV72"/>
      <c r="DTW72"/>
      <c r="DTX72"/>
      <c r="DTY72"/>
      <c r="DTZ72"/>
      <c r="DUA72"/>
      <c r="DUB72"/>
      <c r="DUC72"/>
      <c r="DUD72"/>
      <c r="DUE72"/>
      <c r="DUF72"/>
      <c r="DUG72"/>
      <c r="DUH72"/>
      <c r="DUI72"/>
      <c r="DUJ72"/>
      <c r="DUK72"/>
      <c r="DUL72"/>
      <c r="DUM72"/>
      <c r="DUN72"/>
      <c r="DUO72"/>
      <c r="DUP72"/>
      <c r="DUQ72"/>
      <c r="DUR72"/>
      <c r="DUS72"/>
      <c r="DUT72"/>
      <c r="DUU72"/>
      <c r="DUV72"/>
      <c r="DUW72"/>
      <c r="DUX72"/>
      <c r="DUY72"/>
      <c r="DUZ72"/>
      <c r="DVA72"/>
      <c r="DVB72"/>
      <c r="DVC72"/>
      <c r="DVD72"/>
      <c r="DVE72"/>
      <c r="DVF72"/>
      <c r="DVG72"/>
      <c r="DVH72"/>
      <c r="DVI72"/>
      <c r="DVJ72"/>
      <c r="DVK72"/>
      <c r="DVL72"/>
      <c r="DVM72"/>
      <c r="DVN72"/>
      <c r="DVO72"/>
      <c r="DVP72"/>
      <c r="DVQ72"/>
      <c r="DVR72"/>
      <c r="DVS72"/>
      <c r="DVT72"/>
      <c r="DVU72"/>
      <c r="DVV72"/>
      <c r="DVW72"/>
      <c r="DVX72"/>
      <c r="DVY72"/>
      <c r="DVZ72"/>
      <c r="DWA72"/>
      <c r="DWB72"/>
      <c r="DWC72"/>
      <c r="DWD72"/>
      <c r="DWE72"/>
      <c r="DWF72"/>
      <c r="DWG72"/>
      <c r="DWH72"/>
      <c r="DWI72"/>
      <c r="DWJ72"/>
      <c r="DWK72"/>
      <c r="DWL72"/>
      <c r="DWM72"/>
      <c r="DWN72"/>
      <c r="DWO72"/>
      <c r="DWP72"/>
      <c r="DWQ72"/>
      <c r="DWR72"/>
      <c r="DWS72"/>
      <c r="DWT72"/>
      <c r="DWU72"/>
      <c r="DWV72"/>
      <c r="DWW72"/>
      <c r="DWX72"/>
      <c r="DWY72"/>
      <c r="DWZ72"/>
      <c r="DXA72"/>
      <c r="DXB72"/>
      <c r="DXC72"/>
      <c r="DXD72"/>
      <c r="DXE72"/>
      <c r="DXF72"/>
      <c r="DXG72"/>
      <c r="DXH72"/>
      <c r="DXI72"/>
      <c r="DXJ72"/>
      <c r="DXK72"/>
      <c r="DXL72"/>
      <c r="DXM72"/>
      <c r="DXN72"/>
      <c r="DXO72"/>
      <c r="DXP72"/>
      <c r="DXQ72"/>
      <c r="DXR72"/>
      <c r="DXS72"/>
      <c r="DXT72"/>
      <c r="DXU72"/>
      <c r="DXV72"/>
      <c r="DXW72"/>
      <c r="DXX72"/>
      <c r="DXY72"/>
      <c r="DXZ72"/>
      <c r="DYA72"/>
      <c r="DYB72"/>
      <c r="DYC72"/>
      <c r="DYD72"/>
      <c r="DYE72"/>
      <c r="DYF72"/>
      <c r="DYG72"/>
      <c r="DYH72"/>
      <c r="DYI72"/>
      <c r="DYJ72"/>
      <c r="DYK72"/>
      <c r="DYL72"/>
      <c r="DYM72"/>
      <c r="DYN72"/>
      <c r="DYO72"/>
      <c r="DYP72"/>
      <c r="DYQ72"/>
      <c r="DYR72"/>
      <c r="DYS72"/>
      <c r="DYT72"/>
      <c r="DYU72"/>
      <c r="DYV72"/>
      <c r="DYW72"/>
      <c r="DYX72"/>
      <c r="DYY72"/>
      <c r="DYZ72"/>
      <c r="DZA72"/>
      <c r="DZB72"/>
      <c r="DZC72"/>
      <c r="DZD72"/>
      <c r="DZE72"/>
      <c r="DZF72"/>
      <c r="DZG72"/>
      <c r="DZH72"/>
      <c r="DZI72"/>
      <c r="DZJ72"/>
      <c r="DZK72"/>
      <c r="DZL72"/>
      <c r="DZM72"/>
      <c r="DZN72"/>
      <c r="DZO72"/>
      <c r="DZP72"/>
      <c r="DZQ72"/>
      <c r="DZR72"/>
      <c r="DZS72"/>
      <c r="DZT72"/>
      <c r="DZU72"/>
      <c r="DZV72"/>
      <c r="DZW72"/>
      <c r="DZX72"/>
      <c r="DZY72"/>
      <c r="DZZ72"/>
      <c r="EAA72"/>
      <c r="EAB72"/>
      <c r="EAC72"/>
      <c r="EAD72"/>
      <c r="EAE72"/>
      <c r="EAF72"/>
      <c r="EAG72"/>
      <c r="EAH72"/>
      <c r="EAI72"/>
      <c r="EAJ72"/>
      <c r="EAK72"/>
      <c r="EAL72"/>
      <c r="EAM72"/>
      <c r="EAN72"/>
      <c r="EAO72"/>
      <c r="EAP72"/>
      <c r="EAQ72"/>
      <c r="EAR72"/>
      <c r="EAS72"/>
      <c r="EAT72"/>
      <c r="EAU72"/>
      <c r="EAV72"/>
      <c r="EAW72"/>
      <c r="EAX72"/>
      <c r="EAY72"/>
      <c r="EAZ72"/>
      <c r="EBA72"/>
      <c r="EBB72"/>
      <c r="EBC72"/>
      <c r="EBD72"/>
      <c r="EBE72"/>
      <c r="EBF72"/>
      <c r="EBG72"/>
      <c r="EBH72"/>
      <c r="EBI72"/>
      <c r="EBJ72"/>
      <c r="EBK72"/>
      <c r="EBL72"/>
      <c r="EBM72"/>
      <c r="EBN72"/>
      <c r="EBO72"/>
      <c r="EBP72"/>
      <c r="EBQ72"/>
      <c r="EBR72"/>
      <c r="EBS72"/>
      <c r="EBT72"/>
      <c r="EBU72"/>
      <c r="EBV72"/>
      <c r="EBW72"/>
      <c r="EBX72"/>
      <c r="EBY72"/>
      <c r="EBZ72"/>
      <c r="ECA72"/>
      <c r="ECB72"/>
      <c r="ECC72"/>
      <c r="ECD72"/>
      <c r="ECE72"/>
      <c r="ECF72"/>
      <c r="ECG72"/>
      <c r="ECH72"/>
      <c r="ECI72"/>
      <c r="ECJ72"/>
      <c r="ECK72"/>
      <c r="ECL72"/>
      <c r="ECM72"/>
      <c r="ECN72"/>
      <c r="ECO72"/>
      <c r="ECP72"/>
      <c r="ECQ72"/>
      <c r="ECR72"/>
      <c r="ECS72"/>
      <c r="ECT72"/>
      <c r="ECU72"/>
      <c r="ECV72"/>
      <c r="ECW72"/>
      <c r="ECX72"/>
      <c r="ECY72"/>
      <c r="ECZ72"/>
      <c r="EDA72"/>
      <c r="EDB72"/>
      <c r="EDC72"/>
      <c r="EDD72"/>
      <c r="EDE72"/>
      <c r="EDF72"/>
      <c r="EDG72"/>
      <c r="EDH72"/>
      <c r="EDI72"/>
      <c r="EDJ72"/>
      <c r="EDK72"/>
      <c r="EDL72"/>
      <c r="EDM72"/>
      <c r="EDN72"/>
      <c r="EDO72"/>
      <c r="EDP72"/>
      <c r="EDQ72"/>
      <c r="EDR72"/>
      <c r="EDS72"/>
      <c r="EDT72"/>
      <c r="EDU72"/>
      <c r="EDV72"/>
      <c r="EDW72"/>
      <c r="EDX72"/>
      <c r="EDY72"/>
      <c r="EDZ72"/>
      <c r="EEA72"/>
      <c r="EEB72"/>
      <c r="EEC72"/>
      <c r="EED72"/>
      <c r="EEE72"/>
      <c r="EEF72"/>
      <c r="EEG72"/>
      <c r="EEH72"/>
      <c r="EEI72"/>
      <c r="EEJ72"/>
      <c r="EEK72"/>
      <c r="EEL72"/>
      <c r="EEM72"/>
      <c r="EEN72"/>
      <c r="EEO72"/>
      <c r="EEP72"/>
      <c r="EEQ72"/>
      <c r="EER72"/>
      <c r="EES72"/>
      <c r="EET72"/>
      <c r="EEU72"/>
      <c r="EEV72"/>
      <c r="EEW72"/>
      <c r="EEX72"/>
      <c r="EEY72"/>
      <c r="EEZ72"/>
      <c r="EFA72"/>
      <c r="EFB72"/>
      <c r="EFC72"/>
      <c r="EFD72"/>
      <c r="EFE72"/>
      <c r="EFF72"/>
      <c r="EFG72"/>
      <c r="EFH72"/>
      <c r="EFI72"/>
      <c r="EFJ72"/>
      <c r="EFK72"/>
      <c r="EFL72"/>
      <c r="EFM72"/>
      <c r="EFN72"/>
      <c r="EFO72"/>
      <c r="EFP72"/>
      <c r="EFQ72"/>
      <c r="EFR72"/>
      <c r="EFS72"/>
      <c r="EFT72"/>
      <c r="EFU72"/>
      <c r="EFV72"/>
      <c r="EFW72"/>
      <c r="EFX72"/>
      <c r="EFY72"/>
      <c r="EFZ72"/>
      <c r="EGA72"/>
      <c r="EGB72"/>
      <c r="EGC72"/>
      <c r="EGD72"/>
      <c r="EGE72"/>
      <c r="EGF72"/>
      <c r="EGG72"/>
      <c r="EGH72"/>
      <c r="EGI72"/>
      <c r="EGJ72"/>
      <c r="EGK72"/>
      <c r="EGL72"/>
      <c r="EGM72"/>
      <c r="EGN72"/>
      <c r="EGO72"/>
      <c r="EGP72"/>
      <c r="EGQ72"/>
      <c r="EGR72"/>
      <c r="EGS72"/>
      <c r="EGT72"/>
      <c r="EGU72"/>
      <c r="EGV72"/>
      <c r="EGW72"/>
      <c r="EGX72"/>
      <c r="EGY72"/>
      <c r="EGZ72"/>
      <c r="EHA72"/>
      <c r="EHB72"/>
      <c r="EHC72"/>
      <c r="EHD72"/>
      <c r="EHE72"/>
      <c r="EHF72"/>
      <c r="EHG72"/>
      <c r="EHH72"/>
      <c r="EHI72"/>
      <c r="EHJ72"/>
      <c r="EHK72"/>
      <c r="EHL72"/>
      <c r="EHM72"/>
      <c r="EHN72"/>
      <c r="EHO72"/>
      <c r="EHP72"/>
      <c r="EHQ72"/>
      <c r="EHR72"/>
      <c r="EHS72"/>
      <c r="EHT72"/>
      <c r="EHU72"/>
      <c r="EHV72"/>
      <c r="EHW72"/>
      <c r="EHX72"/>
      <c r="EHY72"/>
      <c r="EHZ72"/>
      <c r="EIA72"/>
      <c r="EIB72"/>
      <c r="EIC72"/>
      <c r="EID72"/>
      <c r="EIE72"/>
      <c r="EIF72"/>
      <c r="EIG72"/>
      <c r="EIH72"/>
      <c r="EII72"/>
      <c r="EIJ72"/>
      <c r="EIK72"/>
      <c r="EIL72"/>
      <c r="EIM72"/>
      <c r="EIN72"/>
      <c r="EIO72"/>
      <c r="EIP72"/>
      <c r="EIQ72"/>
      <c r="EIR72"/>
      <c r="EIS72"/>
      <c r="EIT72"/>
      <c r="EIU72"/>
      <c r="EIV72"/>
      <c r="EIW72"/>
      <c r="EIX72"/>
      <c r="EIY72"/>
      <c r="EIZ72"/>
      <c r="EJA72"/>
      <c r="EJB72"/>
      <c r="EJC72"/>
      <c r="EJD72"/>
      <c r="EJE72"/>
      <c r="EJF72"/>
      <c r="EJG72"/>
      <c r="EJH72"/>
      <c r="EJI72"/>
      <c r="EJJ72"/>
      <c r="EJK72"/>
      <c r="EJL72"/>
      <c r="EJM72"/>
      <c r="EJN72"/>
      <c r="EJO72"/>
      <c r="EJP72"/>
      <c r="EJQ72"/>
      <c r="EJR72"/>
      <c r="EJS72"/>
      <c r="EJT72"/>
      <c r="EJU72"/>
      <c r="EJV72"/>
      <c r="EJW72"/>
      <c r="EJX72"/>
      <c r="EJY72"/>
      <c r="EJZ72"/>
      <c r="EKA72"/>
      <c r="EKB72"/>
      <c r="EKC72"/>
      <c r="EKD72"/>
      <c r="EKE72"/>
      <c r="EKF72"/>
      <c r="EKG72"/>
      <c r="EKH72"/>
      <c r="EKI72"/>
      <c r="EKJ72"/>
      <c r="EKK72"/>
      <c r="EKL72"/>
      <c r="EKM72"/>
      <c r="EKN72"/>
      <c r="EKO72"/>
      <c r="EKP72"/>
      <c r="EKQ72"/>
      <c r="EKR72"/>
      <c r="EKS72"/>
      <c r="EKT72"/>
      <c r="EKU72"/>
      <c r="EKV72"/>
      <c r="EKW72"/>
      <c r="EKX72"/>
      <c r="EKY72"/>
      <c r="EKZ72"/>
      <c r="ELA72"/>
      <c r="ELB72"/>
      <c r="ELC72"/>
      <c r="ELD72"/>
      <c r="ELE72"/>
      <c r="ELF72"/>
      <c r="ELG72"/>
      <c r="ELH72"/>
      <c r="ELI72"/>
      <c r="ELJ72"/>
      <c r="ELK72"/>
      <c r="ELL72"/>
      <c r="ELM72"/>
      <c r="ELN72"/>
      <c r="ELO72"/>
      <c r="ELP72"/>
      <c r="ELQ72"/>
      <c r="ELR72"/>
      <c r="ELS72"/>
      <c r="ELT72"/>
      <c r="ELU72"/>
      <c r="ELV72"/>
      <c r="ELW72"/>
      <c r="ELX72"/>
      <c r="ELY72"/>
      <c r="ELZ72"/>
      <c r="EMA72"/>
      <c r="EMB72"/>
      <c r="EMC72"/>
      <c r="EMD72"/>
      <c r="EME72"/>
      <c r="EMF72"/>
      <c r="EMG72"/>
      <c r="EMH72"/>
      <c r="EMI72"/>
      <c r="EMJ72"/>
      <c r="EMK72"/>
      <c r="EML72"/>
      <c r="EMM72"/>
      <c r="EMN72"/>
      <c r="EMO72"/>
      <c r="EMP72"/>
      <c r="EMQ72"/>
      <c r="EMR72"/>
      <c r="EMS72"/>
      <c r="EMT72"/>
      <c r="EMU72"/>
      <c r="EMV72"/>
      <c r="EMW72"/>
      <c r="EMX72"/>
      <c r="EMY72"/>
      <c r="EMZ72"/>
      <c r="ENA72"/>
      <c r="ENB72"/>
      <c r="ENC72"/>
      <c r="END72"/>
      <c r="ENE72"/>
      <c r="ENF72"/>
      <c r="ENG72"/>
      <c r="ENH72"/>
      <c r="ENI72"/>
      <c r="ENJ72"/>
      <c r="ENK72"/>
      <c r="ENL72"/>
      <c r="ENM72"/>
      <c r="ENN72"/>
      <c r="ENO72"/>
      <c r="ENP72"/>
      <c r="ENQ72"/>
      <c r="ENR72"/>
      <c r="ENS72"/>
      <c r="ENT72"/>
      <c r="ENU72"/>
      <c r="ENV72"/>
      <c r="ENW72"/>
      <c r="ENX72"/>
      <c r="ENY72"/>
      <c r="ENZ72"/>
      <c r="EOA72"/>
      <c r="EOB72"/>
      <c r="EOC72"/>
      <c r="EOD72"/>
      <c r="EOE72"/>
      <c r="EOF72"/>
      <c r="EOG72"/>
      <c r="EOH72"/>
      <c r="EOI72"/>
      <c r="EOJ72"/>
      <c r="EOK72"/>
      <c r="EOL72"/>
      <c r="EOM72"/>
      <c r="EON72"/>
      <c r="EOO72"/>
      <c r="EOP72"/>
      <c r="EOQ72"/>
      <c r="EOR72"/>
      <c r="EOS72"/>
      <c r="EOT72"/>
      <c r="EOU72"/>
      <c r="EOV72"/>
      <c r="EOW72"/>
      <c r="EOX72"/>
      <c r="EOY72"/>
      <c r="EOZ72"/>
      <c r="EPA72"/>
      <c r="EPB72"/>
      <c r="EPC72"/>
      <c r="EPD72"/>
      <c r="EPE72"/>
      <c r="EPF72"/>
      <c r="EPG72"/>
      <c r="EPH72"/>
      <c r="EPI72"/>
      <c r="EPJ72"/>
      <c r="EPK72"/>
      <c r="EPL72"/>
      <c r="EPM72"/>
      <c r="EPN72"/>
      <c r="EPO72"/>
      <c r="EPP72"/>
      <c r="EPQ72"/>
      <c r="EPR72"/>
      <c r="EPS72"/>
      <c r="EPT72"/>
      <c r="EPU72"/>
      <c r="EPV72"/>
      <c r="EPW72"/>
      <c r="EPX72"/>
      <c r="EPY72"/>
      <c r="EPZ72"/>
      <c r="EQA72"/>
      <c r="EQB72"/>
      <c r="EQC72"/>
      <c r="EQD72"/>
      <c r="EQE72"/>
      <c r="EQF72"/>
      <c r="EQG72"/>
      <c r="EQH72"/>
      <c r="EQI72"/>
      <c r="EQJ72"/>
      <c r="EQK72"/>
      <c r="EQL72"/>
      <c r="EQM72"/>
      <c r="EQN72"/>
      <c r="EQO72"/>
      <c r="EQP72"/>
      <c r="EQQ72"/>
      <c r="EQR72"/>
      <c r="EQS72"/>
      <c r="EQT72"/>
      <c r="EQU72"/>
      <c r="EQV72"/>
      <c r="EQW72"/>
      <c r="EQX72"/>
      <c r="EQY72"/>
      <c r="EQZ72"/>
      <c r="ERA72"/>
      <c r="ERB72"/>
      <c r="ERC72"/>
      <c r="ERD72"/>
      <c r="ERE72"/>
      <c r="ERF72"/>
      <c r="ERG72"/>
      <c r="ERH72"/>
      <c r="ERI72"/>
      <c r="ERJ72"/>
      <c r="ERK72"/>
      <c r="ERL72"/>
      <c r="ERM72"/>
      <c r="ERN72"/>
      <c r="ERO72"/>
      <c r="ERP72"/>
      <c r="ERQ72"/>
      <c r="ERR72"/>
      <c r="ERS72"/>
      <c r="ERT72"/>
      <c r="ERU72"/>
      <c r="ERV72"/>
      <c r="ERW72"/>
      <c r="ERX72"/>
      <c r="ERY72"/>
      <c r="ERZ72"/>
      <c r="ESA72"/>
      <c r="ESB72"/>
      <c r="ESC72"/>
      <c r="ESD72"/>
      <c r="ESE72"/>
      <c r="ESF72"/>
      <c r="ESG72"/>
      <c r="ESH72"/>
      <c r="ESI72"/>
      <c r="ESJ72"/>
      <c r="ESK72"/>
      <c r="ESL72"/>
      <c r="ESM72"/>
      <c r="ESN72"/>
      <c r="ESO72"/>
      <c r="ESP72"/>
      <c r="ESQ72"/>
      <c r="ESR72"/>
      <c r="ESS72"/>
      <c r="EST72"/>
      <c r="ESU72"/>
      <c r="ESV72"/>
      <c r="ESW72"/>
      <c r="ESX72"/>
      <c r="ESY72"/>
      <c r="ESZ72"/>
      <c r="ETA72"/>
      <c r="ETB72"/>
      <c r="ETC72"/>
      <c r="ETD72"/>
      <c r="ETE72"/>
      <c r="ETF72"/>
      <c r="ETG72"/>
      <c r="ETH72"/>
      <c r="ETI72"/>
      <c r="ETJ72"/>
      <c r="ETK72"/>
      <c r="ETL72"/>
      <c r="ETM72"/>
      <c r="ETN72"/>
      <c r="ETO72"/>
      <c r="ETP72"/>
      <c r="ETQ72"/>
      <c r="ETR72"/>
      <c r="ETS72"/>
      <c r="ETT72"/>
      <c r="ETU72"/>
      <c r="ETV72"/>
      <c r="ETW72"/>
      <c r="ETX72"/>
      <c r="ETY72"/>
      <c r="ETZ72"/>
      <c r="EUA72"/>
      <c r="EUB72"/>
      <c r="EUC72"/>
      <c r="EUD72"/>
      <c r="EUE72"/>
      <c r="EUF72"/>
      <c r="EUG72"/>
      <c r="EUH72"/>
      <c r="EUI72"/>
      <c r="EUJ72"/>
      <c r="EUK72"/>
      <c r="EUL72"/>
      <c r="EUM72"/>
      <c r="EUN72"/>
      <c r="EUO72"/>
      <c r="EUP72"/>
      <c r="EUQ72"/>
      <c r="EUR72"/>
      <c r="EUS72"/>
      <c r="EUT72"/>
      <c r="EUU72"/>
      <c r="EUV72"/>
      <c r="EUW72"/>
      <c r="EUX72"/>
      <c r="EUY72"/>
      <c r="EUZ72"/>
      <c r="EVA72"/>
      <c r="EVB72"/>
      <c r="EVC72"/>
      <c r="EVD72"/>
      <c r="EVE72"/>
      <c r="EVF72"/>
      <c r="EVG72"/>
      <c r="EVH72"/>
      <c r="EVI72"/>
      <c r="EVJ72"/>
      <c r="EVK72"/>
      <c r="EVL72"/>
      <c r="EVM72"/>
      <c r="EVN72"/>
      <c r="EVO72"/>
      <c r="EVP72"/>
      <c r="EVQ72"/>
      <c r="EVR72"/>
      <c r="EVS72"/>
      <c r="EVT72"/>
      <c r="EVU72"/>
      <c r="EVV72"/>
      <c r="EVW72"/>
      <c r="EVX72"/>
      <c r="EVY72"/>
      <c r="EVZ72"/>
      <c r="EWA72"/>
      <c r="EWB72"/>
      <c r="EWC72"/>
      <c r="EWD72"/>
      <c r="EWE72"/>
      <c r="EWF72"/>
      <c r="EWG72"/>
      <c r="EWH72"/>
      <c r="EWI72"/>
      <c r="EWJ72"/>
      <c r="EWK72"/>
      <c r="EWL72"/>
      <c r="EWM72"/>
      <c r="EWN72"/>
      <c r="EWO72"/>
      <c r="EWP72"/>
      <c r="EWQ72"/>
      <c r="EWR72"/>
      <c r="EWS72"/>
      <c r="EWT72"/>
      <c r="EWU72"/>
      <c r="EWV72"/>
      <c r="EWW72"/>
      <c r="EWX72"/>
      <c r="EWY72"/>
      <c r="EWZ72"/>
      <c r="EXA72"/>
      <c r="EXB72"/>
      <c r="EXC72"/>
      <c r="EXD72"/>
      <c r="EXE72"/>
      <c r="EXF72"/>
      <c r="EXG72"/>
      <c r="EXH72"/>
      <c r="EXI72"/>
      <c r="EXJ72"/>
      <c r="EXK72"/>
      <c r="EXL72"/>
      <c r="EXM72"/>
      <c r="EXN72"/>
      <c r="EXO72"/>
      <c r="EXP72"/>
      <c r="EXQ72"/>
      <c r="EXR72"/>
      <c r="EXS72"/>
      <c r="EXT72"/>
      <c r="EXU72"/>
      <c r="EXV72"/>
      <c r="EXW72"/>
      <c r="EXX72"/>
      <c r="EXY72"/>
      <c r="EXZ72"/>
      <c r="EYA72"/>
      <c r="EYB72"/>
      <c r="EYC72"/>
      <c r="EYD72"/>
      <c r="EYE72"/>
      <c r="EYF72"/>
      <c r="EYG72"/>
      <c r="EYH72"/>
      <c r="EYI72"/>
      <c r="EYJ72"/>
      <c r="EYK72"/>
      <c r="EYL72"/>
      <c r="EYM72"/>
      <c r="EYN72"/>
      <c r="EYO72"/>
      <c r="EYP72"/>
      <c r="EYQ72"/>
      <c r="EYR72"/>
      <c r="EYS72"/>
      <c r="EYT72"/>
      <c r="EYU72"/>
      <c r="EYV72"/>
      <c r="EYW72"/>
      <c r="EYX72"/>
      <c r="EYY72"/>
      <c r="EYZ72"/>
      <c r="EZA72"/>
      <c r="EZB72"/>
      <c r="EZC72"/>
      <c r="EZD72"/>
      <c r="EZE72"/>
      <c r="EZF72"/>
      <c r="EZG72"/>
      <c r="EZH72"/>
      <c r="EZI72"/>
      <c r="EZJ72"/>
      <c r="EZK72"/>
      <c r="EZL72"/>
      <c r="EZM72"/>
      <c r="EZN72"/>
      <c r="EZO72"/>
      <c r="EZP72"/>
      <c r="EZQ72"/>
      <c r="EZR72"/>
      <c r="EZS72"/>
      <c r="EZT72"/>
      <c r="EZU72"/>
      <c r="EZV72"/>
      <c r="EZW72"/>
      <c r="EZX72"/>
      <c r="EZY72"/>
      <c r="EZZ72"/>
      <c r="FAA72"/>
      <c r="FAB72"/>
      <c r="FAC72"/>
      <c r="FAD72"/>
      <c r="FAE72"/>
      <c r="FAF72"/>
      <c r="FAG72"/>
      <c r="FAH72"/>
      <c r="FAI72"/>
      <c r="FAJ72"/>
      <c r="FAK72"/>
      <c r="FAL72"/>
      <c r="FAM72"/>
      <c r="FAN72"/>
      <c r="FAO72"/>
      <c r="FAP72"/>
      <c r="FAQ72"/>
      <c r="FAR72"/>
      <c r="FAS72"/>
      <c r="FAT72"/>
      <c r="FAU72"/>
      <c r="FAV72"/>
      <c r="FAW72"/>
      <c r="FAX72"/>
      <c r="FAY72"/>
      <c r="FAZ72"/>
      <c r="FBA72"/>
      <c r="FBB72"/>
      <c r="FBC72"/>
      <c r="FBD72"/>
      <c r="FBE72"/>
      <c r="FBF72"/>
      <c r="FBG72"/>
      <c r="FBH72"/>
      <c r="FBI72"/>
      <c r="FBJ72"/>
      <c r="FBK72"/>
      <c r="FBL72"/>
      <c r="FBM72"/>
      <c r="FBN72"/>
      <c r="FBO72"/>
      <c r="FBP72"/>
      <c r="FBQ72"/>
      <c r="FBR72"/>
      <c r="FBS72"/>
      <c r="FBT72"/>
      <c r="FBU72"/>
      <c r="FBV72"/>
      <c r="FBW72"/>
      <c r="FBX72"/>
      <c r="FBY72"/>
      <c r="FBZ72"/>
      <c r="FCA72"/>
      <c r="FCB72"/>
      <c r="FCC72"/>
      <c r="FCD72"/>
      <c r="FCE72"/>
      <c r="FCF72"/>
      <c r="FCG72"/>
      <c r="FCH72"/>
      <c r="FCI72"/>
      <c r="FCJ72"/>
      <c r="FCK72"/>
      <c r="FCL72"/>
      <c r="FCM72"/>
      <c r="FCN72"/>
      <c r="FCO72"/>
      <c r="FCP72"/>
      <c r="FCQ72"/>
      <c r="FCR72"/>
      <c r="FCS72"/>
      <c r="FCT72"/>
      <c r="FCU72"/>
      <c r="FCV72"/>
      <c r="FCW72"/>
      <c r="FCX72"/>
      <c r="FCY72"/>
      <c r="FCZ72"/>
      <c r="FDA72"/>
      <c r="FDB72"/>
      <c r="FDC72"/>
      <c r="FDD72"/>
      <c r="FDE72"/>
      <c r="FDF72"/>
      <c r="FDG72"/>
      <c r="FDH72"/>
      <c r="FDI72"/>
      <c r="FDJ72"/>
      <c r="FDK72"/>
      <c r="FDL72"/>
      <c r="FDM72"/>
      <c r="FDN72"/>
      <c r="FDO72"/>
      <c r="FDP72"/>
      <c r="FDQ72"/>
      <c r="FDR72"/>
      <c r="FDS72"/>
      <c r="FDT72"/>
      <c r="FDU72"/>
      <c r="FDV72"/>
      <c r="FDW72"/>
      <c r="FDX72"/>
      <c r="FDY72"/>
      <c r="FDZ72"/>
      <c r="FEA72"/>
      <c r="FEB72"/>
      <c r="FEC72"/>
      <c r="FED72"/>
      <c r="FEE72"/>
      <c r="FEF72"/>
      <c r="FEG72"/>
      <c r="FEH72"/>
      <c r="FEI72"/>
      <c r="FEJ72"/>
      <c r="FEK72"/>
      <c r="FEL72"/>
      <c r="FEM72"/>
      <c r="FEN72"/>
      <c r="FEO72"/>
      <c r="FEP72"/>
      <c r="FEQ72"/>
      <c r="FER72"/>
      <c r="FES72"/>
      <c r="FET72"/>
      <c r="FEU72"/>
      <c r="FEV72"/>
      <c r="FEW72"/>
      <c r="FEX72"/>
      <c r="FEY72"/>
      <c r="FEZ72"/>
      <c r="FFA72"/>
      <c r="FFB72"/>
      <c r="FFC72"/>
      <c r="FFD72"/>
      <c r="FFE72"/>
      <c r="FFF72"/>
      <c r="FFG72"/>
      <c r="FFH72"/>
      <c r="FFI72"/>
      <c r="FFJ72"/>
      <c r="FFK72"/>
      <c r="FFL72"/>
      <c r="FFM72"/>
      <c r="FFN72"/>
      <c r="FFO72"/>
      <c r="FFP72"/>
      <c r="FFQ72"/>
      <c r="FFR72"/>
      <c r="FFS72"/>
      <c r="FFT72"/>
      <c r="FFU72"/>
      <c r="FFV72"/>
      <c r="FFW72"/>
      <c r="FFX72"/>
      <c r="FFY72"/>
      <c r="FFZ72"/>
      <c r="FGA72"/>
      <c r="FGB72"/>
      <c r="FGC72"/>
      <c r="FGD72"/>
      <c r="FGE72"/>
      <c r="FGF72"/>
      <c r="FGG72"/>
      <c r="FGH72"/>
      <c r="FGI72"/>
      <c r="FGJ72"/>
      <c r="FGK72"/>
      <c r="FGL72"/>
      <c r="FGM72"/>
      <c r="FGN72"/>
      <c r="FGO72"/>
      <c r="FGP72"/>
      <c r="FGQ72"/>
      <c r="FGR72"/>
      <c r="FGS72"/>
      <c r="FGT72"/>
      <c r="FGU72"/>
      <c r="FGV72"/>
      <c r="FGW72"/>
      <c r="FGX72"/>
      <c r="FGY72"/>
      <c r="FGZ72"/>
      <c r="FHA72"/>
      <c r="FHB72"/>
      <c r="FHC72"/>
      <c r="FHD72"/>
      <c r="FHE72"/>
      <c r="FHF72"/>
      <c r="FHG72"/>
      <c r="FHH72"/>
      <c r="FHI72"/>
      <c r="FHJ72"/>
      <c r="FHK72"/>
      <c r="FHL72"/>
      <c r="FHM72"/>
      <c r="FHN72"/>
      <c r="FHO72"/>
      <c r="FHP72"/>
      <c r="FHQ72"/>
      <c r="FHR72"/>
      <c r="FHS72"/>
      <c r="FHT72"/>
      <c r="FHU72"/>
      <c r="FHV72"/>
      <c r="FHW72"/>
      <c r="FHX72"/>
      <c r="FHY72"/>
      <c r="FHZ72"/>
      <c r="FIA72"/>
      <c r="FIB72"/>
      <c r="FIC72"/>
      <c r="FID72"/>
      <c r="FIE72"/>
      <c r="FIF72"/>
      <c r="FIG72"/>
      <c r="FIH72"/>
      <c r="FII72"/>
      <c r="FIJ72"/>
      <c r="FIK72"/>
      <c r="FIL72"/>
      <c r="FIM72"/>
      <c r="FIN72"/>
      <c r="FIO72"/>
      <c r="FIP72"/>
      <c r="FIQ72"/>
      <c r="FIR72"/>
      <c r="FIS72"/>
      <c r="FIT72"/>
      <c r="FIU72"/>
      <c r="FIV72"/>
      <c r="FIW72"/>
      <c r="FIX72"/>
      <c r="FIY72"/>
      <c r="FIZ72"/>
      <c r="FJA72"/>
      <c r="FJB72"/>
      <c r="FJC72"/>
      <c r="FJD72"/>
      <c r="FJE72"/>
      <c r="FJF72"/>
      <c r="FJG72"/>
      <c r="FJH72"/>
      <c r="FJI72"/>
      <c r="FJJ72"/>
      <c r="FJK72"/>
      <c r="FJL72"/>
      <c r="FJM72"/>
      <c r="FJN72"/>
      <c r="FJO72"/>
      <c r="FJP72"/>
      <c r="FJQ72"/>
      <c r="FJR72"/>
      <c r="FJS72"/>
      <c r="FJT72"/>
      <c r="FJU72"/>
      <c r="FJV72"/>
      <c r="FJW72"/>
      <c r="FJX72"/>
      <c r="FJY72"/>
      <c r="FJZ72"/>
      <c r="FKA72"/>
      <c r="FKB72"/>
      <c r="FKC72"/>
      <c r="FKD72"/>
      <c r="FKE72"/>
      <c r="FKF72"/>
      <c r="FKG72"/>
      <c r="FKH72"/>
      <c r="FKI72"/>
      <c r="FKJ72"/>
      <c r="FKK72"/>
      <c r="FKL72"/>
      <c r="FKM72"/>
      <c r="FKN72"/>
      <c r="FKO72"/>
      <c r="FKP72"/>
      <c r="FKQ72"/>
      <c r="FKR72"/>
      <c r="FKS72"/>
      <c r="FKT72"/>
      <c r="FKU72"/>
      <c r="FKV72"/>
      <c r="FKW72"/>
      <c r="FKX72"/>
      <c r="FKY72"/>
      <c r="FKZ72"/>
      <c r="FLA72"/>
      <c r="FLB72"/>
      <c r="FLC72"/>
      <c r="FLD72"/>
      <c r="FLE72"/>
      <c r="FLF72"/>
      <c r="FLG72"/>
      <c r="FLH72"/>
      <c r="FLI72"/>
      <c r="FLJ72"/>
      <c r="FLK72"/>
      <c r="FLL72"/>
      <c r="FLM72"/>
      <c r="FLN72"/>
      <c r="FLO72"/>
      <c r="FLP72"/>
      <c r="FLQ72"/>
      <c r="FLR72"/>
      <c r="FLS72"/>
      <c r="FLT72"/>
      <c r="FLU72"/>
      <c r="FLV72"/>
      <c r="FLW72"/>
      <c r="FLX72"/>
      <c r="FLY72"/>
      <c r="FLZ72"/>
      <c r="FMA72"/>
      <c r="FMB72"/>
      <c r="FMC72"/>
      <c r="FMD72"/>
      <c r="FME72"/>
      <c r="FMF72"/>
      <c r="FMG72"/>
      <c r="FMH72"/>
      <c r="FMI72"/>
      <c r="FMJ72"/>
      <c r="FMK72"/>
      <c r="FML72"/>
      <c r="FMM72"/>
      <c r="FMN72"/>
      <c r="FMO72"/>
      <c r="FMP72"/>
      <c r="FMQ72"/>
      <c r="FMR72"/>
      <c r="FMS72"/>
      <c r="FMT72"/>
      <c r="FMU72"/>
      <c r="FMV72"/>
      <c r="FMW72"/>
      <c r="FMX72"/>
      <c r="FMY72"/>
      <c r="FMZ72"/>
      <c r="FNA72"/>
      <c r="FNB72"/>
      <c r="FNC72"/>
      <c r="FND72"/>
      <c r="FNE72"/>
      <c r="FNF72"/>
      <c r="FNG72"/>
      <c r="FNH72"/>
      <c r="FNI72"/>
      <c r="FNJ72"/>
      <c r="FNK72"/>
      <c r="FNL72"/>
      <c r="FNM72"/>
      <c r="FNN72"/>
      <c r="FNO72"/>
      <c r="FNP72"/>
      <c r="FNQ72"/>
      <c r="FNR72"/>
      <c r="FNS72"/>
      <c r="FNT72"/>
      <c r="FNU72"/>
      <c r="FNV72"/>
      <c r="FNW72"/>
      <c r="FNX72"/>
      <c r="FNY72"/>
      <c r="FNZ72"/>
      <c r="FOA72"/>
      <c r="FOB72"/>
      <c r="FOC72"/>
      <c r="FOD72"/>
      <c r="FOE72"/>
      <c r="FOF72"/>
      <c r="FOG72"/>
      <c r="FOH72"/>
      <c r="FOI72"/>
      <c r="FOJ72"/>
      <c r="FOK72"/>
      <c r="FOL72"/>
      <c r="FOM72"/>
      <c r="FON72"/>
      <c r="FOO72"/>
      <c r="FOP72"/>
      <c r="FOQ72"/>
      <c r="FOR72"/>
      <c r="FOS72"/>
      <c r="FOT72"/>
      <c r="FOU72"/>
      <c r="FOV72"/>
      <c r="FOW72"/>
      <c r="FOX72"/>
      <c r="FOY72"/>
      <c r="FOZ72"/>
      <c r="FPA72"/>
      <c r="FPB72"/>
      <c r="FPC72"/>
      <c r="FPD72"/>
      <c r="FPE72"/>
      <c r="FPF72"/>
      <c r="FPG72"/>
      <c r="FPH72"/>
      <c r="FPI72"/>
      <c r="FPJ72"/>
      <c r="FPK72"/>
      <c r="FPL72"/>
      <c r="FPM72"/>
      <c r="FPN72"/>
      <c r="FPO72"/>
      <c r="FPP72"/>
      <c r="FPQ72"/>
      <c r="FPR72"/>
      <c r="FPS72"/>
      <c r="FPT72"/>
      <c r="FPU72"/>
      <c r="FPV72"/>
      <c r="FPW72"/>
      <c r="FPX72"/>
      <c r="FPY72"/>
      <c r="FPZ72"/>
      <c r="FQA72"/>
      <c r="FQB72"/>
      <c r="FQC72"/>
      <c r="FQD72"/>
      <c r="FQE72"/>
      <c r="FQF72"/>
      <c r="FQG72"/>
      <c r="FQH72"/>
      <c r="FQI72"/>
      <c r="FQJ72"/>
      <c r="FQK72"/>
      <c r="FQL72"/>
      <c r="FQM72"/>
      <c r="FQN72"/>
      <c r="FQO72"/>
      <c r="FQP72"/>
      <c r="FQQ72"/>
      <c r="FQR72"/>
      <c r="FQS72"/>
      <c r="FQT72"/>
      <c r="FQU72"/>
      <c r="FQV72"/>
      <c r="FQW72"/>
      <c r="FQX72"/>
      <c r="FQY72"/>
      <c r="FQZ72"/>
      <c r="FRA72"/>
      <c r="FRB72"/>
      <c r="FRC72"/>
      <c r="FRD72"/>
      <c r="FRE72"/>
      <c r="FRF72"/>
      <c r="FRG72"/>
      <c r="FRH72"/>
      <c r="FRI72"/>
      <c r="FRJ72"/>
      <c r="FRK72"/>
      <c r="FRL72"/>
      <c r="FRM72"/>
      <c r="FRN72"/>
      <c r="FRO72"/>
      <c r="FRP72"/>
      <c r="FRQ72"/>
      <c r="FRR72"/>
      <c r="FRS72"/>
      <c r="FRT72"/>
      <c r="FRU72"/>
      <c r="FRV72"/>
      <c r="FRW72"/>
      <c r="FRX72"/>
      <c r="FRY72"/>
      <c r="FRZ72"/>
      <c r="FSA72"/>
      <c r="FSB72"/>
      <c r="FSC72"/>
      <c r="FSD72"/>
      <c r="FSE72"/>
      <c r="FSF72"/>
      <c r="FSG72"/>
      <c r="FSH72"/>
      <c r="FSI72"/>
      <c r="FSJ72"/>
      <c r="FSK72"/>
      <c r="FSL72"/>
      <c r="FSM72"/>
      <c r="FSN72"/>
      <c r="FSO72"/>
      <c r="FSP72"/>
      <c r="FSQ72"/>
      <c r="FSR72"/>
      <c r="FSS72"/>
      <c r="FST72"/>
      <c r="FSU72"/>
      <c r="FSV72"/>
      <c r="FSW72"/>
      <c r="FSX72"/>
      <c r="FSY72"/>
      <c r="FSZ72"/>
      <c r="FTA72"/>
      <c r="FTB72"/>
      <c r="FTC72"/>
      <c r="FTD72"/>
      <c r="FTE72"/>
      <c r="FTF72"/>
      <c r="FTG72"/>
      <c r="FTH72"/>
      <c r="FTI72"/>
      <c r="FTJ72"/>
      <c r="FTK72"/>
      <c r="FTL72"/>
      <c r="FTM72"/>
      <c r="FTN72"/>
      <c r="FTO72"/>
      <c r="FTP72"/>
      <c r="FTQ72"/>
      <c r="FTR72"/>
      <c r="FTS72"/>
      <c r="FTT72"/>
      <c r="FTU72"/>
      <c r="FTV72"/>
      <c r="FTW72"/>
      <c r="FTX72"/>
      <c r="FTY72"/>
      <c r="FTZ72"/>
      <c r="FUA72"/>
      <c r="FUB72"/>
      <c r="FUC72"/>
      <c r="FUD72"/>
      <c r="FUE72"/>
      <c r="FUF72"/>
      <c r="FUG72"/>
      <c r="FUH72"/>
      <c r="FUI72"/>
      <c r="FUJ72"/>
      <c r="FUK72"/>
      <c r="FUL72"/>
      <c r="FUM72"/>
      <c r="FUN72"/>
      <c r="FUO72"/>
      <c r="FUP72"/>
      <c r="FUQ72"/>
      <c r="FUR72"/>
      <c r="FUS72"/>
      <c r="FUT72"/>
      <c r="FUU72"/>
      <c r="FUV72"/>
      <c r="FUW72"/>
      <c r="FUX72"/>
      <c r="FUY72"/>
      <c r="FUZ72"/>
      <c r="FVA72"/>
      <c r="FVB72"/>
      <c r="FVC72"/>
      <c r="FVD72"/>
      <c r="FVE72"/>
      <c r="FVF72"/>
      <c r="FVG72"/>
      <c r="FVH72"/>
      <c r="FVI72"/>
      <c r="FVJ72"/>
      <c r="FVK72"/>
      <c r="FVL72"/>
      <c r="FVM72"/>
      <c r="FVN72"/>
      <c r="FVO72"/>
      <c r="FVP72"/>
      <c r="FVQ72"/>
      <c r="FVR72"/>
      <c r="FVS72"/>
      <c r="FVT72"/>
      <c r="FVU72"/>
      <c r="FVV72"/>
      <c r="FVW72"/>
      <c r="FVX72"/>
      <c r="FVY72"/>
      <c r="FVZ72"/>
      <c r="FWA72"/>
      <c r="FWB72"/>
      <c r="FWC72"/>
      <c r="FWD72"/>
      <c r="FWE72"/>
      <c r="FWF72"/>
      <c r="FWG72"/>
      <c r="FWH72"/>
      <c r="FWI72"/>
      <c r="FWJ72"/>
      <c r="FWK72"/>
      <c r="FWL72"/>
      <c r="FWM72"/>
      <c r="FWN72"/>
      <c r="FWO72"/>
      <c r="FWP72"/>
      <c r="FWQ72"/>
      <c r="FWR72"/>
      <c r="FWS72"/>
      <c r="FWT72"/>
      <c r="FWU72"/>
      <c r="FWV72"/>
      <c r="FWW72"/>
      <c r="FWX72"/>
      <c r="FWY72"/>
      <c r="FWZ72"/>
      <c r="FXA72"/>
      <c r="FXB72"/>
      <c r="FXC72"/>
      <c r="FXD72"/>
      <c r="FXE72"/>
      <c r="FXF72"/>
      <c r="FXG72"/>
      <c r="FXH72"/>
      <c r="FXI72"/>
      <c r="FXJ72"/>
      <c r="FXK72"/>
      <c r="FXL72"/>
      <c r="FXM72"/>
      <c r="FXN72"/>
      <c r="FXO72"/>
      <c r="FXP72"/>
      <c r="FXQ72"/>
      <c r="FXR72"/>
      <c r="FXS72"/>
      <c r="FXT72"/>
      <c r="FXU72"/>
      <c r="FXV72"/>
      <c r="FXW72"/>
      <c r="FXX72"/>
      <c r="FXY72"/>
      <c r="FXZ72"/>
      <c r="FYA72"/>
      <c r="FYB72"/>
      <c r="FYC72"/>
      <c r="FYD72"/>
      <c r="FYE72"/>
      <c r="FYF72"/>
      <c r="FYG72"/>
      <c r="FYH72"/>
      <c r="FYI72"/>
      <c r="FYJ72"/>
      <c r="FYK72"/>
      <c r="FYL72"/>
      <c r="FYM72"/>
      <c r="FYN72"/>
      <c r="FYO72"/>
      <c r="FYP72"/>
      <c r="FYQ72"/>
      <c r="FYR72"/>
      <c r="FYS72"/>
      <c r="FYT72"/>
      <c r="FYU72"/>
      <c r="FYV72"/>
      <c r="FYW72"/>
      <c r="FYX72"/>
      <c r="FYY72"/>
      <c r="FYZ72"/>
      <c r="FZA72"/>
      <c r="FZB72"/>
      <c r="FZC72"/>
      <c r="FZD72"/>
      <c r="FZE72"/>
      <c r="FZF72"/>
      <c r="FZG72"/>
      <c r="FZH72"/>
      <c r="FZI72"/>
      <c r="FZJ72"/>
      <c r="FZK72"/>
      <c r="FZL72"/>
      <c r="FZM72"/>
      <c r="FZN72"/>
      <c r="FZO72"/>
      <c r="FZP72"/>
      <c r="FZQ72"/>
      <c r="FZR72"/>
      <c r="FZS72"/>
      <c r="FZT72"/>
      <c r="FZU72"/>
      <c r="FZV72"/>
      <c r="FZW72"/>
      <c r="FZX72"/>
      <c r="FZY72"/>
      <c r="FZZ72"/>
      <c r="GAA72"/>
      <c r="GAB72"/>
      <c r="GAC72"/>
      <c r="GAD72"/>
      <c r="GAE72"/>
      <c r="GAF72"/>
      <c r="GAG72"/>
      <c r="GAH72"/>
      <c r="GAI72"/>
      <c r="GAJ72"/>
      <c r="GAK72"/>
      <c r="GAL72"/>
      <c r="GAM72"/>
      <c r="GAN72"/>
      <c r="GAO72"/>
      <c r="GAP72"/>
      <c r="GAQ72"/>
      <c r="GAR72"/>
      <c r="GAS72"/>
      <c r="GAT72"/>
      <c r="GAU72"/>
      <c r="GAV72"/>
      <c r="GAW72"/>
      <c r="GAX72"/>
      <c r="GAY72"/>
      <c r="GAZ72"/>
      <c r="GBA72"/>
      <c r="GBB72"/>
      <c r="GBC72"/>
      <c r="GBD72"/>
      <c r="GBE72"/>
      <c r="GBF72"/>
      <c r="GBG72"/>
      <c r="GBH72"/>
      <c r="GBI72"/>
      <c r="GBJ72"/>
      <c r="GBK72"/>
      <c r="GBL72"/>
      <c r="GBM72"/>
      <c r="GBN72"/>
      <c r="GBO72"/>
      <c r="GBP72"/>
      <c r="GBQ72"/>
      <c r="GBR72"/>
      <c r="GBS72"/>
      <c r="GBT72"/>
      <c r="GBU72"/>
      <c r="GBV72"/>
      <c r="GBW72"/>
      <c r="GBX72"/>
      <c r="GBY72"/>
      <c r="GBZ72"/>
      <c r="GCA72"/>
      <c r="GCB72"/>
      <c r="GCC72"/>
      <c r="GCD72"/>
      <c r="GCE72"/>
      <c r="GCF72"/>
      <c r="GCG72"/>
      <c r="GCH72"/>
      <c r="GCI72"/>
      <c r="GCJ72"/>
      <c r="GCK72"/>
      <c r="GCL72"/>
      <c r="GCM72"/>
      <c r="GCN72"/>
      <c r="GCO72"/>
      <c r="GCP72"/>
      <c r="GCQ72"/>
      <c r="GCR72"/>
      <c r="GCS72"/>
      <c r="GCT72"/>
      <c r="GCU72"/>
      <c r="GCV72"/>
      <c r="GCW72"/>
      <c r="GCX72"/>
      <c r="GCY72"/>
      <c r="GCZ72"/>
      <c r="GDA72"/>
      <c r="GDB72"/>
      <c r="GDC72"/>
      <c r="GDD72"/>
      <c r="GDE72"/>
      <c r="GDF72"/>
      <c r="GDG72"/>
      <c r="GDH72"/>
      <c r="GDI72"/>
      <c r="GDJ72"/>
      <c r="GDK72"/>
      <c r="GDL72"/>
      <c r="GDM72"/>
      <c r="GDN72"/>
      <c r="GDO72"/>
      <c r="GDP72"/>
      <c r="GDQ72"/>
      <c r="GDR72"/>
      <c r="GDS72"/>
      <c r="GDT72"/>
      <c r="GDU72"/>
      <c r="GDV72"/>
      <c r="GDW72"/>
      <c r="GDX72"/>
      <c r="GDY72"/>
      <c r="GDZ72"/>
      <c r="GEA72"/>
      <c r="GEB72"/>
      <c r="GEC72"/>
      <c r="GED72"/>
      <c r="GEE72"/>
      <c r="GEF72"/>
      <c r="GEG72"/>
      <c r="GEH72"/>
      <c r="GEI72"/>
      <c r="GEJ72"/>
      <c r="GEK72"/>
      <c r="GEL72"/>
      <c r="GEM72"/>
      <c r="GEN72"/>
      <c r="GEO72"/>
      <c r="GEP72"/>
      <c r="GEQ72"/>
      <c r="GER72"/>
      <c r="GES72"/>
      <c r="GET72"/>
      <c r="GEU72"/>
      <c r="GEV72"/>
      <c r="GEW72"/>
      <c r="GEX72"/>
      <c r="GEY72"/>
      <c r="GEZ72"/>
      <c r="GFA72"/>
      <c r="GFB72"/>
      <c r="GFC72"/>
      <c r="GFD72"/>
      <c r="GFE72"/>
      <c r="GFF72"/>
      <c r="GFG72"/>
      <c r="GFH72"/>
      <c r="GFI72"/>
      <c r="GFJ72"/>
      <c r="GFK72"/>
      <c r="GFL72"/>
      <c r="GFM72"/>
      <c r="GFN72"/>
      <c r="GFO72"/>
      <c r="GFP72"/>
      <c r="GFQ72"/>
      <c r="GFR72"/>
      <c r="GFS72"/>
      <c r="GFT72"/>
      <c r="GFU72"/>
      <c r="GFV72"/>
      <c r="GFW72"/>
      <c r="GFX72"/>
      <c r="GFY72"/>
      <c r="GFZ72"/>
      <c r="GGA72"/>
      <c r="GGB72"/>
      <c r="GGC72"/>
      <c r="GGD72"/>
      <c r="GGE72"/>
      <c r="GGF72"/>
      <c r="GGG72"/>
      <c r="GGH72"/>
      <c r="GGI72"/>
      <c r="GGJ72"/>
      <c r="GGK72"/>
      <c r="GGL72"/>
      <c r="GGM72"/>
      <c r="GGN72"/>
      <c r="GGO72"/>
      <c r="GGP72"/>
      <c r="GGQ72"/>
      <c r="GGR72"/>
      <c r="GGS72"/>
      <c r="GGT72"/>
      <c r="GGU72"/>
      <c r="GGV72"/>
      <c r="GGW72"/>
      <c r="GGX72"/>
      <c r="GGY72"/>
      <c r="GGZ72"/>
      <c r="GHA72"/>
      <c r="GHB72"/>
      <c r="GHC72"/>
      <c r="GHD72"/>
      <c r="GHE72"/>
      <c r="GHF72"/>
      <c r="GHG72"/>
      <c r="GHH72"/>
      <c r="GHI72"/>
      <c r="GHJ72"/>
      <c r="GHK72"/>
      <c r="GHL72"/>
      <c r="GHM72"/>
      <c r="GHN72"/>
      <c r="GHO72"/>
      <c r="GHP72"/>
      <c r="GHQ72"/>
      <c r="GHR72"/>
      <c r="GHS72"/>
      <c r="GHT72"/>
      <c r="GHU72"/>
      <c r="GHV72"/>
      <c r="GHW72"/>
      <c r="GHX72"/>
      <c r="GHY72"/>
      <c r="GHZ72"/>
      <c r="GIA72"/>
      <c r="GIB72"/>
      <c r="GIC72"/>
      <c r="GID72"/>
      <c r="GIE72"/>
      <c r="GIF72"/>
      <c r="GIG72"/>
      <c r="GIH72"/>
      <c r="GII72"/>
      <c r="GIJ72"/>
      <c r="GIK72"/>
      <c r="GIL72"/>
      <c r="GIM72"/>
      <c r="GIN72"/>
      <c r="GIO72"/>
      <c r="GIP72"/>
      <c r="GIQ72"/>
      <c r="GIR72"/>
      <c r="GIS72"/>
      <c r="GIT72"/>
      <c r="GIU72"/>
      <c r="GIV72"/>
      <c r="GIW72"/>
      <c r="GIX72"/>
      <c r="GIY72"/>
      <c r="GIZ72"/>
      <c r="GJA72"/>
      <c r="GJB72"/>
      <c r="GJC72"/>
      <c r="GJD72"/>
      <c r="GJE72"/>
      <c r="GJF72"/>
      <c r="GJG72"/>
      <c r="GJH72"/>
      <c r="GJI72"/>
      <c r="GJJ72"/>
      <c r="GJK72"/>
      <c r="GJL72"/>
      <c r="GJM72"/>
      <c r="GJN72"/>
      <c r="GJO72"/>
      <c r="GJP72"/>
      <c r="GJQ72"/>
      <c r="GJR72"/>
      <c r="GJS72"/>
      <c r="GJT72"/>
      <c r="GJU72"/>
      <c r="GJV72"/>
      <c r="GJW72"/>
      <c r="GJX72"/>
      <c r="GJY72"/>
      <c r="GJZ72"/>
      <c r="GKA72"/>
      <c r="GKB72"/>
      <c r="GKC72"/>
      <c r="GKD72"/>
      <c r="GKE72"/>
      <c r="GKF72"/>
      <c r="GKG72"/>
      <c r="GKH72"/>
      <c r="GKI72"/>
      <c r="GKJ72"/>
      <c r="GKK72"/>
      <c r="GKL72"/>
      <c r="GKM72"/>
      <c r="GKN72"/>
      <c r="GKO72"/>
      <c r="GKP72"/>
      <c r="GKQ72"/>
      <c r="GKR72"/>
      <c r="GKS72"/>
      <c r="GKT72"/>
      <c r="GKU72"/>
      <c r="GKV72"/>
      <c r="GKW72"/>
      <c r="GKX72"/>
      <c r="GKY72"/>
      <c r="GKZ72"/>
      <c r="GLA72"/>
      <c r="GLB72"/>
      <c r="GLC72"/>
      <c r="GLD72"/>
      <c r="GLE72"/>
      <c r="GLF72"/>
      <c r="GLG72"/>
      <c r="GLH72"/>
      <c r="GLI72"/>
      <c r="GLJ72"/>
      <c r="GLK72"/>
      <c r="GLL72"/>
      <c r="GLM72"/>
      <c r="GLN72"/>
      <c r="GLO72"/>
      <c r="GLP72"/>
      <c r="GLQ72"/>
      <c r="GLR72"/>
      <c r="GLS72"/>
      <c r="GLT72"/>
      <c r="GLU72"/>
      <c r="GLV72"/>
      <c r="GLW72"/>
      <c r="GLX72"/>
      <c r="GLY72"/>
      <c r="GLZ72"/>
      <c r="GMA72"/>
      <c r="GMB72"/>
      <c r="GMC72"/>
      <c r="GMD72"/>
      <c r="GME72"/>
      <c r="GMF72"/>
      <c r="GMG72"/>
      <c r="GMH72"/>
      <c r="GMI72"/>
      <c r="GMJ72"/>
      <c r="GMK72"/>
      <c r="GML72"/>
      <c r="GMM72"/>
      <c r="GMN72"/>
      <c r="GMO72"/>
      <c r="GMP72"/>
      <c r="GMQ72"/>
      <c r="GMR72"/>
      <c r="GMS72"/>
      <c r="GMT72"/>
      <c r="GMU72"/>
      <c r="GMV72"/>
      <c r="GMW72"/>
      <c r="GMX72"/>
      <c r="GMY72"/>
      <c r="GMZ72"/>
      <c r="GNA72"/>
      <c r="GNB72"/>
      <c r="GNC72"/>
      <c r="GND72"/>
      <c r="GNE72"/>
      <c r="GNF72"/>
      <c r="GNG72"/>
      <c r="GNH72"/>
      <c r="GNI72"/>
      <c r="GNJ72"/>
      <c r="GNK72"/>
      <c r="GNL72"/>
      <c r="GNM72"/>
      <c r="GNN72"/>
      <c r="GNO72"/>
      <c r="GNP72"/>
      <c r="GNQ72"/>
      <c r="GNR72"/>
      <c r="GNS72"/>
      <c r="GNT72"/>
      <c r="GNU72"/>
      <c r="GNV72"/>
      <c r="GNW72"/>
      <c r="GNX72"/>
      <c r="GNY72"/>
      <c r="GNZ72"/>
      <c r="GOA72"/>
      <c r="GOB72"/>
      <c r="GOC72"/>
      <c r="GOD72"/>
      <c r="GOE72"/>
      <c r="GOF72"/>
      <c r="GOG72"/>
      <c r="GOH72"/>
      <c r="GOI72"/>
      <c r="GOJ72"/>
      <c r="GOK72"/>
      <c r="GOL72"/>
      <c r="GOM72"/>
      <c r="GON72"/>
      <c r="GOO72"/>
      <c r="GOP72"/>
      <c r="GOQ72"/>
      <c r="GOR72"/>
      <c r="GOS72"/>
      <c r="GOT72"/>
      <c r="GOU72"/>
      <c r="GOV72"/>
      <c r="GOW72"/>
      <c r="GOX72"/>
      <c r="GOY72"/>
      <c r="GOZ72"/>
      <c r="GPA72"/>
      <c r="GPB72"/>
      <c r="GPC72"/>
      <c r="GPD72"/>
      <c r="GPE72"/>
      <c r="GPF72"/>
      <c r="GPG72"/>
      <c r="GPH72"/>
      <c r="GPI72"/>
      <c r="GPJ72"/>
      <c r="GPK72"/>
      <c r="GPL72"/>
      <c r="GPM72"/>
      <c r="GPN72"/>
      <c r="GPO72"/>
      <c r="GPP72"/>
      <c r="GPQ72"/>
      <c r="GPR72"/>
      <c r="GPS72"/>
      <c r="GPT72"/>
      <c r="GPU72"/>
      <c r="GPV72"/>
      <c r="GPW72"/>
      <c r="GPX72"/>
      <c r="GPY72"/>
      <c r="GPZ72"/>
      <c r="GQA72"/>
      <c r="GQB72"/>
      <c r="GQC72"/>
      <c r="GQD72"/>
      <c r="GQE72"/>
      <c r="GQF72"/>
      <c r="GQG72"/>
      <c r="GQH72"/>
      <c r="GQI72"/>
      <c r="GQJ72"/>
      <c r="GQK72"/>
      <c r="GQL72"/>
      <c r="GQM72"/>
      <c r="GQN72"/>
      <c r="GQO72"/>
      <c r="GQP72"/>
      <c r="GQQ72"/>
      <c r="GQR72"/>
      <c r="GQS72"/>
      <c r="GQT72"/>
      <c r="GQU72"/>
      <c r="GQV72"/>
      <c r="GQW72"/>
      <c r="GQX72"/>
      <c r="GQY72"/>
      <c r="GQZ72"/>
      <c r="GRA72"/>
      <c r="GRB72"/>
      <c r="GRC72"/>
      <c r="GRD72"/>
      <c r="GRE72"/>
      <c r="GRF72"/>
      <c r="GRG72"/>
      <c r="GRH72"/>
      <c r="GRI72"/>
      <c r="GRJ72"/>
      <c r="GRK72"/>
      <c r="GRL72"/>
      <c r="GRM72"/>
      <c r="GRN72"/>
      <c r="GRO72"/>
      <c r="GRP72"/>
      <c r="GRQ72"/>
      <c r="GRR72"/>
      <c r="GRS72"/>
      <c r="GRT72"/>
      <c r="GRU72"/>
      <c r="GRV72"/>
      <c r="GRW72"/>
      <c r="GRX72"/>
      <c r="GRY72"/>
      <c r="GRZ72"/>
      <c r="GSA72"/>
      <c r="GSB72"/>
      <c r="GSC72"/>
      <c r="GSD72"/>
      <c r="GSE72"/>
      <c r="GSF72"/>
      <c r="GSG72"/>
      <c r="GSH72"/>
      <c r="GSI72"/>
      <c r="GSJ72"/>
      <c r="GSK72"/>
      <c r="GSL72"/>
      <c r="GSM72"/>
      <c r="GSN72"/>
      <c r="GSO72"/>
      <c r="GSP72"/>
      <c r="GSQ72"/>
      <c r="GSR72"/>
      <c r="GSS72"/>
      <c r="GST72"/>
      <c r="GSU72"/>
      <c r="GSV72"/>
      <c r="GSW72"/>
      <c r="GSX72"/>
      <c r="GSY72"/>
      <c r="GSZ72"/>
      <c r="GTA72"/>
      <c r="GTB72"/>
      <c r="GTC72"/>
      <c r="GTD72"/>
      <c r="GTE72"/>
      <c r="GTF72"/>
      <c r="GTG72"/>
      <c r="GTH72"/>
      <c r="GTI72"/>
      <c r="GTJ72"/>
      <c r="GTK72"/>
      <c r="GTL72"/>
      <c r="GTM72"/>
      <c r="GTN72"/>
      <c r="GTO72"/>
      <c r="GTP72"/>
      <c r="GTQ72"/>
      <c r="GTR72"/>
      <c r="GTS72"/>
      <c r="GTT72"/>
      <c r="GTU72"/>
      <c r="GTV72"/>
      <c r="GTW72"/>
      <c r="GTX72"/>
      <c r="GTY72"/>
      <c r="GTZ72"/>
      <c r="GUA72"/>
      <c r="GUB72"/>
      <c r="GUC72"/>
      <c r="GUD72"/>
      <c r="GUE72"/>
      <c r="GUF72"/>
      <c r="GUG72"/>
      <c r="GUH72"/>
      <c r="GUI72"/>
      <c r="GUJ72"/>
      <c r="GUK72"/>
      <c r="GUL72"/>
      <c r="GUM72"/>
      <c r="GUN72"/>
      <c r="GUO72"/>
      <c r="GUP72"/>
      <c r="GUQ72"/>
      <c r="GUR72"/>
      <c r="GUS72"/>
      <c r="GUT72"/>
      <c r="GUU72"/>
      <c r="GUV72"/>
      <c r="GUW72"/>
      <c r="GUX72"/>
      <c r="GUY72"/>
      <c r="GUZ72"/>
      <c r="GVA72"/>
      <c r="GVB72"/>
      <c r="GVC72"/>
      <c r="GVD72"/>
      <c r="GVE72"/>
      <c r="GVF72"/>
      <c r="GVG72"/>
      <c r="GVH72"/>
      <c r="GVI72"/>
      <c r="GVJ72"/>
      <c r="GVK72"/>
      <c r="GVL72"/>
      <c r="GVM72"/>
      <c r="GVN72"/>
      <c r="GVO72"/>
      <c r="GVP72"/>
      <c r="GVQ72"/>
      <c r="GVR72"/>
      <c r="GVS72"/>
      <c r="GVT72"/>
      <c r="GVU72"/>
      <c r="GVV72"/>
      <c r="GVW72"/>
      <c r="GVX72"/>
      <c r="GVY72"/>
      <c r="GVZ72"/>
      <c r="GWA72"/>
      <c r="GWB72"/>
      <c r="GWC72"/>
      <c r="GWD72"/>
      <c r="GWE72"/>
      <c r="GWF72"/>
      <c r="GWG72"/>
      <c r="GWH72"/>
      <c r="GWI72"/>
      <c r="GWJ72"/>
      <c r="GWK72"/>
      <c r="GWL72"/>
      <c r="GWM72"/>
      <c r="GWN72"/>
      <c r="GWO72"/>
      <c r="GWP72"/>
      <c r="GWQ72"/>
      <c r="GWR72"/>
      <c r="GWS72"/>
      <c r="GWT72"/>
      <c r="GWU72"/>
      <c r="GWV72"/>
      <c r="GWW72"/>
      <c r="GWX72"/>
      <c r="GWY72"/>
      <c r="GWZ72"/>
      <c r="GXA72"/>
      <c r="GXB72"/>
      <c r="GXC72"/>
      <c r="GXD72"/>
      <c r="GXE72"/>
      <c r="GXF72"/>
      <c r="GXG72"/>
      <c r="GXH72"/>
      <c r="GXI72"/>
      <c r="GXJ72"/>
      <c r="GXK72"/>
      <c r="GXL72"/>
      <c r="GXM72"/>
      <c r="GXN72"/>
      <c r="GXO72"/>
      <c r="GXP72"/>
      <c r="GXQ72"/>
      <c r="GXR72"/>
      <c r="GXS72"/>
      <c r="GXT72"/>
      <c r="GXU72"/>
      <c r="GXV72"/>
      <c r="GXW72"/>
      <c r="GXX72"/>
      <c r="GXY72"/>
      <c r="GXZ72"/>
      <c r="GYA72"/>
      <c r="GYB72"/>
      <c r="GYC72"/>
      <c r="GYD72"/>
      <c r="GYE72"/>
      <c r="GYF72"/>
      <c r="GYG72"/>
      <c r="GYH72"/>
      <c r="GYI72"/>
      <c r="GYJ72"/>
      <c r="GYK72"/>
      <c r="GYL72"/>
      <c r="GYM72"/>
      <c r="GYN72"/>
      <c r="GYO72"/>
      <c r="GYP72"/>
      <c r="GYQ72"/>
      <c r="GYR72"/>
      <c r="GYS72"/>
      <c r="GYT72"/>
      <c r="GYU72"/>
      <c r="GYV72"/>
      <c r="GYW72"/>
      <c r="GYX72"/>
      <c r="GYY72"/>
      <c r="GYZ72"/>
      <c r="GZA72"/>
      <c r="GZB72"/>
      <c r="GZC72"/>
      <c r="GZD72"/>
      <c r="GZE72"/>
      <c r="GZF72"/>
      <c r="GZG72"/>
      <c r="GZH72"/>
      <c r="GZI72"/>
      <c r="GZJ72"/>
      <c r="GZK72"/>
      <c r="GZL72"/>
      <c r="GZM72"/>
      <c r="GZN72"/>
      <c r="GZO72"/>
      <c r="GZP72"/>
      <c r="GZQ72"/>
      <c r="GZR72"/>
      <c r="GZS72"/>
      <c r="GZT72"/>
      <c r="GZU72"/>
      <c r="GZV72"/>
      <c r="GZW72"/>
      <c r="GZX72"/>
      <c r="GZY72"/>
      <c r="GZZ72"/>
      <c r="HAA72"/>
      <c r="HAB72"/>
      <c r="HAC72"/>
      <c r="HAD72"/>
      <c r="HAE72"/>
      <c r="HAF72"/>
      <c r="HAG72"/>
      <c r="HAH72"/>
      <c r="HAI72"/>
      <c r="HAJ72"/>
      <c r="HAK72"/>
      <c r="HAL72"/>
      <c r="HAM72"/>
      <c r="HAN72"/>
      <c r="HAO72"/>
      <c r="HAP72"/>
      <c r="HAQ72"/>
      <c r="HAR72"/>
      <c r="HAS72"/>
      <c r="HAT72"/>
      <c r="HAU72"/>
      <c r="HAV72"/>
      <c r="HAW72"/>
      <c r="HAX72"/>
      <c r="HAY72"/>
      <c r="HAZ72"/>
      <c r="HBA72"/>
      <c r="HBB72"/>
      <c r="HBC72"/>
      <c r="HBD72"/>
      <c r="HBE72"/>
      <c r="HBF72"/>
      <c r="HBG72"/>
      <c r="HBH72"/>
      <c r="HBI72"/>
      <c r="HBJ72"/>
      <c r="HBK72"/>
      <c r="HBL72"/>
      <c r="HBM72"/>
      <c r="HBN72"/>
      <c r="HBO72"/>
      <c r="HBP72"/>
      <c r="HBQ72"/>
      <c r="HBR72"/>
      <c r="HBS72"/>
      <c r="HBT72"/>
      <c r="HBU72"/>
      <c r="HBV72"/>
      <c r="HBW72"/>
      <c r="HBX72"/>
      <c r="HBY72"/>
      <c r="HBZ72"/>
      <c r="HCA72"/>
      <c r="HCB72"/>
      <c r="HCC72"/>
      <c r="HCD72"/>
      <c r="HCE72"/>
      <c r="HCF72"/>
      <c r="HCG72"/>
      <c r="HCH72"/>
      <c r="HCI72"/>
      <c r="HCJ72"/>
      <c r="HCK72"/>
      <c r="HCL72"/>
      <c r="HCM72"/>
      <c r="HCN72"/>
      <c r="HCO72"/>
      <c r="HCP72"/>
      <c r="HCQ72"/>
      <c r="HCR72"/>
      <c r="HCS72"/>
      <c r="HCT72"/>
      <c r="HCU72"/>
      <c r="HCV72"/>
      <c r="HCW72"/>
      <c r="HCX72"/>
      <c r="HCY72"/>
      <c r="HCZ72"/>
      <c r="HDA72"/>
      <c r="HDB72"/>
      <c r="HDC72"/>
      <c r="HDD72"/>
      <c r="HDE72"/>
      <c r="HDF72"/>
      <c r="HDG72"/>
      <c r="HDH72"/>
      <c r="HDI72"/>
      <c r="HDJ72"/>
      <c r="HDK72"/>
      <c r="HDL72"/>
      <c r="HDM72"/>
      <c r="HDN72"/>
      <c r="HDO72"/>
      <c r="HDP72"/>
      <c r="HDQ72"/>
      <c r="HDR72"/>
      <c r="HDS72"/>
      <c r="HDT72"/>
      <c r="HDU72"/>
      <c r="HDV72"/>
      <c r="HDW72"/>
      <c r="HDX72"/>
      <c r="HDY72"/>
      <c r="HDZ72"/>
      <c r="HEA72"/>
      <c r="HEB72"/>
      <c r="HEC72"/>
      <c r="HED72"/>
      <c r="HEE72"/>
      <c r="HEF72"/>
      <c r="HEG72"/>
      <c r="HEH72"/>
      <c r="HEI72"/>
      <c r="HEJ72"/>
      <c r="HEK72"/>
      <c r="HEL72"/>
      <c r="HEM72"/>
      <c r="HEN72"/>
      <c r="HEO72"/>
      <c r="HEP72"/>
      <c r="HEQ72"/>
      <c r="HER72"/>
      <c r="HES72"/>
      <c r="HET72"/>
      <c r="HEU72"/>
      <c r="HEV72"/>
      <c r="HEW72"/>
      <c r="HEX72"/>
      <c r="HEY72"/>
      <c r="HEZ72"/>
      <c r="HFA72"/>
      <c r="HFB72"/>
      <c r="HFC72"/>
      <c r="HFD72"/>
      <c r="HFE72"/>
      <c r="HFF72"/>
      <c r="HFG72"/>
      <c r="HFH72"/>
      <c r="HFI72"/>
      <c r="HFJ72"/>
      <c r="HFK72"/>
      <c r="HFL72"/>
      <c r="HFM72"/>
      <c r="HFN72"/>
      <c r="HFO72"/>
      <c r="HFP72"/>
      <c r="HFQ72"/>
      <c r="HFR72"/>
      <c r="HFS72"/>
      <c r="HFT72"/>
      <c r="HFU72"/>
      <c r="HFV72"/>
      <c r="HFW72"/>
      <c r="HFX72"/>
      <c r="HFY72"/>
      <c r="HFZ72"/>
      <c r="HGA72"/>
      <c r="HGB72"/>
      <c r="HGC72"/>
      <c r="HGD72"/>
      <c r="HGE72"/>
      <c r="HGF72"/>
      <c r="HGG72"/>
      <c r="HGH72"/>
      <c r="HGI72"/>
      <c r="HGJ72"/>
      <c r="HGK72"/>
      <c r="HGL72"/>
      <c r="HGM72"/>
      <c r="HGN72"/>
      <c r="HGO72"/>
      <c r="HGP72"/>
      <c r="HGQ72"/>
      <c r="HGR72"/>
      <c r="HGS72"/>
      <c r="HGT72"/>
      <c r="HGU72"/>
      <c r="HGV72"/>
      <c r="HGW72"/>
      <c r="HGX72"/>
      <c r="HGY72"/>
      <c r="HGZ72"/>
      <c r="HHA72"/>
      <c r="HHB72"/>
      <c r="HHC72"/>
      <c r="HHD72"/>
      <c r="HHE72"/>
      <c r="HHF72"/>
      <c r="HHG72"/>
      <c r="HHH72"/>
      <c r="HHI72"/>
      <c r="HHJ72"/>
      <c r="HHK72"/>
      <c r="HHL72"/>
      <c r="HHM72"/>
      <c r="HHN72"/>
      <c r="HHO72"/>
      <c r="HHP72"/>
      <c r="HHQ72"/>
      <c r="HHR72"/>
      <c r="HHS72"/>
      <c r="HHT72"/>
      <c r="HHU72"/>
      <c r="HHV72"/>
      <c r="HHW72"/>
      <c r="HHX72"/>
      <c r="HHY72"/>
      <c r="HHZ72"/>
      <c r="HIA72"/>
      <c r="HIB72"/>
      <c r="HIC72"/>
      <c r="HID72"/>
      <c r="HIE72"/>
      <c r="HIF72"/>
      <c r="HIG72"/>
      <c r="HIH72"/>
      <c r="HII72"/>
      <c r="HIJ72"/>
      <c r="HIK72"/>
      <c r="HIL72"/>
      <c r="HIM72"/>
      <c r="HIN72"/>
      <c r="HIO72"/>
      <c r="HIP72"/>
      <c r="HIQ72"/>
      <c r="HIR72"/>
      <c r="HIS72"/>
      <c r="HIT72"/>
      <c r="HIU72"/>
      <c r="HIV72"/>
      <c r="HIW72"/>
      <c r="HIX72"/>
      <c r="HIY72"/>
      <c r="HIZ72"/>
      <c r="HJA72"/>
      <c r="HJB72"/>
      <c r="HJC72"/>
      <c r="HJD72"/>
      <c r="HJE72"/>
      <c r="HJF72"/>
      <c r="HJG72"/>
      <c r="HJH72"/>
      <c r="HJI72"/>
      <c r="HJJ72"/>
      <c r="HJK72"/>
      <c r="HJL72"/>
      <c r="HJM72"/>
      <c r="HJN72"/>
      <c r="HJO72"/>
      <c r="HJP72"/>
      <c r="HJQ72"/>
      <c r="HJR72"/>
      <c r="HJS72"/>
      <c r="HJT72"/>
      <c r="HJU72"/>
      <c r="HJV72"/>
      <c r="HJW72"/>
      <c r="HJX72"/>
      <c r="HJY72"/>
      <c r="HJZ72"/>
      <c r="HKA72"/>
      <c r="HKB72"/>
      <c r="HKC72"/>
      <c r="HKD72"/>
      <c r="HKE72"/>
      <c r="HKF72"/>
      <c r="HKG72"/>
      <c r="HKH72"/>
      <c r="HKI72"/>
      <c r="HKJ72"/>
      <c r="HKK72"/>
      <c r="HKL72"/>
      <c r="HKM72"/>
      <c r="HKN72"/>
      <c r="HKO72"/>
      <c r="HKP72"/>
      <c r="HKQ72"/>
      <c r="HKR72"/>
      <c r="HKS72"/>
      <c r="HKT72"/>
      <c r="HKU72"/>
      <c r="HKV72"/>
      <c r="HKW72"/>
      <c r="HKX72"/>
      <c r="HKY72"/>
      <c r="HKZ72"/>
      <c r="HLA72"/>
      <c r="HLB72"/>
      <c r="HLC72"/>
      <c r="HLD72"/>
      <c r="HLE72"/>
      <c r="HLF72"/>
      <c r="HLG72"/>
      <c r="HLH72"/>
      <c r="HLI72"/>
      <c r="HLJ72"/>
      <c r="HLK72"/>
      <c r="HLL72"/>
      <c r="HLM72"/>
      <c r="HLN72"/>
      <c r="HLO72"/>
      <c r="HLP72"/>
      <c r="HLQ72"/>
      <c r="HLR72"/>
      <c r="HLS72"/>
      <c r="HLT72"/>
      <c r="HLU72"/>
      <c r="HLV72"/>
      <c r="HLW72"/>
      <c r="HLX72"/>
      <c r="HLY72"/>
      <c r="HLZ72"/>
      <c r="HMA72"/>
      <c r="HMB72"/>
      <c r="HMC72"/>
      <c r="HMD72"/>
      <c r="HME72"/>
      <c r="HMF72"/>
      <c r="HMG72"/>
      <c r="HMH72"/>
      <c r="HMI72"/>
      <c r="HMJ72"/>
      <c r="HMK72"/>
      <c r="HML72"/>
      <c r="HMM72"/>
      <c r="HMN72"/>
      <c r="HMO72"/>
      <c r="HMP72"/>
      <c r="HMQ72"/>
      <c r="HMR72"/>
      <c r="HMS72"/>
      <c r="HMT72"/>
      <c r="HMU72"/>
      <c r="HMV72"/>
      <c r="HMW72"/>
      <c r="HMX72"/>
      <c r="HMY72"/>
      <c r="HMZ72"/>
      <c r="HNA72"/>
      <c r="HNB72"/>
      <c r="HNC72"/>
      <c r="HND72"/>
      <c r="HNE72"/>
      <c r="HNF72"/>
      <c r="HNG72"/>
      <c r="HNH72"/>
      <c r="HNI72"/>
      <c r="HNJ72"/>
      <c r="HNK72"/>
      <c r="HNL72"/>
      <c r="HNM72"/>
      <c r="HNN72"/>
      <c r="HNO72"/>
      <c r="HNP72"/>
      <c r="HNQ72"/>
      <c r="HNR72"/>
      <c r="HNS72"/>
      <c r="HNT72"/>
      <c r="HNU72"/>
      <c r="HNV72"/>
      <c r="HNW72"/>
      <c r="HNX72"/>
      <c r="HNY72"/>
      <c r="HNZ72"/>
      <c r="HOA72"/>
      <c r="HOB72"/>
      <c r="HOC72"/>
      <c r="HOD72"/>
      <c r="HOE72"/>
      <c r="HOF72"/>
      <c r="HOG72"/>
      <c r="HOH72"/>
      <c r="HOI72"/>
      <c r="HOJ72"/>
      <c r="HOK72"/>
      <c r="HOL72"/>
      <c r="HOM72"/>
      <c r="HON72"/>
      <c r="HOO72"/>
      <c r="HOP72"/>
      <c r="HOQ72"/>
      <c r="HOR72"/>
      <c r="HOS72"/>
      <c r="HOT72"/>
      <c r="HOU72"/>
      <c r="HOV72"/>
      <c r="HOW72"/>
      <c r="HOX72"/>
      <c r="HOY72"/>
      <c r="HOZ72"/>
      <c r="HPA72"/>
      <c r="HPB72"/>
      <c r="HPC72"/>
      <c r="HPD72"/>
      <c r="HPE72"/>
      <c r="HPF72"/>
      <c r="HPG72"/>
      <c r="HPH72"/>
      <c r="HPI72"/>
      <c r="HPJ72"/>
      <c r="HPK72"/>
      <c r="HPL72"/>
      <c r="HPM72"/>
      <c r="HPN72"/>
      <c r="HPO72"/>
      <c r="HPP72"/>
      <c r="HPQ72"/>
      <c r="HPR72"/>
      <c r="HPS72"/>
      <c r="HPT72"/>
      <c r="HPU72"/>
      <c r="HPV72"/>
      <c r="HPW72"/>
      <c r="HPX72"/>
      <c r="HPY72"/>
      <c r="HPZ72"/>
      <c r="HQA72"/>
      <c r="HQB72"/>
      <c r="HQC72"/>
      <c r="HQD72"/>
      <c r="HQE72"/>
      <c r="HQF72"/>
      <c r="HQG72"/>
      <c r="HQH72"/>
      <c r="HQI72"/>
      <c r="HQJ72"/>
      <c r="HQK72"/>
      <c r="HQL72"/>
      <c r="HQM72"/>
      <c r="HQN72"/>
      <c r="HQO72"/>
      <c r="HQP72"/>
      <c r="HQQ72"/>
      <c r="HQR72"/>
      <c r="HQS72"/>
      <c r="HQT72"/>
      <c r="HQU72"/>
      <c r="HQV72"/>
      <c r="HQW72"/>
      <c r="HQX72"/>
      <c r="HQY72"/>
      <c r="HQZ72"/>
      <c r="HRA72"/>
      <c r="HRB72"/>
      <c r="HRC72"/>
      <c r="HRD72"/>
      <c r="HRE72"/>
      <c r="HRF72"/>
      <c r="HRG72"/>
      <c r="HRH72"/>
      <c r="HRI72"/>
      <c r="HRJ72"/>
      <c r="HRK72"/>
      <c r="HRL72"/>
      <c r="HRM72"/>
      <c r="HRN72"/>
      <c r="HRO72"/>
      <c r="HRP72"/>
      <c r="HRQ72"/>
      <c r="HRR72"/>
      <c r="HRS72"/>
      <c r="HRT72"/>
      <c r="HRU72"/>
      <c r="HRV72"/>
      <c r="HRW72"/>
      <c r="HRX72"/>
      <c r="HRY72"/>
      <c r="HRZ72"/>
      <c r="HSA72"/>
      <c r="HSB72"/>
      <c r="HSC72"/>
      <c r="HSD72"/>
      <c r="HSE72"/>
      <c r="HSF72"/>
      <c r="HSG72"/>
      <c r="HSH72"/>
      <c r="HSI72"/>
      <c r="HSJ72"/>
      <c r="HSK72"/>
      <c r="HSL72"/>
      <c r="HSM72"/>
      <c r="HSN72"/>
      <c r="HSO72"/>
      <c r="HSP72"/>
      <c r="HSQ72"/>
      <c r="HSR72"/>
      <c r="HSS72"/>
      <c r="HST72"/>
      <c r="HSU72"/>
      <c r="HSV72"/>
      <c r="HSW72"/>
      <c r="HSX72"/>
      <c r="HSY72"/>
      <c r="HSZ72"/>
      <c r="HTA72"/>
      <c r="HTB72"/>
      <c r="HTC72"/>
      <c r="HTD72"/>
      <c r="HTE72"/>
      <c r="HTF72"/>
      <c r="HTG72"/>
      <c r="HTH72"/>
      <c r="HTI72"/>
      <c r="HTJ72"/>
      <c r="HTK72"/>
      <c r="HTL72"/>
      <c r="HTM72"/>
      <c r="HTN72"/>
      <c r="HTO72"/>
      <c r="HTP72"/>
      <c r="HTQ72"/>
      <c r="HTR72"/>
      <c r="HTS72"/>
      <c r="HTT72"/>
      <c r="HTU72"/>
      <c r="HTV72"/>
      <c r="HTW72"/>
      <c r="HTX72"/>
      <c r="HTY72"/>
      <c r="HTZ72"/>
      <c r="HUA72"/>
      <c r="HUB72"/>
      <c r="HUC72"/>
      <c r="HUD72"/>
      <c r="HUE72"/>
      <c r="HUF72"/>
      <c r="HUG72"/>
      <c r="HUH72"/>
      <c r="HUI72"/>
      <c r="HUJ72"/>
      <c r="HUK72"/>
      <c r="HUL72"/>
      <c r="HUM72"/>
      <c r="HUN72"/>
      <c r="HUO72"/>
      <c r="HUP72"/>
      <c r="HUQ72"/>
      <c r="HUR72"/>
      <c r="HUS72"/>
      <c r="HUT72"/>
      <c r="HUU72"/>
      <c r="HUV72"/>
      <c r="HUW72"/>
      <c r="HUX72"/>
      <c r="HUY72"/>
      <c r="HUZ72"/>
      <c r="HVA72"/>
      <c r="HVB72"/>
      <c r="HVC72"/>
      <c r="HVD72"/>
      <c r="HVE72"/>
      <c r="HVF72"/>
      <c r="HVG72"/>
      <c r="HVH72"/>
      <c r="HVI72"/>
      <c r="HVJ72"/>
      <c r="HVK72"/>
      <c r="HVL72"/>
      <c r="HVM72"/>
      <c r="HVN72"/>
      <c r="HVO72"/>
      <c r="HVP72"/>
      <c r="HVQ72"/>
      <c r="HVR72"/>
      <c r="HVS72"/>
      <c r="HVT72"/>
      <c r="HVU72"/>
      <c r="HVV72"/>
      <c r="HVW72"/>
      <c r="HVX72"/>
      <c r="HVY72"/>
      <c r="HVZ72"/>
      <c r="HWA72"/>
      <c r="HWB72"/>
      <c r="HWC72"/>
      <c r="HWD72"/>
      <c r="HWE72"/>
      <c r="HWF72"/>
      <c r="HWG72"/>
      <c r="HWH72"/>
      <c r="HWI72"/>
      <c r="HWJ72"/>
      <c r="HWK72"/>
      <c r="HWL72"/>
      <c r="HWM72"/>
      <c r="HWN72"/>
      <c r="HWO72"/>
      <c r="HWP72"/>
      <c r="HWQ72"/>
      <c r="HWR72"/>
      <c r="HWS72"/>
      <c r="HWT72"/>
      <c r="HWU72"/>
      <c r="HWV72"/>
      <c r="HWW72"/>
      <c r="HWX72"/>
      <c r="HWY72"/>
      <c r="HWZ72"/>
      <c r="HXA72"/>
      <c r="HXB72"/>
      <c r="HXC72"/>
      <c r="HXD72"/>
      <c r="HXE72"/>
      <c r="HXF72"/>
      <c r="HXG72"/>
      <c r="HXH72"/>
      <c r="HXI72"/>
      <c r="HXJ72"/>
      <c r="HXK72"/>
      <c r="HXL72"/>
      <c r="HXM72"/>
      <c r="HXN72"/>
      <c r="HXO72"/>
      <c r="HXP72"/>
      <c r="HXQ72"/>
      <c r="HXR72"/>
      <c r="HXS72"/>
      <c r="HXT72"/>
      <c r="HXU72"/>
      <c r="HXV72"/>
      <c r="HXW72"/>
      <c r="HXX72"/>
      <c r="HXY72"/>
      <c r="HXZ72"/>
      <c r="HYA72"/>
      <c r="HYB72"/>
      <c r="HYC72"/>
      <c r="HYD72"/>
      <c r="HYE72"/>
      <c r="HYF72"/>
      <c r="HYG72"/>
      <c r="HYH72"/>
      <c r="HYI72"/>
      <c r="HYJ72"/>
      <c r="HYK72"/>
      <c r="HYL72"/>
      <c r="HYM72"/>
      <c r="HYN72"/>
      <c r="HYO72"/>
      <c r="HYP72"/>
      <c r="HYQ72"/>
      <c r="HYR72"/>
      <c r="HYS72"/>
      <c r="HYT72"/>
      <c r="HYU72"/>
      <c r="HYV72"/>
      <c r="HYW72"/>
      <c r="HYX72"/>
      <c r="HYY72"/>
      <c r="HYZ72"/>
      <c r="HZA72"/>
      <c r="HZB72"/>
      <c r="HZC72"/>
      <c r="HZD72"/>
      <c r="HZE72"/>
      <c r="HZF72"/>
      <c r="HZG72"/>
      <c r="HZH72"/>
      <c r="HZI72"/>
      <c r="HZJ72"/>
      <c r="HZK72"/>
      <c r="HZL72"/>
      <c r="HZM72"/>
      <c r="HZN72"/>
      <c r="HZO72"/>
      <c r="HZP72"/>
      <c r="HZQ72"/>
      <c r="HZR72"/>
      <c r="HZS72"/>
      <c r="HZT72"/>
      <c r="HZU72"/>
      <c r="HZV72"/>
      <c r="HZW72"/>
      <c r="HZX72"/>
      <c r="HZY72"/>
      <c r="HZZ72"/>
      <c r="IAA72"/>
      <c r="IAB72"/>
      <c r="IAC72"/>
      <c r="IAD72"/>
      <c r="IAE72"/>
      <c r="IAF72"/>
      <c r="IAG72"/>
      <c r="IAH72"/>
      <c r="IAI72"/>
      <c r="IAJ72"/>
      <c r="IAK72"/>
      <c r="IAL72"/>
      <c r="IAM72"/>
      <c r="IAN72"/>
      <c r="IAO72"/>
      <c r="IAP72"/>
      <c r="IAQ72"/>
      <c r="IAR72"/>
      <c r="IAS72"/>
      <c r="IAT72"/>
      <c r="IAU72"/>
      <c r="IAV72"/>
      <c r="IAW72"/>
      <c r="IAX72"/>
      <c r="IAY72"/>
      <c r="IAZ72"/>
      <c r="IBA72"/>
      <c r="IBB72"/>
      <c r="IBC72"/>
      <c r="IBD72"/>
      <c r="IBE72"/>
      <c r="IBF72"/>
      <c r="IBG72"/>
      <c r="IBH72"/>
      <c r="IBI72"/>
      <c r="IBJ72"/>
      <c r="IBK72"/>
      <c r="IBL72"/>
      <c r="IBM72"/>
      <c r="IBN72"/>
      <c r="IBO72"/>
      <c r="IBP72"/>
      <c r="IBQ72"/>
      <c r="IBR72"/>
      <c r="IBS72"/>
      <c r="IBT72"/>
      <c r="IBU72"/>
      <c r="IBV72"/>
      <c r="IBW72"/>
      <c r="IBX72"/>
      <c r="IBY72"/>
      <c r="IBZ72"/>
      <c r="ICA72"/>
      <c r="ICB72"/>
      <c r="ICC72"/>
      <c r="ICD72"/>
      <c r="ICE72"/>
      <c r="ICF72"/>
      <c r="ICG72"/>
      <c r="ICH72"/>
      <c r="ICI72"/>
      <c r="ICJ72"/>
      <c r="ICK72"/>
      <c r="ICL72"/>
      <c r="ICM72"/>
      <c r="ICN72"/>
      <c r="ICO72"/>
      <c r="ICP72"/>
      <c r="ICQ72"/>
      <c r="ICR72"/>
      <c r="ICS72"/>
      <c r="ICT72"/>
      <c r="ICU72"/>
      <c r="ICV72"/>
      <c r="ICW72"/>
      <c r="ICX72"/>
      <c r="ICY72"/>
      <c r="ICZ72"/>
      <c r="IDA72"/>
      <c r="IDB72"/>
      <c r="IDC72"/>
      <c r="IDD72"/>
      <c r="IDE72"/>
      <c r="IDF72"/>
      <c r="IDG72"/>
      <c r="IDH72"/>
      <c r="IDI72"/>
      <c r="IDJ72"/>
      <c r="IDK72"/>
      <c r="IDL72"/>
      <c r="IDM72"/>
      <c r="IDN72"/>
      <c r="IDO72"/>
      <c r="IDP72"/>
      <c r="IDQ72"/>
      <c r="IDR72"/>
      <c r="IDS72"/>
      <c r="IDT72"/>
      <c r="IDU72"/>
      <c r="IDV72"/>
      <c r="IDW72"/>
      <c r="IDX72"/>
      <c r="IDY72"/>
      <c r="IDZ72"/>
      <c r="IEA72"/>
      <c r="IEB72"/>
      <c r="IEC72"/>
      <c r="IED72"/>
      <c r="IEE72"/>
      <c r="IEF72"/>
      <c r="IEG72"/>
      <c r="IEH72"/>
      <c r="IEI72"/>
      <c r="IEJ72"/>
      <c r="IEK72"/>
      <c r="IEL72"/>
      <c r="IEM72"/>
      <c r="IEN72"/>
      <c r="IEO72"/>
      <c r="IEP72"/>
      <c r="IEQ72"/>
      <c r="IER72"/>
      <c r="IES72"/>
      <c r="IET72"/>
      <c r="IEU72"/>
      <c r="IEV72"/>
      <c r="IEW72"/>
      <c r="IEX72"/>
      <c r="IEY72"/>
      <c r="IEZ72"/>
      <c r="IFA72"/>
      <c r="IFB72"/>
      <c r="IFC72"/>
      <c r="IFD72"/>
      <c r="IFE72"/>
      <c r="IFF72"/>
      <c r="IFG72"/>
      <c r="IFH72"/>
      <c r="IFI72"/>
      <c r="IFJ72"/>
      <c r="IFK72"/>
      <c r="IFL72"/>
      <c r="IFM72"/>
      <c r="IFN72"/>
      <c r="IFO72"/>
      <c r="IFP72"/>
      <c r="IFQ72"/>
      <c r="IFR72"/>
      <c r="IFS72"/>
      <c r="IFT72"/>
      <c r="IFU72"/>
      <c r="IFV72"/>
      <c r="IFW72"/>
      <c r="IFX72"/>
      <c r="IFY72"/>
      <c r="IFZ72"/>
      <c r="IGA72"/>
      <c r="IGB72"/>
      <c r="IGC72"/>
      <c r="IGD72"/>
      <c r="IGE72"/>
      <c r="IGF72"/>
      <c r="IGG72"/>
      <c r="IGH72"/>
      <c r="IGI72"/>
      <c r="IGJ72"/>
      <c r="IGK72"/>
      <c r="IGL72"/>
      <c r="IGM72"/>
      <c r="IGN72"/>
      <c r="IGO72"/>
      <c r="IGP72"/>
      <c r="IGQ72"/>
      <c r="IGR72"/>
      <c r="IGS72"/>
      <c r="IGT72"/>
      <c r="IGU72"/>
      <c r="IGV72"/>
      <c r="IGW72"/>
      <c r="IGX72"/>
      <c r="IGY72"/>
      <c r="IGZ72"/>
      <c r="IHA72"/>
      <c r="IHB72"/>
      <c r="IHC72"/>
      <c r="IHD72"/>
      <c r="IHE72"/>
      <c r="IHF72"/>
      <c r="IHG72"/>
      <c r="IHH72"/>
      <c r="IHI72"/>
      <c r="IHJ72"/>
      <c r="IHK72"/>
      <c r="IHL72"/>
      <c r="IHM72"/>
      <c r="IHN72"/>
      <c r="IHO72"/>
      <c r="IHP72"/>
      <c r="IHQ72"/>
      <c r="IHR72"/>
      <c r="IHS72"/>
      <c r="IHT72"/>
      <c r="IHU72"/>
      <c r="IHV72"/>
      <c r="IHW72"/>
      <c r="IHX72"/>
      <c r="IHY72"/>
      <c r="IHZ72"/>
      <c r="IIA72"/>
      <c r="IIB72"/>
      <c r="IIC72"/>
      <c r="IID72"/>
      <c r="IIE72"/>
      <c r="IIF72"/>
      <c r="IIG72"/>
      <c r="IIH72"/>
      <c r="III72"/>
      <c r="IIJ72"/>
      <c r="IIK72"/>
      <c r="IIL72"/>
      <c r="IIM72"/>
      <c r="IIN72"/>
      <c r="IIO72"/>
      <c r="IIP72"/>
      <c r="IIQ72"/>
      <c r="IIR72"/>
      <c r="IIS72"/>
      <c r="IIT72"/>
      <c r="IIU72"/>
      <c r="IIV72"/>
      <c r="IIW72"/>
      <c r="IIX72"/>
      <c r="IIY72"/>
      <c r="IIZ72"/>
      <c r="IJA72"/>
      <c r="IJB72"/>
      <c r="IJC72"/>
      <c r="IJD72"/>
      <c r="IJE72"/>
      <c r="IJF72"/>
      <c r="IJG72"/>
      <c r="IJH72"/>
      <c r="IJI72"/>
      <c r="IJJ72"/>
      <c r="IJK72"/>
      <c r="IJL72"/>
      <c r="IJM72"/>
      <c r="IJN72"/>
      <c r="IJO72"/>
      <c r="IJP72"/>
      <c r="IJQ72"/>
      <c r="IJR72"/>
      <c r="IJS72"/>
      <c r="IJT72"/>
      <c r="IJU72"/>
      <c r="IJV72"/>
      <c r="IJW72"/>
      <c r="IJX72"/>
      <c r="IJY72"/>
      <c r="IJZ72"/>
      <c r="IKA72"/>
      <c r="IKB72"/>
      <c r="IKC72"/>
      <c r="IKD72"/>
      <c r="IKE72"/>
      <c r="IKF72"/>
      <c r="IKG72"/>
      <c r="IKH72"/>
      <c r="IKI72"/>
      <c r="IKJ72"/>
      <c r="IKK72"/>
      <c r="IKL72"/>
      <c r="IKM72"/>
      <c r="IKN72"/>
      <c r="IKO72"/>
      <c r="IKP72"/>
      <c r="IKQ72"/>
      <c r="IKR72"/>
      <c r="IKS72"/>
      <c r="IKT72"/>
      <c r="IKU72"/>
      <c r="IKV72"/>
      <c r="IKW72"/>
      <c r="IKX72"/>
      <c r="IKY72"/>
      <c r="IKZ72"/>
      <c r="ILA72"/>
      <c r="ILB72"/>
      <c r="ILC72"/>
      <c r="ILD72"/>
      <c r="ILE72"/>
      <c r="ILF72"/>
      <c r="ILG72"/>
      <c r="ILH72"/>
      <c r="ILI72"/>
      <c r="ILJ72"/>
      <c r="ILK72"/>
      <c r="ILL72"/>
      <c r="ILM72"/>
      <c r="ILN72"/>
      <c r="ILO72"/>
      <c r="ILP72"/>
      <c r="ILQ72"/>
      <c r="ILR72"/>
      <c r="ILS72"/>
      <c r="ILT72"/>
      <c r="ILU72"/>
      <c r="ILV72"/>
      <c r="ILW72"/>
      <c r="ILX72"/>
      <c r="ILY72"/>
      <c r="ILZ72"/>
      <c r="IMA72"/>
      <c r="IMB72"/>
      <c r="IMC72"/>
      <c r="IMD72"/>
      <c r="IME72"/>
      <c r="IMF72"/>
      <c r="IMG72"/>
      <c r="IMH72"/>
      <c r="IMI72"/>
      <c r="IMJ72"/>
      <c r="IMK72"/>
      <c r="IML72"/>
      <c r="IMM72"/>
      <c r="IMN72"/>
      <c r="IMO72"/>
      <c r="IMP72"/>
      <c r="IMQ72"/>
      <c r="IMR72"/>
      <c r="IMS72"/>
      <c r="IMT72"/>
      <c r="IMU72"/>
      <c r="IMV72"/>
      <c r="IMW72"/>
      <c r="IMX72"/>
      <c r="IMY72"/>
      <c r="IMZ72"/>
      <c r="INA72"/>
      <c r="INB72"/>
      <c r="INC72"/>
      <c r="IND72"/>
      <c r="INE72"/>
      <c r="INF72"/>
      <c r="ING72"/>
      <c r="INH72"/>
      <c r="INI72"/>
      <c r="INJ72"/>
      <c r="INK72"/>
      <c r="INL72"/>
      <c r="INM72"/>
      <c r="INN72"/>
      <c r="INO72"/>
      <c r="INP72"/>
      <c r="INQ72"/>
      <c r="INR72"/>
      <c r="INS72"/>
      <c r="INT72"/>
      <c r="INU72"/>
      <c r="INV72"/>
      <c r="INW72"/>
      <c r="INX72"/>
      <c r="INY72"/>
      <c r="INZ72"/>
      <c r="IOA72"/>
      <c r="IOB72"/>
      <c r="IOC72"/>
      <c r="IOD72"/>
      <c r="IOE72"/>
      <c r="IOF72"/>
      <c r="IOG72"/>
      <c r="IOH72"/>
      <c r="IOI72"/>
      <c r="IOJ72"/>
      <c r="IOK72"/>
      <c r="IOL72"/>
      <c r="IOM72"/>
      <c r="ION72"/>
      <c r="IOO72"/>
      <c r="IOP72"/>
      <c r="IOQ72"/>
      <c r="IOR72"/>
      <c r="IOS72"/>
      <c r="IOT72"/>
      <c r="IOU72"/>
      <c r="IOV72"/>
      <c r="IOW72"/>
      <c r="IOX72"/>
      <c r="IOY72"/>
      <c r="IOZ72"/>
      <c r="IPA72"/>
      <c r="IPB72"/>
      <c r="IPC72"/>
      <c r="IPD72"/>
      <c r="IPE72"/>
      <c r="IPF72"/>
      <c r="IPG72"/>
      <c r="IPH72"/>
      <c r="IPI72"/>
      <c r="IPJ72"/>
      <c r="IPK72"/>
      <c r="IPL72"/>
      <c r="IPM72"/>
      <c r="IPN72"/>
      <c r="IPO72"/>
      <c r="IPP72"/>
      <c r="IPQ72"/>
      <c r="IPR72"/>
      <c r="IPS72"/>
      <c r="IPT72"/>
      <c r="IPU72"/>
      <c r="IPV72"/>
      <c r="IPW72"/>
      <c r="IPX72"/>
      <c r="IPY72"/>
      <c r="IPZ72"/>
      <c r="IQA72"/>
      <c r="IQB72"/>
      <c r="IQC72"/>
      <c r="IQD72"/>
      <c r="IQE72"/>
      <c r="IQF72"/>
      <c r="IQG72"/>
      <c r="IQH72"/>
      <c r="IQI72"/>
      <c r="IQJ72"/>
      <c r="IQK72"/>
      <c r="IQL72"/>
      <c r="IQM72"/>
      <c r="IQN72"/>
      <c r="IQO72"/>
      <c r="IQP72"/>
      <c r="IQQ72"/>
      <c r="IQR72"/>
      <c r="IQS72"/>
      <c r="IQT72"/>
      <c r="IQU72"/>
      <c r="IQV72"/>
      <c r="IQW72"/>
      <c r="IQX72"/>
      <c r="IQY72"/>
      <c r="IQZ72"/>
      <c r="IRA72"/>
      <c r="IRB72"/>
      <c r="IRC72"/>
      <c r="IRD72"/>
      <c r="IRE72"/>
      <c r="IRF72"/>
      <c r="IRG72"/>
      <c r="IRH72"/>
      <c r="IRI72"/>
      <c r="IRJ72"/>
      <c r="IRK72"/>
      <c r="IRL72"/>
      <c r="IRM72"/>
      <c r="IRN72"/>
      <c r="IRO72"/>
      <c r="IRP72"/>
      <c r="IRQ72"/>
      <c r="IRR72"/>
      <c r="IRS72"/>
      <c r="IRT72"/>
      <c r="IRU72"/>
      <c r="IRV72"/>
      <c r="IRW72"/>
      <c r="IRX72"/>
      <c r="IRY72"/>
      <c r="IRZ72"/>
      <c r="ISA72"/>
      <c r="ISB72"/>
      <c r="ISC72"/>
      <c r="ISD72"/>
      <c r="ISE72"/>
      <c r="ISF72"/>
      <c r="ISG72"/>
      <c r="ISH72"/>
      <c r="ISI72"/>
      <c r="ISJ72"/>
      <c r="ISK72"/>
      <c r="ISL72"/>
      <c r="ISM72"/>
      <c r="ISN72"/>
      <c r="ISO72"/>
      <c r="ISP72"/>
      <c r="ISQ72"/>
      <c r="ISR72"/>
      <c r="ISS72"/>
      <c r="IST72"/>
      <c r="ISU72"/>
      <c r="ISV72"/>
      <c r="ISW72"/>
      <c r="ISX72"/>
      <c r="ISY72"/>
      <c r="ISZ72"/>
      <c r="ITA72"/>
      <c r="ITB72"/>
      <c r="ITC72"/>
      <c r="ITD72"/>
      <c r="ITE72"/>
      <c r="ITF72"/>
      <c r="ITG72"/>
      <c r="ITH72"/>
      <c r="ITI72"/>
      <c r="ITJ72"/>
      <c r="ITK72"/>
      <c r="ITL72"/>
      <c r="ITM72"/>
      <c r="ITN72"/>
      <c r="ITO72"/>
      <c r="ITP72"/>
      <c r="ITQ72"/>
      <c r="ITR72"/>
      <c r="ITS72"/>
      <c r="ITT72"/>
      <c r="ITU72"/>
      <c r="ITV72"/>
      <c r="ITW72"/>
      <c r="ITX72"/>
      <c r="ITY72"/>
      <c r="ITZ72"/>
      <c r="IUA72"/>
      <c r="IUB72"/>
      <c r="IUC72"/>
      <c r="IUD72"/>
      <c r="IUE72"/>
      <c r="IUF72"/>
      <c r="IUG72"/>
      <c r="IUH72"/>
      <c r="IUI72"/>
      <c r="IUJ72"/>
      <c r="IUK72"/>
      <c r="IUL72"/>
      <c r="IUM72"/>
      <c r="IUN72"/>
      <c r="IUO72"/>
      <c r="IUP72"/>
      <c r="IUQ72"/>
      <c r="IUR72"/>
      <c r="IUS72"/>
      <c r="IUT72"/>
      <c r="IUU72"/>
      <c r="IUV72"/>
      <c r="IUW72"/>
      <c r="IUX72"/>
      <c r="IUY72"/>
      <c r="IUZ72"/>
      <c r="IVA72"/>
      <c r="IVB72"/>
      <c r="IVC72"/>
      <c r="IVD72"/>
      <c r="IVE72"/>
      <c r="IVF72"/>
      <c r="IVG72"/>
      <c r="IVH72"/>
      <c r="IVI72"/>
      <c r="IVJ72"/>
      <c r="IVK72"/>
      <c r="IVL72"/>
      <c r="IVM72"/>
      <c r="IVN72"/>
      <c r="IVO72"/>
      <c r="IVP72"/>
      <c r="IVQ72"/>
      <c r="IVR72"/>
      <c r="IVS72"/>
      <c r="IVT72"/>
      <c r="IVU72"/>
      <c r="IVV72"/>
      <c r="IVW72"/>
      <c r="IVX72"/>
      <c r="IVY72"/>
      <c r="IVZ72"/>
      <c r="IWA72"/>
      <c r="IWB72"/>
      <c r="IWC72"/>
      <c r="IWD72"/>
      <c r="IWE72"/>
      <c r="IWF72"/>
      <c r="IWG72"/>
      <c r="IWH72"/>
      <c r="IWI72"/>
      <c r="IWJ72"/>
      <c r="IWK72"/>
      <c r="IWL72"/>
      <c r="IWM72"/>
      <c r="IWN72"/>
      <c r="IWO72"/>
      <c r="IWP72"/>
      <c r="IWQ72"/>
      <c r="IWR72"/>
      <c r="IWS72"/>
      <c r="IWT72"/>
      <c r="IWU72"/>
      <c r="IWV72"/>
      <c r="IWW72"/>
      <c r="IWX72"/>
      <c r="IWY72"/>
      <c r="IWZ72"/>
      <c r="IXA72"/>
      <c r="IXB72"/>
      <c r="IXC72"/>
      <c r="IXD72"/>
      <c r="IXE72"/>
      <c r="IXF72"/>
      <c r="IXG72"/>
      <c r="IXH72"/>
      <c r="IXI72"/>
      <c r="IXJ72"/>
      <c r="IXK72"/>
      <c r="IXL72"/>
      <c r="IXM72"/>
      <c r="IXN72"/>
      <c r="IXO72"/>
      <c r="IXP72"/>
      <c r="IXQ72"/>
      <c r="IXR72"/>
      <c r="IXS72"/>
      <c r="IXT72"/>
      <c r="IXU72"/>
      <c r="IXV72"/>
      <c r="IXW72"/>
      <c r="IXX72"/>
      <c r="IXY72"/>
      <c r="IXZ72"/>
      <c r="IYA72"/>
      <c r="IYB72"/>
      <c r="IYC72"/>
      <c r="IYD72"/>
      <c r="IYE72"/>
      <c r="IYF72"/>
      <c r="IYG72"/>
      <c r="IYH72"/>
      <c r="IYI72"/>
      <c r="IYJ72"/>
      <c r="IYK72"/>
      <c r="IYL72"/>
      <c r="IYM72"/>
      <c r="IYN72"/>
      <c r="IYO72"/>
      <c r="IYP72"/>
      <c r="IYQ72"/>
      <c r="IYR72"/>
      <c r="IYS72"/>
      <c r="IYT72"/>
      <c r="IYU72"/>
      <c r="IYV72"/>
      <c r="IYW72"/>
      <c r="IYX72"/>
      <c r="IYY72"/>
      <c r="IYZ72"/>
      <c r="IZA72"/>
      <c r="IZB72"/>
      <c r="IZC72"/>
      <c r="IZD72"/>
      <c r="IZE72"/>
      <c r="IZF72"/>
      <c r="IZG72"/>
      <c r="IZH72"/>
      <c r="IZI72"/>
      <c r="IZJ72"/>
      <c r="IZK72"/>
      <c r="IZL72"/>
      <c r="IZM72"/>
      <c r="IZN72"/>
      <c r="IZO72"/>
      <c r="IZP72"/>
      <c r="IZQ72"/>
      <c r="IZR72"/>
      <c r="IZS72"/>
      <c r="IZT72"/>
      <c r="IZU72"/>
      <c r="IZV72"/>
      <c r="IZW72"/>
      <c r="IZX72"/>
      <c r="IZY72"/>
      <c r="IZZ72"/>
      <c r="JAA72"/>
      <c r="JAB72"/>
      <c r="JAC72"/>
      <c r="JAD72"/>
      <c r="JAE72"/>
      <c r="JAF72"/>
      <c r="JAG72"/>
      <c r="JAH72"/>
      <c r="JAI72"/>
      <c r="JAJ72"/>
      <c r="JAK72"/>
      <c r="JAL72"/>
      <c r="JAM72"/>
      <c r="JAN72"/>
      <c r="JAO72"/>
      <c r="JAP72"/>
      <c r="JAQ72"/>
      <c r="JAR72"/>
      <c r="JAS72"/>
      <c r="JAT72"/>
      <c r="JAU72"/>
      <c r="JAV72"/>
      <c r="JAW72"/>
      <c r="JAX72"/>
      <c r="JAY72"/>
      <c r="JAZ72"/>
      <c r="JBA72"/>
      <c r="JBB72"/>
      <c r="JBC72"/>
      <c r="JBD72"/>
      <c r="JBE72"/>
      <c r="JBF72"/>
      <c r="JBG72"/>
      <c r="JBH72"/>
      <c r="JBI72"/>
      <c r="JBJ72"/>
      <c r="JBK72"/>
      <c r="JBL72"/>
      <c r="JBM72"/>
      <c r="JBN72"/>
      <c r="JBO72"/>
      <c r="JBP72"/>
      <c r="JBQ72"/>
      <c r="JBR72"/>
      <c r="JBS72"/>
      <c r="JBT72"/>
      <c r="JBU72"/>
      <c r="JBV72"/>
      <c r="JBW72"/>
      <c r="JBX72"/>
      <c r="JBY72"/>
      <c r="JBZ72"/>
      <c r="JCA72"/>
      <c r="JCB72"/>
      <c r="JCC72"/>
      <c r="JCD72"/>
      <c r="JCE72"/>
      <c r="JCF72"/>
      <c r="JCG72"/>
      <c r="JCH72"/>
      <c r="JCI72"/>
      <c r="JCJ72"/>
      <c r="JCK72"/>
      <c r="JCL72"/>
      <c r="JCM72"/>
      <c r="JCN72"/>
      <c r="JCO72"/>
      <c r="JCP72"/>
      <c r="JCQ72"/>
      <c r="JCR72"/>
      <c r="JCS72"/>
      <c r="JCT72"/>
      <c r="JCU72"/>
      <c r="JCV72"/>
      <c r="JCW72"/>
      <c r="JCX72"/>
      <c r="JCY72"/>
      <c r="JCZ72"/>
      <c r="JDA72"/>
      <c r="JDB72"/>
      <c r="JDC72"/>
      <c r="JDD72"/>
      <c r="JDE72"/>
      <c r="JDF72"/>
      <c r="JDG72"/>
      <c r="JDH72"/>
      <c r="JDI72"/>
      <c r="JDJ72"/>
      <c r="JDK72"/>
      <c r="JDL72"/>
      <c r="JDM72"/>
      <c r="JDN72"/>
      <c r="JDO72"/>
      <c r="JDP72"/>
      <c r="JDQ72"/>
      <c r="JDR72"/>
      <c r="JDS72"/>
      <c r="JDT72"/>
      <c r="JDU72"/>
      <c r="JDV72"/>
      <c r="JDW72"/>
      <c r="JDX72"/>
      <c r="JDY72"/>
      <c r="JDZ72"/>
      <c r="JEA72"/>
      <c r="JEB72"/>
      <c r="JEC72"/>
      <c r="JED72"/>
      <c r="JEE72"/>
      <c r="JEF72"/>
      <c r="JEG72"/>
      <c r="JEH72"/>
      <c r="JEI72"/>
      <c r="JEJ72"/>
      <c r="JEK72"/>
      <c r="JEL72"/>
      <c r="JEM72"/>
      <c r="JEN72"/>
      <c r="JEO72"/>
      <c r="JEP72"/>
      <c r="JEQ72"/>
      <c r="JER72"/>
      <c r="JES72"/>
      <c r="JET72"/>
      <c r="JEU72"/>
      <c r="JEV72"/>
      <c r="JEW72"/>
      <c r="JEX72"/>
      <c r="JEY72"/>
      <c r="JEZ72"/>
      <c r="JFA72"/>
      <c r="JFB72"/>
      <c r="JFC72"/>
      <c r="JFD72"/>
      <c r="JFE72"/>
      <c r="JFF72"/>
      <c r="JFG72"/>
      <c r="JFH72"/>
      <c r="JFI72"/>
      <c r="JFJ72"/>
      <c r="JFK72"/>
      <c r="JFL72"/>
      <c r="JFM72"/>
      <c r="JFN72"/>
      <c r="JFO72"/>
      <c r="JFP72"/>
      <c r="JFQ72"/>
      <c r="JFR72"/>
      <c r="JFS72"/>
      <c r="JFT72"/>
      <c r="JFU72"/>
      <c r="JFV72"/>
      <c r="JFW72"/>
      <c r="JFX72"/>
      <c r="JFY72"/>
      <c r="JFZ72"/>
      <c r="JGA72"/>
      <c r="JGB72"/>
      <c r="JGC72"/>
      <c r="JGD72"/>
      <c r="JGE72"/>
      <c r="JGF72"/>
      <c r="JGG72"/>
      <c r="JGH72"/>
      <c r="JGI72"/>
      <c r="JGJ72"/>
      <c r="JGK72"/>
      <c r="JGL72"/>
      <c r="JGM72"/>
      <c r="JGN72"/>
      <c r="JGO72"/>
      <c r="JGP72"/>
      <c r="JGQ72"/>
      <c r="JGR72"/>
      <c r="JGS72"/>
      <c r="JGT72"/>
      <c r="JGU72"/>
      <c r="JGV72"/>
      <c r="JGW72"/>
      <c r="JGX72"/>
      <c r="JGY72"/>
      <c r="JGZ72"/>
      <c r="JHA72"/>
      <c r="JHB72"/>
      <c r="JHC72"/>
      <c r="JHD72"/>
      <c r="JHE72"/>
      <c r="JHF72"/>
      <c r="JHG72"/>
      <c r="JHH72"/>
      <c r="JHI72"/>
      <c r="JHJ72"/>
      <c r="JHK72"/>
      <c r="JHL72"/>
      <c r="JHM72"/>
      <c r="JHN72"/>
      <c r="JHO72"/>
      <c r="JHP72"/>
      <c r="JHQ72"/>
      <c r="JHR72"/>
      <c r="JHS72"/>
      <c r="JHT72"/>
      <c r="JHU72"/>
      <c r="JHV72"/>
      <c r="JHW72"/>
      <c r="JHX72"/>
      <c r="JHY72"/>
      <c r="JHZ72"/>
      <c r="JIA72"/>
      <c r="JIB72"/>
      <c r="JIC72"/>
      <c r="JID72"/>
      <c r="JIE72"/>
      <c r="JIF72"/>
      <c r="JIG72"/>
      <c r="JIH72"/>
      <c r="JII72"/>
      <c r="JIJ72"/>
      <c r="JIK72"/>
      <c r="JIL72"/>
      <c r="JIM72"/>
      <c r="JIN72"/>
      <c r="JIO72"/>
      <c r="JIP72"/>
      <c r="JIQ72"/>
      <c r="JIR72"/>
      <c r="JIS72"/>
      <c r="JIT72"/>
      <c r="JIU72"/>
      <c r="JIV72"/>
      <c r="JIW72"/>
      <c r="JIX72"/>
      <c r="JIY72"/>
      <c r="JIZ72"/>
      <c r="JJA72"/>
      <c r="JJB72"/>
      <c r="JJC72"/>
      <c r="JJD72"/>
      <c r="JJE72"/>
      <c r="JJF72"/>
      <c r="JJG72"/>
      <c r="JJH72"/>
      <c r="JJI72"/>
      <c r="JJJ72"/>
      <c r="JJK72"/>
      <c r="JJL72"/>
      <c r="JJM72"/>
      <c r="JJN72"/>
      <c r="JJO72"/>
      <c r="JJP72"/>
      <c r="JJQ72"/>
      <c r="JJR72"/>
      <c r="JJS72"/>
      <c r="JJT72"/>
      <c r="JJU72"/>
      <c r="JJV72"/>
      <c r="JJW72"/>
      <c r="JJX72"/>
      <c r="JJY72"/>
      <c r="JJZ72"/>
      <c r="JKA72"/>
      <c r="JKB72"/>
      <c r="JKC72"/>
      <c r="JKD72"/>
      <c r="JKE72"/>
      <c r="JKF72"/>
      <c r="JKG72"/>
      <c r="JKH72"/>
      <c r="JKI72"/>
      <c r="JKJ72"/>
      <c r="JKK72"/>
      <c r="JKL72"/>
      <c r="JKM72"/>
      <c r="JKN72"/>
      <c r="JKO72"/>
      <c r="JKP72"/>
      <c r="JKQ72"/>
      <c r="JKR72"/>
      <c r="JKS72"/>
      <c r="JKT72"/>
      <c r="JKU72"/>
      <c r="JKV72"/>
      <c r="JKW72"/>
      <c r="JKX72"/>
      <c r="JKY72"/>
      <c r="JKZ72"/>
      <c r="JLA72"/>
      <c r="JLB72"/>
      <c r="JLC72"/>
      <c r="JLD72"/>
      <c r="JLE72"/>
      <c r="JLF72"/>
      <c r="JLG72"/>
      <c r="JLH72"/>
      <c r="JLI72"/>
      <c r="JLJ72"/>
      <c r="JLK72"/>
      <c r="JLL72"/>
      <c r="JLM72"/>
      <c r="JLN72"/>
      <c r="JLO72"/>
      <c r="JLP72"/>
      <c r="JLQ72"/>
      <c r="JLR72"/>
      <c r="JLS72"/>
      <c r="JLT72"/>
      <c r="JLU72"/>
      <c r="JLV72"/>
      <c r="JLW72"/>
      <c r="JLX72"/>
      <c r="JLY72"/>
      <c r="JLZ72"/>
      <c r="JMA72"/>
      <c r="JMB72"/>
      <c r="JMC72"/>
      <c r="JMD72"/>
      <c r="JME72"/>
      <c r="JMF72"/>
      <c r="JMG72"/>
      <c r="JMH72"/>
      <c r="JMI72"/>
      <c r="JMJ72"/>
      <c r="JMK72"/>
      <c r="JML72"/>
      <c r="JMM72"/>
      <c r="JMN72"/>
      <c r="JMO72"/>
      <c r="JMP72"/>
      <c r="JMQ72"/>
      <c r="JMR72"/>
      <c r="JMS72"/>
      <c r="JMT72"/>
      <c r="JMU72"/>
      <c r="JMV72"/>
      <c r="JMW72"/>
      <c r="JMX72"/>
      <c r="JMY72"/>
      <c r="JMZ72"/>
      <c r="JNA72"/>
      <c r="JNB72"/>
      <c r="JNC72"/>
      <c r="JND72"/>
      <c r="JNE72"/>
      <c r="JNF72"/>
      <c r="JNG72"/>
      <c r="JNH72"/>
      <c r="JNI72"/>
      <c r="JNJ72"/>
      <c r="JNK72"/>
      <c r="JNL72"/>
      <c r="JNM72"/>
      <c r="JNN72"/>
      <c r="JNO72"/>
      <c r="JNP72"/>
      <c r="JNQ72"/>
      <c r="JNR72"/>
      <c r="JNS72"/>
      <c r="JNT72"/>
      <c r="JNU72"/>
      <c r="JNV72"/>
      <c r="JNW72"/>
      <c r="JNX72"/>
      <c r="JNY72"/>
      <c r="JNZ72"/>
      <c r="JOA72"/>
      <c r="JOB72"/>
      <c r="JOC72"/>
      <c r="JOD72"/>
      <c r="JOE72"/>
      <c r="JOF72"/>
      <c r="JOG72"/>
      <c r="JOH72"/>
      <c r="JOI72"/>
      <c r="JOJ72"/>
      <c r="JOK72"/>
      <c r="JOL72"/>
      <c r="JOM72"/>
      <c r="JON72"/>
      <c r="JOO72"/>
      <c r="JOP72"/>
      <c r="JOQ72"/>
      <c r="JOR72"/>
      <c r="JOS72"/>
      <c r="JOT72"/>
      <c r="JOU72"/>
      <c r="JOV72"/>
      <c r="JOW72"/>
      <c r="JOX72"/>
      <c r="JOY72"/>
      <c r="JOZ72"/>
      <c r="JPA72"/>
      <c r="JPB72"/>
      <c r="JPC72"/>
      <c r="JPD72"/>
      <c r="JPE72"/>
      <c r="JPF72"/>
      <c r="JPG72"/>
      <c r="JPH72"/>
      <c r="JPI72"/>
      <c r="JPJ72"/>
      <c r="JPK72"/>
      <c r="JPL72"/>
      <c r="JPM72"/>
      <c r="JPN72"/>
      <c r="JPO72"/>
      <c r="JPP72"/>
      <c r="JPQ72"/>
      <c r="JPR72"/>
      <c r="JPS72"/>
      <c r="JPT72"/>
      <c r="JPU72"/>
      <c r="JPV72"/>
      <c r="JPW72"/>
      <c r="JPX72"/>
      <c r="JPY72"/>
      <c r="JPZ72"/>
      <c r="JQA72"/>
      <c r="JQB72"/>
      <c r="JQC72"/>
      <c r="JQD72"/>
      <c r="JQE72"/>
      <c r="JQF72"/>
      <c r="JQG72"/>
      <c r="JQH72"/>
      <c r="JQI72"/>
      <c r="JQJ72"/>
      <c r="JQK72"/>
      <c r="JQL72"/>
      <c r="JQM72"/>
      <c r="JQN72"/>
      <c r="JQO72"/>
      <c r="JQP72"/>
      <c r="JQQ72"/>
      <c r="JQR72"/>
      <c r="JQS72"/>
      <c r="JQT72"/>
      <c r="JQU72"/>
      <c r="JQV72"/>
      <c r="JQW72"/>
      <c r="JQX72"/>
      <c r="JQY72"/>
      <c r="JQZ72"/>
      <c r="JRA72"/>
      <c r="JRB72"/>
      <c r="JRC72"/>
      <c r="JRD72"/>
      <c r="JRE72"/>
      <c r="JRF72"/>
      <c r="JRG72"/>
      <c r="JRH72"/>
      <c r="JRI72"/>
      <c r="JRJ72"/>
      <c r="JRK72"/>
      <c r="JRL72"/>
      <c r="JRM72"/>
      <c r="JRN72"/>
      <c r="JRO72"/>
      <c r="JRP72"/>
      <c r="JRQ72"/>
      <c r="JRR72"/>
      <c r="JRS72"/>
      <c r="JRT72"/>
      <c r="JRU72"/>
      <c r="JRV72"/>
      <c r="JRW72"/>
      <c r="JRX72"/>
      <c r="JRY72"/>
      <c r="JRZ72"/>
      <c r="JSA72"/>
      <c r="JSB72"/>
      <c r="JSC72"/>
      <c r="JSD72"/>
      <c r="JSE72"/>
      <c r="JSF72"/>
      <c r="JSG72"/>
      <c r="JSH72"/>
      <c r="JSI72"/>
      <c r="JSJ72"/>
      <c r="JSK72"/>
      <c r="JSL72"/>
      <c r="JSM72"/>
      <c r="JSN72"/>
      <c r="JSO72"/>
      <c r="JSP72"/>
      <c r="JSQ72"/>
      <c r="JSR72"/>
      <c r="JSS72"/>
      <c r="JST72"/>
      <c r="JSU72"/>
      <c r="JSV72"/>
      <c r="JSW72"/>
      <c r="JSX72"/>
      <c r="JSY72"/>
      <c r="JSZ72"/>
      <c r="JTA72"/>
      <c r="JTB72"/>
      <c r="JTC72"/>
      <c r="JTD72"/>
      <c r="JTE72"/>
      <c r="JTF72"/>
      <c r="JTG72"/>
      <c r="JTH72"/>
      <c r="JTI72"/>
      <c r="JTJ72"/>
      <c r="JTK72"/>
      <c r="JTL72"/>
      <c r="JTM72"/>
      <c r="JTN72"/>
      <c r="JTO72"/>
      <c r="JTP72"/>
      <c r="JTQ72"/>
      <c r="JTR72"/>
      <c r="JTS72"/>
      <c r="JTT72"/>
      <c r="JTU72"/>
      <c r="JTV72"/>
      <c r="JTW72"/>
      <c r="JTX72"/>
      <c r="JTY72"/>
      <c r="JTZ72"/>
      <c r="JUA72"/>
      <c r="JUB72"/>
      <c r="JUC72"/>
      <c r="JUD72"/>
      <c r="JUE72"/>
      <c r="JUF72"/>
      <c r="JUG72"/>
      <c r="JUH72"/>
      <c r="JUI72"/>
      <c r="JUJ72"/>
      <c r="JUK72"/>
      <c r="JUL72"/>
      <c r="JUM72"/>
      <c r="JUN72"/>
      <c r="JUO72"/>
      <c r="JUP72"/>
      <c r="JUQ72"/>
      <c r="JUR72"/>
      <c r="JUS72"/>
      <c r="JUT72"/>
      <c r="JUU72"/>
      <c r="JUV72"/>
      <c r="JUW72"/>
      <c r="JUX72"/>
      <c r="JUY72"/>
      <c r="JUZ72"/>
      <c r="JVA72"/>
      <c r="JVB72"/>
      <c r="JVC72"/>
      <c r="JVD72"/>
      <c r="JVE72"/>
      <c r="JVF72"/>
      <c r="JVG72"/>
      <c r="JVH72"/>
      <c r="JVI72"/>
      <c r="JVJ72"/>
      <c r="JVK72"/>
      <c r="JVL72"/>
      <c r="JVM72"/>
      <c r="JVN72"/>
      <c r="JVO72"/>
      <c r="JVP72"/>
      <c r="JVQ72"/>
      <c r="JVR72"/>
      <c r="JVS72"/>
      <c r="JVT72"/>
      <c r="JVU72"/>
      <c r="JVV72"/>
      <c r="JVW72"/>
      <c r="JVX72"/>
      <c r="JVY72"/>
      <c r="JVZ72"/>
      <c r="JWA72"/>
      <c r="JWB72"/>
      <c r="JWC72"/>
      <c r="JWD72"/>
      <c r="JWE72"/>
      <c r="JWF72"/>
      <c r="JWG72"/>
      <c r="JWH72"/>
      <c r="JWI72"/>
      <c r="JWJ72"/>
      <c r="JWK72"/>
      <c r="JWL72"/>
      <c r="JWM72"/>
      <c r="JWN72"/>
      <c r="JWO72"/>
      <c r="JWP72"/>
      <c r="JWQ72"/>
      <c r="JWR72"/>
      <c r="JWS72"/>
      <c r="JWT72"/>
      <c r="JWU72"/>
      <c r="JWV72"/>
      <c r="JWW72"/>
      <c r="JWX72"/>
      <c r="JWY72"/>
      <c r="JWZ72"/>
      <c r="JXA72"/>
      <c r="JXB72"/>
      <c r="JXC72"/>
      <c r="JXD72"/>
      <c r="JXE72"/>
      <c r="JXF72"/>
      <c r="JXG72"/>
      <c r="JXH72"/>
      <c r="JXI72"/>
      <c r="JXJ72"/>
      <c r="JXK72"/>
      <c r="JXL72"/>
      <c r="JXM72"/>
      <c r="JXN72"/>
      <c r="JXO72"/>
      <c r="JXP72"/>
      <c r="JXQ72"/>
      <c r="JXR72"/>
      <c r="JXS72"/>
      <c r="JXT72"/>
      <c r="JXU72"/>
      <c r="JXV72"/>
      <c r="JXW72"/>
      <c r="JXX72"/>
      <c r="JXY72"/>
      <c r="JXZ72"/>
      <c r="JYA72"/>
      <c r="JYB72"/>
      <c r="JYC72"/>
      <c r="JYD72"/>
      <c r="JYE72"/>
      <c r="JYF72"/>
      <c r="JYG72"/>
      <c r="JYH72"/>
      <c r="JYI72"/>
      <c r="JYJ72"/>
      <c r="JYK72"/>
      <c r="JYL72"/>
      <c r="JYM72"/>
      <c r="JYN72"/>
      <c r="JYO72"/>
      <c r="JYP72"/>
      <c r="JYQ72"/>
      <c r="JYR72"/>
      <c r="JYS72"/>
      <c r="JYT72"/>
      <c r="JYU72"/>
      <c r="JYV72"/>
      <c r="JYW72"/>
      <c r="JYX72"/>
      <c r="JYY72"/>
      <c r="JYZ72"/>
      <c r="JZA72"/>
      <c r="JZB72"/>
      <c r="JZC72"/>
      <c r="JZD72"/>
      <c r="JZE72"/>
      <c r="JZF72"/>
      <c r="JZG72"/>
      <c r="JZH72"/>
      <c r="JZI72"/>
      <c r="JZJ72"/>
      <c r="JZK72"/>
      <c r="JZL72"/>
      <c r="JZM72"/>
      <c r="JZN72"/>
      <c r="JZO72"/>
      <c r="JZP72"/>
      <c r="JZQ72"/>
      <c r="JZR72"/>
      <c r="JZS72"/>
      <c r="JZT72"/>
      <c r="JZU72"/>
      <c r="JZV72"/>
      <c r="JZW72"/>
      <c r="JZX72"/>
      <c r="JZY72"/>
      <c r="JZZ72"/>
      <c r="KAA72"/>
      <c r="KAB72"/>
      <c r="KAC72"/>
      <c r="KAD72"/>
      <c r="KAE72"/>
      <c r="KAF72"/>
      <c r="KAG72"/>
      <c r="KAH72"/>
      <c r="KAI72"/>
      <c r="KAJ72"/>
      <c r="KAK72"/>
      <c r="KAL72"/>
      <c r="KAM72"/>
      <c r="KAN72"/>
      <c r="KAO72"/>
      <c r="KAP72"/>
      <c r="KAQ72"/>
      <c r="KAR72"/>
      <c r="KAS72"/>
      <c r="KAT72"/>
      <c r="KAU72"/>
      <c r="KAV72"/>
      <c r="KAW72"/>
      <c r="KAX72"/>
      <c r="KAY72"/>
      <c r="KAZ72"/>
      <c r="KBA72"/>
      <c r="KBB72"/>
      <c r="KBC72"/>
      <c r="KBD72"/>
      <c r="KBE72"/>
      <c r="KBF72"/>
      <c r="KBG72"/>
      <c r="KBH72"/>
      <c r="KBI72"/>
      <c r="KBJ72"/>
      <c r="KBK72"/>
      <c r="KBL72"/>
      <c r="KBM72"/>
      <c r="KBN72"/>
      <c r="KBO72"/>
      <c r="KBP72"/>
      <c r="KBQ72"/>
      <c r="KBR72"/>
      <c r="KBS72"/>
      <c r="KBT72"/>
      <c r="KBU72"/>
      <c r="KBV72"/>
      <c r="KBW72"/>
      <c r="KBX72"/>
      <c r="KBY72"/>
      <c r="KBZ72"/>
      <c r="KCA72"/>
      <c r="KCB72"/>
      <c r="KCC72"/>
      <c r="KCD72"/>
      <c r="KCE72"/>
      <c r="KCF72"/>
      <c r="KCG72"/>
      <c r="KCH72"/>
      <c r="KCI72"/>
      <c r="KCJ72"/>
      <c r="KCK72"/>
      <c r="KCL72"/>
      <c r="KCM72"/>
      <c r="KCN72"/>
      <c r="KCO72"/>
      <c r="KCP72"/>
      <c r="KCQ72"/>
      <c r="KCR72"/>
      <c r="KCS72"/>
      <c r="KCT72"/>
      <c r="KCU72"/>
      <c r="KCV72"/>
      <c r="KCW72"/>
      <c r="KCX72"/>
      <c r="KCY72"/>
      <c r="KCZ72"/>
      <c r="KDA72"/>
      <c r="KDB72"/>
      <c r="KDC72"/>
      <c r="KDD72"/>
      <c r="KDE72"/>
      <c r="KDF72"/>
      <c r="KDG72"/>
      <c r="KDH72"/>
      <c r="KDI72"/>
      <c r="KDJ72"/>
      <c r="KDK72"/>
      <c r="KDL72"/>
      <c r="KDM72"/>
      <c r="KDN72"/>
      <c r="KDO72"/>
      <c r="KDP72"/>
      <c r="KDQ72"/>
      <c r="KDR72"/>
      <c r="KDS72"/>
      <c r="KDT72"/>
      <c r="KDU72"/>
      <c r="KDV72"/>
      <c r="KDW72"/>
      <c r="KDX72"/>
      <c r="KDY72"/>
      <c r="KDZ72"/>
      <c r="KEA72"/>
      <c r="KEB72"/>
      <c r="KEC72"/>
      <c r="KED72"/>
      <c r="KEE72"/>
      <c r="KEF72"/>
      <c r="KEG72"/>
      <c r="KEH72"/>
      <c r="KEI72"/>
      <c r="KEJ72"/>
      <c r="KEK72"/>
      <c r="KEL72"/>
      <c r="KEM72"/>
      <c r="KEN72"/>
      <c r="KEO72"/>
      <c r="KEP72"/>
      <c r="KEQ72"/>
      <c r="KER72"/>
      <c r="KES72"/>
      <c r="KET72"/>
      <c r="KEU72"/>
      <c r="KEV72"/>
      <c r="KEW72"/>
      <c r="KEX72"/>
      <c r="KEY72"/>
      <c r="KEZ72"/>
      <c r="KFA72"/>
      <c r="KFB72"/>
      <c r="KFC72"/>
      <c r="KFD72"/>
      <c r="KFE72"/>
      <c r="KFF72"/>
      <c r="KFG72"/>
      <c r="KFH72"/>
      <c r="KFI72"/>
      <c r="KFJ72"/>
      <c r="KFK72"/>
      <c r="KFL72"/>
      <c r="KFM72"/>
      <c r="KFN72"/>
      <c r="KFO72"/>
      <c r="KFP72"/>
      <c r="KFQ72"/>
      <c r="KFR72"/>
      <c r="KFS72"/>
      <c r="KFT72"/>
      <c r="KFU72"/>
      <c r="KFV72"/>
      <c r="KFW72"/>
      <c r="KFX72"/>
      <c r="KFY72"/>
      <c r="KFZ72"/>
      <c r="KGA72"/>
      <c r="KGB72"/>
      <c r="KGC72"/>
      <c r="KGD72"/>
      <c r="KGE72"/>
      <c r="KGF72"/>
      <c r="KGG72"/>
      <c r="KGH72"/>
      <c r="KGI72"/>
      <c r="KGJ72"/>
      <c r="KGK72"/>
      <c r="KGL72"/>
      <c r="KGM72"/>
      <c r="KGN72"/>
      <c r="KGO72"/>
      <c r="KGP72"/>
      <c r="KGQ72"/>
      <c r="KGR72"/>
      <c r="KGS72"/>
      <c r="KGT72"/>
      <c r="KGU72"/>
      <c r="KGV72"/>
      <c r="KGW72"/>
      <c r="KGX72"/>
      <c r="KGY72"/>
      <c r="KGZ72"/>
      <c r="KHA72"/>
      <c r="KHB72"/>
      <c r="KHC72"/>
      <c r="KHD72"/>
      <c r="KHE72"/>
      <c r="KHF72"/>
      <c r="KHG72"/>
      <c r="KHH72"/>
      <c r="KHI72"/>
      <c r="KHJ72"/>
      <c r="KHK72"/>
      <c r="KHL72"/>
      <c r="KHM72"/>
      <c r="KHN72"/>
      <c r="KHO72"/>
      <c r="KHP72"/>
      <c r="KHQ72"/>
      <c r="KHR72"/>
      <c r="KHS72"/>
      <c r="KHT72"/>
      <c r="KHU72"/>
      <c r="KHV72"/>
      <c r="KHW72"/>
      <c r="KHX72"/>
      <c r="KHY72"/>
      <c r="KHZ72"/>
      <c r="KIA72"/>
      <c r="KIB72"/>
      <c r="KIC72"/>
      <c r="KID72"/>
      <c r="KIE72"/>
      <c r="KIF72"/>
      <c r="KIG72"/>
      <c r="KIH72"/>
      <c r="KII72"/>
      <c r="KIJ72"/>
      <c r="KIK72"/>
      <c r="KIL72"/>
      <c r="KIM72"/>
      <c r="KIN72"/>
      <c r="KIO72"/>
      <c r="KIP72"/>
      <c r="KIQ72"/>
      <c r="KIR72"/>
      <c r="KIS72"/>
      <c r="KIT72"/>
      <c r="KIU72"/>
      <c r="KIV72"/>
      <c r="KIW72"/>
      <c r="KIX72"/>
      <c r="KIY72"/>
      <c r="KIZ72"/>
      <c r="KJA72"/>
      <c r="KJB72"/>
      <c r="KJC72"/>
      <c r="KJD72"/>
      <c r="KJE72"/>
      <c r="KJF72"/>
      <c r="KJG72"/>
      <c r="KJH72"/>
      <c r="KJI72"/>
      <c r="KJJ72"/>
      <c r="KJK72"/>
      <c r="KJL72"/>
      <c r="KJM72"/>
      <c r="KJN72"/>
      <c r="KJO72"/>
      <c r="KJP72"/>
      <c r="KJQ72"/>
      <c r="KJR72"/>
      <c r="KJS72"/>
      <c r="KJT72"/>
      <c r="KJU72"/>
      <c r="KJV72"/>
      <c r="KJW72"/>
      <c r="KJX72"/>
      <c r="KJY72"/>
      <c r="KJZ72"/>
      <c r="KKA72"/>
      <c r="KKB72"/>
      <c r="KKC72"/>
      <c r="KKD72"/>
      <c r="KKE72"/>
      <c r="KKF72"/>
      <c r="KKG72"/>
      <c r="KKH72"/>
      <c r="KKI72"/>
      <c r="KKJ72"/>
      <c r="KKK72"/>
      <c r="KKL72"/>
      <c r="KKM72"/>
      <c r="KKN72"/>
      <c r="KKO72"/>
      <c r="KKP72"/>
      <c r="KKQ72"/>
      <c r="KKR72"/>
      <c r="KKS72"/>
      <c r="KKT72"/>
      <c r="KKU72"/>
      <c r="KKV72"/>
      <c r="KKW72"/>
      <c r="KKX72"/>
      <c r="KKY72"/>
      <c r="KKZ72"/>
      <c r="KLA72"/>
      <c r="KLB72"/>
      <c r="KLC72"/>
      <c r="KLD72"/>
      <c r="KLE72"/>
      <c r="KLF72"/>
      <c r="KLG72"/>
      <c r="KLH72"/>
      <c r="KLI72"/>
      <c r="KLJ72"/>
      <c r="KLK72"/>
      <c r="KLL72"/>
      <c r="KLM72"/>
      <c r="KLN72"/>
      <c r="KLO72"/>
      <c r="KLP72"/>
      <c r="KLQ72"/>
      <c r="KLR72"/>
      <c r="KLS72"/>
      <c r="KLT72"/>
      <c r="KLU72"/>
      <c r="KLV72"/>
      <c r="KLW72"/>
      <c r="KLX72"/>
      <c r="KLY72"/>
      <c r="KLZ72"/>
      <c r="KMA72"/>
      <c r="KMB72"/>
      <c r="KMC72"/>
      <c r="KMD72"/>
      <c r="KME72"/>
      <c r="KMF72"/>
      <c r="KMG72"/>
      <c r="KMH72"/>
      <c r="KMI72"/>
      <c r="KMJ72"/>
      <c r="KMK72"/>
      <c r="KML72"/>
      <c r="KMM72"/>
      <c r="KMN72"/>
      <c r="KMO72"/>
      <c r="KMP72"/>
      <c r="KMQ72"/>
      <c r="KMR72"/>
      <c r="KMS72"/>
      <c r="KMT72"/>
      <c r="KMU72"/>
      <c r="KMV72"/>
      <c r="KMW72"/>
      <c r="KMX72"/>
      <c r="KMY72"/>
      <c r="KMZ72"/>
      <c r="KNA72"/>
      <c r="KNB72"/>
      <c r="KNC72"/>
      <c r="KND72"/>
      <c r="KNE72"/>
      <c r="KNF72"/>
      <c r="KNG72"/>
      <c r="KNH72"/>
      <c r="KNI72"/>
      <c r="KNJ72"/>
      <c r="KNK72"/>
      <c r="KNL72"/>
      <c r="KNM72"/>
      <c r="KNN72"/>
      <c r="KNO72"/>
      <c r="KNP72"/>
      <c r="KNQ72"/>
      <c r="KNR72"/>
      <c r="KNS72"/>
      <c r="KNT72"/>
      <c r="KNU72"/>
      <c r="KNV72"/>
      <c r="KNW72"/>
      <c r="KNX72"/>
      <c r="KNY72"/>
      <c r="KNZ72"/>
      <c r="KOA72"/>
      <c r="KOB72"/>
      <c r="KOC72"/>
      <c r="KOD72"/>
      <c r="KOE72"/>
      <c r="KOF72"/>
      <c r="KOG72"/>
      <c r="KOH72"/>
      <c r="KOI72"/>
      <c r="KOJ72"/>
      <c r="KOK72"/>
      <c r="KOL72"/>
      <c r="KOM72"/>
      <c r="KON72"/>
      <c r="KOO72"/>
      <c r="KOP72"/>
      <c r="KOQ72"/>
      <c r="KOR72"/>
      <c r="KOS72"/>
      <c r="KOT72"/>
      <c r="KOU72"/>
      <c r="KOV72"/>
      <c r="KOW72"/>
      <c r="KOX72"/>
      <c r="KOY72"/>
      <c r="KOZ72"/>
      <c r="KPA72"/>
      <c r="KPB72"/>
      <c r="KPC72"/>
      <c r="KPD72"/>
      <c r="KPE72"/>
      <c r="KPF72"/>
      <c r="KPG72"/>
      <c r="KPH72"/>
      <c r="KPI72"/>
      <c r="KPJ72"/>
      <c r="KPK72"/>
      <c r="KPL72"/>
      <c r="KPM72"/>
      <c r="KPN72"/>
      <c r="KPO72"/>
      <c r="KPP72"/>
      <c r="KPQ72"/>
      <c r="KPR72"/>
      <c r="KPS72"/>
      <c r="KPT72"/>
      <c r="KPU72"/>
      <c r="KPV72"/>
      <c r="KPW72"/>
      <c r="KPX72"/>
      <c r="KPY72"/>
      <c r="KPZ72"/>
      <c r="KQA72"/>
      <c r="KQB72"/>
      <c r="KQC72"/>
      <c r="KQD72"/>
      <c r="KQE72"/>
      <c r="KQF72"/>
      <c r="KQG72"/>
      <c r="KQH72"/>
      <c r="KQI72"/>
      <c r="KQJ72"/>
      <c r="KQK72"/>
      <c r="KQL72"/>
      <c r="KQM72"/>
      <c r="KQN72"/>
      <c r="KQO72"/>
      <c r="KQP72"/>
      <c r="KQQ72"/>
      <c r="KQR72"/>
      <c r="KQS72"/>
      <c r="KQT72"/>
      <c r="KQU72"/>
      <c r="KQV72"/>
      <c r="KQW72"/>
      <c r="KQX72"/>
      <c r="KQY72"/>
      <c r="KQZ72"/>
      <c r="KRA72"/>
      <c r="KRB72"/>
      <c r="KRC72"/>
      <c r="KRD72"/>
      <c r="KRE72"/>
      <c r="KRF72"/>
      <c r="KRG72"/>
      <c r="KRH72"/>
      <c r="KRI72"/>
      <c r="KRJ72"/>
      <c r="KRK72"/>
      <c r="KRL72"/>
      <c r="KRM72"/>
      <c r="KRN72"/>
      <c r="KRO72"/>
      <c r="KRP72"/>
      <c r="KRQ72"/>
      <c r="KRR72"/>
      <c r="KRS72"/>
      <c r="KRT72"/>
      <c r="KRU72"/>
      <c r="KRV72"/>
      <c r="KRW72"/>
      <c r="KRX72"/>
      <c r="KRY72"/>
      <c r="KRZ72"/>
      <c r="KSA72"/>
      <c r="KSB72"/>
      <c r="KSC72"/>
      <c r="KSD72"/>
      <c r="KSE72"/>
      <c r="KSF72"/>
      <c r="KSG72"/>
      <c r="KSH72"/>
      <c r="KSI72"/>
      <c r="KSJ72"/>
      <c r="KSK72"/>
      <c r="KSL72"/>
      <c r="KSM72"/>
      <c r="KSN72"/>
      <c r="KSO72"/>
      <c r="KSP72"/>
      <c r="KSQ72"/>
      <c r="KSR72"/>
      <c r="KSS72"/>
      <c r="KST72"/>
      <c r="KSU72"/>
      <c r="KSV72"/>
      <c r="KSW72"/>
      <c r="KSX72"/>
      <c r="KSY72"/>
      <c r="KSZ72"/>
      <c r="KTA72"/>
      <c r="KTB72"/>
      <c r="KTC72"/>
      <c r="KTD72"/>
      <c r="KTE72"/>
      <c r="KTF72"/>
      <c r="KTG72"/>
      <c r="KTH72"/>
      <c r="KTI72"/>
      <c r="KTJ72"/>
      <c r="KTK72"/>
      <c r="KTL72"/>
      <c r="KTM72"/>
      <c r="KTN72"/>
      <c r="KTO72"/>
      <c r="KTP72"/>
      <c r="KTQ72"/>
      <c r="KTR72"/>
      <c r="KTS72"/>
      <c r="KTT72"/>
      <c r="KTU72"/>
      <c r="KTV72"/>
      <c r="KTW72"/>
      <c r="KTX72"/>
      <c r="KTY72"/>
      <c r="KTZ72"/>
      <c r="KUA72"/>
      <c r="KUB72"/>
      <c r="KUC72"/>
      <c r="KUD72"/>
      <c r="KUE72"/>
      <c r="KUF72"/>
      <c r="KUG72"/>
      <c r="KUH72"/>
      <c r="KUI72"/>
      <c r="KUJ72"/>
      <c r="KUK72"/>
      <c r="KUL72"/>
      <c r="KUM72"/>
      <c r="KUN72"/>
      <c r="KUO72"/>
      <c r="KUP72"/>
      <c r="KUQ72"/>
      <c r="KUR72"/>
      <c r="KUS72"/>
      <c r="KUT72"/>
      <c r="KUU72"/>
      <c r="KUV72"/>
      <c r="KUW72"/>
      <c r="KUX72"/>
      <c r="KUY72"/>
      <c r="KUZ72"/>
      <c r="KVA72"/>
      <c r="KVB72"/>
      <c r="KVC72"/>
      <c r="KVD72"/>
      <c r="KVE72"/>
      <c r="KVF72"/>
      <c r="KVG72"/>
      <c r="KVH72"/>
      <c r="KVI72"/>
      <c r="KVJ72"/>
      <c r="KVK72"/>
      <c r="KVL72"/>
      <c r="KVM72"/>
      <c r="KVN72"/>
      <c r="KVO72"/>
      <c r="KVP72"/>
      <c r="KVQ72"/>
      <c r="KVR72"/>
      <c r="KVS72"/>
      <c r="KVT72"/>
      <c r="KVU72"/>
      <c r="KVV72"/>
      <c r="KVW72"/>
      <c r="KVX72"/>
      <c r="KVY72"/>
      <c r="KVZ72"/>
      <c r="KWA72"/>
      <c r="KWB72"/>
      <c r="KWC72"/>
      <c r="KWD72"/>
      <c r="KWE72"/>
      <c r="KWF72"/>
      <c r="KWG72"/>
      <c r="KWH72"/>
      <c r="KWI72"/>
      <c r="KWJ72"/>
      <c r="KWK72"/>
      <c r="KWL72"/>
      <c r="KWM72"/>
      <c r="KWN72"/>
      <c r="KWO72"/>
      <c r="KWP72"/>
      <c r="KWQ72"/>
      <c r="KWR72"/>
      <c r="KWS72"/>
      <c r="KWT72"/>
      <c r="KWU72"/>
      <c r="KWV72"/>
      <c r="KWW72"/>
      <c r="KWX72"/>
      <c r="KWY72"/>
      <c r="KWZ72"/>
      <c r="KXA72"/>
      <c r="KXB72"/>
      <c r="KXC72"/>
      <c r="KXD72"/>
      <c r="KXE72"/>
      <c r="KXF72"/>
      <c r="KXG72"/>
      <c r="KXH72"/>
      <c r="KXI72"/>
      <c r="KXJ72"/>
      <c r="KXK72"/>
      <c r="KXL72"/>
      <c r="KXM72"/>
      <c r="KXN72"/>
      <c r="KXO72"/>
      <c r="KXP72"/>
      <c r="KXQ72"/>
      <c r="KXR72"/>
      <c r="KXS72"/>
      <c r="KXT72"/>
      <c r="KXU72"/>
      <c r="KXV72"/>
      <c r="KXW72"/>
      <c r="KXX72"/>
      <c r="KXY72"/>
      <c r="KXZ72"/>
      <c r="KYA72"/>
      <c r="KYB72"/>
      <c r="KYC72"/>
      <c r="KYD72"/>
      <c r="KYE72"/>
      <c r="KYF72"/>
      <c r="KYG72"/>
      <c r="KYH72"/>
      <c r="KYI72"/>
      <c r="KYJ72"/>
      <c r="KYK72"/>
      <c r="KYL72"/>
      <c r="KYM72"/>
      <c r="KYN72"/>
      <c r="KYO72"/>
      <c r="KYP72"/>
      <c r="KYQ72"/>
      <c r="KYR72"/>
      <c r="KYS72"/>
      <c r="KYT72"/>
      <c r="KYU72"/>
      <c r="KYV72"/>
      <c r="KYW72"/>
      <c r="KYX72"/>
      <c r="KYY72"/>
      <c r="KYZ72"/>
      <c r="KZA72"/>
      <c r="KZB72"/>
      <c r="KZC72"/>
      <c r="KZD72"/>
      <c r="KZE72"/>
      <c r="KZF72"/>
      <c r="KZG72"/>
      <c r="KZH72"/>
      <c r="KZI72"/>
      <c r="KZJ72"/>
      <c r="KZK72"/>
      <c r="KZL72"/>
      <c r="KZM72"/>
      <c r="KZN72"/>
      <c r="KZO72"/>
      <c r="KZP72"/>
      <c r="KZQ72"/>
      <c r="KZR72"/>
      <c r="KZS72"/>
      <c r="KZT72"/>
      <c r="KZU72"/>
      <c r="KZV72"/>
      <c r="KZW72"/>
      <c r="KZX72"/>
      <c r="KZY72"/>
      <c r="KZZ72"/>
      <c r="LAA72"/>
      <c r="LAB72"/>
      <c r="LAC72"/>
      <c r="LAD72"/>
      <c r="LAE72"/>
      <c r="LAF72"/>
      <c r="LAG72"/>
      <c r="LAH72"/>
      <c r="LAI72"/>
      <c r="LAJ72"/>
      <c r="LAK72"/>
      <c r="LAL72"/>
      <c r="LAM72"/>
      <c r="LAN72"/>
      <c r="LAO72"/>
      <c r="LAP72"/>
      <c r="LAQ72"/>
      <c r="LAR72"/>
      <c r="LAS72"/>
      <c r="LAT72"/>
      <c r="LAU72"/>
      <c r="LAV72"/>
      <c r="LAW72"/>
      <c r="LAX72"/>
      <c r="LAY72"/>
      <c r="LAZ72"/>
      <c r="LBA72"/>
      <c r="LBB72"/>
      <c r="LBC72"/>
      <c r="LBD72"/>
      <c r="LBE72"/>
      <c r="LBF72"/>
      <c r="LBG72"/>
      <c r="LBH72"/>
      <c r="LBI72"/>
      <c r="LBJ72"/>
      <c r="LBK72"/>
      <c r="LBL72"/>
      <c r="LBM72"/>
      <c r="LBN72"/>
      <c r="LBO72"/>
      <c r="LBP72"/>
      <c r="LBQ72"/>
      <c r="LBR72"/>
      <c r="LBS72"/>
      <c r="LBT72"/>
      <c r="LBU72"/>
      <c r="LBV72"/>
      <c r="LBW72"/>
      <c r="LBX72"/>
      <c r="LBY72"/>
      <c r="LBZ72"/>
      <c r="LCA72"/>
      <c r="LCB72"/>
      <c r="LCC72"/>
      <c r="LCD72"/>
      <c r="LCE72"/>
      <c r="LCF72"/>
      <c r="LCG72"/>
      <c r="LCH72"/>
      <c r="LCI72"/>
      <c r="LCJ72"/>
      <c r="LCK72"/>
      <c r="LCL72"/>
      <c r="LCM72"/>
      <c r="LCN72"/>
      <c r="LCO72"/>
      <c r="LCP72"/>
      <c r="LCQ72"/>
      <c r="LCR72"/>
      <c r="LCS72"/>
      <c r="LCT72"/>
      <c r="LCU72"/>
      <c r="LCV72"/>
      <c r="LCW72"/>
      <c r="LCX72"/>
      <c r="LCY72"/>
      <c r="LCZ72"/>
      <c r="LDA72"/>
      <c r="LDB72"/>
      <c r="LDC72"/>
      <c r="LDD72"/>
      <c r="LDE72"/>
      <c r="LDF72"/>
      <c r="LDG72"/>
      <c r="LDH72"/>
      <c r="LDI72"/>
      <c r="LDJ72"/>
      <c r="LDK72"/>
      <c r="LDL72"/>
      <c r="LDM72"/>
      <c r="LDN72"/>
      <c r="LDO72"/>
      <c r="LDP72"/>
      <c r="LDQ72"/>
      <c r="LDR72"/>
      <c r="LDS72"/>
      <c r="LDT72"/>
      <c r="LDU72"/>
      <c r="LDV72"/>
      <c r="LDW72"/>
      <c r="LDX72"/>
      <c r="LDY72"/>
      <c r="LDZ72"/>
      <c r="LEA72"/>
      <c r="LEB72"/>
      <c r="LEC72"/>
      <c r="LED72"/>
      <c r="LEE72"/>
      <c r="LEF72"/>
      <c r="LEG72"/>
      <c r="LEH72"/>
      <c r="LEI72"/>
      <c r="LEJ72"/>
      <c r="LEK72"/>
      <c r="LEL72"/>
      <c r="LEM72"/>
      <c r="LEN72"/>
      <c r="LEO72"/>
      <c r="LEP72"/>
      <c r="LEQ72"/>
      <c r="LER72"/>
      <c r="LES72"/>
      <c r="LET72"/>
      <c r="LEU72"/>
      <c r="LEV72"/>
      <c r="LEW72"/>
      <c r="LEX72"/>
      <c r="LEY72"/>
      <c r="LEZ72"/>
      <c r="LFA72"/>
      <c r="LFB72"/>
      <c r="LFC72"/>
      <c r="LFD72"/>
      <c r="LFE72"/>
      <c r="LFF72"/>
      <c r="LFG72"/>
      <c r="LFH72"/>
      <c r="LFI72"/>
      <c r="LFJ72"/>
      <c r="LFK72"/>
      <c r="LFL72"/>
      <c r="LFM72"/>
      <c r="LFN72"/>
      <c r="LFO72"/>
      <c r="LFP72"/>
      <c r="LFQ72"/>
      <c r="LFR72"/>
      <c r="LFS72"/>
      <c r="LFT72"/>
      <c r="LFU72"/>
      <c r="LFV72"/>
      <c r="LFW72"/>
      <c r="LFX72"/>
      <c r="LFY72"/>
      <c r="LFZ72"/>
      <c r="LGA72"/>
      <c r="LGB72"/>
      <c r="LGC72"/>
      <c r="LGD72"/>
      <c r="LGE72"/>
      <c r="LGF72"/>
      <c r="LGG72"/>
      <c r="LGH72"/>
      <c r="LGI72"/>
      <c r="LGJ72"/>
      <c r="LGK72"/>
      <c r="LGL72"/>
      <c r="LGM72"/>
      <c r="LGN72"/>
      <c r="LGO72"/>
      <c r="LGP72"/>
      <c r="LGQ72"/>
      <c r="LGR72"/>
      <c r="LGS72"/>
      <c r="LGT72"/>
      <c r="LGU72"/>
      <c r="LGV72"/>
      <c r="LGW72"/>
      <c r="LGX72"/>
      <c r="LGY72"/>
      <c r="LGZ72"/>
      <c r="LHA72"/>
      <c r="LHB72"/>
      <c r="LHC72"/>
      <c r="LHD72"/>
      <c r="LHE72"/>
      <c r="LHF72"/>
      <c r="LHG72"/>
      <c r="LHH72"/>
      <c r="LHI72"/>
      <c r="LHJ72"/>
      <c r="LHK72"/>
      <c r="LHL72"/>
      <c r="LHM72"/>
      <c r="LHN72"/>
      <c r="LHO72"/>
      <c r="LHP72"/>
      <c r="LHQ72"/>
      <c r="LHR72"/>
      <c r="LHS72"/>
      <c r="LHT72"/>
      <c r="LHU72"/>
      <c r="LHV72"/>
      <c r="LHW72"/>
      <c r="LHX72"/>
      <c r="LHY72"/>
      <c r="LHZ72"/>
      <c r="LIA72"/>
      <c r="LIB72"/>
      <c r="LIC72"/>
      <c r="LID72"/>
      <c r="LIE72"/>
      <c r="LIF72"/>
      <c r="LIG72"/>
      <c r="LIH72"/>
      <c r="LII72"/>
      <c r="LIJ72"/>
      <c r="LIK72"/>
      <c r="LIL72"/>
      <c r="LIM72"/>
      <c r="LIN72"/>
      <c r="LIO72"/>
      <c r="LIP72"/>
      <c r="LIQ72"/>
      <c r="LIR72"/>
      <c r="LIS72"/>
      <c r="LIT72"/>
      <c r="LIU72"/>
      <c r="LIV72"/>
      <c r="LIW72"/>
      <c r="LIX72"/>
      <c r="LIY72"/>
      <c r="LIZ72"/>
      <c r="LJA72"/>
      <c r="LJB72"/>
      <c r="LJC72"/>
      <c r="LJD72"/>
      <c r="LJE72"/>
      <c r="LJF72"/>
      <c r="LJG72"/>
      <c r="LJH72"/>
      <c r="LJI72"/>
      <c r="LJJ72"/>
      <c r="LJK72"/>
      <c r="LJL72"/>
      <c r="LJM72"/>
      <c r="LJN72"/>
      <c r="LJO72"/>
      <c r="LJP72"/>
      <c r="LJQ72"/>
      <c r="LJR72"/>
      <c r="LJS72"/>
      <c r="LJT72"/>
      <c r="LJU72"/>
      <c r="LJV72"/>
      <c r="LJW72"/>
      <c r="LJX72"/>
      <c r="LJY72"/>
      <c r="LJZ72"/>
      <c r="LKA72"/>
      <c r="LKB72"/>
      <c r="LKC72"/>
      <c r="LKD72"/>
      <c r="LKE72"/>
      <c r="LKF72"/>
      <c r="LKG72"/>
      <c r="LKH72"/>
      <c r="LKI72"/>
      <c r="LKJ72"/>
      <c r="LKK72"/>
      <c r="LKL72"/>
      <c r="LKM72"/>
      <c r="LKN72"/>
      <c r="LKO72"/>
      <c r="LKP72"/>
      <c r="LKQ72"/>
      <c r="LKR72"/>
      <c r="LKS72"/>
      <c r="LKT72"/>
      <c r="LKU72"/>
      <c r="LKV72"/>
      <c r="LKW72"/>
      <c r="LKX72"/>
      <c r="LKY72"/>
      <c r="LKZ72"/>
      <c r="LLA72"/>
      <c r="LLB72"/>
      <c r="LLC72"/>
      <c r="LLD72"/>
      <c r="LLE72"/>
      <c r="LLF72"/>
      <c r="LLG72"/>
      <c r="LLH72"/>
      <c r="LLI72"/>
      <c r="LLJ72"/>
      <c r="LLK72"/>
      <c r="LLL72"/>
      <c r="LLM72"/>
      <c r="LLN72"/>
      <c r="LLO72"/>
      <c r="LLP72"/>
      <c r="LLQ72"/>
      <c r="LLR72"/>
      <c r="LLS72"/>
      <c r="LLT72"/>
      <c r="LLU72"/>
      <c r="LLV72"/>
      <c r="LLW72"/>
      <c r="LLX72"/>
      <c r="LLY72"/>
      <c r="LLZ72"/>
      <c r="LMA72"/>
      <c r="LMB72"/>
      <c r="LMC72"/>
      <c r="LMD72"/>
      <c r="LME72"/>
      <c r="LMF72"/>
      <c r="LMG72"/>
      <c r="LMH72"/>
      <c r="LMI72"/>
      <c r="LMJ72"/>
      <c r="LMK72"/>
      <c r="LML72"/>
      <c r="LMM72"/>
      <c r="LMN72"/>
      <c r="LMO72"/>
      <c r="LMP72"/>
      <c r="LMQ72"/>
      <c r="LMR72"/>
      <c r="LMS72"/>
      <c r="LMT72"/>
      <c r="LMU72"/>
      <c r="LMV72"/>
      <c r="LMW72"/>
      <c r="LMX72"/>
      <c r="LMY72"/>
      <c r="LMZ72"/>
      <c r="LNA72"/>
      <c r="LNB72"/>
      <c r="LNC72"/>
      <c r="LND72"/>
      <c r="LNE72"/>
      <c r="LNF72"/>
      <c r="LNG72"/>
      <c r="LNH72"/>
      <c r="LNI72"/>
      <c r="LNJ72"/>
      <c r="LNK72"/>
      <c r="LNL72"/>
      <c r="LNM72"/>
      <c r="LNN72"/>
      <c r="LNO72"/>
      <c r="LNP72"/>
      <c r="LNQ72"/>
      <c r="LNR72"/>
      <c r="LNS72"/>
      <c r="LNT72"/>
      <c r="LNU72"/>
      <c r="LNV72"/>
      <c r="LNW72"/>
      <c r="LNX72"/>
      <c r="LNY72"/>
      <c r="LNZ72"/>
      <c r="LOA72"/>
      <c r="LOB72"/>
      <c r="LOC72"/>
      <c r="LOD72"/>
      <c r="LOE72"/>
      <c r="LOF72"/>
      <c r="LOG72"/>
      <c r="LOH72"/>
      <c r="LOI72"/>
      <c r="LOJ72"/>
      <c r="LOK72"/>
      <c r="LOL72"/>
      <c r="LOM72"/>
      <c r="LON72"/>
      <c r="LOO72"/>
      <c r="LOP72"/>
      <c r="LOQ72"/>
      <c r="LOR72"/>
      <c r="LOS72"/>
      <c r="LOT72"/>
      <c r="LOU72"/>
      <c r="LOV72"/>
      <c r="LOW72"/>
      <c r="LOX72"/>
      <c r="LOY72"/>
      <c r="LOZ72"/>
      <c r="LPA72"/>
      <c r="LPB72"/>
      <c r="LPC72"/>
      <c r="LPD72"/>
      <c r="LPE72"/>
      <c r="LPF72"/>
      <c r="LPG72"/>
      <c r="LPH72"/>
      <c r="LPI72"/>
      <c r="LPJ72"/>
      <c r="LPK72"/>
      <c r="LPL72"/>
      <c r="LPM72"/>
      <c r="LPN72"/>
      <c r="LPO72"/>
      <c r="LPP72"/>
      <c r="LPQ72"/>
      <c r="LPR72"/>
      <c r="LPS72"/>
      <c r="LPT72"/>
      <c r="LPU72"/>
      <c r="LPV72"/>
      <c r="LPW72"/>
      <c r="LPX72"/>
      <c r="LPY72"/>
      <c r="LPZ72"/>
      <c r="LQA72"/>
      <c r="LQB72"/>
      <c r="LQC72"/>
      <c r="LQD72"/>
      <c r="LQE72"/>
      <c r="LQF72"/>
      <c r="LQG72"/>
      <c r="LQH72"/>
      <c r="LQI72"/>
      <c r="LQJ72"/>
      <c r="LQK72"/>
      <c r="LQL72"/>
      <c r="LQM72"/>
      <c r="LQN72"/>
      <c r="LQO72"/>
      <c r="LQP72"/>
      <c r="LQQ72"/>
      <c r="LQR72"/>
      <c r="LQS72"/>
      <c r="LQT72"/>
      <c r="LQU72"/>
      <c r="LQV72"/>
      <c r="LQW72"/>
      <c r="LQX72"/>
      <c r="LQY72"/>
      <c r="LQZ72"/>
      <c r="LRA72"/>
      <c r="LRB72"/>
      <c r="LRC72"/>
      <c r="LRD72"/>
      <c r="LRE72"/>
      <c r="LRF72"/>
      <c r="LRG72"/>
      <c r="LRH72"/>
      <c r="LRI72"/>
      <c r="LRJ72"/>
      <c r="LRK72"/>
      <c r="LRL72"/>
      <c r="LRM72"/>
      <c r="LRN72"/>
      <c r="LRO72"/>
      <c r="LRP72"/>
      <c r="LRQ72"/>
      <c r="LRR72"/>
      <c r="LRS72"/>
      <c r="LRT72"/>
      <c r="LRU72"/>
      <c r="LRV72"/>
      <c r="LRW72"/>
      <c r="LRX72"/>
      <c r="LRY72"/>
      <c r="LRZ72"/>
      <c r="LSA72"/>
      <c r="LSB72"/>
      <c r="LSC72"/>
      <c r="LSD72"/>
      <c r="LSE72"/>
      <c r="LSF72"/>
      <c r="LSG72"/>
      <c r="LSH72"/>
      <c r="LSI72"/>
      <c r="LSJ72"/>
      <c r="LSK72"/>
      <c r="LSL72"/>
      <c r="LSM72"/>
      <c r="LSN72"/>
      <c r="LSO72"/>
      <c r="LSP72"/>
      <c r="LSQ72"/>
      <c r="LSR72"/>
      <c r="LSS72"/>
      <c r="LST72"/>
      <c r="LSU72"/>
      <c r="LSV72"/>
      <c r="LSW72"/>
      <c r="LSX72"/>
      <c r="LSY72"/>
      <c r="LSZ72"/>
      <c r="LTA72"/>
      <c r="LTB72"/>
      <c r="LTC72"/>
      <c r="LTD72"/>
      <c r="LTE72"/>
      <c r="LTF72"/>
      <c r="LTG72"/>
      <c r="LTH72"/>
      <c r="LTI72"/>
      <c r="LTJ72"/>
      <c r="LTK72"/>
      <c r="LTL72"/>
      <c r="LTM72"/>
      <c r="LTN72"/>
      <c r="LTO72"/>
      <c r="LTP72"/>
      <c r="LTQ72"/>
      <c r="LTR72"/>
      <c r="LTS72"/>
      <c r="LTT72"/>
      <c r="LTU72"/>
      <c r="LTV72"/>
      <c r="LTW72"/>
      <c r="LTX72"/>
      <c r="LTY72"/>
      <c r="LTZ72"/>
      <c r="LUA72"/>
      <c r="LUB72"/>
      <c r="LUC72"/>
      <c r="LUD72"/>
      <c r="LUE72"/>
      <c r="LUF72"/>
      <c r="LUG72"/>
      <c r="LUH72"/>
      <c r="LUI72"/>
      <c r="LUJ72"/>
      <c r="LUK72"/>
      <c r="LUL72"/>
      <c r="LUM72"/>
      <c r="LUN72"/>
      <c r="LUO72"/>
      <c r="LUP72"/>
      <c r="LUQ72"/>
      <c r="LUR72"/>
      <c r="LUS72"/>
      <c r="LUT72"/>
      <c r="LUU72"/>
      <c r="LUV72"/>
      <c r="LUW72"/>
      <c r="LUX72"/>
      <c r="LUY72"/>
      <c r="LUZ72"/>
      <c r="LVA72"/>
      <c r="LVB72"/>
      <c r="LVC72"/>
      <c r="LVD72"/>
      <c r="LVE72"/>
      <c r="LVF72"/>
      <c r="LVG72"/>
      <c r="LVH72"/>
      <c r="LVI72"/>
      <c r="LVJ72"/>
      <c r="LVK72"/>
      <c r="LVL72"/>
      <c r="LVM72"/>
      <c r="LVN72"/>
      <c r="LVO72"/>
      <c r="LVP72"/>
      <c r="LVQ72"/>
      <c r="LVR72"/>
      <c r="LVS72"/>
      <c r="LVT72"/>
      <c r="LVU72"/>
      <c r="LVV72"/>
      <c r="LVW72"/>
      <c r="LVX72"/>
      <c r="LVY72"/>
      <c r="LVZ72"/>
      <c r="LWA72"/>
      <c r="LWB72"/>
      <c r="LWC72"/>
      <c r="LWD72"/>
      <c r="LWE72"/>
      <c r="LWF72"/>
      <c r="LWG72"/>
      <c r="LWH72"/>
      <c r="LWI72"/>
      <c r="LWJ72"/>
      <c r="LWK72"/>
      <c r="LWL72"/>
      <c r="LWM72"/>
      <c r="LWN72"/>
      <c r="LWO72"/>
      <c r="LWP72"/>
      <c r="LWQ72"/>
      <c r="LWR72"/>
      <c r="LWS72"/>
      <c r="LWT72"/>
      <c r="LWU72"/>
      <c r="LWV72"/>
      <c r="LWW72"/>
      <c r="LWX72"/>
      <c r="LWY72"/>
      <c r="LWZ72"/>
      <c r="LXA72"/>
      <c r="LXB72"/>
      <c r="LXC72"/>
      <c r="LXD72"/>
      <c r="LXE72"/>
      <c r="LXF72"/>
      <c r="LXG72"/>
      <c r="LXH72"/>
      <c r="LXI72"/>
      <c r="LXJ72"/>
      <c r="LXK72"/>
      <c r="LXL72"/>
      <c r="LXM72"/>
      <c r="LXN72"/>
      <c r="LXO72"/>
      <c r="LXP72"/>
      <c r="LXQ72"/>
      <c r="LXR72"/>
      <c r="LXS72"/>
      <c r="LXT72"/>
      <c r="LXU72"/>
      <c r="LXV72"/>
      <c r="LXW72"/>
      <c r="LXX72"/>
      <c r="LXY72"/>
      <c r="LXZ72"/>
      <c r="LYA72"/>
      <c r="LYB72"/>
      <c r="LYC72"/>
      <c r="LYD72"/>
      <c r="LYE72"/>
      <c r="LYF72"/>
      <c r="LYG72"/>
      <c r="LYH72"/>
      <c r="LYI72"/>
      <c r="LYJ72"/>
      <c r="LYK72"/>
      <c r="LYL72"/>
      <c r="LYM72"/>
      <c r="LYN72"/>
      <c r="LYO72"/>
      <c r="LYP72"/>
      <c r="LYQ72"/>
      <c r="LYR72"/>
      <c r="LYS72"/>
      <c r="LYT72"/>
      <c r="LYU72"/>
      <c r="LYV72"/>
      <c r="LYW72"/>
      <c r="LYX72"/>
      <c r="LYY72"/>
      <c r="LYZ72"/>
      <c r="LZA72"/>
      <c r="LZB72"/>
      <c r="LZC72"/>
      <c r="LZD72"/>
      <c r="LZE72"/>
      <c r="LZF72"/>
      <c r="LZG72"/>
      <c r="LZH72"/>
      <c r="LZI72"/>
      <c r="LZJ72"/>
      <c r="LZK72"/>
      <c r="LZL72"/>
      <c r="LZM72"/>
      <c r="LZN72"/>
      <c r="LZO72"/>
      <c r="LZP72"/>
      <c r="LZQ72"/>
      <c r="LZR72"/>
      <c r="LZS72"/>
      <c r="LZT72"/>
      <c r="LZU72"/>
      <c r="LZV72"/>
      <c r="LZW72"/>
      <c r="LZX72"/>
      <c r="LZY72"/>
      <c r="LZZ72"/>
      <c r="MAA72"/>
      <c r="MAB72"/>
      <c r="MAC72"/>
      <c r="MAD72"/>
      <c r="MAE72"/>
      <c r="MAF72"/>
      <c r="MAG72"/>
      <c r="MAH72"/>
      <c r="MAI72"/>
      <c r="MAJ72"/>
      <c r="MAK72"/>
      <c r="MAL72"/>
      <c r="MAM72"/>
      <c r="MAN72"/>
      <c r="MAO72"/>
      <c r="MAP72"/>
      <c r="MAQ72"/>
      <c r="MAR72"/>
      <c r="MAS72"/>
      <c r="MAT72"/>
      <c r="MAU72"/>
      <c r="MAV72"/>
      <c r="MAW72"/>
      <c r="MAX72"/>
      <c r="MAY72"/>
      <c r="MAZ72"/>
      <c r="MBA72"/>
      <c r="MBB72"/>
      <c r="MBC72"/>
      <c r="MBD72"/>
      <c r="MBE72"/>
      <c r="MBF72"/>
      <c r="MBG72"/>
      <c r="MBH72"/>
      <c r="MBI72"/>
      <c r="MBJ72"/>
      <c r="MBK72"/>
      <c r="MBL72"/>
      <c r="MBM72"/>
      <c r="MBN72"/>
      <c r="MBO72"/>
      <c r="MBP72"/>
      <c r="MBQ72"/>
      <c r="MBR72"/>
      <c r="MBS72"/>
      <c r="MBT72"/>
      <c r="MBU72"/>
      <c r="MBV72"/>
      <c r="MBW72"/>
      <c r="MBX72"/>
      <c r="MBY72"/>
      <c r="MBZ72"/>
      <c r="MCA72"/>
      <c r="MCB72"/>
      <c r="MCC72"/>
      <c r="MCD72"/>
      <c r="MCE72"/>
      <c r="MCF72"/>
      <c r="MCG72"/>
      <c r="MCH72"/>
      <c r="MCI72"/>
      <c r="MCJ72"/>
      <c r="MCK72"/>
      <c r="MCL72"/>
      <c r="MCM72"/>
      <c r="MCN72"/>
      <c r="MCO72"/>
      <c r="MCP72"/>
      <c r="MCQ72"/>
      <c r="MCR72"/>
      <c r="MCS72"/>
      <c r="MCT72"/>
      <c r="MCU72"/>
      <c r="MCV72"/>
      <c r="MCW72"/>
      <c r="MCX72"/>
      <c r="MCY72"/>
      <c r="MCZ72"/>
      <c r="MDA72"/>
      <c r="MDB72"/>
      <c r="MDC72"/>
      <c r="MDD72"/>
      <c r="MDE72"/>
      <c r="MDF72"/>
      <c r="MDG72"/>
      <c r="MDH72"/>
      <c r="MDI72"/>
      <c r="MDJ72"/>
      <c r="MDK72"/>
      <c r="MDL72"/>
      <c r="MDM72"/>
      <c r="MDN72"/>
      <c r="MDO72"/>
      <c r="MDP72"/>
      <c r="MDQ72"/>
      <c r="MDR72"/>
      <c r="MDS72"/>
      <c r="MDT72"/>
      <c r="MDU72"/>
      <c r="MDV72"/>
      <c r="MDW72"/>
      <c r="MDX72"/>
      <c r="MDY72"/>
      <c r="MDZ72"/>
      <c r="MEA72"/>
      <c r="MEB72"/>
      <c r="MEC72"/>
      <c r="MED72"/>
      <c r="MEE72"/>
      <c r="MEF72"/>
      <c r="MEG72"/>
      <c r="MEH72"/>
      <c r="MEI72"/>
      <c r="MEJ72"/>
      <c r="MEK72"/>
      <c r="MEL72"/>
      <c r="MEM72"/>
      <c r="MEN72"/>
      <c r="MEO72"/>
      <c r="MEP72"/>
      <c r="MEQ72"/>
      <c r="MER72"/>
      <c r="MES72"/>
      <c r="MET72"/>
      <c r="MEU72"/>
      <c r="MEV72"/>
      <c r="MEW72"/>
      <c r="MEX72"/>
      <c r="MEY72"/>
      <c r="MEZ72"/>
      <c r="MFA72"/>
      <c r="MFB72"/>
      <c r="MFC72"/>
      <c r="MFD72"/>
      <c r="MFE72"/>
      <c r="MFF72"/>
      <c r="MFG72"/>
      <c r="MFH72"/>
      <c r="MFI72"/>
      <c r="MFJ72"/>
      <c r="MFK72"/>
      <c r="MFL72"/>
      <c r="MFM72"/>
      <c r="MFN72"/>
      <c r="MFO72"/>
      <c r="MFP72"/>
      <c r="MFQ72"/>
      <c r="MFR72"/>
      <c r="MFS72"/>
      <c r="MFT72"/>
      <c r="MFU72"/>
      <c r="MFV72"/>
      <c r="MFW72"/>
      <c r="MFX72"/>
      <c r="MFY72"/>
      <c r="MFZ72"/>
      <c r="MGA72"/>
      <c r="MGB72"/>
      <c r="MGC72"/>
      <c r="MGD72"/>
      <c r="MGE72"/>
      <c r="MGF72"/>
      <c r="MGG72"/>
      <c r="MGH72"/>
      <c r="MGI72"/>
      <c r="MGJ72"/>
      <c r="MGK72"/>
      <c r="MGL72"/>
      <c r="MGM72"/>
      <c r="MGN72"/>
      <c r="MGO72"/>
      <c r="MGP72"/>
      <c r="MGQ72"/>
      <c r="MGR72"/>
      <c r="MGS72"/>
      <c r="MGT72"/>
      <c r="MGU72"/>
      <c r="MGV72"/>
      <c r="MGW72"/>
      <c r="MGX72"/>
      <c r="MGY72"/>
      <c r="MGZ72"/>
      <c r="MHA72"/>
      <c r="MHB72"/>
      <c r="MHC72"/>
      <c r="MHD72"/>
      <c r="MHE72"/>
      <c r="MHF72"/>
      <c r="MHG72"/>
      <c r="MHH72"/>
      <c r="MHI72"/>
      <c r="MHJ72"/>
      <c r="MHK72"/>
      <c r="MHL72"/>
      <c r="MHM72"/>
      <c r="MHN72"/>
      <c r="MHO72"/>
      <c r="MHP72"/>
      <c r="MHQ72"/>
      <c r="MHR72"/>
      <c r="MHS72"/>
      <c r="MHT72"/>
      <c r="MHU72"/>
      <c r="MHV72"/>
      <c r="MHW72"/>
      <c r="MHX72"/>
      <c r="MHY72"/>
      <c r="MHZ72"/>
      <c r="MIA72"/>
      <c r="MIB72"/>
      <c r="MIC72"/>
      <c r="MID72"/>
      <c r="MIE72"/>
      <c r="MIF72"/>
      <c r="MIG72"/>
      <c r="MIH72"/>
      <c r="MII72"/>
      <c r="MIJ72"/>
      <c r="MIK72"/>
      <c r="MIL72"/>
      <c r="MIM72"/>
      <c r="MIN72"/>
      <c r="MIO72"/>
      <c r="MIP72"/>
      <c r="MIQ72"/>
      <c r="MIR72"/>
      <c r="MIS72"/>
      <c r="MIT72"/>
      <c r="MIU72"/>
      <c r="MIV72"/>
      <c r="MIW72"/>
      <c r="MIX72"/>
      <c r="MIY72"/>
      <c r="MIZ72"/>
      <c r="MJA72"/>
      <c r="MJB72"/>
      <c r="MJC72"/>
      <c r="MJD72"/>
      <c r="MJE72"/>
      <c r="MJF72"/>
      <c r="MJG72"/>
      <c r="MJH72"/>
      <c r="MJI72"/>
      <c r="MJJ72"/>
      <c r="MJK72"/>
      <c r="MJL72"/>
      <c r="MJM72"/>
      <c r="MJN72"/>
      <c r="MJO72"/>
      <c r="MJP72"/>
      <c r="MJQ72"/>
      <c r="MJR72"/>
      <c r="MJS72"/>
      <c r="MJT72"/>
      <c r="MJU72"/>
      <c r="MJV72"/>
      <c r="MJW72"/>
      <c r="MJX72"/>
      <c r="MJY72"/>
      <c r="MJZ72"/>
      <c r="MKA72"/>
      <c r="MKB72"/>
      <c r="MKC72"/>
      <c r="MKD72"/>
      <c r="MKE72"/>
      <c r="MKF72"/>
      <c r="MKG72"/>
      <c r="MKH72"/>
      <c r="MKI72"/>
      <c r="MKJ72"/>
      <c r="MKK72"/>
      <c r="MKL72"/>
      <c r="MKM72"/>
      <c r="MKN72"/>
      <c r="MKO72"/>
      <c r="MKP72"/>
      <c r="MKQ72"/>
      <c r="MKR72"/>
      <c r="MKS72"/>
      <c r="MKT72"/>
      <c r="MKU72"/>
      <c r="MKV72"/>
      <c r="MKW72"/>
      <c r="MKX72"/>
      <c r="MKY72"/>
      <c r="MKZ72"/>
      <c r="MLA72"/>
      <c r="MLB72"/>
      <c r="MLC72"/>
      <c r="MLD72"/>
      <c r="MLE72"/>
      <c r="MLF72"/>
      <c r="MLG72"/>
      <c r="MLH72"/>
      <c r="MLI72"/>
      <c r="MLJ72"/>
      <c r="MLK72"/>
      <c r="MLL72"/>
      <c r="MLM72"/>
      <c r="MLN72"/>
      <c r="MLO72"/>
      <c r="MLP72"/>
      <c r="MLQ72"/>
      <c r="MLR72"/>
      <c r="MLS72"/>
      <c r="MLT72"/>
      <c r="MLU72"/>
      <c r="MLV72"/>
      <c r="MLW72"/>
      <c r="MLX72"/>
      <c r="MLY72"/>
      <c r="MLZ72"/>
      <c r="MMA72"/>
      <c r="MMB72"/>
      <c r="MMC72"/>
      <c r="MMD72"/>
      <c r="MME72"/>
      <c r="MMF72"/>
      <c r="MMG72"/>
      <c r="MMH72"/>
      <c r="MMI72"/>
      <c r="MMJ72"/>
      <c r="MMK72"/>
      <c r="MML72"/>
      <c r="MMM72"/>
      <c r="MMN72"/>
      <c r="MMO72"/>
      <c r="MMP72"/>
      <c r="MMQ72"/>
      <c r="MMR72"/>
      <c r="MMS72"/>
      <c r="MMT72"/>
      <c r="MMU72"/>
      <c r="MMV72"/>
      <c r="MMW72"/>
      <c r="MMX72"/>
      <c r="MMY72"/>
      <c r="MMZ72"/>
      <c r="MNA72"/>
      <c r="MNB72"/>
      <c r="MNC72"/>
      <c r="MND72"/>
      <c r="MNE72"/>
      <c r="MNF72"/>
      <c r="MNG72"/>
      <c r="MNH72"/>
      <c r="MNI72"/>
      <c r="MNJ72"/>
      <c r="MNK72"/>
      <c r="MNL72"/>
      <c r="MNM72"/>
      <c r="MNN72"/>
      <c r="MNO72"/>
      <c r="MNP72"/>
      <c r="MNQ72"/>
      <c r="MNR72"/>
      <c r="MNS72"/>
      <c r="MNT72"/>
      <c r="MNU72"/>
      <c r="MNV72"/>
      <c r="MNW72"/>
      <c r="MNX72"/>
      <c r="MNY72"/>
      <c r="MNZ72"/>
      <c r="MOA72"/>
      <c r="MOB72"/>
      <c r="MOC72"/>
      <c r="MOD72"/>
      <c r="MOE72"/>
      <c r="MOF72"/>
      <c r="MOG72"/>
      <c r="MOH72"/>
      <c r="MOI72"/>
      <c r="MOJ72"/>
      <c r="MOK72"/>
      <c r="MOL72"/>
      <c r="MOM72"/>
      <c r="MON72"/>
      <c r="MOO72"/>
      <c r="MOP72"/>
      <c r="MOQ72"/>
      <c r="MOR72"/>
      <c r="MOS72"/>
      <c r="MOT72"/>
      <c r="MOU72"/>
      <c r="MOV72"/>
      <c r="MOW72"/>
      <c r="MOX72"/>
      <c r="MOY72"/>
      <c r="MOZ72"/>
      <c r="MPA72"/>
      <c r="MPB72"/>
      <c r="MPC72"/>
      <c r="MPD72"/>
      <c r="MPE72"/>
      <c r="MPF72"/>
      <c r="MPG72"/>
      <c r="MPH72"/>
      <c r="MPI72"/>
      <c r="MPJ72"/>
      <c r="MPK72"/>
      <c r="MPL72"/>
      <c r="MPM72"/>
      <c r="MPN72"/>
      <c r="MPO72"/>
      <c r="MPP72"/>
      <c r="MPQ72"/>
      <c r="MPR72"/>
      <c r="MPS72"/>
      <c r="MPT72"/>
      <c r="MPU72"/>
      <c r="MPV72"/>
      <c r="MPW72"/>
      <c r="MPX72"/>
      <c r="MPY72"/>
      <c r="MPZ72"/>
      <c r="MQA72"/>
      <c r="MQB72"/>
      <c r="MQC72"/>
      <c r="MQD72"/>
      <c r="MQE72"/>
      <c r="MQF72"/>
      <c r="MQG72"/>
      <c r="MQH72"/>
      <c r="MQI72"/>
      <c r="MQJ72"/>
      <c r="MQK72"/>
      <c r="MQL72"/>
      <c r="MQM72"/>
      <c r="MQN72"/>
      <c r="MQO72"/>
      <c r="MQP72"/>
      <c r="MQQ72"/>
      <c r="MQR72"/>
      <c r="MQS72"/>
      <c r="MQT72"/>
      <c r="MQU72"/>
      <c r="MQV72"/>
      <c r="MQW72"/>
      <c r="MQX72"/>
      <c r="MQY72"/>
      <c r="MQZ72"/>
      <c r="MRA72"/>
      <c r="MRB72"/>
      <c r="MRC72"/>
      <c r="MRD72"/>
      <c r="MRE72"/>
      <c r="MRF72"/>
      <c r="MRG72"/>
      <c r="MRH72"/>
      <c r="MRI72"/>
      <c r="MRJ72"/>
      <c r="MRK72"/>
      <c r="MRL72"/>
      <c r="MRM72"/>
      <c r="MRN72"/>
      <c r="MRO72"/>
      <c r="MRP72"/>
      <c r="MRQ72"/>
      <c r="MRR72"/>
      <c r="MRS72"/>
      <c r="MRT72"/>
      <c r="MRU72"/>
      <c r="MRV72"/>
      <c r="MRW72"/>
      <c r="MRX72"/>
      <c r="MRY72"/>
      <c r="MRZ72"/>
      <c r="MSA72"/>
      <c r="MSB72"/>
      <c r="MSC72"/>
      <c r="MSD72"/>
      <c r="MSE72"/>
      <c r="MSF72"/>
      <c r="MSG72"/>
      <c r="MSH72"/>
      <c r="MSI72"/>
      <c r="MSJ72"/>
      <c r="MSK72"/>
      <c r="MSL72"/>
      <c r="MSM72"/>
      <c r="MSN72"/>
      <c r="MSO72"/>
      <c r="MSP72"/>
      <c r="MSQ72"/>
      <c r="MSR72"/>
      <c r="MSS72"/>
      <c r="MST72"/>
      <c r="MSU72"/>
      <c r="MSV72"/>
      <c r="MSW72"/>
      <c r="MSX72"/>
      <c r="MSY72"/>
      <c r="MSZ72"/>
      <c r="MTA72"/>
      <c r="MTB72"/>
      <c r="MTC72"/>
      <c r="MTD72"/>
      <c r="MTE72"/>
      <c r="MTF72"/>
      <c r="MTG72"/>
      <c r="MTH72"/>
      <c r="MTI72"/>
      <c r="MTJ72"/>
      <c r="MTK72"/>
      <c r="MTL72"/>
      <c r="MTM72"/>
      <c r="MTN72"/>
      <c r="MTO72"/>
      <c r="MTP72"/>
      <c r="MTQ72"/>
      <c r="MTR72"/>
      <c r="MTS72"/>
      <c r="MTT72"/>
      <c r="MTU72"/>
      <c r="MTV72"/>
      <c r="MTW72"/>
      <c r="MTX72"/>
      <c r="MTY72"/>
      <c r="MTZ72"/>
      <c r="MUA72"/>
      <c r="MUB72"/>
      <c r="MUC72"/>
      <c r="MUD72"/>
      <c r="MUE72"/>
      <c r="MUF72"/>
      <c r="MUG72"/>
      <c r="MUH72"/>
      <c r="MUI72"/>
      <c r="MUJ72"/>
      <c r="MUK72"/>
      <c r="MUL72"/>
      <c r="MUM72"/>
      <c r="MUN72"/>
      <c r="MUO72"/>
      <c r="MUP72"/>
      <c r="MUQ72"/>
      <c r="MUR72"/>
      <c r="MUS72"/>
      <c r="MUT72"/>
      <c r="MUU72"/>
      <c r="MUV72"/>
      <c r="MUW72"/>
      <c r="MUX72"/>
      <c r="MUY72"/>
      <c r="MUZ72"/>
      <c r="MVA72"/>
      <c r="MVB72"/>
      <c r="MVC72"/>
      <c r="MVD72"/>
      <c r="MVE72"/>
      <c r="MVF72"/>
      <c r="MVG72"/>
      <c r="MVH72"/>
      <c r="MVI72"/>
      <c r="MVJ72"/>
      <c r="MVK72"/>
      <c r="MVL72"/>
      <c r="MVM72"/>
      <c r="MVN72"/>
      <c r="MVO72"/>
      <c r="MVP72"/>
      <c r="MVQ72"/>
      <c r="MVR72"/>
      <c r="MVS72"/>
      <c r="MVT72"/>
      <c r="MVU72"/>
      <c r="MVV72"/>
      <c r="MVW72"/>
      <c r="MVX72"/>
      <c r="MVY72"/>
      <c r="MVZ72"/>
      <c r="MWA72"/>
      <c r="MWB72"/>
      <c r="MWC72"/>
      <c r="MWD72"/>
      <c r="MWE72"/>
      <c r="MWF72"/>
      <c r="MWG72"/>
      <c r="MWH72"/>
      <c r="MWI72"/>
      <c r="MWJ72"/>
      <c r="MWK72"/>
      <c r="MWL72"/>
      <c r="MWM72"/>
      <c r="MWN72"/>
      <c r="MWO72"/>
      <c r="MWP72"/>
      <c r="MWQ72"/>
      <c r="MWR72"/>
      <c r="MWS72"/>
      <c r="MWT72"/>
      <c r="MWU72"/>
      <c r="MWV72"/>
      <c r="MWW72"/>
      <c r="MWX72"/>
      <c r="MWY72"/>
      <c r="MWZ72"/>
      <c r="MXA72"/>
      <c r="MXB72"/>
      <c r="MXC72"/>
      <c r="MXD72"/>
      <c r="MXE72"/>
      <c r="MXF72"/>
      <c r="MXG72"/>
      <c r="MXH72"/>
      <c r="MXI72"/>
      <c r="MXJ72"/>
      <c r="MXK72"/>
      <c r="MXL72"/>
      <c r="MXM72"/>
      <c r="MXN72"/>
      <c r="MXO72"/>
      <c r="MXP72"/>
      <c r="MXQ72"/>
      <c r="MXR72"/>
      <c r="MXS72"/>
      <c r="MXT72"/>
      <c r="MXU72"/>
      <c r="MXV72"/>
      <c r="MXW72"/>
      <c r="MXX72"/>
      <c r="MXY72"/>
      <c r="MXZ72"/>
      <c r="MYA72"/>
      <c r="MYB72"/>
      <c r="MYC72"/>
      <c r="MYD72"/>
      <c r="MYE72"/>
      <c r="MYF72"/>
      <c r="MYG72"/>
      <c r="MYH72"/>
      <c r="MYI72"/>
      <c r="MYJ72"/>
      <c r="MYK72"/>
      <c r="MYL72"/>
      <c r="MYM72"/>
      <c r="MYN72"/>
      <c r="MYO72"/>
      <c r="MYP72"/>
      <c r="MYQ72"/>
      <c r="MYR72"/>
      <c r="MYS72"/>
      <c r="MYT72"/>
      <c r="MYU72"/>
      <c r="MYV72"/>
      <c r="MYW72"/>
      <c r="MYX72"/>
      <c r="MYY72"/>
      <c r="MYZ72"/>
      <c r="MZA72"/>
      <c r="MZB72"/>
      <c r="MZC72"/>
      <c r="MZD72"/>
      <c r="MZE72"/>
      <c r="MZF72"/>
      <c r="MZG72"/>
      <c r="MZH72"/>
      <c r="MZI72"/>
      <c r="MZJ72"/>
      <c r="MZK72"/>
      <c r="MZL72"/>
      <c r="MZM72"/>
      <c r="MZN72"/>
      <c r="MZO72"/>
      <c r="MZP72"/>
      <c r="MZQ72"/>
      <c r="MZR72"/>
      <c r="MZS72"/>
      <c r="MZT72"/>
      <c r="MZU72"/>
      <c r="MZV72"/>
      <c r="MZW72"/>
      <c r="MZX72"/>
      <c r="MZY72"/>
      <c r="MZZ72"/>
      <c r="NAA72"/>
      <c r="NAB72"/>
      <c r="NAC72"/>
      <c r="NAD72"/>
      <c r="NAE72"/>
      <c r="NAF72"/>
      <c r="NAG72"/>
      <c r="NAH72"/>
      <c r="NAI72"/>
      <c r="NAJ72"/>
      <c r="NAK72"/>
      <c r="NAL72"/>
      <c r="NAM72"/>
      <c r="NAN72"/>
      <c r="NAO72"/>
      <c r="NAP72"/>
      <c r="NAQ72"/>
      <c r="NAR72"/>
      <c r="NAS72"/>
      <c r="NAT72"/>
      <c r="NAU72"/>
      <c r="NAV72"/>
      <c r="NAW72"/>
      <c r="NAX72"/>
      <c r="NAY72"/>
      <c r="NAZ72"/>
      <c r="NBA72"/>
      <c r="NBB72"/>
      <c r="NBC72"/>
      <c r="NBD72"/>
      <c r="NBE72"/>
      <c r="NBF72"/>
      <c r="NBG72"/>
      <c r="NBH72"/>
      <c r="NBI72"/>
      <c r="NBJ72"/>
      <c r="NBK72"/>
      <c r="NBL72"/>
      <c r="NBM72"/>
      <c r="NBN72"/>
      <c r="NBO72"/>
      <c r="NBP72"/>
      <c r="NBQ72"/>
      <c r="NBR72"/>
      <c r="NBS72"/>
      <c r="NBT72"/>
      <c r="NBU72"/>
      <c r="NBV72"/>
      <c r="NBW72"/>
      <c r="NBX72"/>
      <c r="NBY72"/>
      <c r="NBZ72"/>
      <c r="NCA72"/>
      <c r="NCB72"/>
      <c r="NCC72"/>
      <c r="NCD72"/>
      <c r="NCE72"/>
      <c r="NCF72"/>
      <c r="NCG72"/>
      <c r="NCH72"/>
      <c r="NCI72"/>
      <c r="NCJ72"/>
      <c r="NCK72"/>
      <c r="NCL72"/>
      <c r="NCM72"/>
      <c r="NCN72"/>
      <c r="NCO72"/>
      <c r="NCP72"/>
      <c r="NCQ72"/>
      <c r="NCR72"/>
      <c r="NCS72"/>
      <c r="NCT72"/>
      <c r="NCU72"/>
      <c r="NCV72"/>
      <c r="NCW72"/>
      <c r="NCX72"/>
      <c r="NCY72"/>
      <c r="NCZ72"/>
      <c r="NDA72"/>
      <c r="NDB72"/>
      <c r="NDC72"/>
      <c r="NDD72"/>
      <c r="NDE72"/>
      <c r="NDF72"/>
      <c r="NDG72"/>
      <c r="NDH72"/>
      <c r="NDI72"/>
      <c r="NDJ72"/>
      <c r="NDK72"/>
      <c r="NDL72"/>
      <c r="NDM72"/>
      <c r="NDN72"/>
      <c r="NDO72"/>
      <c r="NDP72"/>
      <c r="NDQ72"/>
      <c r="NDR72"/>
      <c r="NDS72"/>
      <c r="NDT72"/>
      <c r="NDU72"/>
      <c r="NDV72"/>
      <c r="NDW72"/>
      <c r="NDX72"/>
      <c r="NDY72"/>
      <c r="NDZ72"/>
      <c r="NEA72"/>
      <c r="NEB72"/>
      <c r="NEC72"/>
      <c r="NED72"/>
      <c r="NEE72"/>
      <c r="NEF72"/>
      <c r="NEG72"/>
      <c r="NEH72"/>
      <c r="NEI72"/>
      <c r="NEJ72"/>
      <c r="NEK72"/>
      <c r="NEL72"/>
      <c r="NEM72"/>
      <c r="NEN72"/>
      <c r="NEO72"/>
      <c r="NEP72"/>
      <c r="NEQ72"/>
      <c r="NER72"/>
      <c r="NES72"/>
      <c r="NET72"/>
      <c r="NEU72"/>
      <c r="NEV72"/>
      <c r="NEW72"/>
      <c r="NEX72"/>
      <c r="NEY72"/>
      <c r="NEZ72"/>
      <c r="NFA72"/>
      <c r="NFB72"/>
      <c r="NFC72"/>
      <c r="NFD72"/>
      <c r="NFE72"/>
      <c r="NFF72"/>
      <c r="NFG72"/>
      <c r="NFH72"/>
      <c r="NFI72"/>
      <c r="NFJ72"/>
      <c r="NFK72"/>
      <c r="NFL72"/>
      <c r="NFM72"/>
      <c r="NFN72"/>
      <c r="NFO72"/>
      <c r="NFP72"/>
      <c r="NFQ72"/>
      <c r="NFR72"/>
      <c r="NFS72"/>
      <c r="NFT72"/>
      <c r="NFU72"/>
      <c r="NFV72"/>
      <c r="NFW72"/>
      <c r="NFX72"/>
      <c r="NFY72"/>
      <c r="NFZ72"/>
      <c r="NGA72"/>
      <c r="NGB72"/>
      <c r="NGC72"/>
      <c r="NGD72"/>
      <c r="NGE72"/>
      <c r="NGF72"/>
      <c r="NGG72"/>
      <c r="NGH72"/>
      <c r="NGI72"/>
      <c r="NGJ72"/>
      <c r="NGK72"/>
      <c r="NGL72"/>
      <c r="NGM72"/>
      <c r="NGN72"/>
      <c r="NGO72"/>
      <c r="NGP72"/>
      <c r="NGQ72"/>
      <c r="NGR72"/>
      <c r="NGS72"/>
      <c r="NGT72"/>
      <c r="NGU72"/>
      <c r="NGV72"/>
      <c r="NGW72"/>
      <c r="NGX72"/>
      <c r="NGY72"/>
      <c r="NGZ72"/>
      <c r="NHA72"/>
      <c r="NHB72"/>
      <c r="NHC72"/>
      <c r="NHD72"/>
      <c r="NHE72"/>
      <c r="NHF72"/>
      <c r="NHG72"/>
      <c r="NHH72"/>
      <c r="NHI72"/>
      <c r="NHJ72"/>
      <c r="NHK72"/>
      <c r="NHL72"/>
      <c r="NHM72"/>
      <c r="NHN72"/>
      <c r="NHO72"/>
      <c r="NHP72"/>
      <c r="NHQ72"/>
      <c r="NHR72"/>
      <c r="NHS72"/>
      <c r="NHT72"/>
      <c r="NHU72"/>
      <c r="NHV72"/>
      <c r="NHW72"/>
      <c r="NHX72"/>
      <c r="NHY72"/>
      <c r="NHZ72"/>
      <c r="NIA72"/>
      <c r="NIB72"/>
      <c r="NIC72"/>
      <c r="NID72"/>
      <c r="NIE72"/>
      <c r="NIF72"/>
      <c r="NIG72"/>
      <c r="NIH72"/>
      <c r="NII72"/>
      <c r="NIJ72"/>
      <c r="NIK72"/>
      <c r="NIL72"/>
      <c r="NIM72"/>
      <c r="NIN72"/>
      <c r="NIO72"/>
      <c r="NIP72"/>
      <c r="NIQ72"/>
      <c r="NIR72"/>
      <c r="NIS72"/>
      <c r="NIT72"/>
      <c r="NIU72"/>
      <c r="NIV72"/>
      <c r="NIW72"/>
      <c r="NIX72"/>
      <c r="NIY72"/>
      <c r="NIZ72"/>
      <c r="NJA72"/>
      <c r="NJB72"/>
      <c r="NJC72"/>
      <c r="NJD72"/>
      <c r="NJE72"/>
      <c r="NJF72"/>
      <c r="NJG72"/>
      <c r="NJH72"/>
      <c r="NJI72"/>
      <c r="NJJ72"/>
      <c r="NJK72"/>
      <c r="NJL72"/>
      <c r="NJM72"/>
      <c r="NJN72"/>
      <c r="NJO72"/>
      <c r="NJP72"/>
      <c r="NJQ72"/>
      <c r="NJR72"/>
      <c r="NJS72"/>
      <c r="NJT72"/>
      <c r="NJU72"/>
      <c r="NJV72"/>
      <c r="NJW72"/>
      <c r="NJX72"/>
      <c r="NJY72"/>
      <c r="NJZ72"/>
      <c r="NKA72"/>
      <c r="NKB72"/>
      <c r="NKC72"/>
      <c r="NKD72"/>
      <c r="NKE72"/>
      <c r="NKF72"/>
      <c r="NKG72"/>
      <c r="NKH72"/>
      <c r="NKI72"/>
      <c r="NKJ72"/>
      <c r="NKK72"/>
      <c r="NKL72"/>
      <c r="NKM72"/>
      <c r="NKN72"/>
      <c r="NKO72"/>
      <c r="NKP72"/>
      <c r="NKQ72"/>
      <c r="NKR72"/>
      <c r="NKS72"/>
      <c r="NKT72"/>
      <c r="NKU72"/>
      <c r="NKV72"/>
      <c r="NKW72"/>
      <c r="NKX72"/>
      <c r="NKY72"/>
      <c r="NKZ72"/>
      <c r="NLA72"/>
      <c r="NLB72"/>
      <c r="NLC72"/>
      <c r="NLD72"/>
      <c r="NLE72"/>
      <c r="NLF72"/>
      <c r="NLG72"/>
      <c r="NLH72"/>
      <c r="NLI72"/>
      <c r="NLJ72"/>
      <c r="NLK72"/>
      <c r="NLL72"/>
      <c r="NLM72"/>
      <c r="NLN72"/>
      <c r="NLO72"/>
      <c r="NLP72"/>
      <c r="NLQ72"/>
      <c r="NLR72"/>
      <c r="NLS72"/>
      <c r="NLT72"/>
      <c r="NLU72"/>
      <c r="NLV72"/>
      <c r="NLW72"/>
      <c r="NLX72"/>
      <c r="NLY72"/>
      <c r="NLZ72"/>
      <c r="NMA72"/>
      <c r="NMB72"/>
      <c r="NMC72"/>
      <c r="NMD72"/>
      <c r="NME72"/>
      <c r="NMF72"/>
      <c r="NMG72"/>
      <c r="NMH72"/>
      <c r="NMI72"/>
      <c r="NMJ72"/>
      <c r="NMK72"/>
      <c r="NML72"/>
      <c r="NMM72"/>
      <c r="NMN72"/>
      <c r="NMO72"/>
      <c r="NMP72"/>
      <c r="NMQ72"/>
      <c r="NMR72"/>
      <c r="NMS72"/>
      <c r="NMT72"/>
      <c r="NMU72"/>
      <c r="NMV72"/>
      <c r="NMW72"/>
      <c r="NMX72"/>
      <c r="NMY72"/>
      <c r="NMZ72"/>
      <c r="NNA72"/>
      <c r="NNB72"/>
      <c r="NNC72"/>
      <c r="NND72"/>
      <c r="NNE72"/>
      <c r="NNF72"/>
      <c r="NNG72"/>
      <c r="NNH72"/>
      <c r="NNI72"/>
      <c r="NNJ72"/>
      <c r="NNK72"/>
      <c r="NNL72"/>
      <c r="NNM72"/>
      <c r="NNN72"/>
      <c r="NNO72"/>
      <c r="NNP72"/>
      <c r="NNQ72"/>
      <c r="NNR72"/>
      <c r="NNS72"/>
      <c r="NNT72"/>
      <c r="NNU72"/>
      <c r="NNV72"/>
      <c r="NNW72"/>
      <c r="NNX72"/>
      <c r="NNY72"/>
      <c r="NNZ72"/>
      <c r="NOA72"/>
      <c r="NOB72"/>
      <c r="NOC72"/>
      <c r="NOD72"/>
      <c r="NOE72"/>
      <c r="NOF72"/>
      <c r="NOG72"/>
      <c r="NOH72"/>
      <c r="NOI72"/>
      <c r="NOJ72"/>
      <c r="NOK72"/>
      <c r="NOL72"/>
      <c r="NOM72"/>
      <c r="NON72"/>
      <c r="NOO72"/>
      <c r="NOP72"/>
      <c r="NOQ72"/>
      <c r="NOR72"/>
      <c r="NOS72"/>
      <c r="NOT72"/>
      <c r="NOU72"/>
      <c r="NOV72"/>
      <c r="NOW72"/>
      <c r="NOX72"/>
      <c r="NOY72"/>
      <c r="NOZ72"/>
      <c r="NPA72"/>
      <c r="NPB72"/>
      <c r="NPC72"/>
      <c r="NPD72"/>
      <c r="NPE72"/>
      <c r="NPF72"/>
      <c r="NPG72"/>
      <c r="NPH72"/>
      <c r="NPI72"/>
      <c r="NPJ72"/>
      <c r="NPK72"/>
      <c r="NPL72"/>
      <c r="NPM72"/>
      <c r="NPN72"/>
      <c r="NPO72"/>
      <c r="NPP72"/>
      <c r="NPQ72"/>
      <c r="NPR72"/>
      <c r="NPS72"/>
      <c r="NPT72"/>
      <c r="NPU72"/>
      <c r="NPV72"/>
      <c r="NPW72"/>
      <c r="NPX72"/>
      <c r="NPY72"/>
      <c r="NPZ72"/>
      <c r="NQA72"/>
      <c r="NQB72"/>
      <c r="NQC72"/>
      <c r="NQD72"/>
      <c r="NQE72"/>
      <c r="NQF72"/>
      <c r="NQG72"/>
      <c r="NQH72"/>
      <c r="NQI72"/>
      <c r="NQJ72"/>
      <c r="NQK72"/>
      <c r="NQL72"/>
      <c r="NQM72"/>
      <c r="NQN72"/>
      <c r="NQO72"/>
      <c r="NQP72"/>
      <c r="NQQ72"/>
      <c r="NQR72"/>
      <c r="NQS72"/>
      <c r="NQT72"/>
      <c r="NQU72"/>
      <c r="NQV72"/>
      <c r="NQW72"/>
      <c r="NQX72"/>
      <c r="NQY72"/>
      <c r="NQZ72"/>
      <c r="NRA72"/>
      <c r="NRB72"/>
      <c r="NRC72"/>
      <c r="NRD72"/>
      <c r="NRE72"/>
      <c r="NRF72"/>
      <c r="NRG72"/>
      <c r="NRH72"/>
      <c r="NRI72"/>
      <c r="NRJ72"/>
      <c r="NRK72"/>
      <c r="NRL72"/>
      <c r="NRM72"/>
      <c r="NRN72"/>
      <c r="NRO72"/>
      <c r="NRP72"/>
      <c r="NRQ72"/>
      <c r="NRR72"/>
      <c r="NRS72"/>
      <c r="NRT72"/>
      <c r="NRU72"/>
      <c r="NRV72"/>
      <c r="NRW72"/>
      <c r="NRX72"/>
      <c r="NRY72"/>
      <c r="NRZ72"/>
      <c r="NSA72"/>
      <c r="NSB72"/>
      <c r="NSC72"/>
      <c r="NSD72"/>
      <c r="NSE72"/>
      <c r="NSF72"/>
      <c r="NSG72"/>
      <c r="NSH72"/>
      <c r="NSI72"/>
      <c r="NSJ72"/>
      <c r="NSK72"/>
      <c r="NSL72"/>
      <c r="NSM72"/>
      <c r="NSN72"/>
      <c r="NSO72"/>
      <c r="NSP72"/>
      <c r="NSQ72"/>
      <c r="NSR72"/>
      <c r="NSS72"/>
      <c r="NST72"/>
      <c r="NSU72"/>
      <c r="NSV72"/>
      <c r="NSW72"/>
      <c r="NSX72"/>
      <c r="NSY72"/>
      <c r="NSZ72"/>
      <c r="NTA72"/>
      <c r="NTB72"/>
      <c r="NTC72"/>
      <c r="NTD72"/>
      <c r="NTE72"/>
      <c r="NTF72"/>
      <c r="NTG72"/>
      <c r="NTH72"/>
      <c r="NTI72"/>
      <c r="NTJ72"/>
      <c r="NTK72"/>
      <c r="NTL72"/>
      <c r="NTM72"/>
      <c r="NTN72"/>
      <c r="NTO72"/>
      <c r="NTP72"/>
      <c r="NTQ72"/>
      <c r="NTR72"/>
      <c r="NTS72"/>
      <c r="NTT72"/>
      <c r="NTU72"/>
      <c r="NTV72"/>
      <c r="NTW72"/>
      <c r="NTX72"/>
      <c r="NTY72"/>
      <c r="NTZ72"/>
      <c r="NUA72"/>
      <c r="NUB72"/>
      <c r="NUC72"/>
      <c r="NUD72"/>
      <c r="NUE72"/>
      <c r="NUF72"/>
      <c r="NUG72"/>
      <c r="NUH72"/>
      <c r="NUI72"/>
      <c r="NUJ72"/>
      <c r="NUK72"/>
      <c r="NUL72"/>
      <c r="NUM72"/>
      <c r="NUN72"/>
      <c r="NUO72"/>
      <c r="NUP72"/>
      <c r="NUQ72"/>
      <c r="NUR72"/>
      <c r="NUS72"/>
      <c r="NUT72"/>
      <c r="NUU72"/>
      <c r="NUV72"/>
      <c r="NUW72"/>
      <c r="NUX72"/>
      <c r="NUY72"/>
      <c r="NUZ72"/>
      <c r="NVA72"/>
      <c r="NVB72"/>
      <c r="NVC72"/>
      <c r="NVD72"/>
      <c r="NVE72"/>
      <c r="NVF72"/>
      <c r="NVG72"/>
      <c r="NVH72"/>
      <c r="NVI72"/>
      <c r="NVJ72"/>
      <c r="NVK72"/>
      <c r="NVL72"/>
      <c r="NVM72"/>
      <c r="NVN72"/>
      <c r="NVO72"/>
      <c r="NVP72"/>
      <c r="NVQ72"/>
      <c r="NVR72"/>
      <c r="NVS72"/>
      <c r="NVT72"/>
      <c r="NVU72"/>
      <c r="NVV72"/>
      <c r="NVW72"/>
      <c r="NVX72"/>
      <c r="NVY72"/>
      <c r="NVZ72"/>
      <c r="NWA72"/>
      <c r="NWB72"/>
      <c r="NWC72"/>
      <c r="NWD72"/>
      <c r="NWE72"/>
      <c r="NWF72"/>
      <c r="NWG72"/>
      <c r="NWH72"/>
      <c r="NWI72"/>
      <c r="NWJ72"/>
      <c r="NWK72"/>
      <c r="NWL72"/>
      <c r="NWM72"/>
      <c r="NWN72"/>
      <c r="NWO72"/>
      <c r="NWP72"/>
      <c r="NWQ72"/>
      <c r="NWR72"/>
      <c r="NWS72"/>
      <c r="NWT72"/>
      <c r="NWU72"/>
      <c r="NWV72"/>
      <c r="NWW72"/>
      <c r="NWX72"/>
      <c r="NWY72"/>
      <c r="NWZ72"/>
      <c r="NXA72"/>
      <c r="NXB72"/>
      <c r="NXC72"/>
      <c r="NXD72"/>
      <c r="NXE72"/>
      <c r="NXF72"/>
      <c r="NXG72"/>
      <c r="NXH72"/>
      <c r="NXI72"/>
      <c r="NXJ72"/>
      <c r="NXK72"/>
      <c r="NXL72"/>
      <c r="NXM72"/>
      <c r="NXN72"/>
      <c r="NXO72"/>
      <c r="NXP72"/>
      <c r="NXQ72"/>
      <c r="NXR72"/>
      <c r="NXS72"/>
      <c r="NXT72"/>
      <c r="NXU72"/>
      <c r="NXV72"/>
      <c r="NXW72"/>
      <c r="NXX72"/>
      <c r="NXY72"/>
      <c r="NXZ72"/>
      <c r="NYA72"/>
      <c r="NYB72"/>
      <c r="NYC72"/>
      <c r="NYD72"/>
      <c r="NYE72"/>
      <c r="NYF72"/>
      <c r="NYG72"/>
      <c r="NYH72"/>
      <c r="NYI72"/>
      <c r="NYJ72"/>
      <c r="NYK72"/>
      <c r="NYL72"/>
      <c r="NYM72"/>
      <c r="NYN72"/>
      <c r="NYO72"/>
      <c r="NYP72"/>
      <c r="NYQ72"/>
      <c r="NYR72"/>
      <c r="NYS72"/>
      <c r="NYT72"/>
      <c r="NYU72"/>
      <c r="NYV72"/>
      <c r="NYW72"/>
      <c r="NYX72"/>
      <c r="NYY72"/>
      <c r="NYZ72"/>
      <c r="NZA72"/>
      <c r="NZB72"/>
      <c r="NZC72"/>
      <c r="NZD72"/>
      <c r="NZE72"/>
      <c r="NZF72"/>
      <c r="NZG72"/>
      <c r="NZH72"/>
      <c r="NZI72"/>
      <c r="NZJ72"/>
      <c r="NZK72"/>
      <c r="NZL72"/>
      <c r="NZM72"/>
      <c r="NZN72"/>
      <c r="NZO72"/>
      <c r="NZP72"/>
      <c r="NZQ72"/>
      <c r="NZR72"/>
      <c r="NZS72"/>
      <c r="NZT72"/>
      <c r="NZU72"/>
      <c r="NZV72"/>
      <c r="NZW72"/>
      <c r="NZX72"/>
      <c r="NZY72"/>
      <c r="NZZ72"/>
      <c r="OAA72"/>
      <c r="OAB72"/>
      <c r="OAC72"/>
      <c r="OAD72"/>
      <c r="OAE72"/>
      <c r="OAF72"/>
      <c r="OAG72"/>
      <c r="OAH72"/>
      <c r="OAI72"/>
      <c r="OAJ72"/>
      <c r="OAK72"/>
      <c r="OAL72"/>
      <c r="OAM72"/>
      <c r="OAN72"/>
      <c r="OAO72"/>
      <c r="OAP72"/>
      <c r="OAQ72"/>
      <c r="OAR72"/>
      <c r="OAS72"/>
      <c r="OAT72"/>
      <c r="OAU72"/>
      <c r="OAV72"/>
      <c r="OAW72"/>
      <c r="OAX72"/>
      <c r="OAY72"/>
      <c r="OAZ72"/>
      <c r="OBA72"/>
      <c r="OBB72"/>
      <c r="OBC72"/>
      <c r="OBD72"/>
      <c r="OBE72"/>
      <c r="OBF72"/>
      <c r="OBG72"/>
      <c r="OBH72"/>
      <c r="OBI72"/>
      <c r="OBJ72"/>
      <c r="OBK72"/>
      <c r="OBL72"/>
      <c r="OBM72"/>
      <c r="OBN72"/>
      <c r="OBO72"/>
      <c r="OBP72"/>
      <c r="OBQ72"/>
      <c r="OBR72"/>
      <c r="OBS72"/>
      <c r="OBT72"/>
      <c r="OBU72"/>
      <c r="OBV72"/>
      <c r="OBW72"/>
      <c r="OBX72"/>
      <c r="OBY72"/>
      <c r="OBZ72"/>
      <c r="OCA72"/>
      <c r="OCB72"/>
      <c r="OCC72"/>
      <c r="OCD72"/>
      <c r="OCE72"/>
      <c r="OCF72"/>
      <c r="OCG72"/>
      <c r="OCH72"/>
      <c r="OCI72"/>
      <c r="OCJ72"/>
      <c r="OCK72"/>
      <c r="OCL72"/>
      <c r="OCM72"/>
      <c r="OCN72"/>
      <c r="OCO72"/>
      <c r="OCP72"/>
      <c r="OCQ72"/>
      <c r="OCR72"/>
      <c r="OCS72"/>
      <c r="OCT72"/>
      <c r="OCU72"/>
      <c r="OCV72"/>
      <c r="OCW72"/>
      <c r="OCX72"/>
      <c r="OCY72"/>
      <c r="OCZ72"/>
      <c r="ODA72"/>
      <c r="ODB72"/>
      <c r="ODC72"/>
      <c r="ODD72"/>
      <c r="ODE72"/>
      <c r="ODF72"/>
      <c r="ODG72"/>
      <c r="ODH72"/>
      <c r="ODI72"/>
      <c r="ODJ72"/>
      <c r="ODK72"/>
      <c r="ODL72"/>
      <c r="ODM72"/>
      <c r="ODN72"/>
      <c r="ODO72"/>
      <c r="ODP72"/>
      <c r="ODQ72"/>
      <c r="ODR72"/>
      <c r="ODS72"/>
      <c r="ODT72"/>
      <c r="ODU72"/>
      <c r="ODV72"/>
      <c r="ODW72"/>
      <c r="ODX72"/>
      <c r="ODY72"/>
      <c r="ODZ72"/>
      <c r="OEA72"/>
      <c r="OEB72"/>
      <c r="OEC72"/>
      <c r="OED72"/>
      <c r="OEE72"/>
      <c r="OEF72"/>
      <c r="OEG72"/>
      <c r="OEH72"/>
      <c r="OEI72"/>
      <c r="OEJ72"/>
      <c r="OEK72"/>
      <c r="OEL72"/>
      <c r="OEM72"/>
      <c r="OEN72"/>
      <c r="OEO72"/>
      <c r="OEP72"/>
      <c r="OEQ72"/>
      <c r="OER72"/>
      <c r="OES72"/>
      <c r="OET72"/>
      <c r="OEU72"/>
      <c r="OEV72"/>
      <c r="OEW72"/>
      <c r="OEX72"/>
      <c r="OEY72"/>
      <c r="OEZ72"/>
      <c r="OFA72"/>
      <c r="OFB72"/>
      <c r="OFC72"/>
      <c r="OFD72"/>
      <c r="OFE72"/>
      <c r="OFF72"/>
      <c r="OFG72"/>
      <c r="OFH72"/>
      <c r="OFI72"/>
      <c r="OFJ72"/>
      <c r="OFK72"/>
      <c r="OFL72"/>
      <c r="OFM72"/>
      <c r="OFN72"/>
      <c r="OFO72"/>
      <c r="OFP72"/>
      <c r="OFQ72"/>
      <c r="OFR72"/>
      <c r="OFS72"/>
      <c r="OFT72"/>
      <c r="OFU72"/>
      <c r="OFV72"/>
      <c r="OFW72"/>
      <c r="OFX72"/>
      <c r="OFY72"/>
      <c r="OFZ72"/>
      <c r="OGA72"/>
      <c r="OGB72"/>
      <c r="OGC72"/>
      <c r="OGD72"/>
      <c r="OGE72"/>
      <c r="OGF72"/>
      <c r="OGG72"/>
      <c r="OGH72"/>
      <c r="OGI72"/>
      <c r="OGJ72"/>
      <c r="OGK72"/>
      <c r="OGL72"/>
      <c r="OGM72"/>
      <c r="OGN72"/>
      <c r="OGO72"/>
      <c r="OGP72"/>
      <c r="OGQ72"/>
      <c r="OGR72"/>
      <c r="OGS72"/>
      <c r="OGT72"/>
      <c r="OGU72"/>
      <c r="OGV72"/>
      <c r="OGW72"/>
      <c r="OGX72"/>
      <c r="OGY72"/>
      <c r="OGZ72"/>
      <c r="OHA72"/>
      <c r="OHB72"/>
      <c r="OHC72"/>
      <c r="OHD72"/>
      <c r="OHE72"/>
      <c r="OHF72"/>
      <c r="OHG72"/>
      <c r="OHH72"/>
      <c r="OHI72"/>
      <c r="OHJ72"/>
      <c r="OHK72"/>
      <c r="OHL72"/>
      <c r="OHM72"/>
      <c r="OHN72"/>
      <c r="OHO72"/>
      <c r="OHP72"/>
      <c r="OHQ72"/>
      <c r="OHR72"/>
      <c r="OHS72"/>
      <c r="OHT72"/>
      <c r="OHU72"/>
      <c r="OHV72"/>
      <c r="OHW72"/>
      <c r="OHX72"/>
      <c r="OHY72"/>
      <c r="OHZ72"/>
      <c r="OIA72"/>
      <c r="OIB72"/>
      <c r="OIC72"/>
      <c r="OID72"/>
      <c r="OIE72"/>
      <c r="OIF72"/>
      <c r="OIG72"/>
      <c r="OIH72"/>
      <c r="OII72"/>
      <c r="OIJ72"/>
      <c r="OIK72"/>
      <c r="OIL72"/>
      <c r="OIM72"/>
      <c r="OIN72"/>
      <c r="OIO72"/>
      <c r="OIP72"/>
      <c r="OIQ72"/>
      <c r="OIR72"/>
      <c r="OIS72"/>
      <c r="OIT72"/>
      <c r="OIU72"/>
      <c r="OIV72"/>
      <c r="OIW72"/>
      <c r="OIX72"/>
      <c r="OIY72"/>
      <c r="OIZ72"/>
      <c r="OJA72"/>
      <c r="OJB72"/>
      <c r="OJC72"/>
      <c r="OJD72"/>
      <c r="OJE72"/>
      <c r="OJF72"/>
      <c r="OJG72"/>
      <c r="OJH72"/>
      <c r="OJI72"/>
      <c r="OJJ72"/>
      <c r="OJK72"/>
      <c r="OJL72"/>
      <c r="OJM72"/>
      <c r="OJN72"/>
      <c r="OJO72"/>
      <c r="OJP72"/>
      <c r="OJQ72"/>
      <c r="OJR72"/>
      <c r="OJS72"/>
      <c r="OJT72"/>
      <c r="OJU72"/>
      <c r="OJV72"/>
      <c r="OJW72"/>
      <c r="OJX72"/>
      <c r="OJY72"/>
      <c r="OJZ72"/>
      <c r="OKA72"/>
      <c r="OKB72"/>
      <c r="OKC72"/>
      <c r="OKD72"/>
      <c r="OKE72"/>
      <c r="OKF72"/>
      <c r="OKG72"/>
      <c r="OKH72"/>
      <c r="OKI72"/>
      <c r="OKJ72"/>
      <c r="OKK72"/>
      <c r="OKL72"/>
      <c r="OKM72"/>
      <c r="OKN72"/>
      <c r="OKO72"/>
      <c r="OKP72"/>
      <c r="OKQ72"/>
      <c r="OKR72"/>
      <c r="OKS72"/>
      <c r="OKT72"/>
      <c r="OKU72"/>
      <c r="OKV72"/>
      <c r="OKW72"/>
      <c r="OKX72"/>
      <c r="OKY72"/>
      <c r="OKZ72"/>
      <c r="OLA72"/>
      <c r="OLB72"/>
      <c r="OLC72"/>
      <c r="OLD72"/>
      <c r="OLE72"/>
      <c r="OLF72"/>
      <c r="OLG72"/>
      <c r="OLH72"/>
      <c r="OLI72"/>
      <c r="OLJ72"/>
      <c r="OLK72"/>
      <c r="OLL72"/>
      <c r="OLM72"/>
      <c r="OLN72"/>
      <c r="OLO72"/>
      <c r="OLP72"/>
      <c r="OLQ72"/>
      <c r="OLR72"/>
      <c r="OLS72"/>
      <c r="OLT72"/>
      <c r="OLU72"/>
      <c r="OLV72"/>
      <c r="OLW72"/>
      <c r="OLX72"/>
      <c r="OLY72"/>
      <c r="OLZ72"/>
      <c r="OMA72"/>
      <c r="OMB72"/>
      <c r="OMC72"/>
      <c r="OMD72"/>
      <c r="OME72"/>
      <c r="OMF72"/>
      <c r="OMG72"/>
      <c r="OMH72"/>
      <c r="OMI72"/>
      <c r="OMJ72"/>
      <c r="OMK72"/>
      <c r="OML72"/>
      <c r="OMM72"/>
      <c r="OMN72"/>
      <c r="OMO72"/>
      <c r="OMP72"/>
      <c r="OMQ72"/>
      <c r="OMR72"/>
      <c r="OMS72"/>
      <c r="OMT72"/>
      <c r="OMU72"/>
      <c r="OMV72"/>
      <c r="OMW72"/>
      <c r="OMX72"/>
      <c r="OMY72"/>
      <c r="OMZ72"/>
      <c r="ONA72"/>
      <c r="ONB72"/>
      <c r="ONC72"/>
      <c r="OND72"/>
      <c r="ONE72"/>
      <c r="ONF72"/>
      <c r="ONG72"/>
      <c r="ONH72"/>
      <c r="ONI72"/>
      <c r="ONJ72"/>
      <c r="ONK72"/>
      <c r="ONL72"/>
      <c r="ONM72"/>
      <c r="ONN72"/>
      <c r="ONO72"/>
      <c r="ONP72"/>
      <c r="ONQ72"/>
      <c r="ONR72"/>
      <c r="ONS72"/>
      <c r="ONT72"/>
      <c r="ONU72"/>
      <c r="ONV72"/>
      <c r="ONW72"/>
      <c r="ONX72"/>
      <c r="ONY72"/>
      <c r="ONZ72"/>
      <c r="OOA72"/>
      <c r="OOB72"/>
      <c r="OOC72"/>
      <c r="OOD72"/>
      <c r="OOE72"/>
      <c r="OOF72"/>
      <c r="OOG72"/>
      <c r="OOH72"/>
      <c r="OOI72"/>
      <c r="OOJ72"/>
      <c r="OOK72"/>
      <c r="OOL72"/>
      <c r="OOM72"/>
      <c r="OON72"/>
      <c r="OOO72"/>
      <c r="OOP72"/>
      <c r="OOQ72"/>
      <c r="OOR72"/>
      <c r="OOS72"/>
      <c r="OOT72"/>
      <c r="OOU72"/>
      <c r="OOV72"/>
      <c r="OOW72"/>
      <c r="OOX72"/>
      <c r="OOY72"/>
      <c r="OOZ72"/>
      <c r="OPA72"/>
      <c r="OPB72"/>
      <c r="OPC72"/>
      <c r="OPD72"/>
      <c r="OPE72"/>
      <c r="OPF72"/>
      <c r="OPG72"/>
      <c r="OPH72"/>
      <c r="OPI72"/>
      <c r="OPJ72"/>
      <c r="OPK72"/>
      <c r="OPL72"/>
      <c r="OPM72"/>
      <c r="OPN72"/>
      <c r="OPO72"/>
      <c r="OPP72"/>
      <c r="OPQ72"/>
      <c r="OPR72"/>
      <c r="OPS72"/>
      <c r="OPT72"/>
      <c r="OPU72"/>
      <c r="OPV72"/>
      <c r="OPW72"/>
      <c r="OPX72"/>
      <c r="OPY72"/>
      <c r="OPZ72"/>
      <c r="OQA72"/>
      <c r="OQB72"/>
      <c r="OQC72"/>
      <c r="OQD72"/>
      <c r="OQE72"/>
      <c r="OQF72"/>
      <c r="OQG72"/>
      <c r="OQH72"/>
      <c r="OQI72"/>
      <c r="OQJ72"/>
      <c r="OQK72"/>
      <c r="OQL72"/>
      <c r="OQM72"/>
      <c r="OQN72"/>
      <c r="OQO72"/>
      <c r="OQP72"/>
      <c r="OQQ72"/>
      <c r="OQR72"/>
      <c r="OQS72"/>
      <c r="OQT72"/>
      <c r="OQU72"/>
      <c r="OQV72"/>
      <c r="OQW72"/>
      <c r="OQX72"/>
      <c r="OQY72"/>
      <c r="OQZ72"/>
      <c r="ORA72"/>
      <c r="ORB72"/>
      <c r="ORC72"/>
      <c r="ORD72"/>
      <c r="ORE72"/>
      <c r="ORF72"/>
      <c r="ORG72"/>
      <c r="ORH72"/>
      <c r="ORI72"/>
      <c r="ORJ72"/>
      <c r="ORK72"/>
      <c r="ORL72"/>
      <c r="ORM72"/>
      <c r="ORN72"/>
      <c r="ORO72"/>
      <c r="ORP72"/>
      <c r="ORQ72"/>
      <c r="ORR72"/>
      <c r="ORS72"/>
      <c r="ORT72"/>
      <c r="ORU72"/>
      <c r="ORV72"/>
      <c r="ORW72"/>
      <c r="ORX72"/>
      <c r="ORY72"/>
      <c r="ORZ72"/>
      <c r="OSA72"/>
      <c r="OSB72"/>
      <c r="OSC72"/>
      <c r="OSD72"/>
      <c r="OSE72"/>
      <c r="OSF72"/>
      <c r="OSG72"/>
      <c r="OSH72"/>
      <c r="OSI72"/>
      <c r="OSJ72"/>
      <c r="OSK72"/>
      <c r="OSL72"/>
      <c r="OSM72"/>
      <c r="OSN72"/>
      <c r="OSO72"/>
      <c r="OSP72"/>
      <c r="OSQ72"/>
      <c r="OSR72"/>
      <c r="OSS72"/>
      <c r="OST72"/>
      <c r="OSU72"/>
      <c r="OSV72"/>
      <c r="OSW72"/>
      <c r="OSX72"/>
      <c r="OSY72"/>
      <c r="OSZ72"/>
      <c r="OTA72"/>
      <c r="OTB72"/>
      <c r="OTC72"/>
      <c r="OTD72"/>
      <c r="OTE72"/>
      <c r="OTF72"/>
      <c r="OTG72"/>
      <c r="OTH72"/>
      <c r="OTI72"/>
      <c r="OTJ72"/>
      <c r="OTK72"/>
      <c r="OTL72"/>
      <c r="OTM72"/>
      <c r="OTN72"/>
      <c r="OTO72"/>
      <c r="OTP72"/>
      <c r="OTQ72"/>
      <c r="OTR72"/>
      <c r="OTS72"/>
      <c r="OTT72"/>
      <c r="OTU72"/>
      <c r="OTV72"/>
      <c r="OTW72"/>
      <c r="OTX72"/>
      <c r="OTY72"/>
      <c r="OTZ72"/>
      <c r="OUA72"/>
      <c r="OUB72"/>
      <c r="OUC72"/>
      <c r="OUD72"/>
      <c r="OUE72"/>
      <c r="OUF72"/>
      <c r="OUG72"/>
      <c r="OUH72"/>
      <c r="OUI72"/>
      <c r="OUJ72"/>
      <c r="OUK72"/>
      <c r="OUL72"/>
      <c r="OUM72"/>
      <c r="OUN72"/>
      <c r="OUO72"/>
      <c r="OUP72"/>
      <c r="OUQ72"/>
      <c r="OUR72"/>
      <c r="OUS72"/>
      <c r="OUT72"/>
      <c r="OUU72"/>
      <c r="OUV72"/>
      <c r="OUW72"/>
      <c r="OUX72"/>
      <c r="OUY72"/>
      <c r="OUZ72"/>
      <c r="OVA72"/>
      <c r="OVB72"/>
      <c r="OVC72"/>
      <c r="OVD72"/>
      <c r="OVE72"/>
      <c r="OVF72"/>
      <c r="OVG72"/>
      <c r="OVH72"/>
      <c r="OVI72"/>
      <c r="OVJ72"/>
      <c r="OVK72"/>
      <c r="OVL72"/>
      <c r="OVM72"/>
      <c r="OVN72"/>
      <c r="OVO72"/>
      <c r="OVP72"/>
      <c r="OVQ72"/>
      <c r="OVR72"/>
      <c r="OVS72"/>
      <c r="OVT72"/>
      <c r="OVU72"/>
      <c r="OVV72"/>
      <c r="OVW72"/>
      <c r="OVX72"/>
      <c r="OVY72"/>
      <c r="OVZ72"/>
      <c r="OWA72"/>
      <c r="OWB72"/>
      <c r="OWC72"/>
      <c r="OWD72"/>
      <c r="OWE72"/>
      <c r="OWF72"/>
      <c r="OWG72"/>
      <c r="OWH72"/>
      <c r="OWI72"/>
      <c r="OWJ72"/>
      <c r="OWK72"/>
      <c r="OWL72"/>
      <c r="OWM72"/>
      <c r="OWN72"/>
      <c r="OWO72"/>
      <c r="OWP72"/>
      <c r="OWQ72"/>
      <c r="OWR72"/>
      <c r="OWS72"/>
      <c r="OWT72"/>
      <c r="OWU72"/>
      <c r="OWV72"/>
      <c r="OWW72"/>
      <c r="OWX72"/>
      <c r="OWY72"/>
      <c r="OWZ72"/>
      <c r="OXA72"/>
      <c r="OXB72"/>
      <c r="OXC72"/>
      <c r="OXD72"/>
      <c r="OXE72"/>
      <c r="OXF72"/>
      <c r="OXG72"/>
      <c r="OXH72"/>
      <c r="OXI72"/>
      <c r="OXJ72"/>
      <c r="OXK72"/>
      <c r="OXL72"/>
      <c r="OXM72"/>
      <c r="OXN72"/>
      <c r="OXO72"/>
      <c r="OXP72"/>
      <c r="OXQ72"/>
      <c r="OXR72"/>
      <c r="OXS72"/>
      <c r="OXT72"/>
      <c r="OXU72"/>
      <c r="OXV72"/>
      <c r="OXW72"/>
      <c r="OXX72"/>
      <c r="OXY72"/>
      <c r="OXZ72"/>
      <c r="OYA72"/>
      <c r="OYB72"/>
      <c r="OYC72"/>
      <c r="OYD72"/>
      <c r="OYE72"/>
      <c r="OYF72"/>
      <c r="OYG72"/>
      <c r="OYH72"/>
      <c r="OYI72"/>
      <c r="OYJ72"/>
      <c r="OYK72"/>
      <c r="OYL72"/>
      <c r="OYM72"/>
      <c r="OYN72"/>
      <c r="OYO72"/>
      <c r="OYP72"/>
      <c r="OYQ72"/>
      <c r="OYR72"/>
      <c r="OYS72"/>
      <c r="OYT72"/>
      <c r="OYU72"/>
      <c r="OYV72"/>
      <c r="OYW72"/>
      <c r="OYX72"/>
      <c r="OYY72"/>
      <c r="OYZ72"/>
      <c r="OZA72"/>
      <c r="OZB72"/>
      <c r="OZC72"/>
      <c r="OZD72"/>
      <c r="OZE72"/>
      <c r="OZF72"/>
      <c r="OZG72"/>
      <c r="OZH72"/>
      <c r="OZI72"/>
      <c r="OZJ72"/>
      <c r="OZK72"/>
      <c r="OZL72"/>
      <c r="OZM72"/>
      <c r="OZN72"/>
      <c r="OZO72"/>
      <c r="OZP72"/>
      <c r="OZQ72"/>
      <c r="OZR72"/>
      <c r="OZS72"/>
      <c r="OZT72"/>
      <c r="OZU72"/>
      <c r="OZV72"/>
      <c r="OZW72"/>
      <c r="OZX72"/>
      <c r="OZY72"/>
      <c r="OZZ72"/>
      <c r="PAA72"/>
      <c r="PAB72"/>
      <c r="PAC72"/>
      <c r="PAD72"/>
      <c r="PAE72"/>
      <c r="PAF72"/>
      <c r="PAG72"/>
      <c r="PAH72"/>
      <c r="PAI72"/>
      <c r="PAJ72"/>
      <c r="PAK72"/>
      <c r="PAL72"/>
      <c r="PAM72"/>
      <c r="PAN72"/>
      <c r="PAO72"/>
      <c r="PAP72"/>
      <c r="PAQ72"/>
      <c r="PAR72"/>
      <c r="PAS72"/>
      <c r="PAT72"/>
      <c r="PAU72"/>
      <c r="PAV72"/>
      <c r="PAW72"/>
      <c r="PAX72"/>
      <c r="PAY72"/>
      <c r="PAZ72"/>
      <c r="PBA72"/>
      <c r="PBB72"/>
      <c r="PBC72"/>
      <c r="PBD72"/>
      <c r="PBE72"/>
      <c r="PBF72"/>
      <c r="PBG72"/>
      <c r="PBH72"/>
      <c r="PBI72"/>
      <c r="PBJ72"/>
      <c r="PBK72"/>
      <c r="PBL72"/>
      <c r="PBM72"/>
      <c r="PBN72"/>
      <c r="PBO72"/>
      <c r="PBP72"/>
      <c r="PBQ72"/>
      <c r="PBR72"/>
      <c r="PBS72"/>
      <c r="PBT72"/>
      <c r="PBU72"/>
      <c r="PBV72"/>
      <c r="PBW72"/>
      <c r="PBX72"/>
      <c r="PBY72"/>
      <c r="PBZ72"/>
      <c r="PCA72"/>
      <c r="PCB72"/>
      <c r="PCC72"/>
      <c r="PCD72"/>
      <c r="PCE72"/>
      <c r="PCF72"/>
      <c r="PCG72"/>
      <c r="PCH72"/>
      <c r="PCI72"/>
      <c r="PCJ72"/>
      <c r="PCK72"/>
      <c r="PCL72"/>
      <c r="PCM72"/>
      <c r="PCN72"/>
      <c r="PCO72"/>
      <c r="PCP72"/>
      <c r="PCQ72"/>
      <c r="PCR72"/>
      <c r="PCS72"/>
      <c r="PCT72"/>
      <c r="PCU72"/>
      <c r="PCV72"/>
      <c r="PCW72"/>
      <c r="PCX72"/>
      <c r="PCY72"/>
      <c r="PCZ72"/>
      <c r="PDA72"/>
      <c r="PDB72"/>
      <c r="PDC72"/>
      <c r="PDD72"/>
      <c r="PDE72"/>
      <c r="PDF72"/>
      <c r="PDG72"/>
      <c r="PDH72"/>
      <c r="PDI72"/>
      <c r="PDJ72"/>
      <c r="PDK72"/>
      <c r="PDL72"/>
      <c r="PDM72"/>
      <c r="PDN72"/>
      <c r="PDO72"/>
      <c r="PDP72"/>
      <c r="PDQ72"/>
      <c r="PDR72"/>
      <c r="PDS72"/>
      <c r="PDT72"/>
      <c r="PDU72"/>
      <c r="PDV72"/>
      <c r="PDW72"/>
      <c r="PDX72"/>
      <c r="PDY72"/>
      <c r="PDZ72"/>
      <c r="PEA72"/>
      <c r="PEB72"/>
      <c r="PEC72"/>
      <c r="PED72"/>
      <c r="PEE72"/>
      <c r="PEF72"/>
      <c r="PEG72"/>
      <c r="PEH72"/>
      <c r="PEI72"/>
      <c r="PEJ72"/>
      <c r="PEK72"/>
      <c r="PEL72"/>
      <c r="PEM72"/>
      <c r="PEN72"/>
      <c r="PEO72"/>
      <c r="PEP72"/>
      <c r="PEQ72"/>
      <c r="PER72"/>
      <c r="PES72"/>
      <c r="PET72"/>
      <c r="PEU72"/>
      <c r="PEV72"/>
      <c r="PEW72"/>
      <c r="PEX72"/>
      <c r="PEY72"/>
      <c r="PEZ72"/>
      <c r="PFA72"/>
      <c r="PFB72"/>
      <c r="PFC72"/>
      <c r="PFD72"/>
      <c r="PFE72"/>
      <c r="PFF72"/>
      <c r="PFG72"/>
      <c r="PFH72"/>
      <c r="PFI72"/>
      <c r="PFJ72"/>
      <c r="PFK72"/>
      <c r="PFL72"/>
      <c r="PFM72"/>
      <c r="PFN72"/>
      <c r="PFO72"/>
      <c r="PFP72"/>
      <c r="PFQ72"/>
      <c r="PFR72"/>
      <c r="PFS72"/>
      <c r="PFT72"/>
      <c r="PFU72"/>
      <c r="PFV72"/>
      <c r="PFW72"/>
      <c r="PFX72"/>
      <c r="PFY72"/>
      <c r="PFZ72"/>
      <c r="PGA72"/>
      <c r="PGB72"/>
      <c r="PGC72"/>
      <c r="PGD72"/>
      <c r="PGE72"/>
      <c r="PGF72"/>
      <c r="PGG72"/>
      <c r="PGH72"/>
      <c r="PGI72"/>
      <c r="PGJ72"/>
      <c r="PGK72"/>
      <c r="PGL72"/>
      <c r="PGM72"/>
      <c r="PGN72"/>
      <c r="PGO72"/>
      <c r="PGP72"/>
      <c r="PGQ72"/>
      <c r="PGR72"/>
      <c r="PGS72"/>
      <c r="PGT72"/>
      <c r="PGU72"/>
      <c r="PGV72"/>
      <c r="PGW72"/>
      <c r="PGX72"/>
      <c r="PGY72"/>
      <c r="PGZ72"/>
      <c r="PHA72"/>
      <c r="PHB72"/>
      <c r="PHC72"/>
      <c r="PHD72"/>
      <c r="PHE72"/>
      <c r="PHF72"/>
      <c r="PHG72"/>
      <c r="PHH72"/>
      <c r="PHI72"/>
      <c r="PHJ72"/>
      <c r="PHK72"/>
      <c r="PHL72"/>
      <c r="PHM72"/>
      <c r="PHN72"/>
      <c r="PHO72"/>
      <c r="PHP72"/>
      <c r="PHQ72"/>
      <c r="PHR72"/>
      <c r="PHS72"/>
      <c r="PHT72"/>
      <c r="PHU72"/>
      <c r="PHV72"/>
      <c r="PHW72"/>
      <c r="PHX72"/>
      <c r="PHY72"/>
      <c r="PHZ72"/>
      <c r="PIA72"/>
      <c r="PIB72"/>
      <c r="PIC72"/>
      <c r="PID72"/>
      <c r="PIE72"/>
      <c r="PIF72"/>
      <c r="PIG72"/>
      <c r="PIH72"/>
      <c r="PII72"/>
      <c r="PIJ72"/>
      <c r="PIK72"/>
      <c r="PIL72"/>
      <c r="PIM72"/>
      <c r="PIN72"/>
      <c r="PIO72"/>
      <c r="PIP72"/>
      <c r="PIQ72"/>
      <c r="PIR72"/>
      <c r="PIS72"/>
      <c r="PIT72"/>
      <c r="PIU72"/>
      <c r="PIV72"/>
      <c r="PIW72"/>
      <c r="PIX72"/>
      <c r="PIY72"/>
      <c r="PIZ72"/>
      <c r="PJA72"/>
      <c r="PJB72"/>
      <c r="PJC72"/>
      <c r="PJD72"/>
      <c r="PJE72"/>
      <c r="PJF72"/>
      <c r="PJG72"/>
      <c r="PJH72"/>
      <c r="PJI72"/>
      <c r="PJJ72"/>
      <c r="PJK72"/>
      <c r="PJL72"/>
      <c r="PJM72"/>
      <c r="PJN72"/>
      <c r="PJO72"/>
      <c r="PJP72"/>
      <c r="PJQ72"/>
      <c r="PJR72"/>
      <c r="PJS72"/>
      <c r="PJT72"/>
      <c r="PJU72"/>
      <c r="PJV72"/>
      <c r="PJW72"/>
      <c r="PJX72"/>
      <c r="PJY72"/>
      <c r="PJZ72"/>
      <c r="PKA72"/>
      <c r="PKB72"/>
      <c r="PKC72"/>
      <c r="PKD72"/>
      <c r="PKE72"/>
      <c r="PKF72"/>
      <c r="PKG72"/>
      <c r="PKH72"/>
      <c r="PKI72"/>
      <c r="PKJ72"/>
      <c r="PKK72"/>
      <c r="PKL72"/>
      <c r="PKM72"/>
      <c r="PKN72"/>
      <c r="PKO72"/>
      <c r="PKP72"/>
      <c r="PKQ72"/>
      <c r="PKR72"/>
      <c r="PKS72"/>
      <c r="PKT72"/>
      <c r="PKU72"/>
      <c r="PKV72"/>
      <c r="PKW72"/>
      <c r="PKX72"/>
      <c r="PKY72"/>
      <c r="PKZ72"/>
      <c r="PLA72"/>
      <c r="PLB72"/>
      <c r="PLC72"/>
      <c r="PLD72"/>
      <c r="PLE72"/>
      <c r="PLF72"/>
      <c r="PLG72"/>
      <c r="PLH72"/>
      <c r="PLI72"/>
      <c r="PLJ72"/>
      <c r="PLK72"/>
      <c r="PLL72"/>
      <c r="PLM72"/>
      <c r="PLN72"/>
      <c r="PLO72"/>
      <c r="PLP72"/>
      <c r="PLQ72"/>
      <c r="PLR72"/>
      <c r="PLS72"/>
      <c r="PLT72"/>
      <c r="PLU72"/>
      <c r="PLV72"/>
      <c r="PLW72"/>
      <c r="PLX72"/>
      <c r="PLY72"/>
      <c r="PLZ72"/>
      <c r="PMA72"/>
      <c r="PMB72"/>
      <c r="PMC72"/>
      <c r="PMD72"/>
      <c r="PME72"/>
      <c r="PMF72"/>
      <c r="PMG72"/>
      <c r="PMH72"/>
      <c r="PMI72"/>
      <c r="PMJ72"/>
      <c r="PMK72"/>
      <c r="PML72"/>
      <c r="PMM72"/>
      <c r="PMN72"/>
      <c r="PMO72"/>
      <c r="PMP72"/>
      <c r="PMQ72"/>
      <c r="PMR72"/>
      <c r="PMS72"/>
      <c r="PMT72"/>
      <c r="PMU72"/>
      <c r="PMV72"/>
      <c r="PMW72"/>
      <c r="PMX72"/>
      <c r="PMY72"/>
      <c r="PMZ72"/>
      <c r="PNA72"/>
      <c r="PNB72"/>
      <c r="PNC72"/>
      <c r="PND72"/>
      <c r="PNE72"/>
      <c r="PNF72"/>
      <c r="PNG72"/>
      <c r="PNH72"/>
      <c r="PNI72"/>
      <c r="PNJ72"/>
      <c r="PNK72"/>
      <c r="PNL72"/>
      <c r="PNM72"/>
      <c r="PNN72"/>
      <c r="PNO72"/>
      <c r="PNP72"/>
      <c r="PNQ72"/>
      <c r="PNR72"/>
      <c r="PNS72"/>
      <c r="PNT72"/>
      <c r="PNU72"/>
      <c r="PNV72"/>
      <c r="PNW72"/>
      <c r="PNX72"/>
      <c r="PNY72"/>
      <c r="PNZ72"/>
      <c r="POA72"/>
      <c r="POB72"/>
      <c r="POC72"/>
      <c r="POD72"/>
      <c r="POE72"/>
      <c r="POF72"/>
      <c r="POG72"/>
      <c r="POH72"/>
      <c r="POI72"/>
      <c r="POJ72"/>
      <c r="POK72"/>
      <c r="POL72"/>
      <c r="POM72"/>
      <c r="PON72"/>
      <c r="POO72"/>
      <c r="POP72"/>
      <c r="POQ72"/>
      <c r="POR72"/>
      <c r="POS72"/>
      <c r="POT72"/>
      <c r="POU72"/>
      <c r="POV72"/>
      <c r="POW72"/>
      <c r="POX72"/>
      <c r="POY72"/>
      <c r="POZ72"/>
      <c r="PPA72"/>
      <c r="PPB72"/>
      <c r="PPC72"/>
      <c r="PPD72"/>
      <c r="PPE72"/>
      <c r="PPF72"/>
      <c r="PPG72"/>
      <c r="PPH72"/>
      <c r="PPI72"/>
      <c r="PPJ72"/>
      <c r="PPK72"/>
      <c r="PPL72"/>
      <c r="PPM72"/>
      <c r="PPN72"/>
      <c r="PPO72"/>
      <c r="PPP72"/>
      <c r="PPQ72"/>
      <c r="PPR72"/>
      <c r="PPS72"/>
      <c r="PPT72"/>
      <c r="PPU72"/>
      <c r="PPV72"/>
      <c r="PPW72"/>
      <c r="PPX72"/>
      <c r="PPY72"/>
      <c r="PPZ72"/>
      <c r="PQA72"/>
      <c r="PQB72"/>
      <c r="PQC72"/>
      <c r="PQD72"/>
      <c r="PQE72"/>
      <c r="PQF72"/>
      <c r="PQG72"/>
      <c r="PQH72"/>
      <c r="PQI72"/>
      <c r="PQJ72"/>
      <c r="PQK72"/>
      <c r="PQL72"/>
      <c r="PQM72"/>
      <c r="PQN72"/>
      <c r="PQO72"/>
      <c r="PQP72"/>
      <c r="PQQ72"/>
      <c r="PQR72"/>
      <c r="PQS72"/>
      <c r="PQT72"/>
      <c r="PQU72"/>
      <c r="PQV72"/>
      <c r="PQW72"/>
      <c r="PQX72"/>
      <c r="PQY72"/>
      <c r="PQZ72"/>
      <c r="PRA72"/>
      <c r="PRB72"/>
      <c r="PRC72"/>
      <c r="PRD72"/>
      <c r="PRE72"/>
      <c r="PRF72"/>
      <c r="PRG72"/>
      <c r="PRH72"/>
      <c r="PRI72"/>
      <c r="PRJ72"/>
      <c r="PRK72"/>
      <c r="PRL72"/>
      <c r="PRM72"/>
      <c r="PRN72"/>
      <c r="PRO72"/>
      <c r="PRP72"/>
      <c r="PRQ72"/>
      <c r="PRR72"/>
      <c r="PRS72"/>
      <c r="PRT72"/>
      <c r="PRU72"/>
      <c r="PRV72"/>
      <c r="PRW72"/>
      <c r="PRX72"/>
      <c r="PRY72"/>
      <c r="PRZ72"/>
      <c r="PSA72"/>
      <c r="PSB72"/>
      <c r="PSC72"/>
      <c r="PSD72"/>
      <c r="PSE72"/>
      <c r="PSF72"/>
      <c r="PSG72"/>
      <c r="PSH72"/>
      <c r="PSI72"/>
      <c r="PSJ72"/>
      <c r="PSK72"/>
      <c r="PSL72"/>
      <c r="PSM72"/>
      <c r="PSN72"/>
      <c r="PSO72"/>
      <c r="PSP72"/>
      <c r="PSQ72"/>
      <c r="PSR72"/>
      <c r="PSS72"/>
      <c r="PST72"/>
      <c r="PSU72"/>
      <c r="PSV72"/>
      <c r="PSW72"/>
      <c r="PSX72"/>
      <c r="PSY72"/>
      <c r="PSZ72"/>
      <c r="PTA72"/>
      <c r="PTB72"/>
      <c r="PTC72"/>
      <c r="PTD72"/>
      <c r="PTE72"/>
      <c r="PTF72"/>
      <c r="PTG72"/>
      <c r="PTH72"/>
      <c r="PTI72"/>
      <c r="PTJ72"/>
      <c r="PTK72"/>
      <c r="PTL72"/>
      <c r="PTM72"/>
      <c r="PTN72"/>
      <c r="PTO72"/>
      <c r="PTP72"/>
      <c r="PTQ72"/>
      <c r="PTR72"/>
      <c r="PTS72"/>
      <c r="PTT72"/>
      <c r="PTU72"/>
      <c r="PTV72"/>
      <c r="PTW72"/>
      <c r="PTX72"/>
      <c r="PTY72"/>
      <c r="PTZ72"/>
      <c r="PUA72"/>
      <c r="PUB72"/>
      <c r="PUC72"/>
      <c r="PUD72"/>
      <c r="PUE72"/>
      <c r="PUF72"/>
      <c r="PUG72"/>
      <c r="PUH72"/>
      <c r="PUI72"/>
      <c r="PUJ72"/>
      <c r="PUK72"/>
      <c r="PUL72"/>
      <c r="PUM72"/>
      <c r="PUN72"/>
      <c r="PUO72"/>
      <c r="PUP72"/>
      <c r="PUQ72"/>
      <c r="PUR72"/>
      <c r="PUS72"/>
      <c r="PUT72"/>
      <c r="PUU72"/>
      <c r="PUV72"/>
      <c r="PUW72"/>
      <c r="PUX72"/>
      <c r="PUY72"/>
      <c r="PUZ72"/>
      <c r="PVA72"/>
      <c r="PVB72"/>
      <c r="PVC72"/>
      <c r="PVD72"/>
      <c r="PVE72"/>
      <c r="PVF72"/>
      <c r="PVG72"/>
      <c r="PVH72"/>
      <c r="PVI72"/>
      <c r="PVJ72"/>
      <c r="PVK72"/>
      <c r="PVL72"/>
      <c r="PVM72"/>
      <c r="PVN72"/>
      <c r="PVO72"/>
      <c r="PVP72"/>
      <c r="PVQ72"/>
      <c r="PVR72"/>
      <c r="PVS72"/>
      <c r="PVT72"/>
      <c r="PVU72"/>
      <c r="PVV72"/>
      <c r="PVW72"/>
      <c r="PVX72"/>
      <c r="PVY72"/>
      <c r="PVZ72"/>
      <c r="PWA72"/>
      <c r="PWB72"/>
      <c r="PWC72"/>
      <c r="PWD72"/>
      <c r="PWE72"/>
      <c r="PWF72"/>
      <c r="PWG72"/>
      <c r="PWH72"/>
      <c r="PWI72"/>
      <c r="PWJ72"/>
      <c r="PWK72"/>
      <c r="PWL72"/>
      <c r="PWM72"/>
      <c r="PWN72"/>
      <c r="PWO72"/>
      <c r="PWP72"/>
      <c r="PWQ72"/>
      <c r="PWR72"/>
      <c r="PWS72"/>
      <c r="PWT72"/>
      <c r="PWU72"/>
      <c r="PWV72"/>
      <c r="PWW72"/>
      <c r="PWX72"/>
      <c r="PWY72"/>
      <c r="PWZ72"/>
      <c r="PXA72"/>
      <c r="PXB72"/>
      <c r="PXC72"/>
      <c r="PXD72"/>
      <c r="PXE72"/>
      <c r="PXF72"/>
      <c r="PXG72"/>
      <c r="PXH72"/>
      <c r="PXI72"/>
      <c r="PXJ72"/>
      <c r="PXK72"/>
      <c r="PXL72"/>
      <c r="PXM72"/>
      <c r="PXN72"/>
      <c r="PXO72"/>
      <c r="PXP72"/>
      <c r="PXQ72"/>
      <c r="PXR72"/>
      <c r="PXS72"/>
      <c r="PXT72"/>
      <c r="PXU72"/>
      <c r="PXV72"/>
      <c r="PXW72"/>
      <c r="PXX72"/>
      <c r="PXY72"/>
      <c r="PXZ72"/>
      <c r="PYA72"/>
      <c r="PYB72"/>
      <c r="PYC72"/>
      <c r="PYD72"/>
      <c r="PYE72"/>
      <c r="PYF72"/>
      <c r="PYG72"/>
      <c r="PYH72"/>
      <c r="PYI72"/>
      <c r="PYJ72"/>
      <c r="PYK72"/>
      <c r="PYL72"/>
      <c r="PYM72"/>
      <c r="PYN72"/>
      <c r="PYO72"/>
      <c r="PYP72"/>
      <c r="PYQ72"/>
      <c r="PYR72"/>
      <c r="PYS72"/>
      <c r="PYT72"/>
      <c r="PYU72"/>
      <c r="PYV72"/>
      <c r="PYW72"/>
      <c r="PYX72"/>
      <c r="PYY72"/>
      <c r="PYZ72"/>
      <c r="PZA72"/>
      <c r="PZB72"/>
      <c r="PZC72"/>
      <c r="PZD72"/>
      <c r="PZE72"/>
      <c r="PZF72"/>
      <c r="PZG72"/>
      <c r="PZH72"/>
      <c r="PZI72"/>
      <c r="PZJ72"/>
      <c r="PZK72"/>
      <c r="PZL72"/>
      <c r="PZM72"/>
      <c r="PZN72"/>
      <c r="PZO72"/>
      <c r="PZP72"/>
      <c r="PZQ72"/>
      <c r="PZR72"/>
      <c r="PZS72"/>
      <c r="PZT72"/>
      <c r="PZU72"/>
      <c r="PZV72"/>
      <c r="PZW72"/>
      <c r="PZX72"/>
      <c r="PZY72"/>
      <c r="PZZ72"/>
      <c r="QAA72"/>
      <c r="QAB72"/>
      <c r="QAC72"/>
      <c r="QAD72"/>
      <c r="QAE72"/>
      <c r="QAF72"/>
      <c r="QAG72"/>
      <c r="QAH72"/>
      <c r="QAI72"/>
      <c r="QAJ72"/>
      <c r="QAK72"/>
      <c r="QAL72"/>
      <c r="QAM72"/>
      <c r="QAN72"/>
      <c r="QAO72"/>
      <c r="QAP72"/>
      <c r="QAQ72"/>
      <c r="QAR72"/>
      <c r="QAS72"/>
      <c r="QAT72"/>
      <c r="QAU72"/>
      <c r="QAV72"/>
      <c r="QAW72"/>
      <c r="QAX72"/>
      <c r="QAY72"/>
      <c r="QAZ72"/>
      <c r="QBA72"/>
      <c r="QBB72"/>
      <c r="QBC72"/>
      <c r="QBD72"/>
      <c r="QBE72"/>
      <c r="QBF72"/>
      <c r="QBG72"/>
      <c r="QBH72"/>
      <c r="QBI72"/>
      <c r="QBJ72"/>
      <c r="QBK72"/>
      <c r="QBL72"/>
      <c r="QBM72"/>
      <c r="QBN72"/>
      <c r="QBO72"/>
      <c r="QBP72"/>
      <c r="QBQ72"/>
      <c r="QBR72"/>
      <c r="QBS72"/>
      <c r="QBT72"/>
      <c r="QBU72"/>
      <c r="QBV72"/>
      <c r="QBW72"/>
      <c r="QBX72"/>
      <c r="QBY72"/>
      <c r="QBZ72"/>
      <c r="QCA72"/>
      <c r="QCB72"/>
      <c r="QCC72"/>
      <c r="QCD72"/>
      <c r="QCE72"/>
      <c r="QCF72"/>
      <c r="QCG72"/>
      <c r="QCH72"/>
      <c r="QCI72"/>
      <c r="QCJ72"/>
      <c r="QCK72"/>
      <c r="QCL72"/>
      <c r="QCM72"/>
      <c r="QCN72"/>
      <c r="QCO72"/>
      <c r="QCP72"/>
      <c r="QCQ72"/>
      <c r="QCR72"/>
      <c r="QCS72"/>
      <c r="QCT72"/>
      <c r="QCU72"/>
      <c r="QCV72"/>
      <c r="QCW72"/>
      <c r="QCX72"/>
      <c r="QCY72"/>
      <c r="QCZ72"/>
      <c r="QDA72"/>
      <c r="QDB72"/>
      <c r="QDC72"/>
      <c r="QDD72"/>
      <c r="QDE72"/>
      <c r="QDF72"/>
      <c r="QDG72"/>
      <c r="QDH72"/>
      <c r="QDI72"/>
      <c r="QDJ72"/>
      <c r="QDK72"/>
      <c r="QDL72"/>
      <c r="QDM72"/>
      <c r="QDN72"/>
      <c r="QDO72"/>
      <c r="QDP72"/>
      <c r="QDQ72"/>
      <c r="QDR72"/>
      <c r="QDS72"/>
      <c r="QDT72"/>
      <c r="QDU72"/>
      <c r="QDV72"/>
      <c r="QDW72"/>
      <c r="QDX72"/>
      <c r="QDY72"/>
      <c r="QDZ72"/>
      <c r="QEA72"/>
      <c r="QEB72"/>
      <c r="QEC72"/>
      <c r="QED72"/>
      <c r="QEE72"/>
      <c r="QEF72"/>
      <c r="QEG72"/>
      <c r="QEH72"/>
      <c r="QEI72"/>
      <c r="QEJ72"/>
      <c r="QEK72"/>
      <c r="QEL72"/>
      <c r="QEM72"/>
      <c r="QEN72"/>
      <c r="QEO72"/>
      <c r="QEP72"/>
      <c r="QEQ72"/>
      <c r="QER72"/>
      <c r="QES72"/>
      <c r="QET72"/>
      <c r="QEU72"/>
      <c r="QEV72"/>
      <c r="QEW72"/>
      <c r="QEX72"/>
      <c r="QEY72"/>
      <c r="QEZ72"/>
      <c r="QFA72"/>
      <c r="QFB72"/>
      <c r="QFC72"/>
      <c r="QFD72"/>
      <c r="QFE72"/>
      <c r="QFF72"/>
      <c r="QFG72"/>
      <c r="QFH72"/>
      <c r="QFI72"/>
      <c r="QFJ72"/>
      <c r="QFK72"/>
      <c r="QFL72"/>
      <c r="QFM72"/>
      <c r="QFN72"/>
      <c r="QFO72"/>
      <c r="QFP72"/>
      <c r="QFQ72"/>
      <c r="QFR72"/>
      <c r="QFS72"/>
      <c r="QFT72"/>
      <c r="QFU72"/>
      <c r="QFV72"/>
      <c r="QFW72"/>
      <c r="QFX72"/>
      <c r="QFY72"/>
      <c r="QFZ72"/>
      <c r="QGA72"/>
      <c r="QGB72"/>
      <c r="QGC72"/>
      <c r="QGD72"/>
      <c r="QGE72"/>
      <c r="QGF72"/>
      <c r="QGG72"/>
      <c r="QGH72"/>
      <c r="QGI72"/>
      <c r="QGJ72"/>
      <c r="QGK72"/>
      <c r="QGL72"/>
      <c r="QGM72"/>
      <c r="QGN72"/>
      <c r="QGO72"/>
      <c r="QGP72"/>
      <c r="QGQ72"/>
      <c r="QGR72"/>
      <c r="QGS72"/>
      <c r="QGT72"/>
      <c r="QGU72"/>
      <c r="QGV72"/>
      <c r="QGW72"/>
      <c r="QGX72"/>
      <c r="QGY72"/>
      <c r="QGZ72"/>
      <c r="QHA72"/>
      <c r="QHB72"/>
      <c r="QHC72"/>
      <c r="QHD72"/>
      <c r="QHE72"/>
      <c r="QHF72"/>
      <c r="QHG72"/>
      <c r="QHH72"/>
      <c r="QHI72"/>
      <c r="QHJ72"/>
      <c r="QHK72"/>
      <c r="QHL72"/>
      <c r="QHM72"/>
      <c r="QHN72"/>
      <c r="QHO72"/>
      <c r="QHP72"/>
      <c r="QHQ72"/>
      <c r="QHR72"/>
      <c r="QHS72"/>
      <c r="QHT72"/>
      <c r="QHU72"/>
      <c r="QHV72"/>
      <c r="QHW72"/>
      <c r="QHX72"/>
      <c r="QHY72"/>
      <c r="QHZ72"/>
      <c r="QIA72"/>
      <c r="QIB72"/>
      <c r="QIC72"/>
      <c r="QID72"/>
      <c r="QIE72"/>
      <c r="QIF72"/>
      <c r="QIG72"/>
      <c r="QIH72"/>
      <c r="QII72"/>
      <c r="QIJ72"/>
      <c r="QIK72"/>
      <c r="QIL72"/>
      <c r="QIM72"/>
      <c r="QIN72"/>
      <c r="QIO72"/>
      <c r="QIP72"/>
      <c r="QIQ72"/>
      <c r="QIR72"/>
      <c r="QIS72"/>
      <c r="QIT72"/>
      <c r="QIU72"/>
      <c r="QIV72"/>
      <c r="QIW72"/>
      <c r="QIX72"/>
      <c r="QIY72"/>
      <c r="QIZ72"/>
      <c r="QJA72"/>
      <c r="QJB72"/>
      <c r="QJC72"/>
      <c r="QJD72"/>
      <c r="QJE72"/>
      <c r="QJF72"/>
      <c r="QJG72"/>
      <c r="QJH72"/>
      <c r="QJI72"/>
      <c r="QJJ72"/>
      <c r="QJK72"/>
      <c r="QJL72"/>
      <c r="QJM72"/>
      <c r="QJN72"/>
      <c r="QJO72"/>
      <c r="QJP72"/>
      <c r="QJQ72"/>
      <c r="QJR72"/>
      <c r="QJS72"/>
      <c r="QJT72"/>
      <c r="QJU72"/>
      <c r="QJV72"/>
      <c r="QJW72"/>
      <c r="QJX72"/>
      <c r="QJY72"/>
      <c r="QJZ72"/>
      <c r="QKA72"/>
      <c r="QKB72"/>
      <c r="QKC72"/>
      <c r="QKD72"/>
      <c r="QKE72"/>
      <c r="QKF72"/>
      <c r="QKG72"/>
      <c r="QKH72"/>
      <c r="QKI72"/>
      <c r="QKJ72"/>
      <c r="QKK72"/>
      <c r="QKL72"/>
      <c r="QKM72"/>
      <c r="QKN72"/>
      <c r="QKO72"/>
      <c r="QKP72"/>
      <c r="QKQ72"/>
      <c r="QKR72"/>
      <c r="QKS72"/>
      <c r="QKT72"/>
      <c r="QKU72"/>
      <c r="QKV72"/>
      <c r="QKW72"/>
      <c r="QKX72"/>
      <c r="QKY72"/>
      <c r="QKZ72"/>
      <c r="QLA72"/>
      <c r="QLB72"/>
      <c r="QLC72"/>
      <c r="QLD72"/>
      <c r="QLE72"/>
      <c r="QLF72"/>
      <c r="QLG72"/>
      <c r="QLH72"/>
      <c r="QLI72"/>
      <c r="QLJ72"/>
      <c r="QLK72"/>
      <c r="QLL72"/>
      <c r="QLM72"/>
      <c r="QLN72"/>
      <c r="QLO72"/>
      <c r="QLP72"/>
      <c r="QLQ72"/>
      <c r="QLR72"/>
      <c r="QLS72"/>
      <c r="QLT72"/>
      <c r="QLU72"/>
      <c r="QLV72"/>
      <c r="QLW72"/>
      <c r="QLX72"/>
      <c r="QLY72"/>
      <c r="QLZ72"/>
      <c r="QMA72"/>
      <c r="QMB72"/>
      <c r="QMC72"/>
      <c r="QMD72"/>
      <c r="QME72"/>
      <c r="QMF72"/>
      <c r="QMG72"/>
      <c r="QMH72"/>
      <c r="QMI72"/>
      <c r="QMJ72"/>
      <c r="QMK72"/>
      <c r="QML72"/>
      <c r="QMM72"/>
      <c r="QMN72"/>
      <c r="QMO72"/>
      <c r="QMP72"/>
      <c r="QMQ72"/>
      <c r="QMR72"/>
      <c r="QMS72"/>
      <c r="QMT72"/>
      <c r="QMU72"/>
      <c r="QMV72"/>
      <c r="QMW72"/>
      <c r="QMX72"/>
      <c r="QMY72"/>
      <c r="QMZ72"/>
      <c r="QNA72"/>
      <c r="QNB72"/>
      <c r="QNC72"/>
      <c r="QND72"/>
      <c r="QNE72"/>
      <c r="QNF72"/>
      <c r="QNG72"/>
      <c r="QNH72"/>
      <c r="QNI72"/>
      <c r="QNJ72"/>
      <c r="QNK72"/>
      <c r="QNL72"/>
      <c r="QNM72"/>
      <c r="QNN72"/>
      <c r="QNO72"/>
      <c r="QNP72"/>
      <c r="QNQ72"/>
      <c r="QNR72"/>
      <c r="QNS72"/>
      <c r="QNT72"/>
      <c r="QNU72"/>
      <c r="QNV72"/>
      <c r="QNW72"/>
      <c r="QNX72"/>
      <c r="QNY72"/>
      <c r="QNZ72"/>
      <c r="QOA72"/>
      <c r="QOB72"/>
      <c r="QOC72"/>
      <c r="QOD72"/>
      <c r="QOE72"/>
      <c r="QOF72"/>
      <c r="QOG72"/>
      <c r="QOH72"/>
      <c r="QOI72"/>
      <c r="QOJ72"/>
      <c r="QOK72"/>
      <c r="QOL72"/>
      <c r="QOM72"/>
      <c r="QON72"/>
      <c r="QOO72"/>
      <c r="QOP72"/>
      <c r="QOQ72"/>
      <c r="QOR72"/>
      <c r="QOS72"/>
      <c r="QOT72"/>
      <c r="QOU72"/>
      <c r="QOV72"/>
      <c r="QOW72"/>
      <c r="QOX72"/>
      <c r="QOY72"/>
      <c r="QOZ72"/>
      <c r="QPA72"/>
      <c r="QPB72"/>
      <c r="QPC72"/>
      <c r="QPD72"/>
      <c r="QPE72"/>
      <c r="QPF72"/>
      <c r="QPG72"/>
      <c r="QPH72"/>
      <c r="QPI72"/>
      <c r="QPJ72"/>
      <c r="QPK72"/>
      <c r="QPL72"/>
      <c r="QPM72"/>
      <c r="QPN72"/>
      <c r="QPO72"/>
      <c r="QPP72"/>
      <c r="QPQ72"/>
      <c r="QPR72"/>
      <c r="QPS72"/>
      <c r="QPT72"/>
      <c r="QPU72"/>
      <c r="QPV72"/>
      <c r="QPW72"/>
      <c r="QPX72"/>
      <c r="QPY72"/>
      <c r="QPZ72"/>
      <c r="QQA72"/>
      <c r="QQB72"/>
      <c r="QQC72"/>
      <c r="QQD72"/>
      <c r="QQE72"/>
      <c r="QQF72"/>
      <c r="QQG72"/>
      <c r="QQH72"/>
      <c r="QQI72"/>
      <c r="QQJ72"/>
      <c r="QQK72"/>
      <c r="QQL72"/>
      <c r="QQM72"/>
      <c r="QQN72"/>
      <c r="QQO72"/>
      <c r="QQP72"/>
      <c r="QQQ72"/>
      <c r="QQR72"/>
      <c r="QQS72"/>
      <c r="QQT72"/>
      <c r="QQU72"/>
      <c r="QQV72"/>
      <c r="QQW72"/>
      <c r="QQX72"/>
      <c r="QQY72"/>
      <c r="QQZ72"/>
      <c r="QRA72"/>
      <c r="QRB72"/>
      <c r="QRC72"/>
      <c r="QRD72"/>
      <c r="QRE72"/>
      <c r="QRF72"/>
      <c r="QRG72"/>
      <c r="QRH72"/>
      <c r="QRI72"/>
      <c r="QRJ72"/>
      <c r="QRK72"/>
      <c r="QRL72"/>
      <c r="QRM72"/>
      <c r="QRN72"/>
      <c r="QRO72"/>
      <c r="QRP72"/>
      <c r="QRQ72"/>
      <c r="QRR72"/>
      <c r="QRS72"/>
      <c r="QRT72"/>
      <c r="QRU72"/>
      <c r="QRV72"/>
      <c r="QRW72"/>
      <c r="QRX72"/>
      <c r="QRY72"/>
      <c r="QRZ72"/>
      <c r="QSA72"/>
      <c r="QSB72"/>
      <c r="QSC72"/>
      <c r="QSD72"/>
      <c r="QSE72"/>
      <c r="QSF72"/>
      <c r="QSG72"/>
      <c r="QSH72"/>
      <c r="QSI72"/>
      <c r="QSJ72"/>
      <c r="QSK72"/>
      <c r="QSL72"/>
      <c r="QSM72"/>
      <c r="QSN72"/>
      <c r="QSO72"/>
      <c r="QSP72"/>
      <c r="QSQ72"/>
      <c r="QSR72"/>
      <c r="QSS72"/>
      <c r="QST72"/>
      <c r="QSU72"/>
      <c r="QSV72"/>
      <c r="QSW72"/>
      <c r="QSX72"/>
      <c r="QSY72"/>
      <c r="QSZ72"/>
      <c r="QTA72"/>
      <c r="QTB72"/>
      <c r="QTC72"/>
      <c r="QTD72"/>
      <c r="QTE72"/>
      <c r="QTF72"/>
      <c r="QTG72"/>
      <c r="QTH72"/>
      <c r="QTI72"/>
      <c r="QTJ72"/>
      <c r="QTK72"/>
      <c r="QTL72"/>
      <c r="QTM72"/>
      <c r="QTN72"/>
      <c r="QTO72"/>
      <c r="QTP72"/>
      <c r="QTQ72"/>
      <c r="QTR72"/>
      <c r="QTS72"/>
      <c r="QTT72"/>
      <c r="QTU72"/>
      <c r="QTV72"/>
      <c r="QTW72"/>
      <c r="QTX72"/>
      <c r="QTY72"/>
      <c r="QTZ72"/>
      <c r="QUA72"/>
      <c r="QUB72"/>
      <c r="QUC72"/>
      <c r="QUD72"/>
      <c r="QUE72"/>
      <c r="QUF72"/>
      <c r="QUG72"/>
      <c r="QUH72"/>
      <c r="QUI72"/>
      <c r="QUJ72"/>
      <c r="QUK72"/>
      <c r="QUL72"/>
      <c r="QUM72"/>
      <c r="QUN72"/>
      <c r="QUO72"/>
      <c r="QUP72"/>
      <c r="QUQ72"/>
      <c r="QUR72"/>
      <c r="QUS72"/>
      <c r="QUT72"/>
      <c r="QUU72"/>
      <c r="QUV72"/>
      <c r="QUW72"/>
      <c r="QUX72"/>
      <c r="QUY72"/>
      <c r="QUZ72"/>
      <c r="QVA72"/>
      <c r="QVB72"/>
      <c r="QVC72"/>
      <c r="QVD72"/>
      <c r="QVE72"/>
      <c r="QVF72"/>
      <c r="QVG72"/>
      <c r="QVH72"/>
      <c r="QVI72"/>
      <c r="QVJ72"/>
      <c r="QVK72"/>
      <c r="QVL72"/>
      <c r="QVM72"/>
      <c r="QVN72"/>
      <c r="QVO72"/>
      <c r="QVP72"/>
      <c r="QVQ72"/>
      <c r="QVR72"/>
      <c r="QVS72"/>
      <c r="QVT72"/>
      <c r="QVU72"/>
      <c r="QVV72"/>
      <c r="QVW72"/>
      <c r="QVX72"/>
      <c r="QVY72"/>
      <c r="QVZ72"/>
      <c r="QWA72"/>
      <c r="QWB72"/>
      <c r="QWC72"/>
      <c r="QWD72"/>
      <c r="QWE72"/>
      <c r="QWF72"/>
      <c r="QWG72"/>
      <c r="QWH72"/>
      <c r="QWI72"/>
      <c r="QWJ72"/>
      <c r="QWK72"/>
      <c r="QWL72"/>
      <c r="QWM72"/>
      <c r="QWN72"/>
      <c r="QWO72"/>
      <c r="QWP72"/>
      <c r="QWQ72"/>
      <c r="QWR72"/>
      <c r="QWS72"/>
      <c r="QWT72"/>
      <c r="QWU72"/>
      <c r="QWV72"/>
      <c r="QWW72"/>
      <c r="QWX72"/>
      <c r="QWY72"/>
      <c r="QWZ72"/>
      <c r="QXA72"/>
      <c r="QXB72"/>
      <c r="QXC72"/>
      <c r="QXD72"/>
      <c r="QXE72"/>
      <c r="QXF72"/>
      <c r="QXG72"/>
      <c r="QXH72"/>
      <c r="QXI72"/>
      <c r="QXJ72"/>
      <c r="QXK72"/>
      <c r="QXL72"/>
      <c r="QXM72"/>
      <c r="QXN72"/>
      <c r="QXO72"/>
      <c r="QXP72"/>
      <c r="QXQ72"/>
      <c r="QXR72"/>
      <c r="QXS72"/>
      <c r="QXT72"/>
      <c r="QXU72"/>
      <c r="QXV72"/>
      <c r="QXW72"/>
      <c r="QXX72"/>
      <c r="QXY72"/>
      <c r="QXZ72"/>
      <c r="QYA72"/>
      <c r="QYB72"/>
      <c r="QYC72"/>
      <c r="QYD72"/>
      <c r="QYE72"/>
      <c r="QYF72"/>
      <c r="QYG72"/>
      <c r="QYH72"/>
      <c r="QYI72"/>
      <c r="QYJ72"/>
      <c r="QYK72"/>
      <c r="QYL72"/>
      <c r="QYM72"/>
      <c r="QYN72"/>
      <c r="QYO72"/>
      <c r="QYP72"/>
      <c r="QYQ72"/>
      <c r="QYR72"/>
      <c r="QYS72"/>
      <c r="QYT72"/>
      <c r="QYU72"/>
      <c r="QYV72"/>
      <c r="QYW72"/>
      <c r="QYX72"/>
      <c r="QYY72"/>
      <c r="QYZ72"/>
      <c r="QZA72"/>
      <c r="QZB72"/>
      <c r="QZC72"/>
      <c r="QZD72"/>
      <c r="QZE72"/>
      <c r="QZF72"/>
      <c r="QZG72"/>
      <c r="QZH72"/>
      <c r="QZI72"/>
      <c r="QZJ72"/>
      <c r="QZK72"/>
      <c r="QZL72"/>
      <c r="QZM72"/>
      <c r="QZN72"/>
      <c r="QZO72"/>
      <c r="QZP72"/>
      <c r="QZQ72"/>
      <c r="QZR72"/>
      <c r="QZS72"/>
      <c r="QZT72"/>
      <c r="QZU72"/>
      <c r="QZV72"/>
      <c r="QZW72"/>
      <c r="QZX72"/>
      <c r="QZY72"/>
      <c r="QZZ72"/>
      <c r="RAA72"/>
      <c r="RAB72"/>
      <c r="RAC72"/>
      <c r="RAD72"/>
      <c r="RAE72"/>
      <c r="RAF72"/>
      <c r="RAG72"/>
      <c r="RAH72"/>
      <c r="RAI72"/>
      <c r="RAJ72"/>
      <c r="RAK72"/>
      <c r="RAL72"/>
      <c r="RAM72"/>
      <c r="RAN72"/>
      <c r="RAO72"/>
      <c r="RAP72"/>
      <c r="RAQ72"/>
      <c r="RAR72"/>
      <c r="RAS72"/>
      <c r="RAT72"/>
      <c r="RAU72"/>
      <c r="RAV72"/>
      <c r="RAW72"/>
      <c r="RAX72"/>
      <c r="RAY72"/>
      <c r="RAZ72"/>
      <c r="RBA72"/>
      <c r="RBB72"/>
      <c r="RBC72"/>
      <c r="RBD72"/>
      <c r="RBE72"/>
      <c r="RBF72"/>
      <c r="RBG72"/>
      <c r="RBH72"/>
      <c r="RBI72"/>
      <c r="RBJ72"/>
      <c r="RBK72"/>
      <c r="RBL72"/>
      <c r="RBM72"/>
      <c r="RBN72"/>
      <c r="RBO72"/>
      <c r="RBP72"/>
      <c r="RBQ72"/>
      <c r="RBR72"/>
      <c r="RBS72"/>
      <c r="RBT72"/>
      <c r="RBU72"/>
      <c r="RBV72"/>
      <c r="RBW72"/>
      <c r="RBX72"/>
      <c r="RBY72"/>
      <c r="RBZ72"/>
      <c r="RCA72"/>
      <c r="RCB72"/>
      <c r="RCC72"/>
      <c r="RCD72"/>
      <c r="RCE72"/>
      <c r="RCF72"/>
      <c r="RCG72"/>
      <c r="RCH72"/>
      <c r="RCI72"/>
      <c r="RCJ72"/>
      <c r="RCK72"/>
      <c r="RCL72"/>
      <c r="RCM72"/>
      <c r="RCN72"/>
      <c r="RCO72"/>
      <c r="RCP72"/>
      <c r="RCQ72"/>
      <c r="RCR72"/>
      <c r="RCS72"/>
      <c r="RCT72"/>
      <c r="RCU72"/>
      <c r="RCV72"/>
      <c r="RCW72"/>
      <c r="RCX72"/>
      <c r="RCY72"/>
      <c r="RCZ72"/>
      <c r="RDA72"/>
      <c r="RDB72"/>
      <c r="RDC72"/>
      <c r="RDD72"/>
      <c r="RDE72"/>
      <c r="RDF72"/>
      <c r="RDG72"/>
      <c r="RDH72"/>
      <c r="RDI72"/>
      <c r="RDJ72"/>
      <c r="RDK72"/>
      <c r="RDL72"/>
      <c r="RDM72"/>
      <c r="RDN72"/>
      <c r="RDO72"/>
      <c r="RDP72"/>
      <c r="RDQ72"/>
      <c r="RDR72"/>
      <c r="RDS72"/>
      <c r="RDT72"/>
      <c r="RDU72"/>
      <c r="RDV72"/>
      <c r="RDW72"/>
      <c r="RDX72"/>
      <c r="RDY72"/>
      <c r="RDZ72"/>
      <c r="REA72"/>
      <c r="REB72"/>
      <c r="REC72"/>
      <c r="RED72"/>
      <c r="REE72"/>
      <c r="REF72"/>
      <c r="REG72"/>
      <c r="REH72"/>
      <c r="REI72"/>
      <c r="REJ72"/>
      <c r="REK72"/>
      <c r="REL72"/>
      <c r="REM72"/>
      <c r="REN72"/>
      <c r="REO72"/>
      <c r="REP72"/>
      <c r="REQ72"/>
      <c r="RER72"/>
      <c r="RES72"/>
      <c r="RET72"/>
      <c r="REU72"/>
      <c r="REV72"/>
      <c r="REW72"/>
      <c r="REX72"/>
      <c r="REY72"/>
      <c r="REZ72"/>
      <c r="RFA72"/>
      <c r="RFB72"/>
      <c r="RFC72"/>
      <c r="RFD72"/>
      <c r="RFE72"/>
      <c r="RFF72"/>
      <c r="RFG72"/>
      <c r="RFH72"/>
      <c r="RFI72"/>
      <c r="RFJ72"/>
      <c r="RFK72"/>
      <c r="RFL72"/>
      <c r="RFM72"/>
      <c r="RFN72"/>
      <c r="RFO72"/>
      <c r="RFP72"/>
      <c r="RFQ72"/>
      <c r="RFR72"/>
      <c r="RFS72"/>
      <c r="RFT72"/>
      <c r="RFU72"/>
      <c r="RFV72"/>
      <c r="RFW72"/>
      <c r="RFX72"/>
      <c r="RFY72"/>
      <c r="RFZ72"/>
      <c r="RGA72"/>
      <c r="RGB72"/>
      <c r="RGC72"/>
      <c r="RGD72"/>
      <c r="RGE72"/>
      <c r="RGF72"/>
      <c r="RGG72"/>
      <c r="RGH72"/>
      <c r="RGI72"/>
      <c r="RGJ72"/>
      <c r="RGK72"/>
      <c r="RGL72"/>
      <c r="RGM72"/>
      <c r="RGN72"/>
      <c r="RGO72"/>
      <c r="RGP72"/>
      <c r="RGQ72"/>
      <c r="RGR72"/>
      <c r="RGS72"/>
      <c r="RGT72"/>
      <c r="RGU72"/>
      <c r="RGV72"/>
      <c r="RGW72"/>
      <c r="RGX72"/>
      <c r="RGY72"/>
      <c r="RGZ72"/>
      <c r="RHA72"/>
      <c r="RHB72"/>
      <c r="RHC72"/>
      <c r="RHD72"/>
      <c r="RHE72"/>
      <c r="RHF72"/>
      <c r="RHG72"/>
      <c r="RHH72"/>
      <c r="RHI72"/>
      <c r="RHJ72"/>
      <c r="RHK72"/>
      <c r="RHL72"/>
      <c r="RHM72"/>
      <c r="RHN72"/>
      <c r="RHO72"/>
      <c r="RHP72"/>
      <c r="RHQ72"/>
      <c r="RHR72"/>
      <c r="RHS72"/>
      <c r="RHT72"/>
      <c r="RHU72"/>
      <c r="RHV72"/>
      <c r="RHW72"/>
      <c r="RHX72"/>
      <c r="RHY72"/>
      <c r="RHZ72"/>
      <c r="RIA72"/>
      <c r="RIB72"/>
      <c r="RIC72"/>
      <c r="RID72"/>
      <c r="RIE72"/>
      <c r="RIF72"/>
      <c r="RIG72"/>
      <c r="RIH72"/>
      <c r="RII72"/>
      <c r="RIJ72"/>
      <c r="RIK72"/>
      <c r="RIL72"/>
      <c r="RIM72"/>
      <c r="RIN72"/>
      <c r="RIO72"/>
      <c r="RIP72"/>
      <c r="RIQ72"/>
      <c r="RIR72"/>
      <c r="RIS72"/>
      <c r="RIT72"/>
      <c r="RIU72"/>
      <c r="RIV72"/>
      <c r="RIW72"/>
      <c r="RIX72"/>
      <c r="RIY72"/>
      <c r="RIZ72"/>
      <c r="RJA72"/>
      <c r="RJB72"/>
      <c r="RJC72"/>
      <c r="RJD72"/>
      <c r="RJE72"/>
      <c r="RJF72"/>
      <c r="RJG72"/>
      <c r="RJH72"/>
      <c r="RJI72"/>
      <c r="RJJ72"/>
      <c r="RJK72"/>
      <c r="RJL72"/>
      <c r="RJM72"/>
      <c r="RJN72"/>
      <c r="RJO72"/>
      <c r="RJP72"/>
      <c r="RJQ72"/>
      <c r="RJR72"/>
      <c r="RJS72"/>
      <c r="RJT72"/>
      <c r="RJU72"/>
      <c r="RJV72"/>
      <c r="RJW72"/>
      <c r="RJX72"/>
      <c r="RJY72"/>
      <c r="RJZ72"/>
      <c r="RKA72"/>
      <c r="RKB72"/>
      <c r="RKC72"/>
      <c r="RKD72"/>
      <c r="RKE72"/>
      <c r="RKF72"/>
      <c r="RKG72"/>
      <c r="RKH72"/>
      <c r="RKI72"/>
      <c r="RKJ72"/>
      <c r="RKK72"/>
      <c r="RKL72"/>
      <c r="RKM72"/>
      <c r="RKN72"/>
      <c r="RKO72"/>
      <c r="RKP72"/>
      <c r="RKQ72"/>
      <c r="RKR72"/>
      <c r="RKS72"/>
      <c r="RKT72"/>
      <c r="RKU72"/>
      <c r="RKV72"/>
      <c r="RKW72"/>
      <c r="RKX72"/>
      <c r="RKY72"/>
      <c r="RKZ72"/>
      <c r="RLA72"/>
      <c r="RLB72"/>
      <c r="RLC72"/>
      <c r="RLD72"/>
      <c r="RLE72"/>
      <c r="RLF72"/>
      <c r="RLG72"/>
      <c r="RLH72"/>
      <c r="RLI72"/>
      <c r="RLJ72"/>
      <c r="RLK72"/>
      <c r="RLL72"/>
      <c r="RLM72"/>
      <c r="RLN72"/>
      <c r="RLO72"/>
      <c r="RLP72"/>
      <c r="RLQ72"/>
      <c r="RLR72"/>
      <c r="RLS72"/>
      <c r="RLT72"/>
      <c r="RLU72"/>
      <c r="RLV72"/>
      <c r="RLW72"/>
      <c r="RLX72"/>
      <c r="RLY72"/>
      <c r="RLZ72"/>
      <c r="RMA72"/>
      <c r="RMB72"/>
      <c r="RMC72"/>
      <c r="RMD72"/>
      <c r="RME72"/>
      <c r="RMF72"/>
      <c r="RMG72"/>
      <c r="RMH72"/>
      <c r="RMI72"/>
      <c r="RMJ72"/>
      <c r="RMK72"/>
      <c r="RML72"/>
      <c r="RMM72"/>
      <c r="RMN72"/>
      <c r="RMO72"/>
      <c r="RMP72"/>
      <c r="RMQ72"/>
      <c r="RMR72"/>
      <c r="RMS72"/>
      <c r="RMT72"/>
      <c r="RMU72"/>
      <c r="RMV72"/>
      <c r="RMW72"/>
      <c r="RMX72"/>
      <c r="RMY72"/>
      <c r="RMZ72"/>
      <c r="RNA72"/>
      <c r="RNB72"/>
      <c r="RNC72"/>
      <c r="RND72"/>
      <c r="RNE72"/>
      <c r="RNF72"/>
      <c r="RNG72"/>
      <c r="RNH72"/>
      <c r="RNI72"/>
      <c r="RNJ72"/>
      <c r="RNK72"/>
      <c r="RNL72"/>
      <c r="RNM72"/>
      <c r="RNN72"/>
      <c r="RNO72"/>
      <c r="RNP72"/>
      <c r="RNQ72"/>
      <c r="RNR72"/>
      <c r="RNS72"/>
      <c r="RNT72"/>
      <c r="RNU72"/>
      <c r="RNV72"/>
      <c r="RNW72"/>
      <c r="RNX72"/>
      <c r="RNY72"/>
      <c r="RNZ72"/>
      <c r="ROA72"/>
      <c r="ROB72"/>
      <c r="ROC72"/>
      <c r="ROD72"/>
      <c r="ROE72"/>
      <c r="ROF72"/>
      <c r="ROG72"/>
      <c r="ROH72"/>
      <c r="ROI72"/>
      <c r="ROJ72"/>
      <c r="ROK72"/>
      <c r="ROL72"/>
      <c r="ROM72"/>
      <c r="RON72"/>
      <c r="ROO72"/>
      <c r="ROP72"/>
      <c r="ROQ72"/>
      <c r="ROR72"/>
      <c r="ROS72"/>
      <c r="ROT72"/>
      <c r="ROU72"/>
      <c r="ROV72"/>
      <c r="ROW72"/>
      <c r="ROX72"/>
      <c r="ROY72"/>
      <c r="ROZ72"/>
      <c r="RPA72"/>
      <c r="RPB72"/>
      <c r="RPC72"/>
      <c r="RPD72"/>
      <c r="RPE72"/>
      <c r="RPF72"/>
      <c r="RPG72"/>
      <c r="RPH72"/>
      <c r="RPI72"/>
      <c r="RPJ72"/>
      <c r="RPK72"/>
      <c r="RPL72"/>
      <c r="RPM72"/>
      <c r="RPN72"/>
      <c r="RPO72"/>
      <c r="RPP72"/>
      <c r="RPQ72"/>
      <c r="RPR72"/>
      <c r="RPS72"/>
      <c r="RPT72"/>
      <c r="RPU72"/>
      <c r="RPV72"/>
      <c r="RPW72"/>
      <c r="RPX72"/>
      <c r="RPY72"/>
      <c r="RPZ72"/>
      <c r="RQA72"/>
      <c r="RQB72"/>
      <c r="RQC72"/>
      <c r="RQD72"/>
      <c r="RQE72"/>
      <c r="RQF72"/>
      <c r="RQG72"/>
      <c r="RQH72"/>
      <c r="RQI72"/>
      <c r="RQJ72"/>
      <c r="RQK72"/>
      <c r="RQL72"/>
      <c r="RQM72"/>
      <c r="RQN72"/>
      <c r="RQO72"/>
      <c r="RQP72"/>
      <c r="RQQ72"/>
      <c r="RQR72"/>
      <c r="RQS72"/>
      <c r="RQT72"/>
      <c r="RQU72"/>
      <c r="RQV72"/>
      <c r="RQW72"/>
      <c r="RQX72"/>
      <c r="RQY72"/>
      <c r="RQZ72"/>
      <c r="RRA72"/>
      <c r="RRB72"/>
      <c r="RRC72"/>
      <c r="RRD72"/>
      <c r="RRE72"/>
      <c r="RRF72"/>
      <c r="RRG72"/>
      <c r="RRH72"/>
      <c r="RRI72"/>
      <c r="RRJ72"/>
      <c r="RRK72"/>
      <c r="RRL72"/>
      <c r="RRM72"/>
      <c r="RRN72"/>
      <c r="RRO72"/>
      <c r="RRP72"/>
      <c r="RRQ72"/>
      <c r="RRR72"/>
      <c r="RRS72"/>
      <c r="RRT72"/>
      <c r="RRU72"/>
      <c r="RRV72"/>
      <c r="RRW72"/>
      <c r="RRX72"/>
      <c r="RRY72"/>
      <c r="RRZ72"/>
      <c r="RSA72"/>
      <c r="RSB72"/>
      <c r="RSC72"/>
      <c r="RSD72"/>
      <c r="RSE72"/>
      <c r="RSF72"/>
      <c r="RSG72"/>
      <c r="RSH72"/>
      <c r="RSI72"/>
      <c r="RSJ72"/>
      <c r="RSK72"/>
      <c r="RSL72"/>
      <c r="RSM72"/>
      <c r="RSN72"/>
      <c r="RSO72"/>
      <c r="RSP72"/>
      <c r="RSQ72"/>
      <c r="RSR72"/>
      <c r="RSS72"/>
      <c r="RST72"/>
      <c r="RSU72"/>
      <c r="RSV72"/>
      <c r="RSW72"/>
      <c r="RSX72"/>
      <c r="RSY72"/>
      <c r="RSZ72"/>
      <c r="RTA72"/>
      <c r="RTB72"/>
      <c r="RTC72"/>
      <c r="RTD72"/>
      <c r="RTE72"/>
      <c r="RTF72"/>
      <c r="RTG72"/>
      <c r="RTH72"/>
      <c r="RTI72"/>
      <c r="RTJ72"/>
      <c r="RTK72"/>
      <c r="RTL72"/>
      <c r="RTM72"/>
      <c r="RTN72"/>
      <c r="RTO72"/>
      <c r="RTP72"/>
      <c r="RTQ72"/>
      <c r="RTR72"/>
      <c r="RTS72"/>
      <c r="RTT72"/>
      <c r="RTU72"/>
      <c r="RTV72"/>
      <c r="RTW72"/>
      <c r="RTX72"/>
      <c r="RTY72"/>
      <c r="RTZ72"/>
      <c r="RUA72"/>
      <c r="RUB72"/>
      <c r="RUC72"/>
      <c r="RUD72"/>
      <c r="RUE72"/>
      <c r="RUF72"/>
      <c r="RUG72"/>
      <c r="RUH72"/>
      <c r="RUI72"/>
      <c r="RUJ72"/>
      <c r="RUK72"/>
      <c r="RUL72"/>
      <c r="RUM72"/>
      <c r="RUN72"/>
      <c r="RUO72"/>
      <c r="RUP72"/>
      <c r="RUQ72"/>
      <c r="RUR72"/>
      <c r="RUS72"/>
      <c r="RUT72"/>
      <c r="RUU72"/>
      <c r="RUV72"/>
      <c r="RUW72"/>
      <c r="RUX72"/>
      <c r="RUY72"/>
      <c r="RUZ72"/>
      <c r="RVA72"/>
      <c r="RVB72"/>
      <c r="RVC72"/>
      <c r="RVD72"/>
      <c r="RVE72"/>
      <c r="RVF72"/>
      <c r="RVG72"/>
      <c r="RVH72"/>
      <c r="RVI72"/>
      <c r="RVJ72"/>
      <c r="RVK72"/>
      <c r="RVL72"/>
      <c r="RVM72"/>
      <c r="RVN72"/>
      <c r="RVO72"/>
      <c r="RVP72"/>
      <c r="RVQ72"/>
      <c r="RVR72"/>
      <c r="RVS72"/>
      <c r="RVT72"/>
      <c r="RVU72"/>
      <c r="RVV72"/>
      <c r="RVW72"/>
      <c r="RVX72"/>
      <c r="RVY72"/>
      <c r="RVZ72"/>
      <c r="RWA72"/>
      <c r="RWB72"/>
      <c r="RWC72"/>
      <c r="RWD72"/>
      <c r="RWE72"/>
      <c r="RWF72"/>
      <c r="RWG72"/>
      <c r="RWH72"/>
      <c r="RWI72"/>
      <c r="RWJ72"/>
      <c r="RWK72"/>
      <c r="RWL72"/>
      <c r="RWM72"/>
      <c r="RWN72"/>
      <c r="RWO72"/>
      <c r="RWP72"/>
      <c r="RWQ72"/>
      <c r="RWR72"/>
      <c r="RWS72"/>
      <c r="RWT72"/>
      <c r="RWU72"/>
      <c r="RWV72"/>
      <c r="RWW72"/>
      <c r="RWX72"/>
      <c r="RWY72"/>
      <c r="RWZ72"/>
      <c r="RXA72"/>
      <c r="RXB72"/>
      <c r="RXC72"/>
      <c r="RXD72"/>
      <c r="RXE72"/>
      <c r="RXF72"/>
      <c r="RXG72"/>
      <c r="RXH72"/>
      <c r="RXI72"/>
      <c r="RXJ72"/>
      <c r="RXK72"/>
      <c r="RXL72"/>
      <c r="RXM72"/>
      <c r="RXN72"/>
      <c r="RXO72"/>
      <c r="RXP72"/>
      <c r="RXQ72"/>
      <c r="RXR72"/>
      <c r="RXS72"/>
      <c r="RXT72"/>
      <c r="RXU72"/>
      <c r="RXV72"/>
      <c r="RXW72"/>
      <c r="RXX72"/>
      <c r="RXY72"/>
      <c r="RXZ72"/>
      <c r="RYA72"/>
      <c r="RYB72"/>
      <c r="RYC72"/>
      <c r="RYD72"/>
      <c r="RYE72"/>
      <c r="RYF72"/>
      <c r="RYG72"/>
      <c r="RYH72"/>
      <c r="RYI72"/>
      <c r="RYJ72"/>
      <c r="RYK72"/>
      <c r="RYL72"/>
      <c r="RYM72"/>
      <c r="RYN72"/>
      <c r="RYO72"/>
      <c r="RYP72"/>
      <c r="RYQ72"/>
      <c r="RYR72"/>
      <c r="RYS72"/>
      <c r="RYT72"/>
      <c r="RYU72"/>
      <c r="RYV72"/>
      <c r="RYW72"/>
      <c r="RYX72"/>
      <c r="RYY72"/>
      <c r="RYZ72"/>
      <c r="RZA72"/>
      <c r="RZB72"/>
      <c r="RZC72"/>
      <c r="RZD72"/>
      <c r="RZE72"/>
      <c r="RZF72"/>
      <c r="RZG72"/>
      <c r="RZH72"/>
      <c r="RZI72"/>
      <c r="RZJ72"/>
      <c r="RZK72"/>
      <c r="RZL72"/>
      <c r="RZM72"/>
      <c r="RZN72"/>
      <c r="RZO72"/>
      <c r="RZP72"/>
      <c r="RZQ72"/>
      <c r="RZR72"/>
      <c r="RZS72"/>
      <c r="RZT72"/>
      <c r="RZU72"/>
      <c r="RZV72"/>
      <c r="RZW72"/>
      <c r="RZX72"/>
      <c r="RZY72"/>
      <c r="RZZ72"/>
      <c r="SAA72"/>
      <c r="SAB72"/>
      <c r="SAC72"/>
      <c r="SAD72"/>
      <c r="SAE72"/>
      <c r="SAF72"/>
      <c r="SAG72"/>
      <c r="SAH72"/>
      <c r="SAI72"/>
      <c r="SAJ72"/>
      <c r="SAK72"/>
      <c r="SAL72"/>
      <c r="SAM72"/>
      <c r="SAN72"/>
      <c r="SAO72"/>
      <c r="SAP72"/>
      <c r="SAQ72"/>
      <c r="SAR72"/>
      <c r="SAS72"/>
      <c r="SAT72"/>
      <c r="SAU72"/>
      <c r="SAV72"/>
      <c r="SAW72"/>
      <c r="SAX72"/>
      <c r="SAY72"/>
      <c r="SAZ72"/>
      <c r="SBA72"/>
      <c r="SBB72"/>
      <c r="SBC72"/>
      <c r="SBD72"/>
      <c r="SBE72"/>
      <c r="SBF72"/>
      <c r="SBG72"/>
      <c r="SBH72"/>
      <c r="SBI72"/>
      <c r="SBJ72"/>
      <c r="SBK72"/>
      <c r="SBL72"/>
      <c r="SBM72"/>
      <c r="SBN72"/>
      <c r="SBO72"/>
      <c r="SBP72"/>
      <c r="SBQ72"/>
      <c r="SBR72"/>
      <c r="SBS72"/>
      <c r="SBT72"/>
      <c r="SBU72"/>
      <c r="SBV72"/>
      <c r="SBW72"/>
      <c r="SBX72"/>
      <c r="SBY72"/>
      <c r="SBZ72"/>
      <c r="SCA72"/>
      <c r="SCB72"/>
      <c r="SCC72"/>
      <c r="SCD72"/>
      <c r="SCE72"/>
      <c r="SCF72"/>
      <c r="SCG72"/>
      <c r="SCH72"/>
      <c r="SCI72"/>
      <c r="SCJ72"/>
      <c r="SCK72"/>
      <c r="SCL72"/>
      <c r="SCM72"/>
      <c r="SCN72"/>
      <c r="SCO72"/>
      <c r="SCP72"/>
      <c r="SCQ72"/>
      <c r="SCR72"/>
      <c r="SCS72"/>
      <c r="SCT72"/>
      <c r="SCU72"/>
      <c r="SCV72"/>
      <c r="SCW72"/>
      <c r="SCX72"/>
      <c r="SCY72"/>
      <c r="SCZ72"/>
      <c r="SDA72"/>
      <c r="SDB72"/>
      <c r="SDC72"/>
      <c r="SDD72"/>
      <c r="SDE72"/>
      <c r="SDF72"/>
      <c r="SDG72"/>
      <c r="SDH72"/>
      <c r="SDI72"/>
      <c r="SDJ72"/>
      <c r="SDK72"/>
      <c r="SDL72"/>
      <c r="SDM72"/>
      <c r="SDN72"/>
      <c r="SDO72"/>
      <c r="SDP72"/>
      <c r="SDQ72"/>
      <c r="SDR72"/>
      <c r="SDS72"/>
      <c r="SDT72"/>
      <c r="SDU72"/>
      <c r="SDV72"/>
      <c r="SDW72"/>
      <c r="SDX72"/>
      <c r="SDY72"/>
      <c r="SDZ72"/>
      <c r="SEA72"/>
      <c r="SEB72"/>
      <c r="SEC72"/>
      <c r="SED72"/>
      <c r="SEE72"/>
      <c r="SEF72"/>
      <c r="SEG72"/>
      <c r="SEH72"/>
      <c r="SEI72"/>
      <c r="SEJ72"/>
      <c r="SEK72"/>
      <c r="SEL72"/>
      <c r="SEM72"/>
      <c r="SEN72"/>
      <c r="SEO72"/>
      <c r="SEP72"/>
      <c r="SEQ72"/>
      <c r="SER72"/>
      <c r="SES72"/>
      <c r="SET72"/>
      <c r="SEU72"/>
      <c r="SEV72"/>
      <c r="SEW72"/>
      <c r="SEX72"/>
      <c r="SEY72"/>
      <c r="SEZ72"/>
      <c r="SFA72"/>
      <c r="SFB72"/>
      <c r="SFC72"/>
      <c r="SFD72"/>
      <c r="SFE72"/>
      <c r="SFF72"/>
      <c r="SFG72"/>
      <c r="SFH72"/>
      <c r="SFI72"/>
      <c r="SFJ72"/>
      <c r="SFK72"/>
      <c r="SFL72"/>
      <c r="SFM72"/>
      <c r="SFN72"/>
      <c r="SFO72"/>
      <c r="SFP72"/>
      <c r="SFQ72"/>
      <c r="SFR72"/>
      <c r="SFS72"/>
      <c r="SFT72"/>
      <c r="SFU72"/>
      <c r="SFV72"/>
      <c r="SFW72"/>
      <c r="SFX72"/>
      <c r="SFY72"/>
      <c r="SFZ72"/>
      <c r="SGA72"/>
      <c r="SGB72"/>
      <c r="SGC72"/>
      <c r="SGD72"/>
      <c r="SGE72"/>
      <c r="SGF72"/>
      <c r="SGG72"/>
      <c r="SGH72"/>
      <c r="SGI72"/>
      <c r="SGJ72"/>
      <c r="SGK72"/>
      <c r="SGL72"/>
      <c r="SGM72"/>
      <c r="SGN72"/>
      <c r="SGO72"/>
      <c r="SGP72"/>
      <c r="SGQ72"/>
      <c r="SGR72"/>
      <c r="SGS72"/>
      <c r="SGT72"/>
      <c r="SGU72"/>
      <c r="SGV72"/>
      <c r="SGW72"/>
      <c r="SGX72"/>
      <c r="SGY72"/>
      <c r="SGZ72"/>
      <c r="SHA72"/>
      <c r="SHB72"/>
      <c r="SHC72"/>
      <c r="SHD72"/>
      <c r="SHE72"/>
      <c r="SHF72"/>
      <c r="SHG72"/>
      <c r="SHH72"/>
      <c r="SHI72"/>
      <c r="SHJ72"/>
      <c r="SHK72"/>
      <c r="SHL72"/>
      <c r="SHM72"/>
      <c r="SHN72"/>
      <c r="SHO72"/>
      <c r="SHP72"/>
      <c r="SHQ72"/>
      <c r="SHR72"/>
      <c r="SHS72"/>
      <c r="SHT72"/>
      <c r="SHU72"/>
      <c r="SHV72"/>
      <c r="SHW72"/>
      <c r="SHX72"/>
      <c r="SHY72"/>
      <c r="SHZ72"/>
      <c r="SIA72"/>
      <c r="SIB72"/>
      <c r="SIC72"/>
      <c r="SID72"/>
      <c r="SIE72"/>
      <c r="SIF72"/>
      <c r="SIG72"/>
      <c r="SIH72"/>
      <c r="SII72"/>
      <c r="SIJ72"/>
      <c r="SIK72"/>
      <c r="SIL72"/>
      <c r="SIM72"/>
      <c r="SIN72"/>
      <c r="SIO72"/>
      <c r="SIP72"/>
      <c r="SIQ72"/>
      <c r="SIR72"/>
      <c r="SIS72"/>
      <c r="SIT72"/>
      <c r="SIU72"/>
      <c r="SIV72"/>
      <c r="SIW72"/>
      <c r="SIX72"/>
      <c r="SIY72"/>
      <c r="SIZ72"/>
      <c r="SJA72"/>
      <c r="SJB72"/>
      <c r="SJC72"/>
      <c r="SJD72"/>
      <c r="SJE72"/>
      <c r="SJF72"/>
      <c r="SJG72"/>
      <c r="SJH72"/>
      <c r="SJI72"/>
      <c r="SJJ72"/>
      <c r="SJK72"/>
      <c r="SJL72"/>
      <c r="SJM72"/>
      <c r="SJN72"/>
      <c r="SJO72"/>
      <c r="SJP72"/>
      <c r="SJQ72"/>
      <c r="SJR72"/>
      <c r="SJS72"/>
      <c r="SJT72"/>
      <c r="SJU72"/>
      <c r="SJV72"/>
      <c r="SJW72"/>
      <c r="SJX72"/>
      <c r="SJY72"/>
      <c r="SJZ72"/>
      <c r="SKA72"/>
      <c r="SKB72"/>
      <c r="SKC72"/>
      <c r="SKD72"/>
      <c r="SKE72"/>
      <c r="SKF72"/>
      <c r="SKG72"/>
      <c r="SKH72"/>
      <c r="SKI72"/>
      <c r="SKJ72"/>
      <c r="SKK72"/>
      <c r="SKL72"/>
      <c r="SKM72"/>
      <c r="SKN72"/>
      <c r="SKO72"/>
      <c r="SKP72"/>
      <c r="SKQ72"/>
      <c r="SKR72"/>
      <c r="SKS72"/>
      <c r="SKT72"/>
      <c r="SKU72"/>
      <c r="SKV72"/>
      <c r="SKW72"/>
      <c r="SKX72"/>
      <c r="SKY72"/>
      <c r="SKZ72"/>
      <c r="SLA72"/>
      <c r="SLB72"/>
      <c r="SLC72"/>
      <c r="SLD72"/>
      <c r="SLE72"/>
      <c r="SLF72"/>
      <c r="SLG72"/>
      <c r="SLH72"/>
      <c r="SLI72"/>
      <c r="SLJ72"/>
      <c r="SLK72"/>
      <c r="SLL72"/>
      <c r="SLM72"/>
      <c r="SLN72"/>
      <c r="SLO72"/>
      <c r="SLP72"/>
      <c r="SLQ72"/>
      <c r="SLR72"/>
      <c r="SLS72"/>
      <c r="SLT72"/>
      <c r="SLU72"/>
      <c r="SLV72"/>
      <c r="SLW72"/>
      <c r="SLX72"/>
      <c r="SLY72"/>
      <c r="SLZ72"/>
      <c r="SMA72"/>
      <c r="SMB72"/>
      <c r="SMC72"/>
      <c r="SMD72"/>
      <c r="SME72"/>
      <c r="SMF72"/>
      <c r="SMG72"/>
      <c r="SMH72"/>
      <c r="SMI72"/>
      <c r="SMJ72"/>
      <c r="SMK72"/>
      <c r="SML72"/>
      <c r="SMM72"/>
      <c r="SMN72"/>
      <c r="SMO72"/>
      <c r="SMP72"/>
      <c r="SMQ72"/>
      <c r="SMR72"/>
      <c r="SMS72"/>
      <c r="SMT72"/>
      <c r="SMU72"/>
      <c r="SMV72"/>
      <c r="SMW72"/>
      <c r="SMX72"/>
      <c r="SMY72"/>
      <c r="SMZ72"/>
      <c r="SNA72"/>
      <c r="SNB72"/>
      <c r="SNC72"/>
      <c r="SND72"/>
      <c r="SNE72"/>
      <c r="SNF72"/>
      <c r="SNG72"/>
      <c r="SNH72"/>
      <c r="SNI72"/>
      <c r="SNJ72"/>
      <c r="SNK72"/>
      <c r="SNL72"/>
      <c r="SNM72"/>
      <c r="SNN72"/>
      <c r="SNO72"/>
      <c r="SNP72"/>
      <c r="SNQ72"/>
      <c r="SNR72"/>
      <c r="SNS72"/>
      <c r="SNT72"/>
      <c r="SNU72"/>
      <c r="SNV72"/>
      <c r="SNW72"/>
      <c r="SNX72"/>
      <c r="SNY72"/>
      <c r="SNZ72"/>
      <c r="SOA72"/>
      <c r="SOB72"/>
      <c r="SOC72"/>
      <c r="SOD72"/>
      <c r="SOE72"/>
      <c r="SOF72"/>
      <c r="SOG72"/>
      <c r="SOH72"/>
      <c r="SOI72"/>
      <c r="SOJ72"/>
      <c r="SOK72"/>
      <c r="SOL72"/>
      <c r="SOM72"/>
      <c r="SON72"/>
      <c r="SOO72"/>
      <c r="SOP72"/>
      <c r="SOQ72"/>
      <c r="SOR72"/>
      <c r="SOS72"/>
      <c r="SOT72"/>
      <c r="SOU72"/>
      <c r="SOV72"/>
      <c r="SOW72"/>
      <c r="SOX72"/>
      <c r="SOY72"/>
      <c r="SOZ72"/>
      <c r="SPA72"/>
      <c r="SPB72"/>
      <c r="SPC72"/>
      <c r="SPD72"/>
      <c r="SPE72"/>
      <c r="SPF72"/>
      <c r="SPG72"/>
      <c r="SPH72"/>
      <c r="SPI72"/>
      <c r="SPJ72"/>
      <c r="SPK72"/>
      <c r="SPL72"/>
      <c r="SPM72"/>
      <c r="SPN72"/>
      <c r="SPO72"/>
      <c r="SPP72"/>
      <c r="SPQ72"/>
      <c r="SPR72"/>
      <c r="SPS72"/>
      <c r="SPT72"/>
      <c r="SPU72"/>
      <c r="SPV72"/>
      <c r="SPW72"/>
      <c r="SPX72"/>
      <c r="SPY72"/>
      <c r="SPZ72"/>
      <c r="SQA72"/>
      <c r="SQB72"/>
      <c r="SQC72"/>
      <c r="SQD72"/>
      <c r="SQE72"/>
      <c r="SQF72"/>
      <c r="SQG72"/>
      <c r="SQH72"/>
      <c r="SQI72"/>
      <c r="SQJ72"/>
      <c r="SQK72"/>
      <c r="SQL72"/>
      <c r="SQM72"/>
      <c r="SQN72"/>
      <c r="SQO72"/>
      <c r="SQP72"/>
      <c r="SQQ72"/>
      <c r="SQR72"/>
      <c r="SQS72"/>
      <c r="SQT72"/>
      <c r="SQU72"/>
      <c r="SQV72"/>
      <c r="SQW72"/>
      <c r="SQX72"/>
      <c r="SQY72"/>
      <c r="SQZ72"/>
      <c r="SRA72"/>
      <c r="SRB72"/>
      <c r="SRC72"/>
      <c r="SRD72"/>
      <c r="SRE72"/>
      <c r="SRF72"/>
      <c r="SRG72"/>
      <c r="SRH72"/>
      <c r="SRI72"/>
      <c r="SRJ72"/>
      <c r="SRK72"/>
      <c r="SRL72"/>
      <c r="SRM72"/>
      <c r="SRN72"/>
      <c r="SRO72"/>
      <c r="SRP72"/>
      <c r="SRQ72"/>
      <c r="SRR72"/>
      <c r="SRS72"/>
      <c r="SRT72"/>
      <c r="SRU72"/>
      <c r="SRV72"/>
      <c r="SRW72"/>
      <c r="SRX72"/>
      <c r="SRY72"/>
      <c r="SRZ72"/>
      <c r="SSA72"/>
      <c r="SSB72"/>
      <c r="SSC72"/>
      <c r="SSD72"/>
      <c r="SSE72"/>
      <c r="SSF72"/>
      <c r="SSG72"/>
      <c r="SSH72"/>
      <c r="SSI72"/>
      <c r="SSJ72"/>
      <c r="SSK72"/>
      <c r="SSL72"/>
      <c r="SSM72"/>
      <c r="SSN72"/>
      <c r="SSO72"/>
      <c r="SSP72"/>
      <c r="SSQ72"/>
      <c r="SSR72"/>
      <c r="SSS72"/>
      <c r="SST72"/>
      <c r="SSU72"/>
      <c r="SSV72"/>
      <c r="SSW72"/>
      <c r="SSX72"/>
      <c r="SSY72"/>
      <c r="SSZ72"/>
      <c r="STA72"/>
      <c r="STB72"/>
      <c r="STC72"/>
      <c r="STD72"/>
      <c r="STE72"/>
      <c r="STF72"/>
      <c r="STG72"/>
      <c r="STH72"/>
      <c r="STI72"/>
      <c r="STJ72"/>
      <c r="STK72"/>
      <c r="STL72"/>
      <c r="STM72"/>
      <c r="STN72"/>
      <c r="STO72"/>
      <c r="STP72"/>
      <c r="STQ72"/>
      <c r="STR72"/>
      <c r="STS72"/>
      <c r="STT72"/>
      <c r="STU72"/>
      <c r="STV72"/>
      <c r="STW72"/>
      <c r="STX72"/>
      <c r="STY72"/>
      <c r="STZ72"/>
      <c r="SUA72"/>
      <c r="SUB72"/>
      <c r="SUC72"/>
      <c r="SUD72"/>
      <c r="SUE72"/>
      <c r="SUF72"/>
      <c r="SUG72"/>
      <c r="SUH72"/>
      <c r="SUI72"/>
      <c r="SUJ72"/>
      <c r="SUK72"/>
      <c r="SUL72"/>
      <c r="SUM72"/>
      <c r="SUN72"/>
      <c r="SUO72"/>
      <c r="SUP72"/>
      <c r="SUQ72"/>
      <c r="SUR72"/>
      <c r="SUS72"/>
      <c r="SUT72"/>
      <c r="SUU72"/>
      <c r="SUV72"/>
      <c r="SUW72"/>
      <c r="SUX72"/>
      <c r="SUY72"/>
      <c r="SUZ72"/>
      <c r="SVA72"/>
      <c r="SVB72"/>
      <c r="SVC72"/>
      <c r="SVD72"/>
      <c r="SVE72"/>
      <c r="SVF72"/>
      <c r="SVG72"/>
      <c r="SVH72"/>
      <c r="SVI72"/>
      <c r="SVJ72"/>
      <c r="SVK72"/>
      <c r="SVL72"/>
      <c r="SVM72"/>
      <c r="SVN72"/>
      <c r="SVO72"/>
      <c r="SVP72"/>
      <c r="SVQ72"/>
      <c r="SVR72"/>
      <c r="SVS72"/>
      <c r="SVT72"/>
      <c r="SVU72"/>
      <c r="SVV72"/>
      <c r="SVW72"/>
      <c r="SVX72"/>
      <c r="SVY72"/>
      <c r="SVZ72"/>
      <c r="SWA72"/>
      <c r="SWB72"/>
      <c r="SWC72"/>
      <c r="SWD72"/>
      <c r="SWE72"/>
      <c r="SWF72"/>
      <c r="SWG72"/>
      <c r="SWH72"/>
      <c r="SWI72"/>
      <c r="SWJ72"/>
      <c r="SWK72"/>
      <c r="SWL72"/>
      <c r="SWM72"/>
      <c r="SWN72"/>
      <c r="SWO72"/>
      <c r="SWP72"/>
      <c r="SWQ72"/>
      <c r="SWR72"/>
      <c r="SWS72"/>
      <c r="SWT72"/>
      <c r="SWU72"/>
      <c r="SWV72"/>
      <c r="SWW72"/>
      <c r="SWX72"/>
      <c r="SWY72"/>
      <c r="SWZ72"/>
      <c r="SXA72"/>
      <c r="SXB72"/>
      <c r="SXC72"/>
      <c r="SXD72"/>
      <c r="SXE72"/>
      <c r="SXF72"/>
      <c r="SXG72"/>
      <c r="SXH72"/>
      <c r="SXI72"/>
      <c r="SXJ72"/>
      <c r="SXK72"/>
      <c r="SXL72"/>
      <c r="SXM72"/>
      <c r="SXN72"/>
      <c r="SXO72"/>
      <c r="SXP72"/>
      <c r="SXQ72"/>
      <c r="SXR72"/>
      <c r="SXS72"/>
      <c r="SXT72"/>
      <c r="SXU72"/>
      <c r="SXV72"/>
      <c r="SXW72"/>
      <c r="SXX72"/>
      <c r="SXY72"/>
      <c r="SXZ72"/>
      <c r="SYA72"/>
      <c r="SYB72"/>
      <c r="SYC72"/>
      <c r="SYD72"/>
      <c r="SYE72"/>
      <c r="SYF72"/>
      <c r="SYG72"/>
      <c r="SYH72"/>
      <c r="SYI72"/>
      <c r="SYJ72"/>
      <c r="SYK72"/>
      <c r="SYL72"/>
      <c r="SYM72"/>
      <c r="SYN72"/>
      <c r="SYO72"/>
      <c r="SYP72"/>
      <c r="SYQ72"/>
      <c r="SYR72"/>
      <c r="SYS72"/>
      <c r="SYT72"/>
      <c r="SYU72"/>
      <c r="SYV72"/>
      <c r="SYW72"/>
      <c r="SYX72"/>
      <c r="SYY72"/>
      <c r="SYZ72"/>
      <c r="SZA72"/>
      <c r="SZB72"/>
      <c r="SZC72"/>
      <c r="SZD72"/>
      <c r="SZE72"/>
      <c r="SZF72"/>
      <c r="SZG72"/>
      <c r="SZH72"/>
      <c r="SZI72"/>
      <c r="SZJ72"/>
      <c r="SZK72"/>
      <c r="SZL72"/>
      <c r="SZM72"/>
      <c r="SZN72"/>
      <c r="SZO72"/>
      <c r="SZP72"/>
      <c r="SZQ72"/>
      <c r="SZR72"/>
      <c r="SZS72"/>
      <c r="SZT72"/>
      <c r="SZU72"/>
      <c r="SZV72"/>
      <c r="SZW72"/>
      <c r="SZX72"/>
      <c r="SZY72"/>
      <c r="SZZ72"/>
      <c r="TAA72"/>
      <c r="TAB72"/>
      <c r="TAC72"/>
      <c r="TAD72"/>
      <c r="TAE72"/>
      <c r="TAF72"/>
      <c r="TAG72"/>
      <c r="TAH72"/>
      <c r="TAI72"/>
      <c r="TAJ72"/>
      <c r="TAK72"/>
      <c r="TAL72"/>
      <c r="TAM72"/>
      <c r="TAN72"/>
      <c r="TAO72"/>
      <c r="TAP72"/>
      <c r="TAQ72"/>
      <c r="TAR72"/>
      <c r="TAS72"/>
      <c r="TAT72"/>
      <c r="TAU72"/>
      <c r="TAV72"/>
      <c r="TAW72"/>
      <c r="TAX72"/>
      <c r="TAY72"/>
      <c r="TAZ72"/>
      <c r="TBA72"/>
      <c r="TBB72"/>
      <c r="TBC72"/>
      <c r="TBD72"/>
      <c r="TBE72"/>
      <c r="TBF72"/>
      <c r="TBG72"/>
      <c r="TBH72"/>
      <c r="TBI72"/>
      <c r="TBJ72"/>
      <c r="TBK72"/>
      <c r="TBL72"/>
      <c r="TBM72"/>
      <c r="TBN72"/>
      <c r="TBO72"/>
      <c r="TBP72"/>
      <c r="TBQ72"/>
      <c r="TBR72"/>
      <c r="TBS72"/>
      <c r="TBT72"/>
      <c r="TBU72"/>
      <c r="TBV72"/>
      <c r="TBW72"/>
      <c r="TBX72"/>
      <c r="TBY72"/>
      <c r="TBZ72"/>
      <c r="TCA72"/>
      <c r="TCB72"/>
      <c r="TCC72"/>
      <c r="TCD72"/>
      <c r="TCE72"/>
      <c r="TCF72"/>
      <c r="TCG72"/>
      <c r="TCH72"/>
      <c r="TCI72"/>
      <c r="TCJ72"/>
      <c r="TCK72"/>
      <c r="TCL72"/>
      <c r="TCM72"/>
      <c r="TCN72"/>
      <c r="TCO72"/>
      <c r="TCP72"/>
      <c r="TCQ72"/>
      <c r="TCR72"/>
      <c r="TCS72"/>
      <c r="TCT72"/>
      <c r="TCU72"/>
      <c r="TCV72"/>
      <c r="TCW72"/>
      <c r="TCX72"/>
      <c r="TCY72"/>
      <c r="TCZ72"/>
      <c r="TDA72"/>
      <c r="TDB72"/>
      <c r="TDC72"/>
      <c r="TDD72"/>
      <c r="TDE72"/>
      <c r="TDF72"/>
      <c r="TDG72"/>
      <c r="TDH72"/>
      <c r="TDI72"/>
      <c r="TDJ72"/>
      <c r="TDK72"/>
      <c r="TDL72"/>
      <c r="TDM72"/>
      <c r="TDN72"/>
      <c r="TDO72"/>
      <c r="TDP72"/>
      <c r="TDQ72"/>
      <c r="TDR72"/>
      <c r="TDS72"/>
      <c r="TDT72"/>
      <c r="TDU72"/>
      <c r="TDV72"/>
      <c r="TDW72"/>
      <c r="TDX72"/>
      <c r="TDY72"/>
      <c r="TDZ72"/>
      <c r="TEA72"/>
      <c r="TEB72"/>
      <c r="TEC72"/>
      <c r="TED72"/>
      <c r="TEE72"/>
      <c r="TEF72"/>
      <c r="TEG72"/>
      <c r="TEH72"/>
      <c r="TEI72"/>
      <c r="TEJ72"/>
      <c r="TEK72"/>
      <c r="TEL72"/>
      <c r="TEM72"/>
      <c r="TEN72"/>
      <c r="TEO72"/>
      <c r="TEP72"/>
      <c r="TEQ72"/>
      <c r="TER72"/>
      <c r="TES72"/>
      <c r="TET72"/>
      <c r="TEU72"/>
      <c r="TEV72"/>
      <c r="TEW72"/>
      <c r="TEX72"/>
      <c r="TEY72"/>
      <c r="TEZ72"/>
      <c r="TFA72"/>
      <c r="TFB72"/>
      <c r="TFC72"/>
      <c r="TFD72"/>
      <c r="TFE72"/>
      <c r="TFF72"/>
      <c r="TFG72"/>
      <c r="TFH72"/>
      <c r="TFI72"/>
      <c r="TFJ72"/>
      <c r="TFK72"/>
      <c r="TFL72"/>
      <c r="TFM72"/>
      <c r="TFN72"/>
      <c r="TFO72"/>
      <c r="TFP72"/>
      <c r="TFQ72"/>
      <c r="TFR72"/>
      <c r="TFS72"/>
      <c r="TFT72"/>
      <c r="TFU72"/>
      <c r="TFV72"/>
      <c r="TFW72"/>
      <c r="TFX72"/>
      <c r="TFY72"/>
      <c r="TFZ72"/>
      <c r="TGA72"/>
      <c r="TGB72"/>
      <c r="TGC72"/>
      <c r="TGD72"/>
      <c r="TGE72"/>
      <c r="TGF72"/>
      <c r="TGG72"/>
      <c r="TGH72"/>
      <c r="TGI72"/>
      <c r="TGJ72"/>
      <c r="TGK72"/>
      <c r="TGL72"/>
      <c r="TGM72"/>
      <c r="TGN72"/>
      <c r="TGO72"/>
      <c r="TGP72"/>
      <c r="TGQ72"/>
      <c r="TGR72"/>
      <c r="TGS72"/>
      <c r="TGT72"/>
      <c r="TGU72"/>
      <c r="TGV72"/>
      <c r="TGW72"/>
      <c r="TGX72"/>
      <c r="TGY72"/>
      <c r="TGZ72"/>
      <c r="THA72"/>
      <c r="THB72"/>
      <c r="THC72"/>
      <c r="THD72"/>
      <c r="THE72"/>
      <c r="THF72"/>
      <c r="THG72"/>
      <c r="THH72"/>
      <c r="THI72"/>
      <c r="THJ72"/>
      <c r="THK72"/>
      <c r="THL72"/>
      <c r="THM72"/>
      <c r="THN72"/>
      <c r="THO72"/>
      <c r="THP72"/>
      <c r="THQ72"/>
      <c r="THR72"/>
      <c r="THS72"/>
      <c r="THT72"/>
      <c r="THU72"/>
      <c r="THV72"/>
      <c r="THW72"/>
      <c r="THX72"/>
      <c r="THY72"/>
      <c r="THZ72"/>
      <c r="TIA72"/>
      <c r="TIB72"/>
      <c r="TIC72"/>
      <c r="TID72"/>
      <c r="TIE72"/>
      <c r="TIF72"/>
      <c r="TIG72"/>
      <c r="TIH72"/>
      <c r="TII72"/>
      <c r="TIJ72"/>
      <c r="TIK72"/>
      <c r="TIL72"/>
      <c r="TIM72"/>
      <c r="TIN72"/>
      <c r="TIO72"/>
      <c r="TIP72"/>
      <c r="TIQ72"/>
      <c r="TIR72"/>
      <c r="TIS72"/>
      <c r="TIT72"/>
      <c r="TIU72"/>
      <c r="TIV72"/>
      <c r="TIW72"/>
      <c r="TIX72"/>
      <c r="TIY72"/>
      <c r="TIZ72"/>
      <c r="TJA72"/>
      <c r="TJB72"/>
      <c r="TJC72"/>
      <c r="TJD72"/>
      <c r="TJE72"/>
      <c r="TJF72"/>
      <c r="TJG72"/>
      <c r="TJH72"/>
      <c r="TJI72"/>
      <c r="TJJ72"/>
      <c r="TJK72"/>
      <c r="TJL72"/>
      <c r="TJM72"/>
      <c r="TJN72"/>
      <c r="TJO72"/>
      <c r="TJP72"/>
      <c r="TJQ72"/>
      <c r="TJR72"/>
      <c r="TJS72"/>
      <c r="TJT72"/>
      <c r="TJU72"/>
      <c r="TJV72"/>
      <c r="TJW72"/>
      <c r="TJX72"/>
      <c r="TJY72"/>
      <c r="TJZ72"/>
      <c r="TKA72"/>
      <c r="TKB72"/>
      <c r="TKC72"/>
      <c r="TKD72"/>
      <c r="TKE72"/>
      <c r="TKF72"/>
      <c r="TKG72"/>
      <c r="TKH72"/>
      <c r="TKI72"/>
      <c r="TKJ72"/>
      <c r="TKK72"/>
      <c r="TKL72"/>
      <c r="TKM72"/>
      <c r="TKN72"/>
      <c r="TKO72"/>
      <c r="TKP72"/>
      <c r="TKQ72"/>
      <c r="TKR72"/>
      <c r="TKS72"/>
      <c r="TKT72"/>
      <c r="TKU72"/>
      <c r="TKV72"/>
      <c r="TKW72"/>
      <c r="TKX72"/>
      <c r="TKY72"/>
      <c r="TKZ72"/>
      <c r="TLA72"/>
      <c r="TLB72"/>
      <c r="TLC72"/>
      <c r="TLD72"/>
      <c r="TLE72"/>
      <c r="TLF72"/>
      <c r="TLG72"/>
      <c r="TLH72"/>
      <c r="TLI72"/>
      <c r="TLJ72"/>
      <c r="TLK72"/>
      <c r="TLL72"/>
      <c r="TLM72"/>
      <c r="TLN72"/>
      <c r="TLO72"/>
      <c r="TLP72"/>
      <c r="TLQ72"/>
      <c r="TLR72"/>
      <c r="TLS72"/>
      <c r="TLT72"/>
      <c r="TLU72"/>
      <c r="TLV72"/>
      <c r="TLW72"/>
      <c r="TLX72"/>
      <c r="TLY72"/>
      <c r="TLZ72"/>
      <c r="TMA72"/>
      <c r="TMB72"/>
      <c r="TMC72"/>
      <c r="TMD72"/>
      <c r="TME72"/>
      <c r="TMF72"/>
      <c r="TMG72"/>
      <c r="TMH72"/>
      <c r="TMI72"/>
      <c r="TMJ72"/>
      <c r="TMK72"/>
      <c r="TML72"/>
      <c r="TMM72"/>
      <c r="TMN72"/>
      <c r="TMO72"/>
      <c r="TMP72"/>
      <c r="TMQ72"/>
      <c r="TMR72"/>
      <c r="TMS72"/>
      <c r="TMT72"/>
      <c r="TMU72"/>
      <c r="TMV72"/>
      <c r="TMW72"/>
      <c r="TMX72"/>
      <c r="TMY72"/>
      <c r="TMZ72"/>
      <c r="TNA72"/>
      <c r="TNB72"/>
      <c r="TNC72"/>
      <c r="TND72"/>
      <c r="TNE72"/>
      <c r="TNF72"/>
      <c r="TNG72"/>
      <c r="TNH72"/>
      <c r="TNI72"/>
      <c r="TNJ72"/>
      <c r="TNK72"/>
      <c r="TNL72"/>
      <c r="TNM72"/>
      <c r="TNN72"/>
      <c r="TNO72"/>
      <c r="TNP72"/>
      <c r="TNQ72"/>
      <c r="TNR72"/>
      <c r="TNS72"/>
      <c r="TNT72"/>
      <c r="TNU72"/>
      <c r="TNV72"/>
      <c r="TNW72"/>
      <c r="TNX72"/>
      <c r="TNY72"/>
      <c r="TNZ72"/>
      <c r="TOA72"/>
      <c r="TOB72"/>
      <c r="TOC72"/>
      <c r="TOD72"/>
      <c r="TOE72"/>
      <c r="TOF72"/>
      <c r="TOG72"/>
      <c r="TOH72"/>
      <c r="TOI72"/>
      <c r="TOJ72"/>
      <c r="TOK72"/>
      <c r="TOL72"/>
      <c r="TOM72"/>
      <c r="TON72"/>
      <c r="TOO72"/>
      <c r="TOP72"/>
      <c r="TOQ72"/>
      <c r="TOR72"/>
      <c r="TOS72"/>
      <c r="TOT72"/>
      <c r="TOU72"/>
      <c r="TOV72"/>
      <c r="TOW72"/>
      <c r="TOX72"/>
      <c r="TOY72"/>
      <c r="TOZ72"/>
      <c r="TPA72"/>
      <c r="TPB72"/>
      <c r="TPC72"/>
      <c r="TPD72"/>
      <c r="TPE72"/>
      <c r="TPF72"/>
      <c r="TPG72"/>
      <c r="TPH72"/>
      <c r="TPI72"/>
      <c r="TPJ72"/>
      <c r="TPK72"/>
      <c r="TPL72"/>
      <c r="TPM72"/>
      <c r="TPN72"/>
      <c r="TPO72"/>
      <c r="TPP72"/>
      <c r="TPQ72"/>
      <c r="TPR72"/>
      <c r="TPS72"/>
      <c r="TPT72"/>
      <c r="TPU72"/>
      <c r="TPV72"/>
      <c r="TPW72"/>
      <c r="TPX72"/>
      <c r="TPY72"/>
      <c r="TPZ72"/>
      <c r="TQA72"/>
      <c r="TQB72"/>
      <c r="TQC72"/>
      <c r="TQD72"/>
      <c r="TQE72"/>
      <c r="TQF72"/>
      <c r="TQG72"/>
      <c r="TQH72"/>
      <c r="TQI72"/>
      <c r="TQJ72"/>
      <c r="TQK72"/>
      <c r="TQL72"/>
      <c r="TQM72"/>
      <c r="TQN72"/>
      <c r="TQO72"/>
      <c r="TQP72"/>
      <c r="TQQ72"/>
      <c r="TQR72"/>
      <c r="TQS72"/>
      <c r="TQT72"/>
      <c r="TQU72"/>
      <c r="TQV72"/>
      <c r="TQW72"/>
      <c r="TQX72"/>
      <c r="TQY72"/>
      <c r="TQZ72"/>
      <c r="TRA72"/>
      <c r="TRB72"/>
      <c r="TRC72"/>
      <c r="TRD72"/>
      <c r="TRE72"/>
      <c r="TRF72"/>
      <c r="TRG72"/>
      <c r="TRH72"/>
      <c r="TRI72"/>
      <c r="TRJ72"/>
      <c r="TRK72"/>
      <c r="TRL72"/>
      <c r="TRM72"/>
      <c r="TRN72"/>
      <c r="TRO72"/>
      <c r="TRP72"/>
      <c r="TRQ72"/>
      <c r="TRR72"/>
      <c r="TRS72"/>
      <c r="TRT72"/>
      <c r="TRU72"/>
      <c r="TRV72"/>
      <c r="TRW72"/>
      <c r="TRX72"/>
      <c r="TRY72"/>
      <c r="TRZ72"/>
      <c r="TSA72"/>
      <c r="TSB72"/>
      <c r="TSC72"/>
      <c r="TSD72"/>
      <c r="TSE72"/>
      <c r="TSF72"/>
      <c r="TSG72"/>
      <c r="TSH72"/>
      <c r="TSI72"/>
      <c r="TSJ72"/>
      <c r="TSK72"/>
      <c r="TSL72"/>
      <c r="TSM72"/>
      <c r="TSN72"/>
      <c r="TSO72"/>
      <c r="TSP72"/>
      <c r="TSQ72"/>
      <c r="TSR72"/>
      <c r="TSS72"/>
      <c r="TST72"/>
      <c r="TSU72"/>
      <c r="TSV72"/>
      <c r="TSW72"/>
      <c r="TSX72"/>
      <c r="TSY72"/>
      <c r="TSZ72"/>
      <c r="TTA72"/>
      <c r="TTB72"/>
      <c r="TTC72"/>
      <c r="TTD72"/>
      <c r="TTE72"/>
      <c r="TTF72"/>
      <c r="TTG72"/>
      <c r="TTH72"/>
      <c r="TTI72"/>
      <c r="TTJ72"/>
      <c r="TTK72"/>
      <c r="TTL72"/>
      <c r="TTM72"/>
      <c r="TTN72"/>
      <c r="TTO72"/>
      <c r="TTP72"/>
      <c r="TTQ72"/>
      <c r="TTR72"/>
      <c r="TTS72"/>
      <c r="TTT72"/>
      <c r="TTU72"/>
      <c r="TTV72"/>
      <c r="TTW72"/>
      <c r="TTX72"/>
      <c r="TTY72"/>
      <c r="TTZ72"/>
      <c r="TUA72"/>
      <c r="TUB72"/>
      <c r="TUC72"/>
      <c r="TUD72"/>
      <c r="TUE72"/>
      <c r="TUF72"/>
      <c r="TUG72"/>
      <c r="TUH72"/>
      <c r="TUI72"/>
      <c r="TUJ72"/>
      <c r="TUK72"/>
      <c r="TUL72"/>
      <c r="TUM72"/>
      <c r="TUN72"/>
      <c r="TUO72"/>
      <c r="TUP72"/>
      <c r="TUQ72"/>
      <c r="TUR72"/>
      <c r="TUS72"/>
      <c r="TUT72"/>
      <c r="TUU72"/>
      <c r="TUV72"/>
      <c r="TUW72"/>
      <c r="TUX72"/>
      <c r="TUY72"/>
      <c r="TUZ72"/>
      <c r="TVA72"/>
      <c r="TVB72"/>
      <c r="TVC72"/>
      <c r="TVD72"/>
      <c r="TVE72"/>
      <c r="TVF72"/>
      <c r="TVG72"/>
      <c r="TVH72"/>
      <c r="TVI72"/>
      <c r="TVJ72"/>
      <c r="TVK72"/>
      <c r="TVL72"/>
      <c r="TVM72"/>
      <c r="TVN72"/>
      <c r="TVO72"/>
      <c r="TVP72"/>
      <c r="TVQ72"/>
      <c r="TVR72"/>
      <c r="TVS72"/>
      <c r="TVT72"/>
      <c r="TVU72"/>
      <c r="TVV72"/>
      <c r="TVW72"/>
      <c r="TVX72"/>
      <c r="TVY72"/>
      <c r="TVZ72"/>
      <c r="TWA72"/>
      <c r="TWB72"/>
      <c r="TWC72"/>
      <c r="TWD72"/>
      <c r="TWE72"/>
      <c r="TWF72"/>
      <c r="TWG72"/>
      <c r="TWH72"/>
      <c r="TWI72"/>
      <c r="TWJ72"/>
      <c r="TWK72"/>
      <c r="TWL72"/>
      <c r="TWM72"/>
      <c r="TWN72"/>
      <c r="TWO72"/>
      <c r="TWP72"/>
      <c r="TWQ72"/>
      <c r="TWR72"/>
      <c r="TWS72"/>
      <c r="TWT72"/>
      <c r="TWU72"/>
      <c r="TWV72"/>
      <c r="TWW72"/>
      <c r="TWX72"/>
      <c r="TWY72"/>
      <c r="TWZ72"/>
      <c r="TXA72"/>
      <c r="TXB72"/>
      <c r="TXC72"/>
      <c r="TXD72"/>
      <c r="TXE72"/>
      <c r="TXF72"/>
      <c r="TXG72"/>
      <c r="TXH72"/>
      <c r="TXI72"/>
      <c r="TXJ72"/>
      <c r="TXK72"/>
      <c r="TXL72"/>
      <c r="TXM72"/>
      <c r="TXN72"/>
      <c r="TXO72"/>
      <c r="TXP72"/>
      <c r="TXQ72"/>
      <c r="TXR72"/>
      <c r="TXS72"/>
      <c r="TXT72"/>
      <c r="TXU72"/>
      <c r="TXV72"/>
      <c r="TXW72"/>
      <c r="TXX72"/>
      <c r="TXY72"/>
      <c r="TXZ72"/>
      <c r="TYA72"/>
      <c r="TYB72"/>
      <c r="TYC72"/>
      <c r="TYD72"/>
      <c r="TYE72"/>
      <c r="TYF72"/>
      <c r="TYG72"/>
      <c r="TYH72"/>
      <c r="TYI72"/>
      <c r="TYJ72"/>
      <c r="TYK72"/>
      <c r="TYL72"/>
      <c r="TYM72"/>
      <c r="TYN72"/>
      <c r="TYO72"/>
      <c r="TYP72"/>
      <c r="TYQ72"/>
      <c r="TYR72"/>
      <c r="TYS72"/>
      <c r="TYT72"/>
      <c r="TYU72"/>
      <c r="TYV72"/>
      <c r="TYW72"/>
      <c r="TYX72"/>
      <c r="TYY72"/>
      <c r="TYZ72"/>
      <c r="TZA72"/>
      <c r="TZB72"/>
      <c r="TZC72"/>
      <c r="TZD72"/>
      <c r="TZE72"/>
      <c r="TZF72"/>
      <c r="TZG72"/>
      <c r="TZH72"/>
      <c r="TZI72"/>
      <c r="TZJ72"/>
      <c r="TZK72"/>
      <c r="TZL72"/>
      <c r="TZM72"/>
      <c r="TZN72"/>
      <c r="TZO72"/>
      <c r="TZP72"/>
      <c r="TZQ72"/>
      <c r="TZR72"/>
      <c r="TZS72"/>
      <c r="TZT72"/>
      <c r="TZU72"/>
      <c r="TZV72"/>
      <c r="TZW72"/>
      <c r="TZX72"/>
      <c r="TZY72"/>
      <c r="TZZ72"/>
      <c r="UAA72"/>
      <c r="UAB72"/>
      <c r="UAC72"/>
      <c r="UAD72"/>
      <c r="UAE72"/>
      <c r="UAF72"/>
      <c r="UAG72"/>
      <c r="UAH72"/>
      <c r="UAI72"/>
      <c r="UAJ72"/>
      <c r="UAK72"/>
      <c r="UAL72"/>
      <c r="UAM72"/>
      <c r="UAN72"/>
      <c r="UAO72"/>
      <c r="UAP72"/>
      <c r="UAQ72"/>
      <c r="UAR72"/>
      <c r="UAS72"/>
      <c r="UAT72"/>
      <c r="UAU72"/>
      <c r="UAV72"/>
      <c r="UAW72"/>
      <c r="UAX72"/>
      <c r="UAY72"/>
      <c r="UAZ72"/>
      <c r="UBA72"/>
      <c r="UBB72"/>
      <c r="UBC72"/>
      <c r="UBD72"/>
      <c r="UBE72"/>
      <c r="UBF72"/>
      <c r="UBG72"/>
      <c r="UBH72"/>
      <c r="UBI72"/>
      <c r="UBJ72"/>
      <c r="UBK72"/>
      <c r="UBL72"/>
      <c r="UBM72"/>
      <c r="UBN72"/>
      <c r="UBO72"/>
      <c r="UBP72"/>
      <c r="UBQ72"/>
      <c r="UBR72"/>
      <c r="UBS72"/>
      <c r="UBT72"/>
      <c r="UBU72"/>
      <c r="UBV72"/>
      <c r="UBW72"/>
      <c r="UBX72"/>
      <c r="UBY72"/>
      <c r="UBZ72"/>
      <c r="UCA72"/>
      <c r="UCB72"/>
      <c r="UCC72"/>
      <c r="UCD72"/>
      <c r="UCE72"/>
      <c r="UCF72"/>
      <c r="UCG72"/>
      <c r="UCH72"/>
      <c r="UCI72"/>
      <c r="UCJ72"/>
      <c r="UCK72"/>
      <c r="UCL72"/>
      <c r="UCM72"/>
      <c r="UCN72"/>
      <c r="UCO72"/>
      <c r="UCP72"/>
      <c r="UCQ72"/>
      <c r="UCR72"/>
      <c r="UCS72"/>
      <c r="UCT72"/>
      <c r="UCU72"/>
      <c r="UCV72"/>
      <c r="UCW72"/>
      <c r="UCX72"/>
      <c r="UCY72"/>
      <c r="UCZ72"/>
      <c r="UDA72"/>
      <c r="UDB72"/>
      <c r="UDC72"/>
      <c r="UDD72"/>
      <c r="UDE72"/>
      <c r="UDF72"/>
      <c r="UDG72"/>
      <c r="UDH72"/>
      <c r="UDI72"/>
      <c r="UDJ72"/>
      <c r="UDK72"/>
      <c r="UDL72"/>
      <c r="UDM72"/>
      <c r="UDN72"/>
      <c r="UDO72"/>
      <c r="UDP72"/>
      <c r="UDQ72"/>
      <c r="UDR72"/>
      <c r="UDS72"/>
      <c r="UDT72"/>
      <c r="UDU72"/>
      <c r="UDV72"/>
      <c r="UDW72"/>
      <c r="UDX72"/>
      <c r="UDY72"/>
      <c r="UDZ72"/>
      <c r="UEA72"/>
      <c r="UEB72"/>
      <c r="UEC72"/>
      <c r="UED72"/>
      <c r="UEE72"/>
      <c r="UEF72"/>
      <c r="UEG72"/>
      <c r="UEH72"/>
      <c r="UEI72"/>
      <c r="UEJ72"/>
      <c r="UEK72"/>
      <c r="UEL72"/>
      <c r="UEM72"/>
      <c r="UEN72"/>
      <c r="UEO72"/>
      <c r="UEP72"/>
      <c r="UEQ72"/>
      <c r="UER72"/>
      <c r="UES72"/>
      <c r="UET72"/>
      <c r="UEU72"/>
      <c r="UEV72"/>
      <c r="UEW72"/>
      <c r="UEX72"/>
      <c r="UEY72"/>
      <c r="UEZ72"/>
      <c r="UFA72"/>
      <c r="UFB72"/>
      <c r="UFC72"/>
      <c r="UFD72"/>
      <c r="UFE72"/>
      <c r="UFF72"/>
      <c r="UFG72"/>
      <c r="UFH72"/>
      <c r="UFI72"/>
      <c r="UFJ72"/>
      <c r="UFK72"/>
      <c r="UFL72"/>
      <c r="UFM72"/>
      <c r="UFN72"/>
      <c r="UFO72"/>
      <c r="UFP72"/>
      <c r="UFQ72"/>
      <c r="UFR72"/>
      <c r="UFS72"/>
      <c r="UFT72"/>
      <c r="UFU72"/>
      <c r="UFV72"/>
      <c r="UFW72"/>
      <c r="UFX72"/>
      <c r="UFY72"/>
      <c r="UFZ72"/>
      <c r="UGA72"/>
      <c r="UGB72"/>
      <c r="UGC72"/>
      <c r="UGD72"/>
      <c r="UGE72"/>
      <c r="UGF72"/>
      <c r="UGG72"/>
      <c r="UGH72"/>
      <c r="UGI72"/>
      <c r="UGJ72"/>
      <c r="UGK72"/>
      <c r="UGL72"/>
      <c r="UGM72"/>
      <c r="UGN72"/>
      <c r="UGO72"/>
      <c r="UGP72"/>
      <c r="UGQ72"/>
      <c r="UGR72"/>
      <c r="UGS72"/>
      <c r="UGT72"/>
      <c r="UGU72"/>
      <c r="UGV72"/>
      <c r="UGW72"/>
      <c r="UGX72"/>
      <c r="UGY72"/>
      <c r="UGZ72"/>
      <c r="UHA72"/>
      <c r="UHB72"/>
      <c r="UHC72"/>
      <c r="UHD72"/>
      <c r="UHE72"/>
      <c r="UHF72"/>
      <c r="UHG72"/>
      <c r="UHH72"/>
      <c r="UHI72"/>
      <c r="UHJ72"/>
      <c r="UHK72"/>
      <c r="UHL72"/>
      <c r="UHM72"/>
      <c r="UHN72"/>
      <c r="UHO72"/>
      <c r="UHP72"/>
      <c r="UHQ72"/>
      <c r="UHR72"/>
      <c r="UHS72"/>
      <c r="UHT72"/>
      <c r="UHU72"/>
      <c r="UHV72"/>
      <c r="UHW72"/>
      <c r="UHX72"/>
      <c r="UHY72"/>
      <c r="UHZ72"/>
      <c r="UIA72"/>
      <c r="UIB72"/>
      <c r="UIC72"/>
      <c r="UID72"/>
      <c r="UIE72"/>
      <c r="UIF72"/>
      <c r="UIG72"/>
      <c r="UIH72"/>
      <c r="UII72"/>
      <c r="UIJ72"/>
      <c r="UIK72"/>
      <c r="UIL72"/>
      <c r="UIM72"/>
      <c r="UIN72"/>
      <c r="UIO72"/>
      <c r="UIP72"/>
      <c r="UIQ72"/>
      <c r="UIR72"/>
      <c r="UIS72"/>
      <c r="UIT72"/>
      <c r="UIU72"/>
      <c r="UIV72"/>
      <c r="UIW72"/>
      <c r="UIX72"/>
      <c r="UIY72"/>
      <c r="UIZ72"/>
      <c r="UJA72"/>
      <c r="UJB72"/>
      <c r="UJC72"/>
      <c r="UJD72"/>
      <c r="UJE72"/>
      <c r="UJF72"/>
      <c r="UJG72"/>
      <c r="UJH72"/>
      <c r="UJI72"/>
      <c r="UJJ72"/>
      <c r="UJK72"/>
      <c r="UJL72"/>
      <c r="UJM72"/>
      <c r="UJN72"/>
      <c r="UJO72"/>
      <c r="UJP72"/>
      <c r="UJQ72"/>
      <c r="UJR72"/>
      <c r="UJS72"/>
      <c r="UJT72"/>
      <c r="UJU72"/>
      <c r="UJV72"/>
      <c r="UJW72"/>
      <c r="UJX72"/>
      <c r="UJY72"/>
      <c r="UJZ72"/>
      <c r="UKA72"/>
      <c r="UKB72"/>
      <c r="UKC72"/>
      <c r="UKD72"/>
      <c r="UKE72"/>
      <c r="UKF72"/>
      <c r="UKG72"/>
      <c r="UKH72"/>
      <c r="UKI72"/>
      <c r="UKJ72"/>
      <c r="UKK72"/>
      <c r="UKL72"/>
      <c r="UKM72"/>
      <c r="UKN72"/>
      <c r="UKO72"/>
      <c r="UKP72"/>
      <c r="UKQ72"/>
      <c r="UKR72"/>
      <c r="UKS72"/>
      <c r="UKT72"/>
      <c r="UKU72"/>
      <c r="UKV72"/>
      <c r="UKW72"/>
      <c r="UKX72"/>
      <c r="UKY72"/>
      <c r="UKZ72"/>
      <c r="ULA72"/>
      <c r="ULB72"/>
      <c r="ULC72"/>
      <c r="ULD72"/>
      <c r="ULE72"/>
      <c r="ULF72"/>
      <c r="ULG72"/>
      <c r="ULH72"/>
      <c r="ULI72"/>
      <c r="ULJ72"/>
      <c r="ULK72"/>
      <c r="ULL72"/>
      <c r="ULM72"/>
      <c r="ULN72"/>
      <c r="ULO72"/>
      <c r="ULP72"/>
      <c r="ULQ72"/>
      <c r="ULR72"/>
      <c r="ULS72"/>
      <c r="ULT72"/>
      <c r="ULU72"/>
      <c r="ULV72"/>
      <c r="ULW72"/>
      <c r="ULX72"/>
      <c r="ULY72"/>
      <c r="ULZ72"/>
      <c r="UMA72"/>
      <c r="UMB72"/>
      <c r="UMC72"/>
      <c r="UMD72"/>
      <c r="UME72"/>
      <c r="UMF72"/>
      <c r="UMG72"/>
      <c r="UMH72"/>
      <c r="UMI72"/>
      <c r="UMJ72"/>
      <c r="UMK72"/>
      <c r="UML72"/>
      <c r="UMM72"/>
      <c r="UMN72"/>
      <c r="UMO72"/>
      <c r="UMP72"/>
      <c r="UMQ72"/>
      <c r="UMR72"/>
      <c r="UMS72"/>
      <c r="UMT72"/>
      <c r="UMU72"/>
      <c r="UMV72"/>
      <c r="UMW72"/>
      <c r="UMX72"/>
      <c r="UMY72"/>
      <c r="UMZ72"/>
      <c r="UNA72"/>
      <c r="UNB72"/>
      <c r="UNC72"/>
      <c r="UND72"/>
      <c r="UNE72"/>
      <c r="UNF72"/>
      <c r="UNG72"/>
      <c r="UNH72"/>
      <c r="UNI72"/>
      <c r="UNJ72"/>
      <c r="UNK72"/>
      <c r="UNL72"/>
      <c r="UNM72"/>
      <c r="UNN72"/>
      <c r="UNO72"/>
      <c r="UNP72"/>
      <c r="UNQ72"/>
      <c r="UNR72"/>
      <c r="UNS72"/>
      <c r="UNT72"/>
      <c r="UNU72"/>
      <c r="UNV72"/>
      <c r="UNW72"/>
      <c r="UNX72"/>
      <c r="UNY72"/>
      <c r="UNZ72"/>
      <c r="UOA72"/>
      <c r="UOB72"/>
      <c r="UOC72"/>
      <c r="UOD72"/>
      <c r="UOE72"/>
      <c r="UOF72"/>
      <c r="UOG72"/>
      <c r="UOH72"/>
      <c r="UOI72"/>
      <c r="UOJ72"/>
      <c r="UOK72"/>
      <c r="UOL72"/>
      <c r="UOM72"/>
      <c r="UON72"/>
      <c r="UOO72"/>
      <c r="UOP72"/>
      <c r="UOQ72"/>
      <c r="UOR72"/>
      <c r="UOS72"/>
      <c r="UOT72"/>
      <c r="UOU72"/>
      <c r="UOV72"/>
      <c r="UOW72"/>
      <c r="UOX72"/>
      <c r="UOY72"/>
      <c r="UOZ72"/>
      <c r="UPA72"/>
      <c r="UPB72"/>
      <c r="UPC72"/>
      <c r="UPD72"/>
      <c r="UPE72"/>
      <c r="UPF72"/>
      <c r="UPG72"/>
      <c r="UPH72"/>
      <c r="UPI72"/>
      <c r="UPJ72"/>
      <c r="UPK72"/>
      <c r="UPL72"/>
      <c r="UPM72"/>
      <c r="UPN72"/>
      <c r="UPO72"/>
      <c r="UPP72"/>
      <c r="UPQ72"/>
      <c r="UPR72"/>
      <c r="UPS72"/>
      <c r="UPT72"/>
      <c r="UPU72"/>
      <c r="UPV72"/>
      <c r="UPW72"/>
      <c r="UPX72"/>
      <c r="UPY72"/>
      <c r="UPZ72"/>
      <c r="UQA72"/>
      <c r="UQB72"/>
      <c r="UQC72"/>
      <c r="UQD72"/>
      <c r="UQE72"/>
      <c r="UQF72"/>
      <c r="UQG72"/>
      <c r="UQH72"/>
      <c r="UQI72"/>
      <c r="UQJ72"/>
      <c r="UQK72"/>
      <c r="UQL72"/>
      <c r="UQM72"/>
      <c r="UQN72"/>
      <c r="UQO72"/>
      <c r="UQP72"/>
      <c r="UQQ72"/>
      <c r="UQR72"/>
      <c r="UQS72"/>
      <c r="UQT72"/>
      <c r="UQU72"/>
      <c r="UQV72"/>
      <c r="UQW72"/>
      <c r="UQX72"/>
      <c r="UQY72"/>
      <c r="UQZ72"/>
      <c r="URA72"/>
      <c r="URB72"/>
      <c r="URC72"/>
      <c r="URD72"/>
      <c r="URE72"/>
      <c r="URF72"/>
      <c r="URG72"/>
      <c r="URH72"/>
      <c r="URI72"/>
      <c r="URJ72"/>
      <c r="URK72"/>
      <c r="URL72"/>
      <c r="URM72"/>
      <c r="URN72"/>
      <c r="URO72"/>
      <c r="URP72"/>
      <c r="URQ72"/>
      <c r="URR72"/>
      <c r="URS72"/>
      <c r="URT72"/>
      <c r="URU72"/>
      <c r="URV72"/>
      <c r="URW72"/>
      <c r="URX72"/>
      <c r="URY72"/>
      <c r="URZ72"/>
      <c r="USA72"/>
      <c r="USB72"/>
      <c r="USC72"/>
      <c r="USD72"/>
      <c r="USE72"/>
      <c r="USF72"/>
      <c r="USG72"/>
      <c r="USH72"/>
      <c r="USI72"/>
      <c r="USJ72"/>
      <c r="USK72"/>
      <c r="USL72"/>
      <c r="USM72"/>
      <c r="USN72"/>
      <c r="USO72"/>
      <c r="USP72"/>
      <c r="USQ72"/>
      <c r="USR72"/>
      <c r="USS72"/>
      <c r="UST72"/>
      <c r="USU72"/>
      <c r="USV72"/>
      <c r="USW72"/>
      <c r="USX72"/>
      <c r="USY72"/>
      <c r="USZ72"/>
      <c r="UTA72"/>
      <c r="UTB72"/>
      <c r="UTC72"/>
      <c r="UTD72"/>
      <c r="UTE72"/>
      <c r="UTF72"/>
      <c r="UTG72"/>
      <c r="UTH72"/>
      <c r="UTI72"/>
      <c r="UTJ72"/>
      <c r="UTK72"/>
      <c r="UTL72"/>
      <c r="UTM72"/>
      <c r="UTN72"/>
      <c r="UTO72"/>
      <c r="UTP72"/>
      <c r="UTQ72"/>
      <c r="UTR72"/>
      <c r="UTS72"/>
      <c r="UTT72"/>
      <c r="UTU72"/>
      <c r="UTV72"/>
      <c r="UTW72"/>
      <c r="UTX72"/>
      <c r="UTY72"/>
      <c r="UTZ72"/>
      <c r="UUA72"/>
      <c r="UUB72"/>
      <c r="UUC72"/>
      <c r="UUD72"/>
      <c r="UUE72"/>
      <c r="UUF72"/>
      <c r="UUG72"/>
      <c r="UUH72"/>
      <c r="UUI72"/>
      <c r="UUJ72"/>
      <c r="UUK72"/>
      <c r="UUL72"/>
      <c r="UUM72"/>
      <c r="UUN72"/>
      <c r="UUO72"/>
      <c r="UUP72"/>
      <c r="UUQ72"/>
      <c r="UUR72"/>
      <c r="UUS72"/>
      <c r="UUT72"/>
      <c r="UUU72"/>
      <c r="UUV72"/>
      <c r="UUW72"/>
      <c r="UUX72"/>
      <c r="UUY72"/>
      <c r="UUZ72"/>
      <c r="UVA72"/>
      <c r="UVB72"/>
      <c r="UVC72"/>
      <c r="UVD72"/>
      <c r="UVE72"/>
      <c r="UVF72"/>
      <c r="UVG72"/>
      <c r="UVH72"/>
      <c r="UVI72"/>
      <c r="UVJ72"/>
      <c r="UVK72"/>
      <c r="UVL72"/>
      <c r="UVM72"/>
      <c r="UVN72"/>
      <c r="UVO72"/>
      <c r="UVP72"/>
      <c r="UVQ72"/>
      <c r="UVR72"/>
      <c r="UVS72"/>
      <c r="UVT72"/>
      <c r="UVU72"/>
      <c r="UVV72"/>
      <c r="UVW72"/>
      <c r="UVX72"/>
      <c r="UVY72"/>
      <c r="UVZ72"/>
      <c r="UWA72"/>
      <c r="UWB72"/>
      <c r="UWC72"/>
      <c r="UWD72"/>
      <c r="UWE72"/>
      <c r="UWF72"/>
      <c r="UWG72"/>
      <c r="UWH72"/>
      <c r="UWI72"/>
      <c r="UWJ72"/>
      <c r="UWK72"/>
      <c r="UWL72"/>
      <c r="UWM72"/>
      <c r="UWN72"/>
      <c r="UWO72"/>
      <c r="UWP72"/>
      <c r="UWQ72"/>
      <c r="UWR72"/>
      <c r="UWS72"/>
      <c r="UWT72"/>
      <c r="UWU72"/>
      <c r="UWV72"/>
      <c r="UWW72"/>
      <c r="UWX72"/>
      <c r="UWY72"/>
      <c r="UWZ72"/>
      <c r="UXA72"/>
      <c r="UXB72"/>
      <c r="UXC72"/>
      <c r="UXD72"/>
      <c r="UXE72"/>
      <c r="UXF72"/>
      <c r="UXG72"/>
      <c r="UXH72"/>
      <c r="UXI72"/>
      <c r="UXJ72"/>
      <c r="UXK72"/>
      <c r="UXL72"/>
      <c r="UXM72"/>
      <c r="UXN72"/>
      <c r="UXO72"/>
      <c r="UXP72"/>
      <c r="UXQ72"/>
      <c r="UXR72"/>
      <c r="UXS72"/>
      <c r="UXT72"/>
      <c r="UXU72"/>
      <c r="UXV72"/>
      <c r="UXW72"/>
      <c r="UXX72"/>
      <c r="UXY72"/>
      <c r="UXZ72"/>
      <c r="UYA72"/>
      <c r="UYB72"/>
      <c r="UYC72"/>
      <c r="UYD72"/>
      <c r="UYE72"/>
      <c r="UYF72"/>
      <c r="UYG72"/>
      <c r="UYH72"/>
      <c r="UYI72"/>
      <c r="UYJ72"/>
      <c r="UYK72"/>
      <c r="UYL72"/>
      <c r="UYM72"/>
      <c r="UYN72"/>
      <c r="UYO72"/>
      <c r="UYP72"/>
      <c r="UYQ72"/>
      <c r="UYR72"/>
      <c r="UYS72"/>
      <c r="UYT72"/>
      <c r="UYU72"/>
      <c r="UYV72"/>
      <c r="UYW72"/>
      <c r="UYX72"/>
      <c r="UYY72"/>
      <c r="UYZ72"/>
      <c r="UZA72"/>
      <c r="UZB72"/>
      <c r="UZC72"/>
      <c r="UZD72"/>
      <c r="UZE72"/>
      <c r="UZF72"/>
      <c r="UZG72"/>
      <c r="UZH72"/>
      <c r="UZI72"/>
      <c r="UZJ72"/>
      <c r="UZK72"/>
      <c r="UZL72"/>
      <c r="UZM72"/>
      <c r="UZN72"/>
      <c r="UZO72"/>
      <c r="UZP72"/>
      <c r="UZQ72"/>
      <c r="UZR72"/>
      <c r="UZS72"/>
      <c r="UZT72"/>
      <c r="UZU72"/>
      <c r="UZV72"/>
      <c r="UZW72"/>
      <c r="UZX72"/>
      <c r="UZY72"/>
      <c r="UZZ72"/>
      <c r="VAA72"/>
      <c r="VAB72"/>
      <c r="VAC72"/>
      <c r="VAD72"/>
      <c r="VAE72"/>
      <c r="VAF72"/>
      <c r="VAG72"/>
      <c r="VAH72"/>
      <c r="VAI72"/>
      <c r="VAJ72"/>
      <c r="VAK72"/>
      <c r="VAL72"/>
      <c r="VAM72"/>
      <c r="VAN72"/>
      <c r="VAO72"/>
      <c r="VAP72"/>
      <c r="VAQ72"/>
      <c r="VAR72"/>
      <c r="VAS72"/>
      <c r="VAT72"/>
      <c r="VAU72"/>
      <c r="VAV72"/>
      <c r="VAW72"/>
      <c r="VAX72"/>
      <c r="VAY72"/>
      <c r="VAZ72"/>
      <c r="VBA72"/>
      <c r="VBB72"/>
      <c r="VBC72"/>
      <c r="VBD72"/>
      <c r="VBE72"/>
      <c r="VBF72"/>
      <c r="VBG72"/>
      <c r="VBH72"/>
      <c r="VBI72"/>
      <c r="VBJ72"/>
      <c r="VBK72"/>
      <c r="VBL72"/>
      <c r="VBM72"/>
      <c r="VBN72"/>
      <c r="VBO72"/>
      <c r="VBP72"/>
      <c r="VBQ72"/>
      <c r="VBR72"/>
      <c r="VBS72"/>
      <c r="VBT72"/>
      <c r="VBU72"/>
      <c r="VBV72"/>
      <c r="VBW72"/>
      <c r="VBX72"/>
      <c r="VBY72"/>
      <c r="VBZ72"/>
      <c r="VCA72"/>
      <c r="VCB72"/>
      <c r="VCC72"/>
      <c r="VCD72"/>
      <c r="VCE72"/>
      <c r="VCF72"/>
      <c r="VCG72"/>
      <c r="VCH72"/>
      <c r="VCI72"/>
      <c r="VCJ72"/>
      <c r="VCK72"/>
      <c r="VCL72"/>
      <c r="VCM72"/>
      <c r="VCN72"/>
      <c r="VCO72"/>
      <c r="VCP72"/>
      <c r="VCQ72"/>
      <c r="VCR72"/>
      <c r="VCS72"/>
      <c r="VCT72"/>
      <c r="VCU72"/>
      <c r="VCV72"/>
      <c r="VCW72"/>
      <c r="VCX72"/>
      <c r="VCY72"/>
      <c r="VCZ72"/>
      <c r="VDA72"/>
      <c r="VDB72"/>
      <c r="VDC72"/>
      <c r="VDD72"/>
      <c r="VDE72"/>
      <c r="VDF72"/>
      <c r="VDG72"/>
      <c r="VDH72"/>
      <c r="VDI72"/>
      <c r="VDJ72"/>
      <c r="VDK72"/>
      <c r="VDL72"/>
      <c r="VDM72"/>
      <c r="VDN72"/>
      <c r="VDO72"/>
      <c r="VDP72"/>
      <c r="VDQ72"/>
      <c r="VDR72"/>
      <c r="VDS72"/>
      <c r="VDT72"/>
      <c r="VDU72"/>
      <c r="VDV72"/>
      <c r="VDW72"/>
      <c r="VDX72"/>
      <c r="VDY72"/>
      <c r="VDZ72"/>
      <c r="VEA72"/>
      <c r="VEB72"/>
      <c r="VEC72"/>
      <c r="VED72"/>
      <c r="VEE72"/>
      <c r="VEF72"/>
      <c r="VEG72"/>
      <c r="VEH72"/>
      <c r="VEI72"/>
      <c r="VEJ72"/>
      <c r="VEK72"/>
      <c r="VEL72"/>
      <c r="VEM72"/>
      <c r="VEN72"/>
      <c r="VEO72"/>
      <c r="VEP72"/>
      <c r="VEQ72"/>
      <c r="VER72"/>
      <c r="VES72"/>
      <c r="VET72"/>
      <c r="VEU72"/>
      <c r="VEV72"/>
      <c r="VEW72"/>
      <c r="VEX72"/>
      <c r="VEY72"/>
      <c r="VEZ72"/>
      <c r="VFA72"/>
      <c r="VFB72"/>
      <c r="VFC72"/>
      <c r="VFD72"/>
      <c r="VFE72"/>
      <c r="VFF72"/>
      <c r="VFG72"/>
      <c r="VFH72"/>
      <c r="VFI72"/>
      <c r="VFJ72"/>
      <c r="VFK72"/>
      <c r="VFL72"/>
      <c r="VFM72"/>
      <c r="VFN72"/>
      <c r="VFO72"/>
      <c r="VFP72"/>
      <c r="VFQ72"/>
      <c r="VFR72"/>
      <c r="VFS72"/>
      <c r="VFT72"/>
      <c r="VFU72"/>
      <c r="VFV72"/>
      <c r="VFW72"/>
      <c r="VFX72"/>
      <c r="VFY72"/>
      <c r="VFZ72"/>
      <c r="VGA72"/>
      <c r="VGB72"/>
      <c r="VGC72"/>
      <c r="VGD72"/>
      <c r="VGE72"/>
      <c r="VGF72"/>
      <c r="VGG72"/>
      <c r="VGH72"/>
      <c r="VGI72"/>
      <c r="VGJ72"/>
      <c r="VGK72"/>
      <c r="VGL72"/>
      <c r="VGM72"/>
      <c r="VGN72"/>
      <c r="VGO72"/>
      <c r="VGP72"/>
      <c r="VGQ72"/>
      <c r="VGR72"/>
      <c r="VGS72"/>
      <c r="VGT72"/>
      <c r="VGU72"/>
      <c r="VGV72"/>
      <c r="VGW72"/>
      <c r="VGX72"/>
      <c r="VGY72"/>
      <c r="VGZ72"/>
      <c r="VHA72"/>
      <c r="VHB72"/>
      <c r="VHC72"/>
      <c r="VHD72"/>
      <c r="VHE72"/>
      <c r="VHF72"/>
      <c r="VHG72"/>
      <c r="VHH72"/>
      <c r="VHI72"/>
      <c r="VHJ72"/>
      <c r="VHK72"/>
      <c r="VHL72"/>
      <c r="VHM72"/>
      <c r="VHN72"/>
      <c r="VHO72"/>
      <c r="VHP72"/>
      <c r="VHQ72"/>
      <c r="VHR72"/>
      <c r="VHS72"/>
      <c r="VHT72"/>
      <c r="VHU72"/>
      <c r="VHV72"/>
      <c r="VHW72"/>
      <c r="VHX72"/>
      <c r="VHY72"/>
      <c r="VHZ72"/>
      <c r="VIA72"/>
      <c r="VIB72"/>
      <c r="VIC72"/>
      <c r="VID72"/>
      <c r="VIE72"/>
      <c r="VIF72"/>
      <c r="VIG72"/>
      <c r="VIH72"/>
      <c r="VII72"/>
      <c r="VIJ72"/>
      <c r="VIK72"/>
      <c r="VIL72"/>
      <c r="VIM72"/>
      <c r="VIN72"/>
      <c r="VIO72"/>
      <c r="VIP72"/>
      <c r="VIQ72"/>
      <c r="VIR72"/>
      <c r="VIS72"/>
      <c r="VIT72"/>
      <c r="VIU72"/>
      <c r="VIV72"/>
      <c r="VIW72"/>
      <c r="VIX72"/>
      <c r="VIY72"/>
      <c r="VIZ72"/>
      <c r="VJA72"/>
      <c r="VJB72"/>
      <c r="VJC72"/>
      <c r="VJD72"/>
      <c r="VJE72"/>
      <c r="VJF72"/>
      <c r="VJG72"/>
      <c r="VJH72"/>
      <c r="VJI72"/>
      <c r="VJJ72"/>
      <c r="VJK72"/>
      <c r="VJL72"/>
      <c r="VJM72"/>
      <c r="VJN72"/>
      <c r="VJO72"/>
      <c r="VJP72"/>
      <c r="VJQ72"/>
      <c r="VJR72"/>
      <c r="VJS72"/>
      <c r="VJT72"/>
      <c r="VJU72"/>
      <c r="VJV72"/>
      <c r="VJW72"/>
      <c r="VJX72"/>
      <c r="VJY72"/>
      <c r="VJZ72"/>
      <c r="VKA72"/>
      <c r="VKB72"/>
      <c r="VKC72"/>
      <c r="VKD72"/>
      <c r="VKE72"/>
      <c r="VKF72"/>
      <c r="VKG72"/>
      <c r="VKH72"/>
      <c r="VKI72"/>
      <c r="VKJ72"/>
      <c r="VKK72"/>
      <c r="VKL72"/>
      <c r="VKM72"/>
      <c r="VKN72"/>
      <c r="VKO72"/>
      <c r="VKP72"/>
      <c r="VKQ72"/>
      <c r="VKR72"/>
      <c r="VKS72"/>
      <c r="VKT72"/>
      <c r="VKU72"/>
      <c r="VKV72"/>
      <c r="VKW72"/>
      <c r="VKX72"/>
      <c r="VKY72"/>
      <c r="VKZ72"/>
      <c r="VLA72"/>
      <c r="VLB72"/>
      <c r="VLC72"/>
      <c r="VLD72"/>
      <c r="VLE72"/>
      <c r="VLF72"/>
      <c r="VLG72"/>
      <c r="VLH72"/>
      <c r="VLI72"/>
      <c r="VLJ72"/>
      <c r="VLK72"/>
      <c r="VLL72"/>
      <c r="VLM72"/>
      <c r="VLN72"/>
      <c r="VLO72"/>
      <c r="VLP72"/>
      <c r="VLQ72"/>
      <c r="VLR72"/>
      <c r="VLS72"/>
      <c r="VLT72"/>
      <c r="VLU72"/>
      <c r="VLV72"/>
      <c r="VLW72"/>
      <c r="VLX72"/>
      <c r="VLY72"/>
      <c r="VLZ72"/>
      <c r="VMA72"/>
      <c r="VMB72"/>
      <c r="VMC72"/>
      <c r="VMD72"/>
      <c r="VME72"/>
      <c r="VMF72"/>
      <c r="VMG72"/>
      <c r="VMH72"/>
      <c r="VMI72"/>
      <c r="VMJ72"/>
      <c r="VMK72"/>
      <c r="VML72"/>
      <c r="VMM72"/>
      <c r="VMN72"/>
      <c r="VMO72"/>
      <c r="VMP72"/>
      <c r="VMQ72"/>
      <c r="VMR72"/>
      <c r="VMS72"/>
      <c r="VMT72"/>
      <c r="VMU72"/>
      <c r="VMV72"/>
      <c r="VMW72"/>
      <c r="VMX72"/>
      <c r="VMY72"/>
      <c r="VMZ72"/>
      <c r="VNA72"/>
      <c r="VNB72"/>
      <c r="VNC72"/>
      <c r="VND72"/>
      <c r="VNE72"/>
      <c r="VNF72"/>
      <c r="VNG72"/>
      <c r="VNH72"/>
      <c r="VNI72"/>
      <c r="VNJ72"/>
      <c r="VNK72"/>
      <c r="VNL72"/>
      <c r="VNM72"/>
      <c r="VNN72"/>
      <c r="VNO72"/>
      <c r="VNP72"/>
      <c r="VNQ72"/>
      <c r="VNR72"/>
      <c r="VNS72"/>
      <c r="VNT72"/>
      <c r="VNU72"/>
      <c r="VNV72"/>
      <c r="VNW72"/>
      <c r="VNX72"/>
      <c r="VNY72"/>
      <c r="VNZ72"/>
      <c r="VOA72"/>
      <c r="VOB72"/>
      <c r="VOC72"/>
      <c r="VOD72"/>
      <c r="VOE72"/>
      <c r="VOF72"/>
      <c r="VOG72"/>
      <c r="VOH72"/>
      <c r="VOI72"/>
      <c r="VOJ72"/>
      <c r="VOK72"/>
      <c r="VOL72"/>
      <c r="VOM72"/>
      <c r="VON72"/>
      <c r="VOO72"/>
      <c r="VOP72"/>
      <c r="VOQ72"/>
      <c r="VOR72"/>
      <c r="VOS72"/>
      <c r="VOT72"/>
      <c r="VOU72"/>
      <c r="VOV72"/>
      <c r="VOW72"/>
      <c r="VOX72"/>
      <c r="VOY72"/>
      <c r="VOZ72"/>
      <c r="VPA72"/>
      <c r="VPB72"/>
      <c r="VPC72"/>
      <c r="VPD72"/>
      <c r="VPE72"/>
      <c r="VPF72"/>
      <c r="VPG72"/>
      <c r="VPH72"/>
      <c r="VPI72"/>
      <c r="VPJ72"/>
      <c r="VPK72"/>
      <c r="VPL72"/>
      <c r="VPM72"/>
      <c r="VPN72"/>
      <c r="VPO72"/>
      <c r="VPP72"/>
      <c r="VPQ72"/>
      <c r="VPR72"/>
      <c r="VPS72"/>
      <c r="VPT72"/>
      <c r="VPU72"/>
      <c r="VPV72"/>
      <c r="VPW72"/>
      <c r="VPX72"/>
      <c r="VPY72"/>
      <c r="VPZ72"/>
      <c r="VQA72"/>
      <c r="VQB72"/>
      <c r="VQC72"/>
      <c r="VQD72"/>
      <c r="VQE72"/>
      <c r="VQF72"/>
      <c r="VQG72"/>
      <c r="VQH72"/>
      <c r="VQI72"/>
      <c r="VQJ72"/>
      <c r="VQK72"/>
      <c r="VQL72"/>
      <c r="VQM72"/>
      <c r="VQN72"/>
      <c r="VQO72"/>
      <c r="VQP72"/>
      <c r="VQQ72"/>
      <c r="VQR72"/>
      <c r="VQS72"/>
      <c r="VQT72"/>
      <c r="VQU72"/>
      <c r="VQV72"/>
      <c r="VQW72"/>
      <c r="VQX72"/>
      <c r="VQY72"/>
      <c r="VQZ72"/>
      <c r="VRA72"/>
      <c r="VRB72"/>
      <c r="VRC72"/>
      <c r="VRD72"/>
      <c r="VRE72"/>
      <c r="VRF72"/>
      <c r="VRG72"/>
      <c r="VRH72"/>
      <c r="VRI72"/>
      <c r="VRJ72"/>
      <c r="VRK72"/>
      <c r="VRL72"/>
      <c r="VRM72"/>
      <c r="VRN72"/>
      <c r="VRO72"/>
      <c r="VRP72"/>
      <c r="VRQ72"/>
      <c r="VRR72"/>
      <c r="VRS72"/>
      <c r="VRT72"/>
      <c r="VRU72"/>
      <c r="VRV72"/>
      <c r="VRW72"/>
      <c r="VRX72"/>
      <c r="VRY72"/>
      <c r="VRZ72"/>
      <c r="VSA72"/>
      <c r="VSB72"/>
      <c r="VSC72"/>
      <c r="VSD72"/>
      <c r="VSE72"/>
      <c r="VSF72"/>
      <c r="VSG72"/>
      <c r="VSH72"/>
      <c r="VSI72"/>
      <c r="VSJ72"/>
      <c r="VSK72"/>
      <c r="VSL72"/>
      <c r="VSM72"/>
      <c r="VSN72"/>
      <c r="VSO72"/>
      <c r="VSP72"/>
      <c r="VSQ72"/>
      <c r="VSR72"/>
      <c r="VSS72"/>
      <c r="VST72"/>
      <c r="VSU72"/>
      <c r="VSV72"/>
      <c r="VSW72"/>
      <c r="VSX72"/>
      <c r="VSY72"/>
      <c r="VSZ72"/>
      <c r="VTA72"/>
      <c r="VTB72"/>
      <c r="VTC72"/>
      <c r="VTD72"/>
      <c r="VTE72"/>
      <c r="VTF72"/>
      <c r="VTG72"/>
      <c r="VTH72"/>
      <c r="VTI72"/>
      <c r="VTJ72"/>
      <c r="VTK72"/>
      <c r="VTL72"/>
      <c r="VTM72"/>
      <c r="VTN72"/>
      <c r="VTO72"/>
      <c r="VTP72"/>
      <c r="VTQ72"/>
      <c r="VTR72"/>
      <c r="VTS72"/>
      <c r="VTT72"/>
      <c r="VTU72"/>
      <c r="VTV72"/>
      <c r="VTW72"/>
      <c r="VTX72"/>
      <c r="VTY72"/>
      <c r="VTZ72"/>
      <c r="VUA72"/>
      <c r="VUB72"/>
      <c r="VUC72"/>
      <c r="VUD72"/>
      <c r="VUE72"/>
      <c r="VUF72"/>
      <c r="VUG72"/>
      <c r="VUH72"/>
      <c r="VUI72"/>
      <c r="VUJ72"/>
      <c r="VUK72"/>
      <c r="VUL72"/>
      <c r="VUM72"/>
      <c r="VUN72"/>
      <c r="VUO72"/>
      <c r="VUP72"/>
      <c r="VUQ72"/>
      <c r="VUR72"/>
      <c r="VUS72"/>
      <c r="VUT72"/>
      <c r="VUU72"/>
      <c r="VUV72"/>
      <c r="VUW72"/>
      <c r="VUX72"/>
      <c r="VUY72"/>
      <c r="VUZ72"/>
      <c r="VVA72"/>
      <c r="VVB72"/>
      <c r="VVC72"/>
      <c r="VVD72"/>
      <c r="VVE72"/>
      <c r="VVF72"/>
      <c r="VVG72"/>
      <c r="VVH72"/>
      <c r="VVI72"/>
      <c r="VVJ72"/>
      <c r="VVK72"/>
      <c r="VVL72"/>
      <c r="VVM72"/>
      <c r="VVN72"/>
      <c r="VVO72"/>
      <c r="VVP72"/>
      <c r="VVQ72"/>
      <c r="VVR72"/>
      <c r="VVS72"/>
      <c r="VVT72"/>
      <c r="VVU72"/>
      <c r="VVV72"/>
      <c r="VVW72"/>
      <c r="VVX72"/>
      <c r="VVY72"/>
      <c r="VVZ72"/>
      <c r="VWA72"/>
      <c r="VWB72"/>
      <c r="VWC72"/>
      <c r="VWD72"/>
      <c r="VWE72"/>
      <c r="VWF72"/>
      <c r="VWG72"/>
      <c r="VWH72"/>
      <c r="VWI72"/>
      <c r="VWJ72"/>
      <c r="VWK72"/>
      <c r="VWL72"/>
      <c r="VWM72"/>
      <c r="VWN72"/>
      <c r="VWO72"/>
      <c r="VWP72"/>
      <c r="VWQ72"/>
      <c r="VWR72"/>
      <c r="VWS72"/>
      <c r="VWT72"/>
      <c r="VWU72"/>
      <c r="VWV72"/>
      <c r="VWW72"/>
      <c r="VWX72"/>
      <c r="VWY72"/>
      <c r="VWZ72"/>
      <c r="VXA72"/>
      <c r="VXB72"/>
      <c r="VXC72"/>
      <c r="VXD72"/>
      <c r="VXE72"/>
      <c r="VXF72"/>
      <c r="VXG72"/>
      <c r="VXH72"/>
      <c r="VXI72"/>
      <c r="VXJ72"/>
      <c r="VXK72"/>
      <c r="VXL72"/>
      <c r="VXM72"/>
      <c r="VXN72"/>
      <c r="VXO72"/>
      <c r="VXP72"/>
      <c r="VXQ72"/>
      <c r="VXR72"/>
      <c r="VXS72"/>
      <c r="VXT72"/>
      <c r="VXU72"/>
      <c r="VXV72"/>
      <c r="VXW72"/>
      <c r="VXX72"/>
      <c r="VXY72"/>
      <c r="VXZ72"/>
      <c r="VYA72"/>
      <c r="VYB72"/>
      <c r="VYC72"/>
      <c r="VYD72"/>
      <c r="VYE72"/>
      <c r="VYF72"/>
      <c r="VYG72"/>
      <c r="VYH72"/>
      <c r="VYI72"/>
      <c r="VYJ72"/>
      <c r="VYK72"/>
      <c r="VYL72"/>
      <c r="VYM72"/>
      <c r="VYN72"/>
      <c r="VYO72"/>
      <c r="VYP72"/>
      <c r="VYQ72"/>
      <c r="VYR72"/>
      <c r="VYS72"/>
      <c r="VYT72"/>
      <c r="VYU72"/>
      <c r="VYV72"/>
      <c r="VYW72"/>
      <c r="VYX72"/>
      <c r="VYY72"/>
      <c r="VYZ72"/>
      <c r="VZA72"/>
      <c r="VZB72"/>
      <c r="VZC72"/>
      <c r="VZD72"/>
      <c r="VZE72"/>
      <c r="VZF72"/>
      <c r="VZG72"/>
      <c r="VZH72"/>
      <c r="VZI72"/>
      <c r="VZJ72"/>
      <c r="VZK72"/>
      <c r="VZL72"/>
      <c r="VZM72"/>
      <c r="VZN72"/>
      <c r="VZO72"/>
      <c r="VZP72"/>
      <c r="VZQ72"/>
      <c r="VZR72"/>
      <c r="VZS72"/>
      <c r="VZT72"/>
      <c r="VZU72"/>
      <c r="VZV72"/>
      <c r="VZW72"/>
      <c r="VZX72"/>
      <c r="VZY72"/>
      <c r="VZZ72"/>
      <c r="WAA72"/>
      <c r="WAB72"/>
      <c r="WAC72"/>
      <c r="WAD72"/>
      <c r="WAE72"/>
      <c r="WAF72"/>
      <c r="WAG72"/>
      <c r="WAH72"/>
      <c r="WAI72"/>
      <c r="WAJ72"/>
      <c r="WAK72"/>
      <c r="WAL72"/>
      <c r="WAM72"/>
      <c r="WAN72"/>
      <c r="WAO72"/>
      <c r="WAP72"/>
      <c r="WAQ72"/>
      <c r="WAR72"/>
      <c r="WAS72"/>
      <c r="WAT72"/>
      <c r="WAU72"/>
      <c r="WAV72"/>
      <c r="WAW72"/>
      <c r="WAX72"/>
      <c r="WAY72"/>
      <c r="WAZ72"/>
      <c r="WBA72"/>
      <c r="WBB72"/>
      <c r="WBC72"/>
      <c r="WBD72"/>
      <c r="WBE72"/>
      <c r="WBF72"/>
      <c r="WBG72"/>
      <c r="WBH72"/>
      <c r="WBI72"/>
      <c r="WBJ72"/>
      <c r="WBK72"/>
      <c r="WBL72"/>
      <c r="WBM72"/>
      <c r="WBN72"/>
      <c r="WBO72"/>
      <c r="WBP72"/>
      <c r="WBQ72"/>
      <c r="WBR72"/>
      <c r="WBS72"/>
      <c r="WBT72"/>
      <c r="WBU72"/>
      <c r="WBV72"/>
      <c r="WBW72"/>
      <c r="WBX72"/>
      <c r="WBY72"/>
      <c r="WBZ72"/>
      <c r="WCA72"/>
      <c r="WCB72"/>
      <c r="WCC72"/>
      <c r="WCD72"/>
      <c r="WCE72"/>
      <c r="WCF72"/>
      <c r="WCG72"/>
      <c r="WCH72"/>
      <c r="WCI72"/>
      <c r="WCJ72"/>
      <c r="WCK72"/>
      <c r="WCL72"/>
      <c r="WCM72"/>
      <c r="WCN72"/>
      <c r="WCO72"/>
      <c r="WCP72"/>
      <c r="WCQ72"/>
      <c r="WCR72"/>
      <c r="WCS72"/>
      <c r="WCT72"/>
      <c r="WCU72"/>
      <c r="WCV72"/>
      <c r="WCW72"/>
      <c r="WCX72"/>
      <c r="WCY72"/>
      <c r="WCZ72"/>
      <c r="WDA72"/>
      <c r="WDB72"/>
      <c r="WDC72"/>
      <c r="WDD72"/>
      <c r="WDE72"/>
      <c r="WDF72"/>
      <c r="WDG72"/>
      <c r="WDH72"/>
      <c r="WDI72"/>
      <c r="WDJ72"/>
      <c r="WDK72"/>
      <c r="WDL72"/>
      <c r="WDM72"/>
      <c r="WDN72"/>
      <c r="WDO72"/>
      <c r="WDP72"/>
      <c r="WDQ72"/>
      <c r="WDR72"/>
      <c r="WDS72"/>
      <c r="WDT72"/>
      <c r="WDU72"/>
      <c r="WDV72"/>
      <c r="WDW72"/>
      <c r="WDX72"/>
      <c r="WDY72"/>
      <c r="WDZ72"/>
      <c r="WEA72"/>
      <c r="WEB72"/>
      <c r="WEC72"/>
      <c r="WED72"/>
      <c r="WEE72"/>
      <c r="WEF72"/>
      <c r="WEG72"/>
      <c r="WEH72"/>
      <c r="WEI72"/>
      <c r="WEJ72"/>
      <c r="WEK72"/>
      <c r="WEL72"/>
      <c r="WEM72"/>
      <c r="WEN72"/>
      <c r="WEO72"/>
      <c r="WEP72"/>
      <c r="WEQ72"/>
      <c r="WER72"/>
      <c r="WES72"/>
      <c r="WET72"/>
      <c r="WEU72"/>
      <c r="WEV72"/>
      <c r="WEW72"/>
      <c r="WEX72"/>
      <c r="WEY72"/>
      <c r="WEZ72"/>
      <c r="WFA72"/>
      <c r="WFB72"/>
      <c r="WFC72"/>
      <c r="WFD72"/>
      <c r="WFE72"/>
      <c r="WFF72"/>
      <c r="WFG72"/>
      <c r="WFH72"/>
      <c r="WFI72"/>
      <c r="WFJ72"/>
      <c r="WFK72"/>
      <c r="WFL72"/>
      <c r="WFM72"/>
      <c r="WFN72"/>
      <c r="WFO72"/>
      <c r="WFP72"/>
      <c r="WFQ72"/>
      <c r="WFR72"/>
      <c r="WFS72"/>
      <c r="WFT72"/>
      <c r="WFU72"/>
      <c r="WFV72"/>
      <c r="WFW72"/>
      <c r="WFX72"/>
      <c r="WFY72"/>
      <c r="WFZ72"/>
      <c r="WGA72"/>
      <c r="WGB72"/>
      <c r="WGC72"/>
      <c r="WGD72"/>
      <c r="WGE72"/>
      <c r="WGF72"/>
      <c r="WGG72"/>
      <c r="WGH72"/>
      <c r="WGI72"/>
      <c r="WGJ72"/>
      <c r="WGK72"/>
      <c r="WGL72"/>
      <c r="WGM72"/>
      <c r="WGN72"/>
      <c r="WGO72"/>
      <c r="WGP72"/>
      <c r="WGQ72"/>
      <c r="WGR72"/>
      <c r="WGS72"/>
      <c r="WGT72"/>
      <c r="WGU72"/>
      <c r="WGV72"/>
      <c r="WGW72"/>
      <c r="WGX72"/>
      <c r="WGY72"/>
      <c r="WGZ72"/>
      <c r="WHA72"/>
      <c r="WHB72"/>
      <c r="WHC72"/>
      <c r="WHD72"/>
      <c r="WHE72"/>
      <c r="WHF72"/>
      <c r="WHG72"/>
      <c r="WHH72"/>
      <c r="WHI72"/>
      <c r="WHJ72"/>
      <c r="WHK72"/>
      <c r="WHL72"/>
      <c r="WHM72"/>
      <c r="WHN72"/>
      <c r="WHO72"/>
      <c r="WHP72"/>
      <c r="WHQ72"/>
      <c r="WHR72"/>
      <c r="WHS72"/>
      <c r="WHT72"/>
      <c r="WHU72"/>
      <c r="WHV72"/>
      <c r="WHW72"/>
      <c r="WHX72"/>
      <c r="WHY72"/>
      <c r="WHZ72"/>
      <c r="WIA72"/>
      <c r="WIB72"/>
      <c r="WIC72"/>
      <c r="WID72"/>
      <c r="WIE72"/>
      <c r="WIF72"/>
      <c r="WIG72"/>
      <c r="WIH72"/>
      <c r="WII72"/>
      <c r="WIJ72"/>
      <c r="WIK72"/>
      <c r="WIL72"/>
      <c r="WIM72"/>
      <c r="WIN72"/>
      <c r="WIO72"/>
      <c r="WIP72"/>
      <c r="WIQ72"/>
      <c r="WIR72"/>
      <c r="WIS72"/>
      <c r="WIT72"/>
      <c r="WIU72"/>
      <c r="WIV72"/>
      <c r="WIW72"/>
      <c r="WIX72"/>
      <c r="WIY72"/>
      <c r="WIZ72"/>
      <c r="WJA72"/>
      <c r="WJB72"/>
      <c r="WJC72"/>
      <c r="WJD72"/>
      <c r="WJE72"/>
      <c r="WJF72"/>
      <c r="WJG72"/>
      <c r="WJH72"/>
      <c r="WJI72"/>
      <c r="WJJ72"/>
      <c r="WJK72"/>
      <c r="WJL72"/>
      <c r="WJM72"/>
      <c r="WJN72"/>
      <c r="WJO72"/>
      <c r="WJP72"/>
      <c r="WJQ72"/>
      <c r="WJR72"/>
      <c r="WJS72"/>
      <c r="WJT72"/>
      <c r="WJU72"/>
      <c r="WJV72"/>
      <c r="WJW72"/>
      <c r="WJX72"/>
      <c r="WJY72"/>
      <c r="WJZ72"/>
      <c r="WKA72"/>
      <c r="WKB72"/>
      <c r="WKC72"/>
      <c r="WKD72"/>
      <c r="WKE72"/>
      <c r="WKF72"/>
      <c r="WKG72"/>
      <c r="WKH72"/>
      <c r="WKI72"/>
      <c r="WKJ72"/>
      <c r="WKK72"/>
      <c r="WKL72"/>
      <c r="WKM72"/>
      <c r="WKN72"/>
      <c r="WKO72"/>
      <c r="WKP72"/>
      <c r="WKQ72"/>
      <c r="WKR72"/>
      <c r="WKS72"/>
      <c r="WKT72"/>
      <c r="WKU72"/>
      <c r="WKV72"/>
      <c r="WKW72"/>
      <c r="WKX72"/>
      <c r="WKY72"/>
      <c r="WKZ72"/>
      <c r="WLA72"/>
      <c r="WLB72"/>
      <c r="WLC72"/>
      <c r="WLD72"/>
      <c r="WLE72"/>
      <c r="WLF72"/>
      <c r="WLG72"/>
      <c r="WLH72"/>
      <c r="WLI72"/>
      <c r="WLJ72"/>
      <c r="WLK72"/>
      <c r="WLL72"/>
      <c r="WLM72"/>
      <c r="WLN72"/>
      <c r="WLO72"/>
      <c r="WLP72"/>
      <c r="WLQ72"/>
      <c r="WLR72"/>
      <c r="WLS72"/>
      <c r="WLT72"/>
      <c r="WLU72"/>
      <c r="WLV72"/>
      <c r="WLW72"/>
      <c r="WLX72"/>
      <c r="WLY72"/>
      <c r="WLZ72"/>
      <c r="WMA72"/>
      <c r="WMB72"/>
      <c r="WMC72"/>
      <c r="WMD72"/>
      <c r="WME72"/>
      <c r="WMF72"/>
      <c r="WMG72"/>
      <c r="WMH72"/>
      <c r="WMI72"/>
      <c r="WMJ72"/>
      <c r="WMK72"/>
      <c r="WML72"/>
      <c r="WMM72"/>
      <c r="WMN72"/>
      <c r="WMO72"/>
      <c r="WMP72"/>
      <c r="WMQ72"/>
      <c r="WMR72"/>
      <c r="WMS72"/>
      <c r="WMT72"/>
      <c r="WMU72"/>
      <c r="WMV72"/>
      <c r="WMW72"/>
      <c r="WMX72"/>
      <c r="WMY72"/>
      <c r="WMZ72"/>
      <c r="WNA72"/>
      <c r="WNB72"/>
      <c r="WNC72"/>
      <c r="WND72"/>
      <c r="WNE72"/>
      <c r="WNF72"/>
      <c r="WNG72"/>
      <c r="WNH72"/>
      <c r="WNI72"/>
      <c r="WNJ72"/>
      <c r="WNK72"/>
      <c r="WNL72"/>
      <c r="WNM72"/>
      <c r="WNN72"/>
      <c r="WNO72"/>
      <c r="WNP72"/>
      <c r="WNQ72"/>
      <c r="WNR72"/>
      <c r="WNS72"/>
      <c r="WNT72"/>
      <c r="WNU72"/>
      <c r="WNV72"/>
      <c r="WNW72"/>
      <c r="WNX72"/>
      <c r="WNY72"/>
      <c r="WNZ72"/>
      <c r="WOA72"/>
      <c r="WOB72"/>
      <c r="WOC72"/>
      <c r="WOD72"/>
      <c r="WOE72"/>
      <c r="WOF72"/>
      <c r="WOG72"/>
      <c r="WOH72"/>
      <c r="WOI72"/>
      <c r="WOJ72"/>
      <c r="WOK72"/>
      <c r="WOL72"/>
      <c r="WOM72"/>
      <c r="WON72"/>
      <c r="WOO72"/>
      <c r="WOP72"/>
      <c r="WOQ72"/>
      <c r="WOR72"/>
      <c r="WOS72"/>
      <c r="WOT72"/>
      <c r="WOU72"/>
      <c r="WOV72"/>
      <c r="WOW72"/>
      <c r="WOX72"/>
      <c r="WOY72"/>
      <c r="WOZ72"/>
      <c r="WPA72"/>
      <c r="WPB72"/>
      <c r="WPC72"/>
      <c r="WPD72"/>
      <c r="WPE72"/>
      <c r="WPF72"/>
      <c r="WPG72"/>
      <c r="WPH72"/>
      <c r="WPI72"/>
      <c r="WPJ72"/>
      <c r="WPK72"/>
      <c r="WPL72"/>
      <c r="WPM72"/>
      <c r="WPN72"/>
      <c r="WPO72"/>
      <c r="WPP72"/>
      <c r="WPQ72"/>
      <c r="WPR72"/>
      <c r="WPS72"/>
      <c r="WPT72"/>
      <c r="WPU72"/>
      <c r="WPV72"/>
      <c r="WPW72"/>
      <c r="WPX72"/>
      <c r="WPY72"/>
      <c r="WPZ72"/>
      <c r="WQA72"/>
      <c r="WQB72"/>
      <c r="WQC72"/>
      <c r="WQD72"/>
      <c r="WQE72"/>
      <c r="WQF72"/>
      <c r="WQG72"/>
      <c r="WQH72"/>
      <c r="WQI72"/>
      <c r="WQJ72"/>
      <c r="WQK72"/>
      <c r="WQL72"/>
      <c r="WQM72"/>
      <c r="WQN72"/>
      <c r="WQO72"/>
      <c r="WQP72"/>
      <c r="WQQ72"/>
      <c r="WQR72"/>
      <c r="WQS72"/>
      <c r="WQT72"/>
      <c r="WQU72"/>
      <c r="WQV72"/>
      <c r="WQW72"/>
      <c r="WQX72"/>
      <c r="WQY72"/>
      <c r="WQZ72"/>
      <c r="WRA72"/>
      <c r="WRB72"/>
      <c r="WRC72"/>
      <c r="WRD72"/>
      <c r="WRE72"/>
      <c r="WRF72"/>
      <c r="WRG72"/>
      <c r="WRH72"/>
      <c r="WRI72"/>
      <c r="WRJ72"/>
      <c r="WRK72"/>
      <c r="WRL72"/>
      <c r="WRM72"/>
      <c r="WRN72"/>
      <c r="WRO72"/>
      <c r="WRP72"/>
      <c r="WRQ72"/>
      <c r="WRR72"/>
      <c r="WRS72"/>
      <c r="WRT72"/>
      <c r="WRU72"/>
      <c r="WRV72"/>
      <c r="WRW72"/>
      <c r="WRX72"/>
      <c r="WRY72"/>
      <c r="WRZ72"/>
      <c r="WSA72"/>
      <c r="WSB72"/>
      <c r="WSC72"/>
      <c r="WSD72"/>
      <c r="WSE72"/>
      <c r="WSF72"/>
      <c r="WSG72"/>
      <c r="WSH72"/>
      <c r="WSI72"/>
      <c r="WSJ72"/>
      <c r="WSK72"/>
      <c r="WSL72"/>
      <c r="WSM72"/>
      <c r="WSN72"/>
      <c r="WSO72"/>
      <c r="WSP72"/>
      <c r="WSQ72"/>
      <c r="WSR72"/>
      <c r="WSS72"/>
      <c r="WST72"/>
      <c r="WSU72"/>
      <c r="WSV72"/>
      <c r="WSW72"/>
      <c r="WSX72"/>
      <c r="WSY72"/>
      <c r="WSZ72"/>
      <c r="WTA72"/>
      <c r="WTB72"/>
      <c r="WTC72"/>
      <c r="WTD72"/>
      <c r="WTE72"/>
      <c r="WTF72"/>
      <c r="WTG72"/>
      <c r="WTH72"/>
      <c r="WTI72"/>
      <c r="WTJ72"/>
      <c r="WTK72"/>
      <c r="WTL72"/>
      <c r="WTM72"/>
      <c r="WTN72"/>
      <c r="WTO72"/>
      <c r="WTP72"/>
      <c r="WTQ72"/>
      <c r="WTR72"/>
      <c r="WTS72"/>
      <c r="WTT72"/>
      <c r="WTU72"/>
      <c r="WTV72"/>
      <c r="WTW72"/>
      <c r="WTX72"/>
      <c r="WTY72"/>
      <c r="WTZ72"/>
      <c r="WUA72"/>
      <c r="WUB72"/>
      <c r="WUC72"/>
      <c r="WUD72"/>
      <c r="WUE72"/>
      <c r="WUF72"/>
      <c r="WUG72"/>
      <c r="WUH72"/>
      <c r="WUI72"/>
      <c r="WUJ72"/>
      <c r="WUK72"/>
      <c r="WUL72"/>
      <c r="WUM72"/>
      <c r="WUN72"/>
      <c r="WUO72"/>
      <c r="WUP72"/>
      <c r="WUQ72"/>
      <c r="WUR72"/>
      <c r="WUS72"/>
      <c r="WUT72"/>
      <c r="WUU72"/>
      <c r="WUV72"/>
      <c r="WUW72"/>
      <c r="WUX72"/>
      <c r="WUY72"/>
      <c r="WUZ72"/>
      <c r="WVA72"/>
      <c r="WVB72"/>
      <c r="WVC72"/>
      <c r="WVD72"/>
      <c r="WVE72"/>
      <c r="WVF72"/>
      <c r="WVG72"/>
      <c r="WVH72"/>
      <c r="WVI72"/>
      <c r="WVJ72"/>
      <c r="WVK72"/>
      <c r="WVL72"/>
      <c r="WVM72"/>
      <c r="WVN72"/>
      <c r="WVO72"/>
      <c r="WVP72"/>
      <c r="WVQ72"/>
      <c r="WVR72"/>
      <c r="WVS72"/>
      <c r="WVT72"/>
      <c r="WVU72"/>
      <c r="WVV72"/>
      <c r="WVW72"/>
      <c r="WVX72"/>
      <c r="WVY72"/>
      <c r="WVZ72"/>
      <c r="WWA72"/>
      <c r="WWB72"/>
      <c r="WWC72"/>
      <c r="WWD72"/>
      <c r="WWE72"/>
      <c r="WWF72"/>
      <c r="WWG72"/>
      <c r="WWH72"/>
      <c r="WWI72"/>
      <c r="WWJ72"/>
      <c r="WWK72"/>
      <c r="WWL72"/>
      <c r="WWM72"/>
      <c r="WWN72"/>
      <c r="WWO72"/>
      <c r="WWP72"/>
      <c r="WWQ72"/>
      <c r="WWR72"/>
      <c r="WWS72"/>
      <c r="WWT72"/>
      <c r="WWU72"/>
      <c r="WWV72"/>
      <c r="WWW72"/>
      <c r="WWX72"/>
      <c r="WWY72"/>
      <c r="WWZ72"/>
      <c r="WXA72"/>
      <c r="WXB72"/>
      <c r="WXC72"/>
      <c r="WXD72"/>
      <c r="WXE72"/>
      <c r="WXF72"/>
      <c r="WXG72"/>
      <c r="WXH72"/>
      <c r="WXI72"/>
      <c r="WXJ72"/>
      <c r="WXK72"/>
      <c r="WXL72"/>
      <c r="WXM72"/>
      <c r="WXN72"/>
      <c r="WXO72"/>
      <c r="WXP72"/>
      <c r="WXQ72"/>
      <c r="WXR72"/>
      <c r="WXS72"/>
      <c r="WXT72"/>
      <c r="WXU72"/>
      <c r="WXV72"/>
      <c r="WXW72"/>
      <c r="WXX72"/>
      <c r="WXY72"/>
      <c r="WXZ72"/>
      <c r="WYA72"/>
      <c r="WYB72"/>
      <c r="WYC72"/>
      <c r="WYD72"/>
      <c r="WYE72"/>
      <c r="WYF72"/>
      <c r="WYG72"/>
      <c r="WYH72"/>
      <c r="WYI72"/>
      <c r="WYJ72"/>
      <c r="WYK72"/>
      <c r="WYL72"/>
      <c r="WYM72"/>
      <c r="WYN72"/>
      <c r="WYO72"/>
      <c r="WYP72"/>
      <c r="WYQ72"/>
      <c r="WYR72"/>
      <c r="WYS72"/>
      <c r="WYT72"/>
      <c r="WYU72"/>
      <c r="WYV72"/>
      <c r="WYW72"/>
      <c r="WYX72"/>
      <c r="WYY72"/>
      <c r="WYZ72"/>
      <c r="WZA72"/>
      <c r="WZB72"/>
      <c r="WZC72"/>
      <c r="WZD72"/>
      <c r="WZE72"/>
      <c r="WZF72"/>
      <c r="WZG72"/>
      <c r="WZH72"/>
      <c r="WZI72"/>
      <c r="WZJ72"/>
      <c r="WZK72"/>
      <c r="WZL72"/>
      <c r="WZM72"/>
      <c r="WZN72"/>
      <c r="WZO72"/>
      <c r="WZP72"/>
      <c r="WZQ72"/>
      <c r="WZR72"/>
      <c r="WZS72"/>
      <c r="WZT72"/>
      <c r="WZU72"/>
      <c r="WZV72"/>
      <c r="WZW72"/>
      <c r="WZX72"/>
      <c r="WZY72"/>
      <c r="WZZ72"/>
      <c r="XAA72"/>
      <c r="XAB72"/>
      <c r="XAC72"/>
      <c r="XAD72"/>
      <c r="XAE72"/>
      <c r="XAF72"/>
      <c r="XAG72"/>
      <c r="XAH72"/>
      <c r="XAI72"/>
      <c r="XAJ72"/>
      <c r="XAK72"/>
      <c r="XAL72"/>
      <c r="XAM72"/>
      <c r="XAN72"/>
      <c r="XAO72"/>
      <c r="XAP72"/>
      <c r="XAQ72"/>
      <c r="XAR72"/>
      <c r="XAS72"/>
      <c r="XAT72"/>
      <c r="XAU72"/>
      <c r="XAV72"/>
      <c r="XAW72"/>
      <c r="XAX72"/>
      <c r="XAY72"/>
      <c r="XAZ72"/>
      <c r="XBA72"/>
      <c r="XBB72"/>
      <c r="XBC72"/>
      <c r="XBD72"/>
      <c r="XBE72"/>
      <c r="XBF72"/>
      <c r="XBG72"/>
      <c r="XBH72"/>
      <c r="XBI72"/>
      <c r="XBJ72"/>
      <c r="XBK72"/>
      <c r="XBL72"/>
      <c r="XBM72"/>
      <c r="XBN72"/>
      <c r="XBO72"/>
      <c r="XBP72"/>
      <c r="XBQ72"/>
      <c r="XBR72"/>
      <c r="XBS72"/>
      <c r="XBT72"/>
      <c r="XBU72"/>
      <c r="XBV72"/>
      <c r="XBW72"/>
      <c r="XBX72"/>
      <c r="XBY72"/>
      <c r="XBZ72"/>
      <c r="XCA72"/>
      <c r="XCB72"/>
      <c r="XCC72"/>
      <c r="XCD72"/>
      <c r="XCE72"/>
      <c r="XCF72"/>
      <c r="XCG72"/>
      <c r="XCH72"/>
      <c r="XCI72"/>
      <c r="XCJ72"/>
      <c r="XCK72"/>
      <c r="XCL72"/>
      <c r="XCM72"/>
      <c r="XCN72"/>
      <c r="XCO72"/>
      <c r="XCP72"/>
      <c r="XCQ72"/>
      <c r="XCR72"/>
      <c r="XCS72"/>
      <c r="XCT72"/>
      <c r="XCU72"/>
      <c r="XCV72"/>
      <c r="XCW72"/>
      <c r="XCX72"/>
      <c r="XCY72"/>
      <c r="XCZ72"/>
      <c r="XDA72"/>
      <c r="XDB72"/>
      <c r="XDC72"/>
      <c r="XDD72"/>
      <c r="XDE72"/>
      <c r="XDF72"/>
      <c r="XDG72"/>
      <c r="XDH72"/>
      <c r="XDI72"/>
      <c r="XDJ72"/>
      <c r="XDK72"/>
      <c r="XDL72"/>
      <c r="XDM72"/>
      <c r="XDN72"/>
      <c r="XDO72"/>
      <c r="XDP72"/>
      <c r="XDQ72"/>
      <c r="XDR72"/>
      <c r="XDS72"/>
      <c r="XDT72"/>
      <c r="XDU72"/>
      <c r="XDV72"/>
      <c r="XDW72"/>
      <c r="XDX72"/>
      <c r="XDY72"/>
      <c r="XDZ72"/>
      <c r="XEA72"/>
      <c r="XEB72"/>
      <c r="XEC72"/>
      <c r="XED72"/>
      <c r="XEE72"/>
      <c r="XEF72"/>
      <c r="XEG72"/>
      <c r="XEH72"/>
      <c r="XEI72"/>
      <c r="XEJ72"/>
      <c r="XEK72"/>
      <c r="XEL72"/>
      <c r="XEM72"/>
      <c r="XEN72"/>
      <c r="XEO72"/>
      <c r="XEP72"/>
      <c r="XEQ72"/>
      <c r="XER72"/>
      <c r="XES72"/>
      <c r="XET72"/>
      <c r="XEU72"/>
      <c r="XEV72"/>
      <c r="XEW72"/>
      <c r="XEX72"/>
      <c r="XEY72"/>
      <c r="XEZ72"/>
      <c r="XFA72"/>
      <c r="XFB72"/>
      <c r="XFC72"/>
    </row>
    <row r="73" spans="1:16383" s="528" customFormat="1" ht="12.5" x14ac:dyDescent="0.25">
      <c r="F73" s="530">
        <v>43948.833171296297</v>
      </c>
      <c r="G73" s="529">
        <v>43948.833171296297</v>
      </c>
      <c r="H73" s="528" t="s">
        <v>344</v>
      </c>
      <c r="I73" s="531" t="str">
        <f>InpS!$E$10</f>
        <v>Senior debt forward curve as at April 27th</v>
      </c>
      <c r="J73" s="560"/>
      <c r="L73" s="528" t="s">
        <v>332</v>
      </c>
      <c r="M73" s="528" t="s">
        <v>333</v>
      </c>
      <c r="N73" s="528" t="s">
        <v>345</v>
      </c>
      <c r="U73" s="528" t="s">
        <v>343</v>
      </c>
      <c r="V73" s="562"/>
      <c r="W73" s="562"/>
      <c r="X73" s="562"/>
      <c r="Y73" s="562"/>
      <c r="Z73" s="562"/>
      <c r="AA73" s="562"/>
      <c r="AB73" s="562"/>
      <c r="AC73" s="562"/>
      <c r="AD73" s="562"/>
      <c r="AE73" s="562"/>
      <c r="AF73" s="562"/>
      <c r="AG73" s="562"/>
      <c r="AH73" s="562"/>
      <c r="AI73" s="562"/>
      <c r="AJ73" s="562"/>
      <c r="AK73" s="562"/>
      <c r="AL73" s="562"/>
      <c r="AM73" s="562"/>
      <c r="AN73" s="562"/>
      <c r="AO73" s="562"/>
      <c r="AP73" s="562"/>
      <c r="AQ73" s="562"/>
      <c r="AR73" s="562"/>
      <c r="AS73" s="562"/>
      <c r="AT73" s="562"/>
      <c r="AU73" s="562"/>
      <c r="AV73" s="562"/>
      <c r="AW73" s="562"/>
      <c r="AX73" s="562"/>
      <c r="AY73" s="562"/>
      <c r="AZ73" s="562"/>
      <c r="BA73" s="562"/>
      <c r="BB73" s="562"/>
      <c r="BC73" s="562"/>
      <c r="BD73" s="562"/>
      <c r="BE73" s="562"/>
      <c r="BF73" s="562"/>
      <c r="BG73" s="562"/>
      <c r="BH73" s="562"/>
      <c r="BI73" s="562"/>
      <c r="BJ73" s="562"/>
      <c r="BK73" s="562"/>
      <c r="BL73" s="562"/>
      <c r="BM73" s="562"/>
      <c r="BN73" s="562"/>
      <c r="BO73" s="562"/>
      <c r="BP73" s="562"/>
      <c r="BQ73" s="562"/>
      <c r="BR73" s="562"/>
      <c r="BS73" s="562"/>
      <c r="BT73" s="562"/>
      <c r="BU73" s="562"/>
      <c r="BV73" s="562"/>
      <c r="BW73" s="562"/>
      <c r="BX73" s="562"/>
      <c r="BY73" s="562"/>
      <c r="BZ73" s="562"/>
      <c r="CA73" s="562"/>
      <c r="CB73" s="562"/>
      <c r="CC73" s="562"/>
      <c r="CD73" s="562"/>
      <c r="CE73" s="562"/>
      <c r="CF73" s="562"/>
      <c r="CG73" s="562"/>
      <c r="CH73" s="562"/>
      <c r="CI73" s="562"/>
      <c r="CJ73" s="562"/>
      <c r="CK73" s="562"/>
      <c r="CL73" s="562"/>
      <c r="CM73" s="562"/>
      <c r="CN73" s="562"/>
      <c r="CO73" s="562"/>
      <c r="CP73" s="562"/>
      <c r="CQ73" s="562"/>
      <c r="CR73" s="562"/>
      <c r="CS73" s="562"/>
      <c r="CT73" s="562"/>
      <c r="CU73" s="562"/>
      <c r="CV73" s="562"/>
      <c r="CW73" s="562"/>
      <c r="CX73" s="562"/>
      <c r="CY73" s="562"/>
      <c r="CZ73" s="562"/>
      <c r="DA73" s="562"/>
      <c r="DB73" s="562"/>
      <c r="DC73" s="562"/>
      <c r="DD73" s="562"/>
      <c r="DE73" s="562"/>
      <c r="DF73" s="562"/>
      <c r="DG73" s="562"/>
      <c r="DH73" s="562"/>
      <c r="DI73" s="562"/>
      <c r="DJ73" s="562"/>
      <c r="DK73" s="562"/>
      <c r="DL73" s="562"/>
      <c r="DM73" s="562"/>
      <c r="DN73" s="562"/>
      <c r="DO73" s="562"/>
      <c r="DP73" s="562"/>
      <c r="DQ73" s="562"/>
      <c r="DR73" s="562"/>
      <c r="DS73" s="562"/>
      <c r="DT73" s="562"/>
      <c r="DU73" s="562"/>
      <c r="DV73" s="562"/>
      <c r="DW73" s="562"/>
      <c r="DX73" s="562"/>
      <c r="DY73" s="562"/>
      <c r="DZ73" s="562"/>
      <c r="EA73" s="562"/>
      <c r="EB73" s="562"/>
      <c r="EC73" s="562"/>
      <c r="ED73" s="562"/>
      <c r="EE73" s="562"/>
      <c r="EF73" s="562"/>
      <c r="EG73" s="562"/>
      <c r="EH73" s="562"/>
      <c r="EI73" s="562"/>
      <c r="EJ73" s="562"/>
      <c r="EK73" s="562"/>
      <c r="EL73" s="562"/>
      <c r="EM73" s="562"/>
      <c r="EN73" s="562"/>
      <c r="EO73" s="562"/>
      <c r="EP73" s="562"/>
      <c r="EQ73" s="562"/>
      <c r="ER73" s="562"/>
      <c r="ES73" s="562"/>
      <c r="ET73" s="562"/>
      <c r="EU73" s="562"/>
      <c r="EV73" s="562"/>
      <c r="EW73" s="562"/>
      <c r="EX73" s="562"/>
      <c r="EY73" s="562"/>
      <c r="EZ73" s="562"/>
      <c r="FA73" s="562"/>
      <c r="FB73" s="562"/>
      <c r="FC73" s="562"/>
      <c r="FD73" s="562"/>
      <c r="FE73" s="562"/>
      <c r="FF73" s="562"/>
      <c r="FG73" s="562"/>
      <c r="FH73" s="562"/>
      <c r="FI73" s="562"/>
      <c r="FJ73" s="562"/>
      <c r="FK73" s="562"/>
      <c r="FL73" s="562"/>
      <c r="FM73" s="562"/>
      <c r="FN73" s="562"/>
      <c r="FO73" s="562"/>
      <c r="FP73" s="562"/>
      <c r="FQ73" s="562"/>
      <c r="FR73" s="562"/>
      <c r="FS73" s="562"/>
      <c r="FT73" s="562"/>
      <c r="FU73" s="562"/>
      <c r="FV73" s="562"/>
      <c r="FW73" s="562"/>
      <c r="FX73" s="562"/>
      <c r="FY73" s="562"/>
      <c r="FZ73" s="562"/>
      <c r="GA73" s="562"/>
      <c r="GB73" s="562"/>
      <c r="GC73" s="562"/>
      <c r="GD73" s="562"/>
      <c r="GE73" s="562"/>
      <c r="GF73" s="562"/>
      <c r="GG73" s="562"/>
      <c r="GH73" s="562"/>
      <c r="GI73" s="562"/>
      <c r="GJ73" s="562"/>
      <c r="GK73" s="562"/>
      <c r="GL73" s="562"/>
      <c r="GM73" s="562"/>
      <c r="GN73" s="562"/>
      <c r="GO73" s="562"/>
      <c r="GP73" s="562"/>
      <c r="GQ73" s="562"/>
      <c r="GR73" s="562"/>
      <c r="GS73" s="562"/>
      <c r="GT73" s="562"/>
      <c r="GU73" s="562"/>
      <c r="GV73" s="562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  <c r="ALR73"/>
      <c r="ALS73"/>
      <c r="ALT73"/>
      <c r="ALU73"/>
      <c r="ALV73"/>
      <c r="ALW73"/>
      <c r="ALX73"/>
      <c r="ALY73"/>
      <c r="ALZ73"/>
      <c r="AMA73"/>
      <c r="AMB73"/>
      <c r="AMC73"/>
      <c r="AMD73"/>
      <c r="AME73"/>
      <c r="AMF73"/>
      <c r="AMG73"/>
      <c r="AMH73"/>
      <c r="AMI73"/>
      <c r="AMJ73"/>
      <c r="AMK73"/>
      <c r="AML73"/>
      <c r="AMM73"/>
      <c r="AMN73"/>
      <c r="AMO73"/>
      <c r="AMP73"/>
      <c r="AMQ73"/>
      <c r="AMR73"/>
      <c r="AMS73"/>
      <c r="AMT73"/>
      <c r="AMU73"/>
      <c r="AMV73"/>
      <c r="AMW73"/>
      <c r="AMX73"/>
      <c r="AMY73"/>
      <c r="AMZ73"/>
      <c r="ANA73"/>
      <c r="ANB73"/>
      <c r="ANC73"/>
      <c r="AND73"/>
      <c r="ANE73"/>
      <c r="ANF73"/>
      <c r="ANG73"/>
      <c r="ANH73"/>
      <c r="ANI73"/>
      <c r="ANJ73"/>
      <c r="ANK73"/>
      <c r="ANL73"/>
      <c r="ANM73"/>
      <c r="ANN73"/>
      <c r="ANO73"/>
      <c r="ANP73"/>
      <c r="ANQ73"/>
      <c r="ANR73"/>
      <c r="ANS73"/>
      <c r="ANT73"/>
      <c r="ANU73"/>
      <c r="ANV73"/>
      <c r="ANW73"/>
      <c r="ANX73"/>
      <c r="ANY73"/>
      <c r="ANZ73"/>
      <c r="AOA73"/>
      <c r="AOB73"/>
      <c r="AOC73"/>
      <c r="AOD73"/>
      <c r="AOE73"/>
      <c r="AOF73"/>
      <c r="AOG73"/>
      <c r="AOH73"/>
      <c r="AOI73"/>
      <c r="AOJ73"/>
      <c r="AOK73"/>
      <c r="AOL73"/>
      <c r="AOM73"/>
      <c r="AON73"/>
      <c r="AOO73"/>
      <c r="AOP73"/>
      <c r="AOQ73"/>
      <c r="AOR73"/>
      <c r="AOS73"/>
      <c r="AOT73"/>
      <c r="AOU73"/>
      <c r="AOV73"/>
      <c r="AOW73"/>
      <c r="AOX73"/>
      <c r="AOY73"/>
      <c r="AOZ73"/>
      <c r="APA73"/>
      <c r="APB73"/>
      <c r="APC73"/>
      <c r="APD73"/>
      <c r="APE73"/>
      <c r="APF73"/>
      <c r="APG73"/>
      <c r="APH73"/>
      <c r="API73"/>
      <c r="APJ73"/>
      <c r="APK73"/>
      <c r="APL73"/>
      <c r="APM73"/>
      <c r="APN73"/>
      <c r="APO73"/>
      <c r="APP73"/>
      <c r="APQ73"/>
      <c r="APR73"/>
      <c r="APS73"/>
      <c r="APT73"/>
      <c r="APU73"/>
      <c r="APV73"/>
      <c r="APW73"/>
      <c r="APX73"/>
      <c r="APY73"/>
      <c r="APZ73"/>
      <c r="AQA73"/>
      <c r="AQB73"/>
      <c r="AQC73"/>
      <c r="AQD73"/>
      <c r="AQE73"/>
      <c r="AQF73"/>
      <c r="AQG73"/>
      <c r="AQH73"/>
      <c r="AQI73"/>
      <c r="AQJ73"/>
      <c r="AQK73"/>
      <c r="AQL73"/>
      <c r="AQM73"/>
      <c r="AQN73"/>
      <c r="AQO73"/>
      <c r="AQP73"/>
      <c r="AQQ73"/>
      <c r="AQR73"/>
      <c r="AQS73"/>
      <c r="AQT73"/>
      <c r="AQU73"/>
      <c r="AQV73"/>
      <c r="AQW73"/>
      <c r="AQX73"/>
      <c r="AQY73"/>
      <c r="AQZ73"/>
      <c r="ARA73"/>
      <c r="ARB73"/>
      <c r="ARC73"/>
      <c r="ARD73"/>
      <c r="ARE73"/>
      <c r="ARF73"/>
      <c r="ARG73"/>
      <c r="ARH73"/>
      <c r="ARI73"/>
      <c r="ARJ73"/>
      <c r="ARK73"/>
      <c r="ARL73"/>
      <c r="ARM73"/>
      <c r="ARN73"/>
      <c r="ARO73"/>
      <c r="ARP73"/>
      <c r="ARQ73"/>
      <c r="ARR73"/>
      <c r="ARS73"/>
      <c r="ART73"/>
      <c r="ARU73"/>
      <c r="ARV73"/>
      <c r="ARW73"/>
      <c r="ARX73"/>
      <c r="ARY73"/>
      <c r="ARZ73"/>
      <c r="ASA73"/>
      <c r="ASB73"/>
      <c r="ASC73"/>
      <c r="ASD73"/>
      <c r="ASE73"/>
      <c r="ASF73"/>
      <c r="ASG73"/>
      <c r="ASH73"/>
      <c r="ASI73"/>
      <c r="ASJ73"/>
      <c r="ASK73"/>
      <c r="ASL73"/>
      <c r="ASM73"/>
      <c r="ASN73"/>
      <c r="ASO73"/>
      <c r="ASP73"/>
      <c r="ASQ73"/>
      <c r="ASR73"/>
      <c r="ASS73"/>
      <c r="AST73"/>
      <c r="ASU73"/>
      <c r="ASV73"/>
      <c r="ASW73"/>
      <c r="ASX73"/>
      <c r="ASY73"/>
      <c r="ASZ73"/>
      <c r="ATA73"/>
      <c r="ATB73"/>
      <c r="ATC73"/>
      <c r="ATD73"/>
      <c r="ATE73"/>
      <c r="ATF73"/>
      <c r="ATG73"/>
      <c r="ATH73"/>
      <c r="ATI73"/>
      <c r="ATJ73"/>
      <c r="ATK73"/>
      <c r="ATL73"/>
      <c r="ATM73"/>
      <c r="ATN73"/>
      <c r="ATO73"/>
      <c r="ATP73"/>
      <c r="ATQ73"/>
      <c r="ATR73"/>
      <c r="ATS73"/>
      <c r="ATT73"/>
      <c r="ATU73"/>
      <c r="ATV73"/>
      <c r="ATW73"/>
      <c r="ATX73"/>
      <c r="ATY73"/>
      <c r="ATZ73"/>
      <c r="AUA73"/>
      <c r="AUB73"/>
      <c r="AUC73"/>
      <c r="AUD73"/>
      <c r="AUE73"/>
      <c r="AUF73"/>
      <c r="AUG73"/>
      <c r="AUH73"/>
      <c r="AUI73"/>
      <c r="AUJ73"/>
      <c r="AUK73"/>
      <c r="AUL73"/>
      <c r="AUM73"/>
      <c r="AUN73"/>
      <c r="AUO73"/>
      <c r="AUP73"/>
      <c r="AUQ73"/>
      <c r="AUR73"/>
      <c r="AUS73"/>
      <c r="AUT73"/>
      <c r="AUU73"/>
      <c r="AUV73"/>
      <c r="AUW73"/>
      <c r="AUX73"/>
      <c r="AUY73"/>
      <c r="AUZ73"/>
      <c r="AVA73"/>
      <c r="AVB73"/>
      <c r="AVC73"/>
      <c r="AVD73"/>
      <c r="AVE73"/>
      <c r="AVF73"/>
      <c r="AVG73"/>
      <c r="AVH73"/>
      <c r="AVI73"/>
      <c r="AVJ73"/>
      <c r="AVK73"/>
      <c r="AVL73"/>
      <c r="AVM73"/>
      <c r="AVN73"/>
      <c r="AVO73"/>
      <c r="AVP73"/>
      <c r="AVQ73"/>
      <c r="AVR73"/>
      <c r="AVS73"/>
      <c r="AVT73"/>
      <c r="AVU73"/>
      <c r="AVV73"/>
      <c r="AVW73"/>
      <c r="AVX73"/>
      <c r="AVY73"/>
      <c r="AVZ73"/>
      <c r="AWA73"/>
      <c r="AWB73"/>
      <c r="AWC73"/>
      <c r="AWD73"/>
      <c r="AWE73"/>
      <c r="AWF73"/>
      <c r="AWG73"/>
      <c r="AWH73"/>
      <c r="AWI73"/>
      <c r="AWJ73"/>
      <c r="AWK73"/>
      <c r="AWL73"/>
      <c r="AWM73"/>
      <c r="AWN73"/>
      <c r="AWO73"/>
      <c r="AWP73"/>
      <c r="AWQ73"/>
      <c r="AWR73"/>
      <c r="AWS73"/>
      <c r="AWT73"/>
      <c r="AWU73"/>
      <c r="AWV73"/>
      <c r="AWW73"/>
      <c r="AWX73"/>
      <c r="AWY73"/>
      <c r="AWZ73"/>
      <c r="AXA73"/>
      <c r="AXB73"/>
      <c r="AXC73"/>
      <c r="AXD73"/>
      <c r="AXE73"/>
      <c r="AXF73"/>
      <c r="AXG73"/>
      <c r="AXH73"/>
      <c r="AXI73"/>
      <c r="AXJ73"/>
      <c r="AXK73"/>
      <c r="AXL73"/>
      <c r="AXM73"/>
      <c r="AXN73"/>
      <c r="AXO73"/>
      <c r="AXP73"/>
      <c r="AXQ73"/>
      <c r="AXR73"/>
      <c r="AXS73"/>
      <c r="AXT73"/>
      <c r="AXU73"/>
      <c r="AXV73"/>
      <c r="AXW73"/>
      <c r="AXX73"/>
      <c r="AXY73"/>
      <c r="AXZ73"/>
      <c r="AYA73"/>
      <c r="AYB73"/>
      <c r="AYC73"/>
      <c r="AYD73"/>
      <c r="AYE73"/>
      <c r="AYF73"/>
      <c r="AYG73"/>
      <c r="AYH73"/>
      <c r="AYI73"/>
      <c r="AYJ73"/>
      <c r="AYK73"/>
      <c r="AYL73"/>
      <c r="AYM73"/>
      <c r="AYN73"/>
      <c r="AYO73"/>
      <c r="AYP73"/>
      <c r="AYQ73"/>
      <c r="AYR73"/>
      <c r="AYS73"/>
      <c r="AYT73"/>
      <c r="AYU73"/>
      <c r="AYV73"/>
      <c r="AYW73"/>
      <c r="AYX73"/>
      <c r="AYY73"/>
      <c r="AYZ73"/>
      <c r="AZA73"/>
      <c r="AZB73"/>
      <c r="AZC73"/>
      <c r="AZD73"/>
      <c r="AZE73"/>
      <c r="AZF73"/>
      <c r="AZG73"/>
      <c r="AZH73"/>
      <c r="AZI73"/>
      <c r="AZJ73"/>
      <c r="AZK73"/>
      <c r="AZL73"/>
      <c r="AZM73"/>
      <c r="AZN73"/>
      <c r="AZO73"/>
      <c r="AZP73"/>
      <c r="AZQ73"/>
      <c r="AZR73"/>
      <c r="AZS73"/>
      <c r="AZT73"/>
      <c r="AZU73"/>
      <c r="AZV73"/>
      <c r="AZW73"/>
      <c r="AZX73"/>
      <c r="AZY73"/>
      <c r="AZZ73"/>
      <c r="BAA73"/>
      <c r="BAB73"/>
      <c r="BAC73"/>
      <c r="BAD73"/>
      <c r="BAE73"/>
      <c r="BAF73"/>
      <c r="BAG73"/>
      <c r="BAH73"/>
      <c r="BAI73"/>
      <c r="BAJ73"/>
      <c r="BAK73"/>
      <c r="BAL73"/>
      <c r="BAM73"/>
      <c r="BAN73"/>
      <c r="BAO73"/>
      <c r="BAP73"/>
      <c r="BAQ73"/>
      <c r="BAR73"/>
      <c r="BAS73"/>
      <c r="BAT73"/>
      <c r="BAU73"/>
      <c r="BAV73"/>
      <c r="BAW73"/>
      <c r="BAX73"/>
      <c r="BAY73"/>
      <c r="BAZ73"/>
      <c r="BBA73"/>
      <c r="BBB73"/>
      <c r="BBC73"/>
      <c r="BBD73"/>
      <c r="BBE73"/>
      <c r="BBF73"/>
      <c r="BBG73"/>
      <c r="BBH73"/>
      <c r="BBI73"/>
      <c r="BBJ73"/>
      <c r="BBK73"/>
      <c r="BBL73"/>
      <c r="BBM73"/>
      <c r="BBN73"/>
      <c r="BBO73"/>
      <c r="BBP73"/>
      <c r="BBQ73"/>
      <c r="BBR73"/>
      <c r="BBS73"/>
      <c r="BBT73"/>
      <c r="BBU73"/>
      <c r="BBV73"/>
      <c r="BBW73"/>
      <c r="BBX73"/>
      <c r="BBY73"/>
      <c r="BBZ73"/>
      <c r="BCA73"/>
      <c r="BCB73"/>
      <c r="BCC73"/>
      <c r="BCD73"/>
      <c r="BCE73"/>
      <c r="BCF73"/>
      <c r="BCG73"/>
      <c r="BCH73"/>
      <c r="BCI73"/>
      <c r="BCJ73"/>
      <c r="BCK73"/>
      <c r="BCL73"/>
      <c r="BCM73"/>
      <c r="BCN73"/>
      <c r="BCO73"/>
      <c r="BCP73"/>
      <c r="BCQ73"/>
      <c r="BCR73"/>
      <c r="BCS73"/>
      <c r="BCT73"/>
      <c r="BCU73"/>
      <c r="BCV73"/>
      <c r="BCW73"/>
      <c r="BCX73"/>
      <c r="BCY73"/>
      <c r="BCZ73"/>
      <c r="BDA73"/>
      <c r="BDB73"/>
      <c r="BDC73"/>
      <c r="BDD73"/>
      <c r="BDE73"/>
      <c r="BDF73"/>
      <c r="BDG73"/>
      <c r="BDH73"/>
      <c r="BDI73"/>
      <c r="BDJ73"/>
      <c r="BDK73"/>
      <c r="BDL73"/>
      <c r="BDM73"/>
      <c r="BDN73"/>
      <c r="BDO73"/>
      <c r="BDP73"/>
      <c r="BDQ73"/>
      <c r="BDR73"/>
      <c r="BDS73"/>
      <c r="BDT73"/>
      <c r="BDU73"/>
      <c r="BDV73"/>
      <c r="BDW73"/>
      <c r="BDX73"/>
      <c r="BDY73"/>
      <c r="BDZ73"/>
      <c r="BEA73"/>
      <c r="BEB73"/>
      <c r="BEC73"/>
      <c r="BED73"/>
      <c r="BEE73"/>
      <c r="BEF73"/>
      <c r="BEG73"/>
      <c r="BEH73"/>
      <c r="BEI73"/>
      <c r="BEJ73"/>
      <c r="BEK73"/>
      <c r="BEL73"/>
      <c r="BEM73"/>
      <c r="BEN73"/>
      <c r="BEO73"/>
      <c r="BEP73"/>
      <c r="BEQ73"/>
      <c r="BER73"/>
      <c r="BES73"/>
      <c r="BET73"/>
      <c r="BEU73"/>
      <c r="BEV73"/>
      <c r="BEW73"/>
      <c r="BEX73"/>
      <c r="BEY73"/>
      <c r="BEZ73"/>
      <c r="BFA73"/>
      <c r="BFB73"/>
      <c r="BFC73"/>
      <c r="BFD73"/>
      <c r="BFE73"/>
      <c r="BFF73"/>
      <c r="BFG73"/>
      <c r="BFH73"/>
      <c r="BFI73"/>
      <c r="BFJ73"/>
      <c r="BFK73"/>
      <c r="BFL73"/>
      <c r="BFM73"/>
      <c r="BFN73"/>
      <c r="BFO73"/>
      <c r="BFP73"/>
      <c r="BFQ73"/>
      <c r="BFR73"/>
      <c r="BFS73"/>
      <c r="BFT73"/>
      <c r="BFU73"/>
      <c r="BFV73"/>
      <c r="BFW73"/>
      <c r="BFX73"/>
      <c r="BFY73"/>
      <c r="BFZ73"/>
      <c r="BGA73"/>
      <c r="BGB73"/>
      <c r="BGC73"/>
      <c r="BGD73"/>
      <c r="BGE73"/>
      <c r="BGF73"/>
      <c r="BGG73"/>
      <c r="BGH73"/>
      <c r="BGI73"/>
      <c r="BGJ73"/>
      <c r="BGK73"/>
      <c r="BGL73"/>
      <c r="BGM73"/>
      <c r="BGN73"/>
      <c r="BGO73"/>
      <c r="BGP73"/>
      <c r="BGQ73"/>
      <c r="BGR73"/>
      <c r="BGS73"/>
      <c r="BGT73"/>
      <c r="BGU73"/>
      <c r="BGV73"/>
      <c r="BGW73"/>
      <c r="BGX73"/>
      <c r="BGY73"/>
      <c r="BGZ73"/>
      <c r="BHA73"/>
      <c r="BHB73"/>
      <c r="BHC73"/>
      <c r="BHD73"/>
      <c r="BHE73"/>
      <c r="BHF73"/>
      <c r="BHG73"/>
      <c r="BHH73"/>
      <c r="BHI73"/>
      <c r="BHJ73"/>
      <c r="BHK73"/>
      <c r="BHL73"/>
      <c r="BHM73"/>
      <c r="BHN73"/>
      <c r="BHO73"/>
      <c r="BHP73"/>
      <c r="BHQ73"/>
      <c r="BHR73"/>
      <c r="BHS73"/>
      <c r="BHT73"/>
      <c r="BHU73"/>
      <c r="BHV73"/>
      <c r="BHW73"/>
      <c r="BHX73"/>
      <c r="BHY73"/>
      <c r="BHZ73"/>
      <c r="BIA73"/>
      <c r="BIB73"/>
      <c r="BIC73"/>
      <c r="BID73"/>
      <c r="BIE73"/>
      <c r="BIF73"/>
      <c r="BIG73"/>
      <c r="BIH73"/>
      <c r="BII73"/>
      <c r="BIJ73"/>
      <c r="BIK73"/>
      <c r="BIL73"/>
      <c r="BIM73"/>
      <c r="BIN73"/>
      <c r="BIO73"/>
      <c r="BIP73"/>
      <c r="BIQ73"/>
      <c r="BIR73"/>
      <c r="BIS73"/>
      <c r="BIT73"/>
      <c r="BIU73"/>
      <c r="BIV73"/>
      <c r="BIW73"/>
      <c r="BIX73"/>
      <c r="BIY73"/>
      <c r="BIZ73"/>
      <c r="BJA73"/>
      <c r="BJB73"/>
      <c r="BJC73"/>
      <c r="BJD73"/>
      <c r="BJE73"/>
      <c r="BJF73"/>
      <c r="BJG73"/>
      <c r="BJH73"/>
      <c r="BJI73"/>
      <c r="BJJ73"/>
      <c r="BJK73"/>
      <c r="BJL73"/>
      <c r="BJM73"/>
      <c r="BJN73"/>
      <c r="BJO73"/>
      <c r="BJP73"/>
      <c r="BJQ73"/>
      <c r="BJR73"/>
      <c r="BJS73"/>
      <c r="BJT73"/>
      <c r="BJU73"/>
      <c r="BJV73"/>
      <c r="BJW73"/>
      <c r="BJX73"/>
      <c r="BJY73"/>
      <c r="BJZ73"/>
      <c r="BKA73"/>
      <c r="BKB73"/>
      <c r="BKC73"/>
      <c r="BKD73"/>
      <c r="BKE73"/>
      <c r="BKF73"/>
      <c r="BKG73"/>
      <c r="BKH73"/>
      <c r="BKI73"/>
      <c r="BKJ73"/>
      <c r="BKK73"/>
      <c r="BKL73"/>
      <c r="BKM73"/>
      <c r="BKN73"/>
      <c r="BKO73"/>
      <c r="BKP73"/>
      <c r="BKQ73"/>
      <c r="BKR73"/>
      <c r="BKS73"/>
      <c r="BKT73"/>
      <c r="BKU73"/>
      <c r="BKV73"/>
      <c r="BKW73"/>
      <c r="BKX73"/>
      <c r="BKY73"/>
      <c r="BKZ73"/>
      <c r="BLA73"/>
      <c r="BLB73"/>
      <c r="BLC73"/>
      <c r="BLD73"/>
      <c r="BLE73"/>
      <c r="BLF73"/>
      <c r="BLG73"/>
      <c r="BLH73"/>
      <c r="BLI73"/>
      <c r="BLJ73"/>
      <c r="BLK73"/>
      <c r="BLL73"/>
      <c r="BLM73"/>
      <c r="BLN73"/>
      <c r="BLO73"/>
      <c r="BLP73"/>
      <c r="BLQ73"/>
      <c r="BLR73"/>
      <c r="BLS73"/>
      <c r="BLT73"/>
      <c r="BLU73"/>
      <c r="BLV73"/>
      <c r="BLW73"/>
      <c r="BLX73"/>
      <c r="BLY73"/>
      <c r="BLZ73"/>
      <c r="BMA73"/>
      <c r="BMB73"/>
      <c r="BMC73"/>
      <c r="BMD73"/>
      <c r="BME73"/>
      <c r="BMF73"/>
      <c r="BMG73"/>
      <c r="BMH73"/>
      <c r="BMI73"/>
      <c r="BMJ73"/>
      <c r="BMK73"/>
      <c r="BML73"/>
      <c r="BMM73"/>
      <c r="BMN73"/>
      <c r="BMO73"/>
      <c r="BMP73"/>
      <c r="BMQ73"/>
      <c r="BMR73"/>
      <c r="BMS73"/>
      <c r="BMT73"/>
      <c r="BMU73"/>
      <c r="BMV73"/>
      <c r="BMW73"/>
      <c r="BMX73"/>
      <c r="BMY73"/>
      <c r="BMZ73"/>
      <c r="BNA73"/>
      <c r="BNB73"/>
      <c r="BNC73"/>
      <c r="BND73"/>
      <c r="BNE73"/>
      <c r="BNF73"/>
      <c r="BNG73"/>
      <c r="BNH73"/>
      <c r="BNI73"/>
      <c r="BNJ73"/>
      <c r="BNK73"/>
      <c r="BNL73"/>
      <c r="BNM73"/>
      <c r="BNN73"/>
      <c r="BNO73"/>
      <c r="BNP73"/>
      <c r="BNQ73"/>
      <c r="BNR73"/>
      <c r="BNS73"/>
      <c r="BNT73"/>
      <c r="BNU73"/>
      <c r="BNV73"/>
      <c r="BNW73"/>
      <c r="BNX73"/>
      <c r="BNY73"/>
      <c r="BNZ73"/>
      <c r="BOA73"/>
      <c r="BOB73"/>
      <c r="BOC73"/>
      <c r="BOD73"/>
      <c r="BOE73"/>
      <c r="BOF73"/>
      <c r="BOG73"/>
      <c r="BOH73"/>
      <c r="BOI73"/>
      <c r="BOJ73"/>
      <c r="BOK73"/>
      <c r="BOL73"/>
      <c r="BOM73"/>
      <c r="BON73"/>
      <c r="BOO73"/>
      <c r="BOP73"/>
      <c r="BOQ73"/>
      <c r="BOR73"/>
      <c r="BOS73"/>
      <c r="BOT73"/>
      <c r="BOU73"/>
      <c r="BOV73"/>
      <c r="BOW73"/>
      <c r="BOX73"/>
      <c r="BOY73"/>
      <c r="BOZ73"/>
      <c r="BPA73"/>
      <c r="BPB73"/>
      <c r="BPC73"/>
      <c r="BPD73"/>
      <c r="BPE73"/>
      <c r="BPF73"/>
      <c r="BPG73"/>
      <c r="BPH73"/>
      <c r="BPI73"/>
      <c r="BPJ73"/>
      <c r="BPK73"/>
      <c r="BPL73"/>
      <c r="BPM73"/>
      <c r="BPN73"/>
      <c r="BPO73"/>
      <c r="BPP73"/>
      <c r="BPQ73"/>
      <c r="BPR73"/>
      <c r="BPS73"/>
      <c r="BPT73"/>
      <c r="BPU73"/>
      <c r="BPV73"/>
      <c r="BPW73"/>
      <c r="BPX73"/>
      <c r="BPY73"/>
      <c r="BPZ73"/>
      <c r="BQA73"/>
      <c r="BQB73"/>
      <c r="BQC73"/>
      <c r="BQD73"/>
      <c r="BQE73"/>
      <c r="BQF73"/>
      <c r="BQG73"/>
      <c r="BQH73"/>
      <c r="BQI73"/>
      <c r="BQJ73"/>
      <c r="BQK73"/>
      <c r="BQL73"/>
      <c r="BQM73"/>
      <c r="BQN73"/>
      <c r="BQO73"/>
      <c r="BQP73"/>
      <c r="BQQ73"/>
      <c r="BQR73"/>
      <c r="BQS73"/>
      <c r="BQT73"/>
      <c r="BQU73"/>
      <c r="BQV73"/>
      <c r="BQW73"/>
      <c r="BQX73"/>
      <c r="BQY73"/>
      <c r="BQZ73"/>
      <c r="BRA73"/>
      <c r="BRB73"/>
      <c r="BRC73"/>
      <c r="BRD73"/>
      <c r="BRE73"/>
      <c r="BRF73"/>
      <c r="BRG73"/>
      <c r="BRH73"/>
      <c r="BRI73"/>
      <c r="BRJ73"/>
      <c r="BRK73"/>
      <c r="BRL73"/>
      <c r="BRM73"/>
      <c r="BRN73"/>
      <c r="BRO73"/>
      <c r="BRP73"/>
      <c r="BRQ73"/>
      <c r="BRR73"/>
      <c r="BRS73"/>
      <c r="BRT73"/>
      <c r="BRU73"/>
      <c r="BRV73"/>
      <c r="BRW73"/>
      <c r="BRX73"/>
      <c r="BRY73"/>
      <c r="BRZ73"/>
      <c r="BSA73"/>
      <c r="BSB73"/>
      <c r="BSC73"/>
      <c r="BSD73"/>
      <c r="BSE73"/>
      <c r="BSF73"/>
      <c r="BSG73"/>
      <c r="BSH73"/>
      <c r="BSI73"/>
      <c r="BSJ73"/>
      <c r="BSK73"/>
      <c r="BSL73"/>
      <c r="BSM73"/>
      <c r="BSN73"/>
      <c r="BSO73"/>
      <c r="BSP73"/>
      <c r="BSQ73"/>
      <c r="BSR73"/>
      <c r="BSS73"/>
      <c r="BST73"/>
      <c r="BSU73"/>
      <c r="BSV73"/>
      <c r="BSW73"/>
      <c r="BSX73"/>
      <c r="BSY73"/>
      <c r="BSZ73"/>
      <c r="BTA73"/>
      <c r="BTB73"/>
      <c r="BTC73"/>
      <c r="BTD73"/>
      <c r="BTE73"/>
      <c r="BTF73"/>
      <c r="BTG73"/>
      <c r="BTH73"/>
      <c r="BTI73"/>
      <c r="BTJ73"/>
      <c r="BTK73"/>
      <c r="BTL73"/>
      <c r="BTM73"/>
      <c r="BTN73"/>
      <c r="BTO73"/>
      <c r="BTP73"/>
      <c r="BTQ73"/>
      <c r="BTR73"/>
      <c r="BTS73"/>
      <c r="BTT73"/>
      <c r="BTU73"/>
      <c r="BTV73"/>
      <c r="BTW73"/>
      <c r="BTX73"/>
      <c r="BTY73"/>
      <c r="BTZ73"/>
      <c r="BUA73"/>
      <c r="BUB73"/>
      <c r="BUC73"/>
      <c r="BUD73"/>
      <c r="BUE73"/>
      <c r="BUF73"/>
      <c r="BUG73"/>
      <c r="BUH73"/>
      <c r="BUI73"/>
      <c r="BUJ73"/>
      <c r="BUK73"/>
      <c r="BUL73"/>
      <c r="BUM73"/>
      <c r="BUN73"/>
      <c r="BUO73"/>
      <c r="BUP73"/>
      <c r="BUQ73"/>
      <c r="BUR73"/>
      <c r="BUS73"/>
      <c r="BUT73"/>
      <c r="BUU73"/>
      <c r="BUV73"/>
      <c r="BUW73"/>
      <c r="BUX73"/>
      <c r="BUY73"/>
      <c r="BUZ73"/>
      <c r="BVA73"/>
      <c r="BVB73"/>
      <c r="BVC73"/>
      <c r="BVD73"/>
      <c r="BVE73"/>
      <c r="BVF73"/>
      <c r="BVG73"/>
      <c r="BVH73"/>
      <c r="BVI73"/>
      <c r="BVJ73"/>
      <c r="BVK73"/>
      <c r="BVL73"/>
      <c r="BVM73"/>
      <c r="BVN73"/>
      <c r="BVO73"/>
      <c r="BVP73"/>
      <c r="BVQ73"/>
      <c r="BVR73"/>
      <c r="BVS73"/>
      <c r="BVT73"/>
      <c r="BVU73"/>
      <c r="BVV73"/>
      <c r="BVW73"/>
      <c r="BVX73"/>
      <c r="BVY73"/>
      <c r="BVZ73"/>
      <c r="BWA73"/>
      <c r="BWB73"/>
      <c r="BWC73"/>
      <c r="BWD73"/>
      <c r="BWE73"/>
      <c r="BWF73"/>
      <c r="BWG73"/>
      <c r="BWH73"/>
      <c r="BWI73"/>
      <c r="BWJ73"/>
      <c r="BWK73"/>
      <c r="BWL73"/>
      <c r="BWM73"/>
      <c r="BWN73"/>
      <c r="BWO73"/>
      <c r="BWP73"/>
      <c r="BWQ73"/>
      <c r="BWR73"/>
      <c r="BWS73"/>
      <c r="BWT73"/>
      <c r="BWU73"/>
      <c r="BWV73"/>
      <c r="BWW73"/>
      <c r="BWX73"/>
      <c r="BWY73"/>
      <c r="BWZ73"/>
      <c r="BXA73"/>
      <c r="BXB73"/>
      <c r="BXC73"/>
      <c r="BXD73"/>
      <c r="BXE73"/>
      <c r="BXF73"/>
      <c r="BXG73"/>
      <c r="BXH73"/>
      <c r="BXI73"/>
      <c r="BXJ73"/>
      <c r="BXK73"/>
      <c r="BXL73"/>
      <c r="BXM73"/>
      <c r="BXN73"/>
      <c r="BXO73"/>
      <c r="BXP73"/>
      <c r="BXQ73"/>
      <c r="BXR73"/>
      <c r="BXS73"/>
      <c r="BXT73"/>
      <c r="BXU73"/>
      <c r="BXV73"/>
      <c r="BXW73"/>
      <c r="BXX73"/>
      <c r="BXY73"/>
      <c r="BXZ73"/>
      <c r="BYA73"/>
      <c r="BYB73"/>
      <c r="BYC73"/>
      <c r="BYD73"/>
      <c r="BYE73"/>
      <c r="BYF73"/>
      <c r="BYG73"/>
      <c r="BYH73"/>
      <c r="BYI73"/>
      <c r="BYJ73"/>
      <c r="BYK73"/>
      <c r="BYL73"/>
      <c r="BYM73"/>
      <c r="BYN73"/>
      <c r="BYO73"/>
      <c r="BYP73"/>
      <c r="BYQ73"/>
      <c r="BYR73"/>
      <c r="BYS73"/>
      <c r="BYT73"/>
      <c r="BYU73"/>
      <c r="BYV73"/>
      <c r="BYW73"/>
      <c r="BYX73"/>
      <c r="BYY73"/>
      <c r="BYZ73"/>
      <c r="BZA73"/>
      <c r="BZB73"/>
      <c r="BZC73"/>
      <c r="BZD73"/>
      <c r="BZE73"/>
      <c r="BZF73"/>
      <c r="BZG73"/>
      <c r="BZH73"/>
      <c r="BZI73"/>
      <c r="BZJ73"/>
      <c r="BZK73"/>
      <c r="BZL73"/>
      <c r="BZM73"/>
      <c r="BZN73"/>
      <c r="BZO73"/>
      <c r="BZP73"/>
      <c r="BZQ73"/>
      <c r="BZR73"/>
      <c r="BZS73"/>
      <c r="BZT73"/>
      <c r="BZU73"/>
      <c r="BZV73"/>
      <c r="BZW73"/>
      <c r="BZX73"/>
      <c r="BZY73"/>
      <c r="BZZ73"/>
      <c r="CAA73"/>
      <c r="CAB73"/>
      <c r="CAC73"/>
      <c r="CAD73"/>
      <c r="CAE73"/>
      <c r="CAF73"/>
      <c r="CAG73"/>
      <c r="CAH73"/>
      <c r="CAI73"/>
      <c r="CAJ73"/>
      <c r="CAK73"/>
      <c r="CAL73"/>
      <c r="CAM73"/>
      <c r="CAN73"/>
      <c r="CAO73"/>
      <c r="CAP73"/>
      <c r="CAQ73"/>
      <c r="CAR73"/>
      <c r="CAS73"/>
      <c r="CAT73"/>
      <c r="CAU73"/>
      <c r="CAV73"/>
      <c r="CAW73"/>
      <c r="CAX73"/>
      <c r="CAY73"/>
      <c r="CAZ73"/>
      <c r="CBA73"/>
      <c r="CBB73"/>
      <c r="CBC73"/>
      <c r="CBD73"/>
      <c r="CBE73"/>
      <c r="CBF73"/>
      <c r="CBG73"/>
      <c r="CBH73"/>
      <c r="CBI73"/>
      <c r="CBJ73"/>
      <c r="CBK73"/>
      <c r="CBL73"/>
      <c r="CBM73"/>
      <c r="CBN73"/>
      <c r="CBO73"/>
      <c r="CBP73"/>
      <c r="CBQ73"/>
      <c r="CBR73"/>
      <c r="CBS73"/>
      <c r="CBT73"/>
      <c r="CBU73"/>
      <c r="CBV73"/>
      <c r="CBW73"/>
      <c r="CBX73"/>
      <c r="CBY73"/>
      <c r="CBZ73"/>
      <c r="CCA73"/>
      <c r="CCB73"/>
      <c r="CCC73"/>
      <c r="CCD73"/>
      <c r="CCE73"/>
      <c r="CCF73"/>
      <c r="CCG73"/>
      <c r="CCH73"/>
      <c r="CCI73"/>
      <c r="CCJ73"/>
      <c r="CCK73"/>
      <c r="CCL73"/>
      <c r="CCM73"/>
      <c r="CCN73"/>
      <c r="CCO73"/>
      <c r="CCP73"/>
      <c r="CCQ73"/>
      <c r="CCR73"/>
      <c r="CCS73"/>
      <c r="CCT73"/>
      <c r="CCU73"/>
      <c r="CCV73"/>
      <c r="CCW73"/>
      <c r="CCX73"/>
      <c r="CCY73"/>
      <c r="CCZ73"/>
      <c r="CDA73"/>
      <c r="CDB73"/>
      <c r="CDC73"/>
      <c r="CDD73"/>
      <c r="CDE73"/>
      <c r="CDF73"/>
      <c r="CDG73"/>
      <c r="CDH73"/>
      <c r="CDI73"/>
      <c r="CDJ73"/>
      <c r="CDK73"/>
      <c r="CDL73"/>
      <c r="CDM73"/>
      <c r="CDN73"/>
      <c r="CDO73"/>
      <c r="CDP73"/>
      <c r="CDQ73"/>
      <c r="CDR73"/>
      <c r="CDS73"/>
      <c r="CDT73"/>
      <c r="CDU73"/>
      <c r="CDV73"/>
      <c r="CDW73"/>
      <c r="CDX73"/>
      <c r="CDY73"/>
      <c r="CDZ73"/>
      <c r="CEA73"/>
      <c r="CEB73"/>
      <c r="CEC73"/>
      <c r="CED73"/>
      <c r="CEE73"/>
      <c r="CEF73"/>
      <c r="CEG73"/>
      <c r="CEH73"/>
      <c r="CEI73"/>
      <c r="CEJ73"/>
      <c r="CEK73"/>
      <c r="CEL73"/>
      <c r="CEM73"/>
      <c r="CEN73"/>
      <c r="CEO73"/>
      <c r="CEP73"/>
      <c r="CEQ73"/>
      <c r="CER73"/>
      <c r="CES73"/>
      <c r="CET73"/>
      <c r="CEU73"/>
      <c r="CEV73"/>
      <c r="CEW73"/>
      <c r="CEX73"/>
      <c r="CEY73"/>
      <c r="CEZ73"/>
      <c r="CFA73"/>
      <c r="CFB73"/>
      <c r="CFC73"/>
      <c r="CFD73"/>
      <c r="CFE73"/>
      <c r="CFF73"/>
      <c r="CFG73"/>
      <c r="CFH73"/>
      <c r="CFI73"/>
      <c r="CFJ73"/>
      <c r="CFK73"/>
      <c r="CFL73"/>
      <c r="CFM73"/>
      <c r="CFN73"/>
      <c r="CFO73"/>
      <c r="CFP73"/>
      <c r="CFQ73"/>
      <c r="CFR73"/>
      <c r="CFS73"/>
      <c r="CFT73"/>
      <c r="CFU73"/>
      <c r="CFV73"/>
      <c r="CFW73"/>
      <c r="CFX73"/>
      <c r="CFY73"/>
      <c r="CFZ73"/>
      <c r="CGA73"/>
      <c r="CGB73"/>
      <c r="CGC73"/>
      <c r="CGD73"/>
      <c r="CGE73"/>
      <c r="CGF73"/>
      <c r="CGG73"/>
      <c r="CGH73"/>
      <c r="CGI73"/>
      <c r="CGJ73"/>
      <c r="CGK73"/>
      <c r="CGL73"/>
      <c r="CGM73"/>
      <c r="CGN73"/>
      <c r="CGO73"/>
      <c r="CGP73"/>
      <c r="CGQ73"/>
      <c r="CGR73"/>
      <c r="CGS73"/>
      <c r="CGT73"/>
      <c r="CGU73"/>
      <c r="CGV73"/>
      <c r="CGW73"/>
      <c r="CGX73"/>
      <c r="CGY73"/>
      <c r="CGZ73"/>
      <c r="CHA73"/>
      <c r="CHB73"/>
      <c r="CHC73"/>
      <c r="CHD73"/>
      <c r="CHE73"/>
      <c r="CHF73"/>
      <c r="CHG73"/>
      <c r="CHH73"/>
      <c r="CHI73"/>
      <c r="CHJ73"/>
      <c r="CHK73"/>
      <c r="CHL73"/>
      <c r="CHM73"/>
      <c r="CHN73"/>
      <c r="CHO73"/>
      <c r="CHP73"/>
      <c r="CHQ73"/>
      <c r="CHR73"/>
      <c r="CHS73"/>
      <c r="CHT73"/>
      <c r="CHU73"/>
      <c r="CHV73"/>
      <c r="CHW73"/>
      <c r="CHX73"/>
      <c r="CHY73"/>
      <c r="CHZ73"/>
      <c r="CIA73"/>
      <c r="CIB73"/>
      <c r="CIC73"/>
      <c r="CID73"/>
      <c r="CIE73"/>
      <c r="CIF73"/>
      <c r="CIG73"/>
      <c r="CIH73"/>
      <c r="CII73"/>
      <c r="CIJ73"/>
      <c r="CIK73"/>
      <c r="CIL73"/>
      <c r="CIM73"/>
      <c r="CIN73"/>
      <c r="CIO73"/>
      <c r="CIP73"/>
      <c r="CIQ73"/>
      <c r="CIR73"/>
      <c r="CIS73"/>
      <c r="CIT73"/>
      <c r="CIU73"/>
      <c r="CIV73"/>
      <c r="CIW73"/>
      <c r="CIX73"/>
      <c r="CIY73"/>
      <c r="CIZ73"/>
      <c r="CJA73"/>
      <c r="CJB73"/>
      <c r="CJC73"/>
      <c r="CJD73"/>
      <c r="CJE73"/>
      <c r="CJF73"/>
      <c r="CJG73"/>
      <c r="CJH73"/>
      <c r="CJI73"/>
      <c r="CJJ73"/>
      <c r="CJK73"/>
      <c r="CJL73"/>
      <c r="CJM73"/>
      <c r="CJN73"/>
      <c r="CJO73"/>
      <c r="CJP73"/>
      <c r="CJQ73"/>
      <c r="CJR73"/>
      <c r="CJS73"/>
      <c r="CJT73"/>
      <c r="CJU73"/>
      <c r="CJV73"/>
      <c r="CJW73"/>
      <c r="CJX73"/>
      <c r="CJY73"/>
      <c r="CJZ73"/>
      <c r="CKA73"/>
      <c r="CKB73"/>
      <c r="CKC73"/>
      <c r="CKD73"/>
      <c r="CKE73"/>
      <c r="CKF73"/>
      <c r="CKG73"/>
      <c r="CKH73"/>
      <c r="CKI73"/>
      <c r="CKJ73"/>
      <c r="CKK73"/>
      <c r="CKL73"/>
      <c r="CKM73"/>
      <c r="CKN73"/>
      <c r="CKO73"/>
      <c r="CKP73"/>
      <c r="CKQ73"/>
      <c r="CKR73"/>
      <c r="CKS73"/>
      <c r="CKT73"/>
      <c r="CKU73"/>
      <c r="CKV73"/>
      <c r="CKW73"/>
      <c r="CKX73"/>
      <c r="CKY73"/>
      <c r="CKZ73"/>
      <c r="CLA73"/>
      <c r="CLB73"/>
      <c r="CLC73"/>
      <c r="CLD73"/>
      <c r="CLE73"/>
      <c r="CLF73"/>
      <c r="CLG73"/>
      <c r="CLH73"/>
      <c r="CLI73"/>
      <c r="CLJ73"/>
      <c r="CLK73"/>
      <c r="CLL73"/>
      <c r="CLM73"/>
      <c r="CLN73"/>
      <c r="CLO73"/>
      <c r="CLP73"/>
      <c r="CLQ73"/>
      <c r="CLR73"/>
      <c r="CLS73"/>
      <c r="CLT73"/>
      <c r="CLU73"/>
      <c r="CLV73"/>
      <c r="CLW73"/>
      <c r="CLX73"/>
      <c r="CLY73"/>
      <c r="CLZ73"/>
      <c r="CMA73"/>
      <c r="CMB73"/>
      <c r="CMC73"/>
      <c r="CMD73"/>
      <c r="CME73"/>
      <c r="CMF73"/>
      <c r="CMG73"/>
      <c r="CMH73"/>
      <c r="CMI73"/>
      <c r="CMJ73"/>
      <c r="CMK73"/>
      <c r="CML73"/>
      <c r="CMM73"/>
      <c r="CMN73"/>
      <c r="CMO73"/>
      <c r="CMP73"/>
      <c r="CMQ73"/>
      <c r="CMR73"/>
      <c r="CMS73"/>
      <c r="CMT73"/>
      <c r="CMU73"/>
      <c r="CMV73"/>
      <c r="CMW73"/>
      <c r="CMX73"/>
      <c r="CMY73"/>
      <c r="CMZ73"/>
      <c r="CNA73"/>
      <c r="CNB73"/>
      <c r="CNC73"/>
      <c r="CND73"/>
      <c r="CNE73"/>
      <c r="CNF73"/>
      <c r="CNG73"/>
      <c r="CNH73"/>
      <c r="CNI73"/>
      <c r="CNJ73"/>
      <c r="CNK73"/>
      <c r="CNL73"/>
      <c r="CNM73"/>
      <c r="CNN73"/>
      <c r="CNO73"/>
      <c r="CNP73"/>
      <c r="CNQ73"/>
      <c r="CNR73"/>
      <c r="CNS73"/>
      <c r="CNT73"/>
      <c r="CNU73"/>
      <c r="CNV73"/>
      <c r="CNW73"/>
      <c r="CNX73"/>
      <c r="CNY73"/>
      <c r="CNZ73"/>
      <c r="COA73"/>
      <c r="COB73"/>
      <c r="COC73"/>
      <c r="COD73"/>
      <c r="COE73"/>
      <c r="COF73"/>
      <c r="COG73"/>
      <c r="COH73"/>
      <c r="COI73"/>
      <c r="COJ73"/>
      <c r="COK73"/>
      <c r="COL73"/>
      <c r="COM73"/>
      <c r="CON73"/>
      <c r="COO73"/>
      <c r="COP73"/>
      <c r="COQ73"/>
      <c r="COR73"/>
      <c r="COS73"/>
      <c r="COT73"/>
      <c r="COU73"/>
      <c r="COV73"/>
      <c r="COW73"/>
      <c r="COX73"/>
      <c r="COY73"/>
      <c r="COZ73"/>
      <c r="CPA73"/>
      <c r="CPB73"/>
      <c r="CPC73"/>
      <c r="CPD73"/>
      <c r="CPE73"/>
      <c r="CPF73"/>
      <c r="CPG73"/>
      <c r="CPH73"/>
      <c r="CPI73"/>
      <c r="CPJ73"/>
      <c r="CPK73"/>
      <c r="CPL73"/>
      <c r="CPM73"/>
      <c r="CPN73"/>
      <c r="CPO73"/>
      <c r="CPP73"/>
      <c r="CPQ73"/>
      <c r="CPR73"/>
      <c r="CPS73"/>
      <c r="CPT73"/>
      <c r="CPU73"/>
      <c r="CPV73"/>
      <c r="CPW73"/>
      <c r="CPX73"/>
      <c r="CPY73"/>
      <c r="CPZ73"/>
      <c r="CQA73"/>
      <c r="CQB73"/>
      <c r="CQC73"/>
      <c r="CQD73"/>
      <c r="CQE73"/>
      <c r="CQF73"/>
      <c r="CQG73"/>
      <c r="CQH73"/>
      <c r="CQI73"/>
      <c r="CQJ73"/>
      <c r="CQK73"/>
      <c r="CQL73"/>
      <c r="CQM73"/>
      <c r="CQN73"/>
      <c r="CQO73"/>
      <c r="CQP73"/>
      <c r="CQQ73"/>
      <c r="CQR73"/>
      <c r="CQS73"/>
      <c r="CQT73"/>
      <c r="CQU73"/>
      <c r="CQV73"/>
      <c r="CQW73"/>
      <c r="CQX73"/>
      <c r="CQY73"/>
      <c r="CQZ73"/>
      <c r="CRA73"/>
      <c r="CRB73"/>
      <c r="CRC73"/>
      <c r="CRD73"/>
      <c r="CRE73"/>
      <c r="CRF73"/>
      <c r="CRG73"/>
      <c r="CRH73"/>
      <c r="CRI73"/>
      <c r="CRJ73"/>
      <c r="CRK73"/>
      <c r="CRL73"/>
      <c r="CRM73"/>
      <c r="CRN73"/>
      <c r="CRO73"/>
      <c r="CRP73"/>
      <c r="CRQ73"/>
      <c r="CRR73"/>
      <c r="CRS73"/>
      <c r="CRT73"/>
      <c r="CRU73"/>
      <c r="CRV73"/>
      <c r="CRW73"/>
      <c r="CRX73"/>
      <c r="CRY73"/>
      <c r="CRZ73"/>
      <c r="CSA73"/>
      <c r="CSB73"/>
      <c r="CSC73"/>
      <c r="CSD73"/>
      <c r="CSE73"/>
      <c r="CSF73"/>
      <c r="CSG73"/>
      <c r="CSH73"/>
      <c r="CSI73"/>
      <c r="CSJ73"/>
      <c r="CSK73"/>
      <c r="CSL73"/>
      <c r="CSM73"/>
      <c r="CSN73"/>
      <c r="CSO73"/>
      <c r="CSP73"/>
      <c r="CSQ73"/>
      <c r="CSR73"/>
      <c r="CSS73"/>
      <c r="CST73"/>
      <c r="CSU73"/>
      <c r="CSV73"/>
      <c r="CSW73"/>
      <c r="CSX73"/>
      <c r="CSY73"/>
      <c r="CSZ73"/>
      <c r="CTA73"/>
      <c r="CTB73"/>
      <c r="CTC73"/>
      <c r="CTD73"/>
      <c r="CTE73"/>
      <c r="CTF73"/>
      <c r="CTG73"/>
      <c r="CTH73"/>
      <c r="CTI73"/>
      <c r="CTJ73"/>
      <c r="CTK73"/>
      <c r="CTL73"/>
      <c r="CTM73"/>
      <c r="CTN73"/>
      <c r="CTO73"/>
      <c r="CTP73"/>
      <c r="CTQ73"/>
      <c r="CTR73"/>
      <c r="CTS73"/>
      <c r="CTT73"/>
      <c r="CTU73"/>
      <c r="CTV73"/>
      <c r="CTW73"/>
      <c r="CTX73"/>
      <c r="CTY73"/>
      <c r="CTZ73"/>
      <c r="CUA73"/>
      <c r="CUB73"/>
      <c r="CUC73"/>
      <c r="CUD73"/>
      <c r="CUE73"/>
      <c r="CUF73"/>
      <c r="CUG73"/>
      <c r="CUH73"/>
      <c r="CUI73"/>
      <c r="CUJ73"/>
      <c r="CUK73"/>
      <c r="CUL73"/>
      <c r="CUM73"/>
      <c r="CUN73"/>
      <c r="CUO73"/>
      <c r="CUP73"/>
      <c r="CUQ73"/>
      <c r="CUR73"/>
      <c r="CUS73"/>
      <c r="CUT73"/>
      <c r="CUU73"/>
      <c r="CUV73"/>
      <c r="CUW73"/>
      <c r="CUX73"/>
      <c r="CUY73"/>
      <c r="CUZ73"/>
      <c r="CVA73"/>
      <c r="CVB73"/>
      <c r="CVC73"/>
      <c r="CVD73"/>
      <c r="CVE73"/>
      <c r="CVF73"/>
      <c r="CVG73"/>
      <c r="CVH73"/>
      <c r="CVI73"/>
      <c r="CVJ73"/>
      <c r="CVK73"/>
      <c r="CVL73"/>
      <c r="CVM73"/>
      <c r="CVN73"/>
      <c r="CVO73"/>
      <c r="CVP73"/>
      <c r="CVQ73"/>
      <c r="CVR73"/>
      <c r="CVS73"/>
      <c r="CVT73"/>
      <c r="CVU73"/>
      <c r="CVV73"/>
      <c r="CVW73"/>
      <c r="CVX73"/>
      <c r="CVY73"/>
      <c r="CVZ73"/>
      <c r="CWA73"/>
      <c r="CWB73"/>
      <c r="CWC73"/>
      <c r="CWD73"/>
      <c r="CWE73"/>
      <c r="CWF73"/>
      <c r="CWG73"/>
      <c r="CWH73"/>
      <c r="CWI73"/>
      <c r="CWJ73"/>
      <c r="CWK73"/>
      <c r="CWL73"/>
      <c r="CWM73"/>
      <c r="CWN73"/>
      <c r="CWO73"/>
      <c r="CWP73"/>
      <c r="CWQ73"/>
      <c r="CWR73"/>
      <c r="CWS73"/>
      <c r="CWT73"/>
      <c r="CWU73"/>
      <c r="CWV73"/>
      <c r="CWW73"/>
      <c r="CWX73"/>
      <c r="CWY73"/>
      <c r="CWZ73"/>
      <c r="CXA73"/>
      <c r="CXB73"/>
      <c r="CXC73"/>
      <c r="CXD73"/>
      <c r="CXE73"/>
      <c r="CXF73"/>
      <c r="CXG73"/>
      <c r="CXH73"/>
      <c r="CXI73"/>
      <c r="CXJ73"/>
      <c r="CXK73"/>
      <c r="CXL73"/>
      <c r="CXM73"/>
      <c r="CXN73"/>
      <c r="CXO73"/>
      <c r="CXP73"/>
      <c r="CXQ73"/>
      <c r="CXR73"/>
      <c r="CXS73"/>
      <c r="CXT73"/>
      <c r="CXU73"/>
      <c r="CXV73"/>
      <c r="CXW73"/>
      <c r="CXX73"/>
      <c r="CXY73"/>
      <c r="CXZ73"/>
      <c r="CYA73"/>
      <c r="CYB73"/>
      <c r="CYC73"/>
      <c r="CYD73"/>
      <c r="CYE73"/>
      <c r="CYF73"/>
      <c r="CYG73"/>
      <c r="CYH73"/>
      <c r="CYI73"/>
      <c r="CYJ73"/>
      <c r="CYK73"/>
      <c r="CYL73"/>
      <c r="CYM73"/>
      <c r="CYN73"/>
      <c r="CYO73"/>
      <c r="CYP73"/>
      <c r="CYQ73"/>
      <c r="CYR73"/>
      <c r="CYS73"/>
      <c r="CYT73"/>
      <c r="CYU73"/>
      <c r="CYV73"/>
      <c r="CYW73"/>
      <c r="CYX73"/>
      <c r="CYY73"/>
      <c r="CYZ73"/>
      <c r="CZA73"/>
      <c r="CZB73"/>
      <c r="CZC73"/>
      <c r="CZD73"/>
      <c r="CZE73"/>
      <c r="CZF73"/>
      <c r="CZG73"/>
      <c r="CZH73"/>
      <c r="CZI73"/>
      <c r="CZJ73"/>
      <c r="CZK73"/>
      <c r="CZL73"/>
      <c r="CZM73"/>
      <c r="CZN73"/>
      <c r="CZO73"/>
      <c r="CZP73"/>
      <c r="CZQ73"/>
      <c r="CZR73"/>
      <c r="CZS73"/>
      <c r="CZT73"/>
      <c r="CZU73"/>
      <c r="CZV73"/>
      <c r="CZW73"/>
      <c r="CZX73"/>
      <c r="CZY73"/>
      <c r="CZZ73"/>
      <c r="DAA73"/>
      <c r="DAB73"/>
      <c r="DAC73"/>
      <c r="DAD73"/>
      <c r="DAE73"/>
      <c r="DAF73"/>
      <c r="DAG73"/>
      <c r="DAH73"/>
      <c r="DAI73"/>
      <c r="DAJ73"/>
      <c r="DAK73"/>
      <c r="DAL73"/>
      <c r="DAM73"/>
      <c r="DAN73"/>
      <c r="DAO73"/>
      <c r="DAP73"/>
      <c r="DAQ73"/>
      <c r="DAR73"/>
      <c r="DAS73"/>
      <c r="DAT73"/>
      <c r="DAU73"/>
      <c r="DAV73"/>
      <c r="DAW73"/>
      <c r="DAX73"/>
      <c r="DAY73"/>
      <c r="DAZ73"/>
      <c r="DBA73"/>
      <c r="DBB73"/>
      <c r="DBC73"/>
      <c r="DBD73"/>
      <c r="DBE73"/>
      <c r="DBF73"/>
      <c r="DBG73"/>
      <c r="DBH73"/>
      <c r="DBI73"/>
      <c r="DBJ73"/>
      <c r="DBK73"/>
      <c r="DBL73"/>
      <c r="DBM73"/>
      <c r="DBN73"/>
      <c r="DBO73"/>
      <c r="DBP73"/>
      <c r="DBQ73"/>
      <c r="DBR73"/>
      <c r="DBS73"/>
      <c r="DBT73"/>
      <c r="DBU73"/>
      <c r="DBV73"/>
      <c r="DBW73"/>
      <c r="DBX73"/>
      <c r="DBY73"/>
      <c r="DBZ73"/>
      <c r="DCA73"/>
      <c r="DCB73"/>
      <c r="DCC73"/>
      <c r="DCD73"/>
      <c r="DCE73"/>
      <c r="DCF73"/>
      <c r="DCG73"/>
      <c r="DCH73"/>
      <c r="DCI73"/>
      <c r="DCJ73"/>
      <c r="DCK73"/>
      <c r="DCL73"/>
      <c r="DCM73"/>
      <c r="DCN73"/>
      <c r="DCO73"/>
      <c r="DCP73"/>
      <c r="DCQ73"/>
      <c r="DCR73"/>
      <c r="DCS73"/>
      <c r="DCT73"/>
      <c r="DCU73"/>
      <c r="DCV73"/>
      <c r="DCW73"/>
      <c r="DCX73"/>
      <c r="DCY73"/>
      <c r="DCZ73"/>
      <c r="DDA73"/>
      <c r="DDB73"/>
      <c r="DDC73"/>
      <c r="DDD73"/>
      <c r="DDE73"/>
      <c r="DDF73"/>
      <c r="DDG73"/>
      <c r="DDH73"/>
      <c r="DDI73"/>
      <c r="DDJ73"/>
      <c r="DDK73"/>
      <c r="DDL73"/>
      <c r="DDM73"/>
      <c r="DDN73"/>
      <c r="DDO73"/>
      <c r="DDP73"/>
      <c r="DDQ73"/>
      <c r="DDR73"/>
      <c r="DDS73"/>
      <c r="DDT73"/>
      <c r="DDU73"/>
      <c r="DDV73"/>
      <c r="DDW73"/>
      <c r="DDX73"/>
      <c r="DDY73"/>
      <c r="DDZ73"/>
      <c r="DEA73"/>
      <c r="DEB73"/>
      <c r="DEC73"/>
      <c r="DED73"/>
      <c r="DEE73"/>
      <c r="DEF73"/>
      <c r="DEG73"/>
      <c r="DEH73"/>
      <c r="DEI73"/>
      <c r="DEJ73"/>
      <c r="DEK73"/>
      <c r="DEL73"/>
      <c r="DEM73"/>
      <c r="DEN73"/>
      <c r="DEO73"/>
      <c r="DEP73"/>
      <c r="DEQ73"/>
      <c r="DER73"/>
      <c r="DES73"/>
      <c r="DET73"/>
      <c r="DEU73"/>
      <c r="DEV73"/>
      <c r="DEW73"/>
      <c r="DEX73"/>
      <c r="DEY73"/>
      <c r="DEZ73"/>
      <c r="DFA73"/>
      <c r="DFB73"/>
      <c r="DFC73"/>
      <c r="DFD73"/>
      <c r="DFE73"/>
      <c r="DFF73"/>
      <c r="DFG73"/>
      <c r="DFH73"/>
      <c r="DFI73"/>
      <c r="DFJ73"/>
      <c r="DFK73"/>
      <c r="DFL73"/>
      <c r="DFM73"/>
      <c r="DFN73"/>
      <c r="DFO73"/>
      <c r="DFP73"/>
      <c r="DFQ73"/>
      <c r="DFR73"/>
      <c r="DFS73"/>
      <c r="DFT73"/>
      <c r="DFU73"/>
      <c r="DFV73"/>
      <c r="DFW73"/>
      <c r="DFX73"/>
      <c r="DFY73"/>
      <c r="DFZ73"/>
      <c r="DGA73"/>
      <c r="DGB73"/>
      <c r="DGC73"/>
      <c r="DGD73"/>
      <c r="DGE73"/>
      <c r="DGF73"/>
      <c r="DGG73"/>
      <c r="DGH73"/>
      <c r="DGI73"/>
      <c r="DGJ73"/>
      <c r="DGK73"/>
      <c r="DGL73"/>
      <c r="DGM73"/>
      <c r="DGN73"/>
      <c r="DGO73"/>
      <c r="DGP73"/>
      <c r="DGQ73"/>
      <c r="DGR73"/>
      <c r="DGS73"/>
      <c r="DGT73"/>
      <c r="DGU73"/>
      <c r="DGV73"/>
      <c r="DGW73"/>
      <c r="DGX73"/>
      <c r="DGY73"/>
      <c r="DGZ73"/>
      <c r="DHA73"/>
      <c r="DHB73"/>
      <c r="DHC73"/>
      <c r="DHD73"/>
      <c r="DHE73"/>
      <c r="DHF73"/>
      <c r="DHG73"/>
      <c r="DHH73"/>
      <c r="DHI73"/>
      <c r="DHJ73"/>
      <c r="DHK73"/>
      <c r="DHL73"/>
      <c r="DHM73"/>
      <c r="DHN73"/>
      <c r="DHO73"/>
      <c r="DHP73"/>
      <c r="DHQ73"/>
      <c r="DHR73"/>
      <c r="DHS73"/>
      <c r="DHT73"/>
      <c r="DHU73"/>
      <c r="DHV73"/>
      <c r="DHW73"/>
      <c r="DHX73"/>
      <c r="DHY73"/>
      <c r="DHZ73"/>
      <c r="DIA73"/>
      <c r="DIB73"/>
      <c r="DIC73"/>
      <c r="DID73"/>
      <c r="DIE73"/>
      <c r="DIF73"/>
      <c r="DIG73"/>
      <c r="DIH73"/>
      <c r="DII73"/>
      <c r="DIJ73"/>
      <c r="DIK73"/>
      <c r="DIL73"/>
      <c r="DIM73"/>
      <c r="DIN73"/>
      <c r="DIO73"/>
      <c r="DIP73"/>
      <c r="DIQ73"/>
      <c r="DIR73"/>
      <c r="DIS73"/>
      <c r="DIT73"/>
      <c r="DIU73"/>
      <c r="DIV73"/>
      <c r="DIW73"/>
      <c r="DIX73"/>
      <c r="DIY73"/>
      <c r="DIZ73"/>
      <c r="DJA73"/>
      <c r="DJB73"/>
      <c r="DJC73"/>
      <c r="DJD73"/>
      <c r="DJE73"/>
      <c r="DJF73"/>
      <c r="DJG73"/>
      <c r="DJH73"/>
      <c r="DJI73"/>
      <c r="DJJ73"/>
      <c r="DJK73"/>
      <c r="DJL73"/>
      <c r="DJM73"/>
      <c r="DJN73"/>
      <c r="DJO73"/>
      <c r="DJP73"/>
      <c r="DJQ73"/>
      <c r="DJR73"/>
      <c r="DJS73"/>
      <c r="DJT73"/>
      <c r="DJU73"/>
      <c r="DJV73"/>
      <c r="DJW73"/>
      <c r="DJX73"/>
      <c r="DJY73"/>
      <c r="DJZ73"/>
      <c r="DKA73"/>
      <c r="DKB73"/>
      <c r="DKC73"/>
      <c r="DKD73"/>
      <c r="DKE73"/>
      <c r="DKF73"/>
      <c r="DKG73"/>
      <c r="DKH73"/>
      <c r="DKI73"/>
      <c r="DKJ73"/>
      <c r="DKK73"/>
      <c r="DKL73"/>
      <c r="DKM73"/>
      <c r="DKN73"/>
      <c r="DKO73"/>
      <c r="DKP73"/>
      <c r="DKQ73"/>
      <c r="DKR73"/>
      <c r="DKS73"/>
      <c r="DKT73"/>
      <c r="DKU73"/>
      <c r="DKV73"/>
      <c r="DKW73"/>
      <c r="DKX73"/>
      <c r="DKY73"/>
      <c r="DKZ73"/>
      <c r="DLA73"/>
      <c r="DLB73"/>
      <c r="DLC73"/>
      <c r="DLD73"/>
      <c r="DLE73"/>
      <c r="DLF73"/>
      <c r="DLG73"/>
      <c r="DLH73"/>
      <c r="DLI73"/>
      <c r="DLJ73"/>
      <c r="DLK73"/>
      <c r="DLL73"/>
      <c r="DLM73"/>
      <c r="DLN73"/>
      <c r="DLO73"/>
      <c r="DLP73"/>
      <c r="DLQ73"/>
      <c r="DLR73"/>
      <c r="DLS73"/>
      <c r="DLT73"/>
      <c r="DLU73"/>
      <c r="DLV73"/>
      <c r="DLW73"/>
      <c r="DLX73"/>
      <c r="DLY73"/>
      <c r="DLZ73"/>
      <c r="DMA73"/>
      <c r="DMB73"/>
      <c r="DMC73"/>
      <c r="DMD73"/>
      <c r="DME73"/>
      <c r="DMF73"/>
      <c r="DMG73"/>
      <c r="DMH73"/>
      <c r="DMI73"/>
      <c r="DMJ73"/>
      <c r="DMK73"/>
      <c r="DML73"/>
      <c r="DMM73"/>
      <c r="DMN73"/>
      <c r="DMO73"/>
      <c r="DMP73"/>
      <c r="DMQ73"/>
      <c r="DMR73"/>
      <c r="DMS73"/>
      <c r="DMT73"/>
      <c r="DMU73"/>
      <c r="DMV73"/>
      <c r="DMW73"/>
      <c r="DMX73"/>
      <c r="DMY73"/>
      <c r="DMZ73"/>
      <c r="DNA73"/>
      <c r="DNB73"/>
      <c r="DNC73"/>
      <c r="DND73"/>
      <c r="DNE73"/>
      <c r="DNF73"/>
      <c r="DNG73"/>
      <c r="DNH73"/>
      <c r="DNI73"/>
      <c r="DNJ73"/>
      <c r="DNK73"/>
      <c r="DNL73"/>
      <c r="DNM73"/>
      <c r="DNN73"/>
      <c r="DNO73"/>
      <c r="DNP73"/>
      <c r="DNQ73"/>
      <c r="DNR73"/>
      <c r="DNS73"/>
      <c r="DNT73"/>
      <c r="DNU73"/>
      <c r="DNV73"/>
      <c r="DNW73"/>
      <c r="DNX73"/>
      <c r="DNY73"/>
      <c r="DNZ73"/>
      <c r="DOA73"/>
      <c r="DOB73"/>
      <c r="DOC73"/>
      <c r="DOD73"/>
      <c r="DOE73"/>
      <c r="DOF73"/>
      <c r="DOG73"/>
      <c r="DOH73"/>
      <c r="DOI73"/>
      <c r="DOJ73"/>
      <c r="DOK73"/>
      <c r="DOL73"/>
      <c r="DOM73"/>
      <c r="DON73"/>
      <c r="DOO73"/>
      <c r="DOP73"/>
      <c r="DOQ73"/>
      <c r="DOR73"/>
      <c r="DOS73"/>
      <c r="DOT73"/>
      <c r="DOU73"/>
      <c r="DOV73"/>
      <c r="DOW73"/>
      <c r="DOX73"/>
      <c r="DOY73"/>
      <c r="DOZ73"/>
      <c r="DPA73"/>
      <c r="DPB73"/>
      <c r="DPC73"/>
      <c r="DPD73"/>
      <c r="DPE73"/>
      <c r="DPF73"/>
      <c r="DPG73"/>
      <c r="DPH73"/>
      <c r="DPI73"/>
      <c r="DPJ73"/>
      <c r="DPK73"/>
      <c r="DPL73"/>
      <c r="DPM73"/>
      <c r="DPN73"/>
      <c r="DPO73"/>
      <c r="DPP73"/>
      <c r="DPQ73"/>
      <c r="DPR73"/>
      <c r="DPS73"/>
      <c r="DPT73"/>
      <c r="DPU73"/>
      <c r="DPV73"/>
      <c r="DPW73"/>
      <c r="DPX73"/>
      <c r="DPY73"/>
      <c r="DPZ73"/>
      <c r="DQA73"/>
      <c r="DQB73"/>
      <c r="DQC73"/>
      <c r="DQD73"/>
      <c r="DQE73"/>
      <c r="DQF73"/>
      <c r="DQG73"/>
      <c r="DQH73"/>
      <c r="DQI73"/>
      <c r="DQJ73"/>
      <c r="DQK73"/>
      <c r="DQL73"/>
      <c r="DQM73"/>
      <c r="DQN73"/>
      <c r="DQO73"/>
      <c r="DQP73"/>
      <c r="DQQ73"/>
      <c r="DQR73"/>
      <c r="DQS73"/>
      <c r="DQT73"/>
      <c r="DQU73"/>
      <c r="DQV73"/>
      <c r="DQW73"/>
      <c r="DQX73"/>
      <c r="DQY73"/>
      <c r="DQZ73"/>
      <c r="DRA73"/>
      <c r="DRB73"/>
      <c r="DRC73"/>
      <c r="DRD73"/>
      <c r="DRE73"/>
      <c r="DRF73"/>
      <c r="DRG73"/>
      <c r="DRH73"/>
      <c r="DRI73"/>
      <c r="DRJ73"/>
      <c r="DRK73"/>
      <c r="DRL73"/>
      <c r="DRM73"/>
      <c r="DRN73"/>
      <c r="DRO73"/>
      <c r="DRP73"/>
      <c r="DRQ73"/>
      <c r="DRR73"/>
      <c r="DRS73"/>
      <c r="DRT73"/>
      <c r="DRU73"/>
      <c r="DRV73"/>
      <c r="DRW73"/>
      <c r="DRX73"/>
      <c r="DRY73"/>
      <c r="DRZ73"/>
      <c r="DSA73"/>
      <c r="DSB73"/>
      <c r="DSC73"/>
      <c r="DSD73"/>
      <c r="DSE73"/>
      <c r="DSF73"/>
      <c r="DSG73"/>
      <c r="DSH73"/>
      <c r="DSI73"/>
      <c r="DSJ73"/>
      <c r="DSK73"/>
      <c r="DSL73"/>
      <c r="DSM73"/>
      <c r="DSN73"/>
      <c r="DSO73"/>
      <c r="DSP73"/>
      <c r="DSQ73"/>
      <c r="DSR73"/>
      <c r="DSS73"/>
      <c r="DST73"/>
      <c r="DSU73"/>
      <c r="DSV73"/>
      <c r="DSW73"/>
      <c r="DSX73"/>
      <c r="DSY73"/>
      <c r="DSZ73"/>
      <c r="DTA73"/>
      <c r="DTB73"/>
      <c r="DTC73"/>
      <c r="DTD73"/>
      <c r="DTE73"/>
      <c r="DTF73"/>
      <c r="DTG73"/>
      <c r="DTH73"/>
      <c r="DTI73"/>
      <c r="DTJ73"/>
      <c r="DTK73"/>
      <c r="DTL73"/>
      <c r="DTM73"/>
      <c r="DTN73"/>
      <c r="DTO73"/>
      <c r="DTP73"/>
      <c r="DTQ73"/>
      <c r="DTR73"/>
      <c r="DTS73"/>
      <c r="DTT73"/>
      <c r="DTU73"/>
      <c r="DTV73"/>
      <c r="DTW73"/>
      <c r="DTX73"/>
      <c r="DTY73"/>
      <c r="DTZ73"/>
      <c r="DUA73"/>
      <c r="DUB73"/>
      <c r="DUC73"/>
      <c r="DUD73"/>
      <c r="DUE73"/>
      <c r="DUF73"/>
      <c r="DUG73"/>
      <c r="DUH73"/>
      <c r="DUI73"/>
      <c r="DUJ73"/>
      <c r="DUK73"/>
      <c r="DUL73"/>
      <c r="DUM73"/>
      <c r="DUN73"/>
      <c r="DUO73"/>
      <c r="DUP73"/>
      <c r="DUQ73"/>
      <c r="DUR73"/>
      <c r="DUS73"/>
      <c r="DUT73"/>
      <c r="DUU73"/>
      <c r="DUV73"/>
      <c r="DUW73"/>
      <c r="DUX73"/>
      <c r="DUY73"/>
      <c r="DUZ73"/>
      <c r="DVA73"/>
      <c r="DVB73"/>
      <c r="DVC73"/>
      <c r="DVD73"/>
      <c r="DVE73"/>
      <c r="DVF73"/>
      <c r="DVG73"/>
      <c r="DVH73"/>
      <c r="DVI73"/>
      <c r="DVJ73"/>
      <c r="DVK73"/>
      <c r="DVL73"/>
      <c r="DVM73"/>
      <c r="DVN73"/>
      <c r="DVO73"/>
      <c r="DVP73"/>
      <c r="DVQ73"/>
      <c r="DVR73"/>
      <c r="DVS73"/>
      <c r="DVT73"/>
      <c r="DVU73"/>
      <c r="DVV73"/>
      <c r="DVW73"/>
      <c r="DVX73"/>
      <c r="DVY73"/>
      <c r="DVZ73"/>
      <c r="DWA73"/>
      <c r="DWB73"/>
      <c r="DWC73"/>
      <c r="DWD73"/>
      <c r="DWE73"/>
      <c r="DWF73"/>
      <c r="DWG73"/>
      <c r="DWH73"/>
      <c r="DWI73"/>
      <c r="DWJ73"/>
      <c r="DWK73"/>
      <c r="DWL73"/>
      <c r="DWM73"/>
      <c r="DWN73"/>
      <c r="DWO73"/>
      <c r="DWP73"/>
      <c r="DWQ73"/>
      <c r="DWR73"/>
      <c r="DWS73"/>
      <c r="DWT73"/>
      <c r="DWU73"/>
      <c r="DWV73"/>
      <c r="DWW73"/>
      <c r="DWX73"/>
      <c r="DWY73"/>
      <c r="DWZ73"/>
      <c r="DXA73"/>
      <c r="DXB73"/>
      <c r="DXC73"/>
      <c r="DXD73"/>
      <c r="DXE73"/>
      <c r="DXF73"/>
      <c r="DXG73"/>
      <c r="DXH73"/>
      <c r="DXI73"/>
      <c r="DXJ73"/>
      <c r="DXK73"/>
      <c r="DXL73"/>
      <c r="DXM73"/>
      <c r="DXN73"/>
      <c r="DXO73"/>
      <c r="DXP73"/>
      <c r="DXQ73"/>
      <c r="DXR73"/>
      <c r="DXS73"/>
      <c r="DXT73"/>
      <c r="DXU73"/>
      <c r="DXV73"/>
      <c r="DXW73"/>
      <c r="DXX73"/>
      <c r="DXY73"/>
      <c r="DXZ73"/>
      <c r="DYA73"/>
      <c r="DYB73"/>
      <c r="DYC73"/>
      <c r="DYD73"/>
      <c r="DYE73"/>
      <c r="DYF73"/>
      <c r="DYG73"/>
      <c r="DYH73"/>
      <c r="DYI73"/>
      <c r="DYJ73"/>
      <c r="DYK73"/>
      <c r="DYL73"/>
      <c r="DYM73"/>
      <c r="DYN73"/>
      <c r="DYO73"/>
      <c r="DYP73"/>
      <c r="DYQ73"/>
      <c r="DYR73"/>
      <c r="DYS73"/>
      <c r="DYT73"/>
      <c r="DYU73"/>
      <c r="DYV73"/>
      <c r="DYW73"/>
      <c r="DYX73"/>
      <c r="DYY73"/>
      <c r="DYZ73"/>
      <c r="DZA73"/>
      <c r="DZB73"/>
      <c r="DZC73"/>
      <c r="DZD73"/>
      <c r="DZE73"/>
      <c r="DZF73"/>
      <c r="DZG73"/>
      <c r="DZH73"/>
      <c r="DZI73"/>
      <c r="DZJ73"/>
      <c r="DZK73"/>
      <c r="DZL73"/>
      <c r="DZM73"/>
      <c r="DZN73"/>
      <c r="DZO73"/>
      <c r="DZP73"/>
      <c r="DZQ73"/>
      <c r="DZR73"/>
      <c r="DZS73"/>
      <c r="DZT73"/>
      <c r="DZU73"/>
      <c r="DZV73"/>
      <c r="DZW73"/>
      <c r="DZX73"/>
      <c r="DZY73"/>
      <c r="DZZ73"/>
      <c r="EAA73"/>
      <c r="EAB73"/>
      <c r="EAC73"/>
      <c r="EAD73"/>
      <c r="EAE73"/>
      <c r="EAF73"/>
      <c r="EAG73"/>
      <c r="EAH73"/>
      <c r="EAI73"/>
      <c r="EAJ73"/>
      <c r="EAK73"/>
      <c r="EAL73"/>
      <c r="EAM73"/>
      <c r="EAN73"/>
      <c r="EAO73"/>
      <c r="EAP73"/>
      <c r="EAQ73"/>
      <c r="EAR73"/>
      <c r="EAS73"/>
      <c r="EAT73"/>
      <c r="EAU73"/>
      <c r="EAV73"/>
      <c r="EAW73"/>
      <c r="EAX73"/>
      <c r="EAY73"/>
      <c r="EAZ73"/>
      <c r="EBA73"/>
      <c r="EBB73"/>
      <c r="EBC73"/>
      <c r="EBD73"/>
      <c r="EBE73"/>
      <c r="EBF73"/>
      <c r="EBG73"/>
      <c r="EBH73"/>
      <c r="EBI73"/>
      <c r="EBJ73"/>
      <c r="EBK73"/>
      <c r="EBL73"/>
      <c r="EBM73"/>
      <c r="EBN73"/>
      <c r="EBO73"/>
      <c r="EBP73"/>
      <c r="EBQ73"/>
      <c r="EBR73"/>
      <c r="EBS73"/>
      <c r="EBT73"/>
      <c r="EBU73"/>
      <c r="EBV73"/>
      <c r="EBW73"/>
      <c r="EBX73"/>
      <c r="EBY73"/>
      <c r="EBZ73"/>
      <c r="ECA73"/>
      <c r="ECB73"/>
      <c r="ECC73"/>
      <c r="ECD73"/>
      <c r="ECE73"/>
      <c r="ECF73"/>
      <c r="ECG73"/>
      <c r="ECH73"/>
      <c r="ECI73"/>
      <c r="ECJ73"/>
      <c r="ECK73"/>
      <c r="ECL73"/>
      <c r="ECM73"/>
      <c r="ECN73"/>
      <c r="ECO73"/>
      <c r="ECP73"/>
      <c r="ECQ73"/>
      <c r="ECR73"/>
      <c r="ECS73"/>
      <c r="ECT73"/>
      <c r="ECU73"/>
      <c r="ECV73"/>
      <c r="ECW73"/>
      <c r="ECX73"/>
      <c r="ECY73"/>
      <c r="ECZ73"/>
      <c r="EDA73"/>
      <c r="EDB73"/>
      <c r="EDC73"/>
      <c r="EDD73"/>
      <c r="EDE73"/>
      <c r="EDF73"/>
      <c r="EDG73"/>
      <c r="EDH73"/>
      <c r="EDI73"/>
      <c r="EDJ73"/>
      <c r="EDK73"/>
      <c r="EDL73"/>
      <c r="EDM73"/>
      <c r="EDN73"/>
      <c r="EDO73"/>
      <c r="EDP73"/>
      <c r="EDQ73"/>
      <c r="EDR73"/>
      <c r="EDS73"/>
      <c r="EDT73"/>
      <c r="EDU73"/>
      <c r="EDV73"/>
      <c r="EDW73"/>
      <c r="EDX73"/>
      <c r="EDY73"/>
      <c r="EDZ73"/>
      <c r="EEA73"/>
      <c r="EEB73"/>
      <c r="EEC73"/>
      <c r="EED73"/>
      <c r="EEE73"/>
      <c r="EEF73"/>
      <c r="EEG73"/>
      <c r="EEH73"/>
      <c r="EEI73"/>
      <c r="EEJ73"/>
      <c r="EEK73"/>
      <c r="EEL73"/>
      <c r="EEM73"/>
      <c r="EEN73"/>
      <c r="EEO73"/>
      <c r="EEP73"/>
      <c r="EEQ73"/>
      <c r="EER73"/>
      <c r="EES73"/>
      <c r="EET73"/>
      <c r="EEU73"/>
      <c r="EEV73"/>
      <c r="EEW73"/>
      <c r="EEX73"/>
      <c r="EEY73"/>
      <c r="EEZ73"/>
      <c r="EFA73"/>
      <c r="EFB73"/>
      <c r="EFC73"/>
      <c r="EFD73"/>
      <c r="EFE73"/>
      <c r="EFF73"/>
      <c r="EFG73"/>
      <c r="EFH73"/>
      <c r="EFI73"/>
      <c r="EFJ73"/>
      <c r="EFK73"/>
      <c r="EFL73"/>
      <c r="EFM73"/>
      <c r="EFN73"/>
      <c r="EFO73"/>
      <c r="EFP73"/>
      <c r="EFQ73"/>
      <c r="EFR73"/>
      <c r="EFS73"/>
      <c r="EFT73"/>
      <c r="EFU73"/>
      <c r="EFV73"/>
      <c r="EFW73"/>
      <c r="EFX73"/>
      <c r="EFY73"/>
      <c r="EFZ73"/>
      <c r="EGA73"/>
      <c r="EGB73"/>
      <c r="EGC73"/>
      <c r="EGD73"/>
      <c r="EGE73"/>
      <c r="EGF73"/>
      <c r="EGG73"/>
      <c r="EGH73"/>
      <c r="EGI73"/>
      <c r="EGJ73"/>
      <c r="EGK73"/>
      <c r="EGL73"/>
      <c r="EGM73"/>
      <c r="EGN73"/>
      <c r="EGO73"/>
      <c r="EGP73"/>
      <c r="EGQ73"/>
      <c r="EGR73"/>
      <c r="EGS73"/>
      <c r="EGT73"/>
      <c r="EGU73"/>
      <c r="EGV73"/>
      <c r="EGW73"/>
      <c r="EGX73"/>
      <c r="EGY73"/>
      <c r="EGZ73"/>
      <c r="EHA73"/>
      <c r="EHB73"/>
      <c r="EHC73"/>
      <c r="EHD73"/>
      <c r="EHE73"/>
      <c r="EHF73"/>
      <c r="EHG73"/>
      <c r="EHH73"/>
      <c r="EHI73"/>
      <c r="EHJ73"/>
      <c r="EHK73"/>
      <c r="EHL73"/>
      <c r="EHM73"/>
      <c r="EHN73"/>
      <c r="EHO73"/>
      <c r="EHP73"/>
      <c r="EHQ73"/>
      <c r="EHR73"/>
      <c r="EHS73"/>
      <c r="EHT73"/>
      <c r="EHU73"/>
      <c r="EHV73"/>
      <c r="EHW73"/>
      <c r="EHX73"/>
      <c r="EHY73"/>
      <c r="EHZ73"/>
      <c r="EIA73"/>
      <c r="EIB73"/>
      <c r="EIC73"/>
      <c r="EID73"/>
      <c r="EIE73"/>
      <c r="EIF73"/>
      <c r="EIG73"/>
      <c r="EIH73"/>
      <c r="EII73"/>
      <c r="EIJ73"/>
      <c r="EIK73"/>
      <c r="EIL73"/>
      <c r="EIM73"/>
      <c r="EIN73"/>
      <c r="EIO73"/>
      <c r="EIP73"/>
      <c r="EIQ73"/>
      <c r="EIR73"/>
      <c r="EIS73"/>
      <c r="EIT73"/>
      <c r="EIU73"/>
      <c r="EIV73"/>
      <c r="EIW73"/>
      <c r="EIX73"/>
      <c r="EIY73"/>
      <c r="EIZ73"/>
      <c r="EJA73"/>
      <c r="EJB73"/>
      <c r="EJC73"/>
      <c r="EJD73"/>
      <c r="EJE73"/>
      <c r="EJF73"/>
      <c r="EJG73"/>
      <c r="EJH73"/>
      <c r="EJI73"/>
      <c r="EJJ73"/>
      <c r="EJK73"/>
      <c r="EJL73"/>
      <c r="EJM73"/>
      <c r="EJN73"/>
      <c r="EJO73"/>
      <c r="EJP73"/>
      <c r="EJQ73"/>
      <c r="EJR73"/>
      <c r="EJS73"/>
      <c r="EJT73"/>
      <c r="EJU73"/>
      <c r="EJV73"/>
      <c r="EJW73"/>
      <c r="EJX73"/>
      <c r="EJY73"/>
      <c r="EJZ73"/>
      <c r="EKA73"/>
      <c r="EKB73"/>
      <c r="EKC73"/>
      <c r="EKD73"/>
      <c r="EKE73"/>
      <c r="EKF73"/>
      <c r="EKG73"/>
      <c r="EKH73"/>
      <c r="EKI73"/>
      <c r="EKJ73"/>
      <c r="EKK73"/>
      <c r="EKL73"/>
      <c r="EKM73"/>
      <c r="EKN73"/>
      <c r="EKO73"/>
      <c r="EKP73"/>
      <c r="EKQ73"/>
      <c r="EKR73"/>
      <c r="EKS73"/>
      <c r="EKT73"/>
      <c r="EKU73"/>
      <c r="EKV73"/>
      <c r="EKW73"/>
      <c r="EKX73"/>
      <c r="EKY73"/>
      <c r="EKZ73"/>
      <c r="ELA73"/>
      <c r="ELB73"/>
      <c r="ELC73"/>
      <c r="ELD73"/>
      <c r="ELE73"/>
      <c r="ELF73"/>
      <c r="ELG73"/>
      <c r="ELH73"/>
      <c r="ELI73"/>
      <c r="ELJ73"/>
      <c r="ELK73"/>
      <c r="ELL73"/>
      <c r="ELM73"/>
      <c r="ELN73"/>
      <c r="ELO73"/>
      <c r="ELP73"/>
      <c r="ELQ73"/>
      <c r="ELR73"/>
      <c r="ELS73"/>
      <c r="ELT73"/>
      <c r="ELU73"/>
      <c r="ELV73"/>
      <c r="ELW73"/>
      <c r="ELX73"/>
      <c r="ELY73"/>
      <c r="ELZ73"/>
      <c r="EMA73"/>
      <c r="EMB73"/>
      <c r="EMC73"/>
      <c r="EMD73"/>
      <c r="EME73"/>
      <c r="EMF73"/>
      <c r="EMG73"/>
      <c r="EMH73"/>
      <c r="EMI73"/>
      <c r="EMJ73"/>
      <c r="EMK73"/>
      <c r="EML73"/>
      <c r="EMM73"/>
      <c r="EMN73"/>
      <c r="EMO73"/>
      <c r="EMP73"/>
      <c r="EMQ73"/>
      <c r="EMR73"/>
      <c r="EMS73"/>
      <c r="EMT73"/>
      <c r="EMU73"/>
      <c r="EMV73"/>
      <c r="EMW73"/>
      <c r="EMX73"/>
      <c r="EMY73"/>
      <c r="EMZ73"/>
      <c r="ENA73"/>
      <c r="ENB73"/>
      <c r="ENC73"/>
      <c r="END73"/>
      <c r="ENE73"/>
      <c r="ENF73"/>
      <c r="ENG73"/>
      <c r="ENH73"/>
      <c r="ENI73"/>
      <c r="ENJ73"/>
      <c r="ENK73"/>
      <c r="ENL73"/>
      <c r="ENM73"/>
      <c r="ENN73"/>
      <c r="ENO73"/>
      <c r="ENP73"/>
      <c r="ENQ73"/>
      <c r="ENR73"/>
      <c r="ENS73"/>
      <c r="ENT73"/>
      <c r="ENU73"/>
      <c r="ENV73"/>
      <c r="ENW73"/>
      <c r="ENX73"/>
      <c r="ENY73"/>
      <c r="ENZ73"/>
      <c r="EOA73"/>
      <c r="EOB73"/>
      <c r="EOC73"/>
      <c r="EOD73"/>
      <c r="EOE73"/>
      <c r="EOF73"/>
      <c r="EOG73"/>
      <c r="EOH73"/>
      <c r="EOI73"/>
      <c r="EOJ73"/>
      <c r="EOK73"/>
      <c r="EOL73"/>
      <c r="EOM73"/>
      <c r="EON73"/>
      <c r="EOO73"/>
      <c r="EOP73"/>
      <c r="EOQ73"/>
      <c r="EOR73"/>
      <c r="EOS73"/>
      <c r="EOT73"/>
      <c r="EOU73"/>
      <c r="EOV73"/>
      <c r="EOW73"/>
      <c r="EOX73"/>
      <c r="EOY73"/>
      <c r="EOZ73"/>
      <c r="EPA73"/>
      <c r="EPB73"/>
      <c r="EPC73"/>
      <c r="EPD73"/>
      <c r="EPE73"/>
      <c r="EPF73"/>
      <c r="EPG73"/>
      <c r="EPH73"/>
      <c r="EPI73"/>
      <c r="EPJ73"/>
      <c r="EPK73"/>
      <c r="EPL73"/>
      <c r="EPM73"/>
      <c r="EPN73"/>
      <c r="EPO73"/>
      <c r="EPP73"/>
      <c r="EPQ73"/>
      <c r="EPR73"/>
      <c r="EPS73"/>
      <c r="EPT73"/>
      <c r="EPU73"/>
      <c r="EPV73"/>
      <c r="EPW73"/>
      <c r="EPX73"/>
      <c r="EPY73"/>
      <c r="EPZ73"/>
      <c r="EQA73"/>
      <c r="EQB73"/>
      <c r="EQC73"/>
      <c r="EQD73"/>
      <c r="EQE73"/>
      <c r="EQF73"/>
      <c r="EQG73"/>
      <c r="EQH73"/>
      <c r="EQI73"/>
      <c r="EQJ73"/>
      <c r="EQK73"/>
      <c r="EQL73"/>
      <c r="EQM73"/>
      <c r="EQN73"/>
      <c r="EQO73"/>
      <c r="EQP73"/>
      <c r="EQQ73"/>
      <c r="EQR73"/>
      <c r="EQS73"/>
      <c r="EQT73"/>
      <c r="EQU73"/>
      <c r="EQV73"/>
      <c r="EQW73"/>
      <c r="EQX73"/>
      <c r="EQY73"/>
      <c r="EQZ73"/>
      <c r="ERA73"/>
      <c r="ERB73"/>
      <c r="ERC73"/>
      <c r="ERD73"/>
      <c r="ERE73"/>
      <c r="ERF73"/>
      <c r="ERG73"/>
      <c r="ERH73"/>
      <c r="ERI73"/>
      <c r="ERJ73"/>
      <c r="ERK73"/>
      <c r="ERL73"/>
      <c r="ERM73"/>
      <c r="ERN73"/>
      <c r="ERO73"/>
      <c r="ERP73"/>
      <c r="ERQ73"/>
      <c r="ERR73"/>
      <c r="ERS73"/>
      <c r="ERT73"/>
      <c r="ERU73"/>
      <c r="ERV73"/>
      <c r="ERW73"/>
      <c r="ERX73"/>
      <c r="ERY73"/>
      <c r="ERZ73"/>
      <c r="ESA73"/>
      <c r="ESB73"/>
      <c r="ESC73"/>
      <c r="ESD73"/>
      <c r="ESE73"/>
      <c r="ESF73"/>
      <c r="ESG73"/>
      <c r="ESH73"/>
      <c r="ESI73"/>
      <c r="ESJ73"/>
      <c r="ESK73"/>
      <c r="ESL73"/>
      <c r="ESM73"/>
      <c r="ESN73"/>
      <c r="ESO73"/>
      <c r="ESP73"/>
      <c r="ESQ73"/>
      <c r="ESR73"/>
      <c r="ESS73"/>
      <c r="EST73"/>
      <c r="ESU73"/>
      <c r="ESV73"/>
      <c r="ESW73"/>
      <c r="ESX73"/>
      <c r="ESY73"/>
      <c r="ESZ73"/>
      <c r="ETA73"/>
      <c r="ETB73"/>
      <c r="ETC73"/>
      <c r="ETD73"/>
      <c r="ETE73"/>
      <c r="ETF73"/>
      <c r="ETG73"/>
      <c r="ETH73"/>
      <c r="ETI73"/>
      <c r="ETJ73"/>
      <c r="ETK73"/>
      <c r="ETL73"/>
      <c r="ETM73"/>
      <c r="ETN73"/>
      <c r="ETO73"/>
      <c r="ETP73"/>
      <c r="ETQ73"/>
      <c r="ETR73"/>
      <c r="ETS73"/>
      <c r="ETT73"/>
      <c r="ETU73"/>
      <c r="ETV73"/>
      <c r="ETW73"/>
      <c r="ETX73"/>
      <c r="ETY73"/>
      <c r="ETZ73"/>
      <c r="EUA73"/>
      <c r="EUB73"/>
      <c r="EUC73"/>
      <c r="EUD73"/>
      <c r="EUE73"/>
      <c r="EUF73"/>
      <c r="EUG73"/>
      <c r="EUH73"/>
      <c r="EUI73"/>
      <c r="EUJ73"/>
      <c r="EUK73"/>
      <c r="EUL73"/>
      <c r="EUM73"/>
      <c r="EUN73"/>
      <c r="EUO73"/>
      <c r="EUP73"/>
      <c r="EUQ73"/>
      <c r="EUR73"/>
      <c r="EUS73"/>
      <c r="EUT73"/>
      <c r="EUU73"/>
      <c r="EUV73"/>
      <c r="EUW73"/>
      <c r="EUX73"/>
      <c r="EUY73"/>
      <c r="EUZ73"/>
      <c r="EVA73"/>
      <c r="EVB73"/>
      <c r="EVC73"/>
      <c r="EVD73"/>
      <c r="EVE73"/>
      <c r="EVF73"/>
      <c r="EVG73"/>
      <c r="EVH73"/>
      <c r="EVI73"/>
      <c r="EVJ73"/>
      <c r="EVK73"/>
      <c r="EVL73"/>
      <c r="EVM73"/>
      <c r="EVN73"/>
      <c r="EVO73"/>
      <c r="EVP73"/>
      <c r="EVQ73"/>
      <c r="EVR73"/>
      <c r="EVS73"/>
      <c r="EVT73"/>
      <c r="EVU73"/>
      <c r="EVV73"/>
      <c r="EVW73"/>
      <c r="EVX73"/>
      <c r="EVY73"/>
      <c r="EVZ73"/>
      <c r="EWA73"/>
      <c r="EWB73"/>
      <c r="EWC73"/>
      <c r="EWD73"/>
      <c r="EWE73"/>
      <c r="EWF73"/>
      <c r="EWG73"/>
      <c r="EWH73"/>
      <c r="EWI73"/>
      <c r="EWJ73"/>
      <c r="EWK73"/>
      <c r="EWL73"/>
      <c r="EWM73"/>
      <c r="EWN73"/>
      <c r="EWO73"/>
      <c r="EWP73"/>
      <c r="EWQ73"/>
      <c r="EWR73"/>
      <c r="EWS73"/>
      <c r="EWT73"/>
      <c r="EWU73"/>
      <c r="EWV73"/>
      <c r="EWW73"/>
      <c r="EWX73"/>
      <c r="EWY73"/>
      <c r="EWZ73"/>
      <c r="EXA73"/>
      <c r="EXB73"/>
      <c r="EXC73"/>
      <c r="EXD73"/>
      <c r="EXE73"/>
      <c r="EXF73"/>
      <c r="EXG73"/>
      <c r="EXH73"/>
      <c r="EXI73"/>
      <c r="EXJ73"/>
      <c r="EXK73"/>
      <c r="EXL73"/>
      <c r="EXM73"/>
      <c r="EXN73"/>
      <c r="EXO73"/>
      <c r="EXP73"/>
      <c r="EXQ73"/>
      <c r="EXR73"/>
      <c r="EXS73"/>
      <c r="EXT73"/>
      <c r="EXU73"/>
      <c r="EXV73"/>
      <c r="EXW73"/>
      <c r="EXX73"/>
      <c r="EXY73"/>
      <c r="EXZ73"/>
      <c r="EYA73"/>
      <c r="EYB73"/>
      <c r="EYC73"/>
      <c r="EYD73"/>
      <c r="EYE73"/>
      <c r="EYF73"/>
      <c r="EYG73"/>
      <c r="EYH73"/>
      <c r="EYI73"/>
      <c r="EYJ73"/>
      <c r="EYK73"/>
      <c r="EYL73"/>
      <c r="EYM73"/>
      <c r="EYN73"/>
      <c r="EYO73"/>
      <c r="EYP73"/>
      <c r="EYQ73"/>
      <c r="EYR73"/>
      <c r="EYS73"/>
      <c r="EYT73"/>
      <c r="EYU73"/>
      <c r="EYV73"/>
      <c r="EYW73"/>
      <c r="EYX73"/>
      <c r="EYY73"/>
      <c r="EYZ73"/>
      <c r="EZA73"/>
      <c r="EZB73"/>
      <c r="EZC73"/>
      <c r="EZD73"/>
      <c r="EZE73"/>
      <c r="EZF73"/>
      <c r="EZG73"/>
      <c r="EZH73"/>
      <c r="EZI73"/>
      <c r="EZJ73"/>
      <c r="EZK73"/>
      <c r="EZL73"/>
      <c r="EZM73"/>
      <c r="EZN73"/>
      <c r="EZO73"/>
      <c r="EZP73"/>
      <c r="EZQ73"/>
      <c r="EZR73"/>
      <c r="EZS73"/>
      <c r="EZT73"/>
      <c r="EZU73"/>
      <c r="EZV73"/>
      <c r="EZW73"/>
      <c r="EZX73"/>
      <c r="EZY73"/>
      <c r="EZZ73"/>
      <c r="FAA73"/>
      <c r="FAB73"/>
      <c r="FAC73"/>
      <c r="FAD73"/>
      <c r="FAE73"/>
      <c r="FAF73"/>
      <c r="FAG73"/>
      <c r="FAH73"/>
      <c r="FAI73"/>
      <c r="FAJ73"/>
      <c r="FAK73"/>
      <c r="FAL73"/>
      <c r="FAM73"/>
      <c r="FAN73"/>
      <c r="FAO73"/>
      <c r="FAP73"/>
      <c r="FAQ73"/>
      <c r="FAR73"/>
      <c r="FAS73"/>
      <c r="FAT73"/>
      <c r="FAU73"/>
      <c r="FAV73"/>
      <c r="FAW73"/>
      <c r="FAX73"/>
      <c r="FAY73"/>
      <c r="FAZ73"/>
      <c r="FBA73"/>
      <c r="FBB73"/>
      <c r="FBC73"/>
      <c r="FBD73"/>
      <c r="FBE73"/>
      <c r="FBF73"/>
      <c r="FBG73"/>
      <c r="FBH73"/>
      <c r="FBI73"/>
      <c r="FBJ73"/>
      <c r="FBK73"/>
      <c r="FBL73"/>
      <c r="FBM73"/>
      <c r="FBN73"/>
      <c r="FBO73"/>
      <c r="FBP73"/>
      <c r="FBQ73"/>
      <c r="FBR73"/>
      <c r="FBS73"/>
      <c r="FBT73"/>
      <c r="FBU73"/>
      <c r="FBV73"/>
      <c r="FBW73"/>
      <c r="FBX73"/>
      <c r="FBY73"/>
      <c r="FBZ73"/>
      <c r="FCA73"/>
      <c r="FCB73"/>
      <c r="FCC73"/>
      <c r="FCD73"/>
      <c r="FCE73"/>
      <c r="FCF73"/>
      <c r="FCG73"/>
      <c r="FCH73"/>
      <c r="FCI73"/>
      <c r="FCJ73"/>
      <c r="FCK73"/>
      <c r="FCL73"/>
      <c r="FCM73"/>
      <c r="FCN73"/>
      <c r="FCO73"/>
      <c r="FCP73"/>
      <c r="FCQ73"/>
      <c r="FCR73"/>
      <c r="FCS73"/>
      <c r="FCT73"/>
      <c r="FCU73"/>
      <c r="FCV73"/>
      <c r="FCW73"/>
      <c r="FCX73"/>
      <c r="FCY73"/>
      <c r="FCZ73"/>
      <c r="FDA73"/>
      <c r="FDB73"/>
      <c r="FDC73"/>
      <c r="FDD73"/>
      <c r="FDE73"/>
      <c r="FDF73"/>
      <c r="FDG73"/>
      <c r="FDH73"/>
      <c r="FDI73"/>
      <c r="FDJ73"/>
      <c r="FDK73"/>
      <c r="FDL73"/>
      <c r="FDM73"/>
      <c r="FDN73"/>
      <c r="FDO73"/>
      <c r="FDP73"/>
      <c r="FDQ73"/>
      <c r="FDR73"/>
      <c r="FDS73"/>
      <c r="FDT73"/>
      <c r="FDU73"/>
      <c r="FDV73"/>
      <c r="FDW73"/>
      <c r="FDX73"/>
      <c r="FDY73"/>
      <c r="FDZ73"/>
      <c r="FEA73"/>
      <c r="FEB73"/>
      <c r="FEC73"/>
      <c r="FED73"/>
      <c r="FEE73"/>
      <c r="FEF73"/>
      <c r="FEG73"/>
      <c r="FEH73"/>
      <c r="FEI73"/>
      <c r="FEJ73"/>
      <c r="FEK73"/>
      <c r="FEL73"/>
      <c r="FEM73"/>
      <c r="FEN73"/>
      <c r="FEO73"/>
      <c r="FEP73"/>
      <c r="FEQ73"/>
      <c r="FER73"/>
      <c r="FES73"/>
      <c r="FET73"/>
      <c r="FEU73"/>
      <c r="FEV73"/>
      <c r="FEW73"/>
      <c r="FEX73"/>
      <c r="FEY73"/>
      <c r="FEZ73"/>
      <c r="FFA73"/>
      <c r="FFB73"/>
      <c r="FFC73"/>
      <c r="FFD73"/>
      <c r="FFE73"/>
      <c r="FFF73"/>
      <c r="FFG73"/>
      <c r="FFH73"/>
      <c r="FFI73"/>
      <c r="FFJ73"/>
      <c r="FFK73"/>
      <c r="FFL73"/>
      <c r="FFM73"/>
      <c r="FFN73"/>
      <c r="FFO73"/>
      <c r="FFP73"/>
      <c r="FFQ73"/>
      <c r="FFR73"/>
      <c r="FFS73"/>
      <c r="FFT73"/>
      <c r="FFU73"/>
      <c r="FFV73"/>
      <c r="FFW73"/>
      <c r="FFX73"/>
      <c r="FFY73"/>
      <c r="FFZ73"/>
      <c r="FGA73"/>
      <c r="FGB73"/>
      <c r="FGC73"/>
      <c r="FGD73"/>
      <c r="FGE73"/>
      <c r="FGF73"/>
      <c r="FGG73"/>
      <c r="FGH73"/>
      <c r="FGI73"/>
      <c r="FGJ73"/>
      <c r="FGK73"/>
      <c r="FGL73"/>
      <c r="FGM73"/>
      <c r="FGN73"/>
      <c r="FGO73"/>
      <c r="FGP73"/>
      <c r="FGQ73"/>
      <c r="FGR73"/>
      <c r="FGS73"/>
      <c r="FGT73"/>
      <c r="FGU73"/>
      <c r="FGV73"/>
      <c r="FGW73"/>
      <c r="FGX73"/>
      <c r="FGY73"/>
      <c r="FGZ73"/>
      <c r="FHA73"/>
      <c r="FHB73"/>
      <c r="FHC73"/>
      <c r="FHD73"/>
      <c r="FHE73"/>
      <c r="FHF73"/>
      <c r="FHG73"/>
      <c r="FHH73"/>
      <c r="FHI73"/>
      <c r="FHJ73"/>
      <c r="FHK73"/>
      <c r="FHL73"/>
      <c r="FHM73"/>
      <c r="FHN73"/>
      <c r="FHO73"/>
      <c r="FHP73"/>
      <c r="FHQ73"/>
      <c r="FHR73"/>
      <c r="FHS73"/>
      <c r="FHT73"/>
      <c r="FHU73"/>
      <c r="FHV73"/>
      <c r="FHW73"/>
      <c r="FHX73"/>
      <c r="FHY73"/>
      <c r="FHZ73"/>
      <c r="FIA73"/>
      <c r="FIB73"/>
      <c r="FIC73"/>
      <c r="FID73"/>
      <c r="FIE73"/>
      <c r="FIF73"/>
      <c r="FIG73"/>
      <c r="FIH73"/>
      <c r="FII73"/>
      <c r="FIJ73"/>
      <c r="FIK73"/>
      <c r="FIL73"/>
      <c r="FIM73"/>
      <c r="FIN73"/>
      <c r="FIO73"/>
      <c r="FIP73"/>
      <c r="FIQ73"/>
      <c r="FIR73"/>
      <c r="FIS73"/>
      <c r="FIT73"/>
      <c r="FIU73"/>
      <c r="FIV73"/>
      <c r="FIW73"/>
      <c r="FIX73"/>
      <c r="FIY73"/>
      <c r="FIZ73"/>
      <c r="FJA73"/>
      <c r="FJB73"/>
      <c r="FJC73"/>
      <c r="FJD73"/>
      <c r="FJE73"/>
      <c r="FJF73"/>
      <c r="FJG73"/>
      <c r="FJH73"/>
      <c r="FJI73"/>
      <c r="FJJ73"/>
      <c r="FJK73"/>
      <c r="FJL73"/>
      <c r="FJM73"/>
      <c r="FJN73"/>
      <c r="FJO73"/>
      <c r="FJP73"/>
      <c r="FJQ73"/>
      <c r="FJR73"/>
      <c r="FJS73"/>
      <c r="FJT73"/>
      <c r="FJU73"/>
      <c r="FJV73"/>
      <c r="FJW73"/>
      <c r="FJX73"/>
      <c r="FJY73"/>
      <c r="FJZ73"/>
      <c r="FKA73"/>
      <c r="FKB73"/>
      <c r="FKC73"/>
      <c r="FKD73"/>
      <c r="FKE73"/>
      <c r="FKF73"/>
      <c r="FKG73"/>
      <c r="FKH73"/>
      <c r="FKI73"/>
      <c r="FKJ73"/>
      <c r="FKK73"/>
      <c r="FKL73"/>
      <c r="FKM73"/>
      <c r="FKN73"/>
      <c r="FKO73"/>
      <c r="FKP73"/>
      <c r="FKQ73"/>
      <c r="FKR73"/>
      <c r="FKS73"/>
      <c r="FKT73"/>
      <c r="FKU73"/>
      <c r="FKV73"/>
      <c r="FKW73"/>
      <c r="FKX73"/>
      <c r="FKY73"/>
      <c r="FKZ73"/>
      <c r="FLA73"/>
      <c r="FLB73"/>
      <c r="FLC73"/>
      <c r="FLD73"/>
      <c r="FLE73"/>
      <c r="FLF73"/>
      <c r="FLG73"/>
      <c r="FLH73"/>
      <c r="FLI73"/>
      <c r="FLJ73"/>
      <c r="FLK73"/>
      <c r="FLL73"/>
      <c r="FLM73"/>
      <c r="FLN73"/>
      <c r="FLO73"/>
      <c r="FLP73"/>
      <c r="FLQ73"/>
      <c r="FLR73"/>
      <c r="FLS73"/>
      <c r="FLT73"/>
      <c r="FLU73"/>
      <c r="FLV73"/>
      <c r="FLW73"/>
      <c r="FLX73"/>
      <c r="FLY73"/>
      <c r="FLZ73"/>
      <c r="FMA73"/>
      <c r="FMB73"/>
      <c r="FMC73"/>
      <c r="FMD73"/>
      <c r="FME73"/>
      <c r="FMF73"/>
      <c r="FMG73"/>
      <c r="FMH73"/>
      <c r="FMI73"/>
      <c r="FMJ73"/>
      <c r="FMK73"/>
      <c r="FML73"/>
      <c r="FMM73"/>
      <c r="FMN73"/>
      <c r="FMO73"/>
      <c r="FMP73"/>
      <c r="FMQ73"/>
      <c r="FMR73"/>
      <c r="FMS73"/>
      <c r="FMT73"/>
      <c r="FMU73"/>
      <c r="FMV73"/>
      <c r="FMW73"/>
      <c r="FMX73"/>
      <c r="FMY73"/>
      <c r="FMZ73"/>
      <c r="FNA73"/>
      <c r="FNB73"/>
      <c r="FNC73"/>
      <c r="FND73"/>
      <c r="FNE73"/>
      <c r="FNF73"/>
      <c r="FNG73"/>
      <c r="FNH73"/>
      <c r="FNI73"/>
      <c r="FNJ73"/>
      <c r="FNK73"/>
      <c r="FNL73"/>
      <c r="FNM73"/>
      <c r="FNN73"/>
      <c r="FNO73"/>
      <c r="FNP73"/>
      <c r="FNQ73"/>
      <c r="FNR73"/>
      <c r="FNS73"/>
      <c r="FNT73"/>
      <c r="FNU73"/>
      <c r="FNV73"/>
      <c r="FNW73"/>
      <c r="FNX73"/>
      <c r="FNY73"/>
      <c r="FNZ73"/>
      <c r="FOA73"/>
      <c r="FOB73"/>
      <c r="FOC73"/>
      <c r="FOD73"/>
      <c r="FOE73"/>
      <c r="FOF73"/>
      <c r="FOG73"/>
      <c r="FOH73"/>
      <c r="FOI73"/>
      <c r="FOJ73"/>
      <c r="FOK73"/>
      <c r="FOL73"/>
      <c r="FOM73"/>
      <c r="FON73"/>
      <c r="FOO73"/>
      <c r="FOP73"/>
      <c r="FOQ73"/>
      <c r="FOR73"/>
      <c r="FOS73"/>
      <c r="FOT73"/>
      <c r="FOU73"/>
      <c r="FOV73"/>
      <c r="FOW73"/>
      <c r="FOX73"/>
      <c r="FOY73"/>
      <c r="FOZ73"/>
      <c r="FPA73"/>
      <c r="FPB73"/>
      <c r="FPC73"/>
      <c r="FPD73"/>
      <c r="FPE73"/>
      <c r="FPF73"/>
      <c r="FPG73"/>
      <c r="FPH73"/>
      <c r="FPI73"/>
      <c r="FPJ73"/>
      <c r="FPK73"/>
      <c r="FPL73"/>
      <c r="FPM73"/>
      <c r="FPN73"/>
      <c r="FPO73"/>
      <c r="FPP73"/>
      <c r="FPQ73"/>
      <c r="FPR73"/>
      <c r="FPS73"/>
      <c r="FPT73"/>
      <c r="FPU73"/>
      <c r="FPV73"/>
      <c r="FPW73"/>
      <c r="FPX73"/>
      <c r="FPY73"/>
      <c r="FPZ73"/>
      <c r="FQA73"/>
      <c r="FQB73"/>
      <c r="FQC73"/>
      <c r="FQD73"/>
      <c r="FQE73"/>
      <c r="FQF73"/>
      <c r="FQG73"/>
      <c r="FQH73"/>
      <c r="FQI73"/>
      <c r="FQJ73"/>
      <c r="FQK73"/>
      <c r="FQL73"/>
      <c r="FQM73"/>
      <c r="FQN73"/>
      <c r="FQO73"/>
      <c r="FQP73"/>
      <c r="FQQ73"/>
      <c r="FQR73"/>
      <c r="FQS73"/>
      <c r="FQT73"/>
      <c r="FQU73"/>
      <c r="FQV73"/>
      <c r="FQW73"/>
      <c r="FQX73"/>
      <c r="FQY73"/>
      <c r="FQZ73"/>
      <c r="FRA73"/>
      <c r="FRB73"/>
      <c r="FRC73"/>
      <c r="FRD73"/>
      <c r="FRE73"/>
      <c r="FRF73"/>
      <c r="FRG73"/>
      <c r="FRH73"/>
      <c r="FRI73"/>
      <c r="FRJ73"/>
      <c r="FRK73"/>
      <c r="FRL73"/>
      <c r="FRM73"/>
      <c r="FRN73"/>
      <c r="FRO73"/>
      <c r="FRP73"/>
      <c r="FRQ73"/>
      <c r="FRR73"/>
      <c r="FRS73"/>
      <c r="FRT73"/>
      <c r="FRU73"/>
      <c r="FRV73"/>
      <c r="FRW73"/>
      <c r="FRX73"/>
      <c r="FRY73"/>
      <c r="FRZ73"/>
      <c r="FSA73"/>
      <c r="FSB73"/>
      <c r="FSC73"/>
      <c r="FSD73"/>
      <c r="FSE73"/>
      <c r="FSF73"/>
      <c r="FSG73"/>
      <c r="FSH73"/>
      <c r="FSI73"/>
      <c r="FSJ73"/>
      <c r="FSK73"/>
      <c r="FSL73"/>
      <c r="FSM73"/>
      <c r="FSN73"/>
      <c r="FSO73"/>
      <c r="FSP73"/>
      <c r="FSQ73"/>
      <c r="FSR73"/>
      <c r="FSS73"/>
      <c r="FST73"/>
      <c r="FSU73"/>
      <c r="FSV73"/>
      <c r="FSW73"/>
      <c r="FSX73"/>
      <c r="FSY73"/>
      <c r="FSZ73"/>
      <c r="FTA73"/>
      <c r="FTB73"/>
      <c r="FTC73"/>
      <c r="FTD73"/>
      <c r="FTE73"/>
      <c r="FTF73"/>
      <c r="FTG73"/>
      <c r="FTH73"/>
      <c r="FTI73"/>
      <c r="FTJ73"/>
      <c r="FTK73"/>
      <c r="FTL73"/>
      <c r="FTM73"/>
      <c r="FTN73"/>
      <c r="FTO73"/>
      <c r="FTP73"/>
      <c r="FTQ73"/>
      <c r="FTR73"/>
      <c r="FTS73"/>
      <c r="FTT73"/>
      <c r="FTU73"/>
      <c r="FTV73"/>
      <c r="FTW73"/>
      <c r="FTX73"/>
      <c r="FTY73"/>
      <c r="FTZ73"/>
      <c r="FUA73"/>
      <c r="FUB73"/>
      <c r="FUC73"/>
      <c r="FUD73"/>
      <c r="FUE73"/>
      <c r="FUF73"/>
      <c r="FUG73"/>
      <c r="FUH73"/>
      <c r="FUI73"/>
      <c r="FUJ73"/>
      <c r="FUK73"/>
      <c r="FUL73"/>
      <c r="FUM73"/>
      <c r="FUN73"/>
      <c r="FUO73"/>
      <c r="FUP73"/>
      <c r="FUQ73"/>
      <c r="FUR73"/>
      <c r="FUS73"/>
      <c r="FUT73"/>
      <c r="FUU73"/>
      <c r="FUV73"/>
      <c r="FUW73"/>
      <c r="FUX73"/>
      <c r="FUY73"/>
      <c r="FUZ73"/>
      <c r="FVA73"/>
      <c r="FVB73"/>
      <c r="FVC73"/>
      <c r="FVD73"/>
      <c r="FVE73"/>
      <c r="FVF73"/>
      <c r="FVG73"/>
      <c r="FVH73"/>
      <c r="FVI73"/>
      <c r="FVJ73"/>
      <c r="FVK73"/>
      <c r="FVL73"/>
      <c r="FVM73"/>
      <c r="FVN73"/>
      <c r="FVO73"/>
      <c r="FVP73"/>
      <c r="FVQ73"/>
      <c r="FVR73"/>
      <c r="FVS73"/>
      <c r="FVT73"/>
      <c r="FVU73"/>
      <c r="FVV73"/>
      <c r="FVW73"/>
      <c r="FVX73"/>
      <c r="FVY73"/>
      <c r="FVZ73"/>
      <c r="FWA73"/>
      <c r="FWB73"/>
      <c r="FWC73"/>
      <c r="FWD73"/>
      <c r="FWE73"/>
      <c r="FWF73"/>
      <c r="FWG73"/>
      <c r="FWH73"/>
      <c r="FWI73"/>
      <c r="FWJ73"/>
      <c r="FWK73"/>
      <c r="FWL73"/>
      <c r="FWM73"/>
      <c r="FWN73"/>
      <c r="FWO73"/>
      <c r="FWP73"/>
      <c r="FWQ73"/>
      <c r="FWR73"/>
      <c r="FWS73"/>
      <c r="FWT73"/>
      <c r="FWU73"/>
      <c r="FWV73"/>
      <c r="FWW73"/>
      <c r="FWX73"/>
      <c r="FWY73"/>
      <c r="FWZ73"/>
      <c r="FXA73"/>
      <c r="FXB73"/>
      <c r="FXC73"/>
      <c r="FXD73"/>
      <c r="FXE73"/>
      <c r="FXF73"/>
      <c r="FXG73"/>
      <c r="FXH73"/>
      <c r="FXI73"/>
      <c r="FXJ73"/>
      <c r="FXK73"/>
      <c r="FXL73"/>
      <c r="FXM73"/>
      <c r="FXN73"/>
      <c r="FXO73"/>
      <c r="FXP73"/>
      <c r="FXQ73"/>
      <c r="FXR73"/>
      <c r="FXS73"/>
      <c r="FXT73"/>
      <c r="FXU73"/>
      <c r="FXV73"/>
      <c r="FXW73"/>
      <c r="FXX73"/>
      <c r="FXY73"/>
      <c r="FXZ73"/>
      <c r="FYA73"/>
      <c r="FYB73"/>
      <c r="FYC73"/>
      <c r="FYD73"/>
      <c r="FYE73"/>
      <c r="FYF73"/>
      <c r="FYG73"/>
      <c r="FYH73"/>
      <c r="FYI73"/>
      <c r="FYJ73"/>
      <c r="FYK73"/>
      <c r="FYL73"/>
      <c r="FYM73"/>
      <c r="FYN73"/>
      <c r="FYO73"/>
      <c r="FYP73"/>
      <c r="FYQ73"/>
      <c r="FYR73"/>
      <c r="FYS73"/>
      <c r="FYT73"/>
      <c r="FYU73"/>
      <c r="FYV73"/>
      <c r="FYW73"/>
      <c r="FYX73"/>
      <c r="FYY73"/>
      <c r="FYZ73"/>
      <c r="FZA73"/>
      <c r="FZB73"/>
      <c r="FZC73"/>
      <c r="FZD73"/>
      <c r="FZE73"/>
      <c r="FZF73"/>
      <c r="FZG73"/>
      <c r="FZH73"/>
      <c r="FZI73"/>
      <c r="FZJ73"/>
      <c r="FZK73"/>
      <c r="FZL73"/>
      <c r="FZM73"/>
      <c r="FZN73"/>
      <c r="FZO73"/>
      <c r="FZP73"/>
      <c r="FZQ73"/>
      <c r="FZR73"/>
      <c r="FZS73"/>
      <c r="FZT73"/>
      <c r="FZU73"/>
      <c r="FZV73"/>
      <c r="FZW73"/>
      <c r="FZX73"/>
      <c r="FZY73"/>
      <c r="FZZ73"/>
      <c r="GAA73"/>
      <c r="GAB73"/>
      <c r="GAC73"/>
      <c r="GAD73"/>
      <c r="GAE73"/>
      <c r="GAF73"/>
      <c r="GAG73"/>
      <c r="GAH73"/>
      <c r="GAI73"/>
      <c r="GAJ73"/>
      <c r="GAK73"/>
      <c r="GAL73"/>
      <c r="GAM73"/>
      <c r="GAN73"/>
      <c r="GAO73"/>
      <c r="GAP73"/>
      <c r="GAQ73"/>
      <c r="GAR73"/>
      <c r="GAS73"/>
      <c r="GAT73"/>
      <c r="GAU73"/>
      <c r="GAV73"/>
      <c r="GAW73"/>
      <c r="GAX73"/>
      <c r="GAY73"/>
      <c r="GAZ73"/>
      <c r="GBA73"/>
      <c r="GBB73"/>
      <c r="GBC73"/>
      <c r="GBD73"/>
      <c r="GBE73"/>
      <c r="GBF73"/>
      <c r="GBG73"/>
      <c r="GBH73"/>
      <c r="GBI73"/>
      <c r="GBJ73"/>
      <c r="GBK73"/>
      <c r="GBL73"/>
      <c r="GBM73"/>
      <c r="GBN73"/>
      <c r="GBO73"/>
      <c r="GBP73"/>
      <c r="GBQ73"/>
      <c r="GBR73"/>
      <c r="GBS73"/>
      <c r="GBT73"/>
      <c r="GBU73"/>
      <c r="GBV73"/>
      <c r="GBW73"/>
      <c r="GBX73"/>
      <c r="GBY73"/>
      <c r="GBZ73"/>
      <c r="GCA73"/>
      <c r="GCB73"/>
      <c r="GCC73"/>
      <c r="GCD73"/>
      <c r="GCE73"/>
      <c r="GCF73"/>
      <c r="GCG73"/>
      <c r="GCH73"/>
      <c r="GCI73"/>
      <c r="GCJ73"/>
      <c r="GCK73"/>
      <c r="GCL73"/>
      <c r="GCM73"/>
      <c r="GCN73"/>
      <c r="GCO73"/>
      <c r="GCP73"/>
      <c r="GCQ73"/>
      <c r="GCR73"/>
      <c r="GCS73"/>
      <c r="GCT73"/>
      <c r="GCU73"/>
      <c r="GCV73"/>
      <c r="GCW73"/>
      <c r="GCX73"/>
      <c r="GCY73"/>
      <c r="GCZ73"/>
      <c r="GDA73"/>
      <c r="GDB73"/>
      <c r="GDC73"/>
      <c r="GDD73"/>
      <c r="GDE73"/>
      <c r="GDF73"/>
      <c r="GDG73"/>
      <c r="GDH73"/>
      <c r="GDI73"/>
      <c r="GDJ73"/>
      <c r="GDK73"/>
      <c r="GDL73"/>
      <c r="GDM73"/>
      <c r="GDN73"/>
      <c r="GDO73"/>
      <c r="GDP73"/>
      <c r="GDQ73"/>
      <c r="GDR73"/>
      <c r="GDS73"/>
      <c r="GDT73"/>
      <c r="GDU73"/>
      <c r="GDV73"/>
      <c r="GDW73"/>
      <c r="GDX73"/>
      <c r="GDY73"/>
      <c r="GDZ73"/>
      <c r="GEA73"/>
      <c r="GEB73"/>
      <c r="GEC73"/>
      <c r="GED73"/>
      <c r="GEE73"/>
      <c r="GEF73"/>
      <c r="GEG73"/>
      <c r="GEH73"/>
      <c r="GEI73"/>
      <c r="GEJ73"/>
      <c r="GEK73"/>
      <c r="GEL73"/>
      <c r="GEM73"/>
      <c r="GEN73"/>
      <c r="GEO73"/>
      <c r="GEP73"/>
      <c r="GEQ73"/>
      <c r="GER73"/>
      <c r="GES73"/>
      <c r="GET73"/>
      <c r="GEU73"/>
      <c r="GEV73"/>
      <c r="GEW73"/>
      <c r="GEX73"/>
      <c r="GEY73"/>
      <c r="GEZ73"/>
      <c r="GFA73"/>
      <c r="GFB73"/>
      <c r="GFC73"/>
      <c r="GFD73"/>
      <c r="GFE73"/>
      <c r="GFF73"/>
      <c r="GFG73"/>
      <c r="GFH73"/>
      <c r="GFI73"/>
      <c r="GFJ73"/>
      <c r="GFK73"/>
      <c r="GFL73"/>
      <c r="GFM73"/>
      <c r="GFN73"/>
      <c r="GFO73"/>
      <c r="GFP73"/>
      <c r="GFQ73"/>
      <c r="GFR73"/>
      <c r="GFS73"/>
      <c r="GFT73"/>
      <c r="GFU73"/>
      <c r="GFV73"/>
      <c r="GFW73"/>
      <c r="GFX73"/>
      <c r="GFY73"/>
      <c r="GFZ73"/>
      <c r="GGA73"/>
      <c r="GGB73"/>
      <c r="GGC73"/>
      <c r="GGD73"/>
      <c r="GGE73"/>
      <c r="GGF73"/>
      <c r="GGG73"/>
      <c r="GGH73"/>
      <c r="GGI73"/>
      <c r="GGJ73"/>
      <c r="GGK73"/>
      <c r="GGL73"/>
      <c r="GGM73"/>
      <c r="GGN73"/>
      <c r="GGO73"/>
      <c r="GGP73"/>
      <c r="GGQ73"/>
      <c r="GGR73"/>
      <c r="GGS73"/>
      <c r="GGT73"/>
      <c r="GGU73"/>
      <c r="GGV73"/>
      <c r="GGW73"/>
      <c r="GGX73"/>
      <c r="GGY73"/>
      <c r="GGZ73"/>
      <c r="GHA73"/>
      <c r="GHB73"/>
      <c r="GHC73"/>
      <c r="GHD73"/>
      <c r="GHE73"/>
      <c r="GHF73"/>
      <c r="GHG73"/>
      <c r="GHH73"/>
      <c r="GHI73"/>
      <c r="GHJ73"/>
      <c r="GHK73"/>
      <c r="GHL73"/>
      <c r="GHM73"/>
      <c r="GHN73"/>
      <c r="GHO73"/>
      <c r="GHP73"/>
      <c r="GHQ73"/>
      <c r="GHR73"/>
      <c r="GHS73"/>
      <c r="GHT73"/>
      <c r="GHU73"/>
      <c r="GHV73"/>
      <c r="GHW73"/>
      <c r="GHX73"/>
      <c r="GHY73"/>
      <c r="GHZ73"/>
      <c r="GIA73"/>
      <c r="GIB73"/>
      <c r="GIC73"/>
      <c r="GID73"/>
      <c r="GIE73"/>
      <c r="GIF73"/>
      <c r="GIG73"/>
      <c r="GIH73"/>
      <c r="GII73"/>
      <c r="GIJ73"/>
      <c r="GIK73"/>
      <c r="GIL73"/>
      <c r="GIM73"/>
      <c r="GIN73"/>
      <c r="GIO73"/>
      <c r="GIP73"/>
      <c r="GIQ73"/>
      <c r="GIR73"/>
      <c r="GIS73"/>
      <c r="GIT73"/>
      <c r="GIU73"/>
      <c r="GIV73"/>
      <c r="GIW73"/>
      <c r="GIX73"/>
      <c r="GIY73"/>
      <c r="GIZ73"/>
      <c r="GJA73"/>
      <c r="GJB73"/>
      <c r="GJC73"/>
      <c r="GJD73"/>
      <c r="GJE73"/>
      <c r="GJF73"/>
      <c r="GJG73"/>
      <c r="GJH73"/>
      <c r="GJI73"/>
      <c r="GJJ73"/>
      <c r="GJK73"/>
      <c r="GJL73"/>
      <c r="GJM73"/>
      <c r="GJN73"/>
      <c r="GJO73"/>
      <c r="GJP73"/>
      <c r="GJQ73"/>
      <c r="GJR73"/>
      <c r="GJS73"/>
      <c r="GJT73"/>
      <c r="GJU73"/>
      <c r="GJV73"/>
      <c r="GJW73"/>
      <c r="GJX73"/>
      <c r="GJY73"/>
      <c r="GJZ73"/>
      <c r="GKA73"/>
      <c r="GKB73"/>
      <c r="GKC73"/>
      <c r="GKD73"/>
      <c r="GKE73"/>
      <c r="GKF73"/>
      <c r="GKG73"/>
      <c r="GKH73"/>
      <c r="GKI73"/>
      <c r="GKJ73"/>
      <c r="GKK73"/>
      <c r="GKL73"/>
      <c r="GKM73"/>
      <c r="GKN73"/>
      <c r="GKO73"/>
      <c r="GKP73"/>
      <c r="GKQ73"/>
      <c r="GKR73"/>
      <c r="GKS73"/>
      <c r="GKT73"/>
      <c r="GKU73"/>
      <c r="GKV73"/>
      <c r="GKW73"/>
      <c r="GKX73"/>
      <c r="GKY73"/>
      <c r="GKZ73"/>
      <c r="GLA73"/>
      <c r="GLB73"/>
      <c r="GLC73"/>
      <c r="GLD73"/>
      <c r="GLE73"/>
      <c r="GLF73"/>
      <c r="GLG73"/>
      <c r="GLH73"/>
      <c r="GLI73"/>
      <c r="GLJ73"/>
      <c r="GLK73"/>
      <c r="GLL73"/>
      <c r="GLM73"/>
      <c r="GLN73"/>
      <c r="GLO73"/>
      <c r="GLP73"/>
      <c r="GLQ73"/>
      <c r="GLR73"/>
      <c r="GLS73"/>
      <c r="GLT73"/>
      <c r="GLU73"/>
      <c r="GLV73"/>
      <c r="GLW73"/>
      <c r="GLX73"/>
      <c r="GLY73"/>
      <c r="GLZ73"/>
      <c r="GMA73"/>
      <c r="GMB73"/>
      <c r="GMC73"/>
      <c r="GMD73"/>
      <c r="GME73"/>
      <c r="GMF73"/>
      <c r="GMG73"/>
      <c r="GMH73"/>
      <c r="GMI73"/>
      <c r="GMJ73"/>
      <c r="GMK73"/>
      <c r="GML73"/>
      <c r="GMM73"/>
      <c r="GMN73"/>
      <c r="GMO73"/>
      <c r="GMP73"/>
      <c r="GMQ73"/>
      <c r="GMR73"/>
      <c r="GMS73"/>
      <c r="GMT73"/>
      <c r="GMU73"/>
      <c r="GMV73"/>
      <c r="GMW73"/>
      <c r="GMX73"/>
      <c r="GMY73"/>
      <c r="GMZ73"/>
      <c r="GNA73"/>
      <c r="GNB73"/>
      <c r="GNC73"/>
      <c r="GND73"/>
      <c r="GNE73"/>
      <c r="GNF73"/>
      <c r="GNG73"/>
      <c r="GNH73"/>
      <c r="GNI73"/>
      <c r="GNJ73"/>
      <c r="GNK73"/>
      <c r="GNL73"/>
      <c r="GNM73"/>
      <c r="GNN73"/>
      <c r="GNO73"/>
      <c r="GNP73"/>
      <c r="GNQ73"/>
      <c r="GNR73"/>
      <c r="GNS73"/>
      <c r="GNT73"/>
      <c r="GNU73"/>
      <c r="GNV73"/>
      <c r="GNW73"/>
      <c r="GNX73"/>
      <c r="GNY73"/>
      <c r="GNZ73"/>
      <c r="GOA73"/>
      <c r="GOB73"/>
      <c r="GOC73"/>
      <c r="GOD73"/>
      <c r="GOE73"/>
      <c r="GOF73"/>
      <c r="GOG73"/>
      <c r="GOH73"/>
      <c r="GOI73"/>
      <c r="GOJ73"/>
      <c r="GOK73"/>
      <c r="GOL73"/>
      <c r="GOM73"/>
      <c r="GON73"/>
      <c r="GOO73"/>
      <c r="GOP73"/>
      <c r="GOQ73"/>
      <c r="GOR73"/>
      <c r="GOS73"/>
      <c r="GOT73"/>
      <c r="GOU73"/>
      <c r="GOV73"/>
      <c r="GOW73"/>
      <c r="GOX73"/>
      <c r="GOY73"/>
      <c r="GOZ73"/>
      <c r="GPA73"/>
      <c r="GPB73"/>
      <c r="GPC73"/>
      <c r="GPD73"/>
      <c r="GPE73"/>
      <c r="GPF73"/>
      <c r="GPG73"/>
      <c r="GPH73"/>
      <c r="GPI73"/>
      <c r="GPJ73"/>
      <c r="GPK73"/>
      <c r="GPL73"/>
      <c r="GPM73"/>
      <c r="GPN73"/>
      <c r="GPO73"/>
      <c r="GPP73"/>
      <c r="GPQ73"/>
      <c r="GPR73"/>
      <c r="GPS73"/>
      <c r="GPT73"/>
      <c r="GPU73"/>
      <c r="GPV73"/>
      <c r="GPW73"/>
      <c r="GPX73"/>
      <c r="GPY73"/>
      <c r="GPZ73"/>
      <c r="GQA73"/>
      <c r="GQB73"/>
      <c r="GQC73"/>
      <c r="GQD73"/>
      <c r="GQE73"/>
      <c r="GQF73"/>
      <c r="GQG73"/>
      <c r="GQH73"/>
      <c r="GQI73"/>
      <c r="GQJ73"/>
      <c r="GQK73"/>
      <c r="GQL73"/>
      <c r="GQM73"/>
      <c r="GQN73"/>
      <c r="GQO73"/>
      <c r="GQP73"/>
      <c r="GQQ73"/>
      <c r="GQR73"/>
      <c r="GQS73"/>
      <c r="GQT73"/>
      <c r="GQU73"/>
      <c r="GQV73"/>
      <c r="GQW73"/>
      <c r="GQX73"/>
      <c r="GQY73"/>
      <c r="GQZ73"/>
      <c r="GRA73"/>
      <c r="GRB73"/>
      <c r="GRC73"/>
      <c r="GRD73"/>
      <c r="GRE73"/>
      <c r="GRF73"/>
      <c r="GRG73"/>
      <c r="GRH73"/>
      <c r="GRI73"/>
      <c r="GRJ73"/>
      <c r="GRK73"/>
      <c r="GRL73"/>
      <c r="GRM73"/>
      <c r="GRN73"/>
      <c r="GRO73"/>
      <c r="GRP73"/>
      <c r="GRQ73"/>
      <c r="GRR73"/>
      <c r="GRS73"/>
      <c r="GRT73"/>
      <c r="GRU73"/>
      <c r="GRV73"/>
      <c r="GRW73"/>
      <c r="GRX73"/>
      <c r="GRY73"/>
      <c r="GRZ73"/>
      <c r="GSA73"/>
      <c r="GSB73"/>
      <c r="GSC73"/>
      <c r="GSD73"/>
      <c r="GSE73"/>
      <c r="GSF73"/>
      <c r="GSG73"/>
      <c r="GSH73"/>
      <c r="GSI73"/>
      <c r="GSJ73"/>
      <c r="GSK73"/>
      <c r="GSL73"/>
      <c r="GSM73"/>
      <c r="GSN73"/>
      <c r="GSO73"/>
      <c r="GSP73"/>
      <c r="GSQ73"/>
      <c r="GSR73"/>
      <c r="GSS73"/>
      <c r="GST73"/>
      <c r="GSU73"/>
      <c r="GSV73"/>
      <c r="GSW73"/>
      <c r="GSX73"/>
      <c r="GSY73"/>
      <c r="GSZ73"/>
      <c r="GTA73"/>
      <c r="GTB73"/>
      <c r="GTC73"/>
      <c r="GTD73"/>
      <c r="GTE73"/>
      <c r="GTF73"/>
      <c r="GTG73"/>
      <c r="GTH73"/>
      <c r="GTI73"/>
      <c r="GTJ73"/>
      <c r="GTK73"/>
      <c r="GTL73"/>
      <c r="GTM73"/>
      <c r="GTN73"/>
      <c r="GTO73"/>
      <c r="GTP73"/>
      <c r="GTQ73"/>
      <c r="GTR73"/>
      <c r="GTS73"/>
      <c r="GTT73"/>
      <c r="GTU73"/>
      <c r="GTV73"/>
      <c r="GTW73"/>
      <c r="GTX73"/>
      <c r="GTY73"/>
      <c r="GTZ73"/>
      <c r="GUA73"/>
      <c r="GUB73"/>
      <c r="GUC73"/>
      <c r="GUD73"/>
      <c r="GUE73"/>
      <c r="GUF73"/>
      <c r="GUG73"/>
      <c r="GUH73"/>
      <c r="GUI73"/>
      <c r="GUJ73"/>
      <c r="GUK73"/>
      <c r="GUL73"/>
      <c r="GUM73"/>
      <c r="GUN73"/>
      <c r="GUO73"/>
      <c r="GUP73"/>
      <c r="GUQ73"/>
      <c r="GUR73"/>
      <c r="GUS73"/>
      <c r="GUT73"/>
      <c r="GUU73"/>
      <c r="GUV73"/>
      <c r="GUW73"/>
      <c r="GUX73"/>
      <c r="GUY73"/>
      <c r="GUZ73"/>
      <c r="GVA73"/>
      <c r="GVB73"/>
      <c r="GVC73"/>
      <c r="GVD73"/>
      <c r="GVE73"/>
      <c r="GVF73"/>
      <c r="GVG73"/>
      <c r="GVH73"/>
      <c r="GVI73"/>
      <c r="GVJ73"/>
      <c r="GVK73"/>
      <c r="GVL73"/>
      <c r="GVM73"/>
      <c r="GVN73"/>
      <c r="GVO73"/>
      <c r="GVP73"/>
      <c r="GVQ73"/>
      <c r="GVR73"/>
      <c r="GVS73"/>
      <c r="GVT73"/>
      <c r="GVU73"/>
      <c r="GVV73"/>
      <c r="GVW73"/>
      <c r="GVX73"/>
      <c r="GVY73"/>
      <c r="GVZ73"/>
      <c r="GWA73"/>
      <c r="GWB73"/>
      <c r="GWC73"/>
      <c r="GWD73"/>
      <c r="GWE73"/>
      <c r="GWF73"/>
      <c r="GWG73"/>
      <c r="GWH73"/>
      <c r="GWI73"/>
      <c r="GWJ73"/>
      <c r="GWK73"/>
      <c r="GWL73"/>
      <c r="GWM73"/>
      <c r="GWN73"/>
      <c r="GWO73"/>
      <c r="GWP73"/>
      <c r="GWQ73"/>
      <c r="GWR73"/>
      <c r="GWS73"/>
      <c r="GWT73"/>
      <c r="GWU73"/>
      <c r="GWV73"/>
      <c r="GWW73"/>
      <c r="GWX73"/>
      <c r="GWY73"/>
      <c r="GWZ73"/>
      <c r="GXA73"/>
      <c r="GXB73"/>
      <c r="GXC73"/>
      <c r="GXD73"/>
      <c r="GXE73"/>
      <c r="GXF73"/>
      <c r="GXG73"/>
      <c r="GXH73"/>
      <c r="GXI73"/>
      <c r="GXJ73"/>
      <c r="GXK73"/>
      <c r="GXL73"/>
      <c r="GXM73"/>
      <c r="GXN73"/>
      <c r="GXO73"/>
      <c r="GXP73"/>
      <c r="GXQ73"/>
      <c r="GXR73"/>
      <c r="GXS73"/>
      <c r="GXT73"/>
      <c r="GXU73"/>
      <c r="GXV73"/>
      <c r="GXW73"/>
      <c r="GXX73"/>
      <c r="GXY73"/>
      <c r="GXZ73"/>
      <c r="GYA73"/>
      <c r="GYB73"/>
      <c r="GYC73"/>
      <c r="GYD73"/>
      <c r="GYE73"/>
      <c r="GYF73"/>
      <c r="GYG73"/>
      <c r="GYH73"/>
      <c r="GYI73"/>
      <c r="GYJ73"/>
      <c r="GYK73"/>
      <c r="GYL73"/>
      <c r="GYM73"/>
      <c r="GYN73"/>
      <c r="GYO73"/>
      <c r="GYP73"/>
      <c r="GYQ73"/>
      <c r="GYR73"/>
      <c r="GYS73"/>
      <c r="GYT73"/>
      <c r="GYU73"/>
      <c r="GYV73"/>
      <c r="GYW73"/>
      <c r="GYX73"/>
      <c r="GYY73"/>
      <c r="GYZ73"/>
      <c r="GZA73"/>
      <c r="GZB73"/>
      <c r="GZC73"/>
      <c r="GZD73"/>
      <c r="GZE73"/>
      <c r="GZF73"/>
      <c r="GZG73"/>
      <c r="GZH73"/>
      <c r="GZI73"/>
      <c r="GZJ73"/>
      <c r="GZK73"/>
      <c r="GZL73"/>
      <c r="GZM73"/>
      <c r="GZN73"/>
      <c r="GZO73"/>
      <c r="GZP73"/>
      <c r="GZQ73"/>
      <c r="GZR73"/>
      <c r="GZS73"/>
      <c r="GZT73"/>
      <c r="GZU73"/>
      <c r="GZV73"/>
      <c r="GZW73"/>
      <c r="GZX73"/>
      <c r="GZY73"/>
      <c r="GZZ73"/>
      <c r="HAA73"/>
      <c r="HAB73"/>
      <c r="HAC73"/>
      <c r="HAD73"/>
      <c r="HAE73"/>
      <c r="HAF73"/>
      <c r="HAG73"/>
      <c r="HAH73"/>
      <c r="HAI73"/>
      <c r="HAJ73"/>
      <c r="HAK73"/>
      <c r="HAL73"/>
      <c r="HAM73"/>
      <c r="HAN73"/>
      <c r="HAO73"/>
      <c r="HAP73"/>
      <c r="HAQ73"/>
      <c r="HAR73"/>
      <c r="HAS73"/>
      <c r="HAT73"/>
      <c r="HAU73"/>
      <c r="HAV73"/>
      <c r="HAW73"/>
      <c r="HAX73"/>
      <c r="HAY73"/>
      <c r="HAZ73"/>
      <c r="HBA73"/>
      <c r="HBB73"/>
      <c r="HBC73"/>
      <c r="HBD73"/>
      <c r="HBE73"/>
      <c r="HBF73"/>
      <c r="HBG73"/>
      <c r="HBH73"/>
      <c r="HBI73"/>
      <c r="HBJ73"/>
      <c r="HBK73"/>
      <c r="HBL73"/>
      <c r="HBM73"/>
      <c r="HBN73"/>
      <c r="HBO73"/>
      <c r="HBP73"/>
      <c r="HBQ73"/>
      <c r="HBR73"/>
      <c r="HBS73"/>
      <c r="HBT73"/>
      <c r="HBU73"/>
      <c r="HBV73"/>
      <c r="HBW73"/>
      <c r="HBX73"/>
      <c r="HBY73"/>
      <c r="HBZ73"/>
      <c r="HCA73"/>
      <c r="HCB73"/>
      <c r="HCC73"/>
      <c r="HCD73"/>
      <c r="HCE73"/>
      <c r="HCF73"/>
      <c r="HCG73"/>
      <c r="HCH73"/>
      <c r="HCI73"/>
      <c r="HCJ73"/>
      <c r="HCK73"/>
      <c r="HCL73"/>
      <c r="HCM73"/>
      <c r="HCN73"/>
      <c r="HCO73"/>
      <c r="HCP73"/>
      <c r="HCQ73"/>
      <c r="HCR73"/>
      <c r="HCS73"/>
      <c r="HCT73"/>
      <c r="HCU73"/>
      <c r="HCV73"/>
      <c r="HCW73"/>
      <c r="HCX73"/>
      <c r="HCY73"/>
      <c r="HCZ73"/>
      <c r="HDA73"/>
      <c r="HDB73"/>
      <c r="HDC73"/>
      <c r="HDD73"/>
      <c r="HDE73"/>
      <c r="HDF73"/>
      <c r="HDG73"/>
      <c r="HDH73"/>
      <c r="HDI73"/>
      <c r="HDJ73"/>
      <c r="HDK73"/>
      <c r="HDL73"/>
      <c r="HDM73"/>
      <c r="HDN73"/>
      <c r="HDO73"/>
      <c r="HDP73"/>
      <c r="HDQ73"/>
      <c r="HDR73"/>
      <c r="HDS73"/>
      <c r="HDT73"/>
      <c r="HDU73"/>
      <c r="HDV73"/>
      <c r="HDW73"/>
      <c r="HDX73"/>
      <c r="HDY73"/>
      <c r="HDZ73"/>
      <c r="HEA73"/>
      <c r="HEB73"/>
      <c r="HEC73"/>
      <c r="HED73"/>
      <c r="HEE73"/>
      <c r="HEF73"/>
      <c r="HEG73"/>
      <c r="HEH73"/>
      <c r="HEI73"/>
      <c r="HEJ73"/>
      <c r="HEK73"/>
      <c r="HEL73"/>
      <c r="HEM73"/>
      <c r="HEN73"/>
      <c r="HEO73"/>
      <c r="HEP73"/>
      <c r="HEQ73"/>
      <c r="HER73"/>
      <c r="HES73"/>
      <c r="HET73"/>
      <c r="HEU73"/>
      <c r="HEV73"/>
      <c r="HEW73"/>
      <c r="HEX73"/>
      <c r="HEY73"/>
      <c r="HEZ73"/>
      <c r="HFA73"/>
      <c r="HFB73"/>
      <c r="HFC73"/>
      <c r="HFD73"/>
      <c r="HFE73"/>
      <c r="HFF73"/>
      <c r="HFG73"/>
      <c r="HFH73"/>
      <c r="HFI73"/>
      <c r="HFJ73"/>
      <c r="HFK73"/>
      <c r="HFL73"/>
      <c r="HFM73"/>
      <c r="HFN73"/>
      <c r="HFO73"/>
      <c r="HFP73"/>
      <c r="HFQ73"/>
      <c r="HFR73"/>
      <c r="HFS73"/>
      <c r="HFT73"/>
      <c r="HFU73"/>
      <c r="HFV73"/>
      <c r="HFW73"/>
      <c r="HFX73"/>
      <c r="HFY73"/>
      <c r="HFZ73"/>
      <c r="HGA73"/>
      <c r="HGB73"/>
      <c r="HGC73"/>
      <c r="HGD73"/>
      <c r="HGE73"/>
      <c r="HGF73"/>
      <c r="HGG73"/>
      <c r="HGH73"/>
      <c r="HGI73"/>
      <c r="HGJ73"/>
      <c r="HGK73"/>
      <c r="HGL73"/>
      <c r="HGM73"/>
      <c r="HGN73"/>
      <c r="HGO73"/>
      <c r="HGP73"/>
      <c r="HGQ73"/>
      <c r="HGR73"/>
      <c r="HGS73"/>
      <c r="HGT73"/>
      <c r="HGU73"/>
      <c r="HGV73"/>
      <c r="HGW73"/>
      <c r="HGX73"/>
      <c r="HGY73"/>
      <c r="HGZ73"/>
      <c r="HHA73"/>
      <c r="HHB73"/>
      <c r="HHC73"/>
      <c r="HHD73"/>
      <c r="HHE73"/>
      <c r="HHF73"/>
      <c r="HHG73"/>
      <c r="HHH73"/>
      <c r="HHI73"/>
      <c r="HHJ73"/>
      <c r="HHK73"/>
      <c r="HHL73"/>
      <c r="HHM73"/>
      <c r="HHN73"/>
      <c r="HHO73"/>
      <c r="HHP73"/>
      <c r="HHQ73"/>
      <c r="HHR73"/>
      <c r="HHS73"/>
      <c r="HHT73"/>
      <c r="HHU73"/>
      <c r="HHV73"/>
      <c r="HHW73"/>
      <c r="HHX73"/>
      <c r="HHY73"/>
      <c r="HHZ73"/>
      <c r="HIA73"/>
      <c r="HIB73"/>
      <c r="HIC73"/>
      <c r="HID73"/>
      <c r="HIE73"/>
      <c r="HIF73"/>
      <c r="HIG73"/>
      <c r="HIH73"/>
      <c r="HII73"/>
      <c r="HIJ73"/>
      <c r="HIK73"/>
      <c r="HIL73"/>
      <c r="HIM73"/>
      <c r="HIN73"/>
      <c r="HIO73"/>
      <c r="HIP73"/>
      <c r="HIQ73"/>
      <c r="HIR73"/>
      <c r="HIS73"/>
      <c r="HIT73"/>
      <c r="HIU73"/>
      <c r="HIV73"/>
      <c r="HIW73"/>
      <c r="HIX73"/>
      <c r="HIY73"/>
      <c r="HIZ73"/>
      <c r="HJA73"/>
      <c r="HJB73"/>
      <c r="HJC73"/>
      <c r="HJD73"/>
      <c r="HJE73"/>
      <c r="HJF73"/>
      <c r="HJG73"/>
      <c r="HJH73"/>
      <c r="HJI73"/>
      <c r="HJJ73"/>
      <c r="HJK73"/>
      <c r="HJL73"/>
      <c r="HJM73"/>
      <c r="HJN73"/>
      <c r="HJO73"/>
      <c r="HJP73"/>
      <c r="HJQ73"/>
      <c r="HJR73"/>
      <c r="HJS73"/>
      <c r="HJT73"/>
      <c r="HJU73"/>
      <c r="HJV73"/>
      <c r="HJW73"/>
      <c r="HJX73"/>
      <c r="HJY73"/>
      <c r="HJZ73"/>
      <c r="HKA73"/>
      <c r="HKB73"/>
      <c r="HKC73"/>
      <c r="HKD73"/>
      <c r="HKE73"/>
      <c r="HKF73"/>
      <c r="HKG73"/>
      <c r="HKH73"/>
      <c r="HKI73"/>
      <c r="HKJ73"/>
      <c r="HKK73"/>
      <c r="HKL73"/>
      <c r="HKM73"/>
      <c r="HKN73"/>
      <c r="HKO73"/>
      <c r="HKP73"/>
      <c r="HKQ73"/>
      <c r="HKR73"/>
      <c r="HKS73"/>
      <c r="HKT73"/>
      <c r="HKU73"/>
      <c r="HKV73"/>
      <c r="HKW73"/>
      <c r="HKX73"/>
      <c r="HKY73"/>
      <c r="HKZ73"/>
      <c r="HLA73"/>
      <c r="HLB73"/>
      <c r="HLC73"/>
      <c r="HLD73"/>
      <c r="HLE73"/>
      <c r="HLF73"/>
      <c r="HLG73"/>
      <c r="HLH73"/>
      <c r="HLI73"/>
      <c r="HLJ73"/>
      <c r="HLK73"/>
      <c r="HLL73"/>
      <c r="HLM73"/>
      <c r="HLN73"/>
      <c r="HLO73"/>
      <c r="HLP73"/>
      <c r="HLQ73"/>
      <c r="HLR73"/>
      <c r="HLS73"/>
      <c r="HLT73"/>
      <c r="HLU73"/>
      <c r="HLV73"/>
      <c r="HLW73"/>
      <c r="HLX73"/>
      <c r="HLY73"/>
      <c r="HLZ73"/>
      <c r="HMA73"/>
      <c r="HMB73"/>
      <c r="HMC73"/>
      <c r="HMD73"/>
      <c r="HME73"/>
      <c r="HMF73"/>
      <c r="HMG73"/>
      <c r="HMH73"/>
      <c r="HMI73"/>
      <c r="HMJ73"/>
      <c r="HMK73"/>
      <c r="HML73"/>
      <c r="HMM73"/>
      <c r="HMN73"/>
      <c r="HMO73"/>
      <c r="HMP73"/>
      <c r="HMQ73"/>
      <c r="HMR73"/>
      <c r="HMS73"/>
      <c r="HMT73"/>
      <c r="HMU73"/>
      <c r="HMV73"/>
      <c r="HMW73"/>
      <c r="HMX73"/>
      <c r="HMY73"/>
      <c r="HMZ73"/>
      <c r="HNA73"/>
      <c r="HNB73"/>
      <c r="HNC73"/>
      <c r="HND73"/>
      <c r="HNE73"/>
      <c r="HNF73"/>
      <c r="HNG73"/>
      <c r="HNH73"/>
      <c r="HNI73"/>
      <c r="HNJ73"/>
      <c r="HNK73"/>
      <c r="HNL73"/>
      <c r="HNM73"/>
      <c r="HNN73"/>
      <c r="HNO73"/>
      <c r="HNP73"/>
      <c r="HNQ73"/>
      <c r="HNR73"/>
      <c r="HNS73"/>
      <c r="HNT73"/>
      <c r="HNU73"/>
      <c r="HNV73"/>
      <c r="HNW73"/>
      <c r="HNX73"/>
      <c r="HNY73"/>
      <c r="HNZ73"/>
      <c r="HOA73"/>
      <c r="HOB73"/>
      <c r="HOC73"/>
      <c r="HOD73"/>
      <c r="HOE73"/>
      <c r="HOF73"/>
      <c r="HOG73"/>
      <c r="HOH73"/>
      <c r="HOI73"/>
      <c r="HOJ73"/>
      <c r="HOK73"/>
      <c r="HOL73"/>
      <c r="HOM73"/>
      <c r="HON73"/>
      <c r="HOO73"/>
      <c r="HOP73"/>
      <c r="HOQ73"/>
      <c r="HOR73"/>
      <c r="HOS73"/>
      <c r="HOT73"/>
      <c r="HOU73"/>
      <c r="HOV73"/>
      <c r="HOW73"/>
      <c r="HOX73"/>
      <c r="HOY73"/>
      <c r="HOZ73"/>
      <c r="HPA73"/>
      <c r="HPB73"/>
      <c r="HPC73"/>
      <c r="HPD73"/>
      <c r="HPE73"/>
      <c r="HPF73"/>
      <c r="HPG73"/>
      <c r="HPH73"/>
      <c r="HPI73"/>
      <c r="HPJ73"/>
      <c r="HPK73"/>
      <c r="HPL73"/>
      <c r="HPM73"/>
      <c r="HPN73"/>
      <c r="HPO73"/>
      <c r="HPP73"/>
      <c r="HPQ73"/>
      <c r="HPR73"/>
      <c r="HPS73"/>
      <c r="HPT73"/>
      <c r="HPU73"/>
      <c r="HPV73"/>
      <c r="HPW73"/>
      <c r="HPX73"/>
      <c r="HPY73"/>
      <c r="HPZ73"/>
      <c r="HQA73"/>
      <c r="HQB73"/>
      <c r="HQC73"/>
      <c r="HQD73"/>
      <c r="HQE73"/>
      <c r="HQF73"/>
      <c r="HQG73"/>
      <c r="HQH73"/>
      <c r="HQI73"/>
      <c r="HQJ73"/>
      <c r="HQK73"/>
      <c r="HQL73"/>
      <c r="HQM73"/>
      <c r="HQN73"/>
      <c r="HQO73"/>
      <c r="HQP73"/>
      <c r="HQQ73"/>
      <c r="HQR73"/>
      <c r="HQS73"/>
      <c r="HQT73"/>
      <c r="HQU73"/>
      <c r="HQV73"/>
      <c r="HQW73"/>
      <c r="HQX73"/>
      <c r="HQY73"/>
      <c r="HQZ73"/>
      <c r="HRA73"/>
      <c r="HRB73"/>
      <c r="HRC73"/>
      <c r="HRD73"/>
      <c r="HRE73"/>
      <c r="HRF73"/>
      <c r="HRG73"/>
      <c r="HRH73"/>
      <c r="HRI73"/>
      <c r="HRJ73"/>
      <c r="HRK73"/>
      <c r="HRL73"/>
      <c r="HRM73"/>
      <c r="HRN73"/>
      <c r="HRO73"/>
      <c r="HRP73"/>
      <c r="HRQ73"/>
      <c r="HRR73"/>
      <c r="HRS73"/>
      <c r="HRT73"/>
      <c r="HRU73"/>
      <c r="HRV73"/>
      <c r="HRW73"/>
      <c r="HRX73"/>
      <c r="HRY73"/>
      <c r="HRZ73"/>
      <c r="HSA73"/>
      <c r="HSB73"/>
      <c r="HSC73"/>
      <c r="HSD73"/>
      <c r="HSE73"/>
      <c r="HSF73"/>
      <c r="HSG73"/>
      <c r="HSH73"/>
      <c r="HSI73"/>
      <c r="HSJ73"/>
      <c r="HSK73"/>
      <c r="HSL73"/>
      <c r="HSM73"/>
      <c r="HSN73"/>
      <c r="HSO73"/>
      <c r="HSP73"/>
      <c r="HSQ73"/>
      <c r="HSR73"/>
      <c r="HSS73"/>
      <c r="HST73"/>
      <c r="HSU73"/>
      <c r="HSV73"/>
      <c r="HSW73"/>
      <c r="HSX73"/>
      <c r="HSY73"/>
      <c r="HSZ73"/>
      <c r="HTA73"/>
      <c r="HTB73"/>
      <c r="HTC73"/>
      <c r="HTD73"/>
      <c r="HTE73"/>
      <c r="HTF73"/>
      <c r="HTG73"/>
      <c r="HTH73"/>
      <c r="HTI73"/>
      <c r="HTJ73"/>
      <c r="HTK73"/>
      <c r="HTL73"/>
      <c r="HTM73"/>
      <c r="HTN73"/>
      <c r="HTO73"/>
      <c r="HTP73"/>
      <c r="HTQ73"/>
      <c r="HTR73"/>
      <c r="HTS73"/>
      <c r="HTT73"/>
      <c r="HTU73"/>
      <c r="HTV73"/>
      <c r="HTW73"/>
      <c r="HTX73"/>
      <c r="HTY73"/>
      <c r="HTZ73"/>
      <c r="HUA73"/>
      <c r="HUB73"/>
      <c r="HUC73"/>
      <c r="HUD73"/>
      <c r="HUE73"/>
      <c r="HUF73"/>
      <c r="HUG73"/>
      <c r="HUH73"/>
      <c r="HUI73"/>
      <c r="HUJ73"/>
      <c r="HUK73"/>
      <c r="HUL73"/>
      <c r="HUM73"/>
      <c r="HUN73"/>
      <c r="HUO73"/>
      <c r="HUP73"/>
      <c r="HUQ73"/>
      <c r="HUR73"/>
      <c r="HUS73"/>
      <c r="HUT73"/>
      <c r="HUU73"/>
      <c r="HUV73"/>
      <c r="HUW73"/>
      <c r="HUX73"/>
      <c r="HUY73"/>
      <c r="HUZ73"/>
      <c r="HVA73"/>
      <c r="HVB73"/>
      <c r="HVC73"/>
      <c r="HVD73"/>
      <c r="HVE73"/>
      <c r="HVF73"/>
      <c r="HVG73"/>
      <c r="HVH73"/>
      <c r="HVI73"/>
      <c r="HVJ73"/>
      <c r="HVK73"/>
      <c r="HVL73"/>
      <c r="HVM73"/>
      <c r="HVN73"/>
      <c r="HVO73"/>
      <c r="HVP73"/>
      <c r="HVQ73"/>
      <c r="HVR73"/>
      <c r="HVS73"/>
      <c r="HVT73"/>
      <c r="HVU73"/>
      <c r="HVV73"/>
      <c r="HVW73"/>
      <c r="HVX73"/>
      <c r="HVY73"/>
      <c r="HVZ73"/>
      <c r="HWA73"/>
      <c r="HWB73"/>
      <c r="HWC73"/>
      <c r="HWD73"/>
      <c r="HWE73"/>
      <c r="HWF73"/>
      <c r="HWG73"/>
      <c r="HWH73"/>
      <c r="HWI73"/>
      <c r="HWJ73"/>
      <c r="HWK73"/>
      <c r="HWL73"/>
      <c r="HWM73"/>
      <c r="HWN73"/>
      <c r="HWO73"/>
      <c r="HWP73"/>
      <c r="HWQ73"/>
      <c r="HWR73"/>
      <c r="HWS73"/>
      <c r="HWT73"/>
      <c r="HWU73"/>
      <c r="HWV73"/>
      <c r="HWW73"/>
      <c r="HWX73"/>
      <c r="HWY73"/>
      <c r="HWZ73"/>
      <c r="HXA73"/>
      <c r="HXB73"/>
      <c r="HXC73"/>
      <c r="HXD73"/>
      <c r="HXE73"/>
      <c r="HXF73"/>
      <c r="HXG73"/>
      <c r="HXH73"/>
      <c r="HXI73"/>
      <c r="HXJ73"/>
      <c r="HXK73"/>
      <c r="HXL73"/>
      <c r="HXM73"/>
      <c r="HXN73"/>
      <c r="HXO73"/>
      <c r="HXP73"/>
      <c r="HXQ73"/>
      <c r="HXR73"/>
      <c r="HXS73"/>
      <c r="HXT73"/>
      <c r="HXU73"/>
      <c r="HXV73"/>
      <c r="HXW73"/>
      <c r="HXX73"/>
      <c r="HXY73"/>
      <c r="HXZ73"/>
      <c r="HYA73"/>
      <c r="HYB73"/>
      <c r="HYC73"/>
      <c r="HYD73"/>
      <c r="HYE73"/>
      <c r="HYF73"/>
      <c r="HYG73"/>
      <c r="HYH73"/>
      <c r="HYI73"/>
      <c r="HYJ73"/>
      <c r="HYK73"/>
      <c r="HYL73"/>
      <c r="HYM73"/>
      <c r="HYN73"/>
      <c r="HYO73"/>
      <c r="HYP73"/>
      <c r="HYQ73"/>
      <c r="HYR73"/>
      <c r="HYS73"/>
      <c r="HYT73"/>
      <c r="HYU73"/>
      <c r="HYV73"/>
      <c r="HYW73"/>
      <c r="HYX73"/>
      <c r="HYY73"/>
      <c r="HYZ73"/>
      <c r="HZA73"/>
      <c r="HZB73"/>
      <c r="HZC73"/>
      <c r="HZD73"/>
      <c r="HZE73"/>
      <c r="HZF73"/>
      <c r="HZG73"/>
      <c r="HZH73"/>
      <c r="HZI73"/>
      <c r="HZJ73"/>
      <c r="HZK73"/>
      <c r="HZL73"/>
      <c r="HZM73"/>
      <c r="HZN73"/>
      <c r="HZO73"/>
      <c r="HZP73"/>
      <c r="HZQ73"/>
      <c r="HZR73"/>
      <c r="HZS73"/>
      <c r="HZT73"/>
      <c r="HZU73"/>
      <c r="HZV73"/>
      <c r="HZW73"/>
      <c r="HZX73"/>
      <c r="HZY73"/>
      <c r="HZZ73"/>
      <c r="IAA73"/>
      <c r="IAB73"/>
      <c r="IAC73"/>
      <c r="IAD73"/>
      <c r="IAE73"/>
      <c r="IAF73"/>
      <c r="IAG73"/>
      <c r="IAH73"/>
      <c r="IAI73"/>
      <c r="IAJ73"/>
      <c r="IAK73"/>
      <c r="IAL73"/>
      <c r="IAM73"/>
      <c r="IAN73"/>
      <c r="IAO73"/>
      <c r="IAP73"/>
      <c r="IAQ73"/>
      <c r="IAR73"/>
      <c r="IAS73"/>
      <c r="IAT73"/>
      <c r="IAU73"/>
      <c r="IAV73"/>
      <c r="IAW73"/>
      <c r="IAX73"/>
      <c r="IAY73"/>
      <c r="IAZ73"/>
      <c r="IBA73"/>
      <c r="IBB73"/>
      <c r="IBC73"/>
      <c r="IBD73"/>
      <c r="IBE73"/>
      <c r="IBF73"/>
      <c r="IBG73"/>
      <c r="IBH73"/>
      <c r="IBI73"/>
      <c r="IBJ73"/>
      <c r="IBK73"/>
      <c r="IBL73"/>
      <c r="IBM73"/>
      <c r="IBN73"/>
      <c r="IBO73"/>
      <c r="IBP73"/>
      <c r="IBQ73"/>
      <c r="IBR73"/>
      <c r="IBS73"/>
      <c r="IBT73"/>
      <c r="IBU73"/>
      <c r="IBV73"/>
      <c r="IBW73"/>
      <c r="IBX73"/>
      <c r="IBY73"/>
      <c r="IBZ73"/>
      <c r="ICA73"/>
      <c r="ICB73"/>
      <c r="ICC73"/>
      <c r="ICD73"/>
      <c r="ICE73"/>
      <c r="ICF73"/>
      <c r="ICG73"/>
      <c r="ICH73"/>
      <c r="ICI73"/>
      <c r="ICJ73"/>
      <c r="ICK73"/>
      <c r="ICL73"/>
      <c r="ICM73"/>
      <c r="ICN73"/>
      <c r="ICO73"/>
      <c r="ICP73"/>
      <c r="ICQ73"/>
      <c r="ICR73"/>
      <c r="ICS73"/>
      <c r="ICT73"/>
      <c r="ICU73"/>
      <c r="ICV73"/>
      <c r="ICW73"/>
      <c r="ICX73"/>
      <c r="ICY73"/>
      <c r="ICZ73"/>
      <c r="IDA73"/>
      <c r="IDB73"/>
      <c r="IDC73"/>
      <c r="IDD73"/>
      <c r="IDE73"/>
      <c r="IDF73"/>
      <c r="IDG73"/>
      <c r="IDH73"/>
      <c r="IDI73"/>
      <c r="IDJ73"/>
      <c r="IDK73"/>
      <c r="IDL73"/>
      <c r="IDM73"/>
      <c r="IDN73"/>
      <c r="IDO73"/>
      <c r="IDP73"/>
      <c r="IDQ73"/>
      <c r="IDR73"/>
      <c r="IDS73"/>
      <c r="IDT73"/>
      <c r="IDU73"/>
      <c r="IDV73"/>
      <c r="IDW73"/>
      <c r="IDX73"/>
      <c r="IDY73"/>
      <c r="IDZ73"/>
      <c r="IEA73"/>
      <c r="IEB73"/>
      <c r="IEC73"/>
      <c r="IED73"/>
      <c r="IEE73"/>
      <c r="IEF73"/>
      <c r="IEG73"/>
      <c r="IEH73"/>
      <c r="IEI73"/>
      <c r="IEJ73"/>
      <c r="IEK73"/>
      <c r="IEL73"/>
      <c r="IEM73"/>
      <c r="IEN73"/>
      <c r="IEO73"/>
      <c r="IEP73"/>
      <c r="IEQ73"/>
      <c r="IER73"/>
      <c r="IES73"/>
      <c r="IET73"/>
      <c r="IEU73"/>
      <c r="IEV73"/>
      <c r="IEW73"/>
      <c r="IEX73"/>
      <c r="IEY73"/>
      <c r="IEZ73"/>
      <c r="IFA73"/>
      <c r="IFB73"/>
      <c r="IFC73"/>
      <c r="IFD73"/>
      <c r="IFE73"/>
      <c r="IFF73"/>
      <c r="IFG73"/>
      <c r="IFH73"/>
      <c r="IFI73"/>
      <c r="IFJ73"/>
      <c r="IFK73"/>
      <c r="IFL73"/>
      <c r="IFM73"/>
      <c r="IFN73"/>
      <c r="IFO73"/>
      <c r="IFP73"/>
      <c r="IFQ73"/>
      <c r="IFR73"/>
      <c r="IFS73"/>
      <c r="IFT73"/>
      <c r="IFU73"/>
      <c r="IFV73"/>
      <c r="IFW73"/>
      <c r="IFX73"/>
      <c r="IFY73"/>
      <c r="IFZ73"/>
      <c r="IGA73"/>
      <c r="IGB73"/>
      <c r="IGC73"/>
      <c r="IGD73"/>
      <c r="IGE73"/>
      <c r="IGF73"/>
      <c r="IGG73"/>
      <c r="IGH73"/>
      <c r="IGI73"/>
      <c r="IGJ73"/>
      <c r="IGK73"/>
      <c r="IGL73"/>
      <c r="IGM73"/>
      <c r="IGN73"/>
      <c r="IGO73"/>
      <c r="IGP73"/>
      <c r="IGQ73"/>
      <c r="IGR73"/>
      <c r="IGS73"/>
      <c r="IGT73"/>
      <c r="IGU73"/>
      <c r="IGV73"/>
      <c r="IGW73"/>
      <c r="IGX73"/>
      <c r="IGY73"/>
      <c r="IGZ73"/>
      <c r="IHA73"/>
      <c r="IHB73"/>
      <c r="IHC73"/>
      <c r="IHD73"/>
      <c r="IHE73"/>
      <c r="IHF73"/>
      <c r="IHG73"/>
      <c r="IHH73"/>
      <c r="IHI73"/>
      <c r="IHJ73"/>
      <c r="IHK73"/>
      <c r="IHL73"/>
      <c r="IHM73"/>
      <c r="IHN73"/>
      <c r="IHO73"/>
      <c r="IHP73"/>
      <c r="IHQ73"/>
      <c r="IHR73"/>
      <c r="IHS73"/>
      <c r="IHT73"/>
      <c r="IHU73"/>
      <c r="IHV73"/>
      <c r="IHW73"/>
      <c r="IHX73"/>
      <c r="IHY73"/>
      <c r="IHZ73"/>
      <c r="IIA73"/>
      <c r="IIB73"/>
      <c r="IIC73"/>
      <c r="IID73"/>
      <c r="IIE73"/>
      <c r="IIF73"/>
      <c r="IIG73"/>
      <c r="IIH73"/>
      <c r="III73"/>
      <c r="IIJ73"/>
      <c r="IIK73"/>
      <c r="IIL73"/>
      <c r="IIM73"/>
      <c r="IIN73"/>
      <c r="IIO73"/>
      <c r="IIP73"/>
      <c r="IIQ73"/>
      <c r="IIR73"/>
      <c r="IIS73"/>
      <c r="IIT73"/>
      <c r="IIU73"/>
      <c r="IIV73"/>
      <c r="IIW73"/>
      <c r="IIX73"/>
      <c r="IIY73"/>
      <c r="IIZ73"/>
      <c r="IJA73"/>
      <c r="IJB73"/>
      <c r="IJC73"/>
      <c r="IJD73"/>
      <c r="IJE73"/>
      <c r="IJF73"/>
      <c r="IJG73"/>
      <c r="IJH73"/>
      <c r="IJI73"/>
      <c r="IJJ73"/>
      <c r="IJK73"/>
      <c r="IJL73"/>
      <c r="IJM73"/>
      <c r="IJN73"/>
      <c r="IJO73"/>
      <c r="IJP73"/>
      <c r="IJQ73"/>
      <c r="IJR73"/>
      <c r="IJS73"/>
      <c r="IJT73"/>
      <c r="IJU73"/>
      <c r="IJV73"/>
      <c r="IJW73"/>
      <c r="IJX73"/>
      <c r="IJY73"/>
      <c r="IJZ73"/>
      <c r="IKA73"/>
      <c r="IKB73"/>
      <c r="IKC73"/>
      <c r="IKD73"/>
      <c r="IKE73"/>
      <c r="IKF73"/>
      <c r="IKG73"/>
      <c r="IKH73"/>
      <c r="IKI73"/>
      <c r="IKJ73"/>
      <c r="IKK73"/>
      <c r="IKL73"/>
      <c r="IKM73"/>
      <c r="IKN73"/>
      <c r="IKO73"/>
      <c r="IKP73"/>
      <c r="IKQ73"/>
      <c r="IKR73"/>
      <c r="IKS73"/>
      <c r="IKT73"/>
      <c r="IKU73"/>
      <c r="IKV73"/>
      <c r="IKW73"/>
      <c r="IKX73"/>
      <c r="IKY73"/>
      <c r="IKZ73"/>
      <c r="ILA73"/>
      <c r="ILB73"/>
      <c r="ILC73"/>
      <c r="ILD73"/>
      <c r="ILE73"/>
      <c r="ILF73"/>
      <c r="ILG73"/>
      <c r="ILH73"/>
      <c r="ILI73"/>
      <c r="ILJ73"/>
      <c r="ILK73"/>
      <c r="ILL73"/>
      <c r="ILM73"/>
      <c r="ILN73"/>
      <c r="ILO73"/>
      <c r="ILP73"/>
      <c r="ILQ73"/>
      <c r="ILR73"/>
      <c r="ILS73"/>
      <c r="ILT73"/>
      <c r="ILU73"/>
      <c r="ILV73"/>
      <c r="ILW73"/>
      <c r="ILX73"/>
      <c r="ILY73"/>
      <c r="ILZ73"/>
      <c r="IMA73"/>
      <c r="IMB73"/>
      <c r="IMC73"/>
      <c r="IMD73"/>
      <c r="IME73"/>
      <c r="IMF73"/>
      <c r="IMG73"/>
      <c r="IMH73"/>
      <c r="IMI73"/>
      <c r="IMJ73"/>
      <c r="IMK73"/>
      <c r="IML73"/>
      <c r="IMM73"/>
      <c r="IMN73"/>
      <c r="IMO73"/>
      <c r="IMP73"/>
      <c r="IMQ73"/>
      <c r="IMR73"/>
      <c r="IMS73"/>
      <c r="IMT73"/>
      <c r="IMU73"/>
      <c r="IMV73"/>
      <c r="IMW73"/>
      <c r="IMX73"/>
      <c r="IMY73"/>
      <c r="IMZ73"/>
      <c r="INA73"/>
      <c r="INB73"/>
      <c r="INC73"/>
      <c r="IND73"/>
      <c r="INE73"/>
      <c r="INF73"/>
      <c r="ING73"/>
      <c r="INH73"/>
      <c r="INI73"/>
      <c r="INJ73"/>
      <c r="INK73"/>
      <c r="INL73"/>
      <c r="INM73"/>
      <c r="INN73"/>
      <c r="INO73"/>
      <c r="INP73"/>
      <c r="INQ73"/>
      <c r="INR73"/>
      <c r="INS73"/>
      <c r="INT73"/>
      <c r="INU73"/>
      <c r="INV73"/>
      <c r="INW73"/>
      <c r="INX73"/>
      <c r="INY73"/>
      <c r="INZ73"/>
      <c r="IOA73"/>
      <c r="IOB73"/>
      <c r="IOC73"/>
      <c r="IOD73"/>
      <c r="IOE73"/>
      <c r="IOF73"/>
      <c r="IOG73"/>
      <c r="IOH73"/>
      <c r="IOI73"/>
      <c r="IOJ73"/>
      <c r="IOK73"/>
      <c r="IOL73"/>
      <c r="IOM73"/>
      <c r="ION73"/>
      <c r="IOO73"/>
      <c r="IOP73"/>
      <c r="IOQ73"/>
      <c r="IOR73"/>
      <c r="IOS73"/>
      <c r="IOT73"/>
      <c r="IOU73"/>
      <c r="IOV73"/>
      <c r="IOW73"/>
      <c r="IOX73"/>
      <c r="IOY73"/>
      <c r="IOZ73"/>
      <c r="IPA73"/>
      <c r="IPB73"/>
      <c r="IPC73"/>
      <c r="IPD73"/>
      <c r="IPE73"/>
      <c r="IPF73"/>
      <c r="IPG73"/>
      <c r="IPH73"/>
      <c r="IPI73"/>
      <c r="IPJ73"/>
      <c r="IPK73"/>
      <c r="IPL73"/>
      <c r="IPM73"/>
      <c r="IPN73"/>
      <c r="IPO73"/>
      <c r="IPP73"/>
      <c r="IPQ73"/>
      <c r="IPR73"/>
      <c r="IPS73"/>
      <c r="IPT73"/>
      <c r="IPU73"/>
      <c r="IPV73"/>
      <c r="IPW73"/>
      <c r="IPX73"/>
      <c r="IPY73"/>
      <c r="IPZ73"/>
      <c r="IQA73"/>
      <c r="IQB73"/>
      <c r="IQC73"/>
      <c r="IQD73"/>
      <c r="IQE73"/>
      <c r="IQF73"/>
      <c r="IQG73"/>
      <c r="IQH73"/>
      <c r="IQI73"/>
      <c r="IQJ73"/>
      <c r="IQK73"/>
      <c r="IQL73"/>
      <c r="IQM73"/>
      <c r="IQN73"/>
      <c r="IQO73"/>
      <c r="IQP73"/>
      <c r="IQQ73"/>
      <c r="IQR73"/>
      <c r="IQS73"/>
      <c r="IQT73"/>
      <c r="IQU73"/>
      <c r="IQV73"/>
      <c r="IQW73"/>
      <c r="IQX73"/>
      <c r="IQY73"/>
      <c r="IQZ73"/>
      <c r="IRA73"/>
      <c r="IRB73"/>
      <c r="IRC73"/>
      <c r="IRD73"/>
      <c r="IRE73"/>
      <c r="IRF73"/>
      <c r="IRG73"/>
      <c r="IRH73"/>
      <c r="IRI73"/>
      <c r="IRJ73"/>
      <c r="IRK73"/>
      <c r="IRL73"/>
      <c r="IRM73"/>
      <c r="IRN73"/>
      <c r="IRO73"/>
      <c r="IRP73"/>
      <c r="IRQ73"/>
      <c r="IRR73"/>
      <c r="IRS73"/>
      <c r="IRT73"/>
      <c r="IRU73"/>
      <c r="IRV73"/>
      <c r="IRW73"/>
      <c r="IRX73"/>
      <c r="IRY73"/>
      <c r="IRZ73"/>
      <c r="ISA73"/>
      <c r="ISB73"/>
      <c r="ISC73"/>
      <c r="ISD73"/>
      <c r="ISE73"/>
      <c r="ISF73"/>
      <c r="ISG73"/>
      <c r="ISH73"/>
      <c r="ISI73"/>
      <c r="ISJ73"/>
      <c r="ISK73"/>
      <c r="ISL73"/>
      <c r="ISM73"/>
      <c r="ISN73"/>
      <c r="ISO73"/>
      <c r="ISP73"/>
      <c r="ISQ73"/>
      <c r="ISR73"/>
      <c r="ISS73"/>
      <c r="IST73"/>
      <c r="ISU73"/>
      <c r="ISV73"/>
      <c r="ISW73"/>
      <c r="ISX73"/>
      <c r="ISY73"/>
      <c r="ISZ73"/>
      <c r="ITA73"/>
      <c r="ITB73"/>
      <c r="ITC73"/>
      <c r="ITD73"/>
      <c r="ITE73"/>
      <c r="ITF73"/>
      <c r="ITG73"/>
      <c r="ITH73"/>
      <c r="ITI73"/>
      <c r="ITJ73"/>
      <c r="ITK73"/>
      <c r="ITL73"/>
      <c r="ITM73"/>
      <c r="ITN73"/>
      <c r="ITO73"/>
      <c r="ITP73"/>
      <c r="ITQ73"/>
      <c r="ITR73"/>
      <c r="ITS73"/>
      <c r="ITT73"/>
      <c r="ITU73"/>
      <c r="ITV73"/>
      <c r="ITW73"/>
      <c r="ITX73"/>
      <c r="ITY73"/>
      <c r="ITZ73"/>
      <c r="IUA73"/>
      <c r="IUB73"/>
      <c r="IUC73"/>
      <c r="IUD73"/>
      <c r="IUE73"/>
      <c r="IUF73"/>
      <c r="IUG73"/>
      <c r="IUH73"/>
      <c r="IUI73"/>
      <c r="IUJ73"/>
      <c r="IUK73"/>
      <c r="IUL73"/>
      <c r="IUM73"/>
      <c r="IUN73"/>
      <c r="IUO73"/>
      <c r="IUP73"/>
      <c r="IUQ73"/>
      <c r="IUR73"/>
      <c r="IUS73"/>
      <c r="IUT73"/>
      <c r="IUU73"/>
      <c r="IUV73"/>
      <c r="IUW73"/>
      <c r="IUX73"/>
      <c r="IUY73"/>
      <c r="IUZ73"/>
      <c r="IVA73"/>
      <c r="IVB73"/>
      <c r="IVC73"/>
      <c r="IVD73"/>
      <c r="IVE73"/>
      <c r="IVF73"/>
      <c r="IVG73"/>
      <c r="IVH73"/>
      <c r="IVI73"/>
      <c r="IVJ73"/>
      <c r="IVK73"/>
      <c r="IVL73"/>
      <c r="IVM73"/>
      <c r="IVN73"/>
      <c r="IVO73"/>
      <c r="IVP73"/>
      <c r="IVQ73"/>
      <c r="IVR73"/>
      <c r="IVS73"/>
      <c r="IVT73"/>
      <c r="IVU73"/>
      <c r="IVV73"/>
      <c r="IVW73"/>
      <c r="IVX73"/>
      <c r="IVY73"/>
      <c r="IVZ73"/>
      <c r="IWA73"/>
      <c r="IWB73"/>
      <c r="IWC73"/>
      <c r="IWD73"/>
      <c r="IWE73"/>
      <c r="IWF73"/>
      <c r="IWG73"/>
      <c r="IWH73"/>
      <c r="IWI73"/>
      <c r="IWJ73"/>
      <c r="IWK73"/>
      <c r="IWL73"/>
      <c r="IWM73"/>
      <c r="IWN73"/>
      <c r="IWO73"/>
      <c r="IWP73"/>
      <c r="IWQ73"/>
      <c r="IWR73"/>
      <c r="IWS73"/>
      <c r="IWT73"/>
      <c r="IWU73"/>
      <c r="IWV73"/>
      <c r="IWW73"/>
      <c r="IWX73"/>
      <c r="IWY73"/>
      <c r="IWZ73"/>
      <c r="IXA73"/>
      <c r="IXB73"/>
      <c r="IXC73"/>
      <c r="IXD73"/>
      <c r="IXE73"/>
      <c r="IXF73"/>
      <c r="IXG73"/>
      <c r="IXH73"/>
      <c r="IXI73"/>
      <c r="IXJ73"/>
      <c r="IXK73"/>
      <c r="IXL73"/>
      <c r="IXM73"/>
      <c r="IXN73"/>
      <c r="IXO73"/>
      <c r="IXP73"/>
      <c r="IXQ73"/>
      <c r="IXR73"/>
      <c r="IXS73"/>
      <c r="IXT73"/>
      <c r="IXU73"/>
      <c r="IXV73"/>
      <c r="IXW73"/>
      <c r="IXX73"/>
      <c r="IXY73"/>
      <c r="IXZ73"/>
      <c r="IYA73"/>
      <c r="IYB73"/>
      <c r="IYC73"/>
      <c r="IYD73"/>
      <c r="IYE73"/>
      <c r="IYF73"/>
      <c r="IYG73"/>
      <c r="IYH73"/>
      <c r="IYI73"/>
      <c r="IYJ73"/>
      <c r="IYK73"/>
      <c r="IYL73"/>
      <c r="IYM73"/>
      <c r="IYN73"/>
      <c r="IYO73"/>
      <c r="IYP73"/>
      <c r="IYQ73"/>
      <c r="IYR73"/>
      <c r="IYS73"/>
      <c r="IYT73"/>
      <c r="IYU73"/>
      <c r="IYV73"/>
      <c r="IYW73"/>
      <c r="IYX73"/>
      <c r="IYY73"/>
      <c r="IYZ73"/>
      <c r="IZA73"/>
      <c r="IZB73"/>
      <c r="IZC73"/>
      <c r="IZD73"/>
      <c r="IZE73"/>
      <c r="IZF73"/>
      <c r="IZG73"/>
      <c r="IZH73"/>
      <c r="IZI73"/>
      <c r="IZJ73"/>
      <c r="IZK73"/>
      <c r="IZL73"/>
      <c r="IZM73"/>
      <c r="IZN73"/>
      <c r="IZO73"/>
      <c r="IZP73"/>
      <c r="IZQ73"/>
      <c r="IZR73"/>
      <c r="IZS73"/>
      <c r="IZT73"/>
      <c r="IZU73"/>
      <c r="IZV73"/>
      <c r="IZW73"/>
      <c r="IZX73"/>
      <c r="IZY73"/>
      <c r="IZZ73"/>
      <c r="JAA73"/>
      <c r="JAB73"/>
      <c r="JAC73"/>
      <c r="JAD73"/>
      <c r="JAE73"/>
      <c r="JAF73"/>
      <c r="JAG73"/>
      <c r="JAH73"/>
      <c r="JAI73"/>
      <c r="JAJ73"/>
      <c r="JAK73"/>
      <c r="JAL73"/>
      <c r="JAM73"/>
      <c r="JAN73"/>
      <c r="JAO73"/>
      <c r="JAP73"/>
      <c r="JAQ73"/>
      <c r="JAR73"/>
      <c r="JAS73"/>
      <c r="JAT73"/>
      <c r="JAU73"/>
      <c r="JAV73"/>
      <c r="JAW73"/>
      <c r="JAX73"/>
      <c r="JAY73"/>
      <c r="JAZ73"/>
      <c r="JBA73"/>
      <c r="JBB73"/>
      <c r="JBC73"/>
      <c r="JBD73"/>
      <c r="JBE73"/>
      <c r="JBF73"/>
      <c r="JBG73"/>
      <c r="JBH73"/>
      <c r="JBI73"/>
      <c r="JBJ73"/>
      <c r="JBK73"/>
      <c r="JBL73"/>
      <c r="JBM73"/>
      <c r="JBN73"/>
      <c r="JBO73"/>
      <c r="JBP73"/>
      <c r="JBQ73"/>
      <c r="JBR73"/>
      <c r="JBS73"/>
      <c r="JBT73"/>
      <c r="JBU73"/>
      <c r="JBV73"/>
      <c r="JBW73"/>
      <c r="JBX73"/>
      <c r="JBY73"/>
      <c r="JBZ73"/>
      <c r="JCA73"/>
      <c r="JCB73"/>
      <c r="JCC73"/>
      <c r="JCD73"/>
      <c r="JCE73"/>
      <c r="JCF73"/>
      <c r="JCG73"/>
      <c r="JCH73"/>
      <c r="JCI73"/>
      <c r="JCJ73"/>
      <c r="JCK73"/>
      <c r="JCL73"/>
      <c r="JCM73"/>
      <c r="JCN73"/>
      <c r="JCO73"/>
      <c r="JCP73"/>
      <c r="JCQ73"/>
      <c r="JCR73"/>
      <c r="JCS73"/>
      <c r="JCT73"/>
      <c r="JCU73"/>
      <c r="JCV73"/>
      <c r="JCW73"/>
      <c r="JCX73"/>
      <c r="JCY73"/>
      <c r="JCZ73"/>
      <c r="JDA73"/>
      <c r="JDB73"/>
      <c r="JDC73"/>
      <c r="JDD73"/>
      <c r="JDE73"/>
      <c r="JDF73"/>
      <c r="JDG73"/>
      <c r="JDH73"/>
      <c r="JDI73"/>
      <c r="JDJ73"/>
      <c r="JDK73"/>
      <c r="JDL73"/>
      <c r="JDM73"/>
      <c r="JDN73"/>
      <c r="JDO73"/>
      <c r="JDP73"/>
      <c r="JDQ73"/>
      <c r="JDR73"/>
      <c r="JDS73"/>
      <c r="JDT73"/>
      <c r="JDU73"/>
      <c r="JDV73"/>
      <c r="JDW73"/>
      <c r="JDX73"/>
      <c r="JDY73"/>
      <c r="JDZ73"/>
      <c r="JEA73"/>
      <c r="JEB73"/>
      <c r="JEC73"/>
      <c r="JED73"/>
      <c r="JEE73"/>
      <c r="JEF73"/>
      <c r="JEG73"/>
      <c r="JEH73"/>
      <c r="JEI73"/>
      <c r="JEJ73"/>
      <c r="JEK73"/>
      <c r="JEL73"/>
      <c r="JEM73"/>
      <c r="JEN73"/>
      <c r="JEO73"/>
      <c r="JEP73"/>
      <c r="JEQ73"/>
      <c r="JER73"/>
      <c r="JES73"/>
      <c r="JET73"/>
      <c r="JEU73"/>
      <c r="JEV73"/>
      <c r="JEW73"/>
      <c r="JEX73"/>
      <c r="JEY73"/>
      <c r="JEZ73"/>
      <c r="JFA73"/>
      <c r="JFB73"/>
      <c r="JFC73"/>
      <c r="JFD73"/>
      <c r="JFE73"/>
      <c r="JFF73"/>
      <c r="JFG73"/>
      <c r="JFH73"/>
      <c r="JFI73"/>
      <c r="JFJ73"/>
      <c r="JFK73"/>
      <c r="JFL73"/>
      <c r="JFM73"/>
      <c r="JFN73"/>
      <c r="JFO73"/>
      <c r="JFP73"/>
      <c r="JFQ73"/>
      <c r="JFR73"/>
      <c r="JFS73"/>
      <c r="JFT73"/>
      <c r="JFU73"/>
      <c r="JFV73"/>
      <c r="JFW73"/>
      <c r="JFX73"/>
      <c r="JFY73"/>
      <c r="JFZ73"/>
      <c r="JGA73"/>
      <c r="JGB73"/>
      <c r="JGC73"/>
      <c r="JGD73"/>
      <c r="JGE73"/>
      <c r="JGF73"/>
      <c r="JGG73"/>
      <c r="JGH73"/>
      <c r="JGI73"/>
      <c r="JGJ73"/>
      <c r="JGK73"/>
      <c r="JGL73"/>
      <c r="JGM73"/>
      <c r="JGN73"/>
      <c r="JGO73"/>
      <c r="JGP73"/>
      <c r="JGQ73"/>
      <c r="JGR73"/>
      <c r="JGS73"/>
      <c r="JGT73"/>
      <c r="JGU73"/>
      <c r="JGV73"/>
      <c r="JGW73"/>
      <c r="JGX73"/>
      <c r="JGY73"/>
      <c r="JGZ73"/>
      <c r="JHA73"/>
      <c r="JHB73"/>
      <c r="JHC73"/>
      <c r="JHD73"/>
      <c r="JHE73"/>
      <c r="JHF73"/>
      <c r="JHG73"/>
      <c r="JHH73"/>
      <c r="JHI73"/>
      <c r="JHJ73"/>
      <c r="JHK73"/>
      <c r="JHL73"/>
      <c r="JHM73"/>
      <c r="JHN73"/>
      <c r="JHO73"/>
      <c r="JHP73"/>
      <c r="JHQ73"/>
      <c r="JHR73"/>
      <c r="JHS73"/>
      <c r="JHT73"/>
      <c r="JHU73"/>
      <c r="JHV73"/>
      <c r="JHW73"/>
      <c r="JHX73"/>
      <c r="JHY73"/>
      <c r="JHZ73"/>
      <c r="JIA73"/>
      <c r="JIB73"/>
      <c r="JIC73"/>
      <c r="JID73"/>
      <c r="JIE73"/>
      <c r="JIF73"/>
      <c r="JIG73"/>
      <c r="JIH73"/>
      <c r="JII73"/>
      <c r="JIJ73"/>
      <c r="JIK73"/>
      <c r="JIL73"/>
      <c r="JIM73"/>
      <c r="JIN73"/>
      <c r="JIO73"/>
      <c r="JIP73"/>
      <c r="JIQ73"/>
      <c r="JIR73"/>
      <c r="JIS73"/>
      <c r="JIT73"/>
      <c r="JIU73"/>
      <c r="JIV73"/>
      <c r="JIW73"/>
      <c r="JIX73"/>
      <c r="JIY73"/>
      <c r="JIZ73"/>
      <c r="JJA73"/>
      <c r="JJB73"/>
      <c r="JJC73"/>
      <c r="JJD73"/>
      <c r="JJE73"/>
      <c r="JJF73"/>
      <c r="JJG73"/>
      <c r="JJH73"/>
      <c r="JJI73"/>
      <c r="JJJ73"/>
      <c r="JJK73"/>
      <c r="JJL73"/>
      <c r="JJM73"/>
      <c r="JJN73"/>
      <c r="JJO73"/>
      <c r="JJP73"/>
      <c r="JJQ73"/>
      <c r="JJR73"/>
      <c r="JJS73"/>
      <c r="JJT73"/>
      <c r="JJU73"/>
      <c r="JJV73"/>
      <c r="JJW73"/>
      <c r="JJX73"/>
      <c r="JJY73"/>
      <c r="JJZ73"/>
      <c r="JKA73"/>
      <c r="JKB73"/>
      <c r="JKC73"/>
      <c r="JKD73"/>
      <c r="JKE73"/>
      <c r="JKF73"/>
      <c r="JKG73"/>
      <c r="JKH73"/>
      <c r="JKI73"/>
      <c r="JKJ73"/>
      <c r="JKK73"/>
      <c r="JKL73"/>
      <c r="JKM73"/>
      <c r="JKN73"/>
      <c r="JKO73"/>
      <c r="JKP73"/>
      <c r="JKQ73"/>
      <c r="JKR73"/>
      <c r="JKS73"/>
      <c r="JKT73"/>
      <c r="JKU73"/>
      <c r="JKV73"/>
      <c r="JKW73"/>
      <c r="JKX73"/>
      <c r="JKY73"/>
      <c r="JKZ73"/>
      <c r="JLA73"/>
      <c r="JLB73"/>
      <c r="JLC73"/>
      <c r="JLD73"/>
      <c r="JLE73"/>
      <c r="JLF73"/>
      <c r="JLG73"/>
      <c r="JLH73"/>
      <c r="JLI73"/>
      <c r="JLJ73"/>
      <c r="JLK73"/>
      <c r="JLL73"/>
      <c r="JLM73"/>
      <c r="JLN73"/>
      <c r="JLO73"/>
      <c r="JLP73"/>
      <c r="JLQ73"/>
      <c r="JLR73"/>
      <c r="JLS73"/>
      <c r="JLT73"/>
      <c r="JLU73"/>
      <c r="JLV73"/>
      <c r="JLW73"/>
      <c r="JLX73"/>
      <c r="JLY73"/>
      <c r="JLZ73"/>
      <c r="JMA73"/>
      <c r="JMB73"/>
      <c r="JMC73"/>
      <c r="JMD73"/>
      <c r="JME73"/>
      <c r="JMF73"/>
      <c r="JMG73"/>
      <c r="JMH73"/>
      <c r="JMI73"/>
      <c r="JMJ73"/>
      <c r="JMK73"/>
      <c r="JML73"/>
      <c r="JMM73"/>
      <c r="JMN73"/>
      <c r="JMO73"/>
      <c r="JMP73"/>
      <c r="JMQ73"/>
      <c r="JMR73"/>
      <c r="JMS73"/>
      <c r="JMT73"/>
      <c r="JMU73"/>
      <c r="JMV73"/>
      <c r="JMW73"/>
      <c r="JMX73"/>
      <c r="JMY73"/>
      <c r="JMZ73"/>
      <c r="JNA73"/>
      <c r="JNB73"/>
      <c r="JNC73"/>
      <c r="JND73"/>
      <c r="JNE73"/>
      <c r="JNF73"/>
      <c r="JNG73"/>
      <c r="JNH73"/>
      <c r="JNI73"/>
      <c r="JNJ73"/>
      <c r="JNK73"/>
      <c r="JNL73"/>
      <c r="JNM73"/>
      <c r="JNN73"/>
      <c r="JNO73"/>
      <c r="JNP73"/>
      <c r="JNQ73"/>
      <c r="JNR73"/>
      <c r="JNS73"/>
      <c r="JNT73"/>
      <c r="JNU73"/>
      <c r="JNV73"/>
      <c r="JNW73"/>
      <c r="JNX73"/>
      <c r="JNY73"/>
      <c r="JNZ73"/>
      <c r="JOA73"/>
      <c r="JOB73"/>
      <c r="JOC73"/>
      <c r="JOD73"/>
      <c r="JOE73"/>
      <c r="JOF73"/>
      <c r="JOG73"/>
      <c r="JOH73"/>
      <c r="JOI73"/>
      <c r="JOJ73"/>
      <c r="JOK73"/>
      <c r="JOL73"/>
      <c r="JOM73"/>
      <c r="JON73"/>
      <c r="JOO73"/>
      <c r="JOP73"/>
      <c r="JOQ73"/>
      <c r="JOR73"/>
      <c r="JOS73"/>
      <c r="JOT73"/>
      <c r="JOU73"/>
      <c r="JOV73"/>
      <c r="JOW73"/>
      <c r="JOX73"/>
      <c r="JOY73"/>
      <c r="JOZ73"/>
      <c r="JPA73"/>
      <c r="JPB73"/>
      <c r="JPC73"/>
      <c r="JPD73"/>
      <c r="JPE73"/>
      <c r="JPF73"/>
      <c r="JPG73"/>
      <c r="JPH73"/>
      <c r="JPI73"/>
      <c r="JPJ73"/>
      <c r="JPK73"/>
      <c r="JPL73"/>
      <c r="JPM73"/>
      <c r="JPN73"/>
      <c r="JPO73"/>
      <c r="JPP73"/>
      <c r="JPQ73"/>
      <c r="JPR73"/>
      <c r="JPS73"/>
      <c r="JPT73"/>
      <c r="JPU73"/>
      <c r="JPV73"/>
      <c r="JPW73"/>
      <c r="JPX73"/>
      <c r="JPY73"/>
      <c r="JPZ73"/>
      <c r="JQA73"/>
      <c r="JQB73"/>
      <c r="JQC73"/>
      <c r="JQD73"/>
      <c r="JQE73"/>
      <c r="JQF73"/>
      <c r="JQG73"/>
      <c r="JQH73"/>
      <c r="JQI73"/>
      <c r="JQJ73"/>
      <c r="JQK73"/>
      <c r="JQL73"/>
      <c r="JQM73"/>
      <c r="JQN73"/>
      <c r="JQO73"/>
      <c r="JQP73"/>
      <c r="JQQ73"/>
      <c r="JQR73"/>
      <c r="JQS73"/>
      <c r="JQT73"/>
      <c r="JQU73"/>
      <c r="JQV73"/>
      <c r="JQW73"/>
      <c r="JQX73"/>
      <c r="JQY73"/>
      <c r="JQZ73"/>
      <c r="JRA73"/>
      <c r="JRB73"/>
      <c r="JRC73"/>
      <c r="JRD73"/>
      <c r="JRE73"/>
      <c r="JRF73"/>
      <c r="JRG73"/>
      <c r="JRH73"/>
      <c r="JRI73"/>
      <c r="JRJ73"/>
      <c r="JRK73"/>
      <c r="JRL73"/>
      <c r="JRM73"/>
      <c r="JRN73"/>
      <c r="JRO73"/>
      <c r="JRP73"/>
      <c r="JRQ73"/>
      <c r="JRR73"/>
      <c r="JRS73"/>
      <c r="JRT73"/>
      <c r="JRU73"/>
      <c r="JRV73"/>
      <c r="JRW73"/>
      <c r="JRX73"/>
      <c r="JRY73"/>
      <c r="JRZ73"/>
      <c r="JSA73"/>
      <c r="JSB73"/>
      <c r="JSC73"/>
      <c r="JSD73"/>
      <c r="JSE73"/>
      <c r="JSF73"/>
      <c r="JSG73"/>
      <c r="JSH73"/>
      <c r="JSI73"/>
      <c r="JSJ73"/>
      <c r="JSK73"/>
      <c r="JSL73"/>
      <c r="JSM73"/>
      <c r="JSN73"/>
      <c r="JSO73"/>
      <c r="JSP73"/>
      <c r="JSQ73"/>
      <c r="JSR73"/>
      <c r="JSS73"/>
      <c r="JST73"/>
      <c r="JSU73"/>
      <c r="JSV73"/>
      <c r="JSW73"/>
      <c r="JSX73"/>
      <c r="JSY73"/>
      <c r="JSZ73"/>
      <c r="JTA73"/>
      <c r="JTB73"/>
      <c r="JTC73"/>
      <c r="JTD73"/>
      <c r="JTE73"/>
      <c r="JTF73"/>
      <c r="JTG73"/>
      <c r="JTH73"/>
      <c r="JTI73"/>
      <c r="JTJ73"/>
      <c r="JTK73"/>
      <c r="JTL73"/>
      <c r="JTM73"/>
      <c r="JTN73"/>
      <c r="JTO73"/>
      <c r="JTP73"/>
      <c r="JTQ73"/>
      <c r="JTR73"/>
      <c r="JTS73"/>
      <c r="JTT73"/>
      <c r="JTU73"/>
      <c r="JTV73"/>
      <c r="JTW73"/>
      <c r="JTX73"/>
      <c r="JTY73"/>
      <c r="JTZ73"/>
      <c r="JUA73"/>
      <c r="JUB73"/>
      <c r="JUC73"/>
      <c r="JUD73"/>
      <c r="JUE73"/>
      <c r="JUF73"/>
      <c r="JUG73"/>
      <c r="JUH73"/>
      <c r="JUI73"/>
      <c r="JUJ73"/>
      <c r="JUK73"/>
      <c r="JUL73"/>
      <c r="JUM73"/>
      <c r="JUN73"/>
      <c r="JUO73"/>
      <c r="JUP73"/>
      <c r="JUQ73"/>
      <c r="JUR73"/>
      <c r="JUS73"/>
      <c r="JUT73"/>
      <c r="JUU73"/>
      <c r="JUV73"/>
      <c r="JUW73"/>
      <c r="JUX73"/>
      <c r="JUY73"/>
      <c r="JUZ73"/>
      <c r="JVA73"/>
      <c r="JVB73"/>
      <c r="JVC73"/>
      <c r="JVD73"/>
      <c r="JVE73"/>
      <c r="JVF73"/>
      <c r="JVG73"/>
      <c r="JVH73"/>
      <c r="JVI73"/>
      <c r="JVJ73"/>
      <c r="JVK73"/>
      <c r="JVL73"/>
      <c r="JVM73"/>
      <c r="JVN73"/>
      <c r="JVO73"/>
      <c r="JVP73"/>
      <c r="JVQ73"/>
      <c r="JVR73"/>
      <c r="JVS73"/>
      <c r="JVT73"/>
      <c r="JVU73"/>
      <c r="JVV73"/>
      <c r="JVW73"/>
      <c r="JVX73"/>
      <c r="JVY73"/>
      <c r="JVZ73"/>
      <c r="JWA73"/>
      <c r="JWB73"/>
      <c r="JWC73"/>
      <c r="JWD73"/>
      <c r="JWE73"/>
      <c r="JWF73"/>
      <c r="JWG73"/>
      <c r="JWH73"/>
      <c r="JWI73"/>
      <c r="JWJ73"/>
      <c r="JWK73"/>
      <c r="JWL73"/>
      <c r="JWM73"/>
      <c r="JWN73"/>
      <c r="JWO73"/>
      <c r="JWP73"/>
      <c r="JWQ73"/>
      <c r="JWR73"/>
      <c r="JWS73"/>
      <c r="JWT73"/>
      <c r="JWU73"/>
      <c r="JWV73"/>
      <c r="JWW73"/>
      <c r="JWX73"/>
      <c r="JWY73"/>
      <c r="JWZ73"/>
      <c r="JXA73"/>
      <c r="JXB73"/>
      <c r="JXC73"/>
      <c r="JXD73"/>
      <c r="JXE73"/>
      <c r="JXF73"/>
      <c r="JXG73"/>
      <c r="JXH73"/>
      <c r="JXI73"/>
      <c r="JXJ73"/>
      <c r="JXK73"/>
      <c r="JXL73"/>
      <c r="JXM73"/>
      <c r="JXN73"/>
      <c r="JXO73"/>
      <c r="JXP73"/>
      <c r="JXQ73"/>
      <c r="JXR73"/>
      <c r="JXS73"/>
      <c r="JXT73"/>
      <c r="JXU73"/>
      <c r="JXV73"/>
      <c r="JXW73"/>
      <c r="JXX73"/>
      <c r="JXY73"/>
      <c r="JXZ73"/>
      <c r="JYA73"/>
      <c r="JYB73"/>
      <c r="JYC73"/>
      <c r="JYD73"/>
      <c r="JYE73"/>
      <c r="JYF73"/>
      <c r="JYG73"/>
      <c r="JYH73"/>
      <c r="JYI73"/>
      <c r="JYJ73"/>
      <c r="JYK73"/>
      <c r="JYL73"/>
      <c r="JYM73"/>
      <c r="JYN73"/>
      <c r="JYO73"/>
      <c r="JYP73"/>
      <c r="JYQ73"/>
      <c r="JYR73"/>
      <c r="JYS73"/>
      <c r="JYT73"/>
      <c r="JYU73"/>
      <c r="JYV73"/>
      <c r="JYW73"/>
      <c r="JYX73"/>
      <c r="JYY73"/>
      <c r="JYZ73"/>
      <c r="JZA73"/>
      <c r="JZB73"/>
      <c r="JZC73"/>
      <c r="JZD73"/>
      <c r="JZE73"/>
      <c r="JZF73"/>
      <c r="JZG73"/>
      <c r="JZH73"/>
      <c r="JZI73"/>
      <c r="JZJ73"/>
      <c r="JZK73"/>
      <c r="JZL73"/>
      <c r="JZM73"/>
      <c r="JZN73"/>
      <c r="JZO73"/>
      <c r="JZP73"/>
      <c r="JZQ73"/>
      <c r="JZR73"/>
      <c r="JZS73"/>
      <c r="JZT73"/>
      <c r="JZU73"/>
      <c r="JZV73"/>
      <c r="JZW73"/>
      <c r="JZX73"/>
      <c r="JZY73"/>
      <c r="JZZ73"/>
      <c r="KAA73"/>
      <c r="KAB73"/>
      <c r="KAC73"/>
      <c r="KAD73"/>
      <c r="KAE73"/>
      <c r="KAF73"/>
      <c r="KAG73"/>
      <c r="KAH73"/>
      <c r="KAI73"/>
      <c r="KAJ73"/>
      <c r="KAK73"/>
      <c r="KAL73"/>
      <c r="KAM73"/>
      <c r="KAN73"/>
      <c r="KAO73"/>
      <c r="KAP73"/>
      <c r="KAQ73"/>
      <c r="KAR73"/>
      <c r="KAS73"/>
      <c r="KAT73"/>
      <c r="KAU73"/>
      <c r="KAV73"/>
      <c r="KAW73"/>
      <c r="KAX73"/>
      <c r="KAY73"/>
      <c r="KAZ73"/>
      <c r="KBA73"/>
      <c r="KBB73"/>
      <c r="KBC73"/>
      <c r="KBD73"/>
      <c r="KBE73"/>
      <c r="KBF73"/>
      <c r="KBG73"/>
      <c r="KBH73"/>
      <c r="KBI73"/>
      <c r="KBJ73"/>
      <c r="KBK73"/>
      <c r="KBL73"/>
      <c r="KBM73"/>
      <c r="KBN73"/>
      <c r="KBO73"/>
      <c r="KBP73"/>
      <c r="KBQ73"/>
      <c r="KBR73"/>
      <c r="KBS73"/>
      <c r="KBT73"/>
      <c r="KBU73"/>
      <c r="KBV73"/>
      <c r="KBW73"/>
      <c r="KBX73"/>
      <c r="KBY73"/>
      <c r="KBZ73"/>
      <c r="KCA73"/>
      <c r="KCB73"/>
      <c r="KCC73"/>
      <c r="KCD73"/>
      <c r="KCE73"/>
      <c r="KCF73"/>
      <c r="KCG73"/>
      <c r="KCH73"/>
      <c r="KCI73"/>
      <c r="KCJ73"/>
      <c r="KCK73"/>
      <c r="KCL73"/>
      <c r="KCM73"/>
      <c r="KCN73"/>
      <c r="KCO73"/>
      <c r="KCP73"/>
      <c r="KCQ73"/>
      <c r="KCR73"/>
      <c r="KCS73"/>
      <c r="KCT73"/>
      <c r="KCU73"/>
      <c r="KCV73"/>
      <c r="KCW73"/>
      <c r="KCX73"/>
      <c r="KCY73"/>
      <c r="KCZ73"/>
      <c r="KDA73"/>
      <c r="KDB73"/>
      <c r="KDC73"/>
      <c r="KDD73"/>
      <c r="KDE73"/>
      <c r="KDF73"/>
      <c r="KDG73"/>
      <c r="KDH73"/>
      <c r="KDI73"/>
      <c r="KDJ73"/>
      <c r="KDK73"/>
      <c r="KDL73"/>
      <c r="KDM73"/>
      <c r="KDN73"/>
      <c r="KDO73"/>
      <c r="KDP73"/>
      <c r="KDQ73"/>
      <c r="KDR73"/>
      <c r="KDS73"/>
      <c r="KDT73"/>
      <c r="KDU73"/>
      <c r="KDV73"/>
      <c r="KDW73"/>
      <c r="KDX73"/>
      <c r="KDY73"/>
      <c r="KDZ73"/>
      <c r="KEA73"/>
      <c r="KEB73"/>
      <c r="KEC73"/>
      <c r="KED73"/>
      <c r="KEE73"/>
      <c r="KEF73"/>
      <c r="KEG73"/>
      <c r="KEH73"/>
      <c r="KEI73"/>
      <c r="KEJ73"/>
      <c r="KEK73"/>
      <c r="KEL73"/>
      <c r="KEM73"/>
      <c r="KEN73"/>
      <c r="KEO73"/>
      <c r="KEP73"/>
      <c r="KEQ73"/>
      <c r="KER73"/>
      <c r="KES73"/>
      <c r="KET73"/>
      <c r="KEU73"/>
      <c r="KEV73"/>
      <c r="KEW73"/>
      <c r="KEX73"/>
      <c r="KEY73"/>
      <c r="KEZ73"/>
      <c r="KFA73"/>
      <c r="KFB73"/>
      <c r="KFC73"/>
      <c r="KFD73"/>
      <c r="KFE73"/>
      <c r="KFF73"/>
      <c r="KFG73"/>
      <c r="KFH73"/>
      <c r="KFI73"/>
      <c r="KFJ73"/>
      <c r="KFK73"/>
      <c r="KFL73"/>
      <c r="KFM73"/>
      <c r="KFN73"/>
      <c r="KFO73"/>
      <c r="KFP73"/>
      <c r="KFQ73"/>
      <c r="KFR73"/>
      <c r="KFS73"/>
      <c r="KFT73"/>
      <c r="KFU73"/>
      <c r="KFV73"/>
      <c r="KFW73"/>
      <c r="KFX73"/>
      <c r="KFY73"/>
      <c r="KFZ73"/>
      <c r="KGA73"/>
      <c r="KGB73"/>
      <c r="KGC73"/>
      <c r="KGD73"/>
      <c r="KGE73"/>
      <c r="KGF73"/>
      <c r="KGG73"/>
      <c r="KGH73"/>
      <c r="KGI73"/>
      <c r="KGJ73"/>
      <c r="KGK73"/>
      <c r="KGL73"/>
      <c r="KGM73"/>
      <c r="KGN73"/>
      <c r="KGO73"/>
      <c r="KGP73"/>
      <c r="KGQ73"/>
      <c r="KGR73"/>
      <c r="KGS73"/>
      <c r="KGT73"/>
      <c r="KGU73"/>
      <c r="KGV73"/>
      <c r="KGW73"/>
      <c r="KGX73"/>
      <c r="KGY73"/>
      <c r="KGZ73"/>
      <c r="KHA73"/>
      <c r="KHB73"/>
      <c r="KHC73"/>
      <c r="KHD73"/>
      <c r="KHE73"/>
      <c r="KHF73"/>
      <c r="KHG73"/>
      <c r="KHH73"/>
      <c r="KHI73"/>
      <c r="KHJ73"/>
      <c r="KHK73"/>
      <c r="KHL73"/>
      <c r="KHM73"/>
      <c r="KHN73"/>
      <c r="KHO73"/>
      <c r="KHP73"/>
      <c r="KHQ73"/>
      <c r="KHR73"/>
      <c r="KHS73"/>
      <c r="KHT73"/>
      <c r="KHU73"/>
      <c r="KHV73"/>
      <c r="KHW73"/>
      <c r="KHX73"/>
      <c r="KHY73"/>
      <c r="KHZ73"/>
      <c r="KIA73"/>
      <c r="KIB73"/>
      <c r="KIC73"/>
      <c r="KID73"/>
      <c r="KIE73"/>
      <c r="KIF73"/>
      <c r="KIG73"/>
      <c r="KIH73"/>
      <c r="KII73"/>
      <c r="KIJ73"/>
      <c r="KIK73"/>
      <c r="KIL73"/>
      <c r="KIM73"/>
      <c r="KIN73"/>
      <c r="KIO73"/>
      <c r="KIP73"/>
      <c r="KIQ73"/>
      <c r="KIR73"/>
      <c r="KIS73"/>
      <c r="KIT73"/>
      <c r="KIU73"/>
      <c r="KIV73"/>
      <c r="KIW73"/>
      <c r="KIX73"/>
      <c r="KIY73"/>
      <c r="KIZ73"/>
      <c r="KJA73"/>
      <c r="KJB73"/>
      <c r="KJC73"/>
      <c r="KJD73"/>
      <c r="KJE73"/>
      <c r="KJF73"/>
      <c r="KJG73"/>
      <c r="KJH73"/>
      <c r="KJI73"/>
      <c r="KJJ73"/>
      <c r="KJK73"/>
      <c r="KJL73"/>
      <c r="KJM73"/>
      <c r="KJN73"/>
      <c r="KJO73"/>
      <c r="KJP73"/>
      <c r="KJQ73"/>
      <c r="KJR73"/>
      <c r="KJS73"/>
      <c r="KJT73"/>
      <c r="KJU73"/>
      <c r="KJV73"/>
      <c r="KJW73"/>
      <c r="KJX73"/>
      <c r="KJY73"/>
      <c r="KJZ73"/>
      <c r="KKA73"/>
      <c r="KKB73"/>
      <c r="KKC73"/>
      <c r="KKD73"/>
      <c r="KKE73"/>
      <c r="KKF73"/>
      <c r="KKG73"/>
      <c r="KKH73"/>
      <c r="KKI73"/>
      <c r="KKJ73"/>
      <c r="KKK73"/>
      <c r="KKL73"/>
      <c r="KKM73"/>
      <c r="KKN73"/>
      <c r="KKO73"/>
      <c r="KKP73"/>
      <c r="KKQ73"/>
      <c r="KKR73"/>
      <c r="KKS73"/>
      <c r="KKT73"/>
      <c r="KKU73"/>
      <c r="KKV73"/>
      <c r="KKW73"/>
      <c r="KKX73"/>
      <c r="KKY73"/>
      <c r="KKZ73"/>
      <c r="KLA73"/>
      <c r="KLB73"/>
      <c r="KLC73"/>
      <c r="KLD73"/>
      <c r="KLE73"/>
      <c r="KLF73"/>
      <c r="KLG73"/>
      <c r="KLH73"/>
      <c r="KLI73"/>
      <c r="KLJ73"/>
      <c r="KLK73"/>
      <c r="KLL73"/>
      <c r="KLM73"/>
      <c r="KLN73"/>
      <c r="KLO73"/>
      <c r="KLP73"/>
      <c r="KLQ73"/>
      <c r="KLR73"/>
      <c r="KLS73"/>
      <c r="KLT73"/>
      <c r="KLU73"/>
      <c r="KLV73"/>
      <c r="KLW73"/>
      <c r="KLX73"/>
      <c r="KLY73"/>
      <c r="KLZ73"/>
      <c r="KMA73"/>
      <c r="KMB73"/>
      <c r="KMC73"/>
      <c r="KMD73"/>
      <c r="KME73"/>
      <c r="KMF73"/>
      <c r="KMG73"/>
      <c r="KMH73"/>
      <c r="KMI73"/>
      <c r="KMJ73"/>
      <c r="KMK73"/>
      <c r="KML73"/>
      <c r="KMM73"/>
      <c r="KMN73"/>
      <c r="KMO73"/>
      <c r="KMP73"/>
      <c r="KMQ73"/>
      <c r="KMR73"/>
      <c r="KMS73"/>
      <c r="KMT73"/>
      <c r="KMU73"/>
      <c r="KMV73"/>
      <c r="KMW73"/>
      <c r="KMX73"/>
      <c r="KMY73"/>
      <c r="KMZ73"/>
      <c r="KNA73"/>
      <c r="KNB73"/>
      <c r="KNC73"/>
      <c r="KND73"/>
      <c r="KNE73"/>
      <c r="KNF73"/>
      <c r="KNG73"/>
      <c r="KNH73"/>
      <c r="KNI73"/>
      <c r="KNJ73"/>
      <c r="KNK73"/>
      <c r="KNL73"/>
      <c r="KNM73"/>
      <c r="KNN73"/>
      <c r="KNO73"/>
      <c r="KNP73"/>
      <c r="KNQ73"/>
      <c r="KNR73"/>
      <c r="KNS73"/>
      <c r="KNT73"/>
      <c r="KNU73"/>
      <c r="KNV73"/>
      <c r="KNW73"/>
      <c r="KNX73"/>
      <c r="KNY73"/>
      <c r="KNZ73"/>
      <c r="KOA73"/>
      <c r="KOB73"/>
      <c r="KOC73"/>
      <c r="KOD73"/>
      <c r="KOE73"/>
      <c r="KOF73"/>
      <c r="KOG73"/>
      <c r="KOH73"/>
      <c r="KOI73"/>
      <c r="KOJ73"/>
      <c r="KOK73"/>
      <c r="KOL73"/>
      <c r="KOM73"/>
      <c r="KON73"/>
      <c r="KOO73"/>
      <c r="KOP73"/>
      <c r="KOQ73"/>
      <c r="KOR73"/>
      <c r="KOS73"/>
      <c r="KOT73"/>
      <c r="KOU73"/>
      <c r="KOV73"/>
      <c r="KOW73"/>
      <c r="KOX73"/>
      <c r="KOY73"/>
      <c r="KOZ73"/>
      <c r="KPA73"/>
      <c r="KPB73"/>
      <c r="KPC73"/>
      <c r="KPD73"/>
      <c r="KPE73"/>
      <c r="KPF73"/>
      <c r="KPG73"/>
      <c r="KPH73"/>
      <c r="KPI73"/>
      <c r="KPJ73"/>
      <c r="KPK73"/>
      <c r="KPL73"/>
      <c r="KPM73"/>
      <c r="KPN73"/>
      <c r="KPO73"/>
      <c r="KPP73"/>
      <c r="KPQ73"/>
      <c r="KPR73"/>
      <c r="KPS73"/>
      <c r="KPT73"/>
      <c r="KPU73"/>
      <c r="KPV73"/>
      <c r="KPW73"/>
      <c r="KPX73"/>
      <c r="KPY73"/>
      <c r="KPZ73"/>
      <c r="KQA73"/>
      <c r="KQB73"/>
      <c r="KQC73"/>
      <c r="KQD73"/>
      <c r="KQE73"/>
      <c r="KQF73"/>
      <c r="KQG73"/>
      <c r="KQH73"/>
      <c r="KQI73"/>
      <c r="KQJ73"/>
      <c r="KQK73"/>
      <c r="KQL73"/>
      <c r="KQM73"/>
      <c r="KQN73"/>
      <c r="KQO73"/>
      <c r="KQP73"/>
      <c r="KQQ73"/>
      <c r="KQR73"/>
      <c r="KQS73"/>
      <c r="KQT73"/>
      <c r="KQU73"/>
      <c r="KQV73"/>
      <c r="KQW73"/>
      <c r="KQX73"/>
      <c r="KQY73"/>
      <c r="KQZ73"/>
      <c r="KRA73"/>
      <c r="KRB73"/>
      <c r="KRC73"/>
      <c r="KRD73"/>
      <c r="KRE73"/>
      <c r="KRF73"/>
      <c r="KRG73"/>
      <c r="KRH73"/>
      <c r="KRI73"/>
      <c r="KRJ73"/>
      <c r="KRK73"/>
      <c r="KRL73"/>
      <c r="KRM73"/>
      <c r="KRN73"/>
      <c r="KRO73"/>
      <c r="KRP73"/>
      <c r="KRQ73"/>
      <c r="KRR73"/>
      <c r="KRS73"/>
      <c r="KRT73"/>
      <c r="KRU73"/>
      <c r="KRV73"/>
      <c r="KRW73"/>
      <c r="KRX73"/>
      <c r="KRY73"/>
      <c r="KRZ73"/>
      <c r="KSA73"/>
      <c r="KSB73"/>
      <c r="KSC73"/>
      <c r="KSD73"/>
      <c r="KSE73"/>
      <c r="KSF73"/>
      <c r="KSG73"/>
      <c r="KSH73"/>
      <c r="KSI73"/>
      <c r="KSJ73"/>
      <c r="KSK73"/>
      <c r="KSL73"/>
      <c r="KSM73"/>
      <c r="KSN73"/>
      <c r="KSO73"/>
      <c r="KSP73"/>
      <c r="KSQ73"/>
      <c r="KSR73"/>
      <c r="KSS73"/>
      <c r="KST73"/>
      <c r="KSU73"/>
      <c r="KSV73"/>
      <c r="KSW73"/>
      <c r="KSX73"/>
      <c r="KSY73"/>
      <c r="KSZ73"/>
      <c r="KTA73"/>
      <c r="KTB73"/>
      <c r="KTC73"/>
      <c r="KTD73"/>
      <c r="KTE73"/>
      <c r="KTF73"/>
      <c r="KTG73"/>
      <c r="KTH73"/>
      <c r="KTI73"/>
      <c r="KTJ73"/>
      <c r="KTK73"/>
      <c r="KTL73"/>
      <c r="KTM73"/>
      <c r="KTN73"/>
      <c r="KTO73"/>
      <c r="KTP73"/>
      <c r="KTQ73"/>
      <c r="KTR73"/>
      <c r="KTS73"/>
      <c r="KTT73"/>
      <c r="KTU73"/>
      <c r="KTV73"/>
      <c r="KTW73"/>
      <c r="KTX73"/>
      <c r="KTY73"/>
      <c r="KTZ73"/>
      <c r="KUA73"/>
      <c r="KUB73"/>
      <c r="KUC73"/>
      <c r="KUD73"/>
      <c r="KUE73"/>
      <c r="KUF73"/>
      <c r="KUG73"/>
      <c r="KUH73"/>
      <c r="KUI73"/>
      <c r="KUJ73"/>
      <c r="KUK73"/>
      <c r="KUL73"/>
      <c r="KUM73"/>
      <c r="KUN73"/>
      <c r="KUO73"/>
      <c r="KUP73"/>
      <c r="KUQ73"/>
      <c r="KUR73"/>
      <c r="KUS73"/>
      <c r="KUT73"/>
      <c r="KUU73"/>
      <c r="KUV73"/>
      <c r="KUW73"/>
      <c r="KUX73"/>
      <c r="KUY73"/>
      <c r="KUZ73"/>
      <c r="KVA73"/>
      <c r="KVB73"/>
      <c r="KVC73"/>
      <c r="KVD73"/>
      <c r="KVE73"/>
      <c r="KVF73"/>
      <c r="KVG73"/>
      <c r="KVH73"/>
      <c r="KVI73"/>
      <c r="KVJ73"/>
      <c r="KVK73"/>
      <c r="KVL73"/>
      <c r="KVM73"/>
      <c r="KVN73"/>
      <c r="KVO73"/>
      <c r="KVP73"/>
      <c r="KVQ73"/>
      <c r="KVR73"/>
      <c r="KVS73"/>
      <c r="KVT73"/>
      <c r="KVU73"/>
      <c r="KVV73"/>
      <c r="KVW73"/>
      <c r="KVX73"/>
      <c r="KVY73"/>
      <c r="KVZ73"/>
      <c r="KWA73"/>
      <c r="KWB73"/>
      <c r="KWC73"/>
      <c r="KWD73"/>
      <c r="KWE73"/>
      <c r="KWF73"/>
      <c r="KWG73"/>
      <c r="KWH73"/>
      <c r="KWI73"/>
      <c r="KWJ73"/>
      <c r="KWK73"/>
      <c r="KWL73"/>
      <c r="KWM73"/>
      <c r="KWN73"/>
      <c r="KWO73"/>
      <c r="KWP73"/>
      <c r="KWQ73"/>
      <c r="KWR73"/>
      <c r="KWS73"/>
      <c r="KWT73"/>
      <c r="KWU73"/>
      <c r="KWV73"/>
      <c r="KWW73"/>
      <c r="KWX73"/>
      <c r="KWY73"/>
      <c r="KWZ73"/>
      <c r="KXA73"/>
      <c r="KXB73"/>
      <c r="KXC73"/>
      <c r="KXD73"/>
      <c r="KXE73"/>
      <c r="KXF73"/>
      <c r="KXG73"/>
      <c r="KXH73"/>
      <c r="KXI73"/>
      <c r="KXJ73"/>
      <c r="KXK73"/>
      <c r="KXL73"/>
      <c r="KXM73"/>
      <c r="KXN73"/>
      <c r="KXO73"/>
      <c r="KXP73"/>
      <c r="KXQ73"/>
      <c r="KXR73"/>
      <c r="KXS73"/>
      <c r="KXT73"/>
      <c r="KXU73"/>
      <c r="KXV73"/>
      <c r="KXW73"/>
      <c r="KXX73"/>
      <c r="KXY73"/>
      <c r="KXZ73"/>
      <c r="KYA73"/>
      <c r="KYB73"/>
      <c r="KYC73"/>
      <c r="KYD73"/>
      <c r="KYE73"/>
      <c r="KYF73"/>
      <c r="KYG73"/>
      <c r="KYH73"/>
      <c r="KYI73"/>
      <c r="KYJ73"/>
      <c r="KYK73"/>
      <c r="KYL73"/>
      <c r="KYM73"/>
      <c r="KYN73"/>
      <c r="KYO73"/>
      <c r="KYP73"/>
      <c r="KYQ73"/>
      <c r="KYR73"/>
      <c r="KYS73"/>
      <c r="KYT73"/>
      <c r="KYU73"/>
      <c r="KYV73"/>
      <c r="KYW73"/>
      <c r="KYX73"/>
      <c r="KYY73"/>
      <c r="KYZ73"/>
      <c r="KZA73"/>
      <c r="KZB73"/>
      <c r="KZC73"/>
      <c r="KZD73"/>
      <c r="KZE73"/>
      <c r="KZF73"/>
      <c r="KZG73"/>
      <c r="KZH73"/>
      <c r="KZI73"/>
      <c r="KZJ73"/>
      <c r="KZK73"/>
      <c r="KZL73"/>
      <c r="KZM73"/>
      <c r="KZN73"/>
      <c r="KZO73"/>
      <c r="KZP73"/>
      <c r="KZQ73"/>
      <c r="KZR73"/>
      <c r="KZS73"/>
      <c r="KZT73"/>
      <c r="KZU73"/>
      <c r="KZV73"/>
      <c r="KZW73"/>
      <c r="KZX73"/>
      <c r="KZY73"/>
      <c r="KZZ73"/>
      <c r="LAA73"/>
      <c r="LAB73"/>
      <c r="LAC73"/>
      <c r="LAD73"/>
      <c r="LAE73"/>
      <c r="LAF73"/>
      <c r="LAG73"/>
      <c r="LAH73"/>
      <c r="LAI73"/>
      <c r="LAJ73"/>
      <c r="LAK73"/>
      <c r="LAL73"/>
      <c r="LAM73"/>
      <c r="LAN73"/>
      <c r="LAO73"/>
      <c r="LAP73"/>
      <c r="LAQ73"/>
      <c r="LAR73"/>
      <c r="LAS73"/>
      <c r="LAT73"/>
      <c r="LAU73"/>
      <c r="LAV73"/>
      <c r="LAW73"/>
      <c r="LAX73"/>
      <c r="LAY73"/>
      <c r="LAZ73"/>
      <c r="LBA73"/>
      <c r="LBB73"/>
      <c r="LBC73"/>
      <c r="LBD73"/>
      <c r="LBE73"/>
      <c r="LBF73"/>
      <c r="LBG73"/>
      <c r="LBH73"/>
      <c r="LBI73"/>
      <c r="LBJ73"/>
      <c r="LBK73"/>
      <c r="LBL73"/>
      <c r="LBM73"/>
      <c r="LBN73"/>
      <c r="LBO73"/>
      <c r="LBP73"/>
      <c r="LBQ73"/>
      <c r="LBR73"/>
      <c r="LBS73"/>
      <c r="LBT73"/>
      <c r="LBU73"/>
      <c r="LBV73"/>
      <c r="LBW73"/>
      <c r="LBX73"/>
      <c r="LBY73"/>
      <c r="LBZ73"/>
      <c r="LCA73"/>
      <c r="LCB73"/>
      <c r="LCC73"/>
      <c r="LCD73"/>
      <c r="LCE73"/>
      <c r="LCF73"/>
      <c r="LCG73"/>
      <c r="LCH73"/>
      <c r="LCI73"/>
      <c r="LCJ73"/>
      <c r="LCK73"/>
      <c r="LCL73"/>
      <c r="LCM73"/>
      <c r="LCN73"/>
      <c r="LCO73"/>
      <c r="LCP73"/>
      <c r="LCQ73"/>
      <c r="LCR73"/>
      <c r="LCS73"/>
      <c r="LCT73"/>
      <c r="LCU73"/>
      <c r="LCV73"/>
      <c r="LCW73"/>
      <c r="LCX73"/>
      <c r="LCY73"/>
      <c r="LCZ73"/>
      <c r="LDA73"/>
      <c r="LDB73"/>
      <c r="LDC73"/>
      <c r="LDD73"/>
      <c r="LDE73"/>
      <c r="LDF73"/>
      <c r="LDG73"/>
      <c r="LDH73"/>
      <c r="LDI73"/>
      <c r="LDJ73"/>
      <c r="LDK73"/>
      <c r="LDL73"/>
      <c r="LDM73"/>
      <c r="LDN73"/>
      <c r="LDO73"/>
      <c r="LDP73"/>
      <c r="LDQ73"/>
      <c r="LDR73"/>
      <c r="LDS73"/>
      <c r="LDT73"/>
      <c r="LDU73"/>
      <c r="LDV73"/>
      <c r="LDW73"/>
      <c r="LDX73"/>
      <c r="LDY73"/>
      <c r="LDZ73"/>
      <c r="LEA73"/>
      <c r="LEB73"/>
      <c r="LEC73"/>
      <c r="LED73"/>
      <c r="LEE73"/>
      <c r="LEF73"/>
      <c r="LEG73"/>
      <c r="LEH73"/>
      <c r="LEI73"/>
      <c r="LEJ73"/>
      <c r="LEK73"/>
      <c r="LEL73"/>
      <c r="LEM73"/>
      <c r="LEN73"/>
      <c r="LEO73"/>
      <c r="LEP73"/>
      <c r="LEQ73"/>
      <c r="LER73"/>
      <c r="LES73"/>
      <c r="LET73"/>
      <c r="LEU73"/>
      <c r="LEV73"/>
      <c r="LEW73"/>
      <c r="LEX73"/>
      <c r="LEY73"/>
      <c r="LEZ73"/>
      <c r="LFA73"/>
      <c r="LFB73"/>
      <c r="LFC73"/>
      <c r="LFD73"/>
      <c r="LFE73"/>
      <c r="LFF73"/>
      <c r="LFG73"/>
      <c r="LFH73"/>
      <c r="LFI73"/>
      <c r="LFJ73"/>
      <c r="LFK73"/>
      <c r="LFL73"/>
      <c r="LFM73"/>
      <c r="LFN73"/>
      <c r="LFO73"/>
      <c r="LFP73"/>
      <c r="LFQ73"/>
      <c r="LFR73"/>
      <c r="LFS73"/>
      <c r="LFT73"/>
      <c r="LFU73"/>
      <c r="LFV73"/>
      <c r="LFW73"/>
      <c r="LFX73"/>
      <c r="LFY73"/>
      <c r="LFZ73"/>
      <c r="LGA73"/>
      <c r="LGB73"/>
      <c r="LGC73"/>
      <c r="LGD73"/>
      <c r="LGE73"/>
      <c r="LGF73"/>
      <c r="LGG73"/>
      <c r="LGH73"/>
      <c r="LGI73"/>
      <c r="LGJ73"/>
      <c r="LGK73"/>
      <c r="LGL73"/>
      <c r="LGM73"/>
      <c r="LGN73"/>
      <c r="LGO73"/>
      <c r="LGP73"/>
      <c r="LGQ73"/>
      <c r="LGR73"/>
      <c r="LGS73"/>
      <c r="LGT73"/>
      <c r="LGU73"/>
      <c r="LGV73"/>
      <c r="LGW73"/>
      <c r="LGX73"/>
      <c r="LGY73"/>
      <c r="LGZ73"/>
      <c r="LHA73"/>
      <c r="LHB73"/>
      <c r="LHC73"/>
      <c r="LHD73"/>
      <c r="LHE73"/>
      <c r="LHF73"/>
      <c r="LHG73"/>
      <c r="LHH73"/>
      <c r="LHI73"/>
      <c r="LHJ73"/>
      <c r="LHK73"/>
      <c r="LHL73"/>
      <c r="LHM73"/>
      <c r="LHN73"/>
      <c r="LHO73"/>
      <c r="LHP73"/>
      <c r="LHQ73"/>
      <c r="LHR73"/>
      <c r="LHS73"/>
      <c r="LHT73"/>
      <c r="LHU73"/>
      <c r="LHV73"/>
      <c r="LHW73"/>
      <c r="LHX73"/>
      <c r="LHY73"/>
      <c r="LHZ73"/>
      <c r="LIA73"/>
      <c r="LIB73"/>
      <c r="LIC73"/>
      <c r="LID73"/>
      <c r="LIE73"/>
      <c r="LIF73"/>
      <c r="LIG73"/>
      <c r="LIH73"/>
      <c r="LII73"/>
      <c r="LIJ73"/>
      <c r="LIK73"/>
      <c r="LIL73"/>
      <c r="LIM73"/>
      <c r="LIN73"/>
      <c r="LIO73"/>
      <c r="LIP73"/>
      <c r="LIQ73"/>
      <c r="LIR73"/>
      <c r="LIS73"/>
      <c r="LIT73"/>
      <c r="LIU73"/>
      <c r="LIV73"/>
      <c r="LIW73"/>
      <c r="LIX73"/>
      <c r="LIY73"/>
      <c r="LIZ73"/>
      <c r="LJA73"/>
      <c r="LJB73"/>
      <c r="LJC73"/>
      <c r="LJD73"/>
      <c r="LJE73"/>
      <c r="LJF73"/>
      <c r="LJG73"/>
      <c r="LJH73"/>
      <c r="LJI73"/>
      <c r="LJJ73"/>
      <c r="LJK73"/>
      <c r="LJL73"/>
      <c r="LJM73"/>
      <c r="LJN73"/>
      <c r="LJO73"/>
      <c r="LJP73"/>
      <c r="LJQ73"/>
      <c r="LJR73"/>
      <c r="LJS73"/>
      <c r="LJT73"/>
      <c r="LJU73"/>
      <c r="LJV73"/>
      <c r="LJW73"/>
      <c r="LJX73"/>
      <c r="LJY73"/>
      <c r="LJZ73"/>
      <c r="LKA73"/>
      <c r="LKB73"/>
      <c r="LKC73"/>
      <c r="LKD73"/>
      <c r="LKE73"/>
      <c r="LKF73"/>
      <c r="LKG73"/>
      <c r="LKH73"/>
      <c r="LKI73"/>
      <c r="LKJ73"/>
      <c r="LKK73"/>
      <c r="LKL73"/>
      <c r="LKM73"/>
      <c r="LKN73"/>
      <c r="LKO73"/>
      <c r="LKP73"/>
      <c r="LKQ73"/>
      <c r="LKR73"/>
      <c r="LKS73"/>
      <c r="LKT73"/>
      <c r="LKU73"/>
      <c r="LKV73"/>
      <c r="LKW73"/>
      <c r="LKX73"/>
      <c r="LKY73"/>
      <c r="LKZ73"/>
      <c r="LLA73"/>
      <c r="LLB73"/>
      <c r="LLC73"/>
      <c r="LLD73"/>
      <c r="LLE73"/>
      <c r="LLF73"/>
      <c r="LLG73"/>
      <c r="LLH73"/>
      <c r="LLI73"/>
      <c r="LLJ73"/>
      <c r="LLK73"/>
      <c r="LLL73"/>
      <c r="LLM73"/>
      <c r="LLN73"/>
      <c r="LLO73"/>
      <c r="LLP73"/>
      <c r="LLQ73"/>
      <c r="LLR73"/>
      <c r="LLS73"/>
      <c r="LLT73"/>
      <c r="LLU73"/>
      <c r="LLV73"/>
      <c r="LLW73"/>
      <c r="LLX73"/>
      <c r="LLY73"/>
      <c r="LLZ73"/>
      <c r="LMA73"/>
      <c r="LMB73"/>
      <c r="LMC73"/>
      <c r="LMD73"/>
      <c r="LME73"/>
      <c r="LMF73"/>
      <c r="LMG73"/>
      <c r="LMH73"/>
      <c r="LMI73"/>
      <c r="LMJ73"/>
      <c r="LMK73"/>
      <c r="LML73"/>
      <c r="LMM73"/>
      <c r="LMN73"/>
      <c r="LMO73"/>
      <c r="LMP73"/>
      <c r="LMQ73"/>
      <c r="LMR73"/>
      <c r="LMS73"/>
      <c r="LMT73"/>
      <c r="LMU73"/>
      <c r="LMV73"/>
      <c r="LMW73"/>
      <c r="LMX73"/>
      <c r="LMY73"/>
      <c r="LMZ73"/>
      <c r="LNA73"/>
      <c r="LNB73"/>
      <c r="LNC73"/>
      <c r="LND73"/>
      <c r="LNE73"/>
      <c r="LNF73"/>
      <c r="LNG73"/>
      <c r="LNH73"/>
      <c r="LNI73"/>
      <c r="LNJ73"/>
      <c r="LNK73"/>
      <c r="LNL73"/>
      <c r="LNM73"/>
      <c r="LNN73"/>
      <c r="LNO73"/>
      <c r="LNP73"/>
      <c r="LNQ73"/>
      <c r="LNR73"/>
      <c r="LNS73"/>
      <c r="LNT73"/>
      <c r="LNU73"/>
      <c r="LNV73"/>
      <c r="LNW73"/>
      <c r="LNX73"/>
      <c r="LNY73"/>
      <c r="LNZ73"/>
      <c r="LOA73"/>
      <c r="LOB73"/>
      <c r="LOC73"/>
      <c r="LOD73"/>
      <c r="LOE73"/>
      <c r="LOF73"/>
      <c r="LOG73"/>
      <c r="LOH73"/>
      <c r="LOI73"/>
      <c r="LOJ73"/>
      <c r="LOK73"/>
      <c r="LOL73"/>
      <c r="LOM73"/>
      <c r="LON73"/>
      <c r="LOO73"/>
      <c r="LOP73"/>
      <c r="LOQ73"/>
      <c r="LOR73"/>
      <c r="LOS73"/>
      <c r="LOT73"/>
      <c r="LOU73"/>
      <c r="LOV73"/>
      <c r="LOW73"/>
      <c r="LOX73"/>
      <c r="LOY73"/>
      <c r="LOZ73"/>
      <c r="LPA73"/>
      <c r="LPB73"/>
      <c r="LPC73"/>
      <c r="LPD73"/>
      <c r="LPE73"/>
      <c r="LPF73"/>
      <c r="LPG73"/>
      <c r="LPH73"/>
      <c r="LPI73"/>
      <c r="LPJ73"/>
      <c r="LPK73"/>
      <c r="LPL73"/>
      <c r="LPM73"/>
      <c r="LPN73"/>
      <c r="LPO73"/>
      <c r="LPP73"/>
      <c r="LPQ73"/>
      <c r="LPR73"/>
      <c r="LPS73"/>
      <c r="LPT73"/>
      <c r="LPU73"/>
      <c r="LPV73"/>
      <c r="LPW73"/>
      <c r="LPX73"/>
      <c r="LPY73"/>
      <c r="LPZ73"/>
      <c r="LQA73"/>
      <c r="LQB73"/>
      <c r="LQC73"/>
      <c r="LQD73"/>
      <c r="LQE73"/>
      <c r="LQF73"/>
      <c r="LQG73"/>
      <c r="LQH73"/>
      <c r="LQI73"/>
      <c r="LQJ73"/>
      <c r="LQK73"/>
      <c r="LQL73"/>
      <c r="LQM73"/>
      <c r="LQN73"/>
      <c r="LQO73"/>
      <c r="LQP73"/>
      <c r="LQQ73"/>
      <c r="LQR73"/>
      <c r="LQS73"/>
      <c r="LQT73"/>
      <c r="LQU73"/>
      <c r="LQV73"/>
      <c r="LQW73"/>
      <c r="LQX73"/>
      <c r="LQY73"/>
      <c r="LQZ73"/>
      <c r="LRA73"/>
      <c r="LRB73"/>
      <c r="LRC73"/>
      <c r="LRD73"/>
      <c r="LRE73"/>
      <c r="LRF73"/>
      <c r="LRG73"/>
      <c r="LRH73"/>
      <c r="LRI73"/>
      <c r="LRJ73"/>
      <c r="LRK73"/>
      <c r="LRL73"/>
      <c r="LRM73"/>
      <c r="LRN73"/>
      <c r="LRO73"/>
      <c r="LRP73"/>
      <c r="LRQ73"/>
      <c r="LRR73"/>
      <c r="LRS73"/>
      <c r="LRT73"/>
      <c r="LRU73"/>
      <c r="LRV73"/>
      <c r="LRW73"/>
      <c r="LRX73"/>
      <c r="LRY73"/>
      <c r="LRZ73"/>
      <c r="LSA73"/>
      <c r="LSB73"/>
      <c r="LSC73"/>
      <c r="LSD73"/>
      <c r="LSE73"/>
      <c r="LSF73"/>
      <c r="LSG73"/>
      <c r="LSH73"/>
      <c r="LSI73"/>
      <c r="LSJ73"/>
      <c r="LSK73"/>
      <c r="LSL73"/>
      <c r="LSM73"/>
      <c r="LSN73"/>
      <c r="LSO73"/>
      <c r="LSP73"/>
      <c r="LSQ73"/>
      <c r="LSR73"/>
      <c r="LSS73"/>
      <c r="LST73"/>
      <c r="LSU73"/>
      <c r="LSV73"/>
      <c r="LSW73"/>
      <c r="LSX73"/>
      <c r="LSY73"/>
      <c r="LSZ73"/>
      <c r="LTA73"/>
      <c r="LTB73"/>
      <c r="LTC73"/>
      <c r="LTD73"/>
      <c r="LTE73"/>
      <c r="LTF73"/>
      <c r="LTG73"/>
      <c r="LTH73"/>
      <c r="LTI73"/>
      <c r="LTJ73"/>
      <c r="LTK73"/>
      <c r="LTL73"/>
      <c r="LTM73"/>
      <c r="LTN73"/>
      <c r="LTO73"/>
      <c r="LTP73"/>
      <c r="LTQ73"/>
      <c r="LTR73"/>
      <c r="LTS73"/>
      <c r="LTT73"/>
      <c r="LTU73"/>
      <c r="LTV73"/>
      <c r="LTW73"/>
      <c r="LTX73"/>
      <c r="LTY73"/>
      <c r="LTZ73"/>
      <c r="LUA73"/>
      <c r="LUB73"/>
      <c r="LUC73"/>
      <c r="LUD73"/>
      <c r="LUE73"/>
      <c r="LUF73"/>
      <c r="LUG73"/>
      <c r="LUH73"/>
      <c r="LUI73"/>
      <c r="LUJ73"/>
      <c r="LUK73"/>
      <c r="LUL73"/>
      <c r="LUM73"/>
      <c r="LUN73"/>
      <c r="LUO73"/>
      <c r="LUP73"/>
      <c r="LUQ73"/>
      <c r="LUR73"/>
      <c r="LUS73"/>
      <c r="LUT73"/>
      <c r="LUU73"/>
      <c r="LUV73"/>
      <c r="LUW73"/>
      <c r="LUX73"/>
      <c r="LUY73"/>
      <c r="LUZ73"/>
      <c r="LVA73"/>
      <c r="LVB73"/>
      <c r="LVC73"/>
      <c r="LVD73"/>
      <c r="LVE73"/>
      <c r="LVF73"/>
      <c r="LVG73"/>
      <c r="LVH73"/>
      <c r="LVI73"/>
      <c r="LVJ73"/>
      <c r="LVK73"/>
      <c r="LVL73"/>
      <c r="LVM73"/>
      <c r="LVN73"/>
      <c r="LVO73"/>
      <c r="LVP73"/>
      <c r="LVQ73"/>
      <c r="LVR73"/>
      <c r="LVS73"/>
      <c r="LVT73"/>
      <c r="LVU73"/>
      <c r="LVV73"/>
      <c r="LVW73"/>
      <c r="LVX73"/>
      <c r="LVY73"/>
      <c r="LVZ73"/>
      <c r="LWA73"/>
      <c r="LWB73"/>
      <c r="LWC73"/>
      <c r="LWD73"/>
      <c r="LWE73"/>
      <c r="LWF73"/>
      <c r="LWG73"/>
      <c r="LWH73"/>
      <c r="LWI73"/>
      <c r="LWJ73"/>
      <c r="LWK73"/>
      <c r="LWL73"/>
      <c r="LWM73"/>
      <c r="LWN73"/>
      <c r="LWO73"/>
      <c r="LWP73"/>
      <c r="LWQ73"/>
      <c r="LWR73"/>
      <c r="LWS73"/>
      <c r="LWT73"/>
      <c r="LWU73"/>
      <c r="LWV73"/>
      <c r="LWW73"/>
      <c r="LWX73"/>
      <c r="LWY73"/>
      <c r="LWZ73"/>
      <c r="LXA73"/>
      <c r="LXB73"/>
      <c r="LXC73"/>
      <c r="LXD73"/>
      <c r="LXE73"/>
      <c r="LXF73"/>
      <c r="LXG73"/>
      <c r="LXH73"/>
      <c r="LXI73"/>
      <c r="LXJ73"/>
      <c r="LXK73"/>
      <c r="LXL73"/>
      <c r="LXM73"/>
      <c r="LXN73"/>
      <c r="LXO73"/>
      <c r="LXP73"/>
      <c r="LXQ73"/>
      <c r="LXR73"/>
      <c r="LXS73"/>
      <c r="LXT73"/>
      <c r="LXU73"/>
      <c r="LXV73"/>
      <c r="LXW73"/>
      <c r="LXX73"/>
      <c r="LXY73"/>
      <c r="LXZ73"/>
      <c r="LYA73"/>
      <c r="LYB73"/>
      <c r="LYC73"/>
      <c r="LYD73"/>
      <c r="LYE73"/>
      <c r="LYF73"/>
      <c r="LYG73"/>
      <c r="LYH73"/>
      <c r="LYI73"/>
      <c r="LYJ73"/>
      <c r="LYK73"/>
      <c r="LYL73"/>
      <c r="LYM73"/>
      <c r="LYN73"/>
      <c r="LYO73"/>
      <c r="LYP73"/>
      <c r="LYQ73"/>
      <c r="LYR73"/>
      <c r="LYS73"/>
      <c r="LYT73"/>
      <c r="LYU73"/>
      <c r="LYV73"/>
      <c r="LYW73"/>
      <c r="LYX73"/>
      <c r="LYY73"/>
      <c r="LYZ73"/>
      <c r="LZA73"/>
      <c r="LZB73"/>
      <c r="LZC73"/>
      <c r="LZD73"/>
      <c r="LZE73"/>
      <c r="LZF73"/>
      <c r="LZG73"/>
      <c r="LZH73"/>
      <c r="LZI73"/>
      <c r="LZJ73"/>
      <c r="LZK73"/>
      <c r="LZL73"/>
      <c r="LZM73"/>
      <c r="LZN73"/>
      <c r="LZO73"/>
      <c r="LZP73"/>
      <c r="LZQ73"/>
      <c r="LZR73"/>
      <c r="LZS73"/>
      <c r="LZT73"/>
      <c r="LZU73"/>
      <c r="LZV73"/>
      <c r="LZW73"/>
      <c r="LZX73"/>
      <c r="LZY73"/>
      <c r="LZZ73"/>
      <c r="MAA73"/>
      <c r="MAB73"/>
      <c r="MAC73"/>
      <c r="MAD73"/>
      <c r="MAE73"/>
      <c r="MAF73"/>
      <c r="MAG73"/>
      <c r="MAH73"/>
      <c r="MAI73"/>
      <c r="MAJ73"/>
      <c r="MAK73"/>
      <c r="MAL73"/>
      <c r="MAM73"/>
      <c r="MAN73"/>
      <c r="MAO73"/>
      <c r="MAP73"/>
      <c r="MAQ73"/>
      <c r="MAR73"/>
      <c r="MAS73"/>
      <c r="MAT73"/>
      <c r="MAU73"/>
      <c r="MAV73"/>
      <c r="MAW73"/>
      <c r="MAX73"/>
      <c r="MAY73"/>
      <c r="MAZ73"/>
      <c r="MBA73"/>
      <c r="MBB73"/>
      <c r="MBC73"/>
      <c r="MBD73"/>
      <c r="MBE73"/>
      <c r="MBF73"/>
      <c r="MBG73"/>
      <c r="MBH73"/>
      <c r="MBI73"/>
      <c r="MBJ73"/>
      <c r="MBK73"/>
      <c r="MBL73"/>
      <c r="MBM73"/>
      <c r="MBN73"/>
      <c r="MBO73"/>
      <c r="MBP73"/>
      <c r="MBQ73"/>
      <c r="MBR73"/>
      <c r="MBS73"/>
      <c r="MBT73"/>
      <c r="MBU73"/>
      <c r="MBV73"/>
      <c r="MBW73"/>
      <c r="MBX73"/>
      <c r="MBY73"/>
      <c r="MBZ73"/>
      <c r="MCA73"/>
      <c r="MCB73"/>
      <c r="MCC73"/>
      <c r="MCD73"/>
      <c r="MCE73"/>
      <c r="MCF73"/>
      <c r="MCG73"/>
      <c r="MCH73"/>
      <c r="MCI73"/>
      <c r="MCJ73"/>
      <c r="MCK73"/>
      <c r="MCL73"/>
      <c r="MCM73"/>
      <c r="MCN73"/>
      <c r="MCO73"/>
      <c r="MCP73"/>
      <c r="MCQ73"/>
      <c r="MCR73"/>
      <c r="MCS73"/>
      <c r="MCT73"/>
      <c r="MCU73"/>
      <c r="MCV73"/>
      <c r="MCW73"/>
      <c r="MCX73"/>
      <c r="MCY73"/>
      <c r="MCZ73"/>
      <c r="MDA73"/>
      <c r="MDB73"/>
      <c r="MDC73"/>
      <c r="MDD73"/>
      <c r="MDE73"/>
      <c r="MDF73"/>
      <c r="MDG73"/>
      <c r="MDH73"/>
      <c r="MDI73"/>
      <c r="MDJ73"/>
      <c r="MDK73"/>
      <c r="MDL73"/>
      <c r="MDM73"/>
      <c r="MDN73"/>
      <c r="MDO73"/>
      <c r="MDP73"/>
      <c r="MDQ73"/>
      <c r="MDR73"/>
      <c r="MDS73"/>
      <c r="MDT73"/>
      <c r="MDU73"/>
      <c r="MDV73"/>
      <c r="MDW73"/>
      <c r="MDX73"/>
      <c r="MDY73"/>
      <c r="MDZ73"/>
      <c r="MEA73"/>
      <c r="MEB73"/>
      <c r="MEC73"/>
      <c r="MED73"/>
      <c r="MEE73"/>
      <c r="MEF73"/>
      <c r="MEG73"/>
      <c r="MEH73"/>
      <c r="MEI73"/>
      <c r="MEJ73"/>
      <c r="MEK73"/>
      <c r="MEL73"/>
      <c r="MEM73"/>
      <c r="MEN73"/>
      <c r="MEO73"/>
      <c r="MEP73"/>
      <c r="MEQ73"/>
      <c r="MER73"/>
      <c r="MES73"/>
      <c r="MET73"/>
      <c r="MEU73"/>
      <c r="MEV73"/>
      <c r="MEW73"/>
      <c r="MEX73"/>
      <c r="MEY73"/>
      <c r="MEZ73"/>
      <c r="MFA73"/>
      <c r="MFB73"/>
      <c r="MFC73"/>
      <c r="MFD73"/>
      <c r="MFE73"/>
      <c r="MFF73"/>
      <c r="MFG73"/>
      <c r="MFH73"/>
      <c r="MFI73"/>
      <c r="MFJ73"/>
      <c r="MFK73"/>
      <c r="MFL73"/>
      <c r="MFM73"/>
      <c r="MFN73"/>
      <c r="MFO73"/>
      <c r="MFP73"/>
      <c r="MFQ73"/>
      <c r="MFR73"/>
      <c r="MFS73"/>
      <c r="MFT73"/>
      <c r="MFU73"/>
      <c r="MFV73"/>
      <c r="MFW73"/>
      <c r="MFX73"/>
      <c r="MFY73"/>
      <c r="MFZ73"/>
      <c r="MGA73"/>
      <c r="MGB73"/>
      <c r="MGC73"/>
      <c r="MGD73"/>
      <c r="MGE73"/>
      <c r="MGF73"/>
      <c r="MGG73"/>
      <c r="MGH73"/>
      <c r="MGI73"/>
      <c r="MGJ73"/>
      <c r="MGK73"/>
      <c r="MGL73"/>
      <c r="MGM73"/>
      <c r="MGN73"/>
      <c r="MGO73"/>
      <c r="MGP73"/>
      <c r="MGQ73"/>
      <c r="MGR73"/>
      <c r="MGS73"/>
      <c r="MGT73"/>
      <c r="MGU73"/>
      <c r="MGV73"/>
      <c r="MGW73"/>
      <c r="MGX73"/>
      <c r="MGY73"/>
      <c r="MGZ73"/>
      <c r="MHA73"/>
      <c r="MHB73"/>
      <c r="MHC73"/>
      <c r="MHD73"/>
      <c r="MHE73"/>
      <c r="MHF73"/>
      <c r="MHG73"/>
      <c r="MHH73"/>
      <c r="MHI73"/>
      <c r="MHJ73"/>
      <c r="MHK73"/>
      <c r="MHL73"/>
      <c r="MHM73"/>
      <c r="MHN73"/>
      <c r="MHO73"/>
      <c r="MHP73"/>
      <c r="MHQ73"/>
      <c r="MHR73"/>
      <c r="MHS73"/>
      <c r="MHT73"/>
      <c r="MHU73"/>
      <c r="MHV73"/>
      <c r="MHW73"/>
      <c r="MHX73"/>
      <c r="MHY73"/>
      <c r="MHZ73"/>
      <c r="MIA73"/>
      <c r="MIB73"/>
      <c r="MIC73"/>
      <c r="MID73"/>
      <c r="MIE73"/>
      <c r="MIF73"/>
      <c r="MIG73"/>
      <c r="MIH73"/>
      <c r="MII73"/>
      <c r="MIJ73"/>
      <c r="MIK73"/>
      <c r="MIL73"/>
      <c r="MIM73"/>
      <c r="MIN73"/>
      <c r="MIO73"/>
      <c r="MIP73"/>
      <c r="MIQ73"/>
      <c r="MIR73"/>
      <c r="MIS73"/>
      <c r="MIT73"/>
      <c r="MIU73"/>
      <c r="MIV73"/>
      <c r="MIW73"/>
      <c r="MIX73"/>
      <c r="MIY73"/>
      <c r="MIZ73"/>
      <c r="MJA73"/>
      <c r="MJB73"/>
      <c r="MJC73"/>
      <c r="MJD73"/>
      <c r="MJE73"/>
      <c r="MJF73"/>
      <c r="MJG73"/>
      <c r="MJH73"/>
      <c r="MJI73"/>
      <c r="MJJ73"/>
      <c r="MJK73"/>
      <c r="MJL73"/>
      <c r="MJM73"/>
      <c r="MJN73"/>
      <c r="MJO73"/>
      <c r="MJP73"/>
      <c r="MJQ73"/>
      <c r="MJR73"/>
      <c r="MJS73"/>
      <c r="MJT73"/>
      <c r="MJU73"/>
      <c r="MJV73"/>
      <c r="MJW73"/>
      <c r="MJX73"/>
      <c r="MJY73"/>
      <c r="MJZ73"/>
      <c r="MKA73"/>
      <c r="MKB73"/>
      <c r="MKC73"/>
      <c r="MKD73"/>
      <c r="MKE73"/>
      <c r="MKF73"/>
      <c r="MKG73"/>
      <c r="MKH73"/>
      <c r="MKI73"/>
      <c r="MKJ73"/>
      <c r="MKK73"/>
      <c r="MKL73"/>
      <c r="MKM73"/>
      <c r="MKN73"/>
      <c r="MKO73"/>
      <c r="MKP73"/>
      <c r="MKQ73"/>
      <c r="MKR73"/>
      <c r="MKS73"/>
      <c r="MKT73"/>
      <c r="MKU73"/>
      <c r="MKV73"/>
      <c r="MKW73"/>
      <c r="MKX73"/>
      <c r="MKY73"/>
      <c r="MKZ73"/>
      <c r="MLA73"/>
      <c r="MLB73"/>
      <c r="MLC73"/>
      <c r="MLD73"/>
      <c r="MLE73"/>
      <c r="MLF73"/>
      <c r="MLG73"/>
      <c r="MLH73"/>
      <c r="MLI73"/>
      <c r="MLJ73"/>
      <c r="MLK73"/>
      <c r="MLL73"/>
      <c r="MLM73"/>
      <c r="MLN73"/>
      <c r="MLO73"/>
      <c r="MLP73"/>
      <c r="MLQ73"/>
      <c r="MLR73"/>
      <c r="MLS73"/>
      <c r="MLT73"/>
      <c r="MLU73"/>
      <c r="MLV73"/>
      <c r="MLW73"/>
      <c r="MLX73"/>
      <c r="MLY73"/>
      <c r="MLZ73"/>
      <c r="MMA73"/>
      <c r="MMB73"/>
      <c r="MMC73"/>
      <c r="MMD73"/>
      <c r="MME73"/>
      <c r="MMF73"/>
      <c r="MMG73"/>
      <c r="MMH73"/>
      <c r="MMI73"/>
      <c r="MMJ73"/>
      <c r="MMK73"/>
      <c r="MML73"/>
      <c r="MMM73"/>
      <c r="MMN73"/>
      <c r="MMO73"/>
      <c r="MMP73"/>
      <c r="MMQ73"/>
      <c r="MMR73"/>
      <c r="MMS73"/>
      <c r="MMT73"/>
      <c r="MMU73"/>
      <c r="MMV73"/>
      <c r="MMW73"/>
      <c r="MMX73"/>
      <c r="MMY73"/>
      <c r="MMZ73"/>
      <c r="MNA73"/>
      <c r="MNB73"/>
      <c r="MNC73"/>
      <c r="MND73"/>
      <c r="MNE73"/>
      <c r="MNF73"/>
      <c r="MNG73"/>
      <c r="MNH73"/>
      <c r="MNI73"/>
      <c r="MNJ73"/>
      <c r="MNK73"/>
      <c r="MNL73"/>
      <c r="MNM73"/>
      <c r="MNN73"/>
      <c r="MNO73"/>
      <c r="MNP73"/>
      <c r="MNQ73"/>
      <c r="MNR73"/>
      <c r="MNS73"/>
      <c r="MNT73"/>
      <c r="MNU73"/>
      <c r="MNV73"/>
      <c r="MNW73"/>
      <c r="MNX73"/>
      <c r="MNY73"/>
      <c r="MNZ73"/>
      <c r="MOA73"/>
      <c r="MOB73"/>
      <c r="MOC73"/>
      <c r="MOD73"/>
      <c r="MOE73"/>
      <c r="MOF73"/>
      <c r="MOG73"/>
      <c r="MOH73"/>
      <c r="MOI73"/>
      <c r="MOJ73"/>
      <c r="MOK73"/>
      <c r="MOL73"/>
      <c r="MOM73"/>
      <c r="MON73"/>
      <c r="MOO73"/>
      <c r="MOP73"/>
      <c r="MOQ73"/>
      <c r="MOR73"/>
      <c r="MOS73"/>
      <c r="MOT73"/>
      <c r="MOU73"/>
      <c r="MOV73"/>
      <c r="MOW73"/>
      <c r="MOX73"/>
      <c r="MOY73"/>
      <c r="MOZ73"/>
      <c r="MPA73"/>
      <c r="MPB73"/>
      <c r="MPC73"/>
      <c r="MPD73"/>
      <c r="MPE73"/>
      <c r="MPF73"/>
      <c r="MPG73"/>
      <c r="MPH73"/>
      <c r="MPI73"/>
      <c r="MPJ73"/>
      <c r="MPK73"/>
      <c r="MPL73"/>
      <c r="MPM73"/>
      <c r="MPN73"/>
      <c r="MPO73"/>
      <c r="MPP73"/>
      <c r="MPQ73"/>
      <c r="MPR73"/>
      <c r="MPS73"/>
      <c r="MPT73"/>
      <c r="MPU73"/>
      <c r="MPV73"/>
      <c r="MPW73"/>
      <c r="MPX73"/>
      <c r="MPY73"/>
      <c r="MPZ73"/>
      <c r="MQA73"/>
      <c r="MQB73"/>
      <c r="MQC73"/>
      <c r="MQD73"/>
      <c r="MQE73"/>
      <c r="MQF73"/>
      <c r="MQG73"/>
      <c r="MQH73"/>
      <c r="MQI73"/>
      <c r="MQJ73"/>
      <c r="MQK73"/>
      <c r="MQL73"/>
      <c r="MQM73"/>
      <c r="MQN73"/>
      <c r="MQO73"/>
      <c r="MQP73"/>
      <c r="MQQ73"/>
      <c r="MQR73"/>
      <c r="MQS73"/>
      <c r="MQT73"/>
      <c r="MQU73"/>
      <c r="MQV73"/>
      <c r="MQW73"/>
      <c r="MQX73"/>
      <c r="MQY73"/>
      <c r="MQZ73"/>
      <c r="MRA73"/>
      <c r="MRB73"/>
      <c r="MRC73"/>
      <c r="MRD73"/>
      <c r="MRE73"/>
      <c r="MRF73"/>
      <c r="MRG73"/>
      <c r="MRH73"/>
      <c r="MRI73"/>
      <c r="MRJ73"/>
      <c r="MRK73"/>
      <c r="MRL73"/>
      <c r="MRM73"/>
      <c r="MRN73"/>
      <c r="MRO73"/>
      <c r="MRP73"/>
      <c r="MRQ73"/>
      <c r="MRR73"/>
      <c r="MRS73"/>
      <c r="MRT73"/>
      <c r="MRU73"/>
      <c r="MRV73"/>
      <c r="MRW73"/>
      <c r="MRX73"/>
      <c r="MRY73"/>
      <c r="MRZ73"/>
      <c r="MSA73"/>
      <c r="MSB73"/>
      <c r="MSC73"/>
      <c r="MSD73"/>
      <c r="MSE73"/>
      <c r="MSF73"/>
      <c r="MSG73"/>
      <c r="MSH73"/>
      <c r="MSI73"/>
      <c r="MSJ73"/>
      <c r="MSK73"/>
      <c r="MSL73"/>
      <c r="MSM73"/>
      <c r="MSN73"/>
      <c r="MSO73"/>
      <c r="MSP73"/>
      <c r="MSQ73"/>
      <c r="MSR73"/>
      <c r="MSS73"/>
      <c r="MST73"/>
      <c r="MSU73"/>
      <c r="MSV73"/>
      <c r="MSW73"/>
      <c r="MSX73"/>
      <c r="MSY73"/>
      <c r="MSZ73"/>
      <c r="MTA73"/>
      <c r="MTB73"/>
      <c r="MTC73"/>
      <c r="MTD73"/>
      <c r="MTE73"/>
      <c r="MTF73"/>
      <c r="MTG73"/>
      <c r="MTH73"/>
      <c r="MTI73"/>
      <c r="MTJ73"/>
      <c r="MTK73"/>
      <c r="MTL73"/>
      <c r="MTM73"/>
      <c r="MTN73"/>
      <c r="MTO73"/>
      <c r="MTP73"/>
      <c r="MTQ73"/>
      <c r="MTR73"/>
      <c r="MTS73"/>
      <c r="MTT73"/>
      <c r="MTU73"/>
      <c r="MTV73"/>
      <c r="MTW73"/>
      <c r="MTX73"/>
      <c r="MTY73"/>
      <c r="MTZ73"/>
      <c r="MUA73"/>
      <c r="MUB73"/>
      <c r="MUC73"/>
      <c r="MUD73"/>
      <c r="MUE73"/>
      <c r="MUF73"/>
      <c r="MUG73"/>
      <c r="MUH73"/>
      <c r="MUI73"/>
      <c r="MUJ73"/>
      <c r="MUK73"/>
      <c r="MUL73"/>
      <c r="MUM73"/>
      <c r="MUN73"/>
      <c r="MUO73"/>
      <c r="MUP73"/>
      <c r="MUQ73"/>
      <c r="MUR73"/>
      <c r="MUS73"/>
      <c r="MUT73"/>
      <c r="MUU73"/>
      <c r="MUV73"/>
      <c r="MUW73"/>
      <c r="MUX73"/>
      <c r="MUY73"/>
      <c r="MUZ73"/>
      <c r="MVA73"/>
      <c r="MVB73"/>
      <c r="MVC73"/>
      <c r="MVD73"/>
      <c r="MVE73"/>
      <c r="MVF73"/>
      <c r="MVG73"/>
      <c r="MVH73"/>
      <c r="MVI73"/>
      <c r="MVJ73"/>
      <c r="MVK73"/>
      <c r="MVL73"/>
      <c r="MVM73"/>
      <c r="MVN73"/>
      <c r="MVO73"/>
      <c r="MVP73"/>
      <c r="MVQ73"/>
      <c r="MVR73"/>
      <c r="MVS73"/>
      <c r="MVT73"/>
      <c r="MVU73"/>
      <c r="MVV73"/>
      <c r="MVW73"/>
      <c r="MVX73"/>
      <c r="MVY73"/>
      <c r="MVZ73"/>
      <c r="MWA73"/>
      <c r="MWB73"/>
      <c r="MWC73"/>
      <c r="MWD73"/>
      <c r="MWE73"/>
      <c r="MWF73"/>
      <c r="MWG73"/>
      <c r="MWH73"/>
      <c r="MWI73"/>
      <c r="MWJ73"/>
      <c r="MWK73"/>
      <c r="MWL73"/>
      <c r="MWM73"/>
      <c r="MWN73"/>
      <c r="MWO73"/>
      <c r="MWP73"/>
      <c r="MWQ73"/>
      <c r="MWR73"/>
      <c r="MWS73"/>
      <c r="MWT73"/>
      <c r="MWU73"/>
      <c r="MWV73"/>
      <c r="MWW73"/>
      <c r="MWX73"/>
      <c r="MWY73"/>
      <c r="MWZ73"/>
      <c r="MXA73"/>
      <c r="MXB73"/>
      <c r="MXC73"/>
      <c r="MXD73"/>
      <c r="MXE73"/>
      <c r="MXF73"/>
      <c r="MXG73"/>
      <c r="MXH73"/>
      <c r="MXI73"/>
      <c r="MXJ73"/>
      <c r="MXK73"/>
      <c r="MXL73"/>
      <c r="MXM73"/>
      <c r="MXN73"/>
      <c r="MXO73"/>
      <c r="MXP73"/>
      <c r="MXQ73"/>
      <c r="MXR73"/>
      <c r="MXS73"/>
      <c r="MXT73"/>
      <c r="MXU73"/>
      <c r="MXV73"/>
      <c r="MXW73"/>
      <c r="MXX73"/>
      <c r="MXY73"/>
      <c r="MXZ73"/>
      <c r="MYA73"/>
      <c r="MYB73"/>
      <c r="MYC73"/>
      <c r="MYD73"/>
      <c r="MYE73"/>
      <c r="MYF73"/>
      <c r="MYG73"/>
      <c r="MYH73"/>
      <c r="MYI73"/>
      <c r="MYJ73"/>
      <c r="MYK73"/>
      <c r="MYL73"/>
      <c r="MYM73"/>
      <c r="MYN73"/>
      <c r="MYO73"/>
      <c r="MYP73"/>
      <c r="MYQ73"/>
      <c r="MYR73"/>
      <c r="MYS73"/>
      <c r="MYT73"/>
      <c r="MYU73"/>
      <c r="MYV73"/>
      <c r="MYW73"/>
      <c r="MYX73"/>
      <c r="MYY73"/>
      <c r="MYZ73"/>
      <c r="MZA73"/>
      <c r="MZB73"/>
      <c r="MZC73"/>
      <c r="MZD73"/>
      <c r="MZE73"/>
      <c r="MZF73"/>
      <c r="MZG73"/>
      <c r="MZH73"/>
      <c r="MZI73"/>
      <c r="MZJ73"/>
      <c r="MZK73"/>
      <c r="MZL73"/>
      <c r="MZM73"/>
      <c r="MZN73"/>
      <c r="MZO73"/>
      <c r="MZP73"/>
      <c r="MZQ73"/>
      <c r="MZR73"/>
      <c r="MZS73"/>
      <c r="MZT73"/>
      <c r="MZU73"/>
      <c r="MZV73"/>
      <c r="MZW73"/>
      <c r="MZX73"/>
      <c r="MZY73"/>
      <c r="MZZ73"/>
      <c r="NAA73"/>
      <c r="NAB73"/>
      <c r="NAC73"/>
      <c r="NAD73"/>
      <c r="NAE73"/>
      <c r="NAF73"/>
      <c r="NAG73"/>
      <c r="NAH73"/>
      <c r="NAI73"/>
      <c r="NAJ73"/>
      <c r="NAK73"/>
      <c r="NAL73"/>
      <c r="NAM73"/>
      <c r="NAN73"/>
      <c r="NAO73"/>
      <c r="NAP73"/>
      <c r="NAQ73"/>
      <c r="NAR73"/>
      <c r="NAS73"/>
      <c r="NAT73"/>
      <c r="NAU73"/>
      <c r="NAV73"/>
      <c r="NAW73"/>
      <c r="NAX73"/>
      <c r="NAY73"/>
      <c r="NAZ73"/>
      <c r="NBA73"/>
      <c r="NBB73"/>
      <c r="NBC73"/>
      <c r="NBD73"/>
      <c r="NBE73"/>
      <c r="NBF73"/>
      <c r="NBG73"/>
      <c r="NBH73"/>
      <c r="NBI73"/>
      <c r="NBJ73"/>
      <c r="NBK73"/>
      <c r="NBL73"/>
      <c r="NBM73"/>
      <c r="NBN73"/>
      <c r="NBO73"/>
      <c r="NBP73"/>
      <c r="NBQ73"/>
      <c r="NBR73"/>
      <c r="NBS73"/>
      <c r="NBT73"/>
      <c r="NBU73"/>
      <c r="NBV73"/>
      <c r="NBW73"/>
      <c r="NBX73"/>
      <c r="NBY73"/>
      <c r="NBZ73"/>
      <c r="NCA73"/>
      <c r="NCB73"/>
      <c r="NCC73"/>
      <c r="NCD73"/>
      <c r="NCE73"/>
      <c r="NCF73"/>
      <c r="NCG73"/>
      <c r="NCH73"/>
      <c r="NCI73"/>
      <c r="NCJ73"/>
      <c r="NCK73"/>
      <c r="NCL73"/>
      <c r="NCM73"/>
      <c r="NCN73"/>
      <c r="NCO73"/>
      <c r="NCP73"/>
      <c r="NCQ73"/>
      <c r="NCR73"/>
      <c r="NCS73"/>
      <c r="NCT73"/>
      <c r="NCU73"/>
      <c r="NCV73"/>
      <c r="NCW73"/>
      <c r="NCX73"/>
      <c r="NCY73"/>
      <c r="NCZ73"/>
      <c r="NDA73"/>
      <c r="NDB73"/>
      <c r="NDC73"/>
      <c r="NDD73"/>
      <c r="NDE73"/>
      <c r="NDF73"/>
      <c r="NDG73"/>
      <c r="NDH73"/>
      <c r="NDI73"/>
      <c r="NDJ73"/>
      <c r="NDK73"/>
      <c r="NDL73"/>
      <c r="NDM73"/>
      <c r="NDN73"/>
      <c r="NDO73"/>
      <c r="NDP73"/>
      <c r="NDQ73"/>
      <c r="NDR73"/>
      <c r="NDS73"/>
      <c r="NDT73"/>
      <c r="NDU73"/>
      <c r="NDV73"/>
      <c r="NDW73"/>
      <c r="NDX73"/>
      <c r="NDY73"/>
      <c r="NDZ73"/>
      <c r="NEA73"/>
      <c r="NEB73"/>
      <c r="NEC73"/>
      <c r="NED73"/>
      <c r="NEE73"/>
      <c r="NEF73"/>
      <c r="NEG73"/>
      <c r="NEH73"/>
      <c r="NEI73"/>
      <c r="NEJ73"/>
      <c r="NEK73"/>
      <c r="NEL73"/>
      <c r="NEM73"/>
      <c r="NEN73"/>
      <c r="NEO73"/>
      <c r="NEP73"/>
      <c r="NEQ73"/>
      <c r="NER73"/>
      <c r="NES73"/>
      <c r="NET73"/>
      <c r="NEU73"/>
      <c r="NEV73"/>
      <c r="NEW73"/>
      <c r="NEX73"/>
      <c r="NEY73"/>
      <c r="NEZ73"/>
      <c r="NFA73"/>
      <c r="NFB73"/>
      <c r="NFC73"/>
      <c r="NFD73"/>
      <c r="NFE73"/>
      <c r="NFF73"/>
      <c r="NFG73"/>
      <c r="NFH73"/>
      <c r="NFI73"/>
      <c r="NFJ73"/>
      <c r="NFK73"/>
      <c r="NFL73"/>
      <c r="NFM73"/>
      <c r="NFN73"/>
      <c r="NFO73"/>
      <c r="NFP73"/>
      <c r="NFQ73"/>
      <c r="NFR73"/>
      <c r="NFS73"/>
      <c r="NFT73"/>
      <c r="NFU73"/>
      <c r="NFV73"/>
      <c r="NFW73"/>
      <c r="NFX73"/>
      <c r="NFY73"/>
      <c r="NFZ73"/>
      <c r="NGA73"/>
      <c r="NGB73"/>
      <c r="NGC73"/>
      <c r="NGD73"/>
      <c r="NGE73"/>
      <c r="NGF73"/>
      <c r="NGG73"/>
      <c r="NGH73"/>
      <c r="NGI73"/>
      <c r="NGJ73"/>
      <c r="NGK73"/>
      <c r="NGL73"/>
      <c r="NGM73"/>
      <c r="NGN73"/>
      <c r="NGO73"/>
      <c r="NGP73"/>
      <c r="NGQ73"/>
      <c r="NGR73"/>
      <c r="NGS73"/>
      <c r="NGT73"/>
      <c r="NGU73"/>
      <c r="NGV73"/>
      <c r="NGW73"/>
      <c r="NGX73"/>
      <c r="NGY73"/>
      <c r="NGZ73"/>
      <c r="NHA73"/>
      <c r="NHB73"/>
      <c r="NHC73"/>
      <c r="NHD73"/>
      <c r="NHE73"/>
      <c r="NHF73"/>
      <c r="NHG73"/>
      <c r="NHH73"/>
      <c r="NHI73"/>
      <c r="NHJ73"/>
      <c r="NHK73"/>
      <c r="NHL73"/>
      <c r="NHM73"/>
      <c r="NHN73"/>
      <c r="NHO73"/>
      <c r="NHP73"/>
      <c r="NHQ73"/>
      <c r="NHR73"/>
      <c r="NHS73"/>
      <c r="NHT73"/>
      <c r="NHU73"/>
      <c r="NHV73"/>
      <c r="NHW73"/>
      <c r="NHX73"/>
      <c r="NHY73"/>
      <c r="NHZ73"/>
      <c r="NIA73"/>
      <c r="NIB73"/>
      <c r="NIC73"/>
      <c r="NID73"/>
      <c r="NIE73"/>
      <c r="NIF73"/>
      <c r="NIG73"/>
      <c r="NIH73"/>
      <c r="NII73"/>
      <c r="NIJ73"/>
      <c r="NIK73"/>
      <c r="NIL73"/>
      <c r="NIM73"/>
      <c r="NIN73"/>
      <c r="NIO73"/>
      <c r="NIP73"/>
      <c r="NIQ73"/>
      <c r="NIR73"/>
      <c r="NIS73"/>
      <c r="NIT73"/>
      <c r="NIU73"/>
      <c r="NIV73"/>
      <c r="NIW73"/>
      <c r="NIX73"/>
      <c r="NIY73"/>
      <c r="NIZ73"/>
      <c r="NJA73"/>
      <c r="NJB73"/>
      <c r="NJC73"/>
      <c r="NJD73"/>
      <c r="NJE73"/>
      <c r="NJF73"/>
      <c r="NJG73"/>
      <c r="NJH73"/>
      <c r="NJI73"/>
      <c r="NJJ73"/>
      <c r="NJK73"/>
      <c r="NJL73"/>
      <c r="NJM73"/>
      <c r="NJN73"/>
      <c r="NJO73"/>
      <c r="NJP73"/>
      <c r="NJQ73"/>
      <c r="NJR73"/>
      <c r="NJS73"/>
      <c r="NJT73"/>
      <c r="NJU73"/>
      <c r="NJV73"/>
      <c r="NJW73"/>
      <c r="NJX73"/>
      <c r="NJY73"/>
      <c r="NJZ73"/>
      <c r="NKA73"/>
      <c r="NKB73"/>
      <c r="NKC73"/>
      <c r="NKD73"/>
      <c r="NKE73"/>
      <c r="NKF73"/>
      <c r="NKG73"/>
      <c r="NKH73"/>
      <c r="NKI73"/>
      <c r="NKJ73"/>
      <c r="NKK73"/>
      <c r="NKL73"/>
      <c r="NKM73"/>
      <c r="NKN73"/>
      <c r="NKO73"/>
      <c r="NKP73"/>
      <c r="NKQ73"/>
      <c r="NKR73"/>
      <c r="NKS73"/>
      <c r="NKT73"/>
      <c r="NKU73"/>
      <c r="NKV73"/>
      <c r="NKW73"/>
      <c r="NKX73"/>
      <c r="NKY73"/>
      <c r="NKZ73"/>
      <c r="NLA73"/>
      <c r="NLB73"/>
      <c r="NLC73"/>
      <c r="NLD73"/>
      <c r="NLE73"/>
      <c r="NLF73"/>
      <c r="NLG73"/>
      <c r="NLH73"/>
      <c r="NLI73"/>
      <c r="NLJ73"/>
      <c r="NLK73"/>
      <c r="NLL73"/>
      <c r="NLM73"/>
      <c r="NLN73"/>
      <c r="NLO73"/>
      <c r="NLP73"/>
      <c r="NLQ73"/>
      <c r="NLR73"/>
      <c r="NLS73"/>
      <c r="NLT73"/>
      <c r="NLU73"/>
      <c r="NLV73"/>
      <c r="NLW73"/>
      <c r="NLX73"/>
      <c r="NLY73"/>
      <c r="NLZ73"/>
      <c r="NMA73"/>
      <c r="NMB73"/>
      <c r="NMC73"/>
      <c r="NMD73"/>
      <c r="NME73"/>
      <c r="NMF73"/>
      <c r="NMG73"/>
      <c r="NMH73"/>
      <c r="NMI73"/>
      <c r="NMJ73"/>
      <c r="NMK73"/>
      <c r="NML73"/>
      <c r="NMM73"/>
      <c r="NMN73"/>
      <c r="NMO73"/>
      <c r="NMP73"/>
      <c r="NMQ73"/>
      <c r="NMR73"/>
      <c r="NMS73"/>
      <c r="NMT73"/>
      <c r="NMU73"/>
      <c r="NMV73"/>
      <c r="NMW73"/>
      <c r="NMX73"/>
      <c r="NMY73"/>
      <c r="NMZ73"/>
      <c r="NNA73"/>
      <c r="NNB73"/>
      <c r="NNC73"/>
      <c r="NND73"/>
      <c r="NNE73"/>
      <c r="NNF73"/>
      <c r="NNG73"/>
      <c r="NNH73"/>
      <c r="NNI73"/>
      <c r="NNJ73"/>
      <c r="NNK73"/>
      <c r="NNL73"/>
      <c r="NNM73"/>
      <c r="NNN73"/>
      <c r="NNO73"/>
      <c r="NNP73"/>
      <c r="NNQ73"/>
      <c r="NNR73"/>
      <c r="NNS73"/>
      <c r="NNT73"/>
      <c r="NNU73"/>
      <c r="NNV73"/>
      <c r="NNW73"/>
      <c r="NNX73"/>
      <c r="NNY73"/>
      <c r="NNZ73"/>
      <c r="NOA73"/>
      <c r="NOB73"/>
      <c r="NOC73"/>
      <c r="NOD73"/>
      <c r="NOE73"/>
      <c r="NOF73"/>
      <c r="NOG73"/>
      <c r="NOH73"/>
      <c r="NOI73"/>
      <c r="NOJ73"/>
      <c r="NOK73"/>
      <c r="NOL73"/>
      <c r="NOM73"/>
      <c r="NON73"/>
      <c r="NOO73"/>
      <c r="NOP73"/>
      <c r="NOQ73"/>
      <c r="NOR73"/>
      <c r="NOS73"/>
      <c r="NOT73"/>
      <c r="NOU73"/>
      <c r="NOV73"/>
      <c r="NOW73"/>
      <c r="NOX73"/>
      <c r="NOY73"/>
      <c r="NOZ73"/>
      <c r="NPA73"/>
      <c r="NPB73"/>
      <c r="NPC73"/>
      <c r="NPD73"/>
      <c r="NPE73"/>
      <c r="NPF73"/>
      <c r="NPG73"/>
      <c r="NPH73"/>
      <c r="NPI73"/>
      <c r="NPJ73"/>
      <c r="NPK73"/>
      <c r="NPL73"/>
      <c r="NPM73"/>
      <c r="NPN73"/>
      <c r="NPO73"/>
      <c r="NPP73"/>
      <c r="NPQ73"/>
      <c r="NPR73"/>
      <c r="NPS73"/>
      <c r="NPT73"/>
      <c r="NPU73"/>
      <c r="NPV73"/>
      <c r="NPW73"/>
      <c r="NPX73"/>
      <c r="NPY73"/>
      <c r="NPZ73"/>
      <c r="NQA73"/>
      <c r="NQB73"/>
      <c r="NQC73"/>
      <c r="NQD73"/>
      <c r="NQE73"/>
      <c r="NQF73"/>
      <c r="NQG73"/>
      <c r="NQH73"/>
      <c r="NQI73"/>
      <c r="NQJ73"/>
      <c r="NQK73"/>
      <c r="NQL73"/>
      <c r="NQM73"/>
      <c r="NQN73"/>
      <c r="NQO73"/>
      <c r="NQP73"/>
      <c r="NQQ73"/>
      <c r="NQR73"/>
      <c r="NQS73"/>
      <c r="NQT73"/>
      <c r="NQU73"/>
      <c r="NQV73"/>
      <c r="NQW73"/>
      <c r="NQX73"/>
      <c r="NQY73"/>
      <c r="NQZ73"/>
      <c r="NRA73"/>
      <c r="NRB73"/>
      <c r="NRC73"/>
      <c r="NRD73"/>
      <c r="NRE73"/>
      <c r="NRF73"/>
      <c r="NRG73"/>
      <c r="NRH73"/>
      <c r="NRI73"/>
      <c r="NRJ73"/>
      <c r="NRK73"/>
      <c r="NRL73"/>
      <c r="NRM73"/>
      <c r="NRN73"/>
      <c r="NRO73"/>
      <c r="NRP73"/>
      <c r="NRQ73"/>
      <c r="NRR73"/>
      <c r="NRS73"/>
      <c r="NRT73"/>
      <c r="NRU73"/>
      <c r="NRV73"/>
      <c r="NRW73"/>
      <c r="NRX73"/>
      <c r="NRY73"/>
      <c r="NRZ73"/>
      <c r="NSA73"/>
      <c r="NSB73"/>
      <c r="NSC73"/>
      <c r="NSD73"/>
      <c r="NSE73"/>
      <c r="NSF73"/>
      <c r="NSG73"/>
      <c r="NSH73"/>
      <c r="NSI73"/>
      <c r="NSJ73"/>
      <c r="NSK73"/>
      <c r="NSL73"/>
      <c r="NSM73"/>
      <c r="NSN73"/>
      <c r="NSO73"/>
      <c r="NSP73"/>
      <c r="NSQ73"/>
      <c r="NSR73"/>
      <c r="NSS73"/>
      <c r="NST73"/>
      <c r="NSU73"/>
      <c r="NSV73"/>
      <c r="NSW73"/>
      <c r="NSX73"/>
      <c r="NSY73"/>
      <c r="NSZ73"/>
      <c r="NTA73"/>
      <c r="NTB73"/>
      <c r="NTC73"/>
      <c r="NTD73"/>
      <c r="NTE73"/>
      <c r="NTF73"/>
      <c r="NTG73"/>
      <c r="NTH73"/>
      <c r="NTI73"/>
      <c r="NTJ73"/>
      <c r="NTK73"/>
      <c r="NTL73"/>
      <c r="NTM73"/>
      <c r="NTN73"/>
      <c r="NTO73"/>
      <c r="NTP73"/>
      <c r="NTQ73"/>
      <c r="NTR73"/>
      <c r="NTS73"/>
      <c r="NTT73"/>
      <c r="NTU73"/>
      <c r="NTV73"/>
      <c r="NTW73"/>
      <c r="NTX73"/>
      <c r="NTY73"/>
      <c r="NTZ73"/>
      <c r="NUA73"/>
      <c r="NUB73"/>
      <c r="NUC73"/>
      <c r="NUD73"/>
      <c r="NUE73"/>
      <c r="NUF73"/>
      <c r="NUG73"/>
      <c r="NUH73"/>
      <c r="NUI73"/>
      <c r="NUJ73"/>
      <c r="NUK73"/>
      <c r="NUL73"/>
      <c r="NUM73"/>
      <c r="NUN73"/>
      <c r="NUO73"/>
      <c r="NUP73"/>
      <c r="NUQ73"/>
      <c r="NUR73"/>
      <c r="NUS73"/>
      <c r="NUT73"/>
      <c r="NUU73"/>
      <c r="NUV73"/>
      <c r="NUW73"/>
      <c r="NUX73"/>
      <c r="NUY73"/>
      <c r="NUZ73"/>
      <c r="NVA73"/>
      <c r="NVB73"/>
      <c r="NVC73"/>
      <c r="NVD73"/>
      <c r="NVE73"/>
      <c r="NVF73"/>
      <c r="NVG73"/>
      <c r="NVH73"/>
      <c r="NVI73"/>
      <c r="NVJ73"/>
      <c r="NVK73"/>
      <c r="NVL73"/>
      <c r="NVM73"/>
      <c r="NVN73"/>
      <c r="NVO73"/>
      <c r="NVP73"/>
      <c r="NVQ73"/>
      <c r="NVR73"/>
      <c r="NVS73"/>
      <c r="NVT73"/>
      <c r="NVU73"/>
      <c r="NVV73"/>
      <c r="NVW73"/>
      <c r="NVX73"/>
      <c r="NVY73"/>
      <c r="NVZ73"/>
      <c r="NWA73"/>
      <c r="NWB73"/>
      <c r="NWC73"/>
      <c r="NWD73"/>
      <c r="NWE73"/>
      <c r="NWF73"/>
      <c r="NWG73"/>
      <c r="NWH73"/>
      <c r="NWI73"/>
      <c r="NWJ73"/>
      <c r="NWK73"/>
      <c r="NWL73"/>
      <c r="NWM73"/>
      <c r="NWN73"/>
      <c r="NWO73"/>
      <c r="NWP73"/>
      <c r="NWQ73"/>
      <c r="NWR73"/>
      <c r="NWS73"/>
      <c r="NWT73"/>
      <c r="NWU73"/>
      <c r="NWV73"/>
      <c r="NWW73"/>
      <c r="NWX73"/>
      <c r="NWY73"/>
      <c r="NWZ73"/>
      <c r="NXA73"/>
      <c r="NXB73"/>
      <c r="NXC73"/>
      <c r="NXD73"/>
      <c r="NXE73"/>
      <c r="NXF73"/>
      <c r="NXG73"/>
      <c r="NXH73"/>
      <c r="NXI73"/>
      <c r="NXJ73"/>
      <c r="NXK73"/>
      <c r="NXL73"/>
      <c r="NXM73"/>
      <c r="NXN73"/>
      <c r="NXO73"/>
      <c r="NXP73"/>
      <c r="NXQ73"/>
      <c r="NXR73"/>
      <c r="NXS73"/>
      <c r="NXT73"/>
      <c r="NXU73"/>
      <c r="NXV73"/>
      <c r="NXW73"/>
      <c r="NXX73"/>
      <c r="NXY73"/>
      <c r="NXZ73"/>
      <c r="NYA73"/>
      <c r="NYB73"/>
      <c r="NYC73"/>
      <c r="NYD73"/>
      <c r="NYE73"/>
      <c r="NYF73"/>
      <c r="NYG73"/>
      <c r="NYH73"/>
      <c r="NYI73"/>
      <c r="NYJ73"/>
      <c r="NYK73"/>
      <c r="NYL73"/>
      <c r="NYM73"/>
      <c r="NYN73"/>
      <c r="NYO73"/>
      <c r="NYP73"/>
      <c r="NYQ73"/>
      <c r="NYR73"/>
      <c r="NYS73"/>
      <c r="NYT73"/>
      <c r="NYU73"/>
      <c r="NYV73"/>
      <c r="NYW73"/>
      <c r="NYX73"/>
      <c r="NYY73"/>
      <c r="NYZ73"/>
      <c r="NZA73"/>
      <c r="NZB73"/>
      <c r="NZC73"/>
      <c r="NZD73"/>
      <c r="NZE73"/>
      <c r="NZF73"/>
      <c r="NZG73"/>
      <c r="NZH73"/>
      <c r="NZI73"/>
      <c r="NZJ73"/>
      <c r="NZK73"/>
      <c r="NZL73"/>
      <c r="NZM73"/>
      <c r="NZN73"/>
      <c r="NZO73"/>
      <c r="NZP73"/>
      <c r="NZQ73"/>
      <c r="NZR73"/>
      <c r="NZS73"/>
      <c r="NZT73"/>
      <c r="NZU73"/>
      <c r="NZV73"/>
      <c r="NZW73"/>
      <c r="NZX73"/>
      <c r="NZY73"/>
      <c r="NZZ73"/>
      <c r="OAA73"/>
      <c r="OAB73"/>
      <c r="OAC73"/>
      <c r="OAD73"/>
      <c r="OAE73"/>
      <c r="OAF73"/>
      <c r="OAG73"/>
      <c r="OAH73"/>
      <c r="OAI73"/>
      <c r="OAJ73"/>
      <c r="OAK73"/>
      <c r="OAL73"/>
      <c r="OAM73"/>
      <c r="OAN73"/>
      <c r="OAO73"/>
      <c r="OAP73"/>
      <c r="OAQ73"/>
      <c r="OAR73"/>
      <c r="OAS73"/>
      <c r="OAT73"/>
      <c r="OAU73"/>
      <c r="OAV73"/>
      <c r="OAW73"/>
      <c r="OAX73"/>
      <c r="OAY73"/>
      <c r="OAZ73"/>
      <c r="OBA73"/>
      <c r="OBB73"/>
      <c r="OBC73"/>
      <c r="OBD73"/>
      <c r="OBE73"/>
      <c r="OBF73"/>
      <c r="OBG73"/>
      <c r="OBH73"/>
      <c r="OBI73"/>
      <c r="OBJ73"/>
      <c r="OBK73"/>
      <c r="OBL73"/>
      <c r="OBM73"/>
      <c r="OBN73"/>
      <c r="OBO73"/>
      <c r="OBP73"/>
      <c r="OBQ73"/>
      <c r="OBR73"/>
      <c r="OBS73"/>
      <c r="OBT73"/>
      <c r="OBU73"/>
      <c r="OBV73"/>
      <c r="OBW73"/>
      <c r="OBX73"/>
      <c r="OBY73"/>
      <c r="OBZ73"/>
      <c r="OCA73"/>
      <c r="OCB73"/>
      <c r="OCC73"/>
      <c r="OCD73"/>
      <c r="OCE73"/>
      <c r="OCF73"/>
      <c r="OCG73"/>
      <c r="OCH73"/>
      <c r="OCI73"/>
      <c r="OCJ73"/>
      <c r="OCK73"/>
      <c r="OCL73"/>
      <c r="OCM73"/>
      <c r="OCN73"/>
      <c r="OCO73"/>
      <c r="OCP73"/>
      <c r="OCQ73"/>
      <c r="OCR73"/>
      <c r="OCS73"/>
      <c r="OCT73"/>
      <c r="OCU73"/>
      <c r="OCV73"/>
      <c r="OCW73"/>
      <c r="OCX73"/>
      <c r="OCY73"/>
      <c r="OCZ73"/>
      <c r="ODA73"/>
      <c r="ODB73"/>
      <c r="ODC73"/>
      <c r="ODD73"/>
      <c r="ODE73"/>
      <c r="ODF73"/>
      <c r="ODG73"/>
      <c r="ODH73"/>
      <c r="ODI73"/>
      <c r="ODJ73"/>
      <c r="ODK73"/>
      <c r="ODL73"/>
      <c r="ODM73"/>
      <c r="ODN73"/>
      <c r="ODO73"/>
      <c r="ODP73"/>
      <c r="ODQ73"/>
      <c r="ODR73"/>
      <c r="ODS73"/>
      <c r="ODT73"/>
      <c r="ODU73"/>
      <c r="ODV73"/>
      <c r="ODW73"/>
      <c r="ODX73"/>
      <c r="ODY73"/>
      <c r="ODZ73"/>
      <c r="OEA73"/>
      <c r="OEB73"/>
      <c r="OEC73"/>
      <c r="OED73"/>
      <c r="OEE73"/>
      <c r="OEF73"/>
      <c r="OEG73"/>
      <c r="OEH73"/>
      <c r="OEI73"/>
      <c r="OEJ73"/>
      <c r="OEK73"/>
      <c r="OEL73"/>
      <c r="OEM73"/>
      <c r="OEN73"/>
      <c r="OEO73"/>
      <c r="OEP73"/>
      <c r="OEQ73"/>
      <c r="OER73"/>
      <c r="OES73"/>
      <c r="OET73"/>
      <c r="OEU73"/>
      <c r="OEV73"/>
      <c r="OEW73"/>
      <c r="OEX73"/>
      <c r="OEY73"/>
      <c r="OEZ73"/>
      <c r="OFA73"/>
      <c r="OFB73"/>
      <c r="OFC73"/>
      <c r="OFD73"/>
      <c r="OFE73"/>
      <c r="OFF73"/>
      <c r="OFG73"/>
      <c r="OFH73"/>
      <c r="OFI73"/>
      <c r="OFJ73"/>
      <c r="OFK73"/>
      <c r="OFL73"/>
      <c r="OFM73"/>
      <c r="OFN73"/>
      <c r="OFO73"/>
      <c r="OFP73"/>
      <c r="OFQ73"/>
      <c r="OFR73"/>
      <c r="OFS73"/>
      <c r="OFT73"/>
      <c r="OFU73"/>
      <c r="OFV73"/>
      <c r="OFW73"/>
      <c r="OFX73"/>
      <c r="OFY73"/>
      <c r="OFZ73"/>
      <c r="OGA73"/>
      <c r="OGB73"/>
      <c r="OGC73"/>
      <c r="OGD73"/>
      <c r="OGE73"/>
      <c r="OGF73"/>
      <c r="OGG73"/>
      <c r="OGH73"/>
      <c r="OGI73"/>
      <c r="OGJ73"/>
      <c r="OGK73"/>
      <c r="OGL73"/>
      <c r="OGM73"/>
      <c r="OGN73"/>
      <c r="OGO73"/>
      <c r="OGP73"/>
      <c r="OGQ73"/>
      <c r="OGR73"/>
      <c r="OGS73"/>
      <c r="OGT73"/>
      <c r="OGU73"/>
      <c r="OGV73"/>
      <c r="OGW73"/>
      <c r="OGX73"/>
      <c r="OGY73"/>
      <c r="OGZ73"/>
      <c r="OHA73"/>
      <c r="OHB73"/>
      <c r="OHC73"/>
      <c r="OHD73"/>
      <c r="OHE73"/>
      <c r="OHF73"/>
      <c r="OHG73"/>
      <c r="OHH73"/>
      <c r="OHI73"/>
      <c r="OHJ73"/>
      <c r="OHK73"/>
      <c r="OHL73"/>
      <c r="OHM73"/>
      <c r="OHN73"/>
      <c r="OHO73"/>
      <c r="OHP73"/>
      <c r="OHQ73"/>
      <c r="OHR73"/>
      <c r="OHS73"/>
      <c r="OHT73"/>
      <c r="OHU73"/>
      <c r="OHV73"/>
      <c r="OHW73"/>
      <c r="OHX73"/>
      <c r="OHY73"/>
      <c r="OHZ73"/>
      <c r="OIA73"/>
      <c r="OIB73"/>
      <c r="OIC73"/>
      <c r="OID73"/>
      <c r="OIE73"/>
      <c r="OIF73"/>
      <c r="OIG73"/>
      <c r="OIH73"/>
      <c r="OII73"/>
      <c r="OIJ73"/>
      <c r="OIK73"/>
      <c r="OIL73"/>
      <c r="OIM73"/>
      <c r="OIN73"/>
      <c r="OIO73"/>
      <c r="OIP73"/>
      <c r="OIQ73"/>
      <c r="OIR73"/>
      <c r="OIS73"/>
      <c r="OIT73"/>
      <c r="OIU73"/>
      <c r="OIV73"/>
      <c r="OIW73"/>
      <c r="OIX73"/>
      <c r="OIY73"/>
      <c r="OIZ73"/>
      <c r="OJA73"/>
      <c r="OJB73"/>
      <c r="OJC73"/>
      <c r="OJD73"/>
      <c r="OJE73"/>
      <c r="OJF73"/>
      <c r="OJG73"/>
      <c r="OJH73"/>
      <c r="OJI73"/>
      <c r="OJJ73"/>
      <c r="OJK73"/>
      <c r="OJL73"/>
      <c r="OJM73"/>
      <c r="OJN73"/>
      <c r="OJO73"/>
      <c r="OJP73"/>
      <c r="OJQ73"/>
      <c r="OJR73"/>
      <c r="OJS73"/>
      <c r="OJT73"/>
      <c r="OJU73"/>
      <c r="OJV73"/>
      <c r="OJW73"/>
      <c r="OJX73"/>
      <c r="OJY73"/>
      <c r="OJZ73"/>
      <c r="OKA73"/>
      <c r="OKB73"/>
      <c r="OKC73"/>
      <c r="OKD73"/>
      <c r="OKE73"/>
      <c r="OKF73"/>
      <c r="OKG73"/>
      <c r="OKH73"/>
      <c r="OKI73"/>
      <c r="OKJ73"/>
      <c r="OKK73"/>
      <c r="OKL73"/>
      <c r="OKM73"/>
      <c r="OKN73"/>
      <c r="OKO73"/>
      <c r="OKP73"/>
      <c r="OKQ73"/>
      <c r="OKR73"/>
      <c r="OKS73"/>
      <c r="OKT73"/>
      <c r="OKU73"/>
      <c r="OKV73"/>
      <c r="OKW73"/>
      <c r="OKX73"/>
      <c r="OKY73"/>
      <c r="OKZ73"/>
      <c r="OLA73"/>
      <c r="OLB73"/>
      <c r="OLC73"/>
      <c r="OLD73"/>
      <c r="OLE73"/>
      <c r="OLF73"/>
      <c r="OLG73"/>
      <c r="OLH73"/>
      <c r="OLI73"/>
      <c r="OLJ73"/>
      <c r="OLK73"/>
      <c r="OLL73"/>
      <c r="OLM73"/>
      <c r="OLN73"/>
      <c r="OLO73"/>
      <c r="OLP73"/>
      <c r="OLQ73"/>
      <c r="OLR73"/>
      <c r="OLS73"/>
      <c r="OLT73"/>
      <c r="OLU73"/>
      <c r="OLV73"/>
      <c r="OLW73"/>
      <c r="OLX73"/>
      <c r="OLY73"/>
      <c r="OLZ73"/>
      <c r="OMA73"/>
      <c r="OMB73"/>
      <c r="OMC73"/>
      <c r="OMD73"/>
      <c r="OME73"/>
      <c r="OMF73"/>
      <c r="OMG73"/>
      <c r="OMH73"/>
      <c r="OMI73"/>
      <c r="OMJ73"/>
      <c r="OMK73"/>
      <c r="OML73"/>
      <c r="OMM73"/>
      <c r="OMN73"/>
      <c r="OMO73"/>
      <c r="OMP73"/>
      <c r="OMQ73"/>
      <c r="OMR73"/>
      <c r="OMS73"/>
      <c r="OMT73"/>
      <c r="OMU73"/>
      <c r="OMV73"/>
      <c r="OMW73"/>
      <c r="OMX73"/>
      <c r="OMY73"/>
      <c r="OMZ73"/>
      <c r="ONA73"/>
      <c r="ONB73"/>
      <c r="ONC73"/>
      <c r="OND73"/>
      <c r="ONE73"/>
      <c r="ONF73"/>
      <c r="ONG73"/>
      <c r="ONH73"/>
      <c r="ONI73"/>
      <c r="ONJ73"/>
      <c r="ONK73"/>
      <c r="ONL73"/>
      <c r="ONM73"/>
      <c r="ONN73"/>
      <c r="ONO73"/>
      <c r="ONP73"/>
      <c r="ONQ73"/>
      <c r="ONR73"/>
      <c r="ONS73"/>
      <c r="ONT73"/>
      <c r="ONU73"/>
      <c r="ONV73"/>
      <c r="ONW73"/>
      <c r="ONX73"/>
      <c r="ONY73"/>
      <c r="ONZ73"/>
      <c r="OOA73"/>
      <c r="OOB73"/>
      <c r="OOC73"/>
      <c r="OOD73"/>
      <c r="OOE73"/>
      <c r="OOF73"/>
      <c r="OOG73"/>
      <c r="OOH73"/>
      <c r="OOI73"/>
      <c r="OOJ73"/>
      <c r="OOK73"/>
      <c r="OOL73"/>
      <c r="OOM73"/>
      <c r="OON73"/>
      <c r="OOO73"/>
      <c r="OOP73"/>
      <c r="OOQ73"/>
      <c r="OOR73"/>
      <c r="OOS73"/>
      <c r="OOT73"/>
      <c r="OOU73"/>
      <c r="OOV73"/>
      <c r="OOW73"/>
      <c r="OOX73"/>
      <c r="OOY73"/>
      <c r="OOZ73"/>
      <c r="OPA73"/>
      <c r="OPB73"/>
      <c r="OPC73"/>
      <c r="OPD73"/>
      <c r="OPE73"/>
      <c r="OPF73"/>
      <c r="OPG73"/>
      <c r="OPH73"/>
      <c r="OPI73"/>
      <c r="OPJ73"/>
      <c r="OPK73"/>
      <c r="OPL73"/>
      <c r="OPM73"/>
      <c r="OPN73"/>
      <c r="OPO73"/>
      <c r="OPP73"/>
      <c r="OPQ73"/>
      <c r="OPR73"/>
      <c r="OPS73"/>
      <c r="OPT73"/>
      <c r="OPU73"/>
      <c r="OPV73"/>
      <c r="OPW73"/>
      <c r="OPX73"/>
      <c r="OPY73"/>
      <c r="OPZ73"/>
      <c r="OQA73"/>
      <c r="OQB73"/>
      <c r="OQC73"/>
      <c r="OQD73"/>
      <c r="OQE73"/>
      <c r="OQF73"/>
      <c r="OQG73"/>
      <c r="OQH73"/>
      <c r="OQI73"/>
      <c r="OQJ73"/>
      <c r="OQK73"/>
      <c r="OQL73"/>
      <c r="OQM73"/>
      <c r="OQN73"/>
      <c r="OQO73"/>
      <c r="OQP73"/>
      <c r="OQQ73"/>
      <c r="OQR73"/>
      <c r="OQS73"/>
      <c r="OQT73"/>
      <c r="OQU73"/>
      <c r="OQV73"/>
      <c r="OQW73"/>
      <c r="OQX73"/>
      <c r="OQY73"/>
      <c r="OQZ73"/>
      <c r="ORA73"/>
      <c r="ORB73"/>
      <c r="ORC73"/>
      <c r="ORD73"/>
      <c r="ORE73"/>
      <c r="ORF73"/>
      <c r="ORG73"/>
      <c r="ORH73"/>
      <c r="ORI73"/>
      <c r="ORJ73"/>
      <c r="ORK73"/>
      <c r="ORL73"/>
      <c r="ORM73"/>
      <c r="ORN73"/>
      <c r="ORO73"/>
      <c r="ORP73"/>
      <c r="ORQ73"/>
      <c r="ORR73"/>
      <c r="ORS73"/>
      <c r="ORT73"/>
      <c r="ORU73"/>
      <c r="ORV73"/>
      <c r="ORW73"/>
      <c r="ORX73"/>
      <c r="ORY73"/>
      <c r="ORZ73"/>
      <c r="OSA73"/>
      <c r="OSB73"/>
      <c r="OSC73"/>
      <c r="OSD73"/>
      <c r="OSE73"/>
      <c r="OSF73"/>
      <c r="OSG73"/>
      <c r="OSH73"/>
      <c r="OSI73"/>
      <c r="OSJ73"/>
      <c r="OSK73"/>
      <c r="OSL73"/>
      <c r="OSM73"/>
      <c r="OSN73"/>
      <c r="OSO73"/>
      <c r="OSP73"/>
      <c r="OSQ73"/>
      <c r="OSR73"/>
      <c r="OSS73"/>
      <c r="OST73"/>
      <c r="OSU73"/>
      <c r="OSV73"/>
      <c r="OSW73"/>
      <c r="OSX73"/>
      <c r="OSY73"/>
      <c r="OSZ73"/>
      <c r="OTA73"/>
      <c r="OTB73"/>
      <c r="OTC73"/>
      <c r="OTD73"/>
      <c r="OTE73"/>
      <c r="OTF73"/>
      <c r="OTG73"/>
      <c r="OTH73"/>
      <c r="OTI73"/>
      <c r="OTJ73"/>
      <c r="OTK73"/>
      <c r="OTL73"/>
      <c r="OTM73"/>
      <c r="OTN73"/>
      <c r="OTO73"/>
      <c r="OTP73"/>
      <c r="OTQ73"/>
      <c r="OTR73"/>
      <c r="OTS73"/>
      <c r="OTT73"/>
      <c r="OTU73"/>
      <c r="OTV73"/>
      <c r="OTW73"/>
      <c r="OTX73"/>
      <c r="OTY73"/>
      <c r="OTZ73"/>
      <c r="OUA73"/>
      <c r="OUB73"/>
      <c r="OUC73"/>
      <c r="OUD73"/>
      <c r="OUE73"/>
      <c r="OUF73"/>
      <c r="OUG73"/>
      <c r="OUH73"/>
      <c r="OUI73"/>
      <c r="OUJ73"/>
      <c r="OUK73"/>
      <c r="OUL73"/>
      <c r="OUM73"/>
      <c r="OUN73"/>
      <c r="OUO73"/>
      <c r="OUP73"/>
      <c r="OUQ73"/>
      <c r="OUR73"/>
      <c r="OUS73"/>
      <c r="OUT73"/>
      <c r="OUU73"/>
      <c r="OUV73"/>
      <c r="OUW73"/>
      <c r="OUX73"/>
      <c r="OUY73"/>
      <c r="OUZ73"/>
      <c r="OVA73"/>
      <c r="OVB73"/>
      <c r="OVC73"/>
      <c r="OVD73"/>
      <c r="OVE73"/>
      <c r="OVF73"/>
      <c r="OVG73"/>
      <c r="OVH73"/>
      <c r="OVI73"/>
      <c r="OVJ73"/>
      <c r="OVK73"/>
      <c r="OVL73"/>
      <c r="OVM73"/>
      <c r="OVN73"/>
      <c r="OVO73"/>
      <c r="OVP73"/>
      <c r="OVQ73"/>
      <c r="OVR73"/>
      <c r="OVS73"/>
      <c r="OVT73"/>
      <c r="OVU73"/>
      <c r="OVV73"/>
      <c r="OVW73"/>
      <c r="OVX73"/>
      <c r="OVY73"/>
      <c r="OVZ73"/>
      <c r="OWA73"/>
      <c r="OWB73"/>
      <c r="OWC73"/>
      <c r="OWD73"/>
      <c r="OWE73"/>
      <c r="OWF73"/>
      <c r="OWG73"/>
      <c r="OWH73"/>
      <c r="OWI73"/>
      <c r="OWJ73"/>
      <c r="OWK73"/>
      <c r="OWL73"/>
      <c r="OWM73"/>
      <c r="OWN73"/>
      <c r="OWO73"/>
      <c r="OWP73"/>
      <c r="OWQ73"/>
      <c r="OWR73"/>
      <c r="OWS73"/>
      <c r="OWT73"/>
      <c r="OWU73"/>
      <c r="OWV73"/>
      <c r="OWW73"/>
      <c r="OWX73"/>
      <c r="OWY73"/>
      <c r="OWZ73"/>
      <c r="OXA73"/>
      <c r="OXB73"/>
      <c r="OXC73"/>
      <c r="OXD73"/>
      <c r="OXE73"/>
      <c r="OXF73"/>
      <c r="OXG73"/>
      <c r="OXH73"/>
      <c r="OXI73"/>
      <c r="OXJ73"/>
      <c r="OXK73"/>
      <c r="OXL73"/>
      <c r="OXM73"/>
      <c r="OXN73"/>
      <c r="OXO73"/>
      <c r="OXP73"/>
      <c r="OXQ73"/>
      <c r="OXR73"/>
      <c r="OXS73"/>
      <c r="OXT73"/>
      <c r="OXU73"/>
      <c r="OXV73"/>
      <c r="OXW73"/>
      <c r="OXX73"/>
      <c r="OXY73"/>
      <c r="OXZ73"/>
      <c r="OYA73"/>
      <c r="OYB73"/>
      <c r="OYC73"/>
      <c r="OYD73"/>
      <c r="OYE73"/>
      <c r="OYF73"/>
      <c r="OYG73"/>
      <c r="OYH73"/>
      <c r="OYI73"/>
      <c r="OYJ73"/>
      <c r="OYK73"/>
      <c r="OYL73"/>
      <c r="OYM73"/>
      <c r="OYN73"/>
      <c r="OYO73"/>
      <c r="OYP73"/>
      <c r="OYQ73"/>
      <c r="OYR73"/>
      <c r="OYS73"/>
      <c r="OYT73"/>
      <c r="OYU73"/>
      <c r="OYV73"/>
      <c r="OYW73"/>
      <c r="OYX73"/>
      <c r="OYY73"/>
      <c r="OYZ73"/>
      <c r="OZA73"/>
      <c r="OZB73"/>
      <c r="OZC73"/>
      <c r="OZD73"/>
      <c r="OZE73"/>
      <c r="OZF73"/>
      <c r="OZG73"/>
      <c r="OZH73"/>
      <c r="OZI73"/>
      <c r="OZJ73"/>
      <c r="OZK73"/>
      <c r="OZL73"/>
      <c r="OZM73"/>
      <c r="OZN73"/>
      <c r="OZO73"/>
      <c r="OZP73"/>
      <c r="OZQ73"/>
      <c r="OZR73"/>
      <c r="OZS73"/>
      <c r="OZT73"/>
      <c r="OZU73"/>
      <c r="OZV73"/>
      <c r="OZW73"/>
      <c r="OZX73"/>
      <c r="OZY73"/>
      <c r="OZZ73"/>
      <c r="PAA73"/>
      <c r="PAB73"/>
      <c r="PAC73"/>
      <c r="PAD73"/>
      <c r="PAE73"/>
      <c r="PAF73"/>
      <c r="PAG73"/>
      <c r="PAH73"/>
      <c r="PAI73"/>
      <c r="PAJ73"/>
      <c r="PAK73"/>
      <c r="PAL73"/>
      <c r="PAM73"/>
      <c r="PAN73"/>
      <c r="PAO73"/>
      <c r="PAP73"/>
      <c r="PAQ73"/>
      <c r="PAR73"/>
      <c r="PAS73"/>
      <c r="PAT73"/>
      <c r="PAU73"/>
      <c r="PAV73"/>
      <c r="PAW73"/>
      <c r="PAX73"/>
      <c r="PAY73"/>
      <c r="PAZ73"/>
      <c r="PBA73"/>
      <c r="PBB73"/>
      <c r="PBC73"/>
      <c r="PBD73"/>
      <c r="PBE73"/>
      <c r="PBF73"/>
      <c r="PBG73"/>
      <c r="PBH73"/>
      <c r="PBI73"/>
      <c r="PBJ73"/>
      <c r="PBK73"/>
      <c r="PBL73"/>
      <c r="PBM73"/>
      <c r="PBN73"/>
      <c r="PBO73"/>
      <c r="PBP73"/>
      <c r="PBQ73"/>
      <c r="PBR73"/>
      <c r="PBS73"/>
      <c r="PBT73"/>
      <c r="PBU73"/>
      <c r="PBV73"/>
      <c r="PBW73"/>
      <c r="PBX73"/>
      <c r="PBY73"/>
      <c r="PBZ73"/>
      <c r="PCA73"/>
      <c r="PCB73"/>
      <c r="PCC73"/>
      <c r="PCD73"/>
      <c r="PCE73"/>
      <c r="PCF73"/>
      <c r="PCG73"/>
      <c r="PCH73"/>
      <c r="PCI73"/>
      <c r="PCJ73"/>
      <c r="PCK73"/>
      <c r="PCL73"/>
      <c r="PCM73"/>
      <c r="PCN73"/>
      <c r="PCO73"/>
      <c r="PCP73"/>
      <c r="PCQ73"/>
      <c r="PCR73"/>
      <c r="PCS73"/>
      <c r="PCT73"/>
      <c r="PCU73"/>
      <c r="PCV73"/>
      <c r="PCW73"/>
      <c r="PCX73"/>
      <c r="PCY73"/>
      <c r="PCZ73"/>
      <c r="PDA73"/>
      <c r="PDB73"/>
      <c r="PDC73"/>
      <c r="PDD73"/>
      <c r="PDE73"/>
      <c r="PDF73"/>
      <c r="PDG73"/>
      <c r="PDH73"/>
      <c r="PDI73"/>
      <c r="PDJ73"/>
      <c r="PDK73"/>
      <c r="PDL73"/>
      <c r="PDM73"/>
      <c r="PDN73"/>
      <c r="PDO73"/>
      <c r="PDP73"/>
      <c r="PDQ73"/>
      <c r="PDR73"/>
      <c r="PDS73"/>
      <c r="PDT73"/>
      <c r="PDU73"/>
      <c r="PDV73"/>
      <c r="PDW73"/>
      <c r="PDX73"/>
      <c r="PDY73"/>
      <c r="PDZ73"/>
      <c r="PEA73"/>
      <c r="PEB73"/>
      <c r="PEC73"/>
      <c r="PED73"/>
      <c r="PEE73"/>
      <c r="PEF73"/>
      <c r="PEG73"/>
      <c r="PEH73"/>
      <c r="PEI73"/>
      <c r="PEJ73"/>
      <c r="PEK73"/>
      <c r="PEL73"/>
      <c r="PEM73"/>
      <c r="PEN73"/>
      <c r="PEO73"/>
      <c r="PEP73"/>
      <c r="PEQ73"/>
      <c r="PER73"/>
      <c r="PES73"/>
      <c r="PET73"/>
      <c r="PEU73"/>
      <c r="PEV73"/>
      <c r="PEW73"/>
      <c r="PEX73"/>
      <c r="PEY73"/>
      <c r="PEZ73"/>
      <c r="PFA73"/>
      <c r="PFB73"/>
      <c r="PFC73"/>
      <c r="PFD73"/>
      <c r="PFE73"/>
      <c r="PFF73"/>
      <c r="PFG73"/>
      <c r="PFH73"/>
      <c r="PFI73"/>
      <c r="PFJ73"/>
      <c r="PFK73"/>
      <c r="PFL73"/>
      <c r="PFM73"/>
      <c r="PFN73"/>
      <c r="PFO73"/>
      <c r="PFP73"/>
      <c r="PFQ73"/>
      <c r="PFR73"/>
      <c r="PFS73"/>
      <c r="PFT73"/>
      <c r="PFU73"/>
      <c r="PFV73"/>
      <c r="PFW73"/>
      <c r="PFX73"/>
      <c r="PFY73"/>
      <c r="PFZ73"/>
      <c r="PGA73"/>
      <c r="PGB73"/>
      <c r="PGC73"/>
      <c r="PGD73"/>
      <c r="PGE73"/>
      <c r="PGF73"/>
      <c r="PGG73"/>
      <c r="PGH73"/>
      <c r="PGI73"/>
      <c r="PGJ73"/>
      <c r="PGK73"/>
      <c r="PGL73"/>
      <c r="PGM73"/>
      <c r="PGN73"/>
      <c r="PGO73"/>
      <c r="PGP73"/>
      <c r="PGQ73"/>
      <c r="PGR73"/>
      <c r="PGS73"/>
      <c r="PGT73"/>
      <c r="PGU73"/>
      <c r="PGV73"/>
      <c r="PGW73"/>
      <c r="PGX73"/>
      <c r="PGY73"/>
      <c r="PGZ73"/>
      <c r="PHA73"/>
      <c r="PHB73"/>
      <c r="PHC73"/>
      <c r="PHD73"/>
      <c r="PHE73"/>
      <c r="PHF73"/>
      <c r="PHG73"/>
      <c r="PHH73"/>
      <c r="PHI73"/>
      <c r="PHJ73"/>
      <c r="PHK73"/>
      <c r="PHL73"/>
      <c r="PHM73"/>
      <c r="PHN73"/>
      <c r="PHO73"/>
      <c r="PHP73"/>
      <c r="PHQ73"/>
      <c r="PHR73"/>
      <c r="PHS73"/>
      <c r="PHT73"/>
      <c r="PHU73"/>
      <c r="PHV73"/>
      <c r="PHW73"/>
      <c r="PHX73"/>
      <c r="PHY73"/>
      <c r="PHZ73"/>
      <c r="PIA73"/>
      <c r="PIB73"/>
      <c r="PIC73"/>
      <c r="PID73"/>
      <c r="PIE73"/>
      <c r="PIF73"/>
      <c r="PIG73"/>
      <c r="PIH73"/>
      <c r="PII73"/>
      <c r="PIJ73"/>
      <c r="PIK73"/>
      <c r="PIL73"/>
      <c r="PIM73"/>
      <c r="PIN73"/>
      <c r="PIO73"/>
      <c r="PIP73"/>
      <c r="PIQ73"/>
      <c r="PIR73"/>
      <c r="PIS73"/>
      <c r="PIT73"/>
      <c r="PIU73"/>
      <c r="PIV73"/>
      <c r="PIW73"/>
      <c r="PIX73"/>
      <c r="PIY73"/>
      <c r="PIZ73"/>
      <c r="PJA73"/>
      <c r="PJB73"/>
      <c r="PJC73"/>
      <c r="PJD73"/>
      <c r="PJE73"/>
      <c r="PJF73"/>
      <c r="PJG73"/>
      <c r="PJH73"/>
      <c r="PJI73"/>
      <c r="PJJ73"/>
      <c r="PJK73"/>
      <c r="PJL73"/>
      <c r="PJM73"/>
      <c r="PJN73"/>
      <c r="PJO73"/>
      <c r="PJP73"/>
      <c r="PJQ73"/>
      <c r="PJR73"/>
      <c r="PJS73"/>
      <c r="PJT73"/>
      <c r="PJU73"/>
      <c r="PJV73"/>
      <c r="PJW73"/>
      <c r="PJX73"/>
      <c r="PJY73"/>
      <c r="PJZ73"/>
      <c r="PKA73"/>
      <c r="PKB73"/>
      <c r="PKC73"/>
      <c r="PKD73"/>
      <c r="PKE73"/>
      <c r="PKF73"/>
      <c r="PKG73"/>
      <c r="PKH73"/>
      <c r="PKI73"/>
      <c r="PKJ73"/>
      <c r="PKK73"/>
      <c r="PKL73"/>
      <c r="PKM73"/>
      <c r="PKN73"/>
      <c r="PKO73"/>
      <c r="PKP73"/>
      <c r="PKQ73"/>
      <c r="PKR73"/>
      <c r="PKS73"/>
      <c r="PKT73"/>
      <c r="PKU73"/>
      <c r="PKV73"/>
      <c r="PKW73"/>
      <c r="PKX73"/>
      <c r="PKY73"/>
      <c r="PKZ73"/>
      <c r="PLA73"/>
      <c r="PLB73"/>
      <c r="PLC73"/>
      <c r="PLD73"/>
      <c r="PLE73"/>
      <c r="PLF73"/>
      <c r="PLG73"/>
      <c r="PLH73"/>
      <c r="PLI73"/>
      <c r="PLJ73"/>
      <c r="PLK73"/>
      <c r="PLL73"/>
      <c r="PLM73"/>
      <c r="PLN73"/>
      <c r="PLO73"/>
      <c r="PLP73"/>
      <c r="PLQ73"/>
      <c r="PLR73"/>
      <c r="PLS73"/>
      <c r="PLT73"/>
      <c r="PLU73"/>
      <c r="PLV73"/>
      <c r="PLW73"/>
      <c r="PLX73"/>
      <c r="PLY73"/>
      <c r="PLZ73"/>
      <c r="PMA73"/>
      <c r="PMB73"/>
      <c r="PMC73"/>
      <c r="PMD73"/>
      <c r="PME73"/>
      <c r="PMF73"/>
      <c r="PMG73"/>
      <c r="PMH73"/>
      <c r="PMI73"/>
      <c r="PMJ73"/>
      <c r="PMK73"/>
      <c r="PML73"/>
      <c r="PMM73"/>
      <c r="PMN73"/>
      <c r="PMO73"/>
      <c r="PMP73"/>
      <c r="PMQ73"/>
      <c r="PMR73"/>
      <c r="PMS73"/>
      <c r="PMT73"/>
      <c r="PMU73"/>
      <c r="PMV73"/>
      <c r="PMW73"/>
      <c r="PMX73"/>
      <c r="PMY73"/>
      <c r="PMZ73"/>
      <c r="PNA73"/>
      <c r="PNB73"/>
      <c r="PNC73"/>
      <c r="PND73"/>
      <c r="PNE73"/>
      <c r="PNF73"/>
      <c r="PNG73"/>
      <c r="PNH73"/>
      <c r="PNI73"/>
      <c r="PNJ73"/>
      <c r="PNK73"/>
      <c r="PNL73"/>
      <c r="PNM73"/>
      <c r="PNN73"/>
      <c r="PNO73"/>
      <c r="PNP73"/>
      <c r="PNQ73"/>
      <c r="PNR73"/>
      <c r="PNS73"/>
      <c r="PNT73"/>
      <c r="PNU73"/>
      <c r="PNV73"/>
      <c r="PNW73"/>
      <c r="PNX73"/>
      <c r="PNY73"/>
      <c r="PNZ73"/>
      <c r="POA73"/>
      <c r="POB73"/>
      <c r="POC73"/>
      <c r="POD73"/>
      <c r="POE73"/>
      <c r="POF73"/>
      <c r="POG73"/>
      <c r="POH73"/>
      <c r="POI73"/>
      <c r="POJ73"/>
      <c r="POK73"/>
      <c r="POL73"/>
      <c r="POM73"/>
      <c r="PON73"/>
      <c r="POO73"/>
      <c r="POP73"/>
      <c r="POQ73"/>
      <c r="POR73"/>
      <c r="POS73"/>
      <c r="POT73"/>
      <c r="POU73"/>
      <c r="POV73"/>
      <c r="POW73"/>
      <c r="POX73"/>
      <c r="POY73"/>
      <c r="POZ73"/>
      <c r="PPA73"/>
      <c r="PPB73"/>
      <c r="PPC73"/>
      <c r="PPD73"/>
      <c r="PPE73"/>
      <c r="PPF73"/>
      <c r="PPG73"/>
      <c r="PPH73"/>
      <c r="PPI73"/>
      <c r="PPJ73"/>
      <c r="PPK73"/>
      <c r="PPL73"/>
      <c r="PPM73"/>
      <c r="PPN73"/>
      <c r="PPO73"/>
      <c r="PPP73"/>
      <c r="PPQ73"/>
      <c r="PPR73"/>
      <c r="PPS73"/>
      <c r="PPT73"/>
      <c r="PPU73"/>
      <c r="PPV73"/>
      <c r="PPW73"/>
      <c r="PPX73"/>
      <c r="PPY73"/>
      <c r="PPZ73"/>
      <c r="PQA73"/>
      <c r="PQB73"/>
      <c r="PQC73"/>
      <c r="PQD73"/>
      <c r="PQE73"/>
      <c r="PQF73"/>
      <c r="PQG73"/>
      <c r="PQH73"/>
      <c r="PQI73"/>
      <c r="PQJ73"/>
      <c r="PQK73"/>
      <c r="PQL73"/>
      <c r="PQM73"/>
      <c r="PQN73"/>
      <c r="PQO73"/>
      <c r="PQP73"/>
      <c r="PQQ73"/>
      <c r="PQR73"/>
      <c r="PQS73"/>
      <c r="PQT73"/>
      <c r="PQU73"/>
      <c r="PQV73"/>
      <c r="PQW73"/>
      <c r="PQX73"/>
      <c r="PQY73"/>
      <c r="PQZ73"/>
      <c r="PRA73"/>
      <c r="PRB73"/>
      <c r="PRC73"/>
      <c r="PRD73"/>
      <c r="PRE73"/>
      <c r="PRF73"/>
      <c r="PRG73"/>
      <c r="PRH73"/>
      <c r="PRI73"/>
      <c r="PRJ73"/>
      <c r="PRK73"/>
      <c r="PRL73"/>
      <c r="PRM73"/>
      <c r="PRN73"/>
      <c r="PRO73"/>
      <c r="PRP73"/>
      <c r="PRQ73"/>
      <c r="PRR73"/>
      <c r="PRS73"/>
      <c r="PRT73"/>
      <c r="PRU73"/>
      <c r="PRV73"/>
      <c r="PRW73"/>
      <c r="PRX73"/>
      <c r="PRY73"/>
      <c r="PRZ73"/>
      <c r="PSA73"/>
      <c r="PSB73"/>
      <c r="PSC73"/>
      <c r="PSD73"/>
      <c r="PSE73"/>
      <c r="PSF73"/>
      <c r="PSG73"/>
      <c r="PSH73"/>
      <c r="PSI73"/>
      <c r="PSJ73"/>
      <c r="PSK73"/>
      <c r="PSL73"/>
      <c r="PSM73"/>
      <c r="PSN73"/>
      <c r="PSO73"/>
      <c r="PSP73"/>
      <c r="PSQ73"/>
      <c r="PSR73"/>
      <c r="PSS73"/>
      <c r="PST73"/>
      <c r="PSU73"/>
      <c r="PSV73"/>
      <c r="PSW73"/>
      <c r="PSX73"/>
      <c r="PSY73"/>
      <c r="PSZ73"/>
      <c r="PTA73"/>
      <c r="PTB73"/>
      <c r="PTC73"/>
      <c r="PTD73"/>
      <c r="PTE73"/>
      <c r="PTF73"/>
      <c r="PTG73"/>
      <c r="PTH73"/>
      <c r="PTI73"/>
      <c r="PTJ73"/>
      <c r="PTK73"/>
      <c r="PTL73"/>
      <c r="PTM73"/>
      <c r="PTN73"/>
      <c r="PTO73"/>
      <c r="PTP73"/>
      <c r="PTQ73"/>
      <c r="PTR73"/>
      <c r="PTS73"/>
      <c r="PTT73"/>
      <c r="PTU73"/>
      <c r="PTV73"/>
      <c r="PTW73"/>
      <c r="PTX73"/>
      <c r="PTY73"/>
      <c r="PTZ73"/>
      <c r="PUA73"/>
      <c r="PUB73"/>
      <c r="PUC73"/>
      <c r="PUD73"/>
      <c r="PUE73"/>
      <c r="PUF73"/>
      <c r="PUG73"/>
      <c r="PUH73"/>
      <c r="PUI73"/>
      <c r="PUJ73"/>
      <c r="PUK73"/>
      <c r="PUL73"/>
      <c r="PUM73"/>
      <c r="PUN73"/>
      <c r="PUO73"/>
      <c r="PUP73"/>
      <c r="PUQ73"/>
      <c r="PUR73"/>
      <c r="PUS73"/>
      <c r="PUT73"/>
      <c r="PUU73"/>
      <c r="PUV73"/>
      <c r="PUW73"/>
      <c r="PUX73"/>
      <c r="PUY73"/>
      <c r="PUZ73"/>
      <c r="PVA73"/>
      <c r="PVB73"/>
      <c r="PVC73"/>
      <c r="PVD73"/>
      <c r="PVE73"/>
      <c r="PVF73"/>
      <c r="PVG73"/>
      <c r="PVH73"/>
      <c r="PVI73"/>
      <c r="PVJ73"/>
      <c r="PVK73"/>
      <c r="PVL73"/>
      <c r="PVM73"/>
      <c r="PVN73"/>
      <c r="PVO73"/>
      <c r="PVP73"/>
      <c r="PVQ73"/>
      <c r="PVR73"/>
      <c r="PVS73"/>
      <c r="PVT73"/>
      <c r="PVU73"/>
      <c r="PVV73"/>
      <c r="PVW73"/>
      <c r="PVX73"/>
      <c r="PVY73"/>
      <c r="PVZ73"/>
      <c r="PWA73"/>
      <c r="PWB73"/>
      <c r="PWC73"/>
      <c r="PWD73"/>
      <c r="PWE73"/>
      <c r="PWF73"/>
      <c r="PWG73"/>
      <c r="PWH73"/>
      <c r="PWI73"/>
      <c r="PWJ73"/>
      <c r="PWK73"/>
      <c r="PWL73"/>
      <c r="PWM73"/>
      <c r="PWN73"/>
      <c r="PWO73"/>
      <c r="PWP73"/>
      <c r="PWQ73"/>
      <c r="PWR73"/>
      <c r="PWS73"/>
      <c r="PWT73"/>
      <c r="PWU73"/>
      <c r="PWV73"/>
      <c r="PWW73"/>
      <c r="PWX73"/>
      <c r="PWY73"/>
      <c r="PWZ73"/>
      <c r="PXA73"/>
      <c r="PXB73"/>
      <c r="PXC73"/>
      <c r="PXD73"/>
      <c r="PXE73"/>
      <c r="PXF73"/>
      <c r="PXG73"/>
      <c r="PXH73"/>
      <c r="PXI73"/>
      <c r="PXJ73"/>
      <c r="PXK73"/>
      <c r="PXL73"/>
      <c r="PXM73"/>
      <c r="PXN73"/>
      <c r="PXO73"/>
      <c r="PXP73"/>
      <c r="PXQ73"/>
      <c r="PXR73"/>
      <c r="PXS73"/>
      <c r="PXT73"/>
      <c r="PXU73"/>
      <c r="PXV73"/>
      <c r="PXW73"/>
      <c r="PXX73"/>
      <c r="PXY73"/>
      <c r="PXZ73"/>
      <c r="PYA73"/>
      <c r="PYB73"/>
      <c r="PYC73"/>
      <c r="PYD73"/>
      <c r="PYE73"/>
      <c r="PYF73"/>
      <c r="PYG73"/>
      <c r="PYH73"/>
      <c r="PYI73"/>
      <c r="PYJ73"/>
      <c r="PYK73"/>
      <c r="PYL73"/>
      <c r="PYM73"/>
      <c r="PYN73"/>
      <c r="PYO73"/>
      <c r="PYP73"/>
      <c r="PYQ73"/>
      <c r="PYR73"/>
      <c r="PYS73"/>
      <c r="PYT73"/>
      <c r="PYU73"/>
      <c r="PYV73"/>
      <c r="PYW73"/>
      <c r="PYX73"/>
      <c r="PYY73"/>
      <c r="PYZ73"/>
      <c r="PZA73"/>
      <c r="PZB73"/>
      <c r="PZC73"/>
      <c r="PZD73"/>
      <c r="PZE73"/>
      <c r="PZF73"/>
      <c r="PZG73"/>
      <c r="PZH73"/>
      <c r="PZI73"/>
      <c r="PZJ73"/>
      <c r="PZK73"/>
      <c r="PZL73"/>
      <c r="PZM73"/>
      <c r="PZN73"/>
      <c r="PZO73"/>
      <c r="PZP73"/>
      <c r="PZQ73"/>
      <c r="PZR73"/>
      <c r="PZS73"/>
      <c r="PZT73"/>
      <c r="PZU73"/>
      <c r="PZV73"/>
      <c r="PZW73"/>
      <c r="PZX73"/>
      <c r="PZY73"/>
      <c r="PZZ73"/>
      <c r="QAA73"/>
      <c r="QAB73"/>
      <c r="QAC73"/>
      <c r="QAD73"/>
      <c r="QAE73"/>
      <c r="QAF73"/>
      <c r="QAG73"/>
      <c r="QAH73"/>
      <c r="QAI73"/>
      <c r="QAJ73"/>
      <c r="QAK73"/>
      <c r="QAL73"/>
      <c r="QAM73"/>
      <c r="QAN73"/>
      <c r="QAO73"/>
      <c r="QAP73"/>
      <c r="QAQ73"/>
      <c r="QAR73"/>
      <c r="QAS73"/>
      <c r="QAT73"/>
      <c r="QAU73"/>
      <c r="QAV73"/>
      <c r="QAW73"/>
      <c r="QAX73"/>
      <c r="QAY73"/>
      <c r="QAZ73"/>
      <c r="QBA73"/>
      <c r="QBB73"/>
      <c r="QBC73"/>
      <c r="QBD73"/>
      <c r="QBE73"/>
      <c r="QBF73"/>
      <c r="QBG73"/>
      <c r="QBH73"/>
      <c r="QBI73"/>
      <c r="QBJ73"/>
      <c r="QBK73"/>
      <c r="QBL73"/>
      <c r="QBM73"/>
      <c r="QBN73"/>
      <c r="QBO73"/>
      <c r="QBP73"/>
      <c r="QBQ73"/>
      <c r="QBR73"/>
      <c r="QBS73"/>
      <c r="QBT73"/>
      <c r="QBU73"/>
      <c r="QBV73"/>
      <c r="QBW73"/>
      <c r="QBX73"/>
      <c r="QBY73"/>
      <c r="QBZ73"/>
      <c r="QCA73"/>
      <c r="QCB73"/>
      <c r="QCC73"/>
      <c r="QCD73"/>
      <c r="QCE73"/>
      <c r="QCF73"/>
      <c r="QCG73"/>
      <c r="QCH73"/>
      <c r="QCI73"/>
      <c r="QCJ73"/>
      <c r="QCK73"/>
      <c r="QCL73"/>
      <c r="QCM73"/>
      <c r="QCN73"/>
      <c r="QCO73"/>
      <c r="QCP73"/>
      <c r="QCQ73"/>
      <c r="QCR73"/>
      <c r="QCS73"/>
      <c r="QCT73"/>
      <c r="QCU73"/>
      <c r="QCV73"/>
      <c r="QCW73"/>
      <c r="QCX73"/>
      <c r="QCY73"/>
      <c r="QCZ73"/>
      <c r="QDA73"/>
      <c r="QDB73"/>
      <c r="QDC73"/>
      <c r="QDD73"/>
      <c r="QDE73"/>
      <c r="QDF73"/>
      <c r="QDG73"/>
      <c r="QDH73"/>
      <c r="QDI73"/>
      <c r="QDJ73"/>
      <c r="QDK73"/>
      <c r="QDL73"/>
      <c r="QDM73"/>
      <c r="QDN73"/>
      <c r="QDO73"/>
      <c r="QDP73"/>
      <c r="QDQ73"/>
      <c r="QDR73"/>
      <c r="QDS73"/>
      <c r="QDT73"/>
      <c r="QDU73"/>
      <c r="QDV73"/>
      <c r="QDW73"/>
      <c r="QDX73"/>
      <c r="QDY73"/>
      <c r="QDZ73"/>
      <c r="QEA73"/>
      <c r="QEB73"/>
      <c r="QEC73"/>
      <c r="QED73"/>
      <c r="QEE73"/>
      <c r="QEF73"/>
      <c r="QEG73"/>
      <c r="QEH73"/>
      <c r="QEI73"/>
      <c r="QEJ73"/>
      <c r="QEK73"/>
      <c r="QEL73"/>
      <c r="QEM73"/>
      <c r="QEN73"/>
      <c r="QEO73"/>
      <c r="QEP73"/>
      <c r="QEQ73"/>
      <c r="QER73"/>
      <c r="QES73"/>
      <c r="QET73"/>
      <c r="QEU73"/>
      <c r="QEV73"/>
      <c r="QEW73"/>
      <c r="QEX73"/>
      <c r="QEY73"/>
      <c r="QEZ73"/>
      <c r="QFA73"/>
      <c r="QFB73"/>
      <c r="QFC73"/>
      <c r="QFD73"/>
      <c r="QFE73"/>
      <c r="QFF73"/>
      <c r="QFG73"/>
      <c r="QFH73"/>
      <c r="QFI73"/>
      <c r="QFJ73"/>
      <c r="QFK73"/>
      <c r="QFL73"/>
      <c r="QFM73"/>
      <c r="QFN73"/>
      <c r="QFO73"/>
      <c r="QFP73"/>
      <c r="QFQ73"/>
      <c r="QFR73"/>
      <c r="QFS73"/>
      <c r="QFT73"/>
      <c r="QFU73"/>
      <c r="QFV73"/>
      <c r="QFW73"/>
      <c r="QFX73"/>
      <c r="QFY73"/>
      <c r="QFZ73"/>
      <c r="QGA73"/>
      <c r="QGB73"/>
      <c r="QGC73"/>
      <c r="QGD73"/>
      <c r="QGE73"/>
      <c r="QGF73"/>
      <c r="QGG73"/>
      <c r="QGH73"/>
      <c r="QGI73"/>
      <c r="QGJ73"/>
      <c r="QGK73"/>
      <c r="QGL73"/>
      <c r="QGM73"/>
      <c r="QGN73"/>
      <c r="QGO73"/>
      <c r="QGP73"/>
      <c r="QGQ73"/>
      <c r="QGR73"/>
      <c r="QGS73"/>
      <c r="QGT73"/>
      <c r="QGU73"/>
      <c r="QGV73"/>
      <c r="QGW73"/>
      <c r="QGX73"/>
      <c r="QGY73"/>
      <c r="QGZ73"/>
      <c r="QHA73"/>
      <c r="QHB73"/>
      <c r="QHC73"/>
      <c r="QHD73"/>
      <c r="QHE73"/>
      <c r="QHF73"/>
      <c r="QHG73"/>
      <c r="QHH73"/>
      <c r="QHI73"/>
      <c r="QHJ73"/>
      <c r="QHK73"/>
      <c r="QHL73"/>
      <c r="QHM73"/>
      <c r="QHN73"/>
      <c r="QHO73"/>
      <c r="QHP73"/>
      <c r="QHQ73"/>
      <c r="QHR73"/>
      <c r="QHS73"/>
      <c r="QHT73"/>
      <c r="QHU73"/>
      <c r="QHV73"/>
      <c r="QHW73"/>
      <c r="QHX73"/>
      <c r="QHY73"/>
      <c r="QHZ73"/>
      <c r="QIA73"/>
      <c r="QIB73"/>
      <c r="QIC73"/>
      <c r="QID73"/>
      <c r="QIE73"/>
      <c r="QIF73"/>
      <c r="QIG73"/>
      <c r="QIH73"/>
      <c r="QII73"/>
      <c r="QIJ73"/>
      <c r="QIK73"/>
      <c r="QIL73"/>
      <c r="QIM73"/>
      <c r="QIN73"/>
      <c r="QIO73"/>
      <c r="QIP73"/>
      <c r="QIQ73"/>
      <c r="QIR73"/>
      <c r="QIS73"/>
      <c r="QIT73"/>
      <c r="QIU73"/>
      <c r="QIV73"/>
      <c r="QIW73"/>
      <c r="QIX73"/>
      <c r="QIY73"/>
      <c r="QIZ73"/>
      <c r="QJA73"/>
      <c r="QJB73"/>
      <c r="QJC73"/>
      <c r="QJD73"/>
      <c r="QJE73"/>
      <c r="QJF73"/>
      <c r="QJG73"/>
      <c r="QJH73"/>
      <c r="QJI73"/>
      <c r="QJJ73"/>
      <c r="QJK73"/>
      <c r="QJL73"/>
      <c r="QJM73"/>
      <c r="QJN73"/>
      <c r="QJO73"/>
      <c r="QJP73"/>
      <c r="QJQ73"/>
      <c r="QJR73"/>
      <c r="QJS73"/>
      <c r="QJT73"/>
      <c r="QJU73"/>
      <c r="QJV73"/>
      <c r="QJW73"/>
      <c r="QJX73"/>
      <c r="QJY73"/>
      <c r="QJZ73"/>
      <c r="QKA73"/>
      <c r="QKB73"/>
      <c r="QKC73"/>
      <c r="QKD73"/>
      <c r="QKE73"/>
      <c r="QKF73"/>
      <c r="QKG73"/>
      <c r="QKH73"/>
      <c r="QKI73"/>
      <c r="QKJ73"/>
      <c r="QKK73"/>
      <c r="QKL73"/>
      <c r="QKM73"/>
      <c r="QKN73"/>
      <c r="QKO73"/>
      <c r="QKP73"/>
      <c r="QKQ73"/>
      <c r="QKR73"/>
      <c r="QKS73"/>
      <c r="QKT73"/>
      <c r="QKU73"/>
      <c r="QKV73"/>
      <c r="QKW73"/>
      <c r="QKX73"/>
      <c r="QKY73"/>
      <c r="QKZ73"/>
      <c r="QLA73"/>
      <c r="QLB73"/>
      <c r="QLC73"/>
      <c r="QLD73"/>
      <c r="QLE73"/>
      <c r="QLF73"/>
      <c r="QLG73"/>
      <c r="QLH73"/>
      <c r="QLI73"/>
      <c r="QLJ73"/>
      <c r="QLK73"/>
      <c r="QLL73"/>
      <c r="QLM73"/>
      <c r="QLN73"/>
      <c r="QLO73"/>
      <c r="QLP73"/>
      <c r="QLQ73"/>
      <c r="QLR73"/>
      <c r="QLS73"/>
      <c r="QLT73"/>
      <c r="QLU73"/>
      <c r="QLV73"/>
      <c r="QLW73"/>
      <c r="QLX73"/>
      <c r="QLY73"/>
      <c r="QLZ73"/>
      <c r="QMA73"/>
      <c r="QMB73"/>
      <c r="QMC73"/>
      <c r="QMD73"/>
      <c r="QME73"/>
      <c r="QMF73"/>
      <c r="QMG73"/>
      <c r="QMH73"/>
      <c r="QMI73"/>
      <c r="QMJ73"/>
      <c r="QMK73"/>
      <c r="QML73"/>
      <c r="QMM73"/>
      <c r="QMN73"/>
      <c r="QMO73"/>
      <c r="QMP73"/>
      <c r="QMQ73"/>
      <c r="QMR73"/>
      <c r="QMS73"/>
      <c r="QMT73"/>
      <c r="QMU73"/>
      <c r="QMV73"/>
      <c r="QMW73"/>
      <c r="QMX73"/>
      <c r="QMY73"/>
      <c r="QMZ73"/>
      <c r="QNA73"/>
      <c r="QNB73"/>
      <c r="QNC73"/>
      <c r="QND73"/>
      <c r="QNE73"/>
      <c r="QNF73"/>
      <c r="QNG73"/>
      <c r="QNH73"/>
      <c r="QNI73"/>
      <c r="QNJ73"/>
      <c r="QNK73"/>
      <c r="QNL73"/>
      <c r="QNM73"/>
      <c r="QNN73"/>
      <c r="QNO73"/>
      <c r="QNP73"/>
      <c r="QNQ73"/>
      <c r="QNR73"/>
      <c r="QNS73"/>
      <c r="QNT73"/>
      <c r="QNU73"/>
      <c r="QNV73"/>
      <c r="QNW73"/>
      <c r="QNX73"/>
      <c r="QNY73"/>
      <c r="QNZ73"/>
      <c r="QOA73"/>
      <c r="QOB73"/>
      <c r="QOC73"/>
      <c r="QOD73"/>
      <c r="QOE73"/>
      <c r="QOF73"/>
      <c r="QOG73"/>
      <c r="QOH73"/>
      <c r="QOI73"/>
      <c r="QOJ73"/>
      <c r="QOK73"/>
      <c r="QOL73"/>
      <c r="QOM73"/>
      <c r="QON73"/>
      <c r="QOO73"/>
      <c r="QOP73"/>
      <c r="QOQ73"/>
      <c r="QOR73"/>
      <c r="QOS73"/>
      <c r="QOT73"/>
      <c r="QOU73"/>
      <c r="QOV73"/>
      <c r="QOW73"/>
      <c r="QOX73"/>
      <c r="QOY73"/>
      <c r="QOZ73"/>
      <c r="QPA73"/>
      <c r="QPB73"/>
      <c r="QPC73"/>
      <c r="QPD73"/>
      <c r="QPE73"/>
      <c r="QPF73"/>
      <c r="QPG73"/>
      <c r="QPH73"/>
      <c r="QPI73"/>
      <c r="QPJ73"/>
      <c r="QPK73"/>
      <c r="QPL73"/>
      <c r="QPM73"/>
      <c r="QPN73"/>
      <c r="QPO73"/>
      <c r="QPP73"/>
      <c r="QPQ73"/>
      <c r="QPR73"/>
      <c r="QPS73"/>
      <c r="QPT73"/>
      <c r="QPU73"/>
      <c r="QPV73"/>
      <c r="QPW73"/>
      <c r="QPX73"/>
      <c r="QPY73"/>
      <c r="QPZ73"/>
      <c r="QQA73"/>
      <c r="QQB73"/>
      <c r="QQC73"/>
      <c r="QQD73"/>
      <c r="QQE73"/>
      <c r="QQF73"/>
      <c r="QQG73"/>
      <c r="QQH73"/>
      <c r="QQI73"/>
      <c r="QQJ73"/>
      <c r="QQK73"/>
      <c r="QQL73"/>
      <c r="QQM73"/>
      <c r="QQN73"/>
      <c r="QQO73"/>
      <c r="QQP73"/>
      <c r="QQQ73"/>
      <c r="QQR73"/>
      <c r="QQS73"/>
      <c r="QQT73"/>
      <c r="QQU73"/>
      <c r="QQV73"/>
      <c r="QQW73"/>
      <c r="QQX73"/>
      <c r="QQY73"/>
      <c r="QQZ73"/>
      <c r="QRA73"/>
      <c r="QRB73"/>
      <c r="QRC73"/>
      <c r="QRD73"/>
      <c r="QRE73"/>
      <c r="QRF73"/>
      <c r="QRG73"/>
      <c r="QRH73"/>
      <c r="QRI73"/>
      <c r="QRJ73"/>
      <c r="QRK73"/>
      <c r="QRL73"/>
      <c r="QRM73"/>
      <c r="QRN73"/>
      <c r="QRO73"/>
      <c r="QRP73"/>
      <c r="QRQ73"/>
      <c r="QRR73"/>
      <c r="QRS73"/>
      <c r="QRT73"/>
      <c r="QRU73"/>
      <c r="QRV73"/>
      <c r="QRW73"/>
      <c r="QRX73"/>
      <c r="QRY73"/>
      <c r="QRZ73"/>
      <c r="QSA73"/>
      <c r="QSB73"/>
      <c r="QSC73"/>
      <c r="QSD73"/>
      <c r="QSE73"/>
      <c r="QSF73"/>
      <c r="QSG73"/>
      <c r="QSH73"/>
      <c r="QSI73"/>
      <c r="QSJ73"/>
      <c r="QSK73"/>
      <c r="QSL73"/>
      <c r="QSM73"/>
      <c r="QSN73"/>
      <c r="QSO73"/>
      <c r="QSP73"/>
      <c r="QSQ73"/>
      <c r="QSR73"/>
      <c r="QSS73"/>
      <c r="QST73"/>
      <c r="QSU73"/>
      <c r="QSV73"/>
      <c r="QSW73"/>
      <c r="QSX73"/>
      <c r="QSY73"/>
      <c r="QSZ73"/>
      <c r="QTA73"/>
      <c r="QTB73"/>
      <c r="QTC73"/>
      <c r="QTD73"/>
      <c r="QTE73"/>
      <c r="QTF73"/>
      <c r="QTG73"/>
      <c r="QTH73"/>
      <c r="QTI73"/>
      <c r="QTJ73"/>
      <c r="QTK73"/>
      <c r="QTL73"/>
      <c r="QTM73"/>
      <c r="QTN73"/>
      <c r="QTO73"/>
      <c r="QTP73"/>
      <c r="QTQ73"/>
      <c r="QTR73"/>
      <c r="QTS73"/>
      <c r="QTT73"/>
      <c r="QTU73"/>
      <c r="QTV73"/>
      <c r="QTW73"/>
      <c r="QTX73"/>
      <c r="QTY73"/>
      <c r="QTZ73"/>
      <c r="QUA73"/>
      <c r="QUB73"/>
      <c r="QUC73"/>
      <c r="QUD73"/>
      <c r="QUE73"/>
      <c r="QUF73"/>
      <c r="QUG73"/>
      <c r="QUH73"/>
      <c r="QUI73"/>
      <c r="QUJ73"/>
      <c r="QUK73"/>
      <c r="QUL73"/>
      <c r="QUM73"/>
      <c r="QUN73"/>
      <c r="QUO73"/>
      <c r="QUP73"/>
      <c r="QUQ73"/>
      <c r="QUR73"/>
      <c r="QUS73"/>
      <c r="QUT73"/>
      <c r="QUU73"/>
      <c r="QUV73"/>
      <c r="QUW73"/>
      <c r="QUX73"/>
      <c r="QUY73"/>
      <c r="QUZ73"/>
      <c r="QVA73"/>
      <c r="QVB73"/>
      <c r="QVC73"/>
      <c r="QVD73"/>
      <c r="QVE73"/>
      <c r="QVF73"/>
      <c r="QVG73"/>
      <c r="QVH73"/>
      <c r="QVI73"/>
      <c r="QVJ73"/>
      <c r="QVK73"/>
      <c r="QVL73"/>
      <c r="QVM73"/>
      <c r="QVN73"/>
      <c r="QVO73"/>
      <c r="QVP73"/>
      <c r="QVQ73"/>
      <c r="QVR73"/>
      <c r="QVS73"/>
      <c r="QVT73"/>
      <c r="QVU73"/>
      <c r="QVV73"/>
      <c r="QVW73"/>
      <c r="QVX73"/>
      <c r="QVY73"/>
      <c r="QVZ73"/>
      <c r="QWA73"/>
      <c r="QWB73"/>
      <c r="QWC73"/>
      <c r="QWD73"/>
      <c r="QWE73"/>
      <c r="QWF73"/>
      <c r="QWG73"/>
      <c r="QWH73"/>
      <c r="QWI73"/>
      <c r="QWJ73"/>
      <c r="QWK73"/>
      <c r="QWL73"/>
      <c r="QWM73"/>
      <c r="QWN73"/>
      <c r="QWO73"/>
      <c r="QWP73"/>
      <c r="QWQ73"/>
      <c r="QWR73"/>
      <c r="QWS73"/>
      <c r="QWT73"/>
      <c r="QWU73"/>
      <c r="QWV73"/>
      <c r="QWW73"/>
      <c r="QWX73"/>
      <c r="QWY73"/>
      <c r="QWZ73"/>
      <c r="QXA73"/>
      <c r="QXB73"/>
      <c r="QXC73"/>
      <c r="QXD73"/>
      <c r="QXE73"/>
      <c r="QXF73"/>
      <c r="QXG73"/>
      <c r="QXH73"/>
      <c r="QXI73"/>
      <c r="QXJ73"/>
      <c r="QXK73"/>
      <c r="QXL73"/>
      <c r="QXM73"/>
      <c r="QXN73"/>
      <c r="QXO73"/>
      <c r="QXP73"/>
      <c r="QXQ73"/>
      <c r="QXR73"/>
      <c r="QXS73"/>
      <c r="QXT73"/>
      <c r="QXU73"/>
      <c r="QXV73"/>
      <c r="QXW73"/>
      <c r="QXX73"/>
      <c r="QXY73"/>
      <c r="QXZ73"/>
      <c r="QYA73"/>
      <c r="QYB73"/>
      <c r="QYC73"/>
      <c r="QYD73"/>
      <c r="QYE73"/>
      <c r="QYF73"/>
      <c r="QYG73"/>
      <c r="QYH73"/>
      <c r="QYI73"/>
      <c r="QYJ73"/>
      <c r="QYK73"/>
      <c r="QYL73"/>
      <c r="QYM73"/>
      <c r="QYN73"/>
      <c r="QYO73"/>
      <c r="QYP73"/>
      <c r="QYQ73"/>
      <c r="QYR73"/>
      <c r="QYS73"/>
      <c r="QYT73"/>
      <c r="QYU73"/>
      <c r="QYV73"/>
      <c r="QYW73"/>
      <c r="QYX73"/>
      <c r="QYY73"/>
      <c r="QYZ73"/>
      <c r="QZA73"/>
      <c r="QZB73"/>
      <c r="QZC73"/>
      <c r="QZD73"/>
      <c r="QZE73"/>
      <c r="QZF73"/>
      <c r="QZG73"/>
      <c r="QZH73"/>
      <c r="QZI73"/>
      <c r="QZJ73"/>
      <c r="QZK73"/>
      <c r="QZL73"/>
      <c r="QZM73"/>
      <c r="QZN73"/>
      <c r="QZO73"/>
      <c r="QZP73"/>
      <c r="QZQ73"/>
      <c r="QZR73"/>
      <c r="QZS73"/>
      <c r="QZT73"/>
      <c r="QZU73"/>
      <c r="QZV73"/>
      <c r="QZW73"/>
      <c r="QZX73"/>
      <c r="QZY73"/>
      <c r="QZZ73"/>
      <c r="RAA73"/>
      <c r="RAB73"/>
      <c r="RAC73"/>
      <c r="RAD73"/>
      <c r="RAE73"/>
      <c r="RAF73"/>
      <c r="RAG73"/>
      <c r="RAH73"/>
      <c r="RAI73"/>
      <c r="RAJ73"/>
      <c r="RAK73"/>
      <c r="RAL73"/>
      <c r="RAM73"/>
      <c r="RAN73"/>
      <c r="RAO73"/>
      <c r="RAP73"/>
      <c r="RAQ73"/>
      <c r="RAR73"/>
      <c r="RAS73"/>
      <c r="RAT73"/>
      <c r="RAU73"/>
      <c r="RAV73"/>
      <c r="RAW73"/>
      <c r="RAX73"/>
      <c r="RAY73"/>
      <c r="RAZ73"/>
      <c r="RBA73"/>
      <c r="RBB73"/>
      <c r="RBC73"/>
      <c r="RBD73"/>
      <c r="RBE73"/>
      <c r="RBF73"/>
      <c r="RBG73"/>
      <c r="RBH73"/>
      <c r="RBI73"/>
      <c r="RBJ73"/>
      <c r="RBK73"/>
      <c r="RBL73"/>
      <c r="RBM73"/>
      <c r="RBN73"/>
      <c r="RBO73"/>
      <c r="RBP73"/>
      <c r="RBQ73"/>
      <c r="RBR73"/>
      <c r="RBS73"/>
      <c r="RBT73"/>
      <c r="RBU73"/>
      <c r="RBV73"/>
      <c r="RBW73"/>
      <c r="RBX73"/>
      <c r="RBY73"/>
      <c r="RBZ73"/>
      <c r="RCA73"/>
      <c r="RCB73"/>
      <c r="RCC73"/>
      <c r="RCD73"/>
      <c r="RCE73"/>
      <c r="RCF73"/>
      <c r="RCG73"/>
      <c r="RCH73"/>
      <c r="RCI73"/>
      <c r="RCJ73"/>
      <c r="RCK73"/>
      <c r="RCL73"/>
      <c r="RCM73"/>
      <c r="RCN73"/>
      <c r="RCO73"/>
      <c r="RCP73"/>
      <c r="RCQ73"/>
      <c r="RCR73"/>
      <c r="RCS73"/>
      <c r="RCT73"/>
      <c r="RCU73"/>
      <c r="RCV73"/>
      <c r="RCW73"/>
      <c r="RCX73"/>
      <c r="RCY73"/>
      <c r="RCZ73"/>
      <c r="RDA73"/>
      <c r="RDB73"/>
      <c r="RDC73"/>
      <c r="RDD73"/>
      <c r="RDE73"/>
      <c r="RDF73"/>
      <c r="RDG73"/>
      <c r="RDH73"/>
      <c r="RDI73"/>
      <c r="RDJ73"/>
      <c r="RDK73"/>
      <c r="RDL73"/>
      <c r="RDM73"/>
      <c r="RDN73"/>
      <c r="RDO73"/>
      <c r="RDP73"/>
      <c r="RDQ73"/>
      <c r="RDR73"/>
      <c r="RDS73"/>
      <c r="RDT73"/>
      <c r="RDU73"/>
      <c r="RDV73"/>
      <c r="RDW73"/>
      <c r="RDX73"/>
      <c r="RDY73"/>
      <c r="RDZ73"/>
      <c r="REA73"/>
      <c r="REB73"/>
      <c r="REC73"/>
      <c r="RED73"/>
      <c r="REE73"/>
      <c r="REF73"/>
      <c r="REG73"/>
      <c r="REH73"/>
      <c r="REI73"/>
      <c r="REJ73"/>
      <c r="REK73"/>
      <c r="REL73"/>
      <c r="REM73"/>
      <c r="REN73"/>
      <c r="REO73"/>
      <c r="REP73"/>
      <c r="REQ73"/>
      <c r="RER73"/>
      <c r="RES73"/>
      <c r="RET73"/>
      <c r="REU73"/>
      <c r="REV73"/>
      <c r="REW73"/>
      <c r="REX73"/>
      <c r="REY73"/>
      <c r="REZ73"/>
      <c r="RFA73"/>
      <c r="RFB73"/>
      <c r="RFC73"/>
      <c r="RFD73"/>
      <c r="RFE73"/>
      <c r="RFF73"/>
      <c r="RFG73"/>
      <c r="RFH73"/>
      <c r="RFI73"/>
      <c r="RFJ73"/>
      <c r="RFK73"/>
      <c r="RFL73"/>
      <c r="RFM73"/>
      <c r="RFN73"/>
      <c r="RFO73"/>
      <c r="RFP73"/>
      <c r="RFQ73"/>
      <c r="RFR73"/>
      <c r="RFS73"/>
      <c r="RFT73"/>
      <c r="RFU73"/>
      <c r="RFV73"/>
      <c r="RFW73"/>
      <c r="RFX73"/>
      <c r="RFY73"/>
      <c r="RFZ73"/>
      <c r="RGA73"/>
      <c r="RGB73"/>
      <c r="RGC73"/>
      <c r="RGD73"/>
      <c r="RGE73"/>
      <c r="RGF73"/>
      <c r="RGG73"/>
      <c r="RGH73"/>
      <c r="RGI73"/>
      <c r="RGJ73"/>
      <c r="RGK73"/>
      <c r="RGL73"/>
      <c r="RGM73"/>
      <c r="RGN73"/>
      <c r="RGO73"/>
      <c r="RGP73"/>
      <c r="RGQ73"/>
      <c r="RGR73"/>
      <c r="RGS73"/>
      <c r="RGT73"/>
      <c r="RGU73"/>
      <c r="RGV73"/>
      <c r="RGW73"/>
      <c r="RGX73"/>
      <c r="RGY73"/>
      <c r="RGZ73"/>
      <c r="RHA73"/>
      <c r="RHB73"/>
      <c r="RHC73"/>
      <c r="RHD73"/>
      <c r="RHE73"/>
      <c r="RHF73"/>
      <c r="RHG73"/>
      <c r="RHH73"/>
      <c r="RHI73"/>
      <c r="RHJ73"/>
      <c r="RHK73"/>
      <c r="RHL73"/>
      <c r="RHM73"/>
      <c r="RHN73"/>
      <c r="RHO73"/>
      <c r="RHP73"/>
      <c r="RHQ73"/>
      <c r="RHR73"/>
      <c r="RHS73"/>
      <c r="RHT73"/>
      <c r="RHU73"/>
      <c r="RHV73"/>
      <c r="RHW73"/>
      <c r="RHX73"/>
      <c r="RHY73"/>
      <c r="RHZ73"/>
      <c r="RIA73"/>
      <c r="RIB73"/>
      <c r="RIC73"/>
      <c r="RID73"/>
      <c r="RIE73"/>
      <c r="RIF73"/>
      <c r="RIG73"/>
      <c r="RIH73"/>
      <c r="RII73"/>
      <c r="RIJ73"/>
      <c r="RIK73"/>
      <c r="RIL73"/>
      <c r="RIM73"/>
      <c r="RIN73"/>
      <c r="RIO73"/>
      <c r="RIP73"/>
      <c r="RIQ73"/>
      <c r="RIR73"/>
      <c r="RIS73"/>
      <c r="RIT73"/>
      <c r="RIU73"/>
      <c r="RIV73"/>
      <c r="RIW73"/>
      <c r="RIX73"/>
      <c r="RIY73"/>
      <c r="RIZ73"/>
      <c r="RJA73"/>
      <c r="RJB73"/>
      <c r="RJC73"/>
      <c r="RJD73"/>
      <c r="RJE73"/>
      <c r="RJF73"/>
      <c r="RJG73"/>
      <c r="RJH73"/>
      <c r="RJI73"/>
      <c r="RJJ73"/>
      <c r="RJK73"/>
      <c r="RJL73"/>
      <c r="RJM73"/>
      <c r="RJN73"/>
      <c r="RJO73"/>
      <c r="RJP73"/>
      <c r="RJQ73"/>
      <c r="RJR73"/>
      <c r="RJS73"/>
      <c r="RJT73"/>
      <c r="RJU73"/>
      <c r="RJV73"/>
      <c r="RJW73"/>
      <c r="RJX73"/>
      <c r="RJY73"/>
      <c r="RJZ73"/>
      <c r="RKA73"/>
      <c r="RKB73"/>
      <c r="RKC73"/>
      <c r="RKD73"/>
      <c r="RKE73"/>
      <c r="RKF73"/>
      <c r="RKG73"/>
      <c r="RKH73"/>
      <c r="RKI73"/>
      <c r="RKJ73"/>
      <c r="RKK73"/>
      <c r="RKL73"/>
      <c r="RKM73"/>
      <c r="RKN73"/>
      <c r="RKO73"/>
      <c r="RKP73"/>
      <c r="RKQ73"/>
      <c r="RKR73"/>
      <c r="RKS73"/>
      <c r="RKT73"/>
      <c r="RKU73"/>
      <c r="RKV73"/>
      <c r="RKW73"/>
      <c r="RKX73"/>
      <c r="RKY73"/>
      <c r="RKZ73"/>
      <c r="RLA73"/>
      <c r="RLB73"/>
      <c r="RLC73"/>
      <c r="RLD73"/>
      <c r="RLE73"/>
      <c r="RLF73"/>
      <c r="RLG73"/>
      <c r="RLH73"/>
      <c r="RLI73"/>
      <c r="RLJ73"/>
      <c r="RLK73"/>
      <c r="RLL73"/>
      <c r="RLM73"/>
      <c r="RLN73"/>
      <c r="RLO73"/>
      <c r="RLP73"/>
      <c r="RLQ73"/>
      <c r="RLR73"/>
      <c r="RLS73"/>
      <c r="RLT73"/>
      <c r="RLU73"/>
      <c r="RLV73"/>
      <c r="RLW73"/>
      <c r="RLX73"/>
      <c r="RLY73"/>
      <c r="RLZ73"/>
      <c r="RMA73"/>
      <c r="RMB73"/>
      <c r="RMC73"/>
      <c r="RMD73"/>
      <c r="RME73"/>
      <c r="RMF73"/>
      <c r="RMG73"/>
      <c r="RMH73"/>
      <c r="RMI73"/>
      <c r="RMJ73"/>
      <c r="RMK73"/>
      <c r="RML73"/>
      <c r="RMM73"/>
      <c r="RMN73"/>
      <c r="RMO73"/>
      <c r="RMP73"/>
      <c r="RMQ73"/>
      <c r="RMR73"/>
      <c r="RMS73"/>
      <c r="RMT73"/>
      <c r="RMU73"/>
      <c r="RMV73"/>
      <c r="RMW73"/>
      <c r="RMX73"/>
      <c r="RMY73"/>
      <c r="RMZ73"/>
      <c r="RNA73"/>
      <c r="RNB73"/>
      <c r="RNC73"/>
      <c r="RND73"/>
      <c r="RNE73"/>
      <c r="RNF73"/>
      <c r="RNG73"/>
      <c r="RNH73"/>
      <c r="RNI73"/>
      <c r="RNJ73"/>
      <c r="RNK73"/>
      <c r="RNL73"/>
      <c r="RNM73"/>
      <c r="RNN73"/>
      <c r="RNO73"/>
      <c r="RNP73"/>
      <c r="RNQ73"/>
      <c r="RNR73"/>
      <c r="RNS73"/>
      <c r="RNT73"/>
      <c r="RNU73"/>
      <c r="RNV73"/>
      <c r="RNW73"/>
      <c r="RNX73"/>
      <c r="RNY73"/>
      <c r="RNZ73"/>
      <c r="ROA73"/>
      <c r="ROB73"/>
      <c r="ROC73"/>
      <c r="ROD73"/>
      <c r="ROE73"/>
      <c r="ROF73"/>
      <c r="ROG73"/>
      <c r="ROH73"/>
      <c r="ROI73"/>
      <c r="ROJ73"/>
      <c r="ROK73"/>
      <c r="ROL73"/>
      <c r="ROM73"/>
      <c r="RON73"/>
      <c r="ROO73"/>
      <c r="ROP73"/>
      <c r="ROQ73"/>
      <c r="ROR73"/>
      <c r="ROS73"/>
      <c r="ROT73"/>
      <c r="ROU73"/>
      <c r="ROV73"/>
      <c r="ROW73"/>
      <c r="ROX73"/>
      <c r="ROY73"/>
      <c r="ROZ73"/>
      <c r="RPA73"/>
      <c r="RPB73"/>
      <c r="RPC73"/>
      <c r="RPD73"/>
      <c r="RPE73"/>
      <c r="RPF73"/>
      <c r="RPG73"/>
      <c r="RPH73"/>
      <c r="RPI73"/>
      <c r="RPJ73"/>
      <c r="RPK73"/>
      <c r="RPL73"/>
      <c r="RPM73"/>
      <c r="RPN73"/>
      <c r="RPO73"/>
      <c r="RPP73"/>
      <c r="RPQ73"/>
      <c r="RPR73"/>
      <c r="RPS73"/>
      <c r="RPT73"/>
      <c r="RPU73"/>
      <c r="RPV73"/>
      <c r="RPW73"/>
      <c r="RPX73"/>
      <c r="RPY73"/>
      <c r="RPZ73"/>
      <c r="RQA73"/>
      <c r="RQB73"/>
      <c r="RQC73"/>
      <c r="RQD73"/>
      <c r="RQE73"/>
      <c r="RQF73"/>
      <c r="RQG73"/>
      <c r="RQH73"/>
      <c r="RQI73"/>
      <c r="RQJ73"/>
      <c r="RQK73"/>
      <c r="RQL73"/>
      <c r="RQM73"/>
      <c r="RQN73"/>
      <c r="RQO73"/>
      <c r="RQP73"/>
      <c r="RQQ73"/>
      <c r="RQR73"/>
      <c r="RQS73"/>
      <c r="RQT73"/>
      <c r="RQU73"/>
      <c r="RQV73"/>
      <c r="RQW73"/>
      <c r="RQX73"/>
      <c r="RQY73"/>
      <c r="RQZ73"/>
      <c r="RRA73"/>
      <c r="RRB73"/>
      <c r="RRC73"/>
      <c r="RRD73"/>
      <c r="RRE73"/>
      <c r="RRF73"/>
      <c r="RRG73"/>
      <c r="RRH73"/>
      <c r="RRI73"/>
      <c r="RRJ73"/>
      <c r="RRK73"/>
      <c r="RRL73"/>
      <c r="RRM73"/>
      <c r="RRN73"/>
      <c r="RRO73"/>
      <c r="RRP73"/>
      <c r="RRQ73"/>
      <c r="RRR73"/>
      <c r="RRS73"/>
      <c r="RRT73"/>
      <c r="RRU73"/>
      <c r="RRV73"/>
      <c r="RRW73"/>
      <c r="RRX73"/>
      <c r="RRY73"/>
      <c r="RRZ73"/>
      <c r="RSA73"/>
      <c r="RSB73"/>
      <c r="RSC73"/>
      <c r="RSD73"/>
      <c r="RSE73"/>
      <c r="RSF73"/>
      <c r="RSG73"/>
      <c r="RSH73"/>
      <c r="RSI73"/>
      <c r="RSJ73"/>
      <c r="RSK73"/>
      <c r="RSL73"/>
      <c r="RSM73"/>
      <c r="RSN73"/>
      <c r="RSO73"/>
      <c r="RSP73"/>
      <c r="RSQ73"/>
      <c r="RSR73"/>
      <c r="RSS73"/>
      <c r="RST73"/>
      <c r="RSU73"/>
      <c r="RSV73"/>
      <c r="RSW73"/>
      <c r="RSX73"/>
      <c r="RSY73"/>
      <c r="RSZ73"/>
      <c r="RTA73"/>
      <c r="RTB73"/>
      <c r="RTC73"/>
      <c r="RTD73"/>
      <c r="RTE73"/>
      <c r="RTF73"/>
      <c r="RTG73"/>
      <c r="RTH73"/>
      <c r="RTI73"/>
      <c r="RTJ73"/>
      <c r="RTK73"/>
      <c r="RTL73"/>
      <c r="RTM73"/>
      <c r="RTN73"/>
      <c r="RTO73"/>
      <c r="RTP73"/>
      <c r="RTQ73"/>
      <c r="RTR73"/>
      <c r="RTS73"/>
      <c r="RTT73"/>
      <c r="RTU73"/>
      <c r="RTV73"/>
      <c r="RTW73"/>
      <c r="RTX73"/>
      <c r="RTY73"/>
      <c r="RTZ73"/>
      <c r="RUA73"/>
      <c r="RUB73"/>
      <c r="RUC73"/>
      <c r="RUD73"/>
      <c r="RUE73"/>
      <c r="RUF73"/>
      <c r="RUG73"/>
      <c r="RUH73"/>
      <c r="RUI73"/>
      <c r="RUJ73"/>
      <c r="RUK73"/>
      <c r="RUL73"/>
      <c r="RUM73"/>
      <c r="RUN73"/>
      <c r="RUO73"/>
      <c r="RUP73"/>
      <c r="RUQ73"/>
      <c r="RUR73"/>
      <c r="RUS73"/>
      <c r="RUT73"/>
      <c r="RUU73"/>
      <c r="RUV73"/>
      <c r="RUW73"/>
      <c r="RUX73"/>
      <c r="RUY73"/>
      <c r="RUZ73"/>
      <c r="RVA73"/>
      <c r="RVB73"/>
      <c r="RVC73"/>
      <c r="RVD73"/>
      <c r="RVE73"/>
      <c r="RVF73"/>
      <c r="RVG73"/>
      <c r="RVH73"/>
      <c r="RVI73"/>
      <c r="RVJ73"/>
      <c r="RVK73"/>
      <c r="RVL73"/>
      <c r="RVM73"/>
      <c r="RVN73"/>
      <c r="RVO73"/>
      <c r="RVP73"/>
      <c r="RVQ73"/>
      <c r="RVR73"/>
      <c r="RVS73"/>
      <c r="RVT73"/>
      <c r="RVU73"/>
      <c r="RVV73"/>
      <c r="RVW73"/>
      <c r="RVX73"/>
      <c r="RVY73"/>
      <c r="RVZ73"/>
      <c r="RWA73"/>
      <c r="RWB73"/>
      <c r="RWC73"/>
      <c r="RWD73"/>
      <c r="RWE73"/>
      <c r="RWF73"/>
      <c r="RWG73"/>
      <c r="RWH73"/>
      <c r="RWI73"/>
      <c r="RWJ73"/>
      <c r="RWK73"/>
      <c r="RWL73"/>
      <c r="RWM73"/>
      <c r="RWN73"/>
      <c r="RWO73"/>
      <c r="RWP73"/>
      <c r="RWQ73"/>
      <c r="RWR73"/>
      <c r="RWS73"/>
      <c r="RWT73"/>
      <c r="RWU73"/>
      <c r="RWV73"/>
      <c r="RWW73"/>
      <c r="RWX73"/>
      <c r="RWY73"/>
      <c r="RWZ73"/>
      <c r="RXA73"/>
      <c r="RXB73"/>
      <c r="RXC73"/>
      <c r="RXD73"/>
      <c r="RXE73"/>
      <c r="RXF73"/>
      <c r="RXG73"/>
      <c r="RXH73"/>
      <c r="RXI73"/>
      <c r="RXJ73"/>
      <c r="RXK73"/>
      <c r="RXL73"/>
      <c r="RXM73"/>
      <c r="RXN73"/>
      <c r="RXO73"/>
      <c r="RXP73"/>
      <c r="RXQ73"/>
      <c r="RXR73"/>
      <c r="RXS73"/>
      <c r="RXT73"/>
      <c r="RXU73"/>
      <c r="RXV73"/>
      <c r="RXW73"/>
      <c r="RXX73"/>
      <c r="RXY73"/>
      <c r="RXZ73"/>
      <c r="RYA73"/>
      <c r="RYB73"/>
      <c r="RYC73"/>
      <c r="RYD73"/>
      <c r="RYE73"/>
      <c r="RYF73"/>
      <c r="RYG73"/>
      <c r="RYH73"/>
      <c r="RYI73"/>
      <c r="RYJ73"/>
      <c r="RYK73"/>
      <c r="RYL73"/>
      <c r="RYM73"/>
      <c r="RYN73"/>
      <c r="RYO73"/>
      <c r="RYP73"/>
      <c r="RYQ73"/>
      <c r="RYR73"/>
      <c r="RYS73"/>
      <c r="RYT73"/>
      <c r="RYU73"/>
      <c r="RYV73"/>
      <c r="RYW73"/>
      <c r="RYX73"/>
      <c r="RYY73"/>
      <c r="RYZ73"/>
      <c r="RZA73"/>
      <c r="RZB73"/>
      <c r="RZC73"/>
      <c r="RZD73"/>
      <c r="RZE73"/>
      <c r="RZF73"/>
      <c r="RZG73"/>
      <c r="RZH73"/>
      <c r="RZI73"/>
      <c r="RZJ73"/>
      <c r="RZK73"/>
      <c r="RZL73"/>
      <c r="RZM73"/>
      <c r="RZN73"/>
      <c r="RZO73"/>
      <c r="RZP73"/>
      <c r="RZQ73"/>
      <c r="RZR73"/>
      <c r="RZS73"/>
      <c r="RZT73"/>
      <c r="RZU73"/>
      <c r="RZV73"/>
      <c r="RZW73"/>
      <c r="RZX73"/>
      <c r="RZY73"/>
      <c r="RZZ73"/>
      <c r="SAA73"/>
      <c r="SAB73"/>
      <c r="SAC73"/>
      <c r="SAD73"/>
      <c r="SAE73"/>
      <c r="SAF73"/>
      <c r="SAG73"/>
      <c r="SAH73"/>
      <c r="SAI73"/>
      <c r="SAJ73"/>
      <c r="SAK73"/>
      <c r="SAL73"/>
      <c r="SAM73"/>
      <c r="SAN73"/>
      <c r="SAO73"/>
      <c r="SAP73"/>
      <c r="SAQ73"/>
      <c r="SAR73"/>
      <c r="SAS73"/>
      <c r="SAT73"/>
      <c r="SAU73"/>
      <c r="SAV73"/>
      <c r="SAW73"/>
      <c r="SAX73"/>
      <c r="SAY73"/>
      <c r="SAZ73"/>
      <c r="SBA73"/>
      <c r="SBB73"/>
      <c r="SBC73"/>
      <c r="SBD73"/>
      <c r="SBE73"/>
      <c r="SBF73"/>
      <c r="SBG73"/>
      <c r="SBH73"/>
      <c r="SBI73"/>
      <c r="SBJ73"/>
      <c r="SBK73"/>
      <c r="SBL73"/>
      <c r="SBM73"/>
      <c r="SBN73"/>
      <c r="SBO73"/>
      <c r="SBP73"/>
      <c r="SBQ73"/>
      <c r="SBR73"/>
      <c r="SBS73"/>
      <c r="SBT73"/>
      <c r="SBU73"/>
      <c r="SBV73"/>
      <c r="SBW73"/>
      <c r="SBX73"/>
      <c r="SBY73"/>
      <c r="SBZ73"/>
      <c r="SCA73"/>
      <c r="SCB73"/>
      <c r="SCC73"/>
      <c r="SCD73"/>
      <c r="SCE73"/>
      <c r="SCF73"/>
      <c r="SCG73"/>
      <c r="SCH73"/>
      <c r="SCI73"/>
      <c r="SCJ73"/>
      <c r="SCK73"/>
      <c r="SCL73"/>
      <c r="SCM73"/>
      <c r="SCN73"/>
      <c r="SCO73"/>
      <c r="SCP73"/>
      <c r="SCQ73"/>
      <c r="SCR73"/>
      <c r="SCS73"/>
      <c r="SCT73"/>
      <c r="SCU73"/>
      <c r="SCV73"/>
      <c r="SCW73"/>
      <c r="SCX73"/>
      <c r="SCY73"/>
      <c r="SCZ73"/>
      <c r="SDA73"/>
      <c r="SDB73"/>
      <c r="SDC73"/>
      <c r="SDD73"/>
      <c r="SDE73"/>
      <c r="SDF73"/>
      <c r="SDG73"/>
      <c r="SDH73"/>
      <c r="SDI73"/>
      <c r="SDJ73"/>
      <c r="SDK73"/>
      <c r="SDL73"/>
      <c r="SDM73"/>
      <c r="SDN73"/>
      <c r="SDO73"/>
      <c r="SDP73"/>
      <c r="SDQ73"/>
      <c r="SDR73"/>
      <c r="SDS73"/>
      <c r="SDT73"/>
      <c r="SDU73"/>
      <c r="SDV73"/>
      <c r="SDW73"/>
      <c r="SDX73"/>
      <c r="SDY73"/>
      <c r="SDZ73"/>
      <c r="SEA73"/>
      <c r="SEB73"/>
      <c r="SEC73"/>
      <c r="SED73"/>
      <c r="SEE73"/>
      <c r="SEF73"/>
      <c r="SEG73"/>
      <c r="SEH73"/>
      <c r="SEI73"/>
      <c r="SEJ73"/>
      <c r="SEK73"/>
      <c r="SEL73"/>
      <c r="SEM73"/>
      <c r="SEN73"/>
      <c r="SEO73"/>
      <c r="SEP73"/>
      <c r="SEQ73"/>
      <c r="SER73"/>
      <c r="SES73"/>
      <c r="SET73"/>
      <c r="SEU73"/>
      <c r="SEV73"/>
      <c r="SEW73"/>
      <c r="SEX73"/>
      <c r="SEY73"/>
      <c r="SEZ73"/>
      <c r="SFA73"/>
      <c r="SFB73"/>
      <c r="SFC73"/>
      <c r="SFD73"/>
      <c r="SFE73"/>
      <c r="SFF73"/>
      <c r="SFG73"/>
      <c r="SFH73"/>
      <c r="SFI73"/>
      <c r="SFJ73"/>
      <c r="SFK73"/>
      <c r="SFL73"/>
      <c r="SFM73"/>
      <c r="SFN73"/>
      <c r="SFO73"/>
      <c r="SFP73"/>
      <c r="SFQ73"/>
      <c r="SFR73"/>
      <c r="SFS73"/>
      <c r="SFT73"/>
      <c r="SFU73"/>
      <c r="SFV73"/>
      <c r="SFW73"/>
      <c r="SFX73"/>
      <c r="SFY73"/>
      <c r="SFZ73"/>
      <c r="SGA73"/>
      <c r="SGB73"/>
      <c r="SGC73"/>
      <c r="SGD73"/>
      <c r="SGE73"/>
      <c r="SGF73"/>
      <c r="SGG73"/>
      <c r="SGH73"/>
      <c r="SGI73"/>
      <c r="SGJ73"/>
      <c r="SGK73"/>
      <c r="SGL73"/>
      <c r="SGM73"/>
      <c r="SGN73"/>
      <c r="SGO73"/>
      <c r="SGP73"/>
      <c r="SGQ73"/>
      <c r="SGR73"/>
      <c r="SGS73"/>
      <c r="SGT73"/>
      <c r="SGU73"/>
      <c r="SGV73"/>
      <c r="SGW73"/>
      <c r="SGX73"/>
      <c r="SGY73"/>
      <c r="SGZ73"/>
      <c r="SHA73"/>
      <c r="SHB73"/>
      <c r="SHC73"/>
      <c r="SHD73"/>
      <c r="SHE73"/>
      <c r="SHF73"/>
      <c r="SHG73"/>
      <c r="SHH73"/>
      <c r="SHI73"/>
      <c r="SHJ73"/>
      <c r="SHK73"/>
      <c r="SHL73"/>
      <c r="SHM73"/>
      <c r="SHN73"/>
      <c r="SHO73"/>
      <c r="SHP73"/>
      <c r="SHQ73"/>
      <c r="SHR73"/>
      <c r="SHS73"/>
      <c r="SHT73"/>
      <c r="SHU73"/>
      <c r="SHV73"/>
      <c r="SHW73"/>
      <c r="SHX73"/>
      <c r="SHY73"/>
      <c r="SHZ73"/>
      <c r="SIA73"/>
      <c r="SIB73"/>
      <c r="SIC73"/>
      <c r="SID73"/>
      <c r="SIE73"/>
      <c r="SIF73"/>
      <c r="SIG73"/>
      <c r="SIH73"/>
      <c r="SII73"/>
      <c r="SIJ73"/>
      <c r="SIK73"/>
      <c r="SIL73"/>
      <c r="SIM73"/>
      <c r="SIN73"/>
      <c r="SIO73"/>
      <c r="SIP73"/>
      <c r="SIQ73"/>
      <c r="SIR73"/>
      <c r="SIS73"/>
      <c r="SIT73"/>
      <c r="SIU73"/>
      <c r="SIV73"/>
      <c r="SIW73"/>
      <c r="SIX73"/>
      <c r="SIY73"/>
      <c r="SIZ73"/>
      <c r="SJA73"/>
      <c r="SJB73"/>
      <c r="SJC73"/>
      <c r="SJD73"/>
      <c r="SJE73"/>
      <c r="SJF73"/>
      <c r="SJG73"/>
      <c r="SJH73"/>
      <c r="SJI73"/>
      <c r="SJJ73"/>
      <c r="SJK73"/>
      <c r="SJL73"/>
      <c r="SJM73"/>
      <c r="SJN73"/>
      <c r="SJO73"/>
      <c r="SJP73"/>
      <c r="SJQ73"/>
      <c r="SJR73"/>
      <c r="SJS73"/>
      <c r="SJT73"/>
      <c r="SJU73"/>
      <c r="SJV73"/>
      <c r="SJW73"/>
      <c r="SJX73"/>
      <c r="SJY73"/>
      <c r="SJZ73"/>
      <c r="SKA73"/>
      <c r="SKB73"/>
      <c r="SKC73"/>
      <c r="SKD73"/>
      <c r="SKE73"/>
      <c r="SKF73"/>
      <c r="SKG73"/>
      <c r="SKH73"/>
      <c r="SKI73"/>
      <c r="SKJ73"/>
      <c r="SKK73"/>
      <c r="SKL73"/>
      <c r="SKM73"/>
      <c r="SKN73"/>
      <c r="SKO73"/>
      <c r="SKP73"/>
      <c r="SKQ73"/>
      <c r="SKR73"/>
      <c r="SKS73"/>
      <c r="SKT73"/>
      <c r="SKU73"/>
      <c r="SKV73"/>
      <c r="SKW73"/>
      <c r="SKX73"/>
      <c r="SKY73"/>
      <c r="SKZ73"/>
      <c r="SLA73"/>
      <c r="SLB73"/>
      <c r="SLC73"/>
      <c r="SLD73"/>
      <c r="SLE73"/>
      <c r="SLF73"/>
      <c r="SLG73"/>
      <c r="SLH73"/>
      <c r="SLI73"/>
      <c r="SLJ73"/>
      <c r="SLK73"/>
      <c r="SLL73"/>
      <c r="SLM73"/>
      <c r="SLN73"/>
      <c r="SLO73"/>
      <c r="SLP73"/>
      <c r="SLQ73"/>
      <c r="SLR73"/>
      <c r="SLS73"/>
      <c r="SLT73"/>
      <c r="SLU73"/>
      <c r="SLV73"/>
      <c r="SLW73"/>
      <c r="SLX73"/>
      <c r="SLY73"/>
      <c r="SLZ73"/>
      <c r="SMA73"/>
      <c r="SMB73"/>
      <c r="SMC73"/>
      <c r="SMD73"/>
      <c r="SME73"/>
      <c r="SMF73"/>
      <c r="SMG73"/>
      <c r="SMH73"/>
      <c r="SMI73"/>
      <c r="SMJ73"/>
      <c r="SMK73"/>
      <c r="SML73"/>
      <c r="SMM73"/>
      <c r="SMN73"/>
      <c r="SMO73"/>
      <c r="SMP73"/>
      <c r="SMQ73"/>
      <c r="SMR73"/>
      <c r="SMS73"/>
      <c r="SMT73"/>
      <c r="SMU73"/>
      <c r="SMV73"/>
      <c r="SMW73"/>
      <c r="SMX73"/>
      <c r="SMY73"/>
      <c r="SMZ73"/>
      <c r="SNA73"/>
      <c r="SNB73"/>
      <c r="SNC73"/>
      <c r="SND73"/>
      <c r="SNE73"/>
      <c r="SNF73"/>
      <c r="SNG73"/>
      <c r="SNH73"/>
      <c r="SNI73"/>
      <c r="SNJ73"/>
      <c r="SNK73"/>
      <c r="SNL73"/>
      <c r="SNM73"/>
      <c r="SNN73"/>
      <c r="SNO73"/>
      <c r="SNP73"/>
      <c r="SNQ73"/>
      <c r="SNR73"/>
      <c r="SNS73"/>
      <c r="SNT73"/>
      <c r="SNU73"/>
      <c r="SNV73"/>
      <c r="SNW73"/>
      <c r="SNX73"/>
      <c r="SNY73"/>
      <c r="SNZ73"/>
      <c r="SOA73"/>
      <c r="SOB73"/>
      <c r="SOC73"/>
      <c r="SOD73"/>
      <c r="SOE73"/>
      <c r="SOF73"/>
      <c r="SOG73"/>
      <c r="SOH73"/>
      <c r="SOI73"/>
      <c r="SOJ73"/>
      <c r="SOK73"/>
      <c r="SOL73"/>
      <c r="SOM73"/>
      <c r="SON73"/>
      <c r="SOO73"/>
      <c r="SOP73"/>
      <c r="SOQ73"/>
      <c r="SOR73"/>
      <c r="SOS73"/>
      <c r="SOT73"/>
      <c r="SOU73"/>
      <c r="SOV73"/>
      <c r="SOW73"/>
      <c r="SOX73"/>
      <c r="SOY73"/>
      <c r="SOZ73"/>
      <c r="SPA73"/>
      <c r="SPB73"/>
      <c r="SPC73"/>
      <c r="SPD73"/>
      <c r="SPE73"/>
      <c r="SPF73"/>
      <c r="SPG73"/>
      <c r="SPH73"/>
      <c r="SPI73"/>
      <c r="SPJ73"/>
      <c r="SPK73"/>
      <c r="SPL73"/>
      <c r="SPM73"/>
      <c r="SPN73"/>
      <c r="SPO73"/>
      <c r="SPP73"/>
      <c r="SPQ73"/>
      <c r="SPR73"/>
      <c r="SPS73"/>
      <c r="SPT73"/>
      <c r="SPU73"/>
      <c r="SPV73"/>
      <c r="SPW73"/>
      <c r="SPX73"/>
      <c r="SPY73"/>
      <c r="SPZ73"/>
      <c r="SQA73"/>
      <c r="SQB73"/>
      <c r="SQC73"/>
      <c r="SQD73"/>
      <c r="SQE73"/>
      <c r="SQF73"/>
      <c r="SQG73"/>
      <c r="SQH73"/>
      <c r="SQI73"/>
      <c r="SQJ73"/>
      <c r="SQK73"/>
      <c r="SQL73"/>
      <c r="SQM73"/>
      <c r="SQN73"/>
      <c r="SQO73"/>
      <c r="SQP73"/>
      <c r="SQQ73"/>
      <c r="SQR73"/>
      <c r="SQS73"/>
      <c r="SQT73"/>
      <c r="SQU73"/>
      <c r="SQV73"/>
      <c r="SQW73"/>
      <c r="SQX73"/>
      <c r="SQY73"/>
      <c r="SQZ73"/>
      <c r="SRA73"/>
      <c r="SRB73"/>
      <c r="SRC73"/>
      <c r="SRD73"/>
      <c r="SRE73"/>
      <c r="SRF73"/>
      <c r="SRG73"/>
      <c r="SRH73"/>
      <c r="SRI73"/>
      <c r="SRJ73"/>
      <c r="SRK73"/>
      <c r="SRL73"/>
      <c r="SRM73"/>
      <c r="SRN73"/>
      <c r="SRO73"/>
      <c r="SRP73"/>
      <c r="SRQ73"/>
      <c r="SRR73"/>
      <c r="SRS73"/>
      <c r="SRT73"/>
      <c r="SRU73"/>
      <c r="SRV73"/>
      <c r="SRW73"/>
      <c r="SRX73"/>
      <c r="SRY73"/>
      <c r="SRZ73"/>
      <c r="SSA73"/>
      <c r="SSB73"/>
      <c r="SSC73"/>
      <c r="SSD73"/>
      <c r="SSE73"/>
      <c r="SSF73"/>
      <c r="SSG73"/>
      <c r="SSH73"/>
      <c r="SSI73"/>
      <c r="SSJ73"/>
      <c r="SSK73"/>
      <c r="SSL73"/>
      <c r="SSM73"/>
      <c r="SSN73"/>
      <c r="SSO73"/>
      <c r="SSP73"/>
      <c r="SSQ73"/>
      <c r="SSR73"/>
      <c r="SSS73"/>
      <c r="SST73"/>
      <c r="SSU73"/>
      <c r="SSV73"/>
      <c r="SSW73"/>
      <c r="SSX73"/>
      <c r="SSY73"/>
      <c r="SSZ73"/>
      <c r="STA73"/>
      <c r="STB73"/>
      <c r="STC73"/>
      <c r="STD73"/>
      <c r="STE73"/>
      <c r="STF73"/>
      <c r="STG73"/>
      <c r="STH73"/>
      <c r="STI73"/>
      <c r="STJ73"/>
      <c r="STK73"/>
      <c r="STL73"/>
      <c r="STM73"/>
      <c r="STN73"/>
      <c r="STO73"/>
      <c r="STP73"/>
      <c r="STQ73"/>
      <c r="STR73"/>
      <c r="STS73"/>
      <c r="STT73"/>
      <c r="STU73"/>
      <c r="STV73"/>
      <c r="STW73"/>
      <c r="STX73"/>
      <c r="STY73"/>
      <c r="STZ73"/>
      <c r="SUA73"/>
      <c r="SUB73"/>
      <c r="SUC73"/>
      <c r="SUD73"/>
      <c r="SUE73"/>
      <c r="SUF73"/>
      <c r="SUG73"/>
      <c r="SUH73"/>
      <c r="SUI73"/>
      <c r="SUJ73"/>
      <c r="SUK73"/>
      <c r="SUL73"/>
      <c r="SUM73"/>
      <c r="SUN73"/>
      <c r="SUO73"/>
      <c r="SUP73"/>
      <c r="SUQ73"/>
      <c r="SUR73"/>
      <c r="SUS73"/>
      <c r="SUT73"/>
      <c r="SUU73"/>
      <c r="SUV73"/>
      <c r="SUW73"/>
      <c r="SUX73"/>
      <c r="SUY73"/>
      <c r="SUZ73"/>
      <c r="SVA73"/>
      <c r="SVB73"/>
      <c r="SVC73"/>
      <c r="SVD73"/>
      <c r="SVE73"/>
      <c r="SVF73"/>
      <c r="SVG73"/>
      <c r="SVH73"/>
      <c r="SVI73"/>
      <c r="SVJ73"/>
      <c r="SVK73"/>
      <c r="SVL73"/>
      <c r="SVM73"/>
      <c r="SVN73"/>
      <c r="SVO73"/>
      <c r="SVP73"/>
      <c r="SVQ73"/>
      <c r="SVR73"/>
      <c r="SVS73"/>
      <c r="SVT73"/>
      <c r="SVU73"/>
      <c r="SVV73"/>
      <c r="SVW73"/>
      <c r="SVX73"/>
      <c r="SVY73"/>
      <c r="SVZ73"/>
      <c r="SWA73"/>
      <c r="SWB73"/>
      <c r="SWC73"/>
      <c r="SWD73"/>
      <c r="SWE73"/>
      <c r="SWF73"/>
      <c r="SWG73"/>
      <c r="SWH73"/>
      <c r="SWI73"/>
      <c r="SWJ73"/>
      <c r="SWK73"/>
      <c r="SWL73"/>
      <c r="SWM73"/>
      <c r="SWN73"/>
      <c r="SWO73"/>
      <c r="SWP73"/>
      <c r="SWQ73"/>
      <c r="SWR73"/>
      <c r="SWS73"/>
      <c r="SWT73"/>
      <c r="SWU73"/>
      <c r="SWV73"/>
      <c r="SWW73"/>
      <c r="SWX73"/>
      <c r="SWY73"/>
      <c r="SWZ73"/>
      <c r="SXA73"/>
      <c r="SXB73"/>
      <c r="SXC73"/>
      <c r="SXD73"/>
      <c r="SXE73"/>
      <c r="SXF73"/>
      <c r="SXG73"/>
      <c r="SXH73"/>
      <c r="SXI73"/>
      <c r="SXJ73"/>
      <c r="SXK73"/>
      <c r="SXL73"/>
      <c r="SXM73"/>
      <c r="SXN73"/>
      <c r="SXO73"/>
      <c r="SXP73"/>
      <c r="SXQ73"/>
      <c r="SXR73"/>
      <c r="SXS73"/>
      <c r="SXT73"/>
      <c r="SXU73"/>
      <c r="SXV73"/>
      <c r="SXW73"/>
      <c r="SXX73"/>
      <c r="SXY73"/>
      <c r="SXZ73"/>
      <c r="SYA73"/>
      <c r="SYB73"/>
      <c r="SYC73"/>
      <c r="SYD73"/>
      <c r="SYE73"/>
      <c r="SYF73"/>
      <c r="SYG73"/>
      <c r="SYH73"/>
      <c r="SYI73"/>
      <c r="SYJ73"/>
      <c r="SYK73"/>
      <c r="SYL73"/>
      <c r="SYM73"/>
      <c r="SYN73"/>
      <c r="SYO73"/>
      <c r="SYP73"/>
      <c r="SYQ73"/>
      <c r="SYR73"/>
      <c r="SYS73"/>
      <c r="SYT73"/>
      <c r="SYU73"/>
      <c r="SYV73"/>
      <c r="SYW73"/>
      <c r="SYX73"/>
      <c r="SYY73"/>
      <c r="SYZ73"/>
      <c r="SZA73"/>
      <c r="SZB73"/>
      <c r="SZC73"/>
      <c r="SZD73"/>
      <c r="SZE73"/>
      <c r="SZF73"/>
      <c r="SZG73"/>
      <c r="SZH73"/>
      <c r="SZI73"/>
      <c r="SZJ73"/>
      <c r="SZK73"/>
      <c r="SZL73"/>
      <c r="SZM73"/>
      <c r="SZN73"/>
      <c r="SZO73"/>
      <c r="SZP73"/>
      <c r="SZQ73"/>
      <c r="SZR73"/>
      <c r="SZS73"/>
      <c r="SZT73"/>
      <c r="SZU73"/>
      <c r="SZV73"/>
      <c r="SZW73"/>
      <c r="SZX73"/>
      <c r="SZY73"/>
      <c r="SZZ73"/>
      <c r="TAA73"/>
      <c r="TAB73"/>
      <c r="TAC73"/>
      <c r="TAD73"/>
      <c r="TAE73"/>
      <c r="TAF73"/>
      <c r="TAG73"/>
      <c r="TAH73"/>
      <c r="TAI73"/>
      <c r="TAJ73"/>
      <c r="TAK73"/>
      <c r="TAL73"/>
      <c r="TAM73"/>
      <c r="TAN73"/>
      <c r="TAO73"/>
      <c r="TAP73"/>
      <c r="TAQ73"/>
      <c r="TAR73"/>
      <c r="TAS73"/>
      <c r="TAT73"/>
      <c r="TAU73"/>
      <c r="TAV73"/>
      <c r="TAW73"/>
      <c r="TAX73"/>
      <c r="TAY73"/>
      <c r="TAZ73"/>
      <c r="TBA73"/>
      <c r="TBB73"/>
      <c r="TBC73"/>
      <c r="TBD73"/>
      <c r="TBE73"/>
      <c r="TBF73"/>
      <c r="TBG73"/>
      <c r="TBH73"/>
      <c r="TBI73"/>
      <c r="TBJ73"/>
      <c r="TBK73"/>
      <c r="TBL73"/>
      <c r="TBM73"/>
      <c r="TBN73"/>
      <c r="TBO73"/>
      <c r="TBP73"/>
      <c r="TBQ73"/>
      <c r="TBR73"/>
      <c r="TBS73"/>
      <c r="TBT73"/>
      <c r="TBU73"/>
      <c r="TBV73"/>
      <c r="TBW73"/>
      <c r="TBX73"/>
      <c r="TBY73"/>
      <c r="TBZ73"/>
      <c r="TCA73"/>
      <c r="TCB73"/>
      <c r="TCC73"/>
      <c r="TCD73"/>
      <c r="TCE73"/>
      <c r="TCF73"/>
      <c r="TCG73"/>
      <c r="TCH73"/>
      <c r="TCI73"/>
      <c r="TCJ73"/>
      <c r="TCK73"/>
      <c r="TCL73"/>
      <c r="TCM73"/>
      <c r="TCN73"/>
      <c r="TCO73"/>
      <c r="TCP73"/>
      <c r="TCQ73"/>
      <c r="TCR73"/>
      <c r="TCS73"/>
      <c r="TCT73"/>
      <c r="TCU73"/>
      <c r="TCV73"/>
      <c r="TCW73"/>
      <c r="TCX73"/>
      <c r="TCY73"/>
      <c r="TCZ73"/>
      <c r="TDA73"/>
      <c r="TDB73"/>
      <c r="TDC73"/>
      <c r="TDD73"/>
      <c r="TDE73"/>
      <c r="TDF73"/>
      <c r="TDG73"/>
      <c r="TDH73"/>
      <c r="TDI73"/>
      <c r="TDJ73"/>
      <c r="TDK73"/>
      <c r="TDL73"/>
      <c r="TDM73"/>
      <c r="TDN73"/>
      <c r="TDO73"/>
      <c r="TDP73"/>
      <c r="TDQ73"/>
      <c r="TDR73"/>
      <c r="TDS73"/>
      <c r="TDT73"/>
      <c r="TDU73"/>
      <c r="TDV73"/>
      <c r="TDW73"/>
      <c r="TDX73"/>
      <c r="TDY73"/>
      <c r="TDZ73"/>
      <c r="TEA73"/>
      <c r="TEB73"/>
      <c r="TEC73"/>
      <c r="TED73"/>
      <c r="TEE73"/>
      <c r="TEF73"/>
      <c r="TEG73"/>
      <c r="TEH73"/>
      <c r="TEI73"/>
      <c r="TEJ73"/>
      <c r="TEK73"/>
      <c r="TEL73"/>
      <c r="TEM73"/>
      <c r="TEN73"/>
      <c r="TEO73"/>
      <c r="TEP73"/>
      <c r="TEQ73"/>
      <c r="TER73"/>
      <c r="TES73"/>
      <c r="TET73"/>
      <c r="TEU73"/>
      <c r="TEV73"/>
      <c r="TEW73"/>
      <c r="TEX73"/>
      <c r="TEY73"/>
      <c r="TEZ73"/>
      <c r="TFA73"/>
      <c r="TFB73"/>
      <c r="TFC73"/>
      <c r="TFD73"/>
      <c r="TFE73"/>
      <c r="TFF73"/>
      <c r="TFG73"/>
      <c r="TFH73"/>
      <c r="TFI73"/>
      <c r="TFJ73"/>
      <c r="TFK73"/>
      <c r="TFL73"/>
      <c r="TFM73"/>
      <c r="TFN73"/>
      <c r="TFO73"/>
      <c r="TFP73"/>
      <c r="TFQ73"/>
      <c r="TFR73"/>
      <c r="TFS73"/>
      <c r="TFT73"/>
      <c r="TFU73"/>
      <c r="TFV73"/>
      <c r="TFW73"/>
      <c r="TFX73"/>
      <c r="TFY73"/>
      <c r="TFZ73"/>
      <c r="TGA73"/>
      <c r="TGB73"/>
      <c r="TGC73"/>
      <c r="TGD73"/>
      <c r="TGE73"/>
      <c r="TGF73"/>
      <c r="TGG73"/>
      <c r="TGH73"/>
      <c r="TGI73"/>
      <c r="TGJ73"/>
      <c r="TGK73"/>
      <c r="TGL73"/>
      <c r="TGM73"/>
      <c r="TGN73"/>
      <c r="TGO73"/>
      <c r="TGP73"/>
      <c r="TGQ73"/>
      <c r="TGR73"/>
      <c r="TGS73"/>
      <c r="TGT73"/>
      <c r="TGU73"/>
      <c r="TGV73"/>
      <c r="TGW73"/>
      <c r="TGX73"/>
      <c r="TGY73"/>
      <c r="TGZ73"/>
      <c r="THA73"/>
      <c r="THB73"/>
      <c r="THC73"/>
      <c r="THD73"/>
      <c r="THE73"/>
      <c r="THF73"/>
      <c r="THG73"/>
      <c r="THH73"/>
      <c r="THI73"/>
      <c r="THJ73"/>
      <c r="THK73"/>
      <c r="THL73"/>
      <c r="THM73"/>
      <c r="THN73"/>
      <c r="THO73"/>
      <c r="THP73"/>
      <c r="THQ73"/>
      <c r="THR73"/>
      <c r="THS73"/>
      <c r="THT73"/>
      <c r="THU73"/>
      <c r="THV73"/>
      <c r="THW73"/>
      <c r="THX73"/>
      <c r="THY73"/>
      <c r="THZ73"/>
      <c r="TIA73"/>
      <c r="TIB73"/>
      <c r="TIC73"/>
      <c r="TID73"/>
      <c r="TIE73"/>
      <c r="TIF73"/>
      <c r="TIG73"/>
      <c r="TIH73"/>
      <c r="TII73"/>
      <c r="TIJ73"/>
      <c r="TIK73"/>
      <c r="TIL73"/>
      <c r="TIM73"/>
      <c r="TIN73"/>
      <c r="TIO73"/>
      <c r="TIP73"/>
      <c r="TIQ73"/>
      <c r="TIR73"/>
      <c r="TIS73"/>
      <c r="TIT73"/>
      <c r="TIU73"/>
      <c r="TIV73"/>
      <c r="TIW73"/>
      <c r="TIX73"/>
      <c r="TIY73"/>
      <c r="TIZ73"/>
      <c r="TJA73"/>
      <c r="TJB73"/>
      <c r="TJC73"/>
      <c r="TJD73"/>
      <c r="TJE73"/>
      <c r="TJF73"/>
      <c r="TJG73"/>
      <c r="TJH73"/>
      <c r="TJI73"/>
      <c r="TJJ73"/>
      <c r="TJK73"/>
      <c r="TJL73"/>
      <c r="TJM73"/>
      <c r="TJN73"/>
      <c r="TJO73"/>
      <c r="TJP73"/>
      <c r="TJQ73"/>
      <c r="TJR73"/>
      <c r="TJS73"/>
      <c r="TJT73"/>
      <c r="TJU73"/>
      <c r="TJV73"/>
      <c r="TJW73"/>
      <c r="TJX73"/>
      <c r="TJY73"/>
      <c r="TJZ73"/>
      <c r="TKA73"/>
      <c r="TKB73"/>
      <c r="TKC73"/>
      <c r="TKD73"/>
      <c r="TKE73"/>
      <c r="TKF73"/>
      <c r="TKG73"/>
      <c r="TKH73"/>
      <c r="TKI73"/>
      <c r="TKJ73"/>
      <c r="TKK73"/>
      <c r="TKL73"/>
      <c r="TKM73"/>
      <c r="TKN73"/>
      <c r="TKO73"/>
      <c r="TKP73"/>
      <c r="TKQ73"/>
      <c r="TKR73"/>
      <c r="TKS73"/>
      <c r="TKT73"/>
      <c r="TKU73"/>
      <c r="TKV73"/>
      <c r="TKW73"/>
      <c r="TKX73"/>
      <c r="TKY73"/>
      <c r="TKZ73"/>
      <c r="TLA73"/>
      <c r="TLB73"/>
      <c r="TLC73"/>
      <c r="TLD73"/>
      <c r="TLE73"/>
      <c r="TLF73"/>
      <c r="TLG73"/>
      <c r="TLH73"/>
      <c r="TLI73"/>
      <c r="TLJ73"/>
      <c r="TLK73"/>
      <c r="TLL73"/>
      <c r="TLM73"/>
      <c r="TLN73"/>
      <c r="TLO73"/>
      <c r="TLP73"/>
      <c r="TLQ73"/>
      <c r="TLR73"/>
      <c r="TLS73"/>
      <c r="TLT73"/>
      <c r="TLU73"/>
      <c r="TLV73"/>
      <c r="TLW73"/>
      <c r="TLX73"/>
      <c r="TLY73"/>
      <c r="TLZ73"/>
      <c r="TMA73"/>
      <c r="TMB73"/>
      <c r="TMC73"/>
      <c r="TMD73"/>
      <c r="TME73"/>
      <c r="TMF73"/>
      <c r="TMG73"/>
      <c r="TMH73"/>
      <c r="TMI73"/>
      <c r="TMJ73"/>
      <c r="TMK73"/>
      <c r="TML73"/>
      <c r="TMM73"/>
      <c r="TMN73"/>
      <c r="TMO73"/>
      <c r="TMP73"/>
      <c r="TMQ73"/>
      <c r="TMR73"/>
      <c r="TMS73"/>
      <c r="TMT73"/>
      <c r="TMU73"/>
      <c r="TMV73"/>
      <c r="TMW73"/>
      <c r="TMX73"/>
      <c r="TMY73"/>
      <c r="TMZ73"/>
      <c r="TNA73"/>
      <c r="TNB73"/>
      <c r="TNC73"/>
      <c r="TND73"/>
      <c r="TNE73"/>
      <c r="TNF73"/>
      <c r="TNG73"/>
      <c r="TNH73"/>
      <c r="TNI73"/>
      <c r="TNJ73"/>
      <c r="TNK73"/>
      <c r="TNL73"/>
      <c r="TNM73"/>
      <c r="TNN73"/>
      <c r="TNO73"/>
      <c r="TNP73"/>
      <c r="TNQ73"/>
      <c r="TNR73"/>
      <c r="TNS73"/>
      <c r="TNT73"/>
      <c r="TNU73"/>
      <c r="TNV73"/>
      <c r="TNW73"/>
      <c r="TNX73"/>
      <c r="TNY73"/>
      <c r="TNZ73"/>
      <c r="TOA73"/>
      <c r="TOB73"/>
      <c r="TOC73"/>
      <c r="TOD73"/>
      <c r="TOE73"/>
      <c r="TOF73"/>
      <c r="TOG73"/>
      <c r="TOH73"/>
      <c r="TOI73"/>
      <c r="TOJ73"/>
      <c r="TOK73"/>
      <c r="TOL73"/>
      <c r="TOM73"/>
      <c r="TON73"/>
      <c r="TOO73"/>
      <c r="TOP73"/>
      <c r="TOQ73"/>
      <c r="TOR73"/>
      <c r="TOS73"/>
      <c r="TOT73"/>
      <c r="TOU73"/>
      <c r="TOV73"/>
      <c r="TOW73"/>
      <c r="TOX73"/>
      <c r="TOY73"/>
      <c r="TOZ73"/>
      <c r="TPA73"/>
      <c r="TPB73"/>
      <c r="TPC73"/>
      <c r="TPD73"/>
      <c r="TPE73"/>
      <c r="TPF73"/>
      <c r="TPG73"/>
      <c r="TPH73"/>
      <c r="TPI73"/>
      <c r="TPJ73"/>
      <c r="TPK73"/>
      <c r="TPL73"/>
      <c r="TPM73"/>
      <c r="TPN73"/>
      <c r="TPO73"/>
      <c r="TPP73"/>
      <c r="TPQ73"/>
      <c r="TPR73"/>
      <c r="TPS73"/>
      <c r="TPT73"/>
      <c r="TPU73"/>
      <c r="TPV73"/>
      <c r="TPW73"/>
      <c r="TPX73"/>
      <c r="TPY73"/>
      <c r="TPZ73"/>
      <c r="TQA73"/>
      <c r="TQB73"/>
      <c r="TQC73"/>
      <c r="TQD73"/>
      <c r="TQE73"/>
      <c r="TQF73"/>
      <c r="TQG73"/>
      <c r="TQH73"/>
      <c r="TQI73"/>
      <c r="TQJ73"/>
      <c r="TQK73"/>
      <c r="TQL73"/>
      <c r="TQM73"/>
      <c r="TQN73"/>
      <c r="TQO73"/>
      <c r="TQP73"/>
      <c r="TQQ73"/>
      <c r="TQR73"/>
      <c r="TQS73"/>
      <c r="TQT73"/>
      <c r="TQU73"/>
      <c r="TQV73"/>
      <c r="TQW73"/>
      <c r="TQX73"/>
      <c r="TQY73"/>
      <c r="TQZ73"/>
      <c r="TRA73"/>
      <c r="TRB73"/>
      <c r="TRC73"/>
      <c r="TRD73"/>
      <c r="TRE73"/>
      <c r="TRF73"/>
      <c r="TRG73"/>
      <c r="TRH73"/>
      <c r="TRI73"/>
      <c r="TRJ73"/>
      <c r="TRK73"/>
      <c r="TRL73"/>
      <c r="TRM73"/>
      <c r="TRN73"/>
      <c r="TRO73"/>
      <c r="TRP73"/>
      <c r="TRQ73"/>
      <c r="TRR73"/>
      <c r="TRS73"/>
      <c r="TRT73"/>
      <c r="TRU73"/>
      <c r="TRV73"/>
      <c r="TRW73"/>
      <c r="TRX73"/>
      <c r="TRY73"/>
      <c r="TRZ73"/>
      <c r="TSA73"/>
      <c r="TSB73"/>
      <c r="TSC73"/>
      <c r="TSD73"/>
      <c r="TSE73"/>
      <c r="TSF73"/>
      <c r="TSG73"/>
      <c r="TSH73"/>
      <c r="TSI73"/>
      <c r="TSJ73"/>
      <c r="TSK73"/>
      <c r="TSL73"/>
      <c r="TSM73"/>
      <c r="TSN73"/>
      <c r="TSO73"/>
      <c r="TSP73"/>
      <c r="TSQ73"/>
      <c r="TSR73"/>
      <c r="TSS73"/>
      <c r="TST73"/>
      <c r="TSU73"/>
      <c r="TSV73"/>
      <c r="TSW73"/>
      <c r="TSX73"/>
      <c r="TSY73"/>
      <c r="TSZ73"/>
      <c r="TTA73"/>
      <c r="TTB73"/>
      <c r="TTC73"/>
      <c r="TTD73"/>
      <c r="TTE73"/>
      <c r="TTF73"/>
      <c r="TTG73"/>
      <c r="TTH73"/>
      <c r="TTI73"/>
      <c r="TTJ73"/>
      <c r="TTK73"/>
      <c r="TTL73"/>
      <c r="TTM73"/>
      <c r="TTN73"/>
      <c r="TTO73"/>
      <c r="TTP73"/>
      <c r="TTQ73"/>
      <c r="TTR73"/>
      <c r="TTS73"/>
      <c r="TTT73"/>
      <c r="TTU73"/>
      <c r="TTV73"/>
      <c r="TTW73"/>
      <c r="TTX73"/>
      <c r="TTY73"/>
      <c r="TTZ73"/>
      <c r="TUA73"/>
      <c r="TUB73"/>
      <c r="TUC73"/>
      <c r="TUD73"/>
      <c r="TUE73"/>
      <c r="TUF73"/>
      <c r="TUG73"/>
      <c r="TUH73"/>
      <c r="TUI73"/>
      <c r="TUJ73"/>
      <c r="TUK73"/>
      <c r="TUL73"/>
      <c r="TUM73"/>
      <c r="TUN73"/>
      <c r="TUO73"/>
      <c r="TUP73"/>
      <c r="TUQ73"/>
      <c r="TUR73"/>
      <c r="TUS73"/>
      <c r="TUT73"/>
      <c r="TUU73"/>
      <c r="TUV73"/>
      <c r="TUW73"/>
      <c r="TUX73"/>
      <c r="TUY73"/>
      <c r="TUZ73"/>
      <c r="TVA73"/>
      <c r="TVB73"/>
      <c r="TVC73"/>
      <c r="TVD73"/>
      <c r="TVE73"/>
      <c r="TVF73"/>
      <c r="TVG73"/>
      <c r="TVH73"/>
      <c r="TVI73"/>
      <c r="TVJ73"/>
      <c r="TVK73"/>
      <c r="TVL73"/>
      <c r="TVM73"/>
      <c r="TVN73"/>
      <c r="TVO73"/>
      <c r="TVP73"/>
      <c r="TVQ73"/>
      <c r="TVR73"/>
      <c r="TVS73"/>
      <c r="TVT73"/>
      <c r="TVU73"/>
      <c r="TVV73"/>
      <c r="TVW73"/>
      <c r="TVX73"/>
      <c r="TVY73"/>
      <c r="TVZ73"/>
      <c r="TWA73"/>
      <c r="TWB73"/>
      <c r="TWC73"/>
      <c r="TWD73"/>
      <c r="TWE73"/>
      <c r="TWF73"/>
      <c r="TWG73"/>
      <c r="TWH73"/>
      <c r="TWI73"/>
      <c r="TWJ73"/>
      <c r="TWK73"/>
      <c r="TWL73"/>
      <c r="TWM73"/>
      <c r="TWN73"/>
      <c r="TWO73"/>
      <c r="TWP73"/>
      <c r="TWQ73"/>
      <c r="TWR73"/>
      <c r="TWS73"/>
      <c r="TWT73"/>
      <c r="TWU73"/>
      <c r="TWV73"/>
      <c r="TWW73"/>
      <c r="TWX73"/>
      <c r="TWY73"/>
      <c r="TWZ73"/>
      <c r="TXA73"/>
      <c r="TXB73"/>
      <c r="TXC73"/>
      <c r="TXD73"/>
      <c r="TXE73"/>
      <c r="TXF73"/>
      <c r="TXG73"/>
      <c r="TXH73"/>
      <c r="TXI73"/>
      <c r="TXJ73"/>
      <c r="TXK73"/>
      <c r="TXL73"/>
      <c r="TXM73"/>
      <c r="TXN73"/>
      <c r="TXO73"/>
      <c r="TXP73"/>
      <c r="TXQ73"/>
      <c r="TXR73"/>
      <c r="TXS73"/>
      <c r="TXT73"/>
      <c r="TXU73"/>
      <c r="TXV73"/>
      <c r="TXW73"/>
      <c r="TXX73"/>
      <c r="TXY73"/>
      <c r="TXZ73"/>
      <c r="TYA73"/>
      <c r="TYB73"/>
      <c r="TYC73"/>
      <c r="TYD73"/>
      <c r="TYE73"/>
      <c r="TYF73"/>
      <c r="TYG73"/>
      <c r="TYH73"/>
      <c r="TYI73"/>
      <c r="TYJ73"/>
      <c r="TYK73"/>
      <c r="TYL73"/>
      <c r="TYM73"/>
      <c r="TYN73"/>
      <c r="TYO73"/>
      <c r="TYP73"/>
      <c r="TYQ73"/>
      <c r="TYR73"/>
      <c r="TYS73"/>
      <c r="TYT73"/>
      <c r="TYU73"/>
      <c r="TYV73"/>
      <c r="TYW73"/>
      <c r="TYX73"/>
      <c r="TYY73"/>
      <c r="TYZ73"/>
      <c r="TZA73"/>
      <c r="TZB73"/>
      <c r="TZC73"/>
      <c r="TZD73"/>
      <c r="TZE73"/>
      <c r="TZF73"/>
      <c r="TZG73"/>
      <c r="TZH73"/>
      <c r="TZI73"/>
      <c r="TZJ73"/>
      <c r="TZK73"/>
      <c r="TZL73"/>
      <c r="TZM73"/>
      <c r="TZN73"/>
      <c r="TZO73"/>
      <c r="TZP73"/>
      <c r="TZQ73"/>
      <c r="TZR73"/>
      <c r="TZS73"/>
      <c r="TZT73"/>
      <c r="TZU73"/>
      <c r="TZV73"/>
      <c r="TZW73"/>
      <c r="TZX73"/>
      <c r="TZY73"/>
      <c r="TZZ73"/>
      <c r="UAA73"/>
      <c r="UAB73"/>
      <c r="UAC73"/>
      <c r="UAD73"/>
      <c r="UAE73"/>
      <c r="UAF73"/>
      <c r="UAG73"/>
      <c r="UAH73"/>
      <c r="UAI73"/>
      <c r="UAJ73"/>
      <c r="UAK73"/>
      <c r="UAL73"/>
      <c r="UAM73"/>
      <c r="UAN73"/>
      <c r="UAO73"/>
      <c r="UAP73"/>
      <c r="UAQ73"/>
      <c r="UAR73"/>
      <c r="UAS73"/>
      <c r="UAT73"/>
      <c r="UAU73"/>
      <c r="UAV73"/>
      <c r="UAW73"/>
      <c r="UAX73"/>
      <c r="UAY73"/>
      <c r="UAZ73"/>
      <c r="UBA73"/>
      <c r="UBB73"/>
      <c r="UBC73"/>
      <c r="UBD73"/>
      <c r="UBE73"/>
      <c r="UBF73"/>
      <c r="UBG73"/>
      <c r="UBH73"/>
      <c r="UBI73"/>
      <c r="UBJ73"/>
      <c r="UBK73"/>
      <c r="UBL73"/>
      <c r="UBM73"/>
      <c r="UBN73"/>
      <c r="UBO73"/>
      <c r="UBP73"/>
      <c r="UBQ73"/>
      <c r="UBR73"/>
      <c r="UBS73"/>
      <c r="UBT73"/>
      <c r="UBU73"/>
      <c r="UBV73"/>
      <c r="UBW73"/>
      <c r="UBX73"/>
      <c r="UBY73"/>
      <c r="UBZ73"/>
      <c r="UCA73"/>
      <c r="UCB73"/>
      <c r="UCC73"/>
      <c r="UCD73"/>
      <c r="UCE73"/>
      <c r="UCF73"/>
      <c r="UCG73"/>
      <c r="UCH73"/>
      <c r="UCI73"/>
      <c r="UCJ73"/>
      <c r="UCK73"/>
      <c r="UCL73"/>
      <c r="UCM73"/>
      <c r="UCN73"/>
      <c r="UCO73"/>
      <c r="UCP73"/>
      <c r="UCQ73"/>
      <c r="UCR73"/>
      <c r="UCS73"/>
      <c r="UCT73"/>
      <c r="UCU73"/>
      <c r="UCV73"/>
      <c r="UCW73"/>
      <c r="UCX73"/>
      <c r="UCY73"/>
      <c r="UCZ73"/>
      <c r="UDA73"/>
      <c r="UDB73"/>
      <c r="UDC73"/>
      <c r="UDD73"/>
      <c r="UDE73"/>
      <c r="UDF73"/>
      <c r="UDG73"/>
      <c r="UDH73"/>
      <c r="UDI73"/>
      <c r="UDJ73"/>
      <c r="UDK73"/>
      <c r="UDL73"/>
      <c r="UDM73"/>
      <c r="UDN73"/>
      <c r="UDO73"/>
      <c r="UDP73"/>
      <c r="UDQ73"/>
      <c r="UDR73"/>
      <c r="UDS73"/>
      <c r="UDT73"/>
      <c r="UDU73"/>
      <c r="UDV73"/>
      <c r="UDW73"/>
      <c r="UDX73"/>
      <c r="UDY73"/>
      <c r="UDZ73"/>
      <c r="UEA73"/>
      <c r="UEB73"/>
      <c r="UEC73"/>
      <c r="UED73"/>
      <c r="UEE73"/>
      <c r="UEF73"/>
      <c r="UEG73"/>
      <c r="UEH73"/>
      <c r="UEI73"/>
      <c r="UEJ73"/>
      <c r="UEK73"/>
      <c r="UEL73"/>
      <c r="UEM73"/>
      <c r="UEN73"/>
      <c r="UEO73"/>
      <c r="UEP73"/>
      <c r="UEQ73"/>
      <c r="UER73"/>
      <c r="UES73"/>
      <c r="UET73"/>
      <c r="UEU73"/>
      <c r="UEV73"/>
      <c r="UEW73"/>
      <c r="UEX73"/>
      <c r="UEY73"/>
      <c r="UEZ73"/>
      <c r="UFA73"/>
      <c r="UFB73"/>
      <c r="UFC73"/>
      <c r="UFD73"/>
      <c r="UFE73"/>
      <c r="UFF73"/>
      <c r="UFG73"/>
      <c r="UFH73"/>
      <c r="UFI73"/>
      <c r="UFJ73"/>
      <c r="UFK73"/>
      <c r="UFL73"/>
      <c r="UFM73"/>
      <c r="UFN73"/>
      <c r="UFO73"/>
      <c r="UFP73"/>
      <c r="UFQ73"/>
      <c r="UFR73"/>
      <c r="UFS73"/>
      <c r="UFT73"/>
      <c r="UFU73"/>
      <c r="UFV73"/>
      <c r="UFW73"/>
      <c r="UFX73"/>
      <c r="UFY73"/>
      <c r="UFZ73"/>
      <c r="UGA73"/>
      <c r="UGB73"/>
      <c r="UGC73"/>
      <c r="UGD73"/>
      <c r="UGE73"/>
      <c r="UGF73"/>
      <c r="UGG73"/>
      <c r="UGH73"/>
      <c r="UGI73"/>
      <c r="UGJ73"/>
      <c r="UGK73"/>
      <c r="UGL73"/>
      <c r="UGM73"/>
      <c r="UGN73"/>
      <c r="UGO73"/>
      <c r="UGP73"/>
      <c r="UGQ73"/>
      <c r="UGR73"/>
      <c r="UGS73"/>
      <c r="UGT73"/>
      <c r="UGU73"/>
      <c r="UGV73"/>
      <c r="UGW73"/>
      <c r="UGX73"/>
      <c r="UGY73"/>
      <c r="UGZ73"/>
      <c r="UHA73"/>
      <c r="UHB73"/>
      <c r="UHC73"/>
      <c r="UHD73"/>
      <c r="UHE73"/>
      <c r="UHF73"/>
      <c r="UHG73"/>
      <c r="UHH73"/>
      <c r="UHI73"/>
      <c r="UHJ73"/>
      <c r="UHK73"/>
      <c r="UHL73"/>
      <c r="UHM73"/>
      <c r="UHN73"/>
      <c r="UHO73"/>
      <c r="UHP73"/>
      <c r="UHQ73"/>
      <c r="UHR73"/>
      <c r="UHS73"/>
      <c r="UHT73"/>
      <c r="UHU73"/>
      <c r="UHV73"/>
      <c r="UHW73"/>
      <c r="UHX73"/>
      <c r="UHY73"/>
      <c r="UHZ73"/>
      <c r="UIA73"/>
      <c r="UIB73"/>
      <c r="UIC73"/>
      <c r="UID73"/>
      <c r="UIE73"/>
      <c r="UIF73"/>
      <c r="UIG73"/>
      <c r="UIH73"/>
      <c r="UII73"/>
      <c r="UIJ73"/>
      <c r="UIK73"/>
      <c r="UIL73"/>
      <c r="UIM73"/>
      <c r="UIN73"/>
      <c r="UIO73"/>
      <c r="UIP73"/>
      <c r="UIQ73"/>
      <c r="UIR73"/>
      <c r="UIS73"/>
      <c r="UIT73"/>
      <c r="UIU73"/>
      <c r="UIV73"/>
      <c r="UIW73"/>
      <c r="UIX73"/>
      <c r="UIY73"/>
      <c r="UIZ73"/>
      <c r="UJA73"/>
      <c r="UJB73"/>
      <c r="UJC73"/>
      <c r="UJD73"/>
      <c r="UJE73"/>
      <c r="UJF73"/>
      <c r="UJG73"/>
      <c r="UJH73"/>
      <c r="UJI73"/>
      <c r="UJJ73"/>
      <c r="UJK73"/>
      <c r="UJL73"/>
      <c r="UJM73"/>
      <c r="UJN73"/>
      <c r="UJO73"/>
      <c r="UJP73"/>
      <c r="UJQ73"/>
      <c r="UJR73"/>
      <c r="UJS73"/>
      <c r="UJT73"/>
      <c r="UJU73"/>
      <c r="UJV73"/>
      <c r="UJW73"/>
      <c r="UJX73"/>
      <c r="UJY73"/>
      <c r="UJZ73"/>
      <c r="UKA73"/>
      <c r="UKB73"/>
      <c r="UKC73"/>
      <c r="UKD73"/>
      <c r="UKE73"/>
      <c r="UKF73"/>
      <c r="UKG73"/>
      <c r="UKH73"/>
      <c r="UKI73"/>
      <c r="UKJ73"/>
      <c r="UKK73"/>
      <c r="UKL73"/>
      <c r="UKM73"/>
      <c r="UKN73"/>
      <c r="UKO73"/>
      <c r="UKP73"/>
      <c r="UKQ73"/>
      <c r="UKR73"/>
      <c r="UKS73"/>
      <c r="UKT73"/>
      <c r="UKU73"/>
      <c r="UKV73"/>
      <c r="UKW73"/>
      <c r="UKX73"/>
      <c r="UKY73"/>
      <c r="UKZ73"/>
      <c r="ULA73"/>
      <c r="ULB73"/>
      <c r="ULC73"/>
      <c r="ULD73"/>
      <c r="ULE73"/>
      <c r="ULF73"/>
      <c r="ULG73"/>
      <c r="ULH73"/>
      <c r="ULI73"/>
      <c r="ULJ73"/>
      <c r="ULK73"/>
      <c r="ULL73"/>
      <c r="ULM73"/>
      <c r="ULN73"/>
      <c r="ULO73"/>
      <c r="ULP73"/>
      <c r="ULQ73"/>
      <c r="ULR73"/>
      <c r="ULS73"/>
      <c r="ULT73"/>
      <c r="ULU73"/>
      <c r="ULV73"/>
      <c r="ULW73"/>
      <c r="ULX73"/>
      <c r="ULY73"/>
      <c r="ULZ73"/>
      <c r="UMA73"/>
      <c r="UMB73"/>
      <c r="UMC73"/>
      <c r="UMD73"/>
      <c r="UME73"/>
      <c r="UMF73"/>
      <c r="UMG73"/>
      <c r="UMH73"/>
      <c r="UMI73"/>
      <c r="UMJ73"/>
      <c r="UMK73"/>
      <c r="UML73"/>
      <c r="UMM73"/>
      <c r="UMN73"/>
      <c r="UMO73"/>
      <c r="UMP73"/>
      <c r="UMQ73"/>
      <c r="UMR73"/>
      <c r="UMS73"/>
      <c r="UMT73"/>
      <c r="UMU73"/>
      <c r="UMV73"/>
      <c r="UMW73"/>
      <c r="UMX73"/>
      <c r="UMY73"/>
      <c r="UMZ73"/>
      <c r="UNA73"/>
      <c r="UNB73"/>
      <c r="UNC73"/>
      <c r="UND73"/>
      <c r="UNE73"/>
      <c r="UNF73"/>
      <c r="UNG73"/>
      <c r="UNH73"/>
      <c r="UNI73"/>
      <c r="UNJ73"/>
      <c r="UNK73"/>
      <c r="UNL73"/>
      <c r="UNM73"/>
      <c r="UNN73"/>
      <c r="UNO73"/>
      <c r="UNP73"/>
      <c r="UNQ73"/>
      <c r="UNR73"/>
      <c r="UNS73"/>
      <c r="UNT73"/>
      <c r="UNU73"/>
      <c r="UNV73"/>
      <c r="UNW73"/>
      <c r="UNX73"/>
      <c r="UNY73"/>
      <c r="UNZ73"/>
      <c r="UOA73"/>
      <c r="UOB73"/>
      <c r="UOC73"/>
      <c r="UOD73"/>
      <c r="UOE73"/>
      <c r="UOF73"/>
      <c r="UOG73"/>
      <c r="UOH73"/>
      <c r="UOI73"/>
      <c r="UOJ73"/>
      <c r="UOK73"/>
      <c r="UOL73"/>
      <c r="UOM73"/>
      <c r="UON73"/>
      <c r="UOO73"/>
      <c r="UOP73"/>
      <c r="UOQ73"/>
      <c r="UOR73"/>
      <c r="UOS73"/>
      <c r="UOT73"/>
      <c r="UOU73"/>
      <c r="UOV73"/>
      <c r="UOW73"/>
      <c r="UOX73"/>
      <c r="UOY73"/>
      <c r="UOZ73"/>
      <c r="UPA73"/>
      <c r="UPB73"/>
      <c r="UPC73"/>
      <c r="UPD73"/>
      <c r="UPE73"/>
      <c r="UPF73"/>
      <c r="UPG73"/>
      <c r="UPH73"/>
      <c r="UPI73"/>
      <c r="UPJ73"/>
      <c r="UPK73"/>
      <c r="UPL73"/>
      <c r="UPM73"/>
      <c r="UPN73"/>
      <c r="UPO73"/>
      <c r="UPP73"/>
      <c r="UPQ73"/>
      <c r="UPR73"/>
      <c r="UPS73"/>
      <c r="UPT73"/>
      <c r="UPU73"/>
      <c r="UPV73"/>
      <c r="UPW73"/>
      <c r="UPX73"/>
      <c r="UPY73"/>
      <c r="UPZ73"/>
      <c r="UQA73"/>
      <c r="UQB73"/>
      <c r="UQC73"/>
      <c r="UQD73"/>
      <c r="UQE73"/>
      <c r="UQF73"/>
      <c r="UQG73"/>
      <c r="UQH73"/>
      <c r="UQI73"/>
      <c r="UQJ73"/>
      <c r="UQK73"/>
      <c r="UQL73"/>
      <c r="UQM73"/>
      <c r="UQN73"/>
      <c r="UQO73"/>
      <c r="UQP73"/>
      <c r="UQQ73"/>
      <c r="UQR73"/>
      <c r="UQS73"/>
      <c r="UQT73"/>
      <c r="UQU73"/>
      <c r="UQV73"/>
      <c r="UQW73"/>
      <c r="UQX73"/>
      <c r="UQY73"/>
      <c r="UQZ73"/>
      <c r="URA73"/>
      <c r="URB73"/>
      <c r="URC73"/>
      <c r="URD73"/>
      <c r="URE73"/>
      <c r="URF73"/>
      <c r="URG73"/>
      <c r="URH73"/>
      <c r="URI73"/>
      <c r="URJ73"/>
      <c r="URK73"/>
      <c r="URL73"/>
      <c r="URM73"/>
      <c r="URN73"/>
      <c r="URO73"/>
      <c r="URP73"/>
      <c r="URQ73"/>
      <c r="URR73"/>
      <c r="URS73"/>
      <c r="URT73"/>
      <c r="URU73"/>
      <c r="URV73"/>
      <c r="URW73"/>
      <c r="URX73"/>
      <c r="URY73"/>
      <c r="URZ73"/>
      <c r="USA73"/>
      <c r="USB73"/>
      <c r="USC73"/>
      <c r="USD73"/>
      <c r="USE73"/>
      <c r="USF73"/>
      <c r="USG73"/>
      <c r="USH73"/>
      <c r="USI73"/>
      <c r="USJ73"/>
      <c r="USK73"/>
      <c r="USL73"/>
      <c r="USM73"/>
      <c r="USN73"/>
      <c r="USO73"/>
      <c r="USP73"/>
      <c r="USQ73"/>
      <c r="USR73"/>
      <c r="USS73"/>
      <c r="UST73"/>
      <c r="USU73"/>
      <c r="USV73"/>
      <c r="USW73"/>
      <c r="USX73"/>
      <c r="USY73"/>
      <c r="USZ73"/>
      <c r="UTA73"/>
      <c r="UTB73"/>
      <c r="UTC73"/>
      <c r="UTD73"/>
      <c r="UTE73"/>
      <c r="UTF73"/>
      <c r="UTG73"/>
      <c r="UTH73"/>
      <c r="UTI73"/>
      <c r="UTJ73"/>
      <c r="UTK73"/>
      <c r="UTL73"/>
      <c r="UTM73"/>
      <c r="UTN73"/>
      <c r="UTO73"/>
      <c r="UTP73"/>
      <c r="UTQ73"/>
      <c r="UTR73"/>
      <c r="UTS73"/>
      <c r="UTT73"/>
      <c r="UTU73"/>
      <c r="UTV73"/>
      <c r="UTW73"/>
      <c r="UTX73"/>
      <c r="UTY73"/>
      <c r="UTZ73"/>
      <c r="UUA73"/>
      <c r="UUB73"/>
      <c r="UUC73"/>
      <c r="UUD73"/>
      <c r="UUE73"/>
      <c r="UUF73"/>
      <c r="UUG73"/>
      <c r="UUH73"/>
      <c r="UUI73"/>
      <c r="UUJ73"/>
      <c r="UUK73"/>
      <c r="UUL73"/>
      <c r="UUM73"/>
      <c r="UUN73"/>
      <c r="UUO73"/>
      <c r="UUP73"/>
      <c r="UUQ73"/>
      <c r="UUR73"/>
      <c r="UUS73"/>
      <c r="UUT73"/>
      <c r="UUU73"/>
      <c r="UUV73"/>
      <c r="UUW73"/>
      <c r="UUX73"/>
      <c r="UUY73"/>
      <c r="UUZ73"/>
      <c r="UVA73"/>
      <c r="UVB73"/>
      <c r="UVC73"/>
      <c r="UVD73"/>
      <c r="UVE73"/>
      <c r="UVF73"/>
      <c r="UVG73"/>
      <c r="UVH73"/>
      <c r="UVI73"/>
      <c r="UVJ73"/>
      <c r="UVK73"/>
      <c r="UVL73"/>
      <c r="UVM73"/>
      <c r="UVN73"/>
      <c r="UVO73"/>
      <c r="UVP73"/>
      <c r="UVQ73"/>
      <c r="UVR73"/>
      <c r="UVS73"/>
      <c r="UVT73"/>
      <c r="UVU73"/>
      <c r="UVV73"/>
      <c r="UVW73"/>
      <c r="UVX73"/>
      <c r="UVY73"/>
      <c r="UVZ73"/>
      <c r="UWA73"/>
      <c r="UWB73"/>
      <c r="UWC73"/>
      <c r="UWD73"/>
      <c r="UWE73"/>
      <c r="UWF73"/>
      <c r="UWG73"/>
      <c r="UWH73"/>
      <c r="UWI73"/>
      <c r="UWJ73"/>
      <c r="UWK73"/>
      <c r="UWL73"/>
      <c r="UWM73"/>
      <c r="UWN73"/>
      <c r="UWO73"/>
      <c r="UWP73"/>
      <c r="UWQ73"/>
      <c r="UWR73"/>
      <c r="UWS73"/>
      <c r="UWT73"/>
      <c r="UWU73"/>
      <c r="UWV73"/>
      <c r="UWW73"/>
      <c r="UWX73"/>
      <c r="UWY73"/>
      <c r="UWZ73"/>
      <c r="UXA73"/>
      <c r="UXB73"/>
      <c r="UXC73"/>
      <c r="UXD73"/>
      <c r="UXE73"/>
      <c r="UXF73"/>
      <c r="UXG73"/>
      <c r="UXH73"/>
      <c r="UXI73"/>
      <c r="UXJ73"/>
      <c r="UXK73"/>
      <c r="UXL73"/>
      <c r="UXM73"/>
      <c r="UXN73"/>
      <c r="UXO73"/>
      <c r="UXP73"/>
      <c r="UXQ73"/>
      <c r="UXR73"/>
      <c r="UXS73"/>
      <c r="UXT73"/>
      <c r="UXU73"/>
      <c r="UXV73"/>
      <c r="UXW73"/>
      <c r="UXX73"/>
      <c r="UXY73"/>
      <c r="UXZ73"/>
      <c r="UYA73"/>
      <c r="UYB73"/>
      <c r="UYC73"/>
      <c r="UYD73"/>
      <c r="UYE73"/>
      <c r="UYF73"/>
      <c r="UYG73"/>
      <c r="UYH73"/>
      <c r="UYI73"/>
      <c r="UYJ73"/>
      <c r="UYK73"/>
      <c r="UYL73"/>
      <c r="UYM73"/>
      <c r="UYN73"/>
      <c r="UYO73"/>
      <c r="UYP73"/>
      <c r="UYQ73"/>
      <c r="UYR73"/>
      <c r="UYS73"/>
      <c r="UYT73"/>
      <c r="UYU73"/>
      <c r="UYV73"/>
      <c r="UYW73"/>
      <c r="UYX73"/>
      <c r="UYY73"/>
      <c r="UYZ73"/>
      <c r="UZA73"/>
      <c r="UZB73"/>
      <c r="UZC73"/>
      <c r="UZD73"/>
      <c r="UZE73"/>
      <c r="UZF73"/>
      <c r="UZG73"/>
      <c r="UZH73"/>
      <c r="UZI73"/>
      <c r="UZJ73"/>
      <c r="UZK73"/>
      <c r="UZL73"/>
      <c r="UZM73"/>
      <c r="UZN73"/>
      <c r="UZO73"/>
      <c r="UZP73"/>
      <c r="UZQ73"/>
      <c r="UZR73"/>
      <c r="UZS73"/>
      <c r="UZT73"/>
      <c r="UZU73"/>
      <c r="UZV73"/>
      <c r="UZW73"/>
      <c r="UZX73"/>
      <c r="UZY73"/>
      <c r="UZZ73"/>
      <c r="VAA73"/>
      <c r="VAB73"/>
      <c r="VAC73"/>
      <c r="VAD73"/>
      <c r="VAE73"/>
      <c r="VAF73"/>
      <c r="VAG73"/>
      <c r="VAH73"/>
      <c r="VAI73"/>
      <c r="VAJ73"/>
      <c r="VAK73"/>
      <c r="VAL73"/>
      <c r="VAM73"/>
      <c r="VAN73"/>
      <c r="VAO73"/>
      <c r="VAP73"/>
      <c r="VAQ73"/>
      <c r="VAR73"/>
      <c r="VAS73"/>
      <c r="VAT73"/>
      <c r="VAU73"/>
      <c r="VAV73"/>
      <c r="VAW73"/>
      <c r="VAX73"/>
      <c r="VAY73"/>
      <c r="VAZ73"/>
      <c r="VBA73"/>
      <c r="VBB73"/>
      <c r="VBC73"/>
      <c r="VBD73"/>
      <c r="VBE73"/>
      <c r="VBF73"/>
      <c r="VBG73"/>
      <c r="VBH73"/>
      <c r="VBI73"/>
      <c r="VBJ73"/>
      <c r="VBK73"/>
      <c r="VBL73"/>
      <c r="VBM73"/>
      <c r="VBN73"/>
      <c r="VBO73"/>
      <c r="VBP73"/>
      <c r="VBQ73"/>
      <c r="VBR73"/>
      <c r="VBS73"/>
      <c r="VBT73"/>
      <c r="VBU73"/>
      <c r="VBV73"/>
      <c r="VBW73"/>
      <c r="VBX73"/>
      <c r="VBY73"/>
      <c r="VBZ73"/>
      <c r="VCA73"/>
      <c r="VCB73"/>
      <c r="VCC73"/>
      <c r="VCD73"/>
      <c r="VCE73"/>
      <c r="VCF73"/>
      <c r="VCG73"/>
      <c r="VCH73"/>
      <c r="VCI73"/>
      <c r="VCJ73"/>
      <c r="VCK73"/>
      <c r="VCL73"/>
      <c r="VCM73"/>
      <c r="VCN73"/>
      <c r="VCO73"/>
      <c r="VCP73"/>
      <c r="VCQ73"/>
      <c r="VCR73"/>
      <c r="VCS73"/>
      <c r="VCT73"/>
      <c r="VCU73"/>
      <c r="VCV73"/>
      <c r="VCW73"/>
      <c r="VCX73"/>
      <c r="VCY73"/>
      <c r="VCZ73"/>
      <c r="VDA73"/>
      <c r="VDB73"/>
      <c r="VDC73"/>
      <c r="VDD73"/>
      <c r="VDE73"/>
      <c r="VDF73"/>
      <c r="VDG73"/>
      <c r="VDH73"/>
      <c r="VDI73"/>
      <c r="VDJ73"/>
      <c r="VDK73"/>
      <c r="VDL73"/>
      <c r="VDM73"/>
      <c r="VDN73"/>
      <c r="VDO73"/>
      <c r="VDP73"/>
      <c r="VDQ73"/>
      <c r="VDR73"/>
      <c r="VDS73"/>
      <c r="VDT73"/>
      <c r="VDU73"/>
      <c r="VDV73"/>
      <c r="VDW73"/>
      <c r="VDX73"/>
      <c r="VDY73"/>
      <c r="VDZ73"/>
      <c r="VEA73"/>
      <c r="VEB73"/>
      <c r="VEC73"/>
      <c r="VED73"/>
      <c r="VEE73"/>
      <c r="VEF73"/>
      <c r="VEG73"/>
      <c r="VEH73"/>
      <c r="VEI73"/>
      <c r="VEJ73"/>
      <c r="VEK73"/>
      <c r="VEL73"/>
      <c r="VEM73"/>
      <c r="VEN73"/>
      <c r="VEO73"/>
      <c r="VEP73"/>
      <c r="VEQ73"/>
      <c r="VER73"/>
      <c r="VES73"/>
      <c r="VET73"/>
      <c r="VEU73"/>
      <c r="VEV73"/>
      <c r="VEW73"/>
      <c r="VEX73"/>
      <c r="VEY73"/>
      <c r="VEZ73"/>
      <c r="VFA73"/>
      <c r="VFB73"/>
      <c r="VFC73"/>
      <c r="VFD73"/>
      <c r="VFE73"/>
      <c r="VFF73"/>
      <c r="VFG73"/>
      <c r="VFH73"/>
      <c r="VFI73"/>
      <c r="VFJ73"/>
      <c r="VFK73"/>
      <c r="VFL73"/>
      <c r="VFM73"/>
      <c r="VFN73"/>
      <c r="VFO73"/>
      <c r="VFP73"/>
      <c r="VFQ73"/>
      <c r="VFR73"/>
      <c r="VFS73"/>
      <c r="VFT73"/>
      <c r="VFU73"/>
      <c r="VFV73"/>
      <c r="VFW73"/>
      <c r="VFX73"/>
      <c r="VFY73"/>
      <c r="VFZ73"/>
      <c r="VGA73"/>
      <c r="VGB73"/>
      <c r="VGC73"/>
      <c r="VGD73"/>
      <c r="VGE73"/>
      <c r="VGF73"/>
      <c r="VGG73"/>
      <c r="VGH73"/>
      <c r="VGI73"/>
      <c r="VGJ73"/>
      <c r="VGK73"/>
      <c r="VGL73"/>
      <c r="VGM73"/>
      <c r="VGN73"/>
      <c r="VGO73"/>
      <c r="VGP73"/>
      <c r="VGQ73"/>
      <c r="VGR73"/>
      <c r="VGS73"/>
      <c r="VGT73"/>
      <c r="VGU73"/>
      <c r="VGV73"/>
      <c r="VGW73"/>
      <c r="VGX73"/>
      <c r="VGY73"/>
      <c r="VGZ73"/>
      <c r="VHA73"/>
      <c r="VHB73"/>
      <c r="VHC73"/>
      <c r="VHD73"/>
      <c r="VHE73"/>
      <c r="VHF73"/>
      <c r="VHG73"/>
      <c r="VHH73"/>
      <c r="VHI73"/>
      <c r="VHJ73"/>
      <c r="VHK73"/>
      <c r="VHL73"/>
      <c r="VHM73"/>
      <c r="VHN73"/>
      <c r="VHO73"/>
      <c r="VHP73"/>
      <c r="VHQ73"/>
      <c r="VHR73"/>
      <c r="VHS73"/>
      <c r="VHT73"/>
      <c r="VHU73"/>
      <c r="VHV73"/>
      <c r="VHW73"/>
      <c r="VHX73"/>
      <c r="VHY73"/>
      <c r="VHZ73"/>
      <c r="VIA73"/>
      <c r="VIB73"/>
      <c r="VIC73"/>
      <c r="VID73"/>
      <c r="VIE73"/>
      <c r="VIF73"/>
      <c r="VIG73"/>
      <c r="VIH73"/>
      <c r="VII73"/>
      <c r="VIJ73"/>
      <c r="VIK73"/>
      <c r="VIL73"/>
      <c r="VIM73"/>
      <c r="VIN73"/>
      <c r="VIO73"/>
      <c r="VIP73"/>
      <c r="VIQ73"/>
      <c r="VIR73"/>
      <c r="VIS73"/>
      <c r="VIT73"/>
      <c r="VIU73"/>
      <c r="VIV73"/>
      <c r="VIW73"/>
      <c r="VIX73"/>
      <c r="VIY73"/>
      <c r="VIZ73"/>
      <c r="VJA73"/>
      <c r="VJB73"/>
      <c r="VJC73"/>
      <c r="VJD73"/>
      <c r="VJE73"/>
      <c r="VJF73"/>
      <c r="VJG73"/>
      <c r="VJH73"/>
      <c r="VJI73"/>
      <c r="VJJ73"/>
      <c r="VJK73"/>
      <c r="VJL73"/>
      <c r="VJM73"/>
      <c r="VJN73"/>
      <c r="VJO73"/>
      <c r="VJP73"/>
      <c r="VJQ73"/>
      <c r="VJR73"/>
      <c r="VJS73"/>
      <c r="VJT73"/>
      <c r="VJU73"/>
      <c r="VJV73"/>
      <c r="VJW73"/>
      <c r="VJX73"/>
      <c r="VJY73"/>
      <c r="VJZ73"/>
      <c r="VKA73"/>
      <c r="VKB73"/>
      <c r="VKC73"/>
      <c r="VKD73"/>
      <c r="VKE73"/>
      <c r="VKF73"/>
      <c r="VKG73"/>
      <c r="VKH73"/>
      <c r="VKI73"/>
      <c r="VKJ73"/>
      <c r="VKK73"/>
      <c r="VKL73"/>
      <c r="VKM73"/>
      <c r="VKN73"/>
      <c r="VKO73"/>
      <c r="VKP73"/>
      <c r="VKQ73"/>
      <c r="VKR73"/>
      <c r="VKS73"/>
      <c r="VKT73"/>
      <c r="VKU73"/>
      <c r="VKV73"/>
      <c r="VKW73"/>
      <c r="VKX73"/>
      <c r="VKY73"/>
      <c r="VKZ73"/>
      <c r="VLA73"/>
      <c r="VLB73"/>
      <c r="VLC73"/>
      <c r="VLD73"/>
      <c r="VLE73"/>
      <c r="VLF73"/>
      <c r="VLG73"/>
      <c r="VLH73"/>
      <c r="VLI73"/>
      <c r="VLJ73"/>
      <c r="VLK73"/>
      <c r="VLL73"/>
      <c r="VLM73"/>
      <c r="VLN73"/>
      <c r="VLO73"/>
      <c r="VLP73"/>
      <c r="VLQ73"/>
      <c r="VLR73"/>
      <c r="VLS73"/>
      <c r="VLT73"/>
      <c r="VLU73"/>
      <c r="VLV73"/>
      <c r="VLW73"/>
      <c r="VLX73"/>
      <c r="VLY73"/>
      <c r="VLZ73"/>
      <c r="VMA73"/>
      <c r="VMB73"/>
      <c r="VMC73"/>
      <c r="VMD73"/>
      <c r="VME73"/>
      <c r="VMF73"/>
      <c r="VMG73"/>
      <c r="VMH73"/>
      <c r="VMI73"/>
      <c r="VMJ73"/>
      <c r="VMK73"/>
      <c r="VML73"/>
      <c r="VMM73"/>
      <c r="VMN73"/>
      <c r="VMO73"/>
      <c r="VMP73"/>
      <c r="VMQ73"/>
      <c r="VMR73"/>
      <c r="VMS73"/>
      <c r="VMT73"/>
      <c r="VMU73"/>
      <c r="VMV73"/>
      <c r="VMW73"/>
      <c r="VMX73"/>
      <c r="VMY73"/>
      <c r="VMZ73"/>
      <c r="VNA73"/>
      <c r="VNB73"/>
      <c r="VNC73"/>
      <c r="VND73"/>
      <c r="VNE73"/>
      <c r="VNF73"/>
      <c r="VNG73"/>
      <c r="VNH73"/>
      <c r="VNI73"/>
      <c r="VNJ73"/>
      <c r="VNK73"/>
      <c r="VNL73"/>
      <c r="VNM73"/>
      <c r="VNN73"/>
      <c r="VNO73"/>
      <c r="VNP73"/>
      <c r="VNQ73"/>
      <c r="VNR73"/>
      <c r="VNS73"/>
      <c r="VNT73"/>
      <c r="VNU73"/>
      <c r="VNV73"/>
      <c r="VNW73"/>
      <c r="VNX73"/>
      <c r="VNY73"/>
      <c r="VNZ73"/>
      <c r="VOA73"/>
      <c r="VOB73"/>
      <c r="VOC73"/>
      <c r="VOD73"/>
      <c r="VOE73"/>
      <c r="VOF73"/>
      <c r="VOG73"/>
      <c r="VOH73"/>
      <c r="VOI73"/>
      <c r="VOJ73"/>
      <c r="VOK73"/>
      <c r="VOL73"/>
      <c r="VOM73"/>
      <c r="VON73"/>
      <c r="VOO73"/>
      <c r="VOP73"/>
      <c r="VOQ73"/>
      <c r="VOR73"/>
      <c r="VOS73"/>
      <c r="VOT73"/>
      <c r="VOU73"/>
      <c r="VOV73"/>
      <c r="VOW73"/>
      <c r="VOX73"/>
      <c r="VOY73"/>
      <c r="VOZ73"/>
      <c r="VPA73"/>
      <c r="VPB73"/>
      <c r="VPC73"/>
      <c r="VPD73"/>
      <c r="VPE73"/>
      <c r="VPF73"/>
      <c r="VPG73"/>
      <c r="VPH73"/>
      <c r="VPI73"/>
      <c r="VPJ73"/>
      <c r="VPK73"/>
      <c r="VPL73"/>
      <c r="VPM73"/>
      <c r="VPN73"/>
      <c r="VPO73"/>
      <c r="VPP73"/>
      <c r="VPQ73"/>
      <c r="VPR73"/>
      <c r="VPS73"/>
      <c r="VPT73"/>
      <c r="VPU73"/>
      <c r="VPV73"/>
      <c r="VPW73"/>
      <c r="VPX73"/>
      <c r="VPY73"/>
      <c r="VPZ73"/>
      <c r="VQA73"/>
      <c r="VQB73"/>
      <c r="VQC73"/>
      <c r="VQD73"/>
      <c r="VQE73"/>
      <c r="VQF73"/>
      <c r="VQG73"/>
      <c r="VQH73"/>
      <c r="VQI73"/>
      <c r="VQJ73"/>
      <c r="VQK73"/>
      <c r="VQL73"/>
      <c r="VQM73"/>
      <c r="VQN73"/>
      <c r="VQO73"/>
      <c r="VQP73"/>
      <c r="VQQ73"/>
      <c r="VQR73"/>
      <c r="VQS73"/>
      <c r="VQT73"/>
      <c r="VQU73"/>
      <c r="VQV73"/>
      <c r="VQW73"/>
      <c r="VQX73"/>
      <c r="VQY73"/>
      <c r="VQZ73"/>
      <c r="VRA73"/>
      <c r="VRB73"/>
      <c r="VRC73"/>
      <c r="VRD73"/>
      <c r="VRE73"/>
      <c r="VRF73"/>
      <c r="VRG73"/>
      <c r="VRH73"/>
      <c r="VRI73"/>
      <c r="VRJ73"/>
      <c r="VRK73"/>
      <c r="VRL73"/>
      <c r="VRM73"/>
      <c r="VRN73"/>
      <c r="VRO73"/>
      <c r="VRP73"/>
      <c r="VRQ73"/>
      <c r="VRR73"/>
      <c r="VRS73"/>
      <c r="VRT73"/>
      <c r="VRU73"/>
      <c r="VRV73"/>
      <c r="VRW73"/>
      <c r="VRX73"/>
      <c r="VRY73"/>
      <c r="VRZ73"/>
      <c r="VSA73"/>
      <c r="VSB73"/>
      <c r="VSC73"/>
      <c r="VSD73"/>
      <c r="VSE73"/>
      <c r="VSF73"/>
      <c r="VSG73"/>
      <c r="VSH73"/>
      <c r="VSI73"/>
      <c r="VSJ73"/>
      <c r="VSK73"/>
      <c r="VSL73"/>
      <c r="VSM73"/>
      <c r="VSN73"/>
      <c r="VSO73"/>
      <c r="VSP73"/>
      <c r="VSQ73"/>
      <c r="VSR73"/>
      <c r="VSS73"/>
      <c r="VST73"/>
      <c r="VSU73"/>
      <c r="VSV73"/>
      <c r="VSW73"/>
      <c r="VSX73"/>
      <c r="VSY73"/>
      <c r="VSZ73"/>
      <c r="VTA73"/>
      <c r="VTB73"/>
      <c r="VTC73"/>
      <c r="VTD73"/>
      <c r="VTE73"/>
      <c r="VTF73"/>
      <c r="VTG73"/>
      <c r="VTH73"/>
      <c r="VTI73"/>
      <c r="VTJ73"/>
      <c r="VTK73"/>
      <c r="VTL73"/>
      <c r="VTM73"/>
      <c r="VTN73"/>
      <c r="VTO73"/>
      <c r="VTP73"/>
      <c r="VTQ73"/>
      <c r="VTR73"/>
      <c r="VTS73"/>
      <c r="VTT73"/>
      <c r="VTU73"/>
      <c r="VTV73"/>
      <c r="VTW73"/>
      <c r="VTX73"/>
      <c r="VTY73"/>
      <c r="VTZ73"/>
      <c r="VUA73"/>
      <c r="VUB73"/>
      <c r="VUC73"/>
      <c r="VUD73"/>
      <c r="VUE73"/>
      <c r="VUF73"/>
      <c r="VUG73"/>
      <c r="VUH73"/>
      <c r="VUI73"/>
      <c r="VUJ73"/>
      <c r="VUK73"/>
      <c r="VUL73"/>
      <c r="VUM73"/>
      <c r="VUN73"/>
      <c r="VUO73"/>
      <c r="VUP73"/>
      <c r="VUQ73"/>
      <c r="VUR73"/>
      <c r="VUS73"/>
      <c r="VUT73"/>
      <c r="VUU73"/>
      <c r="VUV73"/>
      <c r="VUW73"/>
      <c r="VUX73"/>
      <c r="VUY73"/>
      <c r="VUZ73"/>
      <c r="VVA73"/>
      <c r="VVB73"/>
      <c r="VVC73"/>
      <c r="VVD73"/>
      <c r="VVE73"/>
      <c r="VVF73"/>
      <c r="VVG73"/>
      <c r="VVH73"/>
      <c r="VVI73"/>
      <c r="VVJ73"/>
      <c r="VVK73"/>
      <c r="VVL73"/>
      <c r="VVM73"/>
      <c r="VVN73"/>
      <c r="VVO73"/>
      <c r="VVP73"/>
      <c r="VVQ73"/>
      <c r="VVR73"/>
      <c r="VVS73"/>
      <c r="VVT73"/>
      <c r="VVU73"/>
      <c r="VVV73"/>
      <c r="VVW73"/>
      <c r="VVX73"/>
      <c r="VVY73"/>
      <c r="VVZ73"/>
      <c r="VWA73"/>
      <c r="VWB73"/>
      <c r="VWC73"/>
      <c r="VWD73"/>
      <c r="VWE73"/>
      <c r="VWF73"/>
      <c r="VWG73"/>
      <c r="VWH73"/>
      <c r="VWI73"/>
      <c r="VWJ73"/>
      <c r="VWK73"/>
      <c r="VWL73"/>
      <c r="VWM73"/>
      <c r="VWN73"/>
      <c r="VWO73"/>
      <c r="VWP73"/>
      <c r="VWQ73"/>
      <c r="VWR73"/>
      <c r="VWS73"/>
      <c r="VWT73"/>
      <c r="VWU73"/>
      <c r="VWV73"/>
      <c r="VWW73"/>
      <c r="VWX73"/>
      <c r="VWY73"/>
      <c r="VWZ73"/>
      <c r="VXA73"/>
      <c r="VXB73"/>
      <c r="VXC73"/>
      <c r="VXD73"/>
      <c r="VXE73"/>
      <c r="VXF73"/>
      <c r="VXG73"/>
      <c r="VXH73"/>
      <c r="VXI73"/>
      <c r="VXJ73"/>
      <c r="VXK73"/>
      <c r="VXL73"/>
      <c r="VXM73"/>
      <c r="VXN73"/>
      <c r="VXO73"/>
      <c r="VXP73"/>
      <c r="VXQ73"/>
      <c r="VXR73"/>
      <c r="VXS73"/>
      <c r="VXT73"/>
      <c r="VXU73"/>
      <c r="VXV73"/>
      <c r="VXW73"/>
      <c r="VXX73"/>
      <c r="VXY73"/>
      <c r="VXZ73"/>
      <c r="VYA73"/>
      <c r="VYB73"/>
      <c r="VYC73"/>
      <c r="VYD73"/>
      <c r="VYE73"/>
      <c r="VYF73"/>
      <c r="VYG73"/>
      <c r="VYH73"/>
      <c r="VYI73"/>
      <c r="VYJ73"/>
      <c r="VYK73"/>
      <c r="VYL73"/>
      <c r="VYM73"/>
      <c r="VYN73"/>
      <c r="VYO73"/>
      <c r="VYP73"/>
      <c r="VYQ73"/>
      <c r="VYR73"/>
      <c r="VYS73"/>
      <c r="VYT73"/>
      <c r="VYU73"/>
      <c r="VYV73"/>
      <c r="VYW73"/>
      <c r="VYX73"/>
      <c r="VYY73"/>
      <c r="VYZ73"/>
      <c r="VZA73"/>
      <c r="VZB73"/>
      <c r="VZC73"/>
      <c r="VZD73"/>
      <c r="VZE73"/>
      <c r="VZF73"/>
      <c r="VZG73"/>
      <c r="VZH73"/>
      <c r="VZI73"/>
      <c r="VZJ73"/>
      <c r="VZK73"/>
      <c r="VZL73"/>
      <c r="VZM73"/>
      <c r="VZN73"/>
      <c r="VZO73"/>
      <c r="VZP73"/>
      <c r="VZQ73"/>
      <c r="VZR73"/>
      <c r="VZS73"/>
      <c r="VZT73"/>
      <c r="VZU73"/>
      <c r="VZV73"/>
      <c r="VZW73"/>
      <c r="VZX73"/>
      <c r="VZY73"/>
      <c r="VZZ73"/>
      <c r="WAA73"/>
      <c r="WAB73"/>
      <c r="WAC73"/>
      <c r="WAD73"/>
      <c r="WAE73"/>
      <c r="WAF73"/>
      <c r="WAG73"/>
      <c r="WAH73"/>
      <c r="WAI73"/>
      <c r="WAJ73"/>
      <c r="WAK73"/>
      <c r="WAL73"/>
      <c r="WAM73"/>
      <c r="WAN73"/>
      <c r="WAO73"/>
      <c r="WAP73"/>
      <c r="WAQ73"/>
      <c r="WAR73"/>
      <c r="WAS73"/>
      <c r="WAT73"/>
      <c r="WAU73"/>
      <c r="WAV73"/>
      <c r="WAW73"/>
      <c r="WAX73"/>
      <c r="WAY73"/>
      <c r="WAZ73"/>
      <c r="WBA73"/>
      <c r="WBB73"/>
      <c r="WBC73"/>
      <c r="WBD73"/>
      <c r="WBE73"/>
      <c r="WBF73"/>
      <c r="WBG73"/>
      <c r="WBH73"/>
      <c r="WBI73"/>
      <c r="WBJ73"/>
      <c r="WBK73"/>
      <c r="WBL73"/>
      <c r="WBM73"/>
      <c r="WBN73"/>
      <c r="WBO73"/>
      <c r="WBP73"/>
      <c r="WBQ73"/>
      <c r="WBR73"/>
      <c r="WBS73"/>
      <c r="WBT73"/>
      <c r="WBU73"/>
      <c r="WBV73"/>
      <c r="WBW73"/>
      <c r="WBX73"/>
      <c r="WBY73"/>
      <c r="WBZ73"/>
      <c r="WCA73"/>
      <c r="WCB73"/>
      <c r="WCC73"/>
      <c r="WCD73"/>
      <c r="WCE73"/>
      <c r="WCF73"/>
      <c r="WCG73"/>
      <c r="WCH73"/>
      <c r="WCI73"/>
      <c r="WCJ73"/>
      <c r="WCK73"/>
      <c r="WCL73"/>
      <c r="WCM73"/>
      <c r="WCN73"/>
      <c r="WCO73"/>
      <c r="WCP73"/>
      <c r="WCQ73"/>
      <c r="WCR73"/>
      <c r="WCS73"/>
      <c r="WCT73"/>
      <c r="WCU73"/>
      <c r="WCV73"/>
      <c r="WCW73"/>
      <c r="WCX73"/>
      <c r="WCY73"/>
      <c r="WCZ73"/>
      <c r="WDA73"/>
      <c r="WDB73"/>
      <c r="WDC73"/>
      <c r="WDD73"/>
      <c r="WDE73"/>
      <c r="WDF73"/>
      <c r="WDG73"/>
      <c r="WDH73"/>
      <c r="WDI73"/>
      <c r="WDJ73"/>
      <c r="WDK73"/>
      <c r="WDL73"/>
      <c r="WDM73"/>
      <c r="WDN73"/>
      <c r="WDO73"/>
      <c r="WDP73"/>
      <c r="WDQ73"/>
      <c r="WDR73"/>
      <c r="WDS73"/>
      <c r="WDT73"/>
      <c r="WDU73"/>
      <c r="WDV73"/>
      <c r="WDW73"/>
      <c r="WDX73"/>
      <c r="WDY73"/>
      <c r="WDZ73"/>
      <c r="WEA73"/>
      <c r="WEB73"/>
      <c r="WEC73"/>
      <c r="WED73"/>
      <c r="WEE73"/>
      <c r="WEF73"/>
      <c r="WEG73"/>
      <c r="WEH73"/>
      <c r="WEI73"/>
      <c r="WEJ73"/>
      <c r="WEK73"/>
      <c r="WEL73"/>
      <c r="WEM73"/>
      <c r="WEN73"/>
      <c r="WEO73"/>
      <c r="WEP73"/>
      <c r="WEQ73"/>
      <c r="WER73"/>
      <c r="WES73"/>
      <c r="WET73"/>
      <c r="WEU73"/>
      <c r="WEV73"/>
      <c r="WEW73"/>
      <c r="WEX73"/>
      <c r="WEY73"/>
      <c r="WEZ73"/>
      <c r="WFA73"/>
      <c r="WFB73"/>
      <c r="WFC73"/>
      <c r="WFD73"/>
      <c r="WFE73"/>
      <c r="WFF73"/>
      <c r="WFG73"/>
      <c r="WFH73"/>
      <c r="WFI73"/>
      <c r="WFJ73"/>
      <c r="WFK73"/>
      <c r="WFL73"/>
      <c r="WFM73"/>
      <c r="WFN73"/>
      <c r="WFO73"/>
      <c r="WFP73"/>
      <c r="WFQ73"/>
      <c r="WFR73"/>
      <c r="WFS73"/>
      <c r="WFT73"/>
      <c r="WFU73"/>
      <c r="WFV73"/>
      <c r="WFW73"/>
      <c r="WFX73"/>
      <c r="WFY73"/>
      <c r="WFZ73"/>
      <c r="WGA73"/>
      <c r="WGB73"/>
      <c r="WGC73"/>
      <c r="WGD73"/>
      <c r="WGE73"/>
      <c r="WGF73"/>
      <c r="WGG73"/>
      <c r="WGH73"/>
      <c r="WGI73"/>
      <c r="WGJ73"/>
      <c r="WGK73"/>
      <c r="WGL73"/>
      <c r="WGM73"/>
      <c r="WGN73"/>
      <c r="WGO73"/>
      <c r="WGP73"/>
      <c r="WGQ73"/>
      <c r="WGR73"/>
      <c r="WGS73"/>
      <c r="WGT73"/>
      <c r="WGU73"/>
      <c r="WGV73"/>
      <c r="WGW73"/>
      <c r="WGX73"/>
      <c r="WGY73"/>
      <c r="WGZ73"/>
      <c r="WHA73"/>
      <c r="WHB73"/>
      <c r="WHC73"/>
      <c r="WHD73"/>
      <c r="WHE73"/>
      <c r="WHF73"/>
      <c r="WHG73"/>
      <c r="WHH73"/>
      <c r="WHI73"/>
      <c r="WHJ73"/>
      <c r="WHK73"/>
      <c r="WHL73"/>
      <c r="WHM73"/>
      <c r="WHN73"/>
      <c r="WHO73"/>
      <c r="WHP73"/>
      <c r="WHQ73"/>
      <c r="WHR73"/>
      <c r="WHS73"/>
      <c r="WHT73"/>
      <c r="WHU73"/>
      <c r="WHV73"/>
      <c r="WHW73"/>
      <c r="WHX73"/>
      <c r="WHY73"/>
      <c r="WHZ73"/>
      <c r="WIA73"/>
      <c r="WIB73"/>
      <c r="WIC73"/>
      <c r="WID73"/>
      <c r="WIE73"/>
      <c r="WIF73"/>
      <c r="WIG73"/>
      <c r="WIH73"/>
      <c r="WII73"/>
      <c r="WIJ73"/>
      <c r="WIK73"/>
      <c r="WIL73"/>
      <c r="WIM73"/>
      <c r="WIN73"/>
      <c r="WIO73"/>
      <c r="WIP73"/>
      <c r="WIQ73"/>
      <c r="WIR73"/>
      <c r="WIS73"/>
      <c r="WIT73"/>
      <c r="WIU73"/>
      <c r="WIV73"/>
      <c r="WIW73"/>
      <c r="WIX73"/>
      <c r="WIY73"/>
      <c r="WIZ73"/>
      <c r="WJA73"/>
      <c r="WJB73"/>
      <c r="WJC73"/>
      <c r="WJD73"/>
      <c r="WJE73"/>
      <c r="WJF73"/>
      <c r="WJG73"/>
      <c r="WJH73"/>
      <c r="WJI73"/>
      <c r="WJJ73"/>
      <c r="WJK73"/>
      <c r="WJL73"/>
      <c r="WJM73"/>
      <c r="WJN73"/>
      <c r="WJO73"/>
      <c r="WJP73"/>
      <c r="WJQ73"/>
      <c r="WJR73"/>
      <c r="WJS73"/>
      <c r="WJT73"/>
      <c r="WJU73"/>
      <c r="WJV73"/>
      <c r="WJW73"/>
      <c r="WJX73"/>
      <c r="WJY73"/>
      <c r="WJZ73"/>
      <c r="WKA73"/>
      <c r="WKB73"/>
      <c r="WKC73"/>
      <c r="WKD73"/>
      <c r="WKE73"/>
      <c r="WKF73"/>
      <c r="WKG73"/>
      <c r="WKH73"/>
      <c r="WKI73"/>
      <c r="WKJ73"/>
      <c r="WKK73"/>
      <c r="WKL73"/>
      <c r="WKM73"/>
      <c r="WKN73"/>
      <c r="WKO73"/>
      <c r="WKP73"/>
      <c r="WKQ73"/>
      <c r="WKR73"/>
      <c r="WKS73"/>
      <c r="WKT73"/>
      <c r="WKU73"/>
      <c r="WKV73"/>
      <c r="WKW73"/>
      <c r="WKX73"/>
      <c r="WKY73"/>
      <c r="WKZ73"/>
      <c r="WLA73"/>
      <c r="WLB73"/>
      <c r="WLC73"/>
      <c r="WLD73"/>
      <c r="WLE73"/>
      <c r="WLF73"/>
      <c r="WLG73"/>
      <c r="WLH73"/>
      <c r="WLI73"/>
      <c r="WLJ73"/>
      <c r="WLK73"/>
      <c r="WLL73"/>
      <c r="WLM73"/>
      <c r="WLN73"/>
      <c r="WLO73"/>
      <c r="WLP73"/>
      <c r="WLQ73"/>
      <c r="WLR73"/>
      <c r="WLS73"/>
      <c r="WLT73"/>
      <c r="WLU73"/>
      <c r="WLV73"/>
      <c r="WLW73"/>
      <c r="WLX73"/>
      <c r="WLY73"/>
      <c r="WLZ73"/>
      <c r="WMA73"/>
      <c r="WMB73"/>
      <c r="WMC73"/>
      <c r="WMD73"/>
      <c r="WME73"/>
      <c r="WMF73"/>
      <c r="WMG73"/>
      <c r="WMH73"/>
      <c r="WMI73"/>
      <c r="WMJ73"/>
      <c r="WMK73"/>
      <c r="WML73"/>
      <c r="WMM73"/>
      <c r="WMN73"/>
      <c r="WMO73"/>
      <c r="WMP73"/>
      <c r="WMQ73"/>
      <c r="WMR73"/>
      <c r="WMS73"/>
      <c r="WMT73"/>
      <c r="WMU73"/>
      <c r="WMV73"/>
      <c r="WMW73"/>
      <c r="WMX73"/>
      <c r="WMY73"/>
      <c r="WMZ73"/>
      <c r="WNA73"/>
      <c r="WNB73"/>
      <c r="WNC73"/>
      <c r="WND73"/>
      <c r="WNE73"/>
      <c r="WNF73"/>
      <c r="WNG73"/>
      <c r="WNH73"/>
      <c r="WNI73"/>
      <c r="WNJ73"/>
      <c r="WNK73"/>
      <c r="WNL73"/>
      <c r="WNM73"/>
      <c r="WNN73"/>
      <c r="WNO73"/>
      <c r="WNP73"/>
      <c r="WNQ73"/>
      <c r="WNR73"/>
      <c r="WNS73"/>
      <c r="WNT73"/>
      <c r="WNU73"/>
      <c r="WNV73"/>
      <c r="WNW73"/>
      <c r="WNX73"/>
      <c r="WNY73"/>
      <c r="WNZ73"/>
      <c r="WOA73"/>
      <c r="WOB73"/>
      <c r="WOC73"/>
      <c r="WOD73"/>
      <c r="WOE73"/>
      <c r="WOF73"/>
      <c r="WOG73"/>
      <c r="WOH73"/>
      <c r="WOI73"/>
      <c r="WOJ73"/>
      <c r="WOK73"/>
      <c r="WOL73"/>
      <c r="WOM73"/>
      <c r="WON73"/>
      <c r="WOO73"/>
      <c r="WOP73"/>
      <c r="WOQ73"/>
      <c r="WOR73"/>
      <c r="WOS73"/>
      <c r="WOT73"/>
      <c r="WOU73"/>
      <c r="WOV73"/>
      <c r="WOW73"/>
      <c r="WOX73"/>
      <c r="WOY73"/>
      <c r="WOZ73"/>
      <c r="WPA73"/>
      <c r="WPB73"/>
      <c r="WPC73"/>
      <c r="WPD73"/>
      <c r="WPE73"/>
      <c r="WPF73"/>
      <c r="WPG73"/>
      <c r="WPH73"/>
      <c r="WPI73"/>
      <c r="WPJ73"/>
      <c r="WPK73"/>
      <c r="WPL73"/>
      <c r="WPM73"/>
      <c r="WPN73"/>
      <c r="WPO73"/>
      <c r="WPP73"/>
      <c r="WPQ73"/>
      <c r="WPR73"/>
      <c r="WPS73"/>
      <c r="WPT73"/>
      <c r="WPU73"/>
      <c r="WPV73"/>
      <c r="WPW73"/>
      <c r="WPX73"/>
      <c r="WPY73"/>
      <c r="WPZ73"/>
      <c r="WQA73"/>
      <c r="WQB73"/>
      <c r="WQC73"/>
      <c r="WQD73"/>
      <c r="WQE73"/>
      <c r="WQF73"/>
      <c r="WQG73"/>
      <c r="WQH73"/>
      <c r="WQI73"/>
      <c r="WQJ73"/>
      <c r="WQK73"/>
      <c r="WQL73"/>
      <c r="WQM73"/>
      <c r="WQN73"/>
      <c r="WQO73"/>
      <c r="WQP73"/>
      <c r="WQQ73"/>
      <c r="WQR73"/>
      <c r="WQS73"/>
      <c r="WQT73"/>
      <c r="WQU73"/>
      <c r="WQV73"/>
      <c r="WQW73"/>
      <c r="WQX73"/>
      <c r="WQY73"/>
      <c r="WQZ73"/>
      <c r="WRA73"/>
      <c r="WRB73"/>
      <c r="WRC73"/>
      <c r="WRD73"/>
      <c r="WRE73"/>
      <c r="WRF73"/>
      <c r="WRG73"/>
      <c r="WRH73"/>
      <c r="WRI73"/>
      <c r="WRJ73"/>
      <c r="WRK73"/>
      <c r="WRL73"/>
      <c r="WRM73"/>
      <c r="WRN73"/>
      <c r="WRO73"/>
      <c r="WRP73"/>
      <c r="WRQ73"/>
      <c r="WRR73"/>
      <c r="WRS73"/>
      <c r="WRT73"/>
      <c r="WRU73"/>
      <c r="WRV73"/>
      <c r="WRW73"/>
      <c r="WRX73"/>
      <c r="WRY73"/>
      <c r="WRZ73"/>
      <c r="WSA73"/>
      <c r="WSB73"/>
      <c r="WSC73"/>
      <c r="WSD73"/>
      <c r="WSE73"/>
      <c r="WSF73"/>
      <c r="WSG73"/>
      <c r="WSH73"/>
      <c r="WSI73"/>
      <c r="WSJ73"/>
      <c r="WSK73"/>
      <c r="WSL73"/>
      <c r="WSM73"/>
      <c r="WSN73"/>
      <c r="WSO73"/>
      <c r="WSP73"/>
      <c r="WSQ73"/>
      <c r="WSR73"/>
      <c r="WSS73"/>
      <c r="WST73"/>
      <c r="WSU73"/>
      <c r="WSV73"/>
      <c r="WSW73"/>
      <c r="WSX73"/>
      <c r="WSY73"/>
      <c r="WSZ73"/>
      <c r="WTA73"/>
      <c r="WTB73"/>
      <c r="WTC73"/>
      <c r="WTD73"/>
      <c r="WTE73"/>
      <c r="WTF73"/>
      <c r="WTG73"/>
      <c r="WTH73"/>
      <c r="WTI73"/>
      <c r="WTJ73"/>
      <c r="WTK73"/>
      <c r="WTL73"/>
      <c r="WTM73"/>
      <c r="WTN73"/>
      <c r="WTO73"/>
      <c r="WTP73"/>
      <c r="WTQ73"/>
      <c r="WTR73"/>
      <c r="WTS73"/>
      <c r="WTT73"/>
      <c r="WTU73"/>
      <c r="WTV73"/>
      <c r="WTW73"/>
      <c r="WTX73"/>
      <c r="WTY73"/>
      <c r="WTZ73"/>
      <c r="WUA73"/>
      <c r="WUB73"/>
      <c r="WUC73"/>
      <c r="WUD73"/>
      <c r="WUE73"/>
      <c r="WUF73"/>
      <c r="WUG73"/>
      <c r="WUH73"/>
      <c r="WUI73"/>
      <c r="WUJ73"/>
      <c r="WUK73"/>
      <c r="WUL73"/>
      <c r="WUM73"/>
      <c r="WUN73"/>
      <c r="WUO73"/>
      <c r="WUP73"/>
      <c r="WUQ73"/>
      <c r="WUR73"/>
      <c r="WUS73"/>
      <c r="WUT73"/>
      <c r="WUU73"/>
      <c r="WUV73"/>
      <c r="WUW73"/>
      <c r="WUX73"/>
      <c r="WUY73"/>
      <c r="WUZ73"/>
      <c r="WVA73"/>
      <c r="WVB73"/>
      <c r="WVC73"/>
      <c r="WVD73"/>
      <c r="WVE73"/>
      <c r="WVF73"/>
      <c r="WVG73"/>
      <c r="WVH73"/>
      <c r="WVI73"/>
      <c r="WVJ73"/>
      <c r="WVK73"/>
      <c r="WVL73"/>
      <c r="WVM73"/>
      <c r="WVN73"/>
      <c r="WVO73"/>
      <c r="WVP73"/>
      <c r="WVQ73"/>
      <c r="WVR73"/>
      <c r="WVS73"/>
      <c r="WVT73"/>
      <c r="WVU73"/>
      <c r="WVV73"/>
      <c r="WVW73"/>
      <c r="WVX73"/>
      <c r="WVY73"/>
      <c r="WVZ73"/>
      <c r="WWA73"/>
      <c r="WWB73"/>
      <c r="WWC73"/>
      <c r="WWD73"/>
      <c r="WWE73"/>
      <c r="WWF73"/>
      <c r="WWG73"/>
      <c r="WWH73"/>
      <c r="WWI73"/>
      <c r="WWJ73"/>
      <c r="WWK73"/>
      <c r="WWL73"/>
      <c r="WWM73"/>
      <c r="WWN73"/>
      <c r="WWO73"/>
      <c r="WWP73"/>
      <c r="WWQ73"/>
      <c r="WWR73"/>
      <c r="WWS73"/>
      <c r="WWT73"/>
      <c r="WWU73"/>
      <c r="WWV73"/>
      <c r="WWW73"/>
      <c r="WWX73"/>
      <c r="WWY73"/>
      <c r="WWZ73"/>
      <c r="WXA73"/>
      <c r="WXB73"/>
      <c r="WXC73"/>
      <c r="WXD73"/>
      <c r="WXE73"/>
      <c r="WXF73"/>
      <c r="WXG73"/>
      <c r="WXH73"/>
      <c r="WXI73"/>
      <c r="WXJ73"/>
      <c r="WXK73"/>
      <c r="WXL73"/>
      <c r="WXM73"/>
      <c r="WXN73"/>
      <c r="WXO73"/>
      <c r="WXP73"/>
      <c r="WXQ73"/>
      <c r="WXR73"/>
      <c r="WXS73"/>
      <c r="WXT73"/>
      <c r="WXU73"/>
      <c r="WXV73"/>
      <c r="WXW73"/>
      <c r="WXX73"/>
      <c r="WXY73"/>
      <c r="WXZ73"/>
      <c r="WYA73"/>
      <c r="WYB73"/>
      <c r="WYC73"/>
      <c r="WYD73"/>
      <c r="WYE73"/>
      <c r="WYF73"/>
      <c r="WYG73"/>
      <c r="WYH73"/>
      <c r="WYI73"/>
      <c r="WYJ73"/>
      <c r="WYK73"/>
      <c r="WYL73"/>
      <c r="WYM73"/>
      <c r="WYN73"/>
      <c r="WYO73"/>
      <c r="WYP73"/>
      <c r="WYQ73"/>
      <c r="WYR73"/>
      <c r="WYS73"/>
      <c r="WYT73"/>
      <c r="WYU73"/>
      <c r="WYV73"/>
      <c r="WYW73"/>
      <c r="WYX73"/>
      <c r="WYY73"/>
      <c r="WYZ73"/>
      <c r="WZA73"/>
      <c r="WZB73"/>
      <c r="WZC73"/>
      <c r="WZD73"/>
      <c r="WZE73"/>
      <c r="WZF73"/>
      <c r="WZG73"/>
      <c r="WZH73"/>
      <c r="WZI73"/>
      <c r="WZJ73"/>
      <c r="WZK73"/>
      <c r="WZL73"/>
      <c r="WZM73"/>
      <c r="WZN73"/>
      <c r="WZO73"/>
      <c r="WZP73"/>
      <c r="WZQ73"/>
      <c r="WZR73"/>
      <c r="WZS73"/>
      <c r="WZT73"/>
      <c r="WZU73"/>
      <c r="WZV73"/>
      <c r="WZW73"/>
      <c r="WZX73"/>
      <c r="WZY73"/>
      <c r="WZZ73"/>
      <c r="XAA73"/>
      <c r="XAB73"/>
      <c r="XAC73"/>
      <c r="XAD73"/>
      <c r="XAE73"/>
      <c r="XAF73"/>
      <c r="XAG73"/>
      <c r="XAH73"/>
      <c r="XAI73"/>
      <c r="XAJ73"/>
      <c r="XAK73"/>
      <c r="XAL73"/>
      <c r="XAM73"/>
      <c r="XAN73"/>
      <c r="XAO73"/>
      <c r="XAP73"/>
      <c r="XAQ73"/>
      <c r="XAR73"/>
      <c r="XAS73"/>
      <c r="XAT73"/>
      <c r="XAU73"/>
      <c r="XAV73"/>
      <c r="XAW73"/>
      <c r="XAX73"/>
      <c r="XAY73"/>
      <c r="XAZ73"/>
      <c r="XBA73"/>
      <c r="XBB73"/>
      <c r="XBC73"/>
      <c r="XBD73"/>
      <c r="XBE73"/>
      <c r="XBF73"/>
      <c r="XBG73"/>
      <c r="XBH73"/>
      <c r="XBI73"/>
      <c r="XBJ73"/>
      <c r="XBK73"/>
      <c r="XBL73"/>
      <c r="XBM73"/>
      <c r="XBN73"/>
      <c r="XBO73"/>
      <c r="XBP73"/>
      <c r="XBQ73"/>
      <c r="XBR73"/>
      <c r="XBS73"/>
      <c r="XBT73"/>
      <c r="XBU73"/>
      <c r="XBV73"/>
      <c r="XBW73"/>
      <c r="XBX73"/>
      <c r="XBY73"/>
      <c r="XBZ73"/>
      <c r="XCA73"/>
      <c r="XCB73"/>
      <c r="XCC73"/>
      <c r="XCD73"/>
      <c r="XCE73"/>
      <c r="XCF73"/>
      <c r="XCG73"/>
      <c r="XCH73"/>
      <c r="XCI73"/>
      <c r="XCJ73"/>
      <c r="XCK73"/>
      <c r="XCL73"/>
      <c r="XCM73"/>
      <c r="XCN73"/>
      <c r="XCO73"/>
      <c r="XCP73"/>
      <c r="XCQ73"/>
      <c r="XCR73"/>
      <c r="XCS73"/>
      <c r="XCT73"/>
      <c r="XCU73"/>
      <c r="XCV73"/>
      <c r="XCW73"/>
      <c r="XCX73"/>
      <c r="XCY73"/>
      <c r="XCZ73"/>
      <c r="XDA73"/>
      <c r="XDB73"/>
      <c r="XDC73"/>
      <c r="XDD73"/>
      <c r="XDE73"/>
      <c r="XDF73"/>
      <c r="XDG73"/>
      <c r="XDH73"/>
      <c r="XDI73"/>
      <c r="XDJ73"/>
      <c r="XDK73"/>
      <c r="XDL73"/>
      <c r="XDM73"/>
      <c r="XDN73"/>
      <c r="XDO73"/>
      <c r="XDP73"/>
      <c r="XDQ73"/>
      <c r="XDR73"/>
      <c r="XDS73"/>
      <c r="XDT73"/>
      <c r="XDU73"/>
      <c r="XDV73"/>
      <c r="XDW73"/>
      <c r="XDX73"/>
      <c r="XDY73"/>
      <c r="XDZ73"/>
      <c r="XEA73"/>
      <c r="XEB73"/>
      <c r="XEC73"/>
      <c r="XED73"/>
      <c r="XEE73"/>
      <c r="XEF73"/>
      <c r="XEG73"/>
      <c r="XEH73"/>
      <c r="XEI73"/>
      <c r="XEJ73"/>
      <c r="XEK73"/>
      <c r="XEL73"/>
      <c r="XEM73"/>
      <c r="XEN73"/>
      <c r="XEO73"/>
      <c r="XEP73"/>
      <c r="XEQ73"/>
      <c r="XER73"/>
      <c r="XES73"/>
      <c r="XET73"/>
      <c r="XEU73"/>
      <c r="XEV73"/>
      <c r="XEW73"/>
      <c r="XEX73"/>
      <c r="XEY73"/>
      <c r="XEZ73"/>
      <c r="XFA73"/>
      <c r="XFB73"/>
      <c r="XFC73"/>
    </row>
    <row r="74" spans="1:16383" x14ac:dyDescent="0.25">
      <c r="A74" s="489"/>
      <c r="B74" s="489"/>
      <c r="C74" s="490"/>
      <c r="D74" s="491"/>
      <c r="E74" s="487"/>
      <c r="F74" s="524">
        <v>43948.820370370369</v>
      </c>
      <c r="G74" s="525">
        <v>43948.820370370369</v>
      </c>
      <c r="H74" s="487" t="s">
        <v>330</v>
      </c>
      <c r="I74" s="492"/>
      <c r="J74" s="493"/>
      <c r="K74" s="494"/>
      <c r="L74" s="494"/>
      <c r="M74" s="494"/>
      <c r="N74" s="494"/>
      <c r="O74" s="507">
        <v>0.14207091927528384</v>
      </c>
      <c r="P74" s="508">
        <v>1.3</v>
      </c>
      <c r="Q74" s="508">
        <v>1.3900000003337669</v>
      </c>
      <c r="R74" s="506" t="s">
        <v>83</v>
      </c>
      <c r="S74" s="503"/>
      <c r="T74" s="503"/>
    </row>
    <row r="75" spans="1:16383" s="528" customFormat="1" ht="12.5" x14ac:dyDescent="0.25">
      <c r="F75" s="530">
        <v>43948.820370370369</v>
      </c>
      <c r="G75" s="529">
        <v>43948.820370370369</v>
      </c>
      <c r="H75" s="528" t="s">
        <v>339</v>
      </c>
      <c r="I75" s="531" t="str">
        <f>Debt!$E$46</f>
        <v>Senior debt service at target cover ratio</v>
      </c>
      <c r="J75" s="560"/>
      <c r="L75" s="528" t="s">
        <v>332</v>
      </c>
      <c r="M75" s="528" t="s">
        <v>333</v>
      </c>
      <c r="N75" s="528" t="s">
        <v>336</v>
      </c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  <c r="ALL75"/>
      <c r="ALM75"/>
      <c r="ALN75"/>
      <c r="ALO75"/>
      <c r="ALP75"/>
      <c r="ALQ75"/>
      <c r="ALR75"/>
      <c r="ALS75"/>
      <c r="ALT75"/>
      <c r="ALU75"/>
      <c r="ALV75"/>
      <c r="ALW75"/>
      <c r="ALX75"/>
      <c r="ALY75"/>
      <c r="ALZ75"/>
      <c r="AMA75"/>
      <c r="AMB75"/>
      <c r="AMC75"/>
      <c r="AMD75"/>
      <c r="AME75"/>
      <c r="AMF75"/>
      <c r="AMG75"/>
      <c r="AMH75"/>
      <c r="AMI75"/>
      <c r="AMJ75"/>
      <c r="AMK75"/>
      <c r="AML75"/>
      <c r="AMM75"/>
      <c r="AMN75"/>
      <c r="AMO75"/>
      <c r="AMP75"/>
      <c r="AMQ75"/>
      <c r="AMR75"/>
      <c r="AMS75"/>
      <c r="AMT75"/>
      <c r="AMU75"/>
      <c r="AMV75"/>
      <c r="AMW75"/>
      <c r="AMX75"/>
      <c r="AMY75"/>
      <c r="AMZ75"/>
      <c r="ANA75"/>
      <c r="ANB75"/>
      <c r="ANC75"/>
      <c r="AND75"/>
      <c r="ANE75"/>
      <c r="ANF75"/>
      <c r="ANG75"/>
      <c r="ANH75"/>
      <c r="ANI75"/>
      <c r="ANJ75"/>
      <c r="ANK75"/>
      <c r="ANL75"/>
      <c r="ANM75"/>
      <c r="ANN75"/>
      <c r="ANO75"/>
      <c r="ANP75"/>
      <c r="ANQ75"/>
      <c r="ANR75"/>
      <c r="ANS75"/>
      <c r="ANT75"/>
      <c r="ANU75"/>
      <c r="ANV75"/>
      <c r="ANW75"/>
      <c r="ANX75"/>
      <c r="ANY75"/>
      <c r="ANZ75"/>
      <c r="AOA75"/>
      <c r="AOB75"/>
      <c r="AOC75"/>
      <c r="AOD75"/>
      <c r="AOE75"/>
      <c r="AOF75"/>
      <c r="AOG75"/>
      <c r="AOH75"/>
      <c r="AOI75"/>
      <c r="AOJ75"/>
      <c r="AOK75"/>
      <c r="AOL75"/>
      <c r="AOM75"/>
      <c r="AON75"/>
      <c r="AOO75"/>
      <c r="AOP75"/>
      <c r="AOQ75"/>
      <c r="AOR75"/>
      <c r="AOS75"/>
      <c r="AOT75"/>
      <c r="AOU75"/>
      <c r="AOV75"/>
      <c r="AOW75"/>
      <c r="AOX75"/>
      <c r="AOY75"/>
      <c r="AOZ75"/>
      <c r="APA75"/>
      <c r="APB75"/>
      <c r="APC75"/>
      <c r="APD75"/>
      <c r="APE75"/>
      <c r="APF75"/>
      <c r="APG75"/>
      <c r="APH75"/>
      <c r="API75"/>
      <c r="APJ75"/>
      <c r="APK75"/>
      <c r="APL75"/>
      <c r="APM75"/>
      <c r="APN75"/>
      <c r="APO75"/>
      <c r="APP75"/>
      <c r="APQ75"/>
      <c r="APR75"/>
      <c r="APS75"/>
      <c r="APT75"/>
      <c r="APU75"/>
      <c r="APV75"/>
      <c r="APW75"/>
      <c r="APX75"/>
      <c r="APY75"/>
      <c r="APZ75"/>
      <c r="AQA75"/>
      <c r="AQB75"/>
      <c r="AQC75"/>
      <c r="AQD75"/>
      <c r="AQE75"/>
      <c r="AQF75"/>
      <c r="AQG75"/>
      <c r="AQH75"/>
      <c r="AQI75"/>
      <c r="AQJ75"/>
      <c r="AQK75"/>
      <c r="AQL75"/>
      <c r="AQM75"/>
      <c r="AQN75"/>
      <c r="AQO75"/>
      <c r="AQP75"/>
      <c r="AQQ75"/>
      <c r="AQR75"/>
      <c r="AQS75"/>
      <c r="AQT75"/>
      <c r="AQU75"/>
      <c r="AQV75"/>
      <c r="AQW75"/>
      <c r="AQX75"/>
      <c r="AQY75"/>
      <c r="AQZ75"/>
      <c r="ARA75"/>
      <c r="ARB75"/>
      <c r="ARC75"/>
      <c r="ARD75"/>
      <c r="ARE75"/>
      <c r="ARF75"/>
      <c r="ARG75"/>
      <c r="ARH75"/>
      <c r="ARI75"/>
      <c r="ARJ75"/>
      <c r="ARK75"/>
      <c r="ARL75"/>
      <c r="ARM75"/>
      <c r="ARN75"/>
      <c r="ARO75"/>
      <c r="ARP75"/>
      <c r="ARQ75"/>
      <c r="ARR75"/>
      <c r="ARS75"/>
      <c r="ART75"/>
      <c r="ARU75"/>
      <c r="ARV75"/>
      <c r="ARW75"/>
      <c r="ARX75"/>
      <c r="ARY75"/>
      <c r="ARZ75"/>
      <c r="ASA75"/>
      <c r="ASB75"/>
      <c r="ASC75"/>
      <c r="ASD75"/>
      <c r="ASE75"/>
      <c r="ASF75"/>
      <c r="ASG75"/>
      <c r="ASH75"/>
      <c r="ASI75"/>
      <c r="ASJ75"/>
      <c r="ASK75"/>
      <c r="ASL75"/>
      <c r="ASM75"/>
      <c r="ASN75"/>
      <c r="ASO75"/>
      <c r="ASP75"/>
      <c r="ASQ75"/>
      <c r="ASR75"/>
      <c r="ASS75"/>
      <c r="AST75"/>
      <c r="ASU75"/>
      <c r="ASV75"/>
      <c r="ASW75"/>
      <c r="ASX75"/>
      <c r="ASY75"/>
      <c r="ASZ75"/>
      <c r="ATA75"/>
      <c r="ATB75"/>
      <c r="ATC75"/>
      <c r="ATD75"/>
      <c r="ATE75"/>
      <c r="ATF75"/>
      <c r="ATG75"/>
      <c r="ATH75"/>
      <c r="ATI75"/>
      <c r="ATJ75"/>
      <c r="ATK75"/>
      <c r="ATL75"/>
      <c r="ATM75"/>
      <c r="ATN75"/>
      <c r="ATO75"/>
      <c r="ATP75"/>
      <c r="ATQ75"/>
      <c r="ATR75"/>
      <c r="ATS75"/>
      <c r="ATT75"/>
      <c r="ATU75"/>
      <c r="ATV75"/>
      <c r="ATW75"/>
      <c r="ATX75"/>
      <c r="ATY75"/>
      <c r="ATZ75"/>
      <c r="AUA75"/>
      <c r="AUB75"/>
      <c r="AUC75"/>
      <c r="AUD75"/>
      <c r="AUE75"/>
      <c r="AUF75"/>
      <c r="AUG75"/>
      <c r="AUH75"/>
      <c r="AUI75"/>
      <c r="AUJ75"/>
      <c r="AUK75"/>
      <c r="AUL75"/>
      <c r="AUM75"/>
      <c r="AUN75"/>
      <c r="AUO75"/>
      <c r="AUP75"/>
      <c r="AUQ75"/>
      <c r="AUR75"/>
      <c r="AUS75"/>
      <c r="AUT75"/>
      <c r="AUU75"/>
      <c r="AUV75"/>
      <c r="AUW75"/>
      <c r="AUX75"/>
      <c r="AUY75"/>
      <c r="AUZ75"/>
      <c r="AVA75"/>
      <c r="AVB75"/>
      <c r="AVC75"/>
      <c r="AVD75"/>
      <c r="AVE75"/>
      <c r="AVF75"/>
      <c r="AVG75"/>
      <c r="AVH75"/>
      <c r="AVI75"/>
      <c r="AVJ75"/>
      <c r="AVK75"/>
      <c r="AVL75"/>
      <c r="AVM75"/>
      <c r="AVN75"/>
      <c r="AVO75"/>
      <c r="AVP75"/>
      <c r="AVQ75"/>
      <c r="AVR75"/>
      <c r="AVS75"/>
      <c r="AVT75"/>
      <c r="AVU75"/>
      <c r="AVV75"/>
      <c r="AVW75"/>
      <c r="AVX75"/>
      <c r="AVY75"/>
      <c r="AVZ75"/>
      <c r="AWA75"/>
      <c r="AWB75"/>
      <c r="AWC75"/>
      <c r="AWD75"/>
      <c r="AWE75"/>
      <c r="AWF75"/>
      <c r="AWG75"/>
      <c r="AWH75"/>
      <c r="AWI75"/>
      <c r="AWJ75"/>
      <c r="AWK75"/>
      <c r="AWL75"/>
      <c r="AWM75"/>
      <c r="AWN75"/>
      <c r="AWO75"/>
      <c r="AWP75"/>
      <c r="AWQ75"/>
      <c r="AWR75"/>
      <c r="AWS75"/>
      <c r="AWT75"/>
      <c r="AWU75"/>
      <c r="AWV75"/>
      <c r="AWW75"/>
      <c r="AWX75"/>
      <c r="AWY75"/>
      <c r="AWZ75"/>
      <c r="AXA75"/>
      <c r="AXB75"/>
      <c r="AXC75"/>
      <c r="AXD75"/>
      <c r="AXE75"/>
      <c r="AXF75"/>
      <c r="AXG75"/>
      <c r="AXH75"/>
      <c r="AXI75"/>
      <c r="AXJ75"/>
      <c r="AXK75"/>
      <c r="AXL75"/>
      <c r="AXM75"/>
      <c r="AXN75"/>
      <c r="AXO75"/>
      <c r="AXP75"/>
      <c r="AXQ75"/>
      <c r="AXR75"/>
      <c r="AXS75"/>
      <c r="AXT75"/>
      <c r="AXU75"/>
      <c r="AXV75"/>
      <c r="AXW75"/>
      <c r="AXX75"/>
      <c r="AXY75"/>
      <c r="AXZ75"/>
      <c r="AYA75"/>
      <c r="AYB75"/>
      <c r="AYC75"/>
      <c r="AYD75"/>
      <c r="AYE75"/>
      <c r="AYF75"/>
      <c r="AYG75"/>
      <c r="AYH75"/>
      <c r="AYI75"/>
      <c r="AYJ75"/>
      <c r="AYK75"/>
      <c r="AYL75"/>
      <c r="AYM75"/>
      <c r="AYN75"/>
      <c r="AYO75"/>
      <c r="AYP75"/>
      <c r="AYQ75"/>
      <c r="AYR75"/>
      <c r="AYS75"/>
      <c r="AYT75"/>
      <c r="AYU75"/>
      <c r="AYV75"/>
      <c r="AYW75"/>
      <c r="AYX75"/>
      <c r="AYY75"/>
      <c r="AYZ75"/>
      <c r="AZA75"/>
      <c r="AZB75"/>
      <c r="AZC75"/>
      <c r="AZD75"/>
      <c r="AZE75"/>
      <c r="AZF75"/>
      <c r="AZG75"/>
      <c r="AZH75"/>
      <c r="AZI75"/>
      <c r="AZJ75"/>
      <c r="AZK75"/>
      <c r="AZL75"/>
      <c r="AZM75"/>
      <c r="AZN75"/>
      <c r="AZO75"/>
      <c r="AZP75"/>
      <c r="AZQ75"/>
      <c r="AZR75"/>
      <c r="AZS75"/>
      <c r="AZT75"/>
      <c r="AZU75"/>
      <c r="AZV75"/>
      <c r="AZW75"/>
      <c r="AZX75"/>
      <c r="AZY75"/>
      <c r="AZZ75"/>
      <c r="BAA75"/>
      <c r="BAB75"/>
      <c r="BAC75"/>
      <c r="BAD75"/>
      <c r="BAE75"/>
      <c r="BAF75"/>
      <c r="BAG75"/>
      <c r="BAH75"/>
      <c r="BAI75"/>
      <c r="BAJ75"/>
      <c r="BAK75"/>
      <c r="BAL75"/>
      <c r="BAM75"/>
      <c r="BAN75"/>
      <c r="BAO75"/>
      <c r="BAP75"/>
      <c r="BAQ75"/>
      <c r="BAR75"/>
      <c r="BAS75"/>
      <c r="BAT75"/>
      <c r="BAU75"/>
      <c r="BAV75"/>
      <c r="BAW75"/>
      <c r="BAX75"/>
      <c r="BAY75"/>
      <c r="BAZ75"/>
      <c r="BBA75"/>
      <c r="BBB75"/>
      <c r="BBC75"/>
      <c r="BBD75"/>
      <c r="BBE75"/>
      <c r="BBF75"/>
      <c r="BBG75"/>
      <c r="BBH75"/>
      <c r="BBI75"/>
      <c r="BBJ75"/>
      <c r="BBK75"/>
      <c r="BBL75"/>
      <c r="BBM75"/>
      <c r="BBN75"/>
      <c r="BBO75"/>
      <c r="BBP75"/>
      <c r="BBQ75"/>
      <c r="BBR75"/>
      <c r="BBS75"/>
      <c r="BBT75"/>
      <c r="BBU75"/>
      <c r="BBV75"/>
      <c r="BBW75"/>
      <c r="BBX75"/>
      <c r="BBY75"/>
      <c r="BBZ75"/>
      <c r="BCA75"/>
      <c r="BCB75"/>
      <c r="BCC75"/>
      <c r="BCD75"/>
      <c r="BCE75"/>
      <c r="BCF75"/>
      <c r="BCG75"/>
      <c r="BCH75"/>
      <c r="BCI75"/>
      <c r="BCJ75"/>
      <c r="BCK75"/>
      <c r="BCL75"/>
      <c r="BCM75"/>
      <c r="BCN75"/>
      <c r="BCO75"/>
      <c r="BCP75"/>
      <c r="BCQ75"/>
      <c r="BCR75"/>
      <c r="BCS75"/>
      <c r="BCT75"/>
      <c r="BCU75"/>
      <c r="BCV75"/>
      <c r="BCW75"/>
      <c r="BCX75"/>
      <c r="BCY75"/>
      <c r="BCZ75"/>
      <c r="BDA75"/>
      <c r="BDB75"/>
      <c r="BDC75"/>
      <c r="BDD75"/>
      <c r="BDE75"/>
      <c r="BDF75"/>
      <c r="BDG75"/>
      <c r="BDH75"/>
      <c r="BDI75"/>
      <c r="BDJ75"/>
      <c r="BDK75"/>
      <c r="BDL75"/>
      <c r="BDM75"/>
      <c r="BDN75"/>
      <c r="BDO75"/>
      <c r="BDP75"/>
      <c r="BDQ75"/>
      <c r="BDR75"/>
      <c r="BDS75"/>
      <c r="BDT75"/>
      <c r="BDU75"/>
      <c r="BDV75"/>
      <c r="BDW75"/>
      <c r="BDX75"/>
      <c r="BDY75"/>
      <c r="BDZ75"/>
      <c r="BEA75"/>
      <c r="BEB75"/>
      <c r="BEC75"/>
      <c r="BED75"/>
      <c r="BEE75"/>
      <c r="BEF75"/>
      <c r="BEG75"/>
      <c r="BEH75"/>
      <c r="BEI75"/>
      <c r="BEJ75"/>
      <c r="BEK75"/>
      <c r="BEL75"/>
      <c r="BEM75"/>
      <c r="BEN75"/>
      <c r="BEO75"/>
      <c r="BEP75"/>
      <c r="BEQ75"/>
      <c r="BER75"/>
      <c r="BES75"/>
      <c r="BET75"/>
      <c r="BEU75"/>
      <c r="BEV75"/>
      <c r="BEW75"/>
      <c r="BEX75"/>
      <c r="BEY75"/>
      <c r="BEZ75"/>
      <c r="BFA75"/>
      <c r="BFB75"/>
      <c r="BFC75"/>
      <c r="BFD75"/>
      <c r="BFE75"/>
      <c r="BFF75"/>
      <c r="BFG75"/>
      <c r="BFH75"/>
      <c r="BFI75"/>
      <c r="BFJ75"/>
      <c r="BFK75"/>
      <c r="BFL75"/>
      <c r="BFM75"/>
      <c r="BFN75"/>
      <c r="BFO75"/>
      <c r="BFP75"/>
      <c r="BFQ75"/>
      <c r="BFR75"/>
      <c r="BFS75"/>
      <c r="BFT75"/>
      <c r="BFU75"/>
      <c r="BFV75"/>
      <c r="BFW75"/>
      <c r="BFX75"/>
      <c r="BFY75"/>
      <c r="BFZ75"/>
      <c r="BGA75"/>
      <c r="BGB75"/>
      <c r="BGC75"/>
      <c r="BGD75"/>
      <c r="BGE75"/>
      <c r="BGF75"/>
      <c r="BGG75"/>
      <c r="BGH75"/>
      <c r="BGI75"/>
      <c r="BGJ75"/>
      <c r="BGK75"/>
      <c r="BGL75"/>
      <c r="BGM75"/>
      <c r="BGN75"/>
      <c r="BGO75"/>
      <c r="BGP75"/>
      <c r="BGQ75"/>
      <c r="BGR75"/>
      <c r="BGS75"/>
      <c r="BGT75"/>
      <c r="BGU75"/>
      <c r="BGV75"/>
      <c r="BGW75"/>
      <c r="BGX75"/>
      <c r="BGY75"/>
      <c r="BGZ75"/>
      <c r="BHA75"/>
      <c r="BHB75"/>
      <c r="BHC75"/>
      <c r="BHD75"/>
      <c r="BHE75"/>
      <c r="BHF75"/>
      <c r="BHG75"/>
      <c r="BHH75"/>
      <c r="BHI75"/>
      <c r="BHJ75"/>
      <c r="BHK75"/>
      <c r="BHL75"/>
      <c r="BHM75"/>
      <c r="BHN75"/>
      <c r="BHO75"/>
      <c r="BHP75"/>
      <c r="BHQ75"/>
      <c r="BHR75"/>
      <c r="BHS75"/>
      <c r="BHT75"/>
      <c r="BHU75"/>
      <c r="BHV75"/>
      <c r="BHW75"/>
      <c r="BHX75"/>
      <c r="BHY75"/>
      <c r="BHZ75"/>
      <c r="BIA75"/>
      <c r="BIB75"/>
      <c r="BIC75"/>
      <c r="BID75"/>
      <c r="BIE75"/>
      <c r="BIF75"/>
      <c r="BIG75"/>
      <c r="BIH75"/>
      <c r="BII75"/>
      <c r="BIJ75"/>
      <c r="BIK75"/>
      <c r="BIL75"/>
      <c r="BIM75"/>
      <c r="BIN75"/>
      <c r="BIO75"/>
      <c r="BIP75"/>
      <c r="BIQ75"/>
      <c r="BIR75"/>
      <c r="BIS75"/>
      <c r="BIT75"/>
      <c r="BIU75"/>
      <c r="BIV75"/>
      <c r="BIW75"/>
      <c r="BIX75"/>
      <c r="BIY75"/>
      <c r="BIZ75"/>
      <c r="BJA75"/>
      <c r="BJB75"/>
      <c r="BJC75"/>
      <c r="BJD75"/>
      <c r="BJE75"/>
      <c r="BJF75"/>
      <c r="BJG75"/>
      <c r="BJH75"/>
      <c r="BJI75"/>
      <c r="BJJ75"/>
      <c r="BJK75"/>
      <c r="BJL75"/>
      <c r="BJM75"/>
      <c r="BJN75"/>
      <c r="BJO75"/>
      <c r="BJP75"/>
      <c r="BJQ75"/>
      <c r="BJR75"/>
      <c r="BJS75"/>
      <c r="BJT75"/>
      <c r="BJU75"/>
      <c r="BJV75"/>
      <c r="BJW75"/>
      <c r="BJX75"/>
      <c r="BJY75"/>
      <c r="BJZ75"/>
      <c r="BKA75"/>
      <c r="BKB75"/>
      <c r="BKC75"/>
      <c r="BKD75"/>
      <c r="BKE75"/>
      <c r="BKF75"/>
      <c r="BKG75"/>
      <c r="BKH75"/>
      <c r="BKI75"/>
      <c r="BKJ75"/>
      <c r="BKK75"/>
      <c r="BKL75"/>
      <c r="BKM75"/>
      <c r="BKN75"/>
      <c r="BKO75"/>
      <c r="BKP75"/>
      <c r="BKQ75"/>
      <c r="BKR75"/>
      <c r="BKS75"/>
      <c r="BKT75"/>
      <c r="BKU75"/>
      <c r="BKV75"/>
      <c r="BKW75"/>
      <c r="BKX75"/>
      <c r="BKY75"/>
      <c r="BKZ75"/>
      <c r="BLA75"/>
      <c r="BLB75"/>
      <c r="BLC75"/>
      <c r="BLD75"/>
      <c r="BLE75"/>
      <c r="BLF75"/>
      <c r="BLG75"/>
      <c r="BLH75"/>
      <c r="BLI75"/>
      <c r="BLJ75"/>
      <c r="BLK75"/>
      <c r="BLL75"/>
      <c r="BLM75"/>
      <c r="BLN75"/>
      <c r="BLO75"/>
      <c r="BLP75"/>
      <c r="BLQ75"/>
      <c r="BLR75"/>
      <c r="BLS75"/>
      <c r="BLT75"/>
      <c r="BLU75"/>
      <c r="BLV75"/>
      <c r="BLW75"/>
      <c r="BLX75"/>
      <c r="BLY75"/>
      <c r="BLZ75"/>
      <c r="BMA75"/>
      <c r="BMB75"/>
      <c r="BMC75"/>
      <c r="BMD75"/>
      <c r="BME75"/>
      <c r="BMF75"/>
      <c r="BMG75"/>
      <c r="BMH75"/>
      <c r="BMI75"/>
      <c r="BMJ75"/>
      <c r="BMK75"/>
      <c r="BML75"/>
      <c r="BMM75"/>
      <c r="BMN75"/>
      <c r="BMO75"/>
      <c r="BMP75"/>
      <c r="BMQ75"/>
      <c r="BMR75"/>
      <c r="BMS75"/>
      <c r="BMT75"/>
      <c r="BMU75"/>
      <c r="BMV75"/>
      <c r="BMW75"/>
      <c r="BMX75"/>
      <c r="BMY75"/>
      <c r="BMZ75"/>
      <c r="BNA75"/>
      <c r="BNB75"/>
      <c r="BNC75"/>
      <c r="BND75"/>
      <c r="BNE75"/>
      <c r="BNF75"/>
      <c r="BNG75"/>
      <c r="BNH75"/>
      <c r="BNI75"/>
      <c r="BNJ75"/>
      <c r="BNK75"/>
      <c r="BNL75"/>
      <c r="BNM75"/>
      <c r="BNN75"/>
      <c r="BNO75"/>
      <c r="BNP75"/>
      <c r="BNQ75"/>
      <c r="BNR75"/>
      <c r="BNS75"/>
      <c r="BNT75"/>
      <c r="BNU75"/>
      <c r="BNV75"/>
      <c r="BNW75"/>
      <c r="BNX75"/>
      <c r="BNY75"/>
      <c r="BNZ75"/>
      <c r="BOA75"/>
      <c r="BOB75"/>
      <c r="BOC75"/>
      <c r="BOD75"/>
      <c r="BOE75"/>
      <c r="BOF75"/>
      <c r="BOG75"/>
      <c r="BOH75"/>
      <c r="BOI75"/>
      <c r="BOJ75"/>
      <c r="BOK75"/>
      <c r="BOL75"/>
      <c r="BOM75"/>
      <c r="BON75"/>
      <c r="BOO75"/>
      <c r="BOP75"/>
      <c r="BOQ75"/>
      <c r="BOR75"/>
      <c r="BOS75"/>
      <c r="BOT75"/>
      <c r="BOU75"/>
      <c r="BOV75"/>
      <c r="BOW75"/>
      <c r="BOX75"/>
      <c r="BOY75"/>
      <c r="BOZ75"/>
      <c r="BPA75"/>
      <c r="BPB75"/>
      <c r="BPC75"/>
      <c r="BPD75"/>
      <c r="BPE75"/>
      <c r="BPF75"/>
      <c r="BPG75"/>
      <c r="BPH75"/>
      <c r="BPI75"/>
      <c r="BPJ75"/>
      <c r="BPK75"/>
      <c r="BPL75"/>
      <c r="BPM75"/>
      <c r="BPN75"/>
      <c r="BPO75"/>
      <c r="BPP75"/>
      <c r="BPQ75"/>
      <c r="BPR75"/>
      <c r="BPS75"/>
      <c r="BPT75"/>
      <c r="BPU75"/>
      <c r="BPV75"/>
      <c r="BPW75"/>
      <c r="BPX75"/>
      <c r="BPY75"/>
      <c r="BPZ75"/>
      <c r="BQA75"/>
      <c r="BQB75"/>
      <c r="BQC75"/>
      <c r="BQD75"/>
      <c r="BQE75"/>
      <c r="BQF75"/>
      <c r="BQG75"/>
      <c r="BQH75"/>
      <c r="BQI75"/>
      <c r="BQJ75"/>
      <c r="BQK75"/>
      <c r="BQL75"/>
      <c r="BQM75"/>
      <c r="BQN75"/>
      <c r="BQO75"/>
      <c r="BQP75"/>
      <c r="BQQ75"/>
      <c r="BQR75"/>
      <c r="BQS75"/>
      <c r="BQT75"/>
      <c r="BQU75"/>
      <c r="BQV75"/>
      <c r="BQW75"/>
      <c r="BQX75"/>
      <c r="BQY75"/>
      <c r="BQZ75"/>
      <c r="BRA75"/>
      <c r="BRB75"/>
      <c r="BRC75"/>
      <c r="BRD75"/>
      <c r="BRE75"/>
      <c r="BRF75"/>
      <c r="BRG75"/>
      <c r="BRH75"/>
      <c r="BRI75"/>
      <c r="BRJ75"/>
      <c r="BRK75"/>
      <c r="BRL75"/>
      <c r="BRM75"/>
      <c r="BRN75"/>
      <c r="BRO75"/>
      <c r="BRP75"/>
      <c r="BRQ75"/>
      <c r="BRR75"/>
      <c r="BRS75"/>
      <c r="BRT75"/>
      <c r="BRU75"/>
      <c r="BRV75"/>
      <c r="BRW75"/>
      <c r="BRX75"/>
      <c r="BRY75"/>
      <c r="BRZ75"/>
      <c r="BSA75"/>
      <c r="BSB75"/>
      <c r="BSC75"/>
      <c r="BSD75"/>
      <c r="BSE75"/>
      <c r="BSF75"/>
      <c r="BSG75"/>
      <c r="BSH75"/>
      <c r="BSI75"/>
      <c r="BSJ75"/>
      <c r="BSK75"/>
      <c r="BSL75"/>
      <c r="BSM75"/>
      <c r="BSN75"/>
      <c r="BSO75"/>
      <c r="BSP75"/>
      <c r="BSQ75"/>
      <c r="BSR75"/>
      <c r="BSS75"/>
      <c r="BST75"/>
      <c r="BSU75"/>
      <c r="BSV75"/>
      <c r="BSW75"/>
      <c r="BSX75"/>
      <c r="BSY75"/>
      <c r="BSZ75"/>
      <c r="BTA75"/>
      <c r="BTB75"/>
      <c r="BTC75"/>
      <c r="BTD75"/>
      <c r="BTE75"/>
      <c r="BTF75"/>
      <c r="BTG75"/>
      <c r="BTH75"/>
      <c r="BTI75"/>
      <c r="BTJ75"/>
      <c r="BTK75"/>
      <c r="BTL75"/>
      <c r="BTM75"/>
      <c r="BTN75"/>
      <c r="BTO75"/>
      <c r="BTP75"/>
      <c r="BTQ75"/>
      <c r="BTR75"/>
      <c r="BTS75"/>
      <c r="BTT75"/>
      <c r="BTU75"/>
      <c r="BTV75"/>
      <c r="BTW75"/>
      <c r="BTX75"/>
      <c r="BTY75"/>
      <c r="BTZ75"/>
      <c r="BUA75"/>
      <c r="BUB75"/>
      <c r="BUC75"/>
      <c r="BUD75"/>
      <c r="BUE75"/>
      <c r="BUF75"/>
      <c r="BUG75"/>
      <c r="BUH75"/>
      <c r="BUI75"/>
      <c r="BUJ75"/>
      <c r="BUK75"/>
      <c r="BUL75"/>
      <c r="BUM75"/>
      <c r="BUN75"/>
      <c r="BUO75"/>
      <c r="BUP75"/>
      <c r="BUQ75"/>
      <c r="BUR75"/>
      <c r="BUS75"/>
      <c r="BUT75"/>
      <c r="BUU75"/>
      <c r="BUV75"/>
      <c r="BUW75"/>
      <c r="BUX75"/>
      <c r="BUY75"/>
      <c r="BUZ75"/>
      <c r="BVA75"/>
      <c r="BVB75"/>
      <c r="BVC75"/>
      <c r="BVD75"/>
      <c r="BVE75"/>
      <c r="BVF75"/>
      <c r="BVG75"/>
      <c r="BVH75"/>
      <c r="BVI75"/>
      <c r="BVJ75"/>
      <c r="BVK75"/>
      <c r="BVL75"/>
      <c r="BVM75"/>
      <c r="BVN75"/>
      <c r="BVO75"/>
      <c r="BVP75"/>
      <c r="BVQ75"/>
      <c r="BVR75"/>
      <c r="BVS75"/>
      <c r="BVT75"/>
      <c r="BVU75"/>
      <c r="BVV75"/>
      <c r="BVW75"/>
      <c r="BVX75"/>
      <c r="BVY75"/>
      <c r="BVZ75"/>
      <c r="BWA75"/>
      <c r="BWB75"/>
      <c r="BWC75"/>
      <c r="BWD75"/>
      <c r="BWE75"/>
      <c r="BWF75"/>
      <c r="BWG75"/>
      <c r="BWH75"/>
      <c r="BWI75"/>
      <c r="BWJ75"/>
      <c r="BWK75"/>
      <c r="BWL75"/>
      <c r="BWM75"/>
      <c r="BWN75"/>
      <c r="BWO75"/>
      <c r="BWP75"/>
      <c r="BWQ75"/>
      <c r="BWR75"/>
      <c r="BWS75"/>
      <c r="BWT75"/>
      <c r="BWU75"/>
      <c r="BWV75"/>
      <c r="BWW75"/>
      <c r="BWX75"/>
      <c r="BWY75"/>
      <c r="BWZ75"/>
      <c r="BXA75"/>
      <c r="BXB75"/>
      <c r="BXC75"/>
      <c r="BXD75"/>
      <c r="BXE75"/>
      <c r="BXF75"/>
      <c r="BXG75"/>
      <c r="BXH75"/>
      <c r="BXI75"/>
      <c r="BXJ75"/>
      <c r="BXK75"/>
      <c r="BXL75"/>
      <c r="BXM75"/>
      <c r="BXN75"/>
      <c r="BXO75"/>
      <c r="BXP75"/>
      <c r="BXQ75"/>
      <c r="BXR75"/>
      <c r="BXS75"/>
      <c r="BXT75"/>
      <c r="BXU75"/>
      <c r="BXV75"/>
      <c r="BXW75"/>
      <c r="BXX75"/>
      <c r="BXY75"/>
      <c r="BXZ75"/>
      <c r="BYA75"/>
      <c r="BYB75"/>
      <c r="BYC75"/>
      <c r="BYD75"/>
      <c r="BYE75"/>
      <c r="BYF75"/>
      <c r="BYG75"/>
      <c r="BYH75"/>
      <c r="BYI75"/>
      <c r="BYJ75"/>
      <c r="BYK75"/>
      <c r="BYL75"/>
      <c r="BYM75"/>
      <c r="BYN75"/>
      <c r="BYO75"/>
      <c r="BYP75"/>
      <c r="BYQ75"/>
      <c r="BYR75"/>
      <c r="BYS75"/>
      <c r="BYT75"/>
      <c r="BYU75"/>
      <c r="BYV75"/>
      <c r="BYW75"/>
      <c r="BYX75"/>
      <c r="BYY75"/>
      <c r="BYZ75"/>
      <c r="BZA75"/>
      <c r="BZB75"/>
      <c r="BZC75"/>
      <c r="BZD75"/>
      <c r="BZE75"/>
      <c r="BZF75"/>
      <c r="BZG75"/>
      <c r="BZH75"/>
      <c r="BZI75"/>
      <c r="BZJ75"/>
      <c r="BZK75"/>
      <c r="BZL75"/>
      <c r="BZM75"/>
      <c r="BZN75"/>
      <c r="BZO75"/>
      <c r="BZP75"/>
      <c r="BZQ75"/>
      <c r="BZR75"/>
      <c r="BZS75"/>
      <c r="BZT75"/>
      <c r="BZU75"/>
      <c r="BZV75"/>
      <c r="BZW75"/>
      <c r="BZX75"/>
      <c r="BZY75"/>
      <c r="BZZ75"/>
      <c r="CAA75"/>
      <c r="CAB75"/>
      <c r="CAC75"/>
      <c r="CAD75"/>
      <c r="CAE75"/>
      <c r="CAF75"/>
      <c r="CAG75"/>
      <c r="CAH75"/>
      <c r="CAI75"/>
      <c r="CAJ75"/>
      <c r="CAK75"/>
      <c r="CAL75"/>
      <c r="CAM75"/>
      <c r="CAN75"/>
      <c r="CAO75"/>
      <c r="CAP75"/>
      <c r="CAQ75"/>
      <c r="CAR75"/>
      <c r="CAS75"/>
      <c r="CAT75"/>
      <c r="CAU75"/>
      <c r="CAV75"/>
      <c r="CAW75"/>
      <c r="CAX75"/>
      <c r="CAY75"/>
      <c r="CAZ75"/>
      <c r="CBA75"/>
      <c r="CBB75"/>
      <c r="CBC75"/>
      <c r="CBD75"/>
      <c r="CBE75"/>
      <c r="CBF75"/>
      <c r="CBG75"/>
      <c r="CBH75"/>
      <c r="CBI75"/>
      <c r="CBJ75"/>
      <c r="CBK75"/>
      <c r="CBL75"/>
      <c r="CBM75"/>
      <c r="CBN75"/>
      <c r="CBO75"/>
      <c r="CBP75"/>
      <c r="CBQ75"/>
      <c r="CBR75"/>
      <c r="CBS75"/>
      <c r="CBT75"/>
      <c r="CBU75"/>
      <c r="CBV75"/>
      <c r="CBW75"/>
      <c r="CBX75"/>
      <c r="CBY75"/>
      <c r="CBZ75"/>
      <c r="CCA75"/>
      <c r="CCB75"/>
      <c r="CCC75"/>
      <c r="CCD75"/>
      <c r="CCE75"/>
      <c r="CCF75"/>
      <c r="CCG75"/>
      <c r="CCH75"/>
      <c r="CCI75"/>
      <c r="CCJ75"/>
      <c r="CCK75"/>
      <c r="CCL75"/>
      <c r="CCM75"/>
      <c r="CCN75"/>
      <c r="CCO75"/>
      <c r="CCP75"/>
      <c r="CCQ75"/>
      <c r="CCR75"/>
      <c r="CCS75"/>
      <c r="CCT75"/>
      <c r="CCU75"/>
      <c r="CCV75"/>
      <c r="CCW75"/>
      <c r="CCX75"/>
      <c r="CCY75"/>
      <c r="CCZ75"/>
      <c r="CDA75"/>
      <c r="CDB75"/>
      <c r="CDC75"/>
      <c r="CDD75"/>
      <c r="CDE75"/>
      <c r="CDF75"/>
      <c r="CDG75"/>
      <c r="CDH75"/>
      <c r="CDI75"/>
      <c r="CDJ75"/>
      <c r="CDK75"/>
      <c r="CDL75"/>
      <c r="CDM75"/>
      <c r="CDN75"/>
      <c r="CDO75"/>
      <c r="CDP75"/>
      <c r="CDQ75"/>
      <c r="CDR75"/>
      <c r="CDS75"/>
      <c r="CDT75"/>
      <c r="CDU75"/>
      <c r="CDV75"/>
      <c r="CDW75"/>
      <c r="CDX75"/>
      <c r="CDY75"/>
      <c r="CDZ75"/>
      <c r="CEA75"/>
      <c r="CEB75"/>
      <c r="CEC75"/>
      <c r="CED75"/>
      <c r="CEE75"/>
      <c r="CEF75"/>
      <c r="CEG75"/>
      <c r="CEH75"/>
      <c r="CEI75"/>
      <c r="CEJ75"/>
      <c r="CEK75"/>
      <c r="CEL75"/>
      <c r="CEM75"/>
      <c r="CEN75"/>
      <c r="CEO75"/>
      <c r="CEP75"/>
      <c r="CEQ75"/>
      <c r="CER75"/>
      <c r="CES75"/>
      <c r="CET75"/>
      <c r="CEU75"/>
      <c r="CEV75"/>
      <c r="CEW75"/>
      <c r="CEX75"/>
      <c r="CEY75"/>
      <c r="CEZ75"/>
      <c r="CFA75"/>
      <c r="CFB75"/>
      <c r="CFC75"/>
      <c r="CFD75"/>
      <c r="CFE75"/>
      <c r="CFF75"/>
      <c r="CFG75"/>
      <c r="CFH75"/>
      <c r="CFI75"/>
      <c r="CFJ75"/>
      <c r="CFK75"/>
      <c r="CFL75"/>
      <c r="CFM75"/>
      <c r="CFN75"/>
      <c r="CFO75"/>
      <c r="CFP75"/>
      <c r="CFQ75"/>
      <c r="CFR75"/>
      <c r="CFS75"/>
      <c r="CFT75"/>
      <c r="CFU75"/>
      <c r="CFV75"/>
      <c r="CFW75"/>
      <c r="CFX75"/>
      <c r="CFY75"/>
      <c r="CFZ75"/>
      <c r="CGA75"/>
      <c r="CGB75"/>
      <c r="CGC75"/>
      <c r="CGD75"/>
      <c r="CGE75"/>
      <c r="CGF75"/>
      <c r="CGG75"/>
      <c r="CGH75"/>
      <c r="CGI75"/>
      <c r="CGJ75"/>
      <c r="CGK75"/>
      <c r="CGL75"/>
      <c r="CGM75"/>
      <c r="CGN75"/>
      <c r="CGO75"/>
      <c r="CGP75"/>
      <c r="CGQ75"/>
      <c r="CGR75"/>
      <c r="CGS75"/>
      <c r="CGT75"/>
      <c r="CGU75"/>
      <c r="CGV75"/>
      <c r="CGW75"/>
      <c r="CGX75"/>
      <c r="CGY75"/>
      <c r="CGZ75"/>
      <c r="CHA75"/>
      <c r="CHB75"/>
      <c r="CHC75"/>
      <c r="CHD75"/>
      <c r="CHE75"/>
      <c r="CHF75"/>
      <c r="CHG75"/>
      <c r="CHH75"/>
      <c r="CHI75"/>
      <c r="CHJ75"/>
      <c r="CHK75"/>
      <c r="CHL75"/>
      <c r="CHM75"/>
      <c r="CHN75"/>
      <c r="CHO75"/>
      <c r="CHP75"/>
      <c r="CHQ75"/>
      <c r="CHR75"/>
      <c r="CHS75"/>
      <c r="CHT75"/>
      <c r="CHU75"/>
      <c r="CHV75"/>
      <c r="CHW75"/>
      <c r="CHX75"/>
      <c r="CHY75"/>
      <c r="CHZ75"/>
      <c r="CIA75"/>
      <c r="CIB75"/>
      <c r="CIC75"/>
      <c r="CID75"/>
      <c r="CIE75"/>
      <c r="CIF75"/>
      <c r="CIG75"/>
      <c r="CIH75"/>
      <c r="CII75"/>
      <c r="CIJ75"/>
      <c r="CIK75"/>
      <c r="CIL75"/>
      <c r="CIM75"/>
      <c r="CIN75"/>
      <c r="CIO75"/>
      <c r="CIP75"/>
      <c r="CIQ75"/>
      <c r="CIR75"/>
      <c r="CIS75"/>
      <c r="CIT75"/>
      <c r="CIU75"/>
      <c r="CIV75"/>
      <c r="CIW75"/>
      <c r="CIX75"/>
      <c r="CIY75"/>
      <c r="CIZ75"/>
      <c r="CJA75"/>
      <c r="CJB75"/>
      <c r="CJC75"/>
      <c r="CJD75"/>
      <c r="CJE75"/>
      <c r="CJF75"/>
      <c r="CJG75"/>
      <c r="CJH75"/>
      <c r="CJI75"/>
      <c r="CJJ75"/>
      <c r="CJK75"/>
      <c r="CJL75"/>
      <c r="CJM75"/>
      <c r="CJN75"/>
      <c r="CJO75"/>
      <c r="CJP75"/>
      <c r="CJQ75"/>
      <c r="CJR75"/>
      <c r="CJS75"/>
      <c r="CJT75"/>
      <c r="CJU75"/>
      <c r="CJV75"/>
      <c r="CJW75"/>
      <c r="CJX75"/>
      <c r="CJY75"/>
      <c r="CJZ75"/>
      <c r="CKA75"/>
      <c r="CKB75"/>
      <c r="CKC75"/>
      <c r="CKD75"/>
      <c r="CKE75"/>
      <c r="CKF75"/>
      <c r="CKG75"/>
      <c r="CKH75"/>
      <c r="CKI75"/>
      <c r="CKJ75"/>
      <c r="CKK75"/>
      <c r="CKL75"/>
      <c r="CKM75"/>
      <c r="CKN75"/>
      <c r="CKO75"/>
      <c r="CKP75"/>
      <c r="CKQ75"/>
      <c r="CKR75"/>
      <c r="CKS75"/>
      <c r="CKT75"/>
      <c r="CKU75"/>
      <c r="CKV75"/>
      <c r="CKW75"/>
      <c r="CKX75"/>
      <c r="CKY75"/>
      <c r="CKZ75"/>
      <c r="CLA75"/>
      <c r="CLB75"/>
      <c r="CLC75"/>
      <c r="CLD75"/>
      <c r="CLE75"/>
      <c r="CLF75"/>
      <c r="CLG75"/>
      <c r="CLH75"/>
      <c r="CLI75"/>
      <c r="CLJ75"/>
      <c r="CLK75"/>
      <c r="CLL75"/>
      <c r="CLM75"/>
      <c r="CLN75"/>
      <c r="CLO75"/>
      <c r="CLP75"/>
      <c r="CLQ75"/>
      <c r="CLR75"/>
      <c r="CLS75"/>
      <c r="CLT75"/>
      <c r="CLU75"/>
      <c r="CLV75"/>
      <c r="CLW75"/>
      <c r="CLX75"/>
      <c r="CLY75"/>
      <c r="CLZ75"/>
      <c r="CMA75"/>
      <c r="CMB75"/>
      <c r="CMC75"/>
      <c r="CMD75"/>
      <c r="CME75"/>
      <c r="CMF75"/>
      <c r="CMG75"/>
      <c r="CMH75"/>
      <c r="CMI75"/>
      <c r="CMJ75"/>
      <c r="CMK75"/>
      <c r="CML75"/>
      <c r="CMM75"/>
      <c r="CMN75"/>
      <c r="CMO75"/>
      <c r="CMP75"/>
      <c r="CMQ75"/>
      <c r="CMR75"/>
      <c r="CMS75"/>
      <c r="CMT75"/>
      <c r="CMU75"/>
      <c r="CMV75"/>
      <c r="CMW75"/>
      <c r="CMX75"/>
      <c r="CMY75"/>
      <c r="CMZ75"/>
      <c r="CNA75"/>
      <c r="CNB75"/>
      <c r="CNC75"/>
      <c r="CND75"/>
      <c r="CNE75"/>
      <c r="CNF75"/>
      <c r="CNG75"/>
      <c r="CNH75"/>
      <c r="CNI75"/>
      <c r="CNJ75"/>
      <c r="CNK75"/>
      <c r="CNL75"/>
      <c r="CNM75"/>
      <c r="CNN75"/>
      <c r="CNO75"/>
      <c r="CNP75"/>
      <c r="CNQ75"/>
      <c r="CNR75"/>
      <c r="CNS75"/>
      <c r="CNT75"/>
      <c r="CNU75"/>
      <c r="CNV75"/>
      <c r="CNW75"/>
      <c r="CNX75"/>
      <c r="CNY75"/>
      <c r="CNZ75"/>
      <c r="COA75"/>
      <c r="COB75"/>
      <c r="COC75"/>
      <c r="COD75"/>
      <c r="COE75"/>
      <c r="COF75"/>
      <c r="COG75"/>
      <c r="COH75"/>
      <c r="COI75"/>
      <c r="COJ75"/>
      <c r="COK75"/>
      <c r="COL75"/>
      <c r="COM75"/>
      <c r="CON75"/>
      <c r="COO75"/>
      <c r="COP75"/>
      <c r="COQ75"/>
      <c r="COR75"/>
      <c r="COS75"/>
      <c r="COT75"/>
      <c r="COU75"/>
      <c r="COV75"/>
      <c r="COW75"/>
      <c r="COX75"/>
      <c r="COY75"/>
      <c r="COZ75"/>
      <c r="CPA75"/>
      <c r="CPB75"/>
      <c r="CPC75"/>
      <c r="CPD75"/>
      <c r="CPE75"/>
      <c r="CPF75"/>
      <c r="CPG75"/>
      <c r="CPH75"/>
      <c r="CPI75"/>
      <c r="CPJ75"/>
      <c r="CPK75"/>
      <c r="CPL75"/>
      <c r="CPM75"/>
      <c r="CPN75"/>
      <c r="CPO75"/>
      <c r="CPP75"/>
      <c r="CPQ75"/>
      <c r="CPR75"/>
      <c r="CPS75"/>
      <c r="CPT75"/>
      <c r="CPU75"/>
      <c r="CPV75"/>
      <c r="CPW75"/>
      <c r="CPX75"/>
      <c r="CPY75"/>
      <c r="CPZ75"/>
      <c r="CQA75"/>
      <c r="CQB75"/>
      <c r="CQC75"/>
      <c r="CQD75"/>
      <c r="CQE75"/>
      <c r="CQF75"/>
      <c r="CQG75"/>
      <c r="CQH75"/>
      <c r="CQI75"/>
      <c r="CQJ75"/>
      <c r="CQK75"/>
      <c r="CQL75"/>
      <c r="CQM75"/>
      <c r="CQN75"/>
      <c r="CQO75"/>
      <c r="CQP75"/>
      <c r="CQQ75"/>
      <c r="CQR75"/>
      <c r="CQS75"/>
      <c r="CQT75"/>
      <c r="CQU75"/>
      <c r="CQV75"/>
      <c r="CQW75"/>
      <c r="CQX75"/>
      <c r="CQY75"/>
      <c r="CQZ75"/>
      <c r="CRA75"/>
      <c r="CRB75"/>
      <c r="CRC75"/>
      <c r="CRD75"/>
      <c r="CRE75"/>
      <c r="CRF75"/>
      <c r="CRG75"/>
      <c r="CRH75"/>
      <c r="CRI75"/>
      <c r="CRJ75"/>
      <c r="CRK75"/>
      <c r="CRL75"/>
      <c r="CRM75"/>
      <c r="CRN75"/>
      <c r="CRO75"/>
      <c r="CRP75"/>
      <c r="CRQ75"/>
      <c r="CRR75"/>
      <c r="CRS75"/>
      <c r="CRT75"/>
      <c r="CRU75"/>
      <c r="CRV75"/>
      <c r="CRW75"/>
      <c r="CRX75"/>
      <c r="CRY75"/>
      <c r="CRZ75"/>
      <c r="CSA75"/>
      <c r="CSB75"/>
      <c r="CSC75"/>
      <c r="CSD75"/>
      <c r="CSE75"/>
      <c r="CSF75"/>
      <c r="CSG75"/>
      <c r="CSH75"/>
      <c r="CSI75"/>
      <c r="CSJ75"/>
      <c r="CSK75"/>
      <c r="CSL75"/>
      <c r="CSM75"/>
      <c r="CSN75"/>
      <c r="CSO75"/>
      <c r="CSP75"/>
      <c r="CSQ75"/>
      <c r="CSR75"/>
      <c r="CSS75"/>
      <c r="CST75"/>
      <c r="CSU75"/>
      <c r="CSV75"/>
      <c r="CSW75"/>
      <c r="CSX75"/>
      <c r="CSY75"/>
      <c r="CSZ75"/>
      <c r="CTA75"/>
      <c r="CTB75"/>
      <c r="CTC75"/>
      <c r="CTD75"/>
      <c r="CTE75"/>
      <c r="CTF75"/>
      <c r="CTG75"/>
      <c r="CTH75"/>
      <c r="CTI75"/>
      <c r="CTJ75"/>
      <c r="CTK75"/>
      <c r="CTL75"/>
      <c r="CTM75"/>
      <c r="CTN75"/>
      <c r="CTO75"/>
      <c r="CTP75"/>
      <c r="CTQ75"/>
      <c r="CTR75"/>
      <c r="CTS75"/>
      <c r="CTT75"/>
      <c r="CTU75"/>
      <c r="CTV75"/>
      <c r="CTW75"/>
      <c r="CTX75"/>
      <c r="CTY75"/>
      <c r="CTZ75"/>
      <c r="CUA75"/>
      <c r="CUB75"/>
      <c r="CUC75"/>
      <c r="CUD75"/>
      <c r="CUE75"/>
      <c r="CUF75"/>
      <c r="CUG75"/>
      <c r="CUH75"/>
      <c r="CUI75"/>
      <c r="CUJ75"/>
      <c r="CUK75"/>
      <c r="CUL75"/>
      <c r="CUM75"/>
      <c r="CUN75"/>
      <c r="CUO75"/>
      <c r="CUP75"/>
      <c r="CUQ75"/>
      <c r="CUR75"/>
      <c r="CUS75"/>
      <c r="CUT75"/>
      <c r="CUU75"/>
      <c r="CUV75"/>
      <c r="CUW75"/>
      <c r="CUX75"/>
      <c r="CUY75"/>
      <c r="CUZ75"/>
      <c r="CVA75"/>
      <c r="CVB75"/>
      <c r="CVC75"/>
      <c r="CVD75"/>
      <c r="CVE75"/>
      <c r="CVF75"/>
      <c r="CVG75"/>
      <c r="CVH75"/>
      <c r="CVI75"/>
      <c r="CVJ75"/>
      <c r="CVK75"/>
      <c r="CVL75"/>
      <c r="CVM75"/>
      <c r="CVN75"/>
      <c r="CVO75"/>
      <c r="CVP75"/>
      <c r="CVQ75"/>
      <c r="CVR75"/>
      <c r="CVS75"/>
      <c r="CVT75"/>
      <c r="CVU75"/>
      <c r="CVV75"/>
      <c r="CVW75"/>
      <c r="CVX75"/>
      <c r="CVY75"/>
      <c r="CVZ75"/>
      <c r="CWA75"/>
      <c r="CWB75"/>
      <c r="CWC75"/>
      <c r="CWD75"/>
      <c r="CWE75"/>
      <c r="CWF75"/>
      <c r="CWG75"/>
      <c r="CWH75"/>
      <c r="CWI75"/>
      <c r="CWJ75"/>
      <c r="CWK75"/>
      <c r="CWL75"/>
      <c r="CWM75"/>
      <c r="CWN75"/>
      <c r="CWO75"/>
      <c r="CWP75"/>
      <c r="CWQ75"/>
      <c r="CWR75"/>
      <c r="CWS75"/>
      <c r="CWT75"/>
      <c r="CWU75"/>
      <c r="CWV75"/>
      <c r="CWW75"/>
      <c r="CWX75"/>
      <c r="CWY75"/>
      <c r="CWZ75"/>
      <c r="CXA75"/>
      <c r="CXB75"/>
      <c r="CXC75"/>
      <c r="CXD75"/>
      <c r="CXE75"/>
      <c r="CXF75"/>
      <c r="CXG75"/>
      <c r="CXH75"/>
      <c r="CXI75"/>
      <c r="CXJ75"/>
      <c r="CXK75"/>
      <c r="CXL75"/>
      <c r="CXM75"/>
      <c r="CXN75"/>
      <c r="CXO75"/>
      <c r="CXP75"/>
      <c r="CXQ75"/>
      <c r="CXR75"/>
      <c r="CXS75"/>
      <c r="CXT75"/>
      <c r="CXU75"/>
      <c r="CXV75"/>
      <c r="CXW75"/>
      <c r="CXX75"/>
      <c r="CXY75"/>
      <c r="CXZ75"/>
      <c r="CYA75"/>
      <c r="CYB75"/>
      <c r="CYC75"/>
      <c r="CYD75"/>
      <c r="CYE75"/>
      <c r="CYF75"/>
      <c r="CYG75"/>
      <c r="CYH75"/>
      <c r="CYI75"/>
      <c r="CYJ75"/>
      <c r="CYK75"/>
      <c r="CYL75"/>
      <c r="CYM75"/>
      <c r="CYN75"/>
      <c r="CYO75"/>
      <c r="CYP75"/>
      <c r="CYQ75"/>
      <c r="CYR75"/>
      <c r="CYS75"/>
      <c r="CYT75"/>
      <c r="CYU75"/>
      <c r="CYV75"/>
      <c r="CYW75"/>
      <c r="CYX75"/>
      <c r="CYY75"/>
      <c r="CYZ75"/>
      <c r="CZA75"/>
      <c r="CZB75"/>
      <c r="CZC75"/>
      <c r="CZD75"/>
      <c r="CZE75"/>
      <c r="CZF75"/>
      <c r="CZG75"/>
      <c r="CZH75"/>
      <c r="CZI75"/>
      <c r="CZJ75"/>
      <c r="CZK75"/>
      <c r="CZL75"/>
      <c r="CZM75"/>
      <c r="CZN75"/>
      <c r="CZO75"/>
      <c r="CZP75"/>
      <c r="CZQ75"/>
      <c r="CZR75"/>
      <c r="CZS75"/>
      <c r="CZT75"/>
      <c r="CZU75"/>
      <c r="CZV75"/>
      <c r="CZW75"/>
      <c r="CZX75"/>
      <c r="CZY75"/>
      <c r="CZZ75"/>
      <c r="DAA75"/>
      <c r="DAB75"/>
      <c r="DAC75"/>
      <c r="DAD75"/>
      <c r="DAE75"/>
      <c r="DAF75"/>
      <c r="DAG75"/>
      <c r="DAH75"/>
      <c r="DAI75"/>
      <c r="DAJ75"/>
      <c r="DAK75"/>
      <c r="DAL75"/>
      <c r="DAM75"/>
      <c r="DAN75"/>
      <c r="DAO75"/>
      <c r="DAP75"/>
      <c r="DAQ75"/>
      <c r="DAR75"/>
      <c r="DAS75"/>
      <c r="DAT75"/>
      <c r="DAU75"/>
      <c r="DAV75"/>
      <c r="DAW75"/>
      <c r="DAX75"/>
      <c r="DAY75"/>
      <c r="DAZ75"/>
      <c r="DBA75"/>
      <c r="DBB75"/>
      <c r="DBC75"/>
      <c r="DBD75"/>
      <c r="DBE75"/>
      <c r="DBF75"/>
      <c r="DBG75"/>
      <c r="DBH75"/>
      <c r="DBI75"/>
      <c r="DBJ75"/>
      <c r="DBK75"/>
      <c r="DBL75"/>
      <c r="DBM75"/>
      <c r="DBN75"/>
      <c r="DBO75"/>
      <c r="DBP75"/>
      <c r="DBQ75"/>
      <c r="DBR75"/>
      <c r="DBS75"/>
      <c r="DBT75"/>
      <c r="DBU75"/>
      <c r="DBV75"/>
      <c r="DBW75"/>
      <c r="DBX75"/>
      <c r="DBY75"/>
      <c r="DBZ75"/>
      <c r="DCA75"/>
      <c r="DCB75"/>
      <c r="DCC75"/>
      <c r="DCD75"/>
      <c r="DCE75"/>
      <c r="DCF75"/>
      <c r="DCG75"/>
      <c r="DCH75"/>
      <c r="DCI75"/>
      <c r="DCJ75"/>
      <c r="DCK75"/>
      <c r="DCL75"/>
      <c r="DCM75"/>
      <c r="DCN75"/>
      <c r="DCO75"/>
      <c r="DCP75"/>
      <c r="DCQ75"/>
      <c r="DCR75"/>
      <c r="DCS75"/>
      <c r="DCT75"/>
      <c r="DCU75"/>
      <c r="DCV75"/>
      <c r="DCW75"/>
      <c r="DCX75"/>
      <c r="DCY75"/>
      <c r="DCZ75"/>
      <c r="DDA75"/>
      <c r="DDB75"/>
      <c r="DDC75"/>
      <c r="DDD75"/>
      <c r="DDE75"/>
      <c r="DDF75"/>
      <c r="DDG75"/>
      <c r="DDH75"/>
      <c r="DDI75"/>
      <c r="DDJ75"/>
      <c r="DDK75"/>
      <c r="DDL75"/>
      <c r="DDM75"/>
      <c r="DDN75"/>
      <c r="DDO75"/>
      <c r="DDP75"/>
      <c r="DDQ75"/>
      <c r="DDR75"/>
      <c r="DDS75"/>
      <c r="DDT75"/>
      <c r="DDU75"/>
      <c r="DDV75"/>
      <c r="DDW75"/>
      <c r="DDX75"/>
      <c r="DDY75"/>
      <c r="DDZ75"/>
      <c r="DEA75"/>
      <c r="DEB75"/>
      <c r="DEC75"/>
      <c r="DED75"/>
      <c r="DEE75"/>
      <c r="DEF75"/>
      <c r="DEG75"/>
      <c r="DEH75"/>
      <c r="DEI75"/>
      <c r="DEJ75"/>
      <c r="DEK75"/>
      <c r="DEL75"/>
      <c r="DEM75"/>
      <c r="DEN75"/>
      <c r="DEO75"/>
      <c r="DEP75"/>
      <c r="DEQ75"/>
      <c r="DER75"/>
      <c r="DES75"/>
      <c r="DET75"/>
      <c r="DEU75"/>
      <c r="DEV75"/>
      <c r="DEW75"/>
      <c r="DEX75"/>
      <c r="DEY75"/>
      <c r="DEZ75"/>
      <c r="DFA75"/>
      <c r="DFB75"/>
      <c r="DFC75"/>
      <c r="DFD75"/>
      <c r="DFE75"/>
      <c r="DFF75"/>
      <c r="DFG75"/>
      <c r="DFH75"/>
      <c r="DFI75"/>
      <c r="DFJ75"/>
      <c r="DFK75"/>
      <c r="DFL75"/>
      <c r="DFM75"/>
      <c r="DFN75"/>
      <c r="DFO75"/>
      <c r="DFP75"/>
      <c r="DFQ75"/>
      <c r="DFR75"/>
      <c r="DFS75"/>
      <c r="DFT75"/>
      <c r="DFU75"/>
      <c r="DFV75"/>
      <c r="DFW75"/>
      <c r="DFX75"/>
      <c r="DFY75"/>
      <c r="DFZ75"/>
      <c r="DGA75"/>
      <c r="DGB75"/>
      <c r="DGC75"/>
      <c r="DGD75"/>
      <c r="DGE75"/>
      <c r="DGF75"/>
      <c r="DGG75"/>
      <c r="DGH75"/>
      <c r="DGI75"/>
      <c r="DGJ75"/>
      <c r="DGK75"/>
      <c r="DGL75"/>
      <c r="DGM75"/>
      <c r="DGN75"/>
      <c r="DGO75"/>
      <c r="DGP75"/>
      <c r="DGQ75"/>
      <c r="DGR75"/>
      <c r="DGS75"/>
      <c r="DGT75"/>
      <c r="DGU75"/>
      <c r="DGV75"/>
      <c r="DGW75"/>
      <c r="DGX75"/>
      <c r="DGY75"/>
      <c r="DGZ75"/>
      <c r="DHA75"/>
      <c r="DHB75"/>
      <c r="DHC75"/>
      <c r="DHD75"/>
      <c r="DHE75"/>
      <c r="DHF75"/>
      <c r="DHG75"/>
      <c r="DHH75"/>
      <c r="DHI75"/>
      <c r="DHJ75"/>
      <c r="DHK75"/>
      <c r="DHL75"/>
      <c r="DHM75"/>
      <c r="DHN75"/>
      <c r="DHO75"/>
      <c r="DHP75"/>
      <c r="DHQ75"/>
      <c r="DHR75"/>
      <c r="DHS75"/>
      <c r="DHT75"/>
      <c r="DHU75"/>
      <c r="DHV75"/>
      <c r="DHW75"/>
      <c r="DHX75"/>
      <c r="DHY75"/>
      <c r="DHZ75"/>
      <c r="DIA75"/>
      <c r="DIB75"/>
      <c r="DIC75"/>
      <c r="DID75"/>
      <c r="DIE75"/>
      <c r="DIF75"/>
      <c r="DIG75"/>
      <c r="DIH75"/>
      <c r="DII75"/>
      <c r="DIJ75"/>
      <c r="DIK75"/>
      <c r="DIL75"/>
      <c r="DIM75"/>
      <c r="DIN75"/>
      <c r="DIO75"/>
      <c r="DIP75"/>
      <c r="DIQ75"/>
      <c r="DIR75"/>
      <c r="DIS75"/>
      <c r="DIT75"/>
      <c r="DIU75"/>
      <c r="DIV75"/>
      <c r="DIW75"/>
      <c r="DIX75"/>
      <c r="DIY75"/>
      <c r="DIZ75"/>
      <c r="DJA75"/>
      <c r="DJB75"/>
      <c r="DJC75"/>
      <c r="DJD75"/>
      <c r="DJE75"/>
      <c r="DJF75"/>
      <c r="DJG75"/>
      <c r="DJH75"/>
      <c r="DJI75"/>
      <c r="DJJ75"/>
      <c r="DJK75"/>
      <c r="DJL75"/>
      <c r="DJM75"/>
      <c r="DJN75"/>
      <c r="DJO75"/>
      <c r="DJP75"/>
      <c r="DJQ75"/>
      <c r="DJR75"/>
      <c r="DJS75"/>
      <c r="DJT75"/>
      <c r="DJU75"/>
      <c r="DJV75"/>
      <c r="DJW75"/>
      <c r="DJX75"/>
      <c r="DJY75"/>
      <c r="DJZ75"/>
      <c r="DKA75"/>
      <c r="DKB75"/>
      <c r="DKC75"/>
      <c r="DKD75"/>
      <c r="DKE75"/>
      <c r="DKF75"/>
      <c r="DKG75"/>
      <c r="DKH75"/>
      <c r="DKI75"/>
      <c r="DKJ75"/>
      <c r="DKK75"/>
      <c r="DKL75"/>
      <c r="DKM75"/>
      <c r="DKN75"/>
      <c r="DKO75"/>
      <c r="DKP75"/>
      <c r="DKQ75"/>
      <c r="DKR75"/>
      <c r="DKS75"/>
      <c r="DKT75"/>
      <c r="DKU75"/>
      <c r="DKV75"/>
      <c r="DKW75"/>
      <c r="DKX75"/>
      <c r="DKY75"/>
      <c r="DKZ75"/>
      <c r="DLA75"/>
      <c r="DLB75"/>
      <c r="DLC75"/>
      <c r="DLD75"/>
      <c r="DLE75"/>
      <c r="DLF75"/>
      <c r="DLG75"/>
      <c r="DLH75"/>
      <c r="DLI75"/>
      <c r="DLJ75"/>
      <c r="DLK75"/>
      <c r="DLL75"/>
      <c r="DLM75"/>
      <c r="DLN75"/>
      <c r="DLO75"/>
      <c r="DLP75"/>
      <c r="DLQ75"/>
      <c r="DLR75"/>
      <c r="DLS75"/>
      <c r="DLT75"/>
      <c r="DLU75"/>
      <c r="DLV75"/>
      <c r="DLW75"/>
      <c r="DLX75"/>
      <c r="DLY75"/>
      <c r="DLZ75"/>
      <c r="DMA75"/>
      <c r="DMB75"/>
      <c r="DMC75"/>
      <c r="DMD75"/>
      <c r="DME75"/>
      <c r="DMF75"/>
      <c r="DMG75"/>
      <c r="DMH75"/>
      <c r="DMI75"/>
      <c r="DMJ75"/>
      <c r="DMK75"/>
      <c r="DML75"/>
      <c r="DMM75"/>
      <c r="DMN75"/>
      <c r="DMO75"/>
      <c r="DMP75"/>
      <c r="DMQ75"/>
      <c r="DMR75"/>
      <c r="DMS75"/>
      <c r="DMT75"/>
      <c r="DMU75"/>
      <c r="DMV75"/>
      <c r="DMW75"/>
      <c r="DMX75"/>
      <c r="DMY75"/>
      <c r="DMZ75"/>
      <c r="DNA75"/>
      <c r="DNB75"/>
      <c r="DNC75"/>
      <c r="DND75"/>
      <c r="DNE75"/>
      <c r="DNF75"/>
      <c r="DNG75"/>
      <c r="DNH75"/>
      <c r="DNI75"/>
      <c r="DNJ75"/>
      <c r="DNK75"/>
      <c r="DNL75"/>
      <c r="DNM75"/>
      <c r="DNN75"/>
      <c r="DNO75"/>
      <c r="DNP75"/>
      <c r="DNQ75"/>
      <c r="DNR75"/>
      <c r="DNS75"/>
      <c r="DNT75"/>
      <c r="DNU75"/>
      <c r="DNV75"/>
      <c r="DNW75"/>
      <c r="DNX75"/>
      <c r="DNY75"/>
      <c r="DNZ75"/>
      <c r="DOA75"/>
      <c r="DOB75"/>
      <c r="DOC75"/>
      <c r="DOD75"/>
      <c r="DOE75"/>
      <c r="DOF75"/>
      <c r="DOG75"/>
      <c r="DOH75"/>
      <c r="DOI75"/>
      <c r="DOJ75"/>
      <c r="DOK75"/>
      <c r="DOL75"/>
      <c r="DOM75"/>
      <c r="DON75"/>
      <c r="DOO75"/>
      <c r="DOP75"/>
      <c r="DOQ75"/>
      <c r="DOR75"/>
      <c r="DOS75"/>
      <c r="DOT75"/>
      <c r="DOU75"/>
      <c r="DOV75"/>
      <c r="DOW75"/>
      <c r="DOX75"/>
      <c r="DOY75"/>
      <c r="DOZ75"/>
      <c r="DPA75"/>
      <c r="DPB75"/>
      <c r="DPC75"/>
      <c r="DPD75"/>
      <c r="DPE75"/>
      <c r="DPF75"/>
      <c r="DPG75"/>
      <c r="DPH75"/>
      <c r="DPI75"/>
      <c r="DPJ75"/>
      <c r="DPK75"/>
      <c r="DPL75"/>
      <c r="DPM75"/>
      <c r="DPN75"/>
      <c r="DPO75"/>
      <c r="DPP75"/>
      <c r="DPQ75"/>
      <c r="DPR75"/>
      <c r="DPS75"/>
      <c r="DPT75"/>
      <c r="DPU75"/>
      <c r="DPV75"/>
      <c r="DPW75"/>
      <c r="DPX75"/>
      <c r="DPY75"/>
      <c r="DPZ75"/>
      <c r="DQA75"/>
      <c r="DQB75"/>
      <c r="DQC75"/>
      <c r="DQD75"/>
      <c r="DQE75"/>
      <c r="DQF75"/>
      <c r="DQG75"/>
      <c r="DQH75"/>
      <c r="DQI75"/>
      <c r="DQJ75"/>
      <c r="DQK75"/>
      <c r="DQL75"/>
      <c r="DQM75"/>
      <c r="DQN75"/>
      <c r="DQO75"/>
      <c r="DQP75"/>
      <c r="DQQ75"/>
      <c r="DQR75"/>
      <c r="DQS75"/>
      <c r="DQT75"/>
      <c r="DQU75"/>
      <c r="DQV75"/>
      <c r="DQW75"/>
      <c r="DQX75"/>
      <c r="DQY75"/>
      <c r="DQZ75"/>
      <c r="DRA75"/>
      <c r="DRB75"/>
      <c r="DRC75"/>
      <c r="DRD75"/>
      <c r="DRE75"/>
      <c r="DRF75"/>
      <c r="DRG75"/>
      <c r="DRH75"/>
      <c r="DRI75"/>
      <c r="DRJ75"/>
      <c r="DRK75"/>
      <c r="DRL75"/>
      <c r="DRM75"/>
      <c r="DRN75"/>
      <c r="DRO75"/>
      <c r="DRP75"/>
      <c r="DRQ75"/>
      <c r="DRR75"/>
      <c r="DRS75"/>
      <c r="DRT75"/>
      <c r="DRU75"/>
      <c r="DRV75"/>
      <c r="DRW75"/>
      <c r="DRX75"/>
      <c r="DRY75"/>
      <c r="DRZ75"/>
      <c r="DSA75"/>
      <c r="DSB75"/>
      <c r="DSC75"/>
      <c r="DSD75"/>
      <c r="DSE75"/>
      <c r="DSF75"/>
      <c r="DSG75"/>
      <c r="DSH75"/>
      <c r="DSI75"/>
      <c r="DSJ75"/>
      <c r="DSK75"/>
      <c r="DSL75"/>
      <c r="DSM75"/>
      <c r="DSN75"/>
      <c r="DSO75"/>
      <c r="DSP75"/>
      <c r="DSQ75"/>
      <c r="DSR75"/>
      <c r="DSS75"/>
      <c r="DST75"/>
      <c r="DSU75"/>
      <c r="DSV75"/>
      <c r="DSW75"/>
      <c r="DSX75"/>
      <c r="DSY75"/>
      <c r="DSZ75"/>
      <c r="DTA75"/>
      <c r="DTB75"/>
      <c r="DTC75"/>
      <c r="DTD75"/>
      <c r="DTE75"/>
      <c r="DTF75"/>
      <c r="DTG75"/>
      <c r="DTH75"/>
      <c r="DTI75"/>
      <c r="DTJ75"/>
      <c r="DTK75"/>
      <c r="DTL75"/>
      <c r="DTM75"/>
      <c r="DTN75"/>
      <c r="DTO75"/>
      <c r="DTP75"/>
      <c r="DTQ75"/>
      <c r="DTR75"/>
      <c r="DTS75"/>
      <c r="DTT75"/>
      <c r="DTU75"/>
      <c r="DTV75"/>
      <c r="DTW75"/>
      <c r="DTX75"/>
      <c r="DTY75"/>
      <c r="DTZ75"/>
      <c r="DUA75"/>
      <c r="DUB75"/>
      <c r="DUC75"/>
      <c r="DUD75"/>
      <c r="DUE75"/>
      <c r="DUF75"/>
      <c r="DUG75"/>
      <c r="DUH75"/>
      <c r="DUI75"/>
      <c r="DUJ75"/>
      <c r="DUK75"/>
      <c r="DUL75"/>
      <c r="DUM75"/>
      <c r="DUN75"/>
      <c r="DUO75"/>
      <c r="DUP75"/>
      <c r="DUQ75"/>
      <c r="DUR75"/>
      <c r="DUS75"/>
      <c r="DUT75"/>
      <c r="DUU75"/>
      <c r="DUV75"/>
      <c r="DUW75"/>
      <c r="DUX75"/>
      <c r="DUY75"/>
      <c r="DUZ75"/>
      <c r="DVA75"/>
      <c r="DVB75"/>
      <c r="DVC75"/>
      <c r="DVD75"/>
      <c r="DVE75"/>
      <c r="DVF75"/>
      <c r="DVG75"/>
      <c r="DVH75"/>
      <c r="DVI75"/>
      <c r="DVJ75"/>
      <c r="DVK75"/>
      <c r="DVL75"/>
      <c r="DVM75"/>
      <c r="DVN75"/>
      <c r="DVO75"/>
      <c r="DVP75"/>
      <c r="DVQ75"/>
      <c r="DVR75"/>
      <c r="DVS75"/>
      <c r="DVT75"/>
      <c r="DVU75"/>
      <c r="DVV75"/>
      <c r="DVW75"/>
      <c r="DVX75"/>
      <c r="DVY75"/>
      <c r="DVZ75"/>
      <c r="DWA75"/>
      <c r="DWB75"/>
      <c r="DWC75"/>
      <c r="DWD75"/>
      <c r="DWE75"/>
      <c r="DWF75"/>
      <c r="DWG75"/>
      <c r="DWH75"/>
      <c r="DWI75"/>
      <c r="DWJ75"/>
      <c r="DWK75"/>
      <c r="DWL75"/>
      <c r="DWM75"/>
      <c r="DWN75"/>
      <c r="DWO75"/>
      <c r="DWP75"/>
      <c r="DWQ75"/>
      <c r="DWR75"/>
      <c r="DWS75"/>
      <c r="DWT75"/>
      <c r="DWU75"/>
      <c r="DWV75"/>
      <c r="DWW75"/>
      <c r="DWX75"/>
      <c r="DWY75"/>
      <c r="DWZ75"/>
      <c r="DXA75"/>
      <c r="DXB75"/>
      <c r="DXC75"/>
      <c r="DXD75"/>
      <c r="DXE75"/>
      <c r="DXF75"/>
      <c r="DXG75"/>
      <c r="DXH75"/>
      <c r="DXI75"/>
      <c r="DXJ75"/>
      <c r="DXK75"/>
      <c r="DXL75"/>
      <c r="DXM75"/>
      <c r="DXN75"/>
      <c r="DXO75"/>
      <c r="DXP75"/>
      <c r="DXQ75"/>
      <c r="DXR75"/>
      <c r="DXS75"/>
      <c r="DXT75"/>
      <c r="DXU75"/>
      <c r="DXV75"/>
      <c r="DXW75"/>
      <c r="DXX75"/>
      <c r="DXY75"/>
      <c r="DXZ75"/>
      <c r="DYA75"/>
      <c r="DYB75"/>
      <c r="DYC75"/>
      <c r="DYD75"/>
      <c r="DYE75"/>
      <c r="DYF75"/>
      <c r="DYG75"/>
      <c r="DYH75"/>
      <c r="DYI75"/>
      <c r="DYJ75"/>
      <c r="DYK75"/>
      <c r="DYL75"/>
      <c r="DYM75"/>
      <c r="DYN75"/>
      <c r="DYO75"/>
      <c r="DYP75"/>
      <c r="DYQ75"/>
      <c r="DYR75"/>
      <c r="DYS75"/>
      <c r="DYT75"/>
      <c r="DYU75"/>
      <c r="DYV75"/>
      <c r="DYW75"/>
      <c r="DYX75"/>
      <c r="DYY75"/>
      <c r="DYZ75"/>
      <c r="DZA75"/>
      <c r="DZB75"/>
      <c r="DZC75"/>
      <c r="DZD75"/>
      <c r="DZE75"/>
      <c r="DZF75"/>
      <c r="DZG75"/>
      <c r="DZH75"/>
      <c r="DZI75"/>
      <c r="DZJ75"/>
      <c r="DZK75"/>
      <c r="DZL75"/>
      <c r="DZM75"/>
      <c r="DZN75"/>
      <c r="DZO75"/>
      <c r="DZP75"/>
      <c r="DZQ75"/>
      <c r="DZR75"/>
      <c r="DZS75"/>
      <c r="DZT75"/>
      <c r="DZU75"/>
      <c r="DZV75"/>
      <c r="DZW75"/>
      <c r="DZX75"/>
      <c r="DZY75"/>
      <c r="DZZ75"/>
      <c r="EAA75"/>
      <c r="EAB75"/>
      <c r="EAC75"/>
      <c r="EAD75"/>
      <c r="EAE75"/>
      <c r="EAF75"/>
      <c r="EAG75"/>
      <c r="EAH75"/>
      <c r="EAI75"/>
      <c r="EAJ75"/>
      <c r="EAK75"/>
      <c r="EAL75"/>
      <c r="EAM75"/>
      <c r="EAN75"/>
      <c r="EAO75"/>
      <c r="EAP75"/>
      <c r="EAQ75"/>
      <c r="EAR75"/>
      <c r="EAS75"/>
      <c r="EAT75"/>
      <c r="EAU75"/>
      <c r="EAV75"/>
      <c r="EAW75"/>
      <c r="EAX75"/>
      <c r="EAY75"/>
      <c r="EAZ75"/>
      <c r="EBA75"/>
      <c r="EBB75"/>
      <c r="EBC75"/>
      <c r="EBD75"/>
      <c r="EBE75"/>
      <c r="EBF75"/>
      <c r="EBG75"/>
      <c r="EBH75"/>
      <c r="EBI75"/>
      <c r="EBJ75"/>
      <c r="EBK75"/>
      <c r="EBL75"/>
      <c r="EBM75"/>
      <c r="EBN75"/>
      <c r="EBO75"/>
      <c r="EBP75"/>
      <c r="EBQ75"/>
      <c r="EBR75"/>
      <c r="EBS75"/>
      <c r="EBT75"/>
      <c r="EBU75"/>
      <c r="EBV75"/>
      <c r="EBW75"/>
      <c r="EBX75"/>
      <c r="EBY75"/>
      <c r="EBZ75"/>
      <c r="ECA75"/>
      <c r="ECB75"/>
      <c r="ECC75"/>
      <c r="ECD75"/>
      <c r="ECE75"/>
      <c r="ECF75"/>
      <c r="ECG75"/>
      <c r="ECH75"/>
      <c r="ECI75"/>
      <c r="ECJ75"/>
      <c r="ECK75"/>
      <c r="ECL75"/>
      <c r="ECM75"/>
      <c r="ECN75"/>
      <c r="ECO75"/>
      <c r="ECP75"/>
      <c r="ECQ75"/>
      <c r="ECR75"/>
      <c r="ECS75"/>
      <c r="ECT75"/>
      <c r="ECU75"/>
      <c r="ECV75"/>
      <c r="ECW75"/>
      <c r="ECX75"/>
      <c r="ECY75"/>
      <c r="ECZ75"/>
      <c r="EDA75"/>
      <c r="EDB75"/>
      <c r="EDC75"/>
      <c r="EDD75"/>
      <c r="EDE75"/>
      <c r="EDF75"/>
      <c r="EDG75"/>
      <c r="EDH75"/>
      <c r="EDI75"/>
      <c r="EDJ75"/>
      <c r="EDK75"/>
      <c r="EDL75"/>
      <c r="EDM75"/>
      <c r="EDN75"/>
      <c r="EDO75"/>
      <c r="EDP75"/>
      <c r="EDQ75"/>
      <c r="EDR75"/>
      <c r="EDS75"/>
      <c r="EDT75"/>
      <c r="EDU75"/>
      <c r="EDV75"/>
      <c r="EDW75"/>
      <c r="EDX75"/>
      <c r="EDY75"/>
      <c r="EDZ75"/>
      <c r="EEA75"/>
      <c r="EEB75"/>
      <c r="EEC75"/>
      <c r="EED75"/>
      <c r="EEE75"/>
      <c r="EEF75"/>
      <c r="EEG75"/>
      <c r="EEH75"/>
      <c r="EEI75"/>
      <c r="EEJ75"/>
      <c r="EEK75"/>
      <c r="EEL75"/>
      <c r="EEM75"/>
      <c r="EEN75"/>
      <c r="EEO75"/>
      <c r="EEP75"/>
      <c r="EEQ75"/>
      <c r="EER75"/>
      <c r="EES75"/>
      <c r="EET75"/>
      <c r="EEU75"/>
      <c r="EEV75"/>
      <c r="EEW75"/>
      <c r="EEX75"/>
      <c r="EEY75"/>
      <c r="EEZ75"/>
      <c r="EFA75"/>
      <c r="EFB75"/>
      <c r="EFC75"/>
      <c r="EFD75"/>
      <c r="EFE75"/>
      <c r="EFF75"/>
      <c r="EFG75"/>
      <c r="EFH75"/>
      <c r="EFI75"/>
      <c r="EFJ75"/>
      <c r="EFK75"/>
      <c r="EFL75"/>
      <c r="EFM75"/>
      <c r="EFN75"/>
      <c r="EFO75"/>
      <c r="EFP75"/>
      <c r="EFQ75"/>
      <c r="EFR75"/>
      <c r="EFS75"/>
      <c r="EFT75"/>
      <c r="EFU75"/>
      <c r="EFV75"/>
      <c r="EFW75"/>
      <c r="EFX75"/>
      <c r="EFY75"/>
      <c r="EFZ75"/>
      <c r="EGA75"/>
      <c r="EGB75"/>
      <c r="EGC75"/>
      <c r="EGD75"/>
      <c r="EGE75"/>
      <c r="EGF75"/>
      <c r="EGG75"/>
      <c r="EGH75"/>
      <c r="EGI75"/>
      <c r="EGJ75"/>
      <c r="EGK75"/>
      <c r="EGL75"/>
      <c r="EGM75"/>
      <c r="EGN75"/>
      <c r="EGO75"/>
      <c r="EGP75"/>
      <c r="EGQ75"/>
      <c r="EGR75"/>
      <c r="EGS75"/>
      <c r="EGT75"/>
      <c r="EGU75"/>
      <c r="EGV75"/>
      <c r="EGW75"/>
      <c r="EGX75"/>
      <c r="EGY75"/>
      <c r="EGZ75"/>
      <c r="EHA75"/>
      <c r="EHB75"/>
      <c r="EHC75"/>
      <c r="EHD75"/>
      <c r="EHE75"/>
      <c r="EHF75"/>
      <c r="EHG75"/>
      <c r="EHH75"/>
      <c r="EHI75"/>
      <c r="EHJ75"/>
      <c r="EHK75"/>
      <c r="EHL75"/>
      <c r="EHM75"/>
      <c r="EHN75"/>
      <c r="EHO75"/>
      <c r="EHP75"/>
      <c r="EHQ75"/>
      <c r="EHR75"/>
      <c r="EHS75"/>
      <c r="EHT75"/>
      <c r="EHU75"/>
      <c r="EHV75"/>
      <c r="EHW75"/>
      <c r="EHX75"/>
      <c r="EHY75"/>
      <c r="EHZ75"/>
      <c r="EIA75"/>
      <c r="EIB75"/>
      <c r="EIC75"/>
      <c r="EID75"/>
      <c r="EIE75"/>
      <c r="EIF75"/>
      <c r="EIG75"/>
      <c r="EIH75"/>
      <c r="EII75"/>
      <c r="EIJ75"/>
      <c r="EIK75"/>
      <c r="EIL75"/>
      <c r="EIM75"/>
      <c r="EIN75"/>
      <c r="EIO75"/>
      <c r="EIP75"/>
      <c r="EIQ75"/>
      <c r="EIR75"/>
      <c r="EIS75"/>
      <c r="EIT75"/>
      <c r="EIU75"/>
      <c r="EIV75"/>
      <c r="EIW75"/>
      <c r="EIX75"/>
      <c r="EIY75"/>
      <c r="EIZ75"/>
      <c r="EJA75"/>
      <c r="EJB75"/>
      <c r="EJC75"/>
      <c r="EJD75"/>
      <c r="EJE75"/>
      <c r="EJF75"/>
      <c r="EJG75"/>
      <c r="EJH75"/>
      <c r="EJI75"/>
      <c r="EJJ75"/>
      <c r="EJK75"/>
      <c r="EJL75"/>
      <c r="EJM75"/>
      <c r="EJN75"/>
      <c r="EJO75"/>
      <c r="EJP75"/>
      <c r="EJQ75"/>
      <c r="EJR75"/>
      <c r="EJS75"/>
      <c r="EJT75"/>
      <c r="EJU75"/>
      <c r="EJV75"/>
      <c r="EJW75"/>
      <c r="EJX75"/>
      <c r="EJY75"/>
      <c r="EJZ75"/>
      <c r="EKA75"/>
      <c r="EKB75"/>
      <c r="EKC75"/>
      <c r="EKD75"/>
      <c r="EKE75"/>
      <c r="EKF75"/>
      <c r="EKG75"/>
      <c r="EKH75"/>
      <c r="EKI75"/>
      <c r="EKJ75"/>
      <c r="EKK75"/>
      <c r="EKL75"/>
      <c r="EKM75"/>
      <c r="EKN75"/>
      <c r="EKO75"/>
      <c r="EKP75"/>
      <c r="EKQ75"/>
      <c r="EKR75"/>
      <c r="EKS75"/>
      <c r="EKT75"/>
      <c r="EKU75"/>
      <c r="EKV75"/>
      <c r="EKW75"/>
      <c r="EKX75"/>
      <c r="EKY75"/>
      <c r="EKZ75"/>
      <c r="ELA75"/>
      <c r="ELB75"/>
      <c r="ELC75"/>
      <c r="ELD75"/>
      <c r="ELE75"/>
      <c r="ELF75"/>
      <c r="ELG75"/>
      <c r="ELH75"/>
      <c r="ELI75"/>
      <c r="ELJ75"/>
      <c r="ELK75"/>
      <c r="ELL75"/>
      <c r="ELM75"/>
      <c r="ELN75"/>
      <c r="ELO75"/>
      <c r="ELP75"/>
      <c r="ELQ75"/>
      <c r="ELR75"/>
      <c r="ELS75"/>
      <c r="ELT75"/>
      <c r="ELU75"/>
      <c r="ELV75"/>
      <c r="ELW75"/>
      <c r="ELX75"/>
      <c r="ELY75"/>
      <c r="ELZ75"/>
      <c r="EMA75"/>
      <c r="EMB75"/>
      <c r="EMC75"/>
      <c r="EMD75"/>
      <c r="EME75"/>
      <c r="EMF75"/>
      <c r="EMG75"/>
      <c r="EMH75"/>
      <c r="EMI75"/>
      <c r="EMJ75"/>
      <c r="EMK75"/>
      <c r="EML75"/>
      <c r="EMM75"/>
      <c r="EMN75"/>
      <c r="EMO75"/>
      <c r="EMP75"/>
      <c r="EMQ75"/>
      <c r="EMR75"/>
      <c r="EMS75"/>
      <c r="EMT75"/>
      <c r="EMU75"/>
      <c r="EMV75"/>
      <c r="EMW75"/>
      <c r="EMX75"/>
      <c r="EMY75"/>
      <c r="EMZ75"/>
      <c r="ENA75"/>
      <c r="ENB75"/>
      <c r="ENC75"/>
      <c r="END75"/>
      <c r="ENE75"/>
      <c r="ENF75"/>
      <c r="ENG75"/>
      <c r="ENH75"/>
      <c r="ENI75"/>
      <c r="ENJ75"/>
      <c r="ENK75"/>
      <c r="ENL75"/>
      <c r="ENM75"/>
      <c r="ENN75"/>
      <c r="ENO75"/>
      <c r="ENP75"/>
      <c r="ENQ75"/>
      <c r="ENR75"/>
      <c r="ENS75"/>
      <c r="ENT75"/>
      <c r="ENU75"/>
      <c r="ENV75"/>
      <c r="ENW75"/>
      <c r="ENX75"/>
      <c r="ENY75"/>
      <c r="ENZ75"/>
      <c r="EOA75"/>
      <c r="EOB75"/>
      <c r="EOC75"/>
      <c r="EOD75"/>
      <c r="EOE75"/>
      <c r="EOF75"/>
      <c r="EOG75"/>
      <c r="EOH75"/>
      <c r="EOI75"/>
      <c r="EOJ75"/>
      <c r="EOK75"/>
      <c r="EOL75"/>
      <c r="EOM75"/>
      <c r="EON75"/>
      <c r="EOO75"/>
      <c r="EOP75"/>
      <c r="EOQ75"/>
      <c r="EOR75"/>
      <c r="EOS75"/>
      <c r="EOT75"/>
      <c r="EOU75"/>
      <c r="EOV75"/>
      <c r="EOW75"/>
      <c r="EOX75"/>
      <c r="EOY75"/>
      <c r="EOZ75"/>
      <c r="EPA75"/>
      <c r="EPB75"/>
      <c r="EPC75"/>
      <c r="EPD75"/>
      <c r="EPE75"/>
      <c r="EPF75"/>
      <c r="EPG75"/>
      <c r="EPH75"/>
      <c r="EPI75"/>
      <c r="EPJ75"/>
      <c r="EPK75"/>
      <c r="EPL75"/>
      <c r="EPM75"/>
      <c r="EPN75"/>
      <c r="EPO75"/>
      <c r="EPP75"/>
      <c r="EPQ75"/>
      <c r="EPR75"/>
      <c r="EPS75"/>
      <c r="EPT75"/>
      <c r="EPU75"/>
      <c r="EPV75"/>
      <c r="EPW75"/>
      <c r="EPX75"/>
      <c r="EPY75"/>
      <c r="EPZ75"/>
      <c r="EQA75"/>
      <c r="EQB75"/>
      <c r="EQC75"/>
      <c r="EQD75"/>
      <c r="EQE75"/>
      <c r="EQF75"/>
      <c r="EQG75"/>
      <c r="EQH75"/>
      <c r="EQI75"/>
      <c r="EQJ75"/>
      <c r="EQK75"/>
      <c r="EQL75"/>
      <c r="EQM75"/>
      <c r="EQN75"/>
      <c r="EQO75"/>
      <c r="EQP75"/>
      <c r="EQQ75"/>
      <c r="EQR75"/>
      <c r="EQS75"/>
      <c r="EQT75"/>
      <c r="EQU75"/>
      <c r="EQV75"/>
      <c r="EQW75"/>
      <c r="EQX75"/>
      <c r="EQY75"/>
      <c r="EQZ75"/>
      <c r="ERA75"/>
      <c r="ERB75"/>
      <c r="ERC75"/>
      <c r="ERD75"/>
      <c r="ERE75"/>
      <c r="ERF75"/>
      <c r="ERG75"/>
      <c r="ERH75"/>
      <c r="ERI75"/>
      <c r="ERJ75"/>
      <c r="ERK75"/>
      <c r="ERL75"/>
      <c r="ERM75"/>
      <c r="ERN75"/>
      <c r="ERO75"/>
      <c r="ERP75"/>
      <c r="ERQ75"/>
      <c r="ERR75"/>
      <c r="ERS75"/>
      <c r="ERT75"/>
      <c r="ERU75"/>
      <c r="ERV75"/>
      <c r="ERW75"/>
      <c r="ERX75"/>
      <c r="ERY75"/>
      <c r="ERZ75"/>
      <c r="ESA75"/>
      <c r="ESB75"/>
      <c r="ESC75"/>
      <c r="ESD75"/>
      <c r="ESE75"/>
      <c r="ESF75"/>
      <c r="ESG75"/>
      <c r="ESH75"/>
      <c r="ESI75"/>
      <c r="ESJ75"/>
      <c r="ESK75"/>
      <c r="ESL75"/>
      <c r="ESM75"/>
      <c r="ESN75"/>
      <c r="ESO75"/>
      <c r="ESP75"/>
      <c r="ESQ75"/>
      <c r="ESR75"/>
      <c r="ESS75"/>
      <c r="EST75"/>
      <c r="ESU75"/>
      <c r="ESV75"/>
      <c r="ESW75"/>
      <c r="ESX75"/>
      <c r="ESY75"/>
      <c r="ESZ75"/>
      <c r="ETA75"/>
      <c r="ETB75"/>
      <c r="ETC75"/>
      <c r="ETD75"/>
      <c r="ETE75"/>
      <c r="ETF75"/>
      <c r="ETG75"/>
      <c r="ETH75"/>
      <c r="ETI75"/>
      <c r="ETJ75"/>
      <c r="ETK75"/>
      <c r="ETL75"/>
      <c r="ETM75"/>
      <c r="ETN75"/>
      <c r="ETO75"/>
      <c r="ETP75"/>
      <c r="ETQ75"/>
      <c r="ETR75"/>
      <c r="ETS75"/>
      <c r="ETT75"/>
      <c r="ETU75"/>
      <c r="ETV75"/>
      <c r="ETW75"/>
      <c r="ETX75"/>
      <c r="ETY75"/>
      <c r="ETZ75"/>
      <c r="EUA75"/>
      <c r="EUB75"/>
      <c r="EUC75"/>
      <c r="EUD75"/>
      <c r="EUE75"/>
      <c r="EUF75"/>
      <c r="EUG75"/>
      <c r="EUH75"/>
      <c r="EUI75"/>
      <c r="EUJ75"/>
      <c r="EUK75"/>
      <c r="EUL75"/>
      <c r="EUM75"/>
      <c r="EUN75"/>
      <c r="EUO75"/>
      <c r="EUP75"/>
      <c r="EUQ75"/>
      <c r="EUR75"/>
      <c r="EUS75"/>
      <c r="EUT75"/>
      <c r="EUU75"/>
      <c r="EUV75"/>
      <c r="EUW75"/>
      <c r="EUX75"/>
      <c r="EUY75"/>
      <c r="EUZ75"/>
      <c r="EVA75"/>
      <c r="EVB75"/>
      <c r="EVC75"/>
      <c r="EVD75"/>
      <c r="EVE75"/>
      <c r="EVF75"/>
      <c r="EVG75"/>
      <c r="EVH75"/>
      <c r="EVI75"/>
      <c r="EVJ75"/>
      <c r="EVK75"/>
      <c r="EVL75"/>
      <c r="EVM75"/>
      <c r="EVN75"/>
      <c r="EVO75"/>
      <c r="EVP75"/>
      <c r="EVQ75"/>
      <c r="EVR75"/>
      <c r="EVS75"/>
      <c r="EVT75"/>
      <c r="EVU75"/>
      <c r="EVV75"/>
      <c r="EVW75"/>
      <c r="EVX75"/>
      <c r="EVY75"/>
      <c r="EVZ75"/>
      <c r="EWA75"/>
      <c r="EWB75"/>
      <c r="EWC75"/>
      <c r="EWD75"/>
      <c r="EWE75"/>
      <c r="EWF75"/>
      <c r="EWG75"/>
      <c r="EWH75"/>
      <c r="EWI75"/>
      <c r="EWJ75"/>
      <c r="EWK75"/>
      <c r="EWL75"/>
      <c r="EWM75"/>
      <c r="EWN75"/>
      <c r="EWO75"/>
      <c r="EWP75"/>
      <c r="EWQ75"/>
      <c r="EWR75"/>
      <c r="EWS75"/>
      <c r="EWT75"/>
      <c r="EWU75"/>
      <c r="EWV75"/>
      <c r="EWW75"/>
      <c r="EWX75"/>
      <c r="EWY75"/>
      <c r="EWZ75"/>
      <c r="EXA75"/>
      <c r="EXB75"/>
      <c r="EXC75"/>
      <c r="EXD75"/>
      <c r="EXE75"/>
      <c r="EXF75"/>
      <c r="EXG75"/>
      <c r="EXH75"/>
      <c r="EXI75"/>
      <c r="EXJ75"/>
      <c r="EXK75"/>
      <c r="EXL75"/>
      <c r="EXM75"/>
      <c r="EXN75"/>
      <c r="EXO75"/>
      <c r="EXP75"/>
      <c r="EXQ75"/>
      <c r="EXR75"/>
      <c r="EXS75"/>
      <c r="EXT75"/>
      <c r="EXU75"/>
      <c r="EXV75"/>
      <c r="EXW75"/>
      <c r="EXX75"/>
      <c r="EXY75"/>
      <c r="EXZ75"/>
      <c r="EYA75"/>
      <c r="EYB75"/>
      <c r="EYC75"/>
      <c r="EYD75"/>
      <c r="EYE75"/>
      <c r="EYF75"/>
      <c r="EYG75"/>
      <c r="EYH75"/>
      <c r="EYI75"/>
      <c r="EYJ75"/>
      <c r="EYK75"/>
      <c r="EYL75"/>
      <c r="EYM75"/>
      <c r="EYN75"/>
      <c r="EYO75"/>
      <c r="EYP75"/>
      <c r="EYQ75"/>
      <c r="EYR75"/>
      <c r="EYS75"/>
      <c r="EYT75"/>
      <c r="EYU75"/>
      <c r="EYV75"/>
      <c r="EYW75"/>
      <c r="EYX75"/>
      <c r="EYY75"/>
      <c r="EYZ75"/>
      <c r="EZA75"/>
      <c r="EZB75"/>
      <c r="EZC75"/>
      <c r="EZD75"/>
      <c r="EZE75"/>
      <c r="EZF75"/>
      <c r="EZG75"/>
      <c r="EZH75"/>
      <c r="EZI75"/>
      <c r="EZJ75"/>
      <c r="EZK75"/>
      <c r="EZL75"/>
      <c r="EZM75"/>
      <c r="EZN75"/>
      <c r="EZO75"/>
      <c r="EZP75"/>
      <c r="EZQ75"/>
      <c r="EZR75"/>
      <c r="EZS75"/>
      <c r="EZT75"/>
      <c r="EZU75"/>
      <c r="EZV75"/>
      <c r="EZW75"/>
      <c r="EZX75"/>
      <c r="EZY75"/>
      <c r="EZZ75"/>
      <c r="FAA75"/>
      <c r="FAB75"/>
      <c r="FAC75"/>
      <c r="FAD75"/>
      <c r="FAE75"/>
      <c r="FAF75"/>
      <c r="FAG75"/>
      <c r="FAH75"/>
      <c r="FAI75"/>
      <c r="FAJ75"/>
      <c r="FAK75"/>
      <c r="FAL75"/>
      <c r="FAM75"/>
      <c r="FAN75"/>
      <c r="FAO75"/>
      <c r="FAP75"/>
      <c r="FAQ75"/>
      <c r="FAR75"/>
      <c r="FAS75"/>
      <c r="FAT75"/>
      <c r="FAU75"/>
      <c r="FAV75"/>
      <c r="FAW75"/>
      <c r="FAX75"/>
      <c r="FAY75"/>
      <c r="FAZ75"/>
      <c r="FBA75"/>
      <c r="FBB75"/>
      <c r="FBC75"/>
      <c r="FBD75"/>
      <c r="FBE75"/>
      <c r="FBF75"/>
      <c r="FBG75"/>
      <c r="FBH75"/>
      <c r="FBI75"/>
      <c r="FBJ75"/>
      <c r="FBK75"/>
      <c r="FBL75"/>
      <c r="FBM75"/>
      <c r="FBN75"/>
      <c r="FBO75"/>
      <c r="FBP75"/>
      <c r="FBQ75"/>
      <c r="FBR75"/>
      <c r="FBS75"/>
      <c r="FBT75"/>
      <c r="FBU75"/>
      <c r="FBV75"/>
      <c r="FBW75"/>
      <c r="FBX75"/>
      <c r="FBY75"/>
      <c r="FBZ75"/>
      <c r="FCA75"/>
      <c r="FCB75"/>
      <c r="FCC75"/>
      <c r="FCD75"/>
      <c r="FCE75"/>
      <c r="FCF75"/>
      <c r="FCG75"/>
      <c r="FCH75"/>
      <c r="FCI75"/>
      <c r="FCJ75"/>
      <c r="FCK75"/>
      <c r="FCL75"/>
      <c r="FCM75"/>
      <c r="FCN75"/>
      <c r="FCO75"/>
      <c r="FCP75"/>
      <c r="FCQ75"/>
      <c r="FCR75"/>
      <c r="FCS75"/>
      <c r="FCT75"/>
      <c r="FCU75"/>
      <c r="FCV75"/>
      <c r="FCW75"/>
      <c r="FCX75"/>
      <c r="FCY75"/>
      <c r="FCZ75"/>
      <c r="FDA75"/>
      <c r="FDB75"/>
      <c r="FDC75"/>
      <c r="FDD75"/>
      <c r="FDE75"/>
      <c r="FDF75"/>
      <c r="FDG75"/>
      <c r="FDH75"/>
      <c r="FDI75"/>
      <c r="FDJ75"/>
      <c r="FDK75"/>
      <c r="FDL75"/>
      <c r="FDM75"/>
      <c r="FDN75"/>
      <c r="FDO75"/>
      <c r="FDP75"/>
      <c r="FDQ75"/>
      <c r="FDR75"/>
      <c r="FDS75"/>
      <c r="FDT75"/>
      <c r="FDU75"/>
      <c r="FDV75"/>
      <c r="FDW75"/>
      <c r="FDX75"/>
      <c r="FDY75"/>
      <c r="FDZ75"/>
      <c r="FEA75"/>
      <c r="FEB75"/>
      <c r="FEC75"/>
      <c r="FED75"/>
      <c r="FEE75"/>
      <c r="FEF75"/>
      <c r="FEG75"/>
      <c r="FEH75"/>
      <c r="FEI75"/>
      <c r="FEJ75"/>
      <c r="FEK75"/>
      <c r="FEL75"/>
      <c r="FEM75"/>
      <c r="FEN75"/>
      <c r="FEO75"/>
      <c r="FEP75"/>
      <c r="FEQ75"/>
      <c r="FER75"/>
      <c r="FES75"/>
      <c r="FET75"/>
      <c r="FEU75"/>
      <c r="FEV75"/>
      <c r="FEW75"/>
      <c r="FEX75"/>
      <c r="FEY75"/>
      <c r="FEZ75"/>
      <c r="FFA75"/>
      <c r="FFB75"/>
      <c r="FFC75"/>
      <c r="FFD75"/>
      <c r="FFE75"/>
      <c r="FFF75"/>
      <c r="FFG75"/>
      <c r="FFH75"/>
      <c r="FFI75"/>
      <c r="FFJ75"/>
      <c r="FFK75"/>
      <c r="FFL75"/>
      <c r="FFM75"/>
      <c r="FFN75"/>
      <c r="FFO75"/>
      <c r="FFP75"/>
      <c r="FFQ75"/>
      <c r="FFR75"/>
      <c r="FFS75"/>
      <c r="FFT75"/>
      <c r="FFU75"/>
      <c r="FFV75"/>
      <c r="FFW75"/>
      <c r="FFX75"/>
      <c r="FFY75"/>
      <c r="FFZ75"/>
      <c r="FGA75"/>
      <c r="FGB75"/>
      <c r="FGC75"/>
      <c r="FGD75"/>
      <c r="FGE75"/>
      <c r="FGF75"/>
      <c r="FGG75"/>
      <c r="FGH75"/>
      <c r="FGI75"/>
      <c r="FGJ75"/>
      <c r="FGK75"/>
      <c r="FGL75"/>
      <c r="FGM75"/>
      <c r="FGN75"/>
      <c r="FGO75"/>
      <c r="FGP75"/>
      <c r="FGQ75"/>
      <c r="FGR75"/>
      <c r="FGS75"/>
      <c r="FGT75"/>
      <c r="FGU75"/>
      <c r="FGV75"/>
      <c r="FGW75"/>
      <c r="FGX75"/>
      <c r="FGY75"/>
      <c r="FGZ75"/>
      <c r="FHA75"/>
      <c r="FHB75"/>
      <c r="FHC75"/>
      <c r="FHD75"/>
      <c r="FHE75"/>
      <c r="FHF75"/>
      <c r="FHG75"/>
      <c r="FHH75"/>
      <c r="FHI75"/>
      <c r="FHJ75"/>
      <c r="FHK75"/>
      <c r="FHL75"/>
      <c r="FHM75"/>
      <c r="FHN75"/>
      <c r="FHO75"/>
      <c r="FHP75"/>
      <c r="FHQ75"/>
      <c r="FHR75"/>
      <c r="FHS75"/>
      <c r="FHT75"/>
      <c r="FHU75"/>
      <c r="FHV75"/>
      <c r="FHW75"/>
      <c r="FHX75"/>
      <c r="FHY75"/>
      <c r="FHZ75"/>
      <c r="FIA75"/>
      <c r="FIB75"/>
      <c r="FIC75"/>
      <c r="FID75"/>
      <c r="FIE75"/>
      <c r="FIF75"/>
      <c r="FIG75"/>
      <c r="FIH75"/>
      <c r="FII75"/>
      <c r="FIJ75"/>
      <c r="FIK75"/>
      <c r="FIL75"/>
      <c r="FIM75"/>
      <c r="FIN75"/>
      <c r="FIO75"/>
      <c r="FIP75"/>
      <c r="FIQ75"/>
      <c r="FIR75"/>
      <c r="FIS75"/>
      <c r="FIT75"/>
      <c r="FIU75"/>
      <c r="FIV75"/>
      <c r="FIW75"/>
      <c r="FIX75"/>
      <c r="FIY75"/>
      <c r="FIZ75"/>
      <c r="FJA75"/>
      <c r="FJB75"/>
      <c r="FJC75"/>
      <c r="FJD75"/>
      <c r="FJE75"/>
      <c r="FJF75"/>
      <c r="FJG75"/>
      <c r="FJH75"/>
      <c r="FJI75"/>
      <c r="FJJ75"/>
      <c r="FJK75"/>
      <c r="FJL75"/>
      <c r="FJM75"/>
      <c r="FJN75"/>
      <c r="FJO75"/>
      <c r="FJP75"/>
      <c r="FJQ75"/>
      <c r="FJR75"/>
      <c r="FJS75"/>
      <c r="FJT75"/>
      <c r="FJU75"/>
      <c r="FJV75"/>
      <c r="FJW75"/>
      <c r="FJX75"/>
      <c r="FJY75"/>
      <c r="FJZ75"/>
      <c r="FKA75"/>
      <c r="FKB75"/>
      <c r="FKC75"/>
      <c r="FKD75"/>
      <c r="FKE75"/>
      <c r="FKF75"/>
      <c r="FKG75"/>
      <c r="FKH75"/>
      <c r="FKI75"/>
      <c r="FKJ75"/>
      <c r="FKK75"/>
      <c r="FKL75"/>
      <c r="FKM75"/>
      <c r="FKN75"/>
      <c r="FKO75"/>
      <c r="FKP75"/>
      <c r="FKQ75"/>
      <c r="FKR75"/>
      <c r="FKS75"/>
      <c r="FKT75"/>
      <c r="FKU75"/>
      <c r="FKV75"/>
      <c r="FKW75"/>
      <c r="FKX75"/>
      <c r="FKY75"/>
      <c r="FKZ75"/>
      <c r="FLA75"/>
      <c r="FLB75"/>
      <c r="FLC75"/>
      <c r="FLD75"/>
      <c r="FLE75"/>
      <c r="FLF75"/>
      <c r="FLG75"/>
      <c r="FLH75"/>
      <c r="FLI75"/>
      <c r="FLJ75"/>
      <c r="FLK75"/>
      <c r="FLL75"/>
      <c r="FLM75"/>
      <c r="FLN75"/>
      <c r="FLO75"/>
      <c r="FLP75"/>
      <c r="FLQ75"/>
      <c r="FLR75"/>
      <c r="FLS75"/>
      <c r="FLT75"/>
      <c r="FLU75"/>
      <c r="FLV75"/>
      <c r="FLW75"/>
      <c r="FLX75"/>
      <c r="FLY75"/>
      <c r="FLZ75"/>
      <c r="FMA75"/>
      <c r="FMB75"/>
      <c r="FMC75"/>
      <c r="FMD75"/>
      <c r="FME75"/>
      <c r="FMF75"/>
      <c r="FMG75"/>
      <c r="FMH75"/>
      <c r="FMI75"/>
      <c r="FMJ75"/>
      <c r="FMK75"/>
      <c r="FML75"/>
      <c r="FMM75"/>
      <c r="FMN75"/>
      <c r="FMO75"/>
      <c r="FMP75"/>
      <c r="FMQ75"/>
      <c r="FMR75"/>
      <c r="FMS75"/>
      <c r="FMT75"/>
      <c r="FMU75"/>
      <c r="FMV75"/>
      <c r="FMW75"/>
      <c r="FMX75"/>
      <c r="FMY75"/>
      <c r="FMZ75"/>
      <c r="FNA75"/>
      <c r="FNB75"/>
      <c r="FNC75"/>
      <c r="FND75"/>
      <c r="FNE75"/>
      <c r="FNF75"/>
      <c r="FNG75"/>
      <c r="FNH75"/>
      <c r="FNI75"/>
      <c r="FNJ75"/>
      <c r="FNK75"/>
      <c r="FNL75"/>
      <c r="FNM75"/>
      <c r="FNN75"/>
      <c r="FNO75"/>
      <c r="FNP75"/>
      <c r="FNQ75"/>
      <c r="FNR75"/>
      <c r="FNS75"/>
      <c r="FNT75"/>
      <c r="FNU75"/>
      <c r="FNV75"/>
      <c r="FNW75"/>
      <c r="FNX75"/>
      <c r="FNY75"/>
      <c r="FNZ75"/>
      <c r="FOA75"/>
      <c r="FOB75"/>
      <c r="FOC75"/>
      <c r="FOD75"/>
      <c r="FOE75"/>
      <c r="FOF75"/>
      <c r="FOG75"/>
      <c r="FOH75"/>
      <c r="FOI75"/>
      <c r="FOJ75"/>
      <c r="FOK75"/>
      <c r="FOL75"/>
      <c r="FOM75"/>
      <c r="FON75"/>
      <c r="FOO75"/>
      <c r="FOP75"/>
      <c r="FOQ75"/>
      <c r="FOR75"/>
      <c r="FOS75"/>
      <c r="FOT75"/>
      <c r="FOU75"/>
      <c r="FOV75"/>
      <c r="FOW75"/>
      <c r="FOX75"/>
      <c r="FOY75"/>
      <c r="FOZ75"/>
      <c r="FPA75"/>
      <c r="FPB75"/>
      <c r="FPC75"/>
      <c r="FPD75"/>
      <c r="FPE75"/>
      <c r="FPF75"/>
      <c r="FPG75"/>
      <c r="FPH75"/>
      <c r="FPI75"/>
      <c r="FPJ75"/>
      <c r="FPK75"/>
      <c r="FPL75"/>
      <c r="FPM75"/>
      <c r="FPN75"/>
      <c r="FPO75"/>
      <c r="FPP75"/>
      <c r="FPQ75"/>
      <c r="FPR75"/>
      <c r="FPS75"/>
      <c r="FPT75"/>
      <c r="FPU75"/>
      <c r="FPV75"/>
      <c r="FPW75"/>
      <c r="FPX75"/>
      <c r="FPY75"/>
      <c r="FPZ75"/>
      <c r="FQA75"/>
      <c r="FQB75"/>
      <c r="FQC75"/>
      <c r="FQD75"/>
      <c r="FQE75"/>
      <c r="FQF75"/>
      <c r="FQG75"/>
      <c r="FQH75"/>
      <c r="FQI75"/>
      <c r="FQJ75"/>
      <c r="FQK75"/>
      <c r="FQL75"/>
      <c r="FQM75"/>
      <c r="FQN75"/>
      <c r="FQO75"/>
      <c r="FQP75"/>
      <c r="FQQ75"/>
      <c r="FQR75"/>
      <c r="FQS75"/>
      <c r="FQT75"/>
      <c r="FQU75"/>
      <c r="FQV75"/>
      <c r="FQW75"/>
      <c r="FQX75"/>
      <c r="FQY75"/>
      <c r="FQZ75"/>
      <c r="FRA75"/>
      <c r="FRB75"/>
      <c r="FRC75"/>
      <c r="FRD75"/>
      <c r="FRE75"/>
      <c r="FRF75"/>
      <c r="FRG75"/>
      <c r="FRH75"/>
      <c r="FRI75"/>
      <c r="FRJ75"/>
      <c r="FRK75"/>
      <c r="FRL75"/>
      <c r="FRM75"/>
      <c r="FRN75"/>
      <c r="FRO75"/>
      <c r="FRP75"/>
      <c r="FRQ75"/>
      <c r="FRR75"/>
      <c r="FRS75"/>
      <c r="FRT75"/>
      <c r="FRU75"/>
      <c r="FRV75"/>
      <c r="FRW75"/>
      <c r="FRX75"/>
      <c r="FRY75"/>
      <c r="FRZ75"/>
      <c r="FSA75"/>
      <c r="FSB75"/>
      <c r="FSC75"/>
      <c r="FSD75"/>
      <c r="FSE75"/>
      <c r="FSF75"/>
      <c r="FSG75"/>
      <c r="FSH75"/>
      <c r="FSI75"/>
      <c r="FSJ75"/>
      <c r="FSK75"/>
      <c r="FSL75"/>
      <c r="FSM75"/>
      <c r="FSN75"/>
      <c r="FSO75"/>
      <c r="FSP75"/>
      <c r="FSQ75"/>
      <c r="FSR75"/>
      <c r="FSS75"/>
      <c r="FST75"/>
      <c r="FSU75"/>
      <c r="FSV75"/>
      <c r="FSW75"/>
      <c r="FSX75"/>
      <c r="FSY75"/>
      <c r="FSZ75"/>
      <c r="FTA75"/>
      <c r="FTB75"/>
      <c r="FTC75"/>
      <c r="FTD75"/>
      <c r="FTE75"/>
      <c r="FTF75"/>
      <c r="FTG75"/>
      <c r="FTH75"/>
      <c r="FTI75"/>
      <c r="FTJ75"/>
      <c r="FTK75"/>
      <c r="FTL75"/>
      <c r="FTM75"/>
      <c r="FTN75"/>
      <c r="FTO75"/>
      <c r="FTP75"/>
      <c r="FTQ75"/>
      <c r="FTR75"/>
      <c r="FTS75"/>
      <c r="FTT75"/>
      <c r="FTU75"/>
      <c r="FTV75"/>
      <c r="FTW75"/>
      <c r="FTX75"/>
      <c r="FTY75"/>
      <c r="FTZ75"/>
      <c r="FUA75"/>
      <c r="FUB75"/>
      <c r="FUC75"/>
      <c r="FUD75"/>
      <c r="FUE75"/>
      <c r="FUF75"/>
      <c r="FUG75"/>
      <c r="FUH75"/>
      <c r="FUI75"/>
      <c r="FUJ75"/>
      <c r="FUK75"/>
      <c r="FUL75"/>
      <c r="FUM75"/>
      <c r="FUN75"/>
      <c r="FUO75"/>
      <c r="FUP75"/>
      <c r="FUQ75"/>
      <c r="FUR75"/>
      <c r="FUS75"/>
      <c r="FUT75"/>
      <c r="FUU75"/>
      <c r="FUV75"/>
      <c r="FUW75"/>
      <c r="FUX75"/>
      <c r="FUY75"/>
      <c r="FUZ75"/>
      <c r="FVA75"/>
      <c r="FVB75"/>
      <c r="FVC75"/>
      <c r="FVD75"/>
      <c r="FVE75"/>
      <c r="FVF75"/>
      <c r="FVG75"/>
      <c r="FVH75"/>
      <c r="FVI75"/>
      <c r="FVJ75"/>
      <c r="FVK75"/>
      <c r="FVL75"/>
      <c r="FVM75"/>
      <c r="FVN75"/>
      <c r="FVO75"/>
      <c r="FVP75"/>
      <c r="FVQ75"/>
      <c r="FVR75"/>
      <c r="FVS75"/>
      <c r="FVT75"/>
      <c r="FVU75"/>
      <c r="FVV75"/>
      <c r="FVW75"/>
      <c r="FVX75"/>
      <c r="FVY75"/>
      <c r="FVZ75"/>
      <c r="FWA75"/>
      <c r="FWB75"/>
      <c r="FWC75"/>
      <c r="FWD75"/>
      <c r="FWE75"/>
      <c r="FWF75"/>
      <c r="FWG75"/>
      <c r="FWH75"/>
      <c r="FWI75"/>
      <c r="FWJ75"/>
      <c r="FWK75"/>
      <c r="FWL75"/>
      <c r="FWM75"/>
      <c r="FWN75"/>
      <c r="FWO75"/>
      <c r="FWP75"/>
      <c r="FWQ75"/>
      <c r="FWR75"/>
      <c r="FWS75"/>
      <c r="FWT75"/>
      <c r="FWU75"/>
      <c r="FWV75"/>
      <c r="FWW75"/>
      <c r="FWX75"/>
      <c r="FWY75"/>
      <c r="FWZ75"/>
      <c r="FXA75"/>
      <c r="FXB75"/>
      <c r="FXC75"/>
      <c r="FXD75"/>
      <c r="FXE75"/>
      <c r="FXF75"/>
      <c r="FXG75"/>
      <c r="FXH75"/>
      <c r="FXI75"/>
      <c r="FXJ75"/>
      <c r="FXK75"/>
      <c r="FXL75"/>
      <c r="FXM75"/>
      <c r="FXN75"/>
      <c r="FXO75"/>
      <c r="FXP75"/>
      <c r="FXQ75"/>
      <c r="FXR75"/>
      <c r="FXS75"/>
      <c r="FXT75"/>
      <c r="FXU75"/>
      <c r="FXV75"/>
      <c r="FXW75"/>
      <c r="FXX75"/>
      <c r="FXY75"/>
      <c r="FXZ75"/>
      <c r="FYA75"/>
      <c r="FYB75"/>
      <c r="FYC75"/>
      <c r="FYD75"/>
      <c r="FYE75"/>
      <c r="FYF75"/>
      <c r="FYG75"/>
      <c r="FYH75"/>
      <c r="FYI75"/>
      <c r="FYJ75"/>
      <c r="FYK75"/>
      <c r="FYL75"/>
      <c r="FYM75"/>
      <c r="FYN75"/>
      <c r="FYO75"/>
      <c r="FYP75"/>
      <c r="FYQ75"/>
      <c r="FYR75"/>
      <c r="FYS75"/>
      <c r="FYT75"/>
      <c r="FYU75"/>
      <c r="FYV75"/>
      <c r="FYW75"/>
      <c r="FYX75"/>
      <c r="FYY75"/>
      <c r="FYZ75"/>
      <c r="FZA75"/>
      <c r="FZB75"/>
      <c r="FZC75"/>
      <c r="FZD75"/>
      <c r="FZE75"/>
      <c r="FZF75"/>
      <c r="FZG75"/>
      <c r="FZH75"/>
      <c r="FZI75"/>
      <c r="FZJ75"/>
      <c r="FZK75"/>
      <c r="FZL75"/>
      <c r="FZM75"/>
      <c r="FZN75"/>
      <c r="FZO75"/>
      <c r="FZP75"/>
      <c r="FZQ75"/>
      <c r="FZR75"/>
      <c r="FZS75"/>
      <c r="FZT75"/>
      <c r="FZU75"/>
      <c r="FZV75"/>
      <c r="FZW75"/>
      <c r="FZX75"/>
      <c r="FZY75"/>
      <c r="FZZ75"/>
      <c r="GAA75"/>
      <c r="GAB75"/>
      <c r="GAC75"/>
      <c r="GAD75"/>
      <c r="GAE75"/>
      <c r="GAF75"/>
      <c r="GAG75"/>
      <c r="GAH75"/>
      <c r="GAI75"/>
      <c r="GAJ75"/>
      <c r="GAK75"/>
      <c r="GAL75"/>
      <c r="GAM75"/>
      <c r="GAN75"/>
      <c r="GAO75"/>
      <c r="GAP75"/>
      <c r="GAQ75"/>
      <c r="GAR75"/>
      <c r="GAS75"/>
      <c r="GAT75"/>
      <c r="GAU75"/>
      <c r="GAV75"/>
      <c r="GAW75"/>
      <c r="GAX75"/>
      <c r="GAY75"/>
      <c r="GAZ75"/>
      <c r="GBA75"/>
      <c r="GBB75"/>
      <c r="GBC75"/>
      <c r="GBD75"/>
      <c r="GBE75"/>
      <c r="GBF75"/>
      <c r="GBG75"/>
      <c r="GBH75"/>
      <c r="GBI75"/>
      <c r="GBJ75"/>
      <c r="GBK75"/>
      <c r="GBL75"/>
      <c r="GBM75"/>
      <c r="GBN75"/>
      <c r="GBO75"/>
      <c r="GBP75"/>
      <c r="GBQ75"/>
      <c r="GBR75"/>
      <c r="GBS75"/>
      <c r="GBT75"/>
      <c r="GBU75"/>
      <c r="GBV75"/>
      <c r="GBW75"/>
      <c r="GBX75"/>
      <c r="GBY75"/>
      <c r="GBZ75"/>
      <c r="GCA75"/>
      <c r="GCB75"/>
      <c r="GCC75"/>
      <c r="GCD75"/>
      <c r="GCE75"/>
      <c r="GCF75"/>
      <c r="GCG75"/>
      <c r="GCH75"/>
      <c r="GCI75"/>
      <c r="GCJ75"/>
      <c r="GCK75"/>
      <c r="GCL75"/>
      <c r="GCM75"/>
      <c r="GCN75"/>
      <c r="GCO75"/>
      <c r="GCP75"/>
      <c r="GCQ75"/>
      <c r="GCR75"/>
      <c r="GCS75"/>
      <c r="GCT75"/>
      <c r="GCU75"/>
      <c r="GCV75"/>
      <c r="GCW75"/>
      <c r="GCX75"/>
      <c r="GCY75"/>
      <c r="GCZ75"/>
      <c r="GDA75"/>
      <c r="GDB75"/>
      <c r="GDC75"/>
      <c r="GDD75"/>
      <c r="GDE75"/>
      <c r="GDF75"/>
      <c r="GDG75"/>
      <c r="GDH75"/>
      <c r="GDI75"/>
      <c r="GDJ75"/>
      <c r="GDK75"/>
      <c r="GDL75"/>
      <c r="GDM75"/>
      <c r="GDN75"/>
      <c r="GDO75"/>
      <c r="GDP75"/>
      <c r="GDQ75"/>
      <c r="GDR75"/>
      <c r="GDS75"/>
      <c r="GDT75"/>
      <c r="GDU75"/>
      <c r="GDV75"/>
      <c r="GDW75"/>
      <c r="GDX75"/>
      <c r="GDY75"/>
      <c r="GDZ75"/>
      <c r="GEA75"/>
      <c r="GEB75"/>
      <c r="GEC75"/>
      <c r="GED75"/>
      <c r="GEE75"/>
      <c r="GEF75"/>
      <c r="GEG75"/>
      <c r="GEH75"/>
      <c r="GEI75"/>
      <c r="GEJ75"/>
      <c r="GEK75"/>
      <c r="GEL75"/>
      <c r="GEM75"/>
      <c r="GEN75"/>
      <c r="GEO75"/>
      <c r="GEP75"/>
      <c r="GEQ75"/>
      <c r="GER75"/>
      <c r="GES75"/>
      <c r="GET75"/>
      <c r="GEU75"/>
      <c r="GEV75"/>
      <c r="GEW75"/>
      <c r="GEX75"/>
      <c r="GEY75"/>
      <c r="GEZ75"/>
      <c r="GFA75"/>
      <c r="GFB75"/>
      <c r="GFC75"/>
      <c r="GFD75"/>
      <c r="GFE75"/>
      <c r="GFF75"/>
      <c r="GFG75"/>
      <c r="GFH75"/>
      <c r="GFI75"/>
      <c r="GFJ75"/>
      <c r="GFK75"/>
      <c r="GFL75"/>
      <c r="GFM75"/>
      <c r="GFN75"/>
      <c r="GFO75"/>
      <c r="GFP75"/>
      <c r="GFQ75"/>
      <c r="GFR75"/>
      <c r="GFS75"/>
      <c r="GFT75"/>
      <c r="GFU75"/>
      <c r="GFV75"/>
      <c r="GFW75"/>
      <c r="GFX75"/>
      <c r="GFY75"/>
      <c r="GFZ75"/>
      <c r="GGA75"/>
      <c r="GGB75"/>
      <c r="GGC75"/>
      <c r="GGD75"/>
      <c r="GGE75"/>
      <c r="GGF75"/>
      <c r="GGG75"/>
      <c r="GGH75"/>
      <c r="GGI75"/>
      <c r="GGJ75"/>
      <c r="GGK75"/>
      <c r="GGL75"/>
      <c r="GGM75"/>
      <c r="GGN75"/>
      <c r="GGO75"/>
      <c r="GGP75"/>
      <c r="GGQ75"/>
      <c r="GGR75"/>
      <c r="GGS75"/>
      <c r="GGT75"/>
      <c r="GGU75"/>
      <c r="GGV75"/>
      <c r="GGW75"/>
      <c r="GGX75"/>
      <c r="GGY75"/>
      <c r="GGZ75"/>
      <c r="GHA75"/>
      <c r="GHB75"/>
      <c r="GHC75"/>
      <c r="GHD75"/>
      <c r="GHE75"/>
      <c r="GHF75"/>
      <c r="GHG75"/>
      <c r="GHH75"/>
      <c r="GHI75"/>
      <c r="GHJ75"/>
      <c r="GHK75"/>
      <c r="GHL75"/>
      <c r="GHM75"/>
      <c r="GHN75"/>
      <c r="GHO75"/>
      <c r="GHP75"/>
      <c r="GHQ75"/>
      <c r="GHR75"/>
      <c r="GHS75"/>
      <c r="GHT75"/>
      <c r="GHU75"/>
      <c r="GHV75"/>
      <c r="GHW75"/>
      <c r="GHX75"/>
      <c r="GHY75"/>
      <c r="GHZ75"/>
      <c r="GIA75"/>
      <c r="GIB75"/>
      <c r="GIC75"/>
      <c r="GID75"/>
      <c r="GIE75"/>
      <c r="GIF75"/>
      <c r="GIG75"/>
      <c r="GIH75"/>
      <c r="GII75"/>
      <c r="GIJ75"/>
      <c r="GIK75"/>
      <c r="GIL75"/>
      <c r="GIM75"/>
      <c r="GIN75"/>
      <c r="GIO75"/>
      <c r="GIP75"/>
      <c r="GIQ75"/>
      <c r="GIR75"/>
      <c r="GIS75"/>
      <c r="GIT75"/>
      <c r="GIU75"/>
      <c r="GIV75"/>
      <c r="GIW75"/>
      <c r="GIX75"/>
      <c r="GIY75"/>
      <c r="GIZ75"/>
      <c r="GJA75"/>
      <c r="GJB75"/>
      <c r="GJC75"/>
      <c r="GJD75"/>
      <c r="GJE75"/>
      <c r="GJF75"/>
      <c r="GJG75"/>
      <c r="GJH75"/>
      <c r="GJI75"/>
      <c r="GJJ75"/>
      <c r="GJK75"/>
      <c r="GJL75"/>
      <c r="GJM75"/>
      <c r="GJN75"/>
      <c r="GJO75"/>
      <c r="GJP75"/>
      <c r="GJQ75"/>
      <c r="GJR75"/>
      <c r="GJS75"/>
      <c r="GJT75"/>
      <c r="GJU75"/>
      <c r="GJV75"/>
      <c r="GJW75"/>
      <c r="GJX75"/>
      <c r="GJY75"/>
      <c r="GJZ75"/>
      <c r="GKA75"/>
      <c r="GKB75"/>
      <c r="GKC75"/>
      <c r="GKD75"/>
      <c r="GKE75"/>
      <c r="GKF75"/>
      <c r="GKG75"/>
      <c r="GKH75"/>
      <c r="GKI75"/>
      <c r="GKJ75"/>
      <c r="GKK75"/>
      <c r="GKL75"/>
      <c r="GKM75"/>
      <c r="GKN75"/>
      <c r="GKO75"/>
      <c r="GKP75"/>
      <c r="GKQ75"/>
      <c r="GKR75"/>
      <c r="GKS75"/>
      <c r="GKT75"/>
      <c r="GKU75"/>
      <c r="GKV75"/>
      <c r="GKW75"/>
      <c r="GKX75"/>
      <c r="GKY75"/>
      <c r="GKZ75"/>
      <c r="GLA75"/>
      <c r="GLB75"/>
      <c r="GLC75"/>
      <c r="GLD75"/>
      <c r="GLE75"/>
      <c r="GLF75"/>
      <c r="GLG75"/>
      <c r="GLH75"/>
      <c r="GLI75"/>
      <c r="GLJ75"/>
      <c r="GLK75"/>
      <c r="GLL75"/>
      <c r="GLM75"/>
      <c r="GLN75"/>
      <c r="GLO75"/>
      <c r="GLP75"/>
      <c r="GLQ75"/>
      <c r="GLR75"/>
      <c r="GLS75"/>
      <c r="GLT75"/>
      <c r="GLU75"/>
      <c r="GLV75"/>
      <c r="GLW75"/>
      <c r="GLX75"/>
      <c r="GLY75"/>
      <c r="GLZ75"/>
      <c r="GMA75"/>
      <c r="GMB75"/>
      <c r="GMC75"/>
      <c r="GMD75"/>
      <c r="GME75"/>
      <c r="GMF75"/>
      <c r="GMG75"/>
      <c r="GMH75"/>
      <c r="GMI75"/>
      <c r="GMJ75"/>
      <c r="GMK75"/>
      <c r="GML75"/>
      <c r="GMM75"/>
      <c r="GMN75"/>
      <c r="GMO75"/>
      <c r="GMP75"/>
      <c r="GMQ75"/>
      <c r="GMR75"/>
      <c r="GMS75"/>
      <c r="GMT75"/>
      <c r="GMU75"/>
      <c r="GMV75"/>
      <c r="GMW75"/>
      <c r="GMX75"/>
      <c r="GMY75"/>
      <c r="GMZ75"/>
      <c r="GNA75"/>
      <c r="GNB75"/>
      <c r="GNC75"/>
      <c r="GND75"/>
      <c r="GNE75"/>
      <c r="GNF75"/>
      <c r="GNG75"/>
      <c r="GNH75"/>
      <c r="GNI75"/>
      <c r="GNJ75"/>
      <c r="GNK75"/>
      <c r="GNL75"/>
      <c r="GNM75"/>
      <c r="GNN75"/>
      <c r="GNO75"/>
      <c r="GNP75"/>
      <c r="GNQ75"/>
      <c r="GNR75"/>
      <c r="GNS75"/>
      <c r="GNT75"/>
      <c r="GNU75"/>
      <c r="GNV75"/>
      <c r="GNW75"/>
      <c r="GNX75"/>
      <c r="GNY75"/>
      <c r="GNZ75"/>
      <c r="GOA75"/>
      <c r="GOB75"/>
      <c r="GOC75"/>
      <c r="GOD75"/>
      <c r="GOE75"/>
      <c r="GOF75"/>
      <c r="GOG75"/>
      <c r="GOH75"/>
      <c r="GOI75"/>
      <c r="GOJ75"/>
      <c r="GOK75"/>
      <c r="GOL75"/>
      <c r="GOM75"/>
      <c r="GON75"/>
      <c r="GOO75"/>
      <c r="GOP75"/>
      <c r="GOQ75"/>
      <c r="GOR75"/>
      <c r="GOS75"/>
      <c r="GOT75"/>
      <c r="GOU75"/>
      <c r="GOV75"/>
      <c r="GOW75"/>
      <c r="GOX75"/>
      <c r="GOY75"/>
      <c r="GOZ75"/>
      <c r="GPA75"/>
      <c r="GPB75"/>
      <c r="GPC75"/>
      <c r="GPD75"/>
      <c r="GPE75"/>
      <c r="GPF75"/>
      <c r="GPG75"/>
      <c r="GPH75"/>
      <c r="GPI75"/>
      <c r="GPJ75"/>
      <c r="GPK75"/>
      <c r="GPL75"/>
      <c r="GPM75"/>
      <c r="GPN75"/>
      <c r="GPO75"/>
      <c r="GPP75"/>
      <c r="GPQ75"/>
      <c r="GPR75"/>
      <c r="GPS75"/>
      <c r="GPT75"/>
      <c r="GPU75"/>
      <c r="GPV75"/>
      <c r="GPW75"/>
      <c r="GPX75"/>
      <c r="GPY75"/>
      <c r="GPZ75"/>
      <c r="GQA75"/>
      <c r="GQB75"/>
      <c r="GQC75"/>
      <c r="GQD75"/>
      <c r="GQE75"/>
      <c r="GQF75"/>
      <c r="GQG75"/>
      <c r="GQH75"/>
      <c r="GQI75"/>
      <c r="GQJ75"/>
      <c r="GQK75"/>
      <c r="GQL75"/>
      <c r="GQM75"/>
      <c r="GQN75"/>
      <c r="GQO75"/>
      <c r="GQP75"/>
      <c r="GQQ75"/>
      <c r="GQR75"/>
      <c r="GQS75"/>
      <c r="GQT75"/>
      <c r="GQU75"/>
      <c r="GQV75"/>
      <c r="GQW75"/>
      <c r="GQX75"/>
      <c r="GQY75"/>
      <c r="GQZ75"/>
      <c r="GRA75"/>
      <c r="GRB75"/>
      <c r="GRC75"/>
      <c r="GRD75"/>
      <c r="GRE75"/>
      <c r="GRF75"/>
      <c r="GRG75"/>
      <c r="GRH75"/>
      <c r="GRI75"/>
      <c r="GRJ75"/>
      <c r="GRK75"/>
      <c r="GRL75"/>
      <c r="GRM75"/>
      <c r="GRN75"/>
      <c r="GRO75"/>
      <c r="GRP75"/>
      <c r="GRQ75"/>
      <c r="GRR75"/>
      <c r="GRS75"/>
      <c r="GRT75"/>
      <c r="GRU75"/>
      <c r="GRV75"/>
      <c r="GRW75"/>
      <c r="GRX75"/>
      <c r="GRY75"/>
      <c r="GRZ75"/>
      <c r="GSA75"/>
      <c r="GSB75"/>
      <c r="GSC75"/>
      <c r="GSD75"/>
      <c r="GSE75"/>
      <c r="GSF75"/>
      <c r="GSG75"/>
      <c r="GSH75"/>
      <c r="GSI75"/>
      <c r="GSJ75"/>
      <c r="GSK75"/>
      <c r="GSL75"/>
      <c r="GSM75"/>
      <c r="GSN75"/>
      <c r="GSO75"/>
      <c r="GSP75"/>
      <c r="GSQ75"/>
      <c r="GSR75"/>
      <c r="GSS75"/>
      <c r="GST75"/>
      <c r="GSU75"/>
      <c r="GSV75"/>
      <c r="GSW75"/>
      <c r="GSX75"/>
      <c r="GSY75"/>
      <c r="GSZ75"/>
      <c r="GTA75"/>
      <c r="GTB75"/>
      <c r="GTC75"/>
      <c r="GTD75"/>
      <c r="GTE75"/>
      <c r="GTF75"/>
      <c r="GTG75"/>
      <c r="GTH75"/>
      <c r="GTI75"/>
      <c r="GTJ75"/>
      <c r="GTK75"/>
      <c r="GTL75"/>
      <c r="GTM75"/>
      <c r="GTN75"/>
      <c r="GTO75"/>
      <c r="GTP75"/>
      <c r="GTQ75"/>
      <c r="GTR75"/>
      <c r="GTS75"/>
      <c r="GTT75"/>
      <c r="GTU75"/>
      <c r="GTV75"/>
      <c r="GTW75"/>
      <c r="GTX75"/>
      <c r="GTY75"/>
      <c r="GTZ75"/>
      <c r="GUA75"/>
      <c r="GUB75"/>
      <c r="GUC75"/>
      <c r="GUD75"/>
      <c r="GUE75"/>
      <c r="GUF75"/>
      <c r="GUG75"/>
      <c r="GUH75"/>
      <c r="GUI75"/>
      <c r="GUJ75"/>
      <c r="GUK75"/>
      <c r="GUL75"/>
      <c r="GUM75"/>
      <c r="GUN75"/>
      <c r="GUO75"/>
      <c r="GUP75"/>
      <c r="GUQ75"/>
      <c r="GUR75"/>
      <c r="GUS75"/>
      <c r="GUT75"/>
      <c r="GUU75"/>
      <c r="GUV75"/>
      <c r="GUW75"/>
      <c r="GUX75"/>
      <c r="GUY75"/>
      <c r="GUZ75"/>
      <c r="GVA75"/>
      <c r="GVB75"/>
      <c r="GVC75"/>
      <c r="GVD75"/>
      <c r="GVE75"/>
      <c r="GVF75"/>
      <c r="GVG75"/>
      <c r="GVH75"/>
      <c r="GVI75"/>
      <c r="GVJ75"/>
      <c r="GVK75"/>
      <c r="GVL75"/>
      <c r="GVM75"/>
      <c r="GVN75"/>
      <c r="GVO75"/>
      <c r="GVP75"/>
      <c r="GVQ75"/>
      <c r="GVR75"/>
      <c r="GVS75"/>
      <c r="GVT75"/>
      <c r="GVU75"/>
      <c r="GVV75"/>
      <c r="GVW75"/>
      <c r="GVX75"/>
      <c r="GVY75"/>
      <c r="GVZ75"/>
      <c r="GWA75"/>
      <c r="GWB75"/>
      <c r="GWC75"/>
      <c r="GWD75"/>
      <c r="GWE75"/>
      <c r="GWF75"/>
      <c r="GWG75"/>
      <c r="GWH75"/>
      <c r="GWI75"/>
      <c r="GWJ75"/>
      <c r="GWK75"/>
      <c r="GWL75"/>
      <c r="GWM75"/>
      <c r="GWN75"/>
      <c r="GWO75"/>
      <c r="GWP75"/>
      <c r="GWQ75"/>
      <c r="GWR75"/>
      <c r="GWS75"/>
      <c r="GWT75"/>
      <c r="GWU75"/>
      <c r="GWV75"/>
      <c r="GWW75"/>
      <c r="GWX75"/>
      <c r="GWY75"/>
      <c r="GWZ75"/>
      <c r="GXA75"/>
      <c r="GXB75"/>
      <c r="GXC75"/>
      <c r="GXD75"/>
      <c r="GXE75"/>
      <c r="GXF75"/>
      <c r="GXG75"/>
      <c r="GXH75"/>
      <c r="GXI75"/>
      <c r="GXJ75"/>
      <c r="GXK75"/>
      <c r="GXL75"/>
      <c r="GXM75"/>
      <c r="GXN75"/>
      <c r="GXO75"/>
      <c r="GXP75"/>
      <c r="GXQ75"/>
      <c r="GXR75"/>
      <c r="GXS75"/>
      <c r="GXT75"/>
      <c r="GXU75"/>
      <c r="GXV75"/>
      <c r="GXW75"/>
      <c r="GXX75"/>
      <c r="GXY75"/>
      <c r="GXZ75"/>
      <c r="GYA75"/>
      <c r="GYB75"/>
      <c r="GYC75"/>
      <c r="GYD75"/>
      <c r="GYE75"/>
      <c r="GYF75"/>
      <c r="GYG75"/>
      <c r="GYH75"/>
      <c r="GYI75"/>
      <c r="GYJ75"/>
      <c r="GYK75"/>
      <c r="GYL75"/>
      <c r="GYM75"/>
      <c r="GYN75"/>
      <c r="GYO75"/>
      <c r="GYP75"/>
      <c r="GYQ75"/>
      <c r="GYR75"/>
      <c r="GYS75"/>
      <c r="GYT75"/>
      <c r="GYU75"/>
      <c r="GYV75"/>
      <c r="GYW75"/>
      <c r="GYX75"/>
      <c r="GYY75"/>
      <c r="GYZ75"/>
      <c r="GZA75"/>
      <c r="GZB75"/>
      <c r="GZC75"/>
      <c r="GZD75"/>
      <c r="GZE75"/>
      <c r="GZF75"/>
      <c r="GZG75"/>
      <c r="GZH75"/>
      <c r="GZI75"/>
      <c r="GZJ75"/>
      <c r="GZK75"/>
      <c r="GZL75"/>
      <c r="GZM75"/>
      <c r="GZN75"/>
      <c r="GZO75"/>
      <c r="GZP75"/>
      <c r="GZQ75"/>
      <c r="GZR75"/>
      <c r="GZS75"/>
      <c r="GZT75"/>
      <c r="GZU75"/>
      <c r="GZV75"/>
      <c r="GZW75"/>
      <c r="GZX75"/>
      <c r="GZY75"/>
      <c r="GZZ75"/>
      <c r="HAA75"/>
      <c r="HAB75"/>
      <c r="HAC75"/>
      <c r="HAD75"/>
      <c r="HAE75"/>
      <c r="HAF75"/>
      <c r="HAG75"/>
      <c r="HAH75"/>
      <c r="HAI75"/>
      <c r="HAJ75"/>
      <c r="HAK75"/>
      <c r="HAL75"/>
      <c r="HAM75"/>
      <c r="HAN75"/>
      <c r="HAO75"/>
      <c r="HAP75"/>
      <c r="HAQ75"/>
      <c r="HAR75"/>
      <c r="HAS75"/>
      <c r="HAT75"/>
      <c r="HAU75"/>
      <c r="HAV75"/>
      <c r="HAW75"/>
      <c r="HAX75"/>
      <c r="HAY75"/>
      <c r="HAZ75"/>
      <c r="HBA75"/>
      <c r="HBB75"/>
      <c r="HBC75"/>
      <c r="HBD75"/>
      <c r="HBE75"/>
      <c r="HBF75"/>
      <c r="HBG75"/>
      <c r="HBH75"/>
      <c r="HBI75"/>
      <c r="HBJ75"/>
      <c r="HBK75"/>
      <c r="HBL75"/>
      <c r="HBM75"/>
      <c r="HBN75"/>
      <c r="HBO75"/>
      <c r="HBP75"/>
      <c r="HBQ75"/>
      <c r="HBR75"/>
      <c r="HBS75"/>
      <c r="HBT75"/>
      <c r="HBU75"/>
      <c r="HBV75"/>
      <c r="HBW75"/>
      <c r="HBX75"/>
      <c r="HBY75"/>
      <c r="HBZ75"/>
      <c r="HCA75"/>
      <c r="HCB75"/>
      <c r="HCC75"/>
      <c r="HCD75"/>
      <c r="HCE75"/>
      <c r="HCF75"/>
      <c r="HCG75"/>
      <c r="HCH75"/>
      <c r="HCI75"/>
      <c r="HCJ75"/>
      <c r="HCK75"/>
      <c r="HCL75"/>
      <c r="HCM75"/>
      <c r="HCN75"/>
      <c r="HCO75"/>
      <c r="HCP75"/>
      <c r="HCQ75"/>
      <c r="HCR75"/>
      <c r="HCS75"/>
      <c r="HCT75"/>
      <c r="HCU75"/>
      <c r="HCV75"/>
      <c r="HCW75"/>
      <c r="HCX75"/>
      <c r="HCY75"/>
      <c r="HCZ75"/>
      <c r="HDA75"/>
      <c r="HDB75"/>
      <c r="HDC75"/>
      <c r="HDD75"/>
      <c r="HDE75"/>
      <c r="HDF75"/>
      <c r="HDG75"/>
      <c r="HDH75"/>
      <c r="HDI75"/>
      <c r="HDJ75"/>
      <c r="HDK75"/>
      <c r="HDL75"/>
      <c r="HDM75"/>
      <c r="HDN75"/>
      <c r="HDO75"/>
      <c r="HDP75"/>
      <c r="HDQ75"/>
      <c r="HDR75"/>
      <c r="HDS75"/>
      <c r="HDT75"/>
      <c r="HDU75"/>
      <c r="HDV75"/>
      <c r="HDW75"/>
      <c r="HDX75"/>
      <c r="HDY75"/>
      <c r="HDZ75"/>
      <c r="HEA75"/>
      <c r="HEB75"/>
      <c r="HEC75"/>
      <c r="HED75"/>
      <c r="HEE75"/>
      <c r="HEF75"/>
      <c r="HEG75"/>
      <c r="HEH75"/>
      <c r="HEI75"/>
      <c r="HEJ75"/>
      <c r="HEK75"/>
      <c r="HEL75"/>
      <c r="HEM75"/>
      <c r="HEN75"/>
      <c r="HEO75"/>
      <c r="HEP75"/>
      <c r="HEQ75"/>
      <c r="HER75"/>
      <c r="HES75"/>
      <c r="HET75"/>
      <c r="HEU75"/>
      <c r="HEV75"/>
      <c r="HEW75"/>
      <c r="HEX75"/>
      <c r="HEY75"/>
      <c r="HEZ75"/>
      <c r="HFA75"/>
      <c r="HFB75"/>
      <c r="HFC75"/>
      <c r="HFD75"/>
      <c r="HFE75"/>
      <c r="HFF75"/>
      <c r="HFG75"/>
      <c r="HFH75"/>
      <c r="HFI75"/>
      <c r="HFJ75"/>
      <c r="HFK75"/>
      <c r="HFL75"/>
      <c r="HFM75"/>
      <c r="HFN75"/>
      <c r="HFO75"/>
      <c r="HFP75"/>
      <c r="HFQ75"/>
      <c r="HFR75"/>
      <c r="HFS75"/>
      <c r="HFT75"/>
      <c r="HFU75"/>
      <c r="HFV75"/>
      <c r="HFW75"/>
      <c r="HFX75"/>
      <c r="HFY75"/>
      <c r="HFZ75"/>
      <c r="HGA75"/>
      <c r="HGB75"/>
      <c r="HGC75"/>
      <c r="HGD75"/>
      <c r="HGE75"/>
      <c r="HGF75"/>
      <c r="HGG75"/>
      <c r="HGH75"/>
      <c r="HGI75"/>
      <c r="HGJ75"/>
      <c r="HGK75"/>
      <c r="HGL75"/>
      <c r="HGM75"/>
      <c r="HGN75"/>
      <c r="HGO75"/>
      <c r="HGP75"/>
      <c r="HGQ75"/>
      <c r="HGR75"/>
      <c r="HGS75"/>
      <c r="HGT75"/>
      <c r="HGU75"/>
      <c r="HGV75"/>
      <c r="HGW75"/>
      <c r="HGX75"/>
      <c r="HGY75"/>
      <c r="HGZ75"/>
      <c r="HHA75"/>
      <c r="HHB75"/>
      <c r="HHC75"/>
      <c r="HHD75"/>
      <c r="HHE75"/>
      <c r="HHF75"/>
      <c r="HHG75"/>
      <c r="HHH75"/>
      <c r="HHI75"/>
      <c r="HHJ75"/>
      <c r="HHK75"/>
      <c r="HHL75"/>
      <c r="HHM75"/>
      <c r="HHN75"/>
      <c r="HHO75"/>
      <c r="HHP75"/>
      <c r="HHQ75"/>
      <c r="HHR75"/>
      <c r="HHS75"/>
      <c r="HHT75"/>
      <c r="HHU75"/>
      <c r="HHV75"/>
      <c r="HHW75"/>
      <c r="HHX75"/>
      <c r="HHY75"/>
      <c r="HHZ75"/>
      <c r="HIA75"/>
      <c r="HIB75"/>
      <c r="HIC75"/>
      <c r="HID75"/>
      <c r="HIE75"/>
      <c r="HIF75"/>
      <c r="HIG75"/>
      <c r="HIH75"/>
      <c r="HII75"/>
      <c r="HIJ75"/>
      <c r="HIK75"/>
      <c r="HIL75"/>
      <c r="HIM75"/>
      <c r="HIN75"/>
      <c r="HIO75"/>
      <c r="HIP75"/>
      <c r="HIQ75"/>
      <c r="HIR75"/>
      <c r="HIS75"/>
      <c r="HIT75"/>
      <c r="HIU75"/>
      <c r="HIV75"/>
      <c r="HIW75"/>
      <c r="HIX75"/>
      <c r="HIY75"/>
      <c r="HIZ75"/>
      <c r="HJA75"/>
      <c r="HJB75"/>
      <c r="HJC75"/>
      <c r="HJD75"/>
      <c r="HJE75"/>
      <c r="HJF75"/>
      <c r="HJG75"/>
      <c r="HJH75"/>
      <c r="HJI75"/>
      <c r="HJJ75"/>
      <c r="HJK75"/>
      <c r="HJL75"/>
      <c r="HJM75"/>
      <c r="HJN75"/>
      <c r="HJO75"/>
      <c r="HJP75"/>
      <c r="HJQ75"/>
      <c r="HJR75"/>
      <c r="HJS75"/>
      <c r="HJT75"/>
      <c r="HJU75"/>
      <c r="HJV75"/>
      <c r="HJW75"/>
      <c r="HJX75"/>
      <c r="HJY75"/>
      <c r="HJZ75"/>
      <c r="HKA75"/>
      <c r="HKB75"/>
      <c r="HKC75"/>
      <c r="HKD75"/>
      <c r="HKE75"/>
      <c r="HKF75"/>
      <c r="HKG75"/>
      <c r="HKH75"/>
      <c r="HKI75"/>
      <c r="HKJ75"/>
      <c r="HKK75"/>
      <c r="HKL75"/>
      <c r="HKM75"/>
      <c r="HKN75"/>
      <c r="HKO75"/>
      <c r="HKP75"/>
      <c r="HKQ75"/>
      <c r="HKR75"/>
      <c r="HKS75"/>
      <c r="HKT75"/>
      <c r="HKU75"/>
      <c r="HKV75"/>
      <c r="HKW75"/>
      <c r="HKX75"/>
      <c r="HKY75"/>
      <c r="HKZ75"/>
      <c r="HLA75"/>
      <c r="HLB75"/>
      <c r="HLC75"/>
      <c r="HLD75"/>
      <c r="HLE75"/>
      <c r="HLF75"/>
      <c r="HLG75"/>
      <c r="HLH75"/>
      <c r="HLI75"/>
      <c r="HLJ75"/>
      <c r="HLK75"/>
      <c r="HLL75"/>
      <c r="HLM75"/>
      <c r="HLN75"/>
      <c r="HLO75"/>
      <c r="HLP75"/>
      <c r="HLQ75"/>
      <c r="HLR75"/>
      <c r="HLS75"/>
      <c r="HLT75"/>
      <c r="HLU75"/>
      <c r="HLV75"/>
      <c r="HLW75"/>
      <c r="HLX75"/>
      <c r="HLY75"/>
      <c r="HLZ75"/>
      <c r="HMA75"/>
      <c r="HMB75"/>
      <c r="HMC75"/>
      <c r="HMD75"/>
      <c r="HME75"/>
      <c r="HMF75"/>
      <c r="HMG75"/>
      <c r="HMH75"/>
      <c r="HMI75"/>
      <c r="HMJ75"/>
      <c r="HMK75"/>
      <c r="HML75"/>
      <c r="HMM75"/>
      <c r="HMN75"/>
      <c r="HMO75"/>
      <c r="HMP75"/>
      <c r="HMQ75"/>
      <c r="HMR75"/>
      <c r="HMS75"/>
      <c r="HMT75"/>
      <c r="HMU75"/>
      <c r="HMV75"/>
      <c r="HMW75"/>
      <c r="HMX75"/>
      <c r="HMY75"/>
      <c r="HMZ75"/>
      <c r="HNA75"/>
      <c r="HNB75"/>
      <c r="HNC75"/>
      <c r="HND75"/>
      <c r="HNE75"/>
      <c r="HNF75"/>
      <c r="HNG75"/>
      <c r="HNH75"/>
      <c r="HNI75"/>
      <c r="HNJ75"/>
      <c r="HNK75"/>
      <c r="HNL75"/>
      <c r="HNM75"/>
      <c r="HNN75"/>
      <c r="HNO75"/>
      <c r="HNP75"/>
      <c r="HNQ75"/>
      <c r="HNR75"/>
      <c r="HNS75"/>
      <c r="HNT75"/>
      <c r="HNU75"/>
      <c r="HNV75"/>
      <c r="HNW75"/>
      <c r="HNX75"/>
      <c r="HNY75"/>
      <c r="HNZ75"/>
      <c r="HOA75"/>
      <c r="HOB75"/>
      <c r="HOC75"/>
      <c r="HOD75"/>
      <c r="HOE75"/>
      <c r="HOF75"/>
      <c r="HOG75"/>
      <c r="HOH75"/>
      <c r="HOI75"/>
      <c r="HOJ75"/>
      <c r="HOK75"/>
      <c r="HOL75"/>
      <c r="HOM75"/>
      <c r="HON75"/>
      <c r="HOO75"/>
      <c r="HOP75"/>
      <c r="HOQ75"/>
      <c r="HOR75"/>
      <c r="HOS75"/>
      <c r="HOT75"/>
      <c r="HOU75"/>
      <c r="HOV75"/>
      <c r="HOW75"/>
      <c r="HOX75"/>
      <c r="HOY75"/>
      <c r="HOZ75"/>
      <c r="HPA75"/>
      <c r="HPB75"/>
      <c r="HPC75"/>
      <c r="HPD75"/>
      <c r="HPE75"/>
      <c r="HPF75"/>
      <c r="HPG75"/>
      <c r="HPH75"/>
      <c r="HPI75"/>
      <c r="HPJ75"/>
      <c r="HPK75"/>
      <c r="HPL75"/>
      <c r="HPM75"/>
      <c r="HPN75"/>
      <c r="HPO75"/>
      <c r="HPP75"/>
      <c r="HPQ75"/>
      <c r="HPR75"/>
      <c r="HPS75"/>
      <c r="HPT75"/>
      <c r="HPU75"/>
      <c r="HPV75"/>
      <c r="HPW75"/>
      <c r="HPX75"/>
      <c r="HPY75"/>
      <c r="HPZ75"/>
      <c r="HQA75"/>
      <c r="HQB75"/>
      <c r="HQC75"/>
      <c r="HQD75"/>
      <c r="HQE75"/>
      <c r="HQF75"/>
      <c r="HQG75"/>
      <c r="HQH75"/>
      <c r="HQI75"/>
      <c r="HQJ75"/>
      <c r="HQK75"/>
      <c r="HQL75"/>
      <c r="HQM75"/>
      <c r="HQN75"/>
      <c r="HQO75"/>
      <c r="HQP75"/>
      <c r="HQQ75"/>
      <c r="HQR75"/>
      <c r="HQS75"/>
      <c r="HQT75"/>
      <c r="HQU75"/>
      <c r="HQV75"/>
      <c r="HQW75"/>
      <c r="HQX75"/>
      <c r="HQY75"/>
      <c r="HQZ75"/>
      <c r="HRA75"/>
      <c r="HRB75"/>
      <c r="HRC75"/>
      <c r="HRD75"/>
      <c r="HRE75"/>
      <c r="HRF75"/>
      <c r="HRG75"/>
      <c r="HRH75"/>
      <c r="HRI75"/>
      <c r="HRJ75"/>
      <c r="HRK75"/>
      <c r="HRL75"/>
      <c r="HRM75"/>
      <c r="HRN75"/>
      <c r="HRO75"/>
      <c r="HRP75"/>
      <c r="HRQ75"/>
      <c r="HRR75"/>
      <c r="HRS75"/>
      <c r="HRT75"/>
      <c r="HRU75"/>
      <c r="HRV75"/>
      <c r="HRW75"/>
      <c r="HRX75"/>
      <c r="HRY75"/>
      <c r="HRZ75"/>
      <c r="HSA75"/>
      <c r="HSB75"/>
      <c r="HSC75"/>
      <c r="HSD75"/>
      <c r="HSE75"/>
      <c r="HSF75"/>
      <c r="HSG75"/>
      <c r="HSH75"/>
      <c r="HSI75"/>
      <c r="HSJ75"/>
      <c r="HSK75"/>
      <c r="HSL75"/>
      <c r="HSM75"/>
      <c r="HSN75"/>
      <c r="HSO75"/>
      <c r="HSP75"/>
      <c r="HSQ75"/>
      <c r="HSR75"/>
      <c r="HSS75"/>
      <c r="HST75"/>
      <c r="HSU75"/>
      <c r="HSV75"/>
      <c r="HSW75"/>
      <c r="HSX75"/>
      <c r="HSY75"/>
      <c r="HSZ75"/>
      <c r="HTA75"/>
      <c r="HTB75"/>
      <c r="HTC75"/>
      <c r="HTD75"/>
      <c r="HTE75"/>
      <c r="HTF75"/>
      <c r="HTG75"/>
      <c r="HTH75"/>
      <c r="HTI75"/>
      <c r="HTJ75"/>
      <c r="HTK75"/>
      <c r="HTL75"/>
      <c r="HTM75"/>
      <c r="HTN75"/>
      <c r="HTO75"/>
      <c r="HTP75"/>
      <c r="HTQ75"/>
      <c r="HTR75"/>
      <c r="HTS75"/>
      <c r="HTT75"/>
      <c r="HTU75"/>
      <c r="HTV75"/>
      <c r="HTW75"/>
      <c r="HTX75"/>
      <c r="HTY75"/>
      <c r="HTZ75"/>
      <c r="HUA75"/>
      <c r="HUB75"/>
      <c r="HUC75"/>
      <c r="HUD75"/>
      <c r="HUE75"/>
      <c r="HUF75"/>
      <c r="HUG75"/>
      <c r="HUH75"/>
      <c r="HUI75"/>
      <c r="HUJ75"/>
      <c r="HUK75"/>
      <c r="HUL75"/>
      <c r="HUM75"/>
      <c r="HUN75"/>
      <c r="HUO75"/>
      <c r="HUP75"/>
      <c r="HUQ75"/>
      <c r="HUR75"/>
      <c r="HUS75"/>
      <c r="HUT75"/>
      <c r="HUU75"/>
      <c r="HUV75"/>
      <c r="HUW75"/>
      <c r="HUX75"/>
      <c r="HUY75"/>
      <c r="HUZ75"/>
      <c r="HVA75"/>
      <c r="HVB75"/>
      <c r="HVC75"/>
      <c r="HVD75"/>
      <c r="HVE75"/>
      <c r="HVF75"/>
      <c r="HVG75"/>
      <c r="HVH75"/>
      <c r="HVI75"/>
      <c r="HVJ75"/>
      <c r="HVK75"/>
      <c r="HVL75"/>
      <c r="HVM75"/>
      <c r="HVN75"/>
      <c r="HVO75"/>
      <c r="HVP75"/>
      <c r="HVQ75"/>
      <c r="HVR75"/>
      <c r="HVS75"/>
      <c r="HVT75"/>
      <c r="HVU75"/>
      <c r="HVV75"/>
      <c r="HVW75"/>
      <c r="HVX75"/>
      <c r="HVY75"/>
      <c r="HVZ75"/>
      <c r="HWA75"/>
      <c r="HWB75"/>
      <c r="HWC75"/>
      <c r="HWD75"/>
      <c r="HWE75"/>
      <c r="HWF75"/>
      <c r="HWG75"/>
      <c r="HWH75"/>
      <c r="HWI75"/>
      <c r="HWJ75"/>
      <c r="HWK75"/>
      <c r="HWL75"/>
      <c r="HWM75"/>
      <c r="HWN75"/>
      <c r="HWO75"/>
      <c r="HWP75"/>
      <c r="HWQ75"/>
      <c r="HWR75"/>
      <c r="HWS75"/>
      <c r="HWT75"/>
      <c r="HWU75"/>
      <c r="HWV75"/>
      <c r="HWW75"/>
      <c r="HWX75"/>
      <c r="HWY75"/>
      <c r="HWZ75"/>
      <c r="HXA75"/>
      <c r="HXB75"/>
      <c r="HXC75"/>
      <c r="HXD75"/>
      <c r="HXE75"/>
      <c r="HXF75"/>
      <c r="HXG75"/>
      <c r="HXH75"/>
      <c r="HXI75"/>
      <c r="HXJ75"/>
      <c r="HXK75"/>
      <c r="HXL75"/>
      <c r="HXM75"/>
      <c r="HXN75"/>
      <c r="HXO75"/>
      <c r="HXP75"/>
      <c r="HXQ75"/>
      <c r="HXR75"/>
      <c r="HXS75"/>
      <c r="HXT75"/>
      <c r="HXU75"/>
      <c r="HXV75"/>
      <c r="HXW75"/>
      <c r="HXX75"/>
      <c r="HXY75"/>
      <c r="HXZ75"/>
      <c r="HYA75"/>
      <c r="HYB75"/>
      <c r="HYC75"/>
      <c r="HYD75"/>
      <c r="HYE75"/>
      <c r="HYF75"/>
      <c r="HYG75"/>
      <c r="HYH75"/>
      <c r="HYI75"/>
      <c r="HYJ75"/>
      <c r="HYK75"/>
      <c r="HYL75"/>
      <c r="HYM75"/>
      <c r="HYN75"/>
      <c r="HYO75"/>
      <c r="HYP75"/>
      <c r="HYQ75"/>
      <c r="HYR75"/>
      <c r="HYS75"/>
      <c r="HYT75"/>
      <c r="HYU75"/>
      <c r="HYV75"/>
      <c r="HYW75"/>
      <c r="HYX75"/>
      <c r="HYY75"/>
      <c r="HYZ75"/>
      <c r="HZA75"/>
      <c r="HZB75"/>
      <c r="HZC75"/>
      <c r="HZD75"/>
      <c r="HZE75"/>
      <c r="HZF75"/>
      <c r="HZG75"/>
      <c r="HZH75"/>
      <c r="HZI75"/>
      <c r="HZJ75"/>
      <c r="HZK75"/>
      <c r="HZL75"/>
      <c r="HZM75"/>
      <c r="HZN75"/>
      <c r="HZO75"/>
      <c r="HZP75"/>
      <c r="HZQ75"/>
      <c r="HZR75"/>
      <c r="HZS75"/>
      <c r="HZT75"/>
      <c r="HZU75"/>
      <c r="HZV75"/>
      <c r="HZW75"/>
      <c r="HZX75"/>
      <c r="HZY75"/>
      <c r="HZZ75"/>
      <c r="IAA75"/>
      <c r="IAB75"/>
      <c r="IAC75"/>
      <c r="IAD75"/>
      <c r="IAE75"/>
      <c r="IAF75"/>
      <c r="IAG75"/>
      <c r="IAH75"/>
      <c r="IAI75"/>
      <c r="IAJ75"/>
      <c r="IAK75"/>
      <c r="IAL75"/>
      <c r="IAM75"/>
      <c r="IAN75"/>
      <c r="IAO75"/>
      <c r="IAP75"/>
      <c r="IAQ75"/>
      <c r="IAR75"/>
      <c r="IAS75"/>
      <c r="IAT75"/>
      <c r="IAU75"/>
      <c r="IAV75"/>
      <c r="IAW75"/>
      <c r="IAX75"/>
      <c r="IAY75"/>
      <c r="IAZ75"/>
      <c r="IBA75"/>
      <c r="IBB75"/>
      <c r="IBC75"/>
      <c r="IBD75"/>
      <c r="IBE75"/>
      <c r="IBF75"/>
      <c r="IBG75"/>
      <c r="IBH75"/>
      <c r="IBI75"/>
      <c r="IBJ75"/>
      <c r="IBK75"/>
      <c r="IBL75"/>
      <c r="IBM75"/>
      <c r="IBN75"/>
      <c r="IBO75"/>
      <c r="IBP75"/>
      <c r="IBQ75"/>
      <c r="IBR75"/>
      <c r="IBS75"/>
      <c r="IBT75"/>
      <c r="IBU75"/>
      <c r="IBV75"/>
      <c r="IBW75"/>
      <c r="IBX75"/>
      <c r="IBY75"/>
      <c r="IBZ75"/>
      <c r="ICA75"/>
      <c r="ICB75"/>
      <c r="ICC75"/>
      <c r="ICD75"/>
      <c r="ICE75"/>
      <c r="ICF75"/>
      <c r="ICG75"/>
      <c r="ICH75"/>
      <c r="ICI75"/>
      <c r="ICJ75"/>
      <c r="ICK75"/>
      <c r="ICL75"/>
      <c r="ICM75"/>
      <c r="ICN75"/>
      <c r="ICO75"/>
      <c r="ICP75"/>
      <c r="ICQ75"/>
      <c r="ICR75"/>
      <c r="ICS75"/>
      <c r="ICT75"/>
      <c r="ICU75"/>
      <c r="ICV75"/>
      <c r="ICW75"/>
      <c r="ICX75"/>
      <c r="ICY75"/>
      <c r="ICZ75"/>
      <c r="IDA75"/>
      <c r="IDB75"/>
      <c r="IDC75"/>
      <c r="IDD75"/>
      <c r="IDE75"/>
      <c r="IDF75"/>
      <c r="IDG75"/>
      <c r="IDH75"/>
      <c r="IDI75"/>
      <c r="IDJ75"/>
      <c r="IDK75"/>
      <c r="IDL75"/>
      <c r="IDM75"/>
      <c r="IDN75"/>
      <c r="IDO75"/>
      <c r="IDP75"/>
      <c r="IDQ75"/>
      <c r="IDR75"/>
      <c r="IDS75"/>
      <c r="IDT75"/>
      <c r="IDU75"/>
      <c r="IDV75"/>
      <c r="IDW75"/>
      <c r="IDX75"/>
      <c r="IDY75"/>
      <c r="IDZ75"/>
      <c r="IEA75"/>
      <c r="IEB75"/>
      <c r="IEC75"/>
      <c r="IED75"/>
      <c r="IEE75"/>
      <c r="IEF75"/>
      <c r="IEG75"/>
      <c r="IEH75"/>
      <c r="IEI75"/>
      <c r="IEJ75"/>
      <c r="IEK75"/>
      <c r="IEL75"/>
      <c r="IEM75"/>
      <c r="IEN75"/>
      <c r="IEO75"/>
      <c r="IEP75"/>
      <c r="IEQ75"/>
      <c r="IER75"/>
      <c r="IES75"/>
      <c r="IET75"/>
      <c r="IEU75"/>
      <c r="IEV75"/>
      <c r="IEW75"/>
      <c r="IEX75"/>
      <c r="IEY75"/>
      <c r="IEZ75"/>
      <c r="IFA75"/>
      <c r="IFB75"/>
      <c r="IFC75"/>
      <c r="IFD75"/>
      <c r="IFE75"/>
      <c r="IFF75"/>
      <c r="IFG75"/>
      <c r="IFH75"/>
      <c r="IFI75"/>
      <c r="IFJ75"/>
      <c r="IFK75"/>
      <c r="IFL75"/>
      <c r="IFM75"/>
      <c r="IFN75"/>
      <c r="IFO75"/>
      <c r="IFP75"/>
      <c r="IFQ75"/>
      <c r="IFR75"/>
      <c r="IFS75"/>
      <c r="IFT75"/>
      <c r="IFU75"/>
      <c r="IFV75"/>
      <c r="IFW75"/>
      <c r="IFX75"/>
      <c r="IFY75"/>
      <c r="IFZ75"/>
      <c r="IGA75"/>
      <c r="IGB75"/>
      <c r="IGC75"/>
      <c r="IGD75"/>
      <c r="IGE75"/>
      <c r="IGF75"/>
      <c r="IGG75"/>
      <c r="IGH75"/>
      <c r="IGI75"/>
      <c r="IGJ75"/>
      <c r="IGK75"/>
      <c r="IGL75"/>
      <c r="IGM75"/>
      <c r="IGN75"/>
      <c r="IGO75"/>
      <c r="IGP75"/>
      <c r="IGQ75"/>
      <c r="IGR75"/>
      <c r="IGS75"/>
      <c r="IGT75"/>
      <c r="IGU75"/>
      <c r="IGV75"/>
      <c r="IGW75"/>
      <c r="IGX75"/>
      <c r="IGY75"/>
      <c r="IGZ75"/>
      <c r="IHA75"/>
      <c r="IHB75"/>
      <c r="IHC75"/>
      <c r="IHD75"/>
      <c r="IHE75"/>
      <c r="IHF75"/>
      <c r="IHG75"/>
      <c r="IHH75"/>
      <c r="IHI75"/>
      <c r="IHJ75"/>
      <c r="IHK75"/>
      <c r="IHL75"/>
      <c r="IHM75"/>
      <c r="IHN75"/>
      <c r="IHO75"/>
      <c r="IHP75"/>
      <c r="IHQ75"/>
      <c r="IHR75"/>
      <c r="IHS75"/>
      <c r="IHT75"/>
      <c r="IHU75"/>
      <c r="IHV75"/>
      <c r="IHW75"/>
      <c r="IHX75"/>
      <c r="IHY75"/>
      <c r="IHZ75"/>
      <c r="IIA75"/>
      <c r="IIB75"/>
      <c r="IIC75"/>
      <c r="IID75"/>
      <c r="IIE75"/>
      <c r="IIF75"/>
      <c r="IIG75"/>
      <c r="IIH75"/>
      <c r="III75"/>
      <c r="IIJ75"/>
      <c r="IIK75"/>
      <c r="IIL75"/>
      <c r="IIM75"/>
      <c r="IIN75"/>
      <c r="IIO75"/>
      <c r="IIP75"/>
      <c r="IIQ75"/>
      <c r="IIR75"/>
      <c r="IIS75"/>
      <c r="IIT75"/>
      <c r="IIU75"/>
      <c r="IIV75"/>
      <c r="IIW75"/>
      <c r="IIX75"/>
      <c r="IIY75"/>
      <c r="IIZ75"/>
      <c r="IJA75"/>
      <c r="IJB75"/>
      <c r="IJC75"/>
      <c r="IJD75"/>
      <c r="IJE75"/>
      <c r="IJF75"/>
      <c r="IJG75"/>
      <c r="IJH75"/>
      <c r="IJI75"/>
      <c r="IJJ75"/>
      <c r="IJK75"/>
      <c r="IJL75"/>
      <c r="IJM75"/>
      <c r="IJN75"/>
      <c r="IJO75"/>
      <c r="IJP75"/>
      <c r="IJQ75"/>
      <c r="IJR75"/>
      <c r="IJS75"/>
      <c r="IJT75"/>
      <c r="IJU75"/>
      <c r="IJV75"/>
      <c r="IJW75"/>
      <c r="IJX75"/>
      <c r="IJY75"/>
      <c r="IJZ75"/>
      <c r="IKA75"/>
      <c r="IKB75"/>
      <c r="IKC75"/>
      <c r="IKD75"/>
      <c r="IKE75"/>
      <c r="IKF75"/>
      <c r="IKG75"/>
      <c r="IKH75"/>
      <c r="IKI75"/>
      <c r="IKJ75"/>
      <c r="IKK75"/>
      <c r="IKL75"/>
      <c r="IKM75"/>
      <c r="IKN75"/>
      <c r="IKO75"/>
      <c r="IKP75"/>
      <c r="IKQ75"/>
      <c r="IKR75"/>
      <c r="IKS75"/>
      <c r="IKT75"/>
      <c r="IKU75"/>
      <c r="IKV75"/>
      <c r="IKW75"/>
      <c r="IKX75"/>
      <c r="IKY75"/>
      <c r="IKZ75"/>
      <c r="ILA75"/>
      <c r="ILB75"/>
      <c r="ILC75"/>
      <c r="ILD75"/>
      <c r="ILE75"/>
      <c r="ILF75"/>
      <c r="ILG75"/>
      <c r="ILH75"/>
      <c r="ILI75"/>
      <c r="ILJ75"/>
      <c r="ILK75"/>
      <c r="ILL75"/>
      <c r="ILM75"/>
      <c r="ILN75"/>
      <c r="ILO75"/>
      <c r="ILP75"/>
      <c r="ILQ75"/>
      <c r="ILR75"/>
      <c r="ILS75"/>
      <c r="ILT75"/>
      <c r="ILU75"/>
      <c r="ILV75"/>
      <c r="ILW75"/>
      <c r="ILX75"/>
      <c r="ILY75"/>
      <c r="ILZ75"/>
      <c r="IMA75"/>
      <c r="IMB75"/>
      <c r="IMC75"/>
      <c r="IMD75"/>
      <c r="IME75"/>
      <c r="IMF75"/>
      <c r="IMG75"/>
      <c r="IMH75"/>
      <c r="IMI75"/>
      <c r="IMJ75"/>
      <c r="IMK75"/>
      <c r="IML75"/>
      <c r="IMM75"/>
      <c r="IMN75"/>
      <c r="IMO75"/>
      <c r="IMP75"/>
      <c r="IMQ75"/>
      <c r="IMR75"/>
      <c r="IMS75"/>
      <c r="IMT75"/>
      <c r="IMU75"/>
      <c r="IMV75"/>
      <c r="IMW75"/>
      <c r="IMX75"/>
      <c r="IMY75"/>
      <c r="IMZ75"/>
      <c r="INA75"/>
      <c r="INB75"/>
      <c r="INC75"/>
      <c r="IND75"/>
      <c r="INE75"/>
      <c r="INF75"/>
      <c r="ING75"/>
      <c r="INH75"/>
      <c r="INI75"/>
      <c r="INJ75"/>
      <c r="INK75"/>
      <c r="INL75"/>
      <c r="INM75"/>
      <c r="INN75"/>
      <c r="INO75"/>
      <c r="INP75"/>
      <c r="INQ75"/>
      <c r="INR75"/>
      <c r="INS75"/>
      <c r="INT75"/>
      <c r="INU75"/>
      <c r="INV75"/>
      <c r="INW75"/>
      <c r="INX75"/>
      <c r="INY75"/>
      <c r="INZ75"/>
      <c r="IOA75"/>
      <c r="IOB75"/>
      <c r="IOC75"/>
      <c r="IOD75"/>
      <c r="IOE75"/>
      <c r="IOF75"/>
      <c r="IOG75"/>
      <c r="IOH75"/>
      <c r="IOI75"/>
      <c r="IOJ75"/>
      <c r="IOK75"/>
      <c r="IOL75"/>
      <c r="IOM75"/>
      <c r="ION75"/>
      <c r="IOO75"/>
      <c r="IOP75"/>
      <c r="IOQ75"/>
      <c r="IOR75"/>
      <c r="IOS75"/>
      <c r="IOT75"/>
      <c r="IOU75"/>
      <c r="IOV75"/>
      <c r="IOW75"/>
      <c r="IOX75"/>
      <c r="IOY75"/>
      <c r="IOZ75"/>
      <c r="IPA75"/>
      <c r="IPB75"/>
      <c r="IPC75"/>
      <c r="IPD75"/>
      <c r="IPE75"/>
      <c r="IPF75"/>
      <c r="IPG75"/>
      <c r="IPH75"/>
      <c r="IPI75"/>
      <c r="IPJ75"/>
      <c r="IPK75"/>
      <c r="IPL75"/>
      <c r="IPM75"/>
      <c r="IPN75"/>
      <c r="IPO75"/>
      <c r="IPP75"/>
      <c r="IPQ75"/>
      <c r="IPR75"/>
      <c r="IPS75"/>
      <c r="IPT75"/>
      <c r="IPU75"/>
      <c r="IPV75"/>
      <c r="IPW75"/>
      <c r="IPX75"/>
      <c r="IPY75"/>
      <c r="IPZ75"/>
      <c r="IQA75"/>
      <c r="IQB75"/>
      <c r="IQC75"/>
      <c r="IQD75"/>
      <c r="IQE75"/>
      <c r="IQF75"/>
      <c r="IQG75"/>
      <c r="IQH75"/>
      <c r="IQI75"/>
      <c r="IQJ75"/>
      <c r="IQK75"/>
      <c r="IQL75"/>
      <c r="IQM75"/>
      <c r="IQN75"/>
      <c r="IQO75"/>
      <c r="IQP75"/>
      <c r="IQQ75"/>
      <c r="IQR75"/>
      <c r="IQS75"/>
      <c r="IQT75"/>
      <c r="IQU75"/>
      <c r="IQV75"/>
      <c r="IQW75"/>
      <c r="IQX75"/>
      <c r="IQY75"/>
      <c r="IQZ75"/>
      <c r="IRA75"/>
      <c r="IRB75"/>
      <c r="IRC75"/>
      <c r="IRD75"/>
      <c r="IRE75"/>
      <c r="IRF75"/>
      <c r="IRG75"/>
      <c r="IRH75"/>
      <c r="IRI75"/>
      <c r="IRJ75"/>
      <c r="IRK75"/>
      <c r="IRL75"/>
      <c r="IRM75"/>
      <c r="IRN75"/>
      <c r="IRO75"/>
      <c r="IRP75"/>
      <c r="IRQ75"/>
      <c r="IRR75"/>
      <c r="IRS75"/>
      <c r="IRT75"/>
      <c r="IRU75"/>
      <c r="IRV75"/>
      <c r="IRW75"/>
      <c r="IRX75"/>
      <c r="IRY75"/>
      <c r="IRZ75"/>
      <c r="ISA75"/>
      <c r="ISB75"/>
      <c r="ISC75"/>
      <c r="ISD75"/>
      <c r="ISE75"/>
      <c r="ISF75"/>
      <c r="ISG75"/>
      <c r="ISH75"/>
      <c r="ISI75"/>
      <c r="ISJ75"/>
      <c r="ISK75"/>
      <c r="ISL75"/>
      <c r="ISM75"/>
      <c r="ISN75"/>
      <c r="ISO75"/>
      <c r="ISP75"/>
      <c r="ISQ75"/>
      <c r="ISR75"/>
      <c r="ISS75"/>
      <c r="IST75"/>
      <c r="ISU75"/>
      <c r="ISV75"/>
      <c r="ISW75"/>
      <c r="ISX75"/>
      <c r="ISY75"/>
      <c r="ISZ75"/>
      <c r="ITA75"/>
      <c r="ITB75"/>
      <c r="ITC75"/>
      <c r="ITD75"/>
      <c r="ITE75"/>
      <c r="ITF75"/>
      <c r="ITG75"/>
      <c r="ITH75"/>
      <c r="ITI75"/>
      <c r="ITJ75"/>
      <c r="ITK75"/>
      <c r="ITL75"/>
      <c r="ITM75"/>
      <c r="ITN75"/>
      <c r="ITO75"/>
      <c r="ITP75"/>
      <c r="ITQ75"/>
      <c r="ITR75"/>
      <c r="ITS75"/>
      <c r="ITT75"/>
      <c r="ITU75"/>
      <c r="ITV75"/>
      <c r="ITW75"/>
      <c r="ITX75"/>
      <c r="ITY75"/>
      <c r="ITZ75"/>
      <c r="IUA75"/>
      <c r="IUB75"/>
      <c r="IUC75"/>
      <c r="IUD75"/>
      <c r="IUE75"/>
      <c r="IUF75"/>
      <c r="IUG75"/>
      <c r="IUH75"/>
      <c r="IUI75"/>
      <c r="IUJ75"/>
      <c r="IUK75"/>
      <c r="IUL75"/>
      <c r="IUM75"/>
      <c r="IUN75"/>
      <c r="IUO75"/>
      <c r="IUP75"/>
      <c r="IUQ75"/>
      <c r="IUR75"/>
      <c r="IUS75"/>
      <c r="IUT75"/>
      <c r="IUU75"/>
      <c r="IUV75"/>
      <c r="IUW75"/>
      <c r="IUX75"/>
      <c r="IUY75"/>
      <c r="IUZ75"/>
      <c r="IVA75"/>
      <c r="IVB75"/>
      <c r="IVC75"/>
      <c r="IVD75"/>
      <c r="IVE75"/>
      <c r="IVF75"/>
      <c r="IVG75"/>
      <c r="IVH75"/>
      <c r="IVI75"/>
      <c r="IVJ75"/>
      <c r="IVK75"/>
      <c r="IVL75"/>
      <c r="IVM75"/>
      <c r="IVN75"/>
      <c r="IVO75"/>
      <c r="IVP75"/>
      <c r="IVQ75"/>
      <c r="IVR75"/>
      <c r="IVS75"/>
      <c r="IVT75"/>
      <c r="IVU75"/>
      <c r="IVV75"/>
      <c r="IVW75"/>
      <c r="IVX75"/>
      <c r="IVY75"/>
      <c r="IVZ75"/>
      <c r="IWA75"/>
      <c r="IWB75"/>
      <c r="IWC75"/>
      <c r="IWD75"/>
      <c r="IWE75"/>
      <c r="IWF75"/>
      <c r="IWG75"/>
      <c r="IWH75"/>
      <c r="IWI75"/>
      <c r="IWJ75"/>
      <c r="IWK75"/>
      <c r="IWL75"/>
      <c r="IWM75"/>
      <c r="IWN75"/>
      <c r="IWO75"/>
      <c r="IWP75"/>
      <c r="IWQ75"/>
      <c r="IWR75"/>
      <c r="IWS75"/>
      <c r="IWT75"/>
      <c r="IWU75"/>
      <c r="IWV75"/>
      <c r="IWW75"/>
      <c r="IWX75"/>
      <c r="IWY75"/>
      <c r="IWZ75"/>
      <c r="IXA75"/>
      <c r="IXB75"/>
      <c r="IXC75"/>
      <c r="IXD75"/>
      <c r="IXE75"/>
      <c r="IXF75"/>
      <c r="IXG75"/>
      <c r="IXH75"/>
      <c r="IXI75"/>
      <c r="IXJ75"/>
      <c r="IXK75"/>
      <c r="IXL75"/>
      <c r="IXM75"/>
      <c r="IXN75"/>
      <c r="IXO75"/>
      <c r="IXP75"/>
      <c r="IXQ75"/>
      <c r="IXR75"/>
      <c r="IXS75"/>
      <c r="IXT75"/>
      <c r="IXU75"/>
      <c r="IXV75"/>
      <c r="IXW75"/>
      <c r="IXX75"/>
      <c r="IXY75"/>
      <c r="IXZ75"/>
      <c r="IYA75"/>
      <c r="IYB75"/>
      <c r="IYC75"/>
      <c r="IYD75"/>
      <c r="IYE75"/>
      <c r="IYF75"/>
      <c r="IYG75"/>
      <c r="IYH75"/>
      <c r="IYI75"/>
      <c r="IYJ75"/>
      <c r="IYK75"/>
      <c r="IYL75"/>
      <c r="IYM75"/>
      <c r="IYN75"/>
      <c r="IYO75"/>
      <c r="IYP75"/>
      <c r="IYQ75"/>
      <c r="IYR75"/>
      <c r="IYS75"/>
      <c r="IYT75"/>
      <c r="IYU75"/>
      <c r="IYV75"/>
      <c r="IYW75"/>
      <c r="IYX75"/>
      <c r="IYY75"/>
      <c r="IYZ75"/>
      <c r="IZA75"/>
      <c r="IZB75"/>
      <c r="IZC75"/>
      <c r="IZD75"/>
      <c r="IZE75"/>
      <c r="IZF75"/>
      <c r="IZG75"/>
      <c r="IZH75"/>
      <c r="IZI75"/>
      <c r="IZJ75"/>
      <c r="IZK75"/>
      <c r="IZL75"/>
      <c r="IZM75"/>
      <c r="IZN75"/>
      <c r="IZO75"/>
      <c r="IZP75"/>
      <c r="IZQ75"/>
      <c r="IZR75"/>
      <c r="IZS75"/>
      <c r="IZT75"/>
      <c r="IZU75"/>
      <c r="IZV75"/>
      <c r="IZW75"/>
      <c r="IZX75"/>
      <c r="IZY75"/>
      <c r="IZZ75"/>
      <c r="JAA75"/>
      <c r="JAB75"/>
      <c r="JAC75"/>
      <c r="JAD75"/>
      <c r="JAE75"/>
      <c r="JAF75"/>
      <c r="JAG75"/>
      <c r="JAH75"/>
      <c r="JAI75"/>
      <c r="JAJ75"/>
      <c r="JAK75"/>
      <c r="JAL75"/>
      <c r="JAM75"/>
      <c r="JAN75"/>
      <c r="JAO75"/>
      <c r="JAP75"/>
      <c r="JAQ75"/>
      <c r="JAR75"/>
      <c r="JAS75"/>
      <c r="JAT75"/>
      <c r="JAU75"/>
      <c r="JAV75"/>
      <c r="JAW75"/>
      <c r="JAX75"/>
      <c r="JAY75"/>
      <c r="JAZ75"/>
      <c r="JBA75"/>
      <c r="JBB75"/>
      <c r="JBC75"/>
      <c r="JBD75"/>
      <c r="JBE75"/>
      <c r="JBF75"/>
      <c r="JBG75"/>
      <c r="JBH75"/>
      <c r="JBI75"/>
      <c r="JBJ75"/>
      <c r="JBK75"/>
      <c r="JBL75"/>
      <c r="JBM75"/>
      <c r="JBN75"/>
      <c r="JBO75"/>
      <c r="JBP75"/>
      <c r="JBQ75"/>
      <c r="JBR75"/>
      <c r="JBS75"/>
      <c r="JBT75"/>
      <c r="JBU75"/>
      <c r="JBV75"/>
      <c r="JBW75"/>
      <c r="JBX75"/>
      <c r="JBY75"/>
      <c r="JBZ75"/>
      <c r="JCA75"/>
      <c r="JCB75"/>
      <c r="JCC75"/>
      <c r="JCD75"/>
      <c r="JCE75"/>
      <c r="JCF75"/>
      <c r="JCG75"/>
      <c r="JCH75"/>
      <c r="JCI75"/>
      <c r="JCJ75"/>
      <c r="JCK75"/>
      <c r="JCL75"/>
      <c r="JCM75"/>
      <c r="JCN75"/>
      <c r="JCO75"/>
      <c r="JCP75"/>
      <c r="JCQ75"/>
      <c r="JCR75"/>
      <c r="JCS75"/>
      <c r="JCT75"/>
      <c r="JCU75"/>
      <c r="JCV75"/>
      <c r="JCW75"/>
      <c r="JCX75"/>
      <c r="JCY75"/>
      <c r="JCZ75"/>
      <c r="JDA75"/>
      <c r="JDB75"/>
      <c r="JDC75"/>
      <c r="JDD75"/>
      <c r="JDE75"/>
      <c r="JDF75"/>
      <c r="JDG75"/>
      <c r="JDH75"/>
      <c r="JDI75"/>
      <c r="JDJ75"/>
      <c r="JDK75"/>
      <c r="JDL75"/>
      <c r="JDM75"/>
      <c r="JDN75"/>
      <c r="JDO75"/>
      <c r="JDP75"/>
      <c r="JDQ75"/>
      <c r="JDR75"/>
      <c r="JDS75"/>
      <c r="JDT75"/>
      <c r="JDU75"/>
      <c r="JDV75"/>
      <c r="JDW75"/>
      <c r="JDX75"/>
      <c r="JDY75"/>
      <c r="JDZ75"/>
      <c r="JEA75"/>
      <c r="JEB75"/>
      <c r="JEC75"/>
      <c r="JED75"/>
      <c r="JEE75"/>
      <c r="JEF75"/>
      <c r="JEG75"/>
      <c r="JEH75"/>
      <c r="JEI75"/>
      <c r="JEJ75"/>
      <c r="JEK75"/>
      <c r="JEL75"/>
      <c r="JEM75"/>
      <c r="JEN75"/>
      <c r="JEO75"/>
      <c r="JEP75"/>
      <c r="JEQ75"/>
      <c r="JER75"/>
      <c r="JES75"/>
      <c r="JET75"/>
      <c r="JEU75"/>
      <c r="JEV75"/>
      <c r="JEW75"/>
      <c r="JEX75"/>
      <c r="JEY75"/>
      <c r="JEZ75"/>
      <c r="JFA75"/>
      <c r="JFB75"/>
      <c r="JFC75"/>
      <c r="JFD75"/>
      <c r="JFE75"/>
      <c r="JFF75"/>
      <c r="JFG75"/>
      <c r="JFH75"/>
      <c r="JFI75"/>
      <c r="JFJ75"/>
      <c r="JFK75"/>
      <c r="JFL75"/>
      <c r="JFM75"/>
      <c r="JFN75"/>
      <c r="JFO75"/>
      <c r="JFP75"/>
      <c r="JFQ75"/>
      <c r="JFR75"/>
      <c r="JFS75"/>
      <c r="JFT75"/>
      <c r="JFU75"/>
      <c r="JFV75"/>
      <c r="JFW75"/>
      <c r="JFX75"/>
      <c r="JFY75"/>
      <c r="JFZ75"/>
      <c r="JGA75"/>
      <c r="JGB75"/>
      <c r="JGC75"/>
      <c r="JGD75"/>
      <c r="JGE75"/>
      <c r="JGF75"/>
      <c r="JGG75"/>
      <c r="JGH75"/>
      <c r="JGI75"/>
      <c r="JGJ75"/>
      <c r="JGK75"/>
      <c r="JGL75"/>
      <c r="JGM75"/>
      <c r="JGN75"/>
      <c r="JGO75"/>
      <c r="JGP75"/>
      <c r="JGQ75"/>
      <c r="JGR75"/>
      <c r="JGS75"/>
      <c r="JGT75"/>
      <c r="JGU75"/>
      <c r="JGV75"/>
      <c r="JGW75"/>
      <c r="JGX75"/>
      <c r="JGY75"/>
      <c r="JGZ75"/>
      <c r="JHA75"/>
      <c r="JHB75"/>
      <c r="JHC75"/>
      <c r="JHD75"/>
      <c r="JHE75"/>
      <c r="JHF75"/>
      <c r="JHG75"/>
      <c r="JHH75"/>
      <c r="JHI75"/>
      <c r="JHJ75"/>
      <c r="JHK75"/>
      <c r="JHL75"/>
      <c r="JHM75"/>
      <c r="JHN75"/>
      <c r="JHO75"/>
      <c r="JHP75"/>
      <c r="JHQ75"/>
      <c r="JHR75"/>
      <c r="JHS75"/>
      <c r="JHT75"/>
      <c r="JHU75"/>
      <c r="JHV75"/>
      <c r="JHW75"/>
      <c r="JHX75"/>
      <c r="JHY75"/>
      <c r="JHZ75"/>
      <c r="JIA75"/>
      <c r="JIB75"/>
      <c r="JIC75"/>
      <c r="JID75"/>
      <c r="JIE75"/>
      <c r="JIF75"/>
      <c r="JIG75"/>
      <c r="JIH75"/>
      <c r="JII75"/>
      <c r="JIJ75"/>
      <c r="JIK75"/>
      <c r="JIL75"/>
      <c r="JIM75"/>
      <c r="JIN75"/>
      <c r="JIO75"/>
      <c r="JIP75"/>
      <c r="JIQ75"/>
      <c r="JIR75"/>
      <c r="JIS75"/>
      <c r="JIT75"/>
      <c r="JIU75"/>
      <c r="JIV75"/>
      <c r="JIW75"/>
      <c r="JIX75"/>
      <c r="JIY75"/>
      <c r="JIZ75"/>
      <c r="JJA75"/>
      <c r="JJB75"/>
      <c r="JJC75"/>
      <c r="JJD75"/>
      <c r="JJE75"/>
      <c r="JJF75"/>
      <c r="JJG75"/>
      <c r="JJH75"/>
      <c r="JJI75"/>
      <c r="JJJ75"/>
      <c r="JJK75"/>
      <c r="JJL75"/>
      <c r="JJM75"/>
      <c r="JJN75"/>
      <c r="JJO75"/>
      <c r="JJP75"/>
      <c r="JJQ75"/>
      <c r="JJR75"/>
      <c r="JJS75"/>
      <c r="JJT75"/>
      <c r="JJU75"/>
      <c r="JJV75"/>
      <c r="JJW75"/>
      <c r="JJX75"/>
      <c r="JJY75"/>
      <c r="JJZ75"/>
      <c r="JKA75"/>
      <c r="JKB75"/>
      <c r="JKC75"/>
      <c r="JKD75"/>
      <c r="JKE75"/>
      <c r="JKF75"/>
      <c r="JKG75"/>
      <c r="JKH75"/>
      <c r="JKI75"/>
      <c r="JKJ75"/>
      <c r="JKK75"/>
      <c r="JKL75"/>
      <c r="JKM75"/>
      <c r="JKN75"/>
      <c r="JKO75"/>
      <c r="JKP75"/>
      <c r="JKQ75"/>
      <c r="JKR75"/>
      <c r="JKS75"/>
      <c r="JKT75"/>
      <c r="JKU75"/>
      <c r="JKV75"/>
      <c r="JKW75"/>
      <c r="JKX75"/>
      <c r="JKY75"/>
      <c r="JKZ75"/>
      <c r="JLA75"/>
      <c r="JLB75"/>
      <c r="JLC75"/>
      <c r="JLD75"/>
      <c r="JLE75"/>
      <c r="JLF75"/>
      <c r="JLG75"/>
      <c r="JLH75"/>
      <c r="JLI75"/>
      <c r="JLJ75"/>
      <c r="JLK75"/>
      <c r="JLL75"/>
      <c r="JLM75"/>
      <c r="JLN75"/>
      <c r="JLO75"/>
      <c r="JLP75"/>
      <c r="JLQ75"/>
      <c r="JLR75"/>
      <c r="JLS75"/>
      <c r="JLT75"/>
      <c r="JLU75"/>
      <c r="JLV75"/>
      <c r="JLW75"/>
      <c r="JLX75"/>
      <c r="JLY75"/>
      <c r="JLZ75"/>
      <c r="JMA75"/>
      <c r="JMB75"/>
      <c r="JMC75"/>
      <c r="JMD75"/>
      <c r="JME75"/>
      <c r="JMF75"/>
      <c r="JMG75"/>
      <c r="JMH75"/>
      <c r="JMI75"/>
      <c r="JMJ75"/>
      <c r="JMK75"/>
      <c r="JML75"/>
      <c r="JMM75"/>
      <c r="JMN75"/>
      <c r="JMO75"/>
      <c r="JMP75"/>
      <c r="JMQ75"/>
      <c r="JMR75"/>
      <c r="JMS75"/>
      <c r="JMT75"/>
      <c r="JMU75"/>
      <c r="JMV75"/>
      <c r="JMW75"/>
      <c r="JMX75"/>
      <c r="JMY75"/>
      <c r="JMZ75"/>
      <c r="JNA75"/>
      <c r="JNB75"/>
      <c r="JNC75"/>
      <c r="JND75"/>
      <c r="JNE75"/>
      <c r="JNF75"/>
      <c r="JNG75"/>
      <c r="JNH75"/>
      <c r="JNI75"/>
      <c r="JNJ75"/>
      <c r="JNK75"/>
      <c r="JNL75"/>
      <c r="JNM75"/>
      <c r="JNN75"/>
      <c r="JNO75"/>
      <c r="JNP75"/>
      <c r="JNQ75"/>
      <c r="JNR75"/>
      <c r="JNS75"/>
      <c r="JNT75"/>
      <c r="JNU75"/>
      <c r="JNV75"/>
      <c r="JNW75"/>
      <c r="JNX75"/>
      <c r="JNY75"/>
      <c r="JNZ75"/>
      <c r="JOA75"/>
      <c r="JOB75"/>
      <c r="JOC75"/>
      <c r="JOD75"/>
      <c r="JOE75"/>
      <c r="JOF75"/>
      <c r="JOG75"/>
      <c r="JOH75"/>
      <c r="JOI75"/>
      <c r="JOJ75"/>
      <c r="JOK75"/>
      <c r="JOL75"/>
      <c r="JOM75"/>
      <c r="JON75"/>
      <c r="JOO75"/>
      <c r="JOP75"/>
      <c r="JOQ75"/>
      <c r="JOR75"/>
      <c r="JOS75"/>
      <c r="JOT75"/>
      <c r="JOU75"/>
      <c r="JOV75"/>
      <c r="JOW75"/>
      <c r="JOX75"/>
      <c r="JOY75"/>
      <c r="JOZ75"/>
      <c r="JPA75"/>
      <c r="JPB75"/>
      <c r="JPC75"/>
      <c r="JPD75"/>
      <c r="JPE75"/>
      <c r="JPF75"/>
      <c r="JPG75"/>
      <c r="JPH75"/>
      <c r="JPI75"/>
      <c r="JPJ75"/>
      <c r="JPK75"/>
      <c r="JPL75"/>
      <c r="JPM75"/>
      <c r="JPN75"/>
      <c r="JPO75"/>
      <c r="JPP75"/>
      <c r="JPQ75"/>
      <c r="JPR75"/>
      <c r="JPS75"/>
      <c r="JPT75"/>
      <c r="JPU75"/>
      <c r="JPV75"/>
      <c r="JPW75"/>
      <c r="JPX75"/>
      <c r="JPY75"/>
      <c r="JPZ75"/>
      <c r="JQA75"/>
      <c r="JQB75"/>
      <c r="JQC75"/>
      <c r="JQD75"/>
      <c r="JQE75"/>
      <c r="JQF75"/>
      <c r="JQG75"/>
      <c r="JQH75"/>
      <c r="JQI75"/>
      <c r="JQJ75"/>
      <c r="JQK75"/>
      <c r="JQL75"/>
      <c r="JQM75"/>
      <c r="JQN75"/>
      <c r="JQO75"/>
      <c r="JQP75"/>
      <c r="JQQ75"/>
      <c r="JQR75"/>
      <c r="JQS75"/>
      <c r="JQT75"/>
      <c r="JQU75"/>
      <c r="JQV75"/>
      <c r="JQW75"/>
      <c r="JQX75"/>
      <c r="JQY75"/>
      <c r="JQZ75"/>
      <c r="JRA75"/>
      <c r="JRB75"/>
      <c r="JRC75"/>
      <c r="JRD75"/>
      <c r="JRE75"/>
      <c r="JRF75"/>
      <c r="JRG75"/>
      <c r="JRH75"/>
      <c r="JRI75"/>
      <c r="JRJ75"/>
      <c r="JRK75"/>
      <c r="JRL75"/>
      <c r="JRM75"/>
      <c r="JRN75"/>
      <c r="JRO75"/>
      <c r="JRP75"/>
      <c r="JRQ75"/>
      <c r="JRR75"/>
      <c r="JRS75"/>
      <c r="JRT75"/>
      <c r="JRU75"/>
      <c r="JRV75"/>
      <c r="JRW75"/>
      <c r="JRX75"/>
      <c r="JRY75"/>
      <c r="JRZ75"/>
      <c r="JSA75"/>
      <c r="JSB75"/>
      <c r="JSC75"/>
      <c r="JSD75"/>
      <c r="JSE75"/>
      <c r="JSF75"/>
      <c r="JSG75"/>
      <c r="JSH75"/>
      <c r="JSI75"/>
      <c r="JSJ75"/>
      <c r="JSK75"/>
      <c r="JSL75"/>
      <c r="JSM75"/>
      <c r="JSN75"/>
      <c r="JSO75"/>
      <c r="JSP75"/>
      <c r="JSQ75"/>
      <c r="JSR75"/>
      <c r="JSS75"/>
      <c r="JST75"/>
      <c r="JSU75"/>
      <c r="JSV75"/>
      <c r="JSW75"/>
      <c r="JSX75"/>
      <c r="JSY75"/>
      <c r="JSZ75"/>
      <c r="JTA75"/>
      <c r="JTB75"/>
      <c r="JTC75"/>
      <c r="JTD75"/>
      <c r="JTE75"/>
      <c r="JTF75"/>
      <c r="JTG75"/>
      <c r="JTH75"/>
      <c r="JTI75"/>
      <c r="JTJ75"/>
      <c r="JTK75"/>
      <c r="JTL75"/>
      <c r="JTM75"/>
      <c r="JTN75"/>
      <c r="JTO75"/>
      <c r="JTP75"/>
      <c r="JTQ75"/>
      <c r="JTR75"/>
      <c r="JTS75"/>
      <c r="JTT75"/>
      <c r="JTU75"/>
      <c r="JTV75"/>
      <c r="JTW75"/>
      <c r="JTX75"/>
      <c r="JTY75"/>
      <c r="JTZ75"/>
      <c r="JUA75"/>
      <c r="JUB75"/>
      <c r="JUC75"/>
      <c r="JUD75"/>
      <c r="JUE75"/>
      <c r="JUF75"/>
      <c r="JUG75"/>
      <c r="JUH75"/>
      <c r="JUI75"/>
      <c r="JUJ75"/>
      <c r="JUK75"/>
      <c r="JUL75"/>
      <c r="JUM75"/>
      <c r="JUN75"/>
      <c r="JUO75"/>
      <c r="JUP75"/>
      <c r="JUQ75"/>
      <c r="JUR75"/>
      <c r="JUS75"/>
      <c r="JUT75"/>
      <c r="JUU75"/>
      <c r="JUV75"/>
      <c r="JUW75"/>
      <c r="JUX75"/>
      <c r="JUY75"/>
      <c r="JUZ75"/>
      <c r="JVA75"/>
      <c r="JVB75"/>
      <c r="JVC75"/>
      <c r="JVD75"/>
      <c r="JVE75"/>
      <c r="JVF75"/>
      <c r="JVG75"/>
      <c r="JVH75"/>
      <c r="JVI75"/>
      <c r="JVJ75"/>
      <c r="JVK75"/>
      <c r="JVL75"/>
      <c r="JVM75"/>
      <c r="JVN75"/>
      <c r="JVO75"/>
      <c r="JVP75"/>
      <c r="JVQ75"/>
      <c r="JVR75"/>
      <c r="JVS75"/>
      <c r="JVT75"/>
      <c r="JVU75"/>
      <c r="JVV75"/>
      <c r="JVW75"/>
      <c r="JVX75"/>
      <c r="JVY75"/>
      <c r="JVZ75"/>
      <c r="JWA75"/>
      <c r="JWB75"/>
      <c r="JWC75"/>
      <c r="JWD75"/>
      <c r="JWE75"/>
      <c r="JWF75"/>
      <c r="JWG75"/>
      <c r="JWH75"/>
      <c r="JWI75"/>
      <c r="JWJ75"/>
      <c r="JWK75"/>
      <c r="JWL75"/>
      <c r="JWM75"/>
      <c r="JWN75"/>
      <c r="JWO75"/>
      <c r="JWP75"/>
      <c r="JWQ75"/>
      <c r="JWR75"/>
      <c r="JWS75"/>
      <c r="JWT75"/>
      <c r="JWU75"/>
      <c r="JWV75"/>
      <c r="JWW75"/>
      <c r="JWX75"/>
      <c r="JWY75"/>
      <c r="JWZ75"/>
      <c r="JXA75"/>
      <c r="JXB75"/>
      <c r="JXC75"/>
      <c r="JXD75"/>
      <c r="JXE75"/>
      <c r="JXF75"/>
      <c r="JXG75"/>
      <c r="JXH75"/>
      <c r="JXI75"/>
      <c r="JXJ75"/>
      <c r="JXK75"/>
      <c r="JXL75"/>
      <c r="JXM75"/>
      <c r="JXN75"/>
      <c r="JXO75"/>
      <c r="JXP75"/>
      <c r="JXQ75"/>
      <c r="JXR75"/>
      <c r="JXS75"/>
      <c r="JXT75"/>
      <c r="JXU75"/>
      <c r="JXV75"/>
      <c r="JXW75"/>
      <c r="JXX75"/>
      <c r="JXY75"/>
      <c r="JXZ75"/>
      <c r="JYA75"/>
      <c r="JYB75"/>
      <c r="JYC75"/>
      <c r="JYD75"/>
      <c r="JYE75"/>
      <c r="JYF75"/>
      <c r="JYG75"/>
      <c r="JYH75"/>
      <c r="JYI75"/>
      <c r="JYJ75"/>
      <c r="JYK75"/>
      <c r="JYL75"/>
      <c r="JYM75"/>
      <c r="JYN75"/>
      <c r="JYO75"/>
      <c r="JYP75"/>
      <c r="JYQ75"/>
      <c r="JYR75"/>
      <c r="JYS75"/>
      <c r="JYT75"/>
      <c r="JYU75"/>
      <c r="JYV75"/>
      <c r="JYW75"/>
      <c r="JYX75"/>
      <c r="JYY75"/>
      <c r="JYZ75"/>
      <c r="JZA75"/>
      <c r="JZB75"/>
      <c r="JZC75"/>
      <c r="JZD75"/>
      <c r="JZE75"/>
      <c r="JZF75"/>
      <c r="JZG75"/>
      <c r="JZH75"/>
      <c r="JZI75"/>
      <c r="JZJ75"/>
      <c r="JZK75"/>
      <c r="JZL75"/>
      <c r="JZM75"/>
      <c r="JZN75"/>
      <c r="JZO75"/>
      <c r="JZP75"/>
      <c r="JZQ75"/>
      <c r="JZR75"/>
      <c r="JZS75"/>
      <c r="JZT75"/>
      <c r="JZU75"/>
      <c r="JZV75"/>
      <c r="JZW75"/>
      <c r="JZX75"/>
      <c r="JZY75"/>
      <c r="JZZ75"/>
      <c r="KAA75"/>
      <c r="KAB75"/>
      <c r="KAC75"/>
      <c r="KAD75"/>
      <c r="KAE75"/>
      <c r="KAF75"/>
      <c r="KAG75"/>
      <c r="KAH75"/>
      <c r="KAI75"/>
      <c r="KAJ75"/>
      <c r="KAK75"/>
      <c r="KAL75"/>
      <c r="KAM75"/>
      <c r="KAN75"/>
      <c r="KAO75"/>
      <c r="KAP75"/>
      <c r="KAQ75"/>
      <c r="KAR75"/>
      <c r="KAS75"/>
      <c r="KAT75"/>
      <c r="KAU75"/>
      <c r="KAV75"/>
      <c r="KAW75"/>
      <c r="KAX75"/>
      <c r="KAY75"/>
      <c r="KAZ75"/>
      <c r="KBA75"/>
      <c r="KBB75"/>
      <c r="KBC75"/>
      <c r="KBD75"/>
      <c r="KBE75"/>
      <c r="KBF75"/>
      <c r="KBG75"/>
      <c r="KBH75"/>
      <c r="KBI75"/>
      <c r="KBJ75"/>
      <c r="KBK75"/>
      <c r="KBL75"/>
      <c r="KBM75"/>
      <c r="KBN75"/>
      <c r="KBO75"/>
      <c r="KBP75"/>
      <c r="KBQ75"/>
      <c r="KBR75"/>
      <c r="KBS75"/>
      <c r="KBT75"/>
      <c r="KBU75"/>
      <c r="KBV75"/>
      <c r="KBW75"/>
      <c r="KBX75"/>
      <c r="KBY75"/>
      <c r="KBZ75"/>
      <c r="KCA75"/>
      <c r="KCB75"/>
      <c r="KCC75"/>
      <c r="KCD75"/>
      <c r="KCE75"/>
      <c r="KCF75"/>
      <c r="KCG75"/>
      <c r="KCH75"/>
      <c r="KCI75"/>
      <c r="KCJ75"/>
      <c r="KCK75"/>
      <c r="KCL75"/>
      <c r="KCM75"/>
      <c r="KCN75"/>
      <c r="KCO75"/>
      <c r="KCP75"/>
      <c r="KCQ75"/>
      <c r="KCR75"/>
      <c r="KCS75"/>
      <c r="KCT75"/>
      <c r="KCU75"/>
      <c r="KCV75"/>
      <c r="KCW75"/>
      <c r="KCX75"/>
      <c r="KCY75"/>
      <c r="KCZ75"/>
      <c r="KDA75"/>
      <c r="KDB75"/>
      <c r="KDC75"/>
      <c r="KDD75"/>
      <c r="KDE75"/>
      <c r="KDF75"/>
      <c r="KDG75"/>
      <c r="KDH75"/>
      <c r="KDI75"/>
      <c r="KDJ75"/>
      <c r="KDK75"/>
      <c r="KDL75"/>
      <c r="KDM75"/>
      <c r="KDN75"/>
      <c r="KDO75"/>
      <c r="KDP75"/>
      <c r="KDQ75"/>
      <c r="KDR75"/>
      <c r="KDS75"/>
      <c r="KDT75"/>
      <c r="KDU75"/>
      <c r="KDV75"/>
      <c r="KDW75"/>
      <c r="KDX75"/>
      <c r="KDY75"/>
      <c r="KDZ75"/>
      <c r="KEA75"/>
      <c r="KEB75"/>
      <c r="KEC75"/>
      <c r="KED75"/>
      <c r="KEE75"/>
      <c r="KEF75"/>
      <c r="KEG75"/>
      <c r="KEH75"/>
      <c r="KEI75"/>
      <c r="KEJ75"/>
      <c r="KEK75"/>
      <c r="KEL75"/>
      <c r="KEM75"/>
      <c r="KEN75"/>
      <c r="KEO75"/>
      <c r="KEP75"/>
      <c r="KEQ75"/>
      <c r="KER75"/>
      <c r="KES75"/>
      <c r="KET75"/>
      <c r="KEU75"/>
      <c r="KEV75"/>
      <c r="KEW75"/>
      <c r="KEX75"/>
      <c r="KEY75"/>
      <c r="KEZ75"/>
      <c r="KFA75"/>
      <c r="KFB75"/>
      <c r="KFC75"/>
      <c r="KFD75"/>
      <c r="KFE75"/>
      <c r="KFF75"/>
      <c r="KFG75"/>
      <c r="KFH75"/>
      <c r="KFI75"/>
      <c r="KFJ75"/>
      <c r="KFK75"/>
      <c r="KFL75"/>
      <c r="KFM75"/>
      <c r="KFN75"/>
      <c r="KFO75"/>
      <c r="KFP75"/>
      <c r="KFQ75"/>
      <c r="KFR75"/>
      <c r="KFS75"/>
      <c r="KFT75"/>
      <c r="KFU75"/>
      <c r="KFV75"/>
      <c r="KFW75"/>
      <c r="KFX75"/>
      <c r="KFY75"/>
      <c r="KFZ75"/>
      <c r="KGA75"/>
      <c r="KGB75"/>
      <c r="KGC75"/>
      <c r="KGD75"/>
      <c r="KGE75"/>
      <c r="KGF75"/>
      <c r="KGG75"/>
      <c r="KGH75"/>
      <c r="KGI75"/>
      <c r="KGJ75"/>
      <c r="KGK75"/>
      <c r="KGL75"/>
      <c r="KGM75"/>
      <c r="KGN75"/>
      <c r="KGO75"/>
      <c r="KGP75"/>
      <c r="KGQ75"/>
      <c r="KGR75"/>
      <c r="KGS75"/>
      <c r="KGT75"/>
      <c r="KGU75"/>
      <c r="KGV75"/>
      <c r="KGW75"/>
      <c r="KGX75"/>
      <c r="KGY75"/>
      <c r="KGZ75"/>
      <c r="KHA75"/>
      <c r="KHB75"/>
      <c r="KHC75"/>
      <c r="KHD75"/>
      <c r="KHE75"/>
      <c r="KHF75"/>
      <c r="KHG75"/>
      <c r="KHH75"/>
      <c r="KHI75"/>
      <c r="KHJ75"/>
      <c r="KHK75"/>
      <c r="KHL75"/>
      <c r="KHM75"/>
      <c r="KHN75"/>
      <c r="KHO75"/>
      <c r="KHP75"/>
      <c r="KHQ75"/>
      <c r="KHR75"/>
      <c r="KHS75"/>
      <c r="KHT75"/>
      <c r="KHU75"/>
      <c r="KHV75"/>
      <c r="KHW75"/>
      <c r="KHX75"/>
      <c r="KHY75"/>
      <c r="KHZ75"/>
      <c r="KIA75"/>
      <c r="KIB75"/>
      <c r="KIC75"/>
      <c r="KID75"/>
      <c r="KIE75"/>
      <c r="KIF75"/>
      <c r="KIG75"/>
      <c r="KIH75"/>
      <c r="KII75"/>
      <c r="KIJ75"/>
      <c r="KIK75"/>
      <c r="KIL75"/>
      <c r="KIM75"/>
      <c r="KIN75"/>
      <c r="KIO75"/>
      <c r="KIP75"/>
      <c r="KIQ75"/>
      <c r="KIR75"/>
      <c r="KIS75"/>
      <c r="KIT75"/>
      <c r="KIU75"/>
      <c r="KIV75"/>
      <c r="KIW75"/>
      <c r="KIX75"/>
      <c r="KIY75"/>
      <c r="KIZ75"/>
      <c r="KJA75"/>
      <c r="KJB75"/>
      <c r="KJC75"/>
      <c r="KJD75"/>
      <c r="KJE75"/>
      <c r="KJF75"/>
      <c r="KJG75"/>
      <c r="KJH75"/>
      <c r="KJI75"/>
      <c r="KJJ75"/>
      <c r="KJK75"/>
      <c r="KJL75"/>
      <c r="KJM75"/>
      <c r="KJN75"/>
      <c r="KJO75"/>
      <c r="KJP75"/>
      <c r="KJQ75"/>
      <c r="KJR75"/>
      <c r="KJS75"/>
      <c r="KJT75"/>
      <c r="KJU75"/>
      <c r="KJV75"/>
      <c r="KJW75"/>
      <c r="KJX75"/>
      <c r="KJY75"/>
      <c r="KJZ75"/>
      <c r="KKA75"/>
      <c r="KKB75"/>
      <c r="KKC75"/>
      <c r="KKD75"/>
      <c r="KKE75"/>
      <c r="KKF75"/>
      <c r="KKG75"/>
      <c r="KKH75"/>
      <c r="KKI75"/>
      <c r="KKJ75"/>
      <c r="KKK75"/>
      <c r="KKL75"/>
      <c r="KKM75"/>
      <c r="KKN75"/>
      <c r="KKO75"/>
      <c r="KKP75"/>
      <c r="KKQ75"/>
      <c r="KKR75"/>
      <c r="KKS75"/>
      <c r="KKT75"/>
      <c r="KKU75"/>
      <c r="KKV75"/>
      <c r="KKW75"/>
      <c r="KKX75"/>
      <c r="KKY75"/>
      <c r="KKZ75"/>
      <c r="KLA75"/>
      <c r="KLB75"/>
      <c r="KLC75"/>
      <c r="KLD75"/>
      <c r="KLE75"/>
      <c r="KLF75"/>
      <c r="KLG75"/>
      <c r="KLH75"/>
      <c r="KLI75"/>
      <c r="KLJ75"/>
      <c r="KLK75"/>
      <c r="KLL75"/>
      <c r="KLM75"/>
      <c r="KLN75"/>
      <c r="KLO75"/>
      <c r="KLP75"/>
      <c r="KLQ75"/>
      <c r="KLR75"/>
      <c r="KLS75"/>
      <c r="KLT75"/>
      <c r="KLU75"/>
      <c r="KLV75"/>
      <c r="KLW75"/>
      <c r="KLX75"/>
      <c r="KLY75"/>
      <c r="KLZ75"/>
      <c r="KMA75"/>
      <c r="KMB75"/>
      <c r="KMC75"/>
      <c r="KMD75"/>
      <c r="KME75"/>
      <c r="KMF75"/>
      <c r="KMG75"/>
      <c r="KMH75"/>
      <c r="KMI75"/>
      <c r="KMJ75"/>
      <c r="KMK75"/>
      <c r="KML75"/>
      <c r="KMM75"/>
      <c r="KMN75"/>
      <c r="KMO75"/>
      <c r="KMP75"/>
      <c r="KMQ75"/>
      <c r="KMR75"/>
      <c r="KMS75"/>
      <c r="KMT75"/>
      <c r="KMU75"/>
      <c r="KMV75"/>
      <c r="KMW75"/>
      <c r="KMX75"/>
      <c r="KMY75"/>
      <c r="KMZ75"/>
      <c r="KNA75"/>
      <c r="KNB75"/>
      <c r="KNC75"/>
      <c r="KND75"/>
      <c r="KNE75"/>
      <c r="KNF75"/>
      <c r="KNG75"/>
      <c r="KNH75"/>
      <c r="KNI75"/>
      <c r="KNJ75"/>
      <c r="KNK75"/>
      <c r="KNL75"/>
      <c r="KNM75"/>
      <c r="KNN75"/>
      <c r="KNO75"/>
      <c r="KNP75"/>
      <c r="KNQ75"/>
      <c r="KNR75"/>
      <c r="KNS75"/>
      <c r="KNT75"/>
      <c r="KNU75"/>
      <c r="KNV75"/>
      <c r="KNW75"/>
      <c r="KNX75"/>
      <c r="KNY75"/>
      <c r="KNZ75"/>
      <c r="KOA75"/>
      <c r="KOB75"/>
      <c r="KOC75"/>
      <c r="KOD75"/>
      <c r="KOE75"/>
      <c r="KOF75"/>
      <c r="KOG75"/>
      <c r="KOH75"/>
      <c r="KOI75"/>
      <c r="KOJ75"/>
      <c r="KOK75"/>
      <c r="KOL75"/>
      <c r="KOM75"/>
      <c r="KON75"/>
      <c r="KOO75"/>
      <c r="KOP75"/>
      <c r="KOQ75"/>
      <c r="KOR75"/>
      <c r="KOS75"/>
      <c r="KOT75"/>
      <c r="KOU75"/>
      <c r="KOV75"/>
      <c r="KOW75"/>
      <c r="KOX75"/>
      <c r="KOY75"/>
      <c r="KOZ75"/>
      <c r="KPA75"/>
      <c r="KPB75"/>
      <c r="KPC75"/>
      <c r="KPD75"/>
      <c r="KPE75"/>
      <c r="KPF75"/>
      <c r="KPG75"/>
      <c r="KPH75"/>
      <c r="KPI75"/>
      <c r="KPJ75"/>
      <c r="KPK75"/>
      <c r="KPL75"/>
      <c r="KPM75"/>
      <c r="KPN75"/>
      <c r="KPO75"/>
      <c r="KPP75"/>
      <c r="KPQ75"/>
      <c r="KPR75"/>
      <c r="KPS75"/>
      <c r="KPT75"/>
      <c r="KPU75"/>
      <c r="KPV75"/>
      <c r="KPW75"/>
      <c r="KPX75"/>
      <c r="KPY75"/>
      <c r="KPZ75"/>
      <c r="KQA75"/>
      <c r="KQB75"/>
      <c r="KQC75"/>
      <c r="KQD75"/>
      <c r="KQE75"/>
      <c r="KQF75"/>
      <c r="KQG75"/>
      <c r="KQH75"/>
      <c r="KQI75"/>
      <c r="KQJ75"/>
      <c r="KQK75"/>
      <c r="KQL75"/>
      <c r="KQM75"/>
      <c r="KQN75"/>
      <c r="KQO75"/>
      <c r="KQP75"/>
      <c r="KQQ75"/>
      <c r="KQR75"/>
      <c r="KQS75"/>
      <c r="KQT75"/>
      <c r="KQU75"/>
      <c r="KQV75"/>
      <c r="KQW75"/>
      <c r="KQX75"/>
      <c r="KQY75"/>
      <c r="KQZ75"/>
      <c r="KRA75"/>
      <c r="KRB75"/>
      <c r="KRC75"/>
      <c r="KRD75"/>
      <c r="KRE75"/>
      <c r="KRF75"/>
      <c r="KRG75"/>
      <c r="KRH75"/>
      <c r="KRI75"/>
      <c r="KRJ75"/>
      <c r="KRK75"/>
      <c r="KRL75"/>
      <c r="KRM75"/>
      <c r="KRN75"/>
      <c r="KRO75"/>
      <c r="KRP75"/>
      <c r="KRQ75"/>
      <c r="KRR75"/>
      <c r="KRS75"/>
      <c r="KRT75"/>
      <c r="KRU75"/>
      <c r="KRV75"/>
      <c r="KRW75"/>
      <c r="KRX75"/>
      <c r="KRY75"/>
      <c r="KRZ75"/>
      <c r="KSA75"/>
      <c r="KSB75"/>
      <c r="KSC75"/>
      <c r="KSD75"/>
      <c r="KSE75"/>
      <c r="KSF75"/>
      <c r="KSG75"/>
      <c r="KSH75"/>
      <c r="KSI75"/>
      <c r="KSJ75"/>
      <c r="KSK75"/>
      <c r="KSL75"/>
      <c r="KSM75"/>
      <c r="KSN75"/>
      <c r="KSO75"/>
      <c r="KSP75"/>
      <c r="KSQ75"/>
      <c r="KSR75"/>
      <c r="KSS75"/>
      <c r="KST75"/>
      <c r="KSU75"/>
      <c r="KSV75"/>
      <c r="KSW75"/>
      <c r="KSX75"/>
      <c r="KSY75"/>
      <c r="KSZ75"/>
      <c r="KTA75"/>
      <c r="KTB75"/>
      <c r="KTC75"/>
      <c r="KTD75"/>
      <c r="KTE75"/>
      <c r="KTF75"/>
      <c r="KTG75"/>
      <c r="KTH75"/>
      <c r="KTI75"/>
      <c r="KTJ75"/>
      <c r="KTK75"/>
      <c r="KTL75"/>
      <c r="KTM75"/>
      <c r="KTN75"/>
      <c r="KTO75"/>
      <c r="KTP75"/>
      <c r="KTQ75"/>
      <c r="KTR75"/>
      <c r="KTS75"/>
      <c r="KTT75"/>
      <c r="KTU75"/>
      <c r="KTV75"/>
      <c r="KTW75"/>
      <c r="KTX75"/>
      <c r="KTY75"/>
      <c r="KTZ75"/>
      <c r="KUA75"/>
      <c r="KUB75"/>
      <c r="KUC75"/>
      <c r="KUD75"/>
      <c r="KUE75"/>
      <c r="KUF75"/>
      <c r="KUG75"/>
      <c r="KUH75"/>
      <c r="KUI75"/>
      <c r="KUJ75"/>
      <c r="KUK75"/>
      <c r="KUL75"/>
      <c r="KUM75"/>
      <c r="KUN75"/>
      <c r="KUO75"/>
      <c r="KUP75"/>
      <c r="KUQ75"/>
      <c r="KUR75"/>
      <c r="KUS75"/>
      <c r="KUT75"/>
      <c r="KUU75"/>
      <c r="KUV75"/>
      <c r="KUW75"/>
      <c r="KUX75"/>
      <c r="KUY75"/>
      <c r="KUZ75"/>
      <c r="KVA75"/>
      <c r="KVB75"/>
      <c r="KVC75"/>
      <c r="KVD75"/>
      <c r="KVE75"/>
      <c r="KVF75"/>
      <c r="KVG75"/>
      <c r="KVH75"/>
      <c r="KVI75"/>
      <c r="KVJ75"/>
      <c r="KVK75"/>
      <c r="KVL75"/>
      <c r="KVM75"/>
      <c r="KVN75"/>
      <c r="KVO75"/>
      <c r="KVP75"/>
      <c r="KVQ75"/>
      <c r="KVR75"/>
      <c r="KVS75"/>
      <c r="KVT75"/>
      <c r="KVU75"/>
      <c r="KVV75"/>
      <c r="KVW75"/>
      <c r="KVX75"/>
      <c r="KVY75"/>
      <c r="KVZ75"/>
      <c r="KWA75"/>
      <c r="KWB75"/>
      <c r="KWC75"/>
      <c r="KWD75"/>
      <c r="KWE75"/>
      <c r="KWF75"/>
      <c r="KWG75"/>
      <c r="KWH75"/>
      <c r="KWI75"/>
      <c r="KWJ75"/>
      <c r="KWK75"/>
      <c r="KWL75"/>
      <c r="KWM75"/>
      <c r="KWN75"/>
      <c r="KWO75"/>
      <c r="KWP75"/>
      <c r="KWQ75"/>
      <c r="KWR75"/>
      <c r="KWS75"/>
      <c r="KWT75"/>
      <c r="KWU75"/>
      <c r="KWV75"/>
      <c r="KWW75"/>
      <c r="KWX75"/>
      <c r="KWY75"/>
      <c r="KWZ75"/>
      <c r="KXA75"/>
      <c r="KXB75"/>
      <c r="KXC75"/>
      <c r="KXD75"/>
      <c r="KXE75"/>
      <c r="KXF75"/>
      <c r="KXG75"/>
      <c r="KXH75"/>
      <c r="KXI75"/>
      <c r="KXJ75"/>
      <c r="KXK75"/>
      <c r="KXL75"/>
      <c r="KXM75"/>
      <c r="KXN75"/>
      <c r="KXO75"/>
      <c r="KXP75"/>
      <c r="KXQ75"/>
      <c r="KXR75"/>
      <c r="KXS75"/>
      <c r="KXT75"/>
      <c r="KXU75"/>
      <c r="KXV75"/>
      <c r="KXW75"/>
      <c r="KXX75"/>
      <c r="KXY75"/>
      <c r="KXZ75"/>
      <c r="KYA75"/>
      <c r="KYB75"/>
      <c r="KYC75"/>
      <c r="KYD75"/>
      <c r="KYE75"/>
      <c r="KYF75"/>
      <c r="KYG75"/>
      <c r="KYH75"/>
      <c r="KYI75"/>
      <c r="KYJ75"/>
      <c r="KYK75"/>
      <c r="KYL75"/>
      <c r="KYM75"/>
      <c r="KYN75"/>
      <c r="KYO75"/>
      <c r="KYP75"/>
      <c r="KYQ75"/>
      <c r="KYR75"/>
      <c r="KYS75"/>
      <c r="KYT75"/>
      <c r="KYU75"/>
      <c r="KYV75"/>
      <c r="KYW75"/>
      <c r="KYX75"/>
      <c r="KYY75"/>
      <c r="KYZ75"/>
      <c r="KZA75"/>
      <c r="KZB75"/>
      <c r="KZC75"/>
      <c r="KZD75"/>
      <c r="KZE75"/>
      <c r="KZF75"/>
      <c r="KZG75"/>
      <c r="KZH75"/>
      <c r="KZI75"/>
      <c r="KZJ75"/>
      <c r="KZK75"/>
      <c r="KZL75"/>
      <c r="KZM75"/>
      <c r="KZN75"/>
      <c r="KZO75"/>
      <c r="KZP75"/>
      <c r="KZQ75"/>
      <c r="KZR75"/>
      <c r="KZS75"/>
      <c r="KZT75"/>
      <c r="KZU75"/>
      <c r="KZV75"/>
      <c r="KZW75"/>
      <c r="KZX75"/>
      <c r="KZY75"/>
      <c r="KZZ75"/>
      <c r="LAA75"/>
      <c r="LAB75"/>
      <c r="LAC75"/>
      <c r="LAD75"/>
      <c r="LAE75"/>
      <c r="LAF75"/>
      <c r="LAG75"/>
      <c r="LAH75"/>
      <c r="LAI75"/>
      <c r="LAJ75"/>
      <c r="LAK75"/>
      <c r="LAL75"/>
      <c r="LAM75"/>
      <c r="LAN75"/>
      <c r="LAO75"/>
      <c r="LAP75"/>
      <c r="LAQ75"/>
      <c r="LAR75"/>
      <c r="LAS75"/>
      <c r="LAT75"/>
      <c r="LAU75"/>
      <c r="LAV75"/>
      <c r="LAW75"/>
      <c r="LAX75"/>
      <c r="LAY75"/>
      <c r="LAZ75"/>
      <c r="LBA75"/>
      <c r="LBB75"/>
      <c r="LBC75"/>
      <c r="LBD75"/>
      <c r="LBE75"/>
      <c r="LBF75"/>
      <c r="LBG75"/>
      <c r="LBH75"/>
      <c r="LBI75"/>
      <c r="LBJ75"/>
      <c r="LBK75"/>
      <c r="LBL75"/>
      <c r="LBM75"/>
      <c r="LBN75"/>
      <c r="LBO75"/>
      <c r="LBP75"/>
      <c r="LBQ75"/>
      <c r="LBR75"/>
      <c r="LBS75"/>
      <c r="LBT75"/>
      <c r="LBU75"/>
      <c r="LBV75"/>
      <c r="LBW75"/>
      <c r="LBX75"/>
      <c r="LBY75"/>
      <c r="LBZ75"/>
      <c r="LCA75"/>
      <c r="LCB75"/>
      <c r="LCC75"/>
      <c r="LCD75"/>
      <c r="LCE75"/>
      <c r="LCF75"/>
      <c r="LCG75"/>
      <c r="LCH75"/>
      <c r="LCI75"/>
      <c r="LCJ75"/>
      <c r="LCK75"/>
      <c r="LCL75"/>
      <c r="LCM75"/>
      <c r="LCN75"/>
      <c r="LCO75"/>
      <c r="LCP75"/>
      <c r="LCQ75"/>
      <c r="LCR75"/>
      <c r="LCS75"/>
      <c r="LCT75"/>
      <c r="LCU75"/>
      <c r="LCV75"/>
      <c r="LCW75"/>
      <c r="LCX75"/>
      <c r="LCY75"/>
      <c r="LCZ75"/>
      <c r="LDA75"/>
      <c r="LDB75"/>
      <c r="LDC75"/>
      <c r="LDD75"/>
      <c r="LDE75"/>
      <c r="LDF75"/>
      <c r="LDG75"/>
      <c r="LDH75"/>
      <c r="LDI75"/>
      <c r="LDJ75"/>
      <c r="LDK75"/>
      <c r="LDL75"/>
      <c r="LDM75"/>
      <c r="LDN75"/>
      <c r="LDO75"/>
      <c r="LDP75"/>
      <c r="LDQ75"/>
      <c r="LDR75"/>
      <c r="LDS75"/>
      <c r="LDT75"/>
      <c r="LDU75"/>
      <c r="LDV75"/>
      <c r="LDW75"/>
      <c r="LDX75"/>
      <c r="LDY75"/>
      <c r="LDZ75"/>
      <c r="LEA75"/>
      <c r="LEB75"/>
      <c r="LEC75"/>
      <c r="LED75"/>
      <c r="LEE75"/>
      <c r="LEF75"/>
      <c r="LEG75"/>
      <c r="LEH75"/>
      <c r="LEI75"/>
      <c r="LEJ75"/>
      <c r="LEK75"/>
      <c r="LEL75"/>
      <c r="LEM75"/>
      <c r="LEN75"/>
      <c r="LEO75"/>
      <c r="LEP75"/>
      <c r="LEQ75"/>
      <c r="LER75"/>
      <c r="LES75"/>
      <c r="LET75"/>
      <c r="LEU75"/>
      <c r="LEV75"/>
      <c r="LEW75"/>
      <c r="LEX75"/>
      <c r="LEY75"/>
      <c r="LEZ75"/>
      <c r="LFA75"/>
      <c r="LFB75"/>
      <c r="LFC75"/>
      <c r="LFD75"/>
      <c r="LFE75"/>
      <c r="LFF75"/>
      <c r="LFG75"/>
      <c r="LFH75"/>
      <c r="LFI75"/>
      <c r="LFJ75"/>
      <c r="LFK75"/>
      <c r="LFL75"/>
      <c r="LFM75"/>
      <c r="LFN75"/>
      <c r="LFO75"/>
      <c r="LFP75"/>
      <c r="LFQ75"/>
      <c r="LFR75"/>
      <c r="LFS75"/>
      <c r="LFT75"/>
      <c r="LFU75"/>
      <c r="LFV75"/>
      <c r="LFW75"/>
      <c r="LFX75"/>
      <c r="LFY75"/>
      <c r="LFZ75"/>
      <c r="LGA75"/>
      <c r="LGB75"/>
      <c r="LGC75"/>
      <c r="LGD75"/>
      <c r="LGE75"/>
      <c r="LGF75"/>
      <c r="LGG75"/>
      <c r="LGH75"/>
      <c r="LGI75"/>
      <c r="LGJ75"/>
      <c r="LGK75"/>
      <c r="LGL75"/>
      <c r="LGM75"/>
      <c r="LGN75"/>
      <c r="LGO75"/>
      <c r="LGP75"/>
      <c r="LGQ75"/>
      <c r="LGR75"/>
      <c r="LGS75"/>
      <c r="LGT75"/>
      <c r="LGU75"/>
      <c r="LGV75"/>
      <c r="LGW75"/>
      <c r="LGX75"/>
      <c r="LGY75"/>
      <c r="LGZ75"/>
      <c r="LHA75"/>
      <c r="LHB75"/>
      <c r="LHC75"/>
      <c r="LHD75"/>
      <c r="LHE75"/>
      <c r="LHF75"/>
      <c r="LHG75"/>
      <c r="LHH75"/>
      <c r="LHI75"/>
      <c r="LHJ75"/>
      <c r="LHK75"/>
      <c r="LHL75"/>
      <c r="LHM75"/>
      <c r="LHN75"/>
      <c r="LHO75"/>
      <c r="LHP75"/>
      <c r="LHQ75"/>
      <c r="LHR75"/>
      <c r="LHS75"/>
      <c r="LHT75"/>
      <c r="LHU75"/>
      <c r="LHV75"/>
      <c r="LHW75"/>
      <c r="LHX75"/>
      <c r="LHY75"/>
      <c r="LHZ75"/>
      <c r="LIA75"/>
      <c r="LIB75"/>
      <c r="LIC75"/>
      <c r="LID75"/>
      <c r="LIE75"/>
      <c r="LIF75"/>
      <c r="LIG75"/>
      <c r="LIH75"/>
      <c r="LII75"/>
      <c r="LIJ75"/>
      <c r="LIK75"/>
      <c r="LIL75"/>
      <c r="LIM75"/>
      <c r="LIN75"/>
      <c r="LIO75"/>
      <c r="LIP75"/>
      <c r="LIQ75"/>
      <c r="LIR75"/>
      <c r="LIS75"/>
      <c r="LIT75"/>
      <c r="LIU75"/>
      <c r="LIV75"/>
      <c r="LIW75"/>
      <c r="LIX75"/>
      <c r="LIY75"/>
      <c r="LIZ75"/>
      <c r="LJA75"/>
      <c r="LJB75"/>
      <c r="LJC75"/>
      <c r="LJD75"/>
      <c r="LJE75"/>
      <c r="LJF75"/>
      <c r="LJG75"/>
      <c r="LJH75"/>
      <c r="LJI75"/>
      <c r="LJJ75"/>
      <c r="LJK75"/>
      <c r="LJL75"/>
      <c r="LJM75"/>
      <c r="LJN75"/>
      <c r="LJO75"/>
      <c r="LJP75"/>
      <c r="LJQ75"/>
      <c r="LJR75"/>
      <c r="LJS75"/>
      <c r="LJT75"/>
      <c r="LJU75"/>
      <c r="LJV75"/>
      <c r="LJW75"/>
      <c r="LJX75"/>
      <c r="LJY75"/>
      <c r="LJZ75"/>
      <c r="LKA75"/>
      <c r="LKB75"/>
      <c r="LKC75"/>
      <c r="LKD75"/>
      <c r="LKE75"/>
      <c r="LKF75"/>
      <c r="LKG75"/>
      <c r="LKH75"/>
      <c r="LKI75"/>
      <c r="LKJ75"/>
      <c r="LKK75"/>
      <c r="LKL75"/>
      <c r="LKM75"/>
      <c r="LKN75"/>
      <c r="LKO75"/>
      <c r="LKP75"/>
      <c r="LKQ75"/>
      <c r="LKR75"/>
      <c r="LKS75"/>
      <c r="LKT75"/>
      <c r="LKU75"/>
      <c r="LKV75"/>
      <c r="LKW75"/>
      <c r="LKX75"/>
      <c r="LKY75"/>
      <c r="LKZ75"/>
      <c r="LLA75"/>
      <c r="LLB75"/>
      <c r="LLC75"/>
      <c r="LLD75"/>
      <c r="LLE75"/>
      <c r="LLF75"/>
      <c r="LLG75"/>
      <c r="LLH75"/>
      <c r="LLI75"/>
      <c r="LLJ75"/>
      <c r="LLK75"/>
      <c r="LLL75"/>
      <c r="LLM75"/>
      <c r="LLN75"/>
      <c r="LLO75"/>
      <c r="LLP75"/>
      <c r="LLQ75"/>
      <c r="LLR75"/>
      <c r="LLS75"/>
      <c r="LLT75"/>
      <c r="LLU75"/>
      <c r="LLV75"/>
      <c r="LLW75"/>
      <c r="LLX75"/>
      <c r="LLY75"/>
      <c r="LLZ75"/>
      <c r="LMA75"/>
      <c r="LMB75"/>
      <c r="LMC75"/>
      <c r="LMD75"/>
      <c r="LME75"/>
      <c r="LMF75"/>
      <c r="LMG75"/>
      <c r="LMH75"/>
      <c r="LMI75"/>
      <c r="LMJ75"/>
      <c r="LMK75"/>
      <c r="LML75"/>
      <c r="LMM75"/>
      <c r="LMN75"/>
      <c r="LMO75"/>
      <c r="LMP75"/>
      <c r="LMQ75"/>
      <c r="LMR75"/>
      <c r="LMS75"/>
      <c r="LMT75"/>
      <c r="LMU75"/>
      <c r="LMV75"/>
      <c r="LMW75"/>
      <c r="LMX75"/>
      <c r="LMY75"/>
      <c r="LMZ75"/>
      <c r="LNA75"/>
      <c r="LNB75"/>
      <c r="LNC75"/>
      <c r="LND75"/>
      <c r="LNE75"/>
      <c r="LNF75"/>
      <c r="LNG75"/>
      <c r="LNH75"/>
      <c r="LNI75"/>
      <c r="LNJ75"/>
      <c r="LNK75"/>
      <c r="LNL75"/>
      <c r="LNM75"/>
      <c r="LNN75"/>
      <c r="LNO75"/>
      <c r="LNP75"/>
      <c r="LNQ75"/>
      <c r="LNR75"/>
      <c r="LNS75"/>
      <c r="LNT75"/>
      <c r="LNU75"/>
      <c r="LNV75"/>
      <c r="LNW75"/>
      <c r="LNX75"/>
      <c r="LNY75"/>
      <c r="LNZ75"/>
      <c r="LOA75"/>
      <c r="LOB75"/>
      <c r="LOC75"/>
      <c r="LOD75"/>
      <c r="LOE75"/>
      <c r="LOF75"/>
      <c r="LOG75"/>
      <c r="LOH75"/>
      <c r="LOI75"/>
      <c r="LOJ75"/>
      <c r="LOK75"/>
      <c r="LOL75"/>
      <c r="LOM75"/>
      <c r="LON75"/>
      <c r="LOO75"/>
      <c r="LOP75"/>
      <c r="LOQ75"/>
      <c r="LOR75"/>
      <c r="LOS75"/>
      <c r="LOT75"/>
      <c r="LOU75"/>
      <c r="LOV75"/>
      <c r="LOW75"/>
      <c r="LOX75"/>
      <c r="LOY75"/>
      <c r="LOZ75"/>
      <c r="LPA75"/>
      <c r="LPB75"/>
      <c r="LPC75"/>
      <c r="LPD75"/>
      <c r="LPE75"/>
      <c r="LPF75"/>
      <c r="LPG75"/>
      <c r="LPH75"/>
      <c r="LPI75"/>
      <c r="LPJ75"/>
      <c r="LPK75"/>
      <c r="LPL75"/>
      <c r="LPM75"/>
      <c r="LPN75"/>
      <c r="LPO75"/>
      <c r="LPP75"/>
      <c r="LPQ75"/>
      <c r="LPR75"/>
      <c r="LPS75"/>
      <c r="LPT75"/>
      <c r="LPU75"/>
      <c r="LPV75"/>
      <c r="LPW75"/>
      <c r="LPX75"/>
      <c r="LPY75"/>
      <c r="LPZ75"/>
      <c r="LQA75"/>
      <c r="LQB75"/>
      <c r="LQC75"/>
      <c r="LQD75"/>
      <c r="LQE75"/>
      <c r="LQF75"/>
      <c r="LQG75"/>
      <c r="LQH75"/>
      <c r="LQI75"/>
      <c r="LQJ75"/>
      <c r="LQK75"/>
      <c r="LQL75"/>
      <c r="LQM75"/>
      <c r="LQN75"/>
      <c r="LQO75"/>
      <c r="LQP75"/>
      <c r="LQQ75"/>
      <c r="LQR75"/>
      <c r="LQS75"/>
      <c r="LQT75"/>
      <c r="LQU75"/>
      <c r="LQV75"/>
      <c r="LQW75"/>
      <c r="LQX75"/>
      <c r="LQY75"/>
      <c r="LQZ75"/>
      <c r="LRA75"/>
      <c r="LRB75"/>
      <c r="LRC75"/>
      <c r="LRD75"/>
      <c r="LRE75"/>
      <c r="LRF75"/>
      <c r="LRG75"/>
      <c r="LRH75"/>
      <c r="LRI75"/>
      <c r="LRJ75"/>
      <c r="LRK75"/>
      <c r="LRL75"/>
      <c r="LRM75"/>
      <c r="LRN75"/>
      <c r="LRO75"/>
      <c r="LRP75"/>
      <c r="LRQ75"/>
      <c r="LRR75"/>
      <c r="LRS75"/>
      <c r="LRT75"/>
      <c r="LRU75"/>
      <c r="LRV75"/>
      <c r="LRW75"/>
      <c r="LRX75"/>
      <c r="LRY75"/>
      <c r="LRZ75"/>
      <c r="LSA75"/>
      <c r="LSB75"/>
      <c r="LSC75"/>
      <c r="LSD75"/>
      <c r="LSE75"/>
      <c r="LSF75"/>
      <c r="LSG75"/>
      <c r="LSH75"/>
      <c r="LSI75"/>
      <c r="LSJ75"/>
      <c r="LSK75"/>
      <c r="LSL75"/>
      <c r="LSM75"/>
      <c r="LSN75"/>
      <c r="LSO75"/>
      <c r="LSP75"/>
      <c r="LSQ75"/>
      <c r="LSR75"/>
      <c r="LSS75"/>
      <c r="LST75"/>
      <c r="LSU75"/>
      <c r="LSV75"/>
      <c r="LSW75"/>
      <c r="LSX75"/>
      <c r="LSY75"/>
      <c r="LSZ75"/>
      <c r="LTA75"/>
      <c r="LTB75"/>
      <c r="LTC75"/>
      <c r="LTD75"/>
      <c r="LTE75"/>
      <c r="LTF75"/>
      <c r="LTG75"/>
      <c r="LTH75"/>
      <c r="LTI75"/>
      <c r="LTJ75"/>
      <c r="LTK75"/>
      <c r="LTL75"/>
      <c r="LTM75"/>
      <c r="LTN75"/>
      <c r="LTO75"/>
      <c r="LTP75"/>
      <c r="LTQ75"/>
      <c r="LTR75"/>
      <c r="LTS75"/>
      <c r="LTT75"/>
      <c r="LTU75"/>
      <c r="LTV75"/>
      <c r="LTW75"/>
      <c r="LTX75"/>
      <c r="LTY75"/>
      <c r="LTZ75"/>
      <c r="LUA75"/>
      <c r="LUB75"/>
      <c r="LUC75"/>
      <c r="LUD75"/>
      <c r="LUE75"/>
      <c r="LUF75"/>
      <c r="LUG75"/>
      <c r="LUH75"/>
      <c r="LUI75"/>
      <c r="LUJ75"/>
      <c r="LUK75"/>
      <c r="LUL75"/>
      <c r="LUM75"/>
      <c r="LUN75"/>
      <c r="LUO75"/>
      <c r="LUP75"/>
      <c r="LUQ75"/>
      <c r="LUR75"/>
      <c r="LUS75"/>
      <c r="LUT75"/>
      <c r="LUU75"/>
      <c r="LUV75"/>
      <c r="LUW75"/>
      <c r="LUX75"/>
      <c r="LUY75"/>
      <c r="LUZ75"/>
      <c r="LVA75"/>
      <c r="LVB75"/>
      <c r="LVC75"/>
      <c r="LVD75"/>
      <c r="LVE75"/>
      <c r="LVF75"/>
      <c r="LVG75"/>
      <c r="LVH75"/>
      <c r="LVI75"/>
      <c r="LVJ75"/>
      <c r="LVK75"/>
      <c r="LVL75"/>
      <c r="LVM75"/>
      <c r="LVN75"/>
      <c r="LVO75"/>
      <c r="LVP75"/>
      <c r="LVQ75"/>
      <c r="LVR75"/>
      <c r="LVS75"/>
      <c r="LVT75"/>
      <c r="LVU75"/>
      <c r="LVV75"/>
      <c r="LVW75"/>
      <c r="LVX75"/>
      <c r="LVY75"/>
      <c r="LVZ75"/>
      <c r="LWA75"/>
      <c r="LWB75"/>
      <c r="LWC75"/>
      <c r="LWD75"/>
      <c r="LWE75"/>
      <c r="LWF75"/>
      <c r="LWG75"/>
      <c r="LWH75"/>
      <c r="LWI75"/>
      <c r="LWJ75"/>
      <c r="LWK75"/>
      <c r="LWL75"/>
      <c r="LWM75"/>
      <c r="LWN75"/>
      <c r="LWO75"/>
      <c r="LWP75"/>
      <c r="LWQ75"/>
      <c r="LWR75"/>
      <c r="LWS75"/>
      <c r="LWT75"/>
      <c r="LWU75"/>
      <c r="LWV75"/>
      <c r="LWW75"/>
      <c r="LWX75"/>
      <c r="LWY75"/>
      <c r="LWZ75"/>
      <c r="LXA75"/>
      <c r="LXB75"/>
      <c r="LXC75"/>
      <c r="LXD75"/>
      <c r="LXE75"/>
      <c r="LXF75"/>
      <c r="LXG75"/>
      <c r="LXH75"/>
      <c r="LXI75"/>
      <c r="LXJ75"/>
      <c r="LXK75"/>
      <c r="LXL75"/>
      <c r="LXM75"/>
      <c r="LXN75"/>
      <c r="LXO75"/>
      <c r="LXP75"/>
      <c r="LXQ75"/>
      <c r="LXR75"/>
      <c r="LXS75"/>
      <c r="LXT75"/>
      <c r="LXU75"/>
      <c r="LXV75"/>
      <c r="LXW75"/>
      <c r="LXX75"/>
      <c r="LXY75"/>
      <c r="LXZ75"/>
      <c r="LYA75"/>
      <c r="LYB75"/>
      <c r="LYC75"/>
      <c r="LYD75"/>
      <c r="LYE75"/>
      <c r="LYF75"/>
      <c r="LYG75"/>
      <c r="LYH75"/>
      <c r="LYI75"/>
      <c r="LYJ75"/>
      <c r="LYK75"/>
      <c r="LYL75"/>
      <c r="LYM75"/>
      <c r="LYN75"/>
      <c r="LYO75"/>
      <c r="LYP75"/>
      <c r="LYQ75"/>
      <c r="LYR75"/>
      <c r="LYS75"/>
      <c r="LYT75"/>
      <c r="LYU75"/>
      <c r="LYV75"/>
      <c r="LYW75"/>
      <c r="LYX75"/>
      <c r="LYY75"/>
      <c r="LYZ75"/>
      <c r="LZA75"/>
      <c r="LZB75"/>
      <c r="LZC75"/>
      <c r="LZD75"/>
      <c r="LZE75"/>
      <c r="LZF75"/>
      <c r="LZG75"/>
      <c r="LZH75"/>
      <c r="LZI75"/>
      <c r="LZJ75"/>
      <c r="LZK75"/>
      <c r="LZL75"/>
      <c r="LZM75"/>
      <c r="LZN75"/>
      <c r="LZO75"/>
      <c r="LZP75"/>
      <c r="LZQ75"/>
      <c r="LZR75"/>
      <c r="LZS75"/>
      <c r="LZT75"/>
      <c r="LZU75"/>
      <c r="LZV75"/>
      <c r="LZW75"/>
      <c r="LZX75"/>
      <c r="LZY75"/>
      <c r="LZZ75"/>
      <c r="MAA75"/>
      <c r="MAB75"/>
      <c r="MAC75"/>
      <c r="MAD75"/>
      <c r="MAE75"/>
      <c r="MAF75"/>
      <c r="MAG75"/>
      <c r="MAH75"/>
      <c r="MAI75"/>
      <c r="MAJ75"/>
      <c r="MAK75"/>
      <c r="MAL75"/>
      <c r="MAM75"/>
      <c r="MAN75"/>
      <c r="MAO75"/>
      <c r="MAP75"/>
      <c r="MAQ75"/>
      <c r="MAR75"/>
      <c r="MAS75"/>
      <c r="MAT75"/>
      <c r="MAU75"/>
      <c r="MAV75"/>
      <c r="MAW75"/>
      <c r="MAX75"/>
      <c r="MAY75"/>
      <c r="MAZ75"/>
      <c r="MBA75"/>
      <c r="MBB75"/>
      <c r="MBC75"/>
      <c r="MBD75"/>
      <c r="MBE75"/>
      <c r="MBF75"/>
      <c r="MBG75"/>
      <c r="MBH75"/>
      <c r="MBI75"/>
      <c r="MBJ75"/>
      <c r="MBK75"/>
      <c r="MBL75"/>
      <c r="MBM75"/>
      <c r="MBN75"/>
      <c r="MBO75"/>
      <c r="MBP75"/>
      <c r="MBQ75"/>
      <c r="MBR75"/>
      <c r="MBS75"/>
      <c r="MBT75"/>
      <c r="MBU75"/>
      <c r="MBV75"/>
      <c r="MBW75"/>
      <c r="MBX75"/>
      <c r="MBY75"/>
      <c r="MBZ75"/>
      <c r="MCA75"/>
      <c r="MCB75"/>
      <c r="MCC75"/>
      <c r="MCD75"/>
      <c r="MCE75"/>
      <c r="MCF75"/>
      <c r="MCG75"/>
      <c r="MCH75"/>
      <c r="MCI75"/>
      <c r="MCJ75"/>
      <c r="MCK75"/>
      <c r="MCL75"/>
      <c r="MCM75"/>
      <c r="MCN75"/>
      <c r="MCO75"/>
      <c r="MCP75"/>
      <c r="MCQ75"/>
      <c r="MCR75"/>
      <c r="MCS75"/>
      <c r="MCT75"/>
      <c r="MCU75"/>
      <c r="MCV75"/>
      <c r="MCW75"/>
      <c r="MCX75"/>
      <c r="MCY75"/>
      <c r="MCZ75"/>
      <c r="MDA75"/>
      <c r="MDB75"/>
      <c r="MDC75"/>
      <c r="MDD75"/>
      <c r="MDE75"/>
      <c r="MDF75"/>
      <c r="MDG75"/>
      <c r="MDH75"/>
      <c r="MDI75"/>
      <c r="MDJ75"/>
      <c r="MDK75"/>
      <c r="MDL75"/>
      <c r="MDM75"/>
      <c r="MDN75"/>
      <c r="MDO75"/>
      <c r="MDP75"/>
      <c r="MDQ75"/>
      <c r="MDR75"/>
      <c r="MDS75"/>
      <c r="MDT75"/>
      <c r="MDU75"/>
      <c r="MDV75"/>
      <c r="MDW75"/>
      <c r="MDX75"/>
      <c r="MDY75"/>
      <c r="MDZ75"/>
      <c r="MEA75"/>
      <c r="MEB75"/>
      <c r="MEC75"/>
      <c r="MED75"/>
      <c r="MEE75"/>
      <c r="MEF75"/>
      <c r="MEG75"/>
      <c r="MEH75"/>
      <c r="MEI75"/>
      <c r="MEJ75"/>
      <c r="MEK75"/>
      <c r="MEL75"/>
      <c r="MEM75"/>
      <c r="MEN75"/>
      <c r="MEO75"/>
      <c r="MEP75"/>
      <c r="MEQ75"/>
      <c r="MER75"/>
      <c r="MES75"/>
      <c r="MET75"/>
      <c r="MEU75"/>
      <c r="MEV75"/>
      <c r="MEW75"/>
      <c r="MEX75"/>
      <c r="MEY75"/>
      <c r="MEZ75"/>
      <c r="MFA75"/>
      <c r="MFB75"/>
      <c r="MFC75"/>
      <c r="MFD75"/>
      <c r="MFE75"/>
      <c r="MFF75"/>
      <c r="MFG75"/>
      <c r="MFH75"/>
      <c r="MFI75"/>
      <c r="MFJ75"/>
      <c r="MFK75"/>
      <c r="MFL75"/>
      <c r="MFM75"/>
      <c r="MFN75"/>
      <c r="MFO75"/>
      <c r="MFP75"/>
      <c r="MFQ75"/>
      <c r="MFR75"/>
      <c r="MFS75"/>
      <c r="MFT75"/>
      <c r="MFU75"/>
      <c r="MFV75"/>
      <c r="MFW75"/>
      <c r="MFX75"/>
      <c r="MFY75"/>
      <c r="MFZ75"/>
      <c r="MGA75"/>
      <c r="MGB75"/>
      <c r="MGC75"/>
      <c r="MGD75"/>
      <c r="MGE75"/>
      <c r="MGF75"/>
      <c r="MGG75"/>
      <c r="MGH75"/>
      <c r="MGI75"/>
      <c r="MGJ75"/>
      <c r="MGK75"/>
      <c r="MGL75"/>
      <c r="MGM75"/>
      <c r="MGN75"/>
      <c r="MGO75"/>
      <c r="MGP75"/>
      <c r="MGQ75"/>
      <c r="MGR75"/>
      <c r="MGS75"/>
      <c r="MGT75"/>
      <c r="MGU75"/>
      <c r="MGV75"/>
      <c r="MGW75"/>
      <c r="MGX75"/>
      <c r="MGY75"/>
      <c r="MGZ75"/>
      <c r="MHA75"/>
      <c r="MHB75"/>
      <c r="MHC75"/>
      <c r="MHD75"/>
      <c r="MHE75"/>
      <c r="MHF75"/>
      <c r="MHG75"/>
      <c r="MHH75"/>
      <c r="MHI75"/>
      <c r="MHJ75"/>
      <c r="MHK75"/>
      <c r="MHL75"/>
      <c r="MHM75"/>
      <c r="MHN75"/>
      <c r="MHO75"/>
      <c r="MHP75"/>
      <c r="MHQ75"/>
      <c r="MHR75"/>
      <c r="MHS75"/>
      <c r="MHT75"/>
      <c r="MHU75"/>
      <c r="MHV75"/>
      <c r="MHW75"/>
      <c r="MHX75"/>
      <c r="MHY75"/>
      <c r="MHZ75"/>
      <c r="MIA75"/>
      <c r="MIB75"/>
      <c r="MIC75"/>
      <c r="MID75"/>
      <c r="MIE75"/>
      <c r="MIF75"/>
      <c r="MIG75"/>
      <c r="MIH75"/>
      <c r="MII75"/>
      <c r="MIJ75"/>
      <c r="MIK75"/>
      <c r="MIL75"/>
      <c r="MIM75"/>
      <c r="MIN75"/>
      <c r="MIO75"/>
      <c r="MIP75"/>
      <c r="MIQ75"/>
      <c r="MIR75"/>
      <c r="MIS75"/>
      <c r="MIT75"/>
      <c r="MIU75"/>
      <c r="MIV75"/>
      <c r="MIW75"/>
      <c r="MIX75"/>
      <c r="MIY75"/>
      <c r="MIZ75"/>
      <c r="MJA75"/>
      <c r="MJB75"/>
      <c r="MJC75"/>
      <c r="MJD75"/>
      <c r="MJE75"/>
      <c r="MJF75"/>
      <c r="MJG75"/>
      <c r="MJH75"/>
      <c r="MJI75"/>
      <c r="MJJ75"/>
      <c r="MJK75"/>
      <c r="MJL75"/>
      <c r="MJM75"/>
      <c r="MJN75"/>
      <c r="MJO75"/>
      <c r="MJP75"/>
      <c r="MJQ75"/>
      <c r="MJR75"/>
      <c r="MJS75"/>
      <c r="MJT75"/>
      <c r="MJU75"/>
      <c r="MJV75"/>
      <c r="MJW75"/>
      <c r="MJX75"/>
      <c r="MJY75"/>
      <c r="MJZ75"/>
      <c r="MKA75"/>
      <c r="MKB75"/>
      <c r="MKC75"/>
      <c r="MKD75"/>
      <c r="MKE75"/>
      <c r="MKF75"/>
      <c r="MKG75"/>
      <c r="MKH75"/>
      <c r="MKI75"/>
      <c r="MKJ75"/>
      <c r="MKK75"/>
      <c r="MKL75"/>
      <c r="MKM75"/>
      <c r="MKN75"/>
      <c r="MKO75"/>
      <c r="MKP75"/>
      <c r="MKQ75"/>
      <c r="MKR75"/>
      <c r="MKS75"/>
      <c r="MKT75"/>
      <c r="MKU75"/>
      <c r="MKV75"/>
      <c r="MKW75"/>
      <c r="MKX75"/>
      <c r="MKY75"/>
      <c r="MKZ75"/>
      <c r="MLA75"/>
      <c r="MLB75"/>
      <c r="MLC75"/>
      <c r="MLD75"/>
      <c r="MLE75"/>
      <c r="MLF75"/>
      <c r="MLG75"/>
      <c r="MLH75"/>
      <c r="MLI75"/>
      <c r="MLJ75"/>
      <c r="MLK75"/>
      <c r="MLL75"/>
      <c r="MLM75"/>
      <c r="MLN75"/>
      <c r="MLO75"/>
      <c r="MLP75"/>
      <c r="MLQ75"/>
      <c r="MLR75"/>
      <c r="MLS75"/>
      <c r="MLT75"/>
      <c r="MLU75"/>
      <c r="MLV75"/>
      <c r="MLW75"/>
      <c r="MLX75"/>
      <c r="MLY75"/>
      <c r="MLZ75"/>
      <c r="MMA75"/>
      <c r="MMB75"/>
      <c r="MMC75"/>
      <c r="MMD75"/>
      <c r="MME75"/>
      <c r="MMF75"/>
      <c r="MMG75"/>
      <c r="MMH75"/>
      <c r="MMI75"/>
      <c r="MMJ75"/>
      <c r="MMK75"/>
      <c r="MML75"/>
      <c r="MMM75"/>
      <c r="MMN75"/>
      <c r="MMO75"/>
      <c r="MMP75"/>
      <c r="MMQ75"/>
      <c r="MMR75"/>
      <c r="MMS75"/>
      <c r="MMT75"/>
      <c r="MMU75"/>
      <c r="MMV75"/>
      <c r="MMW75"/>
      <c r="MMX75"/>
      <c r="MMY75"/>
      <c r="MMZ75"/>
      <c r="MNA75"/>
      <c r="MNB75"/>
      <c r="MNC75"/>
      <c r="MND75"/>
      <c r="MNE75"/>
      <c r="MNF75"/>
      <c r="MNG75"/>
      <c r="MNH75"/>
      <c r="MNI75"/>
      <c r="MNJ75"/>
      <c r="MNK75"/>
      <c r="MNL75"/>
      <c r="MNM75"/>
      <c r="MNN75"/>
      <c r="MNO75"/>
      <c r="MNP75"/>
      <c r="MNQ75"/>
      <c r="MNR75"/>
      <c r="MNS75"/>
      <c r="MNT75"/>
      <c r="MNU75"/>
      <c r="MNV75"/>
      <c r="MNW75"/>
      <c r="MNX75"/>
      <c r="MNY75"/>
      <c r="MNZ75"/>
      <c r="MOA75"/>
      <c r="MOB75"/>
      <c r="MOC75"/>
      <c r="MOD75"/>
      <c r="MOE75"/>
      <c r="MOF75"/>
      <c r="MOG75"/>
      <c r="MOH75"/>
      <c r="MOI75"/>
      <c r="MOJ75"/>
      <c r="MOK75"/>
      <c r="MOL75"/>
      <c r="MOM75"/>
      <c r="MON75"/>
      <c r="MOO75"/>
      <c r="MOP75"/>
      <c r="MOQ75"/>
      <c r="MOR75"/>
      <c r="MOS75"/>
      <c r="MOT75"/>
      <c r="MOU75"/>
      <c r="MOV75"/>
      <c r="MOW75"/>
      <c r="MOX75"/>
      <c r="MOY75"/>
      <c r="MOZ75"/>
      <c r="MPA75"/>
      <c r="MPB75"/>
      <c r="MPC75"/>
      <c r="MPD75"/>
      <c r="MPE75"/>
      <c r="MPF75"/>
      <c r="MPG75"/>
      <c r="MPH75"/>
      <c r="MPI75"/>
      <c r="MPJ75"/>
      <c r="MPK75"/>
      <c r="MPL75"/>
      <c r="MPM75"/>
      <c r="MPN75"/>
      <c r="MPO75"/>
      <c r="MPP75"/>
      <c r="MPQ75"/>
      <c r="MPR75"/>
      <c r="MPS75"/>
      <c r="MPT75"/>
      <c r="MPU75"/>
      <c r="MPV75"/>
      <c r="MPW75"/>
      <c r="MPX75"/>
      <c r="MPY75"/>
      <c r="MPZ75"/>
      <c r="MQA75"/>
      <c r="MQB75"/>
      <c r="MQC75"/>
      <c r="MQD75"/>
      <c r="MQE75"/>
      <c r="MQF75"/>
      <c r="MQG75"/>
      <c r="MQH75"/>
      <c r="MQI75"/>
      <c r="MQJ75"/>
      <c r="MQK75"/>
      <c r="MQL75"/>
      <c r="MQM75"/>
      <c r="MQN75"/>
      <c r="MQO75"/>
      <c r="MQP75"/>
      <c r="MQQ75"/>
      <c r="MQR75"/>
      <c r="MQS75"/>
      <c r="MQT75"/>
      <c r="MQU75"/>
      <c r="MQV75"/>
      <c r="MQW75"/>
      <c r="MQX75"/>
      <c r="MQY75"/>
      <c r="MQZ75"/>
      <c r="MRA75"/>
      <c r="MRB75"/>
      <c r="MRC75"/>
      <c r="MRD75"/>
      <c r="MRE75"/>
      <c r="MRF75"/>
      <c r="MRG75"/>
      <c r="MRH75"/>
      <c r="MRI75"/>
      <c r="MRJ75"/>
      <c r="MRK75"/>
      <c r="MRL75"/>
      <c r="MRM75"/>
      <c r="MRN75"/>
      <c r="MRO75"/>
      <c r="MRP75"/>
      <c r="MRQ75"/>
      <c r="MRR75"/>
      <c r="MRS75"/>
      <c r="MRT75"/>
      <c r="MRU75"/>
      <c r="MRV75"/>
      <c r="MRW75"/>
      <c r="MRX75"/>
      <c r="MRY75"/>
      <c r="MRZ75"/>
      <c r="MSA75"/>
      <c r="MSB75"/>
      <c r="MSC75"/>
      <c r="MSD75"/>
      <c r="MSE75"/>
      <c r="MSF75"/>
      <c r="MSG75"/>
      <c r="MSH75"/>
      <c r="MSI75"/>
      <c r="MSJ75"/>
      <c r="MSK75"/>
      <c r="MSL75"/>
      <c r="MSM75"/>
      <c r="MSN75"/>
      <c r="MSO75"/>
      <c r="MSP75"/>
      <c r="MSQ75"/>
      <c r="MSR75"/>
      <c r="MSS75"/>
      <c r="MST75"/>
      <c r="MSU75"/>
      <c r="MSV75"/>
      <c r="MSW75"/>
      <c r="MSX75"/>
      <c r="MSY75"/>
      <c r="MSZ75"/>
      <c r="MTA75"/>
      <c r="MTB75"/>
      <c r="MTC75"/>
      <c r="MTD75"/>
      <c r="MTE75"/>
      <c r="MTF75"/>
      <c r="MTG75"/>
      <c r="MTH75"/>
      <c r="MTI75"/>
      <c r="MTJ75"/>
      <c r="MTK75"/>
      <c r="MTL75"/>
      <c r="MTM75"/>
      <c r="MTN75"/>
      <c r="MTO75"/>
      <c r="MTP75"/>
      <c r="MTQ75"/>
      <c r="MTR75"/>
      <c r="MTS75"/>
      <c r="MTT75"/>
      <c r="MTU75"/>
      <c r="MTV75"/>
      <c r="MTW75"/>
      <c r="MTX75"/>
      <c r="MTY75"/>
      <c r="MTZ75"/>
      <c r="MUA75"/>
      <c r="MUB75"/>
      <c r="MUC75"/>
      <c r="MUD75"/>
      <c r="MUE75"/>
      <c r="MUF75"/>
      <c r="MUG75"/>
      <c r="MUH75"/>
      <c r="MUI75"/>
      <c r="MUJ75"/>
      <c r="MUK75"/>
      <c r="MUL75"/>
      <c r="MUM75"/>
      <c r="MUN75"/>
      <c r="MUO75"/>
      <c r="MUP75"/>
      <c r="MUQ75"/>
      <c r="MUR75"/>
      <c r="MUS75"/>
      <c r="MUT75"/>
      <c r="MUU75"/>
      <c r="MUV75"/>
      <c r="MUW75"/>
      <c r="MUX75"/>
      <c r="MUY75"/>
      <c r="MUZ75"/>
      <c r="MVA75"/>
      <c r="MVB75"/>
      <c r="MVC75"/>
      <c r="MVD75"/>
      <c r="MVE75"/>
      <c r="MVF75"/>
      <c r="MVG75"/>
      <c r="MVH75"/>
      <c r="MVI75"/>
      <c r="MVJ75"/>
      <c r="MVK75"/>
      <c r="MVL75"/>
      <c r="MVM75"/>
      <c r="MVN75"/>
      <c r="MVO75"/>
      <c r="MVP75"/>
      <c r="MVQ75"/>
      <c r="MVR75"/>
      <c r="MVS75"/>
      <c r="MVT75"/>
      <c r="MVU75"/>
      <c r="MVV75"/>
      <c r="MVW75"/>
      <c r="MVX75"/>
      <c r="MVY75"/>
      <c r="MVZ75"/>
      <c r="MWA75"/>
      <c r="MWB75"/>
      <c r="MWC75"/>
      <c r="MWD75"/>
      <c r="MWE75"/>
      <c r="MWF75"/>
      <c r="MWG75"/>
      <c r="MWH75"/>
      <c r="MWI75"/>
      <c r="MWJ75"/>
      <c r="MWK75"/>
      <c r="MWL75"/>
      <c r="MWM75"/>
      <c r="MWN75"/>
      <c r="MWO75"/>
      <c r="MWP75"/>
      <c r="MWQ75"/>
      <c r="MWR75"/>
      <c r="MWS75"/>
      <c r="MWT75"/>
      <c r="MWU75"/>
      <c r="MWV75"/>
      <c r="MWW75"/>
      <c r="MWX75"/>
      <c r="MWY75"/>
      <c r="MWZ75"/>
      <c r="MXA75"/>
      <c r="MXB75"/>
      <c r="MXC75"/>
      <c r="MXD75"/>
      <c r="MXE75"/>
      <c r="MXF75"/>
      <c r="MXG75"/>
      <c r="MXH75"/>
      <c r="MXI75"/>
      <c r="MXJ75"/>
      <c r="MXK75"/>
      <c r="MXL75"/>
      <c r="MXM75"/>
      <c r="MXN75"/>
      <c r="MXO75"/>
      <c r="MXP75"/>
      <c r="MXQ75"/>
      <c r="MXR75"/>
      <c r="MXS75"/>
      <c r="MXT75"/>
      <c r="MXU75"/>
      <c r="MXV75"/>
      <c r="MXW75"/>
      <c r="MXX75"/>
      <c r="MXY75"/>
      <c r="MXZ75"/>
      <c r="MYA75"/>
      <c r="MYB75"/>
      <c r="MYC75"/>
      <c r="MYD75"/>
      <c r="MYE75"/>
      <c r="MYF75"/>
      <c r="MYG75"/>
      <c r="MYH75"/>
      <c r="MYI75"/>
      <c r="MYJ75"/>
      <c r="MYK75"/>
      <c r="MYL75"/>
      <c r="MYM75"/>
      <c r="MYN75"/>
      <c r="MYO75"/>
      <c r="MYP75"/>
      <c r="MYQ75"/>
      <c r="MYR75"/>
      <c r="MYS75"/>
      <c r="MYT75"/>
      <c r="MYU75"/>
      <c r="MYV75"/>
      <c r="MYW75"/>
      <c r="MYX75"/>
      <c r="MYY75"/>
      <c r="MYZ75"/>
      <c r="MZA75"/>
      <c r="MZB75"/>
      <c r="MZC75"/>
      <c r="MZD75"/>
      <c r="MZE75"/>
      <c r="MZF75"/>
      <c r="MZG75"/>
      <c r="MZH75"/>
      <c r="MZI75"/>
      <c r="MZJ75"/>
      <c r="MZK75"/>
      <c r="MZL75"/>
      <c r="MZM75"/>
      <c r="MZN75"/>
      <c r="MZO75"/>
      <c r="MZP75"/>
      <c r="MZQ75"/>
      <c r="MZR75"/>
      <c r="MZS75"/>
      <c r="MZT75"/>
      <c r="MZU75"/>
      <c r="MZV75"/>
      <c r="MZW75"/>
      <c r="MZX75"/>
      <c r="MZY75"/>
      <c r="MZZ75"/>
      <c r="NAA75"/>
      <c r="NAB75"/>
      <c r="NAC75"/>
      <c r="NAD75"/>
      <c r="NAE75"/>
      <c r="NAF75"/>
      <c r="NAG75"/>
      <c r="NAH75"/>
      <c r="NAI75"/>
      <c r="NAJ75"/>
      <c r="NAK75"/>
      <c r="NAL75"/>
      <c r="NAM75"/>
      <c r="NAN75"/>
      <c r="NAO75"/>
      <c r="NAP75"/>
      <c r="NAQ75"/>
      <c r="NAR75"/>
      <c r="NAS75"/>
      <c r="NAT75"/>
      <c r="NAU75"/>
      <c r="NAV75"/>
      <c r="NAW75"/>
      <c r="NAX75"/>
      <c r="NAY75"/>
      <c r="NAZ75"/>
      <c r="NBA75"/>
      <c r="NBB75"/>
      <c r="NBC75"/>
      <c r="NBD75"/>
      <c r="NBE75"/>
      <c r="NBF75"/>
      <c r="NBG75"/>
      <c r="NBH75"/>
      <c r="NBI75"/>
      <c r="NBJ75"/>
      <c r="NBK75"/>
      <c r="NBL75"/>
      <c r="NBM75"/>
      <c r="NBN75"/>
      <c r="NBO75"/>
      <c r="NBP75"/>
      <c r="NBQ75"/>
      <c r="NBR75"/>
      <c r="NBS75"/>
      <c r="NBT75"/>
      <c r="NBU75"/>
      <c r="NBV75"/>
      <c r="NBW75"/>
      <c r="NBX75"/>
      <c r="NBY75"/>
      <c r="NBZ75"/>
      <c r="NCA75"/>
      <c r="NCB75"/>
      <c r="NCC75"/>
      <c r="NCD75"/>
      <c r="NCE75"/>
      <c r="NCF75"/>
      <c r="NCG75"/>
      <c r="NCH75"/>
      <c r="NCI75"/>
      <c r="NCJ75"/>
      <c r="NCK75"/>
      <c r="NCL75"/>
      <c r="NCM75"/>
      <c r="NCN75"/>
      <c r="NCO75"/>
      <c r="NCP75"/>
      <c r="NCQ75"/>
      <c r="NCR75"/>
      <c r="NCS75"/>
      <c r="NCT75"/>
      <c r="NCU75"/>
      <c r="NCV75"/>
      <c r="NCW75"/>
      <c r="NCX75"/>
      <c r="NCY75"/>
      <c r="NCZ75"/>
      <c r="NDA75"/>
      <c r="NDB75"/>
      <c r="NDC75"/>
      <c r="NDD75"/>
      <c r="NDE75"/>
      <c r="NDF75"/>
      <c r="NDG75"/>
      <c r="NDH75"/>
      <c r="NDI75"/>
      <c r="NDJ75"/>
      <c r="NDK75"/>
      <c r="NDL75"/>
      <c r="NDM75"/>
      <c r="NDN75"/>
      <c r="NDO75"/>
      <c r="NDP75"/>
      <c r="NDQ75"/>
      <c r="NDR75"/>
      <c r="NDS75"/>
      <c r="NDT75"/>
      <c r="NDU75"/>
      <c r="NDV75"/>
      <c r="NDW75"/>
      <c r="NDX75"/>
      <c r="NDY75"/>
      <c r="NDZ75"/>
      <c r="NEA75"/>
      <c r="NEB75"/>
      <c r="NEC75"/>
      <c r="NED75"/>
      <c r="NEE75"/>
      <c r="NEF75"/>
      <c r="NEG75"/>
      <c r="NEH75"/>
      <c r="NEI75"/>
      <c r="NEJ75"/>
      <c r="NEK75"/>
      <c r="NEL75"/>
      <c r="NEM75"/>
      <c r="NEN75"/>
      <c r="NEO75"/>
      <c r="NEP75"/>
      <c r="NEQ75"/>
      <c r="NER75"/>
      <c r="NES75"/>
      <c r="NET75"/>
      <c r="NEU75"/>
      <c r="NEV75"/>
      <c r="NEW75"/>
      <c r="NEX75"/>
      <c r="NEY75"/>
      <c r="NEZ75"/>
      <c r="NFA75"/>
      <c r="NFB75"/>
      <c r="NFC75"/>
      <c r="NFD75"/>
      <c r="NFE75"/>
      <c r="NFF75"/>
      <c r="NFG75"/>
      <c r="NFH75"/>
      <c r="NFI75"/>
      <c r="NFJ75"/>
      <c r="NFK75"/>
      <c r="NFL75"/>
      <c r="NFM75"/>
      <c r="NFN75"/>
      <c r="NFO75"/>
      <c r="NFP75"/>
      <c r="NFQ75"/>
      <c r="NFR75"/>
      <c r="NFS75"/>
      <c r="NFT75"/>
      <c r="NFU75"/>
      <c r="NFV75"/>
      <c r="NFW75"/>
      <c r="NFX75"/>
      <c r="NFY75"/>
      <c r="NFZ75"/>
      <c r="NGA75"/>
      <c r="NGB75"/>
      <c r="NGC75"/>
      <c r="NGD75"/>
      <c r="NGE75"/>
      <c r="NGF75"/>
      <c r="NGG75"/>
      <c r="NGH75"/>
      <c r="NGI75"/>
      <c r="NGJ75"/>
      <c r="NGK75"/>
      <c r="NGL75"/>
      <c r="NGM75"/>
      <c r="NGN75"/>
      <c r="NGO75"/>
      <c r="NGP75"/>
      <c r="NGQ75"/>
      <c r="NGR75"/>
      <c r="NGS75"/>
      <c r="NGT75"/>
      <c r="NGU75"/>
      <c r="NGV75"/>
      <c r="NGW75"/>
      <c r="NGX75"/>
      <c r="NGY75"/>
      <c r="NGZ75"/>
      <c r="NHA75"/>
      <c r="NHB75"/>
      <c r="NHC75"/>
      <c r="NHD75"/>
      <c r="NHE75"/>
      <c r="NHF75"/>
      <c r="NHG75"/>
      <c r="NHH75"/>
      <c r="NHI75"/>
      <c r="NHJ75"/>
      <c r="NHK75"/>
      <c r="NHL75"/>
      <c r="NHM75"/>
      <c r="NHN75"/>
      <c r="NHO75"/>
      <c r="NHP75"/>
      <c r="NHQ75"/>
      <c r="NHR75"/>
      <c r="NHS75"/>
      <c r="NHT75"/>
      <c r="NHU75"/>
      <c r="NHV75"/>
      <c r="NHW75"/>
      <c r="NHX75"/>
      <c r="NHY75"/>
      <c r="NHZ75"/>
      <c r="NIA75"/>
      <c r="NIB75"/>
      <c r="NIC75"/>
      <c r="NID75"/>
      <c r="NIE75"/>
      <c r="NIF75"/>
      <c r="NIG75"/>
      <c r="NIH75"/>
      <c r="NII75"/>
      <c r="NIJ75"/>
      <c r="NIK75"/>
      <c r="NIL75"/>
      <c r="NIM75"/>
      <c r="NIN75"/>
      <c r="NIO75"/>
      <c r="NIP75"/>
      <c r="NIQ75"/>
      <c r="NIR75"/>
      <c r="NIS75"/>
      <c r="NIT75"/>
      <c r="NIU75"/>
      <c r="NIV75"/>
      <c r="NIW75"/>
      <c r="NIX75"/>
      <c r="NIY75"/>
      <c r="NIZ75"/>
      <c r="NJA75"/>
      <c r="NJB75"/>
      <c r="NJC75"/>
      <c r="NJD75"/>
      <c r="NJE75"/>
      <c r="NJF75"/>
      <c r="NJG75"/>
      <c r="NJH75"/>
      <c r="NJI75"/>
      <c r="NJJ75"/>
      <c r="NJK75"/>
      <c r="NJL75"/>
      <c r="NJM75"/>
      <c r="NJN75"/>
      <c r="NJO75"/>
      <c r="NJP75"/>
      <c r="NJQ75"/>
      <c r="NJR75"/>
      <c r="NJS75"/>
      <c r="NJT75"/>
      <c r="NJU75"/>
      <c r="NJV75"/>
      <c r="NJW75"/>
      <c r="NJX75"/>
      <c r="NJY75"/>
      <c r="NJZ75"/>
      <c r="NKA75"/>
      <c r="NKB75"/>
      <c r="NKC75"/>
      <c r="NKD75"/>
      <c r="NKE75"/>
      <c r="NKF75"/>
      <c r="NKG75"/>
      <c r="NKH75"/>
      <c r="NKI75"/>
      <c r="NKJ75"/>
      <c r="NKK75"/>
      <c r="NKL75"/>
      <c r="NKM75"/>
      <c r="NKN75"/>
      <c r="NKO75"/>
      <c r="NKP75"/>
      <c r="NKQ75"/>
      <c r="NKR75"/>
      <c r="NKS75"/>
      <c r="NKT75"/>
      <c r="NKU75"/>
      <c r="NKV75"/>
      <c r="NKW75"/>
      <c r="NKX75"/>
      <c r="NKY75"/>
      <c r="NKZ75"/>
      <c r="NLA75"/>
      <c r="NLB75"/>
      <c r="NLC75"/>
      <c r="NLD75"/>
      <c r="NLE75"/>
      <c r="NLF75"/>
      <c r="NLG75"/>
      <c r="NLH75"/>
      <c r="NLI75"/>
      <c r="NLJ75"/>
      <c r="NLK75"/>
      <c r="NLL75"/>
      <c r="NLM75"/>
      <c r="NLN75"/>
      <c r="NLO75"/>
      <c r="NLP75"/>
      <c r="NLQ75"/>
      <c r="NLR75"/>
      <c r="NLS75"/>
      <c r="NLT75"/>
      <c r="NLU75"/>
      <c r="NLV75"/>
      <c r="NLW75"/>
      <c r="NLX75"/>
      <c r="NLY75"/>
      <c r="NLZ75"/>
      <c r="NMA75"/>
      <c r="NMB75"/>
      <c r="NMC75"/>
      <c r="NMD75"/>
      <c r="NME75"/>
      <c r="NMF75"/>
      <c r="NMG75"/>
      <c r="NMH75"/>
      <c r="NMI75"/>
      <c r="NMJ75"/>
      <c r="NMK75"/>
      <c r="NML75"/>
      <c r="NMM75"/>
      <c r="NMN75"/>
      <c r="NMO75"/>
      <c r="NMP75"/>
      <c r="NMQ75"/>
      <c r="NMR75"/>
      <c r="NMS75"/>
      <c r="NMT75"/>
      <c r="NMU75"/>
      <c r="NMV75"/>
      <c r="NMW75"/>
      <c r="NMX75"/>
      <c r="NMY75"/>
      <c r="NMZ75"/>
      <c r="NNA75"/>
      <c r="NNB75"/>
      <c r="NNC75"/>
      <c r="NND75"/>
      <c r="NNE75"/>
      <c r="NNF75"/>
      <c r="NNG75"/>
      <c r="NNH75"/>
      <c r="NNI75"/>
      <c r="NNJ75"/>
      <c r="NNK75"/>
      <c r="NNL75"/>
      <c r="NNM75"/>
      <c r="NNN75"/>
      <c r="NNO75"/>
      <c r="NNP75"/>
      <c r="NNQ75"/>
      <c r="NNR75"/>
      <c r="NNS75"/>
      <c r="NNT75"/>
      <c r="NNU75"/>
      <c r="NNV75"/>
      <c r="NNW75"/>
      <c r="NNX75"/>
      <c r="NNY75"/>
      <c r="NNZ75"/>
      <c r="NOA75"/>
      <c r="NOB75"/>
      <c r="NOC75"/>
      <c r="NOD75"/>
      <c r="NOE75"/>
      <c r="NOF75"/>
      <c r="NOG75"/>
      <c r="NOH75"/>
      <c r="NOI75"/>
      <c r="NOJ75"/>
      <c r="NOK75"/>
      <c r="NOL75"/>
      <c r="NOM75"/>
      <c r="NON75"/>
      <c r="NOO75"/>
      <c r="NOP75"/>
      <c r="NOQ75"/>
      <c r="NOR75"/>
      <c r="NOS75"/>
      <c r="NOT75"/>
      <c r="NOU75"/>
      <c r="NOV75"/>
      <c r="NOW75"/>
      <c r="NOX75"/>
      <c r="NOY75"/>
      <c r="NOZ75"/>
      <c r="NPA75"/>
      <c r="NPB75"/>
      <c r="NPC75"/>
      <c r="NPD75"/>
      <c r="NPE75"/>
      <c r="NPF75"/>
      <c r="NPG75"/>
      <c r="NPH75"/>
      <c r="NPI75"/>
      <c r="NPJ75"/>
      <c r="NPK75"/>
      <c r="NPL75"/>
      <c r="NPM75"/>
      <c r="NPN75"/>
      <c r="NPO75"/>
      <c r="NPP75"/>
      <c r="NPQ75"/>
      <c r="NPR75"/>
      <c r="NPS75"/>
      <c r="NPT75"/>
      <c r="NPU75"/>
      <c r="NPV75"/>
      <c r="NPW75"/>
      <c r="NPX75"/>
      <c r="NPY75"/>
      <c r="NPZ75"/>
      <c r="NQA75"/>
      <c r="NQB75"/>
      <c r="NQC75"/>
      <c r="NQD75"/>
      <c r="NQE75"/>
      <c r="NQF75"/>
      <c r="NQG75"/>
      <c r="NQH75"/>
      <c r="NQI75"/>
      <c r="NQJ75"/>
      <c r="NQK75"/>
      <c r="NQL75"/>
      <c r="NQM75"/>
      <c r="NQN75"/>
      <c r="NQO75"/>
      <c r="NQP75"/>
      <c r="NQQ75"/>
      <c r="NQR75"/>
      <c r="NQS75"/>
      <c r="NQT75"/>
      <c r="NQU75"/>
      <c r="NQV75"/>
      <c r="NQW75"/>
      <c r="NQX75"/>
      <c r="NQY75"/>
      <c r="NQZ75"/>
      <c r="NRA75"/>
      <c r="NRB75"/>
      <c r="NRC75"/>
      <c r="NRD75"/>
      <c r="NRE75"/>
      <c r="NRF75"/>
      <c r="NRG75"/>
      <c r="NRH75"/>
      <c r="NRI75"/>
      <c r="NRJ75"/>
      <c r="NRK75"/>
      <c r="NRL75"/>
      <c r="NRM75"/>
      <c r="NRN75"/>
      <c r="NRO75"/>
      <c r="NRP75"/>
      <c r="NRQ75"/>
      <c r="NRR75"/>
      <c r="NRS75"/>
      <c r="NRT75"/>
      <c r="NRU75"/>
      <c r="NRV75"/>
      <c r="NRW75"/>
      <c r="NRX75"/>
      <c r="NRY75"/>
      <c r="NRZ75"/>
      <c r="NSA75"/>
      <c r="NSB75"/>
      <c r="NSC75"/>
      <c r="NSD75"/>
      <c r="NSE75"/>
      <c r="NSF75"/>
      <c r="NSG75"/>
      <c r="NSH75"/>
      <c r="NSI75"/>
      <c r="NSJ75"/>
      <c r="NSK75"/>
      <c r="NSL75"/>
      <c r="NSM75"/>
      <c r="NSN75"/>
      <c r="NSO75"/>
      <c r="NSP75"/>
      <c r="NSQ75"/>
      <c r="NSR75"/>
      <c r="NSS75"/>
      <c r="NST75"/>
      <c r="NSU75"/>
      <c r="NSV75"/>
      <c r="NSW75"/>
      <c r="NSX75"/>
      <c r="NSY75"/>
      <c r="NSZ75"/>
      <c r="NTA75"/>
      <c r="NTB75"/>
      <c r="NTC75"/>
      <c r="NTD75"/>
      <c r="NTE75"/>
      <c r="NTF75"/>
      <c r="NTG75"/>
      <c r="NTH75"/>
      <c r="NTI75"/>
      <c r="NTJ75"/>
      <c r="NTK75"/>
      <c r="NTL75"/>
      <c r="NTM75"/>
      <c r="NTN75"/>
      <c r="NTO75"/>
      <c r="NTP75"/>
      <c r="NTQ75"/>
      <c r="NTR75"/>
      <c r="NTS75"/>
      <c r="NTT75"/>
      <c r="NTU75"/>
      <c r="NTV75"/>
      <c r="NTW75"/>
      <c r="NTX75"/>
      <c r="NTY75"/>
      <c r="NTZ75"/>
      <c r="NUA75"/>
      <c r="NUB75"/>
      <c r="NUC75"/>
      <c r="NUD75"/>
      <c r="NUE75"/>
      <c r="NUF75"/>
      <c r="NUG75"/>
      <c r="NUH75"/>
      <c r="NUI75"/>
      <c r="NUJ75"/>
      <c r="NUK75"/>
      <c r="NUL75"/>
      <c r="NUM75"/>
      <c r="NUN75"/>
      <c r="NUO75"/>
      <c r="NUP75"/>
      <c r="NUQ75"/>
      <c r="NUR75"/>
      <c r="NUS75"/>
      <c r="NUT75"/>
      <c r="NUU75"/>
      <c r="NUV75"/>
      <c r="NUW75"/>
      <c r="NUX75"/>
      <c r="NUY75"/>
      <c r="NUZ75"/>
      <c r="NVA75"/>
      <c r="NVB75"/>
      <c r="NVC75"/>
      <c r="NVD75"/>
      <c r="NVE75"/>
      <c r="NVF75"/>
      <c r="NVG75"/>
      <c r="NVH75"/>
      <c r="NVI75"/>
      <c r="NVJ75"/>
      <c r="NVK75"/>
      <c r="NVL75"/>
      <c r="NVM75"/>
      <c r="NVN75"/>
      <c r="NVO75"/>
      <c r="NVP75"/>
      <c r="NVQ75"/>
      <c r="NVR75"/>
      <c r="NVS75"/>
      <c r="NVT75"/>
      <c r="NVU75"/>
      <c r="NVV75"/>
      <c r="NVW75"/>
      <c r="NVX75"/>
      <c r="NVY75"/>
      <c r="NVZ75"/>
      <c r="NWA75"/>
      <c r="NWB75"/>
      <c r="NWC75"/>
      <c r="NWD75"/>
      <c r="NWE75"/>
      <c r="NWF75"/>
      <c r="NWG75"/>
      <c r="NWH75"/>
      <c r="NWI75"/>
      <c r="NWJ75"/>
      <c r="NWK75"/>
      <c r="NWL75"/>
      <c r="NWM75"/>
      <c r="NWN75"/>
      <c r="NWO75"/>
      <c r="NWP75"/>
      <c r="NWQ75"/>
      <c r="NWR75"/>
      <c r="NWS75"/>
      <c r="NWT75"/>
      <c r="NWU75"/>
      <c r="NWV75"/>
      <c r="NWW75"/>
      <c r="NWX75"/>
      <c r="NWY75"/>
      <c r="NWZ75"/>
      <c r="NXA75"/>
      <c r="NXB75"/>
      <c r="NXC75"/>
      <c r="NXD75"/>
      <c r="NXE75"/>
      <c r="NXF75"/>
      <c r="NXG75"/>
      <c r="NXH75"/>
      <c r="NXI75"/>
      <c r="NXJ75"/>
      <c r="NXK75"/>
      <c r="NXL75"/>
      <c r="NXM75"/>
      <c r="NXN75"/>
      <c r="NXO75"/>
      <c r="NXP75"/>
      <c r="NXQ75"/>
      <c r="NXR75"/>
      <c r="NXS75"/>
      <c r="NXT75"/>
      <c r="NXU75"/>
      <c r="NXV75"/>
      <c r="NXW75"/>
      <c r="NXX75"/>
      <c r="NXY75"/>
      <c r="NXZ75"/>
      <c r="NYA75"/>
      <c r="NYB75"/>
      <c r="NYC75"/>
      <c r="NYD75"/>
      <c r="NYE75"/>
      <c r="NYF75"/>
      <c r="NYG75"/>
      <c r="NYH75"/>
      <c r="NYI75"/>
      <c r="NYJ75"/>
      <c r="NYK75"/>
      <c r="NYL75"/>
      <c r="NYM75"/>
      <c r="NYN75"/>
      <c r="NYO75"/>
      <c r="NYP75"/>
      <c r="NYQ75"/>
      <c r="NYR75"/>
      <c r="NYS75"/>
      <c r="NYT75"/>
      <c r="NYU75"/>
      <c r="NYV75"/>
      <c r="NYW75"/>
      <c r="NYX75"/>
      <c r="NYY75"/>
      <c r="NYZ75"/>
      <c r="NZA75"/>
      <c r="NZB75"/>
      <c r="NZC75"/>
      <c r="NZD75"/>
      <c r="NZE75"/>
      <c r="NZF75"/>
      <c r="NZG75"/>
      <c r="NZH75"/>
      <c r="NZI75"/>
      <c r="NZJ75"/>
      <c r="NZK75"/>
      <c r="NZL75"/>
      <c r="NZM75"/>
      <c r="NZN75"/>
      <c r="NZO75"/>
      <c r="NZP75"/>
      <c r="NZQ75"/>
      <c r="NZR75"/>
      <c r="NZS75"/>
      <c r="NZT75"/>
      <c r="NZU75"/>
      <c r="NZV75"/>
      <c r="NZW75"/>
      <c r="NZX75"/>
      <c r="NZY75"/>
      <c r="NZZ75"/>
      <c r="OAA75"/>
      <c r="OAB75"/>
      <c r="OAC75"/>
      <c r="OAD75"/>
      <c r="OAE75"/>
      <c r="OAF75"/>
      <c r="OAG75"/>
      <c r="OAH75"/>
      <c r="OAI75"/>
      <c r="OAJ75"/>
      <c r="OAK75"/>
      <c r="OAL75"/>
      <c r="OAM75"/>
      <c r="OAN75"/>
      <c r="OAO75"/>
      <c r="OAP75"/>
      <c r="OAQ75"/>
      <c r="OAR75"/>
      <c r="OAS75"/>
      <c r="OAT75"/>
      <c r="OAU75"/>
      <c r="OAV75"/>
      <c r="OAW75"/>
      <c r="OAX75"/>
      <c r="OAY75"/>
      <c r="OAZ75"/>
      <c r="OBA75"/>
      <c r="OBB75"/>
      <c r="OBC75"/>
      <c r="OBD75"/>
      <c r="OBE75"/>
      <c r="OBF75"/>
      <c r="OBG75"/>
      <c r="OBH75"/>
      <c r="OBI75"/>
      <c r="OBJ75"/>
      <c r="OBK75"/>
      <c r="OBL75"/>
      <c r="OBM75"/>
      <c r="OBN75"/>
      <c r="OBO75"/>
      <c r="OBP75"/>
      <c r="OBQ75"/>
      <c r="OBR75"/>
      <c r="OBS75"/>
      <c r="OBT75"/>
      <c r="OBU75"/>
      <c r="OBV75"/>
      <c r="OBW75"/>
      <c r="OBX75"/>
      <c r="OBY75"/>
      <c r="OBZ75"/>
      <c r="OCA75"/>
      <c r="OCB75"/>
      <c r="OCC75"/>
      <c r="OCD75"/>
      <c r="OCE75"/>
      <c r="OCF75"/>
      <c r="OCG75"/>
      <c r="OCH75"/>
      <c r="OCI75"/>
      <c r="OCJ75"/>
      <c r="OCK75"/>
      <c r="OCL75"/>
      <c r="OCM75"/>
      <c r="OCN75"/>
      <c r="OCO75"/>
      <c r="OCP75"/>
      <c r="OCQ75"/>
      <c r="OCR75"/>
      <c r="OCS75"/>
      <c r="OCT75"/>
      <c r="OCU75"/>
      <c r="OCV75"/>
      <c r="OCW75"/>
      <c r="OCX75"/>
      <c r="OCY75"/>
      <c r="OCZ75"/>
      <c r="ODA75"/>
      <c r="ODB75"/>
      <c r="ODC75"/>
      <c r="ODD75"/>
      <c r="ODE75"/>
      <c r="ODF75"/>
      <c r="ODG75"/>
      <c r="ODH75"/>
      <c r="ODI75"/>
      <c r="ODJ75"/>
      <c r="ODK75"/>
      <c r="ODL75"/>
      <c r="ODM75"/>
      <c r="ODN75"/>
      <c r="ODO75"/>
      <c r="ODP75"/>
      <c r="ODQ75"/>
      <c r="ODR75"/>
      <c r="ODS75"/>
      <c r="ODT75"/>
      <c r="ODU75"/>
      <c r="ODV75"/>
      <c r="ODW75"/>
      <c r="ODX75"/>
      <c r="ODY75"/>
      <c r="ODZ75"/>
      <c r="OEA75"/>
      <c r="OEB75"/>
      <c r="OEC75"/>
      <c r="OED75"/>
      <c r="OEE75"/>
      <c r="OEF75"/>
      <c r="OEG75"/>
      <c r="OEH75"/>
      <c r="OEI75"/>
      <c r="OEJ75"/>
      <c r="OEK75"/>
      <c r="OEL75"/>
      <c r="OEM75"/>
      <c r="OEN75"/>
      <c r="OEO75"/>
      <c r="OEP75"/>
      <c r="OEQ75"/>
      <c r="OER75"/>
      <c r="OES75"/>
      <c r="OET75"/>
      <c r="OEU75"/>
      <c r="OEV75"/>
      <c r="OEW75"/>
      <c r="OEX75"/>
      <c r="OEY75"/>
      <c r="OEZ75"/>
      <c r="OFA75"/>
      <c r="OFB75"/>
      <c r="OFC75"/>
      <c r="OFD75"/>
      <c r="OFE75"/>
      <c r="OFF75"/>
      <c r="OFG75"/>
      <c r="OFH75"/>
      <c r="OFI75"/>
      <c r="OFJ75"/>
      <c r="OFK75"/>
      <c r="OFL75"/>
      <c r="OFM75"/>
      <c r="OFN75"/>
      <c r="OFO75"/>
      <c r="OFP75"/>
      <c r="OFQ75"/>
      <c r="OFR75"/>
      <c r="OFS75"/>
      <c r="OFT75"/>
      <c r="OFU75"/>
      <c r="OFV75"/>
      <c r="OFW75"/>
      <c r="OFX75"/>
      <c r="OFY75"/>
      <c r="OFZ75"/>
      <c r="OGA75"/>
      <c r="OGB75"/>
      <c r="OGC75"/>
      <c r="OGD75"/>
      <c r="OGE75"/>
      <c r="OGF75"/>
      <c r="OGG75"/>
      <c r="OGH75"/>
      <c r="OGI75"/>
      <c r="OGJ75"/>
      <c r="OGK75"/>
      <c r="OGL75"/>
      <c r="OGM75"/>
      <c r="OGN75"/>
      <c r="OGO75"/>
      <c r="OGP75"/>
      <c r="OGQ75"/>
      <c r="OGR75"/>
      <c r="OGS75"/>
      <c r="OGT75"/>
      <c r="OGU75"/>
      <c r="OGV75"/>
      <c r="OGW75"/>
      <c r="OGX75"/>
      <c r="OGY75"/>
      <c r="OGZ75"/>
      <c r="OHA75"/>
      <c r="OHB75"/>
      <c r="OHC75"/>
      <c r="OHD75"/>
      <c r="OHE75"/>
      <c r="OHF75"/>
      <c r="OHG75"/>
      <c r="OHH75"/>
      <c r="OHI75"/>
      <c r="OHJ75"/>
      <c r="OHK75"/>
      <c r="OHL75"/>
      <c r="OHM75"/>
      <c r="OHN75"/>
      <c r="OHO75"/>
      <c r="OHP75"/>
      <c r="OHQ75"/>
      <c r="OHR75"/>
      <c r="OHS75"/>
      <c r="OHT75"/>
      <c r="OHU75"/>
      <c r="OHV75"/>
      <c r="OHW75"/>
      <c r="OHX75"/>
      <c r="OHY75"/>
      <c r="OHZ75"/>
      <c r="OIA75"/>
      <c r="OIB75"/>
      <c r="OIC75"/>
      <c r="OID75"/>
      <c r="OIE75"/>
      <c r="OIF75"/>
      <c r="OIG75"/>
      <c r="OIH75"/>
      <c r="OII75"/>
      <c r="OIJ75"/>
      <c r="OIK75"/>
      <c r="OIL75"/>
      <c r="OIM75"/>
      <c r="OIN75"/>
      <c r="OIO75"/>
      <c r="OIP75"/>
      <c r="OIQ75"/>
      <c r="OIR75"/>
      <c r="OIS75"/>
      <c r="OIT75"/>
      <c r="OIU75"/>
      <c r="OIV75"/>
      <c r="OIW75"/>
      <c r="OIX75"/>
      <c r="OIY75"/>
      <c r="OIZ75"/>
      <c r="OJA75"/>
      <c r="OJB75"/>
      <c r="OJC75"/>
      <c r="OJD75"/>
      <c r="OJE75"/>
      <c r="OJF75"/>
      <c r="OJG75"/>
      <c r="OJH75"/>
      <c r="OJI75"/>
      <c r="OJJ75"/>
      <c r="OJK75"/>
      <c r="OJL75"/>
      <c r="OJM75"/>
      <c r="OJN75"/>
      <c r="OJO75"/>
      <c r="OJP75"/>
      <c r="OJQ75"/>
      <c r="OJR75"/>
      <c r="OJS75"/>
      <c r="OJT75"/>
      <c r="OJU75"/>
      <c r="OJV75"/>
      <c r="OJW75"/>
      <c r="OJX75"/>
      <c r="OJY75"/>
      <c r="OJZ75"/>
      <c r="OKA75"/>
      <c r="OKB75"/>
      <c r="OKC75"/>
      <c r="OKD75"/>
      <c r="OKE75"/>
      <c r="OKF75"/>
      <c r="OKG75"/>
      <c r="OKH75"/>
      <c r="OKI75"/>
      <c r="OKJ75"/>
      <c r="OKK75"/>
      <c r="OKL75"/>
      <c r="OKM75"/>
      <c r="OKN75"/>
      <c r="OKO75"/>
      <c r="OKP75"/>
      <c r="OKQ75"/>
      <c r="OKR75"/>
      <c r="OKS75"/>
      <c r="OKT75"/>
      <c r="OKU75"/>
      <c r="OKV75"/>
      <c r="OKW75"/>
      <c r="OKX75"/>
      <c r="OKY75"/>
      <c r="OKZ75"/>
      <c r="OLA75"/>
      <c r="OLB75"/>
      <c r="OLC75"/>
      <c r="OLD75"/>
      <c r="OLE75"/>
      <c r="OLF75"/>
      <c r="OLG75"/>
      <c r="OLH75"/>
      <c r="OLI75"/>
      <c r="OLJ75"/>
      <c r="OLK75"/>
      <c r="OLL75"/>
      <c r="OLM75"/>
      <c r="OLN75"/>
      <c r="OLO75"/>
      <c r="OLP75"/>
      <c r="OLQ75"/>
      <c r="OLR75"/>
      <c r="OLS75"/>
      <c r="OLT75"/>
      <c r="OLU75"/>
      <c r="OLV75"/>
      <c r="OLW75"/>
      <c r="OLX75"/>
      <c r="OLY75"/>
      <c r="OLZ75"/>
      <c r="OMA75"/>
      <c r="OMB75"/>
      <c r="OMC75"/>
      <c r="OMD75"/>
      <c r="OME75"/>
      <c r="OMF75"/>
      <c r="OMG75"/>
      <c r="OMH75"/>
      <c r="OMI75"/>
      <c r="OMJ75"/>
      <c r="OMK75"/>
      <c r="OML75"/>
      <c r="OMM75"/>
      <c r="OMN75"/>
      <c r="OMO75"/>
      <c r="OMP75"/>
      <c r="OMQ75"/>
      <c r="OMR75"/>
      <c r="OMS75"/>
      <c r="OMT75"/>
      <c r="OMU75"/>
      <c r="OMV75"/>
      <c r="OMW75"/>
      <c r="OMX75"/>
      <c r="OMY75"/>
      <c r="OMZ75"/>
      <c r="ONA75"/>
      <c r="ONB75"/>
      <c r="ONC75"/>
      <c r="OND75"/>
      <c r="ONE75"/>
      <c r="ONF75"/>
      <c r="ONG75"/>
      <c r="ONH75"/>
      <c r="ONI75"/>
      <c r="ONJ75"/>
      <c r="ONK75"/>
      <c r="ONL75"/>
      <c r="ONM75"/>
      <c r="ONN75"/>
      <c r="ONO75"/>
      <c r="ONP75"/>
      <c r="ONQ75"/>
      <c r="ONR75"/>
      <c r="ONS75"/>
      <c r="ONT75"/>
      <c r="ONU75"/>
      <c r="ONV75"/>
      <c r="ONW75"/>
      <c r="ONX75"/>
      <c r="ONY75"/>
      <c r="ONZ75"/>
      <c r="OOA75"/>
      <c r="OOB75"/>
      <c r="OOC75"/>
      <c r="OOD75"/>
      <c r="OOE75"/>
      <c r="OOF75"/>
      <c r="OOG75"/>
      <c r="OOH75"/>
      <c r="OOI75"/>
      <c r="OOJ75"/>
      <c r="OOK75"/>
      <c r="OOL75"/>
      <c r="OOM75"/>
      <c r="OON75"/>
      <c r="OOO75"/>
      <c r="OOP75"/>
      <c r="OOQ75"/>
      <c r="OOR75"/>
      <c r="OOS75"/>
      <c r="OOT75"/>
      <c r="OOU75"/>
      <c r="OOV75"/>
      <c r="OOW75"/>
      <c r="OOX75"/>
      <c r="OOY75"/>
      <c r="OOZ75"/>
      <c r="OPA75"/>
      <c r="OPB75"/>
      <c r="OPC75"/>
      <c r="OPD75"/>
      <c r="OPE75"/>
      <c r="OPF75"/>
      <c r="OPG75"/>
      <c r="OPH75"/>
      <c r="OPI75"/>
      <c r="OPJ75"/>
      <c r="OPK75"/>
      <c r="OPL75"/>
      <c r="OPM75"/>
      <c r="OPN75"/>
      <c r="OPO75"/>
      <c r="OPP75"/>
      <c r="OPQ75"/>
      <c r="OPR75"/>
      <c r="OPS75"/>
      <c r="OPT75"/>
      <c r="OPU75"/>
      <c r="OPV75"/>
      <c r="OPW75"/>
      <c r="OPX75"/>
      <c r="OPY75"/>
      <c r="OPZ75"/>
      <c r="OQA75"/>
      <c r="OQB75"/>
      <c r="OQC75"/>
      <c r="OQD75"/>
      <c r="OQE75"/>
      <c r="OQF75"/>
      <c r="OQG75"/>
      <c r="OQH75"/>
      <c r="OQI75"/>
      <c r="OQJ75"/>
      <c r="OQK75"/>
      <c r="OQL75"/>
      <c r="OQM75"/>
      <c r="OQN75"/>
      <c r="OQO75"/>
      <c r="OQP75"/>
      <c r="OQQ75"/>
      <c r="OQR75"/>
      <c r="OQS75"/>
      <c r="OQT75"/>
      <c r="OQU75"/>
      <c r="OQV75"/>
      <c r="OQW75"/>
      <c r="OQX75"/>
      <c r="OQY75"/>
      <c r="OQZ75"/>
      <c r="ORA75"/>
      <c r="ORB75"/>
      <c r="ORC75"/>
      <c r="ORD75"/>
      <c r="ORE75"/>
      <c r="ORF75"/>
      <c r="ORG75"/>
      <c r="ORH75"/>
      <c r="ORI75"/>
      <c r="ORJ75"/>
      <c r="ORK75"/>
      <c r="ORL75"/>
      <c r="ORM75"/>
      <c r="ORN75"/>
      <c r="ORO75"/>
      <c r="ORP75"/>
      <c r="ORQ75"/>
      <c r="ORR75"/>
      <c r="ORS75"/>
      <c r="ORT75"/>
      <c r="ORU75"/>
      <c r="ORV75"/>
      <c r="ORW75"/>
      <c r="ORX75"/>
      <c r="ORY75"/>
      <c r="ORZ75"/>
      <c r="OSA75"/>
      <c r="OSB75"/>
      <c r="OSC75"/>
      <c r="OSD75"/>
      <c r="OSE75"/>
      <c r="OSF75"/>
      <c r="OSG75"/>
      <c r="OSH75"/>
      <c r="OSI75"/>
      <c r="OSJ75"/>
      <c r="OSK75"/>
      <c r="OSL75"/>
      <c r="OSM75"/>
      <c r="OSN75"/>
      <c r="OSO75"/>
      <c r="OSP75"/>
      <c r="OSQ75"/>
      <c r="OSR75"/>
      <c r="OSS75"/>
      <c r="OST75"/>
      <c r="OSU75"/>
      <c r="OSV75"/>
      <c r="OSW75"/>
      <c r="OSX75"/>
      <c r="OSY75"/>
      <c r="OSZ75"/>
      <c r="OTA75"/>
      <c r="OTB75"/>
      <c r="OTC75"/>
      <c r="OTD75"/>
      <c r="OTE75"/>
      <c r="OTF75"/>
      <c r="OTG75"/>
      <c r="OTH75"/>
      <c r="OTI75"/>
      <c r="OTJ75"/>
      <c r="OTK75"/>
      <c r="OTL75"/>
      <c r="OTM75"/>
      <c r="OTN75"/>
      <c r="OTO75"/>
      <c r="OTP75"/>
      <c r="OTQ75"/>
      <c r="OTR75"/>
      <c r="OTS75"/>
      <c r="OTT75"/>
      <c r="OTU75"/>
      <c r="OTV75"/>
      <c r="OTW75"/>
      <c r="OTX75"/>
      <c r="OTY75"/>
      <c r="OTZ75"/>
      <c r="OUA75"/>
      <c r="OUB75"/>
      <c r="OUC75"/>
      <c r="OUD75"/>
      <c r="OUE75"/>
      <c r="OUF75"/>
      <c r="OUG75"/>
      <c r="OUH75"/>
      <c r="OUI75"/>
      <c r="OUJ75"/>
      <c r="OUK75"/>
      <c r="OUL75"/>
      <c r="OUM75"/>
      <c r="OUN75"/>
      <c r="OUO75"/>
      <c r="OUP75"/>
      <c r="OUQ75"/>
      <c r="OUR75"/>
      <c r="OUS75"/>
      <c r="OUT75"/>
      <c r="OUU75"/>
      <c r="OUV75"/>
      <c r="OUW75"/>
      <c r="OUX75"/>
      <c r="OUY75"/>
      <c r="OUZ75"/>
      <c r="OVA75"/>
      <c r="OVB75"/>
      <c r="OVC75"/>
      <c r="OVD75"/>
      <c r="OVE75"/>
      <c r="OVF75"/>
      <c r="OVG75"/>
      <c r="OVH75"/>
      <c r="OVI75"/>
      <c r="OVJ75"/>
      <c r="OVK75"/>
      <c r="OVL75"/>
      <c r="OVM75"/>
      <c r="OVN75"/>
      <c r="OVO75"/>
      <c r="OVP75"/>
      <c r="OVQ75"/>
      <c r="OVR75"/>
      <c r="OVS75"/>
      <c r="OVT75"/>
      <c r="OVU75"/>
      <c r="OVV75"/>
      <c r="OVW75"/>
      <c r="OVX75"/>
      <c r="OVY75"/>
      <c r="OVZ75"/>
      <c r="OWA75"/>
      <c r="OWB75"/>
      <c r="OWC75"/>
      <c r="OWD75"/>
      <c r="OWE75"/>
      <c r="OWF75"/>
      <c r="OWG75"/>
      <c r="OWH75"/>
      <c r="OWI75"/>
      <c r="OWJ75"/>
      <c r="OWK75"/>
      <c r="OWL75"/>
      <c r="OWM75"/>
      <c r="OWN75"/>
      <c r="OWO75"/>
      <c r="OWP75"/>
      <c r="OWQ75"/>
      <c r="OWR75"/>
      <c r="OWS75"/>
      <c r="OWT75"/>
      <c r="OWU75"/>
      <c r="OWV75"/>
      <c r="OWW75"/>
      <c r="OWX75"/>
      <c r="OWY75"/>
      <c r="OWZ75"/>
      <c r="OXA75"/>
      <c r="OXB75"/>
      <c r="OXC75"/>
      <c r="OXD75"/>
      <c r="OXE75"/>
      <c r="OXF75"/>
      <c r="OXG75"/>
      <c r="OXH75"/>
      <c r="OXI75"/>
      <c r="OXJ75"/>
      <c r="OXK75"/>
      <c r="OXL75"/>
      <c r="OXM75"/>
      <c r="OXN75"/>
      <c r="OXO75"/>
      <c r="OXP75"/>
      <c r="OXQ75"/>
      <c r="OXR75"/>
      <c r="OXS75"/>
      <c r="OXT75"/>
      <c r="OXU75"/>
      <c r="OXV75"/>
      <c r="OXW75"/>
      <c r="OXX75"/>
      <c r="OXY75"/>
      <c r="OXZ75"/>
      <c r="OYA75"/>
      <c r="OYB75"/>
      <c r="OYC75"/>
      <c r="OYD75"/>
      <c r="OYE75"/>
      <c r="OYF75"/>
      <c r="OYG75"/>
      <c r="OYH75"/>
      <c r="OYI75"/>
      <c r="OYJ75"/>
      <c r="OYK75"/>
      <c r="OYL75"/>
      <c r="OYM75"/>
      <c r="OYN75"/>
      <c r="OYO75"/>
      <c r="OYP75"/>
      <c r="OYQ75"/>
      <c r="OYR75"/>
      <c r="OYS75"/>
      <c r="OYT75"/>
      <c r="OYU75"/>
      <c r="OYV75"/>
      <c r="OYW75"/>
      <c r="OYX75"/>
      <c r="OYY75"/>
      <c r="OYZ75"/>
      <c r="OZA75"/>
      <c r="OZB75"/>
      <c r="OZC75"/>
      <c r="OZD75"/>
      <c r="OZE75"/>
      <c r="OZF75"/>
      <c r="OZG75"/>
      <c r="OZH75"/>
      <c r="OZI75"/>
      <c r="OZJ75"/>
      <c r="OZK75"/>
      <c r="OZL75"/>
      <c r="OZM75"/>
      <c r="OZN75"/>
      <c r="OZO75"/>
      <c r="OZP75"/>
      <c r="OZQ75"/>
      <c r="OZR75"/>
      <c r="OZS75"/>
      <c r="OZT75"/>
      <c r="OZU75"/>
      <c r="OZV75"/>
      <c r="OZW75"/>
      <c r="OZX75"/>
      <c r="OZY75"/>
      <c r="OZZ75"/>
      <c r="PAA75"/>
      <c r="PAB75"/>
      <c r="PAC75"/>
      <c r="PAD75"/>
      <c r="PAE75"/>
      <c r="PAF75"/>
      <c r="PAG75"/>
      <c r="PAH75"/>
      <c r="PAI75"/>
      <c r="PAJ75"/>
      <c r="PAK75"/>
      <c r="PAL75"/>
      <c r="PAM75"/>
      <c r="PAN75"/>
      <c r="PAO75"/>
      <c r="PAP75"/>
      <c r="PAQ75"/>
      <c r="PAR75"/>
      <c r="PAS75"/>
      <c r="PAT75"/>
      <c r="PAU75"/>
      <c r="PAV75"/>
      <c r="PAW75"/>
      <c r="PAX75"/>
      <c r="PAY75"/>
      <c r="PAZ75"/>
      <c r="PBA75"/>
      <c r="PBB75"/>
      <c r="PBC75"/>
      <c r="PBD75"/>
      <c r="PBE75"/>
      <c r="PBF75"/>
      <c r="PBG75"/>
      <c r="PBH75"/>
      <c r="PBI75"/>
      <c r="PBJ75"/>
      <c r="PBK75"/>
      <c r="PBL75"/>
      <c r="PBM75"/>
      <c r="PBN75"/>
      <c r="PBO75"/>
      <c r="PBP75"/>
      <c r="PBQ75"/>
      <c r="PBR75"/>
      <c r="PBS75"/>
      <c r="PBT75"/>
      <c r="PBU75"/>
      <c r="PBV75"/>
      <c r="PBW75"/>
      <c r="PBX75"/>
      <c r="PBY75"/>
      <c r="PBZ75"/>
      <c r="PCA75"/>
      <c r="PCB75"/>
      <c r="PCC75"/>
      <c r="PCD75"/>
      <c r="PCE75"/>
      <c r="PCF75"/>
      <c r="PCG75"/>
      <c r="PCH75"/>
      <c r="PCI75"/>
      <c r="PCJ75"/>
      <c r="PCK75"/>
      <c r="PCL75"/>
      <c r="PCM75"/>
      <c r="PCN75"/>
      <c r="PCO75"/>
      <c r="PCP75"/>
      <c r="PCQ75"/>
      <c r="PCR75"/>
      <c r="PCS75"/>
      <c r="PCT75"/>
      <c r="PCU75"/>
      <c r="PCV75"/>
      <c r="PCW75"/>
      <c r="PCX75"/>
      <c r="PCY75"/>
      <c r="PCZ75"/>
      <c r="PDA75"/>
      <c r="PDB75"/>
      <c r="PDC75"/>
      <c r="PDD75"/>
      <c r="PDE75"/>
      <c r="PDF75"/>
      <c r="PDG75"/>
      <c r="PDH75"/>
      <c r="PDI75"/>
      <c r="PDJ75"/>
      <c r="PDK75"/>
      <c r="PDL75"/>
      <c r="PDM75"/>
      <c r="PDN75"/>
      <c r="PDO75"/>
      <c r="PDP75"/>
      <c r="PDQ75"/>
      <c r="PDR75"/>
      <c r="PDS75"/>
      <c r="PDT75"/>
      <c r="PDU75"/>
      <c r="PDV75"/>
      <c r="PDW75"/>
      <c r="PDX75"/>
      <c r="PDY75"/>
      <c r="PDZ75"/>
      <c r="PEA75"/>
      <c r="PEB75"/>
      <c r="PEC75"/>
      <c r="PED75"/>
      <c r="PEE75"/>
      <c r="PEF75"/>
      <c r="PEG75"/>
      <c r="PEH75"/>
      <c r="PEI75"/>
      <c r="PEJ75"/>
      <c r="PEK75"/>
      <c r="PEL75"/>
      <c r="PEM75"/>
      <c r="PEN75"/>
      <c r="PEO75"/>
      <c r="PEP75"/>
      <c r="PEQ75"/>
      <c r="PER75"/>
      <c r="PES75"/>
      <c r="PET75"/>
      <c r="PEU75"/>
      <c r="PEV75"/>
      <c r="PEW75"/>
      <c r="PEX75"/>
      <c r="PEY75"/>
      <c r="PEZ75"/>
      <c r="PFA75"/>
      <c r="PFB75"/>
      <c r="PFC75"/>
      <c r="PFD75"/>
      <c r="PFE75"/>
      <c r="PFF75"/>
      <c r="PFG75"/>
      <c r="PFH75"/>
      <c r="PFI75"/>
      <c r="PFJ75"/>
      <c r="PFK75"/>
      <c r="PFL75"/>
      <c r="PFM75"/>
      <c r="PFN75"/>
      <c r="PFO75"/>
      <c r="PFP75"/>
      <c r="PFQ75"/>
      <c r="PFR75"/>
      <c r="PFS75"/>
      <c r="PFT75"/>
      <c r="PFU75"/>
      <c r="PFV75"/>
      <c r="PFW75"/>
      <c r="PFX75"/>
      <c r="PFY75"/>
      <c r="PFZ75"/>
      <c r="PGA75"/>
      <c r="PGB75"/>
      <c r="PGC75"/>
      <c r="PGD75"/>
      <c r="PGE75"/>
      <c r="PGF75"/>
      <c r="PGG75"/>
      <c r="PGH75"/>
      <c r="PGI75"/>
      <c r="PGJ75"/>
      <c r="PGK75"/>
      <c r="PGL75"/>
      <c r="PGM75"/>
      <c r="PGN75"/>
      <c r="PGO75"/>
      <c r="PGP75"/>
      <c r="PGQ75"/>
      <c r="PGR75"/>
      <c r="PGS75"/>
      <c r="PGT75"/>
      <c r="PGU75"/>
      <c r="PGV75"/>
      <c r="PGW75"/>
      <c r="PGX75"/>
      <c r="PGY75"/>
      <c r="PGZ75"/>
      <c r="PHA75"/>
      <c r="PHB75"/>
      <c r="PHC75"/>
      <c r="PHD75"/>
      <c r="PHE75"/>
      <c r="PHF75"/>
      <c r="PHG75"/>
      <c r="PHH75"/>
      <c r="PHI75"/>
      <c r="PHJ75"/>
      <c r="PHK75"/>
      <c r="PHL75"/>
      <c r="PHM75"/>
      <c r="PHN75"/>
      <c r="PHO75"/>
      <c r="PHP75"/>
      <c r="PHQ75"/>
      <c r="PHR75"/>
      <c r="PHS75"/>
      <c r="PHT75"/>
      <c r="PHU75"/>
      <c r="PHV75"/>
      <c r="PHW75"/>
      <c r="PHX75"/>
      <c r="PHY75"/>
      <c r="PHZ75"/>
      <c r="PIA75"/>
      <c r="PIB75"/>
      <c r="PIC75"/>
      <c r="PID75"/>
      <c r="PIE75"/>
      <c r="PIF75"/>
      <c r="PIG75"/>
      <c r="PIH75"/>
      <c r="PII75"/>
      <c r="PIJ75"/>
      <c r="PIK75"/>
      <c r="PIL75"/>
      <c r="PIM75"/>
      <c r="PIN75"/>
      <c r="PIO75"/>
      <c r="PIP75"/>
      <c r="PIQ75"/>
      <c r="PIR75"/>
      <c r="PIS75"/>
      <c r="PIT75"/>
      <c r="PIU75"/>
      <c r="PIV75"/>
      <c r="PIW75"/>
      <c r="PIX75"/>
      <c r="PIY75"/>
      <c r="PIZ75"/>
      <c r="PJA75"/>
      <c r="PJB75"/>
      <c r="PJC75"/>
      <c r="PJD75"/>
      <c r="PJE75"/>
      <c r="PJF75"/>
      <c r="PJG75"/>
      <c r="PJH75"/>
      <c r="PJI75"/>
      <c r="PJJ75"/>
      <c r="PJK75"/>
      <c r="PJL75"/>
      <c r="PJM75"/>
      <c r="PJN75"/>
      <c r="PJO75"/>
      <c r="PJP75"/>
      <c r="PJQ75"/>
      <c r="PJR75"/>
      <c r="PJS75"/>
      <c r="PJT75"/>
      <c r="PJU75"/>
      <c r="PJV75"/>
      <c r="PJW75"/>
      <c r="PJX75"/>
      <c r="PJY75"/>
      <c r="PJZ75"/>
      <c r="PKA75"/>
      <c r="PKB75"/>
      <c r="PKC75"/>
      <c r="PKD75"/>
      <c r="PKE75"/>
      <c r="PKF75"/>
      <c r="PKG75"/>
      <c r="PKH75"/>
      <c r="PKI75"/>
      <c r="PKJ75"/>
      <c r="PKK75"/>
      <c r="PKL75"/>
      <c r="PKM75"/>
      <c r="PKN75"/>
      <c r="PKO75"/>
      <c r="PKP75"/>
      <c r="PKQ75"/>
      <c r="PKR75"/>
      <c r="PKS75"/>
      <c r="PKT75"/>
      <c r="PKU75"/>
      <c r="PKV75"/>
      <c r="PKW75"/>
      <c r="PKX75"/>
      <c r="PKY75"/>
      <c r="PKZ75"/>
      <c r="PLA75"/>
      <c r="PLB75"/>
      <c r="PLC75"/>
      <c r="PLD75"/>
      <c r="PLE75"/>
      <c r="PLF75"/>
      <c r="PLG75"/>
      <c r="PLH75"/>
      <c r="PLI75"/>
      <c r="PLJ75"/>
      <c r="PLK75"/>
      <c r="PLL75"/>
      <c r="PLM75"/>
      <c r="PLN75"/>
      <c r="PLO75"/>
      <c r="PLP75"/>
      <c r="PLQ75"/>
      <c r="PLR75"/>
      <c r="PLS75"/>
      <c r="PLT75"/>
      <c r="PLU75"/>
      <c r="PLV75"/>
      <c r="PLW75"/>
      <c r="PLX75"/>
      <c r="PLY75"/>
      <c r="PLZ75"/>
      <c r="PMA75"/>
      <c r="PMB75"/>
      <c r="PMC75"/>
      <c r="PMD75"/>
      <c r="PME75"/>
      <c r="PMF75"/>
      <c r="PMG75"/>
      <c r="PMH75"/>
      <c r="PMI75"/>
      <c r="PMJ75"/>
      <c r="PMK75"/>
      <c r="PML75"/>
      <c r="PMM75"/>
      <c r="PMN75"/>
      <c r="PMO75"/>
      <c r="PMP75"/>
      <c r="PMQ75"/>
      <c r="PMR75"/>
      <c r="PMS75"/>
      <c r="PMT75"/>
      <c r="PMU75"/>
      <c r="PMV75"/>
      <c r="PMW75"/>
      <c r="PMX75"/>
      <c r="PMY75"/>
      <c r="PMZ75"/>
      <c r="PNA75"/>
      <c r="PNB75"/>
      <c r="PNC75"/>
      <c r="PND75"/>
      <c r="PNE75"/>
      <c r="PNF75"/>
      <c r="PNG75"/>
      <c r="PNH75"/>
      <c r="PNI75"/>
      <c r="PNJ75"/>
      <c r="PNK75"/>
      <c r="PNL75"/>
      <c r="PNM75"/>
      <c r="PNN75"/>
      <c r="PNO75"/>
      <c r="PNP75"/>
      <c r="PNQ75"/>
      <c r="PNR75"/>
      <c r="PNS75"/>
      <c r="PNT75"/>
      <c r="PNU75"/>
      <c r="PNV75"/>
      <c r="PNW75"/>
      <c r="PNX75"/>
      <c r="PNY75"/>
      <c r="PNZ75"/>
      <c r="POA75"/>
      <c r="POB75"/>
      <c r="POC75"/>
      <c r="POD75"/>
      <c r="POE75"/>
      <c r="POF75"/>
      <c r="POG75"/>
      <c r="POH75"/>
      <c r="POI75"/>
      <c r="POJ75"/>
      <c r="POK75"/>
      <c r="POL75"/>
      <c r="POM75"/>
      <c r="PON75"/>
      <c r="POO75"/>
      <c r="POP75"/>
      <c r="POQ75"/>
      <c r="POR75"/>
      <c r="POS75"/>
      <c r="POT75"/>
      <c r="POU75"/>
      <c r="POV75"/>
      <c r="POW75"/>
      <c r="POX75"/>
      <c r="POY75"/>
      <c r="POZ75"/>
      <c r="PPA75"/>
      <c r="PPB75"/>
      <c r="PPC75"/>
      <c r="PPD75"/>
      <c r="PPE75"/>
      <c r="PPF75"/>
      <c r="PPG75"/>
      <c r="PPH75"/>
      <c r="PPI75"/>
      <c r="PPJ75"/>
      <c r="PPK75"/>
      <c r="PPL75"/>
      <c r="PPM75"/>
      <c r="PPN75"/>
      <c r="PPO75"/>
      <c r="PPP75"/>
      <c r="PPQ75"/>
      <c r="PPR75"/>
      <c r="PPS75"/>
      <c r="PPT75"/>
      <c r="PPU75"/>
      <c r="PPV75"/>
      <c r="PPW75"/>
      <c r="PPX75"/>
      <c r="PPY75"/>
      <c r="PPZ75"/>
      <c r="PQA75"/>
      <c r="PQB75"/>
      <c r="PQC75"/>
      <c r="PQD75"/>
      <c r="PQE75"/>
      <c r="PQF75"/>
      <c r="PQG75"/>
      <c r="PQH75"/>
      <c r="PQI75"/>
      <c r="PQJ75"/>
      <c r="PQK75"/>
      <c r="PQL75"/>
      <c r="PQM75"/>
      <c r="PQN75"/>
      <c r="PQO75"/>
      <c r="PQP75"/>
      <c r="PQQ75"/>
      <c r="PQR75"/>
      <c r="PQS75"/>
      <c r="PQT75"/>
      <c r="PQU75"/>
      <c r="PQV75"/>
      <c r="PQW75"/>
      <c r="PQX75"/>
      <c r="PQY75"/>
      <c r="PQZ75"/>
      <c r="PRA75"/>
      <c r="PRB75"/>
      <c r="PRC75"/>
      <c r="PRD75"/>
      <c r="PRE75"/>
      <c r="PRF75"/>
      <c r="PRG75"/>
      <c r="PRH75"/>
      <c r="PRI75"/>
      <c r="PRJ75"/>
      <c r="PRK75"/>
      <c r="PRL75"/>
      <c r="PRM75"/>
      <c r="PRN75"/>
      <c r="PRO75"/>
      <c r="PRP75"/>
      <c r="PRQ75"/>
      <c r="PRR75"/>
      <c r="PRS75"/>
      <c r="PRT75"/>
      <c r="PRU75"/>
      <c r="PRV75"/>
      <c r="PRW75"/>
      <c r="PRX75"/>
      <c r="PRY75"/>
      <c r="PRZ75"/>
      <c r="PSA75"/>
      <c r="PSB75"/>
      <c r="PSC75"/>
      <c r="PSD75"/>
      <c r="PSE75"/>
      <c r="PSF75"/>
      <c r="PSG75"/>
      <c r="PSH75"/>
      <c r="PSI75"/>
      <c r="PSJ75"/>
      <c r="PSK75"/>
      <c r="PSL75"/>
      <c r="PSM75"/>
      <c r="PSN75"/>
      <c r="PSO75"/>
      <c r="PSP75"/>
      <c r="PSQ75"/>
      <c r="PSR75"/>
      <c r="PSS75"/>
      <c r="PST75"/>
      <c r="PSU75"/>
      <c r="PSV75"/>
      <c r="PSW75"/>
      <c r="PSX75"/>
      <c r="PSY75"/>
      <c r="PSZ75"/>
      <c r="PTA75"/>
      <c r="PTB75"/>
      <c r="PTC75"/>
      <c r="PTD75"/>
      <c r="PTE75"/>
      <c r="PTF75"/>
      <c r="PTG75"/>
      <c r="PTH75"/>
      <c r="PTI75"/>
      <c r="PTJ75"/>
      <c r="PTK75"/>
      <c r="PTL75"/>
      <c r="PTM75"/>
      <c r="PTN75"/>
      <c r="PTO75"/>
      <c r="PTP75"/>
      <c r="PTQ75"/>
      <c r="PTR75"/>
      <c r="PTS75"/>
      <c r="PTT75"/>
      <c r="PTU75"/>
      <c r="PTV75"/>
      <c r="PTW75"/>
      <c r="PTX75"/>
      <c r="PTY75"/>
      <c r="PTZ75"/>
      <c r="PUA75"/>
      <c r="PUB75"/>
      <c r="PUC75"/>
      <c r="PUD75"/>
      <c r="PUE75"/>
      <c r="PUF75"/>
      <c r="PUG75"/>
      <c r="PUH75"/>
      <c r="PUI75"/>
      <c r="PUJ75"/>
      <c r="PUK75"/>
      <c r="PUL75"/>
      <c r="PUM75"/>
      <c r="PUN75"/>
      <c r="PUO75"/>
      <c r="PUP75"/>
      <c r="PUQ75"/>
      <c r="PUR75"/>
      <c r="PUS75"/>
      <c r="PUT75"/>
      <c r="PUU75"/>
      <c r="PUV75"/>
      <c r="PUW75"/>
      <c r="PUX75"/>
      <c r="PUY75"/>
      <c r="PUZ75"/>
      <c r="PVA75"/>
      <c r="PVB75"/>
      <c r="PVC75"/>
      <c r="PVD75"/>
      <c r="PVE75"/>
      <c r="PVF75"/>
      <c r="PVG75"/>
      <c r="PVH75"/>
      <c r="PVI75"/>
      <c r="PVJ75"/>
      <c r="PVK75"/>
      <c r="PVL75"/>
      <c r="PVM75"/>
      <c r="PVN75"/>
      <c r="PVO75"/>
      <c r="PVP75"/>
      <c r="PVQ75"/>
      <c r="PVR75"/>
      <c r="PVS75"/>
      <c r="PVT75"/>
      <c r="PVU75"/>
      <c r="PVV75"/>
      <c r="PVW75"/>
      <c r="PVX75"/>
      <c r="PVY75"/>
      <c r="PVZ75"/>
      <c r="PWA75"/>
      <c r="PWB75"/>
      <c r="PWC75"/>
      <c r="PWD75"/>
      <c r="PWE75"/>
      <c r="PWF75"/>
      <c r="PWG75"/>
      <c r="PWH75"/>
      <c r="PWI75"/>
      <c r="PWJ75"/>
      <c r="PWK75"/>
      <c r="PWL75"/>
      <c r="PWM75"/>
      <c r="PWN75"/>
      <c r="PWO75"/>
      <c r="PWP75"/>
      <c r="PWQ75"/>
      <c r="PWR75"/>
      <c r="PWS75"/>
      <c r="PWT75"/>
      <c r="PWU75"/>
      <c r="PWV75"/>
      <c r="PWW75"/>
      <c r="PWX75"/>
      <c r="PWY75"/>
      <c r="PWZ75"/>
      <c r="PXA75"/>
      <c r="PXB75"/>
      <c r="PXC75"/>
      <c r="PXD75"/>
      <c r="PXE75"/>
      <c r="PXF75"/>
      <c r="PXG75"/>
      <c r="PXH75"/>
      <c r="PXI75"/>
      <c r="PXJ75"/>
      <c r="PXK75"/>
      <c r="PXL75"/>
      <c r="PXM75"/>
      <c r="PXN75"/>
      <c r="PXO75"/>
      <c r="PXP75"/>
      <c r="PXQ75"/>
      <c r="PXR75"/>
      <c r="PXS75"/>
      <c r="PXT75"/>
      <c r="PXU75"/>
      <c r="PXV75"/>
      <c r="PXW75"/>
      <c r="PXX75"/>
      <c r="PXY75"/>
      <c r="PXZ75"/>
      <c r="PYA75"/>
      <c r="PYB75"/>
      <c r="PYC75"/>
      <c r="PYD75"/>
      <c r="PYE75"/>
      <c r="PYF75"/>
      <c r="PYG75"/>
      <c r="PYH75"/>
      <c r="PYI75"/>
      <c r="PYJ75"/>
      <c r="PYK75"/>
      <c r="PYL75"/>
      <c r="PYM75"/>
      <c r="PYN75"/>
      <c r="PYO75"/>
      <c r="PYP75"/>
      <c r="PYQ75"/>
      <c r="PYR75"/>
      <c r="PYS75"/>
      <c r="PYT75"/>
      <c r="PYU75"/>
      <c r="PYV75"/>
      <c r="PYW75"/>
      <c r="PYX75"/>
      <c r="PYY75"/>
      <c r="PYZ75"/>
      <c r="PZA75"/>
      <c r="PZB75"/>
      <c r="PZC75"/>
      <c r="PZD75"/>
      <c r="PZE75"/>
      <c r="PZF75"/>
      <c r="PZG75"/>
      <c r="PZH75"/>
      <c r="PZI75"/>
      <c r="PZJ75"/>
      <c r="PZK75"/>
      <c r="PZL75"/>
      <c r="PZM75"/>
      <c r="PZN75"/>
      <c r="PZO75"/>
      <c r="PZP75"/>
      <c r="PZQ75"/>
      <c r="PZR75"/>
      <c r="PZS75"/>
      <c r="PZT75"/>
      <c r="PZU75"/>
      <c r="PZV75"/>
      <c r="PZW75"/>
      <c r="PZX75"/>
      <c r="PZY75"/>
      <c r="PZZ75"/>
      <c r="QAA75"/>
      <c r="QAB75"/>
      <c r="QAC75"/>
      <c r="QAD75"/>
      <c r="QAE75"/>
      <c r="QAF75"/>
      <c r="QAG75"/>
      <c r="QAH75"/>
      <c r="QAI75"/>
      <c r="QAJ75"/>
      <c r="QAK75"/>
      <c r="QAL75"/>
      <c r="QAM75"/>
      <c r="QAN75"/>
      <c r="QAO75"/>
      <c r="QAP75"/>
      <c r="QAQ75"/>
      <c r="QAR75"/>
      <c r="QAS75"/>
      <c r="QAT75"/>
      <c r="QAU75"/>
      <c r="QAV75"/>
      <c r="QAW75"/>
      <c r="QAX75"/>
      <c r="QAY75"/>
      <c r="QAZ75"/>
      <c r="QBA75"/>
      <c r="QBB75"/>
      <c r="QBC75"/>
      <c r="QBD75"/>
      <c r="QBE75"/>
      <c r="QBF75"/>
      <c r="QBG75"/>
      <c r="QBH75"/>
      <c r="QBI75"/>
      <c r="QBJ75"/>
      <c r="QBK75"/>
      <c r="QBL75"/>
      <c r="QBM75"/>
      <c r="QBN75"/>
      <c r="QBO75"/>
      <c r="QBP75"/>
      <c r="QBQ75"/>
      <c r="QBR75"/>
      <c r="QBS75"/>
      <c r="QBT75"/>
      <c r="QBU75"/>
      <c r="QBV75"/>
      <c r="QBW75"/>
      <c r="QBX75"/>
      <c r="QBY75"/>
      <c r="QBZ75"/>
      <c r="QCA75"/>
      <c r="QCB75"/>
      <c r="QCC75"/>
      <c r="QCD75"/>
      <c r="QCE75"/>
      <c r="QCF75"/>
      <c r="QCG75"/>
      <c r="QCH75"/>
      <c r="QCI75"/>
      <c r="QCJ75"/>
      <c r="QCK75"/>
      <c r="QCL75"/>
      <c r="QCM75"/>
      <c r="QCN75"/>
      <c r="QCO75"/>
      <c r="QCP75"/>
      <c r="QCQ75"/>
      <c r="QCR75"/>
      <c r="QCS75"/>
      <c r="QCT75"/>
      <c r="QCU75"/>
      <c r="QCV75"/>
      <c r="QCW75"/>
      <c r="QCX75"/>
      <c r="QCY75"/>
      <c r="QCZ75"/>
      <c r="QDA75"/>
      <c r="QDB75"/>
      <c r="QDC75"/>
      <c r="QDD75"/>
      <c r="QDE75"/>
      <c r="QDF75"/>
      <c r="QDG75"/>
      <c r="QDH75"/>
      <c r="QDI75"/>
      <c r="QDJ75"/>
      <c r="QDK75"/>
      <c r="QDL75"/>
      <c r="QDM75"/>
      <c r="QDN75"/>
      <c r="QDO75"/>
      <c r="QDP75"/>
      <c r="QDQ75"/>
      <c r="QDR75"/>
      <c r="QDS75"/>
      <c r="QDT75"/>
      <c r="QDU75"/>
      <c r="QDV75"/>
      <c r="QDW75"/>
      <c r="QDX75"/>
      <c r="QDY75"/>
      <c r="QDZ75"/>
      <c r="QEA75"/>
      <c r="QEB75"/>
      <c r="QEC75"/>
      <c r="QED75"/>
      <c r="QEE75"/>
      <c r="QEF75"/>
      <c r="QEG75"/>
      <c r="QEH75"/>
      <c r="QEI75"/>
      <c r="QEJ75"/>
      <c r="QEK75"/>
      <c r="QEL75"/>
      <c r="QEM75"/>
      <c r="QEN75"/>
      <c r="QEO75"/>
      <c r="QEP75"/>
      <c r="QEQ75"/>
      <c r="QER75"/>
      <c r="QES75"/>
      <c r="QET75"/>
      <c r="QEU75"/>
      <c r="QEV75"/>
      <c r="QEW75"/>
      <c r="QEX75"/>
      <c r="QEY75"/>
      <c r="QEZ75"/>
      <c r="QFA75"/>
      <c r="QFB75"/>
      <c r="QFC75"/>
      <c r="QFD75"/>
      <c r="QFE75"/>
      <c r="QFF75"/>
      <c r="QFG75"/>
      <c r="QFH75"/>
      <c r="QFI75"/>
      <c r="QFJ75"/>
      <c r="QFK75"/>
      <c r="QFL75"/>
      <c r="QFM75"/>
      <c r="QFN75"/>
      <c r="QFO75"/>
      <c r="QFP75"/>
      <c r="QFQ75"/>
      <c r="QFR75"/>
      <c r="QFS75"/>
      <c r="QFT75"/>
      <c r="QFU75"/>
      <c r="QFV75"/>
      <c r="QFW75"/>
      <c r="QFX75"/>
      <c r="QFY75"/>
      <c r="QFZ75"/>
      <c r="QGA75"/>
      <c r="QGB75"/>
      <c r="QGC75"/>
      <c r="QGD75"/>
      <c r="QGE75"/>
      <c r="QGF75"/>
      <c r="QGG75"/>
      <c r="QGH75"/>
      <c r="QGI75"/>
      <c r="QGJ75"/>
      <c r="QGK75"/>
      <c r="QGL75"/>
      <c r="QGM75"/>
      <c r="QGN75"/>
      <c r="QGO75"/>
      <c r="QGP75"/>
      <c r="QGQ75"/>
      <c r="QGR75"/>
      <c r="QGS75"/>
      <c r="QGT75"/>
      <c r="QGU75"/>
      <c r="QGV75"/>
      <c r="QGW75"/>
      <c r="QGX75"/>
      <c r="QGY75"/>
      <c r="QGZ75"/>
      <c r="QHA75"/>
      <c r="QHB75"/>
      <c r="QHC75"/>
      <c r="QHD75"/>
      <c r="QHE75"/>
      <c r="QHF75"/>
      <c r="QHG75"/>
      <c r="QHH75"/>
      <c r="QHI75"/>
      <c r="QHJ75"/>
      <c r="QHK75"/>
      <c r="QHL75"/>
      <c r="QHM75"/>
      <c r="QHN75"/>
      <c r="QHO75"/>
      <c r="QHP75"/>
      <c r="QHQ75"/>
      <c r="QHR75"/>
      <c r="QHS75"/>
      <c r="QHT75"/>
      <c r="QHU75"/>
      <c r="QHV75"/>
      <c r="QHW75"/>
      <c r="QHX75"/>
      <c r="QHY75"/>
      <c r="QHZ75"/>
      <c r="QIA75"/>
      <c r="QIB75"/>
      <c r="QIC75"/>
      <c r="QID75"/>
      <c r="QIE75"/>
      <c r="QIF75"/>
      <c r="QIG75"/>
      <c r="QIH75"/>
      <c r="QII75"/>
      <c r="QIJ75"/>
      <c r="QIK75"/>
      <c r="QIL75"/>
      <c r="QIM75"/>
      <c r="QIN75"/>
      <c r="QIO75"/>
      <c r="QIP75"/>
      <c r="QIQ75"/>
      <c r="QIR75"/>
      <c r="QIS75"/>
      <c r="QIT75"/>
      <c r="QIU75"/>
      <c r="QIV75"/>
      <c r="QIW75"/>
      <c r="QIX75"/>
      <c r="QIY75"/>
      <c r="QIZ75"/>
      <c r="QJA75"/>
      <c r="QJB75"/>
      <c r="QJC75"/>
      <c r="QJD75"/>
      <c r="QJE75"/>
      <c r="QJF75"/>
      <c r="QJG75"/>
      <c r="QJH75"/>
      <c r="QJI75"/>
      <c r="QJJ75"/>
      <c r="QJK75"/>
      <c r="QJL75"/>
      <c r="QJM75"/>
      <c r="QJN75"/>
      <c r="QJO75"/>
      <c r="QJP75"/>
      <c r="QJQ75"/>
      <c r="QJR75"/>
      <c r="QJS75"/>
      <c r="QJT75"/>
      <c r="QJU75"/>
      <c r="QJV75"/>
      <c r="QJW75"/>
      <c r="QJX75"/>
      <c r="QJY75"/>
      <c r="QJZ75"/>
      <c r="QKA75"/>
      <c r="QKB75"/>
      <c r="QKC75"/>
      <c r="QKD75"/>
      <c r="QKE75"/>
      <c r="QKF75"/>
      <c r="QKG75"/>
      <c r="QKH75"/>
      <c r="QKI75"/>
      <c r="QKJ75"/>
      <c r="QKK75"/>
      <c r="QKL75"/>
      <c r="QKM75"/>
      <c r="QKN75"/>
      <c r="QKO75"/>
      <c r="QKP75"/>
      <c r="QKQ75"/>
      <c r="QKR75"/>
      <c r="QKS75"/>
      <c r="QKT75"/>
      <c r="QKU75"/>
      <c r="QKV75"/>
      <c r="QKW75"/>
      <c r="QKX75"/>
      <c r="QKY75"/>
      <c r="QKZ75"/>
      <c r="QLA75"/>
      <c r="QLB75"/>
      <c r="QLC75"/>
      <c r="QLD75"/>
      <c r="QLE75"/>
      <c r="QLF75"/>
      <c r="QLG75"/>
      <c r="QLH75"/>
      <c r="QLI75"/>
      <c r="QLJ75"/>
      <c r="QLK75"/>
      <c r="QLL75"/>
      <c r="QLM75"/>
      <c r="QLN75"/>
      <c r="QLO75"/>
      <c r="QLP75"/>
      <c r="QLQ75"/>
      <c r="QLR75"/>
      <c r="QLS75"/>
      <c r="QLT75"/>
      <c r="QLU75"/>
      <c r="QLV75"/>
      <c r="QLW75"/>
      <c r="QLX75"/>
      <c r="QLY75"/>
      <c r="QLZ75"/>
      <c r="QMA75"/>
      <c r="QMB75"/>
      <c r="QMC75"/>
      <c r="QMD75"/>
      <c r="QME75"/>
      <c r="QMF75"/>
      <c r="QMG75"/>
      <c r="QMH75"/>
      <c r="QMI75"/>
      <c r="QMJ75"/>
      <c r="QMK75"/>
      <c r="QML75"/>
      <c r="QMM75"/>
      <c r="QMN75"/>
      <c r="QMO75"/>
      <c r="QMP75"/>
      <c r="QMQ75"/>
      <c r="QMR75"/>
      <c r="QMS75"/>
      <c r="QMT75"/>
      <c r="QMU75"/>
      <c r="QMV75"/>
      <c r="QMW75"/>
      <c r="QMX75"/>
      <c r="QMY75"/>
      <c r="QMZ75"/>
      <c r="QNA75"/>
      <c r="QNB75"/>
      <c r="QNC75"/>
      <c r="QND75"/>
      <c r="QNE75"/>
      <c r="QNF75"/>
      <c r="QNG75"/>
      <c r="QNH75"/>
      <c r="QNI75"/>
      <c r="QNJ75"/>
      <c r="QNK75"/>
      <c r="QNL75"/>
      <c r="QNM75"/>
      <c r="QNN75"/>
      <c r="QNO75"/>
      <c r="QNP75"/>
      <c r="QNQ75"/>
      <c r="QNR75"/>
      <c r="QNS75"/>
      <c r="QNT75"/>
      <c r="QNU75"/>
      <c r="QNV75"/>
      <c r="QNW75"/>
      <c r="QNX75"/>
      <c r="QNY75"/>
      <c r="QNZ75"/>
      <c r="QOA75"/>
      <c r="QOB75"/>
      <c r="QOC75"/>
      <c r="QOD75"/>
      <c r="QOE75"/>
      <c r="QOF75"/>
      <c r="QOG75"/>
      <c r="QOH75"/>
      <c r="QOI75"/>
      <c r="QOJ75"/>
      <c r="QOK75"/>
      <c r="QOL75"/>
      <c r="QOM75"/>
      <c r="QON75"/>
      <c r="QOO75"/>
      <c r="QOP75"/>
      <c r="QOQ75"/>
      <c r="QOR75"/>
      <c r="QOS75"/>
      <c r="QOT75"/>
      <c r="QOU75"/>
      <c r="QOV75"/>
      <c r="QOW75"/>
      <c r="QOX75"/>
      <c r="QOY75"/>
      <c r="QOZ75"/>
      <c r="QPA75"/>
      <c r="QPB75"/>
      <c r="QPC75"/>
      <c r="QPD75"/>
      <c r="QPE75"/>
      <c r="QPF75"/>
      <c r="QPG75"/>
      <c r="QPH75"/>
      <c r="QPI75"/>
      <c r="QPJ75"/>
      <c r="QPK75"/>
      <c r="QPL75"/>
      <c r="QPM75"/>
      <c r="QPN75"/>
      <c r="QPO75"/>
      <c r="QPP75"/>
      <c r="QPQ75"/>
      <c r="QPR75"/>
      <c r="QPS75"/>
      <c r="QPT75"/>
      <c r="QPU75"/>
      <c r="QPV75"/>
      <c r="QPW75"/>
      <c r="QPX75"/>
      <c r="QPY75"/>
      <c r="QPZ75"/>
      <c r="QQA75"/>
      <c r="QQB75"/>
      <c r="QQC75"/>
      <c r="QQD75"/>
      <c r="QQE75"/>
      <c r="QQF75"/>
      <c r="QQG75"/>
      <c r="QQH75"/>
      <c r="QQI75"/>
      <c r="QQJ75"/>
      <c r="QQK75"/>
      <c r="QQL75"/>
      <c r="QQM75"/>
      <c r="QQN75"/>
      <c r="QQO75"/>
      <c r="QQP75"/>
      <c r="QQQ75"/>
      <c r="QQR75"/>
      <c r="QQS75"/>
      <c r="QQT75"/>
      <c r="QQU75"/>
      <c r="QQV75"/>
      <c r="QQW75"/>
      <c r="QQX75"/>
      <c r="QQY75"/>
      <c r="QQZ75"/>
      <c r="QRA75"/>
      <c r="QRB75"/>
      <c r="QRC75"/>
      <c r="QRD75"/>
      <c r="QRE75"/>
      <c r="QRF75"/>
      <c r="QRG75"/>
      <c r="QRH75"/>
      <c r="QRI75"/>
      <c r="QRJ75"/>
      <c r="QRK75"/>
      <c r="QRL75"/>
      <c r="QRM75"/>
      <c r="QRN75"/>
      <c r="QRO75"/>
      <c r="QRP75"/>
      <c r="QRQ75"/>
      <c r="QRR75"/>
      <c r="QRS75"/>
      <c r="QRT75"/>
      <c r="QRU75"/>
      <c r="QRV75"/>
      <c r="QRW75"/>
      <c r="QRX75"/>
      <c r="QRY75"/>
      <c r="QRZ75"/>
      <c r="QSA75"/>
      <c r="QSB75"/>
      <c r="QSC75"/>
      <c r="QSD75"/>
      <c r="QSE75"/>
      <c r="QSF75"/>
      <c r="QSG75"/>
      <c r="QSH75"/>
      <c r="QSI75"/>
      <c r="QSJ75"/>
      <c r="QSK75"/>
      <c r="QSL75"/>
      <c r="QSM75"/>
      <c r="QSN75"/>
      <c r="QSO75"/>
      <c r="QSP75"/>
      <c r="QSQ75"/>
      <c r="QSR75"/>
      <c r="QSS75"/>
      <c r="QST75"/>
      <c r="QSU75"/>
      <c r="QSV75"/>
      <c r="QSW75"/>
      <c r="QSX75"/>
      <c r="QSY75"/>
      <c r="QSZ75"/>
      <c r="QTA75"/>
      <c r="QTB75"/>
      <c r="QTC75"/>
      <c r="QTD75"/>
      <c r="QTE75"/>
      <c r="QTF75"/>
      <c r="QTG75"/>
      <c r="QTH75"/>
      <c r="QTI75"/>
      <c r="QTJ75"/>
      <c r="QTK75"/>
      <c r="QTL75"/>
      <c r="QTM75"/>
      <c r="QTN75"/>
      <c r="QTO75"/>
      <c r="QTP75"/>
      <c r="QTQ75"/>
      <c r="QTR75"/>
      <c r="QTS75"/>
      <c r="QTT75"/>
      <c r="QTU75"/>
      <c r="QTV75"/>
      <c r="QTW75"/>
      <c r="QTX75"/>
      <c r="QTY75"/>
      <c r="QTZ75"/>
      <c r="QUA75"/>
      <c r="QUB75"/>
      <c r="QUC75"/>
      <c r="QUD75"/>
      <c r="QUE75"/>
      <c r="QUF75"/>
      <c r="QUG75"/>
      <c r="QUH75"/>
      <c r="QUI75"/>
      <c r="QUJ75"/>
      <c r="QUK75"/>
      <c r="QUL75"/>
      <c r="QUM75"/>
      <c r="QUN75"/>
      <c r="QUO75"/>
      <c r="QUP75"/>
      <c r="QUQ75"/>
      <c r="QUR75"/>
      <c r="QUS75"/>
      <c r="QUT75"/>
      <c r="QUU75"/>
      <c r="QUV75"/>
      <c r="QUW75"/>
      <c r="QUX75"/>
      <c r="QUY75"/>
      <c r="QUZ75"/>
      <c r="QVA75"/>
      <c r="QVB75"/>
      <c r="QVC75"/>
      <c r="QVD75"/>
      <c r="QVE75"/>
      <c r="QVF75"/>
      <c r="QVG75"/>
      <c r="QVH75"/>
      <c r="QVI75"/>
      <c r="QVJ75"/>
      <c r="QVK75"/>
      <c r="QVL75"/>
      <c r="QVM75"/>
      <c r="QVN75"/>
      <c r="QVO75"/>
      <c r="QVP75"/>
      <c r="QVQ75"/>
      <c r="QVR75"/>
      <c r="QVS75"/>
      <c r="QVT75"/>
      <c r="QVU75"/>
      <c r="QVV75"/>
      <c r="QVW75"/>
      <c r="QVX75"/>
      <c r="QVY75"/>
      <c r="QVZ75"/>
      <c r="QWA75"/>
      <c r="QWB75"/>
      <c r="QWC75"/>
      <c r="QWD75"/>
      <c r="QWE75"/>
      <c r="QWF75"/>
      <c r="QWG75"/>
      <c r="QWH75"/>
      <c r="QWI75"/>
      <c r="QWJ75"/>
      <c r="QWK75"/>
      <c r="QWL75"/>
      <c r="QWM75"/>
      <c r="QWN75"/>
      <c r="QWO75"/>
      <c r="QWP75"/>
      <c r="QWQ75"/>
      <c r="QWR75"/>
      <c r="QWS75"/>
      <c r="QWT75"/>
      <c r="QWU75"/>
      <c r="QWV75"/>
      <c r="QWW75"/>
      <c r="QWX75"/>
      <c r="QWY75"/>
      <c r="QWZ75"/>
      <c r="QXA75"/>
      <c r="QXB75"/>
      <c r="QXC75"/>
      <c r="QXD75"/>
      <c r="QXE75"/>
      <c r="QXF75"/>
      <c r="QXG75"/>
      <c r="QXH75"/>
      <c r="QXI75"/>
      <c r="QXJ75"/>
      <c r="QXK75"/>
      <c r="QXL75"/>
      <c r="QXM75"/>
      <c r="QXN75"/>
      <c r="QXO75"/>
      <c r="QXP75"/>
      <c r="QXQ75"/>
      <c r="QXR75"/>
      <c r="QXS75"/>
      <c r="QXT75"/>
      <c r="QXU75"/>
      <c r="QXV75"/>
      <c r="QXW75"/>
      <c r="QXX75"/>
      <c r="QXY75"/>
      <c r="QXZ75"/>
      <c r="QYA75"/>
      <c r="QYB75"/>
      <c r="QYC75"/>
      <c r="QYD75"/>
      <c r="QYE75"/>
      <c r="QYF75"/>
      <c r="QYG75"/>
      <c r="QYH75"/>
      <c r="QYI75"/>
      <c r="QYJ75"/>
      <c r="QYK75"/>
      <c r="QYL75"/>
      <c r="QYM75"/>
      <c r="QYN75"/>
      <c r="QYO75"/>
      <c r="QYP75"/>
      <c r="QYQ75"/>
      <c r="QYR75"/>
      <c r="QYS75"/>
      <c r="QYT75"/>
      <c r="QYU75"/>
      <c r="QYV75"/>
      <c r="QYW75"/>
      <c r="QYX75"/>
      <c r="QYY75"/>
      <c r="QYZ75"/>
      <c r="QZA75"/>
      <c r="QZB75"/>
      <c r="QZC75"/>
      <c r="QZD75"/>
      <c r="QZE75"/>
      <c r="QZF75"/>
      <c r="QZG75"/>
      <c r="QZH75"/>
      <c r="QZI75"/>
      <c r="QZJ75"/>
      <c r="QZK75"/>
      <c r="QZL75"/>
      <c r="QZM75"/>
      <c r="QZN75"/>
      <c r="QZO75"/>
      <c r="QZP75"/>
      <c r="QZQ75"/>
      <c r="QZR75"/>
      <c r="QZS75"/>
      <c r="QZT75"/>
      <c r="QZU75"/>
      <c r="QZV75"/>
      <c r="QZW75"/>
      <c r="QZX75"/>
      <c r="QZY75"/>
      <c r="QZZ75"/>
      <c r="RAA75"/>
      <c r="RAB75"/>
      <c r="RAC75"/>
      <c r="RAD75"/>
      <c r="RAE75"/>
      <c r="RAF75"/>
      <c r="RAG75"/>
      <c r="RAH75"/>
      <c r="RAI75"/>
      <c r="RAJ75"/>
      <c r="RAK75"/>
      <c r="RAL75"/>
      <c r="RAM75"/>
      <c r="RAN75"/>
      <c r="RAO75"/>
      <c r="RAP75"/>
      <c r="RAQ75"/>
      <c r="RAR75"/>
      <c r="RAS75"/>
      <c r="RAT75"/>
      <c r="RAU75"/>
      <c r="RAV75"/>
      <c r="RAW75"/>
      <c r="RAX75"/>
      <c r="RAY75"/>
      <c r="RAZ75"/>
      <c r="RBA75"/>
      <c r="RBB75"/>
      <c r="RBC75"/>
      <c r="RBD75"/>
      <c r="RBE75"/>
      <c r="RBF75"/>
      <c r="RBG75"/>
      <c r="RBH75"/>
      <c r="RBI75"/>
      <c r="RBJ75"/>
      <c r="RBK75"/>
      <c r="RBL75"/>
      <c r="RBM75"/>
      <c r="RBN75"/>
      <c r="RBO75"/>
      <c r="RBP75"/>
      <c r="RBQ75"/>
      <c r="RBR75"/>
      <c r="RBS75"/>
      <c r="RBT75"/>
      <c r="RBU75"/>
      <c r="RBV75"/>
      <c r="RBW75"/>
      <c r="RBX75"/>
      <c r="RBY75"/>
      <c r="RBZ75"/>
      <c r="RCA75"/>
      <c r="RCB75"/>
      <c r="RCC75"/>
      <c r="RCD75"/>
      <c r="RCE75"/>
      <c r="RCF75"/>
      <c r="RCG75"/>
      <c r="RCH75"/>
      <c r="RCI75"/>
      <c r="RCJ75"/>
      <c r="RCK75"/>
      <c r="RCL75"/>
      <c r="RCM75"/>
      <c r="RCN75"/>
      <c r="RCO75"/>
      <c r="RCP75"/>
      <c r="RCQ75"/>
      <c r="RCR75"/>
      <c r="RCS75"/>
      <c r="RCT75"/>
      <c r="RCU75"/>
      <c r="RCV75"/>
      <c r="RCW75"/>
      <c r="RCX75"/>
      <c r="RCY75"/>
      <c r="RCZ75"/>
      <c r="RDA75"/>
      <c r="RDB75"/>
      <c r="RDC75"/>
      <c r="RDD75"/>
      <c r="RDE75"/>
      <c r="RDF75"/>
      <c r="RDG75"/>
      <c r="RDH75"/>
      <c r="RDI75"/>
      <c r="RDJ75"/>
      <c r="RDK75"/>
      <c r="RDL75"/>
      <c r="RDM75"/>
      <c r="RDN75"/>
      <c r="RDO75"/>
      <c r="RDP75"/>
      <c r="RDQ75"/>
      <c r="RDR75"/>
      <c r="RDS75"/>
      <c r="RDT75"/>
      <c r="RDU75"/>
      <c r="RDV75"/>
      <c r="RDW75"/>
      <c r="RDX75"/>
      <c r="RDY75"/>
      <c r="RDZ75"/>
      <c r="REA75"/>
      <c r="REB75"/>
      <c r="REC75"/>
      <c r="RED75"/>
      <c r="REE75"/>
      <c r="REF75"/>
      <c r="REG75"/>
      <c r="REH75"/>
      <c r="REI75"/>
      <c r="REJ75"/>
      <c r="REK75"/>
      <c r="REL75"/>
      <c r="REM75"/>
      <c r="REN75"/>
      <c r="REO75"/>
      <c r="REP75"/>
      <c r="REQ75"/>
      <c r="RER75"/>
      <c r="RES75"/>
      <c r="RET75"/>
      <c r="REU75"/>
      <c r="REV75"/>
      <c r="REW75"/>
      <c r="REX75"/>
      <c r="REY75"/>
      <c r="REZ75"/>
      <c r="RFA75"/>
      <c r="RFB75"/>
      <c r="RFC75"/>
      <c r="RFD75"/>
      <c r="RFE75"/>
      <c r="RFF75"/>
      <c r="RFG75"/>
      <c r="RFH75"/>
      <c r="RFI75"/>
      <c r="RFJ75"/>
      <c r="RFK75"/>
      <c r="RFL75"/>
      <c r="RFM75"/>
      <c r="RFN75"/>
      <c r="RFO75"/>
      <c r="RFP75"/>
      <c r="RFQ75"/>
      <c r="RFR75"/>
      <c r="RFS75"/>
      <c r="RFT75"/>
      <c r="RFU75"/>
      <c r="RFV75"/>
      <c r="RFW75"/>
      <c r="RFX75"/>
      <c r="RFY75"/>
      <c r="RFZ75"/>
      <c r="RGA75"/>
      <c r="RGB75"/>
      <c r="RGC75"/>
      <c r="RGD75"/>
      <c r="RGE75"/>
      <c r="RGF75"/>
      <c r="RGG75"/>
      <c r="RGH75"/>
      <c r="RGI75"/>
      <c r="RGJ75"/>
      <c r="RGK75"/>
      <c r="RGL75"/>
      <c r="RGM75"/>
      <c r="RGN75"/>
      <c r="RGO75"/>
      <c r="RGP75"/>
      <c r="RGQ75"/>
      <c r="RGR75"/>
      <c r="RGS75"/>
      <c r="RGT75"/>
      <c r="RGU75"/>
      <c r="RGV75"/>
      <c r="RGW75"/>
      <c r="RGX75"/>
      <c r="RGY75"/>
      <c r="RGZ75"/>
      <c r="RHA75"/>
      <c r="RHB75"/>
      <c r="RHC75"/>
      <c r="RHD75"/>
      <c r="RHE75"/>
      <c r="RHF75"/>
      <c r="RHG75"/>
      <c r="RHH75"/>
      <c r="RHI75"/>
      <c r="RHJ75"/>
      <c r="RHK75"/>
      <c r="RHL75"/>
      <c r="RHM75"/>
      <c r="RHN75"/>
      <c r="RHO75"/>
      <c r="RHP75"/>
      <c r="RHQ75"/>
      <c r="RHR75"/>
      <c r="RHS75"/>
      <c r="RHT75"/>
      <c r="RHU75"/>
      <c r="RHV75"/>
      <c r="RHW75"/>
      <c r="RHX75"/>
      <c r="RHY75"/>
      <c r="RHZ75"/>
      <c r="RIA75"/>
      <c r="RIB75"/>
      <c r="RIC75"/>
      <c r="RID75"/>
      <c r="RIE75"/>
      <c r="RIF75"/>
      <c r="RIG75"/>
      <c r="RIH75"/>
      <c r="RII75"/>
      <c r="RIJ75"/>
      <c r="RIK75"/>
      <c r="RIL75"/>
      <c r="RIM75"/>
      <c r="RIN75"/>
      <c r="RIO75"/>
      <c r="RIP75"/>
      <c r="RIQ75"/>
      <c r="RIR75"/>
      <c r="RIS75"/>
      <c r="RIT75"/>
      <c r="RIU75"/>
      <c r="RIV75"/>
      <c r="RIW75"/>
      <c r="RIX75"/>
      <c r="RIY75"/>
      <c r="RIZ75"/>
      <c r="RJA75"/>
      <c r="RJB75"/>
      <c r="RJC75"/>
      <c r="RJD75"/>
      <c r="RJE75"/>
      <c r="RJF75"/>
      <c r="RJG75"/>
      <c r="RJH75"/>
      <c r="RJI75"/>
      <c r="RJJ75"/>
      <c r="RJK75"/>
      <c r="RJL75"/>
      <c r="RJM75"/>
      <c r="RJN75"/>
      <c r="RJO75"/>
      <c r="RJP75"/>
      <c r="RJQ75"/>
      <c r="RJR75"/>
      <c r="RJS75"/>
      <c r="RJT75"/>
      <c r="RJU75"/>
      <c r="RJV75"/>
      <c r="RJW75"/>
      <c r="RJX75"/>
      <c r="RJY75"/>
      <c r="RJZ75"/>
      <c r="RKA75"/>
      <c r="RKB75"/>
      <c r="RKC75"/>
      <c r="RKD75"/>
      <c r="RKE75"/>
      <c r="RKF75"/>
      <c r="RKG75"/>
      <c r="RKH75"/>
      <c r="RKI75"/>
      <c r="RKJ75"/>
      <c r="RKK75"/>
      <c r="RKL75"/>
      <c r="RKM75"/>
      <c r="RKN75"/>
      <c r="RKO75"/>
      <c r="RKP75"/>
      <c r="RKQ75"/>
      <c r="RKR75"/>
      <c r="RKS75"/>
      <c r="RKT75"/>
      <c r="RKU75"/>
      <c r="RKV75"/>
      <c r="RKW75"/>
      <c r="RKX75"/>
      <c r="RKY75"/>
      <c r="RKZ75"/>
      <c r="RLA75"/>
      <c r="RLB75"/>
      <c r="RLC75"/>
      <c r="RLD75"/>
      <c r="RLE75"/>
      <c r="RLF75"/>
      <c r="RLG75"/>
      <c r="RLH75"/>
      <c r="RLI75"/>
      <c r="RLJ75"/>
      <c r="RLK75"/>
      <c r="RLL75"/>
      <c r="RLM75"/>
      <c r="RLN75"/>
      <c r="RLO75"/>
      <c r="RLP75"/>
      <c r="RLQ75"/>
      <c r="RLR75"/>
      <c r="RLS75"/>
      <c r="RLT75"/>
      <c r="RLU75"/>
      <c r="RLV75"/>
      <c r="RLW75"/>
      <c r="RLX75"/>
      <c r="RLY75"/>
      <c r="RLZ75"/>
      <c r="RMA75"/>
      <c r="RMB75"/>
      <c r="RMC75"/>
      <c r="RMD75"/>
      <c r="RME75"/>
      <c r="RMF75"/>
      <c r="RMG75"/>
      <c r="RMH75"/>
      <c r="RMI75"/>
      <c r="RMJ75"/>
      <c r="RMK75"/>
      <c r="RML75"/>
      <c r="RMM75"/>
      <c r="RMN75"/>
      <c r="RMO75"/>
      <c r="RMP75"/>
      <c r="RMQ75"/>
      <c r="RMR75"/>
      <c r="RMS75"/>
      <c r="RMT75"/>
      <c r="RMU75"/>
      <c r="RMV75"/>
      <c r="RMW75"/>
      <c r="RMX75"/>
      <c r="RMY75"/>
      <c r="RMZ75"/>
      <c r="RNA75"/>
      <c r="RNB75"/>
      <c r="RNC75"/>
      <c r="RND75"/>
      <c r="RNE75"/>
      <c r="RNF75"/>
      <c r="RNG75"/>
      <c r="RNH75"/>
      <c r="RNI75"/>
      <c r="RNJ75"/>
      <c r="RNK75"/>
      <c r="RNL75"/>
      <c r="RNM75"/>
      <c r="RNN75"/>
      <c r="RNO75"/>
      <c r="RNP75"/>
      <c r="RNQ75"/>
      <c r="RNR75"/>
      <c r="RNS75"/>
      <c r="RNT75"/>
      <c r="RNU75"/>
      <c r="RNV75"/>
      <c r="RNW75"/>
      <c r="RNX75"/>
      <c r="RNY75"/>
      <c r="RNZ75"/>
      <c r="ROA75"/>
      <c r="ROB75"/>
      <c r="ROC75"/>
      <c r="ROD75"/>
      <c r="ROE75"/>
      <c r="ROF75"/>
      <c r="ROG75"/>
      <c r="ROH75"/>
      <c r="ROI75"/>
      <c r="ROJ75"/>
      <c r="ROK75"/>
      <c r="ROL75"/>
      <c r="ROM75"/>
      <c r="RON75"/>
      <c r="ROO75"/>
      <c r="ROP75"/>
      <c r="ROQ75"/>
      <c r="ROR75"/>
      <c r="ROS75"/>
      <c r="ROT75"/>
      <c r="ROU75"/>
      <c r="ROV75"/>
      <c r="ROW75"/>
      <c r="ROX75"/>
      <c r="ROY75"/>
      <c r="ROZ75"/>
      <c r="RPA75"/>
      <c r="RPB75"/>
      <c r="RPC75"/>
      <c r="RPD75"/>
      <c r="RPE75"/>
      <c r="RPF75"/>
      <c r="RPG75"/>
      <c r="RPH75"/>
      <c r="RPI75"/>
      <c r="RPJ75"/>
      <c r="RPK75"/>
      <c r="RPL75"/>
      <c r="RPM75"/>
      <c r="RPN75"/>
      <c r="RPO75"/>
      <c r="RPP75"/>
      <c r="RPQ75"/>
      <c r="RPR75"/>
      <c r="RPS75"/>
      <c r="RPT75"/>
      <c r="RPU75"/>
      <c r="RPV75"/>
      <c r="RPW75"/>
      <c r="RPX75"/>
      <c r="RPY75"/>
      <c r="RPZ75"/>
      <c r="RQA75"/>
      <c r="RQB75"/>
      <c r="RQC75"/>
      <c r="RQD75"/>
      <c r="RQE75"/>
      <c r="RQF75"/>
      <c r="RQG75"/>
      <c r="RQH75"/>
      <c r="RQI75"/>
      <c r="RQJ75"/>
      <c r="RQK75"/>
      <c r="RQL75"/>
      <c r="RQM75"/>
      <c r="RQN75"/>
      <c r="RQO75"/>
      <c r="RQP75"/>
      <c r="RQQ75"/>
      <c r="RQR75"/>
      <c r="RQS75"/>
      <c r="RQT75"/>
      <c r="RQU75"/>
      <c r="RQV75"/>
      <c r="RQW75"/>
      <c r="RQX75"/>
      <c r="RQY75"/>
      <c r="RQZ75"/>
      <c r="RRA75"/>
      <c r="RRB75"/>
      <c r="RRC75"/>
      <c r="RRD75"/>
      <c r="RRE75"/>
      <c r="RRF75"/>
      <c r="RRG75"/>
      <c r="RRH75"/>
      <c r="RRI75"/>
      <c r="RRJ75"/>
      <c r="RRK75"/>
      <c r="RRL75"/>
      <c r="RRM75"/>
      <c r="RRN75"/>
      <c r="RRO75"/>
      <c r="RRP75"/>
      <c r="RRQ75"/>
      <c r="RRR75"/>
      <c r="RRS75"/>
      <c r="RRT75"/>
      <c r="RRU75"/>
      <c r="RRV75"/>
      <c r="RRW75"/>
      <c r="RRX75"/>
      <c r="RRY75"/>
      <c r="RRZ75"/>
      <c r="RSA75"/>
      <c r="RSB75"/>
      <c r="RSC75"/>
      <c r="RSD75"/>
      <c r="RSE75"/>
      <c r="RSF75"/>
      <c r="RSG75"/>
      <c r="RSH75"/>
      <c r="RSI75"/>
      <c r="RSJ75"/>
      <c r="RSK75"/>
      <c r="RSL75"/>
      <c r="RSM75"/>
      <c r="RSN75"/>
      <c r="RSO75"/>
      <c r="RSP75"/>
      <c r="RSQ75"/>
      <c r="RSR75"/>
      <c r="RSS75"/>
      <c r="RST75"/>
      <c r="RSU75"/>
      <c r="RSV75"/>
      <c r="RSW75"/>
      <c r="RSX75"/>
      <c r="RSY75"/>
      <c r="RSZ75"/>
      <c r="RTA75"/>
      <c r="RTB75"/>
      <c r="RTC75"/>
      <c r="RTD75"/>
      <c r="RTE75"/>
      <c r="RTF75"/>
      <c r="RTG75"/>
      <c r="RTH75"/>
      <c r="RTI75"/>
      <c r="RTJ75"/>
      <c r="RTK75"/>
      <c r="RTL75"/>
      <c r="RTM75"/>
      <c r="RTN75"/>
      <c r="RTO75"/>
      <c r="RTP75"/>
      <c r="RTQ75"/>
      <c r="RTR75"/>
      <c r="RTS75"/>
      <c r="RTT75"/>
      <c r="RTU75"/>
      <c r="RTV75"/>
      <c r="RTW75"/>
      <c r="RTX75"/>
      <c r="RTY75"/>
      <c r="RTZ75"/>
      <c r="RUA75"/>
      <c r="RUB75"/>
      <c r="RUC75"/>
      <c r="RUD75"/>
      <c r="RUE75"/>
      <c r="RUF75"/>
      <c r="RUG75"/>
      <c r="RUH75"/>
      <c r="RUI75"/>
      <c r="RUJ75"/>
      <c r="RUK75"/>
      <c r="RUL75"/>
      <c r="RUM75"/>
      <c r="RUN75"/>
      <c r="RUO75"/>
      <c r="RUP75"/>
      <c r="RUQ75"/>
      <c r="RUR75"/>
      <c r="RUS75"/>
      <c r="RUT75"/>
      <c r="RUU75"/>
      <c r="RUV75"/>
      <c r="RUW75"/>
      <c r="RUX75"/>
      <c r="RUY75"/>
      <c r="RUZ75"/>
      <c r="RVA75"/>
      <c r="RVB75"/>
      <c r="RVC75"/>
      <c r="RVD75"/>
      <c r="RVE75"/>
      <c r="RVF75"/>
      <c r="RVG75"/>
      <c r="RVH75"/>
      <c r="RVI75"/>
      <c r="RVJ75"/>
      <c r="RVK75"/>
      <c r="RVL75"/>
      <c r="RVM75"/>
      <c r="RVN75"/>
      <c r="RVO75"/>
      <c r="RVP75"/>
      <c r="RVQ75"/>
      <c r="RVR75"/>
      <c r="RVS75"/>
      <c r="RVT75"/>
      <c r="RVU75"/>
      <c r="RVV75"/>
      <c r="RVW75"/>
      <c r="RVX75"/>
      <c r="RVY75"/>
      <c r="RVZ75"/>
      <c r="RWA75"/>
      <c r="RWB75"/>
      <c r="RWC75"/>
      <c r="RWD75"/>
      <c r="RWE75"/>
      <c r="RWF75"/>
      <c r="RWG75"/>
      <c r="RWH75"/>
      <c r="RWI75"/>
      <c r="RWJ75"/>
      <c r="RWK75"/>
      <c r="RWL75"/>
      <c r="RWM75"/>
      <c r="RWN75"/>
      <c r="RWO75"/>
      <c r="RWP75"/>
      <c r="RWQ75"/>
      <c r="RWR75"/>
      <c r="RWS75"/>
      <c r="RWT75"/>
      <c r="RWU75"/>
      <c r="RWV75"/>
      <c r="RWW75"/>
      <c r="RWX75"/>
      <c r="RWY75"/>
      <c r="RWZ75"/>
      <c r="RXA75"/>
      <c r="RXB75"/>
      <c r="RXC75"/>
      <c r="RXD75"/>
      <c r="RXE75"/>
      <c r="RXF75"/>
      <c r="RXG75"/>
      <c r="RXH75"/>
      <c r="RXI75"/>
      <c r="RXJ75"/>
      <c r="RXK75"/>
      <c r="RXL75"/>
      <c r="RXM75"/>
      <c r="RXN75"/>
      <c r="RXO75"/>
      <c r="RXP75"/>
      <c r="RXQ75"/>
      <c r="RXR75"/>
      <c r="RXS75"/>
      <c r="RXT75"/>
      <c r="RXU75"/>
      <c r="RXV75"/>
      <c r="RXW75"/>
      <c r="RXX75"/>
      <c r="RXY75"/>
      <c r="RXZ75"/>
      <c r="RYA75"/>
      <c r="RYB75"/>
      <c r="RYC75"/>
      <c r="RYD75"/>
      <c r="RYE75"/>
      <c r="RYF75"/>
      <c r="RYG75"/>
      <c r="RYH75"/>
      <c r="RYI75"/>
      <c r="RYJ75"/>
      <c r="RYK75"/>
      <c r="RYL75"/>
      <c r="RYM75"/>
      <c r="RYN75"/>
      <c r="RYO75"/>
      <c r="RYP75"/>
      <c r="RYQ75"/>
      <c r="RYR75"/>
      <c r="RYS75"/>
      <c r="RYT75"/>
      <c r="RYU75"/>
      <c r="RYV75"/>
      <c r="RYW75"/>
      <c r="RYX75"/>
      <c r="RYY75"/>
      <c r="RYZ75"/>
      <c r="RZA75"/>
      <c r="RZB75"/>
      <c r="RZC75"/>
      <c r="RZD75"/>
      <c r="RZE75"/>
      <c r="RZF75"/>
      <c r="RZG75"/>
      <c r="RZH75"/>
      <c r="RZI75"/>
      <c r="RZJ75"/>
      <c r="RZK75"/>
      <c r="RZL75"/>
      <c r="RZM75"/>
      <c r="RZN75"/>
      <c r="RZO75"/>
      <c r="RZP75"/>
      <c r="RZQ75"/>
      <c r="RZR75"/>
      <c r="RZS75"/>
      <c r="RZT75"/>
      <c r="RZU75"/>
      <c r="RZV75"/>
      <c r="RZW75"/>
      <c r="RZX75"/>
      <c r="RZY75"/>
      <c r="RZZ75"/>
      <c r="SAA75"/>
      <c r="SAB75"/>
      <c r="SAC75"/>
      <c r="SAD75"/>
      <c r="SAE75"/>
      <c r="SAF75"/>
      <c r="SAG75"/>
      <c r="SAH75"/>
      <c r="SAI75"/>
      <c r="SAJ75"/>
      <c r="SAK75"/>
      <c r="SAL75"/>
      <c r="SAM75"/>
      <c r="SAN75"/>
      <c r="SAO75"/>
      <c r="SAP75"/>
      <c r="SAQ75"/>
      <c r="SAR75"/>
      <c r="SAS75"/>
      <c r="SAT75"/>
      <c r="SAU75"/>
      <c r="SAV75"/>
      <c r="SAW75"/>
      <c r="SAX75"/>
      <c r="SAY75"/>
      <c r="SAZ75"/>
      <c r="SBA75"/>
      <c r="SBB75"/>
      <c r="SBC75"/>
      <c r="SBD75"/>
      <c r="SBE75"/>
      <c r="SBF75"/>
      <c r="SBG75"/>
      <c r="SBH75"/>
      <c r="SBI75"/>
      <c r="SBJ75"/>
      <c r="SBK75"/>
      <c r="SBL75"/>
      <c r="SBM75"/>
      <c r="SBN75"/>
      <c r="SBO75"/>
      <c r="SBP75"/>
      <c r="SBQ75"/>
      <c r="SBR75"/>
      <c r="SBS75"/>
      <c r="SBT75"/>
      <c r="SBU75"/>
      <c r="SBV75"/>
      <c r="SBW75"/>
      <c r="SBX75"/>
      <c r="SBY75"/>
      <c r="SBZ75"/>
      <c r="SCA75"/>
      <c r="SCB75"/>
      <c r="SCC75"/>
      <c r="SCD75"/>
      <c r="SCE75"/>
      <c r="SCF75"/>
      <c r="SCG75"/>
      <c r="SCH75"/>
      <c r="SCI75"/>
      <c r="SCJ75"/>
      <c r="SCK75"/>
      <c r="SCL75"/>
      <c r="SCM75"/>
      <c r="SCN75"/>
      <c r="SCO75"/>
      <c r="SCP75"/>
      <c r="SCQ75"/>
      <c r="SCR75"/>
      <c r="SCS75"/>
      <c r="SCT75"/>
      <c r="SCU75"/>
      <c r="SCV75"/>
      <c r="SCW75"/>
      <c r="SCX75"/>
      <c r="SCY75"/>
      <c r="SCZ75"/>
      <c r="SDA75"/>
      <c r="SDB75"/>
      <c r="SDC75"/>
      <c r="SDD75"/>
      <c r="SDE75"/>
      <c r="SDF75"/>
      <c r="SDG75"/>
      <c r="SDH75"/>
      <c r="SDI75"/>
      <c r="SDJ75"/>
      <c r="SDK75"/>
      <c r="SDL75"/>
      <c r="SDM75"/>
      <c r="SDN75"/>
      <c r="SDO75"/>
      <c r="SDP75"/>
      <c r="SDQ75"/>
      <c r="SDR75"/>
      <c r="SDS75"/>
      <c r="SDT75"/>
      <c r="SDU75"/>
      <c r="SDV75"/>
      <c r="SDW75"/>
      <c r="SDX75"/>
      <c r="SDY75"/>
      <c r="SDZ75"/>
      <c r="SEA75"/>
      <c r="SEB75"/>
      <c r="SEC75"/>
      <c r="SED75"/>
      <c r="SEE75"/>
      <c r="SEF75"/>
      <c r="SEG75"/>
      <c r="SEH75"/>
      <c r="SEI75"/>
      <c r="SEJ75"/>
      <c r="SEK75"/>
      <c r="SEL75"/>
      <c r="SEM75"/>
      <c r="SEN75"/>
      <c r="SEO75"/>
      <c r="SEP75"/>
      <c r="SEQ75"/>
      <c r="SER75"/>
      <c r="SES75"/>
      <c r="SET75"/>
      <c r="SEU75"/>
      <c r="SEV75"/>
      <c r="SEW75"/>
      <c r="SEX75"/>
      <c r="SEY75"/>
      <c r="SEZ75"/>
      <c r="SFA75"/>
      <c r="SFB75"/>
      <c r="SFC75"/>
      <c r="SFD75"/>
      <c r="SFE75"/>
      <c r="SFF75"/>
      <c r="SFG75"/>
      <c r="SFH75"/>
      <c r="SFI75"/>
      <c r="SFJ75"/>
      <c r="SFK75"/>
      <c r="SFL75"/>
      <c r="SFM75"/>
      <c r="SFN75"/>
      <c r="SFO75"/>
      <c r="SFP75"/>
      <c r="SFQ75"/>
      <c r="SFR75"/>
      <c r="SFS75"/>
      <c r="SFT75"/>
      <c r="SFU75"/>
      <c r="SFV75"/>
      <c r="SFW75"/>
      <c r="SFX75"/>
      <c r="SFY75"/>
      <c r="SFZ75"/>
      <c r="SGA75"/>
      <c r="SGB75"/>
      <c r="SGC75"/>
      <c r="SGD75"/>
      <c r="SGE75"/>
      <c r="SGF75"/>
      <c r="SGG75"/>
      <c r="SGH75"/>
      <c r="SGI75"/>
      <c r="SGJ75"/>
      <c r="SGK75"/>
      <c r="SGL75"/>
      <c r="SGM75"/>
      <c r="SGN75"/>
      <c r="SGO75"/>
      <c r="SGP75"/>
      <c r="SGQ75"/>
      <c r="SGR75"/>
      <c r="SGS75"/>
      <c r="SGT75"/>
      <c r="SGU75"/>
      <c r="SGV75"/>
      <c r="SGW75"/>
      <c r="SGX75"/>
      <c r="SGY75"/>
      <c r="SGZ75"/>
      <c r="SHA75"/>
      <c r="SHB75"/>
      <c r="SHC75"/>
      <c r="SHD75"/>
      <c r="SHE75"/>
      <c r="SHF75"/>
      <c r="SHG75"/>
      <c r="SHH75"/>
      <c r="SHI75"/>
      <c r="SHJ75"/>
      <c r="SHK75"/>
      <c r="SHL75"/>
      <c r="SHM75"/>
      <c r="SHN75"/>
      <c r="SHO75"/>
      <c r="SHP75"/>
      <c r="SHQ75"/>
      <c r="SHR75"/>
      <c r="SHS75"/>
      <c r="SHT75"/>
      <c r="SHU75"/>
      <c r="SHV75"/>
      <c r="SHW75"/>
      <c r="SHX75"/>
      <c r="SHY75"/>
      <c r="SHZ75"/>
      <c r="SIA75"/>
      <c r="SIB75"/>
      <c r="SIC75"/>
      <c r="SID75"/>
      <c r="SIE75"/>
      <c r="SIF75"/>
      <c r="SIG75"/>
      <c r="SIH75"/>
      <c r="SII75"/>
      <c r="SIJ75"/>
      <c r="SIK75"/>
      <c r="SIL75"/>
      <c r="SIM75"/>
      <c r="SIN75"/>
      <c r="SIO75"/>
      <c r="SIP75"/>
      <c r="SIQ75"/>
      <c r="SIR75"/>
      <c r="SIS75"/>
      <c r="SIT75"/>
      <c r="SIU75"/>
      <c r="SIV75"/>
      <c r="SIW75"/>
      <c r="SIX75"/>
      <c r="SIY75"/>
      <c r="SIZ75"/>
      <c r="SJA75"/>
      <c r="SJB75"/>
      <c r="SJC75"/>
      <c r="SJD75"/>
      <c r="SJE75"/>
      <c r="SJF75"/>
      <c r="SJG75"/>
      <c r="SJH75"/>
      <c r="SJI75"/>
      <c r="SJJ75"/>
      <c r="SJK75"/>
      <c r="SJL75"/>
      <c r="SJM75"/>
      <c r="SJN75"/>
      <c r="SJO75"/>
      <c r="SJP75"/>
      <c r="SJQ75"/>
      <c r="SJR75"/>
      <c r="SJS75"/>
      <c r="SJT75"/>
      <c r="SJU75"/>
      <c r="SJV75"/>
      <c r="SJW75"/>
      <c r="SJX75"/>
      <c r="SJY75"/>
      <c r="SJZ75"/>
      <c r="SKA75"/>
      <c r="SKB75"/>
      <c r="SKC75"/>
      <c r="SKD75"/>
      <c r="SKE75"/>
      <c r="SKF75"/>
      <c r="SKG75"/>
      <c r="SKH75"/>
      <c r="SKI75"/>
      <c r="SKJ75"/>
      <c r="SKK75"/>
      <c r="SKL75"/>
      <c r="SKM75"/>
      <c r="SKN75"/>
      <c r="SKO75"/>
      <c r="SKP75"/>
      <c r="SKQ75"/>
      <c r="SKR75"/>
      <c r="SKS75"/>
      <c r="SKT75"/>
      <c r="SKU75"/>
      <c r="SKV75"/>
      <c r="SKW75"/>
      <c r="SKX75"/>
      <c r="SKY75"/>
      <c r="SKZ75"/>
      <c r="SLA75"/>
      <c r="SLB75"/>
      <c r="SLC75"/>
      <c r="SLD75"/>
      <c r="SLE75"/>
      <c r="SLF75"/>
      <c r="SLG75"/>
      <c r="SLH75"/>
      <c r="SLI75"/>
      <c r="SLJ75"/>
      <c r="SLK75"/>
      <c r="SLL75"/>
      <c r="SLM75"/>
      <c r="SLN75"/>
      <c r="SLO75"/>
      <c r="SLP75"/>
      <c r="SLQ75"/>
      <c r="SLR75"/>
      <c r="SLS75"/>
      <c r="SLT75"/>
      <c r="SLU75"/>
      <c r="SLV75"/>
      <c r="SLW75"/>
      <c r="SLX75"/>
      <c r="SLY75"/>
      <c r="SLZ75"/>
      <c r="SMA75"/>
      <c r="SMB75"/>
      <c r="SMC75"/>
      <c r="SMD75"/>
      <c r="SME75"/>
      <c r="SMF75"/>
      <c r="SMG75"/>
      <c r="SMH75"/>
      <c r="SMI75"/>
      <c r="SMJ75"/>
      <c r="SMK75"/>
      <c r="SML75"/>
      <c r="SMM75"/>
      <c r="SMN75"/>
      <c r="SMO75"/>
      <c r="SMP75"/>
      <c r="SMQ75"/>
      <c r="SMR75"/>
      <c r="SMS75"/>
      <c r="SMT75"/>
      <c r="SMU75"/>
      <c r="SMV75"/>
      <c r="SMW75"/>
      <c r="SMX75"/>
      <c r="SMY75"/>
      <c r="SMZ75"/>
      <c r="SNA75"/>
      <c r="SNB75"/>
      <c r="SNC75"/>
      <c r="SND75"/>
      <c r="SNE75"/>
      <c r="SNF75"/>
      <c r="SNG75"/>
      <c r="SNH75"/>
      <c r="SNI75"/>
      <c r="SNJ75"/>
      <c r="SNK75"/>
      <c r="SNL75"/>
      <c r="SNM75"/>
      <c r="SNN75"/>
      <c r="SNO75"/>
      <c r="SNP75"/>
      <c r="SNQ75"/>
      <c r="SNR75"/>
      <c r="SNS75"/>
      <c r="SNT75"/>
      <c r="SNU75"/>
      <c r="SNV75"/>
      <c r="SNW75"/>
      <c r="SNX75"/>
      <c r="SNY75"/>
      <c r="SNZ75"/>
      <c r="SOA75"/>
      <c r="SOB75"/>
      <c r="SOC75"/>
      <c r="SOD75"/>
      <c r="SOE75"/>
      <c r="SOF75"/>
      <c r="SOG75"/>
      <c r="SOH75"/>
      <c r="SOI75"/>
      <c r="SOJ75"/>
      <c r="SOK75"/>
      <c r="SOL75"/>
      <c r="SOM75"/>
      <c r="SON75"/>
      <c r="SOO75"/>
      <c r="SOP75"/>
      <c r="SOQ75"/>
      <c r="SOR75"/>
      <c r="SOS75"/>
      <c r="SOT75"/>
      <c r="SOU75"/>
      <c r="SOV75"/>
      <c r="SOW75"/>
      <c r="SOX75"/>
      <c r="SOY75"/>
      <c r="SOZ75"/>
      <c r="SPA75"/>
      <c r="SPB75"/>
      <c r="SPC75"/>
      <c r="SPD75"/>
      <c r="SPE75"/>
      <c r="SPF75"/>
      <c r="SPG75"/>
      <c r="SPH75"/>
      <c r="SPI75"/>
      <c r="SPJ75"/>
      <c r="SPK75"/>
      <c r="SPL75"/>
      <c r="SPM75"/>
      <c r="SPN75"/>
      <c r="SPO75"/>
      <c r="SPP75"/>
      <c r="SPQ75"/>
      <c r="SPR75"/>
      <c r="SPS75"/>
      <c r="SPT75"/>
      <c r="SPU75"/>
      <c r="SPV75"/>
      <c r="SPW75"/>
      <c r="SPX75"/>
      <c r="SPY75"/>
      <c r="SPZ75"/>
      <c r="SQA75"/>
      <c r="SQB75"/>
      <c r="SQC75"/>
      <c r="SQD75"/>
      <c r="SQE75"/>
      <c r="SQF75"/>
      <c r="SQG75"/>
      <c r="SQH75"/>
      <c r="SQI75"/>
      <c r="SQJ75"/>
      <c r="SQK75"/>
      <c r="SQL75"/>
      <c r="SQM75"/>
      <c r="SQN75"/>
      <c r="SQO75"/>
      <c r="SQP75"/>
      <c r="SQQ75"/>
      <c r="SQR75"/>
      <c r="SQS75"/>
      <c r="SQT75"/>
      <c r="SQU75"/>
      <c r="SQV75"/>
      <c r="SQW75"/>
      <c r="SQX75"/>
      <c r="SQY75"/>
      <c r="SQZ75"/>
      <c r="SRA75"/>
      <c r="SRB75"/>
      <c r="SRC75"/>
      <c r="SRD75"/>
      <c r="SRE75"/>
      <c r="SRF75"/>
      <c r="SRG75"/>
      <c r="SRH75"/>
      <c r="SRI75"/>
      <c r="SRJ75"/>
      <c r="SRK75"/>
      <c r="SRL75"/>
      <c r="SRM75"/>
      <c r="SRN75"/>
      <c r="SRO75"/>
      <c r="SRP75"/>
      <c r="SRQ75"/>
      <c r="SRR75"/>
      <c r="SRS75"/>
      <c r="SRT75"/>
      <c r="SRU75"/>
      <c r="SRV75"/>
      <c r="SRW75"/>
      <c r="SRX75"/>
      <c r="SRY75"/>
      <c r="SRZ75"/>
      <c r="SSA75"/>
      <c r="SSB75"/>
      <c r="SSC75"/>
      <c r="SSD75"/>
      <c r="SSE75"/>
      <c r="SSF75"/>
      <c r="SSG75"/>
      <c r="SSH75"/>
      <c r="SSI75"/>
      <c r="SSJ75"/>
      <c r="SSK75"/>
      <c r="SSL75"/>
      <c r="SSM75"/>
      <c r="SSN75"/>
      <c r="SSO75"/>
      <c r="SSP75"/>
      <c r="SSQ75"/>
      <c r="SSR75"/>
      <c r="SSS75"/>
      <c r="SST75"/>
      <c r="SSU75"/>
      <c r="SSV75"/>
      <c r="SSW75"/>
      <c r="SSX75"/>
      <c r="SSY75"/>
      <c r="SSZ75"/>
      <c r="STA75"/>
      <c r="STB75"/>
      <c r="STC75"/>
      <c r="STD75"/>
      <c r="STE75"/>
      <c r="STF75"/>
      <c r="STG75"/>
      <c r="STH75"/>
      <c r="STI75"/>
      <c r="STJ75"/>
      <c r="STK75"/>
      <c r="STL75"/>
      <c r="STM75"/>
      <c r="STN75"/>
      <c r="STO75"/>
      <c r="STP75"/>
      <c r="STQ75"/>
      <c r="STR75"/>
      <c r="STS75"/>
      <c r="STT75"/>
      <c r="STU75"/>
      <c r="STV75"/>
      <c r="STW75"/>
      <c r="STX75"/>
      <c r="STY75"/>
      <c r="STZ75"/>
      <c r="SUA75"/>
      <c r="SUB75"/>
      <c r="SUC75"/>
      <c r="SUD75"/>
      <c r="SUE75"/>
      <c r="SUF75"/>
      <c r="SUG75"/>
      <c r="SUH75"/>
      <c r="SUI75"/>
      <c r="SUJ75"/>
      <c r="SUK75"/>
      <c r="SUL75"/>
      <c r="SUM75"/>
      <c r="SUN75"/>
      <c r="SUO75"/>
      <c r="SUP75"/>
      <c r="SUQ75"/>
      <c r="SUR75"/>
      <c r="SUS75"/>
      <c r="SUT75"/>
      <c r="SUU75"/>
      <c r="SUV75"/>
      <c r="SUW75"/>
      <c r="SUX75"/>
      <c r="SUY75"/>
      <c r="SUZ75"/>
      <c r="SVA75"/>
      <c r="SVB75"/>
      <c r="SVC75"/>
      <c r="SVD75"/>
      <c r="SVE75"/>
      <c r="SVF75"/>
      <c r="SVG75"/>
      <c r="SVH75"/>
      <c r="SVI75"/>
      <c r="SVJ75"/>
      <c r="SVK75"/>
      <c r="SVL75"/>
      <c r="SVM75"/>
      <c r="SVN75"/>
      <c r="SVO75"/>
      <c r="SVP75"/>
      <c r="SVQ75"/>
      <c r="SVR75"/>
      <c r="SVS75"/>
      <c r="SVT75"/>
      <c r="SVU75"/>
      <c r="SVV75"/>
      <c r="SVW75"/>
      <c r="SVX75"/>
      <c r="SVY75"/>
      <c r="SVZ75"/>
      <c r="SWA75"/>
      <c r="SWB75"/>
      <c r="SWC75"/>
      <c r="SWD75"/>
      <c r="SWE75"/>
      <c r="SWF75"/>
      <c r="SWG75"/>
      <c r="SWH75"/>
      <c r="SWI75"/>
      <c r="SWJ75"/>
      <c r="SWK75"/>
      <c r="SWL75"/>
      <c r="SWM75"/>
      <c r="SWN75"/>
      <c r="SWO75"/>
      <c r="SWP75"/>
      <c r="SWQ75"/>
      <c r="SWR75"/>
      <c r="SWS75"/>
      <c r="SWT75"/>
      <c r="SWU75"/>
      <c r="SWV75"/>
      <c r="SWW75"/>
      <c r="SWX75"/>
      <c r="SWY75"/>
      <c r="SWZ75"/>
      <c r="SXA75"/>
      <c r="SXB75"/>
      <c r="SXC75"/>
      <c r="SXD75"/>
      <c r="SXE75"/>
      <c r="SXF75"/>
      <c r="SXG75"/>
      <c r="SXH75"/>
      <c r="SXI75"/>
      <c r="SXJ75"/>
      <c r="SXK75"/>
      <c r="SXL75"/>
      <c r="SXM75"/>
      <c r="SXN75"/>
      <c r="SXO75"/>
      <c r="SXP75"/>
      <c r="SXQ75"/>
      <c r="SXR75"/>
      <c r="SXS75"/>
      <c r="SXT75"/>
      <c r="SXU75"/>
      <c r="SXV75"/>
      <c r="SXW75"/>
      <c r="SXX75"/>
      <c r="SXY75"/>
      <c r="SXZ75"/>
      <c r="SYA75"/>
      <c r="SYB75"/>
      <c r="SYC75"/>
      <c r="SYD75"/>
      <c r="SYE75"/>
      <c r="SYF75"/>
      <c r="SYG75"/>
      <c r="SYH75"/>
      <c r="SYI75"/>
      <c r="SYJ75"/>
      <c r="SYK75"/>
      <c r="SYL75"/>
      <c r="SYM75"/>
      <c r="SYN75"/>
      <c r="SYO75"/>
      <c r="SYP75"/>
      <c r="SYQ75"/>
      <c r="SYR75"/>
      <c r="SYS75"/>
      <c r="SYT75"/>
      <c r="SYU75"/>
      <c r="SYV75"/>
      <c r="SYW75"/>
      <c r="SYX75"/>
      <c r="SYY75"/>
      <c r="SYZ75"/>
      <c r="SZA75"/>
      <c r="SZB75"/>
      <c r="SZC75"/>
      <c r="SZD75"/>
      <c r="SZE75"/>
      <c r="SZF75"/>
      <c r="SZG75"/>
      <c r="SZH75"/>
      <c r="SZI75"/>
      <c r="SZJ75"/>
      <c r="SZK75"/>
      <c r="SZL75"/>
      <c r="SZM75"/>
      <c r="SZN75"/>
      <c r="SZO75"/>
      <c r="SZP75"/>
      <c r="SZQ75"/>
      <c r="SZR75"/>
      <c r="SZS75"/>
      <c r="SZT75"/>
      <c r="SZU75"/>
      <c r="SZV75"/>
      <c r="SZW75"/>
      <c r="SZX75"/>
      <c r="SZY75"/>
      <c r="SZZ75"/>
      <c r="TAA75"/>
      <c r="TAB75"/>
      <c r="TAC75"/>
      <c r="TAD75"/>
      <c r="TAE75"/>
      <c r="TAF75"/>
      <c r="TAG75"/>
      <c r="TAH75"/>
      <c r="TAI75"/>
      <c r="TAJ75"/>
      <c r="TAK75"/>
      <c r="TAL75"/>
      <c r="TAM75"/>
      <c r="TAN75"/>
      <c r="TAO75"/>
      <c r="TAP75"/>
      <c r="TAQ75"/>
      <c r="TAR75"/>
      <c r="TAS75"/>
      <c r="TAT75"/>
      <c r="TAU75"/>
      <c r="TAV75"/>
      <c r="TAW75"/>
      <c r="TAX75"/>
      <c r="TAY75"/>
      <c r="TAZ75"/>
      <c r="TBA75"/>
      <c r="TBB75"/>
      <c r="TBC75"/>
      <c r="TBD75"/>
      <c r="TBE75"/>
      <c r="TBF75"/>
      <c r="TBG75"/>
      <c r="TBH75"/>
      <c r="TBI75"/>
      <c r="TBJ75"/>
      <c r="TBK75"/>
      <c r="TBL75"/>
      <c r="TBM75"/>
      <c r="TBN75"/>
      <c r="TBO75"/>
      <c r="TBP75"/>
      <c r="TBQ75"/>
      <c r="TBR75"/>
      <c r="TBS75"/>
      <c r="TBT75"/>
      <c r="TBU75"/>
      <c r="TBV75"/>
      <c r="TBW75"/>
      <c r="TBX75"/>
      <c r="TBY75"/>
      <c r="TBZ75"/>
      <c r="TCA75"/>
      <c r="TCB75"/>
      <c r="TCC75"/>
      <c r="TCD75"/>
      <c r="TCE75"/>
      <c r="TCF75"/>
      <c r="TCG75"/>
      <c r="TCH75"/>
      <c r="TCI75"/>
      <c r="TCJ75"/>
      <c r="TCK75"/>
      <c r="TCL75"/>
      <c r="TCM75"/>
      <c r="TCN75"/>
      <c r="TCO75"/>
      <c r="TCP75"/>
      <c r="TCQ75"/>
      <c r="TCR75"/>
      <c r="TCS75"/>
      <c r="TCT75"/>
      <c r="TCU75"/>
      <c r="TCV75"/>
      <c r="TCW75"/>
      <c r="TCX75"/>
      <c r="TCY75"/>
      <c r="TCZ75"/>
      <c r="TDA75"/>
      <c r="TDB75"/>
      <c r="TDC75"/>
      <c r="TDD75"/>
      <c r="TDE75"/>
      <c r="TDF75"/>
      <c r="TDG75"/>
      <c r="TDH75"/>
      <c r="TDI75"/>
      <c r="TDJ75"/>
      <c r="TDK75"/>
      <c r="TDL75"/>
      <c r="TDM75"/>
      <c r="TDN75"/>
      <c r="TDO75"/>
      <c r="TDP75"/>
      <c r="TDQ75"/>
      <c r="TDR75"/>
      <c r="TDS75"/>
      <c r="TDT75"/>
      <c r="TDU75"/>
      <c r="TDV75"/>
      <c r="TDW75"/>
      <c r="TDX75"/>
      <c r="TDY75"/>
      <c r="TDZ75"/>
      <c r="TEA75"/>
      <c r="TEB75"/>
      <c r="TEC75"/>
      <c r="TED75"/>
      <c r="TEE75"/>
      <c r="TEF75"/>
      <c r="TEG75"/>
      <c r="TEH75"/>
      <c r="TEI75"/>
      <c r="TEJ75"/>
      <c r="TEK75"/>
      <c r="TEL75"/>
      <c r="TEM75"/>
      <c r="TEN75"/>
      <c r="TEO75"/>
      <c r="TEP75"/>
      <c r="TEQ75"/>
      <c r="TER75"/>
      <c r="TES75"/>
      <c r="TET75"/>
      <c r="TEU75"/>
      <c r="TEV75"/>
      <c r="TEW75"/>
      <c r="TEX75"/>
      <c r="TEY75"/>
      <c r="TEZ75"/>
      <c r="TFA75"/>
      <c r="TFB75"/>
      <c r="TFC75"/>
      <c r="TFD75"/>
      <c r="TFE75"/>
      <c r="TFF75"/>
      <c r="TFG75"/>
      <c r="TFH75"/>
      <c r="TFI75"/>
      <c r="TFJ75"/>
      <c r="TFK75"/>
      <c r="TFL75"/>
      <c r="TFM75"/>
      <c r="TFN75"/>
      <c r="TFO75"/>
      <c r="TFP75"/>
      <c r="TFQ75"/>
      <c r="TFR75"/>
      <c r="TFS75"/>
      <c r="TFT75"/>
      <c r="TFU75"/>
      <c r="TFV75"/>
      <c r="TFW75"/>
      <c r="TFX75"/>
      <c r="TFY75"/>
      <c r="TFZ75"/>
      <c r="TGA75"/>
      <c r="TGB75"/>
      <c r="TGC75"/>
      <c r="TGD75"/>
      <c r="TGE75"/>
      <c r="TGF75"/>
      <c r="TGG75"/>
      <c r="TGH75"/>
      <c r="TGI75"/>
      <c r="TGJ75"/>
      <c r="TGK75"/>
      <c r="TGL75"/>
      <c r="TGM75"/>
      <c r="TGN75"/>
      <c r="TGO75"/>
      <c r="TGP75"/>
      <c r="TGQ75"/>
      <c r="TGR75"/>
      <c r="TGS75"/>
      <c r="TGT75"/>
      <c r="TGU75"/>
      <c r="TGV75"/>
      <c r="TGW75"/>
      <c r="TGX75"/>
      <c r="TGY75"/>
      <c r="TGZ75"/>
      <c r="THA75"/>
      <c r="THB75"/>
      <c r="THC75"/>
      <c r="THD75"/>
      <c r="THE75"/>
      <c r="THF75"/>
      <c r="THG75"/>
      <c r="THH75"/>
      <c r="THI75"/>
      <c r="THJ75"/>
      <c r="THK75"/>
      <c r="THL75"/>
      <c r="THM75"/>
      <c r="THN75"/>
      <c r="THO75"/>
      <c r="THP75"/>
      <c r="THQ75"/>
      <c r="THR75"/>
      <c r="THS75"/>
      <c r="THT75"/>
      <c r="THU75"/>
      <c r="THV75"/>
      <c r="THW75"/>
      <c r="THX75"/>
      <c r="THY75"/>
      <c r="THZ75"/>
      <c r="TIA75"/>
      <c r="TIB75"/>
      <c r="TIC75"/>
      <c r="TID75"/>
      <c r="TIE75"/>
      <c r="TIF75"/>
      <c r="TIG75"/>
      <c r="TIH75"/>
      <c r="TII75"/>
      <c r="TIJ75"/>
      <c r="TIK75"/>
      <c r="TIL75"/>
      <c r="TIM75"/>
      <c r="TIN75"/>
      <c r="TIO75"/>
      <c r="TIP75"/>
      <c r="TIQ75"/>
      <c r="TIR75"/>
      <c r="TIS75"/>
      <c r="TIT75"/>
      <c r="TIU75"/>
      <c r="TIV75"/>
      <c r="TIW75"/>
      <c r="TIX75"/>
      <c r="TIY75"/>
      <c r="TIZ75"/>
      <c r="TJA75"/>
      <c r="TJB75"/>
      <c r="TJC75"/>
      <c r="TJD75"/>
      <c r="TJE75"/>
      <c r="TJF75"/>
      <c r="TJG75"/>
      <c r="TJH75"/>
      <c r="TJI75"/>
      <c r="TJJ75"/>
      <c r="TJK75"/>
      <c r="TJL75"/>
      <c r="TJM75"/>
      <c r="TJN75"/>
      <c r="TJO75"/>
      <c r="TJP75"/>
      <c r="TJQ75"/>
      <c r="TJR75"/>
      <c r="TJS75"/>
      <c r="TJT75"/>
      <c r="TJU75"/>
      <c r="TJV75"/>
      <c r="TJW75"/>
      <c r="TJX75"/>
      <c r="TJY75"/>
      <c r="TJZ75"/>
      <c r="TKA75"/>
      <c r="TKB75"/>
      <c r="TKC75"/>
      <c r="TKD75"/>
      <c r="TKE75"/>
      <c r="TKF75"/>
      <c r="TKG75"/>
      <c r="TKH75"/>
      <c r="TKI75"/>
      <c r="TKJ75"/>
      <c r="TKK75"/>
      <c r="TKL75"/>
      <c r="TKM75"/>
      <c r="TKN75"/>
      <c r="TKO75"/>
      <c r="TKP75"/>
      <c r="TKQ75"/>
      <c r="TKR75"/>
      <c r="TKS75"/>
      <c r="TKT75"/>
      <c r="TKU75"/>
      <c r="TKV75"/>
      <c r="TKW75"/>
      <c r="TKX75"/>
      <c r="TKY75"/>
      <c r="TKZ75"/>
      <c r="TLA75"/>
      <c r="TLB75"/>
      <c r="TLC75"/>
      <c r="TLD75"/>
      <c r="TLE75"/>
      <c r="TLF75"/>
      <c r="TLG75"/>
      <c r="TLH75"/>
      <c r="TLI75"/>
      <c r="TLJ75"/>
      <c r="TLK75"/>
      <c r="TLL75"/>
      <c r="TLM75"/>
      <c r="TLN75"/>
      <c r="TLO75"/>
      <c r="TLP75"/>
      <c r="TLQ75"/>
      <c r="TLR75"/>
      <c r="TLS75"/>
      <c r="TLT75"/>
      <c r="TLU75"/>
      <c r="TLV75"/>
      <c r="TLW75"/>
      <c r="TLX75"/>
      <c r="TLY75"/>
      <c r="TLZ75"/>
      <c r="TMA75"/>
      <c r="TMB75"/>
      <c r="TMC75"/>
      <c r="TMD75"/>
      <c r="TME75"/>
      <c r="TMF75"/>
      <c r="TMG75"/>
      <c r="TMH75"/>
      <c r="TMI75"/>
      <c r="TMJ75"/>
      <c r="TMK75"/>
      <c r="TML75"/>
      <c r="TMM75"/>
      <c r="TMN75"/>
      <c r="TMO75"/>
      <c r="TMP75"/>
      <c r="TMQ75"/>
      <c r="TMR75"/>
      <c r="TMS75"/>
      <c r="TMT75"/>
      <c r="TMU75"/>
      <c r="TMV75"/>
      <c r="TMW75"/>
      <c r="TMX75"/>
      <c r="TMY75"/>
      <c r="TMZ75"/>
      <c r="TNA75"/>
      <c r="TNB75"/>
      <c r="TNC75"/>
      <c r="TND75"/>
      <c r="TNE75"/>
      <c r="TNF75"/>
      <c r="TNG75"/>
      <c r="TNH75"/>
      <c r="TNI75"/>
      <c r="TNJ75"/>
      <c r="TNK75"/>
      <c r="TNL75"/>
      <c r="TNM75"/>
      <c r="TNN75"/>
      <c r="TNO75"/>
      <c r="TNP75"/>
      <c r="TNQ75"/>
      <c r="TNR75"/>
      <c r="TNS75"/>
      <c r="TNT75"/>
      <c r="TNU75"/>
      <c r="TNV75"/>
      <c r="TNW75"/>
      <c r="TNX75"/>
      <c r="TNY75"/>
      <c r="TNZ75"/>
      <c r="TOA75"/>
      <c r="TOB75"/>
      <c r="TOC75"/>
      <c r="TOD75"/>
      <c r="TOE75"/>
      <c r="TOF75"/>
      <c r="TOG75"/>
      <c r="TOH75"/>
      <c r="TOI75"/>
      <c r="TOJ75"/>
      <c r="TOK75"/>
      <c r="TOL75"/>
      <c r="TOM75"/>
      <c r="TON75"/>
      <c r="TOO75"/>
      <c r="TOP75"/>
      <c r="TOQ75"/>
      <c r="TOR75"/>
      <c r="TOS75"/>
      <c r="TOT75"/>
      <c r="TOU75"/>
      <c r="TOV75"/>
      <c r="TOW75"/>
      <c r="TOX75"/>
      <c r="TOY75"/>
      <c r="TOZ75"/>
      <c r="TPA75"/>
      <c r="TPB75"/>
      <c r="TPC75"/>
      <c r="TPD75"/>
      <c r="TPE75"/>
      <c r="TPF75"/>
      <c r="TPG75"/>
      <c r="TPH75"/>
      <c r="TPI75"/>
      <c r="TPJ75"/>
      <c r="TPK75"/>
      <c r="TPL75"/>
      <c r="TPM75"/>
      <c r="TPN75"/>
      <c r="TPO75"/>
      <c r="TPP75"/>
      <c r="TPQ75"/>
      <c r="TPR75"/>
      <c r="TPS75"/>
      <c r="TPT75"/>
      <c r="TPU75"/>
      <c r="TPV75"/>
      <c r="TPW75"/>
      <c r="TPX75"/>
      <c r="TPY75"/>
      <c r="TPZ75"/>
      <c r="TQA75"/>
      <c r="TQB75"/>
      <c r="TQC75"/>
      <c r="TQD75"/>
      <c r="TQE75"/>
      <c r="TQF75"/>
      <c r="TQG75"/>
      <c r="TQH75"/>
      <c r="TQI75"/>
      <c r="TQJ75"/>
      <c r="TQK75"/>
      <c r="TQL75"/>
      <c r="TQM75"/>
      <c r="TQN75"/>
      <c r="TQO75"/>
      <c r="TQP75"/>
      <c r="TQQ75"/>
      <c r="TQR75"/>
      <c r="TQS75"/>
      <c r="TQT75"/>
      <c r="TQU75"/>
      <c r="TQV75"/>
      <c r="TQW75"/>
      <c r="TQX75"/>
      <c r="TQY75"/>
      <c r="TQZ75"/>
      <c r="TRA75"/>
      <c r="TRB75"/>
      <c r="TRC75"/>
      <c r="TRD75"/>
      <c r="TRE75"/>
      <c r="TRF75"/>
      <c r="TRG75"/>
      <c r="TRH75"/>
      <c r="TRI75"/>
      <c r="TRJ75"/>
      <c r="TRK75"/>
      <c r="TRL75"/>
      <c r="TRM75"/>
      <c r="TRN75"/>
      <c r="TRO75"/>
      <c r="TRP75"/>
      <c r="TRQ75"/>
      <c r="TRR75"/>
      <c r="TRS75"/>
      <c r="TRT75"/>
      <c r="TRU75"/>
      <c r="TRV75"/>
      <c r="TRW75"/>
      <c r="TRX75"/>
      <c r="TRY75"/>
      <c r="TRZ75"/>
      <c r="TSA75"/>
      <c r="TSB75"/>
      <c r="TSC75"/>
      <c r="TSD75"/>
      <c r="TSE75"/>
      <c r="TSF75"/>
      <c r="TSG75"/>
      <c r="TSH75"/>
      <c r="TSI75"/>
      <c r="TSJ75"/>
      <c r="TSK75"/>
      <c r="TSL75"/>
      <c r="TSM75"/>
      <c r="TSN75"/>
      <c r="TSO75"/>
      <c r="TSP75"/>
      <c r="TSQ75"/>
      <c r="TSR75"/>
      <c r="TSS75"/>
      <c r="TST75"/>
      <c r="TSU75"/>
      <c r="TSV75"/>
      <c r="TSW75"/>
      <c r="TSX75"/>
      <c r="TSY75"/>
      <c r="TSZ75"/>
      <c r="TTA75"/>
      <c r="TTB75"/>
      <c r="TTC75"/>
      <c r="TTD75"/>
      <c r="TTE75"/>
      <c r="TTF75"/>
      <c r="TTG75"/>
      <c r="TTH75"/>
      <c r="TTI75"/>
      <c r="TTJ75"/>
      <c r="TTK75"/>
      <c r="TTL75"/>
      <c r="TTM75"/>
      <c r="TTN75"/>
      <c r="TTO75"/>
      <c r="TTP75"/>
      <c r="TTQ75"/>
      <c r="TTR75"/>
      <c r="TTS75"/>
      <c r="TTT75"/>
      <c r="TTU75"/>
      <c r="TTV75"/>
      <c r="TTW75"/>
      <c r="TTX75"/>
      <c r="TTY75"/>
      <c r="TTZ75"/>
      <c r="TUA75"/>
      <c r="TUB75"/>
      <c r="TUC75"/>
      <c r="TUD75"/>
      <c r="TUE75"/>
      <c r="TUF75"/>
      <c r="TUG75"/>
      <c r="TUH75"/>
      <c r="TUI75"/>
      <c r="TUJ75"/>
      <c r="TUK75"/>
      <c r="TUL75"/>
      <c r="TUM75"/>
      <c r="TUN75"/>
      <c r="TUO75"/>
      <c r="TUP75"/>
      <c r="TUQ75"/>
      <c r="TUR75"/>
      <c r="TUS75"/>
      <c r="TUT75"/>
      <c r="TUU75"/>
      <c r="TUV75"/>
      <c r="TUW75"/>
      <c r="TUX75"/>
      <c r="TUY75"/>
      <c r="TUZ75"/>
      <c r="TVA75"/>
      <c r="TVB75"/>
      <c r="TVC75"/>
      <c r="TVD75"/>
      <c r="TVE75"/>
      <c r="TVF75"/>
      <c r="TVG75"/>
      <c r="TVH75"/>
      <c r="TVI75"/>
      <c r="TVJ75"/>
      <c r="TVK75"/>
      <c r="TVL75"/>
      <c r="TVM75"/>
      <c r="TVN75"/>
      <c r="TVO75"/>
      <c r="TVP75"/>
      <c r="TVQ75"/>
      <c r="TVR75"/>
      <c r="TVS75"/>
      <c r="TVT75"/>
      <c r="TVU75"/>
      <c r="TVV75"/>
      <c r="TVW75"/>
      <c r="TVX75"/>
      <c r="TVY75"/>
      <c r="TVZ75"/>
      <c r="TWA75"/>
      <c r="TWB75"/>
      <c r="TWC75"/>
      <c r="TWD75"/>
      <c r="TWE75"/>
      <c r="TWF75"/>
      <c r="TWG75"/>
      <c r="TWH75"/>
      <c r="TWI75"/>
      <c r="TWJ75"/>
      <c r="TWK75"/>
      <c r="TWL75"/>
      <c r="TWM75"/>
      <c r="TWN75"/>
      <c r="TWO75"/>
      <c r="TWP75"/>
      <c r="TWQ75"/>
      <c r="TWR75"/>
      <c r="TWS75"/>
      <c r="TWT75"/>
      <c r="TWU75"/>
      <c r="TWV75"/>
      <c r="TWW75"/>
      <c r="TWX75"/>
      <c r="TWY75"/>
      <c r="TWZ75"/>
      <c r="TXA75"/>
      <c r="TXB75"/>
      <c r="TXC75"/>
      <c r="TXD75"/>
      <c r="TXE75"/>
      <c r="TXF75"/>
      <c r="TXG75"/>
      <c r="TXH75"/>
      <c r="TXI75"/>
      <c r="TXJ75"/>
      <c r="TXK75"/>
      <c r="TXL75"/>
      <c r="TXM75"/>
      <c r="TXN75"/>
      <c r="TXO75"/>
      <c r="TXP75"/>
      <c r="TXQ75"/>
      <c r="TXR75"/>
      <c r="TXS75"/>
      <c r="TXT75"/>
      <c r="TXU75"/>
      <c r="TXV75"/>
      <c r="TXW75"/>
      <c r="TXX75"/>
      <c r="TXY75"/>
      <c r="TXZ75"/>
      <c r="TYA75"/>
      <c r="TYB75"/>
      <c r="TYC75"/>
      <c r="TYD75"/>
      <c r="TYE75"/>
      <c r="TYF75"/>
      <c r="TYG75"/>
      <c r="TYH75"/>
      <c r="TYI75"/>
      <c r="TYJ75"/>
      <c r="TYK75"/>
      <c r="TYL75"/>
      <c r="TYM75"/>
      <c r="TYN75"/>
      <c r="TYO75"/>
      <c r="TYP75"/>
      <c r="TYQ75"/>
      <c r="TYR75"/>
      <c r="TYS75"/>
      <c r="TYT75"/>
      <c r="TYU75"/>
      <c r="TYV75"/>
      <c r="TYW75"/>
      <c r="TYX75"/>
      <c r="TYY75"/>
      <c r="TYZ75"/>
      <c r="TZA75"/>
      <c r="TZB75"/>
      <c r="TZC75"/>
      <c r="TZD75"/>
      <c r="TZE75"/>
      <c r="TZF75"/>
      <c r="TZG75"/>
      <c r="TZH75"/>
      <c r="TZI75"/>
      <c r="TZJ75"/>
      <c r="TZK75"/>
      <c r="TZL75"/>
      <c r="TZM75"/>
      <c r="TZN75"/>
      <c r="TZO75"/>
      <c r="TZP75"/>
      <c r="TZQ75"/>
      <c r="TZR75"/>
      <c r="TZS75"/>
      <c r="TZT75"/>
      <c r="TZU75"/>
      <c r="TZV75"/>
      <c r="TZW75"/>
      <c r="TZX75"/>
      <c r="TZY75"/>
      <c r="TZZ75"/>
      <c r="UAA75"/>
      <c r="UAB75"/>
      <c r="UAC75"/>
      <c r="UAD75"/>
      <c r="UAE75"/>
      <c r="UAF75"/>
      <c r="UAG75"/>
      <c r="UAH75"/>
      <c r="UAI75"/>
      <c r="UAJ75"/>
      <c r="UAK75"/>
      <c r="UAL75"/>
      <c r="UAM75"/>
      <c r="UAN75"/>
      <c r="UAO75"/>
      <c r="UAP75"/>
      <c r="UAQ75"/>
      <c r="UAR75"/>
      <c r="UAS75"/>
      <c r="UAT75"/>
      <c r="UAU75"/>
      <c r="UAV75"/>
      <c r="UAW75"/>
      <c r="UAX75"/>
      <c r="UAY75"/>
      <c r="UAZ75"/>
      <c r="UBA75"/>
      <c r="UBB75"/>
      <c r="UBC75"/>
      <c r="UBD75"/>
      <c r="UBE75"/>
      <c r="UBF75"/>
      <c r="UBG75"/>
      <c r="UBH75"/>
      <c r="UBI75"/>
      <c r="UBJ75"/>
      <c r="UBK75"/>
      <c r="UBL75"/>
      <c r="UBM75"/>
      <c r="UBN75"/>
      <c r="UBO75"/>
      <c r="UBP75"/>
      <c r="UBQ75"/>
      <c r="UBR75"/>
      <c r="UBS75"/>
      <c r="UBT75"/>
      <c r="UBU75"/>
      <c r="UBV75"/>
      <c r="UBW75"/>
      <c r="UBX75"/>
      <c r="UBY75"/>
      <c r="UBZ75"/>
      <c r="UCA75"/>
      <c r="UCB75"/>
      <c r="UCC75"/>
      <c r="UCD75"/>
      <c r="UCE75"/>
      <c r="UCF75"/>
      <c r="UCG75"/>
      <c r="UCH75"/>
      <c r="UCI75"/>
      <c r="UCJ75"/>
      <c r="UCK75"/>
      <c r="UCL75"/>
      <c r="UCM75"/>
      <c r="UCN75"/>
      <c r="UCO75"/>
      <c r="UCP75"/>
      <c r="UCQ75"/>
      <c r="UCR75"/>
      <c r="UCS75"/>
      <c r="UCT75"/>
      <c r="UCU75"/>
      <c r="UCV75"/>
      <c r="UCW75"/>
      <c r="UCX75"/>
      <c r="UCY75"/>
      <c r="UCZ75"/>
      <c r="UDA75"/>
      <c r="UDB75"/>
      <c r="UDC75"/>
      <c r="UDD75"/>
      <c r="UDE75"/>
      <c r="UDF75"/>
      <c r="UDG75"/>
      <c r="UDH75"/>
      <c r="UDI75"/>
      <c r="UDJ75"/>
      <c r="UDK75"/>
      <c r="UDL75"/>
      <c r="UDM75"/>
      <c r="UDN75"/>
      <c r="UDO75"/>
      <c r="UDP75"/>
      <c r="UDQ75"/>
      <c r="UDR75"/>
      <c r="UDS75"/>
      <c r="UDT75"/>
      <c r="UDU75"/>
      <c r="UDV75"/>
      <c r="UDW75"/>
      <c r="UDX75"/>
      <c r="UDY75"/>
      <c r="UDZ75"/>
      <c r="UEA75"/>
      <c r="UEB75"/>
      <c r="UEC75"/>
      <c r="UED75"/>
      <c r="UEE75"/>
      <c r="UEF75"/>
      <c r="UEG75"/>
      <c r="UEH75"/>
      <c r="UEI75"/>
      <c r="UEJ75"/>
      <c r="UEK75"/>
      <c r="UEL75"/>
      <c r="UEM75"/>
      <c r="UEN75"/>
      <c r="UEO75"/>
      <c r="UEP75"/>
      <c r="UEQ75"/>
      <c r="UER75"/>
      <c r="UES75"/>
      <c r="UET75"/>
      <c r="UEU75"/>
      <c r="UEV75"/>
      <c r="UEW75"/>
      <c r="UEX75"/>
      <c r="UEY75"/>
      <c r="UEZ75"/>
      <c r="UFA75"/>
      <c r="UFB75"/>
      <c r="UFC75"/>
      <c r="UFD75"/>
      <c r="UFE75"/>
      <c r="UFF75"/>
      <c r="UFG75"/>
      <c r="UFH75"/>
      <c r="UFI75"/>
      <c r="UFJ75"/>
      <c r="UFK75"/>
      <c r="UFL75"/>
      <c r="UFM75"/>
      <c r="UFN75"/>
      <c r="UFO75"/>
      <c r="UFP75"/>
      <c r="UFQ75"/>
      <c r="UFR75"/>
      <c r="UFS75"/>
      <c r="UFT75"/>
      <c r="UFU75"/>
      <c r="UFV75"/>
      <c r="UFW75"/>
      <c r="UFX75"/>
      <c r="UFY75"/>
      <c r="UFZ75"/>
      <c r="UGA75"/>
      <c r="UGB75"/>
      <c r="UGC75"/>
      <c r="UGD75"/>
      <c r="UGE75"/>
      <c r="UGF75"/>
      <c r="UGG75"/>
      <c r="UGH75"/>
      <c r="UGI75"/>
      <c r="UGJ75"/>
      <c r="UGK75"/>
      <c r="UGL75"/>
      <c r="UGM75"/>
      <c r="UGN75"/>
      <c r="UGO75"/>
      <c r="UGP75"/>
      <c r="UGQ75"/>
      <c r="UGR75"/>
      <c r="UGS75"/>
      <c r="UGT75"/>
      <c r="UGU75"/>
      <c r="UGV75"/>
      <c r="UGW75"/>
      <c r="UGX75"/>
      <c r="UGY75"/>
      <c r="UGZ75"/>
      <c r="UHA75"/>
      <c r="UHB75"/>
      <c r="UHC75"/>
      <c r="UHD75"/>
      <c r="UHE75"/>
      <c r="UHF75"/>
      <c r="UHG75"/>
      <c r="UHH75"/>
      <c r="UHI75"/>
      <c r="UHJ75"/>
      <c r="UHK75"/>
      <c r="UHL75"/>
      <c r="UHM75"/>
      <c r="UHN75"/>
      <c r="UHO75"/>
      <c r="UHP75"/>
      <c r="UHQ75"/>
      <c r="UHR75"/>
      <c r="UHS75"/>
      <c r="UHT75"/>
      <c r="UHU75"/>
      <c r="UHV75"/>
      <c r="UHW75"/>
      <c r="UHX75"/>
      <c r="UHY75"/>
      <c r="UHZ75"/>
      <c r="UIA75"/>
      <c r="UIB75"/>
      <c r="UIC75"/>
      <c r="UID75"/>
      <c r="UIE75"/>
      <c r="UIF75"/>
      <c r="UIG75"/>
      <c r="UIH75"/>
      <c r="UII75"/>
      <c r="UIJ75"/>
      <c r="UIK75"/>
      <c r="UIL75"/>
      <c r="UIM75"/>
      <c r="UIN75"/>
      <c r="UIO75"/>
      <c r="UIP75"/>
      <c r="UIQ75"/>
      <c r="UIR75"/>
      <c r="UIS75"/>
      <c r="UIT75"/>
      <c r="UIU75"/>
      <c r="UIV75"/>
      <c r="UIW75"/>
      <c r="UIX75"/>
      <c r="UIY75"/>
      <c r="UIZ75"/>
      <c r="UJA75"/>
      <c r="UJB75"/>
      <c r="UJC75"/>
      <c r="UJD75"/>
      <c r="UJE75"/>
      <c r="UJF75"/>
      <c r="UJG75"/>
      <c r="UJH75"/>
      <c r="UJI75"/>
      <c r="UJJ75"/>
      <c r="UJK75"/>
      <c r="UJL75"/>
      <c r="UJM75"/>
      <c r="UJN75"/>
      <c r="UJO75"/>
      <c r="UJP75"/>
      <c r="UJQ75"/>
      <c r="UJR75"/>
      <c r="UJS75"/>
      <c r="UJT75"/>
      <c r="UJU75"/>
      <c r="UJV75"/>
      <c r="UJW75"/>
      <c r="UJX75"/>
      <c r="UJY75"/>
      <c r="UJZ75"/>
      <c r="UKA75"/>
      <c r="UKB75"/>
      <c r="UKC75"/>
      <c r="UKD75"/>
      <c r="UKE75"/>
      <c r="UKF75"/>
      <c r="UKG75"/>
      <c r="UKH75"/>
      <c r="UKI75"/>
      <c r="UKJ75"/>
      <c r="UKK75"/>
      <c r="UKL75"/>
      <c r="UKM75"/>
      <c r="UKN75"/>
      <c r="UKO75"/>
      <c r="UKP75"/>
      <c r="UKQ75"/>
      <c r="UKR75"/>
      <c r="UKS75"/>
      <c r="UKT75"/>
      <c r="UKU75"/>
      <c r="UKV75"/>
      <c r="UKW75"/>
      <c r="UKX75"/>
      <c r="UKY75"/>
      <c r="UKZ75"/>
      <c r="ULA75"/>
      <c r="ULB75"/>
      <c r="ULC75"/>
      <c r="ULD75"/>
      <c r="ULE75"/>
      <c r="ULF75"/>
      <c r="ULG75"/>
      <c r="ULH75"/>
      <c r="ULI75"/>
      <c r="ULJ75"/>
      <c r="ULK75"/>
      <c r="ULL75"/>
      <c r="ULM75"/>
      <c r="ULN75"/>
      <c r="ULO75"/>
      <c r="ULP75"/>
      <c r="ULQ75"/>
      <c r="ULR75"/>
      <c r="ULS75"/>
      <c r="ULT75"/>
      <c r="ULU75"/>
      <c r="ULV75"/>
      <c r="ULW75"/>
      <c r="ULX75"/>
      <c r="ULY75"/>
      <c r="ULZ75"/>
      <c r="UMA75"/>
      <c r="UMB75"/>
      <c r="UMC75"/>
      <c r="UMD75"/>
      <c r="UME75"/>
      <c r="UMF75"/>
      <c r="UMG75"/>
      <c r="UMH75"/>
      <c r="UMI75"/>
      <c r="UMJ75"/>
      <c r="UMK75"/>
      <c r="UML75"/>
      <c r="UMM75"/>
      <c r="UMN75"/>
      <c r="UMO75"/>
      <c r="UMP75"/>
      <c r="UMQ75"/>
      <c r="UMR75"/>
      <c r="UMS75"/>
      <c r="UMT75"/>
      <c r="UMU75"/>
      <c r="UMV75"/>
      <c r="UMW75"/>
      <c r="UMX75"/>
      <c r="UMY75"/>
      <c r="UMZ75"/>
      <c r="UNA75"/>
      <c r="UNB75"/>
      <c r="UNC75"/>
      <c r="UND75"/>
      <c r="UNE75"/>
      <c r="UNF75"/>
      <c r="UNG75"/>
      <c r="UNH75"/>
      <c r="UNI75"/>
      <c r="UNJ75"/>
      <c r="UNK75"/>
      <c r="UNL75"/>
      <c r="UNM75"/>
      <c r="UNN75"/>
      <c r="UNO75"/>
      <c r="UNP75"/>
      <c r="UNQ75"/>
      <c r="UNR75"/>
      <c r="UNS75"/>
      <c r="UNT75"/>
      <c r="UNU75"/>
      <c r="UNV75"/>
      <c r="UNW75"/>
      <c r="UNX75"/>
      <c r="UNY75"/>
      <c r="UNZ75"/>
      <c r="UOA75"/>
      <c r="UOB75"/>
      <c r="UOC75"/>
      <c r="UOD75"/>
      <c r="UOE75"/>
      <c r="UOF75"/>
      <c r="UOG75"/>
      <c r="UOH75"/>
      <c r="UOI75"/>
      <c r="UOJ75"/>
      <c r="UOK75"/>
      <c r="UOL75"/>
      <c r="UOM75"/>
      <c r="UON75"/>
      <c r="UOO75"/>
      <c r="UOP75"/>
      <c r="UOQ75"/>
      <c r="UOR75"/>
      <c r="UOS75"/>
      <c r="UOT75"/>
      <c r="UOU75"/>
      <c r="UOV75"/>
      <c r="UOW75"/>
      <c r="UOX75"/>
      <c r="UOY75"/>
      <c r="UOZ75"/>
      <c r="UPA75"/>
      <c r="UPB75"/>
      <c r="UPC75"/>
      <c r="UPD75"/>
      <c r="UPE75"/>
      <c r="UPF75"/>
      <c r="UPG75"/>
      <c r="UPH75"/>
      <c r="UPI75"/>
      <c r="UPJ75"/>
      <c r="UPK75"/>
      <c r="UPL75"/>
      <c r="UPM75"/>
      <c r="UPN75"/>
      <c r="UPO75"/>
      <c r="UPP75"/>
      <c r="UPQ75"/>
      <c r="UPR75"/>
      <c r="UPS75"/>
      <c r="UPT75"/>
      <c r="UPU75"/>
      <c r="UPV75"/>
      <c r="UPW75"/>
      <c r="UPX75"/>
      <c r="UPY75"/>
      <c r="UPZ75"/>
      <c r="UQA75"/>
      <c r="UQB75"/>
      <c r="UQC75"/>
      <c r="UQD75"/>
      <c r="UQE75"/>
      <c r="UQF75"/>
      <c r="UQG75"/>
      <c r="UQH75"/>
      <c r="UQI75"/>
      <c r="UQJ75"/>
      <c r="UQK75"/>
      <c r="UQL75"/>
      <c r="UQM75"/>
      <c r="UQN75"/>
      <c r="UQO75"/>
      <c r="UQP75"/>
      <c r="UQQ75"/>
      <c r="UQR75"/>
      <c r="UQS75"/>
      <c r="UQT75"/>
      <c r="UQU75"/>
      <c r="UQV75"/>
      <c r="UQW75"/>
      <c r="UQX75"/>
      <c r="UQY75"/>
      <c r="UQZ75"/>
      <c r="URA75"/>
      <c r="URB75"/>
      <c r="URC75"/>
      <c r="URD75"/>
      <c r="URE75"/>
      <c r="URF75"/>
      <c r="URG75"/>
      <c r="URH75"/>
      <c r="URI75"/>
      <c r="URJ75"/>
      <c r="URK75"/>
      <c r="URL75"/>
      <c r="URM75"/>
      <c r="URN75"/>
      <c r="URO75"/>
      <c r="URP75"/>
      <c r="URQ75"/>
      <c r="URR75"/>
      <c r="URS75"/>
      <c r="URT75"/>
      <c r="URU75"/>
      <c r="URV75"/>
      <c r="URW75"/>
      <c r="URX75"/>
      <c r="URY75"/>
      <c r="URZ75"/>
      <c r="USA75"/>
      <c r="USB75"/>
      <c r="USC75"/>
      <c r="USD75"/>
      <c r="USE75"/>
      <c r="USF75"/>
      <c r="USG75"/>
      <c r="USH75"/>
      <c r="USI75"/>
      <c r="USJ75"/>
      <c r="USK75"/>
      <c r="USL75"/>
      <c r="USM75"/>
      <c r="USN75"/>
      <c r="USO75"/>
      <c r="USP75"/>
      <c r="USQ75"/>
      <c r="USR75"/>
      <c r="USS75"/>
      <c r="UST75"/>
      <c r="USU75"/>
      <c r="USV75"/>
      <c r="USW75"/>
      <c r="USX75"/>
      <c r="USY75"/>
      <c r="USZ75"/>
      <c r="UTA75"/>
      <c r="UTB75"/>
      <c r="UTC75"/>
      <c r="UTD75"/>
      <c r="UTE75"/>
      <c r="UTF75"/>
      <c r="UTG75"/>
      <c r="UTH75"/>
      <c r="UTI75"/>
      <c r="UTJ75"/>
      <c r="UTK75"/>
      <c r="UTL75"/>
      <c r="UTM75"/>
      <c r="UTN75"/>
      <c r="UTO75"/>
      <c r="UTP75"/>
      <c r="UTQ75"/>
      <c r="UTR75"/>
      <c r="UTS75"/>
      <c r="UTT75"/>
      <c r="UTU75"/>
      <c r="UTV75"/>
      <c r="UTW75"/>
      <c r="UTX75"/>
      <c r="UTY75"/>
      <c r="UTZ75"/>
      <c r="UUA75"/>
      <c r="UUB75"/>
      <c r="UUC75"/>
      <c r="UUD75"/>
      <c r="UUE75"/>
      <c r="UUF75"/>
      <c r="UUG75"/>
      <c r="UUH75"/>
      <c r="UUI75"/>
      <c r="UUJ75"/>
      <c r="UUK75"/>
      <c r="UUL75"/>
      <c r="UUM75"/>
      <c r="UUN75"/>
      <c r="UUO75"/>
      <c r="UUP75"/>
      <c r="UUQ75"/>
      <c r="UUR75"/>
      <c r="UUS75"/>
      <c r="UUT75"/>
      <c r="UUU75"/>
      <c r="UUV75"/>
      <c r="UUW75"/>
      <c r="UUX75"/>
      <c r="UUY75"/>
      <c r="UUZ75"/>
      <c r="UVA75"/>
      <c r="UVB75"/>
      <c r="UVC75"/>
      <c r="UVD75"/>
      <c r="UVE75"/>
      <c r="UVF75"/>
      <c r="UVG75"/>
      <c r="UVH75"/>
      <c r="UVI75"/>
      <c r="UVJ75"/>
      <c r="UVK75"/>
      <c r="UVL75"/>
      <c r="UVM75"/>
      <c r="UVN75"/>
      <c r="UVO75"/>
      <c r="UVP75"/>
      <c r="UVQ75"/>
      <c r="UVR75"/>
      <c r="UVS75"/>
      <c r="UVT75"/>
      <c r="UVU75"/>
      <c r="UVV75"/>
      <c r="UVW75"/>
      <c r="UVX75"/>
      <c r="UVY75"/>
      <c r="UVZ75"/>
      <c r="UWA75"/>
      <c r="UWB75"/>
      <c r="UWC75"/>
      <c r="UWD75"/>
      <c r="UWE75"/>
      <c r="UWF75"/>
      <c r="UWG75"/>
      <c r="UWH75"/>
      <c r="UWI75"/>
      <c r="UWJ75"/>
      <c r="UWK75"/>
      <c r="UWL75"/>
      <c r="UWM75"/>
      <c r="UWN75"/>
      <c r="UWO75"/>
      <c r="UWP75"/>
      <c r="UWQ75"/>
      <c r="UWR75"/>
      <c r="UWS75"/>
      <c r="UWT75"/>
      <c r="UWU75"/>
      <c r="UWV75"/>
      <c r="UWW75"/>
      <c r="UWX75"/>
      <c r="UWY75"/>
      <c r="UWZ75"/>
      <c r="UXA75"/>
      <c r="UXB75"/>
      <c r="UXC75"/>
      <c r="UXD75"/>
      <c r="UXE75"/>
      <c r="UXF75"/>
      <c r="UXG75"/>
      <c r="UXH75"/>
      <c r="UXI75"/>
      <c r="UXJ75"/>
      <c r="UXK75"/>
      <c r="UXL75"/>
      <c r="UXM75"/>
      <c r="UXN75"/>
      <c r="UXO75"/>
      <c r="UXP75"/>
      <c r="UXQ75"/>
      <c r="UXR75"/>
      <c r="UXS75"/>
      <c r="UXT75"/>
      <c r="UXU75"/>
      <c r="UXV75"/>
      <c r="UXW75"/>
      <c r="UXX75"/>
      <c r="UXY75"/>
      <c r="UXZ75"/>
      <c r="UYA75"/>
      <c r="UYB75"/>
      <c r="UYC75"/>
      <c r="UYD75"/>
      <c r="UYE75"/>
      <c r="UYF75"/>
      <c r="UYG75"/>
      <c r="UYH75"/>
      <c r="UYI75"/>
      <c r="UYJ75"/>
      <c r="UYK75"/>
      <c r="UYL75"/>
      <c r="UYM75"/>
      <c r="UYN75"/>
      <c r="UYO75"/>
      <c r="UYP75"/>
      <c r="UYQ75"/>
      <c r="UYR75"/>
      <c r="UYS75"/>
      <c r="UYT75"/>
      <c r="UYU75"/>
      <c r="UYV75"/>
      <c r="UYW75"/>
      <c r="UYX75"/>
      <c r="UYY75"/>
      <c r="UYZ75"/>
      <c r="UZA75"/>
      <c r="UZB75"/>
      <c r="UZC75"/>
      <c r="UZD75"/>
      <c r="UZE75"/>
      <c r="UZF75"/>
      <c r="UZG75"/>
      <c r="UZH75"/>
      <c r="UZI75"/>
      <c r="UZJ75"/>
      <c r="UZK75"/>
      <c r="UZL75"/>
      <c r="UZM75"/>
      <c r="UZN75"/>
      <c r="UZO75"/>
      <c r="UZP75"/>
      <c r="UZQ75"/>
      <c r="UZR75"/>
      <c r="UZS75"/>
      <c r="UZT75"/>
      <c r="UZU75"/>
      <c r="UZV75"/>
      <c r="UZW75"/>
      <c r="UZX75"/>
      <c r="UZY75"/>
      <c r="UZZ75"/>
      <c r="VAA75"/>
      <c r="VAB75"/>
      <c r="VAC75"/>
      <c r="VAD75"/>
      <c r="VAE75"/>
      <c r="VAF75"/>
      <c r="VAG75"/>
      <c r="VAH75"/>
      <c r="VAI75"/>
      <c r="VAJ75"/>
      <c r="VAK75"/>
      <c r="VAL75"/>
      <c r="VAM75"/>
      <c r="VAN75"/>
      <c r="VAO75"/>
      <c r="VAP75"/>
      <c r="VAQ75"/>
      <c r="VAR75"/>
      <c r="VAS75"/>
      <c r="VAT75"/>
      <c r="VAU75"/>
      <c r="VAV75"/>
      <c r="VAW75"/>
      <c r="VAX75"/>
      <c r="VAY75"/>
      <c r="VAZ75"/>
      <c r="VBA75"/>
      <c r="VBB75"/>
      <c r="VBC75"/>
      <c r="VBD75"/>
      <c r="VBE75"/>
      <c r="VBF75"/>
      <c r="VBG75"/>
      <c r="VBH75"/>
      <c r="VBI75"/>
      <c r="VBJ75"/>
      <c r="VBK75"/>
      <c r="VBL75"/>
      <c r="VBM75"/>
      <c r="VBN75"/>
      <c r="VBO75"/>
      <c r="VBP75"/>
      <c r="VBQ75"/>
      <c r="VBR75"/>
      <c r="VBS75"/>
      <c r="VBT75"/>
      <c r="VBU75"/>
      <c r="VBV75"/>
      <c r="VBW75"/>
      <c r="VBX75"/>
      <c r="VBY75"/>
      <c r="VBZ75"/>
      <c r="VCA75"/>
      <c r="VCB75"/>
      <c r="VCC75"/>
      <c r="VCD75"/>
      <c r="VCE75"/>
      <c r="VCF75"/>
      <c r="VCG75"/>
      <c r="VCH75"/>
      <c r="VCI75"/>
      <c r="VCJ75"/>
      <c r="VCK75"/>
      <c r="VCL75"/>
      <c r="VCM75"/>
      <c r="VCN75"/>
      <c r="VCO75"/>
      <c r="VCP75"/>
      <c r="VCQ75"/>
      <c r="VCR75"/>
      <c r="VCS75"/>
      <c r="VCT75"/>
      <c r="VCU75"/>
      <c r="VCV75"/>
      <c r="VCW75"/>
      <c r="VCX75"/>
      <c r="VCY75"/>
      <c r="VCZ75"/>
      <c r="VDA75"/>
      <c r="VDB75"/>
      <c r="VDC75"/>
      <c r="VDD75"/>
      <c r="VDE75"/>
      <c r="VDF75"/>
      <c r="VDG75"/>
      <c r="VDH75"/>
      <c r="VDI75"/>
      <c r="VDJ75"/>
      <c r="VDK75"/>
      <c r="VDL75"/>
      <c r="VDM75"/>
      <c r="VDN75"/>
      <c r="VDO75"/>
      <c r="VDP75"/>
      <c r="VDQ75"/>
      <c r="VDR75"/>
      <c r="VDS75"/>
      <c r="VDT75"/>
      <c r="VDU75"/>
      <c r="VDV75"/>
      <c r="VDW75"/>
      <c r="VDX75"/>
      <c r="VDY75"/>
      <c r="VDZ75"/>
      <c r="VEA75"/>
      <c r="VEB75"/>
      <c r="VEC75"/>
      <c r="VED75"/>
      <c r="VEE75"/>
      <c r="VEF75"/>
      <c r="VEG75"/>
      <c r="VEH75"/>
      <c r="VEI75"/>
      <c r="VEJ75"/>
      <c r="VEK75"/>
      <c r="VEL75"/>
      <c r="VEM75"/>
      <c r="VEN75"/>
      <c r="VEO75"/>
      <c r="VEP75"/>
      <c r="VEQ75"/>
      <c r="VER75"/>
      <c r="VES75"/>
      <c r="VET75"/>
      <c r="VEU75"/>
      <c r="VEV75"/>
      <c r="VEW75"/>
      <c r="VEX75"/>
      <c r="VEY75"/>
      <c r="VEZ75"/>
      <c r="VFA75"/>
      <c r="VFB75"/>
      <c r="VFC75"/>
      <c r="VFD75"/>
      <c r="VFE75"/>
      <c r="VFF75"/>
      <c r="VFG75"/>
      <c r="VFH75"/>
      <c r="VFI75"/>
      <c r="VFJ75"/>
      <c r="VFK75"/>
      <c r="VFL75"/>
      <c r="VFM75"/>
      <c r="VFN75"/>
      <c r="VFO75"/>
      <c r="VFP75"/>
      <c r="VFQ75"/>
      <c r="VFR75"/>
      <c r="VFS75"/>
      <c r="VFT75"/>
      <c r="VFU75"/>
      <c r="VFV75"/>
      <c r="VFW75"/>
      <c r="VFX75"/>
      <c r="VFY75"/>
      <c r="VFZ75"/>
      <c r="VGA75"/>
      <c r="VGB75"/>
      <c r="VGC75"/>
      <c r="VGD75"/>
      <c r="VGE75"/>
      <c r="VGF75"/>
      <c r="VGG75"/>
      <c r="VGH75"/>
      <c r="VGI75"/>
      <c r="VGJ75"/>
      <c r="VGK75"/>
      <c r="VGL75"/>
      <c r="VGM75"/>
      <c r="VGN75"/>
      <c r="VGO75"/>
      <c r="VGP75"/>
      <c r="VGQ75"/>
      <c r="VGR75"/>
      <c r="VGS75"/>
      <c r="VGT75"/>
      <c r="VGU75"/>
      <c r="VGV75"/>
      <c r="VGW75"/>
      <c r="VGX75"/>
      <c r="VGY75"/>
      <c r="VGZ75"/>
      <c r="VHA75"/>
      <c r="VHB75"/>
      <c r="VHC75"/>
      <c r="VHD75"/>
      <c r="VHE75"/>
      <c r="VHF75"/>
      <c r="VHG75"/>
      <c r="VHH75"/>
      <c r="VHI75"/>
      <c r="VHJ75"/>
      <c r="VHK75"/>
      <c r="VHL75"/>
      <c r="VHM75"/>
      <c r="VHN75"/>
      <c r="VHO75"/>
      <c r="VHP75"/>
      <c r="VHQ75"/>
      <c r="VHR75"/>
      <c r="VHS75"/>
      <c r="VHT75"/>
      <c r="VHU75"/>
      <c r="VHV75"/>
      <c r="VHW75"/>
      <c r="VHX75"/>
      <c r="VHY75"/>
      <c r="VHZ75"/>
      <c r="VIA75"/>
      <c r="VIB75"/>
      <c r="VIC75"/>
      <c r="VID75"/>
      <c r="VIE75"/>
      <c r="VIF75"/>
      <c r="VIG75"/>
      <c r="VIH75"/>
      <c r="VII75"/>
      <c r="VIJ75"/>
      <c r="VIK75"/>
      <c r="VIL75"/>
      <c r="VIM75"/>
      <c r="VIN75"/>
      <c r="VIO75"/>
      <c r="VIP75"/>
      <c r="VIQ75"/>
      <c r="VIR75"/>
      <c r="VIS75"/>
      <c r="VIT75"/>
      <c r="VIU75"/>
      <c r="VIV75"/>
      <c r="VIW75"/>
      <c r="VIX75"/>
      <c r="VIY75"/>
      <c r="VIZ75"/>
      <c r="VJA75"/>
      <c r="VJB75"/>
      <c r="VJC75"/>
      <c r="VJD75"/>
      <c r="VJE75"/>
      <c r="VJF75"/>
      <c r="VJG75"/>
      <c r="VJH75"/>
      <c r="VJI75"/>
      <c r="VJJ75"/>
      <c r="VJK75"/>
      <c r="VJL75"/>
      <c r="VJM75"/>
      <c r="VJN75"/>
      <c r="VJO75"/>
      <c r="VJP75"/>
      <c r="VJQ75"/>
      <c r="VJR75"/>
      <c r="VJS75"/>
      <c r="VJT75"/>
      <c r="VJU75"/>
      <c r="VJV75"/>
      <c r="VJW75"/>
      <c r="VJX75"/>
      <c r="VJY75"/>
      <c r="VJZ75"/>
      <c r="VKA75"/>
      <c r="VKB75"/>
      <c r="VKC75"/>
      <c r="VKD75"/>
      <c r="VKE75"/>
      <c r="VKF75"/>
      <c r="VKG75"/>
      <c r="VKH75"/>
      <c r="VKI75"/>
      <c r="VKJ75"/>
      <c r="VKK75"/>
      <c r="VKL75"/>
      <c r="VKM75"/>
      <c r="VKN75"/>
      <c r="VKO75"/>
      <c r="VKP75"/>
      <c r="VKQ75"/>
      <c r="VKR75"/>
      <c r="VKS75"/>
      <c r="VKT75"/>
      <c r="VKU75"/>
      <c r="VKV75"/>
      <c r="VKW75"/>
      <c r="VKX75"/>
      <c r="VKY75"/>
      <c r="VKZ75"/>
      <c r="VLA75"/>
      <c r="VLB75"/>
      <c r="VLC75"/>
      <c r="VLD75"/>
      <c r="VLE75"/>
      <c r="VLF75"/>
      <c r="VLG75"/>
      <c r="VLH75"/>
      <c r="VLI75"/>
      <c r="VLJ75"/>
      <c r="VLK75"/>
      <c r="VLL75"/>
      <c r="VLM75"/>
      <c r="VLN75"/>
      <c r="VLO75"/>
      <c r="VLP75"/>
      <c r="VLQ75"/>
      <c r="VLR75"/>
      <c r="VLS75"/>
      <c r="VLT75"/>
      <c r="VLU75"/>
      <c r="VLV75"/>
      <c r="VLW75"/>
      <c r="VLX75"/>
      <c r="VLY75"/>
      <c r="VLZ75"/>
      <c r="VMA75"/>
      <c r="VMB75"/>
      <c r="VMC75"/>
      <c r="VMD75"/>
      <c r="VME75"/>
      <c r="VMF75"/>
      <c r="VMG75"/>
      <c r="VMH75"/>
      <c r="VMI75"/>
      <c r="VMJ75"/>
      <c r="VMK75"/>
      <c r="VML75"/>
      <c r="VMM75"/>
      <c r="VMN75"/>
      <c r="VMO75"/>
      <c r="VMP75"/>
      <c r="VMQ75"/>
      <c r="VMR75"/>
      <c r="VMS75"/>
      <c r="VMT75"/>
      <c r="VMU75"/>
      <c r="VMV75"/>
      <c r="VMW75"/>
      <c r="VMX75"/>
      <c r="VMY75"/>
      <c r="VMZ75"/>
      <c r="VNA75"/>
      <c r="VNB75"/>
      <c r="VNC75"/>
      <c r="VND75"/>
      <c r="VNE75"/>
      <c r="VNF75"/>
      <c r="VNG75"/>
      <c r="VNH75"/>
      <c r="VNI75"/>
      <c r="VNJ75"/>
      <c r="VNK75"/>
      <c r="VNL75"/>
      <c r="VNM75"/>
      <c r="VNN75"/>
      <c r="VNO75"/>
      <c r="VNP75"/>
      <c r="VNQ75"/>
      <c r="VNR75"/>
      <c r="VNS75"/>
      <c r="VNT75"/>
      <c r="VNU75"/>
      <c r="VNV75"/>
      <c r="VNW75"/>
      <c r="VNX75"/>
      <c r="VNY75"/>
      <c r="VNZ75"/>
      <c r="VOA75"/>
      <c r="VOB75"/>
      <c r="VOC75"/>
      <c r="VOD75"/>
      <c r="VOE75"/>
      <c r="VOF75"/>
      <c r="VOG75"/>
      <c r="VOH75"/>
      <c r="VOI75"/>
      <c r="VOJ75"/>
      <c r="VOK75"/>
      <c r="VOL75"/>
      <c r="VOM75"/>
      <c r="VON75"/>
      <c r="VOO75"/>
      <c r="VOP75"/>
      <c r="VOQ75"/>
      <c r="VOR75"/>
      <c r="VOS75"/>
      <c r="VOT75"/>
      <c r="VOU75"/>
      <c r="VOV75"/>
      <c r="VOW75"/>
      <c r="VOX75"/>
      <c r="VOY75"/>
      <c r="VOZ75"/>
      <c r="VPA75"/>
      <c r="VPB75"/>
      <c r="VPC75"/>
      <c r="VPD75"/>
      <c r="VPE75"/>
      <c r="VPF75"/>
      <c r="VPG75"/>
      <c r="VPH75"/>
      <c r="VPI75"/>
      <c r="VPJ75"/>
      <c r="VPK75"/>
      <c r="VPL75"/>
      <c r="VPM75"/>
      <c r="VPN75"/>
      <c r="VPO75"/>
      <c r="VPP75"/>
      <c r="VPQ75"/>
      <c r="VPR75"/>
      <c r="VPS75"/>
      <c r="VPT75"/>
      <c r="VPU75"/>
      <c r="VPV75"/>
      <c r="VPW75"/>
      <c r="VPX75"/>
      <c r="VPY75"/>
      <c r="VPZ75"/>
      <c r="VQA75"/>
      <c r="VQB75"/>
      <c r="VQC75"/>
      <c r="VQD75"/>
      <c r="VQE75"/>
      <c r="VQF75"/>
      <c r="VQG75"/>
      <c r="VQH75"/>
      <c r="VQI75"/>
      <c r="VQJ75"/>
      <c r="VQK75"/>
      <c r="VQL75"/>
      <c r="VQM75"/>
      <c r="VQN75"/>
      <c r="VQO75"/>
      <c r="VQP75"/>
      <c r="VQQ75"/>
      <c r="VQR75"/>
      <c r="VQS75"/>
      <c r="VQT75"/>
      <c r="VQU75"/>
      <c r="VQV75"/>
      <c r="VQW75"/>
      <c r="VQX75"/>
      <c r="VQY75"/>
      <c r="VQZ75"/>
      <c r="VRA75"/>
      <c r="VRB75"/>
      <c r="VRC75"/>
      <c r="VRD75"/>
      <c r="VRE75"/>
      <c r="VRF75"/>
      <c r="VRG75"/>
      <c r="VRH75"/>
      <c r="VRI75"/>
      <c r="VRJ75"/>
      <c r="VRK75"/>
      <c r="VRL75"/>
      <c r="VRM75"/>
      <c r="VRN75"/>
      <c r="VRO75"/>
      <c r="VRP75"/>
      <c r="VRQ75"/>
      <c r="VRR75"/>
      <c r="VRS75"/>
      <c r="VRT75"/>
      <c r="VRU75"/>
      <c r="VRV75"/>
      <c r="VRW75"/>
      <c r="VRX75"/>
      <c r="VRY75"/>
      <c r="VRZ75"/>
      <c r="VSA75"/>
      <c r="VSB75"/>
      <c r="VSC75"/>
      <c r="VSD75"/>
      <c r="VSE75"/>
      <c r="VSF75"/>
      <c r="VSG75"/>
      <c r="VSH75"/>
      <c r="VSI75"/>
      <c r="VSJ75"/>
      <c r="VSK75"/>
      <c r="VSL75"/>
      <c r="VSM75"/>
      <c r="VSN75"/>
      <c r="VSO75"/>
      <c r="VSP75"/>
      <c r="VSQ75"/>
      <c r="VSR75"/>
      <c r="VSS75"/>
      <c r="VST75"/>
      <c r="VSU75"/>
      <c r="VSV75"/>
      <c r="VSW75"/>
      <c r="VSX75"/>
      <c r="VSY75"/>
      <c r="VSZ75"/>
      <c r="VTA75"/>
      <c r="VTB75"/>
      <c r="VTC75"/>
      <c r="VTD75"/>
      <c r="VTE75"/>
      <c r="VTF75"/>
      <c r="VTG75"/>
      <c r="VTH75"/>
      <c r="VTI75"/>
      <c r="VTJ75"/>
      <c r="VTK75"/>
      <c r="VTL75"/>
      <c r="VTM75"/>
      <c r="VTN75"/>
      <c r="VTO75"/>
      <c r="VTP75"/>
      <c r="VTQ75"/>
      <c r="VTR75"/>
      <c r="VTS75"/>
      <c r="VTT75"/>
      <c r="VTU75"/>
      <c r="VTV75"/>
      <c r="VTW75"/>
      <c r="VTX75"/>
      <c r="VTY75"/>
      <c r="VTZ75"/>
      <c r="VUA75"/>
      <c r="VUB75"/>
      <c r="VUC75"/>
      <c r="VUD75"/>
      <c r="VUE75"/>
      <c r="VUF75"/>
      <c r="VUG75"/>
      <c r="VUH75"/>
      <c r="VUI75"/>
      <c r="VUJ75"/>
      <c r="VUK75"/>
      <c r="VUL75"/>
      <c r="VUM75"/>
      <c r="VUN75"/>
      <c r="VUO75"/>
      <c r="VUP75"/>
      <c r="VUQ75"/>
      <c r="VUR75"/>
      <c r="VUS75"/>
      <c r="VUT75"/>
      <c r="VUU75"/>
      <c r="VUV75"/>
      <c r="VUW75"/>
      <c r="VUX75"/>
      <c r="VUY75"/>
      <c r="VUZ75"/>
      <c r="VVA75"/>
      <c r="VVB75"/>
      <c r="VVC75"/>
      <c r="VVD75"/>
      <c r="VVE75"/>
      <c r="VVF75"/>
      <c r="VVG75"/>
      <c r="VVH75"/>
      <c r="VVI75"/>
      <c r="VVJ75"/>
      <c r="VVK75"/>
      <c r="VVL75"/>
      <c r="VVM75"/>
      <c r="VVN75"/>
      <c r="VVO75"/>
      <c r="VVP75"/>
      <c r="VVQ75"/>
      <c r="VVR75"/>
      <c r="VVS75"/>
      <c r="VVT75"/>
      <c r="VVU75"/>
      <c r="VVV75"/>
      <c r="VVW75"/>
      <c r="VVX75"/>
      <c r="VVY75"/>
      <c r="VVZ75"/>
      <c r="VWA75"/>
      <c r="VWB75"/>
      <c r="VWC75"/>
      <c r="VWD75"/>
      <c r="VWE75"/>
      <c r="VWF75"/>
      <c r="VWG75"/>
      <c r="VWH75"/>
      <c r="VWI75"/>
      <c r="VWJ75"/>
      <c r="VWK75"/>
      <c r="VWL75"/>
      <c r="VWM75"/>
      <c r="VWN75"/>
      <c r="VWO75"/>
      <c r="VWP75"/>
      <c r="VWQ75"/>
      <c r="VWR75"/>
      <c r="VWS75"/>
      <c r="VWT75"/>
      <c r="VWU75"/>
      <c r="VWV75"/>
      <c r="VWW75"/>
      <c r="VWX75"/>
      <c r="VWY75"/>
      <c r="VWZ75"/>
      <c r="VXA75"/>
      <c r="VXB75"/>
      <c r="VXC75"/>
      <c r="VXD75"/>
      <c r="VXE75"/>
      <c r="VXF75"/>
      <c r="VXG75"/>
      <c r="VXH75"/>
      <c r="VXI75"/>
      <c r="VXJ75"/>
      <c r="VXK75"/>
      <c r="VXL75"/>
      <c r="VXM75"/>
      <c r="VXN75"/>
      <c r="VXO75"/>
      <c r="VXP75"/>
      <c r="VXQ75"/>
      <c r="VXR75"/>
      <c r="VXS75"/>
      <c r="VXT75"/>
      <c r="VXU75"/>
      <c r="VXV75"/>
      <c r="VXW75"/>
      <c r="VXX75"/>
      <c r="VXY75"/>
      <c r="VXZ75"/>
      <c r="VYA75"/>
      <c r="VYB75"/>
      <c r="VYC75"/>
      <c r="VYD75"/>
      <c r="VYE75"/>
      <c r="VYF75"/>
      <c r="VYG75"/>
      <c r="VYH75"/>
      <c r="VYI75"/>
      <c r="VYJ75"/>
      <c r="VYK75"/>
      <c r="VYL75"/>
      <c r="VYM75"/>
      <c r="VYN75"/>
      <c r="VYO75"/>
      <c r="VYP75"/>
      <c r="VYQ75"/>
      <c r="VYR75"/>
      <c r="VYS75"/>
      <c r="VYT75"/>
      <c r="VYU75"/>
      <c r="VYV75"/>
      <c r="VYW75"/>
      <c r="VYX75"/>
      <c r="VYY75"/>
      <c r="VYZ75"/>
      <c r="VZA75"/>
      <c r="VZB75"/>
      <c r="VZC75"/>
      <c r="VZD75"/>
      <c r="VZE75"/>
      <c r="VZF75"/>
      <c r="VZG75"/>
      <c r="VZH75"/>
      <c r="VZI75"/>
      <c r="VZJ75"/>
      <c r="VZK75"/>
      <c r="VZL75"/>
      <c r="VZM75"/>
      <c r="VZN75"/>
      <c r="VZO75"/>
      <c r="VZP75"/>
      <c r="VZQ75"/>
      <c r="VZR75"/>
      <c r="VZS75"/>
      <c r="VZT75"/>
      <c r="VZU75"/>
      <c r="VZV75"/>
      <c r="VZW75"/>
      <c r="VZX75"/>
      <c r="VZY75"/>
      <c r="VZZ75"/>
      <c r="WAA75"/>
      <c r="WAB75"/>
      <c r="WAC75"/>
      <c r="WAD75"/>
      <c r="WAE75"/>
      <c r="WAF75"/>
      <c r="WAG75"/>
      <c r="WAH75"/>
      <c r="WAI75"/>
      <c r="WAJ75"/>
      <c r="WAK75"/>
      <c r="WAL75"/>
      <c r="WAM75"/>
      <c r="WAN75"/>
      <c r="WAO75"/>
      <c r="WAP75"/>
      <c r="WAQ75"/>
      <c r="WAR75"/>
      <c r="WAS75"/>
      <c r="WAT75"/>
      <c r="WAU75"/>
      <c r="WAV75"/>
      <c r="WAW75"/>
      <c r="WAX75"/>
      <c r="WAY75"/>
      <c r="WAZ75"/>
      <c r="WBA75"/>
      <c r="WBB75"/>
      <c r="WBC75"/>
      <c r="WBD75"/>
      <c r="WBE75"/>
      <c r="WBF75"/>
      <c r="WBG75"/>
      <c r="WBH75"/>
      <c r="WBI75"/>
      <c r="WBJ75"/>
      <c r="WBK75"/>
      <c r="WBL75"/>
      <c r="WBM75"/>
      <c r="WBN75"/>
      <c r="WBO75"/>
      <c r="WBP75"/>
      <c r="WBQ75"/>
      <c r="WBR75"/>
      <c r="WBS75"/>
      <c r="WBT75"/>
      <c r="WBU75"/>
      <c r="WBV75"/>
      <c r="WBW75"/>
      <c r="WBX75"/>
      <c r="WBY75"/>
      <c r="WBZ75"/>
      <c r="WCA75"/>
      <c r="WCB75"/>
      <c r="WCC75"/>
      <c r="WCD75"/>
      <c r="WCE75"/>
      <c r="WCF75"/>
      <c r="WCG75"/>
      <c r="WCH75"/>
      <c r="WCI75"/>
      <c r="WCJ75"/>
      <c r="WCK75"/>
      <c r="WCL75"/>
      <c r="WCM75"/>
      <c r="WCN75"/>
      <c r="WCO75"/>
      <c r="WCP75"/>
      <c r="WCQ75"/>
      <c r="WCR75"/>
      <c r="WCS75"/>
      <c r="WCT75"/>
      <c r="WCU75"/>
      <c r="WCV75"/>
      <c r="WCW75"/>
      <c r="WCX75"/>
      <c r="WCY75"/>
      <c r="WCZ75"/>
      <c r="WDA75"/>
      <c r="WDB75"/>
      <c r="WDC75"/>
      <c r="WDD75"/>
      <c r="WDE75"/>
      <c r="WDF75"/>
      <c r="WDG75"/>
      <c r="WDH75"/>
      <c r="WDI75"/>
      <c r="WDJ75"/>
      <c r="WDK75"/>
      <c r="WDL75"/>
      <c r="WDM75"/>
      <c r="WDN75"/>
      <c r="WDO75"/>
      <c r="WDP75"/>
      <c r="WDQ75"/>
      <c r="WDR75"/>
      <c r="WDS75"/>
      <c r="WDT75"/>
      <c r="WDU75"/>
      <c r="WDV75"/>
      <c r="WDW75"/>
      <c r="WDX75"/>
      <c r="WDY75"/>
      <c r="WDZ75"/>
      <c r="WEA75"/>
      <c r="WEB75"/>
      <c r="WEC75"/>
      <c r="WED75"/>
      <c r="WEE75"/>
      <c r="WEF75"/>
      <c r="WEG75"/>
      <c r="WEH75"/>
      <c r="WEI75"/>
      <c r="WEJ75"/>
      <c r="WEK75"/>
      <c r="WEL75"/>
      <c r="WEM75"/>
      <c r="WEN75"/>
      <c r="WEO75"/>
      <c r="WEP75"/>
      <c r="WEQ75"/>
      <c r="WER75"/>
      <c r="WES75"/>
      <c r="WET75"/>
      <c r="WEU75"/>
      <c r="WEV75"/>
      <c r="WEW75"/>
      <c r="WEX75"/>
      <c r="WEY75"/>
      <c r="WEZ75"/>
      <c r="WFA75"/>
      <c r="WFB75"/>
      <c r="WFC75"/>
      <c r="WFD75"/>
      <c r="WFE75"/>
      <c r="WFF75"/>
      <c r="WFG75"/>
      <c r="WFH75"/>
      <c r="WFI75"/>
      <c r="WFJ75"/>
      <c r="WFK75"/>
      <c r="WFL75"/>
      <c r="WFM75"/>
      <c r="WFN75"/>
      <c r="WFO75"/>
      <c r="WFP75"/>
      <c r="WFQ75"/>
      <c r="WFR75"/>
      <c r="WFS75"/>
      <c r="WFT75"/>
      <c r="WFU75"/>
      <c r="WFV75"/>
      <c r="WFW75"/>
      <c r="WFX75"/>
      <c r="WFY75"/>
      <c r="WFZ75"/>
      <c r="WGA75"/>
      <c r="WGB75"/>
      <c r="WGC75"/>
      <c r="WGD75"/>
      <c r="WGE75"/>
      <c r="WGF75"/>
      <c r="WGG75"/>
      <c r="WGH75"/>
      <c r="WGI75"/>
      <c r="WGJ75"/>
      <c r="WGK75"/>
      <c r="WGL75"/>
      <c r="WGM75"/>
      <c r="WGN75"/>
      <c r="WGO75"/>
      <c r="WGP75"/>
      <c r="WGQ75"/>
      <c r="WGR75"/>
      <c r="WGS75"/>
      <c r="WGT75"/>
      <c r="WGU75"/>
      <c r="WGV75"/>
      <c r="WGW75"/>
      <c r="WGX75"/>
      <c r="WGY75"/>
      <c r="WGZ75"/>
      <c r="WHA75"/>
      <c r="WHB75"/>
      <c r="WHC75"/>
      <c r="WHD75"/>
      <c r="WHE75"/>
      <c r="WHF75"/>
      <c r="WHG75"/>
      <c r="WHH75"/>
      <c r="WHI75"/>
      <c r="WHJ75"/>
      <c r="WHK75"/>
      <c r="WHL75"/>
      <c r="WHM75"/>
      <c r="WHN75"/>
      <c r="WHO75"/>
      <c r="WHP75"/>
      <c r="WHQ75"/>
      <c r="WHR75"/>
      <c r="WHS75"/>
      <c r="WHT75"/>
      <c r="WHU75"/>
      <c r="WHV75"/>
      <c r="WHW75"/>
      <c r="WHX75"/>
      <c r="WHY75"/>
      <c r="WHZ75"/>
      <c r="WIA75"/>
      <c r="WIB75"/>
      <c r="WIC75"/>
      <c r="WID75"/>
      <c r="WIE75"/>
      <c r="WIF75"/>
      <c r="WIG75"/>
      <c r="WIH75"/>
      <c r="WII75"/>
      <c r="WIJ75"/>
      <c r="WIK75"/>
      <c r="WIL75"/>
      <c r="WIM75"/>
      <c r="WIN75"/>
      <c r="WIO75"/>
      <c r="WIP75"/>
      <c r="WIQ75"/>
      <c r="WIR75"/>
      <c r="WIS75"/>
      <c r="WIT75"/>
      <c r="WIU75"/>
      <c r="WIV75"/>
      <c r="WIW75"/>
      <c r="WIX75"/>
      <c r="WIY75"/>
      <c r="WIZ75"/>
      <c r="WJA75"/>
      <c r="WJB75"/>
      <c r="WJC75"/>
      <c r="WJD75"/>
      <c r="WJE75"/>
      <c r="WJF75"/>
      <c r="WJG75"/>
      <c r="WJH75"/>
      <c r="WJI75"/>
      <c r="WJJ75"/>
      <c r="WJK75"/>
      <c r="WJL75"/>
      <c r="WJM75"/>
      <c r="WJN75"/>
      <c r="WJO75"/>
      <c r="WJP75"/>
      <c r="WJQ75"/>
      <c r="WJR75"/>
      <c r="WJS75"/>
      <c r="WJT75"/>
      <c r="WJU75"/>
      <c r="WJV75"/>
      <c r="WJW75"/>
      <c r="WJX75"/>
      <c r="WJY75"/>
      <c r="WJZ75"/>
      <c r="WKA75"/>
      <c r="WKB75"/>
      <c r="WKC75"/>
      <c r="WKD75"/>
      <c r="WKE75"/>
      <c r="WKF75"/>
      <c r="WKG75"/>
      <c r="WKH75"/>
      <c r="WKI75"/>
      <c r="WKJ75"/>
      <c r="WKK75"/>
      <c r="WKL75"/>
      <c r="WKM75"/>
      <c r="WKN75"/>
      <c r="WKO75"/>
      <c r="WKP75"/>
      <c r="WKQ75"/>
      <c r="WKR75"/>
      <c r="WKS75"/>
      <c r="WKT75"/>
      <c r="WKU75"/>
      <c r="WKV75"/>
      <c r="WKW75"/>
      <c r="WKX75"/>
      <c r="WKY75"/>
      <c r="WKZ75"/>
      <c r="WLA75"/>
      <c r="WLB75"/>
      <c r="WLC75"/>
      <c r="WLD75"/>
      <c r="WLE75"/>
      <c r="WLF75"/>
      <c r="WLG75"/>
      <c r="WLH75"/>
      <c r="WLI75"/>
      <c r="WLJ75"/>
      <c r="WLK75"/>
      <c r="WLL75"/>
      <c r="WLM75"/>
      <c r="WLN75"/>
      <c r="WLO75"/>
      <c r="WLP75"/>
      <c r="WLQ75"/>
      <c r="WLR75"/>
      <c r="WLS75"/>
      <c r="WLT75"/>
      <c r="WLU75"/>
      <c r="WLV75"/>
      <c r="WLW75"/>
      <c r="WLX75"/>
      <c r="WLY75"/>
      <c r="WLZ75"/>
      <c r="WMA75"/>
      <c r="WMB75"/>
      <c r="WMC75"/>
      <c r="WMD75"/>
      <c r="WME75"/>
      <c r="WMF75"/>
      <c r="WMG75"/>
      <c r="WMH75"/>
      <c r="WMI75"/>
      <c r="WMJ75"/>
      <c r="WMK75"/>
      <c r="WML75"/>
      <c r="WMM75"/>
      <c r="WMN75"/>
      <c r="WMO75"/>
      <c r="WMP75"/>
      <c r="WMQ75"/>
      <c r="WMR75"/>
      <c r="WMS75"/>
      <c r="WMT75"/>
      <c r="WMU75"/>
      <c r="WMV75"/>
      <c r="WMW75"/>
      <c r="WMX75"/>
      <c r="WMY75"/>
      <c r="WMZ75"/>
      <c r="WNA75"/>
      <c r="WNB75"/>
      <c r="WNC75"/>
      <c r="WND75"/>
      <c r="WNE75"/>
      <c r="WNF75"/>
      <c r="WNG75"/>
      <c r="WNH75"/>
      <c r="WNI75"/>
      <c r="WNJ75"/>
      <c r="WNK75"/>
      <c r="WNL75"/>
      <c r="WNM75"/>
      <c r="WNN75"/>
      <c r="WNO75"/>
      <c r="WNP75"/>
      <c r="WNQ75"/>
      <c r="WNR75"/>
      <c r="WNS75"/>
      <c r="WNT75"/>
      <c r="WNU75"/>
      <c r="WNV75"/>
      <c r="WNW75"/>
      <c r="WNX75"/>
      <c r="WNY75"/>
      <c r="WNZ75"/>
      <c r="WOA75"/>
      <c r="WOB75"/>
      <c r="WOC75"/>
      <c r="WOD75"/>
      <c r="WOE75"/>
      <c r="WOF75"/>
      <c r="WOG75"/>
      <c r="WOH75"/>
      <c r="WOI75"/>
      <c r="WOJ75"/>
      <c r="WOK75"/>
      <c r="WOL75"/>
      <c r="WOM75"/>
      <c r="WON75"/>
      <c r="WOO75"/>
      <c r="WOP75"/>
      <c r="WOQ75"/>
      <c r="WOR75"/>
      <c r="WOS75"/>
      <c r="WOT75"/>
      <c r="WOU75"/>
      <c r="WOV75"/>
      <c r="WOW75"/>
      <c r="WOX75"/>
      <c r="WOY75"/>
      <c r="WOZ75"/>
      <c r="WPA75"/>
      <c r="WPB75"/>
      <c r="WPC75"/>
      <c r="WPD75"/>
      <c r="WPE75"/>
      <c r="WPF75"/>
      <c r="WPG75"/>
      <c r="WPH75"/>
      <c r="WPI75"/>
      <c r="WPJ75"/>
      <c r="WPK75"/>
      <c r="WPL75"/>
      <c r="WPM75"/>
      <c r="WPN75"/>
      <c r="WPO75"/>
      <c r="WPP75"/>
      <c r="WPQ75"/>
      <c r="WPR75"/>
      <c r="WPS75"/>
      <c r="WPT75"/>
      <c r="WPU75"/>
      <c r="WPV75"/>
      <c r="WPW75"/>
      <c r="WPX75"/>
      <c r="WPY75"/>
      <c r="WPZ75"/>
      <c r="WQA75"/>
      <c r="WQB75"/>
      <c r="WQC75"/>
      <c r="WQD75"/>
      <c r="WQE75"/>
      <c r="WQF75"/>
      <c r="WQG75"/>
      <c r="WQH75"/>
      <c r="WQI75"/>
      <c r="WQJ75"/>
      <c r="WQK75"/>
      <c r="WQL75"/>
      <c r="WQM75"/>
      <c r="WQN75"/>
      <c r="WQO75"/>
      <c r="WQP75"/>
      <c r="WQQ75"/>
      <c r="WQR75"/>
      <c r="WQS75"/>
      <c r="WQT75"/>
      <c r="WQU75"/>
      <c r="WQV75"/>
      <c r="WQW75"/>
      <c r="WQX75"/>
      <c r="WQY75"/>
      <c r="WQZ75"/>
      <c r="WRA75"/>
      <c r="WRB75"/>
      <c r="WRC75"/>
      <c r="WRD75"/>
      <c r="WRE75"/>
      <c r="WRF75"/>
      <c r="WRG75"/>
      <c r="WRH75"/>
      <c r="WRI75"/>
      <c r="WRJ75"/>
      <c r="WRK75"/>
      <c r="WRL75"/>
      <c r="WRM75"/>
      <c r="WRN75"/>
      <c r="WRO75"/>
      <c r="WRP75"/>
      <c r="WRQ75"/>
      <c r="WRR75"/>
      <c r="WRS75"/>
      <c r="WRT75"/>
      <c r="WRU75"/>
      <c r="WRV75"/>
      <c r="WRW75"/>
      <c r="WRX75"/>
      <c r="WRY75"/>
      <c r="WRZ75"/>
      <c r="WSA75"/>
      <c r="WSB75"/>
      <c r="WSC75"/>
      <c r="WSD75"/>
      <c r="WSE75"/>
      <c r="WSF75"/>
      <c r="WSG75"/>
      <c r="WSH75"/>
      <c r="WSI75"/>
      <c r="WSJ75"/>
      <c r="WSK75"/>
      <c r="WSL75"/>
      <c r="WSM75"/>
      <c r="WSN75"/>
      <c r="WSO75"/>
      <c r="WSP75"/>
      <c r="WSQ75"/>
      <c r="WSR75"/>
      <c r="WSS75"/>
      <c r="WST75"/>
      <c r="WSU75"/>
      <c r="WSV75"/>
      <c r="WSW75"/>
      <c r="WSX75"/>
      <c r="WSY75"/>
      <c r="WSZ75"/>
      <c r="WTA75"/>
      <c r="WTB75"/>
      <c r="WTC75"/>
      <c r="WTD75"/>
      <c r="WTE75"/>
      <c r="WTF75"/>
      <c r="WTG75"/>
      <c r="WTH75"/>
      <c r="WTI75"/>
      <c r="WTJ75"/>
      <c r="WTK75"/>
      <c r="WTL75"/>
      <c r="WTM75"/>
      <c r="WTN75"/>
      <c r="WTO75"/>
      <c r="WTP75"/>
      <c r="WTQ75"/>
      <c r="WTR75"/>
      <c r="WTS75"/>
      <c r="WTT75"/>
      <c r="WTU75"/>
      <c r="WTV75"/>
      <c r="WTW75"/>
      <c r="WTX75"/>
      <c r="WTY75"/>
      <c r="WTZ75"/>
      <c r="WUA75"/>
      <c r="WUB75"/>
      <c r="WUC75"/>
      <c r="WUD75"/>
      <c r="WUE75"/>
      <c r="WUF75"/>
      <c r="WUG75"/>
      <c r="WUH75"/>
      <c r="WUI75"/>
      <c r="WUJ75"/>
      <c r="WUK75"/>
      <c r="WUL75"/>
      <c r="WUM75"/>
      <c r="WUN75"/>
      <c r="WUO75"/>
      <c r="WUP75"/>
      <c r="WUQ75"/>
      <c r="WUR75"/>
      <c r="WUS75"/>
      <c r="WUT75"/>
      <c r="WUU75"/>
      <c r="WUV75"/>
      <c r="WUW75"/>
      <c r="WUX75"/>
      <c r="WUY75"/>
      <c r="WUZ75"/>
      <c r="WVA75"/>
      <c r="WVB75"/>
      <c r="WVC75"/>
      <c r="WVD75"/>
      <c r="WVE75"/>
      <c r="WVF75"/>
      <c r="WVG75"/>
      <c r="WVH75"/>
      <c r="WVI75"/>
      <c r="WVJ75"/>
      <c r="WVK75"/>
      <c r="WVL75"/>
      <c r="WVM75"/>
      <c r="WVN75"/>
      <c r="WVO75"/>
      <c r="WVP75"/>
      <c r="WVQ75"/>
      <c r="WVR75"/>
      <c r="WVS75"/>
      <c r="WVT75"/>
      <c r="WVU75"/>
      <c r="WVV75"/>
      <c r="WVW75"/>
      <c r="WVX75"/>
      <c r="WVY75"/>
      <c r="WVZ75"/>
      <c r="WWA75"/>
      <c r="WWB75"/>
      <c r="WWC75"/>
      <c r="WWD75"/>
      <c r="WWE75"/>
      <c r="WWF75"/>
      <c r="WWG75"/>
      <c r="WWH75"/>
      <c r="WWI75"/>
      <c r="WWJ75"/>
      <c r="WWK75"/>
      <c r="WWL75"/>
      <c r="WWM75"/>
      <c r="WWN75"/>
      <c r="WWO75"/>
      <c r="WWP75"/>
      <c r="WWQ75"/>
      <c r="WWR75"/>
      <c r="WWS75"/>
      <c r="WWT75"/>
      <c r="WWU75"/>
      <c r="WWV75"/>
      <c r="WWW75"/>
      <c r="WWX75"/>
      <c r="WWY75"/>
      <c r="WWZ75"/>
      <c r="WXA75"/>
      <c r="WXB75"/>
      <c r="WXC75"/>
      <c r="WXD75"/>
      <c r="WXE75"/>
      <c r="WXF75"/>
      <c r="WXG75"/>
      <c r="WXH75"/>
      <c r="WXI75"/>
      <c r="WXJ75"/>
      <c r="WXK75"/>
      <c r="WXL75"/>
      <c r="WXM75"/>
      <c r="WXN75"/>
      <c r="WXO75"/>
      <c r="WXP75"/>
      <c r="WXQ75"/>
      <c r="WXR75"/>
      <c r="WXS75"/>
      <c r="WXT75"/>
      <c r="WXU75"/>
      <c r="WXV75"/>
      <c r="WXW75"/>
      <c r="WXX75"/>
      <c r="WXY75"/>
      <c r="WXZ75"/>
      <c r="WYA75"/>
      <c r="WYB75"/>
      <c r="WYC75"/>
      <c r="WYD75"/>
      <c r="WYE75"/>
      <c r="WYF75"/>
      <c r="WYG75"/>
      <c r="WYH75"/>
      <c r="WYI75"/>
      <c r="WYJ75"/>
      <c r="WYK75"/>
      <c r="WYL75"/>
      <c r="WYM75"/>
      <c r="WYN75"/>
      <c r="WYO75"/>
      <c r="WYP75"/>
      <c r="WYQ75"/>
      <c r="WYR75"/>
      <c r="WYS75"/>
      <c r="WYT75"/>
      <c r="WYU75"/>
      <c r="WYV75"/>
      <c r="WYW75"/>
      <c r="WYX75"/>
      <c r="WYY75"/>
      <c r="WYZ75"/>
      <c r="WZA75"/>
      <c r="WZB75"/>
      <c r="WZC75"/>
      <c r="WZD75"/>
      <c r="WZE75"/>
      <c r="WZF75"/>
      <c r="WZG75"/>
      <c r="WZH75"/>
      <c r="WZI75"/>
      <c r="WZJ75"/>
      <c r="WZK75"/>
      <c r="WZL75"/>
      <c r="WZM75"/>
      <c r="WZN75"/>
      <c r="WZO75"/>
      <c r="WZP75"/>
      <c r="WZQ75"/>
      <c r="WZR75"/>
      <c r="WZS75"/>
      <c r="WZT75"/>
      <c r="WZU75"/>
      <c r="WZV75"/>
      <c r="WZW75"/>
      <c r="WZX75"/>
      <c r="WZY75"/>
      <c r="WZZ75"/>
      <c r="XAA75"/>
      <c r="XAB75"/>
      <c r="XAC75"/>
      <c r="XAD75"/>
      <c r="XAE75"/>
      <c r="XAF75"/>
      <c r="XAG75"/>
      <c r="XAH75"/>
      <c r="XAI75"/>
      <c r="XAJ75"/>
      <c r="XAK75"/>
      <c r="XAL75"/>
      <c r="XAM75"/>
      <c r="XAN75"/>
      <c r="XAO75"/>
      <c r="XAP75"/>
      <c r="XAQ75"/>
      <c r="XAR75"/>
      <c r="XAS75"/>
      <c r="XAT75"/>
      <c r="XAU75"/>
      <c r="XAV75"/>
      <c r="XAW75"/>
      <c r="XAX75"/>
      <c r="XAY75"/>
      <c r="XAZ75"/>
      <c r="XBA75"/>
      <c r="XBB75"/>
      <c r="XBC75"/>
      <c r="XBD75"/>
      <c r="XBE75"/>
      <c r="XBF75"/>
      <c r="XBG75"/>
      <c r="XBH75"/>
      <c r="XBI75"/>
      <c r="XBJ75"/>
      <c r="XBK75"/>
      <c r="XBL75"/>
      <c r="XBM75"/>
      <c r="XBN75"/>
      <c r="XBO75"/>
      <c r="XBP75"/>
      <c r="XBQ75"/>
      <c r="XBR75"/>
      <c r="XBS75"/>
      <c r="XBT75"/>
      <c r="XBU75"/>
      <c r="XBV75"/>
      <c r="XBW75"/>
      <c r="XBX75"/>
      <c r="XBY75"/>
      <c r="XBZ75"/>
      <c r="XCA75"/>
      <c r="XCB75"/>
      <c r="XCC75"/>
      <c r="XCD75"/>
      <c r="XCE75"/>
      <c r="XCF75"/>
      <c r="XCG75"/>
      <c r="XCH75"/>
      <c r="XCI75"/>
      <c r="XCJ75"/>
      <c r="XCK75"/>
      <c r="XCL75"/>
      <c r="XCM75"/>
      <c r="XCN75"/>
      <c r="XCO75"/>
      <c r="XCP75"/>
      <c r="XCQ75"/>
      <c r="XCR75"/>
      <c r="XCS75"/>
      <c r="XCT75"/>
      <c r="XCU75"/>
      <c r="XCV75"/>
      <c r="XCW75"/>
      <c r="XCX75"/>
      <c r="XCY75"/>
      <c r="XCZ75"/>
      <c r="XDA75"/>
      <c r="XDB75"/>
      <c r="XDC75"/>
      <c r="XDD75"/>
      <c r="XDE75"/>
      <c r="XDF75"/>
      <c r="XDG75"/>
      <c r="XDH75"/>
      <c r="XDI75"/>
      <c r="XDJ75"/>
      <c r="XDK75"/>
      <c r="XDL75"/>
      <c r="XDM75"/>
      <c r="XDN75"/>
      <c r="XDO75"/>
      <c r="XDP75"/>
      <c r="XDQ75"/>
      <c r="XDR75"/>
      <c r="XDS75"/>
      <c r="XDT75"/>
      <c r="XDU75"/>
      <c r="XDV75"/>
      <c r="XDW75"/>
      <c r="XDX75"/>
      <c r="XDY75"/>
      <c r="XDZ75"/>
      <c r="XEA75"/>
      <c r="XEB75"/>
      <c r="XEC75"/>
      <c r="XED75"/>
      <c r="XEE75"/>
      <c r="XEF75"/>
      <c r="XEG75"/>
      <c r="XEH75"/>
      <c r="XEI75"/>
      <c r="XEJ75"/>
      <c r="XEK75"/>
      <c r="XEL75"/>
      <c r="XEM75"/>
      <c r="XEN75"/>
      <c r="XEO75"/>
      <c r="XEP75"/>
      <c r="XEQ75"/>
      <c r="XER75"/>
      <c r="XES75"/>
      <c r="XET75"/>
      <c r="XEU75"/>
      <c r="XEV75"/>
      <c r="XEW75"/>
      <c r="XEX75"/>
      <c r="XEY75"/>
      <c r="XEZ75"/>
      <c r="XFA75"/>
      <c r="XFB75"/>
      <c r="XFC75"/>
    </row>
    <row r="76" spans="1:16383" s="528" customFormat="1" ht="12.5" x14ac:dyDescent="0.25">
      <c r="F76" s="530">
        <v>43948.81659722222</v>
      </c>
      <c r="G76" s="529">
        <v>43948.81659722222</v>
      </c>
      <c r="H76" s="528" t="s">
        <v>335</v>
      </c>
      <c r="I76" s="531" t="str">
        <f>Debt!$E$41</f>
        <v>Senior debt DSCR applicable in year</v>
      </c>
      <c r="J76" s="560"/>
      <c r="L76" s="528" t="s">
        <v>332</v>
      </c>
      <c r="M76" s="528" t="s">
        <v>333</v>
      </c>
      <c r="N76" s="528" t="s">
        <v>336</v>
      </c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  <c r="ALL76"/>
      <c r="ALM76"/>
      <c r="ALN76"/>
      <c r="ALO76"/>
      <c r="ALP76"/>
      <c r="ALQ76"/>
      <c r="ALR76"/>
      <c r="ALS76"/>
      <c r="ALT76"/>
      <c r="ALU76"/>
      <c r="ALV76"/>
      <c r="ALW76"/>
      <c r="ALX76"/>
      <c r="ALY76"/>
      <c r="ALZ76"/>
      <c r="AMA76"/>
      <c r="AMB76"/>
      <c r="AMC76"/>
      <c r="AMD76"/>
      <c r="AME76"/>
      <c r="AMF76"/>
      <c r="AMG76"/>
      <c r="AMH76"/>
      <c r="AMI76"/>
      <c r="AMJ76"/>
      <c r="AMK76"/>
      <c r="AML76"/>
      <c r="AMM76"/>
      <c r="AMN76"/>
      <c r="AMO76"/>
      <c r="AMP76"/>
      <c r="AMQ76"/>
      <c r="AMR76"/>
      <c r="AMS76"/>
      <c r="AMT76"/>
      <c r="AMU76"/>
      <c r="AMV76"/>
      <c r="AMW76"/>
      <c r="AMX76"/>
      <c r="AMY76"/>
      <c r="AMZ76"/>
      <c r="ANA76"/>
      <c r="ANB76"/>
      <c r="ANC76"/>
      <c r="AND76"/>
      <c r="ANE76"/>
      <c r="ANF76"/>
      <c r="ANG76"/>
      <c r="ANH76"/>
      <c r="ANI76"/>
      <c r="ANJ76"/>
      <c r="ANK76"/>
      <c r="ANL76"/>
      <c r="ANM76"/>
      <c r="ANN76"/>
      <c r="ANO76"/>
      <c r="ANP76"/>
      <c r="ANQ76"/>
      <c r="ANR76"/>
      <c r="ANS76"/>
      <c r="ANT76"/>
      <c r="ANU76"/>
      <c r="ANV76"/>
      <c r="ANW76"/>
      <c r="ANX76"/>
      <c r="ANY76"/>
      <c r="ANZ76"/>
      <c r="AOA76"/>
      <c r="AOB76"/>
      <c r="AOC76"/>
      <c r="AOD76"/>
      <c r="AOE76"/>
      <c r="AOF76"/>
      <c r="AOG76"/>
      <c r="AOH76"/>
      <c r="AOI76"/>
      <c r="AOJ76"/>
      <c r="AOK76"/>
      <c r="AOL76"/>
      <c r="AOM76"/>
      <c r="AON76"/>
      <c r="AOO76"/>
      <c r="AOP76"/>
      <c r="AOQ76"/>
      <c r="AOR76"/>
      <c r="AOS76"/>
      <c r="AOT76"/>
      <c r="AOU76"/>
      <c r="AOV76"/>
      <c r="AOW76"/>
      <c r="AOX76"/>
      <c r="AOY76"/>
      <c r="AOZ76"/>
      <c r="APA76"/>
      <c r="APB76"/>
      <c r="APC76"/>
      <c r="APD76"/>
      <c r="APE76"/>
      <c r="APF76"/>
      <c r="APG76"/>
      <c r="APH76"/>
      <c r="API76"/>
      <c r="APJ76"/>
      <c r="APK76"/>
      <c r="APL76"/>
      <c r="APM76"/>
      <c r="APN76"/>
      <c r="APO76"/>
      <c r="APP76"/>
      <c r="APQ76"/>
      <c r="APR76"/>
      <c r="APS76"/>
      <c r="APT76"/>
      <c r="APU76"/>
      <c r="APV76"/>
      <c r="APW76"/>
      <c r="APX76"/>
      <c r="APY76"/>
      <c r="APZ76"/>
      <c r="AQA76"/>
      <c r="AQB76"/>
      <c r="AQC76"/>
      <c r="AQD76"/>
      <c r="AQE76"/>
      <c r="AQF76"/>
      <c r="AQG76"/>
      <c r="AQH76"/>
      <c r="AQI76"/>
      <c r="AQJ76"/>
      <c r="AQK76"/>
      <c r="AQL76"/>
      <c r="AQM76"/>
      <c r="AQN76"/>
      <c r="AQO76"/>
      <c r="AQP76"/>
      <c r="AQQ76"/>
      <c r="AQR76"/>
      <c r="AQS76"/>
      <c r="AQT76"/>
      <c r="AQU76"/>
      <c r="AQV76"/>
      <c r="AQW76"/>
      <c r="AQX76"/>
      <c r="AQY76"/>
      <c r="AQZ76"/>
      <c r="ARA76"/>
      <c r="ARB76"/>
      <c r="ARC76"/>
      <c r="ARD76"/>
      <c r="ARE76"/>
      <c r="ARF76"/>
      <c r="ARG76"/>
      <c r="ARH76"/>
      <c r="ARI76"/>
      <c r="ARJ76"/>
      <c r="ARK76"/>
      <c r="ARL76"/>
      <c r="ARM76"/>
      <c r="ARN76"/>
      <c r="ARO76"/>
      <c r="ARP76"/>
      <c r="ARQ76"/>
      <c r="ARR76"/>
      <c r="ARS76"/>
      <c r="ART76"/>
      <c r="ARU76"/>
      <c r="ARV76"/>
      <c r="ARW76"/>
      <c r="ARX76"/>
      <c r="ARY76"/>
      <c r="ARZ76"/>
      <c r="ASA76"/>
      <c r="ASB76"/>
      <c r="ASC76"/>
      <c r="ASD76"/>
      <c r="ASE76"/>
      <c r="ASF76"/>
      <c r="ASG76"/>
      <c r="ASH76"/>
      <c r="ASI76"/>
      <c r="ASJ76"/>
      <c r="ASK76"/>
      <c r="ASL76"/>
      <c r="ASM76"/>
      <c r="ASN76"/>
      <c r="ASO76"/>
      <c r="ASP76"/>
      <c r="ASQ76"/>
      <c r="ASR76"/>
      <c r="ASS76"/>
      <c r="AST76"/>
      <c r="ASU76"/>
      <c r="ASV76"/>
      <c r="ASW76"/>
      <c r="ASX76"/>
      <c r="ASY76"/>
      <c r="ASZ76"/>
      <c r="ATA76"/>
      <c r="ATB76"/>
      <c r="ATC76"/>
      <c r="ATD76"/>
      <c r="ATE76"/>
      <c r="ATF76"/>
      <c r="ATG76"/>
      <c r="ATH76"/>
      <c r="ATI76"/>
      <c r="ATJ76"/>
      <c r="ATK76"/>
      <c r="ATL76"/>
      <c r="ATM76"/>
      <c r="ATN76"/>
      <c r="ATO76"/>
      <c r="ATP76"/>
      <c r="ATQ76"/>
      <c r="ATR76"/>
      <c r="ATS76"/>
      <c r="ATT76"/>
      <c r="ATU76"/>
      <c r="ATV76"/>
      <c r="ATW76"/>
      <c r="ATX76"/>
      <c r="ATY76"/>
      <c r="ATZ76"/>
      <c r="AUA76"/>
      <c r="AUB76"/>
      <c r="AUC76"/>
      <c r="AUD76"/>
      <c r="AUE76"/>
      <c r="AUF76"/>
      <c r="AUG76"/>
      <c r="AUH76"/>
      <c r="AUI76"/>
      <c r="AUJ76"/>
      <c r="AUK76"/>
      <c r="AUL76"/>
      <c r="AUM76"/>
      <c r="AUN76"/>
      <c r="AUO76"/>
      <c r="AUP76"/>
      <c r="AUQ76"/>
      <c r="AUR76"/>
      <c r="AUS76"/>
      <c r="AUT76"/>
      <c r="AUU76"/>
      <c r="AUV76"/>
      <c r="AUW76"/>
      <c r="AUX76"/>
      <c r="AUY76"/>
      <c r="AUZ76"/>
      <c r="AVA76"/>
      <c r="AVB76"/>
      <c r="AVC76"/>
      <c r="AVD76"/>
      <c r="AVE76"/>
      <c r="AVF76"/>
      <c r="AVG76"/>
      <c r="AVH76"/>
      <c r="AVI76"/>
      <c r="AVJ76"/>
      <c r="AVK76"/>
      <c r="AVL76"/>
      <c r="AVM76"/>
      <c r="AVN76"/>
      <c r="AVO76"/>
      <c r="AVP76"/>
      <c r="AVQ76"/>
      <c r="AVR76"/>
      <c r="AVS76"/>
      <c r="AVT76"/>
      <c r="AVU76"/>
      <c r="AVV76"/>
      <c r="AVW76"/>
      <c r="AVX76"/>
      <c r="AVY76"/>
      <c r="AVZ76"/>
      <c r="AWA76"/>
      <c r="AWB76"/>
      <c r="AWC76"/>
      <c r="AWD76"/>
      <c r="AWE76"/>
      <c r="AWF76"/>
      <c r="AWG76"/>
      <c r="AWH76"/>
      <c r="AWI76"/>
      <c r="AWJ76"/>
      <c r="AWK76"/>
      <c r="AWL76"/>
      <c r="AWM76"/>
      <c r="AWN76"/>
      <c r="AWO76"/>
      <c r="AWP76"/>
      <c r="AWQ76"/>
      <c r="AWR76"/>
      <c r="AWS76"/>
      <c r="AWT76"/>
      <c r="AWU76"/>
      <c r="AWV76"/>
      <c r="AWW76"/>
      <c r="AWX76"/>
      <c r="AWY76"/>
      <c r="AWZ76"/>
      <c r="AXA76"/>
      <c r="AXB76"/>
      <c r="AXC76"/>
      <c r="AXD76"/>
      <c r="AXE76"/>
      <c r="AXF76"/>
      <c r="AXG76"/>
      <c r="AXH76"/>
      <c r="AXI76"/>
      <c r="AXJ76"/>
      <c r="AXK76"/>
      <c r="AXL76"/>
      <c r="AXM76"/>
      <c r="AXN76"/>
      <c r="AXO76"/>
      <c r="AXP76"/>
      <c r="AXQ76"/>
      <c r="AXR76"/>
      <c r="AXS76"/>
      <c r="AXT76"/>
      <c r="AXU76"/>
      <c r="AXV76"/>
      <c r="AXW76"/>
      <c r="AXX76"/>
      <c r="AXY76"/>
      <c r="AXZ76"/>
      <c r="AYA76"/>
      <c r="AYB76"/>
      <c r="AYC76"/>
      <c r="AYD76"/>
      <c r="AYE76"/>
      <c r="AYF76"/>
      <c r="AYG76"/>
      <c r="AYH76"/>
      <c r="AYI76"/>
      <c r="AYJ76"/>
      <c r="AYK76"/>
      <c r="AYL76"/>
      <c r="AYM76"/>
      <c r="AYN76"/>
      <c r="AYO76"/>
      <c r="AYP76"/>
      <c r="AYQ76"/>
      <c r="AYR76"/>
      <c r="AYS76"/>
      <c r="AYT76"/>
      <c r="AYU76"/>
      <c r="AYV76"/>
      <c r="AYW76"/>
      <c r="AYX76"/>
      <c r="AYY76"/>
      <c r="AYZ76"/>
      <c r="AZA76"/>
      <c r="AZB76"/>
      <c r="AZC76"/>
      <c r="AZD76"/>
      <c r="AZE76"/>
      <c r="AZF76"/>
      <c r="AZG76"/>
      <c r="AZH76"/>
      <c r="AZI76"/>
      <c r="AZJ76"/>
      <c r="AZK76"/>
      <c r="AZL76"/>
      <c r="AZM76"/>
      <c r="AZN76"/>
      <c r="AZO76"/>
      <c r="AZP76"/>
      <c r="AZQ76"/>
      <c r="AZR76"/>
      <c r="AZS76"/>
      <c r="AZT76"/>
      <c r="AZU76"/>
      <c r="AZV76"/>
      <c r="AZW76"/>
      <c r="AZX76"/>
      <c r="AZY76"/>
      <c r="AZZ76"/>
      <c r="BAA76"/>
      <c r="BAB76"/>
      <c r="BAC76"/>
      <c r="BAD76"/>
      <c r="BAE76"/>
      <c r="BAF76"/>
      <c r="BAG76"/>
      <c r="BAH76"/>
      <c r="BAI76"/>
      <c r="BAJ76"/>
      <c r="BAK76"/>
      <c r="BAL76"/>
      <c r="BAM76"/>
      <c r="BAN76"/>
      <c r="BAO76"/>
      <c r="BAP76"/>
      <c r="BAQ76"/>
      <c r="BAR76"/>
      <c r="BAS76"/>
      <c r="BAT76"/>
      <c r="BAU76"/>
      <c r="BAV76"/>
      <c r="BAW76"/>
      <c r="BAX76"/>
      <c r="BAY76"/>
      <c r="BAZ76"/>
      <c r="BBA76"/>
      <c r="BBB76"/>
      <c r="BBC76"/>
      <c r="BBD76"/>
      <c r="BBE76"/>
      <c r="BBF76"/>
      <c r="BBG76"/>
      <c r="BBH76"/>
      <c r="BBI76"/>
      <c r="BBJ76"/>
      <c r="BBK76"/>
      <c r="BBL76"/>
      <c r="BBM76"/>
      <c r="BBN76"/>
      <c r="BBO76"/>
      <c r="BBP76"/>
      <c r="BBQ76"/>
      <c r="BBR76"/>
      <c r="BBS76"/>
      <c r="BBT76"/>
      <c r="BBU76"/>
      <c r="BBV76"/>
      <c r="BBW76"/>
      <c r="BBX76"/>
      <c r="BBY76"/>
      <c r="BBZ76"/>
      <c r="BCA76"/>
      <c r="BCB76"/>
      <c r="BCC76"/>
      <c r="BCD76"/>
      <c r="BCE76"/>
      <c r="BCF76"/>
      <c r="BCG76"/>
      <c r="BCH76"/>
      <c r="BCI76"/>
      <c r="BCJ76"/>
      <c r="BCK76"/>
      <c r="BCL76"/>
      <c r="BCM76"/>
      <c r="BCN76"/>
      <c r="BCO76"/>
      <c r="BCP76"/>
      <c r="BCQ76"/>
      <c r="BCR76"/>
      <c r="BCS76"/>
      <c r="BCT76"/>
      <c r="BCU76"/>
      <c r="BCV76"/>
      <c r="BCW76"/>
      <c r="BCX76"/>
      <c r="BCY76"/>
      <c r="BCZ76"/>
      <c r="BDA76"/>
      <c r="BDB76"/>
      <c r="BDC76"/>
      <c r="BDD76"/>
      <c r="BDE76"/>
      <c r="BDF76"/>
      <c r="BDG76"/>
      <c r="BDH76"/>
      <c r="BDI76"/>
      <c r="BDJ76"/>
      <c r="BDK76"/>
      <c r="BDL76"/>
      <c r="BDM76"/>
      <c r="BDN76"/>
      <c r="BDO76"/>
      <c r="BDP76"/>
      <c r="BDQ76"/>
      <c r="BDR76"/>
      <c r="BDS76"/>
      <c r="BDT76"/>
      <c r="BDU76"/>
      <c r="BDV76"/>
      <c r="BDW76"/>
      <c r="BDX76"/>
      <c r="BDY76"/>
      <c r="BDZ76"/>
      <c r="BEA76"/>
      <c r="BEB76"/>
      <c r="BEC76"/>
      <c r="BED76"/>
      <c r="BEE76"/>
      <c r="BEF76"/>
      <c r="BEG76"/>
      <c r="BEH76"/>
      <c r="BEI76"/>
      <c r="BEJ76"/>
      <c r="BEK76"/>
      <c r="BEL76"/>
      <c r="BEM76"/>
      <c r="BEN76"/>
      <c r="BEO76"/>
      <c r="BEP76"/>
      <c r="BEQ76"/>
      <c r="BER76"/>
      <c r="BES76"/>
      <c r="BET76"/>
      <c r="BEU76"/>
      <c r="BEV76"/>
      <c r="BEW76"/>
      <c r="BEX76"/>
      <c r="BEY76"/>
      <c r="BEZ76"/>
      <c r="BFA76"/>
      <c r="BFB76"/>
      <c r="BFC76"/>
      <c r="BFD76"/>
      <c r="BFE76"/>
      <c r="BFF76"/>
      <c r="BFG76"/>
      <c r="BFH76"/>
      <c r="BFI76"/>
      <c r="BFJ76"/>
      <c r="BFK76"/>
      <c r="BFL76"/>
      <c r="BFM76"/>
      <c r="BFN76"/>
      <c r="BFO76"/>
      <c r="BFP76"/>
      <c r="BFQ76"/>
      <c r="BFR76"/>
      <c r="BFS76"/>
      <c r="BFT76"/>
      <c r="BFU76"/>
      <c r="BFV76"/>
      <c r="BFW76"/>
      <c r="BFX76"/>
      <c r="BFY76"/>
      <c r="BFZ76"/>
      <c r="BGA76"/>
      <c r="BGB76"/>
      <c r="BGC76"/>
      <c r="BGD76"/>
      <c r="BGE76"/>
      <c r="BGF76"/>
      <c r="BGG76"/>
      <c r="BGH76"/>
      <c r="BGI76"/>
      <c r="BGJ76"/>
      <c r="BGK76"/>
      <c r="BGL76"/>
      <c r="BGM76"/>
      <c r="BGN76"/>
      <c r="BGO76"/>
      <c r="BGP76"/>
      <c r="BGQ76"/>
      <c r="BGR76"/>
      <c r="BGS76"/>
      <c r="BGT76"/>
      <c r="BGU76"/>
      <c r="BGV76"/>
      <c r="BGW76"/>
      <c r="BGX76"/>
      <c r="BGY76"/>
      <c r="BGZ76"/>
      <c r="BHA76"/>
      <c r="BHB76"/>
      <c r="BHC76"/>
      <c r="BHD76"/>
      <c r="BHE76"/>
      <c r="BHF76"/>
      <c r="BHG76"/>
      <c r="BHH76"/>
      <c r="BHI76"/>
      <c r="BHJ76"/>
      <c r="BHK76"/>
      <c r="BHL76"/>
      <c r="BHM76"/>
      <c r="BHN76"/>
      <c r="BHO76"/>
      <c r="BHP76"/>
      <c r="BHQ76"/>
      <c r="BHR76"/>
      <c r="BHS76"/>
      <c r="BHT76"/>
      <c r="BHU76"/>
      <c r="BHV76"/>
      <c r="BHW76"/>
      <c r="BHX76"/>
      <c r="BHY76"/>
      <c r="BHZ76"/>
      <c r="BIA76"/>
      <c r="BIB76"/>
      <c r="BIC76"/>
      <c r="BID76"/>
      <c r="BIE76"/>
      <c r="BIF76"/>
      <c r="BIG76"/>
      <c r="BIH76"/>
      <c r="BII76"/>
      <c r="BIJ76"/>
      <c r="BIK76"/>
      <c r="BIL76"/>
      <c r="BIM76"/>
      <c r="BIN76"/>
      <c r="BIO76"/>
      <c r="BIP76"/>
      <c r="BIQ76"/>
      <c r="BIR76"/>
      <c r="BIS76"/>
      <c r="BIT76"/>
      <c r="BIU76"/>
      <c r="BIV76"/>
      <c r="BIW76"/>
      <c r="BIX76"/>
      <c r="BIY76"/>
      <c r="BIZ76"/>
      <c r="BJA76"/>
      <c r="BJB76"/>
      <c r="BJC76"/>
      <c r="BJD76"/>
      <c r="BJE76"/>
      <c r="BJF76"/>
      <c r="BJG76"/>
      <c r="BJH76"/>
      <c r="BJI76"/>
      <c r="BJJ76"/>
      <c r="BJK76"/>
      <c r="BJL76"/>
      <c r="BJM76"/>
      <c r="BJN76"/>
      <c r="BJO76"/>
      <c r="BJP76"/>
      <c r="BJQ76"/>
      <c r="BJR76"/>
      <c r="BJS76"/>
      <c r="BJT76"/>
      <c r="BJU76"/>
      <c r="BJV76"/>
      <c r="BJW76"/>
      <c r="BJX76"/>
      <c r="BJY76"/>
      <c r="BJZ76"/>
      <c r="BKA76"/>
      <c r="BKB76"/>
      <c r="BKC76"/>
      <c r="BKD76"/>
      <c r="BKE76"/>
      <c r="BKF76"/>
      <c r="BKG76"/>
      <c r="BKH76"/>
      <c r="BKI76"/>
      <c r="BKJ76"/>
      <c r="BKK76"/>
      <c r="BKL76"/>
      <c r="BKM76"/>
      <c r="BKN76"/>
      <c r="BKO76"/>
      <c r="BKP76"/>
      <c r="BKQ76"/>
      <c r="BKR76"/>
      <c r="BKS76"/>
      <c r="BKT76"/>
      <c r="BKU76"/>
      <c r="BKV76"/>
      <c r="BKW76"/>
      <c r="BKX76"/>
      <c r="BKY76"/>
      <c r="BKZ76"/>
      <c r="BLA76"/>
      <c r="BLB76"/>
      <c r="BLC76"/>
      <c r="BLD76"/>
      <c r="BLE76"/>
      <c r="BLF76"/>
      <c r="BLG76"/>
      <c r="BLH76"/>
      <c r="BLI76"/>
      <c r="BLJ76"/>
      <c r="BLK76"/>
      <c r="BLL76"/>
      <c r="BLM76"/>
      <c r="BLN76"/>
      <c r="BLO76"/>
      <c r="BLP76"/>
      <c r="BLQ76"/>
      <c r="BLR76"/>
      <c r="BLS76"/>
      <c r="BLT76"/>
      <c r="BLU76"/>
      <c r="BLV76"/>
      <c r="BLW76"/>
      <c r="BLX76"/>
      <c r="BLY76"/>
      <c r="BLZ76"/>
      <c r="BMA76"/>
      <c r="BMB76"/>
      <c r="BMC76"/>
      <c r="BMD76"/>
      <c r="BME76"/>
      <c r="BMF76"/>
      <c r="BMG76"/>
      <c r="BMH76"/>
      <c r="BMI76"/>
      <c r="BMJ76"/>
      <c r="BMK76"/>
      <c r="BML76"/>
      <c r="BMM76"/>
      <c r="BMN76"/>
      <c r="BMO76"/>
      <c r="BMP76"/>
      <c r="BMQ76"/>
      <c r="BMR76"/>
      <c r="BMS76"/>
      <c r="BMT76"/>
      <c r="BMU76"/>
      <c r="BMV76"/>
      <c r="BMW76"/>
      <c r="BMX76"/>
      <c r="BMY76"/>
      <c r="BMZ76"/>
      <c r="BNA76"/>
      <c r="BNB76"/>
      <c r="BNC76"/>
      <c r="BND76"/>
      <c r="BNE76"/>
      <c r="BNF76"/>
      <c r="BNG76"/>
      <c r="BNH76"/>
      <c r="BNI76"/>
      <c r="BNJ76"/>
      <c r="BNK76"/>
      <c r="BNL76"/>
      <c r="BNM76"/>
      <c r="BNN76"/>
      <c r="BNO76"/>
      <c r="BNP76"/>
      <c r="BNQ76"/>
      <c r="BNR76"/>
      <c r="BNS76"/>
      <c r="BNT76"/>
      <c r="BNU76"/>
      <c r="BNV76"/>
      <c r="BNW76"/>
      <c r="BNX76"/>
      <c r="BNY76"/>
      <c r="BNZ76"/>
      <c r="BOA76"/>
      <c r="BOB76"/>
      <c r="BOC76"/>
      <c r="BOD76"/>
      <c r="BOE76"/>
      <c r="BOF76"/>
      <c r="BOG76"/>
      <c r="BOH76"/>
      <c r="BOI76"/>
      <c r="BOJ76"/>
      <c r="BOK76"/>
      <c r="BOL76"/>
      <c r="BOM76"/>
      <c r="BON76"/>
      <c r="BOO76"/>
      <c r="BOP76"/>
      <c r="BOQ76"/>
      <c r="BOR76"/>
      <c r="BOS76"/>
      <c r="BOT76"/>
      <c r="BOU76"/>
      <c r="BOV76"/>
      <c r="BOW76"/>
      <c r="BOX76"/>
      <c r="BOY76"/>
      <c r="BOZ76"/>
      <c r="BPA76"/>
      <c r="BPB76"/>
      <c r="BPC76"/>
      <c r="BPD76"/>
      <c r="BPE76"/>
      <c r="BPF76"/>
      <c r="BPG76"/>
      <c r="BPH76"/>
      <c r="BPI76"/>
      <c r="BPJ76"/>
      <c r="BPK76"/>
      <c r="BPL76"/>
      <c r="BPM76"/>
      <c r="BPN76"/>
      <c r="BPO76"/>
      <c r="BPP76"/>
      <c r="BPQ76"/>
      <c r="BPR76"/>
      <c r="BPS76"/>
      <c r="BPT76"/>
      <c r="BPU76"/>
      <c r="BPV76"/>
      <c r="BPW76"/>
      <c r="BPX76"/>
      <c r="BPY76"/>
      <c r="BPZ76"/>
      <c r="BQA76"/>
      <c r="BQB76"/>
      <c r="BQC76"/>
      <c r="BQD76"/>
      <c r="BQE76"/>
      <c r="BQF76"/>
      <c r="BQG76"/>
      <c r="BQH76"/>
      <c r="BQI76"/>
      <c r="BQJ76"/>
      <c r="BQK76"/>
      <c r="BQL76"/>
      <c r="BQM76"/>
      <c r="BQN76"/>
      <c r="BQO76"/>
      <c r="BQP76"/>
      <c r="BQQ76"/>
      <c r="BQR76"/>
      <c r="BQS76"/>
      <c r="BQT76"/>
      <c r="BQU76"/>
      <c r="BQV76"/>
      <c r="BQW76"/>
      <c r="BQX76"/>
      <c r="BQY76"/>
      <c r="BQZ76"/>
      <c r="BRA76"/>
      <c r="BRB76"/>
      <c r="BRC76"/>
      <c r="BRD76"/>
      <c r="BRE76"/>
      <c r="BRF76"/>
      <c r="BRG76"/>
      <c r="BRH76"/>
      <c r="BRI76"/>
      <c r="BRJ76"/>
      <c r="BRK76"/>
      <c r="BRL76"/>
      <c r="BRM76"/>
      <c r="BRN76"/>
      <c r="BRO76"/>
      <c r="BRP76"/>
      <c r="BRQ76"/>
      <c r="BRR76"/>
      <c r="BRS76"/>
      <c r="BRT76"/>
      <c r="BRU76"/>
      <c r="BRV76"/>
      <c r="BRW76"/>
      <c r="BRX76"/>
      <c r="BRY76"/>
      <c r="BRZ76"/>
      <c r="BSA76"/>
      <c r="BSB76"/>
      <c r="BSC76"/>
      <c r="BSD76"/>
      <c r="BSE76"/>
      <c r="BSF76"/>
      <c r="BSG76"/>
      <c r="BSH76"/>
      <c r="BSI76"/>
      <c r="BSJ76"/>
      <c r="BSK76"/>
      <c r="BSL76"/>
      <c r="BSM76"/>
      <c r="BSN76"/>
      <c r="BSO76"/>
      <c r="BSP76"/>
      <c r="BSQ76"/>
      <c r="BSR76"/>
      <c r="BSS76"/>
      <c r="BST76"/>
      <c r="BSU76"/>
      <c r="BSV76"/>
      <c r="BSW76"/>
      <c r="BSX76"/>
      <c r="BSY76"/>
      <c r="BSZ76"/>
      <c r="BTA76"/>
      <c r="BTB76"/>
      <c r="BTC76"/>
      <c r="BTD76"/>
      <c r="BTE76"/>
      <c r="BTF76"/>
      <c r="BTG76"/>
      <c r="BTH76"/>
      <c r="BTI76"/>
      <c r="BTJ76"/>
      <c r="BTK76"/>
      <c r="BTL76"/>
      <c r="BTM76"/>
      <c r="BTN76"/>
      <c r="BTO76"/>
      <c r="BTP76"/>
      <c r="BTQ76"/>
      <c r="BTR76"/>
      <c r="BTS76"/>
      <c r="BTT76"/>
      <c r="BTU76"/>
      <c r="BTV76"/>
      <c r="BTW76"/>
      <c r="BTX76"/>
      <c r="BTY76"/>
      <c r="BTZ76"/>
      <c r="BUA76"/>
      <c r="BUB76"/>
      <c r="BUC76"/>
      <c r="BUD76"/>
      <c r="BUE76"/>
      <c r="BUF76"/>
      <c r="BUG76"/>
      <c r="BUH76"/>
      <c r="BUI76"/>
      <c r="BUJ76"/>
      <c r="BUK76"/>
      <c r="BUL76"/>
      <c r="BUM76"/>
      <c r="BUN76"/>
      <c r="BUO76"/>
      <c r="BUP76"/>
      <c r="BUQ76"/>
      <c r="BUR76"/>
      <c r="BUS76"/>
      <c r="BUT76"/>
      <c r="BUU76"/>
      <c r="BUV76"/>
      <c r="BUW76"/>
      <c r="BUX76"/>
      <c r="BUY76"/>
      <c r="BUZ76"/>
      <c r="BVA76"/>
      <c r="BVB76"/>
      <c r="BVC76"/>
      <c r="BVD76"/>
      <c r="BVE76"/>
      <c r="BVF76"/>
      <c r="BVG76"/>
      <c r="BVH76"/>
      <c r="BVI76"/>
      <c r="BVJ76"/>
      <c r="BVK76"/>
      <c r="BVL76"/>
      <c r="BVM76"/>
      <c r="BVN76"/>
      <c r="BVO76"/>
      <c r="BVP76"/>
      <c r="BVQ76"/>
      <c r="BVR76"/>
      <c r="BVS76"/>
      <c r="BVT76"/>
      <c r="BVU76"/>
      <c r="BVV76"/>
      <c r="BVW76"/>
      <c r="BVX76"/>
      <c r="BVY76"/>
      <c r="BVZ76"/>
      <c r="BWA76"/>
      <c r="BWB76"/>
      <c r="BWC76"/>
      <c r="BWD76"/>
      <c r="BWE76"/>
      <c r="BWF76"/>
      <c r="BWG76"/>
      <c r="BWH76"/>
      <c r="BWI76"/>
      <c r="BWJ76"/>
      <c r="BWK76"/>
      <c r="BWL76"/>
      <c r="BWM76"/>
      <c r="BWN76"/>
      <c r="BWO76"/>
      <c r="BWP76"/>
      <c r="BWQ76"/>
      <c r="BWR76"/>
      <c r="BWS76"/>
      <c r="BWT76"/>
      <c r="BWU76"/>
      <c r="BWV76"/>
      <c r="BWW76"/>
      <c r="BWX76"/>
      <c r="BWY76"/>
      <c r="BWZ76"/>
      <c r="BXA76"/>
      <c r="BXB76"/>
      <c r="BXC76"/>
      <c r="BXD76"/>
      <c r="BXE76"/>
      <c r="BXF76"/>
      <c r="BXG76"/>
      <c r="BXH76"/>
      <c r="BXI76"/>
      <c r="BXJ76"/>
      <c r="BXK76"/>
      <c r="BXL76"/>
      <c r="BXM76"/>
      <c r="BXN76"/>
      <c r="BXO76"/>
      <c r="BXP76"/>
      <c r="BXQ76"/>
      <c r="BXR76"/>
      <c r="BXS76"/>
      <c r="BXT76"/>
      <c r="BXU76"/>
      <c r="BXV76"/>
      <c r="BXW76"/>
      <c r="BXX76"/>
      <c r="BXY76"/>
      <c r="BXZ76"/>
      <c r="BYA76"/>
      <c r="BYB76"/>
      <c r="BYC76"/>
      <c r="BYD76"/>
      <c r="BYE76"/>
      <c r="BYF76"/>
      <c r="BYG76"/>
      <c r="BYH76"/>
      <c r="BYI76"/>
      <c r="BYJ76"/>
      <c r="BYK76"/>
      <c r="BYL76"/>
      <c r="BYM76"/>
      <c r="BYN76"/>
      <c r="BYO76"/>
      <c r="BYP76"/>
      <c r="BYQ76"/>
      <c r="BYR76"/>
      <c r="BYS76"/>
      <c r="BYT76"/>
      <c r="BYU76"/>
      <c r="BYV76"/>
      <c r="BYW76"/>
      <c r="BYX76"/>
      <c r="BYY76"/>
      <c r="BYZ76"/>
      <c r="BZA76"/>
      <c r="BZB76"/>
      <c r="BZC76"/>
      <c r="BZD76"/>
      <c r="BZE76"/>
      <c r="BZF76"/>
      <c r="BZG76"/>
      <c r="BZH76"/>
      <c r="BZI76"/>
      <c r="BZJ76"/>
      <c r="BZK76"/>
      <c r="BZL76"/>
      <c r="BZM76"/>
      <c r="BZN76"/>
      <c r="BZO76"/>
      <c r="BZP76"/>
      <c r="BZQ76"/>
      <c r="BZR76"/>
      <c r="BZS76"/>
      <c r="BZT76"/>
      <c r="BZU76"/>
      <c r="BZV76"/>
      <c r="BZW76"/>
      <c r="BZX76"/>
      <c r="BZY76"/>
      <c r="BZZ76"/>
      <c r="CAA76"/>
      <c r="CAB76"/>
      <c r="CAC76"/>
      <c r="CAD76"/>
      <c r="CAE76"/>
      <c r="CAF76"/>
      <c r="CAG76"/>
      <c r="CAH76"/>
      <c r="CAI76"/>
      <c r="CAJ76"/>
      <c r="CAK76"/>
      <c r="CAL76"/>
      <c r="CAM76"/>
      <c r="CAN76"/>
      <c r="CAO76"/>
      <c r="CAP76"/>
      <c r="CAQ76"/>
      <c r="CAR76"/>
      <c r="CAS76"/>
      <c r="CAT76"/>
      <c r="CAU76"/>
      <c r="CAV76"/>
      <c r="CAW76"/>
      <c r="CAX76"/>
      <c r="CAY76"/>
      <c r="CAZ76"/>
      <c r="CBA76"/>
      <c r="CBB76"/>
      <c r="CBC76"/>
      <c r="CBD76"/>
      <c r="CBE76"/>
      <c r="CBF76"/>
      <c r="CBG76"/>
      <c r="CBH76"/>
      <c r="CBI76"/>
      <c r="CBJ76"/>
      <c r="CBK76"/>
      <c r="CBL76"/>
      <c r="CBM76"/>
      <c r="CBN76"/>
      <c r="CBO76"/>
      <c r="CBP76"/>
      <c r="CBQ76"/>
      <c r="CBR76"/>
      <c r="CBS76"/>
      <c r="CBT76"/>
      <c r="CBU76"/>
      <c r="CBV76"/>
      <c r="CBW76"/>
      <c r="CBX76"/>
      <c r="CBY76"/>
      <c r="CBZ76"/>
      <c r="CCA76"/>
      <c r="CCB76"/>
      <c r="CCC76"/>
      <c r="CCD76"/>
      <c r="CCE76"/>
      <c r="CCF76"/>
      <c r="CCG76"/>
      <c r="CCH76"/>
      <c r="CCI76"/>
      <c r="CCJ76"/>
      <c r="CCK76"/>
      <c r="CCL76"/>
      <c r="CCM76"/>
      <c r="CCN76"/>
      <c r="CCO76"/>
      <c r="CCP76"/>
      <c r="CCQ76"/>
      <c r="CCR76"/>
      <c r="CCS76"/>
      <c r="CCT76"/>
      <c r="CCU76"/>
      <c r="CCV76"/>
      <c r="CCW76"/>
      <c r="CCX76"/>
      <c r="CCY76"/>
      <c r="CCZ76"/>
      <c r="CDA76"/>
      <c r="CDB76"/>
      <c r="CDC76"/>
      <c r="CDD76"/>
      <c r="CDE76"/>
      <c r="CDF76"/>
      <c r="CDG76"/>
      <c r="CDH76"/>
      <c r="CDI76"/>
      <c r="CDJ76"/>
      <c r="CDK76"/>
      <c r="CDL76"/>
      <c r="CDM76"/>
      <c r="CDN76"/>
      <c r="CDO76"/>
      <c r="CDP76"/>
      <c r="CDQ76"/>
      <c r="CDR76"/>
      <c r="CDS76"/>
      <c r="CDT76"/>
      <c r="CDU76"/>
      <c r="CDV76"/>
      <c r="CDW76"/>
      <c r="CDX76"/>
      <c r="CDY76"/>
      <c r="CDZ76"/>
      <c r="CEA76"/>
      <c r="CEB76"/>
      <c r="CEC76"/>
      <c r="CED76"/>
      <c r="CEE76"/>
      <c r="CEF76"/>
      <c r="CEG76"/>
      <c r="CEH76"/>
      <c r="CEI76"/>
      <c r="CEJ76"/>
      <c r="CEK76"/>
      <c r="CEL76"/>
      <c r="CEM76"/>
      <c r="CEN76"/>
      <c r="CEO76"/>
      <c r="CEP76"/>
      <c r="CEQ76"/>
      <c r="CER76"/>
      <c r="CES76"/>
      <c r="CET76"/>
      <c r="CEU76"/>
      <c r="CEV76"/>
      <c r="CEW76"/>
      <c r="CEX76"/>
      <c r="CEY76"/>
      <c r="CEZ76"/>
      <c r="CFA76"/>
      <c r="CFB76"/>
      <c r="CFC76"/>
      <c r="CFD76"/>
      <c r="CFE76"/>
      <c r="CFF76"/>
      <c r="CFG76"/>
      <c r="CFH76"/>
      <c r="CFI76"/>
      <c r="CFJ76"/>
      <c r="CFK76"/>
      <c r="CFL76"/>
      <c r="CFM76"/>
      <c r="CFN76"/>
      <c r="CFO76"/>
      <c r="CFP76"/>
      <c r="CFQ76"/>
      <c r="CFR76"/>
      <c r="CFS76"/>
      <c r="CFT76"/>
      <c r="CFU76"/>
      <c r="CFV76"/>
      <c r="CFW76"/>
      <c r="CFX76"/>
      <c r="CFY76"/>
      <c r="CFZ76"/>
      <c r="CGA76"/>
      <c r="CGB76"/>
      <c r="CGC76"/>
      <c r="CGD76"/>
      <c r="CGE76"/>
      <c r="CGF76"/>
      <c r="CGG76"/>
      <c r="CGH76"/>
      <c r="CGI76"/>
      <c r="CGJ76"/>
      <c r="CGK76"/>
      <c r="CGL76"/>
      <c r="CGM76"/>
      <c r="CGN76"/>
      <c r="CGO76"/>
      <c r="CGP76"/>
      <c r="CGQ76"/>
      <c r="CGR76"/>
      <c r="CGS76"/>
      <c r="CGT76"/>
      <c r="CGU76"/>
      <c r="CGV76"/>
      <c r="CGW76"/>
      <c r="CGX76"/>
      <c r="CGY76"/>
      <c r="CGZ76"/>
      <c r="CHA76"/>
      <c r="CHB76"/>
      <c r="CHC76"/>
      <c r="CHD76"/>
      <c r="CHE76"/>
      <c r="CHF76"/>
      <c r="CHG76"/>
      <c r="CHH76"/>
      <c r="CHI76"/>
      <c r="CHJ76"/>
      <c r="CHK76"/>
      <c r="CHL76"/>
      <c r="CHM76"/>
      <c r="CHN76"/>
      <c r="CHO76"/>
      <c r="CHP76"/>
      <c r="CHQ76"/>
      <c r="CHR76"/>
      <c r="CHS76"/>
      <c r="CHT76"/>
      <c r="CHU76"/>
      <c r="CHV76"/>
      <c r="CHW76"/>
      <c r="CHX76"/>
      <c r="CHY76"/>
      <c r="CHZ76"/>
      <c r="CIA76"/>
      <c r="CIB76"/>
      <c r="CIC76"/>
      <c r="CID76"/>
      <c r="CIE76"/>
      <c r="CIF76"/>
      <c r="CIG76"/>
      <c r="CIH76"/>
      <c r="CII76"/>
      <c r="CIJ76"/>
      <c r="CIK76"/>
      <c r="CIL76"/>
      <c r="CIM76"/>
      <c r="CIN76"/>
      <c r="CIO76"/>
      <c r="CIP76"/>
      <c r="CIQ76"/>
      <c r="CIR76"/>
      <c r="CIS76"/>
      <c r="CIT76"/>
      <c r="CIU76"/>
      <c r="CIV76"/>
      <c r="CIW76"/>
      <c r="CIX76"/>
      <c r="CIY76"/>
      <c r="CIZ76"/>
      <c r="CJA76"/>
      <c r="CJB76"/>
      <c r="CJC76"/>
      <c r="CJD76"/>
      <c r="CJE76"/>
      <c r="CJF76"/>
      <c r="CJG76"/>
      <c r="CJH76"/>
      <c r="CJI76"/>
      <c r="CJJ76"/>
      <c r="CJK76"/>
      <c r="CJL76"/>
      <c r="CJM76"/>
      <c r="CJN76"/>
      <c r="CJO76"/>
      <c r="CJP76"/>
      <c r="CJQ76"/>
      <c r="CJR76"/>
      <c r="CJS76"/>
      <c r="CJT76"/>
      <c r="CJU76"/>
      <c r="CJV76"/>
      <c r="CJW76"/>
      <c r="CJX76"/>
      <c r="CJY76"/>
      <c r="CJZ76"/>
      <c r="CKA76"/>
      <c r="CKB76"/>
      <c r="CKC76"/>
      <c r="CKD76"/>
      <c r="CKE76"/>
      <c r="CKF76"/>
      <c r="CKG76"/>
      <c r="CKH76"/>
      <c r="CKI76"/>
      <c r="CKJ76"/>
      <c r="CKK76"/>
      <c r="CKL76"/>
      <c r="CKM76"/>
      <c r="CKN76"/>
      <c r="CKO76"/>
      <c r="CKP76"/>
      <c r="CKQ76"/>
      <c r="CKR76"/>
      <c r="CKS76"/>
      <c r="CKT76"/>
      <c r="CKU76"/>
      <c r="CKV76"/>
      <c r="CKW76"/>
      <c r="CKX76"/>
      <c r="CKY76"/>
      <c r="CKZ76"/>
      <c r="CLA76"/>
      <c r="CLB76"/>
      <c r="CLC76"/>
      <c r="CLD76"/>
      <c r="CLE76"/>
      <c r="CLF76"/>
      <c r="CLG76"/>
      <c r="CLH76"/>
      <c r="CLI76"/>
      <c r="CLJ76"/>
      <c r="CLK76"/>
      <c r="CLL76"/>
      <c r="CLM76"/>
      <c r="CLN76"/>
      <c r="CLO76"/>
      <c r="CLP76"/>
      <c r="CLQ76"/>
      <c r="CLR76"/>
      <c r="CLS76"/>
      <c r="CLT76"/>
      <c r="CLU76"/>
      <c r="CLV76"/>
      <c r="CLW76"/>
      <c r="CLX76"/>
      <c r="CLY76"/>
      <c r="CLZ76"/>
      <c r="CMA76"/>
      <c r="CMB76"/>
      <c r="CMC76"/>
      <c r="CMD76"/>
      <c r="CME76"/>
      <c r="CMF76"/>
      <c r="CMG76"/>
      <c r="CMH76"/>
      <c r="CMI76"/>
      <c r="CMJ76"/>
      <c r="CMK76"/>
      <c r="CML76"/>
      <c r="CMM76"/>
      <c r="CMN76"/>
      <c r="CMO76"/>
      <c r="CMP76"/>
      <c r="CMQ76"/>
      <c r="CMR76"/>
      <c r="CMS76"/>
      <c r="CMT76"/>
      <c r="CMU76"/>
      <c r="CMV76"/>
      <c r="CMW76"/>
      <c r="CMX76"/>
      <c r="CMY76"/>
      <c r="CMZ76"/>
      <c r="CNA76"/>
      <c r="CNB76"/>
      <c r="CNC76"/>
      <c r="CND76"/>
      <c r="CNE76"/>
      <c r="CNF76"/>
      <c r="CNG76"/>
      <c r="CNH76"/>
      <c r="CNI76"/>
      <c r="CNJ76"/>
      <c r="CNK76"/>
      <c r="CNL76"/>
      <c r="CNM76"/>
      <c r="CNN76"/>
      <c r="CNO76"/>
      <c r="CNP76"/>
      <c r="CNQ76"/>
      <c r="CNR76"/>
      <c r="CNS76"/>
      <c r="CNT76"/>
      <c r="CNU76"/>
      <c r="CNV76"/>
      <c r="CNW76"/>
      <c r="CNX76"/>
      <c r="CNY76"/>
      <c r="CNZ76"/>
      <c r="COA76"/>
      <c r="COB76"/>
      <c r="COC76"/>
      <c r="COD76"/>
      <c r="COE76"/>
      <c r="COF76"/>
      <c r="COG76"/>
      <c r="COH76"/>
      <c r="COI76"/>
      <c r="COJ76"/>
      <c r="COK76"/>
      <c r="COL76"/>
      <c r="COM76"/>
      <c r="CON76"/>
      <c r="COO76"/>
      <c r="COP76"/>
      <c r="COQ76"/>
      <c r="COR76"/>
      <c r="COS76"/>
      <c r="COT76"/>
      <c r="COU76"/>
      <c r="COV76"/>
      <c r="COW76"/>
      <c r="COX76"/>
      <c r="COY76"/>
      <c r="COZ76"/>
      <c r="CPA76"/>
      <c r="CPB76"/>
      <c r="CPC76"/>
      <c r="CPD76"/>
      <c r="CPE76"/>
      <c r="CPF76"/>
      <c r="CPG76"/>
      <c r="CPH76"/>
      <c r="CPI76"/>
      <c r="CPJ76"/>
      <c r="CPK76"/>
      <c r="CPL76"/>
      <c r="CPM76"/>
      <c r="CPN76"/>
      <c r="CPO76"/>
      <c r="CPP76"/>
      <c r="CPQ76"/>
      <c r="CPR76"/>
      <c r="CPS76"/>
      <c r="CPT76"/>
      <c r="CPU76"/>
      <c r="CPV76"/>
      <c r="CPW76"/>
      <c r="CPX76"/>
      <c r="CPY76"/>
      <c r="CPZ76"/>
      <c r="CQA76"/>
      <c r="CQB76"/>
      <c r="CQC76"/>
      <c r="CQD76"/>
      <c r="CQE76"/>
      <c r="CQF76"/>
      <c r="CQG76"/>
      <c r="CQH76"/>
      <c r="CQI76"/>
      <c r="CQJ76"/>
      <c r="CQK76"/>
      <c r="CQL76"/>
      <c r="CQM76"/>
      <c r="CQN76"/>
      <c r="CQO76"/>
      <c r="CQP76"/>
      <c r="CQQ76"/>
      <c r="CQR76"/>
      <c r="CQS76"/>
      <c r="CQT76"/>
      <c r="CQU76"/>
      <c r="CQV76"/>
      <c r="CQW76"/>
      <c r="CQX76"/>
      <c r="CQY76"/>
      <c r="CQZ76"/>
      <c r="CRA76"/>
      <c r="CRB76"/>
      <c r="CRC76"/>
      <c r="CRD76"/>
      <c r="CRE76"/>
      <c r="CRF76"/>
      <c r="CRG76"/>
      <c r="CRH76"/>
      <c r="CRI76"/>
      <c r="CRJ76"/>
      <c r="CRK76"/>
      <c r="CRL76"/>
      <c r="CRM76"/>
      <c r="CRN76"/>
      <c r="CRO76"/>
      <c r="CRP76"/>
      <c r="CRQ76"/>
      <c r="CRR76"/>
      <c r="CRS76"/>
      <c r="CRT76"/>
      <c r="CRU76"/>
      <c r="CRV76"/>
      <c r="CRW76"/>
      <c r="CRX76"/>
      <c r="CRY76"/>
      <c r="CRZ76"/>
      <c r="CSA76"/>
      <c r="CSB76"/>
      <c r="CSC76"/>
      <c r="CSD76"/>
      <c r="CSE76"/>
      <c r="CSF76"/>
      <c r="CSG76"/>
      <c r="CSH76"/>
      <c r="CSI76"/>
      <c r="CSJ76"/>
      <c r="CSK76"/>
      <c r="CSL76"/>
      <c r="CSM76"/>
      <c r="CSN76"/>
      <c r="CSO76"/>
      <c r="CSP76"/>
      <c r="CSQ76"/>
      <c r="CSR76"/>
      <c r="CSS76"/>
      <c r="CST76"/>
      <c r="CSU76"/>
      <c r="CSV76"/>
      <c r="CSW76"/>
      <c r="CSX76"/>
      <c r="CSY76"/>
      <c r="CSZ76"/>
      <c r="CTA76"/>
      <c r="CTB76"/>
      <c r="CTC76"/>
      <c r="CTD76"/>
      <c r="CTE76"/>
      <c r="CTF76"/>
      <c r="CTG76"/>
      <c r="CTH76"/>
      <c r="CTI76"/>
      <c r="CTJ76"/>
      <c r="CTK76"/>
      <c r="CTL76"/>
      <c r="CTM76"/>
      <c r="CTN76"/>
      <c r="CTO76"/>
      <c r="CTP76"/>
      <c r="CTQ76"/>
      <c r="CTR76"/>
      <c r="CTS76"/>
      <c r="CTT76"/>
      <c r="CTU76"/>
      <c r="CTV76"/>
      <c r="CTW76"/>
      <c r="CTX76"/>
      <c r="CTY76"/>
      <c r="CTZ76"/>
      <c r="CUA76"/>
      <c r="CUB76"/>
      <c r="CUC76"/>
      <c r="CUD76"/>
      <c r="CUE76"/>
      <c r="CUF76"/>
      <c r="CUG76"/>
      <c r="CUH76"/>
      <c r="CUI76"/>
      <c r="CUJ76"/>
      <c r="CUK76"/>
      <c r="CUL76"/>
      <c r="CUM76"/>
      <c r="CUN76"/>
      <c r="CUO76"/>
      <c r="CUP76"/>
      <c r="CUQ76"/>
      <c r="CUR76"/>
      <c r="CUS76"/>
      <c r="CUT76"/>
      <c r="CUU76"/>
      <c r="CUV76"/>
      <c r="CUW76"/>
      <c r="CUX76"/>
      <c r="CUY76"/>
      <c r="CUZ76"/>
      <c r="CVA76"/>
      <c r="CVB76"/>
      <c r="CVC76"/>
      <c r="CVD76"/>
      <c r="CVE76"/>
      <c r="CVF76"/>
      <c r="CVG76"/>
      <c r="CVH76"/>
      <c r="CVI76"/>
      <c r="CVJ76"/>
      <c r="CVK76"/>
      <c r="CVL76"/>
      <c r="CVM76"/>
      <c r="CVN76"/>
      <c r="CVO76"/>
      <c r="CVP76"/>
      <c r="CVQ76"/>
      <c r="CVR76"/>
      <c r="CVS76"/>
      <c r="CVT76"/>
      <c r="CVU76"/>
      <c r="CVV76"/>
      <c r="CVW76"/>
      <c r="CVX76"/>
      <c r="CVY76"/>
      <c r="CVZ76"/>
      <c r="CWA76"/>
      <c r="CWB76"/>
      <c r="CWC76"/>
      <c r="CWD76"/>
      <c r="CWE76"/>
      <c r="CWF76"/>
      <c r="CWG76"/>
      <c r="CWH76"/>
      <c r="CWI76"/>
      <c r="CWJ76"/>
      <c r="CWK76"/>
      <c r="CWL76"/>
      <c r="CWM76"/>
      <c r="CWN76"/>
      <c r="CWO76"/>
      <c r="CWP76"/>
      <c r="CWQ76"/>
      <c r="CWR76"/>
      <c r="CWS76"/>
      <c r="CWT76"/>
      <c r="CWU76"/>
      <c r="CWV76"/>
      <c r="CWW76"/>
      <c r="CWX76"/>
      <c r="CWY76"/>
      <c r="CWZ76"/>
      <c r="CXA76"/>
      <c r="CXB76"/>
      <c r="CXC76"/>
      <c r="CXD76"/>
      <c r="CXE76"/>
      <c r="CXF76"/>
      <c r="CXG76"/>
      <c r="CXH76"/>
      <c r="CXI76"/>
      <c r="CXJ76"/>
      <c r="CXK76"/>
      <c r="CXL76"/>
      <c r="CXM76"/>
      <c r="CXN76"/>
      <c r="CXO76"/>
      <c r="CXP76"/>
      <c r="CXQ76"/>
      <c r="CXR76"/>
      <c r="CXS76"/>
      <c r="CXT76"/>
      <c r="CXU76"/>
      <c r="CXV76"/>
      <c r="CXW76"/>
      <c r="CXX76"/>
      <c r="CXY76"/>
      <c r="CXZ76"/>
      <c r="CYA76"/>
      <c r="CYB76"/>
      <c r="CYC76"/>
      <c r="CYD76"/>
      <c r="CYE76"/>
      <c r="CYF76"/>
      <c r="CYG76"/>
      <c r="CYH76"/>
      <c r="CYI76"/>
      <c r="CYJ76"/>
      <c r="CYK76"/>
      <c r="CYL76"/>
      <c r="CYM76"/>
      <c r="CYN76"/>
      <c r="CYO76"/>
      <c r="CYP76"/>
      <c r="CYQ76"/>
      <c r="CYR76"/>
      <c r="CYS76"/>
      <c r="CYT76"/>
      <c r="CYU76"/>
      <c r="CYV76"/>
      <c r="CYW76"/>
      <c r="CYX76"/>
      <c r="CYY76"/>
      <c r="CYZ76"/>
      <c r="CZA76"/>
      <c r="CZB76"/>
      <c r="CZC76"/>
      <c r="CZD76"/>
      <c r="CZE76"/>
      <c r="CZF76"/>
      <c r="CZG76"/>
      <c r="CZH76"/>
      <c r="CZI76"/>
      <c r="CZJ76"/>
      <c r="CZK76"/>
      <c r="CZL76"/>
      <c r="CZM76"/>
      <c r="CZN76"/>
      <c r="CZO76"/>
      <c r="CZP76"/>
      <c r="CZQ76"/>
      <c r="CZR76"/>
      <c r="CZS76"/>
      <c r="CZT76"/>
      <c r="CZU76"/>
      <c r="CZV76"/>
      <c r="CZW76"/>
      <c r="CZX76"/>
      <c r="CZY76"/>
      <c r="CZZ76"/>
      <c r="DAA76"/>
      <c r="DAB76"/>
      <c r="DAC76"/>
      <c r="DAD76"/>
      <c r="DAE76"/>
      <c r="DAF76"/>
      <c r="DAG76"/>
      <c r="DAH76"/>
      <c r="DAI76"/>
      <c r="DAJ76"/>
      <c r="DAK76"/>
      <c r="DAL76"/>
      <c r="DAM76"/>
      <c r="DAN76"/>
      <c r="DAO76"/>
      <c r="DAP76"/>
      <c r="DAQ76"/>
      <c r="DAR76"/>
      <c r="DAS76"/>
      <c r="DAT76"/>
      <c r="DAU76"/>
      <c r="DAV76"/>
      <c r="DAW76"/>
      <c r="DAX76"/>
      <c r="DAY76"/>
      <c r="DAZ76"/>
      <c r="DBA76"/>
      <c r="DBB76"/>
      <c r="DBC76"/>
      <c r="DBD76"/>
      <c r="DBE76"/>
      <c r="DBF76"/>
      <c r="DBG76"/>
      <c r="DBH76"/>
      <c r="DBI76"/>
      <c r="DBJ76"/>
      <c r="DBK76"/>
      <c r="DBL76"/>
      <c r="DBM76"/>
      <c r="DBN76"/>
      <c r="DBO76"/>
      <c r="DBP76"/>
      <c r="DBQ76"/>
      <c r="DBR76"/>
      <c r="DBS76"/>
      <c r="DBT76"/>
      <c r="DBU76"/>
      <c r="DBV76"/>
      <c r="DBW76"/>
      <c r="DBX76"/>
      <c r="DBY76"/>
      <c r="DBZ76"/>
      <c r="DCA76"/>
      <c r="DCB76"/>
      <c r="DCC76"/>
      <c r="DCD76"/>
      <c r="DCE76"/>
      <c r="DCF76"/>
      <c r="DCG76"/>
      <c r="DCH76"/>
      <c r="DCI76"/>
      <c r="DCJ76"/>
      <c r="DCK76"/>
      <c r="DCL76"/>
      <c r="DCM76"/>
      <c r="DCN76"/>
      <c r="DCO76"/>
      <c r="DCP76"/>
      <c r="DCQ76"/>
      <c r="DCR76"/>
      <c r="DCS76"/>
      <c r="DCT76"/>
      <c r="DCU76"/>
      <c r="DCV76"/>
      <c r="DCW76"/>
      <c r="DCX76"/>
      <c r="DCY76"/>
      <c r="DCZ76"/>
      <c r="DDA76"/>
      <c r="DDB76"/>
      <c r="DDC76"/>
      <c r="DDD76"/>
      <c r="DDE76"/>
      <c r="DDF76"/>
      <c r="DDG76"/>
      <c r="DDH76"/>
      <c r="DDI76"/>
      <c r="DDJ76"/>
      <c r="DDK76"/>
      <c r="DDL76"/>
      <c r="DDM76"/>
      <c r="DDN76"/>
      <c r="DDO76"/>
      <c r="DDP76"/>
      <c r="DDQ76"/>
      <c r="DDR76"/>
      <c r="DDS76"/>
      <c r="DDT76"/>
      <c r="DDU76"/>
      <c r="DDV76"/>
      <c r="DDW76"/>
      <c r="DDX76"/>
      <c r="DDY76"/>
      <c r="DDZ76"/>
      <c r="DEA76"/>
      <c r="DEB76"/>
      <c r="DEC76"/>
      <c r="DED76"/>
      <c r="DEE76"/>
      <c r="DEF76"/>
      <c r="DEG76"/>
      <c r="DEH76"/>
      <c r="DEI76"/>
      <c r="DEJ76"/>
      <c r="DEK76"/>
      <c r="DEL76"/>
      <c r="DEM76"/>
      <c r="DEN76"/>
      <c r="DEO76"/>
      <c r="DEP76"/>
      <c r="DEQ76"/>
      <c r="DER76"/>
      <c r="DES76"/>
      <c r="DET76"/>
      <c r="DEU76"/>
      <c r="DEV76"/>
      <c r="DEW76"/>
      <c r="DEX76"/>
      <c r="DEY76"/>
      <c r="DEZ76"/>
      <c r="DFA76"/>
      <c r="DFB76"/>
      <c r="DFC76"/>
      <c r="DFD76"/>
      <c r="DFE76"/>
      <c r="DFF76"/>
      <c r="DFG76"/>
      <c r="DFH76"/>
      <c r="DFI76"/>
      <c r="DFJ76"/>
      <c r="DFK76"/>
      <c r="DFL76"/>
      <c r="DFM76"/>
      <c r="DFN76"/>
      <c r="DFO76"/>
      <c r="DFP76"/>
      <c r="DFQ76"/>
      <c r="DFR76"/>
      <c r="DFS76"/>
      <c r="DFT76"/>
      <c r="DFU76"/>
      <c r="DFV76"/>
      <c r="DFW76"/>
      <c r="DFX76"/>
      <c r="DFY76"/>
      <c r="DFZ76"/>
      <c r="DGA76"/>
      <c r="DGB76"/>
      <c r="DGC76"/>
      <c r="DGD76"/>
      <c r="DGE76"/>
      <c r="DGF76"/>
      <c r="DGG76"/>
      <c r="DGH76"/>
      <c r="DGI76"/>
      <c r="DGJ76"/>
      <c r="DGK76"/>
      <c r="DGL76"/>
      <c r="DGM76"/>
      <c r="DGN76"/>
      <c r="DGO76"/>
      <c r="DGP76"/>
      <c r="DGQ76"/>
      <c r="DGR76"/>
      <c r="DGS76"/>
      <c r="DGT76"/>
      <c r="DGU76"/>
      <c r="DGV76"/>
      <c r="DGW76"/>
      <c r="DGX76"/>
      <c r="DGY76"/>
      <c r="DGZ76"/>
      <c r="DHA76"/>
      <c r="DHB76"/>
      <c r="DHC76"/>
      <c r="DHD76"/>
      <c r="DHE76"/>
      <c r="DHF76"/>
      <c r="DHG76"/>
      <c r="DHH76"/>
      <c r="DHI76"/>
      <c r="DHJ76"/>
      <c r="DHK76"/>
      <c r="DHL76"/>
      <c r="DHM76"/>
      <c r="DHN76"/>
      <c r="DHO76"/>
      <c r="DHP76"/>
      <c r="DHQ76"/>
      <c r="DHR76"/>
      <c r="DHS76"/>
      <c r="DHT76"/>
      <c r="DHU76"/>
      <c r="DHV76"/>
      <c r="DHW76"/>
      <c r="DHX76"/>
      <c r="DHY76"/>
      <c r="DHZ76"/>
      <c r="DIA76"/>
      <c r="DIB76"/>
      <c r="DIC76"/>
      <c r="DID76"/>
      <c r="DIE76"/>
      <c r="DIF76"/>
      <c r="DIG76"/>
      <c r="DIH76"/>
      <c r="DII76"/>
      <c r="DIJ76"/>
      <c r="DIK76"/>
      <c r="DIL76"/>
      <c r="DIM76"/>
      <c r="DIN76"/>
      <c r="DIO76"/>
      <c r="DIP76"/>
      <c r="DIQ76"/>
      <c r="DIR76"/>
      <c r="DIS76"/>
      <c r="DIT76"/>
      <c r="DIU76"/>
      <c r="DIV76"/>
      <c r="DIW76"/>
      <c r="DIX76"/>
      <c r="DIY76"/>
      <c r="DIZ76"/>
      <c r="DJA76"/>
      <c r="DJB76"/>
      <c r="DJC76"/>
      <c r="DJD76"/>
      <c r="DJE76"/>
      <c r="DJF76"/>
      <c r="DJG76"/>
      <c r="DJH76"/>
      <c r="DJI76"/>
      <c r="DJJ76"/>
      <c r="DJK76"/>
      <c r="DJL76"/>
      <c r="DJM76"/>
      <c r="DJN76"/>
      <c r="DJO76"/>
      <c r="DJP76"/>
      <c r="DJQ76"/>
      <c r="DJR76"/>
      <c r="DJS76"/>
      <c r="DJT76"/>
      <c r="DJU76"/>
      <c r="DJV76"/>
      <c r="DJW76"/>
      <c r="DJX76"/>
      <c r="DJY76"/>
      <c r="DJZ76"/>
      <c r="DKA76"/>
      <c r="DKB76"/>
      <c r="DKC76"/>
      <c r="DKD76"/>
      <c r="DKE76"/>
      <c r="DKF76"/>
      <c r="DKG76"/>
      <c r="DKH76"/>
      <c r="DKI76"/>
      <c r="DKJ76"/>
      <c r="DKK76"/>
      <c r="DKL76"/>
      <c r="DKM76"/>
      <c r="DKN76"/>
      <c r="DKO76"/>
      <c r="DKP76"/>
      <c r="DKQ76"/>
      <c r="DKR76"/>
      <c r="DKS76"/>
      <c r="DKT76"/>
      <c r="DKU76"/>
      <c r="DKV76"/>
      <c r="DKW76"/>
      <c r="DKX76"/>
      <c r="DKY76"/>
      <c r="DKZ76"/>
      <c r="DLA76"/>
      <c r="DLB76"/>
      <c r="DLC76"/>
      <c r="DLD76"/>
      <c r="DLE76"/>
      <c r="DLF76"/>
      <c r="DLG76"/>
      <c r="DLH76"/>
      <c r="DLI76"/>
      <c r="DLJ76"/>
      <c r="DLK76"/>
      <c r="DLL76"/>
      <c r="DLM76"/>
      <c r="DLN76"/>
      <c r="DLO76"/>
      <c r="DLP76"/>
      <c r="DLQ76"/>
      <c r="DLR76"/>
      <c r="DLS76"/>
      <c r="DLT76"/>
      <c r="DLU76"/>
      <c r="DLV76"/>
      <c r="DLW76"/>
      <c r="DLX76"/>
      <c r="DLY76"/>
      <c r="DLZ76"/>
      <c r="DMA76"/>
      <c r="DMB76"/>
      <c r="DMC76"/>
      <c r="DMD76"/>
      <c r="DME76"/>
      <c r="DMF76"/>
      <c r="DMG76"/>
      <c r="DMH76"/>
      <c r="DMI76"/>
      <c r="DMJ76"/>
      <c r="DMK76"/>
      <c r="DML76"/>
      <c r="DMM76"/>
      <c r="DMN76"/>
      <c r="DMO76"/>
      <c r="DMP76"/>
      <c r="DMQ76"/>
      <c r="DMR76"/>
      <c r="DMS76"/>
      <c r="DMT76"/>
      <c r="DMU76"/>
      <c r="DMV76"/>
      <c r="DMW76"/>
      <c r="DMX76"/>
      <c r="DMY76"/>
      <c r="DMZ76"/>
      <c r="DNA76"/>
      <c r="DNB76"/>
      <c r="DNC76"/>
      <c r="DND76"/>
      <c r="DNE76"/>
      <c r="DNF76"/>
      <c r="DNG76"/>
      <c r="DNH76"/>
      <c r="DNI76"/>
      <c r="DNJ76"/>
      <c r="DNK76"/>
      <c r="DNL76"/>
      <c r="DNM76"/>
      <c r="DNN76"/>
      <c r="DNO76"/>
      <c r="DNP76"/>
      <c r="DNQ76"/>
      <c r="DNR76"/>
      <c r="DNS76"/>
      <c r="DNT76"/>
      <c r="DNU76"/>
      <c r="DNV76"/>
      <c r="DNW76"/>
      <c r="DNX76"/>
      <c r="DNY76"/>
      <c r="DNZ76"/>
      <c r="DOA76"/>
      <c r="DOB76"/>
      <c r="DOC76"/>
      <c r="DOD76"/>
      <c r="DOE76"/>
      <c r="DOF76"/>
      <c r="DOG76"/>
      <c r="DOH76"/>
      <c r="DOI76"/>
      <c r="DOJ76"/>
      <c r="DOK76"/>
      <c r="DOL76"/>
      <c r="DOM76"/>
      <c r="DON76"/>
      <c r="DOO76"/>
      <c r="DOP76"/>
      <c r="DOQ76"/>
      <c r="DOR76"/>
      <c r="DOS76"/>
      <c r="DOT76"/>
      <c r="DOU76"/>
      <c r="DOV76"/>
      <c r="DOW76"/>
      <c r="DOX76"/>
      <c r="DOY76"/>
      <c r="DOZ76"/>
      <c r="DPA76"/>
      <c r="DPB76"/>
      <c r="DPC76"/>
      <c r="DPD76"/>
      <c r="DPE76"/>
      <c r="DPF76"/>
      <c r="DPG76"/>
      <c r="DPH76"/>
      <c r="DPI76"/>
      <c r="DPJ76"/>
      <c r="DPK76"/>
      <c r="DPL76"/>
      <c r="DPM76"/>
      <c r="DPN76"/>
      <c r="DPO76"/>
      <c r="DPP76"/>
      <c r="DPQ76"/>
      <c r="DPR76"/>
      <c r="DPS76"/>
      <c r="DPT76"/>
      <c r="DPU76"/>
      <c r="DPV76"/>
      <c r="DPW76"/>
      <c r="DPX76"/>
      <c r="DPY76"/>
      <c r="DPZ76"/>
      <c r="DQA76"/>
      <c r="DQB76"/>
      <c r="DQC76"/>
      <c r="DQD76"/>
      <c r="DQE76"/>
      <c r="DQF76"/>
      <c r="DQG76"/>
      <c r="DQH76"/>
      <c r="DQI76"/>
      <c r="DQJ76"/>
      <c r="DQK76"/>
      <c r="DQL76"/>
      <c r="DQM76"/>
      <c r="DQN76"/>
      <c r="DQO76"/>
      <c r="DQP76"/>
      <c r="DQQ76"/>
      <c r="DQR76"/>
      <c r="DQS76"/>
      <c r="DQT76"/>
      <c r="DQU76"/>
      <c r="DQV76"/>
      <c r="DQW76"/>
      <c r="DQX76"/>
      <c r="DQY76"/>
      <c r="DQZ76"/>
      <c r="DRA76"/>
      <c r="DRB76"/>
      <c r="DRC76"/>
      <c r="DRD76"/>
      <c r="DRE76"/>
      <c r="DRF76"/>
      <c r="DRG76"/>
      <c r="DRH76"/>
      <c r="DRI76"/>
      <c r="DRJ76"/>
      <c r="DRK76"/>
      <c r="DRL76"/>
      <c r="DRM76"/>
      <c r="DRN76"/>
      <c r="DRO76"/>
      <c r="DRP76"/>
      <c r="DRQ76"/>
      <c r="DRR76"/>
      <c r="DRS76"/>
      <c r="DRT76"/>
      <c r="DRU76"/>
      <c r="DRV76"/>
      <c r="DRW76"/>
      <c r="DRX76"/>
      <c r="DRY76"/>
      <c r="DRZ76"/>
      <c r="DSA76"/>
      <c r="DSB76"/>
      <c r="DSC76"/>
      <c r="DSD76"/>
      <c r="DSE76"/>
      <c r="DSF76"/>
      <c r="DSG76"/>
      <c r="DSH76"/>
      <c r="DSI76"/>
      <c r="DSJ76"/>
      <c r="DSK76"/>
      <c r="DSL76"/>
      <c r="DSM76"/>
      <c r="DSN76"/>
      <c r="DSO76"/>
      <c r="DSP76"/>
      <c r="DSQ76"/>
      <c r="DSR76"/>
      <c r="DSS76"/>
      <c r="DST76"/>
      <c r="DSU76"/>
      <c r="DSV76"/>
      <c r="DSW76"/>
      <c r="DSX76"/>
      <c r="DSY76"/>
      <c r="DSZ76"/>
      <c r="DTA76"/>
      <c r="DTB76"/>
      <c r="DTC76"/>
      <c r="DTD76"/>
      <c r="DTE76"/>
      <c r="DTF76"/>
      <c r="DTG76"/>
      <c r="DTH76"/>
      <c r="DTI76"/>
      <c r="DTJ76"/>
      <c r="DTK76"/>
      <c r="DTL76"/>
      <c r="DTM76"/>
      <c r="DTN76"/>
      <c r="DTO76"/>
      <c r="DTP76"/>
      <c r="DTQ76"/>
      <c r="DTR76"/>
      <c r="DTS76"/>
      <c r="DTT76"/>
      <c r="DTU76"/>
      <c r="DTV76"/>
      <c r="DTW76"/>
      <c r="DTX76"/>
      <c r="DTY76"/>
      <c r="DTZ76"/>
      <c r="DUA76"/>
      <c r="DUB76"/>
      <c r="DUC76"/>
      <c r="DUD76"/>
      <c r="DUE76"/>
      <c r="DUF76"/>
      <c r="DUG76"/>
      <c r="DUH76"/>
      <c r="DUI76"/>
      <c r="DUJ76"/>
      <c r="DUK76"/>
      <c r="DUL76"/>
      <c r="DUM76"/>
      <c r="DUN76"/>
      <c r="DUO76"/>
      <c r="DUP76"/>
      <c r="DUQ76"/>
      <c r="DUR76"/>
      <c r="DUS76"/>
      <c r="DUT76"/>
      <c r="DUU76"/>
      <c r="DUV76"/>
      <c r="DUW76"/>
      <c r="DUX76"/>
      <c r="DUY76"/>
      <c r="DUZ76"/>
      <c r="DVA76"/>
      <c r="DVB76"/>
      <c r="DVC76"/>
      <c r="DVD76"/>
      <c r="DVE76"/>
      <c r="DVF76"/>
      <c r="DVG76"/>
      <c r="DVH76"/>
      <c r="DVI76"/>
      <c r="DVJ76"/>
      <c r="DVK76"/>
      <c r="DVL76"/>
      <c r="DVM76"/>
      <c r="DVN76"/>
      <c r="DVO76"/>
      <c r="DVP76"/>
      <c r="DVQ76"/>
      <c r="DVR76"/>
      <c r="DVS76"/>
      <c r="DVT76"/>
      <c r="DVU76"/>
      <c r="DVV76"/>
      <c r="DVW76"/>
      <c r="DVX76"/>
      <c r="DVY76"/>
      <c r="DVZ76"/>
      <c r="DWA76"/>
      <c r="DWB76"/>
      <c r="DWC76"/>
      <c r="DWD76"/>
      <c r="DWE76"/>
      <c r="DWF76"/>
      <c r="DWG76"/>
      <c r="DWH76"/>
      <c r="DWI76"/>
      <c r="DWJ76"/>
      <c r="DWK76"/>
      <c r="DWL76"/>
      <c r="DWM76"/>
      <c r="DWN76"/>
      <c r="DWO76"/>
      <c r="DWP76"/>
      <c r="DWQ76"/>
      <c r="DWR76"/>
      <c r="DWS76"/>
      <c r="DWT76"/>
      <c r="DWU76"/>
      <c r="DWV76"/>
      <c r="DWW76"/>
      <c r="DWX76"/>
      <c r="DWY76"/>
      <c r="DWZ76"/>
      <c r="DXA76"/>
      <c r="DXB76"/>
      <c r="DXC76"/>
      <c r="DXD76"/>
      <c r="DXE76"/>
      <c r="DXF76"/>
      <c r="DXG76"/>
      <c r="DXH76"/>
      <c r="DXI76"/>
      <c r="DXJ76"/>
      <c r="DXK76"/>
      <c r="DXL76"/>
      <c r="DXM76"/>
      <c r="DXN76"/>
      <c r="DXO76"/>
      <c r="DXP76"/>
      <c r="DXQ76"/>
      <c r="DXR76"/>
      <c r="DXS76"/>
      <c r="DXT76"/>
      <c r="DXU76"/>
      <c r="DXV76"/>
      <c r="DXW76"/>
      <c r="DXX76"/>
      <c r="DXY76"/>
      <c r="DXZ76"/>
      <c r="DYA76"/>
      <c r="DYB76"/>
      <c r="DYC76"/>
      <c r="DYD76"/>
      <c r="DYE76"/>
      <c r="DYF76"/>
      <c r="DYG76"/>
      <c r="DYH76"/>
      <c r="DYI76"/>
      <c r="DYJ76"/>
      <c r="DYK76"/>
      <c r="DYL76"/>
      <c r="DYM76"/>
      <c r="DYN76"/>
      <c r="DYO76"/>
      <c r="DYP76"/>
      <c r="DYQ76"/>
      <c r="DYR76"/>
      <c r="DYS76"/>
      <c r="DYT76"/>
      <c r="DYU76"/>
      <c r="DYV76"/>
      <c r="DYW76"/>
      <c r="DYX76"/>
      <c r="DYY76"/>
      <c r="DYZ76"/>
      <c r="DZA76"/>
      <c r="DZB76"/>
      <c r="DZC76"/>
      <c r="DZD76"/>
      <c r="DZE76"/>
      <c r="DZF76"/>
      <c r="DZG76"/>
      <c r="DZH76"/>
      <c r="DZI76"/>
      <c r="DZJ76"/>
      <c r="DZK76"/>
      <c r="DZL76"/>
      <c r="DZM76"/>
      <c r="DZN76"/>
      <c r="DZO76"/>
      <c r="DZP76"/>
      <c r="DZQ76"/>
      <c r="DZR76"/>
      <c r="DZS76"/>
      <c r="DZT76"/>
      <c r="DZU76"/>
      <c r="DZV76"/>
      <c r="DZW76"/>
      <c r="DZX76"/>
      <c r="DZY76"/>
      <c r="DZZ76"/>
      <c r="EAA76"/>
      <c r="EAB76"/>
      <c r="EAC76"/>
      <c r="EAD76"/>
      <c r="EAE76"/>
      <c r="EAF76"/>
      <c r="EAG76"/>
      <c r="EAH76"/>
      <c r="EAI76"/>
      <c r="EAJ76"/>
      <c r="EAK76"/>
      <c r="EAL76"/>
      <c r="EAM76"/>
      <c r="EAN76"/>
      <c r="EAO76"/>
      <c r="EAP76"/>
      <c r="EAQ76"/>
      <c r="EAR76"/>
      <c r="EAS76"/>
      <c r="EAT76"/>
      <c r="EAU76"/>
      <c r="EAV76"/>
      <c r="EAW76"/>
      <c r="EAX76"/>
      <c r="EAY76"/>
      <c r="EAZ76"/>
      <c r="EBA76"/>
      <c r="EBB76"/>
      <c r="EBC76"/>
      <c r="EBD76"/>
      <c r="EBE76"/>
      <c r="EBF76"/>
      <c r="EBG76"/>
      <c r="EBH76"/>
      <c r="EBI76"/>
      <c r="EBJ76"/>
      <c r="EBK76"/>
      <c r="EBL76"/>
      <c r="EBM76"/>
      <c r="EBN76"/>
      <c r="EBO76"/>
      <c r="EBP76"/>
      <c r="EBQ76"/>
      <c r="EBR76"/>
      <c r="EBS76"/>
      <c r="EBT76"/>
      <c r="EBU76"/>
      <c r="EBV76"/>
      <c r="EBW76"/>
      <c r="EBX76"/>
      <c r="EBY76"/>
      <c r="EBZ76"/>
      <c r="ECA76"/>
      <c r="ECB76"/>
      <c r="ECC76"/>
      <c r="ECD76"/>
      <c r="ECE76"/>
      <c r="ECF76"/>
      <c r="ECG76"/>
      <c r="ECH76"/>
      <c r="ECI76"/>
      <c r="ECJ76"/>
      <c r="ECK76"/>
      <c r="ECL76"/>
      <c r="ECM76"/>
      <c r="ECN76"/>
      <c r="ECO76"/>
      <c r="ECP76"/>
      <c r="ECQ76"/>
      <c r="ECR76"/>
      <c r="ECS76"/>
      <c r="ECT76"/>
      <c r="ECU76"/>
      <c r="ECV76"/>
      <c r="ECW76"/>
      <c r="ECX76"/>
      <c r="ECY76"/>
      <c r="ECZ76"/>
      <c r="EDA76"/>
      <c r="EDB76"/>
      <c r="EDC76"/>
      <c r="EDD76"/>
      <c r="EDE76"/>
      <c r="EDF76"/>
      <c r="EDG76"/>
      <c r="EDH76"/>
      <c r="EDI76"/>
      <c r="EDJ76"/>
      <c r="EDK76"/>
      <c r="EDL76"/>
      <c r="EDM76"/>
      <c r="EDN76"/>
      <c r="EDO76"/>
      <c r="EDP76"/>
      <c r="EDQ76"/>
      <c r="EDR76"/>
      <c r="EDS76"/>
      <c r="EDT76"/>
      <c r="EDU76"/>
      <c r="EDV76"/>
      <c r="EDW76"/>
      <c r="EDX76"/>
      <c r="EDY76"/>
      <c r="EDZ76"/>
      <c r="EEA76"/>
      <c r="EEB76"/>
      <c r="EEC76"/>
      <c r="EED76"/>
      <c r="EEE76"/>
      <c r="EEF76"/>
      <c r="EEG76"/>
      <c r="EEH76"/>
      <c r="EEI76"/>
      <c r="EEJ76"/>
      <c r="EEK76"/>
      <c r="EEL76"/>
      <c r="EEM76"/>
      <c r="EEN76"/>
      <c r="EEO76"/>
      <c r="EEP76"/>
      <c r="EEQ76"/>
      <c r="EER76"/>
      <c r="EES76"/>
      <c r="EET76"/>
      <c r="EEU76"/>
      <c r="EEV76"/>
      <c r="EEW76"/>
      <c r="EEX76"/>
      <c r="EEY76"/>
      <c r="EEZ76"/>
      <c r="EFA76"/>
      <c r="EFB76"/>
      <c r="EFC76"/>
      <c r="EFD76"/>
      <c r="EFE76"/>
      <c r="EFF76"/>
      <c r="EFG76"/>
      <c r="EFH76"/>
      <c r="EFI76"/>
      <c r="EFJ76"/>
      <c r="EFK76"/>
      <c r="EFL76"/>
      <c r="EFM76"/>
      <c r="EFN76"/>
      <c r="EFO76"/>
      <c r="EFP76"/>
      <c r="EFQ76"/>
      <c r="EFR76"/>
      <c r="EFS76"/>
      <c r="EFT76"/>
      <c r="EFU76"/>
      <c r="EFV76"/>
      <c r="EFW76"/>
      <c r="EFX76"/>
      <c r="EFY76"/>
      <c r="EFZ76"/>
      <c r="EGA76"/>
      <c r="EGB76"/>
      <c r="EGC76"/>
      <c r="EGD76"/>
      <c r="EGE76"/>
      <c r="EGF76"/>
      <c r="EGG76"/>
      <c r="EGH76"/>
      <c r="EGI76"/>
      <c r="EGJ76"/>
      <c r="EGK76"/>
      <c r="EGL76"/>
      <c r="EGM76"/>
      <c r="EGN76"/>
      <c r="EGO76"/>
      <c r="EGP76"/>
      <c r="EGQ76"/>
      <c r="EGR76"/>
      <c r="EGS76"/>
      <c r="EGT76"/>
      <c r="EGU76"/>
      <c r="EGV76"/>
      <c r="EGW76"/>
      <c r="EGX76"/>
      <c r="EGY76"/>
      <c r="EGZ76"/>
      <c r="EHA76"/>
      <c r="EHB76"/>
      <c r="EHC76"/>
      <c r="EHD76"/>
      <c r="EHE76"/>
      <c r="EHF76"/>
      <c r="EHG76"/>
      <c r="EHH76"/>
      <c r="EHI76"/>
      <c r="EHJ76"/>
      <c r="EHK76"/>
      <c r="EHL76"/>
      <c r="EHM76"/>
      <c r="EHN76"/>
      <c r="EHO76"/>
      <c r="EHP76"/>
      <c r="EHQ76"/>
      <c r="EHR76"/>
      <c r="EHS76"/>
      <c r="EHT76"/>
      <c r="EHU76"/>
      <c r="EHV76"/>
      <c r="EHW76"/>
      <c r="EHX76"/>
      <c r="EHY76"/>
      <c r="EHZ76"/>
      <c r="EIA76"/>
      <c r="EIB76"/>
      <c r="EIC76"/>
      <c r="EID76"/>
      <c r="EIE76"/>
      <c r="EIF76"/>
      <c r="EIG76"/>
      <c r="EIH76"/>
      <c r="EII76"/>
      <c r="EIJ76"/>
      <c r="EIK76"/>
      <c r="EIL76"/>
      <c r="EIM76"/>
      <c r="EIN76"/>
      <c r="EIO76"/>
      <c r="EIP76"/>
      <c r="EIQ76"/>
      <c r="EIR76"/>
      <c r="EIS76"/>
      <c r="EIT76"/>
      <c r="EIU76"/>
      <c r="EIV76"/>
      <c r="EIW76"/>
      <c r="EIX76"/>
      <c r="EIY76"/>
      <c r="EIZ76"/>
      <c r="EJA76"/>
      <c r="EJB76"/>
      <c r="EJC76"/>
      <c r="EJD76"/>
      <c r="EJE76"/>
      <c r="EJF76"/>
      <c r="EJG76"/>
      <c r="EJH76"/>
      <c r="EJI76"/>
      <c r="EJJ76"/>
      <c r="EJK76"/>
      <c r="EJL76"/>
      <c r="EJM76"/>
      <c r="EJN76"/>
      <c r="EJO76"/>
      <c r="EJP76"/>
      <c r="EJQ76"/>
      <c r="EJR76"/>
      <c r="EJS76"/>
      <c r="EJT76"/>
      <c r="EJU76"/>
      <c r="EJV76"/>
      <c r="EJW76"/>
      <c r="EJX76"/>
      <c r="EJY76"/>
      <c r="EJZ76"/>
      <c r="EKA76"/>
      <c r="EKB76"/>
      <c r="EKC76"/>
      <c r="EKD76"/>
      <c r="EKE76"/>
      <c r="EKF76"/>
      <c r="EKG76"/>
      <c r="EKH76"/>
      <c r="EKI76"/>
      <c r="EKJ76"/>
      <c r="EKK76"/>
      <c r="EKL76"/>
      <c r="EKM76"/>
      <c r="EKN76"/>
      <c r="EKO76"/>
      <c r="EKP76"/>
      <c r="EKQ76"/>
      <c r="EKR76"/>
      <c r="EKS76"/>
      <c r="EKT76"/>
      <c r="EKU76"/>
      <c r="EKV76"/>
      <c r="EKW76"/>
      <c r="EKX76"/>
      <c r="EKY76"/>
      <c r="EKZ76"/>
      <c r="ELA76"/>
      <c r="ELB76"/>
      <c r="ELC76"/>
      <c r="ELD76"/>
      <c r="ELE76"/>
      <c r="ELF76"/>
      <c r="ELG76"/>
      <c r="ELH76"/>
      <c r="ELI76"/>
      <c r="ELJ76"/>
      <c r="ELK76"/>
      <c r="ELL76"/>
      <c r="ELM76"/>
      <c r="ELN76"/>
      <c r="ELO76"/>
      <c r="ELP76"/>
      <c r="ELQ76"/>
      <c r="ELR76"/>
      <c r="ELS76"/>
      <c r="ELT76"/>
      <c r="ELU76"/>
      <c r="ELV76"/>
      <c r="ELW76"/>
      <c r="ELX76"/>
      <c r="ELY76"/>
      <c r="ELZ76"/>
      <c r="EMA76"/>
      <c r="EMB76"/>
      <c r="EMC76"/>
      <c r="EMD76"/>
      <c r="EME76"/>
      <c r="EMF76"/>
      <c r="EMG76"/>
      <c r="EMH76"/>
      <c r="EMI76"/>
      <c r="EMJ76"/>
      <c r="EMK76"/>
      <c r="EML76"/>
      <c r="EMM76"/>
      <c r="EMN76"/>
      <c r="EMO76"/>
      <c r="EMP76"/>
      <c r="EMQ76"/>
      <c r="EMR76"/>
      <c r="EMS76"/>
      <c r="EMT76"/>
      <c r="EMU76"/>
      <c r="EMV76"/>
      <c r="EMW76"/>
      <c r="EMX76"/>
      <c r="EMY76"/>
      <c r="EMZ76"/>
      <c r="ENA76"/>
      <c r="ENB76"/>
      <c r="ENC76"/>
      <c r="END76"/>
      <c r="ENE76"/>
      <c r="ENF76"/>
      <c r="ENG76"/>
      <c r="ENH76"/>
      <c r="ENI76"/>
      <c r="ENJ76"/>
      <c r="ENK76"/>
      <c r="ENL76"/>
      <c r="ENM76"/>
      <c r="ENN76"/>
      <c r="ENO76"/>
      <c r="ENP76"/>
      <c r="ENQ76"/>
      <c r="ENR76"/>
      <c r="ENS76"/>
      <c r="ENT76"/>
      <c r="ENU76"/>
      <c r="ENV76"/>
      <c r="ENW76"/>
      <c r="ENX76"/>
      <c r="ENY76"/>
      <c r="ENZ76"/>
      <c r="EOA76"/>
      <c r="EOB76"/>
      <c r="EOC76"/>
      <c r="EOD76"/>
      <c r="EOE76"/>
      <c r="EOF76"/>
      <c r="EOG76"/>
      <c r="EOH76"/>
      <c r="EOI76"/>
      <c r="EOJ76"/>
      <c r="EOK76"/>
      <c r="EOL76"/>
      <c r="EOM76"/>
      <c r="EON76"/>
      <c r="EOO76"/>
      <c r="EOP76"/>
      <c r="EOQ76"/>
      <c r="EOR76"/>
      <c r="EOS76"/>
      <c r="EOT76"/>
      <c r="EOU76"/>
      <c r="EOV76"/>
      <c r="EOW76"/>
      <c r="EOX76"/>
      <c r="EOY76"/>
      <c r="EOZ76"/>
      <c r="EPA76"/>
      <c r="EPB76"/>
      <c r="EPC76"/>
      <c r="EPD76"/>
      <c r="EPE76"/>
      <c r="EPF76"/>
      <c r="EPG76"/>
      <c r="EPH76"/>
      <c r="EPI76"/>
      <c r="EPJ76"/>
      <c r="EPK76"/>
      <c r="EPL76"/>
      <c r="EPM76"/>
      <c r="EPN76"/>
      <c r="EPO76"/>
      <c r="EPP76"/>
      <c r="EPQ76"/>
      <c r="EPR76"/>
      <c r="EPS76"/>
      <c r="EPT76"/>
      <c r="EPU76"/>
      <c r="EPV76"/>
      <c r="EPW76"/>
      <c r="EPX76"/>
      <c r="EPY76"/>
      <c r="EPZ76"/>
      <c r="EQA76"/>
      <c r="EQB76"/>
      <c r="EQC76"/>
      <c r="EQD76"/>
      <c r="EQE76"/>
      <c r="EQF76"/>
      <c r="EQG76"/>
      <c r="EQH76"/>
      <c r="EQI76"/>
      <c r="EQJ76"/>
      <c r="EQK76"/>
      <c r="EQL76"/>
      <c r="EQM76"/>
      <c r="EQN76"/>
      <c r="EQO76"/>
      <c r="EQP76"/>
      <c r="EQQ76"/>
      <c r="EQR76"/>
      <c r="EQS76"/>
      <c r="EQT76"/>
      <c r="EQU76"/>
      <c r="EQV76"/>
      <c r="EQW76"/>
      <c r="EQX76"/>
      <c r="EQY76"/>
      <c r="EQZ76"/>
      <c r="ERA76"/>
      <c r="ERB76"/>
      <c r="ERC76"/>
      <c r="ERD76"/>
      <c r="ERE76"/>
      <c r="ERF76"/>
      <c r="ERG76"/>
      <c r="ERH76"/>
      <c r="ERI76"/>
      <c r="ERJ76"/>
      <c r="ERK76"/>
      <c r="ERL76"/>
      <c r="ERM76"/>
      <c r="ERN76"/>
      <c r="ERO76"/>
      <c r="ERP76"/>
      <c r="ERQ76"/>
      <c r="ERR76"/>
      <c r="ERS76"/>
      <c r="ERT76"/>
      <c r="ERU76"/>
      <c r="ERV76"/>
      <c r="ERW76"/>
      <c r="ERX76"/>
      <c r="ERY76"/>
      <c r="ERZ76"/>
      <c r="ESA76"/>
      <c r="ESB76"/>
      <c r="ESC76"/>
      <c r="ESD76"/>
      <c r="ESE76"/>
      <c r="ESF76"/>
      <c r="ESG76"/>
      <c r="ESH76"/>
      <c r="ESI76"/>
      <c r="ESJ76"/>
      <c r="ESK76"/>
      <c r="ESL76"/>
      <c r="ESM76"/>
      <c r="ESN76"/>
      <c r="ESO76"/>
      <c r="ESP76"/>
      <c r="ESQ76"/>
      <c r="ESR76"/>
      <c r="ESS76"/>
      <c r="EST76"/>
      <c r="ESU76"/>
      <c r="ESV76"/>
      <c r="ESW76"/>
      <c r="ESX76"/>
      <c r="ESY76"/>
      <c r="ESZ76"/>
      <c r="ETA76"/>
      <c r="ETB76"/>
      <c r="ETC76"/>
      <c r="ETD76"/>
      <c r="ETE76"/>
      <c r="ETF76"/>
      <c r="ETG76"/>
      <c r="ETH76"/>
      <c r="ETI76"/>
      <c r="ETJ76"/>
      <c r="ETK76"/>
      <c r="ETL76"/>
      <c r="ETM76"/>
      <c r="ETN76"/>
      <c r="ETO76"/>
      <c r="ETP76"/>
      <c r="ETQ76"/>
      <c r="ETR76"/>
      <c r="ETS76"/>
      <c r="ETT76"/>
      <c r="ETU76"/>
      <c r="ETV76"/>
      <c r="ETW76"/>
      <c r="ETX76"/>
      <c r="ETY76"/>
      <c r="ETZ76"/>
      <c r="EUA76"/>
      <c r="EUB76"/>
      <c r="EUC76"/>
      <c r="EUD76"/>
      <c r="EUE76"/>
      <c r="EUF76"/>
      <c r="EUG76"/>
      <c r="EUH76"/>
      <c r="EUI76"/>
      <c r="EUJ76"/>
      <c r="EUK76"/>
      <c r="EUL76"/>
      <c r="EUM76"/>
      <c r="EUN76"/>
      <c r="EUO76"/>
      <c r="EUP76"/>
      <c r="EUQ76"/>
      <c r="EUR76"/>
      <c r="EUS76"/>
      <c r="EUT76"/>
      <c r="EUU76"/>
      <c r="EUV76"/>
      <c r="EUW76"/>
      <c r="EUX76"/>
      <c r="EUY76"/>
      <c r="EUZ76"/>
      <c r="EVA76"/>
      <c r="EVB76"/>
      <c r="EVC76"/>
      <c r="EVD76"/>
      <c r="EVE76"/>
      <c r="EVF76"/>
      <c r="EVG76"/>
      <c r="EVH76"/>
      <c r="EVI76"/>
      <c r="EVJ76"/>
      <c r="EVK76"/>
      <c r="EVL76"/>
      <c r="EVM76"/>
      <c r="EVN76"/>
      <c r="EVO76"/>
      <c r="EVP76"/>
      <c r="EVQ76"/>
      <c r="EVR76"/>
      <c r="EVS76"/>
      <c r="EVT76"/>
      <c r="EVU76"/>
      <c r="EVV76"/>
      <c r="EVW76"/>
      <c r="EVX76"/>
      <c r="EVY76"/>
      <c r="EVZ76"/>
      <c r="EWA76"/>
      <c r="EWB76"/>
      <c r="EWC76"/>
      <c r="EWD76"/>
      <c r="EWE76"/>
      <c r="EWF76"/>
      <c r="EWG76"/>
      <c r="EWH76"/>
      <c r="EWI76"/>
      <c r="EWJ76"/>
      <c r="EWK76"/>
      <c r="EWL76"/>
      <c r="EWM76"/>
      <c r="EWN76"/>
      <c r="EWO76"/>
      <c r="EWP76"/>
      <c r="EWQ76"/>
      <c r="EWR76"/>
      <c r="EWS76"/>
      <c r="EWT76"/>
      <c r="EWU76"/>
      <c r="EWV76"/>
      <c r="EWW76"/>
      <c r="EWX76"/>
      <c r="EWY76"/>
      <c r="EWZ76"/>
      <c r="EXA76"/>
      <c r="EXB76"/>
      <c r="EXC76"/>
      <c r="EXD76"/>
      <c r="EXE76"/>
      <c r="EXF76"/>
      <c r="EXG76"/>
      <c r="EXH76"/>
      <c r="EXI76"/>
      <c r="EXJ76"/>
      <c r="EXK76"/>
      <c r="EXL76"/>
      <c r="EXM76"/>
      <c r="EXN76"/>
      <c r="EXO76"/>
      <c r="EXP76"/>
      <c r="EXQ76"/>
      <c r="EXR76"/>
      <c r="EXS76"/>
      <c r="EXT76"/>
      <c r="EXU76"/>
      <c r="EXV76"/>
      <c r="EXW76"/>
      <c r="EXX76"/>
      <c r="EXY76"/>
      <c r="EXZ76"/>
      <c r="EYA76"/>
      <c r="EYB76"/>
      <c r="EYC76"/>
      <c r="EYD76"/>
      <c r="EYE76"/>
      <c r="EYF76"/>
      <c r="EYG76"/>
      <c r="EYH76"/>
      <c r="EYI76"/>
      <c r="EYJ76"/>
      <c r="EYK76"/>
      <c r="EYL76"/>
      <c r="EYM76"/>
      <c r="EYN76"/>
      <c r="EYO76"/>
      <c r="EYP76"/>
      <c r="EYQ76"/>
      <c r="EYR76"/>
      <c r="EYS76"/>
      <c r="EYT76"/>
      <c r="EYU76"/>
      <c r="EYV76"/>
      <c r="EYW76"/>
      <c r="EYX76"/>
      <c r="EYY76"/>
      <c r="EYZ76"/>
      <c r="EZA76"/>
      <c r="EZB76"/>
      <c r="EZC76"/>
      <c r="EZD76"/>
      <c r="EZE76"/>
      <c r="EZF76"/>
      <c r="EZG76"/>
      <c r="EZH76"/>
      <c r="EZI76"/>
      <c r="EZJ76"/>
      <c r="EZK76"/>
      <c r="EZL76"/>
      <c r="EZM76"/>
      <c r="EZN76"/>
      <c r="EZO76"/>
      <c r="EZP76"/>
      <c r="EZQ76"/>
      <c r="EZR76"/>
      <c r="EZS76"/>
      <c r="EZT76"/>
      <c r="EZU76"/>
      <c r="EZV76"/>
      <c r="EZW76"/>
      <c r="EZX76"/>
      <c r="EZY76"/>
      <c r="EZZ76"/>
      <c r="FAA76"/>
      <c r="FAB76"/>
      <c r="FAC76"/>
      <c r="FAD76"/>
      <c r="FAE76"/>
      <c r="FAF76"/>
      <c r="FAG76"/>
      <c r="FAH76"/>
      <c r="FAI76"/>
      <c r="FAJ76"/>
      <c r="FAK76"/>
      <c r="FAL76"/>
      <c r="FAM76"/>
      <c r="FAN76"/>
      <c r="FAO76"/>
      <c r="FAP76"/>
      <c r="FAQ76"/>
      <c r="FAR76"/>
      <c r="FAS76"/>
      <c r="FAT76"/>
      <c r="FAU76"/>
      <c r="FAV76"/>
      <c r="FAW76"/>
      <c r="FAX76"/>
      <c r="FAY76"/>
      <c r="FAZ76"/>
      <c r="FBA76"/>
      <c r="FBB76"/>
      <c r="FBC76"/>
      <c r="FBD76"/>
      <c r="FBE76"/>
      <c r="FBF76"/>
      <c r="FBG76"/>
      <c r="FBH76"/>
      <c r="FBI76"/>
      <c r="FBJ76"/>
      <c r="FBK76"/>
      <c r="FBL76"/>
      <c r="FBM76"/>
      <c r="FBN76"/>
      <c r="FBO76"/>
      <c r="FBP76"/>
      <c r="FBQ76"/>
      <c r="FBR76"/>
      <c r="FBS76"/>
      <c r="FBT76"/>
      <c r="FBU76"/>
      <c r="FBV76"/>
      <c r="FBW76"/>
      <c r="FBX76"/>
      <c r="FBY76"/>
      <c r="FBZ76"/>
      <c r="FCA76"/>
      <c r="FCB76"/>
      <c r="FCC76"/>
      <c r="FCD76"/>
      <c r="FCE76"/>
      <c r="FCF76"/>
      <c r="FCG76"/>
      <c r="FCH76"/>
      <c r="FCI76"/>
      <c r="FCJ76"/>
      <c r="FCK76"/>
      <c r="FCL76"/>
      <c r="FCM76"/>
      <c r="FCN76"/>
      <c r="FCO76"/>
      <c r="FCP76"/>
      <c r="FCQ76"/>
      <c r="FCR76"/>
      <c r="FCS76"/>
      <c r="FCT76"/>
      <c r="FCU76"/>
      <c r="FCV76"/>
      <c r="FCW76"/>
      <c r="FCX76"/>
      <c r="FCY76"/>
      <c r="FCZ76"/>
      <c r="FDA76"/>
      <c r="FDB76"/>
      <c r="FDC76"/>
      <c r="FDD76"/>
      <c r="FDE76"/>
      <c r="FDF76"/>
      <c r="FDG76"/>
      <c r="FDH76"/>
      <c r="FDI76"/>
      <c r="FDJ76"/>
      <c r="FDK76"/>
      <c r="FDL76"/>
      <c r="FDM76"/>
      <c r="FDN76"/>
      <c r="FDO76"/>
      <c r="FDP76"/>
      <c r="FDQ76"/>
      <c r="FDR76"/>
      <c r="FDS76"/>
      <c r="FDT76"/>
      <c r="FDU76"/>
      <c r="FDV76"/>
      <c r="FDW76"/>
      <c r="FDX76"/>
      <c r="FDY76"/>
      <c r="FDZ76"/>
      <c r="FEA76"/>
      <c r="FEB76"/>
      <c r="FEC76"/>
      <c r="FED76"/>
      <c r="FEE76"/>
      <c r="FEF76"/>
      <c r="FEG76"/>
      <c r="FEH76"/>
      <c r="FEI76"/>
      <c r="FEJ76"/>
      <c r="FEK76"/>
      <c r="FEL76"/>
      <c r="FEM76"/>
      <c r="FEN76"/>
      <c r="FEO76"/>
      <c r="FEP76"/>
      <c r="FEQ76"/>
      <c r="FER76"/>
      <c r="FES76"/>
      <c r="FET76"/>
      <c r="FEU76"/>
      <c r="FEV76"/>
      <c r="FEW76"/>
      <c r="FEX76"/>
      <c r="FEY76"/>
      <c r="FEZ76"/>
      <c r="FFA76"/>
      <c r="FFB76"/>
      <c r="FFC76"/>
      <c r="FFD76"/>
      <c r="FFE76"/>
      <c r="FFF76"/>
      <c r="FFG76"/>
      <c r="FFH76"/>
      <c r="FFI76"/>
      <c r="FFJ76"/>
      <c r="FFK76"/>
      <c r="FFL76"/>
      <c r="FFM76"/>
      <c r="FFN76"/>
      <c r="FFO76"/>
      <c r="FFP76"/>
      <c r="FFQ76"/>
      <c r="FFR76"/>
      <c r="FFS76"/>
      <c r="FFT76"/>
      <c r="FFU76"/>
      <c r="FFV76"/>
      <c r="FFW76"/>
      <c r="FFX76"/>
      <c r="FFY76"/>
      <c r="FFZ76"/>
      <c r="FGA76"/>
      <c r="FGB76"/>
      <c r="FGC76"/>
      <c r="FGD76"/>
      <c r="FGE76"/>
      <c r="FGF76"/>
      <c r="FGG76"/>
      <c r="FGH76"/>
      <c r="FGI76"/>
      <c r="FGJ76"/>
      <c r="FGK76"/>
      <c r="FGL76"/>
      <c r="FGM76"/>
      <c r="FGN76"/>
      <c r="FGO76"/>
      <c r="FGP76"/>
      <c r="FGQ76"/>
      <c r="FGR76"/>
      <c r="FGS76"/>
      <c r="FGT76"/>
      <c r="FGU76"/>
      <c r="FGV76"/>
      <c r="FGW76"/>
      <c r="FGX76"/>
      <c r="FGY76"/>
      <c r="FGZ76"/>
      <c r="FHA76"/>
      <c r="FHB76"/>
      <c r="FHC76"/>
      <c r="FHD76"/>
      <c r="FHE76"/>
      <c r="FHF76"/>
      <c r="FHG76"/>
      <c r="FHH76"/>
      <c r="FHI76"/>
      <c r="FHJ76"/>
      <c r="FHK76"/>
      <c r="FHL76"/>
      <c r="FHM76"/>
      <c r="FHN76"/>
      <c r="FHO76"/>
      <c r="FHP76"/>
      <c r="FHQ76"/>
      <c r="FHR76"/>
      <c r="FHS76"/>
      <c r="FHT76"/>
      <c r="FHU76"/>
      <c r="FHV76"/>
      <c r="FHW76"/>
      <c r="FHX76"/>
      <c r="FHY76"/>
      <c r="FHZ76"/>
      <c r="FIA76"/>
      <c r="FIB76"/>
      <c r="FIC76"/>
      <c r="FID76"/>
      <c r="FIE76"/>
      <c r="FIF76"/>
      <c r="FIG76"/>
      <c r="FIH76"/>
      <c r="FII76"/>
      <c r="FIJ76"/>
      <c r="FIK76"/>
      <c r="FIL76"/>
      <c r="FIM76"/>
      <c r="FIN76"/>
      <c r="FIO76"/>
      <c r="FIP76"/>
      <c r="FIQ76"/>
      <c r="FIR76"/>
      <c r="FIS76"/>
      <c r="FIT76"/>
      <c r="FIU76"/>
      <c r="FIV76"/>
      <c r="FIW76"/>
      <c r="FIX76"/>
      <c r="FIY76"/>
      <c r="FIZ76"/>
      <c r="FJA76"/>
      <c r="FJB76"/>
      <c r="FJC76"/>
      <c r="FJD76"/>
      <c r="FJE76"/>
      <c r="FJF76"/>
      <c r="FJG76"/>
      <c r="FJH76"/>
      <c r="FJI76"/>
      <c r="FJJ76"/>
      <c r="FJK76"/>
      <c r="FJL76"/>
      <c r="FJM76"/>
      <c r="FJN76"/>
      <c r="FJO76"/>
      <c r="FJP76"/>
      <c r="FJQ76"/>
      <c r="FJR76"/>
      <c r="FJS76"/>
      <c r="FJT76"/>
      <c r="FJU76"/>
      <c r="FJV76"/>
      <c r="FJW76"/>
      <c r="FJX76"/>
      <c r="FJY76"/>
      <c r="FJZ76"/>
      <c r="FKA76"/>
      <c r="FKB76"/>
      <c r="FKC76"/>
      <c r="FKD76"/>
      <c r="FKE76"/>
      <c r="FKF76"/>
      <c r="FKG76"/>
      <c r="FKH76"/>
      <c r="FKI76"/>
      <c r="FKJ76"/>
      <c r="FKK76"/>
      <c r="FKL76"/>
      <c r="FKM76"/>
      <c r="FKN76"/>
      <c r="FKO76"/>
      <c r="FKP76"/>
      <c r="FKQ76"/>
      <c r="FKR76"/>
      <c r="FKS76"/>
      <c r="FKT76"/>
      <c r="FKU76"/>
      <c r="FKV76"/>
      <c r="FKW76"/>
      <c r="FKX76"/>
      <c r="FKY76"/>
      <c r="FKZ76"/>
      <c r="FLA76"/>
      <c r="FLB76"/>
      <c r="FLC76"/>
      <c r="FLD76"/>
      <c r="FLE76"/>
      <c r="FLF76"/>
      <c r="FLG76"/>
      <c r="FLH76"/>
      <c r="FLI76"/>
      <c r="FLJ76"/>
      <c r="FLK76"/>
      <c r="FLL76"/>
      <c r="FLM76"/>
      <c r="FLN76"/>
      <c r="FLO76"/>
      <c r="FLP76"/>
      <c r="FLQ76"/>
      <c r="FLR76"/>
      <c r="FLS76"/>
      <c r="FLT76"/>
      <c r="FLU76"/>
      <c r="FLV76"/>
      <c r="FLW76"/>
      <c r="FLX76"/>
      <c r="FLY76"/>
      <c r="FLZ76"/>
      <c r="FMA76"/>
      <c r="FMB76"/>
      <c r="FMC76"/>
      <c r="FMD76"/>
      <c r="FME76"/>
      <c r="FMF76"/>
      <c r="FMG76"/>
      <c r="FMH76"/>
      <c r="FMI76"/>
      <c r="FMJ76"/>
      <c r="FMK76"/>
      <c r="FML76"/>
      <c r="FMM76"/>
      <c r="FMN76"/>
      <c r="FMO76"/>
      <c r="FMP76"/>
      <c r="FMQ76"/>
      <c r="FMR76"/>
      <c r="FMS76"/>
      <c r="FMT76"/>
      <c r="FMU76"/>
      <c r="FMV76"/>
      <c r="FMW76"/>
      <c r="FMX76"/>
      <c r="FMY76"/>
      <c r="FMZ76"/>
      <c r="FNA76"/>
      <c r="FNB76"/>
      <c r="FNC76"/>
      <c r="FND76"/>
      <c r="FNE76"/>
      <c r="FNF76"/>
      <c r="FNG76"/>
      <c r="FNH76"/>
      <c r="FNI76"/>
      <c r="FNJ76"/>
      <c r="FNK76"/>
      <c r="FNL76"/>
      <c r="FNM76"/>
      <c r="FNN76"/>
      <c r="FNO76"/>
      <c r="FNP76"/>
      <c r="FNQ76"/>
      <c r="FNR76"/>
      <c r="FNS76"/>
      <c r="FNT76"/>
      <c r="FNU76"/>
      <c r="FNV76"/>
      <c r="FNW76"/>
      <c r="FNX76"/>
      <c r="FNY76"/>
      <c r="FNZ76"/>
      <c r="FOA76"/>
      <c r="FOB76"/>
      <c r="FOC76"/>
      <c r="FOD76"/>
      <c r="FOE76"/>
      <c r="FOF76"/>
      <c r="FOG76"/>
      <c r="FOH76"/>
      <c r="FOI76"/>
      <c r="FOJ76"/>
      <c r="FOK76"/>
      <c r="FOL76"/>
      <c r="FOM76"/>
      <c r="FON76"/>
      <c r="FOO76"/>
      <c r="FOP76"/>
      <c r="FOQ76"/>
      <c r="FOR76"/>
      <c r="FOS76"/>
      <c r="FOT76"/>
      <c r="FOU76"/>
      <c r="FOV76"/>
      <c r="FOW76"/>
      <c r="FOX76"/>
      <c r="FOY76"/>
      <c r="FOZ76"/>
      <c r="FPA76"/>
      <c r="FPB76"/>
      <c r="FPC76"/>
      <c r="FPD76"/>
      <c r="FPE76"/>
      <c r="FPF76"/>
      <c r="FPG76"/>
      <c r="FPH76"/>
      <c r="FPI76"/>
      <c r="FPJ76"/>
      <c r="FPK76"/>
      <c r="FPL76"/>
      <c r="FPM76"/>
      <c r="FPN76"/>
      <c r="FPO76"/>
      <c r="FPP76"/>
      <c r="FPQ76"/>
      <c r="FPR76"/>
      <c r="FPS76"/>
      <c r="FPT76"/>
      <c r="FPU76"/>
      <c r="FPV76"/>
      <c r="FPW76"/>
      <c r="FPX76"/>
      <c r="FPY76"/>
      <c r="FPZ76"/>
      <c r="FQA76"/>
      <c r="FQB76"/>
      <c r="FQC76"/>
      <c r="FQD76"/>
      <c r="FQE76"/>
      <c r="FQF76"/>
      <c r="FQG76"/>
      <c r="FQH76"/>
      <c r="FQI76"/>
      <c r="FQJ76"/>
      <c r="FQK76"/>
      <c r="FQL76"/>
      <c r="FQM76"/>
      <c r="FQN76"/>
      <c r="FQO76"/>
      <c r="FQP76"/>
      <c r="FQQ76"/>
      <c r="FQR76"/>
      <c r="FQS76"/>
      <c r="FQT76"/>
      <c r="FQU76"/>
      <c r="FQV76"/>
      <c r="FQW76"/>
      <c r="FQX76"/>
      <c r="FQY76"/>
      <c r="FQZ76"/>
      <c r="FRA76"/>
      <c r="FRB76"/>
      <c r="FRC76"/>
      <c r="FRD76"/>
      <c r="FRE76"/>
      <c r="FRF76"/>
      <c r="FRG76"/>
      <c r="FRH76"/>
      <c r="FRI76"/>
      <c r="FRJ76"/>
      <c r="FRK76"/>
      <c r="FRL76"/>
      <c r="FRM76"/>
      <c r="FRN76"/>
      <c r="FRO76"/>
      <c r="FRP76"/>
      <c r="FRQ76"/>
      <c r="FRR76"/>
      <c r="FRS76"/>
      <c r="FRT76"/>
      <c r="FRU76"/>
      <c r="FRV76"/>
      <c r="FRW76"/>
      <c r="FRX76"/>
      <c r="FRY76"/>
      <c r="FRZ76"/>
      <c r="FSA76"/>
      <c r="FSB76"/>
      <c r="FSC76"/>
      <c r="FSD76"/>
      <c r="FSE76"/>
      <c r="FSF76"/>
      <c r="FSG76"/>
      <c r="FSH76"/>
      <c r="FSI76"/>
      <c r="FSJ76"/>
      <c r="FSK76"/>
      <c r="FSL76"/>
      <c r="FSM76"/>
      <c r="FSN76"/>
      <c r="FSO76"/>
      <c r="FSP76"/>
      <c r="FSQ76"/>
      <c r="FSR76"/>
      <c r="FSS76"/>
      <c r="FST76"/>
      <c r="FSU76"/>
      <c r="FSV76"/>
      <c r="FSW76"/>
      <c r="FSX76"/>
      <c r="FSY76"/>
      <c r="FSZ76"/>
      <c r="FTA76"/>
      <c r="FTB76"/>
      <c r="FTC76"/>
      <c r="FTD76"/>
      <c r="FTE76"/>
      <c r="FTF76"/>
      <c r="FTG76"/>
      <c r="FTH76"/>
      <c r="FTI76"/>
      <c r="FTJ76"/>
      <c r="FTK76"/>
      <c r="FTL76"/>
      <c r="FTM76"/>
      <c r="FTN76"/>
      <c r="FTO76"/>
      <c r="FTP76"/>
      <c r="FTQ76"/>
      <c r="FTR76"/>
      <c r="FTS76"/>
      <c r="FTT76"/>
      <c r="FTU76"/>
      <c r="FTV76"/>
      <c r="FTW76"/>
      <c r="FTX76"/>
      <c r="FTY76"/>
      <c r="FTZ76"/>
      <c r="FUA76"/>
      <c r="FUB76"/>
      <c r="FUC76"/>
      <c r="FUD76"/>
      <c r="FUE76"/>
      <c r="FUF76"/>
      <c r="FUG76"/>
      <c r="FUH76"/>
      <c r="FUI76"/>
      <c r="FUJ76"/>
      <c r="FUK76"/>
      <c r="FUL76"/>
      <c r="FUM76"/>
      <c r="FUN76"/>
      <c r="FUO76"/>
      <c r="FUP76"/>
      <c r="FUQ76"/>
      <c r="FUR76"/>
      <c r="FUS76"/>
      <c r="FUT76"/>
      <c r="FUU76"/>
      <c r="FUV76"/>
      <c r="FUW76"/>
      <c r="FUX76"/>
      <c r="FUY76"/>
      <c r="FUZ76"/>
      <c r="FVA76"/>
      <c r="FVB76"/>
      <c r="FVC76"/>
      <c r="FVD76"/>
      <c r="FVE76"/>
      <c r="FVF76"/>
      <c r="FVG76"/>
      <c r="FVH76"/>
      <c r="FVI76"/>
      <c r="FVJ76"/>
      <c r="FVK76"/>
      <c r="FVL76"/>
      <c r="FVM76"/>
      <c r="FVN76"/>
      <c r="FVO76"/>
      <c r="FVP76"/>
      <c r="FVQ76"/>
      <c r="FVR76"/>
      <c r="FVS76"/>
      <c r="FVT76"/>
      <c r="FVU76"/>
      <c r="FVV76"/>
      <c r="FVW76"/>
      <c r="FVX76"/>
      <c r="FVY76"/>
      <c r="FVZ76"/>
      <c r="FWA76"/>
      <c r="FWB76"/>
      <c r="FWC76"/>
      <c r="FWD76"/>
      <c r="FWE76"/>
      <c r="FWF76"/>
      <c r="FWG76"/>
      <c r="FWH76"/>
      <c r="FWI76"/>
      <c r="FWJ76"/>
      <c r="FWK76"/>
      <c r="FWL76"/>
      <c r="FWM76"/>
      <c r="FWN76"/>
      <c r="FWO76"/>
      <c r="FWP76"/>
      <c r="FWQ76"/>
      <c r="FWR76"/>
      <c r="FWS76"/>
      <c r="FWT76"/>
      <c r="FWU76"/>
      <c r="FWV76"/>
      <c r="FWW76"/>
      <c r="FWX76"/>
      <c r="FWY76"/>
      <c r="FWZ76"/>
      <c r="FXA76"/>
      <c r="FXB76"/>
      <c r="FXC76"/>
      <c r="FXD76"/>
      <c r="FXE76"/>
      <c r="FXF76"/>
      <c r="FXG76"/>
      <c r="FXH76"/>
      <c r="FXI76"/>
      <c r="FXJ76"/>
      <c r="FXK76"/>
      <c r="FXL76"/>
      <c r="FXM76"/>
      <c r="FXN76"/>
      <c r="FXO76"/>
      <c r="FXP76"/>
      <c r="FXQ76"/>
      <c r="FXR76"/>
      <c r="FXS76"/>
      <c r="FXT76"/>
      <c r="FXU76"/>
      <c r="FXV76"/>
      <c r="FXW76"/>
      <c r="FXX76"/>
      <c r="FXY76"/>
      <c r="FXZ76"/>
      <c r="FYA76"/>
      <c r="FYB76"/>
      <c r="FYC76"/>
      <c r="FYD76"/>
      <c r="FYE76"/>
      <c r="FYF76"/>
      <c r="FYG76"/>
      <c r="FYH76"/>
      <c r="FYI76"/>
      <c r="FYJ76"/>
      <c r="FYK76"/>
      <c r="FYL76"/>
      <c r="FYM76"/>
      <c r="FYN76"/>
      <c r="FYO76"/>
      <c r="FYP76"/>
      <c r="FYQ76"/>
      <c r="FYR76"/>
      <c r="FYS76"/>
      <c r="FYT76"/>
      <c r="FYU76"/>
      <c r="FYV76"/>
      <c r="FYW76"/>
      <c r="FYX76"/>
      <c r="FYY76"/>
      <c r="FYZ76"/>
      <c r="FZA76"/>
      <c r="FZB76"/>
      <c r="FZC76"/>
      <c r="FZD76"/>
      <c r="FZE76"/>
      <c r="FZF76"/>
      <c r="FZG76"/>
      <c r="FZH76"/>
      <c r="FZI76"/>
      <c r="FZJ76"/>
      <c r="FZK76"/>
      <c r="FZL76"/>
      <c r="FZM76"/>
      <c r="FZN76"/>
      <c r="FZO76"/>
      <c r="FZP76"/>
      <c r="FZQ76"/>
      <c r="FZR76"/>
      <c r="FZS76"/>
      <c r="FZT76"/>
      <c r="FZU76"/>
      <c r="FZV76"/>
      <c r="FZW76"/>
      <c r="FZX76"/>
      <c r="FZY76"/>
      <c r="FZZ76"/>
      <c r="GAA76"/>
      <c r="GAB76"/>
      <c r="GAC76"/>
      <c r="GAD76"/>
      <c r="GAE76"/>
      <c r="GAF76"/>
      <c r="GAG76"/>
      <c r="GAH76"/>
      <c r="GAI76"/>
      <c r="GAJ76"/>
      <c r="GAK76"/>
      <c r="GAL76"/>
      <c r="GAM76"/>
      <c r="GAN76"/>
      <c r="GAO76"/>
      <c r="GAP76"/>
      <c r="GAQ76"/>
      <c r="GAR76"/>
      <c r="GAS76"/>
      <c r="GAT76"/>
      <c r="GAU76"/>
      <c r="GAV76"/>
      <c r="GAW76"/>
      <c r="GAX76"/>
      <c r="GAY76"/>
      <c r="GAZ76"/>
      <c r="GBA76"/>
      <c r="GBB76"/>
      <c r="GBC76"/>
      <c r="GBD76"/>
      <c r="GBE76"/>
      <c r="GBF76"/>
      <c r="GBG76"/>
      <c r="GBH76"/>
      <c r="GBI76"/>
      <c r="GBJ76"/>
      <c r="GBK76"/>
      <c r="GBL76"/>
      <c r="GBM76"/>
      <c r="GBN76"/>
      <c r="GBO76"/>
      <c r="GBP76"/>
      <c r="GBQ76"/>
      <c r="GBR76"/>
      <c r="GBS76"/>
      <c r="GBT76"/>
      <c r="GBU76"/>
      <c r="GBV76"/>
      <c r="GBW76"/>
      <c r="GBX76"/>
      <c r="GBY76"/>
      <c r="GBZ76"/>
      <c r="GCA76"/>
      <c r="GCB76"/>
      <c r="GCC76"/>
      <c r="GCD76"/>
      <c r="GCE76"/>
      <c r="GCF76"/>
      <c r="GCG76"/>
      <c r="GCH76"/>
      <c r="GCI76"/>
      <c r="GCJ76"/>
      <c r="GCK76"/>
      <c r="GCL76"/>
      <c r="GCM76"/>
      <c r="GCN76"/>
      <c r="GCO76"/>
      <c r="GCP76"/>
      <c r="GCQ76"/>
      <c r="GCR76"/>
      <c r="GCS76"/>
      <c r="GCT76"/>
      <c r="GCU76"/>
      <c r="GCV76"/>
      <c r="GCW76"/>
      <c r="GCX76"/>
      <c r="GCY76"/>
      <c r="GCZ76"/>
      <c r="GDA76"/>
      <c r="GDB76"/>
      <c r="GDC76"/>
      <c r="GDD76"/>
      <c r="GDE76"/>
      <c r="GDF76"/>
      <c r="GDG76"/>
      <c r="GDH76"/>
      <c r="GDI76"/>
      <c r="GDJ76"/>
      <c r="GDK76"/>
      <c r="GDL76"/>
      <c r="GDM76"/>
      <c r="GDN76"/>
      <c r="GDO76"/>
      <c r="GDP76"/>
      <c r="GDQ76"/>
      <c r="GDR76"/>
      <c r="GDS76"/>
      <c r="GDT76"/>
      <c r="GDU76"/>
      <c r="GDV76"/>
      <c r="GDW76"/>
      <c r="GDX76"/>
      <c r="GDY76"/>
      <c r="GDZ76"/>
      <c r="GEA76"/>
      <c r="GEB76"/>
      <c r="GEC76"/>
      <c r="GED76"/>
      <c r="GEE76"/>
      <c r="GEF76"/>
      <c r="GEG76"/>
      <c r="GEH76"/>
      <c r="GEI76"/>
      <c r="GEJ76"/>
      <c r="GEK76"/>
      <c r="GEL76"/>
      <c r="GEM76"/>
      <c r="GEN76"/>
      <c r="GEO76"/>
      <c r="GEP76"/>
      <c r="GEQ76"/>
      <c r="GER76"/>
      <c r="GES76"/>
      <c r="GET76"/>
      <c r="GEU76"/>
      <c r="GEV76"/>
      <c r="GEW76"/>
      <c r="GEX76"/>
      <c r="GEY76"/>
      <c r="GEZ76"/>
      <c r="GFA76"/>
      <c r="GFB76"/>
      <c r="GFC76"/>
      <c r="GFD76"/>
      <c r="GFE76"/>
      <c r="GFF76"/>
      <c r="GFG76"/>
      <c r="GFH76"/>
      <c r="GFI76"/>
      <c r="GFJ76"/>
      <c r="GFK76"/>
      <c r="GFL76"/>
      <c r="GFM76"/>
      <c r="GFN76"/>
      <c r="GFO76"/>
      <c r="GFP76"/>
      <c r="GFQ76"/>
      <c r="GFR76"/>
      <c r="GFS76"/>
      <c r="GFT76"/>
      <c r="GFU76"/>
      <c r="GFV76"/>
      <c r="GFW76"/>
      <c r="GFX76"/>
      <c r="GFY76"/>
      <c r="GFZ76"/>
      <c r="GGA76"/>
      <c r="GGB76"/>
      <c r="GGC76"/>
      <c r="GGD76"/>
      <c r="GGE76"/>
      <c r="GGF76"/>
      <c r="GGG76"/>
      <c r="GGH76"/>
      <c r="GGI76"/>
      <c r="GGJ76"/>
      <c r="GGK76"/>
      <c r="GGL76"/>
      <c r="GGM76"/>
      <c r="GGN76"/>
      <c r="GGO76"/>
      <c r="GGP76"/>
      <c r="GGQ76"/>
      <c r="GGR76"/>
      <c r="GGS76"/>
      <c r="GGT76"/>
      <c r="GGU76"/>
      <c r="GGV76"/>
      <c r="GGW76"/>
      <c r="GGX76"/>
      <c r="GGY76"/>
      <c r="GGZ76"/>
      <c r="GHA76"/>
      <c r="GHB76"/>
      <c r="GHC76"/>
      <c r="GHD76"/>
      <c r="GHE76"/>
      <c r="GHF76"/>
      <c r="GHG76"/>
      <c r="GHH76"/>
      <c r="GHI76"/>
      <c r="GHJ76"/>
      <c r="GHK76"/>
      <c r="GHL76"/>
      <c r="GHM76"/>
      <c r="GHN76"/>
      <c r="GHO76"/>
      <c r="GHP76"/>
      <c r="GHQ76"/>
      <c r="GHR76"/>
      <c r="GHS76"/>
      <c r="GHT76"/>
      <c r="GHU76"/>
      <c r="GHV76"/>
      <c r="GHW76"/>
      <c r="GHX76"/>
      <c r="GHY76"/>
      <c r="GHZ76"/>
      <c r="GIA76"/>
      <c r="GIB76"/>
      <c r="GIC76"/>
      <c r="GID76"/>
      <c r="GIE76"/>
      <c r="GIF76"/>
      <c r="GIG76"/>
      <c r="GIH76"/>
      <c r="GII76"/>
      <c r="GIJ76"/>
      <c r="GIK76"/>
      <c r="GIL76"/>
      <c r="GIM76"/>
      <c r="GIN76"/>
      <c r="GIO76"/>
      <c r="GIP76"/>
      <c r="GIQ76"/>
      <c r="GIR76"/>
      <c r="GIS76"/>
      <c r="GIT76"/>
      <c r="GIU76"/>
      <c r="GIV76"/>
      <c r="GIW76"/>
      <c r="GIX76"/>
      <c r="GIY76"/>
      <c r="GIZ76"/>
      <c r="GJA76"/>
      <c r="GJB76"/>
      <c r="GJC76"/>
      <c r="GJD76"/>
      <c r="GJE76"/>
      <c r="GJF76"/>
      <c r="GJG76"/>
      <c r="GJH76"/>
      <c r="GJI76"/>
      <c r="GJJ76"/>
      <c r="GJK76"/>
      <c r="GJL76"/>
      <c r="GJM76"/>
      <c r="GJN76"/>
      <c r="GJO76"/>
      <c r="GJP76"/>
      <c r="GJQ76"/>
      <c r="GJR76"/>
      <c r="GJS76"/>
      <c r="GJT76"/>
      <c r="GJU76"/>
      <c r="GJV76"/>
      <c r="GJW76"/>
      <c r="GJX76"/>
      <c r="GJY76"/>
      <c r="GJZ76"/>
      <c r="GKA76"/>
      <c r="GKB76"/>
      <c r="GKC76"/>
      <c r="GKD76"/>
      <c r="GKE76"/>
      <c r="GKF76"/>
      <c r="GKG76"/>
      <c r="GKH76"/>
      <c r="GKI76"/>
      <c r="GKJ76"/>
      <c r="GKK76"/>
      <c r="GKL76"/>
      <c r="GKM76"/>
      <c r="GKN76"/>
      <c r="GKO76"/>
      <c r="GKP76"/>
      <c r="GKQ76"/>
      <c r="GKR76"/>
      <c r="GKS76"/>
      <c r="GKT76"/>
      <c r="GKU76"/>
      <c r="GKV76"/>
      <c r="GKW76"/>
      <c r="GKX76"/>
      <c r="GKY76"/>
      <c r="GKZ76"/>
      <c r="GLA76"/>
      <c r="GLB76"/>
      <c r="GLC76"/>
      <c r="GLD76"/>
      <c r="GLE76"/>
      <c r="GLF76"/>
      <c r="GLG76"/>
      <c r="GLH76"/>
      <c r="GLI76"/>
      <c r="GLJ76"/>
      <c r="GLK76"/>
      <c r="GLL76"/>
      <c r="GLM76"/>
      <c r="GLN76"/>
      <c r="GLO76"/>
      <c r="GLP76"/>
      <c r="GLQ76"/>
      <c r="GLR76"/>
      <c r="GLS76"/>
      <c r="GLT76"/>
      <c r="GLU76"/>
      <c r="GLV76"/>
      <c r="GLW76"/>
      <c r="GLX76"/>
      <c r="GLY76"/>
      <c r="GLZ76"/>
      <c r="GMA76"/>
      <c r="GMB76"/>
      <c r="GMC76"/>
      <c r="GMD76"/>
      <c r="GME76"/>
      <c r="GMF76"/>
      <c r="GMG76"/>
      <c r="GMH76"/>
      <c r="GMI76"/>
      <c r="GMJ76"/>
      <c r="GMK76"/>
      <c r="GML76"/>
      <c r="GMM76"/>
      <c r="GMN76"/>
      <c r="GMO76"/>
      <c r="GMP76"/>
      <c r="GMQ76"/>
      <c r="GMR76"/>
      <c r="GMS76"/>
      <c r="GMT76"/>
      <c r="GMU76"/>
      <c r="GMV76"/>
      <c r="GMW76"/>
      <c r="GMX76"/>
      <c r="GMY76"/>
      <c r="GMZ76"/>
      <c r="GNA76"/>
      <c r="GNB76"/>
      <c r="GNC76"/>
      <c r="GND76"/>
      <c r="GNE76"/>
      <c r="GNF76"/>
      <c r="GNG76"/>
      <c r="GNH76"/>
      <c r="GNI76"/>
      <c r="GNJ76"/>
      <c r="GNK76"/>
      <c r="GNL76"/>
      <c r="GNM76"/>
      <c r="GNN76"/>
      <c r="GNO76"/>
      <c r="GNP76"/>
      <c r="GNQ76"/>
      <c r="GNR76"/>
      <c r="GNS76"/>
      <c r="GNT76"/>
      <c r="GNU76"/>
      <c r="GNV76"/>
      <c r="GNW76"/>
      <c r="GNX76"/>
      <c r="GNY76"/>
      <c r="GNZ76"/>
      <c r="GOA76"/>
      <c r="GOB76"/>
      <c r="GOC76"/>
      <c r="GOD76"/>
      <c r="GOE76"/>
      <c r="GOF76"/>
      <c r="GOG76"/>
      <c r="GOH76"/>
      <c r="GOI76"/>
      <c r="GOJ76"/>
      <c r="GOK76"/>
      <c r="GOL76"/>
      <c r="GOM76"/>
      <c r="GON76"/>
      <c r="GOO76"/>
      <c r="GOP76"/>
      <c r="GOQ76"/>
      <c r="GOR76"/>
      <c r="GOS76"/>
      <c r="GOT76"/>
      <c r="GOU76"/>
      <c r="GOV76"/>
      <c r="GOW76"/>
      <c r="GOX76"/>
      <c r="GOY76"/>
      <c r="GOZ76"/>
      <c r="GPA76"/>
      <c r="GPB76"/>
      <c r="GPC76"/>
      <c r="GPD76"/>
      <c r="GPE76"/>
      <c r="GPF76"/>
      <c r="GPG76"/>
      <c r="GPH76"/>
      <c r="GPI76"/>
      <c r="GPJ76"/>
      <c r="GPK76"/>
      <c r="GPL76"/>
      <c r="GPM76"/>
      <c r="GPN76"/>
      <c r="GPO76"/>
      <c r="GPP76"/>
      <c r="GPQ76"/>
      <c r="GPR76"/>
      <c r="GPS76"/>
      <c r="GPT76"/>
      <c r="GPU76"/>
      <c r="GPV76"/>
      <c r="GPW76"/>
      <c r="GPX76"/>
      <c r="GPY76"/>
      <c r="GPZ76"/>
      <c r="GQA76"/>
      <c r="GQB76"/>
      <c r="GQC76"/>
      <c r="GQD76"/>
      <c r="GQE76"/>
      <c r="GQF76"/>
      <c r="GQG76"/>
      <c r="GQH76"/>
      <c r="GQI76"/>
      <c r="GQJ76"/>
      <c r="GQK76"/>
      <c r="GQL76"/>
      <c r="GQM76"/>
      <c r="GQN76"/>
      <c r="GQO76"/>
      <c r="GQP76"/>
      <c r="GQQ76"/>
      <c r="GQR76"/>
      <c r="GQS76"/>
      <c r="GQT76"/>
      <c r="GQU76"/>
      <c r="GQV76"/>
      <c r="GQW76"/>
      <c r="GQX76"/>
      <c r="GQY76"/>
      <c r="GQZ76"/>
      <c r="GRA76"/>
      <c r="GRB76"/>
      <c r="GRC76"/>
      <c r="GRD76"/>
      <c r="GRE76"/>
      <c r="GRF76"/>
      <c r="GRG76"/>
      <c r="GRH76"/>
      <c r="GRI76"/>
      <c r="GRJ76"/>
      <c r="GRK76"/>
      <c r="GRL76"/>
      <c r="GRM76"/>
      <c r="GRN76"/>
      <c r="GRO76"/>
      <c r="GRP76"/>
      <c r="GRQ76"/>
      <c r="GRR76"/>
      <c r="GRS76"/>
      <c r="GRT76"/>
      <c r="GRU76"/>
      <c r="GRV76"/>
      <c r="GRW76"/>
      <c r="GRX76"/>
      <c r="GRY76"/>
      <c r="GRZ76"/>
      <c r="GSA76"/>
      <c r="GSB76"/>
      <c r="GSC76"/>
      <c r="GSD76"/>
      <c r="GSE76"/>
      <c r="GSF76"/>
      <c r="GSG76"/>
      <c r="GSH76"/>
      <c r="GSI76"/>
      <c r="GSJ76"/>
      <c r="GSK76"/>
      <c r="GSL76"/>
      <c r="GSM76"/>
      <c r="GSN76"/>
      <c r="GSO76"/>
      <c r="GSP76"/>
      <c r="GSQ76"/>
      <c r="GSR76"/>
      <c r="GSS76"/>
      <c r="GST76"/>
      <c r="GSU76"/>
      <c r="GSV76"/>
      <c r="GSW76"/>
      <c r="GSX76"/>
      <c r="GSY76"/>
      <c r="GSZ76"/>
      <c r="GTA76"/>
      <c r="GTB76"/>
      <c r="GTC76"/>
      <c r="GTD76"/>
      <c r="GTE76"/>
      <c r="GTF76"/>
      <c r="GTG76"/>
      <c r="GTH76"/>
      <c r="GTI76"/>
      <c r="GTJ76"/>
      <c r="GTK76"/>
      <c r="GTL76"/>
      <c r="GTM76"/>
      <c r="GTN76"/>
      <c r="GTO76"/>
      <c r="GTP76"/>
      <c r="GTQ76"/>
      <c r="GTR76"/>
      <c r="GTS76"/>
      <c r="GTT76"/>
      <c r="GTU76"/>
      <c r="GTV76"/>
      <c r="GTW76"/>
      <c r="GTX76"/>
      <c r="GTY76"/>
      <c r="GTZ76"/>
      <c r="GUA76"/>
      <c r="GUB76"/>
      <c r="GUC76"/>
      <c r="GUD76"/>
      <c r="GUE76"/>
      <c r="GUF76"/>
      <c r="GUG76"/>
      <c r="GUH76"/>
      <c r="GUI76"/>
      <c r="GUJ76"/>
      <c r="GUK76"/>
      <c r="GUL76"/>
      <c r="GUM76"/>
      <c r="GUN76"/>
      <c r="GUO76"/>
      <c r="GUP76"/>
      <c r="GUQ76"/>
      <c r="GUR76"/>
      <c r="GUS76"/>
      <c r="GUT76"/>
      <c r="GUU76"/>
      <c r="GUV76"/>
      <c r="GUW76"/>
      <c r="GUX76"/>
      <c r="GUY76"/>
      <c r="GUZ76"/>
      <c r="GVA76"/>
      <c r="GVB76"/>
      <c r="GVC76"/>
      <c r="GVD76"/>
      <c r="GVE76"/>
      <c r="GVF76"/>
      <c r="GVG76"/>
      <c r="GVH76"/>
      <c r="GVI76"/>
      <c r="GVJ76"/>
      <c r="GVK76"/>
      <c r="GVL76"/>
      <c r="GVM76"/>
      <c r="GVN76"/>
      <c r="GVO76"/>
      <c r="GVP76"/>
      <c r="GVQ76"/>
      <c r="GVR76"/>
      <c r="GVS76"/>
      <c r="GVT76"/>
      <c r="GVU76"/>
      <c r="GVV76"/>
      <c r="GVW76"/>
      <c r="GVX76"/>
      <c r="GVY76"/>
      <c r="GVZ76"/>
      <c r="GWA76"/>
      <c r="GWB76"/>
      <c r="GWC76"/>
      <c r="GWD76"/>
      <c r="GWE76"/>
      <c r="GWF76"/>
      <c r="GWG76"/>
      <c r="GWH76"/>
      <c r="GWI76"/>
      <c r="GWJ76"/>
      <c r="GWK76"/>
      <c r="GWL76"/>
      <c r="GWM76"/>
      <c r="GWN76"/>
      <c r="GWO76"/>
      <c r="GWP76"/>
      <c r="GWQ76"/>
      <c r="GWR76"/>
      <c r="GWS76"/>
      <c r="GWT76"/>
      <c r="GWU76"/>
      <c r="GWV76"/>
      <c r="GWW76"/>
      <c r="GWX76"/>
      <c r="GWY76"/>
      <c r="GWZ76"/>
      <c r="GXA76"/>
      <c r="GXB76"/>
      <c r="GXC76"/>
      <c r="GXD76"/>
      <c r="GXE76"/>
      <c r="GXF76"/>
      <c r="GXG76"/>
      <c r="GXH76"/>
      <c r="GXI76"/>
      <c r="GXJ76"/>
      <c r="GXK76"/>
      <c r="GXL76"/>
      <c r="GXM76"/>
      <c r="GXN76"/>
      <c r="GXO76"/>
      <c r="GXP76"/>
      <c r="GXQ76"/>
      <c r="GXR76"/>
      <c r="GXS76"/>
      <c r="GXT76"/>
      <c r="GXU76"/>
      <c r="GXV76"/>
      <c r="GXW76"/>
      <c r="GXX76"/>
      <c r="GXY76"/>
      <c r="GXZ76"/>
      <c r="GYA76"/>
      <c r="GYB76"/>
      <c r="GYC76"/>
      <c r="GYD76"/>
      <c r="GYE76"/>
      <c r="GYF76"/>
      <c r="GYG76"/>
      <c r="GYH76"/>
      <c r="GYI76"/>
      <c r="GYJ76"/>
      <c r="GYK76"/>
      <c r="GYL76"/>
      <c r="GYM76"/>
      <c r="GYN76"/>
      <c r="GYO76"/>
      <c r="GYP76"/>
      <c r="GYQ76"/>
      <c r="GYR76"/>
      <c r="GYS76"/>
      <c r="GYT76"/>
      <c r="GYU76"/>
      <c r="GYV76"/>
      <c r="GYW76"/>
      <c r="GYX76"/>
      <c r="GYY76"/>
      <c r="GYZ76"/>
      <c r="GZA76"/>
      <c r="GZB76"/>
      <c r="GZC76"/>
      <c r="GZD76"/>
      <c r="GZE76"/>
      <c r="GZF76"/>
      <c r="GZG76"/>
      <c r="GZH76"/>
      <c r="GZI76"/>
      <c r="GZJ76"/>
      <c r="GZK76"/>
      <c r="GZL76"/>
      <c r="GZM76"/>
      <c r="GZN76"/>
      <c r="GZO76"/>
      <c r="GZP76"/>
      <c r="GZQ76"/>
      <c r="GZR76"/>
      <c r="GZS76"/>
      <c r="GZT76"/>
      <c r="GZU76"/>
      <c r="GZV76"/>
      <c r="GZW76"/>
      <c r="GZX76"/>
      <c r="GZY76"/>
      <c r="GZZ76"/>
      <c r="HAA76"/>
      <c r="HAB76"/>
      <c r="HAC76"/>
      <c r="HAD76"/>
      <c r="HAE76"/>
      <c r="HAF76"/>
      <c r="HAG76"/>
      <c r="HAH76"/>
      <c r="HAI76"/>
      <c r="HAJ76"/>
      <c r="HAK76"/>
      <c r="HAL76"/>
      <c r="HAM76"/>
      <c r="HAN76"/>
      <c r="HAO76"/>
      <c r="HAP76"/>
      <c r="HAQ76"/>
      <c r="HAR76"/>
      <c r="HAS76"/>
      <c r="HAT76"/>
      <c r="HAU76"/>
      <c r="HAV76"/>
      <c r="HAW76"/>
      <c r="HAX76"/>
      <c r="HAY76"/>
      <c r="HAZ76"/>
      <c r="HBA76"/>
      <c r="HBB76"/>
      <c r="HBC76"/>
      <c r="HBD76"/>
      <c r="HBE76"/>
      <c r="HBF76"/>
      <c r="HBG76"/>
      <c r="HBH76"/>
      <c r="HBI76"/>
      <c r="HBJ76"/>
      <c r="HBK76"/>
      <c r="HBL76"/>
      <c r="HBM76"/>
      <c r="HBN76"/>
      <c r="HBO76"/>
      <c r="HBP76"/>
      <c r="HBQ76"/>
      <c r="HBR76"/>
      <c r="HBS76"/>
      <c r="HBT76"/>
      <c r="HBU76"/>
      <c r="HBV76"/>
      <c r="HBW76"/>
      <c r="HBX76"/>
      <c r="HBY76"/>
      <c r="HBZ76"/>
      <c r="HCA76"/>
      <c r="HCB76"/>
      <c r="HCC76"/>
      <c r="HCD76"/>
      <c r="HCE76"/>
      <c r="HCF76"/>
      <c r="HCG76"/>
      <c r="HCH76"/>
      <c r="HCI76"/>
      <c r="HCJ76"/>
      <c r="HCK76"/>
      <c r="HCL76"/>
      <c r="HCM76"/>
      <c r="HCN76"/>
      <c r="HCO76"/>
      <c r="HCP76"/>
      <c r="HCQ76"/>
      <c r="HCR76"/>
      <c r="HCS76"/>
      <c r="HCT76"/>
      <c r="HCU76"/>
      <c r="HCV76"/>
      <c r="HCW76"/>
      <c r="HCX76"/>
      <c r="HCY76"/>
      <c r="HCZ76"/>
      <c r="HDA76"/>
      <c r="HDB76"/>
      <c r="HDC76"/>
      <c r="HDD76"/>
      <c r="HDE76"/>
      <c r="HDF76"/>
      <c r="HDG76"/>
      <c r="HDH76"/>
      <c r="HDI76"/>
      <c r="HDJ76"/>
      <c r="HDK76"/>
      <c r="HDL76"/>
      <c r="HDM76"/>
      <c r="HDN76"/>
      <c r="HDO76"/>
      <c r="HDP76"/>
      <c r="HDQ76"/>
      <c r="HDR76"/>
      <c r="HDS76"/>
      <c r="HDT76"/>
      <c r="HDU76"/>
      <c r="HDV76"/>
      <c r="HDW76"/>
      <c r="HDX76"/>
      <c r="HDY76"/>
      <c r="HDZ76"/>
      <c r="HEA76"/>
      <c r="HEB76"/>
      <c r="HEC76"/>
      <c r="HED76"/>
      <c r="HEE76"/>
      <c r="HEF76"/>
      <c r="HEG76"/>
      <c r="HEH76"/>
      <c r="HEI76"/>
      <c r="HEJ76"/>
      <c r="HEK76"/>
      <c r="HEL76"/>
      <c r="HEM76"/>
      <c r="HEN76"/>
      <c r="HEO76"/>
      <c r="HEP76"/>
      <c r="HEQ76"/>
      <c r="HER76"/>
      <c r="HES76"/>
      <c r="HET76"/>
      <c r="HEU76"/>
      <c r="HEV76"/>
      <c r="HEW76"/>
      <c r="HEX76"/>
      <c r="HEY76"/>
      <c r="HEZ76"/>
      <c r="HFA76"/>
      <c r="HFB76"/>
      <c r="HFC76"/>
      <c r="HFD76"/>
      <c r="HFE76"/>
      <c r="HFF76"/>
      <c r="HFG76"/>
      <c r="HFH76"/>
      <c r="HFI76"/>
      <c r="HFJ76"/>
      <c r="HFK76"/>
      <c r="HFL76"/>
      <c r="HFM76"/>
      <c r="HFN76"/>
      <c r="HFO76"/>
      <c r="HFP76"/>
      <c r="HFQ76"/>
      <c r="HFR76"/>
      <c r="HFS76"/>
      <c r="HFT76"/>
      <c r="HFU76"/>
      <c r="HFV76"/>
      <c r="HFW76"/>
      <c r="HFX76"/>
      <c r="HFY76"/>
      <c r="HFZ76"/>
      <c r="HGA76"/>
      <c r="HGB76"/>
      <c r="HGC76"/>
      <c r="HGD76"/>
      <c r="HGE76"/>
      <c r="HGF76"/>
      <c r="HGG76"/>
      <c r="HGH76"/>
      <c r="HGI76"/>
      <c r="HGJ76"/>
      <c r="HGK76"/>
      <c r="HGL76"/>
      <c r="HGM76"/>
      <c r="HGN76"/>
      <c r="HGO76"/>
      <c r="HGP76"/>
      <c r="HGQ76"/>
      <c r="HGR76"/>
      <c r="HGS76"/>
      <c r="HGT76"/>
      <c r="HGU76"/>
      <c r="HGV76"/>
      <c r="HGW76"/>
      <c r="HGX76"/>
      <c r="HGY76"/>
      <c r="HGZ76"/>
      <c r="HHA76"/>
      <c r="HHB76"/>
      <c r="HHC76"/>
      <c r="HHD76"/>
      <c r="HHE76"/>
      <c r="HHF76"/>
      <c r="HHG76"/>
      <c r="HHH76"/>
      <c r="HHI76"/>
      <c r="HHJ76"/>
      <c r="HHK76"/>
      <c r="HHL76"/>
      <c r="HHM76"/>
      <c r="HHN76"/>
      <c r="HHO76"/>
      <c r="HHP76"/>
      <c r="HHQ76"/>
      <c r="HHR76"/>
      <c r="HHS76"/>
      <c r="HHT76"/>
      <c r="HHU76"/>
      <c r="HHV76"/>
      <c r="HHW76"/>
      <c r="HHX76"/>
      <c r="HHY76"/>
      <c r="HHZ76"/>
      <c r="HIA76"/>
      <c r="HIB76"/>
      <c r="HIC76"/>
      <c r="HID76"/>
      <c r="HIE76"/>
      <c r="HIF76"/>
      <c r="HIG76"/>
      <c r="HIH76"/>
      <c r="HII76"/>
      <c r="HIJ76"/>
      <c r="HIK76"/>
      <c r="HIL76"/>
      <c r="HIM76"/>
      <c r="HIN76"/>
      <c r="HIO76"/>
      <c r="HIP76"/>
      <c r="HIQ76"/>
      <c r="HIR76"/>
      <c r="HIS76"/>
      <c r="HIT76"/>
      <c r="HIU76"/>
      <c r="HIV76"/>
      <c r="HIW76"/>
      <c r="HIX76"/>
      <c r="HIY76"/>
      <c r="HIZ76"/>
      <c r="HJA76"/>
      <c r="HJB76"/>
      <c r="HJC76"/>
      <c r="HJD76"/>
      <c r="HJE76"/>
      <c r="HJF76"/>
      <c r="HJG76"/>
      <c r="HJH76"/>
      <c r="HJI76"/>
      <c r="HJJ76"/>
      <c r="HJK76"/>
      <c r="HJL76"/>
      <c r="HJM76"/>
      <c r="HJN76"/>
      <c r="HJO76"/>
      <c r="HJP76"/>
      <c r="HJQ76"/>
      <c r="HJR76"/>
      <c r="HJS76"/>
      <c r="HJT76"/>
      <c r="HJU76"/>
      <c r="HJV76"/>
      <c r="HJW76"/>
      <c r="HJX76"/>
      <c r="HJY76"/>
      <c r="HJZ76"/>
      <c r="HKA76"/>
      <c r="HKB76"/>
      <c r="HKC76"/>
      <c r="HKD76"/>
      <c r="HKE76"/>
      <c r="HKF76"/>
      <c r="HKG76"/>
      <c r="HKH76"/>
      <c r="HKI76"/>
      <c r="HKJ76"/>
      <c r="HKK76"/>
      <c r="HKL76"/>
      <c r="HKM76"/>
      <c r="HKN76"/>
      <c r="HKO76"/>
      <c r="HKP76"/>
      <c r="HKQ76"/>
      <c r="HKR76"/>
      <c r="HKS76"/>
      <c r="HKT76"/>
      <c r="HKU76"/>
      <c r="HKV76"/>
      <c r="HKW76"/>
      <c r="HKX76"/>
      <c r="HKY76"/>
      <c r="HKZ76"/>
      <c r="HLA76"/>
      <c r="HLB76"/>
      <c r="HLC76"/>
      <c r="HLD76"/>
      <c r="HLE76"/>
      <c r="HLF76"/>
      <c r="HLG76"/>
      <c r="HLH76"/>
      <c r="HLI76"/>
      <c r="HLJ76"/>
      <c r="HLK76"/>
      <c r="HLL76"/>
      <c r="HLM76"/>
      <c r="HLN76"/>
      <c r="HLO76"/>
      <c r="HLP76"/>
      <c r="HLQ76"/>
      <c r="HLR76"/>
      <c r="HLS76"/>
      <c r="HLT76"/>
      <c r="HLU76"/>
      <c r="HLV76"/>
      <c r="HLW76"/>
      <c r="HLX76"/>
      <c r="HLY76"/>
      <c r="HLZ76"/>
      <c r="HMA76"/>
      <c r="HMB76"/>
      <c r="HMC76"/>
      <c r="HMD76"/>
      <c r="HME76"/>
      <c r="HMF76"/>
      <c r="HMG76"/>
      <c r="HMH76"/>
      <c r="HMI76"/>
      <c r="HMJ76"/>
      <c r="HMK76"/>
      <c r="HML76"/>
      <c r="HMM76"/>
      <c r="HMN76"/>
      <c r="HMO76"/>
      <c r="HMP76"/>
      <c r="HMQ76"/>
      <c r="HMR76"/>
      <c r="HMS76"/>
      <c r="HMT76"/>
      <c r="HMU76"/>
      <c r="HMV76"/>
      <c r="HMW76"/>
      <c r="HMX76"/>
      <c r="HMY76"/>
      <c r="HMZ76"/>
      <c r="HNA76"/>
      <c r="HNB76"/>
      <c r="HNC76"/>
      <c r="HND76"/>
      <c r="HNE76"/>
      <c r="HNF76"/>
      <c r="HNG76"/>
      <c r="HNH76"/>
      <c r="HNI76"/>
      <c r="HNJ76"/>
      <c r="HNK76"/>
      <c r="HNL76"/>
      <c r="HNM76"/>
      <c r="HNN76"/>
      <c r="HNO76"/>
      <c r="HNP76"/>
      <c r="HNQ76"/>
      <c r="HNR76"/>
      <c r="HNS76"/>
      <c r="HNT76"/>
      <c r="HNU76"/>
      <c r="HNV76"/>
      <c r="HNW76"/>
      <c r="HNX76"/>
      <c r="HNY76"/>
      <c r="HNZ76"/>
      <c r="HOA76"/>
      <c r="HOB76"/>
      <c r="HOC76"/>
      <c r="HOD76"/>
      <c r="HOE76"/>
      <c r="HOF76"/>
      <c r="HOG76"/>
      <c r="HOH76"/>
      <c r="HOI76"/>
      <c r="HOJ76"/>
      <c r="HOK76"/>
      <c r="HOL76"/>
      <c r="HOM76"/>
      <c r="HON76"/>
      <c r="HOO76"/>
      <c r="HOP76"/>
      <c r="HOQ76"/>
      <c r="HOR76"/>
      <c r="HOS76"/>
      <c r="HOT76"/>
      <c r="HOU76"/>
      <c r="HOV76"/>
      <c r="HOW76"/>
      <c r="HOX76"/>
      <c r="HOY76"/>
      <c r="HOZ76"/>
      <c r="HPA76"/>
      <c r="HPB76"/>
      <c r="HPC76"/>
      <c r="HPD76"/>
      <c r="HPE76"/>
      <c r="HPF76"/>
      <c r="HPG76"/>
      <c r="HPH76"/>
      <c r="HPI76"/>
      <c r="HPJ76"/>
      <c r="HPK76"/>
      <c r="HPL76"/>
      <c r="HPM76"/>
      <c r="HPN76"/>
      <c r="HPO76"/>
      <c r="HPP76"/>
      <c r="HPQ76"/>
      <c r="HPR76"/>
      <c r="HPS76"/>
      <c r="HPT76"/>
      <c r="HPU76"/>
      <c r="HPV76"/>
      <c r="HPW76"/>
      <c r="HPX76"/>
      <c r="HPY76"/>
      <c r="HPZ76"/>
      <c r="HQA76"/>
      <c r="HQB76"/>
      <c r="HQC76"/>
      <c r="HQD76"/>
      <c r="HQE76"/>
      <c r="HQF76"/>
      <c r="HQG76"/>
      <c r="HQH76"/>
      <c r="HQI76"/>
      <c r="HQJ76"/>
      <c r="HQK76"/>
      <c r="HQL76"/>
      <c r="HQM76"/>
      <c r="HQN76"/>
      <c r="HQO76"/>
      <c r="HQP76"/>
      <c r="HQQ76"/>
      <c r="HQR76"/>
      <c r="HQS76"/>
      <c r="HQT76"/>
      <c r="HQU76"/>
      <c r="HQV76"/>
      <c r="HQW76"/>
      <c r="HQX76"/>
      <c r="HQY76"/>
      <c r="HQZ76"/>
      <c r="HRA76"/>
      <c r="HRB76"/>
      <c r="HRC76"/>
      <c r="HRD76"/>
      <c r="HRE76"/>
      <c r="HRF76"/>
      <c r="HRG76"/>
      <c r="HRH76"/>
      <c r="HRI76"/>
      <c r="HRJ76"/>
      <c r="HRK76"/>
      <c r="HRL76"/>
      <c r="HRM76"/>
      <c r="HRN76"/>
      <c r="HRO76"/>
      <c r="HRP76"/>
      <c r="HRQ76"/>
      <c r="HRR76"/>
      <c r="HRS76"/>
      <c r="HRT76"/>
      <c r="HRU76"/>
      <c r="HRV76"/>
      <c r="HRW76"/>
      <c r="HRX76"/>
      <c r="HRY76"/>
      <c r="HRZ76"/>
      <c r="HSA76"/>
      <c r="HSB76"/>
      <c r="HSC76"/>
      <c r="HSD76"/>
      <c r="HSE76"/>
      <c r="HSF76"/>
      <c r="HSG76"/>
      <c r="HSH76"/>
      <c r="HSI76"/>
      <c r="HSJ76"/>
      <c r="HSK76"/>
      <c r="HSL76"/>
      <c r="HSM76"/>
      <c r="HSN76"/>
      <c r="HSO76"/>
      <c r="HSP76"/>
      <c r="HSQ76"/>
      <c r="HSR76"/>
      <c r="HSS76"/>
      <c r="HST76"/>
      <c r="HSU76"/>
      <c r="HSV76"/>
      <c r="HSW76"/>
      <c r="HSX76"/>
      <c r="HSY76"/>
      <c r="HSZ76"/>
      <c r="HTA76"/>
      <c r="HTB76"/>
      <c r="HTC76"/>
      <c r="HTD76"/>
      <c r="HTE76"/>
      <c r="HTF76"/>
      <c r="HTG76"/>
      <c r="HTH76"/>
      <c r="HTI76"/>
      <c r="HTJ76"/>
      <c r="HTK76"/>
      <c r="HTL76"/>
      <c r="HTM76"/>
      <c r="HTN76"/>
      <c r="HTO76"/>
      <c r="HTP76"/>
      <c r="HTQ76"/>
      <c r="HTR76"/>
      <c r="HTS76"/>
      <c r="HTT76"/>
      <c r="HTU76"/>
      <c r="HTV76"/>
      <c r="HTW76"/>
      <c r="HTX76"/>
      <c r="HTY76"/>
      <c r="HTZ76"/>
      <c r="HUA76"/>
      <c r="HUB76"/>
      <c r="HUC76"/>
      <c r="HUD76"/>
      <c r="HUE76"/>
      <c r="HUF76"/>
      <c r="HUG76"/>
      <c r="HUH76"/>
      <c r="HUI76"/>
      <c r="HUJ76"/>
      <c r="HUK76"/>
      <c r="HUL76"/>
      <c r="HUM76"/>
      <c r="HUN76"/>
      <c r="HUO76"/>
      <c r="HUP76"/>
      <c r="HUQ76"/>
      <c r="HUR76"/>
      <c r="HUS76"/>
      <c r="HUT76"/>
      <c r="HUU76"/>
      <c r="HUV76"/>
      <c r="HUW76"/>
      <c r="HUX76"/>
      <c r="HUY76"/>
      <c r="HUZ76"/>
      <c r="HVA76"/>
      <c r="HVB76"/>
      <c r="HVC76"/>
      <c r="HVD76"/>
      <c r="HVE76"/>
      <c r="HVF76"/>
      <c r="HVG76"/>
      <c r="HVH76"/>
      <c r="HVI76"/>
      <c r="HVJ76"/>
      <c r="HVK76"/>
      <c r="HVL76"/>
      <c r="HVM76"/>
      <c r="HVN76"/>
      <c r="HVO76"/>
      <c r="HVP76"/>
      <c r="HVQ76"/>
      <c r="HVR76"/>
      <c r="HVS76"/>
      <c r="HVT76"/>
      <c r="HVU76"/>
      <c r="HVV76"/>
      <c r="HVW76"/>
      <c r="HVX76"/>
      <c r="HVY76"/>
      <c r="HVZ76"/>
      <c r="HWA76"/>
      <c r="HWB76"/>
      <c r="HWC76"/>
      <c r="HWD76"/>
      <c r="HWE76"/>
      <c r="HWF76"/>
      <c r="HWG76"/>
      <c r="HWH76"/>
      <c r="HWI76"/>
      <c r="HWJ76"/>
      <c r="HWK76"/>
      <c r="HWL76"/>
      <c r="HWM76"/>
      <c r="HWN76"/>
      <c r="HWO76"/>
      <c r="HWP76"/>
      <c r="HWQ76"/>
      <c r="HWR76"/>
      <c r="HWS76"/>
      <c r="HWT76"/>
      <c r="HWU76"/>
      <c r="HWV76"/>
      <c r="HWW76"/>
      <c r="HWX76"/>
      <c r="HWY76"/>
      <c r="HWZ76"/>
      <c r="HXA76"/>
      <c r="HXB76"/>
      <c r="HXC76"/>
      <c r="HXD76"/>
      <c r="HXE76"/>
      <c r="HXF76"/>
      <c r="HXG76"/>
      <c r="HXH76"/>
      <c r="HXI76"/>
      <c r="HXJ76"/>
      <c r="HXK76"/>
      <c r="HXL76"/>
      <c r="HXM76"/>
      <c r="HXN76"/>
      <c r="HXO76"/>
      <c r="HXP76"/>
      <c r="HXQ76"/>
      <c r="HXR76"/>
      <c r="HXS76"/>
      <c r="HXT76"/>
      <c r="HXU76"/>
      <c r="HXV76"/>
      <c r="HXW76"/>
      <c r="HXX76"/>
      <c r="HXY76"/>
      <c r="HXZ76"/>
      <c r="HYA76"/>
      <c r="HYB76"/>
      <c r="HYC76"/>
      <c r="HYD76"/>
      <c r="HYE76"/>
      <c r="HYF76"/>
      <c r="HYG76"/>
      <c r="HYH76"/>
      <c r="HYI76"/>
      <c r="HYJ76"/>
      <c r="HYK76"/>
      <c r="HYL76"/>
      <c r="HYM76"/>
      <c r="HYN76"/>
      <c r="HYO76"/>
      <c r="HYP76"/>
      <c r="HYQ76"/>
      <c r="HYR76"/>
      <c r="HYS76"/>
      <c r="HYT76"/>
      <c r="HYU76"/>
      <c r="HYV76"/>
      <c r="HYW76"/>
      <c r="HYX76"/>
      <c r="HYY76"/>
      <c r="HYZ76"/>
      <c r="HZA76"/>
      <c r="HZB76"/>
      <c r="HZC76"/>
      <c r="HZD76"/>
      <c r="HZE76"/>
      <c r="HZF76"/>
      <c r="HZG76"/>
      <c r="HZH76"/>
      <c r="HZI76"/>
      <c r="HZJ76"/>
      <c r="HZK76"/>
      <c r="HZL76"/>
      <c r="HZM76"/>
      <c r="HZN76"/>
      <c r="HZO76"/>
      <c r="HZP76"/>
      <c r="HZQ76"/>
      <c r="HZR76"/>
      <c r="HZS76"/>
      <c r="HZT76"/>
      <c r="HZU76"/>
      <c r="HZV76"/>
      <c r="HZW76"/>
      <c r="HZX76"/>
      <c r="HZY76"/>
      <c r="HZZ76"/>
      <c r="IAA76"/>
      <c r="IAB76"/>
      <c r="IAC76"/>
      <c r="IAD76"/>
      <c r="IAE76"/>
      <c r="IAF76"/>
      <c r="IAG76"/>
      <c r="IAH76"/>
      <c r="IAI76"/>
      <c r="IAJ76"/>
      <c r="IAK76"/>
      <c r="IAL76"/>
      <c r="IAM76"/>
      <c r="IAN76"/>
      <c r="IAO76"/>
      <c r="IAP76"/>
      <c r="IAQ76"/>
      <c r="IAR76"/>
      <c r="IAS76"/>
      <c r="IAT76"/>
      <c r="IAU76"/>
      <c r="IAV76"/>
      <c r="IAW76"/>
      <c r="IAX76"/>
      <c r="IAY76"/>
      <c r="IAZ76"/>
      <c r="IBA76"/>
      <c r="IBB76"/>
      <c r="IBC76"/>
      <c r="IBD76"/>
      <c r="IBE76"/>
      <c r="IBF76"/>
      <c r="IBG76"/>
      <c r="IBH76"/>
      <c r="IBI76"/>
      <c r="IBJ76"/>
      <c r="IBK76"/>
      <c r="IBL76"/>
      <c r="IBM76"/>
      <c r="IBN76"/>
      <c r="IBO76"/>
      <c r="IBP76"/>
      <c r="IBQ76"/>
      <c r="IBR76"/>
      <c r="IBS76"/>
      <c r="IBT76"/>
      <c r="IBU76"/>
      <c r="IBV76"/>
      <c r="IBW76"/>
      <c r="IBX76"/>
      <c r="IBY76"/>
      <c r="IBZ76"/>
      <c r="ICA76"/>
      <c r="ICB76"/>
      <c r="ICC76"/>
      <c r="ICD76"/>
      <c r="ICE76"/>
      <c r="ICF76"/>
      <c r="ICG76"/>
      <c r="ICH76"/>
      <c r="ICI76"/>
      <c r="ICJ76"/>
      <c r="ICK76"/>
      <c r="ICL76"/>
      <c r="ICM76"/>
      <c r="ICN76"/>
      <c r="ICO76"/>
      <c r="ICP76"/>
      <c r="ICQ76"/>
      <c r="ICR76"/>
      <c r="ICS76"/>
      <c r="ICT76"/>
      <c r="ICU76"/>
      <c r="ICV76"/>
      <c r="ICW76"/>
      <c r="ICX76"/>
      <c r="ICY76"/>
      <c r="ICZ76"/>
      <c r="IDA76"/>
      <c r="IDB76"/>
      <c r="IDC76"/>
      <c r="IDD76"/>
      <c r="IDE76"/>
      <c r="IDF76"/>
      <c r="IDG76"/>
      <c r="IDH76"/>
      <c r="IDI76"/>
      <c r="IDJ76"/>
      <c r="IDK76"/>
      <c r="IDL76"/>
      <c r="IDM76"/>
      <c r="IDN76"/>
      <c r="IDO76"/>
      <c r="IDP76"/>
      <c r="IDQ76"/>
      <c r="IDR76"/>
      <c r="IDS76"/>
      <c r="IDT76"/>
      <c r="IDU76"/>
      <c r="IDV76"/>
      <c r="IDW76"/>
      <c r="IDX76"/>
      <c r="IDY76"/>
      <c r="IDZ76"/>
      <c r="IEA76"/>
      <c r="IEB76"/>
      <c r="IEC76"/>
      <c r="IED76"/>
      <c r="IEE76"/>
      <c r="IEF76"/>
      <c r="IEG76"/>
      <c r="IEH76"/>
      <c r="IEI76"/>
      <c r="IEJ76"/>
      <c r="IEK76"/>
      <c r="IEL76"/>
      <c r="IEM76"/>
      <c r="IEN76"/>
      <c r="IEO76"/>
      <c r="IEP76"/>
      <c r="IEQ76"/>
      <c r="IER76"/>
      <c r="IES76"/>
      <c r="IET76"/>
      <c r="IEU76"/>
      <c r="IEV76"/>
      <c r="IEW76"/>
      <c r="IEX76"/>
      <c r="IEY76"/>
      <c r="IEZ76"/>
      <c r="IFA76"/>
      <c r="IFB76"/>
      <c r="IFC76"/>
      <c r="IFD76"/>
      <c r="IFE76"/>
      <c r="IFF76"/>
      <c r="IFG76"/>
      <c r="IFH76"/>
      <c r="IFI76"/>
      <c r="IFJ76"/>
      <c r="IFK76"/>
      <c r="IFL76"/>
      <c r="IFM76"/>
      <c r="IFN76"/>
      <c r="IFO76"/>
      <c r="IFP76"/>
      <c r="IFQ76"/>
      <c r="IFR76"/>
      <c r="IFS76"/>
      <c r="IFT76"/>
      <c r="IFU76"/>
      <c r="IFV76"/>
      <c r="IFW76"/>
      <c r="IFX76"/>
      <c r="IFY76"/>
      <c r="IFZ76"/>
      <c r="IGA76"/>
      <c r="IGB76"/>
      <c r="IGC76"/>
      <c r="IGD76"/>
      <c r="IGE76"/>
      <c r="IGF76"/>
      <c r="IGG76"/>
      <c r="IGH76"/>
      <c r="IGI76"/>
      <c r="IGJ76"/>
      <c r="IGK76"/>
      <c r="IGL76"/>
      <c r="IGM76"/>
      <c r="IGN76"/>
      <c r="IGO76"/>
      <c r="IGP76"/>
      <c r="IGQ76"/>
      <c r="IGR76"/>
      <c r="IGS76"/>
      <c r="IGT76"/>
      <c r="IGU76"/>
      <c r="IGV76"/>
      <c r="IGW76"/>
      <c r="IGX76"/>
      <c r="IGY76"/>
      <c r="IGZ76"/>
      <c r="IHA76"/>
      <c r="IHB76"/>
      <c r="IHC76"/>
      <c r="IHD76"/>
      <c r="IHE76"/>
      <c r="IHF76"/>
      <c r="IHG76"/>
      <c r="IHH76"/>
      <c r="IHI76"/>
      <c r="IHJ76"/>
      <c r="IHK76"/>
      <c r="IHL76"/>
      <c r="IHM76"/>
      <c r="IHN76"/>
      <c r="IHO76"/>
      <c r="IHP76"/>
      <c r="IHQ76"/>
      <c r="IHR76"/>
      <c r="IHS76"/>
      <c r="IHT76"/>
      <c r="IHU76"/>
      <c r="IHV76"/>
      <c r="IHW76"/>
      <c r="IHX76"/>
      <c r="IHY76"/>
      <c r="IHZ76"/>
      <c r="IIA76"/>
      <c r="IIB76"/>
      <c r="IIC76"/>
      <c r="IID76"/>
      <c r="IIE76"/>
      <c r="IIF76"/>
      <c r="IIG76"/>
      <c r="IIH76"/>
      <c r="III76"/>
      <c r="IIJ76"/>
      <c r="IIK76"/>
      <c r="IIL76"/>
      <c r="IIM76"/>
      <c r="IIN76"/>
      <c r="IIO76"/>
      <c r="IIP76"/>
      <c r="IIQ76"/>
      <c r="IIR76"/>
      <c r="IIS76"/>
      <c r="IIT76"/>
      <c r="IIU76"/>
      <c r="IIV76"/>
      <c r="IIW76"/>
      <c r="IIX76"/>
      <c r="IIY76"/>
      <c r="IIZ76"/>
      <c r="IJA76"/>
      <c r="IJB76"/>
      <c r="IJC76"/>
      <c r="IJD76"/>
      <c r="IJE76"/>
      <c r="IJF76"/>
      <c r="IJG76"/>
      <c r="IJH76"/>
      <c r="IJI76"/>
      <c r="IJJ76"/>
      <c r="IJK76"/>
      <c r="IJL76"/>
      <c r="IJM76"/>
      <c r="IJN76"/>
      <c r="IJO76"/>
      <c r="IJP76"/>
      <c r="IJQ76"/>
      <c r="IJR76"/>
      <c r="IJS76"/>
      <c r="IJT76"/>
      <c r="IJU76"/>
      <c r="IJV76"/>
      <c r="IJW76"/>
      <c r="IJX76"/>
      <c r="IJY76"/>
      <c r="IJZ76"/>
      <c r="IKA76"/>
      <c r="IKB76"/>
      <c r="IKC76"/>
      <c r="IKD76"/>
      <c r="IKE76"/>
      <c r="IKF76"/>
      <c r="IKG76"/>
      <c r="IKH76"/>
      <c r="IKI76"/>
      <c r="IKJ76"/>
      <c r="IKK76"/>
      <c r="IKL76"/>
      <c r="IKM76"/>
      <c r="IKN76"/>
      <c r="IKO76"/>
      <c r="IKP76"/>
      <c r="IKQ76"/>
      <c r="IKR76"/>
      <c r="IKS76"/>
      <c r="IKT76"/>
      <c r="IKU76"/>
      <c r="IKV76"/>
      <c r="IKW76"/>
      <c r="IKX76"/>
      <c r="IKY76"/>
      <c r="IKZ76"/>
      <c r="ILA76"/>
      <c r="ILB76"/>
      <c r="ILC76"/>
      <c r="ILD76"/>
      <c r="ILE76"/>
      <c r="ILF76"/>
      <c r="ILG76"/>
      <c r="ILH76"/>
      <c r="ILI76"/>
      <c r="ILJ76"/>
      <c r="ILK76"/>
      <c r="ILL76"/>
      <c r="ILM76"/>
      <c r="ILN76"/>
      <c r="ILO76"/>
      <c r="ILP76"/>
      <c r="ILQ76"/>
      <c r="ILR76"/>
      <c r="ILS76"/>
      <c r="ILT76"/>
      <c r="ILU76"/>
      <c r="ILV76"/>
      <c r="ILW76"/>
      <c r="ILX76"/>
      <c r="ILY76"/>
      <c r="ILZ76"/>
      <c r="IMA76"/>
      <c r="IMB76"/>
      <c r="IMC76"/>
      <c r="IMD76"/>
      <c r="IME76"/>
      <c r="IMF76"/>
      <c r="IMG76"/>
      <c r="IMH76"/>
      <c r="IMI76"/>
      <c r="IMJ76"/>
      <c r="IMK76"/>
      <c r="IML76"/>
      <c r="IMM76"/>
      <c r="IMN76"/>
      <c r="IMO76"/>
      <c r="IMP76"/>
      <c r="IMQ76"/>
      <c r="IMR76"/>
      <c r="IMS76"/>
      <c r="IMT76"/>
      <c r="IMU76"/>
      <c r="IMV76"/>
      <c r="IMW76"/>
      <c r="IMX76"/>
      <c r="IMY76"/>
      <c r="IMZ76"/>
      <c r="INA76"/>
      <c r="INB76"/>
      <c r="INC76"/>
      <c r="IND76"/>
      <c r="INE76"/>
      <c r="INF76"/>
      <c r="ING76"/>
      <c r="INH76"/>
      <c r="INI76"/>
      <c r="INJ76"/>
      <c r="INK76"/>
      <c r="INL76"/>
      <c r="INM76"/>
      <c r="INN76"/>
      <c r="INO76"/>
      <c r="INP76"/>
      <c r="INQ76"/>
      <c r="INR76"/>
      <c r="INS76"/>
      <c r="INT76"/>
      <c r="INU76"/>
      <c r="INV76"/>
      <c r="INW76"/>
      <c r="INX76"/>
      <c r="INY76"/>
      <c r="INZ76"/>
      <c r="IOA76"/>
      <c r="IOB76"/>
      <c r="IOC76"/>
      <c r="IOD76"/>
      <c r="IOE76"/>
      <c r="IOF76"/>
      <c r="IOG76"/>
      <c r="IOH76"/>
      <c r="IOI76"/>
      <c r="IOJ76"/>
      <c r="IOK76"/>
      <c r="IOL76"/>
      <c r="IOM76"/>
      <c r="ION76"/>
      <c r="IOO76"/>
      <c r="IOP76"/>
      <c r="IOQ76"/>
      <c r="IOR76"/>
      <c r="IOS76"/>
      <c r="IOT76"/>
      <c r="IOU76"/>
      <c r="IOV76"/>
      <c r="IOW76"/>
      <c r="IOX76"/>
      <c r="IOY76"/>
      <c r="IOZ76"/>
      <c r="IPA76"/>
      <c r="IPB76"/>
      <c r="IPC76"/>
      <c r="IPD76"/>
      <c r="IPE76"/>
      <c r="IPF76"/>
      <c r="IPG76"/>
      <c r="IPH76"/>
      <c r="IPI76"/>
      <c r="IPJ76"/>
      <c r="IPK76"/>
      <c r="IPL76"/>
      <c r="IPM76"/>
      <c r="IPN76"/>
      <c r="IPO76"/>
      <c r="IPP76"/>
      <c r="IPQ76"/>
      <c r="IPR76"/>
      <c r="IPS76"/>
      <c r="IPT76"/>
      <c r="IPU76"/>
      <c r="IPV76"/>
      <c r="IPW76"/>
      <c r="IPX76"/>
      <c r="IPY76"/>
      <c r="IPZ76"/>
      <c r="IQA76"/>
      <c r="IQB76"/>
      <c r="IQC76"/>
      <c r="IQD76"/>
      <c r="IQE76"/>
      <c r="IQF76"/>
      <c r="IQG76"/>
      <c r="IQH76"/>
      <c r="IQI76"/>
      <c r="IQJ76"/>
      <c r="IQK76"/>
      <c r="IQL76"/>
      <c r="IQM76"/>
      <c r="IQN76"/>
      <c r="IQO76"/>
      <c r="IQP76"/>
      <c r="IQQ76"/>
      <c r="IQR76"/>
      <c r="IQS76"/>
      <c r="IQT76"/>
      <c r="IQU76"/>
      <c r="IQV76"/>
      <c r="IQW76"/>
      <c r="IQX76"/>
      <c r="IQY76"/>
      <c r="IQZ76"/>
      <c r="IRA76"/>
      <c r="IRB76"/>
      <c r="IRC76"/>
      <c r="IRD76"/>
      <c r="IRE76"/>
      <c r="IRF76"/>
      <c r="IRG76"/>
      <c r="IRH76"/>
      <c r="IRI76"/>
      <c r="IRJ76"/>
      <c r="IRK76"/>
      <c r="IRL76"/>
      <c r="IRM76"/>
      <c r="IRN76"/>
      <c r="IRO76"/>
      <c r="IRP76"/>
      <c r="IRQ76"/>
      <c r="IRR76"/>
      <c r="IRS76"/>
      <c r="IRT76"/>
      <c r="IRU76"/>
      <c r="IRV76"/>
      <c r="IRW76"/>
      <c r="IRX76"/>
      <c r="IRY76"/>
      <c r="IRZ76"/>
      <c r="ISA76"/>
      <c r="ISB76"/>
      <c r="ISC76"/>
      <c r="ISD76"/>
      <c r="ISE76"/>
      <c r="ISF76"/>
      <c r="ISG76"/>
      <c r="ISH76"/>
      <c r="ISI76"/>
      <c r="ISJ76"/>
      <c r="ISK76"/>
      <c r="ISL76"/>
      <c r="ISM76"/>
      <c r="ISN76"/>
      <c r="ISO76"/>
      <c r="ISP76"/>
      <c r="ISQ76"/>
      <c r="ISR76"/>
      <c r="ISS76"/>
      <c r="IST76"/>
      <c r="ISU76"/>
      <c r="ISV76"/>
      <c r="ISW76"/>
      <c r="ISX76"/>
      <c r="ISY76"/>
      <c r="ISZ76"/>
      <c r="ITA76"/>
      <c r="ITB76"/>
      <c r="ITC76"/>
      <c r="ITD76"/>
      <c r="ITE76"/>
      <c r="ITF76"/>
      <c r="ITG76"/>
      <c r="ITH76"/>
      <c r="ITI76"/>
      <c r="ITJ76"/>
      <c r="ITK76"/>
      <c r="ITL76"/>
      <c r="ITM76"/>
      <c r="ITN76"/>
      <c r="ITO76"/>
      <c r="ITP76"/>
      <c r="ITQ76"/>
      <c r="ITR76"/>
      <c r="ITS76"/>
      <c r="ITT76"/>
      <c r="ITU76"/>
      <c r="ITV76"/>
      <c r="ITW76"/>
      <c r="ITX76"/>
      <c r="ITY76"/>
      <c r="ITZ76"/>
      <c r="IUA76"/>
      <c r="IUB76"/>
      <c r="IUC76"/>
      <c r="IUD76"/>
      <c r="IUE76"/>
      <c r="IUF76"/>
      <c r="IUG76"/>
      <c r="IUH76"/>
      <c r="IUI76"/>
      <c r="IUJ76"/>
      <c r="IUK76"/>
      <c r="IUL76"/>
      <c r="IUM76"/>
      <c r="IUN76"/>
      <c r="IUO76"/>
      <c r="IUP76"/>
      <c r="IUQ76"/>
      <c r="IUR76"/>
      <c r="IUS76"/>
      <c r="IUT76"/>
      <c r="IUU76"/>
      <c r="IUV76"/>
      <c r="IUW76"/>
      <c r="IUX76"/>
      <c r="IUY76"/>
      <c r="IUZ76"/>
      <c r="IVA76"/>
      <c r="IVB76"/>
      <c r="IVC76"/>
      <c r="IVD76"/>
      <c r="IVE76"/>
      <c r="IVF76"/>
      <c r="IVG76"/>
      <c r="IVH76"/>
      <c r="IVI76"/>
      <c r="IVJ76"/>
      <c r="IVK76"/>
      <c r="IVL76"/>
      <c r="IVM76"/>
      <c r="IVN76"/>
      <c r="IVO76"/>
      <c r="IVP76"/>
      <c r="IVQ76"/>
      <c r="IVR76"/>
      <c r="IVS76"/>
      <c r="IVT76"/>
      <c r="IVU76"/>
      <c r="IVV76"/>
      <c r="IVW76"/>
      <c r="IVX76"/>
      <c r="IVY76"/>
      <c r="IVZ76"/>
      <c r="IWA76"/>
      <c r="IWB76"/>
      <c r="IWC76"/>
      <c r="IWD76"/>
      <c r="IWE76"/>
      <c r="IWF76"/>
      <c r="IWG76"/>
      <c r="IWH76"/>
      <c r="IWI76"/>
      <c r="IWJ76"/>
      <c r="IWK76"/>
      <c r="IWL76"/>
      <c r="IWM76"/>
      <c r="IWN76"/>
      <c r="IWO76"/>
      <c r="IWP76"/>
      <c r="IWQ76"/>
      <c r="IWR76"/>
      <c r="IWS76"/>
      <c r="IWT76"/>
      <c r="IWU76"/>
      <c r="IWV76"/>
      <c r="IWW76"/>
      <c r="IWX76"/>
      <c r="IWY76"/>
      <c r="IWZ76"/>
      <c r="IXA76"/>
      <c r="IXB76"/>
      <c r="IXC76"/>
      <c r="IXD76"/>
      <c r="IXE76"/>
      <c r="IXF76"/>
      <c r="IXG76"/>
      <c r="IXH76"/>
      <c r="IXI76"/>
      <c r="IXJ76"/>
      <c r="IXK76"/>
      <c r="IXL76"/>
      <c r="IXM76"/>
      <c r="IXN76"/>
      <c r="IXO76"/>
      <c r="IXP76"/>
      <c r="IXQ76"/>
      <c r="IXR76"/>
      <c r="IXS76"/>
      <c r="IXT76"/>
      <c r="IXU76"/>
      <c r="IXV76"/>
      <c r="IXW76"/>
      <c r="IXX76"/>
      <c r="IXY76"/>
      <c r="IXZ76"/>
      <c r="IYA76"/>
      <c r="IYB76"/>
      <c r="IYC76"/>
      <c r="IYD76"/>
      <c r="IYE76"/>
      <c r="IYF76"/>
      <c r="IYG76"/>
      <c r="IYH76"/>
      <c r="IYI76"/>
      <c r="IYJ76"/>
      <c r="IYK76"/>
      <c r="IYL76"/>
      <c r="IYM76"/>
      <c r="IYN76"/>
      <c r="IYO76"/>
      <c r="IYP76"/>
      <c r="IYQ76"/>
      <c r="IYR76"/>
      <c r="IYS76"/>
      <c r="IYT76"/>
      <c r="IYU76"/>
      <c r="IYV76"/>
      <c r="IYW76"/>
      <c r="IYX76"/>
      <c r="IYY76"/>
      <c r="IYZ76"/>
      <c r="IZA76"/>
      <c r="IZB76"/>
      <c r="IZC76"/>
      <c r="IZD76"/>
      <c r="IZE76"/>
      <c r="IZF76"/>
      <c r="IZG76"/>
      <c r="IZH76"/>
      <c r="IZI76"/>
      <c r="IZJ76"/>
      <c r="IZK76"/>
      <c r="IZL76"/>
      <c r="IZM76"/>
      <c r="IZN76"/>
      <c r="IZO76"/>
      <c r="IZP76"/>
      <c r="IZQ76"/>
      <c r="IZR76"/>
      <c r="IZS76"/>
      <c r="IZT76"/>
      <c r="IZU76"/>
      <c r="IZV76"/>
      <c r="IZW76"/>
      <c r="IZX76"/>
      <c r="IZY76"/>
      <c r="IZZ76"/>
      <c r="JAA76"/>
      <c r="JAB76"/>
      <c r="JAC76"/>
      <c r="JAD76"/>
      <c r="JAE76"/>
      <c r="JAF76"/>
      <c r="JAG76"/>
      <c r="JAH76"/>
      <c r="JAI76"/>
      <c r="JAJ76"/>
      <c r="JAK76"/>
      <c r="JAL76"/>
      <c r="JAM76"/>
      <c r="JAN76"/>
      <c r="JAO76"/>
      <c r="JAP76"/>
      <c r="JAQ76"/>
      <c r="JAR76"/>
      <c r="JAS76"/>
      <c r="JAT76"/>
      <c r="JAU76"/>
      <c r="JAV76"/>
      <c r="JAW76"/>
      <c r="JAX76"/>
      <c r="JAY76"/>
      <c r="JAZ76"/>
      <c r="JBA76"/>
      <c r="JBB76"/>
      <c r="JBC76"/>
      <c r="JBD76"/>
      <c r="JBE76"/>
      <c r="JBF76"/>
      <c r="JBG76"/>
      <c r="JBH76"/>
      <c r="JBI76"/>
      <c r="JBJ76"/>
      <c r="JBK76"/>
      <c r="JBL76"/>
      <c r="JBM76"/>
      <c r="JBN76"/>
      <c r="JBO76"/>
      <c r="JBP76"/>
      <c r="JBQ76"/>
      <c r="JBR76"/>
      <c r="JBS76"/>
      <c r="JBT76"/>
      <c r="JBU76"/>
      <c r="JBV76"/>
      <c r="JBW76"/>
      <c r="JBX76"/>
      <c r="JBY76"/>
      <c r="JBZ76"/>
      <c r="JCA76"/>
      <c r="JCB76"/>
      <c r="JCC76"/>
      <c r="JCD76"/>
      <c r="JCE76"/>
      <c r="JCF76"/>
      <c r="JCG76"/>
      <c r="JCH76"/>
      <c r="JCI76"/>
      <c r="JCJ76"/>
      <c r="JCK76"/>
      <c r="JCL76"/>
      <c r="JCM76"/>
      <c r="JCN76"/>
      <c r="JCO76"/>
      <c r="JCP76"/>
      <c r="JCQ76"/>
      <c r="JCR76"/>
      <c r="JCS76"/>
      <c r="JCT76"/>
      <c r="JCU76"/>
      <c r="JCV76"/>
      <c r="JCW76"/>
      <c r="JCX76"/>
      <c r="JCY76"/>
      <c r="JCZ76"/>
      <c r="JDA76"/>
      <c r="JDB76"/>
      <c r="JDC76"/>
      <c r="JDD76"/>
      <c r="JDE76"/>
      <c r="JDF76"/>
      <c r="JDG76"/>
      <c r="JDH76"/>
      <c r="JDI76"/>
      <c r="JDJ76"/>
      <c r="JDK76"/>
      <c r="JDL76"/>
      <c r="JDM76"/>
      <c r="JDN76"/>
      <c r="JDO76"/>
      <c r="JDP76"/>
      <c r="JDQ76"/>
      <c r="JDR76"/>
      <c r="JDS76"/>
      <c r="JDT76"/>
      <c r="JDU76"/>
      <c r="JDV76"/>
      <c r="JDW76"/>
      <c r="JDX76"/>
      <c r="JDY76"/>
      <c r="JDZ76"/>
      <c r="JEA76"/>
      <c r="JEB76"/>
      <c r="JEC76"/>
      <c r="JED76"/>
      <c r="JEE76"/>
      <c r="JEF76"/>
      <c r="JEG76"/>
      <c r="JEH76"/>
      <c r="JEI76"/>
      <c r="JEJ76"/>
      <c r="JEK76"/>
      <c r="JEL76"/>
      <c r="JEM76"/>
      <c r="JEN76"/>
      <c r="JEO76"/>
      <c r="JEP76"/>
      <c r="JEQ76"/>
      <c r="JER76"/>
      <c r="JES76"/>
      <c r="JET76"/>
      <c r="JEU76"/>
      <c r="JEV76"/>
      <c r="JEW76"/>
      <c r="JEX76"/>
      <c r="JEY76"/>
      <c r="JEZ76"/>
      <c r="JFA76"/>
      <c r="JFB76"/>
      <c r="JFC76"/>
      <c r="JFD76"/>
      <c r="JFE76"/>
      <c r="JFF76"/>
      <c r="JFG76"/>
      <c r="JFH76"/>
      <c r="JFI76"/>
      <c r="JFJ76"/>
      <c r="JFK76"/>
      <c r="JFL76"/>
      <c r="JFM76"/>
      <c r="JFN76"/>
      <c r="JFO76"/>
      <c r="JFP76"/>
      <c r="JFQ76"/>
      <c r="JFR76"/>
      <c r="JFS76"/>
      <c r="JFT76"/>
      <c r="JFU76"/>
      <c r="JFV76"/>
      <c r="JFW76"/>
      <c r="JFX76"/>
      <c r="JFY76"/>
      <c r="JFZ76"/>
      <c r="JGA76"/>
      <c r="JGB76"/>
      <c r="JGC76"/>
      <c r="JGD76"/>
      <c r="JGE76"/>
      <c r="JGF76"/>
      <c r="JGG76"/>
      <c r="JGH76"/>
      <c r="JGI76"/>
      <c r="JGJ76"/>
      <c r="JGK76"/>
      <c r="JGL76"/>
      <c r="JGM76"/>
      <c r="JGN76"/>
      <c r="JGO76"/>
      <c r="JGP76"/>
      <c r="JGQ76"/>
      <c r="JGR76"/>
      <c r="JGS76"/>
      <c r="JGT76"/>
      <c r="JGU76"/>
      <c r="JGV76"/>
      <c r="JGW76"/>
      <c r="JGX76"/>
      <c r="JGY76"/>
      <c r="JGZ76"/>
      <c r="JHA76"/>
      <c r="JHB76"/>
      <c r="JHC76"/>
      <c r="JHD76"/>
      <c r="JHE76"/>
      <c r="JHF76"/>
      <c r="JHG76"/>
      <c r="JHH76"/>
      <c r="JHI76"/>
      <c r="JHJ76"/>
      <c r="JHK76"/>
      <c r="JHL76"/>
      <c r="JHM76"/>
      <c r="JHN76"/>
      <c r="JHO76"/>
      <c r="JHP76"/>
      <c r="JHQ76"/>
      <c r="JHR76"/>
      <c r="JHS76"/>
      <c r="JHT76"/>
      <c r="JHU76"/>
      <c r="JHV76"/>
      <c r="JHW76"/>
      <c r="JHX76"/>
      <c r="JHY76"/>
      <c r="JHZ76"/>
      <c r="JIA76"/>
      <c r="JIB76"/>
      <c r="JIC76"/>
      <c r="JID76"/>
      <c r="JIE76"/>
      <c r="JIF76"/>
      <c r="JIG76"/>
      <c r="JIH76"/>
      <c r="JII76"/>
      <c r="JIJ76"/>
      <c r="JIK76"/>
      <c r="JIL76"/>
      <c r="JIM76"/>
      <c r="JIN76"/>
      <c r="JIO76"/>
      <c r="JIP76"/>
      <c r="JIQ76"/>
      <c r="JIR76"/>
      <c r="JIS76"/>
      <c r="JIT76"/>
      <c r="JIU76"/>
      <c r="JIV76"/>
      <c r="JIW76"/>
      <c r="JIX76"/>
      <c r="JIY76"/>
      <c r="JIZ76"/>
      <c r="JJA76"/>
      <c r="JJB76"/>
      <c r="JJC76"/>
      <c r="JJD76"/>
      <c r="JJE76"/>
      <c r="JJF76"/>
      <c r="JJG76"/>
      <c r="JJH76"/>
      <c r="JJI76"/>
      <c r="JJJ76"/>
      <c r="JJK76"/>
      <c r="JJL76"/>
      <c r="JJM76"/>
      <c r="JJN76"/>
      <c r="JJO76"/>
      <c r="JJP76"/>
      <c r="JJQ76"/>
      <c r="JJR76"/>
      <c r="JJS76"/>
      <c r="JJT76"/>
      <c r="JJU76"/>
      <c r="JJV76"/>
      <c r="JJW76"/>
      <c r="JJX76"/>
      <c r="JJY76"/>
      <c r="JJZ76"/>
      <c r="JKA76"/>
      <c r="JKB76"/>
      <c r="JKC76"/>
      <c r="JKD76"/>
      <c r="JKE76"/>
      <c r="JKF76"/>
      <c r="JKG76"/>
      <c r="JKH76"/>
      <c r="JKI76"/>
      <c r="JKJ76"/>
      <c r="JKK76"/>
      <c r="JKL76"/>
      <c r="JKM76"/>
      <c r="JKN76"/>
      <c r="JKO76"/>
      <c r="JKP76"/>
      <c r="JKQ76"/>
      <c r="JKR76"/>
      <c r="JKS76"/>
      <c r="JKT76"/>
      <c r="JKU76"/>
      <c r="JKV76"/>
      <c r="JKW76"/>
      <c r="JKX76"/>
      <c r="JKY76"/>
      <c r="JKZ76"/>
      <c r="JLA76"/>
      <c r="JLB76"/>
      <c r="JLC76"/>
      <c r="JLD76"/>
      <c r="JLE76"/>
      <c r="JLF76"/>
      <c r="JLG76"/>
      <c r="JLH76"/>
      <c r="JLI76"/>
      <c r="JLJ76"/>
      <c r="JLK76"/>
      <c r="JLL76"/>
      <c r="JLM76"/>
      <c r="JLN76"/>
      <c r="JLO76"/>
      <c r="JLP76"/>
      <c r="JLQ76"/>
      <c r="JLR76"/>
      <c r="JLS76"/>
      <c r="JLT76"/>
      <c r="JLU76"/>
      <c r="JLV76"/>
      <c r="JLW76"/>
      <c r="JLX76"/>
      <c r="JLY76"/>
      <c r="JLZ76"/>
      <c r="JMA76"/>
      <c r="JMB76"/>
      <c r="JMC76"/>
      <c r="JMD76"/>
      <c r="JME76"/>
      <c r="JMF76"/>
      <c r="JMG76"/>
      <c r="JMH76"/>
      <c r="JMI76"/>
      <c r="JMJ76"/>
      <c r="JMK76"/>
      <c r="JML76"/>
      <c r="JMM76"/>
      <c r="JMN76"/>
      <c r="JMO76"/>
      <c r="JMP76"/>
      <c r="JMQ76"/>
      <c r="JMR76"/>
      <c r="JMS76"/>
      <c r="JMT76"/>
      <c r="JMU76"/>
      <c r="JMV76"/>
      <c r="JMW76"/>
      <c r="JMX76"/>
      <c r="JMY76"/>
      <c r="JMZ76"/>
      <c r="JNA76"/>
      <c r="JNB76"/>
      <c r="JNC76"/>
      <c r="JND76"/>
      <c r="JNE76"/>
      <c r="JNF76"/>
      <c r="JNG76"/>
      <c r="JNH76"/>
      <c r="JNI76"/>
      <c r="JNJ76"/>
      <c r="JNK76"/>
      <c r="JNL76"/>
      <c r="JNM76"/>
      <c r="JNN76"/>
      <c r="JNO76"/>
      <c r="JNP76"/>
      <c r="JNQ76"/>
      <c r="JNR76"/>
      <c r="JNS76"/>
      <c r="JNT76"/>
      <c r="JNU76"/>
      <c r="JNV76"/>
      <c r="JNW76"/>
      <c r="JNX76"/>
      <c r="JNY76"/>
      <c r="JNZ76"/>
      <c r="JOA76"/>
      <c r="JOB76"/>
      <c r="JOC76"/>
      <c r="JOD76"/>
      <c r="JOE76"/>
      <c r="JOF76"/>
      <c r="JOG76"/>
      <c r="JOH76"/>
      <c r="JOI76"/>
      <c r="JOJ76"/>
      <c r="JOK76"/>
      <c r="JOL76"/>
      <c r="JOM76"/>
      <c r="JON76"/>
      <c r="JOO76"/>
      <c r="JOP76"/>
      <c r="JOQ76"/>
      <c r="JOR76"/>
      <c r="JOS76"/>
      <c r="JOT76"/>
      <c r="JOU76"/>
      <c r="JOV76"/>
      <c r="JOW76"/>
      <c r="JOX76"/>
      <c r="JOY76"/>
      <c r="JOZ76"/>
      <c r="JPA76"/>
      <c r="JPB76"/>
      <c r="JPC76"/>
      <c r="JPD76"/>
      <c r="JPE76"/>
      <c r="JPF76"/>
      <c r="JPG76"/>
      <c r="JPH76"/>
      <c r="JPI76"/>
      <c r="JPJ76"/>
      <c r="JPK76"/>
      <c r="JPL76"/>
      <c r="JPM76"/>
      <c r="JPN76"/>
      <c r="JPO76"/>
      <c r="JPP76"/>
      <c r="JPQ76"/>
      <c r="JPR76"/>
      <c r="JPS76"/>
      <c r="JPT76"/>
      <c r="JPU76"/>
      <c r="JPV76"/>
      <c r="JPW76"/>
      <c r="JPX76"/>
      <c r="JPY76"/>
      <c r="JPZ76"/>
      <c r="JQA76"/>
      <c r="JQB76"/>
      <c r="JQC76"/>
      <c r="JQD76"/>
      <c r="JQE76"/>
      <c r="JQF76"/>
      <c r="JQG76"/>
      <c r="JQH76"/>
      <c r="JQI76"/>
      <c r="JQJ76"/>
      <c r="JQK76"/>
      <c r="JQL76"/>
      <c r="JQM76"/>
      <c r="JQN76"/>
      <c r="JQO76"/>
      <c r="JQP76"/>
      <c r="JQQ76"/>
      <c r="JQR76"/>
      <c r="JQS76"/>
      <c r="JQT76"/>
      <c r="JQU76"/>
      <c r="JQV76"/>
      <c r="JQW76"/>
      <c r="JQX76"/>
      <c r="JQY76"/>
      <c r="JQZ76"/>
      <c r="JRA76"/>
      <c r="JRB76"/>
      <c r="JRC76"/>
      <c r="JRD76"/>
      <c r="JRE76"/>
      <c r="JRF76"/>
      <c r="JRG76"/>
      <c r="JRH76"/>
      <c r="JRI76"/>
      <c r="JRJ76"/>
      <c r="JRK76"/>
      <c r="JRL76"/>
      <c r="JRM76"/>
      <c r="JRN76"/>
      <c r="JRO76"/>
      <c r="JRP76"/>
      <c r="JRQ76"/>
      <c r="JRR76"/>
      <c r="JRS76"/>
      <c r="JRT76"/>
      <c r="JRU76"/>
      <c r="JRV76"/>
      <c r="JRW76"/>
      <c r="JRX76"/>
      <c r="JRY76"/>
      <c r="JRZ76"/>
      <c r="JSA76"/>
      <c r="JSB76"/>
      <c r="JSC76"/>
      <c r="JSD76"/>
      <c r="JSE76"/>
      <c r="JSF76"/>
      <c r="JSG76"/>
      <c r="JSH76"/>
      <c r="JSI76"/>
      <c r="JSJ76"/>
      <c r="JSK76"/>
      <c r="JSL76"/>
      <c r="JSM76"/>
      <c r="JSN76"/>
      <c r="JSO76"/>
      <c r="JSP76"/>
      <c r="JSQ76"/>
      <c r="JSR76"/>
      <c r="JSS76"/>
      <c r="JST76"/>
      <c r="JSU76"/>
      <c r="JSV76"/>
      <c r="JSW76"/>
      <c r="JSX76"/>
      <c r="JSY76"/>
      <c r="JSZ76"/>
      <c r="JTA76"/>
      <c r="JTB76"/>
      <c r="JTC76"/>
      <c r="JTD76"/>
      <c r="JTE76"/>
      <c r="JTF76"/>
      <c r="JTG76"/>
      <c r="JTH76"/>
      <c r="JTI76"/>
      <c r="JTJ76"/>
      <c r="JTK76"/>
      <c r="JTL76"/>
      <c r="JTM76"/>
      <c r="JTN76"/>
      <c r="JTO76"/>
      <c r="JTP76"/>
      <c r="JTQ76"/>
      <c r="JTR76"/>
      <c r="JTS76"/>
      <c r="JTT76"/>
      <c r="JTU76"/>
      <c r="JTV76"/>
      <c r="JTW76"/>
      <c r="JTX76"/>
      <c r="JTY76"/>
      <c r="JTZ76"/>
      <c r="JUA76"/>
      <c r="JUB76"/>
      <c r="JUC76"/>
      <c r="JUD76"/>
      <c r="JUE76"/>
      <c r="JUF76"/>
      <c r="JUG76"/>
      <c r="JUH76"/>
      <c r="JUI76"/>
      <c r="JUJ76"/>
      <c r="JUK76"/>
      <c r="JUL76"/>
      <c r="JUM76"/>
      <c r="JUN76"/>
      <c r="JUO76"/>
      <c r="JUP76"/>
      <c r="JUQ76"/>
      <c r="JUR76"/>
      <c r="JUS76"/>
      <c r="JUT76"/>
      <c r="JUU76"/>
      <c r="JUV76"/>
      <c r="JUW76"/>
      <c r="JUX76"/>
      <c r="JUY76"/>
      <c r="JUZ76"/>
      <c r="JVA76"/>
      <c r="JVB76"/>
      <c r="JVC76"/>
      <c r="JVD76"/>
      <c r="JVE76"/>
      <c r="JVF76"/>
      <c r="JVG76"/>
      <c r="JVH76"/>
      <c r="JVI76"/>
      <c r="JVJ76"/>
      <c r="JVK76"/>
      <c r="JVL76"/>
      <c r="JVM76"/>
      <c r="JVN76"/>
      <c r="JVO76"/>
      <c r="JVP76"/>
      <c r="JVQ76"/>
      <c r="JVR76"/>
      <c r="JVS76"/>
      <c r="JVT76"/>
      <c r="JVU76"/>
      <c r="JVV76"/>
      <c r="JVW76"/>
      <c r="JVX76"/>
      <c r="JVY76"/>
      <c r="JVZ76"/>
      <c r="JWA76"/>
      <c r="JWB76"/>
      <c r="JWC76"/>
      <c r="JWD76"/>
      <c r="JWE76"/>
      <c r="JWF76"/>
      <c r="JWG76"/>
      <c r="JWH76"/>
      <c r="JWI76"/>
      <c r="JWJ76"/>
      <c r="JWK76"/>
      <c r="JWL76"/>
      <c r="JWM76"/>
      <c r="JWN76"/>
      <c r="JWO76"/>
      <c r="JWP76"/>
      <c r="JWQ76"/>
      <c r="JWR76"/>
      <c r="JWS76"/>
      <c r="JWT76"/>
      <c r="JWU76"/>
      <c r="JWV76"/>
      <c r="JWW76"/>
      <c r="JWX76"/>
      <c r="JWY76"/>
      <c r="JWZ76"/>
      <c r="JXA76"/>
      <c r="JXB76"/>
      <c r="JXC76"/>
      <c r="JXD76"/>
      <c r="JXE76"/>
      <c r="JXF76"/>
      <c r="JXG76"/>
      <c r="JXH76"/>
      <c r="JXI76"/>
      <c r="JXJ76"/>
      <c r="JXK76"/>
      <c r="JXL76"/>
      <c r="JXM76"/>
      <c r="JXN76"/>
      <c r="JXO76"/>
      <c r="JXP76"/>
      <c r="JXQ76"/>
      <c r="JXR76"/>
      <c r="JXS76"/>
      <c r="JXT76"/>
      <c r="JXU76"/>
      <c r="JXV76"/>
      <c r="JXW76"/>
      <c r="JXX76"/>
      <c r="JXY76"/>
      <c r="JXZ76"/>
      <c r="JYA76"/>
      <c r="JYB76"/>
      <c r="JYC76"/>
      <c r="JYD76"/>
      <c r="JYE76"/>
      <c r="JYF76"/>
      <c r="JYG76"/>
      <c r="JYH76"/>
      <c r="JYI76"/>
      <c r="JYJ76"/>
      <c r="JYK76"/>
      <c r="JYL76"/>
      <c r="JYM76"/>
      <c r="JYN76"/>
      <c r="JYO76"/>
      <c r="JYP76"/>
      <c r="JYQ76"/>
      <c r="JYR76"/>
      <c r="JYS76"/>
      <c r="JYT76"/>
      <c r="JYU76"/>
      <c r="JYV76"/>
      <c r="JYW76"/>
      <c r="JYX76"/>
      <c r="JYY76"/>
      <c r="JYZ76"/>
      <c r="JZA76"/>
      <c r="JZB76"/>
      <c r="JZC76"/>
      <c r="JZD76"/>
      <c r="JZE76"/>
      <c r="JZF76"/>
      <c r="JZG76"/>
      <c r="JZH76"/>
      <c r="JZI76"/>
      <c r="JZJ76"/>
      <c r="JZK76"/>
      <c r="JZL76"/>
      <c r="JZM76"/>
      <c r="JZN76"/>
      <c r="JZO76"/>
      <c r="JZP76"/>
      <c r="JZQ76"/>
      <c r="JZR76"/>
      <c r="JZS76"/>
      <c r="JZT76"/>
      <c r="JZU76"/>
      <c r="JZV76"/>
      <c r="JZW76"/>
      <c r="JZX76"/>
      <c r="JZY76"/>
      <c r="JZZ76"/>
      <c r="KAA76"/>
      <c r="KAB76"/>
      <c r="KAC76"/>
      <c r="KAD76"/>
      <c r="KAE76"/>
      <c r="KAF76"/>
      <c r="KAG76"/>
      <c r="KAH76"/>
      <c r="KAI76"/>
      <c r="KAJ76"/>
      <c r="KAK76"/>
      <c r="KAL76"/>
      <c r="KAM76"/>
      <c r="KAN76"/>
      <c r="KAO76"/>
      <c r="KAP76"/>
      <c r="KAQ76"/>
      <c r="KAR76"/>
      <c r="KAS76"/>
      <c r="KAT76"/>
      <c r="KAU76"/>
      <c r="KAV76"/>
      <c r="KAW76"/>
      <c r="KAX76"/>
      <c r="KAY76"/>
      <c r="KAZ76"/>
      <c r="KBA76"/>
      <c r="KBB76"/>
      <c r="KBC76"/>
      <c r="KBD76"/>
      <c r="KBE76"/>
      <c r="KBF76"/>
      <c r="KBG76"/>
      <c r="KBH76"/>
      <c r="KBI76"/>
      <c r="KBJ76"/>
      <c r="KBK76"/>
      <c r="KBL76"/>
      <c r="KBM76"/>
      <c r="KBN76"/>
      <c r="KBO76"/>
      <c r="KBP76"/>
      <c r="KBQ76"/>
      <c r="KBR76"/>
      <c r="KBS76"/>
      <c r="KBT76"/>
      <c r="KBU76"/>
      <c r="KBV76"/>
      <c r="KBW76"/>
      <c r="KBX76"/>
      <c r="KBY76"/>
      <c r="KBZ76"/>
      <c r="KCA76"/>
      <c r="KCB76"/>
      <c r="KCC76"/>
      <c r="KCD76"/>
      <c r="KCE76"/>
      <c r="KCF76"/>
      <c r="KCG76"/>
      <c r="KCH76"/>
      <c r="KCI76"/>
      <c r="KCJ76"/>
      <c r="KCK76"/>
      <c r="KCL76"/>
      <c r="KCM76"/>
      <c r="KCN76"/>
      <c r="KCO76"/>
      <c r="KCP76"/>
      <c r="KCQ76"/>
      <c r="KCR76"/>
      <c r="KCS76"/>
      <c r="KCT76"/>
      <c r="KCU76"/>
      <c r="KCV76"/>
      <c r="KCW76"/>
      <c r="KCX76"/>
      <c r="KCY76"/>
      <c r="KCZ76"/>
      <c r="KDA76"/>
      <c r="KDB76"/>
      <c r="KDC76"/>
      <c r="KDD76"/>
      <c r="KDE76"/>
      <c r="KDF76"/>
      <c r="KDG76"/>
      <c r="KDH76"/>
      <c r="KDI76"/>
      <c r="KDJ76"/>
      <c r="KDK76"/>
      <c r="KDL76"/>
      <c r="KDM76"/>
      <c r="KDN76"/>
      <c r="KDO76"/>
      <c r="KDP76"/>
      <c r="KDQ76"/>
      <c r="KDR76"/>
      <c r="KDS76"/>
      <c r="KDT76"/>
      <c r="KDU76"/>
      <c r="KDV76"/>
      <c r="KDW76"/>
      <c r="KDX76"/>
      <c r="KDY76"/>
      <c r="KDZ76"/>
      <c r="KEA76"/>
      <c r="KEB76"/>
      <c r="KEC76"/>
      <c r="KED76"/>
      <c r="KEE76"/>
      <c r="KEF76"/>
      <c r="KEG76"/>
      <c r="KEH76"/>
      <c r="KEI76"/>
      <c r="KEJ76"/>
      <c r="KEK76"/>
      <c r="KEL76"/>
      <c r="KEM76"/>
      <c r="KEN76"/>
      <c r="KEO76"/>
      <c r="KEP76"/>
      <c r="KEQ76"/>
      <c r="KER76"/>
      <c r="KES76"/>
      <c r="KET76"/>
      <c r="KEU76"/>
      <c r="KEV76"/>
      <c r="KEW76"/>
      <c r="KEX76"/>
      <c r="KEY76"/>
      <c r="KEZ76"/>
      <c r="KFA76"/>
      <c r="KFB76"/>
      <c r="KFC76"/>
      <c r="KFD76"/>
      <c r="KFE76"/>
      <c r="KFF76"/>
      <c r="KFG76"/>
      <c r="KFH76"/>
      <c r="KFI76"/>
      <c r="KFJ76"/>
      <c r="KFK76"/>
      <c r="KFL76"/>
      <c r="KFM76"/>
      <c r="KFN76"/>
      <c r="KFO76"/>
      <c r="KFP76"/>
      <c r="KFQ76"/>
      <c r="KFR76"/>
      <c r="KFS76"/>
      <c r="KFT76"/>
      <c r="KFU76"/>
      <c r="KFV76"/>
      <c r="KFW76"/>
      <c r="KFX76"/>
      <c r="KFY76"/>
      <c r="KFZ76"/>
      <c r="KGA76"/>
      <c r="KGB76"/>
      <c r="KGC76"/>
      <c r="KGD76"/>
      <c r="KGE76"/>
      <c r="KGF76"/>
      <c r="KGG76"/>
      <c r="KGH76"/>
      <c r="KGI76"/>
      <c r="KGJ76"/>
      <c r="KGK76"/>
      <c r="KGL76"/>
      <c r="KGM76"/>
      <c r="KGN76"/>
      <c r="KGO76"/>
      <c r="KGP76"/>
      <c r="KGQ76"/>
      <c r="KGR76"/>
      <c r="KGS76"/>
      <c r="KGT76"/>
      <c r="KGU76"/>
      <c r="KGV76"/>
      <c r="KGW76"/>
      <c r="KGX76"/>
      <c r="KGY76"/>
      <c r="KGZ76"/>
      <c r="KHA76"/>
      <c r="KHB76"/>
      <c r="KHC76"/>
      <c r="KHD76"/>
      <c r="KHE76"/>
      <c r="KHF76"/>
      <c r="KHG76"/>
      <c r="KHH76"/>
      <c r="KHI76"/>
      <c r="KHJ76"/>
      <c r="KHK76"/>
      <c r="KHL76"/>
      <c r="KHM76"/>
      <c r="KHN76"/>
      <c r="KHO76"/>
      <c r="KHP76"/>
      <c r="KHQ76"/>
      <c r="KHR76"/>
      <c r="KHS76"/>
      <c r="KHT76"/>
      <c r="KHU76"/>
      <c r="KHV76"/>
      <c r="KHW76"/>
      <c r="KHX76"/>
      <c r="KHY76"/>
      <c r="KHZ76"/>
      <c r="KIA76"/>
      <c r="KIB76"/>
      <c r="KIC76"/>
      <c r="KID76"/>
      <c r="KIE76"/>
      <c r="KIF76"/>
      <c r="KIG76"/>
      <c r="KIH76"/>
      <c r="KII76"/>
      <c r="KIJ76"/>
      <c r="KIK76"/>
      <c r="KIL76"/>
      <c r="KIM76"/>
      <c r="KIN76"/>
      <c r="KIO76"/>
      <c r="KIP76"/>
      <c r="KIQ76"/>
      <c r="KIR76"/>
      <c r="KIS76"/>
      <c r="KIT76"/>
      <c r="KIU76"/>
      <c r="KIV76"/>
      <c r="KIW76"/>
      <c r="KIX76"/>
      <c r="KIY76"/>
      <c r="KIZ76"/>
      <c r="KJA76"/>
      <c r="KJB76"/>
      <c r="KJC76"/>
      <c r="KJD76"/>
      <c r="KJE76"/>
      <c r="KJF76"/>
      <c r="KJG76"/>
      <c r="KJH76"/>
      <c r="KJI76"/>
      <c r="KJJ76"/>
      <c r="KJK76"/>
      <c r="KJL76"/>
      <c r="KJM76"/>
      <c r="KJN76"/>
      <c r="KJO76"/>
      <c r="KJP76"/>
      <c r="KJQ76"/>
      <c r="KJR76"/>
      <c r="KJS76"/>
      <c r="KJT76"/>
      <c r="KJU76"/>
      <c r="KJV76"/>
      <c r="KJW76"/>
      <c r="KJX76"/>
      <c r="KJY76"/>
      <c r="KJZ76"/>
      <c r="KKA76"/>
      <c r="KKB76"/>
      <c r="KKC76"/>
      <c r="KKD76"/>
      <c r="KKE76"/>
      <c r="KKF76"/>
      <c r="KKG76"/>
      <c r="KKH76"/>
      <c r="KKI76"/>
      <c r="KKJ76"/>
      <c r="KKK76"/>
      <c r="KKL76"/>
      <c r="KKM76"/>
      <c r="KKN76"/>
      <c r="KKO76"/>
      <c r="KKP76"/>
      <c r="KKQ76"/>
      <c r="KKR76"/>
      <c r="KKS76"/>
      <c r="KKT76"/>
      <c r="KKU76"/>
      <c r="KKV76"/>
      <c r="KKW76"/>
      <c r="KKX76"/>
      <c r="KKY76"/>
      <c r="KKZ76"/>
      <c r="KLA76"/>
      <c r="KLB76"/>
      <c r="KLC76"/>
      <c r="KLD76"/>
      <c r="KLE76"/>
      <c r="KLF76"/>
      <c r="KLG76"/>
      <c r="KLH76"/>
      <c r="KLI76"/>
      <c r="KLJ76"/>
      <c r="KLK76"/>
      <c r="KLL76"/>
      <c r="KLM76"/>
      <c r="KLN76"/>
      <c r="KLO76"/>
      <c r="KLP76"/>
      <c r="KLQ76"/>
      <c r="KLR76"/>
      <c r="KLS76"/>
      <c r="KLT76"/>
      <c r="KLU76"/>
      <c r="KLV76"/>
      <c r="KLW76"/>
      <c r="KLX76"/>
      <c r="KLY76"/>
      <c r="KLZ76"/>
      <c r="KMA76"/>
      <c r="KMB76"/>
      <c r="KMC76"/>
      <c r="KMD76"/>
      <c r="KME76"/>
      <c r="KMF76"/>
      <c r="KMG76"/>
      <c r="KMH76"/>
      <c r="KMI76"/>
      <c r="KMJ76"/>
      <c r="KMK76"/>
      <c r="KML76"/>
      <c r="KMM76"/>
      <c r="KMN76"/>
      <c r="KMO76"/>
      <c r="KMP76"/>
      <c r="KMQ76"/>
      <c r="KMR76"/>
      <c r="KMS76"/>
      <c r="KMT76"/>
      <c r="KMU76"/>
      <c r="KMV76"/>
      <c r="KMW76"/>
      <c r="KMX76"/>
      <c r="KMY76"/>
      <c r="KMZ76"/>
      <c r="KNA76"/>
      <c r="KNB76"/>
      <c r="KNC76"/>
      <c r="KND76"/>
      <c r="KNE76"/>
      <c r="KNF76"/>
      <c r="KNG76"/>
      <c r="KNH76"/>
      <c r="KNI76"/>
      <c r="KNJ76"/>
      <c r="KNK76"/>
      <c r="KNL76"/>
      <c r="KNM76"/>
      <c r="KNN76"/>
      <c r="KNO76"/>
      <c r="KNP76"/>
      <c r="KNQ76"/>
      <c r="KNR76"/>
      <c r="KNS76"/>
      <c r="KNT76"/>
      <c r="KNU76"/>
      <c r="KNV76"/>
      <c r="KNW76"/>
      <c r="KNX76"/>
      <c r="KNY76"/>
      <c r="KNZ76"/>
      <c r="KOA76"/>
      <c r="KOB76"/>
      <c r="KOC76"/>
      <c r="KOD76"/>
      <c r="KOE76"/>
      <c r="KOF76"/>
      <c r="KOG76"/>
      <c r="KOH76"/>
      <c r="KOI76"/>
      <c r="KOJ76"/>
      <c r="KOK76"/>
      <c r="KOL76"/>
      <c r="KOM76"/>
      <c r="KON76"/>
      <c r="KOO76"/>
      <c r="KOP76"/>
      <c r="KOQ76"/>
      <c r="KOR76"/>
      <c r="KOS76"/>
      <c r="KOT76"/>
      <c r="KOU76"/>
      <c r="KOV76"/>
      <c r="KOW76"/>
      <c r="KOX76"/>
      <c r="KOY76"/>
      <c r="KOZ76"/>
      <c r="KPA76"/>
      <c r="KPB76"/>
      <c r="KPC76"/>
      <c r="KPD76"/>
      <c r="KPE76"/>
      <c r="KPF76"/>
      <c r="KPG76"/>
      <c r="KPH76"/>
      <c r="KPI76"/>
      <c r="KPJ76"/>
      <c r="KPK76"/>
      <c r="KPL76"/>
      <c r="KPM76"/>
      <c r="KPN76"/>
      <c r="KPO76"/>
      <c r="KPP76"/>
      <c r="KPQ76"/>
      <c r="KPR76"/>
      <c r="KPS76"/>
      <c r="KPT76"/>
      <c r="KPU76"/>
      <c r="KPV76"/>
      <c r="KPW76"/>
      <c r="KPX76"/>
      <c r="KPY76"/>
      <c r="KPZ76"/>
      <c r="KQA76"/>
      <c r="KQB76"/>
      <c r="KQC76"/>
      <c r="KQD76"/>
      <c r="KQE76"/>
      <c r="KQF76"/>
      <c r="KQG76"/>
      <c r="KQH76"/>
      <c r="KQI76"/>
      <c r="KQJ76"/>
      <c r="KQK76"/>
      <c r="KQL76"/>
      <c r="KQM76"/>
      <c r="KQN76"/>
      <c r="KQO76"/>
      <c r="KQP76"/>
      <c r="KQQ76"/>
      <c r="KQR76"/>
      <c r="KQS76"/>
      <c r="KQT76"/>
      <c r="KQU76"/>
      <c r="KQV76"/>
      <c r="KQW76"/>
      <c r="KQX76"/>
      <c r="KQY76"/>
      <c r="KQZ76"/>
      <c r="KRA76"/>
      <c r="KRB76"/>
      <c r="KRC76"/>
      <c r="KRD76"/>
      <c r="KRE76"/>
      <c r="KRF76"/>
      <c r="KRG76"/>
      <c r="KRH76"/>
      <c r="KRI76"/>
      <c r="KRJ76"/>
      <c r="KRK76"/>
      <c r="KRL76"/>
      <c r="KRM76"/>
      <c r="KRN76"/>
      <c r="KRO76"/>
      <c r="KRP76"/>
      <c r="KRQ76"/>
      <c r="KRR76"/>
      <c r="KRS76"/>
      <c r="KRT76"/>
      <c r="KRU76"/>
      <c r="KRV76"/>
      <c r="KRW76"/>
      <c r="KRX76"/>
      <c r="KRY76"/>
      <c r="KRZ76"/>
      <c r="KSA76"/>
      <c r="KSB76"/>
      <c r="KSC76"/>
      <c r="KSD76"/>
      <c r="KSE76"/>
      <c r="KSF76"/>
      <c r="KSG76"/>
      <c r="KSH76"/>
      <c r="KSI76"/>
      <c r="KSJ76"/>
      <c r="KSK76"/>
      <c r="KSL76"/>
      <c r="KSM76"/>
      <c r="KSN76"/>
      <c r="KSO76"/>
      <c r="KSP76"/>
      <c r="KSQ76"/>
      <c r="KSR76"/>
      <c r="KSS76"/>
      <c r="KST76"/>
      <c r="KSU76"/>
      <c r="KSV76"/>
      <c r="KSW76"/>
      <c r="KSX76"/>
      <c r="KSY76"/>
      <c r="KSZ76"/>
      <c r="KTA76"/>
      <c r="KTB76"/>
      <c r="KTC76"/>
      <c r="KTD76"/>
      <c r="KTE76"/>
      <c r="KTF76"/>
      <c r="KTG76"/>
      <c r="KTH76"/>
      <c r="KTI76"/>
      <c r="KTJ76"/>
      <c r="KTK76"/>
      <c r="KTL76"/>
      <c r="KTM76"/>
      <c r="KTN76"/>
      <c r="KTO76"/>
      <c r="KTP76"/>
      <c r="KTQ76"/>
      <c r="KTR76"/>
      <c r="KTS76"/>
      <c r="KTT76"/>
      <c r="KTU76"/>
      <c r="KTV76"/>
      <c r="KTW76"/>
      <c r="KTX76"/>
      <c r="KTY76"/>
      <c r="KTZ76"/>
      <c r="KUA76"/>
      <c r="KUB76"/>
      <c r="KUC76"/>
      <c r="KUD76"/>
      <c r="KUE76"/>
      <c r="KUF76"/>
      <c r="KUG76"/>
      <c r="KUH76"/>
      <c r="KUI76"/>
      <c r="KUJ76"/>
      <c r="KUK76"/>
      <c r="KUL76"/>
      <c r="KUM76"/>
      <c r="KUN76"/>
      <c r="KUO76"/>
      <c r="KUP76"/>
      <c r="KUQ76"/>
      <c r="KUR76"/>
      <c r="KUS76"/>
      <c r="KUT76"/>
      <c r="KUU76"/>
      <c r="KUV76"/>
      <c r="KUW76"/>
      <c r="KUX76"/>
      <c r="KUY76"/>
      <c r="KUZ76"/>
      <c r="KVA76"/>
      <c r="KVB76"/>
      <c r="KVC76"/>
      <c r="KVD76"/>
      <c r="KVE76"/>
      <c r="KVF76"/>
      <c r="KVG76"/>
      <c r="KVH76"/>
      <c r="KVI76"/>
      <c r="KVJ76"/>
      <c r="KVK76"/>
      <c r="KVL76"/>
      <c r="KVM76"/>
      <c r="KVN76"/>
      <c r="KVO76"/>
      <c r="KVP76"/>
      <c r="KVQ76"/>
      <c r="KVR76"/>
      <c r="KVS76"/>
      <c r="KVT76"/>
      <c r="KVU76"/>
      <c r="KVV76"/>
      <c r="KVW76"/>
      <c r="KVX76"/>
      <c r="KVY76"/>
      <c r="KVZ76"/>
      <c r="KWA76"/>
      <c r="KWB76"/>
      <c r="KWC76"/>
      <c r="KWD76"/>
      <c r="KWE76"/>
      <c r="KWF76"/>
      <c r="KWG76"/>
      <c r="KWH76"/>
      <c r="KWI76"/>
      <c r="KWJ76"/>
      <c r="KWK76"/>
      <c r="KWL76"/>
      <c r="KWM76"/>
      <c r="KWN76"/>
      <c r="KWO76"/>
      <c r="KWP76"/>
      <c r="KWQ76"/>
      <c r="KWR76"/>
      <c r="KWS76"/>
      <c r="KWT76"/>
      <c r="KWU76"/>
      <c r="KWV76"/>
      <c r="KWW76"/>
      <c r="KWX76"/>
      <c r="KWY76"/>
      <c r="KWZ76"/>
      <c r="KXA76"/>
      <c r="KXB76"/>
      <c r="KXC76"/>
      <c r="KXD76"/>
      <c r="KXE76"/>
      <c r="KXF76"/>
      <c r="KXG76"/>
      <c r="KXH76"/>
      <c r="KXI76"/>
      <c r="KXJ76"/>
      <c r="KXK76"/>
      <c r="KXL76"/>
      <c r="KXM76"/>
      <c r="KXN76"/>
      <c r="KXO76"/>
      <c r="KXP76"/>
      <c r="KXQ76"/>
      <c r="KXR76"/>
      <c r="KXS76"/>
      <c r="KXT76"/>
      <c r="KXU76"/>
      <c r="KXV76"/>
      <c r="KXW76"/>
      <c r="KXX76"/>
      <c r="KXY76"/>
      <c r="KXZ76"/>
      <c r="KYA76"/>
      <c r="KYB76"/>
      <c r="KYC76"/>
      <c r="KYD76"/>
      <c r="KYE76"/>
      <c r="KYF76"/>
      <c r="KYG76"/>
      <c r="KYH76"/>
      <c r="KYI76"/>
      <c r="KYJ76"/>
      <c r="KYK76"/>
      <c r="KYL76"/>
      <c r="KYM76"/>
      <c r="KYN76"/>
      <c r="KYO76"/>
      <c r="KYP76"/>
      <c r="KYQ76"/>
      <c r="KYR76"/>
      <c r="KYS76"/>
      <c r="KYT76"/>
      <c r="KYU76"/>
      <c r="KYV76"/>
      <c r="KYW76"/>
      <c r="KYX76"/>
      <c r="KYY76"/>
      <c r="KYZ76"/>
      <c r="KZA76"/>
      <c r="KZB76"/>
      <c r="KZC76"/>
      <c r="KZD76"/>
      <c r="KZE76"/>
      <c r="KZF76"/>
      <c r="KZG76"/>
      <c r="KZH76"/>
      <c r="KZI76"/>
      <c r="KZJ76"/>
      <c r="KZK76"/>
      <c r="KZL76"/>
      <c r="KZM76"/>
      <c r="KZN76"/>
      <c r="KZO76"/>
      <c r="KZP76"/>
      <c r="KZQ76"/>
      <c r="KZR76"/>
      <c r="KZS76"/>
      <c r="KZT76"/>
      <c r="KZU76"/>
      <c r="KZV76"/>
      <c r="KZW76"/>
      <c r="KZX76"/>
      <c r="KZY76"/>
      <c r="KZZ76"/>
      <c r="LAA76"/>
      <c r="LAB76"/>
      <c r="LAC76"/>
      <c r="LAD76"/>
      <c r="LAE76"/>
      <c r="LAF76"/>
      <c r="LAG76"/>
      <c r="LAH76"/>
      <c r="LAI76"/>
      <c r="LAJ76"/>
      <c r="LAK76"/>
      <c r="LAL76"/>
      <c r="LAM76"/>
      <c r="LAN76"/>
      <c r="LAO76"/>
      <c r="LAP76"/>
      <c r="LAQ76"/>
      <c r="LAR76"/>
      <c r="LAS76"/>
      <c r="LAT76"/>
      <c r="LAU76"/>
      <c r="LAV76"/>
      <c r="LAW76"/>
      <c r="LAX76"/>
      <c r="LAY76"/>
      <c r="LAZ76"/>
      <c r="LBA76"/>
      <c r="LBB76"/>
      <c r="LBC76"/>
      <c r="LBD76"/>
      <c r="LBE76"/>
      <c r="LBF76"/>
      <c r="LBG76"/>
      <c r="LBH76"/>
      <c r="LBI76"/>
      <c r="LBJ76"/>
      <c r="LBK76"/>
      <c r="LBL76"/>
      <c r="LBM76"/>
      <c r="LBN76"/>
      <c r="LBO76"/>
      <c r="LBP76"/>
      <c r="LBQ76"/>
      <c r="LBR76"/>
      <c r="LBS76"/>
      <c r="LBT76"/>
      <c r="LBU76"/>
      <c r="LBV76"/>
      <c r="LBW76"/>
      <c r="LBX76"/>
      <c r="LBY76"/>
      <c r="LBZ76"/>
      <c r="LCA76"/>
      <c r="LCB76"/>
      <c r="LCC76"/>
      <c r="LCD76"/>
      <c r="LCE76"/>
      <c r="LCF76"/>
      <c r="LCG76"/>
      <c r="LCH76"/>
      <c r="LCI76"/>
      <c r="LCJ76"/>
      <c r="LCK76"/>
      <c r="LCL76"/>
      <c r="LCM76"/>
      <c r="LCN76"/>
      <c r="LCO76"/>
      <c r="LCP76"/>
      <c r="LCQ76"/>
      <c r="LCR76"/>
      <c r="LCS76"/>
      <c r="LCT76"/>
      <c r="LCU76"/>
      <c r="LCV76"/>
      <c r="LCW76"/>
      <c r="LCX76"/>
      <c r="LCY76"/>
      <c r="LCZ76"/>
      <c r="LDA76"/>
      <c r="LDB76"/>
      <c r="LDC76"/>
      <c r="LDD76"/>
      <c r="LDE76"/>
      <c r="LDF76"/>
      <c r="LDG76"/>
      <c r="LDH76"/>
      <c r="LDI76"/>
      <c r="LDJ76"/>
      <c r="LDK76"/>
      <c r="LDL76"/>
      <c r="LDM76"/>
      <c r="LDN76"/>
      <c r="LDO76"/>
      <c r="LDP76"/>
      <c r="LDQ76"/>
      <c r="LDR76"/>
      <c r="LDS76"/>
      <c r="LDT76"/>
      <c r="LDU76"/>
      <c r="LDV76"/>
      <c r="LDW76"/>
      <c r="LDX76"/>
      <c r="LDY76"/>
      <c r="LDZ76"/>
      <c r="LEA76"/>
      <c r="LEB76"/>
      <c r="LEC76"/>
      <c r="LED76"/>
      <c r="LEE76"/>
      <c r="LEF76"/>
      <c r="LEG76"/>
      <c r="LEH76"/>
      <c r="LEI76"/>
      <c r="LEJ76"/>
      <c r="LEK76"/>
      <c r="LEL76"/>
      <c r="LEM76"/>
      <c r="LEN76"/>
      <c r="LEO76"/>
      <c r="LEP76"/>
      <c r="LEQ76"/>
      <c r="LER76"/>
      <c r="LES76"/>
      <c r="LET76"/>
      <c r="LEU76"/>
      <c r="LEV76"/>
      <c r="LEW76"/>
      <c r="LEX76"/>
      <c r="LEY76"/>
      <c r="LEZ76"/>
      <c r="LFA76"/>
      <c r="LFB76"/>
      <c r="LFC76"/>
      <c r="LFD76"/>
      <c r="LFE76"/>
      <c r="LFF76"/>
      <c r="LFG76"/>
      <c r="LFH76"/>
      <c r="LFI76"/>
      <c r="LFJ76"/>
      <c r="LFK76"/>
      <c r="LFL76"/>
      <c r="LFM76"/>
      <c r="LFN76"/>
      <c r="LFO76"/>
      <c r="LFP76"/>
      <c r="LFQ76"/>
      <c r="LFR76"/>
      <c r="LFS76"/>
      <c r="LFT76"/>
      <c r="LFU76"/>
      <c r="LFV76"/>
      <c r="LFW76"/>
      <c r="LFX76"/>
      <c r="LFY76"/>
      <c r="LFZ76"/>
      <c r="LGA76"/>
      <c r="LGB76"/>
      <c r="LGC76"/>
      <c r="LGD76"/>
      <c r="LGE76"/>
      <c r="LGF76"/>
      <c r="LGG76"/>
      <c r="LGH76"/>
      <c r="LGI76"/>
      <c r="LGJ76"/>
      <c r="LGK76"/>
      <c r="LGL76"/>
      <c r="LGM76"/>
      <c r="LGN76"/>
      <c r="LGO76"/>
      <c r="LGP76"/>
      <c r="LGQ76"/>
      <c r="LGR76"/>
      <c r="LGS76"/>
      <c r="LGT76"/>
      <c r="LGU76"/>
      <c r="LGV76"/>
      <c r="LGW76"/>
      <c r="LGX76"/>
      <c r="LGY76"/>
      <c r="LGZ76"/>
      <c r="LHA76"/>
      <c r="LHB76"/>
      <c r="LHC76"/>
      <c r="LHD76"/>
      <c r="LHE76"/>
      <c r="LHF76"/>
      <c r="LHG76"/>
      <c r="LHH76"/>
      <c r="LHI76"/>
      <c r="LHJ76"/>
      <c r="LHK76"/>
      <c r="LHL76"/>
      <c r="LHM76"/>
      <c r="LHN76"/>
      <c r="LHO76"/>
      <c r="LHP76"/>
      <c r="LHQ76"/>
      <c r="LHR76"/>
      <c r="LHS76"/>
      <c r="LHT76"/>
      <c r="LHU76"/>
      <c r="LHV76"/>
      <c r="LHW76"/>
      <c r="LHX76"/>
      <c r="LHY76"/>
      <c r="LHZ76"/>
      <c r="LIA76"/>
      <c r="LIB76"/>
      <c r="LIC76"/>
      <c r="LID76"/>
      <c r="LIE76"/>
      <c r="LIF76"/>
      <c r="LIG76"/>
      <c r="LIH76"/>
      <c r="LII76"/>
      <c r="LIJ76"/>
      <c r="LIK76"/>
      <c r="LIL76"/>
      <c r="LIM76"/>
      <c r="LIN76"/>
      <c r="LIO76"/>
      <c r="LIP76"/>
      <c r="LIQ76"/>
      <c r="LIR76"/>
      <c r="LIS76"/>
      <c r="LIT76"/>
      <c r="LIU76"/>
      <c r="LIV76"/>
      <c r="LIW76"/>
      <c r="LIX76"/>
      <c r="LIY76"/>
      <c r="LIZ76"/>
      <c r="LJA76"/>
      <c r="LJB76"/>
      <c r="LJC76"/>
      <c r="LJD76"/>
      <c r="LJE76"/>
      <c r="LJF76"/>
      <c r="LJG76"/>
      <c r="LJH76"/>
      <c r="LJI76"/>
      <c r="LJJ76"/>
      <c r="LJK76"/>
      <c r="LJL76"/>
      <c r="LJM76"/>
      <c r="LJN76"/>
      <c r="LJO76"/>
      <c r="LJP76"/>
      <c r="LJQ76"/>
      <c r="LJR76"/>
      <c r="LJS76"/>
      <c r="LJT76"/>
      <c r="LJU76"/>
      <c r="LJV76"/>
      <c r="LJW76"/>
      <c r="LJX76"/>
      <c r="LJY76"/>
      <c r="LJZ76"/>
      <c r="LKA76"/>
      <c r="LKB76"/>
      <c r="LKC76"/>
      <c r="LKD76"/>
      <c r="LKE76"/>
      <c r="LKF76"/>
      <c r="LKG76"/>
      <c r="LKH76"/>
      <c r="LKI76"/>
      <c r="LKJ76"/>
      <c r="LKK76"/>
      <c r="LKL76"/>
      <c r="LKM76"/>
      <c r="LKN76"/>
      <c r="LKO76"/>
      <c r="LKP76"/>
      <c r="LKQ76"/>
      <c r="LKR76"/>
      <c r="LKS76"/>
      <c r="LKT76"/>
      <c r="LKU76"/>
      <c r="LKV76"/>
      <c r="LKW76"/>
      <c r="LKX76"/>
      <c r="LKY76"/>
      <c r="LKZ76"/>
      <c r="LLA76"/>
      <c r="LLB76"/>
      <c r="LLC76"/>
      <c r="LLD76"/>
      <c r="LLE76"/>
      <c r="LLF76"/>
      <c r="LLG76"/>
      <c r="LLH76"/>
      <c r="LLI76"/>
      <c r="LLJ76"/>
      <c r="LLK76"/>
      <c r="LLL76"/>
      <c r="LLM76"/>
      <c r="LLN76"/>
      <c r="LLO76"/>
      <c r="LLP76"/>
      <c r="LLQ76"/>
      <c r="LLR76"/>
      <c r="LLS76"/>
      <c r="LLT76"/>
      <c r="LLU76"/>
      <c r="LLV76"/>
      <c r="LLW76"/>
      <c r="LLX76"/>
      <c r="LLY76"/>
      <c r="LLZ76"/>
      <c r="LMA76"/>
      <c r="LMB76"/>
      <c r="LMC76"/>
      <c r="LMD76"/>
      <c r="LME76"/>
      <c r="LMF76"/>
      <c r="LMG76"/>
      <c r="LMH76"/>
      <c r="LMI76"/>
      <c r="LMJ76"/>
      <c r="LMK76"/>
      <c r="LML76"/>
      <c r="LMM76"/>
      <c r="LMN76"/>
      <c r="LMO76"/>
      <c r="LMP76"/>
      <c r="LMQ76"/>
      <c r="LMR76"/>
      <c r="LMS76"/>
      <c r="LMT76"/>
      <c r="LMU76"/>
      <c r="LMV76"/>
      <c r="LMW76"/>
      <c r="LMX76"/>
      <c r="LMY76"/>
      <c r="LMZ76"/>
      <c r="LNA76"/>
      <c r="LNB76"/>
      <c r="LNC76"/>
      <c r="LND76"/>
      <c r="LNE76"/>
      <c r="LNF76"/>
      <c r="LNG76"/>
      <c r="LNH76"/>
      <c r="LNI76"/>
      <c r="LNJ76"/>
      <c r="LNK76"/>
      <c r="LNL76"/>
      <c r="LNM76"/>
      <c r="LNN76"/>
      <c r="LNO76"/>
      <c r="LNP76"/>
      <c r="LNQ76"/>
      <c r="LNR76"/>
      <c r="LNS76"/>
      <c r="LNT76"/>
      <c r="LNU76"/>
      <c r="LNV76"/>
      <c r="LNW76"/>
      <c r="LNX76"/>
      <c r="LNY76"/>
      <c r="LNZ76"/>
      <c r="LOA76"/>
      <c r="LOB76"/>
      <c r="LOC76"/>
      <c r="LOD76"/>
      <c r="LOE76"/>
      <c r="LOF76"/>
      <c r="LOG76"/>
      <c r="LOH76"/>
      <c r="LOI76"/>
      <c r="LOJ76"/>
      <c r="LOK76"/>
      <c r="LOL76"/>
      <c r="LOM76"/>
      <c r="LON76"/>
      <c r="LOO76"/>
      <c r="LOP76"/>
      <c r="LOQ76"/>
      <c r="LOR76"/>
      <c r="LOS76"/>
      <c r="LOT76"/>
      <c r="LOU76"/>
      <c r="LOV76"/>
      <c r="LOW76"/>
      <c r="LOX76"/>
      <c r="LOY76"/>
      <c r="LOZ76"/>
      <c r="LPA76"/>
      <c r="LPB76"/>
      <c r="LPC76"/>
      <c r="LPD76"/>
      <c r="LPE76"/>
      <c r="LPF76"/>
      <c r="LPG76"/>
      <c r="LPH76"/>
      <c r="LPI76"/>
      <c r="LPJ76"/>
      <c r="LPK76"/>
      <c r="LPL76"/>
      <c r="LPM76"/>
      <c r="LPN76"/>
      <c r="LPO76"/>
      <c r="LPP76"/>
      <c r="LPQ76"/>
      <c r="LPR76"/>
      <c r="LPS76"/>
      <c r="LPT76"/>
      <c r="LPU76"/>
      <c r="LPV76"/>
      <c r="LPW76"/>
      <c r="LPX76"/>
      <c r="LPY76"/>
      <c r="LPZ76"/>
      <c r="LQA76"/>
      <c r="LQB76"/>
      <c r="LQC76"/>
      <c r="LQD76"/>
      <c r="LQE76"/>
      <c r="LQF76"/>
      <c r="LQG76"/>
      <c r="LQH76"/>
      <c r="LQI76"/>
      <c r="LQJ76"/>
      <c r="LQK76"/>
      <c r="LQL76"/>
      <c r="LQM76"/>
      <c r="LQN76"/>
      <c r="LQO76"/>
      <c r="LQP76"/>
      <c r="LQQ76"/>
      <c r="LQR76"/>
      <c r="LQS76"/>
      <c r="LQT76"/>
      <c r="LQU76"/>
      <c r="LQV76"/>
      <c r="LQW76"/>
      <c r="LQX76"/>
      <c r="LQY76"/>
      <c r="LQZ76"/>
      <c r="LRA76"/>
      <c r="LRB76"/>
      <c r="LRC76"/>
      <c r="LRD76"/>
      <c r="LRE76"/>
      <c r="LRF76"/>
      <c r="LRG76"/>
      <c r="LRH76"/>
      <c r="LRI76"/>
      <c r="LRJ76"/>
      <c r="LRK76"/>
      <c r="LRL76"/>
      <c r="LRM76"/>
      <c r="LRN76"/>
      <c r="LRO76"/>
      <c r="LRP76"/>
      <c r="LRQ76"/>
      <c r="LRR76"/>
      <c r="LRS76"/>
      <c r="LRT76"/>
      <c r="LRU76"/>
      <c r="LRV76"/>
      <c r="LRW76"/>
      <c r="LRX76"/>
      <c r="LRY76"/>
      <c r="LRZ76"/>
      <c r="LSA76"/>
      <c r="LSB76"/>
      <c r="LSC76"/>
      <c r="LSD76"/>
      <c r="LSE76"/>
      <c r="LSF76"/>
      <c r="LSG76"/>
      <c r="LSH76"/>
      <c r="LSI76"/>
      <c r="LSJ76"/>
      <c r="LSK76"/>
      <c r="LSL76"/>
      <c r="LSM76"/>
      <c r="LSN76"/>
      <c r="LSO76"/>
      <c r="LSP76"/>
      <c r="LSQ76"/>
      <c r="LSR76"/>
      <c r="LSS76"/>
      <c r="LST76"/>
      <c r="LSU76"/>
      <c r="LSV76"/>
      <c r="LSW76"/>
      <c r="LSX76"/>
      <c r="LSY76"/>
      <c r="LSZ76"/>
      <c r="LTA76"/>
      <c r="LTB76"/>
      <c r="LTC76"/>
      <c r="LTD76"/>
      <c r="LTE76"/>
      <c r="LTF76"/>
      <c r="LTG76"/>
      <c r="LTH76"/>
      <c r="LTI76"/>
      <c r="LTJ76"/>
      <c r="LTK76"/>
      <c r="LTL76"/>
      <c r="LTM76"/>
      <c r="LTN76"/>
      <c r="LTO76"/>
      <c r="LTP76"/>
      <c r="LTQ76"/>
      <c r="LTR76"/>
      <c r="LTS76"/>
      <c r="LTT76"/>
      <c r="LTU76"/>
      <c r="LTV76"/>
      <c r="LTW76"/>
      <c r="LTX76"/>
      <c r="LTY76"/>
      <c r="LTZ76"/>
      <c r="LUA76"/>
      <c r="LUB76"/>
      <c r="LUC76"/>
      <c r="LUD76"/>
      <c r="LUE76"/>
      <c r="LUF76"/>
      <c r="LUG76"/>
      <c r="LUH76"/>
      <c r="LUI76"/>
      <c r="LUJ76"/>
      <c r="LUK76"/>
      <c r="LUL76"/>
      <c r="LUM76"/>
      <c r="LUN76"/>
      <c r="LUO76"/>
      <c r="LUP76"/>
      <c r="LUQ76"/>
      <c r="LUR76"/>
      <c r="LUS76"/>
      <c r="LUT76"/>
      <c r="LUU76"/>
      <c r="LUV76"/>
      <c r="LUW76"/>
      <c r="LUX76"/>
      <c r="LUY76"/>
      <c r="LUZ76"/>
      <c r="LVA76"/>
      <c r="LVB76"/>
      <c r="LVC76"/>
      <c r="LVD76"/>
      <c r="LVE76"/>
      <c r="LVF76"/>
      <c r="LVG76"/>
      <c r="LVH76"/>
      <c r="LVI76"/>
      <c r="LVJ76"/>
      <c r="LVK76"/>
      <c r="LVL76"/>
      <c r="LVM76"/>
      <c r="LVN76"/>
      <c r="LVO76"/>
      <c r="LVP76"/>
      <c r="LVQ76"/>
      <c r="LVR76"/>
      <c r="LVS76"/>
      <c r="LVT76"/>
      <c r="LVU76"/>
      <c r="LVV76"/>
      <c r="LVW76"/>
      <c r="LVX76"/>
      <c r="LVY76"/>
      <c r="LVZ76"/>
      <c r="LWA76"/>
      <c r="LWB76"/>
      <c r="LWC76"/>
      <c r="LWD76"/>
      <c r="LWE76"/>
      <c r="LWF76"/>
      <c r="LWG76"/>
      <c r="LWH76"/>
      <c r="LWI76"/>
      <c r="LWJ76"/>
      <c r="LWK76"/>
      <c r="LWL76"/>
      <c r="LWM76"/>
      <c r="LWN76"/>
      <c r="LWO76"/>
      <c r="LWP76"/>
      <c r="LWQ76"/>
      <c r="LWR76"/>
      <c r="LWS76"/>
      <c r="LWT76"/>
      <c r="LWU76"/>
      <c r="LWV76"/>
      <c r="LWW76"/>
      <c r="LWX76"/>
      <c r="LWY76"/>
      <c r="LWZ76"/>
      <c r="LXA76"/>
      <c r="LXB76"/>
      <c r="LXC76"/>
      <c r="LXD76"/>
      <c r="LXE76"/>
      <c r="LXF76"/>
      <c r="LXG76"/>
      <c r="LXH76"/>
      <c r="LXI76"/>
      <c r="LXJ76"/>
      <c r="LXK76"/>
      <c r="LXL76"/>
      <c r="LXM76"/>
      <c r="LXN76"/>
      <c r="LXO76"/>
      <c r="LXP76"/>
      <c r="LXQ76"/>
      <c r="LXR76"/>
      <c r="LXS76"/>
      <c r="LXT76"/>
      <c r="LXU76"/>
      <c r="LXV76"/>
      <c r="LXW76"/>
      <c r="LXX76"/>
      <c r="LXY76"/>
      <c r="LXZ76"/>
      <c r="LYA76"/>
      <c r="LYB76"/>
      <c r="LYC76"/>
      <c r="LYD76"/>
      <c r="LYE76"/>
      <c r="LYF76"/>
      <c r="LYG76"/>
      <c r="LYH76"/>
      <c r="LYI76"/>
      <c r="LYJ76"/>
      <c r="LYK76"/>
      <c r="LYL76"/>
      <c r="LYM76"/>
      <c r="LYN76"/>
      <c r="LYO76"/>
      <c r="LYP76"/>
      <c r="LYQ76"/>
      <c r="LYR76"/>
      <c r="LYS76"/>
      <c r="LYT76"/>
      <c r="LYU76"/>
      <c r="LYV76"/>
      <c r="LYW76"/>
      <c r="LYX76"/>
      <c r="LYY76"/>
      <c r="LYZ76"/>
      <c r="LZA76"/>
      <c r="LZB76"/>
      <c r="LZC76"/>
      <c r="LZD76"/>
      <c r="LZE76"/>
      <c r="LZF76"/>
      <c r="LZG76"/>
      <c r="LZH76"/>
      <c r="LZI76"/>
      <c r="LZJ76"/>
      <c r="LZK76"/>
      <c r="LZL76"/>
      <c r="LZM76"/>
      <c r="LZN76"/>
      <c r="LZO76"/>
      <c r="LZP76"/>
      <c r="LZQ76"/>
      <c r="LZR76"/>
      <c r="LZS76"/>
      <c r="LZT76"/>
      <c r="LZU76"/>
      <c r="LZV76"/>
      <c r="LZW76"/>
      <c r="LZX76"/>
      <c r="LZY76"/>
      <c r="LZZ76"/>
      <c r="MAA76"/>
      <c r="MAB76"/>
      <c r="MAC76"/>
      <c r="MAD76"/>
      <c r="MAE76"/>
      <c r="MAF76"/>
      <c r="MAG76"/>
      <c r="MAH76"/>
      <c r="MAI76"/>
      <c r="MAJ76"/>
      <c r="MAK76"/>
      <c r="MAL76"/>
      <c r="MAM76"/>
      <c r="MAN76"/>
      <c r="MAO76"/>
      <c r="MAP76"/>
      <c r="MAQ76"/>
      <c r="MAR76"/>
      <c r="MAS76"/>
      <c r="MAT76"/>
      <c r="MAU76"/>
      <c r="MAV76"/>
      <c r="MAW76"/>
      <c r="MAX76"/>
      <c r="MAY76"/>
      <c r="MAZ76"/>
      <c r="MBA76"/>
      <c r="MBB76"/>
      <c r="MBC76"/>
      <c r="MBD76"/>
      <c r="MBE76"/>
      <c r="MBF76"/>
      <c r="MBG76"/>
      <c r="MBH76"/>
      <c r="MBI76"/>
      <c r="MBJ76"/>
      <c r="MBK76"/>
      <c r="MBL76"/>
      <c r="MBM76"/>
      <c r="MBN76"/>
      <c r="MBO76"/>
      <c r="MBP76"/>
      <c r="MBQ76"/>
      <c r="MBR76"/>
      <c r="MBS76"/>
      <c r="MBT76"/>
      <c r="MBU76"/>
      <c r="MBV76"/>
      <c r="MBW76"/>
      <c r="MBX76"/>
      <c r="MBY76"/>
      <c r="MBZ76"/>
      <c r="MCA76"/>
      <c r="MCB76"/>
      <c r="MCC76"/>
      <c r="MCD76"/>
      <c r="MCE76"/>
      <c r="MCF76"/>
      <c r="MCG76"/>
      <c r="MCH76"/>
      <c r="MCI76"/>
      <c r="MCJ76"/>
      <c r="MCK76"/>
      <c r="MCL76"/>
      <c r="MCM76"/>
      <c r="MCN76"/>
      <c r="MCO76"/>
      <c r="MCP76"/>
      <c r="MCQ76"/>
      <c r="MCR76"/>
      <c r="MCS76"/>
      <c r="MCT76"/>
      <c r="MCU76"/>
      <c r="MCV76"/>
      <c r="MCW76"/>
      <c r="MCX76"/>
      <c r="MCY76"/>
      <c r="MCZ76"/>
      <c r="MDA76"/>
      <c r="MDB76"/>
      <c r="MDC76"/>
      <c r="MDD76"/>
      <c r="MDE76"/>
      <c r="MDF76"/>
      <c r="MDG76"/>
      <c r="MDH76"/>
      <c r="MDI76"/>
      <c r="MDJ76"/>
      <c r="MDK76"/>
      <c r="MDL76"/>
      <c r="MDM76"/>
      <c r="MDN76"/>
      <c r="MDO76"/>
      <c r="MDP76"/>
      <c r="MDQ76"/>
      <c r="MDR76"/>
      <c r="MDS76"/>
      <c r="MDT76"/>
      <c r="MDU76"/>
      <c r="MDV76"/>
      <c r="MDW76"/>
      <c r="MDX76"/>
      <c r="MDY76"/>
      <c r="MDZ76"/>
      <c r="MEA76"/>
      <c r="MEB76"/>
      <c r="MEC76"/>
      <c r="MED76"/>
      <c r="MEE76"/>
      <c r="MEF76"/>
      <c r="MEG76"/>
      <c r="MEH76"/>
      <c r="MEI76"/>
      <c r="MEJ76"/>
      <c r="MEK76"/>
      <c r="MEL76"/>
      <c r="MEM76"/>
      <c r="MEN76"/>
      <c r="MEO76"/>
      <c r="MEP76"/>
      <c r="MEQ76"/>
      <c r="MER76"/>
      <c r="MES76"/>
      <c r="MET76"/>
      <c r="MEU76"/>
      <c r="MEV76"/>
      <c r="MEW76"/>
      <c r="MEX76"/>
      <c r="MEY76"/>
      <c r="MEZ76"/>
      <c r="MFA76"/>
      <c r="MFB76"/>
      <c r="MFC76"/>
      <c r="MFD76"/>
      <c r="MFE76"/>
      <c r="MFF76"/>
      <c r="MFG76"/>
      <c r="MFH76"/>
      <c r="MFI76"/>
      <c r="MFJ76"/>
      <c r="MFK76"/>
      <c r="MFL76"/>
      <c r="MFM76"/>
      <c r="MFN76"/>
      <c r="MFO76"/>
      <c r="MFP76"/>
      <c r="MFQ76"/>
      <c r="MFR76"/>
      <c r="MFS76"/>
      <c r="MFT76"/>
      <c r="MFU76"/>
      <c r="MFV76"/>
      <c r="MFW76"/>
      <c r="MFX76"/>
      <c r="MFY76"/>
      <c r="MFZ76"/>
      <c r="MGA76"/>
      <c r="MGB76"/>
      <c r="MGC76"/>
      <c r="MGD76"/>
      <c r="MGE76"/>
      <c r="MGF76"/>
      <c r="MGG76"/>
      <c r="MGH76"/>
      <c r="MGI76"/>
      <c r="MGJ76"/>
      <c r="MGK76"/>
      <c r="MGL76"/>
      <c r="MGM76"/>
      <c r="MGN76"/>
      <c r="MGO76"/>
      <c r="MGP76"/>
      <c r="MGQ76"/>
      <c r="MGR76"/>
      <c r="MGS76"/>
      <c r="MGT76"/>
      <c r="MGU76"/>
      <c r="MGV76"/>
      <c r="MGW76"/>
      <c r="MGX76"/>
      <c r="MGY76"/>
      <c r="MGZ76"/>
      <c r="MHA76"/>
      <c r="MHB76"/>
      <c r="MHC76"/>
      <c r="MHD76"/>
      <c r="MHE76"/>
      <c r="MHF76"/>
      <c r="MHG76"/>
      <c r="MHH76"/>
      <c r="MHI76"/>
      <c r="MHJ76"/>
      <c r="MHK76"/>
      <c r="MHL76"/>
      <c r="MHM76"/>
      <c r="MHN76"/>
      <c r="MHO76"/>
      <c r="MHP76"/>
      <c r="MHQ76"/>
      <c r="MHR76"/>
      <c r="MHS76"/>
      <c r="MHT76"/>
      <c r="MHU76"/>
      <c r="MHV76"/>
      <c r="MHW76"/>
      <c r="MHX76"/>
      <c r="MHY76"/>
      <c r="MHZ76"/>
      <c r="MIA76"/>
      <c r="MIB76"/>
      <c r="MIC76"/>
      <c r="MID76"/>
      <c r="MIE76"/>
      <c r="MIF76"/>
      <c r="MIG76"/>
      <c r="MIH76"/>
      <c r="MII76"/>
      <c r="MIJ76"/>
      <c r="MIK76"/>
      <c r="MIL76"/>
      <c r="MIM76"/>
      <c r="MIN76"/>
      <c r="MIO76"/>
      <c r="MIP76"/>
      <c r="MIQ76"/>
      <c r="MIR76"/>
      <c r="MIS76"/>
      <c r="MIT76"/>
      <c r="MIU76"/>
      <c r="MIV76"/>
      <c r="MIW76"/>
      <c r="MIX76"/>
      <c r="MIY76"/>
      <c r="MIZ76"/>
      <c r="MJA76"/>
      <c r="MJB76"/>
      <c r="MJC76"/>
      <c r="MJD76"/>
      <c r="MJE76"/>
      <c r="MJF76"/>
      <c r="MJG76"/>
      <c r="MJH76"/>
      <c r="MJI76"/>
      <c r="MJJ76"/>
      <c r="MJK76"/>
      <c r="MJL76"/>
      <c r="MJM76"/>
      <c r="MJN76"/>
      <c r="MJO76"/>
      <c r="MJP76"/>
      <c r="MJQ76"/>
      <c r="MJR76"/>
      <c r="MJS76"/>
      <c r="MJT76"/>
      <c r="MJU76"/>
      <c r="MJV76"/>
      <c r="MJW76"/>
      <c r="MJX76"/>
      <c r="MJY76"/>
      <c r="MJZ76"/>
      <c r="MKA76"/>
      <c r="MKB76"/>
      <c r="MKC76"/>
      <c r="MKD76"/>
      <c r="MKE76"/>
      <c r="MKF76"/>
      <c r="MKG76"/>
      <c r="MKH76"/>
      <c r="MKI76"/>
      <c r="MKJ76"/>
      <c r="MKK76"/>
      <c r="MKL76"/>
      <c r="MKM76"/>
      <c r="MKN76"/>
      <c r="MKO76"/>
      <c r="MKP76"/>
      <c r="MKQ76"/>
      <c r="MKR76"/>
      <c r="MKS76"/>
      <c r="MKT76"/>
      <c r="MKU76"/>
      <c r="MKV76"/>
      <c r="MKW76"/>
      <c r="MKX76"/>
      <c r="MKY76"/>
      <c r="MKZ76"/>
      <c r="MLA76"/>
      <c r="MLB76"/>
      <c r="MLC76"/>
      <c r="MLD76"/>
      <c r="MLE76"/>
      <c r="MLF76"/>
      <c r="MLG76"/>
      <c r="MLH76"/>
      <c r="MLI76"/>
      <c r="MLJ76"/>
      <c r="MLK76"/>
      <c r="MLL76"/>
      <c r="MLM76"/>
      <c r="MLN76"/>
      <c r="MLO76"/>
      <c r="MLP76"/>
      <c r="MLQ76"/>
      <c r="MLR76"/>
      <c r="MLS76"/>
      <c r="MLT76"/>
      <c r="MLU76"/>
      <c r="MLV76"/>
      <c r="MLW76"/>
      <c r="MLX76"/>
      <c r="MLY76"/>
      <c r="MLZ76"/>
      <c r="MMA76"/>
      <c r="MMB76"/>
      <c r="MMC76"/>
      <c r="MMD76"/>
      <c r="MME76"/>
      <c r="MMF76"/>
      <c r="MMG76"/>
      <c r="MMH76"/>
      <c r="MMI76"/>
      <c r="MMJ76"/>
      <c r="MMK76"/>
      <c r="MML76"/>
      <c r="MMM76"/>
      <c r="MMN76"/>
      <c r="MMO76"/>
      <c r="MMP76"/>
      <c r="MMQ76"/>
      <c r="MMR76"/>
      <c r="MMS76"/>
      <c r="MMT76"/>
      <c r="MMU76"/>
      <c r="MMV76"/>
      <c r="MMW76"/>
      <c r="MMX76"/>
      <c r="MMY76"/>
      <c r="MMZ76"/>
      <c r="MNA76"/>
      <c r="MNB76"/>
      <c r="MNC76"/>
      <c r="MND76"/>
      <c r="MNE76"/>
      <c r="MNF76"/>
      <c r="MNG76"/>
      <c r="MNH76"/>
      <c r="MNI76"/>
      <c r="MNJ76"/>
      <c r="MNK76"/>
      <c r="MNL76"/>
      <c r="MNM76"/>
      <c r="MNN76"/>
      <c r="MNO76"/>
      <c r="MNP76"/>
      <c r="MNQ76"/>
      <c r="MNR76"/>
      <c r="MNS76"/>
      <c r="MNT76"/>
      <c r="MNU76"/>
      <c r="MNV76"/>
      <c r="MNW76"/>
      <c r="MNX76"/>
      <c r="MNY76"/>
      <c r="MNZ76"/>
      <c r="MOA76"/>
      <c r="MOB76"/>
      <c r="MOC76"/>
      <c r="MOD76"/>
      <c r="MOE76"/>
      <c r="MOF76"/>
      <c r="MOG76"/>
      <c r="MOH76"/>
      <c r="MOI76"/>
      <c r="MOJ76"/>
      <c r="MOK76"/>
      <c r="MOL76"/>
      <c r="MOM76"/>
      <c r="MON76"/>
      <c r="MOO76"/>
      <c r="MOP76"/>
      <c r="MOQ76"/>
      <c r="MOR76"/>
      <c r="MOS76"/>
      <c r="MOT76"/>
      <c r="MOU76"/>
      <c r="MOV76"/>
      <c r="MOW76"/>
      <c r="MOX76"/>
      <c r="MOY76"/>
      <c r="MOZ76"/>
      <c r="MPA76"/>
      <c r="MPB76"/>
      <c r="MPC76"/>
      <c r="MPD76"/>
      <c r="MPE76"/>
      <c r="MPF76"/>
      <c r="MPG76"/>
      <c r="MPH76"/>
      <c r="MPI76"/>
      <c r="MPJ76"/>
      <c r="MPK76"/>
      <c r="MPL76"/>
      <c r="MPM76"/>
      <c r="MPN76"/>
      <c r="MPO76"/>
      <c r="MPP76"/>
      <c r="MPQ76"/>
      <c r="MPR76"/>
      <c r="MPS76"/>
      <c r="MPT76"/>
      <c r="MPU76"/>
      <c r="MPV76"/>
      <c r="MPW76"/>
      <c r="MPX76"/>
      <c r="MPY76"/>
      <c r="MPZ76"/>
      <c r="MQA76"/>
      <c r="MQB76"/>
      <c r="MQC76"/>
      <c r="MQD76"/>
      <c r="MQE76"/>
      <c r="MQF76"/>
      <c r="MQG76"/>
      <c r="MQH76"/>
      <c r="MQI76"/>
      <c r="MQJ76"/>
      <c r="MQK76"/>
      <c r="MQL76"/>
      <c r="MQM76"/>
      <c r="MQN76"/>
      <c r="MQO76"/>
      <c r="MQP76"/>
      <c r="MQQ76"/>
      <c r="MQR76"/>
      <c r="MQS76"/>
      <c r="MQT76"/>
      <c r="MQU76"/>
      <c r="MQV76"/>
      <c r="MQW76"/>
      <c r="MQX76"/>
      <c r="MQY76"/>
      <c r="MQZ76"/>
      <c r="MRA76"/>
      <c r="MRB76"/>
      <c r="MRC76"/>
      <c r="MRD76"/>
      <c r="MRE76"/>
      <c r="MRF76"/>
      <c r="MRG76"/>
      <c r="MRH76"/>
      <c r="MRI76"/>
      <c r="MRJ76"/>
      <c r="MRK76"/>
      <c r="MRL76"/>
      <c r="MRM76"/>
      <c r="MRN76"/>
      <c r="MRO76"/>
      <c r="MRP76"/>
      <c r="MRQ76"/>
      <c r="MRR76"/>
      <c r="MRS76"/>
      <c r="MRT76"/>
      <c r="MRU76"/>
      <c r="MRV76"/>
      <c r="MRW76"/>
      <c r="MRX76"/>
      <c r="MRY76"/>
      <c r="MRZ76"/>
      <c r="MSA76"/>
      <c r="MSB76"/>
      <c r="MSC76"/>
      <c r="MSD76"/>
      <c r="MSE76"/>
      <c r="MSF76"/>
      <c r="MSG76"/>
      <c r="MSH76"/>
      <c r="MSI76"/>
      <c r="MSJ76"/>
      <c r="MSK76"/>
      <c r="MSL76"/>
      <c r="MSM76"/>
      <c r="MSN76"/>
      <c r="MSO76"/>
      <c r="MSP76"/>
      <c r="MSQ76"/>
      <c r="MSR76"/>
      <c r="MSS76"/>
      <c r="MST76"/>
      <c r="MSU76"/>
      <c r="MSV76"/>
      <c r="MSW76"/>
      <c r="MSX76"/>
      <c r="MSY76"/>
      <c r="MSZ76"/>
      <c r="MTA76"/>
      <c r="MTB76"/>
      <c r="MTC76"/>
      <c r="MTD76"/>
      <c r="MTE76"/>
      <c r="MTF76"/>
      <c r="MTG76"/>
      <c r="MTH76"/>
      <c r="MTI76"/>
      <c r="MTJ76"/>
      <c r="MTK76"/>
      <c r="MTL76"/>
      <c r="MTM76"/>
      <c r="MTN76"/>
      <c r="MTO76"/>
      <c r="MTP76"/>
      <c r="MTQ76"/>
      <c r="MTR76"/>
      <c r="MTS76"/>
      <c r="MTT76"/>
      <c r="MTU76"/>
      <c r="MTV76"/>
      <c r="MTW76"/>
      <c r="MTX76"/>
      <c r="MTY76"/>
      <c r="MTZ76"/>
      <c r="MUA76"/>
      <c r="MUB76"/>
      <c r="MUC76"/>
      <c r="MUD76"/>
      <c r="MUE76"/>
      <c r="MUF76"/>
      <c r="MUG76"/>
      <c r="MUH76"/>
      <c r="MUI76"/>
      <c r="MUJ76"/>
      <c r="MUK76"/>
      <c r="MUL76"/>
      <c r="MUM76"/>
      <c r="MUN76"/>
      <c r="MUO76"/>
      <c r="MUP76"/>
      <c r="MUQ76"/>
      <c r="MUR76"/>
      <c r="MUS76"/>
      <c r="MUT76"/>
      <c r="MUU76"/>
      <c r="MUV76"/>
      <c r="MUW76"/>
      <c r="MUX76"/>
      <c r="MUY76"/>
      <c r="MUZ76"/>
      <c r="MVA76"/>
      <c r="MVB76"/>
      <c r="MVC76"/>
      <c r="MVD76"/>
      <c r="MVE76"/>
      <c r="MVF76"/>
      <c r="MVG76"/>
      <c r="MVH76"/>
      <c r="MVI76"/>
      <c r="MVJ76"/>
      <c r="MVK76"/>
      <c r="MVL76"/>
      <c r="MVM76"/>
      <c r="MVN76"/>
      <c r="MVO76"/>
      <c r="MVP76"/>
      <c r="MVQ76"/>
      <c r="MVR76"/>
      <c r="MVS76"/>
      <c r="MVT76"/>
      <c r="MVU76"/>
      <c r="MVV76"/>
      <c r="MVW76"/>
      <c r="MVX76"/>
      <c r="MVY76"/>
      <c r="MVZ76"/>
      <c r="MWA76"/>
      <c r="MWB76"/>
      <c r="MWC76"/>
      <c r="MWD76"/>
      <c r="MWE76"/>
      <c r="MWF76"/>
      <c r="MWG76"/>
      <c r="MWH76"/>
      <c r="MWI76"/>
      <c r="MWJ76"/>
      <c r="MWK76"/>
      <c r="MWL76"/>
      <c r="MWM76"/>
      <c r="MWN76"/>
      <c r="MWO76"/>
      <c r="MWP76"/>
      <c r="MWQ76"/>
      <c r="MWR76"/>
      <c r="MWS76"/>
      <c r="MWT76"/>
      <c r="MWU76"/>
      <c r="MWV76"/>
      <c r="MWW76"/>
      <c r="MWX76"/>
      <c r="MWY76"/>
      <c r="MWZ76"/>
      <c r="MXA76"/>
      <c r="MXB76"/>
      <c r="MXC76"/>
      <c r="MXD76"/>
      <c r="MXE76"/>
      <c r="MXF76"/>
      <c r="MXG76"/>
      <c r="MXH76"/>
      <c r="MXI76"/>
      <c r="MXJ76"/>
      <c r="MXK76"/>
      <c r="MXL76"/>
      <c r="MXM76"/>
      <c r="MXN76"/>
      <c r="MXO76"/>
      <c r="MXP76"/>
      <c r="MXQ76"/>
      <c r="MXR76"/>
      <c r="MXS76"/>
      <c r="MXT76"/>
      <c r="MXU76"/>
      <c r="MXV76"/>
      <c r="MXW76"/>
      <c r="MXX76"/>
      <c r="MXY76"/>
      <c r="MXZ76"/>
      <c r="MYA76"/>
      <c r="MYB76"/>
      <c r="MYC76"/>
      <c r="MYD76"/>
      <c r="MYE76"/>
      <c r="MYF76"/>
      <c r="MYG76"/>
      <c r="MYH76"/>
      <c r="MYI76"/>
      <c r="MYJ76"/>
      <c r="MYK76"/>
      <c r="MYL76"/>
      <c r="MYM76"/>
      <c r="MYN76"/>
      <c r="MYO76"/>
      <c r="MYP76"/>
      <c r="MYQ76"/>
      <c r="MYR76"/>
      <c r="MYS76"/>
      <c r="MYT76"/>
      <c r="MYU76"/>
      <c r="MYV76"/>
      <c r="MYW76"/>
      <c r="MYX76"/>
      <c r="MYY76"/>
      <c r="MYZ76"/>
      <c r="MZA76"/>
      <c r="MZB76"/>
      <c r="MZC76"/>
      <c r="MZD76"/>
      <c r="MZE76"/>
      <c r="MZF76"/>
      <c r="MZG76"/>
      <c r="MZH76"/>
      <c r="MZI76"/>
      <c r="MZJ76"/>
      <c r="MZK76"/>
      <c r="MZL76"/>
      <c r="MZM76"/>
      <c r="MZN76"/>
      <c r="MZO76"/>
      <c r="MZP76"/>
      <c r="MZQ76"/>
      <c r="MZR76"/>
      <c r="MZS76"/>
      <c r="MZT76"/>
      <c r="MZU76"/>
      <c r="MZV76"/>
      <c r="MZW76"/>
      <c r="MZX76"/>
      <c r="MZY76"/>
      <c r="MZZ76"/>
      <c r="NAA76"/>
      <c r="NAB76"/>
      <c r="NAC76"/>
      <c r="NAD76"/>
      <c r="NAE76"/>
      <c r="NAF76"/>
      <c r="NAG76"/>
      <c r="NAH76"/>
      <c r="NAI76"/>
      <c r="NAJ76"/>
      <c r="NAK76"/>
      <c r="NAL76"/>
      <c r="NAM76"/>
      <c r="NAN76"/>
      <c r="NAO76"/>
      <c r="NAP76"/>
      <c r="NAQ76"/>
      <c r="NAR76"/>
      <c r="NAS76"/>
      <c r="NAT76"/>
      <c r="NAU76"/>
      <c r="NAV76"/>
      <c r="NAW76"/>
      <c r="NAX76"/>
      <c r="NAY76"/>
      <c r="NAZ76"/>
      <c r="NBA76"/>
      <c r="NBB76"/>
      <c r="NBC76"/>
      <c r="NBD76"/>
      <c r="NBE76"/>
      <c r="NBF76"/>
      <c r="NBG76"/>
      <c r="NBH76"/>
      <c r="NBI76"/>
      <c r="NBJ76"/>
      <c r="NBK76"/>
      <c r="NBL76"/>
      <c r="NBM76"/>
      <c r="NBN76"/>
      <c r="NBO76"/>
      <c r="NBP76"/>
      <c r="NBQ76"/>
      <c r="NBR76"/>
      <c r="NBS76"/>
      <c r="NBT76"/>
      <c r="NBU76"/>
      <c r="NBV76"/>
      <c r="NBW76"/>
      <c r="NBX76"/>
      <c r="NBY76"/>
      <c r="NBZ76"/>
      <c r="NCA76"/>
      <c r="NCB76"/>
      <c r="NCC76"/>
      <c r="NCD76"/>
      <c r="NCE76"/>
      <c r="NCF76"/>
      <c r="NCG76"/>
      <c r="NCH76"/>
      <c r="NCI76"/>
      <c r="NCJ76"/>
      <c r="NCK76"/>
      <c r="NCL76"/>
      <c r="NCM76"/>
      <c r="NCN76"/>
      <c r="NCO76"/>
      <c r="NCP76"/>
      <c r="NCQ76"/>
      <c r="NCR76"/>
      <c r="NCS76"/>
      <c r="NCT76"/>
      <c r="NCU76"/>
      <c r="NCV76"/>
      <c r="NCW76"/>
      <c r="NCX76"/>
      <c r="NCY76"/>
      <c r="NCZ76"/>
      <c r="NDA76"/>
      <c r="NDB76"/>
      <c r="NDC76"/>
      <c r="NDD76"/>
      <c r="NDE76"/>
      <c r="NDF76"/>
      <c r="NDG76"/>
      <c r="NDH76"/>
      <c r="NDI76"/>
      <c r="NDJ76"/>
      <c r="NDK76"/>
      <c r="NDL76"/>
      <c r="NDM76"/>
      <c r="NDN76"/>
      <c r="NDO76"/>
      <c r="NDP76"/>
      <c r="NDQ76"/>
      <c r="NDR76"/>
      <c r="NDS76"/>
      <c r="NDT76"/>
      <c r="NDU76"/>
      <c r="NDV76"/>
      <c r="NDW76"/>
      <c r="NDX76"/>
      <c r="NDY76"/>
      <c r="NDZ76"/>
      <c r="NEA76"/>
      <c r="NEB76"/>
      <c r="NEC76"/>
      <c r="NED76"/>
      <c r="NEE76"/>
      <c r="NEF76"/>
      <c r="NEG76"/>
      <c r="NEH76"/>
      <c r="NEI76"/>
      <c r="NEJ76"/>
      <c r="NEK76"/>
      <c r="NEL76"/>
      <c r="NEM76"/>
      <c r="NEN76"/>
      <c r="NEO76"/>
      <c r="NEP76"/>
      <c r="NEQ76"/>
      <c r="NER76"/>
      <c r="NES76"/>
      <c r="NET76"/>
      <c r="NEU76"/>
      <c r="NEV76"/>
      <c r="NEW76"/>
      <c r="NEX76"/>
      <c r="NEY76"/>
      <c r="NEZ76"/>
      <c r="NFA76"/>
      <c r="NFB76"/>
      <c r="NFC76"/>
      <c r="NFD76"/>
      <c r="NFE76"/>
      <c r="NFF76"/>
      <c r="NFG76"/>
      <c r="NFH76"/>
      <c r="NFI76"/>
      <c r="NFJ76"/>
      <c r="NFK76"/>
      <c r="NFL76"/>
      <c r="NFM76"/>
      <c r="NFN76"/>
      <c r="NFO76"/>
      <c r="NFP76"/>
      <c r="NFQ76"/>
      <c r="NFR76"/>
      <c r="NFS76"/>
      <c r="NFT76"/>
      <c r="NFU76"/>
      <c r="NFV76"/>
      <c r="NFW76"/>
      <c r="NFX76"/>
      <c r="NFY76"/>
      <c r="NFZ76"/>
      <c r="NGA76"/>
      <c r="NGB76"/>
      <c r="NGC76"/>
      <c r="NGD76"/>
      <c r="NGE76"/>
      <c r="NGF76"/>
      <c r="NGG76"/>
      <c r="NGH76"/>
      <c r="NGI76"/>
      <c r="NGJ76"/>
      <c r="NGK76"/>
      <c r="NGL76"/>
      <c r="NGM76"/>
      <c r="NGN76"/>
      <c r="NGO76"/>
      <c r="NGP76"/>
      <c r="NGQ76"/>
      <c r="NGR76"/>
      <c r="NGS76"/>
      <c r="NGT76"/>
      <c r="NGU76"/>
      <c r="NGV76"/>
      <c r="NGW76"/>
      <c r="NGX76"/>
      <c r="NGY76"/>
      <c r="NGZ76"/>
      <c r="NHA76"/>
      <c r="NHB76"/>
      <c r="NHC76"/>
      <c r="NHD76"/>
      <c r="NHE76"/>
      <c r="NHF76"/>
      <c r="NHG76"/>
      <c r="NHH76"/>
      <c r="NHI76"/>
      <c r="NHJ76"/>
      <c r="NHK76"/>
      <c r="NHL76"/>
      <c r="NHM76"/>
      <c r="NHN76"/>
      <c r="NHO76"/>
      <c r="NHP76"/>
      <c r="NHQ76"/>
      <c r="NHR76"/>
      <c r="NHS76"/>
      <c r="NHT76"/>
      <c r="NHU76"/>
      <c r="NHV76"/>
      <c r="NHW76"/>
      <c r="NHX76"/>
      <c r="NHY76"/>
      <c r="NHZ76"/>
      <c r="NIA76"/>
      <c r="NIB76"/>
      <c r="NIC76"/>
      <c r="NID76"/>
      <c r="NIE76"/>
      <c r="NIF76"/>
      <c r="NIG76"/>
      <c r="NIH76"/>
      <c r="NII76"/>
      <c r="NIJ76"/>
      <c r="NIK76"/>
      <c r="NIL76"/>
      <c r="NIM76"/>
      <c r="NIN76"/>
      <c r="NIO76"/>
      <c r="NIP76"/>
      <c r="NIQ76"/>
      <c r="NIR76"/>
      <c r="NIS76"/>
      <c r="NIT76"/>
      <c r="NIU76"/>
      <c r="NIV76"/>
      <c r="NIW76"/>
      <c r="NIX76"/>
      <c r="NIY76"/>
      <c r="NIZ76"/>
      <c r="NJA76"/>
      <c r="NJB76"/>
      <c r="NJC76"/>
      <c r="NJD76"/>
      <c r="NJE76"/>
      <c r="NJF76"/>
      <c r="NJG76"/>
      <c r="NJH76"/>
      <c r="NJI76"/>
      <c r="NJJ76"/>
      <c r="NJK76"/>
      <c r="NJL76"/>
      <c r="NJM76"/>
      <c r="NJN76"/>
      <c r="NJO76"/>
      <c r="NJP76"/>
      <c r="NJQ76"/>
      <c r="NJR76"/>
      <c r="NJS76"/>
      <c r="NJT76"/>
      <c r="NJU76"/>
      <c r="NJV76"/>
      <c r="NJW76"/>
      <c r="NJX76"/>
      <c r="NJY76"/>
      <c r="NJZ76"/>
      <c r="NKA76"/>
      <c r="NKB76"/>
      <c r="NKC76"/>
      <c r="NKD76"/>
      <c r="NKE76"/>
      <c r="NKF76"/>
      <c r="NKG76"/>
      <c r="NKH76"/>
      <c r="NKI76"/>
      <c r="NKJ76"/>
      <c r="NKK76"/>
      <c r="NKL76"/>
      <c r="NKM76"/>
      <c r="NKN76"/>
      <c r="NKO76"/>
      <c r="NKP76"/>
      <c r="NKQ76"/>
      <c r="NKR76"/>
      <c r="NKS76"/>
      <c r="NKT76"/>
      <c r="NKU76"/>
      <c r="NKV76"/>
      <c r="NKW76"/>
      <c r="NKX76"/>
      <c r="NKY76"/>
      <c r="NKZ76"/>
      <c r="NLA76"/>
      <c r="NLB76"/>
      <c r="NLC76"/>
      <c r="NLD76"/>
      <c r="NLE76"/>
      <c r="NLF76"/>
      <c r="NLG76"/>
      <c r="NLH76"/>
      <c r="NLI76"/>
      <c r="NLJ76"/>
      <c r="NLK76"/>
      <c r="NLL76"/>
      <c r="NLM76"/>
      <c r="NLN76"/>
      <c r="NLO76"/>
      <c r="NLP76"/>
      <c r="NLQ76"/>
      <c r="NLR76"/>
      <c r="NLS76"/>
      <c r="NLT76"/>
      <c r="NLU76"/>
      <c r="NLV76"/>
      <c r="NLW76"/>
      <c r="NLX76"/>
      <c r="NLY76"/>
      <c r="NLZ76"/>
      <c r="NMA76"/>
      <c r="NMB76"/>
      <c r="NMC76"/>
      <c r="NMD76"/>
      <c r="NME76"/>
      <c r="NMF76"/>
      <c r="NMG76"/>
      <c r="NMH76"/>
      <c r="NMI76"/>
      <c r="NMJ76"/>
      <c r="NMK76"/>
      <c r="NML76"/>
      <c r="NMM76"/>
      <c r="NMN76"/>
      <c r="NMO76"/>
      <c r="NMP76"/>
      <c r="NMQ76"/>
      <c r="NMR76"/>
      <c r="NMS76"/>
      <c r="NMT76"/>
      <c r="NMU76"/>
      <c r="NMV76"/>
      <c r="NMW76"/>
      <c r="NMX76"/>
      <c r="NMY76"/>
      <c r="NMZ76"/>
      <c r="NNA76"/>
      <c r="NNB76"/>
      <c r="NNC76"/>
      <c r="NND76"/>
      <c r="NNE76"/>
      <c r="NNF76"/>
      <c r="NNG76"/>
      <c r="NNH76"/>
      <c r="NNI76"/>
      <c r="NNJ76"/>
      <c r="NNK76"/>
      <c r="NNL76"/>
      <c r="NNM76"/>
      <c r="NNN76"/>
      <c r="NNO76"/>
      <c r="NNP76"/>
      <c r="NNQ76"/>
      <c r="NNR76"/>
      <c r="NNS76"/>
      <c r="NNT76"/>
      <c r="NNU76"/>
      <c r="NNV76"/>
      <c r="NNW76"/>
      <c r="NNX76"/>
      <c r="NNY76"/>
      <c r="NNZ76"/>
      <c r="NOA76"/>
      <c r="NOB76"/>
      <c r="NOC76"/>
      <c r="NOD76"/>
      <c r="NOE76"/>
      <c r="NOF76"/>
      <c r="NOG76"/>
      <c r="NOH76"/>
      <c r="NOI76"/>
      <c r="NOJ76"/>
      <c r="NOK76"/>
      <c r="NOL76"/>
      <c r="NOM76"/>
      <c r="NON76"/>
      <c r="NOO76"/>
      <c r="NOP76"/>
      <c r="NOQ76"/>
      <c r="NOR76"/>
      <c r="NOS76"/>
      <c r="NOT76"/>
      <c r="NOU76"/>
      <c r="NOV76"/>
      <c r="NOW76"/>
      <c r="NOX76"/>
      <c r="NOY76"/>
      <c r="NOZ76"/>
      <c r="NPA76"/>
      <c r="NPB76"/>
      <c r="NPC76"/>
      <c r="NPD76"/>
      <c r="NPE76"/>
      <c r="NPF76"/>
      <c r="NPG76"/>
      <c r="NPH76"/>
      <c r="NPI76"/>
      <c r="NPJ76"/>
      <c r="NPK76"/>
      <c r="NPL76"/>
      <c r="NPM76"/>
      <c r="NPN76"/>
      <c r="NPO76"/>
      <c r="NPP76"/>
      <c r="NPQ76"/>
      <c r="NPR76"/>
      <c r="NPS76"/>
      <c r="NPT76"/>
      <c r="NPU76"/>
      <c r="NPV76"/>
      <c r="NPW76"/>
      <c r="NPX76"/>
      <c r="NPY76"/>
      <c r="NPZ76"/>
      <c r="NQA76"/>
      <c r="NQB76"/>
      <c r="NQC76"/>
      <c r="NQD76"/>
      <c r="NQE76"/>
      <c r="NQF76"/>
      <c r="NQG76"/>
      <c r="NQH76"/>
      <c r="NQI76"/>
      <c r="NQJ76"/>
      <c r="NQK76"/>
      <c r="NQL76"/>
      <c r="NQM76"/>
      <c r="NQN76"/>
      <c r="NQO76"/>
      <c r="NQP76"/>
      <c r="NQQ76"/>
      <c r="NQR76"/>
      <c r="NQS76"/>
      <c r="NQT76"/>
      <c r="NQU76"/>
      <c r="NQV76"/>
      <c r="NQW76"/>
      <c r="NQX76"/>
      <c r="NQY76"/>
      <c r="NQZ76"/>
      <c r="NRA76"/>
      <c r="NRB76"/>
      <c r="NRC76"/>
      <c r="NRD76"/>
      <c r="NRE76"/>
      <c r="NRF76"/>
      <c r="NRG76"/>
      <c r="NRH76"/>
      <c r="NRI76"/>
      <c r="NRJ76"/>
      <c r="NRK76"/>
      <c r="NRL76"/>
      <c r="NRM76"/>
      <c r="NRN76"/>
      <c r="NRO76"/>
      <c r="NRP76"/>
      <c r="NRQ76"/>
      <c r="NRR76"/>
      <c r="NRS76"/>
      <c r="NRT76"/>
      <c r="NRU76"/>
      <c r="NRV76"/>
      <c r="NRW76"/>
      <c r="NRX76"/>
      <c r="NRY76"/>
      <c r="NRZ76"/>
      <c r="NSA76"/>
      <c r="NSB76"/>
      <c r="NSC76"/>
      <c r="NSD76"/>
      <c r="NSE76"/>
      <c r="NSF76"/>
      <c r="NSG76"/>
      <c r="NSH76"/>
      <c r="NSI76"/>
      <c r="NSJ76"/>
      <c r="NSK76"/>
      <c r="NSL76"/>
      <c r="NSM76"/>
      <c r="NSN76"/>
      <c r="NSO76"/>
      <c r="NSP76"/>
      <c r="NSQ76"/>
      <c r="NSR76"/>
      <c r="NSS76"/>
      <c r="NST76"/>
      <c r="NSU76"/>
      <c r="NSV76"/>
      <c r="NSW76"/>
      <c r="NSX76"/>
      <c r="NSY76"/>
      <c r="NSZ76"/>
      <c r="NTA76"/>
      <c r="NTB76"/>
      <c r="NTC76"/>
      <c r="NTD76"/>
      <c r="NTE76"/>
      <c r="NTF76"/>
      <c r="NTG76"/>
      <c r="NTH76"/>
      <c r="NTI76"/>
      <c r="NTJ76"/>
      <c r="NTK76"/>
      <c r="NTL76"/>
      <c r="NTM76"/>
      <c r="NTN76"/>
      <c r="NTO76"/>
      <c r="NTP76"/>
      <c r="NTQ76"/>
      <c r="NTR76"/>
      <c r="NTS76"/>
      <c r="NTT76"/>
      <c r="NTU76"/>
      <c r="NTV76"/>
      <c r="NTW76"/>
      <c r="NTX76"/>
      <c r="NTY76"/>
      <c r="NTZ76"/>
      <c r="NUA76"/>
      <c r="NUB76"/>
      <c r="NUC76"/>
      <c r="NUD76"/>
      <c r="NUE76"/>
      <c r="NUF76"/>
      <c r="NUG76"/>
      <c r="NUH76"/>
      <c r="NUI76"/>
      <c r="NUJ76"/>
      <c r="NUK76"/>
      <c r="NUL76"/>
      <c r="NUM76"/>
      <c r="NUN76"/>
      <c r="NUO76"/>
      <c r="NUP76"/>
      <c r="NUQ76"/>
      <c r="NUR76"/>
      <c r="NUS76"/>
      <c r="NUT76"/>
      <c r="NUU76"/>
      <c r="NUV76"/>
      <c r="NUW76"/>
      <c r="NUX76"/>
      <c r="NUY76"/>
      <c r="NUZ76"/>
      <c r="NVA76"/>
      <c r="NVB76"/>
      <c r="NVC76"/>
      <c r="NVD76"/>
      <c r="NVE76"/>
      <c r="NVF76"/>
      <c r="NVG76"/>
      <c r="NVH76"/>
      <c r="NVI76"/>
      <c r="NVJ76"/>
      <c r="NVK76"/>
      <c r="NVL76"/>
      <c r="NVM76"/>
      <c r="NVN76"/>
      <c r="NVO76"/>
      <c r="NVP76"/>
      <c r="NVQ76"/>
      <c r="NVR76"/>
      <c r="NVS76"/>
      <c r="NVT76"/>
      <c r="NVU76"/>
      <c r="NVV76"/>
      <c r="NVW76"/>
      <c r="NVX76"/>
      <c r="NVY76"/>
      <c r="NVZ76"/>
      <c r="NWA76"/>
      <c r="NWB76"/>
      <c r="NWC76"/>
      <c r="NWD76"/>
      <c r="NWE76"/>
      <c r="NWF76"/>
      <c r="NWG76"/>
      <c r="NWH76"/>
      <c r="NWI76"/>
      <c r="NWJ76"/>
      <c r="NWK76"/>
      <c r="NWL76"/>
      <c r="NWM76"/>
      <c r="NWN76"/>
      <c r="NWO76"/>
      <c r="NWP76"/>
      <c r="NWQ76"/>
      <c r="NWR76"/>
      <c r="NWS76"/>
      <c r="NWT76"/>
      <c r="NWU76"/>
      <c r="NWV76"/>
      <c r="NWW76"/>
      <c r="NWX76"/>
      <c r="NWY76"/>
      <c r="NWZ76"/>
      <c r="NXA76"/>
      <c r="NXB76"/>
      <c r="NXC76"/>
      <c r="NXD76"/>
      <c r="NXE76"/>
      <c r="NXF76"/>
      <c r="NXG76"/>
      <c r="NXH76"/>
      <c r="NXI76"/>
      <c r="NXJ76"/>
      <c r="NXK76"/>
      <c r="NXL76"/>
      <c r="NXM76"/>
      <c r="NXN76"/>
      <c r="NXO76"/>
      <c r="NXP76"/>
      <c r="NXQ76"/>
      <c r="NXR76"/>
      <c r="NXS76"/>
      <c r="NXT76"/>
      <c r="NXU76"/>
      <c r="NXV76"/>
      <c r="NXW76"/>
      <c r="NXX76"/>
      <c r="NXY76"/>
      <c r="NXZ76"/>
      <c r="NYA76"/>
      <c r="NYB76"/>
      <c r="NYC76"/>
      <c r="NYD76"/>
      <c r="NYE76"/>
      <c r="NYF76"/>
      <c r="NYG76"/>
      <c r="NYH76"/>
      <c r="NYI76"/>
      <c r="NYJ76"/>
      <c r="NYK76"/>
      <c r="NYL76"/>
      <c r="NYM76"/>
      <c r="NYN76"/>
      <c r="NYO76"/>
      <c r="NYP76"/>
      <c r="NYQ76"/>
      <c r="NYR76"/>
      <c r="NYS76"/>
      <c r="NYT76"/>
      <c r="NYU76"/>
      <c r="NYV76"/>
      <c r="NYW76"/>
      <c r="NYX76"/>
      <c r="NYY76"/>
      <c r="NYZ76"/>
      <c r="NZA76"/>
      <c r="NZB76"/>
      <c r="NZC76"/>
      <c r="NZD76"/>
      <c r="NZE76"/>
      <c r="NZF76"/>
      <c r="NZG76"/>
      <c r="NZH76"/>
      <c r="NZI76"/>
      <c r="NZJ76"/>
      <c r="NZK76"/>
      <c r="NZL76"/>
      <c r="NZM76"/>
      <c r="NZN76"/>
      <c r="NZO76"/>
      <c r="NZP76"/>
      <c r="NZQ76"/>
      <c r="NZR76"/>
      <c r="NZS76"/>
      <c r="NZT76"/>
      <c r="NZU76"/>
      <c r="NZV76"/>
      <c r="NZW76"/>
      <c r="NZX76"/>
      <c r="NZY76"/>
      <c r="NZZ76"/>
      <c r="OAA76"/>
      <c r="OAB76"/>
      <c r="OAC76"/>
      <c r="OAD76"/>
      <c r="OAE76"/>
      <c r="OAF76"/>
      <c r="OAG76"/>
      <c r="OAH76"/>
      <c r="OAI76"/>
      <c r="OAJ76"/>
      <c r="OAK76"/>
      <c r="OAL76"/>
      <c r="OAM76"/>
      <c r="OAN76"/>
      <c r="OAO76"/>
      <c r="OAP76"/>
      <c r="OAQ76"/>
      <c r="OAR76"/>
      <c r="OAS76"/>
      <c r="OAT76"/>
      <c r="OAU76"/>
      <c r="OAV76"/>
      <c r="OAW76"/>
      <c r="OAX76"/>
      <c r="OAY76"/>
      <c r="OAZ76"/>
      <c r="OBA76"/>
      <c r="OBB76"/>
      <c r="OBC76"/>
      <c r="OBD76"/>
      <c r="OBE76"/>
      <c r="OBF76"/>
      <c r="OBG76"/>
      <c r="OBH76"/>
      <c r="OBI76"/>
      <c r="OBJ76"/>
      <c r="OBK76"/>
      <c r="OBL76"/>
      <c r="OBM76"/>
      <c r="OBN76"/>
      <c r="OBO76"/>
      <c r="OBP76"/>
      <c r="OBQ76"/>
      <c r="OBR76"/>
      <c r="OBS76"/>
      <c r="OBT76"/>
      <c r="OBU76"/>
      <c r="OBV76"/>
      <c r="OBW76"/>
      <c r="OBX76"/>
      <c r="OBY76"/>
      <c r="OBZ76"/>
      <c r="OCA76"/>
      <c r="OCB76"/>
      <c r="OCC76"/>
      <c r="OCD76"/>
      <c r="OCE76"/>
      <c r="OCF76"/>
      <c r="OCG76"/>
      <c r="OCH76"/>
      <c r="OCI76"/>
      <c r="OCJ76"/>
      <c r="OCK76"/>
      <c r="OCL76"/>
      <c r="OCM76"/>
      <c r="OCN76"/>
      <c r="OCO76"/>
      <c r="OCP76"/>
      <c r="OCQ76"/>
      <c r="OCR76"/>
      <c r="OCS76"/>
      <c r="OCT76"/>
      <c r="OCU76"/>
      <c r="OCV76"/>
      <c r="OCW76"/>
      <c r="OCX76"/>
      <c r="OCY76"/>
      <c r="OCZ76"/>
      <c r="ODA76"/>
      <c r="ODB76"/>
      <c r="ODC76"/>
      <c r="ODD76"/>
      <c r="ODE76"/>
      <c r="ODF76"/>
      <c r="ODG76"/>
      <c r="ODH76"/>
      <c r="ODI76"/>
      <c r="ODJ76"/>
      <c r="ODK76"/>
      <c r="ODL76"/>
      <c r="ODM76"/>
      <c r="ODN76"/>
      <c r="ODO76"/>
      <c r="ODP76"/>
      <c r="ODQ76"/>
      <c r="ODR76"/>
      <c r="ODS76"/>
      <c r="ODT76"/>
      <c r="ODU76"/>
      <c r="ODV76"/>
      <c r="ODW76"/>
      <c r="ODX76"/>
      <c r="ODY76"/>
      <c r="ODZ76"/>
      <c r="OEA76"/>
      <c r="OEB76"/>
      <c r="OEC76"/>
      <c r="OED76"/>
      <c r="OEE76"/>
      <c r="OEF76"/>
      <c r="OEG76"/>
      <c r="OEH76"/>
      <c r="OEI76"/>
      <c r="OEJ76"/>
      <c r="OEK76"/>
      <c r="OEL76"/>
      <c r="OEM76"/>
      <c r="OEN76"/>
      <c r="OEO76"/>
      <c r="OEP76"/>
      <c r="OEQ76"/>
      <c r="OER76"/>
      <c r="OES76"/>
      <c r="OET76"/>
      <c r="OEU76"/>
      <c r="OEV76"/>
      <c r="OEW76"/>
      <c r="OEX76"/>
      <c r="OEY76"/>
      <c r="OEZ76"/>
      <c r="OFA76"/>
      <c r="OFB76"/>
      <c r="OFC76"/>
      <c r="OFD76"/>
      <c r="OFE76"/>
      <c r="OFF76"/>
      <c r="OFG76"/>
      <c r="OFH76"/>
      <c r="OFI76"/>
      <c r="OFJ76"/>
      <c r="OFK76"/>
      <c r="OFL76"/>
      <c r="OFM76"/>
      <c r="OFN76"/>
      <c r="OFO76"/>
      <c r="OFP76"/>
      <c r="OFQ76"/>
      <c r="OFR76"/>
      <c r="OFS76"/>
      <c r="OFT76"/>
      <c r="OFU76"/>
      <c r="OFV76"/>
      <c r="OFW76"/>
      <c r="OFX76"/>
      <c r="OFY76"/>
      <c r="OFZ76"/>
      <c r="OGA76"/>
      <c r="OGB76"/>
      <c r="OGC76"/>
      <c r="OGD76"/>
      <c r="OGE76"/>
      <c r="OGF76"/>
      <c r="OGG76"/>
      <c r="OGH76"/>
      <c r="OGI76"/>
      <c r="OGJ76"/>
      <c r="OGK76"/>
      <c r="OGL76"/>
      <c r="OGM76"/>
      <c r="OGN76"/>
      <c r="OGO76"/>
      <c r="OGP76"/>
      <c r="OGQ76"/>
      <c r="OGR76"/>
      <c r="OGS76"/>
      <c r="OGT76"/>
      <c r="OGU76"/>
      <c r="OGV76"/>
      <c r="OGW76"/>
      <c r="OGX76"/>
      <c r="OGY76"/>
      <c r="OGZ76"/>
      <c r="OHA76"/>
      <c r="OHB76"/>
      <c r="OHC76"/>
      <c r="OHD76"/>
      <c r="OHE76"/>
      <c r="OHF76"/>
      <c r="OHG76"/>
      <c r="OHH76"/>
      <c r="OHI76"/>
      <c r="OHJ76"/>
      <c r="OHK76"/>
      <c r="OHL76"/>
      <c r="OHM76"/>
      <c r="OHN76"/>
      <c r="OHO76"/>
      <c r="OHP76"/>
      <c r="OHQ76"/>
      <c r="OHR76"/>
      <c r="OHS76"/>
      <c r="OHT76"/>
      <c r="OHU76"/>
      <c r="OHV76"/>
      <c r="OHW76"/>
      <c r="OHX76"/>
      <c r="OHY76"/>
      <c r="OHZ76"/>
      <c r="OIA76"/>
      <c r="OIB76"/>
      <c r="OIC76"/>
      <c r="OID76"/>
      <c r="OIE76"/>
      <c r="OIF76"/>
      <c r="OIG76"/>
      <c r="OIH76"/>
      <c r="OII76"/>
      <c r="OIJ76"/>
      <c r="OIK76"/>
      <c r="OIL76"/>
      <c r="OIM76"/>
      <c r="OIN76"/>
      <c r="OIO76"/>
      <c r="OIP76"/>
      <c r="OIQ76"/>
      <c r="OIR76"/>
      <c r="OIS76"/>
      <c r="OIT76"/>
      <c r="OIU76"/>
      <c r="OIV76"/>
      <c r="OIW76"/>
      <c r="OIX76"/>
      <c r="OIY76"/>
      <c r="OIZ76"/>
      <c r="OJA76"/>
      <c r="OJB76"/>
      <c r="OJC76"/>
      <c r="OJD76"/>
      <c r="OJE76"/>
      <c r="OJF76"/>
      <c r="OJG76"/>
      <c r="OJH76"/>
      <c r="OJI76"/>
      <c r="OJJ76"/>
      <c r="OJK76"/>
      <c r="OJL76"/>
      <c r="OJM76"/>
      <c r="OJN76"/>
      <c r="OJO76"/>
      <c r="OJP76"/>
      <c r="OJQ76"/>
      <c r="OJR76"/>
      <c r="OJS76"/>
      <c r="OJT76"/>
      <c r="OJU76"/>
      <c r="OJV76"/>
      <c r="OJW76"/>
      <c r="OJX76"/>
      <c r="OJY76"/>
      <c r="OJZ76"/>
      <c r="OKA76"/>
      <c r="OKB76"/>
      <c r="OKC76"/>
      <c r="OKD76"/>
      <c r="OKE76"/>
      <c r="OKF76"/>
      <c r="OKG76"/>
      <c r="OKH76"/>
      <c r="OKI76"/>
      <c r="OKJ76"/>
      <c r="OKK76"/>
      <c r="OKL76"/>
      <c r="OKM76"/>
      <c r="OKN76"/>
      <c r="OKO76"/>
      <c r="OKP76"/>
      <c r="OKQ76"/>
      <c r="OKR76"/>
      <c r="OKS76"/>
      <c r="OKT76"/>
      <c r="OKU76"/>
      <c r="OKV76"/>
      <c r="OKW76"/>
      <c r="OKX76"/>
      <c r="OKY76"/>
      <c r="OKZ76"/>
      <c r="OLA76"/>
      <c r="OLB76"/>
      <c r="OLC76"/>
      <c r="OLD76"/>
      <c r="OLE76"/>
      <c r="OLF76"/>
      <c r="OLG76"/>
      <c r="OLH76"/>
      <c r="OLI76"/>
      <c r="OLJ76"/>
      <c r="OLK76"/>
      <c r="OLL76"/>
      <c r="OLM76"/>
      <c r="OLN76"/>
      <c r="OLO76"/>
      <c r="OLP76"/>
      <c r="OLQ76"/>
      <c r="OLR76"/>
      <c r="OLS76"/>
      <c r="OLT76"/>
      <c r="OLU76"/>
      <c r="OLV76"/>
      <c r="OLW76"/>
      <c r="OLX76"/>
      <c r="OLY76"/>
      <c r="OLZ76"/>
      <c r="OMA76"/>
      <c r="OMB76"/>
      <c r="OMC76"/>
      <c r="OMD76"/>
      <c r="OME76"/>
      <c r="OMF76"/>
      <c r="OMG76"/>
      <c r="OMH76"/>
      <c r="OMI76"/>
      <c r="OMJ76"/>
      <c r="OMK76"/>
      <c r="OML76"/>
      <c r="OMM76"/>
      <c r="OMN76"/>
      <c r="OMO76"/>
      <c r="OMP76"/>
      <c r="OMQ76"/>
      <c r="OMR76"/>
      <c r="OMS76"/>
      <c r="OMT76"/>
      <c r="OMU76"/>
      <c r="OMV76"/>
      <c r="OMW76"/>
      <c r="OMX76"/>
      <c r="OMY76"/>
      <c r="OMZ76"/>
      <c r="ONA76"/>
      <c r="ONB76"/>
      <c r="ONC76"/>
      <c r="OND76"/>
      <c r="ONE76"/>
      <c r="ONF76"/>
      <c r="ONG76"/>
      <c r="ONH76"/>
      <c r="ONI76"/>
      <c r="ONJ76"/>
      <c r="ONK76"/>
      <c r="ONL76"/>
      <c r="ONM76"/>
      <c r="ONN76"/>
      <c r="ONO76"/>
      <c r="ONP76"/>
      <c r="ONQ76"/>
      <c r="ONR76"/>
      <c r="ONS76"/>
      <c r="ONT76"/>
      <c r="ONU76"/>
      <c r="ONV76"/>
      <c r="ONW76"/>
      <c r="ONX76"/>
      <c r="ONY76"/>
      <c r="ONZ76"/>
      <c r="OOA76"/>
      <c r="OOB76"/>
      <c r="OOC76"/>
      <c r="OOD76"/>
      <c r="OOE76"/>
      <c r="OOF76"/>
      <c r="OOG76"/>
      <c r="OOH76"/>
      <c r="OOI76"/>
      <c r="OOJ76"/>
      <c r="OOK76"/>
      <c r="OOL76"/>
      <c r="OOM76"/>
      <c r="OON76"/>
      <c r="OOO76"/>
      <c r="OOP76"/>
      <c r="OOQ76"/>
      <c r="OOR76"/>
      <c r="OOS76"/>
      <c r="OOT76"/>
      <c r="OOU76"/>
      <c r="OOV76"/>
      <c r="OOW76"/>
      <c r="OOX76"/>
      <c r="OOY76"/>
      <c r="OOZ76"/>
      <c r="OPA76"/>
      <c r="OPB76"/>
      <c r="OPC76"/>
      <c r="OPD76"/>
      <c r="OPE76"/>
      <c r="OPF76"/>
      <c r="OPG76"/>
      <c r="OPH76"/>
      <c r="OPI76"/>
      <c r="OPJ76"/>
      <c r="OPK76"/>
      <c r="OPL76"/>
      <c r="OPM76"/>
      <c r="OPN76"/>
      <c r="OPO76"/>
      <c r="OPP76"/>
      <c r="OPQ76"/>
      <c r="OPR76"/>
      <c r="OPS76"/>
      <c r="OPT76"/>
      <c r="OPU76"/>
      <c r="OPV76"/>
      <c r="OPW76"/>
      <c r="OPX76"/>
      <c r="OPY76"/>
      <c r="OPZ76"/>
      <c r="OQA76"/>
      <c r="OQB76"/>
      <c r="OQC76"/>
      <c r="OQD76"/>
      <c r="OQE76"/>
      <c r="OQF76"/>
      <c r="OQG76"/>
      <c r="OQH76"/>
      <c r="OQI76"/>
      <c r="OQJ76"/>
      <c r="OQK76"/>
      <c r="OQL76"/>
      <c r="OQM76"/>
      <c r="OQN76"/>
      <c r="OQO76"/>
      <c r="OQP76"/>
      <c r="OQQ76"/>
      <c r="OQR76"/>
      <c r="OQS76"/>
      <c r="OQT76"/>
      <c r="OQU76"/>
      <c r="OQV76"/>
      <c r="OQW76"/>
      <c r="OQX76"/>
      <c r="OQY76"/>
      <c r="OQZ76"/>
      <c r="ORA76"/>
      <c r="ORB76"/>
      <c r="ORC76"/>
      <c r="ORD76"/>
      <c r="ORE76"/>
      <c r="ORF76"/>
      <c r="ORG76"/>
      <c r="ORH76"/>
      <c r="ORI76"/>
      <c r="ORJ76"/>
      <c r="ORK76"/>
      <c r="ORL76"/>
      <c r="ORM76"/>
      <c r="ORN76"/>
      <c r="ORO76"/>
      <c r="ORP76"/>
      <c r="ORQ76"/>
      <c r="ORR76"/>
      <c r="ORS76"/>
      <c r="ORT76"/>
      <c r="ORU76"/>
      <c r="ORV76"/>
      <c r="ORW76"/>
      <c r="ORX76"/>
      <c r="ORY76"/>
      <c r="ORZ76"/>
      <c r="OSA76"/>
      <c r="OSB76"/>
      <c r="OSC76"/>
      <c r="OSD76"/>
      <c r="OSE76"/>
      <c r="OSF76"/>
      <c r="OSG76"/>
      <c r="OSH76"/>
      <c r="OSI76"/>
      <c r="OSJ76"/>
      <c r="OSK76"/>
      <c r="OSL76"/>
      <c r="OSM76"/>
      <c r="OSN76"/>
      <c r="OSO76"/>
      <c r="OSP76"/>
      <c r="OSQ76"/>
      <c r="OSR76"/>
      <c r="OSS76"/>
      <c r="OST76"/>
      <c r="OSU76"/>
      <c r="OSV76"/>
      <c r="OSW76"/>
      <c r="OSX76"/>
      <c r="OSY76"/>
      <c r="OSZ76"/>
      <c r="OTA76"/>
      <c r="OTB76"/>
      <c r="OTC76"/>
      <c r="OTD76"/>
      <c r="OTE76"/>
      <c r="OTF76"/>
      <c r="OTG76"/>
      <c r="OTH76"/>
      <c r="OTI76"/>
      <c r="OTJ76"/>
      <c r="OTK76"/>
      <c r="OTL76"/>
      <c r="OTM76"/>
      <c r="OTN76"/>
      <c r="OTO76"/>
      <c r="OTP76"/>
      <c r="OTQ76"/>
      <c r="OTR76"/>
      <c r="OTS76"/>
      <c r="OTT76"/>
      <c r="OTU76"/>
      <c r="OTV76"/>
      <c r="OTW76"/>
      <c r="OTX76"/>
      <c r="OTY76"/>
      <c r="OTZ76"/>
      <c r="OUA76"/>
      <c r="OUB76"/>
      <c r="OUC76"/>
      <c r="OUD76"/>
      <c r="OUE76"/>
      <c r="OUF76"/>
      <c r="OUG76"/>
      <c r="OUH76"/>
      <c r="OUI76"/>
      <c r="OUJ76"/>
      <c r="OUK76"/>
      <c r="OUL76"/>
      <c r="OUM76"/>
      <c r="OUN76"/>
      <c r="OUO76"/>
      <c r="OUP76"/>
      <c r="OUQ76"/>
      <c r="OUR76"/>
      <c r="OUS76"/>
      <c r="OUT76"/>
      <c r="OUU76"/>
      <c r="OUV76"/>
      <c r="OUW76"/>
      <c r="OUX76"/>
      <c r="OUY76"/>
      <c r="OUZ76"/>
      <c r="OVA76"/>
      <c r="OVB76"/>
      <c r="OVC76"/>
      <c r="OVD76"/>
      <c r="OVE76"/>
      <c r="OVF76"/>
      <c r="OVG76"/>
      <c r="OVH76"/>
      <c r="OVI76"/>
      <c r="OVJ76"/>
      <c r="OVK76"/>
      <c r="OVL76"/>
      <c r="OVM76"/>
      <c r="OVN76"/>
      <c r="OVO76"/>
      <c r="OVP76"/>
      <c r="OVQ76"/>
      <c r="OVR76"/>
      <c r="OVS76"/>
      <c r="OVT76"/>
      <c r="OVU76"/>
      <c r="OVV76"/>
      <c r="OVW76"/>
      <c r="OVX76"/>
      <c r="OVY76"/>
      <c r="OVZ76"/>
      <c r="OWA76"/>
      <c r="OWB76"/>
      <c r="OWC76"/>
      <c r="OWD76"/>
      <c r="OWE76"/>
      <c r="OWF76"/>
      <c r="OWG76"/>
      <c r="OWH76"/>
      <c r="OWI76"/>
      <c r="OWJ76"/>
      <c r="OWK76"/>
      <c r="OWL76"/>
      <c r="OWM76"/>
      <c r="OWN76"/>
      <c r="OWO76"/>
      <c r="OWP76"/>
      <c r="OWQ76"/>
      <c r="OWR76"/>
      <c r="OWS76"/>
      <c r="OWT76"/>
      <c r="OWU76"/>
      <c r="OWV76"/>
      <c r="OWW76"/>
      <c r="OWX76"/>
      <c r="OWY76"/>
      <c r="OWZ76"/>
      <c r="OXA76"/>
      <c r="OXB76"/>
      <c r="OXC76"/>
      <c r="OXD76"/>
      <c r="OXE76"/>
      <c r="OXF76"/>
      <c r="OXG76"/>
      <c r="OXH76"/>
      <c r="OXI76"/>
      <c r="OXJ76"/>
      <c r="OXK76"/>
      <c r="OXL76"/>
      <c r="OXM76"/>
      <c r="OXN76"/>
      <c r="OXO76"/>
      <c r="OXP76"/>
      <c r="OXQ76"/>
      <c r="OXR76"/>
      <c r="OXS76"/>
      <c r="OXT76"/>
      <c r="OXU76"/>
      <c r="OXV76"/>
      <c r="OXW76"/>
      <c r="OXX76"/>
      <c r="OXY76"/>
      <c r="OXZ76"/>
      <c r="OYA76"/>
      <c r="OYB76"/>
      <c r="OYC76"/>
      <c r="OYD76"/>
      <c r="OYE76"/>
      <c r="OYF76"/>
      <c r="OYG76"/>
      <c r="OYH76"/>
      <c r="OYI76"/>
      <c r="OYJ76"/>
      <c r="OYK76"/>
      <c r="OYL76"/>
      <c r="OYM76"/>
      <c r="OYN76"/>
      <c r="OYO76"/>
      <c r="OYP76"/>
      <c r="OYQ76"/>
      <c r="OYR76"/>
      <c r="OYS76"/>
      <c r="OYT76"/>
      <c r="OYU76"/>
      <c r="OYV76"/>
      <c r="OYW76"/>
      <c r="OYX76"/>
      <c r="OYY76"/>
      <c r="OYZ76"/>
      <c r="OZA76"/>
      <c r="OZB76"/>
      <c r="OZC76"/>
      <c r="OZD76"/>
      <c r="OZE76"/>
      <c r="OZF76"/>
      <c r="OZG76"/>
      <c r="OZH76"/>
      <c r="OZI76"/>
      <c r="OZJ76"/>
      <c r="OZK76"/>
      <c r="OZL76"/>
      <c r="OZM76"/>
      <c r="OZN76"/>
      <c r="OZO76"/>
      <c r="OZP76"/>
      <c r="OZQ76"/>
      <c r="OZR76"/>
      <c r="OZS76"/>
      <c r="OZT76"/>
      <c r="OZU76"/>
      <c r="OZV76"/>
      <c r="OZW76"/>
      <c r="OZX76"/>
      <c r="OZY76"/>
      <c r="OZZ76"/>
      <c r="PAA76"/>
      <c r="PAB76"/>
      <c r="PAC76"/>
      <c r="PAD76"/>
      <c r="PAE76"/>
      <c r="PAF76"/>
      <c r="PAG76"/>
      <c r="PAH76"/>
      <c r="PAI76"/>
      <c r="PAJ76"/>
      <c r="PAK76"/>
      <c r="PAL76"/>
      <c r="PAM76"/>
      <c r="PAN76"/>
      <c r="PAO76"/>
      <c r="PAP76"/>
      <c r="PAQ76"/>
      <c r="PAR76"/>
      <c r="PAS76"/>
      <c r="PAT76"/>
      <c r="PAU76"/>
      <c r="PAV76"/>
      <c r="PAW76"/>
      <c r="PAX76"/>
      <c r="PAY76"/>
      <c r="PAZ76"/>
      <c r="PBA76"/>
      <c r="PBB76"/>
      <c r="PBC76"/>
      <c r="PBD76"/>
      <c r="PBE76"/>
      <c r="PBF76"/>
      <c r="PBG76"/>
      <c r="PBH76"/>
      <c r="PBI76"/>
      <c r="PBJ76"/>
      <c r="PBK76"/>
      <c r="PBL76"/>
      <c r="PBM76"/>
      <c r="PBN76"/>
      <c r="PBO76"/>
      <c r="PBP76"/>
      <c r="PBQ76"/>
      <c r="PBR76"/>
      <c r="PBS76"/>
      <c r="PBT76"/>
      <c r="PBU76"/>
      <c r="PBV76"/>
      <c r="PBW76"/>
      <c r="PBX76"/>
      <c r="PBY76"/>
      <c r="PBZ76"/>
      <c r="PCA76"/>
      <c r="PCB76"/>
      <c r="PCC76"/>
      <c r="PCD76"/>
      <c r="PCE76"/>
      <c r="PCF76"/>
      <c r="PCG76"/>
      <c r="PCH76"/>
      <c r="PCI76"/>
      <c r="PCJ76"/>
      <c r="PCK76"/>
      <c r="PCL76"/>
      <c r="PCM76"/>
      <c r="PCN76"/>
      <c r="PCO76"/>
      <c r="PCP76"/>
      <c r="PCQ76"/>
      <c r="PCR76"/>
      <c r="PCS76"/>
      <c r="PCT76"/>
      <c r="PCU76"/>
      <c r="PCV76"/>
      <c r="PCW76"/>
      <c r="PCX76"/>
      <c r="PCY76"/>
      <c r="PCZ76"/>
      <c r="PDA76"/>
      <c r="PDB76"/>
      <c r="PDC76"/>
      <c r="PDD76"/>
      <c r="PDE76"/>
      <c r="PDF76"/>
      <c r="PDG76"/>
      <c r="PDH76"/>
      <c r="PDI76"/>
      <c r="PDJ76"/>
      <c r="PDK76"/>
      <c r="PDL76"/>
      <c r="PDM76"/>
      <c r="PDN76"/>
      <c r="PDO76"/>
      <c r="PDP76"/>
      <c r="PDQ76"/>
      <c r="PDR76"/>
      <c r="PDS76"/>
      <c r="PDT76"/>
      <c r="PDU76"/>
      <c r="PDV76"/>
      <c r="PDW76"/>
      <c r="PDX76"/>
      <c r="PDY76"/>
      <c r="PDZ76"/>
      <c r="PEA76"/>
      <c r="PEB76"/>
      <c r="PEC76"/>
      <c r="PED76"/>
      <c r="PEE76"/>
      <c r="PEF76"/>
      <c r="PEG76"/>
      <c r="PEH76"/>
      <c r="PEI76"/>
      <c r="PEJ76"/>
      <c r="PEK76"/>
      <c r="PEL76"/>
      <c r="PEM76"/>
      <c r="PEN76"/>
      <c r="PEO76"/>
      <c r="PEP76"/>
      <c r="PEQ76"/>
      <c r="PER76"/>
      <c r="PES76"/>
      <c r="PET76"/>
      <c r="PEU76"/>
      <c r="PEV76"/>
      <c r="PEW76"/>
      <c r="PEX76"/>
      <c r="PEY76"/>
      <c r="PEZ76"/>
      <c r="PFA76"/>
      <c r="PFB76"/>
      <c r="PFC76"/>
      <c r="PFD76"/>
      <c r="PFE76"/>
      <c r="PFF76"/>
      <c r="PFG76"/>
      <c r="PFH76"/>
      <c r="PFI76"/>
      <c r="PFJ76"/>
      <c r="PFK76"/>
      <c r="PFL76"/>
      <c r="PFM76"/>
      <c r="PFN76"/>
      <c r="PFO76"/>
      <c r="PFP76"/>
      <c r="PFQ76"/>
      <c r="PFR76"/>
      <c r="PFS76"/>
      <c r="PFT76"/>
      <c r="PFU76"/>
      <c r="PFV76"/>
      <c r="PFW76"/>
      <c r="PFX76"/>
      <c r="PFY76"/>
      <c r="PFZ76"/>
      <c r="PGA76"/>
      <c r="PGB76"/>
      <c r="PGC76"/>
      <c r="PGD76"/>
      <c r="PGE76"/>
      <c r="PGF76"/>
      <c r="PGG76"/>
      <c r="PGH76"/>
      <c r="PGI76"/>
      <c r="PGJ76"/>
      <c r="PGK76"/>
      <c r="PGL76"/>
      <c r="PGM76"/>
      <c r="PGN76"/>
      <c r="PGO76"/>
      <c r="PGP76"/>
      <c r="PGQ76"/>
      <c r="PGR76"/>
      <c r="PGS76"/>
      <c r="PGT76"/>
      <c r="PGU76"/>
      <c r="PGV76"/>
      <c r="PGW76"/>
      <c r="PGX76"/>
      <c r="PGY76"/>
      <c r="PGZ76"/>
      <c r="PHA76"/>
      <c r="PHB76"/>
      <c r="PHC76"/>
      <c r="PHD76"/>
      <c r="PHE76"/>
      <c r="PHF76"/>
      <c r="PHG76"/>
      <c r="PHH76"/>
      <c r="PHI76"/>
      <c r="PHJ76"/>
      <c r="PHK76"/>
      <c r="PHL76"/>
      <c r="PHM76"/>
      <c r="PHN76"/>
      <c r="PHO76"/>
      <c r="PHP76"/>
      <c r="PHQ76"/>
      <c r="PHR76"/>
      <c r="PHS76"/>
      <c r="PHT76"/>
      <c r="PHU76"/>
      <c r="PHV76"/>
      <c r="PHW76"/>
      <c r="PHX76"/>
      <c r="PHY76"/>
      <c r="PHZ76"/>
      <c r="PIA76"/>
      <c r="PIB76"/>
      <c r="PIC76"/>
      <c r="PID76"/>
      <c r="PIE76"/>
      <c r="PIF76"/>
      <c r="PIG76"/>
      <c r="PIH76"/>
      <c r="PII76"/>
      <c r="PIJ76"/>
      <c r="PIK76"/>
      <c r="PIL76"/>
      <c r="PIM76"/>
      <c r="PIN76"/>
      <c r="PIO76"/>
      <c r="PIP76"/>
      <c r="PIQ76"/>
      <c r="PIR76"/>
      <c r="PIS76"/>
      <c r="PIT76"/>
      <c r="PIU76"/>
      <c r="PIV76"/>
      <c r="PIW76"/>
      <c r="PIX76"/>
      <c r="PIY76"/>
      <c r="PIZ76"/>
      <c r="PJA76"/>
      <c r="PJB76"/>
      <c r="PJC76"/>
      <c r="PJD76"/>
      <c r="PJE76"/>
      <c r="PJF76"/>
      <c r="PJG76"/>
      <c r="PJH76"/>
      <c r="PJI76"/>
      <c r="PJJ76"/>
      <c r="PJK76"/>
      <c r="PJL76"/>
      <c r="PJM76"/>
      <c r="PJN76"/>
      <c r="PJO76"/>
      <c r="PJP76"/>
      <c r="PJQ76"/>
      <c r="PJR76"/>
      <c r="PJS76"/>
      <c r="PJT76"/>
      <c r="PJU76"/>
      <c r="PJV76"/>
      <c r="PJW76"/>
      <c r="PJX76"/>
      <c r="PJY76"/>
      <c r="PJZ76"/>
      <c r="PKA76"/>
      <c r="PKB76"/>
      <c r="PKC76"/>
      <c r="PKD76"/>
      <c r="PKE76"/>
      <c r="PKF76"/>
      <c r="PKG76"/>
      <c r="PKH76"/>
      <c r="PKI76"/>
      <c r="PKJ76"/>
      <c r="PKK76"/>
      <c r="PKL76"/>
      <c r="PKM76"/>
      <c r="PKN76"/>
      <c r="PKO76"/>
      <c r="PKP76"/>
      <c r="PKQ76"/>
      <c r="PKR76"/>
      <c r="PKS76"/>
      <c r="PKT76"/>
      <c r="PKU76"/>
      <c r="PKV76"/>
      <c r="PKW76"/>
      <c r="PKX76"/>
      <c r="PKY76"/>
      <c r="PKZ76"/>
      <c r="PLA76"/>
      <c r="PLB76"/>
      <c r="PLC76"/>
      <c r="PLD76"/>
      <c r="PLE76"/>
      <c r="PLF76"/>
      <c r="PLG76"/>
      <c r="PLH76"/>
      <c r="PLI76"/>
      <c r="PLJ76"/>
      <c r="PLK76"/>
      <c r="PLL76"/>
      <c r="PLM76"/>
      <c r="PLN76"/>
      <c r="PLO76"/>
      <c r="PLP76"/>
      <c r="PLQ76"/>
      <c r="PLR76"/>
      <c r="PLS76"/>
      <c r="PLT76"/>
      <c r="PLU76"/>
      <c r="PLV76"/>
      <c r="PLW76"/>
      <c r="PLX76"/>
      <c r="PLY76"/>
      <c r="PLZ76"/>
      <c r="PMA76"/>
      <c r="PMB76"/>
      <c r="PMC76"/>
      <c r="PMD76"/>
      <c r="PME76"/>
      <c r="PMF76"/>
      <c r="PMG76"/>
      <c r="PMH76"/>
      <c r="PMI76"/>
      <c r="PMJ76"/>
      <c r="PMK76"/>
      <c r="PML76"/>
      <c r="PMM76"/>
      <c r="PMN76"/>
      <c r="PMO76"/>
      <c r="PMP76"/>
      <c r="PMQ76"/>
      <c r="PMR76"/>
      <c r="PMS76"/>
      <c r="PMT76"/>
      <c r="PMU76"/>
      <c r="PMV76"/>
      <c r="PMW76"/>
      <c r="PMX76"/>
      <c r="PMY76"/>
      <c r="PMZ76"/>
      <c r="PNA76"/>
      <c r="PNB76"/>
      <c r="PNC76"/>
      <c r="PND76"/>
      <c r="PNE76"/>
      <c r="PNF76"/>
      <c r="PNG76"/>
      <c r="PNH76"/>
      <c r="PNI76"/>
      <c r="PNJ76"/>
      <c r="PNK76"/>
      <c r="PNL76"/>
      <c r="PNM76"/>
      <c r="PNN76"/>
      <c r="PNO76"/>
      <c r="PNP76"/>
      <c r="PNQ76"/>
      <c r="PNR76"/>
      <c r="PNS76"/>
      <c r="PNT76"/>
      <c r="PNU76"/>
      <c r="PNV76"/>
      <c r="PNW76"/>
      <c r="PNX76"/>
      <c r="PNY76"/>
      <c r="PNZ76"/>
      <c r="POA76"/>
      <c r="POB76"/>
      <c r="POC76"/>
      <c r="POD76"/>
      <c r="POE76"/>
      <c r="POF76"/>
      <c r="POG76"/>
      <c r="POH76"/>
      <c r="POI76"/>
      <c r="POJ76"/>
      <c r="POK76"/>
      <c r="POL76"/>
      <c r="POM76"/>
      <c r="PON76"/>
      <c r="POO76"/>
      <c r="POP76"/>
      <c r="POQ76"/>
      <c r="POR76"/>
      <c r="POS76"/>
      <c r="POT76"/>
      <c r="POU76"/>
      <c r="POV76"/>
      <c r="POW76"/>
      <c r="POX76"/>
      <c r="POY76"/>
      <c r="POZ76"/>
      <c r="PPA76"/>
      <c r="PPB76"/>
      <c r="PPC76"/>
      <c r="PPD76"/>
      <c r="PPE76"/>
      <c r="PPF76"/>
      <c r="PPG76"/>
      <c r="PPH76"/>
      <c r="PPI76"/>
      <c r="PPJ76"/>
      <c r="PPK76"/>
      <c r="PPL76"/>
      <c r="PPM76"/>
      <c r="PPN76"/>
      <c r="PPO76"/>
      <c r="PPP76"/>
      <c r="PPQ76"/>
      <c r="PPR76"/>
      <c r="PPS76"/>
      <c r="PPT76"/>
      <c r="PPU76"/>
      <c r="PPV76"/>
      <c r="PPW76"/>
      <c r="PPX76"/>
      <c r="PPY76"/>
      <c r="PPZ76"/>
      <c r="PQA76"/>
      <c r="PQB76"/>
      <c r="PQC76"/>
      <c r="PQD76"/>
      <c r="PQE76"/>
      <c r="PQF76"/>
      <c r="PQG76"/>
      <c r="PQH76"/>
      <c r="PQI76"/>
      <c r="PQJ76"/>
      <c r="PQK76"/>
      <c r="PQL76"/>
      <c r="PQM76"/>
      <c r="PQN76"/>
      <c r="PQO76"/>
      <c r="PQP76"/>
      <c r="PQQ76"/>
      <c r="PQR76"/>
      <c r="PQS76"/>
      <c r="PQT76"/>
      <c r="PQU76"/>
      <c r="PQV76"/>
      <c r="PQW76"/>
      <c r="PQX76"/>
      <c r="PQY76"/>
      <c r="PQZ76"/>
      <c r="PRA76"/>
      <c r="PRB76"/>
      <c r="PRC76"/>
      <c r="PRD76"/>
      <c r="PRE76"/>
      <c r="PRF76"/>
      <c r="PRG76"/>
      <c r="PRH76"/>
      <c r="PRI76"/>
      <c r="PRJ76"/>
      <c r="PRK76"/>
      <c r="PRL76"/>
      <c r="PRM76"/>
      <c r="PRN76"/>
      <c r="PRO76"/>
      <c r="PRP76"/>
      <c r="PRQ76"/>
      <c r="PRR76"/>
      <c r="PRS76"/>
      <c r="PRT76"/>
      <c r="PRU76"/>
      <c r="PRV76"/>
      <c r="PRW76"/>
      <c r="PRX76"/>
      <c r="PRY76"/>
      <c r="PRZ76"/>
      <c r="PSA76"/>
      <c r="PSB76"/>
      <c r="PSC76"/>
      <c r="PSD76"/>
      <c r="PSE76"/>
      <c r="PSF76"/>
      <c r="PSG76"/>
      <c r="PSH76"/>
      <c r="PSI76"/>
      <c r="PSJ76"/>
      <c r="PSK76"/>
      <c r="PSL76"/>
      <c r="PSM76"/>
      <c r="PSN76"/>
      <c r="PSO76"/>
      <c r="PSP76"/>
      <c r="PSQ76"/>
      <c r="PSR76"/>
      <c r="PSS76"/>
      <c r="PST76"/>
      <c r="PSU76"/>
      <c r="PSV76"/>
      <c r="PSW76"/>
      <c r="PSX76"/>
      <c r="PSY76"/>
      <c r="PSZ76"/>
      <c r="PTA76"/>
      <c r="PTB76"/>
      <c r="PTC76"/>
      <c r="PTD76"/>
      <c r="PTE76"/>
      <c r="PTF76"/>
      <c r="PTG76"/>
      <c r="PTH76"/>
      <c r="PTI76"/>
      <c r="PTJ76"/>
      <c r="PTK76"/>
      <c r="PTL76"/>
      <c r="PTM76"/>
      <c r="PTN76"/>
      <c r="PTO76"/>
      <c r="PTP76"/>
      <c r="PTQ76"/>
      <c r="PTR76"/>
      <c r="PTS76"/>
      <c r="PTT76"/>
      <c r="PTU76"/>
      <c r="PTV76"/>
      <c r="PTW76"/>
      <c r="PTX76"/>
      <c r="PTY76"/>
      <c r="PTZ76"/>
      <c r="PUA76"/>
      <c r="PUB76"/>
      <c r="PUC76"/>
      <c r="PUD76"/>
      <c r="PUE76"/>
      <c r="PUF76"/>
      <c r="PUG76"/>
      <c r="PUH76"/>
      <c r="PUI76"/>
      <c r="PUJ76"/>
      <c r="PUK76"/>
      <c r="PUL76"/>
      <c r="PUM76"/>
      <c r="PUN76"/>
      <c r="PUO76"/>
      <c r="PUP76"/>
      <c r="PUQ76"/>
      <c r="PUR76"/>
      <c r="PUS76"/>
      <c r="PUT76"/>
      <c r="PUU76"/>
      <c r="PUV76"/>
      <c r="PUW76"/>
      <c r="PUX76"/>
      <c r="PUY76"/>
      <c r="PUZ76"/>
      <c r="PVA76"/>
      <c r="PVB76"/>
      <c r="PVC76"/>
      <c r="PVD76"/>
      <c r="PVE76"/>
      <c r="PVF76"/>
      <c r="PVG76"/>
      <c r="PVH76"/>
      <c r="PVI76"/>
      <c r="PVJ76"/>
      <c r="PVK76"/>
      <c r="PVL76"/>
      <c r="PVM76"/>
      <c r="PVN76"/>
      <c r="PVO76"/>
      <c r="PVP76"/>
      <c r="PVQ76"/>
      <c r="PVR76"/>
      <c r="PVS76"/>
      <c r="PVT76"/>
      <c r="PVU76"/>
      <c r="PVV76"/>
      <c r="PVW76"/>
      <c r="PVX76"/>
      <c r="PVY76"/>
      <c r="PVZ76"/>
      <c r="PWA76"/>
      <c r="PWB76"/>
      <c r="PWC76"/>
      <c r="PWD76"/>
      <c r="PWE76"/>
      <c r="PWF76"/>
      <c r="PWG76"/>
      <c r="PWH76"/>
      <c r="PWI76"/>
      <c r="PWJ76"/>
      <c r="PWK76"/>
      <c r="PWL76"/>
      <c r="PWM76"/>
      <c r="PWN76"/>
      <c r="PWO76"/>
      <c r="PWP76"/>
      <c r="PWQ76"/>
      <c r="PWR76"/>
      <c r="PWS76"/>
      <c r="PWT76"/>
      <c r="PWU76"/>
      <c r="PWV76"/>
      <c r="PWW76"/>
      <c r="PWX76"/>
      <c r="PWY76"/>
      <c r="PWZ76"/>
      <c r="PXA76"/>
      <c r="PXB76"/>
      <c r="PXC76"/>
      <c r="PXD76"/>
      <c r="PXE76"/>
      <c r="PXF76"/>
      <c r="PXG76"/>
      <c r="PXH76"/>
      <c r="PXI76"/>
      <c r="PXJ76"/>
      <c r="PXK76"/>
      <c r="PXL76"/>
      <c r="PXM76"/>
      <c r="PXN76"/>
      <c r="PXO76"/>
      <c r="PXP76"/>
      <c r="PXQ76"/>
      <c r="PXR76"/>
      <c r="PXS76"/>
      <c r="PXT76"/>
      <c r="PXU76"/>
      <c r="PXV76"/>
      <c r="PXW76"/>
      <c r="PXX76"/>
      <c r="PXY76"/>
      <c r="PXZ76"/>
      <c r="PYA76"/>
      <c r="PYB76"/>
      <c r="PYC76"/>
      <c r="PYD76"/>
      <c r="PYE76"/>
      <c r="PYF76"/>
      <c r="PYG76"/>
      <c r="PYH76"/>
      <c r="PYI76"/>
      <c r="PYJ76"/>
      <c r="PYK76"/>
      <c r="PYL76"/>
      <c r="PYM76"/>
      <c r="PYN76"/>
      <c r="PYO76"/>
      <c r="PYP76"/>
      <c r="PYQ76"/>
      <c r="PYR76"/>
      <c r="PYS76"/>
      <c r="PYT76"/>
      <c r="PYU76"/>
      <c r="PYV76"/>
      <c r="PYW76"/>
      <c r="PYX76"/>
      <c r="PYY76"/>
      <c r="PYZ76"/>
      <c r="PZA76"/>
      <c r="PZB76"/>
      <c r="PZC76"/>
      <c r="PZD76"/>
      <c r="PZE76"/>
      <c r="PZF76"/>
      <c r="PZG76"/>
      <c r="PZH76"/>
      <c r="PZI76"/>
      <c r="PZJ76"/>
      <c r="PZK76"/>
      <c r="PZL76"/>
      <c r="PZM76"/>
      <c r="PZN76"/>
      <c r="PZO76"/>
      <c r="PZP76"/>
      <c r="PZQ76"/>
      <c r="PZR76"/>
      <c r="PZS76"/>
      <c r="PZT76"/>
      <c r="PZU76"/>
      <c r="PZV76"/>
      <c r="PZW76"/>
      <c r="PZX76"/>
      <c r="PZY76"/>
      <c r="PZZ76"/>
      <c r="QAA76"/>
      <c r="QAB76"/>
      <c r="QAC76"/>
      <c r="QAD76"/>
      <c r="QAE76"/>
      <c r="QAF76"/>
      <c r="QAG76"/>
      <c r="QAH76"/>
      <c r="QAI76"/>
      <c r="QAJ76"/>
      <c r="QAK76"/>
      <c r="QAL76"/>
      <c r="QAM76"/>
      <c r="QAN76"/>
      <c r="QAO76"/>
      <c r="QAP76"/>
      <c r="QAQ76"/>
      <c r="QAR76"/>
      <c r="QAS76"/>
      <c r="QAT76"/>
      <c r="QAU76"/>
      <c r="QAV76"/>
      <c r="QAW76"/>
      <c r="QAX76"/>
      <c r="QAY76"/>
      <c r="QAZ76"/>
      <c r="QBA76"/>
      <c r="QBB76"/>
      <c r="QBC76"/>
      <c r="QBD76"/>
      <c r="QBE76"/>
      <c r="QBF76"/>
      <c r="QBG76"/>
      <c r="QBH76"/>
      <c r="QBI76"/>
      <c r="QBJ76"/>
      <c r="QBK76"/>
      <c r="QBL76"/>
      <c r="QBM76"/>
      <c r="QBN76"/>
      <c r="QBO76"/>
      <c r="QBP76"/>
      <c r="QBQ76"/>
      <c r="QBR76"/>
      <c r="QBS76"/>
      <c r="QBT76"/>
      <c r="QBU76"/>
      <c r="QBV76"/>
      <c r="QBW76"/>
      <c r="QBX76"/>
      <c r="QBY76"/>
      <c r="QBZ76"/>
      <c r="QCA76"/>
      <c r="QCB76"/>
      <c r="QCC76"/>
      <c r="QCD76"/>
      <c r="QCE76"/>
      <c r="QCF76"/>
      <c r="QCG76"/>
      <c r="QCH76"/>
      <c r="QCI76"/>
      <c r="QCJ76"/>
      <c r="QCK76"/>
      <c r="QCL76"/>
      <c r="QCM76"/>
      <c r="QCN76"/>
      <c r="QCO76"/>
      <c r="QCP76"/>
      <c r="QCQ76"/>
      <c r="QCR76"/>
      <c r="QCS76"/>
      <c r="QCT76"/>
      <c r="QCU76"/>
      <c r="QCV76"/>
      <c r="QCW76"/>
      <c r="QCX76"/>
      <c r="QCY76"/>
      <c r="QCZ76"/>
      <c r="QDA76"/>
      <c r="QDB76"/>
      <c r="QDC76"/>
      <c r="QDD76"/>
      <c r="QDE76"/>
      <c r="QDF76"/>
      <c r="QDG76"/>
      <c r="QDH76"/>
      <c r="QDI76"/>
      <c r="QDJ76"/>
      <c r="QDK76"/>
      <c r="QDL76"/>
      <c r="QDM76"/>
      <c r="QDN76"/>
      <c r="QDO76"/>
      <c r="QDP76"/>
      <c r="QDQ76"/>
      <c r="QDR76"/>
      <c r="QDS76"/>
      <c r="QDT76"/>
      <c r="QDU76"/>
      <c r="QDV76"/>
      <c r="QDW76"/>
      <c r="QDX76"/>
      <c r="QDY76"/>
      <c r="QDZ76"/>
      <c r="QEA76"/>
      <c r="QEB76"/>
      <c r="QEC76"/>
      <c r="QED76"/>
      <c r="QEE76"/>
      <c r="QEF76"/>
      <c r="QEG76"/>
      <c r="QEH76"/>
      <c r="QEI76"/>
      <c r="QEJ76"/>
      <c r="QEK76"/>
      <c r="QEL76"/>
      <c r="QEM76"/>
      <c r="QEN76"/>
      <c r="QEO76"/>
      <c r="QEP76"/>
      <c r="QEQ76"/>
      <c r="QER76"/>
      <c r="QES76"/>
      <c r="QET76"/>
      <c r="QEU76"/>
      <c r="QEV76"/>
      <c r="QEW76"/>
      <c r="QEX76"/>
      <c r="QEY76"/>
      <c r="QEZ76"/>
      <c r="QFA76"/>
      <c r="QFB76"/>
      <c r="QFC76"/>
      <c r="QFD76"/>
      <c r="QFE76"/>
      <c r="QFF76"/>
      <c r="QFG76"/>
      <c r="QFH76"/>
      <c r="QFI76"/>
      <c r="QFJ76"/>
      <c r="QFK76"/>
      <c r="QFL76"/>
      <c r="QFM76"/>
      <c r="QFN76"/>
      <c r="QFO76"/>
      <c r="QFP76"/>
      <c r="QFQ76"/>
      <c r="QFR76"/>
      <c r="QFS76"/>
      <c r="QFT76"/>
      <c r="QFU76"/>
      <c r="QFV76"/>
      <c r="QFW76"/>
      <c r="QFX76"/>
      <c r="QFY76"/>
      <c r="QFZ76"/>
      <c r="QGA76"/>
      <c r="QGB76"/>
      <c r="QGC76"/>
      <c r="QGD76"/>
      <c r="QGE76"/>
      <c r="QGF76"/>
      <c r="QGG76"/>
      <c r="QGH76"/>
      <c r="QGI76"/>
      <c r="QGJ76"/>
      <c r="QGK76"/>
      <c r="QGL76"/>
      <c r="QGM76"/>
      <c r="QGN76"/>
      <c r="QGO76"/>
      <c r="QGP76"/>
      <c r="QGQ76"/>
      <c r="QGR76"/>
      <c r="QGS76"/>
      <c r="QGT76"/>
      <c r="QGU76"/>
      <c r="QGV76"/>
      <c r="QGW76"/>
      <c r="QGX76"/>
      <c r="QGY76"/>
      <c r="QGZ76"/>
      <c r="QHA76"/>
      <c r="QHB76"/>
      <c r="QHC76"/>
      <c r="QHD76"/>
      <c r="QHE76"/>
      <c r="QHF76"/>
      <c r="QHG76"/>
      <c r="QHH76"/>
      <c r="QHI76"/>
      <c r="QHJ76"/>
      <c r="QHK76"/>
      <c r="QHL76"/>
      <c r="QHM76"/>
      <c r="QHN76"/>
      <c r="QHO76"/>
      <c r="QHP76"/>
      <c r="QHQ76"/>
      <c r="QHR76"/>
      <c r="QHS76"/>
      <c r="QHT76"/>
      <c r="QHU76"/>
      <c r="QHV76"/>
      <c r="QHW76"/>
      <c r="QHX76"/>
      <c r="QHY76"/>
      <c r="QHZ76"/>
      <c r="QIA76"/>
      <c r="QIB76"/>
      <c r="QIC76"/>
      <c r="QID76"/>
      <c r="QIE76"/>
      <c r="QIF76"/>
      <c r="QIG76"/>
      <c r="QIH76"/>
      <c r="QII76"/>
      <c r="QIJ76"/>
      <c r="QIK76"/>
      <c r="QIL76"/>
      <c r="QIM76"/>
      <c r="QIN76"/>
      <c r="QIO76"/>
      <c r="QIP76"/>
      <c r="QIQ76"/>
      <c r="QIR76"/>
      <c r="QIS76"/>
      <c r="QIT76"/>
      <c r="QIU76"/>
      <c r="QIV76"/>
      <c r="QIW76"/>
      <c r="QIX76"/>
      <c r="QIY76"/>
      <c r="QIZ76"/>
      <c r="QJA76"/>
      <c r="QJB76"/>
      <c r="QJC76"/>
      <c r="QJD76"/>
      <c r="QJE76"/>
      <c r="QJF76"/>
      <c r="QJG76"/>
      <c r="QJH76"/>
      <c r="QJI76"/>
      <c r="QJJ76"/>
      <c r="QJK76"/>
      <c r="QJL76"/>
      <c r="QJM76"/>
      <c r="QJN76"/>
      <c r="QJO76"/>
      <c r="QJP76"/>
      <c r="QJQ76"/>
      <c r="QJR76"/>
      <c r="QJS76"/>
      <c r="QJT76"/>
      <c r="QJU76"/>
      <c r="QJV76"/>
      <c r="QJW76"/>
      <c r="QJX76"/>
      <c r="QJY76"/>
      <c r="QJZ76"/>
      <c r="QKA76"/>
      <c r="QKB76"/>
      <c r="QKC76"/>
      <c r="QKD76"/>
      <c r="QKE76"/>
      <c r="QKF76"/>
      <c r="QKG76"/>
      <c r="QKH76"/>
      <c r="QKI76"/>
      <c r="QKJ76"/>
      <c r="QKK76"/>
      <c r="QKL76"/>
      <c r="QKM76"/>
      <c r="QKN76"/>
      <c r="QKO76"/>
      <c r="QKP76"/>
      <c r="QKQ76"/>
      <c r="QKR76"/>
      <c r="QKS76"/>
      <c r="QKT76"/>
      <c r="QKU76"/>
      <c r="QKV76"/>
      <c r="QKW76"/>
      <c r="QKX76"/>
      <c r="QKY76"/>
      <c r="QKZ76"/>
      <c r="QLA76"/>
      <c r="QLB76"/>
      <c r="QLC76"/>
      <c r="QLD76"/>
      <c r="QLE76"/>
      <c r="QLF76"/>
      <c r="QLG76"/>
      <c r="QLH76"/>
      <c r="QLI76"/>
      <c r="QLJ76"/>
      <c r="QLK76"/>
      <c r="QLL76"/>
      <c r="QLM76"/>
      <c r="QLN76"/>
      <c r="QLO76"/>
      <c r="QLP76"/>
      <c r="QLQ76"/>
      <c r="QLR76"/>
      <c r="QLS76"/>
      <c r="QLT76"/>
      <c r="QLU76"/>
      <c r="QLV76"/>
      <c r="QLW76"/>
      <c r="QLX76"/>
      <c r="QLY76"/>
      <c r="QLZ76"/>
      <c r="QMA76"/>
      <c r="QMB76"/>
      <c r="QMC76"/>
      <c r="QMD76"/>
      <c r="QME76"/>
      <c r="QMF76"/>
      <c r="QMG76"/>
      <c r="QMH76"/>
      <c r="QMI76"/>
      <c r="QMJ76"/>
      <c r="QMK76"/>
      <c r="QML76"/>
      <c r="QMM76"/>
      <c r="QMN76"/>
      <c r="QMO76"/>
      <c r="QMP76"/>
      <c r="QMQ76"/>
      <c r="QMR76"/>
      <c r="QMS76"/>
      <c r="QMT76"/>
      <c r="QMU76"/>
      <c r="QMV76"/>
      <c r="QMW76"/>
      <c r="QMX76"/>
      <c r="QMY76"/>
      <c r="QMZ76"/>
      <c r="QNA76"/>
      <c r="QNB76"/>
      <c r="QNC76"/>
      <c r="QND76"/>
      <c r="QNE76"/>
      <c r="QNF76"/>
      <c r="QNG76"/>
      <c r="QNH76"/>
      <c r="QNI76"/>
      <c r="QNJ76"/>
      <c r="QNK76"/>
      <c r="QNL76"/>
      <c r="QNM76"/>
      <c r="QNN76"/>
      <c r="QNO76"/>
      <c r="QNP76"/>
      <c r="QNQ76"/>
      <c r="QNR76"/>
      <c r="QNS76"/>
      <c r="QNT76"/>
      <c r="QNU76"/>
      <c r="QNV76"/>
      <c r="QNW76"/>
      <c r="QNX76"/>
      <c r="QNY76"/>
      <c r="QNZ76"/>
      <c r="QOA76"/>
      <c r="QOB76"/>
      <c r="QOC76"/>
      <c r="QOD76"/>
      <c r="QOE76"/>
      <c r="QOF76"/>
      <c r="QOG76"/>
      <c r="QOH76"/>
      <c r="QOI76"/>
      <c r="QOJ76"/>
      <c r="QOK76"/>
      <c r="QOL76"/>
      <c r="QOM76"/>
      <c r="QON76"/>
      <c r="QOO76"/>
      <c r="QOP76"/>
      <c r="QOQ76"/>
      <c r="QOR76"/>
      <c r="QOS76"/>
      <c r="QOT76"/>
      <c r="QOU76"/>
      <c r="QOV76"/>
      <c r="QOW76"/>
      <c r="QOX76"/>
      <c r="QOY76"/>
      <c r="QOZ76"/>
      <c r="QPA76"/>
      <c r="QPB76"/>
      <c r="QPC76"/>
      <c r="QPD76"/>
      <c r="QPE76"/>
      <c r="QPF76"/>
      <c r="QPG76"/>
      <c r="QPH76"/>
      <c r="QPI76"/>
      <c r="QPJ76"/>
      <c r="QPK76"/>
      <c r="QPL76"/>
      <c r="QPM76"/>
      <c r="QPN76"/>
      <c r="QPO76"/>
      <c r="QPP76"/>
      <c r="QPQ76"/>
      <c r="QPR76"/>
      <c r="QPS76"/>
      <c r="QPT76"/>
      <c r="QPU76"/>
      <c r="QPV76"/>
      <c r="QPW76"/>
      <c r="QPX76"/>
      <c r="QPY76"/>
      <c r="QPZ76"/>
      <c r="QQA76"/>
      <c r="QQB76"/>
      <c r="QQC76"/>
      <c r="QQD76"/>
      <c r="QQE76"/>
      <c r="QQF76"/>
      <c r="QQG76"/>
      <c r="QQH76"/>
      <c r="QQI76"/>
      <c r="QQJ76"/>
      <c r="QQK76"/>
      <c r="QQL76"/>
      <c r="QQM76"/>
      <c r="QQN76"/>
      <c r="QQO76"/>
      <c r="QQP76"/>
      <c r="QQQ76"/>
      <c r="QQR76"/>
      <c r="QQS76"/>
      <c r="QQT76"/>
      <c r="QQU76"/>
      <c r="QQV76"/>
      <c r="QQW76"/>
      <c r="QQX76"/>
      <c r="QQY76"/>
      <c r="QQZ76"/>
      <c r="QRA76"/>
      <c r="QRB76"/>
      <c r="QRC76"/>
      <c r="QRD76"/>
      <c r="QRE76"/>
      <c r="QRF76"/>
      <c r="QRG76"/>
      <c r="QRH76"/>
      <c r="QRI76"/>
      <c r="QRJ76"/>
      <c r="QRK76"/>
      <c r="QRL76"/>
      <c r="QRM76"/>
      <c r="QRN76"/>
      <c r="QRO76"/>
      <c r="QRP76"/>
      <c r="QRQ76"/>
      <c r="QRR76"/>
      <c r="QRS76"/>
      <c r="QRT76"/>
      <c r="QRU76"/>
      <c r="QRV76"/>
      <c r="QRW76"/>
      <c r="QRX76"/>
      <c r="QRY76"/>
      <c r="QRZ76"/>
      <c r="QSA76"/>
      <c r="QSB76"/>
      <c r="QSC76"/>
      <c r="QSD76"/>
      <c r="QSE76"/>
      <c r="QSF76"/>
      <c r="QSG76"/>
      <c r="QSH76"/>
      <c r="QSI76"/>
      <c r="QSJ76"/>
      <c r="QSK76"/>
      <c r="QSL76"/>
      <c r="QSM76"/>
      <c r="QSN76"/>
      <c r="QSO76"/>
      <c r="QSP76"/>
      <c r="QSQ76"/>
      <c r="QSR76"/>
      <c r="QSS76"/>
      <c r="QST76"/>
      <c r="QSU76"/>
      <c r="QSV76"/>
      <c r="QSW76"/>
      <c r="QSX76"/>
      <c r="QSY76"/>
      <c r="QSZ76"/>
      <c r="QTA76"/>
      <c r="QTB76"/>
      <c r="QTC76"/>
      <c r="QTD76"/>
      <c r="QTE76"/>
      <c r="QTF76"/>
      <c r="QTG76"/>
      <c r="QTH76"/>
      <c r="QTI76"/>
      <c r="QTJ76"/>
      <c r="QTK76"/>
      <c r="QTL76"/>
      <c r="QTM76"/>
      <c r="QTN76"/>
      <c r="QTO76"/>
      <c r="QTP76"/>
      <c r="QTQ76"/>
      <c r="QTR76"/>
      <c r="QTS76"/>
      <c r="QTT76"/>
      <c r="QTU76"/>
      <c r="QTV76"/>
      <c r="QTW76"/>
      <c r="QTX76"/>
      <c r="QTY76"/>
      <c r="QTZ76"/>
      <c r="QUA76"/>
      <c r="QUB76"/>
      <c r="QUC76"/>
      <c r="QUD76"/>
      <c r="QUE76"/>
      <c r="QUF76"/>
      <c r="QUG76"/>
      <c r="QUH76"/>
      <c r="QUI76"/>
      <c r="QUJ76"/>
      <c r="QUK76"/>
      <c r="QUL76"/>
      <c r="QUM76"/>
      <c r="QUN76"/>
      <c r="QUO76"/>
      <c r="QUP76"/>
      <c r="QUQ76"/>
      <c r="QUR76"/>
      <c r="QUS76"/>
      <c r="QUT76"/>
      <c r="QUU76"/>
      <c r="QUV76"/>
      <c r="QUW76"/>
      <c r="QUX76"/>
      <c r="QUY76"/>
      <c r="QUZ76"/>
      <c r="QVA76"/>
      <c r="QVB76"/>
      <c r="QVC76"/>
      <c r="QVD76"/>
      <c r="QVE76"/>
      <c r="QVF76"/>
      <c r="QVG76"/>
      <c r="QVH76"/>
      <c r="QVI76"/>
      <c r="QVJ76"/>
      <c r="QVK76"/>
      <c r="QVL76"/>
      <c r="QVM76"/>
      <c r="QVN76"/>
      <c r="QVO76"/>
      <c r="QVP76"/>
      <c r="QVQ76"/>
      <c r="QVR76"/>
      <c r="QVS76"/>
      <c r="QVT76"/>
      <c r="QVU76"/>
      <c r="QVV76"/>
      <c r="QVW76"/>
      <c r="QVX76"/>
      <c r="QVY76"/>
      <c r="QVZ76"/>
      <c r="QWA76"/>
      <c r="QWB76"/>
      <c r="QWC76"/>
      <c r="QWD76"/>
      <c r="QWE76"/>
      <c r="QWF76"/>
      <c r="QWG76"/>
      <c r="QWH76"/>
      <c r="QWI76"/>
      <c r="QWJ76"/>
      <c r="QWK76"/>
      <c r="QWL76"/>
      <c r="QWM76"/>
      <c r="QWN76"/>
      <c r="QWO76"/>
      <c r="QWP76"/>
      <c r="QWQ76"/>
      <c r="QWR76"/>
      <c r="QWS76"/>
      <c r="QWT76"/>
      <c r="QWU76"/>
      <c r="QWV76"/>
      <c r="QWW76"/>
      <c r="QWX76"/>
      <c r="QWY76"/>
      <c r="QWZ76"/>
      <c r="QXA76"/>
      <c r="QXB76"/>
      <c r="QXC76"/>
      <c r="QXD76"/>
      <c r="QXE76"/>
      <c r="QXF76"/>
      <c r="QXG76"/>
      <c r="QXH76"/>
      <c r="QXI76"/>
      <c r="QXJ76"/>
      <c r="QXK76"/>
      <c r="QXL76"/>
      <c r="QXM76"/>
      <c r="QXN76"/>
      <c r="QXO76"/>
      <c r="QXP76"/>
      <c r="QXQ76"/>
      <c r="QXR76"/>
      <c r="QXS76"/>
      <c r="QXT76"/>
      <c r="QXU76"/>
      <c r="QXV76"/>
      <c r="QXW76"/>
      <c r="QXX76"/>
      <c r="QXY76"/>
      <c r="QXZ76"/>
      <c r="QYA76"/>
      <c r="QYB76"/>
      <c r="QYC76"/>
      <c r="QYD76"/>
      <c r="QYE76"/>
      <c r="QYF76"/>
      <c r="QYG76"/>
      <c r="QYH76"/>
      <c r="QYI76"/>
      <c r="QYJ76"/>
      <c r="QYK76"/>
      <c r="QYL76"/>
      <c r="QYM76"/>
      <c r="QYN76"/>
      <c r="QYO76"/>
      <c r="QYP76"/>
      <c r="QYQ76"/>
      <c r="QYR76"/>
      <c r="QYS76"/>
      <c r="QYT76"/>
      <c r="QYU76"/>
      <c r="QYV76"/>
      <c r="QYW76"/>
      <c r="QYX76"/>
      <c r="QYY76"/>
      <c r="QYZ76"/>
      <c r="QZA76"/>
      <c r="QZB76"/>
      <c r="QZC76"/>
      <c r="QZD76"/>
      <c r="QZE76"/>
      <c r="QZF76"/>
      <c r="QZG76"/>
      <c r="QZH76"/>
      <c r="QZI76"/>
      <c r="QZJ76"/>
      <c r="QZK76"/>
      <c r="QZL76"/>
      <c r="QZM76"/>
      <c r="QZN76"/>
      <c r="QZO76"/>
      <c r="QZP76"/>
      <c r="QZQ76"/>
      <c r="QZR76"/>
      <c r="QZS76"/>
      <c r="QZT76"/>
      <c r="QZU76"/>
      <c r="QZV76"/>
      <c r="QZW76"/>
      <c r="QZX76"/>
      <c r="QZY76"/>
      <c r="QZZ76"/>
      <c r="RAA76"/>
      <c r="RAB76"/>
      <c r="RAC76"/>
      <c r="RAD76"/>
      <c r="RAE76"/>
      <c r="RAF76"/>
      <c r="RAG76"/>
      <c r="RAH76"/>
      <c r="RAI76"/>
      <c r="RAJ76"/>
      <c r="RAK76"/>
      <c r="RAL76"/>
      <c r="RAM76"/>
      <c r="RAN76"/>
      <c r="RAO76"/>
      <c r="RAP76"/>
      <c r="RAQ76"/>
      <c r="RAR76"/>
      <c r="RAS76"/>
      <c r="RAT76"/>
      <c r="RAU76"/>
      <c r="RAV76"/>
      <c r="RAW76"/>
      <c r="RAX76"/>
      <c r="RAY76"/>
      <c r="RAZ76"/>
      <c r="RBA76"/>
      <c r="RBB76"/>
      <c r="RBC76"/>
      <c r="RBD76"/>
      <c r="RBE76"/>
      <c r="RBF76"/>
      <c r="RBG76"/>
      <c r="RBH76"/>
      <c r="RBI76"/>
      <c r="RBJ76"/>
      <c r="RBK76"/>
      <c r="RBL76"/>
      <c r="RBM76"/>
      <c r="RBN76"/>
      <c r="RBO76"/>
      <c r="RBP76"/>
      <c r="RBQ76"/>
      <c r="RBR76"/>
      <c r="RBS76"/>
      <c r="RBT76"/>
      <c r="RBU76"/>
      <c r="RBV76"/>
      <c r="RBW76"/>
      <c r="RBX76"/>
      <c r="RBY76"/>
      <c r="RBZ76"/>
      <c r="RCA76"/>
      <c r="RCB76"/>
      <c r="RCC76"/>
      <c r="RCD76"/>
      <c r="RCE76"/>
      <c r="RCF76"/>
      <c r="RCG76"/>
      <c r="RCH76"/>
      <c r="RCI76"/>
      <c r="RCJ76"/>
      <c r="RCK76"/>
      <c r="RCL76"/>
      <c r="RCM76"/>
      <c r="RCN76"/>
      <c r="RCO76"/>
      <c r="RCP76"/>
      <c r="RCQ76"/>
      <c r="RCR76"/>
      <c r="RCS76"/>
      <c r="RCT76"/>
      <c r="RCU76"/>
      <c r="RCV76"/>
      <c r="RCW76"/>
      <c r="RCX76"/>
      <c r="RCY76"/>
      <c r="RCZ76"/>
      <c r="RDA76"/>
      <c r="RDB76"/>
      <c r="RDC76"/>
      <c r="RDD76"/>
      <c r="RDE76"/>
      <c r="RDF76"/>
      <c r="RDG76"/>
      <c r="RDH76"/>
      <c r="RDI76"/>
      <c r="RDJ76"/>
      <c r="RDK76"/>
      <c r="RDL76"/>
      <c r="RDM76"/>
      <c r="RDN76"/>
      <c r="RDO76"/>
      <c r="RDP76"/>
      <c r="RDQ76"/>
      <c r="RDR76"/>
      <c r="RDS76"/>
      <c r="RDT76"/>
      <c r="RDU76"/>
      <c r="RDV76"/>
      <c r="RDW76"/>
      <c r="RDX76"/>
      <c r="RDY76"/>
      <c r="RDZ76"/>
      <c r="REA76"/>
      <c r="REB76"/>
      <c r="REC76"/>
      <c r="RED76"/>
      <c r="REE76"/>
      <c r="REF76"/>
      <c r="REG76"/>
      <c r="REH76"/>
      <c r="REI76"/>
      <c r="REJ76"/>
      <c r="REK76"/>
      <c r="REL76"/>
      <c r="REM76"/>
      <c r="REN76"/>
      <c r="REO76"/>
      <c r="REP76"/>
      <c r="REQ76"/>
      <c r="RER76"/>
      <c r="RES76"/>
      <c r="RET76"/>
      <c r="REU76"/>
      <c r="REV76"/>
      <c r="REW76"/>
      <c r="REX76"/>
      <c r="REY76"/>
      <c r="REZ76"/>
      <c r="RFA76"/>
      <c r="RFB76"/>
      <c r="RFC76"/>
      <c r="RFD76"/>
      <c r="RFE76"/>
      <c r="RFF76"/>
      <c r="RFG76"/>
      <c r="RFH76"/>
      <c r="RFI76"/>
      <c r="RFJ76"/>
      <c r="RFK76"/>
      <c r="RFL76"/>
      <c r="RFM76"/>
      <c r="RFN76"/>
      <c r="RFO76"/>
      <c r="RFP76"/>
      <c r="RFQ76"/>
      <c r="RFR76"/>
      <c r="RFS76"/>
      <c r="RFT76"/>
      <c r="RFU76"/>
      <c r="RFV76"/>
      <c r="RFW76"/>
      <c r="RFX76"/>
      <c r="RFY76"/>
      <c r="RFZ76"/>
      <c r="RGA76"/>
      <c r="RGB76"/>
      <c r="RGC76"/>
      <c r="RGD76"/>
      <c r="RGE76"/>
      <c r="RGF76"/>
      <c r="RGG76"/>
      <c r="RGH76"/>
      <c r="RGI76"/>
      <c r="RGJ76"/>
      <c r="RGK76"/>
      <c r="RGL76"/>
      <c r="RGM76"/>
      <c r="RGN76"/>
      <c r="RGO76"/>
      <c r="RGP76"/>
      <c r="RGQ76"/>
      <c r="RGR76"/>
      <c r="RGS76"/>
      <c r="RGT76"/>
      <c r="RGU76"/>
      <c r="RGV76"/>
      <c r="RGW76"/>
      <c r="RGX76"/>
      <c r="RGY76"/>
      <c r="RGZ76"/>
      <c r="RHA76"/>
      <c r="RHB76"/>
      <c r="RHC76"/>
      <c r="RHD76"/>
      <c r="RHE76"/>
      <c r="RHF76"/>
      <c r="RHG76"/>
      <c r="RHH76"/>
      <c r="RHI76"/>
      <c r="RHJ76"/>
      <c r="RHK76"/>
      <c r="RHL76"/>
      <c r="RHM76"/>
      <c r="RHN76"/>
      <c r="RHO76"/>
      <c r="RHP76"/>
      <c r="RHQ76"/>
      <c r="RHR76"/>
      <c r="RHS76"/>
      <c r="RHT76"/>
      <c r="RHU76"/>
      <c r="RHV76"/>
      <c r="RHW76"/>
      <c r="RHX76"/>
      <c r="RHY76"/>
      <c r="RHZ76"/>
      <c r="RIA76"/>
      <c r="RIB76"/>
      <c r="RIC76"/>
      <c r="RID76"/>
      <c r="RIE76"/>
      <c r="RIF76"/>
      <c r="RIG76"/>
      <c r="RIH76"/>
      <c r="RII76"/>
      <c r="RIJ76"/>
      <c r="RIK76"/>
      <c r="RIL76"/>
      <c r="RIM76"/>
      <c r="RIN76"/>
      <c r="RIO76"/>
      <c r="RIP76"/>
      <c r="RIQ76"/>
      <c r="RIR76"/>
      <c r="RIS76"/>
      <c r="RIT76"/>
      <c r="RIU76"/>
      <c r="RIV76"/>
      <c r="RIW76"/>
      <c r="RIX76"/>
      <c r="RIY76"/>
      <c r="RIZ76"/>
      <c r="RJA76"/>
      <c r="RJB76"/>
      <c r="RJC76"/>
      <c r="RJD76"/>
      <c r="RJE76"/>
      <c r="RJF76"/>
      <c r="RJG76"/>
      <c r="RJH76"/>
      <c r="RJI76"/>
      <c r="RJJ76"/>
      <c r="RJK76"/>
      <c r="RJL76"/>
      <c r="RJM76"/>
      <c r="RJN76"/>
      <c r="RJO76"/>
      <c r="RJP76"/>
      <c r="RJQ76"/>
      <c r="RJR76"/>
      <c r="RJS76"/>
      <c r="RJT76"/>
      <c r="RJU76"/>
      <c r="RJV76"/>
      <c r="RJW76"/>
      <c r="RJX76"/>
      <c r="RJY76"/>
      <c r="RJZ76"/>
      <c r="RKA76"/>
      <c r="RKB76"/>
      <c r="RKC76"/>
      <c r="RKD76"/>
      <c r="RKE76"/>
      <c r="RKF76"/>
      <c r="RKG76"/>
      <c r="RKH76"/>
      <c r="RKI76"/>
      <c r="RKJ76"/>
      <c r="RKK76"/>
      <c r="RKL76"/>
      <c r="RKM76"/>
      <c r="RKN76"/>
      <c r="RKO76"/>
      <c r="RKP76"/>
      <c r="RKQ76"/>
      <c r="RKR76"/>
      <c r="RKS76"/>
      <c r="RKT76"/>
      <c r="RKU76"/>
      <c r="RKV76"/>
      <c r="RKW76"/>
      <c r="RKX76"/>
      <c r="RKY76"/>
      <c r="RKZ76"/>
      <c r="RLA76"/>
      <c r="RLB76"/>
      <c r="RLC76"/>
      <c r="RLD76"/>
      <c r="RLE76"/>
      <c r="RLF76"/>
      <c r="RLG76"/>
      <c r="RLH76"/>
      <c r="RLI76"/>
      <c r="RLJ76"/>
      <c r="RLK76"/>
      <c r="RLL76"/>
      <c r="RLM76"/>
      <c r="RLN76"/>
      <c r="RLO76"/>
      <c r="RLP76"/>
      <c r="RLQ76"/>
      <c r="RLR76"/>
      <c r="RLS76"/>
      <c r="RLT76"/>
      <c r="RLU76"/>
      <c r="RLV76"/>
      <c r="RLW76"/>
      <c r="RLX76"/>
      <c r="RLY76"/>
      <c r="RLZ76"/>
      <c r="RMA76"/>
      <c r="RMB76"/>
      <c r="RMC76"/>
      <c r="RMD76"/>
      <c r="RME76"/>
      <c r="RMF76"/>
      <c r="RMG76"/>
      <c r="RMH76"/>
      <c r="RMI76"/>
      <c r="RMJ76"/>
      <c r="RMK76"/>
      <c r="RML76"/>
      <c r="RMM76"/>
      <c r="RMN76"/>
      <c r="RMO76"/>
      <c r="RMP76"/>
      <c r="RMQ76"/>
      <c r="RMR76"/>
      <c r="RMS76"/>
      <c r="RMT76"/>
      <c r="RMU76"/>
      <c r="RMV76"/>
      <c r="RMW76"/>
      <c r="RMX76"/>
      <c r="RMY76"/>
      <c r="RMZ76"/>
      <c r="RNA76"/>
      <c r="RNB76"/>
      <c r="RNC76"/>
      <c r="RND76"/>
      <c r="RNE76"/>
      <c r="RNF76"/>
      <c r="RNG76"/>
      <c r="RNH76"/>
      <c r="RNI76"/>
      <c r="RNJ76"/>
      <c r="RNK76"/>
      <c r="RNL76"/>
      <c r="RNM76"/>
      <c r="RNN76"/>
      <c r="RNO76"/>
      <c r="RNP76"/>
      <c r="RNQ76"/>
      <c r="RNR76"/>
      <c r="RNS76"/>
      <c r="RNT76"/>
      <c r="RNU76"/>
      <c r="RNV76"/>
      <c r="RNW76"/>
      <c r="RNX76"/>
      <c r="RNY76"/>
      <c r="RNZ76"/>
      <c r="ROA76"/>
      <c r="ROB76"/>
      <c r="ROC76"/>
      <c r="ROD76"/>
      <c r="ROE76"/>
      <c r="ROF76"/>
      <c r="ROG76"/>
      <c r="ROH76"/>
      <c r="ROI76"/>
      <c r="ROJ76"/>
      <c r="ROK76"/>
      <c r="ROL76"/>
      <c r="ROM76"/>
      <c r="RON76"/>
      <c r="ROO76"/>
      <c r="ROP76"/>
      <c r="ROQ76"/>
      <c r="ROR76"/>
      <c r="ROS76"/>
      <c r="ROT76"/>
      <c r="ROU76"/>
      <c r="ROV76"/>
      <c r="ROW76"/>
      <c r="ROX76"/>
      <c r="ROY76"/>
      <c r="ROZ76"/>
      <c r="RPA76"/>
      <c r="RPB76"/>
      <c r="RPC76"/>
      <c r="RPD76"/>
      <c r="RPE76"/>
      <c r="RPF76"/>
      <c r="RPG76"/>
      <c r="RPH76"/>
      <c r="RPI76"/>
      <c r="RPJ76"/>
      <c r="RPK76"/>
      <c r="RPL76"/>
      <c r="RPM76"/>
      <c r="RPN76"/>
      <c r="RPO76"/>
      <c r="RPP76"/>
      <c r="RPQ76"/>
      <c r="RPR76"/>
      <c r="RPS76"/>
      <c r="RPT76"/>
      <c r="RPU76"/>
      <c r="RPV76"/>
      <c r="RPW76"/>
      <c r="RPX76"/>
      <c r="RPY76"/>
      <c r="RPZ76"/>
      <c r="RQA76"/>
      <c r="RQB76"/>
      <c r="RQC76"/>
      <c r="RQD76"/>
      <c r="RQE76"/>
      <c r="RQF76"/>
      <c r="RQG76"/>
      <c r="RQH76"/>
      <c r="RQI76"/>
      <c r="RQJ76"/>
      <c r="RQK76"/>
      <c r="RQL76"/>
      <c r="RQM76"/>
      <c r="RQN76"/>
      <c r="RQO76"/>
      <c r="RQP76"/>
      <c r="RQQ76"/>
      <c r="RQR76"/>
      <c r="RQS76"/>
      <c r="RQT76"/>
      <c r="RQU76"/>
      <c r="RQV76"/>
      <c r="RQW76"/>
      <c r="RQX76"/>
      <c r="RQY76"/>
      <c r="RQZ76"/>
      <c r="RRA76"/>
      <c r="RRB76"/>
      <c r="RRC76"/>
      <c r="RRD76"/>
      <c r="RRE76"/>
      <c r="RRF76"/>
      <c r="RRG76"/>
      <c r="RRH76"/>
      <c r="RRI76"/>
      <c r="RRJ76"/>
      <c r="RRK76"/>
      <c r="RRL76"/>
      <c r="RRM76"/>
      <c r="RRN76"/>
      <c r="RRO76"/>
      <c r="RRP76"/>
      <c r="RRQ76"/>
      <c r="RRR76"/>
      <c r="RRS76"/>
      <c r="RRT76"/>
      <c r="RRU76"/>
      <c r="RRV76"/>
      <c r="RRW76"/>
      <c r="RRX76"/>
      <c r="RRY76"/>
      <c r="RRZ76"/>
      <c r="RSA76"/>
      <c r="RSB76"/>
      <c r="RSC76"/>
      <c r="RSD76"/>
      <c r="RSE76"/>
      <c r="RSF76"/>
      <c r="RSG76"/>
      <c r="RSH76"/>
      <c r="RSI76"/>
      <c r="RSJ76"/>
      <c r="RSK76"/>
      <c r="RSL76"/>
      <c r="RSM76"/>
      <c r="RSN76"/>
      <c r="RSO76"/>
      <c r="RSP76"/>
      <c r="RSQ76"/>
      <c r="RSR76"/>
      <c r="RSS76"/>
      <c r="RST76"/>
      <c r="RSU76"/>
      <c r="RSV76"/>
      <c r="RSW76"/>
      <c r="RSX76"/>
      <c r="RSY76"/>
      <c r="RSZ76"/>
      <c r="RTA76"/>
      <c r="RTB76"/>
      <c r="RTC76"/>
      <c r="RTD76"/>
      <c r="RTE76"/>
      <c r="RTF76"/>
      <c r="RTG76"/>
      <c r="RTH76"/>
      <c r="RTI76"/>
      <c r="RTJ76"/>
      <c r="RTK76"/>
      <c r="RTL76"/>
      <c r="RTM76"/>
      <c r="RTN76"/>
      <c r="RTO76"/>
      <c r="RTP76"/>
      <c r="RTQ76"/>
      <c r="RTR76"/>
      <c r="RTS76"/>
      <c r="RTT76"/>
      <c r="RTU76"/>
      <c r="RTV76"/>
      <c r="RTW76"/>
      <c r="RTX76"/>
      <c r="RTY76"/>
      <c r="RTZ76"/>
      <c r="RUA76"/>
      <c r="RUB76"/>
      <c r="RUC76"/>
      <c r="RUD76"/>
      <c r="RUE76"/>
      <c r="RUF76"/>
      <c r="RUG76"/>
      <c r="RUH76"/>
      <c r="RUI76"/>
      <c r="RUJ76"/>
      <c r="RUK76"/>
      <c r="RUL76"/>
      <c r="RUM76"/>
      <c r="RUN76"/>
      <c r="RUO76"/>
      <c r="RUP76"/>
      <c r="RUQ76"/>
      <c r="RUR76"/>
      <c r="RUS76"/>
      <c r="RUT76"/>
      <c r="RUU76"/>
      <c r="RUV76"/>
      <c r="RUW76"/>
      <c r="RUX76"/>
      <c r="RUY76"/>
      <c r="RUZ76"/>
      <c r="RVA76"/>
      <c r="RVB76"/>
      <c r="RVC76"/>
      <c r="RVD76"/>
      <c r="RVE76"/>
      <c r="RVF76"/>
      <c r="RVG76"/>
      <c r="RVH76"/>
      <c r="RVI76"/>
      <c r="RVJ76"/>
      <c r="RVK76"/>
      <c r="RVL76"/>
      <c r="RVM76"/>
      <c r="RVN76"/>
      <c r="RVO76"/>
      <c r="RVP76"/>
      <c r="RVQ76"/>
      <c r="RVR76"/>
      <c r="RVS76"/>
      <c r="RVT76"/>
      <c r="RVU76"/>
      <c r="RVV76"/>
      <c r="RVW76"/>
      <c r="RVX76"/>
      <c r="RVY76"/>
      <c r="RVZ76"/>
      <c r="RWA76"/>
      <c r="RWB76"/>
      <c r="RWC76"/>
      <c r="RWD76"/>
      <c r="RWE76"/>
      <c r="RWF76"/>
      <c r="RWG76"/>
      <c r="RWH76"/>
      <c r="RWI76"/>
      <c r="RWJ76"/>
      <c r="RWK76"/>
      <c r="RWL76"/>
      <c r="RWM76"/>
      <c r="RWN76"/>
      <c r="RWO76"/>
      <c r="RWP76"/>
      <c r="RWQ76"/>
      <c r="RWR76"/>
      <c r="RWS76"/>
      <c r="RWT76"/>
      <c r="RWU76"/>
      <c r="RWV76"/>
      <c r="RWW76"/>
      <c r="RWX76"/>
      <c r="RWY76"/>
      <c r="RWZ76"/>
      <c r="RXA76"/>
      <c r="RXB76"/>
      <c r="RXC76"/>
      <c r="RXD76"/>
      <c r="RXE76"/>
      <c r="RXF76"/>
      <c r="RXG76"/>
      <c r="RXH76"/>
      <c r="RXI76"/>
      <c r="RXJ76"/>
      <c r="RXK76"/>
      <c r="RXL76"/>
      <c r="RXM76"/>
      <c r="RXN76"/>
      <c r="RXO76"/>
      <c r="RXP76"/>
      <c r="RXQ76"/>
      <c r="RXR76"/>
      <c r="RXS76"/>
      <c r="RXT76"/>
      <c r="RXU76"/>
      <c r="RXV76"/>
      <c r="RXW76"/>
      <c r="RXX76"/>
      <c r="RXY76"/>
      <c r="RXZ76"/>
      <c r="RYA76"/>
      <c r="RYB76"/>
      <c r="RYC76"/>
      <c r="RYD76"/>
      <c r="RYE76"/>
      <c r="RYF76"/>
      <c r="RYG76"/>
      <c r="RYH76"/>
      <c r="RYI76"/>
      <c r="RYJ76"/>
      <c r="RYK76"/>
      <c r="RYL76"/>
      <c r="RYM76"/>
      <c r="RYN76"/>
      <c r="RYO76"/>
      <c r="RYP76"/>
      <c r="RYQ76"/>
      <c r="RYR76"/>
      <c r="RYS76"/>
      <c r="RYT76"/>
      <c r="RYU76"/>
      <c r="RYV76"/>
      <c r="RYW76"/>
      <c r="RYX76"/>
      <c r="RYY76"/>
      <c r="RYZ76"/>
      <c r="RZA76"/>
      <c r="RZB76"/>
      <c r="RZC76"/>
      <c r="RZD76"/>
      <c r="RZE76"/>
      <c r="RZF76"/>
      <c r="RZG76"/>
      <c r="RZH76"/>
      <c r="RZI76"/>
      <c r="RZJ76"/>
      <c r="RZK76"/>
      <c r="RZL76"/>
      <c r="RZM76"/>
      <c r="RZN76"/>
      <c r="RZO76"/>
      <c r="RZP76"/>
      <c r="RZQ76"/>
      <c r="RZR76"/>
      <c r="RZS76"/>
      <c r="RZT76"/>
      <c r="RZU76"/>
      <c r="RZV76"/>
      <c r="RZW76"/>
      <c r="RZX76"/>
      <c r="RZY76"/>
      <c r="RZZ76"/>
      <c r="SAA76"/>
      <c r="SAB76"/>
      <c r="SAC76"/>
      <c r="SAD76"/>
      <c r="SAE76"/>
      <c r="SAF76"/>
      <c r="SAG76"/>
      <c r="SAH76"/>
      <c r="SAI76"/>
      <c r="SAJ76"/>
      <c r="SAK76"/>
      <c r="SAL76"/>
      <c r="SAM76"/>
      <c r="SAN76"/>
      <c r="SAO76"/>
      <c r="SAP76"/>
      <c r="SAQ76"/>
      <c r="SAR76"/>
      <c r="SAS76"/>
      <c r="SAT76"/>
      <c r="SAU76"/>
      <c r="SAV76"/>
      <c r="SAW76"/>
      <c r="SAX76"/>
      <c r="SAY76"/>
      <c r="SAZ76"/>
      <c r="SBA76"/>
      <c r="SBB76"/>
      <c r="SBC76"/>
      <c r="SBD76"/>
      <c r="SBE76"/>
      <c r="SBF76"/>
      <c r="SBG76"/>
      <c r="SBH76"/>
      <c r="SBI76"/>
      <c r="SBJ76"/>
      <c r="SBK76"/>
      <c r="SBL76"/>
      <c r="SBM76"/>
      <c r="SBN76"/>
      <c r="SBO76"/>
      <c r="SBP76"/>
      <c r="SBQ76"/>
      <c r="SBR76"/>
      <c r="SBS76"/>
      <c r="SBT76"/>
      <c r="SBU76"/>
      <c r="SBV76"/>
      <c r="SBW76"/>
      <c r="SBX76"/>
      <c r="SBY76"/>
      <c r="SBZ76"/>
      <c r="SCA76"/>
      <c r="SCB76"/>
      <c r="SCC76"/>
      <c r="SCD76"/>
      <c r="SCE76"/>
      <c r="SCF76"/>
      <c r="SCG76"/>
      <c r="SCH76"/>
      <c r="SCI76"/>
      <c r="SCJ76"/>
      <c r="SCK76"/>
      <c r="SCL76"/>
      <c r="SCM76"/>
      <c r="SCN76"/>
      <c r="SCO76"/>
      <c r="SCP76"/>
      <c r="SCQ76"/>
      <c r="SCR76"/>
      <c r="SCS76"/>
      <c r="SCT76"/>
      <c r="SCU76"/>
      <c r="SCV76"/>
      <c r="SCW76"/>
      <c r="SCX76"/>
      <c r="SCY76"/>
      <c r="SCZ76"/>
      <c r="SDA76"/>
      <c r="SDB76"/>
      <c r="SDC76"/>
      <c r="SDD76"/>
      <c r="SDE76"/>
      <c r="SDF76"/>
      <c r="SDG76"/>
      <c r="SDH76"/>
      <c r="SDI76"/>
      <c r="SDJ76"/>
      <c r="SDK76"/>
      <c r="SDL76"/>
      <c r="SDM76"/>
      <c r="SDN76"/>
      <c r="SDO76"/>
      <c r="SDP76"/>
      <c r="SDQ76"/>
      <c r="SDR76"/>
      <c r="SDS76"/>
      <c r="SDT76"/>
      <c r="SDU76"/>
      <c r="SDV76"/>
      <c r="SDW76"/>
      <c r="SDX76"/>
      <c r="SDY76"/>
      <c r="SDZ76"/>
      <c r="SEA76"/>
      <c r="SEB76"/>
      <c r="SEC76"/>
      <c r="SED76"/>
      <c r="SEE76"/>
      <c r="SEF76"/>
      <c r="SEG76"/>
      <c r="SEH76"/>
      <c r="SEI76"/>
      <c r="SEJ76"/>
      <c r="SEK76"/>
      <c r="SEL76"/>
      <c r="SEM76"/>
      <c r="SEN76"/>
      <c r="SEO76"/>
      <c r="SEP76"/>
      <c r="SEQ76"/>
      <c r="SER76"/>
      <c r="SES76"/>
      <c r="SET76"/>
      <c r="SEU76"/>
      <c r="SEV76"/>
      <c r="SEW76"/>
      <c r="SEX76"/>
      <c r="SEY76"/>
      <c r="SEZ76"/>
      <c r="SFA76"/>
      <c r="SFB76"/>
      <c r="SFC76"/>
      <c r="SFD76"/>
      <c r="SFE76"/>
      <c r="SFF76"/>
      <c r="SFG76"/>
      <c r="SFH76"/>
      <c r="SFI76"/>
      <c r="SFJ76"/>
      <c r="SFK76"/>
      <c r="SFL76"/>
      <c r="SFM76"/>
      <c r="SFN76"/>
      <c r="SFO76"/>
      <c r="SFP76"/>
      <c r="SFQ76"/>
      <c r="SFR76"/>
      <c r="SFS76"/>
      <c r="SFT76"/>
      <c r="SFU76"/>
      <c r="SFV76"/>
      <c r="SFW76"/>
      <c r="SFX76"/>
      <c r="SFY76"/>
      <c r="SFZ76"/>
      <c r="SGA76"/>
      <c r="SGB76"/>
      <c r="SGC76"/>
      <c r="SGD76"/>
      <c r="SGE76"/>
      <c r="SGF76"/>
      <c r="SGG76"/>
      <c r="SGH76"/>
      <c r="SGI76"/>
      <c r="SGJ76"/>
      <c r="SGK76"/>
      <c r="SGL76"/>
      <c r="SGM76"/>
      <c r="SGN76"/>
      <c r="SGO76"/>
      <c r="SGP76"/>
      <c r="SGQ76"/>
      <c r="SGR76"/>
      <c r="SGS76"/>
      <c r="SGT76"/>
      <c r="SGU76"/>
      <c r="SGV76"/>
      <c r="SGW76"/>
      <c r="SGX76"/>
      <c r="SGY76"/>
      <c r="SGZ76"/>
      <c r="SHA76"/>
      <c r="SHB76"/>
      <c r="SHC76"/>
      <c r="SHD76"/>
      <c r="SHE76"/>
      <c r="SHF76"/>
      <c r="SHG76"/>
      <c r="SHH76"/>
      <c r="SHI76"/>
      <c r="SHJ76"/>
      <c r="SHK76"/>
      <c r="SHL76"/>
      <c r="SHM76"/>
      <c r="SHN76"/>
      <c r="SHO76"/>
      <c r="SHP76"/>
      <c r="SHQ76"/>
      <c r="SHR76"/>
      <c r="SHS76"/>
      <c r="SHT76"/>
      <c r="SHU76"/>
      <c r="SHV76"/>
      <c r="SHW76"/>
      <c r="SHX76"/>
      <c r="SHY76"/>
      <c r="SHZ76"/>
      <c r="SIA76"/>
      <c r="SIB76"/>
      <c r="SIC76"/>
      <c r="SID76"/>
      <c r="SIE76"/>
      <c r="SIF76"/>
      <c r="SIG76"/>
      <c r="SIH76"/>
      <c r="SII76"/>
      <c r="SIJ76"/>
      <c r="SIK76"/>
      <c r="SIL76"/>
      <c r="SIM76"/>
      <c r="SIN76"/>
      <c r="SIO76"/>
      <c r="SIP76"/>
      <c r="SIQ76"/>
      <c r="SIR76"/>
      <c r="SIS76"/>
      <c r="SIT76"/>
      <c r="SIU76"/>
      <c r="SIV76"/>
      <c r="SIW76"/>
      <c r="SIX76"/>
      <c r="SIY76"/>
      <c r="SIZ76"/>
      <c r="SJA76"/>
      <c r="SJB76"/>
      <c r="SJC76"/>
      <c r="SJD76"/>
      <c r="SJE76"/>
      <c r="SJF76"/>
      <c r="SJG76"/>
      <c r="SJH76"/>
      <c r="SJI76"/>
      <c r="SJJ76"/>
      <c r="SJK76"/>
      <c r="SJL76"/>
      <c r="SJM76"/>
      <c r="SJN76"/>
      <c r="SJO76"/>
      <c r="SJP76"/>
      <c r="SJQ76"/>
      <c r="SJR76"/>
      <c r="SJS76"/>
      <c r="SJT76"/>
      <c r="SJU76"/>
      <c r="SJV76"/>
      <c r="SJW76"/>
      <c r="SJX76"/>
      <c r="SJY76"/>
      <c r="SJZ76"/>
      <c r="SKA76"/>
      <c r="SKB76"/>
      <c r="SKC76"/>
      <c r="SKD76"/>
      <c r="SKE76"/>
      <c r="SKF76"/>
      <c r="SKG76"/>
      <c r="SKH76"/>
      <c r="SKI76"/>
      <c r="SKJ76"/>
      <c r="SKK76"/>
      <c r="SKL76"/>
      <c r="SKM76"/>
      <c r="SKN76"/>
      <c r="SKO76"/>
      <c r="SKP76"/>
      <c r="SKQ76"/>
      <c r="SKR76"/>
      <c r="SKS76"/>
      <c r="SKT76"/>
      <c r="SKU76"/>
      <c r="SKV76"/>
      <c r="SKW76"/>
      <c r="SKX76"/>
      <c r="SKY76"/>
      <c r="SKZ76"/>
      <c r="SLA76"/>
      <c r="SLB76"/>
      <c r="SLC76"/>
      <c r="SLD76"/>
      <c r="SLE76"/>
      <c r="SLF76"/>
      <c r="SLG76"/>
      <c r="SLH76"/>
      <c r="SLI76"/>
      <c r="SLJ76"/>
      <c r="SLK76"/>
      <c r="SLL76"/>
      <c r="SLM76"/>
      <c r="SLN76"/>
      <c r="SLO76"/>
      <c r="SLP76"/>
      <c r="SLQ76"/>
      <c r="SLR76"/>
      <c r="SLS76"/>
      <c r="SLT76"/>
      <c r="SLU76"/>
      <c r="SLV76"/>
      <c r="SLW76"/>
      <c r="SLX76"/>
      <c r="SLY76"/>
      <c r="SLZ76"/>
      <c r="SMA76"/>
      <c r="SMB76"/>
      <c r="SMC76"/>
      <c r="SMD76"/>
      <c r="SME76"/>
      <c r="SMF76"/>
      <c r="SMG76"/>
      <c r="SMH76"/>
      <c r="SMI76"/>
      <c r="SMJ76"/>
      <c r="SMK76"/>
      <c r="SML76"/>
      <c r="SMM76"/>
      <c r="SMN76"/>
      <c r="SMO76"/>
      <c r="SMP76"/>
      <c r="SMQ76"/>
      <c r="SMR76"/>
      <c r="SMS76"/>
      <c r="SMT76"/>
      <c r="SMU76"/>
      <c r="SMV76"/>
      <c r="SMW76"/>
      <c r="SMX76"/>
      <c r="SMY76"/>
      <c r="SMZ76"/>
      <c r="SNA76"/>
      <c r="SNB76"/>
      <c r="SNC76"/>
      <c r="SND76"/>
      <c r="SNE76"/>
      <c r="SNF76"/>
      <c r="SNG76"/>
      <c r="SNH76"/>
      <c r="SNI76"/>
      <c r="SNJ76"/>
      <c r="SNK76"/>
      <c r="SNL76"/>
      <c r="SNM76"/>
      <c r="SNN76"/>
      <c r="SNO76"/>
      <c r="SNP76"/>
      <c r="SNQ76"/>
      <c r="SNR76"/>
      <c r="SNS76"/>
      <c r="SNT76"/>
      <c r="SNU76"/>
      <c r="SNV76"/>
      <c r="SNW76"/>
      <c r="SNX76"/>
      <c r="SNY76"/>
      <c r="SNZ76"/>
      <c r="SOA76"/>
      <c r="SOB76"/>
      <c r="SOC76"/>
      <c r="SOD76"/>
      <c r="SOE76"/>
      <c r="SOF76"/>
      <c r="SOG76"/>
      <c r="SOH76"/>
      <c r="SOI76"/>
      <c r="SOJ76"/>
      <c r="SOK76"/>
      <c r="SOL76"/>
      <c r="SOM76"/>
      <c r="SON76"/>
      <c r="SOO76"/>
      <c r="SOP76"/>
      <c r="SOQ76"/>
      <c r="SOR76"/>
      <c r="SOS76"/>
      <c r="SOT76"/>
      <c r="SOU76"/>
      <c r="SOV76"/>
      <c r="SOW76"/>
      <c r="SOX76"/>
      <c r="SOY76"/>
      <c r="SOZ76"/>
      <c r="SPA76"/>
      <c r="SPB76"/>
      <c r="SPC76"/>
      <c r="SPD76"/>
      <c r="SPE76"/>
      <c r="SPF76"/>
      <c r="SPG76"/>
      <c r="SPH76"/>
      <c r="SPI76"/>
      <c r="SPJ76"/>
      <c r="SPK76"/>
      <c r="SPL76"/>
      <c r="SPM76"/>
      <c r="SPN76"/>
      <c r="SPO76"/>
      <c r="SPP76"/>
      <c r="SPQ76"/>
      <c r="SPR76"/>
      <c r="SPS76"/>
      <c r="SPT76"/>
      <c r="SPU76"/>
      <c r="SPV76"/>
      <c r="SPW76"/>
      <c r="SPX76"/>
      <c r="SPY76"/>
      <c r="SPZ76"/>
      <c r="SQA76"/>
      <c r="SQB76"/>
      <c r="SQC76"/>
      <c r="SQD76"/>
      <c r="SQE76"/>
      <c r="SQF76"/>
      <c r="SQG76"/>
      <c r="SQH76"/>
      <c r="SQI76"/>
      <c r="SQJ76"/>
      <c r="SQK76"/>
      <c r="SQL76"/>
      <c r="SQM76"/>
      <c r="SQN76"/>
      <c r="SQO76"/>
      <c r="SQP76"/>
      <c r="SQQ76"/>
      <c r="SQR76"/>
      <c r="SQS76"/>
      <c r="SQT76"/>
      <c r="SQU76"/>
      <c r="SQV76"/>
      <c r="SQW76"/>
      <c r="SQX76"/>
      <c r="SQY76"/>
      <c r="SQZ76"/>
      <c r="SRA76"/>
      <c r="SRB76"/>
      <c r="SRC76"/>
      <c r="SRD76"/>
      <c r="SRE76"/>
      <c r="SRF76"/>
      <c r="SRG76"/>
      <c r="SRH76"/>
      <c r="SRI76"/>
      <c r="SRJ76"/>
      <c r="SRK76"/>
      <c r="SRL76"/>
      <c r="SRM76"/>
      <c r="SRN76"/>
      <c r="SRO76"/>
      <c r="SRP76"/>
      <c r="SRQ76"/>
      <c r="SRR76"/>
      <c r="SRS76"/>
      <c r="SRT76"/>
      <c r="SRU76"/>
      <c r="SRV76"/>
      <c r="SRW76"/>
      <c r="SRX76"/>
      <c r="SRY76"/>
      <c r="SRZ76"/>
      <c r="SSA76"/>
      <c r="SSB76"/>
      <c r="SSC76"/>
      <c r="SSD76"/>
      <c r="SSE76"/>
      <c r="SSF76"/>
      <c r="SSG76"/>
      <c r="SSH76"/>
      <c r="SSI76"/>
      <c r="SSJ76"/>
      <c r="SSK76"/>
      <c r="SSL76"/>
      <c r="SSM76"/>
      <c r="SSN76"/>
      <c r="SSO76"/>
      <c r="SSP76"/>
      <c r="SSQ76"/>
      <c r="SSR76"/>
      <c r="SSS76"/>
      <c r="SST76"/>
      <c r="SSU76"/>
      <c r="SSV76"/>
      <c r="SSW76"/>
      <c r="SSX76"/>
      <c r="SSY76"/>
      <c r="SSZ76"/>
      <c r="STA76"/>
      <c r="STB76"/>
      <c r="STC76"/>
      <c r="STD76"/>
      <c r="STE76"/>
      <c r="STF76"/>
      <c r="STG76"/>
      <c r="STH76"/>
      <c r="STI76"/>
      <c r="STJ76"/>
      <c r="STK76"/>
      <c r="STL76"/>
      <c r="STM76"/>
      <c r="STN76"/>
      <c r="STO76"/>
      <c r="STP76"/>
      <c r="STQ76"/>
      <c r="STR76"/>
      <c r="STS76"/>
      <c r="STT76"/>
      <c r="STU76"/>
      <c r="STV76"/>
      <c r="STW76"/>
      <c r="STX76"/>
      <c r="STY76"/>
      <c r="STZ76"/>
      <c r="SUA76"/>
      <c r="SUB76"/>
      <c r="SUC76"/>
      <c r="SUD76"/>
      <c r="SUE76"/>
      <c r="SUF76"/>
      <c r="SUG76"/>
      <c r="SUH76"/>
      <c r="SUI76"/>
      <c r="SUJ76"/>
      <c r="SUK76"/>
      <c r="SUL76"/>
      <c r="SUM76"/>
      <c r="SUN76"/>
      <c r="SUO76"/>
      <c r="SUP76"/>
      <c r="SUQ76"/>
      <c r="SUR76"/>
      <c r="SUS76"/>
      <c r="SUT76"/>
      <c r="SUU76"/>
      <c r="SUV76"/>
      <c r="SUW76"/>
      <c r="SUX76"/>
      <c r="SUY76"/>
      <c r="SUZ76"/>
      <c r="SVA76"/>
      <c r="SVB76"/>
      <c r="SVC76"/>
      <c r="SVD76"/>
      <c r="SVE76"/>
      <c r="SVF76"/>
      <c r="SVG76"/>
      <c r="SVH76"/>
      <c r="SVI76"/>
      <c r="SVJ76"/>
      <c r="SVK76"/>
      <c r="SVL76"/>
      <c r="SVM76"/>
      <c r="SVN76"/>
      <c r="SVO76"/>
      <c r="SVP76"/>
      <c r="SVQ76"/>
      <c r="SVR76"/>
      <c r="SVS76"/>
      <c r="SVT76"/>
      <c r="SVU76"/>
      <c r="SVV76"/>
      <c r="SVW76"/>
      <c r="SVX76"/>
      <c r="SVY76"/>
      <c r="SVZ76"/>
      <c r="SWA76"/>
      <c r="SWB76"/>
      <c r="SWC76"/>
      <c r="SWD76"/>
      <c r="SWE76"/>
      <c r="SWF76"/>
      <c r="SWG76"/>
      <c r="SWH76"/>
      <c r="SWI76"/>
      <c r="SWJ76"/>
      <c r="SWK76"/>
      <c r="SWL76"/>
      <c r="SWM76"/>
      <c r="SWN76"/>
      <c r="SWO76"/>
      <c r="SWP76"/>
      <c r="SWQ76"/>
      <c r="SWR76"/>
      <c r="SWS76"/>
      <c r="SWT76"/>
      <c r="SWU76"/>
      <c r="SWV76"/>
      <c r="SWW76"/>
      <c r="SWX76"/>
      <c r="SWY76"/>
      <c r="SWZ76"/>
      <c r="SXA76"/>
      <c r="SXB76"/>
      <c r="SXC76"/>
      <c r="SXD76"/>
      <c r="SXE76"/>
      <c r="SXF76"/>
      <c r="SXG76"/>
      <c r="SXH76"/>
      <c r="SXI76"/>
      <c r="SXJ76"/>
      <c r="SXK76"/>
      <c r="SXL76"/>
      <c r="SXM76"/>
      <c r="SXN76"/>
      <c r="SXO76"/>
      <c r="SXP76"/>
      <c r="SXQ76"/>
      <c r="SXR76"/>
      <c r="SXS76"/>
      <c r="SXT76"/>
      <c r="SXU76"/>
      <c r="SXV76"/>
      <c r="SXW76"/>
      <c r="SXX76"/>
      <c r="SXY76"/>
      <c r="SXZ76"/>
      <c r="SYA76"/>
      <c r="SYB76"/>
      <c r="SYC76"/>
      <c r="SYD76"/>
      <c r="SYE76"/>
      <c r="SYF76"/>
      <c r="SYG76"/>
      <c r="SYH76"/>
      <c r="SYI76"/>
      <c r="SYJ76"/>
      <c r="SYK76"/>
      <c r="SYL76"/>
      <c r="SYM76"/>
      <c r="SYN76"/>
      <c r="SYO76"/>
      <c r="SYP76"/>
      <c r="SYQ76"/>
      <c r="SYR76"/>
      <c r="SYS76"/>
      <c r="SYT76"/>
      <c r="SYU76"/>
      <c r="SYV76"/>
      <c r="SYW76"/>
      <c r="SYX76"/>
      <c r="SYY76"/>
      <c r="SYZ76"/>
      <c r="SZA76"/>
      <c r="SZB76"/>
      <c r="SZC76"/>
      <c r="SZD76"/>
      <c r="SZE76"/>
      <c r="SZF76"/>
      <c r="SZG76"/>
      <c r="SZH76"/>
      <c r="SZI76"/>
      <c r="SZJ76"/>
      <c r="SZK76"/>
      <c r="SZL76"/>
      <c r="SZM76"/>
      <c r="SZN76"/>
      <c r="SZO76"/>
      <c r="SZP76"/>
      <c r="SZQ76"/>
      <c r="SZR76"/>
      <c r="SZS76"/>
      <c r="SZT76"/>
      <c r="SZU76"/>
      <c r="SZV76"/>
      <c r="SZW76"/>
      <c r="SZX76"/>
      <c r="SZY76"/>
      <c r="SZZ76"/>
      <c r="TAA76"/>
      <c r="TAB76"/>
      <c r="TAC76"/>
      <c r="TAD76"/>
      <c r="TAE76"/>
      <c r="TAF76"/>
      <c r="TAG76"/>
      <c r="TAH76"/>
      <c r="TAI76"/>
      <c r="TAJ76"/>
      <c r="TAK76"/>
      <c r="TAL76"/>
      <c r="TAM76"/>
      <c r="TAN76"/>
      <c r="TAO76"/>
      <c r="TAP76"/>
      <c r="TAQ76"/>
      <c r="TAR76"/>
      <c r="TAS76"/>
      <c r="TAT76"/>
      <c r="TAU76"/>
      <c r="TAV76"/>
      <c r="TAW76"/>
      <c r="TAX76"/>
      <c r="TAY76"/>
      <c r="TAZ76"/>
      <c r="TBA76"/>
      <c r="TBB76"/>
      <c r="TBC76"/>
      <c r="TBD76"/>
      <c r="TBE76"/>
      <c r="TBF76"/>
      <c r="TBG76"/>
      <c r="TBH76"/>
      <c r="TBI76"/>
      <c r="TBJ76"/>
      <c r="TBK76"/>
      <c r="TBL76"/>
      <c r="TBM76"/>
      <c r="TBN76"/>
      <c r="TBO76"/>
      <c r="TBP76"/>
      <c r="TBQ76"/>
      <c r="TBR76"/>
      <c r="TBS76"/>
      <c r="TBT76"/>
      <c r="TBU76"/>
      <c r="TBV76"/>
      <c r="TBW76"/>
      <c r="TBX76"/>
      <c r="TBY76"/>
      <c r="TBZ76"/>
      <c r="TCA76"/>
      <c r="TCB76"/>
      <c r="TCC76"/>
      <c r="TCD76"/>
      <c r="TCE76"/>
      <c r="TCF76"/>
      <c r="TCG76"/>
      <c r="TCH76"/>
      <c r="TCI76"/>
      <c r="TCJ76"/>
      <c r="TCK76"/>
      <c r="TCL76"/>
      <c r="TCM76"/>
      <c r="TCN76"/>
      <c r="TCO76"/>
      <c r="TCP76"/>
      <c r="TCQ76"/>
      <c r="TCR76"/>
      <c r="TCS76"/>
      <c r="TCT76"/>
      <c r="TCU76"/>
      <c r="TCV76"/>
      <c r="TCW76"/>
      <c r="TCX76"/>
      <c r="TCY76"/>
      <c r="TCZ76"/>
      <c r="TDA76"/>
      <c r="TDB76"/>
      <c r="TDC76"/>
      <c r="TDD76"/>
      <c r="TDE76"/>
      <c r="TDF76"/>
      <c r="TDG76"/>
      <c r="TDH76"/>
      <c r="TDI76"/>
      <c r="TDJ76"/>
      <c r="TDK76"/>
      <c r="TDL76"/>
      <c r="TDM76"/>
      <c r="TDN76"/>
      <c r="TDO76"/>
      <c r="TDP76"/>
      <c r="TDQ76"/>
      <c r="TDR76"/>
      <c r="TDS76"/>
      <c r="TDT76"/>
      <c r="TDU76"/>
      <c r="TDV76"/>
      <c r="TDW76"/>
      <c r="TDX76"/>
      <c r="TDY76"/>
      <c r="TDZ76"/>
      <c r="TEA76"/>
      <c r="TEB76"/>
      <c r="TEC76"/>
      <c r="TED76"/>
      <c r="TEE76"/>
      <c r="TEF76"/>
      <c r="TEG76"/>
      <c r="TEH76"/>
      <c r="TEI76"/>
      <c r="TEJ76"/>
      <c r="TEK76"/>
      <c r="TEL76"/>
      <c r="TEM76"/>
      <c r="TEN76"/>
      <c r="TEO76"/>
      <c r="TEP76"/>
      <c r="TEQ76"/>
      <c r="TER76"/>
      <c r="TES76"/>
      <c r="TET76"/>
      <c r="TEU76"/>
      <c r="TEV76"/>
      <c r="TEW76"/>
      <c r="TEX76"/>
      <c r="TEY76"/>
      <c r="TEZ76"/>
      <c r="TFA76"/>
      <c r="TFB76"/>
      <c r="TFC76"/>
      <c r="TFD76"/>
      <c r="TFE76"/>
      <c r="TFF76"/>
      <c r="TFG76"/>
      <c r="TFH76"/>
      <c r="TFI76"/>
      <c r="TFJ76"/>
      <c r="TFK76"/>
      <c r="TFL76"/>
      <c r="TFM76"/>
      <c r="TFN76"/>
      <c r="TFO76"/>
      <c r="TFP76"/>
      <c r="TFQ76"/>
      <c r="TFR76"/>
      <c r="TFS76"/>
      <c r="TFT76"/>
      <c r="TFU76"/>
      <c r="TFV76"/>
      <c r="TFW76"/>
      <c r="TFX76"/>
      <c r="TFY76"/>
      <c r="TFZ76"/>
      <c r="TGA76"/>
      <c r="TGB76"/>
      <c r="TGC76"/>
      <c r="TGD76"/>
      <c r="TGE76"/>
      <c r="TGF76"/>
      <c r="TGG76"/>
      <c r="TGH76"/>
      <c r="TGI76"/>
      <c r="TGJ76"/>
      <c r="TGK76"/>
      <c r="TGL76"/>
      <c r="TGM76"/>
      <c r="TGN76"/>
      <c r="TGO76"/>
      <c r="TGP76"/>
      <c r="TGQ76"/>
      <c r="TGR76"/>
      <c r="TGS76"/>
      <c r="TGT76"/>
      <c r="TGU76"/>
      <c r="TGV76"/>
      <c r="TGW76"/>
      <c r="TGX76"/>
      <c r="TGY76"/>
      <c r="TGZ76"/>
      <c r="THA76"/>
      <c r="THB76"/>
      <c r="THC76"/>
      <c r="THD76"/>
      <c r="THE76"/>
      <c r="THF76"/>
      <c r="THG76"/>
      <c r="THH76"/>
      <c r="THI76"/>
      <c r="THJ76"/>
      <c r="THK76"/>
      <c r="THL76"/>
      <c r="THM76"/>
      <c r="THN76"/>
      <c r="THO76"/>
      <c r="THP76"/>
      <c r="THQ76"/>
      <c r="THR76"/>
      <c r="THS76"/>
      <c r="THT76"/>
      <c r="THU76"/>
      <c r="THV76"/>
      <c r="THW76"/>
      <c r="THX76"/>
      <c r="THY76"/>
      <c r="THZ76"/>
      <c r="TIA76"/>
      <c r="TIB76"/>
      <c r="TIC76"/>
      <c r="TID76"/>
      <c r="TIE76"/>
      <c r="TIF76"/>
      <c r="TIG76"/>
      <c r="TIH76"/>
      <c r="TII76"/>
      <c r="TIJ76"/>
      <c r="TIK76"/>
      <c r="TIL76"/>
      <c r="TIM76"/>
      <c r="TIN76"/>
      <c r="TIO76"/>
      <c r="TIP76"/>
      <c r="TIQ76"/>
      <c r="TIR76"/>
      <c r="TIS76"/>
      <c r="TIT76"/>
      <c r="TIU76"/>
      <c r="TIV76"/>
      <c r="TIW76"/>
      <c r="TIX76"/>
      <c r="TIY76"/>
      <c r="TIZ76"/>
      <c r="TJA76"/>
      <c r="TJB76"/>
      <c r="TJC76"/>
      <c r="TJD76"/>
      <c r="TJE76"/>
      <c r="TJF76"/>
      <c r="TJG76"/>
      <c r="TJH76"/>
      <c r="TJI76"/>
      <c r="TJJ76"/>
      <c r="TJK76"/>
      <c r="TJL76"/>
      <c r="TJM76"/>
      <c r="TJN76"/>
      <c r="TJO76"/>
      <c r="TJP76"/>
      <c r="TJQ76"/>
      <c r="TJR76"/>
      <c r="TJS76"/>
      <c r="TJT76"/>
      <c r="TJU76"/>
      <c r="TJV76"/>
      <c r="TJW76"/>
      <c r="TJX76"/>
      <c r="TJY76"/>
      <c r="TJZ76"/>
      <c r="TKA76"/>
      <c r="TKB76"/>
      <c r="TKC76"/>
      <c r="TKD76"/>
      <c r="TKE76"/>
      <c r="TKF76"/>
      <c r="TKG76"/>
      <c r="TKH76"/>
      <c r="TKI76"/>
      <c r="TKJ76"/>
      <c r="TKK76"/>
      <c r="TKL76"/>
      <c r="TKM76"/>
      <c r="TKN76"/>
      <c r="TKO76"/>
      <c r="TKP76"/>
      <c r="TKQ76"/>
      <c r="TKR76"/>
      <c r="TKS76"/>
      <c r="TKT76"/>
      <c r="TKU76"/>
      <c r="TKV76"/>
      <c r="TKW76"/>
      <c r="TKX76"/>
      <c r="TKY76"/>
      <c r="TKZ76"/>
      <c r="TLA76"/>
      <c r="TLB76"/>
      <c r="TLC76"/>
      <c r="TLD76"/>
      <c r="TLE76"/>
      <c r="TLF76"/>
      <c r="TLG76"/>
      <c r="TLH76"/>
      <c r="TLI76"/>
      <c r="TLJ76"/>
      <c r="TLK76"/>
      <c r="TLL76"/>
      <c r="TLM76"/>
      <c r="TLN76"/>
      <c r="TLO76"/>
      <c r="TLP76"/>
      <c r="TLQ76"/>
      <c r="TLR76"/>
      <c r="TLS76"/>
      <c r="TLT76"/>
      <c r="TLU76"/>
      <c r="TLV76"/>
      <c r="TLW76"/>
      <c r="TLX76"/>
      <c r="TLY76"/>
      <c r="TLZ76"/>
      <c r="TMA76"/>
      <c r="TMB76"/>
      <c r="TMC76"/>
      <c r="TMD76"/>
      <c r="TME76"/>
      <c r="TMF76"/>
      <c r="TMG76"/>
      <c r="TMH76"/>
      <c r="TMI76"/>
      <c r="TMJ76"/>
      <c r="TMK76"/>
      <c r="TML76"/>
      <c r="TMM76"/>
      <c r="TMN76"/>
      <c r="TMO76"/>
      <c r="TMP76"/>
      <c r="TMQ76"/>
      <c r="TMR76"/>
      <c r="TMS76"/>
      <c r="TMT76"/>
      <c r="TMU76"/>
      <c r="TMV76"/>
      <c r="TMW76"/>
      <c r="TMX76"/>
      <c r="TMY76"/>
      <c r="TMZ76"/>
      <c r="TNA76"/>
      <c r="TNB76"/>
      <c r="TNC76"/>
      <c r="TND76"/>
      <c r="TNE76"/>
      <c r="TNF76"/>
      <c r="TNG76"/>
      <c r="TNH76"/>
      <c r="TNI76"/>
      <c r="TNJ76"/>
      <c r="TNK76"/>
      <c r="TNL76"/>
      <c r="TNM76"/>
      <c r="TNN76"/>
      <c r="TNO76"/>
      <c r="TNP76"/>
      <c r="TNQ76"/>
      <c r="TNR76"/>
      <c r="TNS76"/>
      <c r="TNT76"/>
      <c r="TNU76"/>
      <c r="TNV76"/>
      <c r="TNW76"/>
      <c r="TNX76"/>
      <c r="TNY76"/>
      <c r="TNZ76"/>
      <c r="TOA76"/>
      <c r="TOB76"/>
      <c r="TOC76"/>
      <c r="TOD76"/>
      <c r="TOE76"/>
      <c r="TOF76"/>
      <c r="TOG76"/>
      <c r="TOH76"/>
      <c r="TOI76"/>
      <c r="TOJ76"/>
      <c r="TOK76"/>
      <c r="TOL76"/>
      <c r="TOM76"/>
      <c r="TON76"/>
      <c r="TOO76"/>
      <c r="TOP76"/>
      <c r="TOQ76"/>
      <c r="TOR76"/>
      <c r="TOS76"/>
      <c r="TOT76"/>
      <c r="TOU76"/>
      <c r="TOV76"/>
      <c r="TOW76"/>
      <c r="TOX76"/>
      <c r="TOY76"/>
      <c r="TOZ76"/>
      <c r="TPA76"/>
      <c r="TPB76"/>
      <c r="TPC76"/>
      <c r="TPD76"/>
      <c r="TPE76"/>
      <c r="TPF76"/>
      <c r="TPG76"/>
      <c r="TPH76"/>
      <c r="TPI76"/>
      <c r="TPJ76"/>
      <c r="TPK76"/>
      <c r="TPL76"/>
      <c r="TPM76"/>
      <c r="TPN76"/>
      <c r="TPO76"/>
      <c r="TPP76"/>
      <c r="TPQ76"/>
      <c r="TPR76"/>
      <c r="TPS76"/>
      <c r="TPT76"/>
      <c r="TPU76"/>
      <c r="TPV76"/>
      <c r="TPW76"/>
      <c r="TPX76"/>
      <c r="TPY76"/>
      <c r="TPZ76"/>
      <c r="TQA76"/>
      <c r="TQB76"/>
      <c r="TQC76"/>
      <c r="TQD76"/>
      <c r="TQE76"/>
      <c r="TQF76"/>
      <c r="TQG76"/>
      <c r="TQH76"/>
      <c r="TQI76"/>
      <c r="TQJ76"/>
      <c r="TQK76"/>
      <c r="TQL76"/>
      <c r="TQM76"/>
      <c r="TQN76"/>
      <c r="TQO76"/>
      <c r="TQP76"/>
      <c r="TQQ76"/>
      <c r="TQR76"/>
      <c r="TQS76"/>
      <c r="TQT76"/>
      <c r="TQU76"/>
      <c r="TQV76"/>
      <c r="TQW76"/>
      <c r="TQX76"/>
      <c r="TQY76"/>
      <c r="TQZ76"/>
      <c r="TRA76"/>
      <c r="TRB76"/>
      <c r="TRC76"/>
      <c r="TRD76"/>
      <c r="TRE76"/>
      <c r="TRF76"/>
      <c r="TRG76"/>
      <c r="TRH76"/>
      <c r="TRI76"/>
      <c r="TRJ76"/>
      <c r="TRK76"/>
      <c r="TRL76"/>
      <c r="TRM76"/>
      <c r="TRN76"/>
      <c r="TRO76"/>
      <c r="TRP76"/>
      <c r="TRQ76"/>
      <c r="TRR76"/>
      <c r="TRS76"/>
      <c r="TRT76"/>
      <c r="TRU76"/>
      <c r="TRV76"/>
      <c r="TRW76"/>
      <c r="TRX76"/>
      <c r="TRY76"/>
      <c r="TRZ76"/>
      <c r="TSA76"/>
      <c r="TSB76"/>
      <c r="TSC76"/>
      <c r="TSD76"/>
      <c r="TSE76"/>
      <c r="TSF76"/>
      <c r="TSG76"/>
      <c r="TSH76"/>
      <c r="TSI76"/>
      <c r="TSJ76"/>
      <c r="TSK76"/>
      <c r="TSL76"/>
      <c r="TSM76"/>
      <c r="TSN76"/>
      <c r="TSO76"/>
      <c r="TSP76"/>
      <c r="TSQ76"/>
      <c r="TSR76"/>
      <c r="TSS76"/>
      <c r="TST76"/>
      <c r="TSU76"/>
      <c r="TSV76"/>
      <c r="TSW76"/>
      <c r="TSX76"/>
      <c r="TSY76"/>
      <c r="TSZ76"/>
      <c r="TTA76"/>
      <c r="TTB76"/>
      <c r="TTC76"/>
      <c r="TTD76"/>
      <c r="TTE76"/>
      <c r="TTF76"/>
      <c r="TTG76"/>
      <c r="TTH76"/>
      <c r="TTI76"/>
      <c r="TTJ76"/>
      <c r="TTK76"/>
      <c r="TTL76"/>
      <c r="TTM76"/>
      <c r="TTN76"/>
      <c r="TTO76"/>
      <c r="TTP76"/>
      <c r="TTQ76"/>
      <c r="TTR76"/>
      <c r="TTS76"/>
      <c r="TTT76"/>
      <c r="TTU76"/>
      <c r="TTV76"/>
      <c r="TTW76"/>
      <c r="TTX76"/>
      <c r="TTY76"/>
      <c r="TTZ76"/>
      <c r="TUA76"/>
      <c r="TUB76"/>
      <c r="TUC76"/>
      <c r="TUD76"/>
      <c r="TUE76"/>
      <c r="TUF76"/>
      <c r="TUG76"/>
      <c r="TUH76"/>
      <c r="TUI76"/>
      <c r="TUJ76"/>
      <c r="TUK76"/>
      <c r="TUL76"/>
      <c r="TUM76"/>
      <c r="TUN76"/>
      <c r="TUO76"/>
      <c r="TUP76"/>
      <c r="TUQ76"/>
      <c r="TUR76"/>
      <c r="TUS76"/>
      <c r="TUT76"/>
      <c r="TUU76"/>
      <c r="TUV76"/>
      <c r="TUW76"/>
      <c r="TUX76"/>
      <c r="TUY76"/>
      <c r="TUZ76"/>
      <c r="TVA76"/>
      <c r="TVB76"/>
      <c r="TVC76"/>
      <c r="TVD76"/>
      <c r="TVE76"/>
      <c r="TVF76"/>
      <c r="TVG76"/>
      <c r="TVH76"/>
      <c r="TVI76"/>
      <c r="TVJ76"/>
      <c r="TVK76"/>
      <c r="TVL76"/>
      <c r="TVM76"/>
      <c r="TVN76"/>
      <c r="TVO76"/>
      <c r="TVP76"/>
      <c r="TVQ76"/>
      <c r="TVR76"/>
      <c r="TVS76"/>
      <c r="TVT76"/>
      <c r="TVU76"/>
      <c r="TVV76"/>
      <c r="TVW76"/>
      <c r="TVX76"/>
      <c r="TVY76"/>
      <c r="TVZ76"/>
      <c r="TWA76"/>
      <c r="TWB76"/>
      <c r="TWC76"/>
      <c r="TWD76"/>
      <c r="TWE76"/>
      <c r="TWF76"/>
      <c r="TWG76"/>
      <c r="TWH76"/>
      <c r="TWI76"/>
      <c r="TWJ76"/>
      <c r="TWK76"/>
      <c r="TWL76"/>
      <c r="TWM76"/>
      <c r="TWN76"/>
      <c r="TWO76"/>
      <c r="TWP76"/>
      <c r="TWQ76"/>
      <c r="TWR76"/>
      <c r="TWS76"/>
      <c r="TWT76"/>
      <c r="TWU76"/>
      <c r="TWV76"/>
      <c r="TWW76"/>
      <c r="TWX76"/>
      <c r="TWY76"/>
      <c r="TWZ76"/>
      <c r="TXA76"/>
      <c r="TXB76"/>
      <c r="TXC76"/>
      <c r="TXD76"/>
      <c r="TXE76"/>
      <c r="TXF76"/>
      <c r="TXG76"/>
      <c r="TXH76"/>
      <c r="TXI76"/>
      <c r="TXJ76"/>
      <c r="TXK76"/>
      <c r="TXL76"/>
      <c r="TXM76"/>
      <c r="TXN76"/>
      <c r="TXO76"/>
      <c r="TXP76"/>
      <c r="TXQ76"/>
      <c r="TXR76"/>
      <c r="TXS76"/>
      <c r="TXT76"/>
      <c r="TXU76"/>
      <c r="TXV76"/>
      <c r="TXW76"/>
      <c r="TXX76"/>
      <c r="TXY76"/>
      <c r="TXZ76"/>
      <c r="TYA76"/>
      <c r="TYB76"/>
      <c r="TYC76"/>
      <c r="TYD76"/>
      <c r="TYE76"/>
      <c r="TYF76"/>
      <c r="TYG76"/>
      <c r="TYH76"/>
      <c r="TYI76"/>
      <c r="TYJ76"/>
      <c r="TYK76"/>
      <c r="TYL76"/>
      <c r="TYM76"/>
      <c r="TYN76"/>
      <c r="TYO76"/>
      <c r="TYP76"/>
      <c r="TYQ76"/>
      <c r="TYR76"/>
      <c r="TYS76"/>
      <c r="TYT76"/>
      <c r="TYU76"/>
      <c r="TYV76"/>
      <c r="TYW76"/>
      <c r="TYX76"/>
      <c r="TYY76"/>
      <c r="TYZ76"/>
      <c r="TZA76"/>
      <c r="TZB76"/>
      <c r="TZC76"/>
      <c r="TZD76"/>
      <c r="TZE76"/>
      <c r="TZF76"/>
      <c r="TZG76"/>
      <c r="TZH76"/>
      <c r="TZI76"/>
      <c r="TZJ76"/>
      <c r="TZK76"/>
      <c r="TZL76"/>
      <c r="TZM76"/>
      <c r="TZN76"/>
      <c r="TZO76"/>
      <c r="TZP76"/>
      <c r="TZQ76"/>
      <c r="TZR76"/>
      <c r="TZS76"/>
      <c r="TZT76"/>
      <c r="TZU76"/>
      <c r="TZV76"/>
      <c r="TZW76"/>
      <c r="TZX76"/>
      <c r="TZY76"/>
      <c r="TZZ76"/>
      <c r="UAA76"/>
      <c r="UAB76"/>
      <c r="UAC76"/>
      <c r="UAD76"/>
      <c r="UAE76"/>
      <c r="UAF76"/>
      <c r="UAG76"/>
      <c r="UAH76"/>
      <c r="UAI76"/>
      <c r="UAJ76"/>
      <c r="UAK76"/>
      <c r="UAL76"/>
      <c r="UAM76"/>
      <c r="UAN76"/>
      <c r="UAO76"/>
      <c r="UAP76"/>
      <c r="UAQ76"/>
      <c r="UAR76"/>
      <c r="UAS76"/>
      <c r="UAT76"/>
      <c r="UAU76"/>
      <c r="UAV76"/>
      <c r="UAW76"/>
      <c r="UAX76"/>
      <c r="UAY76"/>
      <c r="UAZ76"/>
      <c r="UBA76"/>
      <c r="UBB76"/>
      <c r="UBC76"/>
      <c r="UBD76"/>
      <c r="UBE76"/>
      <c r="UBF76"/>
      <c r="UBG76"/>
      <c r="UBH76"/>
      <c r="UBI76"/>
      <c r="UBJ76"/>
      <c r="UBK76"/>
      <c r="UBL76"/>
      <c r="UBM76"/>
      <c r="UBN76"/>
      <c r="UBO76"/>
      <c r="UBP76"/>
      <c r="UBQ76"/>
      <c r="UBR76"/>
      <c r="UBS76"/>
      <c r="UBT76"/>
      <c r="UBU76"/>
      <c r="UBV76"/>
      <c r="UBW76"/>
      <c r="UBX76"/>
      <c r="UBY76"/>
      <c r="UBZ76"/>
      <c r="UCA76"/>
      <c r="UCB76"/>
      <c r="UCC76"/>
      <c r="UCD76"/>
      <c r="UCE76"/>
      <c r="UCF76"/>
      <c r="UCG76"/>
      <c r="UCH76"/>
      <c r="UCI76"/>
      <c r="UCJ76"/>
      <c r="UCK76"/>
      <c r="UCL76"/>
      <c r="UCM76"/>
      <c r="UCN76"/>
      <c r="UCO76"/>
      <c r="UCP76"/>
      <c r="UCQ76"/>
      <c r="UCR76"/>
      <c r="UCS76"/>
      <c r="UCT76"/>
      <c r="UCU76"/>
      <c r="UCV76"/>
      <c r="UCW76"/>
      <c r="UCX76"/>
      <c r="UCY76"/>
      <c r="UCZ76"/>
      <c r="UDA76"/>
      <c r="UDB76"/>
      <c r="UDC76"/>
      <c r="UDD76"/>
      <c r="UDE76"/>
      <c r="UDF76"/>
      <c r="UDG76"/>
      <c r="UDH76"/>
      <c r="UDI76"/>
      <c r="UDJ76"/>
      <c r="UDK76"/>
      <c r="UDL76"/>
      <c r="UDM76"/>
      <c r="UDN76"/>
      <c r="UDO76"/>
      <c r="UDP76"/>
      <c r="UDQ76"/>
      <c r="UDR76"/>
      <c r="UDS76"/>
      <c r="UDT76"/>
      <c r="UDU76"/>
      <c r="UDV76"/>
      <c r="UDW76"/>
      <c r="UDX76"/>
      <c r="UDY76"/>
      <c r="UDZ76"/>
      <c r="UEA76"/>
      <c r="UEB76"/>
      <c r="UEC76"/>
      <c r="UED76"/>
      <c r="UEE76"/>
      <c r="UEF76"/>
      <c r="UEG76"/>
      <c r="UEH76"/>
      <c r="UEI76"/>
      <c r="UEJ76"/>
      <c r="UEK76"/>
      <c r="UEL76"/>
      <c r="UEM76"/>
      <c r="UEN76"/>
      <c r="UEO76"/>
      <c r="UEP76"/>
      <c r="UEQ76"/>
      <c r="UER76"/>
      <c r="UES76"/>
      <c r="UET76"/>
      <c r="UEU76"/>
      <c r="UEV76"/>
      <c r="UEW76"/>
      <c r="UEX76"/>
      <c r="UEY76"/>
      <c r="UEZ76"/>
      <c r="UFA76"/>
      <c r="UFB76"/>
      <c r="UFC76"/>
      <c r="UFD76"/>
      <c r="UFE76"/>
      <c r="UFF76"/>
      <c r="UFG76"/>
      <c r="UFH76"/>
      <c r="UFI76"/>
      <c r="UFJ76"/>
      <c r="UFK76"/>
      <c r="UFL76"/>
      <c r="UFM76"/>
      <c r="UFN76"/>
      <c r="UFO76"/>
      <c r="UFP76"/>
      <c r="UFQ76"/>
      <c r="UFR76"/>
      <c r="UFS76"/>
      <c r="UFT76"/>
      <c r="UFU76"/>
      <c r="UFV76"/>
      <c r="UFW76"/>
      <c r="UFX76"/>
      <c r="UFY76"/>
      <c r="UFZ76"/>
      <c r="UGA76"/>
      <c r="UGB76"/>
      <c r="UGC76"/>
      <c r="UGD76"/>
      <c r="UGE76"/>
      <c r="UGF76"/>
      <c r="UGG76"/>
      <c r="UGH76"/>
      <c r="UGI76"/>
      <c r="UGJ76"/>
      <c r="UGK76"/>
      <c r="UGL76"/>
      <c r="UGM76"/>
      <c r="UGN76"/>
      <c r="UGO76"/>
      <c r="UGP76"/>
      <c r="UGQ76"/>
      <c r="UGR76"/>
      <c r="UGS76"/>
      <c r="UGT76"/>
      <c r="UGU76"/>
      <c r="UGV76"/>
      <c r="UGW76"/>
      <c r="UGX76"/>
      <c r="UGY76"/>
      <c r="UGZ76"/>
      <c r="UHA76"/>
      <c r="UHB76"/>
      <c r="UHC76"/>
      <c r="UHD76"/>
      <c r="UHE76"/>
      <c r="UHF76"/>
      <c r="UHG76"/>
      <c r="UHH76"/>
      <c r="UHI76"/>
      <c r="UHJ76"/>
      <c r="UHK76"/>
      <c r="UHL76"/>
      <c r="UHM76"/>
      <c r="UHN76"/>
      <c r="UHO76"/>
      <c r="UHP76"/>
      <c r="UHQ76"/>
      <c r="UHR76"/>
      <c r="UHS76"/>
      <c r="UHT76"/>
      <c r="UHU76"/>
      <c r="UHV76"/>
      <c r="UHW76"/>
      <c r="UHX76"/>
      <c r="UHY76"/>
      <c r="UHZ76"/>
      <c r="UIA76"/>
      <c r="UIB76"/>
      <c r="UIC76"/>
      <c r="UID76"/>
      <c r="UIE76"/>
      <c r="UIF76"/>
      <c r="UIG76"/>
      <c r="UIH76"/>
      <c r="UII76"/>
      <c r="UIJ76"/>
      <c r="UIK76"/>
      <c r="UIL76"/>
      <c r="UIM76"/>
      <c r="UIN76"/>
      <c r="UIO76"/>
      <c r="UIP76"/>
      <c r="UIQ76"/>
      <c r="UIR76"/>
      <c r="UIS76"/>
      <c r="UIT76"/>
      <c r="UIU76"/>
      <c r="UIV76"/>
      <c r="UIW76"/>
      <c r="UIX76"/>
      <c r="UIY76"/>
      <c r="UIZ76"/>
      <c r="UJA76"/>
      <c r="UJB76"/>
      <c r="UJC76"/>
      <c r="UJD76"/>
      <c r="UJE76"/>
      <c r="UJF76"/>
      <c r="UJG76"/>
      <c r="UJH76"/>
      <c r="UJI76"/>
      <c r="UJJ76"/>
      <c r="UJK76"/>
      <c r="UJL76"/>
      <c r="UJM76"/>
      <c r="UJN76"/>
      <c r="UJO76"/>
      <c r="UJP76"/>
      <c r="UJQ76"/>
      <c r="UJR76"/>
      <c r="UJS76"/>
      <c r="UJT76"/>
      <c r="UJU76"/>
      <c r="UJV76"/>
      <c r="UJW76"/>
      <c r="UJX76"/>
      <c r="UJY76"/>
      <c r="UJZ76"/>
      <c r="UKA76"/>
      <c r="UKB76"/>
      <c r="UKC76"/>
      <c r="UKD76"/>
      <c r="UKE76"/>
      <c r="UKF76"/>
      <c r="UKG76"/>
      <c r="UKH76"/>
      <c r="UKI76"/>
      <c r="UKJ76"/>
      <c r="UKK76"/>
      <c r="UKL76"/>
      <c r="UKM76"/>
      <c r="UKN76"/>
      <c r="UKO76"/>
      <c r="UKP76"/>
      <c r="UKQ76"/>
      <c r="UKR76"/>
      <c r="UKS76"/>
      <c r="UKT76"/>
      <c r="UKU76"/>
      <c r="UKV76"/>
      <c r="UKW76"/>
      <c r="UKX76"/>
      <c r="UKY76"/>
      <c r="UKZ76"/>
      <c r="ULA76"/>
      <c r="ULB76"/>
      <c r="ULC76"/>
      <c r="ULD76"/>
      <c r="ULE76"/>
      <c r="ULF76"/>
      <c r="ULG76"/>
      <c r="ULH76"/>
      <c r="ULI76"/>
      <c r="ULJ76"/>
      <c r="ULK76"/>
      <c r="ULL76"/>
      <c r="ULM76"/>
      <c r="ULN76"/>
      <c r="ULO76"/>
      <c r="ULP76"/>
      <c r="ULQ76"/>
      <c r="ULR76"/>
      <c r="ULS76"/>
      <c r="ULT76"/>
      <c r="ULU76"/>
      <c r="ULV76"/>
      <c r="ULW76"/>
      <c r="ULX76"/>
      <c r="ULY76"/>
      <c r="ULZ76"/>
      <c r="UMA76"/>
      <c r="UMB76"/>
      <c r="UMC76"/>
      <c r="UMD76"/>
      <c r="UME76"/>
      <c r="UMF76"/>
      <c r="UMG76"/>
      <c r="UMH76"/>
      <c r="UMI76"/>
      <c r="UMJ76"/>
      <c r="UMK76"/>
      <c r="UML76"/>
      <c r="UMM76"/>
      <c r="UMN76"/>
      <c r="UMO76"/>
      <c r="UMP76"/>
      <c r="UMQ76"/>
      <c r="UMR76"/>
      <c r="UMS76"/>
      <c r="UMT76"/>
      <c r="UMU76"/>
      <c r="UMV76"/>
      <c r="UMW76"/>
      <c r="UMX76"/>
      <c r="UMY76"/>
      <c r="UMZ76"/>
      <c r="UNA76"/>
      <c r="UNB76"/>
      <c r="UNC76"/>
      <c r="UND76"/>
      <c r="UNE76"/>
      <c r="UNF76"/>
      <c r="UNG76"/>
      <c r="UNH76"/>
      <c r="UNI76"/>
      <c r="UNJ76"/>
      <c r="UNK76"/>
      <c r="UNL76"/>
      <c r="UNM76"/>
      <c r="UNN76"/>
      <c r="UNO76"/>
      <c r="UNP76"/>
      <c r="UNQ76"/>
      <c r="UNR76"/>
      <c r="UNS76"/>
      <c r="UNT76"/>
      <c r="UNU76"/>
      <c r="UNV76"/>
      <c r="UNW76"/>
      <c r="UNX76"/>
      <c r="UNY76"/>
      <c r="UNZ76"/>
      <c r="UOA76"/>
      <c r="UOB76"/>
      <c r="UOC76"/>
      <c r="UOD76"/>
      <c r="UOE76"/>
      <c r="UOF76"/>
      <c r="UOG76"/>
      <c r="UOH76"/>
      <c r="UOI76"/>
      <c r="UOJ76"/>
      <c r="UOK76"/>
      <c r="UOL76"/>
      <c r="UOM76"/>
      <c r="UON76"/>
      <c r="UOO76"/>
      <c r="UOP76"/>
      <c r="UOQ76"/>
      <c r="UOR76"/>
      <c r="UOS76"/>
      <c r="UOT76"/>
      <c r="UOU76"/>
      <c r="UOV76"/>
      <c r="UOW76"/>
      <c r="UOX76"/>
      <c r="UOY76"/>
      <c r="UOZ76"/>
      <c r="UPA76"/>
      <c r="UPB76"/>
      <c r="UPC76"/>
      <c r="UPD76"/>
      <c r="UPE76"/>
      <c r="UPF76"/>
      <c r="UPG76"/>
      <c r="UPH76"/>
      <c r="UPI76"/>
      <c r="UPJ76"/>
      <c r="UPK76"/>
      <c r="UPL76"/>
      <c r="UPM76"/>
      <c r="UPN76"/>
      <c r="UPO76"/>
      <c r="UPP76"/>
      <c r="UPQ76"/>
      <c r="UPR76"/>
      <c r="UPS76"/>
      <c r="UPT76"/>
      <c r="UPU76"/>
      <c r="UPV76"/>
      <c r="UPW76"/>
      <c r="UPX76"/>
      <c r="UPY76"/>
      <c r="UPZ76"/>
      <c r="UQA76"/>
      <c r="UQB76"/>
      <c r="UQC76"/>
      <c r="UQD76"/>
      <c r="UQE76"/>
      <c r="UQF76"/>
      <c r="UQG76"/>
      <c r="UQH76"/>
      <c r="UQI76"/>
      <c r="UQJ76"/>
      <c r="UQK76"/>
      <c r="UQL76"/>
      <c r="UQM76"/>
      <c r="UQN76"/>
      <c r="UQO76"/>
      <c r="UQP76"/>
      <c r="UQQ76"/>
      <c r="UQR76"/>
      <c r="UQS76"/>
      <c r="UQT76"/>
      <c r="UQU76"/>
      <c r="UQV76"/>
      <c r="UQW76"/>
      <c r="UQX76"/>
      <c r="UQY76"/>
      <c r="UQZ76"/>
      <c r="URA76"/>
      <c r="URB76"/>
      <c r="URC76"/>
      <c r="URD76"/>
      <c r="URE76"/>
      <c r="URF76"/>
      <c r="URG76"/>
      <c r="URH76"/>
      <c r="URI76"/>
      <c r="URJ76"/>
      <c r="URK76"/>
      <c r="URL76"/>
      <c r="URM76"/>
      <c r="URN76"/>
      <c r="URO76"/>
      <c r="URP76"/>
      <c r="URQ76"/>
      <c r="URR76"/>
      <c r="URS76"/>
      <c r="URT76"/>
      <c r="URU76"/>
      <c r="URV76"/>
      <c r="URW76"/>
      <c r="URX76"/>
      <c r="URY76"/>
      <c r="URZ76"/>
      <c r="USA76"/>
      <c r="USB76"/>
      <c r="USC76"/>
      <c r="USD76"/>
      <c r="USE76"/>
      <c r="USF76"/>
      <c r="USG76"/>
      <c r="USH76"/>
      <c r="USI76"/>
      <c r="USJ76"/>
      <c r="USK76"/>
      <c r="USL76"/>
      <c r="USM76"/>
      <c r="USN76"/>
      <c r="USO76"/>
      <c r="USP76"/>
      <c r="USQ76"/>
      <c r="USR76"/>
      <c r="USS76"/>
      <c r="UST76"/>
      <c r="USU76"/>
      <c r="USV76"/>
      <c r="USW76"/>
      <c r="USX76"/>
      <c r="USY76"/>
      <c r="USZ76"/>
      <c r="UTA76"/>
      <c r="UTB76"/>
      <c r="UTC76"/>
      <c r="UTD76"/>
      <c r="UTE76"/>
      <c r="UTF76"/>
      <c r="UTG76"/>
      <c r="UTH76"/>
      <c r="UTI76"/>
      <c r="UTJ76"/>
      <c r="UTK76"/>
      <c r="UTL76"/>
      <c r="UTM76"/>
      <c r="UTN76"/>
      <c r="UTO76"/>
      <c r="UTP76"/>
      <c r="UTQ76"/>
      <c r="UTR76"/>
      <c r="UTS76"/>
      <c r="UTT76"/>
      <c r="UTU76"/>
      <c r="UTV76"/>
      <c r="UTW76"/>
      <c r="UTX76"/>
      <c r="UTY76"/>
      <c r="UTZ76"/>
      <c r="UUA76"/>
      <c r="UUB76"/>
      <c r="UUC76"/>
      <c r="UUD76"/>
      <c r="UUE76"/>
      <c r="UUF76"/>
      <c r="UUG76"/>
      <c r="UUH76"/>
      <c r="UUI76"/>
      <c r="UUJ76"/>
      <c r="UUK76"/>
      <c r="UUL76"/>
      <c r="UUM76"/>
      <c r="UUN76"/>
      <c r="UUO76"/>
      <c r="UUP76"/>
      <c r="UUQ76"/>
      <c r="UUR76"/>
      <c r="UUS76"/>
      <c r="UUT76"/>
      <c r="UUU76"/>
      <c r="UUV76"/>
      <c r="UUW76"/>
      <c r="UUX76"/>
      <c r="UUY76"/>
      <c r="UUZ76"/>
      <c r="UVA76"/>
      <c r="UVB76"/>
      <c r="UVC76"/>
      <c r="UVD76"/>
      <c r="UVE76"/>
      <c r="UVF76"/>
      <c r="UVG76"/>
      <c r="UVH76"/>
      <c r="UVI76"/>
      <c r="UVJ76"/>
      <c r="UVK76"/>
      <c r="UVL76"/>
      <c r="UVM76"/>
      <c r="UVN76"/>
      <c r="UVO76"/>
      <c r="UVP76"/>
      <c r="UVQ76"/>
      <c r="UVR76"/>
      <c r="UVS76"/>
      <c r="UVT76"/>
      <c r="UVU76"/>
      <c r="UVV76"/>
      <c r="UVW76"/>
      <c r="UVX76"/>
      <c r="UVY76"/>
      <c r="UVZ76"/>
      <c r="UWA76"/>
      <c r="UWB76"/>
      <c r="UWC76"/>
      <c r="UWD76"/>
      <c r="UWE76"/>
      <c r="UWF76"/>
      <c r="UWG76"/>
      <c r="UWH76"/>
      <c r="UWI76"/>
      <c r="UWJ76"/>
      <c r="UWK76"/>
      <c r="UWL76"/>
      <c r="UWM76"/>
      <c r="UWN76"/>
      <c r="UWO76"/>
      <c r="UWP76"/>
      <c r="UWQ76"/>
      <c r="UWR76"/>
      <c r="UWS76"/>
      <c r="UWT76"/>
      <c r="UWU76"/>
      <c r="UWV76"/>
      <c r="UWW76"/>
      <c r="UWX76"/>
      <c r="UWY76"/>
      <c r="UWZ76"/>
      <c r="UXA76"/>
      <c r="UXB76"/>
      <c r="UXC76"/>
      <c r="UXD76"/>
      <c r="UXE76"/>
      <c r="UXF76"/>
      <c r="UXG76"/>
      <c r="UXH76"/>
      <c r="UXI76"/>
      <c r="UXJ76"/>
      <c r="UXK76"/>
      <c r="UXL76"/>
      <c r="UXM76"/>
      <c r="UXN76"/>
      <c r="UXO76"/>
      <c r="UXP76"/>
      <c r="UXQ76"/>
      <c r="UXR76"/>
      <c r="UXS76"/>
      <c r="UXT76"/>
      <c r="UXU76"/>
      <c r="UXV76"/>
      <c r="UXW76"/>
      <c r="UXX76"/>
      <c r="UXY76"/>
      <c r="UXZ76"/>
      <c r="UYA76"/>
      <c r="UYB76"/>
      <c r="UYC76"/>
      <c r="UYD76"/>
      <c r="UYE76"/>
      <c r="UYF76"/>
      <c r="UYG76"/>
      <c r="UYH76"/>
      <c r="UYI76"/>
      <c r="UYJ76"/>
      <c r="UYK76"/>
      <c r="UYL76"/>
      <c r="UYM76"/>
      <c r="UYN76"/>
      <c r="UYO76"/>
      <c r="UYP76"/>
      <c r="UYQ76"/>
      <c r="UYR76"/>
      <c r="UYS76"/>
      <c r="UYT76"/>
      <c r="UYU76"/>
      <c r="UYV76"/>
      <c r="UYW76"/>
      <c r="UYX76"/>
      <c r="UYY76"/>
      <c r="UYZ76"/>
      <c r="UZA76"/>
      <c r="UZB76"/>
      <c r="UZC76"/>
      <c r="UZD76"/>
      <c r="UZE76"/>
      <c r="UZF76"/>
      <c r="UZG76"/>
      <c r="UZH76"/>
      <c r="UZI76"/>
      <c r="UZJ76"/>
      <c r="UZK76"/>
      <c r="UZL76"/>
      <c r="UZM76"/>
      <c r="UZN76"/>
      <c r="UZO76"/>
      <c r="UZP76"/>
      <c r="UZQ76"/>
      <c r="UZR76"/>
      <c r="UZS76"/>
      <c r="UZT76"/>
      <c r="UZU76"/>
      <c r="UZV76"/>
      <c r="UZW76"/>
      <c r="UZX76"/>
      <c r="UZY76"/>
      <c r="UZZ76"/>
      <c r="VAA76"/>
      <c r="VAB76"/>
      <c r="VAC76"/>
      <c r="VAD76"/>
      <c r="VAE76"/>
      <c r="VAF76"/>
      <c r="VAG76"/>
      <c r="VAH76"/>
      <c r="VAI76"/>
      <c r="VAJ76"/>
      <c r="VAK76"/>
      <c r="VAL76"/>
      <c r="VAM76"/>
      <c r="VAN76"/>
      <c r="VAO76"/>
      <c r="VAP76"/>
      <c r="VAQ76"/>
      <c r="VAR76"/>
      <c r="VAS76"/>
      <c r="VAT76"/>
      <c r="VAU76"/>
      <c r="VAV76"/>
      <c r="VAW76"/>
      <c r="VAX76"/>
      <c r="VAY76"/>
      <c r="VAZ76"/>
      <c r="VBA76"/>
      <c r="VBB76"/>
      <c r="VBC76"/>
      <c r="VBD76"/>
      <c r="VBE76"/>
      <c r="VBF76"/>
      <c r="VBG76"/>
      <c r="VBH76"/>
      <c r="VBI76"/>
      <c r="VBJ76"/>
      <c r="VBK76"/>
      <c r="VBL76"/>
      <c r="VBM76"/>
      <c r="VBN76"/>
      <c r="VBO76"/>
      <c r="VBP76"/>
      <c r="VBQ76"/>
      <c r="VBR76"/>
      <c r="VBS76"/>
      <c r="VBT76"/>
      <c r="VBU76"/>
      <c r="VBV76"/>
      <c r="VBW76"/>
      <c r="VBX76"/>
      <c r="VBY76"/>
      <c r="VBZ76"/>
      <c r="VCA76"/>
      <c r="VCB76"/>
      <c r="VCC76"/>
      <c r="VCD76"/>
      <c r="VCE76"/>
      <c r="VCF76"/>
      <c r="VCG76"/>
      <c r="VCH76"/>
      <c r="VCI76"/>
      <c r="VCJ76"/>
      <c r="VCK76"/>
      <c r="VCL76"/>
      <c r="VCM76"/>
      <c r="VCN76"/>
      <c r="VCO76"/>
      <c r="VCP76"/>
      <c r="VCQ76"/>
      <c r="VCR76"/>
      <c r="VCS76"/>
      <c r="VCT76"/>
      <c r="VCU76"/>
      <c r="VCV76"/>
      <c r="VCW76"/>
      <c r="VCX76"/>
      <c r="VCY76"/>
      <c r="VCZ76"/>
      <c r="VDA76"/>
      <c r="VDB76"/>
      <c r="VDC76"/>
      <c r="VDD76"/>
      <c r="VDE76"/>
      <c r="VDF76"/>
      <c r="VDG76"/>
      <c r="VDH76"/>
      <c r="VDI76"/>
      <c r="VDJ76"/>
      <c r="VDK76"/>
      <c r="VDL76"/>
      <c r="VDM76"/>
      <c r="VDN76"/>
      <c r="VDO76"/>
      <c r="VDP76"/>
      <c r="VDQ76"/>
      <c r="VDR76"/>
      <c r="VDS76"/>
      <c r="VDT76"/>
      <c r="VDU76"/>
      <c r="VDV76"/>
      <c r="VDW76"/>
      <c r="VDX76"/>
      <c r="VDY76"/>
      <c r="VDZ76"/>
      <c r="VEA76"/>
      <c r="VEB76"/>
      <c r="VEC76"/>
      <c r="VED76"/>
      <c r="VEE76"/>
      <c r="VEF76"/>
      <c r="VEG76"/>
      <c r="VEH76"/>
      <c r="VEI76"/>
      <c r="VEJ76"/>
      <c r="VEK76"/>
      <c r="VEL76"/>
      <c r="VEM76"/>
      <c r="VEN76"/>
      <c r="VEO76"/>
      <c r="VEP76"/>
      <c r="VEQ76"/>
      <c r="VER76"/>
      <c r="VES76"/>
      <c r="VET76"/>
      <c r="VEU76"/>
      <c r="VEV76"/>
      <c r="VEW76"/>
      <c r="VEX76"/>
      <c r="VEY76"/>
      <c r="VEZ76"/>
      <c r="VFA76"/>
      <c r="VFB76"/>
      <c r="VFC76"/>
      <c r="VFD76"/>
      <c r="VFE76"/>
      <c r="VFF76"/>
      <c r="VFG76"/>
      <c r="VFH76"/>
      <c r="VFI76"/>
      <c r="VFJ76"/>
      <c r="VFK76"/>
      <c r="VFL76"/>
      <c r="VFM76"/>
      <c r="VFN76"/>
      <c r="VFO76"/>
      <c r="VFP76"/>
      <c r="VFQ76"/>
      <c r="VFR76"/>
      <c r="VFS76"/>
      <c r="VFT76"/>
      <c r="VFU76"/>
      <c r="VFV76"/>
      <c r="VFW76"/>
      <c r="VFX76"/>
      <c r="VFY76"/>
      <c r="VFZ76"/>
      <c r="VGA76"/>
      <c r="VGB76"/>
      <c r="VGC76"/>
      <c r="VGD76"/>
      <c r="VGE76"/>
      <c r="VGF76"/>
      <c r="VGG76"/>
      <c r="VGH76"/>
      <c r="VGI76"/>
      <c r="VGJ76"/>
      <c r="VGK76"/>
      <c r="VGL76"/>
      <c r="VGM76"/>
      <c r="VGN76"/>
      <c r="VGO76"/>
      <c r="VGP76"/>
      <c r="VGQ76"/>
      <c r="VGR76"/>
      <c r="VGS76"/>
      <c r="VGT76"/>
      <c r="VGU76"/>
      <c r="VGV76"/>
      <c r="VGW76"/>
      <c r="VGX76"/>
      <c r="VGY76"/>
      <c r="VGZ76"/>
      <c r="VHA76"/>
      <c r="VHB76"/>
      <c r="VHC76"/>
      <c r="VHD76"/>
      <c r="VHE76"/>
      <c r="VHF76"/>
      <c r="VHG76"/>
      <c r="VHH76"/>
      <c r="VHI76"/>
      <c r="VHJ76"/>
      <c r="VHK76"/>
      <c r="VHL76"/>
      <c r="VHM76"/>
      <c r="VHN76"/>
      <c r="VHO76"/>
      <c r="VHP76"/>
      <c r="VHQ76"/>
      <c r="VHR76"/>
      <c r="VHS76"/>
      <c r="VHT76"/>
      <c r="VHU76"/>
      <c r="VHV76"/>
      <c r="VHW76"/>
      <c r="VHX76"/>
      <c r="VHY76"/>
      <c r="VHZ76"/>
      <c r="VIA76"/>
      <c r="VIB76"/>
      <c r="VIC76"/>
      <c r="VID76"/>
      <c r="VIE76"/>
      <c r="VIF76"/>
      <c r="VIG76"/>
      <c r="VIH76"/>
      <c r="VII76"/>
      <c r="VIJ76"/>
      <c r="VIK76"/>
      <c r="VIL76"/>
      <c r="VIM76"/>
      <c r="VIN76"/>
      <c r="VIO76"/>
      <c r="VIP76"/>
      <c r="VIQ76"/>
      <c r="VIR76"/>
      <c r="VIS76"/>
      <c r="VIT76"/>
      <c r="VIU76"/>
      <c r="VIV76"/>
      <c r="VIW76"/>
      <c r="VIX76"/>
      <c r="VIY76"/>
      <c r="VIZ76"/>
      <c r="VJA76"/>
      <c r="VJB76"/>
      <c r="VJC76"/>
      <c r="VJD76"/>
      <c r="VJE76"/>
      <c r="VJF76"/>
      <c r="VJG76"/>
      <c r="VJH76"/>
      <c r="VJI76"/>
      <c r="VJJ76"/>
      <c r="VJK76"/>
      <c r="VJL76"/>
      <c r="VJM76"/>
      <c r="VJN76"/>
      <c r="VJO76"/>
      <c r="VJP76"/>
      <c r="VJQ76"/>
      <c r="VJR76"/>
      <c r="VJS76"/>
      <c r="VJT76"/>
      <c r="VJU76"/>
      <c r="VJV76"/>
      <c r="VJW76"/>
      <c r="VJX76"/>
      <c r="VJY76"/>
      <c r="VJZ76"/>
      <c r="VKA76"/>
      <c r="VKB76"/>
      <c r="VKC76"/>
      <c r="VKD76"/>
      <c r="VKE76"/>
      <c r="VKF76"/>
      <c r="VKG76"/>
      <c r="VKH76"/>
      <c r="VKI76"/>
      <c r="VKJ76"/>
      <c r="VKK76"/>
      <c r="VKL76"/>
      <c r="VKM76"/>
      <c r="VKN76"/>
      <c r="VKO76"/>
      <c r="VKP76"/>
      <c r="VKQ76"/>
      <c r="VKR76"/>
      <c r="VKS76"/>
      <c r="VKT76"/>
      <c r="VKU76"/>
      <c r="VKV76"/>
      <c r="VKW76"/>
      <c r="VKX76"/>
      <c r="VKY76"/>
      <c r="VKZ76"/>
      <c r="VLA76"/>
      <c r="VLB76"/>
      <c r="VLC76"/>
      <c r="VLD76"/>
      <c r="VLE76"/>
      <c r="VLF76"/>
      <c r="VLG76"/>
      <c r="VLH76"/>
      <c r="VLI76"/>
      <c r="VLJ76"/>
      <c r="VLK76"/>
      <c r="VLL76"/>
      <c r="VLM76"/>
      <c r="VLN76"/>
      <c r="VLO76"/>
      <c r="VLP76"/>
      <c r="VLQ76"/>
      <c r="VLR76"/>
      <c r="VLS76"/>
      <c r="VLT76"/>
      <c r="VLU76"/>
      <c r="VLV76"/>
      <c r="VLW76"/>
      <c r="VLX76"/>
      <c r="VLY76"/>
      <c r="VLZ76"/>
      <c r="VMA76"/>
      <c r="VMB76"/>
      <c r="VMC76"/>
      <c r="VMD76"/>
      <c r="VME76"/>
      <c r="VMF76"/>
      <c r="VMG76"/>
      <c r="VMH76"/>
      <c r="VMI76"/>
      <c r="VMJ76"/>
      <c r="VMK76"/>
      <c r="VML76"/>
      <c r="VMM76"/>
      <c r="VMN76"/>
      <c r="VMO76"/>
      <c r="VMP76"/>
      <c r="VMQ76"/>
      <c r="VMR76"/>
      <c r="VMS76"/>
      <c r="VMT76"/>
      <c r="VMU76"/>
      <c r="VMV76"/>
      <c r="VMW76"/>
      <c r="VMX76"/>
      <c r="VMY76"/>
      <c r="VMZ76"/>
      <c r="VNA76"/>
      <c r="VNB76"/>
      <c r="VNC76"/>
      <c r="VND76"/>
      <c r="VNE76"/>
      <c r="VNF76"/>
      <c r="VNG76"/>
      <c r="VNH76"/>
      <c r="VNI76"/>
      <c r="VNJ76"/>
      <c r="VNK76"/>
      <c r="VNL76"/>
      <c r="VNM76"/>
      <c r="VNN76"/>
      <c r="VNO76"/>
      <c r="VNP76"/>
      <c r="VNQ76"/>
      <c r="VNR76"/>
      <c r="VNS76"/>
      <c r="VNT76"/>
      <c r="VNU76"/>
      <c r="VNV76"/>
      <c r="VNW76"/>
      <c r="VNX76"/>
      <c r="VNY76"/>
      <c r="VNZ76"/>
      <c r="VOA76"/>
      <c r="VOB76"/>
      <c r="VOC76"/>
      <c r="VOD76"/>
      <c r="VOE76"/>
      <c r="VOF76"/>
      <c r="VOG76"/>
      <c r="VOH76"/>
      <c r="VOI76"/>
      <c r="VOJ76"/>
      <c r="VOK76"/>
      <c r="VOL76"/>
      <c r="VOM76"/>
      <c r="VON76"/>
      <c r="VOO76"/>
      <c r="VOP76"/>
      <c r="VOQ76"/>
      <c r="VOR76"/>
      <c r="VOS76"/>
      <c r="VOT76"/>
      <c r="VOU76"/>
      <c r="VOV76"/>
      <c r="VOW76"/>
      <c r="VOX76"/>
      <c r="VOY76"/>
      <c r="VOZ76"/>
      <c r="VPA76"/>
      <c r="VPB76"/>
      <c r="VPC76"/>
      <c r="VPD76"/>
      <c r="VPE76"/>
      <c r="VPF76"/>
      <c r="VPG76"/>
      <c r="VPH76"/>
      <c r="VPI76"/>
      <c r="VPJ76"/>
      <c r="VPK76"/>
      <c r="VPL76"/>
      <c r="VPM76"/>
      <c r="VPN76"/>
      <c r="VPO76"/>
      <c r="VPP76"/>
      <c r="VPQ76"/>
      <c r="VPR76"/>
      <c r="VPS76"/>
      <c r="VPT76"/>
      <c r="VPU76"/>
      <c r="VPV76"/>
      <c r="VPW76"/>
      <c r="VPX76"/>
      <c r="VPY76"/>
      <c r="VPZ76"/>
      <c r="VQA76"/>
      <c r="VQB76"/>
      <c r="VQC76"/>
      <c r="VQD76"/>
      <c r="VQE76"/>
      <c r="VQF76"/>
      <c r="VQG76"/>
      <c r="VQH76"/>
      <c r="VQI76"/>
      <c r="VQJ76"/>
      <c r="VQK76"/>
      <c r="VQL76"/>
      <c r="VQM76"/>
      <c r="VQN76"/>
      <c r="VQO76"/>
      <c r="VQP76"/>
      <c r="VQQ76"/>
      <c r="VQR76"/>
      <c r="VQS76"/>
      <c r="VQT76"/>
      <c r="VQU76"/>
      <c r="VQV76"/>
      <c r="VQW76"/>
      <c r="VQX76"/>
      <c r="VQY76"/>
      <c r="VQZ76"/>
      <c r="VRA76"/>
      <c r="VRB76"/>
      <c r="VRC76"/>
      <c r="VRD76"/>
      <c r="VRE76"/>
      <c r="VRF76"/>
      <c r="VRG76"/>
      <c r="VRH76"/>
      <c r="VRI76"/>
      <c r="VRJ76"/>
      <c r="VRK76"/>
      <c r="VRL76"/>
      <c r="VRM76"/>
      <c r="VRN76"/>
      <c r="VRO76"/>
      <c r="VRP76"/>
      <c r="VRQ76"/>
      <c r="VRR76"/>
      <c r="VRS76"/>
      <c r="VRT76"/>
      <c r="VRU76"/>
      <c r="VRV76"/>
      <c r="VRW76"/>
      <c r="VRX76"/>
      <c r="VRY76"/>
      <c r="VRZ76"/>
      <c r="VSA76"/>
      <c r="VSB76"/>
      <c r="VSC76"/>
      <c r="VSD76"/>
      <c r="VSE76"/>
      <c r="VSF76"/>
      <c r="VSG76"/>
      <c r="VSH76"/>
      <c r="VSI76"/>
      <c r="VSJ76"/>
      <c r="VSK76"/>
      <c r="VSL76"/>
      <c r="VSM76"/>
      <c r="VSN76"/>
      <c r="VSO76"/>
      <c r="VSP76"/>
      <c r="VSQ76"/>
      <c r="VSR76"/>
      <c r="VSS76"/>
      <c r="VST76"/>
      <c r="VSU76"/>
      <c r="VSV76"/>
      <c r="VSW76"/>
      <c r="VSX76"/>
      <c r="VSY76"/>
      <c r="VSZ76"/>
      <c r="VTA76"/>
      <c r="VTB76"/>
      <c r="VTC76"/>
      <c r="VTD76"/>
      <c r="VTE76"/>
      <c r="VTF76"/>
      <c r="VTG76"/>
      <c r="VTH76"/>
      <c r="VTI76"/>
      <c r="VTJ76"/>
      <c r="VTK76"/>
      <c r="VTL76"/>
      <c r="VTM76"/>
      <c r="VTN76"/>
      <c r="VTO76"/>
      <c r="VTP76"/>
      <c r="VTQ76"/>
      <c r="VTR76"/>
      <c r="VTS76"/>
      <c r="VTT76"/>
      <c r="VTU76"/>
      <c r="VTV76"/>
      <c r="VTW76"/>
      <c r="VTX76"/>
      <c r="VTY76"/>
      <c r="VTZ76"/>
      <c r="VUA76"/>
      <c r="VUB76"/>
      <c r="VUC76"/>
      <c r="VUD76"/>
      <c r="VUE76"/>
      <c r="VUF76"/>
      <c r="VUG76"/>
      <c r="VUH76"/>
      <c r="VUI76"/>
      <c r="VUJ76"/>
      <c r="VUK76"/>
      <c r="VUL76"/>
      <c r="VUM76"/>
      <c r="VUN76"/>
      <c r="VUO76"/>
      <c r="VUP76"/>
      <c r="VUQ76"/>
      <c r="VUR76"/>
      <c r="VUS76"/>
      <c r="VUT76"/>
      <c r="VUU76"/>
      <c r="VUV76"/>
      <c r="VUW76"/>
      <c r="VUX76"/>
      <c r="VUY76"/>
      <c r="VUZ76"/>
      <c r="VVA76"/>
      <c r="VVB76"/>
      <c r="VVC76"/>
      <c r="VVD76"/>
      <c r="VVE76"/>
      <c r="VVF76"/>
      <c r="VVG76"/>
      <c r="VVH76"/>
      <c r="VVI76"/>
      <c r="VVJ76"/>
      <c r="VVK76"/>
      <c r="VVL76"/>
      <c r="VVM76"/>
      <c r="VVN76"/>
      <c r="VVO76"/>
      <c r="VVP76"/>
      <c r="VVQ76"/>
      <c r="VVR76"/>
      <c r="VVS76"/>
      <c r="VVT76"/>
      <c r="VVU76"/>
      <c r="VVV76"/>
      <c r="VVW76"/>
      <c r="VVX76"/>
      <c r="VVY76"/>
      <c r="VVZ76"/>
      <c r="VWA76"/>
      <c r="VWB76"/>
      <c r="VWC76"/>
      <c r="VWD76"/>
      <c r="VWE76"/>
      <c r="VWF76"/>
      <c r="VWG76"/>
      <c r="VWH76"/>
      <c r="VWI76"/>
      <c r="VWJ76"/>
      <c r="VWK76"/>
      <c r="VWL76"/>
      <c r="VWM76"/>
      <c r="VWN76"/>
      <c r="VWO76"/>
      <c r="VWP76"/>
      <c r="VWQ76"/>
      <c r="VWR76"/>
      <c r="VWS76"/>
      <c r="VWT76"/>
      <c r="VWU76"/>
      <c r="VWV76"/>
      <c r="VWW76"/>
      <c r="VWX76"/>
      <c r="VWY76"/>
      <c r="VWZ76"/>
      <c r="VXA76"/>
      <c r="VXB76"/>
      <c r="VXC76"/>
      <c r="VXD76"/>
      <c r="VXE76"/>
      <c r="VXF76"/>
      <c r="VXG76"/>
      <c r="VXH76"/>
      <c r="VXI76"/>
      <c r="VXJ76"/>
      <c r="VXK76"/>
      <c r="VXL76"/>
      <c r="VXM76"/>
      <c r="VXN76"/>
      <c r="VXO76"/>
      <c r="VXP76"/>
      <c r="VXQ76"/>
      <c r="VXR76"/>
      <c r="VXS76"/>
      <c r="VXT76"/>
      <c r="VXU76"/>
      <c r="VXV76"/>
      <c r="VXW76"/>
      <c r="VXX76"/>
      <c r="VXY76"/>
      <c r="VXZ76"/>
      <c r="VYA76"/>
      <c r="VYB76"/>
      <c r="VYC76"/>
      <c r="VYD76"/>
      <c r="VYE76"/>
      <c r="VYF76"/>
      <c r="VYG76"/>
      <c r="VYH76"/>
      <c r="VYI76"/>
      <c r="VYJ76"/>
      <c r="VYK76"/>
      <c r="VYL76"/>
      <c r="VYM76"/>
      <c r="VYN76"/>
      <c r="VYO76"/>
      <c r="VYP76"/>
      <c r="VYQ76"/>
      <c r="VYR76"/>
      <c r="VYS76"/>
      <c r="VYT76"/>
      <c r="VYU76"/>
      <c r="VYV76"/>
      <c r="VYW76"/>
      <c r="VYX76"/>
      <c r="VYY76"/>
      <c r="VYZ76"/>
      <c r="VZA76"/>
      <c r="VZB76"/>
      <c r="VZC76"/>
      <c r="VZD76"/>
      <c r="VZE76"/>
      <c r="VZF76"/>
      <c r="VZG76"/>
      <c r="VZH76"/>
      <c r="VZI76"/>
      <c r="VZJ76"/>
      <c r="VZK76"/>
      <c r="VZL76"/>
      <c r="VZM76"/>
      <c r="VZN76"/>
      <c r="VZO76"/>
      <c r="VZP76"/>
      <c r="VZQ76"/>
      <c r="VZR76"/>
      <c r="VZS76"/>
      <c r="VZT76"/>
      <c r="VZU76"/>
      <c r="VZV76"/>
      <c r="VZW76"/>
      <c r="VZX76"/>
      <c r="VZY76"/>
      <c r="VZZ76"/>
      <c r="WAA76"/>
      <c r="WAB76"/>
      <c r="WAC76"/>
      <c r="WAD76"/>
      <c r="WAE76"/>
      <c r="WAF76"/>
      <c r="WAG76"/>
      <c r="WAH76"/>
      <c r="WAI76"/>
      <c r="WAJ76"/>
      <c r="WAK76"/>
      <c r="WAL76"/>
      <c r="WAM76"/>
      <c r="WAN76"/>
      <c r="WAO76"/>
      <c r="WAP76"/>
      <c r="WAQ76"/>
      <c r="WAR76"/>
      <c r="WAS76"/>
      <c r="WAT76"/>
      <c r="WAU76"/>
      <c r="WAV76"/>
      <c r="WAW76"/>
      <c r="WAX76"/>
      <c r="WAY76"/>
      <c r="WAZ76"/>
      <c r="WBA76"/>
      <c r="WBB76"/>
      <c r="WBC76"/>
      <c r="WBD76"/>
      <c r="WBE76"/>
      <c r="WBF76"/>
      <c r="WBG76"/>
      <c r="WBH76"/>
      <c r="WBI76"/>
      <c r="WBJ76"/>
      <c r="WBK76"/>
      <c r="WBL76"/>
      <c r="WBM76"/>
      <c r="WBN76"/>
      <c r="WBO76"/>
      <c r="WBP76"/>
      <c r="WBQ76"/>
      <c r="WBR76"/>
      <c r="WBS76"/>
      <c r="WBT76"/>
      <c r="WBU76"/>
      <c r="WBV76"/>
      <c r="WBW76"/>
      <c r="WBX76"/>
      <c r="WBY76"/>
      <c r="WBZ76"/>
      <c r="WCA76"/>
      <c r="WCB76"/>
      <c r="WCC76"/>
      <c r="WCD76"/>
      <c r="WCE76"/>
      <c r="WCF76"/>
      <c r="WCG76"/>
      <c r="WCH76"/>
      <c r="WCI76"/>
      <c r="WCJ76"/>
      <c r="WCK76"/>
      <c r="WCL76"/>
      <c r="WCM76"/>
      <c r="WCN76"/>
      <c r="WCO76"/>
      <c r="WCP76"/>
      <c r="WCQ76"/>
      <c r="WCR76"/>
      <c r="WCS76"/>
      <c r="WCT76"/>
      <c r="WCU76"/>
      <c r="WCV76"/>
      <c r="WCW76"/>
      <c r="WCX76"/>
      <c r="WCY76"/>
      <c r="WCZ76"/>
      <c r="WDA76"/>
      <c r="WDB76"/>
      <c r="WDC76"/>
      <c r="WDD76"/>
      <c r="WDE76"/>
      <c r="WDF76"/>
      <c r="WDG76"/>
      <c r="WDH76"/>
      <c r="WDI76"/>
      <c r="WDJ76"/>
      <c r="WDK76"/>
      <c r="WDL76"/>
      <c r="WDM76"/>
      <c r="WDN76"/>
      <c r="WDO76"/>
      <c r="WDP76"/>
      <c r="WDQ76"/>
      <c r="WDR76"/>
      <c r="WDS76"/>
      <c r="WDT76"/>
      <c r="WDU76"/>
      <c r="WDV76"/>
      <c r="WDW76"/>
      <c r="WDX76"/>
      <c r="WDY76"/>
      <c r="WDZ76"/>
      <c r="WEA76"/>
      <c r="WEB76"/>
      <c r="WEC76"/>
      <c r="WED76"/>
      <c r="WEE76"/>
      <c r="WEF76"/>
      <c r="WEG76"/>
      <c r="WEH76"/>
      <c r="WEI76"/>
      <c r="WEJ76"/>
      <c r="WEK76"/>
      <c r="WEL76"/>
      <c r="WEM76"/>
      <c r="WEN76"/>
      <c r="WEO76"/>
      <c r="WEP76"/>
      <c r="WEQ76"/>
      <c r="WER76"/>
      <c r="WES76"/>
      <c r="WET76"/>
      <c r="WEU76"/>
      <c r="WEV76"/>
      <c r="WEW76"/>
      <c r="WEX76"/>
      <c r="WEY76"/>
      <c r="WEZ76"/>
      <c r="WFA76"/>
      <c r="WFB76"/>
      <c r="WFC76"/>
      <c r="WFD76"/>
      <c r="WFE76"/>
      <c r="WFF76"/>
      <c r="WFG76"/>
      <c r="WFH76"/>
      <c r="WFI76"/>
      <c r="WFJ76"/>
      <c r="WFK76"/>
      <c r="WFL76"/>
      <c r="WFM76"/>
      <c r="WFN76"/>
      <c r="WFO76"/>
      <c r="WFP76"/>
      <c r="WFQ76"/>
      <c r="WFR76"/>
      <c r="WFS76"/>
      <c r="WFT76"/>
      <c r="WFU76"/>
      <c r="WFV76"/>
      <c r="WFW76"/>
      <c r="WFX76"/>
      <c r="WFY76"/>
      <c r="WFZ76"/>
      <c r="WGA76"/>
      <c r="WGB76"/>
      <c r="WGC76"/>
      <c r="WGD76"/>
      <c r="WGE76"/>
      <c r="WGF76"/>
      <c r="WGG76"/>
      <c r="WGH76"/>
      <c r="WGI76"/>
      <c r="WGJ76"/>
      <c r="WGK76"/>
      <c r="WGL76"/>
      <c r="WGM76"/>
      <c r="WGN76"/>
      <c r="WGO76"/>
      <c r="WGP76"/>
      <c r="WGQ76"/>
      <c r="WGR76"/>
      <c r="WGS76"/>
      <c r="WGT76"/>
      <c r="WGU76"/>
      <c r="WGV76"/>
      <c r="WGW76"/>
      <c r="WGX76"/>
      <c r="WGY76"/>
      <c r="WGZ76"/>
      <c r="WHA76"/>
      <c r="WHB76"/>
      <c r="WHC76"/>
      <c r="WHD76"/>
      <c r="WHE76"/>
      <c r="WHF76"/>
      <c r="WHG76"/>
      <c r="WHH76"/>
      <c r="WHI76"/>
      <c r="WHJ76"/>
      <c r="WHK76"/>
      <c r="WHL76"/>
      <c r="WHM76"/>
      <c r="WHN76"/>
      <c r="WHO76"/>
      <c r="WHP76"/>
      <c r="WHQ76"/>
      <c r="WHR76"/>
      <c r="WHS76"/>
      <c r="WHT76"/>
      <c r="WHU76"/>
      <c r="WHV76"/>
      <c r="WHW76"/>
      <c r="WHX76"/>
      <c r="WHY76"/>
      <c r="WHZ76"/>
      <c r="WIA76"/>
      <c r="WIB76"/>
      <c r="WIC76"/>
      <c r="WID76"/>
      <c r="WIE76"/>
      <c r="WIF76"/>
      <c r="WIG76"/>
      <c r="WIH76"/>
      <c r="WII76"/>
      <c r="WIJ76"/>
      <c r="WIK76"/>
      <c r="WIL76"/>
      <c r="WIM76"/>
      <c r="WIN76"/>
      <c r="WIO76"/>
      <c r="WIP76"/>
      <c r="WIQ76"/>
      <c r="WIR76"/>
      <c r="WIS76"/>
      <c r="WIT76"/>
      <c r="WIU76"/>
      <c r="WIV76"/>
      <c r="WIW76"/>
      <c r="WIX76"/>
      <c r="WIY76"/>
      <c r="WIZ76"/>
      <c r="WJA76"/>
      <c r="WJB76"/>
      <c r="WJC76"/>
      <c r="WJD76"/>
      <c r="WJE76"/>
      <c r="WJF76"/>
      <c r="WJG76"/>
      <c r="WJH76"/>
      <c r="WJI76"/>
      <c r="WJJ76"/>
      <c r="WJK76"/>
      <c r="WJL76"/>
      <c r="WJM76"/>
      <c r="WJN76"/>
      <c r="WJO76"/>
      <c r="WJP76"/>
      <c r="WJQ76"/>
      <c r="WJR76"/>
      <c r="WJS76"/>
      <c r="WJT76"/>
      <c r="WJU76"/>
      <c r="WJV76"/>
      <c r="WJW76"/>
      <c r="WJX76"/>
      <c r="WJY76"/>
      <c r="WJZ76"/>
      <c r="WKA76"/>
      <c r="WKB76"/>
      <c r="WKC76"/>
      <c r="WKD76"/>
      <c r="WKE76"/>
      <c r="WKF76"/>
      <c r="WKG76"/>
      <c r="WKH76"/>
      <c r="WKI76"/>
      <c r="WKJ76"/>
      <c r="WKK76"/>
      <c r="WKL76"/>
      <c r="WKM76"/>
      <c r="WKN76"/>
      <c r="WKO76"/>
      <c r="WKP76"/>
      <c r="WKQ76"/>
      <c r="WKR76"/>
      <c r="WKS76"/>
      <c r="WKT76"/>
      <c r="WKU76"/>
      <c r="WKV76"/>
      <c r="WKW76"/>
      <c r="WKX76"/>
      <c r="WKY76"/>
      <c r="WKZ76"/>
      <c r="WLA76"/>
      <c r="WLB76"/>
      <c r="WLC76"/>
      <c r="WLD76"/>
      <c r="WLE76"/>
      <c r="WLF76"/>
      <c r="WLG76"/>
      <c r="WLH76"/>
      <c r="WLI76"/>
      <c r="WLJ76"/>
      <c r="WLK76"/>
      <c r="WLL76"/>
      <c r="WLM76"/>
      <c r="WLN76"/>
      <c r="WLO76"/>
      <c r="WLP76"/>
      <c r="WLQ76"/>
      <c r="WLR76"/>
      <c r="WLS76"/>
      <c r="WLT76"/>
      <c r="WLU76"/>
      <c r="WLV76"/>
      <c r="WLW76"/>
      <c r="WLX76"/>
      <c r="WLY76"/>
      <c r="WLZ76"/>
      <c r="WMA76"/>
      <c r="WMB76"/>
      <c r="WMC76"/>
      <c r="WMD76"/>
      <c r="WME76"/>
      <c r="WMF76"/>
      <c r="WMG76"/>
      <c r="WMH76"/>
      <c r="WMI76"/>
      <c r="WMJ76"/>
      <c r="WMK76"/>
      <c r="WML76"/>
      <c r="WMM76"/>
      <c r="WMN76"/>
      <c r="WMO76"/>
      <c r="WMP76"/>
      <c r="WMQ76"/>
      <c r="WMR76"/>
      <c r="WMS76"/>
      <c r="WMT76"/>
      <c r="WMU76"/>
      <c r="WMV76"/>
      <c r="WMW76"/>
      <c r="WMX76"/>
      <c r="WMY76"/>
      <c r="WMZ76"/>
      <c r="WNA76"/>
      <c r="WNB76"/>
      <c r="WNC76"/>
      <c r="WND76"/>
      <c r="WNE76"/>
      <c r="WNF76"/>
      <c r="WNG76"/>
      <c r="WNH76"/>
      <c r="WNI76"/>
      <c r="WNJ76"/>
      <c r="WNK76"/>
      <c r="WNL76"/>
      <c r="WNM76"/>
      <c r="WNN76"/>
      <c r="WNO76"/>
      <c r="WNP76"/>
      <c r="WNQ76"/>
      <c r="WNR76"/>
      <c r="WNS76"/>
      <c r="WNT76"/>
      <c r="WNU76"/>
      <c r="WNV76"/>
      <c r="WNW76"/>
      <c r="WNX76"/>
      <c r="WNY76"/>
      <c r="WNZ76"/>
      <c r="WOA76"/>
      <c r="WOB76"/>
      <c r="WOC76"/>
      <c r="WOD76"/>
      <c r="WOE76"/>
      <c r="WOF76"/>
      <c r="WOG76"/>
      <c r="WOH76"/>
      <c r="WOI76"/>
      <c r="WOJ76"/>
      <c r="WOK76"/>
      <c r="WOL76"/>
      <c r="WOM76"/>
      <c r="WON76"/>
      <c r="WOO76"/>
      <c r="WOP76"/>
      <c r="WOQ76"/>
      <c r="WOR76"/>
      <c r="WOS76"/>
      <c r="WOT76"/>
      <c r="WOU76"/>
      <c r="WOV76"/>
      <c r="WOW76"/>
      <c r="WOX76"/>
      <c r="WOY76"/>
      <c r="WOZ76"/>
      <c r="WPA76"/>
      <c r="WPB76"/>
      <c r="WPC76"/>
      <c r="WPD76"/>
      <c r="WPE76"/>
      <c r="WPF76"/>
      <c r="WPG76"/>
      <c r="WPH76"/>
      <c r="WPI76"/>
      <c r="WPJ76"/>
      <c r="WPK76"/>
      <c r="WPL76"/>
      <c r="WPM76"/>
      <c r="WPN76"/>
      <c r="WPO76"/>
      <c r="WPP76"/>
      <c r="WPQ76"/>
      <c r="WPR76"/>
      <c r="WPS76"/>
      <c r="WPT76"/>
      <c r="WPU76"/>
      <c r="WPV76"/>
      <c r="WPW76"/>
      <c r="WPX76"/>
      <c r="WPY76"/>
      <c r="WPZ76"/>
      <c r="WQA76"/>
      <c r="WQB76"/>
      <c r="WQC76"/>
      <c r="WQD76"/>
      <c r="WQE76"/>
      <c r="WQF76"/>
      <c r="WQG76"/>
      <c r="WQH76"/>
      <c r="WQI76"/>
      <c r="WQJ76"/>
      <c r="WQK76"/>
      <c r="WQL76"/>
      <c r="WQM76"/>
      <c r="WQN76"/>
      <c r="WQO76"/>
      <c r="WQP76"/>
      <c r="WQQ76"/>
      <c r="WQR76"/>
      <c r="WQS76"/>
      <c r="WQT76"/>
      <c r="WQU76"/>
      <c r="WQV76"/>
      <c r="WQW76"/>
      <c r="WQX76"/>
      <c r="WQY76"/>
      <c r="WQZ76"/>
      <c r="WRA76"/>
      <c r="WRB76"/>
      <c r="WRC76"/>
      <c r="WRD76"/>
      <c r="WRE76"/>
      <c r="WRF76"/>
      <c r="WRG76"/>
      <c r="WRH76"/>
      <c r="WRI76"/>
      <c r="WRJ76"/>
      <c r="WRK76"/>
      <c r="WRL76"/>
      <c r="WRM76"/>
      <c r="WRN76"/>
      <c r="WRO76"/>
      <c r="WRP76"/>
      <c r="WRQ76"/>
      <c r="WRR76"/>
      <c r="WRS76"/>
      <c r="WRT76"/>
      <c r="WRU76"/>
      <c r="WRV76"/>
      <c r="WRW76"/>
      <c r="WRX76"/>
      <c r="WRY76"/>
      <c r="WRZ76"/>
      <c r="WSA76"/>
      <c r="WSB76"/>
      <c r="WSC76"/>
      <c r="WSD76"/>
      <c r="WSE76"/>
      <c r="WSF76"/>
      <c r="WSG76"/>
      <c r="WSH76"/>
      <c r="WSI76"/>
      <c r="WSJ76"/>
      <c r="WSK76"/>
      <c r="WSL76"/>
      <c r="WSM76"/>
      <c r="WSN76"/>
      <c r="WSO76"/>
      <c r="WSP76"/>
      <c r="WSQ76"/>
      <c r="WSR76"/>
      <c r="WSS76"/>
      <c r="WST76"/>
      <c r="WSU76"/>
      <c r="WSV76"/>
      <c r="WSW76"/>
      <c r="WSX76"/>
      <c r="WSY76"/>
      <c r="WSZ76"/>
      <c r="WTA76"/>
      <c r="WTB76"/>
      <c r="WTC76"/>
      <c r="WTD76"/>
      <c r="WTE76"/>
      <c r="WTF76"/>
      <c r="WTG76"/>
      <c r="WTH76"/>
      <c r="WTI76"/>
      <c r="WTJ76"/>
      <c r="WTK76"/>
      <c r="WTL76"/>
      <c r="WTM76"/>
      <c r="WTN76"/>
      <c r="WTO76"/>
      <c r="WTP76"/>
      <c r="WTQ76"/>
      <c r="WTR76"/>
      <c r="WTS76"/>
      <c r="WTT76"/>
      <c r="WTU76"/>
      <c r="WTV76"/>
      <c r="WTW76"/>
      <c r="WTX76"/>
      <c r="WTY76"/>
      <c r="WTZ76"/>
      <c r="WUA76"/>
      <c r="WUB76"/>
      <c r="WUC76"/>
      <c r="WUD76"/>
      <c r="WUE76"/>
      <c r="WUF76"/>
      <c r="WUG76"/>
      <c r="WUH76"/>
      <c r="WUI76"/>
      <c r="WUJ76"/>
      <c r="WUK76"/>
      <c r="WUL76"/>
      <c r="WUM76"/>
      <c r="WUN76"/>
      <c r="WUO76"/>
      <c r="WUP76"/>
      <c r="WUQ76"/>
      <c r="WUR76"/>
      <c r="WUS76"/>
      <c r="WUT76"/>
      <c r="WUU76"/>
      <c r="WUV76"/>
      <c r="WUW76"/>
      <c r="WUX76"/>
      <c r="WUY76"/>
      <c r="WUZ76"/>
      <c r="WVA76"/>
      <c r="WVB76"/>
      <c r="WVC76"/>
      <c r="WVD76"/>
      <c r="WVE76"/>
      <c r="WVF76"/>
      <c r="WVG76"/>
      <c r="WVH76"/>
      <c r="WVI76"/>
      <c r="WVJ76"/>
      <c r="WVK76"/>
      <c r="WVL76"/>
      <c r="WVM76"/>
      <c r="WVN76"/>
      <c r="WVO76"/>
      <c r="WVP76"/>
      <c r="WVQ76"/>
      <c r="WVR76"/>
      <c r="WVS76"/>
      <c r="WVT76"/>
      <c r="WVU76"/>
      <c r="WVV76"/>
      <c r="WVW76"/>
      <c r="WVX76"/>
      <c r="WVY76"/>
      <c r="WVZ76"/>
      <c r="WWA76"/>
      <c r="WWB76"/>
      <c r="WWC76"/>
      <c r="WWD76"/>
      <c r="WWE76"/>
      <c r="WWF76"/>
      <c r="WWG76"/>
      <c r="WWH76"/>
      <c r="WWI76"/>
      <c r="WWJ76"/>
      <c r="WWK76"/>
      <c r="WWL76"/>
      <c r="WWM76"/>
      <c r="WWN76"/>
      <c r="WWO76"/>
      <c r="WWP76"/>
      <c r="WWQ76"/>
      <c r="WWR76"/>
      <c r="WWS76"/>
      <c r="WWT76"/>
      <c r="WWU76"/>
      <c r="WWV76"/>
      <c r="WWW76"/>
      <c r="WWX76"/>
      <c r="WWY76"/>
      <c r="WWZ76"/>
      <c r="WXA76"/>
      <c r="WXB76"/>
      <c r="WXC76"/>
      <c r="WXD76"/>
      <c r="WXE76"/>
      <c r="WXF76"/>
      <c r="WXG76"/>
      <c r="WXH76"/>
      <c r="WXI76"/>
      <c r="WXJ76"/>
      <c r="WXK76"/>
      <c r="WXL76"/>
      <c r="WXM76"/>
      <c r="WXN76"/>
      <c r="WXO76"/>
      <c r="WXP76"/>
      <c r="WXQ76"/>
      <c r="WXR76"/>
      <c r="WXS76"/>
      <c r="WXT76"/>
      <c r="WXU76"/>
      <c r="WXV76"/>
      <c r="WXW76"/>
      <c r="WXX76"/>
      <c r="WXY76"/>
      <c r="WXZ76"/>
      <c r="WYA76"/>
      <c r="WYB76"/>
      <c r="WYC76"/>
      <c r="WYD76"/>
      <c r="WYE76"/>
      <c r="WYF76"/>
      <c r="WYG76"/>
      <c r="WYH76"/>
      <c r="WYI76"/>
      <c r="WYJ76"/>
      <c r="WYK76"/>
      <c r="WYL76"/>
      <c r="WYM76"/>
      <c r="WYN76"/>
      <c r="WYO76"/>
      <c r="WYP76"/>
      <c r="WYQ76"/>
      <c r="WYR76"/>
      <c r="WYS76"/>
      <c r="WYT76"/>
      <c r="WYU76"/>
      <c r="WYV76"/>
      <c r="WYW76"/>
      <c r="WYX76"/>
      <c r="WYY76"/>
      <c r="WYZ76"/>
      <c r="WZA76"/>
      <c r="WZB76"/>
      <c r="WZC76"/>
      <c r="WZD76"/>
      <c r="WZE76"/>
      <c r="WZF76"/>
      <c r="WZG76"/>
      <c r="WZH76"/>
      <c r="WZI76"/>
      <c r="WZJ76"/>
      <c r="WZK76"/>
      <c r="WZL76"/>
      <c r="WZM76"/>
      <c r="WZN76"/>
      <c r="WZO76"/>
      <c r="WZP76"/>
      <c r="WZQ76"/>
      <c r="WZR76"/>
      <c r="WZS76"/>
      <c r="WZT76"/>
      <c r="WZU76"/>
      <c r="WZV76"/>
      <c r="WZW76"/>
      <c r="WZX76"/>
      <c r="WZY76"/>
      <c r="WZZ76"/>
      <c r="XAA76"/>
      <c r="XAB76"/>
      <c r="XAC76"/>
      <c r="XAD76"/>
      <c r="XAE76"/>
      <c r="XAF76"/>
      <c r="XAG76"/>
      <c r="XAH76"/>
      <c r="XAI76"/>
      <c r="XAJ76"/>
      <c r="XAK76"/>
      <c r="XAL76"/>
      <c r="XAM76"/>
      <c r="XAN76"/>
      <c r="XAO76"/>
      <c r="XAP76"/>
      <c r="XAQ76"/>
      <c r="XAR76"/>
      <c r="XAS76"/>
      <c r="XAT76"/>
      <c r="XAU76"/>
      <c r="XAV76"/>
      <c r="XAW76"/>
      <c r="XAX76"/>
      <c r="XAY76"/>
      <c r="XAZ76"/>
      <c r="XBA76"/>
      <c r="XBB76"/>
      <c r="XBC76"/>
      <c r="XBD76"/>
      <c r="XBE76"/>
      <c r="XBF76"/>
      <c r="XBG76"/>
      <c r="XBH76"/>
      <c r="XBI76"/>
      <c r="XBJ76"/>
      <c r="XBK76"/>
      <c r="XBL76"/>
      <c r="XBM76"/>
      <c r="XBN76"/>
      <c r="XBO76"/>
      <c r="XBP76"/>
      <c r="XBQ76"/>
      <c r="XBR76"/>
      <c r="XBS76"/>
      <c r="XBT76"/>
      <c r="XBU76"/>
      <c r="XBV76"/>
      <c r="XBW76"/>
      <c r="XBX76"/>
      <c r="XBY76"/>
      <c r="XBZ76"/>
      <c r="XCA76"/>
      <c r="XCB76"/>
      <c r="XCC76"/>
      <c r="XCD76"/>
      <c r="XCE76"/>
      <c r="XCF76"/>
      <c r="XCG76"/>
      <c r="XCH76"/>
      <c r="XCI76"/>
      <c r="XCJ76"/>
      <c r="XCK76"/>
      <c r="XCL76"/>
      <c r="XCM76"/>
      <c r="XCN76"/>
      <c r="XCO76"/>
      <c r="XCP76"/>
      <c r="XCQ76"/>
      <c r="XCR76"/>
      <c r="XCS76"/>
      <c r="XCT76"/>
      <c r="XCU76"/>
      <c r="XCV76"/>
      <c r="XCW76"/>
      <c r="XCX76"/>
      <c r="XCY76"/>
      <c r="XCZ76"/>
      <c r="XDA76"/>
      <c r="XDB76"/>
      <c r="XDC76"/>
      <c r="XDD76"/>
      <c r="XDE76"/>
      <c r="XDF76"/>
      <c r="XDG76"/>
      <c r="XDH76"/>
      <c r="XDI76"/>
      <c r="XDJ76"/>
      <c r="XDK76"/>
      <c r="XDL76"/>
      <c r="XDM76"/>
      <c r="XDN76"/>
      <c r="XDO76"/>
      <c r="XDP76"/>
      <c r="XDQ76"/>
      <c r="XDR76"/>
      <c r="XDS76"/>
      <c r="XDT76"/>
      <c r="XDU76"/>
      <c r="XDV76"/>
      <c r="XDW76"/>
      <c r="XDX76"/>
      <c r="XDY76"/>
      <c r="XDZ76"/>
      <c r="XEA76"/>
      <c r="XEB76"/>
      <c r="XEC76"/>
      <c r="XED76"/>
      <c r="XEE76"/>
      <c r="XEF76"/>
      <c r="XEG76"/>
      <c r="XEH76"/>
      <c r="XEI76"/>
      <c r="XEJ76"/>
      <c r="XEK76"/>
      <c r="XEL76"/>
      <c r="XEM76"/>
      <c r="XEN76"/>
      <c r="XEO76"/>
      <c r="XEP76"/>
      <c r="XEQ76"/>
      <c r="XER76"/>
      <c r="XES76"/>
      <c r="XET76"/>
      <c r="XEU76"/>
      <c r="XEV76"/>
      <c r="XEW76"/>
      <c r="XEX76"/>
      <c r="XEY76"/>
      <c r="XEZ76"/>
      <c r="XFA76"/>
      <c r="XFB76"/>
      <c r="XFC76"/>
    </row>
    <row r="77" spans="1:16383" s="528" customFormat="1" ht="12.5" x14ac:dyDescent="0.25">
      <c r="F77" s="530">
        <v>43948.810381944444</v>
      </c>
      <c r="G77" s="529">
        <v>43948.810381944444</v>
      </c>
      <c r="H77" s="528" t="s">
        <v>331</v>
      </c>
      <c r="I77" s="531" t="str">
        <f>InpC!$E$103</f>
        <v>Senior debt DSCR - year 10</v>
      </c>
      <c r="J77" s="569">
        <v>1.45</v>
      </c>
      <c r="K77" s="568">
        <v>1.45</v>
      </c>
      <c r="L77" s="528" t="s">
        <v>332</v>
      </c>
      <c r="M77" s="528" t="s">
        <v>333</v>
      </c>
      <c r="N77" s="528" t="s">
        <v>83</v>
      </c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  <c r="ALL77"/>
      <c r="ALM77"/>
      <c r="ALN77"/>
      <c r="ALO77"/>
      <c r="ALP77"/>
      <c r="ALQ77"/>
      <c r="ALR77"/>
      <c r="ALS77"/>
      <c r="ALT77"/>
      <c r="ALU77"/>
      <c r="ALV77"/>
      <c r="ALW77"/>
      <c r="ALX77"/>
      <c r="ALY77"/>
      <c r="ALZ77"/>
      <c r="AMA77"/>
      <c r="AMB77"/>
      <c r="AMC77"/>
      <c r="AMD77"/>
      <c r="AME77"/>
      <c r="AMF77"/>
      <c r="AMG77"/>
      <c r="AMH77"/>
      <c r="AMI77"/>
      <c r="AMJ77"/>
      <c r="AMK77"/>
      <c r="AML77"/>
      <c r="AMM77"/>
      <c r="AMN77"/>
      <c r="AMO77"/>
      <c r="AMP77"/>
      <c r="AMQ77"/>
      <c r="AMR77"/>
      <c r="AMS77"/>
      <c r="AMT77"/>
      <c r="AMU77"/>
      <c r="AMV77"/>
      <c r="AMW77"/>
      <c r="AMX77"/>
      <c r="AMY77"/>
      <c r="AMZ77"/>
      <c r="ANA77"/>
      <c r="ANB77"/>
      <c r="ANC77"/>
      <c r="AND77"/>
      <c r="ANE77"/>
      <c r="ANF77"/>
      <c r="ANG77"/>
      <c r="ANH77"/>
      <c r="ANI77"/>
      <c r="ANJ77"/>
      <c r="ANK77"/>
      <c r="ANL77"/>
      <c r="ANM77"/>
      <c r="ANN77"/>
      <c r="ANO77"/>
      <c r="ANP77"/>
      <c r="ANQ77"/>
      <c r="ANR77"/>
      <c r="ANS77"/>
      <c r="ANT77"/>
      <c r="ANU77"/>
      <c r="ANV77"/>
      <c r="ANW77"/>
      <c r="ANX77"/>
      <c r="ANY77"/>
      <c r="ANZ77"/>
      <c r="AOA77"/>
      <c r="AOB77"/>
      <c r="AOC77"/>
      <c r="AOD77"/>
      <c r="AOE77"/>
      <c r="AOF77"/>
      <c r="AOG77"/>
      <c r="AOH77"/>
      <c r="AOI77"/>
      <c r="AOJ77"/>
      <c r="AOK77"/>
      <c r="AOL77"/>
      <c r="AOM77"/>
      <c r="AON77"/>
      <c r="AOO77"/>
      <c r="AOP77"/>
      <c r="AOQ77"/>
      <c r="AOR77"/>
      <c r="AOS77"/>
      <c r="AOT77"/>
      <c r="AOU77"/>
      <c r="AOV77"/>
      <c r="AOW77"/>
      <c r="AOX77"/>
      <c r="AOY77"/>
      <c r="AOZ77"/>
      <c r="APA77"/>
      <c r="APB77"/>
      <c r="APC77"/>
      <c r="APD77"/>
      <c r="APE77"/>
      <c r="APF77"/>
      <c r="APG77"/>
      <c r="APH77"/>
      <c r="API77"/>
      <c r="APJ77"/>
      <c r="APK77"/>
      <c r="APL77"/>
      <c r="APM77"/>
      <c r="APN77"/>
      <c r="APO77"/>
      <c r="APP77"/>
      <c r="APQ77"/>
      <c r="APR77"/>
      <c r="APS77"/>
      <c r="APT77"/>
      <c r="APU77"/>
      <c r="APV77"/>
      <c r="APW77"/>
      <c r="APX77"/>
      <c r="APY77"/>
      <c r="APZ77"/>
      <c r="AQA77"/>
      <c r="AQB77"/>
      <c r="AQC77"/>
      <c r="AQD77"/>
      <c r="AQE77"/>
      <c r="AQF77"/>
      <c r="AQG77"/>
      <c r="AQH77"/>
      <c r="AQI77"/>
      <c r="AQJ77"/>
      <c r="AQK77"/>
      <c r="AQL77"/>
      <c r="AQM77"/>
      <c r="AQN77"/>
      <c r="AQO77"/>
      <c r="AQP77"/>
      <c r="AQQ77"/>
      <c r="AQR77"/>
      <c r="AQS77"/>
      <c r="AQT77"/>
      <c r="AQU77"/>
      <c r="AQV77"/>
      <c r="AQW77"/>
      <c r="AQX77"/>
      <c r="AQY77"/>
      <c r="AQZ77"/>
      <c r="ARA77"/>
      <c r="ARB77"/>
      <c r="ARC77"/>
      <c r="ARD77"/>
      <c r="ARE77"/>
      <c r="ARF77"/>
      <c r="ARG77"/>
      <c r="ARH77"/>
      <c r="ARI77"/>
      <c r="ARJ77"/>
      <c r="ARK77"/>
      <c r="ARL77"/>
      <c r="ARM77"/>
      <c r="ARN77"/>
      <c r="ARO77"/>
      <c r="ARP77"/>
      <c r="ARQ77"/>
      <c r="ARR77"/>
      <c r="ARS77"/>
      <c r="ART77"/>
      <c r="ARU77"/>
      <c r="ARV77"/>
      <c r="ARW77"/>
      <c r="ARX77"/>
      <c r="ARY77"/>
      <c r="ARZ77"/>
      <c r="ASA77"/>
      <c r="ASB77"/>
      <c r="ASC77"/>
      <c r="ASD77"/>
      <c r="ASE77"/>
      <c r="ASF77"/>
      <c r="ASG77"/>
      <c r="ASH77"/>
      <c r="ASI77"/>
      <c r="ASJ77"/>
      <c r="ASK77"/>
      <c r="ASL77"/>
      <c r="ASM77"/>
      <c r="ASN77"/>
      <c r="ASO77"/>
      <c r="ASP77"/>
      <c r="ASQ77"/>
      <c r="ASR77"/>
      <c r="ASS77"/>
      <c r="AST77"/>
      <c r="ASU77"/>
      <c r="ASV77"/>
      <c r="ASW77"/>
      <c r="ASX77"/>
      <c r="ASY77"/>
      <c r="ASZ77"/>
      <c r="ATA77"/>
      <c r="ATB77"/>
      <c r="ATC77"/>
      <c r="ATD77"/>
      <c r="ATE77"/>
      <c r="ATF77"/>
      <c r="ATG77"/>
      <c r="ATH77"/>
      <c r="ATI77"/>
      <c r="ATJ77"/>
      <c r="ATK77"/>
      <c r="ATL77"/>
      <c r="ATM77"/>
      <c r="ATN77"/>
      <c r="ATO77"/>
      <c r="ATP77"/>
      <c r="ATQ77"/>
      <c r="ATR77"/>
      <c r="ATS77"/>
      <c r="ATT77"/>
      <c r="ATU77"/>
      <c r="ATV77"/>
      <c r="ATW77"/>
      <c r="ATX77"/>
      <c r="ATY77"/>
      <c r="ATZ77"/>
      <c r="AUA77"/>
      <c r="AUB77"/>
      <c r="AUC77"/>
      <c r="AUD77"/>
      <c r="AUE77"/>
      <c r="AUF77"/>
      <c r="AUG77"/>
      <c r="AUH77"/>
      <c r="AUI77"/>
      <c r="AUJ77"/>
      <c r="AUK77"/>
      <c r="AUL77"/>
      <c r="AUM77"/>
      <c r="AUN77"/>
      <c r="AUO77"/>
      <c r="AUP77"/>
      <c r="AUQ77"/>
      <c r="AUR77"/>
      <c r="AUS77"/>
      <c r="AUT77"/>
      <c r="AUU77"/>
      <c r="AUV77"/>
      <c r="AUW77"/>
      <c r="AUX77"/>
      <c r="AUY77"/>
      <c r="AUZ77"/>
      <c r="AVA77"/>
      <c r="AVB77"/>
      <c r="AVC77"/>
      <c r="AVD77"/>
      <c r="AVE77"/>
      <c r="AVF77"/>
      <c r="AVG77"/>
      <c r="AVH77"/>
      <c r="AVI77"/>
      <c r="AVJ77"/>
      <c r="AVK77"/>
      <c r="AVL77"/>
      <c r="AVM77"/>
      <c r="AVN77"/>
      <c r="AVO77"/>
      <c r="AVP77"/>
      <c r="AVQ77"/>
      <c r="AVR77"/>
      <c r="AVS77"/>
      <c r="AVT77"/>
      <c r="AVU77"/>
      <c r="AVV77"/>
      <c r="AVW77"/>
      <c r="AVX77"/>
      <c r="AVY77"/>
      <c r="AVZ77"/>
      <c r="AWA77"/>
      <c r="AWB77"/>
      <c r="AWC77"/>
      <c r="AWD77"/>
      <c r="AWE77"/>
      <c r="AWF77"/>
      <c r="AWG77"/>
      <c r="AWH77"/>
      <c r="AWI77"/>
      <c r="AWJ77"/>
      <c r="AWK77"/>
      <c r="AWL77"/>
      <c r="AWM77"/>
      <c r="AWN77"/>
      <c r="AWO77"/>
      <c r="AWP77"/>
      <c r="AWQ77"/>
      <c r="AWR77"/>
      <c r="AWS77"/>
      <c r="AWT77"/>
      <c r="AWU77"/>
      <c r="AWV77"/>
      <c r="AWW77"/>
      <c r="AWX77"/>
      <c r="AWY77"/>
      <c r="AWZ77"/>
      <c r="AXA77"/>
      <c r="AXB77"/>
      <c r="AXC77"/>
      <c r="AXD77"/>
      <c r="AXE77"/>
      <c r="AXF77"/>
      <c r="AXG77"/>
      <c r="AXH77"/>
      <c r="AXI77"/>
      <c r="AXJ77"/>
      <c r="AXK77"/>
      <c r="AXL77"/>
      <c r="AXM77"/>
      <c r="AXN77"/>
      <c r="AXO77"/>
      <c r="AXP77"/>
      <c r="AXQ77"/>
      <c r="AXR77"/>
      <c r="AXS77"/>
      <c r="AXT77"/>
      <c r="AXU77"/>
      <c r="AXV77"/>
      <c r="AXW77"/>
      <c r="AXX77"/>
      <c r="AXY77"/>
      <c r="AXZ77"/>
      <c r="AYA77"/>
      <c r="AYB77"/>
      <c r="AYC77"/>
      <c r="AYD77"/>
      <c r="AYE77"/>
      <c r="AYF77"/>
      <c r="AYG77"/>
      <c r="AYH77"/>
      <c r="AYI77"/>
      <c r="AYJ77"/>
      <c r="AYK77"/>
      <c r="AYL77"/>
      <c r="AYM77"/>
      <c r="AYN77"/>
      <c r="AYO77"/>
      <c r="AYP77"/>
      <c r="AYQ77"/>
      <c r="AYR77"/>
      <c r="AYS77"/>
      <c r="AYT77"/>
      <c r="AYU77"/>
      <c r="AYV77"/>
      <c r="AYW77"/>
      <c r="AYX77"/>
      <c r="AYY77"/>
      <c r="AYZ77"/>
      <c r="AZA77"/>
      <c r="AZB77"/>
      <c r="AZC77"/>
      <c r="AZD77"/>
      <c r="AZE77"/>
      <c r="AZF77"/>
      <c r="AZG77"/>
      <c r="AZH77"/>
      <c r="AZI77"/>
      <c r="AZJ77"/>
      <c r="AZK77"/>
      <c r="AZL77"/>
      <c r="AZM77"/>
      <c r="AZN77"/>
      <c r="AZO77"/>
      <c r="AZP77"/>
      <c r="AZQ77"/>
      <c r="AZR77"/>
      <c r="AZS77"/>
      <c r="AZT77"/>
      <c r="AZU77"/>
      <c r="AZV77"/>
      <c r="AZW77"/>
      <c r="AZX77"/>
      <c r="AZY77"/>
      <c r="AZZ77"/>
      <c r="BAA77"/>
      <c r="BAB77"/>
      <c r="BAC77"/>
      <c r="BAD77"/>
      <c r="BAE77"/>
      <c r="BAF77"/>
      <c r="BAG77"/>
      <c r="BAH77"/>
      <c r="BAI77"/>
      <c r="BAJ77"/>
      <c r="BAK77"/>
      <c r="BAL77"/>
      <c r="BAM77"/>
      <c r="BAN77"/>
      <c r="BAO77"/>
      <c r="BAP77"/>
      <c r="BAQ77"/>
      <c r="BAR77"/>
      <c r="BAS77"/>
      <c r="BAT77"/>
      <c r="BAU77"/>
      <c r="BAV77"/>
      <c r="BAW77"/>
      <c r="BAX77"/>
      <c r="BAY77"/>
      <c r="BAZ77"/>
      <c r="BBA77"/>
      <c r="BBB77"/>
      <c r="BBC77"/>
      <c r="BBD77"/>
      <c r="BBE77"/>
      <c r="BBF77"/>
      <c r="BBG77"/>
      <c r="BBH77"/>
      <c r="BBI77"/>
      <c r="BBJ77"/>
      <c r="BBK77"/>
      <c r="BBL77"/>
      <c r="BBM77"/>
      <c r="BBN77"/>
      <c r="BBO77"/>
      <c r="BBP77"/>
      <c r="BBQ77"/>
      <c r="BBR77"/>
      <c r="BBS77"/>
      <c r="BBT77"/>
      <c r="BBU77"/>
      <c r="BBV77"/>
      <c r="BBW77"/>
      <c r="BBX77"/>
      <c r="BBY77"/>
      <c r="BBZ77"/>
      <c r="BCA77"/>
      <c r="BCB77"/>
      <c r="BCC77"/>
      <c r="BCD77"/>
      <c r="BCE77"/>
      <c r="BCF77"/>
      <c r="BCG77"/>
      <c r="BCH77"/>
      <c r="BCI77"/>
      <c r="BCJ77"/>
      <c r="BCK77"/>
      <c r="BCL77"/>
      <c r="BCM77"/>
      <c r="BCN77"/>
      <c r="BCO77"/>
      <c r="BCP77"/>
      <c r="BCQ77"/>
      <c r="BCR77"/>
      <c r="BCS77"/>
      <c r="BCT77"/>
      <c r="BCU77"/>
      <c r="BCV77"/>
      <c r="BCW77"/>
      <c r="BCX77"/>
      <c r="BCY77"/>
      <c r="BCZ77"/>
      <c r="BDA77"/>
      <c r="BDB77"/>
      <c r="BDC77"/>
      <c r="BDD77"/>
      <c r="BDE77"/>
      <c r="BDF77"/>
      <c r="BDG77"/>
      <c r="BDH77"/>
      <c r="BDI77"/>
      <c r="BDJ77"/>
      <c r="BDK77"/>
      <c r="BDL77"/>
      <c r="BDM77"/>
      <c r="BDN77"/>
      <c r="BDO77"/>
      <c r="BDP77"/>
      <c r="BDQ77"/>
      <c r="BDR77"/>
      <c r="BDS77"/>
      <c r="BDT77"/>
      <c r="BDU77"/>
      <c r="BDV77"/>
      <c r="BDW77"/>
      <c r="BDX77"/>
      <c r="BDY77"/>
      <c r="BDZ77"/>
      <c r="BEA77"/>
      <c r="BEB77"/>
      <c r="BEC77"/>
      <c r="BED77"/>
      <c r="BEE77"/>
      <c r="BEF77"/>
      <c r="BEG77"/>
      <c r="BEH77"/>
      <c r="BEI77"/>
      <c r="BEJ77"/>
      <c r="BEK77"/>
      <c r="BEL77"/>
      <c r="BEM77"/>
      <c r="BEN77"/>
      <c r="BEO77"/>
      <c r="BEP77"/>
      <c r="BEQ77"/>
      <c r="BER77"/>
      <c r="BES77"/>
      <c r="BET77"/>
      <c r="BEU77"/>
      <c r="BEV77"/>
      <c r="BEW77"/>
      <c r="BEX77"/>
      <c r="BEY77"/>
      <c r="BEZ77"/>
      <c r="BFA77"/>
      <c r="BFB77"/>
      <c r="BFC77"/>
      <c r="BFD77"/>
      <c r="BFE77"/>
      <c r="BFF77"/>
      <c r="BFG77"/>
      <c r="BFH77"/>
      <c r="BFI77"/>
      <c r="BFJ77"/>
      <c r="BFK77"/>
      <c r="BFL77"/>
      <c r="BFM77"/>
      <c r="BFN77"/>
      <c r="BFO77"/>
      <c r="BFP77"/>
      <c r="BFQ77"/>
      <c r="BFR77"/>
      <c r="BFS77"/>
      <c r="BFT77"/>
      <c r="BFU77"/>
      <c r="BFV77"/>
      <c r="BFW77"/>
      <c r="BFX77"/>
      <c r="BFY77"/>
      <c r="BFZ77"/>
      <c r="BGA77"/>
      <c r="BGB77"/>
      <c r="BGC77"/>
      <c r="BGD77"/>
      <c r="BGE77"/>
      <c r="BGF77"/>
      <c r="BGG77"/>
      <c r="BGH77"/>
      <c r="BGI77"/>
      <c r="BGJ77"/>
      <c r="BGK77"/>
      <c r="BGL77"/>
      <c r="BGM77"/>
      <c r="BGN77"/>
      <c r="BGO77"/>
      <c r="BGP77"/>
      <c r="BGQ77"/>
      <c r="BGR77"/>
      <c r="BGS77"/>
      <c r="BGT77"/>
      <c r="BGU77"/>
      <c r="BGV77"/>
      <c r="BGW77"/>
      <c r="BGX77"/>
      <c r="BGY77"/>
      <c r="BGZ77"/>
      <c r="BHA77"/>
      <c r="BHB77"/>
      <c r="BHC77"/>
      <c r="BHD77"/>
      <c r="BHE77"/>
      <c r="BHF77"/>
      <c r="BHG77"/>
      <c r="BHH77"/>
      <c r="BHI77"/>
      <c r="BHJ77"/>
      <c r="BHK77"/>
      <c r="BHL77"/>
      <c r="BHM77"/>
      <c r="BHN77"/>
      <c r="BHO77"/>
      <c r="BHP77"/>
      <c r="BHQ77"/>
      <c r="BHR77"/>
      <c r="BHS77"/>
      <c r="BHT77"/>
      <c r="BHU77"/>
      <c r="BHV77"/>
      <c r="BHW77"/>
      <c r="BHX77"/>
      <c r="BHY77"/>
      <c r="BHZ77"/>
      <c r="BIA77"/>
      <c r="BIB77"/>
      <c r="BIC77"/>
      <c r="BID77"/>
      <c r="BIE77"/>
      <c r="BIF77"/>
      <c r="BIG77"/>
      <c r="BIH77"/>
      <c r="BII77"/>
      <c r="BIJ77"/>
      <c r="BIK77"/>
      <c r="BIL77"/>
      <c r="BIM77"/>
      <c r="BIN77"/>
      <c r="BIO77"/>
      <c r="BIP77"/>
      <c r="BIQ77"/>
      <c r="BIR77"/>
      <c r="BIS77"/>
      <c r="BIT77"/>
      <c r="BIU77"/>
      <c r="BIV77"/>
      <c r="BIW77"/>
      <c r="BIX77"/>
      <c r="BIY77"/>
      <c r="BIZ77"/>
      <c r="BJA77"/>
      <c r="BJB77"/>
      <c r="BJC77"/>
      <c r="BJD77"/>
      <c r="BJE77"/>
      <c r="BJF77"/>
      <c r="BJG77"/>
      <c r="BJH77"/>
      <c r="BJI77"/>
      <c r="BJJ77"/>
      <c r="BJK77"/>
      <c r="BJL77"/>
      <c r="BJM77"/>
      <c r="BJN77"/>
      <c r="BJO77"/>
      <c r="BJP77"/>
      <c r="BJQ77"/>
      <c r="BJR77"/>
      <c r="BJS77"/>
      <c r="BJT77"/>
      <c r="BJU77"/>
      <c r="BJV77"/>
      <c r="BJW77"/>
      <c r="BJX77"/>
      <c r="BJY77"/>
      <c r="BJZ77"/>
      <c r="BKA77"/>
      <c r="BKB77"/>
      <c r="BKC77"/>
      <c r="BKD77"/>
      <c r="BKE77"/>
      <c r="BKF77"/>
      <c r="BKG77"/>
      <c r="BKH77"/>
      <c r="BKI77"/>
      <c r="BKJ77"/>
      <c r="BKK77"/>
      <c r="BKL77"/>
      <c r="BKM77"/>
      <c r="BKN77"/>
      <c r="BKO77"/>
      <c r="BKP77"/>
      <c r="BKQ77"/>
      <c r="BKR77"/>
      <c r="BKS77"/>
      <c r="BKT77"/>
      <c r="BKU77"/>
      <c r="BKV77"/>
      <c r="BKW77"/>
      <c r="BKX77"/>
      <c r="BKY77"/>
      <c r="BKZ77"/>
      <c r="BLA77"/>
      <c r="BLB77"/>
      <c r="BLC77"/>
      <c r="BLD77"/>
      <c r="BLE77"/>
      <c r="BLF77"/>
      <c r="BLG77"/>
      <c r="BLH77"/>
      <c r="BLI77"/>
      <c r="BLJ77"/>
      <c r="BLK77"/>
      <c r="BLL77"/>
      <c r="BLM77"/>
      <c r="BLN77"/>
      <c r="BLO77"/>
      <c r="BLP77"/>
      <c r="BLQ77"/>
      <c r="BLR77"/>
      <c r="BLS77"/>
      <c r="BLT77"/>
      <c r="BLU77"/>
      <c r="BLV77"/>
      <c r="BLW77"/>
      <c r="BLX77"/>
      <c r="BLY77"/>
      <c r="BLZ77"/>
      <c r="BMA77"/>
      <c r="BMB77"/>
      <c r="BMC77"/>
      <c r="BMD77"/>
      <c r="BME77"/>
      <c r="BMF77"/>
      <c r="BMG77"/>
      <c r="BMH77"/>
      <c r="BMI77"/>
      <c r="BMJ77"/>
      <c r="BMK77"/>
      <c r="BML77"/>
      <c r="BMM77"/>
      <c r="BMN77"/>
      <c r="BMO77"/>
      <c r="BMP77"/>
      <c r="BMQ77"/>
      <c r="BMR77"/>
      <c r="BMS77"/>
      <c r="BMT77"/>
      <c r="BMU77"/>
      <c r="BMV77"/>
      <c r="BMW77"/>
      <c r="BMX77"/>
      <c r="BMY77"/>
      <c r="BMZ77"/>
      <c r="BNA77"/>
      <c r="BNB77"/>
      <c r="BNC77"/>
      <c r="BND77"/>
      <c r="BNE77"/>
      <c r="BNF77"/>
      <c r="BNG77"/>
      <c r="BNH77"/>
      <c r="BNI77"/>
      <c r="BNJ77"/>
      <c r="BNK77"/>
      <c r="BNL77"/>
      <c r="BNM77"/>
      <c r="BNN77"/>
      <c r="BNO77"/>
      <c r="BNP77"/>
      <c r="BNQ77"/>
      <c r="BNR77"/>
      <c r="BNS77"/>
      <c r="BNT77"/>
      <c r="BNU77"/>
      <c r="BNV77"/>
      <c r="BNW77"/>
      <c r="BNX77"/>
      <c r="BNY77"/>
      <c r="BNZ77"/>
      <c r="BOA77"/>
      <c r="BOB77"/>
      <c r="BOC77"/>
      <c r="BOD77"/>
      <c r="BOE77"/>
      <c r="BOF77"/>
      <c r="BOG77"/>
      <c r="BOH77"/>
      <c r="BOI77"/>
      <c r="BOJ77"/>
      <c r="BOK77"/>
      <c r="BOL77"/>
      <c r="BOM77"/>
      <c r="BON77"/>
      <c r="BOO77"/>
      <c r="BOP77"/>
      <c r="BOQ77"/>
      <c r="BOR77"/>
      <c r="BOS77"/>
      <c r="BOT77"/>
      <c r="BOU77"/>
      <c r="BOV77"/>
      <c r="BOW77"/>
      <c r="BOX77"/>
      <c r="BOY77"/>
      <c r="BOZ77"/>
      <c r="BPA77"/>
      <c r="BPB77"/>
      <c r="BPC77"/>
      <c r="BPD77"/>
      <c r="BPE77"/>
      <c r="BPF77"/>
      <c r="BPG77"/>
      <c r="BPH77"/>
      <c r="BPI77"/>
      <c r="BPJ77"/>
      <c r="BPK77"/>
      <c r="BPL77"/>
      <c r="BPM77"/>
      <c r="BPN77"/>
      <c r="BPO77"/>
      <c r="BPP77"/>
      <c r="BPQ77"/>
      <c r="BPR77"/>
      <c r="BPS77"/>
      <c r="BPT77"/>
      <c r="BPU77"/>
      <c r="BPV77"/>
      <c r="BPW77"/>
      <c r="BPX77"/>
      <c r="BPY77"/>
      <c r="BPZ77"/>
      <c r="BQA77"/>
      <c r="BQB77"/>
      <c r="BQC77"/>
      <c r="BQD77"/>
      <c r="BQE77"/>
      <c r="BQF77"/>
      <c r="BQG77"/>
      <c r="BQH77"/>
      <c r="BQI77"/>
      <c r="BQJ77"/>
      <c r="BQK77"/>
      <c r="BQL77"/>
      <c r="BQM77"/>
      <c r="BQN77"/>
      <c r="BQO77"/>
      <c r="BQP77"/>
      <c r="BQQ77"/>
      <c r="BQR77"/>
      <c r="BQS77"/>
      <c r="BQT77"/>
      <c r="BQU77"/>
      <c r="BQV77"/>
      <c r="BQW77"/>
      <c r="BQX77"/>
      <c r="BQY77"/>
      <c r="BQZ77"/>
      <c r="BRA77"/>
      <c r="BRB77"/>
      <c r="BRC77"/>
      <c r="BRD77"/>
      <c r="BRE77"/>
      <c r="BRF77"/>
      <c r="BRG77"/>
      <c r="BRH77"/>
      <c r="BRI77"/>
      <c r="BRJ77"/>
      <c r="BRK77"/>
      <c r="BRL77"/>
      <c r="BRM77"/>
      <c r="BRN77"/>
      <c r="BRO77"/>
      <c r="BRP77"/>
      <c r="BRQ77"/>
      <c r="BRR77"/>
      <c r="BRS77"/>
      <c r="BRT77"/>
      <c r="BRU77"/>
      <c r="BRV77"/>
      <c r="BRW77"/>
      <c r="BRX77"/>
      <c r="BRY77"/>
      <c r="BRZ77"/>
      <c r="BSA77"/>
      <c r="BSB77"/>
      <c r="BSC77"/>
      <c r="BSD77"/>
      <c r="BSE77"/>
      <c r="BSF77"/>
      <c r="BSG77"/>
      <c r="BSH77"/>
      <c r="BSI77"/>
      <c r="BSJ77"/>
      <c r="BSK77"/>
      <c r="BSL77"/>
      <c r="BSM77"/>
      <c r="BSN77"/>
      <c r="BSO77"/>
      <c r="BSP77"/>
      <c r="BSQ77"/>
      <c r="BSR77"/>
      <c r="BSS77"/>
      <c r="BST77"/>
      <c r="BSU77"/>
      <c r="BSV77"/>
      <c r="BSW77"/>
      <c r="BSX77"/>
      <c r="BSY77"/>
      <c r="BSZ77"/>
      <c r="BTA77"/>
      <c r="BTB77"/>
      <c r="BTC77"/>
      <c r="BTD77"/>
      <c r="BTE77"/>
      <c r="BTF77"/>
      <c r="BTG77"/>
      <c r="BTH77"/>
      <c r="BTI77"/>
      <c r="BTJ77"/>
      <c r="BTK77"/>
      <c r="BTL77"/>
      <c r="BTM77"/>
      <c r="BTN77"/>
      <c r="BTO77"/>
      <c r="BTP77"/>
      <c r="BTQ77"/>
      <c r="BTR77"/>
      <c r="BTS77"/>
      <c r="BTT77"/>
      <c r="BTU77"/>
      <c r="BTV77"/>
      <c r="BTW77"/>
      <c r="BTX77"/>
      <c r="BTY77"/>
      <c r="BTZ77"/>
      <c r="BUA77"/>
      <c r="BUB77"/>
      <c r="BUC77"/>
      <c r="BUD77"/>
      <c r="BUE77"/>
      <c r="BUF77"/>
      <c r="BUG77"/>
      <c r="BUH77"/>
      <c r="BUI77"/>
      <c r="BUJ77"/>
      <c r="BUK77"/>
      <c r="BUL77"/>
      <c r="BUM77"/>
      <c r="BUN77"/>
      <c r="BUO77"/>
      <c r="BUP77"/>
      <c r="BUQ77"/>
      <c r="BUR77"/>
      <c r="BUS77"/>
      <c r="BUT77"/>
      <c r="BUU77"/>
      <c r="BUV77"/>
      <c r="BUW77"/>
      <c r="BUX77"/>
      <c r="BUY77"/>
      <c r="BUZ77"/>
      <c r="BVA77"/>
      <c r="BVB77"/>
      <c r="BVC77"/>
      <c r="BVD77"/>
      <c r="BVE77"/>
      <c r="BVF77"/>
      <c r="BVG77"/>
      <c r="BVH77"/>
      <c r="BVI77"/>
      <c r="BVJ77"/>
      <c r="BVK77"/>
      <c r="BVL77"/>
      <c r="BVM77"/>
      <c r="BVN77"/>
      <c r="BVO77"/>
      <c r="BVP77"/>
      <c r="BVQ77"/>
      <c r="BVR77"/>
      <c r="BVS77"/>
      <c r="BVT77"/>
      <c r="BVU77"/>
      <c r="BVV77"/>
      <c r="BVW77"/>
      <c r="BVX77"/>
      <c r="BVY77"/>
      <c r="BVZ77"/>
      <c r="BWA77"/>
      <c r="BWB77"/>
      <c r="BWC77"/>
      <c r="BWD77"/>
      <c r="BWE77"/>
      <c r="BWF77"/>
      <c r="BWG77"/>
      <c r="BWH77"/>
      <c r="BWI77"/>
      <c r="BWJ77"/>
      <c r="BWK77"/>
      <c r="BWL77"/>
      <c r="BWM77"/>
      <c r="BWN77"/>
      <c r="BWO77"/>
      <c r="BWP77"/>
      <c r="BWQ77"/>
      <c r="BWR77"/>
      <c r="BWS77"/>
      <c r="BWT77"/>
      <c r="BWU77"/>
      <c r="BWV77"/>
      <c r="BWW77"/>
      <c r="BWX77"/>
      <c r="BWY77"/>
      <c r="BWZ77"/>
      <c r="BXA77"/>
      <c r="BXB77"/>
      <c r="BXC77"/>
      <c r="BXD77"/>
      <c r="BXE77"/>
      <c r="BXF77"/>
      <c r="BXG77"/>
      <c r="BXH77"/>
      <c r="BXI77"/>
      <c r="BXJ77"/>
      <c r="BXK77"/>
      <c r="BXL77"/>
      <c r="BXM77"/>
      <c r="BXN77"/>
      <c r="BXO77"/>
      <c r="BXP77"/>
      <c r="BXQ77"/>
      <c r="BXR77"/>
      <c r="BXS77"/>
      <c r="BXT77"/>
      <c r="BXU77"/>
      <c r="BXV77"/>
      <c r="BXW77"/>
      <c r="BXX77"/>
      <c r="BXY77"/>
      <c r="BXZ77"/>
      <c r="BYA77"/>
      <c r="BYB77"/>
      <c r="BYC77"/>
      <c r="BYD77"/>
      <c r="BYE77"/>
      <c r="BYF77"/>
      <c r="BYG77"/>
      <c r="BYH77"/>
      <c r="BYI77"/>
      <c r="BYJ77"/>
      <c r="BYK77"/>
      <c r="BYL77"/>
      <c r="BYM77"/>
      <c r="BYN77"/>
      <c r="BYO77"/>
      <c r="BYP77"/>
      <c r="BYQ77"/>
      <c r="BYR77"/>
      <c r="BYS77"/>
      <c r="BYT77"/>
      <c r="BYU77"/>
      <c r="BYV77"/>
      <c r="BYW77"/>
      <c r="BYX77"/>
      <c r="BYY77"/>
      <c r="BYZ77"/>
      <c r="BZA77"/>
      <c r="BZB77"/>
      <c r="BZC77"/>
      <c r="BZD77"/>
      <c r="BZE77"/>
      <c r="BZF77"/>
      <c r="BZG77"/>
      <c r="BZH77"/>
      <c r="BZI77"/>
      <c r="BZJ77"/>
      <c r="BZK77"/>
      <c r="BZL77"/>
      <c r="BZM77"/>
      <c r="BZN77"/>
      <c r="BZO77"/>
      <c r="BZP77"/>
      <c r="BZQ77"/>
      <c r="BZR77"/>
      <c r="BZS77"/>
      <c r="BZT77"/>
      <c r="BZU77"/>
      <c r="BZV77"/>
      <c r="BZW77"/>
      <c r="BZX77"/>
      <c r="BZY77"/>
      <c r="BZZ77"/>
      <c r="CAA77"/>
      <c r="CAB77"/>
      <c r="CAC77"/>
      <c r="CAD77"/>
      <c r="CAE77"/>
      <c r="CAF77"/>
      <c r="CAG77"/>
      <c r="CAH77"/>
      <c r="CAI77"/>
      <c r="CAJ77"/>
      <c r="CAK77"/>
      <c r="CAL77"/>
      <c r="CAM77"/>
      <c r="CAN77"/>
      <c r="CAO77"/>
      <c r="CAP77"/>
      <c r="CAQ77"/>
      <c r="CAR77"/>
      <c r="CAS77"/>
      <c r="CAT77"/>
      <c r="CAU77"/>
      <c r="CAV77"/>
      <c r="CAW77"/>
      <c r="CAX77"/>
      <c r="CAY77"/>
      <c r="CAZ77"/>
      <c r="CBA77"/>
      <c r="CBB77"/>
      <c r="CBC77"/>
      <c r="CBD77"/>
      <c r="CBE77"/>
      <c r="CBF77"/>
      <c r="CBG77"/>
      <c r="CBH77"/>
      <c r="CBI77"/>
      <c r="CBJ77"/>
      <c r="CBK77"/>
      <c r="CBL77"/>
      <c r="CBM77"/>
      <c r="CBN77"/>
      <c r="CBO77"/>
      <c r="CBP77"/>
      <c r="CBQ77"/>
      <c r="CBR77"/>
      <c r="CBS77"/>
      <c r="CBT77"/>
      <c r="CBU77"/>
      <c r="CBV77"/>
      <c r="CBW77"/>
      <c r="CBX77"/>
      <c r="CBY77"/>
      <c r="CBZ77"/>
      <c r="CCA77"/>
      <c r="CCB77"/>
      <c r="CCC77"/>
      <c r="CCD77"/>
      <c r="CCE77"/>
      <c r="CCF77"/>
      <c r="CCG77"/>
      <c r="CCH77"/>
      <c r="CCI77"/>
      <c r="CCJ77"/>
      <c r="CCK77"/>
      <c r="CCL77"/>
      <c r="CCM77"/>
      <c r="CCN77"/>
      <c r="CCO77"/>
      <c r="CCP77"/>
      <c r="CCQ77"/>
      <c r="CCR77"/>
      <c r="CCS77"/>
      <c r="CCT77"/>
      <c r="CCU77"/>
      <c r="CCV77"/>
      <c r="CCW77"/>
      <c r="CCX77"/>
      <c r="CCY77"/>
      <c r="CCZ77"/>
      <c r="CDA77"/>
      <c r="CDB77"/>
      <c r="CDC77"/>
      <c r="CDD77"/>
      <c r="CDE77"/>
      <c r="CDF77"/>
      <c r="CDG77"/>
      <c r="CDH77"/>
      <c r="CDI77"/>
      <c r="CDJ77"/>
      <c r="CDK77"/>
      <c r="CDL77"/>
      <c r="CDM77"/>
      <c r="CDN77"/>
      <c r="CDO77"/>
      <c r="CDP77"/>
      <c r="CDQ77"/>
      <c r="CDR77"/>
      <c r="CDS77"/>
      <c r="CDT77"/>
      <c r="CDU77"/>
      <c r="CDV77"/>
      <c r="CDW77"/>
      <c r="CDX77"/>
      <c r="CDY77"/>
      <c r="CDZ77"/>
      <c r="CEA77"/>
      <c r="CEB77"/>
      <c r="CEC77"/>
      <c r="CED77"/>
      <c r="CEE77"/>
      <c r="CEF77"/>
      <c r="CEG77"/>
      <c r="CEH77"/>
      <c r="CEI77"/>
      <c r="CEJ77"/>
      <c r="CEK77"/>
      <c r="CEL77"/>
      <c r="CEM77"/>
      <c r="CEN77"/>
      <c r="CEO77"/>
      <c r="CEP77"/>
      <c r="CEQ77"/>
      <c r="CER77"/>
      <c r="CES77"/>
      <c r="CET77"/>
      <c r="CEU77"/>
      <c r="CEV77"/>
      <c r="CEW77"/>
      <c r="CEX77"/>
      <c r="CEY77"/>
      <c r="CEZ77"/>
      <c r="CFA77"/>
      <c r="CFB77"/>
      <c r="CFC77"/>
      <c r="CFD77"/>
      <c r="CFE77"/>
      <c r="CFF77"/>
      <c r="CFG77"/>
      <c r="CFH77"/>
      <c r="CFI77"/>
      <c r="CFJ77"/>
      <c r="CFK77"/>
      <c r="CFL77"/>
      <c r="CFM77"/>
      <c r="CFN77"/>
      <c r="CFO77"/>
      <c r="CFP77"/>
      <c r="CFQ77"/>
      <c r="CFR77"/>
      <c r="CFS77"/>
      <c r="CFT77"/>
      <c r="CFU77"/>
      <c r="CFV77"/>
      <c r="CFW77"/>
      <c r="CFX77"/>
      <c r="CFY77"/>
      <c r="CFZ77"/>
      <c r="CGA77"/>
      <c r="CGB77"/>
      <c r="CGC77"/>
      <c r="CGD77"/>
      <c r="CGE77"/>
      <c r="CGF77"/>
      <c r="CGG77"/>
      <c r="CGH77"/>
      <c r="CGI77"/>
      <c r="CGJ77"/>
      <c r="CGK77"/>
      <c r="CGL77"/>
      <c r="CGM77"/>
      <c r="CGN77"/>
      <c r="CGO77"/>
      <c r="CGP77"/>
      <c r="CGQ77"/>
      <c r="CGR77"/>
      <c r="CGS77"/>
      <c r="CGT77"/>
      <c r="CGU77"/>
      <c r="CGV77"/>
      <c r="CGW77"/>
      <c r="CGX77"/>
      <c r="CGY77"/>
      <c r="CGZ77"/>
      <c r="CHA77"/>
      <c r="CHB77"/>
      <c r="CHC77"/>
      <c r="CHD77"/>
      <c r="CHE77"/>
      <c r="CHF77"/>
      <c r="CHG77"/>
      <c r="CHH77"/>
      <c r="CHI77"/>
      <c r="CHJ77"/>
      <c r="CHK77"/>
      <c r="CHL77"/>
      <c r="CHM77"/>
      <c r="CHN77"/>
      <c r="CHO77"/>
      <c r="CHP77"/>
      <c r="CHQ77"/>
      <c r="CHR77"/>
      <c r="CHS77"/>
      <c r="CHT77"/>
      <c r="CHU77"/>
      <c r="CHV77"/>
      <c r="CHW77"/>
      <c r="CHX77"/>
      <c r="CHY77"/>
      <c r="CHZ77"/>
      <c r="CIA77"/>
      <c r="CIB77"/>
      <c r="CIC77"/>
      <c r="CID77"/>
      <c r="CIE77"/>
      <c r="CIF77"/>
      <c r="CIG77"/>
      <c r="CIH77"/>
      <c r="CII77"/>
      <c r="CIJ77"/>
      <c r="CIK77"/>
      <c r="CIL77"/>
      <c r="CIM77"/>
      <c r="CIN77"/>
      <c r="CIO77"/>
      <c r="CIP77"/>
      <c r="CIQ77"/>
      <c r="CIR77"/>
      <c r="CIS77"/>
      <c r="CIT77"/>
      <c r="CIU77"/>
      <c r="CIV77"/>
      <c r="CIW77"/>
      <c r="CIX77"/>
      <c r="CIY77"/>
      <c r="CIZ77"/>
      <c r="CJA77"/>
      <c r="CJB77"/>
      <c r="CJC77"/>
      <c r="CJD77"/>
      <c r="CJE77"/>
      <c r="CJF77"/>
      <c r="CJG77"/>
      <c r="CJH77"/>
      <c r="CJI77"/>
      <c r="CJJ77"/>
      <c r="CJK77"/>
      <c r="CJL77"/>
      <c r="CJM77"/>
      <c r="CJN77"/>
      <c r="CJO77"/>
      <c r="CJP77"/>
      <c r="CJQ77"/>
      <c r="CJR77"/>
      <c r="CJS77"/>
      <c r="CJT77"/>
      <c r="CJU77"/>
      <c r="CJV77"/>
      <c r="CJW77"/>
      <c r="CJX77"/>
      <c r="CJY77"/>
      <c r="CJZ77"/>
      <c r="CKA77"/>
      <c r="CKB77"/>
      <c r="CKC77"/>
      <c r="CKD77"/>
      <c r="CKE77"/>
      <c r="CKF77"/>
      <c r="CKG77"/>
      <c r="CKH77"/>
      <c r="CKI77"/>
      <c r="CKJ77"/>
      <c r="CKK77"/>
      <c r="CKL77"/>
      <c r="CKM77"/>
      <c r="CKN77"/>
      <c r="CKO77"/>
      <c r="CKP77"/>
      <c r="CKQ77"/>
      <c r="CKR77"/>
      <c r="CKS77"/>
      <c r="CKT77"/>
      <c r="CKU77"/>
      <c r="CKV77"/>
      <c r="CKW77"/>
      <c r="CKX77"/>
      <c r="CKY77"/>
      <c r="CKZ77"/>
      <c r="CLA77"/>
      <c r="CLB77"/>
      <c r="CLC77"/>
      <c r="CLD77"/>
      <c r="CLE77"/>
      <c r="CLF77"/>
      <c r="CLG77"/>
      <c r="CLH77"/>
      <c r="CLI77"/>
      <c r="CLJ77"/>
      <c r="CLK77"/>
      <c r="CLL77"/>
      <c r="CLM77"/>
      <c r="CLN77"/>
      <c r="CLO77"/>
      <c r="CLP77"/>
      <c r="CLQ77"/>
      <c r="CLR77"/>
      <c r="CLS77"/>
      <c r="CLT77"/>
      <c r="CLU77"/>
      <c r="CLV77"/>
      <c r="CLW77"/>
      <c r="CLX77"/>
      <c r="CLY77"/>
      <c r="CLZ77"/>
      <c r="CMA77"/>
      <c r="CMB77"/>
      <c r="CMC77"/>
      <c r="CMD77"/>
      <c r="CME77"/>
      <c r="CMF77"/>
      <c r="CMG77"/>
      <c r="CMH77"/>
      <c r="CMI77"/>
      <c r="CMJ77"/>
      <c r="CMK77"/>
      <c r="CML77"/>
      <c r="CMM77"/>
      <c r="CMN77"/>
      <c r="CMO77"/>
      <c r="CMP77"/>
      <c r="CMQ77"/>
      <c r="CMR77"/>
      <c r="CMS77"/>
      <c r="CMT77"/>
      <c r="CMU77"/>
      <c r="CMV77"/>
      <c r="CMW77"/>
      <c r="CMX77"/>
      <c r="CMY77"/>
      <c r="CMZ77"/>
      <c r="CNA77"/>
      <c r="CNB77"/>
      <c r="CNC77"/>
      <c r="CND77"/>
      <c r="CNE77"/>
      <c r="CNF77"/>
      <c r="CNG77"/>
      <c r="CNH77"/>
      <c r="CNI77"/>
      <c r="CNJ77"/>
      <c r="CNK77"/>
      <c r="CNL77"/>
      <c r="CNM77"/>
      <c r="CNN77"/>
      <c r="CNO77"/>
      <c r="CNP77"/>
      <c r="CNQ77"/>
      <c r="CNR77"/>
      <c r="CNS77"/>
      <c r="CNT77"/>
      <c r="CNU77"/>
      <c r="CNV77"/>
      <c r="CNW77"/>
      <c r="CNX77"/>
      <c r="CNY77"/>
      <c r="CNZ77"/>
      <c r="COA77"/>
      <c r="COB77"/>
      <c r="COC77"/>
      <c r="COD77"/>
      <c r="COE77"/>
      <c r="COF77"/>
      <c r="COG77"/>
      <c r="COH77"/>
      <c r="COI77"/>
      <c r="COJ77"/>
      <c r="COK77"/>
      <c r="COL77"/>
      <c r="COM77"/>
      <c r="CON77"/>
      <c r="COO77"/>
      <c r="COP77"/>
      <c r="COQ77"/>
      <c r="COR77"/>
      <c r="COS77"/>
      <c r="COT77"/>
      <c r="COU77"/>
      <c r="COV77"/>
      <c r="COW77"/>
      <c r="COX77"/>
      <c r="COY77"/>
      <c r="COZ77"/>
      <c r="CPA77"/>
      <c r="CPB77"/>
      <c r="CPC77"/>
      <c r="CPD77"/>
      <c r="CPE77"/>
      <c r="CPF77"/>
      <c r="CPG77"/>
      <c r="CPH77"/>
      <c r="CPI77"/>
      <c r="CPJ77"/>
      <c r="CPK77"/>
      <c r="CPL77"/>
      <c r="CPM77"/>
      <c r="CPN77"/>
      <c r="CPO77"/>
      <c r="CPP77"/>
      <c r="CPQ77"/>
      <c r="CPR77"/>
      <c r="CPS77"/>
      <c r="CPT77"/>
      <c r="CPU77"/>
      <c r="CPV77"/>
      <c r="CPW77"/>
      <c r="CPX77"/>
      <c r="CPY77"/>
      <c r="CPZ77"/>
      <c r="CQA77"/>
      <c r="CQB77"/>
      <c r="CQC77"/>
      <c r="CQD77"/>
      <c r="CQE77"/>
      <c r="CQF77"/>
      <c r="CQG77"/>
      <c r="CQH77"/>
      <c r="CQI77"/>
      <c r="CQJ77"/>
      <c r="CQK77"/>
      <c r="CQL77"/>
      <c r="CQM77"/>
      <c r="CQN77"/>
      <c r="CQO77"/>
      <c r="CQP77"/>
      <c r="CQQ77"/>
      <c r="CQR77"/>
      <c r="CQS77"/>
      <c r="CQT77"/>
      <c r="CQU77"/>
      <c r="CQV77"/>
      <c r="CQW77"/>
      <c r="CQX77"/>
      <c r="CQY77"/>
      <c r="CQZ77"/>
      <c r="CRA77"/>
      <c r="CRB77"/>
      <c r="CRC77"/>
      <c r="CRD77"/>
      <c r="CRE77"/>
      <c r="CRF77"/>
      <c r="CRG77"/>
      <c r="CRH77"/>
      <c r="CRI77"/>
      <c r="CRJ77"/>
      <c r="CRK77"/>
      <c r="CRL77"/>
      <c r="CRM77"/>
      <c r="CRN77"/>
      <c r="CRO77"/>
      <c r="CRP77"/>
      <c r="CRQ77"/>
      <c r="CRR77"/>
      <c r="CRS77"/>
      <c r="CRT77"/>
      <c r="CRU77"/>
      <c r="CRV77"/>
      <c r="CRW77"/>
      <c r="CRX77"/>
      <c r="CRY77"/>
      <c r="CRZ77"/>
      <c r="CSA77"/>
      <c r="CSB77"/>
      <c r="CSC77"/>
      <c r="CSD77"/>
      <c r="CSE77"/>
      <c r="CSF77"/>
      <c r="CSG77"/>
      <c r="CSH77"/>
      <c r="CSI77"/>
      <c r="CSJ77"/>
      <c r="CSK77"/>
      <c r="CSL77"/>
      <c r="CSM77"/>
      <c r="CSN77"/>
      <c r="CSO77"/>
      <c r="CSP77"/>
      <c r="CSQ77"/>
      <c r="CSR77"/>
      <c r="CSS77"/>
      <c r="CST77"/>
      <c r="CSU77"/>
      <c r="CSV77"/>
      <c r="CSW77"/>
      <c r="CSX77"/>
      <c r="CSY77"/>
      <c r="CSZ77"/>
      <c r="CTA77"/>
      <c r="CTB77"/>
      <c r="CTC77"/>
      <c r="CTD77"/>
      <c r="CTE77"/>
      <c r="CTF77"/>
      <c r="CTG77"/>
      <c r="CTH77"/>
      <c r="CTI77"/>
      <c r="CTJ77"/>
      <c r="CTK77"/>
      <c r="CTL77"/>
      <c r="CTM77"/>
      <c r="CTN77"/>
      <c r="CTO77"/>
      <c r="CTP77"/>
      <c r="CTQ77"/>
      <c r="CTR77"/>
      <c r="CTS77"/>
      <c r="CTT77"/>
      <c r="CTU77"/>
      <c r="CTV77"/>
      <c r="CTW77"/>
      <c r="CTX77"/>
      <c r="CTY77"/>
      <c r="CTZ77"/>
      <c r="CUA77"/>
      <c r="CUB77"/>
      <c r="CUC77"/>
      <c r="CUD77"/>
      <c r="CUE77"/>
      <c r="CUF77"/>
      <c r="CUG77"/>
      <c r="CUH77"/>
      <c r="CUI77"/>
      <c r="CUJ77"/>
      <c r="CUK77"/>
      <c r="CUL77"/>
      <c r="CUM77"/>
      <c r="CUN77"/>
      <c r="CUO77"/>
      <c r="CUP77"/>
      <c r="CUQ77"/>
      <c r="CUR77"/>
      <c r="CUS77"/>
      <c r="CUT77"/>
      <c r="CUU77"/>
      <c r="CUV77"/>
      <c r="CUW77"/>
      <c r="CUX77"/>
      <c r="CUY77"/>
      <c r="CUZ77"/>
      <c r="CVA77"/>
      <c r="CVB77"/>
      <c r="CVC77"/>
      <c r="CVD77"/>
      <c r="CVE77"/>
      <c r="CVF77"/>
      <c r="CVG77"/>
      <c r="CVH77"/>
      <c r="CVI77"/>
      <c r="CVJ77"/>
      <c r="CVK77"/>
      <c r="CVL77"/>
      <c r="CVM77"/>
      <c r="CVN77"/>
      <c r="CVO77"/>
      <c r="CVP77"/>
      <c r="CVQ77"/>
      <c r="CVR77"/>
      <c r="CVS77"/>
      <c r="CVT77"/>
      <c r="CVU77"/>
      <c r="CVV77"/>
      <c r="CVW77"/>
      <c r="CVX77"/>
      <c r="CVY77"/>
      <c r="CVZ77"/>
      <c r="CWA77"/>
      <c r="CWB77"/>
      <c r="CWC77"/>
      <c r="CWD77"/>
      <c r="CWE77"/>
      <c r="CWF77"/>
      <c r="CWG77"/>
      <c r="CWH77"/>
      <c r="CWI77"/>
      <c r="CWJ77"/>
      <c r="CWK77"/>
      <c r="CWL77"/>
      <c r="CWM77"/>
      <c r="CWN77"/>
      <c r="CWO77"/>
      <c r="CWP77"/>
      <c r="CWQ77"/>
      <c r="CWR77"/>
      <c r="CWS77"/>
      <c r="CWT77"/>
      <c r="CWU77"/>
      <c r="CWV77"/>
      <c r="CWW77"/>
      <c r="CWX77"/>
      <c r="CWY77"/>
      <c r="CWZ77"/>
      <c r="CXA77"/>
      <c r="CXB77"/>
      <c r="CXC77"/>
      <c r="CXD77"/>
      <c r="CXE77"/>
      <c r="CXF77"/>
      <c r="CXG77"/>
      <c r="CXH77"/>
      <c r="CXI77"/>
      <c r="CXJ77"/>
      <c r="CXK77"/>
      <c r="CXL77"/>
      <c r="CXM77"/>
      <c r="CXN77"/>
      <c r="CXO77"/>
      <c r="CXP77"/>
      <c r="CXQ77"/>
      <c r="CXR77"/>
      <c r="CXS77"/>
      <c r="CXT77"/>
      <c r="CXU77"/>
      <c r="CXV77"/>
      <c r="CXW77"/>
      <c r="CXX77"/>
      <c r="CXY77"/>
      <c r="CXZ77"/>
      <c r="CYA77"/>
      <c r="CYB77"/>
      <c r="CYC77"/>
      <c r="CYD77"/>
      <c r="CYE77"/>
      <c r="CYF77"/>
      <c r="CYG77"/>
      <c r="CYH77"/>
      <c r="CYI77"/>
      <c r="CYJ77"/>
      <c r="CYK77"/>
      <c r="CYL77"/>
      <c r="CYM77"/>
      <c r="CYN77"/>
      <c r="CYO77"/>
      <c r="CYP77"/>
      <c r="CYQ77"/>
      <c r="CYR77"/>
      <c r="CYS77"/>
      <c r="CYT77"/>
      <c r="CYU77"/>
      <c r="CYV77"/>
      <c r="CYW77"/>
      <c r="CYX77"/>
      <c r="CYY77"/>
      <c r="CYZ77"/>
      <c r="CZA77"/>
      <c r="CZB77"/>
      <c r="CZC77"/>
      <c r="CZD77"/>
      <c r="CZE77"/>
      <c r="CZF77"/>
      <c r="CZG77"/>
      <c r="CZH77"/>
      <c r="CZI77"/>
      <c r="CZJ77"/>
      <c r="CZK77"/>
      <c r="CZL77"/>
      <c r="CZM77"/>
      <c r="CZN77"/>
      <c r="CZO77"/>
      <c r="CZP77"/>
      <c r="CZQ77"/>
      <c r="CZR77"/>
      <c r="CZS77"/>
      <c r="CZT77"/>
      <c r="CZU77"/>
      <c r="CZV77"/>
      <c r="CZW77"/>
      <c r="CZX77"/>
      <c r="CZY77"/>
      <c r="CZZ77"/>
      <c r="DAA77"/>
      <c r="DAB77"/>
      <c r="DAC77"/>
      <c r="DAD77"/>
      <c r="DAE77"/>
      <c r="DAF77"/>
      <c r="DAG77"/>
      <c r="DAH77"/>
      <c r="DAI77"/>
      <c r="DAJ77"/>
      <c r="DAK77"/>
      <c r="DAL77"/>
      <c r="DAM77"/>
      <c r="DAN77"/>
      <c r="DAO77"/>
      <c r="DAP77"/>
      <c r="DAQ77"/>
      <c r="DAR77"/>
      <c r="DAS77"/>
      <c r="DAT77"/>
      <c r="DAU77"/>
      <c r="DAV77"/>
      <c r="DAW77"/>
      <c r="DAX77"/>
      <c r="DAY77"/>
      <c r="DAZ77"/>
      <c r="DBA77"/>
      <c r="DBB77"/>
      <c r="DBC77"/>
      <c r="DBD77"/>
      <c r="DBE77"/>
      <c r="DBF77"/>
      <c r="DBG77"/>
      <c r="DBH77"/>
      <c r="DBI77"/>
      <c r="DBJ77"/>
      <c r="DBK77"/>
      <c r="DBL77"/>
      <c r="DBM77"/>
      <c r="DBN77"/>
      <c r="DBO77"/>
      <c r="DBP77"/>
      <c r="DBQ77"/>
      <c r="DBR77"/>
      <c r="DBS77"/>
      <c r="DBT77"/>
      <c r="DBU77"/>
      <c r="DBV77"/>
      <c r="DBW77"/>
      <c r="DBX77"/>
      <c r="DBY77"/>
      <c r="DBZ77"/>
      <c r="DCA77"/>
      <c r="DCB77"/>
      <c r="DCC77"/>
      <c r="DCD77"/>
      <c r="DCE77"/>
      <c r="DCF77"/>
      <c r="DCG77"/>
      <c r="DCH77"/>
      <c r="DCI77"/>
      <c r="DCJ77"/>
      <c r="DCK77"/>
      <c r="DCL77"/>
      <c r="DCM77"/>
      <c r="DCN77"/>
      <c r="DCO77"/>
      <c r="DCP77"/>
      <c r="DCQ77"/>
      <c r="DCR77"/>
      <c r="DCS77"/>
      <c r="DCT77"/>
      <c r="DCU77"/>
      <c r="DCV77"/>
      <c r="DCW77"/>
      <c r="DCX77"/>
      <c r="DCY77"/>
      <c r="DCZ77"/>
      <c r="DDA77"/>
      <c r="DDB77"/>
      <c r="DDC77"/>
      <c r="DDD77"/>
      <c r="DDE77"/>
      <c r="DDF77"/>
      <c r="DDG77"/>
      <c r="DDH77"/>
      <c r="DDI77"/>
      <c r="DDJ77"/>
      <c r="DDK77"/>
      <c r="DDL77"/>
      <c r="DDM77"/>
      <c r="DDN77"/>
      <c r="DDO77"/>
      <c r="DDP77"/>
      <c r="DDQ77"/>
      <c r="DDR77"/>
      <c r="DDS77"/>
      <c r="DDT77"/>
      <c r="DDU77"/>
      <c r="DDV77"/>
      <c r="DDW77"/>
      <c r="DDX77"/>
      <c r="DDY77"/>
      <c r="DDZ77"/>
      <c r="DEA77"/>
      <c r="DEB77"/>
      <c r="DEC77"/>
      <c r="DED77"/>
      <c r="DEE77"/>
      <c r="DEF77"/>
      <c r="DEG77"/>
      <c r="DEH77"/>
      <c r="DEI77"/>
      <c r="DEJ77"/>
      <c r="DEK77"/>
      <c r="DEL77"/>
      <c r="DEM77"/>
      <c r="DEN77"/>
      <c r="DEO77"/>
      <c r="DEP77"/>
      <c r="DEQ77"/>
      <c r="DER77"/>
      <c r="DES77"/>
      <c r="DET77"/>
      <c r="DEU77"/>
      <c r="DEV77"/>
      <c r="DEW77"/>
      <c r="DEX77"/>
      <c r="DEY77"/>
      <c r="DEZ77"/>
      <c r="DFA77"/>
      <c r="DFB77"/>
      <c r="DFC77"/>
      <c r="DFD77"/>
      <c r="DFE77"/>
      <c r="DFF77"/>
      <c r="DFG77"/>
      <c r="DFH77"/>
      <c r="DFI77"/>
      <c r="DFJ77"/>
      <c r="DFK77"/>
      <c r="DFL77"/>
      <c r="DFM77"/>
      <c r="DFN77"/>
      <c r="DFO77"/>
      <c r="DFP77"/>
      <c r="DFQ77"/>
      <c r="DFR77"/>
      <c r="DFS77"/>
      <c r="DFT77"/>
      <c r="DFU77"/>
      <c r="DFV77"/>
      <c r="DFW77"/>
      <c r="DFX77"/>
      <c r="DFY77"/>
      <c r="DFZ77"/>
      <c r="DGA77"/>
      <c r="DGB77"/>
      <c r="DGC77"/>
      <c r="DGD77"/>
      <c r="DGE77"/>
      <c r="DGF77"/>
      <c r="DGG77"/>
      <c r="DGH77"/>
      <c r="DGI77"/>
      <c r="DGJ77"/>
      <c r="DGK77"/>
      <c r="DGL77"/>
      <c r="DGM77"/>
      <c r="DGN77"/>
      <c r="DGO77"/>
      <c r="DGP77"/>
      <c r="DGQ77"/>
      <c r="DGR77"/>
      <c r="DGS77"/>
      <c r="DGT77"/>
      <c r="DGU77"/>
      <c r="DGV77"/>
      <c r="DGW77"/>
      <c r="DGX77"/>
      <c r="DGY77"/>
      <c r="DGZ77"/>
      <c r="DHA77"/>
      <c r="DHB77"/>
      <c r="DHC77"/>
      <c r="DHD77"/>
      <c r="DHE77"/>
      <c r="DHF77"/>
      <c r="DHG77"/>
      <c r="DHH77"/>
      <c r="DHI77"/>
      <c r="DHJ77"/>
      <c r="DHK77"/>
      <c r="DHL77"/>
      <c r="DHM77"/>
      <c r="DHN77"/>
      <c r="DHO77"/>
      <c r="DHP77"/>
      <c r="DHQ77"/>
      <c r="DHR77"/>
      <c r="DHS77"/>
      <c r="DHT77"/>
      <c r="DHU77"/>
      <c r="DHV77"/>
      <c r="DHW77"/>
      <c r="DHX77"/>
      <c r="DHY77"/>
      <c r="DHZ77"/>
      <c r="DIA77"/>
      <c r="DIB77"/>
      <c r="DIC77"/>
      <c r="DID77"/>
      <c r="DIE77"/>
      <c r="DIF77"/>
      <c r="DIG77"/>
      <c r="DIH77"/>
      <c r="DII77"/>
      <c r="DIJ77"/>
      <c r="DIK77"/>
      <c r="DIL77"/>
      <c r="DIM77"/>
      <c r="DIN77"/>
      <c r="DIO77"/>
      <c r="DIP77"/>
      <c r="DIQ77"/>
      <c r="DIR77"/>
      <c r="DIS77"/>
      <c r="DIT77"/>
      <c r="DIU77"/>
      <c r="DIV77"/>
      <c r="DIW77"/>
      <c r="DIX77"/>
      <c r="DIY77"/>
      <c r="DIZ77"/>
      <c r="DJA77"/>
      <c r="DJB77"/>
      <c r="DJC77"/>
      <c r="DJD77"/>
      <c r="DJE77"/>
      <c r="DJF77"/>
      <c r="DJG77"/>
      <c r="DJH77"/>
      <c r="DJI77"/>
      <c r="DJJ77"/>
      <c r="DJK77"/>
      <c r="DJL77"/>
      <c r="DJM77"/>
      <c r="DJN77"/>
      <c r="DJO77"/>
      <c r="DJP77"/>
      <c r="DJQ77"/>
      <c r="DJR77"/>
      <c r="DJS77"/>
      <c r="DJT77"/>
      <c r="DJU77"/>
      <c r="DJV77"/>
      <c r="DJW77"/>
      <c r="DJX77"/>
      <c r="DJY77"/>
      <c r="DJZ77"/>
      <c r="DKA77"/>
      <c r="DKB77"/>
      <c r="DKC77"/>
      <c r="DKD77"/>
      <c r="DKE77"/>
      <c r="DKF77"/>
      <c r="DKG77"/>
      <c r="DKH77"/>
      <c r="DKI77"/>
      <c r="DKJ77"/>
      <c r="DKK77"/>
      <c r="DKL77"/>
      <c r="DKM77"/>
      <c r="DKN77"/>
      <c r="DKO77"/>
      <c r="DKP77"/>
      <c r="DKQ77"/>
      <c r="DKR77"/>
      <c r="DKS77"/>
      <c r="DKT77"/>
      <c r="DKU77"/>
      <c r="DKV77"/>
      <c r="DKW77"/>
      <c r="DKX77"/>
      <c r="DKY77"/>
      <c r="DKZ77"/>
      <c r="DLA77"/>
      <c r="DLB77"/>
      <c r="DLC77"/>
      <c r="DLD77"/>
      <c r="DLE77"/>
      <c r="DLF77"/>
      <c r="DLG77"/>
      <c r="DLH77"/>
      <c r="DLI77"/>
      <c r="DLJ77"/>
      <c r="DLK77"/>
      <c r="DLL77"/>
      <c r="DLM77"/>
      <c r="DLN77"/>
      <c r="DLO77"/>
      <c r="DLP77"/>
      <c r="DLQ77"/>
      <c r="DLR77"/>
      <c r="DLS77"/>
      <c r="DLT77"/>
      <c r="DLU77"/>
      <c r="DLV77"/>
      <c r="DLW77"/>
      <c r="DLX77"/>
      <c r="DLY77"/>
      <c r="DLZ77"/>
      <c r="DMA77"/>
      <c r="DMB77"/>
      <c r="DMC77"/>
      <c r="DMD77"/>
      <c r="DME77"/>
      <c r="DMF77"/>
      <c r="DMG77"/>
      <c r="DMH77"/>
      <c r="DMI77"/>
      <c r="DMJ77"/>
      <c r="DMK77"/>
      <c r="DML77"/>
      <c r="DMM77"/>
      <c r="DMN77"/>
      <c r="DMO77"/>
      <c r="DMP77"/>
      <c r="DMQ77"/>
      <c r="DMR77"/>
      <c r="DMS77"/>
      <c r="DMT77"/>
      <c r="DMU77"/>
      <c r="DMV77"/>
      <c r="DMW77"/>
      <c r="DMX77"/>
      <c r="DMY77"/>
      <c r="DMZ77"/>
      <c r="DNA77"/>
      <c r="DNB77"/>
      <c r="DNC77"/>
      <c r="DND77"/>
      <c r="DNE77"/>
      <c r="DNF77"/>
      <c r="DNG77"/>
      <c r="DNH77"/>
      <c r="DNI77"/>
      <c r="DNJ77"/>
      <c r="DNK77"/>
      <c r="DNL77"/>
      <c r="DNM77"/>
      <c r="DNN77"/>
      <c r="DNO77"/>
      <c r="DNP77"/>
      <c r="DNQ77"/>
      <c r="DNR77"/>
      <c r="DNS77"/>
      <c r="DNT77"/>
      <c r="DNU77"/>
      <c r="DNV77"/>
      <c r="DNW77"/>
      <c r="DNX77"/>
      <c r="DNY77"/>
      <c r="DNZ77"/>
      <c r="DOA77"/>
      <c r="DOB77"/>
      <c r="DOC77"/>
      <c r="DOD77"/>
      <c r="DOE77"/>
      <c r="DOF77"/>
      <c r="DOG77"/>
      <c r="DOH77"/>
      <c r="DOI77"/>
      <c r="DOJ77"/>
      <c r="DOK77"/>
      <c r="DOL77"/>
      <c r="DOM77"/>
      <c r="DON77"/>
      <c r="DOO77"/>
      <c r="DOP77"/>
      <c r="DOQ77"/>
      <c r="DOR77"/>
      <c r="DOS77"/>
      <c r="DOT77"/>
      <c r="DOU77"/>
      <c r="DOV77"/>
      <c r="DOW77"/>
      <c r="DOX77"/>
      <c r="DOY77"/>
      <c r="DOZ77"/>
      <c r="DPA77"/>
      <c r="DPB77"/>
      <c r="DPC77"/>
      <c r="DPD77"/>
      <c r="DPE77"/>
      <c r="DPF77"/>
      <c r="DPG77"/>
      <c r="DPH77"/>
      <c r="DPI77"/>
      <c r="DPJ77"/>
      <c r="DPK77"/>
      <c r="DPL77"/>
      <c r="DPM77"/>
      <c r="DPN77"/>
      <c r="DPO77"/>
      <c r="DPP77"/>
      <c r="DPQ77"/>
      <c r="DPR77"/>
      <c r="DPS77"/>
      <c r="DPT77"/>
      <c r="DPU77"/>
      <c r="DPV77"/>
      <c r="DPW77"/>
      <c r="DPX77"/>
      <c r="DPY77"/>
      <c r="DPZ77"/>
      <c r="DQA77"/>
      <c r="DQB77"/>
      <c r="DQC77"/>
      <c r="DQD77"/>
      <c r="DQE77"/>
      <c r="DQF77"/>
      <c r="DQG77"/>
      <c r="DQH77"/>
      <c r="DQI77"/>
      <c r="DQJ77"/>
      <c r="DQK77"/>
      <c r="DQL77"/>
      <c r="DQM77"/>
      <c r="DQN77"/>
      <c r="DQO77"/>
      <c r="DQP77"/>
      <c r="DQQ77"/>
      <c r="DQR77"/>
      <c r="DQS77"/>
      <c r="DQT77"/>
      <c r="DQU77"/>
      <c r="DQV77"/>
      <c r="DQW77"/>
      <c r="DQX77"/>
      <c r="DQY77"/>
      <c r="DQZ77"/>
      <c r="DRA77"/>
      <c r="DRB77"/>
      <c r="DRC77"/>
      <c r="DRD77"/>
      <c r="DRE77"/>
      <c r="DRF77"/>
      <c r="DRG77"/>
      <c r="DRH77"/>
      <c r="DRI77"/>
      <c r="DRJ77"/>
      <c r="DRK77"/>
      <c r="DRL77"/>
      <c r="DRM77"/>
      <c r="DRN77"/>
      <c r="DRO77"/>
      <c r="DRP77"/>
      <c r="DRQ77"/>
      <c r="DRR77"/>
      <c r="DRS77"/>
      <c r="DRT77"/>
      <c r="DRU77"/>
      <c r="DRV77"/>
      <c r="DRW77"/>
      <c r="DRX77"/>
      <c r="DRY77"/>
      <c r="DRZ77"/>
      <c r="DSA77"/>
      <c r="DSB77"/>
      <c r="DSC77"/>
      <c r="DSD77"/>
      <c r="DSE77"/>
      <c r="DSF77"/>
      <c r="DSG77"/>
      <c r="DSH77"/>
      <c r="DSI77"/>
      <c r="DSJ77"/>
      <c r="DSK77"/>
      <c r="DSL77"/>
      <c r="DSM77"/>
      <c r="DSN77"/>
      <c r="DSO77"/>
      <c r="DSP77"/>
      <c r="DSQ77"/>
      <c r="DSR77"/>
      <c r="DSS77"/>
      <c r="DST77"/>
      <c r="DSU77"/>
      <c r="DSV77"/>
      <c r="DSW77"/>
      <c r="DSX77"/>
      <c r="DSY77"/>
      <c r="DSZ77"/>
      <c r="DTA77"/>
      <c r="DTB77"/>
      <c r="DTC77"/>
      <c r="DTD77"/>
      <c r="DTE77"/>
      <c r="DTF77"/>
      <c r="DTG77"/>
      <c r="DTH77"/>
      <c r="DTI77"/>
      <c r="DTJ77"/>
      <c r="DTK77"/>
      <c r="DTL77"/>
      <c r="DTM77"/>
      <c r="DTN77"/>
      <c r="DTO77"/>
      <c r="DTP77"/>
      <c r="DTQ77"/>
      <c r="DTR77"/>
      <c r="DTS77"/>
      <c r="DTT77"/>
      <c r="DTU77"/>
      <c r="DTV77"/>
      <c r="DTW77"/>
      <c r="DTX77"/>
      <c r="DTY77"/>
      <c r="DTZ77"/>
      <c r="DUA77"/>
      <c r="DUB77"/>
      <c r="DUC77"/>
      <c r="DUD77"/>
      <c r="DUE77"/>
      <c r="DUF77"/>
      <c r="DUG77"/>
      <c r="DUH77"/>
      <c r="DUI77"/>
      <c r="DUJ77"/>
      <c r="DUK77"/>
      <c r="DUL77"/>
      <c r="DUM77"/>
      <c r="DUN77"/>
      <c r="DUO77"/>
      <c r="DUP77"/>
      <c r="DUQ77"/>
      <c r="DUR77"/>
      <c r="DUS77"/>
      <c r="DUT77"/>
      <c r="DUU77"/>
      <c r="DUV77"/>
      <c r="DUW77"/>
      <c r="DUX77"/>
      <c r="DUY77"/>
      <c r="DUZ77"/>
      <c r="DVA77"/>
      <c r="DVB77"/>
      <c r="DVC77"/>
      <c r="DVD77"/>
      <c r="DVE77"/>
      <c r="DVF77"/>
      <c r="DVG77"/>
      <c r="DVH77"/>
      <c r="DVI77"/>
      <c r="DVJ77"/>
      <c r="DVK77"/>
      <c r="DVL77"/>
      <c r="DVM77"/>
      <c r="DVN77"/>
      <c r="DVO77"/>
      <c r="DVP77"/>
      <c r="DVQ77"/>
      <c r="DVR77"/>
      <c r="DVS77"/>
      <c r="DVT77"/>
      <c r="DVU77"/>
      <c r="DVV77"/>
      <c r="DVW77"/>
      <c r="DVX77"/>
      <c r="DVY77"/>
      <c r="DVZ77"/>
      <c r="DWA77"/>
      <c r="DWB77"/>
      <c r="DWC77"/>
      <c r="DWD77"/>
      <c r="DWE77"/>
      <c r="DWF77"/>
      <c r="DWG77"/>
      <c r="DWH77"/>
      <c r="DWI77"/>
      <c r="DWJ77"/>
      <c r="DWK77"/>
      <c r="DWL77"/>
      <c r="DWM77"/>
      <c r="DWN77"/>
      <c r="DWO77"/>
      <c r="DWP77"/>
      <c r="DWQ77"/>
      <c r="DWR77"/>
      <c r="DWS77"/>
      <c r="DWT77"/>
      <c r="DWU77"/>
      <c r="DWV77"/>
      <c r="DWW77"/>
      <c r="DWX77"/>
      <c r="DWY77"/>
      <c r="DWZ77"/>
      <c r="DXA77"/>
      <c r="DXB77"/>
      <c r="DXC77"/>
      <c r="DXD77"/>
      <c r="DXE77"/>
      <c r="DXF77"/>
      <c r="DXG77"/>
      <c r="DXH77"/>
      <c r="DXI77"/>
      <c r="DXJ77"/>
      <c r="DXK77"/>
      <c r="DXL77"/>
      <c r="DXM77"/>
      <c r="DXN77"/>
      <c r="DXO77"/>
      <c r="DXP77"/>
      <c r="DXQ77"/>
      <c r="DXR77"/>
      <c r="DXS77"/>
      <c r="DXT77"/>
      <c r="DXU77"/>
      <c r="DXV77"/>
      <c r="DXW77"/>
      <c r="DXX77"/>
      <c r="DXY77"/>
      <c r="DXZ77"/>
      <c r="DYA77"/>
      <c r="DYB77"/>
      <c r="DYC77"/>
      <c r="DYD77"/>
      <c r="DYE77"/>
      <c r="DYF77"/>
      <c r="DYG77"/>
      <c r="DYH77"/>
      <c r="DYI77"/>
      <c r="DYJ77"/>
      <c r="DYK77"/>
      <c r="DYL77"/>
      <c r="DYM77"/>
      <c r="DYN77"/>
      <c r="DYO77"/>
      <c r="DYP77"/>
      <c r="DYQ77"/>
      <c r="DYR77"/>
      <c r="DYS77"/>
      <c r="DYT77"/>
      <c r="DYU77"/>
      <c r="DYV77"/>
      <c r="DYW77"/>
      <c r="DYX77"/>
      <c r="DYY77"/>
      <c r="DYZ77"/>
      <c r="DZA77"/>
      <c r="DZB77"/>
      <c r="DZC77"/>
      <c r="DZD77"/>
      <c r="DZE77"/>
      <c r="DZF77"/>
      <c r="DZG77"/>
      <c r="DZH77"/>
      <c r="DZI77"/>
      <c r="DZJ77"/>
      <c r="DZK77"/>
      <c r="DZL77"/>
      <c r="DZM77"/>
      <c r="DZN77"/>
      <c r="DZO77"/>
      <c r="DZP77"/>
      <c r="DZQ77"/>
      <c r="DZR77"/>
      <c r="DZS77"/>
      <c r="DZT77"/>
      <c r="DZU77"/>
      <c r="DZV77"/>
      <c r="DZW77"/>
      <c r="DZX77"/>
      <c r="DZY77"/>
      <c r="DZZ77"/>
      <c r="EAA77"/>
      <c r="EAB77"/>
      <c r="EAC77"/>
      <c r="EAD77"/>
      <c r="EAE77"/>
      <c r="EAF77"/>
      <c r="EAG77"/>
      <c r="EAH77"/>
      <c r="EAI77"/>
      <c r="EAJ77"/>
      <c r="EAK77"/>
      <c r="EAL77"/>
      <c r="EAM77"/>
      <c r="EAN77"/>
      <c r="EAO77"/>
      <c r="EAP77"/>
      <c r="EAQ77"/>
      <c r="EAR77"/>
      <c r="EAS77"/>
      <c r="EAT77"/>
      <c r="EAU77"/>
      <c r="EAV77"/>
      <c r="EAW77"/>
      <c r="EAX77"/>
      <c r="EAY77"/>
      <c r="EAZ77"/>
      <c r="EBA77"/>
      <c r="EBB77"/>
      <c r="EBC77"/>
      <c r="EBD77"/>
      <c r="EBE77"/>
      <c r="EBF77"/>
      <c r="EBG77"/>
      <c r="EBH77"/>
      <c r="EBI77"/>
      <c r="EBJ77"/>
      <c r="EBK77"/>
      <c r="EBL77"/>
      <c r="EBM77"/>
      <c r="EBN77"/>
      <c r="EBO77"/>
      <c r="EBP77"/>
      <c r="EBQ77"/>
      <c r="EBR77"/>
      <c r="EBS77"/>
      <c r="EBT77"/>
      <c r="EBU77"/>
      <c r="EBV77"/>
      <c r="EBW77"/>
      <c r="EBX77"/>
      <c r="EBY77"/>
      <c r="EBZ77"/>
      <c r="ECA77"/>
      <c r="ECB77"/>
      <c r="ECC77"/>
      <c r="ECD77"/>
      <c r="ECE77"/>
      <c r="ECF77"/>
      <c r="ECG77"/>
      <c r="ECH77"/>
      <c r="ECI77"/>
      <c r="ECJ77"/>
      <c r="ECK77"/>
      <c r="ECL77"/>
      <c r="ECM77"/>
      <c r="ECN77"/>
      <c r="ECO77"/>
      <c r="ECP77"/>
      <c r="ECQ77"/>
      <c r="ECR77"/>
      <c r="ECS77"/>
      <c r="ECT77"/>
      <c r="ECU77"/>
      <c r="ECV77"/>
      <c r="ECW77"/>
      <c r="ECX77"/>
      <c r="ECY77"/>
      <c r="ECZ77"/>
      <c r="EDA77"/>
      <c r="EDB77"/>
      <c r="EDC77"/>
      <c r="EDD77"/>
      <c r="EDE77"/>
      <c r="EDF77"/>
      <c r="EDG77"/>
      <c r="EDH77"/>
      <c r="EDI77"/>
      <c r="EDJ77"/>
      <c r="EDK77"/>
      <c r="EDL77"/>
      <c r="EDM77"/>
      <c r="EDN77"/>
      <c r="EDO77"/>
      <c r="EDP77"/>
      <c r="EDQ77"/>
      <c r="EDR77"/>
      <c r="EDS77"/>
      <c r="EDT77"/>
      <c r="EDU77"/>
      <c r="EDV77"/>
      <c r="EDW77"/>
      <c r="EDX77"/>
      <c r="EDY77"/>
      <c r="EDZ77"/>
      <c r="EEA77"/>
      <c r="EEB77"/>
      <c r="EEC77"/>
      <c r="EED77"/>
      <c r="EEE77"/>
      <c r="EEF77"/>
      <c r="EEG77"/>
      <c r="EEH77"/>
      <c r="EEI77"/>
      <c r="EEJ77"/>
      <c r="EEK77"/>
      <c r="EEL77"/>
      <c r="EEM77"/>
      <c r="EEN77"/>
      <c r="EEO77"/>
      <c r="EEP77"/>
      <c r="EEQ77"/>
      <c r="EER77"/>
      <c r="EES77"/>
      <c r="EET77"/>
      <c r="EEU77"/>
      <c r="EEV77"/>
      <c r="EEW77"/>
      <c r="EEX77"/>
      <c r="EEY77"/>
      <c r="EEZ77"/>
      <c r="EFA77"/>
      <c r="EFB77"/>
      <c r="EFC77"/>
      <c r="EFD77"/>
      <c r="EFE77"/>
      <c r="EFF77"/>
      <c r="EFG77"/>
      <c r="EFH77"/>
      <c r="EFI77"/>
      <c r="EFJ77"/>
      <c r="EFK77"/>
      <c r="EFL77"/>
      <c r="EFM77"/>
      <c r="EFN77"/>
      <c r="EFO77"/>
      <c r="EFP77"/>
      <c r="EFQ77"/>
      <c r="EFR77"/>
      <c r="EFS77"/>
      <c r="EFT77"/>
      <c r="EFU77"/>
      <c r="EFV77"/>
      <c r="EFW77"/>
      <c r="EFX77"/>
      <c r="EFY77"/>
      <c r="EFZ77"/>
      <c r="EGA77"/>
      <c r="EGB77"/>
      <c r="EGC77"/>
      <c r="EGD77"/>
      <c r="EGE77"/>
      <c r="EGF77"/>
      <c r="EGG77"/>
      <c r="EGH77"/>
      <c r="EGI77"/>
      <c r="EGJ77"/>
      <c r="EGK77"/>
      <c r="EGL77"/>
      <c r="EGM77"/>
      <c r="EGN77"/>
      <c r="EGO77"/>
      <c r="EGP77"/>
      <c r="EGQ77"/>
      <c r="EGR77"/>
      <c r="EGS77"/>
      <c r="EGT77"/>
      <c r="EGU77"/>
      <c r="EGV77"/>
      <c r="EGW77"/>
      <c r="EGX77"/>
      <c r="EGY77"/>
      <c r="EGZ77"/>
      <c r="EHA77"/>
      <c r="EHB77"/>
      <c r="EHC77"/>
      <c r="EHD77"/>
      <c r="EHE77"/>
      <c r="EHF77"/>
      <c r="EHG77"/>
      <c r="EHH77"/>
      <c r="EHI77"/>
      <c r="EHJ77"/>
      <c r="EHK77"/>
      <c r="EHL77"/>
      <c r="EHM77"/>
      <c r="EHN77"/>
      <c r="EHO77"/>
      <c r="EHP77"/>
      <c r="EHQ77"/>
      <c r="EHR77"/>
      <c r="EHS77"/>
      <c r="EHT77"/>
      <c r="EHU77"/>
      <c r="EHV77"/>
      <c r="EHW77"/>
      <c r="EHX77"/>
      <c r="EHY77"/>
      <c r="EHZ77"/>
      <c r="EIA77"/>
      <c r="EIB77"/>
      <c r="EIC77"/>
      <c r="EID77"/>
      <c r="EIE77"/>
      <c r="EIF77"/>
      <c r="EIG77"/>
      <c r="EIH77"/>
      <c r="EII77"/>
      <c r="EIJ77"/>
      <c r="EIK77"/>
      <c r="EIL77"/>
      <c r="EIM77"/>
      <c r="EIN77"/>
      <c r="EIO77"/>
      <c r="EIP77"/>
      <c r="EIQ77"/>
      <c r="EIR77"/>
      <c r="EIS77"/>
      <c r="EIT77"/>
      <c r="EIU77"/>
      <c r="EIV77"/>
      <c r="EIW77"/>
      <c r="EIX77"/>
      <c r="EIY77"/>
      <c r="EIZ77"/>
      <c r="EJA77"/>
      <c r="EJB77"/>
      <c r="EJC77"/>
      <c r="EJD77"/>
      <c r="EJE77"/>
      <c r="EJF77"/>
      <c r="EJG77"/>
      <c r="EJH77"/>
      <c r="EJI77"/>
      <c r="EJJ77"/>
      <c r="EJK77"/>
      <c r="EJL77"/>
      <c r="EJM77"/>
      <c r="EJN77"/>
      <c r="EJO77"/>
      <c r="EJP77"/>
      <c r="EJQ77"/>
      <c r="EJR77"/>
      <c r="EJS77"/>
      <c r="EJT77"/>
      <c r="EJU77"/>
      <c r="EJV77"/>
      <c r="EJW77"/>
      <c r="EJX77"/>
      <c r="EJY77"/>
      <c r="EJZ77"/>
      <c r="EKA77"/>
      <c r="EKB77"/>
      <c r="EKC77"/>
      <c r="EKD77"/>
      <c r="EKE77"/>
      <c r="EKF77"/>
      <c r="EKG77"/>
      <c r="EKH77"/>
      <c r="EKI77"/>
      <c r="EKJ77"/>
      <c r="EKK77"/>
      <c r="EKL77"/>
      <c r="EKM77"/>
      <c r="EKN77"/>
      <c r="EKO77"/>
      <c r="EKP77"/>
      <c r="EKQ77"/>
      <c r="EKR77"/>
      <c r="EKS77"/>
      <c r="EKT77"/>
      <c r="EKU77"/>
      <c r="EKV77"/>
      <c r="EKW77"/>
      <c r="EKX77"/>
      <c r="EKY77"/>
      <c r="EKZ77"/>
      <c r="ELA77"/>
      <c r="ELB77"/>
      <c r="ELC77"/>
      <c r="ELD77"/>
      <c r="ELE77"/>
      <c r="ELF77"/>
      <c r="ELG77"/>
      <c r="ELH77"/>
      <c r="ELI77"/>
      <c r="ELJ77"/>
      <c r="ELK77"/>
      <c r="ELL77"/>
      <c r="ELM77"/>
      <c r="ELN77"/>
      <c r="ELO77"/>
      <c r="ELP77"/>
      <c r="ELQ77"/>
      <c r="ELR77"/>
      <c r="ELS77"/>
      <c r="ELT77"/>
      <c r="ELU77"/>
      <c r="ELV77"/>
      <c r="ELW77"/>
      <c r="ELX77"/>
      <c r="ELY77"/>
      <c r="ELZ77"/>
      <c r="EMA77"/>
      <c r="EMB77"/>
      <c r="EMC77"/>
      <c r="EMD77"/>
      <c r="EME77"/>
      <c r="EMF77"/>
      <c r="EMG77"/>
      <c r="EMH77"/>
      <c r="EMI77"/>
      <c r="EMJ77"/>
      <c r="EMK77"/>
      <c r="EML77"/>
      <c r="EMM77"/>
      <c r="EMN77"/>
      <c r="EMO77"/>
      <c r="EMP77"/>
      <c r="EMQ77"/>
      <c r="EMR77"/>
      <c r="EMS77"/>
      <c r="EMT77"/>
      <c r="EMU77"/>
      <c r="EMV77"/>
      <c r="EMW77"/>
      <c r="EMX77"/>
      <c r="EMY77"/>
      <c r="EMZ77"/>
      <c r="ENA77"/>
      <c r="ENB77"/>
      <c r="ENC77"/>
      <c r="END77"/>
      <c r="ENE77"/>
      <c r="ENF77"/>
      <c r="ENG77"/>
      <c r="ENH77"/>
      <c r="ENI77"/>
      <c r="ENJ77"/>
      <c r="ENK77"/>
      <c r="ENL77"/>
      <c r="ENM77"/>
      <c r="ENN77"/>
      <c r="ENO77"/>
      <c r="ENP77"/>
      <c r="ENQ77"/>
      <c r="ENR77"/>
      <c r="ENS77"/>
      <c r="ENT77"/>
      <c r="ENU77"/>
      <c r="ENV77"/>
      <c r="ENW77"/>
      <c r="ENX77"/>
      <c r="ENY77"/>
      <c r="ENZ77"/>
      <c r="EOA77"/>
      <c r="EOB77"/>
      <c r="EOC77"/>
      <c r="EOD77"/>
      <c r="EOE77"/>
      <c r="EOF77"/>
      <c r="EOG77"/>
      <c r="EOH77"/>
      <c r="EOI77"/>
      <c r="EOJ77"/>
      <c r="EOK77"/>
      <c r="EOL77"/>
      <c r="EOM77"/>
      <c r="EON77"/>
      <c r="EOO77"/>
      <c r="EOP77"/>
      <c r="EOQ77"/>
      <c r="EOR77"/>
      <c r="EOS77"/>
      <c r="EOT77"/>
      <c r="EOU77"/>
      <c r="EOV77"/>
      <c r="EOW77"/>
      <c r="EOX77"/>
      <c r="EOY77"/>
      <c r="EOZ77"/>
      <c r="EPA77"/>
      <c r="EPB77"/>
      <c r="EPC77"/>
      <c r="EPD77"/>
      <c r="EPE77"/>
      <c r="EPF77"/>
      <c r="EPG77"/>
      <c r="EPH77"/>
      <c r="EPI77"/>
      <c r="EPJ77"/>
      <c r="EPK77"/>
      <c r="EPL77"/>
      <c r="EPM77"/>
      <c r="EPN77"/>
      <c r="EPO77"/>
      <c r="EPP77"/>
      <c r="EPQ77"/>
      <c r="EPR77"/>
      <c r="EPS77"/>
      <c r="EPT77"/>
      <c r="EPU77"/>
      <c r="EPV77"/>
      <c r="EPW77"/>
      <c r="EPX77"/>
      <c r="EPY77"/>
      <c r="EPZ77"/>
      <c r="EQA77"/>
      <c r="EQB77"/>
      <c r="EQC77"/>
      <c r="EQD77"/>
      <c r="EQE77"/>
      <c r="EQF77"/>
      <c r="EQG77"/>
      <c r="EQH77"/>
      <c r="EQI77"/>
      <c r="EQJ77"/>
      <c r="EQK77"/>
      <c r="EQL77"/>
      <c r="EQM77"/>
      <c r="EQN77"/>
      <c r="EQO77"/>
      <c r="EQP77"/>
      <c r="EQQ77"/>
      <c r="EQR77"/>
      <c r="EQS77"/>
      <c r="EQT77"/>
      <c r="EQU77"/>
      <c r="EQV77"/>
      <c r="EQW77"/>
      <c r="EQX77"/>
      <c r="EQY77"/>
      <c r="EQZ77"/>
      <c r="ERA77"/>
      <c r="ERB77"/>
      <c r="ERC77"/>
      <c r="ERD77"/>
      <c r="ERE77"/>
      <c r="ERF77"/>
      <c r="ERG77"/>
      <c r="ERH77"/>
      <c r="ERI77"/>
      <c r="ERJ77"/>
      <c r="ERK77"/>
      <c r="ERL77"/>
      <c r="ERM77"/>
      <c r="ERN77"/>
      <c r="ERO77"/>
      <c r="ERP77"/>
      <c r="ERQ77"/>
      <c r="ERR77"/>
      <c r="ERS77"/>
      <c r="ERT77"/>
      <c r="ERU77"/>
      <c r="ERV77"/>
      <c r="ERW77"/>
      <c r="ERX77"/>
      <c r="ERY77"/>
      <c r="ERZ77"/>
      <c r="ESA77"/>
      <c r="ESB77"/>
      <c r="ESC77"/>
      <c r="ESD77"/>
      <c r="ESE77"/>
      <c r="ESF77"/>
      <c r="ESG77"/>
      <c r="ESH77"/>
      <c r="ESI77"/>
      <c r="ESJ77"/>
      <c r="ESK77"/>
      <c r="ESL77"/>
      <c r="ESM77"/>
      <c r="ESN77"/>
      <c r="ESO77"/>
      <c r="ESP77"/>
      <c r="ESQ77"/>
      <c r="ESR77"/>
      <c r="ESS77"/>
      <c r="EST77"/>
      <c r="ESU77"/>
      <c r="ESV77"/>
      <c r="ESW77"/>
      <c r="ESX77"/>
      <c r="ESY77"/>
      <c r="ESZ77"/>
      <c r="ETA77"/>
      <c r="ETB77"/>
      <c r="ETC77"/>
      <c r="ETD77"/>
      <c r="ETE77"/>
      <c r="ETF77"/>
      <c r="ETG77"/>
      <c r="ETH77"/>
      <c r="ETI77"/>
      <c r="ETJ77"/>
      <c r="ETK77"/>
      <c r="ETL77"/>
      <c r="ETM77"/>
      <c r="ETN77"/>
      <c r="ETO77"/>
      <c r="ETP77"/>
      <c r="ETQ77"/>
      <c r="ETR77"/>
      <c r="ETS77"/>
      <c r="ETT77"/>
      <c r="ETU77"/>
      <c r="ETV77"/>
      <c r="ETW77"/>
      <c r="ETX77"/>
      <c r="ETY77"/>
      <c r="ETZ77"/>
      <c r="EUA77"/>
      <c r="EUB77"/>
      <c r="EUC77"/>
      <c r="EUD77"/>
      <c r="EUE77"/>
      <c r="EUF77"/>
      <c r="EUG77"/>
      <c r="EUH77"/>
      <c r="EUI77"/>
      <c r="EUJ77"/>
      <c r="EUK77"/>
      <c r="EUL77"/>
      <c r="EUM77"/>
      <c r="EUN77"/>
      <c r="EUO77"/>
      <c r="EUP77"/>
      <c r="EUQ77"/>
      <c r="EUR77"/>
      <c r="EUS77"/>
      <c r="EUT77"/>
      <c r="EUU77"/>
      <c r="EUV77"/>
      <c r="EUW77"/>
      <c r="EUX77"/>
      <c r="EUY77"/>
      <c r="EUZ77"/>
      <c r="EVA77"/>
      <c r="EVB77"/>
      <c r="EVC77"/>
      <c r="EVD77"/>
      <c r="EVE77"/>
      <c r="EVF77"/>
      <c r="EVG77"/>
      <c r="EVH77"/>
      <c r="EVI77"/>
      <c r="EVJ77"/>
      <c r="EVK77"/>
      <c r="EVL77"/>
      <c r="EVM77"/>
      <c r="EVN77"/>
      <c r="EVO77"/>
      <c r="EVP77"/>
      <c r="EVQ77"/>
      <c r="EVR77"/>
      <c r="EVS77"/>
      <c r="EVT77"/>
      <c r="EVU77"/>
      <c r="EVV77"/>
      <c r="EVW77"/>
      <c r="EVX77"/>
      <c r="EVY77"/>
      <c r="EVZ77"/>
      <c r="EWA77"/>
      <c r="EWB77"/>
      <c r="EWC77"/>
      <c r="EWD77"/>
      <c r="EWE77"/>
      <c r="EWF77"/>
      <c r="EWG77"/>
      <c r="EWH77"/>
      <c r="EWI77"/>
      <c r="EWJ77"/>
      <c r="EWK77"/>
      <c r="EWL77"/>
      <c r="EWM77"/>
      <c r="EWN77"/>
      <c r="EWO77"/>
      <c r="EWP77"/>
      <c r="EWQ77"/>
      <c r="EWR77"/>
      <c r="EWS77"/>
      <c r="EWT77"/>
      <c r="EWU77"/>
      <c r="EWV77"/>
      <c r="EWW77"/>
      <c r="EWX77"/>
      <c r="EWY77"/>
      <c r="EWZ77"/>
      <c r="EXA77"/>
      <c r="EXB77"/>
      <c r="EXC77"/>
      <c r="EXD77"/>
      <c r="EXE77"/>
      <c r="EXF77"/>
      <c r="EXG77"/>
      <c r="EXH77"/>
      <c r="EXI77"/>
      <c r="EXJ77"/>
      <c r="EXK77"/>
      <c r="EXL77"/>
      <c r="EXM77"/>
      <c r="EXN77"/>
      <c r="EXO77"/>
      <c r="EXP77"/>
      <c r="EXQ77"/>
      <c r="EXR77"/>
      <c r="EXS77"/>
      <c r="EXT77"/>
      <c r="EXU77"/>
      <c r="EXV77"/>
      <c r="EXW77"/>
      <c r="EXX77"/>
      <c r="EXY77"/>
      <c r="EXZ77"/>
      <c r="EYA77"/>
      <c r="EYB77"/>
      <c r="EYC77"/>
      <c r="EYD77"/>
      <c r="EYE77"/>
      <c r="EYF77"/>
      <c r="EYG77"/>
      <c r="EYH77"/>
      <c r="EYI77"/>
      <c r="EYJ77"/>
      <c r="EYK77"/>
      <c r="EYL77"/>
      <c r="EYM77"/>
      <c r="EYN77"/>
      <c r="EYO77"/>
      <c r="EYP77"/>
      <c r="EYQ77"/>
      <c r="EYR77"/>
      <c r="EYS77"/>
      <c r="EYT77"/>
      <c r="EYU77"/>
      <c r="EYV77"/>
      <c r="EYW77"/>
      <c r="EYX77"/>
      <c r="EYY77"/>
      <c r="EYZ77"/>
      <c r="EZA77"/>
      <c r="EZB77"/>
      <c r="EZC77"/>
      <c r="EZD77"/>
      <c r="EZE77"/>
      <c r="EZF77"/>
      <c r="EZG77"/>
      <c r="EZH77"/>
      <c r="EZI77"/>
      <c r="EZJ77"/>
      <c r="EZK77"/>
      <c r="EZL77"/>
      <c r="EZM77"/>
      <c r="EZN77"/>
      <c r="EZO77"/>
      <c r="EZP77"/>
      <c r="EZQ77"/>
      <c r="EZR77"/>
      <c r="EZS77"/>
      <c r="EZT77"/>
      <c r="EZU77"/>
      <c r="EZV77"/>
      <c r="EZW77"/>
      <c r="EZX77"/>
      <c r="EZY77"/>
      <c r="EZZ77"/>
      <c r="FAA77"/>
      <c r="FAB77"/>
      <c r="FAC77"/>
      <c r="FAD77"/>
      <c r="FAE77"/>
      <c r="FAF77"/>
      <c r="FAG77"/>
      <c r="FAH77"/>
      <c r="FAI77"/>
      <c r="FAJ77"/>
      <c r="FAK77"/>
      <c r="FAL77"/>
      <c r="FAM77"/>
      <c r="FAN77"/>
      <c r="FAO77"/>
      <c r="FAP77"/>
      <c r="FAQ77"/>
      <c r="FAR77"/>
      <c r="FAS77"/>
      <c r="FAT77"/>
      <c r="FAU77"/>
      <c r="FAV77"/>
      <c r="FAW77"/>
      <c r="FAX77"/>
      <c r="FAY77"/>
      <c r="FAZ77"/>
      <c r="FBA77"/>
      <c r="FBB77"/>
      <c r="FBC77"/>
      <c r="FBD77"/>
      <c r="FBE77"/>
      <c r="FBF77"/>
      <c r="FBG77"/>
      <c r="FBH77"/>
      <c r="FBI77"/>
      <c r="FBJ77"/>
      <c r="FBK77"/>
      <c r="FBL77"/>
      <c r="FBM77"/>
      <c r="FBN77"/>
      <c r="FBO77"/>
      <c r="FBP77"/>
      <c r="FBQ77"/>
      <c r="FBR77"/>
      <c r="FBS77"/>
      <c r="FBT77"/>
      <c r="FBU77"/>
      <c r="FBV77"/>
      <c r="FBW77"/>
      <c r="FBX77"/>
      <c r="FBY77"/>
      <c r="FBZ77"/>
      <c r="FCA77"/>
      <c r="FCB77"/>
      <c r="FCC77"/>
      <c r="FCD77"/>
      <c r="FCE77"/>
      <c r="FCF77"/>
      <c r="FCG77"/>
      <c r="FCH77"/>
      <c r="FCI77"/>
      <c r="FCJ77"/>
      <c r="FCK77"/>
      <c r="FCL77"/>
      <c r="FCM77"/>
      <c r="FCN77"/>
      <c r="FCO77"/>
      <c r="FCP77"/>
      <c r="FCQ77"/>
      <c r="FCR77"/>
      <c r="FCS77"/>
      <c r="FCT77"/>
      <c r="FCU77"/>
      <c r="FCV77"/>
      <c r="FCW77"/>
      <c r="FCX77"/>
      <c r="FCY77"/>
      <c r="FCZ77"/>
      <c r="FDA77"/>
      <c r="FDB77"/>
      <c r="FDC77"/>
      <c r="FDD77"/>
      <c r="FDE77"/>
      <c r="FDF77"/>
      <c r="FDG77"/>
      <c r="FDH77"/>
      <c r="FDI77"/>
      <c r="FDJ77"/>
      <c r="FDK77"/>
      <c r="FDL77"/>
      <c r="FDM77"/>
      <c r="FDN77"/>
      <c r="FDO77"/>
      <c r="FDP77"/>
      <c r="FDQ77"/>
      <c r="FDR77"/>
      <c r="FDS77"/>
      <c r="FDT77"/>
      <c r="FDU77"/>
      <c r="FDV77"/>
      <c r="FDW77"/>
      <c r="FDX77"/>
      <c r="FDY77"/>
      <c r="FDZ77"/>
      <c r="FEA77"/>
      <c r="FEB77"/>
      <c r="FEC77"/>
      <c r="FED77"/>
      <c r="FEE77"/>
      <c r="FEF77"/>
      <c r="FEG77"/>
      <c r="FEH77"/>
      <c r="FEI77"/>
      <c r="FEJ77"/>
      <c r="FEK77"/>
      <c r="FEL77"/>
      <c r="FEM77"/>
      <c r="FEN77"/>
      <c r="FEO77"/>
      <c r="FEP77"/>
      <c r="FEQ77"/>
      <c r="FER77"/>
      <c r="FES77"/>
      <c r="FET77"/>
      <c r="FEU77"/>
      <c r="FEV77"/>
      <c r="FEW77"/>
      <c r="FEX77"/>
      <c r="FEY77"/>
      <c r="FEZ77"/>
      <c r="FFA77"/>
      <c r="FFB77"/>
      <c r="FFC77"/>
      <c r="FFD77"/>
      <c r="FFE77"/>
      <c r="FFF77"/>
      <c r="FFG77"/>
      <c r="FFH77"/>
      <c r="FFI77"/>
      <c r="FFJ77"/>
      <c r="FFK77"/>
      <c r="FFL77"/>
      <c r="FFM77"/>
      <c r="FFN77"/>
      <c r="FFO77"/>
      <c r="FFP77"/>
      <c r="FFQ77"/>
      <c r="FFR77"/>
      <c r="FFS77"/>
      <c r="FFT77"/>
      <c r="FFU77"/>
      <c r="FFV77"/>
      <c r="FFW77"/>
      <c r="FFX77"/>
      <c r="FFY77"/>
      <c r="FFZ77"/>
      <c r="FGA77"/>
      <c r="FGB77"/>
      <c r="FGC77"/>
      <c r="FGD77"/>
      <c r="FGE77"/>
      <c r="FGF77"/>
      <c r="FGG77"/>
      <c r="FGH77"/>
      <c r="FGI77"/>
      <c r="FGJ77"/>
      <c r="FGK77"/>
      <c r="FGL77"/>
      <c r="FGM77"/>
      <c r="FGN77"/>
      <c r="FGO77"/>
      <c r="FGP77"/>
      <c r="FGQ77"/>
      <c r="FGR77"/>
      <c r="FGS77"/>
      <c r="FGT77"/>
      <c r="FGU77"/>
      <c r="FGV77"/>
      <c r="FGW77"/>
      <c r="FGX77"/>
      <c r="FGY77"/>
      <c r="FGZ77"/>
      <c r="FHA77"/>
      <c r="FHB77"/>
      <c r="FHC77"/>
      <c r="FHD77"/>
      <c r="FHE77"/>
      <c r="FHF77"/>
      <c r="FHG77"/>
      <c r="FHH77"/>
      <c r="FHI77"/>
      <c r="FHJ77"/>
      <c r="FHK77"/>
      <c r="FHL77"/>
      <c r="FHM77"/>
      <c r="FHN77"/>
      <c r="FHO77"/>
      <c r="FHP77"/>
      <c r="FHQ77"/>
      <c r="FHR77"/>
      <c r="FHS77"/>
      <c r="FHT77"/>
      <c r="FHU77"/>
      <c r="FHV77"/>
      <c r="FHW77"/>
      <c r="FHX77"/>
      <c r="FHY77"/>
      <c r="FHZ77"/>
      <c r="FIA77"/>
      <c r="FIB77"/>
      <c r="FIC77"/>
      <c r="FID77"/>
      <c r="FIE77"/>
      <c r="FIF77"/>
      <c r="FIG77"/>
      <c r="FIH77"/>
      <c r="FII77"/>
      <c r="FIJ77"/>
      <c r="FIK77"/>
      <c r="FIL77"/>
      <c r="FIM77"/>
      <c r="FIN77"/>
      <c r="FIO77"/>
      <c r="FIP77"/>
      <c r="FIQ77"/>
      <c r="FIR77"/>
      <c r="FIS77"/>
      <c r="FIT77"/>
      <c r="FIU77"/>
      <c r="FIV77"/>
      <c r="FIW77"/>
      <c r="FIX77"/>
      <c r="FIY77"/>
      <c r="FIZ77"/>
      <c r="FJA77"/>
      <c r="FJB77"/>
      <c r="FJC77"/>
      <c r="FJD77"/>
      <c r="FJE77"/>
      <c r="FJF77"/>
      <c r="FJG77"/>
      <c r="FJH77"/>
      <c r="FJI77"/>
      <c r="FJJ77"/>
      <c r="FJK77"/>
      <c r="FJL77"/>
      <c r="FJM77"/>
      <c r="FJN77"/>
      <c r="FJO77"/>
      <c r="FJP77"/>
      <c r="FJQ77"/>
      <c r="FJR77"/>
      <c r="FJS77"/>
      <c r="FJT77"/>
      <c r="FJU77"/>
      <c r="FJV77"/>
      <c r="FJW77"/>
      <c r="FJX77"/>
      <c r="FJY77"/>
      <c r="FJZ77"/>
      <c r="FKA77"/>
      <c r="FKB77"/>
      <c r="FKC77"/>
      <c r="FKD77"/>
      <c r="FKE77"/>
      <c r="FKF77"/>
      <c r="FKG77"/>
      <c r="FKH77"/>
      <c r="FKI77"/>
      <c r="FKJ77"/>
      <c r="FKK77"/>
      <c r="FKL77"/>
      <c r="FKM77"/>
      <c r="FKN77"/>
      <c r="FKO77"/>
      <c r="FKP77"/>
      <c r="FKQ77"/>
      <c r="FKR77"/>
      <c r="FKS77"/>
      <c r="FKT77"/>
      <c r="FKU77"/>
      <c r="FKV77"/>
      <c r="FKW77"/>
      <c r="FKX77"/>
      <c r="FKY77"/>
      <c r="FKZ77"/>
      <c r="FLA77"/>
      <c r="FLB77"/>
      <c r="FLC77"/>
      <c r="FLD77"/>
      <c r="FLE77"/>
      <c r="FLF77"/>
      <c r="FLG77"/>
      <c r="FLH77"/>
      <c r="FLI77"/>
      <c r="FLJ77"/>
      <c r="FLK77"/>
      <c r="FLL77"/>
      <c r="FLM77"/>
      <c r="FLN77"/>
      <c r="FLO77"/>
      <c r="FLP77"/>
      <c r="FLQ77"/>
      <c r="FLR77"/>
      <c r="FLS77"/>
      <c r="FLT77"/>
      <c r="FLU77"/>
      <c r="FLV77"/>
      <c r="FLW77"/>
      <c r="FLX77"/>
      <c r="FLY77"/>
      <c r="FLZ77"/>
      <c r="FMA77"/>
      <c r="FMB77"/>
      <c r="FMC77"/>
      <c r="FMD77"/>
      <c r="FME77"/>
      <c r="FMF77"/>
      <c r="FMG77"/>
      <c r="FMH77"/>
      <c r="FMI77"/>
      <c r="FMJ77"/>
      <c r="FMK77"/>
      <c r="FML77"/>
      <c r="FMM77"/>
      <c r="FMN77"/>
      <c r="FMO77"/>
      <c r="FMP77"/>
      <c r="FMQ77"/>
      <c r="FMR77"/>
      <c r="FMS77"/>
      <c r="FMT77"/>
      <c r="FMU77"/>
      <c r="FMV77"/>
      <c r="FMW77"/>
      <c r="FMX77"/>
      <c r="FMY77"/>
      <c r="FMZ77"/>
      <c r="FNA77"/>
      <c r="FNB77"/>
      <c r="FNC77"/>
      <c r="FND77"/>
      <c r="FNE77"/>
      <c r="FNF77"/>
      <c r="FNG77"/>
      <c r="FNH77"/>
      <c r="FNI77"/>
      <c r="FNJ77"/>
      <c r="FNK77"/>
      <c r="FNL77"/>
      <c r="FNM77"/>
      <c r="FNN77"/>
      <c r="FNO77"/>
      <c r="FNP77"/>
      <c r="FNQ77"/>
      <c r="FNR77"/>
      <c r="FNS77"/>
      <c r="FNT77"/>
      <c r="FNU77"/>
      <c r="FNV77"/>
      <c r="FNW77"/>
      <c r="FNX77"/>
      <c r="FNY77"/>
      <c r="FNZ77"/>
      <c r="FOA77"/>
      <c r="FOB77"/>
      <c r="FOC77"/>
      <c r="FOD77"/>
      <c r="FOE77"/>
      <c r="FOF77"/>
      <c r="FOG77"/>
      <c r="FOH77"/>
      <c r="FOI77"/>
      <c r="FOJ77"/>
      <c r="FOK77"/>
      <c r="FOL77"/>
      <c r="FOM77"/>
      <c r="FON77"/>
      <c r="FOO77"/>
      <c r="FOP77"/>
      <c r="FOQ77"/>
      <c r="FOR77"/>
      <c r="FOS77"/>
      <c r="FOT77"/>
      <c r="FOU77"/>
      <c r="FOV77"/>
      <c r="FOW77"/>
      <c r="FOX77"/>
      <c r="FOY77"/>
      <c r="FOZ77"/>
      <c r="FPA77"/>
      <c r="FPB77"/>
      <c r="FPC77"/>
      <c r="FPD77"/>
      <c r="FPE77"/>
      <c r="FPF77"/>
      <c r="FPG77"/>
      <c r="FPH77"/>
      <c r="FPI77"/>
      <c r="FPJ77"/>
      <c r="FPK77"/>
      <c r="FPL77"/>
      <c r="FPM77"/>
      <c r="FPN77"/>
      <c r="FPO77"/>
      <c r="FPP77"/>
      <c r="FPQ77"/>
      <c r="FPR77"/>
      <c r="FPS77"/>
      <c r="FPT77"/>
      <c r="FPU77"/>
      <c r="FPV77"/>
      <c r="FPW77"/>
      <c r="FPX77"/>
      <c r="FPY77"/>
      <c r="FPZ77"/>
      <c r="FQA77"/>
      <c r="FQB77"/>
      <c r="FQC77"/>
      <c r="FQD77"/>
      <c r="FQE77"/>
      <c r="FQF77"/>
      <c r="FQG77"/>
      <c r="FQH77"/>
      <c r="FQI77"/>
      <c r="FQJ77"/>
      <c r="FQK77"/>
      <c r="FQL77"/>
      <c r="FQM77"/>
      <c r="FQN77"/>
      <c r="FQO77"/>
      <c r="FQP77"/>
      <c r="FQQ77"/>
      <c r="FQR77"/>
      <c r="FQS77"/>
      <c r="FQT77"/>
      <c r="FQU77"/>
      <c r="FQV77"/>
      <c r="FQW77"/>
      <c r="FQX77"/>
      <c r="FQY77"/>
      <c r="FQZ77"/>
      <c r="FRA77"/>
      <c r="FRB77"/>
      <c r="FRC77"/>
      <c r="FRD77"/>
      <c r="FRE77"/>
      <c r="FRF77"/>
      <c r="FRG77"/>
      <c r="FRH77"/>
      <c r="FRI77"/>
      <c r="FRJ77"/>
      <c r="FRK77"/>
      <c r="FRL77"/>
      <c r="FRM77"/>
      <c r="FRN77"/>
      <c r="FRO77"/>
      <c r="FRP77"/>
      <c r="FRQ77"/>
      <c r="FRR77"/>
      <c r="FRS77"/>
      <c r="FRT77"/>
      <c r="FRU77"/>
      <c r="FRV77"/>
      <c r="FRW77"/>
      <c r="FRX77"/>
      <c r="FRY77"/>
      <c r="FRZ77"/>
      <c r="FSA77"/>
      <c r="FSB77"/>
      <c r="FSC77"/>
      <c r="FSD77"/>
      <c r="FSE77"/>
      <c r="FSF77"/>
      <c r="FSG77"/>
      <c r="FSH77"/>
      <c r="FSI77"/>
      <c r="FSJ77"/>
      <c r="FSK77"/>
      <c r="FSL77"/>
      <c r="FSM77"/>
      <c r="FSN77"/>
      <c r="FSO77"/>
      <c r="FSP77"/>
      <c r="FSQ77"/>
      <c r="FSR77"/>
      <c r="FSS77"/>
      <c r="FST77"/>
      <c r="FSU77"/>
      <c r="FSV77"/>
      <c r="FSW77"/>
      <c r="FSX77"/>
      <c r="FSY77"/>
      <c r="FSZ77"/>
      <c r="FTA77"/>
      <c r="FTB77"/>
      <c r="FTC77"/>
      <c r="FTD77"/>
      <c r="FTE77"/>
      <c r="FTF77"/>
      <c r="FTG77"/>
      <c r="FTH77"/>
      <c r="FTI77"/>
      <c r="FTJ77"/>
      <c r="FTK77"/>
      <c r="FTL77"/>
      <c r="FTM77"/>
      <c r="FTN77"/>
      <c r="FTO77"/>
      <c r="FTP77"/>
      <c r="FTQ77"/>
      <c r="FTR77"/>
      <c r="FTS77"/>
      <c r="FTT77"/>
      <c r="FTU77"/>
      <c r="FTV77"/>
      <c r="FTW77"/>
      <c r="FTX77"/>
      <c r="FTY77"/>
      <c r="FTZ77"/>
      <c r="FUA77"/>
      <c r="FUB77"/>
      <c r="FUC77"/>
      <c r="FUD77"/>
      <c r="FUE77"/>
      <c r="FUF77"/>
      <c r="FUG77"/>
      <c r="FUH77"/>
      <c r="FUI77"/>
      <c r="FUJ77"/>
      <c r="FUK77"/>
      <c r="FUL77"/>
      <c r="FUM77"/>
      <c r="FUN77"/>
      <c r="FUO77"/>
      <c r="FUP77"/>
      <c r="FUQ77"/>
      <c r="FUR77"/>
      <c r="FUS77"/>
      <c r="FUT77"/>
      <c r="FUU77"/>
      <c r="FUV77"/>
      <c r="FUW77"/>
      <c r="FUX77"/>
      <c r="FUY77"/>
      <c r="FUZ77"/>
      <c r="FVA77"/>
      <c r="FVB77"/>
      <c r="FVC77"/>
      <c r="FVD77"/>
      <c r="FVE77"/>
      <c r="FVF77"/>
      <c r="FVG77"/>
      <c r="FVH77"/>
      <c r="FVI77"/>
      <c r="FVJ77"/>
      <c r="FVK77"/>
      <c r="FVL77"/>
      <c r="FVM77"/>
      <c r="FVN77"/>
      <c r="FVO77"/>
      <c r="FVP77"/>
      <c r="FVQ77"/>
      <c r="FVR77"/>
      <c r="FVS77"/>
      <c r="FVT77"/>
      <c r="FVU77"/>
      <c r="FVV77"/>
      <c r="FVW77"/>
      <c r="FVX77"/>
      <c r="FVY77"/>
      <c r="FVZ77"/>
      <c r="FWA77"/>
      <c r="FWB77"/>
      <c r="FWC77"/>
      <c r="FWD77"/>
      <c r="FWE77"/>
      <c r="FWF77"/>
      <c r="FWG77"/>
      <c r="FWH77"/>
      <c r="FWI77"/>
      <c r="FWJ77"/>
      <c r="FWK77"/>
      <c r="FWL77"/>
      <c r="FWM77"/>
      <c r="FWN77"/>
      <c r="FWO77"/>
      <c r="FWP77"/>
      <c r="FWQ77"/>
      <c r="FWR77"/>
      <c r="FWS77"/>
      <c r="FWT77"/>
      <c r="FWU77"/>
      <c r="FWV77"/>
      <c r="FWW77"/>
      <c r="FWX77"/>
      <c r="FWY77"/>
      <c r="FWZ77"/>
      <c r="FXA77"/>
      <c r="FXB77"/>
      <c r="FXC77"/>
      <c r="FXD77"/>
      <c r="FXE77"/>
      <c r="FXF77"/>
      <c r="FXG77"/>
      <c r="FXH77"/>
      <c r="FXI77"/>
      <c r="FXJ77"/>
      <c r="FXK77"/>
      <c r="FXL77"/>
      <c r="FXM77"/>
      <c r="FXN77"/>
      <c r="FXO77"/>
      <c r="FXP77"/>
      <c r="FXQ77"/>
      <c r="FXR77"/>
      <c r="FXS77"/>
      <c r="FXT77"/>
      <c r="FXU77"/>
      <c r="FXV77"/>
      <c r="FXW77"/>
      <c r="FXX77"/>
      <c r="FXY77"/>
      <c r="FXZ77"/>
      <c r="FYA77"/>
      <c r="FYB77"/>
      <c r="FYC77"/>
      <c r="FYD77"/>
      <c r="FYE77"/>
      <c r="FYF77"/>
      <c r="FYG77"/>
      <c r="FYH77"/>
      <c r="FYI77"/>
      <c r="FYJ77"/>
      <c r="FYK77"/>
      <c r="FYL77"/>
      <c r="FYM77"/>
      <c r="FYN77"/>
      <c r="FYO77"/>
      <c r="FYP77"/>
      <c r="FYQ77"/>
      <c r="FYR77"/>
      <c r="FYS77"/>
      <c r="FYT77"/>
      <c r="FYU77"/>
      <c r="FYV77"/>
      <c r="FYW77"/>
      <c r="FYX77"/>
      <c r="FYY77"/>
      <c r="FYZ77"/>
      <c r="FZA77"/>
      <c r="FZB77"/>
      <c r="FZC77"/>
      <c r="FZD77"/>
      <c r="FZE77"/>
      <c r="FZF77"/>
      <c r="FZG77"/>
      <c r="FZH77"/>
      <c r="FZI77"/>
      <c r="FZJ77"/>
      <c r="FZK77"/>
      <c r="FZL77"/>
      <c r="FZM77"/>
      <c r="FZN77"/>
      <c r="FZO77"/>
      <c r="FZP77"/>
      <c r="FZQ77"/>
      <c r="FZR77"/>
      <c r="FZS77"/>
      <c r="FZT77"/>
      <c r="FZU77"/>
      <c r="FZV77"/>
      <c r="FZW77"/>
      <c r="FZX77"/>
      <c r="FZY77"/>
      <c r="FZZ77"/>
      <c r="GAA77"/>
      <c r="GAB77"/>
      <c r="GAC77"/>
      <c r="GAD77"/>
      <c r="GAE77"/>
      <c r="GAF77"/>
      <c r="GAG77"/>
      <c r="GAH77"/>
      <c r="GAI77"/>
      <c r="GAJ77"/>
      <c r="GAK77"/>
      <c r="GAL77"/>
      <c r="GAM77"/>
      <c r="GAN77"/>
      <c r="GAO77"/>
      <c r="GAP77"/>
      <c r="GAQ77"/>
      <c r="GAR77"/>
      <c r="GAS77"/>
      <c r="GAT77"/>
      <c r="GAU77"/>
      <c r="GAV77"/>
      <c r="GAW77"/>
      <c r="GAX77"/>
      <c r="GAY77"/>
      <c r="GAZ77"/>
      <c r="GBA77"/>
      <c r="GBB77"/>
      <c r="GBC77"/>
      <c r="GBD77"/>
      <c r="GBE77"/>
      <c r="GBF77"/>
      <c r="GBG77"/>
      <c r="GBH77"/>
      <c r="GBI77"/>
      <c r="GBJ77"/>
      <c r="GBK77"/>
      <c r="GBL77"/>
      <c r="GBM77"/>
      <c r="GBN77"/>
      <c r="GBO77"/>
      <c r="GBP77"/>
      <c r="GBQ77"/>
      <c r="GBR77"/>
      <c r="GBS77"/>
      <c r="GBT77"/>
      <c r="GBU77"/>
      <c r="GBV77"/>
      <c r="GBW77"/>
      <c r="GBX77"/>
      <c r="GBY77"/>
      <c r="GBZ77"/>
      <c r="GCA77"/>
      <c r="GCB77"/>
      <c r="GCC77"/>
      <c r="GCD77"/>
      <c r="GCE77"/>
      <c r="GCF77"/>
      <c r="GCG77"/>
      <c r="GCH77"/>
      <c r="GCI77"/>
      <c r="GCJ77"/>
      <c r="GCK77"/>
      <c r="GCL77"/>
      <c r="GCM77"/>
      <c r="GCN77"/>
      <c r="GCO77"/>
      <c r="GCP77"/>
      <c r="GCQ77"/>
      <c r="GCR77"/>
      <c r="GCS77"/>
      <c r="GCT77"/>
      <c r="GCU77"/>
      <c r="GCV77"/>
      <c r="GCW77"/>
      <c r="GCX77"/>
      <c r="GCY77"/>
      <c r="GCZ77"/>
      <c r="GDA77"/>
      <c r="GDB77"/>
      <c r="GDC77"/>
      <c r="GDD77"/>
      <c r="GDE77"/>
      <c r="GDF77"/>
      <c r="GDG77"/>
      <c r="GDH77"/>
      <c r="GDI77"/>
      <c r="GDJ77"/>
      <c r="GDK77"/>
      <c r="GDL77"/>
      <c r="GDM77"/>
      <c r="GDN77"/>
      <c r="GDO77"/>
      <c r="GDP77"/>
      <c r="GDQ77"/>
      <c r="GDR77"/>
      <c r="GDS77"/>
      <c r="GDT77"/>
      <c r="GDU77"/>
      <c r="GDV77"/>
      <c r="GDW77"/>
      <c r="GDX77"/>
      <c r="GDY77"/>
      <c r="GDZ77"/>
      <c r="GEA77"/>
      <c r="GEB77"/>
      <c r="GEC77"/>
      <c r="GED77"/>
      <c r="GEE77"/>
      <c r="GEF77"/>
      <c r="GEG77"/>
      <c r="GEH77"/>
      <c r="GEI77"/>
      <c r="GEJ77"/>
      <c r="GEK77"/>
      <c r="GEL77"/>
      <c r="GEM77"/>
      <c r="GEN77"/>
      <c r="GEO77"/>
      <c r="GEP77"/>
      <c r="GEQ77"/>
      <c r="GER77"/>
      <c r="GES77"/>
      <c r="GET77"/>
      <c r="GEU77"/>
      <c r="GEV77"/>
      <c r="GEW77"/>
      <c r="GEX77"/>
      <c r="GEY77"/>
      <c r="GEZ77"/>
      <c r="GFA77"/>
      <c r="GFB77"/>
      <c r="GFC77"/>
      <c r="GFD77"/>
      <c r="GFE77"/>
      <c r="GFF77"/>
      <c r="GFG77"/>
      <c r="GFH77"/>
      <c r="GFI77"/>
      <c r="GFJ77"/>
      <c r="GFK77"/>
      <c r="GFL77"/>
      <c r="GFM77"/>
      <c r="GFN77"/>
      <c r="GFO77"/>
      <c r="GFP77"/>
      <c r="GFQ77"/>
      <c r="GFR77"/>
      <c r="GFS77"/>
      <c r="GFT77"/>
      <c r="GFU77"/>
      <c r="GFV77"/>
      <c r="GFW77"/>
      <c r="GFX77"/>
      <c r="GFY77"/>
      <c r="GFZ77"/>
      <c r="GGA77"/>
      <c r="GGB77"/>
      <c r="GGC77"/>
      <c r="GGD77"/>
      <c r="GGE77"/>
      <c r="GGF77"/>
      <c r="GGG77"/>
      <c r="GGH77"/>
      <c r="GGI77"/>
      <c r="GGJ77"/>
      <c r="GGK77"/>
      <c r="GGL77"/>
      <c r="GGM77"/>
      <c r="GGN77"/>
      <c r="GGO77"/>
      <c r="GGP77"/>
      <c r="GGQ77"/>
      <c r="GGR77"/>
      <c r="GGS77"/>
      <c r="GGT77"/>
      <c r="GGU77"/>
      <c r="GGV77"/>
      <c r="GGW77"/>
      <c r="GGX77"/>
      <c r="GGY77"/>
      <c r="GGZ77"/>
      <c r="GHA77"/>
      <c r="GHB77"/>
      <c r="GHC77"/>
      <c r="GHD77"/>
      <c r="GHE77"/>
      <c r="GHF77"/>
      <c r="GHG77"/>
      <c r="GHH77"/>
      <c r="GHI77"/>
      <c r="GHJ77"/>
      <c r="GHK77"/>
      <c r="GHL77"/>
      <c r="GHM77"/>
      <c r="GHN77"/>
      <c r="GHO77"/>
      <c r="GHP77"/>
      <c r="GHQ77"/>
      <c r="GHR77"/>
      <c r="GHS77"/>
      <c r="GHT77"/>
      <c r="GHU77"/>
      <c r="GHV77"/>
      <c r="GHW77"/>
      <c r="GHX77"/>
      <c r="GHY77"/>
      <c r="GHZ77"/>
      <c r="GIA77"/>
      <c r="GIB77"/>
      <c r="GIC77"/>
      <c r="GID77"/>
      <c r="GIE77"/>
      <c r="GIF77"/>
      <c r="GIG77"/>
      <c r="GIH77"/>
      <c r="GII77"/>
      <c r="GIJ77"/>
      <c r="GIK77"/>
      <c r="GIL77"/>
      <c r="GIM77"/>
      <c r="GIN77"/>
      <c r="GIO77"/>
      <c r="GIP77"/>
      <c r="GIQ77"/>
      <c r="GIR77"/>
      <c r="GIS77"/>
      <c r="GIT77"/>
      <c r="GIU77"/>
      <c r="GIV77"/>
      <c r="GIW77"/>
      <c r="GIX77"/>
      <c r="GIY77"/>
      <c r="GIZ77"/>
      <c r="GJA77"/>
      <c r="GJB77"/>
      <c r="GJC77"/>
      <c r="GJD77"/>
      <c r="GJE77"/>
      <c r="GJF77"/>
      <c r="GJG77"/>
      <c r="GJH77"/>
      <c r="GJI77"/>
      <c r="GJJ77"/>
      <c r="GJK77"/>
      <c r="GJL77"/>
      <c r="GJM77"/>
      <c r="GJN77"/>
      <c r="GJO77"/>
      <c r="GJP77"/>
      <c r="GJQ77"/>
      <c r="GJR77"/>
      <c r="GJS77"/>
      <c r="GJT77"/>
      <c r="GJU77"/>
      <c r="GJV77"/>
      <c r="GJW77"/>
      <c r="GJX77"/>
      <c r="GJY77"/>
      <c r="GJZ77"/>
      <c r="GKA77"/>
      <c r="GKB77"/>
      <c r="GKC77"/>
      <c r="GKD77"/>
      <c r="GKE77"/>
      <c r="GKF77"/>
      <c r="GKG77"/>
      <c r="GKH77"/>
      <c r="GKI77"/>
      <c r="GKJ77"/>
      <c r="GKK77"/>
      <c r="GKL77"/>
      <c r="GKM77"/>
      <c r="GKN77"/>
      <c r="GKO77"/>
      <c r="GKP77"/>
      <c r="GKQ77"/>
      <c r="GKR77"/>
      <c r="GKS77"/>
      <c r="GKT77"/>
      <c r="GKU77"/>
      <c r="GKV77"/>
      <c r="GKW77"/>
      <c r="GKX77"/>
      <c r="GKY77"/>
      <c r="GKZ77"/>
      <c r="GLA77"/>
      <c r="GLB77"/>
      <c r="GLC77"/>
      <c r="GLD77"/>
      <c r="GLE77"/>
      <c r="GLF77"/>
      <c r="GLG77"/>
      <c r="GLH77"/>
      <c r="GLI77"/>
      <c r="GLJ77"/>
      <c r="GLK77"/>
      <c r="GLL77"/>
      <c r="GLM77"/>
      <c r="GLN77"/>
      <c r="GLO77"/>
      <c r="GLP77"/>
      <c r="GLQ77"/>
      <c r="GLR77"/>
      <c r="GLS77"/>
      <c r="GLT77"/>
      <c r="GLU77"/>
      <c r="GLV77"/>
      <c r="GLW77"/>
      <c r="GLX77"/>
      <c r="GLY77"/>
      <c r="GLZ77"/>
      <c r="GMA77"/>
      <c r="GMB77"/>
      <c r="GMC77"/>
      <c r="GMD77"/>
      <c r="GME77"/>
      <c r="GMF77"/>
      <c r="GMG77"/>
      <c r="GMH77"/>
      <c r="GMI77"/>
      <c r="GMJ77"/>
      <c r="GMK77"/>
      <c r="GML77"/>
      <c r="GMM77"/>
      <c r="GMN77"/>
      <c r="GMO77"/>
      <c r="GMP77"/>
      <c r="GMQ77"/>
      <c r="GMR77"/>
      <c r="GMS77"/>
      <c r="GMT77"/>
      <c r="GMU77"/>
      <c r="GMV77"/>
      <c r="GMW77"/>
      <c r="GMX77"/>
      <c r="GMY77"/>
      <c r="GMZ77"/>
      <c r="GNA77"/>
      <c r="GNB77"/>
      <c r="GNC77"/>
      <c r="GND77"/>
      <c r="GNE77"/>
      <c r="GNF77"/>
      <c r="GNG77"/>
      <c r="GNH77"/>
      <c r="GNI77"/>
      <c r="GNJ77"/>
      <c r="GNK77"/>
      <c r="GNL77"/>
      <c r="GNM77"/>
      <c r="GNN77"/>
      <c r="GNO77"/>
      <c r="GNP77"/>
      <c r="GNQ77"/>
      <c r="GNR77"/>
      <c r="GNS77"/>
      <c r="GNT77"/>
      <c r="GNU77"/>
      <c r="GNV77"/>
      <c r="GNW77"/>
      <c r="GNX77"/>
      <c r="GNY77"/>
      <c r="GNZ77"/>
      <c r="GOA77"/>
      <c r="GOB77"/>
      <c r="GOC77"/>
      <c r="GOD77"/>
      <c r="GOE77"/>
      <c r="GOF77"/>
      <c r="GOG77"/>
      <c r="GOH77"/>
      <c r="GOI77"/>
      <c r="GOJ77"/>
      <c r="GOK77"/>
      <c r="GOL77"/>
      <c r="GOM77"/>
      <c r="GON77"/>
      <c r="GOO77"/>
      <c r="GOP77"/>
      <c r="GOQ77"/>
      <c r="GOR77"/>
      <c r="GOS77"/>
      <c r="GOT77"/>
      <c r="GOU77"/>
      <c r="GOV77"/>
      <c r="GOW77"/>
      <c r="GOX77"/>
      <c r="GOY77"/>
      <c r="GOZ77"/>
      <c r="GPA77"/>
      <c r="GPB77"/>
      <c r="GPC77"/>
      <c r="GPD77"/>
      <c r="GPE77"/>
      <c r="GPF77"/>
      <c r="GPG77"/>
      <c r="GPH77"/>
      <c r="GPI77"/>
      <c r="GPJ77"/>
      <c r="GPK77"/>
      <c r="GPL77"/>
      <c r="GPM77"/>
      <c r="GPN77"/>
      <c r="GPO77"/>
      <c r="GPP77"/>
      <c r="GPQ77"/>
      <c r="GPR77"/>
      <c r="GPS77"/>
      <c r="GPT77"/>
      <c r="GPU77"/>
      <c r="GPV77"/>
      <c r="GPW77"/>
      <c r="GPX77"/>
      <c r="GPY77"/>
      <c r="GPZ77"/>
      <c r="GQA77"/>
      <c r="GQB77"/>
      <c r="GQC77"/>
      <c r="GQD77"/>
      <c r="GQE77"/>
      <c r="GQF77"/>
      <c r="GQG77"/>
      <c r="GQH77"/>
      <c r="GQI77"/>
      <c r="GQJ77"/>
      <c r="GQK77"/>
      <c r="GQL77"/>
      <c r="GQM77"/>
      <c r="GQN77"/>
      <c r="GQO77"/>
      <c r="GQP77"/>
      <c r="GQQ77"/>
      <c r="GQR77"/>
      <c r="GQS77"/>
      <c r="GQT77"/>
      <c r="GQU77"/>
      <c r="GQV77"/>
      <c r="GQW77"/>
      <c r="GQX77"/>
      <c r="GQY77"/>
      <c r="GQZ77"/>
      <c r="GRA77"/>
      <c r="GRB77"/>
      <c r="GRC77"/>
      <c r="GRD77"/>
      <c r="GRE77"/>
      <c r="GRF77"/>
      <c r="GRG77"/>
      <c r="GRH77"/>
      <c r="GRI77"/>
      <c r="GRJ77"/>
      <c r="GRK77"/>
      <c r="GRL77"/>
      <c r="GRM77"/>
      <c r="GRN77"/>
      <c r="GRO77"/>
      <c r="GRP77"/>
      <c r="GRQ77"/>
      <c r="GRR77"/>
      <c r="GRS77"/>
      <c r="GRT77"/>
      <c r="GRU77"/>
      <c r="GRV77"/>
      <c r="GRW77"/>
      <c r="GRX77"/>
      <c r="GRY77"/>
      <c r="GRZ77"/>
      <c r="GSA77"/>
      <c r="GSB77"/>
      <c r="GSC77"/>
      <c r="GSD77"/>
      <c r="GSE77"/>
      <c r="GSF77"/>
      <c r="GSG77"/>
      <c r="GSH77"/>
      <c r="GSI77"/>
      <c r="GSJ77"/>
      <c r="GSK77"/>
      <c r="GSL77"/>
      <c r="GSM77"/>
      <c r="GSN77"/>
      <c r="GSO77"/>
      <c r="GSP77"/>
      <c r="GSQ77"/>
      <c r="GSR77"/>
      <c r="GSS77"/>
      <c r="GST77"/>
      <c r="GSU77"/>
      <c r="GSV77"/>
      <c r="GSW77"/>
      <c r="GSX77"/>
      <c r="GSY77"/>
      <c r="GSZ77"/>
      <c r="GTA77"/>
      <c r="GTB77"/>
      <c r="GTC77"/>
      <c r="GTD77"/>
      <c r="GTE77"/>
      <c r="GTF77"/>
      <c r="GTG77"/>
      <c r="GTH77"/>
      <c r="GTI77"/>
      <c r="GTJ77"/>
      <c r="GTK77"/>
      <c r="GTL77"/>
      <c r="GTM77"/>
      <c r="GTN77"/>
      <c r="GTO77"/>
      <c r="GTP77"/>
      <c r="GTQ77"/>
      <c r="GTR77"/>
      <c r="GTS77"/>
      <c r="GTT77"/>
      <c r="GTU77"/>
      <c r="GTV77"/>
      <c r="GTW77"/>
      <c r="GTX77"/>
      <c r="GTY77"/>
      <c r="GTZ77"/>
      <c r="GUA77"/>
      <c r="GUB77"/>
      <c r="GUC77"/>
      <c r="GUD77"/>
      <c r="GUE77"/>
      <c r="GUF77"/>
      <c r="GUG77"/>
      <c r="GUH77"/>
      <c r="GUI77"/>
      <c r="GUJ77"/>
      <c r="GUK77"/>
      <c r="GUL77"/>
      <c r="GUM77"/>
      <c r="GUN77"/>
      <c r="GUO77"/>
      <c r="GUP77"/>
      <c r="GUQ77"/>
      <c r="GUR77"/>
      <c r="GUS77"/>
      <c r="GUT77"/>
      <c r="GUU77"/>
      <c r="GUV77"/>
      <c r="GUW77"/>
      <c r="GUX77"/>
      <c r="GUY77"/>
      <c r="GUZ77"/>
      <c r="GVA77"/>
      <c r="GVB77"/>
      <c r="GVC77"/>
      <c r="GVD77"/>
      <c r="GVE77"/>
      <c r="GVF77"/>
      <c r="GVG77"/>
      <c r="GVH77"/>
      <c r="GVI77"/>
      <c r="GVJ77"/>
      <c r="GVK77"/>
      <c r="GVL77"/>
      <c r="GVM77"/>
      <c r="GVN77"/>
      <c r="GVO77"/>
      <c r="GVP77"/>
      <c r="GVQ77"/>
      <c r="GVR77"/>
      <c r="GVS77"/>
      <c r="GVT77"/>
      <c r="GVU77"/>
      <c r="GVV77"/>
      <c r="GVW77"/>
      <c r="GVX77"/>
      <c r="GVY77"/>
      <c r="GVZ77"/>
      <c r="GWA77"/>
      <c r="GWB77"/>
      <c r="GWC77"/>
      <c r="GWD77"/>
      <c r="GWE77"/>
      <c r="GWF77"/>
      <c r="GWG77"/>
      <c r="GWH77"/>
      <c r="GWI77"/>
      <c r="GWJ77"/>
      <c r="GWK77"/>
      <c r="GWL77"/>
      <c r="GWM77"/>
      <c r="GWN77"/>
      <c r="GWO77"/>
      <c r="GWP77"/>
      <c r="GWQ77"/>
      <c r="GWR77"/>
      <c r="GWS77"/>
      <c r="GWT77"/>
      <c r="GWU77"/>
      <c r="GWV77"/>
      <c r="GWW77"/>
      <c r="GWX77"/>
      <c r="GWY77"/>
      <c r="GWZ77"/>
      <c r="GXA77"/>
      <c r="GXB77"/>
      <c r="GXC77"/>
      <c r="GXD77"/>
      <c r="GXE77"/>
      <c r="GXF77"/>
      <c r="GXG77"/>
      <c r="GXH77"/>
      <c r="GXI77"/>
      <c r="GXJ77"/>
      <c r="GXK77"/>
      <c r="GXL77"/>
      <c r="GXM77"/>
      <c r="GXN77"/>
      <c r="GXO77"/>
      <c r="GXP77"/>
      <c r="GXQ77"/>
      <c r="GXR77"/>
      <c r="GXS77"/>
      <c r="GXT77"/>
      <c r="GXU77"/>
      <c r="GXV77"/>
      <c r="GXW77"/>
      <c r="GXX77"/>
      <c r="GXY77"/>
      <c r="GXZ77"/>
      <c r="GYA77"/>
      <c r="GYB77"/>
      <c r="GYC77"/>
      <c r="GYD77"/>
      <c r="GYE77"/>
      <c r="GYF77"/>
      <c r="GYG77"/>
      <c r="GYH77"/>
      <c r="GYI77"/>
      <c r="GYJ77"/>
      <c r="GYK77"/>
      <c r="GYL77"/>
      <c r="GYM77"/>
      <c r="GYN77"/>
      <c r="GYO77"/>
      <c r="GYP77"/>
      <c r="GYQ77"/>
      <c r="GYR77"/>
      <c r="GYS77"/>
      <c r="GYT77"/>
      <c r="GYU77"/>
      <c r="GYV77"/>
      <c r="GYW77"/>
      <c r="GYX77"/>
      <c r="GYY77"/>
      <c r="GYZ77"/>
      <c r="GZA77"/>
      <c r="GZB77"/>
      <c r="GZC77"/>
      <c r="GZD77"/>
      <c r="GZE77"/>
      <c r="GZF77"/>
      <c r="GZG77"/>
      <c r="GZH77"/>
      <c r="GZI77"/>
      <c r="GZJ77"/>
      <c r="GZK77"/>
      <c r="GZL77"/>
      <c r="GZM77"/>
      <c r="GZN77"/>
      <c r="GZO77"/>
      <c r="GZP77"/>
      <c r="GZQ77"/>
      <c r="GZR77"/>
      <c r="GZS77"/>
      <c r="GZT77"/>
      <c r="GZU77"/>
      <c r="GZV77"/>
      <c r="GZW77"/>
      <c r="GZX77"/>
      <c r="GZY77"/>
      <c r="GZZ77"/>
      <c r="HAA77"/>
      <c r="HAB77"/>
      <c r="HAC77"/>
      <c r="HAD77"/>
      <c r="HAE77"/>
      <c r="HAF77"/>
      <c r="HAG77"/>
      <c r="HAH77"/>
      <c r="HAI77"/>
      <c r="HAJ77"/>
      <c r="HAK77"/>
      <c r="HAL77"/>
      <c r="HAM77"/>
      <c r="HAN77"/>
      <c r="HAO77"/>
      <c r="HAP77"/>
      <c r="HAQ77"/>
      <c r="HAR77"/>
      <c r="HAS77"/>
      <c r="HAT77"/>
      <c r="HAU77"/>
      <c r="HAV77"/>
      <c r="HAW77"/>
      <c r="HAX77"/>
      <c r="HAY77"/>
      <c r="HAZ77"/>
      <c r="HBA77"/>
      <c r="HBB77"/>
      <c r="HBC77"/>
      <c r="HBD77"/>
      <c r="HBE77"/>
      <c r="HBF77"/>
      <c r="HBG77"/>
      <c r="HBH77"/>
      <c r="HBI77"/>
      <c r="HBJ77"/>
      <c r="HBK77"/>
      <c r="HBL77"/>
      <c r="HBM77"/>
      <c r="HBN77"/>
      <c r="HBO77"/>
      <c r="HBP77"/>
      <c r="HBQ77"/>
      <c r="HBR77"/>
      <c r="HBS77"/>
      <c r="HBT77"/>
      <c r="HBU77"/>
      <c r="HBV77"/>
      <c r="HBW77"/>
      <c r="HBX77"/>
      <c r="HBY77"/>
      <c r="HBZ77"/>
      <c r="HCA77"/>
      <c r="HCB77"/>
      <c r="HCC77"/>
      <c r="HCD77"/>
      <c r="HCE77"/>
      <c r="HCF77"/>
      <c r="HCG77"/>
      <c r="HCH77"/>
      <c r="HCI77"/>
      <c r="HCJ77"/>
      <c r="HCK77"/>
      <c r="HCL77"/>
      <c r="HCM77"/>
      <c r="HCN77"/>
      <c r="HCO77"/>
      <c r="HCP77"/>
      <c r="HCQ77"/>
      <c r="HCR77"/>
      <c r="HCS77"/>
      <c r="HCT77"/>
      <c r="HCU77"/>
      <c r="HCV77"/>
      <c r="HCW77"/>
      <c r="HCX77"/>
      <c r="HCY77"/>
      <c r="HCZ77"/>
      <c r="HDA77"/>
      <c r="HDB77"/>
      <c r="HDC77"/>
      <c r="HDD77"/>
      <c r="HDE77"/>
      <c r="HDF77"/>
      <c r="HDG77"/>
      <c r="HDH77"/>
      <c r="HDI77"/>
      <c r="HDJ77"/>
      <c r="HDK77"/>
      <c r="HDL77"/>
      <c r="HDM77"/>
      <c r="HDN77"/>
      <c r="HDO77"/>
      <c r="HDP77"/>
      <c r="HDQ77"/>
      <c r="HDR77"/>
      <c r="HDS77"/>
      <c r="HDT77"/>
      <c r="HDU77"/>
      <c r="HDV77"/>
      <c r="HDW77"/>
      <c r="HDX77"/>
      <c r="HDY77"/>
      <c r="HDZ77"/>
      <c r="HEA77"/>
      <c r="HEB77"/>
      <c r="HEC77"/>
      <c r="HED77"/>
      <c r="HEE77"/>
      <c r="HEF77"/>
      <c r="HEG77"/>
      <c r="HEH77"/>
      <c r="HEI77"/>
      <c r="HEJ77"/>
      <c r="HEK77"/>
      <c r="HEL77"/>
      <c r="HEM77"/>
      <c r="HEN77"/>
      <c r="HEO77"/>
      <c r="HEP77"/>
      <c r="HEQ77"/>
      <c r="HER77"/>
      <c r="HES77"/>
      <c r="HET77"/>
      <c r="HEU77"/>
      <c r="HEV77"/>
      <c r="HEW77"/>
      <c r="HEX77"/>
      <c r="HEY77"/>
      <c r="HEZ77"/>
      <c r="HFA77"/>
      <c r="HFB77"/>
      <c r="HFC77"/>
      <c r="HFD77"/>
      <c r="HFE77"/>
      <c r="HFF77"/>
      <c r="HFG77"/>
      <c r="HFH77"/>
      <c r="HFI77"/>
      <c r="HFJ77"/>
      <c r="HFK77"/>
      <c r="HFL77"/>
      <c r="HFM77"/>
      <c r="HFN77"/>
      <c r="HFO77"/>
      <c r="HFP77"/>
      <c r="HFQ77"/>
      <c r="HFR77"/>
      <c r="HFS77"/>
      <c r="HFT77"/>
      <c r="HFU77"/>
      <c r="HFV77"/>
      <c r="HFW77"/>
      <c r="HFX77"/>
      <c r="HFY77"/>
      <c r="HFZ77"/>
      <c r="HGA77"/>
      <c r="HGB77"/>
      <c r="HGC77"/>
      <c r="HGD77"/>
      <c r="HGE77"/>
      <c r="HGF77"/>
      <c r="HGG77"/>
      <c r="HGH77"/>
      <c r="HGI77"/>
      <c r="HGJ77"/>
      <c r="HGK77"/>
      <c r="HGL77"/>
      <c r="HGM77"/>
      <c r="HGN77"/>
      <c r="HGO77"/>
      <c r="HGP77"/>
      <c r="HGQ77"/>
      <c r="HGR77"/>
      <c r="HGS77"/>
      <c r="HGT77"/>
      <c r="HGU77"/>
      <c r="HGV77"/>
      <c r="HGW77"/>
      <c r="HGX77"/>
      <c r="HGY77"/>
      <c r="HGZ77"/>
      <c r="HHA77"/>
      <c r="HHB77"/>
      <c r="HHC77"/>
      <c r="HHD77"/>
      <c r="HHE77"/>
      <c r="HHF77"/>
      <c r="HHG77"/>
      <c r="HHH77"/>
      <c r="HHI77"/>
      <c r="HHJ77"/>
      <c r="HHK77"/>
      <c r="HHL77"/>
      <c r="HHM77"/>
      <c r="HHN77"/>
      <c r="HHO77"/>
      <c r="HHP77"/>
      <c r="HHQ77"/>
      <c r="HHR77"/>
      <c r="HHS77"/>
      <c r="HHT77"/>
      <c r="HHU77"/>
      <c r="HHV77"/>
      <c r="HHW77"/>
      <c r="HHX77"/>
      <c r="HHY77"/>
      <c r="HHZ77"/>
      <c r="HIA77"/>
      <c r="HIB77"/>
      <c r="HIC77"/>
      <c r="HID77"/>
      <c r="HIE77"/>
      <c r="HIF77"/>
      <c r="HIG77"/>
      <c r="HIH77"/>
      <c r="HII77"/>
      <c r="HIJ77"/>
      <c r="HIK77"/>
      <c r="HIL77"/>
      <c r="HIM77"/>
      <c r="HIN77"/>
      <c r="HIO77"/>
      <c r="HIP77"/>
      <c r="HIQ77"/>
      <c r="HIR77"/>
      <c r="HIS77"/>
      <c r="HIT77"/>
      <c r="HIU77"/>
      <c r="HIV77"/>
      <c r="HIW77"/>
      <c r="HIX77"/>
      <c r="HIY77"/>
      <c r="HIZ77"/>
      <c r="HJA77"/>
      <c r="HJB77"/>
      <c r="HJC77"/>
      <c r="HJD77"/>
      <c r="HJE77"/>
      <c r="HJF77"/>
      <c r="HJG77"/>
      <c r="HJH77"/>
      <c r="HJI77"/>
      <c r="HJJ77"/>
      <c r="HJK77"/>
      <c r="HJL77"/>
      <c r="HJM77"/>
      <c r="HJN77"/>
      <c r="HJO77"/>
      <c r="HJP77"/>
      <c r="HJQ77"/>
      <c r="HJR77"/>
      <c r="HJS77"/>
      <c r="HJT77"/>
      <c r="HJU77"/>
      <c r="HJV77"/>
      <c r="HJW77"/>
      <c r="HJX77"/>
      <c r="HJY77"/>
      <c r="HJZ77"/>
      <c r="HKA77"/>
      <c r="HKB77"/>
      <c r="HKC77"/>
      <c r="HKD77"/>
      <c r="HKE77"/>
      <c r="HKF77"/>
      <c r="HKG77"/>
      <c r="HKH77"/>
      <c r="HKI77"/>
      <c r="HKJ77"/>
      <c r="HKK77"/>
      <c r="HKL77"/>
      <c r="HKM77"/>
      <c r="HKN77"/>
      <c r="HKO77"/>
      <c r="HKP77"/>
      <c r="HKQ77"/>
      <c r="HKR77"/>
      <c r="HKS77"/>
      <c r="HKT77"/>
      <c r="HKU77"/>
      <c r="HKV77"/>
      <c r="HKW77"/>
      <c r="HKX77"/>
      <c r="HKY77"/>
      <c r="HKZ77"/>
      <c r="HLA77"/>
      <c r="HLB77"/>
      <c r="HLC77"/>
      <c r="HLD77"/>
      <c r="HLE77"/>
      <c r="HLF77"/>
      <c r="HLG77"/>
      <c r="HLH77"/>
      <c r="HLI77"/>
      <c r="HLJ77"/>
      <c r="HLK77"/>
      <c r="HLL77"/>
      <c r="HLM77"/>
      <c r="HLN77"/>
      <c r="HLO77"/>
      <c r="HLP77"/>
      <c r="HLQ77"/>
      <c r="HLR77"/>
      <c r="HLS77"/>
      <c r="HLT77"/>
      <c r="HLU77"/>
      <c r="HLV77"/>
      <c r="HLW77"/>
      <c r="HLX77"/>
      <c r="HLY77"/>
      <c r="HLZ77"/>
      <c r="HMA77"/>
      <c r="HMB77"/>
      <c r="HMC77"/>
      <c r="HMD77"/>
      <c r="HME77"/>
      <c r="HMF77"/>
      <c r="HMG77"/>
      <c r="HMH77"/>
      <c r="HMI77"/>
      <c r="HMJ77"/>
      <c r="HMK77"/>
      <c r="HML77"/>
      <c r="HMM77"/>
      <c r="HMN77"/>
      <c r="HMO77"/>
      <c r="HMP77"/>
      <c r="HMQ77"/>
      <c r="HMR77"/>
      <c r="HMS77"/>
      <c r="HMT77"/>
      <c r="HMU77"/>
      <c r="HMV77"/>
      <c r="HMW77"/>
      <c r="HMX77"/>
      <c r="HMY77"/>
      <c r="HMZ77"/>
      <c r="HNA77"/>
      <c r="HNB77"/>
      <c r="HNC77"/>
      <c r="HND77"/>
      <c r="HNE77"/>
      <c r="HNF77"/>
      <c r="HNG77"/>
      <c r="HNH77"/>
      <c r="HNI77"/>
      <c r="HNJ77"/>
      <c r="HNK77"/>
      <c r="HNL77"/>
      <c r="HNM77"/>
      <c r="HNN77"/>
      <c r="HNO77"/>
      <c r="HNP77"/>
      <c r="HNQ77"/>
      <c r="HNR77"/>
      <c r="HNS77"/>
      <c r="HNT77"/>
      <c r="HNU77"/>
      <c r="HNV77"/>
      <c r="HNW77"/>
      <c r="HNX77"/>
      <c r="HNY77"/>
      <c r="HNZ77"/>
      <c r="HOA77"/>
      <c r="HOB77"/>
      <c r="HOC77"/>
      <c r="HOD77"/>
      <c r="HOE77"/>
      <c r="HOF77"/>
      <c r="HOG77"/>
      <c r="HOH77"/>
      <c r="HOI77"/>
      <c r="HOJ77"/>
      <c r="HOK77"/>
      <c r="HOL77"/>
      <c r="HOM77"/>
      <c r="HON77"/>
      <c r="HOO77"/>
      <c r="HOP77"/>
      <c r="HOQ77"/>
      <c r="HOR77"/>
      <c r="HOS77"/>
      <c r="HOT77"/>
      <c r="HOU77"/>
      <c r="HOV77"/>
      <c r="HOW77"/>
      <c r="HOX77"/>
      <c r="HOY77"/>
      <c r="HOZ77"/>
      <c r="HPA77"/>
      <c r="HPB77"/>
      <c r="HPC77"/>
      <c r="HPD77"/>
      <c r="HPE77"/>
      <c r="HPF77"/>
      <c r="HPG77"/>
      <c r="HPH77"/>
      <c r="HPI77"/>
      <c r="HPJ77"/>
      <c r="HPK77"/>
      <c r="HPL77"/>
      <c r="HPM77"/>
      <c r="HPN77"/>
      <c r="HPO77"/>
      <c r="HPP77"/>
      <c r="HPQ77"/>
      <c r="HPR77"/>
      <c r="HPS77"/>
      <c r="HPT77"/>
      <c r="HPU77"/>
      <c r="HPV77"/>
      <c r="HPW77"/>
      <c r="HPX77"/>
      <c r="HPY77"/>
      <c r="HPZ77"/>
      <c r="HQA77"/>
      <c r="HQB77"/>
      <c r="HQC77"/>
      <c r="HQD77"/>
      <c r="HQE77"/>
      <c r="HQF77"/>
      <c r="HQG77"/>
      <c r="HQH77"/>
      <c r="HQI77"/>
      <c r="HQJ77"/>
      <c r="HQK77"/>
      <c r="HQL77"/>
      <c r="HQM77"/>
      <c r="HQN77"/>
      <c r="HQO77"/>
      <c r="HQP77"/>
      <c r="HQQ77"/>
      <c r="HQR77"/>
      <c r="HQS77"/>
      <c r="HQT77"/>
      <c r="HQU77"/>
      <c r="HQV77"/>
      <c r="HQW77"/>
      <c r="HQX77"/>
      <c r="HQY77"/>
      <c r="HQZ77"/>
      <c r="HRA77"/>
      <c r="HRB77"/>
      <c r="HRC77"/>
      <c r="HRD77"/>
      <c r="HRE77"/>
      <c r="HRF77"/>
      <c r="HRG77"/>
      <c r="HRH77"/>
      <c r="HRI77"/>
      <c r="HRJ77"/>
      <c r="HRK77"/>
      <c r="HRL77"/>
      <c r="HRM77"/>
      <c r="HRN77"/>
      <c r="HRO77"/>
      <c r="HRP77"/>
      <c r="HRQ77"/>
      <c r="HRR77"/>
      <c r="HRS77"/>
      <c r="HRT77"/>
      <c r="HRU77"/>
      <c r="HRV77"/>
      <c r="HRW77"/>
      <c r="HRX77"/>
      <c r="HRY77"/>
      <c r="HRZ77"/>
      <c r="HSA77"/>
      <c r="HSB77"/>
      <c r="HSC77"/>
      <c r="HSD77"/>
      <c r="HSE77"/>
      <c r="HSF77"/>
      <c r="HSG77"/>
      <c r="HSH77"/>
      <c r="HSI77"/>
      <c r="HSJ77"/>
      <c r="HSK77"/>
      <c r="HSL77"/>
      <c r="HSM77"/>
      <c r="HSN77"/>
      <c r="HSO77"/>
      <c r="HSP77"/>
      <c r="HSQ77"/>
      <c r="HSR77"/>
      <c r="HSS77"/>
      <c r="HST77"/>
      <c r="HSU77"/>
      <c r="HSV77"/>
      <c r="HSW77"/>
      <c r="HSX77"/>
      <c r="HSY77"/>
      <c r="HSZ77"/>
      <c r="HTA77"/>
      <c r="HTB77"/>
      <c r="HTC77"/>
      <c r="HTD77"/>
      <c r="HTE77"/>
      <c r="HTF77"/>
      <c r="HTG77"/>
      <c r="HTH77"/>
      <c r="HTI77"/>
      <c r="HTJ77"/>
      <c r="HTK77"/>
      <c r="HTL77"/>
      <c r="HTM77"/>
      <c r="HTN77"/>
      <c r="HTO77"/>
      <c r="HTP77"/>
      <c r="HTQ77"/>
      <c r="HTR77"/>
      <c r="HTS77"/>
      <c r="HTT77"/>
      <c r="HTU77"/>
      <c r="HTV77"/>
      <c r="HTW77"/>
      <c r="HTX77"/>
      <c r="HTY77"/>
      <c r="HTZ77"/>
      <c r="HUA77"/>
      <c r="HUB77"/>
      <c r="HUC77"/>
      <c r="HUD77"/>
      <c r="HUE77"/>
      <c r="HUF77"/>
      <c r="HUG77"/>
      <c r="HUH77"/>
      <c r="HUI77"/>
      <c r="HUJ77"/>
      <c r="HUK77"/>
      <c r="HUL77"/>
      <c r="HUM77"/>
      <c r="HUN77"/>
      <c r="HUO77"/>
      <c r="HUP77"/>
      <c r="HUQ77"/>
      <c r="HUR77"/>
      <c r="HUS77"/>
      <c r="HUT77"/>
      <c r="HUU77"/>
      <c r="HUV77"/>
      <c r="HUW77"/>
      <c r="HUX77"/>
      <c r="HUY77"/>
      <c r="HUZ77"/>
      <c r="HVA77"/>
      <c r="HVB77"/>
      <c r="HVC77"/>
      <c r="HVD77"/>
      <c r="HVE77"/>
      <c r="HVF77"/>
      <c r="HVG77"/>
      <c r="HVH77"/>
      <c r="HVI77"/>
      <c r="HVJ77"/>
      <c r="HVK77"/>
      <c r="HVL77"/>
      <c r="HVM77"/>
      <c r="HVN77"/>
      <c r="HVO77"/>
      <c r="HVP77"/>
      <c r="HVQ77"/>
      <c r="HVR77"/>
      <c r="HVS77"/>
      <c r="HVT77"/>
      <c r="HVU77"/>
      <c r="HVV77"/>
      <c r="HVW77"/>
      <c r="HVX77"/>
      <c r="HVY77"/>
      <c r="HVZ77"/>
      <c r="HWA77"/>
      <c r="HWB77"/>
      <c r="HWC77"/>
      <c r="HWD77"/>
      <c r="HWE77"/>
      <c r="HWF77"/>
      <c r="HWG77"/>
      <c r="HWH77"/>
      <c r="HWI77"/>
      <c r="HWJ77"/>
      <c r="HWK77"/>
      <c r="HWL77"/>
      <c r="HWM77"/>
      <c r="HWN77"/>
      <c r="HWO77"/>
      <c r="HWP77"/>
      <c r="HWQ77"/>
      <c r="HWR77"/>
      <c r="HWS77"/>
      <c r="HWT77"/>
      <c r="HWU77"/>
      <c r="HWV77"/>
      <c r="HWW77"/>
      <c r="HWX77"/>
      <c r="HWY77"/>
      <c r="HWZ77"/>
      <c r="HXA77"/>
      <c r="HXB77"/>
      <c r="HXC77"/>
      <c r="HXD77"/>
      <c r="HXE77"/>
      <c r="HXF77"/>
      <c r="HXG77"/>
      <c r="HXH77"/>
      <c r="HXI77"/>
      <c r="HXJ77"/>
      <c r="HXK77"/>
      <c r="HXL77"/>
      <c r="HXM77"/>
      <c r="HXN77"/>
      <c r="HXO77"/>
      <c r="HXP77"/>
      <c r="HXQ77"/>
      <c r="HXR77"/>
      <c r="HXS77"/>
      <c r="HXT77"/>
      <c r="HXU77"/>
      <c r="HXV77"/>
      <c r="HXW77"/>
      <c r="HXX77"/>
      <c r="HXY77"/>
      <c r="HXZ77"/>
      <c r="HYA77"/>
      <c r="HYB77"/>
      <c r="HYC77"/>
      <c r="HYD77"/>
      <c r="HYE77"/>
      <c r="HYF77"/>
      <c r="HYG77"/>
      <c r="HYH77"/>
      <c r="HYI77"/>
      <c r="HYJ77"/>
      <c r="HYK77"/>
      <c r="HYL77"/>
      <c r="HYM77"/>
      <c r="HYN77"/>
      <c r="HYO77"/>
      <c r="HYP77"/>
      <c r="HYQ77"/>
      <c r="HYR77"/>
      <c r="HYS77"/>
      <c r="HYT77"/>
      <c r="HYU77"/>
      <c r="HYV77"/>
      <c r="HYW77"/>
      <c r="HYX77"/>
      <c r="HYY77"/>
      <c r="HYZ77"/>
      <c r="HZA77"/>
      <c r="HZB77"/>
      <c r="HZC77"/>
      <c r="HZD77"/>
      <c r="HZE77"/>
      <c r="HZF77"/>
      <c r="HZG77"/>
      <c r="HZH77"/>
      <c r="HZI77"/>
      <c r="HZJ77"/>
      <c r="HZK77"/>
      <c r="HZL77"/>
      <c r="HZM77"/>
      <c r="HZN77"/>
      <c r="HZO77"/>
      <c r="HZP77"/>
      <c r="HZQ77"/>
      <c r="HZR77"/>
      <c r="HZS77"/>
      <c r="HZT77"/>
      <c r="HZU77"/>
      <c r="HZV77"/>
      <c r="HZW77"/>
      <c r="HZX77"/>
      <c r="HZY77"/>
      <c r="HZZ77"/>
      <c r="IAA77"/>
      <c r="IAB77"/>
      <c r="IAC77"/>
      <c r="IAD77"/>
      <c r="IAE77"/>
      <c r="IAF77"/>
      <c r="IAG77"/>
      <c r="IAH77"/>
      <c r="IAI77"/>
      <c r="IAJ77"/>
      <c r="IAK77"/>
      <c r="IAL77"/>
      <c r="IAM77"/>
      <c r="IAN77"/>
      <c r="IAO77"/>
      <c r="IAP77"/>
      <c r="IAQ77"/>
      <c r="IAR77"/>
      <c r="IAS77"/>
      <c r="IAT77"/>
      <c r="IAU77"/>
      <c r="IAV77"/>
      <c r="IAW77"/>
      <c r="IAX77"/>
      <c r="IAY77"/>
      <c r="IAZ77"/>
      <c r="IBA77"/>
      <c r="IBB77"/>
      <c r="IBC77"/>
      <c r="IBD77"/>
      <c r="IBE77"/>
      <c r="IBF77"/>
      <c r="IBG77"/>
      <c r="IBH77"/>
      <c r="IBI77"/>
      <c r="IBJ77"/>
      <c r="IBK77"/>
      <c r="IBL77"/>
      <c r="IBM77"/>
      <c r="IBN77"/>
      <c r="IBO77"/>
      <c r="IBP77"/>
      <c r="IBQ77"/>
      <c r="IBR77"/>
      <c r="IBS77"/>
      <c r="IBT77"/>
      <c r="IBU77"/>
      <c r="IBV77"/>
      <c r="IBW77"/>
      <c r="IBX77"/>
      <c r="IBY77"/>
      <c r="IBZ77"/>
      <c r="ICA77"/>
      <c r="ICB77"/>
      <c r="ICC77"/>
      <c r="ICD77"/>
      <c r="ICE77"/>
      <c r="ICF77"/>
      <c r="ICG77"/>
      <c r="ICH77"/>
      <c r="ICI77"/>
      <c r="ICJ77"/>
      <c r="ICK77"/>
      <c r="ICL77"/>
      <c r="ICM77"/>
      <c r="ICN77"/>
      <c r="ICO77"/>
      <c r="ICP77"/>
      <c r="ICQ77"/>
      <c r="ICR77"/>
      <c r="ICS77"/>
      <c r="ICT77"/>
      <c r="ICU77"/>
      <c r="ICV77"/>
      <c r="ICW77"/>
      <c r="ICX77"/>
      <c r="ICY77"/>
      <c r="ICZ77"/>
      <c r="IDA77"/>
      <c r="IDB77"/>
      <c r="IDC77"/>
      <c r="IDD77"/>
      <c r="IDE77"/>
      <c r="IDF77"/>
      <c r="IDG77"/>
      <c r="IDH77"/>
      <c r="IDI77"/>
      <c r="IDJ77"/>
      <c r="IDK77"/>
      <c r="IDL77"/>
      <c r="IDM77"/>
      <c r="IDN77"/>
      <c r="IDO77"/>
      <c r="IDP77"/>
      <c r="IDQ77"/>
      <c r="IDR77"/>
      <c r="IDS77"/>
      <c r="IDT77"/>
      <c r="IDU77"/>
      <c r="IDV77"/>
      <c r="IDW77"/>
      <c r="IDX77"/>
      <c r="IDY77"/>
      <c r="IDZ77"/>
      <c r="IEA77"/>
      <c r="IEB77"/>
      <c r="IEC77"/>
      <c r="IED77"/>
      <c r="IEE77"/>
      <c r="IEF77"/>
      <c r="IEG77"/>
      <c r="IEH77"/>
      <c r="IEI77"/>
      <c r="IEJ77"/>
      <c r="IEK77"/>
      <c r="IEL77"/>
      <c r="IEM77"/>
      <c r="IEN77"/>
      <c r="IEO77"/>
      <c r="IEP77"/>
      <c r="IEQ77"/>
      <c r="IER77"/>
      <c r="IES77"/>
      <c r="IET77"/>
      <c r="IEU77"/>
      <c r="IEV77"/>
      <c r="IEW77"/>
      <c r="IEX77"/>
      <c r="IEY77"/>
      <c r="IEZ77"/>
      <c r="IFA77"/>
      <c r="IFB77"/>
      <c r="IFC77"/>
      <c r="IFD77"/>
      <c r="IFE77"/>
      <c r="IFF77"/>
      <c r="IFG77"/>
      <c r="IFH77"/>
      <c r="IFI77"/>
      <c r="IFJ77"/>
      <c r="IFK77"/>
      <c r="IFL77"/>
      <c r="IFM77"/>
      <c r="IFN77"/>
      <c r="IFO77"/>
      <c r="IFP77"/>
      <c r="IFQ77"/>
      <c r="IFR77"/>
      <c r="IFS77"/>
      <c r="IFT77"/>
      <c r="IFU77"/>
      <c r="IFV77"/>
      <c r="IFW77"/>
      <c r="IFX77"/>
      <c r="IFY77"/>
      <c r="IFZ77"/>
      <c r="IGA77"/>
      <c r="IGB77"/>
      <c r="IGC77"/>
      <c r="IGD77"/>
      <c r="IGE77"/>
      <c r="IGF77"/>
      <c r="IGG77"/>
      <c r="IGH77"/>
      <c r="IGI77"/>
      <c r="IGJ77"/>
      <c r="IGK77"/>
      <c r="IGL77"/>
      <c r="IGM77"/>
      <c r="IGN77"/>
      <c r="IGO77"/>
      <c r="IGP77"/>
      <c r="IGQ77"/>
      <c r="IGR77"/>
      <c r="IGS77"/>
      <c r="IGT77"/>
      <c r="IGU77"/>
      <c r="IGV77"/>
      <c r="IGW77"/>
      <c r="IGX77"/>
      <c r="IGY77"/>
      <c r="IGZ77"/>
      <c r="IHA77"/>
      <c r="IHB77"/>
      <c r="IHC77"/>
      <c r="IHD77"/>
      <c r="IHE77"/>
      <c r="IHF77"/>
      <c r="IHG77"/>
      <c r="IHH77"/>
      <c r="IHI77"/>
      <c r="IHJ77"/>
      <c r="IHK77"/>
      <c r="IHL77"/>
      <c r="IHM77"/>
      <c r="IHN77"/>
      <c r="IHO77"/>
      <c r="IHP77"/>
      <c r="IHQ77"/>
      <c r="IHR77"/>
      <c r="IHS77"/>
      <c r="IHT77"/>
      <c r="IHU77"/>
      <c r="IHV77"/>
      <c r="IHW77"/>
      <c r="IHX77"/>
      <c r="IHY77"/>
      <c r="IHZ77"/>
      <c r="IIA77"/>
      <c r="IIB77"/>
      <c r="IIC77"/>
      <c r="IID77"/>
      <c r="IIE77"/>
      <c r="IIF77"/>
      <c r="IIG77"/>
      <c r="IIH77"/>
      <c r="III77"/>
      <c r="IIJ77"/>
      <c r="IIK77"/>
      <c r="IIL77"/>
      <c r="IIM77"/>
      <c r="IIN77"/>
      <c r="IIO77"/>
      <c r="IIP77"/>
      <c r="IIQ77"/>
      <c r="IIR77"/>
      <c r="IIS77"/>
      <c r="IIT77"/>
      <c r="IIU77"/>
      <c r="IIV77"/>
      <c r="IIW77"/>
      <c r="IIX77"/>
      <c r="IIY77"/>
      <c r="IIZ77"/>
      <c r="IJA77"/>
      <c r="IJB77"/>
      <c r="IJC77"/>
      <c r="IJD77"/>
      <c r="IJE77"/>
      <c r="IJF77"/>
      <c r="IJG77"/>
      <c r="IJH77"/>
      <c r="IJI77"/>
      <c r="IJJ77"/>
      <c r="IJK77"/>
      <c r="IJL77"/>
      <c r="IJM77"/>
      <c r="IJN77"/>
      <c r="IJO77"/>
      <c r="IJP77"/>
      <c r="IJQ77"/>
      <c r="IJR77"/>
      <c r="IJS77"/>
      <c r="IJT77"/>
      <c r="IJU77"/>
      <c r="IJV77"/>
      <c r="IJW77"/>
      <c r="IJX77"/>
      <c r="IJY77"/>
      <c r="IJZ77"/>
      <c r="IKA77"/>
      <c r="IKB77"/>
      <c r="IKC77"/>
      <c r="IKD77"/>
      <c r="IKE77"/>
      <c r="IKF77"/>
      <c r="IKG77"/>
      <c r="IKH77"/>
      <c r="IKI77"/>
      <c r="IKJ77"/>
      <c r="IKK77"/>
      <c r="IKL77"/>
      <c r="IKM77"/>
      <c r="IKN77"/>
      <c r="IKO77"/>
      <c r="IKP77"/>
      <c r="IKQ77"/>
      <c r="IKR77"/>
      <c r="IKS77"/>
      <c r="IKT77"/>
      <c r="IKU77"/>
      <c r="IKV77"/>
      <c r="IKW77"/>
      <c r="IKX77"/>
      <c r="IKY77"/>
      <c r="IKZ77"/>
      <c r="ILA77"/>
      <c r="ILB77"/>
      <c r="ILC77"/>
      <c r="ILD77"/>
      <c r="ILE77"/>
      <c r="ILF77"/>
      <c r="ILG77"/>
      <c r="ILH77"/>
      <c r="ILI77"/>
      <c r="ILJ77"/>
      <c r="ILK77"/>
      <c r="ILL77"/>
      <c r="ILM77"/>
      <c r="ILN77"/>
      <c r="ILO77"/>
      <c r="ILP77"/>
      <c r="ILQ77"/>
      <c r="ILR77"/>
      <c r="ILS77"/>
      <c r="ILT77"/>
      <c r="ILU77"/>
      <c r="ILV77"/>
      <c r="ILW77"/>
      <c r="ILX77"/>
      <c r="ILY77"/>
      <c r="ILZ77"/>
      <c r="IMA77"/>
      <c r="IMB77"/>
      <c r="IMC77"/>
      <c r="IMD77"/>
      <c r="IME77"/>
      <c r="IMF77"/>
      <c r="IMG77"/>
      <c r="IMH77"/>
      <c r="IMI77"/>
      <c r="IMJ77"/>
      <c r="IMK77"/>
      <c r="IML77"/>
      <c r="IMM77"/>
      <c r="IMN77"/>
      <c r="IMO77"/>
      <c r="IMP77"/>
      <c r="IMQ77"/>
      <c r="IMR77"/>
      <c r="IMS77"/>
      <c r="IMT77"/>
      <c r="IMU77"/>
      <c r="IMV77"/>
      <c r="IMW77"/>
      <c r="IMX77"/>
      <c r="IMY77"/>
      <c r="IMZ77"/>
      <c r="INA77"/>
      <c r="INB77"/>
      <c r="INC77"/>
      <c r="IND77"/>
      <c r="INE77"/>
      <c r="INF77"/>
      <c r="ING77"/>
      <c r="INH77"/>
      <c r="INI77"/>
      <c r="INJ77"/>
      <c r="INK77"/>
      <c r="INL77"/>
      <c r="INM77"/>
      <c r="INN77"/>
      <c r="INO77"/>
      <c r="INP77"/>
      <c r="INQ77"/>
      <c r="INR77"/>
      <c r="INS77"/>
      <c r="INT77"/>
      <c r="INU77"/>
      <c r="INV77"/>
      <c r="INW77"/>
      <c r="INX77"/>
      <c r="INY77"/>
      <c r="INZ77"/>
      <c r="IOA77"/>
      <c r="IOB77"/>
      <c r="IOC77"/>
      <c r="IOD77"/>
      <c r="IOE77"/>
      <c r="IOF77"/>
      <c r="IOG77"/>
      <c r="IOH77"/>
      <c r="IOI77"/>
      <c r="IOJ77"/>
      <c r="IOK77"/>
      <c r="IOL77"/>
      <c r="IOM77"/>
      <c r="ION77"/>
      <c r="IOO77"/>
      <c r="IOP77"/>
      <c r="IOQ77"/>
      <c r="IOR77"/>
      <c r="IOS77"/>
      <c r="IOT77"/>
      <c r="IOU77"/>
      <c r="IOV77"/>
      <c r="IOW77"/>
      <c r="IOX77"/>
      <c r="IOY77"/>
      <c r="IOZ77"/>
      <c r="IPA77"/>
      <c r="IPB77"/>
      <c r="IPC77"/>
      <c r="IPD77"/>
      <c r="IPE77"/>
      <c r="IPF77"/>
      <c r="IPG77"/>
      <c r="IPH77"/>
      <c r="IPI77"/>
      <c r="IPJ77"/>
      <c r="IPK77"/>
      <c r="IPL77"/>
      <c r="IPM77"/>
      <c r="IPN77"/>
      <c r="IPO77"/>
      <c r="IPP77"/>
      <c r="IPQ77"/>
      <c r="IPR77"/>
      <c r="IPS77"/>
      <c r="IPT77"/>
      <c r="IPU77"/>
      <c r="IPV77"/>
      <c r="IPW77"/>
      <c r="IPX77"/>
      <c r="IPY77"/>
      <c r="IPZ77"/>
      <c r="IQA77"/>
      <c r="IQB77"/>
      <c r="IQC77"/>
      <c r="IQD77"/>
      <c r="IQE77"/>
      <c r="IQF77"/>
      <c r="IQG77"/>
      <c r="IQH77"/>
      <c r="IQI77"/>
      <c r="IQJ77"/>
      <c r="IQK77"/>
      <c r="IQL77"/>
      <c r="IQM77"/>
      <c r="IQN77"/>
      <c r="IQO77"/>
      <c r="IQP77"/>
      <c r="IQQ77"/>
      <c r="IQR77"/>
      <c r="IQS77"/>
      <c r="IQT77"/>
      <c r="IQU77"/>
      <c r="IQV77"/>
      <c r="IQW77"/>
      <c r="IQX77"/>
      <c r="IQY77"/>
      <c r="IQZ77"/>
      <c r="IRA77"/>
      <c r="IRB77"/>
      <c r="IRC77"/>
      <c r="IRD77"/>
      <c r="IRE77"/>
      <c r="IRF77"/>
      <c r="IRG77"/>
      <c r="IRH77"/>
      <c r="IRI77"/>
      <c r="IRJ77"/>
      <c r="IRK77"/>
      <c r="IRL77"/>
      <c r="IRM77"/>
      <c r="IRN77"/>
      <c r="IRO77"/>
      <c r="IRP77"/>
      <c r="IRQ77"/>
      <c r="IRR77"/>
      <c r="IRS77"/>
      <c r="IRT77"/>
      <c r="IRU77"/>
      <c r="IRV77"/>
      <c r="IRW77"/>
      <c r="IRX77"/>
      <c r="IRY77"/>
      <c r="IRZ77"/>
      <c r="ISA77"/>
      <c r="ISB77"/>
      <c r="ISC77"/>
      <c r="ISD77"/>
      <c r="ISE77"/>
      <c r="ISF77"/>
      <c r="ISG77"/>
      <c r="ISH77"/>
      <c r="ISI77"/>
      <c r="ISJ77"/>
      <c r="ISK77"/>
      <c r="ISL77"/>
      <c r="ISM77"/>
      <c r="ISN77"/>
      <c r="ISO77"/>
      <c r="ISP77"/>
      <c r="ISQ77"/>
      <c r="ISR77"/>
      <c r="ISS77"/>
      <c r="IST77"/>
      <c r="ISU77"/>
      <c r="ISV77"/>
      <c r="ISW77"/>
      <c r="ISX77"/>
      <c r="ISY77"/>
      <c r="ISZ77"/>
      <c r="ITA77"/>
      <c r="ITB77"/>
      <c r="ITC77"/>
      <c r="ITD77"/>
      <c r="ITE77"/>
      <c r="ITF77"/>
      <c r="ITG77"/>
      <c r="ITH77"/>
      <c r="ITI77"/>
      <c r="ITJ77"/>
      <c r="ITK77"/>
      <c r="ITL77"/>
      <c r="ITM77"/>
      <c r="ITN77"/>
      <c r="ITO77"/>
      <c r="ITP77"/>
      <c r="ITQ77"/>
      <c r="ITR77"/>
      <c r="ITS77"/>
      <c r="ITT77"/>
      <c r="ITU77"/>
      <c r="ITV77"/>
      <c r="ITW77"/>
      <c r="ITX77"/>
      <c r="ITY77"/>
      <c r="ITZ77"/>
      <c r="IUA77"/>
      <c r="IUB77"/>
      <c r="IUC77"/>
      <c r="IUD77"/>
      <c r="IUE77"/>
      <c r="IUF77"/>
      <c r="IUG77"/>
      <c r="IUH77"/>
      <c r="IUI77"/>
      <c r="IUJ77"/>
      <c r="IUK77"/>
      <c r="IUL77"/>
      <c r="IUM77"/>
      <c r="IUN77"/>
      <c r="IUO77"/>
      <c r="IUP77"/>
      <c r="IUQ77"/>
      <c r="IUR77"/>
      <c r="IUS77"/>
      <c r="IUT77"/>
      <c r="IUU77"/>
      <c r="IUV77"/>
      <c r="IUW77"/>
      <c r="IUX77"/>
      <c r="IUY77"/>
      <c r="IUZ77"/>
      <c r="IVA77"/>
      <c r="IVB77"/>
      <c r="IVC77"/>
      <c r="IVD77"/>
      <c r="IVE77"/>
      <c r="IVF77"/>
      <c r="IVG77"/>
      <c r="IVH77"/>
      <c r="IVI77"/>
      <c r="IVJ77"/>
      <c r="IVK77"/>
      <c r="IVL77"/>
      <c r="IVM77"/>
      <c r="IVN77"/>
      <c r="IVO77"/>
      <c r="IVP77"/>
      <c r="IVQ77"/>
      <c r="IVR77"/>
      <c r="IVS77"/>
      <c r="IVT77"/>
      <c r="IVU77"/>
      <c r="IVV77"/>
      <c r="IVW77"/>
      <c r="IVX77"/>
      <c r="IVY77"/>
      <c r="IVZ77"/>
      <c r="IWA77"/>
      <c r="IWB77"/>
      <c r="IWC77"/>
      <c r="IWD77"/>
      <c r="IWE77"/>
      <c r="IWF77"/>
      <c r="IWG77"/>
      <c r="IWH77"/>
      <c r="IWI77"/>
      <c r="IWJ77"/>
      <c r="IWK77"/>
      <c r="IWL77"/>
      <c r="IWM77"/>
      <c r="IWN77"/>
      <c r="IWO77"/>
      <c r="IWP77"/>
      <c r="IWQ77"/>
      <c r="IWR77"/>
      <c r="IWS77"/>
      <c r="IWT77"/>
      <c r="IWU77"/>
      <c r="IWV77"/>
      <c r="IWW77"/>
      <c r="IWX77"/>
      <c r="IWY77"/>
      <c r="IWZ77"/>
      <c r="IXA77"/>
      <c r="IXB77"/>
      <c r="IXC77"/>
      <c r="IXD77"/>
      <c r="IXE77"/>
      <c r="IXF77"/>
      <c r="IXG77"/>
      <c r="IXH77"/>
      <c r="IXI77"/>
      <c r="IXJ77"/>
      <c r="IXK77"/>
      <c r="IXL77"/>
      <c r="IXM77"/>
      <c r="IXN77"/>
      <c r="IXO77"/>
      <c r="IXP77"/>
      <c r="IXQ77"/>
      <c r="IXR77"/>
      <c r="IXS77"/>
      <c r="IXT77"/>
      <c r="IXU77"/>
      <c r="IXV77"/>
      <c r="IXW77"/>
      <c r="IXX77"/>
      <c r="IXY77"/>
      <c r="IXZ77"/>
      <c r="IYA77"/>
      <c r="IYB77"/>
      <c r="IYC77"/>
      <c r="IYD77"/>
      <c r="IYE77"/>
      <c r="IYF77"/>
      <c r="IYG77"/>
      <c r="IYH77"/>
      <c r="IYI77"/>
      <c r="IYJ77"/>
      <c r="IYK77"/>
      <c r="IYL77"/>
      <c r="IYM77"/>
      <c r="IYN77"/>
      <c r="IYO77"/>
      <c r="IYP77"/>
      <c r="IYQ77"/>
      <c r="IYR77"/>
      <c r="IYS77"/>
      <c r="IYT77"/>
      <c r="IYU77"/>
      <c r="IYV77"/>
      <c r="IYW77"/>
      <c r="IYX77"/>
      <c r="IYY77"/>
      <c r="IYZ77"/>
      <c r="IZA77"/>
      <c r="IZB77"/>
      <c r="IZC77"/>
      <c r="IZD77"/>
      <c r="IZE77"/>
      <c r="IZF77"/>
      <c r="IZG77"/>
      <c r="IZH77"/>
      <c r="IZI77"/>
      <c r="IZJ77"/>
      <c r="IZK77"/>
      <c r="IZL77"/>
      <c r="IZM77"/>
      <c r="IZN77"/>
      <c r="IZO77"/>
      <c r="IZP77"/>
      <c r="IZQ77"/>
      <c r="IZR77"/>
      <c r="IZS77"/>
      <c r="IZT77"/>
      <c r="IZU77"/>
      <c r="IZV77"/>
      <c r="IZW77"/>
      <c r="IZX77"/>
      <c r="IZY77"/>
      <c r="IZZ77"/>
      <c r="JAA77"/>
      <c r="JAB77"/>
      <c r="JAC77"/>
      <c r="JAD77"/>
      <c r="JAE77"/>
      <c r="JAF77"/>
      <c r="JAG77"/>
      <c r="JAH77"/>
      <c r="JAI77"/>
      <c r="JAJ77"/>
      <c r="JAK77"/>
      <c r="JAL77"/>
      <c r="JAM77"/>
      <c r="JAN77"/>
      <c r="JAO77"/>
      <c r="JAP77"/>
      <c r="JAQ77"/>
      <c r="JAR77"/>
      <c r="JAS77"/>
      <c r="JAT77"/>
      <c r="JAU77"/>
      <c r="JAV77"/>
      <c r="JAW77"/>
      <c r="JAX77"/>
      <c r="JAY77"/>
      <c r="JAZ77"/>
      <c r="JBA77"/>
      <c r="JBB77"/>
      <c r="JBC77"/>
      <c r="JBD77"/>
      <c r="JBE77"/>
      <c r="JBF77"/>
      <c r="JBG77"/>
      <c r="JBH77"/>
      <c r="JBI77"/>
      <c r="JBJ77"/>
      <c r="JBK77"/>
      <c r="JBL77"/>
      <c r="JBM77"/>
      <c r="JBN77"/>
      <c r="JBO77"/>
      <c r="JBP77"/>
      <c r="JBQ77"/>
      <c r="JBR77"/>
      <c r="JBS77"/>
      <c r="JBT77"/>
      <c r="JBU77"/>
      <c r="JBV77"/>
      <c r="JBW77"/>
      <c r="JBX77"/>
      <c r="JBY77"/>
      <c r="JBZ77"/>
      <c r="JCA77"/>
      <c r="JCB77"/>
      <c r="JCC77"/>
      <c r="JCD77"/>
      <c r="JCE77"/>
      <c r="JCF77"/>
      <c r="JCG77"/>
      <c r="JCH77"/>
      <c r="JCI77"/>
      <c r="JCJ77"/>
      <c r="JCK77"/>
      <c r="JCL77"/>
      <c r="JCM77"/>
      <c r="JCN77"/>
      <c r="JCO77"/>
      <c r="JCP77"/>
      <c r="JCQ77"/>
      <c r="JCR77"/>
      <c r="JCS77"/>
      <c r="JCT77"/>
      <c r="JCU77"/>
      <c r="JCV77"/>
      <c r="JCW77"/>
      <c r="JCX77"/>
      <c r="JCY77"/>
      <c r="JCZ77"/>
      <c r="JDA77"/>
      <c r="JDB77"/>
      <c r="JDC77"/>
      <c r="JDD77"/>
      <c r="JDE77"/>
      <c r="JDF77"/>
      <c r="JDG77"/>
      <c r="JDH77"/>
      <c r="JDI77"/>
      <c r="JDJ77"/>
      <c r="JDK77"/>
      <c r="JDL77"/>
      <c r="JDM77"/>
      <c r="JDN77"/>
      <c r="JDO77"/>
      <c r="JDP77"/>
      <c r="JDQ77"/>
      <c r="JDR77"/>
      <c r="JDS77"/>
      <c r="JDT77"/>
      <c r="JDU77"/>
      <c r="JDV77"/>
      <c r="JDW77"/>
      <c r="JDX77"/>
      <c r="JDY77"/>
      <c r="JDZ77"/>
      <c r="JEA77"/>
      <c r="JEB77"/>
      <c r="JEC77"/>
      <c r="JED77"/>
      <c r="JEE77"/>
      <c r="JEF77"/>
      <c r="JEG77"/>
      <c r="JEH77"/>
      <c r="JEI77"/>
      <c r="JEJ77"/>
      <c r="JEK77"/>
      <c r="JEL77"/>
      <c r="JEM77"/>
      <c r="JEN77"/>
      <c r="JEO77"/>
      <c r="JEP77"/>
      <c r="JEQ77"/>
      <c r="JER77"/>
      <c r="JES77"/>
      <c r="JET77"/>
      <c r="JEU77"/>
      <c r="JEV77"/>
      <c r="JEW77"/>
      <c r="JEX77"/>
      <c r="JEY77"/>
      <c r="JEZ77"/>
      <c r="JFA77"/>
      <c r="JFB77"/>
      <c r="JFC77"/>
      <c r="JFD77"/>
      <c r="JFE77"/>
      <c r="JFF77"/>
      <c r="JFG77"/>
      <c r="JFH77"/>
      <c r="JFI77"/>
      <c r="JFJ77"/>
      <c r="JFK77"/>
      <c r="JFL77"/>
      <c r="JFM77"/>
      <c r="JFN77"/>
      <c r="JFO77"/>
      <c r="JFP77"/>
      <c r="JFQ77"/>
      <c r="JFR77"/>
      <c r="JFS77"/>
      <c r="JFT77"/>
      <c r="JFU77"/>
      <c r="JFV77"/>
      <c r="JFW77"/>
      <c r="JFX77"/>
      <c r="JFY77"/>
      <c r="JFZ77"/>
      <c r="JGA77"/>
      <c r="JGB77"/>
      <c r="JGC77"/>
      <c r="JGD77"/>
      <c r="JGE77"/>
      <c r="JGF77"/>
      <c r="JGG77"/>
      <c r="JGH77"/>
      <c r="JGI77"/>
      <c r="JGJ77"/>
      <c r="JGK77"/>
      <c r="JGL77"/>
      <c r="JGM77"/>
      <c r="JGN77"/>
      <c r="JGO77"/>
      <c r="JGP77"/>
      <c r="JGQ77"/>
      <c r="JGR77"/>
      <c r="JGS77"/>
      <c r="JGT77"/>
      <c r="JGU77"/>
      <c r="JGV77"/>
      <c r="JGW77"/>
      <c r="JGX77"/>
      <c r="JGY77"/>
      <c r="JGZ77"/>
      <c r="JHA77"/>
      <c r="JHB77"/>
      <c r="JHC77"/>
      <c r="JHD77"/>
      <c r="JHE77"/>
      <c r="JHF77"/>
      <c r="JHG77"/>
      <c r="JHH77"/>
      <c r="JHI77"/>
      <c r="JHJ77"/>
      <c r="JHK77"/>
      <c r="JHL77"/>
      <c r="JHM77"/>
      <c r="JHN77"/>
      <c r="JHO77"/>
      <c r="JHP77"/>
      <c r="JHQ77"/>
      <c r="JHR77"/>
      <c r="JHS77"/>
      <c r="JHT77"/>
      <c r="JHU77"/>
      <c r="JHV77"/>
      <c r="JHW77"/>
      <c r="JHX77"/>
      <c r="JHY77"/>
      <c r="JHZ77"/>
      <c r="JIA77"/>
      <c r="JIB77"/>
      <c r="JIC77"/>
      <c r="JID77"/>
      <c r="JIE77"/>
      <c r="JIF77"/>
      <c r="JIG77"/>
      <c r="JIH77"/>
      <c r="JII77"/>
      <c r="JIJ77"/>
      <c r="JIK77"/>
      <c r="JIL77"/>
      <c r="JIM77"/>
      <c r="JIN77"/>
      <c r="JIO77"/>
      <c r="JIP77"/>
      <c r="JIQ77"/>
      <c r="JIR77"/>
      <c r="JIS77"/>
      <c r="JIT77"/>
      <c r="JIU77"/>
      <c r="JIV77"/>
      <c r="JIW77"/>
      <c r="JIX77"/>
      <c r="JIY77"/>
      <c r="JIZ77"/>
      <c r="JJA77"/>
      <c r="JJB77"/>
      <c r="JJC77"/>
      <c r="JJD77"/>
      <c r="JJE77"/>
      <c r="JJF77"/>
      <c r="JJG77"/>
      <c r="JJH77"/>
      <c r="JJI77"/>
      <c r="JJJ77"/>
      <c r="JJK77"/>
      <c r="JJL77"/>
      <c r="JJM77"/>
      <c r="JJN77"/>
      <c r="JJO77"/>
      <c r="JJP77"/>
      <c r="JJQ77"/>
      <c r="JJR77"/>
      <c r="JJS77"/>
      <c r="JJT77"/>
      <c r="JJU77"/>
      <c r="JJV77"/>
      <c r="JJW77"/>
      <c r="JJX77"/>
      <c r="JJY77"/>
      <c r="JJZ77"/>
      <c r="JKA77"/>
      <c r="JKB77"/>
      <c r="JKC77"/>
      <c r="JKD77"/>
      <c r="JKE77"/>
      <c r="JKF77"/>
      <c r="JKG77"/>
      <c r="JKH77"/>
      <c r="JKI77"/>
      <c r="JKJ77"/>
      <c r="JKK77"/>
      <c r="JKL77"/>
      <c r="JKM77"/>
      <c r="JKN77"/>
      <c r="JKO77"/>
      <c r="JKP77"/>
      <c r="JKQ77"/>
      <c r="JKR77"/>
      <c r="JKS77"/>
      <c r="JKT77"/>
      <c r="JKU77"/>
      <c r="JKV77"/>
      <c r="JKW77"/>
      <c r="JKX77"/>
      <c r="JKY77"/>
      <c r="JKZ77"/>
      <c r="JLA77"/>
      <c r="JLB77"/>
      <c r="JLC77"/>
      <c r="JLD77"/>
      <c r="JLE77"/>
      <c r="JLF77"/>
      <c r="JLG77"/>
      <c r="JLH77"/>
      <c r="JLI77"/>
      <c r="JLJ77"/>
      <c r="JLK77"/>
      <c r="JLL77"/>
      <c r="JLM77"/>
      <c r="JLN77"/>
      <c r="JLO77"/>
      <c r="JLP77"/>
      <c r="JLQ77"/>
      <c r="JLR77"/>
      <c r="JLS77"/>
      <c r="JLT77"/>
      <c r="JLU77"/>
      <c r="JLV77"/>
      <c r="JLW77"/>
      <c r="JLX77"/>
      <c r="JLY77"/>
      <c r="JLZ77"/>
      <c r="JMA77"/>
      <c r="JMB77"/>
      <c r="JMC77"/>
      <c r="JMD77"/>
      <c r="JME77"/>
      <c r="JMF77"/>
      <c r="JMG77"/>
      <c r="JMH77"/>
      <c r="JMI77"/>
      <c r="JMJ77"/>
      <c r="JMK77"/>
      <c r="JML77"/>
      <c r="JMM77"/>
      <c r="JMN77"/>
      <c r="JMO77"/>
      <c r="JMP77"/>
      <c r="JMQ77"/>
      <c r="JMR77"/>
      <c r="JMS77"/>
      <c r="JMT77"/>
      <c r="JMU77"/>
      <c r="JMV77"/>
      <c r="JMW77"/>
      <c r="JMX77"/>
      <c r="JMY77"/>
      <c r="JMZ77"/>
      <c r="JNA77"/>
      <c r="JNB77"/>
      <c r="JNC77"/>
      <c r="JND77"/>
      <c r="JNE77"/>
      <c r="JNF77"/>
      <c r="JNG77"/>
      <c r="JNH77"/>
      <c r="JNI77"/>
      <c r="JNJ77"/>
      <c r="JNK77"/>
      <c r="JNL77"/>
      <c r="JNM77"/>
      <c r="JNN77"/>
      <c r="JNO77"/>
      <c r="JNP77"/>
      <c r="JNQ77"/>
      <c r="JNR77"/>
      <c r="JNS77"/>
      <c r="JNT77"/>
      <c r="JNU77"/>
      <c r="JNV77"/>
      <c r="JNW77"/>
      <c r="JNX77"/>
      <c r="JNY77"/>
      <c r="JNZ77"/>
      <c r="JOA77"/>
      <c r="JOB77"/>
      <c r="JOC77"/>
      <c r="JOD77"/>
      <c r="JOE77"/>
      <c r="JOF77"/>
      <c r="JOG77"/>
      <c r="JOH77"/>
      <c r="JOI77"/>
      <c r="JOJ77"/>
      <c r="JOK77"/>
      <c r="JOL77"/>
      <c r="JOM77"/>
      <c r="JON77"/>
      <c r="JOO77"/>
      <c r="JOP77"/>
      <c r="JOQ77"/>
      <c r="JOR77"/>
      <c r="JOS77"/>
      <c r="JOT77"/>
      <c r="JOU77"/>
      <c r="JOV77"/>
      <c r="JOW77"/>
      <c r="JOX77"/>
      <c r="JOY77"/>
      <c r="JOZ77"/>
      <c r="JPA77"/>
      <c r="JPB77"/>
      <c r="JPC77"/>
      <c r="JPD77"/>
      <c r="JPE77"/>
      <c r="JPF77"/>
      <c r="JPG77"/>
      <c r="JPH77"/>
      <c r="JPI77"/>
      <c r="JPJ77"/>
      <c r="JPK77"/>
      <c r="JPL77"/>
      <c r="JPM77"/>
      <c r="JPN77"/>
      <c r="JPO77"/>
      <c r="JPP77"/>
      <c r="JPQ77"/>
      <c r="JPR77"/>
      <c r="JPS77"/>
      <c r="JPT77"/>
      <c r="JPU77"/>
      <c r="JPV77"/>
      <c r="JPW77"/>
      <c r="JPX77"/>
      <c r="JPY77"/>
      <c r="JPZ77"/>
      <c r="JQA77"/>
      <c r="JQB77"/>
      <c r="JQC77"/>
      <c r="JQD77"/>
      <c r="JQE77"/>
      <c r="JQF77"/>
      <c r="JQG77"/>
      <c r="JQH77"/>
      <c r="JQI77"/>
      <c r="JQJ77"/>
      <c r="JQK77"/>
      <c r="JQL77"/>
      <c r="JQM77"/>
      <c r="JQN77"/>
      <c r="JQO77"/>
      <c r="JQP77"/>
      <c r="JQQ77"/>
      <c r="JQR77"/>
      <c r="JQS77"/>
      <c r="JQT77"/>
      <c r="JQU77"/>
      <c r="JQV77"/>
      <c r="JQW77"/>
      <c r="JQX77"/>
      <c r="JQY77"/>
      <c r="JQZ77"/>
      <c r="JRA77"/>
      <c r="JRB77"/>
      <c r="JRC77"/>
      <c r="JRD77"/>
      <c r="JRE77"/>
      <c r="JRF77"/>
      <c r="JRG77"/>
      <c r="JRH77"/>
      <c r="JRI77"/>
      <c r="JRJ77"/>
      <c r="JRK77"/>
      <c r="JRL77"/>
      <c r="JRM77"/>
      <c r="JRN77"/>
      <c r="JRO77"/>
      <c r="JRP77"/>
      <c r="JRQ77"/>
      <c r="JRR77"/>
      <c r="JRS77"/>
      <c r="JRT77"/>
      <c r="JRU77"/>
      <c r="JRV77"/>
      <c r="JRW77"/>
      <c r="JRX77"/>
      <c r="JRY77"/>
      <c r="JRZ77"/>
      <c r="JSA77"/>
      <c r="JSB77"/>
      <c r="JSC77"/>
      <c r="JSD77"/>
      <c r="JSE77"/>
      <c r="JSF77"/>
      <c r="JSG77"/>
      <c r="JSH77"/>
      <c r="JSI77"/>
      <c r="JSJ77"/>
      <c r="JSK77"/>
      <c r="JSL77"/>
      <c r="JSM77"/>
      <c r="JSN77"/>
      <c r="JSO77"/>
      <c r="JSP77"/>
      <c r="JSQ77"/>
      <c r="JSR77"/>
      <c r="JSS77"/>
      <c r="JST77"/>
      <c r="JSU77"/>
      <c r="JSV77"/>
      <c r="JSW77"/>
      <c r="JSX77"/>
      <c r="JSY77"/>
      <c r="JSZ77"/>
      <c r="JTA77"/>
      <c r="JTB77"/>
      <c r="JTC77"/>
      <c r="JTD77"/>
      <c r="JTE77"/>
      <c r="JTF77"/>
      <c r="JTG77"/>
      <c r="JTH77"/>
      <c r="JTI77"/>
      <c r="JTJ77"/>
      <c r="JTK77"/>
      <c r="JTL77"/>
      <c r="JTM77"/>
      <c r="JTN77"/>
      <c r="JTO77"/>
      <c r="JTP77"/>
      <c r="JTQ77"/>
      <c r="JTR77"/>
      <c r="JTS77"/>
      <c r="JTT77"/>
      <c r="JTU77"/>
      <c r="JTV77"/>
      <c r="JTW77"/>
      <c r="JTX77"/>
      <c r="JTY77"/>
      <c r="JTZ77"/>
      <c r="JUA77"/>
      <c r="JUB77"/>
      <c r="JUC77"/>
      <c r="JUD77"/>
      <c r="JUE77"/>
      <c r="JUF77"/>
      <c r="JUG77"/>
      <c r="JUH77"/>
      <c r="JUI77"/>
      <c r="JUJ77"/>
      <c r="JUK77"/>
      <c r="JUL77"/>
      <c r="JUM77"/>
      <c r="JUN77"/>
      <c r="JUO77"/>
      <c r="JUP77"/>
      <c r="JUQ77"/>
      <c r="JUR77"/>
      <c r="JUS77"/>
      <c r="JUT77"/>
      <c r="JUU77"/>
      <c r="JUV77"/>
      <c r="JUW77"/>
      <c r="JUX77"/>
      <c r="JUY77"/>
      <c r="JUZ77"/>
      <c r="JVA77"/>
      <c r="JVB77"/>
      <c r="JVC77"/>
      <c r="JVD77"/>
      <c r="JVE77"/>
      <c r="JVF77"/>
      <c r="JVG77"/>
      <c r="JVH77"/>
      <c r="JVI77"/>
      <c r="JVJ77"/>
      <c r="JVK77"/>
      <c r="JVL77"/>
      <c r="JVM77"/>
      <c r="JVN77"/>
      <c r="JVO77"/>
      <c r="JVP77"/>
      <c r="JVQ77"/>
      <c r="JVR77"/>
      <c r="JVS77"/>
      <c r="JVT77"/>
      <c r="JVU77"/>
      <c r="JVV77"/>
      <c r="JVW77"/>
      <c r="JVX77"/>
      <c r="JVY77"/>
      <c r="JVZ77"/>
      <c r="JWA77"/>
      <c r="JWB77"/>
      <c r="JWC77"/>
      <c r="JWD77"/>
      <c r="JWE77"/>
      <c r="JWF77"/>
      <c r="JWG77"/>
      <c r="JWH77"/>
      <c r="JWI77"/>
      <c r="JWJ77"/>
      <c r="JWK77"/>
      <c r="JWL77"/>
      <c r="JWM77"/>
      <c r="JWN77"/>
      <c r="JWO77"/>
      <c r="JWP77"/>
      <c r="JWQ77"/>
      <c r="JWR77"/>
      <c r="JWS77"/>
      <c r="JWT77"/>
      <c r="JWU77"/>
      <c r="JWV77"/>
      <c r="JWW77"/>
      <c r="JWX77"/>
      <c r="JWY77"/>
      <c r="JWZ77"/>
      <c r="JXA77"/>
      <c r="JXB77"/>
      <c r="JXC77"/>
      <c r="JXD77"/>
      <c r="JXE77"/>
      <c r="JXF77"/>
      <c r="JXG77"/>
      <c r="JXH77"/>
      <c r="JXI77"/>
      <c r="JXJ77"/>
      <c r="JXK77"/>
      <c r="JXL77"/>
      <c r="JXM77"/>
      <c r="JXN77"/>
      <c r="JXO77"/>
      <c r="JXP77"/>
      <c r="JXQ77"/>
      <c r="JXR77"/>
      <c r="JXS77"/>
      <c r="JXT77"/>
      <c r="JXU77"/>
      <c r="JXV77"/>
      <c r="JXW77"/>
      <c r="JXX77"/>
      <c r="JXY77"/>
      <c r="JXZ77"/>
      <c r="JYA77"/>
      <c r="JYB77"/>
      <c r="JYC77"/>
      <c r="JYD77"/>
      <c r="JYE77"/>
      <c r="JYF77"/>
      <c r="JYG77"/>
      <c r="JYH77"/>
      <c r="JYI77"/>
      <c r="JYJ77"/>
      <c r="JYK77"/>
      <c r="JYL77"/>
      <c r="JYM77"/>
      <c r="JYN77"/>
      <c r="JYO77"/>
      <c r="JYP77"/>
      <c r="JYQ77"/>
      <c r="JYR77"/>
      <c r="JYS77"/>
      <c r="JYT77"/>
      <c r="JYU77"/>
      <c r="JYV77"/>
      <c r="JYW77"/>
      <c r="JYX77"/>
      <c r="JYY77"/>
      <c r="JYZ77"/>
      <c r="JZA77"/>
      <c r="JZB77"/>
      <c r="JZC77"/>
      <c r="JZD77"/>
      <c r="JZE77"/>
      <c r="JZF77"/>
      <c r="JZG77"/>
      <c r="JZH77"/>
      <c r="JZI77"/>
      <c r="JZJ77"/>
      <c r="JZK77"/>
      <c r="JZL77"/>
      <c r="JZM77"/>
      <c r="JZN77"/>
      <c r="JZO77"/>
      <c r="JZP77"/>
      <c r="JZQ77"/>
      <c r="JZR77"/>
      <c r="JZS77"/>
      <c r="JZT77"/>
      <c r="JZU77"/>
      <c r="JZV77"/>
      <c r="JZW77"/>
      <c r="JZX77"/>
      <c r="JZY77"/>
      <c r="JZZ77"/>
      <c r="KAA77"/>
      <c r="KAB77"/>
      <c r="KAC77"/>
      <c r="KAD77"/>
      <c r="KAE77"/>
      <c r="KAF77"/>
      <c r="KAG77"/>
      <c r="KAH77"/>
      <c r="KAI77"/>
      <c r="KAJ77"/>
      <c r="KAK77"/>
      <c r="KAL77"/>
      <c r="KAM77"/>
      <c r="KAN77"/>
      <c r="KAO77"/>
      <c r="KAP77"/>
      <c r="KAQ77"/>
      <c r="KAR77"/>
      <c r="KAS77"/>
      <c r="KAT77"/>
      <c r="KAU77"/>
      <c r="KAV77"/>
      <c r="KAW77"/>
      <c r="KAX77"/>
      <c r="KAY77"/>
      <c r="KAZ77"/>
      <c r="KBA77"/>
      <c r="KBB77"/>
      <c r="KBC77"/>
      <c r="KBD77"/>
      <c r="KBE77"/>
      <c r="KBF77"/>
      <c r="KBG77"/>
      <c r="KBH77"/>
      <c r="KBI77"/>
      <c r="KBJ77"/>
      <c r="KBK77"/>
      <c r="KBL77"/>
      <c r="KBM77"/>
      <c r="KBN77"/>
      <c r="KBO77"/>
      <c r="KBP77"/>
      <c r="KBQ77"/>
      <c r="KBR77"/>
      <c r="KBS77"/>
      <c r="KBT77"/>
      <c r="KBU77"/>
      <c r="KBV77"/>
      <c r="KBW77"/>
      <c r="KBX77"/>
      <c r="KBY77"/>
      <c r="KBZ77"/>
      <c r="KCA77"/>
      <c r="KCB77"/>
      <c r="KCC77"/>
      <c r="KCD77"/>
      <c r="KCE77"/>
      <c r="KCF77"/>
      <c r="KCG77"/>
      <c r="KCH77"/>
      <c r="KCI77"/>
      <c r="KCJ77"/>
      <c r="KCK77"/>
      <c r="KCL77"/>
      <c r="KCM77"/>
      <c r="KCN77"/>
      <c r="KCO77"/>
      <c r="KCP77"/>
      <c r="KCQ77"/>
      <c r="KCR77"/>
      <c r="KCS77"/>
      <c r="KCT77"/>
      <c r="KCU77"/>
      <c r="KCV77"/>
      <c r="KCW77"/>
      <c r="KCX77"/>
      <c r="KCY77"/>
      <c r="KCZ77"/>
      <c r="KDA77"/>
      <c r="KDB77"/>
      <c r="KDC77"/>
      <c r="KDD77"/>
      <c r="KDE77"/>
      <c r="KDF77"/>
      <c r="KDG77"/>
      <c r="KDH77"/>
      <c r="KDI77"/>
      <c r="KDJ77"/>
      <c r="KDK77"/>
      <c r="KDL77"/>
      <c r="KDM77"/>
      <c r="KDN77"/>
      <c r="KDO77"/>
      <c r="KDP77"/>
      <c r="KDQ77"/>
      <c r="KDR77"/>
      <c r="KDS77"/>
      <c r="KDT77"/>
      <c r="KDU77"/>
      <c r="KDV77"/>
      <c r="KDW77"/>
      <c r="KDX77"/>
      <c r="KDY77"/>
      <c r="KDZ77"/>
      <c r="KEA77"/>
      <c r="KEB77"/>
      <c r="KEC77"/>
      <c r="KED77"/>
      <c r="KEE77"/>
      <c r="KEF77"/>
      <c r="KEG77"/>
      <c r="KEH77"/>
      <c r="KEI77"/>
      <c r="KEJ77"/>
      <c r="KEK77"/>
      <c r="KEL77"/>
      <c r="KEM77"/>
      <c r="KEN77"/>
      <c r="KEO77"/>
      <c r="KEP77"/>
      <c r="KEQ77"/>
      <c r="KER77"/>
      <c r="KES77"/>
      <c r="KET77"/>
      <c r="KEU77"/>
      <c r="KEV77"/>
      <c r="KEW77"/>
      <c r="KEX77"/>
      <c r="KEY77"/>
      <c r="KEZ77"/>
      <c r="KFA77"/>
      <c r="KFB77"/>
      <c r="KFC77"/>
      <c r="KFD77"/>
      <c r="KFE77"/>
      <c r="KFF77"/>
      <c r="KFG77"/>
      <c r="KFH77"/>
      <c r="KFI77"/>
      <c r="KFJ77"/>
      <c r="KFK77"/>
      <c r="KFL77"/>
      <c r="KFM77"/>
      <c r="KFN77"/>
      <c r="KFO77"/>
      <c r="KFP77"/>
      <c r="KFQ77"/>
      <c r="KFR77"/>
      <c r="KFS77"/>
      <c r="KFT77"/>
      <c r="KFU77"/>
      <c r="KFV77"/>
      <c r="KFW77"/>
      <c r="KFX77"/>
      <c r="KFY77"/>
      <c r="KFZ77"/>
      <c r="KGA77"/>
      <c r="KGB77"/>
      <c r="KGC77"/>
      <c r="KGD77"/>
      <c r="KGE77"/>
      <c r="KGF77"/>
      <c r="KGG77"/>
      <c r="KGH77"/>
      <c r="KGI77"/>
      <c r="KGJ77"/>
      <c r="KGK77"/>
      <c r="KGL77"/>
      <c r="KGM77"/>
      <c r="KGN77"/>
      <c r="KGO77"/>
      <c r="KGP77"/>
      <c r="KGQ77"/>
      <c r="KGR77"/>
      <c r="KGS77"/>
      <c r="KGT77"/>
      <c r="KGU77"/>
      <c r="KGV77"/>
      <c r="KGW77"/>
      <c r="KGX77"/>
      <c r="KGY77"/>
      <c r="KGZ77"/>
      <c r="KHA77"/>
      <c r="KHB77"/>
      <c r="KHC77"/>
      <c r="KHD77"/>
      <c r="KHE77"/>
      <c r="KHF77"/>
      <c r="KHG77"/>
      <c r="KHH77"/>
      <c r="KHI77"/>
      <c r="KHJ77"/>
      <c r="KHK77"/>
      <c r="KHL77"/>
      <c r="KHM77"/>
      <c r="KHN77"/>
      <c r="KHO77"/>
      <c r="KHP77"/>
      <c r="KHQ77"/>
      <c r="KHR77"/>
      <c r="KHS77"/>
      <c r="KHT77"/>
      <c r="KHU77"/>
      <c r="KHV77"/>
      <c r="KHW77"/>
      <c r="KHX77"/>
      <c r="KHY77"/>
      <c r="KHZ77"/>
      <c r="KIA77"/>
      <c r="KIB77"/>
      <c r="KIC77"/>
      <c r="KID77"/>
      <c r="KIE77"/>
      <c r="KIF77"/>
      <c r="KIG77"/>
      <c r="KIH77"/>
      <c r="KII77"/>
      <c r="KIJ77"/>
      <c r="KIK77"/>
      <c r="KIL77"/>
      <c r="KIM77"/>
      <c r="KIN77"/>
      <c r="KIO77"/>
      <c r="KIP77"/>
      <c r="KIQ77"/>
      <c r="KIR77"/>
      <c r="KIS77"/>
      <c r="KIT77"/>
      <c r="KIU77"/>
      <c r="KIV77"/>
      <c r="KIW77"/>
      <c r="KIX77"/>
      <c r="KIY77"/>
      <c r="KIZ77"/>
      <c r="KJA77"/>
      <c r="KJB77"/>
      <c r="KJC77"/>
      <c r="KJD77"/>
      <c r="KJE77"/>
      <c r="KJF77"/>
      <c r="KJG77"/>
      <c r="KJH77"/>
      <c r="KJI77"/>
      <c r="KJJ77"/>
      <c r="KJK77"/>
      <c r="KJL77"/>
      <c r="KJM77"/>
      <c r="KJN77"/>
      <c r="KJO77"/>
      <c r="KJP77"/>
      <c r="KJQ77"/>
      <c r="KJR77"/>
      <c r="KJS77"/>
      <c r="KJT77"/>
      <c r="KJU77"/>
      <c r="KJV77"/>
      <c r="KJW77"/>
      <c r="KJX77"/>
      <c r="KJY77"/>
      <c r="KJZ77"/>
      <c r="KKA77"/>
      <c r="KKB77"/>
      <c r="KKC77"/>
      <c r="KKD77"/>
      <c r="KKE77"/>
      <c r="KKF77"/>
      <c r="KKG77"/>
      <c r="KKH77"/>
      <c r="KKI77"/>
      <c r="KKJ77"/>
      <c r="KKK77"/>
      <c r="KKL77"/>
      <c r="KKM77"/>
      <c r="KKN77"/>
      <c r="KKO77"/>
      <c r="KKP77"/>
      <c r="KKQ77"/>
      <c r="KKR77"/>
      <c r="KKS77"/>
      <c r="KKT77"/>
      <c r="KKU77"/>
      <c r="KKV77"/>
      <c r="KKW77"/>
      <c r="KKX77"/>
      <c r="KKY77"/>
      <c r="KKZ77"/>
      <c r="KLA77"/>
      <c r="KLB77"/>
      <c r="KLC77"/>
      <c r="KLD77"/>
      <c r="KLE77"/>
      <c r="KLF77"/>
      <c r="KLG77"/>
      <c r="KLH77"/>
      <c r="KLI77"/>
      <c r="KLJ77"/>
      <c r="KLK77"/>
      <c r="KLL77"/>
      <c r="KLM77"/>
      <c r="KLN77"/>
      <c r="KLO77"/>
      <c r="KLP77"/>
      <c r="KLQ77"/>
      <c r="KLR77"/>
      <c r="KLS77"/>
      <c r="KLT77"/>
      <c r="KLU77"/>
      <c r="KLV77"/>
      <c r="KLW77"/>
      <c r="KLX77"/>
      <c r="KLY77"/>
      <c r="KLZ77"/>
      <c r="KMA77"/>
      <c r="KMB77"/>
      <c r="KMC77"/>
      <c r="KMD77"/>
      <c r="KME77"/>
      <c r="KMF77"/>
      <c r="KMG77"/>
      <c r="KMH77"/>
      <c r="KMI77"/>
      <c r="KMJ77"/>
      <c r="KMK77"/>
      <c r="KML77"/>
      <c r="KMM77"/>
      <c r="KMN77"/>
      <c r="KMO77"/>
      <c r="KMP77"/>
      <c r="KMQ77"/>
      <c r="KMR77"/>
      <c r="KMS77"/>
      <c r="KMT77"/>
      <c r="KMU77"/>
      <c r="KMV77"/>
      <c r="KMW77"/>
      <c r="KMX77"/>
      <c r="KMY77"/>
      <c r="KMZ77"/>
      <c r="KNA77"/>
      <c r="KNB77"/>
      <c r="KNC77"/>
      <c r="KND77"/>
      <c r="KNE77"/>
      <c r="KNF77"/>
      <c r="KNG77"/>
      <c r="KNH77"/>
      <c r="KNI77"/>
      <c r="KNJ77"/>
      <c r="KNK77"/>
      <c r="KNL77"/>
      <c r="KNM77"/>
      <c r="KNN77"/>
      <c r="KNO77"/>
      <c r="KNP77"/>
      <c r="KNQ77"/>
      <c r="KNR77"/>
      <c r="KNS77"/>
      <c r="KNT77"/>
      <c r="KNU77"/>
      <c r="KNV77"/>
      <c r="KNW77"/>
      <c r="KNX77"/>
      <c r="KNY77"/>
      <c r="KNZ77"/>
      <c r="KOA77"/>
      <c r="KOB77"/>
      <c r="KOC77"/>
      <c r="KOD77"/>
      <c r="KOE77"/>
      <c r="KOF77"/>
      <c r="KOG77"/>
      <c r="KOH77"/>
      <c r="KOI77"/>
      <c r="KOJ77"/>
      <c r="KOK77"/>
      <c r="KOL77"/>
      <c r="KOM77"/>
      <c r="KON77"/>
      <c r="KOO77"/>
      <c r="KOP77"/>
      <c r="KOQ77"/>
      <c r="KOR77"/>
      <c r="KOS77"/>
      <c r="KOT77"/>
      <c r="KOU77"/>
      <c r="KOV77"/>
      <c r="KOW77"/>
      <c r="KOX77"/>
      <c r="KOY77"/>
      <c r="KOZ77"/>
      <c r="KPA77"/>
      <c r="KPB77"/>
      <c r="KPC77"/>
      <c r="KPD77"/>
      <c r="KPE77"/>
      <c r="KPF77"/>
      <c r="KPG77"/>
      <c r="KPH77"/>
      <c r="KPI77"/>
      <c r="KPJ77"/>
      <c r="KPK77"/>
      <c r="KPL77"/>
      <c r="KPM77"/>
      <c r="KPN77"/>
      <c r="KPO77"/>
      <c r="KPP77"/>
      <c r="KPQ77"/>
      <c r="KPR77"/>
      <c r="KPS77"/>
      <c r="KPT77"/>
      <c r="KPU77"/>
      <c r="KPV77"/>
      <c r="KPW77"/>
      <c r="KPX77"/>
      <c r="KPY77"/>
      <c r="KPZ77"/>
      <c r="KQA77"/>
      <c r="KQB77"/>
      <c r="KQC77"/>
      <c r="KQD77"/>
      <c r="KQE77"/>
      <c r="KQF77"/>
      <c r="KQG77"/>
      <c r="KQH77"/>
      <c r="KQI77"/>
      <c r="KQJ77"/>
      <c r="KQK77"/>
      <c r="KQL77"/>
      <c r="KQM77"/>
      <c r="KQN77"/>
      <c r="KQO77"/>
      <c r="KQP77"/>
      <c r="KQQ77"/>
      <c r="KQR77"/>
      <c r="KQS77"/>
      <c r="KQT77"/>
      <c r="KQU77"/>
      <c r="KQV77"/>
      <c r="KQW77"/>
      <c r="KQX77"/>
      <c r="KQY77"/>
      <c r="KQZ77"/>
      <c r="KRA77"/>
      <c r="KRB77"/>
      <c r="KRC77"/>
      <c r="KRD77"/>
      <c r="KRE77"/>
      <c r="KRF77"/>
      <c r="KRG77"/>
      <c r="KRH77"/>
      <c r="KRI77"/>
      <c r="KRJ77"/>
      <c r="KRK77"/>
      <c r="KRL77"/>
      <c r="KRM77"/>
      <c r="KRN77"/>
      <c r="KRO77"/>
      <c r="KRP77"/>
      <c r="KRQ77"/>
      <c r="KRR77"/>
      <c r="KRS77"/>
      <c r="KRT77"/>
      <c r="KRU77"/>
      <c r="KRV77"/>
      <c r="KRW77"/>
      <c r="KRX77"/>
      <c r="KRY77"/>
      <c r="KRZ77"/>
      <c r="KSA77"/>
      <c r="KSB77"/>
      <c r="KSC77"/>
      <c r="KSD77"/>
      <c r="KSE77"/>
      <c r="KSF77"/>
      <c r="KSG77"/>
      <c r="KSH77"/>
      <c r="KSI77"/>
      <c r="KSJ77"/>
      <c r="KSK77"/>
      <c r="KSL77"/>
      <c r="KSM77"/>
      <c r="KSN77"/>
      <c r="KSO77"/>
      <c r="KSP77"/>
      <c r="KSQ77"/>
      <c r="KSR77"/>
      <c r="KSS77"/>
      <c r="KST77"/>
      <c r="KSU77"/>
      <c r="KSV77"/>
      <c r="KSW77"/>
      <c r="KSX77"/>
      <c r="KSY77"/>
      <c r="KSZ77"/>
      <c r="KTA77"/>
      <c r="KTB77"/>
      <c r="KTC77"/>
      <c r="KTD77"/>
      <c r="KTE77"/>
      <c r="KTF77"/>
      <c r="KTG77"/>
      <c r="KTH77"/>
      <c r="KTI77"/>
      <c r="KTJ77"/>
      <c r="KTK77"/>
      <c r="KTL77"/>
      <c r="KTM77"/>
      <c r="KTN77"/>
      <c r="KTO77"/>
      <c r="KTP77"/>
      <c r="KTQ77"/>
      <c r="KTR77"/>
      <c r="KTS77"/>
      <c r="KTT77"/>
      <c r="KTU77"/>
      <c r="KTV77"/>
      <c r="KTW77"/>
      <c r="KTX77"/>
      <c r="KTY77"/>
      <c r="KTZ77"/>
      <c r="KUA77"/>
      <c r="KUB77"/>
      <c r="KUC77"/>
      <c r="KUD77"/>
      <c r="KUE77"/>
      <c r="KUF77"/>
      <c r="KUG77"/>
      <c r="KUH77"/>
      <c r="KUI77"/>
      <c r="KUJ77"/>
      <c r="KUK77"/>
      <c r="KUL77"/>
      <c r="KUM77"/>
      <c r="KUN77"/>
      <c r="KUO77"/>
      <c r="KUP77"/>
      <c r="KUQ77"/>
      <c r="KUR77"/>
      <c r="KUS77"/>
      <c r="KUT77"/>
      <c r="KUU77"/>
      <c r="KUV77"/>
      <c r="KUW77"/>
      <c r="KUX77"/>
      <c r="KUY77"/>
      <c r="KUZ77"/>
      <c r="KVA77"/>
      <c r="KVB77"/>
      <c r="KVC77"/>
      <c r="KVD77"/>
      <c r="KVE77"/>
      <c r="KVF77"/>
      <c r="KVG77"/>
      <c r="KVH77"/>
      <c r="KVI77"/>
      <c r="KVJ77"/>
      <c r="KVK77"/>
      <c r="KVL77"/>
      <c r="KVM77"/>
      <c r="KVN77"/>
      <c r="KVO77"/>
      <c r="KVP77"/>
      <c r="KVQ77"/>
      <c r="KVR77"/>
      <c r="KVS77"/>
      <c r="KVT77"/>
      <c r="KVU77"/>
      <c r="KVV77"/>
      <c r="KVW77"/>
      <c r="KVX77"/>
      <c r="KVY77"/>
      <c r="KVZ77"/>
      <c r="KWA77"/>
      <c r="KWB77"/>
      <c r="KWC77"/>
      <c r="KWD77"/>
      <c r="KWE77"/>
      <c r="KWF77"/>
      <c r="KWG77"/>
      <c r="KWH77"/>
      <c r="KWI77"/>
      <c r="KWJ77"/>
      <c r="KWK77"/>
      <c r="KWL77"/>
      <c r="KWM77"/>
      <c r="KWN77"/>
      <c r="KWO77"/>
      <c r="KWP77"/>
      <c r="KWQ77"/>
      <c r="KWR77"/>
      <c r="KWS77"/>
      <c r="KWT77"/>
      <c r="KWU77"/>
      <c r="KWV77"/>
      <c r="KWW77"/>
      <c r="KWX77"/>
      <c r="KWY77"/>
      <c r="KWZ77"/>
      <c r="KXA77"/>
      <c r="KXB77"/>
      <c r="KXC77"/>
      <c r="KXD77"/>
      <c r="KXE77"/>
      <c r="KXF77"/>
      <c r="KXG77"/>
      <c r="KXH77"/>
      <c r="KXI77"/>
      <c r="KXJ77"/>
      <c r="KXK77"/>
      <c r="KXL77"/>
      <c r="KXM77"/>
      <c r="KXN77"/>
      <c r="KXO77"/>
      <c r="KXP77"/>
      <c r="KXQ77"/>
      <c r="KXR77"/>
      <c r="KXS77"/>
      <c r="KXT77"/>
      <c r="KXU77"/>
      <c r="KXV77"/>
      <c r="KXW77"/>
      <c r="KXX77"/>
      <c r="KXY77"/>
      <c r="KXZ77"/>
      <c r="KYA77"/>
      <c r="KYB77"/>
      <c r="KYC77"/>
      <c r="KYD77"/>
      <c r="KYE77"/>
      <c r="KYF77"/>
      <c r="KYG77"/>
      <c r="KYH77"/>
      <c r="KYI77"/>
      <c r="KYJ77"/>
      <c r="KYK77"/>
      <c r="KYL77"/>
      <c r="KYM77"/>
      <c r="KYN77"/>
      <c r="KYO77"/>
      <c r="KYP77"/>
      <c r="KYQ77"/>
      <c r="KYR77"/>
      <c r="KYS77"/>
      <c r="KYT77"/>
      <c r="KYU77"/>
      <c r="KYV77"/>
      <c r="KYW77"/>
      <c r="KYX77"/>
      <c r="KYY77"/>
      <c r="KYZ77"/>
      <c r="KZA77"/>
      <c r="KZB77"/>
      <c r="KZC77"/>
      <c r="KZD77"/>
      <c r="KZE77"/>
      <c r="KZF77"/>
      <c r="KZG77"/>
      <c r="KZH77"/>
      <c r="KZI77"/>
      <c r="KZJ77"/>
      <c r="KZK77"/>
      <c r="KZL77"/>
      <c r="KZM77"/>
      <c r="KZN77"/>
      <c r="KZO77"/>
      <c r="KZP77"/>
      <c r="KZQ77"/>
      <c r="KZR77"/>
      <c r="KZS77"/>
      <c r="KZT77"/>
      <c r="KZU77"/>
      <c r="KZV77"/>
      <c r="KZW77"/>
      <c r="KZX77"/>
      <c r="KZY77"/>
      <c r="KZZ77"/>
      <c r="LAA77"/>
      <c r="LAB77"/>
      <c r="LAC77"/>
      <c r="LAD77"/>
      <c r="LAE77"/>
      <c r="LAF77"/>
      <c r="LAG77"/>
      <c r="LAH77"/>
      <c r="LAI77"/>
      <c r="LAJ77"/>
      <c r="LAK77"/>
      <c r="LAL77"/>
      <c r="LAM77"/>
      <c r="LAN77"/>
      <c r="LAO77"/>
      <c r="LAP77"/>
      <c r="LAQ77"/>
      <c r="LAR77"/>
      <c r="LAS77"/>
      <c r="LAT77"/>
      <c r="LAU77"/>
      <c r="LAV77"/>
      <c r="LAW77"/>
      <c r="LAX77"/>
      <c r="LAY77"/>
      <c r="LAZ77"/>
      <c r="LBA77"/>
      <c r="LBB77"/>
      <c r="LBC77"/>
      <c r="LBD77"/>
      <c r="LBE77"/>
      <c r="LBF77"/>
      <c r="LBG77"/>
      <c r="LBH77"/>
      <c r="LBI77"/>
      <c r="LBJ77"/>
      <c r="LBK77"/>
      <c r="LBL77"/>
      <c r="LBM77"/>
      <c r="LBN77"/>
      <c r="LBO77"/>
      <c r="LBP77"/>
      <c r="LBQ77"/>
      <c r="LBR77"/>
      <c r="LBS77"/>
      <c r="LBT77"/>
      <c r="LBU77"/>
      <c r="LBV77"/>
      <c r="LBW77"/>
      <c r="LBX77"/>
      <c r="LBY77"/>
      <c r="LBZ77"/>
      <c r="LCA77"/>
      <c r="LCB77"/>
      <c r="LCC77"/>
      <c r="LCD77"/>
      <c r="LCE77"/>
      <c r="LCF77"/>
      <c r="LCG77"/>
      <c r="LCH77"/>
      <c r="LCI77"/>
      <c r="LCJ77"/>
      <c r="LCK77"/>
      <c r="LCL77"/>
      <c r="LCM77"/>
      <c r="LCN77"/>
      <c r="LCO77"/>
      <c r="LCP77"/>
      <c r="LCQ77"/>
      <c r="LCR77"/>
      <c r="LCS77"/>
      <c r="LCT77"/>
      <c r="LCU77"/>
      <c r="LCV77"/>
      <c r="LCW77"/>
      <c r="LCX77"/>
      <c r="LCY77"/>
      <c r="LCZ77"/>
      <c r="LDA77"/>
      <c r="LDB77"/>
      <c r="LDC77"/>
      <c r="LDD77"/>
      <c r="LDE77"/>
      <c r="LDF77"/>
      <c r="LDG77"/>
      <c r="LDH77"/>
      <c r="LDI77"/>
      <c r="LDJ77"/>
      <c r="LDK77"/>
      <c r="LDL77"/>
      <c r="LDM77"/>
      <c r="LDN77"/>
      <c r="LDO77"/>
      <c r="LDP77"/>
      <c r="LDQ77"/>
      <c r="LDR77"/>
      <c r="LDS77"/>
      <c r="LDT77"/>
      <c r="LDU77"/>
      <c r="LDV77"/>
      <c r="LDW77"/>
      <c r="LDX77"/>
      <c r="LDY77"/>
      <c r="LDZ77"/>
      <c r="LEA77"/>
      <c r="LEB77"/>
      <c r="LEC77"/>
      <c r="LED77"/>
      <c r="LEE77"/>
      <c r="LEF77"/>
      <c r="LEG77"/>
      <c r="LEH77"/>
      <c r="LEI77"/>
      <c r="LEJ77"/>
      <c r="LEK77"/>
      <c r="LEL77"/>
      <c r="LEM77"/>
      <c r="LEN77"/>
      <c r="LEO77"/>
      <c r="LEP77"/>
      <c r="LEQ77"/>
      <c r="LER77"/>
      <c r="LES77"/>
      <c r="LET77"/>
      <c r="LEU77"/>
      <c r="LEV77"/>
      <c r="LEW77"/>
      <c r="LEX77"/>
      <c r="LEY77"/>
      <c r="LEZ77"/>
      <c r="LFA77"/>
      <c r="LFB77"/>
      <c r="LFC77"/>
      <c r="LFD77"/>
      <c r="LFE77"/>
      <c r="LFF77"/>
      <c r="LFG77"/>
      <c r="LFH77"/>
      <c r="LFI77"/>
      <c r="LFJ77"/>
      <c r="LFK77"/>
      <c r="LFL77"/>
      <c r="LFM77"/>
      <c r="LFN77"/>
      <c r="LFO77"/>
      <c r="LFP77"/>
      <c r="LFQ77"/>
      <c r="LFR77"/>
      <c r="LFS77"/>
      <c r="LFT77"/>
      <c r="LFU77"/>
      <c r="LFV77"/>
      <c r="LFW77"/>
      <c r="LFX77"/>
      <c r="LFY77"/>
      <c r="LFZ77"/>
      <c r="LGA77"/>
      <c r="LGB77"/>
      <c r="LGC77"/>
      <c r="LGD77"/>
      <c r="LGE77"/>
      <c r="LGF77"/>
      <c r="LGG77"/>
      <c r="LGH77"/>
      <c r="LGI77"/>
      <c r="LGJ77"/>
      <c r="LGK77"/>
      <c r="LGL77"/>
      <c r="LGM77"/>
      <c r="LGN77"/>
      <c r="LGO77"/>
      <c r="LGP77"/>
      <c r="LGQ77"/>
      <c r="LGR77"/>
      <c r="LGS77"/>
      <c r="LGT77"/>
      <c r="LGU77"/>
      <c r="LGV77"/>
      <c r="LGW77"/>
      <c r="LGX77"/>
      <c r="LGY77"/>
      <c r="LGZ77"/>
      <c r="LHA77"/>
      <c r="LHB77"/>
      <c r="LHC77"/>
      <c r="LHD77"/>
      <c r="LHE77"/>
      <c r="LHF77"/>
      <c r="LHG77"/>
      <c r="LHH77"/>
      <c r="LHI77"/>
      <c r="LHJ77"/>
      <c r="LHK77"/>
      <c r="LHL77"/>
      <c r="LHM77"/>
      <c r="LHN77"/>
      <c r="LHO77"/>
      <c r="LHP77"/>
      <c r="LHQ77"/>
      <c r="LHR77"/>
      <c r="LHS77"/>
      <c r="LHT77"/>
      <c r="LHU77"/>
      <c r="LHV77"/>
      <c r="LHW77"/>
      <c r="LHX77"/>
      <c r="LHY77"/>
      <c r="LHZ77"/>
      <c r="LIA77"/>
      <c r="LIB77"/>
      <c r="LIC77"/>
      <c r="LID77"/>
      <c r="LIE77"/>
      <c r="LIF77"/>
      <c r="LIG77"/>
      <c r="LIH77"/>
      <c r="LII77"/>
      <c r="LIJ77"/>
      <c r="LIK77"/>
      <c r="LIL77"/>
      <c r="LIM77"/>
      <c r="LIN77"/>
      <c r="LIO77"/>
      <c r="LIP77"/>
      <c r="LIQ77"/>
      <c r="LIR77"/>
      <c r="LIS77"/>
      <c r="LIT77"/>
      <c r="LIU77"/>
      <c r="LIV77"/>
      <c r="LIW77"/>
      <c r="LIX77"/>
      <c r="LIY77"/>
      <c r="LIZ77"/>
      <c r="LJA77"/>
      <c r="LJB77"/>
      <c r="LJC77"/>
      <c r="LJD77"/>
      <c r="LJE77"/>
      <c r="LJF77"/>
      <c r="LJG77"/>
      <c r="LJH77"/>
      <c r="LJI77"/>
      <c r="LJJ77"/>
      <c r="LJK77"/>
      <c r="LJL77"/>
      <c r="LJM77"/>
      <c r="LJN77"/>
      <c r="LJO77"/>
      <c r="LJP77"/>
      <c r="LJQ77"/>
      <c r="LJR77"/>
      <c r="LJS77"/>
      <c r="LJT77"/>
      <c r="LJU77"/>
      <c r="LJV77"/>
      <c r="LJW77"/>
      <c r="LJX77"/>
      <c r="LJY77"/>
      <c r="LJZ77"/>
      <c r="LKA77"/>
      <c r="LKB77"/>
      <c r="LKC77"/>
      <c r="LKD77"/>
      <c r="LKE77"/>
      <c r="LKF77"/>
      <c r="LKG77"/>
      <c r="LKH77"/>
      <c r="LKI77"/>
      <c r="LKJ77"/>
      <c r="LKK77"/>
      <c r="LKL77"/>
      <c r="LKM77"/>
      <c r="LKN77"/>
      <c r="LKO77"/>
      <c r="LKP77"/>
      <c r="LKQ77"/>
      <c r="LKR77"/>
      <c r="LKS77"/>
      <c r="LKT77"/>
      <c r="LKU77"/>
      <c r="LKV77"/>
      <c r="LKW77"/>
      <c r="LKX77"/>
      <c r="LKY77"/>
      <c r="LKZ77"/>
      <c r="LLA77"/>
      <c r="LLB77"/>
      <c r="LLC77"/>
      <c r="LLD77"/>
      <c r="LLE77"/>
      <c r="LLF77"/>
      <c r="LLG77"/>
      <c r="LLH77"/>
      <c r="LLI77"/>
      <c r="LLJ77"/>
      <c r="LLK77"/>
      <c r="LLL77"/>
      <c r="LLM77"/>
      <c r="LLN77"/>
      <c r="LLO77"/>
      <c r="LLP77"/>
      <c r="LLQ77"/>
      <c r="LLR77"/>
      <c r="LLS77"/>
      <c r="LLT77"/>
      <c r="LLU77"/>
      <c r="LLV77"/>
      <c r="LLW77"/>
      <c r="LLX77"/>
      <c r="LLY77"/>
      <c r="LLZ77"/>
      <c r="LMA77"/>
      <c r="LMB77"/>
      <c r="LMC77"/>
      <c r="LMD77"/>
      <c r="LME77"/>
      <c r="LMF77"/>
      <c r="LMG77"/>
      <c r="LMH77"/>
      <c r="LMI77"/>
      <c r="LMJ77"/>
      <c r="LMK77"/>
      <c r="LML77"/>
      <c r="LMM77"/>
      <c r="LMN77"/>
      <c r="LMO77"/>
      <c r="LMP77"/>
      <c r="LMQ77"/>
      <c r="LMR77"/>
      <c r="LMS77"/>
      <c r="LMT77"/>
      <c r="LMU77"/>
      <c r="LMV77"/>
      <c r="LMW77"/>
      <c r="LMX77"/>
      <c r="LMY77"/>
      <c r="LMZ77"/>
      <c r="LNA77"/>
      <c r="LNB77"/>
      <c r="LNC77"/>
      <c r="LND77"/>
      <c r="LNE77"/>
      <c r="LNF77"/>
      <c r="LNG77"/>
      <c r="LNH77"/>
      <c r="LNI77"/>
      <c r="LNJ77"/>
      <c r="LNK77"/>
      <c r="LNL77"/>
      <c r="LNM77"/>
      <c r="LNN77"/>
      <c r="LNO77"/>
      <c r="LNP77"/>
      <c r="LNQ77"/>
      <c r="LNR77"/>
      <c r="LNS77"/>
      <c r="LNT77"/>
      <c r="LNU77"/>
      <c r="LNV77"/>
      <c r="LNW77"/>
      <c r="LNX77"/>
      <c r="LNY77"/>
      <c r="LNZ77"/>
      <c r="LOA77"/>
      <c r="LOB77"/>
      <c r="LOC77"/>
      <c r="LOD77"/>
      <c r="LOE77"/>
      <c r="LOF77"/>
      <c r="LOG77"/>
      <c r="LOH77"/>
      <c r="LOI77"/>
      <c r="LOJ77"/>
      <c r="LOK77"/>
      <c r="LOL77"/>
      <c r="LOM77"/>
      <c r="LON77"/>
      <c r="LOO77"/>
      <c r="LOP77"/>
      <c r="LOQ77"/>
      <c r="LOR77"/>
      <c r="LOS77"/>
      <c r="LOT77"/>
      <c r="LOU77"/>
      <c r="LOV77"/>
      <c r="LOW77"/>
      <c r="LOX77"/>
      <c r="LOY77"/>
      <c r="LOZ77"/>
      <c r="LPA77"/>
      <c r="LPB77"/>
      <c r="LPC77"/>
      <c r="LPD77"/>
      <c r="LPE77"/>
      <c r="LPF77"/>
      <c r="LPG77"/>
      <c r="LPH77"/>
      <c r="LPI77"/>
      <c r="LPJ77"/>
      <c r="LPK77"/>
      <c r="LPL77"/>
      <c r="LPM77"/>
      <c r="LPN77"/>
      <c r="LPO77"/>
      <c r="LPP77"/>
      <c r="LPQ77"/>
      <c r="LPR77"/>
      <c r="LPS77"/>
      <c r="LPT77"/>
      <c r="LPU77"/>
      <c r="LPV77"/>
      <c r="LPW77"/>
      <c r="LPX77"/>
      <c r="LPY77"/>
      <c r="LPZ77"/>
      <c r="LQA77"/>
      <c r="LQB77"/>
      <c r="LQC77"/>
      <c r="LQD77"/>
      <c r="LQE77"/>
      <c r="LQF77"/>
      <c r="LQG77"/>
      <c r="LQH77"/>
      <c r="LQI77"/>
      <c r="LQJ77"/>
      <c r="LQK77"/>
      <c r="LQL77"/>
      <c r="LQM77"/>
      <c r="LQN77"/>
      <c r="LQO77"/>
      <c r="LQP77"/>
      <c r="LQQ77"/>
      <c r="LQR77"/>
      <c r="LQS77"/>
      <c r="LQT77"/>
      <c r="LQU77"/>
      <c r="LQV77"/>
      <c r="LQW77"/>
      <c r="LQX77"/>
      <c r="LQY77"/>
      <c r="LQZ77"/>
      <c r="LRA77"/>
      <c r="LRB77"/>
      <c r="LRC77"/>
      <c r="LRD77"/>
      <c r="LRE77"/>
      <c r="LRF77"/>
      <c r="LRG77"/>
      <c r="LRH77"/>
      <c r="LRI77"/>
      <c r="LRJ77"/>
      <c r="LRK77"/>
      <c r="LRL77"/>
      <c r="LRM77"/>
      <c r="LRN77"/>
      <c r="LRO77"/>
      <c r="LRP77"/>
      <c r="LRQ77"/>
      <c r="LRR77"/>
      <c r="LRS77"/>
      <c r="LRT77"/>
      <c r="LRU77"/>
      <c r="LRV77"/>
      <c r="LRW77"/>
      <c r="LRX77"/>
      <c r="LRY77"/>
      <c r="LRZ77"/>
      <c r="LSA77"/>
      <c r="LSB77"/>
      <c r="LSC77"/>
      <c r="LSD77"/>
      <c r="LSE77"/>
      <c r="LSF77"/>
      <c r="LSG77"/>
      <c r="LSH77"/>
      <c r="LSI77"/>
      <c r="LSJ77"/>
      <c r="LSK77"/>
      <c r="LSL77"/>
      <c r="LSM77"/>
      <c r="LSN77"/>
      <c r="LSO77"/>
      <c r="LSP77"/>
      <c r="LSQ77"/>
      <c r="LSR77"/>
      <c r="LSS77"/>
      <c r="LST77"/>
      <c r="LSU77"/>
      <c r="LSV77"/>
      <c r="LSW77"/>
      <c r="LSX77"/>
      <c r="LSY77"/>
      <c r="LSZ77"/>
      <c r="LTA77"/>
      <c r="LTB77"/>
      <c r="LTC77"/>
      <c r="LTD77"/>
      <c r="LTE77"/>
      <c r="LTF77"/>
      <c r="LTG77"/>
      <c r="LTH77"/>
      <c r="LTI77"/>
      <c r="LTJ77"/>
      <c r="LTK77"/>
      <c r="LTL77"/>
      <c r="LTM77"/>
      <c r="LTN77"/>
      <c r="LTO77"/>
      <c r="LTP77"/>
      <c r="LTQ77"/>
      <c r="LTR77"/>
      <c r="LTS77"/>
      <c r="LTT77"/>
      <c r="LTU77"/>
      <c r="LTV77"/>
      <c r="LTW77"/>
      <c r="LTX77"/>
      <c r="LTY77"/>
      <c r="LTZ77"/>
      <c r="LUA77"/>
      <c r="LUB77"/>
      <c r="LUC77"/>
      <c r="LUD77"/>
      <c r="LUE77"/>
      <c r="LUF77"/>
      <c r="LUG77"/>
      <c r="LUH77"/>
      <c r="LUI77"/>
      <c r="LUJ77"/>
      <c r="LUK77"/>
      <c r="LUL77"/>
      <c r="LUM77"/>
      <c r="LUN77"/>
      <c r="LUO77"/>
      <c r="LUP77"/>
      <c r="LUQ77"/>
      <c r="LUR77"/>
      <c r="LUS77"/>
      <c r="LUT77"/>
      <c r="LUU77"/>
      <c r="LUV77"/>
      <c r="LUW77"/>
      <c r="LUX77"/>
      <c r="LUY77"/>
      <c r="LUZ77"/>
      <c r="LVA77"/>
      <c r="LVB77"/>
      <c r="LVC77"/>
      <c r="LVD77"/>
      <c r="LVE77"/>
      <c r="LVF77"/>
      <c r="LVG77"/>
      <c r="LVH77"/>
      <c r="LVI77"/>
      <c r="LVJ77"/>
      <c r="LVK77"/>
      <c r="LVL77"/>
      <c r="LVM77"/>
      <c r="LVN77"/>
      <c r="LVO77"/>
      <c r="LVP77"/>
      <c r="LVQ77"/>
      <c r="LVR77"/>
      <c r="LVS77"/>
      <c r="LVT77"/>
      <c r="LVU77"/>
      <c r="LVV77"/>
      <c r="LVW77"/>
      <c r="LVX77"/>
      <c r="LVY77"/>
      <c r="LVZ77"/>
      <c r="LWA77"/>
      <c r="LWB77"/>
      <c r="LWC77"/>
      <c r="LWD77"/>
      <c r="LWE77"/>
      <c r="LWF77"/>
      <c r="LWG77"/>
      <c r="LWH77"/>
      <c r="LWI77"/>
      <c r="LWJ77"/>
      <c r="LWK77"/>
      <c r="LWL77"/>
      <c r="LWM77"/>
      <c r="LWN77"/>
      <c r="LWO77"/>
      <c r="LWP77"/>
      <c r="LWQ77"/>
      <c r="LWR77"/>
      <c r="LWS77"/>
      <c r="LWT77"/>
      <c r="LWU77"/>
      <c r="LWV77"/>
      <c r="LWW77"/>
      <c r="LWX77"/>
      <c r="LWY77"/>
      <c r="LWZ77"/>
      <c r="LXA77"/>
      <c r="LXB77"/>
      <c r="LXC77"/>
      <c r="LXD77"/>
      <c r="LXE77"/>
      <c r="LXF77"/>
      <c r="LXG77"/>
      <c r="LXH77"/>
      <c r="LXI77"/>
      <c r="LXJ77"/>
      <c r="LXK77"/>
      <c r="LXL77"/>
      <c r="LXM77"/>
      <c r="LXN77"/>
      <c r="LXO77"/>
      <c r="LXP77"/>
      <c r="LXQ77"/>
      <c r="LXR77"/>
      <c r="LXS77"/>
      <c r="LXT77"/>
      <c r="LXU77"/>
      <c r="LXV77"/>
      <c r="LXW77"/>
      <c r="LXX77"/>
      <c r="LXY77"/>
      <c r="LXZ77"/>
      <c r="LYA77"/>
      <c r="LYB77"/>
      <c r="LYC77"/>
      <c r="LYD77"/>
      <c r="LYE77"/>
      <c r="LYF77"/>
      <c r="LYG77"/>
      <c r="LYH77"/>
      <c r="LYI77"/>
      <c r="LYJ77"/>
      <c r="LYK77"/>
      <c r="LYL77"/>
      <c r="LYM77"/>
      <c r="LYN77"/>
      <c r="LYO77"/>
      <c r="LYP77"/>
      <c r="LYQ77"/>
      <c r="LYR77"/>
      <c r="LYS77"/>
      <c r="LYT77"/>
      <c r="LYU77"/>
      <c r="LYV77"/>
      <c r="LYW77"/>
      <c r="LYX77"/>
      <c r="LYY77"/>
      <c r="LYZ77"/>
      <c r="LZA77"/>
      <c r="LZB77"/>
      <c r="LZC77"/>
      <c r="LZD77"/>
      <c r="LZE77"/>
      <c r="LZF77"/>
      <c r="LZG77"/>
      <c r="LZH77"/>
      <c r="LZI77"/>
      <c r="LZJ77"/>
      <c r="LZK77"/>
      <c r="LZL77"/>
      <c r="LZM77"/>
      <c r="LZN77"/>
      <c r="LZO77"/>
      <c r="LZP77"/>
      <c r="LZQ77"/>
      <c r="LZR77"/>
      <c r="LZS77"/>
      <c r="LZT77"/>
      <c r="LZU77"/>
      <c r="LZV77"/>
      <c r="LZW77"/>
      <c r="LZX77"/>
      <c r="LZY77"/>
      <c r="LZZ77"/>
      <c r="MAA77"/>
      <c r="MAB77"/>
      <c r="MAC77"/>
      <c r="MAD77"/>
      <c r="MAE77"/>
      <c r="MAF77"/>
      <c r="MAG77"/>
      <c r="MAH77"/>
      <c r="MAI77"/>
      <c r="MAJ77"/>
      <c r="MAK77"/>
      <c r="MAL77"/>
      <c r="MAM77"/>
      <c r="MAN77"/>
      <c r="MAO77"/>
      <c r="MAP77"/>
      <c r="MAQ77"/>
      <c r="MAR77"/>
      <c r="MAS77"/>
      <c r="MAT77"/>
      <c r="MAU77"/>
      <c r="MAV77"/>
      <c r="MAW77"/>
      <c r="MAX77"/>
      <c r="MAY77"/>
      <c r="MAZ77"/>
      <c r="MBA77"/>
      <c r="MBB77"/>
      <c r="MBC77"/>
      <c r="MBD77"/>
      <c r="MBE77"/>
      <c r="MBF77"/>
      <c r="MBG77"/>
      <c r="MBH77"/>
      <c r="MBI77"/>
      <c r="MBJ77"/>
      <c r="MBK77"/>
      <c r="MBL77"/>
      <c r="MBM77"/>
      <c r="MBN77"/>
      <c r="MBO77"/>
      <c r="MBP77"/>
      <c r="MBQ77"/>
      <c r="MBR77"/>
      <c r="MBS77"/>
      <c r="MBT77"/>
      <c r="MBU77"/>
      <c r="MBV77"/>
      <c r="MBW77"/>
      <c r="MBX77"/>
      <c r="MBY77"/>
      <c r="MBZ77"/>
      <c r="MCA77"/>
      <c r="MCB77"/>
      <c r="MCC77"/>
      <c r="MCD77"/>
      <c r="MCE77"/>
      <c r="MCF77"/>
      <c r="MCG77"/>
      <c r="MCH77"/>
      <c r="MCI77"/>
      <c r="MCJ77"/>
      <c r="MCK77"/>
      <c r="MCL77"/>
      <c r="MCM77"/>
      <c r="MCN77"/>
      <c r="MCO77"/>
      <c r="MCP77"/>
      <c r="MCQ77"/>
      <c r="MCR77"/>
      <c r="MCS77"/>
      <c r="MCT77"/>
      <c r="MCU77"/>
      <c r="MCV77"/>
      <c r="MCW77"/>
      <c r="MCX77"/>
      <c r="MCY77"/>
      <c r="MCZ77"/>
      <c r="MDA77"/>
      <c r="MDB77"/>
      <c r="MDC77"/>
      <c r="MDD77"/>
      <c r="MDE77"/>
      <c r="MDF77"/>
      <c r="MDG77"/>
      <c r="MDH77"/>
      <c r="MDI77"/>
      <c r="MDJ77"/>
      <c r="MDK77"/>
      <c r="MDL77"/>
      <c r="MDM77"/>
      <c r="MDN77"/>
      <c r="MDO77"/>
      <c r="MDP77"/>
      <c r="MDQ77"/>
      <c r="MDR77"/>
      <c r="MDS77"/>
      <c r="MDT77"/>
      <c r="MDU77"/>
      <c r="MDV77"/>
      <c r="MDW77"/>
      <c r="MDX77"/>
      <c r="MDY77"/>
      <c r="MDZ77"/>
      <c r="MEA77"/>
      <c r="MEB77"/>
      <c r="MEC77"/>
      <c r="MED77"/>
      <c r="MEE77"/>
      <c r="MEF77"/>
      <c r="MEG77"/>
      <c r="MEH77"/>
      <c r="MEI77"/>
      <c r="MEJ77"/>
      <c r="MEK77"/>
      <c r="MEL77"/>
      <c r="MEM77"/>
      <c r="MEN77"/>
      <c r="MEO77"/>
      <c r="MEP77"/>
      <c r="MEQ77"/>
      <c r="MER77"/>
      <c r="MES77"/>
      <c r="MET77"/>
      <c r="MEU77"/>
      <c r="MEV77"/>
      <c r="MEW77"/>
      <c r="MEX77"/>
      <c r="MEY77"/>
      <c r="MEZ77"/>
      <c r="MFA77"/>
      <c r="MFB77"/>
      <c r="MFC77"/>
      <c r="MFD77"/>
      <c r="MFE77"/>
      <c r="MFF77"/>
      <c r="MFG77"/>
      <c r="MFH77"/>
      <c r="MFI77"/>
      <c r="MFJ77"/>
      <c r="MFK77"/>
      <c r="MFL77"/>
      <c r="MFM77"/>
      <c r="MFN77"/>
      <c r="MFO77"/>
      <c r="MFP77"/>
      <c r="MFQ77"/>
      <c r="MFR77"/>
      <c r="MFS77"/>
      <c r="MFT77"/>
      <c r="MFU77"/>
      <c r="MFV77"/>
      <c r="MFW77"/>
      <c r="MFX77"/>
      <c r="MFY77"/>
      <c r="MFZ77"/>
      <c r="MGA77"/>
      <c r="MGB77"/>
      <c r="MGC77"/>
      <c r="MGD77"/>
      <c r="MGE77"/>
      <c r="MGF77"/>
      <c r="MGG77"/>
      <c r="MGH77"/>
      <c r="MGI77"/>
      <c r="MGJ77"/>
      <c r="MGK77"/>
      <c r="MGL77"/>
      <c r="MGM77"/>
      <c r="MGN77"/>
      <c r="MGO77"/>
      <c r="MGP77"/>
      <c r="MGQ77"/>
      <c r="MGR77"/>
      <c r="MGS77"/>
      <c r="MGT77"/>
      <c r="MGU77"/>
      <c r="MGV77"/>
      <c r="MGW77"/>
      <c r="MGX77"/>
      <c r="MGY77"/>
      <c r="MGZ77"/>
      <c r="MHA77"/>
      <c r="MHB77"/>
      <c r="MHC77"/>
      <c r="MHD77"/>
      <c r="MHE77"/>
      <c r="MHF77"/>
      <c r="MHG77"/>
      <c r="MHH77"/>
      <c r="MHI77"/>
      <c r="MHJ77"/>
      <c r="MHK77"/>
      <c r="MHL77"/>
      <c r="MHM77"/>
      <c r="MHN77"/>
      <c r="MHO77"/>
      <c r="MHP77"/>
      <c r="MHQ77"/>
      <c r="MHR77"/>
      <c r="MHS77"/>
      <c r="MHT77"/>
      <c r="MHU77"/>
      <c r="MHV77"/>
      <c r="MHW77"/>
      <c r="MHX77"/>
      <c r="MHY77"/>
      <c r="MHZ77"/>
      <c r="MIA77"/>
      <c r="MIB77"/>
      <c r="MIC77"/>
      <c r="MID77"/>
      <c r="MIE77"/>
      <c r="MIF77"/>
      <c r="MIG77"/>
      <c r="MIH77"/>
      <c r="MII77"/>
      <c r="MIJ77"/>
      <c r="MIK77"/>
      <c r="MIL77"/>
      <c r="MIM77"/>
      <c r="MIN77"/>
      <c r="MIO77"/>
      <c r="MIP77"/>
      <c r="MIQ77"/>
      <c r="MIR77"/>
      <c r="MIS77"/>
      <c r="MIT77"/>
      <c r="MIU77"/>
      <c r="MIV77"/>
      <c r="MIW77"/>
      <c r="MIX77"/>
      <c r="MIY77"/>
      <c r="MIZ77"/>
      <c r="MJA77"/>
      <c r="MJB77"/>
      <c r="MJC77"/>
      <c r="MJD77"/>
      <c r="MJE77"/>
      <c r="MJF77"/>
      <c r="MJG77"/>
      <c r="MJH77"/>
      <c r="MJI77"/>
      <c r="MJJ77"/>
      <c r="MJK77"/>
      <c r="MJL77"/>
      <c r="MJM77"/>
      <c r="MJN77"/>
      <c r="MJO77"/>
      <c r="MJP77"/>
      <c r="MJQ77"/>
      <c r="MJR77"/>
      <c r="MJS77"/>
      <c r="MJT77"/>
      <c r="MJU77"/>
      <c r="MJV77"/>
      <c r="MJW77"/>
      <c r="MJX77"/>
      <c r="MJY77"/>
      <c r="MJZ77"/>
      <c r="MKA77"/>
      <c r="MKB77"/>
      <c r="MKC77"/>
      <c r="MKD77"/>
      <c r="MKE77"/>
      <c r="MKF77"/>
      <c r="MKG77"/>
      <c r="MKH77"/>
      <c r="MKI77"/>
      <c r="MKJ77"/>
      <c r="MKK77"/>
      <c r="MKL77"/>
      <c r="MKM77"/>
      <c r="MKN77"/>
      <c r="MKO77"/>
      <c r="MKP77"/>
      <c r="MKQ77"/>
      <c r="MKR77"/>
      <c r="MKS77"/>
      <c r="MKT77"/>
      <c r="MKU77"/>
      <c r="MKV77"/>
      <c r="MKW77"/>
      <c r="MKX77"/>
      <c r="MKY77"/>
      <c r="MKZ77"/>
      <c r="MLA77"/>
      <c r="MLB77"/>
      <c r="MLC77"/>
      <c r="MLD77"/>
      <c r="MLE77"/>
      <c r="MLF77"/>
      <c r="MLG77"/>
      <c r="MLH77"/>
      <c r="MLI77"/>
      <c r="MLJ77"/>
      <c r="MLK77"/>
      <c r="MLL77"/>
      <c r="MLM77"/>
      <c r="MLN77"/>
      <c r="MLO77"/>
      <c r="MLP77"/>
      <c r="MLQ77"/>
      <c r="MLR77"/>
      <c r="MLS77"/>
      <c r="MLT77"/>
      <c r="MLU77"/>
      <c r="MLV77"/>
      <c r="MLW77"/>
      <c r="MLX77"/>
      <c r="MLY77"/>
      <c r="MLZ77"/>
      <c r="MMA77"/>
      <c r="MMB77"/>
      <c r="MMC77"/>
      <c r="MMD77"/>
      <c r="MME77"/>
      <c r="MMF77"/>
      <c r="MMG77"/>
      <c r="MMH77"/>
      <c r="MMI77"/>
      <c r="MMJ77"/>
      <c r="MMK77"/>
      <c r="MML77"/>
      <c r="MMM77"/>
      <c r="MMN77"/>
      <c r="MMO77"/>
      <c r="MMP77"/>
      <c r="MMQ77"/>
      <c r="MMR77"/>
      <c r="MMS77"/>
      <c r="MMT77"/>
      <c r="MMU77"/>
      <c r="MMV77"/>
      <c r="MMW77"/>
      <c r="MMX77"/>
      <c r="MMY77"/>
      <c r="MMZ77"/>
      <c r="MNA77"/>
      <c r="MNB77"/>
      <c r="MNC77"/>
      <c r="MND77"/>
      <c r="MNE77"/>
      <c r="MNF77"/>
      <c r="MNG77"/>
      <c r="MNH77"/>
      <c r="MNI77"/>
      <c r="MNJ77"/>
      <c r="MNK77"/>
      <c r="MNL77"/>
      <c r="MNM77"/>
      <c r="MNN77"/>
      <c r="MNO77"/>
      <c r="MNP77"/>
      <c r="MNQ77"/>
      <c r="MNR77"/>
      <c r="MNS77"/>
      <c r="MNT77"/>
      <c r="MNU77"/>
      <c r="MNV77"/>
      <c r="MNW77"/>
      <c r="MNX77"/>
      <c r="MNY77"/>
      <c r="MNZ77"/>
      <c r="MOA77"/>
      <c r="MOB77"/>
      <c r="MOC77"/>
      <c r="MOD77"/>
      <c r="MOE77"/>
      <c r="MOF77"/>
      <c r="MOG77"/>
      <c r="MOH77"/>
      <c r="MOI77"/>
      <c r="MOJ77"/>
      <c r="MOK77"/>
      <c r="MOL77"/>
      <c r="MOM77"/>
      <c r="MON77"/>
      <c r="MOO77"/>
      <c r="MOP77"/>
      <c r="MOQ77"/>
      <c r="MOR77"/>
      <c r="MOS77"/>
      <c r="MOT77"/>
      <c r="MOU77"/>
      <c r="MOV77"/>
      <c r="MOW77"/>
      <c r="MOX77"/>
      <c r="MOY77"/>
      <c r="MOZ77"/>
      <c r="MPA77"/>
      <c r="MPB77"/>
      <c r="MPC77"/>
      <c r="MPD77"/>
      <c r="MPE77"/>
      <c r="MPF77"/>
      <c r="MPG77"/>
      <c r="MPH77"/>
      <c r="MPI77"/>
      <c r="MPJ77"/>
      <c r="MPK77"/>
      <c r="MPL77"/>
      <c r="MPM77"/>
      <c r="MPN77"/>
      <c r="MPO77"/>
      <c r="MPP77"/>
      <c r="MPQ77"/>
      <c r="MPR77"/>
      <c r="MPS77"/>
      <c r="MPT77"/>
      <c r="MPU77"/>
      <c r="MPV77"/>
      <c r="MPW77"/>
      <c r="MPX77"/>
      <c r="MPY77"/>
      <c r="MPZ77"/>
      <c r="MQA77"/>
      <c r="MQB77"/>
      <c r="MQC77"/>
      <c r="MQD77"/>
      <c r="MQE77"/>
      <c r="MQF77"/>
      <c r="MQG77"/>
      <c r="MQH77"/>
      <c r="MQI77"/>
      <c r="MQJ77"/>
      <c r="MQK77"/>
      <c r="MQL77"/>
      <c r="MQM77"/>
      <c r="MQN77"/>
      <c r="MQO77"/>
      <c r="MQP77"/>
      <c r="MQQ77"/>
      <c r="MQR77"/>
      <c r="MQS77"/>
      <c r="MQT77"/>
      <c r="MQU77"/>
      <c r="MQV77"/>
      <c r="MQW77"/>
      <c r="MQX77"/>
      <c r="MQY77"/>
      <c r="MQZ77"/>
      <c r="MRA77"/>
      <c r="MRB77"/>
      <c r="MRC77"/>
      <c r="MRD77"/>
      <c r="MRE77"/>
      <c r="MRF77"/>
      <c r="MRG77"/>
      <c r="MRH77"/>
      <c r="MRI77"/>
      <c r="MRJ77"/>
      <c r="MRK77"/>
      <c r="MRL77"/>
      <c r="MRM77"/>
      <c r="MRN77"/>
      <c r="MRO77"/>
      <c r="MRP77"/>
      <c r="MRQ77"/>
      <c r="MRR77"/>
      <c r="MRS77"/>
      <c r="MRT77"/>
      <c r="MRU77"/>
      <c r="MRV77"/>
      <c r="MRW77"/>
      <c r="MRX77"/>
      <c r="MRY77"/>
      <c r="MRZ77"/>
      <c r="MSA77"/>
      <c r="MSB77"/>
      <c r="MSC77"/>
      <c r="MSD77"/>
      <c r="MSE77"/>
      <c r="MSF77"/>
      <c r="MSG77"/>
      <c r="MSH77"/>
      <c r="MSI77"/>
      <c r="MSJ77"/>
      <c r="MSK77"/>
      <c r="MSL77"/>
      <c r="MSM77"/>
      <c r="MSN77"/>
      <c r="MSO77"/>
      <c r="MSP77"/>
      <c r="MSQ77"/>
      <c r="MSR77"/>
      <c r="MSS77"/>
      <c r="MST77"/>
      <c r="MSU77"/>
      <c r="MSV77"/>
      <c r="MSW77"/>
      <c r="MSX77"/>
      <c r="MSY77"/>
      <c r="MSZ77"/>
      <c r="MTA77"/>
      <c r="MTB77"/>
      <c r="MTC77"/>
      <c r="MTD77"/>
      <c r="MTE77"/>
      <c r="MTF77"/>
      <c r="MTG77"/>
      <c r="MTH77"/>
      <c r="MTI77"/>
      <c r="MTJ77"/>
      <c r="MTK77"/>
      <c r="MTL77"/>
      <c r="MTM77"/>
      <c r="MTN77"/>
      <c r="MTO77"/>
      <c r="MTP77"/>
      <c r="MTQ77"/>
      <c r="MTR77"/>
      <c r="MTS77"/>
      <c r="MTT77"/>
      <c r="MTU77"/>
      <c r="MTV77"/>
      <c r="MTW77"/>
      <c r="MTX77"/>
      <c r="MTY77"/>
      <c r="MTZ77"/>
      <c r="MUA77"/>
      <c r="MUB77"/>
      <c r="MUC77"/>
      <c r="MUD77"/>
      <c r="MUE77"/>
      <c r="MUF77"/>
      <c r="MUG77"/>
      <c r="MUH77"/>
      <c r="MUI77"/>
      <c r="MUJ77"/>
      <c r="MUK77"/>
      <c r="MUL77"/>
      <c r="MUM77"/>
      <c r="MUN77"/>
      <c r="MUO77"/>
      <c r="MUP77"/>
      <c r="MUQ77"/>
      <c r="MUR77"/>
      <c r="MUS77"/>
      <c r="MUT77"/>
      <c r="MUU77"/>
      <c r="MUV77"/>
      <c r="MUW77"/>
      <c r="MUX77"/>
      <c r="MUY77"/>
      <c r="MUZ77"/>
      <c r="MVA77"/>
      <c r="MVB77"/>
      <c r="MVC77"/>
      <c r="MVD77"/>
      <c r="MVE77"/>
      <c r="MVF77"/>
      <c r="MVG77"/>
      <c r="MVH77"/>
      <c r="MVI77"/>
      <c r="MVJ77"/>
      <c r="MVK77"/>
      <c r="MVL77"/>
      <c r="MVM77"/>
      <c r="MVN77"/>
      <c r="MVO77"/>
      <c r="MVP77"/>
      <c r="MVQ77"/>
      <c r="MVR77"/>
      <c r="MVS77"/>
      <c r="MVT77"/>
      <c r="MVU77"/>
      <c r="MVV77"/>
      <c r="MVW77"/>
      <c r="MVX77"/>
      <c r="MVY77"/>
      <c r="MVZ77"/>
      <c r="MWA77"/>
      <c r="MWB77"/>
      <c r="MWC77"/>
      <c r="MWD77"/>
      <c r="MWE77"/>
      <c r="MWF77"/>
      <c r="MWG77"/>
      <c r="MWH77"/>
      <c r="MWI77"/>
      <c r="MWJ77"/>
      <c r="MWK77"/>
      <c r="MWL77"/>
      <c r="MWM77"/>
      <c r="MWN77"/>
      <c r="MWO77"/>
      <c r="MWP77"/>
      <c r="MWQ77"/>
      <c r="MWR77"/>
      <c r="MWS77"/>
      <c r="MWT77"/>
      <c r="MWU77"/>
      <c r="MWV77"/>
      <c r="MWW77"/>
      <c r="MWX77"/>
      <c r="MWY77"/>
      <c r="MWZ77"/>
      <c r="MXA77"/>
      <c r="MXB77"/>
      <c r="MXC77"/>
      <c r="MXD77"/>
      <c r="MXE77"/>
      <c r="MXF77"/>
      <c r="MXG77"/>
      <c r="MXH77"/>
      <c r="MXI77"/>
      <c r="MXJ77"/>
      <c r="MXK77"/>
      <c r="MXL77"/>
      <c r="MXM77"/>
      <c r="MXN77"/>
      <c r="MXO77"/>
      <c r="MXP77"/>
      <c r="MXQ77"/>
      <c r="MXR77"/>
      <c r="MXS77"/>
      <c r="MXT77"/>
      <c r="MXU77"/>
      <c r="MXV77"/>
      <c r="MXW77"/>
      <c r="MXX77"/>
      <c r="MXY77"/>
      <c r="MXZ77"/>
      <c r="MYA77"/>
      <c r="MYB77"/>
      <c r="MYC77"/>
      <c r="MYD77"/>
      <c r="MYE77"/>
      <c r="MYF77"/>
      <c r="MYG77"/>
      <c r="MYH77"/>
      <c r="MYI77"/>
      <c r="MYJ77"/>
      <c r="MYK77"/>
      <c r="MYL77"/>
      <c r="MYM77"/>
      <c r="MYN77"/>
      <c r="MYO77"/>
      <c r="MYP77"/>
      <c r="MYQ77"/>
      <c r="MYR77"/>
      <c r="MYS77"/>
      <c r="MYT77"/>
      <c r="MYU77"/>
      <c r="MYV77"/>
      <c r="MYW77"/>
      <c r="MYX77"/>
      <c r="MYY77"/>
      <c r="MYZ77"/>
      <c r="MZA77"/>
      <c r="MZB77"/>
      <c r="MZC77"/>
      <c r="MZD77"/>
      <c r="MZE77"/>
      <c r="MZF77"/>
      <c r="MZG77"/>
      <c r="MZH77"/>
      <c r="MZI77"/>
      <c r="MZJ77"/>
      <c r="MZK77"/>
      <c r="MZL77"/>
      <c r="MZM77"/>
      <c r="MZN77"/>
      <c r="MZO77"/>
      <c r="MZP77"/>
      <c r="MZQ77"/>
      <c r="MZR77"/>
      <c r="MZS77"/>
      <c r="MZT77"/>
      <c r="MZU77"/>
      <c r="MZV77"/>
      <c r="MZW77"/>
      <c r="MZX77"/>
      <c r="MZY77"/>
      <c r="MZZ77"/>
      <c r="NAA77"/>
      <c r="NAB77"/>
      <c r="NAC77"/>
      <c r="NAD77"/>
      <c r="NAE77"/>
      <c r="NAF77"/>
      <c r="NAG77"/>
      <c r="NAH77"/>
      <c r="NAI77"/>
      <c r="NAJ77"/>
      <c r="NAK77"/>
      <c r="NAL77"/>
      <c r="NAM77"/>
      <c r="NAN77"/>
      <c r="NAO77"/>
      <c r="NAP77"/>
      <c r="NAQ77"/>
      <c r="NAR77"/>
      <c r="NAS77"/>
      <c r="NAT77"/>
      <c r="NAU77"/>
      <c r="NAV77"/>
      <c r="NAW77"/>
      <c r="NAX77"/>
      <c r="NAY77"/>
      <c r="NAZ77"/>
      <c r="NBA77"/>
      <c r="NBB77"/>
      <c r="NBC77"/>
      <c r="NBD77"/>
      <c r="NBE77"/>
      <c r="NBF77"/>
      <c r="NBG77"/>
      <c r="NBH77"/>
      <c r="NBI77"/>
      <c r="NBJ77"/>
      <c r="NBK77"/>
      <c r="NBL77"/>
      <c r="NBM77"/>
      <c r="NBN77"/>
      <c r="NBO77"/>
      <c r="NBP77"/>
      <c r="NBQ77"/>
      <c r="NBR77"/>
      <c r="NBS77"/>
      <c r="NBT77"/>
      <c r="NBU77"/>
      <c r="NBV77"/>
      <c r="NBW77"/>
      <c r="NBX77"/>
      <c r="NBY77"/>
      <c r="NBZ77"/>
      <c r="NCA77"/>
      <c r="NCB77"/>
      <c r="NCC77"/>
      <c r="NCD77"/>
      <c r="NCE77"/>
      <c r="NCF77"/>
      <c r="NCG77"/>
      <c r="NCH77"/>
      <c r="NCI77"/>
      <c r="NCJ77"/>
      <c r="NCK77"/>
      <c r="NCL77"/>
      <c r="NCM77"/>
      <c r="NCN77"/>
      <c r="NCO77"/>
      <c r="NCP77"/>
      <c r="NCQ77"/>
      <c r="NCR77"/>
      <c r="NCS77"/>
      <c r="NCT77"/>
      <c r="NCU77"/>
      <c r="NCV77"/>
      <c r="NCW77"/>
      <c r="NCX77"/>
      <c r="NCY77"/>
      <c r="NCZ77"/>
      <c r="NDA77"/>
      <c r="NDB77"/>
      <c r="NDC77"/>
      <c r="NDD77"/>
      <c r="NDE77"/>
      <c r="NDF77"/>
      <c r="NDG77"/>
      <c r="NDH77"/>
      <c r="NDI77"/>
      <c r="NDJ77"/>
      <c r="NDK77"/>
      <c r="NDL77"/>
      <c r="NDM77"/>
      <c r="NDN77"/>
      <c r="NDO77"/>
      <c r="NDP77"/>
      <c r="NDQ77"/>
      <c r="NDR77"/>
      <c r="NDS77"/>
      <c r="NDT77"/>
      <c r="NDU77"/>
      <c r="NDV77"/>
      <c r="NDW77"/>
      <c r="NDX77"/>
      <c r="NDY77"/>
      <c r="NDZ77"/>
      <c r="NEA77"/>
      <c r="NEB77"/>
      <c r="NEC77"/>
      <c r="NED77"/>
      <c r="NEE77"/>
      <c r="NEF77"/>
      <c r="NEG77"/>
      <c r="NEH77"/>
      <c r="NEI77"/>
      <c r="NEJ77"/>
      <c r="NEK77"/>
      <c r="NEL77"/>
      <c r="NEM77"/>
      <c r="NEN77"/>
      <c r="NEO77"/>
      <c r="NEP77"/>
      <c r="NEQ77"/>
      <c r="NER77"/>
      <c r="NES77"/>
      <c r="NET77"/>
      <c r="NEU77"/>
      <c r="NEV77"/>
      <c r="NEW77"/>
      <c r="NEX77"/>
      <c r="NEY77"/>
      <c r="NEZ77"/>
      <c r="NFA77"/>
      <c r="NFB77"/>
      <c r="NFC77"/>
      <c r="NFD77"/>
      <c r="NFE77"/>
      <c r="NFF77"/>
      <c r="NFG77"/>
      <c r="NFH77"/>
      <c r="NFI77"/>
      <c r="NFJ77"/>
      <c r="NFK77"/>
      <c r="NFL77"/>
      <c r="NFM77"/>
      <c r="NFN77"/>
      <c r="NFO77"/>
      <c r="NFP77"/>
      <c r="NFQ77"/>
      <c r="NFR77"/>
      <c r="NFS77"/>
      <c r="NFT77"/>
      <c r="NFU77"/>
      <c r="NFV77"/>
      <c r="NFW77"/>
      <c r="NFX77"/>
      <c r="NFY77"/>
      <c r="NFZ77"/>
      <c r="NGA77"/>
      <c r="NGB77"/>
      <c r="NGC77"/>
      <c r="NGD77"/>
      <c r="NGE77"/>
      <c r="NGF77"/>
      <c r="NGG77"/>
      <c r="NGH77"/>
      <c r="NGI77"/>
      <c r="NGJ77"/>
      <c r="NGK77"/>
      <c r="NGL77"/>
      <c r="NGM77"/>
      <c r="NGN77"/>
      <c r="NGO77"/>
      <c r="NGP77"/>
      <c r="NGQ77"/>
      <c r="NGR77"/>
      <c r="NGS77"/>
      <c r="NGT77"/>
      <c r="NGU77"/>
      <c r="NGV77"/>
      <c r="NGW77"/>
      <c r="NGX77"/>
      <c r="NGY77"/>
      <c r="NGZ77"/>
      <c r="NHA77"/>
      <c r="NHB77"/>
      <c r="NHC77"/>
      <c r="NHD77"/>
      <c r="NHE77"/>
      <c r="NHF77"/>
      <c r="NHG77"/>
      <c r="NHH77"/>
      <c r="NHI77"/>
      <c r="NHJ77"/>
      <c r="NHK77"/>
      <c r="NHL77"/>
      <c r="NHM77"/>
      <c r="NHN77"/>
      <c r="NHO77"/>
      <c r="NHP77"/>
      <c r="NHQ77"/>
      <c r="NHR77"/>
      <c r="NHS77"/>
      <c r="NHT77"/>
      <c r="NHU77"/>
      <c r="NHV77"/>
      <c r="NHW77"/>
      <c r="NHX77"/>
      <c r="NHY77"/>
      <c r="NHZ77"/>
      <c r="NIA77"/>
      <c r="NIB77"/>
      <c r="NIC77"/>
      <c r="NID77"/>
      <c r="NIE77"/>
      <c r="NIF77"/>
      <c r="NIG77"/>
      <c r="NIH77"/>
      <c r="NII77"/>
      <c r="NIJ77"/>
      <c r="NIK77"/>
      <c r="NIL77"/>
      <c r="NIM77"/>
      <c r="NIN77"/>
      <c r="NIO77"/>
      <c r="NIP77"/>
      <c r="NIQ77"/>
      <c r="NIR77"/>
      <c r="NIS77"/>
      <c r="NIT77"/>
      <c r="NIU77"/>
      <c r="NIV77"/>
      <c r="NIW77"/>
      <c r="NIX77"/>
      <c r="NIY77"/>
      <c r="NIZ77"/>
      <c r="NJA77"/>
      <c r="NJB77"/>
      <c r="NJC77"/>
      <c r="NJD77"/>
      <c r="NJE77"/>
      <c r="NJF77"/>
      <c r="NJG77"/>
      <c r="NJH77"/>
      <c r="NJI77"/>
      <c r="NJJ77"/>
      <c r="NJK77"/>
      <c r="NJL77"/>
      <c r="NJM77"/>
      <c r="NJN77"/>
      <c r="NJO77"/>
      <c r="NJP77"/>
      <c r="NJQ77"/>
      <c r="NJR77"/>
      <c r="NJS77"/>
      <c r="NJT77"/>
      <c r="NJU77"/>
      <c r="NJV77"/>
      <c r="NJW77"/>
      <c r="NJX77"/>
      <c r="NJY77"/>
      <c r="NJZ77"/>
      <c r="NKA77"/>
      <c r="NKB77"/>
      <c r="NKC77"/>
      <c r="NKD77"/>
      <c r="NKE77"/>
      <c r="NKF77"/>
      <c r="NKG77"/>
      <c r="NKH77"/>
      <c r="NKI77"/>
      <c r="NKJ77"/>
      <c r="NKK77"/>
      <c r="NKL77"/>
      <c r="NKM77"/>
      <c r="NKN77"/>
      <c r="NKO77"/>
      <c r="NKP77"/>
      <c r="NKQ77"/>
      <c r="NKR77"/>
      <c r="NKS77"/>
      <c r="NKT77"/>
      <c r="NKU77"/>
      <c r="NKV77"/>
      <c r="NKW77"/>
      <c r="NKX77"/>
      <c r="NKY77"/>
      <c r="NKZ77"/>
      <c r="NLA77"/>
      <c r="NLB77"/>
      <c r="NLC77"/>
      <c r="NLD77"/>
      <c r="NLE77"/>
      <c r="NLF77"/>
      <c r="NLG77"/>
      <c r="NLH77"/>
      <c r="NLI77"/>
      <c r="NLJ77"/>
      <c r="NLK77"/>
      <c r="NLL77"/>
      <c r="NLM77"/>
      <c r="NLN77"/>
      <c r="NLO77"/>
      <c r="NLP77"/>
      <c r="NLQ77"/>
      <c r="NLR77"/>
      <c r="NLS77"/>
      <c r="NLT77"/>
      <c r="NLU77"/>
      <c r="NLV77"/>
      <c r="NLW77"/>
      <c r="NLX77"/>
      <c r="NLY77"/>
      <c r="NLZ77"/>
      <c r="NMA77"/>
      <c r="NMB77"/>
      <c r="NMC77"/>
      <c r="NMD77"/>
      <c r="NME77"/>
      <c r="NMF77"/>
      <c r="NMG77"/>
      <c r="NMH77"/>
      <c r="NMI77"/>
      <c r="NMJ77"/>
      <c r="NMK77"/>
      <c r="NML77"/>
      <c r="NMM77"/>
      <c r="NMN77"/>
      <c r="NMO77"/>
      <c r="NMP77"/>
      <c r="NMQ77"/>
      <c r="NMR77"/>
      <c r="NMS77"/>
      <c r="NMT77"/>
      <c r="NMU77"/>
      <c r="NMV77"/>
      <c r="NMW77"/>
      <c r="NMX77"/>
      <c r="NMY77"/>
      <c r="NMZ77"/>
      <c r="NNA77"/>
      <c r="NNB77"/>
      <c r="NNC77"/>
      <c r="NND77"/>
      <c r="NNE77"/>
      <c r="NNF77"/>
      <c r="NNG77"/>
      <c r="NNH77"/>
      <c r="NNI77"/>
      <c r="NNJ77"/>
      <c r="NNK77"/>
      <c r="NNL77"/>
      <c r="NNM77"/>
      <c r="NNN77"/>
      <c r="NNO77"/>
      <c r="NNP77"/>
      <c r="NNQ77"/>
      <c r="NNR77"/>
      <c r="NNS77"/>
      <c r="NNT77"/>
      <c r="NNU77"/>
      <c r="NNV77"/>
      <c r="NNW77"/>
      <c r="NNX77"/>
      <c r="NNY77"/>
      <c r="NNZ77"/>
      <c r="NOA77"/>
      <c r="NOB77"/>
      <c r="NOC77"/>
      <c r="NOD77"/>
      <c r="NOE77"/>
      <c r="NOF77"/>
      <c r="NOG77"/>
      <c r="NOH77"/>
      <c r="NOI77"/>
      <c r="NOJ77"/>
      <c r="NOK77"/>
      <c r="NOL77"/>
      <c r="NOM77"/>
      <c r="NON77"/>
      <c r="NOO77"/>
      <c r="NOP77"/>
      <c r="NOQ77"/>
      <c r="NOR77"/>
      <c r="NOS77"/>
      <c r="NOT77"/>
      <c r="NOU77"/>
      <c r="NOV77"/>
      <c r="NOW77"/>
      <c r="NOX77"/>
      <c r="NOY77"/>
      <c r="NOZ77"/>
      <c r="NPA77"/>
      <c r="NPB77"/>
      <c r="NPC77"/>
      <c r="NPD77"/>
      <c r="NPE77"/>
      <c r="NPF77"/>
      <c r="NPG77"/>
      <c r="NPH77"/>
      <c r="NPI77"/>
      <c r="NPJ77"/>
      <c r="NPK77"/>
      <c r="NPL77"/>
      <c r="NPM77"/>
      <c r="NPN77"/>
      <c r="NPO77"/>
      <c r="NPP77"/>
      <c r="NPQ77"/>
      <c r="NPR77"/>
      <c r="NPS77"/>
      <c r="NPT77"/>
      <c r="NPU77"/>
      <c r="NPV77"/>
      <c r="NPW77"/>
      <c r="NPX77"/>
      <c r="NPY77"/>
      <c r="NPZ77"/>
      <c r="NQA77"/>
      <c r="NQB77"/>
      <c r="NQC77"/>
      <c r="NQD77"/>
      <c r="NQE77"/>
      <c r="NQF77"/>
      <c r="NQG77"/>
      <c r="NQH77"/>
      <c r="NQI77"/>
      <c r="NQJ77"/>
      <c r="NQK77"/>
      <c r="NQL77"/>
      <c r="NQM77"/>
      <c r="NQN77"/>
      <c r="NQO77"/>
      <c r="NQP77"/>
      <c r="NQQ77"/>
      <c r="NQR77"/>
      <c r="NQS77"/>
      <c r="NQT77"/>
      <c r="NQU77"/>
      <c r="NQV77"/>
      <c r="NQW77"/>
      <c r="NQX77"/>
      <c r="NQY77"/>
      <c r="NQZ77"/>
      <c r="NRA77"/>
      <c r="NRB77"/>
      <c r="NRC77"/>
      <c r="NRD77"/>
      <c r="NRE77"/>
      <c r="NRF77"/>
      <c r="NRG77"/>
      <c r="NRH77"/>
      <c r="NRI77"/>
      <c r="NRJ77"/>
      <c r="NRK77"/>
      <c r="NRL77"/>
      <c r="NRM77"/>
      <c r="NRN77"/>
      <c r="NRO77"/>
      <c r="NRP77"/>
      <c r="NRQ77"/>
      <c r="NRR77"/>
      <c r="NRS77"/>
      <c r="NRT77"/>
      <c r="NRU77"/>
      <c r="NRV77"/>
      <c r="NRW77"/>
      <c r="NRX77"/>
      <c r="NRY77"/>
      <c r="NRZ77"/>
      <c r="NSA77"/>
      <c r="NSB77"/>
      <c r="NSC77"/>
      <c r="NSD77"/>
      <c r="NSE77"/>
      <c r="NSF77"/>
      <c r="NSG77"/>
      <c r="NSH77"/>
      <c r="NSI77"/>
      <c r="NSJ77"/>
      <c r="NSK77"/>
      <c r="NSL77"/>
      <c r="NSM77"/>
      <c r="NSN77"/>
      <c r="NSO77"/>
      <c r="NSP77"/>
      <c r="NSQ77"/>
      <c r="NSR77"/>
      <c r="NSS77"/>
      <c r="NST77"/>
      <c r="NSU77"/>
      <c r="NSV77"/>
      <c r="NSW77"/>
      <c r="NSX77"/>
      <c r="NSY77"/>
      <c r="NSZ77"/>
      <c r="NTA77"/>
      <c r="NTB77"/>
      <c r="NTC77"/>
      <c r="NTD77"/>
      <c r="NTE77"/>
      <c r="NTF77"/>
      <c r="NTG77"/>
      <c r="NTH77"/>
      <c r="NTI77"/>
      <c r="NTJ77"/>
      <c r="NTK77"/>
      <c r="NTL77"/>
      <c r="NTM77"/>
      <c r="NTN77"/>
      <c r="NTO77"/>
      <c r="NTP77"/>
      <c r="NTQ77"/>
      <c r="NTR77"/>
      <c r="NTS77"/>
      <c r="NTT77"/>
      <c r="NTU77"/>
      <c r="NTV77"/>
      <c r="NTW77"/>
      <c r="NTX77"/>
      <c r="NTY77"/>
      <c r="NTZ77"/>
      <c r="NUA77"/>
      <c r="NUB77"/>
      <c r="NUC77"/>
      <c r="NUD77"/>
      <c r="NUE77"/>
      <c r="NUF77"/>
      <c r="NUG77"/>
      <c r="NUH77"/>
      <c r="NUI77"/>
      <c r="NUJ77"/>
      <c r="NUK77"/>
      <c r="NUL77"/>
      <c r="NUM77"/>
      <c r="NUN77"/>
      <c r="NUO77"/>
      <c r="NUP77"/>
      <c r="NUQ77"/>
      <c r="NUR77"/>
      <c r="NUS77"/>
      <c r="NUT77"/>
      <c r="NUU77"/>
      <c r="NUV77"/>
      <c r="NUW77"/>
      <c r="NUX77"/>
      <c r="NUY77"/>
      <c r="NUZ77"/>
      <c r="NVA77"/>
      <c r="NVB77"/>
      <c r="NVC77"/>
      <c r="NVD77"/>
      <c r="NVE77"/>
      <c r="NVF77"/>
      <c r="NVG77"/>
      <c r="NVH77"/>
      <c r="NVI77"/>
      <c r="NVJ77"/>
      <c r="NVK77"/>
      <c r="NVL77"/>
      <c r="NVM77"/>
      <c r="NVN77"/>
      <c r="NVO77"/>
      <c r="NVP77"/>
      <c r="NVQ77"/>
      <c r="NVR77"/>
      <c r="NVS77"/>
      <c r="NVT77"/>
      <c r="NVU77"/>
      <c r="NVV77"/>
      <c r="NVW77"/>
      <c r="NVX77"/>
      <c r="NVY77"/>
      <c r="NVZ77"/>
      <c r="NWA77"/>
      <c r="NWB77"/>
      <c r="NWC77"/>
      <c r="NWD77"/>
      <c r="NWE77"/>
      <c r="NWF77"/>
      <c r="NWG77"/>
      <c r="NWH77"/>
      <c r="NWI77"/>
      <c r="NWJ77"/>
      <c r="NWK77"/>
      <c r="NWL77"/>
      <c r="NWM77"/>
      <c r="NWN77"/>
      <c r="NWO77"/>
      <c r="NWP77"/>
      <c r="NWQ77"/>
      <c r="NWR77"/>
      <c r="NWS77"/>
      <c r="NWT77"/>
      <c r="NWU77"/>
      <c r="NWV77"/>
      <c r="NWW77"/>
      <c r="NWX77"/>
      <c r="NWY77"/>
      <c r="NWZ77"/>
      <c r="NXA77"/>
      <c r="NXB77"/>
      <c r="NXC77"/>
      <c r="NXD77"/>
      <c r="NXE77"/>
      <c r="NXF77"/>
      <c r="NXG77"/>
      <c r="NXH77"/>
      <c r="NXI77"/>
      <c r="NXJ77"/>
      <c r="NXK77"/>
      <c r="NXL77"/>
      <c r="NXM77"/>
      <c r="NXN77"/>
      <c r="NXO77"/>
      <c r="NXP77"/>
      <c r="NXQ77"/>
      <c r="NXR77"/>
      <c r="NXS77"/>
      <c r="NXT77"/>
      <c r="NXU77"/>
      <c r="NXV77"/>
      <c r="NXW77"/>
      <c r="NXX77"/>
      <c r="NXY77"/>
      <c r="NXZ77"/>
      <c r="NYA77"/>
      <c r="NYB77"/>
      <c r="NYC77"/>
      <c r="NYD77"/>
      <c r="NYE77"/>
      <c r="NYF77"/>
      <c r="NYG77"/>
      <c r="NYH77"/>
      <c r="NYI77"/>
      <c r="NYJ77"/>
      <c r="NYK77"/>
      <c r="NYL77"/>
      <c r="NYM77"/>
      <c r="NYN77"/>
      <c r="NYO77"/>
      <c r="NYP77"/>
      <c r="NYQ77"/>
      <c r="NYR77"/>
      <c r="NYS77"/>
      <c r="NYT77"/>
      <c r="NYU77"/>
      <c r="NYV77"/>
      <c r="NYW77"/>
      <c r="NYX77"/>
      <c r="NYY77"/>
      <c r="NYZ77"/>
      <c r="NZA77"/>
      <c r="NZB77"/>
      <c r="NZC77"/>
      <c r="NZD77"/>
      <c r="NZE77"/>
      <c r="NZF77"/>
      <c r="NZG77"/>
      <c r="NZH77"/>
      <c r="NZI77"/>
      <c r="NZJ77"/>
      <c r="NZK77"/>
      <c r="NZL77"/>
      <c r="NZM77"/>
      <c r="NZN77"/>
      <c r="NZO77"/>
      <c r="NZP77"/>
      <c r="NZQ77"/>
      <c r="NZR77"/>
      <c r="NZS77"/>
      <c r="NZT77"/>
      <c r="NZU77"/>
      <c r="NZV77"/>
      <c r="NZW77"/>
      <c r="NZX77"/>
      <c r="NZY77"/>
      <c r="NZZ77"/>
      <c r="OAA77"/>
      <c r="OAB77"/>
      <c r="OAC77"/>
      <c r="OAD77"/>
      <c r="OAE77"/>
      <c r="OAF77"/>
      <c r="OAG77"/>
      <c r="OAH77"/>
      <c r="OAI77"/>
      <c r="OAJ77"/>
      <c r="OAK77"/>
      <c r="OAL77"/>
      <c r="OAM77"/>
      <c r="OAN77"/>
      <c r="OAO77"/>
      <c r="OAP77"/>
      <c r="OAQ77"/>
      <c r="OAR77"/>
      <c r="OAS77"/>
      <c r="OAT77"/>
      <c r="OAU77"/>
      <c r="OAV77"/>
      <c r="OAW77"/>
      <c r="OAX77"/>
      <c r="OAY77"/>
      <c r="OAZ77"/>
      <c r="OBA77"/>
      <c r="OBB77"/>
      <c r="OBC77"/>
      <c r="OBD77"/>
      <c r="OBE77"/>
      <c r="OBF77"/>
      <c r="OBG77"/>
      <c r="OBH77"/>
      <c r="OBI77"/>
      <c r="OBJ77"/>
      <c r="OBK77"/>
      <c r="OBL77"/>
      <c r="OBM77"/>
      <c r="OBN77"/>
      <c r="OBO77"/>
      <c r="OBP77"/>
      <c r="OBQ77"/>
      <c r="OBR77"/>
      <c r="OBS77"/>
      <c r="OBT77"/>
      <c r="OBU77"/>
      <c r="OBV77"/>
      <c r="OBW77"/>
      <c r="OBX77"/>
      <c r="OBY77"/>
      <c r="OBZ77"/>
      <c r="OCA77"/>
      <c r="OCB77"/>
      <c r="OCC77"/>
      <c r="OCD77"/>
      <c r="OCE77"/>
      <c r="OCF77"/>
      <c r="OCG77"/>
      <c r="OCH77"/>
      <c r="OCI77"/>
      <c r="OCJ77"/>
      <c r="OCK77"/>
      <c r="OCL77"/>
      <c r="OCM77"/>
      <c r="OCN77"/>
      <c r="OCO77"/>
      <c r="OCP77"/>
      <c r="OCQ77"/>
      <c r="OCR77"/>
      <c r="OCS77"/>
      <c r="OCT77"/>
      <c r="OCU77"/>
      <c r="OCV77"/>
      <c r="OCW77"/>
      <c r="OCX77"/>
      <c r="OCY77"/>
      <c r="OCZ77"/>
      <c r="ODA77"/>
      <c r="ODB77"/>
      <c r="ODC77"/>
      <c r="ODD77"/>
      <c r="ODE77"/>
      <c r="ODF77"/>
      <c r="ODG77"/>
      <c r="ODH77"/>
      <c r="ODI77"/>
      <c r="ODJ77"/>
      <c r="ODK77"/>
      <c r="ODL77"/>
      <c r="ODM77"/>
      <c r="ODN77"/>
      <c r="ODO77"/>
      <c r="ODP77"/>
      <c r="ODQ77"/>
      <c r="ODR77"/>
      <c r="ODS77"/>
      <c r="ODT77"/>
      <c r="ODU77"/>
      <c r="ODV77"/>
      <c r="ODW77"/>
      <c r="ODX77"/>
      <c r="ODY77"/>
      <c r="ODZ77"/>
      <c r="OEA77"/>
      <c r="OEB77"/>
      <c r="OEC77"/>
      <c r="OED77"/>
      <c r="OEE77"/>
      <c r="OEF77"/>
      <c r="OEG77"/>
      <c r="OEH77"/>
      <c r="OEI77"/>
      <c r="OEJ77"/>
      <c r="OEK77"/>
      <c r="OEL77"/>
      <c r="OEM77"/>
      <c r="OEN77"/>
      <c r="OEO77"/>
      <c r="OEP77"/>
      <c r="OEQ77"/>
      <c r="OER77"/>
      <c r="OES77"/>
      <c r="OET77"/>
      <c r="OEU77"/>
      <c r="OEV77"/>
      <c r="OEW77"/>
      <c r="OEX77"/>
      <c r="OEY77"/>
      <c r="OEZ77"/>
      <c r="OFA77"/>
      <c r="OFB77"/>
      <c r="OFC77"/>
      <c r="OFD77"/>
      <c r="OFE77"/>
      <c r="OFF77"/>
      <c r="OFG77"/>
      <c r="OFH77"/>
      <c r="OFI77"/>
      <c r="OFJ77"/>
      <c r="OFK77"/>
      <c r="OFL77"/>
      <c r="OFM77"/>
      <c r="OFN77"/>
      <c r="OFO77"/>
      <c r="OFP77"/>
      <c r="OFQ77"/>
      <c r="OFR77"/>
      <c r="OFS77"/>
      <c r="OFT77"/>
      <c r="OFU77"/>
      <c r="OFV77"/>
      <c r="OFW77"/>
      <c r="OFX77"/>
      <c r="OFY77"/>
      <c r="OFZ77"/>
      <c r="OGA77"/>
      <c r="OGB77"/>
      <c r="OGC77"/>
      <c r="OGD77"/>
      <c r="OGE77"/>
      <c r="OGF77"/>
      <c r="OGG77"/>
      <c r="OGH77"/>
      <c r="OGI77"/>
      <c r="OGJ77"/>
      <c r="OGK77"/>
      <c r="OGL77"/>
      <c r="OGM77"/>
      <c r="OGN77"/>
      <c r="OGO77"/>
      <c r="OGP77"/>
      <c r="OGQ77"/>
      <c r="OGR77"/>
      <c r="OGS77"/>
      <c r="OGT77"/>
      <c r="OGU77"/>
      <c r="OGV77"/>
      <c r="OGW77"/>
      <c r="OGX77"/>
      <c r="OGY77"/>
      <c r="OGZ77"/>
      <c r="OHA77"/>
      <c r="OHB77"/>
      <c r="OHC77"/>
      <c r="OHD77"/>
      <c r="OHE77"/>
      <c r="OHF77"/>
      <c r="OHG77"/>
      <c r="OHH77"/>
      <c r="OHI77"/>
      <c r="OHJ77"/>
      <c r="OHK77"/>
      <c r="OHL77"/>
      <c r="OHM77"/>
      <c r="OHN77"/>
      <c r="OHO77"/>
      <c r="OHP77"/>
      <c r="OHQ77"/>
      <c r="OHR77"/>
      <c r="OHS77"/>
      <c r="OHT77"/>
      <c r="OHU77"/>
      <c r="OHV77"/>
      <c r="OHW77"/>
      <c r="OHX77"/>
      <c r="OHY77"/>
      <c r="OHZ77"/>
      <c r="OIA77"/>
      <c r="OIB77"/>
      <c r="OIC77"/>
      <c r="OID77"/>
      <c r="OIE77"/>
      <c r="OIF77"/>
      <c r="OIG77"/>
      <c r="OIH77"/>
      <c r="OII77"/>
      <c r="OIJ77"/>
      <c r="OIK77"/>
      <c r="OIL77"/>
      <c r="OIM77"/>
      <c r="OIN77"/>
      <c r="OIO77"/>
      <c r="OIP77"/>
      <c r="OIQ77"/>
      <c r="OIR77"/>
      <c r="OIS77"/>
      <c r="OIT77"/>
      <c r="OIU77"/>
      <c r="OIV77"/>
      <c r="OIW77"/>
      <c r="OIX77"/>
      <c r="OIY77"/>
      <c r="OIZ77"/>
      <c r="OJA77"/>
      <c r="OJB77"/>
      <c r="OJC77"/>
      <c r="OJD77"/>
      <c r="OJE77"/>
      <c r="OJF77"/>
      <c r="OJG77"/>
      <c r="OJH77"/>
      <c r="OJI77"/>
      <c r="OJJ77"/>
      <c r="OJK77"/>
      <c r="OJL77"/>
      <c r="OJM77"/>
      <c r="OJN77"/>
      <c r="OJO77"/>
      <c r="OJP77"/>
      <c r="OJQ77"/>
      <c r="OJR77"/>
      <c r="OJS77"/>
      <c r="OJT77"/>
      <c r="OJU77"/>
      <c r="OJV77"/>
      <c r="OJW77"/>
      <c r="OJX77"/>
      <c r="OJY77"/>
      <c r="OJZ77"/>
      <c r="OKA77"/>
      <c r="OKB77"/>
      <c r="OKC77"/>
      <c r="OKD77"/>
      <c r="OKE77"/>
      <c r="OKF77"/>
      <c r="OKG77"/>
      <c r="OKH77"/>
      <c r="OKI77"/>
      <c r="OKJ77"/>
      <c r="OKK77"/>
      <c r="OKL77"/>
      <c r="OKM77"/>
      <c r="OKN77"/>
      <c r="OKO77"/>
      <c r="OKP77"/>
      <c r="OKQ77"/>
      <c r="OKR77"/>
      <c r="OKS77"/>
      <c r="OKT77"/>
      <c r="OKU77"/>
      <c r="OKV77"/>
      <c r="OKW77"/>
      <c r="OKX77"/>
      <c r="OKY77"/>
      <c r="OKZ77"/>
      <c r="OLA77"/>
      <c r="OLB77"/>
      <c r="OLC77"/>
      <c r="OLD77"/>
      <c r="OLE77"/>
      <c r="OLF77"/>
      <c r="OLG77"/>
      <c r="OLH77"/>
      <c r="OLI77"/>
      <c r="OLJ77"/>
      <c r="OLK77"/>
      <c r="OLL77"/>
      <c r="OLM77"/>
      <c r="OLN77"/>
      <c r="OLO77"/>
      <c r="OLP77"/>
      <c r="OLQ77"/>
      <c r="OLR77"/>
      <c r="OLS77"/>
      <c r="OLT77"/>
      <c r="OLU77"/>
      <c r="OLV77"/>
      <c r="OLW77"/>
      <c r="OLX77"/>
      <c r="OLY77"/>
      <c r="OLZ77"/>
      <c r="OMA77"/>
      <c r="OMB77"/>
      <c r="OMC77"/>
      <c r="OMD77"/>
      <c r="OME77"/>
      <c r="OMF77"/>
      <c r="OMG77"/>
      <c r="OMH77"/>
      <c r="OMI77"/>
      <c r="OMJ77"/>
      <c r="OMK77"/>
      <c r="OML77"/>
      <c r="OMM77"/>
      <c r="OMN77"/>
      <c r="OMO77"/>
      <c r="OMP77"/>
      <c r="OMQ77"/>
      <c r="OMR77"/>
      <c r="OMS77"/>
      <c r="OMT77"/>
      <c r="OMU77"/>
      <c r="OMV77"/>
      <c r="OMW77"/>
      <c r="OMX77"/>
      <c r="OMY77"/>
      <c r="OMZ77"/>
      <c r="ONA77"/>
      <c r="ONB77"/>
      <c r="ONC77"/>
      <c r="OND77"/>
      <c r="ONE77"/>
      <c r="ONF77"/>
      <c r="ONG77"/>
      <c r="ONH77"/>
      <c r="ONI77"/>
      <c r="ONJ77"/>
      <c r="ONK77"/>
      <c r="ONL77"/>
      <c r="ONM77"/>
      <c r="ONN77"/>
      <c r="ONO77"/>
      <c r="ONP77"/>
      <c r="ONQ77"/>
      <c r="ONR77"/>
      <c r="ONS77"/>
      <c r="ONT77"/>
      <c r="ONU77"/>
      <c r="ONV77"/>
      <c r="ONW77"/>
      <c r="ONX77"/>
      <c r="ONY77"/>
      <c r="ONZ77"/>
      <c r="OOA77"/>
      <c r="OOB77"/>
      <c r="OOC77"/>
      <c r="OOD77"/>
      <c r="OOE77"/>
      <c r="OOF77"/>
      <c r="OOG77"/>
      <c r="OOH77"/>
      <c r="OOI77"/>
      <c r="OOJ77"/>
      <c r="OOK77"/>
      <c r="OOL77"/>
      <c r="OOM77"/>
      <c r="OON77"/>
      <c r="OOO77"/>
      <c r="OOP77"/>
      <c r="OOQ77"/>
      <c r="OOR77"/>
      <c r="OOS77"/>
      <c r="OOT77"/>
      <c r="OOU77"/>
      <c r="OOV77"/>
      <c r="OOW77"/>
      <c r="OOX77"/>
      <c r="OOY77"/>
      <c r="OOZ77"/>
      <c r="OPA77"/>
      <c r="OPB77"/>
      <c r="OPC77"/>
      <c r="OPD77"/>
      <c r="OPE77"/>
      <c r="OPF77"/>
      <c r="OPG77"/>
      <c r="OPH77"/>
      <c r="OPI77"/>
      <c r="OPJ77"/>
      <c r="OPK77"/>
      <c r="OPL77"/>
      <c r="OPM77"/>
      <c r="OPN77"/>
      <c r="OPO77"/>
      <c r="OPP77"/>
      <c r="OPQ77"/>
      <c r="OPR77"/>
      <c r="OPS77"/>
      <c r="OPT77"/>
      <c r="OPU77"/>
      <c r="OPV77"/>
      <c r="OPW77"/>
      <c r="OPX77"/>
      <c r="OPY77"/>
      <c r="OPZ77"/>
      <c r="OQA77"/>
      <c r="OQB77"/>
      <c r="OQC77"/>
      <c r="OQD77"/>
      <c r="OQE77"/>
      <c r="OQF77"/>
      <c r="OQG77"/>
      <c r="OQH77"/>
      <c r="OQI77"/>
      <c r="OQJ77"/>
      <c r="OQK77"/>
      <c r="OQL77"/>
      <c r="OQM77"/>
      <c r="OQN77"/>
      <c r="OQO77"/>
      <c r="OQP77"/>
      <c r="OQQ77"/>
      <c r="OQR77"/>
      <c r="OQS77"/>
      <c r="OQT77"/>
      <c r="OQU77"/>
      <c r="OQV77"/>
      <c r="OQW77"/>
      <c r="OQX77"/>
      <c r="OQY77"/>
      <c r="OQZ77"/>
      <c r="ORA77"/>
      <c r="ORB77"/>
      <c r="ORC77"/>
      <c r="ORD77"/>
      <c r="ORE77"/>
      <c r="ORF77"/>
      <c r="ORG77"/>
      <c r="ORH77"/>
      <c r="ORI77"/>
      <c r="ORJ77"/>
      <c r="ORK77"/>
      <c r="ORL77"/>
      <c r="ORM77"/>
      <c r="ORN77"/>
      <c r="ORO77"/>
      <c r="ORP77"/>
      <c r="ORQ77"/>
      <c r="ORR77"/>
      <c r="ORS77"/>
      <c r="ORT77"/>
      <c r="ORU77"/>
      <c r="ORV77"/>
      <c r="ORW77"/>
      <c r="ORX77"/>
      <c r="ORY77"/>
      <c r="ORZ77"/>
      <c r="OSA77"/>
      <c r="OSB77"/>
      <c r="OSC77"/>
      <c r="OSD77"/>
      <c r="OSE77"/>
      <c r="OSF77"/>
      <c r="OSG77"/>
      <c r="OSH77"/>
      <c r="OSI77"/>
      <c r="OSJ77"/>
      <c r="OSK77"/>
      <c r="OSL77"/>
      <c r="OSM77"/>
      <c r="OSN77"/>
      <c r="OSO77"/>
      <c r="OSP77"/>
      <c r="OSQ77"/>
      <c r="OSR77"/>
      <c r="OSS77"/>
      <c r="OST77"/>
      <c r="OSU77"/>
      <c r="OSV77"/>
      <c r="OSW77"/>
      <c r="OSX77"/>
      <c r="OSY77"/>
      <c r="OSZ77"/>
      <c r="OTA77"/>
      <c r="OTB77"/>
      <c r="OTC77"/>
      <c r="OTD77"/>
      <c r="OTE77"/>
      <c r="OTF77"/>
      <c r="OTG77"/>
      <c r="OTH77"/>
      <c r="OTI77"/>
      <c r="OTJ77"/>
      <c r="OTK77"/>
      <c r="OTL77"/>
      <c r="OTM77"/>
      <c r="OTN77"/>
      <c r="OTO77"/>
      <c r="OTP77"/>
      <c r="OTQ77"/>
      <c r="OTR77"/>
      <c r="OTS77"/>
      <c r="OTT77"/>
      <c r="OTU77"/>
      <c r="OTV77"/>
      <c r="OTW77"/>
      <c r="OTX77"/>
      <c r="OTY77"/>
      <c r="OTZ77"/>
      <c r="OUA77"/>
      <c r="OUB77"/>
      <c r="OUC77"/>
      <c r="OUD77"/>
      <c r="OUE77"/>
      <c r="OUF77"/>
      <c r="OUG77"/>
      <c r="OUH77"/>
      <c r="OUI77"/>
      <c r="OUJ77"/>
      <c r="OUK77"/>
      <c r="OUL77"/>
      <c r="OUM77"/>
      <c r="OUN77"/>
      <c r="OUO77"/>
      <c r="OUP77"/>
      <c r="OUQ77"/>
      <c r="OUR77"/>
      <c r="OUS77"/>
      <c r="OUT77"/>
      <c r="OUU77"/>
      <c r="OUV77"/>
      <c r="OUW77"/>
      <c r="OUX77"/>
      <c r="OUY77"/>
      <c r="OUZ77"/>
      <c r="OVA77"/>
      <c r="OVB77"/>
      <c r="OVC77"/>
      <c r="OVD77"/>
      <c r="OVE77"/>
      <c r="OVF77"/>
      <c r="OVG77"/>
      <c r="OVH77"/>
      <c r="OVI77"/>
      <c r="OVJ77"/>
      <c r="OVK77"/>
      <c r="OVL77"/>
      <c r="OVM77"/>
      <c r="OVN77"/>
      <c r="OVO77"/>
      <c r="OVP77"/>
      <c r="OVQ77"/>
      <c r="OVR77"/>
      <c r="OVS77"/>
      <c r="OVT77"/>
      <c r="OVU77"/>
      <c r="OVV77"/>
      <c r="OVW77"/>
      <c r="OVX77"/>
      <c r="OVY77"/>
      <c r="OVZ77"/>
      <c r="OWA77"/>
      <c r="OWB77"/>
      <c r="OWC77"/>
      <c r="OWD77"/>
      <c r="OWE77"/>
      <c r="OWF77"/>
      <c r="OWG77"/>
      <c r="OWH77"/>
      <c r="OWI77"/>
      <c r="OWJ77"/>
      <c r="OWK77"/>
      <c r="OWL77"/>
      <c r="OWM77"/>
      <c r="OWN77"/>
      <c r="OWO77"/>
      <c r="OWP77"/>
      <c r="OWQ77"/>
      <c r="OWR77"/>
      <c r="OWS77"/>
      <c r="OWT77"/>
      <c r="OWU77"/>
      <c r="OWV77"/>
      <c r="OWW77"/>
      <c r="OWX77"/>
      <c r="OWY77"/>
      <c r="OWZ77"/>
      <c r="OXA77"/>
      <c r="OXB77"/>
      <c r="OXC77"/>
      <c r="OXD77"/>
      <c r="OXE77"/>
      <c r="OXF77"/>
      <c r="OXG77"/>
      <c r="OXH77"/>
      <c r="OXI77"/>
      <c r="OXJ77"/>
      <c r="OXK77"/>
      <c r="OXL77"/>
      <c r="OXM77"/>
      <c r="OXN77"/>
      <c r="OXO77"/>
      <c r="OXP77"/>
      <c r="OXQ77"/>
      <c r="OXR77"/>
      <c r="OXS77"/>
      <c r="OXT77"/>
      <c r="OXU77"/>
      <c r="OXV77"/>
      <c r="OXW77"/>
      <c r="OXX77"/>
      <c r="OXY77"/>
      <c r="OXZ77"/>
      <c r="OYA77"/>
      <c r="OYB77"/>
      <c r="OYC77"/>
      <c r="OYD77"/>
      <c r="OYE77"/>
      <c r="OYF77"/>
      <c r="OYG77"/>
      <c r="OYH77"/>
      <c r="OYI77"/>
      <c r="OYJ77"/>
      <c r="OYK77"/>
      <c r="OYL77"/>
      <c r="OYM77"/>
      <c r="OYN77"/>
      <c r="OYO77"/>
      <c r="OYP77"/>
      <c r="OYQ77"/>
      <c r="OYR77"/>
      <c r="OYS77"/>
      <c r="OYT77"/>
      <c r="OYU77"/>
      <c r="OYV77"/>
      <c r="OYW77"/>
      <c r="OYX77"/>
      <c r="OYY77"/>
      <c r="OYZ77"/>
      <c r="OZA77"/>
      <c r="OZB77"/>
      <c r="OZC77"/>
      <c r="OZD77"/>
      <c r="OZE77"/>
      <c r="OZF77"/>
      <c r="OZG77"/>
      <c r="OZH77"/>
      <c r="OZI77"/>
      <c r="OZJ77"/>
      <c r="OZK77"/>
      <c r="OZL77"/>
      <c r="OZM77"/>
      <c r="OZN77"/>
      <c r="OZO77"/>
      <c r="OZP77"/>
      <c r="OZQ77"/>
      <c r="OZR77"/>
      <c r="OZS77"/>
      <c r="OZT77"/>
      <c r="OZU77"/>
      <c r="OZV77"/>
      <c r="OZW77"/>
      <c r="OZX77"/>
      <c r="OZY77"/>
      <c r="OZZ77"/>
      <c r="PAA77"/>
      <c r="PAB77"/>
      <c r="PAC77"/>
      <c r="PAD77"/>
      <c r="PAE77"/>
      <c r="PAF77"/>
      <c r="PAG77"/>
      <c r="PAH77"/>
      <c r="PAI77"/>
      <c r="PAJ77"/>
      <c r="PAK77"/>
      <c r="PAL77"/>
      <c r="PAM77"/>
      <c r="PAN77"/>
      <c r="PAO77"/>
      <c r="PAP77"/>
      <c r="PAQ77"/>
      <c r="PAR77"/>
      <c r="PAS77"/>
      <c r="PAT77"/>
      <c r="PAU77"/>
      <c r="PAV77"/>
      <c r="PAW77"/>
      <c r="PAX77"/>
      <c r="PAY77"/>
      <c r="PAZ77"/>
      <c r="PBA77"/>
      <c r="PBB77"/>
      <c r="PBC77"/>
      <c r="PBD77"/>
      <c r="PBE77"/>
      <c r="PBF77"/>
      <c r="PBG77"/>
      <c r="PBH77"/>
      <c r="PBI77"/>
      <c r="PBJ77"/>
      <c r="PBK77"/>
      <c r="PBL77"/>
      <c r="PBM77"/>
      <c r="PBN77"/>
      <c r="PBO77"/>
      <c r="PBP77"/>
      <c r="PBQ77"/>
      <c r="PBR77"/>
      <c r="PBS77"/>
      <c r="PBT77"/>
      <c r="PBU77"/>
      <c r="PBV77"/>
      <c r="PBW77"/>
      <c r="PBX77"/>
      <c r="PBY77"/>
      <c r="PBZ77"/>
      <c r="PCA77"/>
      <c r="PCB77"/>
      <c r="PCC77"/>
      <c r="PCD77"/>
      <c r="PCE77"/>
      <c r="PCF77"/>
      <c r="PCG77"/>
      <c r="PCH77"/>
      <c r="PCI77"/>
      <c r="PCJ77"/>
      <c r="PCK77"/>
      <c r="PCL77"/>
      <c r="PCM77"/>
      <c r="PCN77"/>
      <c r="PCO77"/>
      <c r="PCP77"/>
      <c r="PCQ77"/>
      <c r="PCR77"/>
      <c r="PCS77"/>
      <c r="PCT77"/>
      <c r="PCU77"/>
      <c r="PCV77"/>
      <c r="PCW77"/>
      <c r="PCX77"/>
      <c r="PCY77"/>
      <c r="PCZ77"/>
      <c r="PDA77"/>
      <c r="PDB77"/>
      <c r="PDC77"/>
      <c r="PDD77"/>
      <c r="PDE77"/>
      <c r="PDF77"/>
      <c r="PDG77"/>
      <c r="PDH77"/>
      <c r="PDI77"/>
      <c r="PDJ77"/>
      <c r="PDK77"/>
      <c r="PDL77"/>
      <c r="PDM77"/>
      <c r="PDN77"/>
      <c r="PDO77"/>
      <c r="PDP77"/>
      <c r="PDQ77"/>
      <c r="PDR77"/>
      <c r="PDS77"/>
      <c r="PDT77"/>
      <c r="PDU77"/>
      <c r="PDV77"/>
      <c r="PDW77"/>
      <c r="PDX77"/>
      <c r="PDY77"/>
      <c r="PDZ77"/>
      <c r="PEA77"/>
      <c r="PEB77"/>
      <c r="PEC77"/>
      <c r="PED77"/>
      <c r="PEE77"/>
      <c r="PEF77"/>
      <c r="PEG77"/>
      <c r="PEH77"/>
      <c r="PEI77"/>
      <c r="PEJ77"/>
      <c r="PEK77"/>
      <c r="PEL77"/>
      <c r="PEM77"/>
      <c r="PEN77"/>
      <c r="PEO77"/>
      <c r="PEP77"/>
      <c r="PEQ77"/>
      <c r="PER77"/>
      <c r="PES77"/>
      <c r="PET77"/>
      <c r="PEU77"/>
      <c r="PEV77"/>
      <c r="PEW77"/>
      <c r="PEX77"/>
      <c r="PEY77"/>
      <c r="PEZ77"/>
      <c r="PFA77"/>
      <c r="PFB77"/>
      <c r="PFC77"/>
      <c r="PFD77"/>
      <c r="PFE77"/>
      <c r="PFF77"/>
      <c r="PFG77"/>
      <c r="PFH77"/>
      <c r="PFI77"/>
      <c r="PFJ77"/>
      <c r="PFK77"/>
      <c r="PFL77"/>
      <c r="PFM77"/>
      <c r="PFN77"/>
      <c r="PFO77"/>
      <c r="PFP77"/>
      <c r="PFQ77"/>
      <c r="PFR77"/>
      <c r="PFS77"/>
      <c r="PFT77"/>
      <c r="PFU77"/>
      <c r="PFV77"/>
      <c r="PFW77"/>
      <c r="PFX77"/>
      <c r="PFY77"/>
      <c r="PFZ77"/>
      <c r="PGA77"/>
      <c r="PGB77"/>
      <c r="PGC77"/>
      <c r="PGD77"/>
      <c r="PGE77"/>
      <c r="PGF77"/>
      <c r="PGG77"/>
      <c r="PGH77"/>
      <c r="PGI77"/>
      <c r="PGJ77"/>
      <c r="PGK77"/>
      <c r="PGL77"/>
      <c r="PGM77"/>
      <c r="PGN77"/>
      <c r="PGO77"/>
      <c r="PGP77"/>
      <c r="PGQ77"/>
      <c r="PGR77"/>
      <c r="PGS77"/>
      <c r="PGT77"/>
      <c r="PGU77"/>
      <c r="PGV77"/>
      <c r="PGW77"/>
      <c r="PGX77"/>
      <c r="PGY77"/>
      <c r="PGZ77"/>
      <c r="PHA77"/>
      <c r="PHB77"/>
      <c r="PHC77"/>
      <c r="PHD77"/>
      <c r="PHE77"/>
      <c r="PHF77"/>
      <c r="PHG77"/>
      <c r="PHH77"/>
      <c r="PHI77"/>
      <c r="PHJ77"/>
      <c r="PHK77"/>
      <c r="PHL77"/>
      <c r="PHM77"/>
      <c r="PHN77"/>
      <c r="PHO77"/>
      <c r="PHP77"/>
      <c r="PHQ77"/>
      <c r="PHR77"/>
      <c r="PHS77"/>
      <c r="PHT77"/>
      <c r="PHU77"/>
      <c r="PHV77"/>
      <c r="PHW77"/>
      <c r="PHX77"/>
      <c r="PHY77"/>
      <c r="PHZ77"/>
      <c r="PIA77"/>
      <c r="PIB77"/>
      <c r="PIC77"/>
      <c r="PID77"/>
      <c r="PIE77"/>
      <c r="PIF77"/>
      <c r="PIG77"/>
      <c r="PIH77"/>
      <c r="PII77"/>
      <c r="PIJ77"/>
      <c r="PIK77"/>
      <c r="PIL77"/>
      <c r="PIM77"/>
      <c r="PIN77"/>
      <c r="PIO77"/>
      <c r="PIP77"/>
      <c r="PIQ77"/>
      <c r="PIR77"/>
      <c r="PIS77"/>
      <c r="PIT77"/>
      <c r="PIU77"/>
      <c r="PIV77"/>
      <c r="PIW77"/>
      <c r="PIX77"/>
      <c r="PIY77"/>
      <c r="PIZ77"/>
      <c r="PJA77"/>
      <c r="PJB77"/>
      <c r="PJC77"/>
      <c r="PJD77"/>
      <c r="PJE77"/>
      <c r="PJF77"/>
      <c r="PJG77"/>
      <c r="PJH77"/>
      <c r="PJI77"/>
      <c r="PJJ77"/>
      <c r="PJK77"/>
      <c r="PJL77"/>
      <c r="PJM77"/>
      <c r="PJN77"/>
      <c r="PJO77"/>
      <c r="PJP77"/>
      <c r="PJQ77"/>
      <c r="PJR77"/>
      <c r="PJS77"/>
      <c r="PJT77"/>
      <c r="PJU77"/>
      <c r="PJV77"/>
      <c r="PJW77"/>
      <c r="PJX77"/>
      <c r="PJY77"/>
      <c r="PJZ77"/>
      <c r="PKA77"/>
      <c r="PKB77"/>
      <c r="PKC77"/>
      <c r="PKD77"/>
      <c r="PKE77"/>
      <c r="PKF77"/>
      <c r="PKG77"/>
      <c r="PKH77"/>
      <c r="PKI77"/>
      <c r="PKJ77"/>
      <c r="PKK77"/>
      <c r="PKL77"/>
      <c r="PKM77"/>
      <c r="PKN77"/>
      <c r="PKO77"/>
      <c r="PKP77"/>
      <c r="PKQ77"/>
      <c r="PKR77"/>
      <c r="PKS77"/>
      <c r="PKT77"/>
      <c r="PKU77"/>
      <c r="PKV77"/>
      <c r="PKW77"/>
      <c r="PKX77"/>
      <c r="PKY77"/>
      <c r="PKZ77"/>
      <c r="PLA77"/>
      <c r="PLB77"/>
      <c r="PLC77"/>
      <c r="PLD77"/>
      <c r="PLE77"/>
      <c r="PLF77"/>
      <c r="PLG77"/>
      <c r="PLH77"/>
      <c r="PLI77"/>
      <c r="PLJ77"/>
      <c r="PLK77"/>
      <c r="PLL77"/>
      <c r="PLM77"/>
      <c r="PLN77"/>
      <c r="PLO77"/>
      <c r="PLP77"/>
      <c r="PLQ77"/>
      <c r="PLR77"/>
      <c r="PLS77"/>
      <c r="PLT77"/>
      <c r="PLU77"/>
      <c r="PLV77"/>
      <c r="PLW77"/>
      <c r="PLX77"/>
      <c r="PLY77"/>
      <c r="PLZ77"/>
      <c r="PMA77"/>
      <c r="PMB77"/>
      <c r="PMC77"/>
      <c r="PMD77"/>
      <c r="PME77"/>
      <c r="PMF77"/>
      <c r="PMG77"/>
      <c r="PMH77"/>
      <c r="PMI77"/>
      <c r="PMJ77"/>
      <c r="PMK77"/>
      <c r="PML77"/>
      <c r="PMM77"/>
      <c r="PMN77"/>
      <c r="PMO77"/>
      <c r="PMP77"/>
      <c r="PMQ77"/>
      <c r="PMR77"/>
      <c r="PMS77"/>
      <c r="PMT77"/>
      <c r="PMU77"/>
      <c r="PMV77"/>
      <c r="PMW77"/>
      <c r="PMX77"/>
      <c r="PMY77"/>
      <c r="PMZ77"/>
      <c r="PNA77"/>
      <c r="PNB77"/>
      <c r="PNC77"/>
      <c r="PND77"/>
      <c r="PNE77"/>
      <c r="PNF77"/>
      <c r="PNG77"/>
      <c r="PNH77"/>
      <c r="PNI77"/>
      <c r="PNJ77"/>
      <c r="PNK77"/>
      <c r="PNL77"/>
      <c r="PNM77"/>
      <c r="PNN77"/>
      <c r="PNO77"/>
      <c r="PNP77"/>
      <c r="PNQ77"/>
      <c r="PNR77"/>
      <c r="PNS77"/>
      <c r="PNT77"/>
      <c r="PNU77"/>
      <c r="PNV77"/>
      <c r="PNW77"/>
      <c r="PNX77"/>
      <c r="PNY77"/>
      <c r="PNZ77"/>
      <c r="POA77"/>
      <c r="POB77"/>
      <c r="POC77"/>
      <c r="POD77"/>
      <c r="POE77"/>
      <c r="POF77"/>
      <c r="POG77"/>
      <c r="POH77"/>
      <c r="POI77"/>
      <c r="POJ77"/>
      <c r="POK77"/>
      <c r="POL77"/>
      <c r="POM77"/>
      <c r="PON77"/>
      <c r="POO77"/>
      <c r="POP77"/>
      <c r="POQ77"/>
      <c r="POR77"/>
      <c r="POS77"/>
      <c r="POT77"/>
      <c r="POU77"/>
      <c r="POV77"/>
      <c r="POW77"/>
      <c r="POX77"/>
      <c r="POY77"/>
      <c r="POZ77"/>
      <c r="PPA77"/>
      <c r="PPB77"/>
      <c r="PPC77"/>
      <c r="PPD77"/>
      <c r="PPE77"/>
      <c r="PPF77"/>
      <c r="PPG77"/>
      <c r="PPH77"/>
      <c r="PPI77"/>
      <c r="PPJ77"/>
      <c r="PPK77"/>
      <c r="PPL77"/>
      <c r="PPM77"/>
      <c r="PPN77"/>
      <c r="PPO77"/>
      <c r="PPP77"/>
      <c r="PPQ77"/>
      <c r="PPR77"/>
      <c r="PPS77"/>
      <c r="PPT77"/>
      <c r="PPU77"/>
      <c r="PPV77"/>
      <c r="PPW77"/>
      <c r="PPX77"/>
      <c r="PPY77"/>
      <c r="PPZ77"/>
      <c r="PQA77"/>
      <c r="PQB77"/>
      <c r="PQC77"/>
      <c r="PQD77"/>
      <c r="PQE77"/>
      <c r="PQF77"/>
      <c r="PQG77"/>
      <c r="PQH77"/>
      <c r="PQI77"/>
      <c r="PQJ77"/>
      <c r="PQK77"/>
      <c r="PQL77"/>
      <c r="PQM77"/>
      <c r="PQN77"/>
      <c r="PQO77"/>
      <c r="PQP77"/>
      <c r="PQQ77"/>
      <c r="PQR77"/>
      <c r="PQS77"/>
      <c r="PQT77"/>
      <c r="PQU77"/>
      <c r="PQV77"/>
      <c r="PQW77"/>
      <c r="PQX77"/>
      <c r="PQY77"/>
      <c r="PQZ77"/>
      <c r="PRA77"/>
      <c r="PRB77"/>
      <c r="PRC77"/>
      <c r="PRD77"/>
      <c r="PRE77"/>
      <c r="PRF77"/>
      <c r="PRG77"/>
      <c r="PRH77"/>
      <c r="PRI77"/>
      <c r="PRJ77"/>
      <c r="PRK77"/>
      <c r="PRL77"/>
      <c r="PRM77"/>
      <c r="PRN77"/>
      <c r="PRO77"/>
      <c r="PRP77"/>
      <c r="PRQ77"/>
      <c r="PRR77"/>
      <c r="PRS77"/>
      <c r="PRT77"/>
      <c r="PRU77"/>
      <c r="PRV77"/>
      <c r="PRW77"/>
      <c r="PRX77"/>
      <c r="PRY77"/>
      <c r="PRZ77"/>
      <c r="PSA77"/>
      <c r="PSB77"/>
      <c r="PSC77"/>
      <c r="PSD77"/>
      <c r="PSE77"/>
      <c r="PSF77"/>
      <c r="PSG77"/>
      <c r="PSH77"/>
      <c r="PSI77"/>
      <c r="PSJ77"/>
      <c r="PSK77"/>
      <c r="PSL77"/>
      <c r="PSM77"/>
      <c r="PSN77"/>
      <c r="PSO77"/>
      <c r="PSP77"/>
      <c r="PSQ77"/>
      <c r="PSR77"/>
      <c r="PSS77"/>
      <c r="PST77"/>
      <c r="PSU77"/>
      <c r="PSV77"/>
      <c r="PSW77"/>
      <c r="PSX77"/>
      <c r="PSY77"/>
      <c r="PSZ77"/>
      <c r="PTA77"/>
      <c r="PTB77"/>
      <c r="PTC77"/>
      <c r="PTD77"/>
      <c r="PTE77"/>
      <c r="PTF77"/>
      <c r="PTG77"/>
      <c r="PTH77"/>
      <c r="PTI77"/>
      <c r="PTJ77"/>
      <c r="PTK77"/>
      <c r="PTL77"/>
      <c r="PTM77"/>
      <c r="PTN77"/>
      <c r="PTO77"/>
      <c r="PTP77"/>
      <c r="PTQ77"/>
      <c r="PTR77"/>
      <c r="PTS77"/>
      <c r="PTT77"/>
      <c r="PTU77"/>
      <c r="PTV77"/>
      <c r="PTW77"/>
      <c r="PTX77"/>
      <c r="PTY77"/>
      <c r="PTZ77"/>
      <c r="PUA77"/>
      <c r="PUB77"/>
      <c r="PUC77"/>
      <c r="PUD77"/>
      <c r="PUE77"/>
      <c r="PUF77"/>
      <c r="PUG77"/>
      <c r="PUH77"/>
      <c r="PUI77"/>
      <c r="PUJ77"/>
      <c r="PUK77"/>
      <c r="PUL77"/>
      <c r="PUM77"/>
      <c r="PUN77"/>
      <c r="PUO77"/>
      <c r="PUP77"/>
      <c r="PUQ77"/>
      <c r="PUR77"/>
      <c r="PUS77"/>
      <c r="PUT77"/>
      <c r="PUU77"/>
      <c r="PUV77"/>
      <c r="PUW77"/>
      <c r="PUX77"/>
      <c r="PUY77"/>
      <c r="PUZ77"/>
      <c r="PVA77"/>
      <c r="PVB77"/>
      <c r="PVC77"/>
      <c r="PVD77"/>
      <c r="PVE77"/>
      <c r="PVF77"/>
      <c r="PVG77"/>
      <c r="PVH77"/>
      <c r="PVI77"/>
      <c r="PVJ77"/>
      <c r="PVK77"/>
      <c r="PVL77"/>
      <c r="PVM77"/>
      <c r="PVN77"/>
      <c r="PVO77"/>
      <c r="PVP77"/>
      <c r="PVQ77"/>
      <c r="PVR77"/>
      <c r="PVS77"/>
      <c r="PVT77"/>
      <c r="PVU77"/>
      <c r="PVV77"/>
      <c r="PVW77"/>
      <c r="PVX77"/>
      <c r="PVY77"/>
      <c r="PVZ77"/>
      <c r="PWA77"/>
      <c r="PWB77"/>
      <c r="PWC77"/>
      <c r="PWD77"/>
      <c r="PWE77"/>
      <c r="PWF77"/>
      <c r="PWG77"/>
      <c r="PWH77"/>
      <c r="PWI77"/>
      <c r="PWJ77"/>
      <c r="PWK77"/>
      <c r="PWL77"/>
      <c r="PWM77"/>
      <c r="PWN77"/>
      <c r="PWO77"/>
      <c r="PWP77"/>
      <c r="PWQ77"/>
      <c r="PWR77"/>
      <c r="PWS77"/>
      <c r="PWT77"/>
      <c r="PWU77"/>
      <c r="PWV77"/>
      <c r="PWW77"/>
      <c r="PWX77"/>
      <c r="PWY77"/>
      <c r="PWZ77"/>
      <c r="PXA77"/>
      <c r="PXB77"/>
      <c r="PXC77"/>
      <c r="PXD77"/>
      <c r="PXE77"/>
      <c r="PXF77"/>
      <c r="PXG77"/>
      <c r="PXH77"/>
      <c r="PXI77"/>
      <c r="PXJ77"/>
      <c r="PXK77"/>
      <c r="PXL77"/>
      <c r="PXM77"/>
      <c r="PXN77"/>
      <c r="PXO77"/>
      <c r="PXP77"/>
      <c r="PXQ77"/>
      <c r="PXR77"/>
      <c r="PXS77"/>
      <c r="PXT77"/>
      <c r="PXU77"/>
      <c r="PXV77"/>
      <c r="PXW77"/>
      <c r="PXX77"/>
      <c r="PXY77"/>
      <c r="PXZ77"/>
      <c r="PYA77"/>
      <c r="PYB77"/>
      <c r="PYC77"/>
      <c r="PYD77"/>
      <c r="PYE77"/>
      <c r="PYF77"/>
      <c r="PYG77"/>
      <c r="PYH77"/>
      <c r="PYI77"/>
      <c r="PYJ77"/>
      <c r="PYK77"/>
      <c r="PYL77"/>
      <c r="PYM77"/>
      <c r="PYN77"/>
      <c r="PYO77"/>
      <c r="PYP77"/>
      <c r="PYQ77"/>
      <c r="PYR77"/>
      <c r="PYS77"/>
      <c r="PYT77"/>
      <c r="PYU77"/>
      <c r="PYV77"/>
      <c r="PYW77"/>
      <c r="PYX77"/>
      <c r="PYY77"/>
      <c r="PYZ77"/>
      <c r="PZA77"/>
      <c r="PZB77"/>
      <c r="PZC77"/>
      <c r="PZD77"/>
      <c r="PZE77"/>
      <c r="PZF77"/>
      <c r="PZG77"/>
      <c r="PZH77"/>
      <c r="PZI77"/>
      <c r="PZJ77"/>
      <c r="PZK77"/>
      <c r="PZL77"/>
      <c r="PZM77"/>
      <c r="PZN77"/>
      <c r="PZO77"/>
      <c r="PZP77"/>
      <c r="PZQ77"/>
      <c r="PZR77"/>
      <c r="PZS77"/>
      <c r="PZT77"/>
      <c r="PZU77"/>
      <c r="PZV77"/>
      <c r="PZW77"/>
      <c r="PZX77"/>
      <c r="PZY77"/>
      <c r="PZZ77"/>
      <c r="QAA77"/>
      <c r="QAB77"/>
      <c r="QAC77"/>
      <c r="QAD77"/>
      <c r="QAE77"/>
      <c r="QAF77"/>
      <c r="QAG77"/>
      <c r="QAH77"/>
      <c r="QAI77"/>
      <c r="QAJ77"/>
      <c r="QAK77"/>
      <c r="QAL77"/>
      <c r="QAM77"/>
      <c r="QAN77"/>
      <c r="QAO77"/>
      <c r="QAP77"/>
      <c r="QAQ77"/>
      <c r="QAR77"/>
      <c r="QAS77"/>
      <c r="QAT77"/>
      <c r="QAU77"/>
      <c r="QAV77"/>
      <c r="QAW77"/>
      <c r="QAX77"/>
      <c r="QAY77"/>
      <c r="QAZ77"/>
      <c r="QBA77"/>
      <c r="QBB77"/>
      <c r="QBC77"/>
      <c r="QBD77"/>
      <c r="QBE77"/>
      <c r="QBF77"/>
      <c r="QBG77"/>
      <c r="QBH77"/>
      <c r="QBI77"/>
      <c r="QBJ77"/>
      <c r="QBK77"/>
      <c r="QBL77"/>
      <c r="QBM77"/>
      <c r="QBN77"/>
      <c r="QBO77"/>
      <c r="QBP77"/>
      <c r="QBQ77"/>
      <c r="QBR77"/>
      <c r="QBS77"/>
      <c r="QBT77"/>
      <c r="QBU77"/>
      <c r="QBV77"/>
      <c r="QBW77"/>
      <c r="QBX77"/>
      <c r="QBY77"/>
      <c r="QBZ77"/>
      <c r="QCA77"/>
      <c r="QCB77"/>
      <c r="QCC77"/>
      <c r="QCD77"/>
      <c r="QCE77"/>
      <c r="QCF77"/>
      <c r="QCG77"/>
      <c r="QCH77"/>
      <c r="QCI77"/>
      <c r="QCJ77"/>
      <c r="QCK77"/>
      <c r="QCL77"/>
      <c r="QCM77"/>
      <c r="QCN77"/>
      <c r="QCO77"/>
      <c r="QCP77"/>
      <c r="QCQ77"/>
      <c r="QCR77"/>
      <c r="QCS77"/>
      <c r="QCT77"/>
      <c r="QCU77"/>
      <c r="QCV77"/>
      <c r="QCW77"/>
      <c r="QCX77"/>
      <c r="QCY77"/>
      <c r="QCZ77"/>
      <c r="QDA77"/>
      <c r="QDB77"/>
      <c r="QDC77"/>
      <c r="QDD77"/>
      <c r="QDE77"/>
      <c r="QDF77"/>
      <c r="QDG77"/>
      <c r="QDH77"/>
      <c r="QDI77"/>
      <c r="QDJ77"/>
      <c r="QDK77"/>
      <c r="QDL77"/>
      <c r="QDM77"/>
      <c r="QDN77"/>
      <c r="QDO77"/>
      <c r="QDP77"/>
      <c r="QDQ77"/>
      <c r="QDR77"/>
      <c r="QDS77"/>
      <c r="QDT77"/>
      <c r="QDU77"/>
      <c r="QDV77"/>
      <c r="QDW77"/>
      <c r="QDX77"/>
      <c r="QDY77"/>
      <c r="QDZ77"/>
      <c r="QEA77"/>
      <c r="QEB77"/>
      <c r="QEC77"/>
      <c r="QED77"/>
      <c r="QEE77"/>
      <c r="QEF77"/>
      <c r="QEG77"/>
      <c r="QEH77"/>
      <c r="QEI77"/>
      <c r="QEJ77"/>
      <c r="QEK77"/>
      <c r="QEL77"/>
      <c r="QEM77"/>
      <c r="QEN77"/>
      <c r="QEO77"/>
      <c r="QEP77"/>
      <c r="QEQ77"/>
      <c r="QER77"/>
      <c r="QES77"/>
      <c r="QET77"/>
      <c r="QEU77"/>
      <c r="QEV77"/>
      <c r="QEW77"/>
      <c r="QEX77"/>
      <c r="QEY77"/>
      <c r="QEZ77"/>
      <c r="QFA77"/>
      <c r="QFB77"/>
      <c r="QFC77"/>
      <c r="QFD77"/>
      <c r="QFE77"/>
      <c r="QFF77"/>
      <c r="QFG77"/>
      <c r="QFH77"/>
      <c r="QFI77"/>
      <c r="QFJ77"/>
      <c r="QFK77"/>
      <c r="QFL77"/>
      <c r="QFM77"/>
      <c r="QFN77"/>
      <c r="QFO77"/>
      <c r="QFP77"/>
      <c r="QFQ77"/>
      <c r="QFR77"/>
      <c r="QFS77"/>
      <c r="QFT77"/>
      <c r="QFU77"/>
      <c r="QFV77"/>
      <c r="QFW77"/>
      <c r="QFX77"/>
      <c r="QFY77"/>
      <c r="QFZ77"/>
      <c r="QGA77"/>
      <c r="QGB77"/>
      <c r="QGC77"/>
      <c r="QGD77"/>
      <c r="QGE77"/>
      <c r="QGF77"/>
      <c r="QGG77"/>
      <c r="QGH77"/>
      <c r="QGI77"/>
      <c r="QGJ77"/>
      <c r="QGK77"/>
      <c r="QGL77"/>
      <c r="QGM77"/>
      <c r="QGN77"/>
      <c r="QGO77"/>
      <c r="QGP77"/>
      <c r="QGQ77"/>
      <c r="QGR77"/>
      <c r="QGS77"/>
      <c r="QGT77"/>
      <c r="QGU77"/>
      <c r="QGV77"/>
      <c r="QGW77"/>
      <c r="QGX77"/>
      <c r="QGY77"/>
      <c r="QGZ77"/>
      <c r="QHA77"/>
      <c r="QHB77"/>
      <c r="QHC77"/>
      <c r="QHD77"/>
      <c r="QHE77"/>
      <c r="QHF77"/>
      <c r="QHG77"/>
      <c r="QHH77"/>
      <c r="QHI77"/>
      <c r="QHJ77"/>
      <c r="QHK77"/>
      <c r="QHL77"/>
      <c r="QHM77"/>
      <c r="QHN77"/>
      <c r="QHO77"/>
      <c r="QHP77"/>
      <c r="QHQ77"/>
      <c r="QHR77"/>
      <c r="QHS77"/>
      <c r="QHT77"/>
      <c r="QHU77"/>
      <c r="QHV77"/>
      <c r="QHW77"/>
      <c r="QHX77"/>
      <c r="QHY77"/>
      <c r="QHZ77"/>
      <c r="QIA77"/>
      <c r="QIB77"/>
      <c r="QIC77"/>
      <c r="QID77"/>
      <c r="QIE77"/>
      <c r="QIF77"/>
      <c r="QIG77"/>
      <c r="QIH77"/>
      <c r="QII77"/>
      <c r="QIJ77"/>
      <c r="QIK77"/>
      <c r="QIL77"/>
      <c r="QIM77"/>
      <c r="QIN77"/>
      <c r="QIO77"/>
      <c r="QIP77"/>
      <c r="QIQ77"/>
      <c r="QIR77"/>
      <c r="QIS77"/>
      <c r="QIT77"/>
      <c r="QIU77"/>
      <c r="QIV77"/>
      <c r="QIW77"/>
      <c r="QIX77"/>
      <c r="QIY77"/>
      <c r="QIZ77"/>
      <c r="QJA77"/>
      <c r="QJB77"/>
      <c r="QJC77"/>
      <c r="QJD77"/>
      <c r="QJE77"/>
      <c r="QJF77"/>
      <c r="QJG77"/>
      <c r="QJH77"/>
      <c r="QJI77"/>
      <c r="QJJ77"/>
      <c r="QJK77"/>
      <c r="QJL77"/>
      <c r="QJM77"/>
      <c r="QJN77"/>
      <c r="QJO77"/>
      <c r="QJP77"/>
      <c r="QJQ77"/>
      <c r="QJR77"/>
      <c r="QJS77"/>
      <c r="QJT77"/>
      <c r="QJU77"/>
      <c r="QJV77"/>
      <c r="QJW77"/>
      <c r="QJX77"/>
      <c r="QJY77"/>
      <c r="QJZ77"/>
      <c r="QKA77"/>
      <c r="QKB77"/>
      <c r="QKC77"/>
      <c r="QKD77"/>
      <c r="QKE77"/>
      <c r="QKF77"/>
      <c r="QKG77"/>
      <c r="QKH77"/>
      <c r="QKI77"/>
      <c r="QKJ77"/>
      <c r="QKK77"/>
      <c r="QKL77"/>
      <c r="QKM77"/>
      <c r="QKN77"/>
      <c r="QKO77"/>
      <c r="QKP77"/>
      <c r="QKQ77"/>
      <c r="QKR77"/>
      <c r="QKS77"/>
      <c r="QKT77"/>
      <c r="QKU77"/>
      <c r="QKV77"/>
      <c r="QKW77"/>
      <c r="QKX77"/>
      <c r="QKY77"/>
      <c r="QKZ77"/>
      <c r="QLA77"/>
      <c r="QLB77"/>
      <c r="QLC77"/>
      <c r="QLD77"/>
      <c r="QLE77"/>
      <c r="QLF77"/>
      <c r="QLG77"/>
      <c r="QLH77"/>
      <c r="QLI77"/>
      <c r="QLJ77"/>
      <c r="QLK77"/>
      <c r="QLL77"/>
      <c r="QLM77"/>
      <c r="QLN77"/>
      <c r="QLO77"/>
      <c r="QLP77"/>
      <c r="QLQ77"/>
      <c r="QLR77"/>
      <c r="QLS77"/>
      <c r="QLT77"/>
      <c r="QLU77"/>
      <c r="QLV77"/>
      <c r="QLW77"/>
      <c r="QLX77"/>
      <c r="QLY77"/>
      <c r="QLZ77"/>
      <c r="QMA77"/>
      <c r="QMB77"/>
      <c r="QMC77"/>
      <c r="QMD77"/>
      <c r="QME77"/>
      <c r="QMF77"/>
      <c r="QMG77"/>
      <c r="QMH77"/>
      <c r="QMI77"/>
      <c r="QMJ77"/>
      <c r="QMK77"/>
      <c r="QML77"/>
      <c r="QMM77"/>
      <c r="QMN77"/>
      <c r="QMO77"/>
      <c r="QMP77"/>
      <c r="QMQ77"/>
      <c r="QMR77"/>
      <c r="QMS77"/>
      <c r="QMT77"/>
      <c r="QMU77"/>
      <c r="QMV77"/>
      <c r="QMW77"/>
      <c r="QMX77"/>
      <c r="QMY77"/>
      <c r="QMZ77"/>
      <c r="QNA77"/>
      <c r="QNB77"/>
      <c r="QNC77"/>
      <c r="QND77"/>
      <c r="QNE77"/>
      <c r="QNF77"/>
      <c r="QNG77"/>
      <c r="QNH77"/>
      <c r="QNI77"/>
      <c r="QNJ77"/>
      <c r="QNK77"/>
      <c r="QNL77"/>
      <c r="QNM77"/>
      <c r="QNN77"/>
      <c r="QNO77"/>
      <c r="QNP77"/>
      <c r="QNQ77"/>
      <c r="QNR77"/>
      <c r="QNS77"/>
      <c r="QNT77"/>
      <c r="QNU77"/>
      <c r="QNV77"/>
      <c r="QNW77"/>
      <c r="QNX77"/>
      <c r="QNY77"/>
      <c r="QNZ77"/>
      <c r="QOA77"/>
      <c r="QOB77"/>
      <c r="QOC77"/>
      <c r="QOD77"/>
      <c r="QOE77"/>
      <c r="QOF77"/>
      <c r="QOG77"/>
      <c r="QOH77"/>
      <c r="QOI77"/>
      <c r="QOJ77"/>
      <c r="QOK77"/>
      <c r="QOL77"/>
      <c r="QOM77"/>
      <c r="QON77"/>
      <c r="QOO77"/>
      <c r="QOP77"/>
      <c r="QOQ77"/>
      <c r="QOR77"/>
      <c r="QOS77"/>
      <c r="QOT77"/>
      <c r="QOU77"/>
      <c r="QOV77"/>
      <c r="QOW77"/>
      <c r="QOX77"/>
      <c r="QOY77"/>
      <c r="QOZ77"/>
      <c r="QPA77"/>
      <c r="QPB77"/>
      <c r="QPC77"/>
      <c r="QPD77"/>
      <c r="QPE77"/>
      <c r="QPF77"/>
      <c r="QPG77"/>
      <c r="QPH77"/>
      <c r="QPI77"/>
      <c r="QPJ77"/>
      <c r="QPK77"/>
      <c r="QPL77"/>
      <c r="QPM77"/>
      <c r="QPN77"/>
      <c r="QPO77"/>
      <c r="QPP77"/>
      <c r="QPQ77"/>
      <c r="QPR77"/>
      <c r="QPS77"/>
      <c r="QPT77"/>
      <c r="QPU77"/>
      <c r="QPV77"/>
      <c r="QPW77"/>
      <c r="QPX77"/>
      <c r="QPY77"/>
      <c r="QPZ77"/>
      <c r="QQA77"/>
      <c r="QQB77"/>
      <c r="QQC77"/>
      <c r="QQD77"/>
      <c r="QQE77"/>
      <c r="QQF77"/>
      <c r="QQG77"/>
      <c r="QQH77"/>
      <c r="QQI77"/>
      <c r="QQJ77"/>
      <c r="QQK77"/>
      <c r="QQL77"/>
      <c r="QQM77"/>
      <c r="QQN77"/>
      <c r="QQO77"/>
      <c r="QQP77"/>
      <c r="QQQ77"/>
      <c r="QQR77"/>
      <c r="QQS77"/>
      <c r="QQT77"/>
      <c r="QQU77"/>
      <c r="QQV77"/>
      <c r="QQW77"/>
      <c r="QQX77"/>
      <c r="QQY77"/>
      <c r="QQZ77"/>
      <c r="QRA77"/>
      <c r="QRB77"/>
      <c r="QRC77"/>
      <c r="QRD77"/>
      <c r="QRE77"/>
      <c r="QRF77"/>
      <c r="QRG77"/>
      <c r="QRH77"/>
      <c r="QRI77"/>
      <c r="QRJ77"/>
      <c r="QRK77"/>
      <c r="QRL77"/>
      <c r="QRM77"/>
      <c r="QRN77"/>
      <c r="QRO77"/>
      <c r="QRP77"/>
      <c r="QRQ77"/>
      <c r="QRR77"/>
      <c r="QRS77"/>
      <c r="QRT77"/>
      <c r="QRU77"/>
      <c r="QRV77"/>
      <c r="QRW77"/>
      <c r="QRX77"/>
      <c r="QRY77"/>
      <c r="QRZ77"/>
      <c r="QSA77"/>
      <c r="QSB77"/>
      <c r="QSC77"/>
      <c r="QSD77"/>
      <c r="QSE77"/>
      <c r="QSF77"/>
      <c r="QSG77"/>
      <c r="QSH77"/>
      <c r="QSI77"/>
      <c r="QSJ77"/>
      <c r="QSK77"/>
      <c r="QSL77"/>
      <c r="QSM77"/>
      <c r="QSN77"/>
      <c r="QSO77"/>
      <c r="QSP77"/>
      <c r="QSQ77"/>
      <c r="QSR77"/>
      <c r="QSS77"/>
      <c r="QST77"/>
      <c r="QSU77"/>
      <c r="QSV77"/>
      <c r="QSW77"/>
      <c r="QSX77"/>
      <c r="QSY77"/>
      <c r="QSZ77"/>
      <c r="QTA77"/>
      <c r="QTB77"/>
      <c r="QTC77"/>
      <c r="QTD77"/>
      <c r="QTE77"/>
      <c r="QTF77"/>
      <c r="QTG77"/>
      <c r="QTH77"/>
      <c r="QTI77"/>
      <c r="QTJ77"/>
      <c r="QTK77"/>
      <c r="QTL77"/>
      <c r="QTM77"/>
      <c r="QTN77"/>
      <c r="QTO77"/>
      <c r="QTP77"/>
      <c r="QTQ77"/>
      <c r="QTR77"/>
      <c r="QTS77"/>
      <c r="QTT77"/>
      <c r="QTU77"/>
      <c r="QTV77"/>
      <c r="QTW77"/>
      <c r="QTX77"/>
      <c r="QTY77"/>
      <c r="QTZ77"/>
      <c r="QUA77"/>
      <c r="QUB77"/>
      <c r="QUC77"/>
      <c r="QUD77"/>
      <c r="QUE77"/>
      <c r="QUF77"/>
      <c r="QUG77"/>
      <c r="QUH77"/>
      <c r="QUI77"/>
      <c r="QUJ77"/>
      <c r="QUK77"/>
      <c r="QUL77"/>
      <c r="QUM77"/>
      <c r="QUN77"/>
      <c r="QUO77"/>
      <c r="QUP77"/>
      <c r="QUQ77"/>
      <c r="QUR77"/>
      <c r="QUS77"/>
      <c r="QUT77"/>
      <c r="QUU77"/>
      <c r="QUV77"/>
      <c r="QUW77"/>
      <c r="QUX77"/>
      <c r="QUY77"/>
      <c r="QUZ77"/>
      <c r="QVA77"/>
      <c r="QVB77"/>
      <c r="QVC77"/>
      <c r="QVD77"/>
      <c r="QVE77"/>
      <c r="QVF77"/>
      <c r="QVG77"/>
      <c r="QVH77"/>
      <c r="QVI77"/>
      <c r="QVJ77"/>
      <c r="QVK77"/>
      <c r="QVL77"/>
      <c r="QVM77"/>
      <c r="QVN77"/>
      <c r="QVO77"/>
      <c r="QVP77"/>
      <c r="QVQ77"/>
      <c r="QVR77"/>
      <c r="QVS77"/>
      <c r="QVT77"/>
      <c r="QVU77"/>
      <c r="QVV77"/>
      <c r="QVW77"/>
      <c r="QVX77"/>
      <c r="QVY77"/>
      <c r="QVZ77"/>
      <c r="QWA77"/>
      <c r="QWB77"/>
      <c r="QWC77"/>
      <c r="QWD77"/>
      <c r="QWE77"/>
      <c r="QWF77"/>
      <c r="QWG77"/>
      <c r="QWH77"/>
      <c r="QWI77"/>
      <c r="QWJ77"/>
      <c r="QWK77"/>
      <c r="QWL77"/>
      <c r="QWM77"/>
      <c r="QWN77"/>
      <c r="QWO77"/>
      <c r="QWP77"/>
      <c r="QWQ77"/>
      <c r="QWR77"/>
      <c r="QWS77"/>
      <c r="QWT77"/>
      <c r="QWU77"/>
      <c r="QWV77"/>
      <c r="QWW77"/>
      <c r="QWX77"/>
      <c r="QWY77"/>
      <c r="QWZ77"/>
      <c r="QXA77"/>
      <c r="QXB77"/>
      <c r="QXC77"/>
      <c r="QXD77"/>
      <c r="QXE77"/>
      <c r="QXF77"/>
      <c r="QXG77"/>
      <c r="QXH77"/>
      <c r="QXI77"/>
      <c r="QXJ77"/>
      <c r="QXK77"/>
      <c r="QXL77"/>
      <c r="QXM77"/>
      <c r="QXN77"/>
      <c r="QXO77"/>
      <c r="QXP77"/>
      <c r="QXQ77"/>
      <c r="QXR77"/>
      <c r="QXS77"/>
      <c r="QXT77"/>
      <c r="QXU77"/>
      <c r="QXV77"/>
      <c r="QXW77"/>
      <c r="QXX77"/>
      <c r="QXY77"/>
      <c r="QXZ77"/>
      <c r="QYA77"/>
      <c r="QYB77"/>
      <c r="QYC77"/>
      <c r="QYD77"/>
      <c r="QYE77"/>
      <c r="QYF77"/>
      <c r="QYG77"/>
      <c r="QYH77"/>
      <c r="QYI77"/>
      <c r="QYJ77"/>
      <c r="QYK77"/>
      <c r="QYL77"/>
      <c r="QYM77"/>
      <c r="QYN77"/>
      <c r="QYO77"/>
      <c r="QYP77"/>
      <c r="QYQ77"/>
      <c r="QYR77"/>
      <c r="QYS77"/>
      <c r="QYT77"/>
      <c r="QYU77"/>
      <c r="QYV77"/>
      <c r="QYW77"/>
      <c r="QYX77"/>
      <c r="QYY77"/>
      <c r="QYZ77"/>
      <c r="QZA77"/>
      <c r="QZB77"/>
      <c r="QZC77"/>
      <c r="QZD77"/>
      <c r="QZE77"/>
      <c r="QZF77"/>
      <c r="QZG77"/>
      <c r="QZH77"/>
      <c r="QZI77"/>
      <c r="QZJ77"/>
      <c r="QZK77"/>
      <c r="QZL77"/>
      <c r="QZM77"/>
      <c r="QZN77"/>
      <c r="QZO77"/>
      <c r="QZP77"/>
      <c r="QZQ77"/>
      <c r="QZR77"/>
      <c r="QZS77"/>
      <c r="QZT77"/>
      <c r="QZU77"/>
      <c r="QZV77"/>
      <c r="QZW77"/>
      <c r="QZX77"/>
      <c r="QZY77"/>
      <c r="QZZ77"/>
      <c r="RAA77"/>
      <c r="RAB77"/>
      <c r="RAC77"/>
      <c r="RAD77"/>
      <c r="RAE77"/>
      <c r="RAF77"/>
      <c r="RAG77"/>
      <c r="RAH77"/>
      <c r="RAI77"/>
      <c r="RAJ77"/>
      <c r="RAK77"/>
      <c r="RAL77"/>
      <c r="RAM77"/>
      <c r="RAN77"/>
      <c r="RAO77"/>
      <c r="RAP77"/>
      <c r="RAQ77"/>
      <c r="RAR77"/>
      <c r="RAS77"/>
      <c r="RAT77"/>
      <c r="RAU77"/>
      <c r="RAV77"/>
      <c r="RAW77"/>
      <c r="RAX77"/>
      <c r="RAY77"/>
      <c r="RAZ77"/>
      <c r="RBA77"/>
      <c r="RBB77"/>
      <c r="RBC77"/>
      <c r="RBD77"/>
      <c r="RBE77"/>
      <c r="RBF77"/>
      <c r="RBG77"/>
      <c r="RBH77"/>
      <c r="RBI77"/>
      <c r="RBJ77"/>
      <c r="RBK77"/>
      <c r="RBL77"/>
      <c r="RBM77"/>
      <c r="RBN77"/>
      <c r="RBO77"/>
      <c r="RBP77"/>
      <c r="RBQ77"/>
      <c r="RBR77"/>
      <c r="RBS77"/>
      <c r="RBT77"/>
      <c r="RBU77"/>
      <c r="RBV77"/>
      <c r="RBW77"/>
      <c r="RBX77"/>
      <c r="RBY77"/>
      <c r="RBZ77"/>
      <c r="RCA77"/>
      <c r="RCB77"/>
      <c r="RCC77"/>
      <c r="RCD77"/>
      <c r="RCE77"/>
      <c r="RCF77"/>
      <c r="RCG77"/>
      <c r="RCH77"/>
      <c r="RCI77"/>
      <c r="RCJ77"/>
      <c r="RCK77"/>
      <c r="RCL77"/>
      <c r="RCM77"/>
      <c r="RCN77"/>
      <c r="RCO77"/>
      <c r="RCP77"/>
      <c r="RCQ77"/>
      <c r="RCR77"/>
      <c r="RCS77"/>
      <c r="RCT77"/>
      <c r="RCU77"/>
      <c r="RCV77"/>
      <c r="RCW77"/>
      <c r="RCX77"/>
      <c r="RCY77"/>
      <c r="RCZ77"/>
      <c r="RDA77"/>
      <c r="RDB77"/>
      <c r="RDC77"/>
      <c r="RDD77"/>
      <c r="RDE77"/>
      <c r="RDF77"/>
      <c r="RDG77"/>
      <c r="RDH77"/>
      <c r="RDI77"/>
      <c r="RDJ77"/>
      <c r="RDK77"/>
      <c r="RDL77"/>
      <c r="RDM77"/>
      <c r="RDN77"/>
      <c r="RDO77"/>
      <c r="RDP77"/>
      <c r="RDQ77"/>
      <c r="RDR77"/>
      <c r="RDS77"/>
      <c r="RDT77"/>
      <c r="RDU77"/>
      <c r="RDV77"/>
      <c r="RDW77"/>
      <c r="RDX77"/>
      <c r="RDY77"/>
      <c r="RDZ77"/>
      <c r="REA77"/>
      <c r="REB77"/>
      <c r="REC77"/>
      <c r="RED77"/>
      <c r="REE77"/>
      <c r="REF77"/>
      <c r="REG77"/>
      <c r="REH77"/>
      <c r="REI77"/>
      <c r="REJ77"/>
      <c r="REK77"/>
      <c r="REL77"/>
      <c r="REM77"/>
      <c r="REN77"/>
      <c r="REO77"/>
      <c r="REP77"/>
      <c r="REQ77"/>
      <c r="RER77"/>
      <c r="RES77"/>
      <c r="RET77"/>
      <c r="REU77"/>
      <c r="REV77"/>
      <c r="REW77"/>
      <c r="REX77"/>
      <c r="REY77"/>
      <c r="REZ77"/>
      <c r="RFA77"/>
      <c r="RFB77"/>
      <c r="RFC77"/>
      <c r="RFD77"/>
      <c r="RFE77"/>
      <c r="RFF77"/>
      <c r="RFG77"/>
      <c r="RFH77"/>
      <c r="RFI77"/>
      <c r="RFJ77"/>
      <c r="RFK77"/>
      <c r="RFL77"/>
      <c r="RFM77"/>
      <c r="RFN77"/>
      <c r="RFO77"/>
      <c r="RFP77"/>
      <c r="RFQ77"/>
      <c r="RFR77"/>
      <c r="RFS77"/>
      <c r="RFT77"/>
      <c r="RFU77"/>
      <c r="RFV77"/>
      <c r="RFW77"/>
      <c r="RFX77"/>
      <c r="RFY77"/>
      <c r="RFZ77"/>
      <c r="RGA77"/>
      <c r="RGB77"/>
      <c r="RGC77"/>
      <c r="RGD77"/>
      <c r="RGE77"/>
      <c r="RGF77"/>
      <c r="RGG77"/>
      <c r="RGH77"/>
      <c r="RGI77"/>
      <c r="RGJ77"/>
      <c r="RGK77"/>
      <c r="RGL77"/>
      <c r="RGM77"/>
      <c r="RGN77"/>
      <c r="RGO77"/>
      <c r="RGP77"/>
      <c r="RGQ77"/>
      <c r="RGR77"/>
      <c r="RGS77"/>
      <c r="RGT77"/>
      <c r="RGU77"/>
      <c r="RGV77"/>
      <c r="RGW77"/>
      <c r="RGX77"/>
      <c r="RGY77"/>
      <c r="RGZ77"/>
      <c r="RHA77"/>
      <c r="RHB77"/>
      <c r="RHC77"/>
      <c r="RHD77"/>
      <c r="RHE77"/>
      <c r="RHF77"/>
      <c r="RHG77"/>
      <c r="RHH77"/>
      <c r="RHI77"/>
      <c r="RHJ77"/>
      <c r="RHK77"/>
      <c r="RHL77"/>
      <c r="RHM77"/>
      <c r="RHN77"/>
      <c r="RHO77"/>
      <c r="RHP77"/>
      <c r="RHQ77"/>
      <c r="RHR77"/>
      <c r="RHS77"/>
      <c r="RHT77"/>
      <c r="RHU77"/>
      <c r="RHV77"/>
      <c r="RHW77"/>
      <c r="RHX77"/>
      <c r="RHY77"/>
      <c r="RHZ77"/>
      <c r="RIA77"/>
      <c r="RIB77"/>
      <c r="RIC77"/>
      <c r="RID77"/>
      <c r="RIE77"/>
      <c r="RIF77"/>
      <c r="RIG77"/>
      <c r="RIH77"/>
      <c r="RII77"/>
      <c r="RIJ77"/>
      <c r="RIK77"/>
      <c r="RIL77"/>
      <c r="RIM77"/>
      <c r="RIN77"/>
      <c r="RIO77"/>
      <c r="RIP77"/>
      <c r="RIQ77"/>
      <c r="RIR77"/>
      <c r="RIS77"/>
      <c r="RIT77"/>
      <c r="RIU77"/>
      <c r="RIV77"/>
      <c r="RIW77"/>
      <c r="RIX77"/>
      <c r="RIY77"/>
      <c r="RIZ77"/>
      <c r="RJA77"/>
      <c r="RJB77"/>
      <c r="RJC77"/>
      <c r="RJD77"/>
      <c r="RJE77"/>
      <c r="RJF77"/>
      <c r="RJG77"/>
      <c r="RJH77"/>
      <c r="RJI77"/>
      <c r="RJJ77"/>
      <c r="RJK77"/>
      <c r="RJL77"/>
      <c r="RJM77"/>
      <c r="RJN77"/>
      <c r="RJO77"/>
      <c r="RJP77"/>
      <c r="RJQ77"/>
      <c r="RJR77"/>
      <c r="RJS77"/>
      <c r="RJT77"/>
      <c r="RJU77"/>
      <c r="RJV77"/>
      <c r="RJW77"/>
      <c r="RJX77"/>
      <c r="RJY77"/>
      <c r="RJZ77"/>
      <c r="RKA77"/>
      <c r="RKB77"/>
      <c r="RKC77"/>
      <c r="RKD77"/>
      <c r="RKE77"/>
      <c r="RKF77"/>
      <c r="RKG77"/>
      <c r="RKH77"/>
      <c r="RKI77"/>
      <c r="RKJ77"/>
      <c r="RKK77"/>
      <c r="RKL77"/>
      <c r="RKM77"/>
      <c r="RKN77"/>
      <c r="RKO77"/>
      <c r="RKP77"/>
      <c r="RKQ77"/>
      <c r="RKR77"/>
      <c r="RKS77"/>
      <c r="RKT77"/>
      <c r="RKU77"/>
      <c r="RKV77"/>
      <c r="RKW77"/>
      <c r="RKX77"/>
      <c r="RKY77"/>
      <c r="RKZ77"/>
      <c r="RLA77"/>
      <c r="RLB77"/>
      <c r="RLC77"/>
      <c r="RLD77"/>
      <c r="RLE77"/>
      <c r="RLF77"/>
      <c r="RLG77"/>
      <c r="RLH77"/>
      <c r="RLI77"/>
      <c r="RLJ77"/>
      <c r="RLK77"/>
      <c r="RLL77"/>
      <c r="RLM77"/>
      <c r="RLN77"/>
      <c r="RLO77"/>
      <c r="RLP77"/>
      <c r="RLQ77"/>
      <c r="RLR77"/>
      <c r="RLS77"/>
      <c r="RLT77"/>
      <c r="RLU77"/>
      <c r="RLV77"/>
      <c r="RLW77"/>
      <c r="RLX77"/>
      <c r="RLY77"/>
      <c r="RLZ77"/>
      <c r="RMA77"/>
      <c r="RMB77"/>
      <c r="RMC77"/>
      <c r="RMD77"/>
      <c r="RME77"/>
      <c r="RMF77"/>
      <c r="RMG77"/>
      <c r="RMH77"/>
      <c r="RMI77"/>
      <c r="RMJ77"/>
      <c r="RMK77"/>
      <c r="RML77"/>
      <c r="RMM77"/>
      <c r="RMN77"/>
      <c r="RMO77"/>
      <c r="RMP77"/>
      <c r="RMQ77"/>
      <c r="RMR77"/>
      <c r="RMS77"/>
      <c r="RMT77"/>
      <c r="RMU77"/>
      <c r="RMV77"/>
      <c r="RMW77"/>
      <c r="RMX77"/>
      <c r="RMY77"/>
      <c r="RMZ77"/>
      <c r="RNA77"/>
      <c r="RNB77"/>
      <c r="RNC77"/>
      <c r="RND77"/>
      <c r="RNE77"/>
      <c r="RNF77"/>
      <c r="RNG77"/>
      <c r="RNH77"/>
      <c r="RNI77"/>
      <c r="RNJ77"/>
      <c r="RNK77"/>
      <c r="RNL77"/>
      <c r="RNM77"/>
      <c r="RNN77"/>
      <c r="RNO77"/>
      <c r="RNP77"/>
      <c r="RNQ77"/>
      <c r="RNR77"/>
      <c r="RNS77"/>
      <c r="RNT77"/>
      <c r="RNU77"/>
      <c r="RNV77"/>
      <c r="RNW77"/>
      <c r="RNX77"/>
      <c r="RNY77"/>
      <c r="RNZ77"/>
      <c r="ROA77"/>
      <c r="ROB77"/>
      <c r="ROC77"/>
      <c r="ROD77"/>
      <c r="ROE77"/>
      <c r="ROF77"/>
      <c r="ROG77"/>
      <c r="ROH77"/>
      <c r="ROI77"/>
      <c r="ROJ77"/>
      <c r="ROK77"/>
      <c r="ROL77"/>
      <c r="ROM77"/>
      <c r="RON77"/>
      <c r="ROO77"/>
      <c r="ROP77"/>
      <c r="ROQ77"/>
      <c r="ROR77"/>
      <c r="ROS77"/>
      <c r="ROT77"/>
      <c r="ROU77"/>
      <c r="ROV77"/>
      <c r="ROW77"/>
      <c r="ROX77"/>
      <c r="ROY77"/>
      <c r="ROZ77"/>
      <c r="RPA77"/>
      <c r="RPB77"/>
      <c r="RPC77"/>
      <c r="RPD77"/>
      <c r="RPE77"/>
      <c r="RPF77"/>
      <c r="RPG77"/>
      <c r="RPH77"/>
      <c r="RPI77"/>
      <c r="RPJ77"/>
      <c r="RPK77"/>
      <c r="RPL77"/>
      <c r="RPM77"/>
      <c r="RPN77"/>
      <c r="RPO77"/>
      <c r="RPP77"/>
      <c r="RPQ77"/>
      <c r="RPR77"/>
      <c r="RPS77"/>
      <c r="RPT77"/>
      <c r="RPU77"/>
      <c r="RPV77"/>
      <c r="RPW77"/>
      <c r="RPX77"/>
      <c r="RPY77"/>
      <c r="RPZ77"/>
      <c r="RQA77"/>
      <c r="RQB77"/>
      <c r="RQC77"/>
      <c r="RQD77"/>
      <c r="RQE77"/>
      <c r="RQF77"/>
      <c r="RQG77"/>
      <c r="RQH77"/>
      <c r="RQI77"/>
      <c r="RQJ77"/>
      <c r="RQK77"/>
      <c r="RQL77"/>
      <c r="RQM77"/>
      <c r="RQN77"/>
      <c r="RQO77"/>
      <c r="RQP77"/>
      <c r="RQQ77"/>
      <c r="RQR77"/>
      <c r="RQS77"/>
      <c r="RQT77"/>
      <c r="RQU77"/>
      <c r="RQV77"/>
      <c r="RQW77"/>
      <c r="RQX77"/>
      <c r="RQY77"/>
      <c r="RQZ77"/>
      <c r="RRA77"/>
      <c r="RRB77"/>
      <c r="RRC77"/>
      <c r="RRD77"/>
      <c r="RRE77"/>
      <c r="RRF77"/>
      <c r="RRG77"/>
      <c r="RRH77"/>
      <c r="RRI77"/>
      <c r="RRJ77"/>
      <c r="RRK77"/>
      <c r="RRL77"/>
      <c r="RRM77"/>
      <c r="RRN77"/>
      <c r="RRO77"/>
      <c r="RRP77"/>
      <c r="RRQ77"/>
      <c r="RRR77"/>
      <c r="RRS77"/>
      <c r="RRT77"/>
      <c r="RRU77"/>
      <c r="RRV77"/>
      <c r="RRW77"/>
      <c r="RRX77"/>
      <c r="RRY77"/>
      <c r="RRZ77"/>
      <c r="RSA77"/>
      <c r="RSB77"/>
      <c r="RSC77"/>
      <c r="RSD77"/>
      <c r="RSE77"/>
      <c r="RSF77"/>
      <c r="RSG77"/>
      <c r="RSH77"/>
      <c r="RSI77"/>
      <c r="RSJ77"/>
      <c r="RSK77"/>
      <c r="RSL77"/>
      <c r="RSM77"/>
      <c r="RSN77"/>
      <c r="RSO77"/>
      <c r="RSP77"/>
      <c r="RSQ77"/>
      <c r="RSR77"/>
      <c r="RSS77"/>
      <c r="RST77"/>
      <c r="RSU77"/>
      <c r="RSV77"/>
      <c r="RSW77"/>
      <c r="RSX77"/>
      <c r="RSY77"/>
      <c r="RSZ77"/>
      <c r="RTA77"/>
      <c r="RTB77"/>
      <c r="RTC77"/>
      <c r="RTD77"/>
      <c r="RTE77"/>
      <c r="RTF77"/>
      <c r="RTG77"/>
      <c r="RTH77"/>
      <c r="RTI77"/>
      <c r="RTJ77"/>
      <c r="RTK77"/>
      <c r="RTL77"/>
      <c r="RTM77"/>
      <c r="RTN77"/>
      <c r="RTO77"/>
      <c r="RTP77"/>
      <c r="RTQ77"/>
      <c r="RTR77"/>
      <c r="RTS77"/>
      <c r="RTT77"/>
      <c r="RTU77"/>
      <c r="RTV77"/>
      <c r="RTW77"/>
      <c r="RTX77"/>
      <c r="RTY77"/>
      <c r="RTZ77"/>
      <c r="RUA77"/>
      <c r="RUB77"/>
      <c r="RUC77"/>
      <c r="RUD77"/>
      <c r="RUE77"/>
      <c r="RUF77"/>
      <c r="RUG77"/>
      <c r="RUH77"/>
      <c r="RUI77"/>
      <c r="RUJ77"/>
      <c r="RUK77"/>
      <c r="RUL77"/>
      <c r="RUM77"/>
      <c r="RUN77"/>
      <c r="RUO77"/>
      <c r="RUP77"/>
      <c r="RUQ77"/>
      <c r="RUR77"/>
      <c r="RUS77"/>
      <c r="RUT77"/>
      <c r="RUU77"/>
      <c r="RUV77"/>
      <c r="RUW77"/>
      <c r="RUX77"/>
      <c r="RUY77"/>
      <c r="RUZ77"/>
      <c r="RVA77"/>
      <c r="RVB77"/>
      <c r="RVC77"/>
      <c r="RVD77"/>
      <c r="RVE77"/>
      <c r="RVF77"/>
      <c r="RVG77"/>
      <c r="RVH77"/>
      <c r="RVI77"/>
      <c r="RVJ77"/>
      <c r="RVK77"/>
      <c r="RVL77"/>
      <c r="RVM77"/>
      <c r="RVN77"/>
      <c r="RVO77"/>
      <c r="RVP77"/>
      <c r="RVQ77"/>
      <c r="RVR77"/>
      <c r="RVS77"/>
      <c r="RVT77"/>
      <c r="RVU77"/>
      <c r="RVV77"/>
      <c r="RVW77"/>
      <c r="RVX77"/>
      <c r="RVY77"/>
      <c r="RVZ77"/>
      <c r="RWA77"/>
      <c r="RWB77"/>
      <c r="RWC77"/>
      <c r="RWD77"/>
      <c r="RWE77"/>
      <c r="RWF77"/>
      <c r="RWG77"/>
      <c r="RWH77"/>
      <c r="RWI77"/>
      <c r="RWJ77"/>
      <c r="RWK77"/>
      <c r="RWL77"/>
      <c r="RWM77"/>
      <c r="RWN77"/>
      <c r="RWO77"/>
      <c r="RWP77"/>
      <c r="RWQ77"/>
      <c r="RWR77"/>
      <c r="RWS77"/>
      <c r="RWT77"/>
      <c r="RWU77"/>
      <c r="RWV77"/>
      <c r="RWW77"/>
      <c r="RWX77"/>
      <c r="RWY77"/>
      <c r="RWZ77"/>
      <c r="RXA77"/>
      <c r="RXB77"/>
      <c r="RXC77"/>
      <c r="RXD77"/>
      <c r="RXE77"/>
      <c r="RXF77"/>
      <c r="RXG77"/>
      <c r="RXH77"/>
      <c r="RXI77"/>
      <c r="RXJ77"/>
      <c r="RXK77"/>
      <c r="RXL77"/>
      <c r="RXM77"/>
      <c r="RXN77"/>
      <c r="RXO77"/>
      <c r="RXP77"/>
      <c r="RXQ77"/>
      <c r="RXR77"/>
      <c r="RXS77"/>
      <c r="RXT77"/>
      <c r="RXU77"/>
      <c r="RXV77"/>
      <c r="RXW77"/>
      <c r="RXX77"/>
      <c r="RXY77"/>
      <c r="RXZ77"/>
      <c r="RYA77"/>
      <c r="RYB77"/>
      <c r="RYC77"/>
      <c r="RYD77"/>
      <c r="RYE77"/>
      <c r="RYF77"/>
      <c r="RYG77"/>
      <c r="RYH77"/>
      <c r="RYI77"/>
      <c r="RYJ77"/>
      <c r="RYK77"/>
      <c r="RYL77"/>
      <c r="RYM77"/>
      <c r="RYN77"/>
      <c r="RYO77"/>
      <c r="RYP77"/>
      <c r="RYQ77"/>
      <c r="RYR77"/>
      <c r="RYS77"/>
      <c r="RYT77"/>
      <c r="RYU77"/>
      <c r="RYV77"/>
      <c r="RYW77"/>
      <c r="RYX77"/>
      <c r="RYY77"/>
      <c r="RYZ77"/>
      <c r="RZA77"/>
      <c r="RZB77"/>
      <c r="RZC77"/>
      <c r="RZD77"/>
      <c r="RZE77"/>
      <c r="RZF77"/>
      <c r="RZG77"/>
      <c r="RZH77"/>
      <c r="RZI77"/>
      <c r="RZJ77"/>
      <c r="RZK77"/>
      <c r="RZL77"/>
      <c r="RZM77"/>
      <c r="RZN77"/>
      <c r="RZO77"/>
      <c r="RZP77"/>
      <c r="RZQ77"/>
      <c r="RZR77"/>
      <c r="RZS77"/>
      <c r="RZT77"/>
      <c r="RZU77"/>
      <c r="RZV77"/>
      <c r="RZW77"/>
      <c r="RZX77"/>
      <c r="RZY77"/>
      <c r="RZZ77"/>
      <c r="SAA77"/>
      <c r="SAB77"/>
      <c r="SAC77"/>
      <c r="SAD77"/>
      <c r="SAE77"/>
      <c r="SAF77"/>
      <c r="SAG77"/>
      <c r="SAH77"/>
      <c r="SAI77"/>
      <c r="SAJ77"/>
      <c r="SAK77"/>
      <c r="SAL77"/>
      <c r="SAM77"/>
      <c r="SAN77"/>
      <c r="SAO77"/>
      <c r="SAP77"/>
      <c r="SAQ77"/>
      <c r="SAR77"/>
      <c r="SAS77"/>
      <c r="SAT77"/>
      <c r="SAU77"/>
      <c r="SAV77"/>
      <c r="SAW77"/>
      <c r="SAX77"/>
      <c r="SAY77"/>
      <c r="SAZ77"/>
      <c r="SBA77"/>
      <c r="SBB77"/>
      <c r="SBC77"/>
      <c r="SBD77"/>
      <c r="SBE77"/>
      <c r="SBF77"/>
      <c r="SBG77"/>
      <c r="SBH77"/>
      <c r="SBI77"/>
      <c r="SBJ77"/>
      <c r="SBK77"/>
      <c r="SBL77"/>
      <c r="SBM77"/>
      <c r="SBN77"/>
      <c r="SBO77"/>
      <c r="SBP77"/>
      <c r="SBQ77"/>
      <c r="SBR77"/>
      <c r="SBS77"/>
      <c r="SBT77"/>
      <c r="SBU77"/>
      <c r="SBV77"/>
      <c r="SBW77"/>
      <c r="SBX77"/>
      <c r="SBY77"/>
      <c r="SBZ77"/>
      <c r="SCA77"/>
      <c r="SCB77"/>
      <c r="SCC77"/>
      <c r="SCD77"/>
      <c r="SCE77"/>
      <c r="SCF77"/>
      <c r="SCG77"/>
      <c r="SCH77"/>
      <c r="SCI77"/>
      <c r="SCJ77"/>
      <c r="SCK77"/>
      <c r="SCL77"/>
      <c r="SCM77"/>
      <c r="SCN77"/>
      <c r="SCO77"/>
      <c r="SCP77"/>
      <c r="SCQ77"/>
      <c r="SCR77"/>
      <c r="SCS77"/>
      <c r="SCT77"/>
      <c r="SCU77"/>
      <c r="SCV77"/>
      <c r="SCW77"/>
      <c r="SCX77"/>
      <c r="SCY77"/>
      <c r="SCZ77"/>
      <c r="SDA77"/>
      <c r="SDB77"/>
      <c r="SDC77"/>
      <c r="SDD77"/>
      <c r="SDE77"/>
      <c r="SDF77"/>
      <c r="SDG77"/>
      <c r="SDH77"/>
      <c r="SDI77"/>
      <c r="SDJ77"/>
      <c r="SDK77"/>
      <c r="SDL77"/>
      <c r="SDM77"/>
      <c r="SDN77"/>
      <c r="SDO77"/>
      <c r="SDP77"/>
      <c r="SDQ77"/>
      <c r="SDR77"/>
      <c r="SDS77"/>
      <c r="SDT77"/>
      <c r="SDU77"/>
      <c r="SDV77"/>
      <c r="SDW77"/>
      <c r="SDX77"/>
      <c r="SDY77"/>
      <c r="SDZ77"/>
      <c r="SEA77"/>
      <c r="SEB77"/>
      <c r="SEC77"/>
      <c r="SED77"/>
      <c r="SEE77"/>
      <c r="SEF77"/>
      <c r="SEG77"/>
      <c r="SEH77"/>
      <c r="SEI77"/>
      <c r="SEJ77"/>
      <c r="SEK77"/>
      <c r="SEL77"/>
      <c r="SEM77"/>
      <c r="SEN77"/>
      <c r="SEO77"/>
      <c r="SEP77"/>
      <c r="SEQ77"/>
      <c r="SER77"/>
      <c r="SES77"/>
      <c r="SET77"/>
      <c r="SEU77"/>
      <c r="SEV77"/>
      <c r="SEW77"/>
      <c r="SEX77"/>
      <c r="SEY77"/>
      <c r="SEZ77"/>
      <c r="SFA77"/>
      <c r="SFB77"/>
      <c r="SFC77"/>
      <c r="SFD77"/>
      <c r="SFE77"/>
      <c r="SFF77"/>
      <c r="SFG77"/>
      <c r="SFH77"/>
      <c r="SFI77"/>
      <c r="SFJ77"/>
      <c r="SFK77"/>
      <c r="SFL77"/>
      <c r="SFM77"/>
      <c r="SFN77"/>
      <c r="SFO77"/>
      <c r="SFP77"/>
      <c r="SFQ77"/>
      <c r="SFR77"/>
      <c r="SFS77"/>
      <c r="SFT77"/>
      <c r="SFU77"/>
      <c r="SFV77"/>
      <c r="SFW77"/>
      <c r="SFX77"/>
      <c r="SFY77"/>
      <c r="SFZ77"/>
      <c r="SGA77"/>
      <c r="SGB77"/>
      <c r="SGC77"/>
      <c r="SGD77"/>
      <c r="SGE77"/>
      <c r="SGF77"/>
      <c r="SGG77"/>
      <c r="SGH77"/>
      <c r="SGI77"/>
      <c r="SGJ77"/>
      <c r="SGK77"/>
      <c r="SGL77"/>
      <c r="SGM77"/>
      <c r="SGN77"/>
      <c r="SGO77"/>
      <c r="SGP77"/>
      <c r="SGQ77"/>
      <c r="SGR77"/>
      <c r="SGS77"/>
      <c r="SGT77"/>
      <c r="SGU77"/>
      <c r="SGV77"/>
      <c r="SGW77"/>
      <c r="SGX77"/>
      <c r="SGY77"/>
      <c r="SGZ77"/>
      <c r="SHA77"/>
      <c r="SHB77"/>
      <c r="SHC77"/>
      <c r="SHD77"/>
      <c r="SHE77"/>
      <c r="SHF77"/>
      <c r="SHG77"/>
      <c r="SHH77"/>
      <c r="SHI77"/>
      <c r="SHJ77"/>
      <c r="SHK77"/>
      <c r="SHL77"/>
      <c r="SHM77"/>
      <c r="SHN77"/>
      <c r="SHO77"/>
      <c r="SHP77"/>
      <c r="SHQ77"/>
      <c r="SHR77"/>
      <c r="SHS77"/>
      <c r="SHT77"/>
      <c r="SHU77"/>
      <c r="SHV77"/>
      <c r="SHW77"/>
      <c r="SHX77"/>
      <c r="SHY77"/>
      <c r="SHZ77"/>
      <c r="SIA77"/>
      <c r="SIB77"/>
      <c r="SIC77"/>
      <c r="SID77"/>
      <c r="SIE77"/>
      <c r="SIF77"/>
      <c r="SIG77"/>
      <c r="SIH77"/>
      <c r="SII77"/>
      <c r="SIJ77"/>
      <c r="SIK77"/>
      <c r="SIL77"/>
      <c r="SIM77"/>
      <c r="SIN77"/>
      <c r="SIO77"/>
      <c r="SIP77"/>
      <c r="SIQ77"/>
      <c r="SIR77"/>
      <c r="SIS77"/>
      <c r="SIT77"/>
      <c r="SIU77"/>
      <c r="SIV77"/>
      <c r="SIW77"/>
      <c r="SIX77"/>
      <c r="SIY77"/>
      <c r="SIZ77"/>
      <c r="SJA77"/>
      <c r="SJB77"/>
      <c r="SJC77"/>
      <c r="SJD77"/>
      <c r="SJE77"/>
      <c r="SJF77"/>
      <c r="SJG77"/>
      <c r="SJH77"/>
      <c r="SJI77"/>
      <c r="SJJ77"/>
      <c r="SJK77"/>
      <c r="SJL77"/>
      <c r="SJM77"/>
      <c r="SJN77"/>
      <c r="SJO77"/>
      <c r="SJP77"/>
      <c r="SJQ77"/>
      <c r="SJR77"/>
      <c r="SJS77"/>
      <c r="SJT77"/>
      <c r="SJU77"/>
      <c r="SJV77"/>
      <c r="SJW77"/>
      <c r="SJX77"/>
      <c r="SJY77"/>
      <c r="SJZ77"/>
      <c r="SKA77"/>
      <c r="SKB77"/>
      <c r="SKC77"/>
      <c r="SKD77"/>
      <c r="SKE77"/>
      <c r="SKF77"/>
      <c r="SKG77"/>
      <c r="SKH77"/>
      <c r="SKI77"/>
      <c r="SKJ77"/>
      <c r="SKK77"/>
      <c r="SKL77"/>
      <c r="SKM77"/>
      <c r="SKN77"/>
      <c r="SKO77"/>
      <c r="SKP77"/>
      <c r="SKQ77"/>
      <c r="SKR77"/>
      <c r="SKS77"/>
      <c r="SKT77"/>
      <c r="SKU77"/>
      <c r="SKV77"/>
      <c r="SKW77"/>
      <c r="SKX77"/>
      <c r="SKY77"/>
      <c r="SKZ77"/>
      <c r="SLA77"/>
      <c r="SLB77"/>
      <c r="SLC77"/>
      <c r="SLD77"/>
      <c r="SLE77"/>
      <c r="SLF77"/>
      <c r="SLG77"/>
      <c r="SLH77"/>
      <c r="SLI77"/>
      <c r="SLJ77"/>
      <c r="SLK77"/>
      <c r="SLL77"/>
      <c r="SLM77"/>
      <c r="SLN77"/>
      <c r="SLO77"/>
      <c r="SLP77"/>
      <c r="SLQ77"/>
      <c r="SLR77"/>
      <c r="SLS77"/>
      <c r="SLT77"/>
      <c r="SLU77"/>
      <c r="SLV77"/>
      <c r="SLW77"/>
      <c r="SLX77"/>
      <c r="SLY77"/>
      <c r="SLZ77"/>
      <c r="SMA77"/>
      <c r="SMB77"/>
      <c r="SMC77"/>
      <c r="SMD77"/>
      <c r="SME77"/>
      <c r="SMF77"/>
      <c r="SMG77"/>
      <c r="SMH77"/>
      <c r="SMI77"/>
      <c r="SMJ77"/>
      <c r="SMK77"/>
      <c r="SML77"/>
      <c r="SMM77"/>
      <c r="SMN77"/>
      <c r="SMO77"/>
      <c r="SMP77"/>
      <c r="SMQ77"/>
      <c r="SMR77"/>
      <c r="SMS77"/>
      <c r="SMT77"/>
      <c r="SMU77"/>
      <c r="SMV77"/>
      <c r="SMW77"/>
      <c r="SMX77"/>
      <c r="SMY77"/>
      <c r="SMZ77"/>
      <c r="SNA77"/>
      <c r="SNB77"/>
      <c r="SNC77"/>
      <c r="SND77"/>
      <c r="SNE77"/>
      <c r="SNF77"/>
      <c r="SNG77"/>
      <c r="SNH77"/>
      <c r="SNI77"/>
      <c r="SNJ77"/>
      <c r="SNK77"/>
      <c r="SNL77"/>
      <c r="SNM77"/>
      <c r="SNN77"/>
      <c r="SNO77"/>
      <c r="SNP77"/>
      <c r="SNQ77"/>
      <c r="SNR77"/>
      <c r="SNS77"/>
      <c r="SNT77"/>
      <c r="SNU77"/>
      <c r="SNV77"/>
      <c r="SNW77"/>
      <c r="SNX77"/>
      <c r="SNY77"/>
      <c r="SNZ77"/>
      <c r="SOA77"/>
      <c r="SOB77"/>
      <c r="SOC77"/>
      <c r="SOD77"/>
      <c r="SOE77"/>
      <c r="SOF77"/>
      <c r="SOG77"/>
      <c r="SOH77"/>
      <c r="SOI77"/>
      <c r="SOJ77"/>
      <c r="SOK77"/>
      <c r="SOL77"/>
      <c r="SOM77"/>
      <c r="SON77"/>
      <c r="SOO77"/>
      <c r="SOP77"/>
      <c r="SOQ77"/>
      <c r="SOR77"/>
      <c r="SOS77"/>
      <c r="SOT77"/>
      <c r="SOU77"/>
      <c r="SOV77"/>
      <c r="SOW77"/>
      <c r="SOX77"/>
      <c r="SOY77"/>
      <c r="SOZ77"/>
      <c r="SPA77"/>
      <c r="SPB77"/>
      <c r="SPC77"/>
      <c r="SPD77"/>
      <c r="SPE77"/>
      <c r="SPF77"/>
      <c r="SPG77"/>
      <c r="SPH77"/>
      <c r="SPI77"/>
      <c r="SPJ77"/>
      <c r="SPK77"/>
      <c r="SPL77"/>
      <c r="SPM77"/>
      <c r="SPN77"/>
      <c r="SPO77"/>
      <c r="SPP77"/>
      <c r="SPQ77"/>
      <c r="SPR77"/>
      <c r="SPS77"/>
      <c r="SPT77"/>
      <c r="SPU77"/>
      <c r="SPV77"/>
      <c r="SPW77"/>
      <c r="SPX77"/>
      <c r="SPY77"/>
      <c r="SPZ77"/>
      <c r="SQA77"/>
      <c r="SQB77"/>
      <c r="SQC77"/>
      <c r="SQD77"/>
      <c r="SQE77"/>
      <c r="SQF77"/>
      <c r="SQG77"/>
      <c r="SQH77"/>
      <c r="SQI77"/>
      <c r="SQJ77"/>
      <c r="SQK77"/>
      <c r="SQL77"/>
      <c r="SQM77"/>
      <c r="SQN77"/>
      <c r="SQO77"/>
      <c r="SQP77"/>
      <c r="SQQ77"/>
      <c r="SQR77"/>
      <c r="SQS77"/>
      <c r="SQT77"/>
      <c r="SQU77"/>
      <c r="SQV77"/>
      <c r="SQW77"/>
      <c r="SQX77"/>
      <c r="SQY77"/>
      <c r="SQZ77"/>
      <c r="SRA77"/>
      <c r="SRB77"/>
      <c r="SRC77"/>
      <c r="SRD77"/>
      <c r="SRE77"/>
      <c r="SRF77"/>
      <c r="SRG77"/>
      <c r="SRH77"/>
      <c r="SRI77"/>
      <c r="SRJ77"/>
      <c r="SRK77"/>
      <c r="SRL77"/>
      <c r="SRM77"/>
      <c r="SRN77"/>
      <c r="SRO77"/>
      <c r="SRP77"/>
      <c r="SRQ77"/>
      <c r="SRR77"/>
      <c r="SRS77"/>
      <c r="SRT77"/>
      <c r="SRU77"/>
      <c r="SRV77"/>
      <c r="SRW77"/>
      <c r="SRX77"/>
      <c r="SRY77"/>
      <c r="SRZ77"/>
      <c r="SSA77"/>
      <c r="SSB77"/>
      <c r="SSC77"/>
      <c r="SSD77"/>
      <c r="SSE77"/>
      <c r="SSF77"/>
      <c r="SSG77"/>
      <c r="SSH77"/>
      <c r="SSI77"/>
      <c r="SSJ77"/>
      <c r="SSK77"/>
      <c r="SSL77"/>
      <c r="SSM77"/>
      <c r="SSN77"/>
      <c r="SSO77"/>
      <c r="SSP77"/>
      <c r="SSQ77"/>
      <c r="SSR77"/>
      <c r="SSS77"/>
      <c r="SST77"/>
      <c r="SSU77"/>
      <c r="SSV77"/>
      <c r="SSW77"/>
      <c r="SSX77"/>
      <c r="SSY77"/>
      <c r="SSZ77"/>
      <c r="STA77"/>
      <c r="STB77"/>
      <c r="STC77"/>
      <c r="STD77"/>
      <c r="STE77"/>
      <c r="STF77"/>
      <c r="STG77"/>
      <c r="STH77"/>
      <c r="STI77"/>
      <c r="STJ77"/>
      <c r="STK77"/>
      <c r="STL77"/>
      <c r="STM77"/>
      <c r="STN77"/>
      <c r="STO77"/>
      <c r="STP77"/>
      <c r="STQ77"/>
      <c r="STR77"/>
      <c r="STS77"/>
      <c r="STT77"/>
      <c r="STU77"/>
      <c r="STV77"/>
      <c r="STW77"/>
      <c r="STX77"/>
      <c r="STY77"/>
      <c r="STZ77"/>
      <c r="SUA77"/>
      <c r="SUB77"/>
      <c r="SUC77"/>
      <c r="SUD77"/>
      <c r="SUE77"/>
      <c r="SUF77"/>
      <c r="SUG77"/>
      <c r="SUH77"/>
      <c r="SUI77"/>
      <c r="SUJ77"/>
      <c r="SUK77"/>
      <c r="SUL77"/>
      <c r="SUM77"/>
      <c r="SUN77"/>
      <c r="SUO77"/>
      <c r="SUP77"/>
      <c r="SUQ77"/>
      <c r="SUR77"/>
      <c r="SUS77"/>
      <c r="SUT77"/>
      <c r="SUU77"/>
      <c r="SUV77"/>
      <c r="SUW77"/>
      <c r="SUX77"/>
      <c r="SUY77"/>
      <c r="SUZ77"/>
      <c r="SVA77"/>
      <c r="SVB77"/>
      <c r="SVC77"/>
      <c r="SVD77"/>
      <c r="SVE77"/>
      <c r="SVF77"/>
      <c r="SVG77"/>
      <c r="SVH77"/>
      <c r="SVI77"/>
      <c r="SVJ77"/>
      <c r="SVK77"/>
      <c r="SVL77"/>
      <c r="SVM77"/>
      <c r="SVN77"/>
      <c r="SVO77"/>
      <c r="SVP77"/>
      <c r="SVQ77"/>
      <c r="SVR77"/>
      <c r="SVS77"/>
      <c r="SVT77"/>
      <c r="SVU77"/>
      <c r="SVV77"/>
      <c r="SVW77"/>
      <c r="SVX77"/>
      <c r="SVY77"/>
      <c r="SVZ77"/>
      <c r="SWA77"/>
      <c r="SWB77"/>
      <c r="SWC77"/>
      <c r="SWD77"/>
      <c r="SWE77"/>
      <c r="SWF77"/>
      <c r="SWG77"/>
      <c r="SWH77"/>
      <c r="SWI77"/>
      <c r="SWJ77"/>
      <c r="SWK77"/>
      <c r="SWL77"/>
      <c r="SWM77"/>
      <c r="SWN77"/>
      <c r="SWO77"/>
      <c r="SWP77"/>
      <c r="SWQ77"/>
      <c r="SWR77"/>
      <c r="SWS77"/>
      <c r="SWT77"/>
      <c r="SWU77"/>
      <c r="SWV77"/>
      <c r="SWW77"/>
      <c r="SWX77"/>
      <c r="SWY77"/>
      <c r="SWZ77"/>
      <c r="SXA77"/>
      <c r="SXB77"/>
      <c r="SXC77"/>
      <c r="SXD77"/>
      <c r="SXE77"/>
      <c r="SXF77"/>
      <c r="SXG77"/>
      <c r="SXH77"/>
      <c r="SXI77"/>
      <c r="SXJ77"/>
      <c r="SXK77"/>
      <c r="SXL77"/>
      <c r="SXM77"/>
      <c r="SXN77"/>
      <c r="SXO77"/>
      <c r="SXP77"/>
      <c r="SXQ77"/>
      <c r="SXR77"/>
      <c r="SXS77"/>
      <c r="SXT77"/>
      <c r="SXU77"/>
      <c r="SXV77"/>
      <c r="SXW77"/>
      <c r="SXX77"/>
      <c r="SXY77"/>
      <c r="SXZ77"/>
      <c r="SYA77"/>
      <c r="SYB77"/>
      <c r="SYC77"/>
      <c r="SYD77"/>
      <c r="SYE77"/>
      <c r="SYF77"/>
      <c r="SYG77"/>
      <c r="SYH77"/>
      <c r="SYI77"/>
      <c r="SYJ77"/>
      <c r="SYK77"/>
      <c r="SYL77"/>
      <c r="SYM77"/>
      <c r="SYN77"/>
      <c r="SYO77"/>
      <c r="SYP77"/>
      <c r="SYQ77"/>
      <c r="SYR77"/>
      <c r="SYS77"/>
      <c r="SYT77"/>
      <c r="SYU77"/>
      <c r="SYV77"/>
      <c r="SYW77"/>
      <c r="SYX77"/>
      <c r="SYY77"/>
      <c r="SYZ77"/>
      <c r="SZA77"/>
      <c r="SZB77"/>
      <c r="SZC77"/>
      <c r="SZD77"/>
      <c r="SZE77"/>
      <c r="SZF77"/>
      <c r="SZG77"/>
      <c r="SZH77"/>
      <c r="SZI77"/>
      <c r="SZJ77"/>
      <c r="SZK77"/>
      <c r="SZL77"/>
      <c r="SZM77"/>
      <c r="SZN77"/>
      <c r="SZO77"/>
      <c r="SZP77"/>
      <c r="SZQ77"/>
      <c r="SZR77"/>
      <c r="SZS77"/>
      <c r="SZT77"/>
      <c r="SZU77"/>
      <c r="SZV77"/>
      <c r="SZW77"/>
      <c r="SZX77"/>
      <c r="SZY77"/>
      <c r="SZZ77"/>
      <c r="TAA77"/>
      <c r="TAB77"/>
      <c r="TAC77"/>
      <c r="TAD77"/>
      <c r="TAE77"/>
      <c r="TAF77"/>
      <c r="TAG77"/>
      <c r="TAH77"/>
      <c r="TAI77"/>
      <c r="TAJ77"/>
      <c r="TAK77"/>
      <c r="TAL77"/>
      <c r="TAM77"/>
      <c r="TAN77"/>
      <c r="TAO77"/>
      <c r="TAP77"/>
      <c r="TAQ77"/>
      <c r="TAR77"/>
      <c r="TAS77"/>
      <c r="TAT77"/>
      <c r="TAU77"/>
      <c r="TAV77"/>
      <c r="TAW77"/>
      <c r="TAX77"/>
      <c r="TAY77"/>
      <c r="TAZ77"/>
      <c r="TBA77"/>
      <c r="TBB77"/>
      <c r="TBC77"/>
      <c r="TBD77"/>
      <c r="TBE77"/>
      <c r="TBF77"/>
      <c r="TBG77"/>
      <c r="TBH77"/>
      <c r="TBI77"/>
      <c r="TBJ77"/>
      <c r="TBK77"/>
      <c r="TBL77"/>
      <c r="TBM77"/>
      <c r="TBN77"/>
      <c r="TBO77"/>
      <c r="TBP77"/>
      <c r="TBQ77"/>
      <c r="TBR77"/>
      <c r="TBS77"/>
      <c r="TBT77"/>
      <c r="TBU77"/>
      <c r="TBV77"/>
      <c r="TBW77"/>
      <c r="TBX77"/>
      <c r="TBY77"/>
      <c r="TBZ77"/>
      <c r="TCA77"/>
      <c r="TCB77"/>
      <c r="TCC77"/>
      <c r="TCD77"/>
      <c r="TCE77"/>
      <c r="TCF77"/>
      <c r="TCG77"/>
      <c r="TCH77"/>
      <c r="TCI77"/>
      <c r="TCJ77"/>
      <c r="TCK77"/>
      <c r="TCL77"/>
      <c r="TCM77"/>
      <c r="TCN77"/>
      <c r="TCO77"/>
      <c r="TCP77"/>
      <c r="TCQ77"/>
      <c r="TCR77"/>
      <c r="TCS77"/>
      <c r="TCT77"/>
      <c r="TCU77"/>
      <c r="TCV77"/>
      <c r="TCW77"/>
      <c r="TCX77"/>
      <c r="TCY77"/>
      <c r="TCZ77"/>
      <c r="TDA77"/>
      <c r="TDB77"/>
      <c r="TDC77"/>
      <c r="TDD77"/>
      <c r="TDE77"/>
      <c r="TDF77"/>
      <c r="TDG77"/>
      <c r="TDH77"/>
      <c r="TDI77"/>
      <c r="TDJ77"/>
      <c r="TDK77"/>
      <c r="TDL77"/>
      <c r="TDM77"/>
      <c r="TDN77"/>
      <c r="TDO77"/>
      <c r="TDP77"/>
      <c r="TDQ77"/>
      <c r="TDR77"/>
      <c r="TDS77"/>
      <c r="TDT77"/>
      <c r="TDU77"/>
      <c r="TDV77"/>
      <c r="TDW77"/>
      <c r="TDX77"/>
      <c r="TDY77"/>
      <c r="TDZ77"/>
      <c r="TEA77"/>
      <c r="TEB77"/>
      <c r="TEC77"/>
      <c r="TED77"/>
      <c r="TEE77"/>
      <c r="TEF77"/>
      <c r="TEG77"/>
      <c r="TEH77"/>
      <c r="TEI77"/>
      <c r="TEJ77"/>
      <c r="TEK77"/>
      <c r="TEL77"/>
      <c r="TEM77"/>
      <c r="TEN77"/>
      <c r="TEO77"/>
      <c r="TEP77"/>
      <c r="TEQ77"/>
      <c r="TER77"/>
      <c r="TES77"/>
      <c r="TET77"/>
      <c r="TEU77"/>
      <c r="TEV77"/>
      <c r="TEW77"/>
      <c r="TEX77"/>
      <c r="TEY77"/>
      <c r="TEZ77"/>
      <c r="TFA77"/>
      <c r="TFB77"/>
      <c r="TFC77"/>
      <c r="TFD77"/>
      <c r="TFE77"/>
      <c r="TFF77"/>
      <c r="TFG77"/>
      <c r="TFH77"/>
      <c r="TFI77"/>
      <c r="TFJ77"/>
      <c r="TFK77"/>
      <c r="TFL77"/>
      <c r="TFM77"/>
      <c r="TFN77"/>
      <c r="TFO77"/>
      <c r="TFP77"/>
      <c r="TFQ77"/>
      <c r="TFR77"/>
      <c r="TFS77"/>
      <c r="TFT77"/>
      <c r="TFU77"/>
      <c r="TFV77"/>
      <c r="TFW77"/>
      <c r="TFX77"/>
      <c r="TFY77"/>
      <c r="TFZ77"/>
      <c r="TGA77"/>
      <c r="TGB77"/>
      <c r="TGC77"/>
      <c r="TGD77"/>
      <c r="TGE77"/>
      <c r="TGF77"/>
      <c r="TGG77"/>
      <c r="TGH77"/>
      <c r="TGI77"/>
      <c r="TGJ77"/>
      <c r="TGK77"/>
      <c r="TGL77"/>
      <c r="TGM77"/>
      <c r="TGN77"/>
      <c r="TGO77"/>
      <c r="TGP77"/>
      <c r="TGQ77"/>
      <c r="TGR77"/>
      <c r="TGS77"/>
      <c r="TGT77"/>
      <c r="TGU77"/>
      <c r="TGV77"/>
      <c r="TGW77"/>
      <c r="TGX77"/>
      <c r="TGY77"/>
      <c r="TGZ77"/>
      <c r="THA77"/>
      <c r="THB77"/>
      <c r="THC77"/>
      <c r="THD77"/>
      <c r="THE77"/>
      <c r="THF77"/>
      <c r="THG77"/>
      <c r="THH77"/>
      <c r="THI77"/>
      <c r="THJ77"/>
      <c r="THK77"/>
      <c r="THL77"/>
      <c r="THM77"/>
      <c r="THN77"/>
      <c r="THO77"/>
      <c r="THP77"/>
      <c r="THQ77"/>
      <c r="THR77"/>
      <c r="THS77"/>
      <c r="THT77"/>
      <c r="THU77"/>
      <c r="THV77"/>
      <c r="THW77"/>
      <c r="THX77"/>
      <c r="THY77"/>
      <c r="THZ77"/>
      <c r="TIA77"/>
      <c r="TIB77"/>
      <c r="TIC77"/>
      <c r="TID77"/>
      <c r="TIE77"/>
      <c r="TIF77"/>
      <c r="TIG77"/>
      <c r="TIH77"/>
      <c r="TII77"/>
      <c r="TIJ77"/>
      <c r="TIK77"/>
      <c r="TIL77"/>
      <c r="TIM77"/>
      <c r="TIN77"/>
      <c r="TIO77"/>
      <c r="TIP77"/>
      <c r="TIQ77"/>
      <c r="TIR77"/>
      <c r="TIS77"/>
      <c r="TIT77"/>
      <c r="TIU77"/>
      <c r="TIV77"/>
      <c r="TIW77"/>
      <c r="TIX77"/>
      <c r="TIY77"/>
      <c r="TIZ77"/>
      <c r="TJA77"/>
      <c r="TJB77"/>
      <c r="TJC77"/>
      <c r="TJD77"/>
      <c r="TJE77"/>
      <c r="TJF77"/>
      <c r="TJG77"/>
      <c r="TJH77"/>
      <c r="TJI77"/>
      <c r="TJJ77"/>
      <c r="TJK77"/>
      <c r="TJL77"/>
      <c r="TJM77"/>
      <c r="TJN77"/>
      <c r="TJO77"/>
      <c r="TJP77"/>
      <c r="TJQ77"/>
      <c r="TJR77"/>
      <c r="TJS77"/>
      <c r="TJT77"/>
      <c r="TJU77"/>
      <c r="TJV77"/>
      <c r="TJW77"/>
      <c r="TJX77"/>
      <c r="TJY77"/>
      <c r="TJZ77"/>
      <c r="TKA77"/>
      <c r="TKB77"/>
      <c r="TKC77"/>
      <c r="TKD77"/>
      <c r="TKE77"/>
      <c r="TKF77"/>
      <c r="TKG77"/>
      <c r="TKH77"/>
      <c r="TKI77"/>
      <c r="TKJ77"/>
      <c r="TKK77"/>
      <c r="TKL77"/>
      <c r="TKM77"/>
      <c r="TKN77"/>
      <c r="TKO77"/>
      <c r="TKP77"/>
      <c r="TKQ77"/>
      <c r="TKR77"/>
      <c r="TKS77"/>
      <c r="TKT77"/>
      <c r="TKU77"/>
      <c r="TKV77"/>
      <c r="TKW77"/>
      <c r="TKX77"/>
      <c r="TKY77"/>
      <c r="TKZ77"/>
      <c r="TLA77"/>
      <c r="TLB77"/>
      <c r="TLC77"/>
      <c r="TLD77"/>
      <c r="TLE77"/>
      <c r="TLF77"/>
      <c r="TLG77"/>
      <c r="TLH77"/>
      <c r="TLI77"/>
      <c r="TLJ77"/>
      <c r="TLK77"/>
      <c r="TLL77"/>
      <c r="TLM77"/>
      <c r="TLN77"/>
      <c r="TLO77"/>
      <c r="TLP77"/>
      <c r="TLQ77"/>
      <c r="TLR77"/>
      <c r="TLS77"/>
      <c r="TLT77"/>
      <c r="TLU77"/>
      <c r="TLV77"/>
      <c r="TLW77"/>
      <c r="TLX77"/>
      <c r="TLY77"/>
      <c r="TLZ77"/>
      <c r="TMA77"/>
      <c r="TMB77"/>
      <c r="TMC77"/>
      <c r="TMD77"/>
      <c r="TME77"/>
      <c r="TMF77"/>
      <c r="TMG77"/>
      <c r="TMH77"/>
      <c r="TMI77"/>
      <c r="TMJ77"/>
      <c r="TMK77"/>
      <c r="TML77"/>
      <c r="TMM77"/>
      <c r="TMN77"/>
      <c r="TMO77"/>
      <c r="TMP77"/>
      <c r="TMQ77"/>
      <c r="TMR77"/>
      <c r="TMS77"/>
      <c r="TMT77"/>
      <c r="TMU77"/>
      <c r="TMV77"/>
      <c r="TMW77"/>
      <c r="TMX77"/>
      <c r="TMY77"/>
      <c r="TMZ77"/>
      <c r="TNA77"/>
      <c r="TNB77"/>
      <c r="TNC77"/>
      <c r="TND77"/>
      <c r="TNE77"/>
      <c r="TNF77"/>
      <c r="TNG77"/>
      <c r="TNH77"/>
      <c r="TNI77"/>
      <c r="TNJ77"/>
      <c r="TNK77"/>
      <c r="TNL77"/>
      <c r="TNM77"/>
      <c r="TNN77"/>
      <c r="TNO77"/>
      <c r="TNP77"/>
      <c r="TNQ77"/>
      <c r="TNR77"/>
      <c r="TNS77"/>
      <c r="TNT77"/>
      <c r="TNU77"/>
      <c r="TNV77"/>
      <c r="TNW77"/>
      <c r="TNX77"/>
      <c r="TNY77"/>
      <c r="TNZ77"/>
      <c r="TOA77"/>
      <c r="TOB77"/>
      <c r="TOC77"/>
      <c r="TOD77"/>
      <c r="TOE77"/>
      <c r="TOF77"/>
      <c r="TOG77"/>
      <c r="TOH77"/>
      <c r="TOI77"/>
      <c r="TOJ77"/>
      <c r="TOK77"/>
      <c r="TOL77"/>
      <c r="TOM77"/>
      <c r="TON77"/>
      <c r="TOO77"/>
      <c r="TOP77"/>
      <c r="TOQ77"/>
      <c r="TOR77"/>
      <c r="TOS77"/>
      <c r="TOT77"/>
      <c r="TOU77"/>
      <c r="TOV77"/>
      <c r="TOW77"/>
      <c r="TOX77"/>
      <c r="TOY77"/>
      <c r="TOZ77"/>
      <c r="TPA77"/>
      <c r="TPB77"/>
      <c r="TPC77"/>
      <c r="TPD77"/>
      <c r="TPE77"/>
      <c r="TPF77"/>
      <c r="TPG77"/>
      <c r="TPH77"/>
      <c r="TPI77"/>
      <c r="TPJ77"/>
      <c r="TPK77"/>
      <c r="TPL77"/>
      <c r="TPM77"/>
      <c r="TPN77"/>
      <c r="TPO77"/>
      <c r="TPP77"/>
      <c r="TPQ77"/>
      <c r="TPR77"/>
      <c r="TPS77"/>
      <c r="TPT77"/>
      <c r="TPU77"/>
      <c r="TPV77"/>
      <c r="TPW77"/>
      <c r="TPX77"/>
      <c r="TPY77"/>
      <c r="TPZ77"/>
      <c r="TQA77"/>
      <c r="TQB77"/>
      <c r="TQC77"/>
      <c r="TQD77"/>
      <c r="TQE77"/>
      <c r="TQF77"/>
      <c r="TQG77"/>
      <c r="TQH77"/>
      <c r="TQI77"/>
      <c r="TQJ77"/>
      <c r="TQK77"/>
      <c r="TQL77"/>
      <c r="TQM77"/>
      <c r="TQN77"/>
      <c r="TQO77"/>
      <c r="TQP77"/>
      <c r="TQQ77"/>
      <c r="TQR77"/>
      <c r="TQS77"/>
      <c r="TQT77"/>
      <c r="TQU77"/>
      <c r="TQV77"/>
      <c r="TQW77"/>
      <c r="TQX77"/>
      <c r="TQY77"/>
      <c r="TQZ77"/>
      <c r="TRA77"/>
      <c r="TRB77"/>
      <c r="TRC77"/>
      <c r="TRD77"/>
      <c r="TRE77"/>
      <c r="TRF77"/>
      <c r="TRG77"/>
      <c r="TRH77"/>
      <c r="TRI77"/>
      <c r="TRJ77"/>
      <c r="TRK77"/>
      <c r="TRL77"/>
      <c r="TRM77"/>
      <c r="TRN77"/>
      <c r="TRO77"/>
      <c r="TRP77"/>
      <c r="TRQ77"/>
      <c r="TRR77"/>
      <c r="TRS77"/>
      <c r="TRT77"/>
      <c r="TRU77"/>
      <c r="TRV77"/>
      <c r="TRW77"/>
      <c r="TRX77"/>
      <c r="TRY77"/>
      <c r="TRZ77"/>
      <c r="TSA77"/>
      <c r="TSB77"/>
      <c r="TSC77"/>
      <c r="TSD77"/>
      <c r="TSE77"/>
      <c r="TSF77"/>
      <c r="TSG77"/>
      <c r="TSH77"/>
      <c r="TSI77"/>
      <c r="TSJ77"/>
      <c r="TSK77"/>
      <c r="TSL77"/>
      <c r="TSM77"/>
      <c r="TSN77"/>
      <c r="TSO77"/>
      <c r="TSP77"/>
      <c r="TSQ77"/>
      <c r="TSR77"/>
      <c r="TSS77"/>
      <c r="TST77"/>
      <c r="TSU77"/>
      <c r="TSV77"/>
      <c r="TSW77"/>
      <c r="TSX77"/>
      <c r="TSY77"/>
      <c r="TSZ77"/>
      <c r="TTA77"/>
      <c r="TTB77"/>
      <c r="TTC77"/>
      <c r="TTD77"/>
      <c r="TTE77"/>
      <c r="TTF77"/>
      <c r="TTG77"/>
      <c r="TTH77"/>
      <c r="TTI77"/>
      <c r="TTJ77"/>
      <c r="TTK77"/>
      <c r="TTL77"/>
      <c r="TTM77"/>
      <c r="TTN77"/>
      <c r="TTO77"/>
      <c r="TTP77"/>
      <c r="TTQ77"/>
      <c r="TTR77"/>
      <c r="TTS77"/>
      <c r="TTT77"/>
      <c r="TTU77"/>
      <c r="TTV77"/>
      <c r="TTW77"/>
      <c r="TTX77"/>
      <c r="TTY77"/>
      <c r="TTZ77"/>
      <c r="TUA77"/>
      <c r="TUB77"/>
      <c r="TUC77"/>
      <c r="TUD77"/>
      <c r="TUE77"/>
      <c r="TUF77"/>
      <c r="TUG77"/>
      <c r="TUH77"/>
      <c r="TUI77"/>
      <c r="TUJ77"/>
      <c r="TUK77"/>
      <c r="TUL77"/>
      <c r="TUM77"/>
      <c r="TUN77"/>
      <c r="TUO77"/>
      <c r="TUP77"/>
      <c r="TUQ77"/>
      <c r="TUR77"/>
      <c r="TUS77"/>
      <c r="TUT77"/>
      <c r="TUU77"/>
      <c r="TUV77"/>
      <c r="TUW77"/>
      <c r="TUX77"/>
      <c r="TUY77"/>
      <c r="TUZ77"/>
      <c r="TVA77"/>
      <c r="TVB77"/>
      <c r="TVC77"/>
      <c r="TVD77"/>
      <c r="TVE77"/>
      <c r="TVF77"/>
      <c r="TVG77"/>
      <c r="TVH77"/>
      <c r="TVI77"/>
      <c r="TVJ77"/>
      <c r="TVK77"/>
      <c r="TVL77"/>
      <c r="TVM77"/>
      <c r="TVN77"/>
      <c r="TVO77"/>
      <c r="TVP77"/>
      <c r="TVQ77"/>
      <c r="TVR77"/>
      <c r="TVS77"/>
      <c r="TVT77"/>
      <c r="TVU77"/>
      <c r="TVV77"/>
      <c r="TVW77"/>
      <c r="TVX77"/>
      <c r="TVY77"/>
      <c r="TVZ77"/>
      <c r="TWA77"/>
      <c r="TWB77"/>
      <c r="TWC77"/>
      <c r="TWD77"/>
      <c r="TWE77"/>
      <c r="TWF77"/>
      <c r="TWG77"/>
      <c r="TWH77"/>
      <c r="TWI77"/>
      <c r="TWJ77"/>
      <c r="TWK77"/>
      <c r="TWL77"/>
      <c r="TWM77"/>
      <c r="TWN77"/>
      <c r="TWO77"/>
      <c r="TWP77"/>
      <c r="TWQ77"/>
      <c r="TWR77"/>
      <c r="TWS77"/>
      <c r="TWT77"/>
      <c r="TWU77"/>
      <c r="TWV77"/>
      <c r="TWW77"/>
      <c r="TWX77"/>
      <c r="TWY77"/>
      <c r="TWZ77"/>
      <c r="TXA77"/>
      <c r="TXB77"/>
      <c r="TXC77"/>
      <c r="TXD77"/>
      <c r="TXE77"/>
      <c r="TXF77"/>
      <c r="TXG77"/>
      <c r="TXH77"/>
      <c r="TXI77"/>
      <c r="TXJ77"/>
      <c r="TXK77"/>
      <c r="TXL77"/>
      <c r="TXM77"/>
      <c r="TXN77"/>
      <c r="TXO77"/>
      <c r="TXP77"/>
      <c r="TXQ77"/>
      <c r="TXR77"/>
      <c r="TXS77"/>
      <c r="TXT77"/>
      <c r="TXU77"/>
      <c r="TXV77"/>
      <c r="TXW77"/>
      <c r="TXX77"/>
      <c r="TXY77"/>
      <c r="TXZ77"/>
      <c r="TYA77"/>
      <c r="TYB77"/>
      <c r="TYC77"/>
      <c r="TYD77"/>
      <c r="TYE77"/>
      <c r="TYF77"/>
      <c r="TYG77"/>
      <c r="TYH77"/>
      <c r="TYI77"/>
      <c r="TYJ77"/>
      <c r="TYK77"/>
      <c r="TYL77"/>
      <c r="TYM77"/>
      <c r="TYN77"/>
      <c r="TYO77"/>
      <c r="TYP77"/>
      <c r="TYQ77"/>
      <c r="TYR77"/>
      <c r="TYS77"/>
      <c r="TYT77"/>
      <c r="TYU77"/>
      <c r="TYV77"/>
      <c r="TYW77"/>
      <c r="TYX77"/>
      <c r="TYY77"/>
      <c r="TYZ77"/>
      <c r="TZA77"/>
      <c r="TZB77"/>
      <c r="TZC77"/>
      <c r="TZD77"/>
      <c r="TZE77"/>
      <c r="TZF77"/>
      <c r="TZG77"/>
      <c r="TZH77"/>
      <c r="TZI77"/>
      <c r="TZJ77"/>
      <c r="TZK77"/>
      <c r="TZL77"/>
      <c r="TZM77"/>
      <c r="TZN77"/>
      <c r="TZO77"/>
      <c r="TZP77"/>
      <c r="TZQ77"/>
      <c r="TZR77"/>
      <c r="TZS77"/>
      <c r="TZT77"/>
      <c r="TZU77"/>
      <c r="TZV77"/>
      <c r="TZW77"/>
      <c r="TZX77"/>
      <c r="TZY77"/>
      <c r="TZZ77"/>
      <c r="UAA77"/>
      <c r="UAB77"/>
      <c r="UAC77"/>
      <c r="UAD77"/>
      <c r="UAE77"/>
      <c r="UAF77"/>
      <c r="UAG77"/>
      <c r="UAH77"/>
      <c r="UAI77"/>
      <c r="UAJ77"/>
      <c r="UAK77"/>
      <c r="UAL77"/>
      <c r="UAM77"/>
      <c r="UAN77"/>
      <c r="UAO77"/>
      <c r="UAP77"/>
      <c r="UAQ77"/>
      <c r="UAR77"/>
      <c r="UAS77"/>
      <c r="UAT77"/>
      <c r="UAU77"/>
      <c r="UAV77"/>
      <c r="UAW77"/>
      <c r="UAX77"/>
      <c r="UAY77"/>
      <c r="UAZ77"/>
      <c r="UBA77"/>
      <c r="UBB77"/>
      <c r="UBC77"/>
      <c r="UBD77"/>
      <c r="UBE77"/>
      <c r="UBF77"/>
      <c r="UBG77"/>
      <c r="UBH77"/>
      <c r="UBI77"/>
      <c r="UBJ77"/>
      <c r="UBK77"/>
      <c r="UBL77"/>
      <c r="UBM77"/>
      <c r="UBN77"/>
      <c r="UBO77"/>
      <c r="UBP77"/>
      <c r="UBQ77"/>
      <c r="UBR77"/>
      <c r="UBS77"/>
      <c r="UBT77"/>
      <c r="UBU77"/>
      <c r="UBV77"/>
      <c r="UBW77"/>
      <c r="UBX77"/>
      <c r="UBY77"/>
      <c r="UBZ77"/>
      <c r="UCA77"/>
      <c r="UCB77"/>
      <c r="UCC77"/>
      <c r="UCD77"/>
      <c r="UCE77"/>
      <c r="UCF77"/>
      <c r="UCG77"/>
      <c r="UCH77"/>
      <c r="UCI77"/>
      <c r="UCJ77"/>
      <c r="UCK77"/>
      <c r="UCL77"/>
      <c r="UCM77"/>
      <c r="UCN77"/>
      <c r="UCO77"/>
      <c r="UCP77"/>
      <c r="UCQ77"/>
      <c r="UCR77"/>
      <c r="UCS77"/>
      <c r="UCT77"/>
      <c r="UCU77"/>
      <c r="UCV77"/>
      <c r="UCW77"/>
      <c r="UCX77"/>
      <c r="UCY77"/>
      <c r="UCZ77"/>
      <c r="UDA77"/>
      <c r="UDB77"/>
      <c r="UDC77"/>
      <c r="UDD77"/>
      <c r="UDE77"/>
      <c r="UDF77"/>
      <c r="UDG77"/>
      <c r="UDH77"/>
      <c r="UDI77"/>
      <c r="UDJ77"/>
      <c r="UDK77"/>
      <c r="UDL77"/>
      <c r="UDM77"/>
      <c r="UDN77"/>
      <c r="UDO77"/>
      <c r="UDP77"/>
      <c r="UDQ77"/>
      <c r="UDR77"/>
      <c r="UDS77"/>
      <c r="UDT77"/>
      <c r="UDU77"/>
      <c r="UDV77"/>
      <c r="UDW77"/>
      <c r="UDX77"/>
      <c r="UDY77"/>
      <c r="UDZ77"/>
      <c r="UEA77"/>
      <c r="UEB77"/>
      <c r="UEC77"/>
      <c r="UED77"/>
      <c r="UEE77"/>
      <c r="UEF77"/>
      <c r="UEG77"/>
      <c r="UEH77"/>
      <c r="UEI77"/>
      <c r="UEJ77"/>
      <c r="UEK77"/>
      <c r="UEL77"/>
      <c r="UEM77"/>
      <c r="UEN77"/>
      <c r="UEO77"/>
      <c r="UEP77"/>
      <c r="UEQ77"/>
      <c r="UER77"/>
      <c r="UES77"/>
      <c r="UET77"/>
      <c r="UEU77"/>
      <c r="UEV77"/>
      <c r="UEW77"/>
      <c r="UEX77"/>
      <c r="UEY77"/>
      <c r="UEZ77"/>
      <c r="UFA77"/>
      <c r="UFB77"/>
      <c r="UFC77"/>
      <c r="UFD77"/>
      <c r="UFE77"/>
      <c r="UFF77"/>
      <c r="UFG77"/>
      <c r="UFH77"/>
      <c r="UFI77"/>
      <c r="UFJ77"/>
      <c r="UFK77"/>
      <c r="UFL77"/>
      <c r="UFM77"/>
      <c r="UFN77"/>
      <c r="UFO77"/>
      <c r="UFP77"/>
      <c r="UFQ77"/>
      <c r="UFR77"/>
      <c r="UFS77"/>
      <c r="UFT77"/>
      <c r="UFU77"/>
      <c r="UFV77"/>
      <c r="UFW77"/>
      <c r="UFX77"/>
      <c r="UFY77"/>
      <c r="UFZ77"/>
      <c r="UGA77"/>
      <c r="UGB77"/>
      <c r="UGC77"/>
      <c r="UGD77"/>
      <c r="UGE77"/>
      <c r="UGF77"/>
      <c r="UGG77"/>
      <c r="UGH77"/>
      <c r="UGI77"/>
      <c r="UGJ77"/>
      <c r="UGK77"/>
      <c r="UGL77"/>
      <c r="UGM77"/>
      <c r="UGN77"/>
      <c r="UGO77"/>
      <c r="UGP77"/>
      <c r="UGQ77"/>
      <c r="UGR77"/>
      <c r="UGS77"/>
      <c r="UGT77"/>
      <c r="UGU77"/>
      <c r="UGV77"/>
      <c r="UGW77"/>
      <c r="UGX77"/>
      <c r="UGY77"/>
      <c r="UGZ77"/>
      <c r="UHA77"/>
      <c r="UHB77"/>
      <c r="UHC77"/>
      <c r="UHD77"/>
      <c r="UHE77"/>
      <c r="UHF77"/>
      <c r="UHG77"/>
      <c r="UHH77"/>
      <c r="UHI77"/>
      <c r="UHJ77"/>
      <c r="UHK77"/>
      <c r="UHL77"/>
      <c r="UHM77"/>
      <c r="UHN77"/>
      <c r="UHO77"/>
      <c r="UHP77"/>
      <c r="UHQ77"/>
      <c r="UHR77"/>
      <c r="UHS77"/>
      <c r="UHT77"/>
      <c r="UHU77"/>
      <c r="UHV77"/>
      <c r="UHW77"/>
      <c r="UHX77"/>
      <c r="UHY77"/>
      <c r="UHZ77"/>
      <c r="UIA77"/>
      <c r="UIB77"/>
      <c r="UIC77"/>
      <c r="UID77"/>
      <c r="UIE77"/>
      <c r="UIF77"/>
      <c r="UIG77"/>
      <c r="UIH77"/>
      <c r="UII77"/>
      <c r="UIJ77"/>
      <c r="UIK77"/>
      <c r="UIL77"/>
      <c r="UIM77"/>
      <c r="UIN77"/>
      <c r="UIO77"/>
      <c r="UIP77"/>
      <c r="UIQ77"/>
      <c r="UIR77"/>
      <c r="UIS77"/>
      <c r="UIT77"/>
      <c r="UIU77"/>
      <c r="UIV77"/>
      <c r="UIW77"/>
      <c r="UIX77"/>
      <c r="UIY77"/>
      <c r="UIZ77"/>
      <c r="UJA77"/>
      <c r="UJB77"/>
      <c r="UJC77"/>
      <c r="UJD77"/>
      <c r="UJE77"/>
      <c r="UJF77"/>
      <c r="UJG77"/>
      <c r="UJH77"/>
      <c r="UJI77"/>
      <c r="UJJ77"/>
      <c r="UJK77"/>
      <c r="UJL77"/>
      <c r="UJM77"/>
      <c r="UJN77"/>
      <c r="UJO77"/>
      <c r="UJP77"/>
      <c r="UJQ77"/>
      <c r="UJR77"/>
      <c r="UJS77"/>
      <c r="UJT77"/>
      <c r="UJU77"/>
      <c r="UJV77"/>
      <c r="UJW77"/>
      <c r="UJX77"/>
      <c r="UJY77"/>
      <c r="UJZ77"/>
      <c r="UKA77"/>
      <c r="UKB77"/>
      <c r="UKC77"/>
      <c r="UKD77"/>
      <c r="UKE77"/>
      <c r="UKF77"/>
      <c r="UKG77"/>
      <c r="UKH77"/>
      <c r="UKI77"/>
      <c r="UKJ77"/>
      <c r="UKK77"/>
      <c r="UKL77"/>
      <c r="UKM77"/>
      <c r="UKN77"/>
      <c r="UKO77"/>
      <c r="UKP77"/>
      <c r="UKQ77"/>
      <c r="UKR77"/>
      <c r="UKS77"/>
      <c r="UKT77"/>
      <c r="UKU77"/>
      <c r="UKV77"/>
      <c r="UKW77"/>
      <c r="UKX77"/>
      <c r="UKY77"/>
      <c r="UKZ77"/>
      <c r="ULA77"/>
      <c r="ULB77"/>
      <c r="ULC77"/>
      <c r="ULD77"/>
      <c r="ULE77"/>
      <c r="ULF77"/>
      <c r="ULG77"/>
      <c r="ULH77"/>
      <c r="ULI77"/>
      <c r="ULJ77"/>
      <c r="ULK77"/>
      <c r="ULL77"/>
      <c r="ULM77"/>
      <c r="ULN77"/>
      <c r="ULO77"/>
      <c r="ULP77"/>
      <c r="ULQ77"/>
      <c r="ULR77"/>
      <c r="ULS77"/>
      <c r="ULT77"/>
      <c r="ULU77"/>
      <c r="ULV77"/>
      <c r="ULW77"/>
      <c r="ULX77"/>
      <c r="ULY77"/>
      <c r="ULZ77"/>
      <c r="UMA77"/>
      <c r="UMB77"/>
      <c r="UMC77"/>
      <c r="UMD77"/>
      <c r="UME77"/>
      <c r="UMF77"/>
      <c r="UMG77"/>
      <c r="UMH77"/>
      <c r="UMI77"/>
      <c r="UMJ77"/>
      <c r="UMK77"/>
      <c r="UML77"/>
      <c r="UMM77"/>
      <c r="UMN77"/>
      <c r="UMO77"/>
      <c r="UMP77"/>
      <c r="UMQ77"/>
      <c r="UMR77"/>
      <c r="UMS77"/>
      <c r="UMT77"/>
      <c r="UMU77"/>
      <c r="UMV77"/>
      <c r="UMW77"/>
      <c r="UMX77"/>
      <c r="UMY77"/>
      <c r="UMZ77"/>
      <c r="UNA77"/>
      <c r="UNB77"/>
      <c r="UNC77"/>
      <c r="UND77"/>
      <c r="UNE77"/>
      <c r="UNF77"/>
      <c r="UNG77"/>
      <c r="UNH77"/>
      <c r="UNI77"/>
      <c r="UNJ77"/>
      <c r="UNK77"/>
      <c r="UNL77"/>
      <c r="UNM77"/>
      <c r="UNN77"/>
      <c r="UNO77"/>
      <c r="UNP77"/>
      <c r="UNQ77"/>
      <c r="UNR77"/>
      <c r="UNS77"/>
      <c r="UNT77"/>
      <c r="UNU77"/>
      <c r="UNV77"/>
      <c r="UNW77"/>
      <c r="UNX77"/>
      <c r="UNY77"/>
      <c r="UNZ77"/>
      <c r="UOA77"/>
      <c r="UOB77"/>
      <c r="UOC77"/>
      <c r="UOD77"/>
      <c r="UOE77"/>
      <c r="UOF77"/>
      <c r="UOG77"/>
      <c r="UOH77"/>
      <c r="UOI77"/>
      <c r="UOJ77"/>
      <c r="UOK77"/>
      <c r="UOL77"/>
      <c r="UOM77"/>
      <c r="UON77"/>
      <c r="UOO77"/>
      <c r="UOP77"/>
      <c r="UOQ77"/>
      <c r="UOR77"/>
      <c r="UOS77"/>
      <c r="UOT77"/>
      <c r="UOU77"/>
      <c r="UOV77"/>
      <c r="UOW77"/>
      <c r="UOX77"/>
      <c r="UOY77"/>
      <c r="UOZ77"/>
      <c r="UPA77"/>
      <c r="UPB77"/>
      <c r="UPC77"/>
      <c r="UPD77"/>
      <c r="UPE77"/>
      <c r="UPF77"/>
      <c r="UPG77"/>
      <c r="UPH77"/>
      <c r="UPI77"/>
      <c r="UPJ77"/>
      <c r="UPK77"/>
      <c r="UPL77"/>
      <c r="UPM77"/>
      <c r="UPN77"/>
      <c r="UPO77"/>
      <c r="UPP77"/>
      <c r="UPQ77"/>
      <c r="UPR77"/>
      <c r="UPS77"/>
      <c r="UPT77"/>
      <c r="UPU77"/>
      <c r="UPV77"/>
      <c r="UPW77"/>
      <c r="UPX77"/>
      <c r="UPY77"/>
      <c r="UPZ77"/>
      <c r="UQA77"/>
      <c r="UQB77"/>
      <c r="UQC77"/>
      <c r="UQD77"/>
      <c r="UQE77"/>
      <c r="UQF77"/>
      <c r="UQG77"/>
      <c r="UQH77"/>
      <c r="UQI77"/>
      <c r="UQJ77"/>
      <c r="UQK77"/>
      <c r="UQL77"/>
      <c r="UQM77"/>
      <c r="UQN77"/>
      <c r="UQO77"/>
      <c r="UQP77"/>
      <c r="UQQ77"/>
      <c r="UQR77"/>
      <c r="UQS77"/>
      <c r="UQT77"/>
      <c r="UQU77"/>
      <c r="UQV77"/>
      <c r="UQW77"/>
      <c r="UQX77"/>
      <c r="UQY77"/>
      <c r="UQZ77"/>
      <c r="URA77"/>
      <c r="URB77"/>
      <c r="URC77"/>
      <c r="URD77"/>
      <c r="URE77"/>
      <c r="URF77"/>
      <c r="URG77"/>
      <c r="URH77"/>
      <c r="URI77"/>
      <c r="URJ77"/>
      <c r="URK77"/>
      <c r="URL77"/>
      <c r="URM77"/>
      <c r="URN77"/>
      <c r="URO77"/>
      <c r="URP77"/>
      <c r="URQ77"/>
      <c r="URR77"/>
      <c r="URS77"/>
      <c r="URT77"/>
      <c r="URU77"/>
      <c r="URV77"/>
      <c r="URW77"/>
      <c r="URX77"/>
      <c r="URY77"/>
      <c r="URZ77"/>
      <c r="USA77"/>
      <c r="USB77"/>
      <c r="USC77"/>
      <c r="USD77"/>
      <c r="USE77"/>
      <c r="USF77"/>
      <c r="USG77"/>
      <c r="USH77"/>
      <c r="USI77"/>
      <c r="USJ77"/>
      <c r="USK77"/>
      <c r="USL77"/>
      <c r="USM77"/>
      <c r="USN77"/>
      <c r="USO77"/>
      <c r="USP77"/>
      <c r="USQ77"/>
      <c r="USR77"/>
      <c r="USS77"/>
      <c r="UST77"/>
      <c r="USU77"/>
      <c r="USV77"/>
      <c r="USW77"/>
      <c r="USX77"/>
      <c r="USY77"/>
      <c r="USZ77"/>
      <c r="UTA77"/>
      <c r="UTB77"/>
      <c r="UTC77"/>
      <c r="UTD77"/>
      <c r="UTE77"/>
      <c r="UTF77"/>
      <c r="UTG77"/>
      <c r="UTH77"/>
      <c r="UTI77"/>
      <c r="UTJ77"/>
      <c r="UTK77"/>
      <c r="UTL77"/>
      <c r="UTM77"/>
      <c r="UTN77"/>
      <c r="UTO77"/>
      <c r="UTP77"/>
      <c r="UTQ77"/>
      <c r="UTR77"/>
      <c r="UTS77"/>
      <c r="UTT77"/>
      <c r="UTU77"/>
      <c r="UTV77"/>
      <c r="UTW77"/>
      <c r="UTX77"/>
      <c r="UTY77"/>
      <c r="UTZ77"/>
      <c r="UUA77"/>
      <c r="UUB77"/>
      <c r="UUC77"/>
      <c r="UUD77"/>
      <c r="UUE77"/>
      <c r="UUF77"/>
      <c r="UUG77"/>
      <c r="UUH77"/>
      <c r="UUI77"/>
      <c r="UUJ77"/>
      <c r="UUK77"/>
      <c r="UUL77"/>
      <c r="UUM77"/>
      <c r="UUN77"/>
      <c r="UUO77"/>
      <c r="UUP77"/>
      <c r="UUQ77"/>
      <c r="UUR77"/>
      <c r="UUS77"/>
      <c r="UUT77"/>
      <c r="UUU77"/>
      <c r="UUV77"/>
      <c r="UUW77"/>
      <c r="UUX77"/>
      <c r="UUY77"/>
      <c r="UUZ77"/>
      <c r="UVA77"/>
      <c r="UVB77"/>
      <c r="UVC77"/>
      <c r="UVD77"/>
      <c r="UVE77"/>
      <c r="UVF77"/>
      <c r="UVG77"/>
      <c r="UVH77"/>
      <c r="UVI77"/>
      <c r="UVJ77"/>
      <c r="UVK77"/>
      <c r="UVL77"/>
      <c r="UVM77"/>
      <c r="UVN77"/>
      <c r="UVO77"/>
      <c r="UVP77"/>
      <c r="UVQ77"/>
      <c r="UVR77"/>
      <c r="UVS77"/>
      <c r="UVT77"/>
      <c r="UVU77"/>
      <c r="UVV77"/>
      <c r="UVW77"/>
      <c r="UVX77"/>
      <c r="UVY77"/>
      <c r="UVZ77"/>
      <c r="UWA77"/>
      <c r="UWB77"/>
      <c r="UWC77"/>
      <c r="UWD77"/>
      <c r="UWE77"/>
      <c r="UWF77"/>
      <c r="UWG77"/>
      <c r="UWH77"/>
      <c r="UWI77"/>
      <c r="UWJ77"/>
      <c r="UWK77"/>
      <c r="UWL77"/>
      <c r="UWM77"/>
      <c r="UWN77"/>
      <c r="UWO77"/>
      <c r="UWP77"/>
      <c r="UWQ77"/>
      <c r="UWR77"/>
      <c r="UWS77"/>
      <c r="UWT77"/>
      <c r="UWU77"/>
      <c r="UWV77"/>
      <c r="UWW77"/>
      <c r="UWX77"/>
      <c r="UWY77"/>
      <c r="UWZ77"/>
      <c r="UXA77"/>
      <c r="UXB77"/>
      <c r="UXC77"/>
      <c r="UXD77"/>
      <c r="UXE77"/>
      <c r="UXF77"/>
      <c r="UXG77"/>
      <c r="UXH77"/>
      <c r="UXI77"/>
      <c r="UXJ77"/>
      <c r="UXK77"/>
      <c r="UXL77"/>
      <c r="UXM77"/>
      <c r="UXN77"/>
      <c r="UXO77"/>
      <c r="UXP77"/>
      <c r="UXQ77"/>
      <c r="UXR77"/>
      <c r="UXS77"/>
      <c r="UXT77"/>
      <c r="UXU77"/>
      <c r="UXV77"/>
      <c r="UXW77"/>
      <c r="UXX77"/>
      <c r="UXY77"/>
      <c r="UXZ77"/>
      <c r="UYA77"/>
      <c r="UYB77"/>
      <c r="UYC77"/>
      <c r="UYD77"/>
      <c r="UYE77"/>
      <c r="UYF77"/>
      <c r="UYG77"/>
      <c r="UYH77"/>
      <c r="UYI77"/>
      <c r="UYJ77"/>
      <c r="UYK77"/>
      <c r="UYL77"/>
      <c r="UYM77"/>
      <c r="UYN77"/>
      <c r="UYO77"/>
      <c r="UYP77"/>
      <c r="UYQ77"/>
      <c r="UYR77"/>
      <c r="UYS77"/>
      <c r="UYT77"/>
      <c r="UYU77"/>
      <c r="UYV77"/>
      <c r="UYW77"/>
      <c r="UYX77"/>
      <c r="UYY77"/>
      <c r="UYZ77"/>
      <c r="UZA77"/>
      <c r="UZB77"/>
      <c r="UZC77"/>
      <c r="UZD77"/>
      <c r="UZE77"/>
      <c r="UZF77"/>
      <c r="UZG77"/>
      <c r="UZH77"/>
      <c r="UZI77"/>
      <c r="UZJ77"/>
      <c r="UZK77"/>
      <c r="UZL77"/>
      <c r="UZM77"/>
      <c r="UZN77"/>
      <c r="UZO77"/>
      <c r="UZP77"/>
      <c r="UZQ77"/>
      <c r="UZR77"/>
      <c r="UZS77"/>
      <c r="UZT77"/>
      <c r="UZU77"/>
      <c r="UZV77"/>
      <c r="UZW77"/>
      <c r="UZX77"/>
      <c r="UZY77"/>
      <c r="UZZ77"/>
      <c r="VAA77"/>
      <c r="VAB77"/>
      <c r="VAC77"/>
      <c r="VAD77"/>
      <c r="VAE77"/>
      <c r="VAF77"/>
      <c r="VAG77"/>
      <c r="VAH77"/>
      <c r="VAI77"/>
      <c r="VAJ77"/>
      <c r="VAK77"/>
      <c r="VAL77"/>
      <c r="VAM77"/>
      <c r="VAN77"/>
      <c r="VAO77"/>
      <c r="VAP77"/>
      <c r="VAQ77"/>
      <c r="VAR77"/>
      <c r="VAS77"/>
      <c r="VAT77"/>
      <c r="VAU77"/>
      <c r="VAV77"/>
      <c r="VAW77"/>
      <c r="VAX77"/>
      <c r="VAY77"/>
      <c r="VAZ77"/>
      <c r="VBA77"/>
      <c r="VBB77"/>
      <c r="VBC77"/>
      <c r="VBD77"/>
      <c r="VBE77"/>
      <c r="VBF77"/>
      <c r="VBG77"/>
      <c r="VBH77"/>
      <c r="VBI77"/>
      <c r="VBJ77"/>
      <c r="VBK77"/>
      <c r="VBL77"/>
      <c r="VBM77"/>
      <c r="VBN77"/>
      <c r="VBO77"/>
      <c r="VBP77"/>
      <c r="VBQ77"/>
      <c r="VBR77"/>
      <c r="VBS77"/>
      <c r="VBT77"/>
      <c r="VBU77"/>
      <c r="VBV77"/>
      <c r="VBW77"/>
      <c r="VBX77"/>
      <c r="VBY77"/>
      <c r="VBZ77"/>
      <c r="VCA77"/>
      <c r="VCB77"/>
      <c r="VCC77"/>
      <c r="VCD77"/>
      <c r="VCE77"/>
      <c r="VCF77"/>
      <c r="VCG77"/>
      <c r="VCH77"/>
      <c r="VCI77"/>
      <c r="VCJ77"/>
      <c r="VCK77"/>
      <c r="VCL77"/>
      <c r="VCM77"/>
      <c r="VCN77"/>
      <c r="VCO77"/>
      <c r="VCP77"/>
      <c r="VCQ77"/>
      <c r="VCR77"/>
      <c r="VCS77"/>
      <c r="VCT77"/>
      <c r="VCU77"/>
      <c r="VCV77"/>
      <c r="VCW77"/>
      <c r="VCX77"/>
      <c r="VCY77"/>
      <c r="VCZ77"/>
      <c r="VDA77"/>
      <c r="VDB77"/>
      <c r="VDC77"/>
      <c r="VDD77"/>
      <c r="VDE77"/>
      <c r="VDF77"/>
      <c r="VDG77"/>
      <c r="VDH77"/>
      <c r="VDI77"/>
      <c r="VDJ77"/>
      <c r="VDK77"/>
      <c r="VDL77"/>
      <c r="VDM77"/>
      <c r="VDN77"/>
      <c r="VDO77"/>
      <c r="VDP77"/>
      <c r="VDQ77"/>
      <c r="VDR77"/>
      <c r="VDS77"/>
      <c r="VDT77"/>
      <c r="VDU77"/>
      <c r="VDV77"/>
      <c r="VDW77"/>
      <c r="VDX77"/>
      <c r="VDY77"/>
      <c r="VDZ77"/>
      <c r="VEA77"/>
      <c r="VEB77"/>
      <c r="VEC77"/>
      <c r="VED77"/>
      <c r="VEE77"/>
      <c r="VEF77"/>
      <c r="VEG77"/>
      <c r="VEH77"/>
      <c r="VEI77"/>
      <c r="VEJ77"/>
      <c r="VEK77"/>
      <c r="VEL77"/>
      <c r="VEM77"/>
      <c r="VEN77"/>
      <c r="VEO77"/>
      <c r="VEP77"/>
      <c r="VEQ77"/>
      <c r="VER77"/>
      <c r="VES77"/>
      <c r="VET77"/>
      <c r="VEU77"/>
      <c r="VEV77"/>
      <c r="VEW77"/>
      <c r="VEX77"/>
      <c r="VEY77"/>
      <c r="VEZ77"/>
      <c r="VFA77"/>
      <c r="VFB77"/>
      <c r="VFC77"/>
      <c r="VFD77"/>
      <c r="VFE77"/>
      <c r="VFF77"/>
      <c r="VFG77"/>
      <c r="VFH77"/>
      <c r="VFI77"/>
      <c r="VFJ77"/>
      <c r="VFK77"/>
      <c r="VFL77"/>
      <c r="VFM77"/>
      <c r="VFN77"/>
      <c r="VFO77"/>
      <c r="VFP77"/>
      <c r="VFQ77"/>
      <c r="VFR77"/>
      <c r="VFS77"/>
      <c r="VFT77"/>
      <c r="VFU77"/>
      <c r="VFV77"/>
      <c r="VFW77"/>
      <c r="VFX77"/>
      <c r="VFY77"/>
      <c r="VFZ77"/>
      <c r="VGA77"/>
      <c r="VGB77"/>
      <c r="VGC77"/>
      <c r="VGD77"/>
      <c r="VGE77"/>
      <c r="VGF77"/>
      <c r="VGG77"/>
      <c r="VGH77"/>
      <c r="VGI77"/>
      <c r="VGJ77"/>
      <c r="VGK77"/>
      <c r="VGL77"/>
      <c r="VGM77"/>
      <c r="VGN77"/>
      <c r="VGO77"/>
      <c r="VGP77"/>
      <c r="VGQ77"/>
      <c r="VGR77"/>
      <c r="VGS77"/>
      <c r="VGT77"/>
      <c r="VGU77"/>
      <c r="VGV77"/>
      <c r="VGW77"/>
      <c r="VGX77"/>
      <c r="VGY77"/>
      <c r="VGZ77"/>
      <c r="VHA77"/>
      <c r="VHB77"/>
      <c r="VHC77"/>
      <c r="VHD77"/>
      <c r="VHE77"/>
      <c r="VHF77"/>
      <c r="VHG77"/>
      <c r="VHH77"/>
      <c r="VHI77"/>
      <c r="VHJ77"/>
      <c r="VHK77"/>
      <c r="VHL77"/>
      <c r="VHM77"/>
      <c r="VHN77"/>
      <c r="VHO77"/>
      <c r="VHP77"/>
      <c r="VHQ77"/>
      <c r="VHR77"/>
      <c r="VHS77"/>
      <c r="VHT77"/>
      <c r="VHU77"/>
      <c r="VHV77"/>
      <c r="VHW77"/>
      <c r="VHX77"/>
      <c r="VHY77"/>
      <c r="VHZ77"/>
      <c r="VIA77"/>
      <c r="VIB77"/>
      <c r="VIC77"/>
      <c r="VID77"/>
      <c r="VIE77"/>
      <c r="VIF77"/>
      <c r="VIG77"/>
      <c r="VIH77"/>
      <c r="VII77"/>
      <c r="VIJ77"/>
      <c r="VIK77"/>
      <c r="VIL77"/>
      <c r="VIM77"/>
      <c r="VIN77"/>
      <c r="VIO77"/>
      <c r="VIP77"/>
      <c r="VIQ77"/>
      <c r="VIR77"/>
      <c r="VIS77"/>
      <c r="VIT77"/>
      <c r="VIU77"/>
      <c r="VIV77"/>
      <c r="VIW77"/>
      <c r="VIX77"/>
      <c r="VIY77"/>
      <c r="VIZ77"/>
      <c r="VJA77"/>
      <c r="VJB77"/>
      <c r="VJC77"/>
      <c r="VJD77"/>
      <c r="VJE77"/>
      <c r="VJF77"/>
      <c r="VJG77"/>
      <c r="VJH77"/>
      <c r="VJI77"/>
      <c r="VJJ77"/>
      <c r="VJK77"/>
      <c r="VJL77"/>
      <c r="VJM77"/>
      <c r="VJN77"/>
      <c r="VJO77"/>
      <c r="VJP77"/>
      <c r="VJQ77"/>
      <c r="VJR77"/>
      <c r="VJS77"/>
      <c r="VJT77"/>
      <c r="VJU77"/>
      <c r="VJV77"/>
      <c r="VJW77"/>
      <c r="VJX77"/>
      <c r="VJY77"/>
      <c r="VJZ77"/>
      <c r="VKA77"/>
      <c r="VKB77"/>
      <c r="VKC77"/>
      <c r="VKD77"/>
      <c r="VKE77"/>
      <c r="VKF77"/>
      <c r="VKG77"/>
      <c r="VKH77"/>
      <c r="VKI77"/>
      <c r="VKJ77"/>
      <c r="VKK77"/>
      <c r="VKL77"/>
      <c r="VKM77"/>
      <c r="VKN77"/>
      <c r="VKO77"/>
      <c r="VKP77"/>
      <c r="VKQ77"/>
      <c r="VKR77"/>
      <c r="VKS77"/>
      <c r="VKT77"/>
      <c r="VKU77"/>
      <c r="VKV77"/>
      <c r="VKW77"/>
      <c r="VKX77"/>
      <c r="VKY77"/>
      <c r="VKZ77"/>
      <c r="VLA77"/>
      <c r="VLB77"/>
      <c r="VLC77"/>
      <c r="VLD77"/>
      <c r="VLE77"/>
      <c r="VLF77"/>
      <c r="VLG77"/>
      <c r="VLH77"/>
      <c r="VLI77"/>
      <c r="VLJ77"/>
      <c r="VLK77"/>
      <c r="VLL77"/>
      <c r="VLM77"/>
      <c r="VLN77"/>
      <c r="VLO77"/>
      <c r="VLP77"/>
      <c r="VLQ77"/>
      <c r="VLR77"/>
      <c r="VLS77"/>
      <c r="VLT77"/>
      <c r="VLU77"/>
      <c r="VLV77"/>
      <c r="VLW77"/>
      <c r="VLX77"/>
      <c r="VLY77"/>
      <c r="VLZ77"/>
      <c r="VMA77"/>
      <c r="VMB77"/>
      <c r="VMC77"/>
      <c r="VMD77"/>
      <c r="VME77"/>
      <c r="VMF77"/>
      <c r="VMG77"/>
      <c r="VMH77"/>
      <c r="VMI77"/>
      <c r="VMJ77"/>
      <c r="VMK77"/>
      <c r="VML77"/>
      <c r="VMM77"/>
      <c r="VMN77"/>
      <c r="VMO77"/>
      <c r="VMP77"/>
      <c r="VMQ77"/>
      <c r="VMR77"/>
      <c r="VMS77"/>
      <c r="VMT77"/>
      <c r="VMU77"/>
      <c r="VMV77"/>
      <c r="VMW77"/>
      <c r="VMX77"/>
      <c r="VMY77"/>
      <c r="VMZ77"/>
      <c r="VNA77"/>
      <c r="VNB77"/>
      <c r="VNC77"/>
      <c r="VND77"/>
      <c r="VNE77"/>
      <c r="VNF77"/>
      <c r="VNG77"/>
      <c r="VNH77"/>
      <c r="VNI77"/>
      <c r="VNJ77"/>
      <c r="VNK77"/>
      <c r="VNL77"/>
      <c r="VNM77"/>
      <c r="VNN77"/>
      <c r="VNO77"/>
      <c r="VNP77"/>
      <c r="VNQ77"/>
      <c r="VNR77"/>
      <c r="VNS77"/>
      <c r="VNT77"/>
      <c r="VNU77"/>
      <c r="VNV77"/>
      <c r="VNW77"/>
      <c r="VNX77"/>
      <c r="VNY77"/>
      <c r="VNZ77"/>
      <c r="VOA77"/>
      <c r="VOB77"/>
      <c r="VOC77"/>
      <c r="VOD77"/>
      <c r="VOE77"/>
      <c r="VOF77"/>
      <c r="VOG77"/>
      <c r="VOH77"/>
      <c r="VOI77"/>
      <c r="VOJ77"/>
      <c r="VOK77"/>
      <c r="VOL77"/>
      <c r="VOM77"/>
      <c r="VON77"/>
      <c r="VOO77"/>
      <c r="VOP77"/>
      <c r="VOQ77"/>
      <c r="VOR77"/>
      <c r="VOS77"/>
      <c r="VOT77"/>
      <c r="VOU77"/>
      <c r="VOV77"/>
      <c r="VOW77"/>
      <c r="VOX77"/>
      <c r="VOY77"/>
      <c r="VOZ77"/>
      <c r="VPA77"/>
      <c r="VPB77"/>
      <c r="VPC77"/>
      <c r="VPD77"/>
      <c r="VPE77"/>
      <c r="VPF77"/>
      <c r="VPG77"/>
      <c r="VPH77"/>
      <c r="VPI77"/>
      <c r="VPJ77"/>
      <c r="VPK77"/>
      <c r="VPL77"/>
      <c r="VPM77"/>
      <c r="VPN77"/>
      <c r="VPO77"/>
      <c r="VPP77"/>
      <c r="VPQ77"/>
      <c r="VPR77"/>
      <c r="VPS77"/>
      <c r="VPT77"/>
      <c r="VPU77"/>
      <c r="VPV77"/>
      <c r="VPW77"/>
      <c r="VPX77"/>
      <c r="VPY77"/>
      <c r="VPZ77"/>
      <c r="VQA77"/>
      <c r="VQB77"/>
      <c r="VQC77"/>
      <c r="VQD77"/>
      <c r="VQE77"/>
      <c r="VQF77"/>
      <c r="VQG77"/>
      <c r="VQH77"/>
      <c r="VQI77"/>
      <c r="VQJ77"/>
      <c r="VQK77"/>
      <c r="VQL77"/>
      <c r="VQM77"/>
      <c r="VQN77"/>
      <c r="VQO77"/>
      <c r="VQP77"/>
      <c r="VQQ77"/>
      <c r="VQR77"/>
      <c r="VQS77"/>
      <c r="VQT77"/>
      <c r="VQU77"/>
      <c r="VQV77"/>
      <c r="VQW77"/>
      <c r="VQX77"/>
      <c r="VQY77"/>
      <c r="VQZ77"/>
      <c r="VRA77"/>
      <c r="VRB77"/>
      <c r="VRC77"/>
      <c r="VRD77"/>
      <c r="VRE77"/>
      <c r="VRF77"/>
      <c r="VRG77"/>
      <c r="VRH77"/>
      <c r="VRI77"/>
      <c r="VRJ77"/>
      <c r="VRK77"/>
      <c r="VRL77"/>
      <c r="VRM77"/>
      <c r="VRN77"/>
      <c r="VRO77"/>
      <c r="VRP77"/>
      <c r="VRQ77"/>
      <c r="VRR77"/>
      <c r="VRS77"/>
      <c r="VRT77"/>
      <c r="VRU77"/>
      <c r="VRV77"/>
      <c r="VRW77"/>
      <c r="VRX77"/>
      <c r="VRY77"/>
      <c r="VRZ77"/>
      <c r="VSA77"/>
      <c r="VSB77"/>
      <c r="VSC77"/>
      <c r="VSD77"/>
      <c r="VSE77"/>
      <c r="VSF77"/>
      <c r="VSG77"/>
      <c r="VSH77"/>
      <c r="VSI77"/>
      <c r="VSJ77"/>
      <c r="VSK77"/>
      <c r="VSL77"/>
      <c r="VSM77"/>
      <c r="VSN77"/>
      <c r="VSO77"/>
      <c r="VSP77"/>
      <c r="VSQ77"/>
      <c r="VSR77"/>
      <c r="VSS77"/>
      <c r="VST77"/>
      <c r="VSU77"/>
      <c r="VSV77"/>
      <c r="VSW77"/>
      <c r="VSX77"/>
      <c r="VSY77"/>
      <c r="VSZ77"/>
      <c r="VTA77"/>
      <c r="VTB77"/>
      <c r="VTC77"/>
      <c r="VTD77"/>
      <c r="VTE77"/>
      <c r="VTF77"/>
      <c r="VTG77"/>
      <c r="VTH77"/>
      <c r="VTI77"/>
      <c r="VTJ77"/>
      <c r="VTK77"/>
      <c r="VTL77"/>
      <c r="VTM77"/>
      <c r="VTN77"/>
      <c r="VTO77"/>
      <c r="VTP77"/>
      <c r="VTQ77"/>
      <c r="VTR77"/>
      <c r="VTS77"/>
      <c r="VTT77"/>
      <c r="VTU77"/>
      <c r="VTV77"/>
      <c r="VTW77"/>
      <c r="VTX77"/>
      <c r="VTY77"/>
      <c r="VTZ77"/>
      <c r="VUA77"/>
      <c r="VUB77"/>
      <c r="VUC77"/>
      <c r="VUD77"/>
      <c r="VUE77"/>
      <c r="VUF77"/>
      <c r="VUG77"/>
      <c r="VUH77"/>
      <c r="VUI77"/>
      <c r="VUJ77"/>
      <c r="VUK77"/>
      <c r="VUL77"/>
      <c r="VUM77"/>
      <c r="VUN77"/>
      <c r="VUO77"/>
      <c r="VUP77"/>
      <c r="VUQ77"/>
      <c r="VUR77"/>
      <c r="VUS77"/>
      <c r="VUT77"/>
      <c r="VUU77"/>
      <c r="VUV77"/>
      <c r="VUW77"/>
      <c r="VUX77"/>
      <c r="VUY77"/>
      <c r="VUZ77"/>
      <c r="VVA77"/>
      <c r="VVB77"/>
      <c r="VVC77"/>
      <c r="VVD77"/>
      <c r="VVE77"/>
      <c r="VVF77"/>
      <c r="VVG77"/>
      <c r="VVH77"/>
      <c r="VVI77"/>
      <c r="VVJ77"/>
      <c r="VVK77"/>
      <c r="VVL77"/>
      <c r="VVM77"/>
      <c r="VVN77"/>
      <c r="VVO77"/>
      <c r="VVP77"/>
      <c r="VVQ77"/>
      <c r="VVR77"/>
      <c r="VVS77"/>
      <c r="VVT77"/>
      <c r="VVU77"/>
      <c r="VVV77"/>
      <c r="VVW77"/>
      <c r="VVX77"/>
      <c r="VVY77"/>
      <c r="VVZ77"/>
      <c r="VWA77"/>
      <c r="VWB77"/>
      <c r="VWC77"/>
      <c r="VWD77"/>
      <c r="VWE77"/>
      <c r="VWF77"/>
      <c r="VWG77"/>
      <c r="VWH77"/>
      <c r="VWI77"/>
      <c r="VWJ77"/>
      <c r="VWK77"/>
      <c r="VWL77"/>
      <c r="VWM77"/>
      <c r="VWN77"/>
      <c r="VWO77"/>
      <c r="VWP77"/>
      <c r="VWQ77"/>
      <c r="VWR77"/>
      <c r="VWS77"/>
      <c r="VWT77"/>
      <c r="VWU77"/>
      <c r="VWV77"/>
      <c r="VWW77"/>
      <c r="VWX77"/>
      <c r="VWY77"/>
      <c r="VWZ77"/>
      <c r="VXA77"/>
      <c r="VXB77"/>
      <c r="VXC77"/>
      <c r="VXD77"/>
      <c r="VXE77"/>
      <c r="VXF77"/>
      <c r="VXG77"/>
      <c r="VXH77"/>
      <c r="VXI77"/>
      <c r="VXJ77"/>
      <c r="VXK77"/>
      <c r="VXL77"/>
      <c r="VXM77"/>
      <c r="VXN77"/>
      <c r="VXO77"/>
      <c r="VXP77"/>
      <c r="VXQ77"/>
      <c r="VXR77"/>
      <c r="VXS77"/>
      <c r="VXT77"/>
      <c r="VXU77"/>
      <c r="VXV77"/>
      <c r="VXW77"/>
      <c r="VXX77"/>
      <c r="VXY77"/>
      <c r="VXZ77"/>
      <c r="VYA77"/>
      <c r="VYB77"/>
      <c r="VYC77"/>
      <c r="VYD77"/>
      <c r="VYE77"/>
      <c r="VYF77"/>
      <c r="VYG77"/>
      <c r="VYH77"/>
      <c r="VYI77"/>
      <c r="VYJ77"/>
      <c r="VYK77"/>
      <c r="VYL77"/>
      <c r="VYM77"/>
      <c r="VYN77"/>
      <c r="VYO77"/>
      <c r="VYP77"/>
      <c r="VYQ77"/>
      <c r="VYR77"/>
      <c r="VYS77"/>
      <c r="VYT77"/>
      <c r="VYU77"/>
      <c r="VYV77"/>
      <c r="VYW77"/>
      <c r="VYX77"/>
      <c r="VYY77"/>
      <c r="VYZ77"/>
      <c r="VZA77"/>
      <c r="VZB77"/>
      <c r="VZC77"/>
      <c r="VZD77"/>
      <c r="VZE77"/>
      <c r="VZF77"/>
      <c r="VZG77"/>
      <c r="VZH77"/>
      <c r="VZI77"/>
      <c r="VZJ77"/>
      <c r="VZK77"/>
      <c r="VZL77"/>
      <c r="VZM77"/>
      <c r="VZN77"/>
      <c r="VZO77"/>
      <c r="VZP77"/>
      <c r="VZQ77"/>
      <c r="VZR77"/>
      <c r="VZS77"/>
      <c r="VZT77"/>
      <c r="VZU77"/>
      <c r="VZV77"/>
      <c r="VZW77"/>
      <c r="VZX77"/>
      <c r="VZY77"/>
      <c r="VZZ77"/>
      <c r="WAA77"/>
      <c r="WAB77"/>
      <c r="WAC77"/>
      <c r="WAD77"/>
      <c r="WAE77"/>
      <c r="WAF77"/>
      <c r="WAG77"/>
      <c r="WAH77"/>
      <c r="WAI77"/>
      <c r="WAJ77"/>
      <c r="WAK77"/>
      <c r="WAL77"/>
      <c r="WAM77"/>
      <c r="WAN77"/>
      <c r="WAO77"/>
      <c r="WAP77"/>
      <c r="WAQ77"/>
      <c r="WAR77"/>
      <c r="WAS77"/>
      <c r="WAT77"/>
      <c r="WAU77"/>
      <c r="WAV77"/>
      <c r="WAW77"/>
      <c r="WAX77"/>
      <c r="WAY77"/>
      <c r="WAZ77"/>
      <c r="WBA77"/>
      <c r="WBB77"/>
      <c r="WBC77"/>
      <c r="WBD77"/>
      <c r="WBE77"/>
      <c r="WBF77"/>
      <c r="WBG77"/>
      <c r="WBH77"/>
      <c r="WBI77"/>
      <c r="WBJ77"/>
      <c r="WBK77"/>
      <c r="WBL77"/>
      <c r="WBM77"/>
      <c r="WBN77"/>
      <c r="WBO77"/>
      <c r="WBP77"/>
      <c r="WBQ77"/>
      <c r="WBR77"/>
      <c r="WBS77"/>
      <c r="WBT77"/>
      <c r="WBU77"/>
      <c r="WBV77"/>
      <c r="WBW77"/>
      <c r="WBX77"/>
      <c r="WBY77"/>
      <c r="WBZ77"/>
      <c r="WCA77"/>
      <c r="WCB77"/>
      <c r="WCC77"/>
      <c r="WCD77"/>
      <c r="WCE77"/>
      <c r="WCF77"/>
      <c r="WCG77"/>
      <c r="WCH77"/>
      <c r="WCI77"/>
      <c r="WCJ77"/>
      <c r="WCK77"/>
      <c r="WCL77"/>
      <c r="WCM77"/>
      <c r="WCN77"/>
      <c r="WCO77"/>
      <c r="WCP77"/>
      <c r="WCQ77"/>
      <c r="WCR77"/>
      <c r="WCS77"/>
      <c r="WCT77"/>
      <c r="WCU77"/>
      <c r="WCV77"/>
      <c r="WCW77"/>
      <c r="WCX77"/>
      <c r="WCY77"/>
      <c r="WCZ77"/>
      <c r="WDA77"/>
      <c r="WDB77"/>
      <c r="WDC77"/>
      <c r="WDD77"/>
      <c r="WDE77"/>
      <c r="WDF77"/>
      <c r="WDG77"/>
      <c r="WDH77"/>
      <c r="WDI77"/>
      <c r="WDJ77"/>
      <c r="WDK77"/>
      <c r="WDL77"/>
      <c r="WDM77"/>
      <c r="WDN77"/>
      <c r="WDO77"/>
      <c r="WDP77"/>
      <c r="WDQ77"/>
      <c r="WDR77"/>
      <c r="WDS77"/>
      <c r="WDT77"/>
      <c r="WDU77"/>
      <c r="WDV77"/>
      <c r="WDW77"/>
      <c r="WDX77"/>
      <c r="WDY77"/>
      <c r="WDZ77"/>
      <c r="WEA77"/>
      <c r="WEB77"/>
      <c r="WEC77"/>
      <c r="WED77"/>
      <c r="WEE77"/>
      <c r="WEF77"/>
      <c r="WEG77"/>
      <c r="WEH77"/>
      <c r="WEI77"/>
      <c r="WEJ77"/>
      <c r="WEK77"/>
      <c r="WEL77"/>
      <c r="WEM77"/>
      <c r="WEN77"/>
      <c r="WEO77"/>
      <c r="WEP77"/>
      <c r="WEQ77"/>
      <c r="WER77"/>
      <c r="WES77"/>
      <c r="WET77"/>
      <c r="WEU77"/>
      <c r="WEV77"/>
      <c r="WEW77"/>
      <c r="WEX77"/>
      <c r="WEY77"/>
      <c r="WEZ77"/>
      <c r="WFA77"/>
      <c r="WFB77"/>
      <c r="WFC77"/>
      <c r="WFD77"/>
      <c r="WFE77"/>
      <c r="WFF77"/>
      <c r="WFG77"/>
      <c r="WFH77"/>
      <c r="WFI77"/>
      <c r="WFJ77"/>
      <c r="WFK77"/>
      <c r="WFL77"/>
      <c r="WFM77"/>
      <c r="WFN77"/>
      <c r="WFO77"/>
      <c r="WFP77"/>
      <c r="WFQ77"/>
      <c r="WFR77"/>
      <c r="WFS77"/>
      <c r="WFT77"/>
      <c r="WFU77"/>
      <c r="WFV77"/>
      <c r="WFW77"/>
      <c r="WFX77"/>
      <c r="WFY77"/>
      <c r="WFZ77"/>
      <c r="WGA77"/>
      <c r="WGB77"/>
      <c r="WGC77"/>
      <c r="WGD77"/>
      <c r="WGE77"/>
      <c r="WGF77"/>
      <c r="WGG77"/>
      <c r="WGH77"/>
      <c r="WGI77"/>
      <c r="WGJ77"/>
      <c r="WGK77"/>
      <c r="WGL77"/>
      <c r="WGM77"/>
      <c r="WGN77"/>
      <c r="WGO77"/>
      <c r="WGP77"/>
      <c r="WGQ77"/>
      <c r="WGR77"/>
      <c r="WGS77"/>
      <c r="WGT77"/>
      <c r="WGU77"/>
      <c r="WGV77"/>
      <c r="WGW77"/>
      <c r="WGX77"/>
      <c r="WGY77"/>
      <c r="WGZ77"/>
      <c r="WHA77"/>
      <c r="WHB77"/>
      <c r="WHC77"/>
      <c r="WHD77"/>
      <c r="WHE77"/>
      <c r="WHF77"/>
      <c r="WHG77"/>
      <c r="WHH77"/>
      <c r="WHI77"/>
      <c r="WHJ77"/>
      <c r="WHK77"/>
      <c r="WHL77"/>
      <c r="WHM77"/>
      <c r="WHN77"/>
      <c r="WHO77"/>
      <c r="WHP77"/>
      <c r="WHQ77"/>
      <c r="WHR77"/>
      <c r="WHS77"/>
      <c r="WHT77"/>
      <c r="WHU77"/>
      <c r="WHV77"/>
      <c r="WHW77"/>
      <c r="WHX77"/>
      <c r="WHY77"/>
      <c r="WHZ77"/>
      <c r="WIA77"/>
      <c r="WIB77"/>
      <c r="WIC77"/>
      <c r="WID77"/>
      <c r="WIE77"/>
      <c r="WIF77"/>
      <c r="WIG77"/>
      <c r="WIH77"/>
      <c r="WII77"/>
      <c r="WIJ77"/>
      <c r="WIK77"/>
      <c r="WIL77"/>
      <c r="WIM77"/>
      <c r="WIN77"/>
      <c r="WIO77"/>
      <c r="WIP77"/>
      <c r="WIQ77"/>
      <c r="WIR77"/>
      <c r="WIS77"/>
      <c r="WIT77"/>
      <c r="WIU77"/>
      <c r="WIV77"/>
      <c r="WIW77"/>
      <c r="WIX77"/>
      <c r="WIY77"/>
      <c r="WIZ77"/>
      <c r="WJA77"/>
      <c r="WJB77"/>
      <c r="WJC77"/>
      <c r="WJD77"/>
      <c r="WJE77"/>
      <c r="WJF77"/>
      <c r="WJG77"/>
      <c r="WJH77"/>
      <c r="WJI77"/>
      <c r="WJJ77"/>
      <c r="WJK77"/>
      <c r="WJL77"/>
      <c r="WJM77"/>
      <c r="WJN77"/>
      <c r="WJO77"/>
      <c r="WJP77"/>
      <c r="WJQ77"/>
      <c r="WJR77"/>
      <c r="WJS77"/>
      <c r="WJT77"/>
      <c r="WJU77"/>
      <c r="WJV77"/>
      <c r="WJW77"/>
      <c r="WJX77"/>
      <c r="WJY77"/>
      <c r="WJZ77"/>
      <c r="WKA77"/>
      <c r="WKB77"/>
      <c r="WKC77"/>
      <c r="WKD77"/>
      <c r="WKE77"/>
      <c r="WKF77"/>
      <c r="WKG77"/>
      <c r="WKH77"/>
      <c r="WKI77"/>
      <c r="WKJ77"/>
      <c r="WKK77"/>
      <c r="WKL77"/>
      <c r="WKM77"/>
      <c r="WKN77"/>
      <c r="WKO77"/>
      <c r="WKP77"/>
      <c r="WKQ77"/>
      <c r="WKR77"/>
      <c r="WKS77"/>
      <c r="WKT77"/>
      <c r="WKU77"/>
      <c r="WKV77"/>
      <c r="WKW77"/>
      <c r="WKX77"/>
      <c r="WKY77"/>
      <c r="WKZ77"/>
      <c r="WLA77"/>
      <c r="WLB77"/>
      <c r="WLC77"/>
      <c r="WLD77"/>
      <c r="WLE77"/>
      <c r="WLF77"/>
      <c r="WLG77"/>
      <c r="WLH77"/>
      <c r="WLI77"/>
      <c r="WLJ77"/>
      <c r="WLK77"/>
      <c r="WLL77"/>
      <c r="WLM77"/>
      <c r="WLN77"/>
      <c r="WLO77"/>
      <c r="WLP77"/>
      <c r="WLQ77"/>
      <c r="WLR77"/>
      <c r="WLS77"/>
      <c r="WLT77"/>
      <c r="WLU77"/>
      <c r="WLV77"/>
      <c r="WLW77"/>
      <c r="WLX77"/>
      <c r="WLY77"/>
      <c r="WLZ77"/>
      <c r="WMA77"/>
      <c r="WMB77"/>
      <c r="WMC77"/>
      <c r="WMD77"/>
      <c r="WME77"/>
      <c r="WMF77"/>
      <c r="WMG77"/>
      <c r="WMH77"/>
      <c r="WMI77"/>
      <c r="WMJ77"/>
      <c r="WMK77"/>
      <c r="WML77"/>
      <c r="WMM77"/>
      <c r="WMN77"/>
      <c r="WMO77"/>
      <c r="WMP77"/>
      <c r="WMQ77"/>
      <c r="WMR77"/>
      <c r="WMS77"/>
      <c r="WMT77"/>
      <c r="WMU77"/>
      <c r="WMV77"/>
      <c r="WMW77"/>
      <c r="WMX77"/>
      <c r="WMY77"/>
      <c r="WMZ77"/>
      <c r="WNA77"/>
      <c r="WNB77"/>
      <c r="WNC77"/>
      <c r="WND77"/>
      <c r="WNE77"/>
      <c r="WNF77"/>
      <c r="WNG77"/>
      <c r="WNH77"/>
      <c r="WNI77"/>
      <c r="WNJ77"/>
      <c r="WNK77"/>
      <c r="WNL77"/>
      <c r="WNM77"/>
      <c r="WNN77"/>
      <c r="WNO77"/>
      <c r="WNP77"/>
      <c r="WNQ77"/>
      <c r="WNR77"/>
      <c r="WNS77"/>
      <c r="WNT77"/>
      <c r="WNU77"/>
      <c r="WNV77"/>
      <c r="WNW77"/>
      <c r="WNX77"/>
      <c r="WNY77"/>
      <c r="WNZ77"/>
      <c r="WOA77"/>
      <c r="WOB77"/>
      <c r="WOC77"/>
      <c r="WOD77"/>
      <c r="WOE77"/>
      <c r="WOF77"/>
      <c r="WOG77"/>
      <c r="WOH77"/>
      <c r="WOI77"/>
      <c r="WOJ77"/>
      <c r="WOK77"/>
      <c r="WOL77"/>
      <c r="WOM77"/>
      <c r="WON77"/>
      <c r="WOO77"/>
      <c r="WOP77"/>
      <c r="WOQ77"/>
      <c r="WOR77"/>
      <c r="WOS77"/>
      <c r="WOT77"/>
      <c r="WOU77"/>
      <c r="WOV77"/>
      <c r="WOW77"/>
      <c r="WOX77"/>
      <c r="WOY77"/>
      <c r="WOZ77"/>
      <c r="WPA77"/>
      <c r="WPB77"/>
      <c r="WPC77"/>
      <c r="WPD77"/>
      <c r="WPE77"/>
      <c r="WPF77"/>
      <c r="WPG77"/>
      <c r="WPH77"/>
      <c r="WPI77"/>
      <c r="WPJ77"/>
      <c r="WPK77"/>
      <c r="WPL77"/>
      <c r="WPM77"/>
      <c r="WPN77"/>
      <c r="WPO77"/>
      <c r="WPP77"/>
      <c r="WPQ77"/>
      <c r="WPR77"/>
      <c r="WPS77"/>
      <c r="WPT77"/>
      <c r="WPU77"/>
      <c r="WPV77"/>
      <c r="WPW77"/>
      <c r="WPX77"/>
      <c r="WPY77"/>
      <c r="WPZ77"/>
      <c r="WQA77"/>
      <c r="WQB77"/>
      <c r="WQC77"/>
      <c r="WQD77"/>
      <c r="WQE77"/>
      <c r="WQF77"/>
      <c r="WQG77"/>
      <c r="WQH77"/>
      <c r="WQI77"/>
      <c r="WQJ77"/>
      <c r="WQK77"/>
      <c r="WQL77"/>
      <c r="WQM77"/>
      <c r="WQN77"/>
      <c r="WQO77"/>
      <c r="WQP77"/>
      <c r="WQQ77"/>
      <c r="WQR77"/>
      <c r="WQS77"/>
      <c r="WQT77"/>
      <c r="WQU77"/>
      <c r="WQV77"/>
      <c r="WQW77"/>
      <c r="WQX77"/>
      <c r="WQY77"/>
      <c r="WQZ77"/>
      <c r="WRA77"/>
      <c r="WRB77"/>
      <c r="WRC77"/>
      <c r="WRD77"/>
      <c r="WRE77"/>
      <c r="WRF77"/>
      <c r="WRG77"/>
      <c r="WRH77"/>
      <c r="WRI77"/>
      <c r="WRJ77"/>
      <c r="WRK77"/>
      <c r="WRL77"/>
      <c r="WRM77"/>
      <c r="WRN77"/>
      <c r="WRO77"/>
      <c r="WRP77"/>
      <c r="WRQ77"/>
      <c r="WRR77"/>
      <c r="WRS77"/>
      <c r="WRT77"/>
      <c r="WRU77"/>
      <c r="WRV77"/>
      <c r="WRW77"/>
      <c r="WRX77"/>
      <c r="WRY77"/>
      <c r="WRZ77"/>
      <c r="WSA77"/>
      <c r="WSB77"/>
      <c r="WSC77"/>
      <c r="WSD77"/>
      <c r="WSE77"/>
      <c r="WSF77"/>
      <c r="WSG77"/>
      <c r="WSH77"/>
      <c r="WSI77"/>
      <c r="WSJ77"/>
      <c r="WSK77"/>
      <c r="WSL77"/>
      <c r="WSM77"/>
      <c r="WSN77"/>
      <c r="WSO77"/>
      <c r="WSP77"/>
      <c r="WSQ77"/>
      <c r="WSR77"/>
      <c r="WSS77"/>
      <c r="WST77"/>
      <c r="WSU77"/>
      <c r="WSV77"/>
      <c r="WSW77"/>
      <c r="WSX77"/>
      <c r="WSY77"/>
      <c r="WSZ77"/>
      <c r="WTA77"/>
      <c r="WTB77"/>
      <c r="WTC77"/>
      <c r="WTD77"/>
      <c r="WTE77"/>
      <c r="WTF77"/>
      <c r="WTG77"/>
      <c r="WTH77"/>
      <c r="WTI77"/>
      <c r="WTJ77"/>
      <c r="WTK77"/>
      <c r="WTL77"/>
      <c r="WTM77"/>
      <c r="WTN77"/>
      <c r="WTO77"/>
      <c r="WTP77"/>
      <c r="WTQ77"/>
      <c r="WTR77"/>
      <c r="WTS77"/>
      <c r="WTT77"/>
      <c r="WTU77"/>
      <c r="WTV77"/>
      <c r="WTW77"/>
      <c r="WTX77"/>
      <c r="WTY77"/>
      <c r="WTZ77"/>
      <c r="WUA77"/>
      <c r="WUB77"/>
      <c r="WUC77"/>
      <c r="WUD77"/>
      <c r="WUE77"/>
      <c r="WUF77"/>
      <c r="WUG77"/>
      <c r="WUH77"/>
      <c r="WUI77"/>
      <c r="WUJ77"/>
      <c r="WUK77"/>
      <c r="WUL77"/>
      <c r="WUM77"/>
      <c r="WUN77"/>
      <c r="WUO77"/>
      <c r="WUP77"/>
      <c r="WUQ77"/>
      <c r="WUR77"/>
      <c r="WUS77"/>
      <c r="WUT77"/>
      <c r="WUU77"/>
      <c r="WUV77"/>
      <c r="WUW77"/>
      <c r="WUX77"/>
      <c r="WUY77"/>
      <c r="WUZ77"/>
      <c r="WVA77"/>
      <c r="WVB77"/>
      <c r="WVC77"/>
      <c r="WVD77"/>
      <c r="WVE77"/>
      <c r="WVF77"/>
      <c r="WVG77"/>
      <c r="WVH77"/>
      <c r="WVI77"/>
      <c r="WVJ77"/>
      <c r="WVK77"/>
      <c r="WVL77"/>
      <c r="WVM77"/>
      <c r="WVN77"/>
      <c r="WVO77"/>
      <c r="WVP77"/>
      <c r="WVQ77"/>
      <c r="WVR77"/>
      <c r="WVS77"/>
      <c r="WVT77"/>
      <c r="WVU77"/>
      <c r="WVV77"/>
      <c r="WVW77"/>
      <c r="WVX77"/>
      <c r="WVY77"/>
      <c r="WVZ77"/>
      <c r="WWA77"/>
      <c r="WWB77"/>
      <c r="WWC77"/>
      <c r="WWD77"/>
      <c r="WWE77"/>
      <c r="WWF77"/>
      <c r="WWG77"/>
      <c r="WWH77"/>
      <c r="WWI77"/>
      <c r="WWJ77"/>
      <c r="WWK77"/>
      <c r="WWL77"/>
      <c r="WWM77"/>
      <c r="WWN77"/>
      <c r="WWO77"/>
      <c r="WWP77"/>
      <c r="WWQ77"/>
      <c r="WWR77"/>
      <c r="WWS77"/>
      <c r="WWT77"/>
      <c r="WWU77"/>
      <c r="WWV77"/>
      <c r="WWW77"/>
      <c r="WWX77"/>
      <c r="WWY77"/>
      <c r="WWZ77"/>
      <c r="WXA77"/>
      <c r="WXB77"/>
      <c r="WXC77"/>
      <c r="WXD77"/>
      <c r="WXE77"/>
      <c r="WXF77"/>
      <c r="WXG77"/>
      <c r="WXH77"/>
      <c r="WXI77"/>
      <c r="WXJ77"/>
      <c r="WXK77"/>
      <c r="WXL77"/>
      <c r="WXM77"/>
      <c r="WXN77"/>
      <c r="WXO77"/>
      <c r="WXP77"/>
      <c r="WXQ77"/>
      <c r="WXR77"/>
      <c r="WXS77"/>
      <c r="WXT77"/>
      <c r="WXU77"/>
      <c r="WXV77"/>
      <c r="WXW77"/>
      <c r="WXX77"/>
      <c r="WXY77"/>
      <c r="WXZ77"/>
      <c r="WYA77"/>
      <c r="WYB77"/>
      <c r="WYC77"/>
      <c r="WYD77"/>
      <c r="WYE77"/>
      <c r="WYF77"/>
      <c r="WYG77"/>
      <c r="WYH77"/>
      <c r="WYI77"/>
      <c r="WYJ77"/>
      <c r="WYK77"/>
      <c r="WYL77"/>
      <c r="WYM77"/>
      <c r="WYN77"/>
      <c r="WYO77"/>
      <c r="WYP77"/>
      <c r="WYQ77"/>
      <c r="WYR77"/>
      <c r="WYS77"/>
      <c r="WYT77"/>
      <c r="WYU77"/>
      <c r="WYV77"/>
      <c r="WYW77"/>
      <c r="WYX77"/>
      <c r="WYY77"/>
      <c r="WYZ77"/>
      <c r="WZA77"/>
      <c r="WZB77"/>
      <c r="WZC77"/>
      <c r="WZD77"/>
      <c r="WZE77"/>
      <c r="WZF77"/>
      <c r="WZG77"/>
      <c r="WZH77"/>
      <c r="WZI77"/>
      <c r="WZJ77"/>
      <c r="WZK77"/>
      <c r="WZL77"/>
      <c r="WZM77"/>
      <c r="WZN77"/>
      <c r="WZO77"/>
      <c r="WZP77"/>
      <c r="WZQ77"/>
      <c r="WZR77"/>
      <c r="WZS77"/>
      <c r="WZT77"/>
      <c r="WZU77"/>
      <c r="WZV77"/>
      <c r="WZW77"/>
      <c r="WZX77"/>
      <c r="WZY77"/>
      <c r="WZZ77"/>
      <c r="XAA77"/>
      <c r="XAB77"/>
      <c r="XAC77"/>
      <c r="XAD77"/>
      <c r="XAE77"/>
      <c r="XAF77"/>
      <c r="XAG77"/>
      <c r="XAH77"/>
      <c r="XAI77"/>
      <c r="XAJ77"/>
      <c r="XAK77"/>
      <c r="XAL77"/>
      <c r="XAM77"/>
      <c r="XAN77"/>
      <c r="XAO77"/>
      <c r="XAP77"/>
      <c r="XAQ77"/>
      <c r="XAR77"/>
      <c r="XAS77"/>
      <c r="XAT77"/>
      <c r="XAU77"/>
      <c r="XAV77"/>
      <c r="XAW77"/>
      <c r="XAX77"/>
      <c r="XAY77"/>
      <c r="XAZ77"/>
      <c r="XBA77"/>
      <c r="XBB77"/>
      <c r="XBC77"/>
      <c r="XBD77"/>
      <c r="XBE77"/>
      <c r="XBF77"/>
      <c r="XBG77"/>
      <c r="XBH77"/>
      <c r="XBI77"/>
      <c r="XBJ77"/>
      <c r="XBK77"/>
      <c r="XBL77"/>
      <c r="XBM77"/>
      <c r="XBN77"/>
      <c r="XBO77"/>
      <c r="XBP77"/>
      <c r="XBQ77"/>
      <c r="XBR77"/>
      <c r="XBS77"/>
      <c r="XBT77"/>
      <c r="XBU77"/>
      <c r="XBV77"/>
      <c r="XBW77"/>
      <c r="XBX77"/>
      <c r="XBY77"/>
      <c r="XBZ77"/>
      <c r="XCA77"/>
      <c r="XCB77"/>
      <c r="XCC77"/>
      <c r="XCD77"/>
      <c r="XCE77"/>
      <c r="XCF77"/>
      <c r="XCG77"/>
      <c r="XCH77"/>
      <c r="XCI77"/>
      <c r="XCJ77"/>
      <c r="XCK77"/>
      <c r="XCL77"/>
      <c r="XCM77"/>
      <c r="XCN77"/>
      <c r="XCO77"/>
      <c r="XCP77"/>
      <c r="XCQ77"/>
      <c r="XCR77"/>
      <c r="XCS77"/>
      <c r="XCT77"/>
      <c r="XCU77"/>
      <c r="XCV77"/>
      <c r="XCW77"/>
      <c r="XCX77"/>
      <c r="XCY77"/>
      <c r="XCZ77"/>
      <c r="XDA77"/>
      <c r="XDB77"/>
      <c r="XDC77"/>
      <c r="XDD77"/>
      <c r="XDE77"/>
      <c r="XDF77"/>
      <c r="XDG77"/>
      <c r="XDH77"/>
      <c r="XDI77"/>
      <c r="XDJ77"/>
      <c r="XDK77"/>
      <c r="XDL77"/>
      <c r="XDM77"/>
      <c r="XDN77"/>
      <c r="XDO77"/>
      <c r="XDP77"/>
      <c r="XDQ77"/>
      <c r="XDR77"/>
      <c r="XDS77"/>
      <c r="XDT77"/>
      <c r="XDU77"/>
      <c r="XDV77"/>
      <c r="XDW77"/>
      <c r="XDX77"/>
      <c r="XDY77"/>
      <c r="XDZ77"/>
      <c r="XEA77"/>
      <c r="XEB77"/>
      <c r="XEC77"/>
      <c r="XED77"/>
      <c r="XEE77"/>
      <c r="XEF77"/>
      <c r="XEG77"/>
      <c r="XEH77"/>
      <c r="XEI77"/>
      <c r="XEJ77"/>
      <c r="XEK77"/>
      <c r="XEL77"/>
      <c r="XEM77"/>
      <c r="XEN77"/>
      <c r="XEO77"/>
      <c r="XEP77"/>
      <c r="XEQ77"/>
      <c r="XER77"/>
      <c r="XES77"/>
      <c r="XET77"/>
      <c r="XEU77"/>
      <c r="XEV77"/>
      <c r="XEW77"/>
      <c r="XEX77"/>
      <c r="XEY77"/>
      <c r="XEZ77"/>
      <c r="XFA77"/>
      <c r="XFB77"/>
      <c r="XFC77"/>
    </row>
    <row r="78" spans="1:16383" s="528" customFormat="1" ht="12.5" x14ac:dyDescent="0.25">
      <c r="F78" s="530">
        <v>43948.80982638889</v>
      </c>
      <c r="G78" s="529">
        <v>43948.80982638889</v>
      </c>
      <c r="H78" s="528" t="s">
        <v>331</v>
      </c>
      <c r="I78" s="531" t="str">
        <f>InpC!$E$102</f>
        <v>Senior debt DSCR - year 9</v>
      </c>
      <c r="J78" s="561">
        <v>1.45</v>
      </c>
      <c r="K78" s="547">
        <v>1.45</v>
      </c>
      <c r="L78" s="528" t="s">
        <v>332</v>
      </c>
      <c r="M78" s="528" t="s">
        <v>333</v>
      </c>
      <c r="N78" s="528" t="s">
        <v>83</v>
      </c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  <c r="ALL78"/>
      <c r="ALM78"/>
      <c r="ALN78"/>
      <c r="ALO78"/>
      <c r="ALP78"/>
      <c r="ALQ78"/>
      <c r="ALR78"/>
      <c r="ALS78"/>
      <c r="ALT78"/>
      <c r="ALU78"/>
      <c r="ALV78"/>
      <c r="ALW78"/>
      <c r="ALX78"/>
      <c r="ALY78"/>
      <c r="ALZ78"/>
      <c r="AMA78"/>
      <c r="AMB78"/>
      <c r="AMC78"/>
      <c r="AMD78"/>
      <c r="AME78"/>
      <c r="AMF78"/>
      <c r="AMG78"/>
      <c r="AMH78"/>
      <c r="AMI78"/>
      <c r="AMJ78"/>
      <c r="AMK78"/>
      <c r="AML78"/>
      <c r="AMM78"/>
      <c r="AMN78"/>
      <c r="AMO78"/>
      <c r="AMP78"/>
      <c r="AMQ78"/>
      <c r="AMR78"/>
      <c r="AMS78"/>
      <c r="AMT78"/>
      <c r="AMU78"/>
      <c r="AMV78"/>
      <c r="AMW78"/>
      <c r="AMX78"/>
      <c r="AMY78"/>
      <c r="AMZ78"/>
      <c r="ANA78"/>
      <c r="ANB78"/>
      <c r="ANC78"/>
      <c r="AND78"/>
      <c r="ANE78"/>
      <c r="ANF78"/>
      <c r="ANG78"/>
      <c r="ANH78"/>
      <c r="ANI78"/>
      <c r="ANJ78"/>
      <c r="ANK78"/>
      <c r="ANL78"/>
      <c r="ANM78"/>
      <c r="ANN78"/>
      <c r="ANO78"/>
      <c r="ANP78"/>
      <c r="ANQ78"/>
      <c r="ANR78"/>
      <c r="ANS78"/>
      <c r="ANT78"/>
      <c r="ANU78"/>
      <c r="ANV78"/>
      <c r="ANW78"/>
      <c r="ANX78"/>
      <c r="ANY78"/>
      <c r="ANZ78"/>
      <c r="AOA78"/>
      <c r="AOB78"/>
      <c r="AOC78"/>
      <c r="AOD78"/>
      <c r="AOE78"/>
      <c r="AOF78"/>
      <c r="AOG78"/>
      <c r="AOH78"/>
      <c r="AOI78"/>
      <c r="AOJ78"/>
      <c r="AOK78"/>
      <c r="AOL78"/>
      <c r="AOM78"/>
      <c r="AON78"/>
      <c r="AOO78"/>
      <c r="AOP78"/>
      <c r="AOQ78"/>
      <c r="AOR78"/>
      <c r="AOS78"/>
      <c r="AOT78"/>
      <c r="AOU78"/>
      <c r="AOV78"/>
      <c r="AOW78"/>
      <c r="AOX78"/>
      <c r="AOY78"/>
      <c r="AOZ78"/>
      <c r="APA78"/>
      <c r="APB78"/>
      <c r="APC78"/>
      <c r="APD78"/>
      <c r="APE78"/>
      <c r="APF78"/>
      <c r="APG78"/>
      <c r="APH78"/>
      <c r="API78"/>
      <c r="APJ78"/>
      <c r="APK78"/>
      <c r="APL78"/>
      <c r="APM78"/>
      <c r="APN78"/>
      <c r="APO78"/>
      <c r="APP78"/>
      <c r="APQ78"/>
      <c r="APR78"/>
      <c r="APS78"/>
      <c r="APT78"/>
      <c r="APU78"/>
      <c r="APV78"/>
      <c r="APW78"/>
      <c r="APX78"/>
      <c r="APY78"/>
      <c r="APZ78"/>
      <c r="AQA78"/>
      <c r="AQB78"/>
      <c r="AQC78"/>
      <c r="AQD78"/>
      <c r="AQE78"/>
      <c r="AQF78"/>
      <c r="AQG78"/>
      <c r="AQH78"/>
      <c r="AQI78"/>
      <c r="AQJ78"/>
      <c r="AQK78"/>
      <c r="AQL78"/>
      <c r="AQM78"/>
      <c r="AQN78"/>
      <c r="AQO78"/>
      <c r="AQP78"/>
      <c r="AQQ78"/>
      <c r="AQR78"/>
      <c r="AQS78"/>
      <c r="AQT78"/>
      <c r="AQU78"/>
      <c r="AQV78"/>
      <c r="AQW78"/>
      <c r="AQX78"/>
      <c r="AQY78"/>
      <c r="AQZ78"/>
      <c r="ARA78"/>
      <c r="ARB78"/>
      <c r="ARC78"/>
      <c r="ARD78"/>
      <c r="ARE78"/>
      <c r="ARF78"/>
      <c r="ARG78"/>
      <c r="ARH78"/>
      <c r="ARI78"/>
      <c r="ARJ78"/>
      <c r="ARK78"/>
      <c r="ARL78"/>
      <c r="ARM78"/>
      <c r="ARN78"/>
      <c r="ARO78"/>
      <c r="ARP78"/>
      <c r="ARQ78"/>
      <c r="ARR78"/>
      <c r="ARS78"/>
      <c r="ART78"/>
      <c r="ARU78"/>
      <c r="ARV78"/>
      <c r="ARW78"/>
      <c r="ARX78"/>
      <c r="ARY78"/>
      <c r="ARZ78"/>
      <c r="ASA78"/>
      <c r="ASB78"/>
      <c r="ASC78"/>
      <c r="ASD78"/>
      <c r="ASE78"/>
      <c r="ASF78"/>
      <c r="ASG78"/>
      <c r="ASH78"/>
      <c r="ASI78"/>
      <c r="ASJ78"/>
      <c r="ASK78"/>
      <c r="ASL78"/>
      <c r="ASM78"/>
      <c r="ASN78"/>
      <c r="ASO78"/>
      <c r="ASP78"/>
      <c r="ASQ78"/>
      <c r="ASR78"/>
      <c r="ASS78"/>
      <c r="AST78"/>
      <c r="ASU78"/>
      <c r="ASV78"/>
      <c r="ASW78"/>
      <c r="ASX78"/>
      <c r="ASY78"/>
      <c r="ASZ78"/>
      <c r="ATA78"/>
      <c r="ATB78"/>
      <c r="ATC78"/>
      <c r="ATD78"/>
      <c r="ATE78"/>
      <c r="ATF78"/>
      <c r="ATG78"/>
      <c r="ATH78"/>
      <c r="ATI78"/>
      <c r="ATJ78"/>
      <c r="ATK78"/>
      <c r="ATL78"/>
      <c r="ATM78"/>
      <c r="ATN78"/>
      <c r="ATO78"/>
      <c r="ATP78"/>
      <c r="ATQ78"/>
      <c r="ATR78"/>
      <c r="ATS78"/>
      <c r="ATT78"/>
      <c r="ATU78"/>
      <c r="ATV78"/>
      <c r="ATW78"/>
      <c r="ATX78"/>
      <c r="ATY78"/>
      <c r="ATZ78"/>
      <c r="AUA78"/>
      <c r="AUB78"/>
      <c r="AUC78"/>
      <c r="AUD78"/>
      <c r="AUE78"/>
      <c r="AUF78"/>
      <c r="AUG78"/>
      <c r="AUH78"/>
      <c r="AUI78"/>
      <c r="AUJ78"/>
      <c r="AUK78"/>
      <c r="AUL78"/>
      <c r="AUM78"/>
      <c r="AUN78"/>
      <c r="AUO78"/>
      <c r="AUP78"/>
      <c r="AUQ78"/>
      <c r="AUR78"/>
      <c r="AUS78"/>
      <c r="AUT78"/>
      <c r="AUU78"/>
      <c r="AUV78"/>
      <c r="AUW78"/>
      <c r="AUX78"/>
      <c r="AUY78"/>
      <c r="AUZ78"/>
      <c r="AVA78"/>
      <c r="AVB78"/>
      <c r="AVC78"/>
      <c r="AVD78"/>
      <c r="AVE78"/>
      <c r="AVF78"/>
      <c r="AVG78"/>
      <c r="AVH78"/>
      <c r="AVI78"/>
      <c r="AVJ78"/>
      <c r="AVK78"/>
      <c r="AVL78"/>
      <c r="AVM78"/>
      <c r="AVN78"/>
      <c r="AVO78"/>
      <c r="AVP78"/>
      <c r="AVQ78"/>
      <c r="AVR78"/>
      <c r="AVS78"/>
      <c r="AVT78"/>
      <c r="AVU78"/>
      <c r="AVV78"/>
      <c r="AVW78"/>
      <c r="AVX78"/>
      <c r="AVY78"/>
      <c r="AVZ78"/>
      <c r="AWA78"/>
      <c r="AWB78"/>
      <c r="AWC78"/>
      <c r="AWD78"/>
      <c r="AWE78"/>
      <c r="AWF78"/>
      <c r="AWG78"/>
      <c r="AWH78"/>
      <c r="AWI78"/>
      <c r="AWJ78"/>
      <c r="AWK78"/>
      <c r="AWL78"/>
      <c r="AWM78"/>
      <c r="AWN78"/>
      <c r="AWO78"/>
      <c r="AWP78"/>
      <c r="AWQ78"/>
      <c r="AWR78"/>
      <c r="AWS78"/>
      <c r="AWT78"/>
      <c r="AWU78"/>
      <c r="AWV78"/>
      <c r="AWW78"/>
      <c r="AWX78"/>
      <c r="AWY78"/>
      <c r="AWZ78"/>
      <c r="AXA78"/>
      <c r="AXB78"/>
      <c r="AXC78"/>
      <c r="AXD78"/>
      <c r="AXE78"/>
      <c r="AXF78"/>
      <c r="AXG78"/>
      <c r="AXH78"/>
      <c r="AXI78"/>
      <c r="AXJ78"/>
      <c r="AXK78"/>
      <c r="AXL78"/>
      <c r="AXM78"/>
      <c r="AXN78"/>
      <c r="AXO78"/>
      <c r="AXP78"/>
      <c r="AXQ78"/>
      <c r="AXR78"/>
      <c r="AXS78"/>
      <c r="AXT78"/>
      <c r="AXU78"/>
      <c r="AXV78"/>
      <c r="AXW78"/>
      <c r="AXX78"/>
      <c r="AXY78"/>
      <c r="AXZ78"/>
      <c r="AYA78"/>
      <c r="AYB78"/>
      <c r="AYC78"/>
      <c r="AYD78"/>
      <c r="AYE78"/>
      <c r="AYF78"/>
      <c r="AYG78"/>
      <c r="AYH78"/>
      <c r="AYI78"/>
      <c r="AYJ78"/>
      <c r="AYK78"/>
      <c r="AYL78"/>
      <c r="AYM78"/>
      <c r="AYN78"/>
      <c r="AYO78"/>
      <c r="AYP78"/>
      <c r="AYQ78"/>
      <c r="AYR78"/>
      <c r="AYS78"/>
      <c r="AYT78"/>
      <c r="AYU78"/>
      <c r="AYV78"/>
      <c r="AYW78"/>
      <c r="AYX78"/>
      <c r="AYY78"/>
      <c r="AYZ78"/>
      <c r="AZA78"/>
      <c r="AZB78"/>
      <c r="AZC78"/>
      <c r="AZD78"/>
      <c r="AZE78"/>
      <c r="AZF78"/>
      <c r="AZG78"/>
      <c r="AZH78"/>
      <c r="AZI78"/>
      <c r="AZJ78"/>
      <c r="AZK78"/>
      <c r="AZL78"/>
      <c r="AZM78"/>
      <c r="AZN78"/>
      <c r="AZO78"/>
      <c r="AZP78"/>
      <c r="AZQ78"/>
      <c r="AZR78"/>
      <c r="AZS78"/>
      <c r="AZT78"/>
      <c r="AZU78"/>
      <c r="AZV78"/>
      <c r="AZW78"/>
      <c r="AZX78"/>
      <c r="AZY78"/>
      <c r="AZZ78"/>
      <c r="BAA78"/>
      <c r="BAB78"/>
      <c r="BAC78"/>
      <c r="BAD78"/>
      <c r="BAE78"/>
      <c r="BAF78"/>
      <c r="BAG78"/>
      <c r="BAH78"/>
      <c r="BAI78"/>
      <c r="BAJ78"/>
      <c r="BAK78"/>
      <c r="BAL78"/>
      <c r="BAM78"/>
      <c r="BAN78"/>
      <c r="BAO78"/>
      <c r="BAP78"/>
      <c r="BAQ78"/>
      <c r="BAR78"/>
      <c r="BAS78"/>
      <c r="BAT78"/>
      <c r="BAU78"/>
      <c r="BAV78"/>
      <c r="BAW78"/>
      <c r="BAX78"/>
      <c r="BAY78"/>
      <c r="BAZ78"/>
      <c r="BBA78"/>
      <c r="BBB78"/>
      <c r="BBC78"/>
      <c r="BBD78"/>
      <c r="BBE78"/>
      <c r="BBF78"/>
      <c r="BBG78"/>
      <c r="BBH78"/>
      <c r="BBI78"/>
      <c r="BBJ78"/>
      <c r="BBK78"/>
      <c r="BBL78"/>
      <c r="BBM78"/>
      <c r="BBN78"/>
      <c r="BBO78"/>
      <c r="BBP78"/>
      <c r="BBQ78"/>
      <c r="BBR78"/>
      <c r="BBS78"/>
      <c r="BBT78"/>
      <c r="BBU78"/>
      <c r="BBV78"/>
      <c r="BBW78"/>
      <c r="BBX78"/>
      <c r="BBY78"/>
      <c r="BBZ78"/>
      <c r="BCA78"/>
      <c r="BCB78"/>
      <c r="BCC78"/>
      <c r="BCD78"/>
      <c r="BCE78"/>
      <c r="BCF78"/>
      <c r="BCG78"/>
      <c r="BCH78"/>
      <c r="BCI78"/>
      <c r="BCJ78"/>
      <c r="BCK78"/>
      <c r="BCL78"/>
      <c r="BCM78"/>
      <c r="BCN78"/>
      <c r="BCO78"/>
      <c r="BCP78"/>
      <c r="BCQ78"/>
      <c r="BCR78"/>
      <c r="BCS78"/>
      <c r="BCT78"/>
      <c r="BCU78"/>
      <c r="BCV78"/>
      <c r="BCW78"/>
      <c r="BCX78"/>
      <c r="BCY78"/>
      <c r="BCZ78"/>
      <c r="BDA78"/>
      <c r="BDB78"/>
      <c r="BDC78"/>
      <c r="BDD78"/>
      <c r="BDE78"/>
      <c r="BDF78"/>
      <c r="BDG78"/>
      <c r="BDH78"/>
      <c r="BDI78"/>
      <c r="BDJ78"/>
      <c r="BDK78"/>
      <c r="BDL78"/>
      <c r="BDM78"/>
      <c r="BDN78"/>
      <c r="BDO78"/>
      <c r="BDP78"/>
      <c r="BDQ78"/>
      <c r="BDR78"/>
      <c r="BDS78"/>
      <c r="BDT78"/>
      <c r="BDU78"/>
      <c r="BDV78"/>
      <c r="BDW78"/>
      <c r="BDX78"/>
      <c r="BDY78"/>
      <c r="BDZ78"/>
      <c r="BEA78"/>
      <c r="BEB78"/>
      <c r="BEC78"/>
      <c r="BED78"/>
      <c r="BEE78"/>
      <c r="BEF78"/>
      <c r="BEG78"/>
      <c r="BEH78"/>
      <c r="BEI78"/>
      <c r="BEJ78"/>
      <c r="BEK78"/>
      <c r="BEL78"/>
      <c r="BEM78"/>
      <c r="BEN78"/>
      <c r="BEO78"/>
      <c r="BEP78"/>
      <c r="BEQ78"/>
      <c r="BER78"/>
      <c r="BES78"/>
      <c r="BET78"/>
      <c r="BEU78"/>
      <c r="BEV78"/>
      <c r="BEW78"/>
      <c r="BEX78"/>
      <c r="BEY78"/>
      <c r="BEZ78"/>
      <c r="BFA78"/>
      <c r="BFB78"/>
      <c r="BFC78"/>
      <c r="BFD78"/>
      <c r="BFE78"/>
      <c r="BFF78"/>
      <c r="BFG78"/>
      <c r="BFH78"/>
      <c r="BFI78"/>
      <c r="BFJ78"/>
      <c r="BFK78"/>
      <c r="BFL78"/>
      <c r="BFM78"/>
      <c r="BFN78"/>
      <c r="BFO78"/>
      <c r="BFP78"/>
      <c r="BFQ78"/>
      <c r="BFR78"/>
      <c r="BFS78"/>
      <c r="BFT78"/>
      <c r="BFU78"/>
      <c r="BFV78"/>
      <c r="BFW78"/>
      <c r="BFX78"/>
      <c r="BFY78"/>
      <c r="BFZ78"/>
      <c r="BGA78"/>
      <c r="BGB78"/>
      <c r="BGC78"/>
      <c r="BGD78"/>
      <c r="BGE78"/>
      <c r="BGF78"/>
      <c r="BGG78"/>
      <c r="BGH78"/>
      <c r="BGI78"/>
      <c r="BGJ78"/>
      <c r="BGK78"/>
      <c r="BGL78"/>
      <c r="BGM78"/>
      <c r="BGN78"/>
      <c r="BGO78"/>
      <c r="BGP78"/>
      <c r="BGQ78"/>
      <c r="BGR78"/>
      <c r="BGS78"/>
      <c r="BGT78"/>
      <c r="BGU78"/>
      <c r="BGV78"/>
      <c r="BGW78"/>
      <c r="BGX78"/>
      <c r="BGY78"/>
      <c r="BGZ78"/>
      <c r="BHA78"/>
      <c r="BHB78"/>
      <c r="BHC78"/>
      <c r="BHD78"/>
      <c r="BHE78"/>
      <c r="BHF78"/>
      <c r="BHG78"/>
      <c r="BHH78"/>
      <c r="BHI78"/>
      <c r="BHJ78"/>
      <c r="BHK78"/>
      <c r="BHL78"/>
      <c r="BHM78"/>
      <c r="BHN78"/>
      <c r="BHO78"/>
      <c r="BHP78"/>
      <c r="BHQ78"/>
      <c r="BHR78"/>
      <c r="BHS78"/>
      <c r="BHT78"/>
      <c r="BHU78"/>
      <c r="BHV78"/>
      <c r="BHW78"/>
      <c r="BHX78"/>
      <c r="BHY78"/>
      <c r="BHZ78"/>
      <c r="BIA78"/>
      <c r="BIB78"/>
      <c r="BIC78"/>
      <c r="BID78"/>
      <c r="BIE78"/>
      <c r="BIF78"/>
      <c r="BIG78"/>
      <c r="BIH78"/>
      <c r="BII78"/>
      <c r="BIJ78"/>
      <c r="BIK78"/>
      <c r="BIL78"/>
      <c r="BIM78"/>
      <c r="BIN78"/>
      <c r="BIO78"/>
      <c r="BIP78"/>
      <c r="BIQ78"/>
      <c r="BIR78"/>
      <c r="BIS78"/>
      <c r="BIT78"/>
      <c r="BIU78"/>
      <c r="BIV78"/>
      <c r="BIW78"/>
      <c r="BIX78"/>
      <c r="BIY78"/>
      <c r="BIZ78"/>
      <c r="BJA78"/>
      <c r="BJB78"/>
      <c r="BJC78"/>
      <c r="BJD78"/>
      <c r="BJE78"/>
      <c r="BJF78"/>
      <c r="BJG78"/>
      <c r="BJH78"/>
      <c r="BJI78"/>
      <c r="BJJ78"/>
      <c r="BJK78"/>
      <c r="BJL78"/>
      <c r="BJM78"/>
      <c r="BJN78"/>
      <c r="BJO78"/>
      <c r="BJP78"/>
      <c r="BJQ78"/>
      <c r="BJR78"/>
      <c r="BJS78"/>
      <c r="BJT78"/>
      <c r="BJU78"/>
      <c r="BJV78"/>
      <c r="BJW78"/>
      <c r="BJX78"/>
      <c r="BJY78"/>
      <c r="BJZ78"/>
      <c r="BKA78"/>
      <c r="BKB78"/>
      <c r="BKC78"/>
      <c r="BKD78"/>
      <c r="BKE78"/>
      <c r="BKF78"/>
      <c r="BKG78"/>
      <c r="BKH78"/>
      <c r="BKI78"/>
      <c r="BKJ78"/>
      <c r="BKK78"/>
      <c r="BKL78"/>
      <c r="BKM78"/>
      <c r="BKN78"/>
      <c r="BKO78"/>
      <c r="BKP78"/>
      <c r="BKQ78"/>
      <c r="BKR78"/>
      <c r="BKS78"/>
      <c r="BKT78"/>
      <c r="BKU78"/>
      <c r="BKV78"/>
      <c r="BKW78"/>
      <c r="BKX78"/>
      <c r="BKY78"/>
      <c r="BKZ78"/>
      <c r="BLA78"/>
      <c r="BLB78"/>
      <c r="BLC78"/>
      <c r="BLD78"/>
      <c r="BLE78"/>
      <c r="BLF78"/>
      <c r="BLG78"/>
      <c r="BLH78"/>
      <c r="BLI78"/>
      <c r="BLJ78"/>
      <c r="BLK78"/>
      <c r="BLL78"/>
      <c r="BLM78"/>
      <c r="BLN78"/>
      <c r="BLO78"/>
      <c r="BLP78"/>
      <c r="BLQ78"/>
      <c r="BLR78"/>
      <c r="BLS78"/>
      <c r="BLT78"/>
      <c r="BLU78"/>
      <c r="BLV78"/>
      <c r="BLW78"/>
      <c r="BLX78"/>
      <c r="BLY78"/>
      <c r="BLZ78"/>
      <c r="BMA78"/>
      <c r="BMB78"/>
      <c r="BMC78"/>
      <c r="BMD78"/>
      <c r="BME78"/>
      <c r="BMF78"/>
      <c r="BMG78"/>
      <c r="BMH78"/>
      <c r="BMI78"/>
      <c r="BMJ78"/>
      <c r="BMK78"/>
      <c r="BML78"/>
      <c r="BMM78"/>
      <c r="BMN78"/>
      <c r="BMO78"/>
      <c r="BMP78"/>
      <c r="BMQ78"/>
      <c r="BMR78"/>
      <c r="BMS78"/>
      <c r="BMT78"/>
      <c r="BMU78"/>
      <c r="BMV78"/>
      <c r="BMW78"/>
      <c r="BMX78"/>
      <c r="BMY78"/>
      <c r="BMZ78"/>
      <c r="BNA78"/>
      <c r="BNB78"/>
      <c r="BNC78"/>
      <c r="BND78"/>
      <c r="BNE78"/>
      <c r="BNF78"/>
      <c r="BNG78"/>
      <c r="BNH78"/>
      <c r="BNI78"/>
      <c r="BNJ78"/>
      <c r="BNK78"/>
      <c r="BNL78"/>
      <c r="BNM78"/>
      <c r="BNN78"/>
      <c r="BNO78"/>
      <c r="BNP78"/>
      <c r="BNQ78"/>
      <c r="BNR78"/>
      <c r="BNS78"/>
      <c r="BNT78"/>
      <c r="BNU78"/>
      <c r="BNV78"/>
      <c r="BNW78"/>
      <c r="BNX78"/>
      <c r="BNY78"/>
      <c r="BNZ78"/>
      <c r="BOA78"/>
      <c r="BOB78"/>
      <c r="BOC78"/>
      <c r="BOD78"/>
      <c r="BOE78"/>
      <c r="BOF78"/>
      <c r="BOG78"/>
      <c r="BOH78"/>
      <c r="BOI78"/>
      <c r="BOJ78"/>
      <c r="BOK78"/>
      <c r="BOL78"/>
      <c r="BOM78"/>
      <c r="BON78"/>
      <c r="BOO78"/>
      <c r="BOP78"/>
      <c r="BOQ78"/>
      <c r="BOR78"/>
      <c r="BOS78"/>
      <c r="BOT78"/>
      <c r="BOU78"/>
      <c r="BOV78"/>
      <c r="BOW78"/>
      <c r="BOX78"/>
      <c r="BOY78"/>
      <c r="BOZ78"/>
      <c r="BPA78"/>
      <c r="BPB78"/>
      <c r="BPC78"/>
      <c r="BPD78"/>
      <c r="BPE78"/>
      <c r="BPF78"/>
      <c r="BPG78"/>
      <c r="BPH78"/>
      <c r="BPI78"/>
      <c r="BPJ78"/>
      <c r="BPK78"/>
      <c r="BPL78"/>
      <c r="BPM78"/>
      <c r="BPN78"/>
      <c r="BPO78"/>
      <c r="BPP78"/>
      <c r="BPQ78"/>
      <c r="BPR78"/>
      <c r="BPS78"/>
      <c r="BPT78"/>
      <c r="BPU78"/>
      <c r="BPV78"/>
      <c r="BPW78"/>
      <c r="BPX78"/>
      <c r="BPY78"/>
      <c r="BPZ78"/>
      <c r="BQA78"/>
      <c r="BQB78"/>
      <c r="BQC78"/>
      <c r="BQD78"/>
      <c r="BQE78"/>
      <c r="BQF78"/>
      <c r="BQG78"/>
      <c r="BQH78"/>
      <c r="BQI78"/>
      <c r="BQJ78"/>
      <c r="BQK78"/>
      <c r="BQL78"/>
      <c r="BQM78"/>
      <c r="BQN78"/>
      <c r="BQO78"/>
      <c r="BQP78"/>
      <c r="BQQ78"/>
      <c r="BQR78"/>
      <c r="BQS78"/>
      <c r="BQT78"/>
      <c r="BQU78"/>
      <c r="BQV78"/>
      <c r="BQW78"/>
      <c r="BQX78"/>
      <c r="BQY78"/>
      <c r="BQZ78"/>
      <c r="BRA78"/>
      <c r="BRB78"/>
      <c r="BRC78"/>
      <c r="BRD78"/>
      <c r="BRE78"/>
      <c r="BRF78"/>
      <c r="BRG78"/>
      <c r="BRH78"/>
      <c r="BRI78"/>
      <c r="BRJ78"/>
      <c r="BRK78"/>
      <c r="BRL78"/>
      <c r="BRM78"/>
      <c r="BRN78"/>
      <c r="BRO78"/>
      <c r="BRP78"/>
      <c r="BRQ78"/>
      <c r="BRR78"/>
      <c r="BRS78"/>
      <c r="BRT78"/>
      <c r="BRU78"/>
      <c r="BRV78"/>
      <c r="BRW78"/>
      <c r="BRX78"/>
      <c r="BRY78"/>
      <c r="BRZ78"/>
      <c r="BSA78"/>
      <c r="BSB78"/>
      <c r="BSC78"/>
      <c r="BSD78"/>
      <c r="BSE78"/>
      <c r="BSF78"/>
      <c r="BSG78"/>
      <c r="BSH78"/>
      <c r="BSI78"/>
      <c r="BSJ78"/>
      <c r="BSK78"/>
      <c r="BSL78"/>
      <c r="BSM78"/>
      <c r="BSN78"/>
      <c r="BSO78"/>
      <c r="BSP78"/>
      <c r="BSQ78"/>
      <c r="BSR78"/>
      <c r="BSS78"/>
      <c r="BST78"/>
      <c r="BSU78"/>
      <c r="BSV78"/>
      <c r="BSW78"/>
      <c r="BSX78"/>
      <c r="BSY78"/>
      <c r="BSZ78"/>
      <c r="BTA78"/>
      <c r="BTB78"/>
      <c r="BTC78"/>
      <c r="BTD78"/>
      <c r="BTE78"/>
      <c r="BTF78"/>
      <c r="BTG78"/>
      <c r="BTH78"/>
      <c r="BTI78"/>
      <c r="BTJ78"/>
      <c r="BTK78"/>
      <c r="BTL78"/>
      <c r="BTM78"/>
      <c r="BTN78"/>
      <c r="BTO78"/>
      <c r="BTP78"/>
      <c r="BTQ78"/>
      <c r="BTR78"/>
      <c r="BTS78"/>
      <c r="BTT78"/>
      <c r="BTU78"/>
      <c r="BTV78"/>
      <c r="BTW78"/>
      <c r="BTX78"/>
      <c r="BTY78"/>
      <c r="BTZ78"/>
      <c r="BUA78"/>
      <c r="BUB78"/>
      <c r="BUC78"/>
      <c r="BUD78"/>
      <c r="BUE78"/>
      <c r="BUF78"/>
      <c r="BUG78"/>
      <c r="BUH78"/>
      <c r="BUI78"/>
      <c r="BUJ78"/>
      <c r="BUK78"/>
      <c r="BUL78"/>
      <c r="BUM78"/>
      <c r="BUN78"/>
      <c r="BUO78"/>
      <c r="BUP78"/>
      <c r="BUQ78"/>
      <c r="BUR78"/>
      <c r="BUS78"/>
      <c r="BUT78"/>
      <c r="BUU78"/>
      <c r="BUV78"/>
      <c r="BUW78"/>
      <c r="BUX78"/>
      <c r="BUY78"/>
      <c r="BUZ78"/>
      <c r="BVA78"/>
      <c r="BVB78"/>
      <c r="BVC78"/>
      <c r="BVD78"/>
      <c r="BVE78"/>
      <c r="BVF78"/>
      <c r="BVG78"/>
      <c r="BVH78"/>
      <c r="BVI78"/>
      <c r="BVJ78"/>
      <c r="BVK78"/>
      <c r="BVL78"/>
      <c r="BVM78"/>
      <c r="BVN78"/>
      <c r="BVO78"/>
      <c r="BVP78"/>
      <c r="BVQ78"/>
      <c r="BVR78"/>
      <c r="BVS78"/>
      <c r="BVT78"/>
      <c r="BVU78"/>
      <c r="BVV78"/>
      <c r="BVW78"/>
      <c r="BVX78"/>
      <c r="BVY78"/>
      <c r="BVZ78"/>
      <c r="BWA78"/>
      <c r="BWB78"/>
      <c r="BWC78"/>
      <c r="BWD78"/>
      <c r="BWE78"/>
      <c r="BWF78"/>
      <c r="BWG78"/>
      <c r="BWH78"/>
      <c r="BWI78"/>
      <c r="BWJ78"/>
      <c r="BWK78"/>
      <c r="BWL78"/>
      <c r="BWM78"/>
      <c r="BWN78"/>
      <c r="BWO78"/>
      <c r="BWP78"/>
      <c r="BWQ78"/>
      <c r="BWR78"/>
      <c r="BWS78"/>
      <c r="BWT78"/>
      <c r="BWU78"/>
      <c r="BWV78"/>
      <c r="BWW78"/>
      <c r="BWX78"/>
      <c r="BWY78"/>
      <c r="BWZ78"/>
      <c r="BXA78"/>
      <c r="BXB78"/>
      <c r="BXC78"/>
      <c r="BXD78"/>
      <c r="BXE78"/>
      <c r="BXF78"/>
      <c r="BXG78"/>
      <c r="BXH78"/>
      <c r="BXI78"/>
      <c r="BXJ78"/>
      <c r="BXK78"/>
      <c r="BXL78"/>
      <c r="BXM78"/>
      <c r="BXN78"/>
      <c r="BXO78"/>
      <c r="BXP78"/>
      <c r="BXQ78"/>
      <c r="BXR78"/>
      <c r="BXS78"/>
      <c r="BXT78"/>
      <c r="BXU78"/>
      <c r="BXV78"/>
      <c r="BXW78"/>
      <c r="BXX78"/>
      <c r="BXY78"/>
      <c r="BXZ78"/>
      <c r="BYA78"/>
      <c r="BYB78"/>
      <c r="BYC78"/>
      <c r="BYD78"/>
      <c r="BYE78"/>
      <c r="BYF78"/>
      <c r="BYG78"/>
      <c r="BYH78"/>
      <c r="BYI78"/>
      <c r="BYJ78"/>
      <c r="BYK78"/>
      <c r="BYL78"/>
      <c r="BYM78"/>
      <c r="BYN78"/>
      <c r="BYO78"/>
      <c r="BYP78"/>
      <c r="BYQ78"/>
      <c r="BYR78"/>
      <c r="BYS78"/>
      <c r="BYT78"/>
      <c r="BYU78"/>
      <c r="BYV78"/>
      <c r="BYW78"/>
      <c r="BYX78"/>
      <c r="BYY78"/>
      <c r="BYZ78"/>
      <c r="BZA78"/>
      <c r="BZB78"/>
      <c r="BZC78"/>
      <c r="BZD78"/>
      <c r="BZE78"/>
      <c r="BZF78"/>
      <c r="BZG78"/>
      <c r="BZH78"/>
      <c r="BZI78"/>
      <c r="BZJ78"/>
      <c r="BZK78"/>
      <c r="BZL78"/>
      <c r="BZM78"/>
      <c r="BZN78"/>
      <c r="BZO78"/>
      <c r="BZP78"/>
      <c r="BZQ78"/>
      <c r="BZR78"/>
      <c r="BZS78"/>
      <c r="BZT78"/>
      <c r="BZU78"/>
      <c r="BZV78"/>
      <c r="BZW78"/>
      <c r="BZX78"/>
      <c r="BZY78"/>
      <c r="BZZ78"/>
      <c r="CAA78"/>
      <c r="CAB78"/>
      <c r="CAC78"/>
      <c r="CAD78"/>
      <c r="CAE78"/>
      <c r="CAF78"/>
      <c r="CAG78"/>
      <c r="CAH78"/>
      <c r="CAI78"/>
      <c r="CAJ78"/>
      <c r="CAK78"/>
      <c r="CAL78"/>
      <c r="CAM78"/>
      <c r="CAN78"/>
      <c r="CAO78"/>
      <c r="CAP78"/>
      <c r="CAQ78"/>
      <c r="CAR78"/>
      <c r="CAS78"/>
      <c r="CAT78"/>
      <c r="CAU78"/>
      <c r="CAV78"/>
      <c r="CAW78"/>
      <c r="CAX78"/>
      <c r="CAY78"/>
      <c r="CAZ78"/>
      <c r="CBA78"/>
      <c r="CBB78"/>
      <c r="CBC78"/>
      <c r="CBD78"/>
      <c r="CBE78"/>
      <c r="CBF78"/>
      <c r="CBG78"/>
      <c r="CBH78"/>
      <c r="CBI78"/>
      <c r="CBJ78"/>
      <c r="CBK78"/>
      <c r="CBL78"/>
      <c r="CBM78"/>
      <c r="CBN78"/>
      <c r="CBO78"/>
      <c r="CBP78"/>
      <c r="CBQ78"/>
      <c r="CBR78"/>
      <c r="CBS78"/>
      <c r="CBT78"/>
      <c r="CBU78"/>
      <c r="CBV78"/>
      <c r="CBW78"/>
      <c r="CBX78"/>
      <c r="CBY78"/>
      <c r="CBZ78"/>
      <c r="CCA78"/>
      <c r="CCB78"/>
      <c r="CCC78"/>
      <c r="CCD78"/>
      <c r="CCE78"/>
      <c r="CCF78"/>
      <c r="CCG78"/>
      <c r="CCH78"/>
      <c r="CCI78"/>
      <c r="CCJ78"/>
      <c r="CCK78"/>
      <c r="CCL78"/>
      <c r="CCM78"/>
      <c r="CCN78"/>
      <c r="CCO78"/>
      <c r="CCP78"/>
      <c r="CCQ78"/>
      <c r="CCR78"/>
      <c r="CCS78"/>
      <c r="CCT78"/>
      <c r="CCU78"/>
      <c r="CCV78"/>
      <c r="CCW78"/>
      <c r="CCX78"/>
      <c r="CCY78"/>
      <c r="CCZ78"/>
      <c r="CDA78"/>
      <c r="CDB78"/>
      <c r="CDC78"/>
      <c r="CDD78"/>
      <c r="CDE78"/>
      <c r="CDF78"/>
      <c r="CDG78"/>
      <c r="CDH78"/>
      <c r="CDI78"/>
      <c r="CDJ78"/>
      <c r="CDK78"/>
      <c r="CDL78"/>
      <c r="CDM78"/>
      <c r="CDN78"/>
      <c r="CDO78"/>
      <c r="CDP78"/>
      <c r="CDQ78"/>
      <c r="CDR78"/>
      <c r="CDS78"/>
      <c r="CDT78"/>
      <c r="CDU78"/>
      <c r="CDV78"/>
      <c r="CDW78"/>
      <c r="CDX78"/>
      <c r="CDY78"/>
      <c r="CDZ78"/>
      <c r="CEA78"/>
      <c r="CEB78"/>
      <c r="CEC78"/>
      <c r="CED78"/>
      <c r="CEE78"/>
      <c r="CEF78"/>
      <c r="CEG78"/>
      <c r="CEH78"/>
      <c r="CEI78"/>
      <c r="CEJ78"/>
      <c r="CEK78"/>
      <c r="CEL78"/>
      <c r="CEM78"/>
      <c r="CEN78"/>
      <c r="CEO78"/>
      <c r="CEP78"/>
      <c r="CEQ78"/>
      <c r="CER78"/>
      <c r="CES78"/>
      <c r="CET78"/>
      <c r="CEU78"/>
      <c r="CEV78"/>
      <c r="CEW78"/>
      <c r="CEX78"/>
      <c r="CEY78"/>
      <c r="CEZ78"/>
      <c r="CFA78"/>
      <c r="CFB78"/>
      <c r="CFC78"/>
      <c r="CFD78"/>
      <c r="CFE78"/>
      <c r="CFF78"/>
      <c r="CFG78"/>
      <c r="CFH78"/>
      <c r="CFI78"/>
      <c r="CFJ78"/>
      <c r="CFK78"/>
      <c r="CFL78"/>
      <c r="CFM78"/>
      <c r="CFN78"/>
      <c r="CFO78"/>
      <c r="CFP78"/>
      <c r="CFQ78"/>
      <c r="CFR78"/>
      <c r="CFS78"/>
      <c r="CFT78"/>
      <c r="CFU78"/>
      <c r="CFV78"/>
      <c r="CFW78"/>
      <c r="CFX78"/>
      <c r="CFY78"/>
      <c r="CFZ78"/>
      <c r="CGA78"/>
      <c r="CGB78"/>
      <c r="CGC78"/>
      <c r="CGD78"/>
      <c r="CGE78"/>
      <c r="CGF78"/>
      <c r="CGG78"/>
      <c r="CGH78"/>
      <c r="CGI78"/>
      <c r="CGJ78"/>
      <c r="CGK78"/>
      <c r="CGL78"/>
      <c r="CGM78"/>
      <c r="CGN78"/>
      <c r="CGO78"/>
      <c r="CGP78"/>
      <c r="CGQ78"/>
      <c r="CGR78"/>
      <c r="CGS78"/>
      <c r="CGT78"/>
      <c r="CGU78"/>
      <c r="CGV78"/>
      <c r="CGW78"/>
      <c r="CGX78"/>
      <c r="CGY78"/>
      <c r="CGZ78"/>
      <c r="CHA78"/>
      <c r="CHB78"/>
      <c r="CHC78"/>
      <c r="CHD78"/>
      <c r="CHE78"/>
      <c r="CHF78"/>
      <c r="CHG78"/>
      <c r="CHH78"/>
      <c r="CHI78"/>
      <c r="CHJ78"/>
      <c r="CHK78"/>
      <c r="CHL78"/>
      <c r="CHM78"/>
      <c r="CHN78"/>
      <c r="CHO78"/>
      <c r="CHP78"/>
      <c r="CHQ78"/>
      <c r="CHR78"/>
      <c r="CHS78"/>
      <c r="CHT78"/>
      <c r="CHU78"/>
      <c r="CHV78"/>
      <c r="CHW78"/>
      <c r="CHX78"/>
      <c r="CHY78"/>
      <c r="CHZ78"/>
      <c r="CIA78"/>
      <c r="CIB78"/>
      <c r="CIC78"/>
      <c r="CID78"/>
      <c r="CIE78"/>
      <c r="CIF78"/>
      <c r="CIG78"/>
      <c r="CIH78"/>
      <c r="CII78"/>
      <c r="CIJ78"/>
      <c r="CIK78"/>
      <c r="CIL78"/>
      <c r="CIM78"/>
      <c r="CIN78"/>
      <c r="CIO78"/>
      <c r="CIP78"/>
      <c r="CIQ78"/>
      <c r="CIR78"/>
      <c r="CIS78"/>
      <c r="CIT78"/>
      <c r="CIU78"/>
      <c r="CIV78"/>
      <c r="CIW78"/>
      <c r="CIX78"/>
      <c r="CIY78"/>
      <c r="CIZ78"/>
      <c r="CJA78"/>
      <c r="CJB78"/>
      <c r="CJC78"/>
      <c r="CJD78"/>
      <c r="CJE78"/>
      <c r="CJF78"/>
      <c r="CJG78"/>
      <c r="CJH78"/>
      <c r="CJI78"/>
      <c r="CJJ78"/>
      <c r="CJK78"/>
      <c r="CJL78"/>
      <c r="CJM78"/>
      <c r="CJN78"/>
      <c r="CJO78"/>
      <c r="CJP78"/>
      <c r="CJQ78"/>
      <c r="CJR78"/>
      <c r="CJS78"/>
      <c r="CJT78"/>
      <c r="CJU78"/>
      <c r="CJV78"/>
      <c r="CJW78"/>
      <c r="CJX78"/>
      <c r="CJY78"/>
      <c r="CJZ78"/>
      <c r="CKA78"/>
      <c r="CKB78"/>
      <c r="CKC78"/>
      <c r="CKD78"/>
      <c r="CKE78"/>
      <c r="CKF78"/>
      <c r="CKG78"/>
      <c r="CKH78"/>
      <c r="CKI78"/>
      <c r="CKJ78"/>
      <c r="CKK78"/>
      <c r="CKL78"/>
      <c r="CKM78"/>
      <c r="CKN78"/>
      <c r="CKO78"/>
      <c r="CKP78"/>
      <c r="CKQ78"/>
      <c r="CKR78"/>
      <c r="CKS78"/>
      <c r="CKT78"/>
      <c r="CKU78"/>
      <c r="CKV78"/>
      <c r="CKW78"/>
      <c r="CKX78"/>
      <c r="CKY78"/>
      <c r="CKZ78"/>
      <c r="CLA78"/>
      <c r="CLB78"/>
      <c r="CLC78"/>
      <c r="CLD78"/>
      <c r="CLE78"/>
      <c r="CLF78"/>
      <c r="CLG78"/>
      <c r="CLH78"/>
      <c r="CLI78"/>
      <c r="CLJ78"/>
      <c r="CLK78"/>
      <c r="CLL78"/>
      <c r="CLM78"/>
      <c r="CLN78"/>
      <c r="CLO78"/>
      <c r="CLP78"/>
      <c r="CLQ78"/>
      <c r="CLR78"/>
      <c r="CLS78"/>
      <c r="CLT78"/>
      <c r="CLU78"/>
      <c r="CLV78"/>
      <c r="CLW78"/>
      <c r="CLX78"/>
      <c r="CLY78"/>
      <c r="CLZ78"/>
      <c r="CMA78"/>
      <c r="CMB78"/>
      <c r="CMC78"/>
      <c r="CMD78"/>
      <c r="CME78"/>
      <c r="CMF78"/>
      <c r="CMG78"/>
      <c r="CMH78"/>
      <c r="CMI78"/>
      <c r="CMJ78"/>
      <c r="CMK78"/>
      <c r="CML78"/>
      <c r="CMM78"/>
      <c r="CMN78"/>
      <c r="CMO78"/>
      <c r="CMP78"/>
      <c r="CMQ78"/>
      <c r="CMR78"/>
      <c r="CMS78"/>
      <c r="CMT78"/>
      <c r="CMU78"/>
      <c r="CMV78"/>
      <c r="CMW78"/>
      <c r="CMX78"/>
      <c r="CMY78"/>
      <c r="CMZ78"/>
      <c r="CNA78"/>
      <c r="CNB78"/>
      <c r="CNC78"/>
      <c r="CND78"/>
      <c r="CNE78"/>
      <c r="CNF78"/>
      <c r="CNG78"/>
      <c r="CNH78"/>
      <c r="CNI78"/>
      <c r="CNJ78"/>
      <c r="CNK78"/>
      <c r="CNL78"/>
      <c r="CNM78"/>
      <c r="CNN78"/>
      <c r="CNO78"/>
      <c r="CNP78"/>
      <c r="CNQ78"/>
      <c r="CNR78"/>
      <c r="CNS78"/>
      <c r="CNT78"/>
      <c r="CNU78"/>
      <c r="CNV78"/>
      <c r="CNW78"/>
      <c r="CNX78"/>
      <c r="CNY78"/>
      <c r="CNZ78"/>
      <c r="COA78"/>
      <c r="COB78"/>
      <c r="COC78"/>
      <c r="COD78"/>
      <c r="COE78"/>
      <c r="COF78"/>
      <c r="COG78"/>
      <c r="COH78"/>
      <c r="COI78"/>
      <c r="COJ78"/>
      <c r="COK78"/>
      <c r="COL78"/>
      <c r="COM78"/>
      <c r="CON78"/>
      <c r="COO78"/>
      <c r="COP78"/>
      <c r="COQ78"/>
      <c r="COR78"/>
      <c r="COS78"/>
      <c r="COT78"/>
      <c r="COU78"/>
      <c r="COV78"/>
      <c r="COW78"/>
      <c r="COX78"/>
      <c r="COY78"/>
      <c r="COZ78"/>
      <c r="CPA78"/>
      <c r="CPB78"/>
      <c r="CPC78"/>
      <c r="CPD78"/>
      <c r="CPE78"/>
      <c r="CPF78"/>
      <c r="CPG78"/>
      <c r="CPH78"/>
      <c r="CPI78"/>
      <c r="CPJ78"/>
      <c r="CPK78"/>
      <c r="CPL78"/>
      <c r="CPM78"/>
      <c r="CPN78"/>
      <c r="CPO78"/>
      <c r="CPP78"/>
      <c r="CPQ78"/>
      <c r="CPR78"/>
      <c r="CPS78"/>
      <c r="CPT78"/>
      <c r="CPU78"/>
      <c r="CPV78"/>
      <c r="CPW78"/>
      <c r="CPX78"/>
      <c r="CPY78"/>
      <c r="CPZ78"/>
      <c r="CQA78"/>
      <c r="CQB78"/>
      <c r="CQC78"/>
      <c r="CQD78"/>
      <c r="CQE78"/>
      <c r="CQF78"/>
      <c r="CQG78"/>
      <c r="CQH78"/>
      <c r="CQI78"/>
      <c r="CQJ78"/>
      <c r="CQK78"/>
      <c r="CQL78"/>
      <c r="CQM78"/>
      <c r="CQN78"/>
      <c r="CQO78"/>
      <c r="CQP78"/>
      <c r="CQQ78"/>
      <c r="CQR78"/>
      <c r="CQS78"/>
      <c r="CQT78"/>
      <c r="CQU78"/>
      <c r="CQV78"/>
      <c r="CQW78"/>
      <c r="CQX78"/>
      <c r="CQY78"/>
      <c r="CQZ78"/>
      <c r="CRA78"/>
      <c r="CRB78"/>
      <c r="CRC78"/>
      <c r="CRD78"/>
      <c r="CRE78"/>
      <c r="CRF78"/>
      <c r="CRG78"/>
      <c r="CRH78"/>
      <c r="CRI78"/>
      <c r="CRJ78"/>
      <c r="CRK78"/>
      <c r="CRL78"/>
      <c r="CRM78"/>
      <c r="CRN78"/>
      <c r="CRO78"/>
      <c r="CRP78"/>
      <c r="CRQ78"/>
      <c r="CRR78"/>
      <c r="CRS78"/>
      <c r="CRT78"/>
      <c r="CRU78"/>
      <c r="CRV78"/>
      <c r="CRW78"/>
      <c r="CRX78"/>
      <c r="CRY78"/>
      <c r="CRZ78"/>
      <c r="CSA78"/>
      <c r="CSB78"/>
      <c r="CSC78"/>
      <c r="CSD78"/>
      <c r="CSE78"/>
      <c r="CSF78"/>
      <c r="CSG78"/>
      <c r="CSH78"/>
      <c r="CSI78"/>
      <c r="CSJ78"/>
      <c r="CSK78"/>
      <c r="CSL78"/>
      <c r="CSM78"/>
      <c r="CSN78"/>
      <c r="CSO78"/>
      <c r="CSP78"/>
      <c r="CSQ78"/>
      <c r="CSR78"/>
      <c r="CSS78"/>
      <c r="CST78"/>
      <c r="CSU78"/>
      <c r="CSV78"/>
      <c r="CSW78"/>
      <c r="CSX78"/>
      <c r="CSY78"/>
      <c r="CSZ78"/>
      <c r="CTA78"/>
      <c r="CTB78"/>
      <c r="CTC78"/>
      <c r="CTD78"/>
      <c r="CTE78"/>
      <c r="CTF78"/>
      <c r="CTG78"/>
      <c r="CTH78"/>
      <c r="CTI78"/>
      <c r="CTJ78"/>
      <c r="CTK78"/>
      <c r="CTL78"/>
      <c r="CTM78"/>
      <c r="CTN78"/>
      <c r="CTO78"/>
      <c r="CTP78"/>
      <c r="CTQ78"/>
      <c r="CTR78"/>
      <c r="CTS78"/>
      <c r="CTT78"/>
      <c r="CTU78"/>
      <c r="CTV78"/>
      <c r="CTW78"/>
      <c r="CTX78"/>
      <c r="CTY78"/>
      <c r="CTZ78"/>
      <c r="CUA78"/>
      <c r="CUB78"/>
      <c r="CUC78"/>
      <c r="CUD78"/>
      <c r="CUE78"/>
      <c r="CUF78"/>
      <c r="CUG78"/>
      <c r="CUH78"/>
      <c r="CUI78"/>
      <c r="CUJ78"/>
      <c r="CUK78"/>
      <c r="CUL78"/>
      <c r="CUM78"/>
      <c r="CUN78"/>
      <c r="CUO78"/>
      <c r="CUP78"/>
      <c r="CUQ78"/>
      <c r="CUR78"/>
      <c r="CUS78"/>
      <c r="CUT78"/>
      <c r="CUU78"/>
      <c r="CUV78"/>
      <c r="CUW78"/>
      <c r="CUX78"/>
      <c r="CUY78"/>
      <c r="CUZ78"/>
      <c r="CVA78"/>
      <c r="CVB78"/>
      <c r="CVC78"/>
      <c r="CVD78"/>
      <c r="CVE78"/>
      <c r="CVF78"/>
      <c r="CVG78"/>
      <c r="CVH78"/>
      <c r="CVI78"/>
      <c r="CVJ78"/>
      <c r="CVK78"/>
      <c r="CVL78"/>
      <c r="CVM78"/>
      <c r="CVN78"/>
      <c r="CVO78"/>
      <c r="CVP78"/>
      <c r="CVQ78"/>
      <c r="CVR78"/>
      <c r="CVS78"/>
      <c r="CVT78"/>
      <c r="CVU78"/>
      <c r="CVV78"/>
      <c r="CVW78"/>
      <c r="CVX78"/>
      <c r="CVY78"/>
      <c r="CVZ78"/>
      <c r="CWA78"/>
      <c r="CWB78"/>
      <c r="CWC78"/>
      <c r="CWD78"/>
      <c r="CWE78"/>
      <c r="CWF78"/>
      <c r="CWG78"/>
      <c r="CWH78"/>
      <c r="CWI78"/>
      <c r="CWJ78"/>
      <c r="CWK78"/>
      <c r="CWL78"/>
      <c r="CWM78"/>
      <c r="CWN78"/>
      <c r="CWO78"/>
      <c r="CWP78"/>
      <c r="CWQ78"/>
      <c r="CWR78"/>
      <c r="CWS78"/>
      <c r="CWT78"/>
      <c r="CWU78"/>
      <c r="CWV78"/>
      <c r="CWW78"/>
      <c r="CWX78"/>
      <c r="CWY78"/>
      <c r="CWZ78"/>
      <c r="CXA78"/>
      <c r="CXB78"/>
      <c r="CXC78"/>
      <c r="CXD78"/>
      <c r="CXE78"/>
      <c r="CXF78"/>
      <c r="CXG78"/>
      <c r="CXH78"/>
      <c r="CXI78"/>
      <c r="CXJ78"/>
      <c r="CXK78"/>
      <c r="CXL78"/>
      <c r="CXM78"/>
      <c r="CXN78"/>
      <c r="CXO78"/>
      <c r="CXP78"/>
      <c r="CXQ78"/>
      <c r="CXR78"/>
      <c r="CXS78"/>
      <c r="CXT78"/>
      <c r="CXU78"/>
      <c r="CXV78"/>
      <c r="CXW78"/>
      <c r="CXX78"/>
      <c r="CXY78"/>
      <c r="CXZ78"/>
      <c r="CYA78"/>
      <c r="CYB78"/>
      <c r="CYC78"/>
      <c r="CYD78"/>
      <c r="CYE78"/>
      <c r="CYF78"/>
      <c r="CYG78"/>
      <c r="CYH78"/>
      <c r="CYI78"/>
      <c r="CYJ78"/>
      <c r="CYK78"/>
      <c r="CYL78"/>
      <c r="CYM78"/>
      <c r="CYN78"/>
      <c r="CYO78"/>
      <c r="CYP78"/>
      <c r="CYQ78"/>
      <c r="CYR78"/>
      <c r="CYS78"/>
      <c r="CYT78"/>
      <c r="CYU78"/>
      <c r="CYV78"/>
      <c r="CYW78"/>
      <c r="CYX78"/>
      <c r="CYY78"/>
      <c r="CYZ78"/>
      <c r="CZA78"/>
      <c r="CZB78"/>
      <c r="CZC78"/>
      <c r="CZD78"/>
      <c r="CZE78"/>
      <c r="CZF78"/>
      <c r="CZG78"/>
      <c r="CZH78"/>
      <c r="CZI78"/>
      <c r="CZJ78"/>
      <c r="CZK78"/>
      <c r="CZL78"/>
      <c r="CZM78"/>
      <c r="CZN78"/>
      <c r="CZO78"/>
      <c r="CZP78"/>
      <c r="CZQ78"/>
      <c r="CZR78"/>
      <c r="CZS78"/>
      <c r="CZT78"/>
      <c r="CZU78"/>
      <c r="CZV78"/>
      <c r="CZW78"/>
      <c r="CZX78"/>
      <c r="CZY78"/>
      <c r="CZZ78"/>
      <c r="DAA78"/>
      <c r="DAB78"/>
      <c r="DAC78"/>
      <c r="DAD78"/>
      <c r="DAE78"/>
      <c r="DAF78"/>
      <c r="DAG78"/>
      <c r="DAH78"/>
      <c r="DAI78"/>
      <c r="DAJ78"/>
      <c r="DAK78"/>
      <c r="DAL78"/>
      <c r="DAM78"/>
      <c r="DAN78"/>
      <c r="DAO78"/>
      <c r="DAP78"/>
      <c r="DAQ78"/>
      <c r="DAR78"/>
      <c r="DAS78"/>
      <c r="DAT78"/>
      <c r="DAU78"/>
      <c r="DAV78"/>
      <c r="DAW78"/>
      <c r="DAX78"/>
      <c r="DAY78"/>
      <c r="DAZ78"/>
      <c r="DBA78"/>
      <c r="DBB78"/>
      <c r="DBC78"/>
      <c r="DBD78"/>
      <c r="DBE78"/>
      <c r="DBF78"/>
      <c r="DBG78"/>
      <c r="DBH78"/>
      <c r="DBI78"/>
      <c r="DBJ78"/>
      <c r="DBK78"/>
      <c r="DBL78"/>
      <c r="DBM78"/>
      <c r="DBN78"/>
      <c r="DBO78"/>
      <c r="DBP78"/>
      <c r="DBQ78"/>
      <c r="DBR78"/>
      <c r="DBS78"/>
      <c r="DBT78"/>
      <c r="DBU78"/>
      <c r="DBV78"/>
      <c r="DBW78"/>
      <c r="DBX78"/>
      <c r="DBY78"/>
      <c r="DBZ78"/>
      <c r="DCA78"/>
      <c r="DCB78"/>
      <c r="DCC78"/>
      <c r="DCD78"/>
      <c r="DCE78"/>
      <c r="DCF78"/>
      <c r="DCG78"/>
      <c r="DCH78"/>
      <c r="DCI78"/>
      <c r="DCJ78"/>
      <c r="DCK78"/>
      <c r="DCL78"/>
      <c r="DCM78"/>
      <c r="DCN78"/>
      <c r="DCO78"/>
      <c r="DCP78"/>
      <c r="DCQ78"/>
      <c r="DCR78"/>
      <c r="DCS78"/>
      <c r="DCT78"/>
      <c r="DCU78"/>
      <c r="DCV78"/>
      <c r="DCW78"/>
      <c r="DCX78"/>
      <c r="DCY78"/>
      <c r="DCZ78"/>
      <c r="DDA78"/>
      <c r="DDB78"/>
      <c r="DDC78"/>
      <c r="DDD78"/>
      <c r="DDE78"/>
      <c r="DDF78"/>
      <c r="DDG78"/>
      <c r="DDH78"/>
      <c r="DDI78"/>
      <c r="DDJ78"/>
      <c r="DDK78"/>
      <c r="DDL78"/>
      <c r="DDM78"/>
      <c r="DDN78"/>
      <c r="DDO78"/>
      <c r="DDP78"/>
      <c r="DDQ78"/>
      <c r="DDR78"/>
      <c r="DDS78"/>
      <c r="DDT78"/>
      <c r="DDU78"/>
      <c r="DDV78"/>
      <c r="DDW78"/>
      <c r="DDX78"/>
      <c r="DDY78"/>
      <c r="DDZ78"/>
      <c r="DEA78"/>
      <c r="DEB78"/>
      <c r="DEC78"/>
      <c r="DED78"/>
      <c r="DEE78"/>
      <c r="DEF78"/>
      <c r="DEG78"/>
      <c r="DEH78"/>
      <c r="DEI78"/>
      <c r="DEJ78"/>
      <c r="DEK78"/>
      <c r="DEL78"/>
      <c r="DEM78"/>
      <c r="DEN78"/>
      <c r="DEO78"/>
      <c r="DEP78"/>
      <c r="DEQ78"/>
      <c r="DER78"/>
      <c r="DES78"/>
      <c r="DET78"/>
      <c r="DEU78"/>
      <c r="DEV78"/>
      <c r="DEW78"/>
      <c r="DEX78"/>
      <c r="DEY78"/>
      <c r="DEZ78"/>
      <c r="DFA78"/>
      <c r="DFB78"/>
      <c r="DFC78"/>
      <c r="DFD78"/>
      <c r="DFE78"/>
      <c r="DFF78"/>
      <c r="DFG78"/>
      <c r="DFH78"/>
      <c r="DFI78"/>
      <c r="DFJ78"/>
      <c r="DFK78"/>
      <c r="DFL78"/>
      <c r="DFM78"/>
      <c r="DFN78"/>
      <c r="DFO78"/>
      <c r="DFP78"/>
      <c r="DFQ78"/>
      <c r="DFR78"/>
      <c r="DFS78"/>
      <c r="DFT78"/>
      <c r="DFU78"/>
      <c r="DFV78"/>
      <c r="DFW78"/>
      <c r="DFX78"/>
      <c r="DFY78"/>
      <c r="DFZ78"/>
      <c r="DGA78"/>
      <c r="DGB78"/>
      <c r="DGC78"/>
      <c r="DGD78"/>
      <c r="DGE78"/>
      <c r="DGF78"/>
      <c r="DGG78"/>
      <c r="DGH78"/>
      <c r="DGI78"/>
      <c r="DGJ78"/>
      <c r="DGK78"/>
      <c r="DGL78"/>
      <c r="DGM78"/>
      <c r="DGN78"/>
      <c r="DGO78"/>
      <c r="DGP78"/>
      <c r="DGQ78"/>
      <c r="DGR78"/>
      <c r="DGS78"/>
      <c r="DGT78"/>
      <c r="DGU78"/>
      <c r="DGV78"/>
      <c r="DGW78"/>
      <c r="DGX78"/>
      <c r="DGY78"/>
      <c r="DGZ78"/>
      <c r="DHA78"/>
      <c r="DHB78"/>
      <c r="DHC78"/>
      <c r="DHD78"/>
      <c r="DHE78"/>
      <c r="DHF78"/>
      <c r="DHG78"/>
      <c r="DHH78"/>
      <c r="DHI78"/>
      <c r="DHJ78"/>
      <c r="DHK78"/>
      <c r="DHL78"/>
      <c r="DHM78"/>
      <c r="DHN78"/>
      <c r="DHO78"/>
      <c r="DHP78"/>
      <c r="DHQ78"/>
      <c r="DHR78"/>
      <c r="DHS78"/>
      <c r="DHT78"/>
      <c r="DHU78"/>
      <c r="DHV78"/>
      <c r="DHW78"/>
      <c r="DHX78"/>
      <c r="DHY78"/>
      <c r="DHZ78"/>
      <c r="DIA78"/>
      <c r="DIB78"/>
      <c r="DIC78"/>
      <c r="DID78"/>
      <c r="DIE78"/>
      <c r="DIF78"/>
      <c r="DIG78"/>
      <c r="DIH78"/>
      <c r="DII78"/>
      <c r="DIJ78"/>
      <c r="DIK78"/>
      <c r="DIL78"/>
      <c r="DIM78"/>
      <c r="DIN78"/>
      <c r="DIO78"/>
      <c r="DIP78"/>
      <c r="DIQ78"/>
      <c r="DIR78"/>
      <c r="DIS78"/>
      <c r="DIT78"/>
      <c r="DIU78"/>
      <c r="DIV78"/>
      <c r="DIW78"/>
      <c r="DIX78"/>
      <c r="DIY78"/>
      <c r="DIZ78"/>
      <c r="DJA78"/>
      <c r="DJB78"/>
      <c r="DJC78"/>
      <c r="DJD78"/>
      <c r="DJE78"/>
      <c r="DJF78"/>
      <c r="DJG78"/>
      <c r="DJH78"/>
      <c r="DJI78"/>
      <c r="DJJ78"/>
      <c r="DJK78"/>
      <c r="DJL78"/>
      <c r="DJM78"/>
      <c r="DJN78"/>
      <c r="DJO78"/>
      <c r="DJP78"/>
      <c r="DJQ78"/>
      <c r="DJR78"/>
      <c r="DJS78"/>
      <c r="DJT78"/>
      <c r="DJU78"/>
      <c r="DJV78"/>
      <c r="DJW78"/>
      <c r="DJX78"/>
      <c r="DJY78"/>
      <c r="DJZ78"/>
      <c r="DKA78"/>
      <c r="DKB78"/>
      <c r="DKC78"/>
      <c r="DKD78"/>
      <c r="DKE78"/>
      <c r="DKF78"/>
      <c r="DKG78"/>
      <c r="DKH78"/>
      <c r="DKI78"/>
      <c r="DKJ78"/>
      <c r="DKK78"/>
      <c r="DKL78"/>
      <c r="DKM78"/>
      <c r="DKN78"/>
      <c r="DKO78"/>
      <c r="DKP78"/>
      <c r="DKQ78"/>
      <c r="DKR78"/>
      <c r="DKS78"/>
      <c r="DKT78"/>
      <c r="DKU78"/>
      <c r="DKV78"/>
      <c r="DKW78"/>
      <c r="DKX78"/>
      <c r="DKY78"/>
      <c r="DKZ78"/>
      <c r="DLA78"/>
      <c r="DLB78"/>
      <c r="DLC78"/>
      <c r="DLD78"/>
      <c r="DLE78"/>
      <c r="DLF78"/>
      <c r="DLG78"/>
      <c r="DLH78"/>
      <c r="DLI78"/>
      <c r="DLJ78"/>
      <c r="DLK78"/>
      <c r="DLL78"/>
      <c r="DLM78"/>
      <c r="DLN78"/>
      <c r="DLO78"/>
      <c r="DLP78"/>
      <c r="DLQ78"/>
      <c r="DLR78"/>
      <c r="DLS78"/>
      <c r="DLT78"/>
      <c r="DLU78"/>
      <c r="DLV78"/>
      <c r="DLW78"/>
      <c r="DLX78"/>
      <c r="DLY78"/>
      <c r="DLZ78"/>
      <c r="DMA78"/>
      <c r="DMB78"/>
      <c r="DMC78"/>
      <c r="DMD78"/>
      <c r="DME78"/>
      <c r="DMF78"/>
      <c r="DMG78"/>
      <c r="DMH78"/>
      <c r="DMI78"/>
      <c r="DMJ78"/>
      <c r="DMK78"/>
      <c r="DML78"/>
      <c r="DMM78"/>
      <c r="DMN78"/>
      <c r="DMO78"/>
      <c r="DMP78"/>
      <c r="DMQ78"/>
      <c r="DMR78"/>
      <c r="DMS78"/>
      <c r="DMT78"/>
      <c r="DMU78"/>
      <c r="DMV78"/>
      <c r="DMW78"/>
      <c r="DMX78"/>
      <c r="DMY78"/>
      <c r="DMZ78"/>
      <c r="DNA78"/>
      <c r="DNB78"/>
      <c r="DNC78"/>
      <c r="DND78"/>
      <c r="DNE78"/>
      <c r="DNF78"/>
      <c r="DNG78"/>
      <c r="DNH78"/>
      <c r="DNI78"/>
      <c r="DNJ78"/>
      <c r="DNK78"/>
      <c r="DNL78"/>
      <c r="DNM78"/>
      <c r="DNN78"/>
      <c r="DNO78"/>
      <c r="DNP78"/>
      <c r="DNQ78"/>
      <c r="DNR78"/>
      <c r="DNS78"/>
      <c r="DNT78"/>
      <c r="DNU78"/>
      <c r="DNV78"/>
      <c r="DNW78"/>
      <c r="DNX78"/>
      <c r="DNY78"/>
      <c r="DNZ78"/>
      <c r="DOA78"/>
      <c r="DOB78"/>
      <c r="DOC78"/>
      <c r="DOD78"/>
      <c r="DOE78"/>
      <c r="DOF78"/>
      <c r="DOG78"/>
      <c r="DOH78"/>
      <c r="DOI78"/>
      <c r="DOJ78"/>
      <c r="DOK78"/>
      <c r="DOL78"/>
      <c r="DOM78"/>
      <c r="DON78"/>
      <c r="DOO78"/>
      <c r="DOP78"/>
      <c r="DOQ78"/>
      <c r="DOR78"/>
      <c r="DOS78"/>
      <c r="DOT78"/>
      <c r="DOU78"/>
      <c r="DOV78"/>
      <c r="DOW78"/>
      <c r="DOX78"/>
      <c r="DOY78"/>
      <c r="DOZ78"/>
      <c r="DPA78"/>
      <c r="DPB78"/>
      <c r="DPC78"/>
      <c r="DPD78"/>
      <c r="DPE78"/>
      <c r="DPF78"/>
      <c r="DPG78"/>
      <c r="DPH78"/>
      <c r="DPI78"/>
      <c r="DPJ78"/>
      <c r="DPK78"/>
      <c r="DPL78"/>
      <c r="DPM78"/>
      <c r="DPN78"/>
      <c r="DPO78"/>
      <c r="DPP78"/>
      <c r="DPQ78"/>
      <c r="DPR78"/>
      <c r="DPS78"/>
      <c r="DPT78"/>
      <c r="DPU78"/>
      <c r="DPV78"/>
      <c r="DPW78"/>
      <c r="DPX78"/>
      <c r="DPY78"/>
      <c r="DPZ78"/>
      <c r="DQA78"/>
      <c r="DQB78"/>
      <c r="DQC78"/>
      <c r="DQD78"/>
      <c r="DQE78"/>
      <c r="DQF78"/>
      <c r="DQG78"/>
      <c r="DQH78"/>
      <c r="DQI78"/>
      <c r="DQJ78"/>
      <c r="DQK78"/>
      <c r="DQL78"/>
      <c r="DQM78"/>
      <c r="DQN78"/>
      <c r="DQO78"/>
      <c r="DQP78"/>
      <c r="DQQ78"/>
      <c r="DQR78"/>
      <c r="DQS78"/>
      <c r="DQT78"/>
      <c r="DQU78"/>
      <c r="DQV78"/>
      <c r="DQW78"/>
      <c r="DQX78"/>
      <c r="DQY78"/>
      <c r="DQZ78"/>
      <c r="DRA78"/>
      <c r="DRB78"/>
      <c r="DRC78"/>
      <c r="DRD78"/>
      <c r="DRE78"/>
      <c r="DRF78"/>
      <c r="DRG78"/>
      <c r="DRH78"/>
      <c r="DRI78"/>
      <c r="DRJ78"/>
      <c r="DRK78"/>
      <c r="DRL78"/>
      <c r="DRM78"/>
      <c r="DRN78"/>
      <c r="DRO78"/>
      <c r="DRP78"/>
      <c r="DRQ78"/>
      <c r="DRR78"/>
      <c r="DRS78"/>
      <c r="DRT78"/>
      <c r="DRU78"/>
      <c r="DRV78"/>
      <c r="DRW78"/>
      <c r="DRX78"/>
      <c r="DRY78"/>
      <c r="DRZ78"/>
      <c r="DSA78"/>
      <c r="DSB78"/>
      <c r="DSC78"/>
      <c r="DSD78"/>
      <c r="DSE78"/>
      <c r="DSF78"/>
      <c r="DSG78"/>
      <c r="DSH78"/>
      <c r="DSI78"/>
      <c r="DSJ78"/>
      <c r="DSK78"/>
      <c r="DSL78"/>
      <c r="DSM78"/>
      <c r="DSN78"/>
      <c r="DSO78"/>
      <c r="DSP78"/>
      <c r="DSQ78"/>
      <c r="DSR78"/>
      <c r="DSS78"/>
      <c r="DST78"/>
      <c r="DSU78"/>
      <c r="DSV78"/>
      <c r="DSW78"/>
      <c r="DSX78"/>
      <c r="DSY78"/>
      <c r="DSZ78"/>
      <c r="DTA78"/>
      <c r="DTB78"/>
      <c r="DTC78"/>
      <c r="DTD78"/>
      <c r="DTE78"/>
      <c r="DTF78"/>
      <c r="DTG78"/>
      <c r="DTH78"/>
      <c r="DTI78"/>
      <c r="DTJ78"/>
      <c r="DTK78"/>
      <c r="DTL78"/>
      <c r="DTM78"/>
      <c r="DTN78"/>
      <c r="DTO78"/>
      <c r="DTP78"/>
      <c r="DTQ78"/>
      <c r="DTR78"/>
      <c r="DTS78"/>
      <c r="DTT78"/>
      <c r="DTU78"/>
      <c r="DTV78"/>
      <c r="DTW78"/>
      <c r="DTX78"/>
      <c r="DTY78"/>
      <c r="DTZ78"/>
      <c r="DUA78"/>
      <c r="DUB78"/>
      <c r="DUC78"/>
      <c r="DUD78"/>
      <c r="DUE78"/>
      <c r="DUF78"/>
      <c r="DUG78"/>
      <c r="DUH78"/>
      <c r="DUI78"/>
      <c r="DUJ78"/>
      <c r="DUK78"/>
      <c r="DUL78"/>
      <c r="DUM78"/>
      <c r="DUN78"/>
      <c r="DUO78"/>
      <c r="DUP78"/>
      <c r="DUQ78"/>
      <c r="DUR78"/>
      <c r="DUS78"/>
      <c r="DUT78"/>
      <c r="DUU78"/>
      <c r="DUV78"/>
      <c r="DUW78"/>
      <c r="DUX78"/>
      <c r="DUY78"/>
      <c r="DUZ78"/>
      <c r="DVA78"/>
      <c r="DVB78"/>
      <c r="DVC78"/>
      <c r="DVD78"/>
      <c r="DVE78"/>
      <c r="DVF78"/>
      <c r="DVG78"/>
      <c r="DVH78"/>
      <c r="DVI78"/>
      <c r="DVJ78"/>
      <c r="DVK78"/>
      <c r="DVL78"/>
      <c r="DVM78"/>
      <c r="DVN78"/>
      <c r="DVO78"/>
      <c r="DVP78"/>
      <c r="DVQ78"/>
      <c r="DVR78"/>
      <c r="DVS78"/>
      <c r="DVT78"/>
      <c r="DVU78"/>
      <c r="DVV78"/>
      <c r="DVW78"/>
      <c r="DVX78"/>
      <c r="DVY78"/>
      <c r="DVZ78"/>
      <c r="DWA78"/>
      <c r="DWB78"/>
      <c r="DWC78"/>
      <c r="DWD78"/>
      <c r="DWE78"/>
      <c r="DWF78"/>
      <c r="DWG78"/>
      <c r="DWH78"/>
      <c r="DWI78"/>
      <c r="DWJ78"/>
      <c r="DWK78"/>
      <c r="DWL78"/>
      <c r="DWM78"/>
      <c r="DWN78"/>
      <c r="DWO78"/>
      <c r="DWP78"/>
      <c r="DWQ78"/>
      <c r="DWR78"/>
      <c r="DWS78"/>
      <c r="DWT78"/>
      <c r="DWU78"/>
      <c r="DWV78"/>
      <c r="DWW78"/>
      <c r="DWX78"/>
      <c r="DWY78"/>
      <c r="DWZ78"/>
      <c r="DXA78"/>
      <c r="DXB78"/>
      <c r="DXC78"/>
      <c r="DXD78"/>
      <c r="DXE78"/>
      <c r="DXF78"/>
      <c r="DXG78"/>
      <c r="DXH78"/>
      <c r="DXI78"/>
      <c r="DXJ78"/>
      <c r="DXK78"/>
      <c r="DXL78"/>
      <c r="DXM78"/>
      <c r="DXN78"/>
      <c r="DXO78"/>
      <c r="DXP78"/>
      <c r="DXQ78"/>
      <c r="DXR78"/>
      <c r="DXS78"/>
      <c r="DXT78"/>
      <c r="DXU78"/>
      <c r="DXV78"/>
      <c r="DXW78"/>
      <c r="DXX78"/>
      <c r="DXY78"/>
      <c r="DXZ78"/>
      <c r="DYA78"/>
      <c r="DYB78"/>
      <c r="DYC78"/>
      <c r="DYD78"/>
      <c r="DYE78"/>
      <c r="DYF78"/>
      <c r="DYG78"/>
      <c r="DYH78"/>
      <c r="DYI78"/>
      <c r="DYJ78"/>
      <c r="DYK78"/>
      <c r="DYL78"/>
      <c r="DYM78"/>
      <c r="DYN78"/>
      <c r="DYO78"/>
      <c r="DYP78"/>
      <c r="DYQ78"/>
      <c r="DYR78"/>
      <c r="DYS78"/>
      <c r="DYT78"/>
      <c r="DYU78"/>
      <c r="DYV78"/>
      <c r="DYW78"/>
      <c r="DYX78"/>
      <c r="DYY78"/>
      <c r="DYZ78"/>
      <c r="DZA78"/>
      <c r="DZB78"/>
      <c r="DZC78"/>
      <c r="DZD78"/>
      <c r="DZE78"/>
      <c r="DZF78"/>
      <c r="DZG78"/>
      <c r="DZH78"/>
      <c r="DZI78"/>
      <c r="DZJ78"/>
      <c r="DZK78"/>
      <c r="DZL78"/>
      <c r="DZM78"/>
      <c r="DZN78"/>
      <c r="DZO78"/>
      <c r="DZP78"/>
      <c r="DZQ78"/>
      <c r="DZR78"/>
      <c r="DZS78"/>
      <c r="DZT78"/>
      <c r="DZU78"/>
      <c r="DZV78"/>
      <c r="DZW78"/>
      <c r="DZX78"/>
      <c r="DZY78"/>
      <c r="DZZ78"/>
      <c r="EAA78"/>
      <c r="EAB78"/>
      <c r="EAC78"/>
      <c r="EAD78"/>
      <c r="EAE78"/>
      <c r="EAF78"/>
      <c r="EAG78"/>
      <c r="EAH78"/>
      <c r="EAI78"/>
      <c r="EAJ78"/>
      <c r="EAK78"/>
      <c r="EAL78"/>
      <c r="EAM78"/>
      <c r="EAN78"/>
      <c r="EAO78"/>
      <c r="EAP78"/>
      <c r="EAQ78"/>
      <c r="EAR78"/>
      <c r="EAS78"/>
      <c r="EAT78"/>
      <c r="EAU78"/>
      <c r="EAV78"/>
      <c r="EAW78"/>
      <c r="EAX78"/>
      <c r="EAY78"/>
      <c r="EAZ78"/>
      <c r="EBA78"/>
      <c r="EBB78"/>
      <c r="EBC78"/>
      <c r="EBD78"/>
      <c r="EBE78"/>
      <c r="EBF78"/>
      <c r="EBG78"/>
      <c r="EBH78"/>
      <c r="EBI78"/>
      <c r="EBJ78"/>
      <c r="EBK78"/>
      <c r="EBL78"/>
      <c r="EBM78"/>
      <c r="EBN78"/>
      <c r="EBO78"/>
      <c r="EBP78"/>
      <c r="EBQ78"/>
      <c r="EBR78"/>
      <c r="EBS78"/>
      <c r="EBT78"/>
      <c r="EBU78"/>
      <c r="EBV78"/>
      <c r="EBW78"/>
      <c r="EBX78"/>
      <c r="EBY78"/>
      <c r="EBZ78"/>
      <c r="ECA78"/>
      <c r="ECB78"/>
      <c r="ECC78"/>
      <c r="ECD78"/>
      <c r="ECE78"/>
      <c r="ECF78"/>
      <c r="ECG78"/>
      <c r="ECH78"/>
      <c r="ECI78"/>
      <c r="ECJ78"/>
      <c r="ECK78"/>
      <c r="ECL78"/>
      <c r="ECM78"/>
      <c r="ECN78"/>
      <c r="ECO78"/>
      <c r="ECP78"/>
      <c r="ECQ78"/>
      <c r="ECR78"/>
      <c r="ECS78"/>
      <c r="ECT78"/>
      <c r="ECU78"/>
      <c r="ECV78"/>
      <c r="ECW78"/>
      <c r="ECX78"/>
      <c r="ECY78"/>
      <c r="ECZ78"/>
      <c r="EDA78"/>
      <c r="EDB78"/>
      <c r="EDC78"/>
      <c r="EDD78"/>
      <c r="EDE78"/>
      <c r="EDF78"/>
      <c r="EDG78"/>
      <c r="EDH78"/>
      <c r="EDI78"/>
      <c r="EDJ78"/>
      <c r="EDK78"/>
      <c r="EDL78"/>
      <c r="EDM78"/>
      <c r="EDN78"/>
      <c r="EDO78"/>
      <c r="EDP78"/>
      <c r="EDQ78"/>
      <c r="EDR78"/>
      <c r="EDS78"/>
      <c r="EDT78"/>
      <c r="EDU78"/>
      <c r="EDV78"/>
      <c r="EDW78"/>
      <c r="EDX78"/>
      <c r="EDY78"/>
      <c r="EDZ78"/>
      <c r="EEA78"/>
      <c r="EEB78"/>
      <c r="EEC78"/>
      <c r="EED78"/>
      <c r="EEE78"/>
      <c r="EEF78"/>
      <c r="EEG78"/>
      <c r="EEH78"/>
      <c r="EEI78"/>
      <c r="EEJ78"/>
      <c r="EEK78"/>
      <c r="EEL78"/>
      <c r="EEM78"/>
      <c r="EEN78"/>
      <c r="EEO78"/>
      <c r="EEP78"/>
      <c r="EEQ78"/>
      <c r="EER78"/>
      <c r="EES78"/>
      <c r="EET78"/>
      <c r="EEU78"/>
      <c r="EEV78"/>
      <c r="EEW78"/>
      <c r="EEX78"/>
      <c r="EEY78"/>
      <c r="EEZ78"/>
      <c r="EFA78"/>
      <c r="EFB78"/>
      <c r="EFC78"/>
      <c r="EFD78"/>
      <c r="EFE78"/>
      <c r="EFF78"/>
      <c r="EFG78"/>
      <c r="EFH78"/>
      <c r="EFI78"/>
      <c r="EFJ78"/>
      <c r="EFK78"/>
      <c r="EFL78"/>
      <c r="EFM78"/>
      <c r="EFN78"/>
      <c r="EFO78"/>
      <c r="EFP78"/>
      <c r="EFQ78"/>
      <c r="EFR78"/>
      <c r="EFS78"/>
      <c r="EFT78"/>
      <c r="EFU78"/>
      <c r="EFV78"/>
      <c r="EFW78"/>
      <c r="EFX78"/>
      <c r="EFY78"/>
      <c r="EFZ78"/>
      <c r="EGA78"/>
      <c r="EGB78"/>
      <c r="EGC78"/>
      <c r="EGD78"/>
      <c r="EGE78"/>
      <c r="EGF78"/>
      <c r="EGG78"/>
      <c r="EGH78"/>
      <c r="EGI78"/>
      <c r="EGJ78"/>
      <c r="EGK78"/>
      <c r="EGL78"/>
      <c r="EGM78"/>
      <c r="EGN78"/>
      <c r="EGO78"/>
      <c r="EGP78"/>
      <c r="EGQ78"/>
      <c r="EGR78"/>
      <c r="EGS78"/>
      <c r="EGT78"/>
      <c r="EGU78"/>
      <c r="EGV78"/>
      <c r="EGW78"/>
      <c r="EGX78"/>
      <c r="EGY78"/>
      <c r="EGZ78"/>
      <c r="EHA78"/>
      <c r="EHB78"/>
      <c r="EHC78"/>
      <c r="EHD78"/>
      <c r="EHE78"/>
      <c r="EHF78"/>
      <c r="EHG78"/>
      <c r="EHH78"/>
      <c r="EHI78"/>
      <c r="EHJ78"/>
      <c r="EHK78"/>
      <c r="EHL78"/>
      <c r="EHM78"/>
      <c r="EHN78"/>
      <c r="EHO78"/>
      <c r="EHP78"/>
      <c r="EHQ78"/>
      <c r="EHR78"/>
      <c r="EHS78"/>
      <c r="EHT78"/>
      <c r="EHU78"/>
      <c r="EHV78"/>
      <c r="EHW78"/>
      <c r="EHX78"/>
      <c r="EHY78"/>
      <c r="EHZ78"/>
      <c r="EIA78"/>
      <c r="EIB78"/>
      <c r="EIC78"/>
      <c r="EID78"/>
      <c r="EIE78"/>
      <c r="EIF78"/>
      <c r="EIG78"/>
      <c r="EIH78"/>
      <c r="EII78"/>
      <c r="EIJ78"/>
      <c r="EIK78"/>
      <c r="EIL78"/>
      <c r="EIM78"/>
      <c r="EIN78"/>
      <c r="EIO78"/>
      <c r="EIP78"/>
      <c r="EIQ78"/>
      <c r="EIR78"/>
      <c r="EIS78"/>
      <c r="EIT78"/>
      <c r="EIU78"/>
      <c r="EIV78"/>
      <c r="EIW78"/>
      <c r="EIX78"/>
      <c r="EIY78"/>
      <c r="EIZ78"/>
      <c r="EJA78"/>
      <c r="EJB78"/>
      <c r="EJC78"/>
      <c r="EJD78"/>
      <c r="EJE78"/>
      <c r="EJF78"/>
      <c r="EJG78"/>
      <c r="EJH78"/>
      <c r="EJI78"/>
      <c r="EJJ78"/>
      <c r="EJK78"/>
      <c r="EJL78"/>
      <c r="EJM78"/>
      <c r="EJN78"/>
      <c r="EJO78"/>
      <c r="EJP78"/>
      <c r="EJQ78"/>
      <c r="EJR78"/>
      <c r="EJS78"/>
      <c r="EJT78"/>
      <c r="EJU78"/>
      <c r="EJV78"/>
      <c r="EJW78"/>
      <c r="EJX78"/>
      <c r="EJY78"/>
      <c r="EJZ78"/>
      <c r="EKA78"/>
      <c r="EKB78"/>
      <c r="EKC78"/>
      <c r="EKD78"/>
      <c r="EKE78"/>
      <c r="EKF78"/>
      <c r="EKG78"/>
      <c r="EKH78"/>
      <c r="EKI78"/>
      <c r="EKJ78"/>
      <c r="EKK78"/>
      <c r="EKL78"/>
      <c r="EKM78"/>
      <c r="EKN78"/>
      <c r="EKO78"/>
      <c r="EKP78"/>
      <c r="EKQ78"/>
      <c r="EKR78"/>
      <c r="EKS78"/>
      <c r="EKT78"/>
      <c r="EKU78"/>
      <c r="EKV78"/>
      <c r="EKW78"/>
      <c r="EKX78"/>
      <c r="EKY78"/>
      <c r="EKZ78"/>
      <c r="ELA78"/>
      <c r="ELB78"/>
      <c r="ELC78"/>
      <c r="ELD78"/>
      <c r="ELE78"/>
      <c r="ELF78"/>
      <c r="ELG78"/>
      <c r="ELH78"/>
      <c r="ELI78"/>
      <c r="ELJ78"/>
      <c r="ELK78"/>
      <c r="ELL78"/>
      <c r="ELM78"/>
      <c r="ELN78"/>
      <c r="ELO78"/>
      <c r="ELP78"/>
      <c r="ELQ78"/>
      <c r="ELR78"/>
      <c r="ELS78"/>
      <c r="ELT78"/>
      <c r="ELU78"/>
      <c r="ELV78"/>
      <c r="ELW78"/>
      <c r="ELX78"/>
      <c r="ELY78"/>
      <c r="ELZ78"/>
      <c r="EMA78"/>
      <c r="EMB78"/>
      <c r="EMC78"/>
      <c r="EMD78"/>
      <c r="EME78"/>
      <c r="EMF78"/>
      <c r="EMG78"/>
      <c r="EMH78"/>
      <c r="EMI78"/>
      <c r="EMJ78"/>
      <c r="EMK78"/>
      <c r="EML78"/>
      <c r="EMM78"/>
      <c r="EMN78"/>
      <c r="EMO78"/>
      <c r="EMP78"/>
      <c r="EMQ78"/>
      <c r="EMR78"/>
      <c r="EMS78"/>
      <c r="EMT78"/>
      <c r="EMU78"/>
      <c r="EMV78"/>
      <c r="EMW78"/>
      <c r="EMX78"/>
      <c r="EMY78"/>
      <c r="EMZ78"/>
      <c r="ENA78"/>
      <c r="ENB78"/>
      <c r="ENC78"/>
      <c r="END78"/>
      <c r="ENE78"/>
      <c r="ENF78"/>
      <c r="ENG78"/>
      <c r="ENH78"/>
      <c r="ENI78"/>
      <c r="ENJ78"/>
      <c r="ENK78"/>
      <c r="ENL78"/>
      <c r="ENM78"/>
      <c r="ENN78"/>
      <c r="ENO78"/>
      <c r="ENP78"/>
      <c r="ENQ78"/>
      <c r="ENR78"/>
      <c r="ENS78"/>
      <c r="ENT78"/>
      <c r="ENU78"/>
      <c r="ENV78"/>
      <c r="ENW78"/>
      <c r="ENX78"/>
      <c r="ENY78"/>
      <c r="ENZ78"/>
      <c r="EOA78"/>
      <c r="EOB78"/>
      <c r="EOC78"/>
      <c r="EOD78"/>
      <c r="EOE78"/>
      <c r="EOF78"/>
      <c r="EOG78"/>
      <c r="EOH78"/>
      <c r="EOI78"/>
      <c r="EOJ78"/>
      <c r="EOK78"/>
      <c r="EOL78"/>
      <c r="EOM78"/>
      <c r="EON78"/>
      <c r="EOO78"/>
      <c r="EOP78"/>
      <c r="EOQ78"/>
      <c r="EOR78"/>
      <c r="EOS78"/>
      <c r="EOT78"/>
      <c r="EOU78"/>
      <c r="EOV78"/>
      <c r="EOW78"/>
      <c r="EOX78"/>
      <c r="EOY78"/>
      <c r="EOZ78"/>
      <c r="EPA78"/>
      <c r="EPB78"/>
      <c r="EPC78"/>
      <c r="EPD78"/>
      <c r="EPE78"/>
      <c r="EPF78"/>
      <c r="EPG78"/>
      <c r="EPH78"/>
      <c r="EPI78"/>
      <c r="EPJ78"/>
      <c r="EPK78"/>
      <c r="EPL78"/>
      <c r="EPM78"/>
      <c r="EPN78"/>
      <c r="EPO78"/>
      <c r="EPP78"/>
      <c r="EPQ78"/>
      <c r="EPR78"/>
      <c r="EPS78"/>
      <c r="EPT78"/>
      <c r="EPU78"/>
      <c r="EPV78"/>
      <c r="EPW78"/>
      <c r="EPX78"/>
      <c r="EPY78"/>
      <c r="EPZ78"/>
      <c r="EQA78"/>
      <c r="EQB78"/>
      <c r="EQC78"/>
      <c r="EQD78"/>
      <c r="EQE78"/>
      <c r="EQF78"/>
      <c r="EQG78"/>
      <c r="EQH78"/>
      <c r="EQI78"/>
      <c r="EQJ78"/>
      <c r="EQK78"/>
      <c r="EQL78"/>
      <c r="EQM78"/>
      <c r="EQN78"/>
      <c r="EQO78"/>
      <c r="EQP78"/>
      <c r="EQQ78"/>
      <c r="EQR78"/>
      <c r="EQS78"/>
      <c r="EQT78"/>
      <c r="EQU78"/>
      <c r="EQV78"/>
      <c r="EQW78"/>
      <c r="EQX78"/>
      <c r="EQY78"/>
      <c r="EQZ78"/>
      <c r="ERA78"/>
      <c r="ERB78"/>
      <c r="ERC78"/>
      <c r="ERD78"/>
      <c r="ERE78"/>
      <c r="ERF78"/>
      <c r="ERG78"/>
      <c r="ERH78"/>
      <c r="ERI78"/>
      <c r="ERJ78"/>
      <c r="ERK78"/>
      <c r="ERL78"/>
      <c r="ERM78"/>
      <c r="ERN78"/>
      <c r="ERO78"/>
      <c r="ERP78"/>
      <c r="ERQ78"/>
      <c r="ERR78"/>
      <c r="ERS78"/>
      <c r="ERT78"/>
      <c r="ERU78"/>
      <c r="ERV78"/>
      <c r="ERW78"/>
      <c r="ERX78"/>
      <c r="ERY78"/>
      <c r="ERZ78"/>
      <c r="ESA78"/>
      <c r="ESB78"/>
      <c r="ESC78"/>
      <c r="ESD78"/>
      <c r="ESE78"/>
      <c r="ESF78"/>
      <c r="ESG78"/>
      <c r="ESH78"/>
      <c r="ESI78"/>
      <c r="ESJ78"/>
      <c r="ESK78"/>
      <c r="ESL78"/>
      <c r="ESM78"/>
      <c r="ESN78"/>
      <c r="ESO78"/>
      <c r="ESP78"/>
      <c r="ESQ78"/>
      <c r="ESR78"/>
      <c r="ESS78"/>
      <c r="EST78"/>
      <c r="ESU78"/>
      <c r="ESV78"/>
      <c r="ESW78"/>
      <c r="ESX78"/>
      <c r="ESY78"/>
      <c r="ESZ78"/>
      <c r="ETA78"/>
      <c r="ETB78"/>
      <c r="ETC78"/>
      <c r="ETD78"/>
      <c r="ETE78"/>
      <c r="ETF78"/>
      <c r="ETG78"/>
      <c r="ETH78"/>
      <c r="ETI78"/>
      <c r="ETJ78"/>
      <c r="ETK78"/>
      <c r="ETL78"/>
      <c r="ETM78"/>
      <c r="ETN78"/>
      <c r="ETO78"/>
      <c r="ETP78"/>
      <c r="ETQ78"/>
      <c r="ETR78"/>
      <c r="ETS78"/>
      <c r="ETT78"/>
      <c r="ETU78"/>
      <c r="ETV78"/>
      <c r="ETW78"/>
      <c r="ETX78"/>
      <c r="ETY78"/>
      <c r="ETZ78"/>
      <c r="EUA78"/>
      <c r="EUB78"/>
      <c r="EUC78"/>
      <c r="EUD78"/>
      <c r="EUE78"/>
      <c r="EUF78"/>
      <c r="EUG78"/>
      <c r="EUH78"/>
      <c r="EUI78"/>
      <c r="EUJ78"/>
      <c r="EUK78"/>
      <c r="EUL78"/>
      <c r="EUM78"/>
      <c r="EUN78"/>
      <c r="EUO78"/>
      <c r="EUP78"/>
      <c r="EUQ78"/>
      <c r="EUR78"/>
      <c r="EUS78"/>
      <c r="EUT78"/>
      <c r="EUU78"/>
      <c r="EUV78"/>
      <c r="EUW78"/>
      <c r="EUX78"/>
      <c r="EUY78"/>
      <c r="EUZ78"/>
      <c r="EVA78"/>
      <c r="EVB78"/>
      <c r="EVC78"/>
      <c r="EVD78"/>
      <c r="EVE78"/>
      <c r="EVF78"/>
      <c r="EVG78"/>
      <c r="EVH78"/>
      <c r="EVI78"/>
      <c r="EVJ78"/>
      <c r="EVK78"/>
      <c r="EVL78"/>
      <c r="EVM78"/>
      <c r="EVN78"/>
      <c r="EVO78"/>
      <c r="EVP78"/>
      <c r="EVQ78"/>
      <c r="EVR78"/>
      <c r="EVS78"/>
      <c r="EVT78"/>
      <c r="EVU78"/>
      <c r="EVV78"/>
      <c r="EVW78"/>
      <c r="EVX78"/>
      <c r="EVY78"/>
      <c r="EVZ78"/>
      <c r="EWA78"/>
      <c r="EWB78"/>
      <c r="EWC78"/>
      <c r="EWD78"/>
      <c r="EWE78"/>
      <c r="EWF78"/>
      <c r="EWG78"/>
      <c r="EWH78"/>
      <c r="EWI78"/>
      <c r="EWJ78"/>
      <c r="EWK78"/>
      <c r="EWL78"/>
      <c r="EWM78"/>
      <c r="EWN78"/>
      <c r="EWO78"/>
      <c r="EWP78"/>
      <c r="EWQ78"/>
      <c r="EWR78"/>
      <c r="EWS78"/>
      <c r="EWT78"/>
      <c r="EWU78"/>
      <c r="EWV78"/>
      <c r="EWW78"/>
      <c r="EWX78"/>
      <c r="EWY78"/>
      <c r="EWZ78"/>
      <c r="EXA78"/>
      <c r="EXB78"/>
      <c r="EXC78"/>
      <c r="EXD78"/>
      <c r="EXE78"/>
      <c r="EXF78"/>
      <c r="EXG78"/>
      <c r="EXH78"/>
      <c r="EXI78"/>
      <c r="EXJ78"/>
      <c r="EXK78"/>
      <c r="EXL78"/>
      <c r="EXM78"/>
      <c r="EXN78"/>
      <c r="EXO78"/>
      <c r="EXP78"/>
      <c r="EXQ78"/>
      <c r="EXR78"/>
      <c r="EXS78"/>
      <c r="EXT78"/>
      <c r="EXU78"/>
      <c r="EXV78"/>
      <c r="EXW78"/>
      <c r="EXX78"/>
      <c r="EXY78"/>
      <c r="EXZ78"/>
      <c r="EYA78"/>
      <c r="EYB78"/>
      <c r="EYC78"/>
      <c r="EYD78"/>
      <c r="EYE78"/>
      <c r="EYF78"/>
      <c r="EYG78"/>
      <c r="EYH78"/>
      <c r="EYI78"/>
      <c r="EYJ78"/>
      <c r="EYK78"/>
      <c r="EYL78"/>
      <c r="EYM78"/>
      <c r="EYN78"/>
      <c r="EYO78"/>
      <c r="EYP78"/>
      <c r="EYQ78"/>
      <c r="EYR78"/>
      <c r="EYS78"/>
      <c r="EYT78"/>
      <c r="EYU78"/>
      <c r="EYV78"/>
      <c r="EYW78"/>
      <c r="EYX78"/>
      <c r="EYY78"/>
      <c r="EYZ78"/>
      <c r="EZA78"/>
      <c r="EZB78"/>
      <c r="EZC78"/>
      <c r="EZD78"/>
      <c r="EZE78"/>
      <c r="EZF78"/>
      <c r="EZG78"/>
      <c r="EZH78"/>
      <c r="EZI78"/>
      <c r="EZJ78"/>
      <c r="EZK78"/>
      <c r="EZL78"/>
      <c r="EZM78"/>
      <c r="EZN78"/>
      <c r="EZO78"/>
      <c r="EZP78"/>
      <c r="EZQ78"/>
      <c r="EZR78"/>
      <c r="EZS78"/>
      <c r="EZT78"/>
      <c r="EZU78"/>
      <c r="EZV78"/>
      <c r="EZW78"/>
      <c r="EZX78"/>
      <c r="EZY78"/>
      <c r="EZZ78"/>
      <c r="FAA78"/>
      <c r="FAB78"/>
      <c r="FAC78"/>
      <c r="FAD78"/>
      <c r="FAE78"/>
      <c r="FAF78"/>
      <c r="FAG78"/>
      <c r="FAH78"/>
      <c r="FAI78"/>
      <c r="FAJ78"/>
      <c r="FAK78"/>
      <c r="FAL78"/>
      <c r="FAM78"/>
      <c r="FAN78"/>
      <c r="FAO78"/>
      <c r="FAP78"/>
      <c r="FAQ78"/>
      <c r="FAR78"/>
      <c r="FAS78"/>
      <c r="FAT78"/>
      <c r="FAU78"/>
      <c r="FAV78"/>
      <c r="FAW78"/>
      <c r="FAX78"/>
      <c r="FAY78"/>
      <c r="FAZ78"/>
      <c r="FBA78"/>
      <c r="FBB78"/>
      <c r="FBC78"/>
      <c r="FBD78"/>
      <c r="FBE78"/>
      <c r="FBF78"/>
      <c r="FBG78"/>
      <c r="FBH78"/>
      <c r="FBI78"/>
      <c r="FBJ78"/>
      <c r="FBK78"/>
      <c r="FBL78"/>
      <c r="FBM78"/>
      <c r="FBN78"/>
      <c r="FBO78"/>
      <c r="FBP78"/>
      <c r="FBQ78"/>
      <c r="FBR78"/>
      <c r="FBS78"/>
      <c r="FBT78"/>
      <c r="FBU78"/>
      <c r="FBV78"/>
      <c r="FBW78"/>
      <c r="FBX78"/>
      <c r="FBY78"/>
      <c r="FBZ78"/>
      <c r="FCA78"/>
      <c r="FCB78"/>
      <c r="FCC78"/>
      <c r="FCD78"/>
      <c r="FCE78"/>
      <c r="FCF78"/>
      <c r="FCG78"/>
      <c r="FCH78"/>
      <c r="FCI78"/>
      <c r="FCJ78"/>
      <c r="FCK78"/>
      <c r="FCL78"/>
      <c r="FCM78"/>
      <c r="FCN78"/>
      <c r="FCO78"/>
      <c r="FCP78"/>
      <c r="FCQ78"/>
      <c r="FCR78"/>
      <c r="FCS78"/>
      <c r="FCT78"/>
      <c r="FCU78"/>
      <c r="FCV78"/>
      <c r="FCW78"/>
      <c r="FCX78"/>
      <c r="FCY78"/>
      <c r="FCZ78"/>
      <c r="FDA78"/>
      <c r="FDB78"/>
      <c r="FDC78"/>
      <c r="FDD78"/>
      <c r="FDE78"/>
      <c r="FDF78"/>
      <c r="FDG78"/>
      <c r="FDH78"/>
      <c r="FDI78"/>
      <c r="FDJ78"/>
      <c r="FDK78"/>
      <c r="FDL78"/>
      <c r="FDM78"/>
      <c r="FDN78"/>
      <c r="FDO78"/>
      <c r="FDP78"/>
      <c r="FDQ78"/>
      <c r="FDR78"/>
      <c r="FDS78"/>
      <c r="FDT78"/>
      <c r="FDU78"/>
      <c r="FDV78"/>
      <c r="FDW78"/>
      <c r="FDX78"/>
      <c r="FDY78"/>
      <c r="FDZ78"/>
      <c r="FEA78"/>
      <c r="FEB78"/>
      <c r="FEC78"/>
      <c r="FED78"/>
      <c r="FEE78"/>
      <c r="FEF78"/>
      <c r="FEG78"/>
      <c r="FEH78"/>
      <c r="FEI78"/>
      <c r="FEJ78"/>
      <c r="FEK78"/>
      <c r="FEL78"/>
      <c r="FEM78"/>
      <c r="FEN78"/>
      <c r="FEO78"/>
      <c r="FEP78"/>
      <c r="FEQ78"/>
      <c r="FER78"/>
      <c r="FES78"/>
      <c r="FET78"/>
      <c r="FEU78"/>
      <c r="FEV78"/>
      <c r="FEW78"/>
      <c r="FEX78"/>
      <c r="FEY78"/>
      <c r="FEZ78"/>
      <c r="FFA78"/>
      <c r="FFB78"/>
      <c r="FFC78"/>
      <c r="FFD78"/>
      <c r="FFE78"/>
      <c r="FFF78"/>
      <c r="FFG78"/>
      <c r="FFH78"/>
      <c r="FFI78"/>
      <c r="FFJ78"/>
      <c r="FFK78"/>
      <c r="FFL78"/>
      <c r="FFM78"/>
      <c r="FFN78"/>
      <c r="FFO78"/>
      <c r="FFP78"/>
      <c r="FFQ78"/>
      <c r="FFR78"/>
      <c r="FFS78"/>
      <c r="FFT78"/>
      <c r="FFU78"/>
      <c r="FFV78"/>
      <c r="FFW78"/>
      <c r="FFX78"/>
      <c r="FFY78"/>
      <c r="FFZ78"/>
      <c r="FGA78"/>
      <c r="FGB78"/>
      <c r="FGC78"/>
      <c r="FGD78"/>
      <c r="FGE78"/>
      <c r="FGF78"/>
      <c r="FGG78"/>
      <c r="FGH78"/>
      <c r="FGI78"/>
      <c r="FGJ78"/>
      <c r="FGK78"/>
      <c r="FGL78"/>
      <c r="FGM78"/>
      <c r="FGN78"/>
      <c r="FGO78"/>
      <c r="FGP78"/>
      <c r="FGQ78"/>
      <c r="FGR78"/>
      <c r="FGS78"/>
      <c r="FGT78"/>
      <c r="FGU78"/>
      <c r="FGV78"/>
      <c r="FGW78"/>
      <c r="FGX78"/>
      <c r="FGY78"/>
      <c r="FGZ78"/>
      <c r="FHA78"/>
      <c r="FHB78"/>
      <c r="FHC78"/>
      <c r="FHD78"/>
      <c r="FHE78"/>
      <c r="FHF78"/>
      <c r="FHG78"/>
      <c r="FHH78"/>
      <c r="FHI78"/>
      <c r="FHJ78"/>
      <c r="FHK78"/>
      <c r="FHL78"/>
      <c r="FHM78"/>
      <c r="FHN78"/>
      <c r="FHO78"/>
      <c r="FHP78"/>
      <c r="FHQ78"/>
      <c r="FHR78"/>
      <c r="FHS78"/>
      <c r="FHT78"/>
      <c r="FHU78"/>
      <c r="FHV78"/>
      <c r="FHW78"/>
      <c r="FHX78"/>
      <c r="FHY78"/>
      <c r="FHZ78"/>
      <c r="FIA78"/>
      <c r="FIB78"/>
      <c r="FIC78"/>
      <c r="FID78"/>
      <c r="FIE78"/>
      <c r="FIF78"/>
      <c r="FIG78"/>
      <c r="FIH78"/>
      <c r="FII78"/>
      <c r="FIJ78"/>
      <c r="FIK78"/>
      <c r="FIL78"/>
      <c r="FIM78"/>
      <c r="FIN78"/>
      <c r="FIO78"/>
      <c r="FIP78"/>
      <c r="FIQ78"/>
      <c r="FIR78"/>
      <c r="FIS78"/>
      <c r="FIT78"/>
      <c r="FIU78"/>
      <c r="FIV78"/>
      <c r="FIW78"/>
      <c r="FIX78"/>
      <c r="FIY78"/>
      <c r="FIZ78"/>
      <c r="FJA78"/>
      <c r="FJB78"/>
      <c r="FJC78"/>
      <c r="FJD78"/>
      <c r="FJE78"/>
      <c r="FJF78"/>
      <c r="FJG78"/>
      <c r="FJH78"/>
      <c r="FJI78"/>
      <c r="FJJ78"/>
      <c r="FJK78"/>
      <c r="FJL78"/>
      <c r="FJM78"/>
      <c r="FJN78"/>
      <c r="FJO78"/>
      <c r="FJP78"/>
      <c r="FJQ78"/>
      <c r="FJR78"/>
      <c r="FJS78"/>
      <c r="FJT78"/>
      <c r="FJU78"/>
      <c r="FJV78"/>
      <c r="FJW78"/>
      <c r="FJX78"/>
      <c r="FJY78"/>
      <c r="FJZ78"/>
      <c r="FKA78"/>
      <c r="FKB78"/>
      <c r="FKC78"/>
      <c r="FKD78"/>
      <c r="FKE78"/>
      <c r="FKF78"/>
      <c r="FKG78"/>
      <c r="FKH78"/>
      <c r="FKI78"/>
      <c r="FKJ78"/>
      <c r="FKK78"/>
      <c r="FKL78"/>
      <c r="FKM78"/>
      <c r="FKN78"/>
      <c r="FKO78"/>
      <c r="FKP78"/>
      <c r="FKQ78"/>
      <c r="FKR78"/>
      <c r="FKS78"/>
      <c r="FKT78"/>
      <c r="FKU78"/>
      <c r="FKV78"/>
      <c r="FKW78"/>
      <c r="FKX78"/>
      <c r="FKY78"/>
      <c r="FKZ78"/>
      <c r="FLA78"/>
      <c r="FLB78"/>
      <c r="FLC78"/>
      <c r="FLD78"/>
      <c r="FLE78"/>
      <c r="FLF78"/>
      <c r="FLG78"/>
      <c r="FLH78"/>
      <c r="FLI78"/>
      <c r="FLJ78"/>
      <c r="FLK78"/>
      <c r="FLL78"/>
      <c r="FLM78"/>
      <c r="FLN78"/>
      <c r="FLO78"/>
      <c r="FLP78"/>
      <c r="FLQ78"/>
      <c r="FLR78"/>
      <c r="FLS78"/>
      <c r="FLT78"/>
      <c r="FLU78"/>
      <c r="FLV78"/>
      <c r="FLW78"/>
      <c r="FLX78"/>
      <c r="FLY78"/>
      <c r="FLZ78"/>
      <c r="FMA78"/>
      <c r="FMB78"/>
      <c r="FMC78"/>
      <c r="FMD78"/>
      <c r="FME78"/>
      <c r="FMF78"/>
      <c r="FMG78"/>
      <c r="FMH78"/>
      <c r="FMI78"/>
      <c r="FMJ78"/>
      <c r="FMK78"/>
      <c r="FML78"/>
      <c r="FMM78"/>
      <c r="FMN78"/>
      <c r="FMO78"/>
      <c r="FMP78"/>
      <c r="FMQ78"/>
      <c r="FMR78"/>
      <c r="FMS78"/>
      <c r="FMT78"/>
      <c r="FMU78"/>
      <c r="FMV78"/>
      <c r="FMW78"/>
      <c r="FMX78"/>
      <c r="FMY78"/>
      <c r="FMZ78"/>
      <c r="FNA78"/>
      <c r="FNB78"/>
      <c r="FNC78"/>
      <c r="FND78"/>
      <c r="FNE78"/>
      <c r="FNF78"/>
      <c r="FNG78"/>
      <c r="FNH78"/>
      <c r="FNI78"/>
      <c r="FNJ78"/>
      <c r="FNK78"/>
      <c r="FNL78"/>
      <c r="FNM78"/>
      <c r="FNN78"/>
      <c r="FNO78"/>
      <c r="FNP78"/>
      <c r="FNQ78"/>
      <c r="FNR78"/>
      <c r="FNS78"/>
      <c r="FNT78"/>
      <c r="FNU78"/>
      <c r="FNV78"/>
      <c r="FNW78"/>
      <c r="FNX78"/>
      <c r="FNY78"/>
      <c r="FNZ78"/>
      <c r="FOA78"/>
      <c r="FOB78"/>
      <c r="FOC78"/>
      <c r="FOD78"/>
      <c r="FOE78"/>
      <c r="FOF78"/>
      <c r="FOG78"/>
      <c r="FOH78"/>
      <c r="FOI78"/>
      <c r="FOJ78"/>
      <c r="FOK78"/>
      <c r="FOL78"/>
      <c r="FOM78"/>
      <c r="FON78"/>
      <c r="FOO78"/>
      <c r="FOP78"/>
      <c r="FOQ78"/>
      <c r="FOR78"/>
      <c r="FOS78"/>
      <c r="FOT78"/>
      <c r="FOU78"/>
      <c r="FOV78"/>
      <c r="FOW78"/>
      <c r="FOX78"/>
      <c r="FOY78"/>
      <c r="FOZ78"/>
      <c r="FPA78"/>
      <c r="FPB78"/>
      <c r="FPC78"/>
      <c r="FPD78"/>
      <c r="FPE78"/>
      <c r="FPF78"/>
      <c r="FPG78"/>
      <c r="FPH78"/>
      <c r="FPI78"/>
      <c r="FPJ78"/>
      <c r="FPK78"/>
      <c r="FPL78"/>
      <c r="FPM78"/>
      <c r="FPN78"/>
      <c r="FPO78"/>
      <c r="FPP78"/>
      <c r="FPQ78"/>
      <c r="FPR78"/>
      <c r="FPS78"/>
      <c r="FPT78"/>
      <c r="FPU78"/>
      <c r="FPV78"/>
      <c r="FPW78"/>
      <c r="FPX78"/>
      <c r="FPY78"/>
      <c r="FPZ78"/>
      <c r="FQA78"/>
      <c r="FQB78"/>
      <c r="FQC78"/>
      <c r="FQD78"/>
      <c r="FQE78"/>
      <c r="FQF78"/>
      <c r="FQG78"/>
      <c r="FQH78"/>
      <c r="FQI78"/>
      <c r="FQJ78"/>
      <c r="FQK78"/>
      <c r="FQL78"/>
      <c r="FQM78"/>
      <c r="FQN78"/>
      <c r="FQO78"/>
      <c r="FQP78"/>
      <c r="FQQ78"/>
      <c r="FQR78"/>
      <c r="FQS78"/>
      <c r="FQT78"/>
      <c r="FQU78"/>
      <c r="FQV78"/>
      <c r="FQW78"/>
      <c r="FQX78"/>
      <c r="FQY78"/>
      <c r="FQZ78"/>
      <c r="FRA78"/>
      <c r="FRB78"/>
      <c r="FRC78"/>
      <c r="FRD78"/>
      <c r="FRE78"/>
      <c r="FRF78"/>
      <c r="FRG78"/>
      <c r="FRH78"/>
      <c r="FRI78"/>
      <c r="FRJ78"/>
      <c r="FRK78"/>
      <c r="FRL78"/>
      <c r="FRM78"/>
      <c r="FRN78"/>
      <c r="FRO78"/>
      <c r="FRP78"/>
      <c r="FRQ78"/>
      <c r="FRR78"/>
      <c r="FRS78"/>
      <c r="FRT78"/>
      <c r="FRU78"/>
      <c r="FRV78"/>
      <c r="FRW78"/>
      <c r="FRX78"/>
      <c r="FRY78"/>
      <c r="FRZ78"/>
      <c r="FSA78"/>
      <c r="FSB78"/>
      <c r="FSC78"/>
      <c r="FSD78"/>
      <c r="FSE78"/>
      <c r="FSF78"/>
      <c r="FSG78"/>
      <c r="FSH78"/>
      <c r="FSI78"/>
      <c r="FSJ78"/>
      <c r="FSK78"/>
      <c r="FSL78"/>
      <c r="FSM78"/>
      <c r="FSN78"/>
      <c r="FSO78"/>
      <c r="FSP78"/>
      <c r="FSQ78"/>
      <c r="FSR78"/>
      <c r="FSS78"/>
      <c r="FST78"/>
      <c r="FSU78"/>
      <c r="FSV78"/>
      <c r="FSW78"/>
      <c r="FSX78"/>
      <c r="FSY78"/>
      <c r="FSZ78"/>
      <c r="FTA78"/>
      <c r="FTB78"/>
      <c r="FTC78"/>
      <c r="FTD78"/>
      <c r="FTE78"/>
      <c r="FTF78"/>
      <c r="FTG78"/>
      <c r="FTH78"/>
      <c r="FTI78"/>
      <c r="FTJ78"/>
      <c r="FTK78"/>
      <c r="FTL78"/>
      <c r="FTM78"/>
      <c r="FTN78"/>
      <c r="FTO78"/>
      <c r="FTP78"/>
      <c r="FTQ78"/>
      <c r="FTR78"/>
      <c r="FTS78"/>
      <c r="FTT78"/>
      <c r="FTU78"/>
      <c r="FTV78"/>
      <c r="FTW78"/>
      <c r="FTX78"/>
      <c r="FTY78"/>
      <c r="FTZ78"/>
      <c r="FUA78"/>
      <c r="FUB78"/>
      <c r="FUC78"/>
      <c r="FUD78"/>
      <c r="FUE78"/>
      <c r="FUF78"/>
      <c r="FUG78"/>
      <c r="FUH78"/>
      <c r="FUI78"/>
      <c r="FUJ78"/>
      <c r="FUK78"/>
      <c r="FUL78"/>
      <c r="FUM78"/>
      <c r="FUN78"/>
      <c r="FUO78"/>
      <c r="FUP78"/>
      <c r="FUQ78"/>
      <c r="FUR78"/>
      <c r="FUS78"/>
      <c r="FUT78"/>
      <c r="FUU78"/>
      <c r="FUV78"/>
      <c r="FUW78"/>
      <c r="FUX78"/>
      <c r="FUY78"/>
      <c r="FUZ78"/>
      <c r="FVA78"/>
      <c r="FVB78"/>
      <c r="FVC78"/>
      <c r="FVD78"/>
      <c r="FVE78"/>
      <c r="FVF78"/>
      <c r="FVG78"/>
      <c r="FVH78"/>
      <c r="FVI78"/>
      <c r="FVJ78"/>
      <c r="FVK78"/>
      <c r="FVL78"/>
      <c r="FVM78"/>
      <c r="FVN78"/>
      <c r="FVO78"/>
      <c r="FVP78"/>
      <c r="FVQ78"/>
      <c r="FVR78"/>
      <c r="FVS78"/>
      <c r="FVT78"/>
      <c r="FVU78"/>
      <c r="FVV78"/>
      <c r="FVW78"/>
      <c r="FVX78"/>
      <c r="FVY78"/>
      <c r="FVZ78"/>
      <c r="FWA78"/>
      <c r="FWB78"/>
      <c r="FWC78"/>
      <c r="FWD78"/>
      <c r="FWE78"/>
      <c r="FWF78"/>
      <c r="FWG78"/>
      <c r="FWH78"/>
      <c r="FWI78"/>
      <c r="FWJ78"/>
      <c r="FWK78"/>
      <c r="FWL78"/>
      <c r="FWM78"/>
      <c r="FWN78"/>
      <c r="FWO78"/>
      <c r="FWP78"/>
      <c r="FWQ78"/>
      <c r="FWR78"/>
      <c r="FWS78"/>
      <c r="FWT78"/>
      <c r="FWU78"/>
      <c r="FWV78"/>
      <c r="FWW78"/>
      <c r="FWX78"/>
      <c r="FWY78"/>
      <c r="FWZ78"/>
      <c r="FXA78"/>
      <c r="FXB78"/>
      <c r="FXC78"/>
      <c r="FXD78"/>
      <c r="FXE78"/>
      <c r="FXF78"/>
      <c r="FXG78"/>
      <c r="FXH78"/>
      <c r="FXI78"/>
      <c r="FXJ78"/>
      <c r="FXK78"/>
      <c r="FXL78"/>
      <c r="FXM78"/>
      <c r="FXN78"/>
      <c r="FXO78"/>
      <c r="FXP78"/>
      <c r="FXQ78"/>
      <c r="FXR78"/>
      <c r="FXS78"/>
      <c r="FXT78"/>
      <c r="FXU78"/>
      <c r="FXV78"/>
      <c r="FXW78"/>
      <c r="FXX78"/>
      <c r="FXY78"/>
      <c r="FXZ78"/>
      <c r="FYA78"/>
      <c r="FYB78"/>
      <c r="FYC78"/>
      <c r="FYD78"/>
      <c r="FYE78"/>
      <c r="FYF78"/>
      <c r="FYG78"/>
      <c r="FYH78"/>
      <c r="FYI78"/>
      <c r="FYJ78"/>
      <c r="FYK78"/>
      <c r="FYL78"/>
      <c r="FYM78"/>
      <c r="FYN78"/>
      <c r="FYO78"/>
      <c r="FYP78"/>
      <c r="FYQ78"/>
      <c r="FYR78"/>
      <c r="FYS78"/>
      <c r="FYT78"/>
      <c r="FYU78"/>
      <c r="FYV78"/>
      <c r="FYW78"/>
      <c r="FYX78"/>
      <c r="FYY78"/>
      <c r="FYZ78"/>
      <c r="FZA78"/>
      <c r="FZB78"/>
      <c r="FZC78"/>
      <c r="FZD78"/>
      <c r="FZE78"/>
      <c r="FZF78"/>
      <c r="FZG78"/>
      <c r="FZH78"/>
      <c r="FZI78"/>
      <c r="FZJ78"/>
      <c r="FZK78"/>
      <c r="FZL78"/>
      <c r="FZM78"/>
      <c r="FZN78"/>
      <c r="FZO78"/>
      <c r="FZP78"/>
      <c r="FZQ78"/>
      <c r="FZR78"/>
      <c r="FZS78"/>
      <c r="FZT78"/>
      <c r="FZU78"/>
      <c r="FZV78"/>
      <c r="FZW78"/>
      <c r="FZX78"/>
      <c r="FZY78"/>
      <c r="FZZ78"/>
      <c r="GAA78"/>
      <c r="GAB78"/>
      <c r="GAC78"/>
      <c r="GAD78"/>
      <c r="GAE78"/>
      <c r="GAF78"/>
      <c r="GAG78"/>
      <c r="GAH78"/>
      <c r="GAI78"/>
      <c r="GAJ78"/>
      <c r="GAK78"/>
      <c r="GAL78"/>
      <c r="GAM78"/>
      <c r="GAN78"/>
      <c r="GAO78"/>
      <c r="GAP78"/>
      <c r="GAQ78"/>
      <c r="GAR78"/>
      <c r="GAS78"/>
      <c r="GAT78"/>
      <c r="GAU78"/>
      <c r="GAV78"/>
      <c r="GAW78"/>
      <c r="GAX78"/>
      <c r="GAY78"/>
      <c r="GAZ78"/>
      <c r="GBA78"/>
      <c r="GBB78"/>
      <c r="GBC78"/>
      <c r="GBD78"/>
      <c r="GBE78"/>
      <c r="GBF78"/>
      <c r="GBG78"/>
      <c r="GBH78"/>
      <c r="GBI78"/>
      <c r="GBJ78"/>
      <c r="GBK78"/>
      <c r="GBL78"/>
      <c r="GBM78"/>
      <c r="GBN78"/>
      <c r="GBO78"/>
      <c r="GBP78"/>
      <c r="GBQ78"/>
      <c r="GBR78"/>
      <c r="GBS78"/>
      <c r="GBT78"/>
      <c r="GBU78"/>
      <c r="GBV78"/>
      <c r="GBW78"/>
      <c r="GBX78"/>
      <c r="GBY78"/>
      <c r="GBZ78"/>
      <c r="GCA78"/>
      <c r="GCB78"/>
      <c r="GCC78"/>
      <c r="GCD78"/>
      <c r="GCE78"/>
      <c r="GCF78"/>
      <c r="GCG78"/>
      <c r="GCH78"/>
      <c r="GCI78"/>
      <c r="GCJ78"/>
      <c r="GCK78"/>
      <c r="GCL78"/>
      <c r="GCM78"/>
      <c r="GCN78"/>
      <c r="GCO78"/>
      <c r="GCP78"/>
      <c r="GCQ78"/>
      <c r="GCR78"/>
      <c r="GCS78"/>
      <c r="GCT78"/>
      <c r="GCU78"/>
      <c r="GCV78"/>
      <c r="GCW78"/>
      <c r="GCX78"/>
      <c r="GCY78"/>
      <c r="GCZ78"/>
      <c r="GDA78"/>
      <c r="GDB78"/>
      <c r="GDC78"/>
      <c r="GDD78"/>
      <c r="GDE78"/>
      <c r="GDF78"/>
      <c r="GDG78"/>
      <c r="GDH78"/>
      <c r="GDI78"/>
      <c r="GDJ78"/>
      <c r="GDK78"/>
      <c r="GDL78"/>
      <c r="GDM78"/>
      <c r="GDN78"/>
      <c r="GDO78"/>
      <c r="GDP78"/>
      <c r="GDQ78"/>
      <c r="GDR78"/>
      <c r="GDS78"/>
      <c r="GDT78"/>
      <c r="GDU78"/>
      <c r="GDV78"/>
      <c r="GDW78"/>
      <c r="GDX78"/>
      <c r="GDY78"/>
      <c r="GDZ78"/>
      <c r="GEA78"/>
      <c r="GEB78"/>
      <c r="GEC78"/>
      <c r="GED78"/>
      <c r="GEE78"/>
      <c r="GEF78"/>
      <c r="GEG78"/>
      <c r="GEH78"/>
      <c r="GEI78"/>
      <c r="GEJ78"/>
      <c r="GEK78"/>
      <c r="GEL78"/>
      <c r="GEM78"/>
      <c r="GEN78"/>
      <c r="GEO78"/>
      <c r="GEP78"/>
      <c r="GEQ78"/>
      <c r="GER78"/>
      <c r="GES78"/>
      <c r="GET78"/>
      <c r="GEU78"/>
      <c r="GEV78"/>
      <c r="GEW78"/>
      <c r="GEX78"/>
      <c r="GEY78"/>
      <c r="GEZ78"/>
      <c r="GFA78"/>
      <c r="GFB78"/>
      <c r="GFC78"/>
      <c r="GFD78"/>
      <c r="GFE78"/>
      <c r="GFF78"/>
      <c r="GFG78"/>
      <c r="GFH78"/>
      <c r="GFI78"/>
      <c r="GFJ78"/>
      <c r="GFK78"/>
      <c r="GFL78"/>
      <c r="GFM78"/>
      <c r="GFN78"/>
      <c r="GFO78"/>
      <c r="GFP78"/>
      <c r="GFQ78"/>
      <c r="GFR78"/>
      <c r="GFS78"/>
      <c r="GFT78"/>
      <c r="GFU78"/>
      <c r="GFV78"/>
      <c r="GFW78"/>
      <c r="GFX78"/>
      <c r="GFY78"/>
      <c r="GFZ78"/>
      <c r="GGA78"/>
      <c r="GGB78"/>
      <c r="GGC78"/>
      <c r="GGD78"/>
      <c r="GGE78"/>
      <c r="GGF78"/>
      <c r="GGG78"/>
      <c r="GGH78"/>
      <c r="GGI78"/>
      <c r="GGJ78"/>
      <c r="GGK78"/>
      <c r="GGL78"/>
      <c r="GGM78"/>
      <c r="GGN78"/>
      <c r="GGO78"/>
      <c r="GGP78"/>
      <c r="GGQ78"/>
      <c r="GGR78"/>
      <c r="GGS78"/>
      <c r="GGT78"/>
      <c r="GGU78"/>
      <c r="GGV78"/>
      <c r="GGW78"/>
      <c r="GGX78"/>
      <c r="GGY78"/>
      <c r="GGZ78"/>
      <c r="GHA78"/>
      <c r="GHB78"/>
      <c r="GHC78"/>
      <c r="GHD78"/>
      <c r="GHE78"/>
      <c r="GHF78"/>
      <c r="GHG78"/>
      <c r="GHH78"/>
      <c r="GHI78"/>
      <c r="GHJ78"/>
      <c r="GHK78"/>
      <c r="GHL78"/>
      <c r="GHM78"/>
      <c r="GHN78"/>
      <c r="GHO78"/>
      <c r="GHP78"/>
      <c r="GHQ78"/>
      <c r="GHR78"/>
      <c r="GHS78"/>
      <c r="GHT78"/>
      <c r="GHU78"/>
      <c r="GHV78"/>
      <c r="GHW78"/>
      <c r="GHX78"/>
      <c r="GHY78"/>
      <c r="GHZ78"/>
      <c r="GIA78"/>
      <c r="GIB78"/>
      <c r="GIC78"/>
      <c r="GID78"/>
      <c r="GIE78"/>
      <c r="GIF78"/>
      <c r="GIG78"/>
      <c r="GIH78"/>
      <c r="GII78"/>
      <c r="GIJ78"/>
      <c r="GIK78"/>
      <c r="GIL78"/>
      <c r="GIM78"/>
      <c r="GIN78"/>
      <c r="GIO78"/>
      <c r="GIP78"/>
      <c r="GIQ78"/>
      <c r="GIR78"/>
      <c r="GIS78"/>
      <c r="GIT78"/>
      <c r="GIU78"/>
      <c r="GIV78"/>
      <c r="GIW78"/>
      <c r="GIX78"/>
      <c r="GIY78"/>
      <c r="GIZ78"/>
      <c r="GJA78"/>
      <c r="GJB78"/>
      <c r="GJC78"/>
      <c r="GJD78"/>
      <c r="GJE78"/>
      <c r="GJF78"/>
      <c r="GJG78"/>
      <c r="GJH78"/>
      <c r="GJI78"/>
      <c r="GJJ78"/>
      <c r="GJK78"/>
      <c r="GJL78"/>
      <c r="GJM78"/>
      <c r="GJN78"/>
      <c r="GJO78"/>
      <c r="GJP78"/>
      <c r="GJQ78"/>
      <c r="GJR78"/>
      <c r="GJS78"/>
      <c r="GJT78"/>
      <c r="GJU78"/>
      <c r="GJV78"/>
      <c r="GJW78"/>
      <c r="GJX78"/>
      <c r="GJY78"/>
      <c r="GJZ78"/>
      <c r="GKA78"/>
      <c r="GKB78"/>
      <c r="GKC78"/>
      <c r="GKD78"/>
      <c r="GKE78"/>
      <c r="GKF78"/>
      <c r="GKG78"/>
      <c r="GKH78"/>
      <c r="GKI78"/>
      <c r="GKJ78"/>
      <c r="GKK78"/>
      <c r="GKL78"/>
      <c r="GKM78"/>
      <c r="GKN78"/>
      <c r="GKO78"/>
      <c r="GKP78"/>
      <c r="GKQ78"/>
      <c r="GKR78"/>
      <c r="GKS78"/>
      <c r="GKT78"/>
      <c r="GKU78"/>
      <c r="GKV78"/>
      <c r="GKW78"/>
      <c r="GKX78"/>
      <c r="GKY78"/>
      <c r="GKZ78"/>
      <c r="GLA78"/>
      <c r="GLB78"/>
      <c r="GLC78"/>
      <c r="GLD78"/>
      <c r="GLE78"/>
      <c r="GLF78"/>
      <c r="GLG78"/>
      <c r="GLH78"/>
      <c r="GLI78"/>
      <c r="GLJ78"/>
      <c r="GLK78"/>
      <c r="GLL78"/>
      <c r="GLM78"/>
      <c r="GLN78"/>
      <c r="GLO78"/>
      <c r="GLP78"/>
      <c r="GLQ78"/>
      <c r="GLR78"/>
      <c r="GLS78"/>
      <c r="GLT78"/>
      <c r="GLU78"/>
      <c r="GLV78"/>
      <c r="GLW78"/>
      <c r="GLX78"/>
      <c r="GLY78"/>
      <c r="GLZ78"/>
      <c r="GMA78"/>
      <c r="GMB78"/>
      <c r="GMC78"/>
      <c r="GMD78"/>
      <c r="GME78"/>
      <c r="GMF78"/>
      <c r="GMG78"/>
      <c r="GMH78"/>
      <c r="GMI78"/>
      <c r="GMJ78"/>
      <c r="GMK78"/>
      <c r="GML78"/>
      <c r="GMM78"/>
      <c r="GMN78"/>
      <c r="GMO78"/>
      <c r="GMP78"/>
      <c r="GMQ78"/>
      <c r="GMR78"/>
      <c r="GMS78"/>
      <c r="GMT78"/>
      <c r="GMU78"/>
      <c r="GMV78"/>
      <c r="GMW78"/>
      <c r="GMX78"/>
      <c r="GMY78"/>
      <c r="GMZ78"/>
      <c r="GNA78"/>
      <c r="GNB78"/>
      <c r="GNC78"/>
      <c r="GND78"/>
      <c r="GNE78"/>
      <c r="GNF78"/>
      <c r="GNG78"/>
      <c r="GNH78"/>
      <c r="GNI78"/>
      <c r="GNJ78"/>
      <c r="GNK78"/>
      <c r="GNL78"/>
      <c r="GNM78"/>
      <c r="GNN78"/>
      <c r="GNO78"/>
      <c r="GNP78"/>
      <c r="GNQ78"/>
      <c r="GNR78"/>
      <c r="GNS78"/>
      <c r="GNT78"/>
      <c r="GNU78"/>
      <c r="GNV78"/>
      <c r="GNW78"/>
      <c r="GNX78"/>
      <c r="GNY78"/>
      <c r="GNZ78"/>
      <c r="GOA78"/>
      <c r="GOB78"/>
      <c r="GOC78"/>
      <c r="GOD78"/>
      <c r="GOE78"/>
      <c r="GOF78"/>
      <c r="GOG78"/>
      <c r="GOH78"/>
      <c r="GOI78"/>
      <c r="GOJ78"/>
      <c r="GOK78"/>
      <c r="GOL78"/>
      <c r="GOM78"/>
      <c r="GON78"/>
      <c r="GOO78"/>
      <c r="GOP78"/>
      <c r="GOQ78"/>
      <c r="GOR78"/>
      <c r="GOS78"/>
      <c r="GOT78"/>
      <c r="GOU78"/>
      <c r="GOV78"/>
      <c r="GOW78"/>
      <c r="GOX78"/>
      <c r="GOY78"/>
      <c r="GOZ78"/>
      <c r="GPA78"/>
      <c r="GPB78"/>
      <c r="GPC78"/>
      <c r="GPD78"/>
      <c r="GPE78"/>
      <c r="GPF78"/>
      <c r="GPG78"/>
      <c r="GPH78"/>
      <c r="GPI78"/>
      <c r="GPJ78"/>
      <c r="GPK78"/>
      <c r="GPL78"/>
      <c r="GPM78"/>
      <c r="GPN78"/>
      <c r="GPO78"/>
      <c r="GPP78"/>
      <c r="GPQ78"/>
      <c r="GPR78"/>
      <c r="GPS78"/>
      <c r="GPT78"/>
      <c r="GPU78"/>
      <c r="GPV78"/>
      <c r="GPW78"/>
      <c r="GPX78"/>
      <c r="GPY78"/>
      <c r="GPZ78"/>
      <c r="GQA78"/>
      <c r="GQB78"/>
      <c r="GQC78"/>
      <c r="GQD78"/>
      <c r="GQE78"/>
      <c r="GQF78"/>
      <c r="GQG78"/>
      <c r="GQH78"/>
      <c r="GQI78"/>
      <c r="GQJ78"/>
      <c r="GQK78"/>
      <c r="GQL78"/>
      <c r="GQM78"/>
      <c r="GQN78"/>
      <c r="GQO78"/>
      <c r="GQP78"/>
      <c r="GQQ78"/>
      <c r="GQR78"/>
      <c r="GQS78"/>
      <c r="GQT78"/>
      <c r="GQU78"/>
      <c r="GQV78"/>
      <c r="GQW78"/>
      <c r="GQX78"/>
      <c r="GQY78"/>
      <c r="GQZ78"/>
      <c r="GRA78"/>
      <c r="GRB78"/>
      <c r="GRC78"/>
      <c r="GRD78"/>
      <c r="GRE78"/>
      <c r="GRF78"/>
      <c r="GRG78"/>
      <c r="GRH78"/>
      <c r="GRI78"/>
      <c r="GRJ78"/>
      <c r="GRK78"/>
      <c r="GRL78"/>
      <c r="GRM78"/>
      <c r="GRN78"/>
      <c r="GRO78"/>
      <c r="GRP78"/>
      <c r="GRQ78"/>
      <c r="GRR78"/>
      <c r="GRS78"/>
      <c r="GRT78"/>
      <c r="GRU78"/>
      <c r="GRV78"/>
      <c r="GRW78"/>
      <c r="GRX78"/>
      <c r="GRY78"/>
      <c r="GRZ78"/>
      <c r="GSA78"/>
      <c r="GSB78"/>
      <c r="GSC78"/>
      <c r="GSD78"/>
      <c r="GSE78"/>
      <c r="GSF78"/>
      <c r="GSG78"/>
      <c r="GSH78"/>
      <c r="GSI78"/>
      <c r="GSJ78"/>
      <c r="GSK78"/>
      <c r="GSL78"/>
      <c r="GSM78"/>
      <c r="GSN78"/>
      <c r="GSO78"/>
      <c r="GSP78"/>
      <c r="GSQ78"/>
      <c r="GSR78"/>
      <c r="GSS78"/>
      <c r="GST78"/>
      <c r="GSU78"/>
      <c r="GSV78"/>
      <c r="GSW78"/>
      <c r="GSX78"/>
      <c r="GSY78"/>
      <c r="GSZ78"/>
      <c r="GTA78"/>
      <c r="GTB78"/>
      <c r="GTC78"/>
      <c r="GTD78"/>
      <c r="GTE78"/>
      <c r="GTF78"/>
      <c r="GTG78"/>
      <c r="GTH78"/>
      <c r="GTI78"/>
      <c r="GTJ78"/>
      <c r="GTK78"/>
      <c r="GTL78"/>
      <c r="GTM78"/>
      <c r="GTN78"/>
      <c r="GTO78"/>
      <c r="GTP78"/>
      <c r="GTQ78"/>
      <c r="GTR78"/>
      <c r="GTS78"/>
      <c r="GTT78"/>
      <c r="GTU78"/>
      <c r="GTV78"/>
      <c r="GTW78"/>
      <c r="GTX78"/>
      <c r="GTY78"/>
      <c r="GTZ78"/>
      <c r="GUA78"/>
      <c r="GUB78"/>
      <c r="GUC78"/>
      <c r="GUD78"/>
      <c r="GUE78"/>
      <c r="GUF78"/>
      <c r="GUG78"/>
      <c r="GUH78"/>
      <c r="GUI78"/>
      <c r="GUJ78"/>
      <c r="GUK78"/>
      <c r="GUL78"/>
      <c r="GUM78"/>
      <c r="GUN78"/>
      <c r="GUO78"/>
      <c r="GUP78"/>
      <c r="GUQ78"/>
      <c r="GUR78"/>
      <c r="GUS78"/>
      <c r="GUT78"/>
      <c r="GUU78"/>
      <c r="GUV78"/>
      <c r="GUW78"/>
      <c r="GUX78"/>
      <c r="GUY78"/>
      <c r="GUZ78"/>
      <c r="GVA78"/>
      <c r="GVB78"/>
      <c r="GVC78"/>
      <c r="GVD78"/>
      <c r="GVE78"/>
      <c r="GVF78"/>
      <c r="GVG78"/>
      <c r="GVH78"/>
      <c r="GVI78"/>
      <c r="GVJ78"/>
      <c r="GVK78"/>
      <c r="GVL78"/>
      <c r="GVM78"/>
      <c r="GVN78"/>
      <c r="GVO78"/>
      <c r="GVP78"/>
      <c r="GVQ78"/>
      <c r="GVR78"/>
      <c r="GVS78"/>
      <c r="GVT78"/>
      <c r="GVU78"/>
      <c r="GVV78"/>
      <c r="GVW78"/>
      <c r="GVX78"/>
      <c r="GVY78"/>
      <c r="GVZ78"/>
      <c r="GWA78"/>
      <c r="GWB78"/>
      <c r="GWC78"/>
      <c r="GWD78"/>
      <c r="GWE78"/>
      <c r="GWF78"/>
      <c r="GWG78"/>
      <c r="GWH78"/>
      <c r="GWI78"/>
      <c r="GWJ78"/>
      <c r="GWK78"/>
      <c r="GWL78"/>
      <c r="GWM78"/>
      <c r="GWN78"/>
      <c r="GWO78"/>
      <c r="GWP78"/>
      <c r="GWQ78"/>
      <c r="GWR78"/>
      <c r="GWS78"/>
      <c r="GWT78"/>
      <c r="GWU78"/>
      <c r="GWV78"/>
      <c r="GWW78"/>
      <c r="GWX78"/>
      <c r="GWY78"/>
      <c r="GWZ78"/>
      <c r="GXA78"/>
      <c r="GXB78"/>
      <c r="GXC78"/>
      <c r="GXD78"/>
      <c r="GXE78"/>
      <c r="GXF78"/>
      <c r="GXG78"/>
      <c r="GXH78"/>
      <c r="GXI78"/>
      <c r="GXJ78"/>
      <c r="GXK78"/>
      <c r="GXL78"/>
      <c r="GXM78"/>
      <c r="GXN78"/>
      <c r="GXO78"/>
      <c r="GXP78"/>
      <c r="GXQ78"/>
      <c r="GXR78"/>
      <c r="GXS78"/>
      <c r="GXT78"/>
      <c r="GXU78"/>
      <c r="GXV78"/>
      <c r="GXW78"/>
      <c r="GXX78"/>
      <c r="GXY78"/>
      <c r="GXZ78"/>
      <c r="GYA78"/>
      <c r="GYB78"/>
      <c r="GYC78"/>
      <c r="GYD78"/>
      <c r="GYE78"/>
      <c r="GYF78"/>
      <c r="GYG78"/>
      <c r="GYH78"/>
      <c r="GYI78"/>
      <c r="GYJ78"/>
      <c r="GYK78"/>
      <c r="GYL78"/>
      <c r="GYM78"/>
      <c r="GYN78"/>
      <c r="GYO78"/>
      <c r="GYP78"/>
      <c r="GYQ78"/>
      <c r="GYR78"/>
      <c r="GYS78"/>
      <c r="GYT78"/>
      <c r="GYU78"/>
      <c r="GYV78"/>
      <c r="GYW78"/>
      <c r="GYX78"/>
      <c r="GYY78"/>
      <c r="GYZ78"/>
      <c r="GZA78"/>
      <c r="GZB78"/>
      <c r="GZC78"/>
      <c r="GZD78"/>
      <c r="GZE78"/>
      <c r="GZF78"/>
      <c r="GZG78"/>
      <c r="GZH78"/>
      <c r="GZI78"/>
      <c r="GZJ78"/>
      <c r="GZK78"/>
      <c r="GZL78"/>
      <c r="GZM78"/>
      <c r="GZN78"/>
      <c r="GZO78"/>
      <c r="GZP78"/>
      <c r="GZQ78"/>
      <c r="GZR78"/>
      <c r="GZS78"/>
      <c r="GZT78"/>
      <c r="GZU78"/>
      <c r="GZV78"/>
      <c r="GZW78"/>
      <c r="GZX78"/>
      <c r="GZY78"/>
      <c r="GZZ78"/>
      <c r="HAA78"/>
      <c r="HAB78"/>
      <c r="HAC78"/>
      <c r="HAD78"/>
      <c r="HAE78"/>
      <c r="HAF78"/>
      <c r="HAG78"/>
      <c r="HAH78"/>
      <c r="HAI78"/>
      <c r="HAJ78"/>
      <c r="HAK78"/>
      <c r="HAL78"/>
      <c r="HAM78"/>
      <c r="HAN78"/>
      <c r="HAO78"/>
      <c r="HAP78"/>
      <c r="HAQ78"/>
      <c r="HAR78"/>
      <c r="HAS78"/>
      <c r="HAT78"/>
      <c r="HAU78"/>
      <c r="HAV78"/>
      <c r="HAW78"/>
      <c r="HAX78"/>
      <c r="HAY78"/>
      <c r="HAZ78"/>
      <c r="HBA78"/>
      <c r="HBB78"/>
      <c r="HBC78"/>
      <c r="HBD78"/>
      <c r="HBE78"/>
      <c r="HBF78"/>
      <c r="HBG78"/>
      <c r="HBH78"/>
      <c r="HBI78"/>
      <c r="HBJ78"/>
      <c r="HBK78"/>
      <c r="HBL78"/>
      <c r="HBM78"/>
      <c r="HBN78"/>
      <c r="HBO78"/>
      <c r="HBP78"/>
      <c r="HBQ78"/>
      <c r="HBR78"/>
      <c r="HBS78"/>
      <c r="HBT78"/>
      <c r="HBU78"/>
      <c r="HBV78"/>
      <c r="HBW78"/>
      <c r="HBX78"/>
      <c r="HBY78"/>
      <c r="HBZ78"/>
      <c r="HCA78"/>
      <c r="HCB78"/>
      <c r="HCC78"/>
      <c r="HCD78"/>
      <c r="HCE78"/>
      <c r="HCF78"/>
      <c r="HCG78"/>
      <c r="HCH78"/>
      <c r="HCI78"/>
      <c r="HCJ78"/>
      <c r="HCK78"/>
      <c r="HCL78"/>
      <c r="HCM78"/>
      <c r="HCN78"/>
      <c r="HCO78"/>
      <c r="HCP78"/>
      <c r="HCQ78"/>
      <c r="HCR78"/>
      <c r="HCS78"/>
      <c r="HCT78"/>
      <c r="HCU78"/>
      <c r="HCV78"/>
      <c r="HCW78"/>
      <c r="HCX78"/>
      <c r="HCY78"/>
      <c r="HCZ78"/>
      <c r="HDA78"/>
      <c r="HDB78"/>
      <c r="HDC78"/>
      <c r="HDD78"/>
      <c r="HDE78"/>
      <c r="HDF78"/>
      <c r="HDG78"/>
      <c r="HDH78"/>
      <c r="HDI78"/>
      <c r="HDJ78"/>
      <c r="HDK78"/>
      <c r="HDL78"/>
      <c r="HDM78"/>
      <c r="HDN78"/>
      <c r="HDO78"/>
      <c r="HDP78"/>
      <c r="HDQ78"/>
      <c r="HDR78"/>
      <c r="HDS78"/>
      <c r="HDT78"/>
      <c r="HDU78"/>
      <c r="HDV78"/>
      <c r="HDW78"/>
      <c r="HDX78"/>
      <c r="HDY78"/>
      <c r="HDZ78"/>
      <c r="HEA78"/>
      <c r="HEB78"/>
      <c r="HEC78"/>
      <c r="HED78"/>
      <c r="HEE78"/>
      <c r="HEF78"/>
      <c r="HEG78"/>
      <c r="HEH78"/>
      <c r="HEI78"/>
      <c r="HEJ78"/>
      <c r="HEK78"/>
      <c r="HEL78"/>
      <c r="HEM78"/>
      <c r="HEN78"/>
      <c r="HEO78"/>
      <c r="HEP78"/>
      <c r="HEQ78"/>
      <c r="HER78"/>
      <c r="HES78"/>
      <c r="HET78"/>
      <c r="HEU78"/>
      <c r="HEV78"/>
      <c r="HEW78"/>
      <c r="HEX78"/>
      <c r="HEY78"/>
      <c r="HEZ78"/>
      <c r="HFA78"/>
      <c r="HFB78"/>
      <c r="HFC78"/>
      <c r="HFD78"/>
      <c r="HFE78"/>
      <c r="HFF78"/>
      <c r="HFG78"/>
      <c r="HFH78"/>
      <c r="HFI78"/>
      <c r="HFJ78"/>
      <c r="HFK78"/>
      <c r="HFL78"/>
      <c r="HFM78"/>
      <c r="HFN78"/>
      <c r="HFO78"/>
      <c r="HFP78"/>
      <c r="HFQ78"/>
      <c r="HFR78"/>
      <c r="HFS78"/>
      <c r="HFT78"/>
      <c r="HFU78"/>
      <c r="HFV78"/>
      <c r="HFW78"/>
      <c r="HFX78"/>
      <c r="HFY78"/>
      <c r="HFZ78"/>
      <c r="HGA78"/>
      <c r="HGB78"/>
      <c r="HGC78"/>
      <c r="HGD78"/>
      <c r="HGE78"/>
      <c r="HGF78"/>
      <c r="HGG78"/>
      <c r="HGH78"/>
      <c r="HGI78"/>
      <c r="HGJ78"/>
      <c r="HGK78"/>
      <c r="HGL78"/>
      <c r="HGM78"/>
      <c r="HGN78"/>
      <c r="HGO78"/>
      <c r="HGP78"/>
      <c r="HGQ78"/>
      <c r="HGR78"/>
      <c r="HGS78"/>
      <c r="HGT78"/>
      <c r="HGU78"/>
      <c r="HGV78"/>
      <c r="HGW78"/>
      <c r="HGX78"/>
      <c r="HGY78"/>
      <c r="HGZ78"/>
      <c r="HHA78"/>
      <c r="HHB78"/>
      <c r="HHC78"/>
      <c r="HHD78"/>
      <c r="HHE78"/>
      <c r="HHF78"/>
      <c r="HHG78"/>
      <c r="HHH78"/>
      <c r="HHI78"/>
      <c r="HHJ78"/>
      <c r="HHK78"/>
      <c r="HHL78"/>
      <c r="HHM78"/>
      <c r="HHN78"/>
      <c r="HHO78"/>
      <c r="HHP78"/>
      <c r="HHQ78"/>
      <c r="HHR78"/>
      <c r="HHS78"/>
      <c r="HHT78"/>
      <c r="HHU78"/>
      <c r="HHV78"/>
      <c r="HHW78"/>
      <c r="HHX78"/>
      <c r="HHY78"/>
      <c r="HHZ78"/>
      <c r="HIA78"/>
      <c r="HIB78"/>
      <c r="HIC78"/>
      <c r="HID78"/>
      <c r="HIE78"/>
      <c r="HIF78"/>
      <c r="HIG78"/>
      <c r="HIH78"/>
      <c r="HII78"/>
      <c r="HIJ78"/>
      <c r="HIK78"/>
      <c r="HIL78"/>
      <c r="HIM78"/>
      <c r="HIN78"/>
      <c r="HIO78"/>
      <c r="HIP78"/>
      <c r="HIQ78"/>
      <c r="HIR78"/>
      <c r="HIS78"/>
      <c r="HIT78"/>
      <c r="HIU78"/>
      <c r="HIV78"/>
      <c r="HIW78"/>
      <c r="HIX78"/>
      <c r="HIY78"/>
      <c r="HIZ78"/>
      <c r="HJA78"/>
      <c r="HJB78"/>
      <c r="HJC78"/>
      <c r="HJD78"/>
      <c r="HJE78"/>
      <c r="HJF78"/>
      <c r="HJG78"/>
      <c r="HJH78"/>
      <c r="HJI78"/>
      <c r="HJJ78"/>
      <c r="HJK78"/>
      <c r="HJL78"/>
      <c r="HJM78"/>
      <c r="HJN78"/>
      <c r="HJO78"/>
      <c r="HJP78"/>
      <c r="HJQ78"/>
      <c r="HJR78"/>
      <c r="HJS78"/>
      <c r="HJT78"/>
      <c r="HJU78"/>
      <c r="HJV78"/>
      <c r="HJW78"/>
      <c r="HJX78"/>
      <c r="HJY78"/>
      <c r="HJZ78"/>
      <c r="HKA78"/>
      <c r="HKB78"/>
      <c r="HKC78"/>
      <c r="HKD78"/>
      <c r="HKE78"/>
      <c r="HKF78"/>
      <c r="HKG78"/>
      <c r="HKH78"/>
      <c r="HKI78"/>
      <c r="HKJ78"/>
      <c r="HKK78"/>
      <c r="HKL78"/>
      <c r="HKM78"/>
      <c r="HKN78"/>
      <c r="HKO78"/>
      <c r="HKP78"/>
      <c r="HKQ78"/>
      <c r="HKR78"/>
      <c r="HKS78"/>
      <c r="HKT78"/>
      <c r="HKU78"/>
      <c r="HKV78"/>
      <c r="HKW78"/>
      <c r="HKX78"/>
      <c r="HKY78"/>
      <c r="HKZ78"/>
      <c r="HLA78"/>
      <c r="HLB78"/>
      <c r="HLC78"/>
      <c r="HLD78"/>
      <c r="HLE78"/>
      <c r="HLF78"/>
      <c r="HLG78"/>
      <c r="HLH78"/>
      <c r="HLI78"/>
      <c r="HLJ78"/>
      <c r="HLK78"/>
      <c r="HLL78"/>
      <c r="HLM78"/>
      <c r="HLN78"/>
      <c r="HLO78"/>
      <c r="HLP78"/>
      <c r="HLQ78"/>
      <c r="HLR78"/>
      <c r="HLS78"/>
      <c r="HLT78"/>
      <c r="HLU78"/>
      <c r="HLV78"/>
      <c r="HLW78"/>
      <c r="HLX78"/>
      <c r="HLY78"/>
      <c r="HLZ78"/>
      <c r="HMA78"/>
      <c r="HMB78"/>
      <c r="HMC78"/>
      <c r="HMD78"/>
      <c r="HME78"/>
      <c r="HMF78"/>
      <c r="HMG78"/>
      <c r="HMH78"/>
      <c r="HMI78"/>
      <c r="HMJ78"/>
      <c r="HMK78"/>
      <c r="HML78"/>
      <c r="HMM78"/>
      <c r="HMN78"/>
      <c r="HMO78"/>
      <c r="HMP78"/>
      <c r="HMQ78"/>
      <c r="HMR78"/>
      <c r="HMS78"/>
      <c r="HMT78"/>
      <c r="HMU78"/>
      <c r="HMV78"/>
      <c r="HMW78"/>
      <c r="HMX78"/>
      <c r="HMY78"/>
      <c r="HMZ78"/>
      <c r="HNA78"/>
      <c r="HNB78"/>
      <c r="HNC78"/>
      <c r="HND78"/>
      <c r="HNE78"/>
      <c r="HNF78"/>
      <c r="HNG78"/>
      <c r="HNH78"/>
      <c r="HNI78"/>
      <c r="HNJ78"/>
      <c r="HNK78"/>
      <c r="HNL78"/>
      <c r="HNM78"/>
      <c r="HNN78"/>
      <c r="HNO78"/>
      <c r="HNP78"/>
      <c r="HNQ78"/>
      <c r="HNR78"/>
      <c r="HNS78"/>
      <c r="HNT78"/>
      <c r="HNU78"/>
      <c r="HNV78"/>
      <c r="HNW78"/>
      <c r="HNX78"/>
      <c r="HNY78"/>
      <c r="HNZ78"/>
      <c r="HOA78"/>
      <c r="HOB78"/>
      <c r="HOC78"/>
      <c r="HOD78"/>
      <c r="HOE78"/>
      <c r="HOF78"/>
      <c r="HOG78"/>
      <c r="HOH78"/>
      <c r="HOI78"/>
      <c r="HOJ78"/>
      <c r="HOK78"/>
      <c r="HOL78"/>
      <c r="HOM78"/>
      <c r="HON78"/>
      <c r="HOO78"/>
      <c r="HOP78"/>
      <c r="HOQ78"/>
      <c r="HOR78"/>
      <c r="HOS78"/>
      <c r="HOT78"/>
      <c r="HOU78"/>
      <c r="HOV78"/>
      <c r="HOW78"/>
      <c r="HOX78"/>
      <c r="HOY78"/>
      <c r="HOZ78"/>
      <c r="HPA78"/>
      <c r="HPB78"/>
      <c r="HPC78"/>
      <c r="HPD78"/>
      <c r="HPE78"/>
      <c r="HPF78"/>
      <c r="HPG78"/>
      <c r="HPH78"/>
      <c r="HPI78"/>
      <c r="HPJ78"/>
      <c r="HPK78"/>
      <c r="HPL78"/>
      <c r="HPM78"/>
      <c r="HPN78"/>
      <c r="HPO78"/>
      <c r="HPP78"/>
      <c r="HPQ78"/>
      <c r="HPR78"/>
      <c r="HPS78"/>
      <c r="HPT78"/>
      <c r="HPU78"/>
      <c r="HPV78"/>
      <c r="HPW78"/>
      <c r="HPX78"/>
      <c r="HPY78"/>
      <c r="HPZ78"/>
      <c r="HQA78"/>
      <c r="HQB78"/>
      <c r="HQC78"/>
      <c r="HQD78"/>
      <c r="HQE78"/>
      <c r="HQF78"/>
      <c r="HQG78"/>
      <c r="HQH78"/>
      <c r="HQI78"/>
      <c r="HQJ78"/>
      <c r="HQK78"/>
      <c r="HQL78"/>
      <c r="HQM78"/>
      <c r="HQN78"/>
      <c r="HQO78"/>
      <c r="HQP78"/>
      <c r="HQQ78"/>
      <c r="HQR78"/>
      <c r="HQS78"/>
      <c r="HQT78"/>
      <c r="HQU78"/>
      <c r="HQV78"/>
      <c r="HQW78"/>
      <c r="HQX78"/>
      <c r="HQY78"/>
      <c r="HQZ78"/>
      <c r="HRA78"/>
      <c r="HRB78"/>
      <c r="HRC78"/>
      <c r="HRD78"/>
      <c r="HRE78"/>
      <c r="HRF78"/>
      <c r="HRG78"/>
      <c r="HRH78"/>
      <c r="HRI78"/>
      <c r="HRJ78"/>
      <c r="HRK78"/>
      <c r="HRL78"/>
      <c r="HRM78"/>
      <c r="HRN78"/>
      <c r="HRO78"/>
      <c r="HRP78"/>
      <c r="HRQ78"/>
      <c r="HRR78"/>
      <c r="HRS78"/>
      <c r="HRT78"/>
      <c r="HRU78"/>
      <c r="HRV78"/>
      <c r="HRW78"/>
      <c r="HRX78"/>
      <c r="HRY78"/>
      <c r="HRZ78"/>
      <c r="HSA78"/>
      <c r="HSB78"/>
      <c r="HSC78"/>
      <c r="HSD78"/>
      <c r="HSE78"/>
      <c r="HSF78"/>
      <c r="HSG78"/>
      <c r="HSH78"/>
      <c r="HSI78"/>
      <c r="HSJ78"/>
      <c r="HSK78"/>
      <c r="HSL78"/>
      <c r="HSM78"/>
      <c r="HSN78"/>
      <c r="HSO78"/>
      <c r="HSP78"/>
      <c r="HSQ78"/>
      <c r="HSR78"/>
      <c r="HSS78"/>
      <c r="HST78"/>
      <c r="HSU78"/>
      <c r="HSV78"/>
      <c r="HSW78"/>
      <c r="HSX78"/>
      <c r="HSY78"/>
      <c r="HSZ78"/>
      <c r="HTA78"/>
      <c r="HTB78"/>
      <c r="HTC78"/>
      <c r="HTD78"/>
      <c r="HTE78"/>
      <c r="HTF78"/>
      <c r="HTG78"/>
      <c r="HTH78"/>
      <c r="HTI78"/>
      <c r="HTJ78"/>
      <c r="HTK78"/>
      <c r="HTL78"/>
      <c r="HTM78"/>
      <c r="HTN78"/>
      <c r="HTO78"/>
      <c r="HTP78"/>
      <c r="HTQ78"/>
      <c r="HTR78"/>
      <c r="HTS78"/>
      <c r="HTT78"/>
      <c r="HTU78"/>
      <c r="HTV78"/>
      <c r="HTW78"/>
      <c r="HTX78"/>
      <c r="HTY78"/>
      <c r="HTZ78"/>
      <c r="HUA78"/>
      <c r="HUB78"/>
      <c r="HUC78"/>
      <c r="HUD78"/>
      <c r="HUE78"/>
      <c r="HUF78"/>
      <c r="HUG78"/>
      <c r="HUH78"/>
      <c r="HUI78"/>
      <c r="HUJ78"/>
      <c r="HUK78"/>
      <c r="HUL78"/>
      <c r="HUM78"/>
      <c r="HUN78"/>
      <c r="HUO78"/>
      <c r="HUP78"/>
      <c r="HUQ78"/>
      <c r="HUR78"/>
      <c r="HUS78"/>
      <c r="HUT78"/>
      <c r="HUU78"/>
      <c r="HUV78"/>
      <c r="HUW78"/>
      <c r="HUX78"/>
      <c r="HUY78"/>
      <c r="HUZ78"/>
      <c r="HVA78"/>
      <c r="HVB78"/>
      <c r="HVC78"/>
      <c r="HVD78"/>
      <c r="HVE78"/>
      <c r="HVF78"/>
      <c r="HVG78"/>
      <c r="HVH78"/>
      <c r="HVI78"/>
      <c r="HVJ78"/>
      <c r="HVK78"/>
      <c r="HVL78"/>
      <c r="HVM78"/>
      <c r="HVN78"/>
      <c r="HVO78"/>
      <c r="HVP78"/>
      <c r="HVQ78"/>
      <c r="HVR78"/>
      <c r="HVS78"/>
      <c r="HVT78"/>
      <c r="HVU78"/>
      <c r="HVV78"/>
      <c r="HVW78"/>
      <c r="HVX78"/>
      <c r="HVY78"/>
      <c r="HVZ78"/>
      <c r="HWA78"/>
      <c r="HWB78"/>
      <c r="HWC78"/>
      <c r="HWD78"/>
      <c r="HWE78"/>
      <c r="HWF78"/>
      <c r="HWG78"/>
      <c r="HWH78"/>
      <c r="HWI78"/>
      <c r="HWJ78"/>
      <c r="HWK78"/>
      <c r="HWL78"/>
      <c r="HWM78"/>
      <c r="HWN78"/>
      <c r="HWO78"/>
      <c r="HWP78"/>
      <c r="HWQ78"/>
      <c r="HWR78"/>
      <c r="HWS78"/>
      <c r="HWT78"/>
      <c r="HWU78"/>
      <c r="HWV78"/>
      <c r="HWW78"/>
      <c r="HWX78"/>
      <c r="HWY78"/>
      <c r="HWZ78"/>
      <c r="HXA78"/>
      <c r="HXB78"/>
      <c r="HXC78"/>
      <c r="HXD78"/>
      <c r="HXE78"/>
      <c r="HXF78"/>
      <c r="HXG78"/>
      <c r="HXH78"/>
      <c r="HXI78"/>
      <c r="HXJ78"/>
      <c r="HXK78"/>
      <c r="HXL78"/>
      <c r="HXM78"/>
      <c r="HXN78"/>
      <c r="HXO78"/>
      <c r="HXP78"/>
      <c r="HXQ78"/>
      <c r="HXR78"/>
      <c r="HXS78"/>
      <c r="HXT78"/>
      <c r="HXU78"/>
      <c r="HXV78"/>
      <c r="HXW78"/>
      <c r="HXX78"/>
      <c r="HXY78"/>
      <c r="HXZ78"/>
      <c r="HYA78"/>
      <c r="HYB78"/>
      <c r="HYC78"/>
      <c r="HYD78"/>
      <c r="HYE78"/>
      <c r="HYF78"/>
      <c r="HYG78"/>
      <c r="HYH78"/>
      <c r="HYI78"/>
      <c r="HYJ78"/>
      <c r="HYK78"/>
      <c r="HYL78"/>
      <c r="HYM78"/>
      <c r="HYN78"/>
      <c r="HYO78"/>
      <c r="HYP78"/>
      <c r="HYQ78"/>
      <c r="HYR78"/>
      <c r="HYS78"/>
      <c r="HYT78"/>
      <c r="HYU78"/>
      <c r="HYV78"/>
      <c r="HYW78"/>
      <c r="HYX78"/>
      <c r="HYY78"/>
      <c r="HYZ78"/>
      <c r="HZA78"/>
      <c r="HZB78"/>
      <c r="HZC78"/>
      <c r="HZD78"/>
      <c r="HZE78"/>
      <c r="HZF78"/>
      <c r="HZG78"/>
      <c r="HZH78"/>
      <c r="HZI78"/>
      <c r="HZJ78"/>
      <c r="HZK78"/>
      <c r="HZL78"/>
      <c r="HZM78"/>
      <c r="HZN78"/>
      <c r="HZO78"/>
      <c r="HZP78"/>
      <c r="HZQ78"/>
      <c r="HZR78"/>
      <c r="HZS78"/>
      <c r="HZT78"/>
      <c r="HZU78"/>
      <c r="HZV78"/>
      <c r="HZW78"/>
      <c r="HZX78"/>
      <c r="HZY78"/>
      <c r="HZZ78"/>
      <c r="IAA78"/>
      <c r="IAB78"/>
      <c r="IAC78"/>
      <c r="IAD78"/>
      <c r="IAE78"/>
      <c r="IAF78"/>
      <c r="IAG78"/>
      <c r="IAH78"/>
      <c r="IAI78"/>
      <c r="IAJ78"/>
      <c r="IAK78"/>
      <c r="IAL78"/>
      <c r="IAM78"/>
      <c r="IAN78"/>
      <c r="IAO78"/>
      <c r="IAP78"/>
      <c r="IAQ78"/>
      <c r="IAR78"/>
      <c r="IAS78"/>
      <c r="IAT78"/>
      <c r="IAU78"/>
      <c r="IAV78"/>
      <c r="IAW78"/>
      <c r="IAX78"/>
      <c r="IAY78"/>
      <c r="IAZ78"/>
      <c r="IBA78"/>
      <c r="IBB78"/>
      <c r="IBC78"/>
      <c r="IBD78"/>
      <c r="IBE78"/>
      <c r="IBF78"/>
      <c r="IBG78"/>
      <c r="IBH78"/>
      <c r="IBI78"/>
      <c r="IBJ78"/>
      <c r="IBK78"/>
      <c r="IBL78"/>
      <c r="IBM78"/>
      <c r="IBN78"/>
      <c r="IBO78"/>
      <c r="IBP78"/>
      <c r="IBQ78"/>
      <c r="IBR78"/>
      <c r="IBS78"/>
      <c r="IBT78"/>
      <c r="IBU78"/>
      <c r="IBV78"/>
      <c r="IBW78"/>
      <c r="IBX78"/>
      <c r="IBY78"/>
      <c r="IBZ78"/>
      <c r="ICA78"/>
      <c r="ICB78"/>
      <c r="ICC78"/>
      <c r="ICD78"/>
      <c r="ICE78"/>
      <c r="ICF78"/>
      <c r="ICG78"/>
      <c r="ICH78"/>
      <c r="ICI78"/>
      <c r="ICJ78"/>
      <c r="ICK78"/>
      <c r="ICL78"/>
      <c r="ICM78"/>
      <c r="ICN78"/>
      <c r="ICO78"/>
      <c r="ICP78"/>
      <c r="ICQ78"/>
      <c r="ICR78"/>
      <c r="ICS78"/>
      <c r="ICT78"/>
      <c r="ICU78"/>
      <c r="ICV78"/>
      <c r="ICW78"/>
      <c r="ICX78"/>
      <c r="ICY78"/>
      <c r="ICZ78"/>
      <c r="IDA78"/>
      <c r="IDB78"/>
      <c r="IDC78"/>
      <c r="IDD78"/>
      <c r="IDE78"/>
      <c r="IDF78"/>
      <c r="IDG78"/>
      <c r="IDH78"/>
      <c r="IDI78"/>
      <c r="IDJ78"/>
      <c r="IDK78"/>
      <c r="IDL78"/>
      <c r="IDM78"/>
      <c r="IDN78"/>
      <c r="IDO78"/>
      <c r="IDP78"/>
      <c r="IDQ78"/>
      <c r="IDR78"/>
      <c r="IDS78"/>
      <c r="IDT78"/>
      <c r="IDU78"/>
      <c r="IDV78"/>
      <c r="IDW78"/>
      <c r="IDX78"/>
      <c r="IDY78"/>
      <c r="IDZ78"/>
      <c r="IEA78"/>
      <c r="IEB78"/>
      <c r="IEC78"/>
      <c r="IED78"/>
      <c r="IEE78"/>
      <c r="IEF78"/>
      <c r="IEG78"/>
      <c r="IEH78"/>
      <c r="IEI78"/>
      <c r="IEJ78"/>
      <c r="IEK78"/>
      <c r="IEL78"/>
      <c r="IEM78"/>
      <c r="IEN78"/>
      <c r="IEO78"/>
      <c r="IEP78"/>
      <c r="IEQ78"/>
      <c r="IER78"/>
      <c r="IES78"/>
      <c r="IET78"/>
      <c r="IEU78"/>
      <c r="IEV78"/>
      <c r="IEW78"/>
      <c r="IEX78"/>
      <c r="IEY78"/>
      <c r="IEZ78"/>
      <c r="IFA78"/>
      <c r="IFB78"/>
      <c r="IFC78"/>
      <c r="IFD78"/>
      <c r="IFE78"/>
      <c r="IFF78"/>
      <c r="IFG78"/>
      <c r="IFH78"/>
      <c r="IFI78"/>
      <c r="IFJ78"/>
      <c r="IFK78"/>
      <c r="IFL78"/>
      <c r="IFM78"/>
      <c r="IFN78"/>
      <c r="IFO78"/>
      <c r="IFP78"/>
      <c r="IFQ78"/>
      <c r="IFR78"/>
      <c r="IFS78"/>
      <c r="IFT78"/>
      <c r="IFU78"/>
      <c r="IFV78"/>
      <c r="IFW78"/>
      <c r="IFX78"/>
      <c r="IFY78"/>
      <c r="IFZ78"/>
      <c r="IGA78"/>
      <c r="IGB78"/>
      <c r="IGC78"/>
      <c r="IGD78"/>
      <c r="IGE78"/>
      <c r="IGF78"/>
      <c r="IGG78"/>
      <c r="IGH78"/>
      <c r="IGI78"/>
      <c r="IGJ78"/>
      <c r="IGK78"/>
      <c r="IGL78"/>
      <c r="IGM78"/>
      <c r="IGN78"/>
      <c r="IGO78"/>
      <c r="IGP78"/>
      <c r="IGQ78"/>
      <c r="IGR78"/>
      <c r="IGS78"/>
      <c r="IGT78"/>
      <c r="IGU78"/>
      <c r="IGV78"/>
      <c r="IGW78"/>
      <c r="IGX78"/>
      <c r="IGY78"/>
      <c r="IGZ78"/>
      <c r="IHA78"/>
      <c r="IHB78"/>
      <c r="IHC78"/>
      <c r="IHD78"/>
      <c r="IHE78"/>
      <c r="IHF78"/>
      <c r="IHG78"/>
      <c r="IHH78"/>
      <c r="IHI78"/>
      <c r="IHJ78"/>
      <c r="IHK78"/>
      <c r="IHL78"/>
      <c r="IHM78"/>
      <c r="IHN78"/>
      <c r="IHO78"/>
      <c r="IHP78"/>
      <c r="IHQ78"/>
      <c r="IHR78"/>
      <c r="IHS78"/>
      <c r="IHT78"/>
      <c r="IHU78"/>
      <c r="IHV78"/>
      <c r="IHW78"/>
      <c r="IHX78"/>
      <c r="IHY78"/>
      <c r="IHZ78"/>
      <c r="IIA78"/>
      <c r="IIB78"/>
      <c r="IIC78"/>
      <c r="IID78"/>
      <c r="IIE78"/>
      <c r="IIF78"/>
      <c r="IIG78"/>
      <c r="IIH78"/>
      <c r="III78"/>
      <c r="IIJ78"/>
      <c r="IIK78"/>
      <c r="IIL78"/>
      <c r="IIM78"/>
      <c r="IIN78"/>
      <c r="IIO78"/>
      <c r="IIP78"/>
      <c r="IIQ78"/>
      <c r="IIR78"/>
      <c r="IIS78"/>
      <c r="IIT78"/>
      <c r="IIU78"/>
      <c r="IIV78"/>
      <c r="IIW78"/>
      <c r="IIX78"/>
      <c r="IIY78"/>
      <c r="IIZ78"/>
      <c r="IJA78"/>
      <c r="IJB78"/>
      <c r="IJC78"/>
      <c r="IJD78"/>
      <c r="IJE78"/>
      <c r="IJF78"/>
      <c r="IJG78"/>
      <c r="IJH78"/>
      <c r="IJI78"/>
      <c r="IJJ78"/>
      <c r="IJK78"/>
      <c r="IJL78"/>
      <c r="IJM78"/>
      <c r="IJN78"/>
      <c r="IJO78"/>
      <c r="IJP78"/>
      <c r="IJQ78"/>
      <c r="IJR78"/>
      <c r="IJS78"/>
      <c r="IJT78"/>
      <c r="IJU78"/>
      <c r="IJV78"/>
      <c r="IJW78"/>
      <c r="IJX78"/>
      <c r="IJY78"/>
      <c r="IJZ78"/>
      <c r="IKA78"/>
      <c r="IKB78"/>
      <c r="IKC78"/>
      <c r="IKD78"/>
      <c r="IKE78"/>
      <c r="IKF78"/>
      <c r="IKG78"/>
      <c r="IKH78"/>
      <c r="IKI78"/>
      <c r="IKJ78"/>
      <c r="IKK78"/>
      <c r="IKL78"/>
      <c r="IKM78"/>
      <c r="IKN78"/>
      <c r="IKO78"/>
      <c r="IKP78"/>
      <c r="IKQ78"/>
      <c r="IKR78"/>
      <c r="IKS78"/>
      <c r="IKT78"/>
      <c r="IKU78"/>
      <c r="IKV78"/>
      <c r="IKW78"/>
      <c r="IKX78"/>
      <c r="IKY78"/>
      <c r="IKZ78"/>
      <c r="ILA78"/>
      <c r="ILB78"/>
      <c r="ILC78"/>
      <c r="ILD78"/>
      <c r="ILE78"/>
      <c r="ILF78"/>
      <c r="ILG78"/>
      <c r="ILH78"/>
      <c r="ILI78"/>
      <c r="ILJ78"/>
      <c r="ILK78"/>
      <c r="ILL78"/>
      <c r="ILM78"/>
      <c r="ILN78"/>
      <c r="ILO78"/>
      <c r="ILP78"/>
      <c r="ILQ78"/>
      <c r="ILR78"/>
      <c r="ILS78"/>
      <c r="ILT78"/>
      <c r="ILU78"/>
      <c r="ILV78"/>
      <c r="ILW78"/>
      <c r="ILX78"/>
      <c r="ILY78"/>
      <c r="ILZ78"/>
      <c r="IMA78"/>
      <c r="IMB78"/>
      <c r="IMC78"/>
      <c r="IMD78"/>
      <c r="IME78"/>
      <c r="IMF78"/>
      <c r="IMG78"/>
      <c r="IMH78"/>
      <c r="IMI78"/>
      <c r="IMJ78"/>
      <c r="IMK78"/>
      <c r="IML78"/>
      <c r="IMM78"/>
      <c r="IMN78"/>
      <c r="IMO78"/>
      <c r="IMP78"/>
      <c r="IMQ78"/>
      <c r="IMR78"/>
      <c r="IMS78"/>
      <c r="IMT78"/>
      <c r="IMU78"/>
      <c r="IMV78"/>
      <c r="IMW78"/>
      <c r="IMX78"/>
      <c r="IMY78"/>
      <c r="IMZ78"/>
      <c r="INA78"/>
      <c r="INB78"/>
      <c r="INC78"/>
      <c r="IND78"/>
      <c r="INE78"/>
      <c r="INF78"/>
      <c r="ING78"/>
      <c r="INH78"/>
      <c r="INI78"/>
      <c r="INJ78"/>
      <c r="INK78"/>
      <c r="INL78"/>
      <c r="INM78"/>
      <c r="INN78"/>
      <c r="INO78"/>
      <c r="INP78"/>
      <c r="INQ78"/>
      <c r="INR78"/>
      <c r="INS78"/>
      <c r="INT78"/>
      <c r="INU78"/>
      <c r="INV78"/>
      <c r="INW78"/>
      <c r="INX78"/>
      <c r="INY78"/>
      <c r="INZ78"/>
      <c r="IOA78"/>
      <c r="IOB78"/>
      <c r="IOC78"/>
      <c r="IOD78"/>
      <c r="IOE78"/>
      <c r="IOF78"/>
      <c r="IOG78"/>
      <c r="IOH78"/>
      <c r="IOI78"/>
      <c r="IOJ78"/>
      <c r="IOK78"/>
      <c r="IOL78"/>
      <c r="IOM78"/>
      <c r="ION78"/>
      <c r="IOO78"/>
      <c r="IOP78"/>
      <c r="IOQ78"/>
      <c r="IOR78"/>
      <c r="IOS78"/>
      <c r="IOT78"/>
      <c r="IOU78"/>
      <c r="IOV78"/>
      <c r="IOW78"/>
      <c r="IOX78"/>
      <c r="IOY78"/>
      <c r="IOZ78"/>
      <c r="IPA78"/>
      <c r="IPB78"/>
      <c r="IPC78"/>
      <c r="IPD78"/>
      <c r="IPE78"/>
      <c r="IPF78"/>
      <c r="IPG78"/>
      <c r="IPH78"/>
      <c r="IPI78"/>
      <c r="IPJ78"/>
      <c r="IPK78"/>
      <c r="IPL78"/>
      <c r="IPM78"/>
      <c r="IPN78"/>
      <c r="IPO78"/>
      <c r="IPP78"/>
      <c r="IPQ78"/>
      <c r="IPR78"/>
      <c r="IPS78"/>
      <c r="IPT78"/>
      <c r="IPU78"/>
      <c r="IPV78"/>
      <c r="IPW78"/>
      <c r="IPX78"/>
      <c r="IPY78"/>
      <c r="IPZ78"/>
      <c r="IQA78"/>
      <c r="IQB78"/>
      <c r="IQC78"/>
      <c r="IQD78"/>
      <c r="IQE78"/>
      <c r="IQF78"/>
      <c r="IQG78"/>
      <c r="IQH78"/>
      <c r="IQI78"/>
      <c r="IQJ78"/>
      <c r="IQK78"/>
      <c r="IQL78"/>
      <c r="IQM78"/>
      <c r="IQN78"/>
      <c r="IQO78"/>
      <c r="IQP78"/>
      <c r="IQQ78"/>
      <c r="IQR78"/>
      <c r="IQS78"/>
      <c r="IQT78"/>
      <c r="IQU78"/>
      <c r="IQV78"/>
      <c r="IQW78"/>
      <c r="IQX78"/>
      <c r="IQY78"/>
      <c r="IQZ78"/>
      <c r="IRA78"/>
      <c r="IRB78"/>
      <c r="IRC78"/>
      <c r="IRD78"/>
      <c r="IRE78"/>
      <c r="IRF78"/>
      <c r="IRG78"/>
      <c r="IRH78"/>
      <c r="IRI78"/>
      <c r="IRJ78"/>
      <c r="IRK78"/>
      <c r="IRL78"/>
      <c r="IRM78"/>
      <c r="IRN78"/>
      <c r="IRO78"/>
      <c r="IRP78"/>
      <c r="IRQ78"/>
      <c r="IRR78"/>
      <c r="IRS78"/>
      <c r="IRT78"/>
      <c r="IRU78"/>
      <c r="IRV78"/>
      <c r="IRW78"/>
      <c r="IRX78"/>
      <c r="IRY78"/>
      <c r="IRZ78"/>
      <c r="ISA78"/>
      <c r="ISB78"/>
      <c r="ISC78"/>
      <c r="ISD78"/>
      <c r="ISE78"/>
      <c r="ISF78"/>
      <c r="ISG78"/>
      <c r="ISH78"/>
      <c r="ISI78"/>
      <c r="ISJ78"/>
      <c r="ISK78"/>
      <c r="ISL78"/>
      <c r="ISM78"/>
      <c r="ISN78"/>
      <c r="ISO78"/>
      <c r="ISP78"/>
      <c r="ISQ78"/>
      <c r="ISR78"/>
      <c r="ISS78"/>
      <c r="IST78"/>
      <c r="ISU78"/>
      <c r="ISV78"/>
      <c r="ISW78"/>
      <c r="ISX78"/>
      <c r="ISY78"/>
      <c r="ISZ78"/>
      <c r="ITA78"/>
      <c r="ITB78"/>
      <c r="ITC78"/>
      <c r="ITD78"/>
      <c r="ITE78"/>
      <c r="ITF78"/>
      <c r="ITG78"/>
      <c r="ITH78"/>
      <c r="ITI78"/>
      <c r="ITJ78"/>
      <c r="ITK78"/>
      <c r="ITL78"/>
      <c r="ITM78"/>
      <c r="ITN78"/>
      <c r="ITO78"/>
      <c r="ITP78"/>
      <c r="ITQ78"/>
      <c r="ITR78"/>
      <c r="ITS78"/>
      <c r="ITT78"/>
      <c r="ITU78"/>
      <c r="ITV78"/>
      <c r="ITW78"/>
      <c r="ITX78"/>
      <c r="ITY78"/>
      <c r="ITZ78"/>
      <c r="IUA78"/>
      <c r="IUB78"/>
      <c r="IUC78"/>
      <c r="IUD78"/>
      <c r="IUE78"/>
      <c r="IUF78"/>
      <c r="IUG78"/>
      <c r="IUH78"/>
      <c r="IUI78"/>
      <c r="IUJ78"/>
      <c r="IUK78"/>
      <c r="IUL78"/>
      <c r="IUM78"/>
      <c r="IUN78"/>
      <c r="IUO78"/>
      <c r="IUP78"/>
      <c r="IUQ78"/>
      <c r="IUR78"/>
      <c r="IUS78"/>
      <c r="IUT78"/>
      <c r="IUU78"/>
      <c r="IUV78"/>
      <c r="IUW78"/>
      <c r="IUX78"/>
      <c r="IUY78"/>
      <c r="IUZ78"/>
      <c r="IVA78"/>
      <c r="IVB78"/>
      <c r="IVC78"/>
      <c r="IVD78"/>
      <c r="IVE78"/>
      <c r="IVF78"/>
      <c r="IVG78"/>
      <c r="IVH78"/>
      <c r="IVI78"/>
      <c r="IVJ78"/>
      <c r="IVK78"/>
      <c r="IVL78"/>
      <c r="IVM78"/>
      <c r="IVN78"/>
      <c r="IVO78"/>
      <c r="IVP78"/>
      <c r="IVQ78"/>
      <c r="IVR78"/>
      <c r="IVS78"/>
      <c r="IVT78"/>
      <c r="IVU78"/>
      <c r="IVV78"/>
      <c r="IVW78"/>
      <c r="IVX78"/>
      <c r="IVY78"/>
      <c r="IVZ78"/>
      <c r="IWA78"/>
      <c r="IWB78"/>
      <c r="IWC78"/>
      <c r="IWD78"/>
      <c r="IWE78"/>
      <c r="IWF78"/>
      <c r="IWG78"/>
      <c r="IWH78"/>
      <c r="IWI78"/>
      <c r="IWJ78"/>
      <c r="IWK78"/>
      <c r="IWL78"/>
      <c r="IWM78"/>
      <c r="IWN78"/>
      <c r="IWO78"/>
      <c r="IWP78"/>
      <c r="IWQ78"/>
      <c r="IWR78"/>
      <c r="IWS78"/>
      <c r="IWT78"/>
      <c r="IWU78"/>
      <c r="IWV78"/>
      <c r="IWW78"/>
      <c r="IWX78"/>
      <c r="IWY78"/>
      <c r="IWZ78"/>
      <c r="IXA78"/>
      <c r="IXB78"/>
      <c r="IXC78"/>
      <c r="IXD78"/>
      <c r="IXE78"/>
      <c r="IXF78"/>
      <c r="IXG78"/>
      <c r="IXH78"/>
      <c r="IXI78"/>
      <c r="IXJ78"/>
      <c r="IXK78"/>
      <c r="IXL78"/>
      <c r="IXM78"/>
      <c r="IXN78"/>
      <c r="IXO78"/>
      <c r="IXP78"/>
      <c r="IXQ78"/>
      <c r="IXR78"/>
      <c r="IXS78"/>
      <c r="IXT78"/>
      <c r="IXU78"/>
      <c r="IXV78"/>
      <c r="IXW78"/>
      <c r="IXX78"/>
      <c r="IXY78"/>
      <c r="IXZ78"/>
      <c r="IYA78"/>
      <c r="IYB78"/>
      <c r="IYC78"/>
      <c r="IYD78"/>
      <c r="IYE78"/>
      <c r="IYF78"/>
      <c r="IYG78"/>
      <c r="IYH78"/>
      <c r="IYI78"/>
      <c r="IYJ78"/>
      <c r="IYK78"/>
      <c r="IYL78"/>
      <c r="IYM78"/>
      <c r="IYN78"/>
      <c r="IYO78"/>
      <c r="IYP78"/>
      <c r="IYQ78"/>
      <c r="IYR78"/>
      <c r="IYS78"/>
      <c r="IYT78"/>
      <c r="IYU78"/>
      <c r="IYV78"/>
      <c r="IYW78"/>
      <c r="IYX78"/>
      <c r="IYY78"/>
      <c r="IYZ78"/>
      <c r="IZA78"/>
      <c r="IZB78"/>
      <c r="IZC78"/>
      <c r="IZD78"/>
      <c r="IZE78"/>
      <c r="IZF78"/>
      <c r="IZG78"/>
      <c r="IZH78"/>
      <c r="IZI78"/>
      <c r="IZJ78"/>
      <c r="IZK78"/>
      <c r="IZL78"/>
      <c r="IZM78"/>
      <c r="IZN78"/>
      <c r="IZO78"/>
      <c r="IZP78"/>
      <c r="IZQ78"/>
      <c r="IZR78"/>
      <c r="IZS78"/>
      <c r="IZT78"/>
      <c r="IZU78"/>
      <c r="IZV78"/>
      <c r="IZW78"/>
      <c r="IZX78"/>
      <c r="IZY78"/>
      <c r="IZZ78"/>
      <c r="JAA78"/>
      <c r="JAB78"/>
      <c r="JAC78"/>
      <c r="JAD78"/>
      <c r="JAE78"/>
      <c r="JAF78"/>
      <c r="JAG78"/>
      <c r="JAH78"/>
      <c r="JAI78"/>
      <c r="JAJ78"/>
      <c r="JAK78"/>
      <c r="JAL78"/>
      <c r="JAM78"/>
      <c r="JAN78"/>
      <c r="JAO78"/>
      <c r="JAP78"/>
      <c r="JAQ78"/>
      <c r="JAR78"/>
      <c r="JAS78"/>
      <c r="JAT78"/>
      <c r="JAU78"/>
      <c r="JAV78"/>
      <c r="JAW78"/>
      <c r="JAX78"/>
      <c r="JAY78"/>
      <c r="JAZ78"/>
      <c r="JBA78"/>
      <c r="JBB78"/>
      <c r="JBC78"/>
      <c r="JBD78"/>
      <c r="JBE78"/>
      <c r="JBF78"/>
      <c r="JBG78"/>
      <c r="JBH78"/>
      <c r="JBI78"/>
      <c r="JBJ78"/>
      <c r="JBK78"/>
      <c r="JBL78"/>
      <c r="JBM78"/>
      <c r="JBN78"/>
      <c r="JBO78"/>
      <c r="JBP78"/>
      <c r="JBQ78"/>
      <c r="JBR78"/>
      <c r="JBS78"/>
      <c r="JBT78"/>
      <c r="JBU78"/>
      <c r="JBV78"/>
      <c r="JBW78"/>
      <c r="JBX78"/>
      <c r="JBY78"/>
      <c r="JBZ78"/>
      <c r="JCA78"/>
      <c r="JCB78"/>
      <c r="JCC78"/>
      <c r="JCD78"/>
      <c r="JCE78"/>
      <c r="JCF78"/>
      <c r="JCG78"/>
      <c r="JCH78"/>
      <c r="JCI78"/>
      <c r="JCJ78"/>
      <c r="JCK78"/>
      <c r="JCL78"/>
      <c r="JCM78"/>
      <c r="JCN78"/>
      <c r="JCO78"/>
      <c r="JCP78"/>
      <c r="JCQ78"/>
      <c r="JCR78"/>
      <c r="JCS78"/>
      <c r="JCT78"/>
      <c r="JCU78"/>
      <c r="JCV78"/>
      <c r="JCW78"/>
      <c r="JCX78"/>
      <c r="JCY78"/>
      <c r="JCZ78"/>
      <c r="JDA78"/>
      <c r="JDB78"/>
      <c r="JDC78"/>
      <c r="JDD78"/>
      <c r="JDE78"/>
      <c r="JDF78"/>
      <c r="JDG78"/>
      <c r="JDH78"/>
      <c r="JDI78"/>
      <c r="JDJ78"/>
      <c r="JDK78"/>
      <c r="JDL78"/>
      <c r="JDM78"/>
      <c r="JDN78"/>
      <c r="JDO78"/>
      <c r="JDP78"/>
      <c r="JDQ78"/>
      <c r="JDR78"/>
      <c r="JDS78"/>
      <c r="JDT78"/>
      <c r="JDU78"/>
      <c r="JDV78"/>
      <c r="JDW78"/>
      <c r="JDX78"/>
      <c r="JDY78"/>
      <c r="JDZ78"/>
      <c r="JEA78"/>
      <c r="JEB78"/>
      <c r="JEC78"/>
      <c r="JED78"/>
      <c r="JEE78"/>
      <c r="JEF78"/>
      <c r="JEG78"/>
      <c r="JEH78"/>
      <c r="JEI78"/>
      <c r="JEJ78"/>
      <c r="JEK78"/>
      <c r="JEL78"/>
      <c r="JEM78"/>
      <c r="JEN78"/>
      <c r="JEO78"/>
      <c r="JEP78"/>
      <c r="JEQ78"/>
      <c r="JER78"/>
      <c r="JES78"/>
      <c r="JET78"/>
      <c r="JEU78"/>
      <c r="JEV78"/>
      <c r="JEW78"/>
      <c r="JEX78"/>
      <c r="JEY78"/>
      <c r="JEZ78"/>
      <c r="JFA78"/>
      <c r="JFB78"/>
      <c r="JFC78"/>
      <c r="JFD78"/>
      <c r="JFE78"/>
      <c r="JFF78"/>
      <c r="JFG78"/>
      <c r="JFH78"/>
      <c r="JFI78"/>
      <c r="JFJ78"/>
      <c r="JFK78"/>
      <c r="JFL78"/>
      <c r="JFM78"/>
      <c r="JFN78"/>
      <c r="JFO78"/>
      <c r="JFP78"/>
      <c r="JFQ78"/>
      <c r="JFR78"/>
      <c r="JFS78"/>
      <c r="JFT78"/>
      <c r="JFU78"/>
      <c r="JFV78"/>
      <c r="JFW78"/>
      <c r="JFX78"/>
      <c r="JFY78"/>
      <c r="JFZ78"/>
      <c r="JGA78"/>
      <c r="JGB78"/>
      <c r="JGC78"/>
      <c r="JGD78"/>
      <c r="JGE78"/>
      <c r="JGF78"/>
      <c r="JGG78"/>
      <c r="JGH78"/>
      <c r="JGI78"/>
      <c r="JGJ78"/>
      <c r="JGK78"/>
      <c r="JGL78"/>
      <c r="JGM78"/>
      <c r="JGN78"/>
      <c r="JGO78"/>
      <c r="JGP78"/>
      <c r="JGQ78"/>
      <c r="JGR78"/>
      <c r="JGS78"/>
      <c r="JGT78"/>
      <c r="JGU78"/>
      <c r="JGV78"/>
      <c r="JGW78"/>
      <c r="JGX78"/>
      <c r="JGY78"/>
      <c r="JGZ78"/>
      <c r="JHA78"/>
      <c r="JHB78"/>
      <c r="JHC78"/>
      <c r="JHD78"/>
      <c r="JHE78"/>
      <c r="JHF78"/>
      <c r="JHG78"/>
      <c r="JHH78"/>
      <c r="JHI78"/>
      <c r="JHJ78"/>
      <c r="JHK78"/>
      <c r="JHL78"/>
      <c r="JHM78"/>
      <c r="JHN78"/>
      <c r="JHO78"/>
      <c r="JHP78"/>
      <c r="JHQ78"/>
      <c r="JHR78"/>
      <c r="JHS78"/>
      <c r="JHT78"/>
      <c r="JHU78"/>
      <c r="JHV78"/>
      <c r="JHW78"/>
      <c r="JHX78"/>
      <c r="JHY78"/>
      <c r="JHZ78"/>
      <c r="JIA78"/>
      <c r="JIB78"/>
      <c r="JIC78"/>
      <c r="JID78"/>
      <c r="JIE78"/>
      <c r="JIF78"/>
      <c r="JIG78"/>
      <c r="JIH78"/>
      <c r="JII78"/>
      <c r="JIJ78"/>
      <c r="JIK78"/>
      <c r="JIL78"/>
      <c r="JIM78"/>
      <c r="JIN78"/>
      <c r="JIO78"/>
      <c r="JIP78"/>
      <c r="JIQ78"/>
      <c r="JIR78"/>
      <c r="JIS78"/>
      <c r="JIT78"/>
      <c r="JIU78"/>
      <c r="JIV78"/>
      <c r="JIW78"/>
      <c r="JIX78"/>
      <c r="JIY78"/>
      <c r="JIZ78"/>
      <c r="JJA78"/>
      <c r="JJB78"/>
      <c r="JJC78"/>
      <c r="JJD78"/>
      <c r="JJE78"/>
      <c r="JJF78"/>
      <c r="JJG78"/>
      <c r="JJH78"/>
      <c r="JJI78"/>
      <c r="JJJ78"/>
      <c r="JJK78"/>
      <c r="JJL78"/>
      <c r="JJM78"/>
      <c r="JJN78"/>
      <c r="JJO78"/>
      <c r="JJP78"/>
      <c r="JJQ78"/>
      <c r="JJR78"/>
      <c r="JJS78"/>
      <c r="JJT78"/>
      <c r="JJU78"/>
      <c r="JJV78"/>
      <c r="JJW78"/>
      <c r="JJX78"/>
      <c r="JJY78"/>
      <c r="JJZ78"/>
      <c r="JKA78"/>
      <c r="JKB78"/>
      <c r="JKC78"/>
      <c r="JKD78"/>
      <c r="JKE78"/>
      <c r="JKF78"/>
      <c r="JKG78"/>
      <c r="JKH78"/>
      <c r="JKI78"/>
      <c r="JKJ78"/>
      <c r="JKK78"/>
      <c r="JKL78"/>
      <c r="JKM78"/>
      <c r="JKN78"/>
      <c r="JKO78"/>
      <c r="JKP78"/>
      <c r="JKQ78"/>
      <c r="JKR78"/>
      <c r="JKS78"/>
      <c r="JKT78"/>
      <c r="JKU78"/>
      <c r="JKV78"/>
      <c r="JKW78"/>
      <c r="JKX78"/>
      <c r="JKY78"/>
      <c r="JKZ78"/>
      <c r="JLA78"/>
      <c r="JLB78"/>
      <c r="JLC78"/>
      <c r="JLD78"/>
      <c r="JLE78"/>
      <c r="JLF78"/>
      <c r="JLG78"/>
      <c r="JLH78"/>
      <c r="JLI78"/>
      <c r="JLJ78"/>
      <c r="JLK78"/>
      <c r="JLL78"/>
      <c r="JLM78"/>
      <c r="JLN78"/>
      <c r="JLO78"/>
      <c r="JLP78"/>
      <c r="JLQ78"/>
      <c r="JLR78"/>
      <c r="JLS78"/>
      <c r="JLT78"/>
      <c r="JLU78"/>
      <c r="JLV78"/>
      <c r="JLW78"/>
      <c r="JLX78"/>
      <c r="JLY78"/>
      <c r="JLZ78"/>
      <c r="JMA78"/>
      <c r="JMB78"/>
      <c r="JMC78"/>
      <c r="JMD78"/>
      <c r="JME78"/>
      <c r="JMF78"/>
      <c r="JMG78"/>
      <c r="JMH78"/>
      <c r="JMI78"/>
      <c r="JMJ78"/>
      <c r="JMK78"/>
      <c r="JML78"/>
      <c r="JMM78"/>
      <c r="JMN78"/>
      <c r="JMO78"/>
      <c r="JMP78"/>
      <c r="JMQ78"/>
      <c r="JMR78"/>
      <c r="JMS78"/>
      <c r="JMT78"/>
      <c r="JMU78"/>
      <c r="JMV78"/>
      <c r="JMW78"/>
      <c r="JMX78"/>
      <c r="JMY78"/>
      <c r="JMZ78"/>
      <c r="JNA78"/>
      <c r="JNB78"/>
      <c r="JNC78"/>
      <c r="JND78"/>
      <c r="JNE78"/>
      <c r="JNF78"/>
      <c r="JNG78"/>
      <c r="JNH78"/>
      <c r="JNI78"/>
      <c r="JNJ78"/>
      <c r="JNK78"/>
      <c r="JNL78"/>
      <c r="JNM78"/>
      <c r="JNN78"/>
      <c r="JNO78"/>
      <c r="JNP78"/>
      <c r="JNQ78"/>
      <c r="JNR78"/>
      <c r="JNS78"/>
      <c r="JNT78"/>
      <c r="JNU78"/>
      <c r="JNV78"/>
      <c r="JNW78"/>
      <c r="JNX78"/>
      <c r="JNY78"/>
      <c r="JNZ78"/>
      <c r="JOA78"/>
      <c r="JOB78"/>
      <c r="JOC78"/>
      <c r="JOD78"/>
      <c r="JOE78"/>
      <c r="JOF78"/>
      <c r="JOG78"/>
      <c r="JOH78"/>
      <c r="JOI78"/>
      <c r="JOJ78"/>
      <c r="JOK78"/>
      <c r="JOL78"/>
      <c r="JOM78"/>
      <c r="JON78"/>
      <c r="JOO78"/>
      <c r="JOP78"/>
      <c r="JOQ78"/>
      <c r="JOR78"/>
      <c r="JOS78"/>
      <c r="JOT78"/>
      <c r="JOU78"/>
      <c r="JOV78"/>
      <c r="JOW78"/>
      <c r="JOX78"/>
      <c r="JOY78"/>
      <c r="JOZ78"/>
      <c r="JPA78"/>
      <c r="JPB78"/>
      <c r="JPC78"/>
      <c r="JPD78"/>
      <c r="JPE78"/>
      <c r="JPF78"/>
      <c r="JPG78"/>
      <c r="JPH78"/>
      <c r="JPI78"/>
      <c r="JPJ78"/>
      <c r="JPK78"/>
      <c r="JPL78"/>
      <c r="JPM78"/>
      <c r="JPN78"/>
      <c r="JPO78"/>
      <c r="JPP78"/>
      <c r="JPQ78"/>
      <c r="JPR78"/>
      <c r="JPS78"/>
      <c r="JPT78"/>
      <c r="JPU78"/>
      <c r="JPV78"/>
      <c r="JPW78"/>
      <c r="JPX78"/>
      <c r="JPY78"/>
      <c r="JPZ78"/>
      <c r="JQA78"/>
      <c r="JQB78"/>
      <c r="JQC78"/>
      <c r="JQD78"/>
      <c r="JQE78"/>
      <c r="JQF78"/>
      <c r="JQG78"/>
      <c r="JQH78"/>
      <c r="JQI78"/>
      <c r="JQJ78"/>
      <c r="JQK78"/>
      <c r="JQL78"/>
      <c r="JQM78"/>
      <c r="JQN78"/>
      <c r="JQO78"/>
      <c r="JQP78"/>
      <c r="JQQ78"/>
      <c r="JQR78"/>
      <c r="JQS78"/>
      <c r="JQT78"/>
      <c r="JQU78"/>
      <c r="JQV78"/>
      <c r="JQW78"/>
      <c r="JQX78"/>
      <c r="JQY78"/>
      <c r="JQZ78"/>
      <c r="JRA78"/>
      <c r="JRB78"/>
      <c r="JRC78"/>
      <c r="JRD78"/>
      <c r="JRE78"/>
      <c r="JRF78"/>
      <c r="JRG78"/>
      <c r="JRH78"/>
      <c r="JRI78"/>
      <c r="JRJ78"/>
      <c r="JRK78"/>
      <c r="JRL78"/>
      <c r="JRM78"/>
      <c r="JRN78"/>
      <c r="JRO78"/>
      <c r="JRP78"/>
      <c r="JRQ78"/>
      <c r="JRR78"/>
      <c r="JRS78"/>
      <c r="JRT78"/>
      <c r="JRU78"/>
      <c r="JRV78"/>
      <c r="JRW78"/>
      <c r="JRX78"/>
      <c r="JRY78"/>
      <c r="JRZ78"/>
      <c r="JSA78"/>
      <c r="JSB78"/>
      <c r="JSC78"/>
      <c r="JSD78"/>
      <c r="JSE78"/>
      <c r="JSF78"/>
      <c r="JSG78"/>
      <c r="JSH78"/>
      <c r="JSI78"/>
      <c r="JSJ78"/>
      <c r="JSK78"/>
      <c r="JSL78"/>
      <c r="JSM78"/>
      <c r="JSN78"/>
      <c r="JSO78"/>
      <c r="JSP78"/>
      <c r="JSQ78"/>
      <c r="JSR78"/>
      <c r="JSS78"/>
      <c r="JST78"/>
      <c r="JSU78"/>
      <c r="JSV78"/>
      <c r="JSW78"/>
      <c r="JSX78"/>
      <c r="JSY78"/>
      <c r="JSZ78"/>
      <c r="JTA78"/>
      <c r="JTB78"/>
      <c r="JTC78"/>
      <c r="JTD78"/>
      <c r="JTE78"/>
      <c r="JTF78"/>
      <c r="JTG78"/>
      <c r="JTH78"/>
      <c r="JTI78"/>
      <c r="JTJ78"/>
      <c r="JTK78"/>
      <c r="JTL78"/>
      <c r="JTM78"/>
      <c r="JTN78"/>
      <c r="JTO78"/>
      <c r="JTP78"/>
      <c r="JTQ78"/>
      <c r="JTR78"/>
      <c r="JTS78"/>
      <c r="JTT78"/>
      <c r="JTU78"/>
      <c r="JTV78"/>
      <c r="JTW78"/>
      <c r="JTX78"/>
      <c r="JTY78"/>
      <c r="JTZ78"/>
      <c r="JUA78"/>
      <c r="JUB78"/>
      <c r="JUC78"/>
      <c r="JUD78"/>
      <c r="JUE78"/>
      <c r="JUF78"/>
      <c r="JUG78"/>
      <c r="JUH78"/>
      <c r="JUI78"/>
      <c r="JUJ78"/>
      <c r="JUK78"/>
      <c r="JUL78"/>
      <c r="JUM78"/>
      <c r="JUN78"/>
      <c r="JUO78"/>
      <c r="JUP78"/>
      <c r="JUQ78"/>
      <c r="JUR78"/>
      <c r="JUS78"/>
      <c r="JUT78"/>
      <c r="JUU78"/>
      <c r="JUV78"/>
      <c r="JUW78"/>
      <c r="JUX78"/>
      <c r="JUY78"/>
      <c r="JUZ78"/>
      <c r="JVA78"/>
      <c r="JVB78"/>
      <c r="JVC78"/>
      <c r="JVD78"/>
      <c r="JVE78"/>
      <c r="JVF78"/>
      <c r="JVG78"/>
      <c r="JVH78"/>
      <c r="JVI78"/>
      <c r="JVJ78"/>
      <c r="JVK78"/>
      <c r="JVL78"/>
      <c r="JVM78"/>
      <c r="JVN78"/>
      <c r="JVO78"/>
      <c r="JVP78"/>
      <c r="JVQ78"/>
      <c r="JVR78"/>
      <c r="JVS78"/>
      <c r="JVT78"/>
      <c r="JVU78"/>
      <c r="JVV78"/>
      <c r="JVW78"/>
      <c r="JVX78"/>
      <c r="JVY78"/>
      <c r="JVZ78"/>
      <c r="JWA78"/>
      <c r="JWB78"/>
      <c r="JWC78"/>
      <c r="JWD78"/>
      <c r="JWE78"/>
      <c r="JWF78"/>
      <c r="JWG78"/>
      <c r="JWH78"/>
      <c r="JWI78"/>
      <c r="JWJ78"/>
      <c r="JWK78"/>
      <c r="JWL78"/>
      <c r="JWM78"/>
      <c r="JWN78"/>
      <c r="JWO78"/>
      <c r="JWP78"/>
      <c r="JWQ78"/>
      <c r="JWR78"/>
      <c r="JWS78"/>
      <c r="JWT78"/>
      <c r="JWU78"/>
      <c r="JWV78"/>
      <c r="JWW78"/>
      <c r="JWX78"/>
      <c r="JWY78"/>
      <c r="JWZ78"/>
      <c r="JXA78"/>
      <c r="JXB78"/>
      <c r="JXC78"/>
      <c r="JXD78"/>
      <c r="JXE78"/>
      <c r="JXF78"/>
      <c r="JXG78"/>
      <c r="JXH78"/>
      <c r="JXI78"/>
      <c r="JXJ78"/>
      <c r="JXK78"/>
      <c r="JXL78"/>
      <c r="JXM78"/>
      <c r="JXN78"/>
      <c r="JXO78"/>
      <c r="JXP78"/>
      <c r="JXQ78"/>
      <c r="JXR78"/>
      <c r="JXS78"/>
      <c r="JXT78"/>
      <c r="JXU78"/>
      <c r="JXV78"/>
      <c r="JXW78"/>
      <c r="JXX78"/>
      <c r="JXY78"/>
      <c r="JXZ78"/>
      <c r="JYA78"/>
      <c r="JYB78"/>
      <c r="JYC78"/>
      <c r="JYD78"/>
      <c r="JYE78"/>
      <c r="JYF78"/>
      <c r="JYG78"/>
      <c r="JYH78"/>
      <c r="JYI78"/>
      <c r="JYJ78"/>
      <c r="JYK78"/>
      <c r="JYL78"/>
      <c r="JYM78"/>
      <c r="JYN78"/>
      <c r="JYO78"/>
      <c r="JYP78"/>
      <c r="JYQ78"/>
      <c r="JYR78"/>
      <c r="JYS78"/>
      <c r="JYT78"/>
      <c r="JYU78"/>
      <c r="JYV78"/>
      <c r="JYW78"/>
      <c r="JYX78"/>
      <c r="JYY78"/>
      <c r="JYZ78"/>
      <c r="JZA78"/>
      <c r="JZB78"/>
      <c r="JZC78"/>
      <c r="JZD78"/>
      <c r="JZE78"/>
      <c r="JZF78"/>
      <c r="JZG78"/>
      <c r="JZH78"/>
      <c r="JZI78"/>
      <c r="JZJ78"/>
      <c r="JZK78"/>
      <c r="JZL78"/>
      <c r="JZM78"/>
      <c r="JZN78"/>
      <c r="JZO78"/>
      <c r="JZP78"/>
      <c r="JZQ78"/>
      <c r="JZR78"/>
      <c r="JZS78"/>
      <c r="JZT78"/>
      <c r="JZU78"/>
      <c r="JZV78"/>
      <c r="JZW78"/>
      <c r="JZX78"/>
      <c r="JZY78"/>
      <c r="JZZ78"/>
      <c r="KAA78"/>
      <c r="KAB78"/>
      <c r="KAC78"/>
      <c r="KAD78"/>
      <c r="KAE78"/>
      <c r="KAF78"/>
      <c r="KAG78"/>
      <c r="KAH78"/>
      <c r="KAI78"/>
      <c r="KAJ78"/>
      <c r="KAK78"/>
      <c r="KAL78"/>
      <c r="KAM78"/>
      <c r="KAN78"/>
      <c r="KAO78"/>
      <c r="KAP78"/>
      <c r="KAQ78"/>
      <c r="KAR78"/>
      <c r="KAS78"/>
      <c r="KAT78"/>
      <c r="KAU78"/>
      <c r="KAV78"/>
      <c r="KAW78"/>
      <c r="KAX78"/>
      <c r="KAY78"/>
      <c r="KAZ78"/>
      <c r="KBA78"/>
      <c r="KBB78"/>
      <c r="KBC78"/>
      <c r="KBD78"/>
      <c r="KBE78"/>
      <c r="KBF78"/>
      <c r="KBG78"/>
      <c r="KBH78"/>
      <c r="KBI78"/>
      <c r="KBJ78"/>
      <c r="KBK78"/>
      <c r="KBL78"/>
      <c r="KBM78"/>
      <c r="KBN78"/>
      <c r="KBO78"/>
      <c r="KBP78"/>
      <c r="KBQ78"/>
      <c r="KBR78"/>
      <c r="KBS78"/>
      <c r="KBT78"/>
      <c r="KBU78"/>
      <c r="KBV78"/>
      <c r="KBW78"/>
      <c r="KBX78"/>
      <c r="KBY78"/>
      <c r="KBZ78"/>
      <c r="KCA78"/>
      <c r="KCB78"/>
      <c r="KCC78"/>
      <c r="KCD78"/>
      <c r="KCE78"/>
      <c r="KCF78"/>
      <c r="KCG78"/>
      <c r="KCH78"/>
      <c r="KCI78"/>
      <c r="KCJ78"/>
      <c r="KCK78"/>
      <c r="KCL78"/>
      <c r="KCM78"/>
      <c r="KCN78"/>
      <c r="KCO78"/>
      <c r="KCP78"/>
      <c r="KCQ78"/>
      <c r="KCR78"/>
      <c r="KCS78"/>
      <c r="KCT78"/>
      <c r="KCU78"/>
      <c r="KCV78"/>
      <c r="KCW78"/>
      <c r="KCX78"/>
      <c r="KCY78"/>
      <c r="KCZ78"/>
      <c r="KDA78"/>
      <c r="KDB78"/>
      <c r="KDC78"/>
      <c r="KDD78"/>
      <c r="KDE78"/>
      <c r="KDF78"/>
      <c r="KDG78"/>
      <c r="KDH78"/>
      <c r="KDI78"/>
      <c r="KDJ78"/>
      <c r="KDK78"/>
      <c r="KDL78"/>
      <c r="KDM78"/>
      <c r="KDN78"/>
      <c r="KDO78"/>
      <c r="KDP78"/>
      <c r="KDQ78"/>
      <c r="KDR78"/>
      <c r="KDS78"/>
      <c r="KDT78"/>
      <c r="KDU78"/>
      <c r="KDV78"/>
      <c r="KDW78"/>
      <c r="KDX78"/>
      <c r="KDY78"/>
      <c r="KDZ78"/>
      <c r="KEA78"/>
      <c r="KEB78"/>
      <c r="KEC78"/>
      <c r="KED78"/>
      <c r="KEE78"/>
      <c r="KEF78"/>
      <c r="KEG78"/>
      <c r="KEH78"/>
      <c r="KEI78"/>
      <c r="KEJ78"/>
      <c r="KEK78"/>
      <c r="KEL78"/>
      <c r="KEM78"/>
      <c r="KEN78"/>
      <c r="KEO78"/>
      <c r="KEP78"/>
      <c r="KEQ78"/>
      <c r="KER78"/>
      <c r="KES78"/>
      <c r="KET78"/>
      <c r="KEU78"/>
      <c r="KEV78"/>
      <c r="KEW78"/>
      <c r="KEX78"/>
      <c r="KEY78"/>
      <c r="KEZ78"/>
      <c r="KFA78"/>
      <c r="KFB78"/>
      <c r="KFC78"/>
      <c r="KFD78"/>
      <c r="KFE78"/>
      <c r="KFF78"/>
      <c r="KFG78"/>
      <c r="KFH78"/>
      <c r="KFI78"/>
      <c r="KFJ78"/>
      <c r="KFK78"/>
      <c r="KFL78"/>
      <c r="KFM78"/>
      <c r="KFN78"/>
      <c r="KFO78"/>
      <c r="KFP78"/>
      <c r="KFQ78"/>
      <c r="KFR78"/>
      <c r="KFS78"/>
      <c r="KFT78"/>
      <c r="KFU78"/>
      <c r="KFV78"/>
      <c r="KFW78"/>
      <c r="KFX78"/>
      <c r="KFY78"/>
      <c r="KFZ78"/>
      <c r="KGA78"/>
      <c r="KGB78"/>
      <c r="KGC78"/>
      <c r="KGD78"/>
      <c r="KGE78"/>
      <c r="KGF78"/>
      <c r="KGG78"/>
      <c r="KGH78"/>
      <c r="KGI78"/>
      <c r="KGJ78"/>
      <c r="KGK78"/>
      <c r="KGL78"/>
      <c r="KGM78"/>
      <c r="KGN78"/>
      <c r="KGO78"/>
      <c r="KGP78"/>
      <c r="KGQ78"/>
      <c r="KGR78"/>
      <c r="KGS78"/>
      <c r="KGT78"/>
      <c r="KGU78"/>
      <c r="KGV78"/>
      <c r="KGW78"/>
      <c r="KGX78"/>
      <c r="KGY78"/>
      <c r="KGZ78"/>
      <c r="KHA78"/>
      <c r="KHB78"/>
      <c r="KHC78"/>
      <c r="KHD78"/>
      <c r="KHE78"/>
      <c r="KHF78"/>
      <c r="KHG78"/>
      <c r="KHH78"/>
      <c r="KHI78"/>
      <c r="KHJ78"/>
      <c r="KHK78"/>
      <c r="KHL78"/>
      <c r="KHM78"/>
      <c r="KHN78"/>
      <c r="KHO78"/>
      <c r="KHP78"/>
      <c r="KHQ78"/>
      <c r="KHR78"/>
      <c r="KHS78"/>
      <c r="KHT78"/>
      <c r="KHU78"/>
      <c r="KHV78"/>
      <c r="KHW78"/>
      <c r="KHX78"/>
      <c r="KHY78"/>
      <c r="KHZ78"/>
      <c r="KIA78"/>
      <c r="KIB78"/>
      <c r="KIC78"/>
      <c r="KID78"/>
      <c r="KIE78"/>
      <c r="KIF78"/>
      <c r="KIG78"/>
      <c r="KIH78"/>
      <c r="KII78"/>
      <c r="KIJ78"/>
      <c r="KIK78"/>
      <c r="KIL78"/>
      <c r="KIM78"/>
      <c r="KIN78"/>
      <c r="KIO78"/>
      <c r="KIP78"/>
      <c r="KIQ78"/>
      <c r="KIR78"/>
      <c r="KIS78"/>
      <c r="KIT78"/>
      <c r="KIU78"/>
      <c r="KIV78"/>
      <c r="KIW78"/>
      <c r="KIX78"/>
      <c r="KIY78"/>
      <c r="KIZ78"/>
      <c r="KJA78"/>
      <c r="KJB78"/>
      <c r="KJC78"/>
      <c r="KJD78"/>
      <c r="KJE78"/>
      <c r="KJF78"/>
      <c r="KJG78"/>
      <c r="KJH78"/>
      <c r="KJI78"/>
      <c r="KJJ78"/>
      <c r="KJK78"/>
      <c r="KJL78"/>
      <c r="KJM78"/>
      <c r="KJN78"/>
      <c r="KJO78"/>
      <c r="KJP78"/>
      <c r="KJQ78"/>
      <c r="KJR78"/>
      <c r="KJS78"/>
      <c r="KJT78"/>
      <c r="KJU78"/>
      <c r="KJV78"/>
      <c r="KJW78"/>
      <c r="KJX78"/>
      <c r="KJY78"/>
      <c r="KJZ78"/>
      <c r="KKA78"/>
      <c r="KKB78"/>
      <c r="KKC78"/>
      <c r="KKD78"/>
      <c r="KKE78"/>
      <c r="KKF78"/>
      <c r="KKG78"/>
      <c r="KKH78"/>
      <c r="KKI78"/>
      <c r="KKJ78"/>
      <c r="KKK78"/>
      <c r="KKL78"/>
      <c r="KKM78"/>
      <c r="KKN78"/>
      <c r="KKO78"/>
      <c r="KKP78"/>
      <c r="KKQ78"/>
      <c r="KKR78"/>
      <c r="KKS78"/>
      <c r="KKT78"/>
      <c r="KKU78"/>
      <c r="KKV78"/>
      <c r="KKW78"/>
      <c r="KKX78"/>
      <c r="KKY78"/>
      <c r="KKZ78"/>
      <c r="KLA78"/>
      <c r="KLB78"/>
      <c r="KLC78"/>
      <c r="KLD78"/>
      <c r="KLE78"/>
      <c r="KLF78"/>
      <c r="KLG78"/>
      <c r="KLH78"/>
      <c r="KLI78"/>
      <c r="KLJ78"/>
      <c r="KLK78"/>
      <c r="KLL78"/>
      <c r="KLM78"/>
      <c r="KLN78"/>
      <c r="KLO78"/>
      <c r="KLP78"/>
      <c r="KLQ78"/>
      <c r="KLR78"/>
      <c r="KLS78"/>
      <c r="KLT78"/>
      <c r="KLU78"/>
      <c r="KLV78"/>
      <c r="KLW78"/>
      <c r="KLX78"/>
      <c r="KLY78"/>
      <c r="KLZ78"/>
      <c r="KMA78"/>
      <c r="KMB78"/>
      <c r="KMC78"/>
      <c r="KMD78"/>
      <c r="KME78"/>
      <c r="KMF78"/>
      <c r="KMG78"/>
      <c r="KMH78"/>
      <c r="KMI78"/>
      <c r="KMJ78"/>
      <c r="KMK78"/>
      <c r="KML78"/>
      <c r="KMM78"/>
      <c r="KMN78"/>
      <c r="KMO78"/>
      <c r="KMP78"/>
      <c r="KMQ78"/>
      <c r="KMR78"/>
      <c r="KMS78"/>
      <c r="KMT78"/>
      <c r="KMU78"/>
      <c r="KMV78"/>
      <c r="KMW78"/>
      <c r="KMX78"/>
      <c r="KMY78"/>
      <c r="KMZ78"/>
      <c r="KNA78"/>
      <c r="KNB78"/>
      <c r="KNC78"/>
      <c r="KND78"/>
      <c r="KNE78"/>
      <c r="KNF78"/>
      <c r="KNG78"/>
      <c r="KNH78"/>
      <c r="KNI78"/>
      <c r="KNJ78"/>
      <c r="KNK78"/>
      <c r="KNL78"/>
      <c r="KNM78"/>
      <c r="KNN78"/>
      <c r="KNO78"/>
      <c r="KNP78"/>
      <c r="KNQ78"/>
      <c r="KNR78"/>
      <c r="KNS78"/>
      <c r="KNT78"/>
      <c r="KNU78"/>
      <c r="KNV78"/>
      <c r="KNW78"/>
      <c r="KNX78"/>
      <c r="KNY78"/>
      <c r="KNZ78"/>
      <c r="KOA78"/>
      <c r="KOB78"/>
      <c r="KOC78"/>
      <c r="KOD78"/>
      <c r="KOE78"/>
      <c r="KOF78"/>
      <c r="KOG78"/>
      <c r="KOH78"/>
      <c r="KOI78"/>
      <c r="KOJ78"/>
      <c r="KOK78"/>
      <c r="KOL78"/>
      <c r="KOM78"/>
      <c r="KON78"/>
      <c r="KOO78"/>
      <c r="KOP78"/>
      <c r="KOQ78"/>
      <c r="KOR78"/>
      <c r="KOS78"/>
      <c r="KOT78"/>
      <c r="KOU78"/>
      <c r="KOV78"/>
      <c r="KOW78"/>
      <c r="KOX78"/>
      <c r="KOY78"/>
      <c r="KOZ78"/>
      <c r="KPA78"/>
      <c r="KPB78"/>
      <c r="KPC78"/>
      <c r="KPD78"/>
      <c r="KPE78"/>
      <c r="KPF78"/>
      <c r="KPG78"/>
      <c r="KPH78"/>
      <c r="KPI78"/>
      <c r="KPJ78"/>
      <c r="KPK78"/>
      <c r="KPL78"/>
      <c r="KPM78"/>
      <c r="KPN78"/>
      <c r="KPO78"/>
      <c r="KPP78"/>
      <c r="KPQ78"/>
      <c r="KPR78"/>
      <c r="KPS78"/>
      <c r="KPT78"/>
      <c r="KPU78"/>
      <c r="KPV78"/>
      <c r="KPW78"/>
      <c r="KPX78"/>
      <c r="KPY78"/>
      <c r="KPZ78"/>
      <c r="KQA78"/>
      <c r="KQB78"/>
      <c r="KQC78"/>
      <c r="KQD78"/>
      <c r="KQE78"/>
      <c r="KQF78"/>
      <c r="KQG78"/>
      <c r="KQH78"/>
      <c r="KQI78"/>
      <c r="KQJ78"/>
      <c r="KQK78"/>
      <c r="KQL78"/>
      <c r="KQM78"/>
      <c r="KQN78"/>
      <c r="KQO78"/>
      <c r="KQP78"/>
      <c r="KQQ78"/>
      <c r="KQR78"/>
      <c r="KQS78"/>
      <c r="KQT78"/>
      <c r="KQU78"/>
      <c r="KQV78"/>
      <c r="KQW78"/>
      <c r="KQX78"/>
      <c r="KQY78"/>
      <c r="KQZ78"/>
      <c r="KRA78"/>
      <c r="KRB78"/>
      <c r="KRC78"/>
      <c r="KRD78"/>
      <c r="KRE78"/>
      <c r="KRF78"/>
      <c r="KRG78"/>
      <c r="KRH78"/>
      <c r="KRI78"/>
      <c r="KRJ78"/>
      <c r="KRK78"/>
      <c r="KRL78"/>
      <c r="KRM78"/>
      <c r="KRN78"/>
      <c r="KRO78"/>
      <c r="KRP78"/>
      <c r="KRQ78"/>
      <c r="KRR78"/>
      <c r="KRS78"/>
      <c r="KRT78"/>
      <c r="KRU78"/>
      <c r="KRV78"/>
      <c r="KRW78"/>
      <c r="KRX78"/>
      <c r="KRY78"/>
      <c r="KRZ78"/>
      <c r="KSA78"/>
      <c r="KSB78"/>
      <c r="KSC78"/>
      <c r="KSD78"/>
      <c r="KSE78"/>
      <c r="KSF78"/>
      <c r="KSG78"/>
      <c r="KSH78"/>
      <c r="KSI78"/>
      <c r="KSJ78"/>
      <c r="KSK78"/>
      <c r="KSL78"/>
      <c r="KSM78"/>
      <c r="KSN78"/>
      <c r="KSO78"/>
      <c r="KSP78"/>
      <c r="KSQ78"/>
      <c r="KSR78"/>
      <c r="KSS78"/>
      <c r="KST78"/>
      <c r="KSU78"/>
      <c r="KSV78"/>
      <c r="KSW78"/>
      <c r="KSX78"/>
      <c r="KSY78"/>
      <c r="KSZ78"/>
      <c r="KTA78"/>
      <c r="KTB78"/>
      <c r="KTC78"/>
      <c r="KTD78"/>
      <c r="KTE78"/>
      <c r="KTF78"/>
      <c r="KTG78"/>
      <c r="KTH78"/>
      <c r="KTI78"/>
      <c r="KTJ78"/>
      <c r="KTK78"/>
      <c r="KTL78"/>
      <c r="KTM78"/>
      <c r="KTN78"/>
      <c r="KTO78"/>
      <c r="KTP78"/>
      <c r="KTQ78"/>
      <c r="KTR78"/>
      <c r="KTS78"/>
      <c r="KTT78"/>
      <c r="KTU78"/>
      <c r="KTV78"/>
      <c r="KTW78"/>
      <c r="KTX78"/>
      <c r="KTY78"/>
      <c r="KTZ78"/>
      <c r="KUA78"/>
      <c r="KUB78"/>
      <c r="KUC78"/>
      <c r="KUD78"/>
      <c r="KUE78"/>
      <c r="KUF78"/>
      <c r="KUG78"/>
      <c r="KUH78"/>
      <c r="KUI78"/>
      <c r="KUJ78"/>
      <c r="KUK78"/>
      <c r="KUL78"/>
      <c r="KUM78"/>
      <c r="KUN78"/>
      <c r="KUO78"/>
      <c r="KUP78"/>
      <c r="KUQ78"/>
      <c r="KUR78"/>
      <c r="KUS78"/>
      <c r="KUT78"/>
      <c r="KUU78"/>
      <c r="KUV78"/>
      <c r="KUW78"/>
      <c r="KUX78"/>
      <c r="KUY78"/>
      <c r="KUZ78"/>
      <c r="KVA78"/>
      <c r="KVB78"/>
      <c r="KVC78"/>
      <c r="KVD78"/>
      <c r="KVE78"/>
      <c r="KVF78"/>
      <c r="KVG78"/>
      <c r="KVH78"/>
      <c r="KVI78"/>
      <c r="KVJ78"/>
      <c r="KVK78"/>
      <c r="KVL78"/>
      <c r="KVM78"/>
      <c r="KVN78"/>
      <c r="KVO78"/>
      <c r="KVP78"/>
      <c r="KVQ78"/>
      <c r="KVR78"/>
      <c r="KVS78"/>
      <c r="KVT78"/>
      <c r="KVU78"/>
      <c r="KVV78"/>
      <c r="KVW78"/>
      <c r="KVX78"/>
      <c r="KVY78"/>
      <c r="KVZ78"/>
      <c r="KWA78"/>
      <c r="KWB78"/>
      <c r="KWC78"/>
      <c r="KWD78"/>
      <c r="KWE78"/>
      <c r="KWF78"/>
      <c r="KWG78"/>
      <c r="KWH78"/>
      <c r="KWI78"/>
      <c r="KWJ78"/>
      <c r="KWK78"/>
      <c r="KWL78"/>
      <c r="KWM78"/>
      <c r="KWN78"/>
      <c r="KWO78"/>
      <c r="KWP78"/>
      <c r="KWQ78"/>
      <c r="KWR78"/>
      <c r="KWS78"/>
      <c r="KWT78"/>
      <c r="KWU78"/>
      <c r="KWV78"/>
      <c r="KWW78"/>
      <c r="KWX78"/>
      <c r="KWY78"/>
      <c r="KWZ78"/>
      <c r="KXA78"/>
      <c r="KXB78"/>
      <c r="KXC78"/>
      <c r="KXD78"/>
      <c r="KXE78"/>
      <c r="KXF78"/>
      <c r="KXG78"/>
      <c r="KXH78"/>
      <c r="KXI78"/>
      <c r="KXJ78"/>
      <c r="KXK78"/>
      <c r="KXL78"/>
      <c r="KXM78"/>
      <c r="KXN78"/>
      <c r="KXO78"/>
      <c r="KXP78"/>
      <c r="KXQ78"/>
      <c r="KXR78"/>
      <c r="KXS78"/>
      <c r="KXT78"/>
      <c r="KXU78"/>
      <c r="KXV78"/>
      <c r="KXW78"/>
      <c r="KXX78"/>
      <c r="KXY78"/>
      <c r="KXZ78"/>
      <c r="KYA78"/>
      <c r="KYB78"/>
      <c r="KYC78"/>
      <c r="KYD78"/>
      <c r="KYE78"/>
      <c r="KYF78"/>
      <c r="KYG78"/>
      <c r="KYH78"/>
      <c r="KYI78"/>
      <c r="KYJ78"/>
      <c r="KYK78"/>
      <c r="KYL78"/>
      <c r="KYM78"/>
      <c r="KYN78"/>
      <c r="KYO78"/>
      <c r="KYP78"/>
      <c r="KYQ78"/>
      <c r="KYR78"/>
      <c r="KYS78"/>
      <c r="KYT78"/>
      <c r="KYU78"/>
      <c r="KYV78"/>
      <c r="KYW78"/>
      <c r="KYX78"/>
      <c r="KYY78"/>
      <c r="KYZ78"/>
      <c r="KZA78"/>
      <c r="KZB78"/>
      <c r="KZC78"/>
      <c r="KZD78"/>
      <c r="KZE78"/>
      <c r="KZF78"/>
      <c r="KZG78"/>
      <c r="KZH78"/>
      <c r="KZI78"/>
      <c r="KZJ78"/>
      <c r="KZK78"/>
      <c r="KZL78"/>
      <c r="KZM78"/>
      <c r="KZN78"/>
      <c r="KZO78"/>
      <c r="KZP78"/>
      <c r="KZQ78"/>
      <c r="KZR78"/>
      <c r="KZS78"/>
      <c r="KZT78"/>
      <c r="KZU78"/>
      <c r="KZV78"/>
      <c r="KZW78"/>
      <c r="KZX78"/>
      <c r="KZY78"/>
      <c r="KZZ78"/>
      <c r="LAA78"/>
      <c r="LAB78"/>
      <c r="LAC78"/>
      <c r="LAD78"/>
      <c r="LAE78"/>
      <c r="LAF78"/>
      <c r="LAG78"/>
      <c r="LAH78"/>
      <c r="LAI78"/>
      <c r="LAJ78"/>
      <c r="LAK78"/>
      <c r="LAL78"/>
      <c r="LAM78"/>
      <c r="LAN78"/>
      <c r="LAO78"/>
      <c r="LAP78"/>
      <c r="LAQ78"/>
      <c r="LAR78"/>
      <c r="LAS78"/>
      <c r="LAT78"/>
      <c r="LAU78"/>
      <c r="LAV78"/>
      <c r="LAW78"/>
      <c r="LAX78"/>
      <c r="LAY78"/>
      <c r="LAZ78"/>
      <c r="LBA78"/>
      <c r="LBB78"/>
      <c r="LBC78"/>
      <c r="LBD78"/>
      <c r="LBE78"/>
      <c r="LBF78"/>
      <c r="LBG78"/>
      <c r="LBH78"/>
      <c r="LBI78"/>
      <c r="LBJ78"/>
      <c r="LBK78"/>
      <c r="LBL78"/>
      <c r="LBM78"/>
      <c r="LBN78"/>
      <c r="LBO78"/>
      <c r="LBP78"/>
      <c r="LBQ78"/>
      <c r="LBR78"/>
      <c r="LBS78"/>
      <c r="LBT78"/>
      <c r="LBU78"/>
      <c r="LBV78"/>
      <c r="LBW78"/>
      <c r="LBX78"/>
      <c r="LBY78"/>
      <c r="LBZ78"/>
      <c r="LCA78"/>
      <c r="LCB78"/>
      <c r="LCC78"/>
      <c r="LCD78"/>
      <c r="LCE78"/>
      <c r="LCF78"/>
      <c r="LCG78"/>
      <c r="LCH78"/>
      <c r="LCI78"/>
      <c r="LCJ78"/>
      <c r="LCK78"/>
      <c r="LCL78"/>
      <c r="LCM78"/>
      <c r="LCN78"/>
      <c r="LCO78"/>
      <c r="LCP78"/>
      <c r="LCQ78"/>
      <c r="LCR78"/>
      <c r="LCS78"/>
      <c r="LCT78"/>
      <c r="LCU78"/>
      <c r="LCV78"/>
      <c r="LCW78"/>
      <c r="LCX78"/>
      <c r="LCY78"/>
      <c r="LCZ78"/>
      <c r="LDA78"/>
      <c r="LDB78"/>
      <c r="LDC78"/>
      <c r="LDD78"/>
      <c r="LDE78"/>
      <c r="LDF78"/>
      <c r="LDG78"/>
      <c r="LDH78"/>
      <c r="LDI78"/>
      <c r="LDJ78"/>
      <c r="LDK78"/>
      <c r="LDL78"/>
      <c r="LDM78"/>
      <c r="LDN78"/>
      <c r="LDO78"/>
      <c r="LDP78"/>
      <c r="LDQ78"/>
      <c r="LDR78"/>
      <c r="LDS78"/>
      <c r="LDT78"/>
      <c r="LDU78"/>
      <c r="LDV78"/>
      <c r="LDW78"/>
      <c r="LDX78"/>
      <c r="LDY78"/>
      <c r="LDZ78"/>
      <c r="LEA78"/>
      <c r="LEB78"/>
      <c r="LEC78"/>
      <c r="LED78"/>
      <c r="LEE78"/>
      <c r="LEF78"/>
      <c r="LEG78"/>
      <c r="LEH78"/>
      <c r="LEI78"/>
      <c r="LEJ78"/>
      <c r="LEK78"/>
      <c r="LEL78"/>
      <c r="LEM78"/>
      <c r="LEN78"/>
      <c r="LEO78"/>
      <c r="LEP78"/>
      <c r="LEQ78"/>
      <c r="LER78"/>
      <c r="LES78"/>
      <c r="LET78"/>
      <c r="LEU78"/>
      <c r="LEV78"/>
      <c r="LEW78"/>
      <c r="LEX78"/>
      <c r="LEY78"/>
      <c r="LEZ78"/>
      <c r="LFA78"/>
      <c r="LFB78"/>
      <c r="LFC78"/>
      <c r="LFD78"/>
      <c r="LFE78"/>
      <c r="LFF78"/>
      <c r="LFG78"/>
      <c r="LFH78"/>
      <c r="LFI78"/>
      <c r="LFJ78"/>
      <c r="LFK78"/>
      <c r="LFL78"/>
      <c r="LFM78"/>
      <c r="LFN78"/>
      <c r="LFO78"/>
      <c r="LFP78"/>
      <c r="LFQ78"/>
      <c r="LFR78"/>
      <c r="LFS78"/>
      <c r="LFT78"/>
      <c r="LFU78"/>
      <c r="LFV78"/>
      <c r="LFW78"/>
      <c r="LFX78"/>
      <c r="LFY78"/>
      <c r="LFZ78"/>
      <c r="LGA78"/>
      <c r="LGB78"/>
      <c r="LGC78"/>
      <c r="LGD78"/>
      <c r="LGE78"/>
      <c r="LGF78"/>
      <c r="LGG78"/>
      <c r="LGH78"/>
      <c r="LGI78"/>
      <c r="LGJ78"/>
      <c r="LGK78"/>
      <c r="LGL78"/>
      <c r="LGM78"/>
      <c r="LGN78"/>
      <c r="LGO78"/>
      <c r="LGP78"/>
      <c r="LGQ78"/>
      <c r="LGR78"/>
      <c r="LGS78"/>
      <c r="LGT78"/>
      <c r="LGU78"/>
      <c r="LGV78"/>
      <c r="LGW78"/>
      <c r="LGX78"/>
      <c r="LGY78"/>
      <c r="LGZ78"/>
      <c r="LHA78"/>
      <c r="LHB78"/>
      <c r="LHC78"/>
      <c r="LHD78"/>
      <c r="LHE78"/>
      <c r="LHF78"/>
      <c r="LHG78"/>
      <c r="LHH78"/>
      <c r="LHI78"/>
      <c r="LHJ78"/>
      <c r="LHK78"/>
      <c r="LHL78"/>
      <c r="LHM78"/>
      <c r="LHN78"/>
      <c r="LHO78"/>
      <c r="LHP78"/>
      <c r="LHQ78"/>
      <c r="LHR78"/>
      <c r="LHS78"/>
      <c r="LHT78"/>
      <c r="LHU78"/>
      <c r="LHV78"/>
      <c r="LHW78"/>
      <c r="LHX78"/>
      <c r="LHY78"/>
      <c r="LHZ78"/>
      <c r="LIA78"/>
      <c r="LIB78"/>
      <c r="LIC78"/>
      <c r="LID78"/>
      <c r="LIE78"/>
      <c r="LIF78"/>
      <c r="LIG78"/>
      <c r="LIH78"/>
      <c r="LII78"/>
      <c r="LIJ78"/>
      <c r="LIK78"/>
      <c r="LIL78"/>
      <c r="LIM78"/>
      <c r="LIN78"/>
      <c r="LIO78"/>
      <c r="LIP78"/>
      <c r="LIQ78"/>
      <c r="LIR78"/>
      <c r="LIS78"/>
      <c r="LIT78"/>
      <c r="LIU78"/>
      <c r="LIV78"/>
      <c r="LIW78"/>
      <c r="LIX78"/>
      <c r="LIY78"/>
      <c r="LIZ78"/>
      <c r="LJA78"/>
      <c r="LJB78"/>
      <c r="LJC78"/>
      <c r="LJD78"/>
      <c r="LJE78"/>
      <c r="LJF78"/>
      <c r="LJG78"/>
      <c r="LJH78"/>
      <c r="LJI78"/>
      <c r="LJJ78"/>
      <c r="LJK78"/>
      <c r="LJL78"/>
      <c r="LJM78"/>
      <c r="LJN78"/>
      <c r="LJO78"/>
      <c r="LJP78"/>
      <c r="LJQ78"/>
      <c r="LJR78"/>
      <c r="LJS78"/>
      <c r="LJT78"/>
      <c r="LJU78"/>
      <c r="LJV78"/>
      <c r="LJW78"/>
      <c r="LJX78"/>
      <c r="LJY78"/>
      <c r="LJZ78"/>
      <c r="LKA78"/>
      <c r="LKB78"/>
      <c r="LKC78"/>
      <c r="LKD78"/>
      <c r="LKE78"/>
      <c r="LKF78"/>
      <c r="LKG78"/>
      <c r="LKH78"/>
      <c r="LKI78"/>
      <c r="LKJ78"/>
      <c r="LKK78"/>
      <c r="LKL78"/>
      <c r="LKM78"/>
      <c r="LKN78"/>
      <c r="LKO78"/>
      <c r="LKP78"/>
      <c r="LKQ78"/>
      <c r="LKR78"/>
      <c r="LKS78"/>
      <c r="LKT78"/>
      <c r="LKU78"/>
      <c r="LKV78"/>
      <c r="LKW78"/>
      <c r="LKX78"/>
      <c r="LKY78"/>
      <c r="LKZ78"/>
      <c r="LLA78"/>
      <c r="LLB78"/>
      <c r="LLC78"/>
      <c r="LLD78"/>
      <c r="LLE78"/>
      <c r="LLF78"/>
      <c r="LLG78"/>
      <c r="LLH78"/>
      <c r="LLI78"/>
      <c r="LLJ78"/>
      <c r="LLK78"/>
      <c r="LLL78"/>
      <c r="LLM78"/>
      <c r="LLN78"/>
      <c r="LLO78"/>
      <c r="LLP78"/>
      <c r="LLQ78"/>
      <c r="LLR78"/>
      <c r="LLS78"/>
      <c r="LLT78"/>
      <c r="LLU78"/>
      <c r="LLV78"/>
      <c r="LLW78"/>
      <c r="LLX78"/>
      <c r="LLY78"/>
      <c r="LLZ78"/>
      <c r="LMA78"/>
      <c r="LMB78"/>
      <c r="LMC78"/>
      <c r="LMD78"/>
      <c r="LME78"/>
      <c r="LMF78"/>
      <c r="LMG78"/>
      <c r="LMH78"/>
      <c r="LMI78"/>
      <c r="LMJ78"/>
      <c r="LMK78"/>
      <c r="LML78"/>
      <c r="LMM78"/>
      <c r="LMN78"/>
      <c r="LMO78"/>
      <c r="LMP78"/>
      <c r="LMQ78"/>
      <c r="LMR78"/>
      <c r="LMS78"/>
      <c r="LMT78"/>
      <c r="LMU78"/>
      <c r="LMV78"/>
      <c r="LMW78"/>
      <c r="LMX78"/>
      <c r="LMY78"/>
      <c r="LMZ78"/>
      <c r="LNA78"/>
      <c r="LNB78"/>
      <c r="LNC78"/>
      <c r="LND78"/>
      <c r="LNE78"/>
      <c r="LNF78"/>
      <c r="LNG78"/>
      <c r="LNH78"/>
      <c r="LNI78"/>
      <c r="LNJ78"/>
      <c r="LNK78"/>
      <c r="LNL78"/>
      <c r="LNM78"/>
      <c r="LNN78"/>
      <c r="LNO78"/>
      <c r="LNP78"/>
      <c r="LNQ78"/>
      <c r="LNR78"/>
      <c r="LNS78"/>
      <c r="LNT78"/>
      <c r="LNU78"/>
      <c r="LNV78"/>
      <c r="LNW78"/>
      <c r="LNX78"/>
      <c r="LNY78"/>
      <c r="LNZ78"/>
      <c r="LOA78"/>
      <c r="LOB78"/>
      <c r="LOC78"/>
      <c r="LOD78"/>
      <c r="LOE78"/>
      <c r="LOF78"/>
      <c r="LOG78"/>
      <c r="LOH78"/>
      <c r="LOI78"/>
      <c r="LOJ78"/>
      <c r="LOK78"/>
      <c r="LOL78"/>
      <c r="LOM78"/>
      <c r="LON78"/>
      <c r="LOO78"/>
      <c r="LOP78"/>
      <c r="LOQ78"/>
      <c r="LOR78"/>
      <c r="LOS78"/>
      <c r="LOT78"/>
      <c r="LOU78"/>
      <c r="LOV78"/>
      <c r="LOW78"/>
      <c r="LOX78"/>
      <c r="LOY78"/>
      <c r="LOZ78"/>
      <c r="LPA78"/>
      <c r="LPB78"/>
      <c r="LPC78"/>
      <c r="LPD78"/>
      <c r="LPE78"/>
      <c r="LPF78"/>
      <c r="LPG78"/>
      <c r="LPH78"/>
      <c r="LPI78"/>
      <c r="LPJ78"/>
      <c r="LPK78"/>
      <c r="LPL78"/>
      <c r="LPM78"/>
      <c r="LPN78"/>
      <c r="LPO78"/>
      <c r="LPP78"/>
      <c r="LPQ78"/>
      <c r="LPR78"/>
      <c r="LPS78"/>
      <c r="LPT78"/>
      <c r="LPU78"/>
      <c r="LPV78"/>
      <c r="LPW78"/>
      <c r="LPX78"/>
      <c r="LPY78"/>
      <c r="LPZ78"/>
      <c r="LQA78"/>
      <c r="LQB78"/>
      <c r="LQC78"/>
      <c r="LQD78"/>
      <c r="LQE78"/>
      <c r="LQF78"/>
      <c r="LQG78"/>
      <c r="LQH78"/>
      <c r="LQI78"/>
      <c r="LQJ78"/>
      <c r="LQK78"/>
      <c r="LQL78"/>
      <c r="LQM78"/>
      <c r="LQN78"/>
      <c r="LQO78"/>
      <c r="LQP78"/>
      <c r="LQQ78"/>
      <c r="LQR78"/>
      <c r="LQS78"/>
      <c r="LQT78"/>
      <c r="LQU78"/>
      <c r="LQV78"/>
      <c r="LQW78"/>
      <c r="LQX78"/>
      <c r="LQY78"/>
      <c r="LQZ78"/>
      <c r="LRA78"/>
      <c r="LRB78"/>
      <c r="LRC78"/>
      <c r="LRD78"/>
      <c r="LRE78"/>
      <c r="LRF78"/>
      <c r="LRG78"/>
      <c r="LRH78"/>
      <c r="LRI78"/>
      <c r="LRJ78"/>
      <c r="LRK78"/>
      <c r="LRL78"/>
      <c r="LRM78"/>
      <c r="LRN78"/>
      <c r="LRO78"/>
      <c r="LRP78"/>
      <c r="LRQ78"/>
      <c r="LRR78"/>
      <c r="LRS78"/>
      <c r="LRT78"/>
      <c r="LRU78"/>
      <c r="LRV78"/>
      <c r="LRW78"/>
      <c r="LRX78"/>
      <c r="LRY78"/>
      <c r="LRZ78"/>
      <c r="LSA78"/>
      <c r="LSB78"/>
      <c r="LSC78"/>
      <c r="LSD78"/>
      <c r="LSE78"/>
      <c r="LSF78"/>
      <c r="LSG78"/>
      <c r="LSH78"/>
      <c r="LSI78"/>
      <c r="LSJ78"/>
      <c r="LSK78"/>
      <c r="LSL78"/>
      <c r="LSM78"/>
      <c r="LSN78"/>
      <c r="LSO78"/>
      <c r="LSP78"/>
      <c r="LSQ78"/>
      <c r="LSR78"/>
      <c r="LSS78"/>
      <c r="LST78"/>
      <c r="LSU78"/>
      <c r="LSV78"/>
      <c r="LSW78"/>
      <c r="LSX78"/>
      <c r="LSY78"/>
      <c r="LSZ78"/>
      <c r="LTA78"/>
      <c r="LTB78"/>
      <c r="LTC78"/>
      <c r="LTD78"/>
      <c r="LTE78"/>
      <c r="LTF78"/>
      <c r="LTG78"/>
      <c r="LTH78"/>
      <c r="LTI78"/>
      <c r="LTJ78"/>
      <c r="LTK78"/>
      <c r="LTL78"/>
      <c r="LTM78"/>
      <c r="LTN78"/>
      <c r="LTO78"/>
      <c r="LTP78"/>
      <c r="LTQ78"/>
      <c r="LTR78"/>
      <c r="LTS78"/>
      <c r="LTT78"/>
      <c r="LTU78"/>
      <c r="LTV78"/>
      <c r="LTW78"/>
      <c r="LTX78"/>
      <c r="LTY78"/>
      <c r="LTZ78"/>
      <c r="LUA78"/>
      <c r="LUB78"/>
      <c r="LUC78"/>
      <c r="LUD78"/>
      <c r="LUE78"/>
      <c r="LUF78"/>
      <c r="LUG78"/>
      <c r="LUH78"/>
      <c r="LUI78"/>
      <c r="LUJ78"/>
      <c r="LUK78"/>
      <c r="LUL78"/>
      <c r="LUM78"/>
      <c r="LUN78"/>
      <c r="LUO78"/>
      <c r="LUP78"/>
      <c r="LUQ78"/>
      <c r="LUR78"/>
      <c r="LUS78"/>
      <c r="LUT78"/>
      <c r="LUU78"/>
      <c r="LUV78"/>
      <c r="LUW78"/>
      <c r="LUX78"/>
      <c r="LUY78"/>
      <c r="LUZ78"/>
      <c r="LVA78"/>
      <c r="LVB78"/>
      <c r="LVC78"/>
      <c r="LVD78"/>
      <c r="LVE78"/>
      <c r="LVF78"/>
      <c r="LVG78"/>
      <c r="LVH78"/>
      <c r="LVI78"/>
      <c r="LVJ78"/>
      <c r="LVK78"/>
      <c r="LVL78"/>
      <c r="LVM78"/>
      <c r="LVN78"/>
      <c r="LVO78"/>
      <c r="LVP78"/>
      <c r="LVQ78"/>
      <c r="LVR78"/>
      <c r="LVS78"/>
      <c r="LVT78"/>
      <c r="LVU78"/>
      <c r="LVV78"/>
      <c r="LVW78"/>
      <c r="LVX78"/>
      <c r="LVY78"/>
      <c r="LVZ78"/>
      <c r="LWA78"/>
      <c r="LWB78"/>
      <c r="LWC78"/>
      <c r="LWD78"/>
      <c r="LWE78"/>
      <c r="LWF78"/>
      <c r="LWG78"/>
      <c r="LWH78"/>
      <c r="LWI78"/>
      <c r="LWJ78"/>
      <c r="LWK78"/>
      <c r="LWL78"/>
      <c r="LWM78"/>
      <c r="LWN78"/>
      <c r="LWO78"/>
      <c r="LWP78"/>
      <c r="LWQ78"/>
      <c r="LWR78"/>
      <c r="LWS78"/>
      <c r="LWT78"/>
      <c r="LWU78"/>
      <c r="LWV78"/>
      <c r="LWW78"/>
      <c r="LWX78"/>
      <c r="LWY78"/>
      <c r="LWZ78"/>
      <c r="LXA78"/>
      <c r="LXB78"/>
      <c r="LXC78"/>
      <c r="LXD78"/>
      <c r="LXE78"/>
      <c r="LXF78"/>
      <c r="LXG78"/>
      <c r="LXH78"/>
      <c r="LXI78"/>
      <c r="LXJ78"/>
      <c r="LXK78"/>
      <c r="LXL78"/>
      <c r="LXM78"/>
      <c r="LXN78"/>
      <c r="LXO78"/>
      <c r="LXP78"/>
      <c r="LXQ78"/>
      <c r="LXR78"/>
      <c r="LXS78"/>
      <c r="LXT78"/>
      <c r="LXU78"/>
      <c r="LXV78"/>
      <c r="LXW78"/>
      <c r="LXX78"/>
      <c r="LXY78"/>
      <c r="LXZ78"/>
      <c r="LYA78"/>
      <c r="LYB78"/>
      <c r="LYC78"/>
      <c r="LYD78"/>
      <c r="LYE78"/>
      <c r="LYF78"/>
      <c r="LYG78"/>
      <c r="LYH78"/>
      <c r="LYI78"/>
      <c r="LYJ78"/>
      <c r="LYK78"/>
      <c r="LYL78"/>
      <c r="LYM78"/>
      <c r="LYN78"/>
      <c r="LYO78"/>
      <c r="LYP78"/>
      <c r="LYQ78"/>
      <c r="LYR78"/>
      <c r="LYS78"/>
      <c r="LYT78"/>
      <c r="LYU78"/>
      <c r="LYV78"/>
      <c r="LYW78"/>
      <c r="LYX78"/>
      <c r="LYY78"/>
      <c r="LYZ78"/>
      <c r="LZA78"/>
      <c r="LZB78"/>
      <c r="LZC78"/>
      <c r="LZD78"/>
      <c r="LZE78"/>
      <c r="LZF78"/>
      <c r="LZG78"/>
      <c r="LZH78"/>
      <c r="LZI78"/>
      <c r="LZJ78"/>
      <c r="LZK78"/>
      <c r="LZL78"/>
      <c r="LZM78"/>
      <c r="LZN78"/>
      <c r="LZO78"/>
      <c r="LZP78"/>
      <c r="LZQ78"/>
      <c r="LZR78"/>
      <c r="LZS78"/>
      <c r="LZT78"/>
      <c r="LZU78"/>
      <c r="LZV78"/>
      <c r="LZW78"/>
      <c r="LZX78"/>
      <c r="LZY78"/>
      <c r="LZZ78"/>
      <c r="MAA78"/>
      <c r="MAB78"/>
      <c r="MAC78"/>
      <c r="MAD78"/>
      <c r="MAE78"/>
      <c r="MAF78"/>
      <c r="MAG78"/>
      <c r="MAH78"/>
      <c r="MAI78"/>
      <c r="MAJ78"/>
      <c r="MAK78"/>
      <c r="MAL78"/>
      <c r="MAM78"/>
      <c r="MAN78"/>
      <c r="MAO78"/>
      <c r="MAP78"/>
      <c r="MAQ78"/>
      <c r="MAR78"/>
      <c r="MAS78"/>
      <c r="MAT78"/>
      <c r="MAU78"/>
      <c r="MAV78"/>
      <c r="MAW78"/>
      <c r="MAX78"/>
      <c r="MAY78"/>
      <c r="MAZ78"/>
      <c r="MBA78"/>
      <c r="MBB78"/>
      <c r="MBC78"/>
      <c r="MBD78"/>
      <c r="MBE78"/>
      <c r="MBF78"/>
      <c r="MBG78"/>
      <c r="MBH78"/>
      <c r="MBI78"/>
      <c r="MBJ78"/>
      <c r="MBK78"/>
      <c r="MBL78"/>
      <c r="MBM78"/>
      <c r="MBN78"/>
      <c r="MBO78"/>
      <c r="MBP78"/>
      <c r="MBQ78"/>
      <c r="MBR78"/>
      <c r="MBS78"/>
      <c r="MBT78"/>
      <c r="MBU78"/>
      <c r="MBV78"/>
      <c r="MBW78"/>
      <c r="MBX78"/>
      <c r="MBY78"/>
      <c r="MBZ78"/>
      <c r="MCA78"/>
      <c r="MCB78"/>
      <c r="MCC78"/>
      <c r="MCD78"/>
      <c r="MCE78"/>
      <c r="MCF78"/>
      <c r="MCG78"/>
      <c r="MCH78"/>
      <c r="MCI78"/>
      <c r="MCJ78"/>
      <c r="MCK78"/>
      <c r="MCL78"/>
      <c r="MCM78"/>
      <c r="MCN78"/>
      <c r="MCO78"/>
      <c r="MCP78"/>
      <c r="MCQ78"/>
      <c r="MCR78"/>
      <c r="MCS78"/>
      <c r="MCT78"/>
      <c r="MCU78"/>
      <c r="MCV78"/>
      <c r="MCW78"/>
      <c r="MCX78"/>
      <c r="MCY78"/>
      <c r="MCZ78"/>
      <c r="MDA78"/>
      <c r="MDB78"/>
      <c r="MDC78"/>
      <c r="MDD78"/>
      <c r="MDE78"/>
      <c r="MDF78"/>
      <c r="MDG78"/>
      <c r="MDH78"/>
      <c r="MDI78"/>
      <c r="MDJ78"/>
      <c r="MDK78"/>
      <c r="MDL78"/>
      <c r="MDM78"/>
      <c r="MDN78"/>
      <c r="MDO78"/>
      <c r="MDP78"/>
      <c r="MDQ78"/>
      <c r="MDR78"/>
      <c r="MDS78"/>
      <c r="MDT78"/>
      <c r="MDU78"/>
      <c r="MDV78"/>
      <c r="MDW78"/>
      <c r="MDX78"/>
      <c r="MDY78"/>
      <c r="MDZ78"/>
      <c r="MEA78"/>
      <c r="MEB78"/>
      <c r="MEC78"/>
      <c r="MED78"/>
      <c r="MEE78"/>
      <c r="MEF78"/>
      <c r="MEG78"/>
      <c r="MEH78"/>
      <c r="MEI78"/>
      <c r="MEJ78"/>
      <c r="MEK78"/>
      <c r="MEL78"/>
      <c r="MEM78"/>
      <c r="MEN78"/>
      <c r="MEO78"/>
      <c r="MEP78"/>
      <c r="MEQ78"/>
      <c r="MER78"/>
      <c r="MES78"/>
      <c r="MET78"/>
      <c r="MEU78"/>
      <c r="MEV78"/>
      <c r="MEW78"/>
      <c r="MEX78"/>
      <c r="MEY78"/>
      <c r="MEZ78"/>
      <c r="MFA78"/>
      <c r="MFB78"/>
      <c r="MFC78"/>
      <c r="MFD78"/>
      <c r="MFE78"/>
      <c r="MFF78"/>
      <c r="MFG78"/>
      <c r="MFH78"/>
      <c r="MFI78"/>
      <c r="MFJ78"/>
      <c r="MFK78"/>
      <c r="MFL78"/>
      <c r="MFM78"/>
      <c r="MFN78"/>
      <c r="MFO78"/>
      <c r="MFP78"/>
      <c r="MFQ78"/>
      <c r="MFR78"/>
      <c r="MFS78"/>
      <c r="MFT78"/>
      <c r="MFU78"/>
      <c r="MFV78"/>
      <c r="MFW78"/>
      <c r="MFX78"/>
      <c r="MFY78"/>
      <c r="MFZ78"/>
      <c r="MGA78"/>
      <c r="MGB78"/>
      <c r="MGC78"/>
      <c r="MGD78"/>
      <c r="MGE78"/>
      <c r="MGF78"/>
      <c r="MGG78"/>
      <c r="MGH78"/>
      <c r="MGI78"/>
      <c r="MGJ78"/>
      <c r="MGK78"/>
      <c r="MGL78"/>
      <c r="MGM78"/>
      <c r="MGN78"/>
      <c r="MGO78"/>
      <c r="MGP78"/>
      <c r="MGQ78"/>
      <c r="MGR78"/>
      <c r="MGS78"/>
      <c r="MGT78"/>
      <c r="MGU78"/>
      <c r="MGV78"/>
      <c r="MGW78"/>
      <c r="MGX78"/>
      <c r="MGY78"/>
      <c r="MGZ78"/>
      <c r="MHA78"/>
      <c r="MHB78"/>
      <c r="MHC78"/>
      <c r="MHD78"/>
      <c r="MHE78"/>
      <c r="MHF78"/>
      <c r="MHG78"/>
      <c r="MHH78"/>
      <c r="MHI78"/>
      <c r="MHJ78"/>
      <c r="MHK78"/>
      <c r="MHL78"/>
      <c r="MHM78"/>
      <c r="MHN78"/>
      <c r="MHO78"/>
      <c r="MHP78"/>
      <c r="MHQ78"/>
      <c r="MHR78"/>
      <c r="MHS78"/>
      <c r="MHT78"/>
      <c r="MHU78"/>
      <c r="MHV78"/>
      <c r="MHW78"/>
      <c r="MHX78"/>
      <c r="MHY78"/>
      <c r="MHZ78"/>
      <c r="MIA78"/>
      <c r="MIB78"/>
      <c r="MIC78"/>
      <c r="MID78"/>
      <c r="MIE78"/>
      <c r="MIF78"/>
      <c r="MIG78"/>
      <c r="MIH78"/>
      <c r="MII78"/>
      <c r="MIJ78"/>
      <c r="MIK78"/>
      <c r="MIL78"/>
      <c r="MIM78"/>
      <c r="MIN78"/>
      <c r="MIO78"/>
      <c r="MIP78"/>
      <c r="MIQ78"/>
      <c r="MIR78"/>
      <c r="MIS78"/>
      <c r="MIT78"/>
      <c r="MIU78"/>
      <c r="MIV78"/>
      <c r="MIW78"/>
      <c r="MIX78"/>
      <c r="MIY78"/>
      <c r="MIZ78"/>
      <c r="MJA78"/>
      <c r="MJB78"/>
      <c r="MJC78"/>
      <c r="MJD78"/>
      <c r="MJE78"/>
      <c r="MJF78"/>
      <c r="MJG78"/>
      <c r="MJH78"/>
      <c r="MJI78"/>
      <c r="MJJ78"/>
      <c r="MJK78"/>
      <c r="MJL78"/>
      <c r="MJM78"/>
      <c r="MJN78"/>
      <c r="MJO78"/>
      <c r="MJP78"/>
      <c r="MJQ78"/>
      <c r="MJR78"/>
      <c r="MJS78"/>
      <c r="MJT78"/>
      <c r="MJU78"/>
      <c r="MJV78"/>
      <c r="MJW78"/>
      <c r="MJX78"/>
      <c r="MJY78"/>
      <c r="MJZ78"/>
      <c r="MKA78"/>
      <c r="MKB78"/>
      <c r="MKC78"/>
      <c r="MKD78"/>
      <c r="MKE78"/>
      <c r="MKF78"/>
      <c r="MKG78"/>
      <c r="MKH78"/>
      <c r="MKI78"/>
      <c r="MKJ78"/>
      <c r="MKK78"/>
      <c r="MKL78"/>
      <c r="MKM78"/>
      <c r="MKN78"/>
      <c r="MKO78"/>
      <c r="MKP78"/>
      <c r="MKQ78"/>
      <c r="MKR78"/>
      <c r="MKS78"/>
      <c r="MKT78"/>
      <c r="MKU78"/>
      <c r="MKV78"/>
      <c r="MKW78"/>
      <c r="MKX78"/>
      <c r="MKY78"/>
      <c r="MKZ78"/>
      <c r="MLA78"/>
      <c r="MLB78"/>
      <c r="MLC78"/>
      <c r="MLD78"/>
      <c r="MLE78"/>
      <c r="MLF78"/>
      <c r="MLG78"/>
      <c r="MLH78"/>
      <c r="MLI78"/>
      <c r="MLJ78"/>
      <c r="MLK78"/>
      <c r="MLL78"/>
      <c r="MLM78"/>
      <c r="MLN78"/>
      <c r="MLO78"/>
      <c r="MLP78"/>
      <c r="MLQ78"/>
      <c r="MLR78"/>
      <c r="MLS78"/>
      <c r="MLT78"/>
      <c r="MLU78"/>
      <c r="MLV78"/>
      <c r="MLW78"/>
      <c r="MLX78"/>
      <c r="MLY78"/>
      <c r="MLZ78"/>
      <c r="MMA78"/>
      <c r="MMB78"/>
      <c r="MMC78"/>
      <c r="MMD78"/>
      <c r="MME78"/>
      <c r="MMF78"/>
      <c r="MMG78"/>
      <c r="MMH78"/>
      <c r="MMI78"/>
      <c r="MMJ78"/>
      <c r="MMK78"/>
      <c r="MML78"/>
      <c r="MMM78"/>
      <c r="MMN78"/>
      <c r="MMO78"/>
      <c r="MMP78"/>
      <c r="MMQ78"/>
      <c r="MMR78"/>
      <c r="MMS78"/>
      <c r="MMT78"/>
      <c r="MMU78"/>
      <c r="MMV78"/>
      <c r="MMW78"/>
      <c r="MMX78"/>
      <c r="MMY78"/>
      <c r="MMZ78"/>
      <c r="MNA78"/>
      <c r="MNB78"/>
      <c r="MNC78"/>
      <c r="MND78"/>
      <c r="MNE78"/>
      <c r="MNF78"/>
      <c r="MNG78"/>
      <c r="MNH78"/>
      <c r="MNI78"/>
      <c r="MNJ78"/>
      <c r="MNK78"/>
      <c r="MNL78"/>
      <c r="MNM78"/>
      <c r="MNN78"/>
      <c r="MNO78"/>
      <c r="MNP78"/>
      <c r="MNQ78"/>
      <c r="MNR78"/>
      <c r="MNS78"/>
      <c r="MNT78"/>
      <c r="MNU78"/>
      <c r="MNV78"/>
      <c r="MNW78"/>
      <c r="MNX78"/>
      <c r="MNY78"/>
      <c r="MNZ78"/>
      <c r="MOA78"/>
      <c r="MOB78"/>
      <c r="MOC78"/>
      <c r="MOD78"/>
      <c r="MOE78"/>
      <c r="MOF78"/>
      <c r="MOG78"/>
      <c r="MOH78"/>
      <c r="MOI78"/>
      <c r="MOJ78"/>
      <c r="MOK78"/>
      <c r="MOL78"/>
      <c r="MOM78"/>
      <c r="MON78"/>
      <c r="MOO78"/>
      <c r="MOP78"/>
      <c r="MOQ78"/>
      <c r="MOR78"/>
      <c r="MOS78"/>
      <c r="MOT78"/>
      <c r="MOU78"/>
      <c r="MOV78"/>
      <c r="MOW78"/>
      <c r="MOX78"/>
      <c r="MOY78"/>
      <c r="MOZ78"/>
      <c r="MPA78"/>
      <c r="MPB78"/>
      <c r="MPC78"/>
      <c r="MPD78"/>
      <c r="MPE78"/>
      <c r="MPF78"/>
      <c r="MPG78"/>
      <c r="MPH78"/>
      <c r="MPI78"/>
      <c r="MPJ78"/>
      <c r="MPK78"/>
      <c r="MPL78"/>
      <c r="MPM78"/>
      <c r="MPN78"/>
      <c r="MPO78"/>
      <c r="MPP78"/>
      <c r="MPQ78"/>
      <c r="MPR78"/>
      <c r="MPS78"/>
      <c r="MPT78"/>
      <c r="MPU78"/>
      <c r="MPV78"/>
      <c r="MPW78"/>
      <c r="MPX78"/>
      <c r="MPY78"/>
      <c r="MPZ78"/>
      <c r="MQA78"/>
      <c r="MQB78"/>
      <c r="MQC78"/>
      <c r="MQD78"/>
      <c r="MQE78"/>
      <c r="MQF78"/>
      <c r="MQG78"/>
      <c r="MQH78"/>
      <c r="MQI78"/>
      <c r="MQJ78"/>
      <c r="MQK78"/>
      <c r="MQL78"/>
      <c r="MQM78"/>
      <c r="MQN78"/>
      <c r="MQO78"/>
      <c r="MQP78"/>
      <c r="MQQ78"/>
      <c r="MQR78"/>
      <c r="MQS78"/>
      <c r="MQT78"/>
      <c r="MQU78"/>
      <c r="MQV78"/>
      <c r="MQW78"/>
      <c r="MQX78"/>
      <c r="MQY78"/>
      <c r="MQZ78"/>
      <c r="MRA78"/>
      <c r="MRB78"/>
      <c r="MRC78"/>
      <c r="MRD78"/>
      <c r="MRE78"/>
      <c r="MRF78"/>
      <c r="MRG78"/>
      <c r="MRH78"/>
      <c r="MRI78"/>
      <c r="MRJ78"/>
      <c r="MRK78"/>
      <c r="MRL78"/>
      <c r="MRM78"/>
      <c r="MRN78"/>
      <c r="MRO78"/>
      <c r="MRP78"/>
      <c r="MRQ78"/>
      <c r="MRR78"/>
      <c r="MRS78"/>
      <c r="MRT78"/>
      <c r="MRU78"/>
      <c r="MRV78"/>
      <c r="MRW78"/>
      <c r="MRX78"/>
      <c r="MRY78"/>
      <c r="MRZ78"/>
      <c r="MSA78"/>
      <c r="MSB78"/>
      <c r="MSC78"/>
      <c r="MSD78"/>
      <c r="MSE78"/>
      <c r="MSF78"/>
      <c r="MSG78"/>
      <c r="MSH78"/>
      <c r="MSI78"/>
      <c r="MSJ78"/>
      <c r="MSK78"/>
      <c r="MSL78"/>
      <c r="MSM78"/>
      <c r="MSN78"/>
      <c r="MSO78"/>
      <c r="MSP78"/>
      <c r="MSQ78"/>
      <c r="MSR78"/>
      <c r="MSS78"/>
      <c r="MST78"/>
      <c r="MSU78"/>
      <c r="MSV78"/>
      <c r="MSW78"/>
      <c r="MSX78"/>
      <c r="MSY78"/>
      <c r="MSZ78"/>
      <c r="MTA78"/>
      <c r="MTB78"/>
      <c r="MTC78"/>
      <c r="MTD78"/>
      <c r="MTE78"/>
      <c r="MTF78"/>
      <c r="MTG78"/>
      <c r="MTH78"/>
      <c r="MTI78"/>
      <c r="MTJ78"/>
      <c r="MTK78"/>
      <c r="MTL78"/>
      <c r="MTM78"/>
      <c r="MTN78"/>
      <c r="MTO78"/>
      <c r="MTP78"/>
      <c r="MTQ78"/>
      <c r="MTR78"/>
      <c r="MTS78"/>
      <c r="MTT78"/>
      <c r="MTU78"/>
      <c r="MTV78"/>
      <c r="MTW78"/>
      <c r="MTX78"/>
      <c r="MTY78"/>
      <c r="MTZ78"/>
      <c r="MUA78"/>
      <c r="MUB78"/>
      <c r="MUC78"/>
      <c r="MUD78"/>
      <c r="MUE78"/>
      <c r="MUF78"/>
      <c r="MUG78"/>
      <c r="MUH78"/>
      <c r="MUI78"/>
      <c r="MUJ78"/>
      <c r="MUK78"/>
      <c r="MUL78"/>
      <c r="MUM78"/>
      <c r="MUN78"/>
      <c r="MUO78"/>
      <c r="MUP78"/>
      <c r="MUQ78"/>
      <c r="MUR78"/>
      <c r="MUS78"/>
      <c r="MUT78"/>
      <c r="MUU78"/>
      <c r="MUV78"/>
      <c r="MUW78"/>
      <c r="MUX78"/>
      <c r="MUY78"/>
      <c r="MUZ78"/>
      <c r="MVA78"/>
      <c r="MVB78"/>
      <c r="MVC78"/>
      <c r="MVD78"/>
      <c r="MVE78"/>
      <c r="MVF78"/>
      <c r="MVG78"/>
      <c r="MVH78"/>
      <c r="MVI78"/>
      <c r="MVJ78"/>
      <c r="MVK78"/>
      <c r="MVL78"/>
      <c r="MVM78"/>
      <c r="MVN78"/>
      <c r="MVO78"/>
      <c r="MVP78"/>
      <c r="MVQ78"/>
      <c r="MVR78"/>
      <c r="MVS78"/>
      <c r="MVT78"/>
      <c r="MVU78"/>
      <c r="MVV78"/>
      <c r="MVW78"/>
      <c r="MVX78"/>
      <c r="MVY78"/>
      <c r="MVZ78"/>
      <c r="MWA78"/>
      <c r="MWB78"/>
      <c r="MWC78"/>
      <c r="MWD78"/>
      <c r="MWE78"/>
      <c r="MWF78"/>
      <c r="MWG78"/>
      <c r="MWH78"/>
      <c r="MWI78"/>
      <c r="MWJ78"/>
      <c r="MWK78"/>
      <c r="MWL78"/>
      <c r="MWM78"/>
      <c r="MWN78"/>
      <c r="MWO78"/>
      <c r="MWP78"/>
      <c r="MWQ78"/>
      <c r="MWR78"/>
      <c r="MWS78"/>
      <c r="MWT78"/>
      <c r="MWU78"/>
      <c r="MWV78"/>
      <c r="MWW78"/>
      <c r="MWX78"/>
      <c r="MWY78"/>
      <c r="MWZ78"/>
      <c r="MXA78"/>
      <c r="MXB78"/>
      <c r="MXC78"/>
      <c r="MXD78"/>
      <c r="MXE78"/>
      <c r="MXF78"/>
      <c r="MXG78"/>
      <c r="MXH78"/>
      <c r="MXI78"/>
      <c r="MXJ78"/>
      <c r="MXK78"/>
      <c r="MXL78"/>
      <c r="MXM78"/>
      <c r="MXN78"/>
      <c r="MXO78"/>
      <c r="MXP78"/>
      <c r="MXQ78"/>
      <c r="MXR78"/>
      <c r="MXS78"/>
      <c r="MXT78"/>
      <c r="MXU78"/>
      <c r="MXV78"/>
      <c r="MXW78"/>
      <c r="MXX78"/>
      <c r="MXY78"/>
      <c r="MXZ78"/>
      <c r="MYA78"/>
      <c r="MYB78"/>
      <c r="MYC78"/>
      <c r="MYD78"/>
      <c r="MYE78"/>
      <c r="MYF78"/>
      <c r="MYG78"/>
      <c r="MYH78"/>
      <c r="MYI78"/>
      <c r="MYJ78"/>
      <c r="MYK78"/>
      <c r="MYL78"/>
      <c r="MYM78"/>
      <c r="MYN78"/>
      <c r="MYO78"/>
      <c r="MYP78"/>
      <c r="MYQ78"/>
      <c r="MYR78"/>
      <c r="MYS78"/>
      <c r="MYT78"/>
      <c r="MYU78"/>
      <c r="MYV78"/>
      <c r="MYW78"/>
      <c r="MYX78"/>
      <c r="MYY78"/>
      <c r="MYZ78"/>
      <c r="MZA78"/>
      <c r="MZB78"/>
      <c r="MZC78"/>
      <c r="MZD78"/>
      <c r="MZE78"/>
      <c r="MZF78"/>
      <c r="MZG78"/>
      <c r="MZH78"/>
      <c r="MZI78"/>
      <c r="MZJ78"/>
      <c r="MZK78"/>
      <c r="MZL78"/>
      <c r="MZM78"/>
      <c r="MZN78"/>
      <c r="MZO78"/>
      <c r="MZP78"/>
      <c r="MZQ78"/>
      <c r="MZR78"/>
      <c r="MZS78"/>
      <c r="MZT78"/>
      <c r="MZU78"/>
      <c r="MZV78"/>
      <c r="MZW78"/>
      <c r="MZX78"/>
      <c r="MZY78"/>
      <c r="MZZ78"/>
      <c r="NAA78"/>
      <c r="NAB78"/>
      <c r="NAC78"/>
      <c r="NAD78"/>
      <c r="NAE78"/>
      <c r="NAF78"/>
      <c r="NAG78"/>
      <c r="NAH78"/>
      <c r="NAI78"/>
      <c r="NAJ78"/>
      <c r="NAK78"/>
      <c r="NAL78"/>
      <c r="NAM78"/>
      <c r="NAN78"/>
      <c r="NAO78"/>
      <c r="NAP78"/>
      <c r="NAQ78"/>
      <c r="NAR78"/>
      <c r="NAS78"/>
      <c r="NAT78"/>
      <c r="NAU78"/>
      <c r="NAV78"/>
      <c r="NAW78"/>
      <c r="NAX78"/>
      <c r="NAY78"/>
      <c r="NAZ78"/>
      <c r="NBA78"/>
      <c r="NBB78"/>
      <c r="NBC78"/>
      <c r="NBD78"/>
      <c r="NBE78"/>
      <c r="NBF78"/>
      <c r="NBG78"/>
      <c r="NBH78"/>
      <c r="NBI78"/>
      <c r="NBJ78"/>
      <c r="NBK78"/>
      <c r="NBL78"/>
      <c r="NBM78"/>
      <c r="NBN78"/>
      <c r="NBO78"/>
      <c r="NBP78"/>
      <c r="NBQ78"/>
      <c r="NBR78"/>
      <c r="NBS78"/>
      <c r="NBT78"/>
      <c r="NBU78"/>
      <c r="NBV78"/>
      <c r="NBW78"/>
      <c r="NBX78"/>
      <c r="NBY78"/>
      <c r="NBZ78"/>
      <c r="NCA78"/>
      <c r="NCB78"/>
      <c r="NCC78"/>
      <c r="NCD78"/>
      <c r="NCE78"/>
      <c r="NCF78"/>
      <c r="NCG78"/>
      <c r="NCH78"/>
      <c r="NCI78"/>
      <c r="NCJ78"/>
      <c r="NCK78"/>
      <c r="NCL78"/>
      <c r="NCM78"/>
      <c r="NCN78"/>
      <c r="NCO78"/>
      <c r="NCP78"/>
      <c r="NCQ78"/>
      <c r="NCR78"/>
      <c r="NCS78"/>
      <c r="NCT78"/>
      <c r="NCU78"/>
      <c r="NCV78"/>
      <c r="NCW78"/>
      <c r="NCX78"/>
      <c r="NCY78"/>
      <c r="NCZ78"/>
      <c r="NDA78"/>
      <c r="NDB78"/>
      <c r="NDC78"/>
      <c r="NDD78"/>
      <c r="NDE78"/>
      <c r="NDF78"/>
      <c r="NDG78"/>
      <c r="NDH78"/>
      <c r="NDI78"/>
      <c r="NDJ78"/>
      <c r="NDK78"/>
      <c r="NDL78"/>
      <c r="NDM78"/>
      <c r="NDN78"/>
      <c r="NDO78"/>
      <c r="NDP78"/>
      <c r="NDQ78"/>
      <c r="NDR78"/>
      <c r="NDS78"/>
      <c r="NDT78"/>
      <c r="NDU78"/>
      <c r="NDV78"/>
      <c r="NDW78"/>
      <c r="NDX78"/>
      <c r="NDY78"/>
      <c r="NDZ78"/>
      <c r="NEA78"/>
      <c r="NEB78"/>
      <c r="NEC78"/>
      <c r="NED78"/>
      <c r="NEE78"/>
      <c r="NEF78"/>
      <c r="NEG78"/>
      <c r="NEH78"/>
      <c r="NEI78"/>
      <c r="NEJ78"/>
      <c r="NEK78"/>
      <c r="NEL78"/>
      <c r="NEM78"/>
      <c r="NEN78"/>
      <c r="NEO78"/>
      <c r="NEP78"/>
      <c r="NEQ78"/>
      <c r="NER78"/>
      <c r="NES78"/>
      <c r="NET78"/>
      <c r="NEU78"/>
      <c r="NEV78"/>
      <c r="NEW78"/>
      <c r="NEX78"/>
      <c r="NEY78"/>
      <c r="NEZ78"/>
      <c r="NFA78"/>
      <c r="NFB78"/>
      <c r="NFC78"/>
      <c r="NFD78"/>
      <c r="NFE78"/>
      <c r="NFF78"/>
      <c r="NFG78"/>
      <c r="NFH78"/>
      <c r="NFI78"/>
      <c r="NFJ78"/>
      <c r="NFK78"/>
      <c r="NFL78"/>
      <c r="NFM78"/>
      <c r="NFN78"/>
      <c r="NFO78"/>
      <c r="NFP78"/>
      <c r="NFQ78"/>
      <c r="NFR78"/>
      <c r="NFS78"/>
      <c r="NFT78"/>
      <c r="NFU78"/>
      <c r="NFV78"/>
      <c r="NFW78"/>
      <c r="NFX78"/>
      <c r="NFY78"/>
      <c r="NFZ78"/>
      <c r="NGA78"/>
      <c r="NGB78"/>
      <c r="NGC78"/>
      <c r="NGD78"/>
      <c r="NGE78"/>
      <c r="NGF78"/>
      <c r="NGG78"/>
      <c r="NGH78"/>
      <c r="NGI78"/>
      <c r="NGJ78"/>
      <c r="NGK78"/>
      <c r="NGL78"/>
      <c r="NGM78"/>
      <c r="NGN78"/>
      <c r="NGO78"/>
      <c r="NGP78"/>
      <c r="NGQ78"/>
      <c r="NGR78"/>
      <c r="NGS78"/>
      <c r="NGT78"/>
      <c r="NGU78"/>
      <c r="NGV78"/>
      <c r="NGW78"/>
      <c r="NGX78"/>
      <c r="NGY78"/>
      <c r="NGZ78"/>
      <c r="NHA78"/>
      <c r="NHB78"/>
      <c r="NHC78"/>
      <c r="NHD78"/>
      <c r="NHE78"/>
      <c r="NHF78"/>
      <c r="NHG78"/>
      <c r="NHH78"/>
      <c r="NHI78"/>
      <c r="NHJ78"/>
      <c r="NHK78"/>
      <c r="NHL78"/>
      <c r="NHM78"/>
      <c r="NHN78"/>
      <c r="NHO78"/>
      <c r="NHP78"/>
      <c r="NHQ78"/>
      <c r="NHR78"/>
      <c r="NHS78"/>
      <c r="NHT78"/>
      <c r="NHU78"/>
      <c r="NHV78"/>
      <c r="NHW78"/>
      <c r="NHX78"/>
      <c r="NHY78"/>
      <c r="NHZ78"/>
      <c r="NIA78"/>
      <c r="NIB78"/>
      <c r="NIC78"/>
      <c r="NID78"/>
      <c r="NIE78"/>
      <c r="NIF78"/>
      <c r="NIG78"/>
      <c r="NIH78"/>
      <c r="NII78"/>
      <c r="NIJ78"/>
      <c r="NIK78"/>
      <c r="NIL78"/>
      <c r="NIM78"/>
      <c r="NIN78"/>
      <c r="NIO78"/>
      <c r="NIP78"/>
      <c r="NIQ78"/>
      <c r="NIR78"/>
      <c r="NIS78"/>
      <c r="NIT78"/>
      <c r="NIU78"/>
      <c r="NIV78"/>
      <c r="NIW78"/>
      <c r="NIX78"/>
      <c r="NIY78"/>
      <c r="NIZ78"/>
      <c r="NJA78"/>
      <c r="NJB78"/>
      <c r="NJC78"/>
      <c r="NJD78"/>
      <c r="NJE78"/>
      <c r="NJF78"/>
      <c r="NJG78"/>
      <c r="NJH78"/>
      <c r="NJI78"/>
      <c r="NJJ78"/>
      <c r="NJK78"/>
      <c r="NJL78"/>
      <c r="NJM78"/>
      <c r="NJN78"/>
      <c r="NJO78"/>
      <c r="NJP78"/>
      <c r="NJQ78"/>
      <c r="NJR78"/>
      <c r="NJS78"/>
      <c r="NJT78"/>
      <c r="NJU78"/>
      <c r="NJV78"/>
      <c r="NJW78"/>
      <c r="NJX78"/>
      <c r="NJY78"/>
      <c r="NJZ78"/>
      <c r="NKA78"/>
      <c r="NKB78"/>
      <c r="NKC78"/>
      <c r="NKD78"/>
      <c r="NKE78"/>
      <c r="NKF78"/>
      <c r="NKG78"/>
      <c r="NKH78"/>
      <c r="NKI78"/>
      <c r="NKJ78"/>
      <c r="NKK78"/>
      <c r="NKL78"/>
      <c r="NKM78"/>
      <c r="NKN78"/>
      <c r="NKO78"/>
      <c r="NKP78"/>
      <c r="NKQ78"/>
      <c r="NKR78"/>
      <c r="NKS78"/>
      <c r="NKT78"/>
      <c r="NKU78"/>
      <c r="NKV78"/>
      <c r="NKW78"/>
      <c r="NKX78"/>
      <c r="NKY78"/>
      <c r="NKZ78"/>
      <c r="NLA78"/>
      <c r="NLB78"/>
      <c r="NLC78"/>
      <c r="NLD78"/>
      <c r="NLE78"/>
      <c r="NLF78"/>
      <c r="NLG78"/>
      <c r="NLH78"/>
      <c r="NLI78"/>
      <c r="NLJ78"/>
      <c r="NLK78"/>
      <c r="NLL78"/>
      <c r="NLM78"/>
      <c r="NLN78"/>
      <c r="NLO78"/>
      <c r="NLP78"/>
      <c r="NLQ78"/>
      <c r="NLR78"/>
      <c r="NLS78"/>
      <c r="NLT78"/>
      <c r="NLU78"/>
      <c r="NLV78"/>
      <c r="NLW78"/>
      <c r="NLX78"/>
      <c r="NLY78"/>
      <c r="NLZ78"/>
      <c r="NMA78"/>
      <c r="NMB78"/>
      <c r="NMC78"/>
      <c r="NMD78"/>
      <c r="NME78"/>
      <c r="NMF78"/>
      <c r="NMG78"/>
      <c r="NMH78"/>
      <c r="NMI78"/>
      <c r="NMJ78"/>
      <c r="NMK78"/>
      <c r="NML78"/>
      <c r="NMM78"/>
      <c r="NMN78"/>
      <c r="NMO78"/>
      <c r="NMP78"/>
      <c r="NMQ78"/>
      <c r="NMR78"/>
      <c r="NMS78"/>
      <c r="NMT78"/>
      <c r="NMU78"/>
      <c r="NMV78"/>
      <c r="NMW78"/>
      <c r="NMX78"/>
      <c r="NMY78"/>
      <c r="NMZ78"/>
      <c r="NNA78"/>
      <c r="NNB78"/>
      <c r="NNC78"/>
      <c r="NND78"/>
      <c r="NNE78"/>
      <c r="NNF78"/>
      <c r="NNG78"/>
      <c r="NNH78"/>
      <c r="NNI78"/>
      <c r="NNJ78"/>
      <c r="NNK78"/>
      <c r="NNL78"/>
      <c r="NNM78"/>
      <c r="NNN78"/>
      <c r="NNO78"/>
      <c r="NNP78"/>
      <c r="NNQ78"/>
      <c r="NNR78"/>
      <c r="NNS78"/>
      <c r="NNT78"/>
      <c r="NNU78"/>
      <c r="NNV78"/>
      <c r="NNW78"/>
      <c r="NNX78"/>
      <c r="NNY78"/>
      <c r="NNZ78"/>
      <c r="NOA78"/>
      <c r="NOB78"/>
      <c r="NOC78"/>
      <c r="NOD78"/>
      <c r="NOE78"/>
      <c r="NOF78"/>
      <c r="NOG78"/>
      <c r="NOH78"/>
      <c r="NOI78"/>
      <c r="NOJ78"/>
      <c r="NOK78"/>
      <c r="NOL78"/>
      <c r="NOM78"/>
      <c r="NON78"/>
      <c r="NOO78"/>
      <c r="NOP78"/>
      <c r="NOQ78"/>
      <c r="NOR78"/>
      <c r="NOS78"/>
      <c r="NOT78"/>
      <c r="NOU78"/>
      <c r="NOV78"/>
      <c r="NOW78"/>
      <c r="NOX78"/>
      <c r="NOY78"/>
      <c r="NOZ78"/>
      <c r="NPA78"/>
      <c r="NPB78"/>
      <c r="NPC78"/>
      <c r="NPD78"/>
      <c r="NPE78"/>
      <c r="NPF78"/>
      <c r="NPG78"/>
      <c r="NPH78"/>
      <c r="NPI78"/>
      <c r="NPJ78"/>
      <c r="NPK78"/>
      <c r="NPL78"/>
      <c r="NPM78"/>
      <c r="NPN78"/>
      <c r="NPO78"/>
      <c r="NPP78"/>
      <c r="NPQ78"/>
      <c r="NPR78"/>
      <c r="NPS78"/>
      <c r="NPT78"/>
      <c r="NPU78"/>
      <c r="NPV78"/>
      <c r="NPW78"/>
      <c r="NPX78"/>
      <c r="NPY78"/>
      <c r="NPZ78"/>
      <c r="NQA78"/>
      <c r="NQB78"/>
      <c r="NQC78"/>
      <c r="NQD78"/>
      <c r="NQE78"/>
      <c r="NQF78"/>
      <c r="NQG78"/>
      <c r="NQH78"/>
      <c r="NQI78"/>
      <c r="NQJ78"/>
      <c r="NQK78"/>
      <c r="NQL78"/>
      <c r="NQM78"/>
      <c r="NQN78"/>
      <c r="NQO78"/>
      <c r="NQP78"/>
      <c r="NQQ78"/>
      <c r="NQR78"/>
      <c r="NQS78"/>
      <c r="NQT78"/>
      <c r="NQU78"/>
      <c r="NQV78"/>
      <c r="NQW78"/>
      <c r="NQX78"/>
      <c r="NQY78"/>
      <c r="NQZ78"/>
      <c r="NRA78"/>
      <c r="NRB78"/>
      <c r="NRC78"/>
      <c r="NRD78"/>
      <c r="NRE78"/>
      <c r="NRF78"/>
      <c r="NRG78"/>
      <c r="NRH78"/>
      <c r="NRI78"/>
      <c r="NRJ78"/>
      <c r="NRK78"/>
      <c r="NRL78"/>
      <c r="NRM78"/>
      <c r="NRN78"/>
      <c r="NRO78"/>
      <c r="NRP78"/>
      <c r="NRQ78"/>
      <c r="NRR78"/>
      <c r="NRS78"/>
      <c r="NRT78"/>
      <c r="NRU78"/>
      <c r="NRV78"/>
      <c r="NRW78"/>
      <c r="NRX78"/>
      <c r="NRY78"/>
      <c r="NRZ78"/>
      <c r="NSA78"/>
      <c r="NSB78"/>
      <c r="NSC78"/>
      <c r="NSD78"/>
      <c r="NSE78"/>
      <c r="NSF78"/>
      <c r="NSG78"/>
      <c r="NSH78"/>
      <c r="NSI78"/>
      <c r="NSJ78"/>
      <c r="NSK78"/>
      <c r="NSL78"/>
      <c r="NSM78"/>
      <c r="NSN78"/>
      <c r="NSO78"/>
      <c r="NSP78"/>
      <c r="NSQ78"/>
      <c r="NSR78"/>
      <c r="NSS78"/>
      <c r="NST78"/>
      <c r="NSU78"/>
      <c r="NSV78"/>
      <c r="NSW78"/>
      <c r="NSX78"/>
      <c r="NSY78"/>
      <c r="NSZ78"/>
      <c r="NTA78"/>
      <c r="NTB78"/>
      <c r="NTC78"/>
      <c r="NTD78"/>
      <c r="NTE78"/>
      <c r="NTF78"/>
      <c r="NTG78"/>
      <c r="NTH78"/>
      <c r="NTI78"/>
      <c r="NTJ78"/>
      <c r="NTK78"/>
      <c r="NTL78"/>
      <c r="NTM78"/>
      <c r="NTN78"/>
      <c r="NTO78"/>
      <c r="NTP78"/>
      <c r="NTQ78"/>
      <c r="NTR78"/>
      <c r="NTS78"/>
      <c r="NTT78"/>
      <c r="NTU78"/>
      <c r="NTV78"/>
      <c r="NTW78"/>
      <c r="NTX78"/>
      <c r="NTY78"/>
      <c r="NTZ78"/>
      <c r="NUA78"/>
      <c r="NUB78"/>
      <c r="NUC78"/>
      <c r="NUD78"/>
      <c r="NUE78"/>
      <c r="NUF78"/>
      <c r="NUG78"/>
      <c r="NUH78"/>
      <c r="NUI78"/>
      <c r="NUJ78"/>
      <c r="NUK78"/>
      <c r="NUL78"/>
      <c r="NUM78"/>
      <c r="NUN78"/>
      <c r="NUO78"/>
      <c r="NUP78"/>
      <c r="NUQ78"/>
      <c r="NUR78"/>
      <c r="NUS78"/>
      <c r="NUT78"/>
      <c r="NUU78"/>
      <c r="NUV78"/>
      <c r="NUW78"/>
      <c r="NUX78"/>
      <c r="NUY78"/>
      <c r="NUZ78"/>
      <c r="NVA78"/>
      <c r="NVB78"/>
      <c r="NVC78"/>
      <c r="NVD78"/>
      <c r="NVE78"/>
      <c r="NVF78"/>
      <c r="NVG78"/>
      <c r="NVH78"/>
      <c r="NVI78"/>
      <c r="NVJ78"/>
      <c r="NVK78"/>
      <c r="NVL78"/>
      <c r="NVM78"/>
      <c r="NVN78"/>
      <c r="NVO78"/>
      <c r="NVP78"/>
      <c r="NVQ78"/>
      <c r="NVR78"/>
      <c r="NVS78"/>
      <c r="NVT78"/>
      <c r="NVU78"/>
      <c r="NVV78"/>
      <c r="NVW78"/>
      <c r="NVX78"/>
      <c r="NVY78"/>
      <c r="NVZ78"/>
      <c r="NWA78"/>
      <c r="NWB78"/>
      <c r="NWC78"/>
      <c r="NWD78"/>
      <c r="NWE78"/>
      <c r="NWF78"/>
      <c r="NWG78"/>
      <c r="NWH78"/>
      <c r="NWI78"/>
      <c r="NWJ78"/>
      <c r="NWK78"/>
      <c r="NWL78"/>
      <c r="NWM78"/>
      <c r="NWN78"/>
      <c r="NWO78"/>
      <c r="NWP78"/>
      <c r="NWQ78"/>
      <c r="NWR78"/>
      <c r="NWS78"/>
      <c r="NWT78"/>
      <c r="NWU78"/>
      <c r="NWV78"/>
      <c r="NWW78"/>
      <c r="NWX78"/>
      <c r="NWY78"/>
      <c r="NWZ78"/>
      <c r="NXA78"/>
      <c r="NXB78"/>
      <c r="NXC78"/>
      <c r="NXD78"/>
      <c r="NXE78"/>
      <c r="NXF78"/>
      <c r="NXG78"/>
      <c r="NXH78"/>
      <c r="NXI78"/>
      <c r="NXJ78"/>
      <c r="NXK78"/>
      <c r="NXL78"/>
      <c r="NXM78"/>
      <c r="NXN78"/>
      <c r="NXO78"/>
      <c r="NXP78"/>
      <c r="NXQ78"/>
      <c r="NXR78"/>
      <c r="NXS78"/>
      <c r="NXT78"/>
      <c r="NXU78"/>
      <c r="NXV78"/>
      <c r="NXW78"/>
      <c r="NXX78"/>
      <c r="NXY78"/>
      <c r="NXZ78"/>
      <c r="NYA78"/>
      <c r="NYB78"/>
      <c r="NYC78"/>
      <c r="NYD78"/>
      <c r="NYE78"/>
      <c r="NYF78"/>
      <c r="NYG78"/>
      <c r="NYH78"/>
      <c r="NYI78"/>
      <c r="NYJ78"/>
      <c r="NYK78"/>
      <c r="NYL78"/>
      <c r="NYM78"/>
      <c r="NYN78"/>
      <c r="NYO78"/>
      <c r="NYP78"/>
      <c r="NYQ78"/>
      <c r="NYR78"/>
      <c r="NYS78"/>
      <c r="NYT78"/>
      <c r="NYU78"/>
      <c r="NYV78"/>
      <c r="NYW78"/>
      <c r="NYX78"/>
      <c r="NYY78"/>
      <c r="NYZ78"/>
      <c r="NZA78"/>
      <c r="NZB78"/>
      <c r="NZC78"/>
      <c r="NZD78"/>
      <c r="NZE78"/>
      <c r="NZF78"/>
      <c r="NZG78"/>
      <c r="NZH78"/>
      <c r="NZI78"/>
      <c r="NZJ78"/>
      <c r="NZK78"/>
      <c r="NZL78"/>
      <c r="NZM78"/>
      <c r="NZN78"/>
      <c r="NZO78"/>
      <c r="NZP78"/>
      <c r="NZQ78"/>
      <c r="NZR78"/>
      <c r="NZS78"/>
      <c r="NZT78"/>
      <c r="NZU78"/>
      <c r="NZV78"/>
      <c r="NZW78"/>
      <c r="NZX78"/>
      <c r="NZY78"/>
      <c r="NZZ78"/>
      <c r="OAA78"/>
      <c r="OAB78"/>
      <c r="OAC78"/>
      <c r="OAD78"/>
      <c r="OAE78"/>
      <c r="OAF78"/>
      <c r="OAG78"/>
      <c r="OAH78"/>
      <c r="OAI78"/>
      <c r="OAJ78"/>
      <c r="OAK78"/>
      <c r="OAL78"/>
      <c r="OAM78"/>
      <c r="OAN78"/>
      <c r="OAO78"/>
      <c r="OAP78"/>
      <c r="OAQ78"/>
      <c r="OAR78"/>
      <c r="OAS78"/>
      <c r="OAT78"/>
      <c r="OAU78"/>
      <c r="OAV78"/>
      <c r="OAW78"/>
      <c r="OAX78"/>
      <c r="OAY78"/>
      <c r="OAZ78"/>
      <c r="OBA78"/>
      <c r="OBB78"/>
      <c r="OBC78"/>
      <c r="OBD78"/>
      <c r="OBE78"/>
      <c r="OBF78"/>
      <c r="OBG78"/>
      <c r="OBH78"/>
      <c r="OBI78"/>
      <c r="OBJ78"/>
      <c r="OBK78"/>
      <c r="OBL78"/>
      <c r="OBM78"/>
      <c r="OBN78"/>
      <c r="OBO78"/>
      <c r="OBP78"/>
      <c r="OBQ78"/>
      <c r="OBR78"/>
      <c r="OBS78"/>
      <c r="OBT78"/>
      <c r="OBU78"/>
      <c r="OBV78"/>
      <c r="OBW78"/>
      <c r="OBX78"/>
      <c r="OBY78"/>
      <c r="OBZ78"/>
      <c r="OCA78"/>
      <c r="OCB78"/>
      <c r="OCC78"/>
      <c r="OCD78"/>
      <c r="OCE78"/>
      <c r="OCF78"/>
      <c r="OCG78"/>
      <c r="OCH78"/>
      <c r="OCI78"/>
      <c r="OCJ78"/>
      <c r="OCK78"/>
      <c r="OCL78"/>
      <c r="OCM78"/>
      <c r="OCN78"/>
      <c r="OCO78"/>
      <c r="OCP78"/>
      <c r="OCQ78"/>
      <c r="OCR78"/>
      <c r="OCS78"/>
      <c r="OCT78"/>
      <c r="OCU78"/>
      <c r="OCV78"/>
      <c r="OCW78"/>
      <c r="OCX78"/>
      <c r="OCY78"/>
      <c r="OCZ78"/>
      <c r="ODA78"/>
      <c r="ODB78"/>
      <c r="ODC78"/>
      <c r="ODD78"/>
      <c r="ODE78"/>
      <c r="ODF78"/>
      <c r="ODG78"/>
      <c r="ODH78"/>
      <c r="ODI78"/>
      <c r="ODJ78"/>
      <c r="ODK78"/>
      <c r="ODL78"/>
      <c r="ODM78"/>
      <c r="ODN78"/>
      <c r="ODO78"/>
      <c r="ODP78"/>
      <c r="ODQ78"/>
      <c r="ODR78"/>
      <c r="ODS78"/>
      <c r="ODT78"/>
      <c r="ODU78"/>
      <c r="ODV78"/>
      <c r="ODW78"/>
      <c r="ODX78"/>
      <c r="ODY78"/>
      <c r="ODZ78"/>
      <c r="OEA78"/>
      <c r="OEB78"/>
      <c r="OEC78"/>
      <c r="OED78"/>
      <c r="OEE78"/>
      <c r="OEF78"/>
      <c r="OEG78"/>
      <c r="OEH78"/>
      <c r="OEI78"/>
      <c r="OEJ78"/>
      <c r="OEK78"/>
      <c r="OEL78"/>
      <c r="OEM78"/>
      <c r="OEN78"/>
      <c r="OEO78"/>
      <c r="OEP78"/>
      <c r="OEQ78"/>
      <c r="OER78"/>
      <c r="OES78"/>
      <c r="OET78"/>
      <c r="OEU78"/>
      <c r="OEV78"/>
      <c r="OEW78"/>
      <c r="OEX78"/>
      <c r="OEY78"/>
      <c r="OEZ78"/>
      <c r="OFA78"/>
      <c r="OFB78"/>
      <c r="OFC78"/>
      <c r="OFD78"/>
      <c r="OFE78"/>
      <c r="OFF78"/>
      <c r="OFG78"/>
      <c r="OFH78"/>
      <c r="OFI78"/>
      <c r="OFJ78"/>
      <c r="OFK78"/>
      <c r="OFL78"/>
      <c r="OFM78"/>
      <c r="OFN78"/>
      <c r="OFO78"/>
      <c r="OFP78"/>
      <c r="OFQ78"/>
      <c r="OFR78"/>
      <c r="OFS78"/>
      <c r="OFT78"/>
      <c r="OFU78"/>
      <c r="OFV78"/>
      <c r="OFW78"/>
      <c r="OFX78"/>
      <c r="OFY78"/>
      <c r="OFZ78"/>
      <c r="OGA78"/>
      <c r="OGB78"/>
      <c r="OGC78"/>
      <c r="OGD78"/>
      <c r="OGE78"/>
      <c r="OGF78"/>
      <c r="OGG78"/>
      <c r="OGH78"/>
      <c r="OGI78"/>
      <c r="OGJ78"/>
      <c r="OGK78"/>
      <c r="OGL78"/>
      <c r="OGM78"/>
      <c r="OGN78"/>
      <c r="OGO78"/>
      <c r="OGP78"/>
      <c r="OGQ78"/>
      <c r="OGR78"/>
      <c r="OGS78"/>
      <c r="OGT78"/>
      <c r="OGU78"/>
      <c r="OGV78"/>
      <c r="OGW78"/>
      <c r="OGX78"/>
      <c r="OGY78"/>
      <c r="OGZ78"/>
      <c r="OHA78"/>
      <c r="OHB78"/>
      <c r="OHC78"/>
      <c r="OHD78"/>
      <c r="OHE78"/>
      <c r="OHF78"/>
      <c r="OHG78"/>
      <c r="OHH78"/>
      <c r="OHI78"/>
      <c r="OHJ78"/>
      <c r="OHK78"/>
      <c r="OHL78"/>
      <c r="OHM78"/>
      <c r="OHN78"/>
      <c r="OHO78"/>
      <c r="OHP78"/>
      <c r="OHQ78"/>
      <c r="OHR78"/>
      <c r="OHS78"/>
      <c r="OHT78"/>
      <c r="OHU78"/>
      <c r="OHV78"/>
      <c r="OHW78"/>
      <c r="OHX78"/>
      <c r="OHY78"/>
      <c r="OHZ78"/>
      <c r="OIA78"/>
      <c r="OIB78"/>
      <c r="OIC78"/>
      <c r="OID78"/>
      <c r="OIE78"/>
      <c r="OIF78"/>
      <c r="OIG78"/>
      <c r="OIH78"/>
      <c r="OII78"/>
      <c r="OIJ78"/>
      <c r="OIK78"/>
      <c r="OIL78"/>
      <c r="OIM78"/>
      <c r="OIN78"/>
      <c r="OIO78"/>
      <c r="OIP78"/>
      <c r="OIQ78"/>
      <c r="OIR78"/>
      <c r="OIS78"/>
      <c r="OIT78"/>
      <c r="OIU78"/>
      <c r="OIV78"/>
      <c r="OIW78"/>
      <c r="OIX78"/>
      <c r="OIY78"/>
      <c r="OIZ78"/>
      <c r="OJA78"/>
      <c r="OJB78"/>
      <c r="OJC78"/>
      <c r="OJD78"/>
      <c r="OJE78"/>
      <c r="OJF78"/>
      <c r="OJG78"/>
      <c r="OJH78"/>
      <c r="OJI78"/>
      <c r="OJJ78"/>
      <c r="OJK78"/>
      <c r="OJL78"/>
      <c r="OJM78"/>
      <c r="OJN78"/>
      <c r="OJO78"/>
      <c r="OJP78"/>
      <c r="OJQ78"/>
      <c r="OJR78"/>
      <c r="OJS78"/>
      <c r="OJT78"/>
      <c r="OJU78"/>
      <c r="OJV78"/>
      <c r="OJW78"/>
      <c r="OJX78"/>
      <c r="OJY78"/>
      <c r="OJZ78"/>
      <c r="OKA78"/>
      <c r="OKB78"/>
      <c r="OKC78"/>
      <c r="OKD78"/>
      <c r="OKE78"/>
      <c r="OKF78"/>
      <c r="OKG78"/>
      <c r="OKH78"/>
      <c r="OKI78"/>
      <c r="OKJ78"/>
      <c r="OKK78"/>
      <c r="OKL78"/>
      <c r="OKM78"/>
      <c r="OKN78"/>
      <c r="OKO78"/>
      <c r="OKP78"/>
      <c r="OKQ78"/>
      <c r="OKR78"/>
      <c r="OKS78"/>
      <c r="OKT78"/>
      <c r="OKU78"/>
      <c r="OKV78"/>
      <c r="OKW78"/>
      <c r="OKX78"/>
      <c r="OKY78"/>
      <c r="OKZ78"/>
      <c r="OLA78"/>
      <c r="OLB78"/>
      <c r="OLC78"/>
      <c r="OLD78"/>
      <c r="OLE78"/>
      <c r="OLF78"/>
      <c r="OLG78"/>
      <c r="OLH78"/>
      <c r="OLI78"/>
      <c r="OLJ78"/>
      <c r="OLK78"/>
      <c r="OLL78"/>
      <c r="OLM78"/>
      <c r="OLN78"/>
      <c r="OLO78"/>
      <c r="OLP78"/>
      <c r="OLQ78"/>
      <c r="OLR78"/>
      <c r="OLS78"/>
      <c r="OLT78"/>
      <c r="OLU78"/>
      <c r="OLV78"/>
      <c r="OLW78"/>
      <c r="OLX78"/>
      <c r="OLY78"/>
      <c r="OLZ78"/>
      <c r="OMA78"/>
      <c r="OMB78"/>
      <c r="OMC78"/>
      <c r="OMD78"/>
      <c r="OME78"/>
      <c r="OMF78"/>
      <c r="OMG78"/>
      <c r="OMH78"/>
      <c r="OMI78"/>
      <c r="OMJ78"/>
      <c r="OMK78"/>
      <c r="OML78"/>
      <c r="OMM78"/>
      <c r="OMN78"/>
      <c r="OMO78"/>
      <c r="OMP78"/>
      <c r="OMQ78"/>
      <c r="OMR78"/>
      <c r="OMS78"/>
      <c r="OMT78"/>
      <c r="OMU78"/>
      <c r="OMV78"/>
      <c r="OMW78"/>
      <c r="OMX78"/>
      <c r="OMY78"/>
      <c r="OMZ78"/>
      <c r="ONA78"/>
      <c r="ONB78"/>
      <c r="ONC78"/>
      <c r="OND78"/>
      <c r="ONE78"/>
      <c r="ONF78"/>
      <c r="ONG78"/>
      <c r="ONH78"/>
      <c r="ONI78"/>
      <c r="ONJ78"/>
      <c r="ONK78"/>
      <c r="ONL78"/>
      <c r="ONM78"/>
      <c r="ONN78"/>
      <c r="ONO78"/>
      <c r="ONP78"/>
      <c r="ONQ78"/>
      <c r="ONR78"/>
      <c r="ONS78"/>
      <c r="ONT78"/>
      <c r="ONU78"/>
      <c r="ONV78"/>
      <c r="ONW78"/>
      <c r="ONX78"/>
      <c r="ONY78"/>
      <c r="ONZ78"/>
      <c r="OOA78"/>
      <c r="OOB78"/>
      <c r="OOC78"/>
      <c r="OOD78"/>
      <c r="OOE78"/>
      <c r="OOF78"/>
      <c r="OOG78"/>
      <c r="OOH78"/>
      <c r="OOI78"/>
      <c r="OOJ78"/>
      <c r="OOK78"/>
      <c r="OOL78"/>
      <c r="OOM78"/>
      <c r="OON78"/>
      <c r="OOO78"/>
      <c r="OOP78"/>
      <c r="OOQ78"/>
      <c r="OOR78"/>
      <c r="OOS78"/>
      <c r="OOT78"/>
      <c r="OOU78"/>
      <c r="OOV78"/>
      <c r="OOW78"/>
      <c r="OOX78"/>
      <c r="OOY78"/>
      <c r="OOZ78"/>
      <c r="OPA78"/>
      <c r="OPB78"/>
      <c r="OPC78"/>
      <c r="OPD78"/>
      <c r="OPE78"/>
      <c r="OPF78"/>
      <c r="OPG78"/>
      <c r="OPH78"/>
      <c r="OPI78"/>
      <c r="OPJ78"/>
      <c r="OPK78"/>
      <c r="OPL78"/>
      <c r="OPM78"/>
      <c r="OPN78"/>
      <c r="OPO78"/>
      <c r="OPP78"/>
      <c r="OPQ78"/>
      <c r="OPR78"/>
      <c r="OPS78"/>
      <c r="OPT78"/>
      <c r="OPU78"/>
      <c r="OPV78"/>
      <c r="OPW78"/>
      <c r="OPX78"/>
      <c r="OPY78"/>
      <c r="OPZ78"/>
      <c r="OQA78"/>
      <c r="OQB78"/>
      <c r="OQC78"/>
      <c r="OQD78"/>
      <c r="OQE78"/>
      <c r="OQF78"/>
      <c r="OQG78"/>
      <c r="OQH78"/>
      <c r="OQI78"/>
      <c r="OQJ78"/>
      <c r="OQK78"/>
      <c r="OQL78"/>
      <c r="OQM78"/>
      <c r="OQN78"/>
      <c r="OQO78"/>
      <c r="OQP78"/>
      <c r="OQQ78"/>
      <c r="OQR78"/>
      <c r="OQS78"/>
      <c r="OQT78"/>
      <c r="OQU78"/>
      <c r="OQV78"/>
      <c r="OQW78"/>
      <c r="OQX78"/>
      <c r="OQY78"/>
      <c r="OQZ78"/>
      <c r="ORA78"/>
      <c r="ORB78"/>
      <c r="ORC78"/>
      <c r="ORD78"/>
      <c r="ORE78"/>
      <c r="ORF78"/>
      <c r="ORG78"/>
      <c r="ORH78"/>
      <c r="ORI78"/>
      <c r="ORJ78"/>
      <c r="ORK78"/>
      <c r="ORL78"/>
      <c r="ORM78"/>
      <c r="ORN78"/>
      <c r="ORO78"/>
      <c r="ORP78"/>
      <c r="ORQ78"/>
      <c r="ORR78"/>
      <c r="ORS78"/>
      <c r="ORT78"/>
      <c r="ORU78"/>
      <c r="ORV78"/>
      <c r="ORW78"/>
      <c r="ORX78"/>
      <c r="ORY78"/>
      <c r="ORZ78"/>
      <c r="OSA78"/>
      <c r="OSB78"/>
      <c r="OSC78"/>
      <c r="OSD78"/>
      <c r="OSE78"/>
      <c r="OSF78"/>
      <c r="OSG78"/>
      <c r="OSH78"/>
      <c r="OSI78"/>
      <c r="OSJ78"/>
      <c r="OSK78"/>
      <c r="OSL78"/>
      <c r="OSM78"/>
      <c r="OSN78"/>
      <c r="OSO78"/>
      <c r="OSP78"/>
      <c r="OSQ78"/>
      <c r="OSR78"/>
      <c r="OSS78"/>
      <c r="OST78"/>
      <c r="OSU78"/>
      <c r="OSV78"/>
      <c r="OSW78"/>
      <c r="OSX78"/>
      <c r="OSY78"/>
      <c r="OSZ78"/>
      <c r="OTA78"/>
      <c r="OTB78"/>
      <c r="OTC78"/>
      <c r="OTD78"/>
      <c r="OTE78"/>
      <c r="OTF78"/>
      <c r="OTG78"/>
      <c r="OTH78"/>
      <c r="OTI78"/>
      <c r="OTJ78"/>
      <c r="OTK78"/>
      <c r="OTL78"/>
      <c r="OTM78"/>
      <c r="OTN78"/>
      <c r="OTO78"/>
      <c r="OTP78"/>
      <c r="OTQ78"/>
      <c r="OTR78"/>
      <c r="OTS78"/>
      <c r="OTT78"/>
      <c r="OTU78"/>
      <c r="OTV78"/>
      <c r="OTW78"/>
      <c r="OTX78"/>
      <c r="OTY78"/>
      <c r="OTZ78"/>
      <c r="OUA78"/>
      <c r="OUB78"/>
      <c r="OUC78"/>
      <c r="OUD78"/>
      <c r="OUE78"/>
      <c r="OUF78"/>
      <c r="OUG78"/>
      <c r="OUH78"/>
      <c r="OUI78"/>
      <c r="OUJ78"/>
      <c r="OUK78"/>
      <c r="OUL78"/>
      <c r="OUM78"/>
      <c r="OUN78"/>
      <c r="OUO78"/>
      <c r="OUP78"/>
      <c r="OUQ78"/>
      <c r="OUR78"/>
      <c r="OUS78"/>
      <c r="OUT78"/>
      <c r="OUU78"/>
      <c r="OUV78"/>
      <c r="OUW78"/>
      <c r="OUX78"/>
      <c r="OUY78"/>
      <c r="OUZ78"/>
      <c r="OVA78"/>
      <c r="OVB78"/>
      <c r="OVC78"/>
      <c r="OVD78"/>
      <c r="OVE78"/>
      <c r="OVF78"/>
      <c r="OVG78"/>
      <c r="OVH78"/>
      <c r="OVI78"/>
      <c r="OVJ78"/>
      <c r="OVK78"/>
      <c r="OVL78"/>
      <c r="OVM78"/>
      <c r="OVN78"/>
      <c r="OVO78"/>
      <c r="OVP78"/>
      <c r="OVQ78"/>
      <c r="OVR78"/>
      <c r="OVS78"/>
      <c r="OVT78"/>
      <c r="OVU78"/>
      <c r="OVV78"/>
      <c r="OVW78"/>
      <c r="OVX78"/>
      <c r="OVY78"/>
      <c r="OVZ78"/>
      <c r="OWA78"/>
      <c r="OWB78"/>
      <c r="OWC78"/>
      <c r="OWD78"/>
      <c r="OWE78"/>
      <c r="OWF78"/>
      <c r="OWG78"/>
      <c r="OWH78"/>
      <c r="OWI78"/>
      <c r="OWJ78"/>
      <c r="OWK78"/>
      <c r="OWL78"/>
      <c r="OWM78"/>
      <c r="OWN78"/>
      <c r="OWO78"/>
      <c r="OWP78"/>
      <c r="OWQ78"/>
      <c r="OWR78"/>
      <c r="OWS78"/>
      <c r="OWT78"/>
      <c r="OWU78"/>
      <c r="OWV78"/>
      <c r="OWW78"/>
      <c r="OWX78"/>
      <c r="OWY78"/>
      <c r="OWZ78"/>
      <c r="OXA78"/>
      <c r="OXB78"/>
      <c r="OXC78"/>
      <c r="OXD78"/>
      <c r="OXE78"/>
      <c r="OXF78"/>
      <c r="OXG78"/>
      <c r="OXH78"/>
      <c r="OXI78"/>
      <c r="OXJ78"/>
      <c r="OXK78"/>
      <c r="OXL78"/>
      <c r="OXM78"/>
      <c r="OXN78"/>
      <c r="OXO78"/>
      <c r="OXP78"/>
      <c r="OXQ78"/>
      <c r="OXR78"/>
      <c r="OXS78"/>
      <c r="OXT78"/>
      <c r="OXU78"/>
      <c r="OXV78"/>
      <c r="OXW78"/>
      <c r="OXX78"/>
      <c r="OXY78"/>
      <c r="OXZ78"/>
      <c r="OYA78"/>
      <c r="OYB78"/>
      <c r="OYC78"/>
      <c r="OYD78"/>
      <c r="OYE78"/>
      <c r="OYF78"/>
      <c r="OYG78"/>
      <c r="OYH78"/>
      <c r="OYI78"/>
      <c r="OYJ78"/>
      <c r="OYK78"/>
      <c r="OYL78"/>
      <c r="OYM78"/>
      <c r="OYN78"/>
      <c r="OYO78"/>
      <c r="OYP78"/>
      <c r="OYQ78"/>
      <c r="OYR78"/>
      <c r="OYS78"/>
      <c r="OYT78"/>
      <c r="OYU78"/>
      <c r="OYV78"/>
      <c r="OYW78"/>
      <c r="OYX78"/>
      <c r="OYY78"/>
      <c r="OYZ78"/>
      <c r="OZA78"/>
      <c r="OZB78"/>
      <c r="OZC78"/>
      <c r="OZD78"/>
      <c r="OZE78"/>
      <c r="OZF78"/>
      <c r="OZG78"/>
      <c r="OZH78"/>
      <c r="OZI78"/>
      <c r="OZJ78"/>
      <c r="OZK78"/>
      <c r="OZL78"/>
      <c r="OZM78"/>
      <c r="OZN78"/>
      <c r="OZO78"/>
      <c r="OZP78"/>
      <c r="OZQ78"/>
      <c r="OZR78"/>
      <c r="OZS78"/>
      <c r="OZT78"/>
      <c r="OZU78"/>
      <c r="OZV78"/>
      <c r="OZW78"/>
      <c r="OZX78"/>
      <c r="OZY78"/>
      <c r="OZZ78"/>
      <c r="PAA78"/>
      <c r="PAB78"/>
      <c r="PAC78"/>
      <c r="PAD78"/>
      <c r="PAE78"/>
      <c r="PAF78"/>
      <c r="PAG78"/>
      <c r="PAH78"/>
      <c r="PAI78"/>
      <c r="PAJ78"/>
      <c r="PAK78"/>
      <c r="PAL78"/>
      <c r="PAM78"/>
      <c r="PAN78"/>
      <c r="PAO78"/>
      <c r="PAP78"/>
      <c r="PAQ78"/>
      <c r="PAR78"/>
      <c r="PAS78"/>
      <c r="PAT78"/>
      <c r="PAU78"/>
      <c r="PAV78"/>
      <c r="PAW78"/>
      <c r="PAX78"/>
      <c r="PAY78"/>
      <c r="PAZ78"/>
      <c r="PBA78"/>
      <c r="PBB78"/>
      <c r="PBC78"/>
      <c r="PBD78"/>
      <c r="PBE78"/>
      <c r="PBF78"/>
      <c r="PBG78"/>
      <c r="PBH78"/>
      <c r="PBI78"/>
      <c r="PBJ78"/>
      <c r="PBK78"/>
      <c r="PBL78"/>
      <c r="PBM78"/>
      <c r="PBN78"/>
      <c r="PBO78"/>
      <c r="PBP78"/>
      <c r="PBQ78"/>
      <c r="PBR78"/>
      <c r="PBS78"/>
      <c r="PBT78"/>
      <c r="PBU78"/>
      <c r="PBV78"/>
      <c r="PBW78"/>
      <c r="PBX78"/>
      <c r="PBY78"/>
      <c r="PBZ78"/>
      <c r="PCA78"/>
      <c r="PCB78"/>
      <c r="PCC78"/>
      <c r="PCD78"/>
      <c r="PCE78"/>
      <c r="PCF78"/>
      <c r="PCG78"/>
      <c r="PCH78"/>
      <c r="PCI78"/>
      <c r="PCJ78"/>
      <c r="PCK78"/>
      <c r="PCL78"/>
      <c r="PCM78"/>
      <c r="PCN78"/>
      <c r="PCO78"/>
      <c r="PCP78"/>
      <c r="PCQ78"/>
      <c r="PCR78"/>
      <c r="PCS78"/>
      <c r="PCT78"/>
      <c r="PCU78"/>
      <c r="PCV78"/>
      <c r="PCW78"/>
      <c r="PCX78"/>
      <c r="PCY78"/>
      <c r="PCZ78"/>
      <c r="PDA78"/>
      <c r="PDB78"/>
      <c r="PDC78"/>
      <c r="PDD78"/>
      <c r="PDE78"/>
      <c r="PDF78"/>
      <c r="PDG78"/>
      <c r="PDH78"/>
      <c r="PDI78"/>
      <c r="PDJ78"/>
      <c r="PDK78"/>
      <c r="PDL78"/>
      <c r="PDM78"/>
      <c r="PDN78"/>
      <c r="PDO78"/>
      <c r="PDP78"/>
      <c r="PDQ78"/>
      <c r="PDR78"/>
      <c r="PDS78"/>
      <c r="PDT78"/>
      <c r="PDU78"/>
      <c r="PDV78"/>
      <c r="PDW78"/>
      <c r="PDX78"/>
      <c r="PDY78"/>
      <c r="PDZ78"/>
      <c r="PEA78"/>
      <c r="PEB78"/>
      <c r="PEC78"/>
      <c r="PED78"/>
      <c r="PEE78"/>
      <c r="PEF78"/>
      <c r="PEG78"/>
      <c r="PEH78"/>
      <c r="PEI78"/>
      <c r="PEJ78"/>
      <c r="PEK78"/>
      <c r="PEL78"/>
      <c r="PEM78"/>
      <c r="PEN78"/>
      <c r="PEO78"/>
      <c r="PEP78"/>
      <c r="PEQ78"/>
      <c r="PER78"/>
      <c r="PES78"/>
      <c r="PET78"/>
      <c r="PEU78"/>
      <c r="PEV78"/>
      <c r="PEW78"/>
      <c r="PEX78"/>
      <c r="PEY78"/>
      <c r="PEZ78"/>
      <c r="PFA78"/>
      <c r="PFB78"/>
      <c r="PFC78"/>
      <c r="PFD78"/>
      <c r="PFE78"/>
      <c r="PFF78"/>
      <c r="PFG78"/>
      <c r="PFH78"/>
      <c r="PFI78"/>
      <c r="PFJ78"/>
      <c r="PFK78"/>
      <c r="PFL78"/>
      <c r="PFM78"/>
      <c r="PFN78"/>
      <c r="PFO78"/>
      <c r="PFP78"/>
      <c r="PFQ78"/>
      <c r="PFR78"/>
      <c r="PFS78"/>
      <c r="PFT78"/>
      <c r="PFU78"/>
      <c r="PFV78"/>
      <c r="PFW78"/>
      <c r="PFX78"/>
      <c r="PFY78"/>
      <c r="PFZ78"/>
      <c r="PGA78"/>
      <c r="PGB78"/>
      <c r="PGC78"/>
      <c r="PGD78"/>
      <c r="PGE78"/>
      <c r="PGF78"/>
      <c r="PGG78"/>
      <c r="PGH78"/>
      <c r="PGI78"/>
      <c r="PGJ78"/>
      <c r="PGK78"/>
      <c r="PGL78"/>
      <c r="PGM78"/>
      <c r="PGN78"/>
      <c r="PGO78"/>
      <c r="PGP78"/>
      <c r="PGQ78"/>
      <c r="PGR78"/>
      <c r="PGS78"/>
      <c r="PGT78"/>
      <c r="PGU78"/>
      <c r="PGV78"/>
      <c r="PGW78"/>
      <c r="PGX78"/>
      <c r="PGY78"/>
      <c r="PGZ78"/>
      <c r="PHA78"/>
      <c r="PHB78"/>
      <c r="PHC78"/>
      <c r="PHD78"/>
      <c r="PHE78"/>
      <c r="PHF78"/>
      <c r="PHG78"/>
      <c r="PHH78"/>
      <c r="PHI78"/>
      <c r="PHJ78"/>
      <c r="PHK78"/>
      <c r="PHL78"/>
      <c r="PHM78"/>
      <c r="PHN78"/>
      <c r="PHO78"/>
      <c r="PHP78"/>
      <c r="PHQ78"/>
      <c r="PHR78"/>
      <c r="PHS78"/>
      <c r="PHT78"/>
      <c r="PHU78"/>
      <c r="PHV78"/>
      <c r="PHW78"/>
      <c r="PHX78"/>
      <c r="PHY78"/>
      <c r="PHZ78"/>
      <c r="PIA78"/>
      <c r="PIB78"/>
      <c r="PIC78"/>
      <c r="PID78"/>
      <c r="PIE78"/>
      <c r="PIF78"/>
      <c r="PIG78"/>
      <c r="PIH78"/>
      <c r="PII78"/>
      <c r="PIJ78"/>
      <c r="PIK78"/>
      <c r="PIL78"/>
      <c r="PIM78"/>
      <c r="PIN78"/>
      <c r="PIO78"/>
      <c r="PIP78"/>
      <c r="PIQ78"/>
      <c r="PIR78"/>
      <c r="PIS78"/>
      <c r="PIT78"/>
      <c r="PIU78"/>
      <c r="PIV78"/>
      <c r="PIW78"/>
      <c r="PIX78"/>
      <c r="PIY78"/>
      <c r="PIZ78"/>
      <c r="PJA78"/>
      <c r="PJB78"/>
      <c r="PJC78"/>
      <c r="PJD78"/>
      <c r="PJE78"/>
      <c r="PJF78"/>
      <c r="PJG78"/>
      <c r="PJH78"/>
      <c r="PJI78"/>
      <c r="PJJ78"/>
      <c r="PJK78"/>
      <c r="PJL78"/>
      <c r="PJM78"/>
      <c r="PJN78"/>
      <c r="PJO78"/>
      <c r="PJP78"/>
      <c r="PJQ78"/>
      <c r="PJR78"/>
      <c r="PJS78"/>
      <c r="PJT78"/>
      <c r="PJU78"/>
      <c r="PJV78"/>
      <c r="PJW78"/>
      <c r="PJX78"/>
      <c r="PJY78"/>
      <c r="PJZ78"/>
      <c r="PKA78"/>
      <c r="PKB78"/>
      <c r="PKC78"/>
      <c r="PKD78"/>
      <c r="PKE78"/>
      <c r="PKF78"/>
      <c r="PKG78"/>
      <c r="PKH78"/>
      <c r="PKI78"/>
      <c r="PKJ78"/>
      <c r="PKK78"/>
      <c r="PKL78"/>
      <c r="PKM78"/>
      <c r="PKN78"/>
      <c r="PKO78"/>
      <c r="PKP78"/>
      <c r="PKQ78"/>
      <c r="PKR78"/>
      <c r="PKS78"/>
      <c r="PKT78"/>
      <c r="PKU78"/>
      <c r="PKV78"/>
      <c r="PKW78"/>
      <c r="PKX78"/>
      <c r="PKY78"/>
      <c r="PKZ78"/>
      <c r="PLA78"/>
      <c r="PLB78"/>
      <c r="PLC78"/>
      <c r="PLD78"/>
      <c r="PLE78"/>
      <c r="PLF78"/>
      <c r="PLG78"/>
      <c r="PLH78"/>
      <c r="PLI78"/>
      <c r="PLJ78"/>
      <c r="PLK78"/>
      <c r="PLL78"/>
      <c r="PLM78"/>
      <c r="PLN78"/>
      <c r="PLO78"/>
      <c r="PLP78"/>
      <c r="PLQ78"/>
      <c r="PLR78"/>
      <c r="PLS78"/>
      <c r="PLT78"/>
      <c r="PLU78"/>
      <c r="PLV78"/>
      <c r="PLW78"/>
      <c r="PLX78"/>
      <c r="PLY78"/>
      <c r="PLZ78"/>
      <c r="PMA78"/>
      <c r="PMB78"/>
      <c r="PMC78"/>
      <c r="PMD78"/>
      <c r="PME78"/>
      <c r="PMF78"/>
      <c r="PMG78"/>
      <c r="PMH78"/>
      <c r="PMI78"/>
      <c r="PMJ78"/>
      <c r="PMK78"/>
      <c r="PML78"/>
      <c r="PMM78"/>
      <c r="PMN78"/>
      <c r="PMO78"/>
      <c r="PMP78"/>
      <c r="PMQ78"/>
      <c r="PMR78"/>
      <c r="PMS78"/>
      <c r="PMT78"/>
      <c r="PMU78"/>
      <c r="PMV78"/>
      <c r="PMW78"/>
      <c r="PMX78"/>
      <c r="PMY78"/>
      <c r="PMZ78"/>
      <c r="PNA78"/>
      <c r="PNB78"/>
      <c r="PNC78"/>
      <c r="PND78"/>
      <c r="PNE78"/>
      <c r="PNF78"/>
      <c r="PNG78"/>
      <c r="PNH78"/>
      <c r="PNI78"/>
      <c r="PNJ78"/>
      <c r="PNK78"/>
      <c r="PNL78"/>
      <c r="PNM78"/>
      <c r="PNN78"/>
      <c r="PNO78"/>
      <c r="PNP78"/>
      <c r="PNQ78"/>
      <c r="PNR78"/>
      <c r="PNS78"/>
      <c r="PNT78"/>
      <c r="PNU78"/>
      <c r="PNV78"/>
      <c r="PNW78"/>
      <c r="PNX78"/>
      <c r="PNY78"/>
      <c r="PNZ78"/>
      <c r="POA78"/>
      <c r="POB78"/>
      <c r="POC78"/>
      <c r="POD78"/>
      <c r="POE78"/>
      <c r="POF78"/>
      <c r="POG78"/>
      <c r="POH78"/>
      <c r="POI78"/>
      <c r="POJ78"/>
      <c r="POK78"/>
      <c r="POL78"/>
      <c r="POM78"/>
      <c r="PON78"/>
      <c r="POO78"/>
      <c r="POP78"/>
      <c r="POQ78"/>
      <c r="POR78"/>
      <c r="POS78"/>
      <c r="POT78"/>
      <c r="POU78"/>
      <c r="POV78"/>
      <c r="POW78"/>
      <c r="POX78"/>
      <c r="POY78"/>
      <c r="POZ78"/>
      <c r="PPA78"/>
      <c r="PPB78"/>
      <c r="PPC78"/>
      <c r="PPD78"/>
      <c r="PPE78"/>
      <c r="PPF78"/>
      <c r="PPG78"/>
      <c r="PPH78"/>
      <c r="PPI78"/>
      <c r="PPJ78"/>
      <c r="PPK78"/>
      <c r="PPL78"/>
      <c r="PPM78"/>
      <c r="PPN78"/>
      <c r="PPO78"/>
      <c r="PPP78"/>
      <c r="PPQ78"/>
      <c r="PPR78"/>
      <c r="PPS78"/>
      <c r="PPT78"/>
      <c r="PPU78"/>
      <c r="PPV78"/>
      <c r="PPW78"/>
      <c r="PPX78"/>
      <c r="PPY78"/>
      <c r="PPZ78"/>
      <c r="PQA78"/>
      <c r="PQB78"/>
      <c r="PQC78"/>
      <c r="PQD78"/>
      <c r="PQE78"/>
      <c r="PQF78"/>
      <c r="PQG78"/>
      <c r="PQH78"/>
      <c r="PQI78"/>
      <c r="PQJ78"/>
      <c r="PQK78"/>
      <c r="PQL78"/>
      <c r="PQM78"/>
      <c r="PQN78"/>
      <c r="PQO78"/>
      <c r="PQP78"/>
      <c r="PQQ78"/>
      <c r="PQR78"/>
      <c r="PQS78"/>
      <c r="PQT78"/>
      <c r="PQU78"/>
      <c r="PQV78"/>
      <c r="PQW78"/>
      <c r="PQX78"/>
      <c r="PQY78"/>
      <c r="PQZ78"/>
      <c r="PRA78"/>
      <c r="PRB78"/>
      <c r="PRC78"/>
      <c r="PRD78"/>
      <c r="PRE78"/>
      <c r="PRF78"/>
      <c r="PRG78"/>
      <c r="PRH78"/>
      <c r="PRI78"/>
      <c r="PRJ78"/>
      <c r="PRK78"/>
      <c r="PRL78"/>
      <c r="PRM78"/>
      <c r="PRN78"/>
      <c r="PRO78"/>
      <c r="PRP78"/>
      <c r="PRQ78"/>
      <c r="PRR78"/>
      <c r="PRS78"/>
      <c r="PRT78"/>
      <c r="PRU78"/>
      <c r="PRV78"/>
      <c r="PRW78"/>
      <c r="PRX78"/>
      <c r="PRY78"/>
      <c r="PRZ78"/>
      <c r="PSA78"/>
      <c r="PSB78"/>
      <c r="PSC78"/>
      <c r="PSD78"/>
      <c r="PSE78"/>
      <c r="PSF78"/>
      <c r="PSG78"/>
      <c r="PSH78"/>
      <c r="PSI78"/>
      <c r="PSJ78"/>
      <c r="PSK78"/>
      <c r="PSL78"/>
      <c r="PSM78"/>
      <c r="PSN78"/>
      <c r="PSO78"/>
      <c r="PSP78"/>
      <c r="PSQ78"/>
      <c r="PSR78"/>
      <c r="PSS78"/>
      <c r="PST78"/>
      <c r="PSU78"/>
      <c r="PSV78"/>
      <c r="PSW78"/>
      <c r="PSX78"/>
      <c r="PSY78"/>
      <c r="PSZ78"/>
      <c r="PTA78"/>
      <c r="PTB78"/>
      <c r="PTC78"/>
      <c r="PTD78"/>
      <c r="PTE78"/>
      <c r="PTF78"/>
      <c r="PTG78"/>
      <c r="PTH78"/>
      <c r="PTI78"/>
      <c r="PTJ78"/>
      <c r="PTK78"/>
      <c r="PTL78"/>
      <c r="PTM78"/>
      <c r="PTN78"/>
      <c r="PTO78"/>
      <c r="PTP78"/>
      <c r="PTQ78"/>
      <c r="PTR78"/>
      <c r="PTS78"/>
      <c r="PTT78"/>
      <c r="PTU78"/>
      <c r="PTV78"/>
      <c r="PTW78"/>
      <c r="PTX78"/>
      <c r="PTY78"/>
      <c r="PTZ78"/>
      <c r="PUA78"/>
      <c r="PUB78"/>
      <c r="PUC78"/>
      <c r="PUD78"/>
      <c r="PUE78"/>
      <c r="PUF78"/>
      <c r="PUG78"/>
      <c r="PUH78"/>
      <c r="PUI78"/>
      <c r="PUJ78"/>
      <c r="PUK78"/>
      <c r="PUL78"/>
      <c r="PUM78"/>
      <c r="PUN78"/>
      <c r="PUO78"/>
      <c r="PUP78"/>
      <c r="PUQ78"/>
      <c r="PUR78"/>
      <c r="PUS78"/>
      <c r="PUT78"/>
      <c r="PUU78"/>
      <c r="PUV78"/>
      <c r="PUW78"/>
      <c r="PUX78"/>
      <c r="PUY78"/>
      <c r="PUZ78"/>
      <c r="PVA78"/>
      <c r="PVB78"/>
      <c r="PVC78"/>
      <c r="PVD78"/>
      <c r="PVE78"/>
      <c r="PVF78"/>
      <c r="PVG78"/>
      <c r="PVH78"/>
      <c r="PVI78"/>
      <c r="PVJ78"/>
      <c r="PVK78"/>
      <c r="PVL78"/>
      <c r="PVM78"/>
      <c r="PVN78"/>
      <c r="PVO78"/>
      <c r="PVP78"/>
      <c r="PVQ78"/>
      <c r="PVR78"/>
      <c r="PVS78"/>
      <c r="PVT78"/>
      <c r="PVU78"/>
      <c r="PVV78"/>
      <c r="PVW78"/>
      <c r="PVX78"/>
      <c r="PVY78"/>
      <c r="PVZ78"/>
      <c r="PWA78"/>
      <c r="PWB78"/>
      <c r="PWC78"/>
      <c r="PWD78"/>
      <c r="PWE78"/>
      <c r="PWF78"/>
      <c r="PWG78"/>
      <c r="PWH78"/>
      <c r="PWI78"/>
      <c r="PWJ78"/>
      <c r="PWK78"/>
      <c r="PWL78"/>
      <c r="PWM78"/>
      <c r="PWN78"/>
      <c r="PWO78"/>
      <c r="PWP78"/>
      <c r="PWQ78"/>
      <c r="PWR78"/>
      <c r="PWS78"/>
      <c r="PWT78"/>
      <c r="PWU78"/>
      <c r="PWV78"/>
      <c r="PWW78"/>
      <c r="PWX78"/>
      <c r="PWY78"/>
      <c r="PWZ78"/>
      <c r="PXA78"/>
      <c r="PXB78"/>
      <c r="PXC78"/>
      <c r="PXD78"/>
      <c r="PXE78"/>
      <c r="PXF78"/>
      <c r="PXG78"/>
      <c r="PXH78"/>
      <c r="PXI78"/>
      <c r="PXJ78"/>
      <c r="PXK78"/>
      <c r="PXL78"/>
      <c r="PXM78"/>
      <c r="PXN78"/>
      <c r="PXO78"/>
      <c r="PXP78"/>
      <c r="PXQ78"/>
      <c r="PXR78"/>
      <c r="PXS78"/>
      <c r="PXT78"/>
      <c r="PXU78"/>
      <c r="PXV78"/>
      <c r="PXW78"/>
      <c r="PXX78"/>
      <c r="PXY78"/>
      <c r="PXZ78"/>
      <c r="PYA78"/>
      <c r="PYB78"/>
      <c r="PYC78"/>
      <c r="PYD78"/>
      <c r="PYE78"/>
      <c r="PYF78"/>
      <c r="PYG78"/>
      <c r="PYH78"/>
      <c r="PYI78"/>
      <c r="PYJ78"/>
      <c r="PYK78"/>
      <c r="PYL78"/>
      <c r="PYM78"/>
      <c r="PYN78"/>
      <c r="PYO78"/>
      <c r="PYP78"/>
      <c r="PYQ78"/>
      <c r="PYR78"/>
      <c r="PYS78"/>
      <c r="PYT78"/>
      <c r="PYU78"/>
      <c r="PYV78"/>
      <c r="PYW78"/>
      <c r="PYX78"/>
      <c r="PYY78"/>
      <c r="PYZ78"/>
      <c r="PZA78"/>
      <c r="PZB78"/>
      <c r="PZC78"/>
      <c r="PZD78"/>
      <c r="PZE78"/>
      <c r="PZF78"/>
      <c r="PZG78"/>
      <c r="PZH78"/>
      <c r="PZI78"/>
      <c r="PZJ78"/>
      <c r="PZK78"/>
      <c r="PZL78"/>
      <c r="PZM78"/>
      <c r="PZN78"/>
      <c r="PZO78"/>
      <c r="PZP78"/>
      <c r="PZQ78"/>
      <c r="PZR78"/>
      <c r="PZS78"/>
      <c r="PZT78"/>
      <c r="PZU78"/>
      <c r="PZV78"/>
      <c r="PZW78"/>
      <c r="PZX78"/>
      <c r="PZY78"/>
      <c r="PZZ78"/>
      <c r="QAA78"/>
      <c r="QAB78"/>
      <c r="QAC78"/>
      <c r="QAD78"/>
      <c r="QAE78"/>
      <c r="QAF78"/>
      <c r="QAG78"/>
      <c r="QAH78"/>
      <c r="QAI78"/>
      <c r="QAJ78"/>
      <c r="QAK78"/>
      <c r="QAL78"/>
      <c r="QAM78"/>
      <c r="QAN78"/>
      <c r="QAO78"/>
      <c r="QAP78"/>
      <c r="QAQ78"/>
      <c r="QAR78"/>
      <c r="QAS78"/>
      <c r="QAT78"/>
      <c r="QAU78"/>
      <c r="QAV78"/>
      <c r="QAW78"/>
      <c r="QAX78"/>
      <c r="QAY78"/>
      <c r="QAZ78"/>
      <c r="QBA78"/>
      <c r="QBB78"/>
      <c r="QBC78"/>
      <c r="QBD78"/>
      <c r="QBE78"/>
      <c r="QBF78"/>
      <c r="QBG78"/>
      <c r="QBH78"/>
      <c r="QBI78"/>
      <c r="QBJ78"/>
      <c r="QBK78"/>
      <c r="QBL78"/>
      <c r="QBM78"/>
      <c r="QBN78"/>
      <c r="QBO78"/>
      <c r="QBP78"/>
      <c r="QBQ78"/>
      <c r="QBR78"/>
      <c r="QBS78"/>
      <c r="QBT78"/>
      <c r="QBU78"/>
      <c r="QBV78"/>
      <c r="QBW78"/>
      <c r="QBX78"/>
      <c r="QBY78"/>
      <c r="QBZ78"/>
      <c r="QCA78"/>
      <c r="QCB78"/>
      <c r="QCC78"/>
      <c r="QCD78"/>
      <c r="QCE78"/>
      <c r="QCF78"/>
      <c r="QCG78"/>
      <c r="QCH78"/>
      <c r="QCI78"/>
      <c r="QCJ78"/>
      <c r="QCK78"/>
      <c r="QCL78"/>
      <c r="QCM78"/>
      <c r="QCN78"/>
      <c r="QCO78"/>
      <c r="QCP78"/>
      <c r="QCQ78"/>
      <c r="QCR78"/>
      <c r="QCS78"/>
      <c r="QCT78"/>
      <c r="QCU78"/>
      <c r="QCV78"/>
      <c r="QCW78"/>
      <c r="QCX78"/>
      <c r="QCY78"/>
      <c r="QCZ78"/>
      <c r="QDA78"/>
      <c r="QDB78"/>
      <c r="QDC78"/>
      <c r="QDD78"/>
      <c r="QDE78"/>
      <c r="QDF78"/>
      <c r="QDG78"/>
      <c r="QDH78"/>
      <c r="QDI78"/>
      <c r="QDJ78"/>
      <c r="QDK78"/>
      <c r="QDL78"/>
      <c r="QDM78"/>
      <c r="QDN78"/>
      <c r="QDO78"/>
      <c r="QDP78"/>
      <c r="QDQ78"/>
      <c r="QDR78"/>
      <c r="QDS78"/>
      <c r="QDT78"/>
      <c r="QDU78"/>
      <c r="QDV78"/>
      <c r="QDW78"/>
      <c r="QDX78"/>
      <c r="QDY78"/>
      <c r="QDZ78"/>
      <c r="QEA78"/>
      <c r="QEB78"/>
      <c r="QEC78"/>
      <c r="QED78"/>
      <c r="QEE78"/>
      <c r="QEF78"/>
      <c r="QEG78"/>
      <c r="QEH78"/>
      <c r="QEI78"/>
      <c r="QEJ78"/>
      <c r="QEK78"/>
      <c r="QEL78"/>
      <c r="QEM78"/>
      <c r="QEN78"/>
      <c r="QEO78"/>
      <c r="QEP78"/>
      <c r="QEQ78"/>
      <c r="QER78"/>
      <c r="QES78"/>
      <c r="QET78"/>
      <c r="QEU78"/>
      <c r="QEV78"/>
      <c r="QEW78"/>
      <c r="QEX78"/>
      <c r="QEY78"/>
      <c r="QEZ78"/>
      <c r="QFA78"/>
      <c r="QFB78"/>
      <c r="QFC78"/>
      <c r="QFD78"/>
      <c r="QFE78"/>
      <c r="QFF78"/>
      <c r="QFG78"/>
      <c r="QFH78"/>
      <c r="QFI78"/>
      <c r="QFJ78"/>
      <c r="QFK78"/>
      <c r="QFL78"/>
      <c r="QFM78"/>
      <c r="QFN78"/>
      <c r="QFO78"/>
      <c r="QFP78"/>
      <c r="QFQ78"/>
      <c r="QFR78"/>
      <c r="QFS78"/>
      <c r="QFT78"/>
      <c r="QFU78"/>
      <c r="QFV78"/>
      <c r="QFW78"/>
      <c r="QFX78"/>
      <c r="QFY78"/>
      <c r="QFZ78"/>
      <c r="QGA78"/>
      <c r="QGB78"/>
      <c r="QGC78"/>
      <c r="QGD78"/>
      <c r="QGE78"/>
      <c r="QGF78"/>
      <c r="QGG78"/>
      <c r="QGH78"/>
      <c r="QGI78"/>
      <c r="QGJ78"/>
      <c r="QGK78"/>
      <c r="QGL78"/>
      <c r="QGM78"/>
      <c r="QGN78"/>
      <c r="QGO78"/>
      <c r="QGP78"/>
      <c r="QGQ78"/>
      <c r="QGR78"/>
      <c r="QGS78"/>
      <c r="QGT78"/>
      <c r="QGU78"/>
      <c r="QGV78"/>
      <c r="QGW78"/>
      <c r="QGX78"/>
      <c r="QGY78"/>
      <c r="QGZ78"/>
      <c r="QHA78"/>
      <c r="QHB78"/>
      <c r="QHC78"/>
      <c r="QHD78"/>
      <c r="QHE78"/>
      <c r="QHF78"/>
      <c r="QHG78"/>
      <c r="QHH78"/>
      <c r="QHI78"/>
      <c r="QHJ78"/>
      <c r="QHK78"/>
      <c r="QHL78"/>
      <c r="QHM78"/>
      <c r="QHN78"/>
      <c r="QHO78"/>
      <c r="QHP78"/>
      <c r="QHQ78"/>
      <c r="QHR78"/>
      <c r="QHS78"/>
      <c r="QHT78"/>
      <c r="QHU78"/>
      <c r="QHV78"/>
      <c r="QHW78"/>
      <c r="QHX78"/>
      <c r="QHY78"/>
      <c r="QHZ78"/>
      <c r="QIA78"/>
      <c r="QIB78"/>
      <c r="QIC78"/>
      <c r="QID78"/>
      <c r="QIE78"/>
      <c r="QIF78"/>
      <c r="QIG78"/>
      <c r="QIH78"/>
      <c r="QII78"/>
      <c r="QIJ78"/>
      <c r="QIK78"/>
      <c r="QIL78"/>
      <c r="QIM78"/>
      <c r="QIN78"/>
      <c r="QIO78"/>
      <c r="QIP78"/>
      <c r="QIQ78"/>
      <c r="QIR78"/>
      <c r="QIS78"/>
      <c r="QIT78"/>
      <c r="QIU78"/>
      <c r="QIV78"/>
      <c r="QIW78"/>
      <c r="QIX78"/>
      <c r="QIY78"/>
      <c r="QIZ78"/>
      <c r="QJA78"/>
      <c r="QJB78"/>
      <c r="QJC78"/>
      <c r="QJD78"/>
      <c r="QJE78"/>
      <c r="QJF78"/>
      <c r="QJG78"/>
      <c r="QJH78"/>
      <c r="QJI78"/>
      <c r="QJJ78"/>
      <c r="QJK78"/>
      <c r="QJL78"/>
      <c r="QJM78"/>
      <c r="QJN78"/>
      <c r="QJO78"/>
      <c r="QJP78"/>
      <c r="QJQ78"/>
      <c r="QJR78"/>
      <c r="QJS78"/>
      <c r="QJT78"/>
      <c r="QJU78"/>
      <c r="QJV78"/>
      <c r="QJW78"/>
      <c r="QJX78"/>
      <c r="QJY78"/>
      <c r="QJZ78"/>
      <c r="QKA78"/>
      <c r="QKB78"/>
      <c r="QKC78"/>
      <c r="QKD78"/>
      <c r="QKE78"/>
      <c r="QKF78"/>
      <c r="QKG78"/>
      <c r="QKH78"/>
      <c r="QKI78"/>
      <c r="QKJ78"/>
      <c r="QKK78"/>
      <c r="QKL78"/>
      <c r="QKM78"/>
      <c r="QKN78"/>
      <c r="QKO78"/>
      <c r="QKP78"/>
      <c r="QKQ78"/>
      <c r="QKR78"/>
      <c r="QKS78"/>
      <c r="QKT78"/>
      <c r="QKU78"/>
      <c r="QKV78"/>
      <c r="QKW78"/>
      <c r="QKX78"/>
      <c r="QKY78"/>
      <c r="QKZ78"/>
      <c r="QLA78"/>
      <c r="QLB78"/>
      <c r="QLC78"/>
      <c r="QLD78"/>
      <c r="QLE78"/>
      <c r="QLF78"/>
      <c r="QLG78"/>
      <c r="QLH78"/>
      <c r="QLI78"/>
      <c r="QLJ78"/>
      <c r="QLK78"/>
      <c r="QLL78"/>
      <c r="QLM78"/>
      <c r="QLN78"/>
      <c r="QLO78"/>
      <c r="QLP78"/>
      <c r="QLQ78"/>
      <c r="QLR78"/>
      <c r="QLS78"/>
      <c r="QLT78"/>
      <c r="QLU78"/>
      <c r="QLV78"/>
      <c r="QLW78"/>
      <c r="QLX78"/>
      <c r="QLY78"/>
      <c r="QLZ78"/>
      <c r="QMA78"/>
      <c r="QMB78"/>
      <c r="QMC78"/>
      <c r="QMD78"/>
      <c r="QME78"/>
      <c r="QMF78"/>
      <c r="QMG78"/>
      <c r="QMH78"/>
      <c r="QMI78"/>
      <c r="QMJ78"/>
      <c r="QMK78"/>
      <c r="QML78"/>
      <c r="QMM78"/>
      <c r="QMN78"/>
      <c r="QMO78"/>
      <c r="QMP78"/>
      <c r="QMQ78"/>
      <c r="QMR78"/>
      <c r="QMS78"/>
      <c r="QMT78"/>
      <c r="QMU78"/>
      <c r="QMV78"/>
      <c r="QMW78"/>
      <c r="QMX78"/>
      <c r="QMY78"/>
      <c r="QMZ78"/>
      <c r="QNA78"/>
      <c r="QNB78"/>
      <c r="QNC78"/>
      <c r="QND78"/>
      <c r="QNE78"/>
      <c r="QNF78"/>
      <c r="QNG78"/>
      <c r="QNH78"/>
      <c r="QNI78"/>
      <c r="QNJ78"/>
      <c r="QNK78"/>
      <c r="QNL78"/>
      <c r="QNM78"/>
      <c r="QNN78"/>
      <c r="QNO78"/>
      <c r="QNP78"/>
      <c r="QNQ78"/>
      <c r="QNR78"/>
      <c r="QNS78"/>
      <c r="QNT78"/>
      <c r="QNU78"/>
      <c r="QNV78"/>
      <c r="QNW78"/>
      <c r="QNX78"/>
      <c r="QNY78"/>
      <c r="QNZ78"/>
      <c r="QOA78"/>
      <c r="QOB78"/>
      <c r="QOC78"/>
      <c r="QOD78"/>
      <c r="QOE78"/>
      <c r="QOF78"/>
      <c r="QOG78"/>
      <c r="QOH78"/>
      <c r="QOI78"/>
      <c r="QOJ78"/>
      <c r="QOK78"/>
      <c r="QOL78"/>
      <c r="QOM78"/>
      <c r="QON78"/>
      <c r="QOO78"/>
      <c r="QOP78"/>
      <c r="QOQ78"/>
      <c r="QOR78"/>
      <c r="QOS78"/>
      <c r="QOT78"/>
      <c r="QOU78"/>
      <c r="QOV78"/>
      <c r="QOW78"/>
      <c r="QOX78"/>
      <c r="QOY78"/>
      <c r="QOZ78"/>
      <c r="QPA78"/>
      <c r="QPB78"/>
      <c r="QPC78"/>
      <c r="QPD78"/>
      <c r="QPE78"/>
      <c r="QPF78"/>
      <c r="QPG78"/>
      <c r="QPH78"/>
      <c r="QPI78"/>
      <c r="QPJ78"/>
      <c r="QPK78"/>
      <c r="QPL78"/>
      <c r="QPM78"/>
      <c r="QPN78"/>
      <c r="QPO78"/>
      <c r="QPP78"/>
      <c r="QPQ78"/>
      <c r="QPR78"/>
      <c r="QPS78"/>
      <c r="QPT78"/>
      <c r="QPU78"/>
      <c r="QPV78"/>
      <c r="QPW78"/>
      <c r="QPX78"/>
      <c r="QPY78"/>
      <c r="QPZ78"/>
      <c r="QQA78"/>
      <c r="QQB78"/>
      <c r="QQC78"/>
      <c r="QQD78"/>
      <c r="QQE78"/>
      <c r="QQF78"/>
      <c r="QQG78"/>
      <c r="QQH78"/>
      <c r="QQI78"/>
      <c r="QQJ78"/>
      <c r="QQK78"/>
      <c r="QQL78"/>
      <c r="QQM78"/>
      <c r="QQN78"/>
      <c r="QQO78"/>
      <c r="QQP78"/>
      <c r="QQQ78"/>
      <c r="QQR78"/>
      <c r="QQS78"/>
      <c r="QQT78"/>
      <c r="QQU78"/>
      <c r="QQV78"/>
      <c r="QQW78"/>
      <c r="QQX78"/>
      <c r="QQY78"/>
      <c r="QQZ78"/>
      <c r="QRA78"/>
      <c r="QRB78"/>
      <c r="QRC78"/>
      <c r="QRD78"/>
      <c r="QRE78"/>
      <c r="QRF78"/>
      <c r="QRG78"/>
      <c r="QRH78"/>
      <c r="QRI78"/>
      <c r="QRJ78"/>
      <c r="QRK78"/>
      <c r="QRL78"/>
      <c r="QRM78"/>
      <c r="QRN78"/>
      <c r="QRO78"/>
      <c r="QRP78"/>
      <c r="QRQ78"/>
      <c r="QRR78"/>
      <c r="QRS78"/>
      <c r="QRT78"/>
      <c r="QRU78"/>
      <c r="QRV78"/>
      <c r="QRW78"/>
      <c r="QRX78"/>
      <c r="QRY78"/>
      <c r="QRZ78"/>
      <c r="QSA78"/>
      <c r="QSB78"/>
      <c r="QSC78"/>
      <c r="QSD78"/>
      <c r="QSE78"/>
      <c r="QSF78"/>
      <c r="QSG78"/>
      <c r="QSH78"/>
      <c r="QSI78"/>
      <c r="QSJ78"/>
      <c r="QSK78"/>
      <c r="QSL78"/>
      <c r="QSM78"/>
      <c r="QSN78"/>
      <c r="QSO78"/>
      <c r="QSP78"/>
      <c r="QSQ78"/>
      <c r="QSR78"/>
      <c r="QSS78"/>
      <c r="QST78"/>
      <c r="QSU78"/>
      <c r="QSV78"/>
      <c r="QSW78"/>
      <c r="QSX78"/>
      <c r="QSY78"/>
      <c r="QSZ78"/>
      <c r="QTA78"/>
      <c r="QTB78"/>
      <c r="QTC78"/>
      <c r="QTD78"/>
      <c r="QTE78"/>
      <c r="QTF78"/>
      <c r="QTG78"/>
      <c r="QTH78"/>
      <c r="QTI78"/>
      <c r="QTJ78"/>
      <c r="QTK78"/>
      <c r="QTL78"/>
      <c r="QTM78"/>
      <c r="QTN78"/>
      <c r="QTO78"/>
      <c r="QTP78"/>
      <c r="QTQ78"/>
      <c r="QTR78"/>
      <c r="QTS78"/>
      <c r="QTT78"/>
      <c r="QTU78"/>
      <c r="QTV78"/>
      <c r="QTW78"/>
      <c r="QTX78"/>
      <c r="QTY78"/>
      <c r="QTZ78"/>
      <c r="QUA78"/>
      <c r="QUB78"/>
      <c r="QUC78"/>
      <c r="QUD78"/>
      <c r="QUE78"/>
      <c r="QUF78"/>
      <c r="QUG78"/>
      <c r="QUH78"/>
      <c r="QUI78"/>
      <c r="QUJ78"/>
      <c r="QUK78"/>
      <c r="QUL78"/>
      <c r="QUM78"/>
      <c r="QUN78"/>
      <c r="QUO78"/>
      <c r="QUP78"/>
      <c r="QUQ78"/>
      <c r="QUR78"/>
      <c r="QUS78"/>
      <c r="QUT78"/>
      <c r="QUU78"/>
      <c r="QUV78"/>
      <c r="QUW78"/>
      <c r="QUX78"/>
      <c r="QUY78"/>
      <c r="QUZ78"/>
      <c r="QVA78"/>
      <c r="QVB78"/>
      <c r="QVC78"/>
      <c r="QVD78"/>
      <c r="QVE78"/>
      <c r="QVF78"/>
      <c r="QVG78"/>
      <c r="QVH78"/>
      <c r="QVI78"/>
      <c r="QVJ78"/>
      <c r="QVK78"/>
      <c r="QVL78"/>
      <c r="QVM78"/>
      <c r="QVN78"/>
      <c r="QVO78"/>
      <c r="QVP78"/>
      <c r="QVQ78"/>
      <c r="QVR78"/>
      <c r="QVS78"/>
      <c r="QVT78"/>
      <c r="QVU78"/>
      <c r="QVV78"/>
      <c r="QVW78"/>
      <c r="QVX78"/>
      <c r="QVY78"/>
      <c r="QVZ78"/>
      <c r="QWA78"/>
      <c r="QWB78"/>
      <c r="QWC78"/>
      <c r="QWD78"/>
      <c r="QWE78"/>
      <c r="QWF78"/>
      <c r="QWG78"/>
      <c r="QWH78"/>
      <c r="QWI78"/>
      <c r="QWJ78"/>
      <c r="QWK78"/>
      <c r="QWL78"/>
      <c r="QWM78"/>
      <c r="QWN78"/>
      <c r="QWO78"/>
      <c r="QWP78"/>
      <c r="QWQ78"/>
      <c r="QWR78"/>
      <c r="QWS78"/>
      <c r="QWT78"/>
      <c r="QWU78"/>
      <c r="QWV78"/>
      <c r="QWW78"/>
      <c r="QWX78"/>
      <c r="QWY78"/>
      <c r="QWZ78"/>
      <c r="QXA78"/>
      <c r="QXB78"/>
      <c r="QXC78"/>
      <c r="QXD78"/>
      <c r="QXE78"/>
      <c r="QXF78"/>
      <c r="QXG78"/>
      <c r="QXH78"/>
      <c r="QXI78"/>
      <c r="QXJ78"/>
      <c r="QXK78"/>
      <c r="QXL78"/>
      <c r="QXM78"/>
      <c r="QXN78"/>
      <c r="QXO78"/>
      <c r="QXP78"/>
      <c r="QXQ78"/>
      <c r="QXR78"/>
      <c r="QXS78"/>
      <c r="QXT78"/>
      <c r="QXU78"/>
      <c r="QXV78"/>
      <c r="QXW78"/>
      <c r="QXX78"/>
      <c r="QXY78"/>
      <c r="QXZ78"/>
      <c r="QYA78"/>
      <c r="QYB78"/>
      <c r="QYC78"/>
      <c r="QYD78"/>
      <c r="QYE78"/>
      <c r="QYF78"/>
      <c r="QYG78"/>
      <c r="QYH78"/>
      <c r="QYI78"/>
      <c r="QYJ78"/>
      <c r="QYK78"/>
      <c r="QYL78"/>
      <c r="QYM78"/>
      <c r="QYN78"/>
      <c r="QYO78"/>
      <c r="QYP78"/>
      <c r="QYQ78"/>
      <c r="QYR78"/>
      <c r="QYS78"/>
      <c r="QYT78"/>
      <c r="QYU78"/>
      <c r="QYV78"/>
      <c r="QYW78"/>
      <c r="QYX78"/>
      <c r="QYY78"/>
      <c r="QYZ78"/>
      <c r="QZA78"/>
      <c r="QZB78"/>
      <c r="QZC78"/>
      <c r="QZD78"/>
      <c r="QZE78"/>
      <c r="QZF78"/>
      <c r="QZG78"/>
      <c r="QZH78"/>
      <c r="QZI78"/>
      <c r="QZJ78"/>
      <c r="QZK78"/>
      <c r="QZL78"/>
      <c r="QZM78"/>
      <c r="QZN78"/>
      <c r="QZO78"/>
      <c r="QZP78"/>
      <c r="QZQ78"/>
      <c r="QZR78"/>
      <c r="QZS78"/>
      <c r="QZT78"/>
      <c r="QZU78"/>
      <c r="QZV78"/>
      <c r="QZW78"/>
      <c r="QZX78"/>
      <c r="QZY78"/>
      <c r="QZZ78"/>
      <c r="RAA78"/>
      <c r="RAB78"/>
      <c r="RAC78"/>
      <c r="RAD78"/>
      <c r="RAE78"/>
      <c r="RAF78"/>
      <c r="RAG78"/>
      <c r="RAH78"/>
      <c r="RAI78"/>
      <c r="RAJ78"/>
      <c r="RAK78"/>
      <c r="RAL78"/>
      <c r="RAM78"/>
      <c r="RAN78"/>
      <c r="RAO78"/>
      <c r="RAP78"/>
      <c r="RAQ78"/>
      <c r="RAR78"/>
      <c r="RAS78"/>
      <c r="RAT78"/>
      <c r="RAU78"/>
      <c r="RAV78"/>
      <c r="RAW78"/>
      <c r="RAX78"/>
      <c r="RAY78"/>
      <c r="RAZ78"/>
      <c r="RBA78"/>
      <c r="RBB78"/>
      <c r="RBC78"/>
      <c r="RBD78"/>
      <c r="RBE78"/>
      <c r="RBF78"/>
      <c r="RBG78"/>
      <c r="RBH78"/>
      <c r="RBI78"/>
      <c r="RBJ78"/>
      <c r="RBK78"/>
      <c r="RBL78"/>
      <c r="RBM78"/>
      <c r="RBN78"/>
      <c r="RBO78"/>
      <c r="RBP78"/>
      <c r="RBQ78"/>
      <c r="RBR78"/>
      <c r="RBS78"/>
      <c r="RBT78"/>
      <c r="RBU78"/>
      <c r="RBV78"/>
      <c r="RBW78"/>
      <c r="RBX78"/>
      <c r="RBY78"/>
      <c r="RBZ78"/>
      <c r="RCA78"/>
      <c r="RCB78"/>
      <c r="RCC78"/>
      <c r="RCD78"/>
      <c r="RCE78"/>
      <c r="RCF78"/>
      <c r="RCG78"/>
      <c r="RCH78"/>
      <c r="RCI78"/>
      <c r="RCJ78"/>
      <c r="RCK78"/>
      <c r="RCL78"/>
      <c r="RCM78"/>
      <c r="RCN78"/>
      <c r="RCO78"/>
      <c r="RCP78"/>
      <c r="RCQ78"/>
      <c r="RCR78"/>
      <c r="RCS78"/>
      <c r="RCT78"/>
      <c r="RCU78"/>
      <c r="RCV78"/>
      <c r="RCW78"/>
      <c r="RCX78"/>
      <c r="RCY78"/>
      <c r="RCZ78"/>
      <c r="RDA78"/>
      <c r="RDB78"/>
      <c r="RDC78"/>
      <c r="RDD78"/>
      <c r="RDE78"/>
      <c r="RDF78"/>
      <c r="RDG78"/>
      <c r="RDH78"/>
      <c r="RDI78"/>
      <c r="RDJ78"/>
      <c r="RDK78"/>
      <c r="RDL78"/>
      <c r="RDM78"/>
      <c r="RDN78"/>
      <c r="RDO78"/>
      <c r="RDP78"/>
      <c r="RDQ78"/>
      <c r="RDR78"/>
      <c r="RDS78"/>
      <c r="RDT78"/>
      <c r="RDU78"/>
      <c r="RDV78"/>
      <c r="RDW78"/>
      <c r="RDX78"/>
      <c r="RDY78"/>
      <c r="RDZ78"/>
      <c r="REA78"/>
      <c r="REB78"/>
      <c r="REC78"/>
      <c r="RED78"/>
      <c r="REE78"/>
      <c r="REF78"/>
      <c r="REG78"/>
      <c r="REH78"/>
      <c r="REI78"/>
      <c r="REJ78"/>
      <c r="REK78"/>
      <c r="REL78"/>
      <c r="REM78"/>
      <c r="REN78"/>
      <c r="REO78"/>
      <c r="REP78"/>
      <c r="REQ78"/>
      <c r="RER78"/>
      <c r="RES78"/>
      <c r="RET78"/>
      <c r="REU78"/>
      <c r="REV78"/>
      <c r="REW78"/>
      <c r="REX78"/>
      <c r="REY78"/>
      <c r="REZ78"/>
      <c r="RFA78"/>
      <c r="RFB78"/>
      <c r="RFC78"/>
      <c r="RFD78"/>
      <c r="RFE78"/>
      <c r="RFF78"/>
      <c r="RFG78"/>
      <c r="RFH78"/>
      <c r="RFI78"/>
      <c r="RFJ78"/>
      <c r="RFK78"/>
      <c r="RFL78"/>
      <c r="RFM78"/>
      <c r="RFN78"/>
      <c r="RFO78"/>
      <c r="RFP78"/>
      <c r="RFQ78"/>
      <c r="RFR78"/>
      <c r="RFS78"/>
      <c r="RFT78"/>
      <c r="RFU78"/>
      <c r="RFV78"/>
      <c r="RFW78"/>
      <c r="RFX78"/>
      <c r="RFY78"/>
      <c r="RFZ78"/>
      <c r="RGA78"/>
      <c r="RGB78"/>
      <c r="RGC78"/>
      <c r="RGD78"/>
      <c r="RGE78"/>
      <c r="RGF78"/>
      <c r="RGG78"/>
      <c r="RGH78"/>
      <c r="RGI78"/>
      <c r="RGJ78"/>
      <c r="RGK78"/>
      <c r="RGL78"/>
      <c r="RGM78"/>
      <c r="RGN78"/>
      <c r="RGO78"/>
      <c r="RGP78"/>
      <c r="RGQ78"/>
      <c r="RGR78"/>
      <c r="RGS78"/>
      <c r="RGT78"/>
      <c r="RGU78"/>
      <c r="RGV78"/>
      <c r="RGW78"/>
      <c r="RGX78"/>
      <c r="RGY78"/>
      <c r="RGZ78"/>
      <c r="RHA78"/>
      <c r="RHB78"/>
      <c r="RHC78"/>
      <c r="RHD78"/>
      <c r="RHE78"/>
      <c r="RHF78"/>
      <c r="RHG78"/>
      <c r="RHH78"/>
      <c r="RHI78"/>
      <c r="RHJ78"/>
      <c r="RHK78"/>
      <c r="RHL78"/>
      <c r="RHM78"/>
      <c r="RHN78"/>
      <c r="RHO78"/>
      <c r="RHP78"/>
      <c r="RHQ78"/>
      <c r="RHR78"/>
      <c r="RHS78"/>
      <c r="RHT78"/>
      <c r="RHU78"/>
      <c r="RHV78"/>
      <c r="RHW78"/>
      <c r="RHX78"/>
      <c r="RHY78"/>
      <c r="RHZ78"/>
      <c r="RIA78"/>
      <c r="RIB78"/>
      <c r="RIC78"/>
      <c r="RID78"/>
      <c r="RIE78"/>
      <c r="RIF78"/>
      <c r="RIG78"/>
      <c r="RIH78"/>
      <c r="RII78"/>
      <c r="RIJ78"/>
      <c r="RIK78"/>
      <c r="RIL78"/>
      <c r="RIM78"/>
      <c r="RIN78"/>
      <c r="RIO78"/>
      <c r="RIP78"/>
      <c r="RIQ78"/>
      <c r="RIR78"/>
      <c r="RIS78"/>
      <c r="RIT78"/>
      <c r="RIU78"/>
      <c r="RIV78"/>
      <c r="RIW78"/>
      <c r="RIX78"/>
      <c r="RIY78"/>
      <c r="RIZ78"/>
      <c r="RJA78"/>
      <c r="RJB78"/>
      <c r="RJC78"/>
      <c r="RJD78"/>
      <c r="RJE78"/>
      <c r="RJF78"/>
      <c r="RJG78"/>
      <c r="RJH78"/>
      <c r="RJI78"/>
      <c r="RJJ78"/>
      <c r="RJK78"/>
      <c r="RJL78"/>
      <c r="RJM78"/>
      <c r="RJN78"/>
      <c r="RJO78"/>
      <c r="RJP78"/>
      <c r="RJQ78"/>
      <c r="RJR78"/>
      <c r="RJS78"/>
      <c r="RJT78"/>
      <c r="RJU78"/>
      <c r="RJV78"/>
      <c r="RJW78"/>
      <c r="RJX78"/>
      <c r="RJY78"/>
      <c r="RJZ78"/>
      <c r="RKA78"/>
      <c r="RKB78"/>
      <c r="RKC78"/>
      <c r="RKD78"/>
      <c r="RKE78"/>
      <c r="RKF78"/>
      <c r="RKG78"/>
      <c r="RKH78"/>
      <c r="RKI78"/>
      <c r="RKJ78"/>
      <c r="RKK78"/>
      <c r="RKL78"/>
      <c r="RKM78"/>
      <c r="RKN78"/>
      <c r="RKO78"/>
      <c r="RKP78"/>
      <c r="RKQ78"/>
      <c r="RKR78"/>
      <c r="RKS78"/>
      <c r="RKT78"/>
      <c r="RKU78"/>
      <c r="RKV78"/>
      <c r="RKW78"/>
      <c r="RKX78"/>
      <c r="RKY78"/>
      <c r="RKZ78"/>
      <c r="RLA78"/>
      <c r="RLB78"/>
      <c r="RLC78"/>
      <c r="RLD78"/>
      <c r="RLE78"/>
      <c r="RLF78"/>
      <c r="RLG78"/>
      <c r="RLH78"/>
      <c r="RLI78"/>
      <c r="RLJ78"/>
      <c r="RLK78"/>
      <c r="RLL78"/>
      <c r="RLM78"/>
      <c r="RLN78"/>
      <c r="RLO78"/>
      <c r="RLP78"/>
      <c r="RLQ78"/>
      <c r="RLR78"/>
      <c r="RLS78"/>
      <c r="RLT78"/>
      <c r="RLU78"/>
      <c r="RLV78"/>
      <c r="RLW78"/>
      <c r="RLX78"/>
      <c r="RLY78"/>
      <c r="RLZ78"/>
      <c r="RMA78"/>
      <c r="RMB78"/>
      <c r="RMC78"/>
      <c r="RMD78"/>
      <c r="RME78"/>
      <c r="RMF78"/>
      <c r="RMG78"/>
      <c r="RMH78"/>
      <c r="RMI78"/>
      <c r="RMJ78"/>
      <c r="RMK78"/>
      <c r="RML78"/>
      <c r="RMM78"/>
      <c r="RMN78"/>
      <c r="RMO78"/>
      <c r="RMP78"/>
      <c r="RMQ78"/>
      <c r="RMR78"/>
      <c r="RMS78"/>
      <c r="RMT78"/>
      <c r="RMU78"/>
      <c r="RMV78"/>
      <c r="RMW78"/>
      <c r="RMX78"/>
      <c r="RMY78"/>
      <c r="RMZ78"/>
      <c r="RNA78"/>
      <c r="RNB78"/>
      <c r="RNC78"/>
      <c r="RND78"/>
      <c r="RNE78"/>
      <c r="RNF78"/>
      <c r="RNG78"/>
      <c r="RNH78"/>
      <c r="RNI78"/>
      <c r="RNJ78"/>
      <c r="RNK78"/>
      <c r="RNL78"/>
      <c r="RNM78"/>
      <c r="RNN78"/>
      <c r="RNO78"/>
      <c r="RNP78"/>
      <c r="RNQ78"/>
      <c r="RNR78"/>
      <c r="RNS78"/>
      <c r="RNT78"/>
      <c r="RNU78"/>
      <c r="RNV78"/>
      <c r="RNW78"/>
      <c r="RNX78"/>
      <c r="RNY78"/>
      <c r="RNZ78"/>
      <c r="ROA78"/>
      <c r="ROB78"/>
      <c r="ROC78"/>
      <c r="ROD78"/>
      <c r="ROE78"/>
      <c r="ROF78"/>
      <c r="ROG78"/>
      <c r="ROH78"/>
      <c r="ROI78"/>
      <c r="ROJ78"/>
      <c r="ROK78"/>
      <c r="ROL78"/>
      <c r="ROM78"/>
      <c r="RON78"/>
      <c r="ROO78"/>
      <c r="ROP78"/>
      <c r="ROQ78"/>
      <c r="ROR78"/>
      <c r="ROS78"/>
      <c r="ROT78"/>
      <c r="ROU78"/>
      <c r="ROV78"/>
      <c r="ROW78"/>
      <c r="ROX78"/>
      <c r="ROY78"/>
      <c r="ROZ78"/>
      <c r="RPA78"/>
      <c r="RPB78"/>
      <c r="RPC78"/>
      <c r="RPD78"/>
      <c r="RPE78"/>
      <c r="RPF78"/>
      <c r="RPG78"/>
      <c r="RPH78"/>
      <c r="RPI78"/>
      <c r="RPJ78"/>
      <c r="RPK78"/>
      <c r="RPL78"/>
      <c r="RPM78"/>
      <c r="RPN78"/>
      <c r="RPO78"/>
      <c r="RPP78"/>
      <c r="RPQ78"/>
      <c r="RPR78"/>
      <c r="RPS78"/>
      <c r="RPT78"/>
      <c r="RPU78"/>
      <c r="RPV78"/>
      <c r="RPW78"/>
      <c r="RPX78"/>
      <c r="RPY78"/>
      <c r="RPZ78"/>
      <c r="RQA78"/>
      <c r="RQB78"/>
      <c r="RQC78"/>
      <c r="RQD78"/>
      <c r="RQE78"/>
      <c r="RQF78"/>
      <c r="RQG78"/>
      <c r="RQH78"/>
      <c r="RQI78"/>
      <c r="RQJ78"/>
      <c r="RQK78"/>
      <c r="RQL78"/>
      <c r="RQM78"/>
      <c r="RQN78"/>
      <c r="RQO78"/>
      <c r="RQP78"/>
      <c r="RQQ78"/>
      <c r="RQR78"/>
      <c r="RQS78"/>
      <c r="RQT78"/>
      <c r="RQU78"/>
      <c r="RQV78"/>
      <c r="RQW78"/>
      <c r="RQX78"/>
      <c r="RQY78"/>
      <c r="RQZ78"/>
      <c r="RRA78"/>
      <c r="RRB78"/>
      <c r="RRC78"/>
      <c r="RRD78"/>
      <c r="RRE78"/>
      <c r="RRF78"/>
      <c r="RRG78"/>
      <c r="RRH78"/>
      <c r="RRI78"/>
      <c r="RRJ78"/>
      <c r="RRK78"/>
      <c r="RRL78"/>
      <c r="RRM78"/>
      <c r="RRN78"/>
      <c r="RRO78"/>
      <c r="RRP78"/>
      <c r="RRQ78"/>
      <c r="RRR78"/>
      <c r="RRS78"/>
      <c r="RRT78"/>
      <c r="RRU78"/>
      <c r="RRV78"/>
      <c r="RRW78"/>
      <c r="RRX78"/>
      <c r="RRY78"/>
      <c r="RRZ78"/>
      <c r="RSA78"/>
      <c r="RSB78"/>
      <c r="RSC78"/>
      <c r="RSD78"/>
      <c r="RSE78"/>
      <c r="RSF78"/>
      <c r="RSG78"/>
      <c r="RSH78"/>
      <c r="RSI78"/>
      <c r="RSJ78"/>
      <c r="RSK78"/>
      <c r="RSL78"/>
      <c r="RSM78"/>
      <c r="RSN78"/>
      <c r="RSO78"/>
      <c r="RSP78"/>
      <c r="RSQ78"/>
      <c r="RSR78"/>
      <c r="RSS78"/>
      <c r="RST78"/>
      <c r="RSU78"/>
      <c r="RSV78"/>
      <c r="RSW78"/>
      <c r="RSX78"/>
      <c r="RSY78"/>
      <c r="RSZ78"/>
      <c r="RTA78"/>
      <c r="RTB78"/>
      <c r="RTC78"/>
      <c r="RTD78"/>
      <c r="RTE78"/>
      <c r="RTF78"/>
      <c r="RTG78"/>
      <c r="RTH78"/>
      <c r="RTI78"/>
      <c r="RTJ78"/>
      <c r="RTK78"/>
      <c r="RTL78"/>
      <c r="RTM78"/>
      <c r="RTN78"/>
      <c r="RTO78"/>
      <c r="RTP78"/>
      <c r="RTQ78"/>
      <c r="RTR78"/>
      <c r="RTS78"/>
      <c r="RTT78"/>
      <c r="RTU78"/>
      <c r="RTV78"/>
      <c r="RTW78"/>
      <c r="RTX78"/>
      <c r="RTY78"/>
      <c r="RTZ78"/>
      <c r="RUA78"/>
      <c r="RUB78"/>
      <c r="RUC78"/>
      <c r="RUD78"/>
      <c r="RUE78"/>
      <c r="RUF78"/>
      <c r="RUG78"/>
      <c r="RUH78"/>
      <c r="RUI78"/>
      <c r="RUJ78"/>
      <c r="RUK78"/>
      <c r="RUL78"/>
      <c r="RUM78"/>
      <c r="RUN78"/>
      <c r="RUO78"/>
      <c r="RUP78"/>
      <c r="RUQ78"/>
      <c r="RUR78"/>
      <c r="RUS78"/>
      <c r="RUT78"/>
      <c r="RUU78"/>
      <c r="RUV78"/>
      <c r="RUW78"/>
      <c r="RUX78"/>
      <c r="RUY78"/>
      <c r="RUZ78"/>
      <c r="RVA78"/>
      <c r="RVB78"/>
      <c r="RVC78"/>
      <c r="RVD78"/>
      <c r="RVE78"/>
      <c r="RVF78"/>
      <c r="RVG78"/>
      <c r="RVH78"/>
      <c r="RVI78"/>
      <c r="RVJ78"/>
      <c r="RVK78"/>
      <c r="RVL78"/>
      <c r="RVM78"/>
      <c r="RVN78"/>
      <c r="RVO78"/>
      <c r="RVP78"/>
      <c r="RVQ78"/>
      <c r="RVR78"/>
      <c r="RVS78"/>
      <c r="RVT78"/>
      <c r="RVU78"/>
      <c r="RVV78"/>
      <c r="RVW78"/>
      <c r="RVX78"/>
      <c r="RVY78"/>
      <c r="RVZ78"/>
      <c r="RWA78"/>
      <c r="RWB78"/>
      <c r="RWC78"/>
      <c r="RWD78"/>
      <c r="RWE78"/>
      <c r="RWF78"/>
      <c r="RWG78"/>
      <c r="RWH78"/>
      <c r="RWI78"/>
      <c r="RWJ78"/>
      <c r="RWK78"/>
      <c r="RWL78"/>
      <c r="RWM78"/>
      <c r="RWN78"/>
      <c r="RWO78"/>
      <c r="RWP78"/>
      <c r="RWQ78"/>
      <c r="RWR78"/>
      <c r="RWS78"/>
      <c r="RWT78"/>
      <c r="RWU78"/>
      <c r="RWV78"/>
      <c r="RWW78"/>
      <c r="RWX78"/>
      <c r="RWY78"/>
      <c r="RWZ78"/>
      <c r="RXA78"/>
      <c r="RXB78"/>
      <c r="RXC78"/>
      <c r="RXD78"/>
      <c r="RXE78"/>
      <c r="RXF78"/>
      <c r="RXG78"/>
      <c r="RXH78"/>
      <c r="RXI78"/>
      <c r="RXJ78"/>
      <c r="RXK78"/>
      <c r="RXL78"/>
      <c r="RXM78"/>
      <c r="RXN78"/>
      <c r="RXO78"/>
      <c r="RXP78"/>
      <c r="RXQ78"/>
      <c r="RXR78"/>
      <c r="RXS78"/>
      <c r="RXT78"/>
      <c r="RXU78"/>
      <c r="RXV78"/>
      <c r="RXW78"/>
      <c r="RXX78"/>
      <c r="RXY78"/>
      <c r="RXZ78"/>
      <c r="RYA78"/>
      <c r="RYB78"/>
      <c r="RYC78"/>
      <c r="RYD78"/>
      <c r="RYE78"/>
      <c r="RYF78"/>
      <c r="RYG78"/>
      <c r="RYH78"/>
      <c r="RYI78"/>
      <c r="RYJ78"/>
      <c r="RYK78"/>
      <c r="RYL78"/>
      <c r="RYM78"/>
      <c r="RYN78"/>
      <c r="RYO78"/>
      <c r="RYP78"/>
      <c r="RYQ78"/>
      <c r="RYR78"/>
      <c r="RYS78"/>
      <c r="RYT78"/>
      <c r="RYU78"/>
      <c r="RYV78"/>
      <c r="RYW78"/>
      <c r="RYX78"/>
      <c r="RYY78"/>
      <c r="RYZ78"/>
      <c r="RZA78"/>
      <c r="RZB78"/>
      <c r="RZC78"/>
      <c r="RZD78"/>
      <c r="RZE78"/>
      <c r="RZF78"/>
      <c r="RZG78"/>
      <c r="RZH78"/>
      <c r="RZI78"/>
      <c r="RZJ78"/>
      <c r="RZK78"/>
      <c r="RZL78"/>
      <c r="RZM78"/>
      <c r="RZN78"/>
      <c r="RZO78"/>
      <c r="RZP78"/>
      <c r="RZQ78"/>
      <c r="RZR78"/>
      <c r="RZS78"/>
      <c r="RZT78"/>
      <c r="RZU78"/>
      <c r="RZV78"/>
      <c r="RZW78"/>
      <c r="RZX78"/>
      <c r="RZY78"/>
      <c r="RZZ78"/>
      <c r="SAA78"/>
      <c r="SAB78"/>
      <c r="SAC78"/>
      <c r="SAD78"/>
      <c r="SAE78"/>
      <c r="SAF78"/>
      <c r="SAG78"/>
      <c r="SAH78"/>
      <c r="SAI78"/>
      <c r="SAJ78"/>
      <c r="SAK78"/>
      <c r="SAL78"/>
      <c r="SAM78"/>
      <c r="SAN78"/>
      <c r="SAO78"/>
      <c r="SAP78"/>
      <c r="SAQ78"/>
      <c r="SAR78"/>
      <c r="SAS78"/>
      <c r="SAT78"/>
      <c r="SAU78"/>
      <c r="SAV78"/>
      <c r="SAW78"/>
      <c r="SAX78"/>
      <c r="SAY78"/>
      <c r="SAZ78"/>
      <c r="SBA78"/>
      <c r="SBB78"/>
      <c r="SBC78"/>
      <c r="SBD78"/>
      <c r="SBE78"/>
      <c r="SBF78"/>
      <c r="SBG78"/>
      <c r="SBH78"/>
      <c r="SBI78"/>
      <c r="SBJ78"/>
      <c r="SBK78"/>
      <c r="SBL78"/>
      <c r="SBM78"/>
      <c r="SBN78"/>
      <c r="SBO78"/>
      <c r="SBP78"/>
      <c r="SBQ78"/>
      <c r="SBR78"/>
      <c r="SBS78"/>
      <c r="SBT78"/>
      <c r="SBU78"/>
      <c r="SBV78"/>
      <c r="SBW78"/>
      <c r="SBX78"/>
      <c r="SBY78"/>
      <c r="SBZ78"/>
      <c r="SCA78"/>
      <c r="SCB78"/>
      <c r="SCC78"/>
      <c r="SCD78"/>
      <c r="SCE78"/>
      <c r="SCF78"/>
      <c r="SCG78"/>
      <c r="SCH78"/>
      <c r="SCI78"/>
      <c r="SCJ78"/>
      <c r="SCK78"/>
      <c r="SCL78"/>
      <c r="SCM78"/>
      <c r="SCN78"/>
      <c r="SCO78"/>
      <c r="SCP78"/>
      <c r="SCQ78"/>
      <c r="SCR78"/>
      <c r="SCS78"/>
      <c r="SCT78"/>
      <c r="SCU78"/>
      <c r="SCV78"/>
      <c r="SCW78"/>
      <c r="SCX78"/>
      <c r="SCY78"/>
      <c r="SCZ78"/>
      <c r="SDA78"/>
      <c r="SDB78"/>
      <c r="SDC78"/>
      <c r="SDD78"/>
      <c r="SDE78"/>
      <c r="SDF78"/>
      <c r="SDG78"/>
      <c r="SDH78"/>
      <c r="SDI78"/>
      <c r="SDJ78"/>
      <c r="SDK78"/>
      <c r="SDL78"/>
      <c r="SDM78"/>
      <c r="SDN78"/>
      <c r="SDO78"/>
      <c r="SDP78"/>
      <c r="SDQ78"/>
      <c r="SDR78"/>
      <c r="SDS78"/>
      <c r="SDT78"/>
      <c r="SDU78"/>
      <c r="SDV78"/>
      <c r="SDW78"/>
      <c r="SDX78"/>
      <c r="SDY78"/>
      <c r="SDZ78"/>
      <c r="SEA78"/>
      <c r="SEB78"/>
      <c r="SEC78"/>
      <c r="SED78"/>
      <c r="SEE78"/>
      <c r="SEF78"/>
      <c r="SEG78"/>
      <c r="SEH78"/>
      <c r="SEI78"/>
      <c r="SEJ78"/>
      <c r="SEK78"/>
      <c r="SEL78"/>
      <c r="SEM78"/>
      <c r="SEN78"/>
      <c r="SEO78"/>
      <c r="SEP78"/>
      <c r="SEQ78"/>
      <c r="SER78"/>
      <c r="SES78"/>
      <c r="SET78"/>
      <c r="SEU78"/>
      <c r="SEV78"/>
      <c r="SEW78"/>
      <c r="SEX78"/>
      <c r="SEY78"/>
      <c r="SEZ78"/>
      <c r="SFA78"/>
      <c r="SFB78"/>
      <c r="SFC78"/>
      <c r="SFD78"/>
      <c r="SFE78"/>
      <c r="SFF78"/>
      <c r="SFG78"/>
      <c r="SFH78"/>
      <c r="SFI78"/>
      <c r="SFJ78"/>
      <c r="SFK78"/>
      <c r="SFL78"/>
      <c r="SFM78"/>
      <c r="SFN78"/>
      <c r="SFO78"/>
      <c r="SFP78"/>
      <c r="SFQ78"/>
      <c r="SFR78"/>
      <c r="SFS78"/>
      <c r="SFT78"/>
      <c r="SFU78"/>
      <c r="SFV78"/>
      <c r="SFW78"/>
      <c r="SFX78"/>
      <c r="SFY78"/>
      <c r="SFZ78"/>
      <c r="SGA78"/>
      <c r="SGB78"/>
      <c r="SGC78"/>
      <c r="SGD78"/>
      <c r="SGE78"/>
      <c r="SGF78"/>
      <c r="SGG78"/>
      <c r="SGH78"/>
      <c r="SGI78"/>
      <c r="SGJ78"/>
      <c r="SGK78"/>
      <c r="SGL78"/>
      <c r="SGM78"/>
      <c r="SGN78"/>
      <c r="SGO78"/>
      <c r="SGP78"/>
      <c r="SGQ78"/>
      <c r="SGR78"/>
      <c r="SGS78"/>
      <c r="SGT78"/>
      <c r="SGU78"/>
      <c r="SGV78"/>
      <c r="SGW78"/>
      <c r="SGX78"/>
      <c r="SGY78"/>
      <c r="SGZ78"/>
      <c r="SHA78"/>
      <c r="SHB78"/>
      <c r="SHC78"/>
      <c r="SHD78"/>
      <c r="SHE78"/>
      <c r="SHF78"/>
      <c r="SHG78"/>
      <c r="SHH78"/>
      <c r="SHI78"/>
      <c r="SHJ78"/>
      <c r="SHK78"/>
      <c r="SHL78"/>
      <c r="SHM78"/>
      <c r="SHN78"/>
      <c r="SHO78"/>
      <c r="SHP78"/>
      <c r="SHQ78"/>
      <c r="SHR78"/>
      <c r="SHS78"/>
      <c r="SHT78"/>
      <c r="SHU78"/>
      <c r="SHV78"/>
      <c r="SHW78"/>
      <c r="SHX78"/>
      <c r="SHY78"/>
      <c r="SHZ78"/>
      <c r="SIA78"/>
      <c r="SIB78"/>
      <c r="SIC78"/>
      <c r="SID78"/>
      <c r="SIE78"/>
      <c r="SIF78"/>
      <c r="SIG78"/>
      <c r="SIH78"/>
      <c r="SII78"/>
      <c r="SIJ78"/>
      <c r="SIK78"/>
      <c r="SIL78"/>
      <c r="SIM78"/>
      <c r="SIN78"/>
      <c r="SIO78"/>
      <c r="SIP78"/>
      <c r="SIQ78"/>
      <c r="SIR78"/>
      <c r="SIS78"/>
      <c r="SIT78"/>
      <c r="SIU78"/>
      <c r="SIV78"/>
      <c r="SIW78"/>
      <c r="SIX78"/>
      <c r="SIY78"/>
      <c r="SIZ78"/>
      <c r="SJA78"/>
      <c r="SJB78"/>
      <c r="SJC78"/>
      <c r="SJD78"/>
      <c r="SJE78"/>
      <c r="SJF78"/>
      <c r="SJG78"/>
      <c r="SJH78"/>
      <c r="SJI78"/>
      <c r="SJJ78"/>
      <c r="SJK78"/>
      <c r="SJL78"/>
      <c r="SJM78"/>
      <c r="SJN78"/>
      <c r="SJO78"/>
      <c r="SJP78"/>
      <c r="SJQ78"/>
      <c r="SJR78"/>
      <c r="SJS78"/>
      <c r="SJT78"/>
      <c r="SJU78"/>
      <c r="SJV78"/>
      <c r="SJW78"/>
      <c r="SJX78"/>
      <c r="SJY78"/>
      <c r="SJZ78"/>
      <c r="SKA78"/>
      <c r="SKB78"/>
      <c r="SKC78"/>
      <c r="SKD78"/>
      <c r="SKE78"/>
      <c r="SKF78"/>
      <c r="SKG78"/>
      <c r="SKH78"/>
      <c r="SKI78"/>
      <c r="SKJ78"/>
      <c r="SKK78"/>
      <c r="SKL78"/>
      <c r="SKM78"/>
      <c r="SKN78"/>
      <c r="SKO78"/>
      <c r="SKP78"/>
      <c r="SKQ78"/>
      <c r="SKR78"/>
      <c r="SKS78"/>
      <c r="SKT78"/>
      <c r="SKU78"/>
      <c r="SKV78"/>
      <c r="SKW78"/>
      <c r="SKX78"/>
      <c r="SKY78"/>
      <c r="SKZ78"/>
      <c r="SLA78"/>
      <c r="SLB78"/>
      <c r="SLC78"/>
      <c r="SLD78"/>
      <c r="SLE78"/>
      <c r="SLF78"/>
      <c r="SLG78"/>
      <c r="SLH78"/>
      <c r="SLI78"/>
      <c r="SLJ78"/>
      <c r="SLK78"/>
      <c r="SLL78"/>
      <c r="SLM78"/>
      <c r="SLN78"/>
      <c r="SLO78"/>
      <c r="SLP78"/>
      <c r="SLQ78"/>
      <c r="SLR78"/>
      <c r="SLS78"/>
      <c r="SLT78"/>
      <c r="SLU78"/>
      <c r="SLV78"/>
      <c r="SLW78"/>
      <c r="SLX78"/>
      <c r="SLY78"/>
      <c r="SLZ78"/>
      <c r="SMA78"/>
      <c r="SMB78"/>
      <c r="SMC78"/>
      <c r="SMD78"/>
      <c r="SME78"/>
      <c r="SMF78"/>
      <c r="SMG78"/>
      <c r="SMH78"/>
      <c r="SMI78"/>
      <c r="SMJ78"/>
      <c r="SMK78"/>
      <c r="SML78"/>
      <c r="SMM78"/>
      <c r="SMN78"/>
      <c r="SMO78"/>
      <c r="SMP78"/>
      <c r="SMQ78"/>
      <c r="SMR78"/>
      <c r="SMS78"/>
      <c r="SMT78"/>
      <c r="SMU78"/>
      <c r="SMV78"/>
      <c r="SMW78"/>
      <c r="SMX78"/>
      <c r="SMY78"/>
      <c r="SMZ78"/>
      <c r="SNA78"/>
      <c r="SNB78"/>
      <c r="SNC78"/>
      <c r="SND78"/>
      <c r="SNE78"/>
      <c r="SNF78"/>
      <c r="SNG78"/>
      <c r="SNH78"/>
      <c r="SNI78"/>
      <c r="SNJ78"/>
      <c r="SNK78"/>
      <c r="SNL78"/>
      <c r="SNM78"/>
      <c r="SNN78"/>
      <c r="SNO78"/>
      <c r="SNP78"/>
      <c r="SNQ78"/>
      <c r="SNR78"/>
      <c r="SNS78"/>
      <c r="SNT78"/>
      <c r="SNU78"/>
      <c r="SNV78"/>
      <c r="SNW78"/>
      <c r="SNX78"/>
      <c r="SNY78"/>
      <c r="SNZ78"/>
      <c r="SOA78"/>
      <c r="SOB78"/>
      <c r="SOC78"/>
      <c r="SOD78"/>
      <c r="SOE78"/>
      <c r="SOF78"/>
      <c r="SOG78"/>
      <c r="SOH78"/>
      <c r="SOI78"/>
      <c r="SOJ78"/>
      <c r="SOK78"/>
      <c r="SOL78"/>
      <c r="SOM78"/>
      <c r="SON78"/>
      <c r="SOO78"/>
      <c r="SOP78"/>
      <c r="SOQ78"/>
      <c r="SOR78"/>
      <c r="SOS78"/>
      <c r="SOT78"/>
      <c r="SOU78"/>
      <c r="SOV78"/>
      <c r="SOW78"/>
      <c r="SOX78"/>
      <c r="SOY78"/>
      <c r="SOZ78"/>
      <c r="SPA78"/>
      <c r="SPB78"/>
      <c r="SPC78"/>
      <c r="SPD78"/>
      <c r="SPE78"/>
      <c r="SPF78"/>
      <c r="SPG78"/>
      <c r="SPH78"/>
      <c r="SPI78"/>
      <c r="SPJ78"/>
      <c r="SPK78"/>
      <c r="SPL78"/>
      <c r="SPM78"/>
      <c r="SPN78"/>
      <c r="SPO78"/>
      <c r="SPP78"/>
      <c r="SPQ78"/>
      <c r="SPR78"/>
      <c r="SPS78"/>
      <c r="SPT78"/>
      <c r="SPU78"/>
      <c r="SPV78"/>
      <c r="SPW78"/>
      <c r="SPX78"/>
      <c r="SPY78"/>
      <c r="SPZ78"/>
      <c r="SQA78"/>
      <c r="SQB78"/>
      <c r="SQC78"/>
      <c r="SQD78"/>
      <c r="SQE78"/>
      <c r="SQF78"/>
      <c r="SQG78"/>
      <c r="SQH78"/>
      <c r="SQI78"/>
      <c r="SQJ78"/>
      <c r="SQK78"/>
      <c r="SQL78"/>
      <c r="SQM78"/>
      <c r="SQN78"/>
      <c r="SQO78"/>
      <c r="SQP78"/>
      <c r="SQQ78"/>
      <c r="SQR78"/>
      <c r="SQS78"/>
      <c r="SQT78"/>
      <c r="SQU78"/>
      <c r="SQV78"/>
      <c r="SQW78"/>
      <c r="SQX78"/>
      <c r="SQY78"/>
      <c r="SQZ78"/>
      <c r="SRA78"/>
      <c r="SRB78"/>
      <c r="SRC78"/>
      <c r="SRD78"/>
      <c r="SRE78"/>
      <c r="SRF78"/>
      <c r="SRG78"/>
      <c r="SRH78"/>
      <c r="SRI78"/>
      <c r="SRJ78"/>
      <c r="SRK78"/>
      <c r="SRL78"/>
      <c r="SRM78"/>
      <c r="SRN78"/>
      <c r="SRO78"/>
      <c r="SRP78"/>
      <c r="SRQ78"/>
      <c r="SRR78"/>
      <c r="SRS78"/>
      <c r="SRT78"/>
      <c r="SRU78"/>
      <c r="SRV78"/>
      <c r="SRW78"/>
      <c r="SRX78"/>
      <c r="SRY78"/>
      <c r="SRZ78"/>
      <c r="SSA78"/>
      <c r="SSB78"/>
      <c r="SSC78"/>
      <c r="SSD78"/>
      <c r="SSE78"/>
      <c r="SSF78"/>
      <c r="SSG78"/>
      <c r="SSH78"/>
      <c r="SSI78"/>
      <c r="SSJ78"/>
      <c r="SSK78"/>
      <c r="SSL78"/>
      <c r="SSM78"/>
      <c r="SSN78"/>
      <c r="SSO78"/>
      <c r="SSP78"/>
      <c r="SSQ78"/>
      <c r="SSR78"/>
      <c r="SSS78"/>
      <c r="SST78"/>
      <c r="SSU78"/>
      <c r="SSV78"/>
      <c r="SSW78"/>
      <c r="SSX78"/>
      <c r="SSY78"/>
      <c r="SSZ78"/>
      <c r="STA78"/>
      <c r="STB78"/>
      <c r="STC78"/>
      <c r="STD78"/>
      <c r="STE78"/>
      <c r="STF78"/>
      <c r="STG78"/>
      <c r="STH78"/>
      <c r="STI78"/>
      <c r="STJ78"/>
      <c r="STK78"/>
      <c r="STL78"/>
      <c r="STM78"/>
      <c r="STN78"/>
      <c r="STO78"/>
      <c r="STP78"/>
      <c r="STQ78"/>
      <c r="STR78"/>
      <c r="STS78"/>
      <c r="STT78"/>
      <c r="STU78"/>
      <c r="STV78"/>
      <c r="STW78"/>
      <c r="STX78"/>
      <c r="STY78"/>
      <c r="STZ78"/>
      <c r="SUA78"/>
      <c r="SUB78"/>
      <c r="SUC78"/>
      <c r="SUD78"/>
      <c r="SUE78"/>
      <c r="SUF78"/>
      <c r="SUG78"/>
      <c r="SUH78"/>
      <c r="SUI78"/>
      <c r="SUJ78"/>
      <c r="SUK78"/>
      <c r="SUL78"/>
      <c r="SUM78"/>
      <c r="SUN78"/>
      <c r="SUO78"/>
      <c r="SUP78"/>
      <c r="SUQ78"/>
      <c r="SUR78"/>
      <c r="SUS78"/>
      <c r="SUT78"/>
      <c r="SUU78"/>
      <c r="SUV78"/>
      <c r="SUW78"/>
      <c r="SUX78"/>
      <c r="SUY78"/>
      <c r="SUZ78"/>
      <c r="SVA78"/>
      <c r="SVB78"/>
      <c r="SVC78"/>
      <c r="SVD78"/>
      <c r="SVE78"/>
      <c r="SVF78"/>
      <c r="SVG78"/>
      <c r="SVH78"/>
      <c r="SVI78"/>
      <c r="SVJ78"/>
      <c r="SVK78"/>
      <c r="SVL78"/>
      <c r="SVM78"/>
      <c r="SVN78"/>
      <c r="SVO78"/>
      <c r="SVP78"/>
      <c r="SVQ78"/>
      <c r="SVR78"/>
      <c r="SVS78"/>
      <c r="SVT78"/>
      <c r="SVU78"/>
      <c r="SVV78"/>
      <c r="SVW78"/>
      <c r="SVX78"/>
      <c r="SVY78"/>
      <c r="SVZ78"/>
      <c r="SWA78"/>
      <c r="SWB78"/>
      <c r="SWC78"/>
      <c r="SWD78"/>
      <c r="SWE78"/>
      <c r="SWF78"/>
      <c r="SWG78"/>
      <c r="SWH78"/>
      <c r="SWI78"/>
      <c r="SWJ78"/>
      <c r="SWK78"/>
      <c r="SWL78"/>
      <c r="SWM78"/>
      <c r="SWN78"/>
      <c r="SWO78"/>
      <c r="SWP78"/>
      <c r="SWQ78"/>
      <c r="SWR78"/>
      <c r="SWS78"/>
      <c r="SWT78"/>
      <c r="SWU78"/>
      <c r="SWV78"/>
      <c r="SWW78"/>
      <c r="SWX78"/>
      <c r="SWY78"/>
      <c r="SWZ78"/>
      <c r="SXA78"/>
      <c r="SXB78"/>
      <c r="SXC78"/>
      <c r="SXD78"/>
      <c r="SXE78"/>
      <c r="SXF78"/>
      <c r="SXG78"/>
      <c r="SXH78"/>
      <c r="SXI78"/>
      <c r="SXJ78"/>
      <c r="SXK78"/>
      <c r="SXL78"/>
      <c r="SXM78"/>
      <c r="SXN78"/>
      <c r="SXO78"/>
      <c r="SXP78"/>
      <c r="SXQ78"/>
      <c r="SXR78"/>
      <c r="SXS78"/>
      <c r="SXT78"/>
      <c r="SXU78"/>
      <c r="SXV78"/>
      <c r="SXW78"/>
      <c r="SXX78"/>
      <c r="SXY78"/>
      <c r="SXZ78"/>
      <c r="SYA78"/>
      <c r="SYB78"/>
      <c r="SYC78"/>
      <c r="SYD78"/>
      <c r="SYE78"/>
      <c r="SYF78"/>
      <c r="SYG78"/>
      <c r="SYH78"/>
      <c r="SYI78"/>
      <c r="SYJ78"/>
      <c r="SYK78"/>
      <c r="SYL78"/>
      <c r="SYM78"/>
      <c r="SYN78"/>
      <c r="SYO78"/>
      <c r="SYP78"/>
      <c r="SYQ78"/>
      <c r="SYR78"/>
      <c r="SYS78"/>
      <c r="SYT78"/>
      <c r="SYU78"/>
      <c r="SYV78"/>
      <c r="SYW78"/>
      <c r="SYX78"/>
      <c r="SYY78"/>
      <c r="SYZ78"/>
      <c r="SZA78"/>
      <c r="SZB78"/>
      <c r="SZC78"/>
      <c r="SZD78"/>
      <c r="SZE78"/>
      <c r="SZF78"/>
      <c r="SZG78"/>
      <c r="SZH78"/>
      <c r="SZI78"/>
      <c r="SZJ78"/>
      <c r="SZK78"/>
      <c r="SZL78"/>
      <c r="SZM78"/>
      <c r="SZN78"/>
      <c r="SZO78"/>
      <c r="SZP78"/>
      <c r="SZQ78"/>
      <c r="SZR78"/>
      <c r="SZS78"/>
      <c r="SZT78"/>
      <c r="SZU78"/>
      <c r="SZV78"/>
      <c r="SZW78"/>
      <c r="SZX78"/>
      <c r="SZY78"/>
      <c r="SZZ78"/>
      <c r="TAA78"/>
      <c r="TAB78"/>
      <c r="TAC78"/>
      <c r="TAD78"/>
      <c r="TAE78"/>
      <c r="TAF78"/>
      <c r="TAG78"/>
      <c r="TAH78"/>
      <c r="TAI78"/>
      <c r="TAJ78"/>
      <c r="TAK78"/>
      <c r="TAL78"/>
      <c r="TAM78"/>
      <c r="TAN78"/>
      <c r="TAO78"/>
      <c r="TAP78"/>
      <c r="TAQ78"/>
      <c r="TAR78"/>
      <c r="TAS78"/>
      <c r="TAT78"/>
      <c r="TAU78"/>
      <c r="TAV78"/>
      <c r="TAW78"/>
      <c r="TAX78"/>
      <c r="TAY78"/>
      <c r="TAZ78"/>
      <c r="TBA78"/>
      <c r="TBB78"/>
      <c r="TBC78"/>
      <c r="TBD78"/>
      <c r="TBE78"/>
      <c r="TBF78"/>
      <c r="TBG78"/>
      <c r="TBH78"/>
      <c r="TBI78"/>
      <c r="TBJ78"/>
      <c r="TBK78"/>
      <c r="TBL78"/>
      <c r="TBM78"/>
      <c r="TBN78"/>
      <c r="TBO78"/>
      <c r="TBP78"/>
      <c r="TBQ78"/>
      <c r="TBR78"/>
      <c r="TBS78"/>
      <c r="TBT78"/>
      <c r="TBU78"/>
      <c r="TBV78"/>
      <c r="TBW78"/>
      <c r="TBX78"/>
      <c r="TBY78"/>
      <c r="TBZ78"/>
      <c r="TCA78"/>
      <c r="TCB78"/>
      <c r="TCC78"/>
      <c r="TCD78"/>
      <c r="TCE78"/>
      <c r="TCF78"/>
      <c r="TCG78"/>
      <c r="TCH78"/>
      <c r="TCI78"/>
      <c r="TCJ78"/>
      <c r="TCK78"/>
      <c r="TCL78"/>
      <c r="TCM78"/>
      <c r="TCN78"/>
      <c r="TCO78"/>
      <c r="TCP78"/>
      <c r="TCQ78"/>
      <c r="TCR78"/>
      <c r="TCS78"/>
      <c r="TCT78"/>
      <c r="TCU78"/>
      <c r="TCV78"/>
      <c r="TCW78"/>
      <c r="TCX78"/>
      <c r="TCY78"/>
      <c r="TCZ78"/>
      <c r="TDA78"/>
      <c r="TDB78"/>
      <c r="TDC78"/>
      <c r="TDD78"/>
      <c r="TDE78"/>
      <c r="TDF78"/>
      <c r="TDG78"/>
      <c r="TDH78"/>
      <c r="TDI78"/>
      <c r="TDJ78"/>
      <c r="TDK78"/>
      <c r="TDL78"/>
      <c r="TDM78"/>
      <c r="TDN78"/>
      <c r="TDO78"/>
      <c r="TDP78"/>
      <c r="TDQ78"/>
      <c r="TDR78"/>
      <c r="TDS78"/>
      <c r="TDT78"/>
      <c r="TDU78"/>
      <c r="TDV78"/>
      <c r="TDW78"/>
      <c r="TDX78"/>
      <c r="TDY78"/>
      <c r="TDZ78"/>
      <c r="TEA78"/>
      <c r="TEB78"/>
      <c r="TEC78"/>
      <c r="TED78"/>
      <c r="TEE78"/>
      <c r="TEF78"/>
      <c r="TEG78"/>
      <c r="TEH78"/>
      <c r="TEI78"/>
      <c r="TEJ78"/>
      <c r="TEK78"/>
      <c r="TEL78"/>
      <c r="TEM78"/>
      <c r="TEN78"/>
      <c r="TEO78"/>
      <c r="TEP78"/>
      <c r="TEQ78"/>
      <c r="TER78"/>
      <c r="TES78"/>
      <c r="TET78"/>
      <c r="TEU78"/>
      <c r="TEV78"/>
      <c r="TEW78"/>
      <c r="TEX78"/>
      <c r="TEY78"/>
      <c r="TEZ78"/>
      <c r="TFA78"/>
      <c r="TFB78"/>
      <c r="TFC78"/>
      <c r="TFD78"/>
      <c r="TFE78"/>
      <c r="TFF78"/>
      <c r="TFG78"/>
      <c r="TFH78"/>
      <c r="TFI78"/>
      <c r="TFJ78"/>
      <c r="TFK78"/>
      <c r="TFL78"/>
      <c r="TFM78"/>
      <c r="TFN78"/>
      <c r="TFO78"/>
      <c r="TFP78"/>
      <c r="TFQ78"/>
      <c r="TFR78"/>
      <c r="TFS78"/>
      <c r="TFT78"/>
      <c r="TFU78"/>
      <c r="TFV78"/>
      <c r="TFW78"/>
      <c r="TFX78"/>
      <c r="TFY78"/>
      <c r="TFZ78"/>
      <c r="TGA78"/>
      <c r="TGB78"/>
      <c r="TGC78"/>
      <c r="TGD78"/>
      <c r="TGE78"/>
      <c r="TGF78"/>
      <c r="TGG78"/>
      <c r="TGH78"/>
      <c r="TGI78"/>
      <c r="TGJ78"/>
      <c r="TGK78"/>
      <c r="TGL78"/>
      <c r="TGM78"/>
      <c r="TGN78"/>
      <c r="TGO78"/>
      <c r="TGP78"/>
      <c r="TGQ78"/>
      <c r="TGR78"/>
      <c r="TGS78"/>
      <c r="TGT78"/>
      <c r="TGU78"/>
      <c r="TGV78"/>
      <c r="TGW78"/>
      <c r="TGX78"/>
      <c r="TGY78"/>
      <c r="TGZ78"/>
      <c r="THA78"/>
      <c r="THB78"/>
      <c r="THC78"/>
      <c r="THD78"/>
      <c r="THE78"/>
      <c r="THF78"/>
      <c r="THG78"/>
      <c r="THH78"/>
      <c r="THI78"/>
      <c r="THJ78"/>
      <c r="THK78"/>
      <c r="THL78"/>
      <c r="THM78"/>
      <c r="THN78"/>
      <c r="THO78"/>
      <c r="THP78"/>
      <c r="THQ78"/>
      <c r="THR78"/>
      <c r="THS78"/>
      <c r="THT78"/>
      <c r="THU78"/>
      <c r="THV78"/>
      <c r="THW78"/>
      <c r="THX78"/>
      <c r="THY78"/>
      <c r="THZ78"/>
      <c r="TIA78"/>
      <c r="TIB78"/>
      <c r="TIC78"/>
      <c r="TID78"/>
      <c r="TIE78"/>
      <c r="TIF78"/>
      <c r="TIG78"/>
      <c r="TIH78"/>
      <c r="TII78"/>
      <c r="TIJ78"/>
      <c r="TIK78"/>
      <c r="TIL78"/>
      <c r="TIM78"/>
      <c r="TIN78"/>
      <c r="TIO78"/>
      <c r="TIP78"/>
      <c r="TIQ78"/>
      <c r="TIR78"/>
      <c r="TIS78"/>
      <c r="TIT78"/>
      <c r="TIU78"/>
      <c r="TIV78"/>
      <c r="TIW78"/>
      <c r="TIX78"/>
      <c r="TIY78"/>
      <c r="TIZ78"/>
      <c r="TJA78"/>
      <c r="TJB78"/>
      <c r="TJC78"/>
      <c r="TJD78"/>
      <c r="TJE78"/>
      <c r="TJF78"/>
      <c r="TJG78"/>
      <c r="TJH78"/>
      <c r="TJI78"/>
      <c r="TJJ78"/>
      <c r="TJK78"/>
      <c r="TJL78"/>
      <c r="TJM78"/>
      <c r="TJN78"/>
      <c r="TJO78"/>
      <c r="TJP78"/>
      <c r="TJQ78"/>
      <c r="TJR78"/>
      <c r="TJS78"/>
      <c r="TJT78"/>
      <c r="TJU78"/>
      <c r="TJV78"/>
      <c r="TJW78"/>
      <c r="TJX78"/>
      <c r="TJY78"/>
      <c r="TJZ78"/>
      <c r="TKA78"/>
      <c r="TKB78"/>
      <c r="TKC78"/>
      <c r="TKD78"/>
      <c r="TKE78"/>
      <c r="TKF78"/>
      <c r="TKG78"/>
      <c r="TKH78"/>
      <c r="TKI78"/>
      <c r="TKJ78"/>
      <c r="TKK78"/>
      <c r="TKL78"/>
      <c r="TKM78"/>
      <c r="TKN78"/>
      <c r="TKO78"/>
      <c r="TKP78"/>
      <c r="TKQ78"/>
      <c r="TKR78"/>
      <c r="TKS78"/>
      <c r="TKT78"/>
      <c r="TKU78"/>
      <c r="TKV78"/>
      <c r="TKW78"/>
      <c r="TKX78"/>
      <c r="TKY78"/>
      <c r="TKZ78"/>
      <c r="TLA78"/>
      <c r="TLB78"/>
      <c r="TLC78"/>
      <c r="TLD78"/>
      <c r="TLE78"/>
      <c r="TLF78"/>
      <c r="TLG78"/>
      <c r="TLH78"/>
      <c r="TLI78"/>
      <c r="TLJ78"/>
      <c r="TLK78"/>
      <c r="TLL78"/>
      <c r="TLM78"/>
      <c r="TLN78"/>
      <c r="TLO78"/>
      <c r="TLP78"/>
      <c r="TLQ78"/>
      <c r="TLR78"/>
      <c r="TLS78"/>
      <c r="TLT78"/>
      <c r="TLU78"/>
      <c r="TLV78"/>
      <c r="TLW78"/>
      <c r="TLX78"/>
      <c r="TLY78"/>
      <c r="TLZ78"/>
      <c r="TMA78"/>
      <c r="TMB78"/>
      <c r="TMC78"/>
      <c r="TMD78"/>
      <c r="TME78"/>
      <c r="TMF78"/>
      <c r="TMG78"/>
      <c r="TMH78"/>
      <c r="TMI78"/>
      <c r="TMJ78"/>
      <c r="TMK78"/>
      <c r="TML78"/>
      <c r="TMM78"/>
      <c r="TMN78"/>
      <c r="TMO78"/>
      <c r="TMP78"/>
      <c r="TMQ78"/>
      <c r="TMR78"/>
      <c r="TMS78"/>
      <c r="TMT78"/>
      <c r="TMU78"/>
      <c r="TMV78"/>
      <c r="TMW78"/>
      <c r="TMX78"/>
      <c r="TMY78"/>
      <c r="TMZ78"/>
      <c r="TNA78"/>
      <c r="TNB78"/>
      <c r="TNC78"/>
      <c r="TND78"/>
      <c r="TNE78"/>
      <c r="TNF78"/>
      <c r="TNG78"/>
      <c r="TNH78"/>
      <c r="TNI78"/>
      <c r="TNJ78"/>
      <c r="TNK78"/>
      <c r="TNL78"/>
      <c r="TNM78"/>
      <c r="TNN78"/>
      <c r="TNO78"/>
      <c r="TNP78"/>
      <c r="TNQ78"/>
      <c r="TNR78"/>
      <c r="TNS78"/>
      <c r="TNT78"/>
      <c r="TNU78"/>
      <c r="TNV78"/>
      <c r="TNW78"/>
      <c r="TNX78"/>
      <c r="TNY78"/>
      <c r="TNZ78"/>
      <c r="TOA78"/>
      <c r="TOB78"/>
      <c r="TOC78"/>
      <c r="TOD78"/>
      <c r="TOE78"/>
      <c r="TOF78"/>
      <c r="TOG78"/>
      <c r="TOH78"/>
      <c r="TOI78"/>
      <c r="TOJ78"/>
      <c r="TOK78"/>
      <c r="TOL78"/>
      <c r="TOM78"/>
      <c r="TON78"/>
      <c r="TOO78"/>
      <c r="TOP78"/>
      <c r="TOQ78"/>
      <c r="TOR78"/>
      <c r="TOS78"/>
      <c r="TOT78"/>
      <c r="TOU78"/>
      <c r="TOV78"/>
      <c r="TOW78"/>
      <c r="TOX78"/>
      <c r="TOY78"/>
      <c r="TOZ78"/>
      <c r="TPA78"/>
      <c r="TPB78"/>
      <c r="TPC78"/>
      <c r="TPD78"/>
      <c r="TPE78"/>
      <c r="TPF78"/>
      <c r="TPG78"/>
      <c r="TPH78"/>
      <c r="TPI78"/>
      <c r="TPJ78"/>
      <c r="TPK78"/>
      <c r="TPL78"/>
      <c r="TPM78"/>
      <c r="TPN78"/>
      <c r="TPO78"/>
      <c r="TPP78"/>
      <c r="TPQ78"/>
      <c r="TPR78"/>
      <c r="TPS78"/>
      <c r="TPT78"/>
      <c r="TPU78"/>
      <c r="TPV78"/>
      <c r="TPW78"/>
      <c r="TPX78"/>
      <c r="TPY78"/>
      <c r="TPZ78"/>
      <c r="TQA78"/>
      <c r="TQB78"/>
      <c r="TQC78"/>
      <c r="TQD78"/>
      <c r="TQE78"/>
      <c r="TQF78"/>
      <c r="TQG78"/>
      <c r="TQH78"/>
      <c r="TQI78"/>
      <c r="TQJ78"/>
      <c r="TQK78"/>
      <c r="TQL78"/>
      <c r="TQM78"/>
      <c r="TQN78"/>
      <c r="TQO78"/>
      <c r="TQP78"/>
      <c r="TQQ78"/>
      <c r="TQR78"/>
      <c r="TQS78"/>
      <c r="TQT78"/>
      <c r="TQU78"/>
      <c r="TQV78"/>
      <c r="TQW78"/>
      <c r="TQX78"/>
      <c r="TQY78"/>
      <c r="TQZ78"/>
      <c r="TRA78"/>
      <c r="TRB78"/>
      <c r="TRC78"/>
      <c r="TRD78"/>
      <c r="TRE78"/>
      <c r="TRF78"/>
      <c r="TRG78"/>
      <c r="TRH78"/>
      <c r="TRI78"/>
      <c r="TRJ78"/>
      <c r="TRK78"/>
      <c r="TRL78"/>
      <c r="TRM78"/>
      <c r="TRN78"/>
      <c r="TRO78"/>
      <c r="TRP78"/>
      <c r="TRQ78"/>
      <c r="TRR78"/>
      <c r="TRS78"/>
      <c r="TRT78"/>
      <c r="TRU78"/>
      <c r="TRV78"/>
      <c r="TRW78"/>
      <c r="TRX78"/>
      <c r="TRY78"/>
      <c r="TRZ78"/>
      <c r="TSA78"/>
      <c r="TSB78"/>
      <c r="TSC78"/>
      <c r="TSD78"/>
      <c r="TSE78"/>
      <c r="TSF78"/>
      <c r="TSG78"/>
      <c r="TSH78"/>
      <c r="TSI78"/>
      <c r="TSJ78"/>
      <c r="TSK78"/>
      <c r="TSL78"/>
      <c r="TSM78"/>
      <c r="TSN78"/>
      <c r="TSO78"/>
      <c r="TSP78"/>
      <c r="TSQ78"/>
      <c r="TSR78"/>
      <c r="TSS78"/>
      <c r="TST78"/>
      <c r="TSU78"/>
      <c r="TSV78"/>
      <c r="TSW78"/>
      <c r="TSX78"/>
      <c r="TSY78"/>
      <c r="TSZ78"/>
      <c r="TTA78"/>
      <c r="TTB78"/>
      <c r="TTC78"/>
      <c r="TTD78"/>
      <c r="TTE78"/>
      <c r="TTF78"/>
      <c r="TTG78"/>
      <c r="TTH78"/>
      <c r="TTI78"/>
      <c r="TTJ78"/>
      <c r="TTK78"/>
      <c r="TTL78"/>
      <c r="TTM78"/>
      <c r="TTN78"/>
      <c r="TTO78"/>
      <c r="TTP78"/>
      <c r="TTQ78"/>
      <c r="TTR78"/>
      <c r="TTS78"/>
      <c r="TTT78"/>
      <c r="TTU78"/>
      <c r="TTV78"/>
      <c r="TTW78"/>
      <c r="TTX78"/>
      <c r="TTY78"/>
      <c r="TTZ78"/>
      <c r="TUA78"/>
      <c r="TUB78"/>
      <c r="TUC78"/>
      <c r="TUD78"/>
      <c r="TUE78"/>
      <c r="TUF78"/>
      <c r="TUG78"/>
      <c r="TUH78"/>
      <c r="TUI78"/>
      <c r="TUJ78"/>
      <c r="TUK78"/>
      <c r="TUL78"/>
      <c r="TUM78"/>
      <c r="TUN78"/>
      <c r="TUO78"/>
      <c r="TUP78"/>
      <c r="TUQ78"/>
      <c r="TUR78"/>
      <c r="TUS78"/>
      <c r="TUT78"/>
      <c r="TUU78"/>
      <c r="TUV78"/>
      <c r="TUW78"/>
      <c r="TUX78"/>
      <c r="TUY78"/>
      <c r="TUZ78"/>
      <c r="TVA78"/>
      <c r="TVB78"/>
      <c r="TVC78"/>
      <c r="TVD78"/>
      <c r="TVE78"/>
      <c r="TVF78"/>
      <c r="TVG78"/>
      <c r="TVH78"/>
      <c r="TVI78"/>
      <c r="TVJ78"/>
      <c r="TVK78"/>
      <c r="TVL78"/>
      <c r="TVM78"/>
      <c r="TVN78"/>
      <c r="TVO78"/>
      <c r="TVP78"/>
      <c r="TVQ78"/>
      <c r="TVR78"/>
      <c r="TVS78"/>
      <c r="TVT78"/>
      <c r="TVU78"/>
      <c r="TVV78"/>
      <c r="TVW78"/>
      <c r="TVX78"/>
      <c r="TVY78"/>
      <c r="TVZ78"/>
      <c r="TWA78"/>
      <c r="TWB78"/>
      <c r="TWC78"/>
      <c r="TWD78"/>
      <c r="TWE78"/>
      <c r="TWF78"/>
      <c r="TWG78"/>
      <c r="TWH78"/>
      <c r="TWI78"/>
      <c r="TWJ78"/>
      <c r="TWK78"/>
      <c r="TWL78"/>
      <c r="TWM78"/>
      <c r="TWN78"/>
      <c r="TWO78"/>
      <c r="TWP78"/>
      <c r="TWQ78"/>
      <c r="TWR78"/>
      <c r="TWS78"/>
      <c r="TWT78"/>
      <c r="TWU78"/>
      <c r="TWV78"/>
      <c r="TWW78"/>
      <c r="TWX78"/>
      <c r="TWY78"/>
      <c r="TWZ78"/>
      <c r="TXA78"/>
      <c r="TXB78"/>
      <c r="TXC78"/>
      <c r="TXD78"/>
      <c r="TXE78"/>
      <c r="TXF78"/>
      <c r="TXG78"/>
      <c r="TXH78"/>
      <c r="TXI78"/>
      <c r="TXJ78"/>
      <c r="TXK78"/>
      <c r="TXL78"/>
      <c r="TXM78"/>
      <c r="TXN78"/>
      <c r="TXO78"/>
      <c r="TXP78"/>
      <c r="TXQ78"/>
      <c r="TXR78"/>
      <c r="TXS78"/>
      <c r="TXT78"/>
      <c r="TXU78"/>
      <c r="TXV78"/>
      <c r="TXW78"/>
      <c r="TXX78"/>
      <c r="TXY78"/>
      <c r="TXZ78"/>
      <c r="TYA78"/>
      <c r="TYB78"/>
      <c r="TYC78"/>
      <c r="TYD78"/>
      <c r="TYE78"/>
      <c r="TYF78"/>
      <c r="TYG78"/>
      <c r="TYH78"/>
      <c r="TYI78"/>
      <c r="TYJ78"/>
      <c r="TYK78"/>
      <c r="TYL78"/>
      <c r="TYM78"/>
      <c r="TYN78"/>
      <c r="TYO78"/>
      <c r="TYP78"/>
      <c r="TYQ78"/>
      <c r="TYR78"/>
      <c r="TYS78"/>
      <c r="TYT78"/>
      <c r="TYU78"/>
      <c r="TYV78"/>
      <c r="TYW78"/>
      <c r="TYX78"/>
      <c r="TYY78"/>
      <c r="TYZ78"/>
      <c r="TZA78"/>
      <c r="TZB78"/>
      <c r="TZC78"/>
      <c r="TZD78"/>
      <c r="TZE78"/>
      <c r="TZF78"/>
      <c r="TZG78"/>
      <c r="TZH78"/>
      <c r="TZI78"/>
      <c r="TZJ78"/>
      <c r="TZK78"/>
      <c r="TZL78"/>
      <c r="TZM78"/>
      <c r="TZN78"/>
      <c r="TZO78"/>
      <c r="TZP78"/>
      <c r="TZQ78"/>
      <c r="TZR78"/>
      <c r="TZS78"/>
      <c r="TZT78"/>
      <c r="TZU78"/>
      <c r="TZV78"/>
      <c r="TZW78"/>
      <c r="TZX78"/>
      <c r="TZY78"/>
      <c r="TZZ78"/>
      <c r="UAA78"/>
      <c r="UAB78"/>
      <c r="UAC78"/>
      <c r="UAD78"/>
      <c r="UAE78"/>
      <c r="UAF78"/>
      <c r="UAG78"/>
      <c r="UAH78"/>
      <c r="UAI78"/>
      <c r="UAJ78"/>
      <c r="UAK78"/>
      <c r="UAL78"/>
      <c r="UAM78"/>
      <c r="UAN78"/>
      <c r="UAO78"/>
      <c r="UAP78"/>
      <c r="UAQ78"/>
      <c r="UAR78"/>
      <c r="UAS78"/>
      <c r="UAT78"/>
      <c r="UAU78"/>
      <c r="UAV78"/>
      <c r="UAW78"/>
      <c r="UAX78"/>
      <c r="UAY78"/>
      <c r="UAZ78"/>
      <c r="UBA78"/>
      <c r="UBB78"/>
      <c r="UBC78"/>
      <c r="UBD78"/>
      <c r="UBE78"/>
      <c r="UBF78"/>
      <c r="UBG78"/>
      <c r="UBH78"/>
      <c r="UBI78"/>
      <c r="UBJ78"/>
      <c r="UBK78"/>
      <c r="UBL78"/>
      <c r="UBM78"/>
      <c r="UBN78"/>
      <c r="UBO78"/>
      <c r="UBP78"/>
      <c r="UBQ78"/>
      <c r="UBR78"/>
      <c r="UBS78"/>
      <c r="UBT78"/>
      <c r="UBU78"/>
      <c r="UBV78"/>
      <c r="UBW78"/>
      <c r="UBX78"/>
      <c r="UBY78"/>
      <c r="UBZ78"/>
      <c r="UCA78"/>
      <c r="UCB78"/>
      <c r="UCC78"/>
      <c r="UCD78"/>
      <c r="UCE78"/>
      <c r="UCF78"/>
      <c r="UCG78"/>
      <c r="UCH78"/>
      <c r="UCI78"/>
      <c r="UCJ78"/>
      <c r="UCK78"/>
      <c r="UCL78"/>
      <c r="UCM78"/>
      <c r="UCN78"/>
      <c r="UCO78"/>
      <c r="UCP78"/>
      <c r="UCQ78"/>
      <c r="UCR78"/>
      <c r="UCS78"/>
      <c r="UCT78"/>
      <c r="UCU78"/>
      <c r="UCV78"/>
      <c r="UCW78"/>
      <c r="UCX78"/>
      <c r="UCY78"/>
      <c r="UCZ78"/>
      <c r="UDA78"/>
      <c r="UDB78"/>
      <c r="UDC78"/>
      <c r="UDD78"/>
      <c r="UDE78"/>
      <c r="UDF78"/>
      <c r="UDG78"/>
      <c r="UDH78"/>
      <c r="UDI78"/>
      <c r="UDJ78"/>
      <c r="UDK78"/>
      <c r="UDL78"/>
      <c r="UDM78"/>
      <c r="UDN78"/>
      <c r="UDO78"/>
      <c r="UDP78"/>
      <c r="UDQ78"/>
      <c r="UDR78"/>
      <c r="UDS78"/>
      <c r="UDT78"/>
      <c r="UDU78"/>
      <c r="UDV78"/>
      <c r="UDW78"/>
      <c r="UDX78"/>
      <c r="UDY78"/>
      <c r="UDZ78"/>
      <c r="UEA78"/>
      <c r="UEB78"/>
      <c r="UEC78"/>
      <c r="UED78"/>
      <c r="UEE78"/>
      <c r="UEF78"/>
      <c r="UEG78"/>
      <c r="UEH78"/>
      <c r="UEI78"/>
      <c r="UEJ78"/>
      <c r="UEK78"/>
      <c r="UEL78"/>
      <c r="UEM78"/>
      <c r="UEN78"/>
      <c r="UEO78"/>
      <c r="UEP78"/>
      <c r="UEQ78"/>
      <c r="UER78"/>
      <c r="UES78"/>
      <c r="UET78"/>
      <c r="UEU78"/>
      <c r="UEV78"/>
      <c r="UEW78"/>
      <c r="UEX78"/>
      <c r="UEY78"/>
      <c r="UEZ78"/>
      <c r="UFA78"/>
      <c r="UFB78"/>
      <c r="UFC78"/>
      <c r="UFD78"/>
      <c r="UFE78"/>
      <c r="UFF78"/>
      <c r="UFG78"/>
      <c r="UFH78"/>
      <c r="UFI78"/>
      <c r="UFJ78"/>
      <c r="UFK78"/>
      <c r="UFL78"/>
      <c r="UFM78"/>
      <c r="UFN78"/>
      <c r="UFO78"/>
      <c r="UFP78"/>
      <c r="UFQ78"/>
      <c r="UFR78"/>
      <c r="UFS78"/>
      <c r="UFT78"/>
      <c r="UFU78"/>
      <c r="UFV78"/>
      <c r="UFW78"/>
      <c r="UFX78"/>
      <c r="UFY78"/>
      <c r="UFZ78"/>
      <c r="UGA78"/>
      <c r="UGB78"/>
      <c r="UGC78"/>
      <c r="UGD78"/>
      <c r="UGE78"/>
      <c r="UGF78"/>
      <c r="UGG78"/>
      <c r="UGH78"/>
      <c r="UGI78"/>
      <c r="UGJ78"/>
      <c r="UGK78"/>
      <c r="UGL78"/>
      <c r="UGM78"/>
      <c r="UGN78"/>
      <c r="UGO78"/>
      <c r="UGP78"/>
      <c r="UGQ78"/>
      <c r="UGR78"/>
      <c r="UGS78"/>
      <c r="UGT78"/>
      <c r="UGU78"/>
      <c r="UGV78"/>
      <c r="UGW78"/>
      <c r="UGX78"/>
      <c r="UGY78"/>
      <c r="UGZ78"/>
      <c r="UHA78"/>
      <c r="UHB78"/>
      <c r="UHC78"/>
      <c r="UHD78"/>
      <c r="UHE78"/>
      <c r="UHF78"/>
      <c r="UHG78"/>
      <c r="UHH78"/>
      <c r="UHI78"/>
      <c r="UHJ78"/>
      <c r="UHK78"/>
      <c r="UHL78"/>
      <c r="UHM78"/>
      <c r="UHN78"/>
      <c r="UHO78"/>
      <c r="UHP78"/>
      <c r="UHQ78"/>
      <c r="UHR78"/>
      <c r="UHS78"/>
      <c r="UHT78"/>
      <c r="UHU78"/>
      <c r="UHV78"/>
      <c r="UHW78"/>
      <c r="UHX78"/>
      <c r="UHY78"/>
      <c r="UHZ78"/>
      <c r="UIA78"/>
      <c r="UIB78"/>
      <c r="UIC78"/>
      <c r="UID78"/>
      <c r="UIE78"/>
      <c r="UIF78"/>
      <c r="UIG78"/>
      <c r="UIH78"/>
      <c r="UII78"/>
      <c r="UIJ78"/>
      <c r="UIK78"/>
      <c r="UIL78"/>
      <c r="UIM78"/>
      <c r="UIN78"/>
      <c r="UIO78"/>
      <c r="UIP78"/>
      <c r="UIQ78"/>
      <c r="UIR78"/>
      <c r="UIS78"/>
      <c r="UIT78"/>
      <c r="UIU78"/>
      <c r="UIV78"/>
      <c r="UIW78"/>
      <c r="UIX78"/>
      <c r="UIY78"/>
      <c r="UIZ78"/>
      <c r="UJA78"/>
      <c r="UJB78"/>
      <c r="UJC78"/>
      <c r="UJD78"/>
      <c r="UJE78"/>
      <c r="UJF78"/>
      <c r="UJG78"/>
      <c r="UJH78"/>
      <c r="UJI78"/>
      <c r="UJJ78"/>
      <c r="UJK78"/>
      <c r="UJL78"/>
      <c r="UJM78"/>
      <c r="UJN78"/>
      <c r="UJO78"/>
      <c r="UJP78"/>
      <c r="UJQ78"/>
      <c r="UJR78"/>
      <c r="UJS78"/>
      <c r="UJT78"/>
      <c r="UJU78"/>
      <c r="UJV78"/>
      <c r="UJW78"/>
      <c r="UJX78"/>
      <c r="UJY78"/>
      <c r="UJZ78"/>
      <c r="UKA78"/>
      <c r="UKB78"/>
      <c r="UKC78"/>
      <c r="UKD78"/>
      <c r="UKE78"/>
      <c r="UKF78"/>
      <c r="UKG78"/>
      <c r="UKH78"/>
      <c r="UKI78"/>
      <c r="UKJ78"/>
      <c r="UKK78"/>
      <c r="UKL78"/>
      <c r="UKM78"/>
      <c r="UKN78"/>
      <c r="UKO78"/>
      <c r="UKP78"/>
      <c r="UKQ78"/>
      <c r="UKR78"/>
      <c r="UKS78"/>
      <c r="UKT78"/>
      <c r="UKU78"/>
      <c r="UKV78"/>
      <c r="UKW78"/>
      <c r="UKX78"/>
      <c r="UKY78"/>
      <c r="UKZ78"/>
      <c r="ULA78"/>
      <c r="ULB78"/>
      <c r="ULC78"/>
      <c r="ULD78"/>
      <c r="ULE78"/>
      <c r="ULF78"/>
      <c r="ULG78"/>
      <c r="ULH78"/>
      <c r="ULI78"/>
      <c r="ULJ78"/>
      <c r="ULK78"/>
      <c r="ULL78"/>
      <c r="ULM78"/>
      <c r="ULN78"/>
      <c r="ULO78"/>
      <c r="ULP78"/>
      <c r="ULQ78"/>
      <c r="ULR78"/>
      <c r="ULS78"/>
      <c r="ULT78"/>
      <c r="ULU78"/>
      <c r="ULV78"/>
      <c r="ULW78"/>
      <c r="ULX78"/>
      <c r="ULY78"/>
      <c r="ULZ78"/>
      <c r="UMA78"/>
      <c r="UMB78"/>
      <c r="UMC78"/>
      <c r="UMD78"/>
      <c r="UME78"/>
      <c r="UMF78"/>
      <c r="UMG78"/>
      <c r="UMH78"/>
      <c r="UMI78"/>
      <c r="UMJ78"/>
      <c r="UMK78"/>
      <c r="UML78"/>
      <c r="UMM78"/>
      <c r="UMN78"/>
      <c r="UMO78"/>
      <c r="UMP78"/>
      <c r="UMQ78"/>
      <c r="UMR78"/>
      <c r="UMS78"/>
      <c r="UMT78"/>
      <c r="UMU78"/>
      <c r="UMV78"/>
      <c r="UMW78"/>
      <c r="UMX78"/>
      <c r="UMY78"/>
      <c r="UMZ78"/>
      <c r="UNA78"/>
      <c r="UNB78"/>
      <c r="UNC78"/>
      <c r="UND78"/>
      <c r="UNE78"/>
      <c r="UNF78"/>
      <c r="UNG78"/>
      <c r="UNH78"/>
      <c r="UNI78"/>
      <c r="UNJ78"/>
      <c r="UNK78"/>
      <c r="UNL78"/>
      <c r="UNM78"/>
      <c r="UNN78"/>
      <c r="UNO78"/>
      <c r="UNP78"/>
      <c r="UNQ78"/>
      <c r="UNR78"/>
      <c r="UNS78"/>
      <c r="UNT78"/>
      <c r="UNU78"/>
      <c r="UNV78"/>
      <c r="UNW78"/>
      <c r="UNX78"/>
      <c r="UNY78"/>
      <c r="UNZ78"/>
      <c r="UOA78"/>
      <c r="UOB78"/>
      <c r="UOC78"/>
      <c r="UOD78"/>
      <c r="UOE78"/>
      <c r="UOF78"/>
      <c r="UOG78"/>
      <c r="UOH78"/>
      <c r="UOI78"/>
      <c r="UOJ78"/>
      <c r="UOK78"/>
      <c r="UOL78"/>
      <c r="UOM78"/>
      <c r="UON78"/>
      <c r="UOO78"/>
      <c r="UOP78"/>
      <c r="UOQ78"/>
      <c r="UOR78"/>
      <c r="UOS78"/>
      <c r="UOT78"/>
      <c r="UOU78"/>
      <c r="UOV78"/>
      <c r="UOW78"/>
      <c r="UOX78"/>
      <c r="UOY78"/>
      <c r="UOZ78"/>
      <c r="UPA78"/>
      <c r="UPB78"/>
      <c r="UPC78"/>
      <c r="UPD78"/>
      <c r="UPE78"/>
      <c r="UPF78"/>
      <c r="UPG78"/>
      <c r="UPH78"/>
      <c r="UPI78"/>
      <c r="UPJ78"/>
      <c r="UPK78"/>
      <c r="UPL78"/>
      <c r="UPM78"/>
      <c r="UPN78"/>
      <c r="UPO78"/>
      <c r="UPP78"/>
      <c r="UPQ78"/>
      <c r="UPR78"/>
      <c r="UPS78"/>
      <c r="UPT78"/>
      <c r="UPU78"/>
      <c r="UPV78"/>
      <c r="UPW78"/>
      <c r="UPX78"/>
      <c r="UPY78"/>
      <c r="UPZ78"/>
      <c r="UQA78"/>
      <c r="UQB78"/>
      <c r="UQC78"/>
      <c r="UQD78"/>
      <c r="UQE78"/>
      <c r="UQF78"/>
      <c r="UQG78"/>
      <c r="UQH78"/>
      <c r="UQI78"/>
      <c r="UQJ78"/>
      <c r="UQK78"/>
      <c r="UQL78"/>
      <c r="UQM78"/>
      <c r="UQN78"/>
      <c r="UQO78"/>
      <c r="UQP78"/>
      <c r="UQQ78"/>
      <c r="UQR78"/>
      <c r="UQS78"/>
      <c r="UQT78"/>
      <c r="UQU78"/>
      <c r="UQV78"/>
      <c r="UQW78"/>
      <c r="UQX78"/>
      <c r="UQY78"/>
      <c r="UQZ78"/>
      <c r="URA78"/>
      <c r="URB78"/>
      <c r="URC78"/>
      <c r="URD78"/>
      <c r="URE78"/>
      <c r="URF78"/>
      <c r="URG78"/>
      <c r="URH78"/>
      <c r="URI78"/>
      <c r="URJ78"/>
      <c r="URK78"/>
      <c r="URL78"/>
      <c r="URM78"/>
      <c r="URN78"/>
      <c r="URO78"/>
      <c r="URP78"/>
      <c r="URQ78"/>
      <c r="URR78"/>
      <c r="URS78"/>
      <c r="URT78"/>
      <c r="URU78"/>
      <c r="URV78"/>
      <c r="URW78"/>
      <c r="URX78"/>
      <c r="URY78"/>
      <c r="URZ78"/>
      <c r="USA78"/>
      <c r="USB78"/>
      <c r="USC78"/>
      <c r="USD78"/>
      <c r="USE78"/>
      <c r="USF78"/>
      <c r="USG78"/>
      <c r="USH78"/>
      <c r="USI78"/>
      <c r="USJ78"/>
      <c r="USK78"/>
      <c r="USL78"/>
      <c r="USM78"/>
      <c r="USN78"/>
      <c r="USO78"/>
      <c r="USP78"/>
      <c r="USQ78"/>
      <c r="USR78"/>
      <c r="USS78"/>
      <c r="UST78"/>
      <c r="USU78"/>
      <c r="USV78"/>
      <c r="USW78"/>
      <c r="USX78"/>
      <c r="USY78"/>
      <c r="USZ78"/>
      <c r="UTA78"/>
      <c r="UTB78"/>
      <c r="UTC78"/>
      <c r="UTD78"/>
      <c r="UTE78"/>
      <c r="UTF78"/>
      <c r="UTG78"/>
      <c r="UTH78"/>
      <c r="UTI78"/>
      <c r="UTJ78"/>
      <c r="UTK78"/>
      <c r="UTL78"/>
      <c r="UTM78"/>
      <c r="UTN78"/>
      <c r="UTO78"/>
      <c r="UTP78"/>
      <c r="UTQ78"/>
      <c r="UTR78"/>
      <c r="UTS78"/>
      <c r="UTT78"/>
      <c r="UTU78"/>
      <c r="UTV78"/>
      <c r="UTW78"/>
      <c r="UTX78"/>
      <c r="UTY78"/>
      <c r="UTZ78"/>
      <c r="UUA78"/>
      <c r="UUB78"/>
      <c r="UUC78"/>
      <c r="UUD78"/>
      <c r="UUE78"/>
      <c r="UUF78"/>
      <c r="UUG78"/>
      <c r="UUH78"/>
      <c r="UUI78"/>
      <c r="UUJ78"/>
      <c r="UUK78"/>
      <c r="UUL78"/>
      <c r="UUM78"/>
      <c r="UUN78"/>
      <c r="UUO78"/>
      <c r="UUP78"/>
      <c r="UUQ78"/>
      <c r="UUR78"/>
      <c r="UUS78"/>
      <c r="UUT78"/>
      <c r="UUU78"/>
      <c r="UUV78"/>
      <c r="UUW78"/>
      <c r="UUX78"/>
      <c r="UUY78"/>
      <c r="UUZ78"/>
      <c r="UVA78"/>
      <c r="UVB78"/>
      <c r="UVC78"/>
      <c r="UVD78"/>
      <c r="UVE78"/>
      <c r="UVF78"/>
      <c r="UVG78"/>
      <c r="UVH78"/>
      <c r="UVI78"/>
      <c r="UVJ78"/>
      <c r="UVK78"/>
      <c r="UVL78"/>
      <c r="UVM78"/>
      <c r="UVN78"/>
      <c r="UVO78"/>
      <c r="UVP78"/>
      <c r="UVQ78"/>
      <c r="UVR78"/>
      <c r="UVS78"/>
      <c r="UVT78"/>
      <c r="UVU78"/>
      <c r="UVV78"/>
      <c r="UVW78"/>
      <c r="UVX78"/>
      <c r="UVY78"/>
      <c r="UVZ78"/>
      <c r="UWA78"/>
      <c r="UWB78"/>
      <c r="UWC78"/>
      <c r="UWD78"/>
      <c r="UWE78"/>
      <c r="UWF78"/>
      <c r="UWG78"/>
      <c r="UWH78"/>
      <c r="UWI78"/>
      <c r="UWJ78"/>
      <c r="UWK78"/>
      <c r="UWL78"/>
      <c r="UWM78"/>
      <c r="UWN78"/>
      <c r="UWO78"/>
      <c r="UWP78"/>
      <c r="UWQ78"/>
      <c r="UWR78"/>
      <c r="UWS78"/>
      <c r="UWT78"/>
      <c r="UWU78"/>
      <c r="UWV78"/>
      <c r="UWW78"/>
      <c r="UWX78"/>
      <c r="UWY78"/>
      <c r="UWZ78"/>
      <c r="UXA78"/>
      <c r="UXB78"/>
      <c r="UXC78"/>
      <c r="UXD78"/>
      <c r="UXE78"/>
      <c r="UXF78"/>
      <c r="UXG78"/>
      <c r="UXH78"/>
      <c r="UXI78"/>
      <c r="UXJ78"/>
      <c r="UXK78"/>
      <c r="UXL78"/>
      <c r="UXM78"/>
      <c r="UXN78"/>
      <c r="UXO78"/>
      <c r="UXP78"/>
      <c r="UXQ78"/>
      <c r="UXR78"/>
      <c r="UXS78"/>
      <c r="UXT78"/>
      <c r="UXU78"/>
      <c r="UXV78"/>
      <c r="UXW78"/>
      <c r="UXX78"/>
      <c r="UXY78"/>
      <c r="UXZ78"/>
      <c r="UYA78"/>
      <c r="UYB78"/>
      <c r="UYC78"/>
      <c r="UYD78"/>
      <c r="UYE78"/>
      <c r="UYF78"/>
      <c r="UYG78"/>
      <c r="UYH78"/>
      <c r="UYI78"/>
      <c r="UYJ78"/>
      <c r="UYK78"/>
      <c r="UYL78"/>
      <c r="UYM78"/>
      <c r="UYN78"/>
      <c r="UYO78"/>
      <c r="UYP78"/>
      <c r="UYQ78"/>
      <c r="UYR78"/>
      <c r="UYS78"/>
      <c r="UYT78"/>
      <c r="UYU78"/>
      <c r="UYV78"/>
      <c r="UYW78"/>
      <c r="UYX78"/>
      <c r="UYY78"/>
      <c r="UYZ78"/>
      <c r="UZA78"/>
      <c r="UZB78"/>
      <c r="UZC78"/>
      <c r="UZD78"/>
      <c r="UZE78"/>
      <c r="UZF78"/>
      <c r="UZG78"/>
      <c r="UZH78"/>
      <c r="UZI78"/>
      <c r="UZJ78"/>
      <c r="UZK78"/>
      <c r="UZL78"/>
      <c r="UZM78"/>
      <c r="UZN78"/>
      <c r="UZO78"/>
      <c r="UZP78"/>
      <c r="UZQ78"/>
      <c r="UZR78"/>
      <c r="UZS78"/>
      <c r="UZT78"/>
      <c r="UZU78"/>
      <c r="UZV78"/>
      <c r="UZW78"/>
      <c r="UZX78"/>
      <c r="UZY78"/>
      <c r="UZZ78"/>
      <c r="VAA78"/>
      <c r="VAB78"/>
      <c r="VAC78"/>
      <c r="VAD78"/>
      <c r="VAE78"/>
      <c r="VAF78"/>
      <c r="VAG78"/>
      <c r="VAH78"/>
      <c r="VAI78"/>
      <c r="VAJ78"/>
      <c r="VAK78"/>
      <c r="VAL78"/>
      <c r="VAM78"/>
      <c r="VAN78"/>
      <c r="VAO78"/>
      <c r="VAP78"/>
      <c r="VAQ78"/>
      <c r="VAR78"/>
      <c r="VAS78"/>
      <c r="VAT78"/>
      <c r="VAU78"/>
      <c r="VAV78"/>
      <c r="VAW78"/>
      <c r="VAX78"/>
      <c r="VAY78"/>
      <c r="VAZ78"/>
      <c r="VBA78"/>
      <c r="VBB78"/>
      <c r="VBC78"/>
      <c r="VBD78"/>
      <c r="VBE78"/>
      <c r="VBF78"/>
      <c r="VBG78"/>
      <c r="VBH78"/>
      <c r="VBI78"/>
      <c r="VBJ78"/>
      <c r="VBK78"/>
      <c r="VBL78"/>
      <c r="VBM78"/>
      <c r="VBN78"/>
      <c r="VBO78"/>
      <c r="VBP78"/>
      <c r="VBQ78"/>
      <c r="VBR78"/>
      <c r="VBS78"/>
      <c r="VBT78"/>
      <c r="VBU78"/>
      <c r="VBV78"/>
      <c r="VBW78"/>
      <c r="VBX78"/>
      <c r="VBY78"/>
      <c r="VBZ78"/>
      <c r="VCA78"/>
      <c r="VCB78"/>
      <c r="VCC78"/>
      <c r="VCD78"/>
      <c r="VCE78"/>
      <c r="VCF78"/>
      <c r="VCG78"/>
      <c r="VCH78"/>
      <c r="VCI78"/>
      <c r="VCJ78"/>
      <c r="VCK78"/>
      <c r="VCL78"/>
      <c r="VCM78"/>
      <c r="VCN78"/>
      <c r="VCO78"/>
      <c r="VCP78"/>
      <c r="VCQ78"/>
      <c r="VCR78"/>
      <c r="VCS78"/>
      <c r="VCT78"/>
      <c r="VCU78"/>
      <c r="VCV78"/>
      <c r="VCW78"/>
      <c r="VCX78"/>
      <c r="VCY78"/>
      <c r="VCZ78"/>
      <c r="VDA78"/>
      <c r="VDB78"/>
      <c r="VDC78"/>
      <c r="VDD78"/>
      <c r="VDE78"/>
      <c r="VDF78"/>
      <c r="VDG78"/>
      <c r="VDH78"/>
      <c r="VDI78"/>
      <c r="VDJ78"/>
      <c r="VDK78"/>
      <c r="VDL78"/>
      <c r="VDM78"/>
      <c r="VDN78"/>
      <c r="VDO78"/>
      <c r="VDP78"/>
      <c r="VDQ78"/>
      <c r="VDR78"/>
      <c r="VDS78"/>
      <c r="VDT78"/>
      <c r="VDU78"/>
      <c r="VDV78"/>
      <c r="VDW78"/>
      <c r="VDX78"/>
      <c r="VDY78"/>
      <c r="VDZ78"/>
      <c r="VEA78"/>
      <c r="VEB78"/>
      <c r="VEC78"/>
      <c r="VED78"/>
      <c r="VEE78"/>
      <c r="VEF78"/>
      <c r="VEG78"/>
      <c r="VEH78"/>
      <c r="VEI78"/>
      <c r="VEJ78"/>
      <c r="VEK78"/>
      <c r="VEL78"/>
      <c r="VEM78"/>
      <c r="VEN78"/>
      <c r="VEO78"/>
      <c r="VEP78"/>
      <c r="VEQ78"/>
      <c r="VER78"/>
      <c r="VES78"/>
      <c r="VET78"/>
      <c r="VEU78"/>
      <c r="VEV78"/>
      <c r="VEW78"/>
      <c r="VEX78"/>
      <c r="VEY78"/>
      <c r="VEZ78"/>
      <c r="VFA78"/>
      <c r="VFB78"/>
      <c r="VFC78"/>
      <c r="VFD78"/>
      <c r="VFE78"/>
      <c r="VFF78"/>
      <c r="VFG78"/>
      <c r="VFH78"/>
      <c r="VFI78"/>
      <c r="VFJ78"/>
      <c r="VFK78"/>
      <c r="VFL78"/>
      <c r="VFM78"/>
      <c r="VFN78"/>
      <c r="VFO78"/>
      <c r="VFP78"/>
      <c r="VFQ78"/>
      <c r="VFR78"/>
      <c r="VFS78"/>
      <c r="VFT78"/>
      <c r="VFU78"/>
      <c r="VFV78"/>
      <c r="VFW78"/>
      <c r="VFX78"/>
      <c r="VFY78"/>
      <c r="VFZ78"/>
      <c r="VGA78"/>
      <c r="VGB78"/>
      <c r="VGC78"/>
      <c r="VGD78"/>
      <c r="VGE78"/>
      <c r="VGF78"/>
      <c r="VGG78"/>
      <c r="VGH78"/>
      <c r="VGI78"/>
      <c r="VGJ78"/>
      <c r="VGK78"/>
      <c r="VGL78"/>
      <c r="VGM78"/>
      <c r="VGN78"/>
      <c r="VGO78"/>
      <c r="VGP78"/>
      <c r="VGQ78"/>
      <c r="VGR78"/>
      <c r="VGS78"/>
      <c r="VGT78"/>
      <c r="VGU78"/>
      <c r="VGV78"/>
      <c r="VGW78"/>
      <c r="VGX78"/>
      <c r="VGY78"/>
      <c r="VGZ78"/>
      <c r="VHA78"/>
      <c r="VHB78"/>
      <c r="VHC78"/>
      <c r="VHD78"/>
      <c r="VHE78"/>
      <c r="VHF78"/>
      <c r="VHG78"/>
      <c r="VHH78"/>
      <c r="VHI78"/>
      <c r="VHJ78"/>
      <c r="VHK78"/>
      <c r="VHL78"/>
      <c r="VHM78"/>
      <c r="VHN78"/>
      <c r="VHO78"/>
      <c r="VHP78"/>
      <c r="VHQ78"/>
      <c r="VHR78"/>
      <c r="VHS78"/>
      <c r="VHT78"/>
      <c r="VHU78"/>
      <c r="VHV78"/>
      <c r="VHW78"/>
      <c r="VHX78"/>
      <c r="VHY78"/>
      <c r="VHZ78"/>
      <c r="VIA78"/>
      <c r="VIB78"/>
      <c r="VIC78"/>
      <c r="VID78"/>
      <c r="VIE78"/>
      <c r="VIF78"/>
      <c r="VIG78"/>
      <c r="VIH78"/>
      <c r="VII78"/>
      <c r="VIJ78"/>
      <c r="VIK78"/>
      <c r="VIL78"/>
      <c r="VIM78"/>
      <c r="VIN78"/>
      <c r="VIO78"/>
      <c r="VIP78"/>
      <c r="VIQ78"/>
      <c r="VIR78"/>
      <c r="VIS78"/>
      <c r="VIT78"/>
      <c r="VIU78"/>
      <c r="VIV78"/>
      <c r="VIW78"/>
      <c r="VIX78"/>
      <c r="VIY78"/>
      <c r="VIZ78"/>
      <c r="VJA78"/>
      <c r="VJB78"/>
      <c r="VJC78"/>
      <c r="VJD78"/>
      <c r="VJE78"/>
      <c r="VJF78"/>
      <c r="VJG78"/>
      <c r="VJH78"/>
      <c r="VJI78"/>
      <c r="VJJ78"/>
      <c r="VJK78"/>
      <c r="VJL78"/>
      <c r="VJM78"/>
      <c r="VJN78"/>
      <c r="VJO78"/>
      <c r="VJP78"/>
      <c r="VJQ78"/>
      <c r="VJR78"/>
      <c r="VJS78"/>
      <c r="VJT78"/>
      <c r="VJU78"/>
      <c r="VJV78"/>
      <c r="VJW78"/>
      <c r="VJX78"/>
      <c r="VJY78"/>
      <c r="VJZ78"/>
      <c r="VKA78"/>
      <c r="VKB78"/>
      <c r="VKC78"/>
      <c r="VKD78"/>
      <c r="VKE78"/>
      <c r="VKF78"/>
      <c r="VKG78"/>
      <c r="VKH78"/>
      <c r="VKI78"/>
      <c r="VKJ78"/>
      <c r="VKK78"/>
      <c r="VKL78"/>
      <c r="VKM78"/>
      <c r="VKN78"/>
      <c r="VKO78"/>
      <c r="VKP78"/>
      <c r="VKQ78"/>
      <c r="VKR78"/>
      <c r="VKS78"/>
      <c r="VKT78"/>
      <c r="VKU78"/>
      <c r="VKV78"/>
      <c r="VKW78"/>
      <c r="VKX78"/>
      <c r="VKY78"/>
      <c r="VKZ78"/>
      <c r="VLA78"/>
      <c r="VLB78"/>
      <c r="VLC78"/>
      <c r="VLD78"/>
      <c r="VLE78"/>
      <c r="VLF78"/>
      <c r="VLG78"/>
      <c r="VLH78"/>
      <c r="VLI78"/>
      <c r="VLJ78"/>
      <c r="VLK78"/>
      <c r="VLL78"/>
      <c r="VLM78"/>
      <c r="VLN78"/>
      <c r="VLO78"/>
      <c r="VLP78"/>
      <c r="VLQ78"/>
      <c r="VLR78"/>
      <c r="VLS78"/>
      <c r="VLT78"/>
      <c r="VLU78"/>
      <c r="VLV78"/>
      <c r="VLW78"/>
      <c r="VLX78"/>
      <c r="VLY78"/>
      <c r="VLZ78"/>
      <c r="VMA78"/>
      <c r="VMB78"/>
      <c r="VMC78"/>
      <c r="VMD78"/>
      <c r="VME78"/>
      <c r="VMF78"/>
      <c r="VMG78"/>
      <c r="VMH78"/>
      <c r="VMI78"/>
      <c r="VMJ78"/>
      <c r="VMK78"/>
      <c r="VML78"/>
      <c r="VMM78"/>
      <c r="VMN78"/>
      <c r="VMO78"/>
      <c r="VMP78"/>
      <c r="VMQ78"/>
      <c r="VMR78"/>
      <c r="VMS78"/>
      <c r="VMT78"/>
      <c r="VMU78"/>
      <c r="VMV78"/>
      <c r="VMW78"/>
      <c r="VMX78"/>
      <c r="VMY78"/>
      <c r="VMZ78"/>
      <c r="VNA78"/>
      <c r="VNB78"/>
      <c r="VNC78"/>
      <c r="VND78"/>
      <c r="VNE78"/>
      <c r="VNF78"/>
      <c r="VNG78"/>
      <c r="VNH78"/>
      <c r="VNI78"/>
      <c r="VNJ78"/>
      <c r="VNK78"/>
      <c r="VNL78"/>
      <c r="VNM78"/>
      <c r="VNN78"/>
      <c r="VNO78"/>
      <c r="VNP78"/>
      <c r="VNQ78"/>
      <c r="VNR78"/>
      <c r="VNS78"/>
      <c r="VNT78"/>
      <c r="VNU78"/>
      <c r="VNV78"/>
      <c r="VNW78"/>
      <c r="VNX78"/>
      <c r="VNY78"/>
      <c r="VNZ78"/>
      <c r="VOA78"/>
      <c r="VOB78"/>
      <c r="VOC78"/>
      <c r="VOD78"/>
      <c r="VOE78"/>
      <c r="VOF78"/>
      <c r="VOG78"/>
      <c r="VOH78"/>
      <c r="VOI78"/>
      <c r="VOJ78"/>
      <c r="VOK78"/>
      <c r="VOL78"/>
      <c r="VOM78"/>
      <c r="VON78"/>
      <c r="VOO78"/>
      <c r="VOP78"/>
      <c r="VOQ78"/>
      <c r="VOR78"/>
      <c r="VOS78"/>
      <c r="VOT78"/>
      <c r="VOU78"/>
      <c r="VOV78"/>
      <c r="VOW78"/>
      <c r="VOX78"/>
      <c r="VOY78"/>
      <c r="VOZ78"/>
      <c r="VPA78"/>
      <c r="VPB78"/>
      <c r="VPC78"/>
      <c r="VPD78"/>
      <c r="VPE78"/>
      <c r="VPF78"/>
      <c r="VPG78"/>
      <c r="VPH78"/>
      <c r="VPI78"/>
      <c r="VPJ78"/>
      <c r="VPK78"/>
      <c r="VPL78"/>
      <c r="VPM78"/>
      <c r="VPN78"/>
      <c r="VPO78"/>
      <c r="VPP78"/>
      <c r="VPQ78"/>
      <c r="VPR78"/>
      <c r="VPS78"/>
      <c r="VPT78"/>
      <c r="VPU78"/>
      <c r="VPV78"/>
      <c r="VPW78"/>
      <c r="VPX78"/>
      <c r="VPY78"/>
      <c r="VPZ78"/>
      <c r="VQA78"/>
      <c r="VQB78"/>
      <c r="VQC78"/>
      <c r="VQD78"/>
      <c r="VQE78"/>
      <c r="VQF78"/>
      <c r="VQG78"/>
      <c r="VQH78"/>
      <c r="VQI78"/>
      <c r="VQJ78"/>
      <c r="VQK78"/>
      <c r="VQL78"/>
      <c r="VQM78"/>
      <c r="VQN78"/>
      <c r="VQO78"/>
      <c r="VQP78"/>
      <c r="VQQ78"/>
      <c r="VQR78"/>
      <c r="VQS78"/>
      <c r="VQT78"/>
      <c r="VQU78"/>
      <c r="VQV78"/>
      <c r="VQW78"/>
      <c r="VQX78"/>
      <c r="VQY78"/>
      <c r="VQZ78"/>
      <c r="VRA78"/>
      <c r="VRB78"/>
      <c r="VRC78"/>
      <c r="VRD78"/>
      <c r="VRE78"/>
      <c r="VRF78"/>
      <c r="VRG78"/>
      <c r="VRH78"/>
      <c r="VRI78"/>
      <c r="VRJ78"/>
      <c r="VRK78"/>
      <c r="VRL78"/>
      <c r="VRM78"/>
      <c r="VRN78"/>
      <c r="VRO78"/>
      <c r="VRP78"/>
      <c r="VRQ78"/>
      <c r="VRR78"/>
      <c r="VRS78"/>
      <c r="VRT78"/>
      <c r="VRU78"/>
      <c r="VRV78"/>
      <c r="VRW78"/>
      <c r="VRX78"/>
      <c r="VRY78"/>
      <c r="VRZ78"/>
      <c r="VSA78"/>
      <c r="VSB78"/>
      <c r="VSC78"/>
      <c r="VSD78"/>
      <c r="VSE78"/>
      <c r="VSF78"/>
      <c r="VSG78"/>
      <c r="VSH78"/>
      <c r="VSI78"/>
      <c r="VSJ78"/>
      <c r="VSK78"/>
      <c r="VSL78"/>
      <c r="VSM78"/>
      <c r="VSN78"/>
      <c r="VSO78"/>
      <c r="VSP78"/>
      <c r="VSQ78"/>
      <c r="VSR78"/>
      <c r="VSS78"/>
      <c r="VST78"/>
      <c r="VSU78"/>
      <c r="VSV78"/>
      <c r="VSW78"/>
      <c r="VSX78"/>
      <c r="VSY78"/>
      <c r="VSZ78"/>
      <c r="VTA78"/>
      <c r="VTB78"/>
      <c r="VTC78"/>
      <c r="VTD78"/>
      <c r="VTE78"/>
      <c r="VTF78"/>
      <c r="VTG78"/>
      <c r="VTH78"/>
      <c r="VTI78"/>
      <c r="VTJ78"/>
      <c r="VTK78"/>
      <c r="VTL78"/>
      <c r="VTM78"/>
      <c r="VTN78"/>
      <c r="VTO78"/>
      <c r="VTP78"/>
      <c r="VTQ78"/>
      <c r="VTR78"/>
      <c r="VTS78"/>
      <c r="VTT78"/>
      <c r="VTU78"/>
      <c r="VTV78"/>
      <c r="VTW78"/>
      <c r="VTX78"/>
      <c r="VTY78"/>
      <c r="VTZ78"/>
      <c r="VUA78"/>
      <c r="VUB78"/>
      <c r="VUC78"/>
      <c r="VUD78"/>
      <c r="VUE78"/>
      <c r="VUF78"/>
      <c r="VUG78"/>
      <c r="VUH78"/>
      <c r="VUI78"/>
      <c r="VUJ78"/>
      <c r="VUK78"/>
      <c r="VUL78"/>
      <c r="VUM78"/>
      <c r="VUN78"/>
      <c r="VUO78"/>
      <c r="VUP78"/>
      <c r="VUQ78"/>
      <c r="VUR78"/>
      <c r="VUS78"/>
      <c r="VUT78"/>
      <c r="VUU78"/>
      <c r="VUV78"/>
      <c r="VUW78"/>
      <c r="VUX78"/>
      <c r="VUY78"/>
      <c r="VUZ78"/>
      <c r="VVA78"/>
      <c r="VVB78"/>
      <c r="VVC78"/>
      <c r="VVD78"/>
      <c r="VVE78"/>
      <c r="VVF78"/>
      <c r="VVG78"/>
      <c r="VVH78"/>
      <c r="VVI78"/>
      <c r="VVJ78"/>
      <c r="VVK78"/>
      <c r="VVL78"/>
      <c r="VVM78"/>
      <c r="VVN78"/>
      <c r="VVO78"/>
      <c r="VVP78"/>
      <c r="VVQ78"/>
      <c r="VVR78"/>
      <c r="VVS78"/>
      <c r="VVT78"/>
      <c r="VVU78"/>
      <c r="VVV78"/>
      <c r="VVW78"/>
      <c r="VVX78"/>
      <c r="VVY78"/>
      <c r="VVZ78"/>
      <c r="VWA78"/>
      <c r="VWB78"/>
      <c r="VWC78"/>
      <c r="VWD78"/>
      <c r="VWE78"/>
      <c r="VWF78"/>
      <c r="VWG78"/>
      <c r="VWH78"/>
      <c r="VWI78"/>
      <c r="VWJ78"/>
      <c r="VWK78"/>
      <c r="VWL78"/>
      <c r="VWM78"/>
      <c r="VWN78"/>
      <c r="VWO78"/>
      <c r="VWP78"/>
      <c r="VWQ78"/>
      <c r="VWR78"/>
      <c r="VWS78"/>
      <c r="VWT78"/>
      <c r="VWU78"/>
      <c r="VWV78"/>
      <c r="VWW78"/>
      <c r="VWX78"/>
      <c r="VWY78"/>
      <c r="VWZ78"/>
      <c r="VXA78"/>
      <c r="VXB78"/>
      <c r="VXC78"/>
      <c r="VXD78"/>
      <c r="VXE78"/>
      <c r="VXF78"/>
      <c r="VXG78"/>
      <c r="VXH78"/>
      <c r="VXI78"/>
      <c r="VXJ78"/>
      <c r="VXK78"/>
      <c r="VXL78"/>
      <c r="VXM78"/>
      <c r="VXN78"/>
      <c r="VXO78"/>
      <c r="VXP78"/>
      <c r="VXQ78"/>
      <c r="VXR78"/>
      <c r="VXS78"/>
      <c r="VXT78"/>
      <c r="VXU78"/>
      <c r="VXV78"/>
      <c r="VXW78"/>
      <c r="VXX78"/>
      <c r="VXY78"/>
      <c r="VXZ78"/>
      <c r="VYA78"/>
      <c r="VYB78"/>
      <c r="VYC78"/>
      <c r="VYD78"/>
      <c r="VYE78"/>
      <c r="VYF78"/>
      <c r="VYG78"/>
      <c r="VYH78"/>
      <c r="VYI78"/>
      <c r="VYJ78"/>
      <c r="VYK78"/>
      <c r="VYL78"/>
      <c r="VYM78"/>
      <c r="VYN78"/>
      <c r="VYO78"/>
      <c r="VYP78"/>
      <c r="VYQ78"/>
      <c r="VYR78"/>
      <c r="VYS78"/>
      <c r="VYT78"/>
      <c r="VYU78"/>
      <c r="VYV78"/>
      <c r="VYW78"/>
      <c r="VYX78"/>
      <c r="VYY78"/>
      <c r="VYZ78"/>
      <c r="VZA78"/>
      <c r="VZB78"/>
      <c r="VZC78"/>
      <c r="VZD78"/>
      <c r="VZE78"/>
      <c r="VZF78"/>
      <c r="VZG78"/>
      <c r="VZH78"/>
      <c r="VZI78"/>
      <c r="VZJ78"/>
      <c r="VZK78"/>
      <c r="VZL78"/>
      <c r="VZM78"/>
      <c r="VZN78"/>
      <c r="VZO78"/>
      <c r="VZP78"/>
      <c r="VZQ78"/>
      <c r="VZR78"/>
      <c r="VZS78"/>
      <c r="VZT78"/>
      <c r="VZU78"/>
      <c r="VZV78"/>
      <c r="VZW78"/>
      <c r="VZX78"/>
      <c r="VZY78"/>
      <c r="VZZ78"/>
      <c r="WAA78"/>
      <c r="WAB78"/>
      <c r="WAC78"/>
      <c r="WAD78"/>
      <c r="WAE78"/>
      <c r="WAF78"/>
      <c r="WAG78"/>
      <c r="WAH78"/>
      <c r="WAI78"/>
      <c r="WAJ78"/>
      <c r="WAK78"/>
      <c r="WAL78"/>
      <c r="WAM78"/>
      <c r="WAN78"/>
      <c r="WAO78"/>
      <c r="WAP78"/>
      <c r="WAQ78"/>
      <c r="WAR78"/>
      <c r="WAS78"/>
      <c r="WAT78"/>
      <c r="WAU78"/>
      <c r="WAV78"/>
      <c r="WAW78"/>
      <c r="WAX78"/>
      <c r="WAY78"/>
      <c r="WAZ78"/>
      <c r="WBA78"/>
      <c r="WBB78"/>
      <c r="WBC78"/>
      <c r="WBD78"/>
      <c r="WBE78"/>
      <c r="WBF78"/>
      <c r="WBG78"/>
      <c r="WBH78"/>
      <c r="WBI78"/>
      <c r="WBJ78"/>
      <c r="WBK78"/>
      <c r="WBL78"/>
      <c r="WBM78"/>
      <c r="WBN78"/>
      <c r="WBO78"/>
      <c r="WBP78"/>
      <c r="WBQ78"/>
      <c r="WBR78"/>
      <c r="WBS78"/>
      <c r="WBT78"/>
      <c r="WBU78"/>
      <c r="WBV78"/>
      <c r="WBW78"/>
      <c r="WBX78"/>
      <c r="WBY78"/>
      <c r="WBZ78"/>
      <c r="WCA78"/>
      <c r="WCB78"/>
      <c r="WCC78"/>
      <c r="WCD78"/>
      <c r="WCE78"/>
      <c r="WCF78"/>
      <c r="WCG78"/>
      <c r="WCH78"/>
      <c r="WCI78"/>
      <c r="WCJ78"/>
      <c r="WCK78"/>
      <c r="WCL78"/>
      <c r="WCM78"/>
      <c r="WCN78"/>
      <c r="WCO78"/>
      <c r="WCP78"/>
      <c r="WCQ78"/>
      <c r="WCR78"/>
      <c r="WCS78"/>
      <c r="WCT78"/>
      <c r="WCU78"/>
      <c r="WCV78"/>
      <c r="WCW78"/>
      <c r="WCX78"/>
      <c r="WCY78"/>
      <c r="WCZ78"/>
      <c r="WDA78"/>
      <c r="WDB78"/>
      <c r="WDC78"/>
      <c r="WDD78"/>
      <c r="WDE78"/>
      <c r="WDF78"/>
      <c r="WDG78"/>
      <c r="WDH78"/>
      <c r="WDI78"/>
      <c r="WDJ78"/>
      <c r="WDK78"/>
      <c r="WDL78"/>
      <c r="WDM78"/>
      <c r="WDN78"/>
      <c r="WDO78"/>
      <c r="WDP78"/>
      <c r="WDQ78"/>
      <c r="WDR78"/>
      <c r="WDS78"/>
      <c r="WDT78"/>
      <c r="WDU78"/>
      <c r="WDV78"/>
      <c r="WDW78"/>
      <c r="WDX78"/>
      <c r="WDY78"/>
      <c r="WDZ78"/>
      <c r="WEA78"/>
      <c r="WEB78"/>
      <c r="WEC78"/>
      <c r="WED78"/>
      <c r="WEE78"/>
      <c r="WEF78"/>
      <c r="WEG78"/>
      <c r="WEH78"/>
      <c r="WEI78"/>
      <c r="WEJ78"/>
      <c r="WEK78"/>
      <c r="WEL78"/>
      <c r="WEM78"/>
      <c r="WEN78"/>
      <c r="WEO78"/>
      <c r="WEP78"/>
      <c r="WEQ78"/>
      <c r="WER78"/>
      <c r="WES78"/>
      <c r="WET78"/>
      <c r="WEU78"/>
      <c r="WEV78"/>
      <c r="WEW78"/>
      <c r="WEX78"/>
      <c r="WEY78"/>
      <c r="WEZ78"/>
      <c r="WFA78"/>
      <c r="WFB78"/>
      <c r="WFC78"/>
      <c r="WFD78"/>
      <c r="WFE78"/>
      <c r="WFF78"/>
      <c r="WFG78"/>
      <c r="WFH78"/>
      <c r="WFI78"/>
      <c r="WFJ78"/>
      <c r="WFK78"/>
      <c r="WFL78"/>
      <c r="WFM78"/>
      <c r="WFN78"/>
      <c r="WFO78"/>
      <c r="WFP78"/>
      <c r="WFQ78"/>
      <c r="WFR78"/>
      <c r="WFS78"/>
      <c r="WFT78"/>
      <c r="WFU78"/>
      <c r="WFV78"/>
      <c r="WFW78"/>
      <c r="WFX78"/>
      <c r="WFY78"/>
      <c r="WFZ78"/>
      <c r="WGA78"/>
      <c r="WGB78"/>
      <c r="WGC78"/>
      <c r="WGD78"/>
      <c r="WGE78"/>
      <c r="WGF78"/>
      <c r="WGG78"/>
      <c r="WGH78"/>
      <c r="WGI78"/>
      <c r="WGJ78"/>
      <c r="WGK78"/>
      <c r="WGL78"/>
      <c r="WGM78"/>
      <c r="WGN78"/>
      <c r="WGO78"/>
      <c r="WGP78"/>
      <c r="WGQ78"/>
      <c r="WGR78"/>
      <c r="WGS78"/>
      <c r="WGT78"/>
      <c r="WGU78"/>
      <c r="WGV78"/>
      <c r="WGW78"/>
      <c r="WGX78"/>
      <c r="WGY78"/>
      <c r="WGZ78"/>
      <c r="WHA78"/>
      <c r="WHB78"/>
      <c r="WHC78"/>
      <c r="WHD78"/>
      <c r="WHE78"/>
      <c r="WHF78"/>
      <c r="WHG78"/>
      <c r="WHH78"/>
      <c r="WHI78"/>
      <c r="WHJ78"/>
      <c r="WHK78"/>
      <c r="WHL78"/>
      <c r="WHM78"/>
      <c r="WHN78"/>
      <c r="WHO78"/>
      <c r="WHP78"/>
      <c r="WHQ78"/>
      <c r="WHR78"/>
      <c r="WHS78"/>
      <c r="WHT78"/>
      <c r="WHU78"/>
      <c r="WHV78"/>
      <c r="WHW78"/>
      <c r="WHX78"/>
      <c r="WHY78"/>
      <c r="WHZ78"/>
      <c r="WIA78"/>
      <c r="WIB78"/>
      <c r="WIC78"/>
      <c r="WID78"/>
      <c r="WIE78"/>
      <c r="WIF78"/>
      <c r="WIG78"/>
      <c r="WIH78"/>
      <c r="WII78"/>
      <c r="WIJ78"/>
      <c r="WIK78"/>
      <c r="WIL78"/>
      <c r="WIM78"/>
      <c r="WIN78"/>
      <c r="WIO78"/>
      <c r="WIP78"/>
      <c r="WIQ78"/>
      <c r="WIR78"/>
      <c r="WIS78"/>
      <c r="WIT78"/>
      <c r="WIU78"/>
      <c r="WIV78"/>
      <c r="WIW78"/>
      <c r="WIX78"/>
      <c r="WIY78"/>
      <c r="WIZ78"/>
      <c r="WJA78"/>
      <c r="WJB78"/>
      <c r="WJC78"/>
      <c r="WJD78"/>
      <c r="WJE78"/>
      <c r="WJF78"/>
      <c r="WJG78"/>
      <c r="WJH78"/>
      <c r="WJI78"/>
      <c r="WJJ78"/>
      <c r="WJK78"/>
      <c r="WJL78"/>
      <c r="WJM78"/>
      <c r="WJN78"/>
      <c r="WJO78"/>
      <c r="WJP78"/>
      <c r="WJQ78"/>
      <c r="WJR78"/>
      <c r="WJS78"/>
      <c r="WJT78"/>
      <c r="WJU78"/>
      <c r="WJV78"/>
      <c r="WJW78"/>
      <c r="WJX78"/>
      <c r="WJY78"/>
      <c r="WJZ78"/>
      <c r="WKA78"/>
      <c r="WKB78"/>
      <c r="WKC78"/>
      <c r="WKD78"/>
      <c r="WKE78"/>
      <c r="WKF78"/>
      <c r="WKG78"/>
      <c r="WKH78"/>
      <c r="WKI78"/>
      <c r="WKJ78"/>
      <c r="WKK78"/>
      <c r="WKL78"/>
      <c r="WKM78"/>
      <c r="WKN78"/>
      <c r="WKO78"/>
      <c r="WKP78"/>
      <c r="WKQ78"/>
      <c r="WKR78"/>
      <c r="WKS78"/>
      <c r="WKT78"/>
      <c r="WKU78"/>
      <c r="WKV78"/>
      <c r="WKW78"/>
      <c r="WKX78"/>
      <c r="WKY78"/>
      <c r="WKZ78"/>
      <c r="WLA78"/>
      <c r="WLB78"/>
      <c r="WLC78"/>
      <c r="WLD78"/>
      <c r="WLE78"/>
      <c r="WLF78"/>
      <c r="WLG78"/>
      <c r="WLH78"/>
      <c r="WLI78"/>
      <c r="WLJ78"/>
      <c r="WLK78"/>
      <c r="WLL78"/>
      <c r="WLM78"/>
      <c r="WLN78"/>
      <c r="WLO78"/>
      <c r="WLP78"/>
      <c r="WLQ78"/>
      <c r="WLR78"/>
      <c r="WLS78"/>
      <c r="WLT78"/>
      <c r="WLU78"/>
      <c r="WLV78"/>
      <c r="WLW78"/>
      <c r="WLX78"/>
      <c r="WLY78"/>
      <c r="WLZ78"/>
      <c r="WMA78"/>
      <c r="WMB78"/>
      <c r="WMC78"/>
      <c r="WMD78"/>
      <c r="WME78"/>
      <c r="WMF78"/>
      <c r="WMG78"/>
      <c r="WMH78"/>
      <c r="WMI78"/>
      <c r="WMJ78"/>
      <c r="WMK78"/>
      <c r="WML78"/>
      <c r="WMM78"/>
      <c r="WMN78"/>
      <c r="WMO78"/>
      <c r="WMP78"/>
      <c r="WMQ78"/>
      <c r="WMR78"/>
      <c r="WMS78"/>
      <c r="WMT78"/>
      <c r="WMU78"/>
      <c r="WMV78"/>
      <c r="WMW78"/>
      <c r="WMX78"/>
      <c r="WMY78"/>
      <c r="WMZ78"/>
      <c r="WNA78"/>
      <c r="WNB78"/>
      <c r="WNC78"/>
      <c r="WND78"/>
      <c r="WNE78"/>
      <c r="WNF78"/>
      <c r="WNG78"/>
      <c r="WNH78"/>
      <c r="WNI78"/>
      <c r="WNJ78"/>
      <c r="WNK78"/>
      <c r="WNL78"/>
      <c r="WNM78"/>
      <c r="WNN78"/>
      <c r="WNO78"/>
      <c r="WNP78"/>
      <c r="WNQ78"/>
      <c r="WNR78"/>
      <c r="WNS78"/>
      <c r="WNT78"/>
      <c r="WNU78"/>
      <c r="WNV78"/>
      <c r="WNW78"/>
      <c r="WNX78"/>
      <c r="WNY78"/>
      <c r="WNZ78"/>
      <c r="WOA78"/>
      <c r="WOB78"/>
      <c r="WOC78"/>
      <c r="WOD78"/>
      <c r="WOE78"/>
      <c r="WOF78"/>
      <c r="WOG78"/>
      <c r="WOH78"/>
      <c r="WOI78"/>
      <c r="WOJ78"/>
      <c r="WOK78"/>
      <c r="WOL78"/>
      <c r="WOM78"/>
      <c r="WON78"/>
      <c r="WOO78"/>
      <c r="WOP78"/>
      <c r="WOQ78"/>
      <c r="WOR78"/>
      <c r="WOS78"/>
      <c r="WOT78"/>
      <c r="WOU78"/>
      <c r="WOV78"/>
      <c r="WOW78"/>
      <c r="WOX78"/>
      <c r="WOY78"/>
      <c r="WOZ78"/>
      <c r="WPA78"/>
      <c r="WPB78"/>
      <c r="WPC78"/>
      <c r="WPD78"/>
      <c r="WPE78"/>
      <c r="WPF78"/>
      <c r="WPG78"/>
      <c r="WPH78"/>
      <c r="WPI78"/>
      <c r="WPJ78"/>
      <c r="WPK78"/>
      <c r="WPL78"/>
      <c r="WPM78"/>
      <c r="WPN78"/>
      <c r="WPO78"/>
      <c r="WPP78"/>
      <c r="WPQ78"/>
      <c r="WPR78"/>
      <c r="WPS78"/>
      <c r="WPT78"/>
      <c r="WPU78"/>
      <c r="WPV78"/>
      <c r="WPW78"/>
      <c r="WPX78"/>
      <c r="WPY78"/>
      <c r="WPZ78"/>
      <c r="WQA78"/>
      <c r="WQB78"/>
      <c r="WQC78"/>
      <c r="WQD78"/>
      <c r="WQE78"/>
      <c r="WQF78"/>
      <c r="WQG78"/>
      <c r="WQH78"/>
      <c r="WQI78"/>
      <c r="WQJ78"/>
      <c r="WQK78"/>
      <c r="WQL78"/>
      <c r="WQM78"/>
      <c r="WQN78"/>
      <c r="WQO78"/>
      <c r="WQP78"/>
      <c r="WQQ78"/>
      <c r="WQR78"/>
      <c r="WQS78"/>
      <c r="WQT78"/>
      <c r="WQU78"/>
      <c r="WQV78"/>
      <c r="WQW78"/>
      <c r="WQX78"/>
      <c r="WQY78"/>
      <c r="WQZ78"/>
      <c r="WRA78"/>
      <c r="WRB78"/>
      <c r="WRC78"/>
      <c r="WRD78"/>
      <c r="WRE78"/>
      <c r="WRF78"/>
      <c r="WRG78"/>
      <c r="WRH78"/>
      <c r="WRI78"/>
      <c r="WRJ78"/>
      <c r="WRK78"/>
      <c r="WRL78"/>
      <c r="WRM78"/>
      <c r="WRN78"/>
      <c r="WRO78"/>
      <c r="WRP78"/>
      <c r="WRQ78"/>
      <c r="WRR78"/>
      <c r="WRS78"/>
      <c r="WRT78"/>
      <c r="WRU78"/>
      <c r="WRV78"/>
      <c r="WRW78"/>
      <c r="WRX78"/>
      <c r="WRY78"/>
      <c r="WRZ78"/>
      <c r="WSA78"/>
      <c r="WSB78"/>
      <c r="WSC78"/>
      <c r="WSD78"/>
      <c r="WSE78"/>
      <c r="WSF78"/>
      <c r="WSG78"/>
      <c r="WSH78"/>
      <c r="WSI78"/>
      <c r="WSJ78"/>
      <c r="WSK78"/>
      <c r="WSL78"/>
      <c r="WSM78"/>
      <c r="WSN78"/>
      <c r="WSO78"/>
      <c r="WSP78"/>
      <c r="WSQ78"/>
      <c r="WSR78"/>
      <c r="WSS78"/>
      <c r="WST78"/>
      <c r="WSU78"/>
      <c r="WSV78"/>
      <c r="WSW78"/>
      <c r="WSX78"/>
      <c r="WSY78"/>
      <c r="WSZ78"/>
      <c r="WTA78"/>
      <c r="WTB78"/>
      <c r="WTC78"/>
      <c r="WTD78"/>
      <c r="WTE78"/>
      <c r="WTF78"/>
      <c r="WTG78"/>
      <c r="WTH78"/>
      <c r="WTI78"/>
      <c r="WTJ78"/>
      <c r="WTK78"/>
      <c r="WTL78"/>
      <c r="WTM78"/>
      <c r="WTN78"/>
      <c r="WTO78"/>
      <c r="WTP78"/>
      <c r="WTQ78"/>
      <c r="WTR78"/>
      <c r="WTS78"/>
      <c r="WTT78"/>
      <c r="WTU78"/>
      <c r="WTV78"/>
      <c r="WTW78"/>
      <c r="WTX78"/>
      <c r="WTY78"/>
      <c r="WTZ78"/>
      <c r="WUA78"/>
      <c r="WUB78"/>
      <c r="WUC78"/>
      <c r="WUD78"/>
      <c r="WUE78"/>
      <c r="WUF78"/>
      <c r="WUG78"/>
      <c r="WUH78"/>
      <c r="WUI78"/>
      <c r="WUJ78"/>
      <c r="WUK78"/>
      <c r="WUL78"/>
      <c r="WUM78"/>
      <c r="WUN78"/>
      <c r="WUO78"/>
      <c r="WUP78"/>
      <c r="WUQ78"/>
      <c r="WUR78"/>
      <c r="WUS78"/>
      <c r="WUT78"/>
      <c r="WUU78"/>
      <c r="WUV78"/>
      <c r="WUW78"/>
      <c r="WUX78"/>
      <c r="WUY78"/>
      <c r="WUZ78"/>
      <c r="WVA78"/>
      <c r="WVB78"/>
      <c r="WVC78"/>
      <c r="WVD78"/>
      <c r="WVE78"/>
      <c r="WVF78"/>
      <c r="WVG78"/>
      <c r="WVH78"/>
      <c r="WVI78"/>
      <c r="WVJ78"/>
      <c r="WVK78"/>
      <c r="WVL78"/>
      <c r="WVM78"/>
      <c r="WVN78"/>
      <c r="WVO78"/>
      <c r="WVP78"/>
      <c r="WVQ78"/>
      <c r="WVR78"/>
      <c r="WVS78"/>
      <c r="WVT78"/>
      <c r="WVU78"/>
      <c r="WVV78"/>
      <c r="WVW78"/>
      <c r="WVX78"/>
      <c r="WVY78"/>
      <c r="WVZ78"/>
      <c r="WWA78"/>
      <c r="WWB78"/>
      <c r="WWC78"/>
      <c r="WWD78"/>
      <c r="WWE78"/>
      <c r="WWF78"/>
      <c r="WWG78"/>
      <c r="WWH78"/>
      <c r="WWI78"/>
      <c r="WWJ78"/>
      <c r="WWK78"/>
      <c r="WWL78"/>
      <c r="WWM78"/>
      <c r="WWN78"/>
      <c r="WWO78"/>
      <c r="WWP78"/>
      <c r="WWQ78"/>
      <c r="WWR78"/>
      <c r="WWS78"/>
      <c r="WWT78"/>
      <c r="WWU78"/>
      <c r="WWV78"/>
      <c r="WWW78"/>
      <c r="WWX78"/>
      <c r="WWY78"/>
      <c r="WWZ78"/>
      <c r="WXA78"/>
      <c r="WXB78"/>
      <c r="WXC78"/>
      <c r="WXD78"/>
      <c r="WXE78"/>
      <c r="WXF78"/>
      <c r="WXG78"/>
      <c r="WXH78"/>
      <c r="WXI78"/>
      <c r="WXJ78"/>
      <c r="WXK78"/>
      <c r="WXL78"/>
      <c r="WXM78"/>
      <c r="WXN78"/>
      <c r="WXO78"/>
      <c r="WXP78"/>
      <c r="WXQ78"/>
      <c r="WXR78"/>
      <c r="WXS78"/>
      <c r="WXT78"/>
      <c r="WXU78"/>
      <c r="WXV78"/>
      <c r="WXW78"/>
      <c r="WXX78"/>
      <c r="WXY78"/>
      <c r="WXZ78"/>
      <c r="WYA78"/>
      <c r="WYB78"/>
      <c r="WYC78"/>
      <c r="WYD78"/>
      <c r="WYE78"/>
      <c r="WYF78"/>
      <c r="WYG78"/>
      <c r="WYH78"/>
      <c r="WYI78"/>
      <c r="WYJ78"/>
      <c r="WYK78"/>
      <c r="WYL78"/>
      <c r="WYM78"/>
      <c r="WYN78"/>
      <c r="WYO78"/>
      <c r="WYP78"/>
      <c r="WYQ78"/>
      <c r="WYR78"/>
      <c r="WYS78"/>
      <c r="WYT78"/>
      <c r="WYU78"/>
      <c r="WYV78"/>
      <c r="WYW78"/>
      <c r="WYX78"/>
      <c r="WYY78"/>
      <c r="WYZ78"/>
      <c r="WZA78"/>
      <c r="WZB78"/>
      <c r="WZC78"/>
      <c r="WZD78"/>
      <c r="WZE78"/>
      <c r="WZF78"/>
      <c r="WZG78"/>
      <c r="WZH78"/>
      <c r="WZI78"/>
      <c r="WZJ78"/>
      <c r="WZK78"/>
      <c r="WZL78"/>
      <c r="WZM78"/>
      <c r="WZN78"/>
      <c r="WZO78"/>
      <c r="WZP78"/>
      <c r="WZQ78"/>
      <c r="WZR78"/>
      <c r="WZS78"/>
      <c r="WZT78"/>
      <c r="WZU78"/>
      <c r="WZV78"/>
      <c r="WZW78"/>
      <c r="WZX78"/>
      <c r="WZY78"/>
      <c r="WZZ78"/>
      <c r="XAA78"/>
      <c r="XAB78"/>
      <c r="XAC78"/>
      <c r="XAD78"/>
      <c r="XAE78"/>
      <c r="XAF78"/>
      <c r="XAG78"/>
      <c r="XAH78"/>
      <c r="XAI78"/>
      <c r="XAJ78"/>
      <c r="XAK78"/>
      <c r="XAL78"/>
      <c r="XAM78"/>
      <c r="XAN78"/>
      <c r="XAO78"/>
      <c r="XAP78"/>
      <c r="XAQ78"/>
      <c r="XAR78"/>
      <c r="XAS78"/>
      <c r="XAT78"/>
      <c r="XAU78"/>
      <c r="XAV78"/>
      <c r="XAW78"/>
      <c r="XAX78"/>
      <c r="XAY78"/>
      <c r="XAZ78"/>
      <c r="XBA78"/>
      <c r="XBB78"/>
      <c r="XBC78"/>
      <c r="XBD78"/>
      <c r="XBE78"/>
      <c r="XBF78"/>
      <c r="XBG78"/>
      <c r="XBH78"/>
      <c r="XBI78"/>
      <c r="XBJ78"/>
      <c r="XBK78"/>
      <c r="XBL78"/>
      <c r="XBM78"/>
      <c r="XBN78"/>
      <c r="XBO78"/>
      <c r="XBP78"/>
      <c r="XBQ78"/>
      <c r="XBR78"/>
      <c r="XBS78"/>
      <c r="XBT78"/>
      <c r="XBU78"/>
      <c r="XBV78"/>
      <c r="XBW78"/>
      <c r="XBX78"/>
      <c r="XBY78"/>
      <c r="XBZ78"/>
      <c r="XCA78"/>
      <c r="XCB78"/>
      <c r="XCC78"/>
      <c r="XCD78"/>
      <c r="XCE78"/>
      <c r="XCF78"/>
      <c r="XCG78"/>
      <c r="XCH78"/>
      <c r="XCI78"/>
      <c r="XCJ78"/>
      <c r="XCK78"/>
      <c r="XCL78"/>
      <c r="XCM78"/>
      <c r="XCN78"/>
      <c r="XCO78"/>
      <c r="XCP78"/>
      <c r="XCQ78"/>
      <c r="XCR78"/>
      <c r="XCS78"/>
      <c r="XCT78"/>
      <c r="XCU78"/>
      <c r="XCV78"/>
      <c r="XCW78"/>
      <c r="XCX78"/>
      <c r="XCY78"/>
      <c r="XCZ78"/>
      <c r="XDA78"/>
      <c r="XDB78"/>
      <c r="XDC78"/>
      <c r="XDD78"/>
      <c r="XDE78"/>
      <c r="XDF78"/>
      <c r="XDG78"/>
      <c r="XDH78"/>
      <c r="XDI78"/>
      <c r="XDJ78"/>
      <c r="XDK78"/>
      <c r="XDL78"/>
      <c r="XDM78"/>
      <c r="XDN78"/>
      <c r="XDO78"/>
      <c r="XDP78"/>
      <c r="XDQ78"/>
      <c r="XDR78"/>
      <c r="XDS78"/>
      <c r="XDT78"/>
      <c r="XDU78"/>
      <c r="XDV78"/>
      <c r="XDW78"/>
      <c r="XDX78"/>
      <c r="XDY78"/>
      <c r="XDZ78"/>
      <c r="XEA78"/>
      <c r="XEB78"/>
      <c r="XEC78"/>
      <c r="XED78"/>
      <c r="XEE78"/>
      <c r="XEF78"/>
      <c r="XEG78"/>
      <c r="XEH78"/>
      <c r="XEI78"/>
      <c r="XEJ78"/>
      <c r="XEK78"/>
      <c r="XEL78"/>
      <c r="XEM78"/>
      <c r="XEN78"/>
      <c r="XEO78"/>
      <c r="XEP78"/>
      <c r="XEQ78"/>
      <c r="XER78"/>
      <c r="XES78"/>
      <c r="XET78"/>
      <c r="XEU78"/>
      <c r="XEV78"/>
      <c r="XEW78"/>
      <c r="XEX78"/>
      <c r="XEY78"/>
      <c r="XEZ78"/>
      <c r="XFA78"/>
      <c r="XFB78"/>
      <c r="XFC78"/>
    </row>
    <row r="79" spans="1:16383" s="528" customFormat="1" ht="12.5" x14ac:dyDescent="0.25">
      <c r="F79" s="530">
        <v>43948.80982638889</v>
      </c>
      <c r="G79" s="529">
        <v>43948.80982638889</v>
      </c>
      <c r="H79" s="528" t="s">
        <v>331</v>
      </c>
      <c r="I79" s="531" t="str">
        <f>InpC!$E$101</f>
        <v>Senior debt DSCR - year 8</v>
      </c>
      <c r="J79" s="561">
        <v>1.45</v>
      </c>
      <c r="K79" s="547">
        <v>1.45</v>
      </c>
      <c r="L79" s="528" t="s">
        <v>332</v>
      </c>
      <c r="M79" s="528" t="s">
        <v>333</v>
      </c>
      <c r="N79" s="528" t="s">
        <v>83</v>
      </c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  <c r="ALL79"/>
      <c r="ALM79"/>
      <c r="ALN79"/>
      <c r="ALO79"/>
      <c r="ALP79"/>
      <c r="ALQ79"/>
      <c r="ALR79"/>
      <c r="ALS79"/>
      <c r="ALT79"/>
      <c r="ALU79"/>
      <c r="ALV79"/>
      <c r="ALW79"/>
      <c r="ALX79"/>
      <c r="ALY79"/>
      <c r="ALZ79"/>
      <c r="AMA79"/>
      <c r="AMB79"/>
      <c r="AMC79"/>
      <c r="AMD79"/>
      <c r="AME79"/>
      <c r="AMF79"/>
      <c r="AMG79"/>
      <c r="AMH79"/>
      <c r="AMI79"/>
      <c r="AMJ79"/>
      <c r="AMK79"/>
      <c r="AML79"/>
      <c r="AMM79"/>
      <c r="AMN79"/>
      <c r="AMO79"/>
      <c r="AMP79"/>
      <c r="AMQ79"/>
      <c r="AMR79"/>
      <c r="AMS79"/>
      <c r="AMT79"/>
      <c r="AMU79"/>
      <c r="AMV79"/>
      <c r="AMW79"/>
      <c r="AMX79"/>
      <c r="AMY79"/>
      <c r="AMZ79"/>
      <c r="ANA79"/>
      <c r="ANB79"/>
      <c r="ANC79"/>
      <c r="AND79"/>
      <c r="ANE79"/>
      <c r="ANF79"/>
      <c r="ANG79"/>
      <c r="ANH79"/>
      <c r="ANI79"/>
      <c r="ANJ79"/>
      <c r="ANK79"/>
      <c r="ANL79"/>
      <c r="ANM79"/>
      <c r="ANN79"/>
      <c r="ANO79"/>
      <c r="ANP79"/>
      <c r="ANQ79"/>
      <c r="ANR79"/>
      <c r="ANS79"/>
      <c r="ANT79"/>
      <c r="ANU79"/>
      <c r="ANV79"/>
      <c r="ANW79"/>
      <c r="ANX79"/>
      <c r="ANY79"/>
      <c r="ANZ79"/>
      <c r="AOA79"/>
      <c r="AOB79"/>
      <c r="AOC79"/>
      <c r="AOD79"/>
      <c r="AOE79"/>
      <c r="AOF79"/>
      <c r="AOG79"/>
      <c r="AOH79"/>
      <c r="AOI79"/>
      <c r="AOJ79"/>
      <c r="AOK79"/>
      <c r="AOL79"/>
      <c r="AOM79"/>
      <c r="AON79"/>
      <c r="AOO79"/>
      <c r="AOP79"/>
      <c r="AOQ79"/>
      <c r="AOR79"/>
      <c r="AOS79"/>
      <c r="AOT79"/>
      <c r="AOU79"/>
      <c r="AOV79"/>
      <c r="AOW79"/>
      <c r="AOX79"/>
      <c r="AOY79"/>
      <c r="AOZ79"/>
      <c r="APA79"/>
      <c r="APB79"/>
      <c r="APC79"/>
      <c r="APD79"/>
      <c r="APE79"/>
      <c r="APF79"/>
      <c r="APG79"/>
      <c r="APH79"/>
      <c r="API79"/>
      <c r="APJ79"/>
      <c r="APK79"/>
      <c r="APL79"/>
      <c r="APM79"/>
      <c r="APN79"/>
      <c r="APO79"/>
      <c r="APP79"/>
      <c r="APQ79"/>
      <c r="APR79"/>
      <c r="APS79"/>
      <c r="APT79"/>
      <c r="APU79"/>
      <c r="APV79"/>
      <c r="APW79"/>
      <c r="APX79"/>
      <c r="APY79"/>
      <c r="APZ79"/>
      <c r="AQA79"/>
      <c r="AQB79"/>
      <c r="AQC79"/>
      <c r="AQD79"/>
      <c r="AQE79"/>
      <c r="AQF79"/>
      <c r="AQG79"/>
      <c r="AQH79"/>
      <c r="AQI79"/>
      <c r="AQJ79"/>
      <c r="AQK79"/>
      <c r="AQL79"/>
      <c r="AQM79"/>
      <c r="AQN79"/>
      <c r="AQO79"/>
      <c r="AQP79"/>
      <c r="AQQ79"/>
      <c r="AQR79"/>
      <c r="AQS79"/>
      <c r="AQT79"/>
      <c r="AQU79"/>
      <c r="AQV79"/>
      <c r="AQW79"/>
      <c r="AQX79"/>
      <c r="AQY79"/>
      <c r="AQZ79"/>
      <c r="ARA79"/>
      <c r="ARB79"/>
      <c r="ARC79"/>
      <c r="ARD79"/>
      <c r="ARE79"/>
      <c r="ARF79"/>
      <c r="ARG79"/>
      <c r="ARH79"/>
      <c r="ARI79"/>
      <c r="ARJ79"/>
      <c r="ARK79"/>
      <c r="ARL79"/>
      <c r="ARM79"/>
      <c r="ARN79"/>
      <c r="ARO79"/>
      <c r="ARP79"/>
      <c r="ARQ79"/>
      <c r="ARR79"/>
      <c r="ARS79"/>
      <c r="ART79"/>
      <c r="ARU79"/>
      <c r="ARV79"/>
      <c r="ARW79"/>
      <c r="ARX79"/>
      <c r="ARY79"/>
      <c r="ARZ79"/>
      <c r="ASA79"/>
      <c r="ASB79"/>
      <c r="ASC79"/>
      <c r="ASD79"/>
      <c r="ASE79"/>
      <c r="ASF79"/>
      <c r="ASG79"/>
      <c r="ASH79"/>
      <c r="ASI79"/>
      <c r="ASJ79"/>
      <c r="ASK79"/>
      <c r="ASL79"/>
      <c r="ASM79"/>
      <c r="ASN79"/>
      <c r="ASO79"/>
      <c r="ASP79"/>
      <c r="ASQ79"/>
      <c r="ASR79"/>
      <c r="ASS79"/>
      <c r="AST79"/>
      <c r="ASU79"/>
      <c r="ASV79"/>
      <c r="ASW79"/>
      <c r="ASX79"/>
      <c r="ASY79"/>
      <c r="ASZ79"/>
      <c r="ATA79"/>
      <c r="ATB79"/>
      <c r="ATC79"/>
      <c r="ATD79"/>
      <c r="ATE79"/>
      <c r="ATF79"/>
      <c r="ATG79"/>
      <c r="ATH79"/>
      <c r="ATI79"/>
      <c r="ATJ79"/>
      <c r="ATK79"/>
      <c r="ATL79"/>
      <c r="ATM79"/>
      <c r="ATN79"/>
      <c r="ATO79"/>
      <c r="ATP79"/>
      <c r="ATQ79"/>
      <c r="ATR79"/>
      <c r="ATS79"/>
      <c r="ATT79"/>
      <c r="ATU79"/>
      <c r="ATV79"/>
      <c r="ATW79"/>
      <c r="ATX79"/>
      <c r="ATY79"/>
      <c r="ATZ79"/>
      <c r="AUA79"/>
      <c r="AUB79"/>
      <c r="AUC79"/>
      <c r="AUD79"/>
      <c r="AUE79"/>
      <c r="AUF79"/>
      <c r="AUG79"/>
      <c r="AUH79"/>
      <c r="AUI79"/>
      <c r="AUJ79"/>
      <c r="AUK79"/>
      <c r="AUL79"/>
      <c r="AUM79"/>
      <c r="AUN79"/>
      <c r="AUO79"/>
      <c r="AUP79"/>
      <c r="AUQ79"/>
      <c r="AUR79"/>
      <c r="AUS79"/>
      <c r="AUT79"/>
      <c r="AUU79"/>
      <c r="AUV79"/>
      <c r="AUW79"/>
      <c r="AUX79"/>
      <c r="AUY79"/>
      <c r="AUZ79"/>
      <c r="AVA79"/>
      <c r="AVB79"/>
      <c r="AVC79"/>
      <c r="AVD79"/>
      <c r="AVE79"/>
      <c r="AVF79"/>
      <c r="AVG79"/>
      <c r="AVH79"/>
      <c r="AVI79"/>
      <c r="AVJ79"/>
      <c r="AVK79"/>
      <c r="AVL79"/>
      <c r="AVM79"/>
      <c r="AVN79"/>
      <c r="AVO79"/>
      <c r="AVP79"/>
      <c r="AVQ79"/>
      <c r="AVR79"/>
      <c r="AVS79"/>
      <c r="AVT79"/>
      <c r="AVU79"/>
      <c r="AVV79"/>
      <c r="AVW79"/>
      <c r="AVX79"/>
      <c r="AVY79"/>
      <c r="AVZ79"/>
      <c r="AWA79"/>
      <c r="AWB79"/>
      <c r="AWC79"/>
      <c r="AWD79"/>
      <c r="AWE79"/>
      <c r="AWF79"/>
      <c r="AWG79"/>
      <c r="AWH79"/>
      <c r="AWI79"/>
      <c r="AWJ79"/>
      <c r="AWK79"/>
      <c r="AWL79"/>
      <c r="AWM79"/>
      <c r="AWN79"/>
      <c r="AWO79"/>
      <c r="AWP79"/>
      <c r="AWQ79"/>
      <c r="AWR79"/>
      <c r="AWS79"/>
      <c r="AWT79"/>
      <c r="AWU79"/>
      <c r="AWV79"/>
      <c r="AWW79"/>
      <c r="AWX79"/>
      <c r="AWY79"/>
      <c r="AWZ79"/>
      <c r="AXA79"/>
      <c r="AXB79"/>
      <c r="AXC79"/>
      <c r="AXD79"/>
      <c r="AXE79"/>
      <c r="AXF79"/>
      <c r="AXG79"/>
      <c r="AXH79"/>
      <c r="AXI79"/>
      <c r="AXJ79"/>
      <c r="AXK79"/>
      <c r="AXL79"/>
      <c r="AXM79"/>
      <c r="AXN79"/>
      <c r="AXO79"/>
      <c r="AXP79"/>
      <c r="AXQ79"/>
      <c r="AXR79"/>
      <c r="AXS79"/>
      <c r="AXT79"/>
      <c r="AXU79"/>
      <c r="AXV79"/>
      <c r="AXW79"/>
      <c r="AXX79"/>
      <c r="AXY79"/>
      <c r="AXZ79"/>
      <c r="AYA79"/>
      <c r="AYB79"/>
      <c r="AYC79"/>
      <c r="AYD79"/>
      <c r="AYE79"/>
      <c r="AYF79"/>
      <c r="AYG79"/>
      <c r="AYH79"/>
      <c r="AYI79"/>
      <c r="AYJ79"/>
      <c r="AYK79"/>
      <c r="AYL79"/>
      <c r="AYM79"/>
      <c r="AYN79"/>
      <c r="AYO79"/>
      <c r="AYP79"/>
      <c r="AYQ79"/>
      <c r="AYR79"/>
      <c r="AYS79"/>
      <c r="AYT79"/>
      <c r="AYU79"/>
      <c r="AYV79"/>
      <c r="AYW79"/>
      <c r="AYX79"/>
      <c r="AYY79"/>
      <c r="AYZ79"/>
      <c r="AZA79"/>
      <c r="AZB79"/>
      <c r="AZC79"/>
      <c r="AZD79"/>
      <c r="AZE79"/>
      <c r="AZF79"/>
      <c r="AZG79"/>
      <c r="AZH79"/>
      <c r="AZI79"/>
      <c r="AZJ79"/>
      <c r="AZK79"/>
      <c r="AZL79"/>
      <c r="AZM79"/>
      <c r="AZN79"/>
      <c r="AZO79"/>
      <c r="AZP79"/>
      <c r="AZQ79"/>
      <c r="AZR79"/>
      <c r="AZS79"/>
      <c r="AZT79"/>
      <c r="AZU79"/>
      <c r="AZV79"/>
      <c r="AZW79"/>
      <c r="AZX79"/>
      <c r="AZY79"/>
      <c r="AZZ79"/>
      <c r="BAA79"/>
      <c r="BAB79"/>
      <c r="BAC79"/>
      <c r="BAD79"/>
      <c r="BAE79"/>
      <c r="BAF79"/>
      <c r="BAG79"/>
      <c r="BAH79"/>
      <c r="BAI79"/>
      <c r="BAJ79"/>
      <c r="BAK79"/>
      <c r="BAL79"/>
      <c r="BAM79"/>
      <c r="BAN79"/>
      <c r="BAO79"/>
      <c r="BAP79"/>
      <c r="BAQ79"/>
      <c r="BAR79"/>
      <c r="BAS79"/>
      <c r="BAT79"/>
      <c r="BAU79"/>
      <c r="BAV79"/>
      <c r="BAW79"/>
      <c r="BAX79"/>
      <c r="BAY79"/>
      <c r="BAZ79"/>
      <c r="BBA79"/>
      <c r="BBB79"/>
      <c r="BBC79"/>
      <c r="BBD79"/>
      <c r="BBE79"/>
      <c r="BBF79"/>
      <c r="BBG79"/>
      <c r="BBH79"/>
      <c r="BBI79"/>
      <c r="BBJ79"/>
      <c r="BBK79"/>
      <c r="BBL79"/>
      <c r="BBM79"/>
      <c r="BBN79"/>
      <c r="BBO79"/>
      <c r="BBP79"/>
      <c r="BBQ79"/>
      <c r="BBR79"/>
      <c r="BBS79"/>
      <c r="BBT79"/>
      <c r="BBU79"/>
      <c r="BBV79"/>
      <c r="BBW79"/>
      <c r="BBX79"/>
      <c r="BBY79"/>
      <c r="BBZ79"/>
      <c r="BCA79"/>
      <c r="BCB79"/>
      <c r="BCC79"/>
      <c r="BCD79"/>
      <c r="BCE79"/>
      <c r="BCF79"/>
      <c r="BCG79"/>
      <c r="BCH79"/>
      <c r="BCI79"/>
      <c r="BCJ79"/>
      <c r="BCK79"/>
      <c r="BCL79"/>
      <c r="BCM79"/>
      <c r="BCN79"/>
      <c r="BCO79"/>
      <c r="BCP79"/>
      <c r="BCQ79"/>
      <c r="BCR79"/>
      <c r="BCS79"/>
      <c r="BCT79"/>
      <c r="BCU79"/>
      <c r="BCV79"/>
      <c r="BCW79"/>
      <c r="BCX79"/>
      <c r="BCY79"/>
      <c r="BCZ79"/>
      <c r="BDA79"/>
      <c r="BDB79"/>
      <c r="BDC79"/>
      <c r="BDD79"/>
      <c r="BDE79"/>
      <c r="BDF79"/>
      <c r="BDG79"/>
      <c r="BDH79"/>
      <c r="BDI79"/>
      <c r="BDJ79"/>
      <c r="BDK79"/>
      <c r="BDL79"/>
      <c r="BDM79"/>
      <c r="BDN79"/>
      <c r="BDO79"/>
      <c r="BDP79"/>
      <c r="BDQ79"/>
      <c r="BDR79"/>
      <c r="BDS79"/>
      <c r="BDT79"/>
      <c r="BDU79"/>
      <c r="BDV79"/>
      <c r="BDW79"/>
      <c r="BDX79"/>
      <c r="BDY79"/>
      <c r="BDZ79"/>
      <c r="BEA79"/>
      <c r="BEB79"/>
      <c r="BEC79"/>
      <c r="BED79"/>
      <c r="BEE79"/>
      <c r="BEF79"/>
      <c r="BEG79"/>
      <c r="BEH79"/>
      <c r="BEI79"/>
      <c r="BEJ79"/>
      <c r="BEK79"/>
      <c r="BEL79"/>
      <c r="BEM79"/>
      <c r="BEN79"/>
      <c r="BEO79"/>
      <c r="BEP79"/>
      <c r="BEQ79"/>
      <c r="BER79"/>
      <c r="BES79"/>
      <c r="BET79"/>
      <c r="BEU79"/>
      <c r="BEV79"/>
      <c r="BEW79"/>
      <c r="BEX79"/>
      <c r="BEY79"/>
      <c r="BEZ79"/>
      <c r="BFA79"/>
      <c r="BFB79"/>
      <c r="BFC79"/>
      <c r="BFD79"/>
      <c r="BFE79"/>
      <c r="BFF79"/>
      <c r="BFG79"/>
      <c r="BFH79"/>
      <c r="BFI79"/>
      <c r="BFJ79"/>
      <c r="BFK79"/>
      <c r="BFL79"/>
      <c r="BFM79"/>
      <c r="BFN79"/>
      <c r="BFO79"/>
      <c r="BFP79"/>
      <c r="BFQ79"/>
      <c r="BFR79"/>
      <c r="BFS79"/>
      <c r="BFT79"/>
      <c r="BFU79"/>
      <c r="BFV79"/>
      <c r="BFW79"/>
      <c r="BFX79"/>
      <c r="BFY79"/>
      <c r="BFZ79"/>
      <c r="BGA79"/>
      <c r="BGB79"/>
      <c r="BGC79"/>
      <c r="BGD79"/>
      <c r="BGE79"/>
      <c r="BGF79"/>
      <c r="BGG79"/>
      <c r="BGH79"/>
      <c r="BGI79"/>
      <c r="BGJ79"/>
      <c r="BGK79"/>
      <c r="BGL79"/>
      <c r="BGM79"/>
      <c r="BGN79"/>
      <c r="BGO79"/>
      <c r="BGP79"/>
      <c r="BGQ79"/>
      <c r="BGR79"/>
      <c r="BGS79"/>
      <c r="BGT79"/>
      <c r="BGU79"/>
      <c r="BGV79"/>
      <c r="BGW79"/>
      <c r="BGX79"/>
      <c r="BGY79"/>
      <c r="BGZ79"/>
      <c r="BHA79"/>
      <c r="BHB79"/>
      <c r="BHC79"/>
      <c r="BHD79"/>
      <c r="BHE79"/>
      <c r="BHF79"/>
      <c r="BHG79"/>
      <c r="BHH79"/>
      <c r="BHI79"/>
      <c r="BHJ79"/>
      <c r="BHK79"/>
      <c r="BHL79"/>
      <c r="BHM79"/>
      <c r="BHN79"/>
      <c r="BHO79"/>
      <c r="BHP79"/>
      <c r="BHQ79"/>
      <c r="BHR79"/>
      <c r="BHS79"/>
      <c r="BHT79"/>
      <c r="BHU79"/>
      <c r="BHV79"/>
      <c r="BHW79"/>
      <c r="BHX79"/>
      <c r="BHY79"/>
      <c r="BHZ79"/>
      <c r="BIA79"/>
      <c r="BIB79"/>
      <c r="BIC79"/>
      <c r="BID79"/>
      <c r="BIE79"/>
      <c r="BIF79"/>
      <c r="BIG79"/>
      <c r="BIH79"/>
      <c r="BII79"/>
      <c r="BIJ79"/>
      <c r="BIK79"/>
      <c r="BIL79"/>
      <c r="BIM79"/>
      <c r="BIN79"/>
      <c r="BIO79"/>
      <c r="BIP79"/>
      <c r="BIQ79"/>
      <c r="BIR79"/>
      <c r="BIS79"/>
      <c r="BIT79"/>
      <c r="BIU79"/>
      <c r="BIV79"/>
      <c r="BIW79"/>
      <c r="BIX79"/>
      <c r="BIY79"/>
      <c r="BIZ79"/>
      <c r="BJA79"/>
      <c r="BJB79"/>
      <c r="BJC79"/>
      <c r="BJD79"/>
      <c r="BJE79"/>
      <c r="BJF79"/>
      <c r="BJG79"/>
      <c r="BJH79"/>
      <c r="BJI79"/>
      <c r="BJJ79"/>
      <c r="BJK79"/>
      <c r="BJL79"/>
      <c r="BJM79"/>
      <c r="BJN79"/>
      <c r="BJO79"/>
      <c r="BJP79"/>
      <c r="BJQ79"/>
      <c r="BJR79"/>
      <c r="BJS79"/>
      <c r="BJT79"/>
      <c r="BJU79"/>
      <c r="BJV79"/>
      <c r="BJW79"/>
      <c r="BJX79"/>
      <c r="BJY79"/>
      <c r="BJZ79"/>
      <c r="BKA79"/>
      <c r="BKB79"/>
      <c r="BKC79"/>
      <c r="BKD79"/>
      <c r="BKE79"/>
      <c r="BKF79"/>
      <c r="BKG79"/>
      <c r="BKH79"/>
      <c r="BKI79"/>
      <c r="BKJ79"/>
      <c r="BKK79"/>
      <c r="BKL79"/>
      <c r="BKM79"/>
      <c r="BKN79"/>
      <c r="BKO79"/>
      <c r="BKP79"/>
      <c r="BKQ79"/>
      <c r="BKR79"/>
      <c r="BKS79"/>
      <c r="BKT79"/>
      <c r="BKU79"/>
      <c r="BKV79"/>
      <c r="BKW79"/>
      <c r="BKX79"/>
      <c r="BKY79"/>
      <c r="BKZ79"/>
      <c r="BLA79"/>
      <c r="BLB79"/>
      <c r="BLC79"/>
      <c r="BLD79"/>
      <c r="BLE79"/>
      <c r="BLF79"/>
      <c r="BLG79"/>
      <c r="BLH79"/>
      <c r="BLI79"/>
      <c r="BLJ79"/>
      <c r="BLK79"/>
      <c r="BLL79"/>
      <c r="BLM79"/>
      <c r="BLN79"/>
      <c r="BLO79"/>
      <c r="BLP79"/>
      <c r="BLQ79"/>
      <c r="BLR79"/>
      <c r="BLS79"/>
      <c r="BLT79"/>
      <c r="BLU79"/>
      <c r="BLV79"/>
      <c r="BLW79"/>
      <c r="BLX79"/>
      <c r="BLY79"/>
      <c r="BLZ79"/>
      <c r="BMA79"/>
      <c r="BMB79"/>
      <c r="BMC79"/>
      <c r="BMD79"/>
      <c r="BME79"/>
      <c r="BMF79"/>
      <c r="BMG79"/>
      <c r="BMH79"/>
      <c r="BMI79"/>
      <c r="BMJ79"/>
      <c r="BMK79"/>
      <c r="BML79"/>
      <c r="BMM79"/>
      <c r="BMN79"/>
      <c r="BMO79"/>
      <c r="BMP79"/>
      <c r="BMQ79"/>
      <c r="BMR79"/>
      <c r="BMS79"/>
      <c r="BMT79"/>
      <c r="BMU79"/>
      <c r="BMV79"/>
      <c r="BMW79"/>
      <c r="BMX79"/>
      <c r="BMY79"/>
      <c r="BMZ79"/>
      <c r="BNA79"/>
      <c r="BNB79"/>
      <c r="BNC79"/>
      <c r="BND79"/>
      <c r="BNE79"/>
      <c r="BNF79"/>
      <c r="BNG79"/>
      <c r="BNH79"/>
      <c r="BNI79"/>
      <c r="BNJ79"/>
      <c r="BNK79"/>
      <c r="BNL79"/>
      <c r="BNM79"/>
      <c r="BNN79"/>
      <c r="BNO79"/>
      <c r="BNP79"/>
      <c r="BNQ79"/>
      <c r="BNR79"/>
      <c r="BNS79"/>
      <c r="BNT79"/>
      <c r="BNU79"/>
      <c r="BNV79"/>
      <c r="BNW79"/>
      <c r="BNX79"/>
      <c r="BNY79"/>
      <c r="BNZ79"/>
      <c r="BOA79"/>
      <c r="BOB79"/>
      <c r="BOC79"/>
      <c r="BOD79"/>
      <c r="BOE79"/>
      <c r="BOF79"/>
      <c r="BOG79"/>
      <c r="BOH79"/>
      <c r="BOI79"/>
      <c r="BOJ79"/>
      <c r="BOK79"/>
      <c r="BOL79"/>
      <c r="BOM79"/>
      <c r="BON79"/>
      <c r="BOO79"/>
      <c r="BOP79"/>
      <c r="BOQ79"/>
      <c r="BOR79"/>
      <c r="BOS79"/>
      <c r="BOT79"/>
      <c r="BOU79"/>
      <c r="BOV79"/>
      <c r="BOW79"/>
      <c r="BOX79"/>
      <c r="BOY79"/>
      <c r="BOZ79"/>
      <c r="BPA79"/>
      <c r="BPB79"/>
      <c r="BPC79"/>
      <c r="BPD79"/>
      <c r="BPE79"/>
      <c r="BPF79"/>
      <c r="BPG79"/>
      <c r="BPH79"/>
      <c r="BPI79"/>
      <c r="BPJ79"/>
      <c r="BPK79"/>
      <c r="BPL79"/>
      <c r="BPM79"/>
      <c r="BPN79"/>
      <c r="BPO79"/>
      <c r="BPP79"/>
      <c r="BPQ79"/>
      <c r="BPR79"/>
      <c r="BPS79"/>
      <c r="BPT79"/>
      <c r="BPU79"/>
      <c r="BPV79"/>
      <c r="BPW79"/>
      <c r="BPX79"/>
      <c r="BPY79"/>
      <c r="BPZ79"/>
      <c r="BQA79"/>
      <c r="BQB79"/>
      <c r="BQC79"/>
      <c r="BQD79"/>
      <c r="BQE79"/>
      <c r="BQF79"/>
      <c r="BQG79"/>
      <c r="BQH79"/>
      <c r="BQI79"/>
      <c r="BQJ79"/>
      <c r="BQK79"/>
      <c r="BQL79"/>
      <c r="BQM79"/>
      <c r="BQN79"/>
      <c r="BQO79"/>
      <c r="BQP79"/>
      <c r="BQQ79"/>
      <c r="BQR79"/>
      <c r="BQS79"/>
      <c r="BQT79"/>
      <c r="BQU79"/>
      <c r="BQV79"/>
      <c r="BQW79"/>
      <c r="BQX79"/>
      <c r="BQY79"/>
      <c r="BQZ79"/>
      <c r="BRA79"/>
      <c r="BRB79"/>
      <c r="BRC79"/>
      <c r="BRD79"/>
      <c r="BRE79"/>
      <c r="BRF79"/>
      <c r="BRG79"/>
      <c r="BRH79"/>
      <c r="BRI79"/>
      <c r="BRJ79"/>
      <c r="BRK79"/>
      <c r="BRL79"/>
      <c r="BRM79"/>
      <c r="BRN79"/>
      <c r="BRO79"/>
      <c r="BRP79"/>
      <c r="BRQ79"/>
      <c r="BRR79"/>
      <c r="BRS79"/>
      <c r="BRT79"/>
      <c r="BRU79"/>
      <c r="BRV79"/>
      <c r="BRW79"/>
      <c r="BRX79"/>
      <c r="BRY79"/>
      <c r="BRZ79"/>
      <c r="BSA79"/>
      <c r="BSB79"/>
      <c r="BSC79"/>
      <c r="BSD79"/>
      <c r="BSE79"/>
      <c r="BSF79"/>
      <c r="BSG79"/>
      <c r="BSH79"/>
      <c r="BSI79"/>
      <c r="BSJ79"/>
      <c r="BSK79"/>
      <c r="BSL79"/>
      <c r="BSM79"/>
      <c r="BSN79"/>
      <c r="BSO79"/>
      <c r="BSP79"/>
      <c r="BSQ79"/>
      <c r="BSR79"/>
      <c r="BSS79"/>
      <c r="BST79"/>
      <c r="BSU79"/>
      <c r="BSV79"/>
      <c r="BSW79"/>
      <c r="BSX79"/>
      <c r="BSY79"/>
      <c r="BSZ79"/>
      <c r="BTA79"/>
      <c r="BTB79"/>
      <c r="BTC79"/>
      <c r="BTD79"/>
      <c r="BTE79"/>
      <c r="BTF79"/>
      <c r="BTG79"/>
      <c r="BTH79"/>
      <c r="BTI79"/>
      <c r="BTJ79"/>
      <c r="BTK79"/>
      <c r="BTL79"/>
      <c r="BTM79"/>
      <c r="BTN79"/>
      <c r="BTO79"/>
      <c r="BTP79"/>
      <c r="BTQ79"/>
      <c r="BTR79"/>
      <c r="BTS79"/>
      <c r="BTT79"/>
      <c r="BTU79"/>
      <c r="BTV79"/>
      <c r="BTW79"/>
      <c r="BTX79"/>
      <c r="BTY79"/>
      <c r="BTZ79"/>
      <c r="BUA79"/>
      <c r="BUB79"/>
      <c r="BUC79"/>
      <c r="BUD79"/>
      <c r="BUE79"/>
      <c r="BUF79"/>
      <c r="BUG79"/>
      <c r="BUH79"/>
      <c r="BUI79"/>
      <c r="BUJ79"/>
      <c r="BUK79"/>
      <c r="BUL79"/>
      <c r="BUM79"/>
      <c r="BUN79"/>
      <c r="BUO79"/>
      <c r="BUP79"/>
      <c r="BUQ79"/>
      <c r="BUR79"/>
      <c r="BUS79"/>
      <c r="BUT79"/>
      <c r="BUU79"/>
      <c r="BUV79"/>
      <c r="BUW79"/>
      <c r="BUX79"/>
      <c r="BUY79"/>
      <c r="BUZ79"/>
      <c r="BVA79"/>
      <c r="BVB79"/>
      <c r="BVC79"/>
      <c r="BVD79"/>
      <c r="BVE79"/>
      <c r="BVF79"/>
      <c r="BVG79"/>
      <c r="BVH79"/>
      <c r="BVI79"/>
      <c r="BVJ79"/>
      <c r="BVK79"/>
      <c r="BVL79"/>
      <c r="BVM79"/>
      <c r="BVN79"/>
      <c r="BVO79"/>
      <c r="BVP79"/>
      <c r="BVQ79"/>
      <c r="BVR79"/>
      <c r="BVS79"/>
      <c r="BVT79"/>
      <c r="BVU79"/>
      <c r="BVV79"/>
      <c r="BVW79"/>
      <c r="BVX79"/>
      <c r="BVY79"/>
      <c r="BVZ79"/>
      <c r="BWA79"/>
      <c r="BWB79"/>
      <c r="BWC79"/>
      <c r="BWD79"/>
      <c r="BWE79"/>
      <c r="BWF79"/>
      <c r="BWG79"/>
      <c r="BWH79"/>
      <c r="BWI79"/>
      <c r="BWJ79"/>
      <c r="BWK79"/>
      <c r="BWL79"/>
      <c r="BWM79"/>
      <c r="BWN79"/>
      <c r="BWO79"/>
      <c r="BWP79"/>
      <c r="BWQ79"/>
      <c r="BWR79"/>
      <c r="BWS79"/>
      <c r="BWT79"/>
      <c r="BWU79"/>
      <c r="BWV79"/>
      <c r="BWW79"/>
      <c r="BWX79"/>
      <c r="BWY79"/>
      <c r="BWZ79"/>
      <c r="BXA79"/>
      <c r="BXB79"/>
      <c r="BXC79"/>
      <c r="BXD79"/>
      <c r="BXE79"/>
      <c r="BXF79"/>
      <c r="BXG79"/>
      <c r="BXH79"/>
      <c r="BXI79"/>
      <c r="BXJ79"/>
      <c r="BXK79"/>
      <c r="BXL79"/>
      <c r="BXM79"/>
      <c r="BXN79"/>
      <c r="BXO79"/>
      <c r="BXP79"/>
      <c r="BXQ79"/>
      <c r="BXR79"/>
      <c r="BXS79"/>
      <c r="BXT79"/>
      <c r="BXU79"/>
      <c r="BXV79"/>
      <c r="BXW79"/>
      <c r="BXX79"/>
      <c r="BXY79"/>
      <c r="BXZ79"/>
      <c r="BYA79"/>
      <c r="BYB79"/>
      <c r="BYC79"/>
      <c r="BYD79"/>
      <c r="BYE79"/>
      <c r="BYF79"/>
      <c r="BYG79"/>
      <c r="BYH79"/>
      <c r="BYI79"/>
      <c r="BYJ79"/>
      <c r="BYK79"/>
      <c r="BYL79"/>
      <c r="BYM79"/>
      <c r="BYN79"/>
      <c r="BYO79"/>
      <c r="BYP79"/>
      <c r="BYQ79"/>
      <c r="BYR79"/>
      <c r="BYS79"/>
      <c r="BYT79"/>
      <c r="BYU79"/>
      <c r="BYV79"/>
      <c r="BYW79"/>
      <c r="BYX79"/>
      <c r="BYY79"/>
      <c r="BYZ79"/>
      <c r="BZA79"/>
      <c r="BZB79"/>
      <c r="BZC79"/>
      <c r="BZD79"/>
      <c r="BZE79"/>
      <c r="BZF79"/>
      <c r="BZG79"/>
      <c r="BZH79"/>
      <c r="BZI79"/>
      <c r="BZJ79"/>
      <c r="BZK79"/>
      <c r="BZL79"/>
      <c r="BZM79"/>
      <c r="BZN79"/>
      <c r="BZO79"/>
      <c r="BZP79"/>
      <c r="BZQ79"/>
      <c r="BZR79"/>
      <c r="BZS79"/>
      <c r="BZT79"/>
      <c r="BZU79"/>
      <c r="BZV79"/>
      <c r="BZW79"/>
      <c r="BZX79"/>
      <c r="BZY79"/>
      <c r="BZZ79"/>
      <c r="CAA79"/>
      <c r="CAB79"/>
      <c r="CAC79"/>
      <c r="CAD79"/>
      <c r="CAE79"/>
      <c r="CAF79"/>
      <c r="CAG79"/>
      <c r="CAH79"/>
      <c r="CAI79"/>
      <c r="CAJ79"/>
      <c r="CAK79"/>
      <c r="CAL79"/>
      <c r="CAM79"/>
      <c r="CAN79"/>
      <c r="CAO79"/>
      <c r="CAP79"/>
      <c r="CAQ79"/>
      <c r="CAR79"/>
      <c r="CAS79"/>
      <c r="CAT79"/>
      <c r="CAU79"/>
      <c r="CAV79"/>
      <c r="CAW79"/>
      <c r="CAX79"/>
      <c r="CAY79"/>
      <c r="CAZ79"/>
      <c r="CBA79"/>
      <c r="CBB79"/>
      <c r="CBC79"/>
      <c r="CBD79"/>
      <c r="CBE79"/>
      <c r="CBF79"/>
      <c r="CBG79"/>
      <c r="CBH79"/>
      <c r="CBI79"/>
      <c r="CBJ79"/>
      <c r="CBK79"/>
      <c r="CBL79"/>
      <c r="CBM79"/>
      <c r="CBN79"/>
      <c r="CBO79"/>
      <c r="CBP79"/>
      <c r="CBQ79"/>
      <c r="CBR79"/>
      <c r="CBS79"/>
      <c r="CBT79"/>
      <c r="CBU79"/>
      <c r="CBV79"/>
      <c r="CBW79"/>
      <c r="CBX79"/>
      <c r="CBY79"/>
      <c r="CBZ79"/>
      <c r="CCA79"/>
      <c r="CCB79"/>
      <c r="CCC79"/>
      <c r="CCD79"/>
      <c r="CCE79"/>
      <c r="CCF79"/>
      <c r="CCG79"/>
      <c r="CCH79"/>
      <c r="CCI79"/>
      <c r="CCJ79"/>
      <c r="CCK79"/>
      <c r="CCL79"/>
      <c r="CCM79"/>
      <c r="CCN79"/>
      <c r="CCO79"/>
      <c r="CCP79"/>
      <c r="CCQ79"/>
      <c r="CCR79"/>
      <c r="CCS79"/>
      <c r="CCT79"/>
      <c r="CCU79"/>
      <c r="CCV79"/>
      <c r="CCW79"/>
      <c r="CCX79"/>
      <c r="CCY79"/>
      <c r="CCZ79"/>
      <c r="CDA79"/>
      <c r="CDB79"/>
      <c r="CDC79"/>
      <c r="CDD79"/>
      <c r="CDE79"/>
      <c r="CDF79"/>
      <c r="CDG79"/>
      <c r="CDH79"/>
      <c r="CDI79"/>
      <c r="CDJ79"/>
      <c r="CDK79"/>
      <c r="CDL79"/>
      <c r="CDM79"/>
      <c r="CDN79"/>
      <c r="CDO79"/>
      <c r="CDP79"/>
      <c r="CDQ79"/>
      <c r="CDR79"/>
      <c r="CDS79"/>
      <c r="CDT79"/>
      <c r="CDU79"/>
      <c r="CDV79"/>
      <c r="CDW79"/>
      <c r="CDX79"/>
      <c r="CDY79"/>
      <c r="CDZ79"/>
      <c r="CEA79"/>
      <c r="CEB79"/>
      <c r="CEC79"/>
      <c r="CED79"/>
      <c r="CEE79"/>
      <c r="CEF79"/>
      <c r="CEG79"/>
      <c r="CEH79"/>
      <c r="CEI79"/>
      <c r="CEJ79"/>
      <c r="CEK79"/>
      <c r="CEL79"/>
      <c r="CEM79"/>
      <c r="CEN79"/>
      <c r="CEO79"/>
      <c r="CEP79"/>
      <c r="CEQ79"/>
      <c r="CER79"/>
      <c r="CES79"/>
      <c r="CET79"/>
      <c r="CEU79"/>
      <c r="CEV79"/>
      <c r="CEW79"/>
      <c r="CEX79"/>
      <c r="CEY79"/>
      <c r="CEZ79"/>
      <c r="CFA79"/>
      <c r="CFB79"/>
      <c r="CFC79"/>
      <c r="CFD79"/>
      <c r="CFE79"/>
      <c r="CFF79"/>
      <c r="CFG79"/>
      <c r="CFH79"/>
      <c r="CFI79"/>
      <c r="CFJ79"/>
      <c r="CFK79"/>
      <c r="CFL79"/>
      <c r="CFM79"/>
      <c r="CFN79"/>
      <c r="CFO79"/>
      <c r="CFP79"/>
      <c r="CFQ79"/>
      <c r="CFR79"/>
      <c r="CFS79"/>
      <c r="CFT79"/>
      <c r="CFU79"/>
      <c r="CFV79"/>
      <c r="CFW79"/>
      <c r="CFX79"/>
      <c r="CFY79"/>
      <c r="CFZ79"/>
      <c r="CGA79"/>
      <c r="CGB79"/>
      <c r="CGC79"/>
      <c r="CGD79"/>
      <c r="CGE79"/>
      <c r="CGF79"/>
      <c r="CGG79"/>
      <c r="CGH79"/>
      <c r="CGI79"/>
      <c r="CGJ79"/>
      <c r="CGK79"/>
      <c r="CGL79"/>
      <c r="CGM79"/>
      <c r="CGN79"/>
      <c r="CGO79"/>
      <c r="CGP79"/>
      <c r="CGQ79"/>
      <c r="CGR79"/>
      <c r="CGS79"/>
      <c r="CGT79"/>
      <c r="CGU79"/>
      <c r="CGV79"/>
      <c r="CGW79"/>
      <c r="CGX79"/>
      <c r="CGY79"/>
      <c r="CGZ79"/>
      <c r="CHA79"/>
      <c r="CHB79"/>
      <c r="CHC79"/>
      <c r="CHD79"/>
      <c r="CHE79"/>
      <c r="CHF79"/>
      <c r="CHG79"/>
      <c r="CHH79"/>
      <c r="CHI79"/>
      <c r="CHJ79"/>
      <c r="CHK79"/>
      <c r="CHL79"/>
      <c r="CHM79"/>
      <c r="CHN79"/>
      <c r="CHO79"/>
      <c r="CHP79"/>
      <c r="CHQ79"/>
      <c r="CHR79"/>
      <c r="CHS79"/>
      <c r="CHT79"/>
      <c r="CHU79"/>
      <c r="CHV79"/>
      <c r="CHW79"/>
      <c r="CHX79"/>
      <c r="CHY79"/>
      <c r="CHZ79"/>
      <c r="CIA79"/>
      <c r="CIB79"/>
      <c r="CIC79"/>
      <c r="CID79"/>
      <c r="CIE79"/>
      <c r="CIF79"/>
      <c r="CIG79"/>
      <c r="CIH79"/>
      <c r="CII79"/>
      <c r="CIJ79"/>
      <c r="CIK79"/>
      <c r="CIL79"/>
      <c r="CIM79"/>
      <c r="CIN79"/>
      <c r="CIO79"/>
      <c r="CIP79"/>
      <c r="CIQ79"/>
      <c r="CIR79"/>
      <c r="CIS79"/>
      <c r="CIT79"/>
      <c r="CIU79"/>
      <c r="CIV79"/>
      <c r="CIW79"/>
      <c r="CIX79"/>
      <c r="CIY79"/>
      <c r="CIZ79"/>
      <c r="CJA79"/>
      <c r="CJB79"/>
      <c r="CJC79"/>
      <c r="CJD79"/>
      <c r="CJE79"/>
      <c r="CJF79"/>
      <c r="CJG79"/>
      <c r="CJH79"/>
      <c r="CJI79"/>
      <c r="CJJ79"/>
      <c r="CJK79"/>
      <c r="CJL79"/>
      <c r="CJM79"/>
      <c r="CJN79"/>
      <c r="CJO79"/>
      <c r="CJP79"/>
      <c r="CJQ79"/>
      <c r="CJR79"/>
      <c r="CJS79"/>
      <c r="CJT79"/>
      <c r="CJU79"/>
      <c r="CJV79"/>
      <c r="CJW79"/>
      <c r="CJX79"/>
      <c r="CJY79"/>
      <c r="CJZ79"/>
      <c r="CKA79"/>
      <c r="CKB79"/>
      <c r="CKC79"/>
      <c r="CKD79"/>
      <c r="CKE79"/>
      <c r="CKF79"/>
      <c r="CKG79"/>
      <c r="CKH79"/>
      <c r="CKI79"/>
      <c r="CKJ79"/>
      <c r="CKK79"/>
      <c r="CKL79"/>
      <c r="CKM79"/>
      <c r="CKN79"/>
      <c r="CKO79"/>
      <c r="CKP79"/>
      <c r="CKQ79"/>
      <c r="CKR79"/>
      <c r="CKS79"/>
      <c r="CKT79"/>
      <c r="CKU79"/>
      <c r="CKV79"/>
      <c r="CKW79"/>
      <c r="CKX79"/>
      <c r="CKY79"/>
      <c r="CKZ79"/>
      <c r="CLA79"/>
      <c r="CLB79"/>
      <c r="CLC79"/>
      <c r="CLD79"/>
      <c r="CLE79"/>
      <c r="CLF79"/>
      <c r="CLG79"/>
      <c r="CLH79"/>
      <c r="CLI79"/>
      <c r="CLJ79"/>
      <c r="CLK79"/>
      <c r="CLL79"/>
      <c r="CLM79"/>
      <c r="CLN79"/>
      <c r="CLO79"/>
      <c r="CLP79"/>
      <c r="CLQ79"/>
      <c r="CLR79"/>
      <c r="CLS79"/>
      <c r="CLT79"/>
      <c r="CLU79"/>
      <c r="CLV79"/>
      <c r="CLW79"/>
      <c r="CLX79"/>
      <c r="CLY79"/>
      <c r="CLZ79"/>
      <c r="CMA79"/>
      <c r="CMB79"/>
      <c r="CMC79"/>
      <c r="CMD79"/>
      <c r="CME79"/>
      <c r="CMF79"/>
      <c r="CMG79"/>
      <c r="CMH79"/>
      <c r="CMI79"/>
      <c r="CMJ79"/>
      <c r="CMK79"/>
      <c r="CML79"/>
      <c r="CMM79"/>
      <c r="CMN79"/>
      <c r="CMO79"/>
      <c r="CMP79"/>
      <c r="CMQ79"/>
      <c r="CMR79"/>
      <c r="CMS79"/>
      <c r="CMT79"/>
      <c r="CMU79"/>
      <c r="CMV79"/>
      <c r="CMW79"/>
      <c r="CMX79"/>
      <c r="CMY79"/>
      <c r="CMZ79"/>
      <c r="CNA79"/>
      <c r="CNB79"/>
      <c r="CNC79"/>
      <c r="CND79"/>
      <c r="CNE79"/>
      <c r="CNF79"/>
      <c r="CNG79"/>
      <c r="CNH79"/>
      <c r="CNI79"/>
      <c r="CNJ79"/>
      <c r="CNK79"/>
      <c r="CNL79"/>
      <c r="CNM79"/>
      <c r="CNN79"/>
      <c r="CNO79"/>
      <c r="CNP79"/>
      <c r="CNQ79"/>
      <c r="CNR79"/>
      <c r="CNS79"/>
      <c r="CNT79"/>
      <c r="CNU79"/>
      <c r="CNV79"/>
      <c r="CNW79"/>
      <c r="CNX79"/>
      <c r="CNY79"/>
      <c r="CNZ79"/>
      <c r="COA79"/>
      <c r="COB79"/>
      <c r="COC79"/>
      <c r="COD79"/>
      <c r="COE79"/>
      <c r="COF79"/>
      <c r="COG79"/>
      <c r="COH79"/>
      <c r="COI79"/>
      <c r="COJ79"/>
      <c r="COK79"/>
      <c r="COL79"/>
      <c r="COM79"/>
      <c r="CON79"/>
      <c r="COO79"/>
      <c r="COP79"/>
      <c r="COQ79"/>
      <c r="COR79"/>
      <c r="COS79"/>
      <c r="COT79"/>
      <c r="COU79"/>
      <c r="COV79"/>
      <c r="COW79"/>
      <c r="COX79"/>
      <c r="COY79"/>
      <c r="COZ79"/>
      <c r="CPA79"/>
      <c r="CPB79"/>
      <c r="CPC79"/>
      <c r="CPD79"/>
      <c r="CPE79"/>
      <c r="CPF79"/>
      <c r="CPG79"/>
      <c r="CPH79"/>
      <c r="CPI79"/>
      <c r="CPJ79"/>
      <c r="CPK79"/>
      <c r="CPL79"/>
      <c r="CPM79"/>
      <c r="CPN79"/>
      <c r="CPO79"/>
      <c r="CPP79"/>
      <c r="CPQ79"/>
      <c r="CPR79"/>
      <c r="CPS79"/>
      <c r="CPT79"/>
      <c r="CPU79"/>
      <c r="CPV79"/>
      <c r="CPW79"/>
      <c r="CPX79"/>
      <c r="CPY79"/>
      <c r="CPZ79"/>
      <c r="CQA79"/>
      <c r="CQB79"/>
      <c r="CQC79"/>
      <c r="CQD79"/>
      <c r="CQE79"/>
      <c r="CQF79"/>
      <c r="CQG79"/>
      <c r="CQH79"/>
      <c r="CQI79"/>
      <c r="CQJ79"/>
      <c r="CQK79"/>
      <c r="CQL79"/>
      <c r="CQM79"/>
      <c r="CQN79"/>
      <c r="CQO79"/>
      <c r="CQP79"/>
      <c r="CQQ79"/>
      <c r="CQR79"/>
      <c r="CQS79"/>
      <c r="CQT79"/>
      <c r="CQU79"/>
      <c r="CQV79"/>
      <c r="CQW79"/>
      <c r="CQX79"/>
      <c r="CQY79"/>
      <c r="CQZ79"/>
      <c r="CRA79"/>
      <c r="CRB79"/>
      <c r="CRC79"/>
      <c r="CRD79"/>
      <c r="CRE79"/>
      <c r="CRF79"/>
      <c r="CRG79"/>
      <c r="CRH79"/>
      <c r="CRI79"/>
      <c r="CRJ79"/>
      <c r="CRK79"/>
      <c r="CRL79"/>
      <c r="CRM79"/>
      <c r="CRN79"/>
      <c r="CRO79"/>
      <c r="CRP79"/>
      <c r="CRQ79"/>
      <c r="CRR79"/>
      <c r="CRS79"/>
      <c r="CRT79"/>
      <c r="CRU79"/>
      <c r="CRV79"/>
      <c r="CRW79"/>
      <c r="CRX79"/>
      <c r="CRY79"/>
      <c r="CRZ79"/>
      <c r="CSA79"/>
      <c r="CSB79"/>
      <c r="CSC79"/>
      <c r="CSD79"/>
      <c r="CSE79"/>
      <c r="CSF79"/>
      <c r="CSG79"/>
      <c r="CSH79"/>
      <c r="CSI79"/>
      <c r="CSJ79"/>
      <c r="CSK79"/>
      <c r="CSL79"/>
      <c r="CSM79"/>
      <c r="CSN79"/>
      <c r="CSO79"/>
      <c r="CSP79"/>
      <c r="CSQ79"/>
      <c r="CSR79"/>
      <c r="CSS79"/>
      <c r="CST79"/>
      <c r="CSU79"/>
      <c r="CSV79"/>
      <c r="CSW79"/>
      <c r="CSX79"/>
      <c r="CSY79"/>
      <c r="CSZ79"/>
      <c r="CTA79"/>
      <c r="CTB79"/>
      <c r="CTC79"/>
      <c r="CTD79"/>
      <c r="CTE79"/>
      <c r="CTF79"/>
      <c r="CTG79"/>
      <c r="CTH79"/>
      <c r="CTI79"/>
      <c r="CTJ79"/>
      <c r="CTK79"/>
      <c r="CTL79"/>
      <c r="CTM79"/>
      <c r="CTN79"/>
      <c r="CTO79"/>
      <c r="CTP79"/>
      <c r="CTQ79"/>
      <c r="CTR79"/>
      <c r="CTS79"/>
      <c r="CTT79"/>
      <c r="CTU79"/>
      <c r="CTV79"/>
      <c r="CTW79"/>
      <c r="CTX79"/>
      <c r="CTY79"/>
      <c r="CTZ79"/>
      <c r="CUA79"/>
      <c r="CUB79"/>
      <c r="CUC79"/>
      <c r="CUD79"/>
      <c r="CUE79"/>
      <c r="CUF79"/>
      <c r="CUG79"/>
      <c r="CUH79"/>
      <c r="CUI79"/>
      <c r="CUJ79"/>
      <c r="CUK79"/>
      <c r="CUL79"/>
      <c r="CUM79"/>
      <c r="CUN79"/>
      <c r="CUO79"/>
      <c r="CUP79"/>
      <c r="CUQ79"/>
      <c r="CUR79"/>
      <c r="CUS79"/>
      <c r="CUT79"/>
      <c r="CUU79"/>
      <c r="CUV79"/>
      <c r="CUW79"/>
      <c r="CUX79"/>
      <c r="CUY79"/>
      <c r="CUZ79"/>
      <c r="CVA79"/>
      <c r="CVB79"/>
      <c r="CVC79"/>
      <c r="CVD79"/>
      <c r="CVE79"/>
      <c r="CVF79"/>
      <c r="CVG79"/>
      <c r="CVH79"/>
      <c r="CVI79"/>
      <c r="CVJ79"/>
      <c r="CVK79"/>
      <c r="CVL79"/>
      <c r="CVM79"/>
      <c r="CVN79"/>
      <c r="CVO79"/>
      <c r="CVP79"/>
      <c r="CVQ79"/>
      <c r="CVR79"/>
      <c r="CVS79"/>
      <c r="CVT79"/>
      <c r="CVU79"/>
      <c r="CVV79"/>
      <c r="CVW79"/>
      <c r="CVX79"/>
      <c r="CVY79"/>
      <c r="CVZ79"/>
      <c r="CWA79"/>
      <c r="CWB79"/>
      <c r="CWC79"/>
      <c r="CWD79"/>
      <c r="CWE79"/>
      <c r="CWF79"/>
      <c r="CWG79"/>
      <c r="CWH79"/>
      <c r="CWI79"/>
      <c r="CWJ79"/>
      <c r="CWK79"/>
      <c r="CWL79"/>
      <c r="CWM79"/>
      <c r="CWN79"/>
      <c r="CWO79"/>
      <c r="CWP79"/>
      <c r="CWQ79"/>
      <c r="CWR79"/>
      <c r="CWS79"/>
      <c r="CWT79"/>
      <c r="CWU79"/>
      <c r="CWV79"/>
      <c r="CWW79"/>
      <c r="CWX79"/>
      <c r="CWY79"/>
      <c r="CWZ79"/>
      <c r="CXA79"/>
      <c r="CXB79"/>
      <c r="CXC79"/>
      <c r="CXD79"/>
      <c r="CXE79"/>
      <c r="CXF79"/>
      <c r="CXG79"/>
      <c r="CXH79"/>
      <c r="CXI79"/>
      <c r="CXJ79"/>
      <c r="CXK79"/>
      <c r="CXL79"/>
      <c r="CXM79"/>
      <c r="CXN79"/>
      <c r="CXO79"/>
      <c r="CXP79"/>
      <c r="CXQ79"/>
      <c r="CXR79"/>
      <c r="CXS79"/>
      <c r="CXT79"/>
      <c r="CXU79"/>
      <c r="CXV79"/>
      <c r="CXW79"/>
      <c r="CXX79"/>
      <c r="CXY79"/>
      <c r="CXZ79"/>
      <c r="CYA79"/>
      <c r="CYB79"/>
      <c r="CYC79"/>
      <c r="CYD79"/>
      <c r="CYE79"/>
      <c r="CYF79"/>
      <c r="CYG79"/>
      <c r="CYH79"/>
      <c r="CYI79"/>
      <c r="CYJ79"/>
      <c r="CYK79"/>
      <c r="CYL79"/>
      <c r="CYM79"/>
      <c r="CYN79"/>
      <c r="CYO79"/>
      <c r="CYP79"/>
      <c r="CYQ79"/>
      <c r="CYR79"/>
      <c r="CYS79"/>
      <c r="CYT79"/>
      <c r="CYU79"/>
      <c r="CYV79"/>
      <c r="CYW79"/>
      <c r="CYX79"/>
      <c r="CYY79"/>
      <c r="CYZ79"/>
      <c r="CZA79"/>
      <c r="CZB79"/>
      <c r="CZC79"/>
      <c r="CZD79"/>
      <c r="CZE79"/>
      <c r="CZF79"/>
      <c r="CZG79"/>
      <c r="CZH79"/>
      <c r="CZI79"/>
      <c r="CZJ79"/>
      <c r="CZK79"/>
      <c r="CZL79"/>
      <c r="CZM79"/>
      <c r="CZN79"/>
      <c r="CZO79"/>
      <c r="CZP79"/>
      <c r="CZQ79"/>
      <c r="CZR79"/>
      <c r="CZS79"/>
      <c r="CZT79"/>
      <c r="CZU79"/>
      <c r="CZV79"/>
      <c r="CZW79"/>
      <c r="CZX79"/>
      <c r="CZY79"/>
      <c r="CZZ79"/>
      <c r="DAA79"/>
      <c r="DAB79"/>
      <c r="DAC79"/>
      <c r="DAD79"/>
      <c r="DAE79"/>
      <c r="DAF79"/>
      <c r="DAG79"/>
      <c r="DAH79"/>
      <c r="DAI79"/>
      <c r="DAJ79"/>
      <c r="DAK79"/>
      <c r="DAL79"/>
      <c r="DAM79"/>
      <c r="DAN79"/>
      <c r="DAO79"/>
      <c r="DAP79"/>
      <c r="DAQ79"/>
      <c r="DAR79"/>
      <c r="DAS79"/>
      <c r="DAT79"/>
      <c r="DAU79"/>
      <c r="DAV79"/>
      <c r="DAW79"/>
      <c r="DAX79"/>
      <c r="DAY79"/>
      <c r="DAZ79"/>
      <c r="DBA79"/>
      <c r="DBB79"/>
      <c r="DBC79"/>
      <c r="DBD79"/>
      <c r="DBE79"/>
      <c r="DBF79"/>
      <c r="DBG79"/>
      <c r="DBH79"/>
      <c r="DBI79"/>
      <c r="DBJ79"/>
      <c r="DBK79"/>
      <c r="DBL79"/>
      <c r="DBM79"/>
      <c r="DBN79"/>
      <c r="DBO79"/>
      <c r="DBP79"/>
      <c r="DBQ79"/>
      <c r="DBR79"/>
      <c r="DBS79"/>
      <c r="DBT79"/>
      <c r="DBU79"/>
      <c r="DBV79"/>
      <c r="DBW79"/>
      <c r="DBX79"/>
      <c r="DBY79"/>
      <c r="DBZ79"/>
      <c r="DCA79"/>
      <c r="DCB79"/>
      <c r="DCC79"/>
      <c r="DCD79"/>
      <c r="DCE79"/>
      <c r="DCF79"/>
      <c r="DCG79"/>
      <c r="DCH79"/>
      <c r="DCI79"/>
      <c r="DCJ79"/>
      <c r="DCK79"/>
      <c r="DCL79"/>
      <c r="DCM79"/>
      <c r="DCN79"/>
      <c r="DCO79"/>
      <c r="DCP79"/>
      <c r="DCQ79"/>
      <c r="DCR79"/>
      <c r="DCS79"/>
      <c r="DCT79"/>
      <c r="DCU79"/>
      <c r="DCV79"/>
      <c r="DCW79"/>
      <c r="DCX79"/>
      <c r="DCY79"/>
      <c r="DCZ79"/>
      <c r="DDA79"/>
      <c r="DDB79"/>
      <c r="DDC79"/>
      <c r="DDD79"/>
      <c r="DDE79"/>
      <c r="DDF79"/>
      <c r="DDG79"/>
      <c r="DDH79"/>
      <c r="DDI79"/>
      <c r="DDJ79"/>
      <c r="DDK79"/>
      <c r="DDL79"/>
      <c r="DDM79"/>
      <c r="DDN79"/>
      <c r="DDO79"/>
      <c r="DDP79"/>
      <c r="DDQ79"/>
      <c r="DDR79"/>
      <c r="DDS79"/>
      <c r="DDT79"/>
      <c r="DDU79"/>
      <c r="DDV79"/>
      <c r="DDW79"/>
      <c r="DDX79"/>
      <c r="DDY79"/>
      <c r="DDZ79"/>
      <c r="DEA79"/>
      <c r="DEB79"/>
      <c r="DEC79"/>
      <c r="DED79"/>
      <c r="DEE79"/>
      <c r="DEF79"/>
      <c r="DEG79"/>
      <c r="DEH79"/>
      <c r="DEI79"/>
      <c r="DEJ79"/>
      <c r="DEK79"/>
      <c r="DEL79"/>
      <c r="DEM79"/>
      <c r="DEN79"/>
      <c r="DEO79"/>
      <c r="DEP79"/>
      <c r="DEQ79"/>
      <c r="DER79"/>
      <c r="DES79"/>
      <c r="DET79"/>
      <c r="DEU79"/>
      <c r="DEV79"/>
      <c r="DEW79"/>
      <c r="DEX79"/>
      <c r="DEY79"/>
      <c r="DEZ79"/>
      <c r="DFA79"/>
      <c r="DFB79"/>
      <c r="DFC79"/>
      <c r="DFD79"/>
      <c r="DFE79"/>
      <c r="DFF79"/>
      <c r="DFG79"/>
      <c r="DFH79"/>
      <c r="DFI79"/>
      <c r="DFJ79"/>
      <c r="DFK79"/>
      <c r="DFL79"/>
      <c r="DFM79"/>
      <c r="DFN79"/>
      <c r="DFO79"/>
      <c r="DFP79"/>
      <c r="DFQ79"/>
      <c r="DFR79"/>
      <c r="DFS79"/>
      <c r="DFT79"/>
      <c r="DFU79"/>
      <c r="DFV79"/>
      <c r="DFW79"/>
      <c r="DFX79"/>
      <c r="DFY79"/>
      <c r="DFZ79"/>
      <c r="DGA79"/>
      <c r="DGB79"/>
      <c r="DGC79"/>
      <c r="DGD79"/>
      <c r="DGE79"/>
      <c r="DGF79"/>
      <c r="DGG79"/>
      <c r="DGH79"/>
      <c r="DGI79"/>
      <c r="DGJ79"/>
      <c r="DGK79"/>
      <c r="DGL79"/>
      <c r="DGM79"/>
      <c r="DGN79"/>
      <c r="DGO79"/>
      <c r="DGP79"/>
      <c r="DGQ79"/>
      <c r="DGR79"/>
      <c r="DGS79"/>
      <c r="DGT79"/>
      <c r="DGU79"/>
      <c r="DGV79"/>
      <c r="DGW79"/>
      <c r="DGX79"/>
      <c r="DGY79"/>
      <c r="DGZ79"/>
      <c r="DHA79"/>
      <c r="DHB79"/>
      <c r="DHC79"/>
      <c r="DHD79"/>
      <c r="DHE79"/>
      <c r="DHF79"/>
      <c r="DHG79"/>
      <c r="DHH79"/>
      <c r="DHI79"/>
      <c r="DHJ79"/>
      <c r="DHK79"/>
      <c r="DHL79"/>
      <c r="DHM79"/>
      <c r="DHN79"/>
      <c r="DHO79"/>
      <c r="DHP79"/>
      <c r="DHQ79"/>
      <c r="DHR79"/>
      <c r="DHS79"/>
      <c r="DHT79"/>
      <c r="DHU79"/>
      <c r="DHV79"/>
      <c r="DHW79"/>
      <c r="DHX79"/>
      <c r="DHY79"/>
      <c r="DHZ79"/>
      <c r="DIA79"/>
      <c r="DIB79"/>
      <c r="DIC79"/>
      <c r="DID79"/>
      <c r="DIE79"/>
      <c r="DIF79"/>
      <c r="DIG79"/>
      <c r="DIH79"/>
      <c r="DII79"/>
      <c r="DIJ79"/>
      <c r="DIK79"/>
      <c r="DIL79"/>
      <c r="DIM79"/>
      <c r="DIN79"/>
      <c r="DIO79"/>
      <c r="DIP79"/>
      <c r="DIQ79"/>
      <c r="DIR79"/>
      <c r="DIS79"/>
      <c r="DIT79"/>
      <c r="DIU79"/>
      <c r="DIV79"/>
      <c r="DIW79"/>
      <c r="DIX79"/>
      <c r="DIY79"/>
      <c r="DIZ79"/>
      <c r="DJA79"/>
      <c r="DJB79"/>
      <c r="DJC79"/>
      <c r="DJD79"/>
      <c r="DJE79"/>
      <c r="DJF79"/>
      <c r="DJG79"/>
      <c r="DJH79"/>
      <c r="DJI79"/>
      <c r="DJJ79"/>
      <c r="DJK79"/>
      <c r="DJL79"/>
      <c r="DJM79"/>
      <c r="DJN79"/>
      <c r="DJO79"/>
      <c r="DJP79"/>
      <c r="DJQ79"/>
      <c r="DJR79"/>
      <c r="DJS79"/>
      <c r="DJT79"/>
      <c r="DJU79"/>
      <c r="DJV79"/>
      <c r="DJW79"/>
      <c r="DJX79"/>
      <c r="DJY79"/>
      <c r="DJZ79"/>
      <c r="DKA79"/>
      <c r="DKB79"/>
      <c r="DKC79"/>
      <c r="DKD79"/>
      <c r="DKE79"/>
      <c r="DKF79"/>
      <c r="DKG79"/>
      <c r="DKH79"/>
      <c r="DKI79"/>
      <c r="DKJ79"/>
      <c r="DKK79"/>
      <c r="DKL79"/>
      <c r="DKM79"/>
      <c r="DKN79"/>
      <c r="DKO79"/>
      <c r="DKP79"/>
      <c r="DKQ79"/>
      <c r="DKR79"/>
      <c r="DKS79"/>
      <c r="DKT79"/>
      <c r="DKU79"/>
      <c r="DKV79"/>
      <c r="DKW79"/>
      <c r="DKX79"/>
      <c r="DKY79"/>
      <c r="DKZ79"/>
      <c r="DLA79"/>
      <c r="DLB79"/>
      <c r="DLC79"/>
      <c r="DLD79"/>
      <c r="DLE79"/>
      <c r="DLF79"/>
      <c r="DLG79"/>
      <c r="DLH79"/>
      <c r="DLI79"/>
      <c r="DLJ79"/>
      <c r="DLK79"/>
      <c r="DLL79"/>
      <c r="DLM79"/>
      <c r="DLN79"/>
      <c r="DLO79"/>
      <c r="DLP79"/>
      <c r="DLQ79"/>
      <c r="DLR79"/>
      <c r="DLS79"/>
      <c r="DLT79"/>
      <c r="DLU79"/>
      <c r="DLV79"/>
      <c r="DLW79"/>
      <c r="DLX79"/>
      <c r="DLY79"/>
      <c r="DLZ79"/>
      <c r="DMA79"/>
      <c r="DMB79"/>
      <c r="DMC79"/>
      <c r="DMD79"/>
      <c r="DME79"/>
      <c r="DMF79"/>
      <c r="DMG79"/>
      <c r="DMH79"/>
      <c r="DMI79"/>
      <c r="DMJ79"/>
      <c r="DMK79"/>
      <c r="DML79"/>
      <c r="DMM79"/>
      <c r="DMN79"/>
      <c r="DMO79"/>
      <c r="DMP79"/>
      <c r="DMQ79"/>
      <c r="DMR79"/>
      <c r="DMS79"/>
      <c r="DMT79"/>
      <c r="DMU79"/>
      <c r="DMV79"/>
      <c r="DMW79"/>
      <c r="DMX79"/>
      <c r="DMY79"/>
      <c r="DMZ79"/>
      <c r="DNA79"/>
      <c r="DNB79"/>
      <c r="DNC79"/>
      <c r="DND79"/>
      <c r="DNE79"/>
      <c r="DNF79"/>
      <c r="DNG79"/>
      <c r="DNH79"/>
      <c r="DNI79"/>
      <c r="DNJ79"/>
      <c r="DNK79"/>
      <c r="DNL79"/>
      <c r="DNM79"/>
      <c r="DNN79"/>
      <c r="DNO79"/>
      <c r="DNP79"/>
      <c r="DNQ79"/>
      <c r="DNR79"/>
      <c r="DNS79"/>
      <c r="DNT79"/>
      <c r="DNU79"/>
      <c r="DNV79"/>
      <c r="DNW79"/>
      <c r="DNX79"/>
      <c r="DNY79"/>
      <c r="DNZ79"/>
      <c r="DOA79"/>
      <c r="DOB79"/>
      <c r="DOC79"/>
      <c r="DOD79"/>
      <c r="DOE79"/>
      <c r="DOF79"/>
      <c r="DOG79"/>
      <c r="DOH79"/>
      <c r="DOI79"/>
      <c r="DOJ79"/>
      <c r="DOK79"/>
      <c r="DOL79"/>
      <c r="DOM79"/>
      <c r="DON79"/>
      <c r="DOO79"/>
      <c r="DOP79"/>
      <c r="DOQ79"/>
      <c r="DOR79"/>
      <c r="DOS79"/>
      <c r="DOT79"/>
      <c r="DOU79"/>
      <c r="DOV79"/>
      <c r="DOW79"/>
      <c r="DOX79"/>
      <c r="DOY79"/>
      <c r="DOZ79"/>
      <c r="DPA79"/>
      <c r="DPB79"/>
      <c r="DPC79"/>
      <c r="DPD79"/>
      <c r="DPE79"/>
      <c r="DPF79"/>
      <c r="DPG79"/>
      <c r="DPH79"/>
      <c r="DPI79"/>
      <c r="DPJ79"/>
      <c r="DPK79"/>
      <c r="DPL79"/>
      <c r="DPM79"/>
      <c r="DPN79"/>
      <c r="DPO79"/>
      <c r="DPP79"/>
      <c r="DPQ79"/>
      <c r="DPR79"/>
      <c r="DPS79"/>
      <c r="DPT79"/>
      <c r="DPU79"/>
      <c r="DPV79"/>
      <c r="DPW79"/>
      <c r="DPX79"/>
      <c r="DPY79"/>
      <c r="DPZ79"/>
      <c r="DQA79"/>
      <c r="DQB79"/>
      <c r="DQC79"/>
      <c r="DQD79"/>
      <c r="DQE79"/>
      <c r="DQF79"/>
      <c r="DQG79"/>
      <c r="DQH79"/>
      <c r="DQI79"/>
      <c r="DQJ79"/>
      <c r="DQK79"/>
      <c r="DQL79"/>
      <c r="DQM79"/>
      <c r="DQN79"/>
      <c r="DQO79"/>
      <c r="DQP79"/>
      <c r="DQQ79"/>
      <c r="DQR79"/>
      <c r="DQS79"/>
      <c r="DQT79"/>
      <c r="DQU79"/>
      <c r="DQV79"/>
      <c r="DQW79"/>
      <c r="DQX79"/>
      <c r="DQY79"/>
      <c r="DQZ79"/>
      <c r="DRA79"/>
      <c r="DRB79"/>
      <c r="DRC79"/>
      <c r="DRD79"/>
      <c r="DRE79"/>
      <c r="DRF79"/>
      <c r="DRG79"/>
      <c r="DRH79"/>
      <c r="DRI79"/>
      <c r="DRJ79"/>
      <c r="DRK79"/>
      <c r="DRL79"/>
      <c r="DRM79"/>
      <c r="DRN79"/>
      <c r="DRO79"/>
      <c r="DRP79"/>
      <c r="DRQ79"/>
      <c r="DRR79"/>
      <c r="DRS79"/>
      <c r="DRT79"/>
      <c r="DRU79"/>
      <c r="DRV79"/>
      <c r="DRW79"/>
      <c r="DRX79"/>
      <c r="DRY79"/>
      <c r="DRZ79"/>
      <c r="DSA79"/>
      <c r="DSB79"/>
      <c r="DSC79"/>
      <c r="DSD79"/>
      <c r="DSE79"/>
      <c r="DSF79"/>
      <c r="DSG79"/>
      <c r="DSH79"/>
      <c r="DSI79"/>
      <c r="DSJ79"/>
      <c r="DSK79"/>
      <c r="DSL79"/>
      <c r="DSM79"/>
      <c r="DSN79"/>
      <c r="DSO79"/>
      <c r="DSP79"/>
      <c r="DSQ79"/>
      <c r="DSR79"/>
      <c r="DSS79"/>
      <c r="DST79"/>
      <c r="DSU79"/>
      <c r="DSV79"/>
      <c r="DSW79"/>
      <c r="DSX79"/>
      <c r="DSY79"/>
      <c r="DSZ79"/>
      <c r="DTA79"/>
      <c r="DTB79"/>
      <c r="DTC79"/>
      <c r="DTD79"/>
      <c r="DTE79"/>
      <c r="DTF79"/>
      <c r="DTG79"/>
      <c r="DTH79"/>
      <c r="DTI79"/>
      <c r="DTJ79"/>
      <c r="DTK79"/>
      <c r="DTL79"/>
      <c r="DTM79"/>
      <c r="DTN79"/>
      <c r="DTO79"/>
      <c r="DTP79"/>
      <c r="DTQ79"/>
      <c r="DTR79"/>
      <c r="DTS79"/>
      <c r="DTT79"/>
      <c r="DTU79"/>
      <c r="DTV79"/>
      <c r="DTW79"/>
      <c r="DTX79"/>
      <c r="DTY79"/>
      <c r="DTZ79"/>
      <c r="DUA79"/>
      <c r="DUB79"/>
      <c r="DUC79"/>
      <c r="DUD79"/>
      <c r="DUE79"/>
      <c r="DUF79"/>
      <c r="DUG79"/>
      <c r="DUH79"/>
      <c r="DUI79"/>
      <c r="DUJ79"/>
      <c r="DUK79"/>
      <c r="DUL79"/>
      <c r="DUM79"/>
      <c r="DUN79"/>
      <c r="DUO79"/>
      <c r="DUP79"/>
      <c r="DUQ79"/>
      <c r="DUR79"/>
      <c r="DUS79"/>
      <c r="DUT79"/>
      <c r="DUU79"/>
      <c r="DUV79"/>
      <c r="DUW79"/>
      <c r="DUX79"/>
      <c r="DUY79"/>
      <c r="DUZ79"/>
      <c r="DVA79"/>
      <c r="DVB79"/>
      <c r="DVC79"/>
      <c r="DVD79"/>
      <c r="DVE79"/>
      <c r="DVF79"/>
      <c r="DVG79"/>
      <c r="DVH79"/>
      <c r="DVI79"/>
      <c r="DVJ79"/>
      <c r="DVK79"/>
      <c r="DVL79"/>
      <c r="DVM79"/>
      <c r="DVN79"/>
      <c r="DVO79"/>
      <c r="DVP79"/>
      <c r="DVQ79"/>
      <c r="DVR79"/>
      <c r="DVS79"/>
      <c r="DVT79"/>
      <c r="DVU79"/>
      <c r="DVV79"/>
      <c r="DVW79"/>
      <c r="DVX79"/>
      <c r="DVY79"/>
      <c r="DVZ79"/>
      <c r="DWA79"/>
      <c r="DWB79"/>
      <c r="DWC79"/>
      <c r="DWD79"/>
      <c r="DWE79"/>
      <c r="DWF79"/>
      <c r="DWG79"/>
      <c r="DWH79"/>
      <c r="DWI79"/>
      <c r="DWJ79"/>
      <c r="DWK79"/>
      <c r="DWL79"/>
      <c r="DWM79"/>
      <c r="DWN79"/>
      <c r="DWO79"/>
      <c r="DWP79"/>
      <c r="DWQ79"/>
      <c r="DWR79"/>
      <c r="DWS79"/>
      <c r="DWT79"/>
      <c r="DWU79"/>
      <c r="DWV79"/>
      <c r="DWW79"/>
      <c r="DWX79"/>
      <c r="DWY79"/>
      <c r="DWZ79"/>
      <c r="DXA79"/>
      <c r="DXB79"/>
      <c r="DXC79"/>
      <c r="DXD79"/>
      <c r="DXE79"/>
      <c r="DXF79"/>
      <c r="DXG79"/>
      <c r="DXH79"/>
      <c r="DXI79"/>
      <c r="DXJ79"/>
      <c r="DXK79"/>
      <c r="DXL79"/>
      <c r="DXM79"/>
      <c r="DXN79"/>
      <c r="DXO79"/>
      <c r="DXP79"/>
      <c r="DXQ79"/>
      <c r="DXR79"/>
      <c r="DXS79"/>
      <c r="DXT79"/>
      <c r="DXU79"/>
      <c r="DXV79"/>
      <c r="DXW79"/>
      <c r="DXX79"/>
      <c r="DXY79"/>
      <c r="DXZ79"/>
      <c r="DYA79"/>
      <c r="DYB79"/>
      <c r="DYC79"/>
      <c r="DYD79"/>
      <c r="DYE79"/>
      <c r="DYF79"/>
      <c r="DYG79"/>
      <c r="DYH79"/>
      <c r="DYI79"/>
      <c r="DYJ79"/>
      <c r="DYK79"/>
      <c r="DYL79"/>
      <c r="DYM79"/>
      <c r="DYN79"/>
      <c r="DYO79"/>
      <c r="DYP79"/>
      <c r="DYQ79"/>
      <c r="DYR79"/>
      <c r="DYS79"/>
      <c r="DYT79"/>
      <c r="DYU79"/>
      <c r="DYV79"/>
      <c r="DYW79"/>
      <c r="DYX79"/>
      <c r="DYY79"/>
      <c r="DYZ79"/>
      <c r="DZA79"/>
      <c r="DZB79"/>
      <c r="DZC79"/>
      <c r="DZD79"/>
      <c r="DZE79"/>
      <c r="DZF79"/>
      <c r="DZG79"/>
      <c r="DZH79"/>
      <c r="DZI79"/>
      <c r="DZJ79"/>
      <c r="DZK79"/>
      <c r="DZL79"/>
      <c r="DZM79"/>
      <c r="DZN79"/>
      <c r="DZO79"/>
      <c r="DZP79"/>
      <c r="DZQ79"/>
      <c r="DZR79"/>
      <c r="DZS79"/>
      <c r="DZT79"/>
      <c r="DZU79"/>
      <c r="DZV79"/>
      <c r="DZW79"/>
      <c r="DZX79"/>
      <c r="DZY79"/>
      <c r="DZZ79"/>
      <c r="EAA79"/>
      <c r="EAB79"/>
      <c r="EAC79"/>
      <c r="EAD79"/>
      <c r="EAE79"/>
      <c r="EAF79"/>
      <c r="EAG79"/>
      <c r="EAH79"/>
      <c r="EAI79"/>
      <c r="EAJ79"/>
      <c r="EAK79"/>
      <c r="EAL79"/>
      <c r="EAM79"/>
      <c r="EAN79"/>
      <c r="EAO79"/>
      <c r="EAP79"/>
      <c r="EAQ79"/>
      <c r="EAR79"/>
      <c r="EAS79"/>
      <c r="EAT79"/>
      <c r="EAU79"/>
      <c r="EAV79"/>
      <c r="EAW79"/>
      <c r="EAX79"/>
      <c r="EAY79"/>
      <c r="EAZ79"/>
      <c r="EBA79"/>
      <c r="EBB79"/>
      <c r="EBC79"/>
      <c r="EBD79"/>
      <c r="EBE79"/>
      <c r="EBF79"/>
      <c r="EBG79"/>
      <c r="EBH79"/>
      <c r="EBI79"/>
      <c r="EBJ79"/>
      <c r="EBK79"/>
      <c r="EBL79"/>
      <c r="EBM79"/>
      <c r="EBN79"/>
      <c r="EBO79"/>
      <c r="EBP79"/>
      <c r="EBQ79"/>
      <c r="EBR79"/>
      <c r="EBS79"/>
      <c r="EBT79"/>
      <c r="EBU79"/>
      <c r="EBV79"/>
      <c r="EBW79"/>
      <c r="EBX79"/>
      <c r="EBY79"/>
      <c r="EBZ79"/>
      <c r="ECA79"/>
      <c r="ECB79"/>
      <c r="ECC79"/>
      <c r="ECD79"/>
      <c r="ECE79"/>
      <c r="ECF79"/>
      <c r="ECG79"/>
      <c r="ECH79"/>
      <c r="ECI79"/>
      <c r="ECJ79"/>
      <c r="ECK79"/>
      <c r="ECL79"/>
      <c r="ECM79"/>
      <c r="ECN79"/>
      <c r="ECO79"/>
      <c r="ECP79"/>
      <c r="ECQ79"/>
      <c r="ECR79"/>
      <c r="ECS79"/>
      <c r="ECT79"/>
      <c r="ECU79"/>
      <c r="ECV79"/>
      <c r="ECW79"/>
      <c r="ECX79"/>
      <c r="ECY79"/>
      <c r="ECZ79"/>
      <c r="EDA79"/>
      <c r="EDB79"/>
      <c r="EDC79"/>
      <c r="EDD79"/>
      <c r="EDE79"/>
      <c r="EDF79"/>
      <c r="EDG79"/>
      <c r="EDH79"/>
      <c r="EDI79"/>
      <c r="EDJ79"/>
      <c r="EDK79"/>
      <c r="EDL79"/>
      <c r="EDM79"/>
      <c r="EDN79"/>
      <c r="EDO79"/>
      <c r="EDP79"/>
      <c r="EDQ79"/>
      <c r="EDR79"/>
      <c r="EDS79"/>
      <c r="EDT79"/>
      <c r="EDU79"/>
      <c r="EDV79"/>
      <c r="EDW79"/>
      <c r="EDX79"/>
      <c r="EDY79"/>
      <c r="EDZ79"/>
      <c r="EEA79"/>
      <c r="EEB79"/>
      <c r="EEC79"/>
      <c r="EED79"/>
      <c r="EEE79"/>
      <c r="EEF79"/>
      <c r="EEG79"/>
      <c r="EEH79"/>
      <c r="EEI79"/>
      <c r="EEJ79"/>
      <c r="EEK79"/>
      <c r="EEL79"/>
      <c r="EEM79"/>
      <c r="EEN79"/>
      <c r="EEO79"/>
      <c r="EEP79"/>
      <c r="EEQ79"/>
      <c r="EER79"/>
      <c r="EES79"/>
      <c r="EET79"/>
      <c r="EEU79"/>
      <c r="EEV79"/>
      <c r="EEW79"/>
      <c r="EEX79"/>
      <c r="EEY79"/>
      <c r="EEZ79"/>
      <c r="EFA79"/>
      <c r="EFB79"/>
      <c r="EFC79"/>
      <c r="EFD79"/>
      <c r="EFE79"/>
      <c r="EFF79"/>
      <c r="EFG79"/>
      <c r="EFH79"/>
      <c r="EFI79"/>
      <c r="EFJ79"/>
      <c r="EFK79"/>
      <c r="EFL79"/>
      <c r="EFM79"/>
      <c r="EFN79"/>
      <c r="EFO79"/>
      <c r="EFP79"/>
      <c r="EFQ79"/>
      <c r="EFR79"/>
      <c r="EFS79"/>
      <c r="EFT79"/>
      <c r="EFU79"/>
      <c r="EFV79"/>
      <c r="EFW79"/>
      <c r="EFX79"/>
      <c r="EFY79"/>
      <c r="EFZ79"/>
      <c r="EGA79"/>
      <c r="EGB79"/>
      <c r="EGC79"/>
      <c r="EGD79"/>
      <c r="EGE79"/>
      <c r="EGF79"/>
      <c r="EGG79"/>
      <c r="EGH79"/>
      <c r="EGI79"/>
      <c r="EGJ79"/>
      <c r="EGK79"/>
      <c r="EGL79"/>
      <c r="EGM79"/>
      <c r="EGN79"/>
      <c r="EGO79"/>
      <c r="EGP79"/>
      <c r="EGQ79"/>
      <c r="EGR79"/>
      <c r="EGS79"/>
      <c r="EGT79"/>
      <c r="EGU79"/>
      <c r="EGV79"/>
      <c r="EGW79"/>
      <c r="EGX79"/>
      <c r="EGY79"/>
      <c r="EGZ79"/>
      <c r="EHA79"/>
      <c r="EHB79"/>
      <c r="EHC79"/>
      <c r="EHD79"/>
      <c r="EHE79"/>
      <c r="EHF79"/>
      <c r="EHG79"/>
      <c r="EHH79"/>
      <c r="EHI79"/>
      <c r="EHJ79"/>
      <c r="EHK79"/>
      <c r="EHL79"/>
      <c r="EHM79"/>
      <c r="EHN79"/>
      <c r="EHO79"/>
      <c r="EHP79"/>
      <c r="EHQ79"/>
      <c r="EHR79"/>
      <c r="EHS79"/>
      <c r="EHT79"/>
      <c r="EHU79"/>
      <c r="EHV79"/>
      <c r="EHW79"/>
      <c r="EHX79"/>
      <c r="EHY79"/>
      <c r="EHZ79"/>
      <c r="EIA79"/>
      <c r="EIB79"/>
      <c r="EIC79"/>
      <c r="EID79"/>
      <c r="EIE79"/>
      <c r="EIF79"/>
      <c r="EIG79"/>
      <c r="EIH79"/>
      <c r="EII79"/>
      <c r="EIJ79"/>
      <c r="EIK79"/>
      <c r="EIL79"/>
      <c r="EIM79"/>
      <c r="EIN79"/>
      <c r="EIO79"/>
      <c r="EIP79"/>
      <c r="EIQ79"/>
      <c r="EIR79"/>
      <c r="EIS79"/>
      <c r="EIT79"/>
      <c r="EIU79"/>
      <c r="EIV79"/>
      <c r="EIW79"/>
      <c r="EIX79"/>
      <c r="EIY79"/>
      <c r="EIZ79"/>
      <c r="EJA79"/>
      <c r="EJB79"/>
      <c r="EJC79"/>
      <c r="EJD79"/>
      <c r="EJE79"/>
      <c r="EJF79"/>
      <c r="EJG79"/>
      <c r="EJH79"/>
      <c r="EJI79"/>
      <c r="EJJ79"/>
      <c r="EJK79"/>
      <c r="EJL79"/>
      <c r="EJM79"/>
      <c r="EJN79"/>
      <c r="EJO79"/>
      <c r="EJP79"/>
      <c r="EJQ79"/>
      <c r="EJR79"/>
      <c r="EJS79"/>
      <c r="EJT79"/>
      <c r="EJU79"/>
      <c r="EJV79"/>
      <c r="EJW79"/>
      <c r="EJX79"/>
      <c r="EJY79"/>
      <c r="EJZ79"/>
      <c r="EKA79"/>
      <c r="EKB79"/>
      <c r="EKC79"/>
      <c r="EKD79"/>
      <c r="EKE79"/>
      <c r="EKF79"/>
      <c r="EKG79"/>
      <c r="EKH79"/>
      <c r="EKI79"/>
      <c r="EKJ79"/>
      <c r="EKK79"/>
      <c r="EKL79"/>
      <c r="EKM79"/>
      <c r="EKN79"/>
      <c r="EKO79"/>
      <c r="EKP79"/>
      <c r="EKQ79"/>
      <c r="EKR79"/>
      <c r="EKS79"/>
      <c r="EKT79"/>
      <c r="EKU79"/>
      <c r="EKV79"/>
      <c r="EKW79"/>
      <c r="EKX79"/>
      <c r="EKY79"/>
      <c r="EKZ79"/>
      <c r="ELA79"/>
      <c r="ELB79"/>
      <c r="ELC79"/>
      <c r="ELD79"/>
      <c r="ELE79"/>
      <c r="ELF79"/>
      <c r="ELG79"/>
      <c r="ELH79"/>
      <c r="ELI79"/>
      <c r="ELJ79"/>
      <c r="ELK79"/>
      <c r="ELL79"/>
      <c r="ELM79"/>
      <c r="ELN79"/>
      <c r="ELO79"/>
      <c r="ELP79"/>
      <c r="ELQ79"/>
      <c r="ELR79"/>
      <c r="ELS79"/>
      <c r="ELT79"/>
      <c r="ELU79"/>
      <c r="ELV79"/>
      <c r="ELW79"/>
      <c r="ELX79"/>
      <c r="ELY79"/>
      <c r="ELZ79"/>
      <c r="EMA79"/>
      <c r="EMB79"/>
      <c r="EMC79"/>
      <c r="EMD79"/>
      <c r="EME79"/>
      <c r="EMF79"/>
      <c r="EMG79"/>
      <c r="EMH79"/>
      <c r="EMI79"/>
      <c r="EMJ79"/>
      <c r="EMK79"/>
      <c r="EML79"/>
      <c r="EMM79"/>
      <c r="EMN79"/>
      <c r="EMO79"/>
      <c r="EMP79"/>
      <c r="EMQ79"/>
      <c r="EMR79"/>
      <c r="EMS79"/>
      <c r="EMT79"/>
      <c r="EMU79"/>
      <c r="EMV79"/>
      <c r="EMW79"/>
      <c r="EMX79"/>
      <c r="EMY79"/>
      <c r="EMZ79"/>
      <c r="ENA79"/>
      <c r="ENB79"/>
      <c r="ENC79"/>
      <c r="END79"/>
      <c r="ENE79"/>
      <c r="ENF79"/>
      <c r="ENG79"/>
      <c r="ENH79"/>
      <c r="ENI79"/>
      <c r="ENJ79"/>
      <c r="ENK79"/>
      <c r="ENL79"/>
      <c r="ENM79"/>
      <c r="ENN79"/>
      <c r="ENO79"/>
      <c r="ENP79"/>
      <c r="ENQ79"/>
      <c r="ENR79"/>
      <c r="ENS79"/>
      <c r="ENT79"/>
      <c r="ENU79"/>
      <c r="ENV79"/>
      <c r="ENW79"/>
      <c r="ENX79"/>
      <c r="ENY79"/>
      <c r="ENZ79"/>
      <c r="EOA79"/>
      <c r="EOB79"/>
      <c r="EOC79"/>
      <c r="EOD79"/>
      <c r="EOE79"/>
      <c r="EOF79"/>
      <c r="EOG79"/>
      <c r="EOH79"/>
      <c r="EOI79"/>
      <c r="EOJ79"/>
      <c r="EOK79"/>
      <c r="EOL79"/>
      <c r="EOM79"/>
      <c r="EON79"/>
      <c r="EOO79"/>
      <c r="EOP79"/>
      <c r="EOQ79"/>
      <c r="EOR79"/>
      <c r="EOS79"/>
      <c r="EOT79"/>
      <c r="EOU79"/>
      <c r="EOV79"/>
      <c r="EOW79"/>
      <c r="EOX79"/>
      <c r="EOY79"/>
      <c r="EOZ79"/>
      <c r="EPA79"/>
      <c r="EPB79"/>
      <c r="EPC79"/>
      <c r="EPD79"/>
      <c r="EPE79"/>
      <c r="EPF79"/>
      <c r="EPG79"/>
      <c r="EPH79"/>
      <c r="EPI79"/>
      <c r="EPJ79"/>
      <c r="EPK79"/>
      <c r="EPL79"/>
      <c r="EPM79"/>
      <c r="EPN79"/>
      <c r="EPO79"/>
      <c r="EPP79"/>
      <c r="EPQ79"/>
      <c r="EPR79"/>
      <c r="EPS79"/>
      <c r="EPT79"/>
      <c r="EPU79"/>
      <c r="EPV79"/>
      <c r="EPW79"/>
      <c r="EPX79"/>
      <c r="EPY79"/>
      <c r="EPZ79"/>
      <c r="EQA79"/>
      <c r="EQB79"/>
      <c r="EQC79"/>
      <c r="EQD79"/>
      <c r="EQE79"/>
      <c r="EQF79"/>
      <c r="EQG79"/>
      <c r="EQH79"/>
      <c r="EQI79"/>
      <c r="EQJ79"/>
      <c r="EQK79"/>
      <c r="EQL79"/>
      <c r="EQM79"/>
      <c r="EQN79"/>
      <c r="EQO79"/>
      <c r="EQP79"/>
      <c r="EQQ79"/>
      <c r="EQR79"/>
      <c r="EQS79"/>
      <c r="EQT79"/>
      <c r="EQU79"/>
      <c r="EQV79"/>
      <c r="EQW79"/>
      <c r="EQX79"/>
      <c r="EQY79"/>
      <c r="EQZ79"/>
      <c r="ERA79"/>
      <c r="ERB79"/>
      <c r="ERC79"/>
      <c r="ERD79"/>
      <c r="ERE79"/>
      <c r="ERF79"/>
      <c r="ERG79"/>
      <c r="ERH79"/>
      <c r="ERI79"/>
      <c r="ERJ79"/>
      <c r="ERK79"/>
      <c r="ERL79"/>
      <c r="ERM79"/>
      <c r="ERN79"/>
      <c r="ERO79"/>
      <c r="ERP79"/>
      <c r="ERQ79"/>
      <c r="ERR79"/>
      <c r="ERS79"/>
      <c r="ERT79"/>
      <c r="ERU79"/>
      <c r="ERV79"/>
      <c r="ERW79"/>
      <c r="ERX79"/>
      <c r="ERY79"/>
      <c r="ERZ79"/>
      <c r="ESA79"/>
      <c r="ESB79"/>
      <c r="ESC79"/>
      <c r="ESD79"/>
      <c r="ESE79"/>
      <c r="ESF79"/>
      <c r="ESG79"/>
      <c r="ESH79"/>
      <c r="ESI79"/>
      <c r="ESJ79"/>
      <c r="ESK79"/>
      <c r="ESL79"/>
      <c r="ESM79"/>
      <c r="ESN79"/>
      <c r="ESO79"/>
      <c r="ESP79"/>
      <c r="ESQ79"/>
      <c r="ESR79"/>
      <c r="ESS79"/>
      <c r="EST79"/>
      <c r="ESU79"/>
      <c r="ESV79"/>
      <c r="ESW79"/>
      <c r="ESX79"/>
      <c r="ESY79"/>
      <c r="ESZ79"/>
      <c r="ETA79"/>
      <c r="ETB79"/>
      <c r="ETC79"/>
      <c r="ETD79"/>
      <c r="ETE79"/>
      <c r="ETF79"/>
      <c r="ETG79"/>
      <c r="ETH79"/>
      <c r="ETI79"/>
      <c r="ETJ79"/>
      <c r="ETK79"/>
      <c r="ETL79"/>
      <c r="ETM79"/>
      <c r="ETN79"/>
      <c r="ETO79"/>
      <c r="ETP79"/>
      <c r="ETQ79"/>
      <c r="ETR79"/>
      <c r="ETS79"/>
      <c r="ETT79"/>
      <c r="ETU79"/>
      <c r="ETV79"/>
      <c r="ETW79"/>
      <c r="ETX79"/>
      <c r="ETY79"/>
      <c r="ETZ79"/>
      <c r="EUA79"/>
      <c r="EUB79"/>
      <c r="EUC79"/>
      <c r="EUD79"/>
      <c r="EUE79"/>
      <c r="EUF79"/>
      <c r="EUG79"/>
      <c r="EUH79"/>
      <c r="EUI79"/>
      <c r="EUJ79"/>
      <c r="EUK79"/>
      <c r="EUL79"/>
      <c r="EUM79"/>
      <c r="EUN79"/>
      <c r="EUO79"/>
      <c r="EUP79"/>
      <c r="EUQ79"/>
      <c r="EUR79"/>
      <c r="EUS79"/>
      <c r="EUT79"/>
      <c r="EUU79"/>
      <c r="EUV79"/>
      <c r="EUW79"/>
      <c r="EUX79"/>
      <c r="EUY79"/>
      <c r="EUZ79"/>
      <c r="EVA79"/>
      <c r="EVB79"/>
      <c r="EVC79"/>
      <c r="EVD79"/>
      <c r="EVE79"/>
      <c r="EVF79"/>
      <c r="EVG79"/>
      <c r="EVH79"/>
      <c r="EVI79"/>
      <c r="EVJ79"/>
      <c r="EVK79"/>
      <c r="EVL79"/>
      <c r="EVM79"/>
      <c r="EVN79"/>
      <c r="EVO79"/>
      <c r="EVP79"/>
      <c r="EVQ79"/>
      <c r="EVR79"/>
      <c r="EVS79"/>
      <c r="EVT79"/>
      <c r="EVU79"/>
      <c r="EVV79"/>
      <c r="EVW79"/>
      <c r="EVX79"/>
      <c r="EVY79"/>
      <c r="EVZ79"/>
      <c r="EWA79"/>
      <c r="EWB79"/>
      <c r="EWC79"/>
      <c r="EWD79"/>
      <c r="EWE79"/>
      <c r="EWF79"/>
      <c r="EWG79"/>
      <c r="EWH79"/>
      <c r="EWI79"/>
      <c r="EWJ79"/>
      <c r="EWK79"/>
      <c r="EWL79"/>
      <c r="EWM79"/>
      <c r="EWN79"/>
      <c r="EWO79"/>
      <c r="EWP79"/>
      <c r="EWQ79"/>
      <c r="EWR79"/>
      <c r="EWS79"/>
      <c r="EWT79"/>
      <c r="EWU79"/>
      <c r="EWV79"/>
      <c r="EWW79"/>
      <c r="EWX79"/>
      <c r="EWY79"/>
      <c r="EWZ79"/>
      <c r="EXA79"/>
      <c r="EXB79"/>
      <c r="EXC79"/>
      <c r="EXD79"/>
      <c r="EXE79"/>
      <c r="EXF79"/>
      <c r="EXG79"/>
      <c r="EXH79"/>
      <c r="EXI79"/>
      <c r="EXJ79"/>
      <c r="EXK79"/>
      <c r="EXL79"/>
      <c r="EXM79"/>
      <c r="EXN79"/>
      <c r="EXO79"/>
      <c r="EXP79"/>
      <c r="EXQ79"/>
      <c r="EXR79"/>
      <c r="EXS79"/>
      <c r="EXT79"/>
      <c r="EXU79"/>
      <c r="EXV79"/>
      <c r="EXW79"/>
      <c r="EXX79"/>
      <c r="EXY79"/>
      <c r="EXZ79"/>
      <c r="EYA79"/>
      <c r="EYB79"/>
      <c r="EYC79"/>
      <c r="EYD79"/>
      <c r="EYE79"/>
      <c r="EYF79"/>
      <c r="EYG79"/>
      <c r="EYH79"/>
      <c r="EYI79"/>
      <c r="EYJ79"/>
      <c r="EYK79"/>
      <c r="EYL79"/>
      <c r="EYM79"/>
      <c r="EYN79"/>
      <c r="EYO79"/>
      <c r="EYP79"/>
      <c r="EYQ79"/>
      <c r="EYR79"/>
      <c r="EYS79"/>
      <c r="EYT79"/>
      <c r="EYU79"/>
      <c r="EYV79"/>
      <c r="EYW79"/>
      <c r="EYX79"/>
      <c r="EYY79"/>
      <c r="EYZ79"/>
      <c r="EZA79"/>
      <c r="EZB79"/>
      <c r="EZC79"/>
      <c r="EZD79"/>
      <c r="EZE79"/>
      <c r="EZF79"/>
      <c r="EZG79"/>
      <c r="EZH79"/>
      <c r="EZI79"/>
      <c r="EZJ79"/>
      <c r="EZK79"/>
      <c r="EZL79"/>
      <c r="EZM79"/>
      <c r="EZN79"/>
      <c r="EZO79"/>
      <c r="EZP79"/>
      <c r="EZQ79"/>
      <c r="EZR79"/>
      <c r="EZS79"/>
      <c r="EZT79"/>
      <c r="EZU79"/>
      <c r="EZV79"/>
      <c r="EZW79"/>
      <c r="EZX79"/>
      <c r="EZY79"/>
      <c r="EZZ79"/>
      <c r="FAA79"/>
      <c r="FAB79"/>
      <c r="FAC79"/>
      <c r="FAD79"/>
      <c r="FAE79"/>
      <c r="FAF79"/>
      <c r="FAG79"/>
      <c r="FAH79"/>
      <c r="FAI79"/>
      <c r="FAJ79"/>
      <c r="FAK79"/>
      <c r="FAL79"/>
      <c r="FAM79"/>
      <c r="FAN79"/>
      <c r="FAO79"/>
      <c r="FAP79"/>
      <c r="FAQ79"/>
      <c r="FAR79"/>
      <c r="FAS79"/>
      <c r="FAT79"/>
      <c r="FAU79"/>
      <c r="FAV79"/>
      <c r="FAW79"/>
      <c r="FAX79"/>
      <c r="FAY79"/>
      <c r="FAZ79"/>
      <c r="FBA79"/>
      <c r="FBB79"/>
      <c r="FBC79"/>
      <c r="FBD79"/>
      <c r="FBE79"/>
      <c r="FBF79"/>
      <c r="FBG79"/>
      <c r="FBH79"/>
      <c r="FBI79"/>
      <c r="FBJ79"/>
      <c r="FBK79"/>
      <c r="FBL79"/>
      <c r="FBM79"/>
      <c r="FBN79"/>
      <c r="FBO79"/>
      <c r="FBP79"/>
      <c r="FBQ79"/>
      <c r="FBR79"/>
      <c r="FBS79"/>
      <c r="FBT79"/>
      <c r="FBU79"/>
      <c r="FBV79"/>
      <c r="FBW79"/>
      <c r="FBX79"/>
      <c r="FBY79"/>
      <c r="FBZ79"/>
      <c r="FCA79"/>
      <c r="FCB79"/>
      <c r="FCC79"/>
      <c r="FCD79"/>
      <c r="FCE79"/>
      <c r="FCF79"/>
      <c r="FCG79"/>
      <c r="FCH79"/>
      <c r="FCI79"/>
      <c r="FCJ79"/>
      <c r="FCK79"/>
      <c r="FCL79"/>
      <c r="FCM79"/>
      <c r="FCN79"/>
      <c r="FCO79"/>
      <c r="FCP79"/>
      <c r="FCQ79"/>
      <c r="FCR79"/>
      <c r="FCS79"/>
      <c r="FCT79"/>
      <c r="FCU79"/>
      <c r="FCV79"/>
      <c r="FCW79"/>
      <c r="FCX79"/>
      <c r="FCY79"/>
      <c r="FCZ79"/>
      <c r="FDA79"/>
      <c r="FDB79"/>
      <c r="FDC79"/>
      <c r="FDD79"/>
      <c r="FDE79"/>
      <c r="FDF79"/>
      <c r="FDG79"/>
      <c r="FDH79"/>
      <c r="FDI79"/>
      <c r="FDJ79"/>
      <c r="FDK79"/>
      <c r="FDL79"/>
      <c r="FDM79"/>
      <c r="FDN79"/>
      <c r="FDO79"/>
      <c r="FDP79"/>
      <c r="FDQ79"/>
      <c r="FDR79"/>
      <c r="FDS79"/>
      <c r="FDT79"/>
      <c r="FDU79"/>
      <c r="FDV79"/>
      <c r="FDW79"/>
      <c r="FDX79"/>
      <c r="FDY79"/>
      <c r="FDZ79"/>
      <c r="FEA79"/>
      <c r="FEB79"/>
      <c r="FEC79"/>
      <c r="FED79"/>
      <c r="FEE79"/>
      <c r="FEF79"/>
      <c r="FEG79"/>
      <c r="FEH79"/>
      <c r="FEI79"/>
      <c r="FEJ79"/>
      <c r="FEK79"/>
      <c r="FEL79"/>
      <c r="FEM79"/>
      <c r="FEN79"/>
      <c r="FEO79"/>
      <c r="FEP79"/>
      <c r="FEQ79"/>
      <c r="FER79"/>
      <c r="FES79"/>
      <c r="FET79"/>
      <c r="FEU79"/>
      <c r="FEV79"/>
      <c r="FEW79"/>
      <c r="FEX79"/>
      <c r="FEY79"/>
      <c r="FEZ79"/>
      <c r="FFA79"/>
      <c r="FFB79"/>
      <c r="FFC79"/>
      <c r="FFD79"/>
      <c r="FFE79"/>
      <c r="FFF79"/>
      <c r="FFG79"/>
      <c r="FFH79"/>
      <c r="FFI79"/>
      <c r="FFJ79"/>
      <c r="FFK79"/>
      <c r="FFL79"/>
      <c r="FFM79"/>
      <c r="FFN79"/>
      <c r="FFO79"/>
      <c r="FFP79"/>
      <c r="FFQ79"/>
      <c r="FFR79"/>
      <c r="FFS79"/>
      <c r="FFT79"/>
      <c r="FFU79"/>
      <c r="FFV79"/>
      <c r="FFW79"/>
      <c r="FFX79"/>
      <c r="FFY79"/>
      <c r="FFZ79"/>
      <c r="FGA79"/>
      <c r="FGB79"/>
      <c r="FGC79"/>
      <c r="FGD79"/>
      <c r="FGE79"/>
      <c r="FGF79"/>
      <c r="FGG79"/>
      <c r="FGH79"/>
      <c r="FGI79"/>
      <c r="FGJ79"/>
      <c r="FGK79"/>
      <c r="FGL79"/>
      <c r="FGM79"/>
      <c r="FGN79"/>
      <c r="FGO79"/>
      <c r="FGP79"/>
      <c r="FGQ79"/>
      <c r="FGR79"/>
      <c r="FGS79"/>
      <c r="FGT79"/>
      <c r="FGU79"/>
      <c r="FGV79"/>
      <c r="FGW79"/>
      <c r="FGX79"/>
      <c r="FGY79"/>
      <c r="FGZ79"/>
      <c r="FHA79"/>
      <c r="FHB79"/>
      <c r="FHC79"/>
      <c r="FHD79"/>
      <c r="FHE79"/>
      <c r="FHF79"/>
      <c r="FHG79"/>
      <c r="FHH79"/>
      <c r="FHI79"/>
      <c r="FHJ79"/>
      <c r="FHK79"/>
      <c r="FHL79"/>
      <c r="FHM79"/>
      <c r="FHN79"/>
      <c r="FHO79"/>
      <c r="FHP79"/>
      <c r="FHQ79"/>
      <c r="FHR79"/>
      <c r="FHS79"/>
      <c r="FHT79"/>
      <c r="FHU79"/>
      <c r="FHV79"/>
      <c r="FHW79"/>
      <c r="FHX79"/>
      <c r="FHY79"/>
      <c r="FHZ79"/>
      <c r="FIA79"/>
      <c r="FIB79"/>
      <c r="FIC79"/>
      <c r="FID79"/>
      <c r="FIE79"/>
      <c r="FIF79"/>
      <c r="FIG79"/>
      <c r="FIH79"/>
      <c r="FII79"/>
      <c r="FIJ79"/>
      <c r="FIK79"/>
      <c r="FIL79"/>
      <c r="FIM79"/>
      <c r="FIN79"/>
      <c r="FIO79"/>
      <c r="FIP79"/>
      <c r="FIQ79"/>
      <c r="FIR79"/>
      <c r="FIS79"/>
      <c r="FIT79"/>
      <c r="FIU79"/>
      <c r="FIV79"/>
      <c r="FIW79"/>
      <c r="FIX79"/>
      <c r="FIY79"/>
      <c r="FIZ79"/>
      <c r="FJA79"/>
      <c r="FJB79"/>
      <c r="FJC79"/>
      <c r="FJD79"/>
      <c r="FJE79"/>
      <c r="FJF79"/>
      <c r="FJG79"/>
      <c r="FJH79"/>
      <c r="FJI79"/>
      <c r="FJJ79"/>
      <c r="FJK79"/>
      <c r="FJL79"/>
      <c r="FJM79"/>
      <c r="FJN79"/>
      <c r="FJO79"/>
      <c r="FJP79"/>
      <c r="FJQ79"/>
      <c r="FJR79"/>
      <c r="FJS79"/>
      <c r="FJT79"/>
      <c r="FJU79"/>
      <c r="FJV79"/>
      <c r="FJW79"/>
      <c r="FJX79"/>
      <c r="FJY79"/>
      <c r="FJZ79"/>
      <c r="FKA79"/>
      <c r="FKB79"/>
      <c r="FKC79"/>
      <c r="FKD79"/>
      <c r="FKE79"/>
      <c r="FKF79"/>
      <c r="FKG79"/>
      <c r="FKH79"/>
      <c r="FKI79"/>
      <c r="FKJ79"/>
      <c r="FKK79"/>
      <c r="FKL79"/>
      <c r="FKM79"/>
      <c r="FKN79"/>
      <c r="FKO79"/>
      <c r="FKP79"/>
      <c r="FKQ79"/>
      <c r="FKR79"/>
      <c r="FKS79"/>
      <c r="FKT79"/>
      <c r="FKU79"/>
      <c r="FKV79"/>
      <c r="FKW79"/>
      <c r="FKX79"/>
      <c r="FKY79"/>
      <c r="FKZ79"/>
      <c r="FLA79"/>
      <c r="FLB79"/>
      <c r="FLC79"/>
      <c r="FLD79"/>
      <c r="FLE79"/>
      <c r="FLF79"/>
      <c r="FLG79"/>
      <c r="FLH79"/>
      <c r="FLI79"/>
      <c r="FLJ79"/>
      <c r="FLK79"/>
      <c r="FLL79"/>
      <c r="FLM79"/>
      <c r="FLN79"/>
      <c r="FLO79"/>
      <c r="FLP79"/>
      <c r="FLQ79"/>
      <c r="FLR79"/>
      <c r="FLS79"/>
      <c r="FLT79"/>
      <c r="FLU79"/>
      <c r="FLV79"/>
      <c r="FLW79"/>
      <c r="FLX79"/>
      <c r="FLY79"/>
      <c r="FLZ79"/>
      <c r="FMA79"/>
      <c r="FMB79"/>
      <c r="FMC79"/>
      <c r="FMD79"/>
      <c r="FME79"/>
      <c r="FMF79"/>
      <c r="FMG79"/>
      <c r="FMH79"/>
      <c r="FMI79"/>
      <c r="FMJ79"/>
      <c r="FMK79"/>
      <c r="FML79"/>
      <c r="FMM79"/>
      <c r="FMN79"/>
      <c r="FMO79"/>
      <c r="FMP79"/>
      <c r="FMQ79"/>
      <c r="FMR79"/>
      <c r="FMS79"/>
      <c r="FMT79"/>
      <c r="FMU79"/>
      <c r="FMV79"/>
      <c r="FMW79"/>
      <c r="FMX79"/>
      <c r="FMY79"/>
      <c r="FMZ79"/>
      <c r="FNA79"/>
      <c r="FNB79"/>
      <c r="FNC79"/>
      <c r="FND79"/>
      <c r="FNE79"/>
      <c r="FNF79"/>
      <c r="FNG79"/>
      <c r="FNH79"/>
      <c r="FNI79"/>
      <c r="FNJ79"/>
      <c r="FNK79"/>
      <c r="FNL79"/>
      <c r="FNM79"/>
      <c r="FNN79"/>
      <c r="FNO79"/>
      <c r="FNP79"/>
      <c r="FNQ79"/>
      <c r="FNR79"/>
      <c r="FNS79"/>
      <c r="FNT79"/>
      <c r="FNU79"/>
      <c r="FNV79"/>
      <c r="FNW79"/>
      <c r="FNX79"/>
      <c r="FNY79"/>
      <c r="FNZ79"/>
      <c r="FOA79"/>
      <c r="FOB79"/>
      <c r="FOC79"/>
      <c r="FOD79"/>
      <c r="FOE79"/>
      <c r="FOF79"/>
      <c r="FOG79"/>
      <c r="FOH79"/>
      <c r="FOI79"/>
      <c r="FOJ79"/>
      <c r="FOK79"/>
      <c r="FOL79"/>
      <c r="FOM79"/>
      <c r="FON79"/>
      <c r="FOO79"/>
      <c r="FOP79"/>
      <c r="FOQ79"/>
      <c r="FOR79"/>
      <c r="FOS79"/>
      <c r="FOT79"/>
      <c r="FOU79"/>
      <c r="FOV79"/>
      <c r="FOW79"/>
      <c r="FOX79"/>
      <c r="FOY79"/>
      <c r="FOZ79"/>
      <c r="FPA79"/>
      <c r="FPB79"/>
      <c r="FPC79"/>
      <c r="FPD79"/>
      <c r="FPE79"/>
      <c r="FPF79"/>
      <c r="FPG79"/>
      <c r="FPH79"/>
      <c r="FPI79"/>
      <c r="FPJ79"/>
      <c r="FPK79"/>
      <c r="FPL79"/>
      <c r="FPM79"/>
      <c r="FPN79"/>
      <c r="FPO79"/>
      <c r="FPP79"/>
      <c r="FPQ79"/>
      <c r="FPR79"/>
      <c r="FPS79"/>
      <c r="FPT79"/>
      <c r="FPU79"/>
      <c r="FPV79"/>
      <c r="FPW79"/>
      <c r="FPX79"/>
      <c r="FPY79"/>
      <c r="FPZ79"/>
      <c r="FQA79"/>
      <c r="FQB79"/>
      <c r="FQC79"/>
      <c r="FQD79"/>
      <c r="FQE79"/>
      <c r="FQF79"/>
      <c r="FQG79"/>
      <c r="FQH79"/>
      <c r="FQI79"/>
      <c r="FQJ79"/>
      <c r="FQK79"/>
      <c r="FQL79"/>
      <c r="FQM79"/>
      <c r="FQN79"/>
      <c r="FQO79"/>
      <c r="FQP79"/>
      <c r="FQQ79"/>
      <c r="FQR79"/>
      <c r="FQS79"/>
      <c r="FQT79"/>
      <c r="FQU79"/>
      <c r="FQV79"/>
      <c r="FQW79"/>
      <c r="FQX79"/>
      <c r="FQY79"/>
      <c r="FQZ79"/>
      <c r="FRA79"/>
      <c r="FRB79"/>
      <c r="FRC79"/>
      <c r="FRD79"/>
      <c r="FRE79"/>
      <c r="FRF79"/>
      <c r="FRG79"/>
      <c r="FRH79"/>
      <c r="FRI79"/>
      <c r="FRJ79"/>
      <c r="FRK79"/>
      <c r="FRL79"/>
      <c r="FRM79"/>
      <c r="FRN79"/>
      <c r="FRO79"/>
      <c r="FRP79"/>
      <c r="FRQ79"/>
      <c r="FRR79"/>
      <c r="FRS79"/>
      <c r="FRT79"/>
      <c r="FRU79"/>
      <c r="FRV79"/>
      <c r="FRW79"/>
      <c r="FRX79"/>
      <c r="FRY79"/>
      <c r="FRZ79"/>
      <c r="FSA79"/>
      <c r="FSB79"/>
      <c r="FSC79"/>
      <c r="FSD79"/>
      <c r="FSE79"/>
      <c r="FSF79"/>
      <c r="FSG79"/>
      <c r="FSH79"/>
      <c r="FSI79"/>
      <c r="FSJ79"/>
      <c r="FSK79"/>
      <c r="FSL79"/>
      <c r="FSM79"/>
      <c r="FSN79"/>
      <c r="FSO79"/>
      <c r="FSP79"/>
      <c r="FSQ79"/>
      <c r="FSR79"/>
      <c r="FSS79"/>
      <c r="FST79"/>
      <c r="FSU79"/>
      <c r="FSV79"/>
      <c r="FSW79"/>
      <c r="FSX79"/>
      <c r="FSY79"/>
      <c r="FSZ79"/>
      <c r="FTA79"/>
      <c r="FTB79"/>
      <c r="FTC79"/>
      <c r="FTD79"/>
      <c r="FTE79"/>
      <c r="FTF79"/>
      <c r="FTG79"/>
      <c r="FTH79"/>
      <c r="FTI79"/>
      <c r="FTJ79"/>
      <c r="FTK79"/>
      <c r="FTL79"/>
      <c r="FTM79"/>
      <c r="FTN79"/>
      <c r="FTO79"/>
      <c r="FTP79"/>
      <c r="FTQ79"/>
      <c r="FTR79"/>
      <c r="FTS79"/>
      <c r="FTT79"/>
      <c r="FTU79"/>
      <c r="FTV79"/>
      <c r="FTW79"/>
      <c r="FTX79"/>
      <c r="FTY79"/>
      <c r="FTZ79"/>
      <c r="FUA79"/>
      <c r="FUB79"/>
      <c r="FUC79"/>
      <c r="FUD79"/>
      <c r="FUE79"/>
      <c r="FUF79"/>
      <c r="FUG79"/>
      <c r="FUH79"/>
      <c r="FUI79"/>
      <c r="FUJ79"/>
      <c r="FUK79"/>
      <c r="FUL79"/>
      <c r="FUM79"/>
      <c r="FUN79"/>
      <c r="FUO79"/>
      <c r="FUP79"/>
      <c r="FUQ79"/>
      <c r="FUR79"/>
      <c r="FUS79"/>
      <c r="FUT79"/>
      <c r="FUU79"/>
      <c r="FUV79"/>
      <c r="FUW79"/>
      <c r="FUX79"/>
      <c r="FUY79"/>
      <c r="FUZ79"/>
      <c r="FVA79"/>
      <c r="FVB79"/>
      <c r="FVC79"/>
      <c r="FVD79"/>
      <c r="FVE79"/>
      <c r="FVF79"/>
      <c r="FVG79"/>
      <c r="FVH79"/>
      <c r="FVI79"/>
      <c r="FVJ79"/>
      <c r="FVK79"/>
      <c r="FVL79"/>
      <c r="FVM79"/>
      <c r="FVN79"/>
      <c r="FVO79"/>
      <c r="FVP79"/>
      <c r="FVQ79"/>
      <c r="FVR79"/>
      <c r="FVS79"/>
      <c r="FVT79"/>
      <c r="FVU79"/>
      <c r="FVV79"/>
      <c r="FVW79"/>
      <c r="FVX79"/>
      <c r="FVY79"/>
      <c r="FVZ79"/>
      <c r="FWA79"/>
      <c r="FWB79"/>
      <c r="FWC79"/>
      <c r="FWD79"/>
      <c r="FWE79"/>
      <c r="FWF79"/>
      <c r="FWG79"/>
      <c r="FWH79"/>
      <c r="FWI79"/>
      <c r="FWJ79"/>
      <c r="FWK79"/>
      <c r="FWL79"/>
      <c r="FWM79"/>
      <c r="FWN79"/>
      <c r="FWO79"/>
      <c r="FWP79"/>
      <c r="FWQ79"/>
      <c r="FWR79"/>
      <c r="FWS79"/>
      <c r="FWT79"/>
      <c r="FWU79"/>
      <c r="FWV79"/>
      <c r="FWW79"/>
      <c r="FWX79"/>
      <c r="FWY79"/>
      <c r="FWZ79"/>
      <c r="FXA79"/>
      <c r="FXB79"/>
      <c r="FXC79"/>
      <c r="FXD79"/>
      <c r="FXE79"/>
      <c r="FXF79"/>
      <c r="FXG79"/>
      <c r="FXH79"/>
      <c r="FXI79"/>
      <c r="FXJ79"/>
      <c r="FXK79"/>
      <c r="FXL79"/>
      <c r="FXM79"/>
      <c r="FXN79"/>
      <c r="FXO79"/>
      <c r="FXP79"/>
      <c r="FXQ79"/>
      <c r="FXR79"/>
      <c r="FXS79"/>
      <c r="FXT79"/>
      <c r="FXU79"/>
      <c r="FXV79"/>
      <c r="FXW79"/>
      <c r="FXX79"/>
      <c r="FXY79"/>
      <c r="FXZ79"/>
      <c r="FYA79"/>
      <c r="FYB79"/>
      <c r="FYC79"/>
      <c r="FYD79"/>
      <c r="FYE79"/>
      <c r="FYF79"/>
      <c r="FYG79"/>
      <c r="FYH79"/>
      <c r="FYI79"/>
      <c r="FYJ79"/>
      <c r="FYK79"/>
      <c r="FYL79"/>
      <c r="FYM79"/>
      <c r="FYN79"/>
      <c r="FYO79"/>
      <c r="FYP79"/>
      <c r="FYQ79"/>
      <c r="FYR79"/>
      <c r="FYS79"/>
      <c r="FYT79"/>
      <c r="FYU79"/>
      <c r="FYV79"/>
      <c r="FYW79"/>
      <c r="FYX79"/>
      <c r="FYY79"/>
      <c r="FYZ79"/>
      <c r="FZA79"/>
      <c r="FZB79"/>
      <c r="FZC79"/>
      <c r="FZD79"/>
      <c r="FZE79"/>
      <c r="FZF79"/>
      <c r="FZG79"/>
      <c r="FZH79"/>
      <c r="FZI79"/>
      <c r="FZJ79"/>
      <c r="FZK79"/>
      <c r="FZL79"/>
      <c r="FZM79"/>
      <c r="FZN79"/>
      <c r="FZO79"/>
      <c r="FZP79"/>
      <c r="FZQ79"/>
      <c r="FZR79"/>
      <c r="FZS79"/>
      <c r="FZT79"/>
      <c r="FZU79"/>
      <c r="FZV79"/>
      <c r="FZW79"/>
      <c r="FZX79"/>
      <c r="FZY79"/>
      <c r="FZZ79"/>
      <c r="GAA79"/>
      <c r="GAB79"/>
      <c r="GAC79"/>
      <c r="GAD79"/>
      <c r="GAE79"/>
      <c r="GAF79"/>
      <c r="GAG79"/>
      <c r="GAH79"/>
      <c r="GAI79"/>
      <c r="GAJ79"/>
      <c r="GAK79"/>
      <c r="GAL79"/>
      <c r="GAM79"/>
      <c r="GAN79"/>
      <c r="GAO79"/>
      <c r="GAP79"/>
      <c r="GAQ79"/>
      <c r="GAR79"/>
      <c r="GAS79"/>
      <c r="GAT79"/>
      <c r="GAU79"/>
      <c r="GAV79"/>
      <c r="GAW79"/>
      <c r="GAX79"/>
      <c r="GAY79"/>
      <c r="GAZ79"/>
      <c r="GBA79"/>
      <c r="GBB79"/>
      <c r="GBC79"/>
      <c r="GBD79"/>
      <c r="GBE79"/>
      <c r="GBF79"/>
      <c r="GBG79"/>
      <c r="GBH79"/>
      <c r="GBI79"/>
      <c r="GBJ79"/>
      <c r="GBK79"/>
      <c r="GBL79"/>
      <c r="GBM79"/>
      <c r="GBN79"/>
      <c r="GBO79"/>
      <c r="GBP79"/>
      <c r="GBQ79"/>
      <c r="GBR79"/>
      <c r="GBS79"/>
      <c r="GBT79"/>
      <c r="GBU79"/>
      <c r="GBV79"/>
      <c r="GBW79"/>
      <c r="GBX79"/>
      <c r="GBY79"/>
      <c r="GBZ79"/>
      <c r="GCA79"/>
      <c r="GCB79"/>
      <c r="GCC79"/>
      <c r="GCD79"/>
      <c r="GCE79"/>
      <c r="GCF79"/>
      <c r="GCG79"/>
      <c r="GCH79"/>
      <c r="GCI79"/>
      <c r="GCJ79"/>
      <c r="GCK79"/>
      <c r="GCL79"/>
      <c r="GCM79"/>
      <c r="GCN79"/>
      <c r="GCO79"/>
      <c r="GCP79"/>
      <c r="GCQ79"/>
      <c r="GCR79"/>
      <c r="GCS79"/>
      <c r="GCT79"/>
      <c r="GCU79"/>
      <c r="GCV79"/>
      <c r="GCW79"/>
      <c r="GCX79"/>
      <c r="GCY79"/>
      <c r="GCZ79"/>
      <c r="GDA79"/>
      <c r="GDB79"/>
      <c r="GDC79"/>
      <c r="GDD79"/>
      <c r="GDE79"/>
      <c r="GDF79"/>
      <c r="GDG79"/>
      <c r="GDH79"/>
      <c r="GDI79"/>
      <c r="GDJ79"/>
      <c r="GDK79"/>
      <c r="GDL79"/>
      <c r="GDM79"/>
      <c r="GDN79"/>
      <c r="GDO79"/>
      <c r="GDP79"/>
      <c r="GDQ79"/>
      <c r="GDR79"/>
      <c r="GDS79"/>
      <c r="GDT79"/>
      <c r="GDU79"/>
      <c r="GDV79"/>
      <c r="GDW79"/>
      <c r="GDX79"/>
      <c r="GDY79"/>
      <c r="GDZ79"/>
      <c r="GEA79"/>
      <c r="GEB79"/>
      <c r="GEC79"/>
      <c r="GED79"/>
      <c r="GEE79"/>
      <c r="GEF79"/>
      <c r="GEG79"/>
      <c r="GEH79"/>
      <c r="GEI79"/>
      <c r="GEJ79"/>
      <c r="GEK79"/>
      <c r="GEL79"/>
      <c r="GEM79"/>
      <c r="GEN79"/>
      <c r="GEO79"/>
      <c r="GEP79"/>
      <c r="GEQ79"/>
      <c r="GER79"/>
      <c r="GES79"/>
      <c r="GET79"/>
      <c r="GEU79"/>
      <c r="GEV79"/>
      <c r="GEW79"/>
      <c r="GEX79"/>
      <c r="GEY79"/>
      <c r="GEZ79"/>
      <c r="GFA79"/>
      <c r="GFB79"/>
      <c r="GFC79"/>
      <c r="GFD79"/>
      <c r="GFE79"/>
      <c r="GFF79"/>
      <c r="GFG79"/>
      <c r="GFH79"/>
      <c r="GFI79"/>
      <c r="GFJ79"/>
      <c r="GFK79"/>
      <c r="GFL79"/>
      <c r="GFM79"/>
      <c r="GFN79"/>
      <c r="GFO79"/>
      <c r="GFP79"/>
      <c r="GFQ79"/>
      <c r="GFR79"/>
      <c r="GFS79"/>
      <c r="GFT79"/>
      <c r="GFU79"/>
      <c r="GFV79"/>
      <c r="GFW79"/>
      <c r="GFX79"/>
      <c r="GFY79"/>
      <c r="GFZ79"/>
      <c r="GGA79"/>
      <c r="GGB79"/>
      <c r="GGC79"/>
      <c r="GGD79"/>
      <c r="GGE79"/>
      <c r="GGF79"/>
      <c r="GGG79"/>
      <c r="GGH79"/>
      <c r="GGI79"/>
      <c r="GGJ79"/>
      <c r="GGK79"/>
      <c r="GGL79"/>
      <c r="GGM79"/>
      <c r="GGN79"/>
      <c r="GGO79"/>
      <c r="GGP79"/>
      <c r="GGQ79"/>
      <c r="GGR79"/>
      <c r="GGS79"/>
      <c r="GGT79"/>
      <c r="GGU79"/>
      <c r="GGV79"/>
      <c r="GGW79"/>
      <c r="GGX79"/>
      <c r="GGY79"/>
      <c r="GGZ79"/>
      <c r="GHA79"/>
      <c r="GHB79"/>
      <c r="GHC79"/>
      <c r="GHD79"/>
      <c r="GHE79"/>
      <c r="GHF79"/>
      <c r="GHG79"/>
      <c r="GHH79"/>
      <c r="GHI79"/>
      <c r="GHJ79"/>
      <c r="GHK79"/>
      <c r="GHL79"/>
      <c r="GHM79"/>
      <c r="GHN79"/>
      <c r="GHO79"/>
      <c r="GHP79"/>
      <c r="GHQ79"/>
      <c r="GHR79"/>
      <c r="GHS79"/>
      <c r="GHT79"/>
      <c r="GHU79"/>
      <c r="GHV79"/>
      <c r="GHW79"/>
      <c r="GHX79"/>
      <c r="GHY79"/>
      <c r="GHZ79"/>
      <c r="GIA79"/>
      <c r="GIB79"/>
      <c r="GIC79"/>
      <c r="GID79"/>
      <c r="GIE79"/>
      <c r="GIF79"/>
      <c r="GIG79"/>
      <c r="GIH79"/>
      <c r="GII79"/>
      <c r="GIJ79"/>
      <c r="GIK79"/>
      <c r="GIL79"/>
      <c r="GIM79"/>
      <c r="GIN79"/>
      <c r="GIO79"/>
      <c r="GIP79"/>
      <c r="GIQ79"/>
      <c r="GIR79"/>
      <c r="GIS79"/>
      <c r="GIT79"/>
      <c r="GIU79"/>
      <c r="GIV79"/>
      <c r="GIW79"/>
      <c r="GIX79"/>
      <c r="GIY79"/>
      <c r="GIZ79"/>
      <c r="GJA79"/>
      <c r="GJB79"/>
      <c r="GJC79"/>
      <c r="GJD79"/>
      <c r="GJE79"/>
      <c r="GJF79"/>
      <c r="GJG79"/>
      <c r="GJH79"/>
      <c r="GJI79"/>
      <c r="GJJ79"/>
      <c r="GJK79"/>
      <c r="GJL79"/>
      <c r="GJM79"/>
      <c r="GJN79"/>
      <c r="GJO79"/>
      <c r="GJP79"/>
      <c r="GJQ79"/>
      <c r="GJR79"/>
      <c r="GJS79"/>
      <c r="GJT79"/>
      <c r="GJU79"/>
      <c r="GJV79"/>
      <c r="GJW79"/>
      <c r="GJX79"/>
      <c r="GJY79"/>
      <c r="GJZ79"/>
      <c r="GKA79"/>
      <c r="GKB79"/>
      <c r="GKC79"/>
      <c r="GKD79"/>
      <c r="GKE79"/>
      <c r="GKF79"/>
      <c r="GKG79"/>
      <c r="GKH79"/>
      <c r="GKI79"/>
      <c r="GKJ79"/>
      <c r="GKK79"/>
      <c r="GKL79"/>
      <c r="GKM79"/>
      <c r="GKN79"/>
      <c r="GKO79"/>
      <c r="GKP79"/>
      <c r="GKQ79"/>
      <c r="GKR79"/>
      <c r="GKS79"/>
      <c r="GKT79"/>
      <c r="GKU79"/>
      <c r="GKV79"/>
      <c r="GKW79"/>
      <c r="GKX79"/>
      <c r="GKY79"/>
      <c r="GKZ79"/>
      <c r="GLA79"/>
      <c r="GLB79"/>
      <c r="GLC79"/>
      <c r="GLD79"/>
      <c r="GLE79"/>
      <c r="GLF79"/>
      <c r="GLG79"/>
      <c r="GLH79"/>
      <c r="GLI79"/>
      <c r="GLJ79"/>
      <c r="GLK79"/>
      <c r="GLL79"/>
      <c r="GLM79"/>
      <c r="GLN79"/>
      <c r="GLO79"/>
      <c r="GLP79"/>
      <c r="GLQ79"/>
      <c r="GLR79"/>
      <c r="GLS79"/>
      <c r="GLT79"/>
      <c r="GLU79"/>
      <c r="GLV79"/>
      <c r="GLW79"/>
      <c r="GLX79"/>
      <c r="GLY79"/>
      <c r="GLZ79"/>
      <c r="GMA79"/>
      <c r="GMB79"/>
      <c r="GMC79"/>
      <c r="GMD79"/>
      <c r="GME79"/>
      <c r="GMF79"/>
      <c r="GMG79"/>
      <c r="GMH79"/>
      <c r="GMI79"/>
      <c r="GMJ79"/>
      <c r="GMK79"/>
      <c r="GML79"/>
      <c r="GMM79"/>
      <c r="GMN79"/>
      <c r="GMO79"/>
      <c r="GMP79"/>
      <c r="GMQ79"/>
      <c r="GMR79"/>
      <c r="GMS79"/>
      <c r="GMT79"/>
      <c r="GMU79"/>
      <c r="GMV79"/>
      <c r="GMW79"/>
      <c r="GMX79"/>
      <c r="GMY79"/>
      <c r="GMZ79"/>
      <c r="GNA79"/>
      <c r="GNB79"/>
      <c r="GNC79"/>
      <c r="GND79"/>
      <c r="GNE79"/>
      <c r="GNF79"/>
      <c r="GNG79"/>
      <c r="GNH79"/>
      <c r="GNI79"/>
      <c r="GNJ79"/>
      <c r="GNK79"/>
      <c r="GNL79"/>
      <c r="GNM79"/>
      <c r="GNN79"/>
      <c r="GNO79"/>
      <c r="GNP79"/>
      <c r="GNQ79"/>
      <c r="GNR79"/>
      <c r="GNS79"/>
      <c r="GNT79"/>
      <c r="GNU79"/>
      <c r="GNV79"/>
      <c r="GNW79"/>
      <c r="GNX79"/>
      <c r="GNY79"/>
      <c r="GNZ79"/>
      <c r="GOA79"/>
      <c r="GOB79"/>
      <c r="GOC79"/>
      <c r="GOD79"/>
      <c r="GOE79"/>
      <c r="GOF79"/>
      <c r="GOG79"/>
      <c r="GOH79"/>
      <c r="GOI79"/>
      <c r="GOJ79"/>
      <c r="GOK79"/>
      <c r="GOL79"/>
      <c r="GOM79"/>
      <c r="GON79"/>
      <c r="GOO79"/>
      <c r="GOP79"/>
      <c r="GOQ79"/>
      <c r="GOR79"/>
      <c r="GOS79"/>
      <c r="GOT79"/>
      <c r="GOU79"/>
      <c r="GOV79"/>
      <c r="GOW79"/>
      <c r="GOX79"/>
      <c r="GOY79"/>
      <c r="GOZ79"/>
      <c r="GPA79"/>
      <c r="GPB79"/>
      <c r="GPC79"/>
      <c r="GPD79"/>
      <c r="GPE79"/>
      <c r="GPF79"/>
      <c r="GPG79"/>
      <c r="GPH79"/>
      <c r="GPI79"/>
      <c r="GPJ79"/>
      <c r="GPK79"/>
      <c r="GPL79"/>
      <c r="GPM79"/>
      <c r="GPN79"/>
      <c r="GPO79"/>
      <c r="GPP79"/>
      <c r="GPQ79"/>
      <c r="GPR79"/>
      <c r="GPS79"/>
      <c r="GPT79"/>
      <c r="GPU79"/>
      <c r="GPV79"/>
      <c r="GPW79"/>
      <c r="GPX79"/>
      <c r="GPY79"/>
      <c r="GPZ79"/>
      <c r="GQA79"/>
      <c r="GQB79"/>
      <c r="GQC79"/>
      <c r="GQD79"/>
      <c r="GQE79"/>
      <c r="GQF79"/>
      <c r="GQG79"/>
      <c r="GQH79"/>
      <c r="GQI79"/>
      <c r="GQJ79"/>
      <c r="GQK79"/>
      <c r="GQL79"/>
      <c r="GQM79"/>
      <c r="GQN79"/>
      <c r="GQO79"/>
      <c r="GQP79"/>
      <c r="GQQ79"/>
      <c r="GQR79"/>
      <c r="GQS79"/>
      <c r="GQT79"/>
      <c r="GQU79"/>
      <c r="GQV79"/>
      <c r="GQW79"/>
      <c r="GQX79"/>
      <c r="GQY79"/>
      <c r="GQZ79"/>
      <c r="GRA79"/>
      <c r="GRB79"/>
      <c r="GRC79"/>
      <c r="GRD79"/>
      <c r="GRE79"/>
      <c r="GRF79"/>
      <c r="GRG79"/>
      <c r="GRH79"/>
      <c r="GRI79"/>
      <c r="GRJ79"/>
      <c r="GRK79"/>
      <c r="GRL79"/>
      <c r="GRM79"/>
      <c r="GRN79"/>
      <c r="GRO79"/>
      <c r="GRP79"/>
      <c r="GRQ79"/>
      <c r="GRR79"/>
      <c r="GRS79"/>
      <c r="GRT79"/>
      <c r="GRU79"/>
      <c r="GRV79"/>
      <c r="GRW79"/>
      <c r="GRX79"/>
      <c r="GRY79"/>
      <c r="GRZ79"/>
      <c r="GSA79"/>
      <c r="GSB79"/>
      <c r="GSC79"/>
      <c r="GSD79"/>
      <c r="GSE79"/>
      <c r="GSF79"/>
      <c r="GSG79"/>
      <c r="GSH79"/>
      <c r="GSI79"/>
      <c r="GSJ79"/>
      <c r="GSK79"/>
      <c r="GSL79"/>
      <c r="GSM79"/>
      <c r="GSN79"/>
      <c r="GSO79"/>
      <c r="GSP79"/>
      <c r="GSQ79"/>
      <c r="GSR79"/>
      <c r="GSS79"/>
      <c r="GST79"/>
      <c r="GSU79"/>
      <c r="GSV79"/>
      <c r="GSW79"/>
      <c r="GSX79"/>
      <c r="GSY79"/>
      <c r="GSZ79"/>
      <c r="GTA79"/>
      <c r="GTB79"/>
      <c r="GTC79"/>
      <c r="GTD79"/>
      <c r="GTE79"/>
      <c r="GTF79"/>
      <c r="GTG79"/>
      <c r="GTH79"/>
      <c r="GTI79"/>
      <c r="GTJ79"/>
      <c r="GTK79"/>
      <c r="GTL79"/>
      <c r="GTM79"/>
      <c r="GTN79"/>
      <c r="GTO79"/>
      <c r="GTP79"/>
      <c r="GTQ79"/>
      <c r="GTR79"/>
      <c r="GTS79"/>
      <c r="GTT79"/>
      <c r="GTU79"/>
      <c r="GTV79"/>
      <c r="GTW79"/>
      <c r="GTX79"/>
      <c r="GTY79"/>
      <c r="GTZ79"/>
      <c r="GUA79"/>
      <c r="GUB79"/>
      <c r="GUC79"/>
      <c r="GUD79"/>
      <c r="GUE79"/>
      <c r="GUF79"/>
      <c r="GUG79"/>
      <c r="GUH79"/>
      <c r="GUI79"/>
      <c r="GUJ79"/>
      <c r="GUK79"/>
      <c r="GUL79"/>
      <c r="GUM79"/>
      <c r="GUN79"/>
      <c r="GUO79"/>
      <c r="GUP79"/>
      <c r="GUQ79"/>
      <c r="GUR79"/>
      <c r="GUS79"/>
      <c r="GUT79"/>
      <c r="GUU79"/>
      <c r="GUV79"/>
      <c r="GUW79"/>
      <c r="GUX79"/>
      <c r="GUY79"/>
      <c r="GUZ79"/>
      <c r="GVA79"/>
      <c r="GVB79"/>
      <c r="GVC79"/>
      <c r="GVD79"/>
      <c r="GVE79"/>
      <c r="GVF79"/>
      <c r="GVG79"/>
      <c r="GVH79"/>
      <c r="GVI79"/>
      <c r="GVJ79"/>
      <c r="GVK79"/>
      <c r="GVL79"/>
      <c r="GVM79"/>
      <c r="GVN79"/>
      <c r="GVO79"/>
      <c r="GVP79"/>
      <c r="GVQ79"/>
      <c r="GVR79"/>
      <c r="GVS79"/>
      <c r="GVT79"/>
      <c r="GVU79"/>
      <c r="GVV79"/>
      <c r="GVW79"/>
      <c r="GVX79"/>
      <c r="GVY79"/>
      <c r="GVZ79"/>
      <c r="GWA79"/>
      <c r="GWB79"/>
      <c r="GWC79"/>
      <c r="GWD79"/>
      <c r="GWE79"/>
      <c r="GWF79"/>
      <c r="GWG79"/>
      <c r="GWH79"/>
      <c r="GWI79"/>
      <c r="GWJ79"/>
      <c r="GWK79"/>
      <c r="GWL79"/>
      <c r="GWM79"/>
      <c r="GWN79"/>
      <c r="GWO79"/>
      <c r="GWP79"/>
      <c r="GWQ79"/>
      <c r="GWR79"/>
      <c r="GWS79"/>
      <c r="GWT79"/>
      <c r="GWU79"/>
      <c r="GWV79"/>
      <c r="GWW79"/>
      <c r="GWX79"/>
      <c r="GWY79"/>
      <c r="GWZ79"/>
      <c r="GXA79"/>
      <c r="GXB79"/>
      <c r="GXC79"/>
      <c r="GXD79"/>
      <c r="GXE79"/>
      <c r="GXF79"/>
      <c r="GXG79"/>
      <c r="GXH79"/>
      <c r="GXI79"/>
      <c r="GXJ79"/>
      <c r="GXK79"/>
      <c r="GXL79"/>
      <c r="GXM79"/>
      <c r="GXN79"/>
      <c r="GXO79"/>
      <c r="GXP79"/>
      <c r="GXQ79"/>
      <c r="GXR79"/>
      <c r="GXS79"/>
      <c r="GXT79"/>
      <c r="GXU79"/>
      <c r="GXV79"/>
      <c r="GXW79"/>
      <c r="GXX79"/>
      <c r="GXY79"/>
      <c r="GXZ79"/>
      <c r="GYA79"/>
      <c r="GYB79"/>
      <c r="GYC79"/>
      <c r="GYD79"/>
      <c r="GYE79"/>
      <c r="GYF79"/>
      <c r="GYG79"/>
      <c r="GYH79"/>
      <c r="GYI79"/>
      <c r="GYJ79"/>
      <c r="GYK79"/>
      <c r="GYL79"/>
      <c r="GYM79"/>
      <c r="GYN79"/>
      <c r="GYO79"/>
      <c r="GYP79"/>
      <c r="GYQ79"/>
      <c r="GYR79"/>
      <c r="GYS79"/>
      <c r="GYT79"/>
      <c r="GYU79"/>
      <c r="GYV79"/>
      <c r="GYW79"/>
      <c r="GYX79"/>
      <c r="GYY79"/>
      <c r="GYZ79"/>
      <c r="GZA79"/>
      <c r="GZB79"/>
      <c r="GZC79"/>
      <c r="GZD79"/>
      <c r="GZE79"/>
      <c r="GZF79"/>
      <c r="GZG79"/>
      <c r="GZH79"/>
      <c r="GZI79"/>
      <c r="GZJ79"/>
      <c r="GZK79"/>
      <c r="GZL79"/>
      <c r="GZM79"/>
      <c r="GZN79"/>
      <c r="GZO79"/>
      <c r="GZP79"/>
      <c r="GZQ79"/>
      <c r="GZR79"/>
      <c r="GZS79"/>
      <c r="GZT79"/>
      <c r="GZU79"/>
      <c r="GZV79"/>
      <c r="GZW79"/>
      <c r="GZX79"/>
      <c r="GZY79"/>
      <c r="GZZ79"/>
      <c r="HAA79"/>
      <c r="HAB79"/>
      <c r="HAC79"/>
      <c r="HAD79"/>
      <c r="HAE79"/>
      <c r="HAF79"/>
      <c r="HAG79"/>
      <c r="HAH79"/>
      <c r="HAI79"/>
      <c r="HAJ79"/>
      <c r="HAK79"/>
      <c r="HAL79"/>
      <c r="HAM79"/>
      <c r="HAN79"/>
      <c r="HAO79"/>
      <c r="HAP79"/>
      <c r="HAQ79"/>
      <c r="HAR79"/>
      <c r="HAS79"/>
      <c r="HAT79"/>
      <c r="HAU79"/>
      <c r="HAV79"/>
      <c r="HAW79"/>
      <c r="HAX79"/>
      <c r="HAY79"/>
      <c r="HAZ79"/>
      <c r="HBA79"/>
      <c r="HBB79"/>
      <c r="HBC79"/>
      <c r="HBD79"/>
      <c r="HBE79"/>
      <c r="HBF79"/>
      <c r="HBG79"/>
      <c r="HBH79"/>
      <c r="HBI79"/>
      <c r="HBJ79"/>
      <c r="HBK79"/>
      <c r="HBL79"/>
      <c r="HBM79"/>
      <c r="HBN79"/>
      <c r="HBO79"/>
      <c r="HBP79"/>
      <c r="HBQ79"/>
      <c r="HBR79"/>
      <c r="HBS79"/>
      <c r="HBT79"/>
      <c r="HBU79"/>
      <c r="HBV79"/>
      <c r="HBW79"/>
      <c r="HBX79"/>
      <c r="HBY79"/>
      <c r="HBZ79"/>
      <c r="HCA79"/>
      <c r="HCB79"/>
      <c r="HCC79"/>
      <c r="HCD79"/>
      <c r="HCE79"/>
      <c r="HCF79"/>
      <c r="HCG79"/>
      <c r="HCH79"/>
      <c r="HCI79"/>
      <c r="HCJ79"/>
      <c r="HCK79"/>
      <c r="HCL79"/>
      <c r="HCM79"/>
      <c r="HCN79"/>
      <c r="HCO79"/>
      <c r="HCP79"/>
      <c r="HCQ79"/>
      <c r="HCR79"/>
      <c r="HCS79"/>
      <c r="HCT79"/>
      <c r="HCU79"/>
      <c r="HCV79"/>
      <c r="HCW79"/>
      <c r="HCX79"/>
      <c r="HCY79"/>
      <c r="HCZ79"/>
      <c r="HDA79"/>
      <c r="HDB79"/>
      <c r="HDC79"/>
      <c r="HDD79"/>
      <c r="HDE79"/>
      <c r="HDF79"/>
      <c r="HDG79"/>
      <c r="HDH79"/>
      <c r="HDI79"/>
      <c r="HDJ79"/>
      <c r="HDK79"/>
      <c r="HDL79"/>
      <c r="HDM79"/>
      <c r="HDN79"/>
      <c r="HDO79"/>
      <c r="HDP79"/>
      <c r="HDQ79"/>
      <c r="HDR79"/>
      <c r="HDS79"/>
      <c r="HDT79"/>
      <c r="HDU79"/>
      <c r="HDV79"/>
      <c r="HDW79"/>
      <c r="HDX79"/>
      <c r="HDY79"/>
      <c r="HDZ79"/>
      <c r="HEA79"/>
      <c r="HEB79"/>
      <c r="HEC79"/>
      <c r="HED79"/>
      <c r="HEE79"/>
      <c r="HEF79"/>
      <c r="HEG79"/>
      <c r="HEH79"/>
      <c r="HEI79"/>
      <c r="HEJ79"/>
      <c r="HEK79"/>
      <c r="HEL79"/>
      <c r="HEM79"/>
      <c r="HEN79"/>
      <c r="HEO79"/>
      <c r="HEP79"/>
      <c r="HEQ79"/>
      <c r="HER79"/>
      <c r="HES79"/>
      <c r="HET79"/>
      <c r="HEU79"/>
      <c r="HEV79"/>
      <c r="HEW79"/>
      <c r="HEX79"/>
      <c r="HEY79"/>
      <c r="HEZ79"/>
      <c r="HFA79"/>
      <c r="HFB79"/>
      <c r="HFC79"/>
      <c r="HFD79"/>
      <c r="HFE79"/>
      <c r="HFF79"/>
      <c r="HFG79"/>
      <c r="HFH79"/>
      <c r="HFI79"/>
      <c r="HFJ79"/>
      <c r="HFK79"/>
      <c r="HFL79"/>
      <c r="HFM79"/>
      <c r="HFN79"/>
      <c r="HFO79"/>
      <c r="HFP79"/>
      <c r="HFQ79"/>
      <c r="HFR79"/>
      <c r="HFS79"/>
      <c r="HFT79"/>
      <c r="HFU79"/>
      <c r="HFV79"/>
      <c r="HFW79"/>
      <c r="HFX79"/>
      <c r="HFY79"/>
      <c r="HFZ79"/>
      <c r="HGA79"/>
      <c r="HGB79"/>
      <c r="HGC79"/>
      <c r="HGD79"/>
      <c r="HGE79"/>
      <c r="HGF79"/>
      <c r="HGG79"/>
      <c r="HGH79"/>
      <c r="HGI79"/>
      <c r="HGJ79"/>
      <c r="HGK79"/>
      <c r="HGL79"/>
      <c r="HGM79"/>
      <c r="HGN79"/>
      <c r="HGO79"/>
      <c r="HGP79"/>
      <c r="HGQ79"/>
      <c r="HGR79"/>
      <c r="HGS79"/>
      <c r="HGT79"/>
      <c r="HGU79"/>
      <c r="HGV79"/>
      <c r="HGW79"/>
      <c r="HGX79"/>
      <c r="HGY79"/>
      <c r="HGZ79"/>
      <c r="HHA79"/>
      <c r="HHB79"/>
      <c r="HHC79"/>
      <c r="HHD79"/>
      <c r="HHE79"/>
      <c r="HHF79"/>
      <c r="HHG79"/>
      <c r="HHH79"/>
      <c r="HHI79"/>
      <c r="HHJ79"/>
      <c r="HHK79"/>
      <c r="HHL79"/>
      <c r="HHM79"/>
      <c r="HHN79"/>
      <c r="HHO79"/>
      <c r="HHP79"/>
      <c r="HHQ79"/>
      <c r="HHR79"/>
      <c r="HHS79"/>
      <c r="HHT79"/>
      <c r="HHU79"/>
      <c r="HHV79"/>
      <c r="HHW79"/>
      <c r="HHX79"/>
      <c r="HHY79"/>
      <c r="HHZ79"/>
      <c r="HIA79"/>
      <c r="HIB79"/>
      <c r="HIC79"/>
      <c r="HID79"/>
      <c r="HIE79"/>
      <c r="HIF79"/>
      <c r="HIG79"/>
      <c r="HIH79"/>
      <c r="HII79"/>
      <c r="HIJ79"/>
      <c r="HIK79"/>
      <c r="HIL79"/>
      <c r="HIM79"/>
      <c r="HIN79"/>
      <c r="HIO79"/>
      <c r="HIP79"/>
      <c r="HIQ79"/>
      <c r="HIR79"/>
      <c r="HIS79"/>
      <c r="HIT79"/>
      <c r="HIU79"/>
      <c r="HIV79"/>
      <c r="HIW79"/>
      <c r="HIX79"/>
      <c r="HIY79"/>
      <c r="HIZ79"/>
      <c r="HJA79"/>
      <c r="HJB79"/>
      <c r="HJC79"/>
      <c r="HJD79"/>
      <c r="HJE79"/>
      <c r="HJF79"/>
      <c r="HJG79"/>
      <c r="HJH79"/>
      <c r="HJI79"/>
      <c r="HJJ79"/>
      <c r="HJK79"/>
      <c r="HJL79"/>
      <c r="HJM79"/>
      <c r="HJN79"/>
      <c r="HJO79"/>
      <c r="HJP79"/>
      <c r="HJQ79"/>
      <c r="HJR79"/>
      <c r="HJS79"/>
      <c r="HJT79"/>
      <c r="HJU79"/>
      <c r="HJV79"/>
      <c r="HJW79"/>
      <c r="HJX79"/>
      <c r="HJY79"/>
      <c r="HJZ79"/>
      <c r="HKA79"/>
      <c r="HKB79"/>
      <c r="HKC79"/>
      <c r="HKD79"/>
      <c r="HKE79"/>
      <c r="HKF79"/>
      <c r="HKG79"/>
      <c r="HKH79"/>
      <c r="HKI79"/>
      <c r="HKJ79"/>
      <c r="HKK79"/>
      <c r="HKL79"/>
      <c r="HKM79"/>
      <c r="HKN79"/>
      <c r="HKO79"/>
      <c r="HKP79"/>
      <c r="HKQ79"/>
      <c r="HKR79"/>
      <c r="HKS79"/>
      <c r="HKT79"/>
      <c r="HKU79"/>
      <c r="HKV79"/>
      <c r="HKW79"/>
      <c r="HKX79"/>
      <c r="HKY79"/>
      <c r="HKZ79"/>
      <c r="HLA79"/>
      <c r="HLB79"/>
      <c r="HLC79"/>
      <c r="HLD79"/>
      <c r="HLE79"/>
      <c r="HLF79"/>
      <c r="HLG79"/>
      <c r="HLH79"/>
      <c r="HLI79"/>
      <c r="HLJ79"/>
      <c r="HLK79"/>
      <c r="HLL79"/>
      <c r="HLM79"/>
      <c r="HLN79"/>
      <c r="HLO79"/>
      <c r="HLP79"/>
      <c r="HLQ79"/>
      <c r="HLR79"/>
      <c r="HLS79"/>
      <c r="HLT79"/>
      <c r="HLU79"/>
      <c r="HLV79"/>
      <c r="HLW79"/>
      <c r="HLX79"/>
      <c r="HLY79"/>
      <c r="HLZ79"/>
      <c r="HMA79"/>
      <c r="HMB79"/>
      <c r="HMC79"/>
      <c r="HMD79"/>
      <c r="HME79"/>
      <c r="HMF79"/>
      <c r="HMG79"/>
      <c r="HMH79"/>
      <c r="HMI79"/>
      <c r="HMJ79"/>
      <c r="HMK79"/>
      <c r="HML79"/>
      <c r="HMM79"/>
      <c r="HMN79"/>
      <c r="HMO79"/>
      <c r="HMP79"/>
      <c r="HMQ79"/>
      <c r="HMR79"/>
      <c r="HMS79"/>
      <c r="HMT79"/>
      <c r="HMU79"/>
      <c r="HMV79"/>
      <c r="HMW79"/>
      <c r="HMX79"/>
      <c r="HMY79"/>
      <c r="HMZ79"/>
      <c r="HNA79"/>
      <c r="HNB79"/>
      <c r="HNC79"/>
      <c r="HND79"/>
      <c r="HNE79"/>
      <c r="HNF79"/>
      <c r="HNG79"/>
      <c r="HNH79"/>
      <c r="HNI79"/>
      <c r="HNJ79"/>
      <c r="HNK79"/>
      <c r="HNL79"/>
      <c r="HNM79"/>
      <c r="HNN79"/>
      <c r="HNO79"/>
      <c r="HNP79"/>
      <c r="HNQ79"/>
      <c r="HNR79"/>
      <c r="HNS79"/>
      <c r="HNT79"/>
      <c r="HNU79"/>
      <c r="HNV79"/>
      <c r="HNW79"/>
      <c r="HNX79"/>
      <c r="HNY79"/>
      <c r="HNZ79"/>
      <c r="HOA79"/>
      <c r="HOB79"/>
      <c r="HOC79"/>
      <c r="HOD79"/>
      <c r="HOE79"/>
      <c r="HOF79"/>
      <c r="HOG79"/>
      <c r="HOH79"/>
      <c r="HOI79"/>
      <c r="HOJ79"/>
      <c r="HOK79"/>
      <c r="HOL79"/>
      <c r="HOM79"/>
      <c r="HON79"/>
      <c r="HOO79"/>
      <c r="HOP79"/>
      <c r="HOQ79"/>
      <c r="HOR79"/>
      <c r="HOS79"/>
      <c r="HOT79"/>
      <c r="HOU79"/>
      <c r="HOV79"/>
      <c r="HOW79"/>
      <c r="HOX79"/>
      <c r="HOY79"/>
      <c r="HOZ79"/>
      <c r="HPA79"/>
      <c r="HPB79"/>
      <c r="HPC79"/>
      <c r="HPD79"/>
      <c r="HPE79"/>
      <c r="HPF79"/>
      <c r="HPG79"/>
      <c r="HPH79"/>
      <c r="HPI79"/>
      <c r="HPJ79"/>
      <c r="HPK79"/>
      <c r="HPL79"/>
      <c r="HPM79"/>
      <c r="HPN79"/>
      <c r="HPO79"/>
      <c r="HPP79"/>
      <c r="HPQ79"/>
      <c r="HPR79"/>
      <c r="HPS79"/>
      <c r="HPT79"/>
      <c r="HPU79"/>
      <c r="HPV79"/>
      <c r="HPW79"/>
      <c r="HPX79"/>
      <c r="HPY79"/>
      <c r="HPZ79"/>
      <c r="HQA79"/>
      <c r="HQB79"/>
      <c r="HQC79"/>
      <c r="HQD79"/>
      <c r="HQE79"/>
      <c r="HQF79"/>
      <c r="HQG79"/>
      <c r="HQH79"/>
      <c r="HQI79"/>
      <c r="HQJ79"/>
      <c r="HQK79"/>
      <c r="HQL79"/>
      <c r="HQM79"/>
      <c r="HQN79"/>
      <c r="HQO79"/>
      <c r="HQP79"/>
      <c r="HQQ79"/>
      <c r="HQR79"/>
      <c r="HQS79"/>
      <c r="HQT79"/>
      <c r="HQU79"/>
      <c r="HQV79"/>
      <c r="HQW79"/>
      <c r="HQX79"/>
      <c r="HQY79"/>
      <c r="HQZ79"/>
      <c r="HRA79"/>
      <c r="HRB79"/>
      <c r="HRC79"/>
      <c r="HRD79"/>
      <c r="HRE79"/>
      <c r="HRF79"/>
      <c r="HRG79"/>
      <c r="HRH79"/>
      <c r="HRI79"/>
      <c r="HRJ79"/>
      <c r="HRK79"/>
      <c r="HRL79"/>
      <c r="HRM79"/>
      <c r="HRN79"/>
      <c r="HRO79"/>
      <c r="HRP79"/>
      <c r="HRQ79"/>
      <c r="HRR79"/>
      <c r="HRS79"/>
      <c r="HRT79"/>
      <c r="HRU79"/>
      <c r="HRV79"/>
      <c r="HRW79"/>
      <c r="HRX79"/>
      <c r="HRY79"/>
      <c r="HRZ79"/>
      <c r="HSA79"/>
      <c r="HSB79"/>
      <c r="HSC79"/>
      <c r="HSD79"/>
      <c r="HSE79"/>
      <c r="HSF79"/>
      <c r="HSG79"/>
      <c r="HSH79"/>
      <c r="HSI79"/>
      <c r="HSJ79"/>
      <c r="HSK79"/>
      <c r="HSL79"/>
      <c r="HSM79"/>
      <c r="HSN79"/>
      <c r="HSO79"/>
      <c r="HSP79"/>
      <c r="HSQ79"/>
      <c r="HSR79"/>
      <c r="HSS79"/>
      <c r="HST79"/>
      <c r="HSU79"/>
      <c r="HSV79"/>
      <c r="HSW79"/>
      <c r="HSX79"/>
      <c r="HSY79"/>
      <c r="HSZ79"/>
      <c r="HTA79"/>
      <c r="HTB79"/>
      <c r="HTC79"/>
      <c r="HTD79"/>
      <c r="HTE79"/>
      <c r="HTF79"/>
      <c r="HTG79"/>
      <c r="HTH79"/>
      <c r="HTI79"/>
      <c r="HTJ79"/>
      <c r="HTK79"/>
      <c r="HTL79"/>
      <c r="HTM79"/>
      <c r="HTN79"/>
      <c r="HTO79"/>
      <c r="HTP79"/>
      <c r="HTQ79"/>
      <c r="HTR79"/>
      <c r="HTS79"/>
      <c r="HTT79"/>
      <c r="HTU79"/>
      <c r="HTV79"/>
      <c r="HTW79"/>
      <c r="HTX79"/>
      <c r="HTY79"/>
      <c r="HTZ79"/>
      <c r="HUA79"/>
      <c r="HUB79"/>
      <c r="HUC79"/>
      <c r="HUD79"/>
      <c r="HUE79"/>
      <c r="HUF79"/>
      <c r="HUG79"/>
      <c r="HUH79"/>
      <c r="HUI79"/>
      <c r="HUJ79"/>
      <c r="HUK79"/>
      <c r="HUL79"/>
      <c r="HUM79"/>
      <c r="HUN79"/>
      <c r="HUO79"/>
      <c r="HUP79"/>
      <c r="HUQ79"/>
      <c r="HUR79"/>
      <c r="HUS79"/>
      <c r="HUT79"/>
      <c r="HUU79"/>
      <c r="HUV79"/>
      <c r="HUW79"/>
      <c r="HUX79"/>
      <c r="HUY79"/>
      <c r="HUZ79"/>
      <c r="HVA79"/>
      <c r="HVB79"/>
      <c r="HVC79"/>
      <c r="HVD79"/>
      <c r="HVE79"/>
      <c r="HVF79"/>
      <c r="HVG79"/>
      <c r="HVH79"/>
      <c r="HVI79"/>
      <c r="HVJ79"/>
      <c r="HVK79"/>
      <c r="HVL79"/>
      <c r="HVM79"/>
      <c r="HVN79"/>
      <c r="HVO79"/>
      <c r="HVP79"/>
      <c r="HVQ79"/>
      <c r="HVR79"/>
      <c r="HVS79"/>
      <c r="HVT79"/>
      <c r="HVU79"/>
      <c r="HVV79"/>
      <c r="HVW79"/>
      <c r="HVX79"/>
      <c r="HVY79"/>
      <c r="HVZ79"/>
      <c r="HWA79"/>
      <c r="HWB79"/>
      <c r="HWC79"/>
      <c r="HWD79"/>
      <c r="HWE79"/>
      <c r="HWF79"/>
      <c r="HWG79"/>
      <c r="HWH79"/>
      <c r="HWI79"/>
      <c r="HWJ79"/>
      <c r="HWK79"/>
      <c r="HWL79"/>
      <c r="HWM79"/>
      <c r="HWN79"/>
      <c r="HWO79"/>
      <c r="HWP79"/>
      <c r="HWQ79"/>
      <c r="HWR79"/>
      <c r="HWS79"/>
      <c r="HWT79"/>
      <c r="HWU79"/>
      <c r="HWV79"/>
      <c r="HWW79"/>
      <c r="HWX79"/>
      <c r="HWY79"/>
      <c r="HWZ79"/>
      <c r="HXA79"/>
      <c r="HXB79"/>
      <c r="HXC79"/>
      <c r="HXD79"/>
      <c r="HXE79"/>
      <c r="HXF79"/>
      <c r="HXG79"/>
      <c r="HXH79"/>
      <c r="HXI79"/>
      <c r="HXJ79"/>
      <c r="HXK79"/>
      <c r="HXL79"/>
      <c r="HXM79"/>
      <c r="HXN79"/>
      <c r="HXO79"/>
      <c r="HXP79"/>
      <c r="HXQ79"/>
      <c r="HXR79"/>
      <c r="HXS79"/>
      <c r="HXT79"/>
      <c r="HXU79"/>
      <c r="HXV79"/>
      <c r="HXW79"/>
      <c r="HXX79"/>
      <c r="HXY79"/>
      <c r="HXZ79"/>
      <c r="HYA79"/>
      <c r="HYB79"/>
      <c r="HYC79"/>
      <c r="HYD79"/>
      <c r="HYE79"/>
      <c r="HYF79"/>
      <c r="HYG79"/>
      <c r="HYH79"/>
      <c r="HYI79"/>
      <c r="HYJ79"/>
      <c r="HYK79"/>
      <c r="HYL79"/>
      <c r="HYM79"/>
      <c r="HYN79"/>
      <c r="HYO79"/>
      <c r="HYP79"/>
      <c r="HYQ79"/>
      <c r="HYR79"/>
      <c r="HYS79"/>
      <c r="HYT79"/>
      <c r="HYU79"/>
      <c r="HYV79"/>
      <c r="HYW79"/>
      <c r="HYX79"/>
      <c r="HYY79"/>
      <c r="HYZ79"/>
      <c r="HZA79"/>
      <c r="HZB79"/>
      <c r="HZC79"/>
      <c r="HZD79"/>
      <c r="HZE79"/>
      <c r="HZF79"/>
      <c r="HZG79"/>
      <c r="HZH79"/>
      <c r="HZI79"/>
      <c r="HZJ79"/>
      <c r="HZK79"/>
      <c r="HZL79"/>
      <c r="HZM79"/>
      <c r="HZN79"/>
      <c r="HZO79"/>
      <c r="HZP79"/>
      <c r="HZQ79"/>
      <c r="HZR79"/>
      <c r="HZS79"/>
      <c r="HZT79"/>
      <c r="HZU79"/>
      <c r="HZV79"/>
      <c r="HZW79"/>
      <c r="HZX79"/>
      <c r="HZY79"/>
      <c r="HZZ79"/>
      <c r="IAA79"/>
      <c r="IAB79"/>
      <c r="IAC79"/>
      <c r="IAD79"/>
      <c r="IAE79"/>
      <c r="IAF79"/>
      <c r="IAG79"/>
      <c r="IAH79"/>
      <c r="IAI79"/>
      <c r="IAJ79"/>
      <c r="IAK79"/>
      <c r="IAL79"/>
      <c r="IAM79"/>
      <c r="IAN79"/>
      <c r="IAO79"/>
      <c r="IAP79"/>
      <c r="IAQ79"/>
      <c r="IAR79"/>
      <c r="IAS79"/>
      <c r="IAT79"/>
      <c r="IAU79"/>
      <c r="IAV79"/>
      <c r="IAW79"/>
      <c r="IAX79"/>
      <c r="IAY79"/>
      <c r="IAZ79"/>
      <c r="IBA79"/>
      <c r="IBB79"/>
      <c r="IBC79"/>
      <c r="IBD79"/>
      <c r="IBE79"/>
      <c r="IBF79"/>
      <c r="IBG79"/>
      <c r="IBH79"/>
      <c r="IBI79"/>
      <c r="IBJ79"/>
      <c r="IBK79"/>
      <c r="IBL79"/>
      <c r="IBM79"/>
      <c r="IBN79"/>
      <c r="IBO79"/>
      <c r="IBP79"/>
      <c r="IBQ79"/>
      <c r="IBR79"/>
      <c r="IBS79"/>
      <c r="IBT79"/>
      <c r="IBU79"/>
      <c r="IBV79"/>
      <c r="IBW79"/>
      <c r="IBX79"/>
      <c r="IBY79"/>
      <c r="IBZ79"/>
      <c r="ICA79"/>
      <c r="ICB79"/>
      <c r="ICC79"/>
      <c r="ICD79"/>
      <c r="ICE79"/>
      <c r="ICF79"/>
      <c r="ICG79"/>
      <c r="ICH79"/>
      <c r="ICI79"/>
      <c r="ICJ79"/>
      <c r="ICK79"/>
      <c r="ICL79"/>
      <c r="ICM79"/>
      <c r="ICN79"/>
      <c r="ICO79"/>
      <c r="ICP79"/>
      <c r="ICQ79"/>
      <c r="ICR79"/>
      <c r="ICS79"/>
      <c r="ICT79"/>
      <c r="ICU79"/>
      <c r="ICV79"/>
      <c r="ICW79"/>
      <c r="ICX79"/>
      <c r="ICY79"/>
      <c r="ICZ79"/>
      <c r="IDA79"/>
      <c r="IDB79"/>
      <c r="IDC79"/>
      <c r="IDD79"/>
      <c r="IDE79"/>
      <c r="IDF79"/>
      <c r="IDG79"/>
      <c r="IDH79"/>
      <c r="IDI79"/>
      <c r="IDJ79"/>
      <c r="IDK79"/>
      <c r="IDL79"/>
      <c r="IDM79"/>
      <c r="IDN79"/>
      <c r="IDO79"/>
      <c r="IDP79"/>
      <c r="IDQ79"/>
      <c r="IDR79"/>
      <c r="IDS79"/>
      <c r="IDT79"/>
      <c r="IDU79"/>
      <c r="IDV79"/>
      <c r="IDW79"/>
      <c r="IDX79"/>
      <c r="IDY79"/>
      <c r="IDZ79"/>
      <c r="IEA79"/>
      <c r="IEB79"/>
      <c r="IEC79"/>
      <c r="IED79"/>
      <c r="IEE79"/>
      <c r="IEF79"/>
      <c r="IEG79"/>
      <c r="IEH79"/>
      <c r="IEI79"/>
      <c r="IEJ79"/>
      <c r="IEK79"/>
      <c r="IEL79"/>
      <c r="IEM79"/>
      <c r="IEN79"/>
      <c r="IEO79"/>
      <c r="IEP79"/>
      <c r="IEQ79"/>
      <c r="IER79"/>
      <c r="IES79"/>
      <c r="IET79"/>
      <c r="IEU79"/>
      <c r="IEV79"/>
      <c r="IEW79"/>
      <c r="IEX79"/>
      <c r="IEY79"/>
      <c r="IEZ79"/>
      <c r="IFA79"/>
      <c r="IFB79"/>
      <c r="IFC79"/>
      <c r="IFD79"/>
      <c r="IFE79"/>
      <c r="IFF79"/>
      <c r="IFG79"/>
      <c r="IFH79"/>
      <c r="IFI79"/>
      <c r="IFJ79"/>
      <c r="IFK79"/>
      <c r="IFL79"/>
      <c r="IFM79"/>
      <c r="IFN79"/>
      <c r="IFO79"/>
      <c r="IFP79"/>
      <c r="IFQ79"/>
      <c r="IFR79"/>
      <c r="IFS79"/>
      <c r="IFT79"/>
      <c r="IFU79"/>
      <c r="IFV79"/>
      <c r="IFW79"/>
      <c r="IFX79"/>
      <c r="IFY79"/>
      <c r="IFZ79"/>
      <c r="IGA79"/>
      <c r="IGB79"/>
      <c r="IGC79"/>
      <c r="IGD79"/>
      <c r="IGE79"/>
      <c r="IGF79"/>
      <c r="IGG79"/>
      <c r="IGH79"/>
      <c r="IGI79"/>
      <c r="IGJ79"/>
      <c r="IGK79"/>
      <c r="IGL79"/>
      <c r="IGM79"/>
      <c r="IGN79"/>
      <c r="IGO79"/>
      <c r="IGP79"/>
      <c r="IGQ79"/>
      <c r="IGR79"/>
      <c r="IGS79"/>
      <c r="IGT79"/>
      <c r="IGU79"/>
      <c r="IGV79"/>
      <c r="IGW79"/>
      <c r="IGX79"/>
      <c r="IGY79"/>
      <c r="IGZ79"/>
      <c r="IHA79"/>
      <c r="IHB79"/>
      <c r="IHC79"/>
      <c r="IHD79"/>
      <c r="IHE79"/>
      <c r="IHF79"/>
      <c r="IHG79"/>
      <c r="IHH79"/>
      <c r="IHI79"/>
      <c r="IHJ79"/>
      <c r="IHK79"/>
      <c r="IHL79"/>
      <c r="IHM79"/>
      <c r="IHN79"/>
      <c r="IHO79"/>
      <c r="IHP79"/>
      <c r="IHQ79"/>
      <c r="IHR79"/>
      <c r="IHS79"/>
      <c r="IHT79"/>
      <c r="IHU79"/>
      <c r="IHV79"/>
      <c r="IHW79"/>
      <c r="IHX79"/>
      <c r="IHY79"/>
      <c r="IHZ79"/>
      <c r="IIA79"/>
      <c r="IIB79"/>
      <c r="IIC79"/>
      <c r="IID79"/>
      <c r="IIE79"/>
      <c r="IIF79"/>
      <c r="IIG79"/>
      <c r="IIH79"/>
      <c r="III79"/>
      <c r="IIJ79"/>
      <c r="IIK79"/>
      <c r="IIL79"/>
      <c r="IIM79"/>
      <c r="IIN79"/>
      <c r="IIO79"/>
      <c r="IIP79"/>
      <c r="IIQ79"/>
      <c r="IIR79"/>
      <c r="IIS79"/>
      <c r="IIT79"/>
      <c r="IIU79"/>
      <c r="IIV79"/>
      <c r="IIW79"/>
      <c r="IIX79"/>
      <c r="IIY79"/>
      <c r="IIZ79"/>
      <c r="IJA79"/>
      <c r="IJB79"/>
      <c r="IJC79"/>
      <c r="IJD79"/>
      <c r="IJE79"/>
      <c r="IJF79"/>
      <c r="IJG79"/>
      <c r="IJH79"/>
      <c r="IJI79"/>
      <c r="IJJ79"/>
      <c r="IJK79"/>
      <c r="IJL79"/>
      <c r="IJM79"/>
      <c r="IJN79"/>
      <c r="IJO79"/>
      <c r="IJP79"/>
      <c r="IJQ79"/>
      <c r="IJR79"/>
      <c r="IJS79"/>
      <c r="IJT79"/>
      <c r="IJU79"/>
      <c r="IJV79"/>
      <c r="IJW79"/>
      <c r="IJX79"/>
      <c r="IJY79"/>
      <c r="IJZ79"/>
      <c r="IKA79"/>
      <c r="IKB79"/>
      <c r="IKC79"/>
      <c r="IKD79"/>
      <c r="IKE79"/>
      <c r="IKF79"/>
      <c r="IKG79"/>
      <c r="IKH79"/>
      <c r="IKI79"/>
      <c r="IKJ79"/>
      <c r="IKK79"/>
      <c r="IKL79"/>
      <c r="IKM79"/>
      <c r="IKN79"/>
      <c r="IKO79"/>
      <c r="IKP79"/>
      <c r="IKQ79"/>
      <c r="IKR79"/>
      <c r="IKS79"/>
      <c r="IKT79"/>
      <c r="IKU79"/>
      <c r="IKV79"/>
      <c r="IKW79"/>
      <c r="IKX79"/>
      <c r="IKY79"/>
      <c r="IKZ79"/>
      <c r="ILA79"/>
      <c r="ILB79"/>
      <c r="ILC79"/>
      <c r="ILD79"/>
      <c r="ILE79"/>
      <c r="ILF79"/>
      <c r="ILG79"/>
      <c r="ILH79"/>
      <c r="ILI79"/>
      <c r="ILJ79"/>
      <c r="ILK79"/>
      <c r="ILL79"/>
      <c r="ILM79"/>
      <c r="ILN79"/>
      <c r="ILO79"/>
      <c r="ILP79"/>
      <c r="ILQ79"/>
      <c r="ILR79"/>
      <c r="ILS79"/>
      <c r="ILT79"/>
      <c r="ILU79"/>
      <c r="ILV79"/>
      <c r="ILW79"/>
      <c r="ILX79"/>
      <c r="ILY79"/>
      <c r="ILZ79"/>
      <c r="IMA79"/>
      <c r="IMB79"/>
      <c r="IMC79"/>
      <c r="IMD79"/>
      <c r="IME79"/>
      <c r="IMF79"/>
      <c r="IMG79"/>
      <c r="IMH79"/>
      <c r="IMI79"/>
      <c r="IMJ79"/>
      <c r="IMK79"/>
      <c r="IML79"/>
      <c r="IMM79"/>
      <c r="IMN79"/>
      <c r="IMO79"/>
      <c r="IMP79"/>
      <c r="IMQ79"/>
      <c r="IMR79"/>
      <c r="IMS79"/>
      <c r="IMT79"/>
      <c r="IMU79"/>
      <c r="IMV79"/>
      <c r="IMW79"/>
      <c r="IMX79"/>
      <c r="IMY79"/>
      <c r="IMZ79"/>
      <c r="INA79"/>
      <c r="INB79"/>
      <c r="INC79"/>
      <c r="IND79"/>
      <c r="INE79"/>
      <c r="INF79"/>
      <c r="ING79"/>
      <c r="INH79"/>
      <c r="INI79"/>
      <c r="INJ79"/>
      <c r="INK79"/>
      <c r="INL79"/>
      <c r="INM79"/>
      <c r="INN79"/>
      <c r="INO79"/>
      <c r="INP79"/>
      <c r="INQ79"/>
      <c r="INR79"/>
      <c r="INS79"/>
      <c r="INT79"/>
      <c r="INU79"/>
      <c r="INV79"/>
      <c r="INW79"/>
      <c r="INX79"/>
      <c r="INY79"/>
      <c r="INZ79"/>
      <c r="IOA79"/>
      <c r="IOB79"/>
      <c r="IOC79"/>
      <c r="IOD79"/>
      <c r="IOE79"/>
      <c r="IOF79"/>
      <c r="IOG79"/>
      <c r="IOH79"/>
      <c r="IOI79"/>
      <c r="IOJ79"/>
      <c r="IOK79"/>
      <c r="IOL79"/>
      <c r="IOM79"/>
      <c r="ION79"/>
      <c r="IOO79"/>
      <c r="IOP79"/>
      <c r="IOQ79"/>
      <c r="IOR79"/>
      <c r="IOS79"/>
      <c r="IOT79"/>
      <c r="IOU79"/>
      <c r="IOV79"/>
      <c r="IOW79"/>
      <c r="IOX79"/>
      <c r="IOY79"/>
      <c r="IOZ79"/>
      <c r="IPA79"/>
      <c r="IPB79"/>
      <c r="IPC79"/>
      <c r="IPD79"/>
      <c r="IPE79"/>
      <c r="IPF79"/>
      <c r="IPG79"/>
      <c r="IPH79"/>
      <c r="IPI79"/>
      <c r="IPJ79"/>
      <c r="IPK79"/>
      <c r="IPL79"/>
      <c r="IPM79"/>
      <c r="IPN79"/>
      <c r="IPO79"/>
      <c r="IPP79"/>
      <c r="IPQ79"/>
      <c r="IPR79"/>
      <c r="IPS79"/>
      <c r="IPT79"/>
      <c r="IPU79"/>
      <c r="IPV79"/>
      <c r="IPW79"/>
      <c r="IPX79"/>
      <c r="IPY79"/>
      <c r="IPZ79"/>
      <c r="IQA79"/>
      <c r="IQB79"/>
      <c r="IQC79"/>
      <c r="IQD79"/>
      <c r="IQE79"/>
      <c r="IQF79"/>
      <c r="IQG79"/>
      <c r="IQH79"/>
      <c r="IQI79"/>
      <c r="IQJ79"/>
      <c r="IQK79"/>
      <c r="IQL79"/>
      <c r="IQM79"/>
      <c r="IQN79"/>
      <c r="IQO79"/>
      <c r="IQP79"/>
      <c r="IQQ79"/>
      <c r="IQR79"/>
      <c r="IQS79"/>
      <c r="IQT79"/>
      <c r="IQU79"/>
      <c r="IQV79"/>
      <c r="IQW79"/>
      <c r="IQX79"/>
      <c r="IQY79"/>
      <c r="IQZ79"/>
      <c r="IRA79"/>
      <c r="IRB79"/>
      <c r="IRC79"/>
      <c r="IRD79"/>
      <c r="IRE79"/>
      <c r="IRF79"/>
      <c r="IRG79"/>
      <c r="IRH79"/>
      <c r="IRI79"/>
      <c r="IRJ79"/>
      <c r="IRK79"/>
      <c r="IRL79"/>
      <c r="IRM79"/>
      <c r="IRN79"/>
      <c r="IRO79"/>
      <c r="IRP79"/>
      <c r="IRQ79"/>
      <c r="IRR79"/>
      <c r="IRS79"/>
      <c r="IRT79"/>
      <c r="IRU79"/>
      <c r="IRV79"/>
      <c r="IRW79"/>
      <c r="IRX79"/>
      <c r="IRY79"/>
      <c r="IRZ79"/>
      <c r="ISA79"/>
      <c r="ISB79"/>
      <c r="ISC79"/>
      <c r="ISD79"/>
      <c r="ISE79"/>
      <c r="ISF79"/>
      <c r="ISG79"/>
      <c r="ISH79"/>
      <c r="ISI79"/>
      <c r="ISJ79"/>
      <c r="ISK79"/>
      <c r="ISL79"/>
      <c r="ISM79"/>
      <c r="ISN79"/>
      <c r="ISO79"/>
      <c r="ISP79"/>
      <c r="ISQ79"/>
      <c r="ISR79"/>
      <c r="ISS79"/>
      <c r="IST79"/>
      <c r="ISU79"/>
      <c r="ISV79"/>
      <c r="ISW79"/>
      <c r="ISX79"/>
      <c r="ISY79"/>
      <c r="ISZ79"/>
      <c r="ITA79"/>
      <c r="ITB79"/>
      <c r="ITC79"/>
      <c r="ITD79"/>
      <c r="ITE79"/>
      <c r="ITF79"/>
      <c r="ITG79"/>
      <c r="ITH79"/>
      <c r="ITI79"/>
      <c r="ITJ79"/>
      <c r="ITK79"/>
      <c r="ITL79"/>
      <c r="ITM79"/>
      <c r="ITN79"/>
      <c r="ITO79"/>
      <c r="ITP79"/>
      <c r="ITQ79"/>
      <c r="ITR79"/>
      <c r="ITS79"/>
      <c r="ITT79"/>
      <c r="ITU79"/>
      <c r="ITV79"/>
      <c r="ITW79"/>
      <c r="ITX79"/>
      <c r="ITY79"/>
      <c r="ITZ79"/>
      <c r="IUA79"/>
      <c r="IUB79"/>
      <c r="IUC79"/>
      <c r="IUD79"/>
      <c r="IUE79"/>
      <c r="IUF79"/>
      <c r="IUG79"/>
      <c r="IUH79"/>
      <c r="IUI79"/>
      <c r="IUJ79"/>
      <c r="IUK79"/>
      <c r="IUL79"/>
      <c r="IUM79"/>
      <c r="IUN79"/>
      <c r="IUO79"/>
      <c r="IUP79"/>
      <c r="IUQ79"/>
      <c r="IUR79"/>
      <c r="IUS79"/>
      <c r="IUT79"/>
      <c r="IUU79"/>
      <c r="IUV79"/>
      <c r="IUW79"/>
      <c r="IUX79"/>
      <c r="IUY79"/>
      <c r="IUZ79"/>
      <c r="IVA79"/>
      <c r="IVB79"/>
      <c r="IVC79"/>
      <c r="IVD79"/>
      <c r="IVE79"/>
      <c r="IVF79"/>
      <c r="IVG79"/>
      <c r="IVH79"/>
      <c r="IVI79"/>
      <c r="IVJ79"/>
      <c r="IVK79"/>
      <c r="IVL79"/>
      <c r="IVM79"/>
      <c r="IVN79"/>
      <c r="IVO79"/>
      <c r="IVP79"/>
      <c r="IVQ79"/>
      <c r="IVR79"/>
      <c r="IVS79"/>
      <c r="IVT79"/>
      <c r="IVU79"/>
      <c r="IVV79"/>
      <c r="IVW79"/>
      <c r="IVX79"/>
      <c r="IVY79"/>
      <c r="IVZ79"/>
      <c r="IWA79"/>
      <c r="IWB79"/>
      <c r="IWC79"/>
      <c r="IWD79"/>
      <c r="IWE79"/>
      <c r="IWF79"/>
      <c r="IWG79"/>
      <c r="IWH79"/>
      <c r="IWI79"/>
      <c r="IWJ79"/>
      <c r="IWK79"/>
      <c r="IWL79"/>
      <c r="IWM79"/>
      <c r="IWN79"/>
      <c r="IWO79"/>
      <c r="IWP79"/>
      <c r="IWQ79"/>
      <c r="IWR79"/>
      <c r="IWS79"/>
      <c r="IWT79"/>
      <c r="IWU79"/>
      <c r="IWV79"/>
      <c r="IWW79"/>
      <c r="IWX79"/>
      <c r="IWY79"/>
      <c r="IWZ79"/>
      <c r="IXA79"/>
      <c r="IXB79"/>
      <c r="IXC79"/>
      <c r="IXD79"/>
      <c r="IXE79"/>
      <c r="IXF79"/>
      <c r="IXG79"/>
      <c r="IXH79"/>
      <c r="IXI79"/>
      <c r="IXJ79"/>
      <c r="IXK79"/>
      <c r="IXL79"/>
      <c r="IXM79"/>
      <c r="IXN79"/>
      <c r="IXO79"/>
      <c r="IXP79"/>
      <c r="IXQ79"/>
      <c r="IXR79"/>
      <c r="IXS79"/>
      <c r="IXT79"/>
      <c r="IXU79"/>
      <c r="IXV79"/>
      <c r="IXW79"/>
      <c r="IXX79"/>
      <c r="IXY79"/>
      <c r="IXZ79"/>
      <c r="IYA79"/>
      <c r="IYB79"/>
      <c r="IYC79"/>
      <c r="IYD79"/>
      <c r="IYE79"/>
      <c r="IYF79"/>
      <c r="IYG79"/>
      <c r="IYH79"/>
      <c r="IYI79"/>
      <c r="IYJ79"/>
      <c r="IYK79"/>
      <c r="IYL79"/>
      <c r="IYM79"/>
      <c r="IYN79"/>
      <c r="IYO79"/>
      <c r="IYP79"/>
      <c r="IYQ79"/>
      <c r="IYR79"/>
      <c r="IYS79"/>
      <c r="IYT79"/>
      <c r="IYU79"/>
      <c r="IYV79"/>
      <c r="IYW79"/>
      <c r="IYX79"/>
      <c r="IYY79"/>
      <c r="IYZ79"/>
      <c r="IZA79"/>
      <c r="IZB79"/>
      <c r="IZC79"/>
      <c r="IZD79"/>
      <c r="IZE79"/>
      <c r="IZF79"/>
      <c r="IZG79"/>
      <c r="IZH79"/>
      <c r="IZI79"/>
      <c r="IZJ79"/>
      <c r="IZK79"/>
      <c r="IZL79"/>
      <c r="IZM79"/>
      <c r="IZN79"/>
      <c r="IZO79"/>
      <c r="IZP79"/>
      <c r="IZQ79"/>
      <c r="IZR79"/>
      <c r="IZS79"/>
      <c r="IZT79"/>
      <c r="IZU79"/>
      <c r="IZV79"/>
      <c r="IZW79"/>
      <c r="IZX79"/>
      <c r="IZY79"/>
      <c r="IZZ79"/>
      <c r="JAA79"/>
      <c r="JAB79"/>
      <c r="JAC79"/>
      <c r="JAD79"/>
      <c r="JAE79"/>
      <c r="JAF79"/>
      <c r="JAG79"/>
      <c r="JAH79"/>
      <c r="JAI79"/>
      <c r="JAJ79"/>
      <c r="JAK79"/>
      <c r="JAL79"/>
      <c r="JAM79"/>
      <c r="JAN79"/>
      <c r="JAO79"/>
      <c r="JAP79"/>
      <c r="JAQ79"/>
      <c r="JAR79"/>
      <c r="JAS79"/>
      <c r="JAT79"/>
      <c r="JAU79"/>
      <c r="JAV79"/>
      <c r="JAW79"/>
      <c r="JAX79"/>
      <c r="JAY79"/>
      <c r="JAZ79"/>
      <c r="JBA79"/>
      <c r="JBB79"/>
      <c r="JBC79"/>
      <c r="JBD79"/>
      <c r="JBE79"/>
      <c r="JBF79"/>
      <c r="JBG79"/>
      <c r="JBH79"/>
      <c r="JBI79"/>
      <c r="JBJ79"/>
      <c r="JBK79"/>
      <c r="JBL79"/>
      <c r="JBM79"/>
      <c r="JBN79"/>
      <c r="JBO79"/>
      <c r="JBP79"/>
      <c r="JBQ79"/>
      <c r="JBR79"/>
      <c r="JBS79"/>
      <c r="JBT79"/>
      <c r="JBU79"/>
      <c r="JBV79"/>
      <c r="JBW79"/>
      <c r="JBX79"/>
      <c r="JBY79"/>
      <c r="JBZ79"/>
      <c r="JCA79"/>
      <c r="JCB79"/>
      <c r="JCC79"/>
      <c r="JCD79"/>
      <c r="JCE79"/>
      <c r="JCF79"/>
      <c r="JCG79"/>
      <c r="JCH79"/>
      <c r="JCI79"/>
      <c r="JCJ79"/>
      <c r="JCK79"/>
      <c r="JCL79"/>
      <c r="JCM79"/>
      <c r="JCN79"/>
      <c r="JCO79"/>
      <c r="JCP79"/>
      <c r="JCQ79"/>
      <c r="JCR79"/>
      <c r="JCS79"/>
      <c r="JCT79"/>
      <c r="JCU79"/>
      <c r="JCV79"/>
      <c r="JCW79"/>
      <c r="JCX79"/>
      <c r="JCY79"/>
      <c r="JCZ79"/>
      <c r="JDA79"/>
      <c r="JDB79"/>
      <c r="JDC79"/>
      <c r="JDD79"/>
      <c r="JDE79"/>
      <c r="JDF79"/>
      <c r="JDG79"/>
      <c r="JDH79"/>
      <c r="JDI79"/>
      <c r="JDJ79"/>
      <c r="JDK79"/>
      <c r="JDL79"/>
      <c r="JDM79"/>
      <c r="JDN79"/>
      <c r="JDO79"/>
      <c r="JDP79"/>
      <c r="JDQ79"/>
      <c r="JDR79"/>
      <c r="JDS79"/>
      <c r="JDT79"/>
      <c r="JDU79"/>
      <c r="JDV79"/>
      <c r="JDW79"/>
      <c r="JDX79"/>
      <c r="JDY79"/>
      <c r="JDZ79"/>
      <c r="JEA79"/>
      <c r="JEB79"/>
      <c r="JEC79"/>
      <c r="JED79"/>
      <c r="JEE79"/>
      <c r="JEF79"/>
      <c r="JEG79"/>
      <c r="JEH79"/>
      <c r="JEI79"/>
      <c r="JEJ79"/>
      <c r="JEK79"/>
      <c r="JEL79"/>
      <c r="JEM79"/>
      <c r="JEN79"/>
      <c r="JEO79"/>
      <c r="JEP79"/>
      <c r="JEQ79"/>
      <c r="JER79"/>
      <c r="JES79"/>
      <c r="JET79"/>
      <c r="JEU79"/>
      <c r="JEV79"/>
      <c r="JEW79"/>
      <c r="JEX79"/>
      <c r="JEY79"/>
      <c r="JEZ79"/>
      <c r="JFA79"/>
      <c r="JFB79"/>
      <c r="JFC79"/>
      <c r="JFD79"/>
      <c r="JFE79"/>
      <c r="JFF79"/>
      <c r="JFG79"/>
      <c r="JFH79"/>
      <c r="JFI79"/>
      <c r="JFJ79"/>
      <c r="JFK79"/>
      <c r="JFL79"/>
      <c r="JFM79"/>
      <c r="JFN79"/>
      <c r="JFO79"/>
      <c r="JFP79"/>
      <c r="JFQ79"/>
      <c r="JFR79"/>
      <c r="JFS79"/>
      <c r="JFT79"/>
      <c r="JFU79"/>
      <c r="JFV79"/>
      <c r="JFW79"/>
      <c r="JFX79"/>
      <c r="JFY79"/>
      <c r="JFZ79"/>
      <c r="JGA79"/>
      <c r="JGB79"/>
      <c r="JGC79"/>
      <c r="JGD79"/>
      <c r="JGE79"/>
      <c r="JGF79"/>
      <c r="JGG79"/>
      <c r="JGH79"/>
      <c r="JGI79"/>
      <c r="JGJ79"/>
      <c r="JGK79"/>
      <c r="JGL79"/>
      <c r="JGM79"/>
      <c r="JGN79"/>
      <c r="JGO79"/>
      <c r="JGP79"/>
      <c r="JGQ79"/>
      <c r="JGR79"/>
      <c r="JGS79"/>
      <c r="JGT79"/>
      <c r="JGU79"/>
      <c r="JGV79"/>
      <c r="JGW79"/>
      <c r="JGX79"/>
      <c r="JGY79"/>
      <c r="JGZ79"/>
      <c r="JHA79"/>
      <c r="JHB79"/>
      <c r="JHC79"/>
      <c r="JHD79"/>
      <c r="JHE79"/>
      <c r="JHF79"/>
      <c r="JHG79"/>
      <c r="JHH79"/>
      <c r="JHI79"/>
      <c r="JHJ79"/>
      <c r="JHK79"/>
      <c r="JHL79"/>
      <c r="JHM79"/>
      <c r="JHN79"/>
      <c r="JHO79"/>
      <c r="JHP79"/>
      <c r="JHQ79"/>
      <c r="JHR79"/>
      <c r="JHS79"/>
      <c r="JHT79"/>
      <c r="JHU79"/>
      <c r="JHV79"/>
      <c r="JHW79"/>
      <c r="JHX79"/>
      <c r="JHY79"/>
      <c r="JHZ79"/>
      <c r="JIA79"/>
      <c r="JIB79"/>
      <c r="JIC79"/>
      <c r="JID79"/>
      <c r="JIE79"/>
      <c r="JIF79"/>
      <c r="JIG79"/>
      <c r="JIH79"/>
      <c r="JII79"/>
      <c r="JIJ79"/>
      <c r="JIK79"/>
      <c r="JIL79"/>
      <c r="JIM79"/>
      <c r="JIN79"/>
      <c r="JIO79"/>
      <c r="JIP79"/>
      <c r="JIQ79"/>
      <c r="JIR79"/>
      <c r="JIS79"/>
      <c r="JIT79"/>
      <c r="JIU79"/>
      <c r="JIV79"/>
      <c r="JIW79"/>
      <c r="JIX79"/>
      <c r="JIY79"/>
      <c r="JIZ79"/>
      <c r="JJA79"/>
      <c r="JJB79"/>
      <c r="JJC79"/>
      <c r="JJD79"/>
      <c r="JJE79"/>
      <c r="JJF79"/>
      <c r="JJG79"/>
      <c r="JJH79"/>
      <c r="JJI79"/>
      <c r="JJJ79"/>
      <c r="JJK79"/>
      <c r="JJL79"/>
      <c r="JJM79"/>
      <c r="JJN79"/>
      <c r="JJO79"/>
      <c r="JJP79"/>
      <c r="JJQ79"/>
      <c r="JJR79"/>
      <c r="JJS79"/>
      <c r="JJT79"/>
      <c r="JJU79"/>
      <c r="JJV79"/>
      <c r="JJW79"/>
      <c r="JJX79"/>
      <c r="JJY79"/>
      <c r="JJZ79"/>
      <c r="JKA79"/>
      <c r="JKB79"/>
      <c r="JKC79"/>
      <c r="JKD79"/>
      <c r="JKE79"/>
      <c r="JKF79"/>
      <c r="JKG79"/>
      <c r="JKH79"/>
      <c r="JKI79"/>
      <c r="JKJ79"/>
      <c r="JKK79"/>
      <c r="JKL79"/>
      <c r="JKM79"/>
      <c r="JKN79"/>
      <c r="JKO79"/>
      <c r="JKP79"/>
      <c r="JKQ79"/>
      <c r="JKR79"/>
      <c r="JKS79"/>
      <c r="JKT79"/>
      <c r="JKU79"/>
      <c r="JKV79"/>
      <c r="JKW79"/>
      <c r="JKX79"/>
      <c r="JKY79"/>
      <c r="JKZ79"/>
      <c r="JLA79"/>
      <c r="JLB79"/>
      <c r="JLC79"/>
      <c r="JLD79"/>
      <c r="JLE79"/>
      <c r="JLF79"/>
      <c r="JLG79"/>
      <c r="JLH79"/>
      <c r="JLI79"/>
      <c r="JLJ79"/>
      <c r="JLK79"/>
      <c r="JLL79"/>
      <c r="JLM79"/>
      <c r="JLN79"/>
      <c r="JLO79"/>
      <c r="JLP79"/>
      <c r="JLQ79"/>
      <c r="JLR79"/>
      <c r="JLS79"/>
      <c r="JLT79"/>
      <c r="JLU79"/>
      <c r="JLV79"/>
      <c r="JLW79"/>
      <c r="JLX79"/>
      <c r="JLY79"/>
      <c r="JLZ79"/>
      <c r="JMA79"/>
      <c r="JMB79"/>
      <c r="JMC79"/>
      <c r="JMD79"/>
      <c r="JME79"/>
      <c r="JMF79"/>
      <c r="JMG79"/>
      <c r="JMH79"/>
      <c r="JMI79"/>
      <c r="JMJ79"/>
      <c r="JMK79"/>
      <c r="JML79"/>
      <c r="JMM79"/>
      <c r="JMN79"/>
      <c r="JMO79"/>
      <c r="JMP79"/>
      <c r="JMQ79"/>
      <c r="JMR79"/>
      <c r="JMS79"/>
      <c r="JMT79"/>
      <c r="JMU79"/>
      <c r="JMV79"/>
      <c r="JMW79"/>
      <c r="JMX79"/>
      <c r="JMY79"/>
      <c r="JMZ79"/>
      <c r="JNA79"/>
      <c r="JNB79"/>
      <c r="JNC79"/>
      <c r="JND79"/>
      <c r="JNE79"/>
      <c r="JNF79"/>
      <c r="JNG79"/>
      <c r="JNH79"/>
      <c r="JNI79"/>
      <c r="JNJ79"/>
      <c r="JNK79"/>
      <c r="JNL79"/>
      <c r="JNM79"/>
      <c r="JNN79"/>
      <c r="JNO79"/>
      <c r="JNP79"/>
      <c r="JNQ79"/>
      <c r="JNR79"/>
      <c r="JNS79"/>
      <c r="JNT79"/>
      <c r="JNU79"/>
      <c r="JNV79"/>
      <c r="JNW79"/>
      <c r="JNX79"/>
      <c r="JNY79"/>
      <c r="JNZ79"/>
      <c r="JOA79"/>
      <c r="JOB79"/>
      <c r="JOC79"/>
      <c r="JOD79"/>
      <c r="JOE79"/>
      <c r="JOF79"/>
      <c r="JOG79"/>
      <c r="JOH79"/>
      <c r="JOI79"/>
      <c r="JOJ79"/>
      <c r="JOK79"/>
      <c r="JOL79"/>
      <c r="JOM79"/>
      <c r="JON79"/>
      <c r="JOO79"/>
      <c r="JOP79"/>
      <c r="JOQ79"/>
      <c r="JOR79"/>
      <c r="JOS79"/>
      <c r="JOT79"/>
      <c r="JOU79"/>
      <c r="JOV79"/>
      <c r="JOW79"/>
      <c r="JOX79"/>
      <c r="JOY79"/>
      <c r="JOZ79"/>
      <c r="JPA79"/>
      <c r="JPB79"/>
      <c r="JPC79"/>
      <c r="JPD79"/>
      <c r="JPE79"/>
      <c r="JPF79"/>
      <c r="JPG79"/>
      <c r="JPH79"/>
      <c r="JPI79"/>
      <c r="JPJ79"/>
      <c r="JPK79"/>
      <c r="JPL79"/>
      <c r="JPM79"/>
      <c r="JPN79"/>
      <c r="JPO79"/>
      <c r="JPP79"/>
      <c r="JPQ79"/>
      <c r="JPR79"/>
      <c r="JPS79"/>
      <c r="JPT79"/>
      <c r="JPU79"/>
      <c r="JPV79"/>
      <c r="JPW79"/>
      <c r="JPX79"/>
      <c r="JPY79"/>
      <c r="JPZ79"/>
      <c r="JQA79"/>
      <c r="JQB79"/>
      <c r="JQC79"/>
      <c r="JQD79"/>
      <c r="JQE79"/>
      <c r="JQF79"/>
      <c r="JQG79"/>
      <c r="JQH79"/>
      <c r="JQI79"/>
      <c r="JQJ79"/>
      <c r="JQK79"/>
      <c r="JQL79"/>
      <c r="JQM79"/>
      <c r="JQN79"/>
      <c r="JQO79"/>
      <c r="JQP79"/>
      <c r="JQQ79"/>
      <c r="JQR79"/>
      <c r="JQS79"/>
      <c r="JQT79"/>
      <c r="JQU79"/>
      <c r="JQV79"/>
      <c r="JQW79"/>
      <c r="JQX79"/>
      <c r="JQY79"/>
      <c r="JQZ79"/>
      <c r="JRA79"/>
      <c r="JRB79"/>
      <c r="JRC79"/>
      <c r="JRD79"/>
      <c r="JRE79"/>
      <c r="JRF79"/>
      <c r="JRG79"/>
      <c r="JRH79"/>
      <c r="JRI79"/>
      <c r="JRJ79"/>
      <c r="JRK79"/>
      <c r="JRL79"/>
      <c r="JRM79"/>
      <c r="JRN79"/>
      <c r="JRO79"/>
      <c r="JRP79"/>
      <c r="JRQ79"/>
      <c r="JRR79"/>
      <c r="JRS79"/>
      <c r="JRT79"/>
      <c r="JRU79"/>
      <c r="JRV79"/>
      <c r="JRW79"/>
      <c r="JRX79"/>
      <c r="JRY79"/>
      <c r="JRZ79"/>
      <c r="JSA79"/>
      <c r="JSB79"/>
      <c r="JSC79"/>
      <c r="JSD79"/>
      <c r="JSE79"/>
      <c r="JSF79"/>
      <c r="JSG79"/>
      <c r="JSH79"/>
      <c r="JSI79"/>
      <c r="JSJ79"/>
      <c r="JSK79"/>
      <c r="JSL79"/>
      <c r="JSM79"/>
      <c r="JSN79"/>
      <c r="JSO79"/>
      <c r="JSP79"/>
      <c r="JSQ79"/>
      <c r="JSR79"/>
      <c r="JSS79"/>
      <c r="JST79"/>
      <c r="JSU79"/>
      <c r="JSV79"/>
      <c r="JSW79"/>
      <c r="JSX79"/>
      <c r="JSY79"/>
      <c r="JSZ79"/>
      <c r="JTA79"/>
      <c r="JTB79"/>
      <c r="JTC79"/>
      <c r="JTD79"/>
      <c r="JTE79"/>
      <c r="JTF79"/>
      <c r="JTG79"/>
      <c r="JTH79"/>
      <c r="JTI79"/>
      <c r="JTJ79"/>
      <c r="JTK79"/>
      <c r="JTL79"/>
      <c r="JTM79"/>
      <c r="JTN79"/>
      <c r="JTO79"/>
      <c r="JTP79"/>
      <c r="JTQ79"/>
      <c r="JTR79"/>
      <c r="JTS79"/>
      <c r="JTT79"/>
      <c r="JTU79"/>
      <c r="JTV79"/>
      <c r="JTW79"/>
      <c r="JTX79"/>
      <c r="JTY79"/>
      <c r="JTZ79"/>
      <c r="JUA79"/>
      <c r="JUB79"/>
      <c r="JUC79"/>
      <c r="JUD79"/>
      <c r="JUE79"/>
      <c r="JUF79"/>
      <c r="JUG79"/>
      <c r="JUH79"/>
      <c r="JUI79"/>
      <c r="JUJ79"/>
      <c r="JUK79"/>
      <c r="JUL79"/>
      <c r="JUM79"/>
      <c r="JUN79"/>
      <c r="JUO79"/>
      <c r="JUP79"/>
      <c r="JUQ79"/>
      <c r="JUR79"/>
      <c r="JUS79"/>
      <c r="JUT79"/>
      <c r="JUU79"/>
      <c r="JUV79"/>
      <c r="JUW79"/>
      <c r="JUX79"/>
      <c r="JUY79"/>
      <c r="JUZ79"/>
      <c r="JVA79"/>
      <c r="JVB79"/>
      <c r="JVC79"/>
      <c r="JVD79"/>
      <c r="JVE79"/>
      <c r="JVF79"/>
      <c r="JVG79"/>
      <c r="JVH79"/>
      <c r="JVI79"/>
      <c r="JVJ79"/>
      <c r="JVK79"/>
      <c r="JVL79"/>
      <c r="JVM79"/>
      <c r="JVN79"/>
      <c r="JVO79"/>
      <c r="JVP79"/>
      <c r="JVQ79"/>
      <c r="JVR79"/>
      <c r="JVS79"/>
      <c r="JVT79"/>
      <c r="JVU79"/>
      <c r="JVV79"/>
      <c r="JVW79"/>
      <c r="JVX79"/>
      <c r="JVY79"/>
      <c r="JVZ79"/>
      <c r="JWA79"/>
      <c r="JWB79"/>
      <c r="JWC79"/>
      <c r="JWD79"/>
      <c r="JWE79"/>
      <c r="JWF79"/>
      <c r="JWG79"/>
      <c r="JWH79"/>
      <c r="JWI79"/>
      <c r="JWJ79"/>
      <c r="JWK79"/>
      <c r="JWL79"/>
      <c r="JWM79"/>
      <c r="JWN79"/>
      <c r="JWO79"/>
      <c r="JWP79"/>
      <c r="JWQ79"/>
      <c r="JWR79"/>
      <c r="JWS79"/>
      <c r="JWT79"/>
      <c r="JWU79"/>
      <c r="JWV79"/>
      <c r="JWW79"/>
      <c r="JWX79"/>
      <c r="JWY79"/>
      <c r="JWZ79"/>
      <c r="JXA79"/>
      <c r="JXB79"/>
      <c r="JXC79"/>
      <c r="JXD79"/>
      <c r="JXE79"/>
      <c r="JXF79"/>
      <c r="JXG79"/>
      <c r="JXH79"/>
      <c r="JXI79"/>
      <c r="JXJ79"/>
      <c r="JXK79"/>
      <c r="JXL79"/>
      <c r="JXM79"/>
      <c r="JXN79"/>
      <c r="JXO79"/>
      <c r="JXP79"/>
      <c r="JXQ79"/>
      <c r="JXR79"/>
      <c r="JXS79"/>
      <c r="JXT79"/>
      <c r="JXU79"/>
      <c r="JXV79"/>
      <c r="JXW79"/>
      <c r="JXX79"/>
      <c r="JXY79"/>
      <c r="JXZ79"/>
      <c r="JYA79"/>
      <c r="JYB79"/>
      <c r="JYC79"/>
      <c r="JYD79"/>
      <c r="JYE79"/>
      <c r="JYF79"/>
      <c r="JYG79"/>
      <c r="JYH79"/>
      <c r="JYI79"/>
      <c r="JYJ79"/>
      <c r="JYK79"/>
      <c r="JYL79"/>
      <c r="JYM79"/>
      <c r="JYN79"/>
      <c r="JYO79"/>
      <c r="JYP79"/>
      <c r="JYQ79"/>
      <c r="JYR79"/>
      <c r="JYS79"/>
      <c r="JYT79"/>
      <c r="JYU79"/>
      <c r="JYV79"/>
      <c r="JYW79"/>
      <c r="JYX79"/>
      <c r="JYY79"/>
      <c r="JYZ79"/>
      <c r="JZA79"/>
      <c r="JZB79"/>
      <c r="JZC79"/>
      <c r="JZD79"/>
      <c r="JZE79"/>
      <c r="JZF79"/>
      <c r="JZG79"/>
      <c r="JZH79"/>
      <c r="JZI79"/>
      <c r="JZJ79"/>
      <c r="JZK79"/>
      <c r="JZL79"/>
      <c r="JZM79"/>
      <c r="JZN79"/>
      <c r="JZO79"/>
      <c r="JZP79"/>
      <c r="JZQ79"/>
      <c r="JZR79"/>
      <c r="JZS79"/>
      <c r="JZT79"/>
      <c r="JZU79"/>
      <c r="JZV79"/>
      <c r="JZW79"/>
      <c r="JZX79"/>
      <c r="JZY79"/>
      <c r="JZZ79"/>
      <c r="KAA79"/>
      <c r="KAB79"/>
      <c r="KAC79"/>
      <c r="KAD79"/>
      <c r="KAE79"/>
      <c r="KAF79"/>
      <c r="KAG79"/>
      <c r="KAH79"/>
      <c r="KAI79"/>
      <c r="KAJ79"/>
      <c r="KAK79"/>
      <c r="KAL79"/>
      <c r="KAM79"/>
      <c r="KAN79"/>
      <c r="KAO79"/>
      <c r="KAP79"/>
      <c r="KAQ79"/>
      <c r="KAR79"/>
      <c r="KAS79"/>
      <c r="KAT79"/>
      <c r="KAU79"/>
      <c r="KAV79"/>
      <c r="KAW79"/>
      <c r="KAX79"/>
      <c r="KAY79"/>
      <c r="KAZ79"/>
      <c r="KBA79"/>
      <c r="KBB79"/>
      <c r="KBC79"/>
      <c r="KBD79"/>
      <c r="KBE79"/>
      <c r="KBF79"/>
      <c r="KBG79"/>
      <c r="KBH79"/>
      <c r="KBI79"/>
      <c r="KBJ79"/>
      <c r="KBK79"/>
      <c r="KBL79"/>
      <c r="KBM79"/>
      <c r="KBN79"/>
      <c r="KBO79"/>
      <c r="KBP79"/>
      <c r="KBQ79"/>
      <c r="KBR79"/>
      <c r="KBS79"/>
      <c r="KBT79"/>
      <c r="KBU79"/>
      <c r="KBV79"/>
      <c r="KBW79"/>
      <c r="KBX79"/>
      <c r="KBY79"/>
      <c r="KBZ79"/>
      <c r="KCA79"/>
      <c r="KCB79"/>
      <c r="KCC79"/>
      <c r="KCD79"/>
      <c r="KCE79"/>
      <c r="KCF79"/>
      <c r="KCG79"/>
      <c r="KCH79"/>
      <c r="KCI79"/>
      <c r="KCJ79"/>
      <c r="KCK79"/>
      <c r="KCL79"/>
      <c r="KCM79"/>
      <c r="KCN79"/>
      <c r="KCO79"/>
      <c r="KCP79"/>
      <c r="KCQ79"/>
      <c r="KCR79"/>
      <c r="KCS79"/>
      <c r="KCT79"/>
      <c r="KCU79"/>
      <c r="KCV79"/>
      <c r="KCW79"/>
      <c r="KCX79"/>
      <c r="KCY79"/>
      <c r="KCZ79"/>
      <c r="KDA79"/>
      <c r="KDB79"/>
      <c r="KDC79"/>
      <c r="KDD79"/>
      <c r="KDE79"/>
      <c r="KDF79"/>
      <c r="KDG79"/>
      <c r="KDH79"/>
      <c r="KDI79"/>
      <c r="KDJ79"/>
      <c r="KDK79"/>
      <c r="KDL79"/>
      <c r="KDM79"/>
      <c r="KDN79"/>
      <c r="KDO79"/>
      <c r="KDP79"/>
      <c r="KDQ79"/>
      <c r="KDR79"/>
      <c r="KDS79"/>
      <c r="KDT79"/>
      <c r="KDU79"/>
      <c r="KDV79"/>
      <c r="KDW79"/>
      <c r="KDX79"/>
      <c r="KDY79"/>
      <c r="KDZ79"/>
      <c r="KEA79"/>
      <c r="KEB79"/>
      <c r="KEC79"/>
      <c r="KED79"/>
      <c r="KEE79"/>
      <c r="KEF79"/>
      <c r="KEG79"/>
      <c r="KEH79"/>
      <c r="KEI79"/>
      <c r="KEJ79"/>
      <c r="KEK79"/>
      <c r="KEL79"/>
      <c r="KEM79"/>
      <c r="KEN79"/>
      <c r="KEO79"/>
      <c r="KEP79"/>
      <c r="KEQ79"/>
      <c r="KER79"/>
      <c r="KES79"/>
      <c r="KET79"/>
      <c r="KEU79"/>
      <c r="KEV79"/>
      <c r="KEW79"/>
      <c r="KEX79"/>
      <c r="KEY79"/>
      <c r="KEZ79"/>
      <c r="KFA79"/>
      <c r="KFB79"/>
      <c r="KFC79"/>
      <c r="KFD79"/>
      <c r="KFE79"/>
      <c r="KFF79"/>
      <c r="KFG79"/>
      <c r="KFH79"/>
      <c r="KFI79"/>
      <c r="KFJ79"/>
      <c r="KFK79"/>
      <c r="KFL79"/>
      <c r="KFM79"/>
      <c r="KFN79"/>
      <c r="KFO79"/>
      <c r="KFP79"/>
      <c r="KFQ79"/>
      <c r="KFR79"/>
      <c r="KFS79"/>
      <c r="KFT79"/>
      <c r="KFU79"/>
      <c r="KFV79"/>
      <c r="KFW79"/>
      <c r="KFX79"/>
      <c r="KFY79"/>
      <c r="KFZ79"/>
      <c r="KGA79"/>
      <c r="KGB79"/>
      <c r="KGC79"/>
      <c r="KGD79"/>
      <c r="KGE79"/>
      <c r="KGF79"/>
      <c r="KGG79"/>
      <c r="KGH79"/>
      <c r="KGI79"/>
      <c r="KGJ79"/>
      <c r="KGK79"/>
      <c r="KGL79"/>
      <c r="KGM79"/>
      <c r="KGN79"/>
      <c r="KGO79"/>
      <c r="KGP79"/>
      <c r="KGQ79"/>
      <c r="KGR79"/>
      <c r="KGS79"/>
      <c r="KGT79"/>
      <c r="KGU79"/>
      <c r="KGV79"/>
      <c r="KGW79"/>
      <c r="KGX79"/>
      <c r="KGY79"/>
      <c r="KGZ79"/>
      <c r="KHA79"/>
      <c r="KHB79"/>
      <c r="KHC79"/>
      <c r="KHD79"/>
      <c r="KHE79"/>
      <c r="KHF79"/>
      <c r="KHG79"/>
      <c r="KHH79"/>
      <c r="KHI79"/>
      <c r="KHJ79"/>
      <c r="KHK79"/>
      <c r="KHL79"/>
      <c r="KHM79"/>
      <c r="KHN79"/>
      <c r="KHO79"/>
      <c r="KHP79"/>
      <c r="KHQ79"/>
      <c r="KHR79"/>
      <c r="KHS79"/>
      <c r="KHT79"/>
      <c r="KHU79"/>
      <c r="KHV79"/>
      <c r="KHW79"/>
      <c r="KHX79"/>
      <c r="KHY79"/>
      <c r="KHZ79"/>
      <c r="KIA79"/>
      <c r="KIB79"/>
      <c r="KIC79"/>
      <c r="KID79"/>
      <c r="KIE79"/>
      <c r="KIF79"/>
      <c r="KIG79"/>
      <c r="KIH79"/>
      <c r="KII79"/>
      <c r="KIJ79"/>
      <c r="KIK79"/>
      <c r="KIL79"/>
      <c r="KIM79"/>
      <c r="KIN79"/>
      <c r="KIO79"/>
      <c r="KIP79"/>
      <c r="KIQ79"/>
      <c r="KIR79"/>
      <c r="KIS79"/>
      <c r="KIT79"/>
      <c r="KIU79"/>
      <c r="KIV79"/>
      <c r="KIW79"/>
      <c r="KIX79"/>
      <c r="KIY79"/>
      <c r="KIZ79"/>
      <c r="KJA79"/>
      <c r="KJB79"/>
      <c r="KJC79"/>
      <c r="KJD79"/>
      <c r="KJE79"/>
      <c r="KJF79"/>
      <c r="KJG79"/>
      <c r="KJH79"/>
      <c r="KJI79"/>
      <c r="KJJ79"/>
      <c r="KJK79"/>
      <c r="KJL79"/>
      <c r="KJM79"/>
      <c r="KJN79"/>
      <c r="KJO79"/>
      <c r="KJP79"/>
      <c r="KJQ79"/>
      <c r="KJR79"/>
      <c r="KJS79"/>
      <c r="KJT79"/>
      <c r="KJU79"/>
      <c r="KJV79"/>
      <c r="KJW79"/>
      <c r="KJX79"/>
      <c r="KJY79"/>
      <c r="KJZ79"/>
      <c r="KKA79"/>
      <c r="KKB79"/>
      <c r="KKC79"/>
      <c r="KKD79"/>
      <c r="KKE79"/>
      <c r="KKF79"/>
      <c r="KKG79"/>
      <c r="KKH79"/>
      <c r="KKI79"/>
      <c r="KKJ79"/>
      <c r="KKK79"/>
      <c r="KKL79"/>
      <c r="KKM79"/>
      <c r="KKN79"/>
      <c r="KKO79"/>
      <c r="KKP79"/>
      <c r="KKQ79"/>
      <c r="KKR79"/>
      <c r="KKS79"/>
      <c r="KKT79"/>
      <c r="KKU79"/>
      <c r="KKV79"/>
      <c r="KKW79"/>
      <c r="KKX79"/>
      <c r="KKY79"/>
      <c r="KKZ79"/>
      <c r="KLA79"/>
      <c r="KLB79"/>
      <c r="KLC79"/>
      <c r="KLD79"/>
      <c r="KLE79"/>
      <c r="KLF79"/>
      <c r="KLG79"/>
      <c r="KLH79"/>
      <c r="KLI79"/>
      <c r="KLJ79"/>
      <c r="KLK79"/>
      <c r="KLL79"/>
      <c r="KLM79"/>
      <c r="KLN79"/>
      <c r="KLO79"/>
      <c r="KLP79"/>
      <c r="KLQ79"/>
      <c r="KLR79"/>
      <c r="KLS79"/>
      <c r="KLT79"/>
      <c r="KLU79"/>
      <c r="KLV79"/>
      <c r="KLW79"/>
      <c r="KLX79"/>
      <c r="KLY79"/>
      <c r="KLZ79"/>
      <c r="KMA79"/>
      <c r="KMB79"/>
      <c r="KMC79"/>
      <c r="KMD79"/>
      <c r="KME79"/>
      <c r="KMF79"/>
      <c r="KMG79"/>
      <c r="KMH79"/>
      <c r="KMI79"/>
      <c r="KMJ79"/>
      <c r="KMK79"/>
      <c r="KML79"/>
      <c r="KMM79"/>
      <c r="KMN79"/>
      <c r="KMO79"/>
      <c r="KMP79"/>
      <c r="KMQ79"/>
      <c r="KMR79"/>
      <c r="KMS79"/>
      <c r="KMT79"/>
      <c r="KMU79"/>
      <c r="KMV79"/>
      <c r="KMW79"/>
      <c r="KMX79"/>
      <c r="KMY79"/>
      <c r="KMZ79"/>
      <c r="KNA79"/>
      <c r="KNB79"/>
      <c r="KNC79"/>
      <c r="KND79"/>
      <c r="KNE79"/>
      <c r="KNF79"/>
      <c r="KNG79"/>
      <c r="KNH79"/>
      <c r="KNI79"/>
      <c r="KNJ79"/>
      <c r="KNK79"/>
      <c r="KNL79"/>
      <c r="KNM79"/>
      <c r="KNN79"/>
      <c r="KNO79"/>
      <c r="KNP79"/>
      <c r="KNQ79"/>
      <c r="KNR79"/>
      <c r="KNS79"/>
      <c r="KNT79"/>
      <c r="KNU79"/>
      <c r="KNV79"/>
      <c r="KNW79"/>
      <c r="KNX79"/>
      <c r="KNY79"/>
      <c r="KNZ79"/>
      <c r="KOA79"/>
      <c r="KOB79"/>
      <c r="KOC79"/>
      <c r="KOD79"/>
      <c r="KOE79"/>
      <c r="KOF79"/>
      <c r="KOG79"/>
      <c r="KOH79"/>
      <c r="KOI79"/>
      <c r="KOJ79"/>
      <c r="KOK79"/>
      <c r="KOL79"/>
      <c r="KOM79"/>
      <c r="KON79"/>
      <c r="KOO79"/>
      <c r="KOP79"/>
      <c r="KOQ79"/>
      <c r="KOR79"/>
      <c r="KOS79"/>
      <c r="KOT79"/>
      <c r="KOU79"/>
      <c r="KOV79"/>
      <c r="KOW79"/>
      <c r="KOX79"/>
      <c r="KOY79"/>
      <c r="KOZ79"/>
      <c r="KPA79"/>
      <c r="KPB79"/>
      <c r="KPC79"/>
      <c r="KPD79"/>
      <c r="KPE79"/>
      <c r="KPF79"/>
      <c r="KPG79"/>
      <c r="KPH79"/>
      <c r="KPI79"/>
      <c r="KPJ79"/>
      <c r="KPK79"/>
      <c r="KPL79"/>
      <c r="KPM79"/>
      <c r="KPN79"/>
      <c r="KPO79"/>
      <c r="KPP79"/>
      <c r="KPQ79"/>
      <c r="KPR79"/>
      <c r="KPS79"/>
      <c r="KPT79"/>
      <c r="KPU79"/>
      <c r="KPV79"/>
      <c r="KPW79"/>
      <c r="KPX79"/>
      <c r="KPY79"/>
      <c r="KPZ79"/>
      <c r="KQA79"/>
      <c r="KQB79"/>
      <c r="KQC79"/>
      <c r="KQD79"/>
      <c r="KQE79"/>
      <c r="KQF79"/>
      <c r="KQG79"/>
      <c r="KQH79"/>
      <c r="KQI79"/>
      <c r="KQJ79"/>
      <c r="KQK79"/>
      <c r="KQL79"/>
      <c r="KQM79"/>
      <c r="KQN79"/>
      <c r="KQO79"/>
      <c r="KQP79"/>
      <c r="KQQ79"/>
      <c r="KQR79"/>
      <c r="KQS79"/>
      <c r="KQT79"/>
      <c r="KQU79"/>
      <c r="KQV79"/>
      <c r="KQW79"/>
      <c r="KQX79"/>
      <c r="KQY79"/>
      <c r="KQZ79"/>
      <c r="KRA79"/>
      <c r="KRB79"/>
      <c r="KRC79"/>
      <c r="KRD79"/>
      <c r="KRE79"/>
      <c r="KRF79"/>
      <c r="KRG79"/>
      <c r="KRH79"/>
      <c r="KRI79"/>
      <c r="KRJ79"/>
      <c r="KRK79"/>
      <c r="KRL79"/>
      <c r="KRM79"/>
      <c r="KRN79"/>
      <c r="KRO79"/>
      <c r="KRP79"/>
      <c r="KRQ79"/>
      <c r="KRR79"/>
      <c r="KRS79"/>
      <c r="KRT79"/>
      <c r="KRU79"/>
      <c r="KRV79"/>
      <c r="KRW79"/>
      <c r="KRX79"/>
      <c r="KRY79"/>
      <c r="KRZ79"/>
      <c r="KSA79"/>
      <c r="KSB79"/>
      <c r="KSC79"/>
      <c r="KSD79"/>
      <c r="KSE79"/>
      <c r="KSF79"/>
      <c r="KSG79"/>
      <c r="KSH79"/>
      <c r="KSI79"/>
      <c r="KSJ79"/>
      <c r="KSK79"/>
      <c r="KSL79"/>
      <c r="KSM79"/>
      <c r="KSN79"/>
      <c r="KSO79"/>
      <c r="KSP79"/>
      <c r="KSQ79"/>
      <c r="KSR79"/>
      <c r="KSS79"/>
      <c r="KST79"/>
      <c r="KSU79"/>
      <c r="KSV79"/>
      <c r="KSW79"/>
      <c r="KSX79"/>
      <c r="KSY79"/>
      <c r="KSZ79"/>
      <c r="KTA79"/>
      <c r="KTB79"/>
      <c r="KTC79"/>
      <c r="KTD79"/>
      <c r="KTE79"/>
      <c r="KTF79"/>
      <c r="KTG79"/>
      <c r="KTH79"/>
      <c r="KTI79"/>
      <c r="KTJ79"/>
      <c r="KTK79"/>
      <c r="KTL79"/>
      <c r="KTM79"/>
      <c r="KTN79"/>
      <c r="KTO79"/>
      <c r="KTP79"/>
      <c r="KTQ79"/>
      <c r="KTR79"/>
      <c r="KTS79"/>
      <c r="KTT79"/>
      <c r="KTU79"/>
      <c r="KTV79"/>
      <c r="KTW79"/>
      <c r="KTX79"/>
      <c r="KTY79"/>
      <c r="KTZ79"/>
      <c r="KUA79"/>
      <c r="KUB79"/>
      <c r="KUC79"/>
      <c r="KUD79"/>
      <c r="KUE79"/>
      <c r="KUF79"/>
      <c r="KUG79"/>
      <c r="KUH79"/>
      <c r="KUI79"/>
      <c r="KUJ79"/>
      <c r="KUK79"/>
      <c r="KUL79"/>
      <c r="KUM79"/>
      <c r="KUN79"/>
      <c r="KUO79"/>
      <c r="KUP79"/>
      <c r="KUQ79"/>
      <c r="KUR79"/>
      <c r="KUS79"/>
      <c r="KUT79"/>
      <c r="KUU79"/>
      <c r="KUV79"/>
      <c r="KUW79"/>
      <c r="KUX79"/>
      <c r="KUY79"/>
      <c r="KUZ79"/>
      <c r="KVA79"/>
      <c r="KVB79"/>
      <c r="KVC79"/>
      <c r="KVD79"/>
      <c r="KVE79"/>
      <c r="KVF79"/>
      <c r="KVG79"/>
      <c r="KVH79"/>
      <c r="KVI79"/>
      <c r="KVJ79"/>
      <c r="KVK79"/>
      <c r="KVL79"/>
      <c r="KVM79"/>
      <c r="KVN79"/>
      <c r="KVO79"/>
      <c r="KVP79"/>
      <c r="KVQ79"/>
      <c r="KVR79"/>
      <c r="KVS79"/>
      <c r="KVT79"/>
      <c r="KVU79"/>
      <c r="KVV79"/>
      <c r="KVW79"/>
      <c r="KVX79"/>
      <c r="KVY79"/>
      <c r="KVZ79"/>
      <c r="KWA79"/>
      <c r="KWB79"/>
      <c r="KWC79"/>
      <c r="KWD79"/>
      <c r="KWE79"/>
      <c r="KWF79"/>
      <c r="KWG79"/>
      <c r="KWH79"/>
      <c r="KWI79"/>
      <c r="KWJ79"/>
      <c r="KWK79"/>
      <c r="KWL79"/>
      <c r="KWM79"/>
      <c r="KWN79"/>
      <c r="KWO79"/>
      <c r="KWP79"/>
      <c r="KWQ79"/>
      <c r="KWR79"/>
      <c r="KWS79"/>
      <c r="KWT79"/>
      <c r="KWU79"/>
      <c r="KWV79"/>
      <c r="KWW79"/>
      <c r="KWX79"/>
      <c r="KWY79"/>
      <c r="KWZ79"/>
      <c r="KXA79"/>
      <c r="KXB79"/>
      <c r="KXC79"/>
      <c r="KXD79"/>
      <c r="KXE79"/>
      <c r="KXF79"/>
      <c r="KXG79"/>
      <c r="KXH79"/>
      <c r="KXI79"/>
      <c r="KXJ79"/>
      <c r="KXK79"/>
      <c r="KXL79"/>
      <c r="KXM79"/>
      <c r="KXN79"/>
      <c r="KXO79"/>
      <c r="KXP79"/>
      <c r="KXQ79"/>
      <c r="KXR79"/>
      <c r="KXS79"/>
      <c r="KXT79"/>
      <c r="KXU79"/>
      <c r="KXV79"/>
      <c r="KXW79"/>
      <c r="KXX79"/>
      <c r="KXY79"/>
      <c r="KXZ79"/>
      <c r="KYA79"/>
      <c r="KYB79"/>
      <c r="KYC79"/>
      <c r="KYD79"/>
      <c r="KYE79"/>
      <c r="KYF79"/>
      <c r="KYG79"/>
      <c r="KYH79"/>
      <c r="KYI79"/>
      <c r="KYJ79"/>
      <c r="KYK79"/>
      <c r="KYL79"/>
      <c r="KYM79"/>
      <c r="KYN79"/>
      <c r="KYO79"/>
      <c r="KYP79"/>
      <c r="KYQ79"/>
      <c r="KYR79"/>
      <c r="KYS79"/>
      <c r="KYT79"/>
      <c r="KYU79"/>
      <c r="KYV79"/>
      <c r="KYW79"/>
      <c r="KYX79"/>
      <c r="KYY79"/>
      <c r="KYZ79"/>
      <c r="KZA79"/>
      <c r="KZB79"/>
      <c r="KZC79"/>
      <c r="KZD79"/>
      <c r="KZE79"/>
      <c r="KZF79"/>
      <c r="KZG79"/>
      <c r="KZH79"/>
      <c r="KZI79"/>
      <c r="KZJ79"/>
      <c r="KZK79"/>
      <c r="KZL79"/>
      <c r="KZM79"/>
      <c r="KZN79"/>
      <c r="KZO79"/>
      <c r="KZP79"/>
      <c r="KZQ79"/>
      <c r="KZR79"/>
      <c r="KZS79"/>
      <c r="KZT79"/>
      <c r="KZU79"/>
      <c r="KZV79"/>
      <c r="KZW79"/>
      <c r="KZX79"/>
      <c r="KZY79"/>
      <c r="KZZ79"/>
      <c r="LAA79"/>
      <c r="LAB79"/>
      <c r="LAC79"/>
      <c r="LAD79"/>
      <c r="LAE79"/>
      <c r="LAF79"/>
      <c r="LAG79"/>
      <c r="LAH79"/>
      <c r="LAI79"/>
      <c r="LAJ79"/>
      <c r="LAK79"/>
      <c r="LAL79"/>
      <c r="LAM79"/>
      <c r="LAN79"/>
      <c r="LAO79"/>
      <c r="LAP79"/>
      <c r="LAQ79"/>
      <c r="LAR79"/>
      <c r="LAS79"/>
      <c r="LAT79"/>
      <c r="LAU79"/>
      <c r="LAV79"/>
      <c r="LAW79"/>
      <c r="LAX79"/>
      <c r="LAY79"/>
      <c r="LAZ79"/>
      <c r="LBA79"/>
      <c r="LBB79"/>
      <c r="LBC79"/>
      <c r="LBD79"/>
      <c r="LBE79"/>
      <c r="LBF79"/>
      <c r="LBG79"/>
      <c r="LBH79"/>
      <c r="LBI79"/>
      <c r="LBJ79"/>
      <c r="LBK79"/>
      <c r="LBL79"/>
      <c r="LBM79"/>
      <c r="LBN79"/>
      <c r="LBO79"/>
      <c r="LBP79"/>
      <c r="LBQ79"/>
      <c r="LBR79"/>
      <c r="LBS79"/>
      <c r="LBT79"/>
      <c r="LBU79"/>
      <c r="LBV79"/>
      <c r="LBW79"/>
      <c r="LBX79"/>
      <c r="LBY79"/>
      <c r="LBZ79"/>
      <c r="LCA79"/>
      <c r="LCB79"/>
      <c r="LCC79"/>
      <c r="LCD79"/>
      <c r="LCE79"/>
      <c r="LCF79"/>
      <c r="LCG79"/>
      <c r="LCH79"/>
      <c r="LCI79"/>
      <c r="LCJ79"/>
      <c r="LCK79"/>
      <c r="LCL79"/>
      <c r="LCM79"/>
      <c r="LCN79"/>
      <c r="LCO79"/>
      <c r="LCP79"/>
      <c r="LCQ79"/>
      <c r="LCR79"/>
      <c r="LCS79"/>
      <c r="LCT79"/>
      <c r="LCU79"/>
      <c r="LCV79"/>
      <c r="LCW79"/>
      <c r="LCX79"/>
      <c r="LCY79"/>
      <c r="LCZ79"/>
      <c r="LDA79"/>
      <c r="LDB79"/>
      <c r="LDC79"/>
      <c r="LDD79"/>
      <c r="LDE79"/>
      <c r="LDF79"/>
      <c r="LDG79"/>
      <c r="LDH79"/>
      <c r="LDI79"/>
      <c r="LDJ79"/>
      <c r="LDK79"/>
      <c r="LDL79"/>
      <c r="LDM79"/>
      <c r="LDN79"/>
      <c r="LDO79"/>
      <c r="LDP79"/>
      <c r="LDQ79"/>
      <c r="LDR79"/>
      <c r="LDS79"/>
      <c r="LDT79"/>
      <c r="LDU79"/>
      <c r="LDV79"/>
      <c r="LDW79"/>
      <c r="LDX79"/>
      <c r="LDY79"/>
      <c r="LDZ79"/>
      <c r="LEA79"/>
      <c r="LEB79"/>
      <c r="LEC79"/>
      <c r="LED79"/>
      <c r="LEE79"/>
      <c r="LEF79"/>
      <c r="LEG79"/>
      <c r="LEH79"/>
      <c r="LEI79"/>
      <c r="LEJ79"/>
      <c r="LEK79"/>
      <c r="LEL79"/>
      <c r="LEM79"/>
      <c r="LEN79"/>
      <c r="LEO79"/>
      <c r="LEP79"/>
      <c r="LEQ79"/>
      <c r="LER79"/>
      <c r="LES79"/>
      <c r="LET79"/>
      <c r="LEU79"/>
      <c r="LEV79"/>
      <c r="LEW79"/>
      <c r="LEX79"/>
      <c r="LEY79"/>
      <c r="LEZ79"/>
      <c r="LFA79"/>
      <c r="LFB79"/>
      <c r="LFC79"/>
      <c r="LFD79"/>
      <c r="LFE79"/>
      <c r="LFF79"/>
      <c r="LFG79"/>
      <c r="LFH79"/>
      <c r="LFI79"/>
      <c r="LFJ79"/>
      <c r="LFK79"/>
      <c r="LFL79"/>
      <c r="LFM79"/>
      <c r="LFN79"/>
      <c r="LFO79"/>
      <c r="LFP79"/>
      <c r="LFQ79"/>
      <c r="LFR79"/>
      <c r="LFS79"/>
      <c r="LFT79"/>
      <c r="LFU79"/>
      <c r="LFV79"/>
      <c r="LFW79"/>
      <c r="LFX79"/>
      <c r="LFY79"/>
      <c r="LFZ79"/>
      <c r="LGA79"/>
      <c r="LGB79"/>
      <c r="LGC79"/>
      <c r="LGD79"/>
      <c r="LGE79"/>
      <c r="LGF79"/>
      <c r="LGG79"/>
      <c r="LGH79"/>
      <c r="LGI79"/>
      <c r="LGJ79"/>
      <c r="LGK79"/>
      <c r="LGL79"/>
      <c r="LGM79"/>
      <c r="LGN79"/>
      <c r="LGO79"/>
      <c r="LGP79"/>
      <c r="LGQ79"/>
      <c r="LGR79"/>
      <c r="LGS79"/>
      <c r="LGT79"/>
      <c r="LGU79"/>
      <c r="LGV79"/>
      <c r="LGW79"/>
      <c r="LGX79"/>
      <c r="LGY79"/>
      <c r="LGZ79"/>
      <c r="LHA79"/>
      <c r="LHB79"/>
      <c r="LHC79"/>
      <c r="LHD79"/>
      <c r="LHE79"/>
      <c r="LHF79"/>
      <c r="LHG79"/>
      <c r="LHH79"/>
      <c r="LHI79"/>
      <c r="LHJ79"/>
      <c r="LHK79"/>
      <c r="LHL79"/>
      <c r="LHM79"/>
      <c r="LHN79"/>
      <c r="LHO79"/>
      <c r="LHP79"/>
      <c r="LHQ79"/>
      <c r="LHR79"/>
      <c r="LHS79"/>
      <c r="LHT79"/>
      <c r="LHU79"/>
      <c r="LHV79"/>
      <c r="LHW79"/>
      <c r="LHX79"/>
      <c r="LHY79"/>
      <c r="LHZ79"/>
      <c r="LIA79"/>
      <c r="LIB79"/>
      <c r="LIC79"/>
      <c r="LID79"/>
      <c r="LIE79"/>
      <c r="LIF79"/>
      <c r="LIG79"/>
      <c r="LIH79"/>
      <c r="LII79"/>
      <c r="LIJ79"/>
      <c r="LIK79"/>
      <c r="LIL79"/>
      <c r="LIM79"/>
      <c r="LIN79"/>
      <c r="LIO79"/>
      <c r="LIP79"/>
      <c r="LIQ79"/>
      <c r="LIR79"/>
      <c r="LIS79"/>
      <c r="LIT79"/>
      <c r="LIU79"/>
      <c r="LIV79"/>
      <c r="LIW79"/>
      <c r="LIX79"/>
      <c r="LIY79"/>
      <c r="LIZ79"/>
      <c r="LJA79"/>
      <c r="LJB79"/>
      <c r="LJC79"/>
      <c r="LJD79"/>
      <c r="LJE79"/>
      <c r="LJF79"/>
      <c r="LJG79"/>
      <c r="LJH79"/>
      <c r="LJI79"/>
      <c r="LJJ79"/>
      <c r="LJK79"/>
      <c r="LJL79"/>
      <c r="LJM79"/>
      <c r="LJN79"/>
      <c r="LJO79"/>
      <c r="LJP79"/>
      <c r="LJQ79"/>
      <c r="LJR79"/>
      <c r="LJS79"/>
      <c r="LJT79"/>
      <c r="LJU79"/>
      <c r="LJV79"/>
      <c r="LJW79"/>
      <c r="LJX79"/>
      <c r="LJY79"/>
      <c r="LJZ79"/>
      <c r="LKA79"/>
      <c r="LKB79"/>
      <c r="LKC79"/>
      <c r="LKD79"/>
      <c r="LKE79"/>
      <c r="LKF79"/>
      <c r="LKG79"/>
      <c r="LKH79"/>
      <c r="LKI79"/>
      <c r="LKJ79"/>
      <c r="LKK79"/>
      <c r="LKL79"/>
      <c r="LKM79"/>
      <c r="LKN79"/>
      <c r="LKO79"/>
      <c r="LKP79"/>
      <c r="LKQ79"/>
      <c r="LKR79"/>
      <c r="LKS79"/>
      <c r="LKT79"/>
      <c r="LKU79"/>
      <c r="LKV79"/>
      <c r="LKW79"/>
      <c r="LKX79"/>
      <c r="LKY79"/>
      <c r="LKZ79"/>
      <c r="LLA79"/>
      <c r="LLB79"/>
      <c r="LLC79"/>
      <c r="LLD79"/>
      <c r="LLE79"/>
      <c r="LLF79"/>
      <c r="LLG79"/>
      <c r="LLH79"/>
      <c r="LLI79"/>
      <c r="LLJ79"/>
      <c r="LLK79"/>
      <c r="LLL79"/>
      <c r="LLM79"/>
      <c r="LLN79"/>
      <c r="LLO79"/>
      <c r="LLP79"/>
      <c r="LLQ79"/>
      <c r="LLR79"/>
      <c r="LLS79"/>
      <c r="LLT79"/>
      <c r="LLU79"/>
      <c r="LLV79"/>
      <c r="LLW79"/>
      <c r="LLX79"/>
      <c r="LLY79"/>
      <c r="LLZ79"/>
      <c r="LMA79"/>
      <c r="LMB79"/>
      <c r="LMC79"/>
      <c r="LMD79"/>
      <c r="LME79"/>
      <c r="LMF79"/>
      <c r="LMG79"/>
      <c r="LMH79"/>
      <c r="LMI79"/>
      <c r="LMJ79"/>
      <c r="LMK79"/>
      <c r="LML79"/>
      <c r="LMM79"/>
      <c r="LMN79"/>
      <c r="LMO79"/>
      <c r="LMP79"/>
      <c r="LMQ79"/>
      <c r="LMR79"/>
      <c r="LMS79"/>
      <c r="LMT79"/>
      <c r="LMU79"/>
      <c r="LMV79"/>
      <c r="LMW79"/>
      <c r="LMX79"/>
      <c r="LMY79"/>
      <c r="LMZ79"/>
      <c r="LNA79"/>
      <c r="LNB79"/>
      <c r="LNC79"/>
      <c r="LND79"/>
      <c r="LNE79"/>
      <c r="LNF79"/>
      <c r="LNG79"/>
      <c r="LNH79"/>
      <c r="LNI79"/>
      <c r="LNJ79"/>
      <c r="LNK79"/>
      <c r="LNL79"/>
      <c r="LNM79"/>
      <c r="LNN79"/>
      <c r="LNO79"/>
      <c r="LNP79"/>
      <c r="LNQ79"/>
      <c r="LNR79"/>
      <c r="LNS79"/>
      <c r="LNT79"/>
      <c r="LNU79"/>
      <c r="LNV79"/>
      <c r="LNW79"/>
      <c r="LNX79"/>
      <c r="LNY79"/>
      <c r="LNZ79"/>
      <c r="LOA79"/>
      <c r="LOB79"/>
      <c r="LOC79"/>
      <c r="LOD79"/>
      <c r="LOE79"/>
      <c r="LOF79"/>
      <c r="LOG79"/>
      <c r="LOH79"/>
      <c r="LOI79"/>
      <c r="LOJ79"/>
      <c r="LOK79"/>
      <c r="LOL79"/>
      <c r="LOM79"/>
      <c r="LON79"/>
      <c r="LOO79"/>
      <c r="LOP79"/>
      <c r="LOQ79"/>
      <c r="LOR79"/>
      <c r="LOS79"/>
      <c r="LOT79"/>
      <c r="LOU79"/>
      <c r="LOV79"/>
      <c r="LOW79"/>
      <c r="LOX79"/>
      <c r="LOY79"/>
      <c r="LOZ79"/>
      <c r="LPA79"/>
      <c r="LPB79"/>
      <c r="LPC79"/>
      <c r="LPD79"/>
      <c r="LPE79"/>
      <c r="LPF79"/>
      <c r="LPG79"/>
      <c r="LPH79"/>
      <c r="LPI79"/>
      <c r="LPJ79"/>
      <c r="LPK79"/>
      <c r="LPL79"/>
      <c r="LPM79"/>
      <c r="LPN79"/>
      <c r="LPO79"/>
      <c r="LPP79"/>
      <c r="LPQ79"/>
      <c r="LPR79"/>
      <c r="LPS79"/>
      <c r="LPT79"/>
      <c r="LPU79"/>
      <c r="LPV79"/>
      <c r="LPW79"/>
      <c r="LPX79"/>
      <c r="LPY79"/>
      <c r="LPZ79"/>
      <c r="LQA79"/>
      <c r="LQB79"/>
      <c r="LQC79"/>
      <c r="LQD79"/>
      <c r="LQE79"/>
      <c r="LQF79"/>
      <c r="LQG79"/>
      <c r="LQH79"/>
      <c r="LQI79"/>
      <c r="LQJ79"/>
      <c r="LQK79"/>
      <c r="LQL79"/>
      <c r="LQM79"/>
      <c r="LQN79"/>
      <c r="LQO79"/>
      <c r="LQP79"/>
      <c r="LQQ79"/>
      <c r="LQR79"/>
      <c r="LQS79"/>
      <c r="LQT79"/>
      <c r="LQU79"/>
      <c r="LQV79"/>
      <c r="LQW79"/>
      <c r="LQX79"/>
      <c r="LQY79"/>
      <c r="LQZ79"/>
      <c r="LRA79"/>
      <c r="LRB79"/>
      <c r="LRC79"/>
      <c r="LRD79"/>
      <c r="LRE79"/>
      <c r="LRF79"/>
      <c r="LRG79"/>
      <c r="LRH79"/>
      <c r="LRI79"/>
      <c r="LRJ79"/>
      <c r="LRK79"/>
      <c r="LRL79"/>
      <c r="LRM79"/>
      <c r="LRN79"/>
      <c r="LRO79"/>
      <c r="LRP79"/>
      <c r="LRQ79"/>
      <c r="LRR79"/>
      <c r="LRS79"/>
      <c r="LRT79"/>
      <c r="LRU79"/>
      <c r="LRV79"/>
      <c r="LRW79"/>
      <c r="LRX79"/>
      <c r="LRY79"/>
      <c r="LRZ79"/>
      <c r="LSA79"/>
      <c r="LSB79"/>
      <c r="LSC79"/>
      <c r="LSD79"/>
      <c r="LSE79"/>
      <c r="LSF79"/>
      <c r="LSG79"/>
      <c r="LSH79"/>
      <c r="LSI79"/>
      <c r="LSJ79"/>
      <c r="LSK79"/>
      <c r="LSL79"/>
      <c r="LSM79"/>
      <c r="LSN79"/>
      <c r="LSO79"/>
      <c r="LSP79"/>
      <c r="LSQ79"/>
      <c r="LSR79"/>
      <c r="LSS79"/>
      <c r="LST79"/>
      <c r="LSU79"/>
      <c r="LSV79"/>
      <c r="LSW79"/>
      <c r="LSX79"/>
      <c r="LSY79"/>
      <c r="LSZ79"/>
      <c r="LTA79"/>
      <c r="LTB79"/>
      <c r="LTC79"/>
      <c r="LTD79"/>
      <c r="LTE79"/>
      <c r="LTF79"/>
      <c r="LTG79"/>
      <c r="LTH79"/>
      <c r="LTI79"/>
      <c r="LTJ79"/>
      <c r="LTK79"/>
      <c r="LTL79"/>
      <c r="LTM79"/>
      <c r="LTN79"/>
      <c r="LTO79"/>
      <c r="LTP79"/>
      <c r="LTQ79"/>
      <c r="LTR79"/>
      <c r="LTS79"/>
      <c r="LTT79"/>
      <c r="LTU79"/>
      <c r="LTV79"/>
      <c r="LTW79"/>
      <c r="LTX79"/>
      <c r="LTY79"/>
      <c r="LTZ79"/>
      <c r="LUA79"/>
      <c r="LUB79"/>
      <c r="LUC79"/>
      <c r="LUD79"/>
      <c r="LUE79"/>
      <c r="LUF79"/>
      <c r="LUG79"/>
      <c r="LUH79"/>
      <c r="LUI79"/>
      <c r="LUJ79"/>
      <c r="LUK79"/>
      <c r="LUL79"/>
      <c r="LUM79"/>
      <c r="LUN79"/>
      <c r="LUO79"/>
      <c r="LUP79"/>
      <c r="LUQ79"/>
      <c r="LUR79"/>
      <c r="LUS79"/>
      <c r="LUT79"/>
      <c r="LUU79"/>
      <c r="LUV79"/>
      <c r="LUW79"/>
      <c r="LUX79"/>
      <c r="LUY79"/>
      <c r="LUZ79"/>
      <c r="LVA79"/>
      <c r="LVB79"/>
      <c r="LVC79"/>
      <c r="LVD79"/>
      <c r="LVE79"/>
      <c r="LVF79"/>
      <c r="LVG79"/>
      <c r="LVH79"/>
      <c r="LVI79"/>
      <c r="LVJ79"/>
      <c r="LVK79"/>
      <c r="LVL79"/>
      <c r="LVM79"/>
      <c r="LVN79"/>
      <c r="LVO79"/>
      <c r="LVP79"/>
      <c r="LVQ79"/>
      <c r="LVR79"/>
      <c r="LVS79"/>
      <c r="LVT79"/>
      <c r="LVU79"/>
      <c r="LVV79"/>
      <c r="LVW79"/>
      <c r="LVX79"/>
      <c r="LVY79"/>
      <c r="LVZ79"/>
      <c r="LWA79"/>
      <c r="LWB79"/>
      <c r="LWC79"/>
      <c r="LWD79"/>
      <c r="LWE79"/>
      <c r="LWF79"/>
      <c r="LWG79"/>
      <c r="LWH79"/>
      <c r="LWI79"/>
      <c r="LWJ79"/>
      <c r="LWK79"/>
      <c r="LWL79"/>
      <c r="LWM79"/>
      <c r="LWN79"/>
      <c r="LWO79"/>
      <c r="LWP79"/>
      <c r="LWQ79"/>
      <c r="LWR79"/>
      <c r="LWS79"/>
      <c r="LWT79"/>
      <c r="LWU79"/>
      <c r="LWV79"/>
      <c r="LWW79"/>
      <c r="LWX79"/>
      <c r="LWY79"/>
      <c r="LWZ79"/>
      <c r="LXA79"/>
      <c r="LXB79"/>
      <c r="LXC79"/>
      <c r="LXD79"/>
      <c r="LXE79"/>
      <c r="LXF79"/>
      <c r="LXG79"/>
      <c r="LXH79"/>
      <c r="LXI79"/>
      <c r="LXJ79"/>
      <c r="LXK79"/>
      <c r="LXL79"/>
      <c r="LXM79"/>
      <c r="LXN79"/>
      <c r="LXO79"/>
      <c r="LXP79"/>
      <c r="LXQ79"/>
      <c r="LXR79"/>
      <c r="LXS79"/>
      <c r="LXT79"/>
      <c r="LXU79"/>
      <c r="LXV79"/>
      <c r="LXW79"/>
      <c r="LXX79"/>
      <c r="LXY79"/>
      <c r="LXZ79"/>
      <c r="LYA79"/>
      <c r="LYB79"/>
      <c r="LYC79"/>
      <c r="LYD79"/>
      <c r="LYE79"/>
      <c r="LYF79"/>
      <c r="LYG79"/>
      <c r="LYH79"/>
      <c r="LYI79"/>
      <c r="LYJ79"/>
      <c r="LYK79"/>
      <c r="LYL79"/>
      <c r="LYM79"/>
      <c r="LYN79"/>
      <c r="LYO79"/>
      <c r="LYP79"/>
      <c r="LYQ79"/>
      <c r="LYR79"/>
      <c r="LYS79"/>
      <c r="LYT79"/>
      <c r="LYU79"/>
      <c r="LYV79"/>
      <c r="LYW79"/>
      <c r="LYX79"/>
      <c r="LYY79"/>
      <c r="LYZ79"/>
      <c r="LZA79"/>
      <c r="LZB79"/>
      <c r="LZC79"/>
      <c r="LZD79"/>
      <c r="LZE79"/>
      <c r="LZF79"/>
      <c r="LZG79"/>
      <c r="LZH79"/>
      <c r="LZI79"/>
      <c r="LZJ79"/>
      <c r="LZK79"/>
      <c r="LZL79"/>
      <c r="LZM79"/>
      <c r="LZN79"/>
      <c r="LZO79"/>
      <c r="LZP79"/>
      <c r="LZQ79"/>
      <c r="LZR79"/>
      <c r="LZS79"/>
      <c r="LZT79"/>
      <c r="LZU79"/>
      <c r="LZV79"/>
      <c r="LZW79"/>
      <c r="LZX79"/>
      <c r="LZY79"/>
      <c r="LZZ79"/>
      <c r="MAA79"/>
      <c r="MAB79"/>
      <c r="MAC79"/>
      <c r="MAD79"/>
      <c r="MAE79"/>
      <c r="MAF79"/>
      <c r="MAG79"/>
      <c r="MAH79"/>
      <c r="MAI79"/>
      <c r="MAJ79"/>
      <c r="MAK79"/>
      <c r="MAL79"/>
      <c r="MAM79"/>
      <c r="MAN79"/>
      <c r="MAO79"/>
      <c r="MAP79"/>
      <c r="MAQ79"/>
      <c r="MAR79"/>
      <c r="MAS79"/>
      <c r="MAT79"/>
      <c r="MAU79"/>
      <c r="MAV79"/>
      <c r="MAW79"/>
      <c r="MAX79"/>
      <c r="MAY79"/>
      <c r="MAZ79"/>
      <c r="MBA79"/>
      <c r="MBB79"/>
      <c r="MBC79"/>
      <c r="MBD79"/>
      <c r="MBE79"/>
      <c r="MBF79"/>
      <c r="MBG79"/>
      <c r="MBH79"/>
      <c r="MBI79"/>
      <c r="MBJ79"/>
      <c r="MBK79"/>
      <c r="MBL79"/>
      <c r="MBM79"/>
      <c r="MBN79"/>
      <c r="MBO79"/>
      <c r="MBP79"/>
      <c r="MBQ79"/>
      <c r="MBR79"/>
      <c r="MBS79"/>
      <c r="MBT79"/>
      <c r="MBU79"/>
      <c r="MBV79"/>
      <c r="MBW79"/>
      <c r="MBX79"/>
      <c r="MBY79"/>
      <c r="MBZ79"/>
      <c r="MCA79"/>
      <c r="MCB79"/>
      <c r="MCC79"/>
      <c r="MCD79"/>
      <c r="MCE79"/>
      <c r="MCF79"/>
      <c r="MCG79"/>
      <c r="MCH79"/>
      <c r="MCI79"/>
      <c r="MCJ79"/>
      <c r="MCK79"/>
      <c r="MCL79"/>
      <c r="MCM79"/>
      <c r="MCN79"/>
      <c r="MCO79"/>
      <c r="MCP79"/>
      <c r="MCQ79"/>
      <c r="MCR79"/>
      <c r="MCS79"/>
      <c r="MCT79"/>
      <c r="MCU79"/>
      <c r="MCV79"/>
      <c r="MCW79"/>
      <c r="MCX79"/>
      <c r="MCY79"/>
      <c r="MCZ79"/>
      <c r="MDA79"/>
      <c r="MDB79"/>
      <c r="MDC79"/>
      <c r="MDD79"/>
      <c r="MDE79"/>
      <c r="MDF79"/>
      <c r="MDG79"/>
      <c r="MDH79"/>
      <c r="MDI79"/>
      <c r="MDJ79"/>
      <c r="MDK79"/>
      <c r="MDL79"/>
      <c r="MDM79"/>
      <c r="MDN79"/>
      <c r="MDO79"/>
      <c r="MDP79"/>
      <c r="MDQ79"/>
      <c r="MDR79"/>
      <c r="MDS79"/>
      <c r="MDT79"/>
      <c r="MDU79"/>
      <c r="MDV79"/>
      <c r="MDW79"/>
      <c r="MDX79"/>
      <c r="MDY79"/>
      <c r="MDZ79"/>
      <c r="MEA79"/>
      <c r="MEB79"/>
      <c r="MEC79"/>
      <c r="MED79"/>
      <c r="MEE79"/>
      <c r="MEF79"/>
      <c r="MEG79"/>
      <c r="MEH79"/>
      <c r="MEI79"/>
      <c r="MEJ79"/>
      <c r="MEK79"/>
      <c r="MEL79"/>
      <c r="MEM79"/>
      <c r="MEN79"/>
      <c r="MEO79"/>
      <c r="MEP79"/>
      <c r="MEQ79"/>
      <c r="MER79"/>
      <c r="MES79"/>
      <c r="MET79"/>
      <c r="MEU79"/>
      <c r="MEV79"/>
      <c r="MEW79"/>
      <c r="MEX79"/>
      <c r="MEY79"/>
      <c r="MEZ79"/>
      <c r="MFA79"/>
      <c r="MFB79"/>
      <c r="MFC79"/>
      <c r="MFD79"/>
      <c r="MFE79"/>
      <c r="MFF79"/>
      <c r="MFG79"/>
      <c r="MFH79"/>
      <c r="MFI79"/>
      <c r="MFJ79"/>
      <c r="MFK79"/>
      <c r="MFL79"/>
      <c r="MFM79"/>
      <c r="MFN79"/>
      <c r="MFO79"/>
      <c r="MFP79"/>
      <c r="MFQ79"/>
      <c r="MFR79"/>
      <c r="MFS79"/>
      <c r="MFT79"/>
      <c r="MFU79"/>
      <c r="MFV79"/>
      <c r="MFW79"/>
      <c r="MFX79"/>
      <c r="MFY79"/>
      <c r="MFZ79"/>
      <c r="MGA79"/>
      <c r="MGB79"/>
      <c r="MGC79"/>
      <c r="MGD79"/>
      <c r="MGE79"/>
      <c r="MGF79"/>
      <c r="MGG79"/>
      <c r="MGH79"/>
      <c r="MGI79"/>
      <c r="MGJ79"/>
      <c r="MGK79"/>
      <c r="MGL79"/>
      <c r="MGM79"/>
      <c r="MGN79"/>
      <c r="MGO79"/>
      <c r="MGP79"/>
      <c r="MGQ79"/>
      <c r="MGR79"/>
      <c r="MGS79"/>
      <c r="MGT79"/>
      <c r="MGU79"/>
      <c r="MGV79"/>
      <c r="MGW79"/>
      <c r="MGX79"/>
      <c r="MGY79"/>
      <c r="MGZ79"/>
      <c r="MHA79"/>
      <c r="MHB79"/>
      <c r="MHC79"/>
      <c r="MHD79"/>
      <c r="MHE79"/>
      <c r="MHF79"/>
      <c r="MHG79"/>
      <c r="MHH79"/>
      <c r="MHI79"/>
      <c r="MHJ79"/>
      <c r="MHK79"/>
      <c r="MHL79"/>
      <c r="MHM79"/>
      <c r="MHN79"/>
      <c r="MHO79"/>
      <c r="MHP79"/>
      <c r="MHQ79"/>
      <c r="MHR79"/>
      <c r="MHS79"/>
      <c r="MHT79"/>
      <c r="MHU79"/>
      <c r="MHV79"/>
      <c r="MHW79"/>
      <c r="MHX79"/>
      <c r="MHY79"/>
      <c r="MHZ79"/>
      <c r="MIA79"/>
      <c r="MIB79"/>
      <c r="MIC79"/>
      <c r="MID79"/>
      <c r="MIE79"/>
      <c r="MIF79"/>
      <c r="MIG79"/>
      <c r="MIH79"/>
      <c r="MII79"/>
      <c r="MIJ79"/>
      <c r="MIK79"/>
      <c r="MIL79"/>
      <c r="MIM79"/>
      <c r="MIN79"/>
      <c r="MIO79"/>
      <c r="MIP79"/>
      <c r="MIQ79"/>
      <c r="MIR79"/>
      <c r="MIS79"/>
      <c r="MIT79"/>
      <c r="MIU79"/>
      <c r="MIV79"/>
      <c r="MIW79"/>
      <c r="MIX79"/>
      <c r="MIY79"/>
      <c r="MIZ79"/>
      <c r="MJA79"/>
      <c r="MJB79"/>
      <c r="MJC79"/>
      <c r="MJD79"/>
      <c r="MJE79"/>
      <c r="MJF79"/>
      <c r="MJG79"/>
      <c r="MJH79"/>
      <c r="MJI79"/>
      <c r="MJJ79"/>
      <c r="MJK79"/>
      <c r="MJL79"/>
      <c r="MJM79"/>
      <c r="MJN79"/>
      <c r="MJO79"/>
      <c r="MJP79"/>
      <c r="MJQ79"/>
      <c r="MJR79"/>
      <c r="MJS79"/>
      <c r="MJT79"/>
      <c r="MJU79"/>
      <c r="MJV79"/>
      <c r="MJW79"/>
      <c r="MJX79"/>
      <c r="MJY79"/>
      <c r="MJZ79"/>
      <c r="MKA79"/>
      <c r="MKB79"/>
      <c r="MKC79"/>
      <c r="MKD79"/>
      <c r="MKE79"/>
      <c r="MKF79"/>
      <c r="MKG79"/>
      <c r="MKH79"/>
      <c r="MKI79"/>
      <c r="MKJ79"/>
      <c r="MKK79"/>
      <c r="MKL79"/>
      <c r="MKM79"/>
      <c r="MKN79"/>
      <c r="MKO79"/>
      <c r="MKP79"/>
      <c r="MKQ79"/>
      <c r="MKR79"/>
      <c r="MKS79"/>
      <c r="MKT79"/>
      <c r="MKU79"/>
      <c r="MKV79"/>
      <c r="MKW79"/>
      <c r="MKX79"/>
      <c r="MKY79"/>
      <c r="MKZ79"/>
      <c r="MLA79"/>
      <c r="MLB79"/>
      <c r="MLC79"/>
      <c r="MLD79"/>
      <c r="MLE79"/>
      <c r="MLF79"/>
      <c r="MLG79"/>
      <c r="MLH79"/>
      <c r="MLI79"/>
      <c r="MLJ79"/>
      <c r="MLK79"/>
      <c r="MLL79"/>
      <c r="MLM79"/>
      <c r="MLN79"/>
      <c r="MLO79"/>
      <c r="MLP79"/>
      <c r="MLQ79"/>
      <c r="MLR79"/>
      <c r="MLS79"/>
      <c r="MLT79"/>
      <c r="MLU79"/>
      <c r="MLV79"/>
      <c r="MLW79"/>
      <c r="MLX79"/>
      <c r="MLY79"/>
      <c r="MLZ79"/>
      <c r="MMA79"/>
      <c r="MMB79"/>
      <c r="MMC79"/>
      <c r="MMD79"/>
      <c r="MME79"/>
      <c r="MMF79"/>
      <c r="MMG79"/>
      <c r="MMH79"/>
      <c r="MMI79"/>
      <c r="MMJ79"/>
      <c r="MMK79"/>
      <c r="MML79"/>
      <c r="MMM79"/>
      <c r="MMN79"/>
      <c r="MMO79"/>
      <c r="MMP79"/>
      <c r="MMQ79"/>
      <c r="MMR79"/>
      <c r="MMS79"/>
      <c r="MMT79"/>
      <c r="MMU79"/>
      <c r="MMV79"/>
      <c r="MMW79"/>
      <c r="MMX79"/>
      <c r="MMY79"/>
      <c r="MMZ79"/>
      <c r="MNA79"/>
      <c r="MNB79"/>
      <c r="MNC79"/>
      <c r="MND79"/>
      <c r="MNE79"/>
      <c r="MNF79"/>
      <c r="MNG79"/>
      <c r="MNH79"/>
      <c r="MNI79"/>
      <c r="MNJ79"/>
      <c r="MNK79"/>
      <c r="MNL79"/>
      <c r="MNM79"/>
      <c r="MNN79"/>
      <c r="MNO79"/>
      <c r="MNP79"/>
      <c r="MNQ79"/>
      <c r="MNR79"/>
      <c r="MNS79"/>
      <c r="MNT79"/>
      <c r="MNU79"/>
      <c r="MNV79"/>
      <c r="MNW79"/>
      <c r="MNX79"/>
      <c r="MNY79"/>
      <c r="MNZ79"/>
      <c r="MOA79"/>
      <c r="MOB79"/>
      <c r="MOC79"/>
      <c r="MOD79"/>
      <c r="MOE79"/>
      <c r="MOF79"/>
      <c r="MOG79"/>
      <c r="MOH79"/>
      <c r="MOI79"/>
      <c r="MOJ79"/>
      <c r="MOK79"/>
      <c r="MOL79"/>
      <c r="MOM79"/>
      <c r="MON79"/>
      <c r="MOO79"/>
      <c r="MOP79"/>
      <c r="MOQ79"/>
      <c r="MOR79"/>
      <c r="MOS79"/>
      <c r="MOT79"/>
      <c r="MOU79"/>
      <c r="MOV79"/>
      <c r="MOW79"/>
      <c r="MOX79"/>
      <c r="MOY79"/>
      <c r="MOZ79"/>
      <c r="MPA79"/>
      <c r="MPB79"/>
      <c r="MPC79"/>
      <c r="MPD79"/>
      <c r="MPE79"/>
      <c r="MPF79"/>
      <c r="MPG79"/>
      <c r="MPH79"/>
      <c r="MPI79"/>
      <c r="MPJ79"/>
      <c r="MPK79"/>
      <c r="MPL79"/>
      <c r="MPM79"/>
      <c r="MPN79"/>
      <c r="MPO79"/>
      <c r="MPP79"/>
      <c r="MPQ79"/>
      <c r="MPR79"/>
      <c r="MPS79"/>
      <c r="MPT79"/>
      <c r="MPU79"/>
      <c r="MPV79"/>
      <c r="MPW79"/>
      <c r="MPX79"/>
      <c r="MPY79"/>
      <c r="MPZ79"/>
      <c r="MQA79"/>
      <c r="MQB79"/>
      <c r="MQC79"/>
      <c r="MQD79"/>
      <c r="MQE79"/>
      <c r="MQF79"/>
      <c r="MQG79"/>
      <c r="MQH79"/>
      <c r="MQI79"/>
      <c r="MQJ79"/>
      <c r="MQK79"/>
      <c r="MQL79"/>
      <c r="MQM79"/>
      <c r="MQN79"/>
      <c r="MQO79"/>
      <c r="MQP79"/>
      <c r="MQQ79"/>
      <c r="MQR79"/>
      <c r="MQS79"/>
      <c r="MQT79"/>
      <c r="MQU79"/>
      <c r="MQV79"/>
      <c r="MQW79"/>
      <c r="MQX79"/>
      <c r="MQY79"/>
      <c r="MQZ79"/>
      <c r="MRA79"/>
      <c r="MRB79"/>
      <c r="MRC79"/>
      <c r="MRD79"/>
      <c r="MRE79"/>
      <c r="MRF79"/>
      <c r="MRG79"/>
      <c r="MRH79"/>
      <c r="MRI79"/>
      <c r="MRJ79"/>
      <c r="MRK79"/>
      <c r="MRL79"/>
      <c r="MRM79"/>
      <c r="MRN79"/>
      <c r="MRO79"/>
      <c r="MRP79"/>
      <c r="MRQ79"/>
      <c r="MRR79"/>
      <c r="MRS79"/>
      <c r="MRT79"/>
      <c r="MRU79"/>
      <c r="MRV79"/>
      <c r="MRW79"/>
      <c r="MRX79"/>
      <c r="MRY79"/>
      <c r="MRZ79"/>
      <c r="MSA79"/>
      <c r="MSB79"/>
      <c r="MSC79"/>
      <c r="MSD79"/>
      <c r="MSE79"/>
      <c r="MSF79"/>
      <c r="MSG79"/>
      <c r="MSH79"/>
      <c r="MSI79"/>
      <c r="MSJ79"/>
      <c r="MSK79"/>
      <c r="MSL79"/>
      <c r="MSM79"/>
      <c r="MSN79"/>
      <c r="MSO79"/>
      <c r="MSP79"/>
      <c r="MSQ79"/>
      <c r="MSR79"/>
      <c r="MSS79"/>
      <c r="MST79"/>
      <c r="MSU79"/>
      <c r="MSV79"/>
      <c r="MSW79"/>
      <c r="MSX79"/>
      <c r="MSY79"/>
      <c r="MSZ79"/>
      <c r="MTA79"/>
      <c r="MTB79"/>
      <c r="MTC79"/>
      <c r="MTD79"/>
      <c r="MTE79"/>
      <c r="MTF79"/>
      <c r="MTG79"/>
      <c r="MTH79"/>
      <c r="MTI79"/>
      <c r="MTJ79"/>
      <c r="MTK79"/>
      <c r="MTL79"/>
      <c r="MTM79"/>
      <c r="MTN79"/>
      <c r="MTO79"/>
      <c r="MTP79"/>
      <c r="MTQ79"/>
      <c r="MTR79"/>
      <c r="MTS79"/>
      <c r="MTT79"/>
      <c r="MTU79"/>
      <c r="MTV79"/>
      <c r="MTW79"/>
      <c r="MTX79"/>
      <c r="MTY79"/>
      <c r="MTZ79"/>
      <c r="MUA79"/>
      <c r="MUB79"/>
      <c r="MUC79"/>
      <c r="MUD79"/>
      <c r="MUE79"/>
      <c r="MUF79"/>
      <c r="MUG79"/>
      <c r="MUH79"/>
      <c r="MUI79"/>
      <c r="MUJ79"/>
      <c r="MUK79"/>
      <c r="MUL79"/>
      <c r="MUM79"/>
      <c r="MUN79"/>
      <c r="MUO79"/>
      <c r="MUP79"/>
      <c r="MUQ79"/>
      <c r="MUR79"/>
      <c r="MUS79"/>
      <c r="MUT79"/>
      <c r="MUU79"/>
      <c r="MUV79"/>
      <c r="MUW79"/>
      <c r="MUX79"/>
      <c r="MUY79"/>
      <c r="MUZ79"/>
      <c r="MVA79"/>
      <c r="MVB79"/>
      <c r="MVC79"/>
      <c r="MVD79"/>
      <c r="MVE79"/>
      <c r="MVF79"/>
      <c r="MVG79"/>
      <c r="MVH79"/>
      <c r="MVI79"/>
      <c r="MVJ79"/>
      <c r="MVK79"/>
      <c r="MVL79"/>
      <c r="MVM79"/>
      <c r="MVN79"/>
      <c r="MVO79"/>
      <c r="MVP79"/>
      <c r="MVQ79"/>
      <c r="MVR79"/>
      <c r="MVS79"/>
      <c r="MVT79"/>
      <c r="MVU79"/>
      <c r="MVV79"/>
      <c r="MVW79"/>
      <c r="MVX79"/>
      <c r="MVY79"/>
      <c r="MVZ79"/>
      <c r="MWA79"/>
      <c r="MWB79"/>
      <c r="MWC79"/>
      <c r="MWD79"/>
      <c r="MWE79"/>
      <c r="MWF79"/>
      <c r="MWG79"/>
      <c r="MWH79"/>
      <c r="MWI79"/>
      <c r="MWJ79"/>
      <c r="MWK79"/>
      <c r="MWL79"/>
      <c r="MWM79"/>
      <c r="MWN79"/>
      <c r="MWO79"/>
      <c r="MWP79"/>
      <c r="MWQ79"/>
      <c r="MWR79"/>
      <c r="MWS79"/>
      <c r="MWT79"/>
      <c r="MWU79"/>
      <c r="MWV79"/>
      <c r="MWW79"/>
      <c r="MWX79"/>
      <c r="MWY79"/>
      <c r="MWZ79"/>
      <c r="MXA79"/>
      <c r="MXB79"/>
      <c r="MXC79"/>
      <c r="MXD79"/>
      <c r="MXE79"/>
      <c r="MXF79"/>
      <c r="MXG79"/>
      <c r="MXH79"/>
      <c r="MXI79"/>
      <c r="MXJ79"/>
      <c r="MXK79"/>
      <c r="MXL79"/>
      <c r="MXM79"/>
      <c r="MXN79"/>
      <c r="MXO79"/>
      <c r="MXP79"/>
      <c r="MXQ79"/>
      <c r="MXR79"/>
      <c r="MXS79"/>
      <c r="MXT79"/>
      <c r="MXU79"/>
      <c r="MXV79"/>
      <c r="MXW79"/>
      <c r="MXX79"/>
      <c r="MXY79"/>
      <c r="MXZ79"/>
      <c r="MYA79"/>
      <c r="MYB79"/>
      <c r="MYC79"/>
      <c r="MYD79"/>
      <c r="MYE79"/>
      <c r="MYF79"/>
      <c r="MYG79"/>
      <c r="MYH79"/>
      <c r="MYI79"/>
      <c r="MYJ79"/>
      <c r="MYK79"/>
      <c r="MYL79"/>
      <c r="MYM79"/>
      <c r="MYN79"/>
      <c r="MYO79"/>
      <c r="MYP79"/>
      <c r="MYQ79"/>
      <c r="MYR79"/>
      <c r="MYS79"/>
      <c r="MYT79"/>
      <c r="MYU79"/>
      <c r="MYV79"/>
      <c r="MYW79"/>
      <c r="MYX79"/>
      <c r="MYY79"/>
      <c r="MYZ79"/>
      <c r="MZA79"/>
      <c r="MZB79"/>
      <c r="MZC79"/>
      <c r="MZD79"/>
      <c r="MZE79"/>
      <c r="MZF79"/>
      <c r="MZG79"/>
      <c r="MZH79"/>
      <c r="MZI79"/>
      <c r="MZJ79"/>
      <c r="MZK79"/>
      <c r="MZL79"/>
      <c r="MZM79"/>
      <c r="MZN79"/>
      <c r="MZO79"/>
      <c r="MZP79"/>
      <c r="MZQ79"/>
      <c r="MZR79"/>
      <c r="MZS79"/>
      <c r="MZT79"/>
      <c r="MZU79"/>
      <c r="MZV79"/>
      <c r="MZW79"/>
      <c r="MZX79"/>
      <c r="MZY79"/>
      <c r="MZZ79"/>
      <c r="NAA79"/>
      <c r="NAB79"/>
      <c r="NAC79"/>
      <c r="NAD79"/>
      <c r="NAE79"/>
      <c r="NAF79"/>
      <c r="NAG79"/>
      <c r="NAH79"/>
      <c r="NAI79"/>
      <c r="NAJ79"/>
      <c r="NAK79"/>
      <c r="NAL79"/>
      <c r="NAM79"/>
      <c r="NAN79"/>
      <c r="NAO79"/>
      <c r="NAP79"/>
      <c r="NAQ79"/>
      <c r="NAR79"/>
      <c r="NAS79"/>
      <c r="NAT79"/>
      <c r="NAU79"/>
      <c r="NAV79"/>
      <c r="NAW79"/>
      <c r="NAX79"/>
      <c r="NAY79"/>
      <c r="NAZ79"/>
      <c r="NBA79"/>
      <c r="NBB79"/>
      <c r="NBC79"/>
      <c r="NBD79"/>
      <c r="NBE79"/>
      <c r="NBF79"/>
      <c r="NBG79"/>
      <c r="NBH79"/>
      <c r="NBI79"/>
      <c r="NBJ79"/>
      <c r="NBK79"/>
      <c r="NBL79"/>
      <c r="NBM79"/>
      <c r="NBN79"/>
      <c r="NBO79"/>
      <c r="NBP79"/>
      <c r="NBQ79"/>
      <c r="NBR79"/>
      <c r="NBS79"/>
      <c r="NBT79"/>
      <c r="NBU79"/>
      <c r="NBV79"/>
      <c r="NBW79"/>
      <c r="NBX79"/>
      <c r="NBY79"/>
      <c r="NBZ79"/>
      <c r="NCA79"/>
      <c r="NCB79"/>
      <c r="NCC79"/>
      <c r="NCD79"/>
      <c r="NCE79"/>
      <c r="NCF79"/>
      <c r="NCG79"/>
      <c r="NCH79"/>
      <c r="NCI79"/>
      <c r="NCJ79"/>
      <c r="NCK79"/>
      <c r="NCL79"/>
      <c r="NCM79"/>
      <c r="NCN79"/>
      <c r="NCO79"/>
      <c r="NCP79"/>
      <c r="NCQ79"/>
      <c r="NCR79"/>
      <c r="NCS79"/>
      <c r="NCT79"/>
      <c r="NCU79"/>
      <c r="NCV79"/>
      <c r="NCW79"/>
      <c r="NCX79"/>
      <c r="NCY79"/>
      <c r="NCZ79"/>
      <c r="NDA79"/>
      <c r="NDB79"/>
      <c r="NDC79"/>
      <c r="NDD79"/>
      <c r="NDE79"/>
      <c r="NDF79"/>
      <c r="NDG79"/>
      <c r="NDH79"/>
      <c r="NDI79"/>
      <c r="NDJ79"/>
      <c r="NDK79"/>
      <c r="NDL79"/>
      <c r="NDM79"/>
      <c r="NDN79"/>
      <c r="NDO79"/>
      <c r="NDP79"/>
      <c r="NDQ79"/>
      <c r="NDR79"/>
      <c r="NDS79"/>
      <c r="NDT79"/>
      <c r="NDU79"/>
      <c r="NDV79"/>
      <c r="NDW79"/>
      <c r="NDX79"/>
      <c r="NDY79"/>
      <c r="NDZ79"/>
      <c r="NEA79"/>
      <c r="NEB79"/>
      <c r="NEC79"/>
      <c r="NED79"/>
      <c r="NEE79"/>
      <c r="NEF79"/>
      <c r="NEG79"/>
      <c r="NEH79"/>
      <c r="NEI79"/>
      <c r="NEJ79"/>
      <c r="NEK79"/>
      <c r="NEL79"/>
      <c r="NEM79"/>
      <c r="NEN79"/>
      <c r="NEO79"/>
      <c r="NEP79"/>
      <c r="NEQ79"/>
      <c r="NER79"/>
      <c r="NES79"/>
      <c r="NET79"/>
      <c r="NEU79"/>
      <c r="NEV79"/>
      <c r="NEW79"/>
      <c r="NEX79"/>
      <c r="NEY79"/>
      <c r="NEZ79"/>
      <c r="NFA79"/>
      <c r="NFB79"/>
      <c r="NFC79"/>
      <c r="NFD79"/>
      <c r="NFE79"/>
      <c r="NFF79"/>
      <c r="NFG79"/>
      <c r="NFH79"/>
      <c r="NFI79"/>
      <c r="NFJ79"/>
      <c r="NFK79"/>
      <c r="NFL79"/>
      <c r="NFM79"/>
      <c r="NFN79"/>
      <c r="NFO79"/>
      <c r="NFP79"/>
      <c r="NFQ79"/>
      <c r="NFR79"/>
      <c r="NFS79"/>
      <c r="NFT79"/>
      <c r="NFU79"/>
      <c r="NFV79"/>
      <c r="NFW79"/>
      <c r="NFX79"/>
      <c r="NFY79"/>
      <c r="NFZ79"/>
      <c r="NGA79"/>
      <c r="NGB79"/>
      <c r="NGC79"/>
      <c r="NGD79"/>
      <c r="NGE79"/>
      <c r="NGF79"/>
      <c r="NGG79"/>
      <c r="NGH79"/>
      <c r="NGI79"/>
      <c r="NGJ79"/>
      <c r="NGK79"/>
      <c r="NGL79"/>
      <c r="NGM79"/>
      <c r="NGN79"/>
      <c r="NGO79"/>
      <c r="NGP79"/>
      <c r="NGQ79"/>
      <c r="NGR79"/>
      <c r="NGS79"/>
      <c r="NGT79"/>
      <c r="NGU79"/>
      <c r="NGV79"/>
      <c r="NGW79"/>
      <c r="NGX79"/>
      <c r="NGY79"/>
      <c r="NGZ79"/>
      <c r="NHA79"/>
      <c r="NHB79"/>
      <c r="NHC79"/>
      <c r="NHD79"/>
      <c r="NHE79"/>
      <c r="NHF79"/>
      <c r="NHG79"/>
      <c r="NHH79"/>
      <c r="NHI79"/>
      <c r="NHJ79"/>
      <c r="NHK79"/>
      <c r="NHL79"/>
      <c r="NHM79"/>
      <c r="NHN79"/>
      <c r="NHO79"/>
      <c r="NHP79"/>
      <c r="NHQ79"/>
      <c r="NHR79"/>
      <c r="NHS79"/>
      <c r="NHT79"/>
      <c r="NHU79"/>
      <c r="NHV79"/>
      <c r="NHW79"/>
      <c r="NHX79"/>
      <c r="NHY79"/>
      <c r="NHZ79"/>
      <c r="NIA79"/>
      <c r="NIB79"/>
      <c r="NIC79"/>
      <c r="NID79"/>
      <c r="NIE79"/>
      <c r="NIF79"/>
      <c r="NIG79"/>
      <c r="NIH79"/>
      <c r="NII79"/>
      <c r="NIJ79"/>
      <c r="NIK79"/>
      <c r="NIL79"/>
      <c r="NIM79"/>
      <c r="NIN79"/>
      <c r="NIO79"/>
      <c r="NIP79"/>
      <c r="NIQ79"/>
      <c r="NIR79"/>
      <c r="NIS79"/>
      <c r="NIT79"/>
      <c r="NIU79"/>
      <c r="NIV79"/>
      <c r="NIW79"/>
      <c r="NIX79"/>
      <c r="NIY79"/>
      <c r="NIZ79"/>
      <c r="NJA79"/>
      <c r="NJB79"/>
      <c r="NJC79"/>
      <c r="NJD79"/>
      <c r="NJE79"/>
      <c r="NJF79"/>
      <c r="NJG79"/>
      <c r="NJH79"/>
      <c r="NJI79"/>
      <c r="NJJ79"/>
      <c r="NJK79"/>
      <c r="NJL79"/>
      <c r="NJM79"/>
      <c r="NJN79"/>
      <c r="NJO79"/>
      <c r="NJP79"/>
      <c r="NJQ79"/>
      <c r="NJR79"/>
      <c r="NJS79"/>
      <c r="NJT79"/>
      <c r="NJU79"/>
      <c r="NJV79"/>
      <c r="NJW79"/>
      <c r="NJX79"/>
      <c r="NJY79"/>
      <c r="NJZ79"/>
      <c r="NKA79"/>
      <c r="NKB79"/>
      <c r="NKC79"/>
      <c r="NKD79"/>
      <c r="NKE79"/>
      <c r="NKF79"/>
      <c r="NKG79"/>
      <c r="NKH79"/>
      <c r="NKI79"/>
      <c r="NKJ79"/>
      <c r="NKK79"/>
      <c r="NKL79"/>
      <c r="NKM79"/>
      <c r="NKN79"/>
      <c r="NKO79"/>
      <c r="NKP79"/>
      <c r="NKQ79"/>
      <c r="NKR79"/>
      <c r="NKS79"/>
      <c r="NKT79"/>
      <c r="NKU79"/>
      <c r="NKV79"/>
      <c r="NKW79"/>
      <c r="NKX79"/>
      <c r="NKY79"/>
      <c r="NKZ79"/>
      <c r="NLA79"/>
      <c r="NLB79"/>
      <c r="NLC79"/>
      <c r="NLD79"/>
      <c r="NLE79"/>
      <c r="NLF79"/>
      <c r="NLG79"/>
      <c r="NLH79"/>
      <c r="NLI79"/>
      <c r="NLJ79"/>
      <c r="NLK79"/>
      <c r="NLL79"/>
      <c r="NLM79"/>
      <c r="NLN79"/>
      <c r="NLO79"/>
      <c r="NLP79"/>
      <c r="NLQ79"/>
      <c r="NLR79"/>
      <c r="NLS79"/>
      <c r="NLT79"/>
      <c r="NLU79"/>
      <c r="NLV79"/>
      <c r="NLW79"/>
      <c r="NLX79"/>
      <c r="NLY79"/>
      <c r="NLZ79"/>
      <c r="NMA79"/>
      <c r="NMB79"/>
      <c r="NMC79"/>
      <c r="NMD79"/>
      <c r="NME79"/>
      <c r="NMF79"/>
      <c r="NMG79"/>
      <c r="NMH79"/>
      <c r="NMI79"/>
      <c r="NMJ79"/>
      <c r="NMK79"/>
      <c r="NML79"/>
      <c r="NMM79"/>
      <c r="NMN79"/>
      <c r="NMO79"/>
      <c r="NMP79"/>
      <c r="NMQ79"/>
      <c r="NMR79"/>
      <c r="NMS79"/>
      <c r="NMT79"/>
      <c r="NMU79"/>
      <c r="NMV79"/>
      <c r="NMW79"/>
      <c r="NMX79"/>
      <c r="NMY79"/>
      <c r="NMZ79"/>
      <c r="NNA79"/>
      <c r="NNB79"/>
      <c r="NNC79"/>
      <c r="NND79"/>
      <c r="NNE79"/>
      <c r="NNF79"/>
      <c r="NNG79"/>
      <c r="NNH79"/>
      <c r="NNI79"/>
      <c r="NNJ79"/>
      <c r="NNK79"/>
      <c r="NNL79"/>
      <c r="NNM79"/>
      <c r="NNN79"/>
      <c r="NNO79"/>
      <c r="NNP79"/>
      <c r="NNQ79"/>
      <c r="NNR79"/>
      <c r="NNS79"/>
      <c r="NNT79"/>
      <c r="NNU79"/>
      <c r="NNV79"/>
      <c r="NNW79"/>
      <c r="NNX79"/>
      <c r="NNY79"/>
      <c r="NNZ79"/>
      <c r="NOA79"/>
      <c r="NOB79"/>
      <c r="NOC79"/>
      <c r="NOD79"/>
      <c r="NOE79"/>
      <c r="NOF79"/>
      <c r="NOG79"/>
      <c r="NOH79"/>
      <c r="NOI79"/>
      <c r="NOJ79"/>
      <c r="NOK79"/>
      <c r="NOL79"/>
      <c r="NOM79"/>
      <c r="NON79"/>
      <c r="NOO79"/>
      <c r="NOP79"/>
      <c r="NOQ79"/>
      <c r="NOR79"/>
      <c r="NOS79"/>
      <c r="NOT79"/>
      <c r="NOU79"/>
      <c r="NOV79"/>
      <c r="NOW79"/>
      <c r="NOX79"/>
      <c r="NOY79"/>
      <c r="NOZ79"/>
      <c r="NPA79"/>
      <c r="NPB79"/>
      <c r="NPC79"/>
      <c r="NPD79"/>
      <c r="NPE79"/>
      <c r="NPF79"/>
      <c r="NPG79"/>
      <c r="NPH79"/>
      <c r="NPI79"/>
      <c r="NPJ79"/>
      <c r="NPK79"/>
      <c r="NPL79"/>
      <c r="NPM79"/>
      <c r="NPN79"/>
      <c r="NPO79"/>
      <c r="NPP79"/>
      <c r="NPQ79"/>
      <c r="NPR79"/>
      <c r="NPS79"/>
      <c r="NPT79"/>
      <c r="NPU79"/>
      <c r="NPV79"/>
      <c r="NPW79"/>
      <c r="NPX79"/>
      <c r="NPY79"/>
      <c r="NPZ79"/>
      <c r="NQA79"/>
      <c r="NQB79"/>
      <c r="NQC79"/>
      <c r="NQD79"/>
      <c r="NQE79"/>
      <c r="NQF79"/>
      <c r="NQG79"/>
      <c r="NQH79"/>
      <c r="NQI79"/>
      <c r="NQJ79"/>
      <c r="NQK79"/>
      <c r="NQL79"/>
      <c r="NQM79"/>
      <c r="NQN79"/>
      <c r="NQO79"/>
      <c r="NQP79"/>
      <c r="NQQ79"/>
      <c r="NQR79"/>
      <c r="NQS79"/>
      <c r="NQT79"/>
      <c r="NQU79"/>
      <c r="NQV79"/>
      <c r="NQW79"/>
      <c r="NQX79"/>
      <c r="NQY79"/>
      <c r="NQZ79"/>
      <c r="NRA79"/>
      <c r="NRB79"/>
      <c r="NRC79"/>
      <c r="NRD79"/>
      <c r="NRE79"/>
      <c r="NRF79"/>
      <c r="NRG79"/>
      <c r="NRH79"/>
      <c r="NRI79"/>
      <c r="NRJ79"/>
      <c r="NRK79"/>
      <c r="NRL79"/>
      <c r="NRM79"/>
      <c r="NRN79"/>
      <c r="NRO79"/>
      <c r="NRP79"/>
      <c r="NRQ79"/>
      <c r="NRR79"/>
      <c r="NRS79"/>
      <c r="NRT79"/>
      <c r="NRU79"/>
      <c r="NRV79"/>
      <c r="NRW79"/>
      <c r="NRX79"/>
      <c r="NRY79"/>
      <c r="NRZ79"/>
      <c r="NSA79"/>
      <c r="NSB79"/>
      <c r="NSC79"/>
      <c r="NSD79"/>
      <c r="NSE79"/>
      <c r="NSF79"/>
      <c r="NSG79"/>
      <c r="NSH79"/>
      <c r="NSI79"/>
      <c r="NSJ79"/>
      <c r="NSK79"/>
      <c r="NSL79"/>
      <c r="NSM79"/>
      <c r="NSN79"/>
      <c r="NSO79"/>
      <c r="NSP79"/>
      <c r="NSQ79"/>
      <c r="NSR79"/>
      <c r="NSS79"/>
      <c r="NST79"/>
      <c r="NSU79"/>
      <c r="NSV79"/>
      <c r="NSW79"/>
      <c r="NSX79"/>
      <c r="NSY79"/>
      <c r="NSZ79"/>
      <c r="NTA79"/>
      <c r="NTB79"/>
      <c r="NTC79"/>
      <c r="NTD79"/>
      <c r="NTE79"/>
      <c r="NTF79"/>
      <c r="NTG79"/>
      <c r="NTH79"/>
      <c r="NTI79"/>
      <c r="NTJ79"/>
      <c r="NTK79"/>
      <c r="NTL79"/>
      <c r="NTM79"/>
      <c r="NTN79"/>
      <c r="NTO79"/>
      <c r="NTP79"/>
      <c r="NTQ79"/>
      <c r="NTR79"/>
      <c r="NTS79"/>
      <c r="NTT79"/>
      <c r="NTU79"/>
      <c r="NTV79"/>
      <c r="NTW79"/>
      <c r="NTX79"/>
      <c r="NTY79"/>
      <c r="NTZ79"/>
      <c r="NUA79"/>
      <c r="NUB79"/>
      <c r="NUC79"/>
      <c r="NUD79"/>
      <c r="NUE79"/>
      <c r="NUF79"/>
      <c r="NUG79"/>
      <c r="NUH79"/>
      <c r="NUI79"/>
      <c r="NUJ79"/>
      <c r="NUK79"/>
      <c r="NUL79"/>
      <c r="NUM79"/>
      <c r="NUN79"/>
      <c r="NUO79"/>
      <c r="NUP79"/>
      <c r="NUQ79"/>
      <c r="NUR79"/>
      <c r="NUS79"/>
      <c r="NUT79"/>
      <c r="NUU79"/>
      <c r="NUV79"/>
      <c r="NUW79"/>
      <c r="NUX79"/>
      <c r="NUY79"/>
      <c r="NUZ79"/>
      <c r="NVA79"/>
      <c r="NVB79"/>
      <c r="NVC79"/>
      <c r="NVD79"/>
      <c r="NVE79"/>
      <c r="NVF79"/>
      <c r="NVG79"/>
      <c r="NVH79"/>
      <c r="NVI79"/>
      <c r="NVJ79"/>
      <c r="NVK79"/>
      <c r="NVL79"/>
      <c r="NVM79"/>
      <c r="NVN79"/>
      <c r="NVO79"/>
      <c r="NVP79"/>
      <c r="NVQ79"/>
      <c r="NVR79"/>
      <c r="NVS79"/>
      <c r="NVT79"/>
      <c r="NVU79"/>
      <c r="NVV79"/>
      <c r="NVW79"/>
      <c r="NVX79"/>
      <c r="NVY79"/>
      <c r="NVZ79"/>
      <c r="NWA79"/>
      <c r="NWB79"/>
      <c r="NWC79"/>
      <c r="NWD79"/>
      <c r="NWE79"/>
      <c r="NWF79"/>
      <c r="NWG79"/>
      <c r="NWH79"/>
      <c r="NWI79"/>
      <c r="NWJ79"/>
      <c r="NWK79"/>
      <c r="NWL79"/>
      <c r="NWM79"/>
      <c r="NWN79"/>
      <c r="NWO79"/>
      <c r="NWP79"/>
      <c r="NWQ79"/>
      <c r="NWR79"/>
      <c r="NWS79"/>
      <c r="NWT79"/>
      <c r="NWU79"/>
      <c r="NWV79"/>
      <c r="NWW79"/>
      <c r="NWX79"/>
      <c r="NWY79"/>
      <c r="NWZ79"/>
      <c r="NXA79"/>
      <c r="NXB79"/>
      <c r="NXC79"/>
      <c r="NXD79"/>
      <c r="NXE79"/>
      <c r="NXF79"/>
      <c r="NXG79"/>
      <c r="NXH79"/>
      <c r="NXI79"/>
      <c r="NXJ79"/>
      <c r="NXK79"/>
      <c r="NXL79"/>
      <c r="NXM79"/>
      <c r="NXN79"/>
      <c r="NXO79"/>
      <c r="NXP79"/>
      <c r="NXQ79"/>
      <c r="NXR79"/>
      <c r="NXS79"/>
      <c r="NXT79"/>
      <c r="NXU79"/>
      <c r="NXV79"/>
      <c r="NXW79"/>
      <c r="NXX79"/>
      <c r="NXY79"/>
      <c r="NXZ79"/>
      <c r="NYA79"/>
      <c r="NYB79"/>
      <c r="NYC79"/>
      <c r="NYD79"/>
      <c r="NYE79"/>
      <c r="NYF79"/>
      <c r="NYG79"/>
      <c r="NYH79"/>
      <c r="NYI79"/>
      <c r="NYJ79"/>
      <c r="NYK79"/>
      <c r="NYL79"/>
      <c r="NYM79"/>
      <c r="NYN79"/>
      <c r="NYO79"/>
      <c r="NYP79"/>
      <c r="NYQ79"/>
      <c r="NYR79"/>
      <c r="NYS79"/>
      <c r="NYT79"/>
      <c r="NYU79"/>
      <c r="NYV79"/>
      <c r="NYW79"/>
      <c r="NYX79"/>
      <c r="NYY79"/>
      <c r="NYZ79"/>
      <c r="NZA79"/>
      <c r="NZB79"/>
      <c r="NZC79"/>
      <c r="NZD79"/>
      <c r="NZE79"/>
      <c r="NZF79"/>
      <c r="NZG79"/>
      <c r="NZH79"/>
      <c r="NZI79"/>
      <c r="NZJ79"/>
      <c r="NZK79"/>
      <c r="NZL79"/>
      <c r="NZM79"/>
      <c r="NZN79"/>
      <c r="NZO79"/>
      <c r="NZP79"/>
      <c r="NZQ79"/>
      <c r="NZR79"/>
      <c r="NZS79"/>
      <c r="NZT79"/>
      <c r="NZU79"/>
      <c r="NZV79"/>
      <c r="NZW79"/>
      <c r="NZX79"/>
      <c r="NZY79"/>
      <c r="NZZ79"/>
      <c r="OAA79"/>
      <c r="OAB79"/>
      <c r="OAC79"/>
      <c r="OAD79"/>
      <c r="OAE79"/>
      <c r="OAF79"/>
      <c r="OAG79"/>
      <c r="OAH79"/>
      <c r="OAI79"/>
      <c r="OAJ79"/>
      <c r="OAK79"/>
      <c r="OAL79"/>
      <c r="OAM79"/>
      <c r="OAN79"/>
      <c r="OAO79"/>
      <c r="OAP79"/>
      <c r="OAQ79"/>
      <c r="OAR79"/>
      <c r="OAS79"/>
      <c r="OAT79"/>
      <c r="OAU79"/>
      <c r="OAV79"/>
      <c r="OAW79"/>
      <c r="OAX79"/>
      <c r="OAY79"/>
      <c r="OAZ79"/>
      <c r="OBA79"/>
      <c r="OBB79"/>
      <c r="OBC79"/>
      <c r="OBD79"/>
      <c r="OBE79"/>
      <c r="OBF79"/>
      <c r="OBG79"/>
      <c r="OBH79"/>
      <c r="OBI79"/>
      <c r="OBJ79"/>
      <c r="OBK79"/>
      <c r="OBL79"/>
      <c r="OBM79"/>
      <c r="OBN79"/>
      <c r="OBO79"/>
      <c r="OBP79"/>
      <c r="OBQ79"/>
      <c r="OBR79"/>
      <c r="OBS79"/>
      <c r="OBT79"/>
      <c r="OBU79"/>
      <c r="OBV79"/>
      <c r="OBW79"/>
      <c r="OBX79"/>
      <c r="OBY79"/>
      <c r="OBZ79"/>
      <c r="OCA79"/>
      <c r="OCB79"/>
      <c r="OCC79"/>
      <c r="OCD79"/>
      <c r="OCE79"/>
      <c r="OCF79"/>
      <c r="OCG79"/>
      <c r="OCH79"/>
      <c r="OCI79"/>
      <c r="OCJ79"/>
      <c r="OCK79"/>
      <c r="OCL79"/>
      <c r="OCM79"/>
      <c r="OCN79"/>
      <c r="OCO79"/>
      <c r="OCP79"/>
      <c r="OCQ79"/>
      <c r="OCR79"/>
      <c r="OCS79"/>
      <c r="OCT79"/>
      <c r="OCU79"/>
      <c r="OCV79"/>
      <c r="OCW79"/>
      <c r="OCX79"/>
      <c r="OCY79"/>
      <c r="OCZ79"/>
      <c r="ODA79"/>
      <c r="ODB79"/>
      <c r="ODC79"/>
      <c r="ODD79"/>
      <c r="ODE79"/>
      <c r="ODF79"/>
      <c r="ODG79"/>
      <c r="ODH79"/>
      <c r="ODI79"/>
      <c r="ODJ79"/>
      <c r="ODK79"/>
      <c r="ODL79"/>
      <c r="ODM79"/>
      <c r="ODN79"/>
      <c r="ODO79"/>
      <c r="ODP79"/>
      <c r="ODQ79"/>
      <c r="ODR79"/>
      <c r="ODS79"/>
      <c r="ODT79"/>
      <c r="ODU79"/>
      <c r="ODV79"/>
      <c r="ODW79"/>
      <c r="ODX79"/>
      <c r="ODY79"/>
      <c r="ODZ79"/>
      <c r="OEA79"/>
      <c r="OEB79"/>
      <c r="OEC79"/>
      <c r="OED79"/>
      <c r="OEE79"/>
      <c r="OEF79"/>
      <c r="OEG79"/>
      <c r="OEH79"/>
      <c r="OEI79"/>
      <c r="OEJ79"/>
      <c r="OEK79"/>
      <c r="OEL79"/>
      <c r="OEM79"/>
      <c r="OEN79"/>
      <c r="OEO79"/>
      <c r="OEP79"/>
      <c r="OEQ79"/>
      <c r="OER79"/>
      <c r="OES79"/>
      <c r="OET79"/>
      <c r="OEU79"/>
      <c r="OEV79"/>
      <c r="OEW79"/>
      <c r="OEX79"/>
      <c r="OEY79"/>
      <c r="OEZ79"/>
      <c r="OFA79"/>
      <c r="OFB79"/>
      <c r="OFC79"/>
      <c r="OFD79"/>
      <c r="OFE79"/>
      <c r="OFF79"/>
      <c r="OFG79"/>
      <c r="OFH79"/>
      <c r="OFI79"/>
      <c r="OFJ79"/>
      <c r="OFK79"/>
      <c r="OFL79"/>
      <c r="OFM79"/>
      <c r="OFN79"/>
      <c r="OFO79"/>
      <c r="OFP79"/>
      <c r="OFQ79"/>
      <c r="OFR79"/>
      <c r="OFS79"/>
      <c r="OFT79"/>
      <c r="OFU79"/>
      <c r="OFV79"/>
      <c r="OFW79"/>
      <c r="OFX79"/>
      <c r="OFY79"/>
      <c r="OFZ79"/>
      <c r="OGA79"/>
      <c r="OGB79"/>
      <c r="OGC79"/>
      <c r="OGD79"/>
      <c r="OGE79"/>
      <c r="OGF79"/>
      <c r="OGG79"/>
      <c r="OGH79"/>
      <c r="OGI79"/>
      <c r="OGJ79"/>
      <c r="OGK79"/>
      <c r="OGL79"/>
      <c r="OGM79"/>
      <c r="OGN79"/>
      <c r="OGO79"/>
      <c r="OGP79"/>
      <c r="OGQ79"/>
      <c r="OGR79"/>
      <c r="OGS79"/>
      <c r="OGT79"/>
      <c r="OGU79"/>
      <c r="OGV79"/>
      <c r="OGW79"/>
      <c r="OGX79"/>
      <c r="OGY79"/>
      <c r="OGZ79"/>
      <c r="OHA79"/>
      <c r="OHB79"/>
      <c r="OHC79"/>
      <c r="OHD79"/>
      <c r="OHE79"/>
      <c r="OHF79"/>
      <c r="OHG79"/>
      <c r="OHH79"/>
      <c r="OHI79"/>
      <c r="OHJ79"/>
      <c r="OHK79"/>
      <c r="OHL79"/>
      <c r="OHM79"/>
      <c r="OHN79"/>
      <c r="OHO79"/>
      <c r="OHP79"/>
      <c r="OHQ79"/>
      <c r="OHR79"/>
      <c r="OHS79"/>
      <c r="OHT79"/>
      <c r="OHU79"/>
      <c r="OHV79"/>
      <c r="OHW79"/>
      <c r="OHX79"/>
      <c r="OHY79"/>
      <c r="OHZ79"/>
      <c r="OIA79"/>
      <c r="OIB79"/>
      <c r="OIC79"/>
      <c r="OID79"/>
      <c r="OIE79"/>
      <c r="OIF79"/>
      <c r="OIG79"/>
      <c r="OIH79"/>
      <c r="OII79"/>
      <c r="OIJ79"/>
      <c r="OIK79"/>
      <c r="OIL79"/>
      <c r="OIM79"/>
      <c r="OIN79"/>
      <c r="OIO79"/>
      <c r="OIP79"/>
      <c r="OIQ79"/>
      <c r="OIR79"/>
      <c r="OIS79"/>
      <c r="OIT79"/>
      <c r="OIU79"/>
      <c r="OIV79"/>
      <c r="OIW79"/>
      <c r="OIX79"/>
      <c r="OIY79"/>
      <c r="OIZ79"/>
      <c r="OJA79"/>
      <c r="OJB79"/>
      <c r="OJC79"/>
      <c r="OJD79"/>
      <c r="OJE79"/>
      <c r="OJF79"/>
      <c r="OJG79"/>
      <c r="OJH79"/>
      <c r="OJI79"/>
      <c r="OJJ79"/>
      <c r="OJK79"/>
      <c r="OJL79"/>
      <c r="OJM79"/>
      <c r="OJN79"/>
      <c r="OJO79"/>
      <c r="OJP79"/>
      <c r="OJQ79"/>
      <c r="OJR79"/>
      <c r="OJS79"/>
      <c r="OJT79"/>
      <c r="OJU79"/>
      <c r="OJV79"/>
      <c r="OJW79"/>
      <c r="OJX79"/>
      <c r="OJY79"/>
      <c r="OJZ79"/>
      <c r="OKA79"/>
      <c r="OKB79"/>
      <c r="OKC79"/>
      <c r="OKD79"/>
      <c r="OKE79"/>
      <c r="OKF79"/>
      <c r="OKG79"/>
      <c r="OKH79"/>
      <c r="OKI79"/>
      <c r="OKJ79"/>
      <c r="OKK79"/>
      <c r="OKL79"/>
      <c r="OKM79"/>
      <c r="OKN79"/>
      <c r="OKO79"/>
      <c r="OKP79"/>
      <c r="OKQ79"/>
      <c r="OKR79"/>
      <c r="OKS79"/>
      <c r="OKT79"/>
      <c r="OKU79"/>
      <c r="OKV79"/>
      <c r="OKW79"/>
      <c r="OKX79"/>
      <c r="OKY79"/>
      <c r="OKZ79"/>
      <c r="OLA79"/>
      <c r="OLB79"/>
      <c r="OLC79"/>
      <c r="OLD79"/>
      <c r="OLE79"/>
      <c r="OLF79"/>
      <c r="OLG79"/>
      <c r="OLH79"/>
      <c r="OLI79"/>
      <c r="OLJ79"/>
      <c r="OLK79"/>
      <c r="OLL79"/>
      <c r="OLM79"/>
      <c r="OLN79"/>
      <c r="OLO79"/>
      <c r="OLP79"/>
      <c r="OLQ79"/>
      <c r="OLR79"/>
      <c r="OLS79"/>
      <c r="OLT79"/>
      <c r="OLU79"/>
      <c r="OLV79"/>
      <c r="OLW79"/>
      <c r="OLX79"/>
      <c r="OLY79"/>
      <c r="OLZ79"/>
      <c r="OMA79"/>
      <c r="OMB79"/>
      <c r="OMC79"/>
      <c r="OMD79"/>
      <c r="OME79"/>
      <c r="OMF79"/>
      <c r="OMG79"/>
      <c r="OMH79"/>
      <c r="OMI79"/>
      <c r="OMJ79"/>
      <c r="OMK79"/>
      <c r="OML79"/>
      <c r="OMM79"/>
      <c r="OMN79"/>
      <c r="OMO79"/>
      <c r="OMP79"/>
      <c r="OMQ79"/>
      <c r="OMR79"/>
      <c r="OMS79"/>
      <c r="OMT79"/>
      <c r="OMU79"/>
      <c r="OMV79"/>
      <c r="OMW79"/>
      <c r="OMX79"/>
      <c r="OMY79"/>
      <c r="OMZ79"/>
      <c r="ONA79"/>
      <c r="ONB79"/>
      <c r="ONC79"/>
      <c r="OND79"/>
      <c r="ONE79"/>
      <c r="ONF79"/>
      <c r="ONG79"/>
      <c r="ONH79"/>
      <c r="ONI79"/>
      <c r="ONJ79"/>
      <c r="ONK79"/>
      <c r="ONL79"/>
      <c r="ONM79"/>
      <c r="ONN79"/>
      <c r="ONO79"/>
      <c r="ONP79"/>
      <c r="ONQ79"/>
      <c r="ONR79"/>
      <c r="ONS79"/>
      <c r="ONT79"/>
      <c r="ONU79"/>
      <c r="ONV79"/>
      <c r="ONW79"/>
      <c r="ONX79"/>
      <c r="ONY79"/>
      <c r="ONZ79"/>
      <c r="OOA79"/>
      <c r="OOB79"/>
      <c r="OOC79"/>
      <c r="OOD79"/>
      <c r="OOE79"/>
      <c r="OOF79"/>
      <c r="OOG79"/>
      <c r="OOH79"/>
      <c r="OOI79"/>
      <c r="OOJ79"/>
      <c r="OOK79"/>
      <c r="OOL79"/>
      <c r="OOM79"/>
      <c r="OON79"/>
      <c r="OOO79"/>
      <c r="OOP79"/>
      <c r="OOQ79"/>
      <c r="OOR79"/>
      <c r="OOS79"/>
      <c r="OOT79"/>
      <c r="OOU79"/>
      <c r="OOV79"/>
      <c r="OOW79"/>
      <c r="OOX79"/>
      <c r="OOY79"/>
      <c r="OOZ79"/>
      <c r="OPA79"/>
      <c r="OPB79"/>
      <c r="OPC79"/>
      <c r="OPD79"/>
      <c r="OPE79"/>
      <c r="OPF79"/>
      <c r="OPG79"/>
      <c r="OPH79"/>
      <c r="OPI79"/>
      <c r="OPJ79"/>
      <c r="OPK79"/>
      <c r="OPL79"/>
      <c r="OPM79"/>
      <c r="OPN79"/>
      <c r="OPO79"/>
      <c r="OPP79"/>
      <c r="OPQ79"/>
      <c r="OPR79"/>
      <c r="OPS79"/>
      <c r="OPT79"/>
      <c r="OPU79"/>
      <c r="OPV79"/>
      <c r="OPW79"/>
      <c r="OPX79"/>
      <c r="OPY79"/>
      <c r="OPZ79"/>
      <c r="OQA79"/>
      <c r="OQB79"/>
      <c r="OQC79"/>
      <c r="OQD79"/>
      <c r="OQE79"/>
      <c r="OQF79"/>
      <c r="OQG79"/>
      <c r="OQH79"/>
      <c r="OQI79"/>
      <c r="OQJ79"/>
      <c r="OQK79"/>
      <c r="OQL79"/>
      <c r="OQM79"/>
      <c r="OQN79"/>
      <c r="OQO79"/>
      <c r="OQP79"/>
      <c r="OQQ79"/>
      <c r="OQR79"/>
      <c r="OQS79"/>
      <c r="OQT79"/>
      <c r="OQU79"/>
      <c r="OQV79"/>
      <c r="OQW79"/>
      <c r="OQX79"/>
      <c r="OQY79"/>
      <c r="OQZ79"/>
      <c r="ORA79"/>
      <c r="ORB79"/>
      <c r="ORC79"/>
      <c r="ORD79"/>
      <c r="ORE79"/>
      <c r="ORF79"/>
      <c r="ORG79"/>
      <c r="ORH79"/>
      <c r="ORI79"/>
      <c r="ORJ79"/>
      <c r="ORK79"/>
      <c r="ORL79"/>
      <c r="ORM79"/>
      <c r="ORN79"/>
      <c r="ORO79"/>
      <c r="ORP79"/>
      <c r="ORQ79"/>
      <c r="ORR79"/>
      <c r="ORS79"/>
      <c r="ORT79"/>
      <c r="ORU79"/>
      <c r="ORV79"/>
      <c r="ORW79"/>
      <c r="ORX79"/>
      <c r="ORY79"/>
      <c r="ORZ79"/>
      <c r="OSA79"/>
      <c r="OSB79"/>
      <c r="OSC79"/>
      <c r="OSD79"/>
      <c r="OSE79"/>
      <c r="OSF79"/>
      <c r="OSG79"/>
      <c r="OSH79"/>
      <c r="OSI79"/>
      <c r="OSJ79"/>
      <c r="OSK79"/>
      <c r="OSL79"/>
      <c r="OSM79"/>
      <c r="OSN79"/>
      <c r="OSO79"/>
      <c r="OSP79"/>
      <c r="OSQ79"/>
      <c r="OSR79"/>
      <c r="OSS79"/>
      <c r="OST79"/>
      <c r="OSU79"/>
      <c r="OSV79"/>
      <c r="OSW79"/>
      <c r="OSX79"/>
      <c r="OSY79"/>
      <c r="OSZ79"/>
      <c r="OTA79"/>
      <c r="OTB79"/>
      <c r="OTC79"/>
      <c r="OTD79"/>
      <c r="OTE79"/>
      <c r="OTF79"/>
      <c r="OTG79"/>
      <c r="OTH79"/>
      <c r="OTI79"/>
      <c r="OTJ79"/>
      <c r="OTK79"/>
      <c r="OTL79"/>
      <c r="OTM79"/>
      <c r="OTN79"/>
      <c r="OTO79"/>
      <c r="OTP79"/>
      <c r="OTQ79"/>
      <c r="OTR79"/>
      <c r="OTS79"/>
      <c r="OTT79"/>
      <c r="OTU79"/>
      <c r="OTV79"/>
      <c r="OTW79"/>
      <c r="OTX79"/>
      <c r="OTY79"/>
      <c r="OTZ79"/>
      <c r="OUA79"/>
      <c r="OUB79"/>
      <c r="OUC79"/>
      <c r="OUD79"/>
      <c r="OUE79"/>
      <c r="OUF79"/>
      <c r="OUG79"/>
      <c r="OUH79"/>
      <c r="OUI79"/>
      <c r="OUJ79"/>
      <c r="OUK79"/>
      <c r="OUL79"/>
      <c r="OUM79"/>
      <c r="OUN79"/>
      <c r="OUO79"/>
      <c r="OUP79"/>
      <c r="OUQ79"/>
      <c r="OUR79"/>
      <c r="OUS79"/>
      <c r="OUT79"/>
      <c r="OUU79"/>
      <c r="OUV79"/>
      <c r="OUW79"/>
      <c r="OUX79"/>
      <c r="OUY79"/>
      <c r="OUZ79"/>
      <c r="OVA79"/>
      <c r="OVB79"/>
      <c r="OVC79"/>
      <c r="OVD79"/>
      <c r="OVE79"/>
      <c r="OVF79"/>
      <c r="OVG79"/>
      <c r="OVH79"/>
      <c r="OVI79"/>
      <c r="OVJ79"/>
      <c r="OVK79"/>
      <c r="OVL79"/>
      <c r="OVM79"/>
      <c r="OVN79"/>
      <c r="OVO79"/>
      <c r="OVP79"/>
      <c r="OVQ79"/>
      <c r="OVR79"/>
      <c r="OVS79"/>
      <c r="OVT79"/>
      <c r="OVU79"/>
      <c r="OVV79"/>
      <c r="OVW79"/>
      <c r="OVX79"/>
      <c r="OVY79"/>
      <c r="OVZ79"/>
      <c r="OWA79"/>
      <c r="OWB79"/>
      <c r="OWC79"/>
      <c r="OWD79"/>
      <c r="OWE79"/>
      <c r="OWF79"/>
      <c r="OWG79"/>
      <c r="OWH79"/>
      <c r="OWI79"/>
      <c r="OWJ79"/>
      <c r="OWK79"/>
      <c r="OWL79"/>
      <c r="OWM79"/>
      <c r="OWN79"/>
      <c r="OWO79"/>
      <c r="OWP79"/>
      <c r="OWQ79"/>
      <c r="OWR79"/>
      <c r="OWS79"/>
      <c r="OWT79"/>
      <c r="OWU79"/>
      <c r="OWV79"/>
      <c r="OWW79"/>
      <c r="OWX79"/>
      <c r="OWY79"/>
      <c r="OWZ79"/>
      <c r="OXA79"/>
      <c r="OXB79"/>
      <c r="OXC79"/>
      <c r="OXD79"/>
      <c r="OXE79"/>
      <c r="OXF79"/>
      <c r="OXG79"/>
      <c r="OXH79"/>
      <c r="OXI79"/>
      <c r="OXJ79"/>
      <c r="OXK79"/>
      <c r="OXL79"/>
      <c r="OXM79"/>
      <c r="OXN79"/>
      <c r="OXO79"/>
      <c r="OXP79"/>
      <c r="OXQ79"/>
      <c r="OXR79"/>
      <c r="OXS79"/>
      <c r="OXT79"/>
      <c r="OXU79"/>
      <c r="OXV79"/>
      <c r="OXW79"/>
      <c r="OXX79"/>
      <c r="OXY79"/>
      <c r="OXZ79"/>
      <c r="OYA79"/>
      <c r="OYB79"/>
      <c r="OYC79"/>
      <c r="OYD79"/>
      <c r="OYE79"/>
      <c r="OYF79"/>
      <c r="OYG79"/>
      <c r="OYH79"/>
      <c r="OYI79"/>
      <c r="OYJ79"/>
      <c r="OYK79"/>
      <c r="OYL79"/>
      <c r="OYM79"/>
      <c r="OYN79"/>
      <c r="OYO79"/>
      <c r="OYP79"/>
      <c r="OYQ79"/>
      <c r="OYR79"/>
      <c r="OYS79"/>
      <c r="OYT79"/>
      <c r="OYU79"/>
      <c r="OYV79"/>
      <c r="OYW79"/>
      <c r="OYX79"/>
      <c r="OYY79"/>
      <c r="OYZ79"/>
      <c r="OZA79"/>
      <c r="OZB79"/>
      <c r="OZC79"/>
      <c r="OZD79"/>
      <c r="OZE79"/>
      <c r="OZF79"/>
      <c r="OZG79"/>
      <c r="OZH79"/>
      <c r="OZI79"/>
      <c r="OZJ79"/>
      <c r="OZK79"/>
      <c r="OZL79"/>
      <c r="OZM79"/>
      <c r="OZN79"/>
      <c r="OZO79"/>
      <c r="OZP79"/>
      <c r="OZQ79"/>
      <c r="OZR79"/>
      <c r="OZS79"/>
      <c r="OZT79"/>
      <c r="OZU79"/>
      <c r="OZV79"/>
      <c r="OZW79"/>
      <c r="OZX79"/>
      <c r="OZY79"/>
      <c r="OZZ79"/>
      <c r="PAA79"/>
      <c r="PAB79"/>
      <c r="PAC79"/>
      <c r="PAD79"/>
      <c r="PAE79"/>
      <c r="PAF79"/>
      <c r="PAG79"/>
      <c r="PAH79"/>
      <c r="PAI79"/>
      <c r="PAJ79"/>
      <c r="PAK79"/>
      <c r="PAL79"/>
      <c r="PAM79"/>
      <c r="PAN79"/>
      <c r="PAO79"/>
      <c r="PAP79"/>
      <c r="PAQ79"/>
      <c r="PAR79"/>
      <c r="PAS79"/>
      <c r="PAT79"/>
      <c r="PAU79"/>
      <c r="PAV79"/>
      <c r="PAW79"/>
      <c r="PAX79"/>
      <c r="PAY79"/>
      <c r="PAZ79"/>
      <c r="PBA79"/>
      <c r="PBB79"/>
      <c r="PBC79"/>
      <c r="PBD79"/>
      <c r="PBE79"/>
      <c r="PBF79"/>
      <c r="PBG79"/>
      <c r="PBH79"/>
      <c r="PBI79"/>
      <c r="PBJ79"/>
      <c r="PBK79"/>
      <c r="PBL79"/>
      <c r="PBM79"/>
      <c r="PBN79"/>
      <c r="PBO79"/>
      <c r="PBP79"/>
      <c r="PBQ79"/>
      <c r="PBR79"/>
      <c r="PBS79"/>
      <c r="PBT79"/>
      <c r="PBU79"/>
      <c r="PBV79"/>
      <c r="PBW79"/>
      <c r="PBX79"/>
      <c r="PBY79"/>
      <c r="PBZ79"/>
      <c r="PCA79"/>
      <c r="PCB79"/>
      <c r="PCC79"/>
      <c r="PCD79"/>
      <c r="PCE79"/>
      <c r="PCF79"/>
      <c r="PCG79"/>
      <c r="PCH79"/>
      <c r="PCI79"/>
      <c r="PCJ79"/>
      <c r="PCK79"/>
      <c r="PCL79"/>
      <c r="PCM79"/>
      <c r="PCN79"/>
      <c r="PCO79"/>
      <c r="PCP79"/>
      <c r="PCQ79"/>
      <c r="PCR79"/>
      <c r="PCS79"/>
      <c r="PCT79"/>
      <c r="PCU79"/>
      <c r="PCV79"/>
      <c r="PCW79"/>
      <c r="PCX79"/>
      <c r="PCY79"/>
      <c r="PCZ79"/>
      <c r="PDA79"/>
      <c r="PDB79"/>
      <c r="PDC79"/>
      <c r="PDD79"/>
      <c r="PDE79"/>
      <c r="PDF79"/>
      <c r="PDG79"/>
      <c r="PDH79"/>
      <c r="PDI79"/>
      <c r="PDJ79"/>
      <c r="PDK79"/>
      <c r="PDL79"/>
      <c r="PDM79"/>
      <c r="PDN79"/>
      <c r="PDO79"/>
      <c r="PDP79"/>
      <c r="PDQ79"/>
      <c r="PDR79"/>
      <c r="PDS79"/>
      <c r="PDT79"/>
      <c r="PDU79"/>
      <c r="PDV79"/>
      <c r="PDW79"/>
      <c r="PDX79"/>
      <c r="PDY79"/>
      <c r="PDZ79"/>
      <c r="PEA79"/>
      <c r="PEB79"/>
      <c r="PEC79"/>
      <c r="PED79"/>
      <c r="PEE79"/>
      <c r="PEF79"/>
      <c r="PEG79"/>
      <c r="PEH79"/>
      <c r="PEI79"/>
      <c r="PEJ79"/>
      <c r="PEK79"/>
      <c r="PEL79"/>
      <c r="PEM79"/>
      <c r="PEN79"/>
      <c r="PEO79"/>
      <c r="PEP79"/>
      <c r="PEQ79"/>
      <c r="PER79"/>
      <c r="PES79"/>
      <c r="PET79"/>
      <c r="PEU79"/>
      <c r="PEV79"/>
      <c r="PEW79"/>
      <c r="PEX79"/>
      <c r="PEY79"/>
      <c r="PEZ79"/>
      <c r="PFA79"/>
      <c r="PFB79"/>
      <c r="PFC79"/>
      <c r="PFD79"/>
      <c r="PFE79"/>
      <c r="PFF79"/>
      <c r="PFG79"/>
      <c r="PFH79"/>
      <c r="PFI79"/>
      <c r="PFJ79"/>
      <c r="PFK79"/>
      <c r="PFL79"/>
      <c r="PFM79"/>
      <c r="PFN79"/>
      <c r="PFO79"/>
      <c r="PFP79"/>
      <c r="PFQ79"/>
      <c r="PFR79"/>
      <c r="PFS79"/>
      <c r="PFT79"/>
      <c r="PFU79"/>
      <c r="PFV79"/>
      <c r="PFW79"/>
      <c r="PFX79"/>
      <c r="PFY79"/>
      <c r="PFZ79"/>
      <c r="PGA79"/>
      <c r="PGB79"/>
      <c r="PGC79"/>
      <c r="PGD79"/>
      <c r="PGE79"/>
      <c r="PGF79"/>
      <c r="PGG79"/>
      <c r="PGH79"/>
      <c r="PGI79"/>
      <c r="PGJ79"/>
      <c r="PGK79"/>
      <c r="PGL79"/>
      <c r="PGM79"/>
      <c r="PGN79"/>
      <c r="PGO79"/>
      <c r="PGP79"/>
      <c r="PGQ79"/>
      <c r="PGR79"/>
      <c r="PGS79"/>
      <c r="PGT79"/>
      <c r="PGU79"/>
      <c r="PGV79"/>
      <c r="PGW79"/>
      <c r="PGX79"/>
      <c r="PGY79"/>
      <c r="PGZ79"/>
      <c r="PHA79"/>
      <c r="PHB79"/>
      <c r="PHC79"/>
      <c r="PHD79"/>
      <c r="PHE79"/>
      <c r="PHF79"/>
      <c r="PHG79"/>
      <c r="PHH79"/>
      <c r="PHI79"/>
      <c r="PHJ79"/>
      <c r="PHK79"/>
      <c r="PHL79"/>
      <c r="PHM79"/>
      <c r="PHN79"/>
      <c r="PHO79"/>
      <c r="PHP79"/>
      <c r="PHQ79"/>
      <c r="PHR79"/>
      <c r="PHS79"/>
      <c r="PHT79"/>
      <c r="PHU79"/>
      <c r="PHV79"/>
      <c r="PHW79"/>
      <c r="PHX79"/>
      <c r="PHY79"/>
      <c r="PHZ79"/>
      <c r="PIA79"/>
      <c r="PIB79"/>
      <c r="PIC79"/>
      <c r="PID79"/>
      <c r="PIE79"/>
      <c r="PIF79"/>
      <c r="PIG79"/>
      <c r="PIH79"/>
      <c r="PII79"/>
      <c r="PIJ79"/>
      <c r="PIK79"/>
      <c r="PIL79"/>
      <c r="PIM79"/>
      <c r="PIN79"/>
      <c r="PIO79"/>
      <c r="PIP79"/>
      <c r="PIQ79"/>
      <c r="PIR79"/>
      <c r="PIS79"/>
      <c r="PIT79"/>
      <c r="PIU79"/>
      <c r="PIV79"/>
      <c r="PIW79"/>
      <c r="PIX79"/>
      <c r="PIY79"/>
      <c r="PIZ79"/>
      <c r="PJA79"/>
      <c r="PJB79"/>
      <c r="PJC79"/>
      <c r="PJD79"/>
      <c r="PJE79"/>
      <c r="PJF79"/>
      <c r="PJG79"/>
      <c r="PJH79"/>
      <c r="PJI79"/>
      <c r="PJJ79"/>
      <c r="PJK79"/>
      <c r="PJL79"/>
      <c r="PJM79"/>
      <c r="PJN79"/>
      <c r="PJO79"/>
      <c r="PJP79"/>
      <c r="PJQ79"/>
      <c r="PJR79"/>
      <c r="PJS79"/>
      <c r="PJT79"/>
      <c r="PJU79"/>
      <c r="PJV79"/>
      <c r="PJW79"/>
      <c r="PJX79"/>
      <c r="PJY79"/>
      <c r="PJZ79"/>
      <c r="PKA79"/>
      <c r="PKB79"/>
      <c r="PKC79"/>
      <c r="PKD79"/>
      <c r="PKE79"/>
      <c r="PKF79"/>
      <c r="PKG79"/>
      <c r="PKH79"/>
      <c r="PKI79"/>
      <c r="PKJ79"/>
      <c r="PKK79"/>
      <c r="PKL79"/>
      <c r="PKM79"/>
      <c r="PKN79"/>
      <c r="PKO79"/>
      <c r="PKP79"/>
      <c r="PKQ79"/>
      <c r="PKR79"/>
      <c r="PKS79"/>
      <c r="PKT79"/>
      <c r="PKU79"/>
      <c r="PKV79"/>
      <c r="PKW79"/>
      <c r="PKX79"/>
      <c r="PKY79"/>
      <c r="PKZ79"/>
      <c r="PLA79"/>
      <c r="PLB79"/>
      <c r="PLC79"/>
      <c r="PLD79"/>
      <c r="PLE79"/>
      <c r="PLF79"/>
      <c r="PLG79"/>
      <c r="PLH79"/>
      <c r="PLI79"/>
      <c r="PLJ79"/>
      <c r="PLK79"/>
      <c r="PLL79"/>
      <c r="PLM79"/>
      <c r="PLN79"/>
      <c r="PLO79"/>
      <c r="PLP79"/>
      <c r="PLQ79"/>
      <c r="PLR79"/>
      <c r="PLS79"/>
      <c r="PLT79"/>
      <c r="PLU79"/>
      <c r="PLV79"/>
      <c r="PLW79"/>
      <c r="PLX79"/>
      <c r="PLY79"/>
      <c r="PLZ79"/>
      <c r="PMA79"/>
      <c r="PMB79"/>
      <c r="PMC79"/>
      <c r="PMD79"/>
      <c r="PME79"/>
      <c r="PMF79"/>
      <c r="PMG79"/>
      <c r="PMH79"/>
      <c r="PMI79"/>
      <c r="PMJ79"/>
      <c r="PMK79"/>
      <c r="PML79"/>
      <c r="PMM79"/>
      <c r="PMN79"/>
      <c r="PMO79"/>
      <c r="PMP79"/>
      <c r="PMQ79"/>
      <c r="PMR79"/>
      <c r="PMS79"/>
      <c r="PMT79"/>
      <c r="PMU79"/>
      <c r="PMV79"/>
      <c r="PMW79"/>
      <c r="PMX79"/>
      <c r="PMY79"/>
      <c r="PMZ79"/>
      <c r="PNA79"/>
      <c r="PNB79"/>
      <c r="PNC79"/>
      <c r="PND79"/>
      <c r="PNE79"/>
      <c r="PNF79"/>
      <c r="PNG79"/>
      <c r="PNH79"/>
      <c r="PNI79"/>
      <c r="PNJ79"/>
      <c r="PNK79"/>
      <c r="PNL79"/>
      <c r="PNM79"/>
      <c r="PNN79"/>
      <c r="PNO79"/>
      <c r="PNP79"/>
      <c r="PNQ79"/>
      <c r="PNR79"/>
      <c r="PNS79"/>
      <c r="PNT79"/>
      <c r="PNU79"/>
      <c r="PNV79"/>
      <c r="PNW79"/>
      <c r="PNX79"/>
      <c r="PNY79"/>
      <c r="PNZ79"/>
      <c r="POA79"/>
      <c r="POB79"/>
      <c r="POC79"/>
      <c r="POD79"/>
      <c r="POE79"/>
      <c r="POF79"/>
      <c r="POG79"/>
      <c r="POH79"/>
      <c r="POI79"/>
      <c r="POJ79"/>
      <c r="POK79"/>
      <c r="POL79"/>
      <c r="POM79"/>
      <c r="PON79"/>
      <c r="POO79"/>
      <c r="POP79"/>
      <c r="POQ79"/>
      <c r="POR79"/>
      <c r="POS79"/>
      <c r="POT79"/>
      <c r="POU79"/>
      <c r="POV79"/>
      <c r="POW79"/>
      <c r="POX79"/>
      <c r="POY79"/>
      <c r="POZ79"/>
      <c r="PPA79"/>
      <c r="PPB79"/>
      <c r="PPC79"/>
      <c r="PPD79"/>
      <c r="PPE79"/>
      <c r="PPF79"/>
      <c r="PPG79"/>
      <c r="PPH79"/>
      <c r="PPI79"/>
      <c r="PPJ79"/>
      <c r="PPK79"/>
      <c r="PPL79"/>
      <c r="PPM79"/>
      <c r="PPN79"/>
      <c r="PPO79"/>
      <c r="PPP79"/>
      <c r="PPQ79"/>
      <c r="PPR79"/>
      <c r="PPS79"/>
      <c r="PPT79"/>
      <c r="PPU79"/>
      <c r="PPV79"/>
      <c r="PPW79"/>
      <c r="PPX79"/>
      <c r="PPY79"/>
      <c r="PPZ79"/>
      <c r="PQA79"/>
      <c r="PQB79"/>
      <c r="PQC79"/>
      <c r="PQD79"/>
      <c r="PQE79"/>
      <c r="PQF79"/>
      <c r="PQG79"/>
      <c r="PQH79"/>
      <c r="PQI79"/>
      <c r="PQJ79"/>
      <c r="PQK79"/>
      <c r="PQL79"/>
      <c r="PQM79"/>
      <c r="PQN79"/>
      <c r="PQO79"/>
      <c r="PQP79"/>
      <c r="PQQ79"/>
      <c r="PQR79"/>
      <c r="PQS79"/>
      <c r="PQT79"/>
      <c r="PQU79"/>
      <c r="PQV79"/>
      <c r="PQW79"/>
      <c r="PQX79"/>
      <c r="PQY79"/>
      <c r="PQZ79"/>
      <c r="PRA79"/>
      <c r="PRB79"/>
      <c r="PRC79"/>
      <c r="PRD79"/>
      <c r="PRE79"/>
      <c r="PRF79"/>
      <c r="PRG79"/>
      <c r="PRH79"/>
      <c r="PRI79"/>
      <c r="PRJ79"/>
      <c r="PRK79"/>
      <c r="PRL79"/>
      <c r="PRM79"/>
      <c r="PRN79"/>
      <c r="PRO79"/>
      <c r="PRP79"/>
      <c r="PRQ79"/>
      <c r="PRR79"/>
      <c r="PRS79"/>
      <c r="PRT79"/>
      <c r="PRU79"/>
      <c r="PRV79"/>
      <c r="PRW79"/>
      <c r="PRX79"/>
      <c r="PRY79"/>
      <c r="PRZ79"/>
      <c r="PSA79"/>
      <c r="PSB79"/>
      <c r="PSC79"/>
      <c r="PSD79"/>
      <c r="PSE79"/>
      <c r="PSF79"/>
      <c r="PSG79"/>
      <c r="PSH79"/>
      <c r="PSI79"/>
      <c r="PSJ79"/>
      <c r="PSK79"/>
      <c r="PSL79"/>
      <c r="PSM79"/>
      <c r="PSN79"/>
      <c r="PSO79"/>
      <c r="PSP79"/>
      <c r="PSQ79"/>
      <c r="PSR79"/>
      <c r="PSS79"/>
      <c r="PST79"/>
      <c r="PSU79"/>
      <c r="PSV79"/>
      <c r="PSW79"/>
      <c r="PSX79"/>
      <c r="PSY79"/>
      <c r="PSZ79"/>
      <c r="PTA79"/>
      <c r="PTB79"/>
      <c r="PTC79"/>
      <c r="PTD79"/>
      <c r="PTE79"/>
      <c r="PTF79"/>
      <c r="PTG79"/>
      <c r="PTH79"/>
      <c r="PTI79"/>
      <c r="PTJ79"/>
      <c r="PTK79"/>
      <c r="PTL79"/>
      <c r="PTM79"/>
      <c r="PTN79"/>
      <c r="PTO79"/>
      <c r="PTP79"/>
      <c r="PTQ79"/>
      <c r="PTR79"/>
      <c r="PTS79"/>
      <c r="PTT79"/>
      <c r="PTU79"/>
      <c r="PTV79"/>
      <c r="PTW79"/>
      <c r="PTX79"/>
      <c r="PTY79"/>
      <c r="PTZ79"/>
      <c r="PUA79"/>
      <c r="PUB79"/>
      <c r="PUC79"/>
      <c r="PUD79"/>
      <c r="PUE79"/>
      <c r="PUF79"/>
      <c r="PUG79"/>
      <c r="PUH79"/>
      <c r="PUI79"/>
      <c r="PUJ79"/>
      <c r="PUK79"/>
      <c r="PUL79"/>
      <c r="PUM79"/>
      <c r="PUN79"/>
      <c r="PUO79"/>
      <c r="PUP79"/>
      <c r="PUQ79"/>
      <c r="PUR79"/>
      <c r="PUS79"/>
      <c r="PUT79"/>
      <c r="PUU79"/>
      <c r="PUV79"/>
      <c r="PUW79"/>
      <c r="PUX79"/>
      <c r="PUY79"/>
      <c r="PUZ79"/>
      <c r="PVA79"/>
      <c r="PVB79"/>
      <c r="PVC79"/>
      <c r="PVD79"/>
      <c r="PVE79"/>
      <c r="PVF79"/>
      <c r="PVG79"/>
      <c r="PVH79"/>
      <c r="PVI79"/>
      <c r="PVJ79"/>
      <c r="PVK79"/>
      <c r="PVL79"/>
      <c r="PVM79"/>
      <c r="PVN79"/>
      <c r="PVO79"/>
      <c r="PVP79"/>
      <c r="PVQ79"/>
      <c r="PVR79"/>
      <c r="PVS79"/>
      <c r="PVT79"/>
      <c r="PVU79"/>
      <c r="PVV79"/>
      <c r="PVW79"/>
      <c r="PVX79"/>
      <c r="PVY79"/>
      <c r="PVZ79"/>
      <c r="PWA79"/>
      <c r="PWB79"/>
      <c r="PWC79"/>
      <c r="PWD79"/>
      <c r="PWE79"/>
      <c r="PWF79"/>
      <c r="PWG79"/>
      <c r="PWH79"/>
      <c r="PWI79"/>
      <c r="PWJ79"/>
      <c r="PWK79"/>
      <c r="PWL79"/>
      <c r="PWM79"/>
      <c r="PWN79"/>
      <c r="PWO79"/>
      <c r="PWP79"/>
      <c r="PWQ79"/>
      <c r="PWR79"/>
      <c r="PWS79"/>
      <c r="PWT79"/>
      <c r="PWU79"/>
      <c r="PWV79"/>
      <c r="PWW79"/>
      <c r="PWX79"/>
      <c r="PWY79"/>
      <c r="PWZ79"/>
      <c r="PXA79"/>
      <c r="PXB79"/>
      <c r="PXC79"/>
      <c r="PXD79"/>
      <c r="PXE79"/>
      <c r="PXF79"/>
      <c r="PXG79"/>
      <c r="PXH79"/>
      <c r="PXI79"/>
      <c r="PXJ79"/>
      <c r="PXK79"/>
      <c r="PXL79"/>
      <c r="PXM79"/>
      <c r="PXN79"/>
      <c r="PXO79"/>
      <c r="PXP79"/>
      <c r="PXQ79"/>
      <c r="PXR79"/>
      <c r="PXS79"/>
      <c r="PXT79"/>
      <c r="PXU79"/>
      <c r="PXV79"/>
      <c r="PXW79"/>
      <c r="PXX79"/>
      <c r="PXY79"/>
      <c r="PXZ79"/>
      <c r="PYA79"/>
      <c r="PYB79"/>
      <c r="PYC79"/>
      <c r="PYD79"/>
      <c r="PYE79"/>
      <c r="PYF79"/>
      <c r="PYG79"/>
      <c r="PYH79"/>
      <c r="PYI79"/>
      <c r="PYJ79"/>
      <c r="PYK79"/>
      <c r="PYL79"/>
      <c r="PYM79"/>
      <c r="PYN79"/>
      <c r="PYO79"/>
      <c r="PYP79"/>
      <c r="PYQ79"/>
      <c r="PYR79"/>
      <c r="PYS79"/>
      <c r="PYT79"/>
      <c r="PYU79"/>
      <c r="PYV79"/>
      <c r="PYW79"/>
      <c r="PYX79"/>
      <c r="PYY79"/>
      <c r="PYZ79"/>
      <c r="PZA79"/>
      <c r="PZB79"/>
      <c r="PZC79"/>
      <c r="PZD79"/>
      <c r="PZE79"/>
      <c r="PZF79"/>
      <c r="PZG79"/>
      <c r="PZH79"/>
      <c r="PZI79"/>
      <c r="PZJ79"/>
      <c r="PZK79"/>
      <c r="PZL79"/>
      <c r="PZM79"/>
      <c r="PZN79"/>
      <c r="PZO79"/>
      <c r="PZP79"/>
      <c r="PZQ79"/>
      <c r="PZR79"/>
      <c r="PZS79"/>
      <c r="PZT79"/>
      <c r="PZU79"/>
      <c r="PZV79"/>
      <c r="PZW79"/>
      <c r="PZX79"/>
      <c r="PZY79"/>
      <c r="PZZ79"/>
      <c r="QAA79"/>
      <c r="QAB79"/>
      <c r="QAC79"/>
      <c r="QAD79"/>
      <c r="QAE79"/>
      <c r="QAF79"/>
      <c r="QAG79"/>
      <c r="QAH79"/>
      <c r="QAI79"/>
      <c r="QAJ79"/>
      <c r="QAK79"/>
      <c r="QAL79"/>
      <c r="QAM79"/>
      <c r="QAN79"/>
      <c r="QAO79"/>
      <c r="QAP79"/>
      <c r="QAQ79"/>
      <c r="QAR79"/>
      <c r="QAS79"/>
      <c r="QAT79"/>
      <c r="QAU79"/>
      <c r="QAV79"/>
      <c r="QAW79"/>
      <c r="QAX79"/>
      <c r="QAY79"/>
      <c r="QAZ79"/>
      <c r="QBA79"/>
      <c r="QBB79"/>
      <c r="QBC79"/>
      <c r="QBD79"/>
      <c r="QBE79"/>
      <c r="QBF79"/>
      <c r="QBG79"/>
      <c r="QBH79"/>
      <c r="QBI79"/>
      <c r="QBJ79"/>
      <c r="QBK79"/>
      <c r="QBL79"/>
      <c r="QBM79"/>
      <c r="QBN79"/>
      <c r="QBO79"/>
      <c r="QBP79"/>
      <c r="QBQ79"/>
      <c r="QBR79"/>
      <c r="QBS79"/>
      <c r="QBT79"/>
      <c r="QBU79"/>
      <c r="QBV79"/>
      <c r="QBW79"/>
      <c r="QBX79"/>
      <c r="QBY79"/>
      <c r="QBZ79"/>
      <c r="QCA79"/>
      <c r="QCB79"/>
      <c r="QCC79"/>
      <c r="QCD79"/>
      <c r="QCE79"/>
      <c r="QCF79"/>
      <c r="QCG79"/>
      <c r="QCH79"/>
      <c r="QCI79"/>
      <c r="QCJ79"/>
      <c r="QCK79"/>
      <c r="QCL79"/>
      <c r="QCM79"/>
      <c r="QCN79"/>
      <c r="QCO79"/>
      <c r="QCP79"/>
      <c r="QCQ79"/>
      <c r="QCR79"/>
      <c r="QCS79"/>
      <c r="QCT79"/>
      <c r="QCU79"/>
      <c r="QCV79"/>
      <c r="QCW79"/>
      <c r="QCX79"/>
      <c r="QCY79"/>
      <c r="QCZ79"/>
      <c r="QDA79"/>
      <c r="QDB79"/>
      <c r="QDC79"/>
      <c r="QDD79"/>
      <c r="QDE79"/>
      <c r="QDF79"/>
      <c r="QDG79"/>
      <c r="QDH79"/>
      <c r="QDI79"/>
      <c r="QDJ79"/>
      <c r="QDK79"/>
      <c r="QDL79"/>
      <c r="QDM79"/>
      <c r="QDN79"/>
      <c r="QDO79"/>
      <c r="QDP79"/>
      <c r="QDQ79"/>
      <c r="QDR79"/>
      <c r="QDS79"/>
      <c r="QDT79"/>
      <c r="QDU79"/>
      <c r="QDV79"/>
      <c r="QDW79"/>
      <c r="QDX79"/>
      <c r="QDY79"/>
      <c r="QDZ79"/>
      <c r="QEA79"/>
      <c r="QEB79"/>
      <c r="QEC79"/>
      <c r="QED79"/>
      <c r="QEE79"/>
      <c r="QEF79"/>
      <c r="QEG79"/>
      <c r="QEH79"/>
      <c r="QEI79"/>
      <c r="QEJ79"/>
      <c r="QEK79"/>
      <c r="QEL79"/>
      <c r="QEM79"/>
      <c r="QEN79"/>
      <c r="QEO79"/>
      <c r="QEP79"/>
      <c r="QEQ79"/>
      <c r="QER79"/>
      <c r="QES79"/>
      <c r="QET79"/>
      <c r="QEU79"/>
      <c r="QEV79"/>
      <c r="QEW79"/>
      <c r="QEX79"/>
      <c r="QEY79"/>
      <c r="QEZ79"/>
      <c r="QFA79"/>
      <c r="QFB79"/>
      <c r="QFC79"/>
      <c r="QFD79"/>
      <c r="QFE79"/>
      <c r="QFF79"/>
      <c r="QFG79"/>
      <c r="QFH79"/>
      <c r="QFI79"/>
      <c r="QFJ79"/>
      <c r="QFK79"/>
      <c r="QFL79"/>
      <c r="QFM79"/>
      <c r="QFN79"/>
      <c r="QFO79"/>
      <c r="QFP79"/>
      <c r="QFQ79"/>
      <c r="QFR79"/>
      <c r="QFS79"/>
      <c r="QFT79"/>
      <c r="QFU79"/>
      <c r="QFV79"/>
      <c r="QFW79"/>
      <c r="QFX79"/>
      <c r="QFY79"/>
      <c r="QFZ79"/>
      <c r="QGA79"/>
      <c r="QGB79"/>
      <c r="QGC79"/>
      <c r="QGD79"/>
      <c r="QGE79"/>
      <c r="QGF79"/>
      <c r="QGG79"/>
      <c r="QGH79"/>
      <c r="QGI79"/>
      <c r="QGJ79"/>
      <c r="QGK79"/>
      <c r="QGL79"/>
      <c r="QGM79"/>
      <c r="QGN79"/>
      <c r="QGO79"/>
      <c r="QGP79"/>
      <c r="QGQ79"/>
      <c r="QGR79"/>
      <c r="QGS79"/>
      <c r="QGT79"/>
      <c r="QGU79"/>
      <c r="QGV79"/>
      <c r="QGW79"/>
      <c r="QGX79"/>
      <c r="QGY79"/>
      <c r="QGZ79"/>
      <c r="QHA79"/>
      <c r="QHB79"/>
      <c r="QHC79"/>
      <c r="QHD79"/>
      <c r="QHE79"/>
      <c r="QHF79"/>
      <c r="QHG79"/>
      <c r="QHH79"/>
      <c r="QHI79"/>
      <c r="QHJ79"/>
      <c r="QHK79"/>
      <c r="QHL79"/>
      <c r="QHM79"/>
      <c r="QHN79"/>
      <c r="QHO79"/>
      <c r="QHP79"/>
      <c r="QHQ79"/>
      <c r="QHR79"/>
      <c r="QHS79"/>
      <c r="QHT79"/>
      <c r="QHU79"/>
      <c r="QHV79"/>
      <c r="QHW79"/>
      <c r="QHX79"/>
      <c r="QHY79"/>
      <c r="QHZ79"/>
      <c r="QIA79"/>
      <c r="QIB79"/>
      <c r="QIC79"/>
      <c r="QID79"/>
      <c r="QIE79"/>
      <c r="QIF79"/>
      <c r="QIG79"/>
      <c r="QIH79"/>
      <c r="QII79"/>
      <c r="QIJ79"/>
      <c r="QIK79"/>
      <c r="QIL79"/>
      <c r="QIM79"/>
      <c r="QIN79"/>
      <c r="QIO79"/>
      <c r="QIP79"/>
      <c r="QIQ79"/>
      <c r="QIR79"/>
      <c r="QIS79"/>
      <c r="QIT79"/>
      <c r="QIU79"/>
      <c r="QIV79"/>
      <c r="QIW79"/>
      <c r="QIX79"/>
      <c r="QIY79"/>
      <c r="QIZ79"/>
      <c r="QJA79"/>
      <c r="QJB79"/>
      <c r="QJC79"/>
      <c r="QJD79"/>
      <c r="QJE79"/>
      <c r="QJF79"/>
      <c r="QJG79"/>
      <c r="QJH79"/>
      <c r="QJI79"/>
      <c r="QJJ79"/>
      <c r="QJK79"/>
      <c r="QJL79"/>
      <c r="QJM79"/>
      <c r="QJN79"/>
      <c r="QJO79"/>
      <c r="QJP79"/>
      <c r="QJQ79"/>
      <c r="QJR79"/>
      <c r="QJS79"/>
      <c r="QJT79"/>
      <c r="QJU79"/>
      <c r="QJV79"/>
      <c r="QJW79"/>
      <c r="QJX79"/>
      <c r="QJY79"/>
      <c r="QJZ79"/>
      <c r="QKA79"/>
      <c r="QKB79"/>
      <c r="QKC79"/>
      <c r="QKD79"/>
      <c r="QKE79"/>
      <c r="QKF79"/>
      <c r="QKG79"/>
      <c r="QKH79"/>
      <c r="QKI79"/>
      <c r="QKJ79"/>
      <c r="QKK79"/>
      <c r="QKL79"/>
      <c r="QKM79"/>
      <c r="QKN79"/>
      <c r="QKO79"/>
      <c r="QKP79"/>
      <c r="QKQ79"/>
      <c r="QKR79"/>
      <c r="QKS79"/>
      <c r="QKT79"/>
      <c r="QKU79"/>
      <c r="QKV79"/>
      <c r="QKW79"/>
      <c r="QKX79"/>
      <c r="QKY79"/>
      <c r="QKZ79"/>
      <c r="QLA79"/>
      <c r="QLB79"/>
      <c r="QLC79"/>
      <c r="QLD79"/>
      <c r="QLE79"/>
      <c r="QLF79"/>
      <c r="QLG79"/>
      <c r="QLH79"/>
      <c r="QLI79"/>
      <c r="QLJ79"/>
      <c r="QLK79"/>
      <c r="QLL79"/>
      <c r="QLM79"/>
      <c r="QLN79"/>
      <c r="QLO79"/>
      <c r="QLP79"/>
      <c r="QLQ79"/>
      <c r="QLR79"/>
      <c r="QLS79"/>
      <c r="QLT79"/>
      <c r="QLU79"/>
      <c r="QLV79"/>
      <c r="QLW79"/>
      <c r="QLX79"/>
      <c r="QLY79"/>
      <c r="QLZ79"/>
      <c r="QMA79"/>
      <c r="QMB79"/>
      <c r="QMC79"/>
      <c r="QMD79"/>
      <c r="QME79"/>
      <c r="QMF79"/>
      <c r="QMG79"/>
      <c r="QMH79"/>
      <c r="QMI79"/>
      <c r="QMJ79"/>
      <c r="QMK79"/>
      <c r="QML79"/>
      <c r="QMM79"/>
      <c r="QMN79"/>
      <c r="QMO79"/>
      <c r="QMP79"/>
      <c r="QMQ79"/>
      <c r="QMR79"/>
      <c r="QMS79"/>
      <c r="QMT79"/>
      <c r="QMU79"/>
      <c r="QMV79"/>
      <c r="QMW79"/>
      <c r="QMX79"/>
      <c r="QMY79"/>
      <c r="QMZ79"/>
      <c r="QNA79"/>
      <c r="QNB79"/>
      <c r="QNC79"/>
      <c r="QND79"/>
      <c r="QNE79"/>
      <c r="QNF79"/>
      <c r="QNG79"/>
      <c r="QNH79"/>
      <c r="QNI79"/>
      <c r="QNJ79"/>
      <c r="QNK79"/>
      <c r="QNL79"/>
      <c r="QNM79"/>
      <c r="QNN79"/>
      <c r="QNO79"/>
      <c r="QNP79"/>
      <c r="QNQ79"/>
      <c r="QNR79"/>
      <c r="QNS79"/>
      <c r="QNT79"/>
      <c r="QNU79"/>
      <c r="QNV79"/>
      <c r="QNW79"/>
      <c r="QNX79"/>
      <c r="QNY79"/>
      <c r="QNZ79"/>
      <c r="QOA79"/>
      <c r="QOB79"/>
      <c r="QOC79"/>
      <c r="QOD79"/>
      <c r="QOE79"/>
      <c r="QOF79"/>
      <c r="QOG79"/>
      <c r="QOH79"/>
      <c r="QOI79"/>
      <c r="QOJ79"/>
      <c r="QOK79"/>
      <c r="QOL79"/>
      <c r="QOM79"/>
      <c r="QON79"/>
      <c r="QOO79"/>
      <c r="QOP79"/>
      <c r="QOQ79"/>
      <c r="QOR79"/>
      <c r="QOS79"/>
      <c r="QOT79"/>
      <c r="QOU79"/>
      <c r="QOV79"/>
      <c r="QOW79"/>
      <c r="QOX79"/>
      <c r="QOY79"/>
      <c r="QOZ79"/>
      <c r="QPA79"/>
      <c r="QPB79"/>
      <c r="QPC79"/>
      <c r="QPD79"/>
      <c r="QPE79"/>
      <c r="QPF79"/>
      <c r="QPG79"/>
      <c r="QPH79"/>
      <c r="QPI79"/>
      <c r="QPJ79"/>
      <c r="QPK79"/>
      <c r="QPL79"/>
      <c r="QPM79"/>
      <c r="QPN79"/>
      <c r="QPO79"/>
      <c r="QPP79"/>
      <c r="QPQ79"/>
      <c r="QPR79"/>
      <c r="QPS79"/>
      <c r="QPT79"/>
      <c r="QPU79"/>
      <c r="QPV79"/>
      <c r="QPW79"/>
      <c r="QPX79"/>
      <c r="QPY79"/>
      <c r="QPZ79"/>
      <c r="QQA79"/>
      <c r="QQB79"/>
      <c r="QQC79"/>
      <c r="QQD79"/>
      <c r="QQE79"/>
      <c r="QQF79"/>
      <c r="QQG79"/>
      <c r="QQH79"/>
      <c r="QQI79"/>
      <c r="QQJ79"/>
      <c r="QQK79"/>
      <c r="QQL79"/>
      <c r="QQM79"/>
      <c r="QQN79"/>
      <c r="QQO79"/>
      <c r="QQP79"/>
      <c r="QQQ79"/>
      <c r="QQR79"/>
      <c r="QQS79"/>
      <c r="QQT79"/>
      <c r="QQU79"/>
      <c r="QQV79"/>
      <c r="QQW79"/>
      <c r="QQX79"/>
      <c r="QQY79"/>
      <c r="QQZ79"/>
      <c r="QRA79"/>
      <c r="QRB79"/>
      <c r="QRC79"/>
      <c r="QRD79"/>
      <c r="QRE79"/>
      <c r="QRF79"/>
      <c r="QRG79"/>
      <c r="QRH79"/>
      <c r="QRI79"/>
      <c r="QRJ79"/>
      <c r="QRK79"/>
      <c r="QRL79"/>
      <c r="QRM79"/>
      <c r="QRN79"/>
      <c r="QRO79"/>
      <c r="QRP79"/>
      <c r="QRQ79"/>
      <c r="QRR79"/>
      <c r="QRS79"/>
      <c r="QRT79"/>
      <c r="QRU79"/>
      <c r="QRV79"/>
      <c r="QRW79"/>
      <c r="QRX79"/>
      <c r="QRY79"/>
      <c r="QRZ79"/>
      <c r="QSA79"/>
      <c r="QSB79"/>
      <c r="QSC79"/>
      <c r="QSD79"/>
      <c r="QSE79"/>
      <c r="QSF79"/>
      <c r="QSG79"/>
      <c r="QSH79"/>
      <c r="QSI79"/>
      <c r="QSJ79"/>
      <c r="QSK79"/>
      <c r="QSL79"/>
      <c r="QSM79"/>
      <c r="QSN79"/>
      <c r="QSO79"/>
      <c r="QSP79"/>
      <c r="QSQ79"/>
      <c r="QSR79"/>
      <c r="QSS79"/>
      <c r="QST79"/>
      <c r="QSU79"/>
      <c r="QSV79"/>
      <c r="QSW79"/>
      <c r="QSX79"/>
      <c r="QSY79"/>
      <c r="QSZ79"/>
      <c r="QTA79"/>
      <c r="QTB79"/>
      <c r="QTC79"/>
      <c r="QTD79"/>
      <c r="QTE79"/>
      <c r="QTF79"/>
      <c r="QTG79"/>
      <c r="QTH79"/>
      <c r="QTI79"/>
      <c r="QTJ79"/>
      <c r="QTK79"/>
      <c r="QTL79"/>
      <c r="QTM79"/>
      <c r="QTN79"/>
      <c r="QTO79"/>
      <c r="QTP79"/>
      <c r="QTQ79"/>
      <c r="QTR79"/>
      <c r="QTS79"/>
      <c r="QTT79"/>
      <c r="QTU79"/>
      <c r="QTV79"/>
      <c r="QTW79"/>
      <c r="QTX79"/>
      <c r="QTY79"/>
      <c r="QTZ79"/>
      <c r="QUA79"/>
      <c r="QUB79"/>
      <c r="QUC79"/>
      <c r="QUD79"/>
      <c r="QUE79"/>
      <c r="QUF79"/>
      <c r="QUG79"/>
      <c r="QUH79"/>
      <c r="QUI79"/>
      <c r="QUJ79"/>
      <c r="QUK79"/>
      <c r="QUL79"/>
      <c r="QUM79"/>
      <c r="QUN79"/>
      <c r="QUO79"/>
      <c r="QUP79"/>
      <c r="QUQ79"/>
      <c r="QUR79"/>
      <c r="QUS79"/>
      <c r="QUT79"/>
      <c r="QUU79"/>
      <c r="QUV79"/>
      <c r="QUW79"/>
      <c r="QUX79"/>
      <c r="QUY79"/>
      <c r="QUZ79"/>
      <c r="QVA79"/>
      <c r="QVB79"/>
      <c r="QVC79"/>
      <c r="QVD79"/>
      <c r="QVE79"/>
      <c r="QVF79"/>
      <c r="QVG79"/>
      <c r="QVH79"/>
      <c r="QVI79"/>
      <c r="QVJ79"/>
      <c r="QVK79"/>
      <c r="QVL79"/>
      <c r="QVM79"/>
      <c r="QVN79"/>
      <c r="QVO79"/>
      <c r="QVP79"/>
      <c r="QVQ79"/>
      <c r="QVR79"/>
      <c r="QVS79"/>
      <c r="QVT79"/>
      <c r="QVU79"/>
      <c r="QVV79"/>
      <c r="QVW79"/>
      <c r="QVX79"/>
      <c r="QVY79"/>
      <c r="QVZ79"/>
      <c r="QWA79"/>
      <c r="QWB79"/>
      <c r="QWC79"/>
      <c r="QWD79"/>
      <c r="QWE79"/>
      <c r="QWF79"/>
      <c r="QWG79"/>
      <c r="QWH79"/>
      <c r="QWI79"/>
      <c r="QWJ79"/>
      <c r="QWK79"/>
      <c r="QWL79"/>
      <c r="QWM79"/>
      <c r="QWN79"/>
      <c r="QWO79"/>
      <c r="QWP79"/>
      <c r="QWQ79"/>
      <c r="QWR79"/>
      <c r="QWS79"/>
      <c r="QWT79"/>
      <c r="QWU79"/>
      <c r="QWV79"/>
      <c r="QWW79"/>
      <c r="QWX79"/>
      <c r="QWY79"/>
      <c r="QWZ79"/>
      <c r="QXA79"/>
      <c r="QXB79"/>
      <c r="QXC79"/>
      <c r="QXD79"/>
      <c r="QXE79"/>
      <c r="QXF79"/>
      <c r="QXG79"/>
      <c r="QXH79"/>
      <c r="QXI79"/>
      <c r="QXJ79"/>
      <c r="QXK79"/>
      <c r="QXL79"/>
      <c r="QXM79"/>
      <c r="QXN79"/>
      <c r="QXO79"/>
      <c r="QXP79"/>
      <c r="QXQ79"/>
      <c r="QXR79"/>
      <c r="QXS79"/>
      <c r="QXT79"/>
      <c r="QXU79"/>
      <c r="QXV79"/>
      <c r="QXW79"/>
      <c r="QXX79"/>
      <c r="QXY79"/>
      <c r="QXZ79"/>
      <c r="QYA79"/>
      <c r="QYB79"/>
      <c r="QYC79"/>
      <c r="QYD79"/>
      <c r="QYE79"/>
      <c r="QYF79"/>
      <c r="QYG79"/>
      <c r="QYH79"/>
      <c r="QYI79"/>
      <c r="QYJ79"/>
      <c r="QYK79"/>
      <c r="QYL79"/>
      <c r="QYM79"/>
      <c r="QYN79"/>
      <c r="QYO79"/>
      <c r="QYP79"/>
      <c r="QYQ79"/>
      <c r="QYR79"/>
      <c r="QYS79"/>
      <c r="QYT79"/>
      <c r="QYU79"/>
      <c r="QYV79"/>
      <c r="QYW79"/>
      <c r="QYX79"/>
      <c r="QYY79"/>
      <c r="QYZ79"/>
      <c r="QZA79"/>
      <c r="QZB79"/>
      <c r="QZC79"/>
      <c r="QZD79"/>
      <c r="QZE79"/>
      <c r="QZF79"/>
      <c r="QZG79"/>
      <c r="QZH79"/>
      <c r="QZI79"/>
      <c r="QZJ79"/>
      <c r="QZK79"/>
      <c r="QZL79"/>
      <c r="QZM79"/>
      <c r="QZN79"/>
      <c r="QZO79"/>
      <c r="QZP79"/>
      <c r="QZQ79"/>
      <c r="QZR79"/>
      <c r="QZS79"/>
      <c r="QZT79"/>
      <c r="QZU79"/>
      <c r="QZV79"/>
      <c r="QZW79"/>
      <c r="QZX79"/>
      <c r="QZY79"/>
      <c r="QZZ79"/>
      <c r="RAA79"/>
      <c r="RAB79"/>
      <c r="RAC79"/>
      <c r="RAD79"/>
      <c r="RAE79"/>
      <c r="RAF79"/>
      <c r="RAG79"/>
      <c r="RAH79"/>
      <c r="RAI79"/>
      <c r="RAJ79"/>
      <c r="RAK79"/>
      <c r="RAL79"/>
      <c r="RAM79"/>
      <c r="RAN79"/>
      <c r="RAO79"/>
      <c r="RAP79"/>
      <c r="RAQ79"/>
      <c r="RAR79"/>
      <c r="RAS79"/>
      <c r="RAT79"/>
      <c r="RAU79"/>
      <c r="RAV79"/>
      <c r="RAW79"/>
      <c r="RAX79"/>
      <c r="RAY79"/>
      <c r="RAZ79"/>
      <c r="RBA79"/>
      <c r="RBB79"/>
      <c r="RBC79"/>
      <c r="RBD79"/>
      <c r="RBE79"/>
      <c r="RBF79"/>
      <c r="RBG79"/>
      <c r="RBH79"/>
      <c r="RBI79"/>
      <c r="RBJ79"/>
      <c r="RBK79"/>
      <c r="RBL79"/>
      <c r="RBM79"/>
      <c r="RBN79"/>
      <c r="RBO79"/>
      <c r="RBP79"/>
      <c r="RBQ79"/>
      <c r="RBR79"/>
      <c r="RBS79"/>
      <c r="RBT79"/>
      <c r="RBU79"/>
      <c r="RBV79"/>
      <c r="RBW79"/>
      <c r="RBX79"/>
      <c r="RBY79"/>
      <c r="RBZ79"/>
      <c r="RCA79"/>
      <c r="RCB79"/>
      <c r="RCC79"/>
      <c r="RCD79"/>
      <c r="RCE79"/>
      <c r="RCF79"/>
      <c r="RCG79"/>
      <c r="RCH79"/>
      <c r="RCI79"/>
      <c r="RCJ79"/>
      <c r="RCK79"/>
      <c r="RCL79"/>
      <c r="RCM79"/>
      <c r="RCN79"/>
      <c r="RCO79"/>
      <c r="RCP79"/>
      <c r="RCQ79"/>
      <c r="RCR79"/>
      <c r="RCS79"/>
      <c r="RCT79"/>
      <c r="RCU79"/>
      <c r="RCV79"/>
      <c r="RCW79"/>
      <c r="RCX79"/>
      <c r="RCY79"/>
      <c r="RCZ79"/>
      <c r="RDA79"/>
      <c r="RDB79"/>
      <c r="RDC79"/>
      <c r="RDD79"/>
      <c r="RDE79"/>
      <c r="RDF79"/>
      <c r="RDG79"/>
      <c r="RDH79"/>
      <c r="RDI79"/>
      <c r="RDJ79"/>
      <c r="RDK79"/>
      <c r="RDL79"/>
      <c r="RDM79"/>
      <c r="RDN79"/>
      <c r="RDO79"/>
      <c r="RDP79"/>
      <c r="RDQ79"/>
      <c r="RDR79"/>
      <c r="RDS79"/>
      <c r="RDT79"/>
      <c r="RDU79"/>
      <c r="RDV79"/>
      <c r="RDW79"/>
      <c r="RDX79"/>
      <c r="RDY79"/>
      <c r="RDZ79"/>
      <c r="REA79"/>
      <c r="REB79"/>
      <c r="REC79"/>
      <c r="RED79"/>
      <c r="REE79"/>
      <c r="REF79"/>
      <c r="REG79"/>
      <c r="REH79"/>
      <c r="REI79"/>
      <c r="REJ79"/>
      <c r="REK79"/>
      <c r="REL79"/>
      <c r="REM79"/>
      <c r="REN79"/>
      <c r="REO79"/>
      <c r="REP79"/>
      <c r="REQ79"/>
      <c r="RER79"/>
      <c r="RES79"/>
      <c r="RET79"/>
      <c r="REU79"/>
      <c r="REV79"/>
      <c r="REW79"/>
      <c r="REX79"/>
      <c r="REY79"/>
      <c r="REZ79"/>
      <c r="RFA79"/>
      <c r="RFB79"/>
      <c r="RFC79"/>
      <c r="RFD79"/>
      <c r="RFE79"/>
      <c r="RFF79"/>
      <c r="RFG79"/>
      <c r="RFH79"/>
      <c r="RFI79"/>
      <c r="RFJ79"/>
      <c r="RFK79"/>
      <c r="RFL79"/>
      <c r="RFM79"/>
      <c r="RFN79"/>
      <c r="RFO79"/>
      <c r="RFP79"/>
      <c r="RFQ79"/>
      <c r="RFR79"/>
      <c r="RFS79"/>
      <c r="RFT79"/>
      <c r="RFU79"/>
      <c r="RFV79"/>
      <c r="RFW79"/>
      <c r="RFX79"/>
      <c r="RFY79"/>
      <c r="RFZ79"/>
      <c r="RGA79"/>
      <c r="RGB79"/>
      <c r="RGC79"/>
      <c r="RGD79"/>
      <c r="RGE79"/>
      <c r="RGF79"/>
      <c r="RGG79"/>
      <c r="RGH79"/>
      <c r="RGI79"/>
      <c r="RGJ79"/>
      <c r="RGK79"/>
      <c r="RGL79"/>
      <c r="RGM79"/>
      <c r="RGN79"/>
      <c r="RGO79"/>
      <c r="RGP79"/>
      <c r="RGQ79"/>
      <c r="RGR79"/>
      <c r="RGS79"/>
      <c r="RGT79"/>
      <c r="RGU79"/>
      <c r="RGV79"/>
      <c r="RGW79"/>
      <c r="RGX79"/>
      <c r="RGY79"/>
      <c r="RGZ79"/>
      <c r="RHA79"/>
      <c r="RHB79"/>
      <c r="RHC79"/>
      <c r="RHD79"/>
      <c r="RHE79"/>
      <c r="RHF79"/>
      <c r="RHG79"/>
      <c r="RHH79"/>
      <c r="RHI79"/>
      <c r="RHJ79"/>
      <c r="RHK79"/>
      <c r="RHL79"/>
      <c r="RHM79"/>
      <c r="RHN79"/>
      <c r="RHO79"/>
      <c r="RHP79"/>
      <c r="RHQ79"/>
      <c r="RHR79"/>
      <c r="RHS79"/>
      <c r="RHT79"/>
      <c r="RHU79"/>
      <c r="RHV79"/>
      <c r="RHW79"/>
      <c r="RHX79"/>
      <c r="RHY79"/>
      <c r="RHZ79"/>
      <c r="RIA79"/>
      <c r="RIB79"/>
      <c r="RIC79"/>
      <c r="RID79"/>
      <c r="RIE79"/>
      <c r="RIF79"/>
      <c r="RIG79"/>
      <c r="RIH79"/>
      <c r="RII79"/>
      <c r="RIJ79"/>
      <c r="RIK79"/>
      <c r="RIL79"/>
      <c r="RIM79"/>
      <c r="RIN79"/>
      <c r="RIO79"/>
      <c r="RIP79"/>
      <c r="RIQ79"/>
      <c r="RIR79"/>
      <c r="RIS79"/>
      <c r="RIT79"/>
      <c r="RIU79"/>
      <c r="RIV79"/>
      <c r="RIW79"/>
      <c r="RIX79"/>
      <c r="RIY79"/>
      <c r="RIZ79"/>
      <c r="RJA79"/>
      <c r="RJB79"/>
      <c r="RJC79"/>
      <c r="RJD79"/>
      <c r="RJE79"/>
      <c r="RJF79"/>
      <c r="RJG79"/>
      <c r="RJH79"/>
      <c r="RJI79"/>
      <c r="RJJ79"/>
      <c r="RJK79"/>
      <c r="RJL79"/>
      <c r="RJM79"/>
      <c r="RJN79"/>
      <c r="RJO79"/>
      <c r="RJP79"/>
      <c r="RJQ79"/>
      <c r="RJR79"/>
      <c r="RJS79"/>
      <c r="RJT79"/>
      <c r="RJU79"/>
      <c r="RJV79"/>
      <c r="RJW79"/>
      <c r="RJX79"/>
      <c r="RJY79"/>
      <c r="RJZ79"/>
      <c r="RKA79"/>
      <c r="RKB79"/>
      <c r="RKC79"/>
      <c r="RKD79"/>
      <c r="RKE79"/>
      <c r="RKF79"/>
      <c r="RKG79"/>
      <c r="RKH79"/>
      <c r="RKI79"/>
      <c r="RKJ79"/>
      <c r="RKK79"/>
      <c r="RKL79"/>
      <c r="RKM79"/>
      <c r="RKN79"/>
      <c r="RKO79"/>
      <c r="RKP79"/>
      <c r="RKQ79"/>
      <c r="RKR79"/>
      <c r="RKS79"/>
      <c r="RKT79"/>
      <c r="RKU79"/>
      <c r="RKV79"/>
      <c r="RKW79"/>
      <c r="RKX79"/>
      <c r="RKY79"/>
      <c r="RKZ79"/>
      <c r="RLA79"/>
      <c r="RLB79"/>
      <c r="RLC79"/>
      <c r="RLD79"/>
      <c r="RLE79"/>
      <c r="RLF79"/>
      <c r="RLG79"/>
      <c r="RLH79"/>
      <c r="RLI79"/>
      <c r="RLJ79"/>
      <c r="RLK79"/>
      <c r="RLL79"/>
      <c r="RLM79"/>
      <c r="RLN79"/>
      <c r="RLO79"/>
      <c r="RLP79"/>
      <c r="RLQ79"/>
      <c r="RLR79"/>
      <c r="RLS79"/>
      <c r="RLT79"/>
      <c r="RLU79"/>
      <c r="RLV79"/>
      <c r="RLW79"/>
      <c r="RLX79"/>
      <c r="RLY79"/>
      <c r="RLZ79"/>
      <c r="RMA79"/>
      <c r="RMB79"/>
      <c r="RMC79"/>
      <c r="RMD79"/>
      <c r="RME79"/>
      <c r="RMF79"/>
      <c r="RMG79"/>
      <c r="RMH79"/>
      <c r="RMI79"/>
      <c r="RMJ79"/>
      <c r="RMK79"/>
      <c r="RML79"/>
      <c r="RMM79"/>
      <c r="RMN79"/>
      <c r="RMO79"/>
      <c r="RMP79"/>
      <c r="RMQ79"/>
      <c r="RMR79"/>
      <c r="RMS79"/>
      <c r="RMT79"/>
      <c r="RMU79"/>
      <c r="RMV79"/>
      <c r="RMW79"/>
      <c r="RMX79"/>
      <c r="RMY79"/>
      <c r="RMZ79"/>
      <c r="RNA79"/>
      <c r="RNB79"/>
      <c r="RNC79"/>
      <c r="RND79"/>
      <c r="RNE79"/>
      <c r="RNF79"/>
      <c r="RNG79"/>
      <c r="RNH79"/>
      <c r="RNI79"/>
      <c r="RNJ79"/>
      <c r="RNK79"/>
      <c r="RNL79"/>
      <c r="RNM79"/>
      <c r="RNN79"/>
      <c r="RNO79"/>
      <c r="RNP79"/>
      <c r="RNQ79"/>
      <c r="RNR79"/>
      <c r="RNS79"/>
      <c r="RNT79"/>
      <c r="RNU79"/>
      <c r="RNV79"/>
      <c r="RNW79"/>
      <c r="RNX79"/>
      <c r="RNY79"/>
      <c r="RNZ79"/>
      <c r="ROA79"/>
      <c r="ROB79"/>
      <c r="ROC79"/>
      <c r="ROD79"/>
      <c r="ROE79"/>
      <c r="ROF79"/>
      <c r="ROG79"/>
      <c r="ROH79"/>
      <c r="ROI79"/>
      <c r="ROJ79"/>
      <c r="ROK79"/>
      <c r="ROL79"/>
      <c r="ROM79"/>
      <c r="RON79"/>
      <c r="ROO79"/>
      <c r="ROP79"/>
      <c r="ROQ79"/>
      <c r="ROR79"/>
      <c r="ROS79"/>
      <c r="ROT79"/>
      <c r="ROU79"/>
      <c r="ROV79"/>
      <c r="ROW79"/>
      <c r="ROX79"/>
      <c r="ROY79"/>
      <c r="ROZ79"/>
      <c r="RPA79"/>
      <c r="RPB79"/>
      <c r="RPC79"/>
      <c r="RPD79"/>
      <c r="RPE79"/>
      <c r="RPF79"/>
      <c r="RPG79"/>
      <c r="RPH79"/>
      <c r="RPI79"/>
      <c r="RPJ79"/>
      <c r="RPK79"/>
      <c r="RPL79"/>
      <c r="RPM79"/>
      <c r="RPN79"/>
      <c r="RPO79"/>
      <c r="RPP79"/>
      <c r="RPQ79"/>
      <c r="RPR79"/>
      <c r="RPS79"/>
      <c r="RPT79"/>
      <c r="RPU79"/>
      <c r="RPV79"/>
      <c r="RPW79"/>
      <c r="RPX79"/>
      <c r="RPY79"/>
      <c r="RPZ79"/>
      <c r="RQA79"/>
      <c r="RQB79"/>
      <c r="RQC79"/>
      <c r="RQD79"/>
      <c r="RQE79"/>
      <c r="RQF79"/>
      <c r="RQG79"/>
      <c r="RQH79"/>
      <c r="RQI79"/>
      <c r="RQJ79"/>
      <c r="RQK79"/>
      <c r="RQL79"/>
      <c r="RQM79"/>
      <c r="RQN79"/>
      <c r="RQO79"/>
      <c r="RQP79"/>
      <c r="RQQ79"/>
      <c r="RQR79"/>
      <c r="RQS79"/>
      <c r="RQT79"/>
      <c r="RQU79"/>
      <c r="RQV79"/>
      <c r="RQW79"/>
      <c r="RQX79"/>
      <c r="RQY79"/>
      <c r="RQZ79"/>
      <c r="RRA79"/>
      <c r="RRB79"/>
      <c r="RRC79"/>
      <c r="RRD79"/>
      <c r="RRE79"/>
      <c r="RRF79"/>
      <c r="RRG79"/>
      <c r="RRH79"/>
      <c r="RRI79"/>
      <c r="RRJ79"/>
      <c r="RRK79"/>
      <c r="RRL79"/>
      <c r="RRM79"/>
      <c r="RRN79"/>
      <c r="RRO79"/>
      <c r="RRP79"/>
      <c r="RRQ79"/>
      <c r="RRR79"/>
      <c r="RRS79"/>
      <c r="RRT79"/>
      <c r="RRU79"/>
      <c r="RRV79"/>
      <c r="RRW79"/>
      <c r="RRX79"/>
      <c r="RRY79"/>
      <c r="RRZ79"/>
      <c r="RSA79"/>
      <c r="RSB79"/>
      <c r="RSC79"/>
      <c r="RSD79"/>
      <c r="RSE79"/>
      <c r="RSF79"/>
      <c r="RSG79"/>
      <c r="RSH79"/>
      <c r="RSI79"/>
      <c r="RSJ79"/>
      <c r="RSK79"/>
      <c r="RSL79"/>
      <c r="RSM79"/>
      <c r="RSN79"/>
      <c r="RSO79"/>
      <c r="RSP79"/>
      <c r="RSQ79"/>
      <c r="RSR79"/>
      <c r="RSS79"/>
      <c r="RST79"/>
      <c r="RSU79"/>
      <c r="RSV79"/>
      <c r="RSW79"/>
      <c r="RSX79"/>
      <c r="RSY79"/>
      <c r="RSZ79"/>
      <c r="RTA79"/>
      <c r="RTB79"/>
      <c r="RTC79"/>
      <c r="RTD79"/>
      <c r="RTE79"/>
      <c r="RTF79"/>
      <c r="RTG79"/>
      <c r="RTH79"/>
      <c r="RTI79"/>
      <c r="RTJ79"/>
      <c r="RTK79"/>
      <c r="RTL79"/>
      <c r="RTM79"/>
      <c r="RTN79"/>
      <c r="RTO79"/>
      <c r="RTP79"/>
      <c r="RTQ79"/>
      <c r="RTR79"/>
      <c r="RTS79"/>
      <c r="RTT79"/>
      <c r="RTU79"/>
      <c r="RTV79"/>
      <c r="RTW79"/>
      <c r="RTX79"/>
      <c r="RTY79"/>
      <c r="RTZ79"/>
      <c r="RUA79"/>
      <c r="RUB79"/>
      <c r="RUC79"/>
      <c r="RUD79"/>
      <c r="RUE79"/>
      <c r="RUF79"/>
      <c r="RUG79"/>
      <c r="RUH79"/>
      <c r="RUI79"/>
      <c r="RUJ79"/>
      <c r="RUK79"/>
      <c r="RUL79"/>
      <c r="RUM79"/>
      <c r="RUN79"/>
      <c r="RUO79"/>
      <c r="RUP79"/>
      <c r="RUQ79"/>
      <c r="RUR79"/>
      <c r="RUS79"/>
      <c r="RUT79"/>
      <c r="RUU79"/>
      <c r="RUV79"/>
      <c r="RUW79"/>
      <c r="RUX79"/>
      <c r="RUY79"/>
      <c r="RUZ79"/>
      <c r="RVA79"/>
      <c r="RVB79"/>
      <c r="RVC79"/>
      <c r="RVD79"/>
      <c r="RVE79"/>
      <c r="RVF79"/>
      <c r="RVG79"/>
      <c r="RVH79"/>
      <c r="RVI79"/>
      <c r="RVJ79"/>
      <c r="RVK79"/>
      <c r="RVL79"/>
      <c r="RVM79"/>
      <c r="RVN79"/>
      <c r="RVO79"/>
      <c r="RVP79"/>
      <c r="RVQ79"/>
      <c r="RVR79"/>
      <c r="RVS79"/>
      <c r="RVT79"/>
      <c r="RVU79"/>
      <c r="RVV79"/>
      <c r="RVW79"/>
      <c r="RVX79"/>
      <c r="RVY79"/>
      <c r="RVZ79"/>
      <c r="RWA79"/>
      <c r="RWB79"/>
      <c r="RWC79"/>
      <c r="RWD79"/>
      <c r="RWE79"/>
      <c r="RWF79"/>
      <c r="RWG79"/>
      <c r="RWH79"/>
      <c r="RWI79"/>
      <c r="RWJ79"/>
      <c r="RWK79"/>
      <c r="RWL79"/>
      <c r="RWM79"/>
      <c r="RWN79"/>
      <c r="RWO79"/>
      <c r="RWP79"/>
      <c r="RWQ79"/>
      <c r="RWR79"/>
      <c r="RWS79"/>
      <c r="RWT79"/>
      <c r="RWU79"/>
      <c r="RWV79"/>
      <c r="RWW79"/>
      <c r="RWX79"/>
      <c r="RWY79"/>
      <c r="RWZ79"/>
      <c r="RXA79"/>
      <c r="RXB79"/>
      <c r="RXC79"/>
      <c r="RXD79"/>
      <c r="RXE79"/>
      <c r="RXF79"/>
      <c r="RXG79"/>
      <c r="RXH79"/>
      <c r="RXI79"/>
      <c r="RXJ79"/>
      <c r="RXK79"/>
      <c r="RXL79"/>
      <c r="RXM79"/>
      <c r="RXN79"/>
      <c r="RXO79"/>
      <c r="RXP79"/>
      <c r="RXQ79"/>
      <c r="RXR79"/>
      <c r="RXS79"/>
      <c r="RXT79"/>
      <c r="RXU79"/>
      <c r="RXV79"/>
      <c r="RXW79"/>
      <c r="RXX79"/>
      <c r="RXY79"/>
      <c r="RXZ79"/>
      <c r="RYA79"/>
      <c r="RYB79"/>
      <c r="RYC79"/>
      <c r="RYD79"/>
      <c r="RYE79"/>
      <c r="RYF79"/>
      <c r="RYG79"/>
      <c r="RYH79"/>
      <c r="RYI79"/>
      <c r="RYJ79"/>
      <c r="RYK79"/>
      <c r="RYL79"/>
      <c r="RYM79"/>
      <c r="RYN79"/>
      <c r="RYO79"/>
      <c r="RYP79"/>
      <c r="RYQ79"/>
      <c r="RYR79"/>
      <c r="RYS79"/>
      <c r="RYT79"/>
      <c r="RYU79"/>
      <c r="RYV79"/>
      <c r="RYW79"/>
      <c r="RYX79"/>
      <c r="RYY79"/>
      <c r="RYZ79"/>
      <c r="RZA79"/>
      <c r="RZB79"/>
      <c r="RZC79"/>
      <c r="RZD79"/>
      <c r="RZE79"/>
      <c r="RZF79"/>
      <c r="RZG79"/>
      <c r="RZH79"/>
      <c r="RZI79"/>
      <c r="RZJ79"/>
      <c r="RZK79"/>
      <c r="RZL79"/>
      <c r="RZM79"/>
      <c r="RZN79"/>
      <c r="RZO79"/>
      <c r="RZP79"/>
      <c r="RZQ79"/>
      <c r="RZR79"/>
      <c r="RZS79"/>
      <c r="RZT79"/>
      <c r="RZU79"/>
      <c r="RZV79"/>
      <c r="RZW79"/>
      <c r="RZX79"/>
      <c r="RZY79"/>
      <c r="RZZ79"/>
      <c r="SAA79"/>
      <c r="SAB79"/>
      <c r="SAC79"/>
      <c r="SAD79"/>
      <c r="SAE79"/>
      <c r="SAF79"/>
      <c r="SAG79"/>
      <c r="SAH79"/>
      <c r="SAI79"/>
      <c r="SAJ79"/>
      <c r="SAK79"/>
      <c r="SAL79"/>
      <c r="SAM79"/>
      <c r="SAN79"/>
      <c r="SAO79"/>
      <c r="SAP79"/>
      <c r="SAQ79"/>
      <c r="SAR79"/>
      <c r="SAS79"/>
      <c r="SAT79"/>
      <c r="SAU79"/>
      <c r="SAV79"/>
      <c r="SAW79"/>
      <c r="SAX79"/>
      <c r="SAY79"/>
      <c r="SAZ79"/>
      <c r="SBA79"/>
      <c r="SBB79"/>
      <c r="SBC79"/>
      <c r="SBD79"/>
      <c r="SBE79"/>
      <c r="SBF79"/>
      <c r="SBG79"/>
      <c r="SBH79"/>
      <c r="SBI79"/>
      <c r="SBJ79"/>
      <c r="SBK79"/>
      <c r="SBL79"/>
      <c r="SBM79"/>
      <c r="SBN79"/>
      <c r="SBO79"/>
      <c r="SBP79"/>
      <c r="SBQ79"/>
      <c r="SBR79"/>
      <c r="SBS79"/>
      <c r="SBT79"/>
      <c r="SBU79"/>
      <c r="SBV79"/>
      <c r="SBW79"/>
      <c r="SBX79"/>
      <c r="SBY79"/>
      <c r="SBZ79"/>
      <c r="SCA79"/>
      <c r="SCB79"/>
      <c r="SCC79"/>
      <c r="SCD79"/>
      <c r="SCE79"/>
      <c r="SCF79"/>
      <c r="SCG79"/>
      <c r="SCH79"/>
      <c r="SCI79"/>
      <c r="SCJ79"/>
      <c r="SCK79"/>
      <c r="SCL79"/>
      <c r="SCM79"/>
      <c r="SCN79"/>
      <c r="SCO79"/>
      <c r="SCP79"/>
      <c r="SCQ79"/>
      <c r="SCR79"/>
      <c r="SCS79"/>
      <c r="SCT79"/>
      <c r="SCU79"/>
      <c r="SCV79"/>
      <c r="SCW79"/>
      <c r="SCX79"/>
      <c r="SCY79"/>
      <c r="SCZ79"/>
      <c r="SDA79"/>
      <c r="SDB79"/>
      <c r="SDC79"/>
      <c r="SDD79"/>
      <c r="SDE79"/>
      <c r="SDF79"/>
      <c r="SDG79"/>
      <c r="SDH79"/>
      <c r="SDI79"/>
      <c r="SDJ79"/>
      <c r="SDK79"/>
      <c r="SDL79"/>
      <c r="SDM79"/>
      <c r="SDN79"/>
      <c r="SDO79"/>
      <c r="SDP79"/>
      <c r="SDQ79"/>
      <c r="SDR79"/>
      <c r="SDS79"/>
      <c r="SDT79"/>
      <c r="SDU79"/>
      <c r="SDV79"/>
      <c r="SDW79"/>
      <c r="SDX79"/>
      <c r="SDY79"/>
      <c r="SDZ79"/>
      <c r="SEA79"/>
      <c r="SEB79"/>
      <c r="SEC79"/>
      <c r="SED79"/>
      <c r="SEE79"/>
      <c r="SEF79"/>
      <c r="SEG79"/>
      <c r="SEH79"/>
      <c r="SEI79"/>
      <c r="SEJ79"/>
      <c r="SEK79"/>
      <c r="SEL79"/>
      <c r="SEM79"/>
      <c r="SEN79"/>
      <c r="SEO79"/>
      <c r="SEP79"/>
      <c r="SEQ79"/>
      <c r="SER79"/>
      <c r="SES79"/>
      <c r="SET79"/>
      <c r="SEU79"/>
      <c r="SEV79"/>
      <c r="SEW79"/>
      <c r="SEX79"/>
      <c r="SEY79"/>
      <c r="SEZ79"/>
      <c r="SFA79"/>
      <c r="SFB79"/>
      <c r="SFC79"/>
      <c r="SFD79"/>
      <c r="SFE79"/>
      <c r="SFF79"/>
      <c r="SFG79"/>
      <c r="SFH79"/>
      <c r="SFI79"/>
      <c r="SFJ79"/>
      <c r="SFK79"/>
      <c r="SFL79"/>
      <c r="SFM79"/>
      <c r="SFN79"/>
      <c r="SFO79"/>
      <c r="SFP79"/>
      <c r="SFQ79"/>
      <c r="SFR79"/>
      <c r="SFS79"/>
      <c r="SFT79"/>
      <c r="SFU79"/>
      <c r="SFV79"/>
      <c r="SFW79"/>
      <c r="SFX79"/>
      <c r="SFY79"/>
      <c r="SFZ79"/>
      <c r="SGA79"/>
      <c r="SGB79"/>
      <c r="SGC79"/>
      <c r="SGD79"/>
      <c r="SGE79"/>
      <c r="SGF79"/>
      <c r="SGG79"/>
      <c r="SGH79"/>
      <c r="SGI79"/>
      <c r="SGJ79"/>
      <c r="SGK79"/>
      <c r="SGL79"/>
      <c r="SGM79"/>
      <c r="SGN79"/>
      <c r="SGO79"/>
      <c r="SGP79"/>
      <c r="SGQ79"/>
      <c r="SGR79"/>
      <c r="SGS79"/>
      <c r="SGT79"/>
      <c r="SGU79"/>
      <c r="SGV79"/>
      <c r="SGW79"/>
      <c r="SGX79"/>
      <c r="SGY79"/>
      <c r="SGZ79"/>
      <c r="SHA79"/>
      <c r="SHB79"/>
      <c r="SHC79"/>
      <c r="SHD79"/>
      <c r="SHE79"/>
      <c r="SHF79"/>
      <c r="SHG79"/>
      <c r="SHH79"/>
      <c r="SHI79"/>
      <c r="SHJ79"/>
      <c r="SHK79"/>
      <c r="SHL79"/>
      <c r="SHM79"/>
      <c r="SHN79"/>
      <c r="SHO79"/>
      <c r="SHP79"/>
      <c r="SHQ79"/>
      <c r="SHR79"/>
      <c r="SHS79"/>
      <c r="SHT79"/>
      <c r="SHU79"/>
      <c r="SHV79"/>
      <c r="SHW79"/>
      <c r="SHX79"/>
      <c r="SHY79"/>
      <c r="SHZ79"/>
      <c r="SIA79"/>
      <c r="SIB79"/>
      <c r="SIC79"/>
      <c r="SID79"/>
      <c r="SIE79"/>
      <c r="SIF79"/>
      <c r="SIG79"/>
      <c r="SIH79"/>
      <c r="SII79"/>
      <c r="SIJ79"/>
      <c r="SIK79"/>
      <c r="SIL79"/>
      <c r="SIM79"/>
      <c r="SIN79"/>
      <c r="SIO79"/>
      <c r="SIP79"/>
      <c r="SIQ79"/>
      <c r="SIR79"/>
      <c r="SIS79"/>
      <c r="SIT79"/>
      <c r="SIU79"/>
      <c r="SIV79"/>
      <c r="SIW79"/>
      <c r="SIX79"/>
      <c r="SIY79"/>
      <c r="SIZ79"/>
      <c r="SJA79"/>
      <c r="SJB79"/>
      <c r="SJC79"/>
      <c r="SJD79"/>
      <c r="SJE79"/>
      <c r="SJF79"/>
      <c r="SJG79"/>
      <c r="SJH79"/>
      <c r="SJI79"/>
      <c r="SJJ79"/>
      <c r="SJK79"/>
      <c r="SJL79"/>
      <c r="SJM79"/>
      <c r="SJN79"/>
      <c r="SJO79"/>
      <c r="SJP79"/>
      <c r="SJQ79"/>
      <c r="SJR79"/>
      <c r="SJS79"/>
      <c r="SJT79"/>
      <c r="SJU79"/>
      <c r="SJV79"/>
      <c r="SJW79"/>
      <c r="SJX79"/>
      <c r="SJY79"/>
      <c r="SJZ79"/>
      <c r="SKA79"/>
      <c r="SKB79"/>
      <c r="SKC79"/>
      <c r="SKD79"/>
      <c r="SKE79"/>
      <c r="SKF79"/>
      <c r="SKG79"/>
      <c r="SKH79"/>
      <c r="SKI79"/>
      <c r="SKJ79"/>
      <c r="SKK79"/>
      <c r="SKL79"/>
      <c r="SKM79"/>
      <c r="SKN79"/>
      <c r="SKO79"/>
      <c r="SKP79"/>
      <c r="SKQ79"/>
      <c r="SKR79"/>
      <c r="SKS79"/>
      <c r="SKT79"/>
      <c r="SKU79"/>
      <c r="SKV79"/>
      <c r="SKW79"/>
      <c r="SKX79"/>
      <c r="SKY79"/>
      <c r="SKZ79"/>
      <c r="SLA79"/>
      <c r="SLB79"/>
      <c r="SLC79"/>
      <c r="SLD79"/>
      <c r="SLE79"/>
      <c r="SLF79"/>
      <c r="SLG79"/>
      <c r="SLH79"/>
      <c r="SLI79"/>
      <c r="SLJ79"/>
      <c r="SLK79"/>
      <c r="SLL79"/>
      <c r="SLM79"/>
      <c r="SLN79"/>
      <c r="SLO79"/>
      <c r="SLP79"/>
      <c r="SLQ79"/>
      <c r="SLR79"/>
      <c r="SLS79"/>
      <c r="SLT79"/>
      <c r="SLU79"/>
      <c r="SLV79"/>
      <c r="SLW79"/>
      <c r="SLX79"/>
      <c r="SLY79"/>
      <c r="SLZ79"/>
      <c r="SMA79"/>
      <c r="SMB79"/>
      <c r="SMC79"/>
      <c r="SMD79"/>
      <c r="SME79"/>
      <c r="SMF79"/>
      <c r="SMG79"/>
      <c r="SMH79"/>
      <c r="SMI79"/>
      <c r="SMJ79"/>
      <c r="SMK79"/>
      <c r="SML79"/>
      <c r="SMM79"/>
      <c r="SMN79"/>
      <c r="SMO79"/>
      <c r="SMP79"/>
      <c r="SMQ79"/>
      <c r="SMR79"/>
      <c r="SMS79"/>
      <c r="SMT79"/>
      <c r="SMU79"/>
      <c r="SMV79"/>
      <c r="SMW79"/>
      <c r="SMX79"/>
      <c r="SMY79"/>
      <c r="SMZ79"/>
      <c r="SNA79"/>
      <c r="SNB79"/>
      <c r="SNC79"/>
      <c r="SND79"/>
      <c r="SNE79"/>
      <c r="SNF79"/>
      <c r="SNG79"/>
      <c r="SNH79"/>
      <c r="SNI79"/>
      <c r="SNJ79"/>
      <c r="SNK79"/>
      <c r="SNL79"/>
      <c r="SNM79"/>
      <c r="SNN79"/>
      <c r="SNO79"/>
      <c r="SNP79"/>
      <c r="SNQ79"/>
      <c r="SNR79"/>
      <c r="SNS79"/>
      <c r="SNT79"/>
      <c r="SNU79"/>
      <c r="SNV79"/>
      <c r="SNW79"/>
      <c r="SNX79"/>
      <c r="SNY79"/>
      <c r="SNZ79"/>
      <c r="SOA79"/>
      <c r="SOB79"/>
      <c r="SOC79"/>
      <c r="SOD79"/>
      <c r="SOE79"/>
      <c r="SOF79"/>
      <c r="SOG79"/>
      <c r="SOH79"/>
      <c r="SOI79"/>
      <c r="SOJ79"/>
      <c r="SOK79"/>
      <c r="SOL79"/>
      <c r="SOM79"/>
      <c r="SON79"/>
      <c r="SOO79"/>
      <c r="SOP79"/>
      <c r="SOQ79"/>
      <c r="SOR79"/>
      <c r="SOS79"/>
      <c r="SOT79"/>
      <c r="SOU79"/>
      <c r="SOV79"/>
      <c r="SOW79"/>
      <c r="SOX79"/>
      <c r="SOY79"/>
      <c r="SOZ79"/>
      <c r="SPA79"/>
      <c r="SPB79"/>
      <c r="SPC79"/>
      <c r="SPD79"/>
      <c r="SPE79"/>
      <c r="SPF79"/>
      <c r="SPG79"/>
      <c r="SPH79"/>
      <c r="SPI79"/>
      <c r="SPJ79"/>
      <c r="SPK79"/>
      <c r="SPL79"/>
      <c r="SPM79"/>
      <c r="SPN79"/>
      <c r="SPO79"/>
      <c r="SPP79"/>
      <c r="SPQ79"/>
      <c r="SPR79"/>
      <c r="SPS79"/>
      <c r="SPT79"/>
      <c r="SPU79"/>
      <c r="SPV79"/>
      <c r="SPW79"/>
      <c r="SPX79"/>
      <c r="SPY79"/>
      <c r="SPZ79"/>
      <c r="SQA79"/>
      <c r="SQB79"/>
      <c r="SQC79"/>
      <c r="SQD79"/>
      <c r="SQE79"/>
      <c r="SQF79"/>
      <c r="SQG79"/>
      <c r="SQH79"/>
      <c r="SQI79"/>
      <c r="SQJ79"/>
      <c r="SQK79"/>
      <c r="SQL79"/>
      <c r="SQM79"/>
      <c r="SQN79"/>
      <c r="SQO79"/>
      <c r="SQP79"/>
      <c r="SQQ79"/>
      <c r="SQR79"/>
      <c r="SQS79"/>
      <c r="SQT79"/>
      <c r="SQU79"/>
      <c r="SQV79"/>
      <c r="SQW79"/>
      <c r="SQX79"/>
      <c r="SQY79"/>
      <c r="SQZ79"/>
      <c r="SRA79"/>
      <c r="SRB79"/>
      <c r="SRC79"/>
      <c r="SRD79"/>
      <c r="SRE79"/>
      <c r="SRF79"/>
      <c r="SRG79"/>
      <c r="SRH79"/>
      <c r="SRI79"/>
      <c r="SRJ79"/>
      <c r="SRK79"/>
      <c r="SRL79"/>
      <c r="SRM79"/>
      <c r="SRN79"/>
      <c r="SRO79"/>
      <c r="SRP79"/>
      <c r="SRQ79"/>
      <c r="SRR79"/>
      <c r="SRS79"/>
      <c r="SRT79"/>
      <c r="SRU79"/>
      <c r="SRV79"/>
      <c r="SRW79"/>
      <c r="SRX79"/>
      <c r="SRY79"/>
      <c r="SRZ79"/>
      <c r="SSA79"/>
      <c r="SSB79"/>
      <c r="SSC79"/>
      <c r="SSD79"/>
      <c r="SSE79"/>
      <c r="SSF79"/>
      <c r="SSG79"/>
      <c r="SSH79"/>
      <c r="SSI79"/>
      <c r="SSJ79"/>
      <c r="SSK79"/>
      <c r="SSL79"/>
      <c r="SSM79"/>
      <c r="SSN79"/>
      <c r="SSO79"/>
      <c r="SSP79"/>
      <c r="SSQ79"/>
      <c r="SSR79"/>
      <c r="SSS79"/>
      <c r="SST79"/>
      <c r="SSU79"/>
      <c r="SSV79"/>
      <c r="SSW79"/>
      <c r="SSX79"/>
      <c r="SSY79"/>
      <c r="SSZ79"/>
      <c r="STA79"/>
      <c r="STB79"/>
      <c r="STC79"/>
      <c r="STD79"/>
      <c r="STE79"/>
      <c r="STF79"/>
      <c r="STG79"/>
      <c r="STH79"/>
      <c r="STI79"/>
      <c r="STJ79"/>
      <c r="STK79"/>
      <c r="STL79"/>
      <c r="STM79"/>
      <c r="STN79"/>
      <c r="STO79"/>
      <c r="STP79"/>
      <c r="STQ79"/>
      <c r="STR79"/>
      <c r="STS79"/>
      <c r="STT79"/>
      <c r="STU79"/>
      <c r="STV79"/>
      <c r="STW79"/>
      <c r="STX79"/>
      <c r="STY79"/>
      <c r="STZ79"/>
      <c r="SUA79"/>
      <c r="SUB79"/>
      <c r="SUC79"/>
      <c r="SUD79"/>
      <c r="SUE79"/>
      <c r="SUF79"/>
      <c r="SUG79"/>
      <c r="SUH79"/>
      <c r="SUI79"/>
      <c r="SUJ79"/>
      <c r="SUK79"/>
      <c r="SUL79"/>
      <c r="SUM79"/>
      <c r="SUN79"/>
      <c r="SUO79"/>
      <c r="SUP79"/>
      <c r="SUQ79"/>
      <c r="SUR79"/>
      <c r="SUS79"/>
      <c r="SUT79"/>
      <c r="SUU79"/>
      <c r="SUV79"/>
      <c r="SUW79"/>
      <c r="SUX79"/>
      <c r="SUY79"/>
      <c r="SUZ79"/>
      <c r="SVA79"/>
      <c r="SVB79"/>
      <c r="SVC79"/>
      <c r="SVD79"/>
      <c r="SVE79"/>
      <c r="SVF79"/>
      <c r="SVG79"/>
      <c r="SVH79"/>
      <c r="SVI79"/>
      <c r="SVJ79"/>
      <c r="SVK79"/>
      <c r="SVL79"/>
      <c r="SVM79"/>
      <c r="SVN79"/>
      <c r="SVO79"/>
      <c r="SVP79"/>
      <c r="SVQ79"/>
      <c r="SVR79"/>
      <c r="SVS79"/>
      <c r="SVT79"/>
      <c r="SVU79"/>
      <c r="SVV79"/>
      <c r="SVW79"/>
      <c r="SVX79"/>
      <c r="SVY79"/>
      <c r="SVZ79"/>
      <c r="SWA79"/>
      <c r="SWB79"/>
      <c r="SWC79"/>
      <c r="SWD79"/>
      <c r="SWE79"/>
      <c r="SWF79"/>
      <c r="SWG79"/>
      <c r="SWH79"/>
      <c r="SWI79"/>
      <c r="SWJ79"/>
      <c r="SWK79"/>
      <c r="SWL79"/>
      <c r="SWM79"/>
      <c r="SWN79"/>
      <c r="SWO79"/>
      <c r="SWP79"/>
      <c r="SWQ79"/>
      <c r="SWR79"/>
      <c r="SWS79"/>
      <c r="SWT79"/>
      <c r="SWU79"/>
      <c r="SWV79"/>
      <c r="SWW79"/>
      <c r="SWX79"/>
      <c r="SWY79"/>
      <c r="SWZ79"/>
      <c r="SXA79"/>
      <c r="SXB79"/>
      <c r="SXC79"/>
      <c r="SXD79"/>
      <c r="SXE79"/>
      <c r="SXF79"/>
      <c r="SXG79"/>
      <c r="SXH79"/>
      <c r="SXI79"/>
      <c r="SXJ79"/>
      <c r="SXK79"/>
      <c r="SXL79"/>
      <c r="SXM79"/>
      <c r="SXN79"/>
      <c r="SXO79"/>
      <c r="SXP79"/>
      <c r="SXQ79"/>
      <c r="SXR79"/>
      <c r="SXS79"/>
      <c r="SXT79"/>
      <c r="SXU79"/>
      <c r="SXV79"/>
      <c r="SXW79"/>
      <c r="SXX79"/>
      <c r="SXY79"/>
      <c r="SXZ79"/>
      <c r="SYA79"/>
      <c r="SYB79"/>
      <c r="SYC79"/>
      <c r="SYD79"/>
      <c r="SYE79"/>
      <c r="SYF79"/>
      <c r="SYG79"/>
      <c r="SYH79"/>
      <c r="SYI79"/>
      <c r="SYJ79"/>
      <c r="SYK79"/>
      <c r="SYL79"/>
      <c r="SYM79"/>
      <c r="SYN79"/>
      <c r="SYO79"/>
      <c r="SYP79"/>
      <c r="SYQ79"/>
      <c r="SYR79"/>
      <c r="SYS79"/>
      <c r="SYT79"/>
      <c r="SYU79"/>
      <c r="SYV79"/>
      <c r="SYW79"/>
      <c r="SYX79"/>
      <c r="SYY79"/>
      <c r="SYZ79"/>
      <c r="SZA79"/>
      <c r="SZB79"/>
      <c r="SZC79"/>
      <c r="SZD79"/>
      <c r="SZE79"/>
      <c r="SZF79"/>
      <c r="SZG79"/>
      <c r="SZH79"/>
      <c r="SZI79"/>
      <c r="SZJ79"/>
      <c r="SZK79"/>
      <c r="SZL79"/>
      <c r="SZM79"/>
      <c r="SZN79"/>
      <c r="SZO79"/>
      <c r="SZP79"/>
      <c r="SZQ79"/>
      <c r="SZR79"/>
      <c r="SZS79"/>
      <c r="SZT79"/>
      <c r="SZU79"/>
      <c r="SZV79"/>
      <c r="SZW79"/>
      <c r="SZX79"/>
      <c r="SZY79"/>
      <c r="SZZ79"/>
      <c r="TAA79"/>
      <c r="TAB79"/>
      <c r="TAC79"/>
      <c r="TAD79"/>
      <c r="TAE79"/>
      <c r="TAF79"/>
      <c r="TAG79"/>
      <c r="TAH79"/>
      <c r="TAI79"/>
      <c r="TAJ79"/>
      <c r="TAK79"/>
      <c r="TAL79"/>
      <c r="TAM79"/>
      <c r="TAN79"/>
      <c r="TAO79"/>
      <c r="TAP79"/>
      <c r="TAQ79"/>
      <c r="TAR79"/>
      <c r="TAS79"/>
      <c r="TAT79"/>
      <c r="TAU79"/>
      <c r="TAV79"/>
      <c r="TAW79"/>
      <c r="TAX79"/>
      <c r="TAY79"/>
      <c r="TAZ79"/>
      <c r="TBA79"/>
      <c r="TBB79"/>
      <c r="TBC79"/>
      <c r="TBD79"/>
      <c r="TBE79"/>
      <c r="TBF79"/>
      <c r="TBG79"/>
      <c r="TBH79"/>
      <c r="TBI79"/>
      <c r="TBJ79"/>
      <c r="TBK79"/>
      <c r="TBL79"/>
      <c r="TBM79"/>
      <c r="TBN79"/>
      <c r="TBO79"/>
      <c r="TBP79"/>
      <c r="TBQ79"/>
      <c r="TBR79"/>
      <c r="TBS79"/>
      <c r="TBT79"/>
      <c r="TBU79"/>
      <c r="TBV79"/>
      <c r="TBW79"/>
      <c r="TBX79"/>
      <c r="TBY79"/>
      <c r="TBZ79"/>
      <c r="TCA79"/>
      <c r="TCB79"/>
      <c r="TCC79"/>
      <c r="TCD79"/>
      <c r="TCE79"/>
      <c r="TCF79"/>
      <c r="TCG79"/>
      <c r="TCH79"/>
      <c r="TCI79"/>
      <c r="TCJ79"/>
      <c r="TCK79"/>
      <c r="TCL79"/>
      <c r="TCM79"/>
      <c r="TCN79"/>
      <c r="TCO79"/>
      <c r="TCP79"/>
      <c r="TCQ79"/>
      <c r="TCR79"/>
      <c r="TCS79"/>
      <c r="TCT79"/>
      <c r="TCU79"/>
      <c r="TCV79"/>
      <c r="TCW79"/>
      <c r="TCX79"/>
      <c r="TCY79"/>
      <c r="TCZ79"/>
      <c r="TDA79"/>
      <c r="TDB79"/>
      <c r="TDC79"/>
      <c r="TDD79"/>
      <c r="TDE79"/>
      <c r="TDF79"/>
      <c r="TDG79"/>
      <c r="TDH79"/>
      <c r="TDI79"/>
      <c r="TDJ79"/>
      <c r="TDK79"/>
      <c r="TDL79"/>
      <c r="TDM79"/>
      <c r="TDN79"/>
      <c r="TDO79"/>
      <c r="TDP79"/>
      <c r="TDQ79"/>
      <c r="TDR79"/>
      <c r="TDS79"/>
      <c r="TDT79"/>
      <c r="TDU79"/>
      <c r="TDV79"/>
      <c r="TDW79"/>
      <c r="TDX79"/>
      <c r="TDY79"/>
      <c r="TDZ79"/>
      <c r="TEA79"/>
      <c r="TEB79"/>
      <c r="TEC79"/>
      <c r="TED79"/>
      <c r="TEE79"/>
      <c r="TEF79"/>
      <c r="TEG79"/>
      <c r="TEH79"/>
      <c r="TEI79"/>
      <c r="TEJ79"/>
      <c r="TEK79"/>
      <c r="TEL79"/>
      <c r="TEM79"/>
      <c r="TEN79"/>
      <c r="TEO79"/>
      <c r="TEP79"/>
      <c r="TEQ79"/>
      <c r="TER79"/>
      <c r="TES79"/>
      <c r="TET79"/>
      <c r="TEU79"/>
      <c r="TEV79"/>
      <c r="TEW79"/>
      <c r="TEX79"/>
      <c r="TEY79"/>
      <c r="TEZ79"/>
      <c r="TFA79"/>
      <c r="TFB79"/>
      <c r="TFC79"/>
      <c r="TFD79"/>
      <c r="TFE79"/>
      <c r="TFF79"/>
      <c r="TFG79"/>
      <c r="TFH79"/>
      <c r="TFI79"/>
      <c r="TFJ79"/>
      <c r="TFK79"/>
      <c r="TFL79"/>
      <c r="TFM79"/>
      <c r="TFN79"/>
      <c r="TFO79"/>
      <c r="TFP79"/>
      <c r="TFQ79"/>
      <c r="TFR79"/>
      <c r="TFS79"/>
      <c r="TFT79"/>
      <c r="TFU79"/>
      <c r="TFV79"/>
      <c r="TFW79"/>
      <c r="TFX79"/>
      <c r="TFY79"/>
      <c r="TFZ79"/>
      <c r="TGA79"/>
      <c r="TGB79"/>
      <c r="TGC79"/>
      <c r="TGD79"/>
      <c r="TGE79"/>
      <c r="TGF79"/>
      <c r="TGG79"/>
      <c r="TGH79"/>
      <c r="TGI79"/>
      <c r="TGJ79"/>
      <c r="TGK79"/>
      <c r="TGL79"/>
      <c r="TGM79"/>
      <c r="TGN79"/>
      <c r="TGO79"/>
      <c r="TGP79"/>
      <c r="TGQ79"/>
      <c r="TGR79"/>
      <c r="TGS79"/>
      <c r="TGT79"/>
      <c r="TGU79"/>
      <c r="TGV79"/>
      <c r="TGW79"/>
      <c r="TGX79"/>
      <c r="TGY79"/>
      <c r="TGZ79"/>
      <c r="THA79"/>
      <c r="THB79"/>
      <c r="THC79"/>
      <c r="THD79"/>
      <c r="THE79"/>
      <c r="THF79"/>
      <c r="THG79"/>
      <c r="THH79"/>
      <c r="THI79"/>
      <c r="THJ79"/>
      <c r="THK79"/>
      <c r="THL79"/>
      <c r="THM79"/>
      <c r="THN79"/>
      <c r="THO79"/>
      <c r="THP79"/>
      <c r="THQ79"/>
      <c r="THR79"/>
      <c r="THS79"/>
      <c r="THT79"/>
      <c r="THU79"/>
      <c r="THV79"/>
      <c r="THW79"/>
      <c r="THX79"/>
      <c r="THY79"/>
      <c r="THZ79"/>
      <c r="TIA79"/>
      <c r="TIB79"/>
      <c r="TIC79"/>
      <c r="TID79"/>
      <c r="TIE79"/>
      <c r="TIF79"/>
      <c r="TIG79"/>
      <c r="TIH79"/>
      <c r="TII79"/>
      <c r="TIJ79"/>
      <c r="TIK79"/>
      <c r="TIL79"/>
      <c r="TIM79"/>
      <c r="TIN79"/>
      <c r="TIO79"/>
      <c r="TIP79"/>
      <c r="TIQ79"/>
      <c r="TIR79"/>
      <c r="TIS79"/>
      <c r="TIT79"/>
      <c r="TIU79"/>
      <c r="TIV79"/>
      <c r="TIW79"/>
      <c r="TIX79"/>
      <c r="TIY79"/>
      <c r="TIZ79"/>
      <c r="TJA79"/>
      <c r="TJB79"/>
      <c r="TJC79"/>
      <c r="TJD79"/>
      <c r="TJE79"/>
      <c r="TJF79"/>
      <c r="TJG79"/>
      <c r="TJH79"/>
      <c r="TJI79"/>
      <c r="TJJ79"/>
      <c r="TJK79"/>
      <c r="TJL79"/>
      <c r="TJM79"/>
      <c r="TJN79"/>
      <c r="TJO79"/>
      <c r="TJP79"/>
      <c r="TJQ79"/>
      <c r="TJR79"/>
      <c r="TJS79"/>
      <c r="TJT79"/>
      <c r="TJU79"/>
      <c r="TJV79"/>
      <c r="TJW79"/>
      <c r="TJX79"/>
      <c r="TJY79"/>
      <c r="TJZ79"/>
      <c r="TKA79"/>
      <c r="TKB79"/>
      <c r="TKC79"/>
      <c r="TKD79"/>
      <c r="TKE79"/>
      <c r="TKF79"/>
      <c r="TKG79"/>
      <c r="TKH79"/>
      <c r="TKI79"/>
      <c r="TKJ79"/>
      <c r="TKK79"/>
      <c r="TKL79"/>
      <c r="TKM79"/>
      <c r="TKN79"/>
      <c r="TKO79"/>
      <c r="TKP79"/>
      <c r="TKQ79"/>
      <c r="TKR79"/>
      <c r="TKS79"/>
      <c r="TKT79"/>
      <c r="TKU79"/>
      <c r="TKV79"/>
      <c r="TKW79"/>
      <c r="TKX79"/>
      <c r="TKY79"/>
      <c r="TKZ79"/>
      <c r="TLA79"/>
      <c r="TLB79"/>
      <c r="TLC79"/>
      <c r="TLD79"/>
      <c r="TLE79"/>
      <c r="TLF79"/>
      <c r="TLG79"/>
      <c r="TLH79"/>
      <c r="TLI79"/>
      <c r="TLJ79"/>
      <c r="TLK79"/>
      <c r="TLL79"/>
      <c r="TLM79"/>
      <c r="TLN79"/>
      <c r="TLO79"/>
      <c r="TLP79"/>
      <c r="TLQ79"/>
      <c r="TLR79"/>
      <c r="TLS79"/>
      <c r="TLT79"/>
      <c r="TLU79"/>
      <c r="TLV79"/>
      <c r="TLW79"/>
      <c r="TLX79"/>
      <c r="TLY79"/>
      <c r="TLZ79"/>
      <c r="TMA79"/>
      <c r="TMB79"/>
      <c r="TMC79"/>
      <c r="TMD79"/>
      <c r="TME79"/>
      <c r="TMF79"/>
      <c r="TMG79"/>
      <c r="TMH79"/>
      <c r="TMI79"/>
      <c r="TMJ79"/>
      <c r="TMK79"/>
      <c r="TML79"/>
      <c r="TMM79"/>
      <c r="TMN79"/>
      <c r="TMO79"/>
      <c r="TMP79"/>
      <c r="TMQ79"/>
      <c r="TMR79"/>
      <c r="TMS79"/>
      <c r="TMT79"/>
      <c r="TMU79"/>
      <c r="TMV79"/>
      <c r="TMW79"/>
      <c r="TMX79"/>
      <c r="TMY79"/>
      <c r="TMZ79"/>
      <c r="TNA79"/>
      <c r="TNB79"/>
      <c r="TNC79"/>
      <c r="TND79"/>
      <c r="TNE79"/>
      <c r="TNF79"/>
      <c r="TNG79"/>
      <c r="TNH79"/>
      <c r="TNI79"/>
      <c r="TNJ79"/>
      <c r="TNK79"/>
      <c r="TNL79"/>
      <c r="TNM79"/>
      <c r="TNN79"/>
      <c r="TNO79"/>
      <c r="TNP79"/>
      <c r="TNQ79"/>
      <c r="TNR79"/>
      <c r="TNS79"/>
      <c r="TNT79"/>
      <c r="TNU79"/>
      <c r="TNV79"/>
      <c r="TNW79"/>
      <c r="TNX79"/>
      <c r="TNY79"/>
      <c r="TNZ79"/>
      <c r="TOA79"/>
      <c r="TOB79"/>
      <c r="TOC79"/>
      <c r="TOD79"/>
      <c r="TOE79"/>
      <c r="TOF79"/>
      <c r="TOG79"/>
      <c r="TOH79"/>
      <c r="TOI79"/>
      <c r="TOJ79"/>
      <c r="TOK79"/>
      <c r="TOL79"/>
      <c r="TOM79"/>
      <c r="TON79"/>
      <c r="TOO79"/>
      <c r="TOP79"/>
      <c r="TOQ79"/>
      <c r="TOR79"/>
      <c r="TOS79"/>
      <c r="TOT79"/>
      <c r="TOU79"/>
      <c r="TOV79"/>
      <c r="TOW79"/>
      <c r="TOX79"/>
      <c r="TOY79"/>
      <c r="TOZ79"/>
      <c r="TPA79"/>
      <c r="TPB79"/>
      <c r="TPC79"/>
      <c r="TPD79"/>
      <c r="TPE79"/>
      <c r="TPF79"/>
      <c r="TPG79"/>
      <c r="TPH79"/>
      <c r="TPI79"/>
      <c r="TPJ79"/>
      <c r="TPK79"/>
      <c r="TPL79"/>
      <c r="TPM79"/>
      <c r="TPN79"/>
      <c r="TPO79"/>
      <c r="TPP79"/>
      <c r="TPQ79"/>
      <c r="TPR79"/>
      <c r="TPS79"/>
      <c r="TPT79"/>
      <c r="TPU79"/>
      <c r="TPV79"/>
      <c r="TPW79"/>
      <c r="TPX79"/>
      <c r="TPY79"/>
      <c r="TPZ79"/>
      <c r="TQA79"/>
      <c r="TQB79"/>
      <c r="TQC79"/>
      <c r="TQD79"/>
      <c r="TQE79"/>
      <c r="TQF79"/>
      <c r="TQG79"/>
      <c r="TQH79"/>
      <c r="TQI79"/>
      <c r="TQJ79"/>
      <c r="TQK79"/>
      <c r="TQL79"/>
      <c r="TQM79"/>
      <c r="TQN79"/>
      <c r="TQO79"/>
      <c r="TQP79"/>
      <c r="TQQ79"/>
      <c r="TQR79"/>
      <c r="TQS79"/>
      <c r="TQT79"/>
      <c r="TQU79"/>
      <c r="TQV79"/>
      <c r="TQW79"/>
      <c r="TQX79"/>
      <c r="TQY79"/>
      <c r="TQZ79"/>
      <c r="TRA79"/>
      <c r="TRB79"/>
      <c r="TRC79"/>
      <c r="TRD79"/>
      <c r="TRE79"/>
      <c r="TRF79"/>
      <c r="TRG79"/>
      <c r="TRH79"/>
      <c r="TRI79"/>
      <c r="TRJ79"/>
      <c r="TRK79"/>
      <c r="TRL79"/>
      <c r="TRM79"/>
      <c r="TRN79"/>
      <c r="TRO79"/>
      <c r="TRP79"/>
      <c r="TRQ79"/>
      <c r="TRR79"/>
      <c r="TRS79"/>
      <c r="TRT79"/>
      <c r="TRU79"/>
      <c r="TRV79"/>
      <c r="TRW79"/>
      <c r="TRX79"/>
      <c r="TRY79"/>
      <c r="TRZ79"/>
      <c r="TSA79"/>
      <c r="TSB79"/>
      <c r="TSC79"/>
      <c r="TSD79"/>
      <c r="TSE79"/>
      <c r="TSF79"/>
      <c r="TSG79"/>
      <c r="TSH79"/>
      <c r="TSI79"/>
      <c r="TSJ79"/>
      <c r="TSK79"/>
      <c r="TSL79"/>
      <c r="TSM79"/>
      <c r="TSN79"/>
      <c r="TSO79"/>
      <c r="TSP79"/>
      <c r="TSQ79"/>
      <c r="TSR79"/>
      <c r="TSS79"/>
      <c r="TST79"/>
      <c r="TSU79"/>
      <c r="TSV79"/>
      <c r="TSW79"/>
      <c r="TSX79"/>
      <c r="TSY79"/>
      <c r="TSZ79"/>
      <c r="TTA79"/>
      <c r="TTB79"/>
      <c r="TTC79"/>
      <c r="TTD79"/>
      <c r="TTE79"/>
      <c r="TTF79"/>
      <c r="TTG79"/>
      <c r="TTH79"/>
      <c r="TTI79"/>
      <c r="TTJ79"/>
      <c r="TTK79"/>
      <c r="TTL79"/>
      <c r="TTM79"/>
      <c r="TTN79"/>
      <c r="TTO79"/>
      <c r="TTP79"/>
      <c r="TTQ79"/>
      <c r="TTR79"/>
      <c r="TTS79"/>
      <c r="TTT79"/>
      <c r="TTU79"/>
      <c r="TTV79"/>
      <c r="TTW79"/>
      <c r="TTX79"/>
      <c r="TTY79"/>
      <c r="TTZ79"/>
      <c r="TUA79"/>
      <c r="TUB79"/>
      <c r="TUC79"/>
      <c r="TUD79"/>
      <c r="TUE79"/>
      <c r="TUF79"/>
      <c r="TUG79"/>
      <c r="TUH79"/>
      <c r="TUI79"/>
      <c r="TUJ79"/>
      <c r="TUK79"/>
      <c r="TUL79"/>
      <c r="TUM79"/>
      <c r="TUN79"/>
      <c r="TUO79"/>
      <c r="TUP79"/>
      <c r="TUQ79"/>
      <c r="TUR79"/>
      <c r="TUS79"/>
      <c r="TUT79"/>
      <c r="TUU79"/>
      <c r="TUV79"/>
      <c r="TUW79"/>
      <c r="TUX79"/>
      <c r="TUY79"/>
      <c r="TUZ79"/>
      <c r="TVA79"/>
      <c r="TVB79"/>
      <c r="TVC79"/>
      <c r="TVD79"/>
      <c r="TVE79"/>
      <c r="TVF79"/>
      <c r="TVG79"/>
      <c r="TVH79"/>
      <c r="TVI79"/>
      <c r="TVJ79"/>
      <c r="TVK79"/>
      <c r="TVL79"/>
      <c r="TVM79"/>
      <c r="TVN79"/>
      <c r="TVO79"/>
      <c r="TVP79"/>
      <c r="TVQ79"/>
      <c r="TVR79"/>
      <c r="TVS79"/>
      <c r="TVT79"/>
      <c r="TVU79"/>
      <c r="TVV79"/>
      <c r="TVW79"/>
      <c r="TVX79"/>
      <c r="TVY79"/>
      <c r="TVZ79"/>
      <c r="TWA79"/>
      <c r="TWB79"/>
      <c r="TWC79"/>
      <c r="TWD79"/>
      <c r="TWE79"/>
      <c r="TWF79"/>
      <c r="TWG79"/>
      <c r="TWH79"/>
      <c r="TWI79"/>
      <c r="TWJ79"/>
      <c r="TWK79"/>
      <c r="TWL79"/>
      <c r="TWM79"/>
      <c r="TWN79"/>
      <c r="TWO79"/>
      <c r="TWP79"/>
      <c r="TWQ79"/>
      <c r="TWR79"/>
      <c r="TWS79"/>
      <c r="TWT79"/>
      <c r="TWU79"/>
      <c r="TWV79"/>
      <c r="TWW79"/>
      <c r="TWX79"/>
      <c r="TWY79"/>
      <c r="TWZ79"/>
      <c r="TXA79"/>
      <c r="TXB79"/>
      <c r="TXC79"/>
      <c r="TXD79"/>
      <c r="TXE79"/>
      <c r="TXF79"/>
      <c r="TXG79"/>
      <c r="TXH79"/>
      <c r="TXI79"/>
      <c r="TXJ79"/>
      <c r="TXK79"/>
      <c r="TXL79"/>
      <c r="TXM79"/>
      <c r="TXN79"/>
      <c r="TXO79"/>
      <c r="TXP79"/>
      <c r="TXQ79"/>
      <c r="TXR79"/>
      <c r="TXS79"/>
      <c r="TXT79"/>
      <c r="TXU79"/>
      <c r="TXV79"/>
      <c r="TXW79"/>
      <c r="TXX79"/>
      <c r="TXY79"/>
      <c r="TXZ79"/>
      <c r="TYA79"/>
      <c r="TYB79"/>
      <c r="TYC79"/>
      <c r="TYD79"/>
      <c r="TYE79"/>
      <c r="TYF79"/>
      <c r="TYG79"/>
      <c r="TYH79"/>
      <c r="TYI79"/>
      <c r="TYJ79"/>
      <c r="TYK79"/>
      <c r="TYL79"/>
      <c r="TYM79"/>
      <c r="TYN79"/>
      <c r="TYO79"/>
      <c r="TYP79"/>
      <c r="TYQ79"/>
      <c r="TYR79"/>
      <c r="TYS79"/>
      <c r="TYT79"/>
      <c r="TYU79"/>
      <c r="TYV79"/>
      <c r="TYW79"/>
      <c r="TYX79"/>
      <c r="TYY79"/>
      <c r="TYZ79"/>
      <c r="TZA79"/>
      <c r="TZB79"/>
      <c r="TZC79"/>
      <c r="TZD79"/>
      <c r="TZE79"/>
      <c r="TZF79"/>
      <c r="TZG79"/>
      <c r="TZH79"/>
      <c r="TZI79"/>
      <c r="TZJ79"/>
      <c r="TZK79"/>
      <c r="TZL79"/>
      <c r="TZM79"/>
      <c r="TZN79"/>
      <c r="TZO79"/>
      <c r="TZP79"/>
      <c r="TZQ79"/>
      <c r="TZR79"/>
      <c r="TZS79"/>
      <c r="TZT79"/>
      <c r="TZU79"/>
      <c r="TZV79"/>
      <c r="TZW79"/>
      <c r="TZX79"/>
      <c r="TZY79"/>
      <c r="TZZ79"/>
      <c r="UAA79"/>
      <c r="UAB79"/>
      <c r="UAC79"/>
      <c r="UAD79"/>
      <c r="UAE79"/>
      <c r="UAF79"/>
      <c r="UAG79"/>
      <c r="UAH79"/>
      <c r="UAI79"/>
      <c r="UAJ79"/>
      <c r="UAK79"/>
      <c r="UAL79"/>
      <c r="UAM79"/>
      <c r="UAN79"/>
      <c r="UAO79"/>
      <c r="UAP79"/>
      <c r="UAQ79"/>
      <c r="UAR79"/>
      <c r="UAS79"/>
      <c r="UAT79"/>
      <c r="UAU79"/>
      <c r="UAV79"/>
      <c r="UAW79"/>
      <c r="UAX79"/>
      <c r="UAY79"/>
      <c r="UAZ79"/>
      <c r="UBA79"/>
      <c r="UBB79"/>
      <c r="UBC79"/>
      <c r="UBD79"/>
      <c r="UBE79"/>
      <c r="UBF79"/>
      <c r="UBG79"/>
      <c r="UBH79"/>
      <c r="UBI79"/>
      <c r="UBJ79"/>
      <c r="UBK79"/>
      <c r="UBL79"/>
      <c r="UBM79"/>
      <c r="UBN79"/>
      <c r="UBO79"/>
      <c r="UBP79"/>
      <c r="UBQ79"/>
      <c r="UBR79"/>
      <c r="UBS79"/>
      <c r="UBT79"/>
      <c r="UBU79"/>
      <c r="UBV79"/>
      <c r="UBW79"/>
      <c r="UBX79"/>
      <c r="UBY79"/>
      <c r="UBZ79"/>
      <c r="UCA79"/>
      <c r="UCB79"/>
      <c r="UCC79"/>
      <c r="UCD79"/>
      <c r="UCE79"/>
      <c r="UCF79"/>
      <c r="UCG79"/>
      <c r="UCH79"/>
      <c r="UCI79"/>
      <c r="UCJ79"/>
      <c r="UCK79"/>
      <c r="UCL79"/>
      <c r="UCM79"/>
      <c r="UCN79"/>
      <c r="UCO79"/>
      <c r="UCP79"/>
      <c r="UCQ79"/>
      <c r="UCR79"/>
      <c r="UCS79"/>
      <c r="UCT79"/>
      <c r="UCU79"/>
      <c r="UCV79"/>
      <c r="UCW79"/>
      <c r="UCX79"/>
      <c r="UCY79"/>
      <c r="UCZ79"/>
      <c r="UDA79"/>
      <c r="UDB79"/>
      <c r="UDC79"/>
      <c r="UDD79"/>
      <c r="UDE79"/>
      <c r="UDF79"/>
      <c r="UDG79"/>
      <c r="UDH79"/>
      <c r="UDI79"/>
      <c r="UDJ79"/>
      <c r="UDK79"/>
      <c r="UDL79"/>
      <c r="UDM79"/>
      <c r="UDN79"/>
      <c r="UDO79"/>
      <c r="UDP79"/>
      <c r="UDQ79"/>
      <c r="UDR79"/>
      <c r="UDS79"/>
      <c r="UDT79"/>
      <c r="UDU79"/>
      <c r="UDV79"/>
      <c r="UDW79"/>
      <c r="UDX79"/>
      <c r="UDY79"/>
      <c r="UDZ79"/>
      <c r="UEA79"/>
      <c r="UEB79"/>
      <c r="UEC79"/>
      <c r="UED79"/>
      <c r="UEE79"/>
      <c r="UEF79"/>
      <c r="UEG79"/>
      <c r="UEH79"/>
      <c r="UEI79"/>
      <c r="UEJ79"/>
      <c r="UEK79"/>
      <c r="UEL79"/>
      <c r="UEM79"/>
      <c r="UEN79"/>
      <c r="UEO79"/>
      <c r="UEP79"/>
      <c r="UEQ79"/>
      <c r="UER79"/>
      <c r="UES79"/>
      <c r="UET79"/>
      <c r="UEU79"/>
      <c r="UEV79"/>
      <c r="UEW79"/>
      <c r="UEX79"/>
      <c r="UEY79"/>
      <c r="UEZ79"/>
      <c r="UFA79"/>
      <c r="UFB79"/>
      <c r="UFC79"/>
      <c r="UFD79"/>
      <c r="UFE79"/>
      <c r="UFF79"/>
      <c r="UFG79"/>
      <c r="UFH79"/>
      <c r="UFI79"/>
      <c r="UFJ79"/>
      <c r="UFK79"/>
      <c r="UFL79"/>
      <c r="UFM79"/>
      <c r="UFN79"/>
      <c r="UFO79"/>
      <c r="UFP79"/>
      <c r="UFQ79"/>
      <c r="UFR79"/>
      <c r="UFS79"/>
      <c r="UFT79"/>
      <c r="UFU79"/>
      <c r="UFV79"/>
      <c r="UFW79"/>
      <c r="UFX79"/>
      <c r="UFY79"/>
      <c r="UFZ79"/>
      <c r="UGA79"/>
      <c r="UGB79"/>
      <c r="UGC79"/>
      <c r="UGD79"/>
      <c r="UGE79"/>
      <c r="UGF79"/>
      <c r="UGG79"/>
      <c r="UGH79"/>
      <c r="UGI79"/>
      <c r="UGJ79"/>
      <c r="UGK79"/>
      <c r="UGL79"/>
      <c r="UGM79"/>
      <c r="UGN79"/>
      <c r="UGO79"/>
      <c r="UGP79"/>
      <c r="UGQ79"/>
      <c r="UGR79"/>
      <c r="UGS79"/>
      <c r="UGT79"/>
      <c r="UGU79"/>
      <c r="UGV79"/>
      <c r="UGW79"/>
      <c r="UGX79"/>
      <c r="UGY79"/>
      <c r="UGZ79"/>
      <c r="UHA79"/>
      <c r="UHB79"/>
      <c r="UHC79"/>
      <c r="UHD79"/>
      <c r="UHE79"/>
      <c r="UHF79"/>
      <c r="UHG79"/>
      <c r="UHH79"/>
      <c r="UHI79"/>
      <c r="UHJ79"/>
      <c r="UHK79"/>
      <c r="UHL79"/>
      <c r="UHM79"/>
      <c r="UHN79"/>
      <c r="UHO79"/>
      <c r="UHP79"/>
      <c r="UHQ79"/>
      <c r="UHR79"/>
      <c r="UHS79"/>
      <c r="UHT79"/>
      <c r="UHU79"/>
      <c r="UHV79"/>
      <c r="UHW79"/>
      <c r="UHX79"/>
      <c r="UHY79"/>
      <c r="UHZ79"/>
      <c r="UIA79"/>
      <c r="UIB79"/>
      <c r="UIC79"/>
      <c r="UID79"/>
      <c r="UIE79"/>
      <c r="UIF79"/>
      <c r="UIG79"/>
      <c r="UIH79"/>
      <c r="UII79"/>
      <c r="UIJ79"/>
      <c r="UIK79"/>
      <c r="UIL79"/>
      <c r="UIM79"/>
      <c r="UIN79"/>
      <c r="UIO79"/>
      <c r="UIP79"/>
      <c r="UIQ79"/>
      <c r="UIR79"/>
      <c r="UIS79"/>
      <c r="UIT79"/>
      <c r="UIU79"/>
      <c r="UIV79"/>
      <c r="UIW79"/>
      <c r="UIX79"/>
      <c r="UIY79"/>
      <c r="UIZ79"/>
      <c r="UJA79"/>
      <c r="UJB79"/>
      <c r="UJC79"/>
      <c r="UJD79"/>
      <c r="UJE79"/>
      <c r="UJF79"/>
      <c r="UJG79"/>
      <c r="UJH79"/>
      <c r="UJI79"/>
      <c r="UJJ79"/>
      <c r="UJK79"/>
      <c r="UJL79"/>
      <c r="UJM79"/>
      <c r="UJN79"/>
      <c r="UJO79"/>
      <c r="UJP79"/>
      <c r="UJQ79"/>
      <c r="UJR79"/>
      <c r="UJS79"/>
      <c r="UJT79"/>
      <c r="UJU79"/>
      <c r="UJV79"/>
      <c r="UJW79"/>
      <c r="UJX79"/>
      <c r="UJY79"/>
      <c r="UJZ79"/>
      <c r="UKA79"/>
      <c r="UKB79"/>
      <c r="UKC79"/>
      <c r="UKD79"/>
      <c r="UKE79"/>
      <c r="UKF79"/>
      <c r="UKG79"/>
      <c r="UKH79"/>
      <c r="UKI79"/>
      <c r="UKJ79"/>
      <c r="UKK79"/>
      <c r="UKL79"/>
      <c r="UKM79"/>
      <c r="UKN79"/>
      <c r="UKO79"/>
      <c r="UKP79"/>
      <c r="UKQ79"/>
      <c r="UKR79"/>
      <c r="UKS79"/>
      <c r="UKT79"/>
      <c r="UKU79"/>
      <c r="UKV79"/>
      <c r="UKW79"/>
      <c r="UKX79"/>
      <c r="UKY79"/>
      <c r="UKZ79"/>
      <c r="ULA79"/>
      <c r="ULB79"/>
      <c r="ULC79"/>
      <c r="ULD79"/>
      <c r="ULE79"/>
      <c r="ULF79"/>
      <c r="ULG79"/>
      <c r="ULH79"/>
      <c r="ULI79"/>
      <c r="ULJ79"/>
      <c r="ULK79"/>
      <c r="ULL79"/>
      <c r="ULM79"/>
      <c r="ULN79"/>
      <c r="ULO79"/>
      <c r="ULP79"/>
      <c r="ULQ79"/>
      <c r="ULR79"/>
      <c r="ULS79"/>
      <c r="ULT79"/>
      <c r="ULU79"/>
      <c r="ULV79"/>
      <c r="ULW79"/>
      <c r="ULX79"/>
      <c r="ULY79"/>
      <c r="ULZ79"/>
      <c r="UMA79"/>
      <c r="UMB79"/>
      <c r="UMC79"/>
      <c r="UMD79"/>
      <c r="UME79"/>
      <c r="UMF79"/>
      <c r="UMG79"/>
      <c r="UMH79"/>
      <c r="UMI79"/>
      <c r="UMJ79"/>
      <c r="UMK79"/>
      <c r="UML79"/>
      <c r="UMM79"/>
      <c r="UMN79"/>
      <c r="UMO79"/>
      <c r="UMP79"/>
      <c r="UMQ79"/>
      <c r="UMR79"/>
      <c r="UMS79"/>
      <c r="UMT79"/>
      <c r="UMU79"/>
      <c r="UMV79"/>
      <c r="UMW79"/>
      <c r="UMX79"/>
      <c r="UMY79"/>
      <c r="UMZ79"/>
      <c r="UNA79"/>
      <c r="UNB79"/>
      <c r="UNC79"/>
      <c r="UND79"/>
      <c r="UNE79"/>
      <c r="UNF79"/>
      <c r="UNG79"/>
      <c r="UNH79"/>
      <c r="UNI79"/>
      <c r="UNJ79"/>
      <c r="UNK79"/>
      <c r="UNL79"/>
      <c r="UNM79"/>
      <c r="UNN79"/>
      <c r="UNO79"/>
      <c r="UNP79"/>
      <c r="UNQ79"/>
      <c r="UNR79"/>
      <c r="UNS79"/>
      <c r="UNT79"/>
      <c r="UNU79"/>
      <c r="UNV79"/>
      <c r="UNW79"/>
      <c r="UNX79"/>
      <c r="UNY79"/>
      <c r="UNZ79"/>
      <c r="UOA79"/>
      <c r="UOB79"/>
      <c r="UOC79"/>
      <c r="UOD79"/>
      <c r="UOE79"/>
      <c r="UOF79"/>
      <c r="UOG79"/>
      <c r="UOH79"/>
      <c r="UOI79"/>
      <c r="UOJ79"/>
      <c r="UOK79"/>
      <c r="UOL79"/>
      <c r="UOM79"/>
      <c r="UON79"/>
      <c r="UOO79"/>
      <c r="UOP79"/>
      <c r="UOQ79"/>
      <c r="UOR79"/>
      <c r="UOS79"/>
      <c r="UOT79"/>
      <c r="UOU79"/>
      <c r="UOV79"/>
      <c r="UOW79"/>
      <c r="UOX79"/>
      <c r="UOY79"/>
      <c r="UOZ79"/>
      <c r="UPA79"/>
      <c r="UPB79"/>
      <c r="UPC79"/>
      <c r="UPD79"/>
      <c r="UPE79"/>
      <c r="UPF79"/>
      <c r="UPG79"/>
      <c r="UPH79"/>
      <c r="UPI79"/>
      <c r="UPJ79"/>
      <c r="UPK79"/>
      <c r="UPL79"/>
      <c r="UPM79"/>
      <c r="UPN79"/>
      <c r="UPO79"/>
      <c r="UPP79"/>
      <c r="UPQ79"/>
      <c r="UPR79"/>
      <c r="UPS79"/>
      <c r="UPT79"/>
      <c r="UPU79"/>
      <c r="UPV79"/>
      <c r="UPW79"/>
      <c r="UPX79"/>
      <c r="UPY79"/>
      <c r="UPZ79"/>
      <c r="UQA79"/>
      <c r="UQB79"/>
      <c r="UQC79"/>
      <c r="UQD79"/>
      <c r="UQE79"/>
      <c r="UQF79"/>
      <c r="UQG79"/>
      <c r="UQH79"/>
      <c r="UQI79"/>
      <c r="UQJ79"/>
      <c r="UQK79"/>
      <c r="UQL79"/>
      <c r="UQM79"/>
      <c r="UQN79"/>
      <c r="UQO79"/>
      <c r="UQP79"/>
      <c r="UQQ79"/>
      <c r="UQR79"/>
      <c r="UQS79"/>
      <c r="UQT79"/>
      <c r="UQU79"/>
      <c r="UQV79"/>
      <c r="UQW79"/>
      <c r="UQX79"/>
      <c r="UQY79"/>
      <c r="UQZ79"/>
      <c r="URA79"/>
      <c r="URB79"/>
      <c r="URC79"/>
      <c r="URD79"/>
      <c r="URE79"/>
      <c r="URF79"/>
      <c r="URG79"/>
      <c r="URH79"/>
      <c r="URI79"/>
      <c r="URJ79"/>
      <c r="URK79"/>
      <c r="URL79"/>
      <c r="URM79"/>
      <c r="URN79"/>
      <c r="URO79"/>
      <c r="URP79"/>
      <c r="URQ79"/>
      <c r="URR79"/>
      <c r="URS79"/>
      <c r="URT79"/>
      <c r="URU79"/>
      <c r="URV79"/>
      <c r="URW79"/>
      <c r="URX79"/>
      <c r="URY79"/>
      <c r="URZ79"/>
      <c r="USA79"/>
      <c r="USB79"/>
      <c r="USC79"/>
      <c r="USD79"/>
      <c r="USE79"/>
      <c r="USF79"/>
      <c r="USG79"/>
      <c r="USH79"/>
      <c r="USI79"/>
      <c r="USJ79"/>
      <c r="USK79"/>
      <c r="USL79"/>
      <c r="USM79"/>
      <c r="USN79"/>
      <c r="USO79"/>
      <c r="USP79"/>
      <c r="USQ79"/>
      <c r="USR79"/>
      <c r="USS79"/>
      <c r="UST79"/>
      <c r="USU79"/>
      <c r="USV79"/>
      <c r="USW79"/>
      <c r="USX79"/>
      <c r="USY79"/>
      <c r="USZ79"/>
      <c r="UTA79"/>
      <c r="UTB79"/>
      <c r="UTC79"/>
      <c r="UTD79"/>
      <c r="UTE79"/>
      <c r="UTF79"/>
      <c r="UTG79"/>
      <c r="UTH79"/>
      <c r="UTI79"/>
      <c r="UTJ79"/>
      <c r="UTK79"/>
      <c r="UTL79"/>
      <c r="UTM79"/>
      <c r="UTN79"/>
      <c r="UTO79"/>
      <c r="UTP79"/>
      <c r="UTQ79"/>
      <c r="UTR79"/>
      <c r="UTS79"/>
      <c r="UTT79"/>
      <c r="UTU79"/>
      <c r="UTV79"/>
      <c r="UTW79"/>
      <c r="UTX79"/>
      <c r="UTY79"/>
      <c r="UTZ79"/>
      <c r="UUA79"/>
      <c r="UUB79"/>
      <c r="UUC79"/>
      <c r="UUD79"/>
      <c r="UUE79"/>
      <c r="UUF79"/>
      <c r="UUG79"/>
      <c r="UUH79"/>
      <c r="UUI79"/>
      <c r="UUJ79"/>
      <c r="UUK79"/>
      <c r="UUL79"/>
      <c r="UUM79"/>
      <c r="UUN79"/>
      <c r="UUO79"/>
      <c r="UUP79"/>
      <c r="UUQ79"/>
      <c r="UUR79"/>
      <c r="UUS79"/>
      <c r="UUT79"/>
      <c r="UUU79"/>
      <c r="UUV79"/>
      <c r="UUW79"/>
      <c r="UUX79"/>
      <c r="UUY79"/>
      <c r="UUZ79"/>
      <c r="UVA79"/>
      <c r="UVB79"/>
      <c r="UVC79"/>
      <c r="UVD79"/>
      <c r="UVE79"/>
      <c r="UVF79"/>
      <c r="UVG79"/>
      <c r="UVH79"/>
      <c r="UVI79"/>
      <c r="UVJ79"/>
      <c r="UVK79"/>
      <c r="UVL79"/>
      <c r="UVM79"/>
      <c r="UVN79"/>
      <c r="UVO79"/>
      <c r="UVP79"/>
      <c r="UVQ79"/>
      <c r="UVR79"/>
      <c r="UVS79"/>
      <c r="UVT79"/>
      <c r="UVU79"/>
      <c r="UVV79"/>
      <c r="UVW79"/>
      <c r="UVX79"/>
      <c r="UVY79"/>
      <c r="UVZ79"/>
      <c r="UWA79"/>
      <c r="UWB79"/>
      <c r="UWC79"/>
      <c r="UWD79"/>
      <c r="UWE79"/>
      <c r="UWF79"/>
      <c r="UWG79"/>
      <c r="UWH79"/>
      <c r="UWI79"/>
      <c r="UWJ79"/>
      <c r="UWK79"/>
      <c r="UWL79"/>
      <c r="UWM79"/>
      <c r="UWN79"/>
      <c r="UWO79"/>
      <c r="UWP79"/>
      <c r="UWQ79"/>
      <c r="UWR79"/>
      <c r="UWS79"/>
      <c r="UWT79"/>
      <c r="UWU79"/>
      <c r="UWV79"/>
      <c r="UWW79"/>
      <c r="UWX79"/>
      <c r="UWY79"/>
      <c r="UWZ79"/>
      <c r="UXA79"/>
      <c r="UXB79"/>
      <c r="UXC79"/>
      <c r="UXD79"/>
      <c r="UXE79"/>
      <c r="UXF79"/>
      <c r="UXG79"/>
      <c r="UXH79"/>
      <c r="UXI79"/>
      <c r="UXJ79"/>
      <c r="UXK79"/>
      <c r="UXL79"/>
      <c r="UXM79"/>
      <c r="UXN79"/>
      <c r="UXO79"/>
      <c r="UXP79"/>
      <c r="UXQ79"/>
      <c r="UXR79"/>
      <c r="UXS79"/>
      <c r="UXT79"/>
      <c r="UXU79"/>
      <c r="UXV79"/>
      <c r="UXW79"/>
      <c r="UXX79"/>
      <c r="UXY79"/>
      <c r="UXZ79"/>
      <c r="UYA79"/>
      <c r="UYB79"/>
      <c r="UYC79"/>
      <c r="UYD79"/>
      <c r="UYE79"/>
      <c r="UYF79"/>
      <c r="UYG79"/>
      <c r="UYH79"/>
      <c r="UYI79"/>
      <c r="UYJ79"/>
      <c r="UYK79"/>
      <c r="UYL79"/>
      <c r="UYM79"/>
      <c r="UYN79"/>
      <c r="UYO79"/>
      <c r="UYP79"/>
      <c r="UYQ79"/>
      <c r="UYR79"/>
      <c r="UYS79"/>
      <c r="UYT79"/>
      <c r="UYU79"/>
      <c r="UYV79"/>
      <c r="UYW79"/>
      <c r="UYX79"/>
      <c r="UYY79"/>
      <c r="UYZ79"/>
      <c r="UZA79"/>
      <c r="UZB79"/>
      <c r="UZC79"/>
      <c r="UZD79"/>
      <c r="UZE79"/>
      <c r="UZF79"/>
      <c r="UZG79"/>
      <c r="UZH79"/>
      <c r="UZI79"/>
      <c r="UZJ79"/>
      <c r="UZK79"/>
      <c r="UZL79"/>
      <c r="UZM79"/>
      <c r="UZN79"/>
      <c r="UZO79"/>
      <c r="UZP79"/>
      <c r="UZQ79"/>
      <c r="UZR79"/>
      <c r="UZS79"/>
      <c r="UZT79"/>
      <c r="UZU79"/>
      <c r="UZV79"/>
      <c r="UZW79"/>
      <c r="UZX79"/>
      <c r="UZY79"/>
      <c r="UZZ79"/>
      <c r="VAA79"/>
      <c r="VAB79"/>
      <c r="VAC79"/>
      <c r="VAD79"/>
      <c r="VAE79"/>
      <c r="VAF79"/>
      <c r="VAG79"/>
      <c r="VAH79"/>
      <c r="VAI79"/>
      <c r="VAJ79"/>
      <c r="VAK79"/>
      <c r="VAL79"/>
      <c r="VAM79"/>
      <c r="VAN79"/>
      <c r="VAO79"/>
      <c r="VAP79"/>
      <c r="VAQ79"/>
      <c r="VAR79"/>
      <c r="VAS79"/>
      <c r="VAT79"/>
      <c r="VAU79"/>
      <c r="VAV79"/>
      <c r="VAW79"/>
      <c r="VAX79"/>
      <c r="VAY79"/>
      <c r="VAZ79"/>
      <c r="VBA79"/>
      <c r="VBB79"/>
      <c r="VBC79"/>
      <c r="VBD79"/>
      <c r="VBE79"/>
      <c r="VBF79"/>
      <c r="VBG79"/>
      <c r="VBH79"/>
      <c r="VBI79"/>
      <c r="VBJ79"/>
      <c r="VBK79"/>
      <c r="VBL79"/>
      <c r="VBM79"/>
      <c r="VBN79"/>
      <c r="VBO79"/>
      <c r="VBP79"/>
      <c r="VBQ79"/>
      <c r="VBR79"/>
      <c r="VBS79"/>
      <c r="VBT79"/>
      <c r="VBU79"/>
      <c r="VBV79"/>
      <c r="VBW79"/>
      <c r="VBX79"/>
      <c r="VBY79"/>
      <c r="VBZ79"/>
      <c r="VCA79"/>
      <c r="VCB79"/>
      <c r="VCC79"/>
      <c r="VCD79"/>
      <c r="VCE79"/>
      <c r="VCF79"/>
      <c r="VCG79"/>
      <c r="VCH79"/>
      <c r="VCI79"/>
      <c r="VCJ79"/>
      <c r="VCK79"/>
      <c r="VCL79"/>
      <c r="VCM79"/>
      <c r="VCN79"/>
      <c r="VCO79"/>
      <c r="VCP79"/>
      <c r="VCQ79"/>
      <c r="VCR79"/>
      <c r="VCS79"/>
      <c r="VCT79"/>
      <c r="VCU79"/>
      <c r="VCV79"/>
      <c r="VCW79"/>
      <c r="VCX79"/>
      <c r="VCY79"/>
      <c r="VCZ79"/>
      <c r="VDA79"/>
      <c r="VDB79"/>
      <c r="VDC79"/>
      <c r="VDD79"/>
      <c r="VDE79"/>
      <c r="VDF79"/>
      <c r="VDG79"/>
      <c r="VDH79"/>
      <c r="VDI79"/>
      <c r="VDJ79"/>
      <c r="VDK79"/>
      <c r="VDL79"/>
      <c r="VDM79"/>
      <c r="VDN79"/>
      <c r="VDO79"/>
      <c r="VDP79"/>
      <c r="VDQ79"/>
      <c r="VDR79"/>
      <c r="VDS79"/>
      <c r="VDT79"/>
      <c r="VDU79"/>
      <c r="VDV79"/>
      <c r="VDW79"/>
      <c r="VDX79"/>
      <c r="VDY79"/>
      <c r="VDZ79"/>
      <c r="VEA79"/>
      <c r="VEB79"/>
      <c r="VEC79"/>
      <c r="VED79"/>
      <c r="VEE79"/>
      <c r="VEF79"/>
      <c r="VEG79"/>
      <c r="VEH79"/>
      <c r="VEI79"/>
      <c r="VEJ79"/>
      <c r="VEK79"/>
      <c r="VEL79"/>
      <c r="VEM79"/>
      <c r="VEN79"/>
      <c r="VEO79"/>
      <c r="VEP79"/>
      <c r="VEQ79"/>
      <c r="VER79"/>
      <c r="VES79"/>
      <c r="VET79"/>
      <c r="VEU79"/>
      <c r="VEV79"/>
      <c r="VEW79"/>
      <c r="VEX79"/>
      <c r="VEY79"/>
      <c r="VEZ79"/>
      <c r="VFA79"/>
      <c r="VFB79"/>
      <c r="VFC79"/>
      <c r="VFD79"/>
      <c r="VFE79"/>
      <c r="VFF79"/>
      <c r="VFG79"/>
      <c r="VFH79"/>
      <c r="VFI79"/>
      <c r="VFJ79"/>
      <c r="VFK79"/>
      <c r="VFL79"/>
      <c r="VFM79"/>
      <c r="VFN79"/>
      <c r="VFO79"/>
      <c r="VFP79"/>
      <c r="VFQ79"/>
      <c r="VFR79"/>
      <c r="VFS79"/>
      <c r="VFT79"/>
      <c r="VFU79"/>
      <c r="VFV79"/>
      <c r="VFW79"/>
      <c r="VFX79"/>
      <c r="VFY79"/>
      <c r="VFZ79"/>
      <c r="VGA79"/>
      <c r="VGB79"/>
      <c r="VGC79"/>
      <c r="VGD79"/>
      <c r="VGE79"/>
      <c r="VGF79"/>
      <c r="VGG79"/>
      <c r="VGH79"/>
      <c r="VGI79"/>
      <c r="VGJ79"/>
      <c r="VGK79"/>
      <c r="VGL79"/>
      <c r="VGM79"/>
      <c r="VGN79"/>
      <c r="VGO79"/>
      <c r="VGP79"/>
      <c r="VGQ79"/>
      <c r="VGR79"/>
      <c r="VGS79"/>
      <c r="VGT79"/>
      <c r="VGU79"/>
      <c r="VGV79"/>
      <c r="VGW79"/>
      <c r="VGX79"/>
      <c r="VGY79"/>
      <c r="VGZ79"/>
      <c r="VHA79"/>
      <c r="VHB79"/>
      <c r="VHC79"/>
      <c r="VHD79"/>
      <c r="VHE79"/>
      <c r="VHF79"/>
      <c r="VHG79"/>
      <c r="VHH79"/>
      <c r="VHI79"/>
      <c r="VHJ79"/>
      <c r="VHK79"/>
      <c r="VHL79"/>
      <c r="VHM79"/>
      <c r="VHN79"/>
      <c r="VHO79"/>
      <c r="VHP79"/>
      <c r="VHQ79"/>
      <c r="VHR79"/>
      <c r="VHS79"/>
      <c r="VHT79"/>
      <c r="VHU79"/>
      <c r="VHV79"/>
      <c r="VHW79"/>
      <c r="VHX79"/>
      <c r="VHY79"/>
      <c r="VHZ79"/>
      <c r="VIA79"/>
      <c r="VIB79"/>
      <c r="VIC79"/>
      <c r="VID79"/>
      <c r="VIE79"/>
      <c r="VIF79"/>
      <c r="VIG79"/>
      <c r="VIH79"/>
      <c r="VII79"/>
      <c r="VIJ79"/>
      <c r="VIK79"/>
      <c r="VIL79"/>
      <c r="VIM79"/>
      <c r="VIN79"/>
      <c r="VIO79"/>
      <c r="VIP79"/>
      <c r="VIQ79"/>
      <c r="VIR79"/>
      <c r="VIS79"/>
      <c r="VIT79"/>
      <c r="VIU79"/>
      <c r="VIV79"/>
      <c r="VIW79"/>
      <c r="VIX79"/>
      <c r="VIY79"/>
      <c r="VIZ79"/>
      <c r="VJA79"/>
      <c r="VJB79"/>
      <c r="VJC79"/>
      <c r="VJD79"/>
      <c r="VJE79"/>
      <c r="VJF79"/>
      <c r="VJG79"/>
      <c r="VJH79"/>
      <c r="VJI79"/>
      <c r="VJJ79"/>
      <c r="VJK79"/>
      <c r="VJL79"/>
      <c r="VJM79"/>
      <c r="VJN79"/>
      <c r="VJO79"/>
      <c r="VJP79"/>
      <c r="VJQ79"/>
      <c r="VJR79"/>
      <c r="VJS79"/>
      <c r="VJT79"/>
      <c r="VJU79"/>
      <c r="VJV79"/>
      <c r="VJW79"/>
      <c r="VJX79"/>
      <c r="VJY79"/>
      <c r="VJZ79"/>
      <c r="VKA79"/>
      <c r="VKB79"/>
      <c r="VKC79"/>
      <c r="VKD79"/>
      <c r="VKE79"/>
      <c r="VKF79"/>
      <c r="VKG79"/>
      <c r="VKH79"/>
      <c r="VKI79"/>
      <c r="VKJ79"/>
      <c r="VKK79"/>
      <c r="VKL79"/>
      <c r="VKM79"/>
      <c r="VKN79"/>
      <c r="VKO79"/>
      <c r="VKP79"/>
      <c r="VKQ79"/>
      <c r="VKR79"/>
      <c r="VKS79"/>
      <c r="VKT79"/>
      <c r="VKU79"/>
      <c r="VKV79"/>
      <c r="VKW79"/>
      <c r="VKX79"/>
      <c r="VKY79"/>
      <c r="VKZ79"/>
      <c r="VLA79"/>
      <c r="VLB79"/>
      <c r="VLC79"/>
      <c r="VLD79"/>
      <c r="VLE79"/>
      <c r="VLF79"/>
      <c r="VLG79"/>
      <c r="VLH79"/>
      <c r="VLI79"/>
      <c r="VLJ79"/>
      <c r="VLK79"/>
      <c r="VLL79"/>
      <c r="VLM79"/>
      <c r="VLN79"/>
      <c r="VLO79"/>
      <c r="VLP79"/>
      <c r="VLQ79"/>
      <c r="VLR79"/>
      <c r="VLS79"/>
      <c r="VLT79"/>
      <c r="VLU79"/>
      <c r="VLV79"/>
      <c r="VLW79"/>
      <c r="VLX79"/>
      <c r="VLY79"/>
      <c r="VLZ79"/>
      <c r="VMA79"/>
      <c r="VMB79"/>
      <c r="VMC79"/>
      <c r="VMD79"/>
      <c r="VME79"/>
      <c r="VMF79"/>
      <c r="VMG79"/>
      <c r="VMH79"/>
      <c r="VMI79"/>
      <c r="VMJ79"/>
      <c r="VMK79"/>
      <c r="VML79"/>
      <c r="VMM79"/>
      <c r="VMN79"/>
      <c r="VMO79"/>
      <c r="VMP79"/>
      <c r="VMQ79"/>
      <c r="VMR79"/>
      <c r="VMS79"/>
      <c r="VMT79"/>
      <c r="VMU79"/>
      <c r="VMV79"/>
      <c r="VMW79"/>
      <c r="VMX79"/>
      <c r="VMY79"/>
      <c r="VMZ79"/>
      <c r="VNA79"/>
      <c r="VNB79"/>
      <c r="VNC79"/>
      <c r="VND79"/>
      <c r="VNE79"/>
      <c r="VNF79"/>
      <c r="VNG79"/>
      <c r="VNH79"/>
      <c r="VNI79"/>
      <c r="VNJ79"/>
      <c r="VNK79"/>
      <c r="VNL79"/>
      <c r="VNM79"/>
      <c r="VNN79"/>
      <c r="VNO79"/>
      <c r="VNP79"/>
      <c r="VNQ79"/>
      <c r="VNR79"/>
      <c r="VNS79"/>
      <c r="VNT79"/>
      <c r="VNU79"/>
      <c r="VNV79"/>
      <c r="VNW79"/>
      <c r="VNX79"/>
      <c r="VNY79"/>
      <c r="VNZ79"/>
      <c r="VOA79"/>
      <c r="VOB79"/>
      <c r="VOC79"/>
      <c r="VOD79"/>
      <c r="VOE79"/>
      <c r="VOF79"/>
      <c r="VOG79"/>
      <c r="VOH79"/>
      <c r="VOI79"/>
      <c r="VOJ79"/>
      <c r="VOK79"/>
      <c r="VOL79"/>
      <c r="VOM79"/>
      <c r="VON79"/>
      <c r="VOO79"/>
      <c r="VOP79"/>
      <c r="VOQ79"/>
      <c r="VOR79"/>
      <c r="VOS79"/>
      <c r="VOT79"/>
      <c r="VOU79"/>
      <c r="VOV79"/>
      <c r="VOW79"/>
      <c r="VOX79"/>
      <c r="VOY79"/>
      <c r="VOZ79"/>
      <c r="VPA79"/>
      <c r="VPB79"/>
      <c r="VPC79"/>
      <c r="VPD79"/>
      <c r="VPE79"/>
      <c r="VPF79"/>
      <c r="VPG79"/>
      <c r="VPH79"/>
      <c r="VPI79"/>
      <c r="VPJ79"/>
      <c r="VPK79"/>
      <c r="VPL79"/>
      <c r="VPM79"/>
      <c r="VPN79"/>
      <c r="VPO79"/>
      <c r="VPP79"/>
      <c r="VPQ79"/>
      <c r="VPR79"/>
      <c r="VPS79"/>
      <c r="VPT79"/>
      <c r="VPU79"/>
      <c r="VPV79"/>
      <c r="VPW79"/>
      <c r="VPX79"/>
      <c r="VPY79"/>
      <c r="VPZ79"/>
      <c r="VQA79"/>
      <c r="VQB79"/>
      <c r="VQC79"/>
      <c r="VQD79"/>
      <c r="VQE79"/>
      <c r="VQF79"/>
      <c r="VQG79"/>
      <c r="VQH79"/>
      <c r="VQI79"/>
      <c r="VQJ79"/>
      <c r="VQK79"/>
      <c r="VQL79"/>
      <c r="VQM79"/>
      <c r="VQN79"/>
      <c r="VQO79"/>
      <c r="VQP79"/>
      <c r="VQQ79"/>
      <c r="VQR79"/>
      <c r="VQS79"/>
      <c r="VQT79"/>
      <c r="VQU79"/>
      <c r="VQV79"/>
      <c r="VQW79"/>
      <c r="VQX79"/>
      <c r="VQY79"/>
      <c r="VQZ79"/>
      <c r="VRA79"/>
      <c r="VRB79"/>
      <c r="VRC79"/>
      <c r="VRD79"/>
      <c r="VRE79"/>
      <c r="VRF79"/>
      <c r="VRG79"/>
      <c r="VRH79"/>
      <c r="VRI79"/>
      <c r="VRJ79"/>
      <c r="VRK79"/>
      <c r="VRL79"/>
      <c r="VRM79"/>
      <c r="VRN79"/>
      <c r="VRO79"/>
      <c r="VRP79"/>
      <c r="VRQ79"/>
      <c r="VRR79"/>
      <c r="VRS79"/>
      <c r="VRT79"/>
      <c r="VRU79"/>
      <c r="VRV79"/>
      <c r="VRW79"/>
      <c r="VRX79"/>
      <c r="VRY79"/>
      <c r="VRZ79"/>
      <c r="VSA79"/>
      <c r="VSB79"/>
      <c r="VSC79"/>
      <c r="VSD79"/>
      <c r="VSE79"/>
      <c r="VSF79"/>
      <c r="VSG79"/>
      <c r="VSH79"/>
      <c r="VSI79"/>
      <c r="VSJ79"/>
      <c r="VSK79"/>
      <c r="VSL79"/>
      <c r="VSM79"/>
      <c r="VSN79"/>
      <c r="VSO79"/>
      <c r="VSP79"/>
      <c r="VSQ79"/>
      <c r="VSR79"/>
      <c r="VSS79"/>
      <c r="VST79"/>
      <c r="VSU79"/>
      <c r="VSV79"/>
      <c r="VSW79"/>
      <c r="VSX79"/>
      <c r="VSY79"/>
      <c r="VSZ79"/>
      <c r="VTA79"/>
      <c r="VTB79"/>
      <c r="VTC79"/>
      <c r="VTD79"/>
      <c r="VTE79"/>
      <c r="VTF79"/>
      <c r="VTG79"/>
      <c r="VTH79"/>
      <c r="VTI79"/>
      <c r="VTJ79"/>
      <c r="VTK79"/>
      <c r="VTL79"/>
      <c r="VTM79"/>
      <c r="VTN79"/>
      <c r="VTO79"/>
      <c r="VTP79"/>
      <c r="VTQ79"/>
      <c r="VTR79"/>
      <c r="VTS79"/>
      <c r="VTT79"/>
      <c r="VTU79"/>
      <c r="VTV79"/>
      <c r="VTW79"/>
      <c r="VTX79"/>
      <c r="VTY79"/>
      <c r="VTZ79"/>
      <c r="VUA79"/>
      <c r="VUB79"/>
      <c r="VUC79"/>
      <c r="VUD79"/>
      <c r="VUE79"/>
      <c r="VUF79"/>
      <c r="VUG79"/>
      <c r="VUH79"/>
      <c r="VUI79"/>
      <c r="VUJ79"/>
      <c r="VUK79"/>
      <c r="VUL79"/>
      <c r="VUM79"/>
      <c r="VUN79"/>
      <c r="VUO79"/>
      <c r="VUP79"/>
      <c r="VUQ79"/>
      <c r="VUR79"/>
      <c r="VUS79"/>
      <c r="VUT79"/>
      <c r="VUU79"/>
      <c r="VUV79"/>
      <c r="VUW79"/>
      <c r="VUX79"/>
      <c r="VUY79"/>
      <c r="VUZ79"/>
      <c r="VVA79"/>
      <c r="VVB79"/>
      <c r="VVC79"/>
      <c r="VVD79"/>
      <c r="VVE79"/>
      <c r="VVF79"/>
      <c r="VVG79"/>
      <c r="VVH79"/>
      <c r="VVI79"/>
      <c r="VVJ79"/>
      <c r="VVK79"/>
      <c r="VVL79"/>
      <c r="VVM79"/>
      <c r="VVN79"/>
      <c r="VVO79"/>
      <c r="VVP79"/>
      <c r="VVQ79"/>
      <c r="VVR79"/>
      <c r="VVS79"/>
      <c r="VVT79"/>
      <c r="VVU79"/>
      <c r="VVV79"/>
      <c r="VVW79"/>
      <c r="VVX79"/>
      <c r="VVY79"/>
      <c r="VVZ79"/>
      <c r="VWA79"/>
      <c r="VWB79"/>
      <c r="VWC79"/>
      <c r="VWD79"/>
      <c r="VWE79"/>
      <c r="VWF79"/>
      <c r="VWG79"/>
      <c r="VWH79"/>
      <c r="VWI79"/>
      <c r="VWJ79"/>
      <c r="VWK79"/>
      <c r="VWL79"/>
      <c r="VWM79"/>
      <c r="VWN79"/>
      <c r="VWO79"/>
      <c r="VWP79"/>
      <c r="VWQ79"/>
      <c r="VWR79"/>
      <c r="VWS79"/>
      <c r="VWT79"/>
      <c r="VWU79"/>
      <c r="VWV79"/>
      <c r="VWW79"/>
      <c r="VWX79"/>
      <c r="VWY79"/>
      <c r="VWZ79"/>
      <c r="VXA79"/>
      <c r="VXB79"/>
      <c r="VXC79"/>
      <c r="VXD79"/>
      <c r="VXE79"/>
      <c r="VXF79"/>
      <c r="VXG79"/>
      <c r="VXH79"/>
      <c r="VXI79"/>
      <c r="VXJ79"/>
      <c r="VXK79"/>
      <c r="VXL79"/>
      <c r="VXM79"/>
      <c r="VXN79"/>
      <c r="VXO79"/>
      <c r="VXP79"/>
      <c r="VXQ79"/>
      <c r="VXR79"/>
      <c r="VXS79"/>
      <c r="VXT79"/>
      <c r="VXU79"/>
      <c r="VXV79"/>
      <c r="VXW79"/>
      <c r="VXX79"/>
      <c r="VXY79"/>
      <c r="VXZ79"/>
      <c r="VYA79"/>
      <c r="VYB79"/>
      <c r="VYC79"/>
      <c r="VYD79"/>
      <c r="VYE79"/>
      <c r="VYF79"/>
      <c r="VYG79"/>
      <c r="VYH79"/>
      <c r="VYI79"/>
      <c r="VYJ79"/>
      <c r="VYK79"/>
      <c r="VYL79"/>
      <c r="VYM79"/>
      <c r="VYN79"/>
      <c r="VYO79"/>
      <c r="VYP79"/>
      <c r="VYQ79"/>
      <c r="VYR79"/>
      <c r="VYS79"/>
      <c r="VYT79"/>
      <c r="VYU79"/>
      <c r="VYV79"/>
      <c r="VYW79"/>
      <c r="VYX79"/>
      <c r="VYY79"/>
      <c r="VYZ79"/>
      <c r="VZA79"/>
      <c r="VZB79"/>
      <c r="VZC79"/>
      <c r="VZD79"/>
      <c r="VZE79"/>
      <c r="VZF79"/>
      <c r="VZG79"/>
      <c r="VZH79"/>
      <c r="VZI79"/>
      <c r="VZJ79"/>
      <c r="VZK79"/>
      <c r="VZL79"/>
      <c r="VZM79"/>
      <c r="VZN79"/>
      <c r="VZO79"/>
      <c r="VZP79"/>
      <c r="VZQ79"/>
      <c r="VZR79"/>
      <c r="VZS79"/>
      <c r="VZT79"/>
      <c r="VZU79"/>
      <c r="VZV79"/>
      <c r="VZW79"/>
      <c r="VZX79"/>
      <c r="VZY79"/>
      <c r="VZZ79"/>
      <c r="WAA79"/>
      <c r="WAB79"/>
      <c r="WAC79"/>
      <c r="WAD79"/>
      <c r="WAE79"/>
      <c r="WAF79"/>
      <c r="WAG79"/>
      <c r="WAH79"/>
      <c r="WAI79"/>
      <c r="WAJ79"/>
      <c r="WAK79"/>
      <c r="WAL79"/>
      <c r="WAM79"/>
      <c r="WAN79"/>
      <c r="WAO79"/>
      <c r="WAP79"/>
      <c r="WAQ79"/>
      <c r="WAR79"/>
      <c r="WAS79"/>
      <c r="WAT79"/>
      <c r="WAU79"/>
      <c r="WAV79"/>
      <c r="WAW79"/>
      <c r="WAX79"/>
      <c r="WAY79"/>
      <c r="WAZ79"/>
      <c r="WBA79"/>
      <c r="WBB79"/>
      <c r="WBC79"/>
      <c r="WBD79"/>
      <c r="WBE79"/>
      <c r="WBF79"/>
      <c r="WBG79"/>
      <c r="WBH79"/>
      <c r="WBI79"/>
      <c r="WBJ79"/>
      <c r="WBK79"/>
      <c r="WBL79"/>
      <c r="WBM79"/>
      <c r="WBN79"/>
      <c r="WBO79"/>
      <c r="WBP79"/>
      <c r="WBQ79"/>
      <c r="WBR79"/>
      <c r="WBS79"/>
      <c r="WBT79"/>
      <c r="WBU79"/>
      <c r="WBV79"/>
      <c r="WBW79"/>
      <c r="WBX79"/>
      <c r="WBY79"/>
      <c r="WBZ79"/>
      <c r="WCA79"/>
      <c r="WCB79"/>
      <c r="WCC79"/>
      <c r="WCD79"/>
      <c r="WCE79"/>
      <c r="WCF79"/>
      <c r="WCG79"/>
      <c r="WCH79"/>
      <c r="WCI79"/>
      <c r="WCJ79"/>
      <c r="WCK79"/>
      <c r="WCL79"/>
      <c r="WCM79"/>
      <c r="WCN79"/>
      <c r="WCO79"/>
      <c r="WCP79"/>
      <c r="WCQ79"/>
      <c r="WCR79"/>
      <c r="WCS79"/>
      <c r="WCT79"/>
      <c r="WCU79"/>
      <c r="WCV79"/>
      <c r="WCW79"/>
      <c r="WCX79"/>
      <c r="WCY79"/>
      <c r="WCZ79"/>
      <c r="WDA79"/>
      <c r="WDB79"/>
      <c r="WDC79"/>
      <c r="WDD79"/>
      <c r="WDE79"/>
      <c r="WDF79"/>
      <c r="WDG79"/>
      <c r="WDH79"/>
      <c r="WDI79"/>
      <c r="WDJ79"/>
      <c r="WDK79"/>
      <c r="WDL79"/>
      <c r="WDM79"/>
      <c r="WDN79"/>
      <c r="WDO79"/>
      <c r="WDP79"/>
      <c r="WDQ79"/>
      <c r="WDR79"/>
      <c r="WDS79"/>
      <c r="WDT79"/>
      <c r="WDU79"/>
      <c r="WDV79"/>
      <c r="WDW79"/>
      <c r="WDX79"/>
      <c r="WDY79"/>
      <c r="WDZ79"/>
      <c r="WEA79"/>
      <c r="WEB79"/>
      <c r="WEC79"/>
      <c r="WED79"/>
      <c r="WEE79"/>
      <c r="WEF79"/>
      <c r="WEG79"/>
      <c r="WEH79"/>
      <c r="WEI79"/>
      <c r="WEJ79"/>
      <c r="WEK79"/>
      <c r="WEL79"/>
      <c r="WEM79"/>
      <c r="WEN79"/>
      <c r="WEO79"/>
      <c r="WEP79"/>
      <c r="WEQ79"/>
      <c r="WER79"/>
      <c r="WES79"/>
      <c r="WET79"/>
      <c r="WEU79"/>
      <c r="WEV79"/>
      <c r="WEW79"/>
      <c r="WEX79"/>
      <c r="WEY79"/>
      <c r="WEZ79"/>
      <c r="WFA79"/>
      <c r="WFB79"/>
      <c r="WFC79"/>
      <c r="WFD79"/>
      <c r="WFE79"/>
      <c r="WFF79"/>
      <c r="WFG79"/>
      <c r="WFH79"/>
      <c r="WFI79"/>
      <c r="WFJ79"/>
      <c r="WFK79"/>
      <c r="WFL79"/>
      <c r="WFM79"/>
      <c r="WFN79"/>
      <c r="WFO79"/>
      <c r="WFP79"/>
      <c r="WFQ79"/>
      <c r="WFR79"/>
      <c r="WFS79"/>
      <c r="WFT79"/>
      <c r="WFU79"/>
      <c r="WFV79"/>
      <c r="WFW79"/>
      <c r="WFX79"/>
      <c r="WFY79"/>
      <c r="WFZ79"/>
      <c r="WGA79"/>
      <c r="WGB79"/>
      <c r="WGC79"/>
      <c r="WGD79"/>
      <c r="WGE79"/>
      <c r="WGF79"/>
      <c r="WGG79"/>
      <c r="WGH79"/>
      <c r="WGI79"/>
      <c r="WGJ79"/>
      <c r="WGK79"/>
      <c r="WGL79"/>
      <c r="WGM79"/>
      <c r="WGN79"/>
      <c r="WGO79"/>
      <c r="WGP79"/>
      <c r="WGQ79"/>
      <c r="WGR79"/>
      <c r="WGS79"/>
      <c r="WGT79"/>
      <c r="WGU79"/>
      <c r="WGV79"/>
      <c r="WGW79"/>
      <c r="WGX79"/>
      <c r="WGY79"/>
      <c r="WGZ79"/>
      <c r="WHA79"/>
      <c r="WHB79"/>
      <c r="WHC79"/>
      <c r="WHD79"/>
      <c r="WHE79"/>
      <c r="WHF79"/>
      <c r="WHG79"/>
      <c r="WHH79"/>
      <c r="WHI79"/>
      <c r="WHJ79"/>
      <c r="WHK79"/>
      <c r="WHL79"/>
      <c r="WHM79"/>
      <c r="WHN79"/>
      <c r="WHO79"/>
      <c r="WHP79"/>
      <c r="WHQ79"/>
      <c r="WHR79"/>
      <c r="WHS79"/>
      <c r="WHT79"/>
      <c r="WHU79"/>
      <c r="WHV79"/>
      <c r="WHW79"/>
      <c r="WHX79"/>
      <c r="WHY79"/>
      <c r="WHZ79"/>
      <c r="WIA79"/>
      <c r="WIB79"/>
      <c r="WIC79"/>
      <c r="WID79"/>
      <c r="WIE79"/>
      <c r="WIF79"/>
      <c r="WIG79"/>
      <c r="WIH79"/>
      <c r="WII79"/>
      <c r="WIJ79"/>
      <c r="WIK79"/>
      <c r="WIL79"/>
      <c r="WIM79"/>
      <c r="WIN79"/>
      <c r="WIO79"/>
      <c r="WIP79"/>
      <c r="WIQ79"/>
      <c r="WIR79"/>
      <c r="WIS79"/>
      <c r="WIT79"/>
      <c r="WIU79"/>
      <c r="WIV79"/>
      <c r="WIW79"/>
      <c r="WIX79"/>
      <c r="WIY79"/>
      <c r="WIZ79"/>
      <c r="WJA79"/>
      <c r="WJB79"/>
      <c r="WJC79"/>
      <c r="WJD79"/>
      <c r="WJE79"/>
      <c r="WJF79"/>
      <c r="WJG79"/>
      <c r="WJH79"/>
      <c r="WJI79"/>
      <c r="WJJ79"/>
      <c r="WJK79"/>
      <c r="WJL79"/>
      <c r="WJM79"/>
      <c r="WJN79"/>
      <c r="WJO79"/>
      <c r="WJP79"/>
      <c r="WJQ79"/>
      <c r="WJR79"/>
      <c r="WJS79"/>
      <c r="WJT79"/>
      <c r="WJU79"/>
      <c r="WJV79"/>
      <c r="WJW79"/>
      <c r="WJX79"/>
      <c r="WJY79"/>
      <c r="WJZ79"/>
      <c r="WKA79"/>
      <c r="WKB79"/>
      <c r="WKC79"/>
      <c r="WKD79"/>
      <c r="WKE79"/>
      <c r="WKF79"/>
      <c r="WKG79"/>
      <c r="WKH79"/>
      <c r="WKI79"/>
      <c r="WKJ79"/>
      <c r="WKK79"/>
      <c r="WKL79"/>
      <c r="WKM79"/>
      <c r="WKN79"/>
      <c r="WKO79"/>
      <c r="WKP79"/>
      <c r="WKQ79"/>
      <c r="WKR79"/>
      <c r="WKS79"/>
      <c r="WKT79"/>
      <c r="WKU79"/>
      <c r="WKV79"/>
      <c r="WKW79"/>
      <c r="WKX79"/>
      <c r="WKY79"/>
      <c r="WKZ79"/>
      <c r="WLA79"/>
      <c r="WLB79"/>
      <c r="WLC79"/>
      <c r="WLD79"/>
      <c r="WLE79"/>
      <c r="WLF79"/>
      <c r="WLG79"/>
      <c r="WLH79"/>
      <c r="WLI79"/>
      <c r="WLJ79"/>
      <c r="WLK79"/>
      <c r="WLL79"/>
      <c r="WLM79"/>
      <c r="WLN79"/>
      <c r="WLO79"/>
      <c r="WLP79"/>
      <c r="WLQ79"/>
      <c r="WLR79"/>
      <c r="WLS79"/>
      <c r="WLT79"/>
      <c r="WLU79"/>
      <c r="WLV79"/>
      <c r="WLW79"/>
      <c r="WLX79"/>
      <c r="WLY79"/>
      <c r="WLZ79"/>
      <c r="WMA79"/>
      <c r="WMB79"/>
      <c r="WMC79"/>
      <c r="WMD79"/>
      <c r="WME79"/>
      <c r="WMF79"/>
      <c r="WMG79"/>
      <c r="WMH79"/>
      <c r="WMI79"/>
      <c r="WMJ79"/>
      <c r="WMK79"/>
      <c r="WML79"/>
      <c r="WMM79"/>
      <c r="WMN79"/>
      <c r="WMO79"/>
      <c r="WMP79"/>
      <c r="WMQ79"/>
      <c r="WMR79"/>
      <c r="WMS79"/>
      <c r="WMT79"/>
      <c r="WMU79"/>
      <c r="WMV79"/>
      <c r="WMW79"/>
      <c r="WMX79"/>
      <c r="WMY79"/>
      <c r="WMZ79"/>
      <c r="WNA79"/>
      <c r="WNB79"/>
      <c r="WNC79"/>
      <c r="WND79"/>
      <c r="WNE79"/>
      <c r="WNF79"/>
      <c r="WNG79"/>
      <c r="WNH79"/>
      <c r="WNI79"/>
      <c r="WNJ79"/>
      <c r="WNK79"/>
      <c r="WNL79"/>
      <c r="WNM79"/>
      <c r="WNN79"/>
      <c r="WNO79"/>
      <c r="WNP79"/>
      <c r="WNQ79"/>
      <c r="WNR79"/>
      <c r="WNS79"/>
      <c r="WNT79"/>
      <c r="WNU79"/>
      <c r="WNV79"/>
      <c r="WNW79"/>
      <c r="WNX79"/>
      <c r="WNY79"/>
      <c r="WNZ79"/>
      <c r="WOA79"/>
      <c r="WOB79"/>
      <c r="WOC79"/>
      <c r="WOD79"/>
      <c r="WOE79"/>
      <c r="WOF79"/>
      <c r="WOG79"/>
      <c r="WOH79"/>
      <c r="WOI79"/>
      <c r="WOJ79"/>
      <c r="WOK79"/>
      <c r="WOL79"/>
      <c r="WOM79"/>
      <c r="WON79"/>
      <c r="WOO79"/>
      <c r="WOP79"/>
      <c r="WOQ79"/>
      <c r="WOR79"/>
      <c r="WOS79"/>
      <c r="WOT79"/>
      <c r="WOU79"/>
      <c r="WOV79"/>
      <c r="WOW79"/>
      <c r="WOX79"/>
      <c r="WOY79"/>
      <c r="WOZ79"/>
      <c r="WPA79"/>
      <c r="WPB79"/>
      <c r="WPC79"/>
      <c r="WPD79"/>
      <c r="WPE79"/>
      <c r="WPF79"/>
      <c r="WPG79"/>
      <c r="WPH79"/>
      <c r="WPI79"/>
      <c r="WPJ79"/>
      <c r="WPK79"/>
      <c r="WPL79"/>
      <c r="WPM79"/>
      <c r="WPN79"/>
      <c r="WPO79"/>
      <c r="WPP79"/>
      <c r="WPQ79"/>
      <c r="WPR79"/>
      <c r="WPS79"/>
      <c r="WPT79"/>
      <c r="WPU79"/>
      <c r="WPV79"/>
      <c r="WPW79"/>
      <c r="WPX79"/>
      <c r="WPY79"/>
      <c r="WPZ79"/>
      <c r="WQA79"/>
      <c r="WQB79"/>
      <c r="WQC79"/>
      <c r="WQD79"/>
      <c r="WQE79"/>
      <c r="WQF79"/>
      <c r="WQG79"/>
      <c r="WQH79"/>
      <c r="WQI79"/>
      <c r="WQJ79"/>
      <c r="WQK79"/>
      <c r="WQL79"/>
      <c r="WQM79"/>
      <c r="WQN79"/>
      <c r="WQO79"/>
      <c r="WQP79"/>
      <c r="WQQ79"/>
      <c r="WQR79"/>
      <c r="WQS79"/>
      <c r="WQT79"/>
      <c r="WQU79"/>
      <c r="WQV79"/>
      <c r="WQW79"/>
      <c r="WQX79"/>
      <c r="WQY79"/>
      <c r="WQZ79"/>
      <c r="WRA79"/>
      <c r="WRB79"/>
      <c r="WRC79"/>
      <c r="WRD79"/>
      <c r="WRE79"/>
      <c r="WRF79"/>
      <c r="WRG79"/>
      <c r="WRH79"/>
      <c r="WRI79"/>
      <c r="WRJ79"/>
      <c r="WRK79"/>
      <c r="WRL79"/>
      <c r="WRM79"/>
      <c r="WRN79"/>
      <c r="WRO79"/>
      <c r="WRP79"/>
      <c r="WRQ79"/>
      <c r="WRR79"/>
      <c r="WRS79"/>
      <c r="WRT79"/>
      <c r="WRU79"/>
      <c r="WRV79"/>
      <c r="WRW79"/>
      <c r="WRX79"/>
      <c r="WRY79"/>
      <c r="WRZ79"/>
      <c r="WSA79"/>
      <c r="WSB79"/>
      <c r="WSC79"/>
      <c r="WSD79"/>
      <c r="WSE79"/>
      <c r="WSF79"/>
      <c r="WSG79"/>
      <c r="WSH79"/>
      <c r="WSI79"/>
      <c r="WSJ79"/>
      <c r="WSK79"/>
      <c r="WSL79"/>
      <c r="WSM79"/>
      <c r="WSN79"/>
      <c r="WSO79"/>
      <c r="WSP79"/>
      <c r="WSQ79"/>
      <c r="WSR79"/>
      <c r="WSS79"/>
      <c r="WST79"/>
      <c r="WSU79"/>
      <c r="WSV79"/>
      <c r="WSW79"/>
      <c r="WSX79"/>
      <c r="WSY79"/>
      <c r="WSZ79"/>
      <c r="WTA79"/>
      <c r="WTB79"/>
      <c r="WTC79"/>
      <c r="WTD79"/>
      <c r="WTE79"/>
      <c r="WTF79"/>
      <c r="WTG79"/>
      <c r="WTH79"/>
      <c r="WTI79"/>
      <c r="WTJ79"/>
      <c r="WTK79"/>
      <c r="WTL79"/>
      <c r="WTM79"/>
      <c r="WTN79"/>
      <c r="WTO79"/>
      <c r="WTP79"/>
      <c r="WTQ79"/>
      <c r="WTR79"/>
      <c r="WTS79"/>
      <c r="WTT79"/>
      <c r="WTU79"/>
      <c r="WTV79"/>
      <c r="WTW79"/>
      <c r="WTX79"/>
      <c r="WTY79"/>
      <c r="WTZ79"/>
      <c r="WUA79"/>
      <c r="WUB79"/>
      <c r="WUC79"/>
      <c r="WUD79"/>
      <c r="WUE79"/>
      <c r="WUF79"/>
      <c r="WUG79"/>
      <c r="WUH79"/>
      <c r="WUI79"/>
      <c r="WUJ79"/>
      <c r="WUK79"/>
      <c r="WUL79"/>
      <c r="WUM79"/>
      <c r="WUN79"/>
      <c r="WUO79"/>
      <c r="WUP79"/>
      <c r="WUQ79"/>
      <c r="WUR79"/>
      <c r="WUS79"/>
      <c r="WUT79"/>
      <c r="WUU79"/>
      <c r="WUV79"/>
      <c r="WUW79"/>
      <c r="WUX79"/>
      <c r="WUY79"/>
      <c r="WUZ79"/>
      <c r="WVA79"/>
      <c r="WVB79"/>
      <c r="WVC79"/>
      <c r="WVD79"/>
      <c r="WVE79"/>
      <c r="WVF79"/>
      <c r="WVG79"/>
      <c r="WVH79"/>
      <c r="WVI79"/>
      <c r="WVJ79"/>
      <c r="WVK79"/>
      <c r="WVL79"/>
      <c r="WVM79"/>
      <c r="WVN79"/>
      <c r="WVO79"/>
      <c r="WVP79"/>
      <c r="WVQ79"/>
      <c r="WVR79"/>
      <c r="WVS79"/>
      <c r="WVT79"/>
      <c r="WVU79"/>
      <c r="WVV79"/>
      <c r="WVW79"/>
      <c r="WVX79"/>
      <c r="WVY79"/>
      <c r="WVZ79"/>
      <c r="WWA79"/>
      <c r="WWB79"/>
      <c r="WWC79"/>
      <c r="WWD79"/>
      <c r="WWE79"/>
      <c r="WWF79"/>
      <c r="WWG79"/>
      <c r="WWH79"/>
      <c r="WWI79"/>
      <c r="WWJ79"/>
      <c r="WWK79"/>
      <c r="WWL79"/>
      <c r="WWM79"/>
      <c r="WWN79"/>
      <c r="WWO79"/>
      <c r="WWP79"/>
      <c r="WWQ79"/>
      <c r="WWR79"/>
      <c r="WWS79"/>
      <c r="WWT79"/>
      <c r="WWU79"/>
      <c r="WWV79"/>
      <c r="WWW79"/>
      <c r="WWX79"/>
      <c r="WWY79"/>
      <c r="WWZ79"/>
      <c r="WXA79"/>
      <c r="WXB79"/>
      <c r="WXC79"/>
      <c r="WXD79"/>
      <c r="WXE79"/>
      <c r="WXF79"/>
      <c r="WXG79"/>
      <c r="WXH79"/>
      <c r="WXI79"/>
      <c r="WXJ79"/>
      <c r="WXK79"/>
      <c r="WXL79"/>
      <c r="WXM79"/>
      <c r="WXN79"/>
      <c r="WXO79"/>
      <c r="WXP79"/>
      <c r="WXQ79"/>
      <c r="WXR79"/>
      <c r="WXS79"/>
      <c r="WXT79"/>
      <c r="WXU79"/>
      <c r="WXV79"/>
      <c r="WXW79"/>
      <c r="WXX79"/>
      <c r="WXY79"/>
      <c r="WXZ79"/>
      <c r="WYA79"/>
      <c r="WYB79"/>
      <c r="WYC79"/>
      <c r="WYD79"/>
      <c r="WYE79"/>
      <c r="WYF79"/>
      <c r="WYG79"/>
      <c r="WYH79"/>
      <c r="WYI79"/>
      <c r="WYJ79"/>
      <c r="WYK79"/>
      <c r="WYL79"/>
      <c r="WYM79"/>
      <c r="WYN79"/>
      <c r="WYO79"/>
      <c r="WYP79"/>
      <c r="WYQ79"/>
      <c r="WYR79"/>
      <c r="WYS79"/>
      <c r="WYT79"/>
      <c r="WYU79"/>
      <c r="WYV79"/>
      <c r="WYW79"/>
      <c r="WYX79"/>
      <c r="WYY79"/>
      <c r="WYZ79"/>
      <c r="WZA79"/>
      <c r="WZB79"/>
      <c r="WZC79"/>
      <c r="WZD79"/>
      <c r="WZE79"/>
      <c r="WZF79"/>
      <c r="WZG79"/>
      <c r="WZH79"/>
      <c r="WZI79"/>
      <c r="WZJ79"/>
      <c r="WZK79"/>
      <c r="WZL79"/>
      <c r="WZM79"/>
      <c r="WZN79"/>
      <c r="WZO79"/>
      <c r="WZP79"/>
      <c r="WZQ79"/>
      <c r="WZR79"/>
      <c r="WZS79"/>
      <c r="WZT79"/>
      <c r="WZU79"/>
      <c r="WZV79"/>
      <c r="WZW79"/>
      <c r="WZX79"/>
      <c r="WZY79"/>
      <c r="WZZ79"/>
      <c r="XAA79"/>
      <c r="XAB79"/>
      <c r="XAC79"/>
      <c r="XAD79"/>
      <c r="XAE79"/>
      <c r="XAF79"/>
      <c r="XAG79"/>
      <c r="XAH79"/>
      <c r="XAI79"/>
      <c r="XAJ79"/>
      <c r="XAK79"/>
      <c r="XAL79"/>
      <c r="XAM79"/>
      <c r="XAN79"/>
      <c r="XAO79"/>
      <c r="XAP79"/>
      <c r="XAQ79"/>
      <c r="XAR79"/>
      <c r="XAS79"/>
      <c r="XAT79"/>
      <c r="XAU79"/>
      <c r="XAV79"/>
      <c r="XAW79"/>
      <c r="XAX79"/>
      <c r="XAY79"/>
      <c r="XAZ79"/>
      <c r="XBA79"/>
      <c r="XBB79"/>
      <c r="XBC79"/>
      <c r="XBD79"/>
      <c r="XBE79"/>
      <c r="XBF79"/>
      <c r="XBG79"/>
      <c r="XBH79"/>
      <c r="XBI79"/>
      <c r="XBJ79"/>
      <c r="XBK79"/>
      <c r="XBL79"/>
      <c r="XBM79"/>
      <c r="XBN79"/>
      <c r="XBO79"/>
      <c r="XBP79"/>
      <c r="XBQ79"/>
      <c r="XBR79"/>
      <c r="XBS79"/>
      <c r="XBT79"/>
      <c r="XBU79"/>
      <c r="XBV79"/>
      <c r="XBW79"/>
      <c r="XBX79"/>
      <c r="XBY79"/>
      <c r="XBZ79"/>
      <c r="XCA79"/>
      <c r="XCB79"/>
      <c r="XCC79"/>
      <c r="XCD79"/>
      <c r="XCE79"/>
      <c r="XCF79"/>
      <c r="XCG79"/>
      <c r="XCH79"/>
      <c r="XCI79"/>
      <c r="XCJ79"/>
      <c r="XCK79"/>
      <c r="XCL79"/>
      <c r="XCM79"/>
      <c r="XCN79"/>
      <c r="XCO79"/>
      <c r="XCP79"/>
      <c r="XCQ79"/>
      <c r="XCR79"/>
      <c r="XCS79"/>
      <c r="XCT79"/>
      <c r="XCU79"/>
      <c r="XCV79"/>
      <c r="XCW79"/>
      <c r="XCX79"/>
      <c r="XCY79"/>
      <c r="XCZ79"/>
      <c r="XDA79"/>
      <c r="XDB79"/>
      <c r="XDC79"/>
      <c r="XDD79"/>
      <c r="XDE79"/>
      <c r="XDF79"/>
      <c r="XDG79"/>
      <c r="XDH79"/>
      <c r="XDI79"/>
      <c r="XDJ79"/>
      <c r="XDK79"/>
      <c r="XDL79"/>
      <c r="XDM79"/>
      <c r="XDN79"/>
      <c r="XDO79"/>
      <c r="XDP79"/>
      <c r="XDQ79"/>
      <c r="XDR79"/>
      <c r="XDS79"/>
      <c r="XDT79"/>
      <c r="XDU79"/>
      <c r="XDV79"/>
      <c r="XDW79"/>
      <c r="XDX79"/>
      <c r="XDY79"/>
      <c r="XDZ79"/>
      <c r="XEA79"/>
      <c r="XEB79"/>
      <c r="XEC79"/>
      <c r="XED79"/>
      <c r="XEE79"/>
      <c r="XEF79"/>
      <c r="XEG79"/>
      <c r="XEH79"/>
      <c r="XEI79"/>
      <c r="XEJ79"/>
      <c r="XEK79"/>
      <c r="XEL79"/>
      <c r="XEM79"/>
      <c r="XEN79"/>
      <c r="XEO79"/>
      <c r="XEP79"/>
      <c r="XEQ79"/>
      <c r="XER79"/>
      <c r="XES79"/>
      <c r="XET79"/>
      <c r="XEU79"/>
      <c r="XEV79"/>
      <c r="XEW79"/>
      <c r="XEX79"/>
      <c r="XEY79"/>
      <c r="XEZ79"/>
      <c r="XFA79"/>
      <c r="XFB79"/>
      <c r="XFC79"/>
    </row>
    <row r="80" spans="1:16383" s="528" customFormat="1" ht="12.5" x14ac:dyDescent="0.25">
      <c r="F80" s="530">
        <v>43948.80982638889</v>
      </c>
      <c r="G80" s="529">
        <v>43948.80982638889</v>
      </c>
      <c r="H80" s="528" t="s">
        <v>331</v>
      </c>
      <c r="I80" s="531" t="str">
        <f>InpC!$E$100</f>
        <v>Senior debt DSCR - year 7</v>
      </c>
      <c r="J80" s="561">
        <v>1.45</v>
      </c>
      <c r="K80" s="547">
        <v>1.45</v>
      </c>
      <c r="L80" s="528" t="s">
        <v>332</v>
      </c>
      <c r="M80" s="528" t="s">
        <v>333</v>
      </c>
      <c r="N80" s="528" t="s">
        <v>83</v>
      </c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  <c r="ALL80"/>
      <c r="ALM80"/>
      <c r="ALN80"/>
      <c r="ALO80"/>
      <c r="ALP80"/>
      <c r="ALQ80"/>
      <c r="ALR80"/>
      <c r="ALS80"/>
      <c r="ALT80"/>
      <c r="ALU80"/>
      <c r="ALV80"/>
      <c r="ALW80"/>
      <c r="ALX80"/>
      <c r="ALY80"/>
      <c r="ALZ80"/>
      <c r="AMA80"/>
      <c r="AMB80"/>
      <c r="AMC80"/>
      <c r="AMD80"/>
      <c r="AME80"/>
      <c r="AMF80"/>
      <c r="AMG80"/>
      <c r="AMH80"/>
      <c r="AMI80"/>
      <c r="AMJ80"/>
      <c r="AMK80"/>
      <c r="AML80"/>
      <c r="AMM80"/>
      <c r="AMN80"/>
      <c r="AMO80"/>
      <c r="AMP80"/>
      <c r="AMQ80"/>
      <c r="AMR80"/>
      <c r="AMS80"/>
      <c r="AMT80"/>
      <c r="AMU80"/>
      <c r="AMV80"/>
      <c r="AMW80"/>
      <c r="AMX80"/>
      <c r="AMY80"/>
      <c r="AMZ80"/>
      <c r="ANA80"/>
      <c r="ANB80"/>
      <c r="ANC80"/>
      <c r="AND80"/>
      <c r="ANE80"/>
      <c r="ANF80"/>
      <c r="ANG80"/>
      <c r="ANH80"/>
      <c r="ANI80"/>
      <c r="ANJ80"/>
      <c r="ANK80"/>
      <c r="ANL80"/>
      <c r="ANM80"/>
      <c r="ANN80"/>
      <c r="ANO80"/>
      <c r="ANP80"/>
      <c r="ANQ80"/>
      <c r="ANR80"/>
      <c r="ANS80"/>
      <c r="ANT80"/>
      <c r="ANU80"/>
      <c r="ANV80"/>
      <c r="ANW80"/>
      <c r="ANX80"/>
      <c r="ANY80"/>
      <c r="ANZ80"/>
      <c r="AOA80"/>
      <c r="AOB80"/>
      <c r="AOC80"/>
      <c r="AOD80"/>
      <c r="AOE80"/>
      <c r="AOF80"/>
      <c r="AOG80"/>
      <c r="AOH80"/>
      <c r="AOI80"/>
      <c r="AOJ80"/>
      <c r="AOK80"/>
      <c r="AOL80"/>
      <c r="AOM80"/>
      <c r="AON80"/>
      <c r="AOO80"/>
      <c r="AOP80"/>
      <c r="AOQ80"/>
      <c r="AOR80"/>
      <c r="AOS80"/>
      <c r="AOT80"/>
      <c r="AOU80"/>
      <c r="AOV80"/>
      <c r="AOW80"/>
      <c r="AOX80"/>
      <c r="AOY80"/>
      <c r="AOZ80"/>
      <c r="APA80"/>
      <c r="APB80"/>
      <c r="APC80"/>
      <c r="APD80"/>
      <c r="APE80"/>
      <c r="APF80"/>
      <c r="APG80"/>
      <c r="APH80"/>
      <c r="API80"/>
      <c r="APJ80"/>
      <c r="APK80"/>
      <c r="APL80"/>
      <c r="APM80"/>
      <c r="APN80"/>
      <c r="APO80"/>
      <c r="APP80"/>
      <c r="APQ80"/>
      <c r="APR80"/>
      <c r="APS80"/>
      <c r="APT80"/>
      <c r="APU80"/>
      <c r="APV80"/>
      <c r="APW80"/>
      <c r="APX80"/>
      <c r="APY80"/>
      <c r="APZ80"/>
      <c r="AQA80"/>
      <c r="AQB80"/>
      <c r="AQC80"/>
      <c r="AQD80"/>
      <c r="AQE80"/>
      <c r="AQF80"/>
      <c r="AQG80"/>
      <c r="AQH80"/>
      <c r="AQI80"/>
      <c r="AQJ80"/>
      <c r="AQK80"/>
      <c r="AQL80"/>
      <c r="AQM80"/>
      <c r="AQN80"/>
      <c r="AQO80"/>
      <c r="AQP80"/>
      <c r="AQQ80"/>
      <c r="AQR80"/>
      <c r="AQS80"/>
      <c r="AQT80"/>
      <c r="AQU80"/>
      <c r="AQV80"/>
      <c r="AQW80"/>
      <c r="AQX80"/>
      <c r="AQY80"/>
      <c r="AQZ80"/>
      <c r="ARA80"/>
      <c r="ARB80"/>
      <c r="ARC80"/>
      <c r="ARD80"/>
      <c r="ARE80"/>
      <c r="ARF80"/>
      <c r="ARG80"/>
      <c r="ARH80"/>
      <c r="ARI80"/>
      <c r="ARJ80"/>
      <c r="ARK80"/>
      <c r="ARL80"/>
      <c r="ARM80"/>
      <c r="ARN80"/>
      <c r="ARO80"/>
      <c r="ARP80"/>
      <c r="ARQ80"/>
      <c r="ARR80"/>
      <c r="ARS80"/>
      <c r="ART80"/>
      <c r="ARU80"/>
      <c r="ARV80"/>
      <c r="ARW80"/>
      <c r="ARX80"/>
      <c r="ARY80"/>
      <c r="ARZ80"/>
      <c r="ASA80"/>
      <c r="ASB80"/>
      <c r="ASC80"/>
      <c r="ASD80"/>
      <c r="ASE80"/>
      <c r="ASF80"/>
      <c r="ASG80"/>
      <c r="ASH80"/>
      <c r="ASI80"/>
      <c r="ASJ80"/>
      <c r="ASK80"/>
      <c r="ASL80"/>
      <c r="ASM80"/>
      <c r="ASN80"/>
      <c r="ASO80"/>
      <c r="ASP80"/>
      <c r="ASQ80"/>
      <c r="ASR80"/>
      <c r="ASS80"/>
      <c r="AST80"/>
      <c r="ASU80"/>
      <c r="ASV80"/>
      <c r="ASW80"/>
      <c r="ASX80"/>
      <c r="ASY80"/>
      <c r="ASZ80"/>
      <c r="ATA80"/>
      <c r="ATB80"/>
      <c r="ATC80"/>
      <c r="ATD80"/>
      <c r="ATE80"/>
      <c r="ATF80"/>
      <c r="ATG80"/>
      <c r="ATH80"/>
      <c r="ATI80"/>
      <c r="ATJ80"/>
      <c r="ATK80"/>
      <c r="ATL80"/>
      <c r="ATM80"/>
      <c r="ATN80"/>
      <c r="ATO80"/>
      <c r="ATP80"/>
      <c r="ATQ80"/>
      <c r="ATR80"/>
      <c r="ATS80"/>
      <c r="ATT80"/>
      <c r="ATU80"/>
      <c r="ATV80"/>
      <c r="ATW80"/>
      <c r="ATX80"/>
      <c r="ATY80"/>
      <c r="ATZ80"/>
      <c r="AUA80"/>
      <c r="AUB80"/>
      <c r="AUC80"/>
      <c r="AUD80"/>
      <c r="AUE80"/>
      <c r="AUF80"/>
      <c r="AUG80"/>
      <c r="AUH80"/>
      <c r="AUI80"/>
      <c r="AUJ80"/>
      <c r="AUK80"/>
      <c r="AUL80"/>
      <c r="AUM80"/>
      <c r="AUN80"/>
      <c r="AUO80"/>
      <c r="AUP80"/>
      <c r="AUQ80"/>
      <c r="AUR80"/>
      <c r="AUS80"/>
      <c r="AUT80"/>
      <c r="AUU80"/>
      <c r="AUV80"/>
      <c r="AUW80"/>
      <c r="AUX80"/>
      <c r="AUY80"/>
      <c r="AUZ80"/>
      <c r="AVA80"/>
      <c r="AVB80"/>
      <c r="AVC80"/>
      <c r="AVD80"/>
      <c r="AVE80"/>
      <c r="AVF80"/>
      <c r="AVG80"/>
      <c r="AVH80"/>
      <c r="AVI80"/>
      <c r="AVJ80"/>
      <c r="AVK80"/>
      <c r="AVL80"/>
      <c r="AVM80"/>
      <c r="AVN80"/>
      <c r="AVO80"/>
      <c r="AVP80"/>
      <c r="AVQ80"/>
      <c r="AVR80"/>
      <c r="AVS80"/>
      <c r="AVT80"/>
      <c r="AVU80"/>
      <c r="AVV80"/>
      <c r="AVW80"/>
      <c r="AVX80"/>
      <c r="AVY80"/>
      <c r="AVZ80"/>
      <c r="AWA80"/>
      <c r="AWB80"/>
      <c r="AWC80"/>
      <c r="AWD80"/>
      <c r="AWE80"/>
      <c r="AWF80"/>
      <c r="AWG80"/>
      <c r="AWH80"/>
      <c r="AWI80"/>
      <c r="AWJ80"/>
      <c r="AWK80"/>
      <c r="AWL80"/>
      <c r="AWM80"/>
      <c r="AWN80"/>
      <c r="AWO80"/>
      <c r="AWP80"/>
      <c r="AWQ80"/>
      <c r="AWR80"/>
      <c r="AWS80"/>
      <c r="AWT80"/>
      <c r="AWU80"/>
      <c r="AWV80"/>
      <c r="AWW80"/>
      <c r="AWX80"/>
      <c r="AWY80"/>
      <c r="AWZ80"/>
      <c r="AXA80"/>
      <c r="AXB80"/>
      <c r="AXC80"/>
      <c r="AXD80"/>
      <c r="AXE80"/>
      <c r="AXF80"/>
      <c r="AXG80"/>
      <c r="AXH80"/>
      <c r="AXI80"/>
      <c r="AXJ80"/>
      <c r="AXK80"/>
      <c r="AXL80"/>
      <c r="AXM80"/>
      <c r="AXN80"/>
      <c r="AXO80"/>
      <c r="AXP80"/>
      <c r="AXQ80"/>
      <c r="AXR80"/>
      <c r="AXS80"/>
      <c r="AXT80"/>
      <c r="AXU80"/>
      <c r="AXV80"/>
      <c r="AXW80"/>
      <c r="AXX80"/>
      <c r="AXY80"/>
      <c r="AXZ80"/>
      <c r="AYA80"/>
      <c r="AYB80"/>
      <c r="AYC80"/>
      <c r="AYD80"/>
      <c r="AYE80"/>
      <c r="AYF80"/>
      <c r="AYG80"/>
      <c r="AYH80"/>
      <c r="AYI80"/>
      <c r="AYJ80"/>
      <c r="AYK80"/>
      <c r="AYL80"/>
      <c r="AYM80"/>
      <c r="AYN80"/>
      <c r="AYO80"/>
      <c r="AYP80"/>
      <c r="AYQ80"/>
      <c r="AYR80"/>
      <c r="AYS80"/>
      <c r="AYT80"/>
      <c r="AYU80"/>
      <c r="AYV80"/>
      <c r="AYW80"/>
      <c r="AYX80"/>
      <c r="AYY80"/>
      <c r="AYZ80"/>
      <c r="AZA80"/>
      <c r="AZB80"/>
      <c r="AZC80"/>
      <c r="AZD80"/>
      <c r="AZE80"/>
      <c r="AZF80"/>
      <c r="AZG80"/>
      <c r="AZH80"/>
      <c r="AZI80"/>
      <c r="AZJ80"/>
      <c r="AZK80"/>
      <c r="AZL80"/>
      <c r="AZM80"/>
      <c r="AZN80"/>
      <c r="AZO80"/>
      <c r="AZP80"/>
      <c r="AZQ80"/>
      <c r="AZR80"/>
      <c r="AZS80"/>
      <c r="AZT80"/>
      <c r="AZU80"/>
      <c r="AZV80"/>
      <c r="AZW80"/>
      <c r="AZX80"/>
      <c r="AZY80"/>
      <c r="AZZ80"/>
      <c r="BAA80"/>
      <c r="BAB80"/>
      <c r="BAC80"/>
      <c r="BAD80"/>
      <c r="BAE80"/>
      <c r="BAF80"/>
      <c r="BAG80"/>
      <c r="BAH80"/>
      <c r="BAI80"/>
      <c r="BAJ80"/>
      <c r="BAK80"/>
      <c r="BAL80"/>
      <c r="BAM80"/>
      <c r="BAN80"/>
      <c r="BAO80"/>
      <c r="BAP80"/>
      <c r="BAQ80"/>
      <c r="BAR80"/>
      <c r="BAS80"/>
      <c r="BAT80"/>
      <c r="BAU80"/>
      <c r="BAV80"/>
      <c r="BAW80"/>
      <c r="BAX80"/>
      <c r="BAY80"/>
      <c r="BAZ80"/>
      <c r="BBA80"/>
      <c r="BBB80"/>
      <c r="BBC80"/>
      <c r="BBD80"/>
      <c r="BBE80"/>
      <c r="BBF80"/>
      <c r="BBG80"/>
      <c r="BBH80"/>
      <c r="BBI80"/>
      <c r="BBJ80"/>
      <c r="BBK80"/>
      <c r="BBL80"/>
      <c r="BBM80"/>
      <c r="BBN80"/>
      <c r="BBO80"/>
      <c r="BBP80"/>
      <c r="BBQ80"/>
      <c r="BBR80"/>
      <c r="BBS80"/>
      <c r="BBT80"/>
      <c r="BBU80"/>
      <c r="BBV80"/>
      <c r="BBW80"/>
      <c r="BBX80"/>
      <c r="BBY80"/>
      <c r="BBZ80"/>
      <c r="BCA80"/>
      <c r="BCB80"/>
      <c r="BCC80"/>
      <c r="BCD80"/>
      <c r="BCE80"/>
      <c r="BCF80"/>
      <c r="BCG80"/>
      <c r="BCH80"/>
      <c r="BCI80"/>
      <c r="BCJ80"/>
      <c r="BCK80"/>
      <c r="BCL80"/>
      <c r="BCM80"/>
      <c r="BCN80"/>
      <c r="BCO80"/>
      <c r="BCP80"/>
      <c r="BCQ80"/>
      <c r="BCR80"/>
      <c r="BCS80"/>
      <c r="BCT80"/>
      <c r="BCU80"/>
      <c r="BCV80"/>
      <c r="BCW80"/>
      <c r="BCX80"/>
      <c r="BCY80"/>
      <c r="BCZ80"/>
      <c r="BDA80"/>
      <c r="BDB80"/>
      <c r="BDC80"/>
      <c r="BDD80"/>
      <c r="BDE80"/>
      <c r="BDF80"/>
      <c r="BDG80"/>
      <c r="BDH80"/>
      <c r="BDI80"/>
      <c r="BDJ80"/>
      <c r="BDK80"/>
      <c r="BDL80"/>
      <c r="BDM80"/>
      <c r="BDN80"/>
      <c r="BDO80"/>
      <c r="BDP80"/>
      <c r="BDQ80"/>
      <c r="BDR80"/>
      <c r="BDS80"/>
      <c r="BDT80"/>
      <c r="BDU80"/>
      <c r="BDV80"/>
      <c r="BDW80"/>
      <c r="BDX80"/>
      <c r="BDY80"/>
      <c r="BDZ80"/>
      <c r="BEA80"/>
      <c r="BEB80"/>
      <c r="BEC80"/>
      <c r="BED80"/>
      <c r="BEE80"/>
      <c r="BEF80"/>
      <c r="BEG80"/>
      <c r="BEH80"/>
      <c r="BEI80"/>
      <c r="BEJ80"/>
      <c r="BEK80"/>
      <c r="BEL80"/>
      <c r="BEM80"/>
      <c r="BEN80"/>
      <c r="BEO80"/>
      <c r="BEP80"/>
      <c r="BEQ80"/>
      <c r="BER80"/>
      <c r="BES80"/>
      <c r="BET80"/>
      <c r="BEU80"/>
      <c r="BEV80"/>
      <c r="BEW80"/>
      <c r="BEX80"/>
      <c r="BEY80"/>
      <c r="BEZ80"/>
      <c r="BFA80"/>
      <c r="BFB80"/>
      <c r="BFC80"/>
      <c r="BFD80"/>
      <c r="BFE80"/>
      <c r="BFF80"/>
      <c r="BFG80"/>
      <c r="BFH80"/>
      <c r="BFI80"/>
      <c r="BFJ80"/>
      <c r="BFK80"/>
      <c r="BFL80"/>
      <c r="BFM80"/>
      <c r="BFN80"/>
      <c r="BFO80"/>
      <c r="BFP80"/>
      <c r="BFQ80"/>
      <c r="BFR80"/>
      <c r="BFS80"/>
      <c r="BFT80"/>
      <c r="BFU80"/>
      <c r="BFV80"/>
      <c r="BFW80"/>
      <c r="BFX80"/>
      <c r="BFY80"/>
      <c r="BFZ80"/>
      <c r="BGA80"/>
      <c r="BGB80"/>
      <c r="BGC80"/>
      <c r="BGD80"/>
      <c r="BGE80"/>
      <c r="BGF80"/>
      <c r="BGG80"/>
      <c r="BGH80"/>
      <c r="BGI80"/>
      <c r="BGJ80"/>
      <c r="BGK80"/>
      <c r="BGL80"/>
      <c r="BGM80"/>
      <c r="BGN80"/>
      <c r="BGO80"/>
      <c r="BGP80"/>
      <c r="BGQ80"/>
      <c r="BGR80"/>
      <c r="BGS80"/>
      <c r="BGT80"/>
      <c r="BGU80"/>
      <c r="BGV80"/>
      <c r="BGW80"/>
      <c r="BGX80"/>
      <c r="BGY80"/>
      <c r="BGZ80"/>
      <c r="BHA80"/>
      <c r="BHB80"/>
      <c r="BHC80"/>
      <c r="BHD80"/>
      <c r="BHE80"/>
      <c r="BHF80"/>
      <c r="BHG80"/>
      <c r="BHH80"/>
      <c r="BHI80"/>
      <c r="BHJ80"/>
      <c r="BHK80"/>
      <c r="BHL80"/>
      <c r="BHM80"/>
      <c r="BHN80"/>
      <c r="BHO80"/>
      <c r="BHP80"/>
      <c r="BHQ80"/>
      <c r="BHR80"/>
      <c r="BHS80"/>
      <c r="BHT80"/>
      <c r="BHU80"/>
      <c r="BHV80"/>
      <c r="BHW80"/>
      <c r="BHX80"/>
      <c r="BHY80"/>
      <c r="BHZ80"/>
      <c r="BIA80"/>
      <c r="BIB80"/>
      <c r="BIC80"/>
      <c r="BID80"/>
      <c r="BIE80"/>
      <c r="BIF80"/>
      <c r="BIG80"/>
      <c r="BIH80"/>
      <c r="BII80"/>
      <c r="BIJ80"/>
      <c r="BIK80"/>
      <c r="BIL80"/>
      <c r="BIM80"/>
      <c r="BIN80"/>
      <c r="BIO80"/>
      <c r="BIP80"/>
      <c r="BIQ80"/>
      <c r="BIR80"/>
      <c r="BIS80"/>
      <c r="BIT80"/>
      <c r="BIU80"/>
      <c r="BIV80"/>
      <c r="BIW80"/>
      <c r="BIX80"/>
      <c r="BIY80"/>
      <c r="BIZ80"/>
      <c r="BJA80"/>
      <c r="BJB80"/>
      <c r="BJC80"/>
      <c r="BJD80"/>
      <c r="BJE80"/>
      <c r="BJF80"/>
      <c r="BJG80"/>
      <c r="BJH80"/>
      <c r="BJI80"/>
      <c r="BJJ80"/>
      <c r="BJK80"/>
      <c r="BJL80"/>
      <c r="BJM80"/>
      <c r="BJN80"/>
      <c r="BJO80"/>
      <c r="BJP80"/>
      <c r="BJQ80"/>
      <c r="BJR80"/>
      <c r="BJS80"/>
      <c r="BJT80"/>
      <c r="BJU80"/>
      <c r="BJV80"/>
      <c r="BJW80"/>
      <c r="BJX80"/>
      <c r="BJY80"/>
      <c r="BJZ80"/>
      <c r="BKA80"/>
      <c r="BKB80"/>
      <c r="BKC80"/>
      <c r="BKD80"/>
      <c r="BKE80"/>
      <c r="BKF80"/>
      <c r="BKG80"/>
      <c r="BKH80"/>
      <c r="BKI80"/>
      <c r="BKJ80"/>
      <c r="BKK80"/>
      <c r="BKL80"/>
      <c r="BKM80"/>
      <c r="BKN80"/>
      <c r="BKO80"/>
      <c r="BKP80"/>
      <c r="BKQ80"/>
      <c r="BKR80"/>
      <c r="BKS80"/>
      <c r="BKT80"/>
      <c r="BKU80"/>
      <c r="BKV80"/>
      <c r="BKW80"/>
      <c r="BKX80"/>
      <c r="BKY80"/>
      <c r="BKZ80"/>
      <c r="BLA80"/>
      <c r="BLB80"/>
      <c r="BLC80"/>
      <c r="BLD80"/>
      <c r="BLE80"/>
      <c r="BLF80"/>
      <c r="BLG80"/>
      <c r="BLH80"/>
      <c r="BLI80"/>
      <c r="BLJ80"/>
      <c r="BLK80"/>
      <c r="BLL80"/>
      <c r="BLM80"/>
      <c r="BLN80"/>
      <c r="BLO80"/>
      <c r="BLP80"/>
      <c r="BLQ80"/>
      <c r="BLR80"/>
      <c r="BLS80"/>
      <c r="BLT80"/>
      <c r="BLU80"/>
      <c r="BLV80"/>
      <c r="BLW80"/>
      <c r="BLX80"/>
      <c r="BLY80"/>
      <c r="BLZ80"/>
      <c r="BMA80"/>
      <c r="BMB80"/>
      <c r="BMC80"/>
      <c r="BMD80"/>
      <c r="BME80"/>
      <c r="BMF80"/>
      <c r="BMG80"/>
      <c r="BMH80"/>
      <c r="BMI80"/>
      <c r="BMJ80"/>
      <c r="BMK80"/>
      <c r="BML80"/>
      <c r="BMM80"/>
      <c r="BMN80"/>
      <c r="BMO80"/>
      <c r="BMP80"/>
      <c r="BMQ80"/>
      <c r="BMR80"/>
      <c r="BMS80"/>
      <c r="BMT80"/>
      <c r="BMU80"/>
      <c r="BMV80"/>
      <c r="BMW80"/>
      <c r="BMX80"/>
      <c r="BMY80"/>
      <c r="BMZ80"/>
      <c r="BNA80"/>
      <c r="BNB80"/>
      <c r="BNC80"/>
      <c r="BND80"/>
      <c r="BNE80"/>
      <c r="BNF80"/>
      <c r="BNG80"/>
      <c r="BNH80"/>
      <c r="BNI80"/>
      <c r="BNJ80"/>
      <c r="BNK80"/>
      <c r="BNL80"/>
      <c r="BNM80"/>
      <c r="BNN80"/>
      <c r="BNO80"/>
      <c r="BNP80"/>
      <c r="BNQ80"/>
      <c r="BNR80"/>
      <c r="BNS80"/>
      <c r="BNT80"/>
      <c r="BNU80"/>
      <c r="BNV80"/>
      <c r="BNW80"/>
      <c r="BNX80"/>
      <c r="BNY80"/>
      <c r="BNZ80"/>
      <c r="BOA80"/>
      <c r="BOB80"/>
      <c r="BOC80"/>
      <c r="BOD80"/>
      <c r="BOE80"/>
      <c r="BOF80"/>
      <c r="BOG80"/>
      <c r="BOH80"/>
      <c r="BOI80"/>
      <c r="BOJ80"/>
      <c r="BOK80"/>
      <c r="BOL80"/>
      <c r="BOM80"/>
      <c r="BON80"/>
      <c r="BOO80"/>
      <c r="BOP80"/>
      <c r="BOQ80"/>
      <c r="BOR80"/>
      <c r="BOS80"/>
      <c r="BOT80"/>
      <c r="BOU80"/>
      <c r="BOV80"/>
      <c r="BOW80"/>
      <c r="BOX80"/>
      <c r="BOY80"/>
      <c r="BOZ80"/>
      <c r="BPA80"/>
      <c r="BPB80"/>
      <c r="BPC80"/>
      <c r="BPD80"/>
      <c r="BPE80"/>
      <c r="BPF80"/>
      <c r="BPG80"/>
      <c r="BPH80"/>
      <c r="BPI80"/>
      <c r="BPJ80"/>
      <c r="BPK80"/>
      <c r="BPL80"/>
      <c r="BPM80"/>
      <c r="BPN80"/>
      <c r="BPO80"/>
      <c r="BPP80"/>
      <c r="BPQ80"/>
      <c r="BPR80"/>
      <c r="BPS80"/>
      <c r="BPT80"/>
      <c r="BPU80"/>
      <c r="BPV80"/>
      <c r="BPW80"/>
      <c r="BPX80"/>
      <c r="BPY80"/>
      <c r="BPZ80"/>
      <c r="BQA80"/>
      <c r="BQB80"/>
      <c r="BQC80"/>
      <c r="BQD80"/>
      <c r="BQE80"/>
      <c r="BQF80"/>
      <c r="BQG80"/>
      <c r="BQH80"/>
      <c r="BQI80"/>
      <c r="BQJ80"/>
      <c r="BQK80"/>
      <c r="BQL80"/>
      <c r="BQM80"/>
      <c r="BQN80"/>
      <c r="BQO80"/>
      <c r="BQP80"/>
      <c r="BQQ80"/>
      <c r="BQR80"/>
      <c r="BQS80"/>
      <c r="BQT80"/>
      <c r="BQU80"/>
      <c r="BQV80"/>
      <c r="BQW80"/>
      <c r="BQX80"/>
      <c r="BQY80"/>
      <c r="BQZ80"/>
      <c r="BRA80"/>
      <c r="BRB80"/>
      <c r="BRC80"/>
      <c r="BRD80"/>
      <c r="BRE80"/>
      <c r="BRF80"/>
      <c r="BRG80"/>
      <c r="BRH80"/>
      <c r="BRI80"/>
      <c r="BRJ80"/>
      <c r="BRK80"/>
      <c r="BRL80"/>
      <c r="BRM80"/>
      <c r="BRN80"/>
      <c r="BRO80"/>
      <c r="BRP80"/>
      <c r="BRQ80"/>
      <c r="BRR80"/>
      <c r="BRS80"/>
      <c r="BRT80"/>
      <c r="BRU80"/>
      <c r="BRV80"/>
      <c r="BRW80"/>
      <c r="BRX80"/>
      <c r="BRY80"/>
      <c r="BRZ80"/>
      <c r="BSA80"/>
      <c r="BSB80"/>
      <c r="BSC80"/>
      <c r="BSD80"/>
      <c r="BSE80"/>
      <c r="BSF80"/>
      <c r="BSG80"/>
      <c r="BSH80"/>
      <c r="BSI80"/>
      <c r="BSJ80"/>
      <c r="BSK80"/>
      <c r="BSL80"/>
      <c r="BSM80"/>
      <c r="BSN80"/>
      <c r="BSO80"/>
      <c r="BSP80"/>
      <c r="BSQ80"/>
      <c r="BSR80"/>
      <c r="BSS80"/>
      <c r="BST80"/>
      <c r="BSU80"/>
      <c r="BSV80"/>
      <c r="BSW80"/>
      <c r="BSX80"/>
      <c r="BSY80"/>
      <c r="BSZ80"/>
      <c r="BTA80"/>
      <c r="BTB80"/>
      <c r="BTC80"/>
      <c r="BTD80"/>
      <c r="BTE80"/>
      <c r="BTF80"/>
      <c r="BTG80"/>
      <c r="BTH80"/>
      <c r="BTI80"/>
      <c r="BTJ80"/>
      <c r="BTK80"/>
      <c r="BTL80"/>
      <c r="BTM80"/>
      <c r="BTN80"/>
      <c r="BTO80"/>
      <c r="BTP80"/>
      <c r="BTQ80"/>
      <c r="BTR80"/>
      <c r="BTS80"/>
      <c r="BTT80"/>
      <c r="BTU80"/>
      <c r="BTV80"/>
      <c r="BTW80"/>
      <c r="BTX80"/>
      <c r="BTY80"/>
      <c r="BTZ80"/>
      <c r="BUA80"/>
      <c r="BUB80"/>
      <c r="BUC80"/>
      <c r="BUD80"/>
      <c r="BUE80"/>
      <c r="BUF80"/>
      <c r="BUG80"/>
      <c r="BUH80"/>
      <c r="BUI80"/>
      <c r="BUJ80"/>
      <c r="BUK80"/>
      <c r="BUL80"/>
      <c r="BUM80"/>
      <c r="BUN80"/>
      <c r="BUO80"/>
      <c r="BUP80"/>
      <c r="BUQ80"/>
      <c r="BUR80"/>
      <c r="BUS80"/>
      <c r="BUT80"/>
      <c r="BUU80"/>
      <c r="BUV80"/>
      <c r="BUW80"/>
      <c r="BUX80"/>
      <c r="BUY80"/>
      <c r="BUZ80"/>
      <c r="BVA80"/>
      <c r="BVB80"/>
      <c r="BVC80"/>
      <c r="BVD80"/>
      <c r="BVE80"/>
      <c r="BVF80"/>
      <c r="BVG80"/>
      <c r="BVH80"/>
      <c r="BVI80"/>
      <c r="BVJ80"/>
      <c r="BVK80"/>
      <c r="BVL80"/>
      <c r="BVM80"/>
      <c r="BVN80"/>
      <c r="BVO80"/>
      <c r="BVP80"/>
      <c r="BVQ80"/>
      <c r="BVR80"/>
      <c r="BVS80"/>
      <c r="BVT80"/>
      <c r="BVU80"/>
      <c r="BVV80"/>
      <c r="BVW80"/>
      <c r="BVX80"/>
      <c r="BVY80"/>
      <c r="BVZ80"/>
      <c r="BWA80"/>
      <c r="BWB80"/>
      <c r="BWC80"/>
      <c r="BWD80"/>
      <c r="BWE80"/>
      <c r="BWF80"/>
      <c r="BWG80"/>
      <c r="BWH80"/>
      <c r="BWI80"/>
      <c r="BWJ80"/>
      <c r="BWK80"/>
      <c r="BWL80"/>
      <c r="BWM80"/>
      <c r="BWN80"/>
      <c r="BWO80"/>
      <c r="BWP80"/>
      <c r="BWQ80"/>
      <c r="BWR80"/>
      <c r="BWS80"/>
      <c r="BWT80"/>
      <c r="BWU80"/>
      <c r="BWV80"/>
      <c r="BWW80"/>
      <c r="BWX80"/>
      <c r="BWY80"/>
      <c r="BWZ80"/>
      <c r="BXA80"/>
      <c r="BXB80"/>
      <c r="BXC80"/>
      <c r="BXD80"/>
      <c r="BXE80"/>
      <c r="BXF80"/>
      <c r="BXG80"/>
      <c r="BXH80"/>
      <c r="BXI80"/>
      <c r="BXJ80"/>
      <c r="BXK80"/>
      <c r="BXL80"/>
      <c r="BXM80"/>
      <c r="BXN80"/>
      <c r="BXO80"/>
      <c r="BXP80"/>
      <c r="BXQ80"/>
      <c r="BXR80"/>
      <c r="BXS80"/>
      <c r="BXT80"/>
      <c r="BXU80"/>
      <c r="BXV80"/>
      <c r="BXW80"/>
      <c r="BXX80"/>
      <c r="BXY80"/>
      <c r="BXZ80"/>
      <c r="BYA80"/>
      <c r="BYB80"/>
      <c r="BYC80"/>
      <c r="BYD80"/>
      <c r="BYE80"/>
      <c r="BYF80"/>
      <c r="BYG80"/>
      <c r="BYH80"/>
      <c r="BYI80"/>
      <c r="BYJ80"/>
      <c r="BYK80"/>
      <c r="BYL80"/>
      <c r="BYM80"/>
      <c r="BYN80"/>
      <c r="BYO80"/>
      <c r="BYP80"/>
      <c r="BYQ80"/>
      <c r="BYR80"/>
      <c r="BYS80"/>
      <c r="BYT80"/>
      <c r="BYU80"/>
      <c r="BYV80"/>
      <c r="BYW80"/>
      <c r="BYX80"/>
      <c r="BYY80"/>
      <c r="BYZ80"/>
      <c r="BZA80"/>
      <c r="BZB80"/>
      <c r="BZC80"/>
      <c r="BZD80"/>
      <c r="BZE80"/>
      <c r="BZF80"/>
      <c r="BZG80"/>
      <c r="BZH80"/>
      <c r="BZI80"/>
      <c r="BZJ80"/>
      <c r="BZK80"/>
      <c r="BZL80"/>
      <c r="BZM80"/>
      <c r="BZN80"/>
      <c r="BZO80"/>
      <c r="BZP80"/>
      <c r="BZQ80"/>
      <c r="BZR80"/>
      <c r="BZS80"/>
      <c r="BZT80"/>
      <c r="BZU80"/>
      <c r="BZV80"/>
      <c r="BZW80"/>
      <c r="BZX80"/>
      <c r="BZY80"/>
      <c r="BZZ80"/>
      <c r="CAA80"/>
      <c r="CAB80"/>
      <c r="CAC80"/>
      <c r="CAD80"/>
      <c r="CAE80"/>
      <c r="CAF80"/>
      <c r="CAG80"/>
      <c r="CAH80"/>
      <c r="CAI80"/>
      <c r="CAJ80"/>
      <c r="CAK80"/>
      <c r="CAL80"/>
      <c r="CAM80"/>
      <c r="CAN80"/>
      <c r="CAO80"/>
      <c r="CAP80"/>
      <c r="CAQ80"/>
      <c r="CAR80"/>
      <c r="CAS80"/>
      <c r="CAT80"/>
      <c r="CAU80"/>
      <c r="CAV80"/>
      <c r="CAW80"/>
      <c r="CAX80"/>
      <c r="CAY80"/>
      <c r="CAZ80"/>
      <c r="CBA80"/>
      <c r="CBB80"/>
      <c r="CBC80"/>
      <c r="CBD80"/>
      <c r="CBE80"/>
      <c r="CBF80"/>
      <c r="CBG80"/>
      <c r="CBH80"/>
      <c r="CBI80"/>
      <c r="CBJ80"/>
      <c r="CBK80"/>
      <c r="CBL80"/>
      <c r="CBM80"/>
      <c r="CBN80"/>
      <c r="CBO80"/>
      <c r="CBP80"/>
      <c r="CBQ80"/>
      <c r="CBR80"/>
      <c r="CBS80"/>
      <c r="CBT80"/>
      <c r="CBU80"/>
      <c r="CBV80"/>
      <c r="CBW80"/>
      <c r="CBX80"/>
      <c r="CBY80"/>
      <c r="CBZ80"/>
      <c r="CCA80"/>
      <c r="CCB80"/>
      <c r="CCC80"/>
      <c r="CCD80"/>
      <c r="CCE80"/>
      <c r="CCF80"/>
      <c r="CCG80"/>
      <c r="CCH80"/>
      <c r="CCI80"/>
      <c r="CCJ80"/>
      <c r="CCK80"/>
      <c r="CCL80"/>
      <c r="CCM80"/>
      <c r="CCN80"/>
      <c r="CCO80"/>
      <c r="CCP80"/>
      <c r="CCQ80"/>
      <c r="CCR80"/>
      <c r="CCS80"/>
      <c r="CCT80"/>
      <c r="CCU80"/>
      <c r="CCV80"/>
      <c r="CCW80"/>
      <c r="CCX80"/>
      <c r="CCY80"/>
      <c r="CCZ80"/>
      <c r="CDA80"/>
      <c r="CDB80"/>
      <c r="CDC80"/>
      <c r="CDD80"/>
      <c r="CDE80"/>
      <c r="CDF80"/>
      <c r="CDG80"/>
      <c r="CDH80"/>
      <c r="CDI80"/>
      <c r="CDJ80"/>
      <c r="CDK80"/>
      <c r="CDL80"/>
      <c r="CDM80"/>
      <c r="CDN80"/>
      <c r="CDO80"/>
      <c r="CDP80"/>
      <c r="CDQ80"/>
      <c r="CDR80"/>
      <c r="CDS80"/>
      <c r="CDT80"/>
      <c r="CDU80"/>
      <c r="CDV80"/>
      <c r="CDW80"/>
      <c r="CDX80"/>
      <c r="CDY80"/>
      <c r="CDZ80"/>
      <c r="CEA80"/>
      <c r="CEB80"/>
      <c r="CEC80"/>
      <c r="CED80"/>
      <c r="CEE80"/>
      <c r="CEF80"/>
      <c r="CEG80"/>
      <c r="CEH80"/>
      <c r="CEI80"/>
      <c r="CEJ80"/>
      <c r="CEK80"/>
      <c r="CEL80"/>
      <c r="CEM80"/>
      <c r="CEN80"/>
      <c r="CEO80"/>
      <c r="CEP80"/>
      <c r="CEQ80"/>
      <c r="CER80"/>
      <c r="CES80"/>
      <c r="CET80"/>
      <c r="CEU80"/>
      <c r="CEV80"/>
      <c r="CEW80"/>
      <c r="CEX80"/>
      <c r="CEY80"/>
      <c r="CEZ80"/>
      <c r="CFA80"/>
      <c r="CFB80"/>
      <c r="CFC80"/>
      <c r="CFD80"/>
      <c r="CFE80"/>
      <c r="CFF80"/>
      <c r="CFG80"/>
      <c r="CFH80"/>
      <c r="CFI80"/>
      <c r="CFJ80"/>
      <c r="CFK80"/>
      <c r="CFL80"/>
      <c r="CFM80"/>
      <c r="CFN80"/>
      <c r="CFO80"/>
      <c r="CFP80"/>
      <c r="CFQ80"/>
      <c r="CFR80"/>
      <c r="CFS80"/>
      <c r="CFT80"/>
      <c r="CFU80"/>
      <c r="CFV80"/>
      <c r="CFW80"/>
      <c r="CFX80"/>
      <c r="CFY80"/>
      <c r="CFZ80"/>
      <c r="CGA80"/>
      <c r="CGB80"/>
      <c r="CGC80"/>
      <c r="CGD80"/>
      <c r="CGE80"/>
      <c r="CGF80"/>
      <c r="CGG80"/>
      <c r="CGH80"/>
      <c r="CGI80"/>
      <c r="CGJ80"/>
      <c r="CGK80"/>
      <c r="CGL80"/>
      <c r="CGM80"/>
      <c r="CGN80"/>
      <c r="CGO80"/>
      <c r="CGP80"/>
      <c r="CGQ80"/>
      <c r="CGR80"/>
      <c r="CGS80"/>
      <c r="CGT80"/>
      <c r="CGU80"/>
      <c r="CGV80"/>
      <c r="CGW80"/>
      <c r="CGX80"/>
      <c r="CGY80"/>
      <c r="CGZ80"/>
      <c r="CHA80"/>
      <c r="CHB80"/>
      <c r="CHC80"/>
      <c r="CHD80"/>
      <c r="CHE80"/>
      <c r="CHF80"/>
      <c r="CHG80"/>
      <c r="CHH80"/>
      <c r="CHI80"/>
      <c r="CHJ80"/>
      <c r="CHK80"/>
      <c r="CHL80"/>
      <c r="CHM80"/>
      <c r="CHN80"/>
      <c r="CHO80"/>
      <c r="CHP80"/>
      <c r="CHQ80"/>
      <c r="CHR80"/>
      <c r="CHS80"/>
      <c r="CHT80"/>
      <c r="CHU80"/>
      <c r="CHV80"/>
      <c r="CHW80"/>
      <c r="CHX80"/>
      <c r="CHY80"/>
      <c r="CHZ80"/>
      <c r="CIA80"/>
      <c r="CIB80"/>
      <c r="CIC80"/>
      <c r="CID80"/>
      <c r="CIE80"/>
      <c r="CIF80"/>
      <c r="CIG80"/>
      <c r="CIH80"/>
      <c r="CII80"/>
      <c r="CIJ80"/>
      <c r="CIK80"/>
      <c r="CIL80"/>
      <c r="CIM80"/>
      <c r="CIN80"/>
      <c r="CIO80"/>
      <c r="CIP80"/>
      <c r="CIQ80"/>
      <c r="CIR80"/>
      <c r="CIS80"/>
      <c r="CIT80"/>
      <c r="CIU80"/>
      <c r="CIV80"/>
      <c r="CIW80"/>
      <c r="CIX80"/>
      <c r="CIY80"/>
      <c r="CIZ80"/>
      <c r="CJA80"/>
      <c r="CJB80"/>
      <c r="CJC80"/>
      <c r="CJD80"/>
      <c r="CJE80"/>
      <c r="CJF80"/>
      <c r="CJG80"/>
      <c r="CJH80"/>
      <c r="CJI80"/>
      <c r="CJJ80"/>
      <c r="CJK80"/>
      <c r="CJL80"/>
      <c r="CJM80"/>
      <c r="CJN80"/>
      <c r="CJO80"/>
      <c r="CJP80"/>
      <c r="CJQ80"/>
      <c r="CJR80"/>
      <c r="CJS80"/>
      <c r="CJT80"/>
      <c r="CJU80"/>
      <c r="CJV80"/>
      <c r="CJW80"/>
      <c r="CJX80"/>
      <c r="CJY80"/>
      <c r="CJZ80"/>
      <c r="CKA80"/>
      <c r="CKB80"/>
      <c r="CKC80"/>
      <c r="CKD80"/>
      <c r="CKE80"/>
      <c r="CKF80"/>
      <c r="CKG80"/>
      <c r="CKH80"/>
      <c r="CKI80"/>
      <c r="CKJ80"/>
      <c r="CKK80"/>
      <c r="CKL80"/>
      <c r="CKM80"/>
      <c r="CKN80"/>
      <c r="CKO80"/>
      <c r="CKP80"/>
      <c r="CKQ80"/>
      <c r="CKR80"/>
      <c r="CKS80"/>
      <c r="CKT80"/>
      <c r="CKU80"/>
      <c r="CKV80"/>
      <c r="CKW80"/>
      <c r="CKX80"/>
      <c r="CKY80"/>
      <c r="CKZ80"/>
      <c r="CLA80"/>
      <c r="CLB80"/>
      <c r="CLC80"/>
      <c r="CLD80"/>
      <c r="CLE80"/>
      <c r="CLF80"/>
      <c r="CLG80"/>
      <c r="CLH80"/>
      <c r="CLI80"/>
      <c r="CLJ80"/>
      <c r="CLK80"/>
      <c r="CLL80"/>
      <c r="CLM80"/>
      <c r="CLN80"/>
      <c r="CLO80"/>
      <c r="CLP80"/>
      <c r="CLQ80"/>
      <c r="CLR80"/>
      <c r="CLS80"/>
      <c r="CLT80"/>
      <c r="CLU80"/>
      <c r="CLV80"/>
      <c r="CLW80"/>
      <c r="CLX80"/>
      <c r="CLY80"/>
      <c r="CLZ80"/>
      <c r="CMA80"/>
      <c r="CMB80"/>
      <c r="CMC80"/>
      <c r="CMD80"/>
      <c r="CME80"/>
      <c r="CMF80"/>
      <c r="CMG80"/>
      <c r="CMH80"/>
      <c r="CMI80"/>
      <c r="CMJ80"/>
      <c r="CMK80"/>
      <c r="CML80"/>
      <c r="CMM80"/>
      <c r="CMN80"/>
      <c r="CMO80"/>
      <c r="CMP80"/>
      <c r="CMQ80"/>
      <c r="CMR80"/>
      <c r="CMS80"/>
      <c r="CMT80"/>
      <c r="CMU80"/>
      <c r="CMV80"/>
      <c r="CMW80"/>
      <c r="CMX80"/>
      <c r="CMY80"/>
      <c r="CMZ80"/>
      <c r="CNA80"/>
      <c r="CNB80"/>
      <c r="CNC80"/>
      <c r="CND80"/>
      <c r="CNE80"/>
      <c r="CNF80"/>
      <c r="CNG80"/>
      <c r="CNH80"/>
      <c r="CNI80"/>
      <c r="CNJ80"/>
      <c r="CNK80"/>
      <c r="CNL80"/>
      <c r="CNM80"/>
      <c r="CNN80"/>
      <c r="CNO80"/>
      <c r="CNP80"/>
      <c r="CNQ80"/>
      <c r="CNR80"/>
      <c r="CNS80"/>
      <c r="CNT80"/>
      <c r="CNU80"/>
      <c r="CNV80"/>
      <c r="CNW80"/>
      <c r="CNX80"/>
      <c r="CNY80"/>
      <c r="CNZ80"/>
      <c r="COA80"/>
      <c r="COB80"/>
      <c r="COC80"/>
      <c r="COD80"/>
      <c r="COE80"/>
      <c r="COF80"/>
      <c r="COG80"/>
      <c r="COH80"/>
      <c r="COI80"/>
      <c r="COJ80"/>
      <c r="COK80"/>
      <c r="COL80"/>
      <c r="COM80"/>
      <c r="CON80"/>
      <c r="COO80"/>
      <c r="COP80"/>
      <c r="COQ80"/>
      <c r="COR80"/>
      <c r="COS80"/>
      <c r="COT80"/>
      <c r="COU80"/>
      <c r="COV80"/>
      <c r="COW80"/>
      <c r="COX80"/>
      <c r="COY80"/>
      <c r="COZ80"/>
      <c r="CPA80"/>
      <c r="CPB80"/>
      <c r="CPC80"/>
      <c r="CPD80"/>
      <c r="CPE80"/>
      <c r="CPF80"/>
      <c r="CPG80"/>
      <c r="CPH80"/>
      <c r="CPI80"/>
      <c r="CPJ80"/>
      <c r="CPK80"/>
      <c r="CPL80"/>
      <c r="CPM80"/>
      <c r="CPN80"/>
      <c r="CPO80"/>
      <c r="CPP80"/>
      <c r="CPQ80"/>
      <c r="CPR80"/>
      <c r="CPS80"/>
      <c r="CPT80"/>
      <c r="CPU80"/>
      <c r="CPV80"/>
      <c r="CPW80"/>
      <c r="CPX80"/>
      <c r="CPY80"/>
      <c r="CPZ80"/>
      <c r="CQA80"/>
      <c r="CQB80"/>
      <c r="CQC80"/>
      <c r="CQD80"/>
      <c r="CQE80"/>
      <c r="CQF80"/>
      <c r="CQG80"/>
      <c r="CQH80"/>
      <c r="CQI80"/>
      <c r="CQJ80"/>
      <c r="CQK80"/>
      <c r="CQL80"/>
      <c r="CQM80"/>
      <c r="CQN80"/>
      <c r="CQO80"/>
      <c r="CQP80"/>
      <c r="CQQ80"/>
      <c r="CQR80"/>
      <c r="CQS80"/>
      <c r="CQT80"/>
      <c r="CQU80"/>
      <c r="CQV80"/>
      <c r="CQW80"/>
      <c r="CQX80"/>
      <c r="CQY80"/>
      <c r="CQZ80"/>
      <c r="CRA80"/>
      <c r="CRB80"/>
      <c r="CRC80"/>
      <c r="CRD80"/>
      <c r="CRE80"/>
      <c r="CRF80"/>
      <c r="CRG80"/>
      <c r="CRH80"/>
      <c r="CRI80"/>
      <c r="CRJ80"/>
      <c r="CRK80"/>
      <c r="CRL80"/>
      <c r="CRM80"/>
      <c r="CRN80"/>
      <c r="CRO80"/>
      <c r="CRP80"/>
      <c r="CRQ80"/>
      <c r="CRR80"/>
      <c r="CRS80"/>
      <c r="CRT80"/>
      <c r="CRU80"/>
      <c r="CRV80"/>
      <c r="CRW80"/>
      <c r="CRX80"/>
      <c r="CRY80"/>
      <c r="CRZ80"/>
      <c r="CSA80"/>
      <c r="CSB80"/>
      <c r="CSC80"/>
      <c r="CSD80"/>
      <c r="CSE80"/>
      <c r="CSF80"/>
      <c r="CSG80"/>
      <c r="CSH80"/>
      <c r="CSI80"/>
      <c r="CSJ80"/>
      <c r="CSK80"/>
      <c r="CSL80"/>
      <c r="CSM80"/>
      <c r="CSN80"/>
      <c r="CSO80"/>
      <c r="CSP80"/>
      <c r="CSQ80"/>
      <c r="CSR80"/>
      <c r="CSS80"/>
      <c r="CST80"/>
      <c r="CSU80"/>
      <c r="CSV80"/>
      <c r="CSW80"/>
      <c r="CSX80"/>
      <c r="CSY80"/>
      <c r="CSZ80"/>
      <c r="CTA80"/>
      <c r="CTB80"/>
      <c r="CTC80"/>
      <c r="CTD80"/>
      <c r="CTE80"/>
      <c r="CTF80"/>
      <c r="CTG80"/>
      <c r="CTH80"/>
      <c r="CTI80"/>
      <c r="CTJ80"/>
      <c r="CTK80"/>
      <c r="CTL80"/>
      <c r="CTM80"/>
      <c r="CTN80"/>
      <c r="CTO80"/>
      <c r="CTP80"/>
      <c r="CTQ80"/>
      <c r="CTR80"/>
      <c r="CTS80"/>
      <c r="CTT80"/>
      <c r="CTU80"/>
      <c r="CTV80"/>
      <c r="CTW80"/>
      <c r="CTX80"/>
      <c r="CTY80"/>
      <c r="CTZ80"/>
      <c r="CUA80"/>
      <c r="CUB80"/>
      <c r="CUC80"/>
      <c r="CUD80"/>
      <c r="CUE80"/>
      <c r="CUF80"/>
      <c r="CUG80"/>
      <c r="CUH80"/>
      <c r="CUI80"/>
      <c r="CUJ80"/>
      <c r="CUK80"/>
      <c r="CUL80"/>
      <c r="CUM80"/>
      <c r="CUN80"/>
      <c r="CUO80"/>
      <c r="CUP80"/>
      <c r="CUQ80"/>
      <c r="CUR80"/>
      <c r="CUS80"/>
      <c r="CUT80"/>
      <c r="CUU80"/>
      <c r="CUV80"/>
      <c r="CUW80"/>
      <c r="CUX80"/>
      <c r="CUY80"/>
      <c r="CUZ80"/>
      <c r="CVA80"/>
      <c r="CVB80"/>
      <c r="CVC80"/>
      <c r="CVD80"/>
      <c r="CVE80"/>
      <c r="CVF80"/>
      <c r="CVG80"/>
      <c r="CVH80"/>
      <c r="CVI80"/>
      <c r="CVJ80"/>
      <c r="CVK80"/>
      <c r="CVL80"/>
      <c r="CVM80"/>
      <c r="CVN80"/>
      <c r="CVO80"/>
      <c r="CVP80"/>
      <c r="CVQ80"/>
      <c r="CVR80"/>
      <c r="CVS80"/>
      <c r="CVT80"/>
      <c r="CVU80"/>
      <c r="CVV80"/>
      <c r="CVW80"/>
      <c r="CVX80"/>
      <c r="CVY80"/>
      <c r="CVZ80"/>
      <c r="CWA80"/>
      <c r="CWB80"/>
      <c r="CWC80"/>
      <c r="CWD80"/>
      <c r="CWE80"/>
      <c r="CWF80"/>
      <c r="CWG80"/>
      <c r="CWH80"/>
      <c r="CWI80"/>
      <c r="CWJ80"/>
      <c r="CWK80"/>
      <c r="CWL80"/>
      <c r="CWM80"/>
      <c r="CWN80"/>
      <c r="CWO80"/>
      <c r="CWP80"/>
      <c r="CWQ80"/>
      <c r="CWR80"/>
      <c r="CWS80"/>
      <c r="CWT80"/>
      <c r="CWU80"/>
      <c r="CWV80"/>
      <c r="CWW80"/>
      <c r="CWX80"/>
      <c r="CWY80"/>
      <c r="CWZ80"/>
      <c r="CXA80"/>
      <c r="CXB80"/>
      <c r="CXC80"/>
      <c r="CXD80"/>
      <c r="CXE80"/>
      <c r="CXF80"/>
      <c r="CXG80"/>
      <c r="CXH80"/>
      <c r="CXI80"/>
      <c r="CXJ80"/>
      <c r="CXK80"/>
      <c r="CXL80"/>
      <c r="CXM80"/>
      <c r="CXN80"/>
      <c r="CXO80"/>
      <c r="CXP80"/>
      <c r="CXQ80"/>
      <c r="CXR80"/>
      <c r="CXS80"/>
      <c r="CXT80"/>
      <c r="CXU80"/>
      <c r="CXV80"/>
      <c r="CXW80"/>
      <c r="CXX80"/>
      <c r="CXY80"/>
      <c r="CXZ80"/>
      <c r="CYA80"/>
      <c r="CYB80"/>
      <c r="CYC80"/>
      <c r="CYD80"/>
      <c r="CYE80"/>
      <c r="CYF80"/>
      <c r="CYG80"/>
      <c r="CYH80"/>
      <c r="CYI80"/>
      <c r="CYJ80"/>
      <c r="CYK80"/>
      <c r="CYL80"/>
      <c r="CYM80"/>
      <c r="CYN80"/>
      <c r="CYO80"/>
      <c r="CYP80"/>
      <c r="CYQ80"/>
      <c r="CYR80"/>
      <c r="CYS80"/>
      <c r="CYT80"/>
      <c r="CYU80"/>
      <c r="CYV80"/>
      <c r="CYW80"/>
      <c r="CYX80"/>
      <c r="CYY80"/>
      <c r="CYZ80"/>
      <c r="CZA80"/>
      <c r="CZB80"/>
      <c r="CZC80"/>
      <c r="CZD80"/>
      <c r="CZE80"/>
      <c r="CZF80"/>
      <c r="CZG80"/>
      <c r="CZH80"/>
      <c r="CZI80"/>
      <c r="CZJ80"/>
      <c r="CZK80"/>
      <c r="CZL80"/>
      <c r="CZM80"/>
      <c r="CZN80"/>
      <c r="CZO80"/>
      <c r="CZP80"/>
      <c r="CZQ80"/>
      <c r="CZR80"/>
      <c r="CZS80"/>
      <c r="CZT80"/>
      <c r="CZU80"/>
      <c r="CZV80"/>
      <c r="CZW80"/>
      <c r="CZX80"/>
      <c r="CZY80"/>
      <c r="CZZ80"/>
      <c r="DAA80"/>
      <c r="DAB80"/>
      <c r="DAC80"/>
      <c r="DAD80"/>
      <c r="DAE80"/>
      <c r="DAF80"/>
      <c r="DAG80"/>
      <c r="DAH80"/>
      <c r="DAI80"/>
      <c r="DAJ80"/>
      <c r="DAK80"/>
      <c r="DAL80"/>
      <c r="DAM80"/>
      <c r="DAN80"/>
      <c r="DAO80"/>
      <c r="DAP80"/>
      <c r="DAQ80"/>
      <c r="DAR80"/>
      <c r="DAS80"/>
      <c r="DAT80"/>
      <c r="DAU80"/>
      <c r="DAV80"/>
      <c r="DAW80"/>
      <c r="DAX80"/>
      <c r="DAY80"/>
      <c r="DAZ80"/>
      <c r="DBA80"/>
      <c r="DBB80"/>
      <c r="DBC80"/>
      <c r="DBD80"/>
      <c r="DBE80"/>
      <c r="DBF80"/>
      <c r="DBG80"/>
      <c r="DBH80"/>
      <c r="DBI80"/>
      <c r="DBJ80"/>
      <c r="DBK80"/>
      <c r="DBL80"/>
      <c r="DBM80"/>
      <c r="DBN80"/>
      <c r="DBO80"/>
      <c r="DBP80"/>
      <c r="DBQ80"/>
      <c r="DBR80"/>
      <c r="DBS80"/>
      <c r="DBT80"/>
      <c r="DBU80"/>
      <c r="DBV80"/>
      <c r="DBW80"/>
      <c r="DBX80"/>
      <c r="DBY80"/>
      <c r="DBZ80"/>
      <c r="DCA80"/>
      <c r="DCB80"/>
      <c r="DCC80"/>
      <c r="DCD80"/>
      <c r="DCE80"/>
      <c r="DCF80"/>
      <c r="DCG80"/>
      <c r="DCH80"/>
      <c r="DCI80"/>
      <c r="DCJ80"/>
      <c r="DCK80"/>
      <c r="DCL80"/>
      <c r="DCM80"/>
      <c r="DCN80"/>
      <c r="DCO80"/>
      <c r="DCP80"/>
      <c r="DCQ80"/>
      <c r="DCR80"/>
      <c r="DCS80"/>
      <c r="DCT80"/>
      <c r="DCU80"/>
      <c r="DCV80"/>
      <c r="DCW80"/>
      <c r="DCX80"/>
      <c r="DCY80"/>
      <c r="DCZ80"/>
      <c r="DDA80"/>
      <c r="DDB80"/>
      <c r="DDC80"/>
      <c r="DDD80"/>
      <c r="DDE80"/>
      <c r="DDF80"/>
      <c r="DDG80"/>
      <c r="DDH80"/>
      <c r="DDI80"/>
      <c r="DDJ80"/>
      <c r="DDK80"/>
      <c r="DDL80"/>
      <c r="DDM80"/>
      <c r="DDN80"/>
      <c r="DDO80"/>
      <c r="DDP80"/>
      <c r="DDQ80"/>
      <c r="DDR80"/>
      <c r="DDS80"/>
      <c r="DDT80"/>
      <c r="DDU80"/>
      <c r="DDV80"/>
      <c r="DDW80"/>
      <c r="DDX80"/>
      <c r="DDY80"/>
      <c r="DDZ80"/>
      <c r="DEA80"/>
      <c r="DEB80"/>
      <c r="DEC80"/>
      <c r="DED80"/>
      <c r="DEE80"/>
      <c r="DEF80"/>
      <c r="DEG80"/>
      <c r="DEH80"/>
      <c r="DEI80"/>
      <c r="DEJ80"/>
      <c r="DEK80"/>
      <c r="DEL80"/>
      <c r="DEM80"/>
      <c r="DEN80"/>
      <c r="DEO80"/>
      <c r="DEP80"/>
      <c r="DEQ80"/>
      <c r="DER80"/>
      <c r="DES80"/>
      <c r="DET80"/>
      <c r="DEU80"/>
      <c r="DEV80"/>
      <c r="DEW80"/>
      <c r="DEX80"/>
      <c r="DEY80"/>
      <c r="DEZ80"/>
      <c r="DFA80"/>
      <c r="DFB80"/>
      <c r="DFC80"/>
      <c r="DFD80"/>
      <c r="DFE80"/>
      <c r="DFF80"/>
      <c r="DFG80"/>
      <c r="DFH80"/>
      <c r="DFI80"/>
      <c r="DFJ80"/>
      <c r="DFK80"/>
      <c r="DFL80"/>
      <c r="DFM80"/>
      <c r="DFN80"/>
      <c r="DFO80"/>
      <c r="DFP80"/>
      <c r="DFQ80"/>
      <c r="DFR80"/>
      <c r="DFS80"/>
      <c r="DFT80"/>
      <c r="DFU80"/>
      <c r="DFV80"/>
      <c r="DFW80"/>
      <c r="DFX80"/>
      <c r="DFY80"/>
      <c r="DFZ80"/>
      <c r="DGA80"/>
      <c r="DGB80"/>
      <c r="DGC80"/>
      <c r="DGD80"/>
      <c r="DGE80"/>
      <c r="DGF80"/>
      <c r="DGG80"/>
      <c r="DGH80"/>
      <c r="DGI80"/>
      <c r="DGJ80"/>
      <c r="DGK80"/>
      <c r="DGL80"/>
      <c r="DGM80"/>
      <c r="DGN80"/>
      <c r="DGO80"/>
      <c r="DGP80"/>
      <c r="DGQ80"/>
      <c r="DGR80"/>
      <c r="DGS80"/>
      <c r="DGT80"/>
      <c r="DGU80"/>
      <c r="DGV80"/>
      <c r="DGW80"/>
      <c r="DGX80"/>
      <c r="DGY80"/>
      <c r="DGZ80"/>
      <c r="DHA80"/>
      <c r="DHB80"/>
      <c r="DHC80"/>
      <c r="DHD80"/>
      <c r="DHE80"/>
      <c r="DHF80"/>
      <c r="DHG80"/>
      <c r="DHH80"/>
      <c r="DHI80"/>
      <c r="DHJ80"/>
      <c r="DHK80"/>
      <c r="DHL80"/>
      <c r="DHM80"/>
      <c r="DHN80"/>
      <c r="DHO80"/>
      <c r="DHP80"/>
      <c r="DHQ80"/>
      <c r="DHR80"/>
      <c r="DHS80"/>
      <c r="DHT80"/>
      <c r="DHU80"/>
      <c r="DHV80"/>
      <c r="DHW80"/>
      <c r="DHX80"/>
      <c r="DHY80"/>
      <c r="DHZ80"/>
      <c r="DIA80"/>
      <c r="DIB80"/>
      <c r="DIC80"/>
      <c r="DID80"/>
      <c r="DIE80"/>
      <c r="DIF80"/>
      <c r="DIG80"/>
      <c r="DIH80"/>
      <c r="DII80"/>
      <c r="DIJ80"/>
      <c r="DIK80"/>
      <c r="DIL80"/>
      <c r="DIM80"/>
      <c r="DIN80"/>
      <c r="DIO80"/>
      <c r="DIP80"/>
      <c r="DIQ80"/>
      <c r="DIR80"/>
      <c r="DIS80"/>
      <c r="DIT80"/>
      <c r="DIU80"/>
      <c r="DIV80"/>
      <c r="DIW80"/>
      <c r="DIX80"/>
      <c r="DIY80"/>
      <c r="DIZ80"/>
      <c r="DJA80"/>
      <c r="DJB80"/>
      <c r="DJC80"/>
      <c r="DJD80"/>
      <c r="DJE80"/>
      <c r="DJF80"/>
      <c r="DJG80"/>
      <c r="DJH80"/>
      <c r="DJI80"/>
      <c r="DJJ80"/>
      <c r="DJK80"/>
      <c r="DJL80"/>
      <c r="DJM80"/>
      <c r="DJN80"/>
      <c r="DJO80"/>
      <c r="DJP80"/>
      <c r="DJQ80"/>
      <c r="DJR80"/>
      <c r="DJS80"/>
      <c r="DJT80"/>
      <c r="DJU80"/>
      <c r="DJV80"/>
      <c r="DJW80"/>
      <c r="DJX80"/>
      <c r="DJY80"/>
      <c r="DJZ80"/>
      <c r="DKA80"/>
      <c r="DKB80"/>
      <c r="DKC80"/>
      <c r="DKD80"/>
      <c r="DKE80"/>
      <c r="DKF80"/>
      <c r="DKG80"/>
      <c r="DKH80"/>
      <c r="DKI80"/>
      <c r="DKJ80"/>
      <c r="DKK80"/>
      <c r="DKL80"/>
      <c r="DKM80"/>
      <c r="DKN80"/>
      <c r="DKO80"/>
      <c r="DKP80"/>
      <c r="DKQ80"/>
      <c r="DKR80"/>
      <c r="DKS80"/>
      <c r="DKT80"/>
      <c r="DKU80"/>
      <c r="DKV80"/>
      <c r="DKW80"/>
      <c r="DKX80"/>
      <c r="DKY80"/>
      <c r="DKZ80"/>
      <c r="DLA80"/>
      <c r="DLB80"/>
      <c r="DLC80"/>
      <c r="DLD80"/>
      <c r="DLE80"/>
      <c r="DLF80"/>
      <c r="DLG80"/>
      <c r="DLH80"/>
      <c r="DLI80"/>
      <c r="DLJ80"/>
      <c r="DLK80"/>
      <c r="DLL80"/>
      <c r="DLM80"/>
      <c r="DLN80"/>
      <c r="DLO80"/>
      <c r="DLP80"/>
      <c r="DLQ80"/>
      <c r="DLR80"/>
      <c r="DLS80"/>
      <c r="DLT80"/>
      <c r="DLU80"/>
      <c r="DLV80"/>
      <c r="DLW80"/>
      <c r="DLX80"/>
      <c r="DLY80"/>
      <c r="DLZ80"/>
      <c r="DMA80"/>
      <c r="DMB80"/>
      <c r="DMC80"/>
      <c r="DMD80"/>
      <c r="DME80"/>
      <c r="DMF80"/>
      <c r="DMG80"/>
      <c r="DMH80"/>
      <c r="DMI80"/>
      <c r="DMJ80"/>
      <c r="DMK80"/>
      <c r="DML80"/>
      <c r="DMM80"/>
      <c r="DMN80"/>
      <c r="DMO80"/>
      <c r="DMP80"/>
      <c r="DMQ80"/>
      <c r="DMR80"/>
      <c r="DMS80"/>
      <c r="DMT80"/>
      <c r="DMU80"/>
      <c r="DMV80"/>
      <c r="DMW80"/>
      <c r="DMX80"/>
      <c r="DMY80"/>
      <c r="DMZ80"/>
      <c r="DNA80"/>
      <c r="DNB80"/>
      <c r="DNC80"/>
      <c r="DND80"/>
      <c r="DNE80"/>
      <c r="DNF80"/>
      <c r="DNG80"/>
      <c r="DNH80"/>
      <c r="DNI80"/>
      <c r="DNJ80"/>
      <c r="DNK80"/>
      <c r="DNL80"/>
      <c r="DNM80"/>
      <c r="DNN80"/>
      <c r="DNO80"/>
      <c r="DNP80"/>
      <c r="DNQ80"/>
      <c r="DNR80"/>
      <c r="DNS80"/>
      <c r="DNT80"/>
      <c r="DNU80"/>
      <c r="DNV80"/>
      <c r="DNW80"/>
      <c r="DNX80"/>
      <c r="DNY80"/>
      <c r="DNZ80"/>
      <c r="DOA80"/>
      <c r="DOB80"/>
      <c r="DOC80"/>
      <c r="DOD80"/>
      <c r="DOE80"/>
      <c r="DOF80"/>
      <c r="DOG80"/>
      <c r="DOH80"/>
      <c r="DOI80"/>
      <c r="DOJ80"/>
      <c r="DOK80"/>
      <c r="DOL80"/>
      <c r="DOM80"/>
      <c r="DON80"/>
      <c r="DOO80"/>
      <c r="DOP80"/>
      <c r="DOQ80"/>
      <c r="DOR80"/>
      <c r="DOS80"/>
      <c r="DOT80"/>
      <c r="DOU80"/>
      <c r="DOV80"/>
      <c r="DOW80"/>
      <c r="DOX80"/>
      <c r="DOY80"/>
      <c r="DOZ80"/>
      <c r="DPA80"/>
      <c r="DPB80"/>
      <c r="DPC80"/>
      <c r="DPD80"/>
      <c r="DPE80"/>
      <c r="DPF80"/>
      <c r="DPG80"/>
      <c r="DPH80"/>
      <c r="DPI80"/>
      <c r="DPJ80"/>
      <c r="DPK80"/>
      <c r="DPL80"/>
      <c r="DPM80"/>
      <c r="DPN80"/>
      <c r="DPO80"/>
      <c r="DPP80"/>
      <c r="DPQ80"/>
      <c r="DPR80"/>
      <c r="DPS80"/>
      <c r="DPT80"/>
      <c r="DPU80"/>
      <c r="DPV80"/>
      <c r="DPW80"/>
      <c r="DPX80"/>
      <c r="DPY80"/>
      <c r="DPZ80"/>
      <c r="DQA80"/>
      <c r="DQB80"/>
      <c r="DQC80"/>
      <c r="DQD80"/>
      <c r="DQE80"/>
      <c r="DQF80"/>
      <c r="DQG80"/>
      <c r="DQH80"/>
      <c r="DQI80"/>
      <c r="DQJ80"/>
      <c r="DQK80"/>
      <c r="DQL80"/>
      <c r="DQM80"/>
      <c r="DQN80"/>
      <c r="DQO80"/>
      <c r="DQP80"/>
      <c r="DQQ80"/>
      <c r="DQR80"/>
      <c r="DQS80"/>
      <c r="DQT80"/>
      <c r="DQU80"/>
      <c r="DQV80"/>
      <c r="DQW80"/>
      <c r="DQX80"/>
      <c r="DQY80"/>
      <c r="DQZ80"/>
      <c r="DRA80"/>
      <c r="DRB80"/>
      <c r="DRC80"/>
      <c r="DRD80"/>
      <c r="DRE80"/>
      <c r="DRF80"/>
      <c r="DRG80"/>
      <c r="DRH80"/>
      <c r="DRI80"/>
      <c r="DRJ80"/>
      <c r="DRK80"/>
      <c r="DRL80"/>
      <c r="DRM80"/>
      <c r="DRN80"/>
      <c r="DRO80"/>
      <c r="DRP80"/>
      <c r="DRQ80"/>
      <c r="DRR80"/>
      <c r="DRS80"/>
      <c r="DRT80"/>
      <c r="DRU80"/>
      <c r="DRV80"/>
      <c r="DRW80"/>
      <c r="DRX80"/>
      <c r="DRY80"/>
      <c r="DRZ80"/>
      <c r="DSA80"/>
      <c r="DSB80"/>
      <c r="DSC80"/>
      <c r="DSD80"/>
      <c r="DSE80"/>
      <c r="DSF80"/>
      <c r="DSG80"/>
      <c r="DSH80"/>
      <c r="DSI80"/>
      <c r="DSJ80"/>
      <c r="DSK80"/>
      <c r="DSL80"/>
      <c r="DSM80"/>
      <c r="DSN80"/>
      <c r="DSO80"/>
      <c r="DSP80"/>
      <c r="DSQ80"/>
      <c r="DSR80"/>
      <c r="DSS80"/>
      <c r="DST80"/>
      <c r="DSU80"/>
      <c r="DSV80"/>
      <c r="DSW80"/>
      <c r="DSX80"/>
      <c r="DSY80"/>
      <c r="DSZ80"/>
      <c r="DTA80"/>
      <c r="DTB80"/>
      <c r="DTC80"/>
      <c r="DTD80"/>
      <c r="DTE80"/>
      <c r="DTF80"/>
      <c r="DTG80"/>
      <c r="DTH80"/>
      <c r="DTI80"/>
      <c r="DTJ80"/>
      <c r="DTK80"/>
      <c r="DTL80"/>
      <c r="DTM80"/>
      <c r="DTN80"/>
      <c r="DTO80"/>
      <c r="DTP80"/>
      <c r="DTQ80"/>
      <c r="DTR80"/>
      <c r="DTS80"/>
      <c r="DTT80"/>
      <c r="DTU80"/>
      <c r="DTV80"/>
      <c r="DTW80"/>
      <c r="DTX80"/>
      <c r="DTY80"/>
      <c r="DTZ80"/>
      <c r="DUA80"/>
      <c r="DUB80"/>
      <c r="DUC80"/>
      <c r="DUD80"/>
      <c r="DUE80"/>
      <c r="DUF80"/>
      <c r="DUG80"/>
      <c r="DUH80"/>
      <c r="DUI80"/>
      <c r="DUJ80"/>
      <c r="DUK80"/>
      <c r="DUL80"/>
      <c r="DUM80"/>
      <c r="DUN80"/>
      <c r="DUO80"/>
      <c r="DUP80"/>
      <c r="DUQ80"/>
      <c r="DUR80"/>
      <c r="DUS80"/>
      <c r="DUT80"/>
      <c r="DUU80"/>
      <c r="DUV80"/>
      <c r="DUW80"/>
      <c r="DUX80"/>
      <c r="DUY80"/>
      <c r="DUZ80"/>
      <c r="DVA80"/>
      <c r="DVB80"/>
      <c r="DVC80"/>
      <c r="DVD80"/>
      <c r="DVE80"/>
      <c r="DVF80"/>
      <c r="DVG80"/>
      <c r="DVH80"/>
      <c r="DVI80"/>
      <c r="DVJ80"/>
      <c r="DVK80"/>
      <c r="DVL80"/>
      <c r="DVM80"/>
      <c r="DVN80"/>
      <c r="DVO80"/>
      <c r="DVP80"/>
      <c r="DVQ80"/>
      <c r="DVR80"/>
      <c r="DVS80"/>
      <c r="DVT80"/>
      <c r="DVU80"/>
      <c r="DVV80"/>
      <c r="DVW80"/>
      <c r="DVX80"/>
      <c r="DVY80"/>
      <c r="DVZ80"/>
      <c r="DWA80"/>
      <c r="DWB80"/>
      <c r="DWC80"/>
      <c r="DWD80"/>
      <c r="DWE80"/>
      <c r="DWF80"/>
      <c r="DWG80"/>
      <c r="DWH80"/>
      <c r="DWI80"/>
      <c r="DWJ80"/>
      <c r="DWK80"/>
      <c r="DWL80"/>
      <c r="DWM80"/>
      <c r="DWN80"/>
      <c r="DWO80"/>
      <c r="DWP80"/>
      <c r="DWQ80"/>
      <c r="DWR80"/>
      <c r="DWS80"/>
      <c r="DWT80"/>
      <c r="DWU80"/>
      <c r="DWV80"/>
      <c r="DWW80"/>
      <c r="DWX80"/>
      <c r="DWY80"/>
      <c r="DWZ80"/>
      <c r="DXA80"/>
      <c r="DXB80"/>
      <c r="DXC80"/>
      <c r="DXD80"/>
      <c r="DXE80"/>
      <c r="DXF80"/>
      <c r="DXG80"/>
      <c r="DXH80"/>
      <c r="DXI80"/>
      <c r="DXJ80"/>
      <c r="DXK80"/>
      <c r="DXL80"/>
      <c r="DXM80"/>
      <c r="DXN80"/>
      <c r="DXO80"/>
      <c r="DXP80"/>
      <c r="DXQ80"/>
      <c r="DXR80"/>
      <c r="DXS80"/>
      <c r="DXT80"/>
      <c r="DXU80"/>
      <c r="DXV80"/>
      <c r="DXW80"/>
      <c r="DXX80"/>
      <c r="DXY80"/>
      <c r="DXZ80"/>
      <c r="DYA80"/>
      <c r="DYB80"/>
      <c r="DYC80"/>
      <c r="DYD80"/>
      <c r="DYE80"/>
      <c r="DYF80"/>
      <c r="DYG80"/>
      <c r="DYH80"/>
      <c r="DYI80"/>
      <c r="DYJ80"/>
      <c r="DYK80"/>
      <c r="DYL80"/>
      <c r="DYM80"/>
      <c r="DYN80"/>
      <c r="DYO80"/>
      <c r="DYP80"/>
      <c r="DYQ80"/>
      <c r="DYR80"/>
      <c r="DYS80"/>
      <c r="DYT80"/>
      <c r="DYU80"/>
      <c r="DYV80"/>
      <c r="DYW80"/>
      <c r="DYX80"/>
      <c r="DYY80"/>
      <c r="DYZ80"/>
      <c r="DZA80"/>
      <c r="DZB80"/>
      <c r="DZC80"/>
      <c r="DZD80"/>
      <c r="DZE80"/>
      <c r="DZF80"/>
      <c r="DZG80"/>
      <c r="DZH80"/>
      <c r="DZI80"/>
      <c r="DZJ80"/>
      <c r="DZK80"/>
      <c r="DZL80"/>
      <c r="DZM80"/>
      <c r="DZN80"/>
      <c r="DZO80"/>
      <c r="DZP80"/>
      <c r="DZQ80"/>
      <c r="DZR80"/>
      <c r="DZS80"/>
      <c r="DZT80"/>
      <c r="DZU80"/>
      <c r="DZV80"/>
      <c r="DZW80"/>
      <c r="DZX80"/>
      <c r="DZY80"/>
      <c r="DZZ80"/>
      <c r="EAA80"/>
      <c r="EAB80"/>
      <c r="EAC80"/>
      <c r="EAD80"/>
      <c r="EAE80"/>
      <c r="EAF80"/>
      <c r="EAG80"/>
      <c r="EAH80"/>
      <c r="EAI80"/>
      <c r="EAJ80"/>
      <c r="EAK80"/>
      <c r="EAL80"/>
      <c r="EAM80"/>
      <c r="EAN80"/>
      <c r="EAO80"/>
      <c r="EAP80"/>
      <c r="EAQ80"/>
      <c r="EAR80"/>
      <c r="EAS80"/>
      <c r="EAT80"/>
      <c r="EAU80"/>
      <c r="EAV80"/>
      <c r="EAW80"/>
      <c r="EAX80"/>
      <c r="EAY80"/>
      <c r="EAZ80"/>
      <c r="EBA80"/>
      <c r="EBB80"/>
      <c r="EBC80"/>
      <c r="EBD80"/>
      <c r="EBE80"/>
      <c r="EBF80"/>
      <c r="EBG80"/>
      <c r="EBH80"/>
      <c r="EBI80"/>
      <c r="EBJ80"/>
      <c r="EBK80"/>
      <c r="EBL80"/>
      <c r="EBM80"/>
      <c r="EBN80"/>
      <c r="EBO80"/>
      <c r="EBP80"/>
      <c r="EBQ80"/>
      <c r="EBR80"/>
      <c r="EBS80"/>
      <c r="EBT80"/>
      <c r="EBU80"/>
      <c r="EBV80"/>
      <c r="EBW80"/>
      <c r="EBX80"/>
      <c r="EBY80"/>
      <c r="EBZ80"/>
      <c r="ECA80"/>
      <c r="ECB80"/>
      <c r="ECC80"/>
      <c r="ECD80"/>
      <c r="ECE80"/>
      <c r="ECF80"/>
      <c r="ECG80"/>
      <c r="ECH80"/>
      <c r="ECI80"/>
      <c r="ECJ80"/>
      <c r="ECK80"/>
      <c r="ECL80"/>
      <c r="ECM80"/>
      <c r="ECN80"/>
      <c r="ECO80"/>
      <c r="ECP80"/>
      <c r="ECQ80"/>
      <c r="ECR80"/>
      <c r="ECS80"/>
      <c r="ECT80"/>
      <c r="ECU80"/>
      <c r="ECV80"/>
      <c r="ECW80"/>
      <c r="ECX80"/>
      <c r="ECY80"/>
      <c r="ECZ80"/>
      <c r="EDA80"/>
      <c r="EDB80"/>
      <c r="EDC80"/>
      <c r="EDD80"/>
      <c r="EDE80"/>
      <c r="EDF80"/>
      <c r="EDG80"/>
      <c r="EDH80"/>
      <c r="EDI80"/>
      <c r="EDJ80"/>
      <c r="EDK80"/>
      <c r="EDL80"/>
      <c r="EDM80"/>
      <c r="EDN80"/>
      <c r="EDO80"/>
      <c r="EDP80"/>
      <c r="EDQ80"/>
      <c r="EDR80"/>
      <c r="EDS80"/>
      <c r="EDT80"/>
      <c r="EDU80"/>
      <c r="EDV80"/>
      <c r="EDW80"/>
      <c r="EDX80"/>
      <c r="EDY80"/>
      <c r="EDZ80"/>
      <c r="EEA80"/>
      <c r="EEB80"/>
      <c r="EEC80"/>
      <c r="EED80"/>
      <c r="EEE80"/>
      <c r="EEF80"/>
      <c r="EEG80"/>
      <c r="EEH80"/>
      <c r="EEI80"/>
      <c r="EEJ80"/>
      <c r="EEK80"/>
      <c r="EEL80"/>
      <c r="EEM80"/>
      <c r="EEN80"/>
      <c r="EEO80"/>
      <c r="EEP80"/>
      <c r="EEQ80"/>
      <c r="EER80"/>
      <c r="EES80"/>
      <c r="EET80"/>
      <c r="EEU80"/>
      <c r="EEV80"/>
      <c r="EEW80"/>
      <c r="EEX80"/>
      <c r="EEY80"/>
      <c r="EEZ80"/>
      <c r="EFA80"/>
      <c r="EFB80"/>
      <c r="EFC80"/>
      <c r="EFD80"/>
      <c r="EFE80"/>
      <c r="EFF80"/>
      <c r="EFG80"/>
      <c r="EFH80"/>
      <c r="EFI80"/>
      <c r="EFJ80"/>
      <c r="EFK80"/>
      <c r="EFL80"/>
      <c r="EFM80"/>
      <c r="EFN80"/>
      <c r="EFO80"/>
      <c r="EFP80"/>
      <c r="EFQ80"/>
      <c r="EFR80"/>
      <c r="EFS80"/>
      <c r="EFT80"/>
      <c r="EFU80"/>
      <c r="EFV80"/>
      <c r="EFW80"/>
      <c r="EFX80"/>
      <c r="EFY80"/>
      <c r="EFZ80"/>
      <c r="EGA80"/>
      <c r="EGB80"/>
      <c r="EGC80"/>
      <c r="EGD80"/>
      <c r="EGE80"/>
      <c r="EGF80"/>
      <c r="EGG80"/>
      <c r="EGH80"/>
      <c r="EGI80"/>
      <c r="EGJ80"/>
      <c r="EGK80"/>
      <c r="EGL80"/>
      <c r="EGM80"/>
      <c r="EGN80"/>
      <c r="EGO80"/>
      <c r="EGP80"/>
      <c r="EGQ80"/>
      <c r="EGR80"/>
      <c r="EGS80"/>
      <c r="EGT80"/>
      <c r="EGU80"/>
      <c r="EGV80"/>
      <c r="EGW80"/>
      <c r="EGX80"/>
      <c r="EGY80"/>
      <c r="EGZ80"/>
      <c r="EHA80"/>
      <c r="EHB80"/>
      <c r="EHC80"/>
      <c r="EHD80"/>
      <c r="EHE80"/>
      <c r="EHF80"/>
      <c r="EHG80"/>
      <c r="EHH80"/>
      <c r="EHI80"/>
      <c r="EHJ80"/>
      <c r="EHK80"/>
      <c r="EHL80"/>
      <c r="EHM80"/>
      <c r="EHN80"/>
      <c r="EHO80"/>
      <c r="EHP80"/>
      <c r="EHQ80"/>
      <c r="EHR80"/>
      <c r="EHS80"/>
      <c r="EHT80"/>
      <c r="EHU80"/>
      <c r="EHV80"/>
      <c r="EHW80"/>
      <c r="EHX80"/>
      <c r="EHY80"/>
      <c r="EHZ80"/>
      <c r="EIA80"/>
      <c r="EIB80"/>
      <c r="EIC80"/>
      <c r="EID80"/>
      <c r="EIE80"/>
      <c r="EIF80"/>
      <c r="EIG80"/>
      <c r="EIH80"/>
      <c r="EII80"/>
      <c r="EIJ80"/>
      <c r="EIK80"/>
      <c r="EIL80"/>
      <c r="EIM80"/>
      <c r="EIN80"/>
      <c r="EIO80"/>
      <c r="EIP80"/>
      <c r="EIQ80"/>
      <c r="EIR80"/>
      <c r="EIS80"/>
      <c r="EIT80"/>
      <c r="EIU80"/>
      <c r="EIV80"/>
      <c r="EIW80"/>
      <c r="EIX80"/>
      <c r="EIY80"/>
      <c r="EIZ80"/>
      <c r="EJA80"/>
      <c r="EJB80"/>
      <c r="EJC80"/>
      <c r="EJD80"/>
      <c r="EJE80"/>
      <c r="EJF80"/>
      <c r="EJG80"/>
      <c r="EJH80"/>
      <c r="EJI80"/>
      <c r="EJJ80"/>
      <c r="EJK80"/>
      <c r="EJL80"/>
      <c r="EJM80"/>
      <c r="EJN80"/>
      <c r="EJO80"/>
      <c r="EJP80"/>
      <c r="EJQ80"/>
      <c r="EJR80"/>
      <c r="EJS80"/>
      <c r="EJT80"/>
      <c r="EJU80"/>
      <c r="EJV80"/>
      <c r="EJW80"/>
      <c r="EJX80"/>
      <c r="EJY80"/>
      <c r="EJZ80"/>
      <c r="EKA80"/>
      <c r="EKB80"/>
      <c r="EKC80"/>
      <c r="EKD80"/>
      <c r="EKE80"/>
      <c r="EKF80"/>
      <c r="EKG80"/>
      <c r="EKH80"/>
      <c r="EKI80"/>
      <c r="EKJ80"/>
      <c r="EKK80"/>
      <c r="EKL80"/>
      <c r="EKM80"/>
      <c r="EKN80"/>
      <c r="EKO80"/>
      <c r="EKP80"/>
      <c r="EKQ80"/>
      <c r="EKR80"/>
      <c r="EKS80"/>
      <c r="EKT80"/>
      <c r="EKU80"/>
      <c r="EKV80"/>
      <c r="EKW80"/>
      <c r="EKX80"/>
      <c r="EKY80"/>
      <c r="EKZ80"/>
      <c r="ELA80"/>
      <c r="ELB80"/>
      <c r="ELC80"/>
      <c r="ELD80"/>
      <c r="ELE80"/>
      <c r="ELF80"/>
      <c r="ELG80"/>
      <c r="ELH80"/>
      <c r="ELI80"/>
      <c r="ELJ80"/>
      <c r="ELK80"/>
      <c r="ELL80"/>
      <c r="ELM80"/>
      <c r="ELN80"/>
      <c r="ELO80"/>
      <c r="ELP80"/>
      <c r="ELQ80"/>
      <c r="ELR80"/>
      <c r="ELS80"/>
      <c r="ELT80"/>
      <c r="ELU80"/>
      <c r="ELV80"/>
      <c r="ELW80"/>
      <c r="ELX80"/>
      <c r="ELY80"/>
      <c r="ELZ80"/>
      <c r="EMA80"/>
      <c r="EMB80"/>
      <c r="EMC80"/>
      <c r="EMD80"/>
      <c r="EME80"/>
      <c r="EMF80"/>
      <c r="EMG80"/>
      <c r="EMH80"/>
      <c r="EMI80"/>
      <c r="EMJ80"/>
      <c r="EMK80"/>
      <c r="EML80"/>
      <c r="EMM80"/>
      <c r="EMN80"/>
      <c r="EMO80"/>
      <c r="EMP80"/>
      <c r="EMQ80"/>
      <c r="EMR80"/>
      <c r="EMS80"/>
      <c r="EMT80"/>
      <c r="EMU80"/>
      <c r="EMV80"/>
      <c r="EMW80"/>
      <c r="EMX80"/>
      <c r="EMY80"/>
      <c r="EMZ80"/>
      <c r="ENA80"/>
      <c r="ENB80"/>
      <c r="ENC80"/>
      <c r="END80"/>
      <c r="ENE80"/>
      <c r="ENF80"/>
      <c r="ENG80"/>
      <c r="ENH80"/>
      <c r="ENI80"/>
      <c r="ENJ80"/>
      <c r="ENK80"/>
      <c r="ENL80"/>
      <c r="ENM80"/>
      <c r="ENN80"/>
      <c r="ENO80"/>
      <c r="ENP80"/>
      <c r="ENQ80"/>
      <c r="ENR80"/>
      <c r="ENS80"/>
      <c r="ENT80"/>
      <c r="ENU80"/>
      <c r="ENV80"/>
      <c r="ENW80"/>
      <c r="ENX80"/>
      <c r="ENY80"/>
      <c r="ENZ80"/>
      <c r="EOA80"/>
      <c r="EOB80"/>
      <c r="EOC80"/>
      <c r="EOD80"/>
      <c r="EOE80"/>
      <c r="EOF80"/>
      <c r="EOG80"/>
      <c r="EOH80"/>
      <c r="EOI80"/>
      <c r="EOJ80"/>
      <c r="EOK80"/>
      <c r="EOL80"/>
      <c r="EOM80"/>
      <c r="EON80"/>
      <c r="EOO80"/>
      <c r="EOP80"/>
      <c r="EOQ80"/>
      <c r="EOR80"/>
      <c r="EOS80"/>
      <c r="EOT80"/>
      <c r="EOU80"/>
      <c r="EOV80"/>
      <c r="EOW80"/>
      <c r="EOX80"/>
      <c r="EOY80"/>
      <c r="EOZ80"/>
      <c r="EPA80"/>
      <c r="EPB80"/>
      <c r="EPC80"/>
      <c r="EPD80"/>
      <c r="EPE80"/>
      <c r="EPF80"/>
      <c r="EPG80"/>
      <c r="EPH80"/>
      <c r="EPI80"/>
      <c r="EPJ80"/>
      <c r="EPK80"/>
      <c r="EPL80"/>
      <c r="EPM80"/>
      <c r="EPN80"/>
      <c r="EPO80"/>
      <c r="EPP80"/>
      <c r="EPQ80"/>
      <c r="EPR80"/>
      <c r="EPS80"/>
      <c r="EPT80"/>
      <c r="EPU80"/>
      <c r="EPV80"/>
      <c r="EPW80"/>
      <c r="EPX80"/>
      <c r="EPY80"/>
      <c r="EPZ80"/>
      <c r="EQA80"/>
      <c r="EQB80"/>
      <c r="EQC80"/>
      <c r="EQD80"/>
      <c r="EQE80"/>
      <c r="EQF80"/>
      <c r="EQG80"/>
      <c r="EQH80"/>
      <c r="EQI80"/>
      <c r="EQJ80"/>
      <c r="EQK80"/>
      <c r="EQL80"/>
      <c r="EQM80"/>
      <c r="EQN80"/>
      <c r="EQO80"/>
      <c r="EQP80"/>
      <c r="EQQ80"/>
      <c r="EQR80"/>
      <c r="EQS80"/>
      <c r="EQT80"/>
      <c r="EQU80"/>
      <c r="EQV80"/>
      <c r="EQW80"/>
      <c r="EQX80"/>
      <c r="EQY80"/>
      <c r="EQZ80"/>
      <c r="ERA80"/>
      <c r="ERB80"/>
      <c r="ERC80"/>
      <c r="ERD80"/>
      <c r="ERE80"/>
      <c r="ERF80"/>
      <c r="ERG80"/>
      <c r="ERH80"/>
      <c r="ERI80"/>
      <c r="ERJ80"/>
      <c r="ERK80"/>
      <c r="ERL80"/>
      <c r="ERM80"/>
      <c r="ERN80"/>
      <c r="ERO80"/>
      <c r="ERP80"/>
      <c r="ERQ80"/>
      <c r="ERR80"/>
      <c r="ERS80"/>
      <c r="ERT80"/>
      <c r="ERU80"/>
      <c r="ERV80"/>
      <c r="ERW80"/>
      <c r="ERX80"/>
      <c r="ERY80"/>
      <c r="ERZ80"/>
      <c r="ESA80"/>
      <c r="ESB80"/>
      <c r="ESC80"/>
      <c r="ESD80"/>
      <c r="ESE80"/>
      <c r="ESF80"/>
      <c r="ESG80"/>
      <c r="ESH80"/>
      <c r="ESI80"/>
      <c r="ESJ80"/>
      <c r="ESK80"/>
      <c r="ESL80"/>
      <c r="ESM80"/>
      <c r="ESN80"/>
      <c r="ESO80"/>
      <c r="ESP80"/>
      <c r="ESQ80"/>
      <c r="ESR80"/>
      <c r="ESS80"/>
      <c r="EST80"/>
      <c r="ESU80"/>
      <c r="ESV80"/>
      <c r="ESW80"/>
      <c r="ESX80"/>
      <c r="ESY80"/>
      <c r="ESZ80"/>
      <c r="ETA80"/>
      <c r="ETB80"/>
      <c r="ETC80"/>
      <c r="ETD80"/>
      <c r="ETE80"/>
      <c r="ETF80"/>
      <c r="ETG80"/>
      <c r="ETH80"/>
      <c r="ETI80"/>
      <c r="ETJ80"/>
      <c r="ETK80"/>
      <c r="ETL80"/>
      <c r="ETM80"/>
      <c r="ETN80"/>
      <c r="ETO80"/>
      <c r="ETP80"/>
      <c r="ETQ80"/>
      <c r="ETR80"/>
      <c r="ETS80"/>
      <c r="ETT80"/>
      <c r="ETU80"/>
      <c r="ETV80"/>
      <c r="ETW80"/>
      <c r="ETX80"/>
      <c r="ETY80"/>
      <c r="ETZ80"/>
      <c r="EUA80"/>
      <c r="EUB80"/>
      <c r="EUC80"/>
      <c r="EUD80"/>
      <c r="EUE80"/>
      <c r="EUF80"/>
      <c r="EUG80"/>
      <c r="EUH80"/>
      <c r="EUI80"/>
      <c r="EUJ80"/>
      <c r="EUK80"/>
      <c r="EUL80"/>
      <c r="EUM80"/>
      <c r="EUN80"/>
      <c r="EUO80"/>
      <c r="EUP80"/>
      <c r="EUQ80"/>
      <c r="EUR80"/>
      <c r="EUS80"/>
      <c r="EUT80"/>
      <c r="EUU80"/>
      <c r="EUV80"/>
      <c r="EUW80"/>
      <c r="EUX80"/>
      <c r="EUY80"/>
      <c r="EUZ80"/>
      <c r="EVA80"/>
      <c r="EVB80"/>
      <c r="EVC80"/>
      <c r="EVD80"/>
      <c r="EVE80"/>
      <c r="EVF80"/>
      <c r="EVG80"/>
      <c r="EVH80"/>
      <c r="EVI80"/>
      <c r="EVJ80"/>
      <c r="EVK80"/>
      <c r="EVL80"/>
      <c r="EVM80"/>
      <c r="EVN80"/>
      <c r="EVO80"/>
      <c r="EVP80"/>
      <c r="EVQ80"/>
      <c r="EVR80"/>
      <c r="EVS80"/>
      <c r="EVT80"/>
      <c r="EVU80"/>
      <c r="EVV80"/>
      <c r="EVW80"/>
      <c r="EVX80"/>
      <c r="EVY80"/>
      <c r="EVZ80"/>
      <c r="EWA80"/>
      <c r="EWB80"/>
      <c r="EWC80"/>
      <c r="EWD80"/>
      <c r="EWE80"/>
      <c r="EWF80"/>
      <c r="EWG80"/>
      <c r="EWH80"/>
      <c r="EWI80"/>
      <c r="EWJ80"/>
      <c r="EWK80"/>
      <c r="EWL80"/>
      <c r="EWM80"/>
      <c r="EWN80"/>
      <c r="EWO80"/>
      <c r="EWP80"/>
      <c r="EWQ80"/>
      <c r="EWR80"/>
      <c r="EWS80"/>
      <c r="EWT80"/>
      <c r="EWU80"/>
      <c r="EWV80"/>
      <c r="EWW80"/>
      <c r="EWX80"/>
      <c r="EWY80"/>
      <c r="EWZ80"/>
      <c r="EXA80"/>
      <c r="EXB80"/>
      <c r="EXC80"/>
      <c r="EXD80"/>
      <c r="EXE80"/>
      <c r="EXF80"/>
      <c r="EXG80"/>
      <c r="EXH80"/>
      <c r="EXI80"/>
      <c r="EXJ80"/>
      <c r="EXK80"/>
      <c r="EXL80"/>
      <c r="EXM80"/>
      <c r="EXN80"/>
      <c r="EXO80"/>
      <c r="EXP80"/>
      <c r="EXQ80"/>
      <c r="EXR80"/>
      <c r="EXS80"/>
      <c r="EXT80"/>
      <c r="EXU80"/>
      <c r="EXV80"/>
      <c r="EXW80"/>
      <c r="EXX80"/>
      <c r="EXY80"/>
      <c r="EXZ80"/>
      <c r="EYA80"/>
      <c r="EYB80"/>
      <c r="EYC80"/>
      <c r="EYD80"/>
      <c r="EYE80"/>
      <c r="EYF80"/>
      <c r="EYG80"/>
      <c r="EYH80"/>
      <c r="EYI80"/>
      <c r="EYJ80"/>
      <c r="EYK80"/>
      <c r="EYL80"/>
      <c r="EYM80"/>
      <c r="EYN80"/>
      <c r="EYO80"/>
      <c r="EYP80"/>
      <c r="EYQ80"/>
      <c r="EYR80"/>
      <c r="EYS80"/>
      <c r="EYT80"/>
      <c r="EYU80"/>
      <c r="EYV80"/>
      <c r="EYW80"/>
      <c r="EYX80"/>
      <c r="EYY80"/>
      <c r="EYZ80"/>
      <c r="EZA80"/>
      <c r="EZB80"/>
      <c r="EZC80"/>
      <c r="EZD80"/>
      <c r="EZE80"/>
      <c r="EZF80"/>
      <c r="EZG80"/>
      <c r="EZH80"/>
      <c r="EZI80"/>
      <c r="EZJ80"/>
      <c r="EZK80"/>
      <c r="EZL80"/>
      <c r="EZM80"/>
      <c r="EZN80"/>
      <c r="EZO80"/>
      <c r="EZP80"/>
      <c r="EZQ80"/>
      <c r="EZR80"/>
      <c r="EZS80"/>
      <c r="EZT80"/>
      <c r="EZU80"/>
      <c r="EZV80"/>
      <c r="EZW80"/>
      <c r="EZX80"/>
      <c r="EZY80"/>
      <c r="EZZ80"/>
      <c r="FAA80"/>
      <c r="FAB80"/>
      <c r="FAC80"/>
      <c r="FAD80"/>
      <c r="FAE80"/>
      <c r="FAF80"/>
      <c r="FAG80"/>
      <c r="FAH80"/>
      <c r="FAI80"/>
      <c r="FAJ80"/>
      <c r="FAK80"/>
      <c r="FAL80"/>
      <c r="FAM80"/>
      <c r="FAN80"/>
      <c r="FAO80"/>
      <c r="FAP80"/>
      <c r="FAQ80"/>
      <c r="FAR80"/>
      <c r="FAS80"/>
      <c r="FAT80"/>
      <c r="FAU80"/>
      <c r="FAV80"/>
      <c r="FAW80"/>
      <c r="FAX80"/>
      <c r="FAY80"/>
      <c r="FAZ80"/>
      <c r="FBA80"/>
      <c r="FBB80"/>
      <c r="FBC80"/>
      <c r="FBD80"/>
      <c r="FBE80"/>
      <c r="FBF80"/>
      <c r="FBG80"/>
      <c r="FBH80"/>
      <c r="FBI80"/>
      <c r="FBJ80"/>
      <c r="FBK80"/>
      <c r="FBL80"/>
      <c r="FBM80"/>
      <c r="FBN80"/>
      <c r="FBO80"/>
      <c r="FBP80"/>
      <c r="FBQ80"/>
      <c r="FBR80"/>
      <c r="FBS80"/>
      <c r="FBT80"/>
      <c r="FBU80"/>
      <c r="FBV80"/>
      <c r="FBW80"/>
      <c r="FBX80"/>
      <c r="FBY80"/>
      <c r="FBZ80"/>
      <c r="FCA80"/>
      <c r="FCB80"/>
      <c r="FCC80"/>
      <c r="FCD80"/>
      <c r="FCE80"/>
      <c r="FCF80"/>
      <c r="FCG80"/>
      <c r="FCH80"/>
      <c r="FCI80"/>
      <c r="FCJ80"/>
      <c r="FCK80"/>
      <c r="FCL80"/>
      <c r="FCM80"/>
      <c r="FCN80"/>
      <c r="FCO80"/>
      <c r="FCP80"/>
      <c r="FCQ80"/>
      <c r="FCR80"/>
      <c r="FCS80"/>
      <c r="FCT80"/>
      <c r="FCU80"/>
      <c r="FCV80"/>
      <c r="FCW80"/>
      <c r="FCX80"/>
      <c r="FCY80"/>
      <c r="FCZ80"/>
      <c r="FDA80"/>
      <c r="FDB80"/>
      <c r="FDC80"/>
      <c r="FDD80"/>
      <c r="FDE80"/>
      <c r="FDF80"/>
      <c r="FDG80"/>
      <c r="FDH80"/>
      <c r="FDI80"/>
      <c r="FDJ80"/>
      <c r="FDK80"/>
      <c r="FDL80"/>
      <c r="FDM80"/>
      <c r="FDN80"/>
      <c r="FDO80"/>
      <c r="FDP80"/>
      <c r="FDQ80"/>
      <c r="FDR80"/>
      <c r="FDS80"/>
      <c r="FDT80"/>
      <c r="FDU80"/>
      <c r="FDV80"/>
      <c r="FDW80"/>
      <c r="FDX80"/>
      <c r="FDY80"/>
      <c r="FDZ80"/>
      <c r="FEA80"/>
      <c r="FEB80"/>
      <c r="FEC80"/>
      <c r="FED80"/>
      <c r="FEE80"/>
      <c r="FEF80"/>
      <c r="FEG80"/>
      <c r="FEH80"/>
      <c r="FEI80"/>
      <c r="FEJ80"/>
      <c r="FEK80"/>
      <c r="FEL80"/>
      <c r="FEM80"/>
      <c r="FEN80"/>
      <c r="FEO80"/>
      <c r="FEP80"/>
      <c r="FEQ80"/>
      <c r="FER80"/>
      <c r="FES80"/>
      <c r="FET80"/>
      <c r="FEU80"/>
      <c r="FEV80"/>
      <c r="FEW80"/>
      <c r="FEX80"/>
      <c r="FEY80"/>
      <c r="FEZ80"/>
      <c r="FFA80"/>
      <c r="FFB80"/>
      <c r="FFC80"/>
      <c r="FFD80"/>
      <c r="FFE80"/>
      <c r="FFF80"/>
      <c r="FFG80"/>
      <c r="FFH80"/>
      <c r="FFI80"/>
      <c r="FFJ80"/>
      <c r="FFK80"/>
      <c r="FFL80"/>
      <c r="FFM80"/>
      <c r="FFN80"/>
      <c r="FFO80"/>
      <c r="FFP80"/>
      <c r="FFQ80"/>
      <c r="FFR80"/>
      <c r="FFS80"/>
      <c r="FFT80"/>
      <c r="FFU80"/>
      <c r="FFV80"/>
      <c r="FFW80"/>
      <c r="FFX80"/>
      <c r="FFY80"/>
      <c r="FFZ80"/>
      <c r="FGA80"/>
      <c r="FGB80"/>
      <c r="FGC80"/>
      <c r="FGD80"/>
      <c r="FGE80"/>
      <c r="FGF80"/>
      <c r="FGG80"/>
      <c r="FGH80"/>
      <c r="FGI80"/>
      <c r="FGJ80"/>
      <c r="FGK80"/>
      <c r="FGL80"/>
      <c r="FGM80"/>
      <c r="FGN80"/>
      <c r="FGO80"/>
      <c r="FGP80"/>
      <c r="FGQ80"/>
      <c r="FGR80"/>
      <c r="FGS80"/>
      <c r="FGT80"/>
      <c r="FGU80"/>
      <c r="FGV80"/>
      <c r="FGW80"/>
      <c r="FGX80"/>
      <c r="FGY80"/>
      <c r="FGZ80"/>
      <c r="FHA80"/>
      <c r="FHB80"/>
      <c r="FHC80"/>
      <c r="FHD80"/>
      <c r="FHE80"/>
      <c r="FHF80"/>
      <c r="FHG80"/>
      <c r="FHH80"/>
      <c r="FHI80"/>
      <c r="FHJ80"/>
      <c r="FHK80"/>
      <c r="FHL80"/>
      <c r="FHM80"/>
      <c r="FHN80"/>
      <c r="FHO80"/>
      <c r="FHP80"/>
      <c r="FHQ80"/>
      <c r="FHR80"/>
      <c r="FHS80"/>
      <c r="FHT80"/>
      <c r="FHU80"/>
      <c r="FHV80"/>
      <c r="FHW80"/>
      <c r="FHX80"/>
      <c r="FHY80"/>
      <c r="FHZ80"/>
      <c r="FIA80"/>
      <c r="FIB80"/>
      <c r="FIC80"/>
      <c r="FID80"/>
      <c r="FIE80"/>
      <c r="FIF80"/>
      <c r="FIG80"/>
      <c r="FIH80"/>
      <c r="FII80"/>
      <c r="FIJ80"/>
      <c r="FIK80"/>
      <c r="FIL80"/>
      <c r="FIM80"/>
      <c r="FIN80"/>
      <c r="FIO80"/>
      <c r="FIP80"/>
      <c r="FIQ80"/>
      <c r="FIR80"/>
      <c r="FIS80"/>
      <c r="FIT80"/>
      <c r="FIU80"/>
      <c r="FIV80"/>
      <c r="FIW80"/>
      <c r="FIX80"/>
      <c r="FIY80"/>
      <c r="FIZ80"/>
      <c r="FJA80"/>
      <c r="FJB80"/>
      <c r="FJC80"/>
      <c r="FJD80"/>
      <c r="FJE80"/>
      <c r="FJF80"/>
      <c r="FJG80"/>
      <c r="FJH80"/>
      <c r="FJI80"/>
      <c r="FJJ80"/>
      <c r="FJK80"/>
      <c r="FJL80"/>
      <c r="FJM80"/>
      <c r="FJN80"/>
      <c r="FJO80"/>
      <c r="FJP80"/>
      <c r="FJQ80"/>
      <c r="FJR80"/>
      <c r="FJS80"/>
      <c r="FJT80"/>
      <c r="FJU80"/>
      <c r="FJV80"/>
      <c r="FJW80"/>
      <c r="FJX80"/>
      <c r="FJY80"/>
      <c r="FJZ80"/>
      <c r="FKA80"/>
      <c r="FKB80"/>
      <c r="FKC80"/>
      <c r="FKD80"/>
      <c r="FKE80"/>
      <c r="FKF80"/>
      <c r="FKG80"/>
      <c r="FKH80"/>
      <c r="FKI80"/>
      <c r="FKJ80"/>
      <c r="FKK80"/>
      <c r="FKL80"/>
      <c r="FKM80"/>
      <c r="FKN80"/>
      <c r="FKO80"/>
      <c r="FKP80"/>
      <c r="FKQ80"/>
      <c r="FKR80"/>
      <c r="FKS80"/>
      <c r="FKT80"/>
      <c r="FKU80"/>
      <c r="FKV80"/>
      <c r="FKW80"/>
      <c r="FKX80"/>
      <c r="FKY80"/>
      <c r="FKZ80"/>
      <c r="FLA80"/>
      <c r="FLB80"/>
      <c r="FLC80"/>
      <c r="FLD80"/>
      <c r="FLE80"/>
      <c r="FLF80"/>
      <c r="FLG80"/>
      <c r="FLH80"/>
      <c r="FLI80"/>
      <c r="FLJ80"/>
      <c r="FLK80"/>
      <c r="FLL80"/>
      <c r="FLM80"/>
      <c r="FLN80"/>
      <c r="FLO80"/>
      <c r="FLP80"/>
      <c r="FLQ80"/>
      <c r="FLR80"/>
      <c r="FLS80"/>
      <c r="FLT80"/>
      <c r="FLU80"/>
      <c r="FLV80"/>
      <c r="FLW80"/>
      <c r="FLX80"/>
      <c r="FLY80"/>
      <c r="FLZ80"/>
      <c r="FMA80"/>
      <c r="FMB80"/>
      <c r="FMC80"/>
      <c r="FMD80"/>
      <c r="FME80"/>
      <c r="FMF80"/>
      <c r="FMG80"/>
      <c r="FMH80"/>
      <c r="FMI80"/>
      <c r="FMJ80"/>
      <c r="FMK80"/>
      <c r="FML80"/>
      <c r="FMM80"/>
      <c r="FMN80"/>
      <c r="FMO80"/>
      <c r="FMP80"/>
      <c r="FMQ80"/>
      <c r="FMR80"/>
      <c r="FMS80"/>
      <c r="FMT80"/>
      <c r="FMU80"/>
      <c r="FMV80"/>
      <c r="FMW80"/>
      <c r="FMX80"/>
      <c r="FMY80"/>
      <c r="FMZ80"/>
      <c r="FNA80"/>
      <c r="FNB80"/>
      <c r="FNC80"/>
      <c r="FND80"/>
      <c r="FNE80"/>
      <c r="FNF80"/>
      <c r="FNG80"/>
      <c r="FNH80"/>
      <c r="FNI80"/>
      <c r="FNJ80"/>
      <c r="FNK80"/>
      <c r="FNL80"/>
      <c r="FNM80"/>
      <c r="FNN80"/>
      <c r="FNO80"/>
      <c r="FNP80"/>
      <c r="FNQ80"/>
      <c r="FNR80"/>
      <c r="FNS80"/>
      <c r="FNT80"/>
      <c r="FNU80"/>
      <c r="FNV80"/>
      <c r="FNW80"/>
      <c r="FNX80"/>
      <c r="FNY80"/>
      <c r="FNZ80"/>
      <c r="FOA80"/>
      <c r="FOB80"/>
      <c r="FOC80"/>
      <c r="FOD80"/>
      <c r="FOE80"/>
      <c r="FOF80"/>
      <c r="FOG80"/>
      <c r="FOH80"/>
      <c r="FOI80"/>
      <c r="FOJ80"/>
      <c r="FOK80"/>
      <c r="FOL80"/>
      <c r="FOM80"/>
      <c r="FON80"/>
      <c r="FOO80"/>
      <c r="FOP80"/>
      <c r="FOQ80"/>
      <c r="FOR80"/>
      <c r="FOS80"/>
      <c r="FOT80"/>
      <c r="FOU80"/>
      <c r="FOV80"/>
      <c r="FOW80"/>
      <c r="FOX80"/>
      <c r="FOY80"/>
      <c r="FOZ80"/>
      <c r="FPA80"/>
      <c r="FPB80"/>
      <c r="FPC80"/>
      <c r="FPD80"/>
      <c r="FPE80"/>
      <c r="FPF80"/>
      <c r="FPG80"/>
      <c r="FPH80"/>
      <c r="FPI80"/>
      <c r="FPJ80"/>
      <c r="FPK80"/>
      <c r="FPL80"/>
      <c r="FPM80"/>
      <c r="FPN80"/>
      <c r="FPO80"/>
      <c r="FPP80"/>
      <c r="FPQ80"/>
      <c r="FPR80"/>
      <c r="FPS80"/>
      <c r="FPT80"/>
      <c r="FPU80"/>
      <c r="FPV80"/>
      <c r="FPW80"/>
      <c r="FPX80"/>
      <c r="FPY80"/>
      <c r="FPZ80"/>
      <c r="FQA80"/>
      <c r="FQB80"/>
      <c r="FQC80"/>
      <c r="FQD80"/>
      <c r="FQE80"/>
      <c r="FQF80"/>
      <c r="FQG80"/>
      <c r="FQH80"/>
      <c r="FQI80"/>
      <c r="FQJ80"/>
      <c r="FQK80"/>
      <c r="FQL80"/>
      <c r="FQM80"/>
      <c r="FQN80"/>
      <c r="FQO80"/>
      <c r="FQP80"/>
      <c r="FQQ80"/>
      <c r="FQR80"/>
      <c r="FQS80"/>
      <c r="FQT80"/>
      <c r="FQU80"/>
      <c r="FQV80"/>
      <c r="FQW80"/>
      <c r="FQX80"/>
      <c r="FQY80"/>
      <c r="FQZ80"/>
      <c r="FRA80"/>
      <c r="FRB80"/>
      <c r="FRC80"/>
      <c r="FRD80"/>
      <c r="FRE80"/>
      <c r="FRF80"/>
      <c r="FRG80"/>
      <c r="FRH80"/>
      <c r="FRI80"/>
      <c r="FRJ80"/>
      <c r="FRK80"/>
      <c r="FRL80"/>
      <c r="FRM80"/>
      <c r="FRN80"/>
      <c r="FRO80"/>
      <c r="FRP80"/>
      <c r="FRQ80"/>
      <c r="FRR80"/>
      <c r="FRS80"/>
      <c r="FRT80"/>
      <c r="FRU80"/>
      <c r="FRV80"/>
      <c r="FRW80"/>
      <c r="FRX80"/>
      <c r="FRY80"/>
      <c r="FRZ80"/>
      <c r="FSA80"/>
      <c r="FSB80"/>
      <c r="FSC80"/>
      <c r="FSD80"/>
      <c r="FSE80"/>
      <c r="FSF80"/>
      <c r="FSG80"/>
      <c r="FSH80"/>
      <c r="FSI80"/>
      <c r="FSJ80"/>
      <c r="FSK80"/>
      <c r="FSL80"/>
      <c r="FSM80"/>
      <c r="FSN80"/>
      <c r="FSO80"/>
      <c r="FSP80"/>
      <c r="FSQ80"/>
      <c r="FSR80"/>
      <c r="FSS80"/>
      <c r="FST80"/>
      <c r="FSU80"/>
      <c r="FSV80"/>
      <c r="FSW80"/>
      <c r="FSX80"/>
      <c r="FSY80"/>
      <c r="FSZ80"/>
      <c r="FTA80"/>
      <c r="FTB80"/>
      <c r="FTC80"/>
      <c r="FTD80"/>
      <c r="FTE80"/>
      <c r="FTF80"/>
      <c r="FTG80"/>
      <c r="FTH80"/>
      <c r="FTI80"/>
      <c r="FTJ80"/>
      <c r="FTK80"/>
      <c r="FTL80"/>
      <c r="FTM80"/>
      <c r="FTN80"/>
      <c r="FTO80"/>
      <c r="FTP80"/>
      <c r="FTQ80"/>
      <c r="FTR80"/>
      <c r="FTS80"/>
      <c r="FTT80"/>
      <c r="FTU80"/>
      <c r="FTV80"/>
      <c r="FTW80"/>
      <c r="FTX80"/>
      <c r="FTY80"/>
      <c r="FTZ80"/>
      <c r="FUA80"/>
      <c r="FUB80"/>
      <c r="FUC80"/>
      <c r="FUD80"/>
      <c r="FUE80"/>
      <c r="FUF80"/>
      <c r="FUG80"/>
      <c r="FUH80"/>
      <c r="FUI80"/>
      <c r="FUJ80"/>
      <c r="FUK80"/>
      <c r="FUL80"/>
      <c r="FUM80"/>
      <c r="FUN80"/>
      <c r="FUO80"/>
      <c r="FUP80"/>
      <c r="FUQ80"/>
      <c r="FUR80"/>
      <c r="FUS80"/>
      <c r="FUT80"/>
      <c r="FUU80"/>
      <c r="FUV80"/>
      <c r="FUW80"/>
      <c r="FUX80"/>
      <c r="FUY80"/>
      <c r="FUZ80"/>
      <c r="FVA80"/>
      <c r="FVB80"/>
      <c r="FVC80"/>
      <c r="FVD80"/>
      <c r="FVE80"/>
      <c r="FVF80"/>
      <c r="FVG80"/>
      <c r="FVH80"/>
      <c r="FVI80"/>
      <c r="FVJ80"/>
      <c r="FVK80"/>
      <c r="FVL80"/>
      <c r="FVM80"/>
      <c r="FVN80"/>
      <c r="FVO80"/>
      <c r="FVP80"/>
      <c r="FVQ80"/>
      <c r="FVR80"/>
      <c r="FVS80"/>
      <c r="FVT80"/>
      <c r="FVU80"/>
      <c r="FVV80"/>
      <c r="FVW80"/>
      <c r="FVX80"/>
      <c r="FVY80"/>
      <c r="FVZ80"/>
      <c r="FWA80"/>
      <c r="FWB80"/>
      <c r="FWC80"/>
      <c r="FWD80"/>
      <c r="FWE80"/>
      <c r="FWF80"/>
      <c r="FWG80"/>
      <c r="FWH80"/>
      <c r="FWI80"/>
      <c r="FWJ80"/>
      <c r="FWK80"/>
      <c r="FWL80"/>
      <c r="FWM80"/>
      <c r="FWN80"/>
      <c r="FWO80"/>
      <c r="FWP80"/>
      <c r="FWQ80"/>
      <c r="FWR80"/>
      <c r="FWS80"/>
      <c r="FWT80"/>
      <c r="FWU80"/>
      <c r="FWV80"/>
      <c r="FWW80"/>
      <c r="FWX80"/>
      <c r="FWY80"/>
      <c r="FWZ80"/>
      <c r="FXA80"/>
      <c r="FXB80"/>
      <c r="FXC80"/>
      <c r="FXD80"/>
      <c r="FXE80"/>
      <c r="FXF80"/>
      <c r="FXG80"/>
      <c r="FXH80"/>
      <c r="FXI80"/>
      <c r="FXJ80"/>
      <c r="FXK80"/>
      <c r="FXL80"/>
      <c r="FXM80"/>
      <c r="FXN80"/>
      <c r="FXO80"/>
      <c r="FXP80"/>
      <c r="FXQ80"/>
      <c r="FXR80"/>
      <c r="FXS80"/>
      <c r="FXT80"/>
      <c r="FXU80"/>
      <c r="FXV80"/>
      <c r="FXW80"/>
      <c r="FXX80"/>
      <c r="FXY80"/>
      <c r="FXZ80"/>
      <c r="FYA80"/>
      <c r="FYB80"/>
      <c r="FYC80"/>
      <c r="FYD80"/>
      <c r="FYE80"/>
      <c r="FYF80"/>
      <c r="FYG80"/>
      <c r="FYH80"/>
      <c r="FYI80"/>
      <c r="FYJ80"/>
      <c r="FYK80"/>
      <c r="FYL80"/>
      <c r="FYM80"/>
      <c r="FYN80"/>
      <c r="FYO80"/>
      <c r="FYP80"/>
      <c r="FYQ80"/>
      <c r="FYR80"/>
      <c r="FYS80"/>
      <c r="FYT80"/>
      <c r="FYU80"/>
      <c r="FYV80"/>
      <c r="FYW80"/>
      <c r="FYX80"/>
      <c r="FYY80"/>
      <c r="FYZ80"/>
      <c r="FZA80"/>
      <c r="FZB80"/>
      <c r="FZC80"/>
      <c r="FZD80"/>
      <c r="FZE80"/>
      <c r="FZF80"/>
      <c r="FZG80"/>
      <c r="FZH80"/>
      <c r="FZI80"/>
      <c r="FZJ80"/>
      <c r="FZK80"/>
      <c r="FZL80"/>
      <c r="FZM80"/>
      <c r="FZN80"/>
      <c r="FZO80"/>
      <c r="FZP80"/>
      <c r="FZQ80"/>
      <c r="FZR80"/>
      <c r="FZS80"/>
      <c r="FZT80"/>
      <c r="FZU80"/>
      <c r="FZV80"/>
      <c r="FZW80"/>
      <c r="FZX80"/>
      <c r="FZY80"/>
      <c r="FZZ80"/>
      <c r="GAA80"/>
      <c r="GAB80"/>
      <c r="GAC80"/>
      <c r="GAD80"/>
      <c r="GAE80"/>
      <c r="GAF80"/>
      <c r="GAG80"/>
      <c r="GAH80"/>
      <c r="GAI80"/>
      <c r="GAJ80"/>
      <c r="GAK80"/>
      <c r="GAL80"/>
      <c r="GAM80"/>
      <c r="GAN80"/>
      <c r="GAO80"/>
      <c r="GAP80"/>
      <c r="GAQ80"/>
      <c r="GAR80"/>
      <c r="GAS80"/>
      <c r="GAT80"/>
      <c r="GAU80"/>
      <c r="GAV80"/>
      <c r="GAW80"/>
      <c r="GAX80"/>
      <c r="GAY80"/>
      <c r="GAZ80"/>
      <c r="GBA80"/>
      <c r="GBB80"/>
      <c r="GBC80"/>
      <c r="GBD80"/>
      <c r="GBE80"/>
      <c r="GBF80"/>
      <c r="GBG80"/>
      <c r="GBH80"/>
      <c r="GBI80"/>
      <c r="GBJ80"/>
      <c r="GBK80"/>
      <c r="GBL80"/>
      <c r="GBM80"/>
      <c r="GBN80"/>
      <c r="GBO80"/>
      <c r="GBP80"/>
      <c r="GBQ80"/>
      <c r="GBR80"/>
      <c r="GBS80"/>
      <c r="GBT80"/>
      <c r="GBU80"/>
      <c r="GBV80"/>
      <c r="GBW80"/>
      <c r="GBX80"/>
      <c r="GBY80"/>
      <c r="GBZ80"/>
      <c r="GCA80"/>
      <c r="GCB80"/>
      <c r="GCC80"/>
      <c r="GCD80"/>
      <c r="GCE80"/>
      <c r="GCF80"/>
      <c r="GCG80"/>
      <c r="GCH80"/>
      <c r="GCI80"/>
      <c r="GCJ80"/>
      <c r="GCK80"/>
      <c r="GCL80"/>
      <c r="GCM80"/>
      <c r="GCN80"/>
      <c r="GCO80"/>
      <c r="GCP80"/>
      <c r="GCQ80"/>
      <c r="GCR80"/>
      <c r="GCS80"/>
      <c r="GCT80"/>
      <c r="GCU80"/>
      <c r="GCV80"/>
      <c r="GCW80"/>
      <c r="GCX80"/>
      <c r="GCY80"/>
      <c r="GCZ80"/>
      <c r="GDA80"/>
      <c r="GDB80"/>
      <c r="GDC80"/>
      <c r="GDD80"/>
      <c r="GDE80"/>
      <c r="GDF80"/>
      <c r="GDG80"/>
      <c r="GDH80"/>
      <c r="GDI80"/>
      <c r="GDJ80"/>
      <c r="GDK80"/>
      <c r="GDL80"/>
      <c r="GDM80"/>
      <c r="GDN80"/>
      <c r="GDO80"/>
      <c r="GDP80"/>
      <c r="GDQ80"/>
      <c r="GDR80"/>
      <c r="GDS80"/>
      <c r="GDT80"/>
      <c r="GDU80"/>
      <c r="GDV80"/>
      <c r="GDW80"/>
      <c r="GDX80"/>
      <c r="GDY80"/>
      <c r="GDZ80"/>
      <c r="GEA80"/>
      <c r="GEB80"/>
      <c r="GEC80"/>
      <c r="GED80"/>
      <c r="GEE80"/>
      <c r="GEF80"/>
      <c r="GEG80"/>
      <c r="GEH80"/>
      <c r="GEI80"/>
      <c r="GEJ80"/>
      <c r="GEK80"/>
      <c r="GEL80"/>
      <c r="GEM80"/>
      <c r="GEN80"/>
      <c r="GEO80"/>
      <c r="GEP80"/>
      <c r="GEQ80"/>
      <c r="GER80"/>
      <c r="GES80"/>
      <c r="GET80"/>
      <c r="GEU80"/>
      <c r="GEV80"/>
      <c r="GEW80"/>
      <c r="GEX80"/>
      <c r="GEY80"/>
      <c r="GEZ80"/>
      <c r="GFA80"/>
      <c r="GFB80"/>
      <c r="GFC80"/>
      <c r="GFD80"/>
      <c r="GFE80"/>
      <c r="GFF80"/>
      <c r="GFG80"/>
      <c r="GFH80"/>
      <c r="GFI80"/>
      <c r="GFJ80"/>
      <c r="GFK80"/>
      <c r="GFL80"/>
      <c r="GFM80"/>
      <c r="GFN80"/>
      <c r="GFO80"/>
      <c r="GFP80"/>
      <c r="GFQ80"/>
      <c r="GFR80"/>
      <c r="GFS80"/>
      <c r="GFT80"/>
      <c r="GFU80"/>
      <c r="GFV80"/>
      <c r="GFW80"/>
      <c r="GFX80"/>
      <c r="GFY80"/>
      <c r="GFZ80"/>
      <c r="GGA80"/>
      <c r="GGB80"/>
      <c r="GGC80"/>
      <c r="GGD80"/>
      <c r="GGE80"/>
      <c r="GGF80"/>
      <c r="GGG80"/>
      <c r="GGH80"/>
      <c r="GGI80"/>
      <c r="GGJ80"/>
      <c r="GGK80"/>
      <c r="GGL80"/>
      <c r="GGM80"/>
      <c r="GGN80"/>
      <c r="GGO80"/>
      <c r="GGP80"/>
      <c r="GGQ80"/>
      <c r="GGR80"/>
      <c r="GGS80"/>
      <c r="GGT80"/>
      <c r="GGU80"/>
      <c r="GGV80"/>
      <c r="GGW80"/>
      <c r="GGX80"/>
      <c r="GGY80"/>
      <c r="GGZ80"/>
      <c r="GHA80"/>
      <c r="GHB80"/>
      <c r="GHC80"/>
      <c r="GHD80"/>
      <c r="GHE80"/>
      <c r="GHF80"/>
      <c r="GHG80"/>
      <c r="GHH80"/>
      <c r="GHI80"/>
      <c r="GHJ80"/>
      <c r="GHK80"/>
      <c r="GHL80"/>
      <c r="GHM80"/>
      <c r="GHN80"/>
      <c r="GHO80"/>
      <c r="GHP80"/>
      <c r="GHQ80"/>
      <c r="GHR80"/>
      <c r="GHS80"/>
      <c r="GHT80"/>
      <c r="GHU80"/>
      <c r="GHV80"/>
      <c r="GHW80"/>
      <c r="GHX80"/>
      <c r="GHY80"/>
      <c r="GHZ80"/>
      <c r="GIA80"/>
      <c r="GIB80"/>
      <c r="GIC80"/>
      <c r="GID80"/>
      <c r="GIE80"/>
      <c r="GIF80"/>
      <c r="GIG80"/>
      <c r="GIH80"/>
      <c r="GII80"/>
      <c r="GIJ80"/>
      <c r="GIK80"/>
      <c r="GIL80"/>
      <c r="GIM80"/>
      <c r="GIN80"/>
      <c r="GIO80"/>
      <c r="GIP80"/>
      <c r="GIQ80"/>
      <c r="GIR80"/>
      <c r="GIS80"/>
      <c r="GIT80"/>
      <c r="GIU80"/>
      <c r="GIV80"/>
      <c r="GIW80"/>
      <c r="GIX80"/>
      <c r="GIY80"/>
      <c r="GIZ80"/>
      <c r="GJA80"/>
      <c r="GJB80"/>
      <c r="GJC80"/>
      <c r="GJD80"/>
      <c r="GJE80"/>
      <c r="GJF80"/>
      <c r="GJG80"/>
      <c r="GJH80"/>
      <c r="GJI80"/>
      <c r="GJJ80"/>
      <c r="GJK80"/>
      <c r="GJL80"/>
      <c r="GJM80"/>
      <c r="GJN80"/>
      <c r="GJO80"/>
      <c r="GJP80"/>
      <c r="GJQ80"/>
      <c r="GJR80"/>
      <c r="GJS80"/>
      <c r="GJT80"/>
      <c r="GJU80"/>
      <c r="GJV80"/>
      <c r="GJW80"/>
      <c r="GJX80"/>
      <c r="GJY80"/>
      <c r="GJZ80"/>
      <c r="GKA80"/>
      <c r="GKB80"/>
      <c r="GKC80"/>
      <c r="GKD80"/>
      <c r="GKE80"/>
      <c r="GKF80"/>
      <c r="GKG80"/>
      <c r="GKH80"/>
      <c r="GKI80"/>
      <c r="GKJ80"/>
      <c r="GKK80"/>
      <c r="GKL80"/>
      <c r="GKM80"/>
      <c r="GKN80"/>
      <c r="GKO80"/>
      <c r="GKP80"/>
      <c r="GKQ80"/>
      <c r="GKR80"/>
      <c r="GKS80"/>
      <c r="GKT80"/>
      <c r="GKU80"/>
      <c r="GKV80"/>
      <c r="GKW80"/>
      <c r="GKX80"/>
      <c r="GKY80"/>
      <c r="GKZ80"/>
      <c r="GLA80"/>
      <c r="GLB80"/>
      <c r="GLC80"/>
      <c r="GLD80"/>
      <c r="GLE80"/>
      <c r="GLF80"/>
      <c r="GLG80"/>
      <c r="GLH80"/>
      <c r="GLI80"/>
      <c r="GLJ80"/>
      <c r="GLK80"/>
      <c r="GLL80"/>
      <c r="GLM80"/>
      <c r="GLN80"/>
      <c r="GLO80"/>
      <c r="GLP80"/>
      <c r="GLQ80"/>
      <c r="GLR80"/>
      <c r="GLS80"/>
      <c r="GLT80"/>
      <c r="GLU80"/>
      <c r="GLV80"/>
      <c r="GLW80"/>
      <c r="GLX80"/>
      <c r="GLY80"/>
      <c r="GLZ80"/>
      <c r="GMA80"/>
      <c r="GMB80"/>
      <c r="GMC80"/>
      <c r="GMD80"/>
      <c r="GME80"/>
      <c r="GMF80"/>
      <c r="GMG80"/>
      <c r="GMH80"/>
      <c r="GMI80"/>
      <c r="GMJ80"/>
      <c r="GMK80"/>
      <c r="GML80"/>
      <c r="GMM80"/>
      <c r="GMN80"/>
      <c r="GMO80"/>
      <c r="GMP80"/>
      <c r="GMQ80"/>
      <c r="GMR80"/>
      <c r="GMS80"/>
      <c r="GMT80"/>
      <c r="GMU80"/>
      <c r="GMV80"/>
      <c r="GMW80"/>
      <c r="GMX80"/>
      <c r="GMY80"/>
      <c r="GMZ80"/>
      <c r="GNA80"/>
      <c r="GNB80"/>
      <c r="GNC80"/>
      <c r="GND80"/>
      <c r="GNE80"/>
      <c r="GNF80"/>
      <c r="GNG80"/>
      <c r="GNH80"/>
      <c r="GNI80"/>
      <c r="GNJ80"/>
      <c r="GNK80"/>
      <c r="GNL80"/>
      <c r="GNM80"/>
      <c r="GNN80"/>
      <c r="GNO80"/>
      <c r="GNP80"/>
      <c r="GNQ80"/>
      <c r="GNR80"/>
      <c r="GNS80"/>
      <c r="GNT80"/>
      <c r="GNU80"/>
      <c r="GNV80"/>
      <c r="GNW80"/>
      <c r="GNX80"/>
      <c r="GNY80"/>
      <c r="GNZ80"/>
      <c r="GOA80"/>
      <c r="GOB80"/>
      <c r="GOC80"/>
      <c r="GOD80"/>
      <c r="GOE80"/>
      <c r="GOF80"/>
      <c r="GOG80"/>
      <c r="GOH80"/>
      <c r="GOI80"/>
      <c r="GOJ80"/>
      <c r="GOK80"/>
      <c r="GOL80"/>
      <c r="GOM80"/>
      <c r="GON80"/>
      <c r="GOO80"/>
      <c r="GOP80"/>
      <c r="GOQ80"/>
      <c r="GOR80"/>
      <c r="GOS80"/>
      <c r="GOT80"/>
      <c r="GOU80"/>
      <c r="GOV80"/>
      <c r="GOW80"/>
      <c r="GOX80"/>
      <c r="GOY80"/>
      <c r="GOZ80"/>
      <c r="GPA80"/>
      <c r="GPB80"/>
      <c r="GPC80"/>
      <c r="GPD80"/>
      <c r="GPE80"/>
      <c r="GPF80"/>
      <c r="GPG80"/>
      <c r="GPH80"/>
      <c r="GPI80"/>
      <c r="GPJ80"/>
      <c r="GPK80"/>
      <c r="GPL80"/>
      <c r="GPM80"/>
      <c r="GPN80"/>
      <c r="GPO80"/>
      <c r="GPP80"/>
      <c r="GPQ80"/>
      <c r="GPR80"/>
      <c r="GPS80"/>
      <c r="GPT80"/>
      <c r="GPU80"/>
      <c r="GPV80"/>
      <c r="GPW80"/>
      <c r="GPX80"/>
      <c r="GPY80"/>
      <c r="GPZ80"/>
      <c r="GQA80"/>
      <c r="GQB80"/>
      <c r="GQC80"/>
      <c r="GQD80"/>
      <c r="GQE80"/>
      <c r="GQF80"/>
      <c r="GQG80"/>
      <c r="GQH80"/>
      <c r="GQI80"/>
      <c r="GQJ80"/>
      <c r="GQK80"/>
      <c r="GQL80"/>
      <c r="GQM80"/>
      <c r="GQN80"/>
      <c r="GQO80"/>
      <c r="GQP80"/>
      <c r="GQQ80"/>
      <c r="GQR80"/>
      <c r="GQS80"/>
      <c r="GQT80"/>
      <c r="GQU80"/>
      <c r="GQV80"/>
      <c r="GQW80"/>
      <c r="GQX80"/>
      <c r="GQY80"/>
      <c r="GQZ80"/>
      <c r="GRA80"/>
      <c r="GRB80"/>
      <c r="GRC80"/>
      <c r="GRD80"/>
      <c r="GRE80"/>
      <c r="GRF80"/>
      <c r="GRG80"/>
      <c r="GRH80"/>
      <c r="GRI80"/>
      <c r="GRJ80"/>
      <c r="GRK80"/>
      <c r="GRL80"/>
      <c r="GRM80"/>
      <c r="GRN80"/>
      <c r="GRO80"/>
      <c r="GRP80"/>
      <c r="GRQ80"/>
      <c r="GRR80"/>
      <c r="GRS80"/>
      <c r="GRT80"/>
      <c r="GRU80"/>
      <c r="GRV80"/>
      <c r="GRW80"/>
      <c r="GRX80"/>
      <c r="GRY80"/>
      <c r="GRZ80"/>
      <c r="GSA80"/>
      <c r="GSB80"/>
      <c r="GSC80"/>
      <c r="GSD80"/>
      <c r="GSE80"/>
      <c r="GSF80"/>
      <c r="GSG80"/>
      <c r="GSH80"/>
      <c r="GSI80"/>
      <c r="GSJ80"/>
      <c r="GSK80"/>
      <c r="GSL80"/>
      <c r="GSM80"/>
      <c r="GSN80"/>
      <c r="GSO80"/>
      <c r="GSP80"/>
      <c r="GSQ80"/>
      <c r="GSR80"/>
      <c r="GSS80"/>
      <c r="GST80"/>
      <c r="GSU80"/>
      <c r="GSV80"/>
      <c r="GSW80"/>
      <c r="GSX80"/>
      <c r="GSY80"/>
      <c r="GSZ80"/>
      <c r="GTA80"/>
      <c r="GTB80"/>
      <c r="GTC80"/>
      <c r="GTD80"/>
      <c r="GTE80"/>
      <c r="GTF80"/>
      <c r="GTG80"/>
      <c r="GTH80"/>
      <c r="GTI80"/>
      <c r="GTJ80"/>
      <c r="GTK80"/>
      <c r="GTL80"/>
      <c r="GTM80"/>
      <c r="GTN80"/>
      <c r="GTO80"/>
      <c r="GTP80"/>
      <c r="GTQ80"/>
      <c r="GTR80"/>
      <c r="GTS80"/>
      <c r="GTT80"/>
      <c r="GTU80"/>
      <c r="GTV80"/>
      <c r="GTW80"/>
      <c r="GTX80"/>
      <c r="GTY80"/>
      <c r="GTZ80"/>
      <c r="GUA80"/>
      <c r="GUB80"/>
      <c r="GUC80"/>
      <c r="GUD80"/>
      <c r="GUE80"/>
      <c r="GUF80"/>
      <c r="GUG80"/>
      <c r="GUH80"/>
      <c r="GUI80"/>
      <c r="GUJ80"/>
      <c r="GUK80"/>
      <c r="GUL80"/>
      <c r="GUM80"/>
      <c r="GUN80"/>
      <c r="GUO80"/>
      <c r="GUP80"/>
      <c r="GUQ80"/>
      <c r="GUR80"/>
      <c r="GUS80"/>
      <c r="GUT80"/>
      <c r="GUU80"/>
      <c r="GUV80"/>
      <c r="GUW80"/>
      <c r="GUX80"/>
      <c r="GUY80"/>
      <c r="GUZ80"/>
      <c r="GVA80"/>
      <c r="GVB80"/>
      <c r="GVC80"/>
      <c r="GVD80"/>
      <c r="GVE80"/>
      <c r="GVF80"/>
      <c r="GVG80"/>
      <c r="GVH80"/>
      <c r="GVI80"/>
      <c r="GVJ80"/>
      <c r="GVK80"/>
      <c r="GVL80"/>
      <c r="GVM80"/>
      <c r="GVN80"/>
      <c r="GVO80"/>
      <c r="GVP80"/>
      <c r="GVQ80"/>
      <c r="GVR80"/>
      <c r="GVS80"/>
      <c r="GVT80"/>
      <c r="GVU80"/>
      <c r="GVV80"/>
      <c r="GVW80"/>
      <c r="GVX80"/>
      <c r="GVY80"/>
      <c r="GVZ80"/>
      <c r="GWA80"/>
      <c r="GWB80"/>
      <c r="GWC80"/>
      <c r="GWD80"/>
      <c r="GWE80"/>
      <c r="GWF80"/>
      <c r="GWG80"/>
      <c r="GWH80"/>
      <c r="GWI80"/>
      <c r="GWJ80"/>
      <c r="GWK80"/>
      <c r="GWL80"/>
      <c r="GWM80"/>
      <c r="GWN80"/>
      <c r="GWO80"/>
      <c r="GWP80"/>
      <c r="GWQ80"/>
      <c r="GWR80"/>
      <c r="GWS80"/>
      <c r="GWT80"/>
      <c r="GWU80"/>
      <c r="GWV80"/>
      <c r="GWW80"/>
      <c r="GWX80"/>
      <c r="GWY80"/>
      <c r="GWZ80"/>
      <c r="GXA80"/>
      <c r="GXB80"/>
      <c r="GXC80"/>
      <c r="GXD80"/>
      <c r="GXE80"/>
      <c r="GXF80"/>
      <c r="GXG80"/>
      <c r="GXH80"/>
      <c r="GXI80"/>
      <c r="GXJ80"/>
      <c r="GXK80"/>
      <c r="GXL80"/>
      <c r="GXM80"/>
      <c r="GXN80"/>
      <c r="GXO80"/>
      <c r="GXP80"/>
      <c r="GXQ80"/>
      <c r="GXR80"/>
      <c r="GXS80"/>
      <c r="GXT80"/>
      <c r="GXU80"/>
      <c r="GXV80"/>
      <c r="GXW80"/>
      <c r="GXX80"/>
      <c r="GXY80"/>
      <c r="GXZ80"/>
      <c r="GYA80"/>
      <c r="GYB80"/>
      <c r="GYC80"/>
      <c r="GYD80"/>
      <c r="GYE80"/>
      <c r="GYF80"/>
      <c r="GYG80"/>
      <c r="GYH80"/>
      <c r="GYI80"/>
      <c r="GYJ80"/>
      <c r="GYK80"/>
      <c r="GYL80"/>
      <c r="GYM80"/>
      <c r="GYN80"/>
      <c r="GYO80"/>
      <c r="GYP80"/>
      <c r="GYQ80"/>
      <c r="GYR80"/>
      <c r="GYS80"/>
      <c r="GYT80"/>
      <c r="GYU80"/>
      <c r="GYV80"/>
      <c r="GYW80"/>
      <c r="GYX80"/>
      <c r="GYY80"/>
      <c r="GYZ80"/>
      <c r="GZA80"/>
      <c r="GZB80"/>
      <c r="GZC80"/>
      <c r="GZD80"/>
      <c r="GZE80"/>
      <c r="GZF80"/>
      <c r="GZG80"/>
      <c r="GZH80"/>
      <c r="GZI80"/>
      <c r="GZJ80"/>
      <c r="GZK80"/>
      <c r="GZL80"/>
      <c r="GZM80"/>
      <c r="GZN80"/>
      <c r="GZO80"/>
      <c r="GZP80"/>
      <c r="GZQ80"/>
      <c r="GZR80"/>
      <c r="GZS80"/>
      <c r="GZT80"/>
      <c r="GZU80"/>
      <c r="GZV80"/>
      <c r="GZW80"/>
      <c r="GZX80"/>
      <c r="GZY80"/>
      <c r="GZZ80"/>
      <c r="HAA80"/>
      <c r="HAB80"/>
      <c r="HAC80"/>
      <c r="HAD80"/>
      <c r="HAE80"/>
      <c r="HAF80"/>
      <c r="HAG80"/>
      <c r="HAH80"/>
      <c r="HAI80"/>
      <c r="HAJ80"/>
      <c r="HAK80"/>
      <c r="HAL80"/>
      <c r="HAM80"/>
      <c r="HAN80"/>
      <c r="HAO80"/>
      <c r="HAP80"/>
      <c r="HAQ80"/>
      <c r="HAR80"/>
      <c r="HAS80"/>
      <c r="HAT80"/>
      <c r="HAU80"/>
      <c r="HAV80"/>
      <c r="HAW80"/>
      <c r="HAX80"/>
      <c r="HAY80"/>
      <c r="HAZ80"/>
      <c r="HBA80"/>
      <c r="HBB80"/>
      <c r="HBC80"/>
      <c r="HBD80"/>
      <c r="HBE80"/>
      <c r="HBF80"/>
      <c r="HBG80"/>
      <c r="HBH80"/>
      <c r="HBI80"/>
      <c r="HBJ80"/>
      <c r="HBK80"/>
      <c r="HBL80"/>
      <c r="HBM80"/>
      <c r="HBN80"/>
      <c r="HBO80"/>
      <c r="HBP80"/>
      <c r="HBQ80"/>
      <c r="HBR80"/>
      <c r="HBS80"/>
      <c r="HBT80"/>
      <c r="HBU80"/>
      <c r="HBV80"/>
      <c r="HBW80"/>
      <c r="HBX80"/>
      <c r="HBY80"/>
      <c r="HBZ80"/>
      <c r="HCA80"/>
      <c r="HCB80"/>
      <c r="HCC80"/>
      <c r="HCD80"/>
      <c r="HCE80"/>
      <c r="HCF80"/>
      <c r="HCG80"/>
      <c r="HCH80"/>
      <c r="HCI80"/>
      <c r="HCJ80"/>
      <c r="HCK80"/>
      <c r="HCL80"/>
      <c r="HCM80"/>
      <c r="HCN80"/>
      <c r="HCO80"/>
      <c r="HCP80"/>
      <c r="HCQ80"/>
      <c r="HCR80"/>
      <c r="HCS80"/>
      <c r="HCT80"/>
      <c r="HCU80"/>
      <c r="HCV80"/>
      <c r="HCW80"/>
      <c r="HCX80"/>
      <c r="HCY80"/>
      <c r="HCZ80"/>
      <c r="HDA80"/>
      <c r="HDB80"/>
      <c r="HDC80"/>
      <c r="HDD80"/>
      <c r="HDE80"/>
      <c r="HDF80"/>
      <c r="HDG80"/>
      <c r="HDH80"/>
      <c r="HDI80"/>
      <c r="HDJ80"/>
      <c r="HDK80"/>
      <c r="HDL80"/>
      <c r="HDM80"/>
      <c r="HDN80"/>
      <c r="HDO80"/>
      <c r="HDP80"/>
      <c r="HDQ80"/>
      <c r="HDR80"/>
      <c r="HDS80"/>
      <c r="HDT80"/>
      <c r="HDU80"/>
      <c r="HDV80"/>
      <c r="HDW80"/>
      <c r="HDX80"/>
      <c r="HDY80"/>
      <c r="HDZ80"/>
      <c r="HEA80"/>
      <c r="HEB80"/>
      <c r="HEC80"/>
      <c r="HED80"/>
      <c r="HEE80"/>
      <c r="HEF80"/>
      <c r="HEG80"/>
      <c r="HEH80"/>
      <c r="HEI80"/>
      <c r="HEJ80"/>
      <c r="HEK80"/>
      <c r="HEL80"/>
      <c r="HEM80"/>
      <c r="HEN80"/>
      <c r="HEO80"/>
      <c r="HEP80"/>
      <c r="HEQ80"/>
      <c r="HER80"/>
      <c r="HES80"/>
      <c r="HET80"/>
      <c r="HEU80"/>
      <c r="HEV80"/>
      <c r="HEW80"/>
      <c r="HEX80"/>
      <c r="HEY80"/>
      <c r="HEZ80"/>
      <c r="HFA80"/>
      <c r="HFB80"/>
      <c r="HFC80"/>
      <c r="HFD80"/>
      <c r="HFE80"/>
      <c r="HFF80"/>
      <c r="HFG80"/>
      <c r="HFH80"/>
      <c r="HFI80"/>
      <c r="HFJ80"/>
      <c r="HFK80"/>
      <c r="HFL80"/>
      <c r="HFM80"/>
      <c r="HFN80"/>
      <c r="HFO80"/>
      <c r="HFP80"/>
      <c r="HFQ80"/>
      <c r="HFR80"/>
      <c r="HFS80"/>
      <c r="HFT80"/>
      <c r="HFU80"/>
      <c r="HFV80"/>
      <c r="HFW80"/>
      <c r="HFX80"/>
      <c r="HFY80"/>
      <c r="HFZ80"/>
      <c r="HGA80"/>
      <c r="HGB80"/>
      <c r="HGC80"/>
      <c r="HGD80"/>
      <c r="HGE80"/>
      <c r="HGF80"/>
      <c r="HGG80"/>
      <c r="HGH80"/>
      <c r="HGI80"/>
      <c r="HGJ80"/>
      <c r="HGK80"/>
      <c r="HGL80"/>
      <c r="HGM80"/>
      <c r="HGN80"/>
      <c r="HGO80"/>
      <c r="HGP80"/>
      <c r="HGQ80"/>
      <c r="HGR80"/>
      <c r="HGS80"/>
      <c r="HGT80"/>
      <c r="HGU80"/>
      <c r="HGV80"/>
      <c r="HGW80"/>
      <c r="HGX80"/>
      <c r="HGY80"/>
      <c r="HGZ80"/>
      <c r="HHA80"/>
      <c r="HHB80"/>
      <c r="HHC80"/>
      <c r="HHD80"/>
      <c r="HHE80"/>
      <c r="HHF80"/>
      <c r="HHG80"/>
      <c r="HHH80"/>
      <c r="HHI80"/>
      <c r="HHJ80"/>
      <c r="HHK80"/>
      <c r="HHL80"/>
      <c r="HHM80"/>
      <c r="HHN80"/>
      <c r="HHO80"/>
      <c r="HHP80"/>
      <c r="HHQ80"/>
      <c r="HHR80"/>
      <c r="HHS80"/>
      <c r="HHT80"/>
      <c r="HHU80"/>
      <c r="HHV80"/>
      <c r="HHW80"/>
      <c r="HHX80"/>
      <c r="HHY80"/>
      <c r="HHZ80"/>
      <c r="HIA80"/>
      <c r="HIB80"/>
      <c r="HIC80"/>
      <c r="HID80"/>
      <c r="HIE80"/>
      <c r="HIF80"/>
      <c r="HIG80"/>
      <c r="HIH80"/>
      <c r="HII80"/>
      <c r="HIJ80"/>
      <c r="HIK80"/>
      <c r="HIL80"/>
      <c r="HIM80"/>
      <c r="HIN80"/>
      <c r="HIO80"/>
      <c r="HIP80"/>
      <c r="HIQ80"/>
      <c r="HIR80"/>
      <c r="HIS80"/>
      <c r="HIT80"/>
      <c r="HIU80"/>
      <c r="HIV80"/>
      <c r="HIW80"/>
      <c r="HIX80"/>
      <c r="HIY80"/>
      <c r="HIZ80"/>
      <c r="HJA80"/>
      <c r="HJB80"/>
      <c r="HJC80"/>
      <c r="HJD80"/>
      <c r="HJE80"/>
      <c r="HJF80"/>
      <c r="HJG80"/>
      <c r="HJH80"/>
      <c r="HJI80"/>
      <c r="HJJ80"/>
      <c r="HJK80"/>
      <c r="HJL80"/>
      <c r="HJM80"/>
      <c r="HJN80"/>
      <c r="HJO80"/>
      <c r="HJP80"/>
      <c r="HJQ80"/>
      <c r="HJR80"/>
      <c r="HJS80"/>
      <c r="HJT80"/>
      <c r="HJU80"/>
      <c r="HJV80"/>
      <c r="HJW80"/>
      <c r="HJX80"/>
      <c r="HJY80"/>
      <c r="HJZ80"/>
      <c r="HKA80"/>
      <c r="HKB80"/>
      <c r="HKC80"/>
      <c r="HKD80"/>
      <c r="HKE80"/>
      <c r="HKF80"/>
      <c r="HKG80"/>
      <c r="HKH80"/>
      <c r="HKI80"/>
      <c r="HKJ80"/>
      <c r="HKK80"/>
      <c r="HKL80"/>
      <c r="HKM80"/>
      <c r="HKN80"/>
      <c r="HKO80"/>
      <c r="HKP80"/>
      <c r="HKQ80"/>
      <c r="HKR80"/>
      <c r="HKS80"/>
      <c r="HKT80"/>
      <c r="HKU80"/>
      <c r="HKV80"/>
      <c r="HKW80"/>
      <c r="HKX80"/>
      <c r="HKY80"/>
      <c r="HKZ80"/>
      <c r="HLA80"/>
      <c r="HLB80"/>
      <c r="HLC80"/>
      <c r="HLD80"/>
      <c r="HLE80"/>
      <c r="HLF80"/>
      <c r="HLG80"/>
      <c r="HLH80"/>
      <c r="HLI80"/>
      <c r="HLJ80"/>
      <c r="HLK80"/>
      <c r="HLL80"/>
      <c r="HLM80"/>
      <c r="HLN80"/>
      <c r="HLO80"/>
      <c r="HLP80"/>
      <c r="HLQ80"/>
      <c r="HLR80"/>
      <c r="HLS80"/>
      <c r="HLT80"/>
      <c r="HLU80"/>
      <c r="HLV80"/>
      <c r="HLW80"/>
      <c r="HLX80"/>
      <c r="HLY80"/>
      <c r="HLZ80"/>
      <c r="HMA80"/>
      <c r="HMB80"/>
      <c r="HMC80"/>
      <c r="HMD80"/>
      <c r="HME80"/>
      <c r="HMF80"/>
      <c r="HMG80"/>
      <c r="HMH80"/>
      <c r="HMI80"/>
      <c r="HMJ80"/>
      <c r="HMK80"/>
      <c r="HML80"/>
      <c r="HMM80"/>
      <c r="HMN80"/>
      <c r="HMO80"/>
      <c r="HMP80"/>
      <c r="HMQ80"/>
      <c r="HMR80"/>
      <c r="HMS80"/>
      <c r="HMT80"/>
      <c r="HMU80"/>
      <c r="HMV80"/>
      <c r="HMW80"/>
      <c r="HMX80"/>
      <c r="HMY80"/>
      <c r="HMZ80"/>
      <c r="HNA80"/>
      <c r="HNB80"/>
      <c r="HNC80"/>
      <c r="HND80"/>
      <c r="HNE80"/>
      <c r="HNF80"/>
      <c r="HNG80"/>
      <c r="HNH80"/>
      <c r="HNI80"/>
      <c r="HNJ80"/>
      <c r="HNK80"/>
      <c r="HNL80"/>
      <c r="HNM80"/>
      <c r="HNN80"/>
      <c r="HNO80"/>
      <c r="HNP80"/>
      <c r="HNQ80"/>
      <c r="HNR80"/>
      <c r="HNS80"/>
      <c r="HNT80"/>
      <c r="HNU80"/>
      <c r="HNV80"/>
      <c r="HNW80"/>
      <c r="HNX80"/>
      <c r="HNY80"/>
      <c r="HNZ80"/>
      <c r="HOA80"/>
      <c r="HOB80"/>
      <c r="HOC80"/>
      <c r="HOD80"/>
      <c r="HOE80"/>
      <c r="HOF80"/>
      <c r="HOG80"/>
      <c r="HOH80"/>
      <c r="HOI80"/>
      <c r="HOJ80"/>
      <c r="HOK80"/>
      <c r="HOL80"/>
      <c r="HOM80"/>
      <c r="HON80"/>
      <c r="HOO80"/>
      <c r="HOP80"/>
      <c r="HOQ80"/>
      <c r="HOR80"/>
      <c r="HOS80"/>
      <c r="HOT80"/>
      <c r="HOU80"/>
      <c r="HOV80"/>
      <c r="HOW80"/>
      <c r="HOX80"/>
      <c r="HOY80"/>
      <c r="HOZ80"/>
      <c r="HPA80"/>
      <c r="HPB80"/>
      <c r="HPC80"/>
      <c r="HPD80"/>
      <c r="HPE80"/>
      <c r="HPF80"/>
      <c r="HPG80"/>
      <c r="HPH80"/>
      <c r="HPI80"/>
      <c r="HPJ80"/>
      <c r="HPK80"/>
      <c r="HPL80"/>
      <c r="HPM80"/>
      <c r="HPN80"/>
      <c r="HPO80"/>
      <c r="HPP80"/>
      <c r="HPQ80"/>
      <c r="HPR80"/>
      <c r="HPS80"/>
      <c r="HPT80"/>
      <c r="HPU80"/>
      <c r="HPV80"/>
      <c r="HPW80"/>
      <c r="HPX80"/>
      <c r="HPY80"/>
      <c r="HPZ80"/>
      <c r="HQA80"/>
      <c r="HQB80"/>
      <c r="HQC80"/>
      <c r="HQD80"/>
      <c r="HQE80"/>
      <c r="HQF80"/>
      <c r="HQG80"/>
      <c r="HQH80"/>
      <c r="HQI80"/>
      <c r="HQJ80"/>
      <c r="HQK80"/>
      <c r="HQL80"/>
      <c r="HQM80"/>
      <c r="HQN80"/>
      <c r="HQO80"/>
      <c r="HQP80"/>
      <c r="HQQ80"/>
      <c r="HQR80"/>
      <c r="HQS80"/>
      <c r="HQT80"/>
      <c r="HQU80"/>
      <c r="HQV80"/>
      <c r="HQW80"/>
      <c r="HQX80"/>
      <c r="HQY80"/>
      <c r="HQZ80"/>
      <c r="HRA80"/>
      <c r="HRB80"/>
      <c r="HRC80"/>
      <c r="HRD80"/>
      <c r="HRE80"/>
      <c r="HRF80"/>
      <c r="HRG80"/>
      <c r="HRH80"/>
      <c r="HRI80"/>
      <c r="HRJ80"/>
      <c r="HRK80"/>
      <c r="HRL80"/>
      <c r="HRM80"/>
      <c r="HRN80"/>
      <c r="HRO80"/>
      <c r="HRP80"/>
      <c r="HRQ80"/>
      <c r="HRR80"/>
      <c r="HRS80"/>
      <c r="HRT80"/>
      <c r="HRU80"/>
      <c r="HRV80"/>
      <c r="HRW80"/>
      <c r="HRX80"/>
      <c r="HRY80"/>
      <c r="HRZ80"/>
      <c r="HSA80"/>
      <c r="HSB80"/>
      <c r="HSC80"/>
      <c r="HSD80"/>
      <c r="HSE80"/>
      <c r="HSF80"/>
      <c r="HSG80"/>
      <c r="HSH80"/>
      <c r="HSI80"/>
      <c r="HSJ80"/>
      <c r="HSK80"/>
      <c r="HSL80"/>
      <c r="HSM80"/>
      <c r="HSN80"/>
      <c r="HSO80"/>
      <c r="HSP80"/>
      <c r="HSQ80"/>
      <c r="HSR80"/>
      <c r="HSS80"/>
      <c r="HST80"/>
      <c r="HSU80"/>
      <c r="HSV80"/>
      <c r="HSW80"/>
      <c r="HSX80"/>
      <c r="HSY80"/>
      <c r="HSZ80"/>
      <c r="HTA80"/>
      <c r="HTB80"/>
      <c r="HTC80"/>
      <c r="HTD80"/>
      <c r="HTE80"/>
      <c r="HTF80"/>
      <c r="HTG80"/>
      <c r="HTH80"/>
      <c r="HTI80"/>
      <c r="HTJ80"/>
      <c r="HTK80"/>
      <c r="HTL80"/>
      <c r="HTM80"/>
      <c r="HTN80"/>
      <c r="HTO80"/>
      <c r="HTP80"/>
      <c r="HTQ80"/>
      <c r="HTR80"/>
      <c r="HTS80"/>
      <c r="HTT80"/>
      <c r="HTU80"/>
      <c r="HTV80"/>
      <c r="HTW80"/>
      <c r="HTX80"/>
      <c r="HTY80"/>
      <c r="HTZ80"/>
      <c r="HUA80"/>
      <c r="HUB80"/>
      <c r="HUC80"/>
      <c r="HUD80"/>
      <c r="HUE80"/>
      <c r="HUF80"/>
      <c r="HUG80"/>
      <c r="HUH80"/>
      <c r="HUI80"/>
      <c r="HUJ80"/>
      <c r="HUK80"/>
      <c r="HUL80"/>
      <c r="HUM80"/>
      <c r="HUN80"/>
      <c r="HUO80"/>
      <c r="HUP80"/>
      <c r="HUQ80"/>
      <c r="HUR80"/>
      <c r="HUS80"/>
      <c r="HUT80"/>
      <c r="HUU80"/>
      <c r="HUV80"/>
      <c r="HUW80"/>
      <c r="HUX80"/>
      <c r="HUY80"/>
      <c r="HUZ80"/>
      <c r="HVA80"/>
      <c r="HVB80"/>
      <c r="HVC80"/>
      <c r="HVD80"/>
      <c r="HVE80"/>
      <c r="HVF80"/>
      <c r="HVG80"/>
      <c r="HVH80"/>
      <c r="HVI80"/>
      <c r="HVJ80"/>
      <c r="HVK80"/>
      <c r="HVL80"/>
      <c r="HVM80"/>
      <c r="HVN80"/>
      <c r="HVO80"/>
      <c r="HVP80"/>
      <c r="HVQ80"/>
      <c r="HVR80"/>
      <c r="HVS80"/>
      <c r="HVT80"/>
      <c r="HVU80"/>
      <c r="HVV80"/>
      <c r="HVW80"/>
      <c r="HVX80"/>
      <c r="HVY80"/>
      <c r="HVZ80"/>
      <c r="HWA80"/>
      <c r="HWB80"/>
      <c r="HWC80"/>
      <c r="HWD80"/>
      <c r="HWE80"/>
      <c r="HWF80"/>
      <c r="HWG80"/>
      <c r="HWH80"/>
      <c r="HWI80"/>
      <c r="HWJ80"/>
      <c r="HWK80"/>
      <c r="HWL80"/>
      <c r="HWM80"/>
      <c r="HWN80"/>
      <c r="HWO80"/>
      <c r="HWP80"/>
      <c r="HWQ80"/>
      <c r="HWR80"/>
      <c r="HWS80"/>
      <c r="HWT80"/>
      <c r="HWU80"/>
      <c r="HWV80"/>
      <c r="HWW80"/>
      <c r="HWX80"/>
      <c r="HWY80"/>
      <c r="HWZ80"/>
      <c r="HXA80"/>
      <c r="HXB80"/>
      <c r="HXC80"/>
      <c r="HXD80"/>
      <c r="HXE80"/>
      <c r="HXF80"/>
      <c r="HXG80"/>
      <c r="HXH80"/>
      <c r="HXI80"/>
      <c r="HXJ80"/>
      <c r="HXK80"/>
      <c r="HXL80"/>
      <c r="HXM80"/>
      <c r="HXN80"/>
      <c r="HXO80"/>
      <c r="HXP80"/>
      <c r="HXQ80"/>
      <c r="HXR80"/>
      <c r="HXS80"/>
      <c r="HXT80"/>
      <c r="HXU80"/>
      <c r="HXV80"/>
      <c r="HXW80"/>
      <c r="HXX80"/>
      <c r="HXY80"/>
      <c r="HXZ80"/>
      <c r="HYA80"/>
      <c r="HYB80"/>
      <c r="HYC80"/>
      <c r="HYD80"/>
      <c r="HYE80"/>
      <c r="HYF80"/>
      <c r="HYG80"/>
      <c r="HYH80"/>
      <c r="HYI80"/>
      <c r="HYJ80"/>
      <c r="HYK80"/>
      <c r="HYL80"/>
      <c r="HYM80"/>
      <c r="HYN80"/>
      <c r="HYO80"/>
      <c r="HYP80"/>
      <c r="HYQ80"/>
      <c r="HYR80"/>
      <c r="HYS80"/>
      <c r="HYT80"/>
      <c r="HYU80"/>
      <c r="HYV80"/>
      <c r="HYW80"/>
      <c r="HYX80"/>
      <c r="HYY80"/>
      <c r="HYZ80"/>
      <c r="HZA80"/>
      <c r="HZB80"/>
      <c r="HZC80"/>
      <c r="HZD80"/>
      <c r="HZE80"/>
      <c r="HZF80"/>
      <c r="HZG80"/>
      <c r="HZH80"/>
      <c r="HZI80"/>
      <c r="HZJ80"/>
      <c r="HZK80"/>
      <c r="HZL80"/>
      <c r="HZM80"/>
      <c r="HZN80"/>
      <c r="HZO80"/>
      <c r="HZP80"/>
      <c r="HZQ80"/>
      <c r="HZR80"/>
      <c r="HZS80"/>
      <c r="HZT80"/>
      <c r="HZU80"/>
      <c r="HZV80"/>
      <c r="HZW80"/>
      <c r="HZX80"/>
      <c r="HZY80"/>
      <c r="HZZ80"/>
      <c r="IAA80"/>
      <c r="IAB80"/>
      <c r="IAC80"/>
      <c r="IAD80"/>
      <c r="IAE80"/>
      <c r="IAF80"/>
      <c r="IAG80"/>
      <c r="IAH80"/>
      <c r="IAI80"/>
      <c r="IAJ80"/>
      <c r="IAK80"/>
      <c r="IAL80"/>
      <c r="IAM80"/>
      <c r="IAN80"/>
      <c r="IAO80"/>
      <c r="IAP80"/>
      <c r="IAQ80"/>
      <c r="IAR80"/>
      <c r="IAS80"/>
      <c r="IAT80"/>
      <c r="IAU80"/>
      <c r="IAV80"/>
      <c r="IAW80"/>
      <c r="IAX80"/>
      <c r="IAY80"/>
      <c r="IAZ80"/>
      <c r="IBA80"/>
      <c r="IBB80"/>
      <c r="IBC80"/>
      <c r="IBD80"/>
      <c r="IBE80"/>
      <c r="IBF80"/>
      <c r="IBG80"/>
      <c r="IBH80"/>
      <c r="IBI80"/>
      <c r="IBJ80"/>
      <c r="IBK80"/>
      <c r="IBL80"/>
      <c r="IBM80"/>
      <c r="IBN80"/>
      <c r="IBO80"/>
      <c r="IBP80"/>
      <c r="IBQ80"/>
      <c r="IBR80"/>
      <c r="IBS80"/>
      <c r="IBT80"/>
      <c r="IBU80"/>
      <c r="IBV80"/>
      <c r="IBW80"/>
      <c r="IBX80"/>
      <c r="IBY80"/>
      <c r="IBZ80"/>
      <c r="ICA80"/>
      <c r="ICB80"/>
      <c r="ICC80"/>
      <c r="ICD80"/>
      <c r="ICE80"/>
      <c r="ICF80"/>
      <c r="ICG80"/>
      <c r="ICH80"/>
      <c r="ICI80"/>
      <c r="ICJ80"/>
      <c r="ICK80"/>
      <c r="ICL80"/>
      <c r="ICM80"/>
      <c r="ICN80"/>
      <c r="ICO80"/>
      <c r="ICP80"/>
      <c r="ICQ80"/>
      <c r="ICR80"/>
      <c r="ICS80"/>
      <c r="ICT80"/>
      <c r="ICU80"/>
      <c r="ICV80"/>
      <c r="ICW80"/>
      <c r="ICX80"/>
      <c r="ICY80"/>
      <c r="ICZ80"/>
      <c r="IDA80"/>
      <c r="IDB80"/>
      <c r="IDC80"/>
      <c r="IDD80"/>
      <c r="IDE80"/>
      <c r="IDF80"/>
      <c r="IDG80"/>
      <c r="IDH80"/>
      <c r="IDI80"/>
      <c r="IDJ80"/>
      <c r="IDK80"/>
      <c r="IDL80"/>
      <c r="IDM80"/>
      <c r="IDN80"/>
      <c r="IDO80"/>
      <c r="IDP80"/>
      <c r="IDQ80"/>
      <c r="IDR80"/>
      <c r="IDS80"/>
      <c r="IDT80"/>
      <c r="IDU80"/>
      <c r="IDV80"/>
      <c r="IDW80"/>
      <c r="IDX80"/>
      <c r="IDY80"/>
      <c r="IDZ80"/>
      <c r="IEA80"/>
      <c r="IEB80"/>
      <c r="IEC80"/>
      <c r="IED80"/>
      <c r="IEE80"/>
      <c r="IEF80"/>
      <c r="IEG80"/>
      <c r="IEH80"/>
      <c r="IEI80"/>
      <c r="IEJ80"/>
      <c r="IEK80"/>
      <c r="IEL80"/>
      <c r="IEM80"/>
      <c r="IEN80"/>
      <c r="IEO80"/>
      <c r="IEP80"/>
      <c r="IEQ80"/>
      <c r="IER80"/>
      <c r="IES80"/>
      <c r="IET80"/>
      <c r="IEU80"/>
      <c r="IEV80"/>
      <c r="IEW80"/>
      <c r="IEX80"/>
      <c r="IEY80"/>
      <c r="IEZ80"/>
      <c r="IFA80"/>
      <c r="IFB80"/>
      <c r="IFC80"/>
      <c r="IFD80"/>
      <c r="IFE80"/>
      <c r="IFF80"/>
      <c r="IFG80"/>
      <c r="IFH80"/>
      <c r="IFI80"/>
      <c r="IFJ80"/>
      <c r="IFK80"/>
      <c r="IFL80"/>
      <c r="IFM80"/>
      <c r="IFN80"/>
      <c r="IFO80"/>
      <c r="IFP80"/>
      <c r="IFQ80"/>
      <c r="IFR80"/>
      <c r="IFS80"/>
      <c r="IFT80"/>
      <c r="IFU80"/>
      <c r="IFV80"/>
      <c r="IFW80"/>
      <c r="IFX80"/>
      <c r="IFY80"/>
      <c r="IFZ80"/>
      <c r="IGA80"/>
      <c r="IGB80"/>
      <c r="IGC80"/>
      <c r="IGD80"/>
      <c r="IGE80"/>
      <c r="IGF80"/>
      <c r="IGG80"/>
      <c r="IGH80"/>
      <c r="IGI80"/>
      <c r="IGJ80"/>
      <c r="IGK80"/>
      <c r="IGL80"/>
      <c r="IGM80"/>
      <c r="IGN80"/>
      <c r="IGO80"/>
      <c r="IGP80"/>
      <c r="IGQ80"/>
      <c r="IGR80"/>
      <c r="IGS80"/>
      <c r="IGT80"/>
      <c r="IGU80"/>
      <c r="IGV80"/>
      <c r="IGW80"/>
      <c r="IGX80"/>
      <c r="IGY80"/>
      <c r="IGZ80"/>
      <c r="IHA80"/>
      <c r="IHB80"/>
      <c r="IHC80"/>
      <c r="IHD80"/>
      <c r="IHE80"/>
      <c r="IHF80"/>
      <c r="IHG80"/>
      <c r="IHH80"/>
      <c r="IHI80"/>
      <c r="IHJ80"/>
      <c r="IHK80"/>
      <c r="IHL80"/>
      <c r="IHM80"/>
      <c r="IHN80"/>
      <c r="IHO80"/>
      <c r="IHP80"/>
      <c r="IHQ80"/>
      <c r="IHR80"/>
      <c r="IHS80"/>
      <c r="IHT80"/>
      <c r="IHU80"/>
      <c r="IHV80"/>
      <c r="IHW80"/>
      <c r="IHX80"/>
      <c r="IHY80"/>
      <c r="IHZ80"/>
      <c r="IIA80"/>
      <c r="IIB80"/>
      <c r="IIC80"/>
      <c r="IID80"/>
      <c r="IIE80"/>
      <c r="IIF80"/>
      <c r="IIG80"/>
      <c r="IIH80"/>
      <c r="III80"/>
      <c r="IIJ80"/>
      <c r="IIK80"/>
      <c r="IIL80"/>
      <c r="IIM80"/>
      <c r="IIN80"/>
      <c r="IIO80"/>
      <c r="IIP80"/>
      <c r="IIQ80"/>
      <c r="IIR80"/>
      <c r="IIS80"/>
      <c r="IIT80"/>
      <c r="IIU80"/>
      <c r="IIV80"/>
      <c r="IIW80"/>
      <c r="IIX80"/>
      <c r="IIY80"/>
      <c r="IIZ80"/>
      <c r="IJA80"/>
      <c r="IJB80"/>
      <c r="IJC80"/>
      <c r="IJD80"/>
      <c r="IJE80"/>
      <c r="IJF80"/>
      <c r="IJG80"/>
      <c r="IJH80"/>
      <c r="IJI80"/>
      <c r="IJJ80"/>
      <c r="IJK80"/>
      <c r="IJL80"/>
      <c r="IJM80"/>
      <c r="IJN80"/>
      <c r="IJO80"/>
      <c r="IJP80"/>
      <c r="IJQ80"/>
      <c r="IJR80"/>
      <c r="IJS80"/>
      <c r="IJT80"/>
      <c r="IJU80"/>
      <c r="IJV80"/>
      <c r="IJW80"/>
      <c r="IJX80"/>
      <c r="IJY80"/>
      <c r="IJZ80"/>
      <c r="IKA80"/>
      <c r="IKB80"/>
      <c r="IKC80"/>
      <c r="IKD80"/>
      <c r="IKE80"/>
      <c r="IKF80"/>
      <c r="IKG80"/>
      <c r="IKH80"/>
      <c r="IKI80"/>
      <c r="IKJ80"/>
      <c r="IKK80"/>
      <c r="IKL80"/>
      <c r="IKM80"/>
      <c r="IKN80"/>
      <c r="IKO80"/>
      <c r="IKP80"/>
      <c r="IKQ80"/>
      <c r="IKR80"/>
      <c r="IKS80"/>
      <c r="IKT80"/>
      <c r="IKU80"/>
      <c r="IKV80"/>
      <c r="IKW80"/>
      <c r="IKX80"/>
      <c r="IKY80"/>
      <c r="IKZ80"/>
      <c r="ILA80"/>
      <c r="ILB80"/>
      <c r="ILC80"/>
      <c r="ILD80"/>
      <c r="ILE80"/>
      <c r="ILF80"/>
      <c r="ILG80"/>
      <c r="ILH80"/>
      <c r="ILI80"/>
      <c r="ILJ80"/>
      <c r="ILK80"/>
      <c r="ILL80"/>
      <c r="ILM80"/>
      <c r="ILN80"/>
      <c r="ILO80"/>
      <c r="ILP80"/>
      <c r="ILQ80"/>
      <c r="ILR80"/>
      <c r="ILS80"/>
      <c r="ILT80"/>
      <c r="ILU80"/>
      <c r="ILV80"/>
      <c r="ILW80"/>
      <c r="ILX80"/>
      <c r="ILY80"/>
      <c r="ILZ80"/>
      <c r="IMA80"/>
      <c r="IMB80"/>
      <c r="IMC80"/>
      <c r="IMD80"/>
      <c r="IME80"/>
      <c r="IMF80"/>
      <c r="IMG80"/>
      <c r="IMH80"/>
      <c r="IMI80"/>
      <c r="IMJ80"/>
      <c r="IMK80"/>
      <c r="IML80"/>
      <c r="IMM80"/>
      <c r="IMN80"/>
      <c r="IMO80"/>
      <c r="IMP80"/>
      <c r="IMQ80"/>
      <c r="IMR80"/>
      <c r="IMS80"/>
      <c r="IMT80"/>
      <c r="IMU80"/>
      <c r="IMV80"/>
      <c r="IMW80"/>
      <c r="IMX80"/>
      <c r="IMY80"/>
      <c r="IMZ80"/>
      <c r="INA80"/>
      <c r="INB80"/>
      <c r="INC80"/>
      <c r="IND80"/>
      <c r="INE80"/>
      <c r="INF80"/>
      <c r="ING80"/>
      <c r="INH80"/>
      <c r="INI80"/>
      <c r="INJ80"/>
      <c r="INK80"/>
      <c r="INL80"/>
      <c r="INM80"/>
      <c r="INN80"/>
      <c r="INO80"/>
      <c r="INP80"/>
      <c r="INQ80"/>
      <c r="INR80"/>
      <c r="INS80"/>
      <c r="INT80"/>
      <c r="INU80"/>
      <c r="INV80"/>
      <c r="INW80"/>
      <c r="INX80"/>
      <c r="INY80"/>
      <c r="INZ80"/>
      <c r="IOA80"/>
      <c r="IOB80"/>
      <c r="IOC80"/>
      <c r="IOD80"/>
      <c r="IOE80"/>
      <c r="IOF80"/>
      <c r="IOG80"/>
      <c r="IOH80"/>
      <c r="IOI80"/>
      <c r="IOJ80"/>
      <c r="IOK80"/>
      <c r="IOL80"/>
      <c r="IOM80"/>
      <c r="ION80"/>
      <c r="IOO80"/>
      <c r="IOP80"/>
      <c r="IOQ80"/>
      <c r="IOR80"/>
      <c r="IOS80"/>
      <c r="IOT80"/>
      <c r="IOU80"/>
      <c r="IOV80"/>
      <c r="IOW80"/>
      <c r="IOX80"/>
      <c r="IOY80"/>
      <c r="IOZ80"/>
      <c r="IPA80"/>
      <c r="IPB80"/>
      <c r="IPC80"/>
      <c r="IPD80"/>
      <c r="IPE80"/>
      <c r="IPF80"/>
      <c r="IPG80"/>
      <c r="IPH80"/>
      <c r="IPI80"/>
      <c r="IPJ80"/>
      <c r="IPK80"/>
      <c r="IPL80"/>
      <c r="IPM80"/>
      <c r="IPN80"/>
      <c r="IPO80"/>
      <c r="IPP80"/>
      <c r="IPQ80"/>
      <c r="IPR80"/>
      <c r="IPS80"/>
      <c r="IPT80"/>
      <c r="IPU80"/>
      <c r="IPV80"/>
      <c r="IPW80"/>
      <c r="IPX80"/>
      <c r="IPY80"/>
      <c r="IPZ80"/>
      <c r="IQA80"/>
      <c r="IQB80"/>
      <c r="IQC80"/>
      <c r="IQD80"/>
      <c r="IQE80"/>
      <c r="IQF80"/>
      <c r="IQG80"/>
      <c r="IQH80"/>
      <c r="IQI80"/>
      <c r="IQJ80"/>
      <c r="IQK80"/>
      <c r="IQL80"/>
      <c r="IQM80"/>
      <c r="IQN80"/>
      <c r="IQO80"/>
      <c r="IQP80"/>
      <c r="IQQ80"/>
      <c r="IQR80"/>
      <c r="IQS80"/>
      <c r="IQT80"/>
      <c r="IQU80"/>
      <c r="IQV80"/>
      <c r="IQW80"/>
      <c r="IQX80"/>
      <c r="IQY80"/>
      <c r="IQZ80"/>
      <c r="IRA80"/>
      <c r="IRB80"/>
      <c r="IRC80"/>
      <c r="IRD80"/>
      <c r="IRE80"/>
      <c r="IRF80"/>
      <c r="IRG80"/>
      <c r="IRH80"/>
      <c r="IRI80"/>
      <c r="IRJ80"/>
      <c r="IRK80"/>
      <c r="IRL80"/>
      <c r="IRM80"/>
      <c r="IRN80"/>
      <c r="IRO80"/>
      <c r="IRP80"/>
      <c r="IRQ80"/>
      <c r="IRR80"/>
      <c r="IRS80"/>
      <c r="IRT80"/>
      <c r="IRU80"/>
      <c r="IRV80"/>
      <c r="IRW80"/>
      <c r="IRX80"/>
      <c r="IRY80"/>
      <c r="IRZ80"/>
      <c r="ISA80"/>
      <c r="ISB80"/>
      <c r="ISC80"/>
      <c r="ISD80"/>
      <c r="ISE80"/>
      <c r="ISF80"/>
      <c r="ISG80"/>
      <c r="ISH80"/>
      <c r="ISI80"/>
      <c r="ISJ80"/>
      <c r="ISK80"/>
      <c r="ISL80"/>
      <c r="ISM80"/>
      <c r="ISN80"/>
      <c r="ISO80"/>
      <c r="ISP80"/>
      <c r="ISQ80"/>
      <c r="ISR80"/>
      <c r="ISS80"/>
      <c r="IST80"/>
      <c r="ISU80"/>
      <c r="ISV80"/>
      <c r="ISW80"/>
      <c r="ISX80"/>
      <c r="ISY80"/>
      <c r="ISZ80"/>
      <c r="ITA80"/>
      <c r="ITB80"/>
      <c r="ITC80"/>
      <c r="ITD80"/>
      <c r="ITE80"/>
      <c r="ITF80"/>
      <c r="ITG80"/>
      <c r="ITH80"/>
      <c r="ITI80"/>
      <c r="ITJ80"/>
      <c r="ITK80"/>
      <c r="ITL80"/>
      <c r="ITM80"/>
      <c r="ITN80"/>
      <c r="ITO80"/>
      <c r="ITP80"/>
      <c r="ITQ80"/>
      <c r="ITR80"/>
      <c r="ITS80"/>
      <c r="ITT80"/>
      <c r="ITU80"/>
      <c r="ITV80"/>
      <c r="ITW80"/>
      <c r="ITX80"/>
      <c r="ITY80"/>
      <c r="ITZ80"/>
      <c r="IUA80"/>
      <c r="IUB80"/>
      <c r="IUC80"/>
      <c r="IUD80"/>
      <c r="IUE80"/>
      <c r="IUF80"/>
      <c r="IUG80"/>
      <c r="IUH80"/>
      <c r="IUI80"/>
      <c r="IUJ80"/>
      <c r="IUK80"/>
      <c r="IUL80"/>
      <c r="IUM80"/>
      <c r="IUN80"/>
      <c r="IUO80"/>
      <c r="IUP80"/>
      <c r="IUQ80"/>
      <c r="IUR80"/>
      <c r="IUS80"/>
      <c r="IUT80"/>
      <c r="IUU80"/>
      <c r="IUV80"/>
      <c r="IUW80"/>
      <c r="IUX80"/>
      <c r="IUY80"/>
      <c r="IUZ80"/>
      <c r="IVA80"/>
      <c r="IVB80"/>
      <c r="IVC80"/>
      <c r="IVD80"/>
      <c r="IVE80"/>
      <c r="IVF80"/>
      <c r="IVG80"/>
      <c r="IVH80"/>
      <c r="IVI80"/>
      <c r="IVJ80"/>
      <c r="IVK80"/>
      <c r="IVL80"/>
      <c r="IVM80"/>
      <c r="IVN80"/>
      <c r="IVO80"/>
      <c r="IVP80"/>
      <c r="IVQ80"/>
      <c r="IVR80"/>
      <c r="IVS80"/>
      <c r="IVT80"/>
      <c r="IVU80"/>
      <c r="IVV80"/>
      <c r="IVW80"/>
      <c r="IVX80"/>
      <c r="IVY80"/>
      <c r="IVZ80"/>
      <c r="IWA80"/>
      <c r="IWB80"/>
      <c r="IWC80"/>
      <c r="IWD80"/>
      <c r="IWE80"/>
      <c r="IWF80"/>
      <c r="IWG80"/>
      <c r="IWH80"/>
      <c r="IWI80"/>
      <c r="IWJ80"/>
      <c r="IWK80"/>
      <c r="IWL80"/>
      <c r="IWM80"/>
      <c r="IWN80"/>
      <c r="IWO80"/>
      <c r="IWP80"/>
      <c r="IWQ80"/>
      <c r="IWR80"/>
      <c r="IWS80"/>
      <c r="IWT80"/>
      <c r="IWU80"/>
      <c r="IWV80"/>
      <c r="IWW80"/>
      <c r="IWX80"/>
      <c r="IWY80"/>
      <c r="IWZ80"/>
      <c r="IXA80"/>
      <c r="IXB80"/>
      <c r="IXC80"/>
      <c r="IXD80"/>
      <c r="IXE80"/>
      <c r="IXF80"/>
      <c r="IXG80"/>
      <c r="IXH80"/>
      <c r="IXI80"/>
      <c r="IXJ80"/>
      <c r="IXK80"/>
      <c r="IXL80"/>
      <c r="IXM80"/>
      <c r="IXN80"/>
      <c r="IXO80"/>
      <c r="IXP80"/>
      <c r="IXQ80"/>
      <c r="IXR80"/>
      <c r="IXS80"/>
      <c r="IXT80"/>
      <c r="IXU80"/>
      <c r="IXV80"/>
      <c r="IXW80"/>
      <c r="IXX80"/>
      <c r="IXY80"/>
      <c r="IXZ80"/>
      <c r="IYA80"/>
      <c r="IYB80"/>
      <c r="IYC80"/>
      <c r="IYD80"/>
      <c r="IYE80"/>
      <c r="IYF80"/>
      <c r="IYG80"/>
      <c r="IYH80"/>
      <c r="IYI80"/>
      <c r="IYJ80"/>
      <c r="IYK80"/>
      <c r="IYL80"/>
      <c r="IYM80"/>
      <c r="IYN80"/>
      <c r="IYO80"/>
      <c r="IYP80"/>
      <c r="IYQ80"/>
      <c r="IYR80"/>
      <c r="IYS80"/>
      <c r="IYT80"/>
      <c r="IYU80"/>
      <c r="IYV80"/>
      <c r="IYW80"/>
      <c r="IYX80"/>
      <c r="IYY80"/>
      <c r="IYZ80"/>
      <c r="IZA80"/>
      <c r="IZB80"/>
      <c r="IZC80"/>
      <c r="IZD80"/>
      <c r="IZE80"/>
      <c r="IZF80"/>
      <c r="IZG80"/>
      <c r="IZH80"/>
      <c r="IZI80"/>
      <c r="IZJ80"/>
      <c r="IZK80"/>
      <c r="IZL80"/>
      <c r="IZM80"/>
      <c r="IZN80"/>
      <c r="IZO80"/>
      <c r="IZP80"/>
      <c r="IZQ80"/>
      <c r="IZR80"/>
      <c r="IZS80"/>
      <c r="IZT80"/>
      <c r="IZU80"/>
      <c r="IZV80"/>
      <c r="IZW80"/>
      <c r="IZX80"/>
      <c r="IZY80"/>
      <c r="IZZ80"/>
      <c r="JAA80"/>
      <c r="JAB80"/>
      <c r="JAC80"/>
      <c r="JAD80"/>
      <c r="JAE80"/>
      <c r="JAF80"/>
      <c r="JAG80"/>
      <c r="JAH80"/>
      <c r="JAI80"/>
      <c r="JAJ80"/>
      <c r="JAK80"/>
      <c r="JAL80"/>
      <c r="JAM80"/>
      <c r="JAN80"/>
      <c r="JAO80"/>
      <c r="JAP80"/>
      <c r="JAQ80"/>
      <c r="JAR80"/>
      <c r="JAS80"/>
      <c r="JAT80"/>
      <c r="JAU80"/>
      <c r="JAV80"/>
      <c r="JAW80"/>
      <c r="JAX80"/>
      <c r="JAY80"/>
      <c r="JAZ80"/>
      <c r="JBA80"/>
      <c r="JBB80"/>
      <c r="JBC80"/>
      <c r="JBD80"/>
      <c r="JBE80"/>
      <c r="JBF80"/>
      <c r="JBG80"/>
      <c r="JBH80"/>
      <c r="JBI80"/>
      <c r="JBJ80"/>
      <c r="JBK80"/>
      <c r="JBL80"/>
      <c r="JBM80"/>
      <c r="JBN80"/>
      <c r="JBO80"/>
      <c r="JBP80"/>
      <c r="JBQ80"/>
      <c r="JBR80"/>
      <c r="JBS80"/>
      <c r="JBT80"/>
      <c r="JBU80"/>
      <c r="JBV80"/>
      <c r="JBW80"/>
      <c r="JBX80"/>
      <c r="JBY80"/>
      <c r="JBZ80"/>
      <c r="JCA80"/>
      <c r="JCB80"/>
      <c r="JCC80"/>
      <c r="JCD80"/>
      <c r="JCE80"/>
      <c r="JCF80"/>
      <c r="JCG80"/>
      <c r="JCH80"/>
      <c r="JCI80"/>
      <c r="JCJ80"/>
      <c r="JCK80"/>
      <c r="JCL80"/>
      <c r="JCM80"/>
      <c r="JCN80"/>
      <c r="JCO80"/>
      <c r="JCP80"/>
      <c r="JCQ80"/>
      <c r="JCR80"/>
      <c r="JCS80"/>
      <c r="JCT80"/>
      <c r="JCU80"/>
      <c r="JCV80"/>
      <c r="JCW80"/>
      <c r="JCX80"/>
      <c r="JCY80"/>
      <c r="JCZ80"/>
      <c r="JDA80"/>
      <c r="JDB80"/>
      <c r="JDC80"/>
      <c r="JDD80"/>
      <c r="JDE80"/>
      <c r="JDF80"/>
      <c r="JDG80"/>
      <c r="JDH80"/>
      <c r="JDI80"/>
      <c r="JDJ80"/>
      <c r="JDK80"/>
      <c r="JDL80"/>
      <c r="JDM80"/>
      <c r="JDN80"/>
      <c r="JDO80"/>
      <c r="JDP80"/>
      <c r="JDQ80"/>
      <c r="JDR80"/>
      <c r="JDS80"/>
      <c r="JDT80"/>
      <c r="JDU80"/>
      <c r="JDV80"/>
      <c r="JDW80"/>
      <c r="JDX80"/>
      <c r="JDY80"/>
      <c r="JDZ80"/>
      <c r="JEA80"/>
      <c r="JEB80"/>
      <c r="JEC80"/>
      <c r="JED80"/>
      <c r="JEE80"/>
      <c r="JEF80"/>
      <c r="JEG80"/>
      <c r="JEH80"/>
      <c r="JEI80"/>
      <c r="JEJ80"/>
      <c r="JEK80"/>
      <c r="JEL80"/>
      <c r="JEM80"/>
      <c r="JEN80"/>
      <c r="JEO80"/>
      <c r="JEP80"/>
      <c r="JEQ80"/>
      <c r="JER80"/>
      <c r="JES80"/>
      <c r="JET80"/>
      <c r="JEU80"/>
      <c r="JEV80"/>
      <c r="JEW80"/>
      <c r="JEX80"/>
      <c r="JEY80"/>
      <c r="JEZ80"/>
      <c r="JFA80"/>
      <c r="JFB80"/>
      <c r="JFC80"/>
      <c r="JFD80"/>
      <c r="JFE80"/>
      <c r="JFF80"/>
      <c r="JFG80"/>
      <c r="JFH80"/>
      <c r="JFI80"/>
      <c r="JFJ80"/>
      <c r="JFK80"/>
      <c r="JFL80"/>
      <c r="JFM80"/>
      <c r="JFN80"/>
      <c r="JFO80"/>
      <c r="JFP80"/>
      <c r="JFQ80"/>
      <c r="JFR80"/>
      <c r="JFS80"/>
      <c r="JFT80"/>
      <c r="JFU80"/>
      <c r="JFV80"/>
      <c r="JFW80"/>
      <c r="JFX80"/>
      <c r="JFY80"/>
      <c r="JFZ80"/>
      <c r="JGA80"/>
      <c r="JGB80"/>
      <c r="JGC80"/>
      <c r="JGD80"/>
      <c r="JGE80"/>
      <c r="JGF80"/>
      <c r="JGG80"/>
      <c r="JGH80"/>
      <c r="JGI80"/>
      <c r="JGJ80"/>
      <c r="JGK80"/>
      <c r="JGL80"/>
      <c r="JGM80"/>
      <c r="JGN80"/>
      <c r="JGO80"/>
      <c r="JGP80"/>
      <c r="JGQ80"/>
      <c r="JGR80"/>
      <c r="JGS80"/>
      <c r="JGT80"/>
      <c r="JGU80"/>
      <c r="JGV80"/>
      <c r="JGW80"/>
      <c r="JGX80"/>
      <c r="JGY80"/>
      <c r="JGZ80"/>
      <c r="JHA80"/>
      <c r="JHB80"/>
      <c r="JHC80"/>
      <c r="JHD80"/>
      <c r="JHE80"/>
      <c r="JHF80"/>
      <c r="JHG80"/>
      <c r="JHH80"/>
      <c r="JHI80"/>
      <c r="JHJ80"/>
      <c r="JHK80"/>
      <c r="JHL80"/>
      <c r="JHM80"/>
      <c r="JHN80"/>
      <c r="JHO80"/>
      <c r="JHP80"/>
      <c r="JHQ80"/>
      <c r="JHR80"/>
      <c r="JHS80"/>
      <c r="JHT80"/>
      <c r="JHU80"/>
      <c r="JHV80"/>
      <c r="JHW80"/>
      <c r="JHX80"/>
      <c r="JHY80"/>
      <c r="JHZ80"/>
      <c r="JIA80"/>
      <c r="JIB80"/>
      <c r="JIC80"/>
      <c r="JID80"/>
      <c r="JIE80"/>
      <c r="JIF80"/>
      <c r="JIG80"/>
      <c r="JIH80"/>
      <c r="JII80"/>
      <c r="JIJ80"/>
      <c r="JIK80"/>
      <c r="JIL80"/>
      <c r="JIM80"/>
      <c r="JIN80"/>
      <c r="JIO80"/>
      <c r="JIP80"/>
      <c r="JIQ80"/>
      <c r="JIR80"/>
      <c r="JIS80"/>
      <c r="JIT80"/>
      <c r="JIU80"/>
      <c r="JIV80"/>
      <c r="JIW80"/>
      <c r="JIX80"/>
      <c r="JIY80"/>
      <c r="JIZ80"/>
      <c r="JJA80"/>
      <c r="JJB80"/>
      <c r="JJC80"/>
      <c r="JJD80"/>
      <c r="JJE80"/>
      <c r="JJF80"/>
      <c r="JJG80"/>
      <c r="JJH80"/>
      <c r="JJI80"/>
      <c r="JJJ80"/>
      <c r="JJK80"/>
      <c r="JJL80"/>
      <c r="JJM80"/>
      <c r="JJN80"/>
      <c r="JJO80"/>
      <c r="JJP80"/>
      <c r="JJQ80"/>
      <c r="JJR80"/>
      <c r="JJS80"/>
      <c r="JJT80"/>
      <c r="JJU80"/>
      <c r="JJV80"/>
      <c r="JJW80"/>
      <c r="JJX80"/>
      <c r="JJY80"/>
      <c r="JJZ80"/>
      <c r="JKA80"/>
      <c r="JKB80"/>
      <c r="JKC80"/>
      <c r="JKD80"/>
      <c r="JKE80"/>
      <c r="JKF80"/>
      <c r="JKG80"/>
      <c r="JKH80"/>
      <c r="JKI80"/>
      <c r="JKJ80"/>
      <c r="JKK80"/>
      <c r="JKL80"/>
      <c r="JKM80"/>
      <c r="JKN80"/>
      <c r="JKO80"/>
      <c r="JKP80"/>
      <c r="JKQ80"/>
      <c r="JKR80"/>
      <c r="JKS80"/>
      <c r="JKT80"/>
      <c r="JKU80"/>
      <c r="JKV80"/>
      <c r="JKW80"/>
      <c r="JKX80"/>
      <c r="JKY80"/>
      <c r="JKZ80"/>
      <c r="JLA80"/>
      <c r="JLB80"/>
      <c r="JLC80"/>
      <c r="JLD80"/>
      <c r="JLE80"/>
      <c r="JLF80"/>
      <c r="JLG80"/>
      <c r="JLH80"/>
      <c r="JLI80"/>
      <c r="JLJ80"/>
      <c r="JLK80"/>
      <c r="JLL80"/>
      <c r="JLM80"/>
      <c r="JLN80"/>
      <c r="JLO80"/>
      <c r="JLP80"/>
      <c r="JLQ80"/>
      <c r="JLR80"/>
      <c r="JLS80"/>
      <c r="JLT80"/>
      <c r="JLU80"/>
      <c r="JLV80"/>
      <c r="JLW80"/>
      <c r="JLX80"/>
      <c r="JLY80"/>
      <c r="JLZ80"/>
      <c r="JMA80"/>
      <c r="JMB80"/>
      <c r="JMC80"/>
      <c r="JMD80"/>
      <c r="JME80"/>
      <c r="JMF80"/>
      <c r="JMG80"/>
      <c r="JMH80"/>
      <c r="JMI80"/>
      <c r="JMJ80"/>
      <c r="JMK80"/>
      <c r="JML80"/>
      <c r="JMM80"/>
      <c r="JMN80"/>
      <c r="JMO80"/>
      <c r="JMP80"/>
      <c r="JMQ80"/>
      <c r="JMR80"/>
      <c r="JMS80"/>
      <c r="JMT80"/>
      <c r="JMU80"/>
      <c r="JMV80"/>
      <c r="JMW80"/>
      <c r="JMX80"/>
      <c r="JMY80"/>
      <c r="JMZ80"/>
      <c r="JNA80"/>
      <c r="JNB80"/>
      <c r="JNC80"/>
      <c r="JND80"/>
      <c r="JNE80"/>
      <c r="JNF80"/>
      <c r="JNG80"/>
      <c r="JNH80"/>
      <c r="JNI80"/>
      <c r="JNJ80"/>
      <c r="JNK80"/>
      <c r="JNL80"/>
      <c r="JNM80"/>
      <c r="JNN80"/>
      <c r="JNO80"/>
      <c r="JNP80"/>
      <c r="JNQ80"/>
      <c r="JNR80"/>
      <c r="JNS80"/>
      <c r="JNT80"/>
      <c r="JNU80"/>
      <c r="JNV80"/>
      <c r="JNW80"/>
      <c r="JNX80"/>
      <c r="JNY80"/>
      <c r="JNZ80"/>
      <c r="JOA80"/>
      <c r="JOB80"/>
      <c r="JOC80"/>
      <c r="JOD80"/>
      <c r="JOE80"/>
      <c r="JOF80"/>
      <c r="JOG80"/>
      <c r="JOH80"/>
      <c r="JOI80"/>
      <c r="JOJ80"/>
      <c r="JOK80"/>
      <c r="JOL80"/>
      <c r="JOM80"/>
      <c r="JON80"/>
      <c r="JOO80"/>
      <c r="JOP80"/>
      <c r="JOQ80"/>
      <c r="JOR80"/>
      <c r="JOS80"/>
      <c r="JOT80"/>
      <c r="JOU80"/>
      <c r="JOV80"/>
      <c r="JOW80"/>
      <c r="JOX80"/>
      <c r="JOY80"/>
      <c r="JOZ80"/>
      <c r="JPA80"/>
      <c r="JPB80"/>
      <c r="JPC80"/>
      <c r="JPD80"/>
      <c r="JPE80"/>
      <c r="JPF80"/>
      <c r="JPG80"/>
      <c r="JPH80"/>
      <c r="JPI80"/>
      <c r="JPJ80"/>
      <c r="JPK80"/>
      <c r="JPL80"/>
      <c r="JPM80"/>
      <c r="JPN80"/>
      <c r="JPO80"/>
      <c r="JPP80"/>
      <c r="JPQ80"/>
      <c r="JPR80"/>
      <c r="JPS80"/>
      <c r="JPT80"/>
      <c r="JPU80"/>
      <c r="JPV80"/>
      <c r="JPW80"/>
      <c r="JPX80"/>
      <c r="JPY80"/>
      <c r="JPZ80"/>
      <c r="JQA80"/>
      <c r="JQB80"/>
      <c r="JQC80"/>
      <c r="JQD80"/>
      <c r="JQE80"/>
      <c r="JQF80"/>
      <c r="JQG80"/>
      <c r="JQH80"/>
      <c r="JQI80"/>
      <c r="JQJ80"/>
      <c r="JQK80"/>
      <c r="JQL80"/>
      <c r="JQM80"/>
      <c r="JQN80"/>
      <c r="JQO80"/>
      <c r="JQP80"/>
      <c r="JQQ80"/>
      <c r="JQR80"/>
      <c r="JQS80"/>
      <c r="JQT80"/>
      <c r="JQU80"/>
      <c r="JQV80"/>
      <c r="JQW80"/>
      <c r="JQX80"/>
      <c r="JQY80"/>
      <c r="JQZ80"/>
      <c r="JRA80"/>
      <c r="JRB80"/>
      <c r="JRC80"/>
      <c r="JRD80"/>
      <c r="JRE80"/>
      <c r="JRF80"/>
      <c r="JRG80"/>
      <c r="JRH80"/>
      <c r="JRI80"/>
      <c r="JRJ80"/>
      <c r="JRK80"/>
      <c r="JRL80"/>
      <c r="JRM80"/>
      <c r="JRN80"/>
      <c r="JRO80"/>
      <c r="JRP80"/>
      <c r="JRQ80"/>
      <c r="JRR80"/>
      <c r="JRS80"/>
      <c r="JRT80"/>
      <c r="JRU80"/>
      <c r="JRV80"/>
      <c r="JRW80"/>
      <c r="JRX80"/>
      <c r="JRY80"/>
      <c r="JRZ80"/>
      <c r="JSA80"/>
      <c r="JSB80"/>
      <c r="JSC80"/>
      <c r="JSD80"/>
      <c r="JSE80"/>
      <c r="JSF80"/>
      <c r="JSG80"/>
      <c r="JSH80"/>
      <c r="JSI80"/>
      <c r="JSJ80"/>
      <c r="JSK80"/>
      <c r="JSL80"/>
      <c r="JSM80"/>
      <c r="JSN80"/>
      <c r="JSO80"/>
      <c r="JSP80"/>
      <c r="JSQ80"/>
      <c r="JSR80"/>
      <c r="JSS80"/>
      <c r="JST80"/>
      <c r="JSU80"/>
      <c r="JSV80"/>
      <c r="JSW80"/>
      <c r="JSX80"/>
      <c r="JSY80"/>
      <c r="JSZ80"/>
      <c r="JTA80"/>
      <c r="JTB80"/>
      <c r="JTC80"/>
      <c r="JTD80"/>
      <c r="JTE80"/>
      <c r="JTF80"/>
      <c r="JTG80"/>
      <c r="JTH80"/>
      <c r="JTI80"/>
      <c r="JTJ80"/>
      <c r="JTK80"/>
      <c r="JTL80"/>
      <c r="JTM80"/>
      <c r="JTN80"/>
      <c r="JTO80"/>
      <c r="JTP80"/>
      <c r="JTQ80"/>
      <c r="JTR80"/>
      <c r="JTS80"/>
      <c r="JTT80"/>
      <c r="JTU80"/>
      <c r="JTV80"/>
      <c r="JTW80"/>
      <c r="JTX80"/>
      <c r="JTY80"/>
      <c r="JTZ80"/>
      <c r="JUA80"/>
      <c r="JUB80"/>
      <c r="JUC80"/>
      <c r="JUD80"/>
      <c r="JUE80"/>
      <c r="JUF80"/>
      <c r="JUG80"/>
      <c r="JUH80"/>
      <c r="JUI80"/>
      <c r="JUJ80"/>
      <c r="JUK80"/>
      <c r="JUL80"/>
      <c r="JUM80"/>
      <c r="JUN80"/>
      <c r="JUO80"/>
      <c r="JUP80"/>
      <c r="JUQ80"/>
      <c r="JUR80"/>
      <c r="JUS80"/>
      <c r="JUT80"/>
      <c r="JUU80"/>
      <c r="JUV80"/>
      <c r="JUW80"/>
      <c r="JUX80"/>
      <c r="JUY80"/>
      <c r="JUZ80"/>
      <c r="JVA80"/>
      <c r="JVB80"/>
      <c r="JVC80"/>
      <c r="JVD80"/>
      <c r="JVE80"/>
      <c r="JVF80"/>
      <c r="JVG80"/>
      <c r="JVH80"/>
      <c r="JVI80"/>
      <c r="JVJ80"/>
      <c r="JVK80"/>
      <c r="JVL80"/>
      <c r="JVM80"/>
      <c r="JVN80"/>
      <c r="JVO80"/>
      <c r="JVP80"/>
      <c r="JVQ80"/>
      <c r="JVR80"/>
      <c r="JVS80"/>
      <c r="JVT80"/>
      <c r="JVU80"/>
      <c r="JVV80"/>
      <c r="JVW80"/>
      <c r="JVX80"/>
      <c r="JVY80"/>
      <c r="JVZ80"/>
      <c r="JWA80"/>
      <c r="JWB80"/>
      <c r="JWC80"/>
      <c r="JWD80"/>
      <c r="JWE80"/>
      <c r="JWF80"/>
      <c r="JWG80"/>
      <c r="JWH80"/>
      <c r="JWI80"/>
      <c r="JWJ80"/>
      <c r="JWK80"/>
      <c r="JWL80"/>
      <c r="JWM80"/>
      <c r="JWN80"/>
      <c r="JWO80"/>
      <c r="JWP80"/>
      <c r="JWQ80"/>
      <c r="JWR80"/>
      <c r="JWS80"/>
      <c r="JWT80"/>
      <c r="JWU80"/>
      <c r="JWV80"/>
      <c r="JWW80"/>
      <c r="JWX80"/>
      <c r="JWY80"/>
      <c r="JWZ80"/>
      <c r="JXA80"/>
      <c r="JXB80"/>
      <c r="JXC80"/>
      <c r="JXD80"/>
      <c r="JXE80"/>
      <c r="JXF80"/>
      <c r="JXG80"/>
      <c r="JXH80"/>
      <c r="JXI80"/>
      <c r="JXJ80"/>
      <c r="JXK80"/>
      <c r="JXL80"/>
      <c r="JXM80"/>
      <c r="JXN80"/>
      <c r="JXO80"/>
      <c r="JXP80"/>
      <c r="JXQ80"/>
      <c r="JXR80"/>
      <c r="JXS80"/>
      <c r="JXT80"/>
      <c r="JXU80"/>
      <c r="JXV80"/>
      <c r="JXW80"/>
      <c r="JXX80"/>
      <c r="JXY80"/>
      <c r="JXZ80"/>
      <c r="JYA80"/>
      <c r="JYB80"/>
      <c r="JYC80"/>
      <c r="JYD80"/>
      <c r="JYE80"/>
      <c r="JYF80"/>
      <c r="JYG80"/>
      <c r="JYH80"/>
      <c r="JYI80"/>
      <c r="JYJ80"/>
      <c r="JYK80"/>
      <c r="JYL80"/>
      <c r="JYM80"/>
      <c r="JYN80"/>
      <c r="JYO80"/>
      <c r="JYP80"/>
      <c r="JYQ80"/>
      <c r="JYR80"/>
      <c r="JYS80"/>
      <c r="JYT80"/>
      <c r="JYU80"/>
      <c r="JYV80"/>
      <c r="JYW80"/>
      <c r="JYX80"/>
      <c r="JYY80"/>
      <c r="JYZ80"/>
      <c r="JZA80"/>
      <c r="JZB80"/>
      <c r="JZC80"/>
      <c r="JZD80"/>
      <c r="JZE80"/>
      <c r="JZF80"/>
      <c r="JZG80"/>
      <c r="JZH80"/>
      <c r="JZI80"/>
      <c r="JZJ80"/>
      <c r="JZK80"/>
      <c r="JZL80"/>
      <c r="JZM80"/>
      <c r="JZN80"/>
      <c r="JZO80"/>
      <c r="JZP80"/>
      <c r="JZQ80"/>
      <c r="JZR80"/>
      <c r="JZS80"/>
      <c r="JZT80"/>
      <c r="JZU80"/>
      <c r="JZV80"/>
      <c r="JZW80"/>
      <c r="JZX80"/>
      <c r="JZY80"/>
      <c r="JZZ80"/>
      <c r="KAA80"/>
      <c r="KAB80"/>
      <c r="KAC80"/>
      <c r="KAD80"/>
      <c r="KAE80"/>
      <c r="KAF80"/>
      <c r="KAG80"/>
      <c r="KAH80"/>
      <c r="KAI80"/>
      <c r="KAJ80"/>
      <c r="KAK80"/>
      <c r="KAL80"/>
      <c r="KAM80"/>
      <c r="KAN80"/>
      <c r="KAO80"/>
      <c r="KAP80"/>
      <c r="KAQ80"/>
      <c r="KAR80"/>
      <c r="KAS80"/>
      <c r="KAT80"/>
      <c r="KAU80"/>
      <c r="KAV80"/>
      <c r="KAW80"/>
      <c r="KAX80"/>
      <c r="KAY80"/>
      <c r="KAZ80"/>
      <c r="KBA80"/>
      <c r="KBB80"/>
      <c r="KBC80"/>
      <c r="KBD80"/>
      <c r="KBE80"/>
      <c r="KBF80"/>
      <c r="KBG80"/>
      <c r="KBH80"/>
      <c r="KBI80"/>
      <c r="KBJ80"/>
      <c r="KBK80"/>
      <c r="KBL80"/>
      <c r="KBM80"/>
      <c r="KBN80"/>
      <c r="KBO80"/>
      <c r="KBP80"/>
      <c r="KBQ80"/>
      <c r="KBR80"/>
      <c r="KBS80"/>
      <c r="KBT80"/>
      <c r="KBU80"/>
      <c r="KBV80"/>
      <c r="KBW80"/>
      <c r="KBX80"/>
      <c r="KBY80"/>
      <c r="KBZ80"/>
      <c r="KCA80"/>
      <c r="KCB80"/>
      <c r="KCC80"/>
      <c r="KCD80"/>
      <c r="KCE80"/>
      <c r="KCF80"/>
      <c r="KCG80"/>
      <c r="KCH80"/>
      <c r="KCI80"/>
      <c r="KCJ80"/>
      <c r="KCK80"/>
      <c r="KCL80"/>
      <c r="KCM80"/>
      <c r="KCN80"/>
      <c r="KCO80"/>
      <c r="KCP80"/>
      <c r="KCQ80"/>
      <c r="KCR80"/>
      <c r="KCS80"/>
      <c r="KCT80"/>
      <c r="KCU80"/>
      <c r="KCV80"/>
      <c r="KCW80"/>
      <c r="KCX80"/>
      <c r="KCY80"/>
      <c r="KCZ80"/>
      <c r="KDA80"/>
      <c r="KDB80"/>
      <c r="KDC80"/>
      <c r="KDD80"/>
      <c r="KDE80"/>
      <c r="KDF80"/>
      <c r="KDG80"/>
      <c r="KDH80"/>
      <c r="KDI80"/>
      <c r="KDJ80"/>
      <c r="KDK80"/>
      <c r="KDL80"/>
      <c r="KDM80"/>
      <c r="KDN80"/>
      <c r="KDO80"/>
      <c r="KDP80"/>
      <c r="KDQ80"/>
      <c r="KDR80"/>
      <c r="KDS80"/>
      <c r="KDT80"/>
      <c r="KDU80"/>
      <c r="KDV80"/>
      <c r="KDW80"/>
      <c r="KDX80"/>
      <c r="KDY80"/>
      <c r="KDZ80"/>
      <c r="KEA80"/>
      <c r="KEB80"/>
      <c r="KEC80"/>
      <c r="KED80"/>
      <c r="KEE80"/>
      <c r="KEF80"/>
      <c r="KEG80"/>
      <c r="KEH80"/>
      <c r="KEI80"/>
      <c r="KEJ80"/>
      <c r="KEK80"/>
      <c r="KEL80"/>
      <c r="KEM80"/>
      <c r="KEN80"/>
      <c r="KEO80"/>
      <c r="KEP80"/>
      <c r="KEQ80"/>
      <c r="KER80"/>
      <c r="KES80"/>
      <c r="KET80"/>
      <c r="KEU80"/>
      <c r="KEV80"/>
      <c r="KEW80"/>
      <c r="KEX80"/>
      <c r="KEY80"/>
      <c r="KEZ80"/>
      <c r="KFA80"/>
      <c r="KFB80"/>
      <c r="KFC80"/>
      <c r="KFD80"/>
      <c r="KFE80"/>
      <c r="KFF80"/>
      <c r="KFG80"/>
      <c r="KFH80"/>
      <c r="KFI80"/>
      <c r="KFJ80"/>
      <c r="KFK80"/>
      <c r="KFL80"/>
      <c r="KFM80"/>
      <c r="KFN80"/>
      <c r="KFO80"/>
      <c r="KFP80"/>
      <c r="KFQ80"/>
      <c r="KFR80"/>
      <c r="KFS80"/>
      <c r="KFT80"/>
      <c r="KFU80"/>
      <c r="KFV80"/>
      <c r="KFW80"/>
      <c r="KFX80"/>
      <c r="KFY80"/>
      <c r="KFZ80"/>
      <c r="KGA80"/>
      <c r="KGB80"/>
      <c r="KGC80"/>
      <c r="KGD80"/>
      <c r="KGE80"/>
      <c r="KGF80"/>
      <c r="KGG80"/>
      <c r="KGH80"/>
      <c r="KGI80"/>
      <c r="KGJ80"/>
      <c r="KGK80"/>
      <c r="KGL80"/>
      <c r="KGM80"/>
      <c r="KGN80"/>
      <c r="KGO80"/>
      <c r="KGP80"/>
      <c r="KGQ80"/>
      <c r="KGR80"/>
      <c r="KGS80"/>
      <c r="KGT80"/>
      <c r="KGU80"/>
      <c r="KGV80"/>
      <c r="KGW80"/>
      <c r="KGX80"/>
      <c r="KGY80"/>
      <c r="KGZ80"/>
      <c r="KHA80"/>
      <c r="KHB80"/>
      <c r="KHC80"/>
      <c r="KHD80"/>
      <c r="KHE80"/>
      <c r="KHF80"/>
      <c r="KHG80"/>
      <c r="KHH80"/>
      <c r="KHI80"/>
      <c r="KHJ80"/>
      <c r="KHK80"/>
      <c r="KHL80"/>
      <c r="KHM80"/>
      <c r="KHN80"/>
      <c r="KHO80"/>
      <c r="KHP80"/>
      <c r="KHQ80"/>
      <c r="KHR80"/>
      <c r="KHS80"/>
      <c r="KHT80"/>
      <c r="KHU80"/>
      <c r="KHV80"/>
      <c r="KHW80"/>
      <c r="KHX80"/>
      <c r="KHY80"/>
      <c r="KHZ80"/>
      <c r="KIA80"/>
      <c r="KIB80"/>
      <c r="KIC80"/>
      <c r="KID80"/>
      <c r="KIE80"/>
      <c r="KIF80"/>
      <c r="KIG80"/>
      <c r="KIH80"/>
      <c r="KII80"/>
      <c r="KIJ80"/>
      <c r="KIK80"/>
      <c r="KIL80"/>
      <c r="KIM80"/>
      <c r="KIN80"/>
      <c r="KIO80"/>
      <c r="KIP80"/>
      <c r="KIQ80"/>
      <c r="KIR80"/>
      <c r="KIS80"/>
      <c r="KIT80"/>
      <c r="KIU80"/>
      <c r="KIV80"/>
      <c r="KIW80"/>
      <c r="KIX80"/>
      <c r="KIY80"/>
      <c r="KIZ80"/>
      <c r="KJA80"/>
      <c r="KJB80"/>
      <c r="KJC80"/>
      <c r="KJD80"/>
      <c r="KJE80"/>
      <c r="KJF80"/>
      <c r="KJG80"/>
      <c r="KJH80"/>
      <c r="KJI80"/>
      <c r="KJJ80"/>
      <c r="KJK80"/>
      <c r="KJL80"/>
      <c r="KJM80"/>
      <c r="KJN80"/>
      <c r="KJO80"/>
      <c r="KJP80"/>
      <c r="KJQ80"/>
      <c r="KJR80"/>
      <c r="KJS80"/>
      <c r="KJT80"/>
      <c r="KJU80"/>
      <c r="KJV80"/>
      <c r="KJW80"/>
      <c r="KJX80"/>
      <c r="KJY80"/>
      <c r="KJZ80"/>
      <c r="KKA80"/>
      <c r="KKB80"/>
      <c r="KKC80"/>
      <c r="KKD80"/>
      <c r="KKE80"/>
      <c r="KKF80"/>
      <c r="KKG80"/>
      <c r="KKH80"/>
      <c r="KKI80"/>
      <c r="KKJ80"/>
      <c r="KKK80"/>
      <c r="KKL80"/>
      <c r="KKM80"/>
      <c r="KKN80"/>
      <c r="KKO80"/>
      <c r="KKP80"/>
      <c r="KKQ80"/>
      <c r="KKR80"/>
      <c r="KKS80"/>
      <c r="KKT80"/>
      <c r="KKU80"/>
      <c r="KKV80"/>
      <c r="KKW80"/>
      <c r="KKX80"/>
      <c r="KKY80"/>
      <c r="KKZ80"/>
      <c r="KLA80"/>
      <c r="KLB80"/>
      <c r="KLC80"/>
      <c r="KLD80"/>
      <c r="KLE80"/>
      <c r="KLF80"/>
      <c r="KLG80"/>
      <c r="KLH80"/>
      <c r="KLI80"/>
      <c r="KLJ80"/>
      <c r="KLK80"/>
      <c r="KLL80"/>
      <c r="KLM80"/>
      <c r="KLN80"/>
      <c r="KLO80"/>
      <c r="KLP80"/>
      <c r="KLQ80"/>
      <c r="KLR80"/>
      <c r="KLS80"/>
      <c r="KLT80"/>
      <c r="KLU80"/>
      <c r="KLV80"/>
      <c r="KLW80"/>
      <c r="KLX80"/>
      <c r="KLY80"/>
      <c r="KLZ80"/>
      <c r="KMA80"/>
      <c r="KMB80"/>
      <c r="KMC80"/>
      <c r="KMD80"/>
      <c r="KME80"/>
      <c r="KMF80"/>
      <c r="KMG80"/>
      <c r="KMH80"/>
      <c r="KMI80"/>
      <c r="KMJ80"/>
      <c r="KMK80"/>
      <c r="KML80"/>
      <c r="KMM80"/>
      <c r="KMN80"/>
      <c r="KMO80"/>
      <c r="KMP80"/>
      <c r="KMQ80"/>
      <c r="KMR80"/>
      <c r="KMS80"/>
      <c r="KMT80"/>
      <c r="KMU80"/>
      <c r="KMV80"/>
      <c r="KMW80"/>
      <c r="KMX80"/>
      <c r="KMY80"/>
      <c r="KMZ80"/>
      <c r="KNA80"/>
      <c r="KNB80"/>
      <c r="KNC80"/>
      <c r="KND80"/>
      <c r="KNE80"/>
      <c r="KNF80"/>
      <c r="KNG80"/>
      <c r="KNH80"/>
      <c r="KNI80"/>
      <c r="KNJ80"/>
      <c r="KNK80"/>
      <c r="KNL80"/>
      <c r="KNM80"/>
      <c r="KNN80"/>
      <c r="KNO80"/>
      <c r="KNP80"/>
      <c r="KNQ80"/>
      <c r="KNR80"/>
      <c r="KNS80"/>
      <c r="KNT80"/>
      <c r="KNU80"/>
      <c r="KNV80"/>
      <c r="KNW80"/>
      <c r="KNX80"/>
      <c r="KNY80"/>
      <c r="KNZ80"/>
      <c r="KOA80"/>
      <c r="KOB80"/>
      <c r="KOC80"/>
      <c r="KOD80"/>
      <c r="KOE80"/>
      <c r="KOF80"/>
      <c r="KOG80"/>
      <c r="KOH80"/>
      <c r="KOI80"/>
      <c r="KOJ80"/>
      <c r="KOK80"/>
      <c r="KOL80"/>
      <c r="KOM80"/>
      <c r="KON80"/>
      <c r="KOO80"/>
      <c r="KOP80"/>
      <c r="KOQ80"/>
      <c r="KOR80"/>
      <c r="KOS80"/>
      <c r="KOT80"/>
      <c r="KOU80"/>
      <c r="KOV80"/>
      <c r="KOW80"/>
      <c r="KOX80"/>
      <c r="KOY80"/>
      <c r="KOZ80"/>
      <c r="KPA80"/>
      <c r="KPB80"/>
      <c r="KPC80"/>
      <c r="KPD80"/>
      <c r="KPE80"/>
      <c r="KPF80"/>
      <c r="KPG80"/>
      <c r="KPH80"/>
      <c r="KPI80"/>
      <c r="KPJ80"/>
      <c r="KPK80"/>
      <c r="KPL80"/>
      <c r="KPM80"/>
      <c r="KPN80"/>
      <c r="KPO80"/>
      <c r="KPP80"/>
      <c r="KPQ80"/>
      <c r="KPR80"/>
      <c r="KPS80"/>
      <c r="KPT80"/>
      <c r="KPU80"/>
      <c r="KPV80"/>
      <c r="KPW80"/>
      <c r="KPX80"/>
      <c r="KPY80"/>
      <c r="KPZ80"/>
      <c r="KQA80"/>
      <c r="KQB80"/>
      <c r="KQC80"/>
      <c r="KQD80"/>
      <c r="KQE80"/>
      <c r="KQF80"/>
      <c r="KQG80"/>
      <c r="KQH80"/>
      <c r="KQI80"/>
      <c r="KQJ80"/>
      <c r="KQK80"/>
      <c r="KQL80"/>
      <c r="KQM80"/>
      <c r="KQN80"/>
      <c r="KQO80"/>
      <c r="KQP80"/>
      <c r="KQQ80"/>
      <c r="KQR80"/>
      <c r="KQS80"/>
      <c r="KQT80"/>
      <c r="KQU80"/>
      <c r="KQV80"/>
      <c r="KQW80"/>
      <c r="KQX80"/>
      <c r="KQY80"/>
      <c r="KQZ80"/>
      <c r="KRA80"/>
      <c r="KRB80"/>
      <c r="KRC80"/>
      <c r="KRD80"/>
      <c r="KRE80"/>
      <c r="KRF80"/>
      <c r="KRG80"/>
      <c r="KRH80"/>
      <c r="KRI80"/>
      <c r="KRJ80"/>
      <c r="KRK80"/>
      <c r="KRL80"/>
      <c r="KRM80"/>
      <c r="KRN80"/>
      <c r="KRO80"/>
      <c r="KRP80"/>
      <c r="KRQ80"/>
      <c r="KRR80"/>
      <c r="KRS80"/>
      <c r="KRT80"/>
      <c r="KRU80"/>
      <c r="KRV80"/>
      <c r="KRW80"/>
      <c r="KRX80"/>
      <c r="KRY80"/>
      <c r="KRZ80"/>
      <c r="KSA80"/>
      <c r="KSB80"/>
      <c r="KSC80"/>
      <c r="KSD80"/>
      <c r="KSE80"/>
      <c r="KSF80"/>
      <c r="KSG80"/>
      <c r="KSH80"/>
      <c r="KSI80"/>
      <c r="KSJ80"/>
      <c r="KSK80"/>
      <c r="KSL80"/>
      <c r="KSM80"/>
      <c r="KSN80"/>
      <c r="KSO80"/>
      <c r="KSP80"/>
      <c r="KSQ80"/>
      <c r="KSR80"/>
      <c r="KSS80"/>
      <c r="KST80"/>
      <c r="KSU80"/>
      <c r="KSV80"/>
      <c r="KSW80"/>
      <c r="KSX80"/>
      <c r="KSY80"/>
      <c r="KSZ80"/>
      <c r="KTA80"/>
      <c r="KTB80"/>
      <c r="KTC80"/>
      <c r="KTD80"/>
      <c r="KTE80"/>
      <c r="KTF80"/>
      <c r="KTG80"/>
      <c r="KTH80"/>
      <c r="KTI80"/>
      <c r="KTJ80"/>
      <c r="KTK80"/>
      <c r="KTL80"/>
      <c r="KTM80"/>
      <c r="KTN80"/>
      <c r="KTO80"/>
      <c r="KTP80"/>
      <c r="KTQ80"/>
      <c r="KTR80"/>
      <c r="KTS80"/>
      <c r="KTT80"/>
      <c r="KTU80"/>
      <c r="KTV80"/>
      <c r="KTW80"/>
      <c r="KTX80"/>
      <c r="KTY80"/>
      <c r="KTZ80"/>
      <c r="KUA80"/>
      <c r="KUB80"/>
      <c r="KUC80"/>
      <c r="KUD80"/>
      <c r="KUE80"/>
      <c r="KUF80"/>
      <c r="KUG80"/>
      <c r="KUH80"/>
      <c r="KUI80"/>
      <c r="KUJ80"/>
      <c r="KUK80"/>
      <c r="KUL80"/>
      <c r="KUM80"/>
      <c r="KUN80"/>
      <c r="KUO80"/>
      <c r="KUP80"/>
      <c r="KUQ80"/>
      <c r="KUR80"/>
      <c r="KUS80"/>
      <c r="KUT80"/>
      <c r="KUU80"/>
      <c r="KUV80"/>
      <c r="KUW80"/>
      <c r="KUX80"/>
      <c r="KUY80"/>
      <c r="KUZ80"/>
      <c r="KVA80"/>
      <c r="KVB80"/>
      <c r="KVC80"/>
      <c r="KVD80"/>
      <c r="KVE80"/>
      <c r="KVF80"/>
      <c r="KVG80"/>
      <c r="KVH80"/>
      <c r="KVI80"/>
      <c r="KVJ80"/>
      <c r="KVK80"/>
      <c r="KVL80"/>
      <c r="KVM80"/>
      <c r="KVN80"/>
      <c r="KVO80"/>
      <c r="KVP80"/>
      <c r="KVQ80"/>
      <c r="KVR80"/>
      <c r="KVS80"/>
      <c r="KVT80"/>
      <c r="KVU80"/>
      <c r="KVV80"/>
      <c r="KVW80"/>
      <c r="KVX80"/>
      <c r="KVY80"/>
      <c r="KVZ80"/>
      <c r="KWA80"/>
      <c r="KWB80"/>
      <c r="KWC80"/>
      <c r="KWD80"/>
      <c r="KWE80"/>
      <c r="KWF80"/>
      <c r="KWG80"/>
      <c r="KWH80"/>
      <c r="KWI80"/>
      <c r="KWJ80"/>
      <c r="KWK80"/>
      <c r="KWL80"/>
      <c r="KWM80"/>
      <c r="KWN80"/>
      <c r="KWO80"/>
      <c r="KWP80"/>
      <c r="KWQ80"/>
      <c r="KWR80"/>
      <c r="KWS80"/>
      <c r="KWT80"/>
      <c r="KWU80"/>
      <c r="KWV80"/>
      <c r="KWW80"/>
      <c r="KWX80"/>
      <c r="KWY80"/>
      <c r="KWZ80"/>
      <c r="KXA80"/>
      <c r="KXB80"/>
      <c r="KXC80"/>
      <c r="KXD80"/>
      <c r="KXE80"/>
      <c r="KXF80"/>
      <c r="KXG80"/>
      <c r="KXH80"/>
      <c r="KXI80"/>
      <c r="KXJ80"/>
      <c r="KXK80"/>
      <c r="KXL80"/>
      <c r="KXM80"/>
      <c r="KXN80"/>
      <c r="KXO80"/>
      <c r="KXP80"/>
      <c r="KXQ80"/>
      <c r="KXR80"/>
      <c r="KXS80"/>
      <c r="KXT80"/>
      <c r="KXU80"/>
      <c r="KXV80"/>
      <c r="KXW80"/>
      <c r="KXX80"/>
      <c r="KXY80"/>
      <c r="KXZ80"/>
      <c r="KYA80"/>
      <c r="KYB80"/>
      <c r="KYC80"/>
      <c r="KYD80"/>
      <c r="KYE80"/>
      <c r="KYF80"/>
      <c r="KYG80"/>
      <c r="KYH80"/>
      <c r="KYI80"/>
      <c r="KYJ80"/>
      <c r="KYK80"/>
      <c r="KYL80"/>
      <c r="KYM80"/>
      <c r="KYN80"/>
      <c r="KYO80"/>
      <c r="KYP80"/>
      <c r="KYQ80"/>
      <c r="KYR80"/>
      <c r="KYS80"/>
      <c r="KYT80"/>
      <c r="KYU80"/>
      <c r="KYV80"/>
      <c r="KYW80"/>
      <c r="KYX80"/>
      <c r="KYY80"/>
      <c r="KYZ80"/>
      <c r="KZA80"/>
      <c r="KZB80"/>
      <c r="KZC80"/>
      <c r="KZD80"/>
      <c r="KZE80"/>
      <c r="KZF80"/>
      <c r="KZG80"/>
      <c r="KZH80"/>
      <c r="KZI80"/>
      <c r="KZJ80"/>
      <c r="KZK80"/>
      <c r="KZL80"/>
      <c r="KZM80"/>
      <c r="KZN80"/>
      <c r="KZO80"/>
      <c r="KZP80"/>
      <c r="KZQ80"/>
      <c r="KZR80"/>
      <c r="KZS80"/>
      <c r="KZT80"/>
      <c r="KZU80"/>
      <c r="KZV80"/>
      <c r="KZW80"/>
      <c r="KZX80"/>
      <c r="KZY80"/>
      <c r="KZZ80"/>
      <c r="LAA80"/>
      <c r="LAB80"/>
      <c r="LAC80"/>
      <c r="LAD80"/>
      <c r="LAE80"/>
      <c r="LAF80"/>
      <c r="LAG80"/>
      <c r="LAH80"/>
      <c r="LAI80"/>
      <c r="LAJ80"/>
      <c r="LAK80"/>
      <c r="LAL80"/>
      <c r="LAM80"/>
      <c r="LAN80"/>
      <c r="LAO80"/>
      <c r="LAP80"/>
      <c r="LAQ80"/>
      <c r="LAR80"/>
      <c r="LAS80"/>
      <c r="LAT80"/>
      <c r="LAU80"/>
      <c r="LAV80"/>
      <c r="LAW80"/>
      <c r="LAX80"/>
      <c r="LAY80"/>
      <c r="LAZ80"/>
      <c r="LBA80"/>
      <c r="LBB80"/>
      <c r="LBC80"/>
      <c r="LBD80"/>
      <c r="LBE80"/>
      <c r="LBF80"/>
      <c r="LBG80"/>
      <c r="LBH80"/>
      <c r="LBI80"/>
      <c r="LBJ80"/>
      <c r="LBK80"/>
      <c r="LBL80"/>
      <c r="LBM80"/>
      <c r="LBN80"/>
      <c r="LBO80"/>
      <c r="LBP80"/>
      <c r="LBQ80"/>
      <c r="LBR80"/>
      <c r="LBS80"/>
      <c r="LBT80"/>
      <c r="LBU80"/>
      <c r="LBV80"/>
      <c r="LBW80"/>
      <c r="LBX80"/>
      <c r="LBY80"/>
      <c r="LBZ80"/>
      <c r="LCA80"/>
      <c r="LCB80"/>
      <c r="LCC80"/>
      <c r="LCD80"/>
      <c r="LCE80"/>
      <c r="LCF80"/>
      <c r="LCG80"/>
      <c r="LCH80"/>
      <c r="LCI80"/>
      <c r="LCJ80"/>
      <c r="LCK80"/>
      <c r="LCL80"/>
      <c r="LCM80"/>
      <c r="LCN80"/>
      <c r="LCO80"/>
      <c r="LCP80"/>
      <c r="LCQ80"/>
      <c r="LCR80"/>
      <c r="LCS80"/>
      <c r="LCT80"/>
      <c r="LCU80"/>
      <c r="LCV80"/>
      <c r="LCW80"/>
      <c r="LCX80"/>
      <c r="LCY80"/>
      <c r="LCZ80"/>
      <c r="LDA80"/>
      <c r="LDB80"/>
      <c r="LDC80"/>
      <c r="LDD80"/>
      <c r="LDE80"/>
      <c r="LDF80"/>
      <c r="LDG80"/>
      <c r="LDH80"/>
      <c r="LDI80"/>
      <c r="LDJ80"/>
      <c r="LDK80"/>
      <c r="LDL80"/>
      <c r="LDM80"/>
      <c r="LDN80"/>
      <c r="LDO80"/>
      <c r="LDP80"/>
      <c r="LDQ80"/>
      <c r="LDR80"/>
      <c r="LDS80"/>
      <c r="LDT80"/>
      <c r="LDU80"/>
      <c r="LDV80"/>
      <c r="LDW80"/>
      <c r="LDX80"/>
      <c r="LDY80"/>
      <c r="LDZ80"/>
      <c r="LEA80"/>
      <c r="LEB80"/>
      <c r="LEC80"/>
      <c r="LED80"/>
      <c r="LEE80"/>
      <c r="LEF80"/>
      <c r="LEG80"/>
      <c r="LEH80"/>
      <c r="LEI80"/>
      <c r="LEJ80"/>
      <c r="LEK80"/>
      <c r="LEL80"/>
      <c r="LEM80"/>
      <c r="LEN80"/>
      <c r="LEO80"/>
      <c r="LEP80"/>
      <c r="LEQ80"/>
      <c r="LER80"/>
      <c r="LES80"/>
      <c r="LET80"/>
      <c r="LEU80"/>
      <c r="LEV80"/>
      <c r="LEW80"/>
      <c r="LEX80"/>
      <c r="LEY80"/>
      <c r="LEZ80"/>
      <c r="LFA80"/>
      <c r="LFB80"/>
      <c r="LFC80"/>
      <c r="LFD80"/>
      <c r="LFE80"/>
      <c r="LFF80"/>
      <c r="LFG80"/>
      <c r="LFH80"/>
      <c r="LFI80"/>
      <c r="LFJ80"/>
      <c r="LFK80"/>
      <c r="LFL80"/>
      <c r="LFM80"/>
      <c r="LFN80"/>
      <c r="LFO80"/>
      <c r="LFP80"/>
      <c r="LFQ80"/>
      <c r="LFR80"/>
      <c r="LFS80"/>
      <c r="LFT80"/>
      <c r="LFU80"/>
      <c r="LFV80"/>
      <c r="LFW80"/>
      <c r="LFX80"/>
      <c r="LFY80"/>
      <c r="LFZ80"/>
      <c r="LGA80"/>
      <c r="LGB80"/>
      <c r="LGC80"/>
      <c r="LGD80"/>
      <c r="LGE80"/>
      <c r="LGF80"/>
      <c r="LGG80"/>
      <c r="LGH80"/>
      <c r="LGI80"/>
      <c r="LGJ80"/>
      <c r="LGK80"/>
      <c r="LGL80"/>
      <c r="LGM80"/>
      <c r="LGN80"/>
      <c r="LGO80"/>
      <c r="LGP80"/>
      <c r="LGQ80"/>
      <c r="LGR80"/>
      <c r="LGS80"/>
      <c r="LGT80"/>
      <c r="LGU80"/>
      <c r="LGV80"/>
      <c r="LGW80"/>
      <c r="LGX80"/>
      <c r="LGY80"/>
      <c r="LGZ80"/>
      <c r="LHA80"/>
      <c r="LHB80"/>
      <c r="LHC80"/>
      <c r="LHD80"/>
      <c r="LHE80"/>
      <c r="LHF80"/>
      <c r="LHG80"/>
      <c r="LHH80"/>
      <c r="LHI80"/>
      <c r="LHJ80"/>
      <c r="LHK80"/>
      <c r="LHL80"/>
      <c r="LHM80"/>
      <c r="LHN80"/>
      <c r="LHO80"/>
      <c r="LHP80"/>
      <c r="LHQ80"/>
      <c r="LHR80"/>
      <c r="LHS80"/>
      <c r="LHT80"/>
      <c r="LHU80"/>
      <c r="LHV80"/>
      <c r="LHW80"/>
      <c r="LHX80"/>
      <c r="LHY80"/>
      <c r="LHZ80"/>
      <c r="LIA80"/>
      <c r="LIB80"/>
      <c r="LIC80"/>
      <c r="LID80"/>
      <c r="LIE80"/>
      <c r="LIF80"/>
      <c r="LIG80"/>
      <c r="LIH80"/>
      <c r="LII80"/>
      <c r="LIJ80"/>
      <c r="LIK80"/>
      <c r="LIL80"/>
      <c r="LIM80"/>
      <c r="LIN80"/>
      <c r="LIO80"/>
      <c r="LIP80"/>
      <c r="LIQ80"/>
      <c r="LIR80"/>
      <c r="LIS80"/>
      <c r="LIT80"/>
      <c r="LIU80"/>
      <c r="LIV80"/>
      <c r="LIW80"/>
      <c r="LIX80"/>
      <c r="LIY80"/>
      <c r="LIZ80"/>
      <c r="LJA80"/>
      <c r="LJB80"/>
      <c r="LJC80"/>
      <c r="LJD80"/>
      <c r="LJE80"/>
      <c r="LJF80"/>
      <c r="LJG80"/>
      <c r="LJH80"/>
      <c r="LJI80"/>
      <c r="LJJ80"/>
      <c r="LJK80"/>
      <c r="LJL80"/>
      <c r="LJM80"/>
      <c r="LJN80"/>
      <c r="LJO80"/>
      <c r="LJP80"/>
      <c r="LJQ80"/>
      <c r="LJR80"/>
      <c r="LJS80"/>
      <c r="LJT80"/>
      <c r="LJU80"/>
      <c r="LJV80"/>
      <c r="LJW80"/>
      <c r="LJX80"/>
      <c r="LJY80"/>
      <c r="LJZ80"/>
      <c r="LKA80"/>
      <c r="LKB80"/>
      <c r="LKC80"/>
      <c r="LKD80"/>
      <c r="LKE80"/>
      <c r="LKF80"/>
      <c r="LKG80"/>
      <c r="LKH80"/>
      <c r="LKI80"/>
      <c r="LKJ80"/>
      <c r="LKK80"/>
      <c r="LKL80"/>
      <c r="LKM80"/>
      <c r="LKN80"/>
      <c r="LKO80"/>
      <c r="LKP80"/>
      <c r="LKQ80"/>
      <c r="LKR80"/>
      <c r="LKS80"/>
      <c r="LKT80"/>
      <c r="LKU80"/>
      <c r="LKV80"/>
      <c r="LKW80"/>
      <c r="LKX80"/>
      <c r="LKY80"/>
      <c r="LKZ80"/>
      <c r="LLA80"/>
      <c r="LLB80"/>
      <c r="LLC80"/>
      <c r="LLD80"/>
      <c r="LLE80"/>
      <c r="LLF80"/>
      <c r="LLG80"/>
      <c r="LLH80"/>
      <c r="LLI80"/>
      <c r="LLJ80"/>
      <c r="LLK80"/>
      <c r="LLL80"/>
      <c r="LLM80"/>
      <c r="LLN80"/>
      <c r="LLO80"/>
      <c r="LLP80"/>
      <c r="LLQ80"/>
      <c r="LLR80"/>
      <c r="LLS80"/>
      <c r="LLT80"/>
      <c r="LLU80"/>
      <c r="LLV80"/>
      <c r="LLW80"/>
      <c r="LLX80"/>
      <c r="LLY80"/>
      <c r="LLZ80"/>
      <c r="LMA80"/>
      <c r="LMB80"/>
      <c r="LMC80"/>
      <c r="LMD80"/>
      <c r="LME80"/>
      <c r="LMF80"/>
      <c r="LMG80"/>
      <c r="LMH80"/>
      <c r="LMI80"/>
      <c r="LMJ80"/>
      <c r="LMK80"/>
      <c r="LML80"/>
      <c r="LMM80"/>
      <c r="LMN80"/>
      <c r="LMO80"/>
      <c r="LMP80"/>
      <c r="LMQ80"/>
      <c r="LMR80"/>
      <c r="LMS80"/>
      <c r="LMT80"/>
      <c r="LMU80"/>
      <c r="LMV80"/>
      <c r="LMW80"/>
      <c r="LMX80"/>
      <c r="LMY80"/>
      <c r="LMZ80"/>
      <c r="LNA80"/>
      <c r="LNB80"/>
      <c r="LNC80"/>
      <c r="LND80"/>
      <c r="LNE80"/>
      <c r="LNF80"/>
      <c r="LNG80"/>
      <c r="LNH80"/>
      <c r="LNI80"/>
      <c r="LNJ80"/>
      <c r="LNK80"/>
      <c r="LNL80"/>
      <c r="LNM80"/>
      <c r="LNN80"/>
      <c r="LNO80"/>
      <c r="LNP80"/>
      <c r="LNQ80"/>
      <c r="LNR80"/>
      <c r="LNS80"/>
      <c r="LNT80"/>
      <c r="LNU80"/>
      <c r="LNV80"/>
      <c r="LNW80"/>
      <c r="LNX80"/>
      <c r="LNY80"/>
      <c r="LNZ80"/>
      <c r="LOA80"/>
      <c r="LOB80"/>
      <c r="LOC80"/>
      <c r="LOD80"/>
      <c r="LOE80"/>
      <c r="LOF80"/>
      <c r="LOG80"/>
      <c r="LOH80"/>
      <c r="LOI80"/>
      <c r="LOJ80"/>
      <c r="LOK80"/>
      <c r="LOL80"/>
      <c r="LOM80"/>
      <c r="LON80"/>
      <c r="LOO80"/>
      <c r="LOP80"/>
      <c r="LOQ80"/>
      <c r="LOR80"/>
      <c r="LOS80"/>
      <c r="LOT80"/>
      <c r="LOU80"/>
      <c r="LOV80"/>
      <c r="LOW80"/>
      <c r="LOX80"/>
      <c r="LOY80"/>
      <c r="LOZ80"/>
      <c r="LPA80"/>
      <c r="LPB80"/>
      <c r="LPC80"/>
      <c r="LPD80"/>
      <c r="LPE80"/>
      <c r="LPF80"/>
      <c r="LPG80"/>
      <c r="LPH80"/>
      <c r="LPI80"/>
      <c r="LPJ80"/>
      <c r="LPK80"/>
      <c r="LPL80"/>
      <c r="LPM80"/>
      <c r="LPN80"/>
      <c r="LPO80"/>
      <c r="LPP80"/>
      <c r="LPQ80"/>
      <c r="LPR80"/>
      <c r="LPS80"/>
      <c r="LPT80"/>
      <c r="LPU80"/>
      <c r="LPV80"/>
      <c r="LPW80"/>
      <c r="LPX80"/>
      <c r="LPY80"/>
      <c r="LPZ80"/>
      <c r="LQA80"/>
      <c r="LQB80"/>
      <c r="LQC80"/>
      <c r="LQD80"/>
      <c r="LQE80"/>
      <c r="LQF80"/>
      <c r="LQG80"/>
      <c r="LQH80"/>
      <c r="LQI80"/>
      <c r="LQJ80"/>
      <c r="LQK80"/>
      <c r="LQL80"/>
      <c r="LQM80"/>
      <c r="LQN80"/>
      <c r="LQO80"/>
      <c r="LQP80"/>
      <c r="LQQ80"/>
      <c r="LQR80"/>
      <c r="LQS80"/>
      <c r="LQT80"/>
      <c r="LQU80"/>
      <c r="LQV80"/>
      <c r="LQW80"/>
      <c r="LQX80"/>
      <c r="LQY80"/>
      <c r="LQZ80"/>
      <c r="LRA80"/>
      <c r="LRB80"/>
      <c r="LRC80"/>
      <c r="LRD80"/>
      <c r="LRE80"/>
      <c r="LRF80"/>
      <c r="LRG80"/>
      <c r="LRH80"/>
      <c r="LRI80"/>
      <c r="LRJ80"/>
      <c r="LRK80"/>
      <c r="LRL80"/>
      <c r="LRM80"/>
      <c r="LRN80"/>
      <c r="LRO80"/>
      <c r="LRP80"/>
      <c r="LRQ80"/>
      <c r="LRR80"/>
      <c r="LRS80"/>
      <c r="LRT80"/>
      <c r="LRU80"/>
      <c r="LRV80"/>
      <c r="LRW80"/>
      <c r="LRX80"/>
      <c r="LRY80"/>
      <c r="LRZ80"/>
      <c r="LSA80"/>
      <c r="LSB80"/>
      <c r="LSC80"/>
      <c r="LSD80"/>
      <c r="LSE80"/>
      <c r="LSF80"/>
      <c r="LSG80"/>
      <c r="LSH80"/>
      <c r="LSI80"/>
      <c r="LSJ80"/>
      <c r="LSK80"/>
      <c r="LSL80"/>
      <c r="LSM80"/>
      <c r="LSN80"/>
      <c r="LSO80"/>
      <c r="LSP80"/>
      <c r="LSQ80"/>
      <c r="LSR80"/>
      <c r="LSS80"/>
      <c r="LST80"/>
      <c r="LSU80"/>
      <c r="LSV80"/>
      <c r="LSW80"/>
      <c r="LSX80"/>
      <c r="LSY80"/>
      <c r="LSZ80"/>
      <c r="LTA80"/>
      <c r="LTB80"/>
      <c r="LTC80"/>
      <c r="LTD80"/>
      <c r="LTE80"/>
      <c r="LTF80"/>
      <c r="LTG80"/>
      <c r="LTH80"/>
      <c r="LTI80"/>
      <c r="LTJ80"/>
      <c r="LTK80"/>
      <c r="LTL80"/>
      <c r="LTM80"/>
      <c r="LTN80"/>
      <c r="LTO80"/>
      <c r="LTP80"/>
      <c r="LTQ80"/>
      <c r="LTR80"/>
      <c r="LTS80"/>
      <c r="LTT80"/>
      <c r="LTU80"/>
      <c r="LTV80"/>
      <c r="LTW80"/>
      <c r="LTX80"/>
      <c r="LTY80"/>
      <c r="LTZ80"/>
      <c r="LUA80"/>
      <c r="LUB80"/>
      <c r="LUC80"/>
      <c r="LUD80"/>
      <c r="LUE80"/>
      <c r="LUF80"/>
      <c r="LUG80"/>
      <c r="LUH80"/>
      <c r="LUI80"/>
      <c r="LUJ80"/>
      <c r="LUK80"/>
      <c r="LUL80"/>
      <c r="LUM80"/>
      <c r="LUN80"/>
      <c r="LUO80"/>
      <c r="LUP80"/>
      <c r="LUQ80"/>
      <c r="LUR80"/>
      <c r="LUS80"/>
      <c r="LUT80"/>
      <c r="LUU80"/>
      <c r="LUV80"/>
      <c r="LUW80"/>
      <c r="LUX80"/>
      <c r="LUY80"/>
      <c r="LUZ80"/>
      <c r="LVA80"/>
      <c r="LVB80"/>
      <c r="LVC80"/>
      <c r="LVD80"/>
      <c r="LVE80"/>
      <c r="LVF80"/>
      <c r="LVG80"/>
      <c r="LVH80"/>
      <c r="LVI80"/>
      <c r="LVJ80"/>
      <c r="LVK80"/>
      <c r="LVL80"/>
      <c r="LVM80"/>
      <c r="LVN80"/>
      <c r="LVO80"/>
      <c r="LVP80"/>
      <c r="LVQ80"/>
      <c r="LVR80"/>
      <c r="LVS80"/>
      <c r="LVT80"/>
      <c r="LVU80"/>
      <c r="LVV80"/>
      <c r="LVW80"/>
      <c r="LVX80"/>
      <c r="LVY80"/>
      <c r="LVZ80"/>
      <c r="LWA80"/>
      <c r="LWB80"/>
      <c r="LWC80"/>
      <c r="LWD80"/>
      <c r="LWE80"/>
      <c r="LWF80"/>
      <c r="LWG80"/>
      <c r="LWH80"/>
      <c r="LWI80"/>
      <c r="LWJ80"/>
      <c r="LWK80"/>
      <c r="LWL80"/>
      <c r="LWM80"/>
      <c r="LWN80"/>
      <c r="LWO80"/>
      <c r="LWP80"/>
      <c r="LWQ80"/>
      <c r="LWR80"/>
      <c r="LWS80"/>
      <c r="LWT80"/>
      <c r="LWU80"/>
      <c r="LWV80"/>
      <c r="LWW80"/>
      <c r="LWX80"/>
      <c r="LWY80"/>
      <c r="LWZ80"/>
      <c r="LXA80"/>
      <c r="LXB80"/>
      <c r="LXC80"/>
      <c r="LXD80"/>
      <c r="LXE80"/>
      <c r="LXF80"/>
      <c r="LXG80"/>
      <c r="LXH80"/>
      <c r="LXI80"/>
      <c r="LXJ80"/>
      <c r="LXK80"/>
      <c r="LXL80"/>
      <c r="LXM80"/>
      <c r="LXN80"/>
      <c r="LXO80"/>
      <c r="LXP80"/>
      <c r="LXQ80"/>
      <c r="LXR80"/>
      <c r="LXS80"/>
      <c r="LXT80"/>
      <c r="LXU80"/>
      <c r="LXV80"/>
      <c r="LXW80"/>
      <c r="LXX80"/>
      <c r="LXY80"/>
      <c r="LXZ80"/>
      <c r="LYA80"/>
      <c r="LYB80"/>
      <c r="LYC80"/>
      <c r="LYD80"/>
      <c r="LYE80"/>
      <c r="LYF80"/>
      <c r="LYG80"/>
      <c r="LYH80"/>
      <c r="LYI80"/>
      <c r="LYJ80"/>
      <c r="LYK80"/>
      <c r="LYL80"/>
      <c r="LYM80"/>
      <c r="LYN80"/>
      <c r="LYO80"/>
      <c r="LYP80"/>
      <c r="LYQ80"/>
      <c r="LYR80"/>
      <c r="LYS80"/>
      <c r="LYT80"/>
      <c r="LYU80"/>
      <c r="LYV80"/>
      <c r="LYW80"/>
      <c r="LYX80"/>
      <c r="LYY80"/>
      <c r="LYZ80"/>
      <c r="LZA80"/>
      <c r="LZB80"/>
      <c r="LZC80"/>
      <c r="LZD80"/>
      <c r="LZE80"/>
      <c r="LZF80"/>
      <c r="LZG80"/>
      <c r="LZH80"/>
      <c r="LZI80"/>
      <c r="LZJ80"/>
      <c r="LZK80"/>
      <c r="LZL80"/>
      <c r="LZM80"/>
      <c r="LZN80"/>
      <c r="LZO80"/>
      <c r="LZP80"/>
      <c r="LZQ80"/>
      <c r="LZR80"/>
      <c r="LZS80"/>
      <c r="LZT80"/>
      <c r="LZU80"/>
      <c r="LZV80"/>
      <c r="LZW80"/>
      <c r="LZX80"/>
      <c r="LZY80"/>
      <c r="LZZ80"/>
      <c r="MAA80"/>
      <c r="MAB80"/>
      <c r="MAC80"/>
      <c r="MAD80"/>
      <c r="MAE80"/>
      <c r="MAF80"/>
      <c r="MAG80"/>
      <c r="MAH80"/>
      <c r="MAI80"/>
      <c r="MAJ80"/>
      <c r="MAK80"/>
      <c r="MAL80"/>
      <c r="MAM80"/>
      <c r="MAN80"/>
      <c r="MAO80"/>
      <c r="MAP80"/>
      <c r="MAQ80"/>
      <c r="MAR80"/>
      <c r="MAS80"/>
      <c r="MAT80"/>
      <c r="MAU80"/>
      <c r="MAV80"/>
      <c r="MAW80"/>
      <c r="MAX80"/>
      <c r="MAY80"/>
      <c r="MAZ80"/>
      <c r="MBA80"/>
      <c r="MBB80"/>
      <c r="MBC80"/>
      <c r="MBD80"/>
      <c r="MBE80"/>
      <c r="MBF80"/>
      <c r="MBG80"/>
      <c r="MBH80"/>
      <c r="MBI80"/>
      <c r="MBJ80"/>
      <c r="MBK80"/>
      <c r="MBL80"/>
      <c r="MBM80"/>
      <c r="MBN80"/>
      <c r="MBO80"/>
      <c r="MBP80"/>
      <c r="MBQ80"/>
      <c r="MBR80"/>
      <c r="MBS80"/>
      <c r="MBT80"/>
      <c r="MBU80"/>
      <c r="MBV80"/>
      <c r="MBW80"/>
      <c r="MBX80"/>
      <c r="MBY80"/>
      <c r="MBZ80"/>
      <c r="MCA80"/>
      <c r="MCB80"/>
      <c r="MCC80"/>
      <c r="MCD80"/>
      <c r="MCE80"/>
      <c r="MCF80"/>
      <c r="MCG80"/>
      <c r="MCH80"/>
      <c r="MCI80"/>
      <c r="MCJ80"/>
      <c r="MCK80"/>
      <c r="MCL80"/>
      <c r="MCM80"/>
      <c r="MCN80"/>
      <c r="MCO80"/>
      <c r="MCP80"/>
      <c r="MCQ80"/>
      <c r="MCR80"/>
      <c r="MCS80"/>
      <c r="MCT80"/>
      <c r="MCU80"/>
      <c r="MCV80"/>
      <c r="MCW80"/>
      <c r="MCX80"/>
      <c r="MCY80"/>
      <c r="MCZ80"/>
      <c r="MDA80"/>
      <c r="MDB80"/>
      <c r="MDC80"/>
      <c r="MDD80"/>
      <c r="MDE80"/>
      <c r="MDF80"/>
      <c r="MDG80"/>
      <c r="MDH80"/>
      <c r="MDI80"/>
      <c r="MDJ80"/>
      <c r="MDK80"/>
      <c r="MDL80"/>
      <c r="MDM80"/>
      <c r="MDN80"/>
      <c r="MDO80"/>
      <c r="MDP80"/>
      <c r="MDQ80"/>
      <c r="MDR80"/>
      <c r="MDS80"/>
      <c r="MDT80"/>
      <c r="MDU80"/>
      <c r="MDV80"/>
      <c r="MDW80"/>
      <c r="MDX80"/>
      <c r="MDY80"/>
      <c r="MDZ80"/>
      <c r="MEA80"/>
      <c r="MEB80"/>
      <c r="MEC80"/>
      <c r="MED80"/>
      <c r="MEE80"/>
      <c r="MEF80"/>
      <c r="MEG80"/>
      <c r="MEH80"/>
      <c r="MEI80"/>
      <c r="MEJ80"/>
      <c r="MEK80"/>
      <c r="MEL80"/>
      <c r="MEM80"/>
      <c r="MEN80"/>
      <c r="MEO80"/>
      <c r="MEP80"/>
      <c r="MEQ80"/>
      <c r="MER80"/>
      <c r="MES80"/>
      <c r="MET80"/>
      <c r="MEU80"/>
      <c r="MEV80"/>
      <c r="MEW80"/>
      <c r="MEX80"/>
      <c r="MEY80"/>
      <c r="MEZ80"/>
      <c r="MFA80"/>
      <c r="MFB80"/>
      <c r="MFC80"/>
      <c r="MFD80"/>
      <c r="MFE80"/>
      <c r="MFF80"/>
      <c r="MFG80"/>
      <c r="MFH80"/>
      <c r="MFI80"/>
      <c r="MFJ80"/>
      <c r="MFK80"/>
      <c r="MFL80"/>
      <c r="MFM80"/>
      <c r="MFN80"/>
      <c r="MFO80"/>
      <c r="MFP80"/>
      <c r="MFQ80"/>
      <c r="MFR80"/>
      <c r="MFS80"/>
      <c r="MFT80"/>
      <c r="MFU80"/>
      <c r="MFV80"/>
      <c r="MFW80"/>
      <c r="MFX80"/>
      <c r="MFY80"/>
      <c r="MFZ80"/>
      <c r="MGA80"/>
      <c r="MGB80"/>
      <c r="MGC80"/>
      <c r="MGD80"/>
      <c r="MGE80"/>
      <c r="MGF80"/>
      <c r="MGG80"/>
      <c r="MGH80"/>
      <c r="MGI80"/>
      <c r="MGJ80"/>
      <c r="MGK80"/>
      <c r="MGL80"/>
      <c r="MGM80"/>
      <c r="MGN80"/>
      <c r="MGO80"/>
      <c r="MGP80"/>
      <c r="MGQ80"/>
      <c r="MGR80"/>
      <c r="MGS80"/>
      <c r="MGT80"/>
      <c r="MGU80"/>
      <c r="MGV80"/>
      <c r="MGW80"/>
      <c r="MGX80"/>
      <c r="MGY80"/>
      <c r="MGZ80"/>
      <c r="MHA80"/>
      <c r="MHB80"/>
      <c r="MHC80"/>
      <c r="MHD80"/>
      <c r="MHE80"/>
      <c r="MHF80"/>
      <c r="MHG80"/>
      <c r="MHH80"/>
      <c r="MHI80"/>
      <c r="MHJ80"/>
      <c r="MHK80"/>
      <c r="MHL80"/>
      <c r="MHM80"/>
      <c r="MHN80"/>
      <c r="MHO80"/>
      <c r="MHP80"/>
      <c r="MHQ80"/>
      <c r="MHR80"/>
      <c r="MHS80"/>
      <c r="MHT80"/>
      <c r="MHU80"/>
      <c r="MHV80"/>
      <c r="MHW80"/>
      <c r="MHX80"/>
      <c r="MHY80"/>
      <c r="MHZ80"/>
      <c r="MIA80"/>
      <c r="MIB80"/>
      <c r="MIC80"/>
      <c r="MID80"/>
      <c r="MIE80"/>
      <c r="MIF80"/>
      <c r="MIG80"/>
      <c r="MIH80"/>
      <c r="MII80"/>
      <c r="MIJ80"/>
      <c r="MIK80"/>
      <c r="MIL80"/>
      <c r="MIM80"/>
      <c r="MIN80"/>
      <c r="MIO80"/>
      <c r="MIP80"/>
      <c r="MIQ80"/>
      <c r="MIR80"/>
      <c r="MIS80"/>
      <c r="MIT80"/>
      <c r="MIU80"/>
      <c r="MIV80"/>
      <c r="MIW80"/>
      <c r="MIX80"/>
      <c r="MIY80"/>
      <c r="MIZ80"/>
      <c r="MJA80"/>
      <c r="MJB80"/>
      <c r="MJC80"/>
      <c r="MJD80"/>
      <c r="MJE80"/>
      <c r="MJF80"/>
      <c r="MJG80"/>
      <c r="MJH80"/>
      <c r="MJI80"/>
      <c r="MJJ80"/>
      <c r="MJK80"/>
      <c r="MJL80"/>
      <c r="MJM80"/>
      <c r="MJN80"/>
      <c r="MJO80"/>
      <c r="MJP80"/>
      <c r="MJQ80"/>
      <c r="MJR80"/>
      <c r="MJS80"/>
      <c r="MJT80"/>
      <c r="MJU80"/>
      <c r="MJV80"/>
      <c r="MJW80"/>
      <c r="MJX80"/>
      <c r="MJY80"/>
      <c r="MJZ80"/>
      <c r="MKA80"/>
      <c r="MKB80"/>
      <c r="MKC80"/>
      <c r="MKD80"/>
      <c r="MKE80"/>
      <c r="MKF80"/>
      <c r="MKG80"/>
      <c r="MKH80"/>
      <c r="MKI80"/>
      <c r="MKJ80"/>
      <c r="MKK80"/>
      <c r="MKL80"/>
      <c r="MKM80"/>
      <c r="MKN80"/>
      <c r="MKO80"/>
      <c r="MKP80"/>
      <c r="MKQ80"/>
      <c r="MKR80"/>
      <c r="MKS80"/>
      <c r="MKT80"/>
      <c r="MKU80"/>
      <c r="MKV80"/>
      <c r="MKW80"/>
      <c r="MKX80"/>
      <c r="MKY80"/>
      <c r="MKZ80"/>
      <c r="MLA80"/>
      <c r="MLB80"/>
      <c r="MLC80"/>
      <c r="MLD80"/>
      <c r="MLE80"/>
      <c r="MLF80"/>
      <c r="MLG80"/>
      <c r="MLH80"/>
      <c r="MLI80"/>
      <c r="MLJ80"/>
      <c r="MLK80"/>
      <c r="MLL80"/>
      <c r="MLM80"/>
      <c r="MLN80"/>
      <c r="MLO80"/>
      <c r="MLP80"/>
      <c r="MLQ80"/>
      <c r="MLR80"/>
      <c r="MLS80"/>
      <c r="MLT80"/>
      <c r="MLU80"/>
      <c r="MLV80"/>
      <c r="MLW80"/>
      <c r="MLX80"/>
      <c r="MLY80"/>
      <c r="MLZ80"/>
      <c r="MMA80"/>
      <c r="MMB80"/>
      <c r="MMC80"/>
      <c r="MMD80"/>
      <c r="MME80"/>
      <c r="MMF80"/>
      <c r="MMG80"/>
      <c r="MMH80"/>
      <c r="MMI80"/>
      <c r="MMJ80"/>
      <c r="MMK80"/>
      <c r="MML80"/>
      <c r="MMM80"/>
      <c r="MMN80"/>
      <c r="MMO80"/>
      <c r="MMP80"/>
      <c r="MMQ80"/>
      <c r="MMR80"/>
      <c r="MMS80"/>
      <c r="MMT80"/>
      <c r="MMU80"/>
      <c r="MMV80"/>
      <c r="MMW80"/>
      <c r="MMX80"/>
      <c r="MMY80"/>
      <c r="MMZ80"/>
      <c r="MNA80"/>
      <c r="MNB80"/>
      <c r="MNC80"/>
      <c r="MND80"/>
      <c r="MNE80"/>
      <c r="MNF80"/>
      <c r="MNG80"/>
      <c r="MNH80"/>
      <c r="MNI80"/>
      <c r="MNJ80"/>
      <c r="MNK80"/>
      <c r="MNL80"/>
      <c r="MNM80"/>
      <c r="MNN80"/>
      <c r="MNO80"/>
      <c r="MNP80"/>
      <c r="MNQ80"/>
      <c r="MNR80"/>
      <c r="MNS80"/>
      <c r="MNT80"/>
      <c r="MNU80"/>
      <c r="MNV80"/>
      <c r="MNW80"/>
      <c r="MNX80"/>
      <c r="MNY80"/>
      <c r="MNZ80"/>
      <c r="MOA80"/>
      <c r="MOB80"/>
      <c r="MOC80"/>
      <c r="MOD80"/>
      <c r="MOE80"/>
      <c r="MOF80"/>
      <c r="MOG80"/>
      <c r="MOH80"/>
      <c r="MOI80"/>
      <c r="MOJ80"/>
      <c r="MOK80"/>
      <c r="MOL80"/>
      <c r="MOM80"/>
      <c r="MON80"/>
      <c r="MOO80"/>
      <c r="MOP80"/>
      <c r="MOQ80"/>
      <c r="MOR80"/>
      <c r="MOS80"/>
      <c r="MOT80"/>
      <c r="MOU80"/>
      <c r="MOV80"/>
      <c r="MOW80"/>
      <c r="MOX80"/>
      <c r="MOY80"/>
      <c r="MOZ80"/>
      <c r="MPA80"/>
      <c r="MPB80"/>
      <c r="MPC80"/>
      <c r="MPD80"/>
      <c r="MPE80"/>
      <c r="MPF80"/>
      <c r="MPG80"/>
      <c r="MPH80"/>
      <c r="MPI80"/>
      <c r="MPJ80"/>
      <c r="MPK80"/>
      <c r="MPL80"/>
      <c r="MPM80"/>
      <c r="MPN80"/>
      <c r="MPO80"/>
      <c r="MPP80"/>
      <c r="MPQ80"/>
      <c r="MPR80"/>
      <c r="MPS80"/>
      <c r="MPT80"/>
      <c r="MPU80"/>
      <c r="MPV80"/>
      <c r="MPW80"/>
      <c r="MPX80"/>
      <c r="MPY80"/>
      <c r="MPZ80"/>
      <c r="MQA80"/>
      <c r="MQB80"/>
      <c r="MQC80"/>
      <c r="MQD80"/>
      <c r="MQE80"/>
      <c r="MQF80"/>
      <c r="MQG80"/>
      <c r="MQH80"/>
      <c r="MQI80"/>
      <c r="MQJ80"/>
      <c r="MQK80"/>
      <c r="MQL80"/>
      <c r="MQM80"/>
      <c r="MQN80"/>
      <c r="MQO80"/>
      <c r="MQP80"/>
      <c r="MQQ80"/>
      <c r="MQR80"/>
      <c r="MQS80"/>
      <c r="MQT80"/>
      <c r="MQU80"/>
      <c r="MQV80"/>
      <c r="MQW80"/>
      <c r="MQX80"/>
      <c r="MQY80"/>
      <c r="MQZ80"/>
      <c r="MRA80"/>
      <c r="MRB80"/>
      <c r="MRC80"/>
      <c r="MRD80"/>
      <c r="MRE80"/>
      <c r="MRF80"/>
      <c r="MRG80"/>
      <c r="MRH80"/>
      <c r="MRI80"/>
      <c r="MRJ80"/>
      <c r="MRK80"/>
      <c r="MRL80"/>
      <c r="MRM80"/>
      <c r="MRN80"/>
      <c r="MRO80"/>
      <c r="MRP80"/>
      <c r="MRQ80"/>
      <c r="MRR80"/>
      <c r="MRS80"/>
      <c r="MRT80"/>
      <c r="MRU80"/>
      <c r="MRV80"/>
      <c r="MRW80"/>
      <c r="MRX80"/>
      <c r="MRY80"/>
      <c r="MRZ80"/>
      <c r="MSA80"/>
      <c r="MSB80"/>
      <c r="MSC80"/>
      <c r="MSD80"/>
      <c r="MSE80"/>
      <c r="MSF80"/>
      <c r="MSG80"/>
      <c r="MSH80"/>
      <c r="MSI80"/>
      <c r="MSJ80"/>
      <c r="MSK80"/>
      <c r="MSL80"/>
      <c r="MSM80"/>
      <c r="MSN80"/>
      <c r="MSO80"/>
      <c r="MSP80"/>
      <c r="MSQ80"/>
      <c r="MSR80"/>
      <c r="MSS80"/>
      <c r="MST80"/>
      <c r="MSU80"/>
      <c r="MSV80"/>
      <c r="MSW80"/>
      <c r="MSX80"/>
      <c r="MSY80"/>
      <c r="MSZ80"/>
      <c r="MTA80"/>
      <c r="MTB80"/>
      <c r="MTC80"/>
      <c r="MTD80"/>
      <c r="MTE80"/>
      <c r="MTF80"/>
      <c r="MTG80"/>
      <c r="MTH80"/>
      <c r="MTI80"/>
      <c r="MTJ80"/>
      <c r="MTK80"/>
      <c r="MTL80"/>
      <c r="MTM80"/>
      <c r="MTN80"/>
      <c r="MTO80"/>
      <c r="MTP80"/>
      <c r="MTQ80"/>
      <c r="MTR80"/>
      <c r="MTS80"/>
      <c r="MTT80"/>
      <c r="MTU80"/>
      <c r="MTV80"/>
      <c r="MTW80"/>
      <c r="MTX80"/>
      <c r="MTY80"/>
      <c r="MTZ80"/>
      <c r="MUA80"/>
      <c r="MUB80"/>
      <c r="MUC80"/>
      <c r="MUD80"/>
      <c r="MUE80"/>
      <c r="MUF80"/>
      <c r="MUG80"/>
      <c r="MUH80"/>
      <c r="MUI80"/>
      <c r="MUJ80"/>
      <c r="MUK80"/>
      <c r="MUL80"/>
      <c r="MUM80"/>
      <c r="MUN80"/>
      <c r="MUO80"/>
      <c r="MUP80"/>
      <c r="MUQ80"/>
      <c r="MUR80"/>
      <c r="MUS80"/>
      <c r="MUT80"/>
      <c r="MUU80"/>
      <c r="MUV80"/>
      <c r="MUW80"/>
      <c r="MUX80"/>
      <c r="MUY80"/>
      <c r="MUZ80"/>
      <c r="MVA80"/>
      <c r="MVB80"/>
      <c r="MVC80"/>
      <c r="MVD80"/>
      <c r="MVE80"/>
      <c r="MVF80"/>
      <c r="MVG80"/>
      <c r="MVH80"/>
      <c r="MVI80"/>
      <c r="MVJ80"/>
      <c r="MVK80"/>
      <c r="MVL80"/>
      <c r="MVM80"/>
      <c r="MVN80"/>
      <c r="MVO80"/>
      <c r="MVP80"/>
      <c r="MVQ80"/>
      <c r="MVR80"/>
      <c r="MVS80"/>
      <c r="MVT80"/>
      <c r="MVU80"/>
      <c r="MVV80"/>
      <c r="MVW80"/>
      <c r="MVX80"/>
      <c r="MVY80"/>
      <c r="MVZ80"/>
      <c r="MWA80"/>
      <c r="MWB80"/>
      <c r="MWC80"/>
      <c r="MWD80"/>
      <c r="MWE80"/>
      <c r="MWF80"/>
      <c r="MWG80"/>
      <c r="MWH80"/>
      <c r="MWI80"/>
      <c r="MWJ80"/>
      <c r="MWK80"/>
      <c r="MWL80"/>
      <c r="MWM80"/>
      <c r="MWN80"/>
      <c r="MWO80"/>
      <c r="MWP80"/>
      <c r="MWQ80"/>
      <c r="MWR80"/>
      <c r="MWS80"/>
      <c r="MWT80"/>
      <c r="MWU80"/>
      <c r="MWV80"/>
      <c r="MWW80"/>
      <c r="MWX80"/>
      <c r="MWY80"/>
      <c r="MWZ80"/>
      <c r="MXA80"/>
      <c r="MXB80"/>
      <c r="MXC80"/>
      <c r="MXD80"/>
      <c r="MXE80"/>
      <c r="MXF80"/>
      <c r="MXG80"/>
      <c r="MXH80"/>
      <c r="MXI80"/>
      <c r="MXJ80"/>
      <c r="MXK80"/>
      <c r="MXL80"/>
      <c r="MXM80"/>
      <c r="MXN80"/>
      <c r="MXO80"/>
      <c r="MXP80"/>
      <c r="MXQ80"/>
      <c r="MXR80"/>
      <c r="MXS80"/>
      <c r="MXT80"/>
      <c r="MXU80"/>
      <c r="MXV80"/>
      <c r="MXW80"/>
      <c r="MXX80"/>
      <c r="MXY80"/>
      <c r="MXZ80"/>
      <c r="MYA80"/>
      <c r="MYB80"/>
      <c r="MYC80"/>
      <c r="MYD80"/>
      <c r="MYE80"/>
      <c r="MYF80"/>
      <c r="MYG80"/>
      <c r="MYH80"/>
      <c r="MYI80"/>
      <c r="MYJ80"/>
      <c r="MYK80"/>
      <c r="MYL80"/>
      <c r="MYM80"/>
      <c r="MYN80"/>
      <c r="MYO80"/>
      <c r="MYP80"/>
      <c r="MYQ80"/>
      <c r="MYR80"/>
      <c r="MYS80"/>
      <c r="MYT80"/>
      <c r="MYU80"/>
      <c r="MYV80"/>
      <c r="MYW80"/>
      <c r="MYX80"/>
      <c r="MYY80"/>
      <c r="MYZ80"/>
      <c r="MZA80"/>
      <c r="MZB80"/>
      <c r="MZC80"/>
      <c r="MZD80"/>
      <c r="MZE80"/>
      <c r="MZF80"/>
      <c r="MZG80"/>
      <c r="MZH80"/>
      <c r="MZI80"/>
      <c r="MZJ80"/>
      <c r="MZK80"/>
      <c r="MZL80"/>
      <c r="MZM80"/>
      <c r="MZN80"/>
      <c r="MZO80"/>
      <c r="MZP80"/>
      <c r="MZQ80"/>
      <c r="MZR80"/>
      <c r="MZS80"/>
      <c r="MZT80"/>
      <c r="MZU80"/>
      <c r="MZV80"/>
      <c r="MZW80"/>
      <c r="MZX80"/>
      <c r="MZY80"/>
      <c r="MZZ80"/>
      <c r="NAA80"/>
      <c r="NAB80"/>
      <c r="NAC80"/>
      <c r="NAD80"/>
      <c r="NAE80"/>
      <c r="NAF80"/>
      <c r="NAG80"/>
      <c r="NAH80"/>
      <c r="NAI80"/>
      <c r="NAJ80"/>
      <c r="NAK80"/>
      <c r="NAL80"/>
      <c r="NAM80"/>
      <c r="NAN80"/>
      <c r="NAO80"/>
      <c r="NAP80"/>
      <c r="NAQ80"/>
      <c r="NAR80"/>
      <c r="NAS80"/>
      <c r="NAT80"/>
      <c r="NAU80"/>
      <c r="NAV80"/>
      <c r="NAW80"/>
      <c r="NAX80"/>
      <c r="NAY80"/>
      <c r="NAZ80"/>
      <c r="NBA80"/>
      <c r="NBB80"/>
      <c r="NBC80"/>
      <c r="NBD80"/>
      <c r="NBE80"/>
      <c r="NBF80"/>
      <c r="NBG80"/>
      <c r="NBH80"/>
      <c r="NBI80"/>
      <c r="NBJ80"/>
      <c r="NBK80"/>
      <c r="NBL80"/>
      <c r="NBM80"/>
      <c r="NBN80"/>
      <c r="NBO80"/>
      <c r="NBP80"/>
      <c r="NBQ80"/>
      <c r="NBR80"/>
      <c r="NBS80"/>
      <c r="NBT80"/>
      <c r="NBU80"/>
      <c r="NBV80"/>
      <c r="NBW80"/>
      <c r="NBX80"/>
      <c r="NBY80"/>
      <c r="NBZ80"/>
      <c r="NCA80"/>
      <c r="NCB80"/>
      <c r="NCC80"/>
      <c r="NCD80"/>
      <c r="NCE80"/>
      <c r="NCF80"/>
      <c r="NCG80"/>
      <c r="NCH80"/>
      <c r="NCI80"/>
      <c r="NCJ80"/>
      <c r="NCK80"/>
      <c r="NCL80"/>
      <c r="NCM80"/>
      <c r="NCN80"/>
      <c r="NCO80"/>
      <c r="NCP80"/>
      <c r="NCQ80"/>
      <c r="NCR80"/>
      <c r="NCS80"/>
      <c r="NCT80"/>
      <c r="NCU80"/>
      <c r="NCV80"/>
      <c r="NCW80"/>
      <c r="NCX80"/>
      <c r="NCY80"/>
      <c r="NCZ80"/>
      <c r="NDA80"/>
      <c r="NDB80"/>
      <c r="NDC80"/>
      <c r="NDD80"/>
      <c r="NDE80"/>
      <c r="NDF80"/>
      <c r="NDG80"/>
      <c r="NDH80"/>
      <c r="NDI80"/>
      <c r="NDJ80"/>
      <c r="NDK80"/>
      <c r="NDL80"/>
      <c r="NDM80"/>
      <c r="NDN80"/>
      <c r="NDO80"/>
      <c r="NDP80"/>
      <c r="NDQ80"/>
      <c r="NDR80"/>
      <c r="NDS80"/>
      <c r="NDT80"/>
      <c r="NDU80"/>
      <c r="NDV80"/>
      <c r="NDW80"/>
      <c r="NDX80"/>
      <c r="NDY80"/>
      <c r="NDZ80"/>
      <c r="NEA80"/>
      <c r="NEB80"/>
      <c r="NEC80"/>
      <c r="NED80"/>
      <c r="NEE80"/>
      <c r="NEF80"/>
      <c r="NEG80"/>
      <c r="NEH80"/>
      <c r="NEI80"/>
      <c r="NEJ80"/>
      <c r="NEK80"/>
      <c r="NEL80"/>
      <c r="NEM80"/>
      <c r="NEN80"/>
      <c r="NEO80"/>
      <c r="NEP80"/>
      <c r="NEQ80"/>
      <c r="NER80"/>
      <c r="NES80"/>
      <c r="NET80"/>
      <c r="NEU80"/>
      <c r="NEV80"/>
      <c r="NEW80"/>
      <c r="NEX80"/>
      <c r="NEY80"/>
      <c r="NEZ80"/>
      <c r="NFA80"/>
      <c r="NFB80"/>
      <c r="NFC80"/>
      <c r="NFD80"/>
      <c r="NFE80"/>
      <c r="NFF80"/>
      <c r="NFG80"/>
      <c r="NFH80"/>
      <c r="NFI80"/>
      <c r="NFJ80"/>
      <c r="NFK80"/>
      <c r="NFL80"/>
      <c r="NFM80"/>
      <c r="NFN80"/>
      <c r="NFO80"/>
      <c r="NFP80"/>
      <c r="NFQ80"/>
      <c r="NFR80"/>
      <c r="NFS80"/>
      <c r="NFT80"/>
      <c r="NFU80"/>
      <c r="NFV80"/>
      <c r="NFW80"/>
      <c r="NFX80"/>
      <c r="NFY80"/>
      <c r="NFZ80"/>
      <c r="NGA80"/>
      <c r="NGB80"/>
      <c r="NGC80"/>
      <c r="NGD80"/>
      <c r="NGE80"/>
      <c r="NGF80"/>
      <c r="NGG80"/>
      <c r="NGH80"/>
      <c r="NGI80"/>
      <c r="NGJ80"/>
      <c r="NGK80"/>
      <c r="NGL80"/>
      <c r="NGM80"/>
      <c r="NGN80"/>
      <c r="NGO80"/>
      <c r="NGP80"/>
      <c r="NGQ80"/>
      <c r="NGR80"/>
      <c r="NGS80"/>
      <c r="NGT80"/>
      <c r="NGU80"/>
      <c r="NGV80"/>
      <c r="NGW80"/>
      <c r="NGX80"/>
      <c r="NGY80"/>
      <c r="NGZ80"/>
      <c r="NHA80"/>
      <c r="NHB80"/>
      <c r="NHC80"/>
      <c r="NHD80"/>
      <c r="NHE80"/>
      <c r="NHF80"/>
      <c r="NHG80"/>
      <c r="NHH80"/>
      <c r="NHI80"/>
      <c r="NHJ80"/>
      <c r="NHK80"/>
      <c r="NHL80"/>
      <c r="NHM80"/>
      <c r="NHN80"/>
      <c r="NHO80"/>
      <c r="NHP80"/>
      <c r="NHQ80"/>
      <c r="NHR80"/>
      <c r="NHS80"/>
      <c r="NHT80"/>
      <c r="NHU80"/>
      <c r="NHV80"/>
      <c r="NHW80"/>
      <c r="NHX80"/>
      <c r="NHY80"/>
      <c r="NHZ80"/>
      <c r="NIA80"/>
      <c r="NIB80"/>
      <c r="NIC80"/>
      <c r="NID80"/>
      <c r="NIE80"/>
      <c r="NIF80"/>
      <c r="NIG80"/>
      <c r="NIH80"/>
      <c r="NII80"/>
      <c r="NIJ80"/>
      <c r="NIK80"/>
      <c r="NIL80"/>
      <c r="NIM80"/>
      <c r="NIN80"/>
      <c r="NIO80"/>
      <c r="NIP80"/>
      <c r="NIQ80"/>
      <c r="NIR80"/>
      <c r="NIS80"/>
      <c r="NIT80"/>
      <c r="NIU80"/>
      <c r="NIV80"/>
      <c r="NIW80"/>
      <c r="NIX80"/>
      <c r="NIY80"/>
      <c r="NIZ80"/>
      <c r="NJA80"/>
      <c r="NJB80"/>
      <c r="NJC80"/>
      <c r="NJD80"/>
      <c r="NJE80"/>
      <c r="NJF80"/>
      <c r="NJG80"/>
      <c r="NJH80"/>
      <c r="NJI80"/>
      <c r="NJJ80"/>
      <c r="NJK80"/>
      <c r="NJL80"/>
      <c r="NJM80"/>
      <c r="NJN80"/>
      <c r="NJO80"/>
      <c r="NJP80"/>
      <c r="NJQ80"/>
      <c r="NJR80"/>
      <c r="NJS80"/>
      <c r="NJT80"/>
      <c r="NJU80"/>
      <c r="NJV80"/>
      <c r="NJW80"/>
      <c r="NJX80"/>
      <c r="NJY80"/>
      <c r="NJZ80"/>
      <c r="NKA80"/>
      <c r="NKB80"/>
      <c r="NKC80"/>
      <c r="NKD80"/>
      <c r="NKE80"/>
      <c r="NKF80"/>
      <c r="NKG80"/>
      <c r="NKH80"/>
      <c r="NKI80"/>
      <c r="NKJ80"/>
      <c r="NKK80"/>
      <c r="NKL80"/>
      <c r="NKM80"/>
      <c r="NKN80"/>
      <c r="NKO80"/>
      <c r="NKP80"/>
      <c r="NKQ80"/>
      <c r="NKR80"/>
      <c r="NKS80"/>
      <c r="NKT80"/>
      <c r="NKU80"/>
      <c r="NKV80"/>
      <c r="NKW80"/>
      <c r="NKX80"/>
      <c r="NKY80"/>
      <c r="NKZ80"/>
      <c r="NLA80"/>
      <c r="NLB80"/>
      <c r="NLC80"/>
      <c r="NLD80"/>
      <c r="NLE80"/>
      <c r="NLF80"/>
      <c r="NLG80"/>
      <c r="NLH80"/>
      <c r="NLI80"/>
      <c r="NLJ80"/>
      <c r="NLK80"/>
      <c r="NLL80"/>
      <c r="NLM80"/>
      <c r="NLN80"/>
      <c r="NLO80"/>
      <c r="NLP80"/>
      <c r="NLQ80"/>
      <c r="NLR80"/>
      <c r="NLS80"/>
      <c r="NLT80"/>
      <c r="NLU80"/>
      <c r="NLV80"/>
      <c r="NLW80"/>
      <c r="NLX80"/>
      <c r="NLY80"/>
      <c r="NLZ80"/>
      <c r="NMA80"/>
      <c r="NMB80"/>
      <c r="NMC80"/>
      <c r="NMD80"/>
      <c r="NME80"/>
      <c r="NMF80"/>
      <c r="NMG80"/>
      <c r="NMH80"/>
      <c r="NMI80"/>
      <c r="NMJ80"/>
      <c r="NMK80"/>
      <c r="NML80"/>
      <c r="NMM80"/>
      <c r="NMN80"/>
      <c r="NMO80"/>
      <c r="NMP80"/>
      <c r="NMQ80"/>
      <c r="NMR80"/>
      <c r="NMS80"/>
      <c r="NMT80"/>
      <c r="NMU80"/>
      <c r="NMV80"/>
      <c r="NMW80"/>
      <c r="NMX80"/>
      <c r="NMY80"/>
      <c r="NMZ80"/>
      <c r="NNA80"/>
      <c r="NNB80"/>
      <c r="NNC80"/>
      <c r="NND80"/>
      <c r="NNE80"/>
      <c r="NNF80"/>
      <c r="NNG80"/>
      <c r="NNH80"/>
      <c r="NNI80"/>
      <c r="NNJ80"/>
      <c r="NNK80"/>
      <c r="NNL80"/>
      <c r="NNM80"/>
      <c r="NNN80"/>
      <c r="NNO80"/>
      <c r="NNP80"/>
      <c r="NNQ80"/>
      <c r="NNR80"/>
      <c r="NNS80"/>
      <c r="NNT80"/>
      <c r="NNU80"/>
      <c r="NNV80"/>
      <c r="NNW80"/>
      <c r="NNX80"/>
      <c r="NNY80"/>
      <c r="NNZ80"/>
      <c r="NOA80"/>
      <c r="NOB80"/>
      <c r="NOC80"/>
      <c r="NOD80"/>
      <c r="NOE80"/>
      <c r="NOF80"/>
      <c r="NOG80"/>
      <c r="NOH80"/>
      <c r="NOI80"/>
      <c r="NOJ80"/>
      <c r="NOK80"/>
      <c r="NOL80"/>
      <c r="NOM80"/>
      <c r="NON80"/>
      <c r="NOO80"/>
      <c r="NOP80"/>
      <c r="NOQ80"/>
      <c r="NOR80"/>
      <c r="NOS80"/>
      <c r="NOT80"/>
      <c r="NOU80"/>
      <c r="NOV80"/>
      <c r="NOW80"/>
      <c r="NOX80"/>
      <c r="NOY80"/>
      <c r="NOZ80"/>
      <c r="NPA80"/>
      <c r="NPB80"/>
      <c r="NPC80"/>
      <c r="NPD80"/>
      <c r="NPE80"/>
      <c r="NPF80"/>
      <c r="NPG80"/>
      <c r="NPH80"/>
      <c r="NPI80"/>
      <c r="NPJ80"/>
      <c r="NPK80"/>
      <c r="NPL80"/>
      <c r="NPM80"/>
      <c r="NPN80"/>
      <c r="NPO80"/>
      <c r="NPP80"/>
      <c r="NPQ80"/>
      <c r="NPR80"/>
      <c r="NPS80"/>
      <c r="NPT80"/>
      <c r="NPU80"/>
      <c r="NPV80"/>
      <c r="NPW80"/>
      <c r="NPX80"/>
      <c r="NPY80"/>
      <c r="NPZ80"/>
      <c r="NQA80"/>
      <c r="NQB80"/>
      <c r="NQC80"/>
      <c r="NQD80"/>
      <c r="NQE80"/>
      <c r="NQF80"/>
      <c r="NQG80"/>
      <c r="NQH80"/>
      <c r="NQI80"/>
      <c r="NQJ80"/>
      <c r="NQK80"/>
      <c r="NQL80"/>
      <c r="NQM80"/>
      <c r="NQN80"/>
      <c r="NQO80"/>
      <c r="NQP80"/>
      <c r="NQQ80"/>
      <c r="NQR80"/>
      <c r="NQS80"/>
      <c r="NQT80"/>
      <c r="NQU80"/>
      <c r="NQV80"/>
      <c r="NQW80"/>
      <c r="NQX80"/>
      <c r="NQY80"/>
      <c r="NQZ80"/>
      <c r="NRA80"/>
      <c r="NRB80"/>
      <c r="NRC80"/>
      <c r="NRD80"/>
      <c r="NRE80"/>
      <c r="NRF80"/>
      <c r="NRG80"/>
      <c r="NRH80"/>
      <c r="NRI80"/>
      <c r="NRJ80"/>
      <c r="NRK80"/>
      <c r="NRL80"/>
      <c r="NRM80"/>
      <c r="NRN80"/>
      <c r="NRO80"/>
      <c r="NRP80"/>
      <c r="NRQ80"/>
      <c r="NRR80"/>
      <c r="NRS80"/>
      <c r="NRT80"/>
      <c r="NRU80"/>
      <c r="NRV80"/>
      <c r="NRW80"/>
      <c r="NRX80"/>
      <c r="NRY80"/>
      <c r="NRZ80"/>
      <c r="NSA80"/>
      <c r="NSB80"/>
      <c r="NSC80"/>
      <c r="NSD80"/>
      <c r="NSE80"/>
      <c r="NSF80"/>
      <c r="NSG80"/>
      <c r="NSH80"/>
      <c r="NSI80"/>
      <c r="NSJ80"/>
      <c r="NSK80"/>
      <c r="NSL80"/>
      <c r="NSM80"/>
      <c r="NSN80"/>
      <c r="NSO80"/>
      <c r="NSP80"/>
      <c r="NSQ80"/>
      <c r="NSR80"/>
      <c r="NSS80"/>
      <c r="NST80"/>
      <c r="NSU80"/>
      <c r="NSV80"/>
      <c r="NSW80"/>
      <c r="NSX80"/>
      <c r="NSY80"/>
      <c r="NSZ80"/>
      <c r="NTA80"/>
      <c r="NTB80"/>
      <c r="NTC80"/>
      <c r="NTD80"/>
      <c r="NTE80"/>
      <c r="NTF80"/>
      <c r="NTG80"/>
      <c r="NTH80"/>
      <c r="NTI80"/>
      <c r="NTJ80"/>
      <c r="NTK80"/>
      <c r="NTL80"/>
      <c r="NTM80"/>
      <c r="NTN80"/>
      <c r="NTO80"/>
      <c r="NTP80"/>
      <c r="NTQ80"/>
      <c r="NTR80"/>
      <c r="NTS80"/>
      <c r="NTT80"/>
      <c r="NTU80"/>
      <c r="NTV80"/>
      <c r="NTW80"/>
      <c r="NTX80"/>
      <c r="NTY80"/>
      <c r="NTZ80"/>
      <c r="NUA80"/>
      <c r="NUB80"/>
      <c r="NUC80"/>
      <c r="NUD80"/>
      <c r="NUE80"/>
      <c r="NUF80"/>
      <c r="NUG80"/>
      <c r="NUH80"/>
      <c r="NUI80"/>
      <c r="NUJ80"/>
      <c r="NUK80"/>
      <c r="NUL80"/>
      <c r="NUM80"/>
      <c r="NUN80"/>
      <c r="NUO80"/>
      <c r="NUP80"/>
      <c r="NUQ80"/>
      <c r="NUR80"/>
      <c r="NUS80"/>
      <c r="NUT80"/>
      <c r="NUU80"/>
      <c r="NUV80"/>
      <c r="NUW80"/>
      <c r="NUX80"/>
      <c r="NUY80"/>
      <c r="NUZ80"/>
      <c r="NVA80"/>
      <c r="NVB80"/>
      <c r="NVC80"/>
      <c r="NVD80"/>
      <c r="NVE80"/>
      <c r="NVF80"/>
      <c r="NVG80"/>
      <c r="NVH80"/>
      <c r="NVI80"/>
      <c r="NVJ80"/>
      <c r="NVK80"/>
      <c r="NVL80"/>
      <c r="NVM80"/>
      <c r="NVN80"/>
      <c r="NVO80"/>
      <c r="NVP80"/>
      <c r="NVQ80"/>
      <c r="NVR80"/>
      <c r="NVS80"/>
      <c r="NVT80"/>
      <c r="NVU80"/>
      <c r="NVV80"/>
      <c r="NVW80"/>
      <c r="NVX80"/>
      <c r="NVY80"/>
      <c r="NVZ80"/>
      <c r="NWA80"/>
      <c r="NWB80"/>
      <c r="NWC80"/>
      <c r="NWD80"/>
      <c r="NWE80"/>
      <c r="NWF80"/>
      <c r="NWG80"/>
      <c r="NWH80"/>
      <c r="NWI80"/>
      <c r="NWJ80"/>
      <c r="NWK80"/>
      <c r="NWL80"/>
      <c r="NWM80"/>
      <c r="NWN80"/>
      <c r="NWO80"/>
      <c r="NWP80"/>
      <c r="NWQ80"/>
      <c r="NWR80"/>
      <c r="NWS80"/>
      <c r="NWT80"/>
      <c r="NWU80"/>
      <c r="NWV80"/>
      <c r="NWW80"/>
      <c r="NWX80"/>
      <c r="NWY80"/>
      <c r="NWZ80"/>
      <c r="NXA80"/>
      <c r="NXB80"/>
      <c r="NXC80"/>
      <c r="NXD80"/>
      <c r="NXE80"/>
      <c r="NXF80"/>
      <c r="NXG80"/>
      <c r="NXH80"/>
      <c r="NXI80"/>
      <c r="NXJ80"/>
      <c r="NXK80"/>
      <c r="NXL80"/>
      <c r="NXM80"/>
      <c r="NXN80"/>
      <c r="NXO80"/>
      <c r="NXP80"/>
      <c r="NXQ80"/>
      <c r="NXR80"/>
      <c r="NXS80"/>
      <c r="NXT80"/>
      <c r="NXU80"/>
      <c r="NXV80"/>
      <c r="NXW80"/>
      <c r="NXX80"/>
      <c r="NXY80"/>
      <c r="NXZ80"/>
      <c r="NYA80"/>
      <c r="NYB80"/>
      <c r="NYC80"/>
      <c r="NYD80"/>
      <c r="NYE80"/>
      <c r="NYF80"/>
      <c r="NYG80"/>
      <c r="NYH80"/>
      <c r="NYI80"/>
      <c r="NYJ80"/>
      <c r="NYK80"/>
      <c r="NYL80"/>
      <c r="NYM80"/>
      <c r="NYN80"/>
      <c r="NYO80"/>
      <c r="NYP80"/>
      <c r="NYQ80"/>
      <c r="NYR80"/>
      <c r="NYS80"/>
      <c r="NYT80"/>
      <c r="NYU80"/>
      <c r="NYV80"/>
      <c r="NYW80"/>
      <c r="NYX80"/>
      <c r="NYY80"/>
      <c r="NYZ80"/>
      <c r="NZA80"/>
      <c r="NZB80"/>
      <c r="NZC80"/>
      <c r="NZD80"/>
      <c r="NZE80"/>
      <c r="NZF80"/>
      <c r="NZG80"/>
      <c r="NZH80"/>
      <c r="NZI80"/>
      <c r="NZJ80"/>
      <c r="NZK80"/>
      <c r="NZL80"/>
      <c r="NZM80"/>
      <c r="NZN80"/>
      <c r="NZO80"/>
      <c r="NZP80"/>
      <c r="NZQ80"/>
      <c r="NZR80"/>
      <c r="NZS80"/>
      <c r="NZT80"/>
      <c r="NZU80"/>
      <c r="NZV80"/>
      <c r="NZW80"/>
      <c r="NZX80"/>
      <c r="NZY80"/>
      <c r="NZZ80"/>
      <c r="OAA80"/>
      <c r="OAB80"/>
      <c r="OAC80"/>
      <c r="OAD80"/>
      <c r="OAE80"/>
      <c r="OAF80"/>
      <c r="OAG80"/>
      <c r="OAH80"/>
      <c r="OAI80"/>
      <c r="OAJ80"/>
      <c r="OAK80"/>
      <c r="OAL80"/>
      <c r="OAM80"/>
      <c r="OAN80"/>
      <c r="OAO80"/>
      <c r="OAP80"/>
      <c r="OAQ80"/>
      <c r="OAR80"/>
      <c r="OAS80"/>
      <c r="OAT80"/>
      <c r="OAU80"/>
      <c r="OAV80"/>
      <c r="OAW80"/>
      <c r="OAX80"/>
      <c r="OAY80"/>
      <c r="OAZ80"/>
      <c r="OBA80"/>
      <c r="OBB80"/>
      <c r="OBC80"/>
      <c r="OBD80"/>
      <c r="OBE80"/>
      <c r="OBF80"/>
      <c r="OBG80"/>
      <c r="OBH80"/>
      <c r="OBI80"/>
      <c r="OBJ80"/>
      <c r="OBK80"/>
      <c r="OBL80"/>
      <c r="OBM80"/>
      <c r="OBN80"/>
      <c r="OBO80"/>
      <c r="OBP80"/>
      <c r="OBQ80"/>
      <c r="OBR80"/>
      <c r="OBS80"/>
      <c r="OBT80"/>
      <c r="OBU80"/>
      <c r="OBV80"/>
      <c r="OBW80"/>
      <c r="OBX80"/>
      <c r="OBY80"/>
      <c r="OBZ80"/>
      <c r="OCA80"/>
      <c r="OCB80"/>
      <c r="OCC80"/>
      <c r="OCD80"/>
      <c r="OCE80"/>
      <c r="OCF80"/>
      <c r="OCG80"/>
      <c r="OCH80"/>
      <c r="OCI80"/>
      <c r="OCJ80"/>
      <c r="OCK80"/>
      <c r="OCL80"/>
      <c r="OCM80"/>
      <c r="OCN80"/>
      <c r="OCO80"/>
      <c r="OCP80"/>
      <c r="OCQ80"/>
      <c r="OCR80"/>
      <c r="OCS80"/>
      <c r="OCT80"/>
      <c r="OCU80"/>
      <c r="OCV80"/>
      <c r="OCW80"/>
      <c r="OCX80"/>
      <c r="OCY80"/>
      <c r="OCZ80"/>
      <c r="ODA80"/>
      <c r="ODB80"/>
      <c r="ODC80"/>
      <c r="ODD80"/>
      <c r="ODE80"/>
      <c r="ODF80"/>
      <c r="ODG80"/>
      <c r="ODH80"/>
      <c r="ODI80"/>
      <c r="ODJ80"/>
      <c r="ODK80"/>
      <c r="ODL80"/>
      <c r="ODM80"/>
      <c r="ODN80"/>
      <c r="ODO80"/>
      <c r="ODP80"/>
      <c r="ODQ80"/>
      <c r="ODR80"/>
      <c r="ODS80"/>
      <c r="ODT80"/>
      <c r="ODU80"/>
      <c r="ODV80"/>
      <c r="ODW80"/>
      <c r="ODX80"/>
      <c r="ODY80"/>
      <c r="ODZ80"/>
      <c r="OEA80"/>
      <c r="OEB80"/>
      <c r="OEC80"/>
      <c r="OED80"/>
      <c r="OEE80"/>
      <c r="OEF80"/>
      <c r="OEG80"/>
      <c r="OEH80"/>
      <c r="OEI80"/>
      <c r="OEJ80"/>
      <c r="OEK80"/>
      <c r="OEL80"/>
      <c r="OEM80"/>
      <c r="OEN80"/>
      <c r="OEO80"/>
      <c r="OEP80"/>
      <c r="OEQ80"/>
      <c r="OER80"/>
      <c r="OES80"/>
      <c r="OET80"/>
      <c r="OEU80"/>
      <c r="OEV80"/>
      <c r="OEW80"/>
      <c r="OEX80"/>
      <c r="OEY80"/>
      <c r="OEZ80"/>
      <c r="OFA80"/>
      <c r="OFB80"/>
      <c r="OFC80"/>
      <c r="OFD80"/>
      <c r="OFE80"/>
      <c r="OFF80"/>
      <c r="OFG80"/>
      <c r="OFH80"/>
      <c r="OFI80"/>
      <c r="OFJ80"/>
      <c r="OFK80"/>
      <c r="OFL80"/>
      <c r="OFM80"/>
      <c r="OFN80"/>
      <c r="OFO80"/>
      <c r="OFP80"/>
      <c r="OFQ80"/>
      <c r="OFR80"/>
      <c r="OFS80"/>
      <c r="OFT80"/>
      <c r="OFU80"/>
      <c r="OFV80"/>
      <c r="OFW80"/>
      <c r="OFX80"/>
      <c r="OFY80"/>
      <c r="OFZ80"/>
      <c r="OGA80"/>
      <c r="OGB80"/>
      <c r="OGC80"/>
      <c r="OGD80"/>
      <c r="OGE80"/>
      <c r="OGF80"/>
      <c r="OGG80"/>
      <c r="OGH80"/>
      <c r="OGI80"/>
      <c r="OGJ80"/>
      <c r="OGK80"/>
      <c r="OGL80"/>
      <c r="OGM80"/>
      <c r="OGN80"/>
      <c r="OGO80"/>
      <c r="OGP80"/>
      <c r="OGQ80"/>
      <c r="OGR80"/>
      <c r="OGS80"/>
      <c r="OGT80"/>
      <c r="OGU80"/>
      <c r="OGV80"/>
      <c r="OGW80"/>
      <c r="OGX80"/>
      <c r="OGY80"/>
      <c r="OGZ80"/>
      <c r="OHA80"/>
      <c r="OHB80"/>
      <c r="OHC80"/>
      <c r="OHD80"/>
      <c r="OHE80"/>
      <c r="OHF80"/>
      <c r="OHG80"/>
      <c r="OHH80"/>
      <c r="OHI80"/>
      <c r="OHJ80"/>
      <c r="OHK80"/>
      <c r="OHL80"/>
      <c r="OHM80"/>
      <c r="OHN80"/>
      <c r="OHO80"/>
      <c r="OHP80"/>
      <c r="OHQ80"/>
      <c r="OHR80"/>
      <c r="OHS80"/>
      <c r="OHT80"/>
      <c r="OHU80"/>
      <c r="OHV80"/>
      <c r="OHW80"/>
      <c r="OHX80"/>
      <c r="OHY80"/>
      <c r="OHZ80"/>
      <c r="OIA80"/>
      <c r="OIB80"/>
      <c r="OIC80"/>
      <c r="OID80"/>
      <c r="OIE80"/>
      <c r="OIF80"/>
      <c r="OIG80"/>
      <c r="OIH80"/>
      <c r="OII80"/>
      <c r="OIJ80"/>
      <c r="OIK80"/>
      <c r="OIL80"/>
      <c r="OIM80"/>
      <c r="OIN80"/>
      <c r="OIO80"/>
      <c r="OIP80"/>
      <c r="OIQ80"/>
      <c r="OIR80"/>
      <c r="OIS80"/>
      <c r="OIT80"/>
      <c r="OIU80"/>
      <c r="OIV80"/>
      <c r="OIW80"/>
      <c r="OIX80"/>
      <c r="OIY80"/>
      <c r="OIZ80"/>
      <c r="OJA80"/>
      <c r="OJB80"/>
      <c r="OJC80"/>
      <c r="OJD80"/>
      <c r="OJE80"/>
      <c r="OJF80"/>
      <c r="OJG80"/>
      <c r="OJH80"/>
      <c r="OJI80"/>
      <c r="OJJ80"/>
      <c r="OJK80"/>
      <c r="OJL80"/>
      <c r="OJM80"/>
      <c r="OJN80"/>
      <c r="OJO80"/>
      <c r="OJP80"/>
      <c r="OJQ80"/>
      <c r="OJR80"/>
      <c r="OJS80"/>
      <c r="OJT80"/>
      <c r="OJU80"/>
      <c r="OJV80"/>
      <c r="OJW80"/>
      <c r="OJX80"/>
      <c r="OJY80"/>
      <c r="OJZ80"/>
      <c r="OKA80"/>
      <c r="OKB80"/>
      <c r="OKC80"/>
      <c r="OKD80"/>
      <c r="OKE80"/>
      <c r="OKF80"/>
      <c r="OKG80"/>
      <c r="OKH80"/>
      <c r="OKI80"/>
      <c r="OKJ80"/>
      <c r="OKK80"/>
      <c r="OKL80"/>
      <c r="OKM80"/>
      <c r="OKN80"/>
      <c r="OKO80"/>
      <c r="OKP80"/>
      <c r="OKQ80"/>
      <c r="OKR80"/>
      <c r="OKS80"/>
      <c r="OKT80"/>
      <c r="OKU80"/>
      <c r="OKV80"/>
      <c r="OKW80"/>
      <c r="OKX80"/>
      <c r="OKY80"/>
      <c r="OKZ80"/>
      <c r="OLA80"/>
      <c r="OLB80"/>
      <c r="OLC80"/>
      <c r="OLD80"/>
      <c r="OLE80"/>
      <c r="OLF80"/>
      <c r="OLG80"/>
      <c r="OLH80"/>
      <c r="OLI80"/>
      <c r="OLJ80"/>
      <c r="OLK80"/>
      <c r="OLL80"/>
      <c r="OLM80"/>
      <c r="OLN80"/>
      <c r="OLO80"/>
      <c r="OLP80"/>
      <c r="OLQ80"/>
      <c r="OLR80"/>
      <c r="OLS80"/>
      <c r="OLT80"/>
      <c r="OLU80"/>
      <c r="OLV80"/>
      <c r="OLW80"/>
      <c r="OLX80"/>
      <c r="OLY80"/>
      <c r="OLZ80"/>
      <c r="OMA80"/>
      <c r="OMB80"/>
      <c r="OMC80"/>
      <c r="OMD80"/>
      <c r="OME80"/>
      <c r="OMF80"/>
      <c r="OMG80"/>
      <c r="OMH80"/>
      <c r="OMI80"/>
      <c r="OMJ80"/>
      <c r="OMK80"/>
      <c r="OML80"/>
      <c r="OMM80"/>
      <c r="OMN80"/>
      <c r="OMO80"/>
      <c r="OMP80"/>
      <c r="OMQ80"/>
      <c r="OMR80"/>
      <c r="OMS80"/>
      <c r="OMT80"/>
      <c r="OMU80"/>
      <c r="OMV80"/>
      <c r="OMW80"/>
      <c r="OMX80"/>
      <c r="OMY80"/>
      <c r="OMZ80"/>
      <c r="ONA80"/>
      <c r="ONB80"/>
      <c r="ONC80"/>
      <c r="OND80"/>
      <c r="ONE80"/>
      <c r="ONF80"/>
      <c r="ONG80"/>
      <c r="ONH80"/>
      <c r="ONI80"/>
      <c r="ONJ80"/>
      <c r="ONK80"/>
      <c r="ONL80"/>
      <c r="ONM80"/>
      <c r="ONN80"/>
      <c r="ONO80"/>
      <c r="ONP80"/>
      <c r="ONQ80"/>
      <c r="ONR80"/>
      <c r="ONS80"/>
      <c r="ONT80"/>
      <c r="ONU80"/>
      <c r="ONV80"/>
      <c r="ONW80"/>
      <c r="ONX80"/>
      <c r="ONY80"/>
      <c r="ONZ80"/>
      <c r="OOA80"/>
      <c r="OOB80"/>
      <c r="OOC80"/>
      <c r="OOD80"/>
      <c r="OOE80"/>
      <c r="OOF80"/>
      <c r="OOG80"/>
      <c r="OOH80"/>
      <c r="OOI80"/>
      <c r="OOJ80"/>
      <c r="OOK80"/>
      <c r="OOL80"/>
      <c r="OOM80"/>
      <c r="OON80"/>
      <c r="OOO80"/>
      <c r="OOP80"/>
      <c r="OOQ80"/>
      <c r="OOR80"/>
      <c r="OOS80"/>
      <c r="OOT80"/>
      <c r="OOU80"/>
      <c r="OOV80"/>
      <c r="OOW80"/>
      <c r="OOX80"/>
      <c r="OOY80"/>
      <c r="OOZ80"/>
      <c r="OPA80"/>
      <c r="OPB80"/>
      <c r="OPC80"/>
      <c r="OPD80"/>
      <c r="OPE80"/>
      <c r="OPF80"/>
      <c r="OPG80"/>
      <c r="OPH80"/>
      <c r="OPI80"/>
      <c r="OPJ80"/>
      <c r="OPK80"/>
      <c r="OPL80"/>
      <c r="OPM80"/>
      <c r="OPN80"/>
      <c r="OPO80"/>
      <c r="OPP80"/>
      <c r="OPQ80"/>
      <c r="OPR80"/>
      <c r="OPS80"/>
      <c r="OPT80"/>
      <c r="OPU80"/>
      <c r="OPV80"/>
      <c r="OPW80"/>
      <c r="OPX80"/>
      <c r="OPY80"/>
      <c r="OPZ80"/>
      <c r="OQA80"/>
      <c r="OQB80"/>
      <c r="OQC80"/>
      <c r="OQD80"/>
      <c r="OQE80"/>
      <c r="OQF80"/>
      <c r="OQG80"/>
      <c r="OQH80"/>
      <c r="OQI80"/>
      <c r="OQJ80"/>
      <c r="OQK80"/>
      <c r="OQL80"/>
      <c r="OQM80"/>
      <c r="OQN80"/>
      <c r="OQO80"/>
      <c r="OQP80"/>
      <c r="OQQ80"/>
      <c r="OQR80"/>
      <c r="OQS80"/>
      <c r="OQT80"/>
      <c r="OQU80"/>
      <c r="OQV80"/>
      <c r="OQW80"/>
      <c r="OQX80"/>
      <c r="OQY80"/>
      <c r="OQZ80"/>
      <c r="ORA80"/>
      <c r="ORB80"/>
      <c r="ORC80"/>
      <c r="ORD80"/>
      <c r="ORE80"/>
      <c r="ORF80"/>
      <c r="ORG80"/>
      <c r="ORH80"/>
      <c r="ORI80"/>
      <c r="ORJ80"/>
      <c r="ORK80"/>
      <c r="ORL80"/>
      <c r="ORM80"/>
      <c r="ORN80"/>
      <c r="ORO80"/>
      <c r="ORP80"/>
      <c r="ORQ80"/>
      <c r="ORR80"/>
      <c r="ORS80"/>
      <c r="ORT80"/>
      <c r="ORU80"/>
      <c r="ORV80"/>
      <c r="ORW80"/>
      <c r="ORX80"/>
      <c r="ORY80"/>
      <c r="ORZ80"/>
      <c r="OSA80"/>
      <c r="OSB80"/>
      <c r="OSC80"/>
      <c r="OSD80"/>
      <c r="OSE80"/>
      <c r="OSF80"/>
      <c r="OSG80"/>
      <c r="OSH80"/>
      <c r="OSI80"/>
      <c r="OSJ80"/>
      <c r="OSK80"/>
      <c r="OSL80"/>
      <c r="OSM80"/>
      <c r="OSN80"/>
      <c r="OSO80"/>
      <c r="OSP80"/>
      <c r="OSQ80"/>
      <c r="OSR80"/>
      <c r="OSS80"/>
      <c r="OST80"/>
      <c r="OSU80"/>
      <c r="OSV80"/>
      <c r="OSW80"/>
      <c r="OSX80"/>
      <c r="OSY80"/>
      <c r="OSZ80"/>
      <c r="OTA80"/>
      <c r="OTB80"/>
      <c r="OTC80"/>
      <c r="OTD80"/>
      <c r="OTE80"/>
      <c r="OTF80"/>
      <c r="OTG80"/>
      <c r="OTH80"/>
      <c r="OTI80"/>
      <c r="OTJ80"/>
      <c r="OTK80"/>
      <c r="OTL80"/>
      <c r="OTM80"/>
      <c r="OTN80"/>
      <c r="OTO80"/>
      <c r="OTP80"/>
      <c r="OTQ80"/>
      <c r="OTR80"/>
      <c r="OTS80"/>
      <c r="OTT80"/>
      <c r="OTU80"/>
      <c r="OTV80"/>
      <c r="OTW80"/>
      <c r="OTX80"/>
      <c r="OTY80"/>
      <c r="OTZ80"/>
      <c r="OUA80"/>
      <c r="OUB80"/>
      <c r="OUC80"/>
      <c r="OUD80"/>
      <c r="OUE80"/>
      <c r="OUF80"/>
      <c r="OUG80"/>
      <c r="OUH80"/>
      <c r="OUI80"/>
      <c r="OUJ80"/>
      <c r="OUK80"/>
      <c r="OUL80"/>
      <c r="OUM80"/>
      <c r="OUN80"/>
      <c r="OUO80"/>
      <c r="OUP80"/>
      <c r="OUQ80"/>
      <c r="OUR80"/>
      <c r="OUS80"/>
      <c r="OUT80"/>
      <c r="OUU80"/>
      <c r="OUV80"/>
      <c r="OUW80"/>
      <c r="OUX80"/>
      <c r="OUY80"/>
      <c r="OUZ80"/>
      <c r="OVA80"/>
      <c r="OVB80"/>
      <c r="OVC80"/>
      <c r="OVD80"/>
      <c r="OVE80"/>
      <c r="OVF80"/>
      <c r="OVG80"/>
      <c r="OVH80"/>
      <c r="OVI80"/>
      <c r="OVJ80"/>
      <c r="OVK80"/>
      <c r="OVL80"/>
      <c r="OVM80"/>
      <c r="OVN80"/>
      <c r="OVO80"/>
      <c r="OVP80"/>
      <c r="OVQ80"/>
      <c r="OVR80"/>
      <c r="OVS80"/>
      <c r="OVT80"/>
      <c r="OVU80"/>
      <c r="OVV80"/>
      <c r="OVW80"/>
      <c r="OVX80"/>
      <c r="OVY80"/>
      <c r="OVZ80"/>
      <c r="OWA80"/>
      <c r="OWB80"/>
      <c r="OWC80"/>
      <c r="OWD80"/>
      <c r="OWE80"/>
      <c r="OWF80"/>
      <c r="OWG80"/>
      <c r="OWH80"/>
      <c r="OWI80"/>
      <c r="OWJ80"/>
      <c r="OWK80"/>
      <c r="OWL80"/>
      <c r="OWM80"/>
      <c r="OWN80"/>
      <c r="OWO80"/>
      <c r="OWP80"/>
      <c r="OWQ80"/>
      <c r="OWR80"/>
      <c r="OWS80"/>
      <c r="OWT80"/>
      <c r="OWU80"/>
      <c r="OWV80"/>
      <c r="OWW80"/>
      <c r="OWX80"/>
      <c r="OWY80"/>
      <c r="OWZ80"/>
      <c r="OXA80"/>
      <c r="OXB80"/>
      <c r="OXC80"/>
      <c r="OXD80"/>
      <c r="OXE80"/>
      <c r="OXF80"/>
      <c r="OXG80"/>
      <c r="OXH80"/>
      <c r="OXI80"/>
      <c r="OXJ80"/>
      <c r="OXK80"/>
      <c r="OXL80"/>
      <c r="OXM80"/>
      <c r="OXN80"/>
      <c r="OXO80"/>
      <c r="OXP80"/>
      <c r="OXQ80"/>
      <c r="OXR80"/>
      <c r="OXS80"/>
      <c r="OXT80"/>
      <c r="OXU80"/>
      <c r="OXV80"/>
      <c r="OXW80"/>
      <c r="OXX80"/>
      <c r="OXY80"/>
      <c r="OXZ80"/>
      <c r="OYA80"/>
      <c r="OYB80"/>
      <c r="OYC80"/>
      <c r="OYD80"/>
      <c r="OYE80"/>
      <c r="OYF80"/>
      <c r="OYG80"/>
      <c r="OYH80"/>
      <c r="OYI80"/>
      <c r="OYJ80"/>
      <c r="OYK80"/>
      <c r="OYL80"/>
      <c r="OYM80"/>
      <c r="OYN80"/>
      <c r="OYO80"/>
      <c r="OYP80"/>
      <c r="OYQ80"/>
      <c r="OYR80"/>
      <c r="OYS80"/>
      <c r="OYT80"/>
      <c r="OYU80"/>
      <c r="OYV80"/>
      <c r="OYW80"/>
      <c r="OYX80"/>
      <c r="OYY80"/>
      <c r="OYZ80"/>
      <c r="OZA80"/>
      <c r="OZB80"/>
      <c r="OZC80"/>
      <c r="OZD80"/>
      <c r="OZE80"/>
      <c r="OZF80"/>
      <c r="OZG80"/>
      <c r="OZH80"/>
      <c r="OZI80"/>
      <c r="OZJ80"/>
      <c r="OZK80"/>
      <c r="OZL80"/>
      <c r="OZM80"/>
      <c r="OZN80"/>
      <c r="OZO80"/>
      <c r="OZP80"/>
      <c r="OZQ80"/>
      <c r="OZR80"/>
      <c r="OZS80"/>
      <c r="OZT80"/>
      <c r="OZU80"/>
      <c r="OZV80"/>
      <c r="OZW80"/>
      <c r="OZX80"/>
      <c r="OZY80"/>
      <c r="OZZ80"/>
      <c r="PAA80"/>
      <c r="PAB80"/>
      <c r="PAC80"/>
      <c r="PAD80"/>
      <c r="PAE80"/>
      <c r="PAF80"/>
      <c r="PAG80"/>
      <c r="PAH80"/>
      <c r="PAI80"/>
      <c r="PAJ80"/>
      <c r="PAK80"/>
      <c r="PAL80"/>
      <c r="PAM80"/>
      <c r="PAN80"/>
      <c r="PAO80"/>
      <c r="PAP80"/>
      <c r="PAQ80"/>
      <c r="PAR80"/>
      <c r="PAS80"/>
      <c r="PAT80"/>
      <c r="PAU80"/>
      <c r="PAV80"/>
      <c r="PAW80"/>
      <c r="PAX80"/>
      <c r="PAY80"/>
      <c r="PAZ80"/>
      <c r="PBA80"/>
      <c r="PBB80"/>
      <c r="PBC80"/>
      <c r="PBD80"/>
      <c r="PBE80"/>
      <c r="PBF80"/>
      <c r="PBG80"/>
      <c r="PBH80"/>
      <c r="PBI80"/>
      <c r="PBJ80"/>
      <c r="PBK80"/>
      <c r="PBL80"/>
      <c r="PBM80"/>
      <c r="PBN80"/>
      <c r="PBO80"/>
      <c r="PBP80"/>
      <c r="PBQ80"/>
      <c r="PBR80"/>
      <c r="PBS80"/>
      <c r="PBT80"/>
      <c r="PBU80"/>
      <c r="PBV80"/>
      <c r="PBW80"/>
      <c r="PBX80"/>
      <c r="PBY80"/>
      <c r="PBZ80"/>
      <c r="PCA80"/>
      <c r="PCB80"/>
      <c r="PCC80"/>
      <c r="PCD80"/>
      <c r="PCE80"/>
      <c r="PCF80"/>
      <c r="PCG80"/>
      <c r="PCH80"/>
      <c r="PCI80"/>
      <c r="PCJ80"/>
      <c r="PCK80"/>
      <c r="PCL80"/>
      <c r="PCM80"/>
      <c r="PCN80"/>
      <c r="PCO80"/>
      <c r="PCP80"/>
      <c r="PCQ80"/>
      <c r="PCR80"/>
      <c r="PCS80"/>
      <c r="PCT80"/>
      <c r="PCU80"/>
      <c r="PCV80"/>
      <c r="PCW80"/>
      <c r="PCX80"/>
      <c r="PCY80"/>
      <c r="PCZ80"/>
      <c r="PDA80"/>
      <c r="PDB80"/>
      <c r="PDC80"/>
      <c r="PDD80"/>
      <c r="PDE80"/>
      <c r="PDF80"/>
      <c r="PDG80"/>
      <c r="PDH80"/>
      <c r="PDI80"/>
      <c r="PDJ80"/>
      <c r="PDK80"/>
      <c r="PDL80"/>
      <c r="PDM80"/>
      <c r="PDN80"/>
      <c r="PDO80"/>
      <c r="PDP80"/>
      <c r="PDQ80"/>
      <c r="PDR80"/>
      <c r="PDS80"/>
      <c r="PDT80"/>
      <c r="PDU80"/>
      <c r="PDV80"/>
      <c r="PDW80"/>
      <c r="PDX80"/>
      <c r="PDY80"/>
      <c r="PDZ80"/>
      <c r="PEA80"/>
      <c r="PEB80"/>
      <c r="PEC80"/>
      <c r="PED80"/>
      <c r="PEE80"/>
      <c r="PEF80"/>
      <c r="PEG80"/>
      <c r="PEH80"/>
      <c r="PEI80"/>
      <c r="PEJ80"/>
      <c r="PEK80"/>
      <c r="PEL80"/>
      <c r="PEM80"/>
      <c r="PEN80"/>
      <c r="PEO80"/>
      <c r="PEP80"/>
      <c r="PEQ80"/>
      <c r="PER80"/>
      <c r="PES80"/>
      <c r="PET80"/>
      <c r="PEU80"/>
      <c r="PEV80"/>
      <c r="PEW80"/>
      <c r="PEX80"/>
      <c r="PEY80"/>
      <c r="PEZ80"/>
      <c r="PFA80"/>
      <c r="PFB80"/>
      <c r="PFC80"/>
      <c r="PFD80"/>
      <c r="PFE80"/>
      <c r="PFF80"/>
      <c r="PFG80"/>
      <c r="PFH80"/>
      <c r="PFI80"/>
      <c r="PFJ80"/>
      <c r="PFK80"/>
      <c r="PFL80"/>
      <c r="PFM80"/>
      <c r="PFN80"/>
      <c r="PFO80"/>
      <c r="PFP80"/>
      <c r="PFQ80"/>
      <c r="PFR80"/>
      <c r="PFS80"/>
      <c r="PFT80"/>
      <c r="PFU80"/>
      <c r="PFV80"/>
      <c r="PFW80"/>
      <c r="PFX80"/>
      <c r="PFY80"/>
      <c r="PFZ80"/>
      <c r="PGA80"/>
      <c r="PGB80"/>
      <c r="PGC80"/>
      <c r="PGD80"/>
      <c r="PGE80"/>
      <c r="PGF80"/>
      <c r="PGG80"/>
      <c r="PGH80"/>
      <c r="PGI80"/>
      <c r="PGJ80"/>
      <c r="PGK80"/>
      <c r="PGL80"/>
      <c r="PGM80"/>
      <c r="PGN80"/>
      <c r="PGO80"/>
      <c r="PGP80"/>
      <c r="PGQ80"/>
      <c r="PGR80"/>
      <c r="PGS80"/>
      <c r="PGT80"/>
      <c r="PGU80"/>
      <c r="PGV80"/>
      <c r="PGW80"/>
      <c r="PGX80"/>
      <c r="PGY80"/>
      <c r="PGZ80"/>
      <c r="PHA80"/>
      <c r="PHB80"/>
      <c r="PHC80"/>
      <c r="PHD80"/>
      <c r="PHE80"/>
      <c r="PHF80"/>
      <c r="PHG80"/>
      <c r="PHH80"/>
      <c r="PHI80"/>
      <c r="PHJ80"/>
      <c r="PHK80"/>
      <c r="PHL80"/>
      <c r="PHM80"/>
      <c r="PHN80"/>
      <c r="PHO80"/>
      <c r="PHP80"/>
      <c r="PHQ80"/>
      <c r="PHR80"/>
      <c r="PHS80"/>
      <c r="PHT80"/>
      <c r="PHU80"/>
      <c r="PHV80"/>
      <c r="PHW80"/>
      <c r="PHX80"/>
      <c r="PHY80"/>
      <c r="PHZ80"/>
      <c r="PIA80"/>
      <c r="PIB80"/>
      <c r="PIC80"/>
      <c r="PID80"/>
      <c r="PIE80"/>
      <c r="PIF80"/>
      <c r="PIG80"/>
      <c r="PIH80"/>
      <c r="PII80"/>
      <c r="PIJ80"/>
      <c r="PIK80"/>
      <c r="PIL80"/>
      <c r="PIM80"/>
      <c r="PIN80"/>
      <c r="PIO80"/>
      <c r="PIP80"/>
      <c r="PIQ80"/>
      <c r="PIR80"/>
      <c r="PIS80"/>
      <c r="PIT80"/>
      <c r="PIU80"/>
      <c r="PIV80"/>
      <c r="PIW80"/>
      <c r="PIX80"/>
      <c r="PIY80"/>
      <c r="PIZ80"/>
      <c r="PJA80"/>
      <c r="PJB80"/>
      <c r="PJC80"/>
      <c r="PJD80"/>
      <c r="PJE80"/>
      <c r="PJF80"/>
      <c r="PJG80"/>
      <c r="PJH80"/>
      <c r="PJI80"/>
      <c r="PJJ80"/>
      <c r="PJK80"/>
      <c r="PJL80"/>
      <c r="PJM80"/>
      <c r="PJN80"/>
      <c r="PJO80"/>
      <c r="PJP80"/>
      <c r="PJQ80"/>
      <c r="PJR80"/>
      <c r="PJS80"/>
      <c r="PJT80"/>
      <c r="PJU80"/>
      <c r="PJV80"/>
      <c r="PJW80"/>
      <c r="PJX80"/>
      <c r="PJY80"/>
      <c r="PJZ80"/>
      <c r="PKA80"/>
      <c r="PKB80"/>
      <c r="PKC80"/>
      <c r="PKD80"/>
      <c r="PKE80"/>
      <c r="PKF80"/>
      <c r="PKG80"/>
      <c r="PKH80"/>
      <c r="PKI80"/>
      <c r="PKJ80"/>
      <c r="PKK80"/>
      <c r="PKL80"/>
      <c r="PKM80"/>
      <c r="PKN80"/>
      <c r="PKO80"/>
      <c r="PKP80"/>
      <c r="PKQ80"/>
      <c r="PKR80"/>
      <c r="PKS80"/>
      <c r="PKT80"/>
      <c r="PKU80"/>
      <c r="PKV80"/>
      <c r="PKW80"/>
      <c r="PKX80"/>
      <c r="PKY80"/>
      <c r="PKZ80"/>
      <c r="PLA80"/>
      <c r="PLB80"/>
      <c r="PLC80"/>
      <c r="PLD80"/>
      <c r="PLE80"/>
      <c r="PLF80"/>
      <c r="PLG80"/>
      <c r="PLH80"/>
      <c r="PLI80"/>
      <c r="PLJ80"/>
      <c r="PLK80"/>
      <c r="PLL80"/>
      <c r="PLM80"/>
      <c r="PLN80"/>
      <c r="PLO80"/>
      <c r="PLP80"/>
      <c r="PLQ80"/>
      <c r="PLR80"/>
      <c r="PLS80"/>
      <c r="PLT80"/>
      <c r="PLU80"/>
      <c r="PLV80"/>
      <c r="PLW80"/>
      <c r="PLX80"/>
      <c r="PLY80"/>
      <c r="PLZ80"/>
      <c r="PMA80"/>
      <c r="PMB80"/>
      <c r="PMC80"/>
      <c r="PMD80"/>
      <c r="PME80"/>
      <c r="PMF80"/>
      <c r="PMG80"/>
      <c r="PMH80"/>
      <c r="PMI80"/>
      <c r="PMJ80"/>
      <c r="PMK80"/>
      <c r="PML80"/>
      <c r="PMM80"/>
      <c r="PMN80"/>
      <c r="PMO80"/>
      <c r="PMP80"/>
      <c r="PMQ80"/>
      <c r="PMR80"/>
      <c r="PMS80"/>
      <c r="PMT80"/>
      <c r="PMU80"/>
      <c r="PMV80"/>
      <c r="PMW80"/>
      <c r="PMX80"/>
      <c r="PMY80"/>
      <c r="PMZ80"/>
      <c r="PNA80"/>
      <c r="PNB80"/>
      <c r="PNC80"/>
      <c r="PND80"/>
      <c r="PNE80"/>
      <c r="PNF80"/>
      <c r="PNG80"/>
      <c r="PNH80"/>
      <c r="PNI80"/>
      <c r="PNJ80"/>
      <c r="PNK80"/>
      <c r="PNL80"/>
      <c r="PNM80"/>
      <c r="PNN80"/>
      <c r="PNO80"/>
      <c r="PNP80"/>
      <c r="PNQ80"/>
      <c r="PNR80"/>
      <c r="PNS80"/>
      <c r="PNT80"/>
      <c r="PNU80"/>
      <c r="PNV80"/>
      <c r="PNW80"/>
      <c r="PNX80"/>
      <c r="PNY80"/>
      <c r="PNZ80"/>
      <c r="POA80"/>
      <c r="POB80"/>
      <c r="POC80"/>
      <c r="POD80"/>
      <c r="POE80"/>
      <c r="POF80"/>
      <c r="POG80"/>
      <c r="POH80"/>
      <c r="POI80"/>
      <c r="POJ80"/>
      <c r="POK80"/>
      <c r="POL80"/>
      <c r="POM80"/>
      <c r="PON80"/>
      <c r="POO80"/>
      <c r="POP80"/>
      <c r="POQ80"/>
      <c r="POR80"/>
      <c r="POS80"/>
      <c r="POT80"/>
      <c r="POU80"/>
      <c r="POV80"/>
      <c r="POW80"/>
      <c r="POX80"/>
      <c r="POY80"/>
      <c r="POZ80"/>
      <c r="PPA80"/>
      <c r="PPB80"/>
      <c r="PPC80"/>
      <c r="PPD80"/>
      <c r="PPE80"/>
      <c r="PPF80"/>
      <c r="PPG80"/>
      <c r="PPH80"/>
      <c r="PPI80"/>
      <c r="PPJ80"/>
      <c r="PPK80"/>
      <c r="PPL80"/>
      <c r="PPM80"/>
      <c r="PPN80"/>
      <c r="PPO80"/>
      <c r="PPP80"/>
      <c r="PPQ80"/>
      <c r="PPR80"/>
      <c r="PPS80"/>
      <c r="PPT80"/>
      <c r="PPU80"/>
      <c r="PPV80"/>
      <c r="PPW80"/>
      <c r="PPX80"/>
      <c r="PPY80"/>
      <c r="PPZ80"/>
      <c r="PQA80"/>
      <c r="PQB80"/>
      <c r="PQC80"/>
      <c r="PQD80"/>
      <c r="PQE80"/>
      <c r="PQF80"/>
      <c r="PQG80"/>
      <c r="PQH80"/>
      <c r="PQI80"/>
      <c r="PQJ80"/>
      <c r="PQK80"/>
      <c r="PQL80"/>
      <c r="PQM80"/>
      <c r="PQN80"/>
      <c r="PQO80"/>
      <c r="PQP80"/>
      <c r="PQQ80"/>
      <c r="PQR80"/>
      <c r="PQS80"/>
      <c r="PQT80"/>
      <c r="PQU80"/>
      <c r="PQV80"/>
      <c r="PQW80"/>
      <c r="PQX80"/>
      <c r="PQY80"/>
      <c r="PQZ80"/>
      <c r="PRA80"/>
      <c r="PRB80"/>
      <c r="PRC80"/>
      <c r="PRD80"/>
      <c r="PRE80"/>
      <c r="PRF80"/>
      <c r="PRG80"/>
      <c r="PRH80"/>
      <c r="PRI80"/>
      <c r="PRJ80"/>
      <c r="PRK80"/>
      <c r="PRL80"/>
      <c r="PRM80"/>
      <c r="PRN80"/>
      <c r="PRO80"/>
      <c r="PRP80"/>
      <c r="PRQ80"/>
      <c r="PRR80"/>
      <c r="PRS80"/>
      <c r="PRT80"/>
      <c r="PRU80"/>
      <c r="PRV80"/>
      <c r="PRW80"/>
      <c r="PRX80"/>
      <c r="PRY80"/>
      <c r="PRZ80"/>
      <c r="PSA80"/>
      <c r="PSB80"/>
      <c r="PSC80"/>
      <c r="PSD80"/>
      <c r="PSE80"/>
      <c r="PSF80"/>
      <c r="PSG80"/>
      <c r="PSH80"/>
      <c r="PSI80"/>
      <c r="PSJ80"/>
      <c r="PSK80"/>
      <c r="PSL80"/>
      <c r="PSM80"/>
      <c r="PSN80"/>
      <c r="PSO80"/>
      <c r="PSP80"/>
      <c r="PSQ80"/>
      <c r="PSR80"/>
      <c r="PSS80"/>
      <c r="PST80"/>
      <c r="PSU80"/>
      <c r="PSV80"/>
      <c r="PSW80"/>
      <c r="PSX80"/>
      <c r="PSY80"/>
      <c r="PSZ80"/>
      <c r="PTA80"/>
      <c r="PTB80"/>
      <c r="PTC80"/>
      <c r="PTD80"/>
      <c r="PTE80"/>
      <c r="PTF80"/>
      <c r="PTG80"/>
      <c r="PTH80"/>
      <c r="PTI80"/>
      <c r="PTJ80"/>
      <c r="PTK80"/>
      <c r="PTL80"/>
      <c r="PTM80"/>
      <c r="PTN80"/>
      <c r="PTO80"/>
      <c r="PTP80"/>
      <c r="PTQ80"/>
      <c r="PTR80"/>
      <c r="PTS80"/>
      <c r="PTT80"/>
      <c r="PTU80"/>
      <c r="PTV80"/>
      <c r="PTW80"/>
      <c r="PTX80"/>
      <c r="PTY80"/>
      <c r="PTZ80"/>
      <c r="PUA80"/>
      <c r="PUB80"/>
      <c r="PUC80"/>
      <c r="PUD80"/>
      <c r="PUE80"/>
      <c r="PUF80"/>
      <c r="PUG80"/>
      <c r="PUH80"/>
      <c r="PUI80"/>
      <c r="PUJ80"/>
      <c r="PUK80"/>
      <c r="PUL80"/>
      <c r="PUM80"/>
      <c r="PUN80"/>
      <c r="PUO80"/>
      <c r="PUP80"/>
      <c r="PUQ80"/>
      <c r="PUR80"/>
      <c r="PUS80"/>
      <c r="PUT80"/>
      <c r="PUU80"/>
      <c r="PUV80"/>
      <c r="PUW80"/>
      <c r="PUX80"/>
      <c r="PUY80"/>
      <c r="PUZ80"/>
      <c r="PVA80"/>
      <c r="PVB80"/>
      <c r="PVC80"/>
      <c r="PVD80"/>
      <c r="PVE80"/>
      <c r="PVF80"/>
      <c r="PVG80"/>
      <c r="PVH80"/>
      <c r="PVI80"/>
      <c r="PVJ80"/>
      <c r="PVK80"/>
      <c r="PVL80"/>
      <c r="PVM80"/>
      <c r="PVN80"/>
      <c r="PVO80"/>
      <c r="PVP80"/>
      <c r="PVQ80"/>
      <c r="PVR80"/>
      <c r="PVS80"/>
      <c r="PVT80"/>
      <c r="PVU80"/>
      <c r="PVV80"/>
      <c r="PVW80"/>
      <c r="PVX80"/>
      <c r="PVY80"/>
      <c r="PVZ80"/>
      <c r="PWA80"/>
      <c r="PWB80"/>
      <c r="PWC80"/>
      <c r="PWD80"/>
      <c r="PWE80"/>
      <c r="PWF80"/>
      <c r="PWG80"/>
      <c r="PWH80"/>
      <c r="PWI80"/>
      <c r="PWJ80"/>
      <c r="PWK80"/>
      <c r="PWL80"/>
      <c r="PWM80"/>
      <c r="PWN80"/>
      <c r="PWO80"/>
      <c r="PWP80"/>
      <c r="PWQ80"/>
      <c r="PWR80"/>
      <c r="PWS80"/>
      <c r="PWT80"/>
      <c r="PWU80"/>
      <c r="PWV80"/>
      <c r="PWW80"/>
      <c r="PWX80"/>
      <c r="PWY80"/>
      <c r="PWZ80"/>
      <c r="PXA80"/>
      <c r="PXB80"/>
      <c r="PXC80"/>
      <c r="PXD80"/>
      <c r="PXE80"/>
      <c r="PXF80"/>
      <c r="PXG80"/>
      <c r="PXH80"/>
      <c r="PXI80"/>
      <c r="PXJ80"/>
      <c r="PXK80"/>
      <c r="PXL80"/>
      <c r="PXM80"/>
      <c r="PXN80"/>
      <c r="PXO80"/>
      <c r="PXP80"/>
      <c r="PXQ80"/>
      <c r="PXR80"/>
      <c r="PXS80"/>
      <c r="PXT80"/>
      <c r="PXU80"/>
      <c r="PXV80"/>
      <c r="PXW80"/>
      <c r="PXX80"/>
      <c r="PXY80"/>
      <c r="PXZ80"/>
      <c r="PYA80"/>
      <c r="PYB80"/>
      <c r="PYC80"/>
      <c r="PYD80"/>
      <c r="PYE80"/>
      <c r="PYF80"/>
      <c r="PYG80"/>
      <c r="PYH80"/>
      <c r="PYI80"/>
      <c r="PYJ80"/>
      <c r="PYK80"/>
      <c r="PYL80"/>
      <c r="PYM80"/>
      <c r="PYN80"/>
      <c r="PYO80"/>
      <c r="PYP80"/>
      <c r="PYQ80"/>
      <c r="PYR80"/>
      <c r="PYS80"/>
      <c r="PYT80"/>
      <c r="PYU80"/>
      <c r="PYV80"/>
      <c r="PYW80"/>
      <c r="PYX80"/>
      <c r="PYY80"/>
      <c r="PYZ80"/>
      <c r="PZA80"/>
      <c r="PZB80"/>
      <c r="PZC80"/>
      <c r="PZD80"/>
      <c r="PZE80"/>
      <c r="PZF80"/>
      <c r="PZG80"/>
      <c r="PZH80"/>
      <c r="PZI80"/>
      <c r="PZJ80"/>
      <c r="PZK80"/>
      <c r="PZL80"/>
      <c r="PZM80"/>
      <c r="PZN80"/>
      <c r="PZO80"/>
      <c r="PZP80"/>
      <c r="PZQ80"/>
      <c r="PZR80"/>
      <c r="PZS80"/>
      <c r="PZT80"/>
      <c r="PZU80"/>
      <c r="PZV80"/>
      <c r="PZW80"/>
      <c r="PZX80"/>
      <c r="PZY80"/>
      <c r="PZZ80"/>
      <c r="QAA80"/>
      <c r="QAB80"/>
      <c r="QAC80"/>
      <c r="QAD80"/>
      <c r="QAE80"/>
      <c r="QAF80"/>
      <c r="QAG80"/>
      <c r="QAH80"/>
      <c r="QAI80"/>
      <c r="QAJ80"/>
      <c r="QAK80"/>
      <c r="QAL80"/>
      <c r="QAM80"/>
      <c r="QAN80"/>
      <c r="QAO80"/>
      <c r="QAP80"/>
      <c r="QAQ80"/>
      <c r="QAR80"/>
      <c r="QAS80"/>
      <c r="QAT80"/>
      <c r="QAU80"/>
      <c r="QAV80"/>
      <c r="QAW80"/>
      <c r="QAX80"/>
      <c r="QAY80"/>
      <c r="QAZ80"/>
      <c r="QBA80"/>
      <c r="QBB80"/>
      <c r="QBC80"/>
      <c r="QBD80"/>
      <c r="QBE80"/>
      <c r="QBF80"/>
      <c r="QBG80"/>
      <c r="QBH80"/>
      <c r="QBI80"/>
      <c r="QBJ80"/>
      <c r="QBK80"/>
      <c r="QBL80"/>
      <c r="QBM80"/>
      <c r="QBN80"/>
      <c r="QBO80"/>
      <c r="QBP80"/>
      <c r="QBQ80"/>
      <c r="QBR80"/>
      <c r="QBS80"/>
      <c r="QBT80"/>
      <c r="QBU80"/>
      <c r="QBV80"/>
      <c r="QBW80"/>
      <c r="QBX80"/>
      <c r="QBY80"/>
      <c r="QBZ80"/>
      <c r="QCA80"/>
      <c r="QCB80"/>
      <c r="QCC80"/>
      <c r="QCD80"/>
      <c r="QCE80"/>
      <c r="QCF80"/>
      <c r="QCG80"/>
      <c r="QCH80"/>
      <c r="QCI80"/>
      <c r="QCJ80"/>
      <c r="QCK80"/>
      <c r="QCL80"/>
      <c r="QCM80"/>
      <c r="QCN80"/>
      <c r="QCO80"/>
      <c r="QCP80"/>
      <c r="QCQ80"/>
      <c r="QCR80"/>
      <c r="QCS80"/>
      <c r="QCT80"/>
      <c r="QCU80"/>
      <c r="QCV80"/>
      <c r="QCW80"/>
      <c r="QCX80"/>
      <c r="QCY80"/>
      <c r="QCZ80"/>
      <c r="QDA80"/>
      <c r="QDB80"/>
      <c r="QDC80"/>
      <c r="QDD80"/>
      <c r="QDE80"/>
      <c r="QDF80"/>
      <c r="QDG80"/>
      <c r="QDH80"/>
      <c r="QDI80"/>
      <c r="QDJ80"/>
      <c r="QDK80"/>
      <c r="QDL80"/>
      <c r="QDM80"/>
      <c r="QDN80"/>
      <c r="QDO80"/>
      <c r="QDP80"/>
      <c r="QDQ80"/>
      <c r="QDR80"/>
      <c r="QDS80"/>
      <c r="QDT80"/>
      <c r="QDU80"/>
      <c r="QDV80"/>
      <c r="QDW80"/>
      <c r="QDX80"/>
      <c r="QDY80"/>
      <c r="QDZ80"/>
      <c r="QEA80"/>
      <c r="QEB80"/>
      <c r="QEC80"/>
      <c r="QED80"/>
      <c r="QEE80"/>
      <c r="QEF80"/>
      <c r="QEG80"/>
      <c r="QEH80"/>
      <c r="QEI80"/>
      <c r="QEJ80"/>
      <c r="QEK80"/>
      <c r="QEL80"/>
      <c r="QEM80"/>
      <c r="QEN80"/>
      <c r="QEO80"/>
      <c r="QEP80"/>
      <c r="QEQ80"/>
      <c r="QER80"/>
      <c r="QES80"/>
      <c r="QET80"/>
      <c r="QEU80"/>
      <c r="QEV80"/>
      <c r="QEW80"/>
      <c r="QEX80"/>
      <c r="QEY80"/>
      <c r="QEZ80"/>
      <c r="QFA80"/>
      <c r="QFB80"/>
      <c r="QFC80"/>
      <c r="QFD80"/>
      <c r="QFE80"/>
      <c r="QFF80"/>
      <c r="QFG80"/>
      <c r="QFH80"/>
      <c r="QFI80"/>
      <c r="QFJ80"/>
      <c r="QFK80"/>
      <c r="QFL80"/>
      <c r="QFM80"/>
      <c r="QFN80"/>
      <c r="QFO80"/>
      <c r="QFP80"/>
      <c r="QFQ80"/>
      <c r="QFR80"/>
      <c r="QFS80"/>
      <c r="QFT80"/>
      <c r="QFU80"/>
      <c r="QFV80"/>
      <c r="QFW80"/>
      <c r="QFX80"/>
      <c r="QFY80"/>
      <c r="QFZ80"/>
      <c r="QGA80"/>
      <c r="QGB80"/>
      <c r="QGC80"/>
      <c r="QGD80"/>
      <c r="QGE80"/>
      <c r="QGF80"/>
      <c r="QGG80"/>
      <c r="QGH80"/>
      <c r="QGI80"/>
      <c r="QGJ80"/>
      <c r="QGK80"/>
      <c r="QGL80"/>
      <c r="QGM80"/>
      <c r="QGN80"/>
      <c r="QGO80"/>
      <c r="QGP80"/>
      <c r="QGQ80"/>
      <c r="QGR80"/>
      <c r="QGS80"/>
      <c r="QGT80"/>
      <c r="QGU80"/>
      <c r="QGV80"/>
      <c r="QGW80"/>
      <c r="QGX80"/>
      <c r="QGY80"/>
      <c r="QGZ80"/>
      <c r="QHA80"/>
      <c r="QHB80"/>
      <c r="QHC80"/>
      <c r="QHD80"/>
      <c r="QHE80"/>
      <c r="QHF80"/>
      <c r="QHG80"/>
      <c r="QHH80"/>
      <c r="QHI80"/>
      <c r="QHJ80"/>
      <c r="QHK80"/>
      <c r="QHL80"/>
      <c r="QHM80"/>
      <c r="QHN80"/>
      <c r="QHO80"/>
      <c r="QHP80"/>
      <c r="QHQ80"/>
      <c r="QHR80"/>
      <c r="QHS80"/>
      <c r="QHT80"/>
      <c r="QHU80"/>
      <c r="QHV80"/>
      <c r="QHW80"/>
      <c r="QHX80"/>
      <c r="QHY80"/>
      <c r="QHZ80"/>
      <c r="QIA80"/>
      <c r="QIB80"/>
      <c r="QIC80"/>
      <c r="QID80"/>
      <c r="QIE80"/>
      <c r="QIF80"/>
      <c r="QIG80"/>
      <c r="QIH80"/>
      <c r="QII80"/>
      <c r="QIJ80"/>
      <c r="QIK80"/>
      <c r="QIL80"/>
      <c r="QIM80"/>
      <c r="QIN80"/>
      <c r="QIO80"/>
      <c r="QIP80"/>
      <c r="QIQ80"/>
      <c r="QIR80"/>
      <c r="QIS80"/>
      <c r="QIT80"/>
      <c r="QIU80"/>
      <c r="QIV80"/>
      <c r="QIW80"/>
      <c r="QIX80"/>
      <c r="QIY80"/>
      <c r="QIZ80"/>
      <c r="QJA80"/>
      <c r="QJB80"/>
      <c r="QJC80"/>
      <c r="QJD80"/>
      <c r="QJE80"/>
      <c r="QJF80"/>
      <c r="QJG80"/>
      <c r="QJH80"/>
      <c r="QJI80"/>
      <c r="QJJ80"/>
      <c r="QJK80"/>
      <c r="QJL80"/>
      <c r="QJM80"/>
      <c r="QJN80"/>
      <c r="QJO80"/>
      <c r="QJP80"/>
      <c r="QJQ80"/>
      <c r="QJR80"/>
      <c r="QJS80"/>
      <c r="QJT80"/>
      <c r="QJU80"/>
      <c r="QJV80"/>
      <c r="QJW80"/>
      <c r="QJX80"/>
      <c r="QJY80"/>
      <c r="QJZ80"/>
      <c r="QKA80"/>
      <c r="QKB80"/>
      <c r="QKC80"/>
      <c r="QKD80"/>
      <c r="QKE80"/>
      <c r="QKF80"/>
      <c r="QKG80"/>
      <c r="QKH80"/>
      <c r="QKI80"/>
      <c r="QKJ80"/>
      <c r="QKK80"/>
      <c r="QKL80"/>
      <c r="QKM80"/>
      <c r="QKN80"/>
      <c r="QKO80"/>
      <c r="QKP80"/>
      <c r="QKQ80"/>
      <c r="QKR80"/>
      <c r="QKS80"/>
      <c r="QKT80"/>
      <c r="QKU80"/>
      <c r="QKV80"/>
      <c r="QKW80"/>
      <c r="QKX80"/>
      <c r="QKY80"/>
      <c r="QKZ80"/>
      <c r="QLA80"/>
      <c r="QLB80"/>
      <c r="QLC80"/>
      <c r="QLD80"/>
      <c r="QLE80"/>
      <c r="QLF80"/>
      <c r="QLG80"/>
      <c r="QLH80"/>
      <c r="QLI80"/>
      <c r="QLJ80"/>
      <c r="QLK80"/>
      <c r="QLL80"/>
      <c r="QLM80"/>
      <c r="QLN80"/>
      <c r="QLO80"/>
      <c r="QLP80"/>
      <c r="QLQ80"/>
      <c r="QLR80"/>
      <c r="QLS80"/>
      <c r="QLT80"/>
      <c r="QLU80"/>
      <c r="QLV80"/>
      <c r="QLW80"/>
      <c r="QLX80"/>
      <c r="QLY80"/>
      <c r="QLZ80"/>
      <c r="QMA80"/>
      <c r="QMB80"/>
      <c r="QMC80"/>
      <c r="QMD80"/>
      <c r="QME80"/>
      <c r="QMF80"/>
      <c r="QMG80"/>
      <c r="QMH80"/>
      <c r="QMI80"/>
      <c r="QMJ80"/>
      <c r="QMK80"/>
      <c r="QML80"/>
      <c r="QMM80"/>
      <c r="QMN80"/>
      <c r="QMO80"/>
      <c r="QMP80"/>
      <c r="QMQ80"/>
      <c r="QMR80"/>
      <c r="QMS80"/>
      <c r="QMT80"/>
      <c r="QMU80"/>
      <c r="QMV80"/>
      <c r="QMW80"/>
      <c r="QMX80"/>
      <c r="QMY80"/>
      <c r="QMZ80"/>
      <c r="QNA80"/>
      <c r="QNB80"/>
      <c r="QNC80"/>
      <c r="QND80"/>
      <c r="QNE80"/>
      <c r="QNF80"/>
      <c r="QNG80"/>
      <c r="QNH80"/>
      <c r="QNI80"/>
      <c r="QNJ80"/>
      <c r="QNK80"/>
      <c r="QNL80"/>
      <c r="QNM80"/>
      <c r="QNN80"/>
      <c r="QNO80"/>
      <c r="QNP80"/>
      <c r="QNQ80"/>
      <c r="QNR80"/>
      <c r="QNS80"/>
      <c r="QNT80"/>
      <c r="QNU80"/>
      <c r="QNV80"/>
      <c r="QNW80"/>
      <c r="QNX80"/>
      <c r="QNY80"/>
      <c r="QNZ80"/>
      <c r="QOA80"/>
      <c r="QOB80"/>
      <c r="QOC80"/>
      <c r="QOD80"/>
      <c r="QOE80"/>
      <c r="QOF80"/>
      <c r="QOG80"/>
      <c r="QOH80"/>
      <c r="QOI80"/>
      <c r="QOJ80"/>
      <c r="QOK80"/>
      <c r="QOL80"/>
      <c r="QOM80"/>
      <c r="QON80"/>
      <c r="QOO80"/>
      <c r="QOP80"/>
      <c r="QOQ80"/>
      <c r="QOR80"/>
      <c r="QOS80"/>
      <c r="QOT80"/>
      <c r="QOU80"/>
      <c r="QOV80"/>
      <c r="QOW80"/>
      <c r="QOX80"/>
      <c r="QOY80"/>
      <c r="QOZ80"/>
      <c r="QPA80"/>
      <c r="QPB80"/>
      <c r="QPC80"/>
      <c r="QPD80"/>
      <c r="QPE80"/>
      <c r="QPF80"/>
      <c r="QPG80"/>
      <c r="QPH80"/>
      <c r="QPI80"/>
      <c r="QPJ80"/>
      <c r="QPK80"/>
      <c r="QPL80"/>
      <c r="QPM80"/>
      <c r="QPN80"/>
      <c r="QPO80"/>
      <c r="QPP80"/>
      <c r="QPQ80"/>
      <c r="QPR80"/>
      <c r="QPS80"/>
      <c r="QPT80"/>
      <c r="QPU80"/>
      <c r="QPV80"/>
      <c r="QPW80"/>
      <c r="QPX80"/>
      <c r="QPY80"/>
      <c r="QPZ80"/>
      <c r="QQA80"/>
      <c r="QQB80"/>
      <c r="QQC80"/>
      <c r="QQD80"/>
      <c r="QQE80"/>
      <c r="QQF80"/>
      <c r="QQG80"/>
      <c r="QQH80"/>
      <c r="QQI80"/>
      <c r="QQJ80"/>
      <c r="QQK80"/>
      <c r="QQL80"/>
      <c r="QQM80"/>
      <c r="QQN80"/>
      <c r="QQO80"/>
      <c r="QQP80"/>
      <c r="QQQ80"/>
      <c r="QQR80"/>
      <c r="QQS80"/>
      <c r="QQT80"/>
      <c r="QQU80"/>
      <c r="QQV80"/>
      <c r="QQW80"/>
      <c r="QQX80"/>
      <c r="QQY80"/>
      <c r="QQZ80"/>
      <c r="QRA80"/>
      <c r="QRB80"/>
      <c r="QRC80"/>
      <c r="QRD80"/>
      <c r="QRE80"/>
      <c r="QRF80"/>
      <c r="QRG80"/>
      <c r="QRH80"/>
      <c r="QRI80"/>
      <c r="QRJ80"/>
      <c r="QRK80"/>
      <c r="QRL80"/>
      <c r="QRM80"/>
      <c r="QRN80"/>
      <c r="QRO80"/>
      <c r="QRP80"/>
      <c r="QRQ80"/>
      <c r="QRR80"/>
      <c r="QRS80"/>
      <c r="QRT80"/>
      <c r="QRU80"/>
      <c r="QRV80"/>
      <c r="QRW80"/>
      <c r="QRX80"/>
      <c r="QRY80"/>
      <c r="QRZ80"/>
      <c r="QSA80"/>
      <c r="QSB80"/>
      <c r="QSC80"/>
      <c r="QSD80"/>
      <c r="QSE80"/>
      <c r="QSF80"/>
      <c r="QSG80"/>
      <c r="QSH80"/>
      <c r="QSI80"/>
      <c r="QSJ80"/>
      <c r="QSK80"/>
      <c r="QSL80"/>
      <c r="QSM80"/>
      <c r="QSN80"/>
      <c r="QSO80"/>
      <c r="QSP80"/>
      <c r="QSQ80"/>
      <c r="QSR80"/>
      <c r="QSS80"/>
      <c r="QST80"/>
      <c r="QSU80"/>
      <c r="QSV80"/>
      <c r="QSW80"/>
      <c r="QSX80"/>
      <c r="QSY80"/>
      <c r="QSZ80"/>
      <c r="QTA80"/>
      <c r="QTB80"/>
      <c r="QTC80"/>
      <c r="QTD80"/>
      <c r="QTE80"/>
      <c r="QTF80"/>
      <c r="QTG80"/>
      <c r="QTH80"/>
      <c r="QTI80"/>
      <c r="QTJ80"/>
      <c r="QTK80"/>
      <c r="QTL80"/>
      <c r="QTM80"/>
      <c r="QTN80"/>
      <c r="QTO80"/>
      <c r="QTP80"/>
      <c r="QTQ80"/>
      <c r="QTR80"/>
      <c r="QTS80"/>
      <c r="QTT80"/>
      <c r="QTU80"/>
      <c r="QTV80"/>
      <c r="QTW80"/>
      <c r="QTX80"/>
      <c r="QTY80"/>
      <c r="QTZ80"/>
      <c r="QUA80"/>
      <c r="QUB80"/>
      <c r="QUC80"/>
      <c r="QUD80"/>
      <c r="QUE80"/>
      <c r="QUF80"/>
      <c r="QUG80"/>
      <c r="QUH80"/>
      <c r="QUI80"/>
      <c r="QUJ80"/>
      <c r="QUK80"/>
      <c r="QUL80"/>
      <c r="QUM80"/>
      <c r="QUN80"/>
      <c r="QUO80"/>
      <c r="QUP80"/>
      <c r="QUQ80"/>
      <c r="QUR80"/>
      <c r="QUS80"/>
      <c r="QUT80"/>
      <c r="QUU80"/>
      <c r="QUV80"/>
      <c r="QUW80"/>
      <c r="QUX80"/>
      <c r="QUY80"/>
      <c r="QUZ80"/>
      <c r="QVA80"/>
      <c r="QVB80"/>
      <c r="QVC80"/>
      <c r="QVD80"/>
      <c r="QVE80"/>
      <c r="QVF80"/>
      <c r="QVG80"/>
      <c r="QVH80"/>
      <c r="QVI80"/>
      <c r="QVJ80"/>
      <c r="QVK80"/>
      <c r="QVL80"/>
      <c r="QVM80"/>
      <c r="QVN80"/>
      <c r="QVO80"/>
      <c r="QVP80"/>
      <c r="QVQ80"/>
      <c r="QVR80"/>
      <c r="QVS80"/>
      <c r="QVT80"/>
      <c r="QVU80"/>
      <c r="QVV80"/>
      <c r="QVW80"/>
      <c r="QVX80"/>
      <c r="QVY80"/>
      <c r="QVZ80"/>
      <c r="QWA80"/>
      <c r="QWB80"/>
      <c r="QWC80"/>
      <c r="QWD80"/>
      <c r="QWE80"/>
      <c r="QWF80"/>
      <c r="QWG80"/>
      <c r="QWH80"/>
      <c r="QWI80"/>
      <c r="QWJ80"/>
      <c r="QWK80"/>
      <c r="QWL80"/>
      <c r="QWM80"/>
      <c r="QWN80"/>
      <c r="QWO80"/>
      <c r="QWP80"/>
      <c r="QWQ80"/>
      <c r="QWR80"/>
      <c r="QWS80"/>
      <c r="QWT80"/>
      <c r="QWU80"/>
      <c r="QWV80"/>
      <c r="QWW80"/>
      <c r="QWX80"/>
      <c r="QWY80"/>
      <c r="QWZ80"/>
      <c r="QXA80"/>
      <c r="QXB80"/>
      <c r="QXC80"/>
      <c r="QXD80"/>
      <c r="QXE80"/>
      <c r="QXF80"/>
      <c r="QXG80"/>
      <c r="QXH80"/>
      <c r="QXI80"/>
      <c r="QXJ80"/>
      <c r="QXK80"/>
      <c r="QXL80"/>
      <c r="QXM80"/>
      <c r="QXN80"/>
      <c r="QXO80"/>
      <c r="QXP80"/>
      <c r="QXQ80"/>
      <c r="QXR80"/>
      <c r="QXS80"/>
      <c r="QXT80"/>
      <c r="QXU80"/>
      <c r="QXV80"/>
      <c r="QXW80"/>
      <c r="QXX80"/>
      <c r="QXY80"/>
      <c r="QXZ80"/>
      <c r="QYA80"/>
      <c r="QYB80"/>
      <c r="QYC80"/>
      <c r="QYD80"/>
      <c r="QYE80"/>
      <c r="QYF80"/>
      <c r="QYG80"/>
      <c r="QYH80"/>
      <c r="QYI80"/>
      <c r="QYJ80"/>
      <c r="QYK80"/>
      <c r="QYL80"/>
      <c r="QYM80"/>
      <c r="QYN80"/>
      <c r="QYO80"/>
      <c r="QYP80"/>
      <c r="QYQ80"/>
      <c r="QYR80"/>
      <c r="QYS80"/>
      <c r="QYT80"/>
      <c r="QYU80"/>
      <c r="QYV80"/>
      <c r="QYW80"/>
      <c r="QYX80"/>
      <c r="QYY80"/>
      <c r="QYZ80"/>
      <c r="QZA80"/>
      <c r="QZB80"/>
      <c r="QZC80"/>
      <c r="QZD80"/>
      <c r="QZE80"/>
      <c r="QZF80"/>
      <c r="QZG80"/>
      <c r="QZH80"/>
      <c r="QZI80"/>
      <c r="QZJ80"/>
      <c r="QZK80"/>
      <c r="QZL80"/>
      <c r="QZM80"/>
      <c r="QZN80"/>
      <c r="QZO80"/>
      <c r="QZP80"/>
      <c r="QZQ80"/>
      <c r="QZR80"/>
      <c r="QZS80"/>
      <c r="QZT80"/>
      <c r="QZU80"/>
      <c r="QZV80"/>
      <c r="QZW80"/>
      <c r="QZX80"/>
      <c r="QZY80"/>
      <c r="QZZ80"/>
      <c r="RAA80"/>
      <c r="RAB80"/>
      <c r="RAC80"/>
      <c r="RAD80"/>
      <c r="RAE80"/>
      <c r="RAF80"/>
      <c r="RAG80"/>
      <c r="RAH80"/>
      <c r="RAI80"/>
      <c r="RAJ80"/>
      <c r="RAK80"/>
      <c r="RAL80"/>
      <c r="RAM80"/>
      <c r="RAN80"/>
      <c r="RAO80"/>
      <c r="RAP80"/>
      <c r="RAQ80"/>
      <c r="RAR80"/>
      <c r="RAS80"/>
      <c r="RAT80"/>
      <c r="RAU80"/>
      <c r="RAV80"/>
      <c r="RAW80"/>
      <c r="RAX80"/>
      <c r="RAY80"/>
      <c r="RAZ80"/>
      <c r="RBA80"/>
      <c r="RBB80"/>
      <c r="RBC80"/>
      <c r="RBD80"/>
      <c r="RBE80"/>
      <c r="RBF80"/>
      <c r="RBG80"/>
      <c r="RBH80"/>
      <c r="RBI80"/>
      <c r="RBJ80"/>
      <c r="RBK80"/>
      <c r="RBL80"/>
      <c r="RBM80"/>
      <c r="RBN80"/>
      <c r="RBO80"/>
      <c r="RBP80"/>
      <c r="RBQ80"/>
      <c r="RBR80"/>
      <c r="RBS80"/>
      <c r="RBT80"/>
      <c r="RBU80"/>
      <c r="RBV80"/>
      <c r="RBW80"/>
      <c r="RBX80"/>
      <c r="RBY80"/>
      <c r="RBZ80"/>
      <c r="RCA80"/>
      <c r="RCB80"/>
      <c r="RCC80"/>
      <c r="RCD80"/>
      <c r="RCE80"/>
      <c r="RCF80"/>
      <c r="RCG80"/>
      <c r="RCH80"/>
      <c r="RCI80"/>
      <c r="RCJ80"/>
      <c r="RCK80"/>
      <c r="RCL80"/>
      <c r="RCM80"/>
      <c r="RCN80"/>
      <c r="RCO80"/>
      <c r="RCP80"/>
      <c r="RCQ80"/>
      <c r="RCR80"/>
      <c r="RCS80"/>
      <c r="RCT80"/>
      <c r="RCU80"/>
      <c r="RCV80"/>
      <c r="RCW80"/>
      <c r="RCX80"/>
      <c r="RCY80"/>
      <c r="RCZ80"/>
      <c r="RDA80"/>
      <c r="RDB80"/>
      <c r="RDC80"/>
      <c r="RDD80"/>
      <c r="RDE80"/>
      <c r="RDF80"/>
      <c r="RDG80"/>
      <c r="RDH80"/>
      <c r="RDI80"/>
      <c r="RDJ80"/>
      <c r="RDK80"/>
      <c r="RDL80"/>
      <c r="RDM80"/>
      <c r="RDN80"/>
      <c r="RDO80"/>
      <c r="RDP80"/>
      <c r="RDQ80"/>
      <c r="RDR80"/>
      <c r="RDS80"/>
      <c r="RDT80"/>
      <c r="RDU80"/>
      <c r="RDV80"/>
      <c r="RDW80"/>
      <c r="RDX80"/>
      <c r="RDY80"/>
      <c r="RDZ80"/>
      <c r="REA80"/>
      <c r="REB80"/>
      <c r="REC80"/>
      <c r="RED80"/>
      <c r="REE80"/>
      <c r="REF80"/>
      <c r="REG80"/>
      <c r="REH80"/>
      <c r="REI80"/>
      <c r="REJ80"/>
      <c r="REK80"/>
      <c r="REL80"/>
      <c r="REM80"/>
      <c r="REN80"/>
      <c r="REO80"/>
      <c r="REP80"/>
      <c r="REQ80"/>
      <c r="RER80"/>
      <c r="RES80"/>
      <c r="RET80"/>
      <c r="REU80"/>
      <c r="REV80"/>
      <c r="REW80"/>
      <c r="REX80"/>
      <c r="REY80"/>
      <c r="REZ80"/>
      <c r="RFA80"/>
      <c r="RFB80"/>
      <c r="RFC80"/>
      <c r="RFD80"/>
      <c r="RFE80"/>
      <c r="RFF80"/>
      <c r="RFG80"/>
      <c r="RFH80"/>
      <c r="RFI80"/>
      <c r="RFJ80"/>
      <c r="RFK80"/>
      <c r="RFL80"/>
      <c r="RFM80"/>
      <c r="RFN80"/>
      <c r="RFO80"/>
      <c r="RFP80"/>
      <c r="RFQ80"/>
      <c r="RFR80"/>
      <c r="RFS80"/>
      <c r="RFT80"/>
      <c r="RFU80"/>
      <c r="RFV80"/>
      <c r="RFW80"/>
      <c r="RFX80"/>
      <c r="RFY80"/>
      <c r="RFZ80"/>
      <c r="RGA80"/>
      <c r="RGB80"/>
      <c r="RGC80"/>
      <c r="RGD80"/>
      <c r="RGE80"/>
      <c r="RGF80"/>
      <c r="RGG80"/>
      <c r="RGH80"/>
      <c r="RGI80"/>
      <c r="RGJ80"/>
      <c r="RGK80"/>
      <c r="RGL80"/>
      <c r="RGM80"/>
      <c r="RGN80"/>
      <c r="RGO80"/>
      <c r="RGP80"/>
      <c r="RGQ80"/>
      <c r="RGR80"/>
      <c r="RGS80"/>
      <c r="RGT80"/>
      <c r="RGU80"/>
      <c r="RGV80"/>
      <c r="RGW80"/>
      <c r="RGX80"/>
      <c r="RGY80"/>
      <c r="RGZ80"/>
      <c r="RHA80"/>
      <c r="RHB80"/>
      <c r="RHC80"/>
      <c r="RHD80"/>
      <c r="RHE80"/>
      <c r="RHF80"/>
      <c r="RHG80"/>
      <c r="RHH80"/>
      <c r="RHI80"/>
      <c r="RHJ80"/>
      <c r="RHK80"/>
      <c r="RHL80"/>
      <c r="RHM80"/>
      <c r="RHN80"/>
      <c r="RHO80"/>
      <c r="RHP80"/>
      <c r="RHQ80"/>
      <c r="RHR80"/>
      <c r="RHS80"/>
      <c r="RHT80"/>
      <c r="RHU80"/>
      <c r="RHV80"/>
      <c r="RHW80"/>
      <c r="RHX80"/>
      <c r="RHY80"/>
      <c r="RHZ80"/>
      <c r="RIA80"/>
      <c r="RIB80"/>
      <c r="RIC80"/>
      <c r="RID80"/>
      <c r="RIE80"/>
      <c r="RIF80"/>
      <c r="RIG80"/>
      <c r="RIH80"/>
      <c r="RII80"/>
      <c r="RIJ80"/>
      <c r="RIK80"/>
      <c r="RIL80"/>
      <c r="RIM80"/>
      <c r="RIN80"/>
      <c r="RIO80"/>
      <c r="RIP80"/>
      <c r="RIQ80"/>
      <c r="RIR80"/>
      <c r="RIS80"/>
      <c r="RIT80"/>
      <c r="RIU80"/>
      <c r="RIV80"/>
      <c r="RIW80"/>
      <c r="RIX80"/>
      <c r="RIY80"/>
      <c r="RIZ80"/>
      <c r="RJA80"/>
      <c r="RJB80"/>
      <c r="RJC80"/>
      <c r="RJD80"/>
      <c r="RJE80"/>
      <c r="RJF80"/>
      <c r="RJG80"/>
      <c r="RJH80"/>
      <c r="RJI80"/>
      <c r="RJJ80"/>
      <c r="RJK80"/>
      <c r="RJL80"/>
      <c r="RJM80"/>
      <c r="RJN80"/>
      <c r="RJO80"/>
      <c r="RJP80"/>
      <c r="RJQ80"/>
      <c r="RJR80"/>
      <c r="RJS80"/>
      <c r="RJT80"/>
      <c r="RJU80"/>
      <c r="RJV80"/>
      <c r="RJW80"/>
      <c r="RJX80"/>
      <c r="RJY80"/>
      <c r="RJZ80"/>
      <c r="RKA80"/>
      <c r="RKB80"/>
      <c r="RKC80"/>
      <c r="RKD80"/>
      <c r="RKE80"/>
      <c r="RKF80"/>
      <c r="RKG80"/>
      <c r="RKH80"/>
      <c r="RKI80"/>
      <c r="RKJ80"/>
      <c r="RKK80"/>
      <c r="RKL80"/>
      <c r="RKM80"/>
      <c r="RKN80"/>
      <c r="RKO80"/>
      <c r="RKP80"/>
      <c r="RKQ80"/>
      <c r="RKR80"/>
      <c r="RKS80"/>
      <c r="RKT80"/>
      <c r="RKU80"/>
      <c r="RKV80"/>
      <c r="RKW80"/>
      <c r="RKX80"/>
      <c r="RKY80"/>
      <c r="RKZ80"/>
      <c r="RLA80"/>
      <c r="RLB80"/>
      <c r="RLC80"/>
      <c r="RLD80"/>
      <c r="RLE80"/>
      <c r="RLF80"/>
      <c r="RLG80"/>
      <c r="RLH80"/>
      <c r="RLI80"/>
      <c r="RLJ80"/>
      <c r="RLK80"/>
      <c r="RLL80"/>
      <c r="RLM80"/>
      <c r="RLN80"/>
      <c r="RLO80"/>
      <c r="RLP80"/>
      <c r="RLQ80"/>
      <c r="RLR80"/>
      <c r="RLS80"/>
      <c r="RLT80"/>
      <c r="RLU80"/>
      <c r="RLV80"/>
      <c r="RLW80"/>
      <c r="RLX80"/>
      <c r="RLY80"/>
      <c r="RLZ80"/>
      <c r="RMA80"/>
      <c r="RMB80"/>
      <c r="RMC80"/>
      <c r="RMD80"/>
      <c r="RME80"/>
      <c r="RMF80"/>
      <c r="RMG80"/>
      <c r="RMH80"/>
      <c r="RMI80"/>
      <c r="RMJ80"/>
      <c r="RMK80"/>
      <c r="RML80"/>
      <c r="RMM80"/>
      <c r="RMN80"/>
      <c r="RMO80"/>
      <c r="RMP80"/>
      <c r="RMQ80"/>
      <c r="RMR80"/>
      <c r="RMS80"/>
      <c r="RMT80"/>
      <c r="RMU80"/>
      <c r="RMV80"/>
      <c r="RMW80"/>
      <c r="RMX80"/>
      <c r="RMY80"/>
      <c r="RMZ80"/>
      <c r="RNA80"/>
      <c r="RNB80"/>
      <c r="RNC80"/>
      <c r="RND80"/>
      <c r="RNE80"/>
      <c r="RNF80"/>
      <c r="RNG80"/>
      <c r="RNH80"/>
      <c r="RNI80"/>
      <c r="RNJ80"/>
      <c r="RNK80"/>
      <c r="RNL80"/>
      <c r="RNM80"/>
      <c r="RNN80"/>
      <c r="RNO80"/>
      <c r="RNP80"/>
      <c r="RNQ80"/>
      <c r="RNR80"/>
      <c r="RNS80"/>
      <c r="RNT80"/>
      <c r="RNU80"/>
      <c r="RNV80"/>
      <c r="RNW80"/>
      <c r="RNX80"/>
      <c r="RNY80"/>
      <c r="RNZ80"/>
      <c r="ROA80"/>
      <c r="ROB80"/>
      <c r="ROC80"/>
      <c r="ROD80"/>
      <c r="ROE80"/>
      <c r="ROF80"/>
      <c r="ROG80"/>
      <c r="ROH80"/>
      <c r="ROI80"/>
      <c r="ROJ80"/>
      <c r="ROK80"/>
      <c r="ROL80"/>
      <c r="ROM80"/>
      <c r="RON80"/>
      <c r="ROO80"/>
      <c r="ROP80"/>
      <c r="ROQ80"/>
      <c r="ROR80"/>
      <c r="ROS80"/>
      <c r="ROT80"/>
      <c r="ROU80"/>
      <c r="ROV80"/>
      <c r="ROW80"/>
      <c r="ROX80"/>
      <c r="ROY80"/>
      <c r="ROZ80"/>
      <c r="RPA80"/>
      <c r="RPB80"/>
      <c r="RPC80"/>
      <c r="RPD80"/>
      <c r="RPE80"/>
      <c r="RPF80"/>
      <c r="RPG80"/>
      <c r="RPH80"/>
      <c r="RPI80"/>
      <c r="RPJ80"/>
      <c r="RPK80"/>
      <c r="RPL80"/>
      <c r="RPM80"/>
      <c r="RPN80"/>
      <c r="RPO80"/>
      <c r="RPP80"/>
      <c r="RPQ80"/>
      <c r="RPR80"/>
      <c r="RPS80"/>
      <c r="RPT80"/>
      <c r="RPU80"/>
      <c r="RPV80"/>
      <c r="RPW80"/>
      <c r="RPX80"/>
      <c r="RPY80"/>
      <c r="RPZ80"/>
      <c r="RQA80"/>
      <c r="RQB80"/>
      <c r="RQC80"/>
      <c r="RQD80"/>
      <c r="RQE80"/>
      <c r="RQF80"/>
      <c r="RQG80"/>
      <c r="RQH80"/>
      <c r="RQI80"/>
      <c r="RQJ80"/>
      <c r="RQK80"/>
      <c r="RQL80"/>
      <c r="RQM80"/>
      <c r="RQN80"/>
      <c r="RQO80"/>
      <c r="RQP80"/>
      <c r="RQQ80"/>
      <c r="RQR80"/>
      <c r="RQS80"/>
      <c r="RQT80"/>
      <c r="RQU80"/>
      <c r="RQV80"/>
      <c r="RQW80"/>
      <c r="RQX80"/>
      <c r="RQY80"/>
      <c r="RQZ80"/>
      <c r="RRA80"/>
      <c r="RRB80"/>
      <c r="RRC80"/>
      <c r="RRD80"/>
      <c r="RRE80"/>
      <c r="RRF80"/>
      <c r="RRG80"/>
      <c r="RRH80"/>
      <c r="RRI80"/>
      <c r="RRJ80"/>
      <c r="RRK80"/>
      <c r="RRL80"/>
      <c r="RRM80"/>
      <c r="RRN80"/>
      <c r="RRO80"/>
      <c r="RRP80"/>
      <c r="RRQ80"/>
      <c r="RRR80"/>
      <c r="RRS80"/>
      <c r="RRT80"/>
      <c r="RRU80"/>
      <c r="RRV80"/>
      <c r="RRW80"/>
      <c r="RRX80"/>
      <c r="RRY80"/>
      <c r="RRZ80"/>
      <c r="RSA80"/>
      <c r="RSB80"/>
      <c r="RSC80"/>
      <c r="RSD80"/>
      <c r="RSE80"/>
      <c r="RSF80"/>
      <c r="RSG80"/>
      <c r="RSH80"/>
      <c r="RSI80"/>
      <c r="RSJ80"/>
      <c r="RSK80"/>
      <c r="RSL80"/>
      <c r="RSM80"/>
      <c r="RSN80"/>
      <c r="RSO80"/>
      <c r="RSP80"/>
      <c r="RSQ80"/>
      <c r="RSR80"/>
      <c r="RSS80"/>
      <c r="RST80"/>
      <c r="RSU80"/>
      <c r="RSV80"/>
      <c r="RSW80"/>
      <c r="RSX80"/>
      <c r="RSY80"/>
      <c r="RSZ80"/>
      <c r="RTA80"/>
      <c r="RTB80"/>
      <c r="RTC80"/>
      <c r="RTD80"/>
      <c r="RTE80"/>
      <c r="RTF80"/>
      <c r="RTG80"/>
      <c r="RTH80"/>
      <c r="RTI80"/>
      <c r="RTJ80"/>
      <c r="RTK80"/>
      <c r="RTL80"/>
      <c r="RTM80"/>
      <c r="RTN80"/>
      <c r="RTO80"/>
      <c r="RTP80"/>
      <c r="RTQ80"/>
      <c r="RTR80"/>
      <c r="RTS80"/>
      <c r="RTT80"/>
      <c r="RTU80"/>
      <c r="RTV80"/>
      <c r="RTW80"/>
      <c r="RTX80"/>
      <c r="RTY80"/>
      <c r="RTZ80"/>
      <c r="RUA80"/>
      <c r="RUB80"/>
      <c r="RUC80"/>
      <c r="RUD80"/>
      <c r="RUE80"/>
      <c r="RUF80"/>
      <c r="RUG80"/>
      <c r="RUH80"/>
      <c r="RUI80"/>
      <c r="RUJ80"/>
      <c r="RUK80"/>
      <c r="RUL80"/>
      <c r="RUM80"/>
      <c r="RUN80"/>
      <c r="RUO80"/>
      <c r="RUP80"/>
      <c r="RUQ80"/>
      <c r="RUR80"/>
      <c r="RUS80"/>
      <c r="RUT80"/>
      <c r="RUU80"/>
      <c r="RUV80"/>
      <c r="RUW80"/>
      <c r="RUX80"/>
      <c r="RUY80"/>
      <c r="RUZ80"/>
      <c r="RVA80"/>
      <c r="RVB80"/>
      <c r="RVC80"/>
      <c r="RVD80"/>
      <c r="RVE80"/>
      <c r="RVF80"/>
      <c r="RVG80"/>
      <c r="RVH80"/>
      <c r="RVI80"/>
      <c r="RVJ80"/>
      <c r="RVK80"/>
      <c r="RVL80"/>
      <c r="RVM80"/>
      <c r="RVN80"/>
      <c r="RVO80"/>
      <c r="RVP80"/>
      <c r="RVQ80"/>
      <c r="RVR80"/>
      <c r="RVS80"/>
      <c r="RVT80"/>
      <c r="RVU80"/>
      <c r="RVV80"/>
      <c r="RVW80"/>
      <c r="RVX80"/>
      <c r="RVY80"/>
      <c r="RVZ80"/>
      <c r="RWA80"/>
      <c r="RWB80"/>
      <c r="RWC80"/>
      <c r="RWD80"/>
      <c r="RWE80"/>
      <c r="RWF80"/>
      <c r="RWG80"/>
      <c r="RWH80"/>
      <c r="RWI80"/>
      <c r="RWJ80"/>
      <c r="RWK80"/>
      <c r="RWL80"/>
      <c r="RWM80"/>
      <c r="RWN80"/>
      <c r="RWO80"/>
      <c r="RWP80"/>
      <c r="RWQ80"/>
      <c r="RWR80"/>
      <c r="RWS80"/>
      <c r="RWT80"/>
      <c r="RWU80"/>
      <c r="RWV80"/>
      <c r="RWW80"/>
      <c r="RWX80"/>
      <c r="RWY80"/>
      <c r="RWZ80"/>
      <c r="RXA80"/>
      <c r="RXB80"/>
      <c r="RXC80"/>
      <c r="RXD80"/>
      <c r="RXE80"/>
      <c r="RXF80"/>
      <c r="RXG80"/>
      <c r="RXH80"/>
      <c r="RXI80"/>
      <c r="RXJ80"/>
      <c r="RXK80"/>
      <c r="RXL80"/>
      <c r="RXM80"/>
      <c r="RXN80"/>
      <c r="RXO80"/>
      <c r="RXP80"/>
      <c r="RXQ80"/>
      <c r="RXR80"/>
      <c r="RXS80"/>
      <c r="RXT80"/>
      <c r="RXU80"/>
      <c r="RXV80"/>
      <c r="RXW80"/>
      <c r="RXX80"/>
      <c r="RXY80"/>
      <c r="RXZ80"/>
      <c r="RYA80"/>
      <c r="RYB80"/>
      <c r="RYC80"/>
      <c r="RYD80"/>
      <c r="RYE80"/>
      <c r="RYF80"/>
      <c r="RYG80"/>
      <c r="RYH80"/>
      <c r="RYI80"/>
      <c r="RYJ80"/>
      <c r="RYK80"/>
      <c r="RYL80"/>
      <c r="RYM80"/>
      <c r="RYN80"/>
      <c r="RYO80"/>
      <c r="RYP80"/>
      <c r="RYQ80"/>
      <c r="RYR80"/>
      <c r="RYS80"/>
      <c r="RYT80"/>
      <c r="RYU80"/>
      <c r="RYV80"/>
      <c r="RYW80"/>
      <c r="RYX80"/>
      <c r="RYY80"/>
      <c r="RYZ80"/>
      <c r="RZA80"/>
      <c r="RZB80"/>
      <c r="RZC80"/>
      <c r="RZD80"/>
      <c r="RZE80"/>
      <c r="RZF80"/>
      <c r="RZG80"/>
      <c r="RZH80"/>
      <c r="RZI80"/>
      <c r="RZJ80"/>
      <c r="RZK80"/>
      <c r="RZL80"/>
      <c r="RZM80"/>
      <c r="RZN80"/>
      <c r="RZO80"/>
      <c r="RZP80"/>
      <c r="RZQ80"/>
      <c r="RZR80"/>
      <c r="RZS80"/>
      <c r="RZT80"/>
      <c r="RZU80"/>
      <c r="RZV80"/>
      <c r="RZW80"/>
      <c r="RZX80"/>
      <c r="RZY80"/>
      <c r="RZZ80"/>
      <c r="SAA80"/>
      <c r="SAB80"/>
      <c r="SAC80"/>
      <c r="SAD80"/>
      <c r="SAE80"/>
      <c r="SAF80"/>
      <c r="SAG80"/>
      <c r="SAH80"/>
      <c r="SAI80"/>
      <c r="SAJ80"/>
      <c r="SAK80"/>
      <c r="SAL80"/>
      <c r="SAM80"/>
      <c r="SAN80"/>
      <c r="SAO80"/>
      <c r="SAP80"/>
      <c r="SAQ80"/>
      <c r="SAR80"/>
      <c r="SAS80"/>
      <c r="SAT80"/>
      <c r="SAU80"/>
      <c r="SAV80"/>
      <c r="SAW80"/>
      <c r="SAX80"/>
      <c r="SAY80"/>
      <c r="SAZ80"/>
      <c r="SBA80"/>
      <c r="SBB80"/>
      <c r="SBC80"/>
      <c r="SBD80"/>
      <c r="SBE80"/>
      <c r="SBF80"/>
      <c r="SBG80"/>
      <c r="SBH80"/>
      <c r="SBI80"/>
      <c r="SBJ80"/>
      <c r="SBK80"/>
      <c r="SBL80"/>
      <c r="SBM80"/>
      <c r="SBN80"/>
      <c r="SBO80"/>
      <c r="SBP80"/>
      <c r="SBQ80"/>
      <c r="SBR80"/>
      <c r="SBS80"/>
      <c r="SBT80"/>
      <c r="SBU80"/>
      <c r="SBV80"/>
      <c r="SBW80"/>
      <c r="SBX80"/>
      <c r="SBY80"/>
      <c r="SBZ80"/>
      <c r="SCA80"/>
      <c r="SCB80"/>
      <c r="SCC80"/>
      <c r="SCD80"/>
      <c r="SCE80"/>
      <c r="SCF80"/>
      <c r="SCG80"/>
      <c r="SCH80"/>
      <c r="SCI80"/>
      <c r="SCJ80"/>
      <c r="SCK80"/>
      <c r="SCL80"/>
      <c r="SCM80"/>
      <c r="SCN80"/>
      <c r="SCO80"/>
      <c r="SCP80"/>
      <c r="SCQ80"/>
      <c r="SCR80"/>
      <c r="SCS80"/>
      <c r="SCT80"/>
      <c r="SCU80"/>
      <c r="SCV80"/>
      <c r="SCW80"/>
      <c r="SCX80"/>
      <c r="SCY80"/>
      <c r="SCZ80"/>
      <c r="SDA80"/>
      <c r="SDB80"/>
      <c r="SDC80"/>
      <c r="SDD80"/>
      <c r="SDE80"/>
      <c r="SDF80"/>
      <c r="SDG80"/>
      <c r="SDH80"/>
      <c r="SDI80"/>
      <c r="SDJ80"/>
      <c r="SDK80"/>
      <c r="SDL80"/>
      <c r="SDM80"/>
      <c r="SDN80"/>
      <c r="SDO80"/>
      <c r="SDP80"/>
      <c r="SDQ80"/>
      <c r="SDR80"/>
      <c r="SDS80"/>
      <c r="SDT80"/>
      <c r="SDU80"/>
      <c r="SDV80"/>
      <c r="SDW80"/>
      <c r="SDX80"/>
      <c r="SDY80"/>
      <c r="SDZ80"/>
      <c r="SEA80"/>
      <c r="SEB80"/>
      <c r="SEC80"/>
      <c r="SED80"/>
      <c r="SEE80"/>
      <c r="SEF80"/>
      <c r="SEG80"/>
      <c r="SEH80"/>
      <c r="SEI80"/>
      <c r="SEJ80"/>
      <c r="SEK80"/>
      <c r="SEL80"/>
      <c r="SEM80"/>
      <c r="SEN80"/>
      <c r="SEO80"/>
      <c r="SEP80"/>
      <c r="SEQ80"/>
      <c r="SER80"/>
      <c r="SES80"/>
      <c r="SET80"/>
      <c r="SEU80"/>
      <c r="SEV80"/>
      <c r="SEW80"/>
      <c r="SEX80"/>
      <c r="SEY80"/>
      <c r="SEZ80"/>
      <c r="SFA80"/>
      <c r="SFB80"/>
      <c r="SFC80"/>
      <c r="SFD80"/>
      <c r="SFE80"/>
      <c r="SFF80"/>
      <c r="SFG80"/>
      <c r="SFH80"/>
      <c r="SFI80"/>
      <c r="SFJ80"/>
      <c r="SFK80"/>
      <c r="SFL80"/>
      <c r="SFM80"/>
      <c r="SFN80"/>
      <c r="SFO80"/>
      <c r="SFP80"/>
      <c r="SFQ80"/>
      <c r="SFR80"/>
      <c r="SFS80"/>
      <c r="SFT80"/>
      <c r="SFU80"/>
      <c r="SFV80"/>
      <c r="SFW80"/>
      <c r="SFX80"/>
      <c r="SFY80"/>
      <c r="SFZ80"/>
      <c r="SGA80"/>
      <c r="SGB80"/>
      <c r="SGC80"/>
      <c r="SGD80"/>
      <c r="SGE80"/>
      <c r="SGF80"/>
      <c r="SGG80"/>
      <c r="SGH80"/>
      <c r="SGI80"/>
      <c r="SGJ80"/>
      <c r="SGK80"/>
      <c r="SGL80"/>
      <c r="SGM80"/>
      <c r="SGN80"/>
      <c r="SGO80"/>
      <c r="SGP80"/>
      <c r="SGQ80"/>
      <c r="SGR80"/>
      <c r="SGS80"/>
      <c r="SGT80"/>
      <c r="SGU80"/>
      <c r="SGV80"/>
      <c r="SGW80"/>
      <c r="SGX80"/>
      <c r="SGY80"/>
      <c r="SGZ80"/>
      <c r="SHA80"/>
      <c r="SHB80"/>
      <c r="SHC80"/>
      <c r="SHD80"/>
      <c r="SHE80"/>
      <c r="SHF80"/>
      <c r="SHG80"/>
      <c r="SHH80"/>
      <c r="SHI80"/>
      <c r="SHJ80"/>
      <c r="SHK80"/>
      <c r="SHL80"/>
      <c r="SHM80"/>
      <c r="SHN80"/>
      <c r="SHO80"/>
      <c r="SHP80"/>
      <c r="SHQ80"/>
      <c r="SHR80"/>
      <c r="SHS80"/>
      <c r="SHT80"/>
      <c r="SHU80"/>
      <c r="SHV80"/>
      <c r="SHW80"/>
      <c r="SHX80"/>
      <c r="SHY80"/>
      <c r="SHZ80"/>
      <c r="SIA80"/>
      <c r="SIB80"/>
      <c r="SIC80"/>
      <c r="SID80"/>
      <c r="SIE80"/>
      <c r="SIF80"/>
      <c r="SIG80"/>
      <c r="SIH80"/>
      <c r="SII80"/>
      <c r="SIJ80"/>
      <c r="SIK80"/>
      <c r="SIL80"/>
      <c r="SIM80"/>
      <c r="SIN80"/>
      <c r="SIO80"/>
      <c r="SIP80"/>
      <c r="SIQ80"/>
      <c r="SIR80"/>
      <c r="SIS80"/>
      <c r="SIT80"/>
      <c r="SIU80"/>
      <c r="SIV80"/>
      <c r="SIW80"/>
      <c r="SIX80"/>
      <c r="SIY80"/>
      <c r="SIZ80"/>
      <c r="SJA80"/>
      <c r="SJB80"/>
      <c r="SJC80"/>
      <c r="SJD80"/>
      <c r="SJE80"/>
      <c r="SJF80"/>
      <c r="SJG80"/>
      <c r="SJH80"/>
      <c r="SJI80"/>
      <c r="SJJ80"/>
      <c r="SJK80"/>
      <c r="SJL80"/>
      <c r="SJM80"/>
      <c r="SJN80"/>
      <c r="SJO80"/>
      <c r="SJP80"/>
      <c r="SJQ80"/>
      <c r="SJR80"/>
      <c r="SJS80"/>
      <c r="SJT80"/>
      <c r="SJU80"/>
      <c r="SJV80"/>
      <c r="SJW80"/>
      <c r="SJX80"/>
      <c r="SJY80"/>
      <c r="SJZ80"/>
      <c r="SKA80"/>
      <c r="SKB80"/>
      <c r="SKC80"/>
      <c r="SKD80"/>
      <c r="SKE80"/>
      <c r="SKF80"/>
      <c r="SKG80"/>
      <c r="SKH80"/>
      <c r="SKI80"/>
      <c r="SKJ80"/>
      <c r="SKK80"/>
      <c r="SKL80"/>
      <c r="SKM80"/>
      <c r="SKN80"/>
      <c r="SKO80"/>
      <c r="SKP80"/>
      <c r="SKQ80"/>
      <c r="SKR80"/>
      <c r="SKS80"/>
      <c r="SKT80"/>
      <c r="SKU80"/>
      <c r="SKV80"/>
      <c r="SKW80"/>
      <c r="SKX80"/>
      <c r="SKY80"/>
      <c r="SKZ80"/>
      <c r="SLA80"/>
      <c r="SLB80"/>
      <c r="SLC80"/>
      <c r="SLD80"/>
      <c r="SLE80"/>
      <c r="SLF80"/>
      <c r="SLG80"/>
      <c r="SLH80"/>
      <c r="SLI80"/>
      <c r="SLJ80"/>
      <c r="SLK80"/>
      <c r="SLL80"/>
      <c r="SLM80"/>
      <c r="SLN80"/>
      <c r="SLO80"/>
      <c r="SLP80"/>
      <c r="SLQ80"/>
      <c r="SLR80"/>
      <c r="SLS80"/>
      <c r="SLT80"/>
      <c r="SLU80"/>
      <c r="SLV80"/>
      <c r="SLW80"/>
      <c r="SLX80"/>
      <c r="SLY80"/>
      <c r="SLZ80"/>
      <c r="SMA80"/>
      <c r="SMB80"/>
      <c r="SMC80"/>
      <c r="SMD80"/>
      <c r="SME80"/>
      <c r="SMF80"/>
      <c r="SMG80"/>
      <c r="SMH80"/>
      <c r="SMI80"/>
      <c r="SMJ80"/>
      <c r="SMK80"/>
      <c r="SML80"/>
      <c r="SMM80"/>
      <c r="SMN80"/>
      <c r="SMO80"/>
      <c r="SMP80"/>
      <c r="SMQ80"/>
      <c r="SMR80"/>
      <c r="SMS80"/>
      <c r="SMT80"/>
      <c r="SMU80"/>
      <c r="SMV80"/>
      <c r="SMW80"/>
      <c r="SMX80"/>
      <c r="SMY80"/>
      <c r="SMZ80"/>
      <c r="SNA80"/>
      <c r="SNB80"/>
      <c r="SNC80"/>
      <c r="SND80"/>
      <c r="SNE80"/>
      <c r="SNF80"/>
      <c r="SNG80"/>
      <c r="SNH80"/>
      <c r="SNI80"/>
      <c r="SNJ80"/>
      <c r="SNK80"/>
      <c r="SNL80"/>
      <c r="SNM80"/>
      <c r="SNN80"/>
      <c r="SNO80"/>
      <c r="SNP80"/>
      <c r="SNQ80"/>
      <c r="SNR80"/>
      <c r="SNS80"/>
      <c r="SNT80"/>
      <c r="SNU80"/>
      <c r="SNV80"/>
      <c r="SNW80"/>
      <c r="SNX80"/>
      <c r="SNY80"/>
      <c r="SNZ80"/>
      <c r="SOA80"/>
      <c r="SOB80"/>
      <c r="SOC80"/>
      <c r="SOD80"/>
      <c r="SOE80"/>
      <c r="SOF80"/>
      <c r="SOG80"/>
      <c r="SOH80"/>
      <c r="SOI80"/>
      <c r="SOJ80"/>
      <c r="SOK80"/>
      <c r="SOL80"/>
      <c r="SOM80"/>
      <c r="SON80"/>
      <c r="SOO80"/>
      <c r="SOP80"/>
      <c r="SOQ80"/>
      <c r="SOR80"/>
      <c r="SOS80"/>
      <c r="SOT80"/>
      <c r="SOU80"/>
      <c r="SOV80"/>
      <c r="SOW80"/>
      <c r="SOX80"/>
      <c r="SOY80"/>
      <c r="SOZ80"/>
      <c r="SPA80"/>
      <c r="SPB80"/>
      <c r="SPC80"/>
      <c r="SPD80"/>
      <c r="SPE80"/>
      <c r="SPF80"/>
      <c r="SPG80"/>
      <c r="SPH80"/>
      <c r="SPI80"/>
      <c r="SPJ80"/>
      <c r="SPK80"/>
      <c r="SPL80"/>
      <c r="SPM80"/>
      <c r="SPN80"/>
      <c r="SPO80"/>
      <c r="SPP80"/>
      <c r="SPQ80"/>
      <c r="SPR80"/>
      <c r="SPS80"/>
      <c r="SPT80"/>
      <c r="SPU80"/>
      <c r="SPV80"/>
      <c r="SPW80"/>
      <c r="SPX80"/>
      <c r="SPY80"/>
      <c r="SPZ80"/>
      <c r="SQA80"/>
      <c r="SQB80"/>
      <c r="SQC80"/>
      <c r="SQD80"/>
      <c r="SQE80"/>
      <c r="SQF80"/>
      <c r="SQG80"/>
      <c r="SQH80"/>
      <c r="SQI80"/>
      <c r="SQJ80"/>
      <c r="SQK80"/>
      <c r="SQL80"/>
      <c r="SQM80"/>
      <c r="SQN80"/>
      <c r="SQO80"/>
      <c r="SQP80"/>
      <c r="SQQ80"/>
      <c r="SQR80"/>
      <c r="SQS80"/>
      <c r="SQT80"/>
      <c r="SQU80"/>
      <c r="SQV80"/>
      <c r="SQW80"/>
      <c r="SQX80"/>
      <c r="SQY80"/>
      <c r="SQZ80"/>
      <c r="SRA80"/>
      <c r="SRB80"/>
      <c r="SRC80"/>
      <c r="SRD80"/>
      <c r="SRE80"/>
      <c r="SRF80"/>
      <c r="SRG80"/>
      <c r="SRH80"/>
      <c r="SRI80"/>
      <c r="SRJ80"/>
      <c r="SRK80"/>
      <c r="SRL80"/>
      <c r="SRM80"/>
      <c r="SRN80"/>
      <c r="SRO80"/>
      <c r="SRP80"/>
      <c r="SRQ80"/>
      <c r="SRR80"/>
      <c r="SRS80"/>
      <c r="SRT80"/>
      <c r="SRU80"/>
      <c r="SRV80"/>
      <c r="SRW80"/>
      <c r="SRX80"/>
      <c r="SRY80"/>
      <c r="SRZ80"/>
      <c r="SSA80"/>
      <c r="SSB80"/>
      <c r="SSC80"/>
      <c r="SSD80"/>
      <c r="SSE80"/>
      <c r="SSF80"/>
      <c r="SSG80"/>
      <c r="SSH80"/>
      <c r="SSI80"/>
      <c r="SSJ80"/>
      <c r="SSK80"/>
      <c r="SSL80"/>
      <c r="SSM80"/>
      <c r="SSN80"/>
      <c r="SSO80"/>
      <c r="SSP80"/>
      <c r="SSQ80"/>
      <c r="SSR80"/>
      <c r="SSS80"/>
      <c r="SST80"/>
      <c r="SSU80"/>
      <c r="SSV80"/>
      <c r="SSW80"/>
      <c r="SSX80"/>
      <c r="SSY80"/>
      <c r="SSZ80"/>
      <c r="STA80"/>
      <c r="STB80"/>
      <c r="STC80"/>
      <c r="STD80"/>
      <c r="STE80"/>
      <c r="STF80"/>
      <c r="STG80"/>
      <c r="STH80"/>
      <c r="STI80"/>
      <c r="STJ80"/>
      <c r="STK80"/>
      <c r="STL80"/>
      <c r="STM80"/>
      <c r="STN80"/>
      <c r="STO80"/>
      <c r="STP80"/>
      <c r="STQ80"/>
      <c r="STR80"/>
      <c r="STS80"/>
      <c r="STT80"/>
      <c r="STU80"/>
      <c r="STV80"/>
      <c r="STW80"/>
      <c r="STX80"/>
      <c r="STY80"/>
      <c r="STZ80"/>
      <c r="SUA80"/>
      <c r="SUB80"/>
      <c r="SUC80"/>
      <c r="SUD80"/>
      <c r="SUE80"/>
      <c r="SUF80"/>
      <c r="SUG80"/>
      <c r="SUH80"/>
      <c r="SUI80"/>
      <c r="SUJ80"/>
      <c r="SUK80"/>
      <c r="SUL80"/>
      <c r="SUM80"/>
      <c r="SUN80"/>
      <c r="SUO80"/>
      <c r="SUP80"/>
      <c r="SUQ80"/>
      <c r="SUR80"/>
      <c r="SUS80"/>
      <c r="SUT80"/>
      <c r="SUU80"/>
      <c r="SUV80"/>
      <c r="SUW80"/>
      <c r="SUX80"/>
      <c r="SUY80"/>
      <c r="SUZ80"/>
      <c r="SVA80"/>
      <c r="SVB80"/>
      <c r="SVC80"/>
      <c r="SVD80"/>
      <c r="SVE80"/>
      <c r="SVF80"/>
      <c r="SVG80"/>
      <c r="SVH80"/>
      <c r="SVI80"/>
      <c r="SVJ80"/>
      <c r="SVK80"/>
      <c r="SVL80"/>
      <c r="SVM80"/>
      <c r="SVN80"/>
      <c r="SVO80"/>
      <c r="SVP80"/>
      <c r="SVQ80"/>
      <c r="SVR80"/>
      <c r="SVS80"/>
      <c r="SVT80"/>
      <c r="SVU80"/>
      <c r="SVV80"/>
      <c r="SVW80"/>
      <c r="SVX80"/>
      <c r="SVY80"/>
      <c r="SVZ80"/>
      <c r="SWA80"/>
      <c r="SWB80"/>
      <c r="SWC80"/>
      <c r="SWD80"/>
      <c r="SWE80"/>
      <c r="SWF80"/>
      <c r="SWG80"/>
      <c r="SWH80"/>
      <c r="SWI80"/>
      <c r="SWJ80"/>
      <c r="SWK80"/>
      <c r="SWL80"/>
      <c r="SWM80"/>
      <c r="SWN80"/>
      <c r="SWO80"/>
      <c r="SWP80"/>
      <c r="SWQ80"/>
      <c r="SWR80"/>
      <c r="SWS80"/>
      <c r="SWT80"/>
      <c r="SWU80"/>
      <c r="SWV80"/>
      <c r="SWW80"/>
      <c r="SWX80"/>
      <c r="SWY80"/>
      <c r="SWZ80"/>
      <c r="SXA80"/>
      <c r="SXB80"/>
      <c r="SXC80"/>
      <c r="SXD80"/>
      <c r="SXE80"/>
      <c r="SXF80"/>
      <c r="SXG80"/>
      <c r="SXH80"/>
      <c r="SXI80"/>
      <c r="SXJ80"/>
      <c r="SXK80"/>
      <c r="SXL80"/>
      <c r="SXM80"/>
      <c r="SXN80"/>
      <c r="SXO80"/>
      <c r="SXP80"/>
      <c r="SXQ80"/>
      <c r="SXR80"/>
      <c r="SXS80"/>
      <c r="SXT80"/>
      <c r="SXU80"/>
      <c r="SXV80"/>
      <c r="SXW80"/>
      <c r="SXX80"/>
      <c r="SXY80"/>
      <c r="SXZ80"/>
      <c r="SYA80"/>
      <c r="SYB80"/>
      <c r="SYC80"/>
      <c r="SYD80"/>
      <c r="SYE80"/>
      <c r="SYF80"/>
      <c r="SYG80"/>
      <c r="SYH80"/>
      <c r="SYI80"/>
      <c r="SYJ80"/>
      <c r="SYK80"/>
      <c r="SYL80"/>
      <c r="SYM80"/>
      <c r="SYN80"/>
      <c r="SYO80"/>
      <c r="SYP80"/>
      <c r="SYQ80"/>
      <c r="SYR80"/>
      <c r="SYS80"/>
      <c r="SYT80"/>
      <c r="SYU80"/>
      <c r="SYV80"/>
      <c r="SYW80"/>
      <c r="SYX80"/>
      <c r="SYY80"/>
      <c r="SYZ80"/>
      <c r="SZA80"/>
      <c r="SZB80"/>
      <c r="SZC80"/>
      <c r="SZD80"/>
      <c r="SZE80"/>
      <c r="SZF80"/>
      <c r="SZG80"/>
      <c r="SZH80"/>
      <c r="SZI80"/>
      <c r="SZJ80"/>
      <c r="SZK80"/>
      <c r="SZL80"/>
      <c r="SZM80"/>
      <c r="SZN80"/>
      <c r="SZO80"/>
      <c r="SZP80"/>
      <c r="SZQ80"/>
      <c r="SZR80"/>
      <c r="SZS80"/>
      <c r="SZT80"/>
      <c r="SZU80"/>
      <c r="SZV80"/>
      <c r="SZW80"/>
      <c r="SZX80"/>
      <c r="SZY80"/>
      <c r="SZZ80"/>
      <c r="TAA80"/>
      <c r="TAB80"/>
      <c r="TAC80"/>
      <c r="TAD80"/>
      <c r="TAE80"/>
      <c r="TAF80"/>
      <c r="TAG80"/>
      <c r="TAH80"/>
      <c r="TAI80"/>
      <c r="TAJ80"/>
      <c r="TAK80"/>
      <c r="TAL80"/>
      <c r="TAM80"/>
      <c r="TAN80"/>
      <c r="TAO80"/>
      <c r="TAP80"/>
      <c r="TAQ80"/>
      <c r="TAR80"/>
      <c r="TAS80"/>
      <c r="TAT80"/>
      <c r="TAU80"/>
      <c r="TAV80"/>
      <c r="TAW80"/>
      <c r="TAX80"/>
      <c r="TAY80"/>
      <c r="TAZ80"/>
      <c r="TBA80"/>
      <c r="TBB80"/>
      <c r="TBC80"/>
      <c r="TBD80"/>
      <c r="TBE80"/>
      <c r="TBF80"/>
      <c r="TBG80"/>
      <c r="TBH80"/>
      <c r="TBI80"/>
      <c r="TBJ80"/>
      <c r="TBK80"/>
      <c r="TBL80"/>
      <c r="TBM80"/>
      <c r="TBN80"/>
      <c r="TBO80"/>
      <c r="TBP80"/>
      <c r="TBQ80"/>
      <c r="TBR80"/>
      <c r="TBS80"/>
      <c r="TBT80"/>
      <c r="TBU80"/>
      <c r="TBV80"/>
      <c r="TBW80"/>
      <c r="TBX80"/>
      <c r="TBY80"/>
      <c r="TBZ80"/>
      <c r="TCA80"/>
      <c r="TCB80"/>
      <c r="TCC80"/>
      <c r="TCD80"/>
      <c r="TCE80"/>
      <c r="TCF80"/>
      <c r="TCG80"/>
      <c r="TCH80"/>
      <c r="TCI80"/>
      <c r="TCJ80"/>
      <c r="TCK80"/>
      <c r="TCL80"/>
      <c r="TCM80"/>
      <c r="TCN80"/>
      <c r="TCO80"/>
      <c r="TCP80"/>
      <c r="TCQ80"/>
      <c r="TCR80"/>
      <c r="TCS80"/>
      <c r="TCT80"/>
      <c r="TCU80"/>
      <c r="TCV80"/>
      <c r="TCW80"/>
      <c r="TCX80"/>
      <c r="TCY80"/>
      <c r="TCZ80"/>
      <c r="TDA80"/>
      <c r="TDB80"/>
      <c r="TDC80"/>
      <c r="TDD80"/>
      <c r="TDE80"/>
      <c r="TDF80"/>
      <c r="TDG80"/>
      <c r="TDH80"/>
      <c r="TDI80"/>
      <c r="TDJ80"/>
      <c r="TDK80"/>
      <c r="TDL80"/>
      <c r="TDM80"/>
      <c r="TDN80"/>
      <c r="TDO80"/>
      <c r="TDP80"/>
      <c r="TDQ80"/>
      <c r="TDR80"/>
      <c r="TDS80"/>
      <c r="TDT80"/>
      <c r="TDU80"/>
      <c r="TDV80"/>
      <c r="TDW80"/>
      <c r="TDX80"/>
      <c r="TDY80"/>
      <c r="TDZ80"/>
      <c r="TEA80"/>
      <c r="TEB80"/>
      <c r="TEC80"/>
      <c r="TED80"/>
      <c r="TEE80"/>
      <c r="TEF80"/>
      <c r="TEG80"/>
      <c r="TEH80"/>
      <c r="TEI80"/>
      <c r="TEJ80"/>
      <c r="TEK80"/>
      <c r="TEL80"/>
      <c r="TEM80"/>
      <c r="TEN80"/>
      <c r="TEO80"/>
      <c r="TEP80"/>
      <c r="TEQ80"/>
      <c r="TER80"/>
      <c r="TES80"/>
      <c r="TET80"/>
      <c r="TEU80"/>
      <c r="TEV80"/>
      <c r="TEW80"/>
      <c r="TEX80"/>
      <c r="TEY80"/>
      <c r="TEZ80"/>
      <c r="TFA80"/>
      <c r="TFB80"/>
      <c r="TFC80"/>
      <c r="TFD80"/>
      <c r="TFE80"/>
      <c r="TFF80"/>
      <c r="TFG80"/>
      <c r="TFH80"/>
      <c r="TFI80"/>
      <c r="TFJ80"/>
      <c r="TFK80"/>
      <c r="TFL80"/>
      <c r="TFM80"/>
      <c r="TFN80"/>
      <c r="TFO80"/>
      <c r="TFP80"/>
      <c r="TFQ80"/>
      <c r="TFR80"/>
      <c r="TFS80"/>
      <c r="TFT80"/>
      <c r="TFU80"/>
      <c r="TFV80"/>
      <c r="TFW80"/>
      <c r="TFX80"/>
      <c r="TFY80"/>
      <c r="TFZ80"/>
      <c r="TGA80"/>
      <c r="TGB80"/>
      <c r="TGC80"/>
      <c r="TGD80"/>
      <c r="TGE80"/>
      <c r="TGF80"/>
      <c r="TGG80"/>
      <c r="TGH80"/>
      <c r="TGI80"/>
      <c r="TGJ80"/>
      <c r="TGK80"/>
      <c r="TGL80"/>
      <c r="TGM80"/>
      <c r="TGN80"/>
      <c r="TGO80"/>
      <c r="TGP80"/>
      <c r="TGQ80"/>
      <c r="TGR80"/>
      <c r="TGS80"/>
      <c r="TGT80"/>
      <c r="TGU80"/>
      <c r="TGV80"/>
      <c r="TGW80"/>
      <c r="TGX80"/>
      <c r="TGY80"/>
      <c r="TGZ80"/>
      <c r="THA80"/>
      <c r="THB80"/>
      <c r="THC80"/>
      <c r="THD80"/>
      <c r="THE80"/>
      <c r="THF80"/>
      <c r="THG80"/>
      <c r="THH80"/>
      <c r="THI80"/>
      <c r="THJ80"/>
      <c r="THK80"/>
      <c r="THL80"/>
      <c r="THM80"/>
      <c r="THN80"/>
      <c r="THO80"/>
      <c r="THP80"/>
      <c r="THQ80"/>
      <c r="THR80"/>
      <c r="THS80"/>
      <c r="THT80"/>
      <c r="THU80"/>
      <c r="THV80"/>
      <c r="THW80"/>
      <c r="THX80"/>
      <c r="THY80"/>
      <c r="THZ80"/>
      <c r="TIA80"/>
      <c r="TIB80"/>
      <c r="TIC80"/>
      <c r="TID80"/>
      <c r="TIE80"/>
      <c r="TIF80"/>
      <c r="TIG80"/>
      <c r="TIH80"/>
      <c r="TII80"/>
      <c r="TIJ80"/>
      <c r="TIK80"/>
      <c r="TIL80"/>
      <c r="TIM80"/>
      <c r="TIN80"/>
      <c r="TIO80"/>
      <c r="TIP80"/>
      <c r="TIQ80"/>
      <c r="TIR80"/>
      <c r="TIS80"/>
      <c r="TIT80"/>
      <c r="TIU80"/>
      <c r="TIV80"/>
      <c r="TIW80"/>
      <c r="TIX80"/>
      <c r="TIY80"/>
      <c r="TIZ80"/>
      <c r="TJA80"/>
      <c r="TJB80"/>
      <c r="TJC80"/>
      <c r="TJD80"/>
      <c r="TJE80"/>
      <c r="TJF80"/>
      <c r="TJG80"/>
      <c r="TJH80"/>
      <c r="TJI80"/>
      <c r="TJJ80"/>
      <c r="TJK80"/>
      <c r="TJL80"/>
      <c r="TJM80"/>
      <c r="TJN80"/>
      <c r="TJO80"/>
      <c r="TJP80"/>
      <c r="TJQ80"/>
      <c r="TJR80"/>
      <c r="TJS80"/>
      <c r="TJT80"/>
      <c r="TJU80"/>
      <c r="TJV80"/>
      <c r="TJW80"/>
      <c r="TJX80"/>
      <c r="TJY80"/>
      <c r="TJZ80"/>
      <c r="TKA80"/>
      <c r="TKB80"/>
      <c r="TKC80"/>
      <c r="TKD80"/>
      <c r="TKE80"/>
      <c r="TKF80"/>
      <c r="TKG80"/>
      <c r="TKH80"/>
      <c r="TKI80"/>
      <c r="TKJ80"/>
      <c r="TKK80"/>
      <c r="TKL80"/>
      <c r="TKM80"/>
      <c r="TKN80"/>
      <c r="TKO80"/>
      <c r="TKP80"/>
      <c r="TKQ80"/>
      <c r="TKR80"/>
      <c r="TKS80"/>
      <c r="TKT80"/>
      <c r="TKU80"/>
      <c r="TKV80"/>
      <c r="TKW80"/>
      <c r="TKX80"/>
      <c r="TKY80"/>
      <c r="TKZ80"/>
      <c r="TLA80"/>
      <c r="TLB80"/>
      <c r="TLC80"/>
      <c r="TLD80"/>
      <c r="TLE80"/>
      <c r="TLF80"/>
      <c r="TLG80"/>
      <c r="TLH80"/>
      <c r="TLI80"/>
      <c r="TLJ80"/>
      <c r="TLK80"/>
      <c r="TLL80"/>
      <c r="TLM80"/>
      <c r="TLN80"/>
      <c r="TLO80"/>
      <c r="TLP80"/>
      <c r="TLQ80"/>
      <c r="TLR80"/>
      <c r="TLS80"/>
      <c r="TLT80"/>
      <c r="TLU80"/>
      <c r="TLV80"/>
      <c r="TLW80"/>
      <c r="TLX80"/>
      <c r="TLY80"/>
      <c r="TLZ80"/>
      <c r="TMA80"/>
      <c r="TMB80"/>
      <c r="TMC80"/>
      <c r="TMD80"/>
      <c r="TME80"/>
      <c r="TMF80"/>
      <c r="TMG80"/>
      <c r="TMH80"/>
      <c r="TMI80"/>
      <c r="TMJ80"/>
      <c r="TMK80"/>
      <c r="TML80"/>
      <c r="TMM80"/>
      <c r="TMN80"/>
      <c r="TMO80"/>
      <c r="TMP80"/>
      <c r="TMQ80"/>
      <c r="TMR80"/>
      <c r="TMS80"/>
      <c r="TMT80"/>
      <c r="TMU80"/>
      <c r="TMV80"/>
      <c r="TMW80"/>
      <c r="TMX80"/>
      <c r="TMY80"/>
      <c r="TMZ80"/>
      <c r="TNA80"/>
      <c r="TNB80"/>
      <c r="TNC80"/>
      <c r="TND80"/>
      <c r="TNE80"/>
      <c r="TNF80"/>
      <c r="TNG80"/>
      <c r="TNH80"/>
      <c r="TNI80"/>
      <c r="TNJ80"/>
      <c r="TNK80"/>
      <c r="TNL80"/>
      <c r="TNM80"/>
      <c r="TNN80"/>
      <c r="TNO80"/>
      <c r="TNP80"/>
      <c r="TNQ80"/>
      <c r="TNR80"/>
      <c r="TNS80"/>
      <c r="TNT80"/>
      <c r="TNU80"/>
      <c r="TNV80"/>
      <c r="TNW80"/>
      <c r="TNX80"/>
      <c r="TNY80"/>
      <c r="TNZ80"/>
      <c r="TOA80"/>
      <c r="TOB80"/>
      <c r="TOC80"/>
      <c r="TOD80"/>
      <c r="TOE80"/>
      <c r="TOF80"/>
      <c r="TOG80"/>
      <c r="TOH80"/>
      <c r="TOI80"/>
      <c r="TOJ80"/>
      <c r="TOK80"/>
      <c r="TOL80"/>
      <c r="TOM80"/>
      <c r="TON80"/>
      <c r="TOO80"/>
      <c r="TOP80"/>
      <c r="TOQ80"/>
      <c r="TOR80"/>
      <c r="TOS80"/>
      <c r="TOT80"/>
      <c r="TOU80"/>
      <c r="TOV80"/>
      <c r="TOW80"/>
      <c r="TOX80"/>
      <c r="TOY80"/>
      <c r="TOZ80"/>
      <c r="TPA80"/>
      <c r="TPB80"/>
      <c r="TPC80"/>
      <c r="TPD80"/>
      <c r="TPE80"/>
      <c r="TPF80"/>
      <c r="TPG80"/>
      <c r="TPH80"/>
      <c r="TPI80"/>
      <c r="TPJ80"/>
      <c r="TPK80"/>
      <c r="TPL80"/>
      <c r="TPM80"/>
      <c r="TPN80"/>
      <c r="TPO80"/>
      <c r="TPP80"/>
      <c r="TPQ80"/>
      <c r="TPR80"/>
      <c r="TPS80"/>
      <c r="TPT80"/>
      <c r="TPU80"/>
      <c r="TPV80"/>
      <c r="TPW80"/>
      <c r="TPX80"/>
      <c r="TPY80"/>
      <c r="TPZ80"/>
      <c r="TQA80"/>
      <c r="TQB80"/>
      <c r="TQC80"/>
      <c r="TQD80"/>
      <c r="TQE80"/>
      <c r="TQF80"/>
      <c r="TQG80"/>
      <c r="TQH80"/>
      <c r="TQI80"/>
      <c r="TQJ80"/>
      <c r="TQK80"/>
      <c r="TQL80"/>
      <c r="TQM80"/>
      <c r="TQN80"/>
      <c r="TQO80"/>
      <c r="TQP80"/>
      <c r="TQQ80"/>
      <c r="TQR80"/>
      <c r="TQS80"/>
      <c r="TQT80"/>
      <c r="TQU80"/>
      <c r="TQV80"/>
      <c r="TQW80"/>
      <c r="TQX80"/>
      <c r="TQY80"/>
      <c r="TQZ80"/>
      <c r="TRA80"/>
      <c r="TRB80"/>
      <c r="TRC80"/>
      <c r="TRD80"/>
      <c r="TRE80"/>
      <c r="TRF80"/>
      <c r="TRG80"/>
      <c r="TRH80"/>
      <c r="TRI80"/>
      <c r="TRJ80"/>
      <c r="TRK80"/>
      <c r="TRL80"/>
      <c r="TRM80"/>
      <c r="TRN80"/>
      <c r="TRO80"/>
      <c r="TRP80"/>
      <c r="TRQ80"/>
      <c r="TRR80"/>
      <c r="TRS80"/>
      <c r="TRT80"/>
      <c r="TRU80"/>
      <c r="TRV80"/>
      <c r="TRW80"/>
      <c r="TRX80"/>
      <c r="TRY80"/>
      <c r="TRZ80"/>
      <c r="TSA80"/>
      <c r="TSB80"/>
      <c r="TSC80"/>
      <c r="TSD80"/>
      <c r="TSE80"/>
      <c r="TSF80"/>
      <c r="TSG80"/>
      <c r="TSH80"/>
      <c r="TSI80"/>
      <c r="TSJ80"/>
      <c r="TSK80"/>
      <c r="TSL80"/>
      <c r="TSM80"/>
      <c r="TSN80"/>
      <c r="TSO80"/>
      <c r="TSP80"/>
      <c r="TSQ80"/>
      <c r="TSR80"/>
      <c r="TSS80"/>
      <c r="TST80"/>
      <c r="TSU80"/>
      <c r="TSV80"/>
      <c r="TSW80"/>
      <c r="TSX80"/>
      <c r="TSY80"/>
      <c r="TSZ80"/>
      <c r="TTA80"/>
      <c r="TTB80"/>
      <c r="TTC80"/>
      <c r="TTD80"/>
      <c r="TTE80"/>
      <c r="TTF80"/>
      <c r="TTG80"/>
      <c r="TTH80"/>
      <c r="TTI80"/>
      <c r="TTJ80"/>
      <c r="TTK80"/>
      <c r="TTL80"/>
      <c r="TTM80"/>
      <c r="TTN80"/>
      <c r="TTO80"/>
      <c r="TTP80"/>
      <c r="TTQ80"/>
      <c r="TTR80"/>
      <c r="TTS80"/>
      <c r="TTT80"/>
      <c r="TTU80"/>
      <c r="TTV80"/>
      <c r="TTW80"/>
      <c r="TTX80"/>
      <c r="TTY80"/>
      <c r="TTZ80"/>
      <c r="TUA80"/>
      <c r="TUB80"/>
      <c r="TUC80"/>
      <c r="TUD80"/>
      <c r="TUE80"/>
      <c r="TUF80"/>
      <c r="TUG80"/>
      <c r="TUH80"/>
      <c r="TUI80"/>
      <c r="TUJ80"/>
      <c r="TUK80"/>
      <c r="TUL80"/>
      <c r="TUM80"/>
      <c r="TUN80"/>
      <c r="TUO80"/>
      <c r="TUP80"/>
      <c r="TUQ80"/>
      <c r="TUR80"/>
      <c r="TUS80"/>
      <c r="TUT80"/>
      <c r="TUU80"/>
      <c r="TUV80"/>
      <c r="TUW80"/>
      <c r="TUX80"/>
      <c r="TUY80"/>
      <c r="TUZ80"/>
      <c r="TVA80"/>
      <c r="TVB80"/>
      <c r="TVC80"/>
      <c r="TVD80"/>
      <c r="TVE80"/>
      <c r="TVF80"/>
      <c r="TVG80"/>
      <c r="TVH80"/>
      <c r="TVI80"/>
      <c r="TVJ80"/>
      <c r="TVK80"/>
      <c r="TVL80"/>
      <c r="TVM80"/>
      <c r="TVN80"/>
      <c r="TVO80"/>
      <c r="TVP80"/>
      <c r="TVQ80"/>
      <c r="TVR80"/>
      <c r="TVS80"/>
      <c r="TVT80"/>
      <c r="TVU80"/>
      <c r="TVV80"/>
      <c r="TVW80"/>
      <c r="TVX80"/>
      <c r="TVY80"/>
      <c r="TVZ80"/>
      <c r="TWA80"/>
      <c r="TWB80"/>
      <c r="TWC80"/>
      <c r="TWD80"/>
      <c r="TWE80"/>
      <c r="TWF80"/>
      <c r="TWG80"/>
      <c r="TWH80"/>
      <c r="TWI80"/>
      <c r="TWJ80"/>
      <c r="TWK80"/>
      <c r="TWL80"/>
      <c r="TWM80"/>
      <c r="TWN80"/>
      <c r="TWO80"/>
      <c r="TWP80"/>
      <c r="TWQ80"/>
      <c r="TWR80"/>
      <c r="TWS80"/>
      <c r="TWT80"/>
      <c r="TWU80"/>
      <c r="TWV80"/>
      <c r="TWW80"/>
      <c r="TWX80"/>
      <c r="TWY80"/>
      <c r="TWZ80"/>
      <c r="TXA80"/>
      <c r="TXB80"/>
      <c r="TXC80"/>
      <c r="TXD80"/>
      <c r="TXE80"/>
      <c r="TXF80"/>
      <c r="TXG80"/>
      <c r="TXH80"/>
      <c r="TXI80"/>
      <c r="TXJ80"/>
      <c r="TXK80"/>
      <c r="TXL80"/>
      <c r="TXM80"/>
      <c r="TXN80"/>
      <c r="TXO80"/>
      <c r="TXP80"/>
      <c r="TXQ80"/>
      <c r="TXR80"/>
      <c r="TXS80"/>
      <c r="TXT80"/>
      <c r="TXU80"/>
      <c r="TXV80"/>
      <c r="TXW80"/>
      <c r="TXX80"/>
      <c r="TXY80"/>
      <c r="TXZ80"/>
      <c r="TYA80"/>
      <c r="TYB80"/>
      <c r="TYC80"/>
      <c r="TYD80"/>
      <c r="TYE80"/>
      <c r="TYF80"/>
      <c r="TYG80"/>
      <c r="TYH80"/>
      <c r="TYI80"/>
      <c r="TYJ80"/>
      <c r="TYK80"/>
      <c r="TYL80"/>
      <c r="TYM80"/>
      <c r="TYN80"/>
      <c r="TYO80"/>
      <c r="TYP80"/>
      <c r="TYQ80"/>
      <c r="TYR80"/>
      <c r="TYS80"/>
      <c r="TYT80"/>
      <c r="TYU80"/>
      <c r="TYV80"/>
      <c r="TYW80"/>
      <c r="TYX80"/>
      <c r="TYY80"/>
      <c r="TYZ80"/>
      <c r="TZA80"/>
      <c r="TZB80"/>
      <c r="TZC80"/>
      <c r="TZD80"/>
      <c r="TZE80"/>
      <c r="TZF80"/>
      <c r="TZG80"/>
      <c r="TZH80"/>
      <c r="TZI80"/>
      <c r="TZJ80"/>
      <c r="TZK80"/>
      <c r="TZL80"/>
      <c r="TZM80"/>
      <c r="TZN80"/>
      <c r="TZO80"/>
      <c r="TZP80"/>
      <c r="TZQ80"/>
      <c r="TZR80"/>
      <c r="TZS80"/>
      <c r="TZT80"/>
      <c r="TZU80"/>
      <c r="TZV80"/>
      <c r="TZW80"/>
      <c r="TZX80"/>
      <c r="TZY80"/>
      <c r="TZZ80"/>
      <c r="UAA80"/>
      <c r="UAB80"/>
      <c r="UAC80"/>
      <c r="UAD80"/>
      <c r="UAE80"/>
      <c r="UAF80"/>
      <c r="UAG80"/>
      <c r="UAH80"/>
      <c r="UAI80"/>
      <c r="UAJ80"/>
      <c r="UAK80"/>
      <c r="UAL80"/>
      <c r="UAM80"/>
      <c r="UAN80"/>
      <c r="UAO80"/>
      <c r="UAP80"/>
      <c r="UAQ80"/>
      <c r="UAR80"/>
      <c r="UAS80"/>
      <c r="UAT80"/>
      <c r="UAU80"/>
      <c r="UAV80"/>
      <c r="UAW80"/>
      <c r="UAX80"/>
      <c r="UAY80"/>
      <c r="UAZ80"/>
      <c r="UBA80"/>
      <c r="UBB80"/>
      <c r="UBC80"/>
      <c r="UBD80"/>
      <c r="UBE80"/>
      <c r="UBF80"/>
      <c r="UBG80"/>
      <c r="UBH80"/>
      <c r="UBI80"/>
      <c r="UBJ80"/>
      <c r="UBK80"/>
      <c r="UBL80"/>
      <c r="UBM80"/>
      <c r="UBN80"/>
      <c r="UBO80"/>
      <c r="UBP80"/>
      <c r="UBQ80"/>
      <c r="UBR80"/>
      <c r="UBS80"/>
      <c r="UBT80"/>
      <c r="UBU80"/>
      <c r="UBV80"/>
      <c r="UBW80"/>
      <c r="UBX80"/>
      <c r="UBY80"/>
      <c r="UBZ80"/>
      <c r="UCA80"/>
      <c r="UCB80"/>
      <c r="UCC80"/>
      <c r="UCD80"/>
      <c r="UCE80"/>
      <c r="UCF80"/>
      <c r="UCG80"/>
      <c r="UCH80"/>
      <c r="UCI80"/>
      <c r="UCJ80"/>
      <c r="UCK80"/>
      <c r="UCL80"/>
      <c r="UCM80"/>
      <c r="UCN80"/>
      <c r="UCO80"/>
      <c r="UCP80"/>
      <c r="UCQ80"/>
      <c r="UCR80"/>
      <c r="UCS80"/>
      <c r="UCT80"/>
      <c r="UCU80"/>
      <c r="UCV80"/>
      <c r="UCW80"/>
      <c r="UCX80"/>
      <c r="UCY80"/>
      <c r="UCZ80"/>
      <c r="UDA80"/>
      <c r="UDB80"/>
      <c r="UDC80"/>
      <c r="UDD80"/>
      <c r="UDE80"/>
      <c r="UDF80"/>
      <c r="UDG80"/>
      <c r="UDH80"/>
      <c r="UDI80"/>
      <c r="UDJ80"/>
      <c r="UDK80"/>
      <c r="UDL80"/>
      <c r="UDM80"/>
      <c r="UDN80"/>
      <c r="UDO80"/>
      <c r="UDP80"/>
      <c r="UDQ80"/>
      <c r="UDR80"/>
      <c r="UDS80"/>
      <c r="UDT80"/>
      <c r="UDU80"/>
      <c r="UDV80"/>
      <c r="UDW80"/>
      <c r="UDX80"/>
      <c r="UDY80"/>
      <c r="UDZ80"/>
      <c r="UEA80"/>
      <c r="UEB80"/>
      <c r="UEC80"/>
      <c r="UED80"/>
      <c r="UEE80"/>
      <c r="UEF80"/>
      <c r="UEG80"/>
      <c r="UEH80"/>
      <c r="UEI80"/>
      <c r="UEJ80"/>
      <c r="UEK80"/>
      <c r="UEL80"/>
      <c r="UEM80"/>
      <c r="UEN80"/>
      <c r="UEO80"/>
      <c r="UEP80"/>
      <c r="UEQ80"/>
      <c r="UER80"/>
      <c r="UES80"/>
      <c r="UET80"/>
      <c r="UEU80"/>
      <c r="UEV80"/>
      <c r="UEW80"/>
      <c r="UEX80"/>
      <c r="UEY80"/>
      <c r="UEZ80"/>
      <c r="UFA80"/>
      <c r="UFB80"/>
      <c r="UFC80"/>
      <c r="UFD80"/>
      <c r="UFE80"/>
      <c r="UFF80"/>
      <c r="UFG80"/>
      <c r="UFH80"/>
      <c r="UFI80"/>
      <c r="UFJ80"/>
      <c r="UFK80"/>
      <c r="UFL80"/>
      <c r="UFM80"/>
      <c r="UFN80"/>
      <c r="UFO80"/>
      <c r="UFP80"/>
      <c r="UFQ80"/>
      <c r="UFR80"/>
      <c r="UFS80"/>
      <c r="UFT80"/>
      <c r="UFU80"/>
      <c r="UFV80"/>
      <c r="UFW80"/>
      <c r="UFX80"/>
      <c r="UFY80"/>
      <c r="UFZ80"/>
      <c r="UGA80"/>
      <c r="UGB80"/>
      <c r="UGC80"/>
      <c r="UGD80"/>
      <c r="UGE80"/>
      <c r="UGF80"/>
      <c r="UGG80"/>
      <c r="UGH80"/>
      <c r="UGI80"/>
      <c r="UGJ80"/>
      <c r="UGK80"/>
      <c r="UGL80"/>
      <c r="UGM80"/>
      <c r="UGN80"/>
      <c r="UGO80"/>
      <c r="UGP80"/>
      <c r="UGQ80"/>
      <c r="UGR80"/>
      <c r="UGS80"/>
      <c r="UGT80"/>
      <c r="UGU80"/>
      <c r="UGV80"/>
      <c r="UGW80"/>
      <c r="UGX80"/>
      <c r="UGY80"/>
      <c r="UGZ80"/>
      <c r="UHA80"/>
      <c r="UHB80"/>
      <c r="UHC80"/>
      <c r="UHD80"/>
      <c r="UHE80"/>
      <c r="UHF80"/>
      <c r="UHG80"/>
      <c r="UHH80"/>
      <c r="UHI80"/>
      <c r="UHJ80"/>
      <c r="UHK80"/>
      <c r="UHL80"/>
      <c r="UHM80"/>
      <c r="UHN80"/>
      <c r="UHO80"/>
      <c r="UHP80"/>
      <c r="UHQ80"/>
      <c r="UHR80"/>
      <c r="UHS80"/>
      <c r="UHT80"/>
      <c r="UHU80"/>
      <c r="UHV80"/>
      <c r="UHW80"/>
      <c r="UHX80"/>
      <c r="UHY80"/>
      <c r="UHZ80"/>
      <c r="UIA80"/>
      <c r="UIB80"/>
      <c r="UIC80"/>
      <c r="UID80"/>
      <c r="UIE80"/>
      <c r="UIF80"/>
      <c r="UIG80"/>
      <c r="UIH80"/>
      <c r="UII80"/>
      <c r="UIJ80"/>
      <c r="UIK80"/>
      <c r="UIL80"/>
      <c r="UIM80"/>
      <c r="UIN80"/>
      <c r="UIO80"/>
      <c r="UIP80"/>
      <c r="UIQ80"/>
      <c r="UIR80"/>
      <c r="UIS80"/>
      <c r="UIT80"/>
      <c r="UIU80"/>
      <c r="UIV80"/>
      <c r="UIW80"/>
      <c r="UIX80"/>
      <c r="UIY80"/>
      <c r="UIZ80"/>
      <c r="UJA80"/>
      <c r="UJB80"/>
      <c r="UJC80"/>
      <c r="UJD80"/>
      <c r="UJE80"/>
      <c r="UJF80"/>
      <c r="UJG80"/>
      <c r="UJH80"/>
      <c r="UJI80"/>
      <c r="UJJ80"/>
      <c r="UJK80"/>
      <c r="UJL80"/>
      <c r="UJM80"/>
      <c r="UJN80"/>
      <c r="UJO80"/>
      <c r="UJP80"/>
      <c r="UJQ80"/>
      <c r="UJR80"/>
      <c r="UJS80"/>
      <c r="UJT80"/>
      <c r="UJU80"/>
      <c r="UJV80"/>
      <c r="UJW80"/>
      <c r="UJX80"/>
      <c r="UJY80"/>
      <c r="UJZ80"/>
      <c r="UKA80"/>
      <c r="UKB80"/>
      <c r="UKC80"/>
      <c r="UKD80"/>
      <c r="UKE80"/>
      <c r="UKF80"/>
      <c r="UKG80"/>
      <c r="UKH80"/>
      <c r="UKI80"/>
      <c r="UKJ80"/>
      <c r="UKK80"/>
      <c r="UKL80"/>
      <c r="UKM80"/>
      <c r="UKN80"/>
      <c r="UKO80"/>
      <c r="UKP80"/>
      <c r="UKQ80"/>
      <c r="UKR80"/>
      <c r="UKS80"/>
      <c r="UKT80"/>
      <c r="UKU80"/>
      <c r="UKV80"/>
      <c r="UKW80"/>
      <c r="UKX80"/>
      <c r="UKY80"/>
      <c r="UKZ80"/>
      <c r="ULA80"/>
      <c r="ULB80"/>
      <c r="ULC80"/>
      <c r="ULD80"/>
      <c r="ULE80"/>
      <c r="ULF80"/>
      <c r="ULG80"/>
      <c r="ULH80"/>
      <c r="ULI80"/>
      <c r="ULJ80"/>
      <c r="ULK80"/>
      <c r="ULL80"/>
      <c r="ULM80"/>
      <c r="ULN80"/>
      <c r="ULO80"/>
      <c r="ULP80"/>
      <c r="ULQ80"/>
      <c r="ULR80"/>
      <c r="ULS80"/>
      <c r="ULT80"/>
      <c r="ULU80"/>
      <c r="ULV80"/>
      <c r="ULW80"/>
      <c r="ULX80"/>
      <c r="ULY80"/>
      <c r="ULZ80"/>
      <c r="UMA80"/>
      <c r="UMB80"/>
      <c r="UMC80"/>
      <c r="UMD80"/>
      <c r="UME80"/>
      <c r="UMF80"/>
      <c r="UMG80"/>
      <c r="UMH80"/>
      <c r="UMI80"/>
      <c r="UMJ80"/>
      <c r="UMK80"/>
      <c r="UML80"/>
      <c r="UMM80"/>
      <c r="UMN80"/>
      <c r="UMO80"/>
      <c r="UMP80"/>
      <c r="UMQ80"/>
      <c r="UMR80"/>
      <c r="UMS80"/>
      <c r="UMT80"/>
      <c r="UMU80"/>
      <c r="UMV80"/>
      <c r="UMW80"/>
      <c r="UMX80"/>
      <c r="UMY80"/>
      <c r="UMZ80"/>
      <c r="UNA80"/>
      <c r="UNB80"/>
      <c r="UNC80"/>
      <c r="UND80"/>
      <c r="UNE80"/>
      <c r="UNF80"/>
      <c r="UNG80"/>
      <c r="UNH80"/>
      <c r="UNI80"/>
      <c r="UNJ80"/>
      <c r="UNK80"/>
      <c r="UNL80"/>
      <c r="UNM80"/>
      <c r="UNN80"/>
      <c r="UNO80"/>
      <c r="UNP80"/>
      <c r="UNQ80"/>
      <c r="UNR80"/>
      <c r="UNS80"/>
      <c r="UNT80"/>
      <c r="UNU80"/>
      <c r="UNV80"/>
      <c r="UNW80"/>
      <c r="UNX80"/>
      <c r="UNY80"/>
      <c r="UNZ80"/>
      <c r="UOA80"/>
      <c r="UOB80"/>
      <c r="UOC80"/>
      <c r="UOD80"/>
      <c r="UOE80"/>
      <c r="UOF80"/>
      <c r="UOG80"/>
      <c r="UOH80"/>
      <c r="UOI80"/>
      <c r="UOJ80"/>
      <c r="UOK80"/>
      <c r="UOL80"/>
      <c r="UOM80"/>
      <c r="UON80"/>
      <c r="UOO80"/>
      <c r="UOP80"/>
      <c r="UOQ80"/>
      <c r="UOR80"/>
      <c r="UOS80"/>
      <c r="UOT80"/>
      <c r="UOU80"/>
      <c r="UOV80"/>
      <c r="UOW80"/>
      <c r="UOX80"/>
      <c r="UOY80"/>
      <c r="UOZ80"/>
      <c r="UPA80"/>
      <c r="UPB80"/>
      <c r="UPC80"/>
      <c r="UPD80"/>
      <c r="UPE80"/>
      <c r="UPF80"/>
      <c r="UPG80"/>
      <c r="UPH80"/>
      <c r="UPI80"/>
      <c r="UPJ80"/>
      <c r="UPK80"/>
      <c r="UPL80"/>
      <c r="UPM80"/>
      <c r="UPN80"/>
      <c r="UPO80"/>
      <c r="UPP80"/>
      <c r="UPQ80"/>
      <c r="UPR80"/>
      <c r="UPS80"/>
      <c r="UPT80"/>
      <c r="UPU80"/>
      <c r="UPV80"/>
      <c r="UPW80"/>
      <c r="UPX80"/>
      <c r="UPY80"/>
      <c r="UPZ80"/>
      <c r="UQA80"/>
      <c r="UQB80"/>
      <c r="UQC80"/>
      <c r="UQD80"/>
      <c r="UQE80"/>
      <c r="UQF80"/>
      <c r="UQG80"/>
      <c r="UQH80"/>
      <c r="UQI80"/>
      <c r="UQJ80"/>
      <c r="UQK80"/>
      <c r="UQL80"/>
      <c r="UQM80"/>
      <c r="UQN80"/>
      <c r="UQO80"/>
      <c r="UQP80"/>
      <c r="UQQ80"/>
      <c r="UQR80"/>
      <c r="UQS80"/>
      <c r="UQT80"/>
      <c r="UQU80"/>
      <c r="UQV80"/>
      <c r="UQW80"/>
      <c r="UQX80"/>
      <c r="UQY80"/>
      <c r="UQZ80"/>
      <c r="URA80"/>
      <c r="URB80"/>
      <c r="URC80"/>
      <c r="URD80"/>
      <c r="URE80"/>
      <c r="URF80"/>
      <c r="URG80"/>
      <c r="URH80"/>
      <c r="URI80"/>
      <c r="URJ80"/>
      <c r="URK80"/>
      <c r="URL80"/>
      <c r="URM80"/>
      <c r="URN80"/>
      <c r="URO80"/>
      <c r="URP80"/>
      <c r="URQ80"/>
      <c r="URR80"/>
      <c r="URS80"/>
      <c r="URT80"/>
      <c r="URU80"/>
      <c r="URV80"/>
      <c r="URW80"/>
      <c r="URX80"/>
      <c r="URY80"/>
      <c r="URZ80"/>
      <c r="USA80"/>
      <c r="USB80"/>
      <c r="USC80"/>
      <c r="USD80"/>
      <c r="USE80"/>
      <c r="USF80"/>
      <c r="USG80"/>
      <c r="USH80"/>
      <c r="USI80"/>
      <c r="USJ80"/>
      <c r="USK80"/>
      <c r="USL80"/>
      <c r="USM80"/>
      <c r="USN80"/>
      <c r="USO80"/>
      <c r="USP80"/>
      <c r="USQ80"/>
      <c r="USR80"/>
      <c r="USS80"/>
      <c r="UST80"/>
      <c r="USU80"/>
      <c r="USV80"/>
      <c r="USW80"/>
      <c r="USX80"/>
      <c r="USY80"/>
      <c r="USZ80"/>
      <c r="UTA80"/>
      <c r="UTB80"/>
      <c r="UTC80"/>
      <c r="UTD80"/>
      <c r="UTE80"/>
      <c r="UTF80"/>
      <c r="UTG80"/>
      <c r="UTH80"/>
      <c r="UTI80"/>
      <c r="UTJ80"/>
      <c r="UTK80"/>
      <c r="UTL80"/>
      <c r="UTM80"/>
      <c r="UTN80"/>
      <c r="UTO80"/>
      <c r="UTP80"/>
      <c r="UTQ80"/>
      <c r="UTR80"/>
      <c r="UTS80"/>
      <c r="UTT80"/>
      <c r="UTU80"/>
      <c r="UTV80"/>
      <c r="UTW80"/>
      <c r="UTX80"/>
      <c r="UTY80"/>
      <c r="UTZ80"/>
      <c r="UUA80"/>
      <c r="UUB80"/>
      <c r="UUC80"/>
      <c r="UUD80"/>
      <c r="UUE80"/>
      <c r="UUF80"/>
      <c r="UUG80"/>
      <c r="UUH80"/>
      <c r="UUI80"/>
      <c r="UUJ80"/>
      <c r="UUK80"/>
      <c r="UUL80"/>
      <c r="UUM80"/>
      <c r="UUN80"/>
      <c r="UUO80"/>
      <c r="UUP80"/>
      <c r="UUQ80"/>
      <c r="UUR80"/>
      <c r="UUS80"/>
      <c r="UUT80"/>
      <c r="UUU80"/>
      <c r="UUV80"/>
      <c r="UUW80"/>
      <c r="UUX80"/>
      <c r="UUY80"/>
      <c r="UUZ80"/>
      <c r="UVA80"/>
      <c r="UVB80"/>
      <c r="UVC80"/>
      <c r="UVD80"/>
      <c r="UVE80"/>
      <c r="UVF80"/>
      <c r="UVG80"/>
      <c r="UVH80"/>
      <c r="UVI80"/>
      <c r="UVJ80"/>
      <c r="UVK80"/>
      <c r="UVL80"/>
      <c r="UVM80"/>
      <c r="UVN80"/>
      <c r="UVO80"/>
      <c r="UVP80"/>
      <c r="UVQ80"/>
      <c r="UVR80"/>
      <c r="UVS80"/>
      <c r="UVT80"/>
      <c r="UVU80"/>
      <c r="UVV80"/>
      <c r="UVW80"/>
      <c r="UVX80"/>
      <c r="UVY80"/>
      <c r="UVZ80"/>
      <c r="UWA80"/>
      <c r="UWB80"/>
      <c r="UWC80"/>
      <c r="UWD80"/>
      <c r="UWE80"/>
      <c r="UWF80"/>
      <c r="UWG80"/>
      <c r="UWH80"/>
      <c r="UWI80"/>
      <c r="UWJ80"/>
      <c r="UWK80"/>
      <c r="UWL80"/>
      <c r="UWM80"/>
      <c r="UWN80"/>
      <c r="UWO80"/>
      <c r="UWP80"/>
      <c r="UWQ80"/>
      <c r="UWR80"/>
      <c r="UWS80"/>
      <c r="UWT80"/>
      <c r="UWU80"/>
      <c r="UWV80"/>
      <c r="UWW80"/>
      <c r="UWX80"/>
      <c r="UWY80"/>
      <c r="UWZ80"/>
      <c r="UXA80"/>
      <c r="UXB80"/>
      <c r="UXC80"/>
      <c r="UXD80"/>
      <c r="UXE80"/>
      <c r="UXF80"/>
      <c r="UXG80"/>
      <c r="UXH80"/>
      <c r="UXI80"/>
      <c r="UXJ80"/>
      <c r="UXK80"/>
      <c r="UXL80"/>
      <c r="UXM80"/>
      <c r="UXN80"/>
      <c r="UXO80"/>
      <c r="UXP80"/>
      <c r="UXQ80"/>
      <c r="UXR80"/>
      <c r="UXS80"/>
      <c r="UXT80"/>
      <c r="UXU80"/>
      <c r="UXV80"/>
      <c r="UXW80"/>
      <c r="UXX80"/>
      <c r="UXY80"/>
      <c r="UXZ80"/>
      <c r="UYA80"/>
      <c r="UYB80"/>
      <c r="UYC80"/>
      <c r="UYD80"/>
      <c r="UYE80"/>
      <c r="UYF80"/>
      <c r="UYG80"/>
      <c r="UYH80"/>
      <c r="UYI80"/>
      <c r="UYJ80"/>
      <c r="UYK80"/>
      <c r="UYL80"/>
      <c r="UYM80"/>
      <c r="UYN80"/>
      <c r="UYO80"/>
      <c r="UYP80"/>
      <c r="UYQ80"/>
      <c r="UYR80"/>
      <c r="UYS80"/>
      <c r="UYT80"/>
      <c r="UYU80"/>
      <c r="UYV80"/>
      <c r="UYW80"/>
      <c r="UYX80"/>
      <c r="UYY80"/>
      <c r="UYZ80"/>
      <c r="UZA80"/>
      <c r="UZB80"/>
      <c r="UZC80"/>
      <c r="UZD80"/>
      <c r="UZE80"/>
      <c r="UZF80"/>
      <c r="UZG80"/>
      <c r="UZH80"/>
      <c r="UZI80"/>
      <c r="UZJ80"/>
      <c r="UZK80"/>
      <c r="UZL80"/>
      <c r="UZM80"/>
      <c r="UZN80"/>
      <c r="UZO80"/>
      <c r="UZP80"/>
      <c r="UZQ80"/>
      <c r="UZR80"/>
      <c r="UZS80"/>
      <c r="UZT80"/>
      <c r="UZU80"/>
      <c r="UZV80"/>
      <c r="UZW80"/>
      <c r="UZX80"/>
      <c r="UZY80"/>
      <c r="UZZ80"/>
      <c r="VAA80"/>
      <c r="VAB80"/>
      <c r="VAC80"/>
      <c r="VAD80"/>
      <c r="VAE80"/>
      <c r="VAF80"/>
      <c r="VAG80"/>
      <c r="VAH80"/>
      <c r="VAI80"/>
      <c r="VAJ80"/>
      <c r="VAK80"/>
      <c r="VAL80"/>
      <c r="VAM80"/>
      <c r="VAN80"/>
      <c r="VAO80"/>
      <c r="VAP80"/>
      <c r="VAQ80"/>
      <c r="VAR80"/>
      <c r="VAS80"/>
      <c r="VAT80"/>
      <c r="VAU80"/>
      <c r="VAV80"/>
      <c r="VAW80"/>
      <c r="VAX80"/>
      <c r="VAY80"/>
      <c r="VAZ80"/>
      <c r="VBA80"/>
      <c r="VBB80"/>
      <c r="VBC80"/>
      <c r="VBD80"/>
      <c r="VBE80"/>
      <c r="VBF80"/>
      <c r="VBG80"/>
      <c r="VBH80"/>
      <c r="VBI80"/>
      <c r="VBJ80"/>
      <c r="VBK80"/>
      <c r="VBL80"/>
      <c r="VBM80"/>
      <c r="VBN80"/>
      <c r="VBO80"/>
      <c r="VBP80"/>
      <c r="VBQ80"/>
      <c r="VBR80"/>
      <c r="VBS80"/>
      <c r="VBT80"/>
      <c r="VBU80"/>
      <c r="VBV80"/>
      <c r="VBW80"/>
      <c r="VBX80"/>
      <c r="VBY80"/>
      <c r="VBZ80"/>
      <c r="VCA80"/>
      <c r="VCB80"/>
      <c r="VCC80"/>
      <c r="VCD80"/>
      <c r="VCE80"/>
      <c r="VCF80"/>
      <c r="VCG80"/>
      <c r="VCH80"/>
      <c r="VCI80"/>
      <c r="VCJ80"/>
      <c r="VCK80"/>
      <c r="VCL80"/>
      <c r="VCM80"/>
      <c r="VCN80"/>
      <c r="VCO80"/>
      <c r="VCP80"/>
      <c r="VCQ80"/>
      <c r="VCR80"/>
      <c r="VCS80"/>
      <c r="VCT80"/>
      <c r="VCU80"/>
      <c r="VCV80"/>
      <c r="VCW80"/>
      <c r="VCX80"/>
      <c r="VCY80"/>
      <c r="VCZ80"/>
      <c r="VDA80"/>
      <c r="VDB80"/>
      <c r="VDC80"/>
      <c r="VDD80"/>
      <c r="VDE80"/>
      <c r="VDF80"/>
      <c r="VDG80"/>
      <c r="VDH80"/>
      <c r="VDI80"/>
      <c r="VDJ80"/>
      <c r="VDK80"/>
      <c r="VDL80"/>
      <c r="VDM80"/>
      <c r="VDN80"/>
      <c r="VDO80"/>
      <c r="VDP80"/>
      <c r="VDQ80"/>
      <c r="VDR80"/>
      <c r="VDS80"/>
      <c r="VDT80"/>
      <c r="VDU80"/>
      <c r="VDV80"/>
      <c r="VDW80"/>
      <c r="VDX80"/>
      <c r="VDY80"/>
      <c r="VDZ80"/>
      <c r="VEA80"/>
      <c r="VEB80"/>
      <c r="VEC80"/>
      <c r="VED80"/>
      <c r="VEE80"/>
      <c r="VEF80"/>
      <c r="VEG80"/>
      <c r="VEH80"/>
      <c r="VEI80"/>
      <c r="VEJ80"/>
      <c r="VEK80"/>
      <c r="VEL80"/>
      <c r="VEM80"/>
      <c r="VEN80"/>
      <c r="VEO80"/>
      <c r="VEP80"/>
      <c r="VEQ80"/>
      <c r="VER80"/>
      <c r="VES80"/>
      <c r="VET80"/>
      <c r="VEU80"/>
      <c r="VEV80"/>
      <c r="VEW80"/>
      <c r="VEX80"/>
      <c r="VEY80"/>
      <c r="VEZ80"/>
      <c r="VFA80"/>
      <c r="VFB80"/>
      <c r="VFC80"/>
      <c r="VFD80"/>
      <c r="VFE80"/>
      <c r="VFF80"/>
      <c r="VFG80"/>
      <c r="VFH80"/>
      <c r="VFI80"/>
      <c r="VFJ80"/>
      <c r="VFK80"/>
      <c r="VFL80"/>
      <c r="VFM80"/>
      <c r="VFN80"/>
      <c r="VFO80"/>
      <c r="VFP80"/>
      <c r="VFQ80"/>
      <c r="VFR80"/>
      <c r="VFS80"/>
      <c r="VFT80"/>
      <c r="VFU80"/>
      <c r="VFV80"/>
      <c r="VFW80"/>
      <c r="VFX80"/>
      <c r="VFY80"/>
      <c r="VFZ80"/>
      <c r="VGA80"/>
      <c r="VGB80"/>
      <c r="VGC80"/>
      <c r="VGD80"/>
      <c r="VGE80"/>
      <c r="VGF80"/>
      <c r="VGG80"/>
      <c r="VGH80"/>
      <c r="VGI80"/>
      <c r="VGJ80"/>
      <c r="VGK80"/>
      <c r="VGL80"/>
      <c r="VGM80"/>
      <c r="VGN80"/>
      <c r="VGO80"/>
      <c r="VGP80"/>
      <c r="VGQ80"/>
      <c r="VGR80"/>
      <c r="VGS80"/>
      <c r="VGT80"/>
      <c r="VGU80"/>
      <c r="VGV80"/>
      <c r="VGW80"/>
      <c r="VGX80"/>
      <c r="VGY80"/>
      <c r="VGZ80"/>
      <c r="VHA80"/>
      <c r="VHB80"/>
      <c r="VHC80"/>
      <c r="VHD80"/>
      <c r="VHE80"/>
      <c r="VHF80"/>
      <c r="VHG80"/>
      <c r="VHH80"/>
      <c r="VHI80"/>
      <c r="VHJ80"/>
      <c r="VHK80"/>
      <c r="VHL80"/>
      <c r="VHM80"/>
      <c r="VHN80"/>
      <c r="VHO80"/>
      <c r="VHP80"/>
      <c r="VHQ80"/>
      <c r="VHR80"/>
      <c r="VHS80"/>
      <c r="VHT80"/>
      <c r="VHU80"/>
      <c r="VHV80"/>
      <c r="VHW80"/>
      <c r="VHX80"/>
      <c r="VHY80"/>
      <c r="VHZ80"/>
      <c r="VIA80"/>
      <c r="VIB80"/>
      <c r="VIC80"/>
      <c r="VID80"/>
      <c r="VIE80"/>
      <c r="VIF80"/>
      <c r="VIG80"/>
      <c r="VIH80"/>
      <c r="VII80"/>
      <c r="VIJ80"/>
      <c r="VIK80"/>
      <c r="VIL80"/>
      <c r="VIM80"/>
      <c r="VIN80"/>
      <c r="VIO80"/>
      <c r="VIP80"/>
      <c r="VIQ80"/>
      <c r="VIR80"/>
      <c r="VIS80"/>
      <c r="VIT80"/>
      <c r="VIU80"/>
      <c r="VIV80"/>
      <c r="VIW80"/>
      <c r="VIX80"/>
      <c r="VIY80"/>
      <c r="VIZ80"/>
      <c r="VJA80"/>
      <c r="VJB80"/>
      <c r="VJC80"/>
      <c r="VJD80"/>
      <c r="VJE80"/>
      <c r="VJF80"/>
      <c r="VJG80"/>
      <c r="VJH80"/>
      <c r="VJI80"/>
      <c r="VJJ80"/>
      <c r="VJK80"/>
      <c r="VJL80"/>
      <c r="VJM80"/>
      <c r="VJN80"/>
      <c r="VJO80"/>
      <c r="VJP80"/>
      <c r="VJQ80"/>
      <c r="VJR80"/>
      <c r="VJS80"/>
      <c r="VJT80"/>
      <c r="VJU80"/>
      <c r="VJV80"/>
      <c r="VJW80"/>
      <c r="VJX80"/>
      <c r="VJY80"/>
      <c r="VJZ80"/>
      <c r="VKA80"/>
      <c r="VKB80"/>
      <c r="VKC80"/>
      <c r="VKD80"/>
      <c r="VKE80"/>
      <c r="VKF80"/>
      <c r="VKG80"/>
      <c r="VKH80"/>
      <c r="VKI80"/>
      <c r="VKJ80"/>
      <c r="VKK80"/>
      <c r="VKL80"/>
      <c r="VKM80"/>
      <c r="VKN80"/>
      <c r="VKO80"/>
      <c r="VKP80"/>
      <c r="VKQ80"/>
      <c r="VKR80"/>
      <c r="VKS80"/>
      <c r="VKT80"/>
      <c r="VKU80"/>
      <c r="VKV80"/>
      <c r="VKW80"/>
      <c r="VKX80"/>
      <c r="VKY80"/>
      <c r="VKZ80"/>
      <c r="VLA80"/>
      <c r="VLB80"/>
      <c r="VLC80"/>
      <c r="VLD80"/>
      <c r="VLE80"/>
      <c r="VLF80"/>
      <c r="VLG80"/>
      <c r="VLH80"/>
      <c r="VLI80"/>
      <c r="VLJ80"/>
      <c r="VLK80"/>
      <c r="VLL80"/>
      <c r="VLM80"/>
      <c r="VLN80"/>
      <c r="VLO80"/>
      <c r="VLP80"/>
      <c r="VLQ80"/>
      <c r="VLR80"/>
      <c r="VLS80"/>
      <c r="VLT80"/>
      <c r="VLU80"/>
      <c r="VLV80"/>
      <c r="VLW80"/>
      <c r="VLX80"/>
      <c r="VLY80"/>
      <c r="VLZ80"/>
      <c r="VMA80"/>
      <c r="VMB80"/>
      <c r="VMC80"/>
      <c r="VMD80"/>
      <c r="VME80"/>
      <c r="VMF80"/>
      <c r="VMG80"/>
      <c r="VMH80"/>
      <c r="VMI80"/>
      <c r="VMJ80"/>
      <c r="VMK80"/>
      <c r="VML80"/>
      <c r="VMM80"/>
      <c r="VMN80"/>
      <c r="VMO80"/>
      <c r="VMP80"/>
      <c r="VMQ80"/>
      <c r="VMR80"/>
      <c r="VMS80"/>
      <c r="VMT80"/>
      <c r="VMU80"/>
      <c r="VMV80"/>
      <c r="VMW80"/>
      <c r="VMX80"/>
      <c r="VMY80"/>
      <c r="VMZ80"/>
      <c r="VNA80"/>
      <c r="VNB80"/>
      <c r="VNC80"/>
      <c r="VND80"/>
      <c r="VNE80"/>
      <c r="VNF80"/>
      <c r="VNG80"/>
      <c r="VNH80"/>
      <c r="VNI80"/>
      <c r="VNJ80"/>
      <c r="VNK80"/>
      <c r="VNL80"/>
      <c r="VNM80"/>
      <c r="VNN80"/>
      <c r="VNO80"/>
      <c r="VNP80"/>
      <c r="VNQ80"/>
      <c r="VNR80"/>
      <c r="VNS80"/>
      <c r="VNT80"/>
      <c r="VNU80"/>
      <c r="VNV80"/>
      <c r="VNW80"/>
      <c r="VNX80"/>
      <c r="VNY80"/>
      <c r="VNZ80"/>
      <c r="VOA80"/>
      <c r="VOB80"/>
      <c r="VOC80"/>
      <c r="VOD80"/>
      <c r="VOE80"/>
      <c r="VOF80"/>
      <c r="VOG80"/>
      <c r="VOH80"/>
      <c r="VOI80"/>
      <c r="VOJ80"/>
      <c r="VOK80"/>
      <c r="VOL80"/>
      <c r="VOM80"/>
      <c r="VON80"/>
      <c r="VOO80"/>
      <c r="VOP80"/>
      <c r="VOQ80"/>
      <c r="VOR80"/>
      <c r="VOS80"/>
      <c r="VOT80"/>
      <c r="VOU80"/>
      <c r="VOV80"/>
      <c r="VOW80"/>
      <c r="VOX80"/>
      <c r="VOY80"/>
      <c r="VOZ80"/>
      <c r="VPA80"/>
      <c r="VPB80"/>
      <c r="VPC80"/>
      <c r="VPD80"/>
      <c r="VPE80"/>
      <c r="VPF80"/>
      <c r="VPG80"/>
      <c r="VPH80"/>
      <c r="VPI80"/>
      <c r="VPJ80"/>
      <c r="VPK80"/>
      <c r="VPL80"/>
      <c r="VPM80"/>
      <c r="VPN80"/>
      <c r="VPO80"/>
      <c r="VPP80"/>
      <c r="VPQ80"/>
      <c r="VPR80"/>
      <c r="VPS80"/>
      <c r="VPT80"/>
      <c r="VPU80"/>
      <c r="VPV80"/>
      <c r="VPW80"/>
      <c r="VPX80"/>
      <c r="VPY80"/>
      <c r="VPZ80"/>
      <c r="VQA80"/>
      <c r="VQB80"/>
      <c r="VQC80"/>
      <c r="VQD80"/>
      <c r="VQE80"/>
      <c r="VQF80"/>
      <c r="VQG80"/>
      <c r="VQH80"/>
      <c r="VQI80"/>
      <c r="VQJ80"/>
      <c r="VQK80"/>
      <c r="VQL80"/>
      <c r="VQM80"/>
      <c r="VQN80"/>
      <c r="VQO80"/>
      <c r="VQP80"/>
      <c r="VQQ80"/>
      <c r="VQR80"/>
      <c r="VQS80"/>
      <c r="VQT80"/>
      <c r="VQU80"/>
      <c r="VQV80"/>
      <c r="VQW80"/>
      <c r="VQX80"/>
      <c r="VQY80"/>
      <c r="VQZ80"/>
      <c r="VRA80"/>
      <c r="VRB80"/>
      <c r="VRC80"/>
      <c r="VRD80"/>
      <c r="VRE80"/>
      <c r="VRF80"/>
      <c r="VRG80"/>
      <c r="VRH80"/>
      <c r="VRI80"/>
      <c r="VRJ80"/>
      <c r="VRK80"/>
      <c r="VRL80"/>
      <c r="VRM80"/>
      <c r="VRN80"/>
      <c r="VRO80"/>
      <c r="VRP80"/>
      <c r="VRQ80"/>
      <c r="VRR80"/>
      <c r="VRS80"/>
      <c r="VRT80"/>
      <c r="VRU80"/>
      <c r="VRV80"/>
      <c r="VRW80"/>
      <c r="VRX80"/>
      <c r="VRY80"/>
      <c r="VRZ80"/>
      <c r="VSA80"/>
      <c r="VSB80"/>
      <c r="VSC80"/>
      <c r="VSD80"/>
      <c r="VSE80"/>
      <c r="VSF80"/>
      <c r="VSG80"/>
      <c r="VSH80"/>
      <c r="VSI80"/>
      <c r="VSJ80"/>
      <c r="VSK80"/>
      <c r="VSL80"/>
      <c r="VSM80"/>
      <c r="VSN80"/>
      <c r="VSO80"/>
      <c r="VSP80"/>
      <c r="VSQ80"/>
      <c r="VSR80"/>
      <c r="VSS80"/>
      <c r="VST80"/>
      <c r="VSU80"/>
      <c r="VSV80"/>
      <c r="VSW80"/>
      <c r="VSX80"/>
      <c r="VSY80"/>
      <c r="VSZ80"/>
      <c r="VTA80"/>
      <c r="VTB80"/>
      <c r="VTC80"/>
      <c r="VTD80"/>
      <c r="VTE80"/>
      <c r="VTF80"/>
      <c r="VTG80"/>
      <c r="VTH80"/>
      <c r="VTI80"/>
      <c r="VTJ80"/>
      <c r="VTK80"/>
      <c r="VTL80"/>
      <c r="VTM80"/>
      <c r="VTN80"/>
      <c r="VTO80"/>
      <c r="VTP80"/>
      <c r="VTQ80"/>
      <c r="VTR80"/>
      <c r="VTS80"/>
      <c r="VTT80"/>
      <c r="VTU80"/>
      <c r="VTV80"/>
      <c r="VTW80"/>
      <c r="VTX80"/>
      <c r="VTY80"/>
      <c r="VTZ80"/>
      <c r="VUA80"/>
      <c r="VUB80"/>
      <c r="VUC80"/>
      <c r="VUD80"/>
      <c r="VUE80"/>
      <c r="VUF80"/>
      <c r="VUG80"/>
      <c r="VUH80"/>
      <c r="VUI80"/>
      <c r="VUJ80"/>
      <c r="VUK80"/>
      <c r="VUL80"/>
      <c r="VUM80"/>
      <c r="VUN80"/>
      <c r="VUO80"/>
      <c r="VUP80"/>
      <c r="VUQ80"/>
      <c r="VUR80"/>
      <c r="VUS80"/>
      <c r="VUT80"/>
      <c r="VUU80"/>
      <c r="VUV80"/>
      <c r="VUW80"/>
      <c r="VUX80"/>
      <c r="VUY80"/>
      <c r="VUZ80"/>
      <c r="VVA80"/>
      <c r="VVB80"/>
      <c r="VVC80"/>
      <c r="VVD80"/>
      <c r="VVE80"/>
      <c r="VVF80"/>
      <c r="VVG80"/>
      <c r="VVH80"/>
      <c r="VVI80"/>
      <c r="VVJ80"/>
      <c r="VVK80"/>
      <c r="VVL80"/>
      <c r="VVM80"/>
      <c r="VVN80"/>
      <c r="VVO80"/>
      <c r="VVP80"/>
      <c r="VVQ80"/>
      <c r="VVR80"/>
      <c r="VVS80"/>
      <c r="VVT80"/>
      <c r="VVU80"/>
      <c r="VVV80"/>
      <c r="VVW80"/>
      <c r="VVX80"/>
      <c r="VVY80"/>
      <c r="VVZ80"/>
      <c r="VWA80"/>
      <c r="VWB80"/>
      <c r="VWC80"/>
      <c r="VWD80"/>
      <c r="VWE80"/>
      <c r="VWF80"/>
      <c r="VWG80"/>
      <c r="VWH80"/>
      <c r="VWI80"/>
      <c r="VWJ80"/>
      <c r="VWK80"/>
      <c r="VWL80"/>
      <c r="VWM80"/>
      <c r="VWN80"/>
      <c r="VWO80"/>
      <c r="VWP80"/>
      <c r="VWQ80"/>
      <c r="VWR80"/>
      <c r="VWS80"/>
      <c r="VWT80"/>
      <c r="VWU80"/>
      <c r="VWV80"/>
      <c r="VWW80"/>
      <c r="VWX80"/>
      <c r="VWY80"/>
      <c r="VWZ80"/>
      <c r="VXA80"/>
      <c r="VXB80"/>
      <c r="VXC80"/>
      <c r="VXD80"/>
      <c r="VXE80"/>
      <c r="VXF80"/>
      <c r="VXG80"/>
      <c r="VXH80"/>
      <c r="VXI80"/>
      <c r="VXJ80"/>
      <c r="VXK80"/>
      <c r="VXL80"/>
      <c r="VXM80"/>
      <c r="VXN80"/>
      <c r="VXO80"/>
      <c r="VXP80"/>
      <c r="VXQ80"/>
      <c r="VXR80"/>
      <c r="VXS80"/>
      <c r="VXT80"/>
      <c r="VXU80"/>
      <c r="VXV80"/>
      <c r="VXW80"/>
      <c r="VXX80"/>
      <c r="VXY80"/>
      <c r="VXZ80"/>
      <c r="VYA80"/>
      <c r="VYB80"/>
      <c r="VYC80"/>
      <c r="VYD80"/>
      <c r="VYE80"/>
      <c r="VYF80"/>
      <c r="VYG80"/>
      <c r="VYH80"/>
      <c r="VYI80"/>
      <c r="VYJ80"/>
      <c r="VYK80"/>
      <c r="VYL80"/>
      <c r="VYM80"/>
      <c r="VYN80"/>
      <c r="VYO80"/>
      <c r="VYP80"/>
      <c r="VYQ80"/>
      <c r="VYR80"/>
      <c r="VYS80"/>
      <c r="VYT80"/>
      <c r="VYU80"/>
      <c r="VYV80"/>
      <c r="VYW80"/>
      <c r="VYX80"/>
      <c r="VYY80"/>
      <c r="VYZ80"/>
      <c r="VZA80"/>
      <c r="VZB80"/>
      <c r="VZC80"/>
      <c r="VZD80"/>
      <c r="VZE80"/>
      <c r="VZF80"/>
      <c r="VZG80"/>
      <c r="VZH80"/>
      <c r="VZI80"/>
      <c r="VZJ80"/>
      <c r="VZK80"/>
      <c r="VZL80"/>
      <c r="VZM80"/>
      <c r="VZN80"/>
      <c r="VZO80"/>
      <c r="VZP80"/>
      <c r="VZQ80"/>
      <c r="VZR80"/>
      <c r="VZS80"/>
      <c r="VZT80"/>
      <c r="VZU80"/>
      <c r="VZV80"/>
      <c r="VZW80"/>
      <c r="VZX80"/>
      <c r="VZY80"/>
      <c r="VZZ80"/>
      <c r="WAA80"/>
      <c r="WAB80"/>
      <c r="WAC80"/>
      <c r="WAD80"/>
      <c r="WAE80"/>
      <c r="WAF80"/>
      <c r="WAG80"/>
      <c r="WAH80"/>
      <c r="WAI80"/>
      <c r="WAJ80"/>
      <c r="WAK80"/>
      <c r="WAL80"/>
      <c r="WAM80"/>
      <c r="WAN80"/>
      <c r="WAO80"/>
      <c r="WAP80"/>
      <c r="WAQ80"/>
      <c r="WAR80"/>
      <c r="WAS80"/>
      <c r="WAT80"/>
      <c r="WAU80"/>
      <c r="WAV80"/>
      <c r="WAW80"/>
      <c r="WAX80"/>
      <c r="WAY80"/>
      <c r="WAZ80"/>
      <c r="WBA80"/>
      <c r="WBB80"/>
      <c r="WBC80"/>
      <c r="WBD80"/>
      <c r="WBE80"/>
      <c r="WBF80"/>
      <c r="WBG80"/>
      <c r="WBH80"/>
      <c r="WBI80"/>
      <c r="WBJ80"/>
      <c r="WBK80"/>
      <c r="WBL80"/>
      <c r="WBM80"/>
      <c r="WBN80"/>
      <c r="WBO80"/>
      <c r="WBP80"/>
      <c r="WBQ80"/>
      <c r="WBR80"/>
      <c r="WBS80"/>
      <c r="WBT80"/>
      <c r="WBU80"/>
      <c r="WBV80"/>
      <c r="WBW80"/>
      <c r="WBX80"/>
      <c r="WBY80"/>
      <c r="WBZ80"/>
      <c r="WCA80"/>
      <c r="WCB80"/>
      <c r="WCC80"/>
      <c r="WCD80"/>
      <c r="WCE80"/>
      <c r="WCF80"/>
      <c r="WCG80"/>
      <c r="WCH80"/>
      <c r="WCI80"/>
      <c r="WCJ80"/>
      <c r="WCK80"/>
      <c r="WCL80"/>
      <c r="WCM80"/>
      <c r="WCN80"/>
      <c r="WCO80"/>
      <c r="WCP80"/>
      <c r="WCQ80"/>
      <c r="WCR80"/>
      <c r="WCS80"/>
      <c r="WCT80"/>
      <c r="WCU80"/>
      <c r="WCV80"/>
      <c r="WCW80"/>
      <c r="WCX80"/>
      <c r="WCY80"/>
      <c r="WCZ80"/>
      <c r="WDA80"/>
      <c r="WDB80"/>
      <c r="WDC80"/>
      <c r="WDD80"/>
      <c r="WDE80"/>
      <c r="WDF80"/>
      <c r="WDG80"/>
      <c r="WDH80"/>
      <c r="WDI80"/>
      <c r="WDJ80"/>
      <c r="WDK80"/>
      <c r="WDL80"/>
      <c r="WDM80"/>
      <c r="WDN80"/>
      <c r="WDO80"/>
      <c r="WDP80"/>
      <c r="WDQ80"/>
      <c r="WDR80"/>
      <c r="WDS80"/>
      <c r="WDT80"/>
      <c r="WDU80"/>
      <c r="WDV80"/>
      <c r="WDW80"/>
      <c r="WDX80"/>
      <c r="WDY80"/>
      <c r="WDZ80"/>
      <c r="WEA80"/>
      <c r="WEB80"/>
      <c r="WEC80"/>
      <c r="WED80"/>
      <c r="WEE80"/>
      <c r="WEF80"/>
      <c r="WEG80"/>
      <c r="WEH80"/>
      <c r="WEI80"/>
      <c r="WEJ80"/>
      <c r="WEK80"/>
      <c r="WEL80"/>
      <c r="WEM80"/>
      <c r="WEN80"/>
      <c r="WEO80"/>
      <c r="WEP80"/>
      <c r="WEQ80"/>
      <c r="WER80"/>
      <c r="WES80"/>
      <c r="WET80"/>
      <c r="WEU80"/>
      <c r="WEV80"/>
      <c r="WEW80"/>
      <c r="WEX80"/>
      <c r="WEY80"/>
      <c r="WEZ80"/>
      <c r="WFA80"/>
      <c r="WFB80"/>
      <c r="WFC80"/>
      <c r="WFD80"/>
      <c r="WFE80"/>
      <c r="WFF80"/>
      <c r="WFG80"/>
      <c r="WFH80"/>
      <c r="WFI80"/>
      <c r="WFJ80"/>
      <c r="WFK80"/>
      <c r="WFL80"/>
      <c r="WFM80"/>
      <c r="WFN80"/>
      <c r="WFO80"/>
      <c r="WFP80"/>
      <c r="WFQ80"/>
      <c r="WFR80"/>
      <c r="WFS80"/>
      <c r="WFT80"/>
      <c r="WFU80"/>
      <c r="WFV80"/>
      <c r="WFW80"/>
      <c r="WFX80"/>
      <c r="WFY80"/>
      <c r="WFZ80"/>
      <c r="WGA80"/>
      <c r="WGB80"/>
      <c r="WGC80"/>
      <c r="WGD80"/>
      <c r="WGE80"/>
      <c r="WGF80"/>
      <c r="WGG80"/>
      <c r="WGH80"/>
      <c r="WGI80"/>
      <c r="WGJ80"/>
      <c r="WGK80"/>
      <c r="WGL80"/>
      <c r="WGM80"/>
      <c r="WGN80"/>
      <c r="WGO80"/>
      <c r="WGP80"/>
      <c r="WGQ80"/>
      <c r="WGR80"/>
      <c r="WGS80"/>
      <c r="WGT80"/>
      <c r="WGU80"/>
      <c r="WGV80"/>
      <c r="WGW80"/>
      <c r="WGX80"/>
      <c r="WGY80"/>
      <c r="WGZ80"/>
      <c r="WHA80"/>
      <c r="WHB80"/>
      <c r="WHC80"/>
      <c r="WHD80"/>
      <c r="WHE80"/>
      <c r="WHF80"/>
      <c r="WHG80"/>
      <c r="WHH80"/>
      <c r="WHI80"/>
      <c r="WHJ80"/>
      <c r="WHK80"/>
      <c r="WHL80"/>
      <c r="WHM80"/>
      <c r="WHN80"/>
      <c r="WHO80"/>
      <c r="WHP80"/>
      <c r="WHQ80"/>
      <c r="WHR80"/>
      <c r="WHS80"/>
      <c r="WHT80"/>
      <c r="WHU80"/>
      <c r="WHV80"/>
      <c r="WHW80"/>
      <c r="WHX80"/>
      <c r="WHY80"/>
      <c r="WHZ80"/>
      <c r="WIA80"/>
      <c r="WIB80"/>
      <c r="WIC80"/>
      <c r="WID80"/>
      <c r="WIE80"/>
      <c r="WIF80"/>
      <c r="WIG80"/>
      <c r="WIH80"/>
      <c r="WII80"/>
      <c r="WIJ80"/>
      <c r="WIK80"/>
      <c r="WIL80"/>
      <c r="WIM80"/>
      <c r="WIN80"/>
      <c r="WIO80"/>
      <c r="WIP80"/>
      <c r="WIQ80"/>
      <c r="WIR80"/>
      <c r="WIS80"/>
      <c r="WIT80"/>
      <c r="WIU80"/>
      <c r="WIV80"/>
      <c r="WIW80"/>
      <c r="WIX80"/>
      <c r="WIY80"/>
      <c r="WIZ80"/>
      <c r="WJA80"/>
      <c r="WJB80"/>
      <c r="WJC80"/>
      <c r="WJD80"/>
      <c r="WJE80"/>
      <c r="WJF80"/>
      <c r="WJG80"/>
      <c r="WJH80"/>
      <c r="WJI80"/>
      <c r="WJJ80"/>
      <c r="WJK80"/>
      <c r="WJL80"/>
      <c r="WJM80"/>
      <c r="WJN80"/>
      <c r="WJO80"/>
      <c r="WJP80"/>
      <c r="WJQ80"/>
      <c r="WJR80"/>
      <c r="WJS80"/>
      <c r="WJT80"/>
      <c r="WJU80"/>
      <c r="WJV80"/>
      <c r="WJW80"/>
      <c r="WJX80"/>
      <c r="WJY80"/>
      <c r="WJZ80"/>
      <c r="WKA80"/>
      <c r="WKB80"/>
      <c r="WKC80"/>
      <c r="WKD80"/>
      <c r="WKE80"/>
      <c r="WKF80"/>
      <c r="WKG80"/>
      <c r="WKH80"/>
      <c r="WKI80"/>
      <c r="WKJ80"/>
      <c r="WKK80"/>
      <c r="WKL80"/>
      <c r="WKM80"/>
      <c r="WKN80"/>
      <c r="WKO80"/>
      <c r="WKP80"/>
      <c r="WKQ80"/>
      <c r="WKR80"/>
      <c r="WKS80"/>
      <c r="WKT80"/>
      <c r="WKU80"/>
      <c r="WKV80"/>
      <c r="WKW80"/>
      <c r="WKX80"/>
      <c r="WKY80"/>
      <c r="WKZ80"/>
      <c r="WLA80"/>
      <c r="WLB80"/>
      <c r="WLC80"/>
      <c r="WLD80"/>
      <c r="WLE80"/>
      <c r="WLF80"/>
      <c r="WLG80"/>
      <c r="WLH80"/>
      <c r="WLI80"/>
      <c r="WLJ80"/>
      <c r="WLK80"/>
      <c r="WLL80"/>
      <c r="WLM80"/>
      <c r="WLN80"/>
      <c r="WLO80"/>
      <c r="WLP80"/>
      <c r="WLQ80"/>
      <c r="WLR80"/>
      <c r="WLS80"/>
      <c r="WLT80"/>
      <c r="WLU80"/>
      <c r="WLV80"/>
      <c r="WLW80"/>
      <c r="WLX80"/>
      <c r="WLY80"/>
      <c r="WLZ80"/>
      <c r="WMA80"/>
      <c r="WMB80"/>
      <c r="WMC80"/>
      <c r="WMD80"/>
      <c r="WME80"/>
      <c r="WMF80"/>
      <c r="WMG80"/>
      <c r="WMH80"/>
      <c r="WMI80"/>
      <c r="WMJ80"/>
      <c r="WMK80"/>
      <c r="WML80"/>
      <c r="WMM80"/>
      <c r="WMN80"/>
      <c r="WMO80"/>
      <c r="WMP80"/>
      <c r="WMQ80"/>
      <c r="WMR80"/>
      <c r="WMS80"/>
      <c r="WMT80"/>
      <c r="WMU80"/>
      <c r="WMV80"/>
      <c r="WMW80"/>
      <c r="WMX80"/>
      <c r="WMY80"/>
      <c r="WMZ80"/>
      <c r="WNA80"/>
      <c r="WNB80"/>
      <c r="WNC80"/>
      <c r="WND80"/>
      <c r="WNE80"/>
      <c r="WNF80"/>
      <c r="WNG80"/>
      <c r="WNH80"/>
      <c r="WNI80"/>
      <c r="WNJ80"/>
      <c r="WNK80"/>
      <c r="WNL80"/>
      <c r="WNM80"/>
      <c r="WNN80"/>
      <c r="WNO80"/>
      <c r="WNP80"/>
      <c r="WNQ80"/>
      <c r="WNR80"/>
      <c r="WNS80"/>
      <c r="WNT80"/>
      <c r="WNU80"/>
      <c r="WNV80"/>
      <c r="WNW80"/>
      <c r="WNX80"/>
      <c r="WNY80"/>
      <c r="WNZ80"/>
      <c r="WOA80"/>
      <c r="WOB80"/>
      <c r="WOC80"/>
      <c r="WOD80"/>
      <c r="WOE80"/>
      <c r="WOF80"/>
      <c r="WOG80"/>
      <c r="WOH80"/>
      <c r="WOI80"/>
      <c r="WOJ80"/>
      <c r="WOK80"/>
      <c r="WOL80"/>
      <c r="WOM80"/>
      <c r="WON80"/>
      <c r="WOO80"/>
      <c r="WOP80"/>
      <c r="WOQ80"/>
      <c r="WOR80"/>
      <c r="WOS80"/>
      <c r="WOT80"/>
      <c r="WOU80"/>
      <c r="WOV80"/>
      <c r="WOW80"/>
      <c r="WOX80"/>
      <c r="WOY80"/>
      <c r="WOZ80"/>
      <c r="WPA80"/>
      <c r="WPB80"/>
      <c r="WPC80"/>
      <c r="WPD80"/>
      <c r="WPE80"/>
      <c r="WPF80"/>
      <c r="WPG80"/>
      <c r="WPH80"/>
      <c r="WPI80"/>
      <c r="WPJ80"/>
      <c r="WPK80"/>
      <c r="WPL80"/>
      <c r="WPM80"/>
      <c r="WPN80"/>
      <c r="WPO80"/>
      <c r="WPP80"/>
      <c r="WPQ80"/>
      <c r="WPR80"/>
      <c r="WPS80"/>
      <c r="WPT80"/>
      <c r="WPU80"/>
      <c r="WPV80"/>
      <c r="WPW80"/>
      <c r="WPX80"/>
      <c r="WPY80"/>
      <c r="WPZ80"/>
      <c r="WQA80"/>
      <c r="WQB80"/>
      <c r="WQC80"/>
      <c r="WQD80"/>
      <c r="WQE80"/>
      <c r="WQF80"/>
      <c r="WQG80"/>
      <c r="WQH80"/>
      <c r="WQI80"/>
      <c r="WQJ80"/>
      <c r="WQK80"/>
      <c r="WQL80"/>
      <c r="WQM80"/>
      <c r="WQN80"/>
      <c r="WQO80"/>
      <c r="WQP80"/>
      <c r="WQQ80"/>
      <c r="WQR80"/>
      <c r="WQS80"/>
      <c r="WQT80"/>
      <c r="WQU80"/>
      <c r="WQV80"/>
      <c r="WQW80"/>
      <c r="WQX80"/>
      <c r="WQY80"/>
      <c r="WQZ80"/>
      <c r="WRA80"/>
      <c r="WRB80"/>
      <c r="WRC80"/>
      <c r="WRD80"/>
      <c r="WRE80"/>
      <c r="WRF80"/>
      <c r="WRG80"/>
      <c r="WRH80"/>
      <c r="WRI80"/>
      <c r="WRJ80"/>
      <c r="WRK80"/>
      <c r="WRL80"/>
      <c r="WRM80"/>
      <c r="WRN80"/>
      <c r="WRO80"/>
      <c r="WRP80"/>
      <c r="WRQ80"/>
      <c r="WRR80"/>
      <c r="WRS80"/>
      <c r="WRT80"/>
      <c r="WRU80"/>
      <c r="WRV80"/>
      <c r="WRW80"/>
      <c r="WRX80"/>
      <c r="WRY80"/>
      <c r="WRZ80"/>
      <c r="WSA80"/>
      <c r="WSB80"/>
      <c r="WSC80"/>
      <c r="WSD80"/>
      <c r="WSE80"/>
      <c r="WSF80"/>
      <c r="WSG80"/>
      <c r="WSH80"/>
      <c r="WSI80"/>
      <c r="WSJ80"/>
      <c r="WSK80"/>
      <c r="WSL80"/>
      <c r="WSM80"/>
      <c r="WSN80"/>
      <c r="WSO80"/>
      <c r="WSP80"/>
      <c r="WSQ80"/>
      <c r="WSR80"/>
      <c r="WSS80"/>
      <c r="WST80"/>
      <c r="WSU80"/>
      <c r="WSV80"/>
      <c r="WSW80"/>
      <c r="WSX80"/>
      <c r="WSY80"/>
      <c r="WSZ80"/>
      <c r="WTA80"/>
      <c r="WTB80"/>
      <c r="WTC80"/>
      <c r="WTD80"/>
      <c r="WTE80"/>
      <c r="WTF80"/>
      <c r="WTG80"/>
      <c r="WTH80"/>
      <c r="WTI80"/>
      <c r="WTJ80"/>
      <c r="WTK80"/>
      <c r="WTL80"/>
      <c r="WTM80"/>
      <c r="WTN80"/>
      <c r="WTO80"/>
      <c r="WTP80"/>
      <c r="WTQ80"/>
      <c r="WTR80"/>
      <c r="WTS80"/>
      <c r="WTT80"/>
      <c r="WTU80"/>
      <c r="WTV80"/>
      <c r="WTW80"/>
      <c r="WTX80"/>
      <c r="WTY80"/>
      <c r="WTZ80"/>
      <c r="WUA80"/>
      <c r="WUB80"/>
      <c r="WUC80"/>
      <c r="WUD80"/>
      <c r="WUE80"/>
      <c r="WUF80"/>
      <c r="WUG80"/>
      <c r="WUH80"/>
      <c r="WUI80"/>
      <c r="WUJ80"/>
      <c r="WUK80"/>
      <c r="WUL80"/>
      <c r="WUM80"/>
      <c r="WUN80"/>
      <c r="WUO80"/>
      <c r="WUP80"/>
      <c r="WUQ80"/>
      <c r="WUR80"/>
      <c r="WUS80"/>
      <c r="WUT80"/>
      <c r="WUU80"/>
      <c r="WUV80"/>
      <c r="WUW80"/>
      <c r="WUX80"/>
      <c r="WUY80"/>
      <c r="WUZ80"/>
      <c r="WVA80"/>
      <c r="WVB80"/>
      <c r="WVC80"/>
      <c r="WVD80"/>
      <c r="WVE80"/>
      <c r="WVF80"/>
      <c r="WVG80"/>
      <c r="WVH80"/>
      <c r="WVI80"/>
      <c r="WVJ80"/>
      <c r="WVK80"/>
      <c r="WVL80"/>
      <c r="WVM80"/>
      <c r="WVN80"/>
      <c r="WVO80"/>
      <c r="WVP80"/>
      <c r="WVQ80"/>
      <c r="WVR80"/>
      <c r="WVS80"/>
      <c r="WVT80"/>
      <c r="WVU80"/>
      <c r="WVV80"/>
      <c r="WVW80"/>
      <c r="WVX80"/>
      <c r="WVY80"/>
      <c r="WVZ80"/>
      <c r="WWA80"/>
      <c r="WWB80"/>
      <c r="WWC80"/>
      <c r="WWD80"/>
      <c r="WWE80"/>
      <c r="WWF80"/>
      <c r="WWG80"/>
      <c r="WWH80"/>
      <c r="WWI80"/>
      <c r="WWJ80"/>
      <c r="WWK80"/>
      <c r="WWL80"/>
      <c r="WWM80"/>
      <c r="WWN80"/>
      <c r="WWO80"/>
      <c r="WWP80"/>
      <c r="WWQ80"/>
      <c r="WWR80"/>
      <c r="WWS80"/>
      <c r="WWT80"/>
      <c r="WWU80"/>
      <c r="WWV80"/>
      <c r="WWW80"/>
      <c r="WWX80"/>
      <c r="WWY80"/>
      <c r="WWZ80"/>
      <c r="WXA80"/>
      <c r="WXB80"/>
      <c r="WXC80"/>
      <c r="WXD80"/>
      <c r="WXE80"/>
      <c r="WXF80"/>
      <c r="WXG80"/>
      <c r="WXH80"/>
      <c r="WXI80"/>
      <c r="WXJ80"/>
      <c r="WXK80"/>
      <c r="WXL80"/>
      <c r="WXM80"/>
      <c r="WXN80"/>
      <c r="WXO80"/>
      <c r="WXP80"/>
      <c r="WXQ80"/>
      <c r="WXR80"/>
      <c r="WXS80"/>
      <c r="WXT80"/>
      <c r="WXU80"/>
      <c r="WXV80"/>
      <c r="WXW80"/>
      <c r="WXX80"/>
      <c r="WXY80"/>
      <c r="WXZ80"/>
      <c r="WYA80"/>
      <c r="WYB80"/>
      <c r="WYC80"/>
      <c r="WYD80"/>
      <c r="WYE80"/>
      <c r="WYF80"/>
      <c r="WYG80"/>
      <c r="WYH80"/>
      <c r="WYI80"/>
      <c r="WYJ80"/>
      <c r="WYK80"/>
      <c r="WYL80"/>
      <c r="WYM80"/>
      <c r="WYN80"/>
      <c r="WYO80"/>
      <c r="WYP80"/>
      <c r="WYQ80"/>
      <c r="WYR80"/>
      <c r="WYS80"/>
      <c r="WYT80"/>
      <c r="WYU80"/>
      <c r="WYV80"/>
      <c r="WYW80"/>
      <c r="WYX80"/>
      <c r="WYY80"/>
      <c r="WYZ80"/>
      <c r="WZA80"/>
      <c r="WZB80"/>
      <c r="WZC80"/>
      <c r="WZD80"/>
      <c r="WZE80"/>
      <c r="WZF80"/>
      <c r="WZG80"/>
      <c r="WZH80"/>
      <c r="WZI80"/>
      <c r="WZJ80"/>
      <c r="WZK80"/>
      <c r="WZL80"/>
      <c r="WZM80"/>
      <c r="WZN80"/>
      <c r="WZO80"/>
      <c r="WZP80"/>
      <c r="WZQ80"/>
      <c r="WZR80"/>
      <c r="WZS80"/>
      <c r="WZT80"/>
      <c r="WZU80"/>
      <c r="WZV80"/>
      <c r="WZW80"/>
      <c r="WZX80"/>
      <c r="WZY80"/>
      <c r="WZZ80"/>
      <c r="XAA80"/>
      <c r="XAB80"/>
      <c r="XAC80"/>
      <c r="XAD80"/>
      <c r="XAE80"/>
      <c r="XAF80"/>
      <c r="XAG80"/>
      <c r="XAH80"/>
      <c r="XAI80"/>
      <c r="XAJ80"/>
      <c r="XAK80"/>
      <c r="XAL80"/>
      <c r="XAM80"/>
      <c r="XAN80"/>
      <c r="XAO80"/>
      <c r="XAP80"/>
      <c r="XAQ80"/>
      <c r="XAR80"/>
      <c r="XAS80"/>
      <c r="XAT80"/>
      <c r="XAU80"/>
      <c r="XAV80"/>
      <c r="XAW80"/>
      <c r="XAX80"/>
      <c r="XAY80"/>
      <c r="XAZ80"/>
      <c r="XBA80"/>
      <c r="XBB80"/>
      <c r="XBC80"/>
      <c r="XBD80"/>
      <c r="XBE80"/>
      <c r="XBF80"/>
      <c r="XBG80"/>
      <c r="XBH80"/>
      <c r="XBI80"/>
      <c r="XBJ80"/>
      <c r="XBK80"/>
      <c r="XBL80"/>
      <c r="XBM80"/>
      <c r="XBN80"/>
      <c r="XBO80"/>
      <c r="XBP80"/>
      <c r="XBQ80"/>
      <c r="XBR80"/>
      <c r="XBS80"/>
      <c r="XBT80"/>
      <c r="XBU80"/>
      <c r="XBV80"/>
      <c r="XBW80"/>
      <c r="XBX80"/>
      <c r="XBY80"/>
      <c r="XBZ80"/>
      <c r="XCA80"/>
      <c r="XCB80"/>
      <c r="XCC80"/>
      <c r="XCD80"/>
      <c r="XCE80"/>
      <c r="XCF80"/>
      <c r="XCG80"/>
      <c r="XCH80"/>
      <c r="XCI80"/>
      <c r="XCJ80"/>
      <c r="XCK80"/>
      <c r="XCL80"/>
      <c r="XCM80"/>
      <c r="XCN80"/>
      <c r="XCO80"/>
      <c r="XCP80"/>
      <c r="XCQ80"/>
      <c r="XCR80"/>
      <c r="XCS80"/>
      <c r="XCT80"/>
      <c r="XCU80"/>
      <c r="XCV80"/>
      <c r="XCW80"/>
      <c r="XCX80"/>
      <c r="XCY80"/>
      <c r="XCZ80"/>
      <c r="XDA80"/>
      <c r="XDB80"/>
      <c r="XDC80"/>
      <c r="XDD80"/>
      <c r="XDE80"/>
      <c r="XDF80"/>
      <c r="XDG80"/>
      <c r="XDH80"/>
      <c r="XDI80"/>
      <c r="XDJ80"/>
      <c r="XDK80"/>
      <c r="XDL80"/>
      <c r="XDM80"/>
      <c r="XDN80"/>
      <c r="XDO80"/>
      <c r="XDP80"/>
      <c r="XDQ80"/>
      <c r="XDR80"/>
      <c r="XDS80"/>
      <c r="XDT80"/>
      <c r="XDU80"/>
      <c r="XDV80"/>
      <c r="XDW80"/>
      <c r="XDX80"/>
      <c r="XDY80"/>
      <c r="XDZ80"/>
      <c r="XEA80"/>
      <c r="XEB80"/>
      <c r="XEC80"/>
      <c r="XED80"/>
      <c r="XEE80"/>
      <c r="XEF80"/>
      <c r="XEG80"/>
      <c r="XEH80"/>
      <c r="XEI80"/>
      <c r="XEJ80"/>
      <c r="XEK80"/>
      <c r="XEL80"/>
      <c r="XEM80"/>
      <c r="XEN80"/>
      <c r="XEO80"/>
      <c r="XEP80"/>
      <c r="XEQ80"/>
      <c r="XER80"/>
      <c r="XES80"/>
      <c r="XET80"/>
      <c r="XEU80"/>
      <c r="XEV80"/>
      <c r="XEW80"/>
      <c r="XEX80"/>
      <c r="XEY80"/>
      <c r="XEZ80"/>
      <c r="XFA80"/>
      <c r="XFB80"/>
      <c r="XFC80"/>
    </row>
    <row r="81" spans="1:16383" s="528" customFormat="1" ht="12.5" x14ac:dyDescent="0.25">
      <c r="F81" s="530">
        <v>43948.80982638889</v>
      </c>
      <c r="G81" s="529">
        <v>43948.80982638889</v>
      </c>
      <c r="H81" s="528" t="s">
        <v>331</v>
      </c>
      <c r="I81" s="531" t="str">
        <f>InpC!$E$99</f>
        <v>Senior debt DSCR - year 6</v>
      </c>
      <c r="J81" s="561">
        <v>1.45</v>
      </c>
      <c r="K81" s="547">
        <v>1.45</v>
      </c>
      <c r="L81" s="528" t="s">
        <v>332</v>
      </c>
      <c r="M81" s="528" t="s">
        <v>333</v>
      </c>
      <c r="N81" s="528" t="s">
        <v>83</v>
      </c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  <c r="ALL81"/>
      <c r="ALM81"/>
      <c r="ALN81"/>
      <c r="ALO81"/>
      <c r="ALP81"/>
      <c r="ALQ81"/>
      <c r="ALR81"/>
      <c r="ALS81"/>
      <c r="ALT81"/>
      <c r="ALU81"/>
      <c r="ALV81"/>
      <c r="ALW81"/>
      <c r="ALX81"/>
      <c r="ALY81"/>
      <c r="ALZ81"/>
      <c r="AMA81"/>
      <c r="AMB81"/>
      <c r="AMC81"/>
      <c r="AMD81"/>
      <c r="AME81"/>
      <c r="AMF81"/>
      <c r="AMG81"/>
      <c r="AMH81"/>
      <c r="AMI81"/>
      <c r="AMJ81"/>
      <c r="AMK81"/>
      <c r="AML81"/>
      <c r="AMM81"/>
      <c r="AMN81"/>
      <c r="AMO81"/>
      <c r="AMP81"/>
      <c r="AMQ81"/>
      <c r="AMR81"/>
      <c r="AMS81"/>
      <c r="AMT81"/>
      <c r="AMU81"/>
      <c r="AMV81"/>
      <c r="AMW81"/>
      <c r="AMX81"/>
      <c r="AMY81"/>
      <c r="AMZ81"/>
      <c r="ANA81"/>
      <c r="ANB81"/>
      <c r="ANC81"/>
      <c r="AND81"/>
      <c r="ANE81"/>
      <c r="ANF81"/>
      <c r="ANG81"/>
      <c r="ANH81"/>
      <c r="ANI81"/>
      <c r="ANJ81"/>
      <c r="ANK81"/>
      <c r="ANL81"/>
      <c r="ANM81"/>
      <c r="ANN81"/>
      <c r="ANO81"/>
      <c r="ANP81"/>
      <c r="ANQ81"/>
      <c r="ANR81"/>
      <c r="ANS81"/>
      <c r="ANT81"/>
      <c r="ANU81"/>
      <c r="ANV81"/>
      <c r="ANW81"/>
      <c r="ANX81"/>
      <c r="ANY81"/>
      <c r="ANZ81"/>
      <c r="AOA81"/>
      <c r="AOB81"/>
      <c r="AOC81"/>
      <c r="AOD81"/>
      <c r="AOE81"/>
      <c r="AOF81"/>
      <c r="AOG81"/>
      <c r="AOH81"/>
      <c r="AOI81"/>
      <c r="AOJ81"/>
      <c r="AOK81"/>
      <c r="AOL81"/>
      <c r="AOM81"/>
      <c r="AON81"/>
      <c r="AOO81"/>
      <c r="AOP81"/>
      <c r="AOQ81"/>
      <c r="AOR81"/>
      <c r="AOS81"/>
      <c r="AOT81"/>
      <c r="AOU81"/>
      <c r="AOV81"/>
      <c r="AOW81"/>
      <c r="AOX81"/>
      <c r="AOY81"/>
      <c r="AOZ81"/>
      <c r="APA81"/>
      <c r="APB81"/>
      <c r="APC81"/>
      <c r="APD81"/>
      <c r="APE81"/>
      <c r="APF81"/>
      <c r="APG81"/>
      <c r="APH81"/>
      <c r="API81"/>
      <c r="APJ81"/>
      <c r="APK81"/>
      <c r="APL81"/>
      <c r="APM81"/>
      <c r="APN81"/>
      <c r="APO81"/>
      <c r="APP81"/>
      <c r="APQ81"/>
      <c r="APR81"/>
      <c r="APS81"/>
      <c r="APT81"/>
      <c r="APU81"/>
      <c r="APV81"/>
      <c r="APW81"/>
      <c r="APX81"/>
      <c r="APY81"/>
      <c r="APZ81"/>
      <c r="AQA81"/>
      <c r="AQB81"/>
      <c r="AQC81"/>
      <c r="AQD81"/>
      <c r="AQE81"/>
      <c r="AQF81"/>
      <c r="AQG81"/>
      <c r="AQH81"/>
      <c r="AQI81"/>
      <c r="AQJ81"/>
      <c r="AQK81"/>
      <c r="AQL81"/>
      <c r="AQM81"/>
      <c r="AQN81"/>
      <c r="AQO81"/>
      <c r="AQP81"/>
      <c r="AQQ81"/>
      <c r="AQR81"/>
      <c r="AQS81"/>
      <c r="AQT81"/>
      <c r="AQU81"/>
      <c r="AQV81"/>
      <c r="AQW81"/>
      <c r="AQX81"/>
      <c r="AQY81"/>
      <c r="AQZ81"/>
      <c r="ARA81"/>
      <c r="ARB81"/>
      <c r="ARC81"/>
      <c r="ARD81"/>
      <c r="ARE81"/>
      <c r="ARF81"/>
      <c r="ARG81"/>
      <c r="ARH81"/>
      <c r="ARI81"/>
      <c r="ARJ81"/>
      <c r="ARK81"/>
      <c r="ARL81"/>
      <c r="ARM81"/>
      <c r="ARN81"/>
      <c r="ARO81"/>
      <c r="ARP81"/>
      <c r="ARQ81"/>
      <c r="ARR81"/>
      <c r="ARS81"/>
      <c r="ART81"/>
      <c r="ARU81"/>
      <c r="ARV81"/>
      <c r="ARW81"/>
      <c r="ARX81"/>
      <c r="ARY81"/>
      <c r="ARZ81"/>
      <c r="ASA81"/>
      <c r="ASB81"/>
      <c r="ASC81"/>
      <c r="ASD81"/>
      <c r="ASE81"/>
      <c r="ASF81"/>
      <c r="ASG81"/>
      <c r="ASH81"/>
      <c r="ASI81"/>
      <c r="ASJ81"/>
      <c r="ASK81"/>
      <c r="ASL81"/>
      <c r="ASM81"/>
      <c r="ASN81"/>
      <c r="ASO81"/>
      <c r="ASP81"/>
      <c r="ASQ81"/>
      <c r="ASR81"/>
      <c r="ASS81"/>
      <c r="AST81"/>
      <c r="ASU81"/>
      <c r="ASV81"/>
      <c r="ASW81"/>
      <c r="ASX81"/>
      <c r="ASY81"/>
      <c r="ASZ81"/>
      <c r="ATA81"/>
      <c r="ATB81"/>
      <c r="ATC81"/>
      <c r="ATD81"/>
      <c r="ATE81"/>
      <c r="ATF81"/>
      <c r="ATG81"/>
      <c r="ATH81"/>
      <c r="ATI81"/>
      <c r="ATJ81"/>
      <c r="ATK81"/>
      <c r="ATL81"/>
      <c r="ATM81"/>
      <c r="ATN81"/>
      <c r="ATO81"/>
      <c r="ATP81"/>
      <c r="ATQ81"/>
      <c r="ATR81"/>
      <c r="ATS81"/>
      <c r="ATT81"/>
      <c r="ATU81"/>
      <c r="ATV81"/>
      <c r="ATW81"/>
      <c r="ATX81"/>
      <c r="ATY81"/>
      <c r="ATZ81"/>
      <c r="AUA81"/>
      <c r="AUB81"/>
      <c r="AUC81"/>
      <c r="AUD81"/>
      <c r="AUE81"/>
      <c r="AUF81"/>
      <c r="AUG81"/>
      <c r="AUH81"/>
      <c r="AUI81"/>
      <c r="AUJ81"/>
      <c r="AUK81"/>
      <c r="AUL81"/>
      <c r="AUM81"/>
      <c r="AUN81"/>
      <c r="AUO81"/>
      <c r="AUP81"/>
      <c r="AUQ81"/>
      <c r="AUR81"/>
      <c r="AUS81"/>
      <c r="AUT81"/>
      <c r="AUU81"/>
      <c r="AUV81"/>
      <c r="AUW81"/>
      <c r="AUX81"/>
      <c r="AUY81"/>
      <c r="AUZ81"/>
      <c r="AVA81"/>
      <c r="AVB81"/>
      <c r="AVC81"/>
      <c r="AVD81"/>
      <c r="AVE81"/>
      <c r="AVF81"/>
      <c r="AVG81"/>
      <c r="AVH81"/>
      <c r="AVI81"/>
      <c r="AVJ81"/>
      <c r="AVK81"/>
      <c r="AVL81"/>
      <c r="AVM81"/>
      <c r="AVN81"/>
      <c r="AVO81"/>
      <c r="AVP81"/>
      <c r="AVQ81"/>
      <c r="AVR81"/>
      <c r="AVS81"/>
      <c r="AVT81"/>
      <c r="AVU81"/>
      <c r="AVV81"/>
      <c r="AVW81"/>
      <c r="AVX81"/>
      <c r="AVY81"/>
      <c r="AVZ81"/>
      <c r="AWA81"/>
      <c r="AWB81"/>
      <c r="AWC81"/>
      <c r="AWD81"/>
      <c r="AWE81"/>
      <c r="AWF81"/>
      <c r="AWG81"/>
      <c r="AWH81"/>
      <c r="AWI81"/>
      <c r="AWJ81"/>
      <c r="AWK81"/>
      <c r="AWL81"/>
      <c r="AWM81"/>
      <c r="AWN81"/>
      <c r="AWO81"/>
      <c r="AWP81"/>
      <c r="AWQ81"/>
      <c r="AWR81"/>
      <c r="AWS81"/>
      <c r="AWT81"/>
      <c r="AWU81"/>
      <c r="AWV81"/>
      <c r="AWW81"/>
      <c r="AWX81"/>
      <c r="AWY81"/>
      <c r="AWZ81"/>
      <c r="AXA81"/>
      <c r="AXB81"/>
      <c r="AXC81"/>
      <c r="AXD81"/>
      <c r="AXE81"/>
      <c r="AXF81"/>
      <c r="AXG81"/>
      <c r="AXH81"/>
      <c r="AXI81"/>
      <c r="AXJ81"/>
      <c r="AXK81"/>
      <c r="AXL81"/>
      <c r="AXM81"/>
      <c r="AXN81"/>
      <c r="AXO81"/>
      <c r="AXP81"/>
      <c r="AXQ81"/>
      <c r="AXR81"/>
      <c r="AXS81"/>
      <c r="AXT81"/>
      <c r="AXU81"/>
      <c r="AXV81"/>
      <c r="AXW81"/>
      <c r="AXX81"/>
      <c r="AXY81"/>
      <c r="AXZ81"/>
      <c r="AYA81"/>
      <c r="AYB81"/>
      <c r="AYC81"/>
      <c r="AYD81"/>
      <c r="AYE81"/>
      <c r="AYF81"/>
      <c r="AYG81"/>
      <c r="AYH81"/>
      <c r="AYI81"/>
      <c r="AYJ81"/>
      <c r="AYK81"/>
      <c r="AYL81"/>
      <c r="AYM81"/>
      <c r="AYN81"/>
      <c r="AYO81"/>
      <c r="AYP81"/>
      <c r="AYQ81"/>
      <c r="AYR81"/>
      <c r="AYS81"/>
      <c r="AYT81"/>
      <c r="AYU81"/>
      <c r="AYV81"/>
      <c r="AYW81"/>
      <c r="AYX81"/>
      <c r="AYY81"/>
      <c r="AYZ81"/>
      <c r="AZA81"/>
      <c r="AZB81"/>
      <c r="AZC81"/>
      <c r="AZD81"/>
      <c r="AZE81"/>
      <c r="AZF81"/>
      <c r="AZG81"/>
      <c r="AZH81"/>
      <c r="AZI81"/>
      <c r="AZJ81"/>
      <c r="AZK81"/>
      <c r="AZL81"/>
      <c r="AZM81"/>
      <c r="AZN81"/>
      <c r="AZO81"/>
      <c r="AZP81"/>
      <c r="AZQ81"/>
      <c r="AZR81"/>
      <c r="AZS81"/>
      <c r="AZT81"/>
      <c r="AZU81"/>
      <c r="AZV81"/>
      <c r="AZW81"/>
      <c r="AZX81"/>
      <c r="AZY81"/>
      <c r="AZZ81"/>
      <c r="BAA81"/>
      <c r="BAB81"/>
      <c r="BAC81"/>
      <c r="BAD81"/>
      <c r="BAE81"/>
      <c r="BAF81"/>
      <c r="BAG81"/>
      <c r="BAH81"/>
      <c r="BAI81"/>
      <c r="BAJ81"/>
      <c r="BAK81"/>
      <c r="BAL81"/>
      <c r="BAM81"/>
      <c r="BAN81"/>
      <c r="BAO81"/>
      <c r="BAP81"/>
      <c r="BAQ81"/>
      <c r="BAR81"/>
      <c r="BAS81"/>
      <c r="BAT81"/>
      <c r="BAU81"/>
      <c r="BAV81"/>
      <c r="BAW81"/>
      <c r="BAX81"/>
      <c r="BAY81"/>
      <c r="BAZ81"/>
      <c r="BBA81"/>
      <c r="BBB81"/>
      <c r="BBC81"/>
      <c r="BBD81"/>
      <c r="BBE81"/>
      <c r="BBF81"/>
      <c r="BBG81"/>
      <c r="BBH81"/>
      <c r="BBI81"/>
      <c r="BBJ81"/>
      <c r="BBK81"/>
      <c r="BBL81"/>
      <c r="BBM81"/>
      <c r="BBN81"/>
      <c r="BBO81"/>
      <c r="BBP81"/>
      <c r="BBQ81"/>
      <c r="BBR81"/>
      <c r="BBS81"/>
      <c r="BBT81"/>
      <c r="BBU81"/>
      <c r="BBV81"/>
      <c r="BBW81"/>
      <c r="BBX81"/>
      <c r="BBY81"/>
      <c r="BBZ81"/>
      <c r="BCA81"/>
      <c r="BCB81"/>
      <c r="BCC81"/>
      <c r="BCD81"/>
      <c r="BCE81"/>
      <c r="BCF81"/>
      <c r="BCG81"/>
      <c r="BCH81"/>
      <c r="BCI81"/>
      <c r="BCJ81"/>
      <c r="BCK81"/>
      <c r="BCL81"/>
      <c r="BCM81"/>
      <c r="BCN81"/>
      <c r="BCO81"/>
      <c r="BCP81"/>
      <c r="BCQ81"/>
      <c r="BCR81"/>
      <c r="BCS81"/>
      <c r="BCT81"/>
      <c r="BCU81"/>
      <c r="BCV81"/>
      <c r="BCW81"/>
      <c r="BCX81"/>
      <c r="BCY81"/>
      <c r="BCZ81"/>
      <c r="BDA81"/>
      <c r="BDB81"/>
      <c r="BDC81"/>
      <c r="BDD81"/>
      <c r="BDE81"/>
      <c r="BDF81"/>
      <c r="BDG81"/>
      <c r="BDH81"/>
      <c r="BDI81"/>
      <c r="BDJ81"/>
      <c r="BDK81"/>
      <c r="BDL81"/>
      <c r="BDM81"/>
      <c r="BDN81"/>
      <c r="BDO81"/>
      <c r="BDP81"/>
      <c r="BDQ81"/>
      <c r="BDR81"/>
      <c r="BDS81"/>
      <c r="BDT81"/>
      <c r="BDU81"/>
      <c r="BDV81"/>
      <c r="BDW81"/>
      <c r="BDX81"/>
      <c r="BDY81"/>
      <c r="BDZ81"/>
      <c r="BEA81"/>
      <c r="BEB81"/>
      <c r="BEC81"/>
      <c r="BED81"/>
      <c r="BEE81"/>
      <c r="BEF81"/>
      <c r="BEG81"/>
      <c r="BEH81"/>
      <c r="BEI81"/>
      <c r="BEJ81"/>
      <c r="BEK81"/>
      <c r="BEL81"/>
      <c r="BEM81"/>
      <c r="BEN81"/>
      <c r="BEO81"/>
      <c r="BEP81"/>
      <c r="BEQ81"/>
      <c r="BER81"/>
      <c r="BES81"/>
      <c r="BET81"/>
      <c r="BEU81"/>
      <c r="BEV81"/>
      <c r="BEW81"/>
      <c r="BEX81"/>
      <c r="BEY81"/>
      <c r="BEZ81"/>
      <c r="BFA81"/>
      <c r="BFB81"/>
      <c r="BFC81"/>
      <c r="BFD81"/>
      <c r="BFE81"/>
      <c r="BFF81"/>
      <c r="BFG81"/>
      <c r="BFH81"/>
      <c r="BFI81"/>
      <c r="BFJ81"/>
      <c r="BFK81"/>
      <c r="BFL81"/>
      <c r="BFM81"/>
      <c r="BFN81"/>
      <c r="BFO81"/>
      <c r="BFP81"/>
      <c r="BFQ81"/>
      <c r="BFR81"/>
      <c r="BFS81"/>
      <c r="BFT81"/>
      <c r="BFU81"/>
      <c r="BFV81"/>
      <c r="BFW81"/>
      <c r="BFX81"/>
      <c r="BFY81"/>
      <c r="BFZ81"/>
      <c r="BGA81"/>
      <c r="BGB81"/>
      <c r="BGC81"/>
      <c r="BGD81"/>
      <c r="BGE81"/>
      <c r="BGF81"/>
      <c r="BGG81"/>
      <c r="BGH81"/>
      <c r="BGI81"/>
      <c r="BGJ81"/>
      <c r="BGK81"/>
      <c r="BGL81"/>
      <c r="BGM81"/>
      <c r="BGN81"/>
      <c r="BGO81"/>
      <c r="BGP81"/>
      <c r="BGQ81"/>
      <c r="BGR81"/>
      <c r="BGS81"/>
      <c r="BGT81"/>
      <c r="BGU81"/>
      <c r="BGV81"/>
      <c r="BGW81"/>
      <c r="BGX81"/>
      <c r="BGY81"/>
      <c r="BGZ81"/>
      <c r="BHA81"/>
      <c r="BHB81"/>
      <c r="BHC81"/>
      <c r="BHD81"/>
      <c r="BHE81"/>
      <c r="BHF81"/>
      <c r="BHG81"/>
      <c r="BHH81"/>
      <c r="BHI81"/>
      <c r="BHJ81"/>
      <c r="BHK81"/>
      <c r="BHL81"/>
      <c r="BHM81"/>
      <c r="BHN81"/>
      <c r="BHO81"/>
      <c r="BHP81"/>
      <c r="BHQ81"/>
      <c r="BHR81"/>
      <c r="BHS81"/>
      <c r="BHT81"/>
      <c r="BHU81"/>
      <c r="BHV81"/>
      <c r="BHW81"/>
      <c r="BHX81"/>
      <c r="BHY81"/>
      <c r="BHZ81"/>
      <c r="BIA81"/>
      <c r="BIB81"/>
      <c r="BIC81"/>
      <c r="BID81"/>
      <c r="BIE81"/>
      <c r="BIF81"/>
      <c r="BIG81"/>
      <c r="BIH81"/>
      <c r="BII81"/>
      <c r="BIJ81"/>
      <c r="BIK81"/>
      <c r="BIL81"/>
      <c r="BIM81"/>
      <c r="BIN81"/>
      <c r="BIO81"/>
      <c r="BIP81"/>
      <c r="BIQ81"/>
      <c r="BIR81"/>
      <c r="BIS81"/>
      <c r="BIT81"/>
      <c r="BIU81"/>
      <c r="BIV81"/>
      <c r="BIW81"/>
      <c r="BIX81"/>
      <c r="BIY81"/>
      <c r="BIZ81"/>
      <c r="BJA81"/>
      <c r="BJB81"/>
      <c r="BJC81"/>
      <c r="BJD81"/>
      <c r="BJE81"/>
      <c r="BJF81"/>
      <c r="BJG81"/>
      <c r="BJH81"/>
      <c r="BJI81"/>
      <c r="BJJ81"/>
      <c r="BJK81"/>
      <c r="BJL81"/>
      <c r="BJM81"/>
      <c r="BJN81"/>
      <c r="BJO81"/>
      <c r="BJP81"/>
      <c r="BJQ81"/>
      <c r="BJR81"/>
      <c r="BJS81"/>
      <c r="BJT81"/>
      <c r="BJU81"/>
      <c r="BJV81"/>
      <c r="BJW81"/>
      <c r="BJX81"/>
      <c r="BJY81"/>
      <c r="BJZ81"/>
      <c r="BKA81"/>
      <c r="BKB81"/>
      <c r="BKC81"/>
      <c r="BKD81"/>
      <c r="BKE81"/>
      <c r="BKF81"/>
      <c r="BKG81"/>
      <c r="BKH81"/>
      <c r="BKI81"/>
      <c r="BKJ81"/>
      <c r="BKK81"/>
      <c r="BKL81"/>
      <c r="BKM81"/>
      <c r="BKN81"/>
      <c r="BKO81"/>
      <c r="BKP81"/>
      <c r="BKQ81"/>
      <c r="BKR81"/>
      <c r="BKS81"/>
      <c r="BKT81"/>
      <c r="BKU81"/>
      <c r="BKV81"/>
      <c r="BKW81"/>
      <c r="BKX81"/>
      <c r="BKY81"/>
      <c r="BKZ81"/>
      <c r="BLA81"/>
      <c r="BLB81"/>
      <c r="BLC81"/>
      <c r="BLD81"/>
      <c r="BLE81"/>
      <c r="BLF81"/>
      <c r="BLG81"/>
      <c r="BLH81"/>
      <c r="BLI81"/>
      <c r="BLJ81"/>
      <c r="BLK81"/>
      <c r="BLL81"/>
      <c r="BLM81"/>
      <c r="BLN81"/>
      <c r="BLO81"/>
      <c r="BLP81"/>
      <c r="BLQ81"/>
      <c r="BLR81"/>
      <c r="BLS81"/>
      <c r="BLT81"/>
      <c r="BLU81"/>
      <c r="BLV81"/>
      <c r="BLW81"/>
      <c r="BLX81"/>
      <c r="BLY81"/>
      <c r="BLZ81"/>
      <c r="BMA81"/>
      <c r="BMB81"/>
      <c r="BMC81"/>
      <c r="BMD81"/>
      <c r="BME81"/>
      <c r="BMF81"/>
      <c r="BMG81"/>
      <c r="BMH81"/>
      <c r="BMI81"/>
      <c r="BMJ81"/>
      <c r="BMK81"/>
      <c r="BML81"/>
      <c r="BMM81"/>
      <c r="BMN81"/>
      <c r="BMO81"/>
      <c r="BMP81"/>
      <c r="BMQ81"/>
      <c r="BMR81"/>
      <c r="BMS81"/>
      <c r="BMT81"/>
      <c r="BMU81"/>
      <c r="BMV81"/>
      <c r="BMW81"/>
      <c r="BMX81"/>
      <c r="BMY81"/>
      <c r="BMZ81"/>
      <c r="BNA81"/>
      <c r="BNB81"/>
      <c r="BNC81"/>
      <c r="BND81"/>
      <c r="BNE81"/>
      <c r="BNF81"/>
      <c r="BNG81"/>
      <c r="BNH81"/>
      <c r="BNI81"/>
      <c r="BNJ81"/>
      <c r="BNK81"/>
      <c r="BNL81"/>
      <c r="BNM81"/>
      <c r="BNN81"/>
      <c r="BNO81"/>
      <c r="BNP81"/>
      <c r="BNQ81"/>
      <c r="BNR81"/>
      <c r="BNS81"/>
      <c r="BNT81"/>
      <c r="BNU81"/>
      <c r="BNV81"/>
      <c r="BNW81"/>
      <c r="BNX81"/>
      <c r="BNY81"/>
      <c r="BNZ81"/>
      <c r="BOA81"/>
      <c r="BOB81"/>
      <c r="BOC81"/>
      <c r="BOD81"/>
      <c r="BOE81"/>
      <c r="BOF81"/>
      <c r="BOG81"/>
      <c r="BOH81"/>
      <c r="BOI81"/>
      <c r="BOJ81"/>
      <c r="BOK81"/>
      <c r="BOL81"/>
      <c r="BOM81"/>
      <c r="BON81"/>
      <c r="BOO81"/>
      <c r="BOP81"/>
      <c r="BOQ81"/>
      <c r="BOR81"/>
      <c r="BOS81"/>
      <c r="BOT81"/>
      <c r="BOU81"/>
      <c r="BOV81"/>
      <c r="BOW81"/>
      <c r="BOX81"/>
      <c r="BOY81"/>
      <c r="BOZ81"/>
      <c r="BPA81"/>
      <c r="BPB81"/>
      <c r="BPC81"/>
      <c r="BPD81"/>
      <c r="BPE81"/>
      <c r="BPF81"/>
      <c r="BPG81"/>
      <c r="BPH81"/>
      <c r="BPI81"/>
      <c r="BPJ81"/>
      <c r="BPK81"/>
      <c r="BPL81"/>
      <c r="BPM81"/>
      <c r="BPN81"/>
      <c r="BPO81"/>
      <c r="BPP81"/>
      <c r="BPQ81"/>
      <c r="BPR81"/>
      <c r="BPS81"/>
      <c r="BPT81"/>
      <c r="BPU81"/>
      <c r="BPV81"/>
      <c r="BPW81"/>
      <c r="BPX81"/>
      <c r="BPY81"/>
      <c r="BPZ81"/>
      <c r="BQA81"/>
      <c r="BQB81"/>
      <c r="BQC81"/>
      <c r="BQD81"/>
      <c r="BQE81"/>
      <c r="BQF81"/>
      <c r="BQG81"/>
      <c r="BQH81"/>
      <c r="BQI81"/>
      <c r="BQJ81"/>
      <c r="BQK81"/>
      <c r="BQL81"/>
      <c r="BQM81"/>
      <c r="BQN81"/>
      <c r="BQO81"/>
      <c r="BQP81"/>
      <c r="BQQ81"/>
      <c r="BQR81"/>
      <c r="BQS81"/>
      <c r="BQT81"/>
      <c r="BQU81"/>
      <c r="BQV81"/>
      <c r="BQW81"/>
      <c r="BQX81"/>
      <c r="BQY81"/>
      <c r="BQZ81"/>
      <c r="BRA81"/>
      <c r="BRB81"/>
      <c r="BRC81"/>
      <c r="BRD81"/>
      <c r="BRE81"/>
      <c r="BRF81"/>
      <c r="BRG81"/>
      <c r="BRH81"/>
      <c r="BRI81"/>
      <c r="BRJ81"/>
      <c r="BRK81"/>
      <c r="BRL81"/>
      <c r="BRM81"/>
      <c r="BRN81"/>
      <c r="BRO81"/>
      <c r="BRP81"/>
      <c r="BRQ81"/>
      <c r="BRR81"/>
      <c r="BRS81"/>
      <c r="BRT81"/>
      <c r="BRU81"/>
      <c r="BRV81"/>
      <c r="BRW81"/>
      <c r="BRX81"/>
      <c r="BRY81"/>
      <c r="BRZ81"/>
      <c r="BSA81"/>
      <c r="BSB81"/>
      <c r="BSC81"/>
      <c r="BSD81"/>
      <c r="BSE81"/>
      <c r="BSF81"/>
      <c r="BSG81"/>
      <c r="BSH81"/>
      <c r="BSI81"/>
      <c r="BSJ81"/>
      <c r="BSK81"/>
      <c r="BSL81"/>
      <c r="BSM81"/>
      <c r="BSN81"/>
      <c r="BSO81"/>
      <c r="BSP81"/>
      <c r="BSQ81"/>
      <c r="BSR81"/>
      <c r="BSS81"/>
      <c r="BST81"/>
      <c r="BSU81"/>
      <c r="BSV81"/>
      <c r="BSW81"/>
      <c r="BSX81"/>
      <c r="BSY81"/>
      <c r="BSZ81"/>
      <c r="BTA81"/>
      <c r="BTB81"/>
      <c r="BTC81"/>
      <c r="BTD81"/>
      <c r="BTE81"/>
      <c r="BTF81"/>
      <c r="BTG81"/>
      <c r="BTH81"/>
      <c r="BTI81"/>
      <c r="BTJ81"/>
      <c r="BTK81"/>
      <c r="BTL81"/>
      <c r="BTM81"/>
      <c r="BTN81"/>
      <c r="BTO81"/>
      <c r="BTP81"/>
      <c r="BTQ81"/>
      <c r="BTR81"/>
      <c r="BTS81"/>
      <c r="BTT81"/>
      <c r="BTU81"/>
      <c r="BTV81"/>
      <c r="BTW81"/>
      <c r="BTX81"/>
      <c r="BTY81"/>
      <c r="BTZ81"/>
      <c r="BUA81"/>
      <c r="BUB81"/>
      <c r="BUC81"/>
      <c r="BUD81"/>
      <c r="BUE81"/>
      <c r="BUF81"/>
      <c r="BUG81"/>
      <c r="BUH81"/>
      <c r="BUI81"/>
      <c r="BUJ81"/>
      <c r="BUK81"/>
      <c r="BUL81"/>
      <c r="BUM81"/>
      <c r="BUN81"/>
      <c r="BUO81"/>
      <c r="BUP81"/>
      <c r="BUQ81"/>
      <c r="BUR81"/>
      <c r="BUS81"/>
      <c r="BUT81"/>
      <c r="BUU81"/>
      <c r="BUV81"/>
      <c r="BUW81"/>
      <c r="BUX81"/>
      <c r="BUY81"/>
      <c r="BUZ81"/>
      <c r="BVA81"/>
      <c r="BVB81"/>
      <c r="BVC81"/>
      <c r="BVD81"/>
      <c r="BVE81"/>
      <c r="BVF81"/>
      <c r="BVG81"/>
      <c r="BVH81"/>
      <c r="BVI81"/>
      <c r="BVJ81"/>
      <c r="BVK81"/>
      <c r="BVL81"/>
      <c r="BVM81"/>
      <c r="BVN81"/>
      <c r="BVO81"/>
      <c r="BVP81"/>
      <c r="BVQ81"/>
      <c r="BVR81"/>
      <c r="BVS81"/>
      <c r="BVT81"/>
      <c r="BVU81"/>
      <c r="BVV81"/>
      <c r="BVW81"/>
      <c r="BVX81"/>
      <c r="BVY81"/>
      <c r="BVZ81"/>
      <c r="BWA81"/>
      <c r="BWB81"/>
      <c r="BWC81"/>
      <c r="BWD81"/>
      <c r="BWE81"/>
      <c r="BWF81"/>
      <c r="BWG81"/>
      <c r="BWH81"/>
      <c r="BWI81"/>
      <c r="BWJ81"/>
      <c r="BWK81"/>
      <c r="BWL81"/>
      <c r="BWM81"/>
      <c r="BWN81"/>
      <c r="BWO81"/>
      <c r="BWP81"/>
      <c r="BWQ81"/>
      <c r="BWR81"/>
      <c r="BWS81"/>
      <c r="BWT81"/>
      <c r="BWU81"/>
      <c r="BWV81"/>
      <c r="BWW81"/>
      <c r="BWX81"/>
      <c r="BWY81"/>
      <c r="BWZ81"/>
      <c r="BXA81"/>
      <c r="BXB81"/>
      <c r="BXC81"/>
      <c r="BXD81"/>
      <c r="BXE81"/>
      <c r="BXF81"/>
      <c r="BXG81"/>
      <c r="BXH81"/>
      <c r="BXI81"/>
      <c r="BXJ81"/>
      <c r="BXK81"/>
      <c r="BXL81"/>
      <c r="BXM81"/>
      <c r="BXN81"/>
      <c r="BXO81"/>
      <c r="BXP81"/>
      <c r="BXQ81"/>
      <c r="BXR81"/>
      <c r="BXS81"/>
      <c r="BXT81"/>
      <c r="BXU81"/>
      <c r="BXV81"/>
      <c r="BXW81"/>
      <c r="BXX81"/>
      <c r="BXY81"/>
      <c r="BXZ81"/>
      <c r="BYA81"/>
      <c r="BYB81"/>
      <c r="BYC81"/>
      <c r="BYD81"/>
      <c r="BYE81"/>
      <c r="BYF81"/>
      <c r="BYG81"/>
      <c r="BYH81"/>
      <c r="BYI81"/>
      <c r="BYJ81"/>
      <c r="BYK81"/>
      <c r="BYL81"/>
      <c r="BYM81"/>
      <c r="BYN81"/>
      <c r="BYO81"/>
      <c r="BYP81"/>
      <c r="BYQ81"/>
      <c r="BYR81"/>
      <c r="BYS81"/>
      <c r="BYT81"/>
      <c r="BYU81"/>
      <c r="BYV81"/>
      <c r="BYW81"/>
      <c r="BYX81"/>
      <c r="BYY81"/>
      <c r="BYZ81"/>
      <c r="BZA81"/>
      <c r="BZB81"/>
      <c r="BZC81"/>
      <c r="BZD81"/>
      <c r="BZE81"/>
      <c r="BZF81"/>
      <c r="BZG81"/>
      <c r="BZH81"/>
      <c r="BZI81"/>
      <c r="BZJ81"/>
      <c r="BZK81"/>
      <c r="BZL81"/>
      <c r="BZM81"/>
      <c r="BZN81"/>
      <c r="BZO81"/>
      <c r="BZP81"/>
      <c r="BZQ81"/>
      <c r="BZR81"/>
      <c r="BZS81"/>
      <c r="BZT81"/>
      <c r="BZU81"/>
      <c r="BZV81"/>
      <c r="BZW81"/>
      <c r="BZX81"/>
      <c r="BZY81"/>
      <c r="BZZ81"/>
      <c r="CAA81"/>
      <c r="CAB81"/>
      <c r="CAC81"/>
      <c r="CAD81"/>
      <c r="CAE81"/>
      <c r="CAF81"/>
      <c r="CAG81"/>
      <c r="CAH81"/>
      <c r="CAI81"/>
      <c r="CAJ81"/>
      <c r="CAK81"/>
      <c r="CAL81"/>
      <c r="CAM81"/>
      <c r="CAN81"/>
      <c r="CAO81"/>
      <c r="CAP81"/>
      <c r="CAQ81"/>
      <c r="CAR81"/>
      <c r="CAS81"/>
      <c r="CAT81"/>
      <c r="CAU81"/>
      <c r="CAV81"/>
      <c r="CAW81"/>
      <c r="CAX81"/>
      <c r="CAY81"/>
      <c r="CAZ81"/>
      <c r="CBA81"/>
      <c r="CBB81"/>
      <c r="CBC81"/>
      <c r="CBD81"/>
      <c r="CBE81"/>
      <c r="CBF81"/>
      <c r="CBG81"/>
      <c r="CBH81"/>
      <c r="CBI81"/>
      <c r="CBJ81"/>
      <c r="CBK81"/>
      <c r="CBL81"/>
      <c r="CBM81"/>
      <c r="CBN81"/>
      <c r="CBO81"/>
      <c r="CBP81"/>
      <c r="CBQ81"/>
      <c r="CBR81"/>
      <c r="CBS81"/>
      <c r="CBT81"/>
      <c r="CBU81"/>
      <c r="CBV81"/>
      <c r="CBW81"/>
      <c r="CBX81"/>
      <c r="CBY81"/>
      <c r="CBZ81"/>
      <c r="CCA81"/>
      <c r="CCB81"/>
      <c r="CCC81"/>
      <c r="CCD81"/>
      <c r="CCE81"/>
      <c r="CCF81"/>
      <c r="CCG81"/>
      <c r="CCH81"/>
      <c r="CCI81"/>
      <c r="CCJ81"/>
      <c r="CCK81"/>
      <c r="CCL81"/>
      <c r="CCM81"/>
      <c r="CCN81"/>
      <c r="CCO81"/>
      <c r="CCP81"/>
      <c r="CCQ81"/>
      <c r="CCR81"/>
      <c r="CCS81"/>
      <c r="CCT81"/>
      <c r="CCU81"/>
      <c r="CCV81"/>
      <c r="CCW81"/>
      <c r="CCX81"/>
      <c r="CCY81"/>
      <c r="CCZ81"/>
      <c r="CDA81"/>
      <c r="CDB81"/>
      <c r="CDC81"/>
      <c r="CDD81"/>
      <c r="CDE81"/>
      <c r="CDF81"/>
      <c r="CDG81"/>
      <c r="CDH81"/>
      <c r="CDI81"/>
      <c r="CDJ81"/>
      <c r="CDK81"/>
      <c r="CDL81"/>
      <c r="CDM81"/>
      <c r="CDN81"/>
      <c r="CDO81"/>
      <c r="CDP81"/>
      <c r="CDQ81"/>
      <c r="CDR81"/>
      <c r="CDS81"/>
      <c r="CDT81"/>
      <c r="CDU81"/>
      <c r="CDV81"/>
      <c r="CDW81"/>
      <c r="CDX81"/>
      <c r="CDY81"/>
      <c r="CDZ81"/>
      <c r="CEA81"/>
      <c r="CEB81"/>
      <c r="CEC81"/>
      <c r="CED81"/>
      <c r="CEE81"/>
      <c r="CEF81"/>
      <c r="CEG81"/>
      <c r="CEH81"/>
      <c r="CEI81"/>
      <c r="CEJ81"/>
      <c r="CEK81"/>
      <c r="CEL81"/>
      <c r="CEM81"/>
      <c r="CEN81"/>
      <c r="CEO81"/>
      <c r="CEP81"/>
      <c r="CEQ81"/>
      <c r="CER81"/>
      <c r="CES81"/>
      <c r="CET81"/>
      <c r="CEU81"/>
      <c r="CEV81"/>
      <c r="CEW81"/>
      <c r="CEX81"/>
      <c r="CEY81"/>
      <c r="CEZ81"/>
      <c r="CFA81"/>
      <c r="CFB81"/>
      <c r="CFC81"/>
      <c r="CFD81"/>
      <c r="CFE81"/>
      <c r="CFF81"/>
      <c r="CFG81"/>
      <c r="CFH81"/>
      <c r="CFI81"/>
      <c r="CFJ81"/>
      <c r="CFK81"/>
      <c r="CFL81"/>
      <c r="CFM81"/>
      <c r="CFN81"/>
      <c r="CFO81"/>
      <c r="CFP81"/>
      <c r="CFQ81"/>
      <c r="CFR81"/>
      <c r="CFS81"/>
      <c r="CFT81"/>
      <c r="CFU81"/>
      <c r="CFV81"/>
      <c r="CFW81"/>
      <c r="CFX81"/>
      <c r="CFY81"/>
      <c r="CFZ81"/>
      <c r="CGA81"/>
      <c r="CGB81"/>
      <c r="CGC81"/>
      <c r="CGD81"/>
      <c r="CGE81"/>
      <c r="CGF81"/>
      <c r="CGG81"/>
      <c r="CGH81"/>
      <c r="CGI81"/>
      <c r="CGJ81"/>
      <c r="CGK81"/>
      <c r="CGL81"/>
      <c r="CGM81"/>
      <c r="CGN81"/>
      <c r="CGO81"/>
      <c r="CGP81"/>
      <c r="CGQ81"/>
      <c r="CGR81"/>
      <c r="CGS81"/>
      <c r="CGT81"/>
      <c r="CGU81"/>
      <c r="CGV81"/>
      <c r="CGW81"/>
      <c r="CGX81"/>
      <c r="CGY81"/>
      <c r="CGZ81"/>
      <c r="CHA81"/>
      <c r="CHB81"/>
      <c r="CHC81"/>
      <c r="CHD81"/>
      <c r="CHE81"/>
      <c r="CHF81"/>
      <c r="CHG81"/>
      <c r="CHH81"/>
      <c r="CHI81"/>
      <c r="CHJ81"/>
      <c r="CHK81"/>
      <c r="CHL81"/>
      <c r="CHM81"/>
      <c r="CHN81"/>
      <c r="CHO81"/>
      <c r="CHP81"/>
      <c r="CHQ81"/>
      <c r="CHR81"/>
      <c r="CHS81"/>
      <c r="CHT81"/>
      <c r="CHU81"/>
      <c r="CHV81"/>
      <c r="CHW81"/>
      <c r="CHX81"/>
      <c r="CHY81"/>
      <c r="CHZ81"/>
      <c r="CIA81"/>
      <c r="CIB81"/>
      <c r="CIC81"/>
      <c r="CID81"/>
      <c r="CIE81"/>
      <c r="CIF81"/>
      <c r="CIG81"/>
      <c r="CIH81"/>
      <c r="CII81"/>
      <c r="CIJ81"/>
      <c r="CIK81"/>
      <c r="CIL81"/>
      <c r="CIM81"/>
      <c r="CIN81"/>
      <c r="CIO81"/>
      <c r="CIP81"/>
      <c r="CIQ81"/>
      <c r="CIR81"/>
      <c r="CIS81"/>
      <c r="CIT81"/>
      <c r="CIU81"/>
      <c r="CIV81"/>
      <c r="CIW81"/>
      <c r="CIX81"/>
      <c r="CIY81"/>
      <c r="CIZ81"/>
      <c r="CJA81"/>
      <c r="CJB81"/>
      <c r="CJC81"/>
      <c r="CJD81"/>
      <c r="CJE81"/>
      <c r="CJF81"/>
      <c r="CJG81"/>
      <c r="CJH81"/>
      <c r="CJI81"/>
      <c r="CJJ81"/>
      <c r="CJK81"/>
      <c r="CJL81"/>
      <c r="CJM81"/>
      <c r="CJN81"/>
      <c r="CJO81"/>
      <c r="CJP81"/>
      <c r="CJQ81"/>
      <c r="CJR81"/>
      <c r="CJS81"/>
      <c r="CJT81"/>
      <c r="CJU81"/>
      <c r="CJV81"/>
      <c r="CJW81"/>
      <c r="CJX81"/>
      <c r="CJY81"/>
      <c r="CJZ81"/>
      <c r="CKA81"/>
      <c r="CKB81"/>
      <c r="CKC81"/>
      <c r="CKD81"/>
      <c r="CKE81"/>
      <c r="CKF81"/>
      <c r="CKG81"/>
      <c r="CKH81"/>
      <c r="CKI81"/>
      <c r="CKJ81"/>
      <c r="CKK81"/>
      <c r="CKL81"/>
      <c r="CKM81"/>
      <c r="CKN81"/>
      <c r="CKO81"/>
      <c r="CKP81"/>
      <c r="CKQ81"/>
      <c r="CKR81"/>
      <c r="CKS81"/>
      <c r="CKT81"/>
      <c r="CKU81"/>
      <c r="CKV81"/>
      <c r="CKW81"/>
      <c r="CKX81"/>
      <c r="CKY81"/>
      <c r="CKZ81"/>
      <c r="CLA81"/>
      <c r="CLB81"/>
      <c r="CLC81"/>
      <c r="CLD81"/>
      <c r="CLE81"/>
      <c r="CLF81"/>
      <c r="CLG81"/>
      <c r="CLH81"/>
      <c r="CLI81"/>
      <c r="CLJ81"/>
      <c r="CLK81"/>
      <c r="CLL81"/>
      <c r="CLM81"/>
      <c r="CLN81"/>
      <c r="CLO81"/>
      <c r="CLP81"/>
      <c r="CLQ81"/>
      <c r="CLR81"/>
      <c r="CLS81"/>
      <c r="CLT81"/>
      <c r="CLU81"/>
      <c r="CLV81"/>
      <c r="CLW81"/>
      <c r="CLX81"/>
      <c r="CLY81"/>
      <c r="CLZ81"/>
      <c r="CMA81"/>
      <c r="CMB81"/>
      <c r="CMC81"/>
      <c r="CMD81"/>
      <c r="CME81"/>
      <c r="CMF81"/>
      <c r="CMG81"/>
      <c r="CMH81"/>
      <c r="CMI81"/>
      <c r="CMJ81"/>
      <c r="CMK81"/>
      <c r="CML81"/>
      <c r="CMM81"/>
      <c r="CMN81"/>
      <c r="CMO81"/>
      <c r="CMP81"/>
      <c r="CMQ81"/>
      <c r="CMR81"/>
      <c r="CMS81"/>
      <c r="CMT81"/>
      <c r="CMU81"/>
      <c r="CMV81"/>
      <c r="CMW81"/>
      <c r="CMX81"/>
      <c r="CMY81"/>
      <c r="CMZ81"/>
      <c r="CNA81"/>
      <c r="CNB81"/>
      <c r="CNC81"/>
      <c r="CND81"/>
      <c r="CNE81"/>
      <c r="CNF81"/>
      <c r="CNG81"/>
      <c r="CNH81"/>
      <c r="CNI81"/>
      <c r="CNJ81"/>
      <c r="CNK81"/>
      <c r="CNL81"/>
      <c r="CNM81"/>
      <c r="CNN81"/>
      <c r="CNO81"/>
      <c r="CNP81"/>
      <c r="CNQ81"/>
      <c r="CNR81"/>
      <c r="CNS81"/>
      <c r="CNT81"/>
      <c r="CNU81"/>
      <c r="CNV81"/>
      <c r="CNW81"/>
      <c r="CNX81"/>
      <c r="CNY81"/>
      <c r="CNZ81"/>
      <c r="COA81"/>
      <c r="COB81"/>
      <c r="COC81"/>
      <c r="COD81"/>
      <c r="COE81"/>
      <c r="COF81"/>
      <c r="COG81"/>
      <c r="COH81"/>
      <c r="COI81"/>
      <c r="COJ81"/>
      <c r="COK81"/>
      <c r="COL81"/>
      <c r="COM81"/>
      <c r="CON81"/>
      <c r="COO81"/>
      <c r="COP81"/>
      <c r="COQ81"/>
      <c r="COR81"/>
      <c r="COS81"/>
      <c r="COT81"/>
      <c r="COU81"/>
      <c r="COV81"/>
      <c r="COW81"/>
      <c r="COX81"/>
      <c r="COY81"/>
      <c r="COZ81"/>
      <c r="CPA81"/>
      <c r="CPB81"/>
      <c r="CPC81"/>
      <c r="CPD81"/>
      <c r="CPE81"/>
      <c r="CPF81"/>
      <c r="CPG81"/>
      <c r="CPH81"/>
      <c r="CPI81"/>
      <c r="CPJ81"/>
      <c r="CPK81"/>
      <c r="CPL81"/>
      <c r="CPM81"/>
      <c r="CPN81"/>
      <c r="CPO81"/>
      <c r="CPP81"/>
      <c r="CPQ81"/>
      <c r="CPR81"/>
      <c r="CPS81"/>
      <c r="CPT81"/>
      <c r="CPU81"/>
      <c r="CPV81"/>
      <c r="CPW81"/>
      <c r="CPX81"/>
      <c r="CPY81"/>
      <c r="CPZ81"/>
      <c r="CQA81"/>
      <c r="CQB81"/>
      <c r="CQC81"/>
      <c r="CQD81"/>
      <c r="CQE81"/>
      <c r="CQF81"/>
      <c r="CQG81"/>
      <c r="CQH81"/>
      <c r="CQI81"/>
      <c r="CQJ81"/>
      <c r="CQK81"/>
      <c r="CQL81"/>
      <c r="CQM81"/>
      <c r="CQN81"/>
      <c r="CQO81"/>
      <c r="CQP81"/>
      <c r="CQQ81"/>
      <c r="CQR81"/>
      <c r="CQS81"/>
      <c r="CQT81"/>
      <c r="CQU81"/>
      <c r="CQV81"/>
      <c r="CQW81"/>
      <c r="CQX81"/>
      <c r="CQY81"/>
      <c r="CQZ81"/>
      <c r="CRA81"/>
      <c r="CRB81"/>
      <c r="CRC81"/>
      <c r="CRD81"/>
      <c r="CRE81"/>
      <c r="CRF81"/>
      <c r="CRG81"/>
      <c r="CRH81"/>
      <c r="CRI81"/>
      <c r="CRJ81"/>
      <c r="CRK81"/>
      <c r="CRL81"/>
      <c r="CRM81"/>
      <c r="CRN81"/>
      <c r="CRO81"/>
      <c r="CRP81"/>
      <c r="CRQ81"/>
      <c r="CRR81"/>
      <c r="CRS81"/>
      <c r="CRT81"/>
      <c r="CRU81"/>
      <c r="CRV81"/>
      <c r="CRW81"/>
      <c r="CRX81"/>
      <c r="CRY81"/>
      <c r="CRZ81"/>
      <c r="CSA81"/>
      <c r="CSB81"/>
      <c r="CSC81"/>
      <c r="CSD81"/>
      <c r="CSE81"/>
      <c r="CSF81"/>
      <c r="CSG81"/>
      <c r="CSH81"/>
      <c r="CSI81"/>
      <c r="CSJ81"/>
      <c r="CSK81"/>
      <c r="CSL81"/>
      <c r="CSM81"/>
      <c r="CSN81"/>
      <c r="CSO81"/>
      <c r="CSP81"/>
      <c r="CSQ81"/>
      <c r="CSR81"/>
      <c r="CSS81"/>
      <c r="CST81"/>
      <c r="CSU81"/>
      <c r="CSV81"/>
      <c r="CSW81"/>
      <c r="CSX81"/>
      <c r="CSY81"/>
      <c r="CSZ81"/>
      <c r="CTA81"/>
      <c r="CTB81"/>
      <c r="CTC81"/>
      <c r="CTD81"/>
      <c r="CTE81"/>
      <c r="CTF81"/>
      <c r="CTG81"/>
      <c r="CTH81"/>
      <c r="CTI81"/>
      <c r="CTJ81"/>
      <c r="CTK81"/>
      <c r="CTL81"/>
      <c r="CTM81"/>
      <c r="CTN81"/>
      <c r="CTO81"/>
      <c r="CTP81"/>
      <c r="CTQ81"/>
      <c r="CTR81"/>
      <c r="CTS81"/>
      <c r="CTT81"/>
      <c r="CTU81"/>
      <c r="CTV81"/>
      <c r="CTW81"/>
      <c r="CTX81"/>
      <c r="CTY81"/>
      <c r="CTZ81"/>
      <c r="CUA81"/>
      <c r="CUB81"/>
      <c r="CUC81"/>
      <c r="CUD81"/>
      <c r="CUE81"/>
      <c r="CUF81"/>
      <c r="CUG81"/>
      <c r="CUH81"/>
      <c r="CUI81"/>
      <c r="CUJ81"/>
      <c r="CUK81"/>
      <c r="CUL81"/>
      <c r="CUM81"/>
      <c r="CUN81"/>
      <c r="CUO81"/>
      <c r="CUP81"/>
      <c r="CUQ81"/>
      <c r="CUR81"/>
      <c r="CUS81"/>
      <c r="CUT81"/>
      <c r="CUU81"/>
      <c r="CUV81"/>
      <c r="CUW81"/>
      <c r="CUX81"/>
      <c r="CUY81"/>
      <c r="CUZ81"/>
      <c r="CVA81"/>
      <c r="CVB81"/>
      <c r="CVC81"/>
      <c r="CVD81"/>
      <c r="CVE81"/>
      <c r="CVF81"/>
      <c r="CVG81"/>
      <c r="CVH81"/>
      <c r="CVI81"/>
      <c r="CVJ81"/>
      <c r="CVK81"/>
      <c r="CVL81"/>
      <c r="CVM81"/>
      <c r="CVN81"/>
      <c r="CVO81"/>
      <c r="CVP81"/>
      <c r="CVQ81"/>
      <c r="CVR81"/>
      <c r="CVS81"/>
      <c r="CVT81"/>
      <c r="CVU81"/>
      <c r="CVV81"/>
      <c r="CVW81"/>
      <c r="CVX81"/>
      <c r="CVY81"/>
      <c r="CVZ81"/>
      <c r="CWA81"/>
      <c r="CWB81"/>
      <c r="CWC81"/>
      <c r="CWD81"/>
      <c r="CWE81"/>
      <c r="CWF81"/>
      <c r="CWG81"/>
      <c r="CWH81"/>
      <c r="CWI81"/>
      <c r="CWJ81"/>
      <c r="CWK81"/>
      <c r="CWL81"/>
      <c r="CWM81"/>
      <c r="CWN81"/>
      <c r="CWO81"/>
      <c r="CWP81"/>
      <c r="CWQ81"/>
      <c r="CWR81"/>
      <c r="CWS81"/>
      <c r="CWT81"/>
      <c r="CWU81"/>
      <c r="CWV81"/>
      <c r="CWW81"/>
      <c r="CWX81"/>
      <c r="CWY81"/>
      <c r="CWZ81"/>
      <c r="CXA81"/>
      <c r="CXB81"/>
      <c r="CXC81"/>
      <c r="CXD81"/>
      <c r="CXE81"/>
      <c r="CXF81"/>
      <c r="CXG81"/>
      <c r="CXH81"/>
      <c r="CXI81"/>
      <c r="CXJ81"/>
      <c r="CXK81"/>
      <c r="CXL81"/>
      <c r="CXM81"/>
      <c r="CXN81"/>
      <c r="CXO81"/>
      <c r="CXP81"/>
      <c r="CXQ81"/>
      <c r="CXR81"/>
      <c r="CXS81"/>
      <c r="CXT81"/>
      <c r="CXU81"/>
      <c r="CXV81"/>
      <c r="CXW81"/>
      <c r="CXX81"/>
      <c r="CXY81"/>
      <c r="CXZ81"/>
      <c r="CYA81"/>
      <c r="CYB81"/>
      <c r="CYC81"/>
      <c r="CYD81"/>
      <c r="CYE81"/>
      <c r="CYF81"/>
      <c r="CYG81"/>
      <c r="CYH81"/>
      <c r="CYI81"/>
      <c r="CYJ81"/>
      <c r="CYK81"/>
      <c r="CYL81"/>
      <c r="CYM81"/>
      <c r="CYN81"/>
      <c r="CYO81"/>
      <c r="CYP81"/>
      <c r="CYQ81"/>
      <c r="CYR81"/>
      <c r="CYS81"/>
      <c r="CYT81"/>
      <c r="CYU81"/>
      <c r="CYV81"/>
      <c r="CYW81"/>
      <c r="CYX81"/>
      <c r="CYY81"/>
      <c r="CYZ81"/>
      <c r="CZA81"/>
      <c r="CZB81"/>
      <c r="CZC81"/>
      <c r="CZD81"/>
      <c r="CZE81"/>
      <c r="CZF81"/>
      <c r="CZG81"/>
      <c r="CZH81"/>
      <c r="CZI81"/>
      <c r="CZJ81"/>
      <c r="CZK81"/>
      <c r="CZL81"/>
      <c r="CZM81"/>
      <c r="CZN81"/>
      <c r="CZO81"/>
      <c r="CZP81"/>
      <c r="CZQ81"/>
      <c r="CZR81"/>
      <c r="CZS81"/>
      <c r="CZT81"/>
      <c r="CZU81"/>
      <c r="CZV81"/>
      <c r="CZW81"/>
      <c r="CZX81"/>
      <c r="CZY81"/>
      <c r="CZZ81"/>
      <c r="DAA81"/>
      <c r="DAB81"/>
      <c r="DAC81"/>
      <c r="DAD81"/>
      <c r="DAE81"/>
      <c r="DAF81"/>
      <c r="DAG81"/>
      <c r="DAH81"/>
      <c r="DAI81"/>
      <c r="DAJ81"/>
      <c r="DAK81"/>
      <c r="DAL81"/>
      <c r="DAM81"/>
      <c r="DAN81"/>
      <c r="DAO81"/>
      <c r="DAP81"/>
      <c r="DAQ81"/>
      <c r="DAR81"/>
      <c r="DAS81"/>
      <c r="DAT81"/>
      <c r="DAU81"/>
      <c r="DAV81"/>
      <c r="DAW81"/>
      <c r="DAX81"/>
      <c r="DAY81"/>
      <c r="DAZ81"/>
      <c r="DBA81"/>
      <c r="DBB81"/>
      <c r="DBC81"/>
      <c r="DBD81"/>
      <c r="DBE81"/>
      <c r="DBF81"/>
      <c r="DBG81"/>
      <c r="DBH81"/>
      <c r="DBI81"/>
      <c r="DBJ81"/>
      <c r="DBK81"/>
      <c r="DBL81"/>
      <c r="DBM81"/>
      <c r="DBN81"/>
      <c r="DBO81"/>
      <c r="DBP81"/>
      <c r="DBQ81"/>
      <c r="DBR81"/>
      <c r="DBS81"/>
      <c r="DBT81"/>
      <c r="DBU81"/>
      <c r="DBV81"/>
      <c r="DBW81"/>
      <c r="DBX81"/>
      <c r="DBY81"/>
      <c r="DBZ81"/>
      <c r="DCA81"/>
      <c r="DCB81"/>
      <c r="DCC81"/>
      <c r="DCD81"/>
      <c r="DCE81"/>
      <c r="DCF81"/>
      <c r="DCG81"/>
      <c r="DCH81"/>
      <c r="DCI81"/>
      <c r="DCJ81"/>
      <c r="DCK81"/>
      <c r="DCL81"/>
      <c r="DCM81"/>
      <c r="DCN81"/>
      <c r="DCO81"/>
      <c r="DCP81"/>
      <c r="DCQ81"/>
      <c r="DCR81"/>
      <c r="DCS81"/>
      <c r="DCT81"/>
      <c r="DCU81"/>
      <c r="DCV81"/>
      <c r="DCW81"/>
      <c r="DCX81"/>
      <c r="DCY81"/>
      <c r="DCZ81"/>
      <c r="DDA81"/>
      <c r="DDB81"/>
      <c r="DDC81"/>
      <c r="DDD81"/>
      <c r="DDE81"/>
      <c r="DDF81"/>
      <c r="DDG81"/>
      <c r="DDH81"/>
      <c r="DDI81"/>
      <c r="DDJ81"/>
      <c r="DDK81"/>
      <c r="DDL81"/>
      <c r="DDM81"/>
      <c r="DDN81"/>
      <c r="DDO81"/>
      <c r="DDP81"/>
      <c r="DDQ81"/>
      <c r="DDR81"/>
      <c r="DDS81"/>
      <c r="DDT81"/>
      <c r="DDU81"/>
      <c r="DDV81"/>
      <c r="DDW81"/>
      <c r="DDX81"/>
      <c r="DDY81"/>
      <c r="DDZ81"/>
      <c r="DEA81"/>
      <c r="DEB81"/>
      <c r="DEC81"/>
      <c r="DED81"/>
      <c r="DEE81"/>
      <c r="DEF81"/>
      <c r="DEG81"/>
      <c r="DEH81"/>
      <c r="DEI81"/>
      <c r="DEJ81"/>
      <c r="DEK81"/>
      <c r="DEL81"/>
      <c r="DEM81"/>
      <c r="DEN81"/>
      <c r="DEO81"/>
      <c r="DEP81"/>
      <c r="DEQ81"/>
      <c r="DER81"/>
      <c r="DES81"/>
      <c r="DET81"/>
      <c r="DEU81"/>
      <c r="DEV81"/>
      <c r="DEW81"/>
      <c r="DEX81"/>
      <c r="DEY81"/>
      <c r="DEZ81"/>
      <c r="DFA81"/>
      <c r="DFB81"/>
      <c r="DFC81"/>
      <c r="DFD81"/>
      <c r="DFE81"/>
      <c r="DFF81"/>
      <c r="DFG81"/>
      <c r="DFH81"/>
      <c r="DFI81"/>
      <c r="DFJ81"/>
      <c r="DFK81"/>
      <c r="DFL81"/>
      <c r="DFM81"/>
      <c r="DFN81"/>
      <c r="DFO81"/>
      <c r="DFP81"/>
      <c r="DFQ81"/>
      <c r="DFR81"/>
      <c r="DFS81"/>
      <c r="DFT81"/>
      <c r="DFU81"/>
      <c r="DFV81"/>
      <c r="DFW81"/>
      <c r="DFX81"/>
      <c r="DFY81"/>
      <c r="DFZ81"/>
      <c r="DGA81"/>
      <c r="DGB81"/>
      <c r="DGC81"/>
      <c r="DGD81"/>
      <c r="DGE81"/>
      <c r="DGF81"/>
      <c r="DGG81"/>
      <c r="DGH81"/>
      <c r="DGI81"/>
      <c r="DGJ81"/>
      <c r="DGK81"/>
      <c r="DGL81"/>
      <c r="DGM81"/>
      <c r="DGN81"/>
      <c r="DGO81"/>
      <c r="DGP81"/>
      <c r="DGQ81"/>
      <c r="DGR81"/>
      <c r="DGS81"/>
      <c r="DGT81"/>
      <c r="DGU81"/>
      <c r="DGV81"/>
      <c r="DGW81"/>
      <c r="DGX81"/>
      <c r="DGY81"/>
      <c r="DGZ81"/>
      <c r="DHA81"/>
      <c r="DHB81"/>
      <c r="DHC81"/>
      <c r="DHD81"/>
      <c r="DHE81"/>
      <c r="DHF81"/>
      <c r="DHG81"/>
      <c r="DHH81"/>
      <c r="DHI81"/>
      <c r="DHJ81"/>
      <c r="DHK81"/>
      <c r="DHL81"/>
      <c r="DHM81"/>
      <c r="DHN81"/>
      <c r="DHO81"/>
      <c r="DHP81"/>
      <c r="DHQ81"/>
      <c r="DHR81"/>
      <c r="DHS81"/>
      <c r="DHT81"/>
      <c r="DHU81"/>
      <c r="DHV81"/>
      <c r="DHW81"/>
      <c r="DHX81"/>
      <c r="DHY81"/>
      <c r="DHZ81"/>
      <c r="DIA81"/>
      <c r="DIB81"/>
      <c r="DIC81"/>
      <c r="DID81"/>
      <c r="DIE81"/>
      <c r="DIF81"/>
      <c r="DIG81"/>
      <c r="DIH81"/>
      <c r="DII81"/>
      <c r="DIJ81"/>
      <c r="DIK81"/>
      <c r="DIL81"/>
      <c r="DIM81"/>
      <c r="DIN81"/>
      <c r="DIO81"/>
      <c r="DIP81"/>
      <c r="DIQ81"/>
      <c r="DIR81"/>
      <c r="DIS81"/>
      <c r="DIT81"/>
      <c r="DIU81"/>
      <c r="DIV81"/>
      <c r="DIW81"/>
      <c r="DIX81"/>
      <c r="DIY81"/>
      <c r="DIZ81"/>
      <c r="DJA81"/>
      <c r="DJB81"/>
      <c r="DJC81"/>
      <c r="DJD81"/>
      <c r="DJE81"/>
      <c r="DJF81"/>
      <c r="DJG81"/>
      <c r="DJH81"/>
      <c r="DJI81"/>
      <c r="DJJ81"/>
      <c r="DJK81"/>
      <c r="DJL81"/>
      <c r="DJM81"/>
      <c r="DJN81"/>
      <c r="DJO81"/>
      <c r="DJP81"/>
      <c r="DJQ81"/>
      <c r="DJR81"/>
      <c r="DJS81"/>
      <c r="DJT81"/>
      <c r="DJU81"/>
      <c r="DJV81"/>
      <c r="DJW81"/>
      <c r="DJX81"/>
      <c r="DJY81"/>
      <c r="DJZ81"/>
      <c r="DKA81"/>
      <c r="DKB81"/>
      <c r="DKC81"/>
      <c r="DKD81"/>
      <c r="DKE81"/>
      <c r="DKF81"/>
      <c r="DKG81"/>
      <c r="DKH81"/>
      <c r="DKI81"/>
      <c r="DKJ81"/>
      <c r="DKK81"/>
      <c r="DKL81"/>
      <c r="DKM81"/>
      <c r="DKN81"/>
      <c r="DKO81"/>
      <c r="DKP81"/>
      <c r="DKQ81"/>
      <c r="DKR81"/>
      <c r="DKS81"/>
      <c r="DKT81"/>
      <c r="DKU81"/>
      <c r="DKV81"/>
      <c r="DKW81"/>
      <c r="DKX81"/>
      <c r="DKY81"/>
      <c r="DKZ81"/>
      <c r="DLA81"/>
      <c r="DLB81"/>
      <c r="DLC81"/>
      <c r="DLD81"/>
      <c r="DLE81"/>
      <c r="DLF81"/>
      <c r="DLG81"/>
      <c r="DLH81"/>
      <c r="DLI81"/>
      <c r="DLJ81"/>
      <c r="DLK81"/>
      <c r="DLL81"/>
      <c r="DLM81"/>
      <c r="DLN81"/>
      <c r="DLO81"/>
      <c r="DLP81"/>
      <c r="DLQ81"/>
      <c r="DLR81"/>
      <c r="DLS81"/>
      <c r="DLT81"/>
      <c r="DLU81"/>
      <c r="DLV81"/>
      <c r="DLW81"/>
      <c r="DLX81"/>
      <c r="DLY81"/>
      <c r="DLZ81"/>
      <c r="DMA81"/>
      <c r="DMB81"/>
      <c r="DMC81"/>
      <c r="DMD81"/>
      <c r="DME81"/>
      <c r="DMF81"/>
      <c r="DMG81"/>
      <c r="DMH81"/>
      <c r="DMI81"/>
      <c r="DMJ81"/>
      <c r="DMK81"/>
      <c r="DML81"/>
      <c r="DMM81"/>
      <c r="DMN81"/>
      <c r="DMO81"/>
      <c r="DMP81"/>
      <c r="DMQ81"/>
      <c r="DMR81"/>
      <c r="DMS81"/>
      <c r="DMT81"/>
      <c r="DMU81"/>
      <c r="DMV81"/>
      <c r="DMW81"/>
      <c r="DMX81"/>
      <c r="DMY81"/>
      <c r="DMZ81"/>
      <c r="DNA81"/>
      <c r="DNB81"/>
      <c r="DNC81"/>
      <c r="DND81"/>
      <c r="DNE81"/>
      <c r="DNF81"/>
      <c r="DNG81"/>
      <c r="DNH81"/>
      <c r="DNI81"/>
      <c r="DNJ81"/>
      <c r="DNK81"/>
      <c r="DNL81"/>
      <c r="DNM81"/>
      <c r="DNN81"/>
      <c r="DNO81"/>
      <c r="DNP81"/>
      <c r="DNQ81"/>
      <c r="DNR81"/>
      <c r="DNS81"/>
      <c r="DNT81"/>
      <c r="DNU81"/>
      <c r="DNV81"/>
      <c r="DNW81"/>
      <c r="DNX81"/>
      <c r="DNY81"/>
      <c r="DNZ81"/>
      <c r="DOA81"/>
      <c r="DOB81"/>
      <c r="DOC81"/>
      <c r="DOD81"/>
      <c r="DOE81"/>
      <c r="DOF81"/>
      <c r="DOG81"/>
      <c r="DOH81"/>
      <c r="DOI81"/>
      <c r="DOJ81"/>
      <c r="DOK81"/>
      <c r="DOL81"/>
      <c r="DOM81"/>
      <c r="DON81"/>
      <c r="DOO81"/>
      <c r="DOP81"/>
      <c r="DOQ81"/>
      <c r="DOR81"/>
      <c r="DOS81"/>
      <c r="DOT81"/>
      <c r="DOU81"/>
      <c r="DOV81"/>
      <c r="DOW81"/>
      <c r="DOX81"/>
      <c r="DOY81"/>
      <c r="DOZ81"/>
      <c r="DPA81"/>
      <c r="DPB81"/>
      <c r="DPC81"/>
      <c r="DPD81"/>
      <c r="DPE81"/>
      <c r="DPF81"/>
      <c r="DPG81"/>
      <c r="DPH81"/>
      <c r="DPI81"/>
      <c r="DPJ81"/>
      <c r="DPK81"/>
      <c r="DPL81"/>
      <c r="DPM81"/>
      <c r="DPN81"/>
      <c r="DPO81"/>
      <c r="DPP81"/>
      <c r="DPQ81"/>
      <c r="DPR81"/>
      <c r="DPS81"/>
      <c r="DPT81"/>
      <c r="DPU81"/>
      <c r="DPV81"/>
      <c r="DPW81"/>
      <c r="DPX81"/>
      <c r="DPY81"/>
      <c r="DPZ81"/>
      <c r="DQA81"/>
      <c r="DQB81"/>
      <c r="DQC81"/>
      <c r="DQD81"/>
      <c r="DQE81"/>
      <c r="DQF81"/>
      <c r="DQG81"/>
      <c r="DQH81"/>
      <c r="DQI81"/>
      <c r="DQJ81"/>
      <c r="DQK81"/>
      <c r="DQL81"/>
      <c r="DQM81"/>
      <c r="DQN81"/>
      <c r="DQO81"/>
      <c r="DQP81"/>
      <c r="DQQ81"/>
      <c r="DQR81"/>
      <c r="DQS81"/>
      <c r="DQT81"/>
      <c r="DQU81"/>
      <c r="DQV81"/>
      <c r="DQW81"/>
      <c r="DQX81"/>
      <c r="DQY81"/>
      <c r="DQZ81"/>
      <c r="DRA81"/>
      <c r="DRB81"/>
      <c r="DRC81"/>
      <c r="DRD81"/>
      <c r="DRE81"/>
      <c r="DRF81"/>
      <c r="DRG81"/>
      <c r="DRH81"/>
      <c r="DRI81"/>
      <c r="DRJ81"/>
      <c r="DRK81"/>
      <c r="DRL81"/>
      <c r="DRM81"/>
      <c r="DRN81"/>
      <c r="DRO81"/>
      <c r="DRP81"/>
      <c r="DRQ81"/>
      <c r="DRR81"/>
      <c r="DRS81"/>
      <c r="DRT81"/>
      <c r="DRU81"/>
      <c r="DRV81"/>
      <c r="DRW81"/>
      <c r="DRX81"/>
      <c r="DRY81"/>
      <c r="DRZ81"/>
      <c r="DSA81"/>
      <c r="DSB81"/>
      <c r="DSC81"/>
      <c r="DSD81"/>
      <c r="DSE81"/>
      <c r="DSF81"/>
      <c r="DSG81"/>
      <c r="DSH81"/>
      <c r="DSI81"/>
      <c r="DSJ81"/>
      <c r="DSK81"/>
      <c r="DSL81"/>
      <c r="DSM81"/>
      <c r="DSN81"/>
      <c r="DSO81"/>
      <c r="DSP81"/>
      <c r="DSQ81"/>
      <c r="DSR81"/>
      <c r="DSS81"/>
      <c r="DST81"/>
      <c r="DSU81"/>
      <c r="DSV81"/>
      <c r="DSW81"/>
      <c r="DSX81"/>
      <c r="DSY81"/>
      <c r="DSZ81"/>
      <c r="DTA81"/>
      <c r="DTB81"/>
      <c r="DTC81"/>
      <c r="DTD81"/>
      <c r="DTE81"/>
      <c r="DTF81"/>
      <c r="DTG81"/>
      <c r="DTH81"/>
      <c r="DTI81"/>
      <c r="DTJ81"/>
      <c r="DTK81"/>
      <c r="DTL81"/>
      <c r="DTM81"/>
      <c r="DTN81"/>
      <c r="DTO81"/>
      <c r="DTP81"/>
      <c r="DTQ81"/>
      <c r="DTR81"/>
      <c r="DTS81"/>
      <c r="DTT81"/>
      <c r="DTU81"/>
      <c r="DTV81"/>
      <c r="DTW81"/>
      <c r="DTX81"/>
      <c r="DTY81"/>
      <c r="DTZ81"/>
      <c r="DUA81"/>
      <c r="DUB81"/>
      <c r="DUC81"/>
      <c r="DUD81"/>
      <c r="DUE81"/>
      <c r="DUF81"/>
      <c r="DUG81"/>
      <c r="DUH81"/>
      <c r="DUI81"/>
      <c r="DUJ81"/>
      <c r="DUK81"/>
      <c r="DUL81"/>
      <c r="DUM81"/>
      <c r="DUN81"/>
      <c r="DUO81"/>
      <c r="DUP81"/>
      <c r="DUQ81"/>
      <c r="DUR81"/>
      <c r="DUS81"/>
      <c r="DUT81"/>
      <c r="DUU81"/>
      <c r="DUV81"/>
      <c r="DUW81"/>
      <c r="DUX81"/>
      <c r="DUY81"/>
      <c r="DUZ81"/>
      <c r="DVA81"/>
      <c r="DVB81"/>
      <c r="DVC81"/>
      <c r="DVD81"/>
      <c r="DVE81"/>
      <c r="DVF81"/>
      <c r="DVG81"/>
      <c r="DVH81"/>
      <c r="DVI81"/>
      <c r="DVJ81"/>
      <c r="DVK81"/>
      <c r="DVL81"/>
      <c r="DVM81"/>
      <c r="DVN81"/>
      <c r="DVO81"/>
      <c r="DVP81"/>
      <c r="DVQ81"/>
      <c r="DVR81"/>
      <c r="DVS81"/>
      <c r="DVT81"/>
      <c r="DVU81"/>
      <c r="DVV81"/>
      <c r="DVW81"/>
      <c r="DVX81"/>
      <c r="DVY81"/>
      <c r="DVZ81"/>
      <c r="DWA81"/>
      <c r="DWB81"/>
      <c r="DWC81"/>
      <c r="DWD81"/>
      <c r="DWE81"/>
      <c r="DWF81"/>
      <c r="DWG81"/>
      <c r="DWH81"/>
      <c r="DWI81"/>
      <c r="DWJ81"/>
      <c r="DWK81"/>
      <c r="DWL81"/>
      <c r="DWM81"/>
      <c r="DWN81"/>
      <c r="DWO81"/>
      <c r="DWP81"/>
      <c r="DWQ81"/>
      <c r="DWR81"/>
      <c r="DWS81"/>
      <c r="DWT81"/>
      <c r="DWU81"/>
      <c r="DWV81"/>
      <c r="DWW81"/>
      <c r="DWX81"/>
      <c r="DWY81"/>
      <c r="DWZ81"/>
      <c r="DXA81"/>
      <c r="DXB81"/>
      <c r="DXC81"/>
      <c r="DXD81"/>
      <c r="DXE81"/>
      <c r="DXF81"/>
      <c r="DXG81"/>
      <c r="DXH81"/>
      <c r="DXI81"/>
      <c r="DXJ81"/>
      <c r="DXK81"/>
      <c r="DXL81"/>
      <c r="DXM81"/>
      <c r="DXN81"/>
      <c r="DXO81"/>
      <c r="DXP81"/>
      <c r="DXQ81"/>
      <c r="DXR81"/>
      <c r="DXS81"/>
      <c r="DXT81"/>
      <c r="DXU81"/>
      <c r="DXV81"/>
      <c r="DXW81"/>
      <c r="DXX81"/>
      <c r="DXY81"/>
      <c r="DXZ81"/>
      <c r="DYA81"/>
      <c r="DYB81"/>
      <c r="DYC81"/>
      <c r="DYD81"/>
      <c r="DYE81"/>
      <c r="DYF81"/>
      <c r="DYG81"/>
      <c r="DYH81"/>
      <c r="DYI81"/>
      <c r="DYJ81"/>
      <c r="DYK81"/>
      <c r="DYL81"/>
      <c r="DYM81"/>
      <c r="DYN81"/>
      <c r="DYO81"/>
      <c r="DYP81"/>
      <c r="DYQ81"/>
      <c r="DYR81"/>
      <c r="DYS81"/>
      <c r="DYT81"/>
      <c r="DYU81"/>
      <c r="DYV81"/>
      <c r="DYW81"/>
      <c r="DYX81"/>
      <c r="DYY81"/>
      <c r="DYZ81"/>
      <c r="DZA81"/>
      <c r="DZB81"/>
      <c r="DZC81"/>
      <c r="DZD81"/>
      <c r="DZE81"/>
      <c r="DZF81"/>
      <c r="DZG81"/>
      <c r="DZH81"/>
      <c r="DZI81"/>
      <c r="DZJ81"/>
      <c r="DZK81"/>
      <c r="DZL81"/>
      <c r="DZM81"/>
      <c r="DZN81"/>
      <c r="DZO81"/>
      <c r="DZP81"/>
      <c r="DZQ81"/>
      <c r="DZR81"/>
      <c r="DZS81"/>
      <c r="DZT81"/>
      <c r="DZU81"/>
      <c r="DZV81"/>
      <c r="DZW81"/>
      <c r="DZX81"/>
      <c r="DZY81"/>
      <c r="DZZ81"/>
      <c r="EAA81"/>
      <c r="EAB81"/>
      <c r="EAC81"/>
      <c r="EAD81"/>
      <c r="EAE81"/>
      <c r="EAF81"/>
      <c r="EAG81"/>
      <c r="EAH81"/>
      <c r="EAI81"/>
      <c r="EAJ81"/>
      <c r="EAK81"/>
      <c r="EAL81"/>
      <c r="EAM81"/>
      <c r="EAN81"/>
      <c r="EAO81"/>
      <c r="EAP81"/>
      <c r="EAQ81"/>
      <c r="EAR81"/>
      <c r="EAS81"/>
      <c r="EAT81"/>
      <c r="EAU81"/>
      <c r="EAV81"/>
      <c r="EAW81"/>
      <c r="EAX81"/>
      <c r="EAY81"/>
      <c r="EAZ81"/>
      <c r="EBA81"/>
      <c r="EBB81"/>
      <c r="EBC81"/>
      <c r="EBD81"/>
      <c r="EBE81"/>
      <c r="EBF81"/>
      <c r="EBG81"/>
      <c r="EBH81"/>
      <c r="EBI81"/>
      <c r="EBJ81"/>
      <c r="EBK81"/>
      <c r="EBL81"/>
      <c r="EBM81"/>
      <c r="EBN81"/>
      <c r="EBO81"/>
      <c r="EBP81"/>
      <c r="EBQ81"/>
      <c r="EBR81"/>
      <c r="EBS81"/>
      <c r="EBT81"/>
      <c r="EBU81"/>
      <c r="EBV81"/>
      <c r="EBW81"/>
      <c r="EBX81"/>
      <c r="EBY81"/>
      <c r="EBZ81"/>
      <c r="ECA81"/>
      <c r="ECB81"/>
      <c r="ECC81"/>
      <c r="ECD81"/>
      <c r="ECE81"/>
      <c r="ECF81"/>
      <c r="ECG81"/>
      <c r="ECH81"/>
      <c r="ECI81"/>
      <c r="ECJ81"/>
      <c r="ECK81"/>
      <c r="ECL81"/>
      <c r="ECM81"/>
      <c r="ECN81"/>
      <c r="ECO81"/>
      <c r="ECP81"/>
      <c r="ECQ81"/>
      <c r="ECR81"/>
      <c r="ECS81"/>
      <c r="ECT81"/>
      <c r="ECU81"/>
      <c r="ECV81"/>
      <c r="ECW81"/>
      <c r="ECX81"/>
      <c r="ECY81"/>
      <c r="ECZ81"/>
      <c r="EDA81"/>
      <c r="EDB81"/>
      <c r="EDC81"/>
      <c r="EDD81"/>
      <c r="EDE81"/>
      <c r="EDF81"/>
      <c r="EDG81"/>
      <c r="EDH81"/>
      <c r="EDI81"/>
      <c r="EDJ81"/>
      <c r="EDK81"/>
      <c r="EDL81"/>
      <c r="EDM81"/>
      <c r="EDN81"/>
      <c r="EDO81"/>
      <c r="EDP81"/>
      <c r="EDQ81"/>
      <c r="EDR81"/>
      <c r="EDS81"/>
      <c r="EDT81"/>
      <c r="EDU81"/>
      <c r="EDV81"/>
      <c r="EDW81"/>
      <c r="EDX81"/>
      <c r="EDY81"/>
      <c r="EDZ81"/>
      <c r="EEA81"/>
      <c r="EEB81"/>
      <c r="EEC81"/>
      <c r="EED81"/>
      <c r="EEE81"/>
      <c r="EEF81"/>
      <c r="EEG81"/>
      <c r="EEH81"/>
      <c r="EEI81"/>
      <c r="EEJ81"/>
      <c r="EEK81"/>
      <c r="EEL81"/>
      <c r="EEM81"/>
      <c r="EEN81"/>
      <c r="EEO81"/>
      <c r="EEP81"/>
      <c r="EEQ81"/>
      <c r="EER81"/>
      <c r="EES81"/>
      <c r="EET81"/>
      <c r="EEU81"/>
      <c r="EEV81"/>
      <c r="EEW81"/>
      <c r="EEX81"/>
      <c r="EEY81"/>
      <c r="EEZ81"/>
      <c r="EFA81"/>
      <c r="EFB81"/>
      <c r="EFC81"/>
      <c r="EFD81"/>
      <c r="EFE81"/>
      <c r="EFF81"/>
      <c r="EFG81"/>
      <c r="EFH81"/>
      <c r="EFI81"/>
      <c r="EFJ81"/>
      <c r="EFK81"/>
      <c r="EFL81"/>
      <c r="EFM81"/>
      <c r="EFN81"/>
      <c r="EFO81"/>
      <c r="EFP81"/>
      <c r="EFQ81"/>
      <c r="EFR81"/>
      <c r="EFS81"/>
      <c r="EFT81"/>
      <c r="EFU81"/>
      <c r="EFV81"/>
      <c r="EFW81"/>
      <c r="EFX81"/>
      <c r="EFY81"/>
      <c r="EFZ81"/>
      <c r="EGA81"/>
      <c r="EGB81"/>
      <c r="EGC81"/>
      <c r="EGD81"/>
      <c r="EGE81"/>
      <c r="EGF81"/>
      <c r="EGG81"/>
      <c r="EGH81"/>
      <c r="EGI81"/>
      <c r="EGJ81"/>
      <c r="EGK81"/>
      <c r="EGL81"/>
      <c r="EGM81"/>
      <c r="EGN81"/>
      <c r="EGO81"/>
      <c r="EGP81"/>
      <c r="EGQ81"/>
      <c r="EGR81"/>
      <c r="EGS81"/>
      <c r="EGT81"/>
      <c r="EGU81"/>
      <c r="EGV81"/>
      <c r="EGW81"/>
      <c r="EGX81"/>
      <c r="EGY81"/>
      <c r="EGZ81"/>
      <c r="EHA81"/>
      <c r="EHB81"/>
      <c r="EHC81"/>
      <c r="EHD81"/>
      <c r="EHE81"/>
      <c r="EHF81"/>
      <c r="EHG81"/>
      <c r="EHH81"/>
      <c r="EHI81"/>
      <c r="EHJ81"/>
      <c r="EHK81"/>
      <c r="EHL81"/>
      <c r="EHM81"/>
      <c r="EHN81"/>
      <c r="EHO81"/>
      <c r="EHP81"/>
      <c r="EHQ81"/>
      <c r="EHR81"/>
      <c r="EHS81"/>
      <c r="EHT81"/>
      <c r="EHU81"/>
      <c r="EHV81"/>
      <c r="EHW81"/>
      <c r="EHX81"/>
      <c r="EHY81"/>
      <c r="EHZ81"/>
      <c r="EIA81"/>
      <c r="EIB81"/>
      <c r="EIC81"/>
      <c r="EID81"/>
      <c r="EIE81"/>
      <c r="EIF81"/>
      <c r="EIG81"/>
      <c r="EIH81"/>
      <c r="EII81"/>
      <c r="EIJ81"/>
      <c r="EIK81"/>
      <c r="EIL81"/>
      <c r="EIM81"/>
      <c r="EIN81"/>
      <c r="EIO81"/>
      <c r="EIP81"/>
      <c r="EIQ81"/>
      <c r="EIR81"/>
      <c r="EIS81"/>
      <c r="EIT81"/>
      <c r="EIU81"/>
      <c r="EIV81"/>
      <c r="EIW81"/>
      <c r="EIX81"/>
      <c r="EIY81"/>
      <c r="EIZ81"/>
      <c r="EJA81"/>
      <c r="EJB81"/>
      <c r="EJC81"/>
      <c r="EJD81"/>
      <c r="EJE81"/>
      <c r="EJF81"/>
      <c r="EJG81"/>
      <c r="EJH81"/>
      <c r="EJI81"/>
      <c r="EJJ81"/>
      <c r="EJK81"/>
      <c r="EJL81"/>
      <c r="EJM81"/>
      <c r="EJN81"/>
      <c r="EJO81"/>
      <c r="EJP81"/>
      <c r="EJQ81"/>
      <c r="EJR81"/>
      <c r="EJS81"/>
      <c r="EJT81"/>
      <c r="EJU81"/>
      <c r="EJV81"/>
      <c r="EJW81"/>
      <c r="EJX81"/>
      <c r="EJY81"/>
      <c r="EJZ81"/>
      <c r="EKA81"/>
      <c r="EKB81"/>
      <c r="EKC81"/>
      <c r="EKD81"/>
      <c r="EKE81"/>
      <c r="EKF81"/>
      <c r="EKG81"/>
      <c r="EKH81"/>
      <c r="EKI81"/>
      <c r="EKJ81"/>
      <c r="EKK81"/>
      <c r="EKL81"/>
      <c r="EKM81"/>
      <c r="EKN81"/>
      <c r="EKO81"/>
      <c r="EKP81"/>
      <c r="EKQ81"/>
      <c r="EKR81"/>
      <c r="EKS81"/>
      <c r="EKT81"/>
      <c r="EKU81"/>
      <c r="EKV81"/>
      <c r="EKW81"/>
      <c r="EKX81"/>
      <c r="EKY81"/>
      <c r="EKZ81"/>
      <c r="ELA81"/>
      <c r="ELB81"/>
      <c r="ELC81"/>
      <c r="ELD81"/>
      <c r="ELE81"/>
      <c r="ELF81"/>
      <c r="ELG81"/>
      <c r="ELH81"/>
      <c r="ELI81"/>
      <c r="ELJ81"/>
      <c r="ELK81"/>
      <c r="ELL81"/>
      <c r="ELM81"/>
      <c r="ELN81"/>
      <c r="ELO81"/>
      <c r="ELP81"/>
      <c r="ELQ81"/>
      <c r="ELR81"/>
      <c r="ELS81"/>
      <c r="ELT81"/>
      <c r="ELU81"/>
      <c r="ELV81"/>
      <c r="ELW81"/>
      <c r="ELX81"/>
      <c r="ELY81"/>
      <c r="ELZ81"/>
      <c r="EMA81"/>
      <c r="EMB81"/>
      <c r="EMC81"/>
      <c r="EMD81"/>
      <c r="EME81"/>
      <c r="EMF81"/>
      <c r="EMG81"/>
      <c r="EMH81"/>
      <c r="EMI81"/>
      <c r="EMJ81"/>
      <c r="EMK81"/>
      <c r="EML81"/>
      <c r="EMM81"/>
      <c r="EMN81"/>
      <c r="EMO81"/>
      <c r="EMP81"/>
      <c r="EMQ81"/>
      <c r="EMR81"/>
      <c r="EMS81"/>
      <c r="EMT81"/>
      <c r="EMU81"/>
      <c r="EMV81"/>
      <c r="EMW81"/>
      <c r="EMX81"/>
      <c r="EMY81"/>
      <c r="EMZ81"/>
      <c r="ENA81"/>
      <c r="ENB81"/>
      <c r="ENC81"/>
      <c r="END81"/>
      <c r="ENE81"/>
      <c r="ENF81"/>
      <c r="ENG81"/>
      <c r="ENH81"/>
      <c r="ENI81"/>
      <c r="ENJ81"/>
      <c r="ENK81"/>
      <c r="ENL81"/>
      <c r="ENM81"/>
      <c r="ENN81"/>
      <c r="ENO81"/>
      <c r="ENP81"/>
      <c r="ENQ81"/>
      <c r="ENR81"/>
      <c r="ENS81"/>
      <c r="ENT81"/>
      <c r="ENU81"/>
      <c r="ENV81"/>
      <c r="ENW81"/>
      <c r="ENX81"/>
      <c r="ENY81"/>
      <c r="ENZ81"/>
      <c r="EOA81"/>
      <c r="EOB81"/>
      <c r="EOC81"/>
      <c r="EOD81"/>
      <c r="EOE81"/>
      <c r="EOF81"/>
      <c r="EOG81"/>
      <c r="EOH81"/>
      <c r="EOI81"/>
      <c r="EOJ81"/>
      <c r="EOK81"/>
      <c r="EOL81"/>
      <c r="EOM81"/>
      <c r="EON81"/>
      <c r="EOO81"/>
      <c r="EOP81"/>
      <c r="EOQ81"/>
      <c r="EOR81"/>
      <c r="EOS81"/>
      <c r="EOT81"/>
      <c r="EOU81"/>
      <c r="EOV81"/>
      <c r="EOW81"/>
      <c r="EOX81"/>
      <c r="EOY81"/>
      <c r="EOZ81"/>
      <c r="EPA81"/>
      <c r="EPB81"/>
      <c r="EPC81"/>
      <c r="EPD81"/>
      <c r="EPE81"/>
      <c r="EPF81"/>
      <c r="EPG81"/>
      <c r="EPH81"/>
      <c r="EPI81"/>
      <c r="EPJ81"/>
      <c r="EPK81"/>
      <c r="EPL81"/>
      <c r="EPM81"/>
      <c r="EPN81"/>
      <c r="EPO81"/>
      <c r="EPP81"/>
      <c r="EPQ81"/>
      <c r="EPR81"/>
      <c r="EPS81"/>
      <c r="EPT81"/>
      <c r="EPU81"/>
      <c r="EPV81"/>
      <c r="EPW81"/>
      <c r="EPX81"/>
      <c r="EPY81"/>
      <c r="EPZ81"/>
      <c r="EQA81"/>
      <c r="EQB81"/>
      <c r="EQC81"/>
      <c r="EQD81"/>
      <c r="EQE81"/>
      <c r="EQF81"/>
      <c r="EQG81"/>
      <c r="EQH81"/>
      <c r="EQI81"/>
      <c r="EQJ81"/>
      <c r="EQK81"/>
      <c r="EQL81"/>
      <c r="EQM81"/>
      <c r="EQN81"/>
      <c r="EQO81"/>
      <c r="EQP81"/>
      <c r="EQQ81"/>
      <c r="EQR81"/>
      <c r="EQS81"/>
      <c r="EQT81"/>
      <c r="EQU81"/>
      <c r="EQV81"/>
      <c r="EQW81"/>
      <c r="EQX81"/>
      <c r="EQY81"/>
      <c r="EQZ81"/>
      <c r="ERA81"/>
      <c r="ERB81"/>
      <c r="ERC81"/>
      <c r="ERD81"/>
      <c r="ERE81"/>
      <c r="ERF81"/>
      <c r="ERG81"/>
      <c r="ERH81"/>
      <c r="ERI81"/>
      <c r="ERJ81"/>
      <c r="ERK81"/>
      <c r="ERL81"/>
      <c r="ERM81"/>
      <c r="ERN81"/>
      <c r="ERO81"/>
      <c r="ERP81"/>
      <c r="ERQ81"/>
      <c r="ERR81"/>
      <c r="ERS81"/>
      <c r="ERT81"/>
      <c r="ERU81"/>
      <c r="ERV81"/>
      <c r="ERW81"/>
      <c r="ERX81"/>
      <c r="ERY81"/>
      <c r="ERZ81"/>
      <c r="ESA81"/>
      <c r="ESB81"/>
      <c r="ESC81"/>
      <c r="ESD81"/>
      <c r="ESE81"/>
      <c r="ESF81"/>
      <c r="ESG81"/>
      <c r="ESH81"/>
      <c r="ESI81"/>
      <c r="ESJ81"/>
      <c r="ESK81"/>
      <c r="ESL81"/>
      <c r="ESM81"/>
      <c r="ESN81"/>
      <c r="ESO81"/>
      <c r="ESP81"/>
      <c r="ESQ81"/>
      <c r="ESR81"/>
      <c r="ESS81"/>
      <c r="EST81"/>
      <c r="ESU81"/>
      <c r="ESV81"/>
      <c r="ESW81"/>
      <c r="ESX81"/>
      <c r="ESY81"/>
      <c r="ESZ81"/>
      <c r="ETA81"/>
      <c r="ETB81"/>
      <c r="ETC81"/>
      <c r="ETD81"/>
      <c r="ETE81"/>
      <c r="ETF81"/>
      <c r="ETG81"/>
      <c r="ETH81"/>
      <c r="ETI81"/>
      <c r="ETJ81"/>
      <c r="ETK81"/>
      <c r="ETL81"/>
      <c r="ETM81"/>
      <c r="ETN81"/>
      <c r="ETO81"/>
      <c r="ETP81"/>
      <c r="ETQ81"/>
      <c r="ETR81"/>
      <c r="ETS81"/>
      <c r="ETT81"/>
      <c r="ETU81"/>
      <c r="ETV81"/>
      <c r="ETW81"/>
      <c r="ETX81"/>
      <c r="ETY81"/>
      <c r="ETZ81"/>
      <c r="EUA81"/>
      <c r="EUB81"/>
      <c r="EUC81"/>
      <c r="EUD81"/>
      <c r="EUE81"/>
      <c r="EUF81"/>
      <c r="EUG81"/>
      <c r="EUH81"/>
      <c r="EUI81"/>
      <c r="EUJ81"/>
      <c r="EUK81"/>
      <c r="EUL81"/>
      <c r="EUM81"/>
      <c r="EUN81"/>
      <c r="EUO81"/>
      <c r="EUP81"/>
      <c r="EUQ81"/>
      <c r="EUR81"/>
      <c r="EUS81"/>
      <c r="EUT81"/>
      <c r="EUU81"/>
      <c r="EUV81"/>
      <c r="EUW81"/>
      <c r="EUX81"/>
      <c r="EUY81"/>
      <c r="EUZ81"/>
      <c r="EVA81"/>
      <c r="EVB81"/>
      <c r="EVC81"/>
      <c r="EVD81"/>
      <c r="EVE81"/>
      <c r="EVF81"/>
      <c r="EVG81"/>
      <c r="EVH81"/>
      <c r="EVI81"/>
      <c r="EVJ81"/>
      <c r="EVK81"/>
      <c r="EVL81"/>
      <c r="EVM81"/>
      <c r="EVN81"/>
      <c r="EVO81"/>
      <c r="EVP81"/>
      <c r="EVQ81"/>
      <c r="EVR81"/>
      <c r="EVS81"/>
      <c r="EVT81"/>
      <c r="EVU81"/>
      <c r="EVV81"/>
      <c r="EVW81"/>
      <c r="EVX81"/>
      <c r="EVY81"/>
      <c r="EVZ81"/>
      <c r="EWA81"/>
      <c r="EWB81"/>
      <c r="EWC81"/>
      <c r="EWD81"/>
      <c r="EWE81"/>
      <c r="EWF81"/>
      <c r="EWG81"/>
      <c r="EWH81"/>
      <c r="EWI81"/>
      <c r="EWJ81"/>
      <c r="EWK81"/>
      <c r="EWL81"/>
      <c r="EWM81"/>
      <c r="EWN81"/>
      <c r="EWO81"/>
      <c r="EWP81"/>
      <c r="EWQ81"/>
      <c r="EWR81"/>
      <c r="EWS81"/>
      <c r="EWT81"/>
      <c r="EWU81"/>
      <c r="EWV81"/>
      <c r="EWW81"/>
      <c r="EWX81"/>
      <c r="EWY81"/>
      <c r="EWZ81"/>
      <c r="EXA81"/>
      <c r="EXB81"/>
      <c r="EXC81"/>
      <c r="EXD81"/>
      <c r="EXE81"/>
      <c r="EXF81"/>
      <c r="EXG81"/>
      <c r="EXH81"/>
      <c r="EXI81"/>
      <c r="EXJ81"/>
      <c r="EXK81"/>
      <c r="EXL81"/>
      <c r="EXM81"/>
      <c r="EXN81"/>
      <c r="EXO81"/>
      <c r="EXP81"/>
      <c r="EXQ81"/>
      <c r="EXR81"/>
      <c r="EXS81"/>
      <c r="EXT81"/>
      <c r="EXU81"/>
      <c r="EXV81"/>
      <c r="EXW81"/>
      <c r="EXX81"/>
      <c r="EXY81"/>
      <c r="EXZ81"/>
      <c r="EYA81"/>
      <c r="EYB81"/>
      <c r="EYC81"/>
      <c r="EYD81"/>
      <c r="EYE81"/>
      <c r="EYF81"/>
      <c r="EYG81"/>
      <c r="EYH81"/>
      <c r="EYI81"/>
      <c r="EYJ81"/>
      <c r="EYK81"/>
      <c r="EYL81"/>
      <c r="EYM81"/>
      <c r="EYN81"/>
      <c r="EYO81"/>
      <c r="EYP81"/>
      <c r="EYQ81"/>
      <c r="EYR81"/>
      <c r="EYS81"/>
      <c r="EYT81"/>
      <c r="EYU81"/>
      <c r="EYV81"/>
      <c r="EYW81"/>
      <c r="EYX81"/>
      <c r="EYY81"/>
      <c r="EYZ81"/>
      <c r="EZA81"/>
      <c r="EZB81"/>
      <c r="EZC81"/>
      <c r="EZD81"/>
      <c r="EZE81"/>
      <c r="EZF81"/>
      <c r="EZG81"/>
      <c r="EZH81"/>
      <c r="EZI81"/>
      <c r="EZJ81"/>
      <c r="EZK81"/>
      <c r="EZL81"/>
      <c r="EZM81"/>
      <c r="EZN81"/>
      <c r="EZO81"/>
      <c r="EZP81"/>
      <c r="EZQ81"/>
      <c r="EZR81"/>
      <c r="EZS81"/>
      <c r="EZT81"/>
      <c r="EZU81"/>
      <c r="EZV81"/>
      <c r="EZW81"/>
      <c r="EZX81"/>
      <c r="EZY81"/>
      <c r="EZZ81"/>
      <c r="FAA81"/>
      <c r="FAB81"/>
      <c r="FAC81"/>
      <c r="FAD81"/>
      <c r="FAE81"/>
      <c r="FAF81"/>
      <c r="FAG81"/>
      <c r="FAH81"/>
      <c r="FAI81"/>
      <c r="FAJ81"/>
      <c r="FAK81"/>
      <c r="FAL81"/>
      <c r="FAM81"/>
      <c r="FAN81"/>
      <c r="FAO81"/>
      <c r="FAP81"/>
      <c r="FAQ81"/>
      <c r="FAR81"/>
      <c r="FAS81"/>
      <c r="FAT81"/>
      <c r="FAU81"/>
      <c r="FAV81"/>
      <c r="FAW81"/>
      <c r="FAX81"/>
      <c r="FAY81"/>
      <c r="FAZ81"/>
      <c r="FBA81"/>
      <c r="FBB81"/>
      <c r="FBC81"/>
      <c r="FBD81"/>
      <c r="FBE81"/>
      <c r="FBF81"/>
      <c r="FBG81"/>
      <c r="FBH81"/>
      <c r="FBI81"/>
      <c r="FBJ81"/>
      <c r="FBK81"/>
      <c r="FBL81"/>
      <c r="FBM81"/>
      <c r="FBN81"/>
      <c r="FBO81"/>
      <c r="FBP81"/>
      <c r="FBQ81"/>
      <c r="FBR81"/>
      <c r="FBS81"/>
      <c r="FBT81"/>
      <c r="FBU81"/>
      <c r="FBV81"/>
      <c r="FBW81"/>
      <c r="FBX81"/>
      <c r="FBY81"/>
      <c r="FBZ81"/>
      <c r="FCA81"/>
      <c r="FCB81"/>
      <c r="FCC81"/>
      <c r="FCD81"/>
      <c r="FCE81"/>
      <c r="FCF81"/>
      <c r="FCG81"/>
      <c r="FCH81"/>
      <c r="FCI81"/>
      <c r="FCJ81"/>
      <c r="FCK81"/>
      <c r="FCL81"/>
      <c r="FCM81"/>
      <c r="FCN81"/>
      <c r="FCO81"/>
      <c r="FCP81"/>
      <c r="FCQ81"/>
      <c r="FCR81"/>
      <c r="FCS81"/>
      <c r="FCT81"/>
      <c r="FCU81"/>
      <c r="FCV81"/>
      <c r="FCW81"/>
      <c r="FCX81"/>
      <c r="FCY81"/>
      <c r="FCZ81"/>
      <c r="FDA81"/>
      <c r="FDB81"/>
      <c r="FDC81"/>
      <c r="FDD81"/>
      <c r="FDE81"/>
      <c r="FDF81"/>
      <c r="FDG81"/>
      <c r="FDH81"/>
      <c r="FDI81"/>
      <c r="FDJ81"/>
      <c r="FDK81"/>
      <c r="FDL81"/>
      <c r="FDM81"/>
      <c r="FDN81"/>
      <c r="FDO81"/>
      <c r="FDP81"/>
      <c r="FDQ81"/>
      <c r="FDR81"/>
      <c r="FDS81"/>
      <c r="FDT81"/>
      <c r="FDU81"/>
      <c r="FDV81"/>
      <c r="FDW81"/>
      <c r="FDX81"/>
      <c r="FDY81"/>
      <c r="FDZ81"/>
      <c r="FEA81"/>
      <c r="FEB81"/>
      <c r="FEC81"/>
      <c r="FED81"/>
      <c r="FEE81"/>
      <c r="FEF81"/>
      <c r="FEG81"/>
      <c r="FEH81"/>
      <c r="FEI81"/>
      <c r="FEJ81"/>
      <c r="FEK81"/>
      <c r="FEL81"/>
      <c r="FEM81"/>
      <c r="FEN81"/>
      <c r="FEO81"/>
      <c r="FEP81"/>
      <c r="FEQ81"/>
      <c r="FER81"/>
      <c r="FES81"/>
      <c r="FET81"/>
      <c r="FEU81"/>
      <c r="FEV81"/>
      <c r="FEW81"/>
      <c r="FEX81"/>
      <c r="FEY81"/>
      <c r="FEZ81"/>
      <c r="FFA81"/>
      <c r="FFB81"/>
      <c r="FFC81"/>
      <c r="FFD81"/>
      <c r="FFE81"/>
      <c r="FFF81"/>
      <c r="FFG81"/>
      <c r="FFH81"/>
      <c r="FFI81"/>
      <c r="FFJ81"/>
      <c r="FFK81"/>
      <c r="FFL81"/>
      <c r="FFM81"/>
      <c r="FFN81"/>
      <c r="FFO81"/>
      <c r="FFP81"/>
      <c r="FFQ81"/>
      <c r="FFR81"/>
      <c r="FFS81"/>
      <c r="FFT81"/>
      <c r="FFU81"/>
      <c r="FFV81"/>
      <c r="FFW81"/>
      <c r="FFX81"/>
      <c r="FFY81"/>
      <c r="FFZ81"/>
      <c r="FGA81"/>
      <c r="FGB81"/>
      <c r="FGC81"/>
      <c r="FGD81"/>
      <c r="FGE81"/>
      <c r="FGF81"/>
      <c r="FGG81"/>
      <c r="FGH81"/>
      <c r="FGI81"/>
      <c r="FGJ81"/>
      <c r="FGK81"/>
      <c r="FGL81"/>
      <c r="FGM81"/>
      <c r="FGN81"/>
      <c r="FGO81"/>
      <c r="FGP81"/>
      <c r="FGQ81"/>
      <c r="FGR81"/>
      <c r="FGS81"/>
      <c r="FGT81"/>
      <c r="FGU81"/>
      <c r="FGV81"/>
      <c r="FGW81"/>
      <c r="FGX81"/>
      <c r="FGY81"/>
      <c r="FGZ81"/>
      <c r="FHA81"/>
      <c r="FHB81"/>
      <c r="FHC81"/>
      <c r="FHD81"/>
      <c r="FHE81"/>
      <c r="FHF81"/>
      <c r="FHG81"/>
      <c r="FHH81"/>
      <c r="FHI81"/>
      <c r="FHJ81"/>
      <c r="FHK81"/>
      <c r="FHL81"/>
      <c r="FHM81"/>
      <c r="FHN81"/>
      <c r="FHO81"/>
      <c r="FHP81"/>
      <c r="FHQ81"/>
      <c r="FHR81"/>
      <c r="FHS81"/>
      <c r="FHT81"/>
      <c r="FHU81"/>
      <c r="FHV81"/>
      <c r="FHW81"/>
      <c r="FHX81"/>
      <c r="FHY81"/>
      <c r="FHZ81"/>
      <c r="FIA81"/>
      <c r="FIB81"/>
      <c r="FIC81"/>
      <c r="FID81"/>
      <c r="FIE81"/>
      <c r="FIF81"/>
      <c r="FIG81"/>
      <c r="FIH81"/>
      <c r="FII81"/>
      <c r="FIJ81"/>
      <c r="FIK81"/>
      <c r="FIL81"/>
      <c r="FIM81"/>
      <c r="FIN81"/>
      <c r="FIO81"/>
      <c r="FIP81"/>
      <c r="FIQ81"/>
      <c r="FIR81"/>
      <c r="FIS81"/>
      <c r="FIT81"/>
      <c r="FIU81"/>
      <c r="FIV81"/>
      <c r="FIW81"/>
      <c r="FIX81"/>
      <c r="FIY81"/>
      <c r="FIZ81"/>
      <c r="FJA81"/>
      <c r="FJB81"/>
      <c r="FJC81"/>
      <c r="FJD81"/>
      <c r="FJE81"/>
      <c r="FJF81"/>
      <c r="FJG81"/>
      <c r="FJH81"/>
      <c r="FJI81"/>
      <c r="FJJ81"/>
      <c r="FJK81"/>
      <c r="FJL81"/>
      <c r="FJM81"/>
      <c r="FJN81"/>
      <c r="FJO81"/>
      <c r="FJP81"/>
      <c r="FJQ81"/>
      <c r="FJR81"/>
      <c r="FJS81"/>
      <c r="FJT81"/>
      <c r="FJU81"/>
      <c r="FJV81"/>
      <c r="FJW81"/>
      <c r="FJX81"/>
      <c r="FJY81"/>
      <c r="FJZ81"/>
      <c r="FKA81"/>
      <c r="FKB81"/>
      <c r="FKC81"/>
      <c r="FKD81"/>
      <c r="FKE81"/>
      <c r="FKF81"/>
      <c r="FKG81"/>
      <c r="FKH81"/>
      <c r="FKI81"/>
      <c r="FKJ81"/>
      <c r="FKK81"/>
      <c r="FKL81"/>
      <c r="FKM81"/>
      <c r="FKN81"/>
      <c r="FKO81"/>
      <c r="FKP81"/>
      <c r="FKQ81"/>
      <c r="FKR81"/>
      <c r="FKS81"/>
      <c r="FKT81"/>
      <c r="FKU81"/>
      <c r="FKV81"/>
      <c r="FKW81"/>
      <c r="FKX81"/>
      <c r="FKY81"/>
      <c r="FKZ81"/>
      <c r="FLA81"/>
      <c r="FLB81"/>
      <c r="FLC81"/>
      <c r="FLD81"/>
      <c r="FLE81"/>
      <c r="FLF81"/>
      <c r="FLG81"/>
      <c r="FLH81"/>
      <c r="FLI81"/>
      <c r="FLJ81"/>
      <c r="FLK81"/>
      <c r="FLL81"/>
      <c r="FLM81"/>
      <c r="FLN81"/>
      <c r="FLO81"/>
      <c r="FLP81"/>
      <c r="FLQ81"/>
      <c r="FLR81"/>
      <c r="FLS81"/>
      <c r="FLT81"/>
      <c r="FLU81"/>
      <c r="FLV81"/>
      <c r="FLW81"/>
      <c r="FLX81"/>
      <c r="FLY81"/>
      <c r="FLZ81"/>
      <c r="FMA81"/>
      <c r="FMB81"/>
      <c r="FMC81"/>
      <c r="FMD81"/>
      <c r="FME81"/>
      <c r="FMF81"/>
      <c r="FMG81"/>
      <c r="FMH81"/>
      <c r="FMI81"/>
      <c r="FMJ81"/>
      <c r="FMK81"/>
      <c r="FML81"/>
      <c r="FMM81"/>
      <c r="FMN81"/>
      <c r="FMO81"/>
      <c r="FMP81"/>
      <c r="FMQ81"/>
      <c r="FMR81"/>
      <c r="FMS81"/>
      <c r="FMT81"/>
      <c r="FMU81"/>
      <c r="FMV81"/>
      <c r="FMW81"/>
      <c r="FMX81"/>
      <c r="FMY81"/>
      <c r="FMZ81"/>
      <c r="FNA81"/>
      <c r="FNB81"/>
      <c r="FNC81"/>
      <c r="FND81"/>
      <c r="FNE81"/>
      <c r="FNF81"/>
      <c r="FNG81"/>
      <c r="FNH81"/>
      <c r="FNI81"/>
      <c r="FNJ81"/>
      <c r="FNK81"/>
      <c r="FNL81"/>
      <c r="FNM81"/>
      <c r="FNN81"/>
      <c r="FNO81"/>
      <c r="FNP81"/>
      <c r="FNQ81"/>
      <c r="FNR81"/>
      <c r="FNS81"/>
      <c r="FNT81"/>
      <c r="FNU81"/>
      <c r="FNV81"/>
      <c r="FNW81"/>
      <c r="FNX81"/>
      <c r="FNY81"/>
      <c r="FNZ81"/>
      <c r="FOA81"/>
      <c r="FOB81"/>
      <c r="FOC81"/>
      <c r="FOD81"/>
      <c r="FOE81"/>
      <c r="FOF81"/>
      <c r="FOG81"/>
      <c r="FOH81"/>
      <c r="FOI81"/>
      <c r="FOJ81"/>
      <c r="FOK81"/>
      <c r="FOL81"/>
      <c r="FOM81"/>
      <c r="FON81"/>
      <c r="FOO81"/>
      <c r="FOP81"/>
      <c r="FOQ81"/>
      <c r="FOR81"/>
      <c r="FOS81"/>
      <c r="FOT81"/>
      <c r="FOU81"/>
      <c r="FOV81"/>
      <c r="FOW81"/>
      <c r="FOX81"/>
      <c r="FOY81"/>
      <c r="FOZ81"/>
      <c r="FPA81"/>
      <c r="FPB81"/>
      <c r="FPC81"/>
      <c r="FPD81"/>
      <c r="FPE81"/>
      <c r="FPF81"/>
      <c r="FPG81"/>
      <c r="FPH81"/>
      <c r="FPI81"/>
      <c r="FPJ81"/>
      <c r="FPK81"/>
      <c r="FPL81"/>
      <c r="FPM81"/>
      <c r="FPN81"/>
      <c r="FPO81"/>
      <c r="FPP81"/>
      <c r="FPQ81"/>
      <c r="FPR81"/>
      <c r="FPS81"/>
      <c r="FPT81"/>
      <c r="FPU81"/>
      <c r="FPV81"/>
      <c r="FPW81"/>
      <c r="FPX81"/>
      <c r="FPY81"/>
      <c r="FPZ81"/>
      <c r="FQA81"/>
      <c r="FQB81"/>
      <c r="FQC81"/>
      <c r="FQD81"/>
      <c r="FQE81"/>
      <c r="FQF81"/>
      <c r="FQG81"/>
      <c r="FQH81"/>
      <c r="FQI81"/>
      <c r="FQJ81"/>
      <c r="FQK81"/>
      <c r="FQL81"/>
      <c r="FQM81"/>
      <c r="FQN81"/>
      <c r="FQO81"/>
      <c r="FQP81"/>
      <c r="FQQ81"/>
      <c r="FQR81"/>
      <c r="FQS81"/>
      <c r="FQT81"/>
      <c r="FQU81"/>
      <c r="FQV81"/>
      <c r="FQW81"/>
      <c r="FQX81"/>
      <c r="FQY81"/>
      <c r="FQZ81"/>
      <c r="FRA81"/>
      <c r="FRB81"/>
      <c r="FRC81"/>
      <c r="FRD81"/>
      <c r="FRE81"/>
      <c r="FRF81"/>
      <c r="FRG81"/>
      <c r="FRH81"/>
      <c r="FRI81"/>
      <c r="FRJ81"/>
      <c r="FRK81"/>
      <c r="FRL81"/>
      <c r="FRM81"/>
      <c r="FRN81"/>
      <c r="FRO81"/>
      <c r="FRP81"/>
      <c r="FRQ81"/>
      <c r="FRR81"/>
      <c r="FRS81"/>
      <c r="FRT81"/>
      <c r="FRU81"/>
      <c r="FRV81"/>
      <c r="FRW81"/>
      <c r="FRX81"/>
      <c r="FRY81"/>
      <c r="FRZ81"/>
      <c r="FSA81"/>
      <c r="FSB81"/>
      <c r="FSC81"/>
      <c r="FSD81"/>
      <c r="FSE81"/>
      <c r="FSF81"/>
      <c r="FSG81"/>
      <c r="FSH81"/>
      <c r="FSI81"/>
      <c r="FSJ81"/>
      <c r="FSK81"/>
      <c r="FSL81"/>
      <c r="FSM81"/>
      <c r="FSN81"/>
      <c r="FSO81"/>
      <c r="FSP81"/>
      <c r="FSQ81"/>
      <c r="FSR81"/>
      <c r="FSS81"/>
      <c r="FST81"/>
      <c r="FSU81"/>
      <c r="FSV81"/>
      <c r="FSW81"/>
      <c r="FSX81"/>
      <c r="FSY81"/>
      <c r="FSZ81"/>
      <c r="FTA81"/>
      <c r="FTB81"/>
      <c r="FTC81"/>
      <c r="FTD81"/>
      <c r="FTE81"/>
      <c r="FTF81"/>
      <c r="FTG81"/>
      <c r="FTH81"/>
      <c r="FTI81"/>
      <c r="FTJ81"/>
      <c r="FTK81"/>
      <c r="FTL81"/>
      <c r="FTM81"/>
      <c r="FTN81"/>
      <c r="FTO81"/>
      <c r="FTP81"/>
      <c r="FTQ81"/>
      <c r="FTR81"/>
      <c r="FTS81"/>
      <c r="FTT81"/>
      <c r="FTU81"/>
      <c r="FTV81"/>
      <c r="FTW81"/>
      <c r="FTX81"/>
      <c r="FTY81"/>
      <c r="FTZ81"/>
      <c r="FUA81"/>
      <c r="FUB81"/>
      <c r="FUC81"/>
      <c r="FUD81"/>
      <c r="FUE81"/>
      <c r="FUF81"/>
      <c r="FUG81"/>
      <c r="FUH81"/>
      <c r="FUI81"/>
      <c r="FUJ81"/>
      <c r="FUK81"/>
      <c r="FUL81"/>
      <c r="FUM81"/>
      <c r="FUN81"/>
      <c r="FUO81"/>
      <c r="FUP81"/>
      <c r="FUQ81"/>
      <c r="FUR81"/>
      <c r="FUS81"/>
      <c r="FUT81"/>
      <c r="FUU81"/>
      <c r="FUV81"/>
      <c r="FUW81"/>
      <c r="FUX81"/>
      <c r="FUY81"/>
      <c r="FUZ81"/>
      <c r="FVA81"/>
      <c r="FVB81"/>
      <c r="FVC81"/>
      <c r="FVD81"/>
      <c r="FVE81"/>
      <c r="FVF81"/>
      <c r="FVG81"/>
      <c r="FVH81"/>
      <c r="FVI81"/>
      <c r="FVJ81"/>
      <c r="FVK81"/>
      <c r="FVL81"/>
      <c r="FVM81"/>
      <c r="FVN81"/>
      <c r="FVO81"/>
      <c r="FVP81"/>
      <c r="FVQ81"/>
      <c r="FVR81"/>
      <c r="FVS81"/>
      <c r="FVT81"/>
      <c r="FVU81"/>
      <c r="FVV81"/>
      <c r="FVW81"/>
      <c r="FVX81"/>
      <c r="FVY81"/>
      <c r="FVZ81"/>
      <c r="FWA81"/>
      <c r="FWB81"/>
      <c r="FWC81"/>
      <c r="FWD81"/>
      <c r="FWE81"/>
      <c r="FWF81"/>
      <c r="FWG81"/>
      <c r="FWH81"/>
      <c r="FWI81"/>
      <c r="FWJ81"/>
      <c r="FWK81"/>
      <c r="FWL81"/>
      <c r="FWM81"/>
      <c r="FWN81"/>
      <c r="FWO81"/>
      <c r="FWP81"/>
      <c r="FWQ81"/>
      <c r="FWR81"/>
      <c r="FWS81"/>
      <c r="FWT81"/>
      <c r="FWU81"/>
      <c r="FWV81"/>
      <c r="FWW81"/>
      <c r="FWX81"/>
      <c r="FWY81"/>
      <c r="FWZ81"/>
      <c r="FXA81"/>
      <c r="FXB81"/>
      <c r="FXC81"/>
      <c r="FXD81"/>
      <c r="FXE81"/>
      <c r="FXF81"/>
      <c r="FXG81"/>
      <c r="FXH81"/>
      <c r="FXI81"/>
      <c r="FXJ81"/>
      <c r="FXK81"/>
      <c r="FXL81"/>
      <c r="FXM81"/>
      <c r="FXN81"/>
      <c r="FXO81"/>
      <c r="FXP81"/>
      <c r="FXQ81"/>
      <c r="FXR81"/>
      <c r="FXS81"/>
      <c r="FXT81"/>
      <c r="FXU81"/>
      <c r="FXV81"/>
      <c r="FXW81"/>
      <c r="FXX81"/>
      <c r="FXY81"/>
      <c r="FXZ81"/>
      <c r="FYA81"/>
      <c r="FYB81"/>
      <c r="FYC81"/>
      <c r="FYD81"/>
      <c r="FYE81"/>
      <c r="FYF81"/>
      <c r="FYG81"/>
      <c r="FYH81"/>
      <c r="FYI81"/>
      <c r="FYJ81"/>
      <c r="FYK81"/>
      <c r="FYL81"/>
      <c r="FYM81"/>
      <c r="FYN81"/>
      <c r="FYO81"/>
      <c r="FYP81"/>
      <c r="FYQ81"/>
      <c r="FYR81"/>
      <c r="FYS81"/>
      <c r="FYT81"/>
      <c r="FYU81"/>
      <c r="FYV81"/>
      <c r="FYW81"/>
      <c r="FYX81"/>
      <c r="FYY81"/>
      <c r="FYZ81"/>
      <c r="FZA81"/>
      <c r="FZB81"/>
      <c r="FZC81"/>
      <c r="FZD81"/>
      <c r="FZE81"/>
      <c r="FZF81"/>
      <c r="FZG81"/>
      <c r="FZH81"/>
      <c r="FZI81"/>
      <c r="FZJ81"/>
      <c r="FZK81"/>
      <c r="FZL81"/>
      <c r="FZM81"/>
      <c r="FZN81"/>
      <c r="FZO81"/>
      <c r="FZP81"/>
      <c r="FZQ81"/>
      <c r="FZR81"/>
      <c r="FZS81"/>
      <c r="FZT81"/>
      <c r="FZU81"/>
      <c r="FZV81"/>
      <c r="FZW81"/>
      <c r="FZX81"/>
      <c r="FZY81"/>
      <c r="FZZ81"/>
      <c r="GAA81"/>
      <c r="GAB81"/>
      <c r="GAC81"/>
      <c r="GAD81"/>
      <c r="GAE81"/>
      <c r="GAF81"/>
      <c r="GAG81"/>
      <c r="GAH81"/>
      <c r="GAI81"/>
      <c r="GAJ81"/>
      <c r="GAK81"/>
      <c r="GAL81"/>
      <c r="GAM81"/>
      <c r="GAN81"/>
      <c r="GAO81"/>
      <c r="GAP81"/>
      <c r="GAQ81"/>
      <c r="GAR81"/>
      <c r="GAS81"/>
      <c r="GAT81"/>
      <c r="GAU81"/>
      <c r="GAV81"/>
      <c r="GAW81"/>
      <c r="GAX81"/>
      <c r="GAY81"/>
      <c r="GAZ81"/>
      <c r="GBA81"/>
      <c r="GBB81"/>
      <c r="GBC81"/>
      <c r="GBD81"/>
      <c r="GBE81"/>
      <c r="GBF81"/>
      <c r="GBG81"/>
      <c r="GBH81"/>
      <c r="GBI81"/>
      <c r="GBJ81"/>
      <c r="GBK81"/>
      <c r="GBL81"/>
      <c r="GBM81"/>
      <c r="GBN81"/>
      <c r="GBO81"/>
      <c r="GBP81"/>
      <c r="GBQ81"/>
      <c r="GBR81"/>
      <c r="GBS81"/>
      <c r="GBT81"/>
      <c r="GBU81"/>
      <c r="GBV81"/>
      <c r="GBW81"/>
      <c r="GBX81"/>
      <c r="GBY81"/>
      <c r="GBZ81"/>
      <c r="GCA81"/>
      <c r="GCB81"/>
      <c r="GCC81"/>
      <c r="GCD81"/>
      <c r="GCE81"/>
      <c r="GCF81"/>
      <c r="GCG81"/>
      <c r="GCH81"/>
      <c r="GCI81"/>
      <c r="GCJ81"/>
      <c r="GCK81"/>
      <c r="GCL81"/>
      <c r="GCM81"/>
      <c r="GCN81"/>
      <c r="GCO81"/>
      <c r="GCP81"/>
      <c r="GCQ81"/>
      <c r="GCR81"/>
      <c r="GCS81"/>
      <c r="GCT81"/>
      <c r="GCU81"/>
      <c r="GCV81"/>
      <c r="GCW81"/>
      <c r="GCX81"/>
      <c r="GCY81"/>
      <c r="GCZ81"/>
      <c r="GDA81"/>
      <c r="GDB81"/>
      <c r="GDC81"/>
      <c r="GDD81"/>
      <c r="GDE81"/>
      <c r="GDF81"/>
      <c r="GDG81"/>
      <c r="GDH81"/>
      <c r="GDI81"/>
      <c r="GDJ81"/>
      <c r="GDK81"/>
      <c r="GDL81"/>
      <c r="GDM81"/>
      <c r="GDN81"/>
      <c r="GDO81"/>
      <c r="GDP81"/>
      <c r="GDQ81"/>
      <c r="GDR81"/>
      <c r="GDS81"/>
      <c r="GDT81"/>
      <c r="GDU81"/>
      <c r="GDV81"/>
      <c r="GDW81"/>
      <c r="GDX81"/>
      <c r="GDY81"/>
      <c r="GDZ81"/>
      <c r="GEA81"/>
      <c r="GEB81"/>
      <c r="GEC81"/>
      <c r="GED81"/>
      <c r="GEE81"/>
      <c r="GEF81"/>
      <c r="GEG81"/>
      <c r="GEH81"/>
      <c r="GEI81"/>
      <c r="GEJ81"/>
      <c r="GEK81"/>
      <c r="GEL81"/>
      <c r="GEM81"/>
      <c r="GEN81"/>
      <c r="GEO81"/>
      <c r="GEP81"/>
      <c r="GEQ81"/>
      <c r="GER81"/>
      <c r="GES81"/>
      <c r="GET81"/>
      <c r="GEU81"/>
      <c r="GEV81"/>
      <c r="GEW81"/>
      <c r="GEX81"/>
      <c r="GEY81"/>
      <c r="GEZ81"/>
      <c r="GFA81"/>
      <c r="GFB81"/>
      <c r="GFC81"/>
      <c r="GFD81"/>
      <c r="GFE81"/>
      <c r="GFF81"/>
      <c r="GFG81"/>
      <c r="GFH81"/>
      <c r="GFI81"/>
      <c r="GFJ81"/>
      <c r="GFK81"/>
      <c r="GFL81"/>
      <c r="GFM81"/>
      <c r="GFN81"/>
      <c r="GFO81"/>
      <c r="GFP81"/>
      <c r="GFQ81"/>
      <c r="GFR81"/>
      <c r="GFS81"/>
      <c r="GFT81"/>
      <c r="GFU81"/>
      <c r="GFV81"/>
      <c r="GFW81"/>
      <c r="GFX81"/>
      <c r="GFY81"/>
      <c r="GFZ81"/>
      <c r="GGA81"/>
      <c r="GGB81"/>
      <c r="GGC81"/>
      <c r="GGD81"/>
      <c r="GGE81"/>
      <c r="GGF81"/>
      <c r="GGG81"/>
      <c r="GGH81"/>
      <c r="GGI81"/>
      <c r="GGJ81"/>
      <c r="GGK81"/>
      <c r="GGL81"/>
      <c r="GGM81"/>
      <c r="GGN81"/>
      <c r="GGO81"/>
      <c r="GGP81"/>
      <c r="GGQ81"/>
      <c r="GGR81"/>
      <c r="GGS81"/>
      <c r="GGT81"/>
      <c r="GGU81"/>
      <c r="GGV81"/>
      <c r="GGW81"/>
      <c r="GGX81"/>
      <c r="GGY81"/>
      <c r="GGZ81"/>
      <c r="GHA81"/>
      <c r="GHB81"/>
      <c r="GHC81"/>
      <c r="GHD81"/>
      <c r="GHE81"/>
      <c r="GHF81"/>
      <c r="GHG81"/>
      <c r="GHH81"/>
      <c r="GHI81"/>
      <c r="GHJ81"/>
      <c r="GHK81"/>
      <c r="GHL81"/>
      <c r="GHM81"/>
      <c r="GHN81"/>
      <c r="GHO81"/>
      <c r="GHP81"/>
      <c r="GHQ81"/>
      <c r="GHR81"/>
      <c r="GHS81"/>
      <c r="GHT81"/>
      <c r="GHU81"/>
      <c r="GHV81"/>
      <c r="GHW81"/>
      <c r="GHX81"/>
      <c r="GHY81"/>
      <c r="GHZ81"/>
      <c r="GIA81"/>
      <c r="GIB81"/>
      <c r="GIC81"/>
      <c r="GID81"/>
      <c r="GIE81"/>
      <c r="GIF81"/>
      <c r="GIG81"/>
      <c r="GIH81"/>
      <c r="GII81"/>
      <c r="GIJ81"/>
      <c r="GIK81"/>
      <c r="GIL81"/>
      <c r="GIM81"/>
      <c r="GIN81"/>
      <c r="GIO81"/>
      <c r="GIP81"/>
      <c r="GIQ81"/>
      <c r="GIR81"/>
      <c r="GIS81"/>
      <c r="GIT81"/>
      <c r="GIU81"/>
      <c r="GIV81"/>
      <c r="GIW81"/>
      <c r="GIX81"/>
      <c r="GIY81"/>
      <c r="GIZ81"/>
      <c r="GJA81"/>
      <c r="GJB81"/>
      <c r="GJC81"/>
      <c r="GJD81"/>
      <c r="GJE81"/>
      <c r="GJF81"/>
      <c r="GJG81"/>
      <c r="GJH81"/>
      <c r="GJI81"/>
      <c r="GJJ81"/>
      <c r="GJK81"/>
      <c r="GJL81"/>
      <c r="GJM81"/>
      <c r="GJN81"/>
      <c r="GJO81"/>
      <c r="GJP81"/>
      <c r="GJQ81"/>
      <c r="GJR81"/>
      <c r="GJS81"/>
      <c r="GJT81"/>
      <c r="GJU81"/>
      <c r="GJV81"/>
      <c r="GJW81"/>
      <c r="GJX81"/>
      <c r="GJY81"/>
      <c r="GJZ81"/>
      <c r="GKA81"/>
      <c r="GKB81"/>
      <c r="GKC81"/>
      <c r="GKD81"/>
      <c r="GKE81"/>
      <c r="GKF81"/>
      <c r="GKG81"/>
      <c r="GKH81"/>
      <c r="GKI81"/>
      <c r="GKJ81"/>
      <c r="GKK81"/>
      <c r="GKL81"/>
      <c r="GKM81"/>
      <c r="GKN81"/>
      <c r="GKO81"/>
      <c r="GKP81"/>
      <c r="GKQ81"/>
      <c r="GKR81"/>
      <c r="GKS81"/>
      <c r="GKT81"/>
      <c r="GKU81"/>
      <c r="GKV81"/>
      <c r="GKW81"/>
      <c r="GKX81"/>
      <c r="GKY81"/>
      <c r="GKZ81"/>
      <c r="GLA81"/>
      <c r="GLB81"/>
      <c r="GLC81"/>
      <c r="GLD81"/>
      <c r="GLE81"/>
      <c r="GLF81"/>
      <c r="GLG81"/>
      <c r="GLH81"/>
      <c r="GLI81"/>
      <c r="GLJ81"/>
      <c r="GLK81"/>
      <c r="GLL81"/>
      <c r="GLM81"/>
      <c r="GLN81"/>
      <c r="GLO81"/>
      <c r="GLP81"/>
      <c r="GLQ81"/>
      <c r="GLR81"/>
      <c r="GLS81"/>
      <c r="GLT81"/>
      <c r="GLU81"/>
      <c r="GLV81"/>
      <c r="GLW81"/>
      <c r="GLX81"/>
      <c r="GLY81"/>
      <c r="GLZ81"/>
      <c r="GMA81"/>
      <c r="GMB81"/>
      <c r="GMC81"/>
      <c r="GMD81"/>
      <c r="GME81"/>
      <c r="GMF81"/>
      <c r="GMG81"/>
      <c r="GMH81"/>
      <c r="GMI81"/>
      <c r="GMJ81"/>
      <c r="GMK81"/>
      <c r="GML81"/>
      <c r="GMM81"/>
      <c r="GMN81"/>
      <c r="GMO81"/>
      <c r="GMP81"/>
      <c r="GMQ81"/>
      <c r="GMR81"/>
      <c r="GMS81"/>
      <c r="GMT81"/>
      <c r="GMU81"/>
      <c r="GMV81"/>
      <c r="GMW81"/>
      <c r="GMX81"/>
      <c r="GMY81"/>
      <c r="GMZ81"/>
      <c r="GNA81"/>
      <c r="GNB81"/>
      <c r="GNC81"/>
      <c r="GND81"/>
      <c r="GNE81"/>
      <c r="GNF81"/>
      <c r="GNG81"/>
      <c r="GNH81"/>
      <c r="GNI81"/>
      <c r="GNJ81"/>
      <c r="GNK81"/>
      <c r="GNL81"/>
      <c r="GNM81"/>
      <c r="GNN81"/>
      <c r="GNO81"/>
      <c r="GNP81"/>
      <c r="GNQ81"/>
      <c r="GNR81"/>
      <c r="GNS81"/>
      <c r="GNT81"/>
      <c r="GNU81"/>
      <c r="GNV81"/>
      <c r="GNW81"/>
      <c r="GNX81"/>
      <c r="GNY81"/>
      <c r="GNZ81"/>
      <c r="GOA81"/>
      <c r="GOB81"/>
      <c r="GOC81"/>
      <c r="GOD81"/>
      <c r="GOE81"/>
      <c r="GOF81"/>
      <c r="GOG81"/>
      <c r="GOH81"/>
      <c r="GOI81"/>
      <c r="GOJ81"/>
      <c r="GOK81"/>
      <c r="GOL81"/>
      <c r="GOM81"/>
      <c r="GON81"/>
      <c r="GOO81"/>
      <c r="GOP81"/>
      <c r="GOQ81"/>
      <c r="GOR81"/>
      <c r="GOS81"/>
      <c r="GOT81"/>
      <c r="GOU81"/>
      <c r="GOV81"/>
      <c r="GOW81"/>
      <c r="GOX81"/>
      <c r="GOY81"/>
      <c r="GOZ81"/>
      <c r="GPA81"/>
      <c r="GPB81"/>
      <c r="GPC81"/>
      <c r="GPD81"/>
      <c r="GPE81"/>
      <c r="GPF81"/>
      <c r="GPG81"/>
      <c r="GPH81"/>
      <c r="GPI81"/>
      <c r="GPJ81"/>
      <c r="GPK81"/>
      <c r="GPL81"/>
      <c r="GPM81"/>
      <c r="GPN81"/>
      <c r="GPO81"/>
      <c r="GPP81"/>
      <c r="GPQ81"/>
      <c r="GPR81"/>
      <c r="GPS81"/>
      <c r="GPT81"/>
      <c r="GPU81"/>
      <c r="GPV81"/>
      <c r="GPW81"/>
      <c r="GPX81"/>
      <c r="GPY81"/>
      <c r="GPZ81"/>
      <c r="GQA81"/>
      <c r="GQB81"/>
      <c r="GQC81"/>
      <c r="GQD81"/>
      <c r="GQE81"/>
      <c r="GQF81"/>
      <c r="GQG81"/>
      <c r="GQH81"/>
      <c r="GQI81"/>
      <c r="GQJ81"/>
      <c r="GQK81"/>
      <c r="GQL81"/>
      <c r="GQM81"/>
      <c r="GQN81"/>
      <c r="GQO81"/>
      <c r="GQP81"/>
      <c r="GQQ81"/>
      <c r="GQR81"/>
      <c r="GQS81"/>
      <c r="GQT81"/>
      <c r="GQU81"/>
      <c r="GQV81"/>
      <c r="GQW81"/>
      <c r="GQX81"/>
      <c r="GQY81"/>
      <c r="GQZ81"/>
      <c r="GRA81"/>
      <c r="GRB81"/>
      <c r="GRC81"/>
      <c r="GRD81"/>
      <c r="GRE81"/>
      <c r="GRF81"/>
      <c r="GRG81"/>
      <c r="GRH81"/>
      <c r="GRI81"/>
      <c r="GRJ81"/>
      <c r="GRK81"/>
      <c r="GRL81"/>
      <c r="GRM81"/>
      <c r="GRN81"/>
      <c r="GRO81"/>
      <c r="GRP81"/>
      <c r="GRQ81"/>
      <c r="GRR81"/>
      <c r="GRS81"/>
      <c r="GRT81"/>
      <c r="GRU81"/>
      <c r="GRV81"/>
      <c r="GRW81"/>
      <c r="GRX81"/>
      <c r="GRY81"/>
      <c r="GRZ81"/>
      <c r="GSA81"/>
      <c r="GSB81"/>
      <c r="GSC81"/>
      <c r="GSD81"/>
      <c r="GSE81"/>
      <c r="GSF81"/>
      <c r="GSG81"/>
      <c r="GSH81"/>
      <c r="GSI81"/>
      <c r="GSJ81"/>
      <c r="GSK81"/>
      <c r="GSL81"/>
      <c r="GSM81"/>
      <c r="GSN81"/>
      <c r="GSO81"/>
      <c r="GSP81"/>
      <c r="GSQ81"/>
      <c r="GSR81"/>
      <c r="GSS81"/>
      <c r="GST81"/>
      <c r="GSU81"/>
      <c r="GSV81"/>
      <c r="GSW81"/>
      <c r="GSX81"/>
      <c r="GSY81"/>
      <c r="GSZ81"/>
      <c r="GTA81"/>
      <c r="GTB81"/>
      <c r="GTC81"/>
      <c r="GTD81"/>
      <c r="GTE81"/>
      <c r="GTF81"/>
      <c r="GTG81"/>
      <c r="GTH81"/>
      <c r="GTI81"/>
      <c r="GTJ81"/>
      <c r="GTK81"/>
      <c r="GTL81"/>
      <c r="GTM81"/>
      <c r="GTN81"/>
      <c r="GTO81"/>
      <c r="GTP81"/>
      <c r="GTQ81"/>
      <c r="GTR81"/>
      <c r="GTS81"/>
      <c r="GTT81"/>
      <c r="GTU81"/>
      <c r="GTV81"/>
      <c r="GTW81"/>
      <c r="GTX81"/>
      <c r="GTY81"/>
      <c r="GTZ81"/>
      <c r="GUA81"/>
      <c r="GUB81"/>
      <c r="GUC81"/>
      <c r="GUD81"/>
      <c r="GUE81"/>
      <c r="GUF81"/>
      <c r="GUG81"/>
      <c r="GUH81"/>
      <c r="GUI81"/>
      <c r="GUJ81"/>
      <c r="GUK81"/>
      <c r="GUL81"/>
      <c r="GUM81"/>
      <c r="GUN81"/>
      <c r="GUO81"/>
      <c r="GUP81"/>
      <c r="GUQ81"/>
      <c r="GUR81"/>
      <c r="GUS81"/>
      <c r="GUT81"/>
      <c r="GUU81"/>
      <c r="GUV81"/>
      <c r="GUW81"/>
      <c r="GUX81"/>
      <c r="GUY81"/>
      <c r="GUZ81"/>
      <c r="GVA81"/>
      <c r="GVB81"/>
      <c r="GVC81"/>
      <c r="GVD81"/>
      <c r="GVE81"/>
      <c r="GVF81"/>
      <c r="GVG81"/>
      <c r="GVH81"/>
      <c r="GVI81"/>
      <c r="GVJ81"/>
      <c r="GVK81"/>
      <c r="GVL81"/>
      <c r="GVM81"/>
      <c r="GVN81"/>
      <c r="GVO81"/>
      <c r="GVP81"/>
      <c r="GVQ81"/>
      <c r="GVR81"/>
      <c r="GVS81"/>
      <c r="GVT81"/>
      <c r="GVU81"/>
      <c r="GVV81"/>
      <c r="GVW81"/>
      <c r="GVX81"/>
      <c r="GVY81"/>
      <c r="GVZ81"/>
      <c r="GWA81"/>
      <c r="GWB81"/>
      <c r="GWC81"/>
      <c r="GWD81"/>
      <c r="GWE81"/>
      <c r="GWF81"/>
      <c r="GWG81"/>
      <c r="GWH81"/>
      <c r="GWI81"/>
      <c r="GWJ81"/>
      <c r="GWK81"/>
      <c r="GWL81"/>
      <c r="GWM81"/>
      <c r="GWN81"/>
      <c r="GWO81"/>
      <c r="GWP81"/>
      <c r="GWQ81"/>
      <c r="GWR81"/>
      <c r="GWS81"/>
      <c r="GWT81"/>
      <c r="GWU81"/>
      <c r="GWV81"/>
      <c r="GWW81"/>
      <c r="GWX81"/>
      <c r="GWY81"/>
      <c r="GWZ81"/>
      <c r="GXA81"/>
      <c r="GXB81"/>
      <c r="GXC81"/>
      <c r="GXD81"/>
      <c r="GXE81"/>
      <c r="GXF81"/>
      <c r="GXG81"/>
      <c r="GXH81"/>
      <c r="GXI81"/>
      <c r="GXJ81"/>
      <c r="GXK81"/>
      <c r="GXL81"/>
      <c r="GXM81"/>
      <c r="GXN81"/>
      <c r="GXO81"/>
      <c r="GXP81"/>
      <c r="GXQ81"/>
      <c r="GXR81"/>
      <c r="GXS81"/>
      <c r="GXT81"/>
      <c r="GXU81"/>
      <c r="GXV81"/>
      <c r="GXW81"/>
      <c r="GXX81"/>
      <c r="GXY81"/>
      <c r="GXZ81"/>
      <c r="GYA81"/>
      <c r="GYB81"/>
      <c r="GYC81"/>
      <c r="GYD81"/>
      <c r="GYE81"/>
      <c r="GYF81"/>
      <c r="GYG81"/>
      <c r="GYH81"/>
      <c r="GYI81"/>
      <c r="GYJ81"/>
      <c r="GYK81"/>
      <c r="GYL81"/>
      <c r="GYM81"/>
      <c r="GYN81"/>
      <c r="GYO81"/>
      <c r="GYP81"/>
      <c r="GYQ81"/>
      <c r="GYR81"/>
      <c r="GYS81"/>
      <c r="GYT81"/>
      <c r="GYU81"/>
      <c r="GYV81"/>
      <c r="GYW81"/>
      <c r="GYX81"/>
      <c r="GYY81"/>
      <c r="GYZ81"/>
      <c r="GZA81"/>
      <c r="GZB81"/>
      <c r="GZC81"/>
      <c r="GZD81"/>
      <c r="GZE81"/>
      <c r="GZF81"/>
      <c r="GZG81"/>
      <c r="GZH81"/>
      <c r="GZI81"/>
      <c r="GZJ81"/>
      <c r="GZK81"/>
      <c r="GZL81"/>
      <c r="GZM81"/>
      <c r="GZN81"/>
      <c r="GZO81"/>
      <c r="GZP81"/>
      <c r="GZQ81"/>
      <c r="GZR81"/>
      <c r="GZS81"/>
      <c r="GZT81"/>
      <c r="GZU81"/>
      <c r="GZV81"/>
      <c r="GZW81"/>
      <c r="GZX81"/>
      <c r="GZY81"/>
      <c r="GZZ81"/>
      <c r="HAA81"/>
      <c r="HAB81"/>
      <c r="HAC81"/>
      <c r="HAD81"/>
      <c r="HAE81"/>
      <c r="HAF81"/>
      <c r="HAG81"/>
      <c r="HAH81"/>
      <c r="HAI81"/>
      <c r="HAJ81"/>
      <c r="HAK81"/>
      <c r="HAL81"/>
      <c r="HAM81"/>
      <c r="HAN81"/>
      <c r="HAO81"/>
      <c r="HAP81"/>
      <c r="HAQ81"/>
      <c r="HAR81"/>
      <c r="HAS81"/>
      <c r="HAT81"/>
      <c r="HAU81"/>
      <c r="HAV81"/>
      <c r="HAW81"/>
      <c r="HAX81"/>
      <c r="HAY81"/>
      <c r="HAZ81"/>
      <c r="HBA81"/>
      <c r="HBB81"/>
      <c r="HBC81"/>
      <c r="HBD81"/>
      <c r="HBE81"/>
      <c r="HBF81"/>
      <c r="HBG81"/>
      <c r="HBH81"/>
      <c r="HBI81"/>
      <c r="HBJ81"/>
      <c r="HBK81"/>
      <c r="HBL81"/>
      <c r="HBM81"/>
      <c r="HBN81"/>
      <c r="HBO81"/>
      <c r="HBP81"/>
      <c r="HBQ81"/>
      <c r="HBR81"/>
      <c r="HBS81"/>
      <c r="HBT81"/>
      <c r="HBU81"/>
      <c r="HBV81"/>
      <c r="HBW81"/>
      <c r="HBX81"/>
      <c r="HBY81"/>
      <c r="HBZ81"/>
      <c r="HCA81"/>
      <c r="HCB81"/>
      <c r="HCC81"/>
      <c r="HCD81"/>
      <c r="HCE81"/>
      <c r="HCF81"/>
      <c r="HCG81"/>
      <c r="HCH81"/>
      <c r="HCI81"/>
      <c r="HCJ81"/>
      <c r="HCK81"/>
      <c r="HCL81"/>
      <c r="HCM81"/>
      <c r="HCN81"/>
      <c r="HCO81"/>
      <c r="HCP81"/>
      <c r="HCQ81"/>
      <c r="HCR81"/>
      <c r="HCS81"/>
      <c r="HCT81"/>
      <c r="HCU81"/>
      <c r="HCV81"/>
      <c r="HCW81"/>
      <c r="HCX81"/>
      <c r="HCY81"/>
      <c r="HCZ81"/>
      <c r="HDA81"/>
      <c r="HDB81"/>
      <c r="HDC81"/>
      <c r="HDD81"/>
      <c r="HDE81"/>
      <c r="HDF81"/>
      <c r="HDG81"/>
      <c r="HDH81"/>
      <c r="HDI81"/>
      <c r="HDJ81"/>
      <c r="HDK81"/>
      <c r="HDL81"/>
      <c r="HDM81"/>
      <c r="HDN81"/>
      <c r="HDO81"/>
      <c r="HDP81"/>
      <c r="HDQ81"/>
      <c r="HDR81"/>
      <c r="HDS81"/>
      <c r="HDT81"/>
      <c r="HDU81"/>
      <c r="HDV81"/>
      <c r="HDW81"/>
      <c r="HDX81"/>
      <c r="HDY81"/>
      <c r="HDZ81"/>
      <c r="HEA81"/>
      <c r="HEB81"/>
      <c r="HEC81"/>
      <c r="HED81"/>
      <c r="HEE81"/>
      <c r="HEF81"/>
      <c r="HEG81"/>
      <c r="HEH81"/>
      <c r="HEI81"/>
      <c r="HEJ81"/>
      <c r="HEK81"/>
      <c r="HEL81"/>
      <c r="HEM81"/>
      <c r="HEN81"/>
      <c r="HEO81"/>
      <c r="HEP81"/>
      <c r="HEQ81"/>
      <c r="HER81"/>
      <c r="HES81"/>
      <c r="HET81"/>
      <c r="HEU81"/>
      <c r="HEV81"/>
      <c r="HEW81"/>
      <c r="HEX81"/>
      <c r="HEY81"/>
      <c r="HEZ81"/>
      <c r="HFA81"/>
      <c r="HFB81"/>
      <c r="HFC81"/>
      <c r="HFD81"/>
      <c r="HFE81"/>
      <c r="HFF81"/>
      <c r="HFG81"/>
      <c r="HFH81"/>
      <c r="HFI81"/>
      <c r="HFJ81"/>
      <c r="HFK81"/>
      <c r="HFL81"/>
      <c r="HFM81"/>
      <c r="HFN81"/>
      <c r="HFO81"/>
      <c r="HFP81"/>
      <c r="HFQ81"/>
      <c r="HFR81"/>
      <c r="HFS81"/>
      <c r="HFT81"/>
      <c r="HFU81"/>
      <c r="HFV81"/>
      <c r="HFW81"/>
      <c r="HFX81"/>
      <c r="HFY81"/>
      <c r="HFZ81"/>
      <c r="HGA81"/>
      <c r="HGB81"/>
      <c r="HGC81"/>
      <c r="HGD81"/>
      <c r="HGE81"/>
      <c r="HGF81"/>
      <c r="HGG81"/>
      <c r="HGH81"/>
      <c r="HGI81"/>
      <c r="HGJ81"/>
      <c r="HGK81"/>
      <c r="HGL81"/>
      <c r="HGM81"/>
      <c r="HGN81"/>
      <c r="HGO81"/>
      <c r="HGP81"/>
      <c r="HGQ81"/>
      <c r="HGR81"/>
      <c r="HGS81"/>
      <c r="HGT81"/>
      <c r="HGU81"/>
      <c r="HGV81"/>
      <c r="HGW81"/>
      <c r="HGX81"/>
      <c r="HGY81"/>
      <c r="HGZ81"/>
      <c r="HHA81"/>
      <c r="HHB81"/>
      <c r="HHC81"/>
      <c r="HHD81"/>
      <c r="HHE81"/>
      <c r="HHF81"/>
      <c r="HHG81"/>
      <c r="HHH81"/>
      <c r="HHI81"/>
      <c r="HHJ81"/>
      <c r="HHK81"/>
      <c r="HHL81"/>
      <c r="HHM81"/>
      <c r="HHN81"/>
      <c r="HHO81"/>
      <c r="HHP81"/>
      <c r="HHQ81"/>
      <c r="HHR81"/>
      <c r="HHS81"/>
      <c r="HHT81"/>
      <c r="HHU81"/>
      <c r="HHV81"/>
      <c r="HHW81"/>
      <c r="HHX81"/>
      <c r="HHY81"/>
      <c r="HHZ81"/>
      <c r="HIA81"/>
      <c r="HIB81"/>
      <c r="HIC81"/>
      <c r="HID81"/>
      <c r="HIE81"/>
      <c r="HIF81"/>
      <c r="HIG81"/>
      <c r="HIH81"/>
      <c r="HII81"/>
      <c r="HIJ81"/>
      <c r="HIK81"/>
      <c r="HIL81"/>
      <c r="HIM81"/>
      <c r="HIN81"/>
      <c r="HIO81"/>
      <c r="HIP81"/>
      <c r="HIQ81"/>
      <c r="HIR81"/>
      <c r="HIS81"/>
      <c r="HIT81"/>
      <c r="HIU81"/>
      <c r="HIV81"/>
      <c r="HIW81"/>
      <c r="HIX81"/>
      <c r="HIY81"/>
      <c r="HIZ81"/>
      <c r="HJA81"/>
      <c r="HJB81"/>
      <c r="HJC81"/>
      <c r="HJD81"/>
      <c r="HJE81"/>
      <c r="HJF81"/>
      <c r="HJG81"/>
      <c r="HJH81"/>
      <c r="HJI81"/>
      <c r="HJJ81"/>
      <c r="HJK81"/>
      <c r="HJL81"/>
      <c r="HJM81"/>
      <c r="HJN81"/>
      <c r="HJO81"/>
      <c r="HJP81"/>
      <c r="HJQ81"/>
      <c r="HJR81"/>
      <c r="HJS81"/>
      <c r="HJT81"/>
      <c r="HJU81"/>
      <c r="HJV81"/>
      <c r="HJW81"/>
      <c r="HJX81"/>
      <c r="HJY81"/>
      <c r="HJZ81"/>
      <c r="HKA81"/>
      <c r="HKB81"/>
      <c r="HKC81"/>
      <c r="HKD81"/>
      <c r="HKE81"/>
      <c r="HKF81"/>
      <c r="HKG81"/>
      <c r="HKH81"/>
      <c r="HKI81"/>
      <c r="HKJ81"/>
      <c r="HKK81"/>
      <c r="HKL81"/>
      <c r="HKM81"/>
      <c r="HKN81"/>
      <c r="HKO81"/>
      <c r="HKP81"/>
      <c r="HKQ81"/>
      <c r="HKR81"/>
      <c r="HKS81"/>
      <c r="HKT81"/>
      <c r="HKU81"/>
      <c r="HKV81"/>
      <c r="HKW81"/>
      <c r="HKX81"/>
      <c r="HKY81"/>
      <c r="HKZ81"/>
      <c r="HLA81"/>
      <c r="HLB81"/>
      <c r="HLC81"/>
      <c r="HLD81"/>
      <c r="HLE81"/>
      <c r="HLF81"/>
      <c r="HLG81"/>
      <c r="HLH81"/>
      <c r="HLI81"/>
      <c r="HLJ81"/>
      <c r="HLK81"/>
      <c r="HLL81"/>
      <c r="HLM81"/>
      <c r="HLN81"/>
      <c r="HLO81"/>
      <c r="HLP81"/>
      <c r="HLQ81"/>
      <c r="HLR81"/>
      <c r="HLS81"/>
      <c r="HLT81"/>
      <c r="HLU81"/>
      <c r="HLV81"/>
      <c r="HLW81"/>
      <c r="HLX81"/>
      <c r="HLY81"/>
      <c r="HLZ81"/>
      <c r="HMA81"/>
      <c r="HMB81"/>
      <c r="HMC81"/>
      <c r="HMD81"/>
      <c r="HME81"/>
      <c r="HMF81"/>
      <c r="HMG81"/>
      <c r="HMH81"/>
      <c r="HMI81"/>
      <c r="HMJ81"/>
      <c r="HMK81"/>
      <c r="HML81"/>
      <c r="HMM81"/>
      <c r="HMN81"/>
      <c r="HMO81"/>
      <c r="HMP81"/>
      <c r="HMQ81"/>
      <c r="HMR81"/>
      <c r="HMS81"/>
      <c r="HMT81"/>
      <c r="HMU81"/>
      <c r="HMV81"/>
      <c r="HMW81"/>
      <c r="HMX81"/>
      <c r="HMY81"/>
      <c r="HMZ81"/>
      <c r="HNA81"/>
      <c r="HNB81"/>
      <c r="HNC81"/>
      <c r="HND81"/>
      <c r="HNE81"/>
      <c r="HNF81"/>
      <c r="HNG81"/>
      <c r="HNH81"/>
      <c r="HNI81"/>
      <c r="HNJ81"/>
      <c r="HNK81"/>
      <c r="HNL81"/>
      <c r="HNM81"/>
      <c r="HNN81"/>
      <c r="HNO81"/>
      <c r="HNP81"/>
      <c r="HNQ81"/>
      <c r="HNR81"/>
      <c r="HNS81"/>
      <c r="HNT81"/>
      <c r="HNU81"/>
      <c r="HNV81"/>
      <c r="HNW81"/>
      <c r="HNX81"/>
      <c r="HNY81"/>
      <c r="HNZ81"/>
      <c r="HOA81"/>
      <c r="HOB81"/>
      <c r="HOC81"/>
      <c r="HOD81"/>
      <c r="HOE81"/>
      <c r="HOF81"/>
      <c r="HOG81"/>
      <c r="HOH81"/>
      <c r="HOI81"/>
      <c r="HOJ81"/>
      <c r="HOK81"/>
      <c r="HOL81"/>
      <c r="HOM81"/>
      <c r="HON81"/>
      <c r="HOO81"/>
      <c r="HOP81"/>
      <c r="HOQ81"/>
      <c r="HOR81"/>
      <c r="HOS81"/>
      <c r="HOT81"/>
      <c r="HOU81"/>
      <c r="HOV81"/>
      <c r="HOW81"/>
      <c r="HOX81"/>
      <c r="HOY81"/>
      <c r="HOZ81"/>
      <c r="HPA81"/>
      <c r="HPB81"/>
      <c r="HPC81"/>
      <c r="HPD81"/>
      <c r="HPE81"/>
      <c r="HPF81"/>
      <c r="HPG81"/>
      <c r="HPH81"/>
      <c r="HPI81"/>
      <c r="HPJ81"/>
      <c r="HPK81"/>
      <c r="HPL81"/>
      <c r="HPM81"/>
      <c r="HPN81"/>
      <c r="HPO81"/>
      <c r="HPP81"/>
      <c r="HPQ81"/>
      <c r="HPR81"/>
      <c r="HPS81"/>
      <c r="HPT81"/>
      <c r="HPU81"/>
      <c r="HPV81"/>
      <c r="HPW81"/>
      <c r="HPX81"/>
      <c r="HPY81"/>
      <c r="HPZ81"/>
      <c r="HQA81"/>
      <c r="HQB81"/>
      <c r="HQC81"/>
      <c r="HQD81"/>
      <c r="HQE81"/>
      <c r="HQF81"/>
      <c r="HQG81"/>
      <c r="HQH81"/>
      <c r="HQI81"/>
      <c r="HQJ81"/>
      <c r="HQK81"/>
      <c r="HQL81"/>
      <c r="HQM81"/>
      <c r="HQN81"/>
      <c r="HQO81"/>
      <c r="HQP81"/>
      <c r="HQQ81"/>
      <c r="HQR81"/>
      <c r="HQS81"/>
      <c r="HQT81"/>
      <c r="HQU81"/>
      <c r="HQV81"/>
      <c r="HQW81"/>
      <c r="HQX81"/>
      <c r="HQY81"/>
      <c r="HQZ81"/>
      <c r="HRA81"/>
      <c r="HRB81"/>
      <c r="HRC81"/>
      <c r="HRD81"/>
      <c r="HRE81"/>
      <c r="HRF81"/>
      <c r="HRG81"/>
      <c r="HRH81"/>
      <c r="HRI81"/>
      <c r="HRJ81"/>
      <c r="HRK81"/>
      <c r="HRL81"/>
      <c r="HRM81"/>
      <c r="HRN81"/>
      <c r="HRO81"/>
      <c r="HRP81"/>
      <c r="HRQ81"/>
      <c r="HRR81"/>
      <c r="HRS81"/>
      <c r="HRT81"/>
      <c r="HRU81"/>
      <c r="HRV81"/>
      <c r="HRW81"/>
      <c r="HRX81"/>
      <c r="HRY81"/>
      <c r="HRZ81"/>
      <c r="HSA81"/>
      <c r="HSB81"/>
      <c r="HSC81"/>
      <c r="HSD81"/>
      <c r="HSE81"/>
      <c r="HSF81"/>
      <c r="HSG81"/>
      <c r="HSH81"/>
      <c r="HSI81"/>
      <c r="HSJ81"/>
      <c r="HSK81"/>
      <c r="HSL81"/>
      <c r="HSM81"/>
      <c r="HSN81"/>
      <c r="HSO81"/>
      <c r="HSP81"/>
      <c r="HSQ81"/>
      <c r="HSR81"/>
      <c r="HSS81"/>
      <c r="HST81"/>
      <c r="HSU81"/>
      <c r="HSV81"/>
      <c r="HSW81"/>
      <c r="HSX81"/>
      <c r="HSY81"/>
      <c r="HSZ81"/>
      <c r="HTA81"/>
      <c r="HTB81"/>
      <c r="HTC81"/>
      <c r="HTD81"/>
      <c r="HTE81"/>
      <c r="HTF81"/>
      <c r="HTG81"/>
      <c r="HTH81"/>
      <c r="HTI81"/>
      <c r="HTJ81"/>
      <c r="HTK81"/>
      <c r="HTL81"/>
      <c r="HTM81"/>
      <c r="HTN81"/>
      <c r="HTO81"/>
      <c r="HTP81"/>
      <c r="HTQ81"/>
      <c r="HTR81"/>
      <c r="HTS81"/>
      <c r="HTT81"/>
      <c r="HTU81"/>
      <c r="HTV81"/>
      <c r="HTW81"/>
      <c r="HTX81"/>
      <c r="HTY81"/>
      <c r="HTZ81"/>
      <c r="HUA81"/>
      <c r="HUB81"/>
      <c r="HUC81"/>
      <c r="HUD81"/>
      <c r="HUE81"/>
      <c r="HUF81"/>
      <c r="HUG81"/>
      <c r="HUH81"/>
      <c r="HUI81"/>
      <c r="HUJ81"/>
      <c r="HUK81"/>
      <c r="HUL81"/>
      <c r="HUM81"/>
      <c r="HUN81"/>
      <c r="HUO81"/>
      <c r="HUP81"/>
      <c r="HUQ81"/>
      <c r="HUR81"/>
      <c r="HUS81"/>
      <c r="HUT81"/>
      <c r="HUU81"/>
      <c r="HUV81"/>
      <c r="HUW81"/>
      <c r="HUX81"/>
      <c r="HUY81"/>
      <c r="HUZ81"/>
      <c r="HVA81"/>
      <c r="HVB81"/>
      <c r="HVC81"/>
      <c r="HVD81"/>
      <c r="HVE81"/>
      <c r="HVF81"/>
      <c r="HVG81"/>
      <c r="HVH81"/>
      <c r="HVI81"/>
      <c r="HVJ81"/>
      <c r="HVK81"/>
      <c r="HVL81"/>
      <c r="HVM81"/>
      <c r="HVN81"/>
      <c r="HVO81"/>
      <c r="HVP81"/>
      <c r="HVQ81"/>
      <c r="HVR81"/>
      <c r="HVS81"/>
      <c r="HVT81"/>
      <c r="HVU81"/>
      <c r="HVV81"/>
      <c r="HVW81"/>
      <c r="HVX81"/>
      <c r="HVY81"/>
      <c r="HVZ81"/>
      <c r="HWA81"/>
      <c r="HWB81"/>
      <c r="HWC81"/>
      <c r="HWD81"/>
      <c r="HWE81"/>
      <c r="HWF81"/>
      <c r="HWG81"/>
      <c r="HWH81"/>
      <c r="HWI81"/>
      <c r="HWJ81"/>
      <c r="HWK81"/>
      <c r="HWL81"/>
      <c r="HWM81"/>
      <c r="HWN81"/>
      <c r="HWO81"/>
      <c r="HWP81"/>
      <c r="HWQ81"/>
      <c r="HWR81"/>
      <c r="HWS81"/>
      <c r="HWT81"/>
      <c r="HWU81"/>
      <c r="HWV81"/>
      <c r="HWW81"/>
      <c r="HWX81"/>
      <c r="HWY81"/>
      <c r="HWZ81"/>
      <c r="HXA81"/>
      <c r="HXB81"/>
      <c r="HXC81"/>
      <c r="HXD81"/>
      <c r="HXE81"/>
      <c r="HXF81"/>
      <c r="HXG81"/>
      <c r="HXH81"/>
      <c r="HXI81"/>
      <c r="HXJ81"/>
      <c r="HXK81"/>
      <c r="HXL81"/>
      <c r="HXM81"/>
      <c r="HXN81"/>
      <c r="HXO81"/>
      <c r="HXP81"/>
      <c r="HXQ81"/>
      <c r="HXR81"/>
      <c r="HXS81"/>
      <c r="HXT81"/>
      <c r="HXU81"/>
      <c r="HXV81"/>
      <c r="HXW81"/>
      <c r="HXX81"/>
      <c r="HXY81"/>
      <c r="HXZ81"/>
      <c r="HYA81"/>
      <c r="HYB81"/>
      <c r="HYC81"/>
      <c r="HYD81"/>
      <c r="HYE81"/>
      <c r="HYF81"/>
      <c r="HYG81"/>
      <c r="HYH81"/>
      <c r="HYI81"/>
      <c r="HYJ81"/>
      <c r="HYK81"/>
      <c r="HYL81"/>
      <c r="HYM81"/>
      <c r="HYN81"/>
      <c r="HYO81"/>
      <c r="HYP81"/>
      <c r="HYQ81"/>
      <c r="HYR81"/>
      <c r="HYS81"/>
      <c r="HYT81"/>
      <c r="HYU81"/>
      <c r="HYV81"/>
      <c r="HYW81"/>
      <c r="HYX81"/>
      <c r="HYY81"/>
      <c r="HYZ81"/>
      <c r="HZA81"/>
      <c r="HZB81"/>
      <c r="HZC81"/>
      <c r="HZD81"/>
      <c r="HZE81"/>
      <c r="HZF81"/>
      <c r="HZG81"/>
      <c r="HZH81"/>
      <c r="HZI81"/>
      <c r="HZJ81"/>
      <c r="HZK81"/>
      <c r="HZL81"/>
      <c r="HZM81"/>
      <c r="HZN81"/>
      <c r="HZO81"/>
      <c r="HZP81"/>
      <c r="HZQ81"/>
      <c r="HZR81"/>
      <c r="HZS81"/>
      <c r="HZT81"/>
      <c r="HZU81"/>
      <c r="HZV81"/>
      <c r="HZW81"/>
      <c r="HZX81"/>
      <c r="HZY81"/>
      <c r="HZZ81"/>
      <c r="IAA81"/>
      <c r="IAB81"/>
      <c r="IAC81"/>
      <c r="IAD81"/>
      <c r="IAE81"/>
      <c r="IAF81"/>
      <c r="IAG81"/>
      <c r="IAH81"/>
      <c r="IAI81"/>
      <c r="IAJ81"/>
      <c r="IAK81"/>
      <c r="IAL81"/>
      <c r="IAM81"/>
      <c r="IAN81"/>
      <c r="IAO81"/>
      <c r="IAP81"/>
      <c r="IAQ81"/>
      <c r="IAR81"/>
      <c r="IAS81"/>
      <c r="IAT81"/>
      <c r="IAU81"/>
      <c r="IAV81"/>
      <c r="IAW81"/>
      <c r="IAX81"/>
      <c r="IAY81"/>
      <c r="IAZ81"/>
      <c r="IBA81"/>
      <c r="IBB81"/>
      <c r="IBC81"/>
      <c r="IBD81"/>
      <c r="IBE81"/>
      <c r="IBF81"/>
      <c r="IBG81"/>
      <c r="IBH81"/>
      <c r="IBI81"/>
      <c r="IBJ81"/>
      <c r="IBK81"/>
      <c r="IBL81"/>
      <c r="IBM81"/>
      <c r="IBN81"/>
      <c r="IBO81"/>
      <c r="IBP81"/>
      <c r="IBQ81"/>
      <c r="IBR81"/>
      <c r="IBS81"/>
      <c r="IBT81"/>
      <c r="IBU81"/>
      <c r="IBV81"/>
      <c r="IBW81"/>
      <c r="IBX81"/>
      <c r="IBY81"/>
      <c r="IBZ81"/>
      <c r="ICA81"/>
      <c r="ICB81"/>
      <c r="ICC81"/>
      <c r="ICD81"/>
      <c r="ICE81"/>
      <c r="ICF81"/>
      <c r="ICG81"/>
      <c r="ICH81"/>
      <c r="ICI81"/>
      <c r="ICJ81"/>
      <c r="ICK81"/>
      <c r="ICL81"/>
      <c r="ICM81"/>
      <c r="ICN81"/>
      <c r="ICO81"/>
      <c r="ICP81"/>
      <c r="ICQ81"/>
      <c r="ICR81"/>
      <c r="ICS81"/>
      <c r="ICT81"/>
      <c r="ICU81"/>
      <c r="ICV81"/>
      <c r="ICW81"/>
      <c r="ICX81"/>
      <c r="ICY81"/>
      <c r="ICZ81"/>
      <c r="IDA81"/>
      <c r="IDB81"/>
      <c r="IDC81"/>
      <c r="IDD81"/>
      <c r="IDE81"/>
      <c r="IDF81"/>
      <c r="IDG81"/>
      <c r="IDH81"/>
      <c r="IDI81"/>
      <c r="IDJ81"/>
      <c r="IDK81"/>
      <c r="IDL81"/>
      <c r="IDM81"/>
      <c r="IDN81"/>
      <c r="IDO81"/>
      <c r="IDP81"/>
      <c r="IDQ81"/>
      <c r="IDR81"/>
      <c r="IDS81"/>
      <c r="IDT81"/>
      <c r="IDU81"/>
      <c r="IDV81"/>
      <c r="IDW81"/>
      <c r="IDX81"/>
      <c r="IDY81"/>
      <c r="IDZ81"/>
      <c r="IEA81"/>
      <c r="IEB81"/>
      <c r="IEC81"/>
      <c r="IED81"/>
      <c r="IEE81"/>
      <c r="IEF81"/>
      <c r="IEG81"/>
      <c r="IEH81"/>
      <c r="IEI81"/>
      <c r="IEJ81"/>
      <c r="IEK81"/>
      <c r="IEL81"/>
      <c r="IEM81"/>
      <c r="IEN81"/>
      <c r="IEO81"/>
      <c r="IEP81"/>
      <c r="IEQ81"/>
      <c r="IER81"/>
      <c r="IES81"/>
      <c r="IET81"/>
      <c r="IEU81"/>
      <c r="IEV81"/>
      <c r="IEW81"/>
      <c r="IEX81"/>
      <c r="IEY81"/>
      <c r="IEZ81"/>
      <c r="IFA81"/>
      <c r="IFB81"/>
      <c r="IFC81"/>
      <c r="IFD81"/>
      <c r="IFE81"/>
      <c r="IFF81"/>
      <c r="IFG81"/>
      <c r="IFH81"/>
      <c r="IFI81"/>
      <c r="IFJ81"/>
      <c r="IFK81"/>
      <c r="IFL81"/>
      <c r="IFM81"/>
      <c r="IFN81"/>
      <c r="IFO81"/>
      <c r="IFP81"/>
      <c r="IFQ81"/>
      <c r="IFR81"/>
      <c r="IFS81"/>
      <c r="IFT81"/>
      <c r="IFU81"/>
      <c r="IFV81"/>
      <c r="IFW81"/>
      <c r="IFX81"/>
      <c r="IFY81"/>
      <c r="IFZ81"/>
      <c r="IGA81"/>
      <c r="IGB81"/>
      <c r="IGC81"/>
      <c r="IGD81"/>
      <c r="IGE81"/>
      <c r="IGF81"/>
      <c r="IGG81"/>
      <c r="IGH81"/>
      <c r="IGI81"/>
      <c r="IGJ81"/>
      <c r="IGK81"/>
      <c r="IGL81"/>
      <c r="IGM81"/>
      <c r="IGN81"/>
      <c r="IGO81"/>
      <c r="IGP81"/>
      <c r="IGQ81"/>
      <c r="IGR81"/>
      <c r="IGS81"/>
      <c r="IGT81"/>
      <c r="IGU81"/>
      <c r="IGV81"/>
      <c r="IGW81"/>
      <c r="IGX81"/>
      <c r="IGY81"/>
      <c r="IGZ81"/>
      <c r="IHA81"/>
      <c r="IHB81"/>
      <c r="IHC81"/>
      <c r="IHD81"/>
      <c r="IHE81"/>
      <c r="IHF81"/>
      <c r="IHG81"/>
      <c r="IHH81"/>
      <c r="IHI81"/>
      <c r="IHJ81"/>
      <c r="IHK81"/>
      <c r="IHL81"/>
      <c r="IHM81"/>
      <c r="IHN81"/>
      <c r="IHO81"/>
      <c r="IHP81"/>
      <c r="IHQ81"/>
      <c r="IHR81"/>
      <c r="IHS81"/>
      <c r="IHT81"/>
      <c r="IHU81"/>
      <c r="IHV81"/>
      <c r="IHW81"/>
      <c r="IHX81"/>
      <c r="IHY81"/>
      <c r="IHZ81"/>
      <c r="IIA81"/>
      <c r="IIB81"/>
      <c r="IIC81"/>
      <c r="IID81"/>
      <c r="IIE81"/>
      <c r="IIF81"/>
      <c r="IIG81"/>
      <c r="IIH81"/>
      <c r="III81"/>
      <c r="IIJ81"/>
      <c r="IIK81"/>
      <c r="IIL81"/>
      <c r="IIM81"/>
      <c r="IIN81"/>
      <c r="IIO81"/>
      <c r="IIP81"/>
      <c r="IIQ81"/>
      <c r="IIR81"/>
      <c r="IIS81"/>
      <c r="IIT81"/>
      <c r="IIU81"/>
      <c r="IIV81"/>
      <c r="IIW81"/>
      <c r="IIX81"/>
      <c r="IIY81"/>
      <c r="IIZ81"/>
      <c r="IJA81"/>
      <c r="IJB81"/>
      <c r="IJC81"/>
      <c r="IJD81"/>
      <c r="IJE81"/>
      <c r="IJF81"/>
      <c r="IJG81"/>
      <c r="IJH81"/>
      <c r="IJI81"/>
      <c r="IJJ81"/>
      <c r="IJK81"/>
      <c r="IJL81"/>
      <c r="IJM81"/>
      <c r="IJN81"/>
      <c r="IJO81"/>
      <c r="IJP81"/>
      <c r="IJQ81"/>
      <c r="IJR81"/>
      <c r="IJS81"/>
      <c r="IJT81"/>
      <c r="IJU81"/>
      <c r="IJV81"/>
      <c r="IJW81"/>
      <c r="IJX81"/>
      <c r="IJY81"/>
      <c r="IJZ81"/>
      <c r="IKA81"/>
      <c r="IKB81"/>
      <c r="IKC81"/>
      <c r="IKD81"/>
      <c r="IKE81"/>
      <c r="IKF81"/>
      <c r="IKG81"/>
      <c r="IKH81"/>
      <c r="IKI81"/>
      <c r="IKJ81"/>
      <c r="IKK81"/>
      <c r="IKL81"/>
      <c r="IKM81"/>
      <c r="IKN81"/>
      <c r="IKO81"/>
      <c r="IKP81"/>
      <c r="IKQ81"/>
      <c r="IKR81"/>
      <c r="IKS81"/>
      <c r="IKT81"/>
      <c r="IKU81"/>
      <c r="IKV81"/>
      <c r="IKW81"/>
      <c r="IKX81"/>
      <c r="IKY81"/>
      <c r="IKZ81"/>
      <c r="ILA81"/>
      <c r="ILB81"/>
      <c r="ILC81"/>
      <c r="ILD81"/>
      <c r="ILE81"/>
      <c r="ILF81"/>
      <c r="ILG81"/>
      <c r="ILH81"/>
      <c r="ILI81"/>
      <c r="ILJ81"/>
      <c r="ILK81"/>
      <c r="ILL81"/>
      <c r="ILM81"/>
      <c r="ILN81"/>
      <c r="ILO81"/>
      <c r="ILP81"/>
      <c r="ILQ81"/>
      <c r="ILR81"/>
      <c r="ILS81"/>
      <c r="ILT81"/>
      <c r="ILU81"/>
      <c r="ILV81"/>
      <c r="ILW81"/>
      <c r="ILX81"/>
      <c r="ILY81"/>
      <c r="ILZ81"/>
      <c r="IMA81"/>
      <c r="IMB81"/>
      <c r="IMC81"/>
      <c r="IMD81"/>
      <c r="IME81"/>
      <c r="IMF81"/>
      <c r="IMG81"/>
      <c r="IMH81"/>
      <c r="IMI81"/>
      <c r="IMJ81"/>
      <c r="IMK81"/>
      <c r="IML81"/>
      <c r="IMM81"/>
      <c r="IMN81"/>
      <c r="IMO81"/>
      <c r="IMP81"/>
      <c r="IMQ81"/>
      <c r="IMR81"/>
      <c r="IMS81"/>
      <c r="IMT81"/>
      <c r="IMU81"/>
      <c r="IMV81"/>
      <c r="IMW81"/>
      <c r="IMX81"/>
      <c r="IMY81"/>
      <c r="IMZ81"/>
      <c r="INA81"/>
      <c r="INB81"/>
      <c r="INC81"/>
      <c r="IND81"/>
      <c r="INE81"/>
      <c r="INF81"/>
      <c r="ING81"/>
      <c r="INH81"/>
      <c r="INI81"/>
      <c r="INJ81"/>
      <c r="INK81"/>
      <c r="INL81"/>
      <c r="INM81"/>
      <c r="INN81"/>
      <c r="INO81"/>
      <c r="INP81"/>
      <c r="INQ81"/>
      <c r="INR81"/>
      <c r="INS81"/>
      <c r="INT81"/>
      <c r="INU81"/>
      <c r="INV81"/>
      <c r="INW81"/>
      <c r="INX81"/>
      <c r="INY81"/>
      <c r="INZ81"/>
      <c r="IOA81"/>
      <c r="IOB81"/>
      <c r="IOC81"/>
      <c r="IOD81"/>
      <c r="IOE81"/>
      <c r="IOF81"/>
      <c r="IOG81"/>
      <c r="IOH81"/>
      <c r="IOI81"/>
      <c r="IOJ81"/>
      <c r="IOK81"/>
      <c r="IOL81"/>
      <c r="IOM81"/>
      <c r="ION81"/>
      <c r="IOO81"/>
      <c r="IOP81"/>
      <c r="IOQ81"/>
      <c r="IOR81"/>
      <c r="IOS81"/>
      <c r="IOT81"/>
      <c r="IOU81"/>
      <c r="IOV81"/>
      <c r="IOW81"/>
      <c r="IOX81"/>
      <c r="IOY81"/>
      <c r="IOZ81"/>
      <c r="IPA81"/>
      <c r="IPB81"/>
      <c r="IPC81"/>
      <c r="IPD81"/>
      <c r="IPE81"/>
      <c r="IPF81"/>
      <c r="IPG81"/>
      <c r="IPH81"/>
      <c r="IPI81"/>
      <c r="IPJ81"/>
      <c r="IPK81"/>
      <c r="IPL81"/>
      <c r="IPM81"/>
      <c r="IPN81"/>
      <c r="IPO81"/>
      <c r="IPP81"/>
      <c r="IPQ81"/>
      <c r="IPR81"/>
      <c r="IPS81"/>
      <c r="IPT81"/>
      <c r="IPU81"/>
      <c r="IPV81"/>
      <c r="IPW81"/>
      <c r="IPX81"/>
      <c r="IPY81"/>
      <c r="IPZ81"/>
      <c r="IQA81"/>
      <c r="IQB81"/>
      <c r="IQC81"/>
      <c r="IQD81"/>
      <c r="IQE81"/>
      <c r="IQF81"/>
      <c r="IQG81"/>
      <c r="IQH81"/>
      <c r="IQI81"/>
      <c r="IQJ81"/>
      <c r="IQK81"/>
      <c r="IQL81"/>
      <c r="IQM81"/>
      <c r="IQN81"/>
      <c r="IQO81"/>
      <c r="IQP81"/>
      <c r="IQQ81"/>
      <c r="IQR81"/>
      <c r="IQS81"/>
      <c r="IQT81"/>
      <c r="IQU81"/>
      <c r="IQV81"/>
      <c r="IQW81"/>
      <c r="IQX81"/>
      <c r="IQY81"/>
      <c r="IQZ81"/>
      <c r="IRA81"/>
      <c r="IRB81"/>
      <c r="IRC81"/>
      <c r="IRD81"/>
      <c r="IRE81"/>
      <c r="IRF81"/>
      <c r="IRG81"/>
      <c r="IRH81"/>
      <c r="IRI81"/>
      <c r="IRJ81"/>
      <c r="IRK81"/>
      <c r="IRL81"/>
      <c r="IRM81"/>
      <c r="IRN81"/>
      <c r="IRO81"/>
      <c r="IRP81"/>
      <c r="IRQ81"/>
      <c r="IRR81"/>
      <c r="IRS81"/>
      <c r="IRT81"/>
      <c r="IRU81"/>
      <c r="IRV81"/>
      <c r="IRW81"/>
      <c r="IRX81"/>
      <c r="IRY81"/>
      <c r="IRZ81"/>
      <c r="ISA81"/>
      <c r="ISB81"/>
      <c r="ISC81"/>
      <c r="ISD81"/>
      <c r="ISE81"/>
      <c r="ISF81"/>
      <c r="ISG81"/>
      <c r="ISH81"/>
      <c r="ISI81"/>
      <c r="ISJ81"/>
      <c r="ISK81"/>
      <c r="ISL81"/>
      <c r="ISM81"/>
      <c r="ISN81"/>
      <c r="ISO81"/>
      <c r="ISP81"/>
      <c r="ISQ81"/>
      <c r="ISR81"/>
      <c r="ISS81"/>
      <c r="IST81"/>
      <c r="ISU81"/>
      <c r="ISV81"/>
      <c r="ISW81"/>
      <c r="ISX81"/>
      <c r="ISY81"/>
      <c r="ISZ81"/>
      <c r="ITA81"/>
      <c r="ITB81"/>
      <c r="ITC81"/>
      <c r="ITD81"/>
      <c r="ITE81"/>
      <c r="ITF81"/>
      <c r="ITG81"/>
      <c r="ITH81"/>
      <c r="ITI81"/>
      <c r="ITJ81"/>
      <c r="ITK81"/>
      <c r="ITL81"/>
      <c r="ITM81"/>
      <c r="ITN81"/>
      <c r="ITO81"/>
      <c r="ITP81"/>
      <c r="ITQ81"/>
      <c r="ITR81"/>
      <c r="ITS81"/>
      <c r="ITT81"/>
      <c r="ITU81"/>
      <c r="ITV81"/>
      <c r="ITW81"/>
      <c r="ITX81"/>
      <c r="ITY81"/>
      <c r="ITZ81"/>
      <c r="IUA81"/>
      <c r="IUB81"/>
      <c r="IUC81"/>
      <c r="IUD81"/>
      <c r="IUE81"/>
      <c r="IUF81"/>
      <c r="IUG81"/>
      <c r="IUH81"/>
      <c r="IUI81"/>
      <c r="IUJ81"/>
      <c r="IUK81"/>
      <c r="IUL81"/>
      <c r="IUM81"/>
      <c r="IUN81"/>
      <c r="IUO81"/>
      <c r="IUP81"/>
      <c r="IUQ81"/>
      <c r="IUR81"/>
      <c r="IUS81"/>
      <c r="IUT81"/>
      <c r="IUU81"/>
      <c r="IUV81"/>
      <c r="IUW81"/>
      <c r="IUX81"/>
      <c r="IUY81"/>
      <c r="IUZ81"/>
      <c r="IVA81"/>
      <c r="IVB81"/>
      <c r="IVC81"/>
      <c r="IVD81"/>
      <c r="IVE81"/>
      <c r="IVF81"/>
      <c r="IVG81"/>
      <c r="IVH81"/>
      <c r="IVI81"/>
      <c r="IVJ81"/>
      <c r="IVK81"/>
      <c r="IVL81"/>
      <c r="IVM81"/>
      <c r="IVN81"/>
      <c r="IVO81"/>
      <c r="IVP81"/>
      <c r="IVQ81"/>
      <c r="IVR81"/>
      <c r="IVS81"/>
      <c r="IVT81"/>
      <c r="IVU81"/>
      <c r="IVV81"/>
      <c r="IVW81"/>
      <c r="IVX81"/>
      <c r="IVY81"/>
      <c r="IVZ81"/>
      <c r="IWA81"/>
      <c r="IWB81"/>
      <c r="IWC81"/>
      <c r="IWD81"/>
      <c r="IWE81"/>
      <c r="IWF81"/>
      <c r="IWG81"/>
      <c r="IWH81"/>
      <c r="IWI81"/>
      <c r="IWJ81"/>
      <c r="IWK81"/>
      <c r="IWL81"/>
      <c r="IWM81"/>
      <c r="IWN81"/>
      <c r="IWO81"/>
      <c r="IWP81"/>
      <c r="IWQ81"/>
      <c r="IWR81"/>
      <c r="IWS81"/>
      <c r="IWT81"/>
      <c r="IWU81"/>
      <c r="IWV81"/>
      <c r="IWW81"/>
      <c r="IWX81"/>
      <c r="IWY81"/>
      <c r="IWZ81"/>
      <c r="IXA81"/>
      <c r="IXB81"/>
      <c r="IXC81"/>
      <c r="IXD81"/>
      <c r="IXE81"/>
      <c r="IXF81"/>
      <c r="IXG81"/>
      <c r="IXH81"/>
      <c r="IXI81"/>
      <c r="IXJ81"/>
      <c r="IXK81"/>
      <c r="IXL81"/>
      <c r="IXM81"/>
      <c r="IXN81"/>
      <c r="IXO81"/>
      <c r="IXP81"/>
      <c r="IXQ81"/>
      <c r="IXR81"/>
      <c r="IXS81"/>
      <c r="IXT81"/>
      <c r="IXU81"/>
      <c r="IXV81"/>
      <c r="IXW81"/>
      <c r="IXX81"/>
      <c r="IXY81"/>
      <c r="IXZ81"/>
      <c r="IYA81"/>
      <c r="IYB81"/>
      <c r="IYC81"/>
      <c r="IYD81"/>
      <c r="IYE81"/>
      <c r="IYF81"/>
      <c r="IYG81"/>
      <c r="IYH81"/>
      <c r="IYI81"/>
      <c r="IYJ81"/>
      <c r="IYK81"/>
      <c r="IYL81"/>
      <c r="IYM81"/>
      <c r="IYN81"/>
      <c r="IYO81"/>
      <c r="IYP81"/>
      <c r="IYQ81"/>
      <c r="IYR81"/>
      <c r="IYS81"/>
      <c r="IYT81"/>
      <c r="IYU81"/>
      <c r="IYV81"/>
      <c r="IYW81"/>
      <c r="IYX81"/>
      <c r="IYY81"/>
      <c r="IYZ81"/>
      <c r="IZA81"/>
      <c r="IZB81"/>
      <c r="IZC81"/>
      <c r="IZD81"/>
      <c r="IZE81"/>
      <c r="IZF81"/>
      <c r="IZG81"/>
      <c r="IZH81"/>
      <c r="IZI81"/>
      <c r="IZJ81"/>
      <c r="IZK81"/>
      <c r="IZL81"/>
      <c r="IZM81"/>
      <c r="IZN81"/>
      <c r="IZO81"/>
      <c r="IZP81"/>
      <c r="IZQ81"/>
      <c r="IZR81"/>
      <c r="IZS81"/>
      <c r="IZT81"/>
      <c r="IZU81"/>
      <c r="IZV81"/>
      <c r="IZW81"/>
      <c r="IZX81"/>
      <c r="IZY81"/>
      <c r="IZZ81"/>
      <c r="JAA81"/>
      <c r="JAB81"/>
      <c r="JAC81"/>
      <c r="JAD81"/>
      <c r="JAE81"/>
      <c r="JAF81"/>
      <c r="JAG81"/>
      <c r="JAH81"/>
      <c r="JAI81"/>
      <c r="JAJ81"/>
      <c r="JAK81"/>
      <c r="JAL81"/>
      <c r="JAM81"/>
      <c r="JAN81"/>
      <c r="JAO81"/>
      <c r="JAP81"/>
      <c r="JAQ81"/>
      <c r="JAR81"/>
      <c r="JAS81"/>
      <c r="JAT81"/>
      <c r="JAU81"/>
      <c r="JAV81"/>
      <c r="JAW81"/>
      <c r="JAX81"/>
      <c r="JAY81"/>
      <c r="JAZ81"/>
      <c r="JBA81"/>
      <c r="JBB81"/>
      <c r="JBC81"/>
      <c r="JBD81"/>
      <c r="JBE81"/>
      <c r="JBF81"/>
      <c r="JBG81"/>
      <c r="JBH81"/>
      <c r="JBI81"/>
      <c r="JBJ81"/>
      <c r="JBK81"/>
      <c r="JBL81"/>
      <c r="JBM81"/>
      <c r="JBN81"/>
      <c r="JBO81"/>
      <c r="JBP81"/>
      <c r="JBQ81"/>
      <c r="JBR81"/>
      <c r="JBS81"/>
      <c r="JBT81"/>
      <c r="JBU81"/>
      <c r="JBV81"/>
      <c r="JBW81"/>
      <c r="JBX81"/>
      <c r="JBY81"/>
      <c r="JBZ81"/>
      <c r="JCA81"/>
      <c r="JCB81"/>
      <c r="JCC81"/>
      <c r="JCD81"/>
      <c r="JCE81"/>
      <c r="JCF81"/>
      <c r="JCG81"/>
      <c r="JCH81"/>
      <c r="JCI81"/>
      <c r="JCJ81"/>
      <c r="JCK81"/>
      <c r="JCL81"/>
      <c r="JCM81"/>
      <c r="JCN81"/>
      <c r="JCO81"/>
      <c r="JCP81"/>
      <c r="JCQ81"/>
      <c r="JCR81"/>
      <c r="JCS81"/>
      <c r="JCT81"/>
      <c r="JCU81"/>
      <c r="JCV81"/>
      <c r="JCW81"/>
      <c r="JCX81"/>
      <c r="JCY81"/>
      <c r="JCZ81"/>
      <c r="JDA81"/>
      <c r="JDB81"/>
      <c r="JDC81"/>
      <c r="JDD81"/>
      <c r="JDE81"/>
      <c r="JDF81"/>
      <c r="JDG81"/>
      <c r="JDH81"/>
      <c r="JDI81"/>
      <c r="JDJ81"/>
      <c r="JDK81"/>
      <c r="JDL81"/>
      <c r="JDM81"/>
      <c r="JDN81"/>
      <c r="JDO81"/>
      <c r="JDP81"/>
      <c r="JDQ81"/>
      <c r="JDR81"/>
      <c r="JDS81"/>
      <c r="JDT81"/>
      <c r="JDU81"/>
      <c r="JDV81"/>
      <c r="JDW81"/>
      <c r="JDX81"/>
      <c r="JDY81"/>
      <c r="JDZ81"/>
      <c r="JEA81"/>
      <c r="JEB81"/>
      <c r="JEC81"/>
      <c r="JED81"/>
      <c r="JEE81"/>
      <c r="JEF81"/>
      <c r="JEG81"/>
      <c r="JEH81"/>
      <c r="JEI81"/>
      <c r="JEJ81"/>
      <c r="JEK81"/>
      <c r="JEL81"/>
      <c r="JEM81"/>
      <c r="JEN81"/>
      <c r="JEO81"/>
      <c r="JEP81"/>
      <c r="JEQ81"/>
      <c r="JER81"/>
      <c r="JES81"/>
      <c r="JET81"/>
      <c r="JEU81"/>
      <c r="JEV81"/>
      <c r="JEW81"/>
      <c r="JEX81"/>
      <c r="JEY81"/>
      <c r="JEZ81"/>
      <c r="JFA81"/>
      <c r="JFB81"/>
      <c r="JFC81"/>
      <c r="JFD81"/>
      <c r="JFE81"/>
      <c r="JFF81"/>
      <c r="JFG81"/>
      <c r="JFH81"/>
      <c r="JFI81"/>
      <c r="JFJ81"/>
      <c r="JFK81"/>
      <c r="JFL81"/>
      <c r="JFM81"/>
      <c r="JFN81"/>
      <c r="JFO81"/>
      <c r="JFP81"/>
      <c r="JFQ81"/>
      <c r="JFR81"/>
      <c r="JFS81"/>
      <c r="JFT81"/>
      <c r="JFU81"/>
      <c r="JFV81"/>
      <c r="JFW81"/>
      <c r="JFX81"/>
      <c r="JFY81"/>
      <c r="JFZ81"/>
      <c r="JGA81"/>
      <c r="JGB81"/>
      <c r="JGC81"/>
      <c r="JGD81"/>
      <c r="JGE81"/>
      <c r="JGF81"/>
      <c r="JGG81"/>
      <c r="JGH81"/>
      <c r="JGI81"/>
      <c r="JGJ81"/>
      <c r="JGK81"/>
      <c r="JGL81"/>
      <c r="JGM81"/>
      <c r="JGN81"/>
      <c r="JGO81"/>
      <c r="JGP81"/>
      <c r="JGQ81"/>
      <c r="JGR81"/>
      <c r="JGS81"/>
      <c r="JGT81"/>
      <c r="JGU81"/>
      <c r="JGV81"/>
      <c r="JGW81"/>
      <c r="JGX81"/>
      <c r="JGY81"/>
      <c r="JGZ81"/>
      <c r="JHA81"/>
      <c r="JHB81"/>
      <c r="JHC81"/>
      <c r="JHD81"/>
      <c r="JHE81"/>
      <c r="JHF81"/>
      <c r="JHG81"/>
      <c r="JHH81"/>
      <c r="JHI81"/>
      <c r="JHJ81"/>
      <c r="JHK81"/>
      <c r="JHL81"/>
      <c r="JHM81"/>
      <c r="JHN81"/>
      <c r="JHO81"/>
      <c r="JHP81"/>
      <c r="JHQ81"/>
      <c r="JHR81"/>
      <c r="JHS81"/>
      <c r="JHT81"/>
      <c r="JHU81"/>
      <c r="JHV81"/>
      <c r="JHW81"/>
      <c r="JHX81"/>
      <c r="JHY81"/>
      <c r="JHZ81"/>
      <c r="JIA81"/>
      <c r="JIB81"/>
      <c r="JIC81"/>
      <c r="JID81"/>
      <c r="JIE81"/>
      <c r="JIF81"/>
      <c r="JIG81"/>
      <c r="JIH81"/>
      <c r="JII81"/>
      <c r="JIJ81"/>
      <c r="JIK81"/>
      <c r="JIL81"/>
      <c r="JIM81"/>
      <c r="JIN81"/>
      <c r="JIO81"/>
      <c r="JIP81"/>
      <c r="JIQ81"/>
      <c r="JIR81"/>
      <c r="JIS81"/>
      <c r="JIT81"/>
      <c r="JIU81"/>
      <c r="JIV81"/>
      <c r="JIW81"/>
      <c r="JIX81"/>
      <c r="JIY81"/>
      <c r="JIZ81"/>
      <c r="JJA81"/>
      <c r="JJB81"/>
      <c r="JJC81"/>
      <c r="JJD81"/>
      <c r="JJE81"/>
      <c r="JJF81"/>
      <c r="JJG81"/>
      <c r="JJH81"/>
      <c r="JJI81"/>
      <c r="JJJ81"/>
      <c r="JJK81"/>
      <c r="JJL81"/>
      <c r="JJM81"/>
      <c r="JJN81"/>
      <c r="JJO81"/>
      <c r="JJP81"/>
      <c r="JJQ81"/>
      <c r="JJR81"/>
      <c r="JJS81"/>
      <c r="JJT81"/>
      <c r="JJU81"/>
      <c r="JJV81"/>
      <c r="JJW81"/>
      <c r="JJX81"/>
      <c r="JJY81"/>
      <c r="JJZ81"/>
      <c r="JKA81"/>
      <c r="JKB81"/>
      <c r="JKC81"/>
      <c r="JKD81"/>
      <c r="JKE81"/>
      <c r="JKF81"/>
      <c r="JKG81"/>
      <c r="JKH81"/>
      <c r="JKI81"/>
      <c r="JKJ81"/>
      <c r="JKK81"/>
      <c r="JKL81"/>
      <c r="JKM81"/>
      <c r="JKN81"/>
      <c r="JKO81"/>
      <c r="JKP81"/>
      <c r="JKQ81"/>
      <c r="JKR81"/>
      <c r="JKS81"/>
      <c r="JKT81"/>
      <c r="JKU81"/>
      <c r="JKV81"/>
      <c r="JKW81"/>
      <c r="JKX81"/>
      <c r="JKY81"/>
      <c r="JKZ81"/>
      <c r="JLA81"/>
      <c r="JLB81"/>
      <c r="JLC81"/>
      <c r="JLD81"/>
      <c r="JLE81"/>
      <c r="JLF81"/>
      <c r="JLG81"/>
      <c r="JLH81"/>
      <c r="JLI81"/>
      <c r="JLJ81"/>
      <c r="JLK81"/>
      <c r="JLL81"/>
      <c r="JLM81"/>
      <c r="JLN81"/>
      <c r="JLO81"/>
      <c r="JLP81"/>
      <c r="JLQ81"/>
      <c r="JLR81"/>
      <c r="JLS81"/>
      <c r="JLT81"/>
      <c r="JLU81"/>
      <c r="JLV81"/>
      <c r="JLW81"/>
      <c r="JLX81"/>
      <c r="JLY81"/>
      <c r="JLZ81"/>
      <c r="JMA81"/>
      <c r="JMB81"/>
      <c r="JMC81"/>
      <c r="JMD81"/>
      <c r="JME81"/>
      <c r="JMF81"/>
      <c r="JMG81"/>
      <c r="JMH81"/>
      <c r="JMI81"/>
      <c r="JMJ81"/>
      <c r="JMK81"/>
      <c r="JML81"/>
      <c r="JMM81"/>
      <c r="JMN81"/>
      <c r="JMO81"/>
      <c r="JMP81"/>
      <c r="JMQ81"/>
      <c r="JMR81"/>
      <c r="JMS81"/>
      <c r="JMT81"/>
      <c r="JMU81"/>
      <c r="JMV81"/>
      <c r="JMW81"/>
      <c r="JMX81"/>
      <c r="JMY81"/>
      <c r="JMZ81"/>
      <c r="JNA81"/>
      <c r="JNB81"/>
      <c r="JNC81"/>
      <c r="JND81"/>
      <c r="JNE81"/>
      <c r="JNF81"/>
      <c r="JNG81"/>
      <c r="JNH81"/>
      <c r="JNI81"/>
      <c r="JNJ81"/>
      <c r="JNK81"/>
      <c r="JNL81"/>
      <c r="JNM81"/>
      <c r="JNN81"/>
      <c r="JNO81"/>
      <c r="JNP81"/>
      <c r="JNQ81"/>
      <c r="JNR81"/>
      <c r="JNS81"/>
      <c r="JNT81"/>
      <c r="JNU81"/>
      <c r="JNV81"/>
      <c r="JNW81"/>
      <c r="JNX81"/>
      <c r="JNY81"/>
      <c r="JNZ81"/>
      <c r="JOA81"/>
      <c r="JOB81"/>
      <c r="JOC81"/>
      <c r="JOD81"/>
      <c r="JOE81"/>
      <c r="JOF81"/>
      <c r="JOG81"/>
      <c r="JOH81"/>
      <c r="JOI81"/>
      <c r="JOJ81"/>
      <c r="JOK81"/>
      <c r="JOL81"/>
      <c r="JOM81"/>
      <c r="JON81"/>
      <c r="JOO81"/>
      <c r="JOP81"/>
      <c r="JOQ81"/>
      <c r="JOR81"/>
      <c r="JOS81"/>
      <c r="JOT81"/>
      <c r="JOU81"/>
      <c r="JOV81"/>
      <c r="JOW81"/>
      <c r="JOX81"/>
      <c r="JOY81"/>
      <c r="JOZ81"/>
      <c r="JPA81"/>
      <c r="JPB81"/>
      <c r="JPC81"/>
      <c r="JPD81"/>
      <c r="JPE81"/>
      <c r="JPF81"/>
      <c r="JPG81"/>
      <c r="JPH81"/>
      <c r="JPI81"/>
      <c r="JPJ81"/>
      <c r="JPK81"/>
      <c r="JPL81"/>
      <c r="JPM81"/>
      <c r="JPN81"/>
      <c r="JPO81"/>
      <c r="JPP81"/>
      <c r="JPQ81"/>
      <c r="JPR81"/>
      <c r="JPS81"/>
      <c r="JPT81"/>
      <c r="JPU81"/>
      <c r="JPV81"/>
      <c r="JPW81"/>
      <c r="JPX81"/>
      <c r="JPY81"/>
      <c r="JPZ81"/>
      <c r="JQA81"/>
      <c r="JQB81"/>
      <c r="JQC81"/>
      <c r="JQD81"/>
      <c r="JQE81"/>
      <c r="JQF81"/>
      <c r="JQG81"/>
      <c r="JQH81"/>
      <c r="JQI81"/>
      <c r="JQJ81"/>
      <c r="JQK81"/>
      <c r="JQL81"/>
      <c r="JQM81"/>
      <c r="JQN81"/>
      <c r="JQO81"/>
      <c r="JQP81"/>
      <c r="JQQ81"/>
      <c r="JQR81"/>
      <c r="JQS81"/>
      <c r="JQT81"/>
      <c r="JQU81"/>
      <c r="JQV81"/>
      <c r="JQW81"/>
      <c r="JQX81"/>
      <c r="JQY81"/>
      <c r="JQZ81"/>
      <c r="JRA81"/>
      <c r="JRB81"/>
      <c r="JRC81"/>
      <c r="JRD81"/>
      <c r="JRE81"/>
      <c r="JRF81"/>
      <c r="JRG81"/>
      <c r="JRH81"/>
      <c r="JRI81"/>
      <c r="JRJ81"/>
      <c r="JRK81"/>
      <c r="JRL81"/>
      <c r="JRM81"/>
      <c r="JRN81"/>
      <c r="JRO81"/>
      <c r="JRP81"/>
      <c r="JRQ81"/>
      <c r="JRR81"/>
      <c r="JRS81"/>
      <c r="JRT81"/>
      <c r="JRU81"/>
      <c r="JRV81"/>
      <c r="JRW81"/>
      <c r="JRX81"/>
      <c r="JRY81"/>
      <c r="JRZ81"/>
      <c r="JSA81"/>
      <c r="JSB81"/>
      <c r="JSC81"/>
      <c r="JSD81"/>
      <c r="JSE81"/>
      <c r="JSF81"/>
      <c r="JSG81"/>
      <c r="JSH81"/>
      <c r="JSI81"/>
      <c r="JSJ81"/>
      <c r="JSK81"/>
      <c r="JSL81"/>
      <c r="JSM81"/>
      <c r="JSN81"/>
      <c r="JSO81"/>
      <c r="JSP81"/>
      <c r="JSQ81"/>
      <c r="JSR81"/>
      <c r="JSS81"/>
      <c r="JST81"/>
      <c r="JSU81"/>
      <c r="JSV81"/>
      <c r="JSW81"/>
      <c r="JSX81"/>
      <c r="JSY81"/>
      <c r="JSZ81"/>
      <c r="JTA81"/>
      <c r="JTB81"/>
      <c r="JTC81"/>
      <c r="JTD81"/>
      <c r="JTE81"/>
      <c r="JTF81"/>
      <c r="JTG81"/>
      <c r="JTH81"/>
      <c r="JTI81"/>
      <c r="JTJ81"/>
      <c r="JTK81"/>
      <c r="JTL81"/>
      <c r="JTM81"/>
      <c r="JTN81"/>
      <c r="JTO81"/>
      <c r="JTP81"/>
      <c r="JTQ81"/>
      <c r="JTR81"/>
      <c r="JTS81"/>
      <c r="JTT81"/>
      <c r="JTU81"/>
      <c r="JTV81"/>
      <c r="JTW81"/>
      <c r="JTX81"/>
      <c r="JTY81"/>
      <c r="JTZ81"/>
      <c r="JUA81"/>
      <c r="JUB81"/>
      <c r="JUC81"/>
      <c r="JUD81"/>
      <c r="JUE81"/>
      <c r="JUF81"/>
      <c r="JUG81"/>
      <c r="JUH81"/>
      <c r="JUI81"/>
      <c r="JUJ81"/>
      <c r="JUK81"/>
      <c r="JUL81"/>
      <c r="JUM81"/>
      <c r="JUN81"/>
      <c r="JUO81"/>
      <c r="JUP81"/>
      <c r="JUQ81"/>
      <c r="JUR81"/>
      <c r="JUS81"/>
      <c r="JUT81"/>
      <c r="JUU81"/>
      <c r="JUV81"/>
      <c r="JUW81"/>
      <c r="JUX81"/>
      <c r="JUY81"/>
      <c r="JUZ81"/>
      <c r="JVA81"/>
      <c r="JVB81"/>
      <c r="JVC81"/>
      <c r="JVD81"/>
      <c r="JVE81"/>
      <c r="JVF81"/>
      <c r="JVG81"/>
      <c r="JVH81"/>
      <c r="JVI81"/>
      <c r="JVJ81"/>
      <c r="JVK81"/>
      <c r="JVL81"/>
      <c r="JVM81"/>
      <c r="JVN81"/>
      <c r="JVO81"/>
      <c r="JVP81"/>
      <c r="JVQ81"/>
      <c r="JVR81"/>
      <c r="JVS81"/>
      <c r="JVT81"/>
      <c r="JVU81"/>
      <c r="JVV81"/>
      <c r="JVW81"/>
      <c r="JVX81"/>
      <c r="JVY81"/>
      <c r="JVZ81"/>
      <c r="JWA81"/>
      <c r="JWB81"/>
      <c r="JWC81"/>
      <c r="JWD81"/>
      <c r="JWE81"/>
      <c r="JWF81"/>
      <c r="JWG81"/>
      <c r="JWH81"/>
      <c r="JWI81"/>
      <c r="JWJ81"/>
      <c r="JWK81"/>
      <c r="JWL81"/>
      <c r="JWM81"/>
      <c r="JWN81"/>
      <c r="JWO81"/>
      <c r="JWP81"/>
      <c r="JWQ81"/>
      <c r="JWR81"/>
      <c r="JWS81"/>
      <c r="JWT81"/>
      <c r="JWU81"/>
      <c r="JWV81"/>
      <c r="JWW81"/>
      <c r="JWX81"/>
      <c r="JWY81"/>
      <c r="JWZ81"/>
      <c r="JXA81"/>
      <c r="JXB81"/>
      <c r="JXC81"/>
      <c r="JXD81"/>
      <c r="JXE81"/>
      <c r="JXF81"/>
      <c r="JXG81"/>
      <c r="JXH81"/>
      <c r="JXI81"/>
      <c r="JXJ81"/>
      <c r="JXK81"/>
      <c r="JXL81"/>
      <c r="JXM81"/>
      <c r="JXN81"/>
      <c r="JXO81"/>
      <c r="JXP81"/>
      <c r="JXQ81"/>
      <c r="JXR81"/>
      <c r="JXS81"/>
      <c r="JXT81"/>
      <c r="JXU81"/>
      <c r="JXV81"/>
      <c r="JXW81"/>
      <c r="JXX81"/>
      <c r="JXY81"/>
      <c r="JXZ81"/>
      <c r="JYA81"/>
      <c r="JYB81"/>
      <c r="JYC81"/>
      <c r="JYD81"/>
      <c r="JYE81"/>
      <c r="JYF81"/>
      <c r="JYG81"/>
      <c r="JYH81"/>
      <c r="JYI81"/>
      <c r="JYJ81"/>
      <c r="JYK81"/>
      <c r="JYL81"/>
      <c r="JYM81"/>
      <c r="JYN81"/>
      <c r="JYO81"/>
      <c r="JYP81"/>
      <c r="JYQ81"/>
      <c r="JYR81"/>
      <c r="JYS81"/>
      <c r="JYT81"/>
      <c r="JYU81"/>
      <c r="JYV81"/>
      <c r="JYW81"/>
      <c r="JYX81"/>
      <c r="JYY81"/>
      <c r="JYZ81"/>
      <c r="JZA81"/>
      <c r="JZB81"/>
      <c r="JZC81"/>
      <c r="JZD81"/>
      <c r="JZE81"/>
      <c r="JZF81"/>
      <c r="JZG81"/>
      <c r="JZH81"/>
      <c r="JZI81"/>
      <c r="JZJ81"/>
      <c r="JZK81"/>
      <c r="JZL81"/>
      <c r="JZM81"/>
      <c r="JZN81"/>
      <c r="JZO81"/>
      <c r="JZP81"/>
      <c r="JZQ81"/>
      <c r="JZR81"/>
      <c r="JZS81"/>
      <c r="JZT81"/>
      <c r="JZU81"/>
      <c r="JZV81"/>
      <c r="JZW81"/>
      <c r="JZX81"/>
      <c r="JZY81"/>
      <c r="JZZ81"/>
      <c r="KAA81"/>
      <c r="KAB81"/>
      <c r="KAC81"/>
      <c r="KAD81"/>
      <c r="KAE81"/>
      <c r="KAF81"/>
      <c r="KAG81"/>
      <c r="KAH81"/>
      <c r="KAI81"/>
      <c r="KAJ81"/>
      <c r="KAK81"/>
      <c r="KAL81"/>
      <c r="KAM81"/>
      <c r="KAN81"/>
      <c r="KAO81"/>
      <c r="KAP81"/>
      <c r="KAQ81"/>
      <c r="KAR81"/>
      <c r="KAS81"/>
      <c r="KAT81"/>
      <c r="KAU81"/>
      <c r="KAV81"/>
      <c r="KAW81"/>
      <c r="KAX81"/>
      <c r="KAY81"/>
      <c r="KAZ81"/>
      <c r="KBA81"/>
      <c r="KBB81"/>
      <c r="KBC81"/>
      <c r="KBD81"/>
      <c r="KBE81"/>
      <c r="KBF81"/>
      <c r="KBG81"/>
      <c r="KBH81"/>
      <c r="KBI81"/>
      <c r="KBJ81"/>
      <c r="KBK81"/>
      <c r="KBL81"/>
      <c r="KBM81"/>
      <c r="KBN81"/>
      <c r="KBO81"/>
      <c r="KBP81"/>
      <c r="KBQ81"/>
      <c r="KBR81"/>
      <c r="KBS81"/>
      <c r="KBT81"/>
      <c r="KBU81"/>
      <c r="KBV81"/>
      <c r="KBW81"/>
      <c r="KBX81"/>
      <c r="KBY81"/>
      <c r="KBZ81"/>
      <c r="KCA81"/>
      <c r="KCB81"/>
      <c r="KCC81"/>
      <c r="KCD81"/>
      <c r="KCE81"/>
      <c r="KCF81"/>
      <c r="KCG81"/>
      <c r="KCH81"/>
      <c r="KCI81"/>
      <c r="KCJ81"/>
      <c r="KCK81"/>
      <c r="KCL81"/>
      <c r="KCM81"/>
      <c r="KCN81"/>
      <c r="KCO81"/>
      <c r="KCP81"/>
      <c r="KCQ81"/>
      <c r="KCR81"/>
      <c r="KCS81"/>
      <c r="KCT81"/>
      <c r="KCU81"/>
      <c r="KCV81"/>
      <c r="KCW81"/>
      <c r="KCX81"/>
      <c r="KCY81"/>
      <c r="KCZ81"/>
      <c r="KDA81"/>
      <c r="KDB81"/>
      <c r="KDC81"/>
      <c r="KDD81"/>
      <c r="KDE81"/>
      <c r="KDF81"/>
      <c r="KDG81"/>
      <c r="KDH81"/>
      <c r="KDI81"/>
      <c r="KDJ81"/>
      <c r="KDK81"/>
      <c r="KDL81"/>
      <c r="KDM81"/>
      <c r="KDN81"/>
      <c r="KDO81"/>
      <c r="KDP81"/>
      <c r="KDQ81"/>
      <c r="KDR81"/>
      <c r="KDS81"/>
      <c r="KDT81"/>
      <c r="KDU81"/>
      <c r="KDV81"/>
      <c r="KDW81"/>
      <c r="KDX81"/>
      <c r="KDY81"/>
      <c r="KDZ81"/>
      <c r="KEA81"/>
      <c r="KEB81"/>
      <c r="KEC81"/>
      <c r="KED81"/>
      <c r="KEE81"/>
      <c r="KEF81"/>
      <c r="KEG81"/>
      <c r="KEH81"/>
      <c r="KEI81"/>
      <c r="KEJ81"/>
      <c r="KEK81"/>
      <c r="KEL81"/>
      <c r="KEM81"/>
      <c r="KEN81"/>
      <c r="KEO81"/>
      <c r="KEP81"/>
      <c r="KEQ81"/>
      <c r="KER81"/>
      <c r="KES81"/>
      <c r="KET81"/>
      <c r="KEU81"/>
      <c r="KEV81"/>
      <c r="KEW81"/>
      <c r="KEX81"/>
      <c r="KEY81"/>
      <c r="KEZ81"/>
      <c r="KFA81"/>
      <c r="KFB81"/>
      <c r="KFC81"/>
      <c r="KFD81"/>
      <c r="KFE81"/>
      <c r="KFF81"/>
      <c r="KFG81"/>
      <c r="KFH81"/>
      <c r="KFI81"/>
      <c r="KFJ81"/>
      <c r="KFK81"/>
      <c r="KFL81"/>
      <c r="KFM81"/>
      <c r="KFN81"/>
      <c r="KFO81"/>
      <c r="KFP81"/>
      <c r="KFQ81"/>
      <c r="KFR81"/>
      <c r="KFS81"/>
      <c r="KFT81"/>
      <c r="KFU81"/>
      <c r="KFV81"/>
      <c r="KFW81"/>
      <c r="KFX81"/>
      <c r="KFY81"/>
      <c r="KFZ81"/>
      <c r="KGA81"/>
      <c r="KGB81"/>
      <c r="KGC81"/>
      <c r="KGD81"/>
      <c r="KGE81"/>
      <c r="KGF81"/>
      <c r="KGG81"/>
      <c r="KGH81"/>
      <c r="KGI81"/>
      <c r="KGJ81"/>
      <c r="KGK81"/>
      <c r="KGL81"/>
      <c r="KGM81"/>
      <c r="KGN81"/>
      <c r="KGO81"/>
      <c r="KGP81"/>
      <c r="KGQ81"/>
      <c r="KGR81"/>
      <c r="KGS81"/>
      <c r="KGT81"/>
      <c r="KGU81"/>
      <c r="KGV81"/>
      <c r="KGW81"/>
      <c r="KGX81"/>
      <c r="KGY81"/>
      <c r="KGZ81"/>
      <c r="KHA81"/>
      <c r="KHB81"/>
      <c r="KHC81"/>
      <c r="KHD81"/>
      <c r="KHE81"/>
      <c r="KHF81"/>
      <c r="KHG81"/>
      <c r="KHH81"/>
      <c r="KHI81"/>
      <c r="KHJ81"/>
      <c r="KHK81"/>
      <c r="KHL81"/>
      <c r="KHM81"/>
      <c r="KHN81"/>
      <c r="KHO81"/>
      <c r="KHP81"/>
      <c r="KHQ81"/>
      <c r="KHR81"/>
      <c r="KHS81"/>
      <c r="KHT81"/>
      <c r="KHU81"/>
      <c r="KHV81"/>
      <c r="KHW81"/>
      <c r="KHX81"/>
      <c r="KHY81"/>
      <c r="KHZ81"/>
      <c r="KIA81"/>
      <c r="KIB81"/>
      <c r="KIC81"/>
      <c r="KID81"/>
      <c r="KIE81"/>
      <c r="KIF81"/>
      <c r="KIG81"/>
      <c r="KIH81"/>
      <c r="KII81"/>
      <c r="KIJ81"/>
      <c r="KIK81"/>
      <c r="KIL81"/>
      <c r="KIM81"/>
      <c r="KIN81"/>
      <c r="KIO81"/>
      <c r="KIP81"/>
      <c r="KIQ81"/>
      <c r="KIR81"/>
      <c r="KIS81"/>
      <c r="KIT81"/>
      <c r="KIU81"/>
      <c r="KIV81"/>
      <c r="KIW81"/>
      <c r="KIX81"/>
      <c r="KIY81"/>
      <c r="KIZ81"/>
      <c r="KJA81"/>
      <c r="KJB81"/>
      <c r="KJC81"/>
      <c r="KJD81"/>
      <c r="KJE81"/>
      <c r="KJF81"/>
      <c r="KJG81"/>
      <c r="KJH81"/>
      <c r="KJI81"/>
      <c r="KJJ81"/>
      <c r="KJK81"/>
      <c r="KJL81"/>
      <c r="KJM81"/>
      <c r="KJN81"/>
      <c r="KJO81"/>
      <c r="KJP81"/>
      <c r="KJQ81"/>
      <c r="KJR81"/>
      <c r="KJS81"/>
      <c r="KJT81"/>
      <c r="KJU81"/>
      <c r="KJV81"/>
      <c r="KJW81"/>
      <c r="KJX81"/>
      <c r="KJY81"/>
      <c r="KJZ81"/>
      <c r="KKA81"/>
      <c r="KKB81"/>
      <c r="KKC81"/>
      <c r="KKD81"/>
      <c r="KKE81"/>
      <c r="KKF81"/>
      <c r="KKG81"/>
      <c r="KKH81"/>
      <c r="KKI81"/>
      <c r="KKJ81"/>
      <c r="KKK81"/>
      <c r="KKL81"/>
      <c r="KKM81"/>
      <c r="KKN81"/>
      <c r="KKO81"/>
      <c r="KKP81"/>
      <c r="KKQ81"/>
      <c r="KKR81"/>
      <c r="KKS81"/>
      <c r="KKT81"/>
      <c r="KKU81"/>
      <c r="KKV81"/>
      <c r="KKW81"/>
      <c r="KKX81"/>
      <c r="KKY81"/>
      <c r="KKZ81"/>
      <c r="KLA81"/>
      <c r="KLB81"/>
      <c r="KLC81"/>
      <c r="KLD81"/>
      <c r="KLE81"/>
      <c r="KLF81"/>
      <c r="KLG81"/>
      <c r="KLH81"/>
      <c r="KLI81"/>
      <c r="KLJ81"/>
      <c r="KLK81"/>
      <c r="KLL81"/>
      <c r="KLM81"/>
      <c r="KLN81"/>
      <c r="KLO81"/>
      <c r="KLP81"/>
      <c r="KLQ81"/>
      <c r="KLR81"/>
      <c r="KLS81"/>
      <c r="KLT81"/>
      <c r="KLU81"/>
      <c r="KLV81"/>
      <c r="KLW81"/>
      <c r="KLX81"/>
      <c r="KLY81"/>
      <c r="KLZ81"/>
      <c r="KMA81"/>
      <c r="KMB81"/>
      <c r="KMC81"/>
      <c r="KMD81"/>
      <c r="KME81"/>
      <c r="KMF81"/>
      <c r="KMG81"/>
      <c r="KMH81"/>
      <c r="KMI81"/>
      <c r="KMJ81"/>
      <c r="KMK81"/>
      <c r="KML81"/>
      <c r="KMM81"/>
      <c r="KMN81"/>
      <c r="KMO81"/>
      <c r="KMP81"/>
      <c r="KMQ81"/>
      <c r="KMR81"/>
      <c r="KMS81"/>
      <c r="KMT81"/>
      <c r="KMU81"/>
      <c r="KMV81"/>
      <c r="KMW81"/>
      <c r="KMX81"/>
      <c r="KMY81"/>
      <c r="KMZ81"/>
      <c r="KNA81"/>
      <c r="KNB81"/>
      <c r="KNC81"/>
      <c r="KND81"/>
      <c r="KNE81"/>
      <c r="KNF81"/>
      <c r="KNG81"/>
      <c r="KNH81"/>
      <c r="KNI81"/>
      <c r="KNJ81"/>
      <c r="KNK81"/>
      <c r="KNL81"/>
      <c r="KNM81"/>
      <c r="KNN81"/>
      <c r="KNO81"/>
      <c r="KNP81"/>
      <c r="KNQ81"/>
      <c r="KNR81"/>
      <c r="KNS81"/>
      <c r="KNT81"/>
      <c r="KNU81"/>
      <c r="KNV81"/>
      <c r="KNW81"/>
      <c r="KNX81"/>
      <c r="KNY81"/>
      <c r="KNZ81"/>
      <c r="KOA81"/>
      <c r="KOB81"/>
      <c r="KOC81"/>
      <c r="KOD81"/>
      <c r="KOE81"/>
      <c r="KOF81"/>
      <c r="KOG81"/>
      <c r="KOH81"/>
      <c r="KOI81"/>
      <c r="KOJ81"/>
      <c r="KOK81"/>
      <c r="KOL81"/>
      <c r="KOM81"/>
      <c r="KON81"/>
      <c r="KOO81"/>
      <c r="KOP81"/>
      <c r="KOQ81"/>
      <c r="KOR81"/>
      <c r="KOS81"/>
      <c r="KOT81"/>
      <c r="KOU81"/>
      <c r="KOV81"/>
      <c r="KOW81"/>
      <c r="KOX81"/>
      <c r="KOY81"/>
      <c r="KOZ81"/>
      <c r="KPA81"/>
      <c r="KPB81"/>
      <c r="KPC81"/>
      <c r="KPD81"/>
      <c r="KPE81"/>
      <c r="KPF81"/>
      <c r="KPG81"/>
      <c r="KPH81"/>
      <c r="KPI81"/>
      <c r="KPJ81"/>
      <c r="KPK81"/>
      <c r="KPL81"/>
      <c r="KPM81"/>
      <c r="KPN81"/>
      <c r="KPO81"/>
      <c r="KPP81"/>
      <c r="KPQ81"/>
      <c r="KPR81"/>
      <c r="KPS81"/>
      <c r="KPT81"/>
      <c r="KPU81"/>
      <c r="KPV81"/>
      <c r="KPW81"/>
      <c r="KPX81"/>
      <c r="KPY81"/>
      <c r="KPZ81"/>
      <c r="KQA81"/>
      <c r="KQB81"/>
      <c r="KQC81"/>
      <c r="KQD81"/>
      <c r="KQE81"/>
      <c r="KQF81"/>
      <c r="KQG81"/>
      <c r="KQH81"/>
      <c r="KQI81"/>
      <c r="KQJ81"/>
      <c r="KQK81"/>
      <c r="KQL81"/>
      <c r="KQM81"/>
      <c r="KQN81"/>
      <c r="KQO81"/>
      <c r="KQP81"/>
      <c r="KQQ81"/>
      <c r="KQR81"/>
      <c r="KQS81"/>
      <c r="KQT81"/>
      <c r="KQU81"/>
      <c r="KQV81"/>
      <c r="KQW81"/>
      <c r="KQX81"/>
      <c r="KQY81"/>
      <c r="KQZ81"/>
      <c r="KRA81"/>
      <c r="KRB81"/>
      <c r="KRC81"/>
      <c r="KRD81"/>
      <c r="KRE81"/>
      <c r="KRF81"/>
      <c r="KRG81"/>
      <c r="KRH81"/>
      <c r="KRI81"/>
      <c r="KRJ81"/>
      <c r="KRK81"/>
      <c r="KRL81"/>
      <c r="KRM81"/>
      <c r="KRN81"/>
      <c r="KRO81"/>
      <c r="KRP81"/>
      <c r="KRQ81"/>
      <c r="KRR81"/>
      <c r="KRS81"/>
      <c r="KRT81"/>
      <c r="KRU81"/>
      <c r="KRV81"/>
      <c r="KRW81"/>
      <c r="KRX81"/>
      <c r="KRY81"/>
      <c r="KRZ81"/>
      <c r="KSA81"/>
      <c r="KSB81"/>
      <c r="KSC81"/>
      <c r="KSD81"/>
      <c r="KSE81"/>
      <c r="KSF81"/>
      <c r="KSG81"/>
      <c r="KSH81"/>
      <c r="KSI81"/>
      <c r="KSJ81"/>
      <c r="KSK81"/>
      <c r="KSL81"/>
      <c r="KSM81"/>
      <c r="KSN81"/>
      <c r="KSO81"/>
      <c r="KSP81"/>
      <c r="KSQ81"/>
      <c r="KSR81"/>
      <c r="KSS81"/>
      <c r="KST81"/>
      <c r="KSU81"/>
      <c r="KSV81"/>
      <c r="KSW81"/>
      <c r="KSX81"/>
      <c r="KSY81"/>
      <c r="KSZ81"/>
      <c r="KTA81"/>
      <c r="KTB81"/>
      <c r="KTC81"/>
      <c r="KTD81"/>
      <c r="KTE81"/>
      <c r="KTF81"/>
      <c r="KTG81"/>
      <c r="KTH81"/>
      <c r="KTI81"/>
      <c r="KTJ81"/>
      <c r="KTK81"/>
      <c r="KTL81"/>
      <c r="KTM81"/>
      <c r="KTN81"/>
      <c r="KTO81"/>
      <c r="KTP81"/>
      <c r="KTQ81"/>
      <c r="KTR81"/>
      <c r="KTS81"/>
      <c r="KTT81"/>
      <c r="KTU81"/>
      <c r="KTV81"/>
      <c r="KTW81"/>
      <c r="KTX81"/>
      <c r="KTY81"/>
      <c r="KTZ81"/>
      <c r="KUA81"/>
      <c r="KUB81"/>
      <c r="KUC81"/>
      <c r="KUD81"/>
      <c r="KUE81"/>
      <c r="KUF81"/>
      <c r="KUG81"/>
      <c r="KUH81"/>
      <c r="KUI81"/>
      <c r="KUJ81"/>
      <c r="KUK81"/>
      <c r="KUL81"/>
      <c r="KUM81"/>
      <c r="KUN81"/>
      <c r="KUO81"/>
      <c r="KUP81"/>
      <c r="KUQ81"/>
      <c r="KUR81"/>
      <c r="KUS81"/>
      <c r="KUT81"/>
      <c r="KUU81"/>
      <c r="KUV81"/>
      <c r="KUW81"/>
      <c r="KUX81"/>
      <c r="KUY81"/>
      <c r="KUZ81"/>
      <c r="KVA81"/>
      <c r="KVB81"/>
      <c r="KVC81"/>
      <c r="KVD81"/>
      <c r="KVE81"/>
      <c r="KVF81"/>
      <c r="KVG81"/>
      <c r="KVH81"/>
      <c r="KVI81"/>
      <c r="KVJ81"/>
      <c r="KVK81"/>
      <c r="KVL81"/>
      <c r="KVM81"/>
      <c r="KVN81"/>
      <c r="KVO81"/>
      <c r="KVP81"/>
      <c r="KVQ81"/>
      <c r="KVR81"/>
      <c r="KVS81"/>
      <c r="KVT81"/>
      <c r="KVU81"/>
      <c r="KVV81"/>
      <c r="KVW81"/>
      <c r="KVX81"/>
      <c r="KVY81"/>
      <c r="KVZ81"/>
      <c r="KWA81"/>
      <c r="KWB81"/>
      <c r="KWC81"/>
      <c r="KWD81"/>
      <c r="KWE81"/>
      <c r="KWF81"/>
      <c r="KWG81"/>
      <c r="KWH81"/>
      <c r="KWI81"/>
      <c r="KWJ81"/>
      <c r="KWK81"/>
      <c r="KWL81"/>
      <c r="KWM81"/>
      <c r="KWN81"/>
      <c r="KWO81"/>
      <c r="KWP81"/>
      <c r="KWQ81"/>
      <c r="KWR81"/>
      <c r="KWS81"/>
      <c r="KWT81"/>
      <c r="KWU81"/>
      <c r="KWV81"/>
      <c r="KWW81"/>
      <c r="KWX81"/>
      <c r="KWY81"/>
      <c r="KWZ81"/>
      <c r="KXA81"/>
      <c r="KXB81"/>
      <c r="KXC81"/>
      <c r="KXD81"/>
      <c r="KXE81"/>
      <c r="KXF81"/>
      <c r="KXG81"/>
      <c r="KXH81"/>
      <c r="KXI81"/>
      <c r="KXJ81"/>
      <c r="KXK81"/>
      <c r="KXL81"/>
      <c r="KXM81"/>
      <c r="KXN81"/>
      <c r="KXO81"/>
      <c r="KXP81"/>
      <c r="KXQ81"/>
      <c r="KXR81"/>
      <c r="KXS81"/>
      <c r="KXT81"/>
      <c r="KXU81"/>
      <c r="KXV81"/>
      <c r="KXW81"/>
      <c r="KXX81"/>
      <c r="KXY81"/>
      <c r="KXZ81"/>
      <c r="KYA81"/>
      <c r="KYB81"/>
      <c r="KYC81"/>
      <c r="KYD81"/>
      <c r="KYE81"/>
      <c r="KYF81"/>
      <c r="KYG81"/>
      <c r="KYH81"/>
      <c r="KYI81"/>
      <c r="KYJ81"/>
      <c r="KYK81"/>
      <c r="KYL81"/>
      <c r="KYM81"/>
      <c r="KYN81"/>
      <c r="KYO81"/>
      <c r="KYP81"/>
      <c r="KYQ81"/>
      <c r="KYR81"/>
      <c r="KYS81"/>
      <c r="KYT81"/>
      <c r="KYU81"/>
      <c r="KYV81"/>
      <c r="KYW81"/>
      <c r="KYX81"/>
      <c r="KYY81"/>
      <c r="KYZ81"/>
      <c r="KZA81"/>
      <c r="KZB81"/>
      <c r="KZC81"/>
      <c r="KZD81"/>
      <c r="KZE81"/>
      <c r="KZF81"/>
      <c r="KZG81"/>
      <c r="KZH81"/>
      <c r="KZI81"/>
      <c r="KZJ81"/>
      <c r="KZK81"/>
      <c r="KZL81"/>
      <c r="KZM81"/>
      <c r="KZN81"/>
      <c r="KZO81"/>
      <c r="KZP81"/>
      <c r="KZQ81"/>
      <c r="KZR81"/>
      <c r="KZS81"/>
      <c r="KZT81"/>
      <c r="KZU81"/>
      <c r="KZV81"/>
      <c r="KZW81"/>
      <c r="KZX81"/>
      <c r="KZY81"/>
      <c r="KZZ81"/>
      <c r="LAA81"/>
      <c r="LAB81"/>
      <c r="LAC81"/>
      <c r="LAD81"/>
      <c r="LAE81"/>
      <c r="LAF81"/>
      <c r="LAG81"/>
      <c r="LAH81"/>
      <c r="LAI81"/>
      <c r="LAJ81"/>
      <c r="LAK81"/>
      <c r="LAL81"/>
      <c r="LAM81"/>
      <c r="LAN81"/>
      <c r="LAO81"/>
      <c r="LAP81"/>
      <c r="LAQ81"/>
      <c r="LAR81"/>
      <c r="LAS81"/>
      <c r="LAT81"/>
      <c r="LAU81"/>
      <c r="LAV81"/>
      <c r="LAW81"/>
      <c r="LAX81"/>
      <c r="LAY81"/>
      <c r="LAZ81"/>
      <c r="LBA81"/>
      <c r="LBB81"/>
      <c r="LBC81"/>
      <c r="LBD81"/>
      <c r="LBE81"/>
      <c r="LBF81"/>
      <c r="LBG81"/>
      <c r="LBH81"/>
      <c r="LBI81"/>
      <c r="LBJ81"/>
      <c r="LBK81"/>
      <c r="LBL81"/>
      <c r="LBM81"/>
      <c r="LBN81"/>
      <c r="LBO81"/>
      <c r="LBP81"/>
      <c r="LBQ81"/>
      <c r="LBR81"/>
      <c r="LBS81"/>
      <c r="LBT81"/>
      <c r="LBU81"/>
      <c r="LBV81"/>
      <c r="LBW81"/>
      <c r="LBX81"/>
      <c r="LBY81"/>
      <c r="LBZ81"/>
      <c r="LCA81"/>
      <c r="LCB81"/>
      <c r="LCC81"/>
      <c r="LCD81"/>
      <c r="LCE81"/>
      <c r="LCF81"/>
      <c r="LCG81"/>
      <c r="LCH81"/>
      <c r="LCI81"/>
      <c r="LCJ81"/>
      <c r="LCK81"/>
      <c r="LCL81"/>
      <c r="LCM81"/>
      <c r="LCN81"/>
      <c r="LCO81"/>
      <c r="LCP81"/>
      <c r="LCQ81"/>
      <c r="LCR81"/>
      <c r="LCS81"/>
      <c r="LCT81"/>
      <c r="LCU81"/>
      <c r="LCV81"/>
      <c r="LCW81"/>
      <c r="LCX81"/>
      <c r="LCY81"/>
      <c r="LCZ81"/>
      <c r="LDA81"/>
      <c r="LDB81"/>
      <c r="LDC81"/>
      <c r="LDD81"/>
      <c r="LDE81"/>
      <c r="LDF81"/>
      <c r="LDG81"/>
      <c r="LDH81"/>
      <c r="LDI81"/>
      <c r="LDJ81"/>
      <c r="LDK81"/>
      <c r="LDL81"/>
      <c r="LDM81"/>
      <c r="LDN81"/>
      <c r="LDO81"/>
      <c r="LDP81"/>
      <c r="LDQ81"/>
      <c r="LDR81"/>
      <c r="LDS81"/>
      <c r="LDT81"/>
      <c r="LDU81"/>
      <c r="LDV81"/>
      <c r="LDW81"/>
      <c r="LDX81"/>
      <c r="LDY81"/>
      <c r="LDZ81"/>
      <c r="LEA81"/>
      <c r="LEB81"/>
      <c r="LEC81"/>
      <c r="LED81"/>
      <c r="LEE81"/>
      <c r="LEF81"/>
      <c r="LEG81"/>
      <c r="LEH81"/>
      <c r="LEI81"/>
      <c r="LEJ81"/>
      <c r="LEK81"/>
      <c r="LEL81"/>
      <c r="LEM81"/>
      <c r="LEN81"/>
      <c r="LEO81"/>
      <c r="LEP81"/>
      <c r="LEQ81"/>
      <c r="LER81"/>
      <c r="LES81"/>
      <c r="LET81"/>
      <c r="LEU81"/>
      <c r="LEV81"/>
      <c r="LEW81"/>
      <c r="LEX81"/>
      <c r="LEY81"/>
      <c r="LEZ81"/>
      <c r="LFA81"/>
      <c r="LFB81"/>
      <c r="LFC81"/>
      <c r="LFD81"/>
      <c r="LFE81"/>
      <c r="LFF81"/>
      <c r="LFG81"/>
      <c r="LFH81"/>
      <c r="LFI81"/>
      <c r="LFJ81"/>
      <c r="LFK81"/>
      <c r="LFL81"/>
      <c r="LFM81"/>
      <c r="LFN81"/>
      <c r="LFO81"/>
      <c r="LFP81"/>
      <c r="LFQ81"/>
      <c r="LFR81"/>
      <c r="LFS81"/>
      <c r="LFT81"/>
      <c r="LFU81"/>
      <c r="LFV81"/>
      <c r="LFW81"/>
      <c r="LFX81"/>
      <c r="LFY81"/>
      <c r="LFZ81"/>
      <c r="LGA81"/>
      <c r="LGB81"/>
      <c r="LGC81"/>
      <c r="LGD81"/>
      <c r="LGE81"/>
      <c r="LGF81"/>
      <c r="LGG81"/>
      <c r="LGH81"/>
      <c r="LGI81"/>
      <c r="LGJ81"/>
      <c r="LGK81"/>
      <c r="LGL81"/>
      <c r="LGM81"/>
      <c r="LGN81"/>
      <c r="LGO81"/>
      <c r="LGP81"/>
      <c r="LGQ81"/>
      <c r="LGR81"/>
      <c r="LGS81"/>
      <c r="LGT81"/>
      <c r="LGU81"/>
      <c r="LGV81"/>
      <c r="LGW81"/>
      <c r="LGX81"/>
      <c r="LGY81"/>
      <c r="LGZ81"/>
      <c r="LHA81"/>
      <c r="LHB81"/>
      <c r="LHC81"/>
      <c r="LHD81"/>
      <c r="LHE81"/>
      <c r="LHF81"/>
      <c r="LHG81"/>
      <c r="LHH81"/>
      <c r="LHI81"/>
      <c r="LHJ81"/>
      <c r="LHK81"/>
      <c r="LHL81"/>
      <c r="LHM81"/>
      <c r="LHN81"/>
      <c r="LHO81"/>
      <c r="LHP81"/>
      <c r="LHQ81"/>
      <c r="LHR81"/>
      <c r="LHS81"/>
      <c r="LHT81"/>
      <c r="LHU81"/>
      <c r="LHV81"/>
      <c r="LHW81"/>
      <c r="LHX81"/>
      <c r="LHY81"/>
      <c r="LHZ81"/>
      <c r="LIA81"/>
      <c r="LIB81"/>
      <c r="LIC81"/>
      <c r="LID81"/>
      <c r="LIE81"/>
      <c r="LIF81"/>
      <c r="LIG81"/>
      <c r="LIH81"/>
      <c r="LII81"/>
      <c r="LIJ81"/>
      <c r="LIK81"/>
      <c r="LIL81"/>
      <c r="LIM81"/>
      <c r="LIN81"/>
      <c r="LIO81"/>
      <c r="LIP81"/>
      <c r="LIQ81"/>
      <c r="LIR81"/>
      <c r="LIS81"/>
      <c r="LIT81"/>
      <c r="LIU81"/>
      <c r="LIV81"/>
      <c r="LIW81"/>
      <c r="LIX81"/>
      <c r="LIY81"/>
      <c r="LIZ81"/>
      <c r="LJA81"/>
      <c r="LJB81"/>
      <c r="LJC81"/>
      <c r="LJD81"/>
      <c r="LJE81"/>
      <c r="LJF81"/>
      <c r="LJG81"/>
      <c r="LJH81"/>
      <c r="LJI81"/>
      <c r="LJJ81"/>
      <c r="LJK81"/>
      <c r="LJL81"/>
      <c r="LJM81"/>
      <c r="LJN81"/>
      <c r="LJO81"/>
      <c r="LJP81"/>
      <c r="LJQ81"/>
      <c r="LJR81"/>
      <c r="LJS81"/>
      <c r="LJT81"/>
      <c r="LJU81"/>
      <c r="LJV81"/>
      <c r="LJW81"/>
      <c r="LJX81"/>
      <c r="LJY81"/>
      <c r="LJZ81"/>
      <c r="LKA81"/>
      <c r="LKB81"/>
      <c r="LKC81"/>
      <c r="LKD81"/>
      <c r="LKE81"/>
      <c r="LKF81"/>
      <c r="LKG81"/>
      <c r="LKH81"/>
      <c r="LKI81"/>
      <c r="LKJ81"/>
      <c r="LKK81"/>
      <c r="LKL81"/>
      <c r="LKM81"/>
      <c r="LKN81"/>
      <c r="LKO81"/>
      <c r="LKP81"/>
      <c r="LKQ81"/>
      <c r="LKR81"/>
      <c r="LKS81"/>
      <c r="LKT81"/>
      <c r="LKU81"/>
      <c r="LKV81"/>
      <c r="LKW81"/>
      <c r="LKX81"/>
      <c r="LKY81"/>
      <c r="LKZ81"/>
      <c r="LLA81"/>
      <c r="LLB81"/>
      <c r="LLC81"/>
      <c r="LLD81"/>
      <c r="LLE81"/>
      <c r="LLF81"/>
      <c r="LLG81"/>
      <c r="LLH81"/>
      <c r="LLI81"/>
      <c r="LLJ81"/>
      <c r="LLK81"/>
      <c r="LLL81"/>
      <c r="LLM81"/>
      <c r="LLN81"/>
      <c r="LLO81"/>
      <c r="LLP81"/>
      <c r="LLQ81"/>
      <c r="LLR81"/>
      <c r="LLS81"/>
      <c r="LLT81"/>
      <c r="LLU81"/>
      <c r="LLV81"/>
      <c r="LLW81"/>
      <c r="LLX81"/>
      <c r="LLY81"/>
      <c r="LLZ81"/>
      <c r="LMA81"/>
      <c r="LMB81"/>
      <c r="LMC81"/>
      <c r="LMD81"/>
      <c r="LME81"/>
      <c r="LMF81"/>
      <c r="LMG81"/>
      <c r="LMH81"/>
      <c r="LMI81"/>
      <c r="LMJ81"/>
      <c r="LMK81"/>
      <c r="LML81"/>
      <c r="LMM81"/>
      <c r="LMN81"/>
      <c r="LMO81"/>
      <c r="LMP81"/>
      <c r="LMQ81"/>
      <c r="LMR81"/>
      <c r="LMS81"/>
      <c r="LMT81"/>
      <c r="LMU81"/>
      <c r="LMV81"/>
      <c r="LMW81"/>
      <c r="LMX81"/>
      <c r="LMY81"/>
      <c r="LMZ81"/>
      <c r="LNA81"/>
      <c r="LNB81"/>
      <c r="LNC81"/>
      <c r="LND81"/>
      <c r="LNE81"/>
      <c r="LNF81"/>
      <c r="LNG81"/>
      <c r="LNH81"/>
      <c r="LNI81"/>
      <c r="LNJ81"/>
      <c r="LNK81"/>
      <c r="LNL81"/>
      <c r="LNM81"/>
      <c r="LNN81"/>
      <c r="LNO81"/>
      <c r="LNP81"/>
      <c r="LNQ81"/>
      <c r="LNR81"/>
      <c r="LNS81"/>
      <c r="LNT81"/>
      <c r="LNU81"/>
      <c r="LNV81"/>
      <c r="LNW81"/>
      <c r="LNX81"/>
      <c r="LNY81"/>
      <c r="LNZ81"/>
      <c r="LOA81"/>
      <c r="LOB81"/>
      <c r="LOC81"/>
      <c r="LOD81"/>
      <c r="LOE81"/>
      <c r="LOF81"/>
      <c r="LOG81"/>
      <c r="LOH81"/>
      <c r="LOI81"/>
      <c r="LOJ81"/>
      <c r="LOK81"/>
      <c r="LOL81"/>
      <c r="LOM81"/>
      <c r="LON81"/>
      <c r="LOO81"/>
      <c r="LOP81"/>
      <c r="LOQ81"/>
      <c r="LOR81"/>
      <c r="LOS81"/>
      <c r="LOT81"/>
      <c r="LOU81"/>
      <c r="LOV81"/>
      <c r="LOW81"/>
      <c r="LOX81"/>
      <c r="LOY81"/>
      <c r="LOZ81"/>
      <c r="LPA81"/>
      <c r="LPB81"/>
      <c r="LPC81"/>
      <c r="LPD81"/>
      <c r="LPE81"/>
      <c r="LPF81"/>
      <c r="LPG81"/>
      <c r="LPH81"/>
      <c r="LPI81"/>
      <c r="LPJ81"/>
      <c r="LPK81"/>
      <c r="LPL81"/>
      <c r="LPM81"/>
      <c r="LPN81"/>
      <c r="LPO81"/>
      <c r="LPP81"/>
      <c r="LPQ81"/>
      <c r="LPR81"/>
      <c r="LPS81"/>
      <c r="LPT81"/>
      <c r="LPU81"/>
      <c r="LPV81"/>
      <c r="LPW81"/>
      <c r="LPX81"/>
      <c r="LPY81"/>
      <c r="LPZ81"/>
      <c r="LQA81"/>
      <c r="LQB81"/>
      <c r="LQC81"/>
      <c r="LQD81"/>
      <c r="LQE81"/>
      <c r="LQF81"/>
      <c r="LQG81"/>
      <c r="LQH81"/>
      <c r="LQI81"/>
      <c r="LQJ81"/>
      <c r="LQK81"/>
      <c r="LQL81"/>
      <c r="LQM81"/>
      <c r="LQN81"/>
      <c r="LQO81"/>
      <c r="LQP81"/>
      <c r="LQQ81"/>
      <c r="LQR81"/>
      <c r="LQS81"/>
      <c r="LQT81"/>
      <c r="LQU81"/>
      <c r="LQV81"/>
      <c r="LQW81"/>
      <c r="LQX81"/>
      <c r="LQY81"/>
      <c r="LQZ81"/>
      <c r="LRA81"/>
      <c r="LRB81"/>
      <c r="LRC81"/>
      <c r="LRD81"/>
      <c r="LRE81"/>
      <c r="LRF81"/>
      <c r="LRG81"/>
      <c r="LRH81"/>
      <c r="LRI81"/>
      <c r="LRJ81"/>
      <c r="LRK81"/>
      <c r="LRL81"/>
      <c r="LRM81"/>
      <c r="LRN81"/>
      <c r="LRO81"/>
      <c r="LRP81"/>
      <c r="LRQ81"/>
      <c r="LRR81"/>
      <c r="LRS81"/>
      <c r="LRT81"/>
      <c r="LRU81"/>
      <c r="LRV81"/>
      <c r="LRW81"/>
      <c r="LRX81"/>
      <c r="LRY81"/>
      <c r="LRZ81"/>
      <c r="LSA81"/>
      <c r="LSB81"/>
      <c r="LSC81"/>
      <c r="LSD81"/>
      <c r="LSE81"/>
      <c r="LSF81"/>
      <c r="LSG81"/>
      <c r="LSH81"/>
      <c r="LSI81"/>
      <c r="LSJ81"/>
      <c r="LSK81"/>
      <c r="LSL81"/>
      <c r="LSM81"/>
      <c r="LSN81"/>
      <c r="LSO81"/>
      <c r="LSP81"/>
      <c r="LSQ81"/>
      <c r="LSR81"/>
      <c r="LSS81"/>
      <c r="LST81"/>
      <c r="LSU81"/>
      <c r="LSV81"/>
      <c r="LSW81"/>
      <c r="LSX81"/>
      <c r="LSY81"/>
      <c r="LSZ81"/>
      <c r="LTA81"/>
      <c r="LTB81"/>
      <c r="LTC81"/>
      <c r="LTD81"/>
      <c r="LTE81"/>
      <c r="LTF81"/>
      <c r="LTG81"/>
      <c r="LTH81"/>
      <c r="LTI81"/>
      <c r="LTJ81"/>
      <c r="LTK81"/>
      <c r="LTL81"/>
      <c r="LTM81"/>
      <c r="LTN81"/>
      <c r="LTO81"/>
      <c r="LTP81"/>
      <c r="LTQ81"/>
      <c r="LTR81"/>
      <c r="LTS81"/>
      <c r="LTT81"/>
      <c r="LTU81"/>
      <c r="LTV81"/>
      <c r="LTW81"/>
      <c r="LTX81"/>
      <c r="LTY81"/>
      <c r="LTZ81"/>
      <c r="LUA81"/>
      <c r="LUB81"/>
      <c r="LUC81"/>
      <c r="LUD81"/>
      <c r="LUE81"/>
      <c r="LUF81"/>
      <c r="LUG81"/>
      <c r="LUH81"/>
      <c r="LUI81"/>
      <c r="LUJ81"/>
      <c r="LUK81"/>
      <c r="LUL81"/>
      <c r="LUM81"/>
      <c r="LUN81"/>
      <c r="LUO81"/>
      <c r="LUP81"/>
      <c r="LUQ81"/>
      <c r="LUR81"/>
      <c r="LUS81"/>
      <c r="LUT81"/>
      <c r="LUU81"/>
      <c r="LUV81"/>
      <c r="LUW81"/>
      <c r="LUX81"/>
      <c r="LUY81"/>
      <c r="LUZ81"/>
      <c r="LVA81"/>
      <c r="LVB81"/>
      <c r="LVC81"/>
      <c r="LVD81"/>
      <c r="LVE81"/>
      <c r="LVF81"/>
      <c r="LVG81"/>
      <c r="LVH81"/>
      <c r="LVI81"/>
      <c r="LVJ81"/>
      <c r="LVK81"/>
      <c r="LVL81"/>
      <c r="LVM81"/>
      <c r="LVN81"/>
      <c r="LVO81"/>
      <c r="LVP81"/>
      <c r="LVQ81"/>
      <c r="LVR81"/>
      <c r="LVS81"/>
      <c r="LVT81"/>
      <c r="LVU81"/>
      <c r="LVV81"/>
      <c r="LVW81"/>
      <c r="LVX81"/>
      <c r="LVY81"/>
      <c r="LVZ81"/>
      <c r="LWA81"/>
      <c r="LWB81"/>
      <c r="LWC81"/>
      <c r="LWD81"/>
      <c r="LWE81"/>
      <c r="LWF81"/>
      <c r="LWG81"/>
      <c r="LWH81"/>
      <c r="LWI81"/>
      <c r="LWJ81"/>
      <c r="LWK81"/>
      <c r="LWL81"/>
      <c r="LWM81"/>
      <c r="LWN81"/>
      <c r="LWO81"/>
      <c r="LWP81"/>
      <c r="LWQ81"/>
      <c r="LWR81"/>
      <c r="LWS81"/>
      <c r="LWT81"/>
      <c r="LWU81"/>
      <c r="LWV81"/>
      <c r="LWW81"/>
      <c r="LWX81"/>
      <c r="LWY81"/>
      <c r="LWZ81"/>
      <c r="LXA81"/>
      <c r="LXB81"/>
      <c r="LXC81"/>
      <c r="LXD81"/>
      <c r="LXE81"/>
      <c r="LXF81"/>
      <c r="LXG81"/>
      <c r="LXH81"/>
      <c r="LXI81"/>
      <c r="LXJ81"/>
      <c r="LXK81"/>
      <c r="LXL81"/>
      <c r="LXM81"/>
      <c r="LXN81"/>
      <c r="LXO81"/>
      <c r="LXP81"/>
      <c r="LXQ81"/>
      <c r="LXR81"/>
      <c r="LXS81"/>
      <c r="LXT81"/>
      <c r="LXU81"/>
      <c r="LXV81"/>
      <c r="LXW81"/>
      <c r="LXX81"/>
      <c r="LXY81"/>
      <c r="LXZ81"/>
      <c r="LYA81"/>
      <c r="LYB81"/>
      <c r="LYC81"/>
      <c r="LYD81"/>
      <c r="LYE81"/>
      <c r="LYF81"/>
      <c r="LYG81"/>
      <c r="LYH81"/>
      <c r="LYI81"/>
      <c r="LYJ81"/>
      <c r="LYK81"/>
      <c r="LYL81"/>
      <c r="LYM81"/>
      <c r="LYN81"/>
      <c r="LYO81"/>
      <c r="LYP81"/>
      <c r="LYQ81"/>
      <c r="LYR81"/>
      <c r="LYS81"/>
      <c r="LYT81"/>
      <c r="LYU81"/>
      <c r="LYV81"/>
      <c r="LYW81"/>
      <c r="LYX81"/>
      <c r="LYY81"/>
      <c r="LYZ81"/>
      <c r="LZA81"/>
      <c r="LZB81"/>
      <c r="LZC81"/>
      <c r="LZD81"/>
      <c r="LZE81"/>
      <c r="LZF81"/>
      <c r="LZG81"/>
      <c r="LZH81"/>
      <c r="LZI81"/>
      <c r="LZJ81"/>
      <c r="LZK81"/>
      <c r="LZL81"/>
      <c r="LZM81"/>
      <c r="LZN81"/>
      <c r="LZO81"/>
      <c r="LZP81"/>
      <c r="LZQ81"/>
      <c r="LZR81"/>
      <c r="LZS81"/>
      <c r="LZT81"/>
      <c r="LZU81"/>
      <c r="LZV81"/>
      <c r="LZW81"/>
      <c r="LZX81"/>
      <c r="LZY81"/>
      <c r="LZZ81"/>
      <c r="MAA81"/>
      <c r="MAB81"/>
      <c r="MAC81"/>
      <c r="MAD81"/>
      <c r="MAE81"/>
      <c r="MAF81"/>
      <c r="MAG81"/>
      <c r="MAH81"/>
      <c r="MAI81"/>
      <c r="MAJ81"/>
      <c r="MAK81"/>
      <c r="MAL81"/>
      <c r="MAM81"/>
      <c r="MAN81"/>
      <c r="MAO81"/>
      <c r="MAP81"/>
      <c r="MAQ81"/>
      <c r="MAR81"/>
      <c r="MAS81"/>
      <c r="MAT81"/>
      <c r="MAU81"/>
      <c r="MAV81"/>
      <c r="MAW81"/>
      <c r="MAX81"/>
      <c r="MAY81"/>
      <c r="MAZ81"/>
      <c r="MBA81"/>
      <c r="MBB81"/>
      <c r="MBC81"/>
      <c r="MBD81"/>
      <c r="MBE81"/>
      <c r="MBF81"/>
      <c r="MBG81"/>
      <c r="MBH81"/>
      <c r="MBI81"/>
      <c r="MBJ81"/>
      <c r="MBK81"/>
      <c r="MBL81"/>
      <c r="MBM81"/>
      <c r="MBN81"/>
      <c r="MBO81"/>
      <c r="MBP81"/>
      <c r="MBQ81"/>
      <c r="MBR81"/>
      <c r="MBS81"/>
      <c r="MBT81"/>
      <c r="MBU81"/>
      <c r="MBV81"/>
      <c r="MBW81"/>
      <c r="MBX81"/>
      <c r="MBY81"/>
      <c r="MBZ81"/>
      <c r="MCA81"/>
      <c r="MCB81"/>
      <c r="MCC81"/>
      <c r="MCD81"/>
      <c r="MCE81"/>
      <c r="MCF81"/>
      <c r="MCG81"/>
      <c r="MCH81"/>
      <c r="MCI81"/>
      <c r="MCJ81"/>
      <c r="MCK81"/>
      <c r="MCL81"/>
      <c r="MCM81"/>
      <c r="MCN81"/>
      <c r="MCO81"/>
      <c r="MCP81"/>
      <c r="MCQ81"/>
      <c r="MCR81"/>
      <c r="MCS81"/>
      <c r="MCT81"/>
      <c r="MCU81"/>
      <c r="MCV81"/>
      <c r="MCW81"/>
      <c r="MCX81"/>
      <c r="MCY81"/>
      <c r="MCZ81"/>
      <c r="MDA81"/>
      <c r="MDB81"/>
      <c r="MDC81"/>
      <c r="MDD81"/>
      <c r="MDE81"/>
      <c r="MDF81"/>
      <c r="MDG81"/>
      <c r="MDH81"/>
      <c r="MDI81"/>
      <c r="MDJ81"/>
      <c r="MDK81"/>
      <c r="MDL81"/>
      <c r="MDM81"/>
      <c r="MDN81"/>
      <c r="MDO81"/>
      <c r="MDP81"/>
      <c r="MDQ81"/>
      <c r="MDR81"/>
      <c r="MDS81"/>
      <c r="MDT81"/>
      <c r="MDU81"/>
      <c r="MDV81"/>
      <c r="MDW81"/>
      <c r="MDX81"/>
      <c r="MDY81"/>
      <c r="MDZ81"/>
      <c r="MEA81"/>
      <c r="MEB81"/>
      <c r="MEC81"/>
      <c r="MED81"/>
      <c r="MEE81"/>
      <c r="MEF81"/>
      <c r="MEG81"/>
      <c r="MEH81"/>
      <c r="MEI81"/>
      <c r="MEJ81"/>
      <c r="MEK81"/>
      <c r="MEL81"/>
      <c r="MEM81"/>
      <c r="MEN81"/>
      <c r="MEO81"/>
      <c r="MEP81"/>
      <c r="MEQ81"/>
      <c r="MER81"/>
      <c r="MES81"/>
      <c r="MET81"/>
      <c r="MEU81"/>
      <c r="MEV81"/>
      <c r="MEW81"/>
      <c r="MEX81"/>
      <c r="MEY81"/>
      <c r="MEZ81"/>
      <c r="MFA81"/>
      <c r="MFB81"/>
      <c r="MFC81"/>
      <c r="MFD81"/>
      <c r="MFE81"/>
      <c r="MFF81"/>
      <c r="MFG81"/>
      <c r="MFH81"/>
      <c r="MFI81"/>
      <c r="MFJ81"/>
      <c r="MFK81"/>
      <c r="MFL81"/>
      <c r="MFM81"/>
      <c r="MFN81"/>
      <c r="MFO81"/>
      <c r="MFP81"/>
      <c r="MFQ81"/>
      <c r="MFR81"/>
      <c r="MFS81"/>
      <c r="MFT81"/>
      <c r="MFU81"/>
      <c r="MFV81"/>
      <c r="MFW81"/>
      <c r="MFX81"/>
      <c r="MFY81"/>
      <c r="MFZ81"/>
      <c r="MGA81"/>
      <c r="MGB81"/>
      <c r="MGC81"/>
      <c r="MGD81"/>
      <c r="MGE81"/>
      <c r="MGF81"/>
      <c r="MGG81"/>
      <c r="MGH81"/>
      <c r="MGI81"/>
      <c r="MGJ81"/>
      <c r="MGK81"/>
      <c r="MGL81"/>
      <c r="MGM81"/>
      <c r="MGN81"/>
      <c r="MGO81"/>
      <c r="MGP81"/>
      <c r="MGQ81"/>
      <c r="MGR81"/>
      <c r="MGS81"/>
      <c r="MGT81"/>
      <c r="MGU81"/>
      <c r="MGV81"/>
      <c r="MGW81"/>
      <c r="MGX81"/>
      <c r="MGY81"/>
      <c r="MGZ81"/>
      <c r="MHA81"/>
      <c r="MHB81"/>
      <c r="MHC81"/>
      <c r="MHD81"/>
      <c r="MHE81"/>
      <c r="MHF81"/>
      <c r="MHG81"/>
      <c r="MHH81"/>
      <c r="MHI81"/>
      <c r="MHJ81"/>
      <c r="MHK81"/>
      <c r="MHL81"/>
      <c r="MHM81"/>
      <c r="MHN81"/>
      <c r="MHO81"/>
      <c r="MHP81"/>
      <c r="MHQ81"/>
      <c r="MHR81"/>
      <c r="MHS81"/>
      <c r="MHT81"/>
      <c r="MHU81"/>
      <c r="MHV81"/>
      <c r="MHW81"/>
      <c r="MHX81"/>
      <c r="MHY81"/>
      <c r="MHZ81"/>
      <c r="MIA81"/>
      <c r="MIB81"/>
      <c r="MIC81"/>
      <c r="MID81"/>
      <c r="MIE81"/>
      <c r="MIF81"/>
      <c r="MIG81"/>
      <c r="MIH81"/>
      <c r="MII81"/>
      <c r="MIJ81"/>
      <c r="MIK81"/>
      <c r="MIL81"/>
      <c r="MIM81"/>
      <c r="MIN81"/>
      <c r="MIO81"/>
      <c r="MIP81"/>
      <c r="MIQ81"/>
      <c r="MIR81"/>
      <c r="MIS81"/>
      <c r="MIT81"/>
      <c r="MIU81"/>
      <c r="MIV81"/>
      <c r="MIW81"/>
      <c r="MIX81"/>
      <c r="MIY81"/>
      <c r="MIZ81"/>
      <c r="MJA81"/>
      <c r="MJB81"/>
      <c r="MJC81"/>
      <c r="MJD81"/>
      <c r="MJE81"/>
      <c r="MJF81"/>
      <c r="MJG81"/>
      <c r="MJH81"/>
      <c r="MJI81"/>
      <c r="MJJ81"/>
      <c r="MJK81"/>
      <c r="MJL81"/>
      <c r="MJM81"/>
      <c r="MJN81"/>
      <c r="MJO81"/>
      <c r="MJP81"/>
      <c r="MJQ81"/>
      <c r="MJR81"/>
      <c r="MJS81"/>
      <c r="MJT81"/>
      <c r="MJU81"/>
      <c r="MJV81"/>
      <c r="MJW81"/>
      <c r="MJX81"/>
      <c r="MJY81"/>
      <c r="MJZ81"/>
      <c r="MKA81"/>
      <c r="MKB81"/>
      <c r="MKC81"/>
      <c r="MKD81"/>
      <c r="MKE81"/>
      <c r="MKF81"/>
      <c r="MKG81"/>
      <c r="MKH81"/>
      <c r="MKI81"/>
      <c r="MKJ81"/>
      <c r="MKK81"/>
      <c r="MKL81"/>
      <c r="MKM81"/>
      <c r="MKN81"/>
      <c r="MKO81"/>
      <c r="MKP81"/>
      <c r="MKQ81"/>
      <c r="MKR81"/>
      <c r="MKS81"/>
      <c r="MKT81"/>
      <c r="MKU81"/>
      <c r="MKV81"/>
      <c r="MKW81"/>
      <c r="MKX81"/>
      <c r="MKY81"/>
      <c r="MKZ81"/>
      <c r="MLA81"/>
      <c r="MLB81"/>
      <c r="MLC81"/>
      <c r="MLD81"/>
      <c r="MLE81"/>
      <c r="MLF81"/>
      <c r="MLG81"/>
      <c r="MLH81"/>
      <c r="MLI81"/>
      <c r="MLJ81"/>
      <c r="MLK81"/>
      <c r="MLL81"/>
      <c r="MLM81"/>
      <c r="MLN81"/>
      <c r="MLO81"/>
      <c r="MLP81"/>
      <c r="MLQ81"/>
      <c r="MLR81"/>
      <c r="MLS81"/>
      <c r="MLT81"/>
      <c r="MLU81"/>
      <c r="MLV81"/>
      <c r="MLW81"/>
      <c r="MLX81"/>
      <c r="MLY81"/>
      <c r="MLZ81"/>
      <c r="MMA81"/>
      <c r="MMB81"/>
      <c r="MMC81"/>
      <c r="MMD81"/>
      <c r="MME81"/>
      <c r="MMF81"/>
      <c r="MMG81"/>
      <c r="MMH81"/>
      <c r="MMI81"/>
      <c r="MMJ81"/>
      <c r="MMK81"/>
      <c r="MML81"/>
      <c r="MMM81"/>
      <c r="MMN81"/>
      <c r="MMO81"/>
      <c r="MMP81"/>
      <c r="MMQ81"/>
      <c r="MMR81"/>
      <c r="MMS81"/>
      <c r="MMT81"/>
      <c r="MMU81"/>
      <c r="MMV81"/>
      <c r="MMW81"/>
      <c r="MMX81"/>
      <c r="MMY81"/>
      <c r="MMZ81"/>
      <c r="MNA81"/>
      <c r="MNB81"/>
      <c r="MNC81"/>
      <c r="MND81"/>
      <c r="MNE81"/>
      <c r="MNF81"/>
      <c r="MNG81"/>
      <c r="MNH81"/>
      <c r="MNI81"/>
      <c r="MNJ81"/>
      <c r="MNK81"/>
      <c r="MNL81"/>
      <c r="MNM81"/>
      <c r="MNN81"/>
      <c r="MNO81"/>
      <c r="MNP81"/>
      <c r="MNQ81"/>
      <c r="MNR81"/>
      <c r="MNS81"/>
      <c r="MNT81"/>
      <c r="MNU81"/>
      <c r="MNV81"/>
      <c r="MNW81"/>
      <c r="MNX81"/>
      <c r="MNY81"/>
      <c r="MNZ81"/>
      <c r="MOA81"/>
      <c r="MOB81"/>
      <c r="MOC81"/>
      <c r="MOD81"/>
      <c r="MOE81"/>
      <c r="MOF81"/>
      <c r="MOG81"/>
      <c r="MOH81"/>
      <c r="MOI81"/>
      <c r="MOJ81"/>
      <c r="MOK81"/>
      <c r="MOL81"/>
      <c r="MOM81"/>
      <c r="MON81"/>
      <c r="MOO81"/>
      <c r="MOP81"/>
      <c r="MOQ81"/>
      <c r="MOR81"/>
      <c r="MOS81"/>
      <c r="MOT81"/>
      <c r="MOU81"/>
      <c r="MOV81"/>
      <c r="MOW81"/>
      <c r="MOX81"/>
      <c r="MOY81"/>
      <c r="MOZ81"/>
      <c r="MPA81"/>
      <c r="MPB81"/>
      <c r="MPC81"/>
      <c r="MPD81"/>
      <c r="MPE81"/>
      <c r="MPF81"/>
      <c r="MPG81"/>
      <c r="MPH81"/>
      <c r="MPI81"/>
      <c r="MPJ81"/>
      <c r="MPK81"/>
      <c r="MPL81"/>
      <c r="MPM81"/>
      <c r="MPN81"/>
      <c r="MPO81"/>
      <c r="MPP81"/>
      <c r="MPQ81"/>
      <c r="MPR81"/>
      <c r="MPS81"/>
      <c r="MPT81"/>
      <c r="MPU81"/>
      <c r="MPV81"/>
      <c r="MPW81"/>
      <c r="MPX81"/>
      <c r="MPY81"/>
      <c r="MPZ81"/>
      <c r="MQA81"/>
      <c r="MQB81"/>
      <c r="MQC81"/>
      <c r="MQD81"/>
      <c r="MQE81"/>
      <c r="MQF81"/>
      <c r="MQG81"/>
      <c r="MQH81"/>
      <c r="MQI81"/>
      <c r="MQJ81"/>
      <c r="MQK81"/>
      <c r="MQL81"/>
      <c r="MQM81"/>
      <c r="MQN81"/>
      <c r="MQO81"/>
      <c r="MQP81"/>
      <c r="MQQ81"/>
      <c r="MQR81"/>
      <c r="MQS81"/>
      <c r="MQT81"/>
      <c r="MQU81"/>
      <c r="MQV81"/>
      <c r="MQW81"/>
      <c r="MQX81"/>
      <c r="MQY81"/>
      <c r="MQZ81"/>
      <c r="MRA81"/>
      <c r="MRB81"/>
      <c r="MRC81"/>
      <c r="MRD81"/>
      <c r="MRE81"/>
      <c r="MRF81"/>
      <c r="MRG81"/>
      <c r="MRH81"/>
      <c r="MRI81"/>
      <c r="MRJ81"/>
      <c r="MRK81"/>
      <c r="MRL81"/>
      <c r="MRM81"/>
      <c r="MRN81"/>
      <c r="MRO81"/>
      <c r="MRP81"/>
      <c r="MRQ81"/>
      <c r="MRR81"/>
      <c r="MRS81"/>
      <c r="MRT81"/>
      <c r="MRU81"/>
      <c r="MRV81"/>
      <c r="MRW81"/>
      <c r="MRX81"/>
      <c r="MRY81"/>
      <c r="MRZ81"/>
      <c r="MSA81"/>
      <c r="MSB81"/>
      <c r="MSC81"/>
      <c r="MSD81"/>
      <c r="MSE81"/>
      <c r="MSF81"/>
      <c r="MSG81"/>
      <c r="MSH81"/>
      <c r="MSI81"/>
      <c r="MSJ81"/>
      <c r="MSK81"/>
      <c r="MSL81"/>
      <c r="MSM81"/>
      <c r="MSN81"/>
      <c r="MSO81"/>
      <c r="MSP81"/>
      <c r="MSQ81"/>
      <c r="MSR81"/>
      <c r="MSS81"/>
      <c r="MST81"/>
      <c r="MSU81"/>
      <c r="MSV81"/>
      <c r="MSW81"/>
      <c r="MSX81"/>
      <c r="MSY81"/>
      <c r="MSZ81"/>
      <c r="MTA81"/>
      <c r="MTB81"/>
      <c r="MTC81"/>
      <c r="MTD81"/>
      <c r="MTE81"/>
      <c r="MTF81"/>
      <c r="MTG81"/>
      <c r="MTH81"/>
      <c r="MTI81"/>
      <c r="MTJ81"/>
      <c r="MTK81"/>
      <c r="MTL81"/>
      <c r="MTM81"/>
      <c r="MTN81"/>
      <c r="MTO81"/>
      <c r="MTP81"/>
      <c r="MTQ81"/>
      <c r="MTR81"/>
      <c r="MTS81"/>
      <c r="MTT81"/>
      <c r="MTU81"/>
      <c r="MTV81"/>
      <c r="MTW81"/>
      <c r="MTX81"/>
      <c r="MTY81"/>
      <c r="MTZ81"/>
      <c r="MUA81"/>
      <c r="MUB81"/>
      <c r="MUC81"/>
      <c r="MUD81"/>
      <c r="MUE81"/>
      <c r="MUF81"/>
      <c r="MUG81"/>
      <c r="MUH81"/>
      <c r="MUI81"/>
      <c r="MUJ81"/>
      <c r="MUK81"/>
      <c r="MUL81"/>
      <c r="MUM81"/>
      <c r="MUN81"/>
      <c r="MUO81"/>
      <c r="MUP81"/>
      <c r="MUQ81"/>
      <c r="MUR81"/>
      <c r="MUS81"/>
      <c r="MUT81"/>
      <c r="MUU81"/>
      <c r="MUV81"/>
      <c r="MUW81"/>
      <c r="MUX81"/>
      <c r="MUY81"/>
      <c r="MUZ81"/>
      <c r="MVA81"/>
      <c r="MVB81"/>
      <c r="MVC81"/>
      <c r="MVD81"/>
      <c r="MVE81"/>
      <c r="MVF81"/>
      <c r="MVG81"/>
      <c r="MVH81"/>
      <c r="MVI81"/>
      <c r="MVJ81"/>
      <c r="MVK81"/>
      <c r="MVL81"/>
      <c r="MVM81"/>
      <c r="MVN81"/>
      <c r="MVO81"/>
      <c r="MVP81"/>
      <c r="MVQ81"/>
      <c r="MVR81"/>
      <c r="MVS81"/>
      <c r="MVT81"/>
      <c r="MVU81"/>
      <c r="MVV81"/>
      <c r="MVW81"/>
      <c r="MVX81"/>
      <c r="MVY81"/>
      <c r="MVZ81"/>
      <c r="MWA81"/>
      <c r="MWB81"/>
      <c r="MWC81"/>
      <c r="MWD81"/>
      <c r="MWE81"/>
      <c r="MWF81"/>
      <c r="MWG81"/>
      <c r="MWH81"/>
      <c r="MWI81"/>
      <c r="MWJ81"/>
      <c r="MWK81"/>
      <c r="MWL81"/>
      <c r="MWM81"/>
      <c r="MWN81"/>
      <c r="MWO81"/>
      <c r="MWP81"/>
      <c r="MWQ81"/>
      <c r="MWR81"/>
      <c r="MWS81"/>
      <c r="MWT81"/>
      <c r="MWU81"/>
      <c r="MWV81"/>
      <c r="MWW81"/>
      <c r="MWX81"/>
      <c r="MWY81"/>
      <c r="MWZ81"/>
      <c r="MXA81"/>
      <c r="MXB81"/>
      <c r="MXC81"/>
      <c r="MXD81"/>
      <c r="MXE81"/>
      <c r="MXF81"/>
      <c r="MXG81"/>
      <c r="MXH81"/>
      <c r="MXI81"/>
      <c r="MXJ81"/>
      <c r="MXK81"/>
      <c r="MXL81"/>
      <c r="MXM81"/>
      <c r="MXN81"/>
      <c r="MXO81"/>
      <c r="MXP81"/>
      <c r="MXQ81"/>
      <c r="MXR81"/>
      <c r="MXS81"/>
      <c r="MXT81"/>
      <c r="MXU81"/>
      <c r="MXV81"/>
      <c r="MXW81"/>
      <c r="MXX81"/>
      <c r="MXY81"/>
      <c r="MXZ81"/>
      <c r="MYA81"/>
      <c r="MYB81"/>
      <c r="MYC81"/>
      <c r="MYD81"/>
      <c r="MYE81"/>
      <c r="MYF81"/>
      <c r="MYG81"/>
      <c r="MYH81"/>
      <c r="MYI81"/>
      <c r="MYJ81"/>
      <c r="MYK81"/>
      <c r="MYL81"/>
      <c r="MYM81"/>
      <c r="MYN81"/>
      <c r="MYO81"/>
      <c r="MYP81"/>
      <c r="MYQ81"/>
      <c r="MYR81"/>
      <c r="MYS81"/>
      <c r="MYT81"/>
      <c r="MYU81"/>
      <c r="MYV81"/>
      <c r="MYW81"/>
      <c r="MYX81"/>
      <c r="MYY81"/>
      <c r="MYZ81"/>
      <c r="MZA81"/>
      <c r="MZB81"/>
      <c r="MZC81"/>
      <c r="MZD81"/>
      <c r="MZE81"/>
      <c r="MZF81"/>
      <c r="MZG81"/>
      <c r="MZH81"/>
      <c r="MZI81"/>
      <c r="MZJ81"/>
      <c r="MZK81"/>
      <c r="MZL81"/>
      <c r="MZM81"/>
      <c r="MZN81"/>
      <c r="MZO81"/>
      <c r="MZP81"/>
      <c r="MZQ81"/>
      <c r="MZR81"/>
      <c r="MZS81"/>
      <c r="MZT81"/>
      <c r="MZU81"/>
      <c r="MZV81"/>
      <c r="MZW81"/>
      <c r="MZX81"/>
      <c r="MZY81"/>
      <c r="MZZ81"/>
      <c r="NAA81"/>
      <c r="NAB81"/>
      <c r="NAC81"/>
      <c r="NAD81"/>
      <c r="NAE81"/>
      <c r="NAF81"/>
      <c r="NAG81"/>
      <c r="NAH81"/>
      <c r="NAI81"/>
      <c r="NAJ81"/>
      <c r="NAK81"/>
      <c r="NAL81"/>
      <c r="NAM81"/>
      <c r="NAN81"/>
      <c r="NAO81"/>
      <c r="NAP81"/>
      <c r="NAQ81"/>
      <c r="NAR81"/>
      <c r="NAS81"/>
      <c r="NAT81"/>
      <c r="NAU81"/>
      <c r="NAV81"/>
      <c r="NAW81"/>
      <c r="NAX81"/>
      <c r="NAY81"/>
      <c r="NAZ81"/>
      <c r="NBA81"/>
      <c r="NBB81"/>
      <c r="NBC81"/>
      <c r="NBD81"/>
      <c r="NBE81"/>
      <c r="NBF81"/>
      <c r="NBG81"/>
      <c r="NBH81"/>
      <c r="NBI81"/>
      <c r="NBJ81"/>
      <c r="NBK81"/>
      <c r="NBL81"/>
      <c r="NBM81"/>
      <c r="NBN81"/>
      <c r="NBO81"/>
      <c r="NBP81"/>
      <c r="NBQ81"/>
      <c r="NBR81"/>
      <c r="NBS81"/>
      <c r="NBT81"/>
      <c r="NBU81"/>
      <c r="NBV81"/>
      <c r="NBW81"/>
      <c r="NBX81"/>
      <c r="NBY81"/>
      <c r="NBZ81"/>
      <c r="NCA81"/>
      <c r="NCB81"/>
      <c r="NCC81"/>
      <c r="NCD81"/>
      <c r="NCE81"/>
      <c r="NCF81"/>
      <c r="NCG81"/>
      <c r="NCH81"/>
      <c r="NCI81"/>
      <c r="NCJ81"/>
      <c r="NCK81"/>
      <c r="NCL81"/>
      <c r="NCM81"/>
      <c r="NCN81"/>
      <c r="NCO81"/>
      <c r="NCP81"/>
      <c r="NCQ81"/>
      <c r="NCR81"/>
      <c r="NCS81"/>
      <c r="NCT81"/>
      <c r="NCU81"/>
      <c r="NCV81"/>
      <c r="NCW81"/>
      <c r="NCX81"/>
      <c r="NCY81"/>
      <c r="NCZ81"/>
      <c r="NDA81"/>
      <c r="NDB81"/>
      <c r="NDC81"/>
      <c r="NDD81"/>
      <c r="NDE81"/>
      <c r="NDF81"/>
      <c r="NDG81"/>
      <c r="NDH81"/>
      <c r="NDI81"/>
      <c r="NDJ81"/>
      <c r="NDK81"/>
      <c r="NDL81"/>
      <c r="NDM81"/>
      <c r="NDN81"/>
      <c r="NDO81"/>
      <c r="NDP81"/>
      <c r="NDQ81"/>
      <c r="NDR81"/>
      <c r="NDS81"/>
      <c r="NDT81"/>
      <c r="NDU81"/>
      <c r="NDV81"/>
      <c r="NDW81"/>
      <c r="NDX81"/>
      <c r="NDY81"/>
      <c r="NDZ81"/>
      <c r="NEA81"/>
      <c r="NEB81"/>
      <c r="NEC81"/>
      <c r="NED81"/>
      <c r="NEE81"/>
      <c r="NEF81"/>
      <c r="NEG81"/>
      <c r="NEH81"/>
      <c r="NEI81"/>
      <c r="NEJ81"/>
      <c r="NEK81"/>
      <c r="NEL81"/>
      <c r="NEM81"/>
      <c r="NEN81"/>
      <c r="NEO81"/>
      <c r="NEP81"/>
      <c r="NEQ81"/>
      <c r="NER81"/>
      <c r="NES81"/>
      <c r="NET81"/>
      <c r="NEU81"/>
      <c r="NEV81"/>
      <c r="NEW81"/>
      <c r="NEX81"/>
      <c r="NEY81"/>
      <c r="NEZ81"/>
      <c r="NFA81"/>
      <c r="NFB81"/>
      <c r="NFC81"/>
      <c r="NFD81"/>
      <c r="NFE81"/>
      <c r="NFF81"/>
      <c r="NFG81"/>
      <c r="NFH81"/>
      <c r="NFI81"/>
      <c r="NFJ81"/>
      <c r="NFK81"/>
      <c r="NFL81"/>
      <c r="NFM81"/>
      <c r="NFN81"/>
      <c r="NFO81"/>
      <c r="NFP81"/>
      <c r="NFQ81"/>
      <c r="NFR81"/>
      <c r="NFS81"/>
      <c r="NFT81"/>
      <c r="NFU81"/>
      <c r="NFV81"/>
      <c r="NFW81"/>
      <c r="NFX81"/>
      <c r="NFY81"/>
      <c r="NFZ81"/>
      <c r="NGA81"/>
      <c r="NGB81"/>
      <c r="NGC81"/>
      <c r="NGD81"/>
      <c r="NGE81"/>
      <c r="NGF81"/>
      <c r="NGG81"/>
      <c r="NGH81"/>
      <c r="NGI81"/>
      <c r="NGJ81"/>
      <c r="NGK81"/>
      <c r="NGL81"/>
      <c r="NGM81"/>
      <c r="NGN81"/>
      <c r="NGO81"/>
      <c r="NGP81"/>
      <c r="NGQ81"/>
      <c r="NGR81"/>
      <c r="NGS81"/>
      <c r="NGT81"/>
      <c r="NGU81"/>
      <c r="NGV81"/>
      <c r="NGW81"/>
      <c r="NGX81"/>
      <c r="NGY81"/>
      <c r="NGZ81"/>
      <c r="NHA81"/>
      <c r="NHB81"/>
      <c r="NHC81"/>
      <c r="NHD81"/>
      <c r="NHE81"/>
      <c r="NHF81"/>
      <c r="NHG81"/>
      <c r="NHH81"/>
      <c r="NHI81"/>
      <c r="NHJ81"/>
      <c r="NHK81"/>
      <c r="NHL81"/>
      <c r="NHM81"/>
      <c r="NHN81"/>
      <c r="NHO81"/>
      <c r="NHP81"/>
      <c r="NHQ81"/>
      <c r="NHR81"/>
      <c r="NHS81"/>
      <c r="NHT81"/>
      <c r="NHU81"/>
      <c r="NHV81"/>
      <c r="NHW81"/>
      <c r="NHX81"/>
      <c r="NHY81"/>
      <c r="NHZ81"/>
      <c r="NIA81"/>
      <c r="NIB81"/>
      <c r="NIC81"/>
      <c r="NID81"/>
      <c r="NIE81"/>
      <c r="NIF81"/>
      <c r="NIG81"/>
      <c r="NIH81"/>
      <c r="NII81"/>
      <c r="NIJ81"/>
      <c r="NIK81"/>
      <c r="NIL81"/>
      <c r="NIM81"/>
      <c r="NIN81"/>
      <c r="NIO81"/>
      <c r="NIP81"/>
      <c r="NIQ81"/>
      <c r="NIR81"/>
      <c r="NIS81"/>
      <c r="NIT81"/>
      <c r="NIU81"/>
      <c r="NIV81"/>
      <c r="NIW81"/>
      <c r="NIX81"/>
      <c r="NIY81"/>
      <c r="NIZ81"/>
      <c r="NJA81"/>
      <c r="NJB81"/>
      <c r="NJC81"/>
      <c r="NJD81"/>
      <c r="NJE81"/>
      <c r="NJF81"/>
      <c r="NJG81"/>
      <c r="NJH81"/>
      <c r="NJI81"/>
      <c r="NJJ81"/>
      <c r="NJK81"/>
      <c r="NJL81"/>
      <c r="NJM81"/>
      <c r="NJN81"/>
      <c r="NJO81"/>
      <c r="NJP81"/>
      <c r="NJQ81"/>
      <c r="NJR81"/>
      <c r="NJS81"/>
      <c r="NJT81"/>
      <c r="NJU81"/>
      <c r="NJV81"/>
      <c r="NJW81"/>
      <c r="NJX81"/>
      <c r="NJY81"/>
      <c r="NJZ81"/>
      <c r="NKA81"/>
      <c r="NKB81"/>
      <c r="NKC81"/>
      <c r="NKD81"/>
      <c r="NKE81"/>
      <c r="NKF81"/>
      <c r="NKG81"/>
      <c r="NKH81"/>
      <c r="NKI81"/>
      <c r="NKJ81"/>
      <c r="NKK81"/>
      <c r="NKL81"/>
      <c r="NKM81"/>
      <c r="NKN81"/>
      <c r="NKO81"/>
      <c r="NKP81"/>
      <c r="NKQ81"/>
      <c r="NKR81"/>
      <c r="NKS81"/>
      <c r="NKT81"/>
      <c r="NKU81"/>
      <c r="NKV81"/>
      <c r="NKW81"/>
      <c r="NKX81"/>
      <c r="NKY81"/>
      <c r="NKZ81"/>
      <c r="NLA81"/>
      <c r="NLB81"/>
      <c r="NLC81"/>
      <c r="NLD81"/>
      <c r="NLE81"/>
      <c r="NLF81"/>
      <c r="NLG81"/>
      <c r="NLH81"/>
      <c r="NLI81"/>
      <c r="NLJ81"/>
      <c r="NLK81"/>
      <c r="NLL81"/>
      <c r="NLM81"/>
      <c r="NLN81"/>
      <c r="NLO81"/>
      <c r="NLP81"/>
      <c r="NLQ81"/>
      <c r="NLR81"/>
      <c r="NLS81"/>
      <c r="NLT81"/>
      <c r="NLU81"/>
      <c r="NLV81"/>
      <c r="NLW81"/>
      <c r="NLX81"/>
      <c r="NLY81"/>
      <c r="NLZ81"/>
      <c r="NMA81"/>
      <c r="NMB81"/>
      <c r="NMC81"/>
      <c r="NMD81"/>
      <c r="NME81"/>
      <c r="NMF81"/>
      <c r="NMG81"/>
      <c r="NMH81"/>
      <c r="NMI81"/>
      <c r="NMJ81"/>
      <c r="NMK81"/>
      <c r="NML81"/>
      <c r="NMM81"/>
      <c r="NMN81"/>
      <c r="NMO81"/>
      <c r="NMP81"/>
      <c r="NMQ81"/>
      <c r="NMR81"/>
      <c r="NMS81"/>
      <c r="NMT81"/>
      <c r="NMU81"/>
      <c r="NMV81"/>
      <c r="NMW81"/>
      <c r="NMX81"/>
      <c r="NMY81"/>
      <c r="NMZ81"/>
      <c r="NNA81"/>
      <c r="NNB81"/>
      <c r="NNC81"/>
      <c r="NND81"/>
      <c r="NNE81"/>
      <c r="NNF81"/>
      <c r="NNG81"/>
      <c r="NNH81"/>
      <c r="NNI81"/>
      <c r="NNJ81"/>
      <c r="NNK81"/>
      <c r="NNL81"/>
      <c r="NNM81"/>
      <c r="NNN81"/>
      <c r="NNO81"/>
      <c r="NNP81"/>
      <c r="NNQ81"/>
      <c r="NNR81"/>
      <c r="NNS81"/>
      <c r="NNT81"/>
      <c r="NNU81"/>
      <c r="NNV81"/>
      <c r="NNW81"/>
      <c r="NNX81"/>
      <c r="NNY81"/>
      <c r="NNZ81"/>
      <c r="NOA81"/>
      <c r="NOB81"/>
      <c r="NOC81"/>
      <c r="NOD81"/>
      <c r="NOE81"/>
      <c r="NOF81"/>
      <c r="NOG81"/>
      <c r="NOH81"/>
      <c r="NOI81"/>
      <c r="NOJ81"/>
      <c r="NOK81"/>
      <c r="NOL81"/>
      <c r="NOM81"/>
      <c r="NON81"/>
      <c r="NOO81"/>
      <c r="NOP81"/>
      <c r="NOQ81"/>
      <c r="NOR81"/>
      <c r="NOS81"/>
      <c r="NOT81"/>
      <c r="NOU81"/>
      <c r="NOV81"/>
      <c r="NOW81"/>
      <c r="NOX81"/>
      <c r="NOY81"/>
      <c r="NOZ81"/>
      <c r="NPA81"/>
      <c r="NPB81"/>
      <c r="NPC81"/>
      <c r="NPD81"/>
      <c r="NPE81"/>
      <c r="NPF81"/>
      <c r="NPG81"/>
      <c r="NPH81"/>
      <c r="NPI81"/>
      <c r="NPJ81"/>
      <c r="NPK81"/>
      <c r="NPL81"/>
      <c r="NPM81"/>
      <c r="NPN81"/>
      <c r="NPO81"/>
      <c r="NPP81"/>
      <c r="NPQ81"/>
      <c r="NPR81"/>
      <c r="NPS81"/>
      <c r="NPT81"/>
      <c r="NPU81"/>
      <c r="NPV81"/>
      <c r="NPW81"/>
      <c r="NPX81"/>
      <c r="NPY81"/>
      <c r="NPZ81"/>
      <c r="NQA81"/>
      <c r="NQB81"/>
      <c r="NQC81"/>
      <c r="NQD81"/>
      <c r="NQE81"/>
      <c r="NQF81"/>
      <c r="NQG81"/>
      <c r="NQH81"/>
      <c r="NQI81"/>
      <c r="NQJ81"/>
      <c r="NQK81"/>
      <c r="NQL81"/>
      <c r="NQM81"/>
      <c r="NQN81"/>
      <c r="NQO81"/>
      <c r="NQP81"/>
      <c r="NQQ81"/>
      <c r="NQR81"/>
      <c r="NQS81"/>
      <c r="NQT81"/>
      <c r="NQU81"/>
      <c r="NQV81"/>
      <c r="NQW81"/>
      <c r="NQX81"/>
      <c r="NQY81"/>
      <c r="NQZ81"/>
      <c r="NRA81"/>
      <c r="NRB81"/>
      <c r="NRC81"/>
      <c r="NRD81"/>
      <c r="NRE81"/>
      <c r="NRF81"/>
      <c r="NRG81"/>
      <c r="NRH81"/>
      <c r="NRI81"/>
      <c r="NRJ81"/>
      <c r="NRK81"/>
      <c r="NRL81"/>
      <c r="NRM81"/>
      <c r="NRN81"/>
      <c r="NRO81"/>
      <c r="NRP81"/>
      <c r="NRQ81"/>
      <c r="NRR81"/>
      <c r="NRS81"/>
      <c r="NRT81"/>
      <c r="NRU81"/>
      <c r="NRV81"/>
      <c r="NRW81"/>
      <c r="NRX81"/>
      <c r="NRY81"/>
      <c r="NRZ81"/>
      <c r="NSA81"/>
      <c r="NSB81"/>
      <c r="NSC81"/>
      <c r="NSD81"/>
      <c r="NSE81"/>
      <c r="NSF81"/>
      <c r="NSG81"/>
      <c r="NSH81"/>
      <c r="NSI81"/>
      <c r="NSJ81"/>
      <c r="NSK81"/>
      <c r="NSL81"/>
      <c r="NSM81"/>
      <c r="NSN81"/>
      <c r="NSO81"/>
      <c r="NSP81"/>
      <c r="NSQ81"/>
      <c r="NSR81"/>
      <c r="NSS81"/>
      <c r="NST81"/>
      <c r="NSU81"/>
      <c r="NSV81"/>
      <c r="NSW81"/>
      <c r="NSX81"/>
      <c r="NSY81"/>
      <c r="NSZ81"/>
      <c r="NTA81"/>
      <c r="NTB81"/>
      <c r="NTC81"/>
      <c r="NTD81"/>
      <c r="NTE81"/>
      <c r="NTF81"/>
      <c r="NTG81"/>
      <c r="NTH81"/>
      <c r="NTI81"/>
      <c r="NTJ81"/>
      <c r="NTK81"/>
      <c r="NTL81"/>
      <c r="NTM81"/>
      <c r="NTN81"/>
      <c r="NTO81"/>
      <c r="NTP81"/>
      <c r="NTQ81"/>
      <c r="NTR81"/>
      <c r="NTS81"/>
      <c r="NTT81"/>
      <c r="NTU81"/>
      <c r="NTV81"/>
      <c r="NTW81"/>
      <c r="NTX81"/>
      <c r="NTY81"/>
      <c r="NTZ81"/>
      <c r="NUA81"/>
      <c r="NUB81"/>
      <c r="NUC81"/>
      <c r="NUD81"/>
      <c r="NUE81"/>
      <c r="NUF81"/>
      <c r="NUG81"/>
      <c r="NUH81"/>
      <c r="NUI81"/>
      <c r="NUJ81"/>
      <c r="NUK81"/>
      <c r="NUL81"/>
      <c r="NUM81"/>
      <c r="NUN81"/>
      <c r="NUO81"/>
      <c r="NUP81"/>
      <c r="NUQ81"/>
      <c r="NUR81"/>
      <c r="NUS81"/>
      <c r="NUT81"/>
      <c r="NUU81"/>
      <c r="NUV81"/>
      <c r="NUW81"/>
      <c r="NUX81"/>
      <c r="NUY81"/>
      <c r="NUZ81"/>
      <c r="NVA81"/>
      <c r="NVB81"/>
      <c r="NVC81"/>
      <c r="NVD81"/>
      <c r="NVE81"/>
      <c r="NVF81"/>
      <c r="NVG81"/>
      <c r="NVH81"/>
      <c r="NVI81"/>
      <c r="NVJ81"/>
      <c r="NVK81"/>
      <c r="NVL81"/>
      <c r="NVM81"/>
      <c r="NVN81"/>
      <c r="NVO81"/>
      <c r="NVP81"/>
      <c r="NVQ81"/>
      <c r="NVR81"/>
      <c r="NVS81"/>
      <c r="NVT81"/>
      <c r="NVU81"/>
      <c r="NVV81"/>
      <c r="NVW81"/>
      <c r="NVX81"/>
      <c r="NVY81"/>
      <c r="NVZ81"/>
      <c r="NWA81"/>
      <c r="NWB81"/>
      <c r="NWC81"/>
      <c r="NWD81"/>
      <c r="NWE81"/>
      <c r="NWF81"/>
      <c r="NWG81"/>
      <c r="NWH81"/>
      <c r="NWI81"/>
      <c r="NWJ81"/>
      <c r="NWK81"/>
      <c r="NWL81"/>
      <c r="NWM81"/>
      <c r="NWN81"/>
      <c r="NWO81"/>
      <c r="NWP81"/>
      <c r="NWQ81"/>
      <c r="NWR81"/>
      <c r="NWS81"/>
      <c r="NWT81"/>
      <c r="NWU81"/>
      <c r="NWV81"/>
      <c r="NWW81"/>
      <c r="NWX81"/>
      <c r="NWY81"/>
      <c r="NWZ81"/>
      <c r="NXA81"/>
      <c r="NXB81"/>
      <c r="NXC81"/>
      <c r="NXD81"/>
      <c r="NXE81"/>
      <c r="NXF81"/>
      <c r="NXG81"/>
      <c r="NXH81"/>
      <c r="NXI81"/>
      <c r="NXJ81"/>
      <c r="NXK81"/>
      <c r="NXL81"/>
      <c r="NXM81"/>
      <c r="NXN81"/>
      <c r="NXO81"/>
      <c r="NXP81"/>
      <c r="NXQ81"/>
      <c r="NXR81"/>
      <c r="NXS81"/>
      <c r="NXT81"/>
      <c r="NXU81"/>
      <c r="NXV81"/>
      <c r="NXW81"/>
      <c r="NXX81"/>
      <c r="NXY81"/>
      <c r="NXZ81"/>
      <c r="NYA81"/>
      <c r="NYB81"/>
      <c r="NYC81"/>
      <c r="NYD81"/>
      <c r="NYE81"/>
      <c r="NYF81"/>
      <c r="NYG81"/>
      <c r="NYH81"/>
      <c r="NYI81"/>
      <c r="NYJ81"/>
      <c r="NYK81"/>
      <c r="NYL81"/>
      <c r="NYM81"/>
      <c r="NYN81"/>
      <c r="NYO81"/>
      <c r="NYP81"/>
      <c r="NYQ81"/>
      <c r="NYR81"/>
      <c r="NYS81"/>
      <c r="NYT81"/>
      <c r="NYU81"/>
      <c r="NYV81"/>
      <c r="NYW81"/>
      <c r="NYX81"/>
      <c r="NYY81"/>
      <c r="NYZ81"/>
      <c r="NZA81"/>
      <c r="NZB81"/>
      <c r="NZC81"/>
      <c r="NZD81"/>
      <c r="NZE81"/>
      <c r="NZF81"/>
      <c r="NZG81"/>
      <c r="NZH81"/>
      <c r="NZI81"/>
      <c r="NZJ81"/>
      <c r="NZK81"/>
      <c r="NZL81"/>
      <c r="NZM81"/>
      <c r="NZN81"/>
      <c r="NZO81"/>
      <c r="NZP81"/>
      <c r="NZQ81"/>
      <c r="NZR81"/>
      <c r="NZS81"/>
      <c r="NZT81"/>
      <c r="NZU81"/>
      <c r="NZV81"/>
      <c r="NZW81"/>
      <c r="NZX81"/>
      <c r="NZY81"/>
      <c r="NZZ81"/>
      <c r="OAA81"/>
      <c r="OAB81"/>
      <c r="OAC81"/>
      <c r="OAD81"/>
      <c r="OAE81"/>
      <c r="OAF81"/>
      <c r="OAG81"/>
      <c r="OAH81"/>
      <c r="OAI81"/>
      <c r="OAJ81"/>
      <c r="OAK81"/>
      <c r="OAL81"/>
      <c r="OAM81"/>
      <c r="OAN81"/>
      <c r="OAO81"/>
      <c r="OAP81"/>
      <c r="OAQ81"/>
      <c r="OAR81"/>
      <c r="OAS81"/>
      <c r="OAT81"/>
      <c r="OAU81"/>
      <c r="OAV81"/>
      <c r="OAW81"/>
      <c r="OAX81"/>
      <c r="OAY81"/>
      <c r="OAZ81"/>
      <c r="OBA81"/>
      <c r="OBB81"/>
      <c r="OBC81"/>
      <c r="OBD81"/>
      <c r="OBE81"/>
      <c r="OBF81"/>
      <c r="OBG81"/>
      <c r="OBH81"/>
      <c r="OBI81"/>
      <c r="OBJ81"/>
      <c r="OBK81"/>
      <c r="OBL81"/>
      <c r="OBM81"/>
      <c r="OBN81"/>
      <c r="OBO81"/>
      <c r="OBP81"/>
      <c r="OBQ81"/>
      <c r="OBR81"/>
      <c r="OBS81"/>
      <c r="OBT81"/>
      <c r="OBU81"/>
      <c r="OBV81"/>
      <c r="OBW81"/>
      <c r="OBX81"/>
      <c r="OBY81"/>
      <c r="OBZ81"/>
      <c r="OCA81"/>
      <c r="OCB81"/>
      <c r="OCC81"/>
      <c r="OCD81"/>
      <c r="OCE81"/>
      <c r="OCF81"/>
      <c r="OCG81"/>
      <c r="OCH81"/>
      <c r="OCI81"/>
      <c r="OCJ81"/>
      <c r="OCK81"/>
      <c r="OCL81"/>
      <c r="OCM81"/>
      <c r="OCN81"/>
      <c r="OCO81"/>
      <c r="OCP81"/>
      <c r="OCQ81"/>
      <c r="OCR81"/>
      <c r="OCS81"/>
      <c r="OCT81"/>
      <c r="OCU81"/>
      <c r="OCV81"/>
      <c r="OCW81"/>
      <c r="OCX81"/>
      <c r="OCY81"/>
      <c r="OCZ81"/>
      <c r="ODA81"/>
      <c r="ODB81"/>
      <c r="ODC81"/>
      <c r="ODD81"/>
      <c r="ODE81"/>
      <c r="ODF81"/>
      <c r="ODG81"/>
      <c r="ODH81"/>
      <c r="ODI81"/>
      <c r="ODJ81"/>
      <c r="ODK81"/>
      <c r="ODL81"/>
      <c r="ODM81"/>
      <c r="ODN81"/>
      <c r="ODO81"/>
      <c r="ODP81"/>
      <c r="ODQ81"/>
      <c r="ODR81"/>
      <c r="ODS81"/>
      <c r="ODT81"/>
      <c r="ODU81"/>
      <c r="ODV81"/>
      <c r="ODW81"/>
      <c r="ODX81"/>
      <c r="ODY81"/>
      <c r="ODZ81"/>
      <c r="OEA81"/>
      <c r="OEB81"/>
      <c r="OEC81"/>
      <c r="OED81"/>
      <c r="OEE81"/>
      <c r="OEF81"/>
      <c r="OEG81"/>
      <c r="OEH81"/>
      <c r="OEI81"/>
      <c r="OEJ81"/>
      <c r="OEK81"/>
      <c r="OEL81"/>
      <c r="OEM81"/>
      <c r="OEN81"/>
      <c r="OEO81"/>
      <c r="OEP81"/>
      <c r="OEQ81"/>
      <c r="OER81"/>
      <c r="OES81"/>
      <c r="OET81"/>
      <c r="OEU81"/>
      <c r="OEV81"/>
      <c r="OEW81"/>
      <c r="OEX81"/>
      <c r="OEY81"/>
      <c r="OEZ81"/>
      <c r="OFA81"/>
      <c r="OFB81"/>
      <c r="OFC81"/>
      <c r="OFD81"/>
      <c r="OFE81"/>
      <c r="OFF81"/>
      <c r="OFG81"/>
      <c r="OFH81"/>
      <c r="OFI81"/>
      <c r="OFJ81"/>
      <c r="OFK81"/>
      <c r="OFL81"/>
      <c r="OFM81"/>
      <c r="OFN81"/>
      <c r="OFO81"/>
      <c r="OFP81"/>
      <c r="OFQ81"/>
      <c r="OFR81"/>
      <c r="OFS81"/>
      <c r="OFT81"/>
      <c r="OFU81"/>
      <c r="OFV81"/>
      <c r="OFW81"/>
      <c r="OFX81"/>
      <c r="OFY81"/>
      <c r="OFZ81"/>
      <c r="OGA81"/>
      <c r="OGB81"/>
      <c r="OGC81"/>
      <c r="OGD81"/>
      <c r="OGE81"/>
      <c r="OGF81"/>
      <c r="OGG81"/>
      <c r="OGH81"/>
      <c r="OGI81"/>
      <c r="OGJ81"/>
      <c r="OGK81"/>
      <c r="OGL81"/>
      <c r="OGM81"/>
      <c r="OGN81"/>
      <c r="OGO81"/>
      <c r="OGP81"/>
      <c r="OGQ81"/>
      <c r="OGR81"/>
      <c r="OGS81"/>
      <c r="OGT81"/>
      <c r="OGU81"/>
      <c r="OGV81"/>
      <c r="OGW81"/>
      <c r="OGX81"/>
      <c r="OGY81"/>
      <c r="OGZ81"/>
      <c r="OHA81"/>
      <c r="OHB81"/>
      <c r="OHC81"/>
      <c r="OHD81"/>
      <c r="OHE81"/>
      <c r="OHF81"/>
      <c r="OHG81"/>
      <c r="OHH81"/>
      <c r="OHI81"/>
      <c r="OHJ81"/>
      <c r="OHK81"/>
      <c r="OHL81"/>
      <c r="OHM81"/>
      <c r="OHN81"/>
      <c r="OHO81"/>
      <c r="OHP81"/>
      <c r="OHQ81"/>
      <c r="OHR81"/>
      <c r="OHS81"/>
      <c r="OHT81"/>
      <c r="OHU81"/>
      <c r="OHV81"/>
      <c r="OHW81"/>
      <c r="OHX81"/>
      <c r="OHY81"/>
      <c r="OHZ81"/>
      <c r="OIA81"/>
      <c r="OIB81"/>
      <c r="OIC81"/>
      <c r="OID81"/>
      <c r="OIE81"/>
      <c r="OIF81"/>
      <c r="OIG81"/>
      <c r="OIH81"/>
      <c r="OII81"/>
      <c r="OIJ81"/>
      <c r="OIK81"/>
      <c r="OIL81"/>
      <c r="OIM81"/>
      <c r="OIN81"/>
      <c r="OIO81"/>
      <c r="OIP81"/>
      <c r="OIQ81"/>
      <c r="OIR81"/>
      <c r="OIS81"/>
      <c r="OIT81"/>
      <c r="OIU81"/>
      <c r="OIV81"/>
      <c r="OIW81"/>
      <c r="OIX81"/>
      <c r="OIY81"/>
      <c r="OIZ81"/>
      <c r="OJA81"/>
      <c r="OJB81"/>
      <c r="OJC81"/>
      <c r="OJD81"/>
      <c r="OJE81"/>
      <c r="OJF81"/>
      <c r="OJG81"/>
      <c r="OJH81"/>
      <c r="OJI81"/>
      <c r="OJJ81"/>
      <c r="OJK81"/>
      <c r="OJL81"/>
      <c r="OJM81"/>
      <c r="OJN81"/>
      <c r="OJO81"/>
      <c r="OJP81"/>
      <c r="OJQ81"/>
      <c r="OJR81"/>
      <c r="OJS81"/>
      <c r="OJT81"/>
      <c r="OJU81"/>
      <c r="OJV81"/>
      <c r="OJW81"/>
      <c r="OJX81"/>
      <c r="OJY81"/>
      <c r="OJZ81"/>
      <c r="OKA81"/>
      <c r="OKB81"/>
      <c r="OKC81"/>
      <c r="OKD81"/>
      <c r="OKE81"/>
      <c r="OKF81"/>
      <c r="OKG81"/>
      <c r="OKH81"/>
      <c r="OKI81"/>
      <c r="OKJ81"/>
      <c r="OKK81"/>
      <c r="OKL81"/>
      <c r="OKM81"/>
      <c r="OKN81"/>
      <c r="OKO81"/>
      <c r="OKP81"/>
      <c r="OKQ81"/>
      <c r="OKR81"/>
      <c r="OKS81"/>
      <c r="OKT81"/>
      <c r="OKU81"/>
      <c r="OKV81"/>
      <c r="OKW81"/>
      <c r="OKX81"/>
      <c r="OKY81"/>
      <c r="OKZ81"/>
      <c r="OLA81"/>
      <c r="OLB81"/>
      <c r="OLC81"/>
      <c r="OLD81"/>
      <c r="OLE81"/>
      <c r="OLF81"/>
      <c r="OLG81"/>
      <c r="OLH81"/>
      <c r="OLI81"/>
      <c r="OLJ81"/>
      <c r="OLK81"/>
      <c r="OLL81"/>
      <c r="OLM81"/>
      <c r="OLN81"/>
      <c r="OLO81"/>
      <c r="OLP81"/>
      <c r="OLQ81"/>
      <c r="OLR81"/>
      <c r="OLS81"/>
      <c r="OLT81"/>
      <c r="OLU81"/>
      <c r="OLV81"/>
      <c r="OLW81"/>
      <c r="OLX81"/>
      <c r="OLY81"/>
      <c r="OLZ81"/>
      <c r="OMA81"/>
      <c r="OMB81"/>
      <c r="OMC81"/>
      <c r="OMD81"/>
      <c r="OME81"/>
      <c r="OMF81"/>
      <c r="OMG81"/>
      <c r="OMH81"/>
      <c r="OMI81"/>
      <c r="OMJ81"/>
      <c r="OMK81"/>
      <c r="OML81"/>
      <c r="OMM81"/>
      <c r="OMN81"/>
      <c r="OMO81"/>
      <c r="OMP81"/>
      <c r="OMQ81"/>
      <c r="OMR81"/>
      <c r="OMS81"/>
      <c r="OMT81"/>
      <c r="OMU81"/>
      <c r="OMV81"/>
      <c r="OMW81"/>
      <c r="OMX81"/>
      <c r="OMY81"/>
      <c r="OMZ81"/>
      <c r="ONA81"/>
      <c r="ONB81"/>
      <c r="ONC81"/>
      <c r="OND81"/>
      <c r="ONE81"/>
      <c r="ONF81"/>
      <c r="ONG81"/>
      <c r="ONH81"/>
      <c r="ONI81"/>
      <c r="ONJ81"/>
      <c r="ONK81"/>
      <c r="ONL81"/>
      <c r="ONM81"/>
      <c r="ONN81"/>
      <c r="ONO81"/>
      <c r="ONP81"/>
      <c r="ONQ81"/>
      <c r="ONR81"/>
      <c r="ONS81"/>
      <c r="ONT81"/>
      <c r="ONU81"/>
      <c r="ONV81"/>
      <c r="ONW81"/>
      <c r="ONX81"/>
      <c r="ONY81"/>
      <c r="ONZ81"/>
      <c r="OOA81"/>
      <c r="OOB81"/>
      <c r="OOC81"/>
      <c r="OOD81"/>
      <c r="OOE81"/>
      <c r="OOF81"/>
      <c r="OOG81"/>
      <c r="OOH81"/>
      <c r="OOI81"/>
      <c r="OOJ81"/>
      <c r="OOK81"/>
      <c r="OOL81"/>
      <c r="OOM81"/>
      <c r="OON81"/>
      <c r="OOO81"/>
      <c r="OOP81"/>
      <c r="OOQ81"/>
      <c r="OOR81"/>
      <c r="OOS81"/>
      <c r="OOT81"/>
      <c r="OOU81"/>
      <c r="OOV81"/>
      <c r="OOW81"/>
      <c r="OOX81"/>
      <c r="OOY81"/>
      <c r="OOZ81"/>
      <c r="OPA81"/>
      <c r="OPB81"/>
      <c r="OPC81"/>
      <c r="OPD81"/>
      <c r="OPE81"/>
      <c r="OPF81"/>
      <c r="OPG81"/>
      <c r="OPH81"/>
      <c r="OPI81"/>
      <c r="OPJ81"/>
      <c r="OPK81"/>
      <c r="OPL81"/>
      <c r="OPM81"/>
      <c r="OPN81"/>
      <c r="OPO81"/>
      <c r="OPP81"/>
      <c r="OPQ81"/>
      <c r="OPR81"/>
      <c r="OPS81"/>
      <c r="OPT81"/>
      <c r="OPU81"/>
      <c r="OPV81"/>
      <c r="OPW81"/>
      <c r="OPX81"/>
      <c r="OPY81"/>
      <c r="OPZ81"/>
      <c r="OQA81"/>
      <c r="OQB81"/>
      <c r="OQC81"/>
      <c r="OQD81"/>
      <c r="OQE81"/>
      <c r="OQF81"/>
      <c r="OQG81"/>
      <c r="OQH81"/>
      <c r="OQI81"/>
      <c r="OQJ81"/>
      <c r="OQK81"/>
      <c r="OQL81"/>
      <c r="OQM81"/>
      <c r="OQN81"/>
      <c r="OQO81"/>
      <c r="OQP81"/>
      <c r="OQQ81"/>
      <c r="OQR81"/>
      <c r="OQS81"/>
      <c r="OQT81"/>
      <c r="OQU81"/>
      <c r="OQV81"/>
      <c r="OQW81"/>
      <c r="OQX81"/>
      <c r="OQY81"/>
      <c r="OQZ81"/>
      <c r="ORA81"/>
      <c r="ORB81"/>
      <c r="ORC81"/>
      <c r="ORD81"/>
      <c r="ORE81"/>
      <c r="ORF81"/>
      <c r="ORG81"/>
      <c r="ORH81"/>
      <c r="ORI81"/>
      <c r="ORJ81"/>
      <c r="ORK81"/>
      <c r="ORL81"/>
      <c r="ORM81"/>
      <c r="ORN81"/>
      <c r="ORO81"/>
      <c r="ORP81"/>
      <c r="ORQ81"/>
      <c r="ORR81"/>
      <c r="ORS81"/>
      <c r="ORT81"/>
      <c r="ORU81"/>
      <c r="ORV81"/>
      <c r="ORW81"/>
      <c r="ORX81"/>
      <c r="ORY81"/>
      <c r="ORZ81"/>
      <c r="OSA81"/>
      <c r="OSB81"/>
      <c r="OSC81"/>
      <c r="OSD81"/>
      <c r="OSE81"/>
      <c r="OSF81"/>
      <c r="OSG81"/>
      <c r="OSH81"/>
      <c r="OSI81"/>
      <c r="OSJ81"/>
      <c r="OSK81"/>
      <c r="OSL81"/>
      <c r="OSM81"/>
      <c r="OSN81"/>
      <c r="OSO81"/>
      <c r="OSP81"/>
      <c r="OSQ81"/>
      <c r="OSR81"/>
      <c r="OSS81"/>
      <c r="OST81"/>
      <c r="OSU81"/>
      <c r="OSV81"/>
      <c r="OSW81"/>
      <c r="OSX81"/>
      <c r="OSY81"/>
      <c r="OSZ81"/>
      <c r="OTA81"/>
      <c r="OTB81"/>
      <c r="OTC81"/>
      <c r="OTD81"/>
      <c r="OTE81"/>
      <c r="OTF81"/>
      <c r="OTG81"/>
      <c r="OTH81"/>
      <c r="OTI81"/>
      <c r="OTJ81"/>
      <c r="OTK81"/>
      <c r="OTL81"/>
      <c r="OTM81"/>
      <c r="OTN81"/>
      <c r="OTO81"/>
      <c r="OTP81"/>
      <c r="OTQ81"/>
      <c r="OTR81"/>
      <c r="OTS81"/>
      <c r="OTT81"/>
      <c r="OTU81"/>
      <c r="OTV81"/>
      <c r="OTW81"/>
      <c r="OTX81"/>
      <c r="OTY81"/>
      <c r="OTZ81"/>
      <c r="OUA81"/>
      <c r="OUB81"/>
      <c r="OUC81"/>
      <c r="OUD81"/>
      <c r="OUE81"/>
      <c r="OUF81"/>
      <c r="OUG81"/>
      <c r="OUH81"/>
      <c r="OUI81"/>
      <c r="OUJ81"/>
      <c r="OUK81"/>
      <c r="OUL81"/>
      <c r="OUM81"/>
      <c r="OUN81"/>
      <c r="OUO81"/>
      <c r="OUP81"/>
      <c r="OUQ81"/>
      <c r="OUR81"/>
      <c r="OUS81"/>
      <c r="OUT81"/>
      <c r="OUU81"/>
      <c r="OUV81"/>
      <c r="OUW81"/>
      <c r="OUX81"/>
      <c r="OUY81"/>
      <c r="OUZ81"/>
      <c r="OVA81"/>
      <c r="OVB81"/>
      <c r="OVC81"/>
      <c r="OVD81"/>
      <c r="OVE81"/>
      <c r="OVF81"/>
      <c r="OVG81"/>
      <c r="OVH81"/>
      <c r="OVI81"/>
      <c r="OVJ81"/>
      <c r="OVK81"/>
      <c r="OVL81"/>
      <c r="OVM81"/>
      <c r="OVN81"/>
      <c r="OVO81"/>
      <c r="OVP81"/>
      <c r="OVQ81"/>
      <c r="OVR81"/>
      <c r="OVS81"/>
      <c r="OVT81"/>
      <c r="OVU81"/>
      <c r="OVV81"/>
      <c r="OVW81"/>
      <c r="OVX81"/>
      <c r="OVY81"/>
      <c r="OVZ81"/>
      <c r="OWA81"/>
      <c r="OWB81"/>
      <c r="OWC81"/>
      <c r="OWD81"/>
      <c r="OWE81"/>
      <c r="OWF81"/>
      <c r="OWG81"/>
      <c r="OWH81"/>
      <c r="OWI81"/>
      <c r="OWJ81"/>
      <c r="OWK81"/>
      <c r="OWL81"/>
      <c r="OWM81"/>
      <c r="OWN81"/>
      <c r="OWO81"/>
      <c r="OWP81"/>
      <c r="OWQ81"/>
      <c r="OWR81"/>
      <c r="OWS81"/>
      <c r="OWT81"/>
      <c r="OWU81"/>
      <c r="OWV81"/>
      <c r="OWW81"/>
      <c r="OWX81"/>
      <c r="OWY81"/>
      <c r="OWZ81"/>
      <c r="OXA81"/>
      <c r="OXB81"/>
      <c r="OXC81"/>
      <c r="OXD81"/>
      <c r="OXE81"/>
      <c r="OXF81"/>
      <c r="OXG81"/>
      <c r="OXH81"/>
      <c r="OXI81"/>
      <c r="OXJ81"/>
      <c r="OXK81"/>
      <c r="OXL81"/>
      <c r="OXM81"/>
      <c r="OXN81"/>
      <c r="OXO81"/>
      <c r="OXP81"/>
      <c r="OXQ81"/>
      <c r="OXR81"/>
      <c r="OXS81"/>
      <c r="OXT81"/>
      <c r="OXU81"/>
      <c r="OXV81"/>
      <c r="OXW81"/>
      <c r="OXX81"/>
      <c r="OXY81"/>
      <c r="OXZ81"/>
      <c r="OYA81"/>
      <c r="OYB81"/>
      <c r="OYC81"/>
      <c r="OYD81"/>
      <c r="OYE81"/>
      <c r="OYF81"/>
      <c r="OYG81"/>
      <c r="OYH81"/>
      <c r="OYI81"/>
      <c r="OYJ81"/>
      <c r="OYK81"/>
      <c r="OYL81"/>
      <c r="OYM81"/>
      <c r="OYN81"/>
      <c r="OYO81"/>
      <c r="OYP81"/>
      <c r="OYQ81"/>
      <c r="OYR81"/>
      <c r="OYS81"/>
      <c r="OYT81"/>
      <c r="OYU81"/>
      <c r="OYV81"/>
      <c r="OYW81"/>
      <c r="OYX81"/>
      <c r="OYY81"/>
      <c r="OYZ81"/>
      <c r="OZA81"/>
      <c r="OZB81"/>
      <c r="OZC81"/>
      <c r="OZD81"/>
      <c r="OZE81"/>
      <c r="OZF81"/>
      <c r="OZG81"/>
      <c r="OZH81"/>
      <c r="OZI81"/>
      <c r="OZJ81"/>
      <c r="OZK81"/>
      <c r="OZL81"/>
      <c r="OZM81"/>
      <c r="OZN81"/>
      <c r="OZO81"/>
      <c r="OZP81"/>
      <c r="OZQ81"/>
      <c r="OZR81"/>
      <c r="OZS81"/>
      <c r="OZT81"/>
      <c r="OZU81"/>
      <c r="OZV81"/>
      <c r="OZW81"/>
      <c r="OZX81"/>
      <c r="OZY81"/>
      <c r="OZZ81"/>
      <c r="PAA81"/>
      <c r="PAB81"/>
      <c r="PAC81"/>
      <c r="PAD81"/>
      <c r="PAE81"/>
      <c r="PAF81"/>
      <c r="PAG81"/>
      <c r="PAH81"/>
      <c r="PAI81"/>
      <c r="PAJ81"/>
      <c r="PAK81"/>
      <c r="PAL81"/>
      <c r="PAM81"/>
      <c r="PAN81"/>
      <c r="PAO81"/>
      <c r="PAP81"/>
      <c r="PAQ81"/>
      <c r="PAR81"/>
      <c r="PAS81"/>
      <c r="PAT81"/>
      <c r="PAU81"/>
      <c r="PAV81"/>
      <c r="PAW81"/>
      <c r="PAX81"/>
      <c r="PAY81"/>
      <c r="PAZ81"/>
      <c r="PBA81"/>
      <c r="PBB81"/>
      <c r="PBC81"/>
      <c r="PBD81"/>
      <c r="PBE81"/>
      <c r="PBF81"/>
      <c r="PBG81"/>
      <c r="PBH81"/>
      <c r="PBI81"/>
      <c r="PBJ81"/>
      <c r="PBK81"/>
      <c r="PBL81"/>
      <c r="PBM81"/>
      <c r="PBN81"/>
      <c r="PBO81"/>
      <c r="PBP81"/>
      <c r="PBQ81"/>
      <c r="PBR81"/>
      <c r="PBS81"/>
      <c r="PBT81"/>
      <c r="PBU81"/>
      <c r="PBV81"/>
      <c r="PBW81"/>
      <c r="PBX81"/>
      <c r="PBY81"/>
      <c r="PBZ81"/>
      <c r="PCA81"/>
      <c r="PCB81"/>
      <c r="PCC81"/>
      <c r="PCD81"/>
      <c r="PCE81"/>
      <c r="PCF81"/>
      <c r="PCG81"/>
      <c r="PCH81"/>
      <c r="PCI81"/>
      <c r="PCJ81"/>
      <c r="PCK81"/>
      <c r="PCL81"/>
      <c r="PCM81"/>
      <c r="PCN81"/>
      <c r="PCO81"/>
      <c r="PCP81"/>
      <c r="PCQ81"/>
      <c r="PCR81"/>
      <c r="PCS81"/>
      <c r="PCT81"/>
      <c r="PCU81"/>
      <c r="PCV81"/>
      <c r="PCW81"/>
      <c r="PCX81"/>
      <c r="PCY81"/>
      <c r="PCZ81"/>
      <c r="PDA81"/>
      <c r="PDB81"/>
      <c r="PDC81"/>
      <c r="PDD81"/>
      <c r="PDE81"/>
      <c r="PDF81"/>
      <c r="PDG81"/>
      <c r="PDH81"/>
      <c r="PDI81"/>
      <c r="PDJ81"/>
      <c r="PDK81"/>
      <c r="PDL81"/>
      <c r="PDM81"/>
      <c r="PDN81"/>
      <c r="PDO81"/>
      <c r="PDP81"/>
      <c r="PDQ81"/>
      <c r="PDR81"/>
      <c r="PDS81"/>
      <c r="PDT81"/>
      <c r="PDU81"/>
      <c r="PDV81"/>
      <c r="PDW81"/>
      <c r="PDX81"/>
      <c r="PDY81"/>
      <c r="PDZ81"/>
      <c r="PEA81"/>
      <c r="PEB81"/>
      <c r="PEC81"/>
      <c r="PED81"/>
      <c r="PEE81"/>
      <c r="PEF81"/>
      <c r="PEG81"/>
      <c r="PEH81"/>
      <c r="PEI81"/>
      <c r="PEJ81"/>
      <c r="PEK81"/>
      <c r="PEL81"/>
      <c r="PEM81"/>
      <c r="PEN81"/>
      <c r="PEO81"/>
      <c r="PEP81"/>
      <c r="PEQ81"/>
      <c r="PER81"/>
      <c r="PES81"/>
      <c r="PET81"/>
      <c r="PEU81"/>
      <c r="PEV81"/>
      <c r="PEW81"/>
      <c r="PEX81"/>
      <c r="PEY81"/>
      <c r="PEZ81"/>
      <c r="PFA81"/>
      <c r="PFB81"/>
      <c r="PFC81"/>
      <c r="PFD81"/>
      <c r="PFE81"/>
      <c r="PFF81"/>
      <c r="PFG81"/>
      <c r="PFH81"/>
      <c r="PFI81"/>
      <c r="PFJ81"/>
      <c r="PFK81"/>
      <c r="PFL81"/>
      <c r="PFM81"/>
      <c r="PFN81"/>
      <c r="PFO81"/>
      <c r="PFP81"/>
      <c r="PFQ81"/>
      <c r="PFR81"/>
      <c r="PFS81"/>
      <c r="PFT81"/>
      <c r="PFU81"/>
      <c r="PFV81"/>
      <c r="PFW81"/>
      <c r="PFX81"/>
      <c r="PFY81"/>
      <c r="PFZ81"/>
      <c r="PGA81"/>
      <c r="PGB81"/>
      <c r="PGC81"/>
      <c r="PGD81"/>
      <c r="PGE81"/>
      <c r="PGF81"/>
      <c r="PGG81"/>
      <c r="PGH81"/>
      <c r="PGI81"/>
      <c r="PGJ81"/>
      <c r="PGK81"/>
      <c r="PGL81"/>
      <c r="PGM81"/>
      <c r="PGN81"/>
      <c r="PGO81"/>
      <c r="PGP81"/>
      <c r="PGQ81"/>
      <c r="PGR81"/>
      <c r="PGS81"/>
      <c r="PGT81"/>
      <c r="PGU81"/>
      <c r="PGV81"/>
      <c r="PGW81"/>
      <c r="PGX81"/>
      <c r="PGY81"/>
      <c r="PGZ81"/>
      <c r="PHA81"/>
      <c r="PHB81"/>
      <c r="PHC81"/>
      <c r="PHD81"/>
      <c r="PHE81"/>
      <c r="PHF81"/>
      <c r="PHG81"/>
      <c r="PHH81"/>
      <c r="PHI81"/>
      <c r="PHJ81"/>
      <c r="PHK81"/>
      <c r="PHL81"/>
      <c r="PHM81"/>
      <c r="PHN81"/>
      <c r="PHO81"/>
      <c r="PHP81"/>
      <c r="PHQ81"/>
      <c r="PHR81"/>
      <c r="PHS81"/>
      <c r="PHT81"/>
      <c r="PHU81"/>
      <c r="PHV81"/>
      <c r="PHW81"/>
      <c r="PHX81"/>
      <c r="PHY81"/>
      <c r="PHZ81"/>
      <c r="PIA81"/>
      <c r="PIB81"/>
      <c r="PIC81"/>
      <c r="PID81"/>
      <c r="PIE81"/>
      <c r="PIF81"/>
      <c r="PIG81"/>
      <c r="PIH81"/>
      <c r="PII81"/>
      <c r="PIJ81"/>
      <c r="PIK81"/>
      <c r="PIL81"/>
      <c r="PIM81"/>
      <c r="PIN81"/>
      <c r="PIO81"/>
      <c r="PIP81"/>
      <c r="PIQ81"/>
      <c r="PIR81"/>
      <c r="PIS81"/>
      <c r="PIT81"/>
      <c r="PIU81"/>
      <c r="PIV81"/>
      <c r="PIW81"/>
      <c r="PIX81"/>
      <c r="PIY81"/>
      <c r="PIZ81"/>
      <c r="PJA81"/>
      <c r="PJB81"/>
      <c r="PJC81"/>
      <c r="PJD81"/>
      <c r="PJE81"/>
      <c r="PJF81"/>
      <c r="PJG81"/>
      <c r="PJH81"/>
      <c r="PJI81"/>
      <c r="PJJ81"/>
      <c r="PJK81"/>
      <c r="PJL81"/>
      <c r="PJM81"/>
      <c r="PJN81"/>
      <c r="PJO81"/>
      <c r="PJP81"/>
      <c r="PJQ81"/>
      <c r="PJR81"/>
      <c r="PJS81"/>
      <c r="PJT81"/>
      <c r="PJU81"/>
      <c r="PJV81"/>
      <c r="PJW81"/>
      <c r="PJX81"/>
      <c r="PJY81"/>
      <c r="PJZ81"/>
      <c r="PKA81"/>
      <c r="PKB81"/>
      <c r="PKC81"/>
      <c r="PKD81"/>
      <c r="PKE81"/>
      <c r="PKF81"/>
      <c r="PKG81"/>
      <c r="PKH81"/>
      <c r="PKI81"/>
      <c r="PKJ81"/>
      <c r="PKK81"/>
      <c r="PKL81"/>
      <c r="PKM81"/>
      <c r="PKN81"/>
      <c r="PKO81"/>
      <c r="PKP81"/>
      <c r="PKQ81"/>
      <c r="PKR81"/>
      <c r="PKS81"/>
      <c r="PKT81"/>
      <c r="PKU81"/>
      <c r="PKV81"/>
      <c r="PKW81"/>
      <c r="PKX81"/>
      <c r="PKY81"/>
      <c r="PKZ81"/>
      <c r="PLA81"/>
      <c r="PLB81"/>
      <c r="PLC81"/>
      <c r="PLD81"/>
      <c r="PLE81"/>
      <c r="PLF81"/>
      <c r="PLG81"/>
      <c r="PLH81"/>
      <c r="PLI81"/>
      <c r="PLJ81"/>
      <c r="PLK81"/>
      <c r="PLL81"/>
      <c r="PLM81"/>
      <c r="PLN81"/>
      <c r="PLO81"/>
      <c r="PLP81"/>
      <c r="PLQ81"/>
      <c r="PLR81"/>
      <c r="PLS81"/>
      <c r="PLT81"/>
      <c r="PLU81"/>
      <c r="PLV81"/>
      <c r="PLW81"/>
      <c r="PLX81"/>
      <c r="PLY81"/>
      <c r="PLZ81"/>
      <c r="PMA81"/>
      <c r="PMB81"/>
      <c r="PMC81"/>
      <c r="PMD81"/>
      <c r="PME81"/>
      <c r="PMF81"/>
      <c r="PMG81"/>
      <c r="PMH81"/>
      <c r="PMI81"/>
      <c r="PMJ81"/>
      <c r="PMK81"/>
      <c r="PML81"/>
      <c r="PMM81"/>
      <c r="PMN81"/>
      <c r="PMO81"/>
      <c r="PMP81"/>
      <c r="PMQ81"/>
      <c r="PMR81"/>
      <c r="PMS81"/>
      <c r="PMT81"/>
      <c r="PMU81"/>
      <c r="PMV81"/>
      <c r="PMW81"/>
      <c r="PMX81"/>
      <c r="PMY81"/>
      <c r="PMZ81"/>
      <c r="PNA81"/>
      <c r="PNB81"/>
      <c r="PNC81"/>
      <c r="PND81"/>
      <c r="PNE81"/>
      <c r="PNF81"/>
      <c r="PNG81"/>
      <c r="PNH81"/>
      <c r="PNI81"/>
      <c r="PNJ81"/>
      <c r="PNK81"/>
      <c r="PNL81"/>
      <c r="PNM81"/>
      <c r="PNN81"/>
      <c r="PNO81"/>
      <c r="PNP81"/>
      <c r="PNQ81"/>
      <c r="PNR81"/>
      <c r="PNS81"/>
      <c r="PNT81"/>
      <c r="PNU81"/>
      <c r="PNV81"/>
      <c r="PNW81"/>
      <c r="PNX81"/>
      <c r="PNY81"/>
      <c r="PNZ81"/>
      <c r="POA81"/>
      <c r="POB81"/>
      <c r="POC81"/>
      <c r="POD81"/>
      <c r="POE81"/>
      <c r="POF81"/>
      <c r="POG81"/>
      <c r="POH81"/>
      <c r="POI81"/>
      <c r="POJ81"/>
      <c r="POK81"/>
      <c r="POL81"/>
      <c r="POM81"/>
      <c r="PON81"/>
      <c r="POO81"/>
      <c r="POP81"/>
      <c r="POQ81"/>
      <c r="POR81"/>
      <c r="POS81"/>
      <c r="POT81"/>
      <c r="POU81"/>
      <c r="POV81"/>
      <c r="POW81"/>
      <c r="POX81"/>
      <c r="POY81"/>
      <c r="POZ81"/>
      <c r="PPA81"/>
      <c r="PPB81"/>
      <c r="PPC81"/>
      <c r="PPD81"/>
      <c r="PPE81"/>
      <c r="PPF81"/>
      <c r="PPG81"/>
      <c r="PPH81"/>
      <c r="PPI81"/>
      <c r="PPJ81"/>
      <c r="PPK81"/>
      <c r="PPL81"/>
      <c r="PPM81"/>
      <c r="PPN81"/>
      <c r="PPO81"/>
      <c r="PPP81"/>
      <c r="PPQ81"/>
      <c r="PPR81"/>
      <c r="PPS81"/>
      <c r="PPT81"/>
      <c r="PPU81"/>
      <c r="PPV81"/>
      <c r="PPW81"/>
      <c r="PPX81"/>
      <c r="PPY81"/>
      <c r="PPZ81"/>
      <c r="PQA81"/>
      <c r="PQB81"/>
      <c r="PQC81"/>
      <c r="PQD81"/>
      <c r="PQE81"/>
      <c r="PQF81"/>
      <c r="PQG81"/>
      <c r="PQH81"/>
      <c r="PQI81"/>
      <c r="PQJ81"/>
      <c r="PQK81"/>
      <c r="PQL81"/>
      <c r="PQM81"/>
      <c r="PQN81"/>
      <c r="PQO81"/>
      <c r="PQP81"/>
      <c r="PQQ81"/>
      <c r="PQR81"/>
      <c r="PQS81"/>
      <c r="PQT81"/>
      <c r="PQU81"/>
      <c r="PQV81"/>
      <c r="PQW81"/>
      <c r="PQX81"/>
      <c r="PQY81"/>
      <c r="PQZ81"/>
      <c r="PRA81"/>
      <c r="PRB81"/>
      <c r="PRC81"/>
      <c r="PRD81"/>
      <c r="PRE81"/>
      <c r="PRF81"/>
      <c r="PRG81"/>
      <c r="PRH81"/>
      <c r="PRI81"/>
      <c r="PRJ81"/>
      <c r="PRK81"/>
      <c r="PRL81"/>
      <c r="PRM81"/>
      <c r="PRN81"/>
      <c r="PRO81"/>
      <c r="PRP81"/>
      <c r="PRQ81"/>
      <c r="PRR81"/>
      <c r="PRS81"/>
      <c r="PRT81"/>
      <c r="PRU81"/>
      <c r="PRV81"/>
      <c r="PRW81"/>
      <c r="PRX81"/>
      <c r="PRY81"/>
      <c r="PRZ81"/>
      <c r="PSA81"/>
      <c r="PSB81"/>
      <c r="PSC81"/>
      <c r="PSD81"/>
      <c r="PSE81"/>
      <c r="PSF81"/>
      <c r="PSG81"/>
      <c r="PSH81"/>
      <c r="PSI81"/>
      <c r="PSJ81"/>
      <c r="PSK81"/>
      <c r="PSL81"/>
      <c r="PSM81"/>
      <c r="PSN81"/>
      <c r="PSO81"/>
      <c r="PSP81"/>
      <c r="PSQ81"/>
      <c r="PSR81"/>
      <c r="PSS81"/>
      <c r="PST81"/>
      <c r="PSU81"/>
      <c r="PSV81"/>
      <c r="PSW81"/>
      <c r="PSX81"/>
      <c r="PSY81"/>
      <c r="PSZ81"/>
      <c r="PTA81"/>
      <c r="PTB81"/>
      <c r="PTC81"/>
      <c r="PTD81"/>
      <c r="PTE81"/>
      <c r="PTF81"/>
      <c r="PTG81"/>
      <c r="PTH81"/>
      <c r="PTI81"/>
      <c r="PTJ81"/>
      <c r="PTK81"/>
      <c r="PTL81"/>
      <c r="PTM81"/>
      <c r="PTN81"/>
      <c r="PTO81"/>
      <c r="PTP81"/>
      <c r="PTQ81"/>
      <c r="PTR81"/>
      <c r="PTS81"/>
      <c r="PTT81"/>
      <c r="PTU81"/>
      <c r="PTV81"/>
      <c r="PTW81"/>
      <c r="PTX81"/>
      <c r="PTY81"/>
      <c r="PTZ81"/>
      <c r="PUA81"/>
      <c r="PUB81"/>
      <c r="PUC81"/>
      <c r="PUD81"/>
      <c r="PUE81"/>
      <c r="PUF81"/>
      <c r="PUG81"/>
      <c r="PUH81"/>
      <c r="PUI81"/>
      <c r="PUJ81"/>
      <c r="PUK81"/>
      <c r="PUL81"/>
      <c r="PUM81"/>
      <c r="PUN81"/>
      <c r="PUO81"/>
      <c r="PUP81"/>
      <c r="PUQ81"/>
      <c r="PUR81"/>
      <c r="PUS81"/>
      <c r="PUT81"/>
      <c r="PUU81"/>
      <c r="PUV81"/>
      <c r="PUW81"/>
      <c r="PUX81"/>
      <c r="PUY81"/>
      <c r="PUZ81"/>
      <c r="PVA81"/>
      <c r="PVB81"/>
      <c r="PVC81"/>
      <c r="PVD81"/>
      <c r="PVE81"/>
      <c r="PVF81"/>
      <c r="PVG81"/>
      <c r="PVH81"/>
      <c r="PVI81"/>
      <c r="PVJ81"/>
      <c r="PVK81"/>
      <c r="PVL81"/>
      <c r="PVM81"/>
      <c r="PVN81"/>
      <c r="PVO81"/>
      <c r="PVP81"/>
      <c r="PVQ81"/>
      <c r="PVR81"/>
      <c r="PVS81"/>
      <c r="PVT81"/>
      <c r="PVU81"/>
      <c r="PVV81"/>
      <c r="PVW81"/>
      <c r="PVX81"/>
      <c r="PVY81"/>
      <c r="PVZ81"/>
      <c r="PWA81"/>
      <c r="PWB81"/>
      <c r="PWC81"/>
      <c r="PWD81"/>
      <c r="PWE81"/>
      <c r="PWF81"/>
      <c r="PWG81"/>
      <c r="PWH81"/>
      <c r="PWI81"/>
      <c r="PWJ81"/>
      <c r="PWK81"/>
      <c r="PWL81"/>
      <c r="PWM81"/>
      <c r="PWN81"/>
      <c r="PWO81"/>
      <c r="PWP81"/>
      <c r="PWQ81"/>
      <c r="PWR81"/>
      <c r="PWS81"/>
      <c r="PWT81"/>
      <c r="PWU81"/>
      <c r="PWV81"/>
      <c r="PWW81"/>
      <c r="PWX81"/>
      <c r="PWY81"/>
      <c r="PWZ81"/>
      <c r="PXA81"/>
      <c r="PXB81"/>
      <c r="PXC81"/>
      <c r="PXD81"/>
      <c r="PXE81"/>
      <c r="PXF81"/>
      <c r="PXG81"/>
      <c r="PXH81"/>
      <c r="PXI81"/>
      <c r="PXJ81"/>
      <c r="PXK81"/>
      <c r="PXL81"/>
      <c r="PXM81"/>
      <c r="PXN81"/>
      <c r="PXO81"/>
      <c r="PXP81"/>
      <c r="PXQ81"/>
      <c r="PXR81"/>
      <c r="PXS81"/>
      <c r="PXT81"/>
      <c r="PXU81"/>
      <c r="PXV81"/>
      <c r="PXW81"/>
      <c r="PXX81"/>
      <c r="PXY81"/>
      <c r="PXZ81"/>
      <c r="PYA81"/>
      <c r="PYB81"/>
      <c r="PYC81"/>
      <c r="PYD81"/>
      <c r="PYE81"/>
      <c r="PYF81"/>
      <c r="PYG81"/>
      <c r="PYH81"/>
      <c r="PYI81"/>
      <c r="PYJ81"/>
      <c r="PYK81"/>
      <c r="PYL81"/>
      <c r="PYM81"/>
      <c r="PYN81"/>
      <c r="PYO81"/>
      <c r="PYP81"/>
      <c r="PYQ81"/>
      <c r="PYR81"/>
      <c r="PYS81"/>
      <c r="PYT81"/>
      <c r="PYU81"/>
      <c r="PYV81"/>
      <c r="PYW81"/>
      <c r="PYX81"/>
      <c r="PYY81"/>
      <c r="PYZ81"/>
      <c r="PZA81"/>
      <c r="PZB81"/>
      <c r="PZC81"/>
      <c r="PZD81"/>
      <c r="PZE81"/>
      <c r="PZF81"/>
      <c r="PZG81"/>
      <c r="PZH81"/>
      <c r="PZI81"/>
      <c r="PZJ81"/>
      <c r="PZK81"/>
      <c r="PZL81"/>
      <c r="PZM81"/>
      <c r="PZN81"/>
      <c r="PZO81"/>
      <c r="PZP81"/>
      <c r="PZQ81"/>
      <c r="PZR81"/>
      <c r="PZS81"/>
      <c r="PZT81"/>
      <c r="PZU81"/>
      <c r="PZV81"/>
      <c r="PZW81"/>
      <c r="PZX81"/>
      <c r="PZY81"/>
      <c r="PZZ81"/>
      <c r="QAA81"/>
      <c r="QAB81"/>
      <c r="QAC81"/>
      <c r="QAD81"/>
      <c r="QAE81"/>
      <c r="QAF81"/>
      <c r="QAG81"/>
      <c r="QAH81"/>
      <c r="QAI81"/>
      <c r="QAJ81"/>
      <c r="QAK81"/>
      <c r="QAL81"/>
      <c r="QAM81"/>
      <c r="QAN81"/>
      <c r="QAO81"/>
      <c r="QAP81"/>
      <c r="QAQ81"/>
      <c r="QAR81"/>
      <c r="QAS81"/>
      <c r="QAT81"/>
      <c r="QAU81"/>
      <c r="QAV81"/>
      <c r="QAW81"/>
      <c r="QAX81"/>
      <c r="QAY81"/>
      <c r="QAZ81"/>
      <c r="QBA81"/>
      <c r="QBB81"/>
      <c r="QBC81"/>
      <c r="QBD81"/>
      <c r="QBE81"/>
      <c r="QBF81"/>
      <c r="QBG81"/>
      <c r="QBH81"/>
      <c r="QBI81"/>
      <c r="QBJ81"/>
      <c r="QBK81"/>
      <c r="QBL81"/>
      <c r="QBM81"/>
      <c r="QBN81"/>
      <c r="QBO81"/>
      <c r="QBP81"/>
      <c r="QBQ81"/>
      <c r="QBR81"/>
      <c r="QBS81"/>
      <c r="QBT81"/>
      <c r="QBU81"/>
      <c r="QBV81"/>
      <c r="QBW81"/>
      <c r="QBX81"/>
      <c r="QBY81"/>
      <c r="QBZ81"/>
      <c r="QCA81"/>
      <c r="QCB81"/>
      <c r="QCC81"/>
      <c r="QCD81"/>
      <c r="QCE81"/>
      <c r="QCF81"/>
      <c r="QCG81"/>
      <c r="QCH81"/>
      <c r="QCI81"/>
      <c r="QCJ81"/>
      <c r="QCK81"/>
      <c r="QCL81"/>
      <c r="QCM81"/>
      <c r="QCN81"/>
      <c r="QCO81"/>
      <c r="QCP81"/>
      <c r="QCQ81"/>
      <c r="QCR81"/>
      <c r="QCS81"/>
      <c r="QCT81"/>
      <c r="QCU81"/>
      <c r="QCV81"/>
      <c r="QCW81"/>
      <c r="QCX81"/>
      <c r="QCY81"/>
      <c r="QCZ81"/>
      <c r="QDA81"/>
      <c r="QDB81"/>
      <c r="QDC81"/>
      <c r="QDD81"/>
      <c r="QDE81"/>
      <c r="QDF81"/>
      <c r="QDG81"/>
      <c r="QDH81"/>
      <c r="QDI81"/>
      <c r="QDJ81"/>
      <c r="QDK81"/>
      <c r="QDL81"/>
      <c r="QDM81"/>
      <c r="QDN81"/>
      <c r="QDO81"/>
      <c r="QDP81"/>
      <c r="QDQ81"/>
      <c r="QDR81"/>
      <c r="QDS81"/>
      <c r="QDT81"/>
      <c r="QDU81"/>
      <c r="QDV81"/>
      <c r="QDW81"/>
      <c r="QDX81"/>
      <c r="QDY81"/>
      <c r="QDZ81"/>
      <c r="QEA81"/>
      <c r="QEB81"/>
      <c r="QEC81"/>
      <c r="QED81"/>
      <c r="QEE81"/>
      <c r="QEF81"/>
      <c r="QEG81"/>
      <c r="QEH81"/>
      <c r="QEI81"/>
      <c r="QEJ81"/>
      <c r="QEK81"/>
      <c r="QEL81"/>
      <c r="QEM81"/>
      <c r="QEN81"/>
      <c r="QEO81"/>
      <c r="QEP81"/>
      <c r="QEQ81"/>
      <c r="QER81"/>
      <c r="QES81"/>
      <c r="QET81"/>
      <c r="QEU81"/>
      <c r="QEV81"/>
      <c r="QEW81"/>
      <c r="QEX81"/>
      <c r="QEY81"/>
      <c r="QEZ81"/>
      <c r="QFA81"/>
      <c r="QFB81"/>
      <c r="QFC81"/>
      <c r="QFD81"/>
      <c r="QFE81"/>
      <c r="QFF81"/>
      <c r="QFG81"/>
      <c r="QFH81"/>
      <c r="QFI81"/>
      <c r="QFJ81"/>
      <c r="QFK81"/>
      <c r="QFL81"/>
      <c r="QFM81"/>
      <c r="QFN81"/>
      <c r="QFO81"/>
      <c r="QFP81"/>
      <c r="QFQ81"/>
      <c r="QFR81"/>
      <c r="QFS81"/>
      <c r="QFT81"/>
      <c r="QFU81"/>
      <c r="QFV81"/>
      <c r="QFW81"/>
      <c r="QFX81"/>
      <c r="QFY81"/>
      <c r="QFZ81"/>
      <c r="QGA81"/>
      <c r="QGB81"/>
      <c r="QGC81"/>
      <c r="QGD81"/>
      <c r="QGE81"/>
      <c r="QGF81"/>
      <c r="QGG81"/>
      <c r="QGH81"/>
      <c r="QGI81"/>
      <c r="QGJ81"/>
      <c r="QGK81"/>
      <c r="QGL81"/>
      <c r="QGM81"/>
      <c r="QGN81"/>
      <c r="QGO81"/>
      <c r="QGP81"/>
      <c r="QGQ81"/>
      <c r="QGR81"/>
      <c r="QGS81"/>
      <c r="QGT81"/>
      <c r="QGU81"/>
      <c r="QGV81"/>
      <c r="QGW81"/>
      <c r="QGX81"/>
      <c r="QGY81"/>
      <c r="QGZ81"/>
      <c r="QHA81"/>
      <c r="QHB81"/>
      <c r="QHC81"/>
      <c r="QHD81"/>
      <c r="QHE81"/>
      <c r="QHF81"/>
      <c r="QHG81"/>
      <c r="QHH81"/>
      <c r="QHI81"/>
      <c r="QHJ81"/>
      <c r="QHK81"/>
      <c r="QHL81"/>
      <c r="QHM81"/>
      <c r="QHN81"/>
      <c r="QHO81"/>
      <c r="QHP81"/>
      <c r="QHQ81"/>
      <c r="QHR81"/>
      <c r="QHS81"/>
      <c r="QHT81"/>
      <c r="QHU81"/>
      <c r="QHV81"/>
      <c r="QHW81"/>
      <c r="QHX81"/>
      <c r="QHY81"/>
      <c r="QHZ81"/>
      <c r="QIA81"/>
      <c r="QIB81"/>
      <c r="QIC81"/>
      <c r="QID81"/>
      <c r="QIE81"/>
      <c r="QIF81"/>
      <c r="QIG81"/>
      <c r="QIH81"/>
      <c r="QII81"/>
      <c r="QIJ81"/>
      <c r="QIK81"/>
      <c r="QIL81"/>
      <c r="QIM81"/>
      <c r="QIN81"/>
      <c r="QIO81"/>
      <c r="QIP81"/>
      <c r="QIQ81"/>
      <c r="QIR81"/>
      <c r="QIS81"/>
      <c r="QIT81"/>
      <c r="QIU81"/>
      <c r="QIV81"/>
      <c r="QIW81"/>
      <c r="QIX81"/>
      <c r="QIY81"/>
      <c r="QIZ81"/>
      <c r="QJA81"/>
      <c r="QJB81"/>
      <c r="QJC81"/>
      <c r="QJD81"/>
      <c r="QJE81"/>
      <c r="QJF81"/>
      <c r="QJG81"/>
      <c r="QJH81"/>
      <c r="QJI81"/>
      <c r="QJJ81"/>
      <c r="QJK81"/>
      <c r="QJL81"/>
      <c r="QJM81"/>
      <c r="QJN81"/>
      <c r="QJO81"/>
      <c r="QJP81"/>
      <c r="QJQ81"/>
      <c r="QJR81"/>
      <c r="QJS81"/>
      <c r="QJT81"/>
      <c r="QJU81"/>
      <c r="QJV81"/>
      <c r="QJW81"/>
      <c r="QJX81"/>
      <c r="QJY81"/>
      <c r="QJZ81"/>
      <c r="QKA81"/>
      <c r="QKB81"/>
      <c r="QKC81"/>
      <c r="QKD81"/>
      <c r="QKE81"/>
      <c r="QKF81"/>
      <c r="QKG81"/>
      <c r="QKH81"/>
      <c r="QKI81"/>
      <c r="QKJ81"/>
      <c r="QKK81"/>
      <c r="QKL81"/>
      <c r="QKM81"/>
      <c r="QKN81"/>
      <c r="QKO81"/>
      <c r="QKP81"/>
      <c r="QKQ81"/>
      <c r="QKR81"/>
      <c r="QKS81"/>
      <c r="QKT81"/>
      <c r="QKU81"/>
      <c r="QKV81"/>
      <c r="QKW81"/>
      <c r="QKX81"/>
      <c r="QKY81"/>
      <c r="QKZ81"/>
      <c r="QLA81"/>
      <c r="QLB81"/>
      <c r="QLC81"/>
      <c r="QLD81"/>
      <c r="QLE81"/>
      <c r="QLF81"/>
      <c r="QLG81"/>
      <c r="QLH81"/>
      <c r="QLI81"/>
      <c r="QLJ81"/>
      <c r="QLK81"/>
      <c r="QLL81"/>
      <c r="QLM81"/>
      <c r="QLN81"/>
      <c r="QLO81"/>
      <c r="QLP81"/>
      <c r="QLQ81"/>
      <c r="QLR81"/>
      <c r="QLS81"/>
      <c r="QLT81"/>
      <c r="QLU81"/>
      <c r="QLV81"/>
      <c r="QLW81"/>
      <c r="QLX81"/>
      <c r="QLY81"/>
      <c r="QLZ81"/>
      <c r="QMA81"/>
      <c r="QMB81"/>
      <c r="QMC81"/>
      <c r="QMD81"/>
      <c r="QME81"/>
      <c r="QMF81"/>
      <c r="QMG81"/>
      <c r="QMH81"/>
      <c r="QMI81"/>
      <c r="QMJ81"/>
      <c r="QMK81"/>
      <c r="QML81"/>
      <c r="QMM81"/>
      <c r="QMN81"/>
      <c r="QMO81"/>
      <c r="QMP81"/>
      <c r="QMQ81"/>
      <c r="QMR81"/>
      <c r="QMS81"/>
      <c r="QMT81"/>
      <c r="QMU81"/>
      <c r="QMV81"/>
      <c r="QMW81"/>
      <c r="QMX81"/>
      <c r="QMY81"/>
      <c r="QMZ81"/>
      <c r="QNA81"/>
      <c r="QNB81"/>
      <c r="QNC81"/>
      <c r="QND81"/>
      <c r="QNE81"/>
      <c r="QNF81"/>
      <c r="QNG81"/>
      <c r="QNH81"/>
      <c r="QNI81"/>
      <c r="QNJ81"/>
      <c r="QNK81"/>
      <c r="QNL81"/>
      <c r="QNM81"/>
      <c r="QNN81"/>
      <c r="QNO81"/>
      <c r="QNP81"/>
      <c r="QNQ81"/>
      <c r="QNR81"/>
      <c r="QNS81"/>
      <c r="QNT81"/>
      <c r="QNU81"/>
      <c r="QNV81"/>
      <c r="QNW81"/>
      <c r="QNX81"/>
      <c r="QNY81"/>
      <c r="QNZ81"/>
      <c r="QOA81"/>
      <c r="QOB81"/>
      <c r="QOC81"/>
      <c r="QOD81"/>
      <c r="QOE81"/>
      <c r="QOF81"/>
      <c r="QOG81"/>
      <c r="QOH81"/>
      <c r="QOI81"/>
      <c r="QOJ81"/>
      <c r="QOK81"/>
      <c r="QOL81"/>
      <c r="QOM81"/>
      <c r="QON81"/>
      <c r="QOO81"/>
      <c r="QOP81"/>
      <c r="QOQ81"/>
      <c r="QOR81"/>
      <c r="QOS81"/>
      <c r="QOT81"/>
      <c r="QOU81"/>
      <c r="QOV81"/>
      <c r="QOW81"/>
      <c r="QOX81"/>
      <c r="QOY81"/>
      <c r="QOZ81"/>
      <c r="QPA81"/>
      <c r="QPB81"/>
      <c r="QPC81"/>
      <c r="QPD81"/>
      <c r="QPE81"/>
      <c r="QPF81"/>
      <c r="QPG81"/>
      <c r="QPH81"/>
      <c r="QPI81"/>
      <c r="QPJ81"/>
      <c r="QPK81"/>
      <c r="QPL81"/>
      <c r="QPM81"/>
      <c r="QPN81"/>
      <c r="QPO81"/>
      <c r="QPP81"/>
      <c r="QPQ81"/>
      <c r="QPR81"/>
      <c r="QPS81"/>
      <c r="QPT81"/>
      <c r="QPU81"/>
      <c r="QPV81"/>
      <c r="QPW81"/>
      <c r="QPX81"/>
      <c r="QPY81"/>
      <c r="QPZ81"/>
      <c r="QQA81"/>
      <c r="QQB81"/>
      <c r="QQC81"/>
      <c r="QQD81"/>
      <c r="QQE81"/>
      <c r="QQF81"/>
      <c r="QQG81"/>
      <c r="QQH81"/>
      <c r="QQI81"/>
      <c r="QQJ81"/>
      <c r="QQK81"/>
      <c r="QQL81"/>
      <c r="QQM81"/>
      <c r="QQN81"/>
      <c r="QQO81"/>
      <c r="QQP81"/>
      <c r="QQQ81"/>
      <c r="QQR81"/>
      <c r="QQS81"/>
      <c r="QQT81"/>
      <c r="QQU81"/>
      <c r="QQV81"/>
      <c r="QQW81"/>
      <c r="QQX81"/>
      <c r="QQY81"/>
      <c r="QQZ81"/>
      <c r="QRA81"/>
      <c r="QRB81"/>
      <c r="QRC81"/>
      <c r="QRD81"/>
      <c r="QRE81"/>
      <c r="QRF81"/>
      <c r="QRG81"/>
      <c r="QRH81"/>
      <c r="QRI81"/>
      <c r="QRJ81"/>
      <c r="QRK81"/>
      <c r="QRL81"/>
      <c r="QRM81"/>
      <c r="QRN81"/>
      <c r="QRO81"/>
      <c r="QRP81"/>
      <c r="QRQ81"/>
      <c r="QRR81"/>
      <c r="QRS81"/>
      <c r="QRT81"/>
      <c r="QRU81"/>
      <c r="QRV81"/>
      <c r="QRW81"/>
      <c r="QRX81"/>
      <c r="QRY81"/>
      <c r="QRZ81"/>
      <c r="QSA81"/>
      <c r="QSB81"/>
      <c r="QSC81"/>
      <c r="QSD81"/>
      <c r="QSE81"/>
      <c r="QSF81"/>
      <c r="QSG81"/>
      <c r="QSH81"/>
      <c r="QSI81"/>
      <c r="QSJ81"/>
      <c r="QSK81"/>
      <c r="QSL81"/>
      <c r="QSM81"/>
      <c r="QSN81"/>
      <c r="QSO81"/>
      <c r="QSP81"/>
      <c r="QSQ81"/>
      <c r="QSR81"/>
      <c r="QSS81"/>
      <c r="QST81"/>
      <c r="QSU81"/>
      <c r="QSV81"/>
      <c r="QSW81"/>
      <c r="QSX81"/>
      <c r="QSY81"/>
      <c r="QSZ81"/>
      <c r="QTA81"/>
      <c r="QTB81"/>
      <c r="QTC81"/>
      <c r="QTD81"/>
      <c r="QTE81"/>
      <c r="QTF81"/>
      <c r="QTG81"/>
      <c r="QTH81"/>
      <c r="QTI81"/>
      <c r="QTJ81"/>
      <c r="QTK81"/>
      <c r="QTL81"/>
      <c r="QTM81"/>
      <c r="QTN81"/>
      <c r="QTO81"/>
      <c r="QTP81"/>
      <c r="QTQ81"/>
      <c r="QTR81"/>
      <c r="QTS81"/>
      <c r="QTT81"/>
      <c r="QTU81"/>
      <c r="QTV81"/>
      <c r="QTW81"/>
      <c r="QTX81"/>
      <c r="QTY81"/>
      <c r="QTZ81"/>
      <c r="QUA81"/>
      <c r="QUB81"/>
      <c r="QUC81"/>
      <c r="QUD81"/>
      <c r="QUE81"/>
      <c r="QUF81"/>
      <c r="QUG81"/>
      <c r="QUH81"/>
      <c r="QUI81"/>
      <c r="QUJ81"/>
      <c r="QUK81"/>
      <c r="QUL81"/>
      <c r="QUM81"/>
      <c r="QUN81"/>
      <c r="QUO81"/>
      <c r="QUP81"/>
      <c r="QUQ81"/>
      <c r="QUR81"/>
      <c r="QUS81"/>
      <c r="QUT81"/>
      <c r="QUU81"/>
      <c r="QUV81"/>
      <c r="QUW81"/>
      <c r="QUX81"/>
      <c r="QUY81"/>
      <c r="QUZ81"/>
      <c r="QVA81"/>
      <c r="QVB81"/>
      <c r="QVC81"/>
      <c r="QVD81"/>
      <c r="QVE81"/>
      <c r="QVF81"/>
      <c r="QVG81"/>
      <c r="QVH81"/>
      <c r="QVI81"/>
      <c r="QVJ81"/>
      <c r="QVK81"/>
      <c r="QVL81"/>
      <c r="QVM81"/>
      <c r="QVN81"/>
      <c r="QVO81"/>
      <c r="QVP81"/>
      <c r="QVQ81"/>
      <c r="QVR81"/>
      <c r="QVS81"/>
      <c r="QVT81"/>
      <c r="QVU81"/>
      <c r="QVV81"/>
      <c r="QVW81"/>
      <c r="QVX81"/>
      <c r="QVY81"/>
      <c r="QVZ81"/>
      <c r="QWA81"/>
      <c r="QWB81"/>
      <c r="QWC81"/>
      <c r="QWD81"/>
      <c r="QWE81"/>
      <c r="QWF81"/>
      <c r="QWG81"/>
      <c r="QWH81"/>
      <c r="QWI81"/>
      <c r="QWJ81"/>
      <c r="QWK81"/>
      <c r="QWL81"/>
      <c r="QWM81"/>
      <c r="QWN81"/>
      <c r="QWO81"/>
      <c r="QWP81"/>
      <c r="QWQ81"/>
      <c r="QWR81"/>
      <c r="QWS81"/>
      <c r="QWT81"/>
      <c r="QWU81"/>
      <c r="QWV81"/>
      <c r="QWW81"/>
      <c r="QWX81"/>
      <c r="QWY81"/>
      <c r="QWZ81"/>
      <c r="QXA81"/>
      <c r="QXB81"/>
      <c r="QXC81"/>
      <c r="QXD81"/>
      <c r="QXE81"/>
      <c r="QXF81"/>
      <c r="QXG81"/>
      <c r="QXH81"/>
      <c r="QXI81"/>
      <c r="QXJ81"/>
      <c r="QXK81"/>
      <c r="QXL81"/>
      <c r="QXM81"/>
      <c r="QXN81"/>
      <c r="QXO81"/>
      <c r="QXP81"/>
      <c r="QXQ81"/>
      <c r="QXR81"/>
      <c r="QXS81"/>
      <c r="QXT81"/>
      <c r="QXU81"/>
      <c r="QXV81"/>
      <c r="QXW81"/>
      <c r="QXX81"/>
      <c r="QXY81"/>
      <c r="QXZ81"/>
      <c r="QYA81"/>
      <c r="QYB81"/>
      <c r="QYC81"/>
      <c r="QYD81"/>
      <c r="QYE81"/>
      <c r="QYF81"/>
      <c r="QYG81"/>
      <c r="QYH81"/>
      <c r="QYI81"/>
      <c r="QYJ81"/>
      <c r="QYK81"/>
      <c r="QYL81"/>
      <c r="QYM81"/>
      <c r="QYN81"/>
      <c r="QYO81"/>
      <c r="QYP81"/>
      <c r="QYQ81"/>
      <c r="QYR81"/>
      <c r="QYS81"/>
      <c r="QYT81"/>
      <c r="QYU81"/>
      <c r="QYV81"/>
      <c r="QYW81"/>
      <c r="QYX81"/>
      <c r="QYY81"/>
      <c r="QYZ81"/>
      <c r="QZA81"/>
      <c r="QZB81"/>
      <c r="QZC81"/>
      <c r="QZD81"/>
      <c r="QZE81"/>
      <c r="QZF81"/>
      <c r="QZG81"/>
      <c r="QZH81"/>
      <c r="QZI81"/>
      <c r="QZJ81"/>
      <c r="QZK81"/>
      <c r="QZL81"/>
      <c r="QZM81"/>
      <c r="QZN81"/>
      <c r="QZO81"/>
      <c r="QZP81"/>
      <c r="QZQ81"/>
      <c r="QZR81"/>
      <c r="QZS81"/>
      <c r="QZT81"/>
      <c r="QZU81"/>
      <c r="QZV81"/>
      <c r="QZW81"/>
      <c r="QZX81"/>
      <c r="QZY81"/>
      <c r="QZZ81"/>
      <c r="RAA81"/>
      <c r="RAB81"/>
      <c r="RAC81"/>
      <c r="RAD81"/>
      <c r="RAE81"/>
      <c r="RAF81"/>
      <c r="RAG81"/>
      <c r="RAH81"/>
      <c r="RAI81"/>
      <c r="RAJ81"/>
      <c r="RAK81"/>
      <c r="RAL81"/>
      <c r="RAM81"/>
      <c r="RAN81"/>
      <c r="RAO81"/>
      <c r="RAP81"/>
      <c r="RAQ81"/>
      <c r="RAR81"/>
      <c r="RAS81"/>
      <c r="RAT81"/>
      <c r="RAU81"/>
      <c r="RAV81"/>
      <c r="RAW81"/>
      <c r="RAX81"/>
      <c r="RAY81"/>
      <c r="RAZ81"/>
      <c r="RBA81"/>
      <c r="RBB81"/>
      <c r="RBC81"/>
      <c r="RBD81"/>
      <c r="RBE81"/>
      <c r="RBF81"/>
      <c r="RBG81"/>
      <c r="RBH81"/>
      <c r="RBI81"/>
      <c r="RBJ81"/>
      <c r="RBK81"/>
      <c r="RBL81"/>
      <c r="RBM81"/>
      <c r="RBN81"/>
      <c r="RBO81"/>
      <c r="RBP81"/>
      <c r="RBQ81"/>
      <c r="RBR81"/>
      <c r="RBS81"/>
      <c r="RBT81"/>
      <c r="RBU81"/>
      <c r="RBV81"/>
      <c r="RBW81"/>
      <c r="RBX81"/>
      <c r="RBY81"/>
      <c r="RBZ81"/>
      <c r="RCA81"/>
      <c r="RCB81"/>
      <c r="RCC81"/>
      <c r="RCD81"/>
      <c r="RCE81"/>
      <c r="RCF81"/>
      <c r="RCG81"/>
      <c r="RCH81"/>
      <c r="RCI81"/>
      <c r="RCJ81"/>
      <c r="RCK81"/>
      <c r="RCL81"/>
      <c r="RCM81"/>
      <c r="RCN81"/>
      <c r="RCO81"/>
      <c r="RCP81"/>
      <c r="RCQ81"/>
      <c r="RCR81"/>
      <c r="RCS81"/>
      <c r="RCT81"/>
      <c r="RCU81"/>
      <c r="RCV81"/>
      <c r="RCW81"/>
      <c r="RCX81"/>
      <c r="RCY81"/>
      <c r="RCZ81"/>
      <c r="RDA81"/>
      <c r="RDB81"/>
      <c r="RDC81"/>
      <c r="RDD81"/>
      <c r="RDE81"/>
      <c r="RDF81"/>
      <c r="RDG81"/>
      <c r="RDH81"/>
      <c r="RDI81"/>
      <c r="RDJ81"/>
      <c r="RDK81"/>
      <c r="RDL81"/>
      <c r="RDM81"/>
      <c r="RDN81"/>
      <c r="RDO81"/>
      <c r="RDP81"/>
      <c r="RDQ81"/>
      <c r="RDR81"/>
      <c r="RDS81"/>
      <c r="RDT81"/>
      <c r="RDU81"/>
      <c r="RDV81"/>
      <c r="RDW81"/>
      <c r="RDX81"/>
      <c r="RDY81"/>
      <c r="RDZ81"/>
      <c r="REA81"/>
      <c r="REB81"/>
      <c r="REC81"/>
      <c r="RED81"/>
      <c r="REE81"/>
      <c r="REF81"/>
      <c r="REG81"/>
      <c r="REH81"/>
      <c r="REI81"/>
      <c r="REJ81"/>
      <c r="REK81"/>
      <c r="REL81"/>
      <c r="REM81"/>
      <c r="REN81"/>
      <c r="REO81"/>
      <c r="REP81"/>
      <c r="REQ81"/>
      <c r="RER81"/>
      <c r="RES81"/>
      <c r="RET81"/>
      <c r="REU81"/>
      <c r="REV81"/>
      <c r="REW81"/>
      <c r="REX81"/>
      <c r="REY81"/>
      <c r="REZ81"/>
      <c r="RFA81"/>
      <c r="RFB81"/>
      <c r="RFC81"/>
      <c r="RFD81"/>
      <c r="RFE81"/>
      <c r="RFF81"/>
      <c r="RFG81"/>
      <c r="RFH81"/>
      <c r="RFI81"/>
      <c r="RFJ81"/>
      <c r="RFK81"/>
      <c r="RFL81"/>
      <c r="RFM81"/>
      <c r="RFN81"/>
      <c r="RFO81"/>
      <c r="RFP81"/>
      <c r="RFQ81"/>
      <c r="RFR81"/>
      <c r="RFS81"/>
      <c r="RFT81"/>
      <c r="RFU81"/>
      <c r="RFV81"/>
      <c r="RFW81"/>
      <c r="RFX81"/>
      <c r="RFY81"/>
      <c r="RFZ81"/>
      <c r="RGA81"/>
      <c r="RGB81"/>
      <c r="RGC81"/>
      <c r="RGD81"/>
      <c r="RGE81"/>
      <c r="RGF81"/>
      <c r="RGG81"/>
      <c r="RGH81"/>
      <c r="RGI81"/>
      <c r="RGJ81"/>
      <c r="RGK81"/>
      <c r="RGL81"/>
      <c r="RGM81"/>
      <c r="RGN81"/>
      <c r="RGO81"/>
      <c r="RGP81"/>
      <c r="RGQ81"/>
      <c r="RGR81"/>
      <c r="RGS81"/>
      <c r="RGT81"/>
      <c r="RGU81"/>
      <c r="RGV81"/>
      <c r="RGW81"/>
      <c r="RGX81"/>
      <c r="RGY81"/>
      <c r="RGZ81"/>
      <c r="RHA81"/>
      <c r="RHB81"/>
      <c r="RHC81"/>
      <c r="RHD81"/>
      <c r="RHE81"/>
      <c r="RHF81"/>
      <c r="RHG81"/>
      <c r="RHH81"/>
      <c r="RHI81"/>
      <c r="RHJ81"/>
      <c r="RHK81"/>
      <c r="RHL81"/>
      <c r="RHM81"/>
      <c r="RHN81"/>
      <c r="RHO81"/>
      <c r="RHP81"/>
      <c r="RHQ81"/>
      <c r="RHR81"/>
      <c r="RHS81"/>
      <c r="RHT81"/>
      <c r="RHU81"/>
      <c r="RHV81"/>
      <c r="RHW81"/>
      <c r="RHX81"/>
      <c r="RHY81"/>
      <c r="RHZ81"/>
      <c r="RIA81"/>
      <c r="RIB81"/>
      <c r="RIC81"/>
      <c r="RID81"/>
      <c r="RIE81"/>
      <c r="RIF81"/>
      <c r="RIG81"/>
      <c r="RIH81"/>
      <c r="RII81"/>
      <c r="RIJ81"/>
      <c r="RIK81"/>
      <c r="RIL81"/>
      <c r="RIM81"/>
      <c r="RIN81"/>
      <c r="RIO81"/>
      <c r="RIP81"/>
      <c r="RIQ81"/>
      <c r="RIR81"/>
      <c r="RIS81"/>
      <c r="RIT81"/>
      <c r="RIU81"/>
      <c r="RIV81"/>
      <c r="RIW81"/>
      <c r="RIX81"/>
      <c r="RIY81"/>
      <c r="RIZ81"/>
      <c r="RJA81"/>
      <c r="RJB81"/>
      <c r="RJC81"/>
      <c r="RJD81"/>
      <c r="RJE81"/>
      <c r="RJF81"/>
      <c r="RJG81"/>
      <c r="RJH81"/>
      <c r="RJI81"/>
      <c r="RJJ81"/>
      <c r="RJK81"/>
      <c r="RJL81"/>
      <c r="RJM81"/>
      <c r="RJN81"/>
      <c r="RJO81"/>
      <c r="RJP81"/>
      <c r="RJQ81"/>
      <c r="RJR81"/>
      <c r="RJS81"/>
      <c r="RJT81"/>
      <c r="RJU81"/>
      <c r="RJV81"/>
      <c r="RJW81"/>
      <c r="RJX81"/>
      <c r="RJY81"/>
      <c r="RJZ81"/>
      <c r="RKA81"/>
      <c r="RKB81"/>
      <c r="RKC81"/>
      <c r="RKD81"/>
      <c r="RKE81"/>
      <c r="RKF81"/>
      <c r="RKG81"/>
      <c r="RKH81"/>
      <c r="RKI81"/>
      <c r="RKJ81"/>
      <c r="RKK81"/>
      <c r="RKL81"/>
      <c r="RKM81"/>
      <c r="RKN81"/>
      <c r="RKO81"/>
      <c r="RKP81"/>
      <c r="RKQ81"/>
      <c r="RKR81"/>
      <c r="RKS81"/>
      <c r="RKT81"/>
      <c r="RKU81"/>
      <c r="RKV81"/>
      <c r="RKW81"/>
      <c r="RKX81"/>
      <c r="RKY81"/>
      <c r="RKZ81"/>
      <c r="RLA81"/>
      <c r="RLB81"/>
      <c r="RLC81"/>
      <c r="RLD81"/>
      <c r="RLE81"/>
      <c r="RLF81"/>
      <c r="RLG81"/>
      <c r="RLH81"/>
      <c r="RLI81"/>
      <c r="RLJ81"/>
      <c r="RLK81"/>
      <c r="RLL81"/>
      <c r="RLM81"/>
      <c r="RLN81"/>
      <c r="RLO81"/>
      <c r="RLP81"/>
      <c r="RLQ81"/>
      <c r="RLR81"/>
      <c r="RLS81"/>
      <c r="RLT81"/>
      <c r="RLU81"/>
      <c r="RLV81"/>
      <c r="RLW81"/>
      <c r="RLX81"/>
      <c r="RLY81"/>
      <c r="RLZ81"/>
      <c r="RMA81"/>
      <c r="RMB81"/>
      <c r="RMC81"/>
      <c r="RMD81"/>
      <c r="RME81"/>
      <c r="RMF81"/>
      <c r="RMG81"/>
      <c r="RMH81"/>
      <c r="RMI81"/>
      <c r="RMJ81"/>
      <c r="RMK81"/>
      <c r="RML81"/>
      <c r="RMM81"/>
      <c r="RMN81"/>
      <c r="RMO81"/>
      <c r="RMP81"/>
      <c r="RMQ81"/>
      <c r="RMR81"/>
      <c r="RMS81"/>
      <c r="RMT81"/>
      <c r="RMU81"/>
      <c r="RMV81"/>
      <c r="RMW81"/>
      <c r="RMX81"/>
      <c r="RMY81"/>
      <c r="RMZ81"/>
      <c r="RNA81"/>
      <c r="RNB81"/>
      <c r="RNC81"/>
      <c r="RND81"/>
      <c r="RNE81"/>
      <c r="RNF81"/>
      <c r="RNG81"/>
      <c r="RNH81"/>
      <c r="RNI81"/>
      <c r="RNJ81"/>
      <c r="RNK81"/>
      <c r="RNL81"/>
      <c r="RNM81"/>
      <c r="RNN81"/>
      <c r="RNO81"/>
      <c r="RNP81"/>
      <c r="RNQ81"/>
      <c r="RNR81"/>
      <c r="RNS81"/>
      <c r="RNT81"/>
      <c r="RNU81"/>
      <c r="RNV81"/>
      <c r="RNW81"/>
      <c r="RNX81"/>
      <c r="RNY81"/>
      <c r="RNZ81"/>
      <c r="ROA81"/>
      <c r="ROB81"/>
      <c r="ROC81"/>
      <c r="ROD81"/>
      <c r="ROE81"/>
      <c r="ROF81"/>
      <c r="ROG81"/>
      <c r="ROH81"/>
      <c r="ROI81"/>
      <c r="ROJ81"/>
      <c r="ROK81"/>
      <c r="ROL81"/>
      <c r="ROM81"/>
      <c r="RON81"/>
      <c r="ROO81"/>
      <c r="ROP81"/>
      <c r="ROQ81"/>
      <c r="ROR81"/>
      <c r="ROS81"/>
      <c r="ROT81"/>
      <c r="ROU81"/>
      <c r="ROV81"/>
      <c r="ROW81"/>
      <c r="ROX81"/>
      <c r="ROY81"/>
      <c r="ROZ81"/>
      <c r="RPA81"/>
      <c r="RPB81"/>
      <c r="RPC81"/>
      <c r="RPD81"/>
      <c r="RPE81"/>
      <c r="RPF81"/>
      <c r="RPG81"/>
      <c r="RPH81"/>
      <c r="RPI81"/>
      <c r="RPJ81"/>
      <c r="RPK81"/>
      <c r="RPL81"/>
      <c r="RPM81"/>
      <c r="RPN81"/>
      <c r="RPO81"/>
      <c r="RPP81"/>
      <c r="RPQ81"/>
      <c r="RPR81"/>
      <c r="RPS81"/>
      <c r="RPT81"/>
      <c r="RPU81"/>
      <c r="RPV81"/>
      <c r="RPW81"/>
      <c r="RPX81"/>
      <c r="RPY81"/>
      <c r="RPZ81"/>
      <c r="RQA81"/>
      <c r="RQB81"/>
      <c r="RQC81"/>
      <c r="RQD81"/>
      <c r="RQE81"/>
      <c r="RQF81"/>
      <c r="RQG81"/>
      <c r="RQH81"/>
      <c r="RQI81"/>
      <c r="RQJ81"/>
      <c r="RQK81"/>
      <c r="RQL81"/>
      <c r="RQM81"/>
      <c r="RQN81"/>
      <c r="RQO81"/>
      <c r="RQP81"/>
      <c r="RQQ81"/>
      <c r="RQR81"/>
      <c r="RQS81"/>
      <c r="RQT81"/>
      <c r="RQU81"/>
      <c r="RQV81"/>
      <c r="RQW81"/>
      <c r="RQX81"/>
      <c r="RQY81"/>
      <c r="RQZ81"/>
      <c r="RRA81"/>
      <c r="RRB81"/>
      <c r="RRC81"/>
      <c r="RRD81"/>
      <c r="RRE81"/>
      <c r="RRF81"/>
      <c r="RRG81"/>
      <c r="RRH81"/>
      <c r="RRI81"/>
      <c r="RRJ81"/>
      <c r="RRK81"/>
      <c r="RRL81"/>
      <c r="RRM81"/>
      <c r="RRN81"/>
      <c r="RRO81"/>
      <c r="RRP81"/>
      <c r="RRQ81"/>
      <c r="RRR81"/>
      <c r="RRS81"/>
      <c r="RRT81"/>
      <c r="RRU81"/>
      <c r="RRV81"/>
      <c r="RRW81"/>
      <c r="RRX81"/>
      <c r="RRY81"/>
      <c r="RRZ81"/>
      <c r="RSA81"/>
      <c r="RSB81"/>
      <c r="RSC81"/>
      <c r="RSD81"/>
      <c r="RSE81"/>
      <c r="RSF81"/>
      <c r="RSG81"/>
      <c r="RSH81"/>
      <c r="RSI81"/>
      <c r="RSJ81"/>
      <c r="RSK81"/>
      <c r="RSL81"/>
      <c r="RSM81"/>
      <c r="RSN81"/>
      <c r="RSO81"/>
      <c r="RSP81"/>
      <c r="RSQ81"/>
      <c r="RSR81"/>
      <c r="RSS81"/>
      <c r="RST81"/>
      <c r="RSU81"/>
      <c r="RSV81"/>
      <c r="RSW81"/>
      <c r="RSX81"/>
      <c r="RSY81"/>
      <c r="RSZ81"/>
      <c r="RTA81"/>
      <c r="RTB81"/>
      <c r="RTC81"/>
      <c r="RTD81"/>
      <c r="RTE81"/>
      <c r="RTF81"/>
      <c r="RTG81"/>
      <c r="RTH81"/>
      <c r="RTI81"/>
      <c r="RTJ81"/>
      <c r="RTK81"/>
      <c r="RTL81"/>
      <c r="RTM81"/>
      <c r="RTN81"/>
      <c r="RTO81"/>
      <c r="RTP81"/>
      <c r="RTQ81"/>
      <c r="RTR81"/>
      <c r="RTS81"/>
      <c r="RTT81"/>
      <c r="RTU81"/>
      <c r="RTV81"/>
      <c r="RTW81"/>
      <c r="RTX81"/>
      <c r="RTY81"/>
      <c r="RTZ81"/>
      <c r="RUA81"/>
      <c r="RUB81"/>
      <c r="RUC81"/>
      <c r="RUD81"/>
      <c r="RUE81"/>
      <c r="RUF81"/>
      <c r="RUG81"/>
      <c r="RUH81"/>
      <c r="RUI81"/>
      <c r="RUJ81"/>
      <c r="RUK81"/>
      <c r="RUL81"/>
      <c r="RUM81"/>
      <c r="RUN81"/>
      <c r="RUO81"/>
      <c r="RUP81"/>
      <c r="RUQ81"/>
      <c r="RUR81"/>
      <c r="RUS81"/>
      <c r="RUT81"/>
      <c r="RUU81"/>
      <c r="RUV81"/>
      <c r="RUW81"/>
      <c r="RUX81"/>
      <c r="RUY81"/>
      <c r="RUZ81"/>
      <c r="RVA81"/>
      <c r="RVB81"/>
      <c r="RVC81"/>
      <c r="RVD81"/>
      <c r="RVE81"/>
      <c r="RVF81"/>
      <c r="RVG81"/>
      <c r="RVH81"/>
      <c r="RVI81"/>
      <c r="RVJ81"/>
      <c r="RVK81"/>
      <c r="RVL81"/>
      <c r="RVM81"/>
      <c r="RVN81"/>
      <c r="RVO81"/>
      <c r="RVP81"/>
      <c r="RVQ81"/>
      <c r="RVR81"/>
      <c r="RVS81"/>
      <c r="RVT81"/>
      <c r="RVU81"/>
      <c r="RVV81"/>
      <c r="RVW81"/>
      <c r="RVX81"/>
      <c r="RVY81"/>
      <c r="RVZ81"/>
      <c r="RWA81"/>
      <c r="RWB81"/>
      <c r="RWC81"/>
      <c r="RWD81"/>
      <c r="RWE81"/>
      <c r="RWF81"/>
      <c r="RWG81"/>
      <c r="RWH81"/>
      <c r="RWI81"/>
      <c r="RWJ81"/>
      <c r="RWK81"/>
      <c r="RWL81"/>
      <c r="RWM81"/>
      <c r="RWN81"/>
      <c r="RWO81"/>
      <c r="RWP81"/>
      <c r="RWQ81"/>
      <c r="RWR81"/>
      <c r="RWS81"/>
      <c r="RWT81"/>
      <c r="RWU81"/>
      <c r="RWV81"/>
      <c r="RWW81"/>
      <c r="RWX81"/>
      <c r="RWY81"/>
      <c r="RWZ81"/>
      <c r="RXA81"/>
      <c r="RXB81"/>
      <c r="RXC81"/>
      <c r="RXD81"/>
      <c r="RXE81"/>
      <c r="RXF81"/>
      <c r="RXG81"/>
      <c r="RXH81"/>
      <c r="RXI81"/>
      <c r="RXJ81"/>
      <c r="RXK81"/>
      <c r="RXL81"/>
      <c r="RXM81"/>
      <c r="RXN81"/>
      <c r="RXO81"/>
      <c r="RXP81"/>
      <c r="RXQ81"/>
      <c r="RXR81"/>
      <c r="RXS81"/>
      <c r="RXT81"/>
      <c r="RXU81"/>
      <c r="RXV81"/>
      <c r="RXW81"/>
      <c r="RXX81"/>
      <c r="RXY81"/>
      <c r="RXZ81"/>
      <c r="RYA81"/>
      <c r="RYB81"/>
      <c r="RYC81"/>
      <c r="RYD81"/>
      <c r="RYE81"/>
      <c r="RYF81"/>
      <c r="RYG81"/>
      <c r="RYH81"/>
      <c r="RYI81"/>
      <c r="RYJ81"/>
      <c r="RYK81"/>
      <c r="RYL81"/>
      <c r="RYM81"/>
      <c r="RYN81"/>
      <c r="RYO81"/>
      <c r="RYP81"/>
      <c r="RYQ81"/>
      <c r="RYR81"/>
      <c r="RYS81"/>
      <c r="RYT81"/>
      <c r="RYU81"/>
      <c r="RYV81"/>
      <c r="RYW81"/>
      <c r="RYX81"/>
      <c r="RYY81"/>
      <c r="RYZ81"/>
      <c r="RZA81"/>
      <c r="RZB81"/>
      <c r="RZC81"/>
      <c r="RZD81"/>
      <c r="RZE81"/>
      <c r="RZF81"/>
      <c r="RZG81"/>
      <c r="RZH81"/>
      <c r="RZI81"/>
      <c r="RZJ81"/>
      <c r="RZK81"/>
      <c r="RZL81"/>
      <c r="RZM81"/>
      <c r="RZN81"/>
      <c r="RZO81"/>
      <c r="RZP81"/>
      <c r="RZQ81"/>
      <c r="RZR81"/>
      <c r="RZS81"/>
      <c r="RZT81"/>
      <c r="RZU81"/>
      <c r="RZV81"/>
      <c r="RZW81"/>
      <c r="RZX81"/>
      <c r="RZY81"/>
      <c r="RZZ81"/>
      <c r="SAA81"/>
      <c r="SAB81"/>
      <c r="SAC81"/>
      <c r="SAD81"/>
      <c r="SAE81"/>
      <c r="SAF81"/>
      <c r="SAG81"/>
      <c r="SAH81"/>
      <c r="SAI81"/>
      <c r="SAJ81"/>
      <c r="SAK81"/>
      <c r="SAL81"/>
      <c r="SAM81"/>
      <c r="SAN81"/>
      <c r="SAO81"/>
      <c r="SAP81"/>
      <c r="SAQ81"/>
      <c r="SAR81"/>
      <c r="SAS81"/>
      <c r="SAT81"/>
      <c r="SAU81"/>
      <c r="SAV81"/>
      <c r="SAW81"/>
      <c r="SAX81"/>
      <c r="SAY81"/>
      <c r="SAZ81"/>
      <c r="SBA81"/>
      <c r="SBB81"/>
      <c r="SBC81"/>
      <c r="SBD81"/>
      <c r="SBE81"/>
      <c r="SBF81"/>
      <c r="SBG81"/>
      <c r="SBH81"/>
      <c r="SBI81"/>
      <c r="SBJ81"/>
      <c r="SBK81"/>
      <c r="SBL81"/>
      <c r="SBM81"/>
      <c r="SBN81"/>
      <c r="SBO81"/>
      <c r="SBP81"/>
      <c r="SBQ81"/>
      <c r="SBR81"/>
      <c r="SBS81"/>
      <c r="SBT81"/>
      <c r="SBU81"/>
      <c r="SBV81"/>
      <c r="SBW81"/>
      <c r="SBX81"/>
      <c r="SBY81"/>
      <c r="SBZ81"/>
      <c r="SCA81"/>
      <c r="SCB81"/>
      <c r="SCC81"/>
      <c r="SCD81"/>
      <c r="SCE81"/>
      <c r="SCF81"/>
      <c r="SCG81"/>
      <c r="SCH81"/>
      <c r="SCI81"/>
      <c r="SCJ81"/>
      <c r="SCK81"/>
      <c r="SCL81"/>
      <c r="SCM81"/>
      <c r="SCN81"/>
      <c r="SCO81"/>
      <c r="SCP81"/>
      <c r="SCQ81"/>
      <c r="SCR81"/>
      <c r="SCS81"/>
      <c r="SCT81"/>
      <c r="SCU81"/>
      <c r="SCV81"/>
      <c r="SCW81"/>
      <c r="SCX81"/>
      <c r="SCY81"/>
      <c r="SCZ81"/>
      <c r="SDA81"/>
      <c r="SDB81"/>
      <c r="SDC81"/>
      <c r="SDD81"/>
      <c r="SDE81"/>
      <c r="SDF81"/>
      <c r="SDG81"/>
      <c r="SDH81"/>
      <c r="SDI81"/>
      <c r="SDJ81"/>
      <c r="SDK81"/>
      <c r="SDL81"/>
      <c r="SDM81"/>
      <c r="SDN81"/>
      <c r="SDO81"/>
      <c r="SDP81"/>
      <c r="SDQ81"/>
      <c r="SDR81"/>
      <c r="SDS81"/>
      <c r="SDT81"/>
      <c r="SDU81"/>
      <c r="SDV81"/>
      <c r="SDW81"/>
      <c r="SDX81"/>
      <c r="SDY81"/>
      <c r="SDZ81"/>
      <c r="SEA81"/>
      <c r="SEB81"/>
      <c r="SEC81"/>
      <c r="SED81"/>
      <c r="SEE81"/>
      <c r="SEF81"/>
      <c r="SEG81"/>
      <c r="SEH81"/>
      <c r="SEI81"/>
      <c r="SEJ81"/>
      <c r="SEK81"/>
      <c r="SEL81"/>
      <c r="SEM81"/>
      <c r="SEN81"/>
      <c r="SEO81"/>
      <c r="SEP81"/>
      <c r="SEQ81"/>
      <c r="SER81"/>
      <c r="SES81"/>
      <c r="SET81"/>
      <c r="SEU81"/>
      <c r="SEV81"/>
      <c r="SEW81"/>
      <c r="SEX81"/>
      <c r="SEY81"/>
      <c r="SEZ81"/>
      <c r="SFA81"/>
      <c r="SFB81"/>
      <c r="SFC81"/>
      <c r="SFD81"/>
      <c r="SFE81"/>
      <c r="SFF81"/>
      <c r="SFG81"/>
      <c r="SFH81"/>
      <c r="SFI81"/>
      <c r="SFJ81"/>
      <c r="SFK81"/>
      <c r="SFL81"/>
      <c r="SFM81"/>
      <c r="SFN81"/>
      <c r="SFO81"/>
      <c r="SFP81"/>
      <c r="SFQ81"/>
      <c r="SFR81"/>
      <c r="SFS81"/>
      <c r="SFT81"/>
      <c r="SFU81"/>
      <c r="SFV81"/>
      <c r="SFW81"/>
      <c r="SFX81"/>
      <c r="SFY81"/>
      <c r="SFZ81"/>
      <c r="SGA81"/>
      <c r="SGB81"/>
      <c r="SGC81"/>
      <c r="SGD81"/>
      <c r="SGE81"/>
      <c r="SGF81"/>
      <c r="SGG81"/>
      <c r="SGH81"/>
      <c r="SGI81"/>
      <c r="SGJ81"/>
      <c r="SGK81"/>
      <c r="SGL81"/>
      <c r="SGM81"/>
      <c r="SGN81"/>
      <c r="SGO81"/>
      <c r="SGP81"/>
      <c r="SGQ81"/>
      <c r="SGR81"/>
      <c r="SGS81"/>
      <c r="SGT81"/>
      <c r="SGU81"/>
      <c r="SGV81"/>
      <c r="SGW81"/>
      <c r="SGX81"/>
      <c r="SGY81"/>
      <c r="SGZ81"/>
      <c r="SHA81"/>
      <c r="SHB81"/>
      <c r="SHC81"/>
      <c r="SHD81"/>
      <c r="SHE81"/>
      <c r="SHF81"/>
      <c r="SHG81"/>
      <c r="SHH81"/>
      <c r="SHI81"/>
      <c r="SHJ81"/>
      <c r="SHK81"/>
      <c r="SHL81"/>
      <c r="SHM81"/>
      <c r="SHN81"/>
      <c r="SHO81"/>
      <c r="SHP81"/>
      <c r="SHQ81"/>
      <c r="SHR81"/>
      <c r="SHS81"/>
      <c r="SHT81"/>
      <c r="SHU81"/>
      <c r="SHV81"/>
      <c r="SHW81"/>
      <c r="SHX81"/>
      <c r="SHY81"/>
      <c r="SHZ81"/>
      <c r="SIA81"/>
      <c r="SIB81"/>
      <c r="SIC81"/>
      <c r="SID81"/>
      <c r="SIE81"/>
      <c r="SIF81"/>
      <c r="SIG81"/>
      <c r="SIH81"/>
      <c r="SII81"/>
      <c r="SIJ81"/>
      <c r="SIK81"/>
      <c r="SIL81"/>
      <c r="SIM81"/>
      <c r="SIN81"/>
      <c r="SIO81"/>
      <c r="SIP81"/>
      <c r="SIQ81"/>
      <c r="SIR81"/>
      <c r="SIS81"/>
      <c r="SIT81"/>
      <c r="SIU81"/>
      <c r="SIV81"/>
      <c r="SIW81"/>
      <c r="SIX81"/>
      <c r="SIY81"/>
      <c r="SIZ81"/>
      <c r="SJA81"/>
      <c r="SJB81"/>
      <c r="SJC81"/>
      <c r="SJD81"/>
      <c r="SJE81"/>
      <c r="SJF81"/>
      <c r="SJG81"/>
      <c r="SJH81"/>
      <c r="SJI81"/>
      <c r="SJJ81"/>
      <c r="SJK81"/>
      <c r="SJL81"/>
      <c r="SJM81"/>
      <c r="SJN81"/>
      <c r="SJO81"/>
      <c r="SJP81"/>
      <c r="SJQ81"/>
      <c r="SJR81"/>
      <c r="SJS81"/>
      <c r="SJT81"/>
      <c r="SJU81"/>
      <c r="SJV81"/>
      <c r="SJW81"/>
      <c r="SJX81"/>
      <c r="SJY81"/>
      <c r="SJZ81"/>
      <c r="SKA81"/>
      <c r="SKB81"/>
      <c r="SKC81"/>
      <c r="SKD81"/>
      <c r="SKE81"/>
      <c r="SKF81"/>
      <c r="SKG81"/>
      <c r="SKH81"/>
      <c r="SKI81"/>
      <c r="SKJ81"/>
      <c r="SKK81"/>
      <c r="SKL81"/>
      <c r="SKM81"/>
      <c r="SKN81"/>
      <c r="SKO81"/>
      <c r="SKP81"/>
      <c r="SKQ81"/>
      <c r="SKR81"/>
      <c r="SKS81"/>
      <c r="SKT81"/>
      <c r="SKU81"/>
      <c r="SKV81"/>
      <c r="SKW81"/>
      <c r="SKX81"/>
      <c r="SKY81"/>
      <c r="SKZ81"/>
      <c r="SLA81"/>
      <c r="SLB81"/>
      <c r="SLC81"/>
      <c r="SLD81"/>
      <c r="SLE81"/>
      <c r="SLF81"/>
      <c r="SLG81"/>
      <c r="SLH81"/>
      <c r="SLI81"/>
      <c r="SLJ81"/>
      <c r="SLK81"/>
      <c r="SLL81"/>
      <c r="SLM81"/>
      <c r="SLN81"/>
      <c r="SLO81"/>
      <c r="SLP81"/>
      <c r="SLQ81"/>
      <c r="SLR81"/>
      <c r="SLS81"/>
      <c r="SLT81"/>
      <c r="SLU81"/>
      <c r="SLV81"/>
      <c r="SLW81"/>
      <c r="SLX81"/>
      <c r="SLY81"/>
      <c r="SLZ81"/>
      <c r="SMA81"/>
      <c r="SMB81"/>
      <c r="SMC81"/>
      <c r="SMD81"/>
      <c r="SME81"/>
      <c r="SMF81"/>
      <c r="SMG81"/>
      <c r="SMH81"/>
      <c r="SMI81"/>
      <c r="SMJ81"/>
      <c r="SMK81"/>
      <c r="SML81"/>
      <c r="SMM81"/>
      <c r="SMN81"/>
      <c r="SMO81"/>
      <c r="SMP81"/>
      <c r="SMQ81"/>
      <c r="SMR81"/>
      <c r="SMS81"/>
      <c r="SMT81"/>
      <c r="SMU81"/>
      <c r="SMV81"/>
      <c r="SMW81"/>
      <c r="SMX81"/>
      <c r="SMY81"/>
      <c r="SMZ81"/>
      <c r="SNA81"/>
      <c r="SNB81"/>
      <c r="SNC81"/>
      <c r="SND81"/>
      <c r="SNE81"/>
      <c r="SNF81"/>
      <c r="SNG81"/>
      <c r="SNH81"/>
      <c r="SNI81"/>
      <c r="SNJ81"/>
      <c r="SNK81"/>
      <c r="SNL81"/>
      <c r="SNM81"/>
      <c r="SNN81"/>
      <c r="SNO81"/>
      <c r="SNP81"/>
      <c r="SNQ81"/>
      <c r="SNR81"/>
      <c r="SNS81"/>
      <c r="SNT81"/>
      <c r="SNU81"/>
      <c r="SNV81"/>
      <c r="SNW81"/>
      <c r="SNX81"/>
      <c r="SNY81"/>
      <c r="SNZ81"/>
      <c r="SOA81"/>
      <c r="SOB81"/>
      <c r="SOC81"/>
      <c r="SOD81"/>
      <c r="SOE81"/>
      <c r="SOF81"/>
      <c r="SOG81"/>
      <c r="SOH81"/>
      <c r="SOI81"/>
      <c r="SOJ81"/>
      <c r="SOK81"/>
      <c r="SOL81"/>
      <c r="SOM81"/>
      <c r="SON81"/>
      <c r="SOO81"/>
      <c r="SOP81"/>
      <c r="SOQ81"/>
      <c r="SOR81"/>
      <c r="SOS81"/>
      <c r="SOT81"/>
      <c r="SOU81"/>
      <c r="SOV81"/>
      <c r="SOW81"/>
      <c r="SOX81"/>
      <c r="SOY81"/>
      <c r="SOZ81"/>
      <c r="SPA81"/>
      <c r="SPB81"/>
      <c r="SPC81"/>
      <c r="SPD81"/>
      <c r="SPE81"/>
      <c r="SPF81"/>
      <c r="SPG81"/>
      <c r="SPH81"/>
      <c r="SPI81"/>
      <c r="SPJ81"/>
      <c r="SPK81"/>
      <c r="SPL81"/>
      <c r="SPM81"/>
      <c r="SPN81"/>
      <c r="SPO81"/>
      <c r="SPP81"/>
      <c r="SPQ81"/>
      <c r="SPR81"/>
      <c r="SPS81"/>
      <c r="SPT81"/>
      <c r="SPU81"/>
      <c r="SPV81"/>
      <c r="SPW81"/>
      <c r="SPX81"/>
      <c r="SPY81"/>
      <c r="SPZ81"/>
      <c r="SQA81"/>
      <c r="SQB81"/>
      <c r="SQC81"/>
      <c r="SQD81"/>
      <c r="SQE81"/>
      <c r="SQF81"/>
      <c r="SQG81"/>
      <c r="SQH81"/>
      <c r="SQI81"/>
      <c r="SQJ81"/>
      <c r="SQK81"/>
      <c r="SQL81"/>
      <c r="SQM81"/>
      <c r="SQN81"/>
      <c r="SQO81"/>
      <c r="SQP81"/>
      <c r="SQQ81"/>
      <c r="SQR81"/>
      <c r="SQS81"/>
      <c r="SQT81"/>
      <c r="SQU81"/>
      <c r="SQV81"/>
      <c r="SQW81"/>
      <c r="SQX81"/>
      <c r="SQY81"/>
      <c r="SQZ81"/>
      <c r="SRA81"/>
      <c r="SRB81"/>
      <c r="SRC81"/>
      <c r="SRD81"/>
      <c r="SRE81"/>
      <c r="SRF81"/>
      <c r="SRG81"/>
      <c r="SRH81"/>
      <c r="SRI81"/>
      <c r="SRJ81"/>
      <c r="SRK81"/>
      <c r="SRL81"/>
      <c r="SRM81"/>
      <c r="SRN81"/>
      <c r="SRO81"/>
      <c r="SRP81"/>
      <c r="SRQ81"/>
      <c r="SRR81"/>
      <c r="SRS81"/>
      <c r="SRT81"/>
      <c r="SRU81"/>
      <c r="SRV81"/>
      <c r="SRW81"/>
      <c r="SRX81"/>
      <c r="SRY81"/>
      <c r="SRZ81"/>
      <c r="SSA81"/>
      <c r="SSB81"/>
      <c r="SSC81"/>
      <c r="SSD81"/>
      <c r="SSE81"/>
      <c r="SSF81"/>
      <c r="SSG81"/>
      <c r="SSH81"/>
      <c r="SSI81"/>
      <c r="SSJ81"/>
      <c r="SSK81"/>
      <c r="SSL81"/>
      <c r="SSM81"/>
      <c r="SSN81"/>
      <c r="SSO81"/>
      <c r="SSP81"/>
      <c r="SSQ81"/>
      <c r="SSR81"/>
      <c r="SSS81"/>
      <c r="SST81"/>
      <c r="SSU81"/>
      <c r="SSV81"/>
      <c r="SSW81"/>
      <c r="SSX81"/>
      <c r="SSY81"/>
      <c r="SSZ81"/>
      <c r="STA81"/>
      <c r="STB81"/>
      <c r="STC81"/>
      <c r="STD81"/>
      <c r="STE81"/>
      <c r="STF81"/>
      <c r="STG81"/>
      <c r="STH81"/>
      <c r="STI81"/>
      <c r="STJ81"/>
      <c r="STK81"/>
      <c r="STL81"/>
      <c r="STM81"/>
      <c r="STN81"/>
      <c r="STO81"/>
      <c r="STP81"/>
      <c r="STQ81"/>
      <c r="STR81"/>
      <c r="STS81"/>
      <c r="STT81"/>
      <c r="STU81"/>
      <c r="STV81"/>
      <c r="STW81"/>
      <c r="STX81"/>
      <c r="STY81"/>
      <c r="STZ81"/>
      <c r="SUA81"/>
      <c r="SUB81"/>
      <c r="SUC81"/>
      <c r="SUD81"/>
      <c r="SUE81"/>
      <c r="SUF81"/>
      <c r="SUG81"/>
      <c r="SUH81"/>
      <c r="SUI81"/>
      <c r="SUJ81"/>
      <c r="SUK81"/>
      <c r="SUL81"/>
      <c r="SUM81"/>
      <c r="SUN81"/>
      <c r="SUO81"/>
      <c r="SUP81"/>
      <c r="SUQ81"/>
      <c r="SUR81"/>
      <c r="SUS81"/>
      <c r="SUT81"/>
      <c r="SUU81"/>
      <c r="SUV81"/>
      <c r="SUW81"/>
      <c r="SUX81"/>
      <c r="SUY81"/>
      <c r="SUZ81"/>
      <c r="SVA81"/>
      <c r="SVB81"/>
      <c r="SVC81"/>
      <c r="SVD81"/>
      <c r="SVE81"/>
      <c r="SVF81"/>
      <c r="SVG81"/>
      <c r="SVH81"/>
      <c r="SVI81"/>
      <c r="SVJ81"/>
      <c r="SVK81"/>
      <c r="SVL81"/>
      <c r="SVM81"/>
      <c r="SVN81"/>
      <c r="SVO81"/>
      <c r="SVP81"/>
      <c r="SVQ81"/>
      <c r="SVR81"/>
      <c r="SVS81"/>
      <c r="SVT81"/>
      <c r="SVU81"/>
      <c r="SVV81"/>
      <c r="SVW81"/>
      <c r="SVX81"/>
      <c r="SVY81"/>
      <c r="SVZ81"/>
      <c r="SWA81"/>
      <c r="SWB81"/>
      <c r="SWC81"/>
      <c r="SWD81"/>
      <c r="SWE81"/>
      <c r="SWF81"/>
      <c r="SWG81"/>
      <c r="SWH81"/>
      <c r="SWI81"/>
      <c r="SWJ81"/>
      <c r="SWK81"/>
      <c r="SWL81"/>
      <c r="SWM81"/>
      <c r="SWN81"/>
      <c r="SWO81"/>
      <c r="SWP81"/>
      <c r="SWQ81"/>
      <c r="SWR81"/>
      <c r="SWS81"/>
      <c r="SWT81"/>
      <c r="SWU81"/>
      <c r="SWV81"/>
      <c r="SWW81"/>
      <c r="SWX81"/>
      <c r="SWY81"/>
      <c r="SWZ81"/>
      <c r="SXA81"/>
      <c r="SXB81"/>
      <c r="SXC81"/>
      <c r="SXD81"/>
      <c r="SXE81"/>
      <c r="SXF81"/>
      <c r="SXG81"/>
      <c r="SXH81"/>
      <c r="SXI81"/>
      <c r="SXJ81"/>
      <c r="SXK81"/>
      <c r="SXL81"/>
      <c r="SXM81"/>
      <c r="SXN81"/>
      <c r="SXO81"/>
      <c r="SXP81"/>
      <c r="SXQ81"/>
      <c r="SXR81"/>
      <c r="SXS81"/>
      <c r="SXT81"/>
      <c r="SXU81"/>
      <c r="SXV81"/>
      <c r="SXW81"/>
      <c r="SXX81"/>
      <c r="SXY81"/>
      <c r="SXZ81"/>
      <c r="SYA81"/>
      <c r="SYB81"/>
      <c r="SYC81"/>
      <c r="SYD81"/>
      <c r="SYE81"/>
      <c r="SYF81"/>
      <c r="SYG81"/>
      <c r="SYH81"/>
      <c r="SYI81"/>
      <c r="SYJ81"/>
      <c r="SYK81"/>
      <c r="SYL81"/>
      <c r="SYM81"/>
      <c r="SYN81"/>
      <c r="SYO81"/>
      <c r="SYP81"/>
      <c r="SYQ81"/>
      <c r="SYR81"/>
      <c r="SYS81"/>
      <c r="SYT81"/>
      <c r="SYU81"/>
      <c r="SYV81"/>
      <c r="SYW81"/>
      <c r="SYX81"/>
      <c r="SYY81"/>
      <c r="SYZ81"/>
      <c r="SZA81"/>
      <c r="SZB81"/>
      <c r="SZC81"/>
      <c r="SZD81"/>
      <c r="SZE81"/>
      <c r="SZF81"/>
      <c r="SZG81"/>
      <c r="SZH81"/>
      <c r="SZI81"/>
      <c r="SZJ81"/>
      <c r="SZK81"/>
      <c r="SZL81"/>
      <c r="SZM81"/>
      <c r="SZN81"/>
      <c r="SZO81"/>
      <c r="SZP81"/>
      <c r="SZQ81"/>
      <c r="SZR81"/>
      <c r="SZS81"/>
      <c r="SZT81"/>
      <c r="SZU81"/>
      <c r="SZV81"/>
      <c r="SZW81"/>
      <c r="SZX81"/>
      <c r="SZY81"/>
      <c r="SZZ81"/>
      <c r="TAA81"/>
      <c r="TAB81"/>
      <c r="TAC81"/>
      <c r="TAD81"/>
      <c r="TAE81"/>
      <c r="TAF81"/>
      <c r="TAG81"/>
      <c r="TAH81"/>
      <c r="TAI81"/>
      <c r="TAJ81"/>
      <c r="TAK81"/>
      <c r="TAL81"/>
      <c r="TAM81"/>
      <c r="TAN81"/>
      <c r="TAO81"/>
      <c r="TAP81"/>
      <c r="TAQ81"/>
      <c r="TAR81"/>
      <c r="TAS81"/>
      <c r="TAT81"/>
      <c r="TAU81"/>
      <c r="TAV81"/>
      <c r="TAW81"/>
      <c r="TAX81"/>
      <c r="TAY81"/>
      <c r="TAZ81"/>
      <c r="TBA81"/>
      <c r="TBB81"/>
      <c r="TBC81"/>
      <c r="TBD81"/>
      <c r="TBE81"/>
      <c r="TBF81"/>
      <c r="TBG81"/>
      <c r="TBH81"/>
      <c r="TBI81"/>
      <c r="TBJ81"/>
      <c r="TBK81"/>
      <c r="TBL81"/>
      <c r="TBM81"/>
      <c r="TBN81"/>
      <c r="TBO81"/>
      <c r="TBP81"/>
      <c r="TBQ81"/>
      <c r="TBR81"/>
      <c r="TBS81"/>
      <c r="TBT81"/>
      <c r="TBU81"/>
      <c r="TBV81"/>
      <c r="TBW81"/>
      <c r="TBX81"/>
      <c r="TBY81"/>
      <c r="TBZ81"/>
      <c r="TCA81"/>
      <c r="TCB81"/>
      <c r="TCC81"/>
      <c r="TCD81"/>
      <c r="TCE81"/>
      <c r="TCF81"/>
      <c r="TCG81"/>
      <c r="TCH81"/>
      <c r="TCI81"/>
      <c r="TCJ81"/>
      <c r="TCK81"/>
      <c r="TCL81"/>
      <c r="TCM81"/>
      <c r="TCN81"/>
      <c r="TCO81"/>
      <c r="TCP81"/>
      <c r="TCQ81"/>
      <c r="TCR81"/>
      <c r="TCS81"/>
      <c r="TCT81"/>
      <c r="TCU81"/>
      <c r="TCV81"/>
      <c r="TCW81"/>
      <c r="TCX81"/>
      <c r="TCY81"/>
      <c r="TCZ81"/>
      <c r="TDA81"/>
      <c r="TDB81"/>
      <c r="TDC81"/>
      <c r="TDD81"/>
      <c r="TDE81"/>
      <c r="TDF81"/>
      <c r="TDG81"/>
      <c r="TDH81"/>
      <c r="TDI81"/>
      <c r="TDJ81"/>
      <c r="TDK81"/>
      <c r="TDL81"/>
      <c r="TDM81"/>
      <c r="TDN81"/>
      <c r="TDO81"/>
      <c r="TDP81"/>
      <c r="TDQ81"/>
      <c r="TDR81"/>
      <c r="TDS81"/>
      <c r="TDT81"/>
      <c r="TDU81"/>
      <c r="TDV81"/>
      <c r="TDW81"/>
      <c r="TDX81"/>
      <c r="TDY81"/>
      <c r="TDZ81"/>
      <c r="TEA81"/>
      <c r="TEB81"/>
      <c r="TEC81"/>
      <c r="TED81"/>
      <c r="TEE81"/>
      <c r="TEF81"/>
      <c r="TEG81"/>
      <c r="TEH81"/>
      <c r="TEI81"/>
      <c r="TEJ81"/>
      <c r="TEK81"/>
      <c r="TEL81"/>
      <c r="TEM81"/>
      <c r="TEN81"/>
      <c r="TEO81"/>
      <c r="TEP81"/>
      <c r="TEQ81"/>
      <c r="TER81"/>
      <c r="TES81"/>
      <c r="TET81"/>
      <c r="TEU81"/>
      <c r="TEV81"/>
      <c r="TEW81"/>
      <c r="TEX81"/>
      <c r="TEY81"/>
      <c r="TEZ81"/>
      <c r="TFA81"/>
      <c r="TFB81"/>
      <c r="TFC81"/>
      <c r="TFD81"/>
      <c r="TFE81"/>
      <c r="TFF81"/>
      <c r="TFG81"/>
      <c r="TFH81"/>
      <c r="TFI81"/>
      <c r="TFJ81"/>
      <c r="TFK81"/>
      <c r="TFL81"/>
      <c r="TFM81"/>
      <c r="TFN81"/>
      <c r="TFO81"/>
      <c r="TFP81"/>
      <c r="TFQ81"/>
      <c r="TFR81"/>
      <c r="TFS81"/>
      <c r="TFT81"/>
      <c r="TFU81"/>
      <c r="TFV81"/>
      <c r="TFW81"/>
      <c r="TFX81"/>
      <c r="TFY81"/>
      <c r="TFZ81"/>
      <c r="TGA81"/>
      <c r="TGB81"/>
      <c r="TGC81"/>
      <c r="TGD81"/>
      <c r="TGE81"/>
      <c r="TGF81"/>
      <c r="TGG81"/>
      <c r="TGH81"/>
      <c r="TGI81"/>
      <c r="TGJ81"/>
      <c r="TGK81"/>
      <c r="TGL81"/>
      <c r="TGM81"/>
      <c r="TGN81"/>
      <c r="TGO81"/>
      <c r="TGP81"/>
      <c r="TGQ81"/>
      <c r="TGR81"/>
      <c r="TGS81"/>
      <c r="TGT81"/>
      <c r="TGU81"/>
      <c r="TGV81"/>
      <c r="TGW81"/>
      <c r="TGX81"/>
      <c r="TGY81"/>
      <c r="TGZ81"/>
      <c r="THA81"/>
      <c r="THB81"/>
      <c r="THC81"/>
      <c r="THD81"/>
      <c r="THE81"/>
      <c r="THF81"/>
      <c r="THG81"/>
      <c r="THH81"/>
      <c r="THI81"/>
      <c r="THJ81"/>
      <c r="THK81"/>
      <c r="THL81"/>
      <c r="THM81"/>
      <c r="THN81"/>
      <c r="THO81"/>
      <c r="THP81"/>
      <c r="THQ81"/>
      <c r="THR81"/>
      <c r="THS81"/>
      <c r="THT81"/>
      <c r="THU81"/>
      <c r="THV81"/>
      <c r="THW81"/>
      <c r="THX81"/>
      <c r="THY81"/>
      <c r="THZ81"/>
      <c r="TIA81"/>
      <c r="TIB81"/>
      <c r="TIC81"/>
      <c r="TID81"/>
      <c r="TIE81"/>
      <c r="TIF81"/>
      <c r="TIG81"/>
      <c r="TIH81"/>
      <c r="TII81"/>
      <c r="TIJ81"/>
      <c r="TIK81"/>
      <c r="TIL81"/>
      <c r="TIM81"/>
      <c r="TIN81"/>
      <c r="TIO81"/>
      <c r="TIP81"/>
      <c r="TIQ81"/>
      <c r="TIR81"/>
      <c r="TIS81"/>
      <c r="TIT81"/>
      <c r="TIU81"/>
      <c r="TIV81"/>
      <c r="TIW81"/>
      <c r="TIX81"/>
      <c r="TIY81"/>
      <c r="TIZ81"/>
      <c r="TJA81"/>
      <c r="TJB81"/>
      <c r="TJC81"/>
      <c r="TJD81"/>
      <c r="TJE81"/>
      <c r="TJF81"/>
      <c r="TJG81"/>
      <c r="TJH81"/>
      <c r="TJI81"/>
      <c r="TJJ81"/>
      <c r="TJK81"/>
      <c r="TJL81"/>
      <c r="TJM81"/>
      <c r="TJN81"/>
      <c r="TJO81"/>
      <c r="TJP81"/>
      <c r="TJQ81"/>
      <c r="TJR81"/>
      <c r="TJS81"/>
      <c r="TJT81"/>
      <c r="TJU81"/>
      <c r="TJV81"/>
      <c r="TJW81"/>
      <c r="TJX81"/>
      <c r="TJY81"/>
      <c r="TJZ81"/>
      <c r="TKA81"/>
      <c r="TKB81"/>
      <c r="TKC81"/>
      <c r="TKD81"/>
      <c r="TKE81"/>
      <c r="TKF81"/>
      <c r="TKG81"/>
      <c r="TKH81"/>
      <c r="TKI81"/>
      <c r="TKJ81"/>
      <c r="TKK81"/>
      <c r="TKL81"/>
      <c r="TKM81"/>
      <c r="TKN81"/>
      <c r="TKO81"/>
      <c r="TKP81"/>
      <c r="TKQ81"/>
      <c r="TKR81"/>
      <c r="TKS81"/>
      <c r="TKT81"/>
      <c r="TKU81"/>
      <c r="TKV81"/>
      <c r="TKW81"/>
      <c r="TKX81"/>
      <c r="TKY81"/>
      <c r="TKZ81"/>
      <c r="TLA81"/>
      <c r="TLB81"/>
      <c r="TLC81"/>
      <c r="TLD81"/>
      <c r="TLE81"/>
      <c r="TLF81"/>
      <c r="TLG81"/>
      <c r="TLH81"/>
      <c r="TLI81"/>
      <c r="TLJ81"/>
      <c r="TLK81"/>
      <c r="TLL81"/>
      <c r="TLM81"/>
      <c r="TLN81"/>
      <c r="TLO81"/>
      <c r="TLP81"/>
      <c r="TLQ81"/>
      <c r="TLR81"/>
      <c r="TLS81"/>
      <c r="TLT81"/>
      <c r="TLU81"/>
      <c r="TLV81"/>
      <c r="TLW81"/>
      <c r="TLX81"/>
      <c r="TLY81"/>
      <c r="TLZ81"/>
      <c r="TMA81"/>
      <c r="TMB81"/>
      <c r="TMC81"/>
      <c r="TMD81"/>
      <c r="TME81"/>
      <c r="TMF81"/>
      <c r="TMG81"/>
      <c r="TMH81"/>
      <c r="TMI81"/>
      <c r="TMJ81"/>
      <c r="TMK81"/>
      <c r="TML81"/>
      <c r="TMM81"/>
      <c r="TMN81"/>
      <c r="TMO81"/>
      <c r="TMP81"/>
      <c r="TMQ81"/>
      <c r="TMR81"/>
      <c r="TMS81"/>
      <c r="TMT81"/>
      <c r="TMU81"/>
      <c r="TMV81"/>
      <c r="TMW81"/>
      <c r="TMX81"/>
      <c r="TMY81"/>
      <c r="TMZ81"/>
      <c r="TNA81"/>
      <c r="TNB81"/>
      <c r="TNC81"/>
      <c r="TND81"/>
      <c r="TNE81"/>
      <c r="TNF81"/>
      <c r="TNG81"/>
      <c r="TNH81"/>
      <c r="TNI81"/>
      <c r="TNJ81"/>
      <c r="TNK81"/>
      <c r="TNL81"/>
      <c r="TNM81"/>
      <c r="TNN81"/>
      <c r="TNO81"/>
      <c r="TNP81"/>
      <c r="TNQ81"/>
      <c r="TNR81"/>
      <c r="TNS81"/>
      <c r="TNT81"/>
      <c r="TNU81"/>
      <c r="TNV81"/>
      <c r="TNW81"/>
      <c r="TNX81"/>
      <c r="TNY81"/>
      <c r="TNZ81"/>
      <c r="TOA81"/>
      <c r="TOB81"/>
      <c r="TOC81"/>
      <c r="TOD81"/>
      <c r="TOE81"/>
      <c r="TOF81"/>
      <c r="TOG81"/>
      <c r="TOH81"/>
      <c r="TOI81"/>
      <c r="TOJ81"/>
      <c r="TOK81"/>
      <c r="TOL81"/>
      <c r="TOM81"/>
      <c r="TON81"/>
      <c r="TOO81"/>
      <c r="TOP81"/>
      <c r="TOQ81"/>
      <c r="TOR81"/>
      <c r="TOS81"/>
      <c r="TOT81"/>
      <c r="TOU81"/>
      <c r="TOV81"/>
      <c r="TOW81"/>
      <c r="TOX81"/>
      <c r="TOY81"/>
      <c r="TOZ81"/>
      <c r="TPA81"/>
      <c r="TPB81"/>
      <c r="TPC81"/>
      <c r="TPD81"/>
      <c r="TPE81"/>
      <c r="TPF81"/>
      <c r="TPG81"/>
      <c r="TPH81"/>
      <c r="TPI81"/>
      <c r="TPJ81"/>
      <c r="TPK81"/>
      <c r="TPL81"/>
      <c r="TPM81"/>
      <c r="TPN81"/>
      <c r="TPO81"/>
      <c r="TPP81"/>
      <c r="TPQ81"/>
      <c r="TPR81"/>
      <c r="TPS81"/>
      <c r="TPT81"/>
      <c r="TPU81"/>
      <c r="TPV81"/>
      <c r="TPW81"/>
      <c r="TPX81"/>
      <c r="TPY81"/>
      <c r="TPZ81"/>
      <c r="TQA81"/>
      <c r="TQB81"/>
      <c r="TQC81"/>
      <c r="TQD81"/>
      <c r="TQE81"/>
      <c r="TQF81"/>
      <c r="TQG81"/>
      <c r="TQH81"/>
      <c r="TQI81"/>
      <c r="TQJ81"/>
      <c r="TQK81"/>
      <c r="TQL81"/>
      <c r="TQM81"/>
      <c r="TQN81"/>
      <c r="TQO81"/>
      <c r="TQP81"/>
      <c r="TQQ81"/>
      <c r="TQR81"/>
      <c r="TQS81"/>
      <c r="TQT81"/>
      <c r="TQU81"/>
      <c r="TQV81"/>
      <c r="TQW81"/>
      <c r="TQX81"/>
      <c r="TQY81"/>
      <c r="TQZ81"/>
      <c r="TRA81"/>
      <c r="TRB81"/>
      <c r="TRC81"/>
      <c r="TRD81"/>
      <c r="TRE81"/>
      <c r="TRF81"/>
      <c r="TRG81"/>
      <c r="TRH81"/>
      <c r="TRI81"/>
      <c r="TRJ81"/>
      <c r="TRK81"/>
      <c r="TRL81"/>
      <c r="TRM81"/>
      <c r="TRN81"/>
      <c r="TRO81"/>
      <c r="TRP81"/>
      <c r="TRQ81"/>
      <c r="TRR81"/>
      <c r="TRS81"/>
      <c r="TRT81"/>
      <c r="TRU81"/>
      <c r="TRV81"/>
      <c r="TRW81"/>
      <c r="TRX81"/>
      <c r="TRY81"/>
      <c r="TRZ81"/>
      <c r="TSA81"/>
      <c r="TSB81"/>
      <c r="TSC81"/>
      <c r="TSD81"/>
      <c r="TSE81"/>
      <c r="TSF81"/>
      <c r="TSG81"/>
      <c r="TSH81"/>
      <c r="TSI81"/>
      <c r="TSJ81"/>
      <c r="TSK81"/>
      <c r="TSL81"/>
      <c r="TSM81"/>
      <c r="TSN81"/>
      <c r="TSO81"/>
      <c r="TSP81"/>
      <c r="TSQ81"/>
      <c r="TSR81"/>
      <c r="TSS81"/>
      <c r="TST81"/>
      <c r="TSU81"/>
      <c r="TSV81"/>
      <c r="TSW81"/>
      <c r="TSX81"/>
      <c r="TSY81"/>
      <c r="TSZ81"/>
      <c r="TTA81"/>
      <c r="TTB81"/>
      <c r="TTC81"/>
      <c r="TTD81"/>
      <c r="TTE81"/>
      <c r="TTF81"/>
      <c r="TTG81"/>
      <c r="TTH81"/>
      <c r="TTI81"/>
      <c r="TTJ81"/>
      <c r="TTK81"/>
      <c r="TTL81"/>
      <c r="TTM81"/>
      <c r="TTN81"/>
      <c r="TTO81"/>
      <c r="TTP81"/>
      <c r="TTQ81"/>
      <c r="TTR81"/>
      <c r="TTS81"/>
      <c r="TTT81"/>
      <c r="TTU81"/>
      <c r="TTV81"/>
      <c r="TTW81"/>
      <c r="TTX81"/>
      <c r="TTY81"/>
      <c r="TTZ81"/>
      <c r="TUA81"/>
      <c r="TUB81"/>
      <c r="TUC81"/>
      <c r="TUD81"/>
      <c r="TUE81"/>
      <c r="TUF81"/>
      <c r="TUG81"/>
      <c r="TUH81"/>
      <c r="TUI81"/>
      <c r="TUJ81"/>
      <c r="TUK81"/>
      <c r="TUL81"/>
      <c r="TUM81"/>
      <c r="TUN81"/>
      <c r="TUO81"/>
      <c r="TUP81"/>
      <c r="TUQ81"/>
      <c r="TUR81"/>
      <c r="TUS81"/>
      <c r="TUT81"/>
      <c r="TUU81"/>
      <c r="TUV81"/>
      <c r="TUW81"/>
      <c r="TUX81"/>
      <c r="TUY81"/>
      <c r="TUZ81"/>
      <c r="TVA81"/>
      <c r="TVB81"/>
      <c r="TVC81"/>
      <c r="TVD81"/>
      <c r="TVE81"/>
      <c r="TVF81"/>
      <c r="TVG81"/>
      <c r="TVH81"/>
      <c r="TVI81"/>
      <c r="TVJ81"/>
      <c r="TVK81"/>
      <c r="TVL81"/>
      <c r="TVM81"/>
      <c r="TVN81"/>
      <c r="TVO81"/>
      <c r="TVP81"/>
      <c r="TVQ81"/>
      <c r="TVR81"/>
      <c r="TVS81"/>
      <c r="TVT81"/>
      <c r="TVU81"/>
      <c r="TVV81"/>
      <c r="TVW81"/>
      <c r="TVX81"/>
      <c r="TVY81"/>
      <c r="TVZ81"/>
      <c r="TWA81"/>
      <c r="TWB81"/>
      <c r="TWC81"/>
      <c r="TWD81"/>
      <c r="TWE81"/>
      <c r="TWF81"/>
      <c r="TWG81"/>
      <c r="TWH81"/>
      <c r="TWI81"/>
      <c r="TWJ81"/>
      <c r="TWK81"/>
      <c r="TWL81"/>
      <c r="TWM81"/>
      <c r="TWN81"/>
      <c r="TWO81"/>
      <c r="TWP81"/>
      <c r="TWQ81"/>
      <c r="TWR81"/>
      <c r="TWS81"/>
      <c r="TWT81"/>
      <c r="TWU81"/>
      <c r="TWV81"/>
      <c r="TWW81"/>
      <c r="TWX81"/>
      <c r="TWY81"/>
      <c r="TWZ81"/>
      <c r="TXA81"/>
      <c r="TXB81"/>
      <c r="TXC81"/>
      <c r="TXD81"/>
      <c r="TXE81"/>
      <c r="TXF81"/>
      <c r="TXG81"/>
      <c r="TXH81"/>
      <c r="TXI81"/>
      <c r="TXJ81"/>
      <c r="TXK81"/>
      <c r="TXL81"/>
      <c r="TXM81"/>
      <c r="TXN81"/>
      <c r="TXO81"/>
      <c r="TXP81"/>
      <c r="TXQ81"/>
      <c r="TXR81"/>
      <c r="TXS81"/>
      <c r="TXT81"/>
      <c r="TXU81"/>
      <c r="TXV81"/>
      <c r="TXW81"/>
      <c r="TXX81"/>
      <c r="TXY81"/>
      <c r="TXZ81"/>
      <c r="TYA81"/>
      <c r="TYB81"/>
      <c r="TYC81"/>
      <c r="TYD81"/>
      <c r="TYE81"/>
      <c r="TYF81"/>
      <c r="TYG81"/>
      <c r="TYH81"/>
      <c r="TYI81"/>
      <c r="TYJ81"/>
      <c r="TYK81"/>
      <c r="TYL81"/>
      <c r="TYM81"/>
      <c r="TYN81"/>
      <c r="TYO81"/>
      <c r="TYP81"/>
      <c r="TYQ81"/>
      <c r="TYR81"/>
      <c r="TYS81"/>
      <c r="TYT81"/>
      <c r="TYU81"/>
      <c r="TYV81"/>
      <c r="TYW81"/>
      <c r="TYX81"/>
      <c r="TYY81"/>
      <c r="TYZ81"/>
      <c r="TZA81"/>
      <c r="TZB81"/>
      <c r="TZC81"/>
      <c r="TZD81"/>
      <c r="TZE81"/>
      <c r="TZF81"/>
      <c r="TZG81"/>
      <c r="TZH81"/>
      <c r="TZI81"/>
      <c r="TZJ81"/>
      <c r="TZK81"/>
      <c r="TZL81"/>
      <c r="TZM81"/>
      <c r="TZN81"/>
      <c r="TZO81"/>
      <c r="TZP81"/>
      <c r="TZQ81"/>
      <c r="TZR81"/>
      <c r="TZS81"/>
      <c r="TZT81"/>
      <c r="TZU81"/>
      <c r="TZV81"/>
      <c r="TZW81"/>
      <c r="TZX81"/>
      <c r="TZY81"/>
      <c r="TZZ81"/>
      <c r="UAA81"/>
      <c r="UAB81"/>
      <c r="UAC81"/>
      <c r="UAD81"/>
      <c r="UAE81"/>
      <c r="UAF81"/>
      <c r="UAG81"/>
      <c r="UAH81"/>
      <c r="UAI81"/>
      <c r="UAJ81"/>
      <c r="UAK81"/>
      <c r="UAL81"/>
      <c r="UAM81"/>
      <c r="UAN81"/>
      <c r="UAO81"/>
      <c r="UAP81"/>
      <c r="UAQ81"/>
      <c r="UAR81"/>
      <c r="UAS81"/>
      <c r="UAT81"/>
      <c r="UAU81"/>
      <c r="UAV81"/>
      <c r="UAW81"/>
      <c r="UAX81"/>
      <c r="UAY81"/>
      <c r="UAZ81"/>
      <c r="UBA81"/>
      <c r="UBB81"/>
      <c r="UBC81"/>
      <c r="UBD81"/>
      <c r="UBE81"/>
      <c r="UBF81"/>
      <c r="UBG81"/>
      <c r="UBH81"/>
      <c r="UBI81"/>
      <c r="UBJ81"/>
      <c r="UBK81"/>
      <c r="UBL81"/>
      <c r="UBM81"/>
      <c r="UBN81"/>
      <c r="UBO81"/>
      <c r="UBP81"/>
      <c r="UBQ81"/>
      <c r="UBR81"/>
      <c r="UBS81"/>
      <c r="UBT81"/>
      <c r="UBU81"/>
      <c r="UBV81"/>
      <c r="UBW81"/>
      <c r="UBX81"/>
      <c r="UBY81"/>
      <c r="UBZ81"/>
      <c r="UCA81"/>
      <c r="UCB81"/>
      <c r="UCC81"/>
      <c r="UCD81"/>
      <c r="UCE81"/>
      <c r="UCF81"/>
      <c r="UCG81"/>
      <c r="UCH81"/>
      <c r="UCI81"/>
      <c r="UCJ81"/>
      <c r="UCK81"/>
      <c r="UCL81"/>
      <c r="UCM81"/>
      <c r="UCN81"/>
      <c r="UCO81"/>
      <c r="UCP81"/>
      <c r="UCQ81"/>
      <c r="UCR81"/>
      <c r="UCS81"/>
      <c r="UCT81"/>
      <c r="UCU81"/>
      <c r="UCV81"/>
      <c r="UCW81"/>
      <c r="UCX81"/>
      <c r="UCY81"/>
      <c r="UCZ81"/>
      <c r="UDA81"/>
      <c r="UDB81"/>
      <c r="UDC81"/>
      <c r="UDD81"/>
      <c r="UDE81"/>
      <c r="UDF81"/>
      <c r="UDG81"/>
      <c r="UDH81"/>
      <c r="UDI81"/>
      <c r="UDJ81"/>
      <c r="UDK81"/>
      <c r="UDL81"/>
      <c r="UDM81"/>
      <c r="UDN81"/>
      <c r="UDO81"/>
      <c r="UDP81"/>
      <c r="UDQ81"/>
      <c r="UDR81"/>
      <c r="UDS81"/>
      <c r="UDT81"/>
      <c r="UDU81"/>
      <c r="UDV81"/>
      <c r="UDW81"/>
      <c r="UDX81"/>
      <c r="UDY81"/>
      <c r="UDZ81"/>
      <c r="UEA81"/>
      <c r="UEB81"/>
      <c r="UEC81"/>
      <c r="UED81"/>
      <c r="UEE81"/>
      <c r="UEF81"/>
      <c r="UEG81"/>
      <c r="UEH81"/>
      <c r="UEI81"/>
      <c r="UEJ81"/>
      <c r="UEK81"/>
      <c r="UEL81"/>
      <c r="UEM81"/>
      <c r="UEN81"/>
      <c r="UEO81"/>
      <c r="UEP81"/>
      <c r="UEQ81"/>
      <c r="UER81"/>
      <c r="UES81"/>
      <c r="UET81"/>
      <c r="UEU81"/>
      <c r="UEV81"/>
      <c r="UEW81"/>
      <c r="UEX81"/>
      <c r="UEY81"/>
      <c r="UEZ81"/>
      <c r="UFA81"/>
      <c r="UFB81"/>
      <c r="UFC81"/>
      <c r="UFD81"/>
      <c r="UFE81"/>
      <c r="UFF81"/>
      <c r="UFG81"/>
      <c r="UFH81"/>
      <c r="UFI81"/>
      <c r="UFJ81"/>
      <c r="UFK81"/>
      <c r="UFL81"/>
      <c r="UFM81"/>
      <c r="UFN81"/>
      <c r="UFO81"/>
      <c r="UFP81"/>
      <c r="UFQ81"/>
      <c r="UFR81"/>
      <c r="UFS81"/>
      <c r="UFT81"/>
      <c r="UFU81"/>
      <c r="UFV81"/>
      <c r="UFW81"/>
      <c r="UFX81"/>
      <c r="UFY81"/>
      <c r="UFZ81"/>
      <c r="UGA81"/>
      <c r="UGB81"/>
      <c r="UGC81"/>
      <c r="UGD81"/>
      <c r="UGE81"/>
      <c r="UGF81"/>
      <c r="UGG81"/>
      <c r="UGH81"/>
      <c r="UGI81"/>
      <c r="UGJ81"/>
      <c r="UGK81"/>
      <c r="UGL81"/>
      <c r="UGM81"/>
      <c r="UGN81"/>
      <c r="UGO81"/>
      <c r="UGP81"/>
      <c r="UGQ81"/>
      <c r="UGR81"/>
      <c r="UGS81"/>
      <c r="UGT81"/>
      <c r="UGU81"/>
      <c r="UGV81"/>
      <c r="UGW81"/>
      <c r="UGX81"/>
      <c r="UGY81"/>
      <c r="UGZ81"/>
      <c r="UHA81"/>
      <c r="UHB81"/>
      <c r="UHC81"/>
      <c r="UHD81"/>
      <c r="UHE81"/>
      <c r="UHF81"/>
      <c r="UHG81"/>
      <c r="UHH81"/>
      <c r="UHI81"/>
      <c r="UHJ81"/>
      <c r="UHK81"/>
      <c r="UHL81"/>
      <c r="UHM81"/>
      <c r="UHN81"/>
      <c r="UHO81"/>
      <c r="UHP81"/>
      <c r="UHQ81"/>
      <c r="UHR81"/>
      <c r="UHS81"/>
      <c r="UHT81"/>
      <c r="UHU81"/>
      <c r="UHV81"/>
      <c r="UHW81"/>
      <c r="UHX81"/>
      <c r="UHY81"/>
      <c r="UHZ81"/>
      <c r="UIA81"/>
      <c r="UIB81"/>
      <c r="UIC81"/>
      <c r="UID81"/>
      <c r="UIE81"/>
      <c r="UIF81"/>
      <c r="UIG81"/>
      <c r="UIH81"/>
      <c r="UII81"/>
      <c r="UIJ81"/>
      <c r="UIK81"/>
      <c r="UIL81"/>
      <c r="UIM81"/>
      <c r="UIN81"/>
      <c r="UIO81"/>
      <c r="UIP81"/>
      <c r="UIQ81"/>
      <c r="UIR81"/>
      <c r="UIS81"/>
      <c r="UIT81"/>
      <c r="UIU81"/>
      <c r="UIV81"/>
      <c r="UIW81"/>
      <c r="UIX81"/>
      <c r="UIY81"/>
      <c r="UIZ81"/>
      <c r="UJA81"/>
      <c r="UJB81"/>
      <c r="UJC81"/>
      <c r="UJD81"/>
      <c r="UJE81"/>
      <c r="UJF81"/>
      <c r="UJG81"/>
      <c r="UJH81"/>
      <c r="UJI81"/>
      <c r="UJJ81"/>
      <c r="UJK81"/>
      <c r="UJL81"/>
      <c r="UJM81"/>
      <c r="UJN81"/>
      <c r="UJO81"/>
      <c r="UJP81"/>
      <c r="UJQ81"/>
      <c r="UJR81"/>
      <c r="UJS81"/>
      <c r="UJT81"/>
      <c r="UJU81"/>
      <c r="UJV81"/>
      <c r="UJW81"/>
      <c r="UJX81"/>
      <c r="UJY81"/>
      <c r="UJZ81"/>
      <c r="UKA81"/>
      <c r="UKB81"/>
      <c r="UKC81"/>
      <c r="UKD81"/>
      <c r="UKE81"/>
      <c r="UKF81"/>
      <c r="UKG81"/>
      <c r="UKH81"/>
      <c r="UKI81"/>
      <c r="UKJ81"/>
      <c r="UKK81"/>
      <c r="UKL81"/>
      <c r="UKM81"/>
      <c r="UKN81"/>
      <c r="UKO81"/>
      <c r="UKP81"/>
      <c r="UKQ81"/>
      <c r="UKR81"/>
      <c r="UKS81"/>
      <c r="UKT81"/>
      <c r="UKU81"/>
      <c r="UKV81"/>
      <c r="UKW81"/>
      <c r="UKX81"/>
      <c r="UKY81"/>
      <c r="UKZ81"/>
      <c r="ULA81"/>
      <c r="ULB81"/>
      <c r="ULC81"/>
      <c r="ULD81"/>
      <c r="ULE81"/>
      <c r="ULF81"/>
      <c r="ULG81"/>
      <c r="ULH81"/>
      <c r="ULI81"/>
      <c r="ULJ81"/>
      <c r="ULK81"/>
      <c r="ULL81"/>
      <c r="ULM81"/>
      <c r="ULN81"/>
      <c r="ULO81"/>
      <c r="ULP81"/>
      <c r="ULQ81"/>
      <c r="ULR81"/>
      <c r="ULS81"/>
      <c r="ULT81"/>
      <c r="ULU81"/>
      <c r="ULV81"/>
      <c r="ULW81"/>
      <c r="ULX81"/>
      <c r="ULY81"/>
      <c r="ULZ81"/>
      <c r="UMA81"/>
      <c r="UMB81"/>
      <c r="UMC81"/>
      <c r="UMD81"/>
      <c r="UME81"/>
      <c r="UMF81"/>
      <c r="UMG81"/>
      <c r="UMH81"/>
      <c r="UMI81"/>
      <c r="UMJ81"/>
      <c r="UMK81"/>
      <c r="UML81"/>
      <c r="UMM81"/>
      <c r="UMN81"/>
      <c r="UMO81"/>
      <c r="UMP81"/>
      <c r="UMQ81"/>
      <c r="UMR81"/>
      <c r="UMS81"/>
      <c r="UMT81"/>
      <c r="UMU81"/>
      <c r="UMV81"/>
      <c r="UMW81"/>
      <c r="UMX81"/>
      <c r="UMY81"/>
      <c r="UMZ81"/>
      <c r="UNA81"/>
      <c r="UNB81"/>
      <c r="UNC81"/>
      <c r="UND81"/>
      <c r="UNE81"/>
      <c r="UNF81"/>
      <c r="UNG81"/>
      <c r="UNH81"/>
      <c r="UNI81"/>
      <c r="UNJ81"/>
      <c r="UNK81"/>
      <c r="UNL81"/>
      <c r="UNM81"/>
      <c r="UNN81"/>
      <c r="UNO81"/>
      <c r="UNP81"/>
      <c r="UNQ81"/>
      <c r="UNR81"/>
      <c r="UNS81"/>
      <c r="UNT81"/>
      <c r="UNU81"/>
      <c r="UNV81"/>
      <c r="UNW81"/>
      <c r="UNX81"/>
      <c r="UNY81"/>
      <c r="UNZ81"/>
      <c r="UOA81"/>
      <c r="UOB81"/>
      <c r="UOC81"/>
      <c r="UOD81"/>
      <c r="UOE81"/>
      <c r="UOF81"/>
      <c r="UOG81"/>
      <c r="UOH81"/>
      <c r="UOI81"/>
      <c r="UOJ81"/>
      <c r="UOK81"/>
      <c r="UOL81"/>
      <c r="UOM81"/>
      <c r="UON81"/>
      <c r="UOO81"/>
      <c r="UOP81"/>
      <c r="UOQ81"/>
      <c r="UOR81"/>
      <c r="UOS81"/>
      <c r="UOT81"/>
      <c r="UOU81"/>
      <c r="UOV81"/>
      <c r="UOW81"/>
      <c r="UOX81"/>
      <c r="UOY81"/>
      <c r="UOZ81"/>
      <c r="UPA81"/>
      <c r="UPB81"/>
      <c r="UPC81"/>
      <c r="UPD81"/>
      <c r="UPE81"/>
      <c r="UPF81"/>
      <c r="UPG81"/>
      <c r="UPH81"/>
      <c r="UPI81"/>
      <c r="UPJ81"/>
      <c r="UPK81"/>
      <c r="UPL81"/>
      <c r="UPM81"/>
      <c r="UPN81"/>
      <c r="UPO81"/>
      <c r="UPP81"/>
      <c r="UPQ81"/>
      <c r="UPR81"/>
      <c r="UPS81"/>
      <c r="UPT81"/>
      <c r="UPU81"/>
      <c r="UPV81"/>
      <c r="UPW81"/>
      <c r="UPX81"/>
      <c r="UPY81"/>
      <c r="UPZ81"/>
      <c r="UQA81"/>
      <c r="UQB81"/>
      <c r="UQC81"/>
      <c r="UQD81"/>
      <c r="UQE81"/>
      <c r="UQF81"/>
      <c r="UQG81"/>
      <c r="UQH81"/>
      <c r="UQI81"/>
      <c r="UQJ81"/>
      <c r="UQK81"/>
      <c r="UQL81"/>
      <c r="UQM81"/>
      <c r="UQN81"/>
      <c r="UQO81"/>
      <c r="UQP81"/>
      <c r="UQQ81"/>
      <c r="UQR81"/>
      <c r="UQS81"/>
      <c r="UQT81"/>
      <c r="UQU81"/>
      <c r="UQV81"/>
      <c r="UQW81"/>
      <c r="UQX81"/>
      <c r="UQY81"/>
      <c r="UQZ81"/>
      <c r="URA81"/>
      <c r="URB81"/>
      <c r="URC81"/>
      <c r="URD81"/>
      <c r="URE81"/>
      <c r="URF81"/>
      <c r="URG81"/>
      <c r="URH81"/>
      <c r="URI81"/>
      <c r="URJ81"/>
      <c r="URK81"/>
      <c r="URL81"/>
      <c r="URM81"/>
      <c r="URN81"/>
      <c r="URO81"/>
      <c r="URP81"/>
      <c r="URQ81"/>
      <c r="URR81"/>
      <c r="URS81"/>
      <c r="URT81"/>
      <c r="URU81"/>
      <c r="URV81"/>
      <c r="URW81"/>
      <c r="URX81"/>
      <c r="URY81"/>
      <c r="URZ81"/>
      <c r="USA81"/>
      <c r="USB81"/>
      <c r="USC81"/>
      <c r="USD81"/>
      <c r="USE81"/>
      <c r="USF81"/>
      <c r="USG81"/>
      <c r="USH81"/>
      <c r="USI81"/>
      <c r="USJ81"/>
      <c r="USK81"/>
      <c r="USL81"/>
      <c r="USM81"/>
      <c r="USN81"/>
      <c r="USO81"/>
      <c r="USP81"/>
      <c r="USQ81"/>
      <c r="USR81"/>
      <c r="USS81"/>
      <c r="UST81"/>
      <c r="USU81"/>
      <c r="USV81"/>
      <c r="USW81"/>
      <c r="USX81"/>
      <c r="USY81"/>
      <c r="USZ81"/>
      <c r="UTA81"/>
      <c r="UTB81"/>
      <c r="UTC81"/>
      <c r="UTD81"/>
      <c r="UTE81"/>
      <c r="UTF81"/>
      <c r="UTG81"/>
      <c r="UTH81"/>
      <c r="UTI81"/>
      <c r="UTJ81"/>
      <c r="UTK81"/>
      <c r="UTL81"/>
      <c r="UTM81"/>
      <c r="UTN81"/>
      <c r="UTO81"/>
      <c r="UTP81"/>
      <c r="UTQ81"/>
      <c r="UTR81"/>
      <c r="UTS81"/>
      <c r="UTT81"/>
      <c r="UTU81"/>
      <c r="UTV81"/>
      <c r="UTW81"/>
      <c r="UTX81"/>
      <c r="UTY81"/>
      <c r="UTZ81"/>
      <c r="UUA81"/>
      <c r="UUB81"/>
      <c r="UUC81"/>
      <c r="UUD81"/>
      <c r="UUE81"/>
      <c r="UUF81"/>
      <c r="UUG81"/>
      <c r="UUH81"/>
      <c r="UUI81"/>
      <c r="UUJ81"/>
      <c r="UUK81"/>
      <c r="UUL81"/>
      <c r="UUM81"/>
      <c r="UUN81"/>
      <c r="UUO81"/>
      <c r="UUP81"/>
      <c r="UUQ81"/>
      <c r="UUR81"/>
      <c r="UUS81"/>
      <c r="UUT81"/>
      <c r="UUU81"/>
      <c r="UUV81"/>
      <c r="UUW81"/>
      <c r="UUX81"/>
      <c r="UUY81"/>
      <c r="UUZ81"/>
      <c r="UVA81"/>
      <c r="UVB81"/>
      <c r="UVC81"/>
      <c r="UVD81"/>
      <c r="UVE81"/>
      <c r="UVF81"/>
      <c r="UVG81"/>
      <c r="UVH81"/>
      <c r="UVI81"/>
      <c r="UVJ81"/>
      <c r="UVK81"/>
      <c r="UVL81"/>
      <c r="UVM81"/>
      <c r="UVN81"/>
      <c r="UVO81"/>
      <c r="UVP81"/>
      <c r="UVQ81"/>
      <c r="UVR81"/>
      <c r="UVS81"/>
      <c r="UVT81"/>
      <c r="UVU81"/>
      <c r="UVV81"/>
      <c r="UVW81"/>
      <c r="UVX81"/>
      <c r="UVY81"/>
      <c r="UVZ81"/>
      <c r="UWA81"/>
      <c r="UWB81"/>
      <c r="UWC81"/>
      <c r="UWD81"/>
      <c r="UWE81"/>
      <c r="UWF81"/>
      <c r="UWG81"/>
      <c r="UWH81"/>
      <c r="UWI81"/>
      <c r="UWJ81"/>
      <c r="UWK81"/>
      <c r="UWL81"/>
      <c r="UWM81"/>
      <c r="UWN81"/>
      <c r="UWO81"/>
      <c r="UWP81"/>
      <c r="UWQ81"/>
      <c r="UWR81"/>
      <c r="UWS81"/>
      <c r="UWT81"/>
      <c r="UWU81"/>
      <c r="UWV81"/>
      <c r="UWW81"/>
      <c r="UWX81"/>
      <c r="UWY81"/>
      <c r="UWZ81"/>
      <c r="UXA81"/>
      <c r="UXB81"/>
      <c r="UXC81"/>
      <c r="UXD81"/>
      <c r="UXE81"/>
      <c r="UXF81"/>
      <c r="UXG81"/>
      <c r="UXH81"/>
      <c r="UXI81"/>
      <c r="UXJ81"/>
      <c r="UXK81"/>
      <c r="UXL81"/>
      <c r="UXM81"/>
      <c r="UXN81"/>
      <c r="UXO81"/>
      <c r="UXP81"/>
      <c r="UXQ81"/>
      <c r="UXR81"/>
      <c r="UXS81"/>
      <c r="UXT81"/>
      <c r="UXU81"/>
      <c r="UXV81"/>
      <c r="UXW81"/>
      <c r="UXX81"/>
      <c r="UXY81"/>
      <c r="UXZ81"/>
      <c r="UYA81"/>
      <c r="UYB81"/>
      <c r="UYC81"/>
      <c r="UYD81"/>
      <c r="UYE81"/>
      <c r="UYF81"/>
      <c r="UYG81"/>
      <c r="UYH81"/>
      <c r="UYI81"/>
      <c r="UYJ81"/>
      <c r="UYK81"/>
      <c r="UYL81"/>
      <c r="UYM81"/>
      <c r="UYN81"/>
      <c r="UYO81"/>
      <c r="UYP81"/>
      <c r="UYQ81"/>
      <c r="UYR81"/>
      <c r="UYS81"/>
      <c r="UYT81"/>
      <c r="UYU81"/>
      <c r="UYV81"/>
      <c r="UYW81"/>
      <c r="UYX81"/>
      <c r="UYY81"/>
      <c r="UYZ81"/>
      <c r="UZA81"/>
      <c r="UZB81"/>
      <c r="UZC81"/>
      <c r="UZD81"/>
      <c r="UZE81"/>
      <c r="UZF81"/>
      <c r="UZG81"/>
      <c r="UZH81"/>
      <c r="UZI81"/>
      <c r="UZJ81"/>
      <c r="UZK81"/>
      <c r="UZL81"/>
      <c r="UZM81"/>
      <c r="UZN81"/>
      <c r="UZO81"/>
      <c r="UZP81"/>
      <c r="UZQ81"/>
      <c r="UZR81"/>
      <c r="UZS81"/>
      <c r="UZT81"/>
      <c r="UZU81"/>
      <c r="UZV81"/>
      <c r="UZW81"/>
      <c r="UZX81"/>
      <c r="UZY81"/>
      <c r="UZZ81"/>
      <c r="VAA81"/>
      <c r="VAB81"/>
      <c r="VAC81"/>
      <c r="VAD81"/>
      <c r="VAE81"/>
      <c r="VAF81"/>
      <c r="VAG81"/>
      <c r="VAH81"/>
      <c r="VAI81"/>
      <c r="VAJ81"/>
      <c r="VAK81"/>
      <c r="VAL81"/>
      <c r="VAM81"/>
      <c r="VAN81"/>
      <c r="VAO81"/>
      <c r="VAP81"/>
      <c r="VAQ81"/>
      <c r="VAR81"/>
      <c r="VAS81"/>
      <c r="VAT81"/>
      <c r="VAU81"/>
      <c r="VAV81"/>
      <c r="VAW81"/>
      <c r="VAX81"/>
      <c r="VAY81"/>
      <c r="VAZ81"/>
      <c r="VBA81"/>
      <c r="VBB81"/>
      <c r="VBC81"/>
      <c r="VBD81"/>
      <c r="VBE81"/>
      <c r="VBF81"/>
      <c r="VBG81"/>
      <c r="VBH81"/>
      <c r="VBI81"/>
      <c r="VBJ81"/>
      <c r="VBK81"/>
      <c r="VBL81"/>
      <c r="VBM81"/>
      <c r="VBN81"/>
      <c r="VBO81"/>
      <c r="VBP81"/>
      <c r="VBQ81"/>
      <c r="VBR81"/>
      <c r="VBS81"/>
      <c r="VBT81"/>
      <c r="VBU81"/>
      <c r="VBV81"/>
      <c r="VBW81"/>
      <c r="VBX81"/>
      <c r="VBY81"/>
      <c r="VBZ81"/>
      <c r="VCA81"/>
      <c r="VCB81"/>
      <c r="VCC81"/>
      <c r="VCD81"/>
      <c r="VCE81"/>
      <c r="VCF81"/>
      <c r="VCG81"/>
      <c r="VCH81"/>
      <c r="VCI81"/>
      <c r="VCJ81"/>
      <c r="VCK81"/>
      <c r="VCL81"/>
      <c r="VCM81"/>
      <c r="VCN81"/>
      <c r="VCO81"/>
      <c r="VCP81"/>
      <c r="VCQ81"/>
      <c r="VCR81"/>
      <c r="VCS81"/>
      <c r="VCT81"/>
      <c r="VCU81"/>
      <c r="VCV81"/>
      <c r="VCW81"/>
      <c r="VCX81"/>
      <c r="VCY81"/>
      <c r="VCZ81"/>
      <c r="VDA81"/>
      <c r="VDB81"/>
      <c r="VDC81"/>
      <c r="VDD81"/>
      <c r="VDE81"/>
      <c r="VDF81"/>
      <c r="VDG81"/>
      <c r="VDH81"/>
      <c r="VDI81"/>
      <c r="VDJ81"/>
      <c r="VDK81"/>
      <c r="VDL81"/>
      <c r="VDM81"/>
      <c r="VDN81"/>
      <c r="VDO81"/>
      <c r="VDP81"/>
      <c r="VDQ81"/>
      <c r="VDR81"/>
      <c r="VDS81"/>
      <c r="VDT81"/>
      <c r="VDU81"/>
      <c r="VDV81"/>
      <c r="VDW81"/>
      <c r="VDX81"/>
      <c r="VDY81"/>
      <c r="VDZ81"/>
      <c r="VEA81"/>
      <c r="VEB81"/>
      <c r="VEC81"/>
      <c r="VED81"/>
      <c r="VEE81"/>
      <c r="VEF81"/>
      <c r="VEG81"/>
      <c r="VEH81"/>
      <c r="VEI81"/>
      <c r="VEJ81"/>
      <c r="VEK81"/>
      <c r="VEL81"/>
      <c r="VEM81"/>
      <c r="VEN81"/>
      <c r="VEO81"/>
      <c r="VEP81"/>
      <c r="VEQ81"/>
      <c r="VER81"/>
      <c r="VES81"/>
      <c r="VET81"/>
      <c r="VEU81"/>
      <c r="VEV81"/>
      <c r="VEW81"/>
      <c r="VEX81"/>
      <c r="VEY81"/>
      <c r="VEZ81"/>
      <c r="VFA81"/>
      <c r="VFB81"/>
      <c r="VFC81"/>
      <c r="VFD81"/>
      <c r="VFE81"/>
      <c r="VFF81"/>
      <c r="VFG81"/>
      <c r="VFH81"/>
      <c r="VFI81"/>
      <c r="VFJ81"/>
      <c r="VFK81"/>
      <c r="VFL81"/>
      <c r="VFM81"/>
      <c r="VFN81"/>
      <c r="VFO81"/>
      <c r="VFP81"/>
      <c r="VFQ81"/>
      <c r="VFR81"/>
      <c r="VFS81"/>
      <c r="VFT81"/>
      <c r="VFU81"/>
      <c r="VFV81"/>
      <c r="VFW81"/>
      <c r="VFX81"/>
      <c r="VFY81"/>
      <c r="VFZ81"/>
      <c r="VGA81"/>
      <c r="VGB81"/>
      <c r="VGC81"/>
      <c r="VGD81"/>
      <c r="VGE81"/>
      <c r="VGF81"/>
      <c r="VGG81"/>
      <c r="VGH81"/>
      <c r="VGI81"/>
      <c r="VGJ81"/>
      <c r="VGK81"/>
      <c r="VGL81"/>
      <c r="VGM81"/>
      <c r="VGN81"/>
      <c r="VGO81"/>
      <c r="VGP81"/>
      <c r="VGQ81"/>
      <c r="VGR81"/>
      <c r="VGS81"/>
      <c r="VGT81"/>
      <c r="VGU81"/>
      <c r="VGV81"/>
      <c r="VGW81"/>
      <c r="VGX81"/>
      <c r="VGY81"/>
      <c r="VGZ81"/>
      <c r="VHA81"/>
      <c r="VHB81"/>
      <c r="VHC81"/>
      <c r="VHD81"/>
      <c r="VHE81"/>
      <c r="VHF81"/>
      <c r="VHG81"/>
      <c r="VHH81"/>
      <c r="VHI81"/>
      <c r="VHJ81"/>
      <c r="VHK81"/>
      <c r="VHL81"/>
      <c r="VHM81"/>
      <c r="VHN81"/>
      <c r="VHO81"/>
      <c r="VHP81"/>
      <c r="VHQ81"/>
      <c r="VHR81"/>
      <c r="VHS81"/>
      <c r="VHT81"/>
      <c r="VHU81"/>
      <c r="VHV81"/>
      <c r="VHW81"/>
      <c r="VHX81"/>
      <c r="VHY81"/>
      <c r="VHZ81"/>
      <c r="VIA81"/>
      <c r="VIB81"/>
      <c r="VIC81"/>
      <c r="VID81"/>
      <c r="VIE81"/>
      <c r="VIF81"/>
      <c r="VIG81"/>
      <c r="VIH81"/>
      <c r="VII81"/>
      <c r="VIJ81"/>
      <c r="VIK81"/>
      <c r="VIL81"/>
      <c r="VIM81"/>
      <c r="VIN81"/>
      <c r="VIO81"/>
      <c r="VIP81"/>
      <c r="VIQ81"/>
      <c r="VIR81"/>
      <c r="VIS81"/>
      <c r="VIT81"/>
      <c r="VIU81"/>
      <c r="VIV81"/>
      <c r="VIW81"/>
      <c r="VIX81"/>
      <c r="VIY81"/>
      <c r="VIZ81"/>
      <c r="VJA81"/>
      <c r="VJB81"/>
      <c r="VJC81"/>
      <c r="VJD81"/>
      <c r="VJE81"/>
      <c r="VJF81"/>
      <c r="VJG81"/>
      <c r="VJH81"/>
      <c r="VJI81"/>
      <c r="VJJ81"/>
      <c r="VJK81"/>
      <c r="VJL81"/>
      <c r="VJM81"/>
      <c r="VJN81"/>
      <c r="VJO81"/>
      <c r="VJP81"/>
      <c r="VJQ81"/>
      <c r="VJR81"/>
      <c r="VJS81"/>
      <c r="VJT81"/>
      <c r="VJU81"/>
      <c r="VJV81"/>
      <c r="VJW81"/>
      <c r="VJX81"/>
      <c r="VJY81"/>
      <c r="VJZ81"/>
      <c r="VKA81"/>
      <c r="VKB81"/>
      <c r="VKC81"/>
      <c r="VKD81"/>
      <c r="VKE81"/>
      <c r="VKF81"/>
      <c r="VKG81"/>
      <c r="VKH81"/>
      <c r="VKI81"/>
      <c r="VKJ81"/>
      <c r="VKK81"/>
      <c r="VKL81"/>
      <c r="VKM81"/>
      <c r="VKN81"/>
      <c r="VKO81"/>
      <c r="VKP81"/>
      <c r="VKQ81"/>
      <c r="VKR81"/>
      <c r="VKS81"/>
      <c r="VKT81"/>
      <c r="VKU81"/>
      <c r="VKV81"/>
      <c r="VKW81"/>
      <c r="VKX81"/>
      <c r="VKY81"/>
      <c r="VKZ81"/>
      <c r="VLA81"/>
      <c r="VLB81"/>
      <c r="VLC81"/>
      <c r="VLD81"/>
      <c r="VLE81"/>
      <c r="VLF81"/>
      <c r="VLG81"/>
      <c r="VLH81"/>
      <c r="VLI81"/>
      <c r="VLJ81"/>
      <c r="VLK81"/>
      <c r="VLL81"/>
      <c r="VLM81"/>
      <c r="VLN81"/>
      <c r="VLO81"/>
      <c r="VLP81"/>
      <c r="VLQ81"/>
      <c r="VLR81"/>
      <c r="VLS81"/>
      <c r="VLT81"/>
      <c r="VLU81"/>
      <c r="VLV81"/>
      <c r="VLW81"/>
      <c r="VLX81"/>
      <c r="VLY81"/>
      <c r="VLZ81"/>
      <c r="VMA81"/>
      <c r="VMB81"/>
      <c r="VMC81"/>
      <c r="VMD81"/>
      <c r="VME81"/>
      <c r="VMF81"/>
      <c r="VMG81"/>
      <c r="VMH81"/>
      <c r="VMI81"/>
      <c r="VMJ81"/>
      <c r="VMK81"/>
      <c r="VML81"/>
      <c r="VMM81"/>
      <c r="VMN81"/>
      <c r="VMO81"/>
      <c r="VMP81"/>
      <c r="VMQ81"/>
      <c r="VMR81"/>
      <c r="VMS81"/>
      <c r="VMT81"/>
      <c r="VMU81"/>
      <c r="VMV81"/>
      <c r="VMW81"/>
      <c r="VMX81"/>
      <c r="VMY81"/>
      <c r="VMZ81"/>
      <c r="VNA81"/>
      <c r="VNB81"/>
      <c r="VNC81"/>
      <c r="VND81"/>
      <c r="VNE81"/>
      <c r="VNF81"/>
      <c r="VNG81"/>
      <c r="VNH81"/>
      <c r="VNI81"/>
      <c r="VNJ81"/>
      <c r="VNK81"/>
      <c r="VNL81"/>
      <c r="VNM81"/>
      <c r="VNN81"/>
      <c r="VNO81"/>
      <c r="VNP81"/>
      <c r="VNQ81"/>
      <c r="VNR81"/>
      <c r="VNS81"/>
      <c r="VNT81"/>
      <c r="VNU81"/>
      <c r="VNV81"/>
      <c r="VNW81"/>
      <c r="VNX81"/>
      <c r="VNY81"/>
      <c r="VNZ81"/>
      <c r="VOA81"/>
      <c r="VOB81"/>
      <c r="VOC81"/>
      <c r="VOD81"/>
      <c r="VOE81"/>
      <c r="VOF81"/>
      <c r="VOG81"/>
      <c r="VOH81"/>
      <c r="VOI81"/>
      <c r="VOJ81"/>
      <c r="VOK81"/>
      <c r="VOL81"/>
      <c r="VOM81"/>
      <c r="VON81"/>
      <c r="VOO81"/>
      <c r="VOP81"/>
      <c r="VOQ81"/>
      <c r="VOR81"/>
      <c r="VOS81"/>
      <c r="VOT81"/>
      <c r="VOU81"/>
      <c r="VOV81"/>
      <c r="VOW81"/>
      <c r="VOX81"/>
      <c r="VOY81"/>
      <c r="VOZ81"/>
      <c r="VPA81"/>
      <c r="VPB81"/>
      <c r="VPC81"/>
      <c r="VPD81"/>
      <c r="VPE81"/>
      <c r="VPF81"/>
      <c r="VPG81"/>
      <c r="VPH81"/>
      <c r="VPI81"/>
      <c r="VPJ81"/>
      <c r="VPK81"/>
      <c r="VPL81"/>
      <c r="VPM81"/>
      <c r="VPN81"/>
      <c r="VPO81"/>
      <c r="VPP81"/>
      <c r="VPQ81"/>
      <c r="VPR81"/>
      <c r="VPS81"/>
      <c r="VPT81"/>
      <c r="VPU81"/>
      <c r="VPV81"/>
      <c r="VPW81"/>
      <c r="VPX81"/>
      <c r="VPY81"/>
      <c r="VPZ81"/>
      <c r="VQA81"/>
      <c r="VQB81"/>
      <c r="VQC81"/>
      <c r="VQD81"/>
      <c r="VQE81"/>
      <c r="VQF81"/>
      <c r="VQG81"/>
      <c r="VQH81"/>
      <c r="VQI81"/>
      <c r="VQJ81"/>
      <c r="VQK81"/>
      <c r="VQL81"/>
      <c r="VQM81"/>
      <c r="VQN81"/>
      <c r="VQO81"/>
      <c r="VQP81"/>
      <c r="VQQ81"/>
      <c r="VQR81"/>
      <c r="VQS81"/>
      <c r="VQT81"/>
      <c r="VQU81"/>
      <c r="VQV81"/>
      <c r="VQW81"/>
      <c r="VQX81"/>
      <c r="VQY81"/>
      <c r="VQZ81"/>
      <c r="VRA81"/>
      <c r="VRB81"/>
      <c r="VRC81"/>
      <c r="VRD81"/>
      <c r="VRE81"/>
      <c r="VRF81"/>
      <c r="VRG81"/>
      <c r="VRH81"/>
      <c r="VRI81"/>
      <c r="VRJ81"/>
      <c r="VRK81"/>
      <c r="VRL81"/>
      <c r="VRM81"/>
      <c r="VRN81"/>
      <c r="VRO81"/>
      <c r="VRP81"/>
      <c r="VRQ81"/>
      <c r="VRR81"/>
      <c r="VRS81"/>
      <c r="VRT81"/>
      <c r="VRU81"/>
      <c r="VRV81"/>
      <c r="VRW81"/>
      <c r="VRX81"/>
      <c r="VRY81"/>
      <c r="VRZ81"/>
      <c r="VSA81"/>
      <c r="VSB81"/>
      <c r="VSC81"/>
      <c r="VSD81"/>
      <c r="VSE81"/>
      <c r="VSF81"/>
      <c r="VSG81"/>
      <c r="VSH81"/>
      <c r="VSI81"/>
      <c r="VSJ81"/>
      <c r="VSK81"/>
      <c r="VSL81"/>
      <c r="VSM81"/>
      <c r="VSN81"/>
      <c r="VSO81"/>
      <c r="VSP81"/>
      <c r="VSQ81"/>
      <c r="VSR81"/>
      <c r="VSS81"/>
      <c r="VST81"/>
      <c r="VSU81"/>
      <c r="VSV81"/>
      <c r="VSW81"/>
      <c r="VSX81"/>
      <c r="VSY81"/>
      <c r="VSZ81"/>
      <c r="VTA81"/>
      <c r="VTB81"/>
      <c r="VTC81"/>
      <c r="VTD81"/>
      <c r="VTE81"/>
      <c r="VTF81"/>
      <c r="VTG81"/>
      <c r="VTH81"/>
      <c r="VTI81"/>
      <c r="VTJ81"/>
      <c r="VTK81"/>
      <c r="VTL81"/>
      <c r="VTM81"/>
      <c r="VTN81"/>
      <c r="VTO81"/>
      <c r="VTP81"/>
      <c r="VTQ81"/>
      <c r="VTR81"/>
      <c r="VTS81"/>
      <c r="VTT81"/>
      <c r="VTU81"/>
      <c r="VTV81"/>
      <c r="VTW81"/>
      <c r="VTX81"/>
      <c r="VTY81"/>
      <c r="VTZ81"/>
      <c r="VUA81"/>
      <c r="VUB81"/>
      <c r="VUC81"/>
      <c r="VUD81"/>
      <c r="VUE81"/>
      <c r="VUF81"/>
      <c r="VUG81"/>
      <c r="VUH81"/>
      <c r="VUI81"/>
      <c r="VUJ81"/>
      <c r="VUK81"/>
      <c r="VUL81"/>
      <c r="VUM81"/>
      <c r="VUN81"/>
      <c r="VUO81"/>
      <c r="VUP81"/>
      <c r="VUQ81"/>
      <c r="VUR81"/>
      <c r="VUS81"/>
      <c r="VUT81"/>
      <c r="VUU81"/>
      <c r="VUV81"/>
      <c r="VUW81"/>
      <c r="VUX81"/>
      <c r="VUY81"/>
      <c r="VUZ81"/>
      <c r="VVA81"/>
      <c r="VVB81"/>
      <c r="VVC81"/>
      <c r="VVD81"/>
      <c r="VVE81"/>
      <c r="VVF81"/>
      <c r="VVG81"/>
      <c r="VVH81"/>
      <c r="VVI81"/>
      <c r="VVJ81"/>
      <c r="VVK81"/>
      <c r="VVL81"/>
      <c r="VVM81"/>
      <c r="VVN81"/>
      <c r="VVO81"/>
      <c r="VVP81"/>
      <c r="VVQ81"/>
      <c r="VVR81"/>
      <c r="VVS81"/>
      <c r="VVT81"/>
      <c r="VVU81"/>
      <c r="VVV81"/>
      <c r="VVW81"/>
      <c r="VVX81"/>
      <c r="VVY81"/>
      <c r="VVZ81"/>
      <c r="VWA81"/>
      <c r="VWB81"/>
      <c r="VWC81"/>
      <c r="VWD81"/>
      <c r="VWE81"/>
      <c r="VWF81"/>
      <c r="VWG81"/>
      <c r="VWH81"/>
      <c r="VWI81"/>
      <c r="VWJ81"/>
      <c r="VWK81"/>
      <c r="VWL81"/>
      <c r="VWM81"/>
      <c r="VWN81"/>
      <c r="VWO81"/>
      <c r="VWP81"/>
      <c r="VWQ81"/>
      <c r="VWR81"/>
      <c r="VWS81"/>
      <c r="VWT81"/>
      <c r="VWU81"/>
      <c r="VWV81"/>
      <c r="VWW81"/>
      <c r="VWX81"/>
      <c r="VWY81"/>
      <c r="VWZ81"/>
      <c r="VXA81"/>
      <c r="VXB81"/>
      <c r="VXC81"/>
      <c r="VXD81"/>
      <c r="VXE81"/>
      <c r="VXF81"/>
      <c r="VXG81"/>
      <c r="VXH81"/>
      <c r="VXI81"/>
      <c r="VXJ81"/>
      <c r="VXK81"/>
      <c r="VXL81"/>
      <c r="VXM81"/>
      <c r="VXN81"/>
      <c r="VXO81"/>
      <c r="VXP81"/>
      <c r="VXQ81"/>
      <c r="VXR81"/>
      <c r="VXS81"/>
      <c r="VXT81"/>
      <c r="VXU81"/>
      <c r="VXV81"/>
      <c r="VXW81"/>
      <c r="VXX81"/>
      <c r="VXY81"/>
      <c r="VXZ81"/>
      <c r="VYA81"/>
      <c r="VYB81"/>
      <c r="VYC81"/>
      <c r="VYD81"/>
      <c r="VYE81"/>
      <c r="VYF81"/>
      <c r="VYG81"/>
      <c r="VYH81"/>
      <c r="VYI81"/>
      <c r="VYJ81"/>
      <c r="VYK81"/>
      <c r="VYL81"/>
      <c r="VYM81"/>
      <c r="VYN81"/>
      <c r="VYO81"/>
      <c r="VYP81"/>
      <c r="VYQ81"/>
      <c r="VYR81"/>
      <c r="VYS81"/>
      <c r="VYT81"/>
      <c r="VYU81"/>
      <c r="VYV81"/>
      <c r="VYW81"/>
      <c r="VYX81"/>
      <c r="VYY81"/>
      <c r="VYZ81"/>
      <c r="VZA81"/>
      <c r="VZB81"/>
      <c r="VZC81"/>
      <c r="VZD81"/>
      <c r="VZE81"/>
      <c r="VZF81"/>
      <c r="VZG81"/>
      <c r="VZH81"/>
      <c r="VZI81"/>
      <c r="VZJ81"/>
      <c r="VZK81"/>
      <c r="VZL81"/>
      <c r="VZM81"/>
      <c r="VZN81"/>
      <c r="VZO81"/>
      <c r="VZP81"/>
      <c r="VZQ81"/>
      <c r="VZR81"/>
      <c r="VZS81"/>
      <c r="VZT81"/>
      <c r="VZU81"/>
      <c r="VZV81"/>
      <c r="VZW81"/>
      <c r="VZX81"/>
      <c r="VZY81"/>
      <c r="VZZ81"/>
      <c r="WAA81"/>
      <c r="WAB81"/>
      <c r="WAC81"/>
      <c r="WAD81"/>
      <c r="WAE81"/>
      <c r="WAF81"/>
      <c r="WAG81"/>
      <c r="WAH81"/>
      <c r="WAI81"/>
      <c r="WAJ81"/>
      <c r="WAK81"/>
      <c r="WAL81"/>
      <c r="WAM81"/>
      <c r="WAN81"/>
      <c r="WAO81"/>
      <c r="WAP81"/>
      <c r="WAQ81"/>
      <c r="WAR81"/>
      <c r="WAS81"/>
      <c r="WAT81"/>
      <c r="WAU81"/>
      <c r="WAV81"/>
      <c r="WAW81"/>
      <c r="WAX81"/>
      <c r="WAY81"/>
      <c r="WAZ81"/>
      <c r="WBA81"/>
      <c r="WBB81"/>
      <c r="WBC81"/>
      <c r="WBD81"/>
      <c r="WBE81"/>
      <c r="WBF81"/>
      <c r="WBG81"/>
      <c r="WBH81"/>
      <c r="WBI81"/>
      <c r="WBJ81"/>
      <c r="WBK81"/>
      <c r="WBL81"/>
      <c r="WBM81"/>
      <c r="WBN81"/>
      <c r="WBO81"/>
      <c r="WBP81"/>
      <c r="WBQ81"/>
      <c r="WBR81"/>
      <c r="WBS81"/>
      <c r="WBT81"/>
      <c r="WBU81"/>
      <c r="WBV81"/>
      <c r="WBW81"/>
      <c r="WBX81"/>
      <c r="WBY81"/>
      <c r="WBZ81"/>
      <c r="WCA81"/>
      <c r="WCB81"/>
      <c r="WCC81"/>
      <c r="WCD81"/>
      <c r="WCE81"/>
      <c r="WCF81"/>
      <c r="WCG81"/>
      <c r="WCH81"/>
      <c r="WCI81"/>
      <c r="WCJ81"/>
      <c r="WCK81"/>
      <c r="WCL81"/>
      <c r="WCM81"/>
      <c r="WCN81"/>
      <c r="WCO81"/>
      <c r="WCP81"/>
      <c r="WCQ81"/>
      <c r="WCR81"/>
      <c r="WCS81"/>
      <c r="WCT81"/>
      <c r="WCU81"/>
      <c r="WCV81"/>
      <c r="WCW81"/>
      <c r="WCX81"/>
      <c r="WCY81"/>
      <c r="WCZ81"/>
      <c r="WDA81"/>
      <c r="WDB81"/>
      <c r="WDC81"/>
      <c r="WDD81"/>
      <c r="WDE81"/>
      <c r="WDF81"/>
      <c r="WDG81"/>
      <c r="WDH81"/>
      <c r="WDI81"/>
      <c r="WDJ81"/>
      <c r="WDK81"/>
      <c r="WDL81"/>
      <c r="WDM81"/>
      <c r="WDN81"/>
      <c r="WDO81"/>
      <c r="WDP81"/>
      <c r="WDQ81"/>
      <c r="WDR81"/>
      <c r="WDS81"/>
      <c r="WDT81"/>
      <c r="WDU81"/>
      <c r="WDV81"/>
      <c r="WDW81"/>
      <c r="WDX81"/>
      <c r="WDY81"/>
      <c r="WDZ81"/>
      <c r="WEA81"/>
      <c r="WEB81"/>
      <c r="WEC81"/>
      <c r="WED81"/>
      <c r="WEE81"/>
      <c r="WEF81"/>
      <c r="WEG81"/>
      <c r="WEH81"/>
      <c r="WEI81"/>
      <c r="WEJ81"/>
      <c r="WEK81"/>
      <c r="WEL81"/>
      <c r="WEM81"/>
      <c r="WEN81"/>
      <c r="WEO81"/>
      <c r="WEP81"/>
      <c r="WEQ81"/>
      <c r="WER81"/>
      <c r="WES81"/>
      <c r="WET81"/>
      <c r="WEU81"/>
      <c r="WEV81"/>
      <c r="WEW81"/>
      <c r="WEX81"/>
      <c r="WEY81"/>
      <c r="WEZ81"/>
      <c r="WFA81"/>
      <c r="WFB81"/>
      <c r="WFC81"/>
      <c r="WFD81"/>
      <c r="WFE81"/>
      <c r="WFF81"/>
      <c r="WFG81"/>
      <c r="WFH81"/>
      <c r="WFI81"/>
      <c r="WFJ81"/>
      <c r="WFK81"/>
      <c r="WFL81"/>
      <c r="WFM81"/>
      <c r="WFN81"/>
      <c r="WFO81"/>
      <c r="WFP81"/>
      <c r="WFQ81"/>
      <c r="WFR81"/>
      <c r="WFS81"/>
      <c r="WFT81"/>
      <c r="WFU81"/>
      <c r="WFV81"/>
      <c r="WFW81"/>
      <c r="WFX81"/>
      <c r="WFY81"/>
      <c r="WFZ81"/>
      <c r="WGA81"/>
      <c r="WGB81"/>
      <c r="WGC81"/>
      <c r="WGD81"/>
      <c r="WGE81"/>
      <c r="WGF81"/>
      <c r="WGG81"/>
      <c r="WGH81"/>
      <c r="WGI81"/>
      <c r="WGJ81"/>
      <c r="WGK81"/>
      <c r="WGL81"/>
      <c r="WGM81"/>
      <c r="WGN81"/>
      <c r="WGO81"/>
      <c r="WGP81"/>
      <c r="WGQ81"/>
      <c r="WGR81"/>
      <c r="WGS81"/>
      <c r="WGT81"/>
      <c r="WGU81"/>
      <c r="WGV81"/>
      <c r="WGW81"/>
      <c r="WGX81"/>
      <c r="WGY81"/>
      <c r="WGZ81"/>
      <c r="WHA81"/>
      <c r="WHB81"/>
      <c r="WHC81"/>
      <c r="WHD81"/>
      <c r="WHE81"/>
      <c r="WHF81"/>
      <c r="WHG81"/>
      <c r="WHH81"/>
      <c r="WHI81"/>
      <c r="WHJ81"/>
      <c r="WHK81"/>
      <c r="WHL81"/>
      <c r="WHM81"/>
      <c r="WHN81"/>
      <c r="WHO81"/>
      <c r="WHP81"/>
      <c r="WHQ81"/>
      <c r="WHR81"/>
      <c r="WHS81"/>
      <c r="WHT81"/>
      <c r="WHU81"/>
      <c r="WHV81"/>
      <c r="WHW81"/>
      <c r="WHX81"/>
      <c r="WHY81"/>
      <c r="WHZ81"/>
      <c r="WIA81"/>
      <c r="WIB81"/>
      <c r="WIC81"/>
      <c r="WID81"/>
      <c r="WIE81"/>
      <c r="WIF81"/>
      <c r="WIG81"/>
      <c r="WIH81"/>
      <c r="WII81"/>
      <c r="WIJ81"/>
      <c r="WIK81"/>
      <c r="WIL81"/>
      <c r="WIM81"/>
      <c r="WIN81"/>
      <c r="WIO81"/>
      <c r="WIP81"/>
      <c r="WIQ81"/>
      <c r="WIR81"/>
      <c r="WIS81"/>
      <c r="WIT81"/>
      <c r="WIU81"/>
      <c r="WIV81"/>
      <c r="WIW81"/>
      <c r="WIX81"/>
      <c r="WIY81"/>
      <c r="WIZ81"/>
      <c r="WJA81"/>
      <c r="WJB81"/>
      <c r="WJC81"/>
      <c r="WJD81"/>
      <c r="WJE81"/>
      <c r="WJF81"/>
      <c r="WJG81"/>
      <c r="WJH81"/>
      <c r="WJI81"/>
      <c r="WJJ81"/>
      <c r="WJK81"/>
      <c r="WJL81"/>
      <c r="WJM81"/>
      <c r="WJN81"/>
      <c r="WJO81"/>
      <c r="WJP81"/>
      <c r="WJQ81"/>
      <c r="WJR81"/>
      <c r="WJS81"/>
      <c r="WJT81"/>
      <c r="WJU81"/>
      <c r="WJV81"/>
      <c r="WJW81"/>
      <c r="WJX81"/>
      <c r="WJY81"/>
      <c r="WJZ81"/>
      <c r="WKA81"/>
      <c r="WKB81"/>
      <c r="WKC81"/>
      <c r="WKD81"/>
      <c r="WKE81"/>
      <c r="WKF81"/>
      <c r="WKG81"/>
      <c r="WKH81"/>
      <c r="WKI81"/>
      <c r="WKJ81"/>
      <c r="WKK81"/>
      <c r="WKL81"/>
      <c r="WKM81"/>
      <c r="WKN81"/>
      <c r="WKO81"/>
      <c r="WKP81"/>
      <c r="WKQ81"/>
      <c r="WKR81"/>
      <c r="WKS81"/>
      <c r="WKT81"/>
      <c r="WKU81"/>
      <c r="WKV81"/>
      <c r="WKW81"/>
      <c r="WKX81"/>
      <c r="WKY81"/>
      <c r="WKZ81"/>
      <c r="WLA81"/>
      <c r="WLB81"/>
      <c r="WLC81"/>
      <c r="WLD81"/>
      <c r="WLE81"/>
      <c r="WLF81"/>
      <c r="WLG81"/>
      <c r="WLH81"/>
      <c r="WLI81"/>
      <c r="WLJ81"/>
      <c r="WLK81"/>
      <c r="WLL81"/>
      <c r="WLM81"/>
      <c r="WLN81"/>
      <c r="WLO81"/>
      <c r="WLP81"/>
      <c r="WLQ81"/>
      <c r="WLR81"/>
      <c r="WLS81"/>
      <c r="WLT81"/>
      <c r="WLU81"/>
      <c r="WLV81"/>
      <c r="WLW81"/>
      <c r="WLX81"/>
      <c r="WLY81"/>
      <c r="WLZ81"/>
      <c r="WMA81"/>
      <c r="WMB81"/>
      <c r="WMC81"/>
      <c r="WMD81"/>
      <c r="WME81"/>
      <c r="WMF81"/>
      <c r="WMG81"/>
      <c r="WMH81"/>
      <c r="WMI81"/>
      <c r="WMJ81"/>
      <c r="WMK81"/>
      <c r="WML81"/>
      <c r="WMM81"/>
      <c r="WMN81"/>
      <c r="WMO81"/>
      <c r="WMP81"/>
      <c r="WMQ81"/>
      <c r="WMR81"/>
      <c r="WMS81"/>
      <c r="WMT81"/>
      <c r="WMU81"/>
      <c r="WMV81"/>
      <c r="WMW81"/>
      <c r="WMX81"/>
      <c r="WMY81"/>
      <c r="WMZ81"/>
      <c r="WNA81"/>
      <c r="WNB81"/>
      <c r="WNC81"/>
      <c r="WND81"/>
      <c r="WNE81"/>
      <c r="WNF81"/>
      <c r="WNG81"/>
      <c r="WNH81"/>
      <c r="WNI81"/>
      <c r="WNJ81"/>
      <c r="WNK81"/>
      <c r="WNL81"/>
      <c r="WNM81"/>
      <c r="WNN81"/>
      <c r="WNO81"/>
      <c r="WNP81"/>
      <c r="WNQ81"/>
      <c r="WNR81"/>
      <c r="WNS81"/>
      <c r="WNT81"/>
      <c r="WNU81"/>
      <c r="WNV81"/>
      <c r="WNW81"/>
      <c r="WNX81"/>
      <c r="WNY81"/>
      <c r="WNZ81"/>
      <c r="WOA81"/>
      <c r="WOB81"/>
      <c r="WOC81"/>
      <c r="WOD81"/>
      <c r="WOE81"/>
      <c r="WOF81"/>
      <c r="WOG81"/>
      <c r="WOH81"/>
      <c r="WOI81"/>
      <c r="WOJ81"/>
      <c r="WOK81"/>
      <c r="WOL81"/>
      <c r="WOM81"/>
      <c r="WON81"/>
      <c r="WOO81"/>
      <c r="WOP81"/>
      <c r="WOQ81"/>
      <c r="WOR81"/>
      <c r="WOS81"/>
      <c r="WOT81"/>
      <c r="WOU81"/>
      <c r="WOV81"/>
      <c r="WOW81"/>
      <c r="WOX81"/>
      <c r="WOY81"/>
      <c r="WOZ81"/>
      <c r="WPA81"/>
      <c r="WPB81"/>
      <c r="WPC81"/>
      <c r="WPD81"/>
      <c r="WPE81"/>
      <c r="WPF81"/>
      <c r="WPG81"/>
      <c r="WPH81"/>
      <c r="WPI81"/>
      <c r="WPJ81"/>
      <c r="WPK81"/>
      <c r="WPL81"/>
      <c r="WPM81"/>
      <c r="WPN81"/>
      <c r="WPO81"/>
      <c r="WPP81"/>
      <c r="WPQ81"/>
      <c r="WPR81"/>
      <c r="WPS81"/>
      <c r="WPT81"/>
      <c r="WPU81"/>
      <c r="WPV81"/>
      <c r="WPW81"/>
      <c r="WPX81"/>
      <c r="WPY81"/>
      <c r="WPZ81"/>
      <c r="WQA81"/>
      <c r="WQB81"/>
      <c r="WQC81"/>
      <c r="WQD81"/>
      <c r="WQE81"/>
      <c r="WQF81"/>
      <c r="WQG81"/>
      <c r="WQH81"/>
      <c r="WQI81"/>
      <c r="WQJ81"/>
      <c r="WQK81"/>
      <c r="WQL81"/>
      <c r="WQM81"/>
      <c r="WQN81"/>
      <c r="WQO81"/>
      <c r="WQP81"/>
      <c r="WQQ81"/>
      <c r="WQR81"/>
      <c r="WQS81"/>
      <c r="WQT81"/>
      <c r="WQU81"/>
      <c r="WQV81"/>
      <c r="WQW81"/>
      <c r="WQX81"/>
      <c r="WQY81"/>
      <c r="WQZ81"/>
      <c r="WRA81"/>
      <c r="WRB81"/>
      <c r="WRC81"/>
      <c r="WRD81"/>
      <c r="WRE81"/>
      <c r="WRF81"/>
      <c r="WRG81"/>
      <c r="WRH81"/>
      <c r="WRI81"/>
      <c r="WRJ81"/>
      <c r="WRK81"/>
      <c r="WRL81"/>
      <c r="WRM81"/>
      <c r="WRN81"/>
      <c r="WRO81"/>
      <c r="WRP81"/>
      <c r="WRQ81"/>
      <c r="WRR81"/>
      <c r="WRS81"/>
      <c r="WRT81"/>
      <c r="WRU81"/>
      <c r="WRV81"/>
      <c r="WRW81"/>
      <c r="WRX81"/>
      <c r="WRY81"/>
      <c r="WRZ81"/>
      <c r="WSA81"/>
      <c r="WSB81"/>
      <c r="WSC81"/>
      <c r="WSD81"/>
      <c r="WSE81"/>
      <c r="WSF81"/>
      <c r="WSG81"/>
      <c r="WSH81"/>
      <c r="WSI81"/>
      <c r="WSJ81"/>
      <c r="WSK81"/>
      <c r="WSL81"/>
      <c r="WSM81"/>
      <c r="WSN81"/>
      <c r="WSO81"/>
      <c r="WSP81"/>
      <c r="WSQ81"/>
      <c r="WSR81"/>
      <c r="WSS81"/>
      <c r="WST81"/>
      <c r="WSU81"/>
      <c r="WSV81"/>
      <c r="WSW81"/>
      <c r="WSX81"/>
      <c r="WSY81"/>
      <c r="WSZ81"/>
      <c r="WTA81"/>
      <c r="WTB81"/>
      <c r="WTC81"/>
      <c r="WTD81"/>
      <c r="WTE81"/>
      <c r="WTF81"/>
      <c r="WTG81"/>
      <c r="WTH81"/>
      <c r="WTI81"/>
      <c r="WTJ81"/>
      <c r="WTK81"/>
      <c r="WTL81"/>
      <c r="WTM81"/>
      <c r="WTN81"/>
      <c r="WTO81"/>
      <c r="WTP81"/>
      <c r="WTQ81"/>
      <c r="WTR81"/>
      <c r="WTS81"/>
      <c r="WTT81"/>
      <c r="WTU81"/>
      <c r="WTV81"/>
      <c r="WTW81"/>
      <c r="WTX81"/>
      <c r="WTY81"/>
      <c r="WTZ81"/>
      <c r="WUA81"/>
      <c r="WUB81"/>
      <c r="WUC81"/>
      <c r="WUD81"/>
      <c r="WUE81"/>
      <c r="WUF81"/>
      <c r="WUG81"/>
      <c r="WUH81"/>
      <c r="WUI81"/>
      <c r="WUJ81"/>
      <c r="WUK81"/>
      <c r="WUL81"/>
      <c r="WUM81"/>
      <c r="WUN81"/>
      <c r="WUO81"/>
      <c r="WUP81"/>
      <c r="WUQ81"/>
      <c r="WUR81"/>
      <c r="WUS81"/>
      <c r="WUT81"/>
      <c r="WUU81"/>
      <c r="WUV81"/>
      <c r="WUW81"/>
      <c r="WUX81"/>
      <c r="WUY81"/>
      <c r="WUZ81"/>
      <c r="WVA81"/>
      <c r="WVB81"/>
      <c r="WVC81"/>
      <c r="WVD81"/>
      <c r="WVE81"/>
      <c r="WVF81"/>
      <c r="WVG81"/>
      <c r="WVH81"/>
      <c r="WVI81"/>
      <c r="WVJ81"/>
      <c r="WVK81"/>
      <c r="WVL81"/>
      <c r="WVM81"/>
      <c r="WVN81"/>
      <c r="WVO81"/>
      <c r="WVP81"/>
      <c r="WVQ81"/>
      <c r="WVR81"/>
      <c r="WVS81"/>
      <c r="WVT81"/>
      <c r="WVU81"/>
      <c r="WVV81"/>
      <c r="WVW81"/>
      <c r="WVX81"/>
      <c r="WVY81"/>
      <c r="WVZ81"/>
      <c r="WWA81"/>
      <c r="WWB81"/>
      <c r="WWC81"/>
      <c r="WWD81"/>
      <c r="WWE81"/>
      <c r="WWF81"/>
      <c r="WWG81"/>
      <c r="WWH81"/>
      <c r="WWI81"/>
      <c r="WWJ81"/>
      <c r="WWK81"/>
      <c r="WWL81"/>
      <c r="WWM81"/>
      <c r="WWN81"/>
      <c r="WWO81"/>
      <c r="WWP81"/>
      <c r="WWQ81"/>
      <c r="WWR81"/>
      <c r="WWS81"/>
      <c r="WWT81"/>
      <c r="WWU81"/>
      <c r="WWV81"/>
      <c r="WWW81"/>
      <c r="WWX81"/>
      <c r="WWY81"/>
      <c r="WWZ81"/>
      <c r="WXA81"/>
      <c r="WXB81"/>
      <c r="WXC81"/>
      <c r="WXD81"/>
      <c r="WXE81"/>
      <c r="WXF81"/>
      <c r="WXG81"/>
      <c r="WXH81"/>
      <c r="WXI81"/>
      <c r="WXJ81"/>
      <c r="WXK81"/>
      <c r="WXL81"/>
      <c r="WXM81"/>
      <c r="WXN81"/>
      <c r="WXO81"/>
      <c r="WXP81"/>
      <c r="WXQ81"/>
      <c r="WXR81"/>
      <c r="WXS81"/>
      <c r="WXT81"/>
      <c r="WXU81"/>
      <c r="WXV81"/>
      <c r="WXW81"/>
      <c r="WXX81"/>
      <c r="WXY81"/>
      <c r="WXZ81"/>
      <c r="WYA81"/>
      <c r="WYB81"/>
      <c r="WYC81"/>
      <c r="WYD81"/>
      <c r="WYE81"/>
      <c r="WYF81"/>
      <c r="WYG81"/>
      <c r="WYH81"/>
      <c r="WYI81"/>
      <c r="WYJ81"/>
      <c r="WYK81"/>
      <c r="WYL81"/>
      <c r="WYM81"/>
      <c r="WYN81"/>
      <c r="WYO81"/>
      <c r="WYP81"/>
      <c r="WYQ81"/>
      <c r="WYR81"/>
      <c r="WYS81"/>
      <c r="WYT81"/>
      <c r="WYU81"/>
      <c r="WYV81"/>
      <c r="WYW81"/>
      <c r="WYX81"/>
      <c r="WYY81"/>
      <c r="WYZ81"/>
      <c r="WZA81"/>
      <c r="WZB81"/>
      <c r="WZC81"/>
      <c r="WZD81"/>
      <c r="WZE81"/>
      <c r="WZF81"/>
      <c r="WZG81"/>
      <c r="WZH81"/>
      <c r="WZI81"/>
      <c r="WZJ81"/>
      <c r="WZK81"/>
      <c r="WZL81"/>
      <c r="WZM81"/>
      <c r="WZN81"/>
      <c r="WZO81"/>
      <c r="WZP81"/>
      <c r="WZQ81"/>
      <c r="WZR81"/>
      <c r="WZS81"/>
      <c r="WZT81"/>
      <c r="WZU81"/>
      <c r="WZV81"/>
      <c r="WZW81"/>
      <c r="WZX81"/>
      <c r="WZY81"/>
      <c r="WZZ81"/>
      <c r="XAA81"/>
      <c r="XAB81"/>
      <c r="XAC81"/>
      <c r="XAD81"/>
      <c r="XAE81"/>
      <c r="XAF81"/>
      <c r="XAG81"/>
      <c r="XAH81"/>
      <c r="XAI81"/>
      <c r="XAJ81"/>
      <c r="XAK81"/>
      <c r="XAL81"/>
      <c r="XAM81"/>
      <c r="XAN81"/>
      <c r="XAO81"/>
      <c r="XAP81"/>
      <c r="XAQ81"/>
      <c r="XAR81"/>
      <c r="XAS81"/>
      <c r="XAT81"/>
      <c r="XAU81"/>
      <c r="XAV81"/>
      <c r="XAW81"/>
      <c r="XAX81"/>
      <c r="XAY81"/>
      <c r="XAZ81"/>
      <c r="XBA81"/>
      <c r="XBB81"/>
      <c r="XBC81"/>
      <c r="XBD81"/>
      <c r="XBE81"/>
      <c r="XBF81"/>
      <c r="XBG81"/>
      <c r="XBH81"/>
      <c r="XBI81"/>
      <c r="XBJ81"/>
      <c r="XBK81"/>
      <c r="XBL81"/>
      <c r="XBM81"/>
      <c r="XBN81"/>
      <c r="XBO81"/>
      <c r="XBP81"/>
      <c r="XBQ81"/>
      <c r="XBR81"/>
      <c r="XBS81"/>
      <c r="XBT81"/>
      <c r="XBU81"/>
      <c r="XBV81"/>
      <c r="XBW81"/>
      <c r="XBX81"/>
      <c r="XBY81"/>
      <c r="XBZ81"/>
      <c r="XCA81"/>
      <c r="XCB81"/>
      <c r="XCC81"/>
      <c r="XCD81"/>
      <c r="XCE81"/>
      <c r="XCF81"/>
      <c r="XCG81"/>
      <c r="XCH81"/>
      <c r="XCI81"/>
      <c r="XCJ81"/>
      <c r="XCK81"/>
      <c r="XCL81"/>
      <c r="XCM81"/>
      <c r="XCN81"/>
      <c r="XCO81"/>
      <c r="XCP81"/>
      <c r="XCQ81"/>
      <c r="XCR81"/>
      <c r="XCS81"/>
      <c r="XCT81"/>
      <c r="XCU81"/>
      <c r="XCV81"/>
      <c r="XCW81"/>
      <c r="XCX81"/>
      <c r="XCY81"/>
      <c r="XCZ81"/>
      <c r="XDA81"/>
      <c r="XDB81"/>
      <c r="XDC81"/>
      <c r="XDD81"/>
      <c r="XDE81"/>
      <c r="XDF81"/>
      <c r="XDG81"/>
      <c r="XDH81"/>
      <c r="XDI81"/>
      <c r="XDJ81"/>
      <c r="XDK81"/>
      <c r="XDL81"/>
      <c r="XDM81"/>
      <c r="XDN81"/>
      <c r="XDO81"/>
      <c r="XDP81"/>
      <c r="XDQ81"/>
      <c r="XDR81"/>
      <c r="XDS81"/>
      <c r="XDT81"/>
      <c r="XDU81"/>
      <c r="XDV81"/>
      <c r="XDW81"/>
      <c r="XDX81"/>
      <c r="XDY81"/>
      <c r="XDZ81"/>
      <c r="XEA81"/>
      <c r="XEB81"/>
      <c r="XEC81"/>
      <c r="XED81"/>
      <c r="XEE81"/>
      <c r="XEF81"/>
      <c r="XEG81"/>
      <c r="XEH81"/>
      <c r="XEI81"/>
      <c r="XEJ81"/>
      <c r="XEK81"/>
      <c r="XEL81"/>
      <c r="XEM81"/>
      <c r="XEN81"/>
      <c r="XEO81"/>
      <c r="XEP81"/>
      <c r="XEQ81"/>
      <c r="XER81"/>
      <c r="XES81"/>
      <c r="XET81"/>
      <c r="XEU81"/>
      <c r="XEV81"/>
      <c r="XEW81"/>
      <c r="XEX81"/>
      <c r="XEY81"/>
      <c r="XEZ81"/>
      <c r="XFA81"/>
      <c r="XFB81"/>
      <c r="XFC81"/>
    </row>
    <row r="82" spans="1:16383" s="528" customFormat="1" ht="12.5" x14ac:dyDescent="0.25">
      <c r="F82" s="530">
        <v>43948.80982638889</v>
      </c>
      <c r="G82" s="529">
        <v>43948.80982638889</v>
      </c>
      <c r="H82" s="528" t="s">
        <v>331</v>
      </c>
      <c r="I82" s="531" t="str">
        <f>InpC!$E$98</f>
        <v>Senior debt DSCR - year 5</v>
      </c>
      <c r="J82" s="561">
        <v>1.45</v>
      </c>
      <c r="K82" s="547">
        <v>1.45</v>
      </c>
      <c r="L82" s="528" t="s">
        <v>332</v>
      </c>
      <c r="M82" s="528" t="s">
        <v>333</v>
      </c>
      <c r="N82" s="528" t="s">
        <v>83</v>
      </c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  <c r="AJY82"/>
      <c r="AJZ82"/>
      <c r="AKA82"/>
      <c r="AKB82"/>
      <c r="AKC82"/>
      <c r="AKD82"/>
      <c r="AKE82"/>
      <c r="AKF82"/>
      <c r="AKG82"/>
      <c r="AKH82"/>
      <c r="AKI82"/>
      <c r="AKJ82"/>
      <c r="AKK82"/>
      <c r="AKL82"/>
      <c r="AKM82"/>
      <c r="AKN82"/>
      <c r="AKO82"/>
      <c r="AKP82"/>
      <c r="AKQ82"/>
      <c r="AKR82"/>
      <c r="AKS82"/>
      <c r="AKT82"/>
      <c r="AKU82"/>
      <c r="AKV82"/>
      <c r="AKW82"/>
      <c r="AKX82"/>
      <c r="AKY82"/>
      <c r="AKZ82"/>
      <c r="ALA82"/>
      <c r="ALB82"/>
      <c r="ALC82"/>
      <c r="ALD82"/>
      <c r="ALE82"/>
      <c r="ALF82"/>
      <c r="ALG82"/>
      <c r="ALH82"/>
      <c r="ALI82"/>
      <c r="ALJ82"/>
      <c r="ALK82"/>
      <c r="ALL82"/>
      <c r="ALM82"/>
      <c r="ALN82"/>
      <c r="ALO82"/>
      <c r="ALP82"/>
      <c r="ALQ82"/>
      <c r="ALR82"/>
      <c r="ALS82"/>
      <c r="ALT82"/>
      <c r="ALU82"/>
      <c r="ALV82"/>
      <c r="ALW82"/>
      <c r="ALX82"/>
      <c r="ALY82"/>
      <c r="ALZ82"/>
      <c r="AMA82"/>
      <c r="AMB82"/>
      <c r="AMC82"/>
      <c r="AMD82"/>
      <c r="AME82"/>
      <c r="AMF82"/>
      <c r="AMG82"/>
      <c r="AMH82"/>
      <c r="AMI82"/>
      <c r="AMJ82"/>
      <c r="AMK82"/>
      <c r="AML82"/>
      <c r="AMM82"/>
      <c r="AMN82"/>
      <c r="AMO82"/>
      <c r="AMP82"/>
      <c r="AMQ82"/>
      <c r="AMR82"/>
      <c r="AMS82"/>
      <c r="AMT82"/>
      <c r="AMU82"/>
      <c r="AMV82"/>
      <c r="AMW82"/>
      <c r="AMX82"/>
      <c r="AMY82"/>
      <c r="AMZ82"/>
      <c r="ANA82"/>
      <c r="ANB82"/>
      <c r="ANC82"/>
      <c r="AND82"/>
      <c r="ANE82"/>
      <c r="ANF82"/>
      <c r="ANG82"/>
      <c r="ANH82"/>
      <c r="ANI82"/>
      <c r="ANJ82"/>
      <c r="ANK82"/>
      <c r="ANL82"/>
      <c r="ANM82"/>
      <c r="ANN82"/>
      <c r="ANO82"/>
      <c r="ANP82"/>
      <c r="ANQ82"/>
      <c r="ANR82"/>
      <c r="ANS82"/>
      <c r="ANT82"/>
      <c r="ANU82"/>
      <c r="ANV82"/>
      <c r="ANW82"/>
      <c r="ANX82"/>
      <c r="ANY82"/>
      <c r="ANZ82"/>
      <c r="AOA82"/>
      <c r="AOB82"/>
      <c r="AOC82"/>
      <c r="AOD82"/>
      <c r="AOE82"/>
      <c r="AOF82"/>
      <c r="AOG82"/>
      <c r="AOH82"/>
      <c r="AOI82"/>
      <c r="AOJ82"/>
      <c r="AOK82"/>
      <c r="AOL82"/>
      <c r="AOM82"/>
      <c r="AON82"/>
      <c r="AOO82"/>
      <c r="AOP82"/>
      <c r="AOQ82"/>
      <c r="AOR82"/>
      <c r="AOS82"/>
      <c r="AOT82"/>
      <c r="AOU82"/>
      <c r="AOV82"/>
      <c r="AOW82"/>
      <c r="AOX82"/>
      <c r="AOY82"/>
      <c r="AOZ82"/>
      <c r="APA82"/>
      <c r="APB82"/>
      <c r="APC82"/>
      <c r="APD82"/>
      <c r="APE82"/>
      <c r="APF82"/>
      <c r="APG82"/>
      <c r="APH82"/>
      <c r="API82"/>
      <c r="APJ82"/>
      <c r="APK82"/>
      <c r="APL82"/>
      <c r="APM82"/>
      <c r="APN82"/>
      <c r="APO82"/>
      <c r="APP82"/>
      <c r="APQ82"/>
      <c r="APR82"/>
      <c r="APS82"/>
      <c r="APT82"/>
      <c r="APU82"/>
      <c r="APV82"/>
      <c r="APW82"/>
      <c r="APX82"/>
      <c r="APY82"/>
      <c r="APZ82"/>
      <c r="AQA82"/>
      <c r="AQB82"/>
      <c r="AQC82"/>
      <c r="AQD82"/>
      <c r="AQE82"/>
      <c r="AQF82"/>
      <c r="AQG82"/>
      <c r="AQH82"/>
      <c r="AQI82"/>
      <c r="AQJ82"/>
      <c r="AQK82"/>
      <c r="AQL82"/>
      <c r="AQM82"/>
      <c r="AQN82"/>
      <c r="AQO82"/>
      <c r="AQP82"/>
      <c r="AQQ82"/>
      <c r="AQR82"/>
      <c r="AQS82"/>
      <c r="AQT82"/>
      <c r="AQU82"/>
      <c r="AQV82"/>
      <c r="AQW82"/>
      <c r="AQX82"/>
      <c r="AQY82"/>
      <c r="AQZ82"/>
      <c r="ARA82"/>
      <c r="ARB82"/>
      <c r="ARC82"/>
      <c r="ARD82"/>
      <c r="ARE82"/>
      <c r="ARF82"/>
      <c r="ARG82"/>
      <c r="ARH82"/>
      <c r="ARI82"/>
      <c r="ARJ82"/>
      <c r="ARK82"/>
      <c r="ARL82"/>
      <c r="ARM82"/>
      <c r="ARN82"/>
      <c r="ARO82"/>
      <c r="ARP82"/>
      <c r="ARQ82"/>
      <c r="ARR82"/>
      <c r="ARS82"/>
      <c r="ART82"/>
      <c r="ARU82"/>
      <c r="ARV82"/>
      <c r="ARW82"/>
      <c r="ARX82"/>
      <c r="ARY82"/>
      <c r="ARZ82"/>
      <c r="ASA82"/>
      <c r="ASB82"/>
      <c r="ASC82"/>
      <c r="ASD82"/>
      <c r="ASE82"/>
      <c r="ASF82"/>
      <c r="ASG82"/>
      <c r="ASH82"/>
      <c r="ASI82"/>
      <c r="ASJ82"/>
      <c r="ASK82"/>
      <c r="ASL82"/>
      <c r="ASM82"/>
      <c r="ASN82"/>
      <c r="ASO82"/>
      <c r="ASP82"/>
      <c r="ASQ82"/>
      <c r="ASR82"/>
      <c r="ASS82"/>
      <c r="AST82"/>
      <c r="ASU82"/>
      <c r="ASV82"/>
      <c r="ASW82"/>
      <c r="ASX82"/>
      <c r="ASY82"/>
      <c r="ASZ82"/>
      <c r="ATA82"/>
      <c r="ATB82"/>
      <c r="ATC82"/>
      <c r="ATD82"/>
      <c r="ATE82"/>
      <c r="ATF82"/>
      <c r="ATG82"/>
      <c r="ATH82"/>
      <c r="ATI82"/>
      <c r="ATJ82"/>
      <c r="ATK82"/>
      <c r="ATL82"/>
      <c r="ATM82"/>
      <c r="ATN82"/>
      <c r="ATO82"/>
      <c r="ATP82"/>
      <c r="ATQ82"/>
      <c r="ATR82"/>
      <c r="ATS82"/>
      <c r="ATT82"/>
      <c r="ATU82"/>
      <c r="ATV82"/>
      <c r="ATW82"/>
      <c r="ATX82"/>
      <c r="ATY82"/>
      <c r="ATZ82"/>
      <c r="AUA82"/>
      <c r="AUB82"/>
      <c r="AUC82"/>
      <c r="AUD82"/>
      <c r="AUE82"/>
      <c r="AUF82"/>
      <c r="AUG82"/>
      <c r="AUH82"/>
      <c r="AUI82"/>
      <c r="AUJ82"/>
      <c r="AUK82"/>
      <c r="AUL82"/>
      <c r="AUM82"/>
      <c r="AUN82"/>
      <c r="AUO82"/>
      <c r="AUP82"/>
      <c r="AUQ82"/>
      <c r="AUR82"/>
      <c r="AUS82"/>
      <c r="AUT82"/>
      <c r="AUU82"/>
      <c r="AUV82"/>
      <c r="AUW82"/>
      <c r="AUX82"/>
      <c r="AUY82"/>
      <c r="AUZ82"/>
      <c r="AVA82"/>
      <c r="AVB82"/>
      <c r="AVC82"/>
      <c r="AVD82"/>
      <c r="AVE82"/>
      <c r="AVF82"/>
      <c r="AVG82"/>
      <c r="AVH82"/>
      <c r="AVI82"/>
      <c r="AVJ82"/>
      <c r="AVK82"/>
      <c r="AVL82"/>
      <c r="AVM82"/>
      <c r="AVN82"/>
      <c r="AVO82"/>
      <c r="AVP82"/>
      <c r="AVQ82"/>
      <c r="AVR82"/>
      <c r="AVS82"/>
      <c r="AVT82"/>
      <c r="AVU82"/>
      <c r="AVV82"/>
      <c r="AVW82"/>
      <c r="AVX82"/>
      <c r="AVY82"/>
      <c r="AVZ82"/>
      <c r="AWA82"/>
      <c r="AWB82"/>
      <c r="AWC82"/>
      <c r="AWD82"/>
      <c r="AWE82"/>
      <c r="AWF82"/>
      <c r="AWG82"/>
      <c r="AWH82"/>
      <c r="AWI82"/>
      <c r="AWJ82"/>
      <c r="AWK82"/>
      <c r="AWL82"/>
      <c r="AWM82"/>
      <c r="AWN82"/>
      <c r="AWO82"/>
      <c r="AWP82"/>
      <c r="AWQ82"/>
      <c r="AWR82"/>
      <c r="AWS82"/>
      <c r="AWT82"/>
      <c r="AWU82"/>
      <c r="AWV82"/>
      <c r="AWW82"/>
      <c r="AWX82"/>
      <c r="AWY82"/>
      <c r="AWZ82"/>
      <c r="AXA82"/>
      <c r="AXB82"/>
      <c r="AXC82"/>
      <c r="AXD82"/>
      <c r="AXE82"/>
      <c r="AXF82"/>
      <c r="AXG82"/>
      <c r="AXH82"/>
      <c r="AXI82"/>
      <c r="AXJ82"/>
      <c r="AXK82"/>
      <c r="AXL82"/>
      <c r="AXM82"/>
      <c r="AXN82"/>
      <c r="AXO82"/>
      <c r="AXP82"/>
      <c r="AXQ82"/>
      <c r="AXR82"/>
      <c r="AXS82"/>
      <c r="AXT82"/>
      <c r="AXU82"/>
      <c r="AXV82"/>
      <c r="AXW82"/>
      <c r="AXX82"/>
      <c r="AXY82"/>
      <c r="AXZ82"/>
      <c r="AYA82"/>
      <c r="AYB82"/>
      <c r="AYC82"/>
      <c r="AYD82"/>
      <c r="AYE82"/>
      <c r="AYF82"/>
      <c r="AYG82"/>
      <c r="AYH82"/>
      <c r="AYI82"/>
      <c r="AYJ82"/>
      <c r="AYK82"/>
      <c r="AYL82"/>
      <c r="AYM82"/>
      <c r="AYN82"/>
      <c r="AYO82"/>
      <c r="AYP82"/>
      <c r="AYQ82"/>
      <c r="AYR82"/>
      <c r="AYS82"/>
      <c r="AYT82"/>
      <c r="AYU82"/>
      <c r="AYV82"/>
      <c r="AYW82"/>
      <c r="AYX82"/>
      <c r="AYY82"/>
      <c r="AYZ82"/>
      <c r="AZA82"/>
      <c r="AZB82"/>
      <c r="AZC82"/>
      <c r="AZD82"/>
      <c r="AZE82"/>
      <c r="AZF82"/>
      <c r="AZG82"/>
      <c r="AZH82"/>
      <c r="AZI82"/>
      <c r="AZJ82"/>
      <c r="AZK82"/>
      <c r="AZL82"/>
      <c r="AZM82"/>
      <c r="AZN82"/>
      <c r="AZO82"/>
      <c r="AZP82"/>
      <c r="AZQ82"/>
      <c r="AZR82"/>
      <c r="AZS82"/>
      <c r="AZT82"/>
      <c r="AZU82"/>
      <c r="AZV82"/>
      <c r="AZW82"/>
      <c r="AZX82"/>
      <c r="AZY82"/>
      <c r="AZZ82"/>
      <c r="BAA82"/>
      <c r="BAB82"/>
      <c r="BAC82"/>
      <c r="BAD82"/>
      <c r="BAE82"/>
      <c r="BAF82"/>
      <c r="BAG82"/>
      <c r="BAH82"/>
      <c r="BAI82"/>
      <c r="BAJ82"/>
      <c r="BAK82"/>
      <c r="BAL82"/>
      <c r="BAM82"/>
      <c r="BAN82"/>
      <c r="BAO82"/>
      <c r="BAP82"/>
      <c r="BAQ82"/>
      <c r="BAR82"/>
      <c r="BAS82"/>
      <c r="BAT82"/>
      <c r="BAU82"/>
      <c r="BAV82"/>
      <c r="BAW82"/>
      <c r="BAX82"/>
      <c r="BAY82"/>
      <c r="BAZ82"/>
      <c r="BBA82"/>
      <c r="BBB82"/>
      <c r="BBC82"/>
      <c r="BBD82"/>
      <c r="BBE82"/>
      <c r="BBF82"/>
      <c r="BBG82"/>
      <c r="BBH82"/>
      <c r="BBI82"/>
      <c r="BBJ82"/>
      <c r="BBK82"/>
      <c r="BBL82"/>
      <c r="BBM82"/>
      <c r="BBN82"/>
      <c r="BBO82"/>
      <c r="BBP82"/>
      <c r="BBQ82"/>
      <c r="BBR82"/>
      <c r="BBS82"/>
      <c r="BBT82"/>
      <c r="BBU82"/>
      <c r="BBV82"/>
      <c r="BBW82"/>
      <c r="BBX82"/>
      <c r="BBY82"/>
      <c r="BBZ82"/>
      <c r="BCA82"/>
      <c r="BCB82"/>
      <c r="BCC82"/>
      <c r="BCD82"/>
      <c r="BCE82"/>
      <c r="BCF82"/>
      <c r="BCG82"/>
      <c r="BCH82"/>
      <c r="BCI82"/>
      <c r="BCJ82"/>
      <c r="BCK82"/>
      <c r="BCL82"/>
      <c r="BCM82"/>
      <c r="BCN82"/>
      <c r="BCO82"/>
      <c r="BCP82"/>
      <c r="BCQ82"/>
      <c r="BCR82"/>
      <c r="BCS82"/>
      <c r="BCT82"/>
      <c r="BCU82"/>
      <c r="BCV82"/>
      <c r="BCW82"/>
      <c r="BCX82"/>
      <c r="BCY82"/>
      <c r="BCZ82"/>
      <c r="BDA82"/>
      <c r="BDB82"/>
      <c r="BDC82"/>
      <c r="BDD82"/>
      <c r="BDE82"/>
      <c r="BDF82"/>
      <c r="BDG82"/>
      <c r="BDH82"/>
      <c r="BDI82"/>
      <c r="BDJ82"/>
      <c r="BDK82"/>
      <c r="BDL82"/>
      <c r="BDM82"/>
      <c r="BDN82"/>
      <c r="BDO82"/>
      <c r="BDP82"/>
      <c r="BDQ82"/>
      <c r="BDR82"/>
      <c r="BDS82"/>
      <c r="BDT82"/>
      <c r="BDU82"/>
      <c r="BDV82"/>
      <c r="BDW82"/>
      <c r="BDX82"/>
      <c r="BDY82"/>
      <c r="BDZ82"/>
      <c r="BEA82"/>
      <c r="BEB82"/>
      <c r="BEC82"/>
      <c r="BED82"/>
      <c r="BEE82"/>
      <c r="BEF82"/>
      <c r="BEG82"/>
      <c r="BEH82"/>
      <c r="BEI82"/>
      <c r="BEJ82"/>
      <c r="BEK82"/>
      <c r="BEL82"/>
      <c r="BEM82"/>
      <c r="BEN82"/>
      <c r="BEO82"/>
      <c r="BEP82"/>
      <c r="BEQ82"/>
      <c r="BER82"/>
      <c r="BES82"/>
      <c r="BET82"/>
      <c r="BEU82"/>
      <c r="BEV82"/>
      <c r="BEW82"/>
      <c r="BEX82"/>
      <c r="BEY82"/>
      <c r="BEZ82"/>
      <c r="BFA82"/>
      <c r="BFB82"/>
      <c r="BFC82"/>
      <c r="BFD82"/>
      <c r="BFE82"/>
      <c r="BFF82"/>
      <c r="BFG82"/>
      <c r="BFH82"/>
      <c r="BFI82"/>
      <c r="BFJ82"/>
      <c r="BFK82"/>
      <c r="BFL82"/>
      <c r="BFM82"/>
      <c r="BFN82"/>
      <c r="BFO82"/>
      <c r="BFP82"/>
      <c r="BFQ82"/>
      <c r="BFR82"/>
      <c r="BFS82"/>
      <c r="BFT82"/>
      <c r="BFU82"/>
      <c r="BFV82"/>
      <c r="BFW82"/>
      <c r="BFX82"/>
      <c r="BFY82"/>
      <c r="BFZ82"/>
      <c r="BGA82"/>
      <c r="BGB82"/>
      <c r="BGC82"/>
      <c r="BGD82"/>
      <c r="BGE82"/>
      <c r="BGF82"/>
      <c r="BGG82"/>
      <c r="BGH82"/>
      <c r="BGI82"/>
      <c r="BGJ82"/>
      <c r="BGK82"/>
      <c r="BGL82"/>
      <c r="BGM82"/>
      <c r="BGN82"/>
      <c r="BGO82"/>
      <c r="BGP82"/>
      <c r="BGQ82"/>
      <c r="BGR82"/>
      <c r="BGS82"/>
      <c r="BGT82"/>
      <c r="BGU82"/>
      <c r="BGV82"/>
      <c r="BGW82"/>
      <c r="BGX82"/>
      <c r="BGY82"/>
      <c r="BGZ82"/>
      <c r="BHA82"/>
      <c r="BHB82"/>
      <c r="BHC82"/>
      <c r="BHD82"/>
      <c r="BHE82"/>
      <c r="BHF82"/>
      <c r="BHG82"/>
      <c r="BHH82"/>
      <c r="BHI82"/>
      <c r="BHJ82"/>
      <c r="BHK82"/>
      <c r="BHL82"/>
      <c r="BHM82"/>
      <c r="BHN82"/>
      <c r="BHO82"/>
      <c r="BHP82"/>
      <c r="BHQ82"/>
      <c r="BHR82"/>
      <c r="BHS82"/>
      <c r="BHT82"/>
      <c r="BHU82"/>
      <c r="BHV82"/>
      <c r="BHW82"/>
      <c r="BHX82"/>
      <c r="BHY82"/>
      <c r="BHZ82"/>
      <c r="BIA82"/>
      <c r="BIB82"/>
      <c r="BIC82"/>
      <c r="BID82"/>
      <c r="BIE82"/>
      <c r="BIF82"/>
      <c r="BIG82"/>
      <c r="BIH82"/>
      <c r="BII82"/>
      <c r="BIJ82"/>
      <c r="BIK82"/>
      <c r="BIL82"/>
      <c r="BIM82"/>
      <c r="BIN82"/>
      <c r="BIO82"/>
      <c r="BIP82"/>
      <c r="BIQ82"/>
      <c r="BIR82"/>
      <c r="BIS82"/>
      <c r="BIT82"/>
      <c r="BIU82"/>
      <c r="BIV82"/>
      <c r="BIW82"/>
      <c r="BIX82"/>
      <c r="BIY82"/>
      <c r="BIZ82"/>
      <c r="BJA82"/>
      <c r="BJB82"/>
      <c r="BJC82"/>
      <c r="BJD82"/>
      <c r="BJE82"/>
      <c r="BJF82"/>
      <c r="BJG82"/>
      <c r="BJH82"/>
      <c r="BJI82"/>
      <c r="BJJ82"/>
      <c r="BJK82"/>
      <c r="BJL82"/>
      <c r="BJM82"/>
      <c r="BJN82"/>
      <c r="BJO82"/>
      <c r="BJP82"/>
      <c r="BJQ82"/>
      <c r="BJR82"/>
      <c r="BJS82"/>
      <c r="BJT82"/>
      <c r="BJU82"/>
      <c r="BJV82"/>
      <c r="BJW82"/>
      <c r="BJX82"/>
      <c r="BJY82"/>
      <c r="BJZ82"/>
      <c r="BKA82"/>
      <c r="BKB82"/>
      <c r="BKC82"/>
      <c r="BKD82"/>
      <c r="BKE82"/>
      <c r="BKF82"/>
      <c r="BKG82"/>
      <c r="BKH82"/>
      <c r="BKI82"/>
      <c r="BKJ82"/>
      <c r="BKK82"/>
      <c r="BKL82"/>
      <c r="BKM82"/>
      <c r="BKN82"/>
      <c r="BKO82"/>
      <c r="BKP82"/>
      <c r="BKQ82"/>
      <c r="BKR82"/>
      <c r="BKS82"/>
      <c r="BKT82"/>
      <c r="BKU82"/>
      <c r="BKV82"/>
      <c r="BKW82"/>
      <c r="BKX82"/>
      <c r="BKY82"/>
      <c r="BKZ82"/>
      <c r="BLA82"/>
      <c r="BLB82"/>
      <c r="BLC82"/>
      <c r="BLD82"/>
      <c r="BLE82"/>
      <c r="BLF82"/>
      <c r="BLG82"/>
      <c r="BLH82"/>
      <c r="BLI82"/>
      <c r="BLJ82"/>
      <c r="BLK82"/>
      <c r="BLL82"/>
      <c r="BLM82"/>
      <c r="BLN82"/>
      <c r="BLO82"/>
      <c r="BLP82"/>
      <c r="BLQ82"/>
      <c r="BLR82"/>
      <c r="BLS82"/>
      <c r="BLT82"/>
      <c r="BLU82"/>
      <c r="BLV82"/>
      <c r="BLW82"/>
      <c r="BLX82"/>
      <c r="BLY82"/>
      <c r="BLZ82"/>
      <c r="BMA82"/>
      <c r="BMB82"/>
      <c r="BMC82"/>
      <c r="BMD82"/>
      <c r="BME82"/>
      <c r="BMF82"/>
      <c r="BMG82"/>
      <c r="BMH82"/>
      <c r="BMI82"/>
      <c r="BMJ82"/>
      <c r="BMK82"/>
      <c r="BML82"/>
      <c r="BMM82"/>
      <c r="BMN82"/>
      <c r="BMO82"/>
      <c r="BMP82"/>
      <c r="BMQ82"/>
      <c r="BMR82"/>
      <c r="BMS82"/>
      <c r="BMT82"/>
      <c r="BMU82"/>
      <c r="BMV82"/>
      <c r="BMW82"/>
      <c r="BMX82"/>
      <c r="BMY82"/>
      <c r="BMZ82"/>
      <c r="BNA82"/>
      <c r="BNB82"/>
      <c r="BNC82"/>
      <c r="BND82"/>
      <c r="BNE82"/>
      <c r="BNF82"/>
      <c r="BNG82"/>
      <c r="BNH82"/>
      <c r="BNI82"/>
      <c r="BNJ82"/>
      <c r="BNK82"/>
      <c r="BNL82"/>
      <c r="BNM82"/>
      <c r="BNN82"/>
      <c r="BNO82"/>
      <c r="BNP82"/>
      <c r="BNQ82"/>
      <c r="BNR82"/>
      <c r="BNS82"/>
      <c r="BNT82"/>
      <c r="BNU82"/>
      <c r="BNV82"/>
      <c r="BNW82"/>
      <c r="BNX82"/>
      <c r="BNY82"/>
      <c r="BNZ82"/>
      <c r="BOA82"/>
      <c r="BOB82"/>
      <c r="BOC82"/>
      <c r="BOD82"/>
      <c r="BOE82"/>
      <c r="BOF82"/>
      <c r="BOG82"/>
      <c r="BOH82"/>
      <c r="BOI82"/>
      <c r="BOJ82"/>
      <c r="BOK82"/>
      <c r="BOL82"/>
      <c r="BOM82"/>
      <c r="BON82"/>
      <c r="BOO82"/>
      <c r="BOP82"/>
      <c r="BOQ82"/>
      <c r="BOR82"/>
      <c r="BOS82"/>
      <c r="BOT82"/>
      <c r="BOU82"/>
      <c r="BOV82"/>
      <c r="BOW82"/>
      <c r="BOX82"/>
      <c r="BOY82"/>
      <c r="BOZ82"/>
      <c r="BPA82"/>
      <c r="BPB82"/>
      <c r="BPC82"/>
      <c r="BPD82"/>
      <c r="BPE82"/>
      <c r="BPF82"/>
      <c r="BPG82"/>
      <c r="BPH82"/>
      <c r="BPI82"/>
      <c r="BPJ82"/>
      <c r="BPK82"/>
      <c r="BPL82"/>
      <c r="BPM82"/>
      <c r="BPN82"/>
      <c r="BPO82"/>
      <c r="BPP82"/>
      <c r="BPQ82"/>
      <c r="BPR82"/>
      <c r="BPS82"/>
      <c r="BPT82"/>
      <c r="BPU82"/>
      <c r="BPV82"/>
      <c r="BPW82"/>
      <c r="BPX82"/>
      <c r="BPY82"/>
      <c r="BPZ82"/>
      <c r="BQA82"/>
      <c r="BQB82"/>
      <c r="BQC82"/>
      <c r="BQD82"/>
      <c r="BQE82"/>
      <c r="BQF82"/>
      <c r="BQG82"/>
      <c r="BQH82"/>
      <c r="BQI82"/>
      <c r="BQJ82"/>
      <c r="BQK82"/>
      <c r="BQL82"/>
      <c r="BQM82"/>
      <c r="BQN82"/>
      <c r="BQO82"/>
      <c r="BQP82"/>
      <c r="BQQ82"/>
      <c r="BQR82"/>
      <c r="BQS82"/>
      <c r="BQT82"/>
      <c r="BQU82"/>
      <c r="BQV82"/>
      <c r="BQW82"/>
      <c r="BQX82"/>
      <c r="BQY82"/>
      <c r="BQZ82"/>
      <c r="BRA82"/>
      <c r="BRB82"/>
      <c r="BRC82"/>
      <c r="BRD82"/>
      <c r="BRE82"/>
      <c r="BRF82"/>
      <c r="BRG82"/>
      <c r="BRH82"/>
      <c r="BRI82"/>
      <c r="BRJ82"/>
      <c r="BRK82"/>
      <c r="BRL82"/>
      <c r="BRM82"/>
      <c r="BRN82"/>
      <c r="BRO82"/>
      <c r="BRP82"/>
      <c r="BRQ82"/>
      <c r="BRR82"/>
      <c r="BRS82"/>
      <c r="BRT82"/>
      <c r="BRU82"/>
      <c r="BRV82"/>
      <c r="BRW82"/>
      <c r="BRX82"/>
      <c r="BRY82"/>
      <c r="BRZ82"/>
      <c r="BSA82"/>
      <c r="BSB82"/>
      <c r="BSC82"/>
      <c r="BSD82"/>
      <c r="BSE82"/>
      <c r="BSF82"/>
      <c r="BSG82"/>
      <c r="BSH82"/>
      <c r="BSI82"/>
      <c r="BSJ82"/>
      <c r="BSK82"/>
      <c r="BSL82"/>
      <c r="BSM82"/>
      <c r="BSN82"/>
      <c r="BSO82"/>
      <c r="BSP82"/>
      <c r="BSQ82"/>
      <c r="BSR82"/>
      <c r="BSS82"/>
      <c r="BST82"/>
      <c r="BSU82"/>
      <c r="BSV82"/>
      <c r="BSW82"/>
      <c r="BSX82"/>
      <c r="BSY82"/>
      <c r="BSZ82"/>
      <c r="BTA82"/>
      <c r="BTB82"/>
      <c r="BTC82"/>
      <c r="BTD82"/>
      <c r="BTE82"/>
      <c r="BTF82"/>
      <c r="BTG82"/>
      <c r="BTH82"/>
      <c r="BTI82"/>
      <c r="BTJ82"/>
      <c r="BTK82"/>
      <c r="BTL82"/>
      <c r="BTM82"/>
      <c r="BTN82"/>
      <c r="BTO82"/>
      <c r="BTP82"/>
      <c r="BTQ82"/>
      <c r="BTR82"/>
      <c r="BTS82"/>
      <c r="BTT82"/>
      <c r="BTU82"/>
      <c r="BTV82"/>
      <c r="BTW82"/>
      <c r="BTX82"/>
      <c r="BTY82"/>
      <c r="BTZ82"/>
      <c r="BUA82"/>
      <c r="BUB82"/>
      <c r="BUC82"/>
      <c r="BUD82"/>
      <c r="BUE82"/>
      <c r="BUF82"/>
      <c r="BUG82"/>
      <c r="BUH82"/>
      <c r="BUI82"/>
      <c r="BUJ82"/>
      <c r="BUK82"/>
      <c r="BUL82"/>
      <c r="BUM82"/>
      <c r="BUN82"/>
      <c r="BUO82"/>
      <c r="BUP82"/>
      <c r="BUQ82"/>
      <c r="BUR82"/>
      <c r="BUS82"/>
      <c r="BUT82"/>
      <c r="BUU82"/>
      <c r="BUV82"/>
      <c r="BUW82"/>
      <c r="BUX82"/>
      <c r="BUY82"/>
      <c r="BUZ82"/>
      <c r="BVA82"/>
      <c r="BVB82"/>
      <c r="BVC82"/>
      <c r="BVD82"/>
      <c r="BVE82"/>
      <c r="BVF82"/>
      <c r="BVG82"/>
      <c r="BVH82"/>
      <c r="BVI82"/>
      <c r="BVJ82"/>
      <c r="BVK82"/>
      <c r="BVL82"/>
      <c r="BVM82"/>
      <c r="BVN82"/>
      <c r="BVO82"/>
      <c r="BVP82"/>
      <c r="BVQ82"/>
      <c r="BVR82"/>
      <c r="BVS82"/>
      <c r="BVT82"/>
      <c r="BVU82"/>
      <c r="BVV82"/>
      <c r="BVW82"/>
      <c r="BVX82"/>
      <c r="BVY82"/>
      <c r="BVZ82"/>
      <c r="BWA82"/>
      <c r="BWB82"/>
      <c r="BWC82"/>
      <c r="BWD82"/>
      <c r="BWE82"/>
      <c r="BWF82"/>
      <c r="BWG82"/>
      <c r="BWH82"/>
      <c r="BWI82"/>
      <c r="BWJ82"/>
      <c r="BWK82"/>
      <c r="BWL82"/>
      <c r="BWM82"/>
      <c r="BWN82"/>
      <c r="BWO82"/>
      <c r="BWP82"/>
      <c r="BWQ82"/>
      <c r="BWR82"/>
      <c r="BWS82"/>
      <c r="BWT82"/>
      <c r="BWU82"/>
      <c r="BWV82"/>
      <c r="BWW82"/>
      <c r="BWX82"/>
      <c r="BWY82"/>
      <c r="BWZ82"/>
      <c r="BXA82"/>
      <c r="BXB82"/>
      <c r="BXC82"/>
      <c r="BXD82"/>
      <c r="BXE82"/>
      <c r="BXF82"/>
      <c r="BXG82"/>
      <c r="BXH82"/>
      <c r="BXI82"/>
      <c r="BXJ82"/>
      <c r="BXK82"/>
      <c r="BXL82"/>
      <c r="BXM82"/>
      <c r="BXN82"/>
      <c r="BXO82"/>
      <c r="BXP82"/>
      <c r="BXQ82"/>
      <c r="BXR82"/>
      <c r="BXS82"/>
      <c r="BXT82"/>
      <c r="BXU82"/>
      <c r="BXV82"/>
      <c r="BXW82"/>
      <c r="BXX82"/>
      <c r="BXY82"/>
      <c r="BXZ82"/>
      <c r="BYA82"/>
      <c r="BYB82"/>
      <c r="BYC82"/>
      <c r="BYD82"/>
      <c r="BYE82"/>
      <c r="BYF82"/>
      <c r="BYG82"/>
      <c r="BYH82"/>
      <c r="BYI82"/>
      <c r="BYJ82"/>
      <c r="BYK82"/>
      <c r="BYL82"/>
      <c r="BYM82"/>
      <c r="BYN82"/>
      <c r="BYO82"/>
      <c r="BYP82"/>
      <c r="BYQ82"/>
      <c r="BYR82"/>
      <c r="BYS82"/>
      <c r="BYT82"/>
      <c r="BYU82"/>
      <c r="BYV82"/>
      <c r="BYW82"/>
      <c r="BYX82"/>
      <c r="BYY82"/>
      <c r="BYZ82"/>
      <c r="BZA82"/>
      <c r="BZB82"/>
      <c r="BZC82"/>
      <c r="BZD82"/>
      <c r="BZE82"/>
      <c r="BZF82"/>
      <c r="BZG82"/>
      <c r="BZH82"/>
      <c r="BZI82"/>
      <c r="BZJ82"/>
      <c r="BZK82"/>
      <c r="BZL82"/>
      <c r="BZM82"/>
      <c r="BZN82"/>
      <c r="BZO82"/>
      <c r="BZP82"/>
      <c r="BZQ82"/>
      <c r="BZR82"/>
      <c r="BZS82"/>
      <c r="BZT82"/>
      <c r="BZU82"/>
      <c r="BZV82"/>
      <c r="BZW82"/>
      <c r="BZX82"/>
      <c r="BZY82"/>
      <c r="BZZ82"/>
      <c r="CAA82"/>
      <c r="CAB82"/>
      <c r="CAC82"/>
      <c r="CAD82"/>
      <c r="CAE82"/>
      <c r="CAF82"/>
      <c r="CAG82"/>
      <c r="CAH82"/>
      <c r="CAI82"/>
      <c r="CAJ82"/>
      <c r="CAK82"/>
      <c r="CAL82"/>
      <c r="CAM82"/>
      <c r="CAN82"/>
      <c r="CAO82"/>
      <c r="CAP82"/>
      <c r="CAQ82"/>
      <c r="CAR82"/>
      <c r="CAS82"/>
      <c r="CAT82"/>
      <c r="CAU82"/>
      <c r="CAV82"/>
      <c r="CAW82"/>
      <c r="CAX82"/>
      <c r="CAY82"/>
      <c r="CAZ82"/>
      <c r="CBA82"/>
      <c r="CBB82"/>
      <c r="CBC82"/>
      <c r="CBD82"/>
      <c r="CBE82"/>
      <c r="CBF82"/>
      <c r="CBG82"/>
      <c r="CBH82"/>
      <c r="CBI82"/>
      <c r="CBJ82"/>
      <c r="CBK82"/>
      <c r="CBL82"/>
      <c r="CBM82"/>
      <c r="CBN82"/>
      <c r="CBO82"/>
      <c r="CBP82"/>
      <c r="CBQ82"/>
      <c r="CBR82"/>
      <c r="CBS82"/>
      <c r="CBT82"/>
      <c r="CBU82"/>
      <c r="CBV82"/>
      <c r="CBW82"/>
      <c r="CBX82"/>
      <c r="CBY82"/>
      <c r="CBZ82"/>
      <c r="CCA82"/>
      <c r="CCB82"/>
      <c r="CCC82"/>
      <c r="CCD82"/>
      <c r="CCE82"/>
      <c r="CCF82"/>
      <c r="CCG82"/>
      <c r="CCH82"/>
      <c r="CCI82"/>
      <c r="CCJ82"/>
      <c r="CCK82"/>
      <c r="CCL82"/>
      <c r="CCM82"/>
      <c r="CCN82"/>
      <c r="CCO82"/>
      <c r="CCP82"/>
      <c r="CCQ82"/>
      <c r="CCR82"/>
      <c r="CCS82"/>
      <c r="CCT82"/>
      <c r="CCU82"/>
      <c r="CCV82"/>
      <c r="CCW82"/>
      <c r="CCX82"/>
      <c r="CCY82"/>
      <c r="CCZ82"/>
      <c r="CDA82"/>
      <c r="CDB82"/>
      <c r="CDC82"/>
      <c r="CDD82"/>
      <c r="CDE82"/>
      <c r="CDF82"/>
      <c r="CDG82"/>
      <c r="CDH82"/>
      <c r="CDI82"/>
      <c r="CDJ82"/>
      <c r="CDK82"/>
      <c r="CDL82"/>
      <c r="CDM82"/>
      <c r="CDN82"/>
      <c r="CDO82"/>
      <c r="CDP82"/>
      <c r="CDQ82"/>
      <c r="CDR82"/>
      <c r="CDS82"/>
      <c r="CDT82"/>
      <c r="CDU82"/>
      <c r="CDV82"/>
      <c r="CDW82"/>
      <c r="CDX82"/>
      <c r="CDY82"/>
      <c r="CDZ82"/>
      <c r="CEA82"/>
      <c r="CEB82"/>
      <c r="CEC82"/>
      <c r="CED82"/>
      <c r="CEE82"/>
      <c r="CEF82"/>
      <c r="CEG82"/>
      <c r="CEH82"/>
      <c r="CEI82"/>
      <c r="CEJ82"/>
      <c r="CEK82"/>
      <c r="CEL82"/>
      <c r="CEM82"/>
      <c r="CEN82"/>
      <c r="CEO82"/>
      <c r="CEP82"/>
      <c r="CEQ82"/>
      <c r="CER82"/>
      <c r="CES82"/>
      <c r="CET82"/>
      <c r="CEU82"/>
      <c r="CEV82"/>
      <c r="CEW82"/>
      <c r="CEX82"/>
      <c r="CEY82"/>
      <c r="CEZ82"/>
      <c r="CFA82"/>
      <c r="CFB82"/>
      <c r="CFC82"/>
      <c r="CFD82"/>
      <c r="CFE82"/>
      <c r="CFF82"/>
      <c r="CFG82"/>
      <c r="CFH82"/>
      <c r="CFI82"/>
      <c r="CFJ82"/>
      <c r="CFK82"/>
      <c r="CFL82"/>
      <c r="CFM82"/>
      <c r="CFN82"/>
      <c r="CFO82"/>
      <c r="CFP82"/>
      <c r="CFQ82"/>
      <c r="CFR82"/>
      <c r="CFS82"/>
      <c r="CFT82"/>
      <c r="CFU82"/>
      <c r="CFV82"/>
      <c r="CFW82"/>
      <c r="CFX82"/>
      <c r="CFY82"/>
      <c r="CFZ82"/>
      <c r="CGA82"/>
      <c r="CGB82"/>
      <c r="CGC82"/>
      <c r="CGD82"/>
      <c r="CGE82"/>
      <c r="CGF82"/>
      <c r="CGG82"/>
      <c r="CGH82"/>
      <c r="CGI82"/>
      <c r="CGJ82"/>
      <c r="CGK82"/>
      <c r="CGL82"/>
      <c r="CGM82"/>
      <c r="CGN82"/>
      <c r="CGO82"/>
      <c r="CGP82"/>
      <c r="CGQ82"/>
      <c r="CGR82"/>
      <c r="CGS82"/>
      <c r="CGT82"/>
      <c r="CGU82"/>
      <c r="CGV82"/>
      <c r="CGW82"/>
      <c r="CGX82"/>
      <c r="CGY82"/>
      <c r="CGZ82"/>
      <c r="CHA82"/>
      <c r="CHB82"/>
      <c r="CHC82"/>
      <c r="CHD82"/>
      <c r="CHE82"/>
      <c r="CHF82"/>
      <c r="CHG82"/>
      <c r="CHH82"/>
      <c r="CHI82"/>
      <c r="CHJ82"/>
      <c r="CHK82"/>
      <c r="CHL82"/>
      <c r="CHM82"/>
      <c r="CHN82"/>
      <c r="CHO82"/>
      <c r="CHP82"/>
      <c r="CHQ82"/>
      <c r="CHR82"/>
      <c r="CHS82"/>
      <c r="CHT82"/>
      <c r="CHU82"/>
      <c r="CHV82"/>
      <c r="CHW82"/>
      <c r="CHX82"/>
      <c r="CHY82"/>
      <c r="CHZ82"/>
      <c r="CIA82"/>
      <c r="CIB82"/>
      <c r="CIC82"/>
      <c r="CID82"/>
      <c r="CIE82"/>
      <c r="CIF82"/>
      <c r="CIG82"/>
      <c r="CIH82"/>
      <c r="CII82"/>
      <c r="CIJ82"/>
      <c r="CIK82"/>
      <c r="CIL82"/>
      <c r="CIM82"/>
      <c r="CIN82"/>
      <c r="CIO82"/>
      <c r="CIP82"/>
      <c r="CIQ82"/>
      <c r="CIR82"/>
      <c r="CIS82"/>
      <c r="CIT82"/>
      <c r="CIU82"/>
      <c r="CIV82"/>
      <c r="CIW82"/>
      <c r="CIX82"/>
      <c r="CIY82"/>
      <c r="CIZ82"/>
      <c r="CJA82"/>
      <c r="CJB82"/>
      <c r="CJC82"/>
      <c r="CJD82"/>
      <c r="CJE82"/>
      <c r="CJF82"/>
      <c r="CJG82"/>
      <c r="CJH82"/>
      <c r="CJI82"/>
      <c r="CJJ82"/>
      <c r="CJK82"/>
      <c r="CJL82"/>
      <c r="CJM82"/>
      <c r="CJN82"/>
      <c r="CJO82"/>
      <c r="CJP82"/>
      <c r="CJQ82"/>
      <c r="CJR82"/>
      <c r="CJS82"/>
      <c r="CJT82"/>
      <c r="CJU82"/>
      <c r="CJV82"/>
      <c r="CJW82"/>
      <c r="CJX82"/>
      <c r="CJY82"/>
      <c r="CJZ82"/>
      <c r="CKA82"/>
      <c r="CKB82"/>
      <c r="CKC82"/>
      <c r="CKD82"/>
      <c r="CKE82"/>
      <c r="CKF82"/>
      <c r="CKG82"/>
      <c r="CKH82"/>
      <c r="CKI82"/>
      <c r="CKJ82"/>
      <c r="CKK82"/>
      <c r="CKL82"/>
      <c r="CKM82"/>
      <c r="CKN82"/>
      <c r="CKO82"/>
      <c r="CKP82"/>
      <c r="CKQ82"/>
      <c r="CKR82"/>
      <c r="CKS82"/>
      <c r="CKT82"/>
      <c r="CKU82"/>
      <c r="CKV82"/>
      <c r="CKW82"/>
      <c r="CKX82"/>
      <c r="CKY82"/>
      <c r="CKZ82"/>
      <c r="CLA82"/>
      <c r="CLB82"/>
      <c r="CLC82"/>
      <c r="CLD82"/>
      <c r="CLE82"/>
      <c r="CLF82"/>
      <c r="CLG82"/>
      <c r="CLH82"/>
      <c r="CLI82"/>
      <c r="CLJ82"/>
      <c r="CLK82"/>
      <c r="CLL82"/>
      <c r="CLM82"/>
      <c r="CLN82"/>
      <c r="CLO82"/>
      <c r="CLP82"/>
      <c r="CLQ82"/>
      <c r="CLR82"/>
      <c r="CLS82"/>
      <c r="CLT82"/>
      <c r="CLU82"/>
      <c r="CLV82"/>
      <c r="CLW82"/>
      <c r="CLX82"/>
      <c r="CLY82"/>
      <c r="CLZ82"/>
      <c r="CMA82"/>
      <c r="CMB82"/>
      <c r="CMC82"/>
      <c r="CMD82"/>
      <c r="CME82"/>
      <c r="CMF82"/>
      <c r="CMG82"/>
      <c r="CMH82"/>
      <c r="CMI82"/>
      <c r="CMJ82"/>
      <c r="CMK82"/>
      <c r="CML82"/>
      <c r="CMM82"/>
      <c r="CMN82"/>
      <c r="CMO82"/>
      <c r="CMP82"/>
      <c r="CMQ82"/>
      <c r="CMR82"/>
      <c r="CMS82"/>
      <c r="CMT82"/>
      <c r="CMU82"/>
      <c r="CMV82"/>
      <c r="CMW82"/>
      <c r="CMX82"/>
      <c r="CMY82"/>
      <c r="CMZ82"/>
      <c r="CNA82"/>
      <c r="CNB82"/>
      <c r="CNC82"/>
      <c r="CND82"/>
      <c r="CNE82"/>
      <c r="CNF82"/>
      <c r="CNG82"/>
      <c r="CNH82"/>
      <c r="CNI82"/>
      <c r="CNJ82"/>
      <c r="CNK82"/>
      <c r="CNL82"/>
      <c r="CNM82"/>
      <c r="CNN82"/>
      <c r="CNO82"/>
      <c r="CNP82"/>
      <c r="CNQ82"/>
      <c r="CNR82"/>
      <c r="CNS82"/>
      <c r="CNT82"/>
      <c r="CNU82"/>
      <c r="CNV82"/>
      <c r="CNW82"/>
      <c r="CNX82"/>
      <c r="CNY82"/>
      <c r="CNZ82"/>
      <c r="COA82"/>
      <c r="COB82"/>
      <c r="COC82"/>
      <c r="COD82"/>
      <c r="COE82"/>
      <c r="COF82"/>
      <c r="COG82"/>
      <c r="COH82"/>
      <c r="COI82"/>
      <c r="COJ82"/>
      <c r="COK82"/>
      <c r="COL82"/>
      <c r="COM82"/>
      <c r="CON82"/>
      <c r="COO82"/>
      <c r="COP82"/>
      <c r="COQ82"/>
      <c r="COR82"/>
      <c r="COS82"/>
      <c r="COT82"/>
      <c r="COU82"/>
      <c r="COV82"/>
      <c r="COW82"/>
      <c r="COX82"/>
      <c r="COY82"/>
      <c r="COZ82"/>
      <c r="CPA82"/>
      <c r="CPB82"/>
      <c r="CPC82"/>
      <c r="CPD82"/>
      <c r="CPE82"/>
      <c r="CPF82"/>
      <c r="CPG82"/>
      <c r="CPH82"/>
      <c r="CPI82"/>
      <c r="CPJ82"/>
      <c r="CPK82"/>
      <c r="CPL82"/>
      <c r="CPM82"/>
      <c r="CPN82"/>
      <c r="CPO82"/>
      <c r="CPP82"/>
      <c r="CPQ82"/>
      <c r="CPR82"/>
      <c r="CPS82"/>
      <c r="CPT82"/>
      <c r="CPU82"/>
      <c r="CPV82"/>
      <c r="CPW82"/>
      <c r="CPX82"/>
      <c r="CPY82"/>
      <c r="CPZ82"/>
      <c r="CQA82"/>
      <c r="CQB82"/>
      <c r="CQC82"/>
      <c r="CQD82"/>
      <c r="CQE82"/>
      <c r="CQF82"/>
      <c r="CQG82"/>
      <c r="CQH82"/>
      <c r="CQI82"/>
      <c r="CQJ82"/>
      <c r="CQK82"/>
      <c r="CQL82"/>
      <c r="CQM82"/>
      <c r="CQN82"/>
      <c r="CQO82"/>
      <c r="CQP82"/>
      <c r="CQQ82"/>
      <c r="CQR82"/>
      <c r="CQS82"/>
      <c r="CQT82"/>
      <c r="CQU82"/>
      <c r="CQV82"/>
      <c r="CQW82"/>
      <c r="CQX82"/>
      <c r="CQY82"/>
      <c r="CQZ82"/>
      <c r="CRA82"/>
      <c r="CRB82"/>
      <c r="CRC82"/>
      <c r="CRD82"/>
      <c r="CRE82"/>
      <c r="CRF82"/>
      <c r="CRG82"/>
      <c r="CRH82"/>
      <c r="CRI82"/>
      <c r="CRJ82"/>
      <c r="CRK82"/>
      <c r="CRL82"/>
      <c r="CRM82"/>
      <c r="CRN82"/>
      <c r="CRO82"/>
      <c r="CRP82"/>
      <c r="CRQ82"/>
      <c r="CRR82"/>
      <c r="CRS82"/>
      <c r="CRT82"/>
      <c r="CRU82"/>
      <c r="CRV82"/>
      <c r="CRW82"/>
      <c r="CRX82"/>
      <c r="CRY82"/>
      <c r="CRZ82"/>
      <c r="CSA82"/>
      <c r="CSB82"/>
      <c r="CSC82"/>
      <c r="CSD82"/>
      <c r="CSE82"/>
      <c r="CSF82"/>
      <c r="CSG82"/>
      <c r="CSH82"/>
      <c r="CSI82"/>
      <c r="CSJ82"/>
      <c r="CSK82"/>
      <c r="CSL82"/>
      <c r="CSM82"/>
      <c r="CSN82"/>
      <c r="CSO82"/>
      <c r="CSP82"/>
      <c r="CSQ82"/>
      <c r="CSR82"/>
      <c r="CSS82"/>
      <c r="CST82"/>
      <c r="CSU82"/>
      <c r="CSV82"/>
      <c r="CSW82"/>
      <c r="CSX82"/>
      <c r="CSY82"/>
      <c r="CSZ82"/>
      <c r="CTA82"/>
      <c r="CTB82"/>
      <c r="CTC82"/>
      <c r="CTD82"/>
      <c r="CTE82"/>
      <c r="CTF82"/>
      <c r="CTG82"/>
      <c r="CTH82"/>
      <c r="CTI82"/>
      <c r="CTJ82"/>
      <c r="CTK82"/>
      <c r="CTL82"/>
      <c r="CTM82"/>
      <c r="CTN82"/>
      <c r="CTO82"/>
      <c r="CTP82"/>
      <c r="CTQ82"/>
      <c r="CTR82"/>
      <c r="CTS82"/>
      <c r="CTT82"/>
      <c r="CTU82"/>
      <c r="CTV82"/>
      <c r="CTW82"/>
      <c r="CTX82"/>
      <c r="CTY82"/>
      <c r="CTZ82"/>
      <c r="CUA82"/>
      <c r="CUB82"/>
      <c r="CUC82"/>
      <c r="CUD82"/>
      <c r="CUE82"/>
      <c r="CUF82"/>
      <c r="CUG82"/>
      <c r="CUH82"/>
      <c r="CUI82"/>
      <c r="CUJ82"/>
      <c r="CUK82"/>
      <c r="CUL82"/>
      <c r="CUM82"/>
      <c r="CUN82"/>
      <c r="CUO82"/>
      <c r="CUP82"/>
      <c r="CUQ82"/>
      <c r="CUR82"/>
      <c r="CUS82"/>
      <c r="CUT82"/>
      <c r="CUU82"/>
      <c r="CUV82"/>
      <c r="CUW82"/>
      <c r="CUX82"/>
      <c r="CUY82"/>
      <c r="CUZ82"/>
      <c r="CVA82"/>
      <c r="CVB82"/>
      <c r="CVC82"/>
      <c r="CVD82"/>
      <c r="CVE82"/>
      <c r="CVF82"/>
      <c r="CVG82"/>
      <c r="CVH82"/>
      <c r="CVI82"/>
      <c r="CVJ82"/>
      <c r="CVK82"/>
      <c r="CVL82"/>
      <c r="CVM82"/>
      <c r="CVN82"/>
      <c r="CVO82"/>
      <c r="CVP82"/>
      <c r="CVQ82"/>
      <c r="CVR82"/>
      <c r="CVS82"/>
      <c r="CVT82"/>
      <c r="CVU82"/>
      <c r="CVV82"/>
      <c r="CVW82"/>
      <c r="CVX82"/>
      <c r="CVY82"/>
      <c r="CVZ82"/>
      <c r="CWA82"/>
      <c r="CWB82"/>
      <c r="CWC82"/>
      <c r="CWD82"/>
      <c r="CWE82"/>
      <c r="CWF82"/>
      <c r="CWG82"/>
      <c r="CWH82"/>
      <c r="CWI82"/>
      <c r="CWJ82"/>
      <c r="CWK82"/>
      <c r="CWL82"/>
      <c r="CWM82"/>
      <c r="CWN82"/>
      <c r="CWO82"/>
      <c r="CWP82"/>
      <c r="CWQ82"/>
      <c r="CWR82"/>
      <c r="CWS82"/>
      <c r="CWT82"/>
      <c r="CWU82"/>
      <c r="CWV82"/>
      <c r="CWW82"/>
      <c r="CWX82"/>
      <c r="CWY82"/>
      <c r="CWZ82"/>
      <c r="CXA82"/>
      <c r="CXB82"/>
      <c r="CXC82"/>
      <c r="CXD82"/>
      <c r="CXE82"/>
      <c r="CXF82"/>
      <c r="CXG82"/>
      <c r="CXH82"/>
      <c r="CXI82"/>
      <c r="CXJ82"/>
      <c r="CXK82"/>
      <c r="CXL82"/>
      <c r="CXM82"/>
      <c r="CXN82"/>
      <c r="CXO82"/>
      <c r="CXP82"/>
      <c r="CXQ82"/>
      <c r="CXR82"/>
      <c r="CXS82"/>
      <c r="CXT82"/>
      <c r="CXU82"/>
      <c r="CXV82"/>
      <c r="CXW82"/>
      <c r="CXX82"/>
      <c r="CXY82"/>
      <c r="CXZ82"/>
      <c r="CYA82"/>
      <c r="CYB82"/>
      <c r="CYC82"/>
      <c r="CYD82"/>
      <c r="CYE82"/>
      <c r="CYF82"/>
      <c r="CYG82"/>
      <c r="CYH82"/>
      <c r="CYI82"/>
      <c r="CYJ82"/>
      <c r="CYK82"/>
      <c r="CYL82"/>
      <c r="CYM82"/>
      <c r="CYN82"/>
      <c r="CYO82"/>
      <c r="CYP82"/>
      <c r="CYQ82"/>
      <c r="CYR82"/>
      <c r="CYS82"/>
      <c r="CYT82"/>
      <c r="CYU82"/>
      <c r="CYV82"/>
      <c r="CYW82"/>
      <c r="CYX82"/>
      <c r="CYY82"/>
      <c r="CYZ82"/>
      <c r="CZA82"/>
      <c r="CZB82"/>
      <c r="CZC82"/>
      <c r="CZD82"/>
      <c r="CZE82"/>
      <c r="CZF82"/>
      <c r="CZG82"/>
      <c r="CZH82"/>
      <c r="CZI82"/>
      <c r="CZJ82"/>
      <c r="CZK82"/>
      <c r="CZL82"/>
      <c r="CZM82"/>
      <c r="CZN82"/>
      <c r="CZO82"/>
      <c r="CZP82"/>
      <c r="CZQ82"/>
      <c r="CZR82"/>
      <c r="CZS82"/>
      <c r="CZT82"/>
      <c r="CZU82"/>
      <c r="CZV82"/>
      <c r="CZW82"/>
      <c r="CZX82"/>
      <c r="CZY82"/>
      <c r="CZZ82"/>
      <c r="DAA82"/>
      <c r="DAB82"/>
      <c r="DAC82"/>
      <c r="DAD82"/>
      <c r="DAE82"/>
      <c r="DAF82"/>
      <c r="DAG82"/>
      <c r="DAH82"/>
      <c r="DAI82"/>
      <c r="DAJ82"/>
      <c r="DAK82"/>
      <c r="DAL82"/>
      <c r="DAM82"/>
      <c r="DAN82"/>
      <c r="DAO82"/>
      <c r="DAP82"/>
      <c r="DAQ82"/>
      <c r="DAR82"/>
      <c r="DAS82"/>
      <c r="DAT82"/>
      <c r="DAU82"/>
      <c r="DAV82"/>
      <c r="DAW82"/>
      <c r="DAX82"/>
      <c r="DAY82"/>
      <c r="DAZ82"/>
      <c r="DBA82"/>
      <c r="DBB82"/>
      <c r="DBC82"/>
      <c r="DBD82"/>
      <c r="DBE82"/>
      <c r="DBF82"/>
      <c r="DBG82"/>
      <c r="DBH82"/>
      <c r="DBI82"/>
      <c r="DBJ82"/>
      <c r="DBK82"/>
      <c r="DBL82"/>
      <c r="DBM82"/>
      <c r="DBN82"/>
      <c r="DBO82"/>
      <c r="DBP82"/>
      <c r="DBQ82"/>
      <c r="DBR82"/>
      <c r="DBS82"/>
      <c r="DBT82"/>
      <c r="DBU82"/>
      <c r="DBV82"/>
      <c r="DBW82"/>
      <c r="DBX82"/>
      <c r="DBY82"/>
      <c r="DBZ82"/>
      <c r="DCA82"/>
      <c r="DCB82"/>
      <c r="DCC82"/>
      <c r="DCD82"/>
      <c r="DCE82"/>
      <c r="DCF82"/>
      <c r="DCG82"/>
      <c r="DCH82"/>
      <c r="DCI82"/>
      <c r="DCJ82"/>
      <c r="DCK82"/>
      <c r="DCL82"/>
      <c r="DCM82"/>
      <c r="DCN82"/>
      <c r="DCO82"/>
      <c r="DCP82"/>
      <c r="DCQ82"/>
      <c r="DCR82"/>
      <c r="DCS82"/>
      <c r="DCT82"/>
      <c r="DCU82"/>
      <c r="DCV82"/>
      <c r="DCW82"/>
      <c r="DCX82"/>
      <c r="DCY82"/>
      <c r="DCZ82"/>
      <c r="DDA82"/>
      <c r="DDB82"/>
      <c r="DDC82"/>
      <c r="DDD82"/>
      <c r="DDE82"/>
      <c r="DDF82"/>
      <c r="DDG82"/>
      <c r="DDH82"/>
      <c r="DDI82"/>
      <c r="DDJ82"/>
      <c r="DDK82"/>
      <c r="DDL82"/>
      <c r="DDM82"/>
      <c r="DDN82"/>
      <c r="DDO82"/>
      <c r="DDP82"/>
      <c r="DDQ82"/>
      <c r="DDR82"/>
      <c r="DDS82"/>
      <c r="DDT82"/>
      <c r="DDU82"/>
      <c r="DDV82"/>
      <c r="DDW82"/>
      <c r="DDX82"/>
      <c r="DDY82"/>
      <c r="DDZ82"/>
      <c r="DEA82"/>
      <c r="DEB82"/>
      <c r="DEC82"/>
      <c r="DED82"/>
      <c r="DEE82"/>
      <c r="DEF82"/>
      <c r="DEG82"/>
      <c r="DEH82"/>
      <c r="DEI82"/>
      <c r="DEJ82"/>
      <c r="DEK82"/>
      <c r="DEL82"/>
      <c r="DEM82"/>
      <c r="DEN82"/>
      <c r="DEO82"/>
      <c r="DEP82"/>
      <c r="DEQ82"/>
      <c r="DER82"/>
      <c r="DES82"/>
      <c r="DET82"/>
      <c r="DEU82"/>
      <c r="DEV82"/>
      <c r="DEW82"/>
      <c r="DEX82"/>
      <c r="DEY82"/>
      <c r="DEZ82"/>
      <c r="DFA82"/>
      <c r="DFB82"/>
      <c r="DFC82"/>
      <c r="DFD82"/>
      <c r="DFE82"/>
      <c r="DFF82"/>
      <c r="DFG82"/>
      <c r="DFH82"/>
      <c r="DFI82"/>
      <c r="DFJ82"/>
      <c r="DFK82"/>
      <c r="DFL82"/>
      <c r="DFM82"/>
      <c r="DFN82"/>
      <c r="DFO82"/>
      <c r="DFP82"/>
      <c r="DFQ82"/>
      <c r="DFR82"/>
      <c r="DFS82"/>
      <c r="DFT82"/>
      <c r="DFU82"/>
      <c r="DFV82"/>
      <c r="DFW82"/>
      <c r="DFX82"/>
      <c r="DFY82"/>
      <c r="DFZ82"/>
      <c r="DGA82"/>
      <c r="DGB82"/>
      <c r="DGC82"/>
      <c r="DGD82"/>
      <c r="DGE82"/>
      <c r="DGF82"/>
      <c r="DGG82"/>
      <c r="DGH82"/>
      <c r="DGI82"/>
      <c r="DGJ82"/>
      <c r="DGK82"/>
      <c r="DGL82"/>
      <c r="DGM82"/>
      <c r="DGN82"/>
      <c r="DGO82"/>
      <c r="DGP82"/>
      <c r="DGQ82"/>
      <c r="DGR82"/>
      <c r="DGS82"/>
      <c r="DGT82"/>
      <c r="DGU82"/>
      <c r="DGV82"/>
      <c r="DGW82"/>
      <c r="DGX82"/>
      <c r="DGY82"/>
      <c r="DGZ82"/>
      <c r="DHA82"/>
      <c r="DHB82"/>
      <c r="DHC82"/>
      <c r="DHD82"/>
      <c r="DHE82"/>
      <c r="DHF82"/>
      <c r="DHG82"/>
      <c r="DHH82"/>
      <c r="DHI82"/>
      <c r="DHJ82"/>
      <c r="DHK82"/>
      <c r="DHL82"/>
      <c r="DHM82"/>
      <c r="DHN82"/>
      <c r="DHO82"/>
      <c r="DHP82"/>
      <c r="DHQ82"/>
      <c r="DHR82"/>
      <c r="DHS82"/>
      <c r="DHT82"/>
      <c r="DHU82"/>
      <c r="DHV82"/>
      <c r="DHW82"/>
      <c r="DHX82"/>
      <c r="DHY82"/>
      <c r="DHZ82"/>
      <c r="DIA82"/>
      <c r="DIB82"/>
      <c r="DIC82"/>
      <c r="DID82"/>
      <c r="DIE82"/>
      <c r="DIF82"/>
      <c r="DIG82"/>
      <c r="DIH82"/>
      <c r="DII82"/>
      <c r="DIJ82"/>
      <c r="DIK82"/>
      <c r="DIL82"/>
      <c r="DIM82"/>
      <c r="DIN82"/>
      <c r="DIO82"/>
      <c r="DIP82"/>
      <c r="DIQ82"/>
      <c r="DIR82"/>
      <c r="DIS82"/>
      <c r="DIT82"/>
      <c r="DIU82"/>
      <c r="DIV82"/>
      <c r="DIW82"/>
      <c r="DIX82"/>
      <c r="DIY82"/>
      <c r="DIZ82"/>
      <c r="DJA82"/>
      <c r="DJB82"/>
      <c r="DJC82"/>
      <c r="DJD82"/>
      <c r="DJE82"/>
      <c r="DJF82"/>
      <c r="DJG82"/>
      <c r="DJH82"/>
      <c r="DJI82"/>
      <c r="DJJ82"/>
      <c r="DJK82"/>
      <c r="DJL82"/>
      <c r="DJM82"/>
      <c r="DJN82"/>
      <c r="DJO82"/>
      <c r="DJP82"/>
      <c r="DJQ82"/>
      <c r="DJR82"/>
      <c r="DJS82"/>
      <c r="DJT82"/>
      <c r="DJU82"/>
      <c r="DJV82"/>
      <c r="DJW82"/>
      <c r="DJX82"/>
      <c r="DJY82"/>
      <c r="DJZ82"/>
      <c r="DKA82"/>
      <c r="DKB82"/>
      <c r="DKC82"/>
      <c r="DKD82"/>
      <c r="DKE82"/>
      <c r="DKF82"/>
      <c r="DKG82"/>
      <c r="DKH82"/>
      <c r="DKI82"/>
      <c r="DKJ82"/>
      <c r="DKK82"/>
      <c r="DKL82"/>
      <c r="DKM82"/>
      <c r="DKN82"/>
      <c r="DKO82"/>
      <c r="DKP82"/>
      <c r="DKQ82"/>
      <c r="DKR82"/>
      <c r="DKS82"/>
      <c r="DKT82"/>
      <c r="DKU82"/>
      <c r="DKV82"/>
      <c r="DKW82"/>
      <c r="DKX82"/>
      <c r="DKY82"/>
      <c r="DKZ82"/>
      <c r="DLA82"/>
      <c r="DLB82"/>
      <c r="DLC82"/>
      <c r="DLD82"/>
      <c r="DLE82"/>
      <c r="DLF82"/>
      <c r="DLG82"/>
      <c r="DLH82"/>
      <c r="DLI82"/>
      <c r="DLJ82"/>
      <c r="DLK82"/>
      <c r="DLL82"/>
      <c r="DLM82"/>
      <c r="DLN82"/>
      <c r="DLO82"/>
      <c r="DLP82"/>
      <c r="DLQ82"/>
      <c r="DLR82"/>
      <c r="DLS82"/>
      <c r="DLT82"/>
      <c r="DLU82"/>
      <c r="DLV82"/>
      <c r="DLW82"/>
      <c r="DLX82"/>
      <c r="DLY82"/>
      <c r="DLZ82"/>
      <c r="DMA82"/>
      <c r="DMB82"/>
      <c r="DMC82"/>
      <c r="DMD82"/>
      <c r="DME82"/>
      <c r="DMF82"/>
      <c r="DMG82"/>
      <c r="DMH82"/>
      <c r="DMI82"/>
      <c r="DMJ82"/>
      <c r="DMK82"/>
      <c r="DML82"/>
      <c r="DMM82"/>
      <c r="DMN82"/>
      <c r="DMO82"/>
      <c r="DMP82"/>
      <c r="DMQ82"/>
      <c r="DMR82"/>
      <c r="DMS82"/>
      <c r="DMT82"/>
      <c r="DMU82"/>
      <c r="DMV82"/>
      <c r="DMW82"/>
      <c r="DMX82"/>
      <c r="DMY82"/>
      <c r="DMZ82"/>
      <c r="DNA82"/>
      <c r="DNB82"/>
      <c r="DNC82"/>
      <c r="DND82"/>
      <c r="DNE82"/>
      <c r="DNF82"/>
      <c r="DNG82"/>
      <c r="DNH82"/>
      <c r="DNI82"/>
      <c r="DNJ82"/>
      <c r="DNK82"/>
      <c r="DNL82"/>
      <c r="DNM82"/>
      <c r="DNN82"/>
      <c r="DNO82"/>
      <c r="DNP82"/>
      <c r="DNQ82"/>
      <c r="DNR82"/>
      <c r="DNS82"/>
      <c r="DNT82"/>
      <c r="DNU82"/>
      <c r="DNV82"/>
      <c r="DNW82"/>
      <c r="DNX82"/>
      <c r="DNY82"/>
      <c r="DNZ82"/>
      <c r="DOA82"/>
      <c r="DOB82"/>
      <c r="DOC82"/>
      <c r="DOD82"/>
      <c r="DOE82"/>
      <c r="DOF82"/>
      <c r="DOG82"/>
      <c r="DOH82"/>
      <c r="DOI82"/>
      <c r="DOJ82"/>
      <c r="DOK82"/>
      <c r="DOL82"/>
      <c r="DOM82"/>
      <c r="DON82"/>
      <c r="DOO82"/>
      <c r="DOP82"/>
      <c r="DOQ82"/>
      <c r="DOR82"/>
      <c r="DOS82"/>
      <c r="DOT82"/>
      <c r="DOU82"/>
      <c r="DOV82"/>
      <c r="DOW82"/>
      <c r="DOX82"/>
      <c r="DOY82"/>
      <c r="DOZ82"/>
      <c r="DPA82"/>
      <c r="DPB82"/>
      <c r="DPC82"/>
      <c r="DPD82"/>
      <c r="DPE82"/>
      <c r="DPF82"/>
      <c r="DPG82"/>
      <c r="DPH82"/>
      <c r="DPI82"/>
      <c r="DPJ82"/>
      <c r="DPK82"/>
      <c r="DPL82"/>
      <c r="DPM82"/>
      <c r="DPN82"/>
      <c r="DPO82"/>
      <c r="DPP82"/>
      <c r="DPQ82"/>
      <c r="DPR82"/>
      <c r="DPS82"/>
      <c r="DPT82"/>
      <c r="DPU82"/>
      <c r="DPV82"/>
      <c r="DPW82"/>
      <c r="DPX82"/>
      <c r="DPY82"/>
      <c r="DPZ82"/>
      <c r="DQA82"/>
      <c r="DQB82"/>
      <c r="DQC82"/>
      <c r="DQD82"/>
      <c r="DQE82"/>
      <c r="DQF82"/>
      <c r="DQG82"/>
      <c r="DQH82"/>
      <c r="DQI82"/>
      <c r="DQJ82"/>
      <c r="DQK82"/>
      <c r="DQL82"/>
      <c r="DQM82"/>
      <c r="DQN82"/>
      <c r="DQO82"/>
      <c r="DQP82"/>
      <c r="DQQ82"/>
      <c r="DQR82"/>
      <c r="DQS82"/>
      <c r="DQT82"/>
      <c r="DQU82"/>
      <c r="DQV82"/>
      <c r="DQW82"/>
      <c r="DQX82"/>
      <c r="DQY82"/>
      <c r="DQZ82"/>
      <c r="DRA82"/>
      <c r="DRB82"/>
      <c r="DRC82"/>
      <c r="DRD82"/>
      <c r="DRE82"/>
      <c r="DRF82"/>
      <c r="DRG82"/>
      <c r="DRH82"/>
      <c r="DRI82"/>
      <c r="DRJ82"/>
      <c r="DRK82"/>
      <c r="DRL82"/>
      <c r="DRM82"/>
      <c r="DRN82"/>
      <c r="DRO82"/>
      <c r="DRP82"/>
      <c r="DRQ82"/>
      <c r="DRR82"/>
      <c r="DRS82"/>
      <c r="DRT82"/>
      <c r="DRU82"/>
      <c r="DRV82"/>
      <c r="DRW82"/>
      <c r="DRX82"/>
      <c r="DRY82"/>
      <c r="DRZ82"/>
      <c r="DSA82"/>
      <c r="DSB82"/>
      <c r="DSC82"/>
      <c r="DSD82"/>
      <c r="DSE82"/>
      <c r="DSF82"/>
      <c r="DSG82"/>
      <c r="DSH82"/>
      <c r="DSI82"/>
      <c r="DSJ82"/>
      <c r="DSK82"/>
      <c r="DSL82"/>
      <c r="DSM82"/>
      <c r="DSN82"/>
      <c r="DSO82"/>
      <c r="DSP82"/>
      <c r="DSQ82"/>
      <c r="DSR82"/>
      <c r="DSS82"/>
      <c r="DST82"/>
      <c r="DSU82"/>
      <c r="DSV82"/>
      <c r="DSW82"/>
      <c r="DSX82"/>
      <c r="DSY82"/>
      <c r="DSZ82"/>
      <c r="DTA82"/>
      <c r="DTB82"/>
      <c r="DTC82"/>
      <c r="DTD82"/>
      <c r="DTE82"/>
      <c r="DTF82"/>
      <c r="DTG82"/>
      <c r="DTH82"/>
      <c r="DTI82"/>
      <c r="DTJ82"/>
      <c r="DTK82"/>
      <c r="DTL82"/>
      <c r="DTM82"/>
      <c r="DTN82"/>
      <c r="DTO82"/>
      <c r="DTP82"/>
      <c r="DTQ82"/>
      <c r="DTR82"/>
      <c r="DTS82"/>
      <c r="DTT82"/>
      <c r="DTU82"/>
      <c r="DTV82"/>
      <c r="DTW82"/>
      <c r="DTX82"/>
      <c r="DTY82"/>
      <c r="DTZ82"/>
      <c r="DUA82"/>
      <c r="DUB82"/>
      <c r="DUC82"/>
      <c r="DUD82"/>
      <c r="DUE82"/>
      <c r="DUF82"/>
      <c r="DUG82"/>
      <c r="DUH82"/>
      <c r="DUI82"/>
      <c r="DUJ82"/>
      <c r="DUK82"/>
      <c r="DUL82"/>
      <c r="DUM82"/>
      <c r="DUN82"/>
      <c r="DUO82"/>
      <c r="DUP82"/>
      <c r="DUQ82"/>
      <c r="DUR82"/>
      <c r="DUS82"/>
      <c r="DUT82"/>
      <c r="DUU82"/>
      <c r="DUV82"/>
      <c r="DUW82"/>
      <c r="DUX82"/>
      <c r="DUY82"/>
      <c r="DUZ82"/>
      <c r="DVA82"/>
      <c r="DVB82"/>
      <c r="DVC82"/>
      <c r="DVD82"/>
      <c r="DVE82"/>
      <c r="DVF82"/>
      <c r="DVG82"/>
      <c r="DVH82"/>
      <c r="DVI82"/>
      <c r="DVJ82"/>
      <c r="DVK82"/>
      <c r="DVL82"/>
      <c r="DVM82"/>
      <c r="DVN82"/>
      <c r="DVO82"/>
      <c r="DVP82"/>
      <c r="DVQ82"/>
      <c r="DVR82"/>
      <c r="DVS82"/>
      <c r="DVT82"/>
      <c r="DVU82"/>
      <c r="DVV82"/>
      <c r="DVW82"/>
      <c r="DVX82"/>
      <c r="DVY82"/>
      <c r="DVZ82"/>
      <c r="DWA82"/>
      <c r="DWB82"/>
      <c r="DWC82"/>
      <c r="DWD82"/>
      <c r="DWE82"/>
      <c r="DWF82"/>
      <c r="DWG82"/>
      <c r="DWH82"/>
      <c r="DWI82"/>
      <c r="DWJ82"/>
      <c r="DWK82"/>
      <c r="DWL82"/>
      <c r="DWM82"/>
      <c r="DWN82"/>
      <c r="DWO82"/>
      <c r="DWP82"/>
      <c r="DWQ82"/>
      <c r="DWR82"/>
      <c r="DWS82"/>
      <c r="DWT82"/>
      <c r="DWU82"/>
      <c r="DWV82"/>
      <c r="DWW82"/>
      <c r="DWX82"/>
      <c r="DWY82"/>
      <c r="DWZ82"/>
      <c r="DXA82"/>
      <c r="DXB82"/>
      <c r="DXC82"/>
      <c r="DXD82"/>
      <c r="DXE82"/>
      <c r="DXF82"/>
      <c r="DXG82"/>
      <c r="DXH82"/>
      <c r="DXI82"/>
      <c r="DXJ82"/>
      <c r="DXK82"/>
      <c r="DXL82"/>
      <c r="DXM82"/>
      <c r="DXN82"/>
      <c r="DXO82"/>
      <c r="DXP82"/>
      <c r="DXQ82"/>
      <c r="DXR82"/>
      <c r="DXS82"/>
      <c r="DXT82"/>
      <c r="DXU82"/>
      <c r="DXV82"/>
      <c r="DXW82"/>
      <c r="DXX82"/>
      <c r="DXY82"/>
      <c r="DXZ82"/>
      <c r="DYA82"/>
      <c r="DYB82"/>
      <c r="DYC82"/>
      <c r="DYD82"/>
      <c r="DYE82"/>
      <c r="DYF82"/>
      <c r="DYG82"/>
      <c r="DYH82"/>
      <c r="DYI82"/>
      <c r="DYJ82"/>
      <c r="DYK82"/>
      <c r="DYL82"/>
      <c r="DYM82"/>
      <c r="DYN82"/>
      <c r="DYO82"/>
      <c r="DYP82"/>
      <c r="DYQ82"/>
      <c r="DYR82"/>
      <c r="DYS82"/>
      <c r="DYT82"/>
      <c r="DYU82"/>
      <c r="DYV82"/>
      <c r="DYW82"/>
      <c r="DYX82"/>
      <c r="DYY82"/>
      <c r="DYZ82"/>
      <c r="DZA82"/>
      <c r="DZB82"/>
      <c r="DZC82"/>
      <c r="DZD82"/>
      <c r="DZE82"/>
      <c r="DZF82"/>
      <c r="DZG82"/>
      <c r="DZH82"/>
      <c r="DZI82"/>
      <c r="DZJ82"/>
      <c r="DZK82"/>
      <c r="DZL82"/>
      <c r="DZM82"/>
      <c r="DZN82"/>
      <c r="DZO82"/>
      <c r="DZP82"/>
      <c r="DZQ82"/>
      <c r="DZR82"/>
      <c r="DZS82"/>
      <c r="DZT82"/>
      <c r="DZU82"/>
      <c r="DZV82"/>
      <c r="DZW82"/>
      <c r="DZX82"/>
      <c r="DZY82"/>
      <c r="DZZ82"/>
      <c r="EAA82"/>
      <c r="EAB82"/>
      <c r="EAC82"/>
      <c r="EAD82"/>
      <c r="EAE82"/>
      <c r="EAF82"/>
      <c r="EAG82"/>
      <c r="EAH82"/>
      <c r="EAI82"/>
      <c r="EAJ82"/>
      <c r="EAK82"/>
      <c r="EAL82"/>
      <c r="EAM82"/>
      <c r="EAN82"/>
      <c r="EAO82"/>
      <c r="EAP82"/>
      <c r="EAQ82"/>
      <c r="EAR82"/>
      <c r="EAS82"/>
      <c r="EAT82"/>
      <c r="EAU82"/>
      <c r="EAV82"/>
      <c r="EAW82"/>
      <c r="EAX82"/>
      <c r="EAY82"/>
      <c r="EAZ82"/>
      <c r="EBA82"/>
      <c r="EBB82"/>
      <c r="EBC82"/>
      <c r="EBD82"/>
      <c r="EBE82"/>
      <c r="EBF82"/>
      <c r="EBG82"/>
      <c r="EBH82"/>
      <c r="EBI82"/>
      <c r="EBJ82"/>
      <c r="EBK82"/>
      <c r="EBL82"/>
      <c r="EBM82"/>
      <c r="EBN82"/>
      <c r="EBO82"/>
      <c r="EBP82"/>
      <c r="EBQ82"/>
      <c r="EBR82"/>
      <c r="EBS82"/>
      <c r="EBT82"/>
      <c r="EBU82"/>
      <c r="EBV82"/>
      <c r="EBW82"/>
      <c r="EBX82"/>
      <c r="EBY82"/>
      <c r="EBZ82"/>
      <c r="ECA82"/>
      <c r="ECB82"/>
      <c r="ECC82"/>
      <c r="ECD82"/>
      <c r="ECE82"/>
      <c r="ECF82"/>
      <c r="ECG82"/>
      <c r="ECH82"/>
      <c r="ECI82"/>
      <c r="ECJ82"/>
      <c r="ECK82"/>
      <c r="ECL82"/>
      <c r="ECM82"/>
      <c r="ECN82"/>
      <c r="ECO82"/>
      <c r="ECP82"/>
      <c r="ECQ82"/>
      <c r="ECR82"/>
      <c r="ECS82"/>
      <c r="ECT82"/>
      <c r="ECU82"/>
      <c r="ECV82"/>
      <c r="ECW82"/>
      <c r="ECX82"/>
      <c r="ECY82"/>
      <c r="ECZ82"/>
      <c r="EDA82"/>
      <c r="EDB82"/>
      <c r="EDC82"/>
      <c r="EDD82"/>
      <c r="EDE82"/>
      <c r="EDF82"/>
      <c r="EDG82"/>
      <c r="EDH82"/>
      <c r="EDI82"/>
      <c r="EDJ82"/>
      <c r="EDK82"/>
      <c r="EDL82"/>
      <c r="EDM82"/>
      <c r="EDN82"/>
      <c r="EDO82"/>
      <c r="EDP82"/>
      <c r="EDQ82"/>
      <c r="EDR82"/>
      <c r="EDS82"/>
      <c r="EDT82"/>
      <c r="EDU82"/>
      <c r="EDV82"/>
      <c r="EDW82"/>
      <c r="EDX82"/>
      <c r="EDY82"/>
      <c r="EDZ82"/>
      <c r="EEA82"/>
      <c r="EEB82"/>
      <c r="EEC82"/>
      <c r="EED82"/>
      <c r="EEE82"/>
      <c r="EEF82"/>
      <c r="EEG82"/>
      <c r="EEH82"/>
      <c r="EEI82"/>
      <c r="EEJ82"/>
      <c r="EEK82"/>
      <c r="EEL82"/>
      <c r="EEM82"/>
      <c r="EEN82"/>
      <c r="EEO82"/>
      <c r="EEP82"/>
      <c r="EEQ82"/>
      <c r="EER82"/>
      <c r="EES82"/>
      <c r="EET82"/>
      <c r="EEU82"/>
      <c r="EEV82"/>
      <c r="EEW82"/>
      <c r="EEX82"/>
      <c r="EEY82"/>
      <c r="EEZ82"/>
      <c r="EFA82"/>
      <c r="EFB82"/>
      <c r="EFC82"/>
      <c r="EFD82"/>
      <c r="EFE82"/>
      <c r="EFF82"/>
      <c r="EFG82"/>
      <c r="EFH82"/>
      <c r="EFI82"/>
      <c r="EFJ82"/>
      <c r="EFK82"/>
      <c r="EFL82"/>
      <c r="EFM82"/>
      <c r="EFN82"/>
      <c r="EFO82"/>
      <c r="EFP82"/>
      <c r="EFQ82"/>
      <c r="EFR82"/>
      <c r="EFS82"/>
      <c r="EFT82"/>
      <c r="EFU82"/>
      <c r="EFV82"/>
      <c r="EFW82"/>
      <c r="EFX82"/>
      <c r="EFY82"/>
      <c r="EFZ82"/>
      <c r="EGA82"/>
      <c r="EGB82"/>
      <c r="EGC82"/>
      <c r="EGD82"/>
      <c r="EGE82"/>
      <c r="EGF82"/>
      <c r="EGG82"/>
      <c r="EGH82"/>
      <c r="EGI82"/>
      <c r="EGJ82"/>
      <c r="EGK82"/>
      <c r="EGL82"/>
      <c r="EGM82"/>
      <c r="EGN82"/>
      <c r="EGO82"/>
      <c r="EGP82"/>
      <c r="EGQ82"/>
      <c r="EGR82"/>
      <c r="EGS82"/>
      <c r="EGT82"/>
      <c r="EGU82"/>
      <c r="EGV82"/>
      <c r="EGW82"/>
      <c r="EGX82"/>
      <c r="EGY82"/>
      <c r="EGZ82"/>
      <c r="EHA82"/>
      <c r="EHB82"/>
      <c r="EHC82"/>
      <c r="EHD82"/>
      <c r="EHE82"/>
      <c r="EHF82"/>
      <c r="EHG82"/>
      <c r="EHH82"/>
      <c r="EHI82"/>
      <c r="EHJ82"/>
      <c r="EHK82"/>
      <c r="EHL82"/>
      <c r="EHM82"/>
      <c r="EHN82"/>
      <c r="EHO82"/>
      <c r="EHP82"/>
      <c r="EHQ82"/>
      <c r="EHR82"/>
      <c r="EHS82"/>
      <c r="EHT82"/>
      <c r="EHU82"/>
      <c r="EHV82"/>
      <c r="EHW82"/>
      <c r="EHX82"/>
      <c r="EHY82"/>
      <c r="EHZ82"/>
      <c r="EIA82"/>
      <c r="EIB82"/>
      <c r="EIC82"/>
      <c r="EID82"/>
      <c r="EIE82"/>
      <c r="EIF82"/>
      <c r="EIG82"/>
      <c r="EIH82"/>
      <c r="EII82"/>
      <c r="EIJ82"/>
      <c r="EIK82"/>
      <c r="EIL82"/>
      <c r="EIM82"/>
      <c r="EIN82"/>
      <c r="EIO82"/>
      <c r="EIP82"/>
      <c r="EIQ82"/>
      <c r="EIR82"/>
      <c r="EIS82"/>
      <c r="EIT82"/>
      <c r="EIU82"/>
      <c r="EIV82"/>
      <c r="EIW82"/>
      <c r="EIX82"/>
      <c r="EIY82"/>
      <c r="EIZ82"/>
      <c r="EJA82"/>
      <c r="EJB82"/>
      <c r="EJC82"/>
      <c r="EJD82"/>
      <c r="EJE82"/>
      <c r="EJF82"/>
      <c r="EJG82"/>
      <c r="EJH82"/>
      <c r="EJI82"/>
      <c r="EJJ82"/>
      <c r="EJK82"/>
      <c r="EJL82"/>
      <c r="EJM82"/>
      <c r="EJN82"/>
      <c r="EJO82"/>
      <c r="EJP82"/>
      <c r="EJQ82"/>
      <c r="EJR82"/>
      <c r="EJS82"/>
      <c r="EJT82"/>
      <c r="EJU82"/>
      <c r="EJV82"/>
      <c r="EJW82"/>
      <c r="EJX82"/>
      <c r="EJY82"/>
      <c r="EJZ82"/>
      <c r="EKA82"/>
      <c r="EKB82"/>
      <c r="EKC82"/>
      <c r="EKD82"/>
      <c r="EKE82"/>
      <c r="EKF82"/>
      <c r="EKG82"/>
      <c r="EKH82"/>
      <c r="EKI82"/>
      <c r="EKJ82"/>
      <c r="EKK82"/>
      <c r="EKL82"/>
      <c r="EKM82"/>
      <c r="EKN82"/>
      <c r="EKO82"/>
      <c r="EKP82"/>
      <c r="EKQ82"/>
      <c r="EKR82"/>
      <c r="EKS82"/>
      <c r="EKT82"/>
      <c r="EKU82"/>
      <c r="EKV82"/>
      <c r="EKW82"/>
      <c r="EKX82"/>
      <c r="EKY82"/>
      <c r="EKZ82"/>
      <c r="ELA82"/>
      <c r="ELB82"/>
      <c r="ELC82"/>
      <c r="ELD82"/>
      <c r="ELE82"/>
      <c r="ELF82"/>
      <c r="ELG82"/>
      <c r="ELH82"/>
      <c r="ELI82"/>
      <c r="ELJ82"/>
      <c r="ELK82"/>
      <c r="ELL82"/>
      <c r="ELM82"/>
      <c r="ELN82"/>
      <c r="ELO82"/>
      <c r="ELP82"/>
      <c r="ELQ82"/>
      <c r="ELR82"/>
      <c r="ELS82"/>
      <c r="ELT82"/>
      <c r="ELU82"/>
      <c r="ELV82"/>
      <c r="ELW82"/>
      <c r="ELX82"/>
      <c r="ELY82"/>
      <c r="ELZ82"/>
      <c r="EMA82"/>
      <c r="EMB82"/>
      <c r="EMC82"/>
      <c r="EMD82"/>
      <c r="EME82"/>
      <c r="EMF82"/>
      <c r="EMG82"/>
      <c r="EMH82"/>
      <c r="EMI82"/>
      <c r="EMJ82"/>
      <c r="EMK82"/>
      <c r="EML82"/>
      <c r="EMM82"/>
      <c r="EMN82"/>
      <c r="EMO82"/>
      <c r="EMP82"/>
      <c r="EMQ82"/>
      <c r="EMR82"/>
      <c r="EMS82"/>
      <c r="EMT82"/>
      <c r="EMU82"/>
      <c r="EMV82"/>
      <c r="EMW82"/>
      <c r="EMX82"/>
      <c r="EMY82"/>
      <c r="EMZ82"/>
      <c r="ENA82"/>
      <c r="ENB82"/>
      <c r="ENC82"/>
      <c r="END82"/>
      <c r="ENE82"/>
      <c r="ENF82"/>
      <c r="ENG82"/>
      <c r="ENH82"/>
      <c r="ENI82"/>
      <c r="ENJ82"/>
      <c r="ENK82"/>
      <c r="ENL82"/>
      <c r="ENM82"/>
      <c r="ENN82"/>
      <c r="ENO82"/>
      <c r="ENP82"/>
      <c r="ENQ82"/>
      <c r="ENR82"/>
      <c r="ENS82"/>
      <c r="ENT82"/>
      <c r="ENU82"/>
      <c r="ENV82"/>
      <c r="ENW82"/>
      <c r="ENX82"/>
      <c r="ENY82"/>
      <c r="ENZ82"/>
      <c r="EOA82"/>
      <c r="EOB82"/>
      <c r="EOC82"/>
      <c r="EOD82"/>
      <c r="EOE82"/>
      <c r="EOF82"/>
      <c r="EOG82"/>
      <c r="EOH82"/>
      <c r="EOI82"/>
      <c r="EOJ82"/>
      <c r="EOK82"/>
      <c r="EOL82"/>
      <c r="EOM82"/>
      <c r="EON82"/>
      <c r="EOO82"/>
      <c r="EOP82"/>
      <c r="EOQ82"/>
      <c r="EOR82"/>
      <c r="EOS82"/>
      <c r="EOT82"/>
      <c r="EOU82"/>
      <c r="EOV82"/>
      <c r="EOW82"/>
      <c r="EOX82"/>
      <c r="EOY82"/>
      <c r="EOZ82"/>
      <c r="EPA82"/>
      <c r="EPB82"/>
      <c r="EPC82"/>
      <c r="EPD82"/>
      <c r="EPE82"/>
      <c r="EPF82"/>
      <c r="EPG82"/>
      <c r="EPH82"/>
      <c r="EPI82"/>
      <c r="EPJ82"/>
      <c r="EPK82"/>
      <c r="EPL82"/>
      <c r="EPM82"/>
      <c r="EPN82"/>
      <c r="EPO82"/>
      <c r="EPP82"/>
      <c r="EPQ82"/>
      <c r="EPR82"/>
      <c r="EPS82"/>
      <c r="EPT82"/>
      <c r="EPU82"/>
      <c r="EPV82"/>
      <c r="EPW82"/>
      <c r="EPX82"/>
      <c r="EPY82"/>
      <c r="EPZ82"/>
      <c r="EQA82"/>
      <c r="EQB82"/>
      <c r="EQC82"/>
      <c r="EQD82"/>
      <c r="EQE82"/>
      <c r="EQF82"/>
      <c r="EQG82"/>
      <c r="EQH82"/>
      <c r="EQI82"/>
      <c r="EQJ82"/>
      <c r="EQK82"/>
      <c r="EQL82"/>
      <c r="EQM82"/>
      <c r="EQN82"/>
      <c r="EQO82"/>
      <c r="EQP82"/>
      <c r="EQQ82"/>
      <c r="EQR82"/>
      <c r="EQS82"/>
      <c r="EQT82"/>
      <c r="EQU82"/>
      <c r="EQV82"/>
      <c r="EQW82"/>
      <c r="EQX82"/>
      <c r="EQY82"/>
      <c r="EQZ82"/>
      <c r="ERA82"/>
      <c r="ERB82"/>
      <c r="ERC82"/>
      <c r="ERD82"/>
      <c r="ERE82"/>
      <c r="ERF82"/>
      <c r="ERG82"/>
      <c r="ERH82"/>
      <c r="ERI82"/>
      <c r="ERJ82"/>
      <c r="ERK82"/>
      <c r="ERL82"/>
      <c r="ERM82"/>
      <c r="ERN82"/>
      <c r="ERO82"/>
      <c r="ERP82"/>
      <c r="ERQ82"/>
      <c r="ERR82"/>
      <c r="ERS82"/>
      <c r="ERT82"/>
      <c r="ERU82"/>
      <c r="ERV82"/>
      <c r="ERW82"/>
      <c r="ERX82"/>
      <c r="ERY82"/>
      <c r="ERZ82"/>
      <c r="ESA82"/>
      <c r="ESB82"/>
      <c r="ESC82"/>
      <c r="ESD82"/>
      <c r="ESE82"/>
      <c r="ESF82"/>
      <c r="ESG82"/>
      <c r="ESH82"/>
      <c r="ESI82"/>
      <c r="ESJ82"/>
      <c r="ESK82"/>
      <c r="ESL82"/>
      <c r="ESM82"/>
      <c r="ESN82"/>
      <c r="ESO82"/>
      <c r="ESP82"/>
      <c r="ESQ82"/>
      <c r="ESR82"/>
      <c r="ESS82"/>
      <c r="EST82"/>
      <c r="ESU82"/>
      <c r="ESV82"/>
      <c r="ESW82"/>
      <c r="ESX82"/>
      <c r="ESY82"/>
      <c r="ESZ82"/>
      <c r="ETA82"/>
      <c r="ETB82"/>
      <c r="ETC82"/>
      <c r="ETD82"/>
      <c r="ETE82"/>
      <c r="ETF82"/>
      <c r="ETG82"/>
      <c r="ETH82"/>
      <c r="ETI82"/>
      <c r="ETJ82"/>
      <c r="ETK82"/>
      <c r="ETL82"/>
      <c r="ETM82"/>
      <c r="ETN82"/>
      <c r="ETO82"/>
      <c r="ETP82"/>
      <c r="ETQ82"/>
      <c r="ETR82"/>
      <c r="ETS82"/>
      <c r="ETT82"/>
      <c r="ETU82"/>
      <c r="ETV82"/>
      <c r="ETW82"/>
      <c r="ETX82"/>
      <c r="ETY82"/>
      <c r="ETZ82"/>
      <c r="EUA82"/>
      <c r="EUB82"/>
      <c r="EUC82"/>
      <c r="EUD82"/>
      <c r="EUE82"/>
      <c r="EUF82"/>
      <c r="EUG82"/>
      <c r="EUH82"/>
      <c r="EUI82"/>
      <c r="EUJ82"/>
      <c r="EUK82"/>
      <c r="EUL82"/>
      <c r="EUM82"/>
      <c r="EUN82"/>
      <c r="EUO82"/>
      <c r="EUP82"/>
      <c r="EUQ82"/>
      <c r="EUR82"/>
      <c r="EUS82"/>
      <c r="EUT82"/>
      <c r="EUU82"/>
      <c r="EUV82"/>
      <c r="EUW82"/>
      <c r="EUX82"/>
      <c r="EUY82"/>
      <c r="EUZ82"/>
      <c r="EVA82"/>
      <c r="EVB82"/>
      <c r="EVC82"/>
      <c r="EVD82"/>
      <c r="EVE82"/>
      <c r="EVF82"/>
      <c r="EVG82"/>
      <c r="EVH82"/>
      <c r="EVI82"/>
      <c r="EVJ82"/>
      <c r="EVK82"/>
      <c r="EVL82"/>
      <c r="EVM82"/>
      <c r="EVN82"/>
      <c r="EVO82"/>
      <c r="EVP82"/>
      <c r="EVQ82"/>
      <c r="EVR82"/>
      <c r="EVS82"/>
      <c r="EVT82"/>
      <c r="EVU82"/>
      <c r="EVV82"/>
      <c r="EVW82"/>
      <c r="EVX82"/>
      <c r="EVY82"/>
      <c r="EVZ82"/>
      <c r="EWA82"/>
      <c r="EWB82"/>
      <c r="EWC82"/>
      <c r="EWD82"/>
      <c r="EWE82"/>
      <c r="EWF82"/>
      <c r="EWG82"/>
      <c r="EWH82"/>
      <c r="EWI82"/>
      <c r="EWJ82"/>
      <c r="EWK82"/>
      <c r="EWL82"/>
      <c r="EWM82"/>
      <c r="EWN82"/>
      <c r="EWO82"/>
      <c r="EWP82"/>
      <c r="EWQ82"/>
      <c r="EWR82"/>
      <c r="EWS82"/>
      <c r="EWT82"/>
      <c r="EWU82"/>
      <c r="EWV82"/>
      <c r="EWW82"/>
      <c r="EWX82"/>
      <c r="EWY82"/>
      <c r="EWZ82"/>
      <c r="EXA82"/>
      <c r="EXB82"/>
      <c r="EXC82"/>
      <c r="EXD82"/>
      <c r="EXE82"/>
      <c r="EXF82"/>
      <c r="EXG82"/>
      <c r="EXH82"/>
      <c r="EXI82"/>
      <c r="EXJ82"/>
      <c r="EXK82"/>
      <c r="EXL82"/>
      <c r="EXM82"/>
      <c r="EXN82"/>
      <c r="EXO82"/>
      <c r="EXP82"/>
      <c r="EXQ82"/>
      <c r="EXR82"/>
      <c r="EXS82"/>
      <c r="EXT82"/>
      <c r="EXU82"/>
      <c r="EXV82"/>
      <c r="EXW82"/>
      <c r="EXX82"/>
      <c r="EXY82"/>
      <c r="EXZ82"/>
      <c r="EYA82"/>
      <c r="EYB82"/>
      <c r="EYC82"/>
      <c r="EYD82"/>
      <c r="EYE82"/>
      <c r="EYF82"/>
      <c r="EYG82"/>
      <c r="EYH82"/>
      <c r="EYI82"/>
      <c r="EYJ82"/>
      <c r="EYK82"/>
      <c r="EYL82"/>
      <c r="EYM82"/>
      <c r="EYN82"/>
      <c r="EYO82"/>
      <c r="EYP82"/>
      <c r="EYQ82"/>
      <c r="EYR82"/>
      <c r="EYS82"/>
      <c r="EYT82"/>
      <c r="EYU82"/>
      <c r="EYV82"/>
      <c r="EYW82"/>
      <c r="EYX82"/>
      <c r="EYY82"/>
      <c r="EYZ82"/>
      <c r="EZA82"/>
      <c r="EZB82"/>
      <c r="EZC82"/>
      <c r="EZD82"/>
      <c r="EZE82"/>
      <c r="EZF82"/>
      <c r="EZG82"/>
      <c r="EZH82"/>
      <c r="EZI82"/>
      <c r="EZJ82"/>
      <c r="EZK82"/>
      <c r="EZL82"/>
      <c r="EZM82"/>
      <c r="EZN82"/>
      <c r="EZO82"/>
      <c r="EZP82"/>
      <c r="EZQ82"/>
      <c r="EZR82"/>
      <c r="EZS82"/>
      <c r="EZT82"/>
      <c r="EZU82"/>
      <c r="EZV82"/>
      <c r="EZW82"/>
      <c r="EZX82"/>
      <c r="EZY82"/>
      <c r="EZZ82"/>
      <c r="FAA82"/>
      <c r="FAB82"/>
      <c r="FAC82"/>
      <c r="FAD82"/>
      <c r="FAE82"/>
      <c r="FAF82"/>
      <c r="FAG82"/>
      <c r="FAH82"/>
      <c r="FAI82"/>
      <c r="FAJ82"/>
      <c r="FAK82"/>
      <c r="FAL82"/>
      <c r="FAM82"/>
      <c r="FAN82"/>
      <c r="FAO82"/>
      <c r="FAP82"/>
      <c r="FAQ82"/>
      <c r="FAR82"/>
      <c r="FAS82"/>
      <c r="FAT82"/>
      <c r="FAU82"/>
      <c r="FAV82"/>
      <c r="FAW82"/>
      <c r="FAX82"/>
      <c r="FAY82"/>
      <c r="FAZ82"/>
      <c r="FBA82"/>
      <c r="FBB82"/>
      <c r="FBC82"/>
      <c r="FBD82"/>
      <c r="FBE82"/>
      <c r="FBF82"/>
      <c r="FBG82"/>
      <c r="FBH82"/>
      <c r="FBI82"/>
      <c r="FBJ82"/>
      <c r="FBK82"/>
      <c r="FBL82"/>
      <c r="FBM82"/>
      <c r="FBN82"/>
      <c r="FBO82"/>
      <c r="FBP82"/>
      <c r="FBQ82"/>
      <c r="FBR82"/>
      <c r="FBS82"/>
      <c r="FBT82"/>
      <c r="FBU82"/>
      <c r="FBV82"/>
      <c r="FBW82"/>
      <c r="FBX82"/>
      <c r="FBY82"/>
      <c r="FBZ82"/>
      <c r="FCA82"/>
      <c r="FCB82"/>
      <c r="FCC82"/>
      <c r="FCD82"/>
      <c r="FCE82"/>
      <c r="FCF82"/>
      <c r="FCG82"/>
      <c r="FCH82"/>
      <c r="FCI82"/>
      <c r="FCJ82"/>
      <c r="FCK82"/>
      <c r="FCL82"/>
      <c r="FCM82"/>
      <c r="FCN82"/>
      <c r="FCO82"/>
      <c r="FCP82"/>
      <c r="FCQ82"/>
      <c r="FCR82"/>
      <c r="FCS82"/>
      <c r="FCT82"/>
      <c r="FCU82"/>
      <c r="FCV82"/>
      <c r="FCW82"/>
      <c r="FCX82"/>
      <c r="FCY82"/>
      <c r="FCZ82"/>
      <c r="FDA82"/>
      <c r="FDB82"/>
      <c r="FDC82"/>
      <c r="FDD82"/>
      <c r="FDE82"/>
      <c r="FDF82"/>
      <c r="FDG82"/>
      <c r="FDH82"/>
      <c r="FDI82"/>
      <c r="FDJ82"/>
      <c r="FDK82"/>
      <c r="FDL82"/>
      <c r="FDM82"/>
      <c r="FDN82"/>
      <c r="FDO82"/>
      <c r="FDP82"/>
      <c r="FDQ82"/>
      <c r="FDR82"/>
      <c r="FDS82"/>
      <c r="FDT82"/>
      <c r="FDU82"/>
      <c r="FDV82"/>
      <c r="FDW82"/>
      <c r="FDX82"/>
      <c r="FDY82"/>
      <c r="FDZ82"/>
      <c r="FEA82"/>
      <c r="FEB82"/>
      <c r="FEC82"/>
      <c r="FED82"/>
      <c r="FEE82"/>
      <c r="FEF82"/>
      <c r="FEG82"/>
      <c r="FEH82"/>
      <c r="FEI82"/>
      <c r="FEJ82"/>
      <c r="FEK82"/>
      <c r="FEL82"/>
      <c r="FEM82"/>
      <c r="FEN82"/>
      <c r="FEO82"/>
      <c r="FEP82"/>
      <c r="FEQ82"/>
      <c r="FER82"/>
      <c r="FES82"/>
      <c r="FET82"/>
      <c r="FEU82"/>
      <c r="FEV82"/>
      <c r="FEW82"/>
      <c r="FEX82"/>
      <c r="FEY82"/>
      <c r="FEZ82"/>
      <c r="FFA82"/>
      <c r="FFB82"/>
      <c r="FFC82"/>
      <c r="FFD82"/>
      <c r="FFE82"/>
      <c r="FFF82"/>
      <c r="FFG82"/>
      <c r="FFH82"/>
      <c r="FFI82"/>
      <c r="FFJ82"/>
      <c r="FFK82"/>
      <c r="FFL82"/>
      <c r="FFM82"/>
      <c r="FFN82"/>
      <c r="FFO82"/>
      <c r="FFP82"/>
      <c r="FFQ82"/>
      <c r="FFR82"/>
      <c r="FFS82"/>
      <c r="FFT82"/>
      <c r="FFU82"/>
      <c r="FFV82"/>
      <c r="FFW82"/>
      <c r="FFX82"/>
      <c r="FFY82"/>
      <c r="FFZ82"/>
      <c r="FGA82"/>
      <c r="FGB82"/>
      <c r="FGC82"/>
      <c r="FGD82"/>
      <c r="FGE82"/>
      <c r="FGF82"/>
      <c r="FGG82"/>
      <c r="FGH82"/>
      <c r="FGI82"/>
      <c r="FGJ82"/>
      <c r="FGK82"/>
      <c r="FGL82"/>
      <c r="FGM82"/>
      <c r="FGN82"/>
      <c r="FGO82"/>
      <c r="FGP82"/>
      <c r="FGQ82"/>
      <c r="FGR82"/>
      <c r="FGS82"/>
      <c r="FGT82"/>
      <c r="FGU82"/>
      <c r="FGV82"/>
      <c r="FGW82"/>
      <c r="FGX82"/>
      <c r="FGY82"/>
      <c r="FGZ82"/>
      <c r="FHA82"/>
      <c r="FHB82"/>
      <c r="FHC82"/>
      <c r="FHD82"/>
      <c r="FHE82"/>
      <c r="FHF82"/>
      <c r="FHG82"/>
      <c r="FHH82"/>
      <c r="FHI82"/>
      <c r="FHJ82"/>
      <c r="FHK82"/>
      <c r="FHL82"/>
      <c r="FHM82"/>
      <c r="FHN82"/>
      <c r="FHO82"/>
      <c r="FHP82"/>
      <c r="FHQ82"/>
      <c r="FHR82"/>
      <c r="FHS82"/>
      <c r="FHT82"/>
      <c r="FHU82"/>
      <c r="FHV82"/>
      <c r="FHW82"/>
      <c r="FHX82"/>
      <c r="FHY82"/>
      <c r="FHZ82"/>
      <c r="FIA82"/>
      <c r="FIB82"/>
      <c r="FIC82"/>
      <c r="FID82"/>
      <c r="FIE82"/>
      <c r="FIF82"/>
      <c r="FIG82"/>
      <c r="FIH82"/>
      <c r="FII82"/>
      <c r="FIJ82"/>
      <c r="FIK82"/>
      <c r="FIL82"/>
      <c r="FIM82"/>
      <c r="FIN82"/>
      <c r="FIO82"/>
      <c r="FIP82"/>
      <c r="FIQ82"/>
      <c r="FIR82"/>
      <c r="FIS82"/>
      <c r="FIT82"/>
      <c r="FIU82"/>
      <c r="FIV82"/>
      <c r="FIW82"/>
      <c r="FIX82"/>
      <c r="FIY82"/>
      <c r="FIZ82"/>
      <c r="FJA82"/>
      <c r="FJB82"/>
      <c r="FJC82"/>
      <c r="FJD82"/>
      <c r="FJE82"/>
      <c r="FJF82"/>
      <c r="FJG82"/>
      <c r="FJH82"/>
      <c r="FJI82"/>
      <c r="FJJ82"/>
      <c r="FJK82"/>
      <c r="FJL82"/>
      <c r="FJM82"/>
      <c r="FJN82"/>
      <c r="FJO82"/>
      <c r="FJP82"/>
      <c r="FJQ82"/>
      <c r="FJR82"/>
      <c r="FJS82"/>
      <c r="FJT82"/>
      <c r="FJU82"/>
      <c r="FJV82"/>
      <c r="FJW82"/>
      <c r="FJX82"/>
      <c r="FJY82"/>
      <c r="FJZ82"/>
      <c r="FKA82"/>
      <c r="FKB82"/>
      <c r="FKC82"/>
      <c r="FKD82"/>
      <c r="FKE82"/>
      <c r="FKF82"/>
      <c r="FKG82"/>
      <c r="FKH82"/>
      <c r="FKI82"/>
      <c r="FKJ82"/>
      <c r="FKK82"/>
      <c r="FKL82"/>
      <c r="FKM82"/>
      <c r="FKN82"/>
      <c r="FKO82"/>
      <c r="FKP82"/>
      <c r="FKQ82"/>
      <c r="FKR82"/>
      <c r="FKS82"/>
      <c r="FKT82"/>
      <c r="FKU82"/>
      <c r="FKV82"/>
      <c r="FKW82"/>
      <c r="FKX82"/>
      <c r="FKY82"/>
      <c r="FKZ82"/>
      <c r="FLA82"/>
      <c r="FLB82"/>
      <c r="FLC82"/>
      <c r="FLD82"/>
      <c r="FLE82"/>
      <c r="FLF82"/>
      <c r="FLG82"/>
      <c r="FLH82"/>
      <c r="FLI82"/>
      <c r="FLJ82"/>
      <c r="FLK82"/>
      <c r="FLL82"/>
      <c r="FLM82"/>
      <c r="FLN82"/>
      <c r="FLO82"/>
      <c r="FLP82"/>
      <c r="FLQ82"/>
      <c r="FLR82"/>
      <c r="FLS82"/>
      <c r="FLT82"/>
      <c r="FLU82"/>
      <c r="FLV82"/>
      <c r="FLW82"/>
      <c r="FLX82"/>
      <c r="FLY82"/>
      <c r="FLZ82"/>
      <c r="FMA82"/>
      <c r="FMB82"/>
      <c r="FMC82"/>
      <c r="FMD82"/>
      <c r="FME82"/>
      <c r="FMF82"/>
      <c r="FMG82"/>
      <c r="FMH82"/>
      <c r="FMI82"/>
      <c r="FMJ82"/>
      <c r="FMK82"/>
      <c r="FML82"/>
      <c r="FMM82"/>
      <c r="FMN82"/>
      <c r="FMO82"/>
      <c r="FMP82"/>
      <c r="FMQ82"/>
      <c r="FMR82"/>
      <c r="FMS82"/>
      <c r="FMT82"/>
      <c r="FMU82"/>
      <c r="FMV82"/>
      <c r="FMW82"/>
      <c r="FMX82"/>
      <c r="FMY82"/>
      <c r="FMZ82"/>
      <c r="FNA82"/>
      <c r="FNB82"/>
      <c r="FNC82"/>
      <c r="FND82"/>
      <c r="FNE82"/>
      <c r="FNF82"/>
      <c r="FNG82"/>
      <c r="FNH82"/>
      <c r="FNI82"/>
      <c r="FNJ82"/>
      <c r="FNK82"/>
      <c r="FNL82"/>
      <c r="FNM82"/>
      <c r="FNN82"/>
      <c r="FNO82"/>
      <c r="FNP82"/>
      <c r="FNQ82"/>
      <c r="FNR82"/>
      <c r="FNS82"/>
      <c r="FNT82"/>
      <c r="FNU82"/>
      <c r="FNV82"/>
      <c r="FNW82"/>
      <c r="FNX82"/>
      <c r="FNY82"/>
      <c r="FNZ82"/>
      <c r="FOA82"/>
      <c r="FOB82"/>
      <c r="FOC82"/>
      <c r="FOD82"/>
      <c r="FOE82"/>
      <c r="FOF82"/>
      <c r="FOG82"/>
      <c r="FOH82"/>
      <c r="FOI82"/>
      <c r="FOJ82"/>
      <c r="FOK82"/>
      <c r="FOL82"/>
      <c r="FOM82"/>
      <c r="FON82"/>
      <c r="FOO82"/>
      <c r="FOP82"/>
      <c r="FOQ82"/>
      <c r="FOR82"/>
      <c r="FOS82"/>
      <c r="FOT82"/>
      <c r="FOU82"/>
      <c r="FOV82"/>
      <c r="FOW82"/>
      <c r="FOX82"/>
      <c r="FOY82"/>
      <c r="FOZ82"/>
      <c r="FPA82"/>
      <c r="FPB82"/>
      <c r="FPC82"/>
      <c r="FPD82"/>
      <c r="FPE82"/>
      <c r="FPF82"/>
      <c r="FPG82"/>
      <c r="FPH82"/>
      <c r="FPI82"/>
      <c r="FPJ82"/>
      <c r="FPK82"/>
      <c r="FPL82"/>
      <c r="FPM82"/>
      <c r="FPN82"/>
      <c r="FPO82"/>
      <c r="FPP82"/>
      <c r="FPQ82"/>
      <c r="FPR82"/>
      <c r="FPS82"/>
      <c r="FPT82"/>
      <c r="FPU82"/>
      <c r="FPV82"/>
      <c r="FPW82"/>
      <c r="FPX82"/>
      <c r="FPY82"/>
      <c r="FPZ82"/>
      <c r="FQA82"/>
      <c r="FQB82"/>
      <c r="FQC82"/>
      <c r="FQD82"/>
      <c r="FQE82"/>
      <c r="FQF82"/>
      <c r="FQG82"/>
      <c r="FQH82"/>
      <c r="FQI82"/>
      <c r="FQJ82"/>
      <c r="FQK82"/>
      <c r="FQL82"/>
      <c r="FQM82"/>
      <c r="FQN82"/>
      <c r="FQO82"/>
      <c r="FQP82"/>
      <c r="FQQ82"/>
      <c r="FQR82"/>
      <c r="FQS82"/>
      <c r="FQT82"/>
      <c r="FQU82"/>
      <c r="FQV82"/>
      <c r="FQW82"/>
      <c r="FQX82"/>
      <c r="FQY82"/>
      <c r="FQZ82"/>
      <c r="FRA82"/>
      <c r="FRB82"/>
      <c r="FRC82"/>
      <c r="FRD82"/>
      <c r="FRE82"/>
      <c r="FRF82"/>
      <c r="FRG82"/>
      <c r="FRH82"/>
      <c r="FRI82"/>
      <c r="FRJ82"/>
      <c r="FRK82"/>
      <c r="FRL82"/>
      <c r="FRM82"/>
      <c r="FRN82"/>
      <c r="FRO82"/>
      <c r="FRP82"/>
      <c r="FRQ82"/>
      <c r="FRR82"/>
      <c r="FRS82"/>
      <c r="FRT82"/>
      <c r="FRU82"/>
      <c r="FRV82"/>
      <c r="FRW82"/>
      <c r="FRX82"/>
      <c r="FRY82"/>
      <c r="FRZ82"/>
      <c r="FSA82"/>
      <c r="FSB82"/>
      <c r="FSC82"/>
      <c r="FSD82"/>
      <c r="FSE82"/>
      <c r="FSF82"/>
      <c r="FSG82"/>
      <c r="FSH82"/>
      <c r="FSI82"/>
      <c r="FSJ82"/>
      <c r="FSK82"/>
      <c r="FSL82"/>
      <c r="FSM82"/>
      <c r="FSN82"/>
      <c r="FSO82"/>
      <c r="FSP82"/>
      <c r="FSQ82"/>
      <c r="FSR82"/>
      <c r="FSS82"/>
      <c r="FST82"/>
      <c r="FSU82"/>
      <c r="FSV82"/>
      <c r="FSW82"/>
      <c r="FSX82"/>
      <c r="FSY82"/>
      <c r="FSZ82"/>
      <c r="FTA82"/>
      <c r="FTB82"/>
      <c r="FTC82"/>
      <c r="FTD82"/>
      <c r="FTE82"/>
      <c r="FTF82"/>
      <c r="FTG82"/>
      <c r="FTH82"/>
      <c r="FTI82"/>
      <c r="FTJ82"/>
      <c r="FTK82"/>
      <c r="FTL82"/>
      <c r="FTM82"/>
      <c r="FTN82"/>
      <c r="FTO82"/>
      <c r="FTP82"/>
      <c r="FTQ82"/>
      <c r="FTR82"/>
      <c r="FTS82"/>
      <c r="FTT82"/>
      <c r="FTU82"/>
      <c r="FTV82"/>
      <c r="FTW82"/>
      <c r="FTX82"/>
      <c r="FTY82"/>
      <c r="FTZ82"/>
      <c r="FUA82"/>
      <c r="FUB82"/>
      <c r="FUC82"/>
      <c r="FUD82"/>
      <c r="FUE82"/>
      <c r="FUF82"/>
      <c r="FUG82"/>
      <c r="FUH82"/>
      <c r="FUI82"/>
      <c r="FUJ82"/>
      <c r="FUK82"/>
      <c r="FUL82"/>
      <c r="FUM82"/>
      <c r="FUN82"/>
      <c r="FUO82"/>
      <c r="FUP82"/>
      <c r="FUQ82"/>
      <c r="FUR82"/>
      <c r="FUS82"/>
      <c r="FUT82"/>
      <c r="FUU82"/>
      <c r="FUV82"/>
      <c r="FUW82"/>
      <c r="FUX82"/>
      <c r="FUY82"/>
      <c r="FUZ82"/>
      <c r="FVA82"/>
      <c r="FVB82"/>
      <c r="FVC82"/>
      <c r="FVD82"/>
      <c r="FVE82"/>
      <c r="FVF82"/>
      <c r="FVG82"/>
      <c r="FVH82"/>
      <c r="FVI82"/>
      <c r="FVJ82"/>
      <c r="FVK82"/>
      <c r="FVL82"/>
      <c r="FVM82"/>
      <c r="FVN82"/>
      <c r="FVO82"/>
      <c r="FVP82"/>
      <c r="FVQ82"/>
      <c r="FVR82"/>
      <c r="FVS82"/>
      <c r="FVT82"/>
      <c r="FVU82"/>
      <c r="FVV82"/>
      <c r="FVW82"/>
      <c r="FVX82"/>
      <c r="FVY82"/>
      <c r="FVZ82"/>
      <c r="FWA82"/>
      <c r="FWB82"/>
      <c r="FWC82"/>
      <c r="FWD82"/>
      <c r="FWE82"/>
      <c r="FWF82"/>
      <c r="FWG82"/>
      <c r="FWH82"/>
      <c r="FWI82"/>
      <c r="FWJ82"/>
      <c r="FWK82"/>
      <c r="FWL82"/>
      <c r="FWM82"/>
      <c r="FWN82"/>
      <c r="FWO82"/>
      <c r="FWP82"/>
      <c r="FWQ82"/>
      <c r="FWR82"/>
      <c r="FWS82"/>
      <c r="FWT82"/>
      <c r="FWU82"/>
      <c r="FWV82"/>
      <c r="FWW82"/>
      <c r="FWX82"/>
      <c r="FWY82"/>
      <c r="FWZ82"/>
      <c r="FXA82"/>
      <c r="FXB82"/>
      <c r="FXC82"/>
      <c r="FXD82"/>
      <c r="FXE82"/>
      <c r="FXF82"/>
      <c r="FXG82"/>
      <c r="FXH82"/>
      <c r="FXI82"/>
      <c r="FXJ82"/>
      <c r="FXK82"/>
      <c r="FXL82"/>
      <c r="FXM82"/>
      <c r="FXN82"/>
      <c r="FXO82"/>
      <c r="FXP82"/>
      <c r="FXQ82"/>
      <c r="FXR82"/>
      <c r="FXS82"/>
      <c r="FXT82"/>
      <c r="FXU82"/>
      <c r="FXV82"/>
      <c r="FXW82"/>
      <c r="FXX82"/>
      <c r="FXY82"/>
      <c r="FXZ82"/>
      <c r="FYA82"/>
      <c r="FYB82"/>
      <c r="FYC82"/>
      <c r="FYD82"/>
      <c r="FYE82"/>
      <c r="FYF82"/>
      <c r="FYG82"/>
      <c r="FYH82"/>
      <c r="FYI82"/>
      <c r="FYJ82"/>
      <c r="FYK82"/>
      <c r="FYL82"/>
      <c r="FYM82"/>
      <c r="FYN82"/>
      <c r="FYO82"/>
      <c r="FYP82"/>
      <c r="FYQ82"/>
      <c r="FYR82"/>
      <c r="FYS82"/>
      <c r="FYT82"/>
      <c r="FYU82"/>
      <c r="FYV82"/>
      <c r="FYW82"/>
      <c r="FYX82"/>
      <c r="FYY82"/>
      <c r="FYZ82"/>
      <c r="FZA82"/>
      <c r="FZB82"/>
      <c r="FZC82"/>
      <c r="FZD82"/>
      <c r="FZE82"/>
      <c r="FZF82"/>
      <c r="FZG82"/>
      <c r="FZH82"/>
      <c r="FZI82"/>
      <c r="FZJ82"/>
      <c r="FZK82"/>
      <c r="FZL82"/>
      <c r="FZM82"/>
      <c r="FZN82"/>
      <c r="FZO82"/>
      <c r="FZP82"/>
      <c r="FZQ82"/>
      <c r="FZR82"/>
      <c r="FZS82"/>
      <c r="FZT82"/>
      <c r="FZU82"/>
      <c r="FZV82"/>
      <c r="FZW82"/>
      <c r="FZX82"/>
      <c r="FZY82"/>
      <c r="FZZ82"/>
      <c r="GAA82"/>
      <c r="GAB82"/>
      <c r="GAC82"/>
      <c r="GAD82"/>
      <c r="GAE82"/>
      <c r="GAF82"/>
      <c r="GAG82"/>
      <c r="GAH82"/>
      <c r="GAI82"/>
      <c r="GAJ82"/>
      <c r="GAK82"/>
      <c r="GAL82"/>
      <c r="GAM82"/>
      <c r="GAN82"/>
      <c r="GAO82"/>
      <c r="GAP82"/>
      <c r="GAQ82"/>
      <c r="GAR82"/>
      <c r="GAS82"/>
      <c r="GAT82"/>
      <c r="GAU82"/>
      <c r="GAV82"/>
      <c r="GAW82"/>
      <c r="GAX82"/>
      <c r="GAY82"/>
      <c r="GAZ82"/>
      <c r="GBA82"/>
      <c r="GBB82"/>
      <c r="GBC82"/>
      <c r="GBD82"/>
      <c r="GBE82"/>
      <c r="GBF82"/>
      <c r="GBG82"/>
      <c r="GBH82"/>
      <c r="GBI82"/>
      <c r="GBJ82"/>
      <c r="GBK82"/>
      <c r="GBL82"/>
      <c r="GBM82"/>
      <c r="GBN82"/>
      <c r="GBO82"/>
      <c r="GBP82"/>
      <c r="GBQ82"/>
      <c r="GBR82"/>
      <c r="GBS82"/>
      <c r="GBT82"/>
      <c r="GBU82"/>
      <c r="GBV82"/>
      <c r="GBW82"/>
      <c r="GBX82"/>
      <c r="GBY82"/>
      <c r="GBZ82"/>
      <c r="GCA82"/>
      <c r="GCB82"/>
      <c r="GCC82"/>
      <c r="GCD82"/>
      <c r="GCE82"/>
      <c r="GCF82"/>
      <c r="GCG82"/>
      <c r="GCH82"/>
      <c r="GCI82"/>
      <c r="GCJ82"/>
      <c r="GCK82"/>
      <c r="GCL82"/>
      <c r="GCM82"/>
      <c r="GCN82"/>
      <c r="GCO82"/>
      <c r="GCP82"/>
      <c r="GCQ82"/>
      <c r="GCR82"/>
      <c r="GCS82"/>
      <c r="GCT82"/>
      <c r="GCU82"/>
      <c r="GCV82"/>
      <c r="GCW82"/>
      <c r="GCX82"/>
      <c r="GCY82"/>
      <c r="GCZ82"/>
      <c r="GDA82"/>
      <c r="GDB82"/>
      <c r="GDC82"/>
      <c r="GDD82"/>
      <c r="GDE82"/>
      <c r="GDF82"/>
      <c r="GDG82"/>
      <c r="GDH82"/>
      <c r="GDI82"/>
      <c r="GDJ82"/>
      <c r="GDK82"/>
      <c r="GDL82"/>
      <c r="GDM82"/>
      <c r="GDN82"/>
      <c r="GDO82"/>
      <c r="GDP82"/>
      <c r="GDQ82"/>
      <c r="GDR82"/>
      <c r="GDS82"/>
      <c r="GDT82"/>
      <c r="GDU82"/>
      <c r="GDV82"/>
      <c r="GDW82"/>
      <c r="GDX82"/>
      <c r="GDY82"/>
      <c r="GDZ82"/>
      <c r="GEA82"/>
      <c r="GEB82"/>
      <c r="GEC82"/>
      <c r="GED82"/>
      <c r="GEE82"/>
      <c r="GEF82"/>
      <c r="GEG82"/>
      <c r="GEH82"/>
      <c r="GEI82"/>
      <c r="GEJ82"/>
      <c r="GEK82"/>
      <c r="GEL82"/>
      <c r="GEM82"/>
      <c r="GEN82"/>
      <c r="GEO82"/>
      <c r="GEP82"/>
      <c r="GEQ82"/>
      <c r="GER82"/>
      <c r="GES82"/>
      <c r="GET82"/>
      <c r="GEU82"/>
      <c r="GEV82"/>
      <c r="GEW82"/>
      <c r="GEX82"/>
      <c r="GEY82"/>
      <c r="GEZ82"/>
      <c r="GFA82"/>
      <c r="GFB82"/>
      <c r="GFC82"/>
      <c r="GFD82"/>
      <c r="GFE82"/>
      <c r="GFF82"/>
      <c r="GFG82"/>
      <c r="GFH82"/>
      <c r="GFI82"/>
      <c r="GFJ82"/>
      <c r="GFK82"/>
      <c r="GFL82"/>
      <c r="GFM82"/>
      <c r="GFN82"/>
      <c r="GFO82"/>
      <c r="GFP82"/>
      <c r="GFQ82"/>
      <c r="GFR82"/>
      <c r="GFS82"/>
      <c r="GFT82"/>
      <c r="GFU82"/>
      <c r="GFV82"/>
      <c r="GFW82"/>
      <c r="GFX82"/>
      <c r="GFY82"/>
      <c r="GFZ82"/>
      <c r="GGA82"/>
      <c r="GGB82"/>
      <c r="GGC82"/>
      <c r="GGD82"/>
      <c r="GGE82"/>
      <c r="GGF82"/>
      <c r="GGG82"/>
      <c r="GGH82"/>
      <c r="GGI82"/>
      <c r="GGJ82"/>
      <c r="GGK82"/>
      <c r="GGL82"/>
      <c r="GGM82"/>
      <c r="GGN82"/>
      <c r="GGO82"/>
      <c r="GGP82"/>
      <c r="GGQ82"/>
      <c r="GGR82"/>
      <c r="GGS82"/>
      <c r="GGT82"/>
      <c r="GGU82"/>
      <c r="GGV82"/>
      <c r="GGW82"/>
      <c r="GGX82"/>
      <c r="GGY82"/>
      <c r="GGZ82"/>
      <c r="GHA82"/>
      <c r="GHB82"/>
      <c r="GHC82"/>
      <c r="GHD82"/>
      <c r="GHE82"/>
      <c r="GHF82"/>
      <c r="GHG82"/>
      <c r="GHH82"/>
      <c r="GHI82"/>
      <c r="GHJ82"/>
      <c r="GHK82"/>
      <c r="GHL82"/>
      <c r="GHM82"/>
      <c r="GHN82"/>
      <c r="GHO82"/>
      <c r="GHP82"/>
      <c r="GHQ82"/>
      <c r="GHR82"/>
      <c r="GHS82"/>
      <c r="GHT82"/>
      <c r="GHU82"/>
      <c r="GHV82"/>
      <c r="GHW82"/>
      <c r="GHX82"/>
      <c r="GHY82"/>
      <c r="GHZ82"/>
      <c r="GIA82"/>
      <c r="GIB82"/>
      <c r="GIC82"/>
      <c r="GID82"/>
      <c r="GIE82"/>
      <c r="GIF82"/>
      <c r="GIG82"/>
      <c r="GIH82"/>
      <c r="GII82"/>
      <c r="GIJ82"/>
      <c r="GIK82"/>
      <c r="GIL82"/>
      <c r="GIM82"/>
      <c r="GIN82"/>
      <c r="GIO82"/>
      <c r="GIP82"/>
      <c r="GIQ82"/>
      <c r="GIR82"/>
      <c r="GIS82"/>
      <c r="GIT82"/>
      <c r="GIU82"/>
      <c r="GIV82"/>
      <c r="GIW82"/>
      <c r="GIX82"/>
      <c r="GIY82"/>
      <c r="GIZ82"/>
      <c r="GJA82"/>
      <c r="GJB82"/>
      <c r="GJC82"/>
      <c r="GJD82"/>
      <c r="GJE82"/>
      <c r="GJF82"/>
      <c r="GJG82"/>
      <c r="GJH82"/>
      <c r="GJI82"/>
      <c r="GJJ82"/>
      <c r="GJK82"/>
      <c r="GJL82"/>
      <c r="GJM82"/>
      <c r="GJN82"/>
      <c r="GJO82"/>
      <c r="GJP82"/>
      <c r="GJQ82"/>
      <c r="GJR82"/>
      <c r="GJS82"/>
      <c r="GJT82"/>
      <c r="GJU82"/>
      <c r="GJV82"/>
      <c r="GJW82"/>
      <c r="GJX82"/>
      <c r="GJY82"/>
      <c r="GJZ82"/>
      <c r="GKA82"/>
      <c r="GKB82"/>
      <c r="GKC82"/>
      <c r="GKD82"/>
      <c r="GKE82"/>
      <c r="GKF82"/>
      <c r="GKG82"/>
      <c r="GKH82"/>
      <c r="GKI82"/>
      <c r="GKJ82"/>
      <c r="GKK82"/>
      <c r="GKL82"/>
      <c r="GKM82"/>
      <c r="GKN82"/>
      <c r="GKO82"/>
      <c r="GKP82"/>
      <c r="GKQ82"/>
      <c r="GKR82"/>
      <c r="GKS82"/>
      <c r="GKT82"/>
      <c r="GKU82"/>
      <c r="GKV82"/>
      <c r="GKW82"/>
      <c r="GKX82"/>
      <c r="GKY82"/>
      <c r="GKZ82"/>
      <c r="GLA82"/>
      <c r="GLB82"/>
      <c r="GLC82"/>
      <c r="GLD82"/>
      <c r="GLE82"/>
      <c r="GLF82"/>
      <c r="GLG82"/>
      <c r="GLH82"/>
      <c r="GLI82"/>
      <c r="GLJ82"/>
      <c r="GLK82"/>
      <c r="GLL82"/>
      <c r="GLM82"/>
      <c r="GLN82"/>
      <c r="GLO82"/>
      <c r="GLP82"/>
      <c r="GLQ82"/>
      <c r="GLR82"/>
      <c r="GLS82"/>
      <c r="GLT82"/>
      <c r="GLU82"/>
      <c r="GLV82"/>
      <c r="GLW82"/>
      <c r="GLX82"/>
      <c r="GLY82"/>
      <c r="GLZ82"/>
      <c r="GMA82"/>
      <c r="GMB82"/>
      <c r="GMC82"/>
      <c r="GMD82"/>
      <c r="GME82"/>
      <c r="GMF82"/>
      <c r="GMG82"/>
      <c r="GMH82"/>
      <c r="GMI82"/>
      <c r="GMJ82"/>
      <c r="GMK82"/>
      <c r="GML82"/>
      <c r="GMM82"/>
      <c r="GMN82"/>
      <c r="GMO82"/>
      <c r="GMP82"/>
      <c r="GMQ82"/>
      <c r="GMR82"/>
      <c r="GMS82"/>
      <c r="GMT82"/>
      <c r="GMU82"/>
      <c r="GMV82"/>
      <c r="GMW82"/>
      <c r="GMX82"/>
      <c r="GMY82"/>
      <c r="GMZ82"/>
      <c r="GNA82"/>
      <c r="GNB82"/>
      <c r="GNC82"/>
      <c r="GND82"/>
      <c r="GNE82"/>
      <c r="GNF82"/>
      <c r="GNG82"/>
      <c r="GNH82"/>
      <c r="GNI82"/>
      <c r="GNJ82"/>
      <c r="GNK82"/>
      <c r="GNL82"/>
      <c r="GNM82"/>
      <c r="GNN82"/>
      <c r="GNO82"/>
      <c r="GNP82"/>
      <c r="GNQ82"/>
      <c r="GNR82"/>
      <c r="GNS82"/>
      <c r="GNT82"/>
      <c r="GNU82"/>
      <c r="GNV82"/>
      <c r="GNW82"/>
      <c r="GNX82"/>
      <c r="GNY82"/>
      <c r="GNZ82"/>
      <c r="GOA82"/>
      <c r="GOB82"/>
      <c r="GOC82"/>
      <c r="GOD82"/>
      <c r="GOE82"/>
      <c r="GOF82"/>
      <c r="GOG82"/>
      <c r="GOH82"/>
      <c r="GOI82"/>
      <c r="GOJ82"/>
      <c r="GOK82"/>
      <c r="GOL82"/>
      <c r="GOM82"/>
      <c r="GON82"/>
      <c r="GOO82"/>
      <c r="GOP82"/>
      <c r="GOQ82"/>
      <c r="GOR82"/>
      <c r="GOS82"/>
      <c r="GOT82"/>
      <c r="GOU82"/>
      <c r="GOV82"/>
      <c r="GOW82"/>
      <c r="GOX82"/>
      <c r="GOY82"/>
      <c r="GOZ82"/>
      <c r="GPA82"/>
      <c r="GPB82"/>
      <c r="GPC82"/>
      <c r="GPD82"/>
      <c r="GPE82"/>
      <c r="GPF82"/>
      <c r="GPG82"/>
      <c r="GPH82"/>
      <c r="GPI82"/>
      <c r="GPJ82"/>
      <c r="GPK82"/>
      <c r="GPL82"/>
      <c r="GPM82"/>
      <c r="GPN82"/>
      <c r="GPO82"/>
      <c r="GPP82"/>
      <c r="GPQ82"/>
      <c r="GPR82"/>
      <c r="GPS82"/>
      <c r="GPT82"/>
      <c r="GPU82"/>
      <c r="GPV82"/>
      <c r="GPW82"/>
      <c r="GPX82"/>
      <c r="GPY82"/>
      <c r="GPZ82"/>
      <c r="GQA82"/>
      <c r="GQB82"/>
      <c r="GQC82"/>
      <c r="GQD82"/>
      <c r="GQE82"/>
      <c r="GQF82"/>
      <c r="GQG82"/>
      <c r="GQH82"/>
      <c r="GQI82"/>
      <c r="GQJ82"/>
      <c r="GQK82"/>
      <c r="GQL82"/>
      <c r="GQM82"/>
      <c r="GQN82"/>
      <c r="GQO82"/>
      <c r="GQP82"/>
      <c r="GQQ82"/>
      <c r="GQR82"/>
      <c r="GQS82"/>
      <c r="GQT82"/>
      <c r="GQU82"/>
      <c r="GQV82"/>
      <c r="GQW82"/>
      <c r="GQX82"/>
      <c r="GQY82"/>
      <c r="GQZ82"/>
      <c r="GRA82"/>
      <c r="GRB82"/>
      <c r="GRC82"/>
      <c r="GRD82"/>
      <c r="GRE82"/>
      <c r="GRF82"/>
      <c r="GRG82"/>
      <c r="GRH82"/>
      <c r="GRI82"/>
      <c r="GRJ82"/>
      <c r="GRK82"/>
      <c r="GRL82"/>
      <c r="GRM82"/>
      <c r="GRN82"/>
      <c r="GRO82"/>
      <c r="GRP82"/>
      <c r="GRQ82"/>
      <c r="GRR82"/>
      <c r="GRS82"/>
      <c r="GRT82"/>
      <c r="GRU82"/>
      <c r="GRV82"/>
      <c r="GRW82"/>
      <c r="GRX82"/>
      <c r="GRY82"/>
      <c r="GRZ82"/>
      <c r="GSA82"/>
      <c r="GSB82"/>
      <c r="GSC82"/>
      <c r="GSD82"/>
      <c r="GSE82"/>
      <c r="GSF82"/>
      <c r="GSG82"/>
      <c r="GSH82"/>
      <c r="GSI82"/>
      <c r="GSJ82"/>
      <c r="GSK82"/>
      <c r="GSL82"/>
      <c r="GSM82"/>
      <c r="GSN82"/>
      <c r="GSO82"/>
      <c r="GSP82"/>
      <c r="GSQ82"/>
      <c r="GSR82"/>
      <c r="GSS82"/>
      <c r="GST82"/>
      <c r="GSU82"/>
      <c r="GSV82"/>
      <c r="GSW82"/>
      <c r="GSX82"/>
      <c r="GSY82"/>
      <c r="GSZ82"/>
      <c r="GTA82"/>
      <c r="GTB82"/>
      <c r="GTC82"/>
      <c r="GTD82"/>
      <c r="GTE82"/>
      <c r="GTF82"/>
      <c r="GTG82"/>
      <c r="GTH82"/>
      <c r="GTI82"/>
      <c r="GTJ82"/>
      <c r="GTK82"/>
      <c r="GTL82"/>
      <c r="GTM82"/>
      <c r="GTN82"/>
      <c r="GTO82"/>
      <c r="GTP82"/>
      <c r="GTQ82"/>
      <c r="GTR82"/>
      <c r="GTS82"/>
      <c r="GTT82"/>
      <c r="GTU82"/>
      <c r="GTV82"/>
      <c r="GTW82"/>
      <c r="GTX82"/>
      <c r="GTY82"/>
      <c r="GTZ82"/>
      <c r="GUA82"/>
      <c r="GUB82"/>
      <c r="GUC82"/>
      <c r="GUD82"/>
      <c r="GUE82"/>
      <c r="GUF82"/>
      <c r="GUG82"/>
      <c r="GUH82"/>
      <c r="GUI82"/>
      <c r="GUJ82"/>
      <c r="GUK82"/>
      <c r="GUL82"/>
      <c r="GUM82"/>
      <c r="GUN82"/>
      <c r="GUO82"/>
      <c r="GUP82"/>
      <c r="GUQ82"/>
      <c r="GUR82"/>
      <c r="GUS82"/>
      <c r="GUT82"/>
      <c r="GUU82"/>
      <c r="GUV82"/>
      <c r="GUW82"/>
      <c r="GUX82"/>
      <c r="GUY82"/>
      <c r="GUZ82"/>
      <c r="GVA82"/>
      <c r="GVB82"/>
      <c r="GVC82"/>
      <c r="GVD82"/>
      <c r="GVE82"/>
      <c r="GVF82"/>
      <c r="GVG82"/>
      <c r="GVH82"/>
      <c r="GVI82"/>
      <c r="GVJ82"/>
      <c r="GVK82"/>
      <c r="GVL82"/>
      <c r="GVM82"/>
      <c r="GVN82"/>
      <c r="GVO82"/>
      <c r="GVP82"/>
      <c r="GVQ82"/>
      <c r="GVR82"/>
      <c r="GVS82"/>
      <c r="GVT82"/>
      <c r="GVU82"/>
      <c r="GVV82"/>
      <c r="GVW82"/>
      <c r="GVX82"/>
      <c r="GVY82"/>
      <c r="GVZ82"/>
      <c r="GWA82"/>
      <c r="GWB82"/>
      <c r="GWC82"/>
      <c r="GWD82"/>
      <c r="GWE82"/>
      <c r="GWF82"/>
      <c r="GWG82"/>
      <c r="GWH82"/>
      <c r="GWI82"/>
      <c r="GWJ82"/>
      <c r="GWK82"/>
      <c r="GWL82"/>
      <c r="GWM82"/>
      <c r="GWN82"/>
      <c r="GWO82"/>
      <c r="GWP82"/>
      <c r="GWQ82"/>
      <c r="GWR82"/>
      <c r="GWS82"/>
      <c r="GWT82"/>
      <c r="GWU82"/>
      <c r="GWV82"/>
      <c r="GWW82"/>
      <c r="GWX82"/>
      <c r="GWY82"/>
      <c r="GWZ82"/>
      <c r="GXA82"/>
      <c r="GXB82"/>
      <c r="GXC82"/>
      <c r="GXD82"/>
      <c r="GXE82"/>
      <c r="GXF82"/>
      <c r="GXG82"/>
      <c r="GXH82"/>
      <c r="GXI82"/>
      <c r="GXJ82"/>
      <c r="GXK82"/>
      <c r="GXL82"/>
      <c r="GXM82"/>
      <c r="GXN82"/>
      <c r="GXO82"/>
      <c r="GXP82"/>
      <c r="GXQ82"/>
      <c r="GXR82"/>
      <c r="GXS82"/>
      <c r="GXT82"/>
      <c r="GXU82"/>
      <c r="GXV82"/>
      <c r="GXW82"/>
      <c r="GXX82"/>
      <c r="GXY82"/>
      <c r="GXZ82"/>
      <c r="GYA82"/>
      <c r="GYB82"/>
      <c r="GYC82"/>
      <c r="GYD82"/>
      <c r="GYE82"/>
      <c r="GYF82"/>
      <c r="GYG82"/>
      <c r="GYH82"/>
      <c r="GYI82"/>
      <c r="GYJ82"/>
      <c r="GYK82"/>
      <c r="GYL82"/>
      <c r="GYM82"/>
      <c r="GYN82"/>
      <c r="GYO82"/>
      <c r="GYP82"/>
      <c r="GYQ82"/>
      <c r="GYR82"/>
      <c r="GYS82"/>
      <c r="GYT82"/>
      <c r="GYU82"/>
      <c r="GYV82"/>
      <c r="GYW82"/>
      <c r="GYX82"/>
      <c r="GYY82"/>
      <c r="GYZ82"/>
      <c r="GZA82"/>
      <c r="GZB82"/>
      <c r="GZC82"/>
      <c r="GZD82"/>
      <c r="GZE82"/>
      <c r="GZF82"/>
      <c r="GZG82"/>
      <c r="GZH82"/>
      <c r="GZI82"/>
      <c r="GZJ82"/>
      <c r="GZK82"/>
      <c r="GZL82"/>
      <c r="GZM82"/>
      <c r="GZN82"/>
      <c r="GZO82"/>
      <c r="GZP82"/>
      <c r="GZQ82"/>
      <c r="GZR82"/>
      <c r="GZS82"/>
      <c r="GZT82"/>
      <c r="GZU82"/>
      <c r="GZV82"/>
      <c r="GZW82"/>
      <c r="GZX82"/>
      <c r="GZY82"/>
      <c r="GZZ82"/>
      <c r="HAA82"/>
      <c r="HAB82"/>
      <c r="HAC82"/>
      <c r="HAD82"/>
      <c r="HAE82"/>
      <c r="HAF82"/>
      <c r="HAG82"/>
      <c r="HAH82"/>
      <c r="HAI82"/>
      <c r="HAJ82"/>
      <c r="HAK82"/>
      <c r="HAL82"/>
      <c r="HAM82"/>
      <c r="HAN82"/>
      <c r="HAO82"/>
      <c r="HAP82"/>
      <c r="HAQ82"/>
      <c r="HAR82"/>
      <c r="HAS82"/>
      <c r="HAT82"/>
      <c r="HAU82"/>
      <c r="HAV82"/>
      <c r="HAW82"/>
      <c r="HAX82"/>
      <c r="HAY82"/>
      <c r="HAZ82"/>
      <c r="HBA82"/>
      <c r="HBB82"/>
      <c r="HBC82"/>
      <c r="HBD82"/>
      <c r="HBE82"/>
      <c r="HBF82"/>
      <c r="HBG82"/>
      <c r="HBH82"/>
      <c r="HBI82"/>
      <c r="HBJ82"/>
      <c r="HBK82"/>
      <c r="HBL82"/>
      <c r="HBM82"/>
      <c r="HBN82"/>
      <c r="HBO82"/>
      <c r="HBP82"/>
      <c r="HBQ82"/>
      <c r="HBR82"/>
      <c r="HBS82"/>
      <c r="HBT82"/>
      <c r="HBU82"/>
      <c r="HBV82"/>
      <c r="HBW82"/>
      <c r="HBX82"/>
      <c r="HBY82"/>
      <c r="HBZ82"/>
      <c r="HCA82"/>
      <c r="HCB82"/>
      <c r="HCC82"/>
      <c r="HCD82"/>
      <c r="HCE82"/>
      <c r="HCF82"/>
      <c r="HCG82"/>
      <c r="HCH82"/>
      <c r="HCI82"/>
      <c r="HCJ82"/>
      <c r="HCK82"/>
      <c r="HCL82"/>
      <c r="HCM82"/>
      <c r="HCN82"/>
      <c r="HCO82"/>
      <c r="HCP82"/>
      <c r="HCQ82"/>
      <c r="HCR82"/>
      <c r="HCS82"/>
      <c r="HCT82"/>
      <c r="HCU82"/>
      <c r="HCV82"/>
      <c r="HCW82"/>
      <c r="HCX82"/>
      <c r="HCY82"/>
      <c r="HCZ82"/>
      <c r="HDA82"/>
      <c r="HDB82"/>
      <c r="HDC82"/>
      <c r="HDD82"/>
      <c r="HDE82"/>
      <c r="HDF82"/>
      <c r="HDG82"/>
      <c r="HDH82"/>
      <c r="HDI82"/>
      <c r="HDJ82"/>
      <c r="HDK82"/>
      <c r="HDL82"/>
      <c r="HDM82"/>
      <c r="HDN82"/>
      <c r="HDO82"/>
      <c r="HDP82"/>
      <c r="HDQ82"/>
      <c r="HDR82"/>
      <c r="HDS82"/>
      <c r="HDT82"/>
      <c r="HDU82"/>
      <c r="HDV82"/>
      <c r="HDW82"/>
      <c r="HDX82"/>
      <c r="HDY82"/>
      <c r="HDZ82"/>
      <c r="HEA82"/>
      <c r="HEB82"/>
      <c r="HEC82"/>
      <c r="HED82"/>
      <c r="HEE82"/>
      <c r="HEF82"/>
      <c r="HEG82"/>
      <c r="HEH82"/>
      <c r="HEI82"/>
      <c r="HEJ82"/>
      <c r="HEK82"/>
      <c r="HEL82"/>
      <c r="HEM82"/>
      <c r="HEN82"/>
      <c r="HEO82"/>
      <c r="HEP82"/>
      <c r="HEQ82"/>
      <c r="HER82"/>
      <c r="HES82"/>
      <c r="HET82"/>
      <c r="HEU82"/>
      <c r="HEV82"/>
      <c r="HEW82"/>
      <c r="HEX82"/>
      <c r="HEY82"/>
      <c r="HEZ82"/>
      <c r="HFA82"/>
      <c r="HFB82"/>
      <c r="HFC82"/>
      <c r="HFD82"/>
      <c r="HFE82"/>
      <c r="HFF82"/>
      <c r="HFG82"/>
      <c r="HFH82"/>
      <c r="HFI82"/>
      <c r="HFJ82"/>
      <c r="HFK82"/>
      <c r="HFL82"/>
      <c r="HFM82"/>
      <c r="HFN82"/>
      <c r="HFO82"/>
      <c r="HFP82"/>
      <c r="HFQ82"/>
      <c r="HFR82"/>
      <c r="HFS82"/>
      <c r="HFT82"/>
      <c r="HFU82"/>
      <c r="HFV82"/>
      <c r="HFW82"/>
      <c r="HFX82"/>
      <c r="HFY82"/>
      <c r="HFZ82"/>
      <c r="HGA82"/>
      <c r="HGB82"/>
      <c r="HGC82"/>
      <c r="HGD82"/>
      <c r="HGE82"/>
      <c r="HGF82"/>
      <c r="HGG82"/>
      <c r="HGH82"/>
      <c r="HGI82"/>
      <c r="HGJ82"/>
      <c r="HGK82"/>
      <c r="HGL82"/>
      <c r="HGM82"/>
      <c r="HGN82"/>
      <c r="HGO82"/>
      <c r="HGP82"/>
      <c r="HGQ82"/>
      <c r="HGR82"/>
      <c r="HGS82"/>
      <c r="HGT82"/>
      <c r="HGU82"/>
      <c r="HGV82"/>
      <c r="HGW82"/>
      <c r="HGX82"/>
      <c r="HGY82"/>
      <c r="HGZ82"/>
      <c r="HHA82"/>
      <c r="HHB82"/>
      <c r="HHC82"/>
      <c r="HHD82"/>
      <c r="HHE82"/>
      <c r="HHF82"/>
      <c r="HHG82"/>
      <c r="HHH82"/>
      <c r="HHI82"/>
      <c r="HHJ82"/>
      <c r="HHK82"/>
      <c r="HHL82"/>
      <c r="HHM82"/>
      <c r="HHN82"/>
      <c r="HHO82"/>
      <c r="HHP82"/>
      <c r="HHQ82"/>
      <c r="HHR82"/>
      <c r="HHS82"/>
      <c r="HHT82"/>
      <c r="HHU82"/>
      <c r="HHV82"/>
      <c r="HHW82"/>
      <c r="HHX82"/>
      <c r="HHY82"/>
      <c r="HHZ82"/>
      <c r="HIA82"/>
      <c r="HIB82"/>
      <c r="HIC82"/>
      <c r="HID82"/>
      <c r="HIE82"/>
      <c r="HIF82"/>
      <c r="HIG82"/>
      <c r="HIH82"/>
      <c r="HII82"/>
      <c r="HIJ82"/>
      <c r="HIK82"/>
      <c r="HIL82"/>
      <c r="HIM82"/>
      <c r="HIN82"/>
      <c r="HIO82"/>
      <c r="HIP82"/>
      <c r="HIQ82"/>
      <c r="HIR82"/>
      <c r="HIS82"/>
      <c r="HIT82"/>
      <c r="HIU82"/>
      <c r="HIV82"/>
      <c r="HIW82"/>
      <c r="HIX82"/>
      <c r="HIY82"/>
      <c r="HIZ82"/>
      <c r="HJA82"/>
      <c r="HJB82"/>
      <c r="HJC82"/>
      <c r="HJD82"/>
      <c r="HJE82"/>
      <c r="HJF82"/>
      <c r="HJG82"/>
      <c r="HJH82"/>
      <c r="HJI82"/>
      <c r="HJJ82"/>
      <c r="HJK82"/>
      <c r="HJL82"/>
      <c r="HJM82"/>
      <c r="HJN82"/>
      <c r="HJO82"/>
      <c r="HJP82"/>
      <c r="HJQ82"/>
      <c r="HJR82"/>
      <c r="HJS82"/>
      <c r="HJT82"/>
      <c r="HJU82"/>
      <c r="HJV82"/>
      <c r="HJW82"/>
      <c r="HJX82"/>
      <c r="HJY82"/>
      <c r="HJZ82"/>
      <c r="HKA82"/>
      <c r="HKB82"/>
      <c r="HKC82"/>
      <c r="HKD82"/>
      <c r="HKE82"/>
      <c r="HKF82"/>
      <c r="HKG82"/>
      <c r="HKH82"/>
      <c r="HKI82"/>
      <c r="HKJ82"/>
      <c r="HKK82"/>
      <c r="HKL82"/>
      <c r="HKM82"/>
      <c r="HKN82"/>
      <c r="HKO82"/>
      <c r="HKP82"/>
      <c r="HKQ82"/>
      <c r="HKR82"/>
      <c r="HKS82"/>
      <c r="HKT82"/>
      <c r="HKU82"/>
      <c r="HKV82"/>
      <c r="HKW82"/>
      <c r="HKX82"/>
      <c r="HKY82"/>
      <c r="HKZ82"/>
      <c r="HLA82"/>
      <c r="HLB82"/>
      <c r="HLC82"/>
      <c r="HLD82"/>
      <c r="HLE82"/>
      <c r="HLF82"/>
      <c r="HLG82"/>
      <c r="HLH82"/>
      <c r="HLI82"/>
      <c r="HLJ82"/>
      <c r="HLK82"/>
      <c r="HLL82"/>
      <c r="HLM82"/>
      <c r="HLN82"/>
      <c r="HLO82"/>
      <c r="HLP82"/>
      <c r="HLQ82"/>
      <c r="HLR82"/>
      <c r="HLS82"/>
      <c r="HLT82"/>
      <c r="HLU82"/>
      <c r="HLV82"/>
      <c r="HLW82"/>
      <c r="HLX82"/>
      <c r="HLY82"/>
      <c r="HLZ82"/>
      <c r="HMA82"/>
      <c r="HMB82"/>
      <c r="HMC82"/>
      <c r="HMD82"/>
      <c r="HME82"/>
      <c r="HMF82"/>
      <c r="HMG82"/>
      <c r="HMH82"/>
      <c r="HMI82"/>
      <c r="HMJ82"/>
      <c r="HMK82"/>
      <c r="HML82"/>
      <c r="HMM82"/>
      <c r="HMN82"/>
      <c r="HMO82"/>
      <c r="HMP82"/>
      <c r="HMQ82"/>
      <c r="HMR82"/>
      <c r="HMS82"/>
      <c r="HMT82"/>
      <c r="HMU82"/>
      <c r="HMV82"/>
      <c r="HMW82"/>
      <c r="HMX82"/>
      <c r="HMY82"/>
      <c r="HMZ82"/>
      <c r="HNA82"/>
      <c r="HNB82"/>
      <c r="HNC82"/>
      <c r="HND82"/>
      <c r="HNE82"/>
      <c r="HNF82"/>
      <c r="HNG82"/>
      <c r="HNH82"/>
      <c r="HNI82"/>
      <c r="HNJ82"/>
      <c r="HNK82"/>
      <c r="HNL82"/>
      <c r="HNM82"/>
      <c r="HNN82"/>
      <c r="HNO82"/>
      <c r="HNP82"/>
      <c r="HNQ82"/>
      <c r="HNR82"/>
      <c r="HNS82"/>
      <c r="HNT82"/>
      <c r="HNU82"/>
      <c r="HNV82"/>
      <c r="HNW82"/>
      <c r="HNX82"/>
      <c r="HNY82"/>
      <c r="HNZ82"/>
      <c r="HOA82"/>
      <c r="HOB82"/>
      <c r="HOC82"/>
      <c r="HOD82"/>
      <c r="HOE82"/>
      <c r="HOF82"/>
      <c r="HOG82"/>
      <c r="HOH82"/>
      <c r="HOI82"/>
      <c r="HOJ82"/>
      <c r="HOK82"/>
      <c r="HOL82"/>
      <c r="HOM82"/>
      <c r="HON82"/>
      <c r="HOO82"/>
      <c r="HOP82"/>
      <c r="HOQ82"/>
      <c r="HOR82"/>
      <c r="HOS82"/>
      <c r="HOT82"/>
      <c r="HOU82"/>
      <c r="HOV82"/>
      <c r="HOW82"/>
      <c r="HOX82"/>
      <c r="HOY82"/>
      <c r="HOZ82"/>
      <c r="HPA82"/>
      <c r="HPB82"/>
      <c r="HPC82"/>
      <c r="HPD82"/>
      <c r="HPE82"/>
      <c r="HPF82"/>
      <c r="HPG82"/>
      <c r="HPH82"/>
      <c r="HPI82"/>
      <c r="HPJ82"/>
      <c r="HPK82"/>
      <c r="HPL82"/>
      <c r="HPM82"/>
      <c r="HPN82"/>
      <c r="HPO82"/>
      <c r="HPP82"/>
      <c r="HPQ82"/>
      <c r="HPR82"/>
      <c r="HPS82"/>
      <c r="HPT82"/>
      <c r="HPU82"/>
      <c r="HPV82"/>
      <c r="HPW82"/>
      <c r="HPX82"/>
      <c r="HPY82"/>
      <c r="HPZ82"/>
      <c r="HQA82"/>
      <c r="HQB82"/>
      <c r="HQC82"/>
      <c r="HQD82"/>
      <c r="HQE82"/>
      <c r="HQF82"/>
      <c r="HQG82"/>
      <c r="HQH82"/>
      <c r="HQI82"/>
      <c r="HQJ82"/>
      <c r="HQK82"/>
      <c r="HQL82"/>
      <c r="HQM82"/>
      <c r="HQN82"/>
      <c r="HQO82"/>
      <c r="HQP82"/>
      <c r="HQQ82"/>
      <c r="HQR82"/>
      <c r="HQS82"/>
      <c r="HQT82"/>
      <c r="HQU82"/>
      <c r="HQV82"/>
      <c r="HQW82"/>
      <c r="HQX82"/>
      <c r="HQY82"/>
      <c r="HQZ82"/>
      <c r="HRA82"/>
      <c r="HRB82"/>
      <c r="HRC82"/>
      <c r="HRD82"/>
      <c r="HRE82"/>
      <c r="HRF82"/>
      <c r="HRG82"/>
      <c r="HRH82"/>
      <c r="HRI82"/>
      <c r="HRJ82"/>
      <c r="HRK82"/>
      <c r="HRL82"/>
      <c r="HRM82"/>
      <c r="HRN82"/>
      <c r="HRO82"/>
      <c r="HRP82"/>
      <c r="HRQ82"/>
      <c r="HRR82"/>
      <c r="HRS82"/>
      <c r="HRT82"/>
      <c r="HRU82"/>
      <c r="HRV82"/>
      <c r="HRW82"/>
      <c r="HRX82"/>
      <c r="HRY82"/>
      <c r="HRZ82"/>
      <c r="HSA82"/>
      <c r="HSB82"/>
      <c r="HSC82"/>
      <c r="HSD82"/>
      <c r="HSE82"/>
      <c r="HSF82"/>
      <c r="HSG82"/>
      <c r="HSH82"/>
      <c r="HSI82"/>
      <c r="HSJ82"/>
      <c r="HSK82"/>
      <c r="HSL82"/>
      <c r="HSM82"/>
      <c r="HSN82"/>
      <c r="HSO82"/>
      <c r="HSP82"/>
      <c r="HSQ82"/>
      <c r="HSR82"/>
      <c r="HSS82"/>
      <c r="HST82"/>
      <c r="HSU82"/>
      <c r="HSV82"/>
      <c r="HSW82"/>
      <c r="HSX82"/>
      <c r="HSY82"/>
      <c r="HSZ82"/>
      <c r="HTA82"/>
      <c r="HTB82"/>
      <c r="HTC82"/>
      <c r="HTD82"/>
      <c r="HTE82"/>
      <c r="HTF82"/>
      <c r="HTG82"/>
      <c r="HTH82"/>
      <c r="HTI82"/>
      <c r="HTJ82"/>
      <c r="HTK82"/>
      <c r="HTL82"/>
      <c r="HTM82"/>
      <c r="HTN82"/>
      <c r="HTO82"/>
      <c r="HTP82"/>
      <c r="HTQ82"/>
      <c r="HTR82"/>
      <c r="HTS82"/>
      <c r="HTT82"/>
      <c r="HTU82"/>
      <c r="HTV82"/>
      <c r="HTW82"/>
      <c r="HTX82"/>
      <c r="HTY82"/>
      <c r="HTZ82"/>
      <c r="HUA82"/>
      <c r="HUB82"/>
      <c r="HUC82"/>
      <c r="HUD82"/>
      <c r="HUE82"/>
      <c r="HUF82"/>
      <c r="HUG82"/>
      <c r="HUH82"/>
      <c r="HUI82"/>
      <c r="HUJ82"/>
      <c r="HUK82"/>
      <c r="HUL82"/>
      <c r="HUM82"/>
      <c r="HUN82"/>
      <c r="HUO82"/>
      <c r="HUP82"/>
      <c r="HUQ82"/>
      <c r="HUR82"/>
      <c r="HUS82"/>
      <c r="HUT82"/>
      <c r="HUU82"/>
      <c r="HUV82"/>
      <c r="HUW82"/>
      <c r="HUX82"/>
      <c r="HUY82"/>
      <c r="HUZ82"/>
      <c r="HVA82"/>
      <c r="HVB82"/>
      <c r="HVC82"/>
      <c r="HVD82"/>
      <c r="HVE82"/>
      <c r="HVF82"/>
      <c r="HVG82"/>
      <c r="HVH82"/>
      <c r="HVI82"/>
      <c r="HVJ82"/>
      <c r="HVK82"/>
      <c r="HVL82"/>
      <c r="HVM82"/>
      <c r="HVN82"/>
      <c r="HVO82"/>
      <c r="HVP82"/>
      <c r="HVQ82"/>
      <c r="HVR82"/>
      <c r="HVS82"/>
      <c r="HVT82"/>
      <c r="HVU82"/>
      <c r="HVV82"/>
      <c r="HVW82"/>
      <c r="HVX82"/>
      <c r="HVY82"/>
      <c r="HVZ82"/>
      <c r="HWA82"/>
      <c r="HWB82"/>
      <c r="HWC82"/>
      <c r="HWD82"/>
      <c r="HWE82"/>
      <c r="HWF82"/>
      <c r="HWG82"/>
      <c r="HWH82"/>
      <c r="HWI82"/>
      <c r="HWJ82"/>
      <c r="HWK82"/>
      <c r="HWL82"/>
      <c r="HWM82"/>
      <c r="HWN82"/>
      <c r="HWO82"/>
      <c r="HWP82"/>
      <c r="HWQ82"/>
      <c r="HWR82"/>
      <c r="HWS82"/>
      <c r="HWT82"/>
      <c r="HWU82"/>
      <c r="HWV82"/>
      <c r="HWW82"/>
      <c r="HWX82"/>
      <c r="HWY82"/>
      <c r="HWZ82"/>
      <c r="HXA82"/>
      <c r="HXB82"/>
      <c r="HXC82"/>
      <c r="HXD82"/>
      <c r="HXE82"/>
      <c r="HXF82"/>
      <c r="HXG82"/>
      <c r="HXH82"/>
      <c r="HXI82"/>
      <c r="HXJ82"/>
      <c r="HXK82"/>
      <c r="HXL82"/>
      <c r="HXM82"/>
      <c r="HXN82"/>
      <c r="HXO82"/>
      <c r="HXP82"/>
      <c r="HXQ82"/>
      <c r="HXR82"/>
      <c r="HXS82"/>
      <c r="HXT82"/>
      <c r="HXU82"/>
      <c r="HXV82"/>
      <c r="HXW82"/>
      <c r="HXX82"/>
      <c r="HXY82"/>
      <c r="HXZ82"/>
      <c r="HYA82"/>
      <c r="HYB82"/>
      <c r="HYC82"/>
      <c r="HYD82"/>
      <c r="HYE82"/>
      <c r="HYF82"/>
      <c r="HYG82"/>
      <c r="HYH82"/>
      <c r="HYI82"/>
      <c r="HYJ82"/>
      <c r="HYK82"/>
      <c r="HYL82"/>
      <c r="HYM82"/>
      <c r="HYN82"/>
      <c r="HYO82"/>
      <c r="HYP82"/>
      <c r="HYQ82"/>
      <c r="HYR82"/>
      <c r="HYS82"/>
      <c r="HYT82"/>
      <c r="HYU82"/>
      <c r="HYV82"/>
      <c r="HYW82"/>
      <c r="HYX82"/>
      <c r="HYY82"/>
      <c r="HYZ82"/>
      <c r="HZA82"/>
      <c r="HZB82"/>
      <c r="HZC82"/>
      <c r="HZD82"/>
      <c r="HZE82"/>
      <c r="HZF82"/>
      <c r="HZG82"/>
      <c r="HZH82"/>
      <c r="HZI82"/>
      <c r="HZJ82"/>
      <c r="HZK82"/>
      <c r="HZL82"/>
      <c r="HZM82"/>
      <c r="HZN82"/>
      <c r="HZO82"/>
      <c r="HZP82"/>
      <c r="HZQ82"/>
      <c r="HZR82"/>
      <c r="HZS82"/>
      <c r="HZT82"/>
      <c r="HZU82"/>
      <c r="HZV82"/>
      <c r="HZW82"/>
      <c r="HZX82"/>
      <c r="HZY82"/>
      <c r="HZZ82"/>
      <c r="IAA82"/>
      <c r="IAB82"/>
      <c r="IAC82"/>
      <c r="IAD82"/>
      <c r="IAE82"/>
      <c r="IAF82"/>
      <c r="IAG82"/>
      <c r="IAH82"/>
      <c r="IAI82"/>
      <c r="IAJ82"/>
      <c r="IAK82"/>
      <c r="IAL82"/>
      <c r="IAM82"/>
      <c r="IAN82"/>
      <c r="IAO82"/>
      <c r="IAP82"/>
      <c r="IAQ82"/>
      <c r="IAR82"/>
      <c r="IAS82"/>
      <c r="IAT82"/>
      <c r="IAU82"/>
      <c r="IAV82"/>
      <c r="IAW82"/>
      <c r="IAX82"/>
      <c r="IAY82"/>
      <c r="IAZ82"/>
      <c r="IBA82"/>
      <c r="IBB82"/>
      <c r="IBC82"/>
      <c r="IBD82"/>
      <c r="IBE82"/>
      <c r="IBF82"/>
      <c r="IBG82"/>
      <c r="IBH82"/>
      <c r="IBI82"/>
      <c r="IBJ82"/>
      <c r="IBK82"/>
      <c r="IBL82"/>
      <c r="IBM82"/>
      <c r="IBN82"/>
      <c r="IBO82"/>
      <c r="IBP82"/>
      <c r="IBQ82"/>
      <c r="IBR82"/>
      <c r="IBS82"/>
      <c r="IBT82"/>
      <c r="IBU82"/>
      <c r="IBV82"/>
      <c r="IBW82"/>
      <c r="IBX82"/>
      <c r="IBY82"/>
      <c r="IBZ82"/>
      <c r="ICA82"/>
      <c r="ICB82"/>
      <c r="ICC82"/>
      <c r="ICD82"/>
      <c r="ICE82"/>
      <c r="ICF82"/>
      <c r="ICG82"/>
      <c r="ICH82"/>
      <c r="ICI82"/>
      <c r="ICJ82"/>
      <c r="ICK82"/>
      <c r="ICL82"/>
      <c r="ICM82"/>
      <c r="ICN82"/>
      <c r="ICO82"/>
      <c r="ICP82"/>
      <c r="ICQ82"/>
      <c r="ICR82"/>
      <c r="ICS82"/>
      <c r="ICT82"/>
      <c r="ICU82"/>
      <c r="ICV82"/>
      <c r="ICW82"/>
      <c r="ICX82"/>
      <c r="ICY82"/>
      <c r="ICZ82"/>
      <c r="IDA82"/>
      <c r="IDB82"/>
      <c r="IDC82"/>
      <c r="IDD82"/>
      <c r="IDE82"/>
      <c r="IDF82"/>
      <c r="IDG82"/>
      <c r="IDH82"/>
      <c r="IDI82"/>
      <c r="IDJ82"/>
      <c r="IDK82"/>
      <c r="IDL82"/>
      <c r="IDM82"/>
      <c r="IDN82"/>
      <c r="IDO82"/>
      <c r="IDP82"/>
      <c r="IDQ82"/>
      <c r="IDR82"/>
      <c r="IDS82"/>
      <c r="IDT82"/>
      <c r="IDU82"/>
      <c r="IDV82"/>
      <c r="IDW82"/>
      <c r="IDX82"/>
      <c r="IDY82"/>
      <c r="IDZ82"/>
      <c r="IEA82"/>
      <c r="IEB82"/>
      <c r="IEC82"/>
      <c r="IED82"/>
      <c r="IEE82"/>
      <c r="IEF82"/>
      <c r="IEG82"/>
      <c r="IEH82"/>
      <c r="IEI82"/>
      <c r="IEJ82"/>
      <c r="IEK82"/>
      <c r="IEL82"/>
      <c r="IEM82"/>
      <c r="IEN82"/>
      <c r="IEO82"/>
      <c r="IEP82"/>
      <c r="IEQ82"/>
      <c r="IER82"/>
      <c r="IES82"/>
      <c r="IET82"/>
      <c r="IEU82"/>
      <c r="IEV82"/>
      <c r="IEW82"/>
      <c r="IEX82"/>
      <c r="IEY82"/>
      <c r="IEZ82"/>
      <c r="IFA82"/>
      <c r="IFB82"/>
      <c r="IFC82"/>
      <c r="IFD82"/>
      <c r="IFE82"/>
      <c r="IFF82"/>
      <c r="IFG82"/>
      <c r="IFH82"/>
      <c r="IFI82"/>
      <c r="IFJ82"/>
      <c r="IFK82"/>
      <c r="IFL82"/>
      <c r="IFM82"/>
      <c r="IFN82"/>
      <c r="IFO82"/>
      <c r="IFP82"/>
      <c r="IFQ82"/>
      <c r="IFR82"/>
      <c r="IFS82"/>
      <c r="IFT82"/>
      <c r="IFU82"/>
      <c r="IFV82"/>
      <c r="IFW82"/>
      <c r="IFX82"/>
      <c r="IFY82"/>
      <c r="IFZ82"/>
      <c r="IGA82"/>
      <c r="IGB82"/>
      <c r="IGC82"/>
      <c r="IGD82"/>
      <c r="IGE82"/>
      <c r="IGF82"/>
      <c r="IGG82"/>
      <c r="IGH82"/>
      <c r="IGI82"/>
      <c r="IGJ82"/>
      <c r="IGK82"/>
      <c r="IGL82"/>
      <c r="IGM82"/>
      <c r="IGN82"/>
      <c r="IGO82"/>
      <c r="IGP82"/>
      <c r="IGQ82"/>
      <c r="IGR82"/>
      <c r="IGS82"/>
      <c r="IGT82"/>
      <c r="IGU82"/>
      <c r="IGV82"/>
      <c r="IGW82"/>
      <c r="IGX82"/>
      <c r="IGY82"/>
      <c r="IGZ82"/>
      <c r="IHA82"/>
      <c r="IHB82"/>
      <c r="IHC82"/>
      <c r="IHD82"/>
      <c r="IHE82"/>
      <c r="IHF82"/>
      <c r="IHG82"/>
      <c r="IHH82"/>
      <c r="IHI82"/>
      <c r="IHJ82"/>
      <c r="IHK82"/>
      <c r="IHL82"/>
      <c r="IHM82"/>
      <c r="IHN82"/>
      <c r="IHO82"/>
      <c r="IHP82"/>
      <c r="IHQ82"/>
      <c r="IHR82"/>
      <c r="IHS82"/>
      <c r="IHT82"/>
      <c r="IHU82"/>
      <c r="IHV82"/>
      <c r="IHW82"/>
      <c r="IHX82"/>
      <c r="IHY82"/>
      <c r="IHZ82"/>
      <c r="IIA82"/>
      <c r="IIB82"/>
      <c r="IIC82"/>
      <c r="IID82"/>
      <c r="IIE82"/>
      <c r="IIF82"/>
      <c r="IIG82"/>
      <c r="IIH82"/>
      <c r="III82"/>
      <c r="IIJ82"/>
      <c r="IIK82"/>
      <c r="IIL82"/>
      <c r="IIM82"/>
      <c r="IIN82"/>
      <c r="IIO82"/>
      <c r="IIP82"/>
      <c r="IIQ82"/>
      <c r="IIR82"/>
      <c r="IIS82"/>
      <c r="IIT82"/>
      <c r="IIU82"/>
      <c r="IIV82"/>
      <c r="IIW82"/>
      <c r="IIX82"/>
      <c r="IIY82"/>
      <c r="IIZ82"/>
      <c r="IJA82"/>
      <c r="IJB82"/>
      <c r="IJC82"/>
      <c r="IJD82"/>
      <c r="IJE82"/>
      <c r="IJF82"/>
      <c r="IJG82"/>
      <c r="IJH82"/>
      <c r="IJI82"/>
      <c r="IJJ82"/>
      <c r="IJK82"/>
      <c r="IJL82"/>
      <c r="IJM82"/>
      <c r="IJN82"/>
      <c r="IJO82"/>
      <c r="IJP82"/>
      <c r="IJQ82"/>
      <c r="IJR82"/>
      <c r="IJS82"/>
      <c r="IJT82"/>
      <c r="IJU82"/>
      <c r="IJV82"/>
      <c r="IJW82"/>
      <c r="IJX82"/>
      <c r="IJY82"/>
      <c r="IJZ82"/>
      <c r="IKA82"/>
      <c r="IKB82"/>
      <c r="IKC82"/>
      <c r="IKD82"/>
      <c r="IKE82"/>
      <c r="IKF82"/>
      <c r="IKG82"/>
      <c r="IKH82"/>
      <c r="IKI82"/>
      <c r="IKJ82"/>
      <c r="IKK82"/>
      <c r="IKL82"/>
      <c r="IKM82"/>
      <c r="IKN82"/>
      <c r="IKO82"/>
      <c r="IKP82"/>
      <c r="IKQ82"/>
      <c r="IKR82"/>
      <c r="IKS82"/>
      <c r="IKT82"/>
      <c r="IKU82"/>
      <c r="IKV82"/>
      <c r="IKW82"/>
      <c r="IKX82"/>
      <c r="IKY82"/>
      <c r="IKZ82"/>
      <c r="ILA82"/>
      <c r="ILB82"/>
      <c r="ILC82"/>
      <c r="ILD82"/>
      <c r="ILE82"/>
      <c r="ILF82"/>
      <c r="ILG82"/>
      <c r="ILH82"/>
      <c r="ILI82"/>
      <c r="ILJ82"/>
      <c r="ILK82"/>
      <c r="ILL82"/>
      <c r="ILM82"/>
      <c r="ILN82"/>
      <c r="ILO82"/>
      <c r="ILP82"/>
      <c r="ILQ82"/>
      <c r="ILR82"/>
      <c r="ILS82"/>
      <c r="ILT82"/>
      <c r="ILU82"/>
      <c r="ILV82"/>
      <c r="ILW82"/>
      <c r="ILX82"/>
      <c r="ILY82"/>
      <c r="ILZ82"/>
      <c r="IMA82"/>
      <c r="IMB82"/>
      <c r="IMC82"/>
      <c r="IMD82"/>
      <c r="IME82"/>
      <c r="IMF82"/>
      <c r="IMG82"/>
      <c r="IMH82"/>
      <c r="IMI82"/>
      <c r="IMJ82"/>
      <c r="IMK82"/>
      <c r="IML82"/>
      <c r="IMM82"/>
      <c r="IMN82"/>
      <c r="IMO82"/>
      <c r="IMP82"/>
      <c r="IMQ82"/>
      <c r="IMR82"/>
      <c r="IMS82"/>
      <c r="IMT82"/>
      <c r="IMU82"/>
      <c r="IMV82"/>
      <c r="IMW82"/>
      <c r="IMX82"/>
      <c r="IMY82"/>
      <c r="IMZ82"/>
      <c r="INA82"/>
      <c r="INB82"/>
      <c r="INC82"/>
      <c r="IND82"/>
      <c r="INE82"/>
      <c r="INF82"/>
      <c r="ING82"/>
      <c r="INH82"/>
      <c r="INI82"/>
      <c r="INJ82"/>
      <c r="INK82"/>
      <c r="INL82"/>
      <c r="INM82"/>
      <c r="INN82"/>
      <c r="INO82"/>
      <c r="INP82"/>
      <c r="INQ82"/>
      <c r="INR82"/>
      <c r="INS82"/>
      <c r="INT82"/>
      <c r="INU82"/>
      <c r="INV82"/>
      <c r="INW82"/>
      <c r="INX82"/>
      <c r="INY82"/>
      <c r="INZ82"/>
      <c r="IOA82"/>
      <c r="IOB82"/>
      <c r="IOC82"/>
      <c r="IOD82"/>
      <c r="IOE82"/>
      <c r="IOF82"/>
      <c r="IOG82"/>
      <c r="IOH82"/>
      <c r="IOI82"/>
      <c r="IOJ82"/>
      <c r="IOK82"/>
      <c r="IOL82"/>
      <c r="IOM82"/>
      <c r="ION82"/>
      <c r="IOO82"/>
      <c r="IOP82"/>
      <c r="IOQ82"/>
      <c r="IOR82"/>
      <c r="IOS82"/>
      <c r="IOT82"/>
      <c r="IOU82"/>
      <c r="IOV82"/>
      <c r="IOW82"/>
      <c r="IOX82"/>
      <c r="IOY82"/>
      <c r="IOZ82"/>
      <c r="IPA82"/>
      <c r="IPB82"/>
      <c r="IPC82"/>
      <c r="IPD82"/>
      <c r="IPE82"/>
      <c r="IPF82"/>
      <c r="IPG82"/>
      <c r="IPH82"/>
      <c r="IPI82"/>
      <c r="IPJ82"/>
      <c r="IPK82"/>
      <c r="IPL82"/>
      <c r="IPM82"/>
      <c r="IPN82"/>
      <c r="IPO82"/>
      <c r="IPP82"/>
      <c r="IPQ82"/>
      <c r="IPR82"/>
      <c r="IPS82"/>
      <c r="IPT82"/>
      <c r="IPU82"/>
      <c r="IPV82"/>
      <c r="IPW82"/>
      <c r="IPX82"/>
      <c r="IPY82"/>
      <c r="IPZ82"/>
      <c r="IQA82"/>
      <c r="IQB82"/>
      <c r="IQC82"/>
      <c r="IQD82"/>
      <c r="IQE82"/>
      <c r="IQF82"/>
      <c r="IQG82"/>
      <c r="IQH82"/>
      <c r="IQI82"/>
      <c r="IQJ82"/>
      <c r="IQK82"/>
      <c r="IQL82"/>
      <c r="IQM82"/>
      <c r="IQN82"/>
      <c r="IQO82"/>
      <c r="IQP82"/>
      <c r="IQQ82"/>
      <c r="IQR82"/>
      <c r="IQS82"/>
      <c r="IQT82"/>
      <c r="IQU82"/>
      <c r="IQV82"/>
      <c r="IQW82"/>
      <c r="IQX82"/>
      <c r="IQY82"/>
      <c r="IQZ82"/>
      <c r="IRA82"/>
      <c r="IRB82"/>
      <c r="IRC82"/>
      <c r="IRD82"/>
      <c r="IRE82"/>
      <c r="IRF82"/>
      <c r="IRG82"/>
      <c r="IRH82"/>
      <c r="IRI82"/>
      <c r="IRJ82"/>
      <c r="IRK82"/>
      <c r="IRL82"/>
      <c r="IRM82"/>
      <c r="IRN82"/>
      <c r="IRO82"/>
      <c r="IRP82"/>
      <c r="IRQ82"/>
      <c r="IRR82"/>
      <c r="IRS82"/>
      <c r="IRT82"/>
      <c r="IRU82"/>
      <c r="IRV82"/>
      <c r="IRW82"/>
      <c r="IRX82"/>
      <c r="IRY82"/>
      <c r="IRZ82"/>
      <c r="ISA82"/>
      <c r="ISB82"/>
      <c r="ISC82"/>
      <c r="ISD82"/>
      <c r="ISE82"/>
      <c r="ISF82"/>
      <c r="ISG82"/>
      <c r="ISH82"/>
      <c r="ISI82"/>
      <c r="ISJ82"/>
      <c r="ISK82"/>
      <c r="ISL82"/>
      <c r="ISM82"/>
      <c r="ISN82"/>
      <c r="ISO82"/>
      <c r="ISP82"/>
      <c r="ISQ82"/>
      <c r="ISR82"/>
      <c r="ISS82"/>
      <c r="IST82"/>
      <c r="ISU82"/>
      <c r="ISV82"/>
      <c r="ISW82"/>
      <c r="ISX82"/>
      <c r="ISY82"/>
      <c r="ISZ82"/>
      <c r="ITA82"/>
      <c r="ITB82"/>
      <c r="ITC82"/>
      <c r="ITD82"/>
      <c r="ITE82"/>
      <c r="ITF82"/>
      <c r="ITG82"/>
      <c r="ITH82"/>
      <c r="ITI82"/>
      <c r="ITJ82"/>
      <c r="ITK82"/>
      <c r="ITL82"/>
      <c r="ITM82"/>
      <c r="ITN82"/>
      <c r="ITO82"/>
      <c r="ITP82"/>
      <c r="ITQ82"/>
      <c r="ITR82"/>
      <c r="ITS82"/>
      <c r="ITT82"/>
      <c r="ITU82"/>
      <c r="ITV82"/>
      <c r="ITW82"/>
      <c r="ITX82"/>
      <c r="ITY82"/>
      <c r="ITZ82"/>
      <c r="IUA82"/>
      <c r="IUB82"/>
      <c r="IUC82"/>
      <c r="IUD82"/>
      <c r="IUE82"/>
      <c r="IUF82"/>
      <c r="IUG82"/>
      <c r="IUH82"/>
      <c r="IUI82"/>
      <c r="IUJ82"/>
      <c r="IUK82"/>
      <c r="IUL82"/>
      <c r="IUM82"/>
      <c r="IUN82"/>
      <c r="IUO82"/>
      <c r="IUP82"/>
      <c r="IUQ82"/>
      <c r="IUR82"/>
      <c r="IUS82"/>
      <c r="IUT82"/>
      <c r="IUU82"/>
      <c r="IUV82"/>
      <c r="IUW82"/>
      <c r="IUX82"/>
      <c r="IUY82"/>
      <c r="IUZ82"/>
      <c r="IVA82"/>
      <c r="IVB82"/>
      <c r="IVC82"/>
      <c r="IVD82"/>
      <c r="IVE82"/>
      <c r="IVF82"/>
      <c r="IVG82"/>
      <c r="IVH82"/>
      <c r="IVI82"/>
      <c r="IVJ82"/>
      <c r="IVK82"/>
      <c r="IVL82"/>
      <c r="IVM82"/>
      <c r="IVN82"/>
      <c r="IVO82"/>
      <c r="IVP82"/>
      <c r="IVQ82"/>
      <c r="IVR82"/>
      <c r="IVS82"/>
      <c r="IVT82"/>
      <c r="IVU82"/>
      <c r="IVV82"/>
      <c r="IVW82"/>
      <c r="IVX82"/>
      <c r="IVY82"/>
      <c r="IVZ82"/>
      <c r="IWA82"/>
      <c r="IWB82"/>
      <c r="IWC82"/>
      <c r="IWD82"/>
      <c r="IWE82"/>
      <c r="IWF82"/>
      <c r="IWG82"/>
      <c r="IWH82"/>
      <c r="IWI82"/>
      <c r="IWJ82"/>
      <c r="IWK82"/>
      <c r="IWL82"/>
      <c r="IWM82"/>
      <c r="IWN82"/>
      <c r="IWO82"/>
      <c r="IWP82"/>
      <c r="IWQ82"/>
      <c r="IWR82"/>
      <c r="IWS82"/>
      <c r="IWT82"/>
      <c r="IWU82"/>
      <c r="IWV82"/>
      <c r="IWW82"/>
      <c r="IWX82"/>
      <c r="IWY82"/>
      <c r="IWZ82"/>
      <c r="IXA82"/>
      <c r="IXB82"/>
      <c r="IXC82"/>
      <c r="IXD82"/>
      <c r="IXE82"/>
      <c r="IXF82"/>
      <c r="IXG82"/>
      <c r="IXH82"/>
      <c r="IXI82"/>
      <c r="IXJ82"/>
      <c r="IXK82"/>
      <c r="IXL82"/>
      <c r="IXM82"/>
      <c r="IXN82"/>
      <c r="IXO82"/>
      <c r="IXP82"/>
      <c r="IXQ82"/>
      <c r="IXR82"/>
      <c r="IXS82"/>
      <c r="IXT82"/>
      <c r="IXU82"/>
      <c r="IXV82"/>
      <c r="IXW82"/>
      <c r="IXX82"/>
      <c r="IXY82"/>
      <c r="IXZ82"/>
      <c r="IYA82"/>
      <c r="IYB82"/>
      <c r="IYC82"/>
      <c r="IYD82"/>
      <c r="IYE82"/>
      <c r="IYF82"/>
      <c r="IYG82"/>
      <c r="IYH82"/>
      <c r="IYI82"/>
      <c r="IYJ82"/>
      <c r="IYK82"/>
      <c r="IYL82"/>
      <c r="IYM82"/>
      <c r="IYN82"/>
      <c r="IYO82"/>
      <c r="IYP82"/>
      <c r="IYQ82"/>
      <c r="IYR82"/>
      <c r="IYS82"/>
      <c r="IYT82"/>
      <c r="IYU82"/>
      <c r="IYV82"/>
      <c r="IYW82"/>
      <c r="IYX82"/>
      <c r="IYY82"/>
      <c r="IYZ82"/>
      <c r="IZA82"/>
      <c r="IZB82"/>
      <c r="IZC82"/>
      <c r="IZD82"/>
      <c r="IZE82"/>
      <c r="IZF82"/>
      <c r="IZG82"/>
      <c r="IZH82"/>
      <c r="IZI82"/>
      <c r="IZJ82"/>
      <c r="IZK82"/>
      <c r="IZL82"/>
      <c r="IZM82"/>
      <c r="IZN82"/>
      <c r="IZO82"/>
      <c r="IZP82"/>
      <c r="IZQ82"/>
      <c r="IZR82"/>
      <c r="IZS82"/>
      <c r="IZT82"/>
      <c r="IZU82"/>
      <c r="IZV82"/>
      <c r="IZW82"/>
      <c r="IZX82"/>
      <c r="IZY82"/>
      <c r="IZZ82"/>
      <c r="JAA82"/>
      <c r="JAB82"/>
      <c r="JAC82"/>
      <c r="JAD82"/>
      <c r="JAE82"/>
      <c r="JAF82"/>
      <c r="JAG82"/>
      <c r="JAH82"/>
      <c r="JAI82"/>
      <c r="JAJ82"/>
      <c r="JAK82"/>
      <c r="JAL82"/>
      <c r="JAM82"/>
      <c r="JAN82"/>
      <c r="JAO82"/>
      <c r="JAP82"/>
      <c r="JAQ82"/>
      <c r="JAR82"/>
      <c r="JAS82"/>
      <c r="JAT82"/>
      <c r="JAU82"/>
      <c r="JAV82"/>
      <c r="JAW82"/>
      <c r="JAX82"/>
      <c r="JAY82"/>
      <c r="JAZ82"/>
      <c r="JBA82"/>
      <c r="JBB82"/>
      <c r="JBC82"/>
      <c r="JBD82"/>
      <c r="JBE82"/>
      <c r="JBF82"/>
      <c r="JBG82"/>
      <c r="JBH82"/>
      <c r="JBI82"/>
      <c r="JBJ82"/>
      <c r="JBK82"/>
      <c r="JBL82"/>
      <c r="JBM82"/>
      <c r="JBN82"/>
      <c r="JBO82"/>
      <c r="JBP82"/>
      <c r="JBQ82"/>
      <c r="JBR82"/>
      <c r="JBS82"/>
      <c r="JBT82"/>
      <c r="JBU82"/>
      <c r="JBV82"/>
      <c r="JBW82"/>
      <c r="JBX82"/>
      <c r="JBY82"/>
      <c r="JBZ82"/>
      <c r="JCA82"/>
      <c r="JCB82"/>
      <c r="JCC82"/>
      <c r="JCD82"/>
      <c r="JCE82"/>
      <c r="JCF82"/>
      <c r="JCG82"/>
      <c r="JCH82"/>
      <c r="JCI82"/>
      <c r="JCJ82"/>
      <c r="JCK82"/>
      <c r="JCL82"/>
      <c r="JCM82"/>
      <c r="JCN82"/>
      <c r="JCO82"/>
      <c r="JCP82"/>
      <c r="JCQ82"/>
      <c r="JCR82"/>
      <c r="JCS82"/>
      <c r="JCT82"/>
      <c r="JCU82"/>
      <c r="JCV82"/>
      <c r="JCW82"/>
      <c r="JCX82"/>
      <c r="JCY82"/>
      <c r="JCZ82"/>
      <c r="JDA82"/>
      <c r="JDB82"/>
      <c r="JDC82"/>
      <c r="JDD82"/>
      <c r="JDE82"/>
      <c r="JDF82"/>
      <c r="JDG82"/>
      <c r="JDH82"/>
      <c r="JDI82"/>
      <c r="JDJ82"/>
      <c r="JDK82"/>
      <c r="JDL82"/>
      <c r="JDM82"/>
      <c r="JDN82"/>
      <c r="JDO82"/>
      <c r="JDP82"/>
      <c r="JDQ82"/>
      <c r="JDR82"/>
      <c r="JDS82"/>
      <c r="JDT82"/>
      <c r="JDU82"/>
      <c r="JDV82"/>
      <c r="JDW82"/>
      <c r="JDX82"/>
      <c r="JDY82"/>
      <c r="JDZ82"/>
      <c r="JEA82"/>
      <c r="JEB82"/>
      <c r="JEC82"/>
      <c r="JED82"/>
      <c r="JEE82"/>
      <c r="JEF82"/>
      <c r="JEG82"/>
      <c r="JEH82"/>
      <c r="JEI82"/>
      <c r="JEJ82"/>
      <c r="JEK82"/>
      <c r="JEL82"/>
      <c r="JEM82"/>
      <c r="JEN82"/>
      <c r="JEO82"/>
      <c r="JEP82"/>
      <c r="JEQ82"/>
      <c r="JER82"/>
      <c r="JES82"/>
      <c r="JET82"/>
      <c r="JEU82"/>
      <c r="JEV82"/>
      <c r="JEW82"/>
      <c r="JEX82"/>
      <c r="JEY82"/>
      <c r="JEZ82"/>
      <c r="JFA82"/>
      <c r="JFB82"/>
      <c r="JFC82"/>
      <c r="JFD82"/>
      <c r="JFE82"/>
      <c r="JFF82"/>
      <c r="JFG82"/>
      <c r="JFH82"/>
      <c r="JFI82"/>
      <c r="JFJ82"/>
      <c r="JFK82"/>
      <c r="JFL82"/>
      <c r="JFM82"/>
      <c r="JFN82"/>
      <c r="JFO82"/>
      <c r="JFP82"/>
      <c r="JFQ82"/>
      <c r="JFR82"/>
      <c r="JFS82"/>
      <c r="JFT82"/>
      <c r="JFU82"/>
      <c r="JFV82"/>
      <c r="JFW82"/>
      <c r="JFX82"/>
      <c r="JFY82"/>
      <c r="JFZ82"/>
      <c r="JGA82"/>
      <c r="JGB82"/>
      <c r="JGC82"/>
      <c r="JGD82"/>
      <c r="JGE82"/>
      <c r="JGF82"/>
      <c r="JGG82"/>
      <c r="JGH82"/>
      <c r="JGI82"/>
      <c r="JGJ82"/>
      <c r="JGK82"/>
      <c r="JGL82"/>
      <c r="JGM82"/>
      <c r="JGN82"/>
      <c r="JGO82"/>
      <c r="JGP82"/>
      <c r="JGQ82"/>
      <c r="JGR82"/>
      <c r="JGS82"/>
      <c r="JGT82"/>
      <c r="JGU82"/>
      <c r="JGV82"/>
      <c r="JGW82"/>
      <c r="JGX82"/>
      <c r="JGY82"/>
      <c r="JGZ82"/>
      <c r="JHA82"/>
      <c r="JHB82"/>
      <c r="JHC82"/>
      <c r="JHD82"/>
      <c r="JHE82"/>
      <c r="JHF82"/>
      <c r="JHG82"/>
      <c r="JHH82"/>
      <c r="JHI82"/>
      <c r="JHJ82"/>
      <c r="JHK82"/>
      <c r="JHL82"/>
      <c r="JHM82"/>
      <c r="JHN82"/>
      <c r="JHO82"/>
      <c r="JHP82"/>
      <c r="JHQ82"/>
      <c r="JHR82"/>
      <c r="JHS82"/>
      <c r="JHT82"/>
      <c r="JHU82"/>
      <c r="JHV82"/>
      <c r="JHW82"/>
      <c r="JHX82"/>
      <c r="JHY82"/>
      <c r="JHZ82"/>
      <c r="JIA82"/>
      <c r="JIB82"/>
      <c r="JIC82"/>
      <c r="JID82"/>
      <c r="JIE82"/>
      <c r="JIF82"/>
      <c r="JIG82"/>
      <c r="JIH82"/>
      <c r="JII82"/>
      <c r="JIJ82"/>
      <c r="JIK82"/>
      <c r="JIL82"/>
      <c r="JIM82"/>
      <c r="JIN82"/>
      <c r="JIO82"/>
      <c r="JIP82"/>
      <c r="JIQ82"/>
      <c r="JIR82"/>
      <c r="JIS82"/>
      <c r="JIT82"/>
      <c r="JIU82"/>
      <c r="JIV82"/>
      <c r="JIW82"/>
      <c r="JIX82"/>
      <c r="JIY82"/>
      <c r="JIZ82"/>
      <c r="JJA82"/>
      <c r="JJB82"/>
      <c r="JJC82"/>
      <c r="JJD82"/>
      <c r="JJE82"/>
      <c r="JJF82"/>
      <c r="JJG82"/>
      <c r="JJH82"/>
      <c r="JJI82"/>
      <c r="JJJ82"/>
      <c r="JJK82"/>
      <c r="JJL82"/>
      <c r="JJM82"/>
      <c r="JJN82"/>
      <c r="JJO82"/>
      <c r="JJP82"/>
      <c r="JJQ82"/>
      <c r="JJR82"/>
      <c r="JJS82"/>
      <c r="JJT82"/>
      <c r="JJU82"/>
      <c r="JJV82"/>
      <c r="JJW82"/>
      <c r="JJX82"/>
      <c r="JJY82"/>
      <c r="JJZ82"/>
      <c r="JKA82"/>
      <c r="JKB82"/>
      <c r="JKC82"/>
      <c r="JKD82"/>
      <c r="JKE82"/>
      <c r="JKF82"/>
      <c r="JKG82"/>
      <c r="JKH82"/>
      <c r="JKI82"/>
      <c r="JKJ82"/>
      <c r="JKK82"/>
      <c r="JKL82"/>
      <c r="JKM82"/>
      <c r="JKN82"/>
      <c r="JKO82"/>
      <c r="JKP82"/>
      <c r="JKQ82"/>
      <c r="JKR82"/>
      <c r="JKS82"/>
      <c r="JKT82"/>
      <c r="JKU82"/>
      <c r="JKV82"/>
      <c r="JKW82"/>
      <c r="JKX82"/>
      <c r="JKY82"/>
      <c r="JKZ82"/>
      <c r="JLA82"/>
      <c r="JLB82"/>
      <c r="JLC82"/>
      <c r="JLD82"/>
      <c r="JLE82"/>
      <c r="JLF82"/>
      <c r="JLG82"/>
      <c r="JLH82"/>
      <c r="JLI82"/>
      <c r="JLJ82"/>
      <c r="JLK82"/>
      <c r="JLL82"/>
      <c r="JLM82"/>
      <c r="JLN82"/>
      <c r="JLO82"/>
      <c r="JLP82"/>
      <c r="JLQ82"/>
      <c r="JLR82"/>
      <c r="JLS82"/>
      <c r="JLT82"/>
      <c r="JLU82"/>
      <c r="JLV82"/>
      <c r="JLW82"/>
      <c r="JLX82"/>
      <c r="JLY82"/>
      <c r="JLZ82"/>
      <c r="JMA82"/>
      <c r="JMB82"/>
      <c r="JMC82"/>
      <c r="JMD82"/>
      <c r="JME82"/>
      <c r="JMF82"/>
      <c r="JMG82"/>
      <c r="JMH82"/>
      <c r="JMI82"/>
      <c r="JMJ82"/>
      <c r="JMK82"/>
      <c r="JML82"/>
      <c r="JMM82"/>
      <c r="JMN82"/>
      <c r="JMO82"/>
      <c r="JMP82"/>
      <c r="JMQ82"/>
      <c r="JMR82"/>
      <c r="JMS82"/>
      <c r="JMT82"/>
      <c r="JMU82"/>
      <c r="JMV82"/>
      <c r="JMW82"/>
      <c r="JMX82"/>
      <c r="JMY82"/>
      <c r="JMZ82"/>
      <c r="JNA82"/>
      <c r="JNB82"/>
      <c r="JNC82"/>
      <c r="JND82"/>
      <c r="JNE82"/>
      <c r="JNF82"/>
      <c r="JNG82"/>
      <c r="JNH82"/>
      <c r="JNI82"/>
      <c r="JNJ82"/>
      <c r="JNK82"/>
      <c r="JNL82"/>
      <c r="JNM82"/>
      <c r="JNN82"/>
      <c r="JNO82"/>
      <c r="JNP82"/>
      <c r="JNQ82"/>
      <c r="JNR82"/>
      <c r="JNS82"/>
      <c r="JNT82"/>
      <c r="JNU82"/>
      <c r="JNV82"/>
      <c r="JNW82"/>
      <c r="JNX82"/>
      <c r="JNY82"/>
      <c r="JNZ82"/>
      <c r="JOA82"/>
      <c r="JOB82"/>
      <c r="JOC82"/>
      <c r="JOD82"/>
      <c r="JOE82"/>
      <c r="JOF82"/>
      <c r="JOG82"/>
      <c r="JOH82"/>
      <c r="JOI82"/>
      <c r="JOJ82"/>
      <c r="JOK82"/>
      <c r="JOL82"/>
      <c r="JOM82"/>
      <c r="JON82"/>
      <c r="JOO82"/>
      <c r="JOP82"/>
      <c r="JOQ82"/>
      <c r="JOR82"/>
      <c r="JOS82"/>
      <c r="JOT82"/>
      <c r="JOU82"/>
      <c r="JOV82"/>
      <c r="JOW82"/>
      <c r="JOX82"/>
      <c r="JOY82"/>
      <c r="JOZ82"/>
      <c r="JPA82"/>
      <c r="JPB82"/>
      <c r="JPC82"/>
      <c r="JPD82"/>
      <c r="JPE82"/>
      <c r="JPF82"/>
      <c r="JPG82"/>
      <c r="JPH82"/>
      <c r="JPI82"/>
      <c r="JPJ82"/>
      <c r="JPK82"/>
      <c r="JPL82"/>
      <c r="JPM82"/>
      <c r="JPN82"/>
      <c r="JPO82"/>
      <c r="JPP82"/>
      <c r="JPQ82"/>
      <c r="JPR82"/>
      <c r="JPS82"/>
      <c r="JPT82"/>
      <c r="JPU82"/>
      <c r="JPV82"/>
      <c r="JPW82"/>
      <c r="JPX82"/>
      <c r="JPY82"/>
      <c r="JPZ82"/>
      <c r="JQA82"/>
      <c r="JQB82"/>
      <c r="JQC82"/>
      <c r="JQD82"/>
      <c r="JQE82"/>
      <c r="JQF82"/>
      <c r="JQG82"/>
      <c r="JQH82"/>
      <c r="JQI82"/>
      <c r="JQJ82"/>
      <c r="JQK82"/>
      <c r="JQL82"/>
      <c r="JQM82"/>
      <c r="JQN82"/>
      <c r="JQO82"/>
      <c r="JQP82"/>
      <c r="JQQ82"/>
      <c r="JQR82"/>
      <c r="JQS82"/>
      <c r="JQT82"/>
      <c r="JQU82"/>
      <c r="JQV82"/>
      <c r="JQW82"/>
      <c r="JQX82"/>
      <c r="JQY82"/>
      <c r="JQZ82"/>
      <c r="JRA82"/>
      <c r="JRB82"/>
      <c r="JRC82"/>
      <c r="JRD82"/>
      <c r="JRE82"/>
      <c r="JRF82"/>
      <c r="JRG82"/>
      <c r="JRH82"/>
      <c r="JRI82"/>
      <c r="JRJ82"/>
      <c r="JRK82"/>
      <c r="JRL82"/>
      <c r="JRM82"/>
      <c r="JRN82"/>
      <c r="JRO82"/>
      <c r="JRP82"/>
      <c r="JRQ82"/>
      <c r="JRR82"/>
      <c r="JRS82"/>
      <c r="JRT82"/>
      <c r="JRU82"/>
      <c r="JRV82"/>
      <c r="JRW82"/>
      <c r="JRX82"/>
      <c r="JRY82"/>
      <c r="JRZ82"/>
      <c r="JSA82"/>
      <c r="JSB82"/>
      <c r="JSC82"/>
      <c r="JSD82"/>
      <c r="JSE82"/>
      <c r="JSF82"/>
      <c r="JSG82"/>
      <c r="JSH82"/>
      <c r="JSI82"/>
      <c r="JSJ82"/>
      <c r="JSK82"/>
      <c r="JSL82"/>
      <c r="JSM82"/>
      <c r="JSN82"/>
      <c r="JSO82"/>
      <c r="JSP82"/>
      <c r="JSQ82"/>
      <c r="JSR82"/>
      <c r="JSS82"/>
      <c r="JST82"/>
      <c r="JSU82"/>
      <c r="JSV82"/>
      <c r="JSW82"/>
      <c r="JSX82"/>
      <c r="JSY82"/>
      <c r="JSZ82"/>
      <c r="JTA82"/>
      <c r="JTB82"/>
      <c r="JTC82"/>
      <c r="JTD82"/>
      <c r="JTE82"/>
      <c r="JTF82"/>
      <c r="JTG82"/>
      <c r="JTH82"/>
      <c r="JTI82"/>
      <c r="JTJ82"/>
      <c r="JTK82"/>
      <c r="JTL82"/>
      <c r="JTM82"/>
      <c r="JTN82"/>
      <c r="JTO82"/>
      <c r="JTP82"/>
      <c r="JTQ82"/>
      <c r="JTR82"/>
      <c r="JTS82"/>
      <c r="JTT82"/>
      <c r="JTU82"/>
      <c r="JTV82"/>
      <c r="JTW82"/>
      <c r="JTX82"/>
      <c r="JTY82"/>
      <c r="JTZ82"/>
      <c r="JUA82"/>
      <c r="JUB82"/>
      <c r="JUC82"/>
      <c r="JUD82"/>
      <c r="JUE82"/>
      <c r="JUF82"/>
      <c r="JUG82"/>
      <c r="JUH82"/>
      <c r="JUI82"/>
      <c r="JUJ82"/>
      <c r="JUK82"/>
      <c r="JUL82"/>
      <c r="JUM82"/>
      <c r="JUN82"/>
      <c r="JUO82"/>
      <c r="JUP82"/>
      <c r="JUQ82"/>
      <c r="JUR82"/>
      <c r="JUS82"/>
      <c r="JUT82"/>
      <c r="JUU82"/>
      <c r="JUV82"/>
      <c r="JUW82"/>
      <c r="JUX82"/>
      <c r="JUY82"/>
      <c r="JUZ82"/>
      <c r="JVA82"/>
      <c r="JVB82"/>
      <c r="JVC82"/>
      <c r="JVD82"/>
      <c r="JVE82"/>
      <c r="JVF82"/>
      <c r="JVG82"/>
      <c r="JVH82"/>
      <c r="JVI82"/>
      <c r="JVJ82"/>
      <c r="JVK82"/>
      <c r="JVL82"/>
      <c r="JVM82"/>
      <c r="JVN82"/>
      <c r="JVO82"/>
      <c r="JVP82"/>
      <c r="JVQ82"/>
      <c r="JVR82"/>
      <c r="JVS82"/>
      <c r="JVT82"/>
      <c r="JVU82"/>
      <c r="JVV82"/>
      <c r="JVW82"/>
      <c r="JVX82"/>
      <c r="JVY82"/>
      <c r="JVZ82"/>
      <c r="JWA82"/>
      <c r="JWB82"/>
      <c r="JWC82"/>
      <c r="JWD82"/>
      <c r="JWE82"/>
      <c r="JWF82"/>
      <c r="JWG82"/>
      <c r="JWH82"/>
      <c r="JWI82"/>
      <c r="JWJ82"/>
      <c r="JWK82"/>
      <c r="JWL82"/>
      <c r="JWM82"/>
      <c r="JWN82"/>
      <c r="JWO82"/>
      <c r="JWP82"/>
      <c r="JWQ82"/>
      <c r="JWR82"/>
      <c r="JWS82"/>
      <c r="JWT82"/>
      <c r="JWU82"/>
      <c r="JWV82"/>
      <c r="JWW82"/>
      <c r="JWX82"/>
      <c r="JWY82"/>
      <c r="JWZ82"/>
      <c r="JXA82"/>
      <c r="JXB82"/>
      <c r="JXC82"/>
      <c r="JXD82"/>
      <c r="JXE82"/>
      <c r="JXF82"/>
      <c r="JXG82"/>
      <c r="JXH82"/>
      <c r="JXI82"/>
      <c r="JXJ82"/>
      <c r="JXK82"/>
      <c r="JXL82"/>
      <c r="JXM82"/>
      <c r="JXN82"/>
      <c r="JXO82"/>
      <c r="JXP82"/>
      <c r="JXQ82"/>
      <c r="JXR82"/>
      <c r="JXS82"/>
      <c r="JXT82"/>
      <c r="JXU82"/>
      <c r="JXV82"/>
      <c r="JXW82"/>
      <c r="JXX82"/>
      <c r="JXY82"/>
      <c r="JXZ82"/>
      <c r="JYA82"/>
      <c r="JYB82"/>
      <c r="JYC82"/>
      <c r="JYD82"/>
      <c r="JYE82"/>
      <c r="JYF82"/>
      <c r="JYG82"/>
      <c r="JYH82"/>
      <c r="JYI82"/>
      <c r="JYJ82"/>
      <c r="JYK82"/>
      <c r="JYL82"/>
      <c r="JYM82"/>
      <c r="JYN82"/>
      <c r="JYO82"/>
      <c r="JYP82"/>
      <c r="JYQ82"/>
      <c r="JYR82"/>
      <c r="JYS82"/>
      <c r="JYT82"/>
      <c r="JYU82"/>
      <c r="JYV82"/>
      <c r="JYW82"/>
      <c r="JYX82"/>
      <c r="JYY82"/>
      <c r="JYZ82"/>
      <c r="JZA82"/>
      <c r="JZB82"/>
      <c r="JZC82"/>
      <c r="JZD82"/>
      <c r="JZE82"/>
      <c r="JZF82"/>
      <c r="JZG82"/>
      <c r="JZH82"/>
      <c r="JZI82"/>
      <c r="JZJ82"/>
      <c r="JZK82"/>
      <c r="JZL82"/>
      <c r="JZM82"/>
      <c r="JZN82"/>
      <c r="JZO82"/>
      <c r="JZP82"/>
      <c r="JZQ82"/>
      <c r="JZR82"/>
      <c r="JZS82"/>
      <c r="JZT82"/>
      <c r="JZU82"/>
      <c r="JZV82"/>
      <c r="JZW82"/>
      <c r="JZX82"/>
      <c r="JZY82"/>
      <c r="JZZ82"/>
      <c r="KAA82"/>
      <c r="KAB82"/>
      <c r="KAC82"/>
      <c r="KAD82"/>
      <c r="KAE82"/>
      <c r="KAF82"/>
      <c r="KAG82"/>
      <c r="KAH82"/>
      <c r="KAI82"/>
      <c r="KAJ82"/>
      <c r="KAK82"/>
      <c r="KAL82"/>
      <c r="KAM82"/>
      <c r="KAN82"/>
      <c r="KAO82"/>
      <c r="KAP82"/>
      <c r="KAQ82"/>
      <c r="KAR82"/>
      <c r="KAS82"/>
      <c r="KAT82"/>
      <c r="KAU82"/>
      <c r="KAV82"/>
      <c r="KAW82"/>
      <c r="KAX82"/>
      <c r="KAY82"/>
      <c r="KAZ82"/>
      <c r="KBA82"/>
      <c r="KBB82"/>
      <c r="KBC82"/>
      <c r="KBD82"/>
      <c r="KBE82"/>
      <c r="KBF82"/>
      <c r="KBG82"/>
      <c r="KBH82"/>
      <c r="KBI82"/>
      <c r="KBJ82"/>
      <c r="KBK82"/>
      <c r="KBL82"/>
      <c r="KBM82"/>
      <c r="KBN82"/>
      <c r="KBO82"/>
      <c r="KBP82"/>
      <c r="KBQ82"/>
      <c r="KBR82"/>
      <c r="KBS82"/>
      <c r="KBT82"/>
      <c r="KBU82"/>
      <c r="KBV82"/>
      <c r="KBW82"/>
      <c r="KBX82"/>
      <c r="KBY82"/>
      <c r="KBZ82"/>
      <c r="KCA82"/>
      <c r="KCB82"/>
      <c r="KCC82"/>
      <c r="KCD82"/>
      <c r="KCE82"/>
      <c r="KCF82"/>
      <c r="KCG82"/>
      <c r="KCH82"/>
      <c r="KCI82"/>
      <c r="KCJ82"/>
      <c r="KCK82"/>
      <c r="KCL82"/>
      <c r="KCM82"/>
      <c r="KCN82"/>
      <c r="KCO82"/>
      <c r="KCP82"/>
      <c r="KCQ82"/>
      <c r="KCR82"/>
      <c r="KCS82"/>
      <c r="KCT82"/>
      <c r="KCU82"/>
      <c r="KCV82"/>
      <c r="KCW82"/>
      <c r="KCX82"/>
      <c r="KCY82"/>
      <c r="KCZ82"/>
      <c r="KDA82"/>
      <c r="KDB82"/>
      <c r="KDC82"/>
      <c r="KDD82"/>
      <c r="KDE82"/>
      <c r="KDF82"/>
      <c r="KDG82"/>
      <c r="KDH82"/>
      <c r="KDI82"/>
      <c r="KDJ82"/>
      <c r="KDK82"/>
      <c r="KDL82"/>
      <c r="KDM82"/>
      <c r="KDN82"/>
      <c r="KDO82"/>
      <c r="KDP82"/>
      <c r="KDQ82"/>
      <c r="KDR82"/>
      <c r="KDS82"/>
      <c r="KDT82"/>
      <c r="KDU82"/>
      <c r="KDV82"/>
      <c r="KDW82"/>
      <c r="KDX82"/>
      <c r="KDY82"/>
      <c r="KDZ82"/>
      <c r="KEA82"/>
      <c r="KEB82"/>
      <c r="KEC82"/>
      <c r="KED82"/>
      <c r="KEE82"/>
      <c r="KEF82"/>
      <c r="KEG82"/>
      <c r="KEH82"/>
      <c r="KEI82"/>
      <c r="KEJ82"/>
      <c r="KEK82"/>
      <c r="KEL82"/>
      <c r="KEM82"/>
      <c r="KEN82"/>
      <c r="KEO82"/>
      <c r="KEP82"/>
      <c r="KEQ82"/>
      <c r="KER82"/>
      <c r="KES82"/>
      <c r="KET82"/>
      <c r="KEU82"/>
      <c r="KEV82"/>
      <c r="KEW82"/>
      <c r="KEX82"/>
      <c r="KEY82"/>
      <c r="KEZ82"/>
      <c r="KFA82"/>
      <c r="KFB82"/>
      <c r="KFC82"/>
      <c r="KFD82"/>
      <c r="KFE82"/>
      <c r="KFF82"/>
      <c r="KFG82"/>
      <c r="KFH82"/>
      <c r="KFI82"/>
      <c r="KFJ82"/>
      <c r="KFK82"/>
      <c r="KFL82"/>
      <c r="KFM82"/>
      <c r="KFN82"/>
      <c r="KFO82"/>
      <c r="KFP82"/>
      <c r="KFQ82"/>
      <c r="KFR82"/>
      <c r="KFS82"/>
      <c r="KFT82"/>
      <c r="KFU82"/>
      <c r="KFV82"/>
      <c r="KFW82"/>
      <c r="KFX82"/>
      <c r="KFY82"/>
      <c r="KFZ82"/>
      <c r="KGA82"/>
      <c r="KGB82"/>
      <c r="KGC82"/>
      <c r="KGD82"/>
      <c r="KGE82"/>
      <c r="KGF82"/>
      <c r="KGG82"/>
      <c r="KGH82"/>
      <c r="KGI82"/>
      <c r="KGJ82"/>
      <c r="KGK82"/>
      <c r="KGL82"/>
      <c r="KGM82"/>
      <c r="KGN82"/>
      <c r="KGO82"/>
      <c r="KGP82"/>
      <c r="KGQ82"/>
      <c r="KGR82"/>
      <c r="KGS82"/>
      <c r="KGT82"/>
      <c r="KGU82"/>
      <c r="KGV82"/>
      <c r="KGW82"/>
      <c r="KGX82"/>
      <c r="KGY82"/>
      <c r="KGZ82"/>
      <c r="KHA82"/>
      <c r="KHB82"/>
      <c r="KHC82"/>
      <c r="KHD82"/>
      <c r="KHE82"/>
      <c r="KHF82"/>
      <c r="KHG82"/>
      <c r="KHH82"/>
      <c r="KHI82"/>
      <c r="KHJ82"/>
      <c r="KHK82"/>
      <c r="KHL82"/>
      <c r="KHM82"/>
      <c r="KHN82"/>
      <c r="KHO82"/>
      <c r="KHP82"/>
      <c r="KHQ82"/>
      <c r="KHR82"/>
      <c r="KHS82"/>
      <c r="KHT82"/>
      <c r="KHU82"/>
      <c r="KHV82"/>
      <c r="KHW82"/>
      <c r="KHX82"/>
      <c r="KHY82"/>
      <c r="KHZ82"/>
      <c r="KIA82"/>
      <c r="KIB82"/>
      <c r="KIC82"/>
      <c r="KID82"/>
      <c r="KIE82"/>
      <c r="KIF82"/>
      <c r="KIG82"/>
      <c r="KIH82"/>
      <c r="KII82"/>
      <c r="KIJ82"/>
      <c r="KIK82"/>
      <c r="KIL82"/>
      <c r="KIM82"/>
      <c r="KIN82"/>
      <c r="KIO82"/>
      <c r="KIP82"/>
      <c r="KIQ82"/>
      <c r="KIR82"/>
      <c r="KIS82"/>
      <c r="KIT82"/>
      <c r="KIU82"/>
      <c r="KIV82"/>
      <c r="KIW82"/>
      <c r="KIX82"/>
      <c r="KIY82"/>
      <c r="KIZ82"/>
      <c r="KJA82"/>
      <c r="KJB82"/>
      <c r="KJC82"/>
      <c r="KJD82"/>
      <c r="KJE82"/>
      <c r="KJF82"/>
      <c r="KJG82"/>
      <c r="KJH82"/>
      <c r="KJI82"/>
      <c r="KJJ82"/>
      <c r="KJK82"/>
      <c r="KJL82"/>
      <c r="KJM82"/>
      <c r="KJN82"/>
      <c r="KJO82"/>
      <c r="KJP82"/>
      <c r="KJQ82"/>
      <c r="KJR82"/>
      <c r="KJS82"/>
      <c r="KJT82"/>
      <c r="KJU82"/>
      <c r="KJV82"/>
      <c r="KJW82"/>
      <c r="KJX82"/>
      <c r="KJY82"/>
      <c r="KJZ82"/>
      <c r="KKA82"/>
      <c r="KKB82"/>
      <c r="KKC82"/>
      <c r="KKD82"/>
      <c r="KKE82"/>
      <c r="KKF82"/>
      <c r="KKG82"/>
      <c r="KKH82"/>
      <c r="KKI82"/>
      <c r="KKJ82"/>
      <c r="KKK82"/>
      <c r="KKL82"/>
      <c r="KKM82"/>
      <c r="KKN82"/>
      <c r="KKO82"/>
      <c r="KKP82"/>
      <c r="KKQ82"/>
      <c r="KKR82"/>
      <c r="KKS82"/>
      <c r="KKT82"/>
      <c r="KKU82"/>
      <c r="KKV82"/>
      <c r="KKW82"/>
      <c r="KKX82"/>
      <c r="KKY82"/>
      <c r="KKZ82"/>
      <c r="KLA82"/>
      <c r="KLB82"/>
      <c r="KLC82"/>
      <c r="KLD82"/>
      <c r="KLE82"/>
      <c r="KLF82"/>
      <c r="KLG82"/>
      <c r="KLH82"/>
      <c r="KLI82"/>
      <c r="KLJ82"/>
      <c r="KLK82"/>
      <c r="KLL82"/>
      <c r="KLM82"/>
      <c r="KLN82"/>
      <c r="KLO82"/>
      <c r="KLP82"/>
      <c r="KLQ82"/>
      <c r="KLR82"/>
      <c r="KLS82"/>
      <c r="KLT82"/>
      <c r="KLU82"/>
      <c r="KLV82"/>
      <c r="KLW82"/>
      <c r="KLX82"/>
      <c r="KLY82"/>
      <c r="KLZ82"/>
      <c r="KMA82"/>
      <c r="KMB82"/>
      <c r="KMC82"/>
      <c r="KMD82"/>
      <c r="KME82"/>
      <c r="KMF82"/>
      <c r="KMG82"/>
      <c r="KMH82"/>
      <c r="KMI82"/>
      <c r="KMJ82"/>
      <c r="KMK82"/>
      <c r="KML82"/>
      <c r="KMM82"/>
      <c r="KMN82"/>
      <c r="KMO82"/>
      <c r="KMP82"/>
      <c r="KMQ82"/>
      <c r="KMR82"/>
      <c r="KMS82"/>
      <c r="KMT82"/>
      <c r="KMU82"/>
      <c r="KMV82"/>
      <c r="KMW82"/>
      <c r="KMX82"/>
      <c r="KMY82"/>
      <c r="KMZ82"/>
      <c r="KNA82"/>
      <c r="KNB82"/>
      <c r="KNC82"/>
      <c r="KND82"/>
      <c r="KNE82"/>
      <c r="KNF82"/>
      <c r="KNG82"/>
      <c r="KNH82"/>
      <c r="KNI82"/>
      <c r="KNJ82"/>
      <c r="KNK82"/>
      <c r="KNL82"/>
      <c r="KNM82"/>
      <c r="KNN82"/>
      <c r="KNO82"/>
      <c r="KNP82"/>
      <c r="KNQ82"/>
      <c r="KNR82"/>
      <c r="KNS82"/>
      <c r="KNT82"/>
      <c r="KNU82"/>
      <c r="KNV82"/>
      <c r="KNW82"/>
      <c r="KNX82"/>
      <c r="KNY82"/>
      <c r="KNZ82"/>
      <c r="KOA82"/>
      <c r="KOB82"/>
      <c r="KOC82"/>
      <c r="KOD82"/>
      <c r="KOE82"/>
      <c r="KOF82"/>
      <c r="KOG82"/>
      <c r="KOH82"/>
      <c r="KOI82"/>
      <c r="KOJ82"/>
      <c r="KOK82"/>
      <c r="KOL82"/>
      <c r="KOM82"/>
      <c r="KON82"/>
      <c r="KOO82"/>
      <c r="KOP82"/>
      <c r="KOQ82"/>
      <c r="KOR82"/>
      <c r="KOS82"/>
      <c r="KOT82"/>
      <c r="KOU82"/>
      <c r="KOV82"/>
      <c r="KOW82"/>
      <c r="KOX82"/>
      <c r="KOY82"/>
      <c r="KOZ82"/>
      <c r="KPA82"/>
      <c r="KPB82"/>
      <c r="KPC82"/>
      <c r="KPD82"/>
      <c r="KPE82"/>
      <c r="KPF82"/>
      <c r="KPG82"/>
      <c r="KPH82"/>
      <c r="KPI82"/>
      <c r="KPJ82"/>
      <c r="KPK82"/>
      <c r="KPL82"/>
      <c r="KPM82"/>
      <c r="KPN82"/>
      <c r="KPO82"/>
      <c r="KPP82"/>
      <c r="KPQ82"/>
      <c r="KPR82"/>
      <c r="KPS82"/>
      <c r="KPT82"/>
      <c r="KPU82"/>
      <c r="KPV82"/>
      <c r="KPW82"/>
      <c r="KPX82"/>
      <c r="KPY82"/>
      <c r="KPZ82"/>
      <c r="KQA82"/>
      <c r="KQB82"/>
      <c r="KQC82"/>
      <c r="KQD82"/>
      <c r="KQE82"/>
      <c r="KQF82"/>
      <c r="KQG82"/>
      <c r="KQH82"/>
      <c r="KQI82"/>
      <c r="KQJ82"/>
      <c r="KQK82"/>
      <c r="KQL82"/>
      <c r="KQM82"/>
      <c r="KQN82"/>
      <c r="KQO82"/>
      <c r="KQP82"/>
      <c r="KQQ82"/>
      <c r="KQR82"/>
      <c r="KQS82"/>
      <c r="KQT82"/>
      <c r="KQU82"/>
      <c r="KQV82"/>
      <c r="KQW82"/>
      <c r="KQX82"/>
      <c r="KQY82"/>
      <c r="KQZ82"/>
      <c r="KRA82"/>
      <c r="KRB82"/>
      <c r="KRC82"/>
      <c r="KRD82"/>
      <c r="KRE82"/>
      <c r="KRF82"/>
      <c r="KRG82"/>
      <c r="KRH82"/>
      <c r="KRI82"/>
      <c r="KRJ82"/>
      <c r="KRK82"/>
      <c r="KRL82"/>
      <c r="KRM82"/>
      <c r="KRN82"/>
      <c r="KRO82"/>
      <c r="KRP82"/>
      <c r="KRQ82"/>
      <c r="KRR82"/>
      <c r="KRS82"/>
      <c r="KRT82"/>
      <c r="KRU82"/>
      <c r="KRV82"/>
      <c r="KRW82"/>
      <c r="KRX82"/>
      <c r="KRY82"/>
      <c r="KRZ82"/>
      <c r="KSA82"/>
      <c r="KSB82"/>
      <c r="KSC82"/>
      <c r="KSD82"/>
      <c r="KSE82"/>
      <c r="KSF82"/>
      <c r="KSG82"/>
      <c r="KSH82"/>
      <c r="KSI82"/>
      <c r="KSJ82"/>
      <c r="KSK82"/>
      <c r="KSL82"/>
      <c r="KSM82"/>
      <c r="KSN82"/>
      <c r="KSO82"/>
      <c r="KSP82"/>
      <c r="KSQ82"/>
      <c r="KSR82"/>
      <c r="KSS82"/>
      <c r="KST82"/>
      <c r="KSU82"/>
      <c r="KSV82"/>
      <c r="KSW82"/>
      <c r="KSX82"/>
      <c r="KSY82"/>
      <c r="KSZ82"/>
      <c r="KTA82"/>
      <c r="KTB82"/>
      <c r="KTC82"/>
      <c r="KTD82"/>
      <c r="KTE82"/>
      <c r="KTF82"/>
      <c r="KTG82"/>
      <c r="KTH82"/>
      <c r="KTI82"/>
      <c r="KTJ82"/>
      <c r="KTK82"/>
      <c r="KTL82"/>
      <c r="KTM82"/>
      <c r="KTN82"/>
      <c r="KTO82"/>
      <c r="KTP82"/>
      <c r="KTQ82"/>
      <c r="KTR82"/>
      <c r="KTS82"/>
      <c r="KTT82"/>
      <c r="KTU82"/>
      <c r="KTV82"/>
      <c r="KTW82"/>
      <c r="KTX82"/>
      <c r="KTY82"/>
      <c r="KTZ82"/>
      <c r="KUA82"/>
      <c r="KUB82"/>
      <c r="KUC82"/>
      <c r="KUD82"/>
      <c r="KUE82"/>
      <c r="KUF82"/>
      <c r="KUG82"/>
      <c r="KUH82"/>
      <c r="KUI82"/>
      <c r="KUJ82"/>
      <c r="KUK82"/>
      <c r="KUL82"/>
      <c r="KUM82"/>
      <c r="KUN82"/>
      <c r="KUO82"/>
      <c r="KUP82"/>
      <c r="KUQ82"/>
      <c r="KUR82"/>
      <c r="KUS82"/>
      <c r="KUT82"/>
      <c r="KUU82"/>
      <c r="KUV82"/>
      <c r="KUW82"/>
      <c r="KUX82"/>
      <c r="KUY82"/>
      <c r="KUZ82"/>
      <c r="KVA82"/>
      <c r="KVB82"/>
      <c r="KVC82"/>
      <c r="KVD82"/>
      <c r="KVE82"/>
      <c r="KVF82"/>
      <c r="KVG82"/>
      <c r="KVH82"/>
      <c r="KVI82"/>
      <c r="KVJ82"/>
      <c r="KVK82"/>
      <c r="KVL82"/>
      <c r="KVM82"/>
      <c r="KVN82"/>
      <c r="KVO82"/>
      <c r="KVP82"/>
      <c r="KVQ82"/>
      <c r="KVR82"/>
      <c r="KVS82"/>
      <c r="KVT82"/>
      <c r="KVU82"/>
      <c r="KVV82"/>
      <c r="KVW82"/>
      <c r="KVX82"/>
      <c r="KVY82"/>
      <c r="KVZ82"/>
      <c r="KWA82"/>
      <c r="KWB82"/>
      <c r="KWC82"/>
      <c r="KWD82"/>
      <c r="KWE82"/>
      <c r="KWF82"/>
      <c r="KWG82"/>
      <c r="KWH82"/>
      <c r="KWI82"/>
      <c r="KWJ82"/>
      <c r="KWK82"/>
      <c r="KWL82"/>
      <c r="KWM82"/>
      <c r="KWN82"/>
      <c r="KWO82"/>
      <c r="KWP82"/>
      <c r="KWQ82"/>
      <c r="KWR82"/>
      <c r="KWS82"/>
      <c r="KWT82"/>
      <c r="KWU82"/>
      <c r="KWV82"/>
      <c r="KWW82"/>
      <c r="KWX82"/>
      <c r="KWY82"/>
      <c r="KWZ82"/>
      <c r="KXA82"/>
      <c r="KXB82"/>
      <c r="KXC82"/>
      <c r="KXD82"/>
      <c r="KXE82"/>
      <c r="KXF82"/>
      <c r="KXG82"/>
      <c r="KXH82"/>
      <c r="KXI82"/>
      <c r="KXJ82"/>
      <c r="KXK82"/>
      <c r="KXL82"/>
      <c r="KXM82"/>
      <c r="KXN82"/>
      <c r="KXO82"/>
      <c r="KXP82"/>
      <c r="KXQ82"/>
      <c r="KXR82"/>
      <c r="KXS82"/>
      <c r="KXT82"/>
      <c r="KXU82"/>
      <c r="KXV82"/>
      <c r="KXW82"/>
      <c r="KXX82"/>
      <c r="KXY82"/>
      <c r="KXZ82"/>
      <c r="KYA82"/>
      <c r="KYB82"/>
      <c r="KYC82"/>
      <c r="KYD82"/>
      <c r="KYE82"/>
      <c r="KYF82"/>
      <c r="KYG82"/>
      <c r="KYH82"/>
      <c r="KYI82"/>
      <c r="KYJ82"/>
      <c r="KYK82"/>
      <c r="KYL82"/>
      <c r="KYM82"/>
      <c r="KYN82"/>
      <c r="KYO82"/>
      <c r="KYP82"/>
      <c r="KYQ82"/>
      <c r="KYR82"/>
      <c r="KYS82"/>
      <c r="KYT82"/>
      <c r="KYU82"/>
      <c r="KYV82"/>
      <c r="KYW82"/>
      <c r="KYX82"/>
      <c r="KYY82"/>
      <c r="KYZ82"/>
      <c r="KZA82"/>
      <c r="KZB82"/>
      <c r="KZC82"/>
      <c r="KZD82"/>
      <c r="KZE82"/>
      <c r="KZF82"/>
      <c r="KZG82"/>
      <c r="KZH82"/>
      <c r="KZI82"/>
      <c r="KZJ82"/>
      <c r="KZK82"/>
      <c r="KZL82"/>
      <c r="KZM82"/>
      <c r="KZN82"/>
      <c r="KZO82"/>
      <c r="KZP82"/>
      <c r="KZQ82"/>
      <c r="KZR82"/>
      <c r="KZS82"/>
      <c r="KZT82"/>
      <c r="KZU82"/>
      <c r="KZV82"/>
      <c r="KZW82"/>
      <c r="KZX82"/>
      <c r="KZY82"/>
      <c r="KZZ82"/>
      <c r="LAA82"/>
      <c r="LAB82"/>
      <c r="LAC82"/>
      <c r="LAD82"/>
      <c r="LAE82"/>
      <c r="LAF82"/>
      <c r="LAG82"/>
      <c r="LAH82"/>
      <c r="LAI82"/>
      <c r="LAJ82"/>
      <c r="LAK82"/>
      <c r="LAL82"/>
      <c r="LAM82"/>
      <c r="LAN82"/>
      <c r="LAO82"/>
      <c r="LAP82"/>
      <c r="LAQ82"/>
      <c r="LAR82"/>
      <c r="LAS82"/>
      <c r="LAT82"/>
      <c r="LAU82"/>
      <c r="LAV82"/>
      <c r="LAW82"/>
      <c r="LAX82"/>
      <c r="LAY82"/>
      <c r="LAZ82"/>
      <c r="LBA82"/>
      <c r="LBB82"/>
      <c r="LBC82"/>
      <c r="LBD82"/>
      <c r="LBE82"/>
      <c r="LBF82"/>
      <c r="LBG82"/>
      <c r="LBH82"/>
      <c r="LBI82"/>
      <c r="LBJ82"/>
      <c r="LBK82"/>
      <c r="LBL82"/>
      <c r="LBM82"/>
      <c r="LBN82"/>
      <c r="LBO82"/>
      <c r="LBP82"/>
      <c r="LBQ82"/>
      <c r="LBR82"/>
      <c r="LBS82"/>
      <c r="LBT82"/>
      <c r="LBU82"/>
      <c r="LBV82"/>
      <c r="LBW82"/>
      <c r="LBX82"/>
      <c r="LBY82"/>
      <c r="LBZ82"/>
      <c r="LCA82"/>
      <c r="LCB82"/>
      <c r="LCC82"/>
      <c r="LCD82"/>
      <c r="LCE82"/>
      <c r="LCF82"/>
      <c r="LCG82"/>
      <c r="LCH82"/>
      <c r="LCI82"/>
      <c r="LCJ82"/>
      <c r="LCK82"/>
      <c r="LCL82"/>
      <c r="LCM82"/>
      <c r="LCN82"/>
      <c r="LCO82"/>
      <c r="LCP82"/>
      <c r="LCQ82"/>
      <c r="LCR82"/>
      <c r="LCS82"/>
      <c r="LCT82"/>
      <c r="LCU82"/>
      <c r="LCV82"/>
      <c r="LCW82"/>
      <c r="LCX82"/>
      <c r="LCY82"/>
      <c r="LCZ82"/>
      <c r="LDA82"/>
      <c r="LDB82"/>
      <c r="LDC82"/>
      <c r="LDD82"/>
      <c r="LDE82"/>
      <c r="LDF82"/>
      <c r="LDG82"/>
      <c r="LDH82"/>
      <c r="LDI82"/>
      <c r="LDJ82"/>
      <c r="LDK82"/>
      <c r="LDL82"/>
      <c r="LDM82"/>
      <c r="LDN82"/>
      <c r="LDO82"/>
      <c r="LDP82"/>
      <c r="LDQ82"/>
      <c r="LDR82"/>
      <c r="LDS82"/>
      <c r="LDT82"/>
      <c r="LDU82"/>
      <c r="LDV82"/>
      <c r="LDW82"/>
      <c r="LDX82"/>
      <c r="LDY82"/>
      <c r="LDZ82"/>
      <c r="LEA82"/>
      <c r="LEB82"/>
      <c r="LEC82"/>
      <c r="LED82"/>
      <c r="LEE82"/>
      <c r="LEF82"/>
      <c r="LEG82"/>
      <c r="LEH82"/>
      <c r="LEI82"/>
      <c r="LEJ82"/>
      <c r="LEK82"/>
      <c r="LEL82"/>
      <c r="LEM82"/>
      <c r="LEN82"/>
      <c r="LEO82"/>
      <c r="LEP82"/>
      <c r="LEQ82"/>
      <c r="LER82"/>
      <c r="LES82"/>
      <c r="LET82"/>
      <c r="LEU82"/>
      <c r="LEV82"/>
      <c r="LEW82"/>
      <c r="LEX82"/>
      <c r="LEY82"/>
      <c r="LEZ82"/>
      <c r="LFA82"/>
      <c r="LFB82"/>
      <c r="LFC82"/>
      <c r="LFD82"/>
      <c r="LFE82"/>
      <c r="LFF82"/>
      <c r="LFG82"/>
      <c r="LFH82"/>
      <c r="LFI82"/>
      <c r="LFJ82"/>
      <c r="LFK82"/>
      <c r="LFL82"/>
      <c r="LFM82"/>
      <c r="LFN82"/>
      <c r="LFO82"/>
      <c r="LFP82"/>
      <c r="LFQ82"/>
      <c r="LFR82"/>
      <c r="LFS82"/>
      <c r="LFT82"/>
      <c r="LFU82"/>
      <c r="LFV82"/>
      <c r="LFW82"/>
      <c r="LFX82"/>
      <c r="LFY82"/>
      <c r="LFZ82"/>
      <c r="LGA82"/>
      <c r="LGB82"/>
      <c r="LGC82"/>
      <c r="LGD82"/>
      <c r="LGE82"/>
      <c r="LGF82"/>
      <c r="LGG82"/>
      <c r="LGH82"/>
      <c r="LGI82"/>
      <c r="LGJ82"/>
      <c r="LGK82"/>
      <c r="LGL82"/>
      <c r="LGM82"/>
      <c r="LGN82"/>
      <c r="LGO82"/>
      <c r="LGP82"/>
      <c r="LGQ82"/>
      <c r="LGR82"/>
      <c r="LGS82"/>
      <c r="LGT82"/>
      <c r="LGU82"/>
      <c r="LGV82"/>
      <c r="LGW82"/>
      <c r="LGX82"/>
      <c r="LGY82"/>
      <c r="LGZ82"/>
      <c r="LHA82"/>
      <c r="LHB82"/>
      <c r="LHC82"/>
      <c r="LHD82"/>
      <c r="LHE82"/>
      <c r="LHF82"/>
      <c r="LHG82"/>
      <c r="LHH82"/>
      <c r="LHI82"/>
      <c r="LHJ82"/>
      <c r="LHK82"/>
      <c r="LHL82"/>
      <c r="LHM82"/>
      <c r="LHN82"/>
      <c r="LHO82"/>
      <c r="LHP82"/>
      <c r="LHQ82"/>
      <c r="LHR82"/>
      <c r="LHS82"/>
      <c r="LHT82"/>
      <c r="LHU82"/>
      <c r="LHV82"/>
      <c r="LHW82"/>
      <c r="LHX82"/>
      <c r="LHY82"/>
      <c r="LHZ82"/>
      <c r="LIA82"/>
      <c r="LIB82"/>
      <c r="LIC82"/>
      <c r="LID82"/>
      <c r="LIE82"/>
      <c r="LIF82"/>
      <c r="LIG82"/>
      <c r="LIH82"/>
      <c r="LII82"/>
      <c r="LIJ82"/>
      <c r="LIK82"/>
      <c r="LIL82"/>
      <c r="LIM82"/>
      <c r="LIN82"/>
      <c r="LIO82"/>
      <c r="LIP82"/>
      <c r="LIQ82"/>
      <c r="LIR82"/>
      <c r="LIS82"/>
      <c r="LIT82"/>
      <c r="LIU82"/>
      <c r="LIV82"/>
      <c r="LIW82"/>
      <c r="LIX82"/>
      <c r="LIY82"/>
      <c r="LIZ82"/>
      <c r="LJA82"/>
      <c r="LJB82"/>
      <c r="LJC82"/>
      <c r="LJD82"/>
      <c r="LJE82"/>
      <c r="LJF82"/>
      <c r="LJG82"/>
      <c r="LJH82"/>
      <c r="LJI82"/>
      <c r="LJJ82"/>
      <c r="LJK82"/>
      <c r="LJL82"/>
      <c r="LJM82"/>
      <c r="LJN82"/>
      <c r="LJO82"/>
      <c r="LJP82"/>
      <c r="LJQ82"/>
      <c r="LJR82"/>
      <c r="LJS82"/>
      <c r="LJT82"/>
      <c r="LJU82"/>
      <c r="LJV82"/>
      <c r="LJW82"/>
      <c r="LJX82"/>
      <c r="LJY82"/>
      <c r="LJZ82"/>
      <c r="LKA82"/>
      <c r="LKB82"/>
      <c r="LKC82"/>
      <c r="LKD82"/>
      <c r="LKE82"/>
      <c r="LKF82"/>
      <c r="LKG82"/>
      <c r="LKH82"/>
      <c r="LKI82"/>
      <c r="LKJ82"/>
      <c r="LKK82"/>
      <c r="LKL82"/>
      <c r="LKM82"/>
      <c r="LKN82"/>
      <c r="LKO82"/>
      <c r="LKP82"/>
      <c r="LKQ82"/>
      <c r="LKR82"/>
      <c r="LKS82"/>
      <c r="LKT82"/>
      <c r="LKU82"/>
      <c r="LKV82"/>
      <c r="LKW82"/>
      <c r="LKX82"/>
      <c r="LKY82"/>
      <c r="LKZ82"/>
      <c r="LLA82"/>
      <c r="LLB82"/>
      <c r="LLC82"/>
      <c r="LLD82"/>
      <c r="LLE82"/>
      <c r="LLF82"/>
      <c r="LLG82"/>
      <c r="LLH82"/>
      <c r="LLI82"/>
      <c r="LLJ82"/>
      <c r="LLK82"/>
      <c r="LLL82"/>
      <c r="LLM82"/>
      <c r="LLN82"/>
      <c r="LLO82"/>
      <c r="LLP82"/>
      <c r="LLQ82"/>
      <c r="LLR82"/>
      <c r="LLS82"/>
      <c r="LLT82"/>
      <c r="LLU82"/>
      <c r="LLV82"/>
      <c r="LLW82"/>
      <c r="LLX82"/>
      <c r="LLY82"/>
      <c r="LLZ82"/>
      <c r="LMA82"/>
      <c r="LMB82"/>
      <c r="LMC82"/>
      <c r="LMD82"/>
      <c r="LME82"/>
      <c r="LMF82"/>
      <c r="LMG82"/>
      <c r="LMH82"/>
      <c r="LMI82"/>
      <c r="LMJ82"/>
      <c r="LMK82"/>
      <c r="LML82"/>
      <c r="LMM82"/>
      <c r="LMN82"/>
      <c r="LMO82"/>
      <c r="LMP82"/>
      <c r="LMQ82"/>
      <c r="LMR82"/>
      <c r="LMS82"/>
      <c r="LMT82"/>
      <c r="LMU82"/>
      <c r="LMV82"/>
      <c r="LMW82"/>
      <c r="LMX82"/>
      <c r="LMY82"/>
      <c r="LMZ82"/>
      <c r="LNA82"/>
      <c r="LNB82"/>
      <c r="LNC82"/>
      <c r="LND82"/>
      <c r="LNE82"/>
      <c r="LNF82"/>
      <c r="LNG82"/>
      <c r="LNH82"/>
      <c r="LNI82"/>
      <c r="LNJ82"/>
      <c r="LNK82"/>
      <c r="LNL82"/>
      <c r="LNM82"/>
      <c r="LNN82"/>
      <c r="LNO82"/>
      <c r="LNP82"/>
      <c r="LNQ82"/>
      <c r="LNR82"/>
      <c r="LNS82"/>
      <c r="LNT82"/>
      <c r="LNU82"/>
      <c r="LNV82"/>
      <c r="LNW82"/>
      <c r="LNX82"/>
      <c r="LNY82"/>
      <c r="LNZ82"/>
      <c r="LOA82"/>
      <c r="LOB82"/>
      <c r="LOC82"/>
      <c r="LOD82"/>
      <c r="LOE82"/>
      <c r="LOF82"/>
      <c r="LOG82"/>
      <c r="LOH82"/>
      <c r="LOI82"/>
      <c r="LOJ82"/>
      <c r="LOK82"/>
      <c r="LOL82"/>
      <c r="LOM82"/>
      <c r="LON82"/>
      <c r="LOO82"/>
      <c r="LOP82"/>
      <c r="LOQ82"/>
      <c r="LOR82"/>
      <c r="LOS82"/>
      <c r="LOT82"/>
      <c r="LOU82"/>
      <c r="LOV82"/>
      <c r="LOW82"/>
      <c r="LOX82"/>
      <c r="LOY82"/>
      <c r="LOZ82"/>
      <c r="LPA82"/>
      <c r="LPB82"/>
      <c r="LPC82"/>
      <c r="LPD82"/>
      <c r="LPE82"/>
      <c r="LPF82"/>
      <c r="LPG82"/>
      <c r="LPH82"/>
      <c r="LPI82"/>
      <c r="LPJ82"/>
      <c r="LPK82"/>
      <c r="LPL82"/>
      <c r="LPM82"/>
      <c r="LPN82"/>
      <c r="LPO82"/>
      <c r="LPP82"/>
      <c r="LPQ82"/>
      <c r="LPR82"/>
      <c r="LPS82"/>
      <c r="LPT82"/>
      <c r="LPU82"/>
      <c r="LPV82"/>
      <c r="LPW82"/>
      <c r="LPX82"/>
      <c r="LPY82"/>
      <c r="LPZ82"/>
      <c r="LQA82"/>
      <c r="LQB82"/>
      <c r="LQC82"/>
      <c r="LQD82"/>
      <c r="LQE82"/>
      <c r="LQF82"/>
      <c r="LQG82"/>
      <c r="LQH82"/>
      <c r="LQI82"/>
      <c r="LQJ82"/>
      <c r="LQK82"/>
      <c r="LQL82"/>
      <c r="LQM82"/>
      <c r="LQN82"/>
      <c r="LQO82"/>
      <c r="LQP82"/>
      <c r="LQQ82"/>
      <c r="LQR82"/>
      <c r="LQS82"/>
      <c r="LQT82"/>
      <c r="LQU82"/>
      <c r="LQV82"/>
      <c r="LQW82"/>
      <c r="LQX82"/>
      <c r="LQY82"/>
      <c r="LQZ82"/>
      <c r="LRA82"/>
      <c r="LRB82"/>
      <c r="LRC82"/>
      <c r="LRD82"/>
      <c r="LRE82"/>
      <c r="LRF82"/>
      <c r="LRG82"/>
      <c r="LRH82"/>
      <c r="LRI82"/>
      <c r="LRJ82"/>
      <c r="LRK82"/>
      <c r="LRL82"/>
      <c r="LRM82"/>
      <c r="LRN82"/>
      <c r="LRO82"/>
      <c r="LRP82"/>
      <c r="LRQ82"/>
      <c r="LRR82"/>
      <c r="LRS82"/>
      <c r="LRT82"/>
      <c r="LRU82"/>
      <c r="LRV82"/>
      <c r="LRW82"/>
      <c r="LRX82"/>
      <c r="LRY82"/>
      <c r="LRZ82"/>
      <c r="LSA82"/>
      <c r="LSB82"/>
      <c r="LSC82"/>
      <c r="LSD82"/>
      <c r="LSE82"/>
      <c r="LSF82"/>
      <c r="LSG82"/>
      <c r="LSH82"/>
      <c r="LSI82"/>
      <c r="LSJ82"/>
      <c r="LSK82"/>
      <c r="LSL82"/>
      <c r="LSM82"/>
      <c r="LSN82"/>
      <c r="LSO82"/>
      <c r="LSP82"/>
      <c r="LSQ82"/>
      <c r="LSR82"/>
      <c r="LSS82"/>
      <c r="LST82"/>
      <c r="LSU82"/>
      <c r="LSV82"/>
      <c r="LSW82"/>
      <c r="LSX82"/>
      <c r="LSY82"/>
      <c r="LSZ82"/>
      <c r="LTA82"/>
      <c r="LTB82"/>
      <c r="LTC82"/>
      <c r="LTD82"/>
      <c r="LTE82"/>
      <c r="LTF82"/>
      <c r="LTG82"/>
      <c r="LTH82"/>
      <c r="LTI82"/>
      <c r="LTJ82"/>
      <c r="LTK82"/>
      <c r="LTL82"/>
      <c r="LTM82"/>
      <c r="LTN82"/>
      <c r="LTO82"/>
      <c r="LTP82"/>
      <c r="LTQ82"/>
      <c r="LTR82"/>
      <c r="LTS82"/>
      <c r="LTT82"/>
      <c r="LTU82"/>
      <c r="LTV82"/>
      <c r="LTW82"/>
      <c r="LTX82"/>
      <c r="LTY82"/>
      <c r="LTZ82"/>
      <c r="LUA82"/>
      <c r="LUB82"/>
      <c r="LUC82"/>
      <c r="LUD82"/>
      <c r="LUE82"/>
      <c r="LUF82"/>
      <c r="LUG82"/>
      <c r="LUH82"/>
      <c r="LUI82"/>
      <c r="LUJ82"/>
      <c r="LUK82"/>
      <c r="LUL82"/>
      <c r="LUM82"/>
      <c r="LUN82"/>
      <c r="LUO82"/>
      <c r="LUP82"/>
      <c r="LUQ82"/>
      <c r="LUR82"/>
      <c r="LUS82"/>
      <c r="LUT82"/>
      <c r="LUU82"/>
      <c r="LUV82"/>
      <c r="LUW82"/>
      <c r="LUX82"/>
      <c r="LUY82"/>
      <c r="LUZ82"/>
      <c r="LVA82"/>
      <c r="LVB82"/>
      <c r="LVC82"/>
      <c r="LVD82"/>
      <c r="LVE82"/>
      <c r="LVF82"/>
      <c r="LVG82"/>
      <c r="LVH82"/>
      <c r="LVI82"/>
      <c r="LVJ82"/>
      <c r="LVK82"/>
      <c r="LVL82"/>
      <c r="LVM82"/>
      <c r="LVN82"/>
      <c r="LVO82"/>
      <c r="LVP82"/>
      <c r="LVQ82"/>
      <c r="LVR82"/>
      <c r="LVS82"/>
      <c r="LVT82"/>
      <c r="LVU82"/>
      <c r="LVV82"/>
      <c r="LVW82"/>
      <c r="LVX82"/>
      <c r="LVY82"/>
      <c r="LVZ82"/>
      <c r="LWA82"/>
      <c r="LWB82"/>
      <c r="LWC82"/>
      <c r="LWD82"/>
      <c r="LWE82"/>
      <c r="LWF82"/>
      <c r="LWG82"/>
      <c r="LWH82"/>
      <c r="LWI82"/>
      <c r="LWJ82"/>
      <c r="LWK82"/>
      <c r="LWL82"/>
      <c r="LWM82"/>
      <c r="LWN82"/>
      <c r="LWO82"/>
      <c r="LWP82"/>
      <c r="LWQ82"/>
      <c r="LWR82"/>
      <c r="LWS82"/>
      <c r="LWT82"/>
      <c r="LWU82"/>
      <c r="LWV82"/>
      <c r="LWW82"/>
      <c r="LWX82"/>
      <c r="LWY82"/>
      <c r="LWZ82"/>
      <c r="LXA82"/>
      <c r="LXB82"/>
      <c r="LXC82"/>
      <c r="LXD82"/>
      <c r="LXE82"/>
      <c r="LXF82"/>
      <c r="LXG82"/>
      <c r="LXH82"/>
      <c r="LXI82"/>
      <c r="LXJ82"/>
      <c r="LXK82"/>
      <c r="LXL82"/>
      <c r="LXM82"/>
      <c r="LXN82"/>
      <c r="LXO82"/>
      <c r="LXP82"/>
      <c r="LXQ82"/>
      <c r="LXR82"/>
      <c r="LXS82"/>
      <c r="LXT82"/>
      <c r="LXU82"/>
      <c r="LXV82"/>
      <c r="LXW82"/>
      <c r="LXX82"/>
      <c r="LXY82"/>
      <c r="LXZ82"/>
      <c r="LYA82"/>
      <c r="LYB82"/>
      <c r="LYC82"/>
      <c r="LYD82"/>
      <c r="LYE82"/>
      <c r="LYF82"/>
      <c r="LYG82"/>
      <c r="LYH82"/>
      <c r="LYI82"/>
      <c r="LYJ82"/>
      <c r="LYK82"/>
      <c r="LYL82"/>
      <c r="LYM82"/>
      <c r="LYN82"/>
      <c r="LYO82"/>
      <c r="LYP82"/>
      <c r="LYQ82"/>
      <c r="LYR82"/>
      <c r="LYS82"/>
      <c r="LYT82"/>
      <c r="LYU82"/>
      <c r="LYV82"/>
      <c r="LYW82"/>
      <c r="LYX82"/>
      <c r="LYY82"/>
      <c r="LYZ82"/>
      <c r="LZA82"/>
      <c r="LZB82"/>
      <c r="LZC82"/>
      <c r="LZD82"/>
      <c r="LZE82"/>
      <c r="LZF82"/>
      <c r="LZG82"/>
      <c r="LZH82"/>
      <c r="LZI82"/>
      <c r="LZJ82"/>
      <c r="LZK82"/>
      <c r="LZL82"/>
      <c r="LZM82"/>
      <c r="LZN82"/>
      <c r="LZO82"/>
      <c r="LZP82"/>
      <c r="LZQ82"/>
      <c r="LZR82"/>
      <c r="LZS82"/>
      <c r="LZT82"/>
      <c r="LZU82"/>
      <c r="LZV82"/>
      <c r="LZW82"/>
      <c r="LZX82"/>
      <c r="LZY82"/>
      <c r="LZZ82"/>
      <c r="MAA82"/>
      <c r="MAB82"/>
      <c r="MAC82"/>
      <c r="MAD82"/>
      <c r="MAE82"/>
      <c r="MAF82"/>
      <c r="MAG82"/>
      <c r="MAH82"/>
      <c r="MAI82"/>
      <c r="MAJ82"/>
      <c r="MAK82"/>
      <c r="MAL82"/>
      <c r="MAM82"/>
      <c r="MAN82"/>
      <c r="MAO82"/>
      <c r="MAP82"/>
      <c r="MAQ82"/>
      <c r="MAR82"/>
      <c r="MAS82"/>
      <c r="MAT82"/>
      <c r="MAU82"/>
      <c r="MAV82"/>
      <c r="MAW82"/>
      <c r="MAX82"/>
      <c r="MAY82"/>
      <c r="MAZ82"/>
      <c r="MBA82"/>
      <c r="MBB82"/>
      <c r="MBC82"/>
      <c r="MBD82"/>
      <c r="MBE82"/>
      <c r="MBF82"/>
      <c r="MBG82"/>
      <c r="MBH82"/>
      <c r="MBI82"/>
      <c r="MBJ82"/>
      <c r="MBK82"/>
      <c r="MBL82"/>
      <c r="MBM82"/>
      <c r="MBN82"/>
      <c r="MBO82"/>
      <c r="MBP82"/>
      <c r="MBQ82"/>
      <c r="MBR82"/>
      <c r="MBS82"/>
      <c r="MBT82"/>
      <c r="MBU82"/>
      <c r="MBV82"/>
      <c r="MBW82"/>
      <c r="MBX82"/>
      <c r="MBY82"/>
      <c r="MBZ82"/>
      <c r="MCA82"/>
      <c r="MCB82"/>
      <c r="MCC82"/>
      <c r="MCD82"/>
      <c r="MCE82"/>
      <c r="MCF82"/>
      <c r="MCG82"/>
      <c r="MCH82"/>
      <c r="MCI82"/>
      <c r="MCJ82"/>
      <c r="MCK82"/>
      <c r="MCL82"/>
      <c r="MCM82"/>
      <c r="MCN82"/>
      <c r="MCO82"/>
      <c r="MCP82"/>
      <c r="MCQ82"/>
      <c r="MCR82"/>
      <c r="MCS82"/>
      <c r="MCT82"/>
      <c r="MCU82"/>
      <c r="MCV82"/>
      <c r="MCW82"/>
      <c r="MCX82"/>
      <c r="MCY82"/>
      <c r="MCZ82"/>
      <c r="MDA82"/>
      <c r="MDB82"/>
      <c r="MDC82"/>
      <c r="MDD82"/>
      <c r="MDE82"/>
      <c r="MDF82"/>
      <c r="MDG82"/>
      <c r="MDH82"/>
      <c r="MDI82"/>
      <c r="MDJ82"/>
      <c r="MDK82"/>
      <c r="MDL82"/>
      <c r="MDM82"/>
      <c r="MDN82"/>
      <c r="MDO82"/>
      <c r="MDP82"/>
      <c r="MDQ82"/>
      <c r="MDR82"/>
      <c r="MDS82"/>
      <c r="MDT82"/>
      <c r="MDU82"/>
      <c r="MDV82"/>
      <c r="MDW82"/>
      <c r="MDX82"/>
      <c r="MDY82"/>
      <c r="MDZ82"/>
      <c r="MEA82"/>
      <c r="MEB82"/>
      <c r="MEC82"/>
      <c r="MED82"/>
      <c r="MEE82"/>
      <c r="MEF82"/>
      <c r="MEG82"/>
      <c r="MEH82"/>
      <c r="MEI82"/>
      <c r="MEJ82"/>
      <c r="MEK82"/>
      <c r="MEL82"/>
      <c r="MEM82"/>
      <c r="MEN82"/>
      <c r="MEO82"/>
      <c r="MEP82"/>
      <c r="MEQ82"/>
      <c r="MER82"/>
      <c r="MES82"/>
      <c r="MET82"/>
      <c r="MEU82"/>
      <c r="MEV82"/>
      <c r="MEW82"/>
      <c r="MEX82"/>
      <c r="MEY82"/>
      <c r="MEZ82"/>
      <c r="MFA82"/>
      <c r="MFB82"/>
      <c r="MFC82"/>
      <c r="MFD82"/>
      <c r="MFE82"/>
      <c r="MFF82"/>
      <c r="MFG82"/>
      <c r="MFH82"/>
      <c r="MFI82"/>
      <c r="MFJ82"/>
      <c r="MFK82"/>
      <c r="MFL82"/>
      <c r="MFM82"/>
      <c r="MFN82"/>
      <c r="MFO82"/>
      <c r="MFP82"/>
      <c r="MFQ82"/>
      <c r="MFR82"/>
      <c r="MFS82"/>
      <c r="MFT82"/>
      <c r="MFU82"/>
      <c r="MFV82"/>
      <c r="MFW82"/>
      <c r="MFX82"/>
      <c r="MFY82"/>
      <c r="MFZ82"/>
      <c r="MGA82"/>
      <c r="MGB82"/>
      <c r="MGC82"/>
      <c r="MGD82"/>
      <c r="MGE82"/>
      <c r="MGF82"/>
      <c r="MGG82"/>
      <c r="MGH82"/>
      <c r="MGI82"/>
      <c r="MGJ82"/>
      <c r="MGK82"/>
      <c r="MGL82"/>
      <c r="MGM82"/>
      <c r="MGN82"/>
      <c r="MGO82"/>
      <c r="MGP82"/>
      <c r="MGQ82"/>
      <c r="MGR82"/>
      <c r="MGS82"/>
      <c r="MGT82"/>
      <c r="MGU82"/>
      <c r="MGV82"/>
      <c r="MGW82"/>
      <c r="MGX82"/>
      <c r="MGY82"/>
      <c r="MGZ82"/>
      <c r="MHA82"/>
      <c r="MHB82"/>
      <c r="MHC82"/>
      <c r="MHD82"/>
      <c r="MHE82"/>
      <c r="MHF82"/>
      <c r="MHG82"/>
      <c r="MHH82"/>
      <c r="MHI82"/>
      <c r="MHJ82"/>
      <c r="MHK82"/>
      <c r="MHL82"/>
      <c r="MHM82"/>
      <c r="MHN82"/>
      <c r="MHO82"/>
      <c r="MHP82"/>
      <c r="MHQ82"/>
      <c r="MHR82"/>
      <c r="MHS82"/>
      <c r="MHT82"/>
      <c r="MHU82"/>
      <c r="MHV82"/>
      <c r="MHW82"/>
      <c r="MHX82"/>
      <c r="MHY82"/>
      <c r="MHZ82"/>
      <c r="MIA82"/>
      <c r="MIB82"/>
      <c r="MIC82"/>
      <c r="MID82"/>
      <c r="MIE82"/>
      <c r="MIF82"/>
      <c r="MIG82"/>
      <c r="MIH82"/>
      <c r="MII82"/>
      <c r="MIJ82"/>
      <c r="MIK82"/>
      <c r="MIL82"/>
      <c r="MIM82"/>
      <c r="MIN82"/>
      <c r="MIO82"/>
      <c r="MIP82"/>
      <c r="MIQ82"/>
      <c r="MIR82"/>
      <c r="MIS82"/>
      <c r="MIT82"/>
      <c r="MIU82"/>
      <c r="MIV82"/>
      <c r="MIW82"/>
      <c r="MIX82"/>
      <c r="MIY82"/>
      <c r="MIZ82"/>
      <c r="MJA82"/>
      <c r="MJB82"/>
      <c r="MJC82"/>
      <c r="MJD82"/>
      <c r="MJE82"/>
      <c r="MJF82"/>
      <c r="MJG82"/>
      <c r="MJH82"/>
      <c r="MJI82"/>
      <c r="MJJ82"/>
      <c r="MJK82"/>
      <c r="MJL82"/>
      <c r="MJM82"/>
      <c r="MJN82"/>
      <c r="MJO82"/>
      <c r="MJP82"/>
      <c r="MJQ82"/>
      <c r="MJR82"/>
      <c r="MJS82"/>
      <c r="MJT82"/>
      <c r="MJU82"/>
      <c r="MJV82"/>
      <c r="MJW82"/>
      <c r="MJX82"/>
      <c r="MJY82"/>
      <c r="MJZ82"/>
      <c r="MKA82"/>
      <c r="MKB82"/>
      <c r="MKC82"/>
      <c r="MKD82"/>
      <c r="MKE82"/>
      <c r="MKF82"/>
      <c r="MKG82"/>
      <c r="MKH82"/>
      <c r="MKI82"/>
      <c r="MKJ82"/>
      <c r="MKK82"/>
      <c r="MKL82"/>
      <c r="MKM82"/>
      <c r="MKN82"/>
      <c r="MKO82"/>
      <c r="MKP82"/>
      <c r="MKQ82"/>
      <c r="MKR82"/>
      <c r="MKS82"/>
      <c r="MKT82"/>
      <c r="MKU82"/>
      <c r="MKV82"/>
      <c r="MKW82"/>
      <c r="MKX82"/>
      <c r="MKY82"/>
      <c r="MKZ82"/>
      <c r="MLA82"/>
      <c r="MLB82"/>
      <c r="MLC82"/>
      <c r="MLD82"/>
      <c r="MLE82"/>
      <c r="MLF82"/>
      <c r="MLG82"/>
      <c r="MLH82"/>
      <c r="MLI82"/>
      <c r="MLJ82"/>
      <c r="MLK82"/>
      <c r="MLL82"/>
      <c r="MLM82"/>
      <c r="MLN82"/>
      <c r="MLO82"/>
      <c r="MLP82"/>
      <c r="MLQ82"/>
      <c r="MLR82"/>
      <c r="MLS82"/>
      <c r="MLT82"/>
      <c r="MLU82"/>
      <c r="MLV82"/>
      <c r="MLW82"/>
      <c r="MLX82"/>
      <c r="MLY82"/>
      <c r="MLZ82"/>
      <c r="MMA82"/>
      <c r="MMB82"/>
      <c r="MMC82"/>
      <c r="MMD82"/>
      <c r="MME82"/>
      <c r="MMF82"/>
      <c r="MMG82"/>
      <c r="MMH82"/>
      <c r="MMI82"/>
      <c r="MMJ82"/>
      <c r="MMK82"/>
      <c r="MML82"/>
      <c r="MMM82"/>
      <c r="MMN82"/>
      <c r="MMO82"/>
      <c r="MMP82"/>
      <c r="MMQ82"/>
      <c r="MMR82"/>
      <c r="MMS82"/>
      <c r="MMT82"/>
      <c r="MMU82"/>
      <c r="MMV82"/>
      <c r="MMW82"/>
      <c r="MMX82"/>
      <c r="MMY82"/>
      <c r="MMZ82"/>
      <c r="MNA82"/>
      <c r="MNB82"/>
      <c r="MNC82"/>
      <c r="MND82"/>
      <c r="MNE82"/>
      <c r="MNF82"/>
      <c r="MNG82"/>
      <c r="MNH82"/>
      <c r="MNI82"/>
      <c r="MNJ82"/>
      <c r="MNK82"/>
      <c r="MNL82"/>
      <c r="MNM82"/>
      <c r="MNN82"/>
      <c r="MNO82"/>
      <c r="MNP82"/>
      <c r="MNQ82"/>
      <c r="MNR82"/>
      <c r="MNS82"/>
      <c r="MNT82"/>
      <c r="MNU82"/>
      <c r="MNV82"/>
      <c r="MNW82"/>
      <c r="MNX82"/>
      <c r="MNY82"/>
      <c r="MNZ82"/>
      <c r="MOA82"/>
      <c r="MOB82"/>
      <c r="MOC82"/>
      <c r="MOD82"/>
      <c r="MOE82"/>
      <c r="MOF82"/>
      <c r="MOG82"/>
      <c r="MOH82"/>
      <c r="MOI82"/>
      <c r="MOJ82"/>
      <c r="MOK82"/>
      <c r="MOL82"/>
      <c r="MOM82"/>
      <c r="MON82"/>
      <c r="MOO82"/>
      <c r="MOP82"/>
      <c r="MOQ82"/>
      <c r="MOR82"/>
      <c r="MOS82"/>
      <c r="MOT82"/>
      <c r="MOU82"/>
      <c r="MOV82"/>
      <c r="MOW82"/>
      <c r="MOX82"/>
      <c r="MOY82"/>
      <c r="MOZ82"/>
      <c r="MPA82"/>
      <c r="MPB82"/>
      <c r="MPC82"/>
      <c r="MPD82"/>
      <c r="MPE82"/>
      <c r="MPF82"/>
      <c r="MPG82"/>
      <c r="MPH82"/>
      <c r="MPI82"/>
      <c r="MPJ82"/>
      <c r="MPK82"/>
      <c r="MPL82"/>
      <c r="MPM82"/>
      <c r="MPN82"/>
      <c r="MPO82"/>
      <c r="MPP82"/>
      <c r="MPQ82"/>
      <c r="MPR82"/>
      <c r="MPS82"/>
      <c r="MPT82"/>
      <c r="MPU82"/>
      <c r="MPV82"/>
      <c r="MPW82"/>
      <c r="MPX82"/>
      <c r="MPY82"/>
      <c r="MPZ82"/>
      <c r="MQA82"/>
      <c r="MQB82"/>
      <c r="MQC82"/>
      <c r="MQD82"/>
      <c r="MQE82"/>
      <c r="MQF82"/>
      <c r="MQG82"/>
      <c r="MQH82"/>
      <c r="MQI82"/>
      <c r="MQJ82"/>
      <c r="MQK82"/>
      <c r="MQL82"/>
      <c r="MQM82"/>
      <c r="MQN82"/>
      <c r="MQO82"/>
      <c r="MQP82"/>
      <c r="MQQ82"/>
      <c r="MQR82"/>
      <c r="MQS82"/>
      <c r="MQT82"/>
      <c r="MQU82"/>
      <c r="MQV82"/>
      <c r="MQW82"/>
      <c r="MQX82"/>
      <c r="MQY82"/>
      <c r="MQZ82"/>
      <c r="MRA82"/>
      <c r="MRB82"/>
      <c r="MRC82"/>
      <c r="MRD82"/>
      <c r="MRE82"/>
      <c r="MRF82"/>
      <c r="MRG82"/>
      <c r="MRH82"/>
      <c r="MRI82"/>
      <c r="MRJ82"/>
      <c r="MRK82"/>
      <c r="MRL82"/>
      <c r="MRM82"/>
      <c r="MRN82"/>
      <c r="MRO82"/>
      <c r="MRP82"/>
      <c r="MRQ82"/>
      <c r="MRR82"/>
      <c r="MRS82"/>
      <c r="MRT82"/>
      <c r="MRU82"/>
      <c r="MRV82"/>
      <c r="MRW82"/>
      <c r="MRX82"/>
      <c r="MRY82"/>
      <c r="MRZ82"/>
      <c r="MSA82"/>
      <c r="MSB82"/>
      <c r="MSC82"/>
      <c r="MSD82"/>
      <c r="MSE82"/>
      <c r="MSF82"/>
      <c r="MSG82"/>
      <c r="MSH82"/>
      <c r="MSI82"/>
      <c r="MSJ82"/>
      <c r="MSK82"/>
      <c r="MSL82"/>
      <c r="MSM82"/>
      <c r="MSN82"/>
      <c r="MSO82"/>
      <c r="MSP82"/>
      <c r="MSQ82"/>
      <c r="MSR82"/>
      <c r="MSS82"/>
      <c r="MST82"/>
      <c r="MSU82"/>
      <c r="MSV82"/>
      <c r="MSW82"/>
      <c r="MSX82"/>
      <c r="MSY82"/>
      <c r="MSZ82"/>
      <c r="MTA82"/>
      <c r="MTB82"/>
      <c r="MTC82"/>
      <c r="MTD82"/>
      <c r="MTE82"/>
      <c r="MTF82"/>
      <c r="MTG82"/>
      <c r="MTH82"/>
      <c r="MTI82"/>
      <c r="MTJ82"/>
      <c r="MTK82"/>
      <c r="MTL82"/>
      <c r="MTM82"/>
      <c r="MTN82"/>
      <c r="MTO82"/>
      <c r="MTP82"/>
      <c r="MTQ82"/>
      <c r="MTR82"/>
      <c r="MTS82"/>
      <c r="MTT82"/>
      <c r="MTU82"/>
      <c r="MTV82"/>
      <c r="MTW82"/>
      <c r="MTX82"/>
      <c r="MTY82"/>
      <c r="MTZ82"/>
      <c r="MUA82"/>
      <c r="MUB82"/>
      <c r="MUC82"/>
      <c r="MUD82"/>
      <c r="MUE82"/>
      <c r="MUF82"/>
      <c r="MUG82"/>
      <c r="MUH82"/>
      <c r="MUI82"/>
      <c r="MUJ82"/>
      <c r="MUK82"/>
      <c r="MUL82"/>
      <c r="MUM82"/>
      <c r="MUN82"/>
      <c r="MUO82"/>
      <c r="MUP82"/>
      <c r="MUQ82"/>
      <c r="MUR82"/>
      <c r="MUS82"/>
      <c r="MUT82"/>
      <c r="MUU82"/>
      <c r="MUV82"/>
      <c r="MUW82"/>
      <c r="MUX82"/>
      <c r="MUY82"/>
      <c r="MUZ82"/>
      <c r="MVA82"/>
      <c r="MVB82"/>
      <c r="MVC82"/>
      <c r="MVD82"/>
      <c r="MVE82"/>
      <c r="MVF82"/>
      <c r="MVG82"/>
      <c r="MVH82"/>
      <c r="MVI82"/>
      <c r="MVJ82"/>
      <c r="MVK82"/>
      <c r="MVL82"/>
      <c r="MVM82"/>
      <c r="MVN82"/>
      <c r="MVO82"/>
      <c r="MVP82"/>
      <c r="MVQ82"/>
      <c r="MVR82"/>
      <c r="MVS82"/>
      <c r="MVT82"/>
      <c r="MVU82"/>
      <c r="MVV82"/>
      <c r="MVW82"/>
      <c r="MVX82"/>
      <c r="MVY82"/>
      <c r="MVZ82"/>
      <c r="MWA82"/>
      <c r="MWB82"/>
      <c r="MWC82"/>
      <c r="MWD82"/>
      <c r="MWE82"/>
      <c r="MWF82"/>
      <c r="MWG82"/>
      <c r="MWH82"/>
      <c r="MWI82"/>
      <c r="MWJ82"/>
      <c r="MWK82"/>
      <c r="MWL82"/>
      <c r="MWM82"/>
      <c r="MWN82"/>
      <c r="MWO82"/>
      <c r="MWP82"/>
      <c r="MWQ82"/>
      <c r="MWR82"/>
      <c r="MWS82"/>
      <c r="MWT82"/>
      <c r="MWU82"/>
      <c r="MWV82"/>
      <c r="MWW82"/>
      <c r="MWX82"/>
      <c r="MWY82"/>
      <c r="MWZ82"/>
      <c r="MXA82"/>
      <c r="MXB82"/>
      <c r="MXC82"/>
      <c r="MXD82"/>
      <c r="MXE82"/>
      <c r="MXF82"/>
      <c r="MXG82"/>
      <c r="MXH82"/>
      <c r="MXI82"/>
      <c r="MXJ82"/>
      <c r="MXK82"/>
      <c r="MXL82"/>
      <c r="MXM82"/>
      <c r="MXN82"/>
      <c r="MXO82"/>
      <c r="MXP82"/>
      <c r="MXQ82"/>
      <c r="MXR82"/>
      <c r="MXS82"/>
      <c r="MXT82"/>
      <c r="MXU82"/>
      <c r="MXV82"/>
      <c r="MXW82"/>
      <c r="MXX82"/>
      <c r="MXY82"/>
      <c r="MXZ82"/>
      <c r="MYA82"/>
      <c r="MYB82"/>
      <c r="MYC82"/>
      <c r="MYD82"/>
      <c r="MYE82"/>
      <c r="MYF82"/>
      <c r="MYG82"/>
      <c r="MYH82"/>
      <c r="MYI82"/>
      <c r="MYJ82"/>
      <c r="MYK82"/>
      <c r="MYL82"/>
      <c r="MYM82"/>
      <c r="MYN82"/>
      <c r="MYO82"/>
      <c r="MYP82"/>
      <c r="MYQ82"/>
      <c r="MYR82"/>
      <c r="MYS82"/>
      <c r="MYT82"/>
      <c r="MYU82"/>
      <c r="MYV82"/>
      <c r="MYW82"/>
      <c r="MYX82"/>
      <c r="MYY82"/>
      <c r="MYZ82"/>
      <c r="MZA82"/>
      <c r="MZB82"/>
      <c r="MZC82"/>
      <c r="MZD82"/>
      <c r="MZE82"/>
      <c r="MZF82"/>
      <c r="MZG82"/>
      <c r="MZH82"/>
      <c r="MZI82"/>
      <c r="MZJ82"/>
      <c r="MZK82"/>
      <c r="MZL82"/>
      <c r="MZM82"/>
      <c r="MZN82"/>
      <c r="MZO82"/>
      <c r="MZP82"/>
      <c r="MZQ82"/>
      <c r="MZR82"/>
      <c r="MZS82"/>
      <c r="MZT82"/>
      <c r="MZU82"/>
      <c r="MZV82"/>
      <c r="MZW82"/>
      <c r="MZX82"/>
      <c r="MZY82"/>
      <c r="MZZ82"/>
      <c r="NAA82"/>
      <c r="NAB82"/>
      <c r="NAC82"/>
      <c r="NAD82"/>
      <c r="NAE82"/>
      <c r="NAF82"/>
      <c r="NAG82"/>
      <c r="NAH82"/>
      <c r="NAI82"/>
      <c r="NAJ82"/>
      <c r="NAK82"/>
      <c r="NAL82"/>
      <c r="NAM82"/>
      <c r="NAN82"/>
      <c r="NAO82"/>
      <c r="NAP82"/>
      <c r="NAQ82"/>
      <c r="NAR82"/>
      <c r="NAS82"/>
      <c r="NAT82"/>
      <c r="NAU82"/>
      <c r="NAV82"/>
      <c r="NAW82"/>
      <c r="NAX82"/>
      <c r="NAY82"/>
      <c r="NAZ82"/>
      <c r="NBA82"/>
      <c r="NBB82"/>
      <c r="NBC82"/>
      <c r="NBD82"/>
      <c r="NBE82"/>
      <c r="NBF82"/>
      <c r="NBG82"/>
      <c r="NBH82"/>
      <c r="NBI82"/>
      <c r="NBJ82"/>
      <c r="NBK82"/>
      <c r="NBL82"/>
      <c r="NBM82"/>
      <c r="NBN82"/>
      <c r="NBO82"/>
      <c r="NBP82"/>
      <c r="NBQ82"/>
      <c r="NBR82"/>
      <c r="NBS82"/>
      <c r="NBT82"/>
      <c r="NBU82"/>
      <c r="NBV82"/>
      <c r="NBW82"/>
      <c r="NBX82"/>
      <c r="NBY82"/>
      <c r="NBZ82"/>
      <c r="NCA82"/>
      <c r="NCB82"/>
      <c r="NCC82"/>
      <c r="NCD82"/>
      <c r="NCE82"/>
      <c r="NCF82"/>
      <c r="NCG82"/>
      <c r="NCH82"/>
      <c r="NCI82"/>
      <c r="NCJ82"/>
      <c r="NCK82"/>
      <c r="NCL82"/>
      <c r="NCM82"/>
      <c r="NCN82"/>
      <c r="NCO82"/>
      <c r="NCP82"/>
      <c r="NCQ82"/>
      <c r="NCR82"/>
      <c r="NCS82"/>
      <c r="NCT82"/>
      <c r="NCU82"/>
      <c r="NCV82"/>
      <c r="NCW82"/>
      <c r="NCX82"/>
      <c r="NCY82"/>
      <c r="NCZ82"/>
      <c r="NDA82"/>
      <c r="NDB82"/>
      <c r="NDC82"/>
      <c r="NDD82"/>
      <c r="NDE82"/>
      <c r="NDF82"/>
      <c r="NDG82"/>
      <c r="NDH82"/>
      <c r="NDI82"/>
      <c r="NDJ82"/>
      <c r="NDK82"/>
      <c r="NDL82"/>
      <c r="NDM82"/>
      <c r="NDN82"/>
      <c r="NDO82"/>
      <c r="NDP82"/>
      <c r="NDQ82"/>
      <c r="NDR82"/>
      <c r="NDS82"/>
      <c r="NDT82"/>
      <c r="NDU82"/>
      <c r="NDV82"/>
      <c r="NDW82"/>
      <c r="NDX82"/>
      <c r="NDY82"/>
      <c r="NDZ82"/>
      <c r="NEA82"/>
      <c r="NEB82"/>
      <c r="NEC82"/>
      <c r="NED82"/>
      <c r="NEE82"/>
      <c r="NEF82"/>
      <c r="NEG82"/>
      <c r="NEH82"/>
      <c r="NEI82"/>
      <c r="NEJ82"/>
      <c r="NEK82"/>
      <c r="NEL82"/>
      <c r="NEM82"/>
      <c r="NEN82"/>
      <c r="NEO82"/>
      <c r="NEP82"/>
      <c r="NEQ82"/>
      <c r="NER82"/>
      <c r="NES82"/>
      <c r="NET82"/>
      <c r="NEU82"/>
      <c r="NEV82"/>
      <c r="NEW82"/>
      <c r="NEX82"/>
      <c r="NEY82"/>
      <c r="NEZ82"/>
      <c r="NFA82"/>
      <c r="NFB82"/>
      <c r="NFC82"/>
      <c r="NFD82"/>
      <c r="NFE82"/>
      <c r="NFF82"/>
      <c r="NFG82"/>
      <c r="NFH82"/>
      <c r="NFI82"/>
      <c r="NFJ82"/>
      <c r="NFK82"/>
      <c r="NFL82"/>
      <c r="NFM82"/>
      <c r="NFN82"/>
      <c r="NFO82"/>
      <c r="NFP82"/>
      <c r="NFQ82"/>
      <c r="NFR82"/>
      <c r="NFS82"/>
      <c r="NFT82"/>
      <c r="NFU82"/>
      <c r="NFV82"/>
      <c r="NFW82"/>
      <c r="NFX82"/>
      <c r="NFY82"/>
      <c r="NFZ82"/>
      <c r="NGA82"/>
      <c r="NGB82"/>
      <c r="NGC82"/>
      <c r="NGD82"/>
      <c r="NGE82"/>
      <c r="NGF82"/>
      <c r="NGG82"/>
      <c r="NGH82"/>
      <c r="NGI82"/>
      <c r="NGJ82"/>
      <c r="NGK82"/>
      <c r="NGL82"/>
      <c r="NGM82"/>
      <c r="NGN82"/>
      <c r="NGO82"/>
      <c r="NGP82"/>
      <c r="NGQ82"/>
      <c r="NGR82"/>
      <c r="NGS82"/>
      <c r="NGT82"/>
      <c r="NGU82"/>
      <c r="NGV82"/>
      <c r="NGW82"/>
      <c r="NGX82"/>
      <c r="NGY82"/>
      <c r="NGZ82"/>
      <c r="NHA82"/>
      <c r="NHB82"/>
      <c r="NHC82"/>
      <c r="NHD82"/>
      <c r="NHE82"/>
      <c r="NHF82"/>
      <c r="NHG82"/>
      <c r="NHH82"/>
      <c r="NHI82"/>
      <c r="NHJ82"/>
      <c r="NHK82"/>
      <c r="NHL82"/>
      <c r="NHM82"/>
      <c r="NHN82"/>
      <c r="NHO82"/>
      <c r="NHP82"/>
      <c r="NHQ82"/>
      <c r="NHR82"/>
      <c r="NHS82"/>
      <c r="NHT82"/>
      <c r="NHU82"/>
      <c r="NHV82"/>
      <c r="NHW82"/>
      <c r="NHX82"/>
      <c r="NHY82"/>
      <c r="NHZ82"/>
      <c r="NIA82"/>
      <c r="NIB82"/>
      <c r="NIC82"/>
      <c r="NID82"/>
      <c r="NIE82"/>
      <c r="NIF82"/>
      <c r="NIG82"/>
      <c r="NIH82"/>
      <c r="NII82"/>
      <c r="NIJ82"/>
      <c r="NIK82"/>
      <c r="NIL82"/>
      <c r="NIM82"/>
      <c r="NIN82"/>
      <c r="NIO82"/>
      <c r="NIP82"/>
      <c r="NIQ82"/>
      <c r="NIR82"/>
      <c r="NIS82"/>
      <c r="NIT82"/>
      <c r="NIU82"/>
      <c r="NIV82"/>
      <c r="NIW82"/>
      <c r="NIX82"/>
      <c r="NIY82"/>
      <c r="NIZ82"/>
      <c r="NJA82"/>
      <c r="NJB82"/>
      <c r="NJC82"/>
      <c r="NJD82"/>
      <c r="NJE82"/>
      <c r="NJF82"/>
      <c r="NJG82"/>
      <c r="NJH82"/>
      <c r="NJI82"/>
      <c r="NJJ82"/>
      <c r="NJK82"/>
      <c r="NJL82"/>
      <c r="NJM82"/>
      <c r="NJN82"/>
      <c r="NJO82"/>
      <c r="NJP82"/>
      <c r="NJQ82"/>
      <c r="NJR82"/>
      <c r="NJS82"/>
      <c r="NJT82"/>
      <c r="NJU82"/>
      <c r="NJV82"/>
      <c r="NJW82"/>
      <c r="NJX82"/>
      <c r="NJY82"/>
      <c r="NJZ82"/>
      <c r="NKA82"/>
      <c r="NKB82"/>
      <c r="NKC82"/>
      <c r="NKD82"/>
      <c r="NKE82"/>
      <c r="NKF82"/>
      <c r="NKG82"/>
      <c r="NKH82"/>
      <c r="NKI82"/>
      <c r="NKJ82"/>
      <c r="NKK82"/>
      <c r="NKL82"/>
      <c r="NKM82"/>
      <c r="NKN82"/>
      <c r="NKO82"/>
      <c r="NKP82"/>
      <c r="NKQ82"/>
      <c r="NKR82"/>
      <c r="NKS82"/>
      <c r="NKT82"/>
      <c r="NKU82"/>
      <c r="NKV82"/>
      <c r="NKW82"/>
      <c r="NKX82"/>
      <c r="NKY82"/>
      <c r="NKZ82"/>
      <c r="NLA82"/>
      <c r="NLB82"/>
      <c r="NLC82"/>
      <c r="NLD82"/>
      <c r="NLE82"/>
      <c r="NLF82"/>
      <c r="NLG82"/>
      <c r="NLH82"/>
      <c r="NLI82"/>
      <c r="NLJ82"/>
      <c r="NLK82"/>
      <c r="NLL82"/>
      <c r="NLM82"/>
      <c r="NLN82"/>
      <c r="NLO82"/>
      <c r="NLP82"/>
      <c r="NLQ82"/>
      <c r="NLR82"/>
      <c r="NLS82"/>
      <c r="NLT82"/>
      <c r="NLU82"/>
      <c r="NLV82"/>
      <c r="NLW82"/>
      <c r="NLX82"/>
      <c r="NLY82"/>
      <c r="NLZ82"/>
      <c r="NMA82"/>
      <c r="NMB82"/>
      <c r="NMC82"/>
      <c r="NMD82"/>
      <c r="NME82"/>
      <c r="NMF82"/>
      <c r="NMG82"/>
      <c r="NMH82"/>
      <c r="NMI82"/>
      <c r="NMJ82"/>
      <c r="NMK82"/>
      <c r="NML82"/>
      <c r="NMM82"/>
      <c r="NMN82"/>
      <c r="NMO82"/>
      <c r="NMP82"/>
      <c r="NMQ82"/>
      <c r="NMR82"/>
      <c r="NMS82"/>
      <c r="NMT82"/>
      <c r="NMU82"/>
      <c r="NMV82"/>
      <c r="NMW82"/>
      <c r="NMX82"/>
      <c r="NMY82"/>
      <c r="NMZ82"/>
      <c r="NNA82"/>
      <c r="NNB82"/>
      <c r="NNC82"/>
      <c r="NND82"/>
      <c r="NNE82"/>
      <c r="NNF82"/>
      <c r="NNG82"/>
      <c r="NNH82"/>
      <c r="NNI82"/>
      <c r="NNJ82"/>
      <c r="NNK82"/>
      <c r="NNL82"/>
      <c r="NNM82"/>
      <c r="NNN82"/>
      <c r="NNO82"/>
      <c r="NNP82"/>
      <c r="NNQ82"/>
      <c r="NNR82"/>
      <c r="NNS82"/>
      <c r="NNT82"/>
      <c r="NNU82"/>
      <c r="NNV82"/>
      <c r="NNW82"/>
      <c r="NNX82"/>
      <c r="NNY82"/>
      <c r="NNZ82"/>
      <c r="NOA82"/>
      <c r="NOB82"/>
      <c r="NOC82"/>
      <c r="NOD82"/>
      <c r="NOE82"/>
      <c r="NOF82"/>
      <c r="NOG82"/>
      <c r="NOH82"/>
      <c r="NOI82"/>
      <c r="NOJ82"/>
      <c r="NOK82"/>
      <c r="NOL82"/>
      <c r="NOM82"/>
      <c r="NON82"/>
      <c r="NOO82"/>
      <c r="NOP82"/>
      <c r="NOQ82"/>
      <c r="NOR82"/>
      <c r="NOS82"/>
      <c r="NOT82"/>
      <c r="NOU82"/>
      <c r="NOV82"/>
      <c r="NOW82"/>
      <c r="NOX82"/>
      <c r="NOY82"/>
      <c r="NOZ82"/>
      <c r="NPA82"/>
      <c r="NPB82"/>
      <c r="NPC82"/>
      <c r="NPD82"/>
      <c r="NPE82"/>
      <c r="NPF82"/>
      <c r="NPG82"/>
      <c r="NPH82"/>
      <c r="NPI82"/>
      <c r="NPJ82"/>
      <c r="NPK82"/>
      <c r="NPL82"/>
      <c r="NPM82"/>
      <c r="NPN82"/>
      <c r="NPO82"/>
      <c r="NPP82"/>
      <c r="NPQ82"/>
      <c r="NPR82"/>
      <c r="NPS82"/>
      <c r="NPT82"/>
      <c r="NPU82"/>
      <c r="NPV82"/>
      <c r="NPW82"/>
      <c r="NPX82"/>
      <c r="NPY82"/>
      <c r="NPZ82"/>
      <c r="NQA82"/>
      <c r="NQB82"/>
      <c r="NQC82"/>
      <c r="NQD82"/>
      <c r="NQE82"/>
      <c r="NQF82"/>
      <c r="NQG82"/>
      <c r="NQH82"/>
      <c r="NQI82"/>
      <c r="NQJ82"/>
      <c r="NQK82"/>
      <c r="NQL82"/>
      <c r="NQM82"/>
      <c r="NQN82"/>
      <c r="NQO82"/>
      <c r="NQP82"/>
      <c r="NQQ82"/>
      <c r="NQR82"/>
      <c r="NQS82"/>
      <c r="NQT82"/>
      <c r="NQU82"/>
      <c r="NQV82"/>
      <c r="NQW82"/>
      <c r="NQX82"/>
      <c r="NQY82"/>
      <c r="NQZ82"/>
      <c r="NRA82"/>
      <c r="NRB82"/>
      <c r="NRC82"/>
      <c r="NRD82"/>
      <c r="NRE82"/>
      <c r="NRF82"/>
      <c r="NRG82"/>
      <c r="NRH82"/>
      <c r="NRI82"/>
      <c r="NRJ82"/>
      <c r="NRK82"/>
      <c r="NRL82"/>
      <c r="NRM82"/>
      <c r="NRN82"/>
      <c r="NRO82"/>
      <c r="NRP82"/>
      <c r="NRQ82"/>
      <c r="NRR82"/>
      <c r="NRS82"/>
      <c r="NRT82"/>
      <c r="NRU82"/>
      <c r="NRV82"/>
      <c r="NRW82"/>
      <c r="NRX82"/>
      <c r="NRY82"/>
      <c r="NRZ82"/>
      <c r="NSA82"/>
      <c r="NSB82"/>
      <c r="NSC82"/>
      <c r="NSD82"/>
      <c r="NSE82"/>
      <c r="NSF82"/>
      <c r="NSG82"/>
      <c r="NSH82"/>
      <c r="NSI82"/>
      <c r="NSJ82"/>
      <c r="NSK82"/>
      <c r="NSL82"/>
      <c r="NSM82"/>
      <c r="NSN82"/>
      <c r="NSO82"/>
      <c r="NSP82"/>
      <c r="NSQ82"/>
      <c r="NSR82"/>
      <c r="NSS82"/>
      <c r="NST82"/>
      <c r="NSU82"/>
      <c r="NSV82"/>
      <c r="NSW82"/>
      <c r="NSX82"/>
      <c r="NSY82"/>
      <c r="NSZ82"/>
      <c r="NTA82"/>
      <c r="NTB82"/>
      <c r="NTC82"/>
      <c r="NTD82"/>
      <c r="NTE82"/>
      <c r="NTF82"/>
      <c r="NTG82"/>
      <c r="NTH82"/>
      <c r="NTI82"/>
      <c r="NTJ82"/>
      <c r="NTK82"/>
      <c r="NTL82"/>
      <c r="NTM82"/>
      <c r="NTN82"/>
      <c r="NTO82"/>
      <c r="NTP82"/>
      <c r="NTQ82"/>
      <c r="NTR82"/>
      <c r="NTS82"/>
      <c r="NTT82"/>
      <c r="NTU82"/>
      <c r="NTV82"/>
      <c r="NTW82"/>
      <c r="NTX82"/>
      <c r="NTY82"/>
      <c r="NTZ82"/>
      <c r="NUA82"/>
      <c r="NUB82"/>
      <c r="NUC82"/>
      <c r="NUD82"/>
      <c r="NUE82"/>
      <c r="NUF82"/>
      <c r="NUG82"/>
      <c r="NUH82"/>
      <c r="NUI82"/>
      <c r="NUJ82"/>
      <c r="NUK82"/>
      <c r="NUL82"/>
      <c r="NUM82"/>
      <c r="NUN82"/>
      <c r="NUO82"/>
      <c r="NUP82"/>
      <c r="NUQ82"/>
      <c r="NUR82"/>
      <c r="NUS82"/>
      <c r="NUT82"/>
      <c r="NUU82"/>
      <c r="NUV82"/>
      <c r="NUW82"/>
      <c r="NUX82"/>
      <c r="NUY82"/>
      <c r="NUZ82"/>
      <c r="NVA82"/>
      <c r="NVB82"/>
      <c r="NVC82"/>
      <c r="NVD82"/>
      <c r="NVE82"/>
      <c r="NVF82"/>
      <c r="NVG82"/>
      <c r="NVH82"/>
      <c r="NVI82"/>
      <c r="NVJ82"/>
      <c r="NVK82"/>
      <c r="NVL82"/>
      <c r="NVM82"/>
      <c r="NVN82"/>
      <c r="NVO82"/>
      <c r="NVP82"/>
      <c r="NVQ82"/>
      <c r="NVR82"/>
      <c r="NVS82"/>
      <c r="NVT82"/>
      <c r="NVU82"/>
      <c r="NVV82"/>
      <c r="NVW82"/>
      <c r="NVX82"/>
      <c r="NVY82"/>
      <c r="NVZ82"/>
      <c r="NWA82"/>
      <c r="NWB82"/>
      <c r="NWC82"/>
      <c r="NWD82"/>
      <c r="NWE82"/>
      <c r="NWF82"/>
      <c r="NWG82"/>
      <c r="NWH82"/>
      <c r="NWI82"/>
      <c r="NWJ82"/>
      <c r="NWK82"/>
      <c r="NWL82"/>
      <c r="NWM82"/>
      <c r="NWN82"/>
      <c r="NWO82"/>
      <c r="NWP82"/>
      <c r="NWQ82"/>
      <c r="NWR82"/>
      <c r="NWS82"/>
      <c r="NWT82"/>
      <c r="NWU82"/>
      <c r="NWV82"/>
      <c r="NWW82"/>
      <c r="NWX82"/>
      <c r="NWY82"/>
      <c r="NWZ82"/>
      <c r="NXA82"/>
      <c r="NXB82"/>
      <c r="NXC82"/>
      <c r="NXD82"/>
      <c r="NXE82"/>
      <c r="NXF82"/>
      <c r="NXG82"/>
      <c r="NXH82"/>
      <c r="NXI82"/>
      <c r="NXJ82"/>
      <c r="NXK82"/>
      <c r="NXL82"/>
      <c r="NXM82"/>
      <c r="NXN82"/>
      <c r="NXO82"/>
      <c r="NXP82"/>
      <c r="NXQ82"/>
      <c r="NXR82"/>
      <c r="NXS82"/>
      <c r="NXT82"/>
      <c r="NXU82"/>
      <c r="NXV82"/>
      <c r="NXW82"/>
      <c r="NXX82"/>
      <c r="NXY82"/>
      <c r="NXZ82"/>
      <c r="NYA82"/>
      <c r="NYB82"/>
      <c r="NYC82"/>
      <c r="NYD82"/>
      <c r="NYE82"/>
      <c r="NYF82"/>
      <c r="NYG82"/>
      <c r="NYH82"/>
      <c r="NYI82"/>
      <c r="NYJ82"/>
      <c r="NYK82"/>
      <c r="NYL82"/>
      <c r="NYM82"/>
      <c r="NYN82"/>
      <c r="NYO82"/>
      <c r="NYP82"/>
      <c r="NYQ82"/>
      <c r="NYR82"/>
      <c r="NYS82"/>
      <c r="NYT82"/>
      <c r="NYU82"/>
      <c r="NYV82"/>
      <c r="NYW82"/>
      <c r="NYX82"/>
      <c r="NYY82"/>
      <c r="NYZ82"/>
      <c r="NZA82"/>
      <c r="NZB82"/>
      <c r="NZC82"/>
      <c r="NZD82"/>
      <c r="NZE82"/>
      <c r="NZF82"/>
      <c r="NZG82"/>
      <c r="NZH82"/>
      <c r="NZI82"/>
      <c r="NZJ82"/>
      <c r="NZK82"/>
      <c r="NZL82"/>
      <c r="NZM82"/>
      <c r="NZN82"/>
      <c r="NZO82"/>
      <c r="NZP82"/>
      <c r="NZQ82"/>
      <c r="NZR82"/>
      <c r="NZS82"/>
      <c r="NZT82"/>
      <c r="NZU82"/>
      <c r="NZV82"/>
      <c r="NZW82"/>
      <c r="NZX82"/>
      <c r="NZY82"/>
      <c r="NZZ82"/>
      <c r="OAA82"/>
      <c r="OAB82"/>
      <c r="OAC82"/>
      <c r="OAD82"/>
      <c r="OAE82"/>
      <c r="OAF82"/>
      <c r="OAG82"/>
      <c r="OAH82"/>
      <c r="OAI82"/>
      <c r="OAJ82"/>
      <c r="OAK82"/>
      <c r="OAL82"/>
      <c r="OAM82"/>
      <c r="OAN82"/>
      <c r="OAO82"/>
      <c r="OAP82"/>
      <c r="OAQ82"/>
      <c r="OAR82"/>
      <c r="OAS82"/>
      <c r="OAT82"/>
      <c r="OAU82"/>
      <c r="OAV82"/>
      <c r="OAW82"/>
      <c r="OAX82"/>
      <c r="OAY82"/>
      <c r="OAZ82"/>
      <c r="OBA82"/>
      <c r="OBB82"/>
      <c r="OBC82"/>
      <c r="OBD82"/>
      <c r="OBE82"/>
      <c r="OBF82"/>
      <c r="OBG82"/>
      <c r="OBH82"/>
      <c r="OBI82"/>
      <c r="OBJ82"/>
      <c r="OBK82"/>
      <c r="OBL82"/>
      <c r="OBM82"/>
      <c r="OBN82"/>
      <c r="OBO82"/>
      <c r="OBP82"/>
      <c r="OBQ82"/>
      <c r="OBR82"/>
      <c r="OBS82"/>
      <c r="OBT82"/>
      <c r="OBU82"/>
      <c r="OBV82"/>
      <c r="OBW82"/>
      <c r="OBX82"/>
      <c r="OBY82"/>
      <c r="OBZ82"/>
      <c r="OCA82"/>
      <c r="OCB82"/>
      <c r="OCC82"/>
      <c r="OCD82"/>
      <c r="OCE82"/>
      <c r="OCF82"/>
      <c r="OCG82"/>
      <c r="OCH82"/>
      <c r="OCI82"/>
      <c r="OCJ82"/>
      <c r="OCK82"/>
      <c r="OCL82"/>
      <c r="OCM82"/>
      <c r="OCN82"/>
      <c r="OCO82"/>
      <c r="OCP82"/>
      <c r="OCQ82"/>
      <c r="OCR82"/>
      <c r="OCS82"/>
      <c r="OCT82"/>
      <c r="OCU82"/>
      <c r="OCV82"/>
      <c r="OCW82"/>
      <c r="OCX82"/>
      <c r="OCY82"/>
      <c r="OCZ82"/>
      <c r="ODA82"/>
      <c r="ODB82"/>
      <c r="ODC82"/>
      <c r="ODD82"/>
      <c r="ODE82"/>
      <c r="ODF82"/>
      <c r="ODG82"/>
      <c r="ODH82"/>
      <c r="ODI82"/>
      <c r="ODJ82"/>
      <c r="ODK82"/>
      <c r="ODL82"/>
      <c r="ODM82"/>
      <c r="ODN82"/>
      <c r="ODO82"/>
      <c r="ODP82"/>
      <c r="ODQ82"/>
      <c r="ODR82"/>
      <c r="ODS82"/>
      <c r="ODT82"/>
      <c r="ODU82"/>
      <c r="ODV82"/>
      <c r="ODW82"/>
      <c r="ODX82"/>
      <c r="ODY82"/>
      <c r="ODZ82"/>
      <c r="OEA82"/>
      <c r="OEB82"/>
      <c r="OEC82"/>
      <c r="OED82"/>
      <c r="OEE82"/>
      <c r="OEF82"/>
      <c r="OEG82"/>
      <c r="OEH82"/>
      <c r="OEI82"/>
      <c r="OEJ82"/>
      <c r="OEK82"/>
      <c r="OEL82"/>
      <c r="OEM82"/>
      <c r="OEN82"/>
      <c r="OEO82"/>
      <c r="OEP82"/>
      <c r="OEQ82"/>
      <c r="OER82"/>
      <c r="OES82"/>
      <c r="OET82"/>
      <c r="OEU82"/>
      <c r="OEV82"/>
      <c r="OEW82"/>
      <c r="OEX82"/>
      <c r="OEY82"/>
      <c r="OEZ82"/>
      <c r="OFA82"/>
      <c r="OFB82"/>
      <c r="OFC82"/>
      <c r="OFD82"/>
      <c r="OFE82"/>
      <c r="OFF82"/>
      <c r="OFG82"/>
      <c r="OFH82"/>
      <c r="OFI82"/>
      <c r="OFJ82"/>
      <c r="OFK82"/>
      <c r="OFL82"/>
      <c r="OFM82"/>
      <c r="OFN82"/>
      <c r="OFO82"/>
      <c r="OFP82"/>
      <c r="OFQ82"/>
      <c r="OFR82"/>
      <c r="OFS82"/>
      <c r="OFT82"/>
      <c r="OFU82"/>
      <c r="OFV82"/>
      <c r="OFW82"/>
      <c r="OFX82"/>
      <c r="OFY82"/>
      <c r="OFZ82"/>
      <c r="OGA82"/>
      <c r="OGB82"/>
      <c r="OGC82"/>
      <c r="OGD82"/>
      <c r="OGE82"/>
      <c r="OGF82"/>
      <c r="OGG82"/>
      <c r="OGH82"/>
      <c r="OGI82"/>
      <c r="OGJ82"/>
      <c r="OGK82"/>
      <c r="OGL82"/>
      <c r="OGM82"/>
      <c r="OGN82"/>
      <c r="OGO82"/>
      <c r="OGP82"/>
      <c r="OGQ82"/>
      <c r="OGR82"/>
      <c r="OGS82"/>
      <c r="OGT82"/>
      <c r="OGU82"/>
      <c r="OGV82"/>
      <c r="OGW82"/>
      <c r="OGX82"/>
      <c r="OGY82"/>
      <c r="OGZ82"/>
      <c r="OHA82"/>
      <c r="OHB82"/>
      <c r="OHC82"/>
      <c r="OHD82"/>
      <c r="OHE82"/>
      <c r="OHF82"/>
      <c r="OHG82"/>
      <c r="OHH82"/>
      <c r="OHI82"/>
      <c r="OHJ82"/>
      <c r="OHK82"/>
      <c r="OHL82"/>
      <c r="OHM82"/>
      <c r="OHN82"/>
      <c r="OHO82"/>
      <c r="OHP82"/>
      <c r="OHQ82"/>
      <c r="OHR82"/>
      <c r="OHS82"/>
      <c r="OHT82"/>
      <c r="OHU82"/>
      <c r="OHV82"/>
      <c r="OHW82"/>
      <c r="OHX82"/>
      <c r="OHY82"/>
      <c r="OHZ82"/>
      <c r="OIA82"/>
      <c r="OIB82"/>
      <c r="OIC82"/>
      <c r="OID82"/>
      <c r="OIE82"/>
      <c r="OIF82"/>
      <c r="OIG82"/>
      <c r="OIH82"/>
      <c r="OII82"/>
      <c r="OIJ82"/>
      <c r="OIK82"/>
      <c r="OIL82"/>
      <c r="OIM82"/>
      <c r="OIN82"/>
      <c r="OIO82"/>
      <c r="OIP82"/>
      <c r="OIQ82"/>
      <c r="OIR82"/>
      <c r="OIS82"/>
      <c r="OIT82"/>
      <c r="OIU82"/>
      <c r="OIV82"/>
      <c r="OIW82"/>
      <c r="OIX82"/>
      <c r="OIY82"/>
      <c r="OIZ82"/>
      <c r="OJA82"/>
      <c r="OJB82"/>
      <c r="OJC82"/>
      <c r="OJD82"/>
      <c r="OJE82"/>
      <c r="OJF82"/>
      <c r="OJG82"/>
      <c r="OJH82"/>
      <c r="OJI82"/>
      <c r="OJJ82"/>
      <c r="OJK82"/>
      <c r="OJL82"/>
      <c r="OJM82"/>
      <c r="OJN82"/>
      <c r="OJO82"/>
      <c r="OJP82"/>
      <c r="OJQ82"/>
      <c r="OJR82"/>
      <c r="OJS82"/>
      <c r="OJT82"/>
      <c r="OJU82"/>
      <c r="OJV82"/>
      <c r="OJW82"/>
      <c r="OJX82"/>
      <c r="OJY82"/>
      <c r="OJZ82"/>
      <c r="OKA82"/>
      <c r="OKB82"/>
      <c r="OKC82"/>
      <c r="OKD82"/>
      <c r="OKE82"/>
      <c r="OKF82"/>
      <c r="OKG82"/>
      <c r="OKH82"/>
      <c r="OKI82"/>
      <c r="OKJ82"/>
      <c r="OKK82"/>
      <c r="OKL82"/>
      <c r="OKM82"/>
      <c r="OKN82"/>
      <c r="OKO82"/>
      <c r="OKP82"/>
      <c r="OKQ82"/>
      <c r="OKR82"/>
      <c r="OKS82"/>
      <c r="OKT82"/>
      <c r="OKU82"/>
      <c r="OKV82"/>
      <c r="OKW82"/>
      <c r="OKX82"/>
      <c r="OKY82"/>
      <c r="OKZ82"/>
      <c r="OLA82"/>
      <c r="OLB82"/>
      <c r="OLC82"/>
      <c r="OLD82"/>
      <c r="OLE82"/>
      <c r="OLF82"/>
      <c r="OLG82"/>
      <c r="OLH82"/>
      <c r="OLI82"/>
      <c r="OLJ82"/>
      <c r="OLK82"/>
      <c r="OLL82"/>
      <c r="OLM82"/>
      <c r="OLN82"/>
      <c r="OLO82"/>
      <c r="OLP82"/>
      <c r="OLQ82"/>
      <c r="OLR82"/>
      <c r="OLS82"/>
      <c r="OLT82"/>
      <c r="OLU82"/>
      <c r="OLV82"/>
      <c r="OLW82"/>
      <c r="OLX82"/>
      <c r="OLY82"/>
      <c r="OLZ82"/>
      <c r="OMA82"/>
      <c r="OMB82"/>
      <c r="OMC82"/>
      <c r="OMD82"/>
      <c r="OME82"/>
      <c r="OMF82"/>
      <c r="OMG82"/>
      <c r="OMH82"/>
      <c r="OMI82"/>
      <c r="OMJ82"/>
      <c r="OMK82"/>
      <c r="OML82"/>
      <c r="OMM82"/>
      <c r="OMN82"/>
      <c r="OMO82"/>
      <c r="OMP82"/>
      <c r="OMQ82"/>
      <c r="OMR82"/>
      <c r="OMS82"/>
      <c r="OMT82"/>
      <c r="OMU82"/>
      <c r="OMV82"/>
      <c r="OMW82"/>
      <c r="OMX82"/>
      <c r="OMY82"/>
      <c r="OMZ82"/>
      <c r="ONA82"/>
      <c r="ONB82"/>
      <c r="ONC82"/>
      <c r="OND82"/>
      <c r="ONE82"/>
      <c r="ONF82"/>
      <c r="ONG82"/>
      <c r="ONH82"/>
      <c r="ONI82"/>
      <c r="ONJ82"/>
      <c r="ONK82"/>
      <c r="ONL82"/>
      <c r="ONM82"/>
      <c r="ONN82"/>
      <c r="ONO82"/>
      <c r="ONP82"/>
      <c r="ONQ82"/>
      <c r="ONR82"/>
      <c r="ONS82"/>
      <c r="ONT82"/>
      <c r="ONU82"/>
      <c r="ONV82"/>
      <c r="ONW82"/>
      <c r="ONX82"/>
      <c r="ONY82"/>
      <c r="ONZ82"/>
      <c r="OOA82"/>
      <c r="OOB82"/>
      <c r="OOC82"/>
      <c r="OOD82"/>
      <c r="OOE82"/>
      <c r="OOF82"/>
      <c r="OOG82"/>
      <c r="OOH82"/>
      <c r="OOI82"/>
      <c r="OOJ82"/>
      <c r="OOK82"/>
      <c r="OOL82"/>
      <c r="OOM82"/>
      <c r="OON82"/>
      <c r="OOO82"/>
      <c r="OOP82"/>
      <c r="OOQ82"/>
      <c r="OOR82"/>
      <c r="OOS82"/>
      <c r="OOT82"/>
      <c r="OOU82"/>
      <c r="OOV82"/>
      <c r="OOW82"/>
      <c r="OOX82"/>
      <c r="OOY82"/>
      <c r="OOZ82"/>
      <c r="OPA82"/>
      <c r="OPB82"/>
      <c r="OPC82"/>
      <c r="OPD82"/>
      <c r="OPE82"/>
      <c r="OPF82"/>
      <c r="OPG82"/>
      <c r="OPH82"/>
      <c r="OPI82"/>
      <c r="OPJ82"/>
      <c r="OPK82"/>
      <c r="OPL82"/>
      <c r="OPM82"/>
      <c r="OPN82"/>
      <c r="OPO82"/>
      <c r="OPP82"/>
      <c r="OPQ82"/>
      <c r="OPR82"/>
      <c r="OPS82"/>
      <c r="OPT82"/>
      <c r="OPU82"/>
      <c r="OPV82"/>
      <c r="OPW82"/>
      <c r="OPX82"/>
      <c r="OPY82"/>
      <c r="OPZ82"/>
      <c r="OQA82"/>
      <c r="OQB82"/>
      <c r="OQC82"/>
      <c r="OQD82"/>
      <c r="OQE82"/>
      <c r="OQF82"/>
      <c r="OQG82"/>
      <c r="OQH82"/>
      <c r="OQI82"/>
      <c r="OQJ82"/>
      <c r="OQK82"/>
      <c r="OQL82"/>
      <c r="OQM82"/>
      <c r="OQN82"/>
      <c r="OQO82"/>
      <c r="OQP82"/>
      <c r="OQQ82"/>
      <c r="OQR82"/>
      <c r="OQS82"/>
      <c r="OQT82"/>
      <c r="OQU82"/>
      <c r="OQV82"/>
      <c r="OQW82"/>
      <c r="OQX82"/>
      <c r="OQY82"/>
      <c r="OQZ82"/>
      <c r="ORA82"/>
      <c r="ORB82"/>
      <c r="ORC82"/>
      <c r="ORD82"/>
      <c r="ORE82"/>
      <c r="ORF82"/>
      <c r="ORG82"/>
      <c r="ORH82"/>
      <c r="ORI82"/>
      <c r="ORJ82"/>
      <c r="ORK82"/>
      <c r="ORL82"/>
      <c r="ORM82"/>
      <c r="ORN82"/>
      <c r="ORO82"/>
      <c r="ORP82"/>
      <c r="ORQ82"/>
      <c r="ORR82"/>
      <c r="ORS82"/>
      <c r="ORT82"/>
      <c r="ORU82"/>
      <c r="ORV82"/>
      <c r="ORW82"/>
      <c r="ORX82"/>
      <c r="ORY82"/>
      <c r="ORZ82"/>
      <c r="OSA82"/>
      <c r="OSB82"/>
      <c r="OSC82"/>
      <c r="OSD82"/>
      <c r="OSE82"/>
      <c r="OSF82"/>
      <c r="OSG82"/>
      <c r="OSH82"/>
      <c r="OSI82"/>
      <c r="OSJ82"/>
      <c r="OSK82"/>
      <c r="OSL82"/>
      <c r="OSM82"/>
      <c r="OSN82"/>
      <c r="OSO82"/>
      <c r="OSP82"/>
      <c r="OSQ82"/>
      <c r="OSR82"/>
      <c r="OSS82"/>
      <c r="OST82"/>
      <c r="OSU82"/>
      <c r="OSV82"/>
      <c r="OSW82"/>
      <c r="OSX82"/>
      <c r="OSY82"/>
      <c r="OSZ82"/>
      <c r="OTA82"/>
      <c r="OTB82"/>
      <c r="OTC82"/>
      <c r="OTD82"/>
      <c r="OTE82"/>
      <c r="OTF82"/>
      <c r="OTG82"/>
      <c r="OTH82"/>
      <c r="OTI82"/>
      <c r="OTJ82"/>
      <c r="OTK82"/>
      <c r="OTL82"/>
      <c r="OTM82"/>
      <c r="OTN82"/>
      <c r="OTO82"/>
      <c r="OTP82"/>
      <c r="OTQ82"/>
      <c r="OTR82"/>
      <c r="OTS82"/>
      <c r="OTT82"/>
      <c r="OTU82"/>
      <c r="OTV82"/>
      <c r="OTW82"/>
      <c r="OTX82"/>
      <c r="OTY82"/>
      <c r="OTZ82"/>
      <c r="OUA82"/>
      <c r="OUB82"/>
      <c r="OUC82"/>
      <c r="OUD82"/>
      <c r="OUE82"/>
      <c r="OUF82"/>
      <c r="OUG82"/>
      <c r="OUH82"/>
      <c r="OUI82"/>
      <c r="OUJ82"/>
      <c r="OUK82"/>
      <c r="OUL82"/>
      <c r="OUM82"/>
      <c r="OUN82"/>
      <c r="OUO82"/>
      <c r="OUP82"/>
      <c r="OUQ82"/>
      <c r="OUR82"/>
      <c r="OUS82"/>
      <c r="OUT82"/>
      <c r="OUU82"/>
      <c r="OUV82"/>
      <c r="OUW82"/>
      <c r="OUX82"/>
      <c r="OUY82"/>
      <c r="OUZ82"/>
      <c r="OVA82"/>
      <c r="OVB82"/>
      <c r="OVC82"/>
      <c r="OVD82"/>
      <c r="OVE82"/>
      <c r="OVF82"/>
      <c r="OVG82"/>
      <c r="OVH82"/>
      <c r="OVI82"/>
      <c r="OVJ82"/>
      <c r="OVK82"/>
      <c r="OVL82"/>
      <c r="OVM82"/>
      <c r="OVN82"/>
      <c r="OVO82"/>
      <c r="OVP82"/>
      <c r="OVQ82"/>
      <c r="OVR82"/>
      <c r="OVS82"/>
      <c r="OVT82"/>
      <c r="OVU82"/>
      <c r="OVV82"/>
      <c r="OVW82"/>
      <c r="OVX82"/>
      <c r="OVY82"/>
      <c r="OVZ82"/>
      <c r="OWA82"/>
      <c r="OWB82"/>
      <c r="OWC82"/>
      <c r="OWD82"/>
      <c r="OWE82"/>
      <c r="OWF82"/>
      <c r="OWG82"/>
      <c r="OWH82"/>
      <c r="OWI82"/>
      <c r="OWJ82"/>
      <c r="OWK82"/>
      <c r="OWL82"/>
      <c r="OWM82"/>
      <c r="OWN82"/>
      <c r="OWO82"/>
      <c r="OWP82"/>
      <c r="OWQ82"/>
      <c r="OWR82"/>
      <c r="OWS82"/>
      <c r="OWT82"/>
      <c r="OWU82"/>
      <c r="OWV82"/>
      <c r="OWW82"/>
      <c r="OWX82"/>
      <c r="OWY82"/>
      <c r="OWZ82"/>
      <c r="OXA82"/>
      <c r="OXB82"/>
      <c r="OXC82"/>
      <c r="OXD82"/>
      <c r="OXE82"/>
      <c r="OXF82"/>
      <c r="OXG82"/>
      <c r="OXH82"/>
      <c r="OXI82"/>
      <c r="OXJ82"/>
      <c r="OXK82"/>
      <c r="OXL82"/>
      <c r="OXM82"/>
      <c r="OXN82"/>
      <c r="OXO82"/>
      <c r="OXP82"/>
      <c r="OXQ82"/>
      <c r="OXR82"/>
      <c r="OXS82"/>
      <c r="OXT82"/>
      <c r="OXU82"/>
      <c r="OXV82"/>
      <c r="OXW82"/>
      <c r="OXX82"/>
      <c r="OXY82"/>
      <c r="OXZ82"/>
      <c r="OYA82"/>
      <c r="OYB82"/>
      <c r="OYC82"/>
      <c r="OYD82"/>
      <c r="OYE82"/>
      <c r="OYF82"/>
      <c r="OYG82"/>
      <c r="OYH82"/>
      <c r="OYI82"/>
      <c r="OYJ82"/>
      <c r="OYK82"/>
      <c r="OYL82"/>
      <c r="OYM82"/>
      <c r="OYN82"/>
      <c r="OYO82"/>
      <c r="OYP82"/>
      <c r="OYQ82"/>
      <c r="OYR82"/>
      <c r="OYS82"/>
      <c r="OYT82"/>
      <c r="OYU82"/>
      <c r="OYV82"/>
      <c r="OYW82"/>
      <c r="OYX82"/>
      <c r="OYY82"/>
      <c r="OYZ82"/>
      <c r="OZA82"/>
      <c r="OZB82"/>
      <c r="OZC82"/>
      <c r="OZD82"/>
      <c r="OZE82"/>
      <c r="OZF82"/>
      <c r="OZG82"/>
      <c r="OZH82"/>
      <c r="OZI82"/>
      <c r="OZJ82"/>
      <c r="OZK82"/>
      <c r="OZL82"/>
      <c r="OZM82"/>
      <c r="OZN82"/>
      <c r="OZO82"/>
      <c r="OZP82"/>
      <c r="OZQ82"/>
      <c r="OZR82"/>
      <c r="OZS82"/>
      <c r="OZT82"/>
      <c r="OZU82"/>
      <c r="OZV82"/>
      <c r="OZW82"/>
      <c r="OZX82"/>
      <c r="OZY82"/>
      <c r="OZZ82"/>
      <c r="PAA82"/>
      <c r="PAB82"/>
      <c r="PAC82"/>
      <c r="PAD82"/>
      <c r="PAE82"/>
      <c r="PAF82"/>
      <c r="PAG82"/>
      <c r="PAH82"/>
      <c r="PAI82"/>
      <c r="PAJ82"/>
      <c r="PAK82"/>
      <c r="PAL82"/>
      <c r="PAM82"/>
      <c r="PAN82"/>
      <c r="PAO82"/>
      <c r="PAP82"/>
      <c r="PAQ82"/>
      <c r="PAR82"/>
      <c r="PAS82"/>
      <c r="PAT82"/>
      <c r="PAU82"/>
      <c r="PAV82"/>
      <c r="PAW82"/>
      <c r="PAX82"/>
      <c r="PAY82"/>
      <c r="PAZ82"/>
      <c r="PBA82"/>
      <c r="PBB82"/>
      <c r="PBC82"/>
      <c r="PBD82"/>
      <c r="PBE82"/>
      <c r="PBF82"/>
      <c r="PBG82"/>
      <c r="PBH82"/>
      <c r="PBI82"/>
      <c r="PBJ82"/>
      <c r="PBK82"/>
      <c r="PBL82"/>
      <c r="PBM82"/>
      <c r="PBN82"/>
      <c r="PBO82"/>
      <c r="PBP82"/>
      <c r="PBQ82"/>
      <c r="PBR82"/>
      <c r="PBS82"/>
      <c r="PBT82"/>
      <c r="PBU82"/>
      <c r="PBV82"/>
      <c r="PBW82"/>
      <c r="PBX82"/>
      <c r="PBY82"/>
      <c r="PBZ82"/>
      <c r="PCA82"/>
      <c r="PCB82"/>
      <c r="PCC82"/>
      <c r="PCD82"/>
      <c r="PCE82"/>
      <c r="PCF82"/>
      <c r="PCG82"/>
      <c r="PCH82"/>
      <c r="PCI82"/>
      <c r="PCJ82"/>
      <c r="PCK82"/>
      <c r="PCL82"/>
      <c r="PCM82"/>
      <c r="PCN82"/>
      <c r="PCO82"/>
      <c r="PCP82"/>
      <c r="PCQ82"/>
      <c r="PCR82"/>
      <c r="PCS82"/>
      <c r="PCT82"/>
      <c r="PCU82"/>
      <c r="PCV82"/>
      <c r="PCW82"/>
      <c r="PCX82"/>
      <c r="PCY82"/>
      <c r="PCZ82"/>
      <c r="PDA82"/>
      <c r="PDB82"/>
      <c r="PDC82"/>
      <c r="PDD82"/>
      <c r="PDE82"/>
      <c r="PDF82"/>
      <c r="PDG82"/>
      <c r="PDH82"/>
      <c r="PDI82"/>
      <c r="PDJ82"/>
      <c r="PDK82"/>
      <c r="PDL82"/>
      <c r="PDM82"/>
      <c r="PDN82"/>
      <c r="PDO82"/>
      <c r="PDP82"/>
      <c r="PDQ82"/>
      <c r="PDR82"/>
      <c r="PDS82"/>
      <c r="PDT82"/>
      <c r="PDU82"/>
      <c r="PDV82"/>
      <c r="PDW82"/>
      <c r="PDX82"/>
      <c r="PDY82"/>
      <c r="PDZ82"/>
      <c r="PEA82"/>
      <c r="PEB82"/>
      <c r="PEC82"/>
      <c r="PED82"/>
      <c r="PEE82"/>
      <c r="PEF82"/>
      <c r="PEG82"/>
      <c r="PEH82"/>
      <c r="PEI82"/>
      <c r="PEJ82"/>
      <c r="PEK82"/>
      <c r="PEL82"/>
      <c r="PEM82"/>
      <c r="PEN82"/>
      <c r="PEO82"/>
      <c r="PEP82"/>
      <c r="PEQ82"/>
      <c r="PER82"/>
      <c r="PES82"/>
      <c r="PET82"/>
      <c r="PEU82"/>
      <c r="PEV82"/>
      <c r="PEW82"/>
      <c r="PEX82"/>
      <c r="PEY82"/>
      <c r="PEZ82"/>
      <c r="PFA82"/>
      <c r="PFB82"/>
      <c r="PFC82"/>
      <c r="PFD82"/>
      <c r="PFE82"/>
      <c r="PFF82"/>
      <c r="PFG82"/>
      <c r="PFH82"/>
      <c r="PFI82"/>
      <c r="PFJ82"/>
      <c r="PFK82"/>
      <c r="PFL82"/>
      <c r="PFM82"/>
      <c r="PFN82"/>
      <c r="PFO82"/>
      <c r="PFP82"/>
      <c r="PFQ82"/>
      <c r="PFR82"/>
      <c r="PFS82"/>
      <c r="PFT82"/>
      <c r="PFU82"/>
      <c r="PFV82"/>
      <c r="PFW82"/>
      <c r="PFX82"/>
      <c r="PFY82"/>
      <c r="PFZ82"/>
      <c r="PGA82"/>
      <c r="PGB82"/>
      <c r="PGC82"/>
      <c r="PGD82"/>
      <c r="PGE82"/>
      <c r="PGF82"/>
      <c r="PGG82"/>
      <c r="PGH82"/>
      <c r="PGI82"/>
      <c r="PGJ82"/>
      <c r="PGK82"/>
      <c r="PGL82"/>
      <c r="PGM82"/>
      <c r="PGN82"/>
      <c r="PGO82"/>
      <c r="PGP82"/>
      <c r="PGQ82"/>
      <c r="PGR82"/>
      <c r="PGS82"/>
      <c r="PGT82"/>
      <c r="PGU82"/>
      <c r="PGV82"/>
      <c r="PGW82"/>
      <c r="PGX82"/>
      <c r="PGY82"/>
      <c r="PGZ82"/>
      <c r="PHA82"/>
      <c r="PHB82"/>
      <c r="PHC82"/>
      <c r="PHD82"/>
      <c r="PHE82"/>
      <c r="PHF82"/>
      <c r="PHG82"/>
      <c r="PHH82"/>
      <c r="PHI82"/>
      <c r="PHJ82"/>
      <c r="PHK82"/>
      <c r="PHL82"/>
      <c r="PHM82"/>
      <c r="PHN82"/>
      <c r="PHO82"/>
      <c r="PHP82"/>
      <c r="PHQ82"/>
      <c r="PHR82"/>
      <c r="PHS82"/>
      <c r="PHT82"/>
      <c r="PHU82"/>
      <c r="PHV82"/>
      <c r="PHW82"/>
      <c r="PHX82"/>
      <c r="PHY82"/>
      <c r="PHZ82"/>
      <c r="PIA82"/>
      <c r="PIB82"/>
      <c r="PIC82"/>
      <c r="PID82"/>
      <c r="PIE82"/>
      <c r="PIF82"/>
      <c r="PIG82"/>
      <c r="PIH82"/>
      <c r="PII82"/>
      <c r="PIJ82"/>
      <c r="PIK82"/>
      <c r="PIL82"/>
      <c r="PIM82"/>
      <c r="PIN82"/>
      <c r="PIO82"/>
      <c r="PIP82"/>
      <c r="PIQ82"/>
      <c r="PIR82"/>
      <c r="PIS82"/>
      <c r="PIT82"/>
      <c r="PIU82"/>
      <c r="PIV82"/>
      <c r="PIW82"/>
      <c r="PIX82"/>
      <c r="PIY82"/>
      <c r="PIZ82"/>
      <c r="PJA82"/>
      <c r="PJB82"/>
      <c r="PJC82"/>
      <c r="PJD82"/>
      <c r="PJE82"/>
      <c r="PJF82"/>
      <c r="PJG82"/>
      <c r="PJH82"/>
      <c r="PJI82"/>
      <c r="PJJ82"/>
      <c r="PJK82"/>
      <c r="PJL82"/>
      <c r="PJM82"/>
      <c r="PJN82"/>
      <c r="PJO82"/>
      <c r="PJP82"/>
      <c r="PJQ82"/>
      <c r="PJR82"/>
      <c r="PJS82"/>
      <c r="PJT82"/>
      <c r="PJU82"/>
      <c r="PJV82"/>
      <c r="PJW82"/>
      <c r="PJX82"/>
      <c r="PJY82"/>
      <c r="PJZ82"/>
      <c r="PKA82"/>
      <c r="PKB82"/>
      <c r="PKC82"/>
      <c r="PKD82"/>
      <c r="PKE82"/>
      <c r="PKF82"/>
      <c r="PKG82"/>
      <c r="PKH82"/>
      <c r="PKI82"/>
      <c r="PKJ82"/>
      <c r="PKK82"/>
      <c r="PKL82"/>
      <c r="PKM82"/>
      <c r="PKN82"/>
      <c r="PKO82"/>
      <c r="PKP82"/>
      <c r="PKQ82"/>
      <c r="PKR82"/>
      <c r="PKS82"/>
      <c r="PKT82"/>
      <c r="PKU82"/>
      <c r="PKV82"/>
      <c r="PKW82"/>
      <c r="PKX82"/>
      <c r="PKY82"/>
      <c r="PKZ82"/>
      <c r="PLA82"/>
      <c r="PLB82"/>
      <c r="PLC82"/>
      <c r="PLD82"/>
      <c r="PLE82"/>
      <c r="PLF82"/>
      <c r="PLG82"/>
      <c r="PLH82"/>
      <c r="PLI82"/>
      <c r="PLJ82"/>
      <c r="PLK82"/>
      <c r="PLL82"/>
      <c r="PLM82"/>
      <c r="PLN82"/>
      <c r="PLO82"/>
      <c r="PLP82"/>
      <c r="PLQ82"/>
      <c r="PLR82"/>
      <c r="PLS82"/>
      <c r="PLT82"/>
      <c r="PLU82"/>
      <c r="PLV82"/>
      <c r="PLW82"/>
      <c r="PLX82"/>
      <c r="PLY82"/>
      <c r="PLZ82"/>
      <c r="PMA82"/>
      <c r="PMB82"/>
      <c r="PMC82"/>
      <c r="PMD82"/>
      <c r="PME82"/>
      <c r="PMF82"/>
      <c r="PMG82"/>
      <c r="PMH82"/>
      <c r="PMI82"/>
      <c r="PMJ82"/>
      <c r="PMK82"/>
      <c r="PML82"/>
      <c r="PMM82"/>
      <c r="PMN82"/>
      <c r="PMO82"/>
      <c r="PMP82"/>
      <c r="PMQ82"/>
      <c r="PMR82"/>
      <c r="PMS82"/>
      <c r="PMT82"/>
      <c r="PMU82"/>
      <c r="PMV82"/>
      <c r="PMW82"/>
      <c r="PMX82"/>
      <c r="PMY82"/>
      <c r="PMZ82"/>
      <c r="PNA82"/>
      <c r="PNB82"/>
      <c r="PNC82"/>
      <c r="PND82"/>
      <c r="PNE82"/>
      <c r="PNF82"/>
      <c r="PNG82"/>
      <c r="PNH82"/>
      <c r="PNI82"/>
      <c r="PNJ82"/>
      <c r="PNK82"/>
      <c r="PNL82"/>
      <c r="PNM82"/>
      <c r="PNN82"/>
      <c r="PNO82"/>
      <c r="PNP82"/>
      <c r="PNQ82"/>
      <c r="PNR82"/>
      <c r="PNS82"/>
      <c r="PNT82"/>
      <c r="PNU82"/>
      <c r="PNV82"/>
      <c r="PNW82"/>
      <c r="PNX82"/>
      <c r="PNY82"/>
      <c r="PNZ82"/>
      <c r="POA82"/>
      <c r="POB82"/>
      <c r="POC82"/>
      <c r="POD82"/>
      <c r="POE82"/>
      <c r="POF82"/>
      <c r="POG82"/>
      <c r="POH82"/>
      <c r="POI82"/>
      <c r="POJ82"/>
      <c r="POK82"/>
      <c r="POL82"/>
      <c r="POM82"/>
      <c r="PON82"/>
      <c r="POO82"/>
      <c r="POP82"/>
      <c r="POQ82"/>
      <c r="POR82"/>
      <c r="POS82"/>
      <c r="POT82"/>
      <c r="POU82"/>
      <c r="POV82"/>
      <c r="POW82"/>
      <c r="POX82"/>
      <c r="POY82"/>
      <c r="POZ82"/>
      <c r="PPA82"/>
      <c r="PPB82"/>
      <c r="PPC82"/>
      <c r="PPD82"/>
      <c r="PPE82"/>
      <c r="PPF82"/>
      <c r="PPG82"/>
      <c r="PPH82"/>
      <c r="PPI82"/>
      <c r="PPJ82"/>
      <c r="PPK82"/>
      <c r="PPL82"/>
      <c r="PPM82"/>
      <c r="PPN82"/>
      <c r="PPO82"/>
      <c r="PPP82"/>
      <c r="PPQ82"/>
      <c r="PPR82"/>
      <c r="PPS82"/>
      <c r="PPT82"/>
      <c r="PPU82"/>
      <c r="PPV82"/>
      <c r="PPW82"/>
      <c r="PPX82"/>
      <c r="PPY82"/>
      <c r="PPZ82"/>
      <c r="PQA82"/>
      <c r="PQB82"/>
      <c r="PQC82"/>
      <c r="PQD82"/>
      <c r="PQE82"/>
      <c r="PQF82"/>
      <c r="PQG82"/>
      <c r="PQH82"/>
      <c r="PQI82"/>
      <c r="PQJ82"/>
      <c r="PQK82"/>
      <c r="PQL82"/>
      <c r="PQM82"/>
      <c r="PQN82"/>
      <c r="PQO82"/>
      <c r="PQP82"/>
      <c r="PQQ82"/>
      <c r="PQR82"/>
      <c r="PQS82"/>
      <c r="PQT82"/>
      <c r="PQU82"/>
      <c r="PQV82"/>
      <c r="PQW82"/>
      <c r="PQX82"/>
      <c r="PQY82"/>
      <c r="PQZ82"/>
      <c r="PRA82"/>
      <c r="PRB82"/>
      <c r="PRC82"/>
      <c r="PRD82"/>
      <c r="PRE82"/>
      <c r="PRF82"/>
      <c r="PRG82"/>
      <c r="PRH82"/>
      <c r="PRI82"/>
      <c r="PRJ82"/>
      <c r="PRK82"/>
      <c r="PRL82"/>
      <c r="PRM82"/>
      <c r="PRN82"/>
      <c r="PRO82"/>
      <c r="PRP82"/>
      <c r="PRQ82"/>
      <c r="PRR82"/>
      <c r="PRS82"/>
      <c r="PRT82"/>
      <c r="PRU82"/>
      <c r="PRV82"/>
      <c r="PRW82"/>
      <c r="PRX82"/>
      <c r="PRY82"/>
      <c r="PRZ82"/>
      <c r="PSA82"/>
      <c r="PSB82"/>
      <c r="PSC82"/>
      <c r="PSD82"/>
      <c r="PSE82"/>
      <c r="PSF82"/>
      <c r="PSG82"/>
      <c r="PSH82"/>
      <c r="PSI82"/>
      <c r="PSJ82"/>
      <c r="PSK82"/>
      <c r="PSL82"/>
      <c r="PSM82"/>
      <c r="PSN82"/>
      <c r="PSO82"/>
      <c r="PSP82"/>
      <c r="PSQ82"/>
      <c r="PSR82"/>
      <c r="PSS82"/>
      <c r="PST82"/>
      <c r="PSU82"/>
      <c r="PSV82"/>
      <c r="PSW82"/>
      <c r="PSX82"/>
      <c r="PSY82"/>
      <c r="PSZ82"/>
      <c r="PTA82"/>
      <c r="PTB82"/>
      <c r="PTC82"/>
      <c r="PTD82"/>
      <c r="PTE82"/>
      <c r="PTF82"/>
      <c r="PTG82"/>
      <c r="PTH82"/>
      <c r="PTI82"/>
      <c r="PTJ82"/>
      <c r="PTK82"/>
      <c r="PTL82"/>
      <c r="PTM82"/>
      <c r="PTN82"/>
      <c r="PTO82"/>
      <c r="PTP82"/>
      <c r="PTQ82"/>
      <c r="PTR82"/>
      <c r="PTS82"/>
      <c r="PTT82"/>
      <c r="PTU82"/>
      <c r="PTV82"/>
      <c r="PTW82"/>
      <c r="PTX82"/>
      <c r="PTY82"/>
      <c r="PTZ82"/>
      <c r="PUA82"/>
      <c r="PUB82"/>
      <c r="PUC82"/>
      <c r="PUD82"/>
      <c r="PUE82"/>
      <c r="PUF82"/>
      <c r="PUG82"/>
      <c r="PUH82"/>
      <c r="PUI82"/>
      <c r="PUJ82"/>
      <c r="PUK82"/>
      <c r="PUL82"/>
      <c r="PUM82"/>
      <c r="PUN82"/>
      <c r="PUO82"/>
      <c r="PUP82"/>
      <c r="PUQ82"/>
      <c r="PUR82"/>
      <c r="PUS82"/>
      <c r="PUT82"/>
      <c r="PUU82"/>
      <c r="PUV82"/>
      <c r="PUW82"/>
      <c r="PUX82"/>
      <c r="PUY82"/>
      <c r="PUZ82"/>
      <c r="PVA82"/>
      <c r="PVB82"/>
      <c r="PVC82"/>
      <c r="PVD82"/>
      <c r="PVE82"/>
      <c r="PVF82"/>
      <c r="PVG82"/>
      <c r="PVH82"/>
      <c r="PVI82"/>
      <c r="PVJ82"/>
      <c r="PVK82"/>
      <c r="PVL82"/>
      <c r="PVM82"/>
      <c r="PVN82"/>
      <c r="PVO82"/>
      <c r="PVP82"/>
      <c r="PVQ82"/>
      <c r="PVR82"/>
      <c r="PVS82"/>
      <c r="PVT82"/>
      <c r="PVU82"/>
      <c r="PVV82"/>
      <c r="PVW82"/>
      <c r="PVX82"/>
      <c r="PVY82"/>
      <c r="PVZ82"/>
      <c r="PWA82"/>
      <c r="PWB82"/>
      <c r="PWC82"/>
      <c r="PWD82"/>
      <c r="PWE82"/>
      <c r="PWF82"/>
      <c r="PWG82"/>
      <c r="PWH82"/>
      <c r="PWI82"/>
      <c r="PWJ82"/>
      <c r="PWK82"/>
      <c r="PWL82"/>
      <c r="PWM82"/>
      <c r="PWN82"/>
      <c r="PWO82"/>
      <c r="PWP82"/>
      <c r="PWQ82"/>
      <c r="PWR82"/>
      <c r="PWS82"/>
      <c r="PWT82"/>
      <c r="PWU82"/>
      <c r="PWV82"/>
      <c r="PWW82"/>
      <c r="PWX82"/>
      <c r="PWY82"/>
      <c r="PWZ82"/>
      <c r="PXA82"/>
      <c r="PXB82"/>
      <c r="PXC82"/>
      <c r="PXD82"/>
      <c r="PXE82"/>
      <c r="PXF82"/>
      <c r="PXG82"/>
      <c r="PXH82"/>
      <c r="PXI82"/>
      <c r="PXJ82"/>
      <c r="PXK82"/>
      <c r="PXL82"/>
      <c r="PXM82"/>
      <c r="PXN82"/>
      <c r="PXO82"/>
      <c r="PXP82"/>
      <c r="PXQ82"/>
      <c r="PXR82"/>
      <c r="PXS82"/>
      <c r="PXT82"/>
      <c r="PXU82"/>
      <c r="PXV82"/>
      <c r="PXW82"/>
      <c r="PXX82"/>
      <c r="PXY82"/>
      <c r="PXZ82"/>
      <c r="PYA82"/>
      <c r="PYB82"/>
      <c r="PYC82"/>
      <c r="PYD82"/>
      <c r="PYE82"/>
      <c r="PYF82"/>
      <c r="PYG82"/>
      <c r="PYH82"/>
      <c r="PYI82"/>
      <c r="PYJ82"/>
      <c r="PYK82"/>
      <c r="PYL82"/>
      <c r="PYM82"/>
      <c r="PYN82"/>
      <c r="PYO82"/>
      <c r="PYP82"/>
      <c r="PYQ82"/>
      <c r="PYR82"/>
      <c r="PYS82"/>
      <c r="PYT82"/>
      <c r="PYU82"/>
      <c r="PYV82"/>
      <c r="PYW82"/>
      <c r="PYX82"/>
      <c r="PYY82"/>
      <c r="PYZ82"/>
      <c r="PZA82"/>
      <c r="PZB82"/>
      <c r="PZC82"/>
      <c r="PZD82"/>
      <c r="PZE82"/>
      <c r="PZF82"/>
      <c r="PZG82"/>
      <c r="PZH82"/>
      <c r="PZI82"/>
      <c r="PZJ82"/>
      <c r="PZK82"/>
      <c r="PZL82"/>
      <c r="PZM82"/>
      <c r="PZN82"/>
      <c r="PZO82"/>
      <c r="PZP82"/>
      <c r="PZQ82"/>
      <c r="PZR82"/>
      <c r="PZS82"/>
      <c r="PZT82"/>
      <c r="PZU82"/>
      <c r="PZV82"/>
      <c r="PZW82"/>
      <c r="PZX82"/>
      <c r="PZY82"/>
      <c r="PZZ82"/>
      <c r="QAA82"/>
      <c r="QAB82"/>
      <c r="QAC82"/>
      <c r="QAD82"/>
      <c r="QAE82"/>
      <c r="QAF82"/>
      <c r="QAG82"/>
      <c r="QAH82"/>
      <c r="QAI82"/>
      <c r="QAJ82"/>
      <c r="QAK82"/>
      <c r="QAL82"/>
      <c r="QAM82"/>
      <c r="QAN82"/>
      <c r="QAO82"/>
      <c r="QAP82"/>
      <c r="QAQ82"/>
      <c r="QAR82"/>
      <c r="QAS82"/>
      <c r="QAT82"/>
      <c r="QAU82"/>
      <c r="QAV82"/>
      <c r="QAW82"/>
      <c r="QAX82"/>
      <c r="QAY82"/>
      <c r="QAZ82"/>
      <c r="QBA82"/>
      <c r="QBB82"/>
      <c r="QBC82"/>
      <c r="QBD82"/>
      <c r="QBE82"/>
      <c r="QBF82"/>
      <c r="QBG82"/>
      <c r="QBH82"/>
      <c r="QBI82"/>
      <c r="QBJ82"/>
      <c r="QBK82"/>
      <c r="QBL82"/>
      <c r="QBM82"/>
      <c r="QBN82"/>
      <c r="QBO82"/>
      <c r="QBP82"/>
      <c r="QBQ82"/>
      <c r="QBR82"/>
      <c r="QBS82"/>
      <c r="QBT82"/>
      <c r="QBU82"/>
      <c r="QBV82"/>
      <c r="QBW82"/>
      <c r="QBX82"/>
      <c r="QBY82"/>
      <c r="QBZ82"/>
      <c r="QCA82"/>
      <c r="QCB82"/>
      <c r="QCC82"/>
      <c r="QCD82"/>
      <c r="QCE82"/>
      <c r="QCF82"/>
      <c r="QCG82"/>
      <c r="QCH82"/>
      <c r="QCI82"/>
      <c r="QCJ82"/>
      <c r="QCK82"/>
      <c r="QCL82"/>
      <c r="QCM82"/>
      <c r="QCN82"/>
      <c r="QCO82"/>
      <c r="QCP82"/>
      <c r="QCQ82"/>
      <c r="QCR82"/>
      <c r="QCS82"/>
      <c r="QCT82"/>
      <c r="QCU82"/>
      <c r="QCV82"/>
      <c r="QCW82"/>
      <c r="QCX82"/>
      <c r="QCY82"/>
      <c r="QCZ82"/>
      <c r="QDA82"/>
      <c r="QDB82"/>
      <c r="QDC82"/>
      <c r="QDD82"/>
      <c r="QDE82"/>
      <c r="QDF82"/>
      <c r="QDG82"/>
      <c r="QDH82"/>
      <c r="QDI82"/>
      <c r="QDJ82"/>
      <c r="QDK82"/>
      <c r="QDL82"/>
      <c r="QDM82"/>
      <c r="QDN82"/>
      <c r="QDO82"/>
      <c r="QDP82"/>
      <c r="QDQ82"/>
      <c r="QDR82"/>
      <c r="QDS82"/>
      <c r="QDT82"/>
      <c r="QDU82"/>
      <c r="QDV82"/>
      <c r="QDW82"/>
      <c r="QDX82"/>
      <c r="QDY82"/>
      <c r="QDZ82"/>
      <c r="QEA82"/>
      <c r="QEB82"/>
      <c r="QEC82"/>
      <c r="QED82"/>
      <c r="QEE82"/>
      <c r="QEF82"/>
      <c r="QEG82"/>
      <c r="QEH82"/>
      <c r="QEI82"/>
      <c r="QEJ82"/>
      <c r="QEK82"/>
      <c r="QEL82"/>
      <c r="QEM82"/>
      <c r="QEN82"/>
      <c r="QEO82"/>
      <c r="QEP82"/>
      <c r="QEQ82"/>
      <c r="QER82"/>
      <c r="QES82"/>
      <c r="QET82"/>
      <c r="QEU82"/>
      <c r="QEV82"/>
      <c r="QEW82"/>
      <c r="QEX82"/>
      <c r="QEY82"/>
      <c r="QEZ82"/>
      <c r="QFA82"/>
      <c r="QFB82"/>
      <c r="QFC82"/>
      <c r="QFD82"/>
      <c r="QFE82"/>
      <c r="QFF82"/>
      <c r="QFG82"/>
      <c r="QFH82"/>
      <c r="QFI82"/>
      <c r="QFJ82"/>
      <c r="QFK82"/>
      <c r="QFL82"/>
      <c r="QFM82"/>
      <c r="QFN82"/>
      <c r="QFO82"/>
      <c r="QFP82"/>
      <c r="QFQ82"/>
      <c r="QFR82"/>
      <c r="QFS82"/>
      <c r="QFT82"/>
      <c r="QFU82"/>
      <c r="QFV82"/>
      <c r="QFW82"/>
      <c r="QFX82"/>
      <c r="QFY82"/>
      <c r="QFZ82"/>
      <c r="QGA82"/>
      <c r="QGB82"/>
      <c r="QGC82"/>
      <c r="QGD82"/>
      <c r="QGE82"/>
      <c r="QGF82"/>
      <c r="QGG82"/>
      <c r="QGH82"/>
      <c r="QGI82"/>
      <c r="QGJ82"/>
      <c r="QGK82"/>
      <c r="QGL82"/>
      <c r="QGM82"/>
      <c r="QGN82"/>
      <c r="QGO82"/>
      <c r="QGP82"/>
      <c r="QGQ82"/>
      <c r="QGR82"/>
      <c r="QGS82"/>
      <c r="QGT82"/>
      <c r="QGU82"/>
      <c r="QGV82"/>
      <c r="QGW82"/>
      <c r="QGX82"/>
      <c r="QGY82"/>
      <c r="QGZ82"/>
      <c r="QHA82"/>
      <c r="QHB82"/>
      <c r="QHC82"/>
      <c r="QHD82"/>
      <c r="QHE82"/>
      <c r="QHF82"/>
      <c r="QHG82"/>
      <c r="QHH82"/>
      <c r="QHI82"/>
      <c r="QHJ82"/>
      <c r="QHK82"/>
      <c r="QHL82"/>
      <c r="QHM82"/>
      <c r="QHN82"/>
      <c r="QHO82"/>
      <c r="QHP82"/>
      <c r="QHQ82"/>
      <c r="QHR82"/>
      <c r="QHS82"/>
      <c r="QHT82"/>
      <c r="QHU82"/>
      <c r="QHV82"/>
      <c r="QHW82"/>
      <c r="QHX82"/>
      <c r="QHY82"/>
      <c r="QHZ82"/>
      <c r="QIA82"/>
      <c r="QIB82"/>
      <c r="QIC82"/>
      <c r="QID82"/>
      <c r="QIE82"/>
      <c r="QIF82"/>
      <c r="QIG82"/>
      <c r="QIH82"/>
      <c r="QII82"/>
      <c r="QIJ82"/>
      <c r="QIK82"/>
      <c r="QIL82"/>
      <c r="QIM82"/>
      <c r="QIN82"/>
      <c r="QIO82"/>
      <c r="QIP82"/>
      <c r="QIQ82"/>
      <c r="QIR82"/>
      <c r="QIS82"/>
      <c r="QIT82"/>
      <c r="QIU82"/>
      <c r="QIV82"/>
      <c r="QIW82"/>
      <c r="QIX82"/>
      <c r="QIY82"/>
      <c r="QIZ82"/>
      <c r="QJA82"/>
      <c r="QJB82"/>
      <c r="QJC82"/>
      <c r="QJD82"/>
      <c r="QJE82"/>
      <c r="QJF82"/>
      <c r="QJG82"/>
      <c r="QJH82"/>
      <c r="QJI82"/>
      <c r="QJJ82"/>
      <c r="QJK82"/>
      <c r="QJL82"/>
      <c r="QJM82"/>
      <c r="QJN82"/>
      <c r="QJO82"/>
      <c r="QJP82"/>
      <c r="QJQ82"/>
      <c r="QJR82"/>
      <c r="QJS82"/>
      <c r="QJT82"/>
      <c r="QJU82"/>
      <c r="QJV82"/>
      <c r="QJW82"/>
      <c r="QJX82"/>
      <c r="QJY82"/>
      <c r="QJZ82"/>
      <c r="QKA82"/>
      <c r="QKB82"/>
      <c r="QKC82"/>
      <c r="QKD82"/>
      <c r="QKE82"/>
      <c r="QKF82"/>
      <c r="QKG82"/>
      <c r="QKH82"/>
      <c r="QKI82"/>
      <c r="QKJ82"/>
      <c r="QKK82"/>
      <c r="QKL82"/>
      <c r="QKM82"/>
      <c r="QKN82"/>
      <c r="QKO82"/>
      <c r="QKP82"/>
      <c r="QKQ82"/>
      <c r="QKR82"/>
      <c r="QKS82"/>
      <c r="QKT82"/>
      <c r="QKU82"/>
      <c r="QKV82"/>
      <c r="QKW82"/>
      <c r="QKX82"/>
      <c r="QKY82"/>
      <c r="QKZ82"/>
      <c r="QLA82"/>
      <c r="QLB82"/>
      <c r="QLC82"/>
      <c r="QLD82"/>
      <c r="QLE82"/>
      <c r="QLF82"/>
      <c r="QLG82"/>
      <c r="QLH82"/>
      <c r="QLI82"/>
      <c r="QLJ82"/>
      <c r="QLK82"/>
      <c r="QLL82"/>
      <c r="QLM82"/>
      <c r="QLN82"/>
      <c r="QLO82"/>
      <c r="QLP82"/>
      <c r="QLQ82"/>
      <c r="QLR82"/>
      <c r="QLS82"/>
      <c r="QLT82"/>
      <c r="QLU82"/>
      <c r="QLV82"/>
      <c r="QLW82"/>
      <c r="QLX82"/>
      <c r="QLY82"/>
      <c r="QLZ82"/>
      <c r="QMA82"/>
      <c r="QMB82"/>
      <c r="QMC82"/>
      <c r="QMD82"/>
      <c r="QME82"/>
      <c r="QMF82"/>
      <c r="QMG82"/>
      <c r="QMH82"/>
      <c r="QMI82"/>
      <c r="QMJ82"/>
      <c r="QMK82"/>
      <c r="QML82"/>
      <c r="QMM82"/>
      <c r="QMN82"/>
      <c r="QMO82"/>
      <c r="QMP82"/>
      <c r="QMQ82"/>
      <c r="QMR82"/>
      <c r="QMS82"/>
      <c r="QMT82"/>
      <c r="QMU82"/>
      <c r="QMV82"/>
      <c r="QMW82"/>
      <c r="QMX82"/>
      <c r="QMY82"/>
      <c r="QMZ82"/>
      <c r="QNA82"/>
      <c r="QNB82"/>
      <c r="QNC82"/>
      <c r="QND82"/>
      <c r="QNE82"/>
      <c r="QNF82"/>
      <c r="QNG82"/>
      <c r="QNH82"/>
      <c r="QNI82"/>
      <c r="QNJ82"/>
      <c r="QNK82"/>
      <c r="QNL82"/>
      <c r="QNM82"/>
      <c r="QNN82"/>
      <c r="QNO82"/>
      <c r="QNP82"/>
      <c r="QNQ82"/>
      <c r="QNR82"/>
      <c r="QNS82"/>
      <c r="QNT82"/>
      <c r="QNU82"/>
      <c r="QNV82"/>
      <c r="QNW82"/>
      <c r="QNX82"/>
      <c r="QNY82"/>
      <c r="QNZ82"/>
      <c r="QOA82"/>
      <c r="QOB82"/>
      <c r="QOC82"/>
      <c r="QOD82"/>
      <c r="QOE82"/>
      <c r="QOF82"/>
      <c r="QOG82"/>
      <c r="QOH82"/>
      <c r="QOI82"/>
      <c r="QOJ82"/>
      <c r="QOK82"/>
      <c r="QOL82"/>
      <c r="QOM82"/>
      <c r="QON82"/>
      <c r="QOO82"/>
      <c r="QOP82"/>
      <c r="QOQ82"/>
      <c r="QOR82"/>
      <c r="QOS82"/>
      <c r="QOT82"/>
      <c r="QOU82"/>
      <c r="QOV82"/>
      <c r="QOW82"/>
      <c r="QOX82"/>
      <c r="QOY82"/>
      <c r="QOZ82"/>
      <c r="QPA82"/>
      <c r="QPB82"/>
      <c r="QPC82"/>
      <c r="QPD82"/>
      <c r="QPE82"/>
      <c r="QPF82"/>
      <c r="QPG82"/>
      <c r="QPH82"/>
      <c r="QPI82"/>
      <c r="QPJ82"/>
      <c r="QPK82"/>
      <c r="QPL82"/>
      <c r="QPM82"/>
      <c r="QPN82"/>
      <c r="QPO82"/>
      <c r="QPP82"/>
      <c r="QPQ82"/>
      <c r="QPR82"/>
      <c r="QPS82"/>
      <c r="QPT82"/>
      <c r="QPU82"/>
      <c r="QPV82"/>
      <c r="QPW82"/>
      <c r="QPX82"/>
      <c r="QPY82"/>
      <c r="QPZ82"/>
      <c r="QQA82"/>
      <c r="QQB82"/>
      <c r="QQC82"/>
      <c r="QQD82"/>
      <c r="QQE82"/>
      <c r="QQF82"/>
      <c r="QQG82"/>
      <c r="QQH82"/>
      <c r="QQI82"/>
      <c r="QQJ82"/>
      <c r="QQK82"/>
      <c r="QQL82"/>
      <c r="QQM82"/>
      <c r="QQN82"/>
      <c r="QQO82"/>
      <c r="QQP82"/>
      <c r="QQQ82"/>
      <c r="QQR82"/>
      <c r="QQS82"/>
      <c r="QQT82"/>
      <c r="QQU82"/>
      <c r="QQV82"/>
      <c r="QQW82"/>
      <c r="QQX82"/>
      <c r="QQY82"/>
      <c r="QQZ82"/>
      <c r="QRA82"/>
      <c r="QRB82"/>
      <c r="QRC82"/>
      <c r="QRD82"/>
      <c r="QRE82"/>
      <c r="QRF82"/>
      <c r="QRG82"/>
      <c r="QRH82"/>
      <c r="QRI82"/>
      <c r="QRJ82"/>
      <c r="QRK82"/>
      <c r="QRL82"/>
      <c r="QRM82"/>
      <c r="QRN82"/>
      <c r="QRO82"/>
      <c r="QRP82"/>
      <c r="QRQ82"/>
      <c r="QRR82"/>
      <c r="QRS82"/>
      <c r="QRT82"/>
      <c r="QRU82"/>
      <c r="QRV82"/>
      <c r="QRW82"/>
      <c r="QRX82"/>
      <c r="QRY82"/>
      <c r="QRZ82"/>
      <c r="QSA82"/>
      <c r="QSB82"/>
      <c r="QSC82"/>
      <c r="QSD82"/>
      <c r="QSE82"/>
      <c r="QSF82"/>
      <c r="QSG82"/>
      <c r="QSH82"/>
      <c r="QSI82"/>
      <c r="QSJ82"/>
      <c r="QSK82"/>
      <c r="QSL82"/>
      <c r="QSM82"/>
      <c r="QSN82"/>
      <c r="QSO82"/>
      <c r="QSP82"/>
      <c r="QSQ82"/>
      <c r="QSR82"/>
      <c r="QSS82"/>
      <c r="QST82"/>
      <c r="QSU82"/>
      <c r="QSV82"/>
      <c r="QSW82"/>
      <c r="QSX82"/>
      <c r="QSY82"/>
      <c r="QSZ82"/>
      <c r="QTA82"/>
      <c r="QTB82"/>
      <c r="QTC82"/>
      <c r="QTD82"/>
      <c r="QTE82"/>
      <c r="QTF82"/>
      <c r="QTG82"/>
      <c r="QTH82"/>
      <c r="QTI82"/>
      <c r="QTJ82"/>
      <c r="QTK82"/>
      <c r="QTL82"/>
      <c r="QTM82"/>
      <c r="QTN82"/>
      <c r="QTO82"/>
      <c r="QTP82"/>
      <c r="QTQ82"/>
      <c r="QTR82"/>
      <c r="QTS82"/>
      <c r="QTT82"/>
      <c r="QTU82"/>
      <c r="QTV82"/>
      <c r="QTW82"/>
      <c r="QTX82"/>
      <c r="QTY82"/>
      <c r="QTZ82"/>
      <c r="QUA82"/>
      <c r="QUB82"/>
      <c r="QUC82"/>
      <c r="QUD82"/>
      <c r="QUE82"/>
      <c r="QUF82"/>
      <c r="QUG82"/>
      <c r="QUH82"/>
      <c r="QUI82"/>
      <c r="QUJ82"/>
      <c r="QUK82"/>
      <c r="QUL82"/>
      <c r="QUM82"/>
      <c r="QUN82"/>
      <c r="QUO82"/>
      <c r="QUP82"/>
      <c r="QUQ82"/>
      <c r="QUR82"/>
      <c r="QUS82"/>
      <c r="QUT82"/>
      <c r="QUU82"/>
      <c r="QUV82"/>
      <c r="QUW82"/>
      <c r="QUX82"/>
      <c r="QUY82"/>
      <c r="QUZ82"/>
      <c r="QVA82"/>
      <c r="QVB82"/>
      <c r="QVC82"/>
      <c r="QVD82"/>
      <c r="QVE82"/>
      <c r="QVF82"/>
      <c r="QVG82"/>
      <c r="QVH82"/>
      <c r="QVI82"/>
      <c r="QVJ82"/>
      <c r="QVK82"/>
      <c r="QVL82"/>
      <c r="QVM82"/>
      <c r="QVN82"/>
      <c r="QVO82"/>
      <c r="QVP82"/>
      <c r="QVQ82"/>
      <c r="QVR82"/>
      <c r="QVS82"/>
      <c r="QVT82"/>
      <c r="QVU82"/>
      <c r="QVV82"/>
      <c r="QVW82"/>
      <c r="QVX82"/>
      <c r="QVY82"/>
      <c r="QVZ82"/>
      <c r="QWA82"/>
      <c r="QWB82"/>
      <c r="QWC82"/>
      <c r="QWD82"/>
      <c r="QWE82"/>
      <c r="QWF82"/>
      <c r="QWG82"/>
      <c r="QWH82"/>
      <c r="QWI82"/>
      <c r="QWJ82"/>
      <c r="QWK82"/>
      <c r="QWL82"/>
      <c r="QWM82"/>
      <c r="QWN82"/>
      <c r="QWO82"/>
      <c r="QWP82"/>
      <c r="QWQ82"/>
      <c r="QWR82"/>
      <c r="QWS82"/>
      <c r="QWT82"/>
      <c r="QWU82"/>
      <c r="QWV82"/>
      <c r="QWW82"/>
      <c r="QWX82"/>
      <c r="QWY82"/>
      <c r="QWZ82"/>
      <c r="QXA82"/>
      <c r="QXB82"/>
      <c r="QXC82"/>
      <c r="QXD82"/>
      <c r="QXE82"/>
      <c r="QXF82"/>
      <c r="QXG82"/>
      <c r="QXH82"/>
      <c r="QXI82"/>
      <c r="QXJ82"/>
      <c r="QXK82"/>
      <c r="QXL82"/>
      <c r="QXM82"/>
      <c r="QXN82"/>
      <c r="QXO82"/>
      <c r="QXP82"/>
      <c r="QXQ82"/>
      <c r="QXR82"/>
      <c r="QXS82"/>
      <c r="QXT82"/>
      <c r="QXU82"/>
      <c r="QXV82"/>
      <c r="QXW82"/>
      <c r="QXX82"/>
      <c r="QXY82"/>
      <c r="QXZ82"/>
      <c r="QYA82"/>
      <c r="QYB82"/>
      <c r="QYC82"/>
      <c r="QYD82"/>
      <c r="QYE82"/>
      <c r="QYF82"/>
      <c r="QYG82"/>
      <c r="QYH82"/>
      <c r="QYI82"/>
      <c r="QYJ82"/>
      <c r="QYK82"/>
      <c r="QYL82"/>
      <c r="QYM82"/>
      <c r="QYN82"/>
      <c r="QYO82"/>
      <c r="QYP82"/>
      <c r="QYQ82"/>
      <c r="QYR82"/>
      <c r="QYS82"/>
      <c r="QYT82"/>
      <c r="QYU82"/>
      <c r="QYV82"/>
      <c r="QYW82"/>
      <c r="QYX82"/>
      <c r="QYY82"/>
      <c r="QYZ82"/>
      <c r="QZA82"/>
      <c r="QZB82"/>
      <c r="QZC82"/>
      <c r="QZD82"/>
      <c r="QZE82"/>
      <c r="QZF82"/>
      <c r="QZG82"/>
      <c r="QZH82"/>
      <c r="QZI82"/>
      <c r="QZJ82"/>
      <c r="QZK82"/>
      <c r="QZL82"/>
      <c r="QZM82"/>
      <c r="QZN82"/>
      <c r="QZO82"/>
      <c r="QZP82"/>
      <c r="QZQ82"/>
      <c r="QZR82"/>
      <c r="QZS82"/>
      <c r="QZT82"/>
      <c r="QZU82"/>
      <c r="QZV82"/>
      <c r="QZW82"/>
      <c r="QZX82"/>
      <c r="QZY82"/>
      <c r="QZZ82"/>
      <c r="RAA82"/>
      <c r="RAB82"/>
      <c r="RAC82"/>
      <c r="RAD82"/>
      <c r="RAE82"/>
      <c r="RAF82"/>
      <c r="RAG82"/>
      <c r="RAH82"/>
      <c r="RAI82"/>
      <c r="RAJ82"/>
      <c r="RAK82"/>
      <c r="RAL82"/>
      <c r="RAM82"/>
      <c r="RAN82"/>
      <c r="RAO82"/>
      <c r="RAP82"/>
      <c r="RAQ82"/>
      <c r="RAR82"/>
      <c r="RAS82"/>
      <c r="RAT82"/>
      <c r="RAU82"/>
      <c r="RAV82"/>
      <c r="RAW82"/>
      <c r="RAX82"/>
      <c r="RAY82"/>
      <c r="RAZ82"/>
      <c r="RBA82"/>
      <c r="RBB82"/>
      <c r="RBC82"/>
      <c r="RBD82"/>
      <c r="RBE82"/>
      <c r="RBF82"/>
      <c r="RBG82"/>
      <c r="RBH82"/>
      <c r="RBI82"/>
      <c r="RBJ82"/>
      <c r="RBK82"/>
      <c r="RBL82"/>
      <c r="RBM82"/>
      <c r="RBN82"/>
      <c r="RBO82"/>
      <c r="RBP82"/>
      <c r="RBQ82"/>
      <c r="RBR82"/>
      <c r="RBS82"/>
      <c r="RBT82"/>
      <c r="RBU82"/>
      <c r="RBV82"/>
      <c r="RBW82"/>
      <c r="RBX82"/>
      <c r="RBY82"/>
      <c r="RBZ82"/>
      <c r="RCA82"/>
      <c r="RCB82"/>
      <c r="RCC82"/>
      <c r="RCD82"/>
      <c r="RCE82"/>
      <c r="RCF82"/>
      <c r="RCG82"/>
      <c r="RCH82"/>
      <c r="RCI82"/>
      <c r="RCJ82"/>
      <c r="RCK82"/>
      <c r="RCL82"/>
      <c r="RCM82"/>
      <c r="RCN82"/>
      <c r="RCO82"/>
      <c r="RCP82"/>
      <c r="RCQ82"/>
      <c r="RCR82"/>
      <c r="RCS82"/>
      <c r="RCT82"/>
      <c r="RCU82"/>
      <c r="RCV82"/>
      <c r="RCW82"/>
      <c r="RCX82"/>
      <c r="RCY82"/>
      <c r="RCZ82"/>
      <c r="RDA82"/>
      <c r="RDB82"/>
      <c r="RDC82"/>
      <c r="RDD82"/>
      <c r="RDE82"/>
      <c r="RDF82"/>
      <c r="RDG82"/>
      <c r="RDH82"/>
      <c r="RDI82"/>
      <c r="RDJ82"/>
      <c r="RDK82"/>
      <c r="RDL82"/>
      <c r="RDM82"/>
      <c r="RDN82"/>
      <c r="RDO82"/>
      <c r="RDP82"/>
      <c r="RDQ82"/>
      <c r="RDR82"/>
      <c r="RDS82"/>
      <c r="RDT82"/>
      <c r="RDU82"/>
      <c r="RDV82"/>
      <c r="RDW82"/>
      <c r="RDX82"/>
      <c r="RDY82"/>
      <c r="RDZ82"/>
      <c r="REA82"/>
      <c r="REB82"/>
      <c r="REC82"/>
      <c r="RED82"/>
      <c r="REE82"/>
      <c r="REF82"/>
      <c r="REG82"/>
      <c r="REH82"/>
      <c r="REI82"/>
      <c r="REJ82"/>
      <c r="REK82"/>
      <c r="REL82"/>
      <c r="REM82"/>
      <c r="REN82"/>
      <c r="REO82"/>
      <c r="REP82"/>
      <c r="REQ82"/>
      <c r="RER82"/>
      <c r="RES82"/>
      <c r="RET82"/>
      <c r="REU82"/>
      <c r="REV82"/>
      <c r="REW82"/>
      <c r="REX82"/>
      <c r="REY82"/>
      <c r="REZ82"/>
      <c r="RFA82"/>
      <c r="RFB82"/>
      <c r="RFC82"/>
      <c r="RFD82"/>
      <c r="RFE82"/>
      <c r="RFF82"/>
      <c r="RFG82"/>
      <c r="RFH82"/>
      <c r="RFI82"/>
      <c r="RFJ82"/>
      <c r="RFK82"/>
      <c r="RFL82"/>
      <c r="RFM82"/>
      <c r="RFN82"/>
      <c r="RFO82"/>
      <c r="RFP82"/>
      <c r="RFQ82"/>
      <c r="RFR82"/>
      <c r="RFS82"/>
      <c r="RFT82"/>
      <c r="RFU82"/>
      <c r="RFV82"/>
      <c r="RFW82"/>
      <c r="RFX82"/>
      <c r="RFY82"/>
      <c r="RFZ82"/>
      <c r="RGA82"/>
      <c r="RGB82"/>
      <c r="RGC82"/>
      <c r="RGD82"/>
      <c r="RGE82"/>
      <c r="RGF82"/>
      <c r="RGG82"/>
      <c r="RGH82"/>
      <c r="RGI82"/>
      <c r="RGJ82"/>
      <c r="RGK82"/>
      <c r="RGL82"/>
      <c r="RGM82"/>
      <c r="RGN82"/>
      <c r="RGO82"/>
      <c r="RGP82"/>
      <c r="RGQ82"/>
      <c r="RGR82"/>
      <c r="RGS82"/>
      <c r="RGT82"/>
      <c r="RGU82"/>
      <c r="RGV82"/>
      <c r="RGW82"/>
      <c r="RGX82"/>
      <c r="RGY82"/>
      <c r="RGZ82"/>
      <c r="RHA82"/>
      <c r="RHB82"/>
      <c r="RHC82"/>
      <c r="RHD82"/>
      <c r="RHE82"/>
      <c r="RHF82"/>
      <c r="RHG82"/>
      <c r="RHH82"/>
      <c r="RHI82"/>
      <c r="RHJ82"/>
      <c r="RHK82"/>
      <c r="RHL82"/>
      <c r="RHM82"/>
      <c r="RHN82"/>
      <c r="RHO82"/>
      <c r="RHP82"/>
      <c r="RHQ82"/>
      <c r="RHR82"/>
      <c r="RHS82"/>
      <c r="RHT82"/>
      <c r="RHU82"/>
      <c r="RHV82"/>
      <c r="RHW82"/>
      <c r="RHX82"/>
      <c r="RHY82"/>
      <c r="RHZ82"/>
      <c r="RIA82"/>
      <c r="RIB82"/>
      <c r="RIC82"/>
      <c r="RID82"/>
      <c r="RIE82"/>
      <c r="RIF82"/>
      <c r="RIG82"/>
      <c r="RIH82"/>
      <c r="RII82"/>
      <c r="RIJ82"/>
      <c r="RIK82"/>
      <c r="RIL82"/>
      <c r="RIM82"/>
      <c r="RIN82"/>
      <c r="RIO82"/>
      <c r="RIP82"/>
      <c r="RIQ82"/>
      <c r="RIR82"/>
      <c r="RIS82"/>
      <c r="RIT82"/>
      <c r="RIU82"/>
      <c r="RIV82"/>
      <c r="RIW82"/>
      <c r="RIX82"/>
      <c r="RIY82"/>
      <c r="RIZ82"/>
      <c r="RJA82"/>
      <c r="RJB82"/>
      <c r="RJC82"/>
      <c r="RJD82"/>
      <c r="RJE82"/>
      <c r="RJF82"/>
      <c r="RJG82"/>
      <c r="RJH82"/>
      <c r="RJI82"/>
      <c r="RJJ82"/>
      <c r="RJK82"/>
      <c r="RJL82"/>
      <c r="RJM82"/>
      <c r="RJN82"/>
      <c r="RJO82"/>
      <c r="RJP82"/>
      <c r="RJQ82"/>
      <c r="RJR82"/>
      <c r="RJS82"/>
      <c r="RJT82"/>
      <c r="RJU82"/>
      <c r="RJV82"/>
      <c r="RJW82"/>
      <c r="RJX82"/>
      <c r="RJY82"/>
      <c r="RJZ82"/>
      <c r="RKA82"/>
      <c r="RKB82"/>
      <c r="RKC82"/>
      <c r="RKD82"/>
      <c r="RKE82"/>
      <c r="RKF82"/>
      <c r="RKG82"/>
      <c r="RKH82"/>
      <c r="RKI82"/>
      <c r="RKJ82"/>
      <c r="RKK82"/>
      <c r="RKL82"/>
      <c r="RKM82"/>
      <c r="RKN82"/>
      <c r="RKO82"/>
      <c r="RKP82"/>
      <c r="RKQ82"/>
      <c r="RKR82"/>
      <c r="RKS82"/>
      <c r="RKT82"/>
      <c r="RKU82"/>
      <c r="RKV82"/>
      <c r="RKW82"/>
      <c r="RKX82"/>
      <c r="RKY82"/>
      <c r="RKZ82"/>
      <c r="RLA82"/>
      <c r="RLB82"/>
      <c r="RLC82"/>
      <c r="RLD82"/>
      <c r="RLE82"/>
      <c r="RLF82"/>
      <c r="RLG82"/>
      <c r="RLH82"/>
      <c r="RLI82"/>
      <c r="RLJ82"/>
      <c r="RLK82"/>
      <c r="RLL82"/>
      <c r="RLM82"/>
      <c r="RLN82"/>
      <c r="RLO82"/>
      <c r="RLP82"/>
      <c r="RLQ82"/>
      <c r="RLR82"/>
      <c r="RLS82"/>
      <c r="RLT82"/>
      <c r="RLU82"/>
      <c r="RLV82"/>
      <c r="RLW82"/>
      <c r="RLX82"/>
      <c r="RLY82"/>
      <c r="RLZ82"/>
      <c r="RMA82"/>
      <c r="RMB82"/>
      <c r="RMC82"/>
      <c r="RMD82"/>
      <c r="RME82"/>
      <c r="RMF82"/>
      <c r="RMG82"/>
      <c r="RMH82"/>
      <c r="RMI82"/>
      <c r="RMJ82"/>
      <c r="RMK82"/>
      <c r="RML82"/>
      <c r="RMM82"/>
      <c r="RMN82"/>
      <c r="RMO82"/>
      <c r="RMP82"/>
      <c r="RMQ82"/>
      <c r="RMR82"/>
      <c r="RMS82"/>
      <c r="RMT82"/>
      <c r="RMU82"/>
      <c r="RMV82"/>
      <c r="RMW82"/>
      <c r="RMX82"/>
      <c r="RMY82"/>
      <c r="RMZ82"/>
      <c r="RNA82"/>
      <c r="RNB82"/>
      <c r="RNC82"/>
      <c r="RND82"/>
      <c r="RNE82"/>
      <c r="RNF82"/>
      <c r="RNG82"/>
      <c r="RNH82"/>
      <c r="RNI82"/>
      <c r="RNJ82"/>
      <c r="RNK82"/>
      <c r="RNL82"/>
      <c r="RNM82"/>
      <c r="RNN82"/>
      <c r="RNO82"/>
      <c r="RNP82"/>
      <c r="RNQ82"/>
      <c r="RNR82"/>
      <c r="RNS82"/>
      <c r="RNT82"/>
      <c r="RNU82"/>
      <c r="RNV82"/>
      <c r="RNW82"/>
      <c r="RNX82"/>
      <c r="RNY82"/>
      <c r="RNZ82"/>
      <c r="ROA82"/>
      <c r="ROB82"/>
      <c r="ROC82"/>
      <c r="ROD82"/>
      <c r="ROE82"/>
      <c r="ROF82"/>
      <c r="ROG82"/>
      <c r="ROH82"/>
      <c r="ROI82"/>
      <c r="ROJ82"/>
      <c r="ROK82"/>
      <c r="ROL82"/>
      <c r="ROM82"/>
      <c r="RON82"/>
      <c r="ROO82"/>
      <c r="ROP82"/>
      <c r="ROQ82"/>
      <c r="ROR82"/>
      <c r="ROS82"/>
      <c r="ROT82"/>
      <c r="ROU82"/>
      <c r="ROV82"/>
      <c r="ROW82"/>
      <c r="ROX82"/>
      <c r="ROY82"/>
      <c r="ROZ82"/>
      <c r="RPA82"/>
      <c r="RPB82"/>
      <c r="RPC82"/>
      <c r="RPD82"/>
      <c r="RPE82"/>
      <c r="RPF82"/>
      <c r="RPG82"/>
      <c r="RPH82"/>
      <c r="RPI82"/>
      <c r="RPJ82"/>
      <c r="RPK82"/>
      <c r="RPL82"/>
      <c r="RPM82"/>
      <c r="RPN82"/>
      <c r="RPO82"/>
      <c r="RPP82"/>
      <c r="RPQ82"/>
      <c r="RPR82"/>
      <c r="RPS82"/>
      <c r="RPT82"/>
      <c r="RPU82"/>
      <c r="RPV82"/>
      <c r="RPW82"/>
      <c r="RPX82"/>
      <c r="RPY82"/>
      <c r="RPZ82"/>
      <c r="RQA82"/>
      <c r="RQB82"/>
      <c r="RQC82"/>
      <c r="RQD82"/>
      <c r="RQE82"/>
      <c r="RQF82"/>
      <c r="RQG82"/>
      <c r="RQH82"/>
      <c r="RQI82"/>
      <c r="RQJ82"/>
      <c r="RQK82"/>
      <c r="RQL82"/>
      <c r="RQM82"/>
      <c r="RQN82"/>
      <c r="RQO82"/>
      <c r="RQP82"/>
      <c r="RQQ82"/>
      <c r="RQR82"/>
      <c r="RQS82"/>
      <c r="RQT82"/>
      <c r="RQU82"/>
      <c r="RQV82"/>
      <c r="RQW82"/>
      <c r="RQX82"/>
      <c r="RQY82"/>
      <c r="RQZ82"/>
      <c r="RRA82"/>
      <c r="RRB82"/>
      <c r="RRC82"/>
      <c r="RRD82"/>
      <c r="RRE82"/>
      <c r="RRF82"/>
      <c r="RRG82"/>
      <c r="RRH82"/>
      <c r="RRI82"/>
      <c r="RRJ82"/>
      <c r="RRK82"/>
      <c r="RRL82"/>
      <c r="RRM82"/>
      <c r="RRN82"/>
      <c r="RRO82"/>
      <c r="RRP82"/>
      <c r="RRQ82"/>
      <c r="RRR82"/>
      <c r="RRS82"/>
      <c r="RRT82"/>
      <c r="RRU82"/>
      <c r="RRV82"/>
      <c r="RRW82"/>
      <c r="RRX82"/>
      <c r="RRY82"/>
      <c r="RRZ82"/>
      <c r="RSA82"/>
      <c r="RSB82"/>
      <c r="RSC82"/>
      <c r="RSD82"/>
      <c r="RSE82"/>
      <c r="RSF82"/>
      <c r="RSG82"/>
      <c r="RSH82"/>
      <c r="RSI82"/>
      <c r="RSJ82"/>
      <c r="RSK82"/>
      <c r="RSL82"/>
      <c r="RSM82"/>
      <c r="RSN82"/>
      <c r="RSO82"/>
      <c r="RSP82"/>
      <c r="RSQ82"/>
      <c r="RSR82"/>
      <c r="RSS82"/>
      <c r="RST82"/>
      <c r="RSU82"/>
      <c r="RSV82"/>
      <c r="RSW82"/>
      <c r="RSX82"/>
      <c r="RSY82"/>
      <c r="RSZ82"/>
      <c r="RTA82"/>
      <c r="RTB82"/>
      <c r="RTC82"/>
      <c r="RTD82"/>
      <c r="RTE82"/>
      <c r="RTF82"/>
      <c r="RTG82"/>
      <c r="RTH82"/>
      <c r="RTI82"/>
      <c r="RTJ82"/>
      <c r="RTK82"/>
      <c r="RTL82"/>
      <c r="RTM82"/>
      <c r="RTN82"/>
      <c r="RTO82"/>
      <c r="RTP82"/>
      <c r="RTQ82"/>
      <c r="RTR82"/>
      <c r="RTS82"/>
      <c r="RTT82"/>
      <c r="RTU82"/>
      <c r="RTV82"/>
      <c r="RTW82"/>
      <c r="RTX82"/>
      <c r="RTY82"/>
      <c r="RTZ82"/>
      <c r="RUA82"/>
      <c r="RUB82"/>
      <c r="RUC82"/>
      <c r="RUD82"/>
      <c r="RUE82"/>
      <c r="RUF82"/>
      <c r="RUG82"/>
      <c r="RUH82"/>
      <c r="RUI82"/>
      <c r="RUJ82"/>
      <c r="RUK82"/>
      <c r="RUL82"/>
      <c r="RUM82"/>
      <c r="RUN82"/>
      <c r="RUO82"/>
      <c r="RUP82"/>
      <c r="RUQ82"/>
      <c r="RUR82"/>
      <c r="RUS82"/>
      <c r="RUT82"/>
      <c r="RUU82"/>
      <c r="RUV82"/>
      <c r="RUW82"/>
      <c r="RUX82"/>
      <c r="RUY82"/>
      <c r="RUZ82"/>
      <c r="RVA82"/>
      <c r="RVB82"/>
      <c r="RVC82"/>
      <c r="RVD82"/>
      <c r="RVE82"/>
      <c r="RVF82"/>
      <c r="RVG82"/>
      <c r="RVH82"/>
      <c r="RVI82"/>
      <c r="RVJ82"/>
      <c r="RVK82"/>
      <c r="RVL82"/>
      <c r="RVM82"/>
      <c r="RVN82"/>
      <c r="RVO82"/>
      <c r="RVP82"/>
      <c r="RVQ82"/>
      <c r="RVR82"/>
      <c r="RVS82"/>
      <c r="RVT82"/>
      <c r="RVU82"/>
      <c r="RVV82"/>
      <c r="RVW82"/>
      <c r="RVX82"/>
      <c r="RVY82"/>
      <c r="RVZ82"/>
      <c r="RWA82"/>
      <c r="RWB82"/>
      <c r="RWC82"/>
      <c r="RWD82"/>
      <c r="RWE82"/>
      <c r="RWF82"/>
      <c r="RWG82"/>
      <c r="RWH82"/>
      <c r="RWI82"/>
      <c r="RWJ82"/>
      <c r="RWK82"/>
      <c r="RWL82"/>
      <c r="RWM82"/>
      <c r="RWN82"/>
      <c r="RWO82"/>
      <c r="RWP82"/>
      <c r="RWQ82"/>
      <c r="RWR82"/>
      <c r="RWS82"/>
      <c r="RWT82"/>
      <c r="RWU82"/>
      <c r="RWV82"/>
      <c r="RWW82"/>
      <c r="RWX82"/>
      <c r="RWY82"/>
      <c r="RWZ82"/>
      <c r="RXA82"/>
      <c r="RXB82"/>
      <c r="RXC82"/>
      <c r="RXD82"/>
      <c r="RXE82"/>
      <c r="RXF82"/>
      <c r="RXG82"/>
      <c r="RXH82"/>
      <c r="RXI82"/>
      <c r="RXJ82"/>
      <c r="RXK82"/>
      <c r="RXL82"/>
      <c r="RXM82"/>
      <c r="RXN82"/>
      <c r="RXO82"/>
      <c r="RXP82"/>
      <c r="RXQ82"/>
      <c r="RXR82"/>
      <c r="RXS82"/>
      <c r="RXT82"/>
      <c r="RXU82"/>
      <c r="RXV82"/>
      <c r="RXW82"/>
      <c r="RXX82"/>
      <c r="RXY82"/>
      <c r="RXZ82"/>
      <c r="RYA82"/>
      <c r="RYB82"/>
      <c r="RYC82"/>
      <c r="RYD82"/>
      <c r="RYE82"/>
      <c r="RYF82"/>
      <c r="RYG82"/>
      <c r="RYH82"/>
      <c r="RYI82"/>
      <c r="RYJ82"/>
      <c r="RYK82"/>
      <c r="RYL82"/>
      <c r="RYM82"/>
      <c r="RYN82"/>
      <c r="RYO82"/>
      <c r="RYP82"/>
      <c r="RYQ82"/>
      <c r="RYR82"/>
      <c r="RYS82"/>
      <c r="RYT82"/>
      <c r="RYU82"/>
      <c r="RYV82"/>
      <c r="RYW82"/>
      <c r="RYX82"/>
      <c r="RYY82"/>
      <c r="RYZ82"/>
      <c r="RZA82"/>
      <c r="RZB82"/>
      <c r="RZC82"/>
      <c r="RZD82"/>
      <c r="RZE82"/>
      <c r="RZF82"/>
      <c r="RZG82"/>
      <c r="RZH82"/>
      <c r="RZI82"/>
      <c r="RZJ82"/>
      <c r="RZK82"/>
      <c r="RZL82"/>
      <c r="RZM82"/>
      <c r="RZN82"/>
      <c r="RZO82"/>
      <c r="RZP82"/>
      <c r="RZQ82"/>
      <c r="RZR82"/>
      <c r="RZS82"/>
      <c r="RZT82"/>
      <c r="RZU82"/>
      <c r="RZV82"/>
      <c r="RZW82"/>
      <c r="RZX82"/>
      <c r="RZY82"/>
      <c r="RZZ82"/>
      <c r="SAA82"/>
      <c r="SAB82"/>
      <c r="SAC82"/>
      <c r="SAD82"/>
      <c r="SAE82"/>
      <c r="SAF82"/>
      <c r="SAG82"/>
      <c r="SAH82"/>
      <c r="SAI82"/>
      <c r="SAJ82"/>
      <c r="SAK82"/>
      <c r="SAL82"/>
      <c r="SAM82"/>
      <c r="SAN82"/>
      <c r="SAO82"/>
      <c r="SAP82"/>
      <c r="SAQ82"/>
      <c r="SAR82"/>
      <c r="SAS82"/>
      <c r="SAT82"/>
      <c r="SAU82"/>
      <c r="SAV82"/>
      <c r="SAW82"/>
      <c r="SAX82"/>
      <c r="SAY82"/>
      <c r="SAZ82"/>
      <c r="SBA82"/>
      <c r="SBB82"/>
      <c r="SBC82"/>
      <c r="SBD82"/>
      <c r="SBE82"/>
      <c r="SBF82"/>
      <c r="SBG82"/>
      <c r="SBH82"/>
      <c r="SBI82"/>
      <c r="SBJ82"/>
      <c r="SBK82"/>
      <c r="SBL82"/>
      <c r="SBM82"/>
      <c r="SBN82"/>
      <c r="SBO82"/>
      <c r="SBP82"/>
      <c r="SBQ82"/>
      <c r="SBR82"/>
      <c r="SBS82"/>
      <c r="SBT82"/>
      <c r="SBU82"/>
      <c r="SBV82"/>
      <c r="SBW82"/>
      <c r="SBX82"/>
      <c r="SBY82"/>
      <c r="SBZ82"/>
      <c r="SCA82"/>
      <c r="SCB82"/>
      <c r="SCC82"/>
      <c r="SCD82"/>
      <c r="SCE82"/>
      <c r="SCF82"/>
      <c r="SCG82"/>
      <c r="SCH82"/>
      <c r="SCI82"/>
      <c r="SCJ82"/>
      <c r="SCK82"/>
      <c r="SCL82"/>
      <c r="SCM82"/>
      <c r="SCN82"/>
      <c r="SCO82"/>
      <c r="SCP82"/>
      <c r="SCQ82"/>
      <c r="SCR82"/>
      <c r="SCS82"/>
      <c r="SCT82"/>
      <c r="SCU82"/>
      <c r="SCV82"/>
      <c r="SCW82"/>
      <c r="SCX82"/>
      <c r="SCY82"/>
      <c r="SCZ82"/>
      <c r="SDA82"/>
      <c r="SDB82"/>
      <c r="SDC82"/>
      <c r="SDD82"/>
      <c r="SDE82"/>
      <c r="SDF82"/>
      <c r="SDG82"/>
      <c r="SDH82"/>
      <c r="SDI82"/>
      <c r="SDJ82"/>
      <c r="SDK82"/>
      <c r="SDL82"/>
      <c r="SDM82"/>
      <c r="SDN82"/>
      <c r="SDO82"/>
      <c r="SDP82"/>
      <c r="SDQ82"/>
      <c r="SDR82"/>
      <c r="SDS82"/>
      <c r="SDT82"/>
      <c r="SDU82"/>
      <c r="SDV82"/>
      <c r="SDW82"/>
      <c r="SDX82"/>
      <c r="SDY82"/>
      <c r="SDZ82"/>
      <c r="SEA82"/>
      <c r="SEB82"/>
      <c r="SEC82"/>
      <c r="SED82"/>
      <c r="SEE82"/>
      <c r="SEF82"/>
      <c r="SEG82"/>
      <c r="SEH82"/>
      <c r="SEI82"/>
      <c r="SEJ82"/>
      <c r="SEK82"/>
      <c r="SEL82"/>
      <c r="SEM82"/>
      <c r="SEN82"/>
      <c r="SEO82"/>
      <c r="SEP82"/>
      <c r="SEQ82"/>
      <c r="SER82"/>
      <c r="SES82"/>
      <c r="SET82"/>
      <c r="SEU82"/>
      <c r="SEV82"/>
      <c r="SEW82"/>
      <c r="SEX82"/>
      <c r="SEY82"/>
      <c r="SEZ82"/>
      <c r="SFA82"/>
      <c r="SFB82"/>
      <c r="SFC82"/>
      <c r="SFD82"/>
      <c r="SFE82"/>
      <c r="SFF82"/>
      <c r="SFG82"/>
      <c r="SFH82"/>
      <c r="SFI82"/>
      <c r="SFJ82"/>
      <c r="SFK82"/>
      <c r="SFL82"/>
      <c r="SFM82"/>
      <c r="SFN82"/>
      <c r="SFO82"/>
      <c r="SFP82"/>
      <c r="SFQ82"/>
      <c r="SFR82"/>
      <c r="SFS82"/>
      <c r="SFT82"/>
      <c r="SFU82"/>
      <c r="SFV82"/>
      <c r="SFW82"/>
      <c r="SFX82"/>
      <c r="SFY82"/>
      <c r="SFZ82"/>
      <c r="SGA82"/>
      <c r="SGB82"/>
      <c r="SGC82"/>
      <c r="SGD82"/>
      <c r="SGE82"/>
      <c r="SGF82"/>
      <c r="SGG82"/>
      <c r="SGH82"/>
      <c r="SGI82"/>
      <c r="SGJ82"/>
      <c r="SGK82"/>
      <c r="SGL82"/>
      <c r="SGM82"/>
      <c r="SGN82"/>
      <c r="SGO82"/>
      <c r="SGP82"/>
      <c r="SGQ82"/>
      <c r="SGR82"/>
      <c r="SGS82"/>
      <c r="SGT82"/>
      <c r="SGU82"/>
      <c r="SGV82"/>
      <c r="SGW82"/>
      <c r="SGX82"/>
      <c r="SGY82"/>
      <c r="SGZ82"/>
      <c r="SHA82"/>
      <c r="SHB82"/>
      <c r="SHC82"/>
      <c r="SHD82"/>
      <c r="SHE82"/>
      <c r="SHF82"/>
      <c r="SHG82"/>
      <c r="SHH82"/>
      <c r="SHI82"/>
      <c r="SHJ82"/>
      <c r="SHK82"/>
      <c r="SHL82"/>
      <c r="SHM82"/>
      <c r="SHN82"/>
      <c r="SHO82"/>
      <c r="SHP82"/>
      <c r="SHQ82"/>
      <c r="SHR82"/>
      <c r="SHS82"/>
      <c r="SHT82"/>
      <c r="SHU82"/>
      <c r="SHV82"/>
      <c r="SHW82"/>
      <c r="SHX82"/>
      <c r="SHY82"/>
      <c r="SHZ82"/>
      <c r="SIA82"/>
      <c r="SIB82"/>
      <c r="SIC82"/>
      <c r="SID82"/>
      <c r="SIE82"/>
      <c r="SIF82"/>
      <c r="SIG82"/>
      <c r="SIH82"/>
      <c r="SII82"/>
      <c r="SIJ82"/>
      <c r="SIK82"/>
      <c r="SIL82"/>
      <c r="SIM82"/>
      <c r="SIN82"/>
      <c r="SIO82"/>
      <c r="SIP82"/>
      <c r="SIQ82"/>
      <c r="SIR82"/>
      <c r="SIS82"/>
      <c r="SIT82"/>
      <c r="SIU82"/>
      <c r="SIV82"/>
      <c r="SIW82"/>
      <c r="SIX82"/>
      <c r="SIY82"/>
      <c r="SIZ82"/>
      <c r="SJA82"/>
      <c r="SJB82"/>
      <c r="SJC82"/>
      <c r="SJD82"/>
      <c r="SJE82"/>
      <c r="SJF82"/>
      <c r="SJG82"/>
      <c r="SJH82"/>
      <c r="SJI82"/>
      <c r="SJJ82"/>
      <c r="SJK82"/>
      <c r="SJL82"/>
      <c r="SJM82"/>
      <c r="SJN82"/>
      <c r="SJO82"/>
      <c r="SJP82"/>
      <c r="SJQ82"/>
      <c r="SJR82"/>
      <c r="SJS82"/>
      <c r="SJT82"/>
      <c r="SJU82"/>
      <c r="SJV82"/>
      <c r="SJW82"/>
      <c r="SJX82"/>
      <c r="SJY82"/>
      <c r="SJZ82"/>
      <c r="SKA82"/>
      <c r="SKB82"/>
      <c r="SKC82"/>
      <c r="SKD82"/>
      <c r="SKE82"/>
      <c r="SKF82"/>
      <c r="SKG82"/>
      <c r="SKH82"/>
      <c r="SKI82"/>
      <c r="SKJ82"/>
      <c r="SKK82"/>
      <c r="SKL82"/>
      <c r="SKM82"/>
      <c r="SKN82"/>
      <c r="SKO82"/>
      <c r="SKP82"/>
      <c r="SKQ82"/>
      <c r="SKR82"/>
      <c r="SKS82"/>
      <c r="SKT82"/>
      <c r="SKU82"/>
      <c r="SKV82"/>
      <c r="SKW82"/>
      <c r="SKX82"/>
      <c r="SKY82"/>
      <c r="SKZ82"/>
      <c r="SLA82"/>
      <c r="SLB82"/>
      <c r="SLC82"/>
      <c r="SLD82"/>
      <c r="SLE82"/>
      <c r="SLF82"/>
      <c r="SLG82"/>
      <c r="SLH82"/>
      <c r="SLI82"/>
      <c r="SLJ82"/>
      <c r="SLK82"/>
      <c r="SLL82"/>
      <c r="SLM82"/>
      <c r="SLN82"/>
      <c r="SLO82"/>
      <c r="SLP82"/>
      <c r="SLQ82"/>
      <c r="SLR82"/>
      <c r="SLS82"/>
      <c r="SLT82"/>
      <c r="SLU82"/>
      <c r="SLV82"/>
      <c r="SLW82"/>
      <c r="SLX82"/>
      <c r="SLY82"/>
      <c r="SLZ82"/>
      <c r="SMA82"/>
      <c r="SMB82"/>
      <c r="SMC82"/>
      <c r="SMD82"/>
      <c r="SME82"/>
      <c r="SMF82"/>
      <c r="SMG82"/>
      <c r="SMH82"/>
      <c r="SMI82"/>
      <c r="SMJ82"/>
      <c r="SMK82"/>
      <c r="SML82"/>
      <c r="SMM82"/>
      <c r="SMN82"/>
      <c r="SMO82"/>
      <c r="SMP82"/>
      <c r="SMQ82"/>
      <c r="SMR82"/>
      <c r="SMS82"/>
      <c r="SMT82"/>
      <c r="SMU82"/>
      <c r="SMV82"/>
      <c r="SMW82"/>
      <c r="SMX82"/>
      <c r="SMY82"/>
      <c r="SMZ82"/>
      <c r="SNA82"/>
      <c r="SNB82"/>
      <c r="SNC82"/>
      <c r="SND82"/>
      <c r="SNE82"/>
      <c r="SNF82"/>
      <c r="SNG82"/>
      <c r="SNH82"/>
      <c r="SNI82"/>
      <c r="SNJ82"/>
      <c r="SNK82"/>
      <c r="SNL82"/>
      <c r="SNM82"/>
      <c r="SNN82"/>
      <c r="SNO82"/>
      <c r="SNP82"/>
      <c r="SNQ82"/>
      <c r="SNR82"/>
      <c r="SNS82"/>
      <c r="SNT82"/>
      <c r="SNU82"/>
      <c r="SNV82"/>
      <c r="SNW82"/>
      <c r="SNX82"/>
      <c r="SNY82"/>
      <c r="SNZ82"/>
      <c r="SOA82"/>
      <c r="SOB82"/>
      <c r="SOC82"/>
      <c r="SOD82"/>
      <c r="SOE82"/>
      <c r="SOF82"/>
      <c r="SOG82"/>
      <c r="SOH82"/>
      <c r="SOI82"/>
      <c r="SOJ82"/>
      <c r="SOK82"/>
      <c r="SOL82"/>
      <c r="SOM82"/>
      <c r="SON82"/>
      <c r="SOO82"/>
      <c r="SOP82"/>
      <c r="SOQ82"/>
      <c r="SOR82"/>
      <c r="SOS82"/>
      <c r="SOT82"/>
      <c r="SOU82"/>
      <c r="SOV82"/>
      <c r="SOW82"/>
      <c r="SOX82"/>
      <c r="SOY82"/>
      <c r="SOZ82"/>
      <c r="SPA82"/>
      <c r="SPB82"/>
      <c r="SPC82"/>
      <c r="SPD82"/>
      <c r="SPE82"/>
      <c r="SPF82"/>
      <c r="SPG82"/>
      <c r="SPH82"/>
      <c r="SPI82"/>
      <c r="SPJ82"/>
      <c r="SPK82"/>
      <c r="SPL82"/>
      <c r="SPM82"/>
      <c r="SPN82"/>
      <c r="SPO82"/>
      <c r="SPP82"/>
      <c r="SPQ82"/>
      <c r="SPR82"/>
      <c r="SPS82"/>
      <c r="SPT82"/>
      <c r="SPU82"/>
      <c r="SPV82"/>
      <c r="SPW82"/>
      <c r="SPX82"/>
      <c r="SPY82"/>
      <c r="SPZ82"/>
      <c r="SQA82"/>
      <c r="SQB82"/>
      <c r="SQC82"/>
      <c r="SQD82"/>
      <c r="SQE82"/>
      <c r="SQF82"/>
      <c r="SQG82"/>
      <c r="SQH82"/>
      <c r="SQI82"/>
      <c r="SQJ82"/>
      <c r="SQK82"/>
      <c r="SQL82"/>
      <c r="SQM82"/>
      <c r="SQN82"/>
      <c r="SQO82"/>
      <c r="SQP82"/>
      <c r="SQQ82"/>
      <c r="SQR82"/>
      <c r="SQS82"/>
      <c r="SQT82"/>
      <c r="SQU82"/>
      <c r="SQV82"/>
      <c r="SQW82"/>
      <c r="SQX82"/>
      <c r="SQY82"/>
      <c r="SQZ82"/>
      <c r="SRA82"/>
      <c r="SRB82"/>
      <c r="SRC82"/>
      <c r="SRD82"/>
      <c r="SRE82"/>
      <c r="SRF82"/>
      <c r="SRG82"/>
      <c r="SRH82"/>
      <c r="SRI82"/>
      <c r="SRJ82"/>
      <c r="SRK82"/>
      <c r="SRL82"/>
      <c r="SRM82"/>
      <c r="SRN82"/>
      <c r="SRO82"/>
      <c r="SRP82"/>
      <c r="SRQ82"/>
      <c r="SRR82"/>
      <c r="SRS82"/>
      <c r="SRT82"/>
      <c r="SRU82"/>
      <c r="SRV82"/>
      <c r="SRW82"/>
      <c r="SRX82"/>
      <c r="SRY82"/>
      <c r="SRZ82"/>
      <c r="SSA82"/>
      <c r="SSB82"/>
      <c r="SSC82"/>
      <c r="SSD82"/>
      <c r="SSE82"/>
      <c r="SSF82"/>
      <c r="SSG82"/>
      <c r="SSH82"/>
      <c r="SSI82"/>
      <c r="SSJ82"/>
      <c r="SSK82"/>
      <c r="SSL82"/>
      <c r="SSM82"/>
      <c r="SSN82"/>
      <c r="SSO82"/>
      <c r="SSP82"/>
      <c r="SSQ82"/>
      <c r="SSR82"/>
      <c r="SSS82"/>
      <c r="SST82"/>
      <c r="SSU82"/>
      <c r="SSV82"/>
      <c r="SSW82"/>
      <c r="SSX82"/>
      <c r="SSY82"/>
      <c r="SSZ82"/>
      <c r="STA82"/>
      <c r="STB82"/>
      <c r="STC82"/>
      <c r="STD82"/>
      <c r="STE82"/>
      <c r="STF82"/>
      <c r="STG82"/>
      <c r="STH82"/>
      <c r="STI82"/>
      <c r="STJ82"/>
      <c r="STK82"/>
      <c r="STL82"/>
      <c r="STM82"/>
      <c r="STN82"/>
      <c r="STO82"/>
      <c r="STP82"/>
      <c r="STQ82"/>
      <c r="STR82"/>
      <c r="STS82"/>
      <c r="STT82"/>
      <c r="STU82"/>
      <c r="STV82"/>
      <c r="STW82"/>
      <c r="STX82"/>
      <c r="STY82"/>
      <c r="STZ82"/>
      <c r="SUA82"/>
      <c r="SUB82"/>
      <c r="SUC82"/>
      <c r="SUD82"/>
      <c r="SUE82"/>
      <c r="SUF82"/>
      <c r="SUG82"/>
      <c r="SUH82"/>
      <c r="SUI82"/>
      <c r="SUJ82"/>
      <c r="SUK82"/>
      <c r="SUL82"/>
      <c r="SUM82"/>
      <c r="SUN82"/>
      <c r="SUO82"/>
      <c r="SUP82"/>
      <c r="SUQ82"/>
      <c r="SUR82"/>
      <c r="SUS82"/>
      <c r="SUT82"/>
      <c r="SUU82"/>
      <c r="SUV82"/>
      <c r="SUW82"/>
      <c r="SUX82"/>
      <c r="SUY82"/>
      <c r="SUZ82"/>
      <c r="SVA82"/>
      <c r="SVB82"/>
      <c r="SVC82"/>
      <c r="SVD82"/>
      <c r="SVE82"/>
      <c r="SVF82"/>
      <c r="SVG82"/>
      <c r="SVH82"/>
      <c r="SVI82"/>
      <c r="SVJ82"/>
      <c r="SVK82"/>
      <c r="SVL82"/>
      <c r="SVM82"/>
      <c r="SVN82"/>
      <c r="SVO82"/>
      <c r="SVP82"/>
      <c r="SVQ82"/>
      <c r="SVR82"/>
      <c r="SVS82"/>
      <c r="SVT82"/>
      <c r="SVU82"/>
      <c r="SVV82"/>
      <c r="SVW82"/>
      <c r="SVX82"/>
      <c r="SVY82"/>
      <c r="SVZ82"/>
      <c r="SWA82"/>
      <c r="SWB82"/>
      <c r="SWC82"/>
      <c r="SWD82"/>
      <c r="SWE82"/>
      <c r="SWF82"/>
      <c r="SWG82"/>
      <c r="SWH82"/>
      <c r="SWI82"/>
      <c r="SWJ82"/>
      <c r="SWK82"/>
      <c r="SWL82"/>
      <c r="SWM82"/>
      <c r="SWN82"/>
      <c r="SWO82"/>
      <c r="SWP82"/>
      <c r="SWQ82"/>
      <c r="SWR82"/>
      <c r="SWS82"/>
      <c r="SWT82"/>
      <c r="SWU82"/>
      <c r="SWV82"/>
      <c r="SWW82"/>
      <c r="SWX82"/>
      <c r="SWY82"/>
      <c r="SWZ82"/>
      <c r="SXA82"/>
      <c r="SXB82"/>
      <c r="SXC82"/>
      <c r="SXD82"/>
      <c r="SXE82"/>
      <c r="SXF82"/>
      <c r="SXG82"/>
      <c r="SXH82"/>
      <c r="SXI82"/>
      <c r="SXJ82"/>
      <c r="SXK82"/>
      <c r="SXL82"/>
      <c r="SXM82"/>
      <c r="SXN82"/>
      <c r="SXO82"/>
      <c r="SXP82"/>
      <c r="SXQ82"/>
      <c r="SXR82"/>
      <c r="SXS82"/>
      <c r="SXT82"/>
      <c r="SXU82"/>
      <c r="SXV82"/>
      <c r="SXW82"/>
      <c r="SXX82"/>
      <c r="SXY82"/>
      <c r="SXZ82"/>
      <c r="SYA82"/>
      <c r="SYB82"/>
      <c r="SYC82"/>
      <c r="SYD82"/>
      <c r="SYE82"/>
      <c r="SYF82"/>
      <c r="SYG82"/>
      <c r="SYH82"/>
      <c r="SYI82"/>
      <c r="SYJ82"/>
      <c r="SYK82"/>
      <c r="SYL82"/>
      <c r="SYM82"/>
      <c r="SYN82"/>
      <c r="SYO82"/>
      <c r="SYP82"/>
      <c r="SYQ82"/>
      <c r="SYR82"/>
      <c r="SYS82"/>
      <c r="SYT82"/>
      <c r="SYU82"/>
      <c r="SYV82"/>
      <c r="SYW82"/>
      <c r="SYX82"/>
      <c r="SYY82"/>
      <c r="SYZ82"/>
      <c r="SZA82"/>
      <c r="SZB82"/>
      <c r="SZC82"/>
      <c r="SZD82"/>
      <c r="SZE82"/>
      <c r="SZF82"/>
      <c r="SZG82"/>
      <c r="SZH82"/>
      <c r="SZI82"/>
      <c r="SZJ82"/>
      <c r="SZK82"/>
      <c r="SZL82"/>
      <c r="SZM82"/>
      <c r="SZN82"/>
      <c r="SZO82"/>
      <c r="SZP82"/>
      <c r="SZQ82"/>
      <c r="SZR82"/>
      <c r="SZS82"/>
      <c r="SZT82"/>
      <c r="SZU82"/>
      <c r="SZV82"/>
      <c r="SZW82"/>
      <c r="SZX82"/>
      <c r="SZY82"/>
      <c r="SZZ82"/>
      <c r="TAA82"/>
      <c r="TAB82"/>
      <c r="TAC82"/>
      <c r="TAD82"/>
      <c r="TAE82"/>
      <c r="TAF82"/>
      <c r="TAG82"/>
      <c r="TAH82"/>
      <c r="TAI82"/>
      <c r="TAJ82"/>
      <c r="TAK82"/>
      <c r="TAL82"/>
      <c r="TAM82"/>
      <c r="TAN82"/>
      <c r="TAO82"/>
      <c r="TAP82"/>
      <c r="TAQ82"/>
      <c r="TAR82"/>
      <c r="TAS82"/>
      <c r="TAT82"/>
      <c r="TAU82"/>
      <c r="TAV82"/>
      <c r="TAW82"/>
      <c r="TAX82"/>
      <c r="TAY82"/>
      <c r="TAZ82"/>
      <c r="TBA82"/>
      <c r="TBB82"/>
      <c r="TBC82"/>
      <c r="TBD82"/>
      <c r="TBE82"/>
      <c r="TBF82"/>
      <c r="TBG82"/>
      <c r="TBH82"/>
      <c r="TBI82"/>
      <c r="TBJ82"/>
      <c r="TBK82"/>
      <c r="TBL82"/>
      <c r="TBM82"/>
      <c r="TBN82"/>
      <c r="TBO82"/>
      <c r="TBP82"/>
      <c r="TBQ82"/>
      <c r="TBR82"/>
      <c r="TBS82"/>
      <c r="TBT82"/>
      <c r="TBU82"/>
      <c r="TBV82"/>
      <c r="TBW82"/>
      <c r="TBX82"/>
      <c r="TBY82"/>
      <c r="TBZ82"/>
      <c r="TCA82"/>
      <c r="TCB82"/>
      <c r="TCC82"/>
      <c r="TCD82"/>
      <c r="TCE82"/>
      <c r="TCF82"/>
      <c r="TCG82"/>
      <c r="TCH82"/>
      <c r="TCI82"/>
      <c r="TCJ82"/>
      <c r="TCK82"/>
      <c r="TCL82"/>
      <c r="TCM82"/>
      <c r="TCN82"/>
      <c r="TCO82"/>
      <c r="TCP82"/>
      <c r="TCQ82"/>
      <c r="TCR82"/>
      <c r="TCS82"/>
      <c r="TCT82"/>
      <c r="TCU82"/>
      <c r="TCV82"/>
      <c r="TCW82"/>
      <c r="TCX82"/>
      <c r="TCY82"/>
      <c r="TCZ82"/>
      <c r="TDA82"/>
      <c r="TDB82"/>
      <c r="TDC82"/>
      <c r="TDD82"/>
      <c r="TDE82"/>
      <c r="TDF82"/>
      <c r="TDG82"/>
      <c r="TDH82"/>
      <c r="TDI82"/>
      <c r="TDJ82"/>
      <c r="TDK82"/>
      <c r="TDL82"/>
      <c r="TDM82"/>
      <c r="TDN82"/>
      <c r="TDO82"/>
      <c r="TDP82"/>
      <c r="TDQ82"/>
      <c r="TDR82"/>
      <c r="TDS82"/>
      <c r="TDT82"/>
      <c r="TDU82"/>
      <c r="TDV82"/>
      <c r="TDW82"/>
      <c r="TDX82"/>
      <c r="TDY82"/>
      <c r="TDZ82"/>
      <c r="TEA82"/>
      <c r="TEB82"/>
      <c r="TEC82"/>
      <c r="TED82"/>
      <c r="TEE82"/>
      <c r="TEF82"/>
      <c r="TEG82"/>
      <c r="TEH82"/>
      <c r="TEI82"/>
      <c r="TEJ82"/>
      <c r="TEK82"/>
      <c r="TEL82"/>
      <c r="TEM82"/>
      <c r="TEN82"/>
      <c r="TEO82"/>
      <c r="TEP82"/>
      <c r="TEQ82"/>
      <c r="TER82"/>
      <c r="TES82"/>
      <c r="TET82"/>
      <c r="TEU82"/>
      <c r="TEV82"/>
      <c r="TEW82"/>
      <c r="TEX82"/>
      <c r="TEY82"/>
      <c r="TEZ82"/>
      <c r="TFA82"/>
      <c r="TFB82"/>
      <c r="TFC82"/>
      <c r="TFD82"/>
      <c r="TFE82"/>
      <c r="TFF82"/>
      <c r="TFG82"/>
      <c r="TFH82"/>
      <c r="TFI82"/>
      <c r="TFJ82"/>
      <c r="TFK82"/>
      <c r="TFL82"/>
      <c r="TFM82"/>
      <c r="TFN82"/>
      <c r="TFO82"/>
      <c r="TFP82"/>
      <c r="TFQ82"/>
      <c r="TFR82"/>
      <c r="TFS82"/>
      <c r="TFT82"/>
      <c r="TFU82"/>
      <c r="TFV82"/>
      <c r="TFW82"/>
      <c r="TFX82"/>
      <c r="TFY82"/>
      <c r="TFZ82"/>
      <c r="TGA82"/>
      <c r="TGB82"/>
      <c r="TGC82"/>
      <c r="TGD82"/>
      <c r="TGE82"/>
      <c r="TGF82"/>
      <c r="TGG82"/>
      <c r="TGH82"/>
      <c r="TGI82"/>
      <c r="TGJ82"/>
      <c r="TGK82"/>
      <c r="TGL82"/>
      <c r="TGM82"/>
      <c r="TGN82"/>
      <c r="TGO82"/>
      <c r="TGP82"/>
      <c r="TGQ82"/>
      <c r="TGR82"/>
      <c r="TGS82"/>
      <c r="TGT82"/>
      <c r="TGU82"/>
      <c r="TGV82"/>
      <c r="TGW82"/>
      <c r="TGX82"/>
      <c r="TGY82"/>
      <c r="TGZ82"/>
      <c r="THA82"/>
      <c r="THB82"/>
      <c r="THC82"/>
      <c r="THD82"/>
      <c r="THE82"/>
      <c r="THF82"/>
      <c r="THG82"/>
      <c r="THH82"/>
      <c r="THI82"/>
      <c r="THJ82"/>
      <c r="THK82"/>
      <c r="THL82"/>
      <c r="THM82"/>
      <c r="THN82"/>
      <c r="THO82"/>
      <c r="THP82"/>
      <c r="THQ82"/>
      <c r="THR82"/>
      <c r="THS82"/>
      <c r="THT82"/>
      <c r="THU82"/>
      <c r="THV82"/>
      <c r="THW82"/>
      <c r="THX82"/>
      <c r="THY82"/>
      <c r="THZ82"/>
      <c r="TIA82"/>
      <c r="TIB82"/>
      <c r="TIC82"/>
      <c r="TID82"/>
      <c r="TIE82"/>
      <c r="TIF82"/>
      <c r="TIG82"/>
      <c r="TIH82"/>
      <c r="TII82"/>
      <c r="TIJ82"/>
      <c r="TIK82"/>
      <c r="TIL82"/>
      <c r="TIM82"/>
      <c r="TIN82"/>
      <c r="TIO82"/>
      <c r="TIP82"/>
      <c r="TIQ82"/>
      <c r="TIR82"/>
      <c r="TIS82"/>
      <c r="TIT82"/>
      <c r="TIU82"/>
      <c r="TIV82"/>
      <c r="TIW82"/>
      <c r="TIX82"/>
      <c r="TIY82"/>
      <c r="TIZ82"/>
      <c r="TJA82"/>
      <c r="TJB82"/>
      <c r="TJC82"/>
      <c r="TJD82"/>
      <c r="TJE82"/>
      <c r="TJF82"/>
      <c r="TJG82"/>
      <c r="TJH82"/>
      <c r="TJI82"/>
      <c r="TJJ82"/>
      <c r="TJK82"/>
      <c r="TJL82"/>
      <c r="TJM82"/>
      <c r="TJN82"/>
      <c r="TJO82"/>
      <c r="TJP82"/>
      <c r="TJQ82"/>
      <c r="TJR82"/>
      <c r="TJS82"/>
      <c r="TJT82"/>
      <c r="TJU82"/>
      <c r="TJV82"/>
      <c r="TJW82"/>
      <c r="TJX82"/>
      <c r="TJY82"/>
      <c r="TJZ82"/>
      <c r="TKA82"/>
      <c r="TKB82"/>
      <c r="TKC82"/>
      <c r="TKD82"/>
      <c r="TKE82"/>
      <c r="TKF82"/>
      <c r="TKG82"/>
      <c r="TKH82"/>
      <c r="TKI82"/>
      <c r="TKJ82"/>
      <c r="TKK82"/>
      <c r="TKL82"/>
      <c r="TKM82"/>
      <c r="TKN82"/>
      <c r="TKO82"/>
      <c r="TKP82"/>
      <c r="TKQ82"/>
      <c r="TKR82"/>
      <c r="TKS82"/>
      <c r="TKT82"/>
      <c r="TKU82"/>
      <c r="TKV82"/>
      <c r="TKW82"/>
      <c r="TKX82"/>
      <c r="TKY82"/>
      <c r="TKZ82"/>
      <c r="TLA82"/>
      <c r="TLB82"/>
      <c r="TLC82"/>
      <c r="TLD82"/>
      <c r="TLE82"/>
      <c r="TLF82"/>
      <c r="TLG82"/>
      <c r="TLH82"/>
      <c r="TLI82"/>
      <c r="TLJ82"/>
      <c r="TLK82"/>
      <c r="TLL82"/>
      <c r="TLM82"/>
      <c r="TLN82"/>
      <c r="TLO82"/>
      <c r="TLP82"/>
      <c r="TLQ82"/>
      <c r="TLR82"/>
      <c r="TLS82"/>
      <c r="TLT82"/>
      <c r="TLU82"/>
      <c r="TLV82"/>
      <c r="TLW82"/>
      <c r="TLX82"/>
      <c r="TLY82"/>
      <c r="TLZ82"/>
      <c r="TMA82"/>
      <c r="TMB82"/>
      <c r="TMC82"/>
      <c r="TMD82"/>
      <c r="TME82"/>
      <c r="TMF82"/>
      <c r="TMG82"/>
      <c r="TMH82"/>
      <c r="TMI82"/>
      <c r="TMJ82"/>
      <c r="TMK82"/>
      <c r="TML82"/>
      <c r="TMM82"/>
      <c r="TMN82"/>
      <c r="TMO82"/>
      <c r="TMP82"/>
      <c r="TMQ82"/>
      <c r="TMR82"/>
      <c r="TMS82"/>
      <c r="TMT82"/>
      <c r="TMU82"/>
      <c r="TMV82"/>
      <c r="TMW82"/>
      <c r="TMX82"/>
      <c r="TMY82"/>
      <c r="TMZ82"/>
      <c r="TNA82"/>
      <c r="TNB82"/>
      <c r="TNC82"/>
      <c r="TND82"/>
      <c r="TNE82"/>
      <c r="TNF82"/>
      <c r="TNG82"/>
      <c r="TNH82"/>
      <c r="TNI82"/>
      <c r="TNJ82"/>
      <c r="TNK82"/>
      <c r="TNL82"/>
      <c r="TNM82"/>
      <c r="TNN82"/>
      <c r="TNO82"/>
      <c r="TNP82"/>
      <c r="TNQ82"/>
      <c r="TNR82"/>
      <c r="TNS82"/>
      <c r="TNT82"/>
      <c r="TNU82"/>
      <c r="TNV82"/>
      <c r="TNW82"/>
      <c r="TNX82"/>
      <c r="TNY82"/>
      <c r="TNZ82"/>
      <c r="TOA82"/>
      <c r="TOB82"/>
      <c r="TOC82"/>
      <c r="TOD82"/>
      <c r="TOE82"/>
      <c r="TOF82"/>
      <c r="TOG82"/>
      <c r="TOH82"/>
      <c r="TOI82"/>
      <c r="TOJ82"/>
      <c r="TOK82"/>
      <c r="TOL82"/>
      <c r="TOM82"/>
      <c r="TON82"/>
      <c r="TOO82"/>
      <c r="TOP82"/>
      <c r="TOQ82"/>
      <c r="TOR82"/>
      <c r="TOS82"/>
      <c r="TOT82"/>
      <c r="TOU82"/>
      <c r="TOV82"/>
      <c r="TOW82"/>
      <c r="TOX82"/>
      <c r="TOY82"/>
      <c r="TOZ82"/>
      <c r="TPA82"/>
      <c r="TPB82"/>
      <c r="TPC82"/>
      <c r="TPD82"/>
      <c r="TPE82"/>
      <c r="TPF82"/>
      <c r="TPG82"/>
      <c r="TPH82"/>
      <c r="TPI82"/>
      <c r="TPJ82"/>
      <c r="TPK82"/>
      <c r="TPL82"/>
      <c r="TPM82"/>
      <c r="TPN82"/>
      <c r="TPO82"/>
      <c r="TPP82"/>
      <c r="TPQ82"/>
      <c r="TPR82"/>
      <c r="TPS82"/>
      <c r="TPT82"/>
      <c r="TPU82"/>
      <c r="TPV82"/>
      <c r="TPW82"/>
      <c r="TPX82"/>
      <c r="TPY82"/>
      <c r="TPZ82"/>
      <c r="TQA82"/>
      <c r="TQB82"/>
      <c r="TQC82"/>
      <c r="TQD82"/>
      <c r="TQE82"/>
      <c r="TQF82"/>
      <c r="TQG82"/>
      <c r="TQH82"/>
      <c r="TQI82"/>
      <c r="TQJ82"/>
      <c r="TQK82"/>
      <c r="TQL82"/>
      <c r="TQM82"/>
      <c r="TQN82"/>
      <c r="TQO82"/>
      <c r="TQP82"/>
      <c r="TQQ82"/>
      <c r="TQR82"/>
      <c r="TQS82"/>
      <c r="TQT82"/>
      <c r="TQU82"/>
      <c r="TQV82"/>
      <c r="TQW82"/>
      <c r="TQX82"/>
      <c r="TQY82"/>
      <c r="TQZ82"/>
      <c r="TRA82"/>
      <c r="TRB82"/>
      <c r="TRC82"/>
      <c r="TRD82"/>
      <c r="TRE82"/>
      <c r="TRF82"/>
      <c r="TRG82"/>
      <c r="TRH82"/>
      <c r="TRI82"/>
      <c r="TRJ82"/>
      <c r="TRK82"/>
      <c r="TRL82"/>
      <c r="TRM82"/>
      <c r="TRN82"/>
      <c r="TRO82"/>
      <c r="TRP82"/>
      <c r="TRQ82"/>
      <c r="TRR82"/>
      <c r="TRS82"/>
      <c r="TRT82"/>
      <c r="TRU82"/>
      <c r="TRV82"/>
      <c r="TRW82"/>
      <c r="TRX82"/>
      <c r="TRY82"/>
      <c r="TRZ82"/>
      <c r="TSA82"/>
      <c r="TSB82"/>
      <c r="TSC82"/>
      <c r="TSD82"/>
      <c r="TSE82"/>
      <c r="TSF82"/>
      <c r="TSG82"/>
      <c r="TSH82"/>
      <c r="TSI82"/>
      <c r="TSJ82"/>
      <c r="TSK82"/>
      <c r="TSL82"/>
      <c r="TSM82"/>
      <c r="TSN82"/>
      <c r="TSO82"/>
      <c r="TSP82"/>
      <c r="TSQ82"/>
      <c r="TSR82"/>
      <c r="TSS82"/>
      <c r="TST82"/>
      <c r="TSU82"/>
      <c r="TSV82"/>
      <c r="TSW82"/>
      <c r="TSX82"/>
      <c r="TSY82"/>
      <c r="TSZ82"/>
      <c r="TTA82"/>
      <c r="TTB82"/>
      <c r="TTC82"/>
      <c r="TTD82"/>
      <c r="TTE82"/>
      <c r="TTF82"/>
      <c r="TTG82"/>
      <c r="TTH82"/>
      <c r="TTI82"/>
      <c r="TTJ82"/>
      <c r="TTK82"/>
      <c r="TTL82"/>
      <c r="TTM82"/>
      <c r="TTN82"/>
      <c r="TTO82"/>
      <c r="TTP82"/>
      <c r="TTQ82"/>
      <c r="TTR82"/>
      <c r="TTS82"/>
      <c r="TTT82"/>
      <c r="TTU82"/>
      <c r="TTV82"/>
      <c r="TTW82"/>
      <c r="TTX82"/>
      <c r="TTY82"/>
      <c r="TTZ82"/>
      <c r="TUA82"/>
      <c r="TUB82"/>
      <c r="TUC82"/>
      <c r="TUD82"/>
      <c r="TUE82"/>
      <c r="TUF82"/>
      <c r="TUG82"/>
      <c r="TUH82"/>
      <c r="TUI82"/>
      <c r="TUJ82"/>
      <c r="TUK82"/>
      <c r="TUL82"/>
      <c r="TUM82"/>
      <c r="TUN82"/>
      <c r="TUO82"/>
      <c r="TUP82"/>
      <c r="TUQ82"/>
      <c r="TUR82"/>
      <c r="TUS82"/>
      <c r="TUT82"/>
      <c r="TUU82"/>
      <c r="TUV82"/>
      <c r="TUW82"/>
      <c r="TUX82"/>
      <c r="TUY82"/>
      <c r="TUZ82"/>
      <c r="TVA82"/>
      <c r="TVB82"/>
      <c r="TVC82"/>
      <c r="TVD82"/>
      <c r="TVE82"/>
      <c r="TVF82"/>
      <c r="TVG82"/>
      <c r="TVH82"/>
      <c r="TVI82"/>
      <c r="TVJ82"/>
      <c r="TVK82"/>
      <c r="TVL82"/>
      <c r="TVM82"/>
      <c r="TVN82"/>
      <c r="TVO82"/>
      <c r="TVP82"/>
      <c r="TVQ82"/>
      <c r="TVR82"/>
      <c r="TVS82"/>
      <c r="TVT82"/>
      <c r="TVU82"/>
      <c r="TVV82"/>
      <c r="TVW82"/>
      <c r="TVX82"/>
      <c r="TVY82"/>
      <c r="TVZ82"/>
      <c r="TWA82"/>
      <c r="TWB82"/>
      <c r="TWC82"/>
      <c r="TWD82"/>
      <c r="TWE82"/>
      <c r="TWF82"/>
      <c r="TWG82"/>
      <c r="TWH82"/>
      <c r="TWI82"/>
      <c r="TWJ82"/>
      <c r="TWK82"/>
      <c r="TWL82"/>
      <c r="TWM82"/>
      <c r="TWN82"/>
      <c r="TWO82"/>
      <c r="TWP82"/>
      <c r="TWQ82"/>
      <c r="TWR82"/>
      <c r="TWS82"/>
      <c r="TWT82"/>
      <c r="TWU82"/>
      <c r="TWV82"/>
      <c r="TWW82"/>
      <c r="TWX82"/>
      <c r="TWY82"/>
      <c r="TWZ82"/>
      <c r="TXA82"/>
      <c r="TXB82"/>
      <c r="TXC82"/>
      <c r="TXD82"/>
      <c r="TXE82"/>
      <c r="TXF82"/>
      <c r="TXG82"/>
      <c r="TXH82"/>
      <c r="TXI82"/>
      <c r="TXJ82"/>
      <c r="TXK82"/>
      <c r="TXL82"/>
      <c r="TXM82"/>
      <c r="TXN82"/>
      <c r="TXO82"/>
      <c r="TXP82"/>
      <c r="TXQ82"/>
      <c r="TXR82"/>
      <c r="TXS82"/>
      <c r="TXT82"/>
      <c r="TXU82"/>
      <c r="TXV82"/>
      <c r="TXW82"/>
      <c r="TXX82"/>
      <c r="TXY82"/>
      <c r="TXZ82"/>
      <c r="TYA82"/>
      <c r="TYB82"/>
      <c r="TYC82"/>
      <c r="TYD82"/>
      <c r="TYE82"/>
      <c r="TYF82"/>
      <c r="TYG82"/>
      <c r="TYH82"/>
      <c r="TYI82"/>
      <c r="TYJ82"/>
      <c r="TYK82"/>
      <c r="TYL82"/>
      <c r="TYM82"/>
      <c r="TYN82"/>
      <c r="TYO82"/>
      <c r="TYP82"/>
      <c r="TYQ82"/>
      <c r="TYR82"/>
      <c r="TYS82"/>
      <c r="TYT82"/>
      <c r="TYU82"/>
      <c r="TYV82"/>
      <c r="TYW82"/>
      <c r="TYX82"/>
      <c r="TYY82"/>
      <c r="TYZ82"/>
      <c r="TZA82"/>
      <c r="TZB82"/>
      <c r="TZC82"/>
      <c r="TZD82"/>
      <c r="TZE82"/>
      <c r="TZF82"/>
      <c r="TZG82"/>
      <c r="TZH82"/>
      <c r="TZI82"/>
      <c r="TZJ82"/>
      <c r="TZK82"/>
      <c r="TZL82"/>
      <c r="TZM82"/>
      <c r="TZN82"/>
      <c r="TZO82"/>
      <c r="TZP82"/>
      <c r="TZQ82"/>
      <c r="TZR82"/>
      <c r="TZS82"/>
      <c r="TZT82"/>
      <c r="TZU82"/>
      <c r="TZV82"/>
      <c r="TZW82"/>
      <c r="TZX82"/>
      <c r="TZY82"/>
      <c r="TZZ82"/>
      <c r="UAA82"/>
      <c r="UAB82"/>
      <c r="UAC82"/>
      <c r="UAD82"/>
      <c r="UAE82"/>
      <c r="UAF82"/>
      <c r="UAG82"/>
      <c r="UAH82"/>
      <c r="UAI82"/>
      <c r="UAJ82"/>
      <c r="UAK82"/>
      <c r="UAL82"/>
      <c r="UAM82"/>
      <c r="UAN82"/>
      <c r="UAO82"/>
      <c r="UAP82"/>
      <c r="UAQ82"/>
      <c r="UAR82"/>
      <c r="UAS82"/>
      <c r="UAT82"/>
      <c r="UAU82"/>
      <c r="UAV82"/>
      <c r="UAW82"/>
      <c r="UAX82"/>
      <c r="UAY82"/>
      <c r="UAZ82"/>
      <c r="UBA82"/>
      <c r="UBB82"/>
      <c r="UBC82"/>
      <c r="UBD82"/>
      <c r="UBE82"/>
      <c r="UBF82"/>
      <c r="UBG82"/>
      <c r="UBH82"/>
      <c r="UBI82"/>
      <c r="UBJ82"/>
      <c r="UBK82"/>
      <c r="UBL82"/>
      <c r="UBM82"/>
      <c r="UBN82"/>
      <c r="UBO82"/>
      <c r="UBP82"/>
      <c r="UBQ82"/>
      <c r="UBR82"/>
      <c r="UBS82"/>
      <c r="UBT82"/>
      <c r="UBU82"/>
      <c r="UBV82"/>
      <c r="UBW82"/>
      <c r="UBX82"/>
      <c r="UBY82"/>
      <c r="UBZ82"/>
      <c r="UCA82"/>
      <c r="UCB82"/>
      <c r="UCC82"/>
      <c r="UCD82"/>
      <c r="UCE82"/>
      <c r="UCF82"/>
      <c r="UCG82"/>
      <c r="UCH82"/>
      <c r="UCI82"/>
      <c r="UCJ82"/>
      <c r="UCK82"/>
      <c r="UCL82"/>
      <c r="UCM82"/>
      <c r="UCN82"/>
      <c r="UCO82"/>
      <c r="UCP82"/>
      <c r="UCQ82"/>
      <c r="UCR82"/>
      <c r="UCS82"/>
      <c r="UCT82"/>
      <c r="UCU82"/>
      <c r="UCV82"/>
      <c r="UCW82"/>
      <c r="UCX82"/>
      <c r="UCY82"/>
      <c r="UCZ82"/>
      <c r="UDA82"/>
      <c r="UDB82"/>
      <c r="UDC82"/>
      <c r="UDD82"/>
      <c r="UDE82"/>
      <c r="UDF82"/>
      <c r="UDG82"/>
      <c r="UDH82"/>
      <c r="UDI82"/>
      <c r="UDJ82"/>
      <c r="UDK82"/>
      <c r="UDL82"/>
      <c r="UDM82"/>
      <c r="UDN82"/>
      <c r="UDO82"/>
      <c r="UDP82"/>
      <c r="UDQ82"/>
      <c r="UDR82"/>
      <c r="UDS82"/>
      <c r="UDT82"/>
      <c r="UDU82"/>
      <c r="UDV82"/>
      <c r="UDW82"/>
      <c r="UDX82"/>
      <c r="UDY82"/>
      <c r="UDZ82"/>
      <c r="UEA82"/>
      <c r="UEB82"/>
      <c r="UEC82"/>
      <c r="UED82"/>
      <c r="UEE82"/>
      <c r="UEF82"/>
      <c r="UEG82"/>
      <c r="UEH82"/>
      <c r="UEI82"/>
      <c r="UEJ82"/>
      <c r="UEK82"/>
      <c r="UEL82"/>
      <c r="UEM82"/>
      <c r="UEN82"/>
      <c r="UEO82"/>
      <c r="UEP82"/>
      <c r="UEQ82"/>
      <c r="UER82"/>
      <c r="UES82"/>
      <c r="UET82"/>
      <c r="UEU82"/>
      <c r="UEV82"/>
      <c r="UEW82"/>
      <c r="UEX82"/>
      <c r="UEY82"/>
      <c r="UEZ82"/>
      <c r="UFA82"/>
      <c r="UFB82"/>
      <c r="UFC82"/>
      <c r="UFD82"/>
      <c r="UFE82"/>
      <c r="UFF82"/>
      <c r="UFG82"/>
      <c r="UFH82"/>
      <c r="UFI82"/>
      <c r="UFJ82"/>
      <c r="UFK82"/>
      <c r="UFL82"/>
      <c r="UFM82"/>
      <c r="UFN82"/>
      <c r="UFO82"/>
      <c r="UFP82"/>
      <c r="UFQ82"/>
      <c r="UFR82"/>
      <c r="UFS82"/>
      <c r="UFT82"/>
      <c r="UFU82"/>
      <c r="UFV82"/>
      <c r="UFW82"/>
      <c r="UFX82"/>
      <c r="UFY82"/>
      <c r="UFZ82"/>
      <c r="UGA82"/>
      <c r="UGB82"/>
      <c r="UGC82"/>
      <c r="UGD82"/>
      <c r="UGE82"/>
      <c r="UGF82"/>
      <c r="UGG82"/>
      <c r="UGH82"/>
      <c r="UGI82"/>
      <c r="UGJ82"/>
      <c r="UGK82"/>
      <c r="UGL82"/>
      <c r="UGM82"/>
      <c r="UGN82"/>
      <c r="UGO82"/>
      <c r="UGP82"/>
      <c r="UGQ82"/>
      <c r="UGR82"/>
      <c r="UGS82"/>
      <c r="UGT82"/>
      <c r="UGU82"/>
      <c r="UGV82"/>
      <c r="UGW82"/>
      <c r="UGX82"/>
      <c r="UGY82"/>
      <c r="UGZ82"/>
      <c r="UHA82"/>
      <c r="UHB82"/>
      <c r="UHC82"/>
      <c r="UHD82"/>
      <c r="UHE82"/>
      <c r="UHF82"/>
      <c r="UHG82"/>
      <c r="UHH82"/>
      <c r="UHI82"/>
      <c r="UHJ82"/>
      <c r="UHK82"/>
      <c r="UHL82"/>
      <c r="UHM82"/>
      <c r="UHN82"/>
      <c r="UHO82"/>
      <c r="UHP82"/>
      <c r="UHQ82"/>
      <c r="UHR82"/>
      <c r="UHS82"/>
      <c r="UHT82"/>
      <c r="UHU82"/>
      <c r="UHV82"/>
      <c r="UHW82"/>
      <c r="UHX82"/>
      <c r="UHY82"/>
      <c r="UHZ82"/>
      <c r="UIA82"/>
      <c r="UIB82"/>
      <c r="UIC82"/>
      <c r="UID82"/>
      <c r="UIE82"/>
      <c r="UIF82"/>
      <c r="UIG82"/>
      <c r="UIH82"/>
      <c r="UII82"/>
      <c r="UIJ82"/>
      <c r="UIK82"/>
      <c r="UIL82"/>
      <c r="UIM82"/>
      <c r="UIN82"/>
      <c r="UIO82"/>
      <c r="UIP82"/>
      <c r="UIQ82"/>
      <c r="UIR82"/>
      <c r="UIS82"/>
      <c r="UIT82"/>
      <c r="UIU82"/>
      <c r="UIV82"/>
      <c r="UIW82"/>
      <c r="UIX82"/>
      <c r="UIY82"/>
      <c r="UIZ82"/>
      <c r="UJA82"/>
      <c r="UJB82"/>
      <c r="UJC82"/>
      <c r="UJD82"/>
      <c r="UJE82"/>
      <c r="UJF82"/>
      <c r="UJG82"/>
      <c r="UJH82"/>
      <c r="UJI82"/>
      <c r="UJJ82"/>
      <c r="UJK82"/>
      <c r="UJL82"/>
      <c r="UJM82"/>
      <c r="UJN82"/>
      <c r="UJO82"/>
      <c r="UJP82"/>
      <c r="UJQ82"/>
      <c r="UJR82"/>
      <c r="UJS82"/>
      <c r="UJT82"/>
      <c r="UJU82"/>
      <c r="UJV82"/>
      <c r="UJW82"/>
      <c r="UJX82"/>
      <c r="UJY82"/>
      <c r="UJZ82"/>
      <c r="UKA82"/>
      <c r="UKB82"/>
      <c r="UKC82"/>
      <c r="UKD82"/>
      <c r="UKE82"/>
      <c r="UKF82"/>
      <c r="UKG82"/>
      <c r="UKH82"/>
      <c r="UKI82"/>
      <c r="UKJ82"/>
      <c r="UKK82"/>
      <c r="UKL82"/>
      <c r="UKM82"/>
      <c r="UKN82"/>
      <c r="UKO82"/>
      <c r="UKP82"/>
      <c r="UKQ82"/>
      <c r="UKR82"/>
      <c r="UKS82"/>
      <c r="UKT82"/>
      <c r="UKU82"/>
      <c r="UKV82"/>
      <c r="UKW82"/>
      <c r="UKX82"/>
      <c r="UKY82"/>
      <c r="UKZ82"/>
      <c r="ULA82"/>
      <c r="ULB82"/>
      <c r="ULC82"/>
      <c r="ULD82"/>
      <c r="ULE82"/>
      <c r="ULF82"/>
      <c r="ULG82"/>
      <c r="ULH82"/>
      <c r="ULI82"/>
      <c r="ULJ82"/>
      <c r="ULK82"/>
      <c r="ULL82"/>
      <c r="ULM82"/>
      <c r="ULN82"/>
      <c r="ULO82"/>
      <c r="ULP82"/>
      <c r="ULQ82"/>
      <c r="ULR82"/>
      <c r="ULS82"/>
      <c r="ULT82"/>
      <c r="ULU82"/>
      <c r="ULV82"/>
      <c r="ULW82"/>
      <c r="ULX82"/>
      <c r="ULY82"/>
      <c r="ULZ82"/>
      <c r="UMA82"/>
      <c r="UMB82"/>
      <c r="UMC82"/>
      <c r="UMD82"/>
      <c r="UME82"/>
      <c r="UMF82"/>
      <c r="UMG82"/>
      <c r="UMH82"/>
      <c r="UMI82"/>
      <c r="UMJ82"/>
      <c r="UMK82"/>
      <c r="UML82"/>
      <c r="UMM82"/>
      <c r="UMN82"/>
      <c r="UMO82"/>
      <c r="UMP82"/>
      <c r="UMQ82"/>
      <c r="UMR82"/>
      <c r="UMS82"/>
      <c r="UMT82"/>
      <c r="UMU82"/>
      <c r="UMV82"/>
      <c r="UMW82"/>
      <c r="UMX82"/>
      <c r="UMY82"/>
      <c r="UMZ82"/>
      <c r="UNA82"/>
      <c r="UNB82"/>
      <c r="UNC82"/>
      <c r="UND82"/>
      <c r="UNE82"/>
      <c r="UNF82"/>
      <c r="UNG82"/>
      <c r="UNH82"/>
      <c r="UNI82"/>
      <c r="UNJ82"/>
      <c r="UNK82"/>
      <c r="UNL82"/>
      <c r="UNM82"/>
      <c r="UNN82"/>
      <c r="UNO82"/>
      <c r="UNP82"/>
      <c r="UNQ82"/>
      <c r="UNR82"/>
      <c r="UNS82"/>
      <c r="UNT82"/>
      <c r="UNU82"/>
      <c r="UNV82"/>
      <c r="UNW82"/>
      <c r="UNX82"/>
      <c r="UNY82"/>
      <c r="UNZ82"/>
      <c r="UOA82"/>
      <c r="UOB82"/>
      <c r="UOC82"/>
      <c r="UOD82"/>
      <c r="UOE82"/>
      <c r="UOF82"/>
      <c r="UOG82"/>
      <c r="UOH82"/>
      <c r="UOI82"/>
      <c r="UOJ82"/>
      <c r="UOK82"/>
      <c r="UOL82"/>
      <c r="UOM82"/>
      <c r="UON82"/>
      <c r="UOO82"/>
      <c r="UOP82"/>
      <c r="UOQ82"/>
      <c r="UOR82"/>
      <c r="UOS82"/>
      <c r="UOT82"/>
      <c r="UOU82"/>
      <c r="UOV82"/>
      <c r="UOW82"/>
      <c r="UOX82"/>
      <c r="UOY82"/>
      <c r="UOZ82"/>
      <c r="UPA82"/>
      <c r="UPB82"/>
      <c r="UPC82"/>
      <c r="UPD82"/>
      <c r="UPE82"/>
      <c r="UPF82"/>
      <c r="UPG82"/>
      <c r="UPH82"/>
      <c r="UPI82"/>
      <c r="UPJ82"/>
      <c r="UPK82"/>
      <c r="UPL82"/>
      <c r="UPM82"/>
      <c r="UPN82"/>
      <c r="UPO82"/>
      <c r="UPP82"/>
      <c r="UPQ82"/>
      <c r="UPR82"/>
      <c r="UPS82"/>
      <c r="UPT82"/>
      <c r="UPU82"/>
      <c r="UPV82"/>
      <c r="UPW82"/>
      <c r="UPX82"/>
      <c r="UPY82"/>
      <c r="UPZ82"/>
      <c r="UQA82"/>
      <c r="UQB82"/>
      <c r="UQC82"/>
      <c r="UQD82"/>
      <c r="UQE82"/>
      <c r="UQF82"/>
      <c r="UQG82"/>
      <c r="UQH82"/>
      <c r="UQI82"/>
      <c r="UQJ82"/>
      <c r="UQK82"/>
      <c r="UQL82"/>
      <c r="UQM82"/>
      <c r="UQN82"/>
      <c r="UQO82"/>
      <c r="UQP82"/>
      <c r="UQQ82"/>
      <c r="UQR82"/>
      <c r="UQS82"/>
      <c r="UQT82"/>
      <c r="UQU82"/>
      <c r="UQV82"/>
      <c r="UQW82"/>
      <c r="UQX82"/>
      <c r="UQY82"/>
      <c r="UQZ82"/>
      <c r="URA82"/>
      <c r="URB82"/>
      <c r="URC82"/>
      <c r="URD82"/>
      <c r="URE82"/>
      <c r="URF82"/>
      <c r="URG82"/>
      <c r="URH82"/>
      <c r="URI82"/>
      <c r="URJ82"/>
      <c r="URK82"/>
      <c r="URL82"/>
      <c r="URM82"/>
      <c r="URN82"/>
      <c r="URO82"/>
      <c r="URP82"/>
      <c r="URQ82"/>
      <c r="URR82"/>
      <c r="URS82"/>
      <c r="URT82"/>
      <c r="URU82"/>
      <c r="URV82"/>
      <c r="URW82"/>
      <c r="URX82"/>
      <c r="URY82"/>
      <c r="URZ82"/>
      <c r="USA82"/>
      <c r="USB82"/>
      <c r="USC82"/>
      <c r="USD82"/>
      <c r="USE82"/>
      <c r="USF82"/>
      <c r="USG82"/>
      <c r="USH82"/>
      <c r="USI82"/>
      <c r="USJ82"/>
      <c r="USK82"/>
      <c r="USL82"/>
      <c r="USM82"/>
      <c r="USN82"/>
      <c r="USO82"/>
      <c r="USP82"/>
      <c r="USQ82"/>
      <c r="USR82"/>
      <c r="USS82"/>
      <c r="UST82"/>
      <c r="USU82"/>
      <c r="USV82"/>
      <c r="USW82"/>
      <c r="USX82"/>
      <c r="USY82"/>
      <c r="USZ82"/>
      <c r="UTA82"/>
      <c r="UTB82"/>
      <c r="UTC82"/>
      <c r="UTD82"/>
      <c r="UTE82"/>
      <c r="UTF82"/>
      <c r="UTG82"/>
      <c r="UTH82"/>
      <c r="UTI82"/>
      <c r="UTJ82"/>
      <c r="UTK82"/>
      <c r="UTL82"/>
      <c r="UTM82"/>
      <c r="UTN82"/>
      <c r="UTO82"/>
      <c r="UTP82"/>
      <c r="UTQ82"/>
      <c r="UTR82"/>
      <c r="UTS82"/>
      <c r="UTT82"/>
      <c r="UTU82"/>
      <c r="UTV82"/>
      <c r="UTW82"/>
      <c r="UTX82"/>
      <c r="UTY82"/>
      <c r="UTZ82"/>
      <c r="UUA82"/>
      <c r="UUB82"/>
      <c r="UUC82"/>
      <c r="UUD82"/>
      <c r="UUE82"/>
      <c r="UUF82"/>
      <c r="UUG82"/>
      <c r="UUH82"/>
      <c r="UUI82"/>
      <c r="UUJ82"/>
      <c r="UUK82"/>
      <c r="UUL82"/>
      <c r="UUM82"/>
      <c r="UUN82"/>
      <c r="UUO82"/>
      <c r="UUP82"/>
      <c r="UUQ82"/>
      <c r="UUR82"/>
      <c r="UUS82"/>
      <c r="UUT82"/>
      <c r="UUU82"/>
      <c r="UUV82"/>
      <c r="UUW82"/>
      <c r="UUX82"/>
      <c r="UUY82"/>
      <c r="UUZ82"/>
      <c r="UVA82"/>
      <c r="UVB82"/>
      <c r="UVC82"/>
      <c r="UVD82"/>
      <c r="UVE82"/>
      <c r="UVF82"/>
      <c r="UVG82"/>
      <c r="UVH82"/>
      <c r="UVI82"/>
      <c r="UVJ82"/>
      <c r="UVK82"/>
      <c r="UVL82"/>
      <c r="UVM82"/>
      <c r="UVN82"/>
      <c r="UVO82"/>
      <c r="UVP82"/>
      <c r="UVQ82"/>
      <c r="UVR82"/>
      <c r="UVS82"/>
      <c r="UVT82"/>
      <c r="UVU82"/>
      <c r="UVV82"/>
      <c r="UVW82"/>
      <c r="UVX82"/>
      <c r="UVY82"/>
      <c r="UVZ82"/>
      <c r="UWA82"/>
      <c r="UWB82"/>
      <c r="UWC82"/>
      <c r="UWD82"/>
      <c r="UWE82"/>
      <c r="UWF82"/>
      <c r="UWG82"/>
      <c r="UWH82"/>
      <c r="UWI82"/>
      <c r="UWJ82"/>
      <c r="UWK82"/>
      <c r="UWL82"/>
      <c r="UWM82"/>
      <c r="UWN82"/>
      <c r="UWO82"/>
      <c r="UWP82"/>
      <c r="UWQ82"/>
      <c r="UWR82"/>
      <c r="UWS82"/>
      <c r="UWT82"/>
      <c r="UWU82"/>
      <c r="UWV82"/>
      <c r="UWW82"/>
      <c r="UWX82"/>
      <c r="UWY82"/>
      <c r="UWZ82"/>
      <c r="UXA82"/>
      <c r="UXB82"/>
      <c r="UXC82"/>
      <c r="UXD82"/>
      <c r="UXE82"/>
      <c r="UXF82"/>
      <c r="UXG82"/>
      <c r="UXH82"/>
      <c r="UXI82"/>
      <c r="UXJ82"/>
      <c r="UXK82"/>
      <c r="UXL82"/>
      <c r="UXM82"/>
      <c r="UXN82"/>
      <c r="UXO82"/>
      <c r="UXP82"/>
      <c r="UXQ82"/>
      <c r="UXR82"/>
      <c r="UXS82"/>
      <c r="UXT82"/>
      <c r="UXU82"/>
      <c r="UXV82"/>
      <c r="UXW82"/>
      <c r="UXX82"/>
      <c r="UXY82"/>
      <c r="UXZ82"/>
      <c r="UYA82"/>
      <c r="UYB82"/>
      <c r="UYC82"/>
      <c r="UYD82"/>
      <c r="UYE82"/>
      <c r="UYF82"/>
      <c r="UYG82"/>
      <c r="UYH82"/>
      <c r="UYI82"/>
      <c r="UYJ82"/>
      <c r="UYK82"/>
      <c r="UYL82"/>
      <c r="UYM82"/>
      <c r="UYN82"/>
      <c r="UYO82"/>
      <c r="UYP82"/>
      <c r="UYQ82"/>
      <c r="UYR82"/>
      <c r="UYS82"/>
      <c r="UYT82"/>
      <c r="UYU82"/>
      <c r="UYV82"/>
      <c r="UYW82"/>
      <c r="UYX82"/>
      <c r="UYY82"/>
      <c r="UYZ82"/>
      <c r="UZA82"/>
      <c r="UZB82"/>
      <c r="UZC82"/>
      <c r="UZD82"/>
      <c r="UZE82"/>
      <c r="UZF82"/>
      <c r="UZG82"/>
      <c r="UZH82"/>
      <c r="UZI82"/>
      <c r="UZJ82"/>
      <c r="UZK82"/>
      <c r="UZL82"/>
      <c r="UZM82"/>
      <c r="UZN82"/>
      <c r="UZO82"/>
      <c r="UZP82"/>
      <c r="UZQ82"/>
      <c r="UZR82"/>
      <c r="UZS82"/>
      <c r="UZT82"/>
      <c r="UZU82"/>
      <c r="UZV82"/>
      <c r="UZW82"/>
      <c r="UZX82"/>
      <c r="UZY82"/>
      <c r="UZZ82"/>
      <c r="VAA82"/>
      <c r="VAB82"/>
      <c r="VAC82"/>
      <c r="VAD82"/>
      <c r="VAE82"/>
      <c r="VAF82"/>
      <c r="VAG82"/>
      <c r="VAH82"/>
      <c r="VAI82"/>
      <c r="VAJ82"/>
      <c r="VAK82"/>
      <c r="VAL82"/>
      <c r="VAM82"/>
      <c r="VAN82"/>
      <c r="VAO82"/>
      <c r="VAP82"/>
      <c r="VAQ82"/>
      <c r="VAR82"/>
      <c r="VAS82"/>
      <c r="VAT82"/>
      <c r="VAU82"/>
      <c r="VAV82"/>
      <c r="VAW82"/>
      <c r="VAX82"/>
      <c r="VAY82"/>
      <c r="VAZ82"/>
      <c r="VBA82"/>
      <c r="VBB82"/>
      <c r="VBC82"/>
      <c r="VBD82"/>
      <c r="VBE82"/>
      <c r="VBF82"/>
      <c r="VBG82"/>
      <c r="VBH82"/>
      <c r="VBI82"/>
      <c r="VBJ82"/>
      <c r="VBK82"/>
      <c r="VBL82"/>
      <c r="VBM82"/>
      <c r="VBN82"/>
      <c r="VBO82"/>
      <c r="VBP82"/>
      <c r="VBQ82"/>
      <c r="VBR82"/>
      <c r="VBS82"/>
      <c r="VBT82"/>
      <c r="VBU82"/>
      <c r="VBV82"/>
      <c r="VBW82"/>
      <c r="VBX82"/>
      <c r="VBY82"/>
      <c r="VBZ82"/>
      <c r="VCA82"/>
      <c r="VCB82"/>
      <c r="VCC82"/>
      <c r="VCD82"/>
      <c r="VCE82"/>
      <c r="VCF82"/>
      <c r="VCG82"/>
      <c r="VCH82"/>
      <c r="VCI82"/>
      <c r="VCJ82"/>
      <c r="VCK82"/>
      <c r="VCL82"/>
      <c r="VCM82"/>
      <c r="VCN82"/>
      <c r="VCO82"/>
      <c r="VCP82"/>
      <c r="VCQ82"/>
      <c r="VCR82"/>
      <c r="VCS82"/>
      <c r="VCT82"/>
      <c r="VCU82"/>
      <c r="VCV82"/>
      <c r="VCW82"/>
      <c r="VCX82"/>
      <c r="VCY82"/>
      <c r="VCZ82"/>
      <c r="VDA82"/>
      <c r="VDB82"/>
      <c r="VDC82"/>
      <c r="VDD82"/>
      <c r="VDE82"/>
      <c r="VDF82"/>
      <c r="VDG82"/>
      <c r="VDH82"/>
      <c r="VDI82"/>
      <c r="VDJ82"/>
      <c r="VDK82"/>
      <c r="VDL82"/>
      <c r="VDM82"/>
      <c r="VDN82"/>
      <c r="VDO82"/>
      <c r="VDP82"/>
      <c r="VDQ82"/>
      <c r="VDR82"/>
      <c r="VDS82"/>
      <c r="VDT82"/>
      <c r="VDU82"/>
      <c r="VDV82"/>
      <c r="VDW82"/>
      <c r="VDX82"/>
      <c r="VDY82"/>
      <c r="VDZ82"/>
      <c r="VEA82"/>
      <c r="VEB82"/>
      <c r="VEC82"/>
      <c r="VED82"/>
      <c r="VEE82"/>
      <c r="VEF82"/>
      <c r="VEG82"/>
      <c r="VEH82"/>
      <c r="VEI82"/>
      <c r="VEJ82"/>
      <c r="VEK82"/>
      <c r="VEL82"/>
      <c r="VEM82"/>
      <c r="VEN82"/>
      <c r="VEO82"/>
      <c r="VEP82"/>
      <c r="VEQ82"/>
      <c r="VER82"/>
      <c r="VES82"/>
      <c r="VET82"/>
      <c r="VEU82"/>
      <c r="VEV82"/>
      <c r="VEW82"/>
      <c r="VEX82"/>
      <c r="VEY82"/>
      <c r="VEZ82"/>
      <c r="VFA82"/>
      <c r="VFB82"/>
      <c r="VFC82"/>
      <c r="VFD82"/>
      <c r="VFE82"/>
      <c r="VFF82"/>
      <c r="VFG82"/>
      <c r="VFH82"/>
      <c r="VFI82"/>
      <c r="VFJ82"/>
      <c r="VFK82"/>
      <c r="VFL82"/>
      <c r="VFM82"/>
      <c r="VFN82"/>
      <c r="VFO82"/>
      <c r="VFP82"/>
      <c r="VFQ82"/>
      <c r="VFR82"/>
      <c r="VFS82"/>
      <c r="VFT82"/>
      <c r="VFU82"/>
      <c r="VFV82"/>
      <c r="VFW82"/>
      <c r="VFX82"/>
      <c r="VFY82"/>
      <c r="VFZ82"/>
      <c r="VGA82"/>
      <c r="VGB82"/>
      <c r="VGC82"/>
      <c r="VGD82"/>
      <c r="VGE82"/>
      <c r="VGF82"/>
      <c r="VGG82"/>
      <c r="VGH82"/>
      <c r="VGI82"/>
      <c r="VGJ82"/>
      <c r="VGK82"/>
      <c r="VGL82"/>
      <c r="VGM82"/>
      <c r="VGN82"/>
      <c r="VGO82"/>
      <c r="VGP82"/>
      <c r="VGQ82"/>
      <c r="VGR82"/>
      <c r="VGS82"/>
      <c r="VGT82"/>
      <c r="VGU82"/>
      <c r="VGV82"/>
      <c r="VGW82"/>
      <c r="VGX82"/>
      <c r="VGY82"/>
      <c r="VGZ82"/>
      <c r="VHA82"/>
      <c r="VHB82"/>
      <c r="VHC82"/>
      <c r="VHD82"/>
      <c r="VHE82"/>
      <c r="VHF82"/>
      <c r="VHG82"/>
      <c r="VHH82"/>
      <c r="VHI82"/>
      <c r="VHJ82"/>
      <c r="VHK82"/>
      <c r="VHL82"/>
      <c r="VHM82"/>
      <c r="VHN82"/>
      <c r="VHO82"/>
      <c r="VHP82"/>
      <c r="VHQ82"/>
      <c r="VHR82"/>
      <c r="VHS82"/>
      <c r="VHT82"/>
      <c r="VHU82"/>
      <c r="VHV82"/>
      <c r="VHW82"/>
      <c r="VHX82"/>
      <c r="VHY82"/>
      <c r="VHZ82"/>
      <c r="VIA82"/>
      <c r="VIB82"/>
      <c r="VIC82"/>
      <c r="VID82"/>
      <c r="VIE82"/>
      <c r="VIF82"/>
      <c r="VIG82"/>
      <c r="VIH82"/>
      <c r="VII82"/>
      <c r="VIJ82"/>
      <c r="VIK82"/>
      <c r="VIL82"/>
      <c r="VIM82"/>
      <c r="VIN82"/>
      <c r="VIO82"/>
      <c r="VIP82"/>
      <c r="VIQ82"/>
      <c r="VIR82"/>
      <c r="VIS82"/>
      <c r="VIT82"/>
      <c r="VIU82"/>
      <c r="VIV82"/>
      <c r="VIW82"/>
      <c r="VIX82"/>
      <c r="VIY82"/>
      <c r="VIZ82"/>
      <c r="VJA82"/>
      <c r="VJB82"/>
      <c r="VJC82"/>
      <c r="VJD82"/>
      <c r="VJE82"/>
      <c r="VJF82"/>
      <c r="VJG82"/>
      <c r="VJH82"/>
      <c r="VJI82"/>
      <c r="VJJ82"/>
      <c r="VJK82"/>
      <c r="VJL82"/>
      <c r="VJM82"/>
      <c r="VJN82"/>
      <c r="VJO82"/>
      <c r="VJP82"/>
      <c r="VJQ82"/>
      <c r="VJR82"/>
      <c r="VJS82"/>
      <c r="VJT82"/>
      <c r="VJU82"/>
      <c r="VJV82"/>
      <c r="VJW82"/>
      <c r="VJX82"/>
      <c r="VJY82"/>
      <c r="VJZ82"/>
      <c r="VKA82"/>
      <c r="VKB82"/>
      <c r="VKC82"/>
      <c r="VKD82"/>
      <c r="VKE82"/>
      <c r="VKF82"/>
      <c r="VKG82"/>
      <c r="VKH82"/>
      <c r="VKI82"/>
      <c r="VKJ82"/>
      <c r="VKK82"/>
      <c r="VKL82"/>
      <c r="VKM82"/>
      <c r="VKN82"/>
      <c r="VKO82"/>
      <c r="VKP82"/>
      <c r="VKQ82"/>
      <c r="VKR82"/>
      <c r="VKS82"/>
      <c r="VKT82"/>
      <c r="VKU82"/>
      <c r="VKV82"/>
      <c r="VKW82"/>
      <c r="VKX82"/>
      <c r="VKY82"/>
      <c r="VKZ82"/>
      <c r="VLA82"/>
      <c r="VLB82"/>
      <c r="VLC82"/>
      <c r="VLD82"/>
      <c r="VLE82"/>
      <c r="VLF82"/>
      <c r="VLG82"/>
      <c r="VLH82"/>
      <c r="VLI82"/>
      <c r="VLJ82"/>
      <c r="VLK82"/>
      <c r="VLL82"/>
      <c r="VLM82"/>
      <c r="VLN82"/>
      <c r="VLO82"/>
      <c r="VLP82"/>
      <c r="VLQ82"/>
      <c r="VLR82"/>
      <c r="VLS82"/>
      <c r="VLT82"/>
      <c r="VLU82"/>
      <c r="VLV82"/>
      <c r="VLW82"/>
      <c r="VLX82"/>
      <c r="VLY82"/>
      <c r="VLZ82"/>
      <c r="VMA82"/>
      <c r="VMB82"/>
      <c r="VMC82"/>
      <c r="VMD82"/>
      <c r="VME82"/>
      <c r="VMF82"/>
      <c r="VMG82"/>
      <c r="VMH82"/>
      <c r="VMI82"/>
      <c r="VMJ82"/>
      <c r="VMK82"/>
      <c r="VML82"/>
      <c r="VMM82"/>
      <c r="VMN82"/>
      <c r="VMO82"/>
      <c r="VMP82"/>
      <c r="VMQ82"/>
      <c r="VMR82"/>
      <c r="VMS82"/>
      <c r="VMT82"/>
      <c r="VMU82"/>
      <c r="VMV82"/>
      <c r="VMW82"/>
      <c r="VMX82"/>
      <c r="VMY82"/>
      <c r="VMZ82"/>
      <c r="VNA82"/>
      <c r="VNB82"/>
      <c r="VNC82"/>
      <c r="VND82"/>
      <c r="VNE82"/>
      <c r="VNF82"/>
      <c r="VNG82"/>
      <c r="VNH82"/>
      <c r="VNI82"/>
      <c r="VNJ82"/>
      <c r="VNK82"/>
      <c r="VNL82"/>
      <c r="VNM82"/>
      <c r="VNN82"/>
      <c r="VNO82"/>
      <c r="VNP82"/>
      <c r="VNQ82"/>
      <c r="VNR82"/>
      <c r="VNS82"/>
      <c r="VNT82"/>
      <c r="VNU82"/>
      <c r="VNV82"/>
      <c r="VNW82"/>
      <c r="VNX82"/>
      <c r="VNY82"/>
      <c r="VNZ82"/>
      <c r="VOA82"/>
      <c r="VOB82"/>
      <c r="VOC82"/>
      <c r="VOD82"/>
      <c r="VOE82"/>
      <c r="VOF82"/>
      <c r="VOG82"/>
      <c r="VOH82"/>
      <c r="VOI82"/>
      <c r="VOJ82"/>
      <c r="VOK82"/>
      <c r="VOL82"/>
      <c r="VOM82"/>
      <c r="VON82"/>
      <c r="VOO82"/>
      <c r="VOP82"/>
      <c r="VOQ82"/>
      <c r="VOR82"/>
      <c r="VOS82"/>
      <c r="VOT82"/>
      <c r="VOU82"/>
      <c r="VOV82"/>
      <c r="VOW82"/>
      <c r="VOX82"/>
      <c r="VOY82"/>
      <c r="VOZ82"/>
      <c r="VPA82"/>
      <c r="VPB82"/>
      <c r="VPC82"/>
      <c r="VPD82"/>
      <c r="VPE82"/>
      <c r="VPF82"/>
      <c r="VPG82"/>
      <c r="VPH82"/>
      <c r="VPI82"/>
      <c r="VPJ82"/>
      <c r="VPK82"/>
      <c r="VPL82"/>
      <c r="VPM82"/>
      <c r="VPN82"/>
      <c r="VPO82"/>
      <c r="VPP82"/>
      <c r="VPQ82"/>
      <c r="VPR82"/>
      <c r="VPS82"/>
      <c r="VPT82"/>
      <c r="VPU82"/>
      <c r="VPV82"/>
      <c r="VPW82"/>
      <c r="VPX82"/>
      <c r="VPY82"/>
      <c r="VPZ82"/>
      <c r="VQA82"/>
      <c r="VQB82"/>
      <c r="VQC82"/>
      <c r="VQD82"/>
      <c r="VQE82"/>
      <c r="VQF82"/>
      <c r="VQG82"/>
      <c r="VQH82"/>
      <c r="VQI82"/>
      <c r="VQJ82"/>
      <c r="VQK82"/>
      <c r="VQL82"/>
      <c r="VQM82"/>
      <c r="VQN82"/>
      <c r="VQO82"/>
      <c r="VQP82"/>
      <c r="VQQ82"/>
      <c r="VQR82"/>
      <c r="VQS82"/>
      <c r="VQT82"/>
      <c r="VQU82"/>
      <c r="VQV82"/>
      <c r="VQW82"/>
      <c r="VQX82"/>
      <c r="VQY82"/>
      <c r="VQZ82"/>
      <c r="VRA82"/>
      <c r="VRB82"/>
      <c r="VRC82"/>
      <c r="VRD82"/>
      <c r="VRE82"/>
      <c r="VRF82"/>
      <c r="VRG82"/>
      <c r="VRH82"/>
      <c r="VRI82"/>
      <c r="VRJ82"/>
      <c r="VRK82"/>
      <c r="VRL82"/>
      <c r="VRM82"/>
      <c r="VRN82"/>
      <c r="VRO82"/>
      <c r="VRP82"/>
      <c r="VRQ82"/>
      <c r="VRR82"/>
      <c r="VRS82"/>
      <c r="VRT82"/>
      <c r="VRU82"/>
      <c r="VRV82"/>
      <c r="VRW82"/>
      <c r="VRX82"/>
      <c r="VRY82"/>
      <c r="VRZ82"/>
      <c r="VSA82"/>
      <c r="VSB82"/>
      <c r="VSC82"/>
      <c r="VSD82"/>
      <c r="VSE82"/>
      <c r="VSF82"/>
      <c r="VSG82"/>
      <c r="VSH82"/>
      <c r="VSI82"/>
      <c r="VSJ82"/>
      <c r="VSK82"/>
      <c r="VSL82"/>
      <c r="VSM82"/>
      <c r="VSN82"/>
      <c r="VSO82"/>
      <c r="VSP82"/>
      <c r="VSQ82"/>
      <c r="VSR82"/>
      <c r="VSS82"/>
      <c r="VST82"/>
      <c r="VSU82"/>
      <c r="VSV82"/>
      <c r="VSW82"/>
      <c r="VSX82"/>
      <c r="VSY82"/>
      <c r="VSZ82"/>
      <c r="VTA82"/>
      <c r="VTB82"/>
      <c r="VTC82"/>
      <c r="VTD82"/>
      <c r="VTE82"/>
      <c r="VTF82"/>
      <c r="VTG82"/>
      <c r="VTH82"/>
      <c r="VTI82"/>
      <c r="VTJ82"/>
      <c r="VTK82"/>
      <c r="VTL82"/>
      <c r="VTM82"/>
      <c r="VTN82"/>
      <c r="VTO82"/>
      <c r="VTP82"/>
      <c r="VTQ82"/>
      <c r="VTR82"/>
      <c r="VTS82"/>
      <c r="VTT82"/>
      <c r="VTU82"/>
      <c r="VTV82"/>
      <c r="VTW82"/>
      <c r="VTX82"/>
      <c r="VTY82"/>
      <c r="VTZ82"/>
      <c r="VUA82"/>
      <c r="VUB82"/>
      <c r="VUC82"/>
      <c r="VUD82"/>
      <c r="VUE82"/>
      <c r="VUF82"/>
      <c r="VUG82"/>
      <c r="VUH82"/>
      <c r="VUI82"/>
      <c r="VUJ82"/>
      <c r="VUK82"/>
      <c r="VUL82"/>
      <c r="VUM82"/>
      <c r="VUN82"/>
      <c r="VUO82"/>
      <c r="VUP82"/>
      <c r="VUQ82"/>
      <c r="VUR82"/>
      <c r="VUS82"/>
      <c r="VUT82"/>
      <c r="VUU82"/>
      <c r="VUV82"/>
      <c r="VUW82"/>
      <c r="VUX82"/>
      <c r="VUY82"/>
      <c r="VUZ82"/>
      <c r="VVA82"/>
      <c r="VVB82"/>
      <c r="VVC82"/>
      <c r="VVD82"/>
      <c r="VVE82"/>
      <c r="VVF82"/>
      <c r="VVG82"/>
      <c r="VVH82"/>
      <c r="VVI82"/>
      <c r="VVJ82"/>
      <c r="VVK82"/>
      <c r="VVL82"/>
      <c r="VVM82"/>
      <c r="VVN82"/>
      <c r="VVO82"/>
      <c r="VVP82"/>
      <c r="VVQ82"/>
      <c r="VVR82"/>
      <c r="VVS82"/>
      <c r="VVT82"/>
      <c r="VVU82"/>
      <c r="VVV82"/>
      <c r="VVW82"/>
      <c r="VVX82"/>
      <c r="VVY82"/>
      <c r="VVZ82"/>
      <c r="VWA82"/>
      <c r="VWB82"/>
      <c r="VWC82"/>
      <c r="VWD82"/>
      <c r="VWE82"/>
      <c r="VWF82"/>
      <c r="VWG82"/>
      <c r="VWH82"/>
      <c r="VWI82"/>
      <c r="VWJ82"/>
      <c r="VWK82"/>
      <c r="VWL82"/>
      <c r="VWM82"/>
      <c r="VWN82"/>
      <c r="VWO82"/>
      <c r="VWP82"/>
      <c r="VWQ82"/>
      <c r="VWR82"/>
      <c r="VWS82"/>
      <c r="VWT82"/>
      <c r="VWU82"/>
      <c r="VWV82"/>
      <c r="VWW82"/>
      <c r="VWX82"/>
      <c r="VWY82"/>
      <c r="VWZ82"/>
      <c r="VXA82"/>
      <c r="VXB82"/>
      <c r="VXC82"/>
      <c r="VXD82"/>
      <c r="VXE82"/>
      <c r="VXF82"/>
      <c r="VXG82"/>
      <c r="VXH82"/>
      <c r="VXI82"/>
      <c r="VXJ82"/>
      <c r="VXK82"/>
      <c r="VXL82"/>
      <c r="VXM82"/>
      <c r="VXN82"/>
      <c r="VXO82"/>
      <c r="VXP82"/>
      <c r="VXQ82"/>
      <c r="VXR82"/>
      <c r="VXS82"/>
      <c r="VXT82"/>
      <c r="VXU82"/>
      <c r="VXV82"/>
      <c r="VXW82"/>
      <c r="VXX82"/>
      <c r="VXY82"/>
      <c r="VXZ82"/>
      <c r="VYA82"/>
      <c r="VYB82"/>
      <c r="VYC82"/>
      <c r="VYD82"/>
      <c r="VYE82"/>
      <c r="VYF82"/>
      <c r="VYG82"/>
      <c r="VYH82"/>
      <c r="VYI82"/>
      <c r="VYJ82"/>
      <c r="VYK82"/>
      <c r="VYL82"/>
      <c r="VYM82"/>
      <c r="VYN82"/>
      <c r="VYO82"/>
      <c r="VYP82"/>
      <c r="VYQ82"/>
      <c r="VYR82"/>
      <c r="VYS82"/>
      <c r="VYT82"/>
      <c r="VYU82"/>
      <c r="VYV82"/>
      <c r="VYW82"/>
      <c r="VYX82"/>
      <c r="VYY82"/>
      <c r="VYZ82"/>
      <c r="VZA82"/>
      <c r="VZB82"/>
      <c r="VZC82"/>
      <c r="VZD82"/>
      <c r="VZE82"/>
      <c r="VZF82"/>
      <c r="VZG82"/>
      <c r="VZH82"/>
      <c r="VZI82"/>
      <c r="VZJ82"/>
      <c r="VZK82"/>
      <c r="VZL82"/>
      <c r="VZM82"/>
      <c r="VZN82"/>
      <c r="VZO82"/>
      <c r="VZP82"/>
      <c r="VZQ82"/>
      <c r="VZR82"/>
      <c r="VZS82"/>
      <c r="VZT82"/>
      <c r="VZU82"/>
      <c r="VZV82"/>
      <c r="VZW82"/>
      <c r="VZX82"/>
      <c r="VZY82"/>
      <c r="VZZ82"/>
      <c r="WAA82"/>
      <c r="WAB82"/>
      <c r="WAC82"/>
      <c r="WAD82"/>
      <c r="WAE82"/>
      <c r="WAF82"/>
      <c r="WAG82"/>
      <c r="WAH82"/>
      <c r="WAI82"/>
      <c r="WAJ82"/>
      <c r="WAK82"/>
      <c r="WAL82"/>
      <c r="WAM82"/>
      <c r="WAN82"/>
      <c r="WAO82"/>
      <c r="WAP82"/>
      <c r="WAQ82"/>
      <c r="WAR82"/>
      <c r="WAS82"/>
      <c r="WAT82"/>
      <c r="WAU82"/>
      <c r="WAV82"/>
      <c r="WAW82"/>
      <c r="WAX82"/>
      <c r="WAY82"/>
      <c r="WAZ82"/>
      <c r="WBA82"/>
      <c r="WBB82"/>
      <c r="WBC82"/>
      <c r="WBD82"/>
      <c r="WBE82"/>
      <c r="WBF82"/>
      <c r="WBG82"/>
      <c r="WBH82"/>
      <c r="WBI82"/>
      <c r="WBJ82"/>
      <c r="WBK82"/>
      <c r="WBL82"/>
      <c r="WBM82"/>
      <c r="WBN82"/>
      <c r="WBO82"/>
      <c r="WBP82"/>
      <c r="WBQ82"/>
      <c r="WBR82"/>
      <c r="WBS82"/>
      <c r="WBT82"/>
      <c r="WBU82"/>
      <c r="WBV82"/>
      <c r="WBW82"/>
      <c r="WBX82"/>
      <c r="WBY82"/>
      <c r="WBZ82"/>
      <c r="WCA82"/>
      <c r="WCB82"/>
      <c r="WCC82"/>
      <c r="WCD82"/>
      <c r="WCE82"/>
      <c r="WCF82"/>
      <c r="WCG82"/>
      <c r="WCH82"/>
      <c r="WCI82"/>
      <c r="WCJ82"/>
      <c r="WCK82"/>
      <c r="WCL82"/>
      <c r="WCM82"/>
      <c r="WCN82"/>
      <c r="WCO82"/>
      <c r="WCP82"/>
      <c r="WCQ82"/>
      <c r="WCR82"/>
      <c r="WCS82"/>
      <c r="WCT82"/>
      <c r="WCU82"/>
      <c r="WCV82"/>
      <c r="WCW82"/>
      <c r="WCX82"/>
      <c r="WCY82"/>
      <c r="WCZ82"/>
      <c r="WDA82"/>
      <c r="WDB82"/>
      <c r="WDC82"/>
      <c r="WDD82"/>
      <c r="WDE82"/>
      <c r="WDF82"/>
      <c r="WDG82"/>
      <c r="WDH82"/>
      <c r="WDI82"/>
      <c r="WDJ82"/>
      <c r="WDK82"/>
      <c r="WDL82"/>
      <c r="WDM82"/>
      <c r="WDN82"/>
      <c r="WDO82"/>
      <c r="WDP82"/>
      <c r="WDQ82"/>
      <c r="WDR82"/>
      <c r="WDS82"/>
      <c r="WDT82"/>
      <c r="WDU82"/>
      <c r="WDV82"/>
      <c r="WDW82"/>
      <c r="WDX82"/>
      <c r="WDY82"/>
      <c r="WDZ82"/>
      <c r="WEA82"/>
      <c r="WEB82"/>
      <c r="WEC82"/>
      <c r="WED82"/>
      <c r="WEE82"/>
      <c r="WEF82"/>
      <c r="WEG82"/>
      <c r="WEH82"/>
      <c r="WEI82"/>
      <c r="WEJ82"/>
      <c r="WEK82"/>
      <c r="WEL82"/>
      <c r="WEM82"/>
      <c r="WEN82"/>
      <c r="WEO82"/>
      <c r="WEP82"/>
      <c r="WEQ82"/>
      <c r="WER82"/>
      <c r="WES82"/>
      <c r="WET82"/>
      <c r="WEU82"/>
      <c r="WEV82"/>
      <c r="WEW82"/>
      <c r="WEX82"/>
      <c r="WEY82"/>
      <c r="WEZ82"/>
      <c r="WFA82"/>
      <c r="WFB82"/>
      <c r="WFC82"/>
      <c r="WFD82"/>
      <c r="WFE82"/>
      <c r="WFF82"/>
      <c r="WFG82"/>
      <c r="WFH82"/>
      <c r="WFI82"/>
      <c r="WFJ82"/>
      <c r="WFK82"/>
      <c r="WFL82"/>
      <c r="WFM82"/>
      <c r="WFN82"/>
      <c r="WFO82"/>
      <c r="WFP82"/>
      <c r="WFQ82"/>
      <c r="WFR82"/>
      <c r="WFS82"/>
      <c r="WFT82"/>
      <c r="WFU82"/>
      <c r="WFV82"/>
      <c r="WFW82"/>
      <c r="WFX82"/>
      <c r="WFY82"/>
      <c r="WFZ82"/>
      <c r="WGA82"/>
      <c r="WGB82"/>
      <c r="WGC82"/>
      <c r="WGD82"/>
      <c r="WGE82"/>
      <c r="WGF82"/>
      <c r="WGG82"/>
      <c r="WGH82"/>
      <c r="WGI82"/>
      <c r="WGJ82"/>
      <c r="WGK82"/>
      <c r="WGL82"/>
      <c r="WGM82"/>
      <c r="WGN82"/>
      <c r="WGO82"/>
      <c r="WGP82"/>
      <c r="WGQ82"/>
      <c r="WGR82"/>
      <c r="WGS82"/>
      <c r="WGT82"/>
      <c r="WGU82"/>
      <c r="WGV82"/>
      <c r="WGW82"/>
      <c r="WGX82"/>
      <c r="WGY82"/>
      <c r="WGZ82"/>
      <c r="WHA82"/>
      <c r="WHB82"/>
      <c r="WHC82"/>
      <c r="WHD82"/>
      <c r="WHE82"/>
      <c r="WHF82"/>
      <c r="WHG82"/>
      <c r="WHH82"/>
      <c r="WHI82"/>
      <c r="WHJ82"/>
      <c r="WHK82"/>
      <c r="WHL82"/>
      <c r="WHM82"/>
      <c r="WHN82"/>
      <c r="WHO82"/>
      <c r="WHP82"/>
      <c r="WHQ82"/>
      <c r="WHR82"/>
      <c r="WHS82"/>
      <c r="WHT82"/>
      <c r="WHU82"/>
      <c r="WHV82"/>
      <c r="WHW82"/>
      <c r="WHX82"/>
      <c r="WHY82"/>
      <c r="WHZ82"/>
      <c r="WIA82"/>
      <c r="WIB82"/>
      <c r="WIC82"/>
      <c r="WID82"/>
      <c r="WIE82"/>
      <c r="WIF82"/>
      <c r="WIG82"/>
      <c r="WIH82"/>
      <c r="WII82"/>
      <c r="WIJ82"/>
      <c r="WIK82"/>
      <c r="WIL82"/>
      <c r="WIM82"/>
      <c r="WIN82"/>
      <c r="WIO82"/>
      <c r="WIP82"/>
      <c r="WIQ82"/>
      <c r="WIR82"/>
      <c r="WIS82"/>
      <c r="WIT82"/>
      <c r="WIU82"/>
      <c r="WIV82"/>
      <c r="WIW82"/>
      <c r="WIX82"/>
      <c r="WIY82"/>
      <c r="WIZ82"/>
      <c r="WJA82"/>
      <c r="WJB82"/>
      <c r="WJC82"/>
      <c r="WJD82"/>
      <c r="WJE82"/>
      <c r="WJF82"/>
      <c r="WJG82"/>
      <c r="WJH82"/>
      <c r="WJI82"/>
      <c r="WJJ82"/>
      <c r="WJK82"/>
      <c r="WJL82"/>
      <c r="WJM82"/>
      <c r="WJN82"/>
      <c r="WJO82"/>
      <c r="WJP82"/>
      <c r="WJQ82"/>
      <c r="WJR82"/>
      <c r="WJS82"/>
      <c r="WJT82"/>
      <c r="WJU82"/>
      <c r="WJV82"/>
      <c r="WJW82"/>
      <c r="WJX82"/>
      <c r="WJY82"/>
      <c r="WJZ82"/>
      <c r="WKA82"/>
      <c r="WKB82"/>
      <c r="WKC82"/>
      <c r="WKD82"/>
      <c r="WKE82"/>
      <c r="WKF82"/>
      <c r="WKG82"/>
      <c r="WKH82"/>
      <c r="WKI82"/>
      <c r="WKJ82"/>
      <c r="WKK82"/>
      <c r="WKL82"/>
      <c r="WKM82"/>
      <c r="WKN82"/>
      <c r="WKO82"/>
      <c r="WKP82"/>
      <c r="WKQ82"/>
      <c r="WKR82"/>
      <c r="WKS82"/>
      <c r="WKT82"/>
      <c r="WKU82"/>
      <c r="WKV82"/>
      <c r="WKW82"/>
      <c r="WKX82"/>
      <c r="WKY82"/>
      <c r="WKZ82"/>
      <c r="WLA82"/>
      <c r="WLB82"/>
      <c r="WLC82"/>
      <c r="WLD82"/>
      <c r="WLE82"/>
      <c r="WLF82"/>
      <c r="WLG82"/>
      <c r="WLH82"/>
      <c r="WLI82"/>
      <c r="WLJ82"/>
      <c r="WLK82"/>
      <c r="WLL82"/>
      <c r="WLM82"/>
      <c r="WLN82"/>
      <c r="WLO82"/>
      <c r="WLP82"/>
      <c r="WLQ82"/>
      <c r="WLR82"/>
      <c r="WLS82"/>
      <c r="WLT82"/>
      <c r="WLU82"/>
      <c r="WLV82"/>
      <c r="WLW82"/>
      <c r="WLX82"/>
      <c r="WLY82"/>
      <c r="WLZ82"/>
      <c r="WMA82"/>
      <c r="WMB82"/>
      <c r="WMC82"/>
      <c r="WMD82"/>
      <c r="WME82"/>
      <c r="WMF82"/>
      <c r="WMG82"/>
      <c r="WMH82"/>
      <c r="WMI82"/>
      <c r="WMJ82"/>
      <c r="WMK82"/>
      <c r="WML82"/>
      <c r="WMM82"/>
      <c r="WMN82"/>
      <c r="WMO82"/>
      <c r="WMP82"/>
      <c r="WMQ82"/>
      <c r="WMR82"/>
      <c r="WMS82"/>
      <c r="WMT82"/>
      <c r="WMU82"/>
      <c r="WMV82"/>
      <c r="WMW82"/>
      <c r="WMX82"/>
      <c r="WMY82"/>
      <c r="WMZ82"/>
      <c r="WNA82"/>
      <c r="WNB82"/>
      <c r="WNC82"/>
      <c r="WND82"/>
      <c r="WNE82"/>
      <c r="WNF82"/>
      <c r="WNG82"/>
      <c r="WNH82"/>
      <c r="WNI82"/>
      <c r="WNJ82"/>
      <c r="WNK82"/>
      <c r="WNL82"/>
      <c r="WNM82"/>
      <c r="WNN82"/>
      <c r="WNO82"/>
      <c r="WNP82"/>
      <c r="WNQ82"/>
      <c r="WNR82"/>
      <c r="WNS82"/>
      <c r="WNT82"/>
      <c r="WNU82"/>
      <c r="WNV82"/>
      <c r="WNW82"/>
      <c r="WNX82"/>
      <c r="WNY82"/>
      <c r="WNZ82"/>
      <c r="WOA82"/>
      <c r="WOB82"/>
      <c r="WOC82"/>
      <c r="WOD82"/>
      <c r="WOE82"/>
      <c r="WOF82"/>
      <c r="WOG82"/>
      <c r="WOH82"/>
      <c r="WOI82"/>
      <c r="WOJ82"/>
      <c r="WOK82"/>
      <c r="WOL82"/>
      <c r="WOM82"/>
      <c r="WON82"/>
      <c r="WOO82"/>
      <c r="WOP82"/>
      <c r="WOQ82"/>
      <c r="WOR82"/>
      <c r="WOS82"/>
      <c r="WOT82"/>
      <c r="WOU82"/>
      <c r="WOV82"/>
      <c r="WOW82"/>
      <c r="WOX82"/>
      <c r="WOY82"/>
      <c r="WOZ82"/>
      <c r="WPA82"/>
      <c r="WPB82"/>
      <c r="WPC82"/>
      <c r="WPD82"/>
      <c r="WPE82"/>
      <c r="WPF82"/>
      <c r="WPG82"/>
      <c r="WPH82"/>
      <c r="WPI82"/>
      <c r="WPJ82"/>
      <c r="WPK82"/>
      <c r="WPL82"/>
      <c r="WPM82"/>
      <c r="WPN82"/>
      <c r="WPO82"/>
      <c r="WPP82"/>
      <c r="WPQ82"/>
      <c r="WPR82"/>
      <c r="WPS82"/>
      <c r="WPT82"/>
      <c r="WPU82"/>
      <c r="WPV82"/>
      <c r="WPW82"/>
      <c r="WPX82"/>
      <c r="WPY82"/>
      <c r="WPZ82"/>
      <c r="WQA82"/>
      <c r="WQB82"/>
      <c r="WQC82"/>
      <c r="WQD82"/>
      <c r="WQE82"/>
      <c r="WQF82"/>
      <c r="WQG82"/>
      <c r="WQH82"/>
      <c r="WQI82"/>
      <c r="WQJ82"/>
      <c r="WQK82"/>
      <c r="WQL82"/>
      <c r="WQM82"/>
      <c r="WQN82"/>
      <c r="WQO82"/>
      <c r="WQP82"/>
      <c r="WQQ82"/>
      <c r="WQR82"/>
      <c r="WQS82"/>
      <c r="WQT82"/>
      <c r="WQU82"/>
      <c r="WQV82"/>
      <c r="WQW82"/>
      <c r="WQX82"/>
      <c r="WQY82"/>
      <c r="WQZ82"/>
      <c r="WRA82"/>
      <c r="WRB82"/>
      <c r="WRC82"/>
      <c r="WRD82"/>
      <c r="WRE82"/>
      <c r="WRF82"/>
      <c r="WRG82"/>
      <c r="WRH82"/>
      <c r="WRI82"/>
      <c r="WRJ82"/>
      <c r="WRK82"/>
      <c r="WRL82"/>
      <c r="WRM82"/>
      <c r="WRN82"/>
      <c r="WRO82"/>
      <c r="WRP82"/>
      <c r="WRQ82"/>
      <c r="WRR82"/>
      <c r="WRS82"/>
      <c r="WRT82"/>
      <c r="WRU82"/>
      <c r="WRV82"/>
      <c r="WRW82"/>
      <c r="WRX82"/>
      <c r="WRY82"/>
      <c r="WRZ82"/>
      <c r="WSA82"/>
      <c r="WSB82"/>
      <c r="WSC82"/>
      <c r="WSD82"/>
      <c r="WSE82"/>
      <c r="WSF82"/>
      <c r="WSG82"/>
      <c r="WSH82"/>
      <c r="WSI82"/>
      <c r="WSJ82"/>
      <c r="WSK82"/>
      <c r="WSL82"/>
      <c r="WSM82"/>
      <c r="WSN82"/>
      <c r="WSO82"/>
      <c r="WSP82"/>
      <c r="WSQ82"/>
      <c r="WSR82"/>
      <c r="WSS82"/>
      <c r="WST82"/>
      <c r="WSU82"/>
      <c r="WSV82"/>
      <c r="WSW82"/>
      <c r="WSX82"/>
      <c r="WSY82"/>
      <c r="WSZ82"/>
      <c r="WTA82"/>
      <c r="WTB82"/>
      <c r="WTC82"/>
      <c r="WTD82"/>
      <c r="WTE82"/>
      <c r="WTF82"/>
      <c r="WTG82"/>
      <c r="WTH82"/>
      <c r="WTI82"/>
      <c r="WTJ82"/>
      <c r="WTK82"/>
      <c r="WTL82"/>
      <c r="WTM82"/>
      <c r="WTN82"/>
      <c r="WTO82"/>
      <c r="WTP82"/>
      <c r="WTQ82"/>
      <c r="WTR82"/>
      <c r="WTS82"/>
      <c r="WTT82"/>
      <c r="WTU82"/>
      <c r="WTV82"/>
      <c r="WTW82"/>
      <c r="WTX82"/>
      <c r="WTY82"/>
      <c r="WTZ82"/>
      <c r="WUA82"/>
      <c r="WUB82"/>
      <c r="WUC82"/>
      <c r="WUD82"/>
      <c r="WUE82"/>
      <c r="WUF82"/>
      <c r="WUG82"/>
      <c r="WUH82"/>
      <c r="WUI82"/>
      <c r="WUJ82"/>
      <c r="WUK82"/>
      <c r="WUL82"/>
      <c r="WUM82"/>
      <c r="WUN82"/>
      <c r="WUO82"/>
      <c r="WUP82"/>
      <c r="WUQ82"/>
      <c r="WUR82"/>
      <c r="WUS82"/>
      <c r="WUT82"/>
      <c r="WUU82"/>
      <c r="WUV82"/>
      <c r="WUW82"/>
      <c r="WUX82"/>
      <c r="WUY82"/>
      <c r="WUZ82"/>
      <c r="WVA82"/>
      <c r="WVB82"/>
      <c r="WVC82"/>
      <c r="WVD82"/>
      <c r="WVE82"/>
      <c r="WVF82"/>
      <c r="WVG82"/>
      <c r="WVH82"/>
      <c r="WVI82"/>
      <c r="WVJ82"/>
      <c r="WVK82"/>
      <c r="WVL82"/>
      <c r="WVM82"/>
      <c r="WVN82"/>
      <c r="WVO82"/>
      <c r="WVP82"/>
      <c r="WVQ82"/>
      <c r="WVR82"/>
      <c r="WVS82"/>
      <c r="WVT82"/>
      <c r="WVU82"/>
      <c r="WVV82"/>
      <c r="WVW82"/>
      <c r="WVX82"/>
      <c r="WVY82"/>
      <c r="WVZ82"/>
      <c r="WWA82"/>
      <c r="WWB82"/>
      <c r="WWC82"/>
      <c r="WWD82"/>
      <c r="WWE82"/>
      <c r="WWF82"/>
      <c r="WWG82"/>
      <c r="WWH82"/>
      <c r="WWI82"/>
      <c r="WWJ82"/>
      <c r="WWK82"/>
      <c r="WWL82"/>
      <c r="WWM82"/>
      <c r="WWN82"/>
      <c r="WWO82"/>
      <c r="WWP82"/>
      <c r="WWQ82"/>
      <c r="WWR82"/>
      <c r="WWS82"/>
      <c r="WWT82"/>
      <c r="WWU82"/>
      <c r="WWV82"/>
      <c r="WWW82"/>
      <c r="WWX82"/>
      <c r="WWY82"/>
      <c r="WWZ82"/>
      <c r="WXA82"/>
      <c r="WXB82"/>
      <c r="WXC82"/>
      <c r="WXD82"/>
      <c r="WXE82"/>
      <c r="WXF82"/>
      <c r="WXG82"/>
      <c r="WXH82"/>
      <c r="WXI82"/>
      <c r="WXJ82"/>
      <c r="WXK82"/>
      <c r="WXL82"/>
      <c r="WXM82"/>
      <c r="WXN82"/>
      <c r="WXO82"/>
      <c r="WXP82"/>
      <c r="WXQ82"/>
      <c r="WXR82"/>
      <c r="WXS82"/>
      <c r="WXT82"/>
      <c r="WXU82"/>
      <c r="WXV82"/>
      <c r="WXW82"/>
      <c r="WXX82"/>
      <c r="WXY82"/>
      <c r="WXZ82"/>
      <c r="WYA82"/>
      <c r="WYB82"/>
      <c r="WYC82"/>
      <c r="WYD82"/>
      <c r="WYE82"/>
      <c r="WYF82"/>
      <c r="WYG82"/>
      <c r="WYH82"/>
      <c r="WYI82"/>
      <c r="WYJ82"/>
      <c r="WYK82"/>
      <c r="WYL82"/>
      <c r="WYM82"/>
      <c r="WYN82"/>
      <c r="WYO82"/>
      <c r="WYP82"/>
      <c r="WYQ82"/>
      <c r="WYR82"/>
      <c r="WYS82"/>
      <c r="WYT82"/>
      <c r="WYU82"/>
      <c r="WYV82"/>
      <c r="WYW82"/>
      <c r="WYX82"/>
      <c r="WYY82"/>
      <c r="WYZ82"/>
      <c r="WZA82"/>
      <c r="WZB82"/>
      <c r="WZC82"/>
      <c r="WZD82"/>
      <c r="WZE82"/>
      <c r="WZF82"/>
      <c r="WZG82"/>
      <c r="WZH82"/>
      <c r="WZI82"/>
      <c r="WZJ82"/>
      <c r="WZK82"/>
      <c r="WZL82"/>
      <c r="WZM82"/>
      <c r="WZN82"/>
      <c r="WZO82"/>
      <c r="WZP82"/>
      <c r="WZQ82"/>
      <c r="WZR82"/>
      <c r="WZS82"/>
      <c r="WZT82"/>
      <c r="WZU82"/>
      <c r="WZV82"/>
      <c r="WZW82"/>
      <c r="WZX82"/>
      <c r="WZY82"/>
      <c r="WZZ82"/>
      <c r="XAA82"/>
      <c r="XAB82"/>
      <c r="XAC82"/>
      <c r="XAD82"/>
      <c r="XAE82"/>
      <c r="XAF82"/>
      <c r="XAG82"/>
      <c r="XAH82"/>
      <c r="XAI82"/>
      <c r="XAJ82"/>
      <c r="XAK82"/>
      <c r="XAL82"/>
      <c r="XAM82"/>
      <c r="XAN82"/>
      <c r="XAO82"/>
      <c r="XAP82"/>
      <c r="XAQ82"/>
      <c r="XAR82"/>
      <c r="XAS82"/>
      <c r="XAT82"/>
      <c r="XAU82"/>
      <c r="XAV82"/>
      <c r="XAW82"/>
      <c r="XAX82"/>
      <c r="XAY82"/>
      <c r="XAZ82"/>
      <c r="XBA82"/>
      <c r="XBB82"/>
      <c r="XBC82"/>
      <c r="XBD82"/>
      <c r="XBE82"/>
      <c r="XBF82"/>
      <c r="XBG82"/>
      <c r="XBH82"/>
      <c r="XBI82"/>
      <c r="XBJ82"/>
      <c r="XBK82"/>
      <c r="XBL82"/>
      <c r="XBM82"/>
      <c r="XBN82"/>
      <c r="XBO82"/>
      <c r="XBP82"/>
      <c r="XBQ82"/>
      <c r="XBR82"/>
      <c r="XBS82"/>
      <c r="XBT82"/>
      <c r="XBU82"/>
      <c r="XBV82"/>
      <c r="XBW82"/>
      <c r="XBX82"/>
      <c r="XBY82"/>
      <c r="XBZ82"/>
      <c r="XCA82"/>
      <c r="XCB82"/>
      <c r="XCC82"/>
      <c r="XCD82"/>
      <c r="XCE82"/>
      <c r="XCF82"/>
      <c r="XCG82"/>
      <c r="XCH82"/>
      <c r="XCI82"/>
      <c r="XCJ82"/>
      <c r="XCK82"/>
      <c r="XCL82"/>
      <c r="XCM82"/>
      <c r="XCN82"/>
      <c r="XCO82"/>
      <c r="XCP82"/>
      <c r="XCQ82"/>
      <c r="XCR82"/>
      <c r="XCS82"/>
      <c r="XCT82"/>
      <c r="XCU82"/>
      <c r="XCV82"/>
      <c r="XCW82"/>
      <c r="XCX82"/>
      <c r="XCY82"/>
      <c r="XCZ82"/>
      <c r="XDA82"/>
      <c r="XDB82"/>
      <c r="XDC82"/>
      <c r="XDD82"/>
      <c r="XDE82"/>
      <c r="XDF82"/>
      <c r="XDG82"/>
      <c r="XDH82"/>
      <c r="XDI82"/>
      <c r="XDJ82"/>
      <c r="XDK82"/>
      <c r="XDL82"/>
      <c r="XDM82"/>
      <c r="XDN82"/>
      <c r="XDO82"/>
      <c r="XDP82"/>
      <c r="XDQ82"/>
      <c r="XDR82"/>
      <c r="XDS82"/>
      <c r="XDT82"/>
      <c r="XDU82"/>
      <c r="XDV82"/>
      <c r="XDW82"/>
      <c r="XDX82"/>
      <c r="XDY82"/>
      <c r="XDZ82"/>
      <c r="XEA82"/>
      <c r="XEB82"/>
      <c r="XEC82"/>
      <c r="XED82"/>
      <c r="XEE82"/>
      <c r="XEF82"/>
      <c r="XEG82"/>
      <c r="XEH82"/>
      <c r="XEI82"/>
      <c r="XEJ82"/>
      <c r="XEK82"/>
      <c r="XEL82"/>
      <c r="XEM82"/>
      <c r="XEN82"/>
      <c r="XEO82"/>
      <c r="XEP82"/>
      <c r="XEQ82"/>
      <c r="XER82"/>
      <c r="XES82"/>
      <c r="XET82"/>
      <c r="XEU82"/>
      <c r="XEV82"/>
      <c r="XEW82"/>
      <c r="XEX82"/>
      <c r="XEY82"/>
      <c r="XEZ82"/>
      <c r="XFA82"/>
      <c r="XFB82"/>
      <c r="XFC82"/>
    </row>
    <row r="83" spans="1:16383" s="528" customFormat="1" ht="12.5" x14ac:dyDescent="0.25">
      <c r="F83" s="530">
        <v>43948.80982638889</v>
      </c>
      <c r="G83" s="529">
        <v>43948.80982638889</v>
      </c>
      <c r="H83" s="528" t="s">
        <v>331</v>
      </c>
      <c r="I83" s="531" t="str">
        <f>InpC!$E$97</f>
        <v>Senior debt DSCR - year 4</v>
      </c>
      <c r="J83" s="561">
        <v>1.3</v>
      </c>
      <c r="K83" s="547">
        <v>1.45</v>
      </c>
      <c r="L83" s="528" t="s">
        <v>332</v>
      </c>
      <c r="M83" s="528" t="s">
        <v>333</v>
      </c>
      <c r="N83" s="528" t="s">
        <v>83</v>
      </c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  <c r="AJY83"/>
      <c r="AJZ83"/>
      <c r="AKA83"/>
      <c r="AKB83"/>
      <c r="AKC83"/>
      <c r="AKD83"/>
      <c r="AKE83"/>
      <c r="AKF83"/>
      <c r="AKG83"/>
      <c r="AKH83"/>
      <c r="AKI83"/>
      <c r="AKJ83"/>
      <c r="AKK83"/>
      <c r="AKL83"/>
      <c r="AKM83"/>
      <c r="AKN83"/>
      <c r="AKO83"/>
      <c r="AKP83"/>
      <c r="AKQ83"/>
      <c r="AKR83"/>
      <c r="AKS83"/>
      <c r="AKT83"/>
      <c r="AKU83"/>
      <c r="AKV83"/>
      <c r="AKW83"/>
      <c r="AKX83"/>
      <c r="AKY83"/>
      <c r="AKZ83"/>
      <c r="ALA83"/>
      <c r="ALB83"/>
      <c r="ALC83"/>
      <c r="ALD83"/>
      <c r="ALE83"/>
      <c r="ALF83"/>
      <c r="ALG83"/>
      <c r="ALH83"/>
      <c r="ALI83"/>
      <c r="ALJ83"/>
      <c r="ALK83"/>
      <c r="ALL83"/>
      <c r="ALM83"/>
      <c r="ALN83"/>
      <c r="ALO83"/>
      <c r="ALP83"/>
      <c r="ALQ83"/>
      <c r="ALR83"/>
      <c r="ALS83"/>
      <c r="ALT83"/>
      <c r="ALU83"/>
      <c r="ALV83"/>
      <c r="ALW83"/>
      <c r="ALX83"/>
      <c r="ALY83"/>
      <c r="ALZ83"/>
      <c r="AMA83"/>
      <c r="AMB83"/>
      <c r="AMC83"/>
      <c r="AMD83"/>
      <c r="AME83"/>
      <c r="AMF83"/>
      <c r="AMG83"/>
      <c r="AMH83"/>
      <c r="AMI83"/>
      <c r="AMJ83"/>
      <c r="AMK83"/>
      <c r="AML83"/>
      <c r="AMM83"/>
      <c r="AMN83"/>
      <c r="AMO83"/>
      <c r="AMP83"/>
      <c r="AMQ83"/>
      <c r="AMR83"/>
      <c r="AMS83"/>
      <c r="AMT83"/>
      <c r="AMU83"/>
      <c r="AMV83"/>
      <c r="AMW83"/>
      <c r="AMX83"/>
      <c r="AMY83"/>
      <c r="AMZ83"/>
      <c r="ANA83"/>
      <c r="ANB83"/>
      <c r="ANC83"/>
      <c r="AND83"/>
      <c r="ANE83"/>
      <c r="ANF83"/>
      <c r="ANG83"/>
      <c r="ANH83"/>
      <c r="ANI83"/>
      <c r="ANJ83"/>
      <c r="ANK83"/>
      <c r="ANL83"/>
      <c r="ANM83"/>
      <c r="ANN83"/>
      <c r="ANO83"/>
      <c r="ANP83"/>
      <c r="ANQ83"/>
      <c r="ANR83"/>
      <c r="ANS83"/>
      <c r="ANT83"/>
      <c r="ANU83"/>
      <c r="ANV83"/>
      <c r="ANW83"/>
      <c r="ANX83"/>
      <c r="ANY83"/>
      <c r="ANZ83"/>
      <c r="AOA83"/>
      <c r="AOB83"/>
      <c r="AOC83"/>
      <c r="AOD83"/>
      <c r="AOE83"/>
      <c r="AOF83"/>
      <c r="AOG83"/>
      <c r="AOH83"/>
      <c r="AOI83"/>
      <c r="AOJ83"/>
      <c r="AOK83"/>
      <c r="AOL83"/>
      <c r="AOM83"/>
      <c r="AON83"/>
      <c r="AOO83"/>
      <c r="AOP83"/>
      <c r="AOQ83"/>
      <c r="AOR83"/>
      <c r="AOS83"/>
      <c r="AOT83"/>
      <c r="AOU83"/>
      <c r="AOV83"/>
      <c r="AOW83"/>
      <c r="AOX83"/>
      <c r="AOY83"/>
      <c r="AOZ83"/>
      <c r="APA83"/>
      <c r="APB83"/>
      <c r="APC83"/>
      <c r="APD83"/>
      <c r="APE83"/>
      <c r="APF83"/>
      <c r="APG83"/>
      <c r="APH83"/>
      <c r="API83"/>
      <c r="APJ83"/>
      <c r="APK83"/>
      <c r="APL83"/>
      <c r="APM83"/>
      <c r="APN83"/>
      <c r="APO83"/>
      <c r="APP83"/>
      <c r="APQ83"/>
      <c r="APR83"/>
      <c r="APS83"/>
      <c r="APT83"/>
      <c r="APU83"/>
      <c r="APV83"/>
      <c r="APW83"/>
      <c r="APX83"/>
      <c r="APY83"/>
      <c r="APZ83"/>
      <c r="AQA83"/>
      <c r="AQB83"/>
      <c r="AQC83"/>
      <c r="AQD83"/>
      <c r="AQE83"/>
      <c r="AQF83"/>
      <c r="AQG83"/>
      <c r="AQH83"/>
      <c r="AQI83"/>
      <c r="AQJ83"/>
      <c r="AQK83"/>
      <c r="AQL83"/>
      <c r="AQM83"/>
      <c r="AQN83"/>
      <c r="AQO83"/>
      <c r="AQP83"/>
      <c r="AQQ83"/>
      <c r="AQR83"/>
      <c r="AQS83"/>
      <c r="AQT83"/>
      <c r="AQU83"/>
      <c r="AQV83"/>
      <c r="AQW83"/>
      <c r="AQX83"/>
      <c r="AQY83"/>
      <c r="AQZ83"/>
      <c r="ARA83"/>
      <c r="ARB83"/>
      <c r="ARC83"/>
      <c r="ARD83"/>
      <c r="ARE83"/>
      <c r="ARF83"/>
      <c r="ARG83"/>
      <c r="ARH83"/>
      <c r="ARI83"/>
      <c r="ARJ83"/>
      <c r="ARK83"/>
      <c r="ARL83"/>
      <c r="ARM83"/>
      <c r="ARN83"/>
      <c r="ARO83"/>
      <c r="ARP83"/>
      <c r="ARQ83"/>
      <c r="ARR83"/>
      <c r="ARS83"/>
      <c r="ART83"/>
      <c r="ARU83"/>
      <c r="ARV83"/>
      <c r="ARW83"/>
      <c r="ARX83"/>
      <c r="ARY83"/>
      <c r="ARZ83"/>
      <c r="ASA83"/>
      <c r="ASB83"/>
      <c r="ASC83"/>
      <c r="ASD83"/>
      <c r="ASE83"/>
      <c r="ASF83"/>
      <c r="ASG83"/>
      <c r="ASH83"/>
      <c r="ASI83"/>
      <c r="ASJ83"/>
      <c r="ASK83"/>
      <c r="ASL83"/>
      <c r="ASM83"/>
      <c r="ASN83"/>
      <c r="ASO83"/>
      <c r="ASP83"/>
      <c r="ASQ83"/>
      <c r="ASR83"/>
      <c r="ASS83"/>
      <c r="AST83"/>
      <c r="ASU83"/>
      <c r="ASV83"/>
      <c r="ASW83"/>
      <c r="ASX83"/>
      <c r="ASY83"/>
      <c r="ASZ83"/>
      <c r="ATA83"/>
      <c r="ATB83"/>
      <c r="ATC83"/>
      <c r="ATD83"/>
      <c r="ATE83"/>
      <c r="ATF83"/>
      <c r="ATG83"/>
      <c r="ATH83"/>
      <c r="ATI83"/>
      <c r="ATJ83"/>
      <c r="ATK83"/>
      <c r="ATL83"/>
      <c r="ATM83"/>
      <c r="ATN83"/>
      <c r="ATO83"/>
      <c r="ATP83"/>
      <c r="ATQ83"/>
      <c r="ATR83"/>
      <c r="ATS83"/>
      <c r="ATT83"/>
      <c r="ATU83"/>
      <c r="ATV83"/>
      <c r="ATW83"/>
      <c r="ATX83"/>
      <c r="ATY83"/>
      <c r="ATZ83"/>
      <c r="AUA83"/>
      <c r="AUB83"/>
      <c r="AUC83"/>
      <c r="AUD83"/>
      <c r="AUE83"/>
      <c r="AUF83"/>
      <c r="AUG83"/>
      <c r="AUH83"/>
      <c r="AUI83"/>
      <c r="AUJ83"/>
      <c r="AUK83"/>
      <c r="AUL83"/>
      <c r="AUM83"/>
      <c r="AUN83"/>
      <c r="AUO83"/>
      <c r="AUP83"/>
      <c r="AUQ83"/>
      <c r="AUR83"/>
      <c r="AUS83"/>
      <c r="AUT83"/>
      <c r="AUU83"/>
      <c r="AUV83"/>
      <c r="AUW83"/>
      <c r="AUX83"/>
      <c r="AUY83"/>
      <c r="AUZ83"/>
      <c r="AVA83"/>
      <c r="AVB83"/>
      <c r="AVC83"/>
      <c r="AVD83"/>
      <c r="AVE83"/>
      <c r="AVF83"/>
      <c r="AVG83"/>
      <c r="AVH83"/>
      <c r="AVI83"/>
      <c r="AVJ83"/>
      <c r="AVK83"/>
      <c r="AVL83"/>
      <c r="AVM83"/>
      <c r="AVN83"/>
      <c r="AVO83"/>
      <c r="AVP83"/>
      <c r="AVQ83"/>
      <c r="AVR83"/>
      <c r="AVS83"/>
      <c r="AVT83"/>
      <c r="AVU83"/>
      <c r="AVV83"/>
      <c r="AVW83"/>
      <c r="AVX83"/>
      <c r="AVY83"/>
      <c r="AVZ83"/>
      <c r="AWA83"/>
      <c r="AWB83"/>
      <c r="AWC83"/>
      <c r="AWD83"/>
      <c r="AWE83"/>
      <c r="AWF83"/>
      <c r="AWG83"/>
      <c r="AWH83"/>
      <c r="AWI83"/>
      <c r="AWJ83"/>
      <c r="AWK83"/>
      <c r="AWL83"/>
      <c r="AWM83"/>
      <c r="AWN83"/>
      <c r="AWO83"/>
      <c r="AWP83"/>
      <c r="AWQ83"/>
      <c r="AWR83"/>
      <c r="AWS83"/>
      <c r="AWT83"/>
      <c r="AWU83"/>
      <c r="AWV83"/>
      <c r="AWW83"/>
      <c r="AWX83"/>
      <c r="AWY83"/>
      <c r="AWZ83"/>
      <c r="AXA83"/>
      <c r="AXB83"/>
      <c r="AXC83"/>
      <c r="AXD83"/>
      <c r="AXE83"/>
      <c r="AXF83"/>
      <c r="AXG83"/>
      <c r="AXH83"/>
      <c r="AXI83"/>
      <c r="AXJ83"/>
      <c r="AXK83"/>
      <c r="AXL83"/>
      <c r="AXM83"/>
      <c r="AXN83"/>
      <c r="AXO83"/>
      <c r="AXP83"/>
      <c r="AXQ83"/>
      <c r="AXR83"/>
      <c r="AXS83"/>
      <c r="AXT83"/>
      <c r="AXU83"/>
      <c r="AXV83"/>
      <c r="AXW83"/>
      <c r="AXX83"/>
      <c r="AXY83"/>
      <c r="AXZ83"/>
      <c r="AYA83"/>
      <c r="AYB83"/>
      <c r="AYC83"/>
      <c r="AYD83"/>
      <c r="AYE83"/>
      <c r="AYF83"/>
      <c r="AYG83"/>
      <c r="AYH83"/>
      <c r="AYI83"/>
      <c r="AYJ83"/>
      <c r="AYK83"/>
      <c r="AYL83"/>
      <c r="AYM83"/>
      <c r="AYN83"/>
      <c r="AYO83"/>
      <c r="AYP83"/>
      <c r="AYQ83"/>
      <c r="AYR83"/>
      <c r="AYS83"/>
      <c r="AYT83"/>
      <c r="AYU83"/>
      <c r="AYV83"/>
      <c r="AYW83"/>
      <c r="AYX83"/>
      <c r="AYY83"/>
      <c r="AYZ83"/>
      <c r="AZA83"/>
      <c r="AZB83"/>
      <c r="AZC83"/>
      <c r="AZD83"/>
      <c r="AZE83"/>
      <c r="AZF83"/>
      <c r="AZG83"/>
      <c r="AZH83"/>
      <c r="AZI83"/>
      <c r="AZJ83"/>
      <c r="AZK83"/>
      <c r="AZL83"/>
      <c r="AZM83"/>
      <c r="AZN83"/>
      <c r="AZO83"/>
      <c r="AZP83"/>
      <c r="AZQ83"/>
      <c r="AZR83"/>
      <c r="AZS83"/>
      <c r="AZT83"/>
      <c r="AZU83"/>
      <c r="AZV83"/>
      <c r="AZW83"/>
      <c r="AZX83"/>
      <c r="AZY83"/>
      <c r="AZZ83"/>
      <c r="BAA83"/>
      <c r="BAB83"/>
      <c r="BAC83"/>
      <c r="BAD83"/>
      <c r="BAE83"/>
      <c r="BAF83"/>
      <c r="BAG83"/>
      <c r="BAH83"/>
      <c r="BAI83"/>
      <c r="BAJ83"/>
      <c r="BAK83"/>
      <c r="BAL83"/>
      <c r="BAM83"/>
      <c r="BAN83"/>
      <c r="BAO83"/>
      <c r="BAP83"/>
      <c r="BAQ83"/>
      <c r="BAR83"/>
      <c r="BAS83"/>
      <c r="BAT83"/>
      <c r="BAU83"/>
      <c r="BAV83"/>
      <c r="BAW83"/>
      <c r="BAX83"/>
      <c r="BAY83"/>
      <c r="BAZ83"/>
      <c r="BBA83"/>
      <c r="BBB83"/>
      <c r="BBC83"/>
      <c r="BBD83"/>
      <c r="BBE83"/>
      <c r="BBF83"/>
      <c r="BBG83"/>
      <c r="BBH83"/>
      <c r="BBI83"/>
      <c r="BBJ83"/>
      <c r="BBK83"/>
      <c r="BBL83"/>
      <c r="BBM83"/>
      <c r="BBN83"/>
      <c r="BBO83"/>
      <c r="BBP83"/>
      <c r="BBQ83"/>
      <c r="BBR83"/>
      <c r="BBS83"/>
      <c r="BBT83"/>
      <c r="BBU83"/>
      <c r="BBV83"/>
      <c r="BBW83"/>
      <c r="BBX83"/>
      <c r="BBY83"/>
      <c r="BBZ83"/>
      <c r="BCA83"/>
      <c r="BCB83"/>
      <c r="BCC83"/>
      <c r="BCD83"/>
      <c r="BCE83"/>
      <c r="BCF83"/>
      <c r="BCG83"/>
      <c r="BCH83"/>
      <c r="BCI83"/>
      <c r="BCJ83"/>
      <c r="BCK83"/>
      <c r="BCL83"/>
      <c r="BCM83"/>
      <c r="BCN83"/>
      <c r="BCO83"/>
      <c r="BCP83"/>
      <c r="BCQ83"/>
      <c r="BCR83"/>
      <c r="BCS83"/>
      <c r="BCT83"/>
      <c r="BCU83"/>
      <c r="BCV83"/>
      <c r="BCW83"/>
      <c r="BCX83"/>
      <c r="BCY83"/>
      <c r="BCZ83"/>
      <c r="BDA83"/>
      <c r="BDB83"/>
      <c r="BDC83"/>
      <c r="BDD83"/>
      <c r="BDE83"/>
      <c r="BDF83"/>
      <c r="BDG83"/>
      <c r="BDH83"/>
      <c r="BDI83"/>
      <c r="BDJ83"/>
      <c r="BDK83"/>
      <c r="BDL83"/>
      <c r="BDM83"/>
      <c r="BDN83"/>
      <c r="BDO83"/>
      <c r="BDP83"/>
      <c r="BDQ83"/>
      <c r="BDR83"/>
      <c r="BDS83"/>
      <c r="BDT83"/>
      <c r="BDU83"/>
      <c r="BDV83"/>
      <c r="BDW83"/>
      <c r="BDX83"/>
      <c r="BDY83"/>
      <c r="BDZ83"/>
      <c r="BEA83"/>
      <c r="BEB83"/>
      <c r="BEC83"/>
      <c r="BED83"/>
      <c r="BEE83"/>
      <c r="BEF83"/>
      <c r="BEG83"/>
      <c r="BEH83"/>
      <c r="BEI83"/>
      <c r="BEJ83"/>
      <c r="BEK83"/>
      <c r="BEL83"/>
      <c r="BEM83"/>
      <c r="BEN83"/>
      <c r="BEO83"/>
      <c r="BEP83"/>
      <c r="BEQ83"/>
      <c r="BER83"/>
      <c r="BES83"/>
      <c r="BET83"/>
      <c r="BEU83"/>
      <c r="BEV83"/>
      <c r="BEW83"/>
      <c r="BEX83"/>
      <c r="BEY83"/>
      <c r="BEZ83"/>
      <c r="BFA83"/>
      <c r="BFB83"/>
      <c r="BFC83"/>
      <c r="BFD83"/>
      <c r="BFE83"/>
      <c r="BFF83"/>
      <c r="BFG83"/>
      <c r="BFH83"/>
      <c r="BFI83"/>
      <c r="BFJ83"/>
      <c r="BFK83"/>
      <c r="BFL83"/>
      <c r="BFM83"/>
      <c r="BFN83"/>
      <c r="BFO83"/>
      <c r="BFP83"/>
      <c r="BFQ83"/>
      <c r="BFR83"/>
      <c r="BFS83"/>
      <c r="BFT83"/>
      <c r="BFU83"/>
      <c r="BFV83"/>
      <c r="BFW83"/>
      <c r="BFX83"/>
      <c r="BFY83"/>
      <c r="BFZ83"/>
      <c r="BGA83"/>
      <c r="BGB83"/>
      <c r="BGC83"/>
      <c r="BGD83"/>
      <c r="BGE83"/>
      <c r="BGF83"/>
      <c r="BGG83"/>
      <c r="BGH83"/>
      <c r="BGI83"/>
      <c r="BGJ83"/>
      <c r="BGK83"/>
      <c r="BGL83"/>
      <c r="BGM83"/>
      <c r="BGN83"/>
      <c r="BGO83"/>
      <c r="BGP83"/>
      <c r="BGQ83"/>
      <c r="BGR83"/>
      <c r="BGS83"/>
      <c r="BGT83"/>
      <c r="BGU83"/>
      <c r="BGV83"/>
      <c r="BGW83"/>
      <c r="BGX83"/>
      <c r="BGY83"/>
      <c r="BGZ83"/>
      <c r="BHA83"/>
      <c r="BHB83"/>
      <c r="BHC83"/>
      <c r="BHD83"/>
      <c r="BHE83"/>
      <c r="BHF83"/>
      <c r="BHG83"/>
      <c r="BHH83"/>
      <c r="BHI83"/>
      <c r="BHJ83"/>
      <c r="BHK83"/>
      <c r="BHL83"/>
      <c r="BHM83"/>
      <c r="BHN83"/>
      <c r="BHO83"/>
      <c r="BHP83"/>
      <c r="BHQ83"/>
      <c r="BHR83"/>
      <c r="BHS83"/>
      <c r="BHT83"/>
      <c r="BHU83"/>
      <c r="BHV83"/>
      <c r="BHW83"/>
      <c r="BHX83"/>
      <c r="BHY83"/>
      <c r="BHZ83"/>
      <c r="BIA83"/>
      <c r="BIB83"/>
      <c r="BIC83"/>
      <c r="BID83"/>
      <c r="BIE83"/>
      <c r="BIF83"/>
      <c r="BIG83"/>
      <c r="BIH83"/>
      <c r="BII83"/>
      <c r="BIJ83"/>
      <c r="BIK83"/>
      <c r="BIL83"/>
      <c r="BIM83"/>
      <c r="BIN83"/>
      <c r="BIO83"/>
      <c r="BIP83"/>
      <c r="BIQ83"/>
      <c r="BIR83"/>
      <c r="BIS83"/>
      <c r="BIT83"/>
      <c r="BIU83"/>
      <c r="BIV83"/>
      <c r="BIW83"/>
      <c r="BIX83"/>
      <c r="BIY83"/>
      <c r="BIZ83"/>
      <c r="BJA83"/>
      <c r="BJB83"/>
      <c r="BJC83"/>
      <c r="BJD83"/>
      <c r="BJE83"/>
      <c r="BJF83"/>
      <c r="BJG83"/>
      <c r="BJH83"/>
      <c r="BJI83"/>
      <c r="BJJ83"/>
      <c r="BJK83"/>
      <c r="BJL83"/>
      <c r="BJM83"/>
      <c r="BJN83"/>
      <c r="BJO83"/>
      <c r="BJP83"/>
      <c r="BJQ83"/>
      <c r="BJR83"/>
      <c r="BJS83"/>
      <c r="BJT83"/>
      <c r="BJU83"/>
      <c r="BJV83"/>
      <c r="BJW83"/>
      <c r="BJX83"/>
      <c r="BJY83"/>
      <c r="BJZ83"/>
      <c r="BKA83"/>
      <c r="BKB83"/>
      <c r="BKC83"/>
      <c r="BKD83"/>
      <c r="BKE83"/>
      <c r="BKF83"/>
      <c r="BKG83"/>
      <c r="BKH83"/>
      <c r="BKI83"/>
      <c r="BKJ83"/>
      <c r="BKK83"/>
      <c r="BKL83"/>
      <c r="BKM83"/>
      <c r="BKN83"/>
      <c r="BKO83"/>
      <c r="BKP83"/>
      <c r="BKQ83"/>
      <c r="BKR83"/>
      <c r="BKS83"/>
      <c r="BKT83"/>
      <c r="BKU83"/>
      <c r="BKV83"/>
      <c r="BKW83"/>
      <c r="BKX83"/>
      <c r="BKY83"/>
      <c r="BKZ83"/>
      <c r="BLA83"/>
      <c r="BLB83"/>
      <c r="BLC83"/>
      <c r="BLD83"/>
      <c r="BLE83"/>
      <c r="BLF83"/>
      <c r="BLG83"/>
      <c r="BLH83"/>
      <c r="BLI83"/>
      <c r="BLJ83"/>
      <c r="BLK83"/>
      <c r="BLL83"/>
      <c r="BLM83"/>
      <c r="BLN83"/>
      <c r="BLO83"/>
      <c r="BLP83"/>
      <c r="BLQ83"/>
      <c r="BLR83"/>
      <c r="BLS83"/>
      <c r="BLT83"/>
      <c r="BLU83"/>
      <c r="BLV83"/>
      <c r="BLW83"/>
      <c r="BLX83"/>
      <c r="BLY83"/>
      <c r="BLZ83"/>
      <c r="BMA83"/>
      <c r="BMB83"/>
      <c r="BMC83"/>
      <c r="BMD83"/>
      <c r="BME83"/>
      <c r="BMF83"/>
      <c r="BMG83"/>
      <c r="BMH83"/>
      <c r="BMI83"/>
      <c r="BMJ83"/>
      <c r="BMK83"/>
      <c r="BML83"/>
      <c r="BMM83"/>
      <c r="BMN83"/>
      <c r="BMO83"/>
      <c r="BMP83"/>
      <c r="BMQ83"/>
      <c r="BMR83"/>
      <c r="BMS83"/>
      <c r="BMT83"/>
      <c r="BMU83"/>
      <c r="BMV83"/>
      <c r="BMW83"/>
      <c r="BMX83"/>
      <c r="BMY83"/>
      <c r="BMZ83"/>
      <c r="BNA83"/>
      <c r="BNB83"/>
      <c r="BNC83"/>
      <c r="BND83"/>
      <c r="BNE83"/>
      <c r="BNF83"/>
      <c r="BNG83"/>
      <c r="BNH83"/>
      <c r="BNI83"/>
      <c r="BNJ83"/>
      <c r="BNK83"/>
      <c r="BNL83"/>
      <c r="BNM83"/>
      <c r="BNN83"/>
      <c r="BNO83"/>
      <c r="BNP83"/>
      <c r="BNQ83"/>
      <c r="BNR83"/>
      <c r="BNS83"/>
      <c r="BNT83"/>
      <c r="BNU83"/>
      <c r="BNV83"/>
      <c r="BNW83"/>
      <c r="BNX83"/>
      <c r="BNY83"/>
      <c r="BNZ83"/>
      <c r="BOA83"/>
      <c r="BOB83"/>
      <c r="BOC83"/>
      <c r="BOD83"/>
      <c r="BOE83"/>
      <c r="BOF83"/>
      <c r="BOG83"/>
      <c r="BOH83"/>
      <c r="BOI83"/>
      <c r="BOJ83"/>
      <c r="BOK83"/>
      <c r="BOL83"/>
      <c r="BOM83"/>
      <c r="BON83"/>
      <c r="BOO83"/>
      <c r="BOP83"/>
      <c r="BOQ83"/>
      <c r="BOR83"/>
      <c r="BOS83"/>
      <c r="BOT83"/>
      <c r="BOU83"/>
      <c r="BOV83"/>
      <c r="BOW83"/>
      <c r="BOX83"/>
      <c r="BOY83"/>
      <c r="BOZ83"/>
      <c r="BPA83"/>
      <c r="BPB83"/>
      <c r="BPC83"/>
      <c r="BPD83"/>
      <c r="BPE83"/>
      <c r="BPF83"/>
      <c r="BPG83"/>
      <c r="BPH83"/>
      <c r="BPI83"/>
      <c r="BPJ83"/>
      <c r="BPK83"/>
      <c r="BPL83"/>
      <c r="BPM83"/>
      <c r="BPN83"/>
      <c r="BPO83"/>
      <c r="BPP83"/>
      <c r="BPQ83"/>
      <c r="BPR83"/>
      <c r="BPS83"/>
      <c r="BPT83"/>
      <c r="BPU83"/>
      <c r="BPV83"/>
      <c r="BPW83"/>
      <c r="BPX83"/>
      <c r="BPY83"/>
      <c r="BPZ83"/>
      <c r="BQA83"/>
      <c r="BQB83"/>
      <c r="BQC83"/>
      <c r="BQD83"/>
      <c r="BQE83"/>
      <c r="BQF83"/>
      <c r="BQG83"/>
      <c r="BQH83"/>
      <c r="BQI83"/>
      <c r="BQJ83"/>
      <c r="BQK83"/>
      <c r="BQL83"/>
      <c r="BQM83"/>
      <c r="BQN83"/>
      <c r="BQO83"/>
      <c r="BQP83"/>
      <c r="BQQ83"/>
      <c r="BQR83"/>
      <c r="BQS83"/>
      <c r="BQT83"/>
      <c r="BQU83"/>
      <c r="BQV83"/>
      <c r="BQW83"/>
      <c r="BQX83"/>
      <c r="BQY83"/>
      <c r="BQZ83"/>
      <c r="BRA83"/>
      <c r="BRB83"/>
      <c r="BRC83"/>
      <c r="BRD83"/>
      <c r="BRE83"/>
      <c r="BRF83"/>
      <c r="BRG83"/>
      <c r="BRH83"/>
      <c r="BRI83"/>
      <c r="BRJ83"/>
      <c r="BRK83"/>
      <c r="BRL83"/>
      <c r="BRM83"/>
      <c r="BRN83"/>
      <c r="BRO83"/>
      <c r="BRP83"/>
      <c r="BRQ83"/>
      <c r="BRR83"/>
      <c r="BRS83"/>
      <c r="BRT83"/>
      <c r="BRU83"/>
      <c r="BRV83"/>
      <c r="BRW83"/>
      <c r="BRX83"/>
      <c r="BRY83"/>
      <c r="BRZ83"/>
      <c r="BSA83"/>
      <c r="BSB83"/>
      <c r="BSC83"/>
      <c r="BSD83"/>
      <c r="BSE83"/>
      <c r="BSF83"/>
      <c r="BSG83"/>
      <c r="BSH83"/>
      <c r="BSI83"/>
      <c r="BSJ83"/>
      <c r="BSK83"/>
      <c r="BSL83"/>
      <c r="BSM83"/>
      <c r="BSN83"/>
      <c r="BSO83"/>
      <c r="BSP83"/>
      <c r="BSQ83"/>
      <c r="BSR83"/>
      <c r="BSS83"/>
      <c r="BST83"/>
      <c r="BSU83"/>
      <c r="BSV83"/>
      <c r="BSW83"/>
      <c r="BSX83"/>
      <c r="BSY83"/>
      <c r="BSZ83"/>
      <c r="BTA83"/>
      <c r="BTB83"/>
      <c r="BTC83"/>
      <c r="BTD83"/>
      <c r="BTE83"/>
      <c r="BTF83"/>
      <c r="BTG83"/>
      <c r="BTH83"/>
      <c r="BTI83"/>
      <c r="BTJ83"/>
      <c r="BTK83"/>
      <c r="BTL83"/>
      <c r="BTM83"/>
      <c r="BTN83"/>
      <c r="BTO83"/>
      <c r="BTP83"/>
      <c r="BTQ83"/>
      <c r="BTR83"/>
      <c r="BTS83"/>
      <c r="BTT83"/>
      <c r="BTU83"/>
      <c r="BTV83"/>
      <c r="BTW83"/>
      <c r="BTX83"/>
      <c r="BTY83"/>
      <c r="BTZ83"/>
      <c r="BUA83"/>
      <c r="BUB83"/>
      <c r="BUC83"/>
      <c r="BUD83"/>
      <c r="BUE83"/>
      <c r="BUF83"/>
      <c r="BUG83"/>
      <c r="BUH83"/>
      <c r="BUI83"/>
      <c r="BUJ83"/>
      <c r="BUK83"/>
      <c r="BUL83"/>
      <c r="BUM83"/>
      <c r="BUN83"/>
      <c r="BUO83"/>
      <c r="BUP83"/>
      <c r="BUQ83"/>
      <c r="BUR83"/>
      <c r="BUS83"/>
      <c r="BUT83"/>
      <c r="BUU83"/>
      <c r="BUV83"/>
      <c r="BUW83"/>
      <c r="BUX83"/>
      <c r="BUY83"/>
      <c r="BUZ83"/>
      <c r="BVA83"/>
      <c r="BVB83"/>
      <c r="BVC83"/>
      <c r="BVD83"/>
      <c r="BVE83"/>
      <c r="BVF83"/>
      <c r="BVG83"/>
      <c r="BVH83"/>
      <c r="BVI83"/>
      <c r="BVJ83"/>
      <c r="BVK83"/>
      <c r="BVL83"/>
      <c r="BVM83"/>
      <c r="BVN83"/>
      <c r="BVO83"/>
      <c r="BVP83"/>
      <c r="BVQ83"/>
      <c r="BVR83"/>
      <c r="BVS83"/>
      <c r="BVT83"/>
      <c r="BVU83"/>
      <c r="BVV83"/>
      <c r="BVW83"/>
      <c r="BVX83"/>
      <c r="BVY83"/>
      <c r="BVZ83"/>
      <c r="BWA83"/>
      <c r="BWB83"/>
      <c r="BWC83"/>
      <c r="BWD83"/>
      <c r="BWE83"/>
      <c r="BWF83"/>
      <c r="BWG83"/>
      <c r="BWH83"/>
      <c r="BWI83"/>
      <c r="BWJ83"/>
      <c r="BWK83"/>
      <c r="BWL83"/>
      <c r="BWM83"/>
      <c r="BWN83"/>
      <c r="BWO83"/>
      <c r="BWP83"/>
      <c r="BWQ83"/>
      <c r="BWR83"/>
      <c r="BWS83"/>
      <c r="BWT83"/>
      <c r="BWU83"/>
      <c r="BWV83"/>
      <c r="BWW83"/>
      <c r="BWX83"/>
      <c r="BWY83"/>
      <c r="BWZ83"/>
      <c r="BXA83"/>
      <c r="BXB83"/>
      <c r="BXC83"/>
      <c r="BXD83"/>
      <c r="BXE83"/>
      <c r="BXF83"/>
      <c r="BXG83"/>
      <c r="BXH83"/>
      <c r="BXI83"/>
      <c r="BXJ83"/>
      <c r="BXK83"/>
      <c r="BXL83"/>
      <c r="BXM83"/>
      <c r="BXN83"/>
      <c r="BXO83"/>
      <c r="BXP83"/>
      <c r="BXQ83"/>
      <c r="BXR83"/>
      <c r="BXS83"/>
      <c r="BXT83"/>
      <c r="BXU83"/>
      <c r="BXV83"/>
      <c r="BXW83"/>
      <c r="BXX83"/>
      <c r="BXY83"/>
      <c r="BXZ83"/>
      <c r="BYA83"/>
      <c r="BYB83"/>
      <c r="BYC83"/>
      <c r="BYD83"/>
      <c r="BYE83"/>
      <c r="BYF83"/>
      <c r="BYG83"/>
      <c r="BYH83"/>
      <c r="BYI83"/>
      <c r="BYJ83"/>
      <c r="BYK83"/>
      <c r="BYL83"/>
      <c r="BYM83"/>
      <c r="BYN83"/>
      <c r="BYO83"/>
      <c r="BYP83"/>
      <c r="BYQ83"/>
      <c r="BYR83"/>
      <c r="BYS83"/>
      <c r="BYT83"/>
      <c r="BYU83"/>
      <c r="BYV83"/>
      <c r="BYW83"/>
      <c r="BYX83"/>
      <c r="BYY83"/>
      <c r="BYZ83"/>
      <c r="BZA83"/>
      <c r="BZB83"/>
      <c r="BZC83"/>
      <c r="BZD83"/>
      <c r="BZE83"/>
      <c r="BZF83"/>
      <c r="BZG83"/>
      <c r="BZH83"/>
      <c r="BZI83"/>
      <c r="BZJ83"/>
      <c r="BZK83"/>
      <c r="BZL83"/>
      <c r="BZM83"/>
      <c r="BZN83"/>
      <c r="BZO83"/>
      <c r="BZP83"/>
      <c r="BZQ83"/>
      <c r="BZR83"/>
      <c r="BZS83"/>
      <c r="BZT83"/>
      <c r="BZU83"/>
      <c r="BZV83"/>
      <c r="BZW83"/>
      <c r="BZX83"/>
      <c r="BZY83"/>
      <c r="BZZ83"/>
      <c r="CAA83"/>
      <c r="CAB83"/>
      <c r="CAC83"/>
      <c r="CAD83"/>
      <c r="CAE83"/>
      <c r="CAF83"/>
      <c r="CAG83"/>
      <c r="CAH83"/>
      <c r="CAI83"/>
      <c r="CAJ83"/>
      <c r="CAK83"/>
      <c r="CAL83"/>
      <c r="CAM83"/>
      <c r="CAN83"/>
      <c r="CAO83"/>
      <c r="CAP83"/>
      <c r="CAQ83"/>
      <c r="CAR83"/>
      <c r="CAS83"/>
      <c r="CAT83"/>
      <c r="CAU83"/>
      <c r="CAV83"/>
      <c r="CAW83"/>
      <c r="CAX83"/>
      <c r="CAY83"/>
      <c r="CAZ83"/>
      <c r="CBA83"/>
      <c r="CBB83"/>
      <c r="CBC83"/>
      <c r="CBD83"/>
      <c r="CBE83"/>
      <c r="CBF83"/>
      <c r="CBG83"/>
      <c r="CBH83"/>
      <c r="CBI83"/>
      <c r="CBJ83"/>
      <c r="CBK83"/>
      <c r="CBL83"/>
      <c r="CBM83"/>
      <c r="CBN83"/>
      <c r="CBO83"/>
      <c r="CBP83"/>
      <c r="CBQ83"/>
      <c r="CBR83"/>
      <c r="CBS83"/>
      <c r="CBT83"/>
      <c r="CBU83"/>
      <c r="CBV83"/>
      <c r="CBW83"/>
      <c r="CBX83"/>
      <c r="CBY83"/>
      <c r="CBZ83"/>
      <c r="CCA83"/>
      <c r="CCB83"/>
      <c r="CCC83"/>
      <c r="CCD83"/>
      <c r="CCE83"/>
      <c r="CCF83"/>
      <c r="CCG83"/>
      <c r="CCH83"/>
      <c r="CCI83"/>
      <c r="CCJ83"/>
      <c r="CCK83"/>
      <c r="CCL83"/>
      <c r="CCM83"/>
      <c r="CCN83"/>
      <c r="CCO83"/>
      <c r="CCP83"/>
      <c r="CCQ83"/>
      <c r="CCR83"/>
      <c r="CCS83"/>
      <c r="CCT83"/>
      <c r="CCU83"/>
      <c r="CCV83"/>
      <c r="CCW83"/>
      <c r="CCX83"/>
      <c r="CCY83"/>
      <c r="CCZ83"/>
      <c r="CDA83"/>
      <c r="CDB83"/>
      <c r="CDC83"/>
      <c r="CDD83"/>
      <c r="CDE83"/>
      <c r="CDF83"/>
      <c r="CDG83"/>
      <c r="CDH83"/>
      <c r="CDI83"/>
      <c r="CDJ83"/>
      <c r="CDK83"/>
      <c r="CDL83"/>
      <c r="CDM83"/>
      <c r="CDN83"/>
      <c r="CDO83"/>
      <c r="CDP83"/>
      <c r="CDQ83"/>
      <c r="CDR83"/>
      <c r="CDS83"/>
      <c r="CDT83"/>
      <c r="CDU83"/>
      <c r="CDV83"/>
      <c r="CDW83"/>
      <c r="CDX83"/>
      <c r="CDY83"/>
      <c r="CDZ83"/>
      <c r="CEA83"/>
      <c r="CEB83"/>
      <c r="CEC83"/>
      <c r="CED83"/>
      <c r="CEE83"/>
      <c r="CEF83"/>
      <c r="CEG83"/>
      <c r="CEH83"/>
      <c r="CEI83"/>
      <c r="CEJ83"/>
      <c r="CEK83"/>
      <c r="CEL83"/>
      <c r="CEM83"/>
      <c r="CEN83"/>
      <c r="CEO83"/>
      <c r="CEP83"/>
      <c r="CEQ83"/>
      <c r="CER83"/>
      <c r="CES83"/>
      <c r="CET83"/>
      <c r="CEU83"/>
      <c r="CEV83"/>
      <c r="CEW83"/>
      <c r="CEX83"/>
      <c r="CEY83"/>
      <c r="CEZ83"/>
      <c r="CFA83"/>
      <c r="CFB83"/>
      <c r="CFC83"/>
      <c r="CFD83"/>
      <c r="CFE83"/>
      <c r="CFF83"/>
      <c r="CFG83"/>
      <c r="CFH83"/>
      <c r="CFI83"/>
      <c r="CFJ83"/>
      <c r="CFK83"/>
      <c r="CFL83"/>
      <c r="CFM83"/>
      <c r="CFN83"/>
      <c r="CFO83"/>
      <c r="CFP83"/>
      <c r="CFQ83"/>
      <c r="CFR83"/>
      <c r="CFS83"/>
      <c r="CFT83"/>
      <c r="CFU83"/>
      <c r="CFV83"/>
      <c r="CFW83"/>
      <c r="CFX83"/>
      <c r="CFY83"/>
      <c r="CFZ83"/>
      <c r="CGA83"/>
      <c r="CGB83"/>
      <c r="CGC83"/>
      <c r="CGD83"/>
      <c r="CGE83"/>
      <c r="CGF83"/>
      <c r="CGG83"/>
      <c r="CGH83"/>
      <c r="CGI83"/>
      <c r="CGJ83"/>
      <c r="CGK83"/>
      <c r="CGL83"/>
      <c r="CGM83"/>
      <c r="CGN83"/>
      <c r="CGO83"/>
      <c r="CGP83"/>
      <c r="CGQ83"/>
      <c r="CGR83"/>
      <c r="CGS83"/>
      <c r="CGT83"/>
      <c r="CGU83"/>
      <c r="CGV83"/>
      <c r="CGW83"/>
      <c r="CGX83"/>
      <c r="CGY83"/>
      <c r="CGZ83"/>
      <c r="CHA83"/>
      <c r="CHB83"/>
      <c r="CHC83"/>
      <c r="CHD83"/>
      <c r="CHE83"/>
      <c r="CHF83"/>
      <c r="CHG83"/>
      <c r="CHH83"/>
      <c r="CHI83"/>
      <c r="CHJ83"/>
      <c r="CHK83"/>
      <c r="CHL83"/>
      <c r="CHM83"/>
      <c r="CHN83"/>
      <c r="CHO83"/>
      <c r="CHP83"/>
      <c r="CHQ83"/>
      <c r="CHR83"/>
      <c r="CHS83"/>
      <c r="CHT83"/>
      <c r="CHU83"/>
      <c r="CHV83"/>
      <c r="CHW83"/>
      <c r="CHX83"/>
      <c r="CHY83"/>
      <c r="CHZ83"/>
      <c r="CIA83"/>
      <c r="CIB83"/>
      <c r="CIC83"/>
      <c r="CID83"/>
      <c r="CIE83"/>
      <c r="CIF83"/>
      <c r="CIG83"/>
      <c r="CIH83"/>
      <c r="CII83"/>
      <c r="CIJ83"/>
      <c r="CIK83"/>
      <c r="CIL83"/>
      <c r="CIM83"/>
      <c r="CIN83"/>
      <c r="CIO83"/>
      <c r="CIP83"/>
      <c r="CIQ83"/>
      <c r="CIR83"/>
      <c r="CIS83"/>
      <c r="CIT83"/>
      <c r="CIU83"/>
      <c r="CIV83"/>
      <c r="CIW83"/>
      <c r="CIX83"/>
      <c r="CIY83"/>
      <c r="CIZ83"/>
      <c r="CJA83"/>
      <c r="CJB83"/>
      <c r="CJC83"/>
      <c r="CJD83"/>
      <c r="CJE83"/>
      <c r="CJF83"/>
      <c r="CJG83"/>
      <c r="CJH83"/>
      <c r="CJI83"/>
      <c r="CJJ83"/>
      <c r="CJK83"/>
      <c r="CJL83"/>
      <c r="CJM83"/>
      <c r="CJN83"/>
      <c r="CJO83"/>
      <c r="CJP83"/>
      <c r="CJQ83"/>
      <c r="CJR83"/>
      <c r="CJS83"/>
      <c r="CJT83"/>
      <c r="CJU83"/>
      <c r="CJV83"/>
      <c r="CJW83"/>
      <c r="CJX83"/>
      <c r="CJY83"/>
      <c r="CJZ83"/>
      <c r="CKA83"/>
      <c r="CKB83"/>
      <c r="CKC83"/>
      <c r="CKD83"/>
      <c r="CKE83"/>
      <c r="CKF83"/>
      <c r="CKG83"/>
      <c r="CKH83"/>
      <c r="CKI83"/>
      <c r="CKJ83"/>
      <c r="CKK83"/>
      <c r="CKL83"/>
      <c r="CKM83"/>
      <c r="CKN83"/>
      <c r="CKO83"/>
      <c r="CKP83"/>
      <c r="CKQ83"/>
      <c r="CKR83"/>
      <c r="CKS83"/>
      <c r="CKT83"/>
      <c r="CKU83"/>
      <c r="CKV83"/>
      <c r="CKW83"/>
      <c r="CKX83"/>
      <c r="CKY83"/>
      <c r="CKZ83"/>
      <c r="CLA83"/>
      <c r="CLB83"/>
      <c r="CLC83"/>
      <c r="CLD83"/>
      <c r="CLE83"/>
      <c r="CLF83"/>
      <c r="CLG83"/>
      <c r="CLH83"/>
      <c r="CLI83"/>
      <c r="CLJ83"/>
      <c r="CLK83"/>
      <c r="CLL83"/>
      <c r="CLM83"/>
      <c r="CLN83"/>
      <c r="CLO83"/>
      <c r="CLP83"/>
      <c r="CLQ83"/>
      <c r="CLR83"/>
      <c r="CLS83"/>
      <c r="CLT83"/>
      <c r="CLU83"/>
      <c r="CLV83"/>
      <c r="CLW83"/>
      <c r="CLX83"/>
      <c r="CLY83"/>
      <c r="CLZ83"/>
      <c r="CMA83"/>
      <c r="CMB83"/>
      <c r="CMC83"/>
      <c r="CMD83"/>
      <c r="CME83"/>
      <c r="CMF83"/>
      <c r="CMG83"/>
      <c r="CMH83"/>
      <c r="CMI83"/>
      <c r="CMJ83"/>
      <c r="CMK83"/>
      <c r="CML83"/>
      <c r="CMM83"/>
      <c r="CMN83"/>
      <c r="CMO83"/>
      <c r="CMP83"/>
      <c r="CMQ83"/>
      <c r="CMR83"/>
      <c r="CMS83"/>
      <c r="CMT83"/>
      <c r="CMU83"/>
      <c r="CMV83"/>
      <c r="CMW83"/>
      <c r="CMX83"/>
      <c r="CMY83"/>
      <c r="CMZ83"/>
      <c r="CNA83"/>
      <c r="CNB83"/>
      <c r="CNC83"/>
      <c r="CND83"/>
      <c r="CNE83"/>
      <c r="CNF83"/>
      <c r="CNG83"/>
      <c r="CNH83"/>
      <c r="CNI83"/>
      <c r="CNJ83"/>
      <c r="CNK83"/>
      <c r="CNL83"/>
      <c r="CNM83"/>
      <c r="CNN83"/>
      <c r="CNO83"/>
      <c r="CNP83"/>
      <c r="CNQ83"/>
      <c r="CNR83"/>
      <c r="CNS83"/>
      <c r="CNT83"/>
      <c r="CNU83"/>
      <c r="CNV83"/>
      <c r="CNW83"/>
      <c r="CNX83"/>
      <c r="CNY83"/>
      <c r="CNZ83"/>
      <c r="COA83"/>
      <c r="COB83"/>
      <c r="COC83"/>
      <c r="COD83"/>
      <c r="COE83"/>
      <c r="COF83"/>
      <c r="COG83"/>
      <c r="COH83"/>
      <c r="COI83"/>
      <c r="COJ83"/>
      <c r="COK83"/>
      <c r="COL83"/>
      <c r="COM83"/>
      <c r="CON83"/>
      <c r="COO83"/>
      <c r="COP83"/>
      <c r="COQ83"/>
      <c r="COR83"/>
      <c r="COS83"/>
      <c r="COT83"/>
      <c r="COU83"/>
      <c r="COV83"/>
      <c r="COW83"/>
      <c r="COX83"/>
      <c r="COY83"/>
      <c r="COZ83"/>
      <c r="CPA83"/>
      <c r="CPB83"/>
      <c r="CPC83"/>
      <c r="CPD83"/>
      <c r="CPE83"/>
      <c r="CPF83"/>
      <c r="CPG83"/>
      <c r="CPH83"/>
      <c r="CPI83"/>
      <c r="CPJ83"/>
      <c r="CPK83"/>
      <c r="CPL83"/>
      <c r="CPM83"/>
      <c r="CPN83"/>
      <c r="CPO83"/>
      <c r="CPP83"/>
      <c r="CPQ83"/>
      <c r="CPR83"/>
      <c r="CPS83"/>
      <c r="CPT83"/>
      <c r="CPU83"/>
      <c r="CPV83"/>
      <c r="CPW83"/>
      <c r="CPX83"/>
      <c r="CPY83"/>
      <c r="CPZ83"/>
      <c r="CQA83"/>
      <c r="CQB83"/>
      <c r="CQC83"/>
      <c r="CQD83"/>
      <c r="CQE83"/>
      <c r="CQF83"/>
      <c r="CQG83"/>
      <c r="CQH83"/>
      <c r="CQI83"/>
      <c r="CQJ83"/>
      <c r="CQK83"/>
      <c r="CQL83"/>
      <c r="CQM83"/>
      <c r="CQN83"/>
      <c r="CQO83"/>
      <c r="CQP83"/>
      <c r="CQQ83"/>
      <c r="CQR83"/>
      <c r="CQS83"/>
      <c r="CQT83"/>
      <c r="CQU83"/>
      <c r="CQV83"/>
      <c r="CQW83"/>
      <c r="CQX83"/>
      <c r="CQY83"/>
      <c r="CQZ83"/>
      <c r="CRA83"/>
      <c r="CRB83"/>
      <c r="CRC83"/>
      <c r="CRD83"/>
      <c r="CRE83"/>
      <c r="CRF83"/>
      <c r="CRG83"/>
      <c r="CRH83"/>
      <c r="CRI83"/>
      <c r="CRJ83"/>
      <c r="CRK83"/>
      <c r="CRL83"/>
      <c r="CRM83"/>
      <c r="CRN83"/>
      <c r="CRO83"/>
      <c r="CRP83"/>
      <c r="CRQ83"/>
      <c r="CRR83"/>
      <c r="CRS83"/>
      <c r="CRT83"/>
      <c r="CRU83"/>
      <c r="CRV83"/>
      <c r="CRW83"/>
      <c r="CRX83"/>
      <c r="CRY83"/>
      <c r="CRZ83"/>
      <c r="CSA83"/>
      <c r="CSB83"/>
      <c r="CSC83"/>
      <c r="CSD83"/>
      <c r="CSE83"/>
      <c r="CSF83"/>
      <c r="CSG83"/>
      <c r="CSH83"/>
      <c r="CSI83"/>
      <c r="CSJ83"/>
      <c r="CSK83"/>
      <c r="CSL83"/>
      <c r="CSM83"/>
      <c r="CSN83"/>
      <c r="CSO83"/>
      <c r="CSP83"/>
      <c r="CSQ83"/>
      <c r="CSR83"/>
      <c r="CSS83"/>
      <c r="CST83"/>
      <c r="CSU83"/>
      <c r="CSV83"/>
      <c r="CSW83"/>
      <c r="CSX83"/>
      <c r="CSY83"/>
      <c r="CSZ83"/>
      <c r="CTA83"/>
      <c r="CTB83"/>
      <c r="CTC83"/>
      <c r="CTD83"/>
      <c r="CTE83"/>
      <c r="CTF83"/>
      <c r="CTG83"/>
      <c r="CTH83"/>
      <c r="CTI83"/>
      <c r="CTJ83"/>
      <c r="CTK83"/>
      <c r="CTL83"/>
      <c r="CTM83"/>
      <c r="CTN83"/>
      <c r="CTO83"/>
      <c r="CTP83"/>
      <c r="CTQ83"/>
      <c r="CTR83"/>
      <c r="CTS83"/>
      <c r="CTT83"/>
      <c r="CTU83"/>
      <c r="CTV83"/>
      <c r="CTW83"/>
      <c r="CTX83"/>
      <c r="CTY83"/>
      <c r="CTZ83"/>
      <c r="CUA83"/>
      <c r="CUB83"/>
      <c r="CUC83"/>
      <c r="CUD83"/>
      <c r="CUE83"/>
      <c r="CUF83"/>
      <c r="CUG83"/>
      <c r="CUH83"/>
      <c r="CUI83"/>
      <c r="CUJ83"/>
      <c r="CUK83"/>
      <c r="CUL83"/>
      <c r="CUM83"/>
      <c r="CUN83"/>
      <c r="CUO83"/>
      <c r="CUP83"/>
      <c r="CUQ83"/>
      <c r="CUR83"/>
      <c r="CUS83"/>
      <c r="CUT83"/>
      <c r="CUU83"/>
      <c r="CUV83"/>
      <c r="CUW83"/>
      <c r="CUX83"/>
      <c r="CUY83"/>
      <c r="CUZ83"/>
      <c r="CVA83"/>
      <c r="CVB83"/>
      <c r="CVC83"/>
      <c r="CVD83"/>
      <c r="CVE83"/>
      <c r="CVF83"/>
      <c r="CVG83"/>
      <c r="CVH83"/>
      <c r="CVI83"/>
      <c r="CVJ83"/>
      <c r="CVK83"/>
      <c r="CVL83"/>
      <c r="CVM83"/>
      <c r="CVN83"/>
      <c r="CVO83"/>
      <c r="CVP83"/>
      <c r="CVQ83"/>
      <c r="CVR83"/>
      <c r="CVS83"/>
      <c r="CVT83"/>
      <c r="CVU83"/>
      <c r="CVV83"/>
      <c r="CVW83"/>
      <c r="CVX83"/>
      <c r="CVY83"/>
      <c r="CVZ83"/>
      <c r="CWA83"/>
      <c r="CWB83"/>
      <c r="CWC83"/>
      <c r="CWD83"/>
      <c r="CWE83"/>
      <c r="CWF83"/>
      <c r="CWG83"/>
      <c r="CWH83"/>
      <c r="CWI83"/>
      <c r="CWJ83"/>
      <c r="CWK83"/>
      <c r="CWL83"/>
      <c r="CWM83"/>
      <c r="CWN83"/>
      <c r="CWO83"/>
      <c r="CWP83"/>
      <c r="CWQ83"/>
      <c r="CWR83"/>
      <c r="CWS83"/>
      <c r="CWT83"/>
      <c r="CWU83"/>
      <c r="CWV83"/>
      <c r="CWW83"/>
      <c r="CWX83"/>
      <c r="CWY83"/>
      <c r="CWZ83"/>
      <c r="CXA83"/>
      <c r="CXB83"/>
      <c r="CXC83"/>
      <c r="CXD83"/>
      <c r="CXE83"/>
      <c r="CXF83"/>
      <c r="CXG83"/>
      <c r="CXH83"/>
      <c r="CXI83"/>
      <c r="CXJ83"/>
      <c r="CXK83"/>
      <c r="CXL83"/>
      <c r="CXM83"/>
      <c r="CXN83"/>
      <c r="CXO83"/>
      <c r="CXP83"/>
      <c r="CXQ83"/>
      <c r="CXR83"/>
      <c r="CXS83"/>
      <c r="CXT83"/>
      <c r="CXU83"/>
      <c r="CXV83"/>
      <c r="CXW83"/>
      <c r="CXX83"/>
      <c r="CXY83"/>
      <c r="CXZ83"/>
      <c r="CYA83"/>
      <c r="CYB83"/>
      <c r="CYC83"/>
      <c r="CYD83"/>
      <c r="CYE83"/>
      <c r="CYF83"/>
      <c r="CYG83"/>
      <c r="CYH83"/>
      <c r="CYI83"/>
      <c r="CYJ83"/>
      <c r="CYK83"/>
      <c r="CYL83"/>
      <c r="CYM83"/>
      <c r="CYN83"/>
      <c r="CYO83"/>
      <c r="CYP83"/>
      <c r="CYQ83"/>
      <c r="CYR83"/>
      <c r="CYS83"/>
      <c r="CYT83"/>
      <c r="CYU83"/>
      <c r="CYV83"/>
      <c r="CYW83"/>
      <c r="CYX83"/>
      <c r="CYY83"/>
      <c r="CYZ83"/>
      <c r="CZA83"/>
      <c r="CZB83"/>
      <c r="CZC83"/>
      <c r="CZD83"/>
      <c r="CZE83"/>
      <c r="CZF83"/>
      <c r="CZG83"/>
      <c r="CZH83"/>
      <c r="CZI83"/>
      <c r="CZJ83"/>
      <c r="CZK83"/>
      <c r="CZL83"/>
      <c r="CZM83"/>
      <c r="CZN83"/>
      <c r="CZO83"/>
      <c r="CZP83"/>
      <c r="CZQ83"/>
      <c r="CZR83"/>
      <c r="CZS83"/>
      <c r="CZT83"/>
      <c r="CZU83"/>
      <c r="CZV83"/>
      <c r="CZW83"/>
      <c r="CZX83"/>
      <c r="CZY83"/>
      <c r="CZZ83"/>
      <c r="DAA83"/>
      <c r="DAB83"/>
      <c r="DAC83"/>
      <c r="DAD83"/>
      <c r="DAE83"/>
      <c r="DAF83"/>
      <c r="DAG83"/>
      <c r="DAH83"/>
      <c r="DAI83"/>
      <c r="DAJ83"/>
      <c r="DAK83"/>
      <c r="DAL83"/>
      <c r="DAM83"/>
      <c r="DAN83"/>
      <c r="DAO83"/>
      <c r="DAP83"/>
      <c r="DAQ83"/>
      <c r="DAR83"/>
      <c r="DAS83"/>
      <c r="DAT83"/>
      <c r="DAU83"/>
      <c r="DAV83"/>
      <c r="DAW83"/>
      <c r="DAX83"/>
      <c r="DAY83"/>
      <c r="DAZ83"/>
      <c r="DBA83"/>
      <c r="DBB83"/>
      <c r="DBC83"/>
      <c r="DBD83"/>
      <c r="DBE83"/>
      <c r="DBF83"/>
      <c r="DBG83"/>
      <c r="DBH83"/>
      <c r="DBI83"/>
      <c r="DBJ83"/>
      <c r="DBK83"/>
      <c r="DBL83"/>
      <c r="DBM83"/>
      <c r="DBN83"/>
      <c r="DBO83"/>
      <c r="DBP83"/>
      <c r="DBQ83"/>
      <c r="DBR83"/>
      <c r="DBS83"/>
      <c r="DBT83"/>
      <c r="DBU83"/>
      <c r="DBV83"/>
      <c r="DBW83"/>
      <c r="DBX83"/>
      <c r="DBY83"/>
      <c r="DBZ83"/>
      <c r="DCA83"/>
      <c r="DCB83"/>
      <c r="DCC83"/>
      <c r="DCD83"/>
      <c r="DCE83"/>
      <c r="DCF83"/>
      <c r="DCG83"/>
      <c r="DCH83"/>
      <c r="DCI83"/>
      <c r="DCJ83"/>
      <c r="DCK83"/>
      <c r="DCL83"/>
      <c r="DCM83"/>
      <c r="DCN83"/>
      <c r="DCO83"/>
      <c r="DCP83"/>
      <c r="DCQ83"/>
      <c r="DCR83"/>
      <c r="DCS83"/>
      <c r="DCT83"/>
      <c r="DCU83"/>
      <c r="DCV83"/>
      <c r="DCW83"/>
      <c r="DCX83"/>
      <c r="DCY83"/>
      <c r="DCZ83"/>
      <c r="DDA83"/>
      <c r="DDB83"/>
      <c r="DDC83"/>
      <c r="DDD83"/>
      <c r="DDE83"/>
      <c r="DDF83"/>
      <c r="DDG83"/>
      <c r="DDH83"/>
      <c r="DDI83"/>
      <c r="DDJ83"/>
      <c r="DDK83"/>
      <c r="DDL83"/>
      <c r="DDM83"/>
      <c r="DDN83"/>
      <c r="DDO83"/>
      <c r="DDP83"/>
      <c r="DDQ83"/>
      <c r="DDR83"/>
      <c r="DDS83"/>
      <c r="DDT83"/>
      <c r="DDU83"/>
      <c r="DDV83"/>
      <c r="DDW83"/>
      <c r="DDX83"/>
      <c r="DDY83"/>
      <c r="DDZ83"/>
      <c r="DEA83"/>
      <c r="DEB83"/>
      <c r="DEC83"/>
      <c r="DED83"/>
      <c r="DEE83"/>
      <c r="DEF83"/>
      <c r="DEG83"/>
      <c r="DEH83"/>
      <c r="DEI83"/>
      <c r="DEJ83"/>
      <c r="DEK83"/>
      <c r="DEL83"/>
      <c r="DEM83"/>
      <c r="DEN83"/>
      <c r="DEO83"/>
      <c r="DEP83"/>
      <c r="DEQ83"/>
      <c r="DER83"/>
      <c r="DES83"/>
      <c r="DET83"/>
      <c r="DEU83"/>
      <c r="DEV83"/>
      <c r="DEW83"/>
      <c r="DEX83"/>
      <c r="DEY83"/>
      <c r="DEZ83"/>
      <c r="DFA83"/>
      <c r="DFB83"/>
      <c r="DFC83"/>
      <c r="DFD83"/>
      <c r="DFE83"/>
      <c r="DFF83"/>
      <c r="DFG83"/>
      <c r="DFH83"/>
      <c r="DFI83"/>
      <c r="DFJ83"/>
      <c r="DFK83"/>
      <c r="DFL83"/>
      <c r="DFM83"/>
      <c r="DFN83"/>
      <c r="DFO83"/>
      <c r="DFP83"/>
      <c r="DFQ83"/>
      <c r="DFR83"/>
      <c r="DFS83"/>
      <c r="DFT83"/>
      <c r="DFU83"/>
      <c r="DFV83"/>
      <c r="DFW83"/>
      <c r="DFX83"/>
      <c r="DFY83"/>
      <c r="DFZ83"/>
      <c r="DGA83"/>
      <c r="DGB83"/>
      <c r="DGC83"/>
      <c r="DGD83"/>
      <c r="DGE83"/>
      <c r="DGF83"/>
      <c r="DGG83"/>
      <c r="DGH83"/>
      <c r="DGI83"/>
      <c r="DGJ83"/>
      <c r="DGK83"/>
      <c r="DGL83"/>
      <c r="DGM83"/>
      <c r="DGN83"/>
      <c r="DGO83"/>
      <c r="DGP83"/>
      <c r="DGQ83"/>
      <c r="DGR83"/>
      <c r="DGS83"/>
      <c r="DGT83"/>
      <c r="DGU83"/>
      <c r="DGV83"/>
      <c r="DGW83"/>
      <c r="DGX83"/>
      <c r="DGY83"/>
      <c r="DGZ83"/>
      <c r="DHA83"/>
      <c r="DHB83"/>
      <c r="DHC83"/>
      <c r="DHD83"/>
      <c r="DHE83"/>
      <c r="DHF83"/>
      <c r="DHG83"/>
      <c r="DHH83"/>
      <c r="DHI83"/>
      <c r="DHJ83"/>
      <c r="DHK83"/>
      <c r="DHL83"/>
      <c r="DHM83"/>
      <c r="DHN83"/>
      <c r="DHO83"/>
      <c r="DHP83"/>
      <c r="DHQ83"/>
      <c r="DHR83"/>
      <c r="DHS83"/>
      <c r="DHT83"/>
      <c r="DHU83"/>
      <c r="DHV83"/>
      <c r="DHW83"/>
      <c r="DHX83"/>
      <c r="DHY83"/>
      <c r="DHZ83"/>
      <c r="DIA83"/>
      <c r="DIB83"/>
      <c r="DIC83"/>
      <c r="DID83"/>
      <c r="DIE83"/>
      <c r="DIF83"/>
      <c r="DIG83"/>
      <c r="DIH83"/>
      <c r="DII83"/>
      <c r="DIJ83"/>
      <c r="DIK83"/>
      <c r="DIL83"/>
      <c r="DIM83"/>
      <c r="DIN83"/>
      <c r="DIO83"/>
      <c r="DIP83"/>
      <c r="DIQ83"/>
      <c r="DIR83"/>
      <c r="DIS83"/>
      <c r="DIT83"/>
      <c r="DIU83"/>
      <c r="DIV83"/>
      <c r="DIW83"/>
      <c r="DIX83"/>
      <c r="DIY83"/>
      <c r="DIZ83"/>
      <c r="DJA83"/>
      <c r="DJB83"/>
      <c r="DJC83"/>
      <c r="DJD83"/>
      <c r="DJE83"/>
      <c r="DJF83"/>
      <c r="DJG83"/>
      <c r="DJH83"/>
      <c r="DJI83"/>
      <c r="DJJ83"/>
      <c r="DJK83"/>
      <c r="DJL83"/>
      <c r="DJM83"/>
      <c r="DJN83"/>
      <c r="DJO83"/>
      <c r="DJP83"/>
      <c r="DJQ83"/>
      <c r="DJR83"/>
      <c r="DJS83"/>
      <c r="DJT83"/>
      <c r="DJU83"/>
      <c r="DJV83"/>
      <c r="DJW83"/>
      <c r="DJX83"/>
      <c r="DJY83"/>
      <c r="DJZ83"/>
      <c r="DKA83"/>
      <c r="DKB83"/>
      <c r="DKC83"/>
      <c r="DKD83"/>
      <c r="DKE83"/>
      <c r="DKF83"/>
      <c r="DKG83"/>
      <c r="DKH83"/>
      <c r="DKI83"/>
      <c r="DKJ83"/>
      <c r="DKK83"/>
      <c r="DKL83"/>
      <c r="DKM83"/>
      <c r="DKN83"/>
      <c r="DKO83"/>
      <c r="DKP83"/>
      <c r="DKQ83"/>
      <c r="DKR83"/>
      <c r="DKS83"/>
      <c r="DKT83"/>
      <c r="DKU83"/>
      <c r="DKV83"/>
      <c r="DKW83"/>
      <c r="DKX83"/>
      <c r="DKY83"/>
      <c r="DKZ83"/>
      <c r="DLA83"/>
      <c r="DLB83"/>
      <c r="DLC83"/>
      <c r="DLD83"/>
      <c r="DLE83"/>
      <c r="DLF83"/>
      <c r="DLG83"/>
      <c r="DLH83"/>
      <c r="DLI83"/>
      <c r="DLJ83"/>
      <c r="DLK83"/>
      <c r="DLL83"/>
      <c r="DLM83"/>
      <c r="DLN83"/>
      <c r="DLO83"/>
      <c r="DLP83"/>
      <c r="DLQ83"/>
      <c r="DLR83"/>
      <c r="DLS83"/>
      <c r="DLT83"/>
      <c r="DLU83"/>
      <c r="DLV83"/>
      <c r="DLW83"/>
      <c r="DLX83"/>
      <c r="DLY83"/>
      <c r="DLZ83"/>
      <c r="DMA83"/>
      <c r="DMB83"/>
      <c r="DMC83"/>
      <c r="DMD83"/>
      <c r="DME83"/>
      <c r="DMF83"/>
      <c r="DMG83"/>
      <c r="DMH83"/>
      <c r="DMI83"/>
      <c r="DMJ83"/>
      <c r="DMK83"/>
      <c r="DML83"/>
      <c r="DMM83"/>
      <c r="DMN83"/>
      <c r="DMO83"/>
      <c r="DMP83"/>
      <c r="DMQ83"/>
      <c r="DMR83"/>
      <c r="DMS83"/>
      <c r="DMT83"/>
      <c r="DMU83"/>
      <c r="DMV83"/>
      <c r="DMW83"/>
      <c r="DMX83"/>
      <c r="DMY83"/>
      <c r="DMZ83"/>
      <c r="DNA83"/>
      <c r="DNB83"/>
      <c r="DNC83"/>
      <c r="DND83"/>
      <c r="DNE83"/>
      <c r="DNF83"/>
      <c r="DNG83"/>
      <c r="DNH83"/>
      <c r="DNI83"/>
      <c r="DNJ83"/>
      <c r="DNK83"/>
      <c r="DNL83"/>
      <c r="DNM83"/>
      <c r="DNN83"/>
      <c r="DNO83"/>
      <c r="DNP83"/>
      <c r="DNQ83"/>
      <c r="DNR83"/>
      <c r="DNS83"/>
      <c r="DNT83"/>
      <c r="DNU83"/>
      <c r="DNV83"/>
      <c r="DNW83"/>
      <c r="DNX83"/>
      <c r="DNY83"/>
      <c r="DNZ83"/>
      <c r="DOA83"/>
      <c r="DOB83"/>
      <c r="DOC83"/>
      <c r="DOD83"/>
      <c r="DOE83"/>
      <c r="DOF83"/>
      <c r="DOG83"/>
      <c r="DOH83"/>
      <c r="DOI83"/>
      <c r="DOJ83"/>
      <c r="DOK83"/>
      <c r="DOL83"/>
      <c r="DOM83"/>
      <c r="DON83"/>
      <c r="DOO83"/>
      <c r="DOP83"/>
      <c r="DOQ83"/>
      <c r="DOR83"/>
      <c r="DOS83"/>
      <c r="DOT83"/>
      <c r="DOU83"/>
      <c r="DOV83"/>
      <c r="DOW83"/>
      <c r="DOX83"/>
      <c r="DOY83"/>
      <c r="DOZ83"/>
      <c r="DPA83"/>
      <c r="DPB83"/>
      <c r="DPC83"/>
      <c r="DPD83"/>
      <c r="DPE83"/>
      <c r="DPF83"/>
      <c r="DPG83"/>
      <c r="DPH83"/>
      <c r="DPI83"/>
      <c r="DPJ83"/>
      <c r="DPK83"/>
      <c r="DPL83"/>
      <c r="DPM83"/>
      <c r="DPN83"/>
      <c r="DPO83"/>
      <c r="DPP83"/>
      <c r="DPQ83"/>
      <c r="DPR83"/>
      <c r="DPS83"/>
      <c r="DPT83"/>
      <c r="DPU83"/>
      <c r="DPV83"/>
      <c r="DPW83"/>
      <c r="DPX83"/>
      <c r="DPY83"/>
      <c r="DPZ83"/>
      <c r="DQA83"/>
      <c r="DQB83"/>
      <c r="DQC83"/>
      <c r="DQD83"/>
      <c r="DQE83"/>
      <c r="DQF83"/>
      <c r="DQG83"/>
      <c r="DQH83"/>
      <c r="DQI83"/>
      <c r="DQJ83"/>
      <c r="DQK83"/>
      <c r="DQL83"/>
      <c r="DQM83"/>
      <c r="DQN83"/>
      <c r="DQO83"/>
      <c r="DQP83"/>
      <c r="DQQ83"/>
      <c r="DQR83"/>
      <c r="DQS83"/>
      <c r="DQT83"/>
      <c r="DQU83"/>
      <c r="DQV83"/>
      <c r="DQW83"/>
      <c r="DQX83"/>
      <c r="DQY83"/>
      <c r="DQZ83"/>
      <c r="DRA83"/>
      <c r="DRB83"/>
      <c r="DRC83"/>
      <c r="DRD83"/>
      <c r="DRE83"/>
      <c r="DRF83"/>
      <c r="DRG83"/>
      <c r="DRH83"/>
      <c r="DRI83"/>
      <c r="DRJ83"/>
      <c r="DRK83"/>
      <c r="DRL83"/>
      <c r="DRM83"/>
      <c r="DRN83"/>
      <c r="DRO83"/>
      <c r="DRP83"/>
      <c r="DRQ83"/>
      <c r="DRR83"/>
      <c r="DRS83"/>
      <c r="DRT83"/>
      <c r="DRU83"/>
      <c r="DRV83"/>
      <c r="DRW83"/>
      <c r="DRX83"/>
      <c r="DRY83"/>
      <c r="DRZ83"/>
      <c r="DSA83"/>
      <c r="DSB83"/>
      <c r="DSC83"/>
      <c r="DSD83"/>
      <c r="DSE83"/>
      <c r="DSF83"/>
      <c r="DSG83"/>
      <c r="DSH83"/>
      <c r="DSI83"/>
      <c r="DSJ83"/>
      <c r="DSK83"/>
      <c r="DSL83"/>
      <c r="DSM83"/>
      <c r="DSN83"/>
      <c r="DSO83"/>
      <c r="DSP83"/>
      <c r="DSQ83"/>
      <c r="DSR83"/>
      <c r="DSS83"/>
      <c r="DST83"/>
      <c r="DSU83"/>
      <c r="DSV83"/>
      <c r="DSW83"/>
      <c r="DSX83"/>
      <c r="DSY83"/>
      <c r="DSZ83"/>
      <c r="DTA83"/>
      <c r="DTB83"/>
      <c r="DTC83"/>
      <c r="DTD83"/>
      <c r="DTE83"/>
      <c r="DTF83"/>
      <c r="DTG83"/>
      <c r="DTH83"/>
      <c r="DTI83"/>
      <c r="DTJ83"/>
      <c r="DTK83"/>
      <c r="DTL83"/>
      <c r="DTM83"/>
      <c r="DTN83"/>
      <c r="DTO83"/>
      <c r="DTP83"/>
      <c r="DTQ83"/>
      <c r="DTR83"/>
      <c r="DTS83"/>
      <c r="DTT83"/>
      <c r="DTU83"/>
      <c r="DTV83"/>
      <c r="DTW83"/>
      <c r="DTX83"/>
      <c r="DTY83"/>
      <c r="DTZ83"/>
      <c r="DUA83"/>
      <c r="DUB83"/>
      <c r="DUC83"/>
      <c r="DUD83"/>
      <c r="DUE83"/>
      <c r="DUF83"/>
      <c r="DUG83"/>
      <c r="DUH83"/>
      <c r="DUI83"/>
      <c r="DUJ83"/>
      <c r="DUK83"/>
      <c r="DUL83"/>
      <c r="DUM83"/>
      <c r="DUN83"/>
      <c r="DUO83"/>
      <c r="DUP83"/>
      <c r="DUQ83"/>
      <c r="DUR83"/>
      <c r="DUS83"/>
      <c r="DUT83"/>
      <c r="DUU83"/>
      <c r="DUV83"/>
      <c r="DUW83"/>
      <c r="DUX83"/>
      <c r="DUY83"/>
      <c r="DUZ83"/>
      <c r="DVA83"/>
      <c r="DVB83"/>
      <c r="DVC83"/>
      <c r="DVD83"/>
      <c r="DVE83"/>
      <c r="DVF83"/>
      <c r="DVG83"/>
      <c r="DVH83"/>
      <c r="DVI83"/>
      <c r="DVJ83"/>
      <c r="DVK83"/>
      <c r="DVL83"/>
      <c r="DVM83"/>
      <c r="DVN83"/>
      <c r="DVO83"/>
      <c r="DVP83"/>
      <c r="DVQ83"/>
      <c r="DVR83"/>
      <c r="DVS83"/>
      <c r="DVT83"/>
      <c r="DVU83"/>
      <c r="DVV83"/>
      <c r="DVW83"/>
      <c r="DVX83"/>
      <c r="DVY83"/>
      <c r="DVZ83"/>
      <c r="DWA83"/>
      <c r="DWB83"/>
      <c r="DWC83"/>
      <c r="DWD83"/>
      <c r="DWE83"/>
      <c r="DWF83"/>
      <c r="DWG83"/>
      <c r="DWH83"/>
      <c r="DWI83"/>
      <c r="DWJ83"/>
      <c r="DWK83"/>
      <c r="DWL83"/>
      <c r="DWM83"/>
      <c r="DWN83"/>
      <c r="DWO83"/>
      <c r="DWP83"/>
      <c r="DWQ83"/>
      <c r="DWR83"/>
      <c r="DWS83"/>
      <c r="DWT83"/>
      <c r="DWU83"/>
      <c r="DWV83"/>
      <c r="DWW83"/>
      <c r="DWX83"/>
      <c r="DWY83"/>
      <c r="DWZ83"/>
      <c r="DXA83"/>
      <c r="DXB83"/>
      <c r="DXC83"/>
      <c r="DXD83"/>
      <c r="DXE83"/>
      <c r="DXF83"/>
      <c r="DXG83"/>
      <c r="DXH83"/>
      <c r="DXI83"/>
      <c r="DXJ83"/>
      <c r="DXK83"/>
      <c r="DXL83"/>
      <c r="DXM83"/>
      <c r="DXN83"/>
      <c r="DXO83"/>
      <c r="DXP83"/>
      <c r="DXQ83"/>
      <c r="DXR83"/>
      <c r="DXS83"/>
      <c r="DXT83"/>
      <c r="DXU83"/>
      <c r="DXV83"/>
      <c r="DXW83"/>
      <c r="DXX83"/>
      <c r="DXY83"/>
      <c r="DXZ83"/>
      <c r="DYA83"/>
      <c r="DYB83"/>
      <c r="DYC83"/>
      <c r="DYD83"/>
      <c r="DYE83"/>
      <c r="DYF83"/>
      <c r="DYG83"/>
      <c r="DYH83"/>
      <c r="DYI83"/>
      <c r="DYJ83"/>
      <c r="DYK83"/>
      <c r="DYL83"/>
      <c r="DYM83"/>
      <c r="DYN83"/>
      <c r="DYO83"/>
      <c r="DYP83"/>
      <c r="DYQ83"/>
      <c r="DYR83"/>
      <c r="DYS83"/>
      <c r="DYT83"/>
      <c r="DYU83"/>
      <c r="DYV83"/>
      <c r="DYW83"/>
      <c r="DYX83"/>
      <c r="DYY83"/>
      <c r="DYZ83"/>
      <c r="DZA83"/>
      <c r="DZB83"/>
      <c r="DZC83"/>
      <c r="DZD83"/>
      <c r="DZE83"/>
      <c r="DZF83"/>
      <c r="DZG83"/>
      <c r="DZH83"/>
      <c r="DZI83"/>
      <c r="DZJ83"/>
      <c r="DZK83"/>
      <c r="DZL83"/>
      <c r="DZM83"/>
      <c r="DZN83"/>
      <c r="DZO83"/>
      <c r="DZP83"/>
      <c r="DZQ83"/>
      <c r="DZR83"/>
      <c r="DZS83"/>
      <c r="DZT83"/>
      <c r="DZU83"/>
      <c r="DZV83"/>
      <c r="DZW83"/>
      <c r="DZX83"/>
      <c r="DZY83"/>
      <c r="DZZ83"/>
      <c r="EAA83"/>
      <c r="EAB83"/>
      <c r="EAC83"/>
      <c r="EAD83"/>
      <c r="EAE83"/>
      <c r="EAF83"/>
      <c r="EAG83"/>
      <c r="EAH83"/>
      <c r="EAI83"/>
      <c r="EAJ83"/>
      <c r="EAK83"/>
      <c r="EAL83"/>
      <c r="EAM83"/>
      <c r="EAN83"/>
      <c r="EAO83"/>
      <c r="EAP83"/>
      <c r="EAQ83"/>
      <c r="EAR83"/>
      <c r="EAS83"/>
      <c r="EAT83"/>
      <c r="EAU83"/>
      <c r="EAV83"/>
      <c r="EAW83"/>
      <c r="EAX83"/>
      <c r="EAY83"/>
      <c r="EAZ83"/>
      <c r="EBA83"/>
      <c r="EBB83"/>
      <c r="EBC83"/>
      <c r="EBD83"/>
      <c r="EBE83"/>
      <c r="EBF83"/>
      <c r="EBG83"/>
      <c r="EBH83"/>
      <c r="EBI83"/>
      <c r="EBJ83"/>
      <c r="EBK83"/>
      <c r="EBL83"/>
      <c r="EBM83"/>
      <c r="EBN83"/>
      <c r="EBO83"/>
      <c r="EBP83"/>
      <c r="EBQ83"/>
      <c r="EBR83"/>
      <c r="EBS83"/>
      <c r="EBT83"/>
      <c r="EBU83"/>
      <c r="EBV83"/>
      <c r="EBW83"/>
      <c r="EBX83"/>
      <c r="EBY83"/>
      <c r="EBZ83"/>
      <c r="ECA83"/>
      <c r="ECB83"/>
      <c r="ECC83"/>
      <c r="ECD83"/>
      <c r="ECE83"/>
      <c r="ECF83"/>
      <c r="ECG83"/>
      <c r="ECH83"/>
      <c r="ECI83"/>
      <c r="ECJ83"/>
      <c r="ECK83"/>
      <c r="ECL83"/>
      <c r="ECM83"/>
      <c r="ECN83"/>
      <c r="ECO83"/>
      <c r="ECP83"/>
      <c r="ECQ83"/>
      <c r="ECR83"/>
      <c r="ECS83"/>
      <c r="ECT83"/>
      <c r="ECU83"/>
      <c r="ECV83"/>
      <c r="ECW83"/>
      <c r="ECX83"/>
      <c r="ECY83"/>
      <c r="ECZ83"/>
      <c r="EDA83"/>
      <c r="EDB83"/>
      <c r="EDC83"/>
      <c r="EDD83"/>
      <c r="EDE83"/>
      <c r="EDF83"/>
      <c r="EDG83"/>
      <c r="EDH83"/>
      <c r="EDI83"/>
      <c r="EDJ83"/>
      <c r="EDK83"/>
      <c r="EDL83"/>
      <c r="EDM83"/>
      <c r="EDN83"/>
      <c r="EDO83"/>
      <c r="EDP83"/>
      <c r="EDQ83"/>
      <c r="EDR83"/>
      <c r="EDS83"/>
      <c r="EDT83"/>
      <c r="EDU83"/>
      <c r="EDV83"/>
      <c r="EDW83"/>
      <c r="EDX83"/>
      <c r="EDY83"/>
      <c r="EDZ83"/>
      <c r="EEA83"/>
      <c r="EEB83"/>
      <c r="EEC83"/>
      <c r="EED83"/>
      <c r="EEE83"/>
      <c r="EEF83"/>
      <c r="EEG83"/>
      <c r="EEH83"/>
      <c r="EEI83"/>
      <c r="EEJ83"/>
      <c r="EEK83"/>
      <c r="EEL83"/>
      <c r="EEM83"/>
      <c r="EEN83"/>
      <c r="EEO83"/>
      <c r="EEP83"/>
      <c r="EEQ83"/>
      <c r="EER83"/>
      <c r="EES83"/>
      <c r="EET83"/>
      <c r="EEU83"/>
      <c r="EEV83"/>
      <c r="EEW83"/>
      <c r="EEX83"/>
      <c r="EEY83"/>
      <c r="EEZ83"/>
      <c r="EFA83"/>
      <c r="EFB83"/>
      <c r="EFC83"/>
      <c r="EFD83"/>
      <c r="EFE83"/>
      <c r="EFF83"/>
      <c r="EFG83"/>
      <c r="EFH83"/>
      <c r="EFI83"/>
      <c r="EFJ83"/>
      <c r="EFK83"/>
      <c r="EFL83"/>
      <c r="EFM83"/>
      <c r="EFN83"/>
      <c r="EFO83"/>
      <c r="EFP83"/>
      <c r="EFQ83"/>
      <c r="EFR83"/>
      <c r="EFS83"/>
      <c r="EFT83"/>
      <c r="EFU83"/>
      <c r="EFV83"/>
      <c r="EFW83"/>
      <c r="EFX83"/>
      <c r="EFY83"/>
      <c r="EFZ83"/>
      <c r="EGA83"/>
      <c r="EGB83"/>
      <c r="EGC83"/>
      <c r="EGD83"/>
      <c r="EGE83"/>
      <c r="EGF83"/>
      <c r="EGG83"/>
      <c r="EGH83"/>
      <c r="EGI83"/>
      <c r="EGJ83"/>
      <c r="EGK83"/>
      <c r="EGL83"/>
      <c r="EGM83"/>
      <c r="EGN83"/>
      <c r="EGO83"/>
      <c r="EGP83"/>
      <c r="EGQ83"/>
      <c r="EGR83"/>
      <c r="EGS83"/>
      <c r="EGT83"/>
      <c r="EGU83"/>
      <c r="EGV83"/>
      <c r="EGW83"/>
      <c r="EGX83"/>
      <c r="EGY83"/>
      <c r="EGZ83"/>
      <c r="EHA83"/>
      <c r="EHB83"/>
      <c r="EHC83"/>
      <c r="EHD83"/>
      <c r="EHE83"/>
      <c r="EHF83"/>
      <c r="EHG83"/>
      <c r="EHH83"/>
      <c r="EHI83"/>
      <c r="EHJ83"/>
      <c r="EHK83"/>
      <c r="EHL83"/>
      <c r="EHM83"/>
      <c r="EHN83"/>
      <c r="EHO83"/>
      <c r="EHP83"/>
      <c r="EHQ83"/>
      <c r="EHR83"/>
      <c r="EHS83"/>
      <c r="EHT83"/>
      <c r="EHU83"/>
      <c r="EHV83"/>
      <c r="EHW83"/>
      <c r="EHX83"/>
      <c r="EHY83"/>
      <c r="EHZ83"/>
      <c r="EIA83"/>
      <c r="EIB83"/>
      <c r="EIC83"/>
      <c r="EID83"/>
      <c r="EIE83"/>
      <c r="EIF83"/>
      <c r="EIG83"/>
      <c r="EIH83"/>
      <c r="EII83"/>
      <c r="EIJ83"/>
      <c r="EIK83"/>
      <c r="EIL83"/>
      <c r="EIM83"/>
      <c r="EIN83"/>
      <c r="EIO83"/>
      <c r="EIP83"/>
      <c r="EIQ83"/>
      <c r="EIR83"/>
      <c r="EIS83"/>
      <c r="EIT83"/>
      <c r="EIU83"/>
      <c r="EIV83"/>
      <c r="EIW83"/>
      <c r="EIX83"/>
      <c r="EIY83"/>
      <c r="EIZ83"/>
      <c r="EJA83"/>
      <c r="EJB83"/>
      <c r="EJC83"/>
      <c r="EJD83"/>
      <c r="EJE83"/>
      <c r="EJF83"/>
      <c r="EJG83"/>
      <c r="EJH83"/>
      <c r="EJI83"/>
      <c r="EJJ83"/>
      <c r="EJK83"/>
      <c r="EJL83"/>
      <c r="EJM83"/>
      <c r="EJN83"/>
      <c r="EJO83"/>
      <c r="EJP83"/>
      <c r="EJQ83"/>
      <c r="EJR83"/>
      <c r="EJS83"/>
      <c r="EJT83"/>
      <c r="EJU83"/>
      <c r="EJV83"/>
      <c r="EJW83"/>
      <c r="EJX83"/>
      <c r="EJY83"/>
      <c r="EJZ83"/>
      <c r="EKA83"/>
      <c r="EKB83"/>
      <c r="EKC83"/>
      <c r="EKD83"/>
      <c r="EKE83"/>
      <c r="EKF83"/>
      <c r="EKG83"/>
      <c r="EKH83"/>
      <c r="EKI83"/>
      <c r="EKJ83"/>
      <c r="EKK83"/>
      <c r="EKL83"/>
      <c r="EKM83"/>
      <c r="EKN83"/>
      <c r="EKO83"/>
      <c r="EKP83"/>
      <c r="EKQ83"/>
      <c r="EKR83"/>
      <c r="EKS83"/>
      <c r="EKT83"/>
      <c r="EKU83"/>
      <c r="EKV83"/>
      <c r="EKW83"/>
      <c r="EKX83"/>
      <c r="EKY83"/>
      <c r="EKZ83"/>
      <c r="ELA83"/>
      <c r="ELB83"/>
      <c r="ELC83"/>
      <c r="ELD83"/>
      <c r="ELE83"/>
      <c r="ELF83"/>
      <c r="ELG83"/>
      <c r="ELH83"/>
      <c r="ELI83"/>
      <c r="ELJ83"/>
      <c r="ELK83"/>
      <c r="ELL83"/>
      <c r="ELM83"/>
      <c r="ELN83"/>
      <c r="ELO83"/>
      <c r="ELP83"/>
      <c r="ELQ83"/>
      <c r="ELR83"/>
      <c r="ELS83"/>
      <c r="ELT83"/>
      <c r="ELU83"/>
      <c r="ELV83"/>
      <c r="ELW83"/>
      <c r="ELX83"/>
      <c r="ELY83"/>
      <c r="ELZ83"/>
      <c r="EMA83"/>
      <c r="EMB83"/>
      <c r="EMC83"/>
      <c r="EMD83"/>
      <c r="EME83"/>
      <c r="EMF83"/>
      <c r="EMG83"/>
      <c r="EMH83"/>
      <c r="EMI83"/>
      <c r="EMJ83"/>
      <c r="EMK83"/>
      <c r="EML83"/>
      <c r="EMM83"/>
      <c r="EMN83"/>
      <c r="EMO83"/>
      <c r="EMP83"/>
      <c r="EMQ83"/>
      <c r="EMR83"/>
      <c r="EMS83"/>
      <c r="EMT83"/>
      <c r="EMU83"/>
      <c r="EMV83"/>
      <c r="EMW83"/>
      <c r="EMX83"/>
      <c r="EMY83"/>
      <c r="EMZ83"/>
      <c r="ENA83"/>
      <c r="ENB83"/>
      <c r="ENC83"/>
      <c r="END83"/>
      <c r="ENE83"/>
      <c r="ENF83"/>
      <c r="ENG83"/>
      <c r="ENH83"/>
      <c r="ENI83"/>
      <c r="ENJ83"/>
      <c r="ENK83"/>
      <c r="ENL83"/>
      <c r="ENM83"/>
      <c r="ENN83"/>
      <c r="ENO83"/>
      <c r="ENP83"/>
      <c r="ENQ83"/>
      <c r="ENR83"/>
      <c r="ENS83"/>
      <c r="ENT83"/>
      <c r="ENU83"/>
      <c r="ENV83"/>
      <c r="ENW83"/>
      <c r="ENX83"/>
      <c r="ENY83"/>
      <c r="ENZ83"/>
      <c r="EOA83"/>
      <c r="EOB83"/>
      <c r="EOC83"/>
      <c r="EOD83"/>
      <c r="EOE83"/>
      <c r="EOF83"/>
      <c r="EOG83"/>
      <c r="EOH83"/>
      <c r="EOI83"/>
      <c r="EOJ83"/>
      <c r="EOK83"/>
      <c r="EOL83"/>
      <c r="EOM83"/>
      <c r="EON83"/>
      <c r="EOO83"/>
      <c r="EOP83"/>
      <c r="EOQ83"/>
      <c r="EOR83"/>
      <c r="EOS83"/>
      <c r="EOT83"/>
      <c r="EOU83"/>
      <c r="EOV83"/>
      <c r="EOW83"/>
      <c r="EOX83"/>
      <c r="EOY83"/>
      <c r="EOZ83"/>
      <c r="EPA83"/>
      <c r="EPB83"/>
      <c r="EPC83"/>
      <c r="EPD83"/>
      <c r="EPE83"/>
      <c r="EPF83"/>
      <c r="EPG83"/>
      <c r="EPH83"/>
      <c r="EPI83"/>
      <c r="EPJ83"/>
      <c r="EPK83"/>
      <c r="EPL83"/>
      <c r="EPM83"/>
      <c r="EPN83"/>
      <c r="EPO83"/>
      <c r="EPP83"/>
      <c r="EPQ83"/>
      <c r="EPR83"/>
      <c r="EPS83"/>
      <c r="EPT83"/>
      <c r="EPU83"/>
      <c r="EPV83"/>
      <c r="EPW83"/>
      <c r="EPX83"/>
      <c r="EPY83"/>
      <c r="EPZ83"/>
      <c r="EQA83"/>
      <c r="EQB83"/>
      <c r="EQC83"/>
      <c r="EQD83"/>
      <c r="EQE83"/>
      <c r="EQF83"/>
      <c r="EQG83"/>
      <c r="EQH83"/>
      <c r="EQI83"/>
      <c r="EQJ83"/>
      <c r="EQK83"/>
      <c r="EQL83"/>
      <c r="EQM83"/>
      <c r="EQN83"/>
      <c r="EQO83"/>
      <c r="EQP83"/>
      <c r="EQQ83"/>
      <c r="EQR83"/>
      <c r="EQS83"/>
      <c r="EQT83"/>
      <c r="EQU83"/>
      <c r="EQV83"/>
      <c r="EQW83"/>
      <c r="EQX83"/>
      <c r="EQY83"/>
      <c r="EQZ83"/>
      <c r="ERA83"/>
      <c r="ERB83"/>
      <c r="ERC83"/>
      <c r="ERD83"/>
      <c r="ERE83"/>
      <c r="ERF83"/>
      <c r="ERG83"/>
      <c r="ERH83"/>
      <c r="ERI83"/>
      <c r="ERJ83"/>
      <c r="ERK83"/>
      <c r="ERL83"/>
      <c r="ERM83"/>
      <c r="ERN83"/>
      <c r="ERO83"/>
      <c r="ERP83"/>
      <c r="ERQ83"/>
      <c r="ERR83"/>
      <c r="ERS83"/>
      <c r="ERT83"/>
      <c r="ERU83"/>
      <c r="ERV83"/>
      <c r="ERW83"/>
      <c r="ERX83"/>
      <c r="ERY83"/>
      <c r="ERZ83"/>
      <c r="ESA83"/>
      <c r="ESB83"/>
      <c r="ESC83"/>
      <c r="ESD83"/>
      <c r="ESE83"/>
      <c r="ESF83"/>
      <c r="ESG83"/>
      <c r="ESH83"/>
      <c r="ESI83"/>
      <c r="ESJ83"/>
      <c r="ESK83"/>
      <c r="ESL83"/>
      <c r="ESM83"/>
      <c r="ESN83"/>
      <c r="ESO83"/>
      <c r="ESP83"/>
      <c r="ESQ83"/>
      <c r="ESR83"/>
      <c r="ESS83"/>
      <c r="EST83"/>
      <c r="ESU83"/>
      <c r="ESV83"/>
      <c r="ESW83"/>
      <c r="ESX83"/>
      <c r="ESY83"/>
      <c r="ESZ83"/>
      <c r="ETA83"/>
      <c r="ETB83"/>
      <c r="ETC83"/>
      <c r="ETD83"/>
      <c r="ETE83"/>
      <c r="ETF83"/>
      <c r="ETG83"/>
      <c r="ETH83"/>
      <c r="ETI83"/>
      <c r="ETJ83"/>
      <c r="ETK83"/>
      <c r="ETL83"/>
      <c r="ETM83"/>
      <c r="ETN83"/>
      <c r="ETO83"/>
      <c r="ETP83"/>
      <c r="ETQ83"/>
      <c r="ETR83"/>
      <c r="ETS83"/>
      <c r="ETT83"/>
      <c r="ETU83"/>
      <c r="ETV83"/>
      <c r="ETW83"/>
      <c r="ETX83"/>
      <c r="ETY83"/>
      <c r="ETZ83"/>
      <c r="EUA83"/>
      <c r="EUB83"/>
      <c r="EUC83"/>
      <c r="EUD83"/>
      <c r="EUE83"/>
      <c r="EUF83"/>
      <c r="EUG83"/>
      <c r="EUH83"/>
      <c r="EUI83"/>
      <c r="EUJ83"/>
      <c r="EUK83"/>
      <c r="EUL83"/>
      <c r="EUM83"/>
      <c r="EUN83"/>
      <c r="EUO83"/>
      <c r="EUP83"/>
      <c r="EUQ83"/>
      <c r="EUR83"/>
      <c r="EUS83"/>
      <c r="EUT83"/>
      <c r="EUU83"/>
      <c r="EUV83"/>
      <c r="EUW83"/>
      <c r="EUX83"/>
      <c r="EUY83"/>
      <c r="EUZ83"/>
      <c r="EVA83"/>
      <c r="EVB83"/>
      <c r="EVC83"/>
      <c r="EVD83"/>
      <c r="EVE83"/>
      <c r="EVF83"/>
      <c r="EVG83"/>
      <c r="EVH83"/>
      <c r="EVI83"/>
      <c r="EVJ83"/>
      <c r="EVK83"/>
      <c r="EVL83"/>
      <c r="EVM83"/>
      <c r="EVN83"/>
      <c r="EVO83"/>
      <c r="EVP83"/>
      <c r="EVQ83"/>
      <c r="EVR83"/>
      <c r="EVS83"/>
      <c r="EVT83"/>
      <c r="EVU83"/>
      <c r="EVV83"/>
      <c r="EVW83"/>
      <c r="EVX83"/>
      <c r="EVY83"/>
      <c r="EVZ83"/>
      <c r="EWA83"/>
      <c r="EWB83"/>
      <c r="EWC83"/>
      <c r="EWD83"/>
      <c r="EWE83"/>
      <c r="EWF83"/>
      <c r="EWG83"/>
      <c r="EWH83"/>
      <c r="EWI83"/>
      <c r="EWJ83"/>
      <c r="EWK83"/>
      <c r="EWL83"/>
      <c r="EWM83"/>
      <c r="EWN83"/>
      <c r="EWO83"/>
      <c r="EWP83"/>
      <c r="EWQ83"/>
      <c r="EWR83"/>
      <c r="EWS83"/>
      <c r="EWT83"/>
      <c r="EWU83"/>
      <c r="EWV83"/>
      <c r="EWW83"/>
      <c r="EWX83"/>
      <c r="EWY83"/>
      <c r="EWZ83"/>
      <c r="EXA83"/>
      <c r="EXB83"/>
      <c r="EXC83"/>
      <c r="EXD83"/>
      <c r="EXE83"/>
      <c r="EXF83"/>
      <c r="EXG83"/>
      <c r="EXH83"/>
      <c r="EXI83"/>
      <c r="EXJ83"/>
      <c r="EXK83"/>
      <c r="EXL83"/>
      <c r="EXM83"/>
      <c r="EXN83"/>
      <c r="EXO83"/>
      <c r="EXP83"/>
      <c r="EXQ83"/>
      <c r="EXR83"/>
      <c r="EXS83"/>
      <c r="EXT83"/>
      <c r="EXU83"/>
      <c r="EXV83"/>
      <c r="EXW83"/>
      <c r="EXX83"/>
      <c r="EXY83"/>
      <c r="EXZ83"/>
      <c r="EYA83"/>
      <c r="EYB83"/>
      <c r="EYC83"/>
      <c r="EYD83"/>
      <c r="EYE83"/>
      <c r="EYF83"/>
      <c r="EYG83"/>
      <c r="EYH83"/>
      <c r="EYI83"/>
      <c r="EYJ83"/>
      <c r="EYK83"/>
      <c r="EYL83"/>
      <c r="EYM83"/>
      <c r="EYN83"/>
      <c r="EYO83"/>
      <c r="EYP83"/>
      <c r="EYQ83"/>
      <c r="EYR83"/>
      <c r="EYS83"/>
      <c r="EYT83"/>
      <c r="EYU83"/>
      <c r="EYV83"/>
      <c r="EYW83"/>
      <c r="EYX83"/>
      <c r="EYY83"/>
      <c r="EYZ83"/>
      <c r="EZA83"/>
      <c r="EZB83"/>
      <c r="EZC83"/>
      <c r="EZD83"/>
      <c r="EZE83"/>
      <c r="EZF83"/>
      <c r="EZG83"/>
      <c r="EZH83"/>
      <c r="EZI83"/>
      <c r="EZJ83"/>
      <c r="EZK83"/>
      <c r="EZL83"/>
      <c r="EZM83"/>
      <c r="EZN83"/>
      <c r="EZO83"/>
      <c r="EZP83"/>
      <c r="EZQ83"/>
      <c r="EZR83"/>
      <c r="EZS83"/>
      <c r="EZT83"/>
      <c r="EZU83"/>
      <c r="EZV83"/>
      <c r="EZW83"/>
      <c r="EZX83"/>
      <c r="EZY83"/>
      <c r="EZZ83"/>
      <c r="FAA83"/>
      <c r="FAB83"/>
      <c r="FAC83"/>
      <c r="FAD83"/>
      <c r="FAE83"/>
      <c r="FAF83"/>
      <c r="FAG83"/>
      <c r="FAH83"/>
      <c r="FAI83"/>
      <c r="FAJ83"/>
      <c r="FAK83"/>
      <c r="FAL83"/>
      <c r="FAM83"/>
      <c r="FAN83"/>
      <c r="FAO83"/>
      <c r="FAP83"/>
      <c r="FAQ83"/>
      <c r="FAR83"/>
      <c r="FAS83"/>
      <c r="FAT83"/>
      <c r="FAU83"/>
      <c r="FAV83"/>
      <c r="FAW83"/>
      <c r="FAX83"/>
      <c r="FAY83"/>
      <c r="FAZ83"/>
      <c r="FBA83"/>
      <c r="FBB83"/>
      <c r="FBC83"/>
      <c r="FBD83"/>
      <c r="FBE83"/>
      <c r="FBF83"/>
      <c r="FBG83"/>
      <c r="FBH83"/>
      <c r="FBI83"/>
      <c r="FBJ83"/>
      <c r="FBK83"/>
      <c r="FBL83"/>
      <c r="FBM83"/>
      <c r="FBN83"/>
      <c r="FBO83"/>
      <c r="FBP83"/>
      <c r="FBQ83"/>
      <c r="FBR83"/>
      <c r="FBS83"/>
      <c r="FBT83"/>
      <c r="FBU83"/>
      <c r="FBV83"/>
      <c r="FBW83"/>
      <c r="FBX83"/>
      <c r="FBY83"/>
      <c r="FBZ83"/>
      <c r="FCA83"/>
      <c r="FCB83"/>
      <c r="FCC83"/>
      <c r="FCD83"/>
      <c r="FCE83"/>
      <c r="FCF83"/>
      <c r="FCG83"/>
      <c r="FCH83"/>
      <c r="FCI83"/>
      <c r="FCJ83"/>
      <c r="FCK83"/>
      <c r="FCL83"/>
      <c r="FCM83"/>
      <c r="FCN83"/>
      <c r="FCO83"/>
      <c r="FCP83"/>
      <c r="FCQ83"/>
      <c r="FCR83"/>
      <c r="FCS83"/>
      <c r="FCT83"/>
      <c r="FCU83"/>
      <c r="FCV83"/>
      <c r="FCW83"/>
      <c r="FCX83"/>
      <c r="FCY83"/>
      <c r="FCZ83"/>
      <c r="FDA83"/>
      <c r="FDB83"/>
      <c r="FDC83"/>
      <c r="FDD83"/>
      <c r="FDE83"/>
      <c r="FDF83"/>
      <c r="FDG83"/>
      <c r="FDH83"/>
      <c r="FDI83"/>
      <c r="FDJ83"/>
      <c r="FDK83"/>
      <c r="FDL83"/>
      <c r="FDM83"/>
      <c r="FDN83"/>
      <c r="FDO83"/>
      <c r="FDP83"/>
      <c r="FDQ83"/>
      <c r="FDR83"/>
      <c r="FDS83"/>
      <c r="FDT83"/>
      <c r="FDU83"/>
      <c r="FDV83"/>
      <c r="FDW83"/>
      <c r="FDX83"/>
      <c r="FDY83"/>
      <c r="FDZ83"/>
      <c r="FEA83"/>
      <c r="FEB83"/>
      <c r="FEC83"/>
      <c r="FED83"/>
      <c r="FEE83"/>
      <c r="FEF83"/>
      <c r="FEG83"/>
      <c r="FEH83"/>
      <c r="FEI83"/>
      <c r="FEJ83"/>
      <c r="FEK83"/>
      <c r="FEL83"/>
      <c r="FEM83"/>
      <c r="FEN83"/>
      <c r="FEO83"/>
      <c r="FEP83"/>
      <c r="FEQ83"/>
      <c r="FER83"/>
      <c r="FES83"/>
      <c r="FET83"/>
      <c r="FEU83"/>
      <c r="FEV83"/>
      <c r="FEW83"/>
      <c r="FEX83"/>
      <c r="FEY83"/>
      <c r="FEZ83"/>
      <c r="FFA83"/>
      <c r="FFB83"/>
      <c r="FFC83"/>
      <c r="FFD83"/>
      <c r="FFE83"/>
      <c r="FFF83"/>
      <c r="FFG83"/>
      <c r="FFH83"/>
      <c r="FFI83"/>
      <c r="FFJ83"/>
      <c r="FFK83"/>
      <c r="FFL83"/>
      <c r="FFM83"/>
      <c r="FFN83"/>
      <c r="FFO83"/>
      <c r="FFP83"/>
      <c r="FFQ83"/>
      <c r="FFR83"/>
      <c r="FFS83"/>
      <c r="FFT83"/>
      <c r="FFU83"/>
      <c r="FFV83"/>
      <c r="FFW83"/>
      <c r="FFX83"/>
      <c r="FFY83"/>
      <c r="FFZ83"/>
      <c r="FGA83"/>
      <c r="FGB83"/>
      <c r="FGC83"/>
      <c r="FGD83"/>
      <c r="FGE83"/>
      <c r="FGF83"/>
      <c r="FGG83"/>
      <c r="FGH83"/>
      <c r="FGI83"/>
      <c r="FGJ83"/>
      <c r="FGK83"/>
      <c r="FGL83"/>
      <c r="FGM83"/>
      <c r="FGN83"/>
      <c r="FGO83"/>
      <c r="FGP83"/>
      <c r="FGQ83"/>
      <c r="FGR83"/>
      <c r="FGS83"/>
      <c r="FGT83"/>
      <c r="FGU83"/>
      <c r="FGV83"/>
      <c r="FGW83"/>
      <c r="FGX83"/>
      <c r="FGY83"/>
      <c r="FGZ83"/>
      <c r="FHA83"/>
      <c r="FHB83"/>
      <c r="FHC83"/>
      <c r="FHD83"/>
      <c r="FHE83"/>
      <c r="FHF83"/>
      <c r="FHG83"/>
      <c r="FHH83"/>
      <c r="FHI83"/>
      <c r="FHJ83"/>
      <c r="FHK83"/>
      <c r="FHL83"/>
      <c r="FHM83"/>
      <c r="FHN83"/>
      <c r="FHO83"/>
      <c r="FHP83"/>
      <c r="FHQ83"/>
      <c r="FHR83"/>
      <c r="FHS83"/>
      <c r="FHT83"/>
      <c r="FHU83"/>
      <c r="FHV83"/>
      <c r="FHW83"/>
      <c r="FHX83"/>
      <c r="FHY83"/>
      <c r="FHZ83"/>
      <c r="FIA83"/>
      <c r="FIB83"/>
      <c r="FIC83"/>
      <c r="FID83"/>
      <c r="FIE83"/>
      <c r="FIF83"/>
      <c r="FIG83"/>
      <c r="FIH83"/>
      <c r="FII83"/>
      <c r="FIJ83"/>
      <c r="FIK83"/>
      <c r="FIL83"/>
      <c r="FIM83"/>
      <c r="FIN83"/>
      <c r="FIO83"/>
      <c r="FIP83"/>
      <c r="FIQ83"/>
      <c r="FIR83"/>
      <c r="FIS83"/>
      <c r="FIT83"/>
      <c r="FIU83"/>
      <c r="FIV83"/>
      <c r="FIW83"/>
      <c r="FIX83"/>
      <c r="FIY83"/>
      <c r="FIZ83"/>
      <c r="FJA83"/>
      <c r="FJB83"/>
      <c r="FJC83"/>
      <c r="FJD83"/>
      <c r="FJE83"/>
      <c r="FJF83"/>
      <c r="FJG83"/>
      <c r="FJH83"/>
      <c r="FJI83"/>
      <c r="FJJ83"/>
      <c r="FJK83"/>
      <c r="FJL83"/>
      <c r="FJM83"/>
      <c r="FJN83"/>
      <c r="FJO83"/>
      <c r="FJP83"/>
      <c r="FJQ83"/>
      <c r="FJR83"/>
      <c r="FJS83"/>
      <c r="FJT83"/>
      <c r="FJU83"/>
      <c r="FJV83"/>
      <c r="FJW83"/>
      <c r="FJX83"/>
      <c r="FJY83"/>
      <c r="FJZ83"/>
      <c r="FKA83"/>
      <c r="FKB83"/>
      <c r="FKC83"/>
      <c r="FKD83"/>
      <c r="FKE83"/>
      <c r="FKF83"/>
      <c r="FKG83"/>
      <c r="FKH83"/>
      <c r="FKI83"/>
      <c r="FKJ83"/>
      <c r="FKK83"/>
      <c r="FKL83"/>
      <c r="FKM83"/>
      <c r="FKN83"/>
      <c r="FKO83"/>
      <c r="FKP83"/>
      <c r="FKQ83"/>
      <c r="FKR83"/>
      <c r="FKS83"/>
      <c r="FKT83"/>
      <c r="FKU83"/>
      <c r="FKV83"/>
      <c r="FKW83"/>
      <c r="FKX83"/>
      <c r="FKY83"/>
      <c r="FKZ83"/>
      <c r="FLA83"/>
      <c r="FLB83"/>
      <c r="FLC83"/>
      <c r="FLD83"/>
      <c r="FLE83"/>
      <c r="FLF83"/>
      <c r="FLG83"/>
      <c r="FLH83"/>
      <c r="FLI83"/>
      <c r="FLJ83"/>
      <c r="FLK83"/>
      <c r="FLL83"/>
      <c r="FLM83"/>
      <c r="FLN83"/>
      <c r="FLO83"/>
      <c r="FLP83"/>
      <c r="FLQ83"/>
      <c r="FLR83"/>
      <c r="FLS83"/>
      <c r="FLT83"/>
      <c r="FLU83"/>
      <c r="FLV83"/>
      <c r="FLW83"/>
      <c r="FLX83"/>
      <c r="FLY83"/>
      <c r="FLZ83"/>
      <c r="FMA83"/>
      <c r="FMB83"/>
      <c r="FMC83"/>
      <c r="FMD83"/>
      <c r="FME83"/>
      <c r="FMF83"/>
      <c r="FMG83"/>
      <c r="FMH83"/>
      <c r="FMI83"/>
      <c r="FMJ83"/>
      <c r="FMK83"/>
      <c r="FML83"/>
      <c r="FMM83"/>
      <c r="FMN83"/>
      <c r="FMO83"/>
      <c r="FMP83"/>
      <c r="FMQ83"/>
      <c r="FMR83"/>
      <c r="FMS83"/>
      <c r="FMT83"/>
      <c r="FMU83"/>
      <c r="FMV83"/>
      <c r="FMW83"/>
      <c r="FMX83"/>
      <c r="FMY83"/>
      <c r="FMZ83"/>
      <c r="FNA83"/>
      <c r="FNB83"/>
      <c r="FNC83"/>
      <c r="FND83"/>
      <c r="FNE83"/>
      <c r="FNF83"/>
      <c r="FNG83"/>
      <c r="FNH83"/>
      <c r="FNI83"/>
      <c r="FNJ83"/>
      <c r="FNK83"/>
      <c r="FNL83"/>
      <c r="FNM83"/>
      <c r="FNN83"/>
      <c r="FNO83"/>
      <c r="FNP83"/>
      <c r="FNQ83"/>
      <c r="FNR83"/>
      <c r="FNS83"/>
      <c r="FNT83"/>
      <c r="FNU83"/>
      <c r="FNV83"/>
      <c r="FNW83"/>
      <c r="FNX83"/>
      <c r="FNY83"/>
      <c r="FNZ83"/>
      <c r="FOA83"/>
      <c r="FOB83"/>
      <c r="FOC83"/>
      <c r="FOD83"/>
      <c r="FOE83"/>
      <c r="FOF83"/>
      <c r="FOG83"/>
      <c r="FOH83"/>
      <c r="FOI83"/>
      <c r="FOJ83"/>
      <c r="FOK83"/>
      <c r="FOL83"/>
      <c r="FOM83"/>
      <c r="FON83"/>
      <c r="FOO83"/>
      <c r="FOP83"/>
      <c r="FOQ83"/>
      <c r="FOR83"/>
      <c r="FOS83"/>
      <c r="FOT83"/>
      <c r="FOU83"/>
      <c r="FOV83"/>
      <c r="FOW83"/>
      <c r="FOX83"/>
      <c r="FOY83"/>
      <c r="FOZ83"/>
      <c r="FPA83"/>
      <c r="FPB83"/>
      <c r="FPC83"/>
      <c r="FPD83"/>
      <c r="FPE83"/>
      <c r="FPF83"/>
      <c r="FPG83"/>
      <c r="FPH83"/>
      <c r="FPI83"/>
      <c r="FPJ83"/>
      <c r="FPK83"/>
      <c r="FPL83"/>
      <c r="FPM83"/>
      <c r="FPN83"/>
      <c r="FPO83"/>
      <c r="FPP83"/>
      <c r="FPQ83"/>
      <c r="FPR83"/>
      <c r="FPS83"/>
      <c r="FPT83"/>
      <c r="FPU83"/>
      <c r="FPV83"/>
      <c r="FPW83"/>
      <c r="FPX83"/>
      <c r="FPY83"/>
      <c r="FPZ83"/>
      <c r="FQA83"/>
      <c r="FQB83"/>
      <c r="FQC83"/>
      <c r="FQD83"/>
      <c r="FQE83"/>
      <c r="FQF83"/>
      <c r="FQG83"/>
      <c r="FQH83"/>
      <c r="FQI83"/>
      <c r="FQJ83"/>
      <c r="FQK83"/>
      <c r="FQL83"/>
      <c r="FQM83"/>
      <c r="FQN83"/>
      <c r="FQO83"/>
      <c r="FQP83"/>
      <c r="FQQ83"/>
      <c r="FQR83"/>
      <c r="FQS83"/>
      <c r="FQT83"/>
      <c r="FQU83"/>
      <c r="FQV83"/>
      <c r="FQW83"/>
      <c r="FQX83"/>
      <c r="FQY83"/>
      <c r="FQZ83"/>
      <c r="FRA83"/>
      <c r="FRB83"/>
      <c r="FRC83"/>
      <c r="FRD83"/>
      <c r="FRE83"/>
      <c r="FRF83"/>
      <c r="FRG83"/>
      <c r="FRH83"/>
      <c r="FRI83"/>
      <c r="FRJ83"/>
      <c r="FRK83"/>
      <c r="FRL83"/>
      <c r="FRM83"/>
      <c r="FRN83"/>
      <c r="FRO83"/>
      <c r="FRP83"/>
      <c r="FRQ83"/>
      <c r="FRR83"/>
      <c r="FRS83"/>
      <c r="FRT83"/>
      <c r="FRU83"/>
      <c r="FRV83"/>
      <c r="FRW83"/>
      <c r="FRX83"/>
      <c r="FRY83"/>
      <c r="FRZ83"/>
      <c r="FSA83"/>
      <c r="FSB83"/>
      <c r="FSC83"/>
      <c r="FSD83"/>
      <c r="FSE83"/>
      <c r="FSF83"/>
      <c r="FSG83"/>
      <c r="FSH83"/>
      <c r="FSI83"/>
      <c r="FSJ83"/>
      <c r="FSK83"/>
      <c r="FSL83"/>
      <c r="FSM83"/>
      <c r="FSN83"/>
      <c r="FSO83"/>
      <c r="FSP83"/>
      <c r="FSQ83"/>
      <c r="FSR83"/>
      <c r="FSS83"/>
      <c r="FST83"/>
      <c r="FSU83"/>
      <c r="FSV83"/>
      <c r="FSW83"/>
      <c r="FSX83"/>
      <c r="FSY83"/>
      <c r="FSZ83"/>
      <c r="FTA83"/>
      <c r="FTB83"/>
      <c r="FTC83"/>
      <c r="FTD83"/>
      <c r="FTE83"/>
      <c r="FTF83"/>
      <c r="FTG83"/>
      <c r="FTH83"/>
      <c r="FTI83"/>
      <c r="FTJ83"/>
      <c r="FTK83"/>
      <c r="FTL83"/>
      <c r="FTM83"/>
      <c r="FTN83"/>
      <c r="FTO83"/>
      <c r="FTP83"/>
      <c r="FTQ83"/>
      <c r="FTR83"/>
      <c r="FTS83"/>
      <c r="FTT83"/>
      <c r="FTU83"/>
      <c r="FTV83"/>
      <c r="FTW83"/>
      <c r="FTX83"/>
      <c r="FTY83"/>
      <c r="FTZ83"/>
      <c r="FUA83"/>
      <c r="FUB83"/>
      <c r="FUC83"/>
      <c r="FUD83"/>
      <c r="FUE83"/>
      <c r="FUF83"/>
      <c r="FUG83"/>
      <c r="FUH83"/>
      <c r="FUI83"/>
      <c r="FUJ83"/>
      <c r="FUK83"/>
      <c r="FUL83"/>
      <c r="FUM83"/>
      <c r="FUN83"/>
      <c r="FUO83"/>
      <c r="FUP83"/>
      <c r="FUQ83"/>
      <c r="FUR83"/>
      <c r="FUS83"/>
      <c r="FUT83"/>
      <c r="FUU83"/>
      <c r="FUV83"/>
      <c r="FUW83"/>
      <c r="FUX83"/>
      <c r="FUY83"/>
      <c r="FUZ83"/>
      <c r="FVA83"/>
      <c r="FVB83"/>
      <c r="FVC83"/>
      <c r="FVD83"/>
      <c r="FVE83"/>
      <c r="FVF83"/>
      <c r="FVG83"/>
      <c r="FVH83"/>
      <c r="FVI83"/>
      <c r="FVJ83"/>
      <c r="FVK83"/>
      <c r="FVL83"/>
      <c r="FVM83"/>
      <c r="FVN83"/>
      <c r="FVO83"/>
      <c r="FVP83"/>
      <c r="FVQ83"/>
      <c r="FVR83"/>
      <c r="FVS83"/>
      <c r="FVT83"/>
      <c r="FVU83"/>
      <c r="FVV83"/>
      <c r="FVW83"/>
      <c r="FVX83"/>
      <c r="FVY83"/>
      <c r="FVZ83"/>
      <c r="FWA83"/>
      <c r="FWB83"/>
      <c r="FWC83"/>
      <c r="FWD83"/>
      <c r="FWE83"/>
      <c r="FWF83"/>
      <c r="FWG83"/>
      <c r="FWH83"/>
      <c r="FWI83"/>
      <c r="FWJ83"/>
      <c r="FWK83"/>
      <c r="FWL83"/>
      <c r="FWM83"/>
      <c r="FWN83"/>
      <c r="FWO83"/>
      <c r="FWP83"/>
      <c r="FWQ83"/>
      <c r="FWR83"/>
      <c r="FWS83"/>
      <c r="FWT83"/>
      <c r="FWU83"/>
      <c r="FWV83"/>
      <c r="FWW83"/>
      <c r="FWX83"/>
      <c r="FWY83"/>
      <c r="FWZ83"/>
      <c r="FXA83"/>
      <c r="FXB83"/>
      <c r="FXC83"/>
      <c r="FXD83"/>
      <c r="FXE83"/>
      <c r="FXF83"/>
      <c r="FXG83"/>
      <c r="FXH83"/>
      <c r="FXI83"/>
      <c r="FXJ83"/>
      <c r="FXK83"/>
      <c r="FXL83"/>
      <c r="FXM83"/>
      <c r="FXN83"/>
      <c r="FXO83"/>
      <c r="FXP83"/>
      <c r="FXQ83"/>
      <c r="FXR83"/>
      <c r="FXS83"/>
      <c r="FXT83"/>
      <c r="FXU83"/>
      <c r="FXV83"/>
      <c r="FXW83"/>
      <c r="FXX83"/>
      <c r="FXY83"/>
      <c r="FXZ83"/>
      <c r="FYA83"/>
      <c r="FYB83"/>
      <c r="FYC83"/>
      <c r="FYD83"/>
      <c r="FYE83"/>
      <c r="FYF83"/>
      <c r="FYG83"/>
      <c r="FYH83"/>
      <c r="FYI83"/>
      <c r="FYJ83"/>
      <c r="FYK83"/>
      <c r="FYL83"/>
      <c r="FYM83"/>
      <c r="FYN83"/>
      <c r="FYO83"/>
      <c r="FYP83"/>
      <c r="FYQ83"/>
      <c r="FYR83"/>
      <c r="FYS83"/>
      <c r="FYT83"/>
      <c r="FYU83"/>
      <c r="FYV83"/>
      <c r="FYW83"/>
      <c r="FYX83"/>
      <c r="FYY83"/>
      <c r="FYZ83"/>
      <c r="FZA83"/>
      <c r="FZB83"/>
      <c r="FZC83"/>
      <c r="FZD83"/>
      <c r="FZE83"/>
      <c r="FZF83"/>
      <c r="FZG83"/>
      <c r="FZH83"/>
      <c r="FZI83"/>
      <c r="FZJ83"/>
      <c r="FZK83"/>
      <c r="FZL83"/>
      <c r="FZM83"/>
      <c r="FZN83"/>
      <c r="FZO83"/>
      <c r="FZP83"/>
      <c r="FZQ83"/>
      <c r="FZR83"/>
      <c r="FZS83"/>
      <c r="FZT83"/>
      <c r="FZU83"/>
      <c r="FZV83"/>
      <c r="FZW83"/>
      <c r="FZX83"/>
      <c r="FZY83"/>
      <c r="FZZ83"/>
      <c r="GAA83"/>
      <c r="GAB83"/>
      <c r="GAC83"/>
      <c r="GAD83"/>
      <c r="GAE83"/>
      <c r="GAF83"/>
      <c r="GAG83"/>
      <c r="GAH83"/>
      <c r="GAI83"/>
      <c r="GAJ83"/>
      <c r="GAK83"/>
      <c r="GAL83"/>
      <c r="GAM83"/>
      <c r="GAN83"/>
      <c r="GAO83"/>
      <c r="GAP83"/>
      <c r="GAQ83"/>
      <c r="GAR83"/>
      <c r="GAS83"/>
      <c r="GAT83"/>
      <c r="GAU83"/>
      <c r="GAV83"/>
      <c r="GAW83"/>
      <c r="GAX83"/>
      <c r="GAY83"/>
      <c r="GAZ83"/>
      <c r="GBA83"/>
      <c r="GBB83"/>
      <c r="GBC83"/>
      <c r="GBD83"/>
      <c r="GBE83"/>
      <c r="GBF83"/>
      <c r="GBG83"/>
      <c r="GBH83"/>
      <c r="GBI83"/>
      <c r="GBJ83"/>
      <c r="GBK83"/>
      <c r="GBL83"/>
      <c r="GBM83"/>
      <c r="GBN83"/>
      <c r="GBO83"/>
      <c r="GBP83"/>
      <c r="GBQ83"/>
      <c r="GBR83"/>
      <c r="GBS83"/>
      <c r="GBT83"/>
      <c r="GBU83"/>
      <c r="GBV83"/>
      <c r="GBW83"/>
      <c r="GBX83"/>
      <c r="GBY83"/>
      <c r="GBZ83"/>
      <c r="GCA83"/>
      <c r="GCB83"/>
      <c r="GCC83"/>
      <c r="GCD83"/>
      <c r="GCE83"/>
      <c r="GCF83"/>
      <c r="GCG83"/>
      <c r="GCH83"/>
      <c r="GCI83"/>
      <c r="GCJ83"/>
      <c r="GCK83"/>
      <c r="GCL83"/>
      <c r="GCM83"/>
      <c r="GCN83"/>
      <c r="GCO83"/>
      <c r="GCP83"/>
      <c r="GCQ83"/>
      <c r="GCR83"/>
      <c r="GCS83"/>
      <c r="GCT83"/>
      <c r="GCU83"/>
      <c r="GCV83"/>
      <c r="GCW83"/>
      <c r="GCX83"/>
      <c r="GCY83"/>
      <c r="GCZ83"/>
      <c r="GDA83"/>
      <c r="GDB83"/>
      <c r="GDC83"/>
      <c r="GDD83"/>
      <c r="GDE83"/>
      <c r="GDF83"/>
      <c r="GDG83"/>
      <c r="GDH83"/>
      <c r="GDI83"/>
      <c r="GDJ83"/>
      <c r="GDK83"/>
      <c r="GDL83"/>
      <c r="GDM83"/>
      <c r="GDN83"/>
      <c r="GDO83"/>
      <c r="GDP83"/>
      <c r="GDQ83"/>
      <c r="GDR83"/>
      <c r="GDS83"/>
      <c r="GDT83"/>
      <c r="GDU83"/>
      <c r="GDV83"/>
      <c r="GDW83"/>
      <c r="GDX83"/>
      <c r="GDY83"/>
      <c r="GDZ83"/>
      <c r="GEA83"/>
      <c r="GEB83"/>
      <c r="GEC83"/>
      <c r="GED83"/>
      <c r="GEE83"/>
      <c r="GEF83"/>
      <c r="GEG83"/>
      <c r="GEH83"/>
      <c r="GEI83"/>
      <c r="GEJ83"/>
      <c r="GEK83"/>
      <c r="GEL83"/>
      <c r="GEM83"/>
      <c r="GEN83"/>
      <c r="GEO83"/>
      <c r="GEP83"/>
      <c r="GEQ83"/>
      <c r="GER83"/>
      <c r="GES83"/>
      <c r="GET83"/>
      <c r="GEU83"/>
      <c r="GEV83"/>
      <c r="GEW83"/>
      <c r="GEX83"/>
      <c r="GEY83"/>
      <c r="GEZ83"/>
      <c r="GFA83"/>
      <c r="GFB83"/>
      <c r="GFC83"/>
      <c r="GFD83"/>
      <c r="GFE83"/>
      <c r="GFF83"/>
      <c r="GFG83"/>
      <c r="GFH83"/>
      <c r="GFI83"/>
      <c r="GFJ83"/>
      <c r="GFK83"/>
      <c r="GFL83"/>
      <c r="GFM83"/>
      <c r="GFN83"/>
      <c r="GFO83"/>
      <c r="GFP83"/>
      <c r="GFQ83"/>
      <c r="GFR83"/>
      <c r="GFS83"/>
      <c r="GFT83"/>
      <c r="GFU83"/>
      <c r="GFV83"/>
      <c r="GFW83"/>
      <c r="GFX83"/>
      <c r="GFY83"/>
      <c r="GFZ83"/>
      <c r="GGA83"/>
      <c r="GGB83"/>
      <c r="GGC83"/>
      <c r="GGD83"/>
      <c r="GGE83"/>
      <c r="GGF83"/>
      <c r="GGG83"/>
      <c r="GGH83"/>
      <c r="GGI83"/>
      <c r="GGJ83"/>
      <c r="GGK83"/>
      <c r="GGL83"/>
      <c r="GGM83"/>
      <c r="GGN83"/>
      <c r="GGO83"/>
      <c r="GGP83"/>
      <c r="GGQ83"/>
      <c r="GGR83"/>
      <c r="GGS83"/>
      <c r="GGT83"/>
      <c r="GGU83"/>
      <c r="GGV83"/>
      <c r="GGW83"/>
      <c r="GGX83"/>
      <c r="GGY83"/>
      <c r="GGZ83"/>
      <c r="GHA83"/>
      <c r="GHB83"/>
      <c r="GHC83"/>
      <c r="GHD83"/>
      <c r="GHE83"/>
      <c r="GHF83"/>
      <c r="GHG83"/>
      <c r="GHH83"/>
      <c r="GHI83"/>
      <c r="GHJ83"/>
      <c r="GHK83"/>
      <c r="GHL83"/>
      <c r="GHM83"/>
      <c r="GHN83"/>
      <c r="GHO83"/>
      <c r="GHP83"/>
      <c r="GHQ83"/>
      <c r="GHR83"/>
      <c r="GHS83"/>
      <c r="GHT83"/>
      <c r="GHU83"/>
      <c r="GHV83"/>
      <c r="GHW83"/>
      <c r="GHX83"/>
      <c r="GHY83"/>
      <c r="GHZ83"/>
      <c r="GIA83"/>
      <c r="GIB83"/>
      <c r="GIC83"/>
      <c r="GID83"/>
      <c r="GIE83"/>
      <c r="GIF83"/>
      <c r="GIG83"/>
      <c r="GIH83"/>
      <c r="GII83"/>
      <c r="GIJ83"/>
      <c r="GIK83"/>
      <c r="GIL83"/>
      <c r="GIM83"/>
      <c r="GIN83"/>
      <c r="GIO83"/>
      <c r="GIP83"/>
      <c r="GIQ83"/>
      <c r="GIR83"/>
      <c r="GIS83"/>
      <c r="GIT83"/>
      <c r="GIU83"/>
      <c r="GIV83"/>
      <c r="GIW83"/>
      <c r="GIX83"/>
      <c r="GIY83"/>
      <c r="GIZ83"/>
      <c r="GJA83"/>
      <c r="GJB83"/>
      <c r="GJC83"/>
      <c r="GJD83"/>
      <c r="GJE83"/>
      <c r="GJF83"/>
      <c r="GJG83"/>
      <c r="GJH83"/>
      <c r="GJI83"/>
      <c r="GJJ83"/>
      <c r="GJK83"/>
      <c r="GJL83"/>
      <c r="GJM83"/>
      <c r="GJN83"/>
      <c r="GJO83"/>
      <c r="GJP83"/>
      <c r="GJQ83"/>
      <c r="GJR83"/>
      <c r="GJS83"/>
      <c r="GJT83"/>
      <c r="GJU83"/>
      <c r="GJV83"/>
      <c r="GJW83"/>
      <c r="GJX83"/>
      <c r="GJY83"/>
      <c r="GJZ83"/>
      <c r="GKA83"/>
      <c r="GKB83"/>
      <c r="GKC83"/>
      <c r="GKD83"/>
      <c r="GKE83"/>
      <c r="GKF83"/>
      <c r="GKG83"/>
      <c r="GKH83"/>
      <c r="GKI83"/>
      <c r="GKJ83"/>
      <c r="GKK83"/>
      <c r="GKL83"/>
      <c r="GKM83"/>
      <c r="GKN83"/>
      <c r="GKO83"/>
      <c r="GKP83"/>
      <c r="GKQ83"/>
      <c r="GKR83"/>
      <c r="GKS83"/>
      <c r="GKT83"/>
      <c r="GKU83"/>
      <c r="GKV83"/>
      <c r="GKW83"/>
      <c r="GKX83"/>
      <c r="GKY83"/>
      <c r="GKZ83"/>
      <c r="GLA83"/>
      <c r="GLB83"/>
      <c r="GLC83"/>
      <c r="GLD83"/>
      <c r="GLE83"/>
      <c r="GLF83"/>
      <c r="GLG83"/>
      <c r="GLH83"/>
      <c r="GLI83"/>
      <c r="GLJ83"/>
      <c r="GLK83"/>
      <c r="GLL83"/>
      <c r="GLM83"/>
      <c r="GLN83"/>
      <c r="GLO83"/>
      <c r="GLP83"/>
      <c r="GLQ83"/>
      <c r="GLR83"/>
      <c r="GLS83"/>
      <c r="GLT83"/>
      <c r="GLU83"/>
      <c r="GLV83"/>
      <c r="GLW83"/>
      <c r="GLX83"/>
      <c r="GLY83"/>
      <c r="GLZ83"/>
      <c r="GMA83"/>
      <c r="GMB83"/>
      <c r="GMC83"/>
      <c r="GMD83"/>
      <c r="GME83"/>
      <c r="GMF83"/>
      <c r="GMG83"/>
      <c r="GMH83"/>
      <c r="GMI83"/>
      <c r="GMJ83"/>
      <c r="GMK83"/>
      <c r="GML83"/>
      <c r="GMM83"/>
      <c r="GMN83"/>
      <c r="GMO83"/>
      <c r="GMP83"/>
      <c r="GMQ83"/>
      <c r="GMR83"/>
      <c r="GMS83"/>
      <c r="GMT83"/>
      <c r="GMU83"/>
      <c r="GMV83"/>
      <c r="GMW83"/>
      <c r="GMX83"/>
      <c r="GMY83"/>
      <c r="GMZ83"/>
      <c r="GNA83"/>
      <c r="GNB83"/>
      <c r="GNC83"/>
      <c r="GND83"/>
      <c r="GNE83"/>
      <c r="GNF83"/>
      <c r="GNG83"/>
      <c r="GNH83"/>
      <c r="GNI83"/>
      <c r="GNJ83"/>
      <c r="GNK83"/>
      <c r="GNL83"/>
      <c r="GNM83"/>
      <c r="GNN83"/>
      <c r="GNO83"/>
      <c r="GNP83"/>
      <c r="GNQ83"/>
      <c r="GNR83"/>
      <c r="GNS83"/>
      <c r="GNT83"/>
      <c r="GNU83"/>
      <c r="GNV83"/>
      <c r="GNW83"/>
      <c r="GNX83"/>
      <c r="GNY83"/>
      <c r="GNZ83"/>
      <c r="GOA83"/>
      <c r="GOB83"/>
      <c r="GOC83"/>
      <c r="GOD83"/>
      <c r="GOE83"/>
      <c r="GOF83"/>
      <c r="GOG83"/>
      <c r="GOH83"/>
      <c r="GOI83"/>
      <c r="GOJ83"/>
      <c r="GOK83"/>
      <c r="GOL83"/>
      <c r="GOM83"/>
      <c r="GON83"/>
      <c r="GOO83"/>
      <c r="GOP83"/>
      <c r="GOQ83"/>
      <c r="GOR83"/>
      <c r="GOS83"/>
      <c r="GOT83"/>
      <c r="GOU83"/>
      <c r="GOV83"/>
      <c r="GOW83"/>
      <c r="GOX83"/>
      <c r="GOY83"/>
      <c r="GOZ83"/>
      <c r="GPA83"/>
      <c r="GPB83"/>
      <c r="GPC83"/>
      <c r="GPD83"/>
      <c r="GPE83"/>
      <c r="GPF83"/>
      <c r="GPG83"/>
      <c r="GPH83"/>
      <c r="GPI83"/>
      <c r="GPJ83"/>
      <c r="GPK83"/>
      <c r="GPL83"/>
      <c r="GPM83"/>
      <c r="GPN83"/>
      <c r="GPO83"/>
      <c r="GPP83"/>
      <c r="GPQ83"/>
      <c r="GPR83"/>
      <c r="GPS83"/>
      <c r="GPT83"/>
      <c r="GPU83"/>
      <c r="GPV83"/>
      <c r="GPW83"/>
      <c r="GPX83"/>
      <c r="GPY83"/>
      <c r="GPZ83"/>
      <c r="GQA83"/>
      <c r="GQB83"/>
      <c r="GQC83"/>
      <c r="GQD83"/>
      <c r="GQE83"/>
      <c r="GQF83"/>
      <c r="GQG83"/>
      <c r="GQH83"/>
      <c r="GQI83"/>
      <c r="GQJ83"/>
      <c r="GQK83"/>
      <c r="GQL83"/>
      <c r="GQM83"/>
      <c r="GQN83"/>
      <c r="GQO83"/>
      <c r="GQP83"/>
      <c r="GQQ83"/>
      <c r="GQR83"/>
      <c r="GQS83"/>
      <c r="GQT83"/>
      <c r="GQU83"/>
      <c r="GQV83"/>
      <c r="GQW83"/>
      <c r="GQX83"/>
      <c r="GQY83"/>
      <c r="GQZ83"/>
      <c r="GRA83"/>
      <c r="GRB83"/>
      <c r="GRC83"/>
      <c r="GRD83"/>
      <c r="GRE83"/>
      <c r="GRF83"/>
      <c r="GRG83"/>
      <c r="GRH83"/>
      <c r="GRI83"/>
      <c r="GRJ83"/>
      <c r="GRK83"/>
      <c r="GRL83"/>
      <c r="GRM83"/>
      <c r="GRN83"/>
      <c r="GRO83"/>
      <c r="GRP83"/>
      <c r="GRQ83"/>
      <c r="GRR83"/>
      <c r="GRS83"/>
      <c r="GRT83"/>
      <c r="GRU83"/>
      <c r="GRV83"/>
      <c r="GRW83"/>
      <c r="GRX83"/>
      <c r="GRY83"/>
      <c r="GRZ83"/>
      <c r="GSA83"/>
      <c r="GSB83"/>
      <c r="GSC83"/>
      <c r="GSD83"/>
      <c r="GSE83"/>
      <c r="GSF83"/>
      <c r="GSG83"/>
      <c r="GSH83"/>
      <c r="GSI83"/>
      <c r="GSJ83"/>
      <c r="GSK83"/>
      <c r="GSL83"/>
      <c r="GSM83"/>
      <c r="GSN83"/>
      <c r="GSO83"/>
      <c r="GSP83"/>
      <c r="GSQ83"/>
      <c r="GSR83"/>
      <c r="GSS83"/>
      <c r="GST83"/>
      <c r="GSU83"/>
      <c r="GSV83"/>
      <c r="GSW83"/>
      <c r="GSX83"/>
      <c r="GSY83"/>
      <c r="GSZ83"/>
      <c r="GTA83"/>
      <c r="GTB83"/>
      <c r="GTC83"/>
      <c r="GTD83"/>
      <c r="GTE83"/>
      <c r="GTF83"/>
      <c r="GTG83"/>
      <c r="GTH83"/>
      <c r="GTI83"/>
      <c r="GTJ83"/>
      <c r="GTK83"/>
      <c r="GTL83"/>
      <c r="GTM83"/>
      <c r="GTN83"/>
      <c r="GTO83"/>
      <c r="GTP83"/>
      <c r="GTQ83"/>
      <c r="GTR83"/>
      <c r="GTS83"/>
      <c r="GTT83"/>
      <c r="GTU83"/>
      <c r="GTV83"/>
      <c r="GTW83"/>
      <c r="GTX83"/>
      <c r="GTY83"/>
      <c r="GTZ83"/>
      <c r="GUA83"/>
      <c r="GUB83"/>
      <c r="GUC83"/>
      <c r="GUD83"/>
      <c r="GUE83"/>
      <c r="GUF83"/>
      <c r="GUG83"/>
      <c r="GUH83"/>
      <c r="GUI83"/>
      <c r="GUJ83"/>
      <c r="GUK83"/>
      <c r="GUL83"/>
      <c r="GUM83"/>
      <c r="GUN83"/>
      <c r="GUO83"/>
      <c r="GUP83"/>
      <c r="GUQ83"/>
      <c r="GUR83"/>
      <c r="GUS83"/>
      <c r="GUT83"/>
      <c r="GUU83"/>
      <c r="GUV83"/>
      <c r="GUW83"/>
      <c r="GUX83"/>
      <c r="GUY83"/>
      <c r="GUZ83"/>
      <c r="GVA83"/>
      <c r="GVB83"/>
      <c r="GVC83"/>
      <c r="GVD83"/>
      <c r="GVE83"/>
      <c r="GVF83"/>
      <c r="GVG83"/>
      <c r="GVH83"/>
      <c r="GVI83"/>
      <c r="GVJ83"/>
      <c r="GVK83"/>
      <c r="GVL83"/>
      <c r="GVM83"/>
      <c r="GVN83"/>
      <c r="GVO83"/>
      <c r="GVP83"/>
      <c r="GVQ83"/>
      <c r="GVR83"/>
      <c r="GVS83"/>
      <c r="GVT83"/>
      <c r="GVU83"/>
      <c r="GVV83"/>
      <c r="GVW83"/>
      <c r="GVX83"/>
      <c r="GVY83"/>
      <c r="GVZ83"/>
      <c r="GWA83"/>
      <c r="GWB83"/>
      <c r="GWC83"/>
      <c r="GWD83"/>
      <c r="GWE83"/>
      <c r="GWF83"/>
      <c r="GWG83"/>
      <c r="GWH83"/>
      <c r="GWI83"/>
      <c r="GWJ83"/>
      <c r="GWK83"/>
      <c r="GWL83"/>
      <c r="GWM83"/>
      <c r="GWN83"/>
      <c r="GWO83"/>
      <c r="GWP83"/>
      <c r="GWQ83"/>
      <c r="GWR83"/>
      <c r="GWS83"/>
      <c r="GWT83"/>
      <c r="GWU83"/>
      <c r="GWV83"/>
      <c r="GWW83"/>
      <c r="GWX83"/>
      <c r="GWY83"/>
      <c r="GWZ83"/>
      <c r="GXA83"/>
      <c r="GXB83"/>
      <c r="GXC83"/>
      <c r="GXD83"/>
      <c r="GXE83"/>
      <c r="GXF83"/>
      <c r="GXG83"/>
      <c r="GXH83"/>
      <c r="GXI83"/>
      <c r="GXJ83"/>
      <c r="GXK83"/>
      <c r="GXL83"/>
      <c r="GXM83"/>
      <c r="GXN83"/>
      <c r="GXO83"/>
      <c r="GXP83"/>
      <c r="GXQ83"/>
      <c r="GXR83"/>
      <c r="GXS83"/>
      <c r="GXT83"/>
      <c r="GXU83"/>
      <c r="GXV83"/>
      <c r="GXW83"/>
      <c r="GXX83"/>
      <c r="GXY83"/>
      <c r="GXZ83"/>
      <c r="GYA83"/>
      <c r="GYB83"/>
      <c r="GYC83"/>
      <c r="GYD83"/>
      <c r="GYE83"/>
      <c r="GYF83"/>
      <c r="GYG83"/>
      <c r="GYH83"/>
      <c r="GYI83"/>
      <c r="GYJ83"/>
      <c r="GYK83"/>
      <c r="GYL83"/>
      <c r="GYM83"/>
      <c r="GYN83"/>
      <c r="GYO83"/>
      <c r="GYP83"/>
      <c r="GYQ83"/>
      <c r="GYR83"/>
      <c r="GYS83"/>
      <c r="GYT83"/>
      <c r="GYU83"/>
      <c r="GYV83"/>
      <c r="GYW83"/>
      <c r="GYX83"/>
      <c r="GYY83"/>
      <c r="GYZ83"/>
      <c r="GZA83"/>
      <c r="GZB83"/>
      <c r="GZC83"/>
      <c r="GZD83"/>
      <c r="GZE83"/>
      <c r="GZF83"/>
      <c r="GZG83"/>
      <c r="GZH83"/>
      <c r="GZI83"/>
      <c r="GZJ83"/>
      <c r="GZK83"/>
      <c r="GZL83"/>
      <c r="GZM83"/>
      <c r="GZN83"/>
      <c r="GZO83"/>
      <c r="GZP83"/>
      <c r="GZQ83"/>
      <c r="GZR83"/>
      <c r="GZS83"/>
      <c r="GZT83"/>
      <c r="GZU83"/>
      <c r="GZV83"/>
      <c r="GZW83"/>
      <c r="GZX83"/>
      <c r="GZY83"/>
      <c r="GZZ83"/>
      <c r="HAA83"/>
      <c r="HAB83"/>
      <c r="HAC83"/>
      <c r="HAD83"/>
      <c r="HAE83"/>
      <c r="HAF83"/>
      <c r="HAG83"/>
      <c r="HAH83"/>
      <c r="HAI83"/>
      <c r="HAJ83"/>
      <c r="HAK83"/>
      <c r="HAL83"/>
      <c r="HAM83"/>
      <c r="HAN83"/>
      <c r="HAO83"/>
      <c r="HAP83"/>
      <c r="HAQ83"/>
      <c r="HAR83"/>
      <c r="HAS83"/>
      <c r="HAT83"/>
      <c r="HAU83"/>
      <c r="HAV83"/>
      <c r="HAW83"/>
      <c r="HAX83"/>
      <c r="HAY83"/>
      <c r="HAZ83"/>
      <c r="HBA83"/>
      <c r="HBB83"/>
      <c r="HBC83"/>
      <c r="HBD83"/>
      <c r="HBE83"/>
      <c r="HBF83"/>
      <c r="HBG83"/>
      <c r="HBH83"/>
      <c r="HBI83"/>
      <c r="HBJ83"/>
      <c r="HBK83"/>
      <c r="HBL83"/>
      <c r="HBM83"/>
      <c r="HBN83"/>
      <c r="HBO83"/>
      <c r="HBP83"/>
      <c r="HBQ83"/>
      <c r="HBR83"/>
      <c r="HBS83"/>
      <c r="HBT83"/>
      <c r="HBU83"/>
      <c r="HBV83"/>
      <c r="HBW83"/>
      <c r="HBX83"/>
      <c r="HBY83"/>
      <c r="HBZ83"/>
      <c r="HCA83"/>
      <c r="HCB83"/>
      <c r="HCC83"/>
      <c r="HCD83"/>
      <c r="HCE83"/>
      <c r="HCF83"/>
      <c r="HCG83"/>
      <c r="HCH83"/>
      <c r="HCI83"/>
      <c r="HCJ83"/>
      <c r="HCK83"/>
      <c r="HCL83"/>
      <c r="HCM83"/>
      <c r="HCN83"/>
      <c r="HCO83"/>
      <c r="HCP83"/>
      <c r="HCQ83"/>
      <c r="HCR83"/>
      <c r="HCS83"/>
      <c r="HCT83"/>
      <c r="HCU83"/>
      <c r="HCV83"/>
      <c r="HCW83"/>
      <c r="HCX83"/>
      <c r="HCY83"/>
      <c r="HCZ83"/>
      <c r="HDA83"/>
      <c r="HDB83"/>
      <c r="HDC83"/>
      <c r="HDD83"/>
      <c r="HDE83"/>
      <c r="HDF83"/>
      <c r="HDG83"/>
      <c r="HDH83"/>
      <c r="HDI83"/>
      <c r="HDJ83"/>
      <c r="HDK83"/>
      <c r="HDL83"/>
      <c r="HDM83"/>
      <c r="HDN83"/>
      <c r="HDO83"/>
      <c r="HDP83"/>
      <c r="HDQ83"/>
      <c r="HDR83"/>
      <c r="HDS83"/>
      <c r="HDT83"/>
      <c r="HDU83"/>
      <c r="HDV83"/>
      <c r="HDW83"/>
      <c r="HDX83"/>
      <c r="HDY83"/>
      <c r="HDZ83"/>
      <c r="HEA83"/>
      <c r="HEB83"/>
      <c r="HEC83"/>
      <c r="HED83"/>
      <c r="HEE83"/>
      <c r="HEF83"/>
      <c r="HEG83"/>
      <c r="HEH83"/>
      <c r="HEI83"/>
      <c r="HEJ83"/>
      <c r="HEK83"/>
      <c r="HEL83"/>
      <c r="HEM83"/>
      <c r="HEN83"/>
      <c r="HEO83"/>
      <c r="HEP83"/>
      <c r="HEQ83"/>
      <c r="HER83"/>
      <c r="HES83"/>
      <c r="HET83"/>
      <c r="HEU83"/>
      <c r="HEV83"/>
      <c r="HEW83"/>
      <c r="HEX83"/>
      <c r="HEY83"/>
      <c r="HEZ83"/>
      <c r="HFA83"/>
      <c r="HFB83"/>
      <c r="HFC83"/>
      <c r="HFD83"/>
      <c r="HFE83"/>
      <c r="HFF83"/>
      <c r="HFG83"/>
      <c r="HFH83"/>
      <c r="HFI83"/>
      <c r="HFJ83"/>
      <c r="HFK83"/>
      <c r="HFL83"/>
      <c r="HFM83"/>
      <c r="HFN83"/>
      <c r="HFO83"/>
      <c r="HFP83"/>
      <c r="HFQ83"/>
      <c r="HFR83"/>
      <c r="HFS83"/>
      <c r="HFT83"/>
      <c r="HFU83"/>
      <c r="HFV83"/>
      <c r="HFW83"/>
      <c r="HFX83"/>
      <c r="HFY83"/>
      <c r="HFZ83"/>
      <c r="HGA83"/>
      <c r="HGB83"/>
      <c r="HGC83"/>
      <c r="HGD83"/>
      <c r="HGE83"/>
      <c r="HGF83"/>
      <c r="HGG83"/>
      <c r="HGH83"/>
      <c r="HGI83"/>
      <c r="HGJ83"/>
      <c r="HGK83"/>
      <c r="HGL83"/>
      <c r="HGM83"/>
      <c r="HGN83"/>
      <c r="HGO83"/>
      <c r="HGP83"/>
      <c r="HGQ83"/>
      <c r="HGR83"/>
      <c r="HGS83"/>
      <c r="HGT83"/>
      <c r="HGU83"/>
      <c r="HGV83"/>
      <c r="HGW83"/>
      <c r="HGX83"/>
      <c r="HGY83"/>
      <c r="HGZ83"/>
      <c r="HHA83"/>
      <c r="HHB83"/>
      <c r="HHC83"/>
      <c r="HHD83"/>
      <c r="HHE83"/>
      <c r="HHF83"/>
      <c r="HHG83"/>
      <c r="HHH83"/>
      <c r="HHI83"/>
      <c r="HHJ83"/>
      <c r="HHK83"/>
      <c r="HHL83"/>
      <c r="HHM83"/>
      <c r="HHN83"/>
      <c r="HHO83"/>
      <c r="HHP83"/>
      <c r="HHQ83"/>
      <c r="HHR83"/>
      <c r="HHS83"/>
      <c r="HHT83"/>
      <c r="HHU83"/>
      <c r="HHV83"/>
      <c r="HHW83"/>
      <c r="HHX83"/>
      <c r="HHY83"/>
      <c r="HHZ83"/>
      <c r="HIA83"/>
      <c r="HIB83"/>
      <c r="HIC83"/>
      <c r="HID83"/>
      <c r="HIE83"/>
      <c r="HIF83"/>
      <c r="HIG83"/>
      <c r="HIH83"/>
      <c r="HII83"/>
      <c r="HIJ83"/>
      <c r="HIK83"/>
      <c r="HIL83"/>
      <c r="HIM83"/>
      <c r="HIN83"/>
      <c r="HIO83"/>
      <c r="HIP83"/>
      <c r="HIQ83"/>
      <c r="HIR83"/>
      <c r="HIS83"/>
      <c r="HIT83"/>
      <c r="HIU83"/>
      <c r="HIV83"/>
      <c r="HIW83"/>
      <c r="HIX83"/>
      <c r="HIY83"/>
      <c r="HIZ83"/>
      <c r="HJA83"/>
      <c r="HJB83"/>
      <c r="HJC83"/>
      <c r="HJD83"/>
      <c r="HJE83"/>
      <c r="HJF83"/>
      <c r="HJG83"/>
      <c r="HJH83"/>
      <c r="HJI83"/>
      <c r="HJJ83"/>
      <c r="HJK83"/>
      <c r="HJL83"/>
      <c r="HJM83"/>
      <c r="HJN83"/>
      <c r="HJO83"/>
      <c r="HJP83"/>
      <c r="HJQ83"/>
      <c r="HJR83"/>
      <c r="HJS83"/>
      <c r="HJT83"/>
      <c r="HJU83"/>
      <c r="HJV83"/>
      <c r="HJW83"/>
      <c r="HJX83"/>
      <c r="HJY83"/>
      <c r="HJZ83"/>
      <c r="HKA83"/>
      <c r="HKB83"/>
      <c r="HKC83"/>
      <c r="HKD83"/>
      <c r="HKE83"/>
      <c r="HKF83"/>
      <c r="HKG83"/>
      <c r="HKH83"/>
      <c r="HKI83"/>
      <c r="HKJ83"/>
      <c r="HKK83"/>
      <c r="HKL83"/>
      <c r="HKM83"/>
      <c r="HKN83"/>
      <c r="HKO83"/>
      <c r="HKP83"/>
      <c r="HKQ83"/>
      <c r="HKR83"/>
      <c r="HKS83"/>
      <c r="HKT83"/>
      <c r="HKU83"/>
      <c r="HKV83"/>
      <c r="HKW83"/>
      <c r="HKX83"/>
      <c r="HKY83"/>
      <c r="HKZ83"/>
      <c r="HLA83"/>
      <c r="HLB83"/>
      <c r="HLC83"/>
      <c r="HLD83"/>
      <c r="HLE83"/>
      <c r="HLF83"/>
      <c r="HLG83"/>
      <c r="HLH83"/>
      <c r="HLI83"/>
      <c r="HLJ83"/>
      <c r="HLK83"/>
      <c r="HLL83"/>
      <c r="HLM83"/>
      <c r="HLN83"/>
      <c r="HLO83"/>
      <c r="HLP83"/>
      <c r="HLQ83"/>
      <c r="HLR83"/>
      <c r="HLS83"/>
      <c r="HLT83"/>
      <c r="HLU83"/>
      <c r="HLV83"/>
      <c r="HLW83"/>
      <c r="HLX83"/>
      <c r="HLY83"/>
      <c r="HLZ83"/>
      <c r="HMA83"/>
      <c r="HMB83"/>
      <c r="HMC83"/>
      <c r="HMD83"/>
      <c r="HME83"/>
      <c r="HMF83"/>
      <c r="HMG83"/>
      <c r="HMH83"/>
      <c r="HMI83"/>
      <c r="HMJ83"/>
      <c r="HMK83"/>
      <c r="HML83"/>
      <c r="HMM83"/>
      <c r="HMN83"/>
      <c r="HMO83"/>
      <c r="HMP83"/>
      <c r="HMQ83"/>
      <c r="HMR83"/>
      <c r="HMS83"/>
      <c r="HMT83"/>
      <c r="HMU83"/>
      <c r="HMV83"/>
      <c r="HMW83"/>
      <c r="HMX83"/>
      <c r="HMY83"/>
      <c r="HMZ83"/>
      <c r="HNA83"/>
      <c r="HNB83"/>
      <c r="HNC83"/>
      <c r="HND83"/>
      <c r="HNE83"/>
      <c r="HNF83"/>
      <c r="HNG83"/>
      <c r="HNH83"/>
      <c r="HNI83"/>
      <c r="HNJ83"/>
      <c r="HNK83"/>
      <c r="HNL83"/>
      <c r="HNM83"/>
      <c r="HNN83"/>
      <c r="HNO83"/>
      <c r="HNP83"/>
      <c r="HNQ83"/>
      <c r="HNR83"/>
      <c r="HNS83"/>
      <c r="HNT83"/>
      <c r="HNU83"/>
      <c r="HNV83"/>
      <c r="HNW83"/>
      <c r="HNX83"/>
      <c r="HNY83"/>
      <c r="HNZ83"/>
      <c r="HOA83"/>
      <c r="HOB83"/>
      <c r="HOC83"/>
      <c r="HOD83"/>
      <c r="HOE83"/>
      <c r="HOF83"/>
      <c r="HOG83"/>
      <c r="HOH83"/>
      <c r="HOI83"/>
      <c r="HOJ83"/>
      <c r="HOK83"/>
      <c r="HOL83"/>
      <c r="HOM83"/>
      <c r="HON83"/>
      <c r="HOO83"/>
      <c r="HOP83"/>
      <c r="HOQ83"/>
      <c r="HOR83"/>
      <c r="HOS83"/>
      <c r="HOT83"/>
      <c r="HOU83"/>
      <c r="HOV83"/>
      <c r="HOW83"/>
      <c r="HOX83"/>
      <c r="HOY83"/>
      <c r="HOZ83"/>
      <c r="HPA83"/>
      <c r="HPB83"/>
      <c r="HPC83"/>
      <c r="HPD83"/>
      <c r="HPE83"/>
      <c r="HPF83"/>
      <c r="HPG83"/>
      <c r="HPH83"/>
      <c r="HPI83"/>
      <c r="HPJ83"/>
      <c r="HPK83"/>
      <c r="HPL83"/>
      <c r="HPM83"/>
      <c r="HPN83"/>
      <c r="HPO83"/>
      <c r="HPP83"/>
      <c r="HPQ83"/>
      <c r="HPR83"/>
      <c r="HPS83"/>
      <c r="HPT83"/>
      <c r="HPU83"/>
      <c r="HPV83"/>
      <c r="HPW83"/>
      <c r="HPX83"/>
      <c r="HPY83"/>
      <c r="HPZ83"/>
      <c r="HQA83"/>
      <c r="HQB83"/>
      <c r="HQC83"/>
      <c r="HQD83"/>
      <c r="HQE83"/>
      <c r="HQF83"/>
      <c r="HQG83"/>
      <c r="HQH83"/>
      <c r="HQI83"/>
      <c r="HQJ83"/>
      <c r="HQK83"/>
      <c r="HQL83"/>
      <c r="HQM83"/>
      <c r="HQN83"/>
      <c r="HQO83"/>
      <c r="HQP83"/>
      <c r="HQQ83"/>
      <c r="HQR83"/>
      <c r="HQS83"/>
      <c r="HQT83"/>
      <c r="HQU83"/>
      <c r="HQV83"/>
      <c r="HQW83"/>
      <c r="HQX83"/>
      <c r="HQY83"/>
      <c r="HQZ83"/>
      <c r="HRA83"/>
      <c r="HRB83"/>
      <c r="HRC83"/>
      <c r="HRD83"/>
      <c r="HRE83"/>
      <c r="HRF83"/>
      <c r="HRG83"/>
      <c r="HRH83"/>
      <c r="HRI83"/>
      <c r="HRJ83"/>
      <c r="HRK83"/>
      <c r="HRL83"/>
      <c r="HRM83"/>
      <c r="HRN83"/>
      <c r="HRO83"/>
      <c r="HRP83"/>
      <c r="HRQ83"/>
      <c r="HRR83"/>
      <c r="HRS83"/>
      <c r="HRT83"/>
      <c r="HRU83"/>
      <c r="HRV83"/>
      <c r="HRW83"/>
      <c r="HRX83"/>
      <c r="HRY83"/>
      <c r="HRZ83"/>
      <c r="HSA83"/>
      <c r="HSB83"/>
      <c r="HSC83"/>
      <c r="HSD83"/>
      <c r="HSE83"/>
      <c r="HSF83"/>
      <c r="HSG83"/>
      <c r="HSH83"/>
      <c r="HSI83"/>
      <c r="HSJ83"/>
      <c r="HSK83"/>
      <c r="HSL83"/>
      <c r="HSM83"/>
      <c r="HSN83"/>
      <c r="HSO83"/>
      <c r="HSP83"/>
      <c r="HSQ83"/>
      <c r="HSR83"/>
      <c r="HSS83"/>
      <c r="HST83"/>
      <c r="HSU83"/>
      <c r="HSV83"/>
      <c r="HSW83"/>
      <c r="HSX83"/>
      <c r="HSY83"/>
      <c r="HSZ83"/>
      <c r="HTA83"/>
      <c r="HTB83"/>
      <c r="HTC83"/>
      <c r="HTD83"/>
      <c r="HTE83"/>
      <c r="HTF83"/>
      <c r="HTG83"/>
      <c r="HTH83"/>
      <c r="HTI83"/>
      <c r="HTJ83"/>
      <c r="HTK83"/>
      <c r="HTL83"/>
      <c r="HTM83"/>
      <c r="HTN83"/>
      <c r="HTO83"/>
      <c r="HTP83"/>
      <c r="HTQ83"/>
      <c r="HTR83"/>
      <c r="HTS83"/>
      <c r="HTT83"/>
      <c r="HTU83"/>
      <c r="HTV83"/>
      <c r="HTW83"/>
      <c r="HTX83"/>
      <c r="HTY83"/>
      <c r="HTZ83"/>
      <c r="HUA83"/>
      <c r="HUB83"/>
      <c r="HUC83"/>
      <c r="HUD83"/>
      <c r="HUE83"/>
      <c r="HUF83"/>
      <c r="HUG83"/>
      <c r="HUH83"/>
      <c r="HUI83"/>
      <c r="HUJ83"/>
      <c r="HUK83"/>
      <c r="HUL83"/>
      <c r="HUM83"/>
      <c r="HUN83"/>
      <c r="HUO83"/>
      <c r="HUP83"/>
      <c r="HUQ83"/>
      <c r="HUR83"/>
      <c r="HUS83"/>
      <c r="HUT83"/>
      <c r="HUU83"/>
      <c r="HUV83"/>
      <c r="HUW83"/>
      <c r="HUX83"/>
      <c r="HUY83"/>
      <c r="HUZ83"/>
      <c r="HVA83"/>
      <c r="HVB83"/>
      <c r="HVC83"/>
      <c r="HVD83"/>
      <c r="HVE83"/>
      <c r="HVF83"/>
      <c r="HVG83"/>
      <c r="HVH83"/>
      <c r="HVI83"/>
      <c r="HVJ83"/>
      <c r="HVK83"/>
      <c r="HVL83"/>
      <c r="HVM83"/>
      <c r="HVN83"/>
      <c r="HVO83"/>
      <c r="HVP83"/>
      <c r="HVQ83"/>
      <c r="HVR83"/>
      <c r="HVS83"/>
      <c r="HVT83"/>
      <c r="HVU83"/>
      <c r="HVV83"/>
      <c r="HVW83"/>
      <c r="HVX83"/>
      <c r="HVY83"/>
      <c r="HVZ83"/>
      <c r="HWA83"/>
      <c r="HWB83"/>
      <c r="HWC83"/>
      <c r="HWD83"/>
      <c r="HWE83"/>
      <c r="HWF83"/>
      <c r="HWG83"/>
      <c r="HWH83"/>
      <c r="HWI83"/>
      <c r="HWJ83"/>
      <c r="HWK83"/>
      <c r="HWL83"/>
      <c r="HWM83"/>
      <c r="HWN83"/>
      <c r="HWO83"/>
      <c r="HWP83"/>
      <c r="HWQ83"/>
      <c r="HWR83"/>
      <c r="HWS83"/>
      <c r="HWT83"/>
      <c r="HWU83"/>
      <c r="HWV83"/>
      <c r="HWW83"/>
      <c r="HWX83"/>
      <c r="HWY83"/>
      <c r="HWZ83"/>
      <c r="HXA83"/>
      <c r="HXB83"/>
      <c r="HXC83"/>
      <c r="HXD83"/>
      <c r="HXE83"/>
      <c r="HXF83"/>
      <c r="HXG83"/>
      <c r="HXH83"/>
      <c r="HXI83"/>
      <c r="HXJ83"/>
      <c r="HXK83"/>
      <c r="HXL83"/>
      <c r="HXM83"/>
      <c r="HXN83"/>
      <c r="HXO83"/>
      <c r="HXP83"/>
      <c r="HXQ83"/>
      <c r="HXR83"/>
      <c r="HXS83"/>
      <c r="HXT83"/>
      <c r="HXU83"/>
      <c r="HXV83"/>
      <c r="HXW83"/>
      <c r="HXX83"/>
      <c r="HXY83"/>
      <c r="HXZ83"/>
      <c r="HYA83"/>
      <c r="HYB83"/>
      <c r="HYC83"/>
      <c r="HYD83"/>
      <c r="HYE83"/>
      <c r="HYF83"/>
      <c r="HYG83"/>
      <c r="HYH83"/>
      <c r="HYI83"/>
      <c r="HYJ83"/>
      <c r="HYK83"/>
      <c r="HYL83"/>
      <c r="HYM83"/>
      <c r="HYN83"/>
      <c r="HYO83"/>
      <c r="HYP83"/>
      <c r="HYQ83"/>
      <c r="HYR83"/>
      <c r="HYS83"/>
      <c r="HYT83"/>
      <c r="HYU83"/>
      <c r="HYV83"/>
      <c r="HYW83"/>
      <c r="HYX83"/>
      <c r="HYY83"/>
      <c r="HYZ83"/>
      <c r="HZA83"/>
      <c r="HZB83"/>
      <c r="HZC83"/>
      <c r="HZD83"/>
      <c r="HZE83"/>
      <c r="HZF83"/>
      <c r="HZG83"/>
      <c r="HZH83"/>
      <c r="HZI83"/>
      <c r="HZJ83"/>
      <c r="HZK83"/>
      <c r="HZL83"/>
      <c r="HZM83"/>
      <c r="HZN83"/>
      <c r="HZO83"/>
      <c r="HZP83"/>
      <c r="HZQ83"/>
      <c r="HZR83"/>
      <c r="HZS83"/>
      <c r="HZT83"/>
      <c r="HZU83"/>
      <c r="HZV83"/>
      <c r="HZW83"/>
      <c r="HZX83"/>
      <c r="HZY83"/>
      <c r="HZZ83"/>
      <c r="IAA83"/>
      <c r="IAB83"/>
      <c r="IAC83"/>
      <c r="IAD83"/>
      <c r="IAE83"/>
      <c r="IAF83"/>
      <c r="IAG83"/>
      <c r="IAH83"/>
      <c r="IAI83"/>
      <c r="IAJ83"/>
      <c r="IAK83"/>
      <c r="IAL83"/>
      <c r="IAM83"/>
      <c r="IAN83"/>
      <c r="IAO83"/>
      <c r="IAP83"/>
      <c r="IAQ83"/>
      <c r="IAR83"/>
      <c r="IAS83"/>
      <c r="IAT83"/>
      <c r="IAU83"/>
      <c r="IAV83"/>
      <c r="IAW83"/>
      <c r="IAX83"/>
      <c r="IAY83"/>
      <c r="IAZ83"/>
      <c r="IBA83"/>
      <c r="IBB83"/>
      <c r="IBC83"/>
      <c r="IBD83"/>
      <c r="IBE83"/>
      <c r="IBF83"/>
      <c r="IBG83"/>
      <c r="IBH83"/>
      <c r="IBI83"/>
      <c r="IBJ83"/>
      <c r="IBK83"/>
      <c r="IBL83"/>
      <c r="IBM83"/>
      <c r="IBN83"/>
      <c r="IBO83"/>
      <c r="IBP83"/>
      <c r="IBQ83"/>
      <c r="IBR83"/>
      <c r="IBS83"/>
      <c r="IBT83"/>
      <c r="IBU83"/>
      <c r="IBV83"/>
      <c r="IBW83"/>
      <c r="IBX83"/>
      <c r="IBY83"/>
      <c r="IBZ83"/>
      <c r="ICA83"/>
      <c r="ICB83"/>
      <c r="ICC83"/>
      <c r="ICD83"/>
      <c r="ICE83"/>
      <c r="ICF83"/>
      <c r="ICG83"/>
      <c r="ICH83"/>
      <c r="ICI83"/>
      <c r="ICJ83"/>
      <c r="ICK83"/>
      <c r="ICL83"/>
      <c r="ICM83"/>
      <c r="ICN83"/>
      <c r="ICO83"/>
      <c r="ICP83"/>
      <c r="ICQ83"/>
      <c r="ICR83"/>
      <c r="ICS83"/>
      <c r="ICT83"/>
      <c r="ICU83"/>
      <c r="ICV83"/>
      <c r="ICW83"/>
      <c r="ICX83"/>
      <c r="ICY83"/>
      <c r="ICZ83"/>
      <c r="IDA83"/>
      <c r="IDB83"/>
      <c r="IDC83"/>
      <c r="IDD83"/>
      <c r="IDE83"/>
      <c r="IDF83"/>
      <c r="IDG83"/>
      <c r="IDH83"/>
      <c r="IDI83"/>
      <c r="IDJ83"/>
      <c r="IDK83"/>
      <c r="IDL83"/>
      <c r="IDM83"/>
      <c r="IDN83"/>
      <c r="IDO83"/>
      <c r="IDP83"/>
      <c r="IDQ83"/>
      <c r="IDR83"/>
      <c r="IDS83"/>
      <c r="IDT83"/>
      <c r="IDU83"/>
      <c r="IDV83"/>
      <c r="IDW83"/>
      <c r="IDX83"/>
      <c r="IDY83"/>
      <c r="IDZ83"/>
      <c r="IEA83"/>
      <c r="IEB83"/>
      <c r="IEC83"/>
      <c r="IED83"/>
      <c r="IEE83"/>
      <c r="IEF83"/>
      <c r="IEG83"/>
      <c r="IEH83"/>
      <c r="IEI83"/>
      <c r="IEJ83"/>
      <c r="IEK83"/>
      <c r="IEL83"/>
      <c r="IEM83"/>
      <c r="IEN83"/>
      <c r="IEO83"/>
      <c r="IEP83"/>
      <c r="IEQ83"/>
      <c r="IER83"/>
      <c r="IES83"/>
      <c r="IET83"/>
      <c r="IEU83"/>
      <c r="IEV83"/>
      <c r="IEW83"/>
      <c r="IEX83"/>
      <c r="IEY83"/>
      <c r="IEZ83"/>
      <c r="IFA83"/>
      <c r="IFB83"/>
      <c r="IFC83"/>
      <c r="IFD83"/>
      <c r="IFE83"/>
      <c r="IFF83"/>
      <c r="IFG83"/>
      <c r="IFH83"/>
      <c r="IFI83"/>
      <c r="IFJ83"/>
      <c r="IFK83"/>
      <c r="IFL83"/>
      <c r="IFM83"/>
      <c r="IFN83"/>
      <c r="IFO83"/>
      <c r="IFP83"/>
      <c r="IFQ83"/>
      <c r="IFR83"/>
      <c r="IFS83"/>
      <c r="IFT83"/>
      <c r="IFU83"/>
      <c r="IFV83"/>
      <c r="IFW83"/>
      <c r="IFX83"/>
      <c r="IFY83"/>
      <c r="IFZ83"/>
      <c r="IGA83"/>
      <c r="IGB83"/>
      <c r="IGC83"/>
      <c r="IGD83"/>
      <c r="IGE83"/>
      <c r="IGF83"/>
      <c r="IGG83"/>
      <c r="IGH83"/>
      <c r="IGI83"/>
      <c r="IGJ83"/>
      <c r="IGK83"/>
      <c r="IGL83"/>
      <c r="IGM83"/>
      <c r="IGN83"/>
      <c r="IGO83"/>
      <c r="IGP83"/>
      <c r="IGQ83"/>
      <c r="IGR83"/>
      <c r="IGS83"/>
      <c r="IGT83"/>
      <c r="IGU83"/>
      <c r="IGV83"/>
      <c r="IGW83"/>
      <c r="IGX83"/>
      <c r="IGY83"/>
      <c r="IGZ83"/>
      <c r="IHA83"/>
      <c r="IHB83"/>
      <c r="IHC83"/>
      <c r="IHD83"/>
      <c r="IHE83"/>
      <c r="IHF83"/>
      <c r="IHG83"/>
      <c r="IHH83"/>
      <c r="IHI83"/>
      <c r="IHJ83"/>
      <c r="IHK83"/>
      <c r="IHL83"/>
      <c r="IHM83"/>
      <c r="IHN83"/>
      <c r="IHO83"/>
      <c r="IHP83"/>
      <c r="IHQ83"/>
      <c r="IHR83"/>
      <c r="IHS83"/>
      <c r="IHT83"/>
      <c r="IHU83"/>
      <c r="IHV83"/>
      <c r="IHW83"/>
      <c r="IHX83"/>
      <c r="IHY83"/>
      <c r="IHZ83"/>
      <c r="IIA83"/>
      <c r="IIB83"/>
      <c r="IIC83"/>
      <c r="IID83"/>
      <c r="IIE83"/>
      <c r="IIF83"/>
      <c r="IIG83"/>
      <c r="IIH83"/>
      <c r="III83"/>
      <c r="IIJ83"/>
      <c r="IIK83"/>
      <c r="IIL83"/>
      <c r="IIM83"/>
      <c r="IIN83"/>
      <c r="IIO83"/>
      <c r="IIP83"/>
      <c r="IIQ83"/>
      <c r="IIR83"/>
      <c r="IIS83"/>
      <c r="IIT83"/>
      <c r="IIU83"/>
      <c r="IIV83"/>
      <c r="IIW83"/>
      <c r="IIX83"/>
      <c r="IIY83"/>
      <c r="IIZ83"/>
      <c r="IJA83"/>
      <c r="IJB83"/>
      <c r="IJC83"/>
      <c r="IJD83"/>
      <c r="IJE83"/>
      <c r="IJF83"/>
      <c r="IJG83"/>
      <c r="IJH83"/>
      <c r="IJI83"/>
      <c r="IJJ83"/>
      <c r="IJK83"/>
      <c r="IJL83"/>
      <c r="IJM83"/>
      <c r="IJN83"/>
      <c r="IJO83"/>
      <c r="IJP83"/>
      <c r="IJQ83"/>
      <c r="IJR83"/>
      <c r="IJS83"/>
      <c r="IJT83"/>
      <c r="IJU83"/>
      <c r="IJV83"/>
      <c r="IJW83"/>
      <c r="IJX83"/>
      <c r="IJY83"/>
      <c r="IJZ83"/>
      <c r="IKA83"/>
      <c r="IKB83"/>
      <c r="IKC83"/>
      <c r="IKD83"/>
      <c r="IKE83"/>
      <c r="IKF83"/>
      <c r="IKG83"/>
      <c r="IKH83"/>
      <c r="IKI83"/>
      <c r="IKJ83"/>
      <c r="IKK83"/>
      <c r="IKL83"/>
      <c r="IKM83"/>
      <c r="IKN83"/>
      <c r="IKO83"/>
      <c r="IKP83"/>
      <c r="IKQ83"/>
      <c r="IKR83"/>
      <c r="IKS83"/>
      <c r="IKT83"/>
      <c r="IKU83"/>
      <c r="IKV83"/>
      <c r="IKW83"/>
      <c r="IKX83"/>
      <c r="IKY83"/>
      <c r="IKZ83"/>
      <c r="ILA83"/>
      <c r="ILB83"/>
      <c r="ILC83"/>
      <c r="ILD83"/>
      <c r="ILE83"/>
      <c r="ILF83"/>
      <c r="ILG83"/>
      <c r="ILH83"/>
      <c r="ILI83"/>
      <c r="ILJ83"/>
      <c r="ILK83"/>
      <c r="ILL83"/>
      <c r="ILM83"/>
      <c r="ILN83"/>
      <c r="ILO83"/>
      <c r="ILP83"/>
      <c r="ILQ83"/>
      <c r="ILR83"/>
      <c r="ILS83"/>
      <c r="ILT83"/>
      <c r="ILU83"/>
      <c r="ILV83"/>
      <c r="ILW83"/>
      <c r="ILX83"/>
      <c r="ILY83"/>
      <c r="ILZ83"/>
      <c r="IMA83"/>
      <c r="IMB83"/>
      <c r="IMC83"/>
      <c r="IMD83"/>
      <c r="IME83"/>
      <c r="IMF83"/>
      <c r="IMG83"/>
      <c r="IMH83"/>
      <c r="IMI83"/>
      <c r="IMJ83"/>
      <c r="IMK83"/>
      <c r="IML83"/>
      <c r="IMM83"/>
      <c r="IMN83"/>
      <c r="IMO83"/>
      <c r="IMP83"/>
      <c r="IMQ83"/>
      <c r="IMR83"/>
      <c r="IMS83"/>
      <c r="IMT83"/>
      <c r="IMU83"/>
      <c r="IMV83"/>
      <c r="IMW83"/>
      <c r="IMX83"/>
      <c r="IMY83"/>
      <c r="IMZ83"/>
      <c r="INA83"/>
      <c r="INB83"/>
      <c r="INC83"/>
      <c r="IND83"/>
      <c r="INE83"/>
      <c r="INF83"/>
      <c r="ING83"/>
      <c r="INH83"/>
      <c r="INI83"/>
      <c r="INJ83"/>
      <c r="INK83"/>
      <c r="INL83"/>
      <c r="INM83"/>
      <c r="INN83"/>
      <c r="INO83"/>
      <c r="INP83"/>
      <c r="INQ83"/>
      <c r="INR83"/>
      <c r="INS83"/>
      <c r="INT83"/>
      <c r="INU83"/>
      <c r="INV83"/>
      <c r="INW83"/>
      <c r="INX83"/>
      <c r="INY83"/>
      <c r="INZ83"/>
      <c r="IOA83"/>
      <c r="IOB83"/>
      <c r="IOC83"/>
      <c r="IOD83"/>
      <c r="IOE83"/>
      <c r="IOF83"/>
      <c r="IOG83"/>
      <c r="IOH83"/>
      <c r="IOI83"/>
      <c r="IOJ83"/>
      <c r="IOK83"/>
      <c r="IOL83"/>
      <c r="IOM83"/>
      <c r="ION83"/>
      <c r="IOO83"/>
      <c r="IOP83"/>
      <c r="IOQ83"/>
      <c r="IOR83"/>
      <c r="IOS83"/>
      <c r="IOT83"/>
      <c r="IOU83"/>
      <c r="IOV83"/>
      <c r="IOW83"/>
      <c r="IOX83"/>
      <c r="IOY83"/>
      <c r="IOZ83"/>
      <c r="IPA83"/>
      <c r="IPB83"/>
      <c r="IPC83"/>
      <c r="IPD83"/>
      <c r="IPE83"/>
      <c r="IPF83"/>
      <c r="IPG83"/>
      <c r="IPH83"/>
      <c r="IPI83"/>
      <c r="IPJ83"/>
      <c r="IPK83"/>
      <c r="IPL83"/>
      <c r="IPM83"/>
      <c r="IPN83"/>
      <c r="IPO83"/>
      <c r="IPP83"/>
      <c r="IPQ83"/>
      <c r="IPR83"/>
      <c r="IPS83"/>
      <c r="IPT83"/>
      <c r="IPU83"/>
      <c r="IPV83"/>
      <c r="IPW83"/>
      <c r="IPX83"/>
      <c r="IPY83"/>
      <c r="IPZ83"/>
      <c r="IQA83"/>
      <c r="IQB83"/>
      <c r="IQC83"/>
      <c r="IQD83"/>
      <c r="IQE83"/>
      <c r="IQF83"/>
      <c r="IQG83"/>
      <c r="IQH83"/>
      <c r="IQI83"/>
      <c r="IQJ83"/>
      <c r="IQK83"/>
      <c r="IQL83"/>
      <c r="IQM83"/>
      <c r="IQN83"/>
      <c r="IQO83"/>
      <c r="IQP83"/>
      <c r="IQQ83"/>
      <c r="IQR83"/>
      <c r="IQS83"/>
      <c r="IQT83"/>
      <c r="IQU83"/>
      <c r="IQV83"/>
      <c r="IQW83"/>
      <c r="IQX83"/>
      <c r="IQY83"/>
      <c r="IQZ83"/>
      <c r="IRA83"/>
      <c r="IRB83"/>
      <c r="IRC83"/>
      <c r="IRD83"/>
      <c r="IRE83"/>
      <c r="IRF83"/>
      <c r="IRG83"/>
      <c r="IRH83"/>
      <c r="IRI83"/>
      <c r="IRJ83"/>
      <c r="IRK83"/>
      <c r="IRL83"/>
      <c r="IRM83"/>
      <c r="IRN83"/>
      <c r="IRO83"/>
      <c r="IRP83"/>
      <c r="IRQ83"/>
      <c r="IRR83"/>
      <c r="IRS83"/>
      <c r="IRT83"/>
      <c r="IRU83"/>
      <c r="IRV83"/>
      <c r="IRW83"/>
      <c r="IRX83"/>
      <c r="IRY83"/>
      <c r="IRZ83"/>
      <c r="ISA83"/>
      <c r="ISB83"/>
      <c r="ISC83"/>
      <c r="ISD83"/>
      <c r="ISE83"/>
      <c r="ISF83"/>
      <c r="ISG83"/>
      <c r="ISH83"/>
      <c r="ISI83"/>
      <c r="ISJ83"/>
      <c r="ISK83"/>
      <c r="ISL83"/>
      <c r="ISM83"/>
      <c r="ISN83"/>
      <c r="ISO83"/>
      <c r="ISP83"/>
      <c r="ISQ83"/>
      <c r="ISR83"/>
      <c r="ISS83"/>
      <c r="IST83"/>
      <c r="ISU83"/>
      <c r="ISV83"/>
      <c r="ISW83"/>
      <c r="ISX83"/>
      <c r="ISY83"/>
      <c r="ISZ83"/>
      <c r="ITA83"/>
      <c r="ITB83"/>
      <c r="ITC83"/>
      <c r="ITD83"/>
      <c r="ITE83"/>
      <c r="ITF83"/>
      <c r="ITG83"/>
      <c r="ITH83"/>
      <c r="ITI83"/>
      <c r="ITJ83"/>
      <c r="ITK83"/>
      <c r="ITL83"/>
      <c r="ITM83"/>
      <c r="ITN83"/>
      <c r="ITO83"/>
      <c r="ITP83"/>
      <c r="ITQ83"/>
      <c r="ITR83"/>
      <c r="ITS83"/>
      <c r="ITT83"/>
      <c r="ITU83"/>
      <c r="ITV83"/>
      <c r="ITW83"/>
      <c r="ITX83"/>
      <c r="ITY83"/>
      <c r="ITZ83"/>
      <c r="IUA83"/>
      <c r="IUB83"/>
      <c r="IUC83"/>
      <c r="IUD83"/>
      <c r="IUE83"/>
      <c r="IUF83"/>
      <c r="IUG83"/>
      <c r="IUH83"/>
      <c r="IUI83"/>
      <c r="IUJ83"/>
      <c r="IUK83"/>
      <c r="IUL83"/>
      <c r="IUM83"/>
      <c r="IUN83"/>
      <c r="IUO83"/>
      <c r="IUP83"/>
      <c r="IUQ83"/>
      <c r="IUR83"/>
      <c r="IUS83"/>
      <c r="IUT83"/>
      <c r="IUU83"/>
      <c r="IUV83"/>
      <c r="IUW83"/>
      <c r="IUX83"/>
      <c r="IUY83"/>
      <c r="IUZ83"/>
      <c r="IVA83"/>
      <c r="IVB83"/>
      <c r="IVC83"/>
      <c r="IVD83"/>
      <c r="IVE83"/>
      <c r="IVF83"/>
      <c r="IVG83"/>
      <c r="IVH83"/>
      <c r="IVI83"/>
      <c r="IVJ83"/>
      <c r="IVK83"/>
      <c r="IVL83"/>
      <c r="IVM83"/>
      <c r="IVN83"/>
      <c r="IVO83"/>
      <c r="IVP83"/>
      <c r="IVQ83"/>
      <c r="IVR83"/>
      <c r="IVS83"/>
      <c r="IVT83"/>
      <c r="IVU83"/>
      <c r="IVV83"/>
      <c r="IVW83"/>
      <c r="IVX83"/>
      <c r="IVY83"/>
      <c r="IVZ83"/>
      <c r="IWA83"/>
      <c r="IWB83"/>
      <c r="IWC83"/>
      <c r="IWD83"/>
      <c r="IWE83"/>
      <c r="IWF83"/>
      <c r="IWG83"/>
      <c r="IWH83"/>
      <c r="IWI83"/>
      <c r="IWJ83"/>
      <c r="IWK83"/>
      <c r="IWL83"/>
      <c r="IWM83"/>
      <c r="IWN83"/>
      <c r="IWO83"/>
      <c r="IWP83"/>
      <c r="IWQ83"/>
      <c r="IWR83"/>
      <c r="IWS83"/>
      <c r="IWT83"/>
      <c r="IWU83"/>
      <c r="IWV83"/>
      <c r="IWW83"/>
      <c r="IWX83"/>
      <c r="IWY83"/>
      <c r="IWZ83"/>
      <c r="IXA83"/>
      <c r="IXB83"/>
      <c r="IXC83"/>
      <c r="IXD83"/>
      <c r="IXE83"/>
      <c r="IXF83"/>
      <c r="IXG83"/>
      <c r="IXH83"/>
      <c r="IXI83"/>
      <c r="IXJ83"/>
      <c r="IXK83"/>
      <c r="IXL83"/>
      <c r="IXM83"/>
      <c r="IXN83"/>
      <c r="IXO83"/>
      <c r="IXP83"/>
      <c r="IXQ83"/>
      <c r="IXR83"/>
      <c r="IXS83"/>
      <c r="IXT83"/>
      <c r="IXU83"/>
      <c r="IXV83"/>
      <c r="IXW83"/>
      <c r="IXX83"/>
      <c r="IXY83"/>
      <c r="IXZ83"/>
      <c r="IYA83"/>
      <c r="IYB83"/>
      <c r="IYC83"/>
      <c r="IYD83"/>
      <c r="IYE83"/>
      <c r="IYF83"/>
      <c r="IYG83"/>
      <c r="IYH83"/>
      <c r="IYI83"/>
      <c r="IYJ83"/>
      <c r="IYK83"/>
      <c r="IYL83"/>
      <c r="IYM83"/>
      <c r="IYN83"/>
      <c r="IYO83"/>
      <c r="IYP83"/>
      <c r="IYQ83"/>
      <c r="IYR83"/>
      <c r="IYS83"/>
      <c r="IYT83"/>
      <c r="IYU83"/>
      <c r="IYV83"/>
      <c r="IYW83"/>
      <c r="IYX83"/>
      <c r="IYY83"/>
      <c r="IYZ83"/>
      <c r="IZA83"/>
      <c r="IZB83"/>
      <c r="IZC83"/>
      <c r="IZD83"/>
      <c r="IZE83"/>
      <c r="IZF83"/>
      <c r="IZG83"/>
      <c r="IZH83"/>
      <c r="IZI83"/>
      <c r="IZJ83"/>
      <c r="IZK83"/>
      <c r="IZL83"/>
      <c r="IZM83"/>
      <c r="IZN83"/>
      <c r="IZO83"/>
      <c r="IZP83"/>
      <c r="IZQ83"/>
      <c r="IZR83"/>
      <c r="IZS83"/>
      <c r="IZT83"/>
      <c r="IZU83"/>
      <c r="IZV83"/>
      <c r="IZW83"/>
      <c r="IZX83"/>
      <c r="IZY83"/>
      <c r="IZZ83"/>
      <c r="JAA83"/>
      <c r="JAB83"/>
      <c r="JAC83"/>
      <c r="JAD83"/>
      <c r="JAE83"/>
      <c r="JAF83"/>
      <c r="JAG83"/>
      <c r="JAH83"/>
      <c r="JAI83"/>
      <c r="JAJ83"/>
      <c r="JAK83"/>
      <c r="JAL83"/>
      <c r="JAM83"/>
      <c r="JAN83"/>
      <c r="JAO83"/>
      <c r="JAP83"/>
      <c r="JAQ83"/>
      <c r="JAR83"/>
      <c r="JAS83"/>
      <c r="JAT83"/>
      <c r="JAU83"/>
      <c r="JAV83"/>
      <c r="JAW83"/>
      <c r="JAX83"/>
      <c r="JAY83"/>
      <c r="JAZ83"/>
      <c r="JBA83"/>
      <c r="JBB83"/>
      <c r="JBC83"/>
      <c r="JBD83"/>
      <c r="JBE83"/>
      <c r="JBF83"/>
      <c r="JBG83"/>
      <c r="JBH83"/>
      <c r="JBI83"/>
      <c r="JBJ83"/>
      <c r="JBK83"/>
      <c r="JBL83"/>
      <c r="JBM83"/>
      <c r="JBN83"/>
      <c r="JBO83"/>
      <c r="JBP83"/>
      <c r="JBQ83"/>
      <c r="JBR83"/>
      <c r="JBS83"/>
      <c r="JBT83"/>
      <c r="JBU83"/>
      <c r="JBV83"/>
      <c r="JBW83"/>
      <c r="JBX83"/>
      <c r="JBY83"/>
      <c r="JBZ83"/>
      <c r="JCA83"/>
      <c r="JCB83"/>
      <c r="JCC83"/>
      <c r="JCD83"/>
      <c r="JCE83"/>
      <c r="JCF83"/>
      <c r="JCG83"/>
      <c r="JCH83"/>
      <c r="JCI83"/>
      <c r="JCJ83"/>
      <c r="JCK83"/>
      <c r="JCL83"/>
      <c r="JCM83"/>
      <c r="JCN83"/>
      <c r="JCO83"/>
      <c r="JCP83"/>
      <c r="JCQ83"/>
      <c r="JCR83"/>
      <c r="JCS83"/>
      <c r="JCT83"/>
      <c r="JCU83"/>
      <c r="JCV83"/>
      <c r="JCW83"/>
      <c r="JCX83"/>
      <c r="JCY83"/>
      <c r="JCZ83"/>
      <c r="JDA83"/>
      <c r="JDB83"/>
      <c r="JDC83"/>
      <c r="JDD83"/>
      <c r="JDE83"/>
      <c r="JDF83"/>
      <c r="JDG83"/>
      <c r="JDH83"/>
      <c r="JDI83"/>
      <c r="JDJ83"/>
      <c r="JDK83"/>
      <c r="JDL83"/>
      <c r="JDM83"/>
      <c r="JDN83"/>
      <c r="JDO83"/>
      <c r="JDP83"/>
      <c r="JDQ83"/>
      <c r="JDR83"/>
      <c r="JDS83"/>
      <c r="JDT83"/>
      <c r="JDU83"/>
      <c r="JDV83"/>
      <c r="JDW83"/>
      <c r="JDX83"/>
      <c r="JDY83"/>
      <c r="JDZ83"/>
      <c r="JEA83"/>
      <c r="JEB83"/>
      <c r="JEC83"/>
      <c r="JED83"/>
      <c r="JEE83"/>
      <c r="JEF83"/>
      <c r="JEG83"/>
      <c r="JEH83"/>
      <c r="JEI83"/>
      <c r="JEJ83"/>
      <c r="JEK83"/>
      <c r="JEL83"/>
      <c r="JEM83"/>
      <c r="JEN83"/>
      <c r="JEO83"/>
      <c r="JEP83"/>
      <c r="JEQ83"/>
      <c r="JER83"/>
      <c r="JES83"/>
      <c r="JET83"/>
      <c r="JEU83"/>
      <c r="JEV83"/>
      <c r="JEW83"/>
      <c r="JEX83"/>
      <c r="JEY83"/>
      <c r="JEZ83"/>
      <c r="JFA83"/>
      <c r="JFB83"/>
      <c r="JFC83"/>
      <c r="JFD83"/>
      <c r="JFE83"/>
      <c r="JFF83"/>
      <c r="JFG83"/>
      <c r="JFH83"/>
      <c r="JFI83"/>
      <c r="JFJ83"/>
      <c r="JFK83"/>
      <c r="JFL83"/>
      <c r="JFM83"/>
      <c r="JFN83"/>
      <c r="JFO83"/>
      <c r="JFP83"/>
      <c r="JFQ83"/>
      <c r="JFR83"/>
      <c r="JFS83"/>
      <c r="JFT83"/>
      <c r="JFU83"/>
      <c r="JFV83"/>
      <c r="JFW83"/>
      <c r="JFX83"/>
      <c r="JFY83"/>
      <c r="JFZ83"/>
      <c r="JGA83"/>
      <c r="JGB83"/>
      <c r="JGC83"/>
      <c r="JGD83"/>
      <c r="JGE83"/>
      <c r="JGF83"/>
      <c r="JGG83"/>
      <c r="JGH83"/>
      <c r="JGI83"/>
      <c r="JGJ83"/>
      <c r="JGK83"/>
      <c r="JGL83"/>
      <c r="JGM83"/>
      <c r="JGN83"/>
      <c r="JGO83"/>
      <c r="JGP83"/>
      <c r="JGQ83"/>
      <c r="JGR83"/>
      <c r="JGS83"/>
      <c r="JGT83"/>
      <c r="JGU83"/>
      <c r="JGV83"/>
      <c r="JGW83"/>
      <c r="JGX83"/>
      <c r="JGY83"/>
      <c r="JGZ83"/>
      <c r="JHA83"/>
      <c r="JHB83"/>
      <c r="JHC83"/>
      <c r="JHD83"/>
      <c r="JHE83"/>
      <c r="JHF83"/>
      <c r="JHG83"/>
      <c r="JHH83"/>
      <c r="JHI83"/>
      <c r="JHJ83"/>
      <c r="JHK83"/>
      <c r="JHL83"/>
      <c r="JHM83"/>
      <c r="JHN83"/>
      <c r="JHO83"/>
      <c r="JHP83"/>
      <c r="JHQ83"/>
      <c r="JHR83"/>
      <c r="JHS83"/>
      <c r="JHT83"/>
      <c r="JHU83"/>
      <c r="JHV83"/>
      <c r="JHW83"/>
      <c r="JHX83"/>
      <c r="JHY83"/>
      <c r="JHZ83"/>
      <c r="JIA83"/>
      <c r="JIB83"/>
      <c r="JIC83"/>
      <c r="JID83"/>
      <c r="JIE83"/>
      <c r="JIF83"/>
      <c r="JIG83"/>
      <c r="JIH83"/>
      <c r="JII83"/>
      <c r="JIJ83"/>
      <c r="JIK83"/>
      <c r="JIL83"/>
      <c r="JIM83"/>
      <c r="JIN83"/>
      <c r="JIO83"/>
      <c r="JIP83"/>
      <c r="JIQ83"/>
      <c r="JIR83"/>
      <c r="JIS83"/>
      <c r="JIT83"/>
      <c r="JIU83"/>
      <c r="JIV83"/>
      <c r="JIW83"/>
      <c r="JIX83"/>
      <c r="JIY83"/>
      <c r="JIZ83"/>
      <c r="JJA83"/>
      <c r="JJB83"/>
      <c r="JJC83"/>
      <c r="JJD83"/>
      <c r="JJE83"/>
      <c r="JJF83"/>
      <c r="JJG83"/>
      <c r="JJH83"/>
      <c r="JJI83"/>
      <c r="JJJ83"/>
      <c r="JJK83"/>
      <c r="JJL83"/>
      <c r="JJM83"/>
      <c r="JJN83"/>
      <c r="JJO83"/>
      <c r="JJP83"/>
      <c r="JJQ83"/>
      <c r="JJR83"/>
      <c r="JJS83"/>
      <c r="JJT83"/>
      <c r="JJU83"/>
      <c r="JJV83"/>
      <c r="JJW83"/>
      <c r="JJX83"/>
      <c r="JJY83"/>
      <c r="JJZ83"/>
      <c r="JKA83"/>
      <c r="JKB83"/>
      <c r="JKC83"/>
      <c r="JKD83"/>
      <c r="JKE83"/>
      <c r="JKF83"/>
      <c r="JKG83"/>
      <c r="JKH83"/>
      <c r="JKI83"/>
      <c r="JKJ83"/>
      <c r="JKK83"/>
      <c r="JKL83"/>
      <c r="JKM83"/>
      <c r="JKN83"/>
      <c r="JKO83"/>
      <c r="JKP83"/>
      <c r="JKQ83"/>
      <c r="JKR83"/>
      <c r="JKS83"/>
      <c r="JKT83"/>
      <c r="JKU83"/>
      <c r="JKV83"/>
      <c r="JKW83"/>
      <c r="JKX83"/>
      <c r="JKY83"/>
      <c r="JKZ83"/>
      <c r="JLA83"/>
      <c r="JLB83"/>
      <c r="JLC83"/>
      <c r="JLD83"/>
      <c r="JLE83"/>
      <c r="JLF83"/>
      <c r="JLG83"/>
      <c r="JLH83"/>
      <c r="JLI83"/>
      <c r="JLJ83"/>
      <c r="JLK83"/>
      <c r="JLL83"/>
      <c r="JLM83"/>
      <c r="JLN83"/>
      <c r="JLO83"/>
      <c r="JLP83"/>
      <c r="JLQ83"/>
      <c r="JLR83"/>
      <c r="JLS83"/>
      <c r="JLT83"/>
      <c r="JLU83"/>
      <c r="JLV83"/>
      <c r="JLW83"/>
      <c r="JLX83"/>
      <c r="JLY83"/>
      <c r="JLZ83"/>
      <c r="JMA83"/>
      <c r="JMB83"/>
      <c r="JMC83"/>
      <c r="JMD83"/>
      <c r="JME83"/>
      <c r="JMF83"/>
      <c r="JMG83"/>
      <c r="JMH83"/>
      <c r="JMI83"/>
      <c r="JMJ83"/>
      <c r="JMK83"/>
      <c r="JML83"/>
      <c r="JMM83"/>
      <c r="JMN83"/>
      <c r="JMO83"/>
      <c r="JMP83"/>
      <c r="JMQ83"/>
      <c r="JMR83"/>
      <c r="JMS83"/>
      <c r="JMT83"/>
      <c r="JMU83"/>
      <c r="JMV83"/>
      <c r="JMW83"/>
      <c r="JMX83"/>
      <c r="JMY83"/>
      <c r="JMZ83"/>
      <c r="JNA83"/>
      <c r="JNB83"/>
      <c r="JNC83"/>
      <c r="JND83"/>
      <c r="JNE83"/>
      <c r="JNF83"/>
      <c r="JNG83"/>
      <c r="JNH83"/>
      <c r="JNI83"/>
      <c r="JNJ83"/>
      <c r="JNK83"/>
      <c r="JNL83"/>
      <c r="JNM83"/>
      <c r="JNN83"/>
      <c r="JNO83"/>
      <c r="JNP83"/>
      <c r="JNQ83"/>
      <c r="JNR83"/>
      <c r="JNS83"/>
      <c r="JNT83"/>
      <c r="JNU83"/>
      <c r="JNV83"/>
      <c r="JNW83"/>
      <c r="JNX83"/>
      <c r="JNY83"/>
      <c r="JNZ83"/>
      <c r="JOA83"/>
      <c r="JOB83"/>
      <c r="JOC83"/>
      <c r="JOD83"/>
      <c r="JOE83"/>
      <c r="JOF83"/>
      <c r="JOG83"/>
      <c r="JOH83"/>
      <c r="JOI83"/>
      <c r="JOJ83"/>
      <c r="JOK83"/>
      <c r="JOL83"/>
      <c r="JOM83"/>
      <c r="JON83"/>
      <c r="JOO83"/>
      <c r="JOP83"/>
      <c r="JOQ83"/>
      <c r="JOR83"/>
      <c r="JOS83"/>
      <c r="JOT83"/>
      <c r="JOU83"/>
      <c r="JOV83"/>
      <c r="JOW83"/>
      <c r="JOX83"/>
      <c r="JOY83"/>
      <c r="JOZ83"/>
      <c r="JPA83"/>
      <c r="JPB83"/>
      <c r="JPC83"/>
      <c r="JPD83"/>
      <c r="JPE83"/>
      <c r="JPF83"/>
      <c r="JPG83"/>
      <c r="JPH83"/>
      <c r="JPI83"/>
      <c r="JPJ83"/>
      <c r="JPK83"/>
      <c r="JPL83"/>
      <c r="JPM83"/>
      <c r="JPN83"/>
      <c r="JPO83"/>
      <c r="JPP83"/>
      <c r="JPQ83"/>
      <c r="JPR83"/>
      <c r="JPS83"/>
      <c r="JPT83"/>
      <c r="JPU83"/>
      <c r="JPV83"/>
      <c r="JPW83"/>
      <c r="JPX83"/>
      <c r="JPY83"/>
      <c r="JPZ83"/>
      <c r="JQA83"/>
      <c r="JQB83"/>
      <c r="JQC83"/>
      <c r="JQD83"/>
      <c r="JQE83"/>
      <c r="JQF83"/>
      <c r="JQG83"/>
      <c r="JQH83"/>
      <c r="JQI83"/>
      <c r="JQJ83"/>
      <c r="JQK83"/>
      <c r="JQL83"/>
      <c r="JQM83"/>
      <c r="JQN83"/>
      <c r="JQO83"/>
      <c r="JQP83"/>
      <c r="JQQ83"/>
      <c r="JQR83"/>
      <c r="JQS83"/>
      <c r="JQT83"/>
      <c r="JQU83"/>
      <c r="JQV83"/>
      <c r="JQW83"/>
      <c r="JQX83"/>
      <c r="JQY83"/>
      <c r="JQZ83"/>
      <c r="JRA83"/>
      <c r="JRB83"/>
      <c r="JRC83"/>
      <c r="JRD83"/>
      <c r="JRE83"/>
      <c r="JRF83"/>
      <c r="JRG83"/>
      <c r="JRH83"/>
      <c r="JRI83"/>
      <c r="JRJ83"/>
      <c r="JRK83"/>
      <c r="JRL83"/>
      <c r="JRM83"/>
      <c r="JRN83"/>
      <c r="JRO83"/>
      <c r="JRP83"/>
      <c r="JRQ83"/>
      <c r="JRR83"/>
      <c r="JRS83"/>
      <c r="JRT83"/>
      <c r="JRU83"/>
      <c r="JRV83"/>
      <c r="JRW83"/>
      <c r="JRX83"/>
      <c r="JRY83"/>
      <c r="JRZ83"/>
      <c r="JSA83"/>
      <c r="JSB83"/>
      <c r="JSC83"/>
      <c r="JSD83"/>
      <c r="JSE83"/>
      <c r="JSF83"/>
      <c r="JSG83"/>
      <c r="JSH83"/>
      <c r="JSI83"/>
      <c r="JSJ83"/>
      <c r="JSK83"/>
      <c r="JSL83"/>
      <c r="JSM83"/>
      <c r="JSN83"/>
      <c r="JSO83"/>
      <c r="JSP83"/>
      <c r="JSQ83"/>
      <c r="JSR83"/>
      <c r="JSS83"/>
      <c r="JST83"/>
      <c r="JSU83"/>
      <c r="JSV83"/>
      <c r="JSW83"/>
      <c r="JSX83"/>
      <c r="JSY83"/>
      <c r="JSZ83"/>
      <c r="JTA83"/>
      <c r="JTB83"/>
      <c r="JTC83"/>
      <c r="JTD83"/>
      <c r="JTE83"/>
      <c r="JTF83"/>
      <c r="JTG83"/>
      <c r="JTH83"/>
      <c r="JTI83"/>
      <c r="JTJ83"/>
      <c r="JTK83"/>
      <c r="JTL83"/>
      <c r="JTM83"/>
      <c r="JTN83"/>
      <c r="JTO83"/>
      <c r="JTP83"/>
      <c r="JTQ83"/>
      <c r="JTR83"/>
      <c r="JTS83"/>
      <c r="JTT83"/>
      <c r="JTU83"/>
      <c r="JTV83"/>
      <c r="JTW83"/>
      <c r="JTX83"/>
      <c r="JTY83"/>
      <c r="JTZ83"/>
      <c r="JUA83"/>
      <c r="JUB83"/>
      <c r="JUC83"/>
      <c r="JUD83"/>
      <c r="JUE83"/>
      <c r="JUF83"/>
      <c r="JUG83"/>
      <c r="JUH83"/>
      <c r="JUI83"/>
      <c r="JUJ83"/>
      <c r="JUK83"/>
      <c r="JUL83"/>
      <c r="JUM83"/>
      <c r="JUN83"/>
      <c r="JUO83"/>
      <c r="JUP83"/>
      <c r="JUQ83"/>
      <c r="JUR83"/>
      <c r="JUS83"/>
      <c r="JUT83"/>
      <c r="JUU83"/>
      <c r="JUV83"/>
      <c r="JUW83"/>
      <c r="JUX83"/>
      <c r="JUY83"/>
      <c r="JUZ83"/>
      <c r="JVA83"/>
      <c r="JVB83"/>
      <c r="JVC83"/>
      <c r="JVD83"/>
      <c r="JVE83"/>
      <c r="JVF83"/>
      <c r="JVG83"/>
      <c r="JVH83"/>
      <c r="JVI83"/>
      <c r="JVJ83"/>
      <c r="JVK83"/>
      <c r="JVL83"/>
      <c r="JVM83"/>
      <c r="JVN83"/>
      <c r="JVO83"/>
      <c r="JVP83"/>
      <c r="JVQ83"/>
      <c r="JVR83"/>
      <c r="JVS83"/>
      <c r="JVT83"/>
      <c r="JVU83"/>
      <c r="JVV83"/>
      <c r="JVW83"/>
      <c r="JVX83"/>
      <c r="JVY83"/>
      <c r="JVZ83"/>
      <c r="JWA83"/>
      <c r="JWB83"/>
      <c r="JWC83"/>
      <c r="JWD83"/>
      <c r="JWE83"/>
      <c r="JWF83"/>
      <c r="JWG83"/>
      <c r="JWH83"/>
      <c r="JWI83"/>
      <c r="JWJ83"/>
      <c r="JWK83"/>
      <c r="JWL83"/>
      <c r="JWM83"/>
      <c r="JWN83"/>
      <c r="JWO83"/>
      <c r="JWP83"/>
      <c r="JWQ83"/>
      <c r="JWR83"/>
      <c r="JWS83"/>
      <c r="JWT83"/>
      <c r="JWU83"/>
      <c r="JWV83"/>
      <c r="JWW83"/>
      <c r="JWX83"/>
      <c r="JWY83"/>
      <c r="JWZ83"/>
      <c r="JXA83"/>
      <c r="JXB83"/>
      <c r="JXC83"/>
      <c r="JXD83"/>
      <c r="JXE83"/>
      <c r="JXF83"/>
      <c r="JXG83"/>
      <c r="JXH83"/>
      <c r="JXI83"/>
      <c r="JXJ83"/>
      <c r="JXK83"/>
      <c r="JXL83"/>
      <c r="JXM83"/>
      <c r="JXN83"/>
      <c r="JXO83"/>
      <c r="JXP83"/>
      <c r="JXQ83"/>
      <c r="JXR83"/>
      <c r="JXS83"/>
      <c r="JXT83"/>
      <c r="JXU83"/>
      <c r="JXV83"/>
      <c r="JXW83"/>
      <c r="JXX83"/>
      <c r="JXY83"/>
      <c r="JXZ83"/>
      <c r="JYA83"/>
      <c r="JYB83"/>
      <c r="JYC83"/>
      <c r="JYD83"/>
      <c r="JYE83"/>
      <c r="JYF83"/>
      <c r="JYG83"/>
      <c r="JYH83"/>
      <c r="JYI83"/>
      <c r="JYJ83"/>
      <c r="JYK83"/>
      <c r="JYL83"/>
      <c r="JYM83"/>
      <c r="JYN83"/>
      <c r="JYO83"/>
      <c r="JYP83"/>
      <c r="JYQ83"/>
      <c r="JYR83"/>
      <c r="JYS83"/>
      <c r="JYT83"/>
      <c r="JYU83"/>
      <c r="JYV83"/>
      <c r="JYW83"/>
      <c r="JYX83"/>
      <c r="JYY83"/>
      <c r="JYZ83"/>
      <c r="JZA83"/>
      <c r="JZB83"/>
      <c r="JZC83"/>
      <c r="JZD83"/>
      <c r="JZE83"/>
      <c r="JZF83"/>
      <c r="JZG83"/>
      <c r="JZH83"/>
      <c r="JZI83"/>
      <c r="JZJ83"/>
      <c r="JZK83"/>
      <c r="JZL83"/>
      <c r="JZM83"/>
      <c r="JZN83"/>
      <c r="JZO83"/>
      <c r="JZP83"/>
      <c r="JZQ83"/>
      <c r="JZR83"/>
      <c r="JZS83"/>
      <c r="JZT83"/>
      <c r="JZU83"/>
      <c r="JZV83"/>
      <c r="JZW83"/>
      <c r="JZX83"/>
      <c r="JZY83"/>
      <c r="JZZ83"/>
      <c r="KAA83"/>
      <c r="KAB83"/>
      <c r="KAC83"/>
      <c r="KAD83"/>
      <c r="KAE83"/>
      <c r="KAF83"/>
      <c r="KAG83"/>
      <c r="KAH83"/>
      <c r="KAI83"/>
      <c r="KAJ83"/>
      <c r="KAK83"/>
      <c r="KAL83"/>
      <c r="KAM83"/>
      <c r="KAN83"/>
      <c r="KAO83"/>
      <c r="KAP83"/>
      <c r="KAQ83"/>
      <c r="KAR83"/>
      <c r="KAS83"/>
      <c r="KAT83"/>
      <c r="KAU83"/>
      <c r="KAV83"/>
      <c r="KAW83"/>
      <c r="KAX83"/>
      <c r="KAY83"/>
      <c r="KAZ83"/>
      <c r="KBA83"/>
      <c r="KBB83"/>
      <c r="KBC83"/>
      <c r="KBD83"/>
      <c r="KBE83"/>
      <c r="KBF83"/>
      <c r="KBG83"/>
      <c r="KBH83"/>
      <c r="KBI83"/>
      <c r="KBJ83"/>
      <c r="KBK83"/>
      <c r="KBL83"/>
      <c r="KBM83"/>
      <c r="KBN83"/>
      <c r="KBO83"/>
      <c r="KBP83"/>
      <c r="KBQ83"/>
      <c r="KBR83"/>
      <c r="KBS83"/>
      <c r="KBT83"/>
      <c r="KBU83"/>
      <c r="KBV83"/>
      <c r="KBW83"/>
      <c r="KBX83"/>
      <c r="KBY83"/>
      <c r="KBZ83"/>
      <c r="KCA83"/>
      <c r="KCB83"/>
      <c r="KCC83"/>
      <c r="KCD83"/>
      <c r="KCE83"/>
      <c r="KCF83"/>
      <c r="KCG83"/>
      <c r="KCH83"/>
      <c r="KCI83"/>
      <c r="KCJ83"/>
      <c r="KCK83"/>
      <c r="KCL83"/>
      <c r="KCM83"/>
      <c r="KCN83"/>
      <c r="KCO83"/>
      <c r="KCP83"/>
      <c r="KCQ83"/>
      <c r="KCR83"/>
      <c r="KCS83"/>
      <c r="KCT83"/>
      <c r="KCU83"/>
      <c r="KCV83"/>
      <c r="KCW83"/>
      <c r="KCX83"/>
      <c r="KCY83"/>
      <c r="KCZ83"/>
      <c r="KDA83"/>
      <c r="KDB83"/>
      <c r="KDC83"/>
      <c r="KDD83"/>
      <c r="KDE83"/>
      <c r="KDF83"/>
      <c r="KDG83"/>
      <c r="KDH83"/>
      <c r="KDI83"/>
      <c r="KDJ83"/>
      <c r="KDK83"/>
      <c r="KDL83"/>
      <c r="KDM83"/>
      <c r="KDN83"/>
      <c r="KDO83"/>
      <c r="KDP83"/>
      <c r="KDQ83"/>
      <c r="KDR83"/>
      <c r="KDS83"/>
      <c r="KDT83"/>
      <c r="KDU83"/>
      <c r="KDV83"/>
      <c r="KDW83"/>
      <c r="KDX83"/>
      <c r="KDY83"/>
      <c r="KDZ83"/>
      <c r="KEA83"/>
      <c r="KEB83"/>
      <c r="KEC83"/>
      <c r="KED83"/>
      <c r="KEE83"/>
      <c r="KEF83"/>
      <c r="KEG83"/>
      <c r="KEH83"/>
      <c r="KEI83"/>
      <c r="KEJ83"/>
      <c r="KEK83"/>
      <c r="KEL83"/>
      <c r="KEM83"/>
      <c r="KEN83"/>
      <c r="KEO83"/>
      <c r="KEP83"/>
      <c r="KEQ83"/>
      <c r="KER83"/>
      <c r="KES83"/>
      <c r="KET83"/>
      <c r="KEU83"/>
      <c r="KEV83"/>
      <c r="KEW83"/>
      <c r="KEX83"/>
      <c r="KEY83"/>
      <c r="KEZ83"/>
      <c r="KFA83"/>
      <c r="KFB83"/>
      <c r="KFC83"/>
      <c r="KFD83"/>
      <c r="KFE83"/>
      <c r="KFF83"/>
      <c r="KFG83"/>
      <c r="KFH83"/>
      <c r="KFI83"/>
      <c r="KFJ83"/>
      <c r="KFK83"/>
      <c r="KFL83"/>
      <c r="KFM83"/>
      <c r="KFN83"/>
      <c r="KFO83"/>
      <c r="KFP83"/>
      <c r="KFQ83"/>
      <c r="KFR83"/>
      <c r="KFS83"/>
      <c r="KFT83"/>
      <c r="KFU83"/>
      <c r="KFV83"/>
      <c r="KFW83"/>
      <c r="KFX83"/>
      <c r="KFY83"/>
      <c r="KFZ83"/>
      <c r="KGA83"/>
      <c r="KGB83"/>
      <c r="KGC83"/>
      <c r="KGD83"/>
      <c r="KGE83"/>
      <c r="KGF83"/>
      <c r="KGG83"/>
      <c r="KGH83"/>
      <c r="KGI83"/>
      <c r="KGJ83"/>
      <c r="KGK83"/>
      <c r="KGL83"/>
      <c r="KGM83"/>
      <c r="KGN83"/>
      <c r="KGO83"/>
      <c r="KGP83"/>
      <c r="KGQ83"/>
      <c r="KGR83"/>
      <c r="KGS83"/>
      <c r="KGT83"/>
      <c r="KGU83"/>
      <c r="KGV83"/>
      <c r="KGW83"/>
      <c r="KGX83"/>
      <c r="KGY83"/>
      <c r="KGZ83"/>
      <c r="KHA83"/>
      <c r="KHB83"/>
      <c r="KHC83"/>
      <c r="KHD83"/>
      <c r="KHE83"/>
      <c r="KHF83"/>
      <c r="KHG83"/>
      <c r="KHH83"/>
      <c r="KHI83"/>
      <c r="KHJ83"/>
      <c r="KHK83"/>
      <c r="KHL83"/>
      <c r="KHM83"/>
      <c r="KHN83"/>
      <c r="KHO83"/>
      <c r="KHP83"/>
      <c r="KHQ83"/>
      <c r="KHR83"/>
      <c r="KHS83"/>
      <c r="KHT83"/>
      <c r="KHU83"/>
      <c r="KHV83"/>
      <c r="KHW83"/>
      <c r="KHX83"/>
      <c r="KHY83"/>
      <c r="KHZ83"/>
      <c r="KIA83"/>
      <c r="KIB83"/>
      <c r="KIC83"/>
      <c r="KID83"/>
      <c r="KIE83"/>
      <c r="KIF83"/>
      <c r="KIG83"/>
      <c r="KIH83"/>
      <c r="KII83"/>
      <c r="KIJ83"/>
      <c r="KIK83"/>
      <c r="KIL83"/>
      <c r="KIM83"/>
      <c r="KIN83"/>
      <c r="KIO83"/>
      <c r="KIP83"/>
      <c r="KIQ83"/>
      <c r="KIR83"/>
      <c r="KIS83"/>
      <c r="KIT83"/>
      <c r="KIU83"/>
      <c r="KIV83"/>
      <c r="KIW83"/>
      <c r="KIX83"/>
      <c r="KIY83"/>
      <c r="KIZ83"/>
      <c r="KJA83"/>
      <c r="KJB83"/>
      <c r="KJC83"/>
      <c r="KJD83"/>
      <c r="KJE83"/>
      <c r="KJF83"/>
      <c r="KJG83"/>
      <c r="KJH83"/>
      <c r="KJI83"/>
      <c r="KJJ83"/>
      <c r="KJK83"/>
      <c r="KJL83"/>
      <c r="KJM83"/>
      <c r="KJN83"/>
      <c r="KJO83"/>
      <c r="KJP83"/>
      <c r="KJQ83"/>
      <c r="KJR83"/>
      <c r="KJS83"/>
      <c r="KJT83"/>
      <c r="KJU83"/>
      <c r="KJV83"/>
      <c r="KJW83"/>
      <c r="KJX83"/>
      <c r="KJY83"/>
      <c r="KJZ83"/>
      <c r="KKA83"/>
      <c r="KKB83"/>
      <c r="KKC83"/>
      <c r="KKD83"/>
      <c r="KKE83"/>
      <c r="KKF83"/>
      <c r="KKG83"/>
      <c r="KKH83"/>
      <c r="KKI83"/>
      <c r="KKJ83"/>
      <c r="KKK83"/>
      <c r="KKL83"/>
      <c r="KKM83"/>
      <c r="KKN83"/>
      <c r="KKO83"/>
      <c r="KKP83"/>
      <c r="KKQ83"/>
      <c r="KKR83"/>
      <c r="KKS83"/>
      <c r="KKT83"/>
      <c r="KKU83"/>
      <c r="KKV83"/>
      <c r="KKW83"/>
      <c r="KKX83"/>
      <c r="KKY83"/>
      <c r="KKZ83"/>
      <c r="KLA83"/>
      <c r="KLB83"/>
      <c r="KLC83"/>
      <c r="KLD83"/>
      <c r="KLE83"/>
      <c r="KLF83"/>
      <c r="KLG83"/>
      <c r="KLH83"/>
      <c r="KLI83"/>
      <c r="KLJ83"/>
      <c r="KLK83"/>
      <c r="KLL83"/>
      <c r="KLM83"/>
      <c r="KLN83"/>
      <c r="KLO83"/>
      <c r="KLP83"/>
      <c r="KLQ83"/>
      <c r="KLR83"/>
      <c r="KLS83"/>
      <c r="KLT83"/>
      <c r="KLU83"/>
      <c r="KLV83"/>
      <c r="KLW83"/>
      <c r="KLX83"/>
      <c r="KLY83"/>
      <c r="KLZ83"/>
      <c r="KMA83"/>
      <c r="KMB83"/>
      <c r="KMC83"/>
      <c r="KMD83"/>
      <c r="KME83"/>
      <c r="KMF83"/>
      <c r="KMG83"/>
      <c r="KMH83"/>
      <c r="KMI83"/>
      <c r="KMJ83"/>
      <c r="KMK83"/>
      <c r="KML83"/>
      <c r="KMM83"/>
      <c r="KMN83"/>
      <c r="KMO83"/>
      <c r="KMP83"/>
      <c r="KMQ83"/>
      <c r="KMR83"/>
      <c r="KMS83"/>
      <c r="KMT83"/>
      <c r="KMU83"/>
      <c r="KMV83"/>
      <c r="KMW83"/>
      <c r="KMX83"/>
      <c r="KMY83"/>
      <c r="KMZ83"/>
      <c r="KNA83"/>
      <c r="KNB83"/>
      <c r="KNC83"/>
      <c r="KND83"/>
      <c r="KNE83"/>
      <c r="KNF83"/>
      <c r="KNG83"/>
      <c r="KNH83"/>
      <c r="KNI83"/>
      <c r="KNJ83"/>
      <c r="KNK83"/>
      <c r="KNL83"/>
      <c r="KNM83"/>
      <c r="KNN83"/>
      <c r="KNO83"/>
      <c r="KNP83"/>
      <c r="KNQ83"/>
      <c r="KNR83"/>
      <c r="KNS83"/>
      <c r="KNT83"/>
      <c r="KNU83"/>
      <c r="KNV83"/>
      <c r="KNW83"/>
      <c r="KNX83"/>
      <c r="KNY83"/>
      <c r="KNZ83"/>
      <c r="KOA83"/>
      <c r="KOB83"/>
      <c r="KOC83"/>
      <c r="KOD83"/>
      <c r="KOE83"/>
      <c r="KOF83"/>
      <c r="KOG83"/>
      <c r="KOH83"/>
      <c r="KOI83"/>
      <c r="KOJ83"/>
      <c r="KOK83"/>
      <c r="KOL83"/>
      <c r="KOM83"/>
      <c r="KON83"/>
      <c r="KOO83"/>
      <c r="KOP83"/>
      <c r="KOQ83"/>
      <c r="KOR83"/>
      <c r="KOS83"/>
      <c r="KOT83"/>
      <c r="KOU83"/>
      <c r="KOV83"/>
      <c r="KOW83"/>
      <c r="KOX83"/>
      <c r="KOY83"/>
      <c r="KOZ83"/>
      <c r="KPA83"/>
      <c r="KPB83"/>
      <c r="KPC83"/>
      <c r="KPD83"/>
      <c r="KPE83"/>
      <c r="KPF83"/>
      <c r="KPG83"/>
      <c r="KPH83"/>
      <c r="KPI83"/>
      <c r="KPJ83"/>
      <c r="KPK83"/>
      <c r="KPL83"/>
      <c r="KPM83"/>
      <c r="KPN83"/>
      <c r="KPO83"/>
      <c r="KPP83"/>
      <c r="KPQ83"/>
      <c r="KPR83"/>
      <c r="KPS83"/>
      <c r="KPT83"/>
      <c r="KPU83"/>
      <c r="KPV83"/>
      <c r="KPW83"/>
      <c r="KPX83"/>
      <c r="KPY83"/>
      <c r="KPZ83"/>
      <c r="KQA83"/>
      <c r="KQB83"/>
      <c r="KQC83"/>
      <c r="KQD83"/>
      <c r="KQE83"/>
      <c r="KQF83"/>
      <c r="KQG83"/>
      <c r="KQH83"/>
      <c r="KQI83"/>
      <c r="KQJ83"/>
      <c r="KQK83"/>
      <c r="KQL83"/>
      <c r="KQM83"/>
      <c r="KQN83"/>
      <c r="KQO83"/>
      <c r="KQP83"/>
      <c r="KQQ83"/>
      <c r="KQR83"/>
      <c r="KQS83"/>
      <c r="KQT83"/>
      <c r="KQU83"/>
      <c r="KQV83"/>
      <c r="KQW83"/>
      <c r="KQX83"/>
      <c r="KQY83"/>
      <c r="KQZ83"/>
      <c r="KRA83"/>
      <c r="KRB83"/>
      <c r="KRC83"/>
      <c r="KRD83"/>
      <c r="KRE83"/>
      <c r="KRF83"/>
      <c r="KRG83"/>
      <c r="KRH83"/>
      <c r="KRI83"/>
      <c r="KRJ83"/>
      <c r="KRK83"/>
      <c r="KRL83"/>
      <c r="KRM83"/>
      <c r="KRN83"/>
      <c r="KRO83"/>
      <c r="KRP83"/>
      <c r="KRQ83"/>
      <c r="KRR83"/>
      <c r="KRS83"/>
      <c r="KRT83"/>
      <c r="KRU83"/>
      <c r="KRV83"/>
      <c r="KRW83"/>
      <c r="KRX83"/>
      <c r="KRY83"/>
      <c r="KRZ83"/>
      <c r="KSA83"/>
      <c r="KSB83"/>
      <c r="KSC83"/>
      <c r="KSD83"/>
      <c r="KSE83"/>
      <c r="KSF83"/>
      <c r="KSG83"/>
      <c r="KSH83"/>
      <c r="KSI83"/>
      <c r="KSJ83"/>
      <c r="KSK83"/>
      <c r="KSL83"/>
      <c r="KSM83"/>
      <c r="KSN83"/>
      <c r="KSO83"/>
      <c r="KSP83"/>
      <c r="KSQ83"/>
      <c r="KSR83"/>
      <c r="KSS83"/>
      <c r="KST83"/>
      <c r="KSU83"/>
      <c r="KSV83"/>
      <c r="KSW83"/>
      <c r="KSX83"/>
      <c r="KSY83"/>
      <c r="KSZ83"/>
      <c r="KTA83"/>
      <c r="KTB83"/>
      <c r="KTC83"/>
      <c r="KTD83"/>
      <c r="KTE83"/>
      <c r="KTF83"/>
      <c r="KTG83"/>
      <c r="KTH83"/>
      <c r="KTI83"/>
      <c r="KTJ83"/>
      <c r="KTK83"/>
      <c r="KTL83"/>
      <c r="KTM83"/>
      <c r="KTN83"/>
      <c r="KTO83"/>
      <c r="KTP83"/>
      <c r="KTQ83"/>
      <c r="KTR83"/>
      <c r="KTS83"/>
      <c r="KTT83"/>
      <c r="KTU83"/>
      <c r="KTV83"/>
      <c r="KTW83"/>
      <c r="KTX83"/>
      <c r="KTY83"/>
      <c r="KTZ83"/>
      <c r="KUA83"/>
      <c r="KUB83"/>
      <c r="KUC83"/>
      <c r="KUD83"/>
      <c r="KUE83"/>
      <c r="KUF83"/>
      <c r="KUG83"/>
      <c r="KUH83"/>
      <c r="KUI83"/>
      <c r="KUJ83"/>
      <c r="KUK83"/>
      <c r="KUL83"/>
      <c r="KUM83"/>
      <c r="KUN83"/>
      <c r="KUO83"/>
      <c r="KUP83"/>
      <c r="KUQ83"/>
      <c r="KUR83"/>
      <c r="KUS83"/>
      <c r="KUT83"/>
      <c r="KUU83"/>
      <c r="KUV83"/>
      <c r="KUW83"/>
      <c r="KUX83"/>
      <c r="KUY83"/>
      <c r="KUZ83"/>
      <c r="KVA83"/>
      <c r="KVB83"/>
      <c r="KVC83"/>
      <c r="KVD83"/>
      <c r="KVE83"/>
      <c r="KVF83"/>
      <c r="KVG83"/>
      <c r="KVH83"/>
      <c r="KVI83"/>
      <c r="KVJ83"/>
      <c r="KVK83"/>
      <c r="KVL83"/>
      <c r="KVM83"/>
      <c r="KVN83"/>
      <c r="KVO83"/>
      <c r="KVP83"/>
      <c r="KVQ83"/>
      <c r="KVR83"/>
      <c r="KVS83"/>
      <c r="KVT83"/>
      <c r="KVU83"/>
      <c r="KVV83"/>
      <c r="KVW83"/>
      <c r="KVX83"/>
      <c r="KVY83"/>
      <c r="KVZ83"/>
      <c r="KWA83"/>
      <c r="KWB83"/>
      <c r="KWC83"/>
      <c r="KWD83"/>
      <c r="KWE83"/>
      <c r="KWF83"/>
      <c r="KWG83"/>
      <c r="KWH83"/>
      <c r="KWI83"/>
      <c r="KWJ83"/>
      <c r="KWK83"/>
      <c r="KWL83"/>
      <c r="KWM83"/>
      <c r="KWN83"/>
      <c r="KWO83"/>
      <c r="KWP83"/>
      <c r="KWQ83"/>
      <c r="KWR83"/>
      <c r="KWS83"/>
      <c r="KWT83"/>
      <c r="KWU83"/>
      <c r="KWV83"/>
      <c r="KWW83"/>
      <c r="KWX83"/>
      <c r="KWY83"/>
      <c r="KWZ83"/>
      <c r="KXA83"/>
      <c r="KXB83"/>
      <c r="KXC83"/>
      <c r="KXD83"/>
      <c r="KXE83"/>
      <c r="KXF83"/>
      <c r="KXG83"/>
      <c r="KXH83"/>
      <c r="KXI83"/>
      <c r="KXJ83"/>
      <c r="KXK83"/>
      <c r="KXL83"/>
      <c r="KXM83"/>
      <c r="KXN83"/>
      <c r="KXO83"/>
      <c r="KXP83"/>
      <c r="KXQ83"/>
      <c r="KXR83"/>
      <c r="KXS83"/>
      <c r="KXT83"/>
      <c r="KXU83"/>
      <c r="KXV83"/>
      <c r="KXW83"/>
      <c r="KXX83"/>
      <c r="KXY83"/>
      <c r="KXZ83"/>
      <c r="KYA83"/>
      <c r="KYB83"/>
      <c r="KYC83"/>
      <c r="KYD83"/>
      <c r="KYE83"/>
      <c r="KYF83"/>
      <c r="KYG83"/>
      <c r="KYH83"/>
      <c r="KYI83"/>
      <c r="KYJ83"/>
      <c r="KYK83"/>
      <c r="KYL83"/>
      <c r="KYM83"/>
      <c r="KYN83"/>
      <c r="KYO83"/>
      <c r="KYP83"/>
      <c r="KYQ83"/>
      <c r="KYR83"/>
      <c r="KYS83"/>
      <c r="KYT83"/>
      <c r="KYU83"/>
      <c r="KYV83"/>
      <c r="KYW83"/>
      <c r="KYX83"/>
      <c r="KYY83"/>
      <c r="KYZ83"/>
      <c r="KZA83"/>
      <c r="KZB83"/>
      <c r="KZC83"/>
      <c r="KZD83"/>
      <c r="KZE83"/>
      <c r="KZF83"/>
      <c r="KZG83"/>
      <c r="KZH83"/>
      <c r="KZI83"/>
      <c r="KZJ83"/>
      <c r="KZK83"/>
      <c r="KZL83"/>
      <c r="KZM83"/>
      <c r="KZN83"/>
      <c r="KZO83"/>
      <c r="KZP83"/>
      <c r="KZQ83"/>
      <c r="KZR83"/>
      <c r="KZS83"/>
      <c r="KZT83"/>
      <c r="KZU83"/>
      <c r="KZV83"/>
      <c r="KZW83"/>
      <c r="KZX83"/>
      <c r="KZY83"/>
      <c r="KZZ83"/>
      <c r="LAA83"/>
      <c r="LAB83"/>
      <c r="LAC83"/>
      <c r="LAD83"/>
      <c r="LAE83"/>
      <c r="LAF83"/>
      <c r="LAG83"/>
      <c r="LAH83"/>
      <c r="LAI83"/>
      <c r="LAJ83"/>
      <c r="LAK83"/>
      <c r="LAL83"/>
      <c r="LAM83"/>
      <c r="LAN83"/>
      <c r="LAO83"/>
      <c r="LAP83"/>
      <c r="LAQ83"/>
      <c r="LAR83"/>
      <c r="LAS83"/>
      <c r="LAT83"/>
      <c r="LAU83"/>
      <c r="LAV83"/>
      <c r="LAW83"/>
      <c r="LAX83"/>
      <c r="LAY83"/>
      <c r="LAZ83"/>
      <c r="LBA83"/>
      <c r="LBB83"/>
      <c r="LBC83"/>
      <c r="LBD83"/>
      <c r="LBE83"/>
      <c r="LBF83"/>
      <c r="LBG83"/>
      <c r="LBH83"/>
      <c r="LBI83"/>
      <c r="LBJ83"/>
      <c r="LBK83"/>
      <c r="LBL83"/>
      <c r="LBM83"/>
      <c r="LBN83"/>
      <c r="LBO83"/>
      <c r="LBP83"/>
      <c r="LBQ83"/>
      <c r="LBR83"/>
      <c r="LBS83"/>
      <c r="LBT83"/>
      <c r="LBU83"/>
      <c r="LBV83"/>
      <c r="LBW83"/>
      <c r="LBX83"/>
      <c r="LBY83"/>
      <c r="LBZ83"/>
      <c r="LCA83"/>
      <c r="LCB83"/>
      <c r="LCC83"/>
      <c r="LCD83"/>
      <c r="LCE83"/>
      <c r="LCF83"/>
      <c r="LCG83"/>
      <c r="LCH83"/>
      <c r="LCI83"/>
      <c r="LCJ83"/>
      <c r="LCK83"/>
      <c r="LCL83"/>
      <c r="LCM83"/>
      <c r="LCN83"/>
      <c r="LCO83"/>
      <c r="LCP83"/>
      <c r="LCQ83"/>
      <c r="LCR83"/>
      <c r="LCS83"/>
      <c r="LCT83"/>
      <c r="LCU83"/>
      <c r="LCV83"/>
      <c r="LCW83"/>
      <c r="LCX83"/>
      <c r="LCY83"/>
      <c r="LCZ83"/>
      <c r="LDA83"/>
      <c r="LDB83"/>
      <c r="LDC83"/>
      <c r="LDD83"/>
      <c r="LDE83"/>
      <c r="LDF83"/>
      <c r="LDG83"/>
      <c r="LDH83"/>
      <c r="LDI83"/>
      <c r="LDJ83"/>
      <c r="LDK83"/>
      <c r="LDL83"/>
      <c r="LDM83"/>
      <c r="LDN83"/>
      <c r="LDO83"/>
      <c r="LDP83"/>
      <c r="LDQ83"/>
      <c r="LDR83"/>
      <c r="LDS83"/>
      <c r="LDT83"/>
      <c r="LDU83"/>
      <c r="LDV83"/>
      <c r="LDW83"/>
      <c r="LDX83"/>
      <c r="LDY83"/>
      <c r="LDZ83"/>
      <c r="LEA83"/>
      <c r="LEB83"/>
      <c r="LEC83"/>
      <c r="LED83"/>
      <c r="LEE83"/>
      <c r="LEF83"/>
      <c r="LEG83"/>
      <c r="LEH83"/>
      <c r="LEI83"/>
      <c r="LEJ83"/>
      <c r="LEK83"/>
      <c r="LEL83"/>
      <c r="LEM83"/>
      <c r="LEN83"/>
      <c r="LEO83"/>
      <c r="LEP83"/>
      <c r="LEQ83"/>
      <c r="LER83"/>
      <c r="LES83"/>
      <c r="LET83"/>
      <c r="LEU83"/>
      <c r="LEV83"/>
      <c r="LEW83"/>
      <c r="LEX83"/>
      <c r="LEY83"/>
      <c r="LEZ83"/>
      <c r="LFA83"/>
      <c r="LFB83"/>
      <c r="LFC83"/>
      <c r="LFD83"/>
      <c r="LFE83"/>
      <c r="LFF83"/>
      <c r="LFG83"/>
      <c r="LFH83"/>
      <c r="LFI83"/>
      <c r="LFJ83"/>
      <c r="LFK83"/>
      <c r="LFL83"/>
      <c r="LFM83"/>
      <c r="LFN83"/>
      <c r="LFO83"/>
      <c r="LFP83"/>
      <c r="LFQ83"/>
      <c r="LFR83"/>
      <c r="LFS83"/>
      <c r="LFT83"/>
      <c r="LFU83"/>
      <c r="LFV83"/>
      <c r="LFW83"/>
      <c r="LFX83"/>
      <c r="LFY83"/>
      <c r="LFZ83"/>
      <c r="LGA83"/>
      <c r="LGB83"/>
      <c r="LGC83"/>
      <c r="LGD83"/>
      <c r="LGE83"/>
      <c r="LGF83"/>
      <c r="LGG83"/>
      <c r="LGH83"/>
      <c r="LGI83"/>
      <c r="LGJ83"/>
      <c r="LGK83"/>
      <c r="LGL83"/>
      <c r="LGM83"/>
      <c r="LGN83"/>
      <c r="LGO83"/>
      <c r="LGP83"/>
      <c r="LGQ83"/>
      <c r="LGR83"/>
      <c r="LGS83"/>
      <c r="LGT83"/>
      <c r="LGU83"/>
      <c r="LGV83"/>
      <c r="LGW83"/>
      <c r="LGX83"/>
      <c r="LGY83"/>
      <c r="LGZ83"/>
      <c r="LHA83"/>
      <c r="LHB83"/>
      <c r="LHC83"/>
      <c r="LHD83"/>
      <c r="LHE83"/>
      <c r="LHF83"/>
      <c r="LHG83"/>
      <c r="LHH83"/>
      <c r="LHI83"/>
      <c r="LHJ83"/>
      <c r="LHK83"/>
      <c r="LHL83"/>
      <c r="LHM83"/>
      <c r="LHN83"/>
      <c r="LHO83"/>
      <c r="LHP83"/>
      <c r="LHQ83"/>
      <c r="LHR83"/>
      <c r="LHS83"/>
      <c r="LHT83"/>
      <c r="LHU83"/>
      <c r="LHV83"/>
      <c r="LHW83"/>
      <c r="LHX83"/>
      <c r="LHY83"/>
      <c r="LHZ83"/>
      <c r="LIA83"/>
      <c r="LIB83"/>
      <c r="LIC83"/>
      <c r="LID83"/>
      <c r="LIE83"/>
      <c r="LIF83"/>
      <c r="LIG83"/>
      <c r="LIH83"/>
      <c r="LII83"/>
      <c r="LIJ83"/>
      <c r="LIK83"/>
      <c r="LIL83"/>
      <c r="LIM83"/>
      <c r="LIN83"/>
      <c r="LIO83"/>
      <c r="LIP83"/>
      <c r="LIQ83"/>
      <c r="LIR83"/>
      <c r="LIS83"/>
      <c r="LIT83"/>
      <c r="LIU83"/>
      <c r="LIV83"/>
      <c r="LIW83"/>
      <c r="LIX83"/>
      <c r="LIY83"/>
      <c r="LIZ83"/>
      <c r="LJA83"/>
      <c r="LJB83"/>
      <c r="LJC83"/>
      <c r="LJD83"/>
      <c r="LJE83"/>
      <c r="LJF83"/>
      <c r="LJG83"/>
      <c r="LJH83"/>
      <c r="LJI83"/>
      <c r="LJJ83"/>
      <c r="LJK83"/>
      <c r="LJL83"/>
      <c r="LJM83"/>
      <c r="LJN83"/>
      <c r="LJO83"/>
      <c r="LJP83"/>
      <c r="LJQ83"/>
      <c r="LJR83"/>
      <c r="LJS83"/>
      <c r="LJT83"/>
      <c r="LJU83"/>
      <c r="LJV83"/>
      <c r="LJW83"/>
      <c r="LJX83"/>
      <c r="LJY83"/>
      <c r="LJZ83"/>
      <c r="LKA83"/>
      <c r="LKB83"/>
      <c r="LKC83"/>
      <c r="LKD83"/>
      <c r="LKE83"/>
      <c r="LKF83"/>
      <c r="LKG83"/>
      <c r="LKH83"/>
      <c r="LKI83"/>
      <c r="LKJ83"/>
      <c r="LKK83"/>
      <c r="LKL83"/>
      <c r="LKM83"/>
      <c r="LKN83"/>
      <c r="LKO83"/>
      <c r="LKP83"/>
      <c r="LKQ83"/>
      <c r="LKR83"/>
      <c r="LKS83"/>
      <c r="LKT83"/>
      <c r="LKU83"/>
      <c r="LKV83"/>
      <c r="LKW83"/>
      <c r="LKX83"/>
      <c r="LKY83"/>
      <c r="LKZ83"/>
      <c r="LLA83"/>
      <c r="LLB83"/>
      <c r="LLC83"/>
      <c r="LLD83"/>
      <c r="LLE83"/>
      <c r="LLF83"/>
      <c r="LLG83"/>
      <c r="LLH83"/>
      <c r="LLI83"/>
      <c r="LLJ83"/>
      <c r="LLK83"/>
      <c r="LLL83"/>
      <c r="LLM83"/>
      <c r="LLN83"/>
      <c r="LLO83"/>
      <c r="LLP83"/>
      <c r="LLQ83"/>
      <c r="LLR83"/>
      <c r="LLS83"/>
      <c r="LLT83"/>
      <c r="LLU83"/>
      <c r="LLV83"/>
      <c r="LLW83"/>
      <c r="LLX83"/>
      <c r="LLY83"/>
      <c r="LLZ83"/>
      <c r="LMA83"/>
      <c r="LMB83"/>
      <c r="LMC83"/>
      <c r="LMD83"/>
      <c r="LME83"/>
      <c r="LMF83"/>
      <c r="LMG83"/>
      <c r="LMH83"/>
      <c r="LMI83"/>
      <c r="LMJ83"/>
      <c r="LMK83"/>
      <c r="LML83"/>
      <c r="LMM83"/>
      <c r="LMN83"/>
      <c r="LMO83"/>
      <c r="LMP83"/>
      <c r="LMQ83"/>
      <c r="LMR83"/>
      <c r="LMS83"/>
      <c r="LMT83"/>
      <c r="LMU83"/>
      <c r="LMV83"/>
      <c r="LMW83"/>
      <c r="LMX83"/>
      <c r="LMY83"/>
      <c r="LMZ83"/>
      <c r="LNA83"/>
      <c r="LNB83"/>
      <c r="LNC83"/>
      <c r="LND83"/>
      <c r="LNE83"/>
      <c r="LNF83"/>
      <c r="LNG83"/>
      <c r="LNH83"/>
      <c r="LNI83"/>
      <c r="LNJ83"/>
      <c r="LNK83"/>
      <c r="LNL83"/>
      <c r="LNM83"/>
      <c r="LNN83"/>
      <c r="LNO83"/>
      <c r="LNP83"/>
      <c r="LNQ83"/>
      <c r="LNR83"/>
      <c r="LNS83"/>
      <c r="LNT83"/>
      <c r="LNU83"/>
      <c r="LNV83"/>
      <c r="LNW83"/>
      <c r="LNX83"/>
      <c r="LNY83"/>
      <c r="LNZ83"/>
      <c r="LOA83"/>
      <c r="LOB83"/>
      <c r="LOC83"/>
      <c r="LOD83"/>
      <c r="LOE83"/>
      <c r="LOF83"/>
      <c r="LOG83"/>
      <c r="LOH83"/>
      <c r="LOI83"/>
      <c r="LOJ83"/>
      <c r="LOK83"/>
      <c r="LOL83"/>
      <c r="LOM83"/>
      <c r="LON83"/>
      <c r="LOO83"/>
      <c r="LOP83"/>
      <c r="LOQ83"/>
      <c r="LOR83"/>
      <c r="LOS83"/>
      <c r="LOT83"/>
      <c r="LOU83"/>
      <c r="LOV83"/>
      <c r="LOW83"/>
      <c r="LOX83"/>
      <c r="LOY83"/>
      <c r="LOZ83"/>
      <c r="LPA83"/>
      <c r="LPB83"/>
      <c r="LPC83"/>
      <c r="LPD83"/>
      <c r="LPE83"/>
      <c r="LPF83"/>
      <c r="LPG83"/>
      <c r="LPH83"/>
      <c r="LPI83"/>
      <c r="LPJ83"/>
      <c r="LPK83"/>
      <c r="LPL83"/>
      <c r="LPM83"/>
      <c r="LPN83"/>
      <c r="LPO83"/>
      <c r="LPP83"/>
      <c r="LPQ83"/>
      <c r="LPR83"/>
      <c r="LPS83"/>
      <c r="LPT83"/>
      <c r="LPU83"/>
      <c r="LPV83"/>
      <c r="LPW83"/>
      <c r="LPX83"/>
      <c r="LPY83"/>
      <c r="LPZ83"/>
      <c r="LQA83"/>
      <c r="LQB83"/>
      <c r="LQC83"/>
      <c r="LQD83"/>
      <c r="LQE83"/>
      <c r="LQF83"/>
      <c r="LQG83"/>
      <c r="LQH83"/>
      <c r="LQI83"/>
      <c r="LQJ83"/>
      <c r="LQK83"/>
      <c r="LQL83"/>
      <c r="LQM83"/>
      <c r="LQN83"/>
      <c r="LQO83"/>
      <c r="LQP83"/>
      <c r="LQQ83"/>
      <c r="LQR83"/>
      <c r="LQS83"/>
      <c r="LQT83"/>
      <c r="LQU83"/>
      <c r="LQV83"/>
      <c r="LQW83"/>
      <c r="LQX83"/>
      <c r="LQY83"/>
      <c r="LQZ83"/>
      <c r="LRA83"/>
      <c r="LRB83"/>
      <c r="LRC83"/>
      <c r="LRD83"/>
      <c r="LRE83"/>
      <c r="LRF83"/>
      <c r="LRG83"/>
      <c r="LRH83"/>
      <c r="LRI83"/>
      <c r="LRJ83"/>
      <c r="LRK83"/>
      <c r="LRL83"/>
      <c r="LRM83"/>
      <c r="LRN83"/>
      <c r="LRO83"/>
      <c r="LRP83"/>
      <c r="LRQ83"/>
      <c r="LRR83"/>
      <c r="LRS83"/>
      <c r="LRT83"/>
      <c r="LRU83"/>
      <c r="LRV83"/>
      <c r="LRW83"/>
      <c r="LRX83"/>
      <c r="LRY83"/>
      <c r="LRZ83"/>
      <c r="LSA83"/>
      <c r="LSB83"/>
      <c r="LSC83"/>
      <c r="LSD83"/>
      <c r="LSE83"/>
      <c r="LSF83"/>
      <c r="LSG83"/>
      <c r="LSH83"/>
      <c r="LSI83"/>
      <c r="LSJ83"/>
      <c r="LSK83"/>
      <c r="LSL83"/>
      <c r="LSM83"/>
      <c r="LSN83"/>
      <c r="LSO83"/>
      <c r="LSP83"/>
      <c r="LSQ83"/>
      <c r="LSR83"/>
      <c r="LSS83"/>
      <c r="LST83"/>
      <c r="LSU83"/>
      <c r="LSV83"/>
      <c r="LSW83"/>
      <c r="LSX83"/>
      <c r="LSY83"/>
      <c r="LSZ83"/>
      <c r="LTA83"/>
      <c r="LTB83"/>
      <c r="LTC83"/>
      <c r="LTD83"/>
      <c r="LTE83"/>
      <c r="LTF83"/>
      <c r="LTG83"/>
      <c r="LTH83"/>
      <c r="LTI83"/>
      <c r="LTJ83"/>
      <c r="LTK83"/>
      <c r="LTL83"/>
      <c r="LTM83"/>
      <c r="LTN83"/>
      <c r="LTO83"/>
      <c r="LTP83"/>
      <c r="LTQ83"/>
      <c r="LTR83"/>
      <c r="LTS83"/>
      <c r="LTT83"/>
      <c r="LTU83"/>
      <c r="LTV83"/>
      <c r="LTW83"/>
      <c r="LTX83"/>
      <c r="LTY83"/>
      <c r="LTZ83"/>
      <c r="LUA83"/>
      <c r="LUB83"/>
      <c r="LUC83"/>
      <c r="LUD83"/>
      <c r="LUE83"/>
      <c r="LUF83"/>
      <c r="LUG83"/>
      <c r="LUH83"/>
      <c r="LUI83"/>
      <c r="LUJ83"/>
      <c r="LUK83"/>
      <c r="LUL83"/>
      <c r="LUM83"/>
      <c r="LUN83"/>
      <c r="LUO83"/>
      <c r="LUP83"/>
      <c r="LUQ83"/>
      <c r="LUR83"/>
      <c r="LUS83"/>
      <c r="LUT83"/>
      <c r="LUU83"/>
      <c r="LUV83"/>
      <c r="LUW83"/>
      <c r="LUX83"/>
      <c r="LUY83"/>
      <c r="LUZ83"/>
      <c r="LVA83"/>
      <c r="LVB83"/>
      <c r="LVC83"/>
      <c r="LVD83"/>
      <c r="LVE83"/>
      <c r="LVF83"/>
      <c r="LVG83"/>
      <c r="LVH83"/>
      <c r="LVI83"/>
      <c r="LVJ83"/>
      <c r="LVK83"/>
      <c r="LVL83"/>
      <c r="LVM83"/>
      <c r="LVN83"/>
      <c r="LVO83"/>
      <c r="LVP83"/>
      <c r="LVQ83"/>
      <c r="LVR83"/>
      <c r="LVS83"/>
      <c r="LVT83"/>
      <c r="LVU83"/>
      <c r="LVV83"/>
      <c r="LVW83"/>
      <c r="LVX83"/>
      <c r="LVY83"/>
      <c r="LVZ83"/>
      <c r="LWA83"/>
      <c r="LWB83"/>
      <c r="LWC83"/>
      <c r="LWD83"/>
      <c r="LWE83"/>
      <c r="LWF83"/>
      <c r="LWG83"/>
      <c r="LWH83"/>
      <c r="LWI83"/>
      <c r="LWJ83"/>
      <c r="LWK83"/>
      <c r="LWL83"/>
      <c r="LWM83"/>
      <c r="LWN83"/>
      <c r="LWO83"/>
      <c r="LWP83"/>
      <c r="LWQ83"/>
      <c r="LWR83"/>
      <c r="LWS83"/>
      <c r="LWT83"/>
      <c r="LWU83"/>
      <c r="LWV83"/>
      <c r="LWW83"/>
      <c r="LWX83"/>
      <c r="LWY83"/>
      <c r="LWZ83"/>
      <c r="LXA83"/>
      <c r="LXB83"/>
      <c r="LXC83"/>
      <c r="LXD83"/>
      <c r="LXE83"/>
      <c r="LXF83"/>
      <c r="LXG83"/>
      <c r="LXH83"/>
      <c r="LXI83"/>
      <c r="LXJ83"/>
      <c r="LXK83"/>
      <c r="LXL83"/>
      <c r="LXM83"/>
      <c r="LXN83"/>
      <c r="LXO83"/>
      <c r="LXP83"/>
      <c r="LXQ83"/>
      <c r="LXR83"/>
      <c r="LXS83"/>
      <c r="LXT83"/>
      <c r="LXU83"/>
      <c r="LXV83"/>
      <c r="LXW83"/>
      <c r="LXX83"/>
      <c r="LXY83"/>
      <c r="LXZ83"/>
      <c r="LYA83"/>
      <c r="LYB83"/>
      <c r="LYC83"/>
      <c r="LYD83"/>
      <c r="LYE83"/>
      <c r="LYF83"/>
      <c r="LYG83"/>
      <c r="LYH83"/>
      <c r="LYI83"/>
      <c r="LYJ83"/>
      <c r="LYK83"/>
      <c r="LYL83"/>
      <c r="LYM83"/>
      <c r="LYN83"/>
      <c r="LYO83"/>
      <c r="LYP83"/>
      <c r="LYQ83"/>
      <c r="LYR83"/>
      <c r="LYS83"/>
      <c r="LYT83"/>
      <c r="LYU83"/>
      <c r="LYV83"/>
      <c r="LYW83"/>
      <c r="LYX83"/>
      <c r="LYY83"/>
      <c r="LYZ83"/>
      <c r="LZA83"/>
      <c r="LZB83"/>
      <c r="LZC83"/>
      <c r="LZD83"/>
      <c r="LZE83"/>
      <c r="LZF83"/>
      <c r="LZG83"/>
      <c r="LZH83"/>
      <c r="LZI83"/>
      <c r="LZJ83"/>
      <c r="LZK83"/>
      <c r="LZL83"/>
      <c r="LZM83"/>
      <c r="LZN83"/>
      <c r="LZO83"/>
      <c r="LZP83"/>
      <c r="LZQ83"/>
      <c r="LZR83"/>
      <c r="LZS83"/>
      <c r="LZT83"/>
      <c r="LZU83"/>
      <c r="LZV83"/>
      <c r="LZW83"/>
      <c r="LZX83"/>
      <c r="LZY83"/>
      <c r="LZZ83"/>
      <c r="MAA83"/>
      <c r="MAB83"/>
      <c r="MAC83"/>
      <c r="MAD83"/>
      <c r="MAE83"/>
      <c r="MAF83"/>
      <c r="MAG83"/>
      <c r="MAH83"/>
      <c r="MAI83"/>
      <c r="MAJ83"/>
      <c r="MAK83"/>
      <c r="MAL83"/>
      <c r="MAM83"/>
      <c r="MAN83"/>
      <c r="MAO83"/>
      <c r="MAP83"/>
      <c r="MAQ83"/>
      <c r="MAR83"/>
      <c r="MAS83"/>
      <c r="MAT83"/>
      <c r="MAU83"/>
      <c r="MAV83"/>
      <c r="MAW83"/>
      <c r="MAX83"/>
      <c r="MAY83"/>
      <c r="MAZ83"/>
      <c r="MBA83"/>
      <c r="MBB83"/>
      <c r="MBC83"/>
      <c r="MBD83"/>
      <c r="MBE83"/>
      <c r="MBF83"/>
      <c r="MBG83"/>
      <c r="MBH83"/>
      <c r="MBI83"/>
      <c r="MBJ83"/>
      <c r="MBK83"/>
      <c r="MBL83"/>
      <c r="MBM83"/>
      <c r="MBN83"/>
      <c r="MBO83"/>
      <c r="MBP83"/>
      <c r="MBQ83"/>
      <c r="MBR83"/>
      <c r="MBS83"/>
      <c r="MBT83"/>
      <c r="MBU83"/>
      <c r="MBV83"/>
      <c r="MBW83"/>
      <c r="MBX83"/>
      <c r="MBY83"/>
      <c r="MBZ83"/>
      <c r="MCA83"/>
      <c r="MCB83"/>
      <c r="MCC83"/>
      <c r="MCD83"/>
      <c r="MCE83"/>
      <c r="MCF83"/>
      <c r="MCG83"/>
      <c r="MCH83"/>
      <c r="MCI83"/>
      <c r="MCJ83"/>
      <c r="MCK83"/>
      <c r="MCL83"/>
      <c r="MCM83"/>
      <c r="MCN83"/>
      <c r="MCO83"/>
      <c r="MCP83"/>
      <c r="MCQ83"/>
      <c r="MCR83"/>
      <c r="MCS83"/>
      <c r="MCT83"/>
      <c r="MCU83"/>
      <c r="MCV83"/>
      <c r="MCW83"/>
      <c r="MCX83"/>
      <c r="MCY83"/>
      <c r="MCZ83"/>
      <c r="MDA83"/>
      <c r="MDB83"/>
      <c r="MDC83"/>
      <c r="MDD83"/>
      <c r="MDE83"/>
      <c r="MDF83"/>
      <c r="MDG83"/>
      <c r="MDH83"/>
      <c r="MDI83"/>
      <c r="MDJ83"/>
      <c r="MDK83"/>
      <c r="MDL83"/>
      <c r="MDM83"/>
      <c r="MDN83"/>
      <c r="MDO83"/>
      <c r="MDP83"/>
      <c r="MDQ83"/>
      <c r="MDR83"/>
      <c r="MDS83"/>
      <c r="MDT83"/>
      <c r="MDU83"/>
      <c r="MDV83"/>
      <c r="MDW83"/>
      <c r="MDX83"/>
      <c r="MDY83"/>
      <c r="MDZ83"/>
      <c r="MEA83"/>
      <c r="MEB83"/>
      <c r="MEC83"/>
      <c r="MED83"/>
      <c r="MEE83"/>
      <c r="MEF83"/>
      <c r="MEG83"/>
      <c r="MEH83"/>
      <c r="MEI83"/>
      <c r="MEJ83"/>
      <c r="MEK83"/>
      <c r="MEL83"/>
      <c r="MEM83"/>
      <c r="MEN83"/>
      <c r="MEO83"/>
      <c r="MEP83"/>
      <c r="MEQ83"/>
      <c r="MER83"/>
      <c r="MES83"/>
      <c r="MET83"/>
      <c r="MEU83"/>
      <c r="MEV83"/>
      <c r="MEW83"/>
      <c r="MEX83"/>
      <c r="MEY83"/>
      <c r="MEZ83"/>
      <c r="MFA83"/>
      <c r="MFB83"/>
      <c r="MFC83"/>
      <c r="MFD83"/>
      <c r="MFE83"/>
      <c r="MFF83"/>
      <c r="MFG83"/>
      <c r="MFH83"/>
      <c r="MFI83"/>
      <c r="MFJ83"/>
      <c r="MFK83"/>
      <c r="MFL83"/>
      <c r="MFM83"/>
      <c r="MFN83"/>
      <c r="MFO83"/>
      <c r="MFP83"/>
      <c r="MFQ83"/>
      <c r="MFR83"/>
      <c r="MFS83"/>
      <c r="MFT83"/>
      <c r="MFU83"/>
      <c r="MFV83"/>
      <c r="MFW83"/>
      <c r="MFX83"/>
      <c r="MFY83"/>
      <c r="MFZ83"/>
      <c r="MGA83"/>
      <c r="MGB83"/>
      <c r="MGC83"/>
      <c r="MGD83"/>
      <c r="MGE83"/>
      <c r="MGF83"/>
      <c r="MGG83"/>
      <c r="MGH83"/>
      <c r="MGI83"/>
      <c r="MGJ83"/>
      <c r="MGK83"/>
      <c r="MGL83"/>
      <c r="MGM83"/>
      <c r="MGN83"/>
      <c r="MGO83"/>
      <c r="MGP83"/>
      <c r="MGQ83"/>
      <c r="MGR83"/>
      <c r="MGS83"/>
      <c r="MGT83"/>
      <c r="MGU83"/>
      <c r="MGV83"/>
      <c r="MGW83"/>
      <c r="MGX83"/>
      <c r="MGY83"/>
      <c r="MGZ83"/>
      <c r="MHA83"/>
      <c r="MHB83"/>
      <c r="MHC83"/>
      <c r="MHD83"/>
      <c r="MHE83"/>
      <c r="MHF83"/>
      <c r="MHG83"/>
      <c r="MHH83"/>
      <c r="MHI83"/>
      <c r="MHJ83"/>
      <c r="MHK83"/>
      <c r="MHL83"/>
      <c r="MHM83"/>
      <c r="MHN83"/>
      <c r="MHO83"/>
      <c r="MHP83"/>
      <c r="MHQ83"/>
      <c r="MHR83"/>
      <c r="MHS83"/>
      <c r="MHT83"/>
      <c r="MHU83"/>
      <c r="MHV83"/>
      <c r="MHW83"/>
      <c r="MHX83"/>
      <c r="MHY83"/>
      <c r="MHZ83"/>
      <c r="MIA83"/>
      <c r="MIB83"/>
      <c r="MIC83"/>
      <c r="MID83"/>
      <c r="MIE83"/>
      <c r="MIF83"/>
      <c r="MIG83"/>
      <c r="MIH83"/>
      <c r="MII83"/>
      <c r="MIJ83"/>
      <c r="MIK83"/>
      <c r="MIL83"/>
      <c r="MIM83"/>
      <c r="MIN83"/>
      <c r="MIO83"/>
      <c r="MIP83"/>
      <c r="MIQ83"/>
      <c r="MIR83"/>
      <c r="MIS83"/>
      <c r="MIT83"/>
      <c r="MIU83"/>
      <c r="MIV83"/>
      <c r="MIW83"/>
      <c r="MIX83"/>
      <c r="MIY83"/>
      <c r="MIZ83"/>
      <c r="MJA83"/>
      <c r="MJB83"/>
      <c r="MJC83"/>
      <c r="MJD83"/>
      <c r="MJE83"/>
      <c r="MJF83"/>
      <c r="MJG83"/>
      <c r="MJH83"/>
      <c r="MJI83"/>
      <c r="MJJ83"/>
      <c r="MJK83"/>
      <c r="MJL83"/>
      <c r="MJM83"/>
      <c r="MJN83"/>
      <c r="MJO83"/>
      <c r="MJP83"/>
      <c r="MJQ83"/>
      <c r="MJR83"/>
      <c r="MJS83"/>
      <c r="MJT83"/>
      <c r="MJU83"/>
      <c r="MJV83"/>
      <c r="MJW83"/>
      <c r="MJX83"/>
      <c r="MJY83"/>
      <c r="MJZ83"/>
      <c r="MKA83"/>
      <c r="MKB83"/>
      <c r="MKC83"/>
      <c r="MKD83"/>
      <c r="MKE83"/>
      <c r="MKF83"/>
      <c r="MKG83"/>
      <c r="MKH83"/>
      <c r="MKI83"/>
      <c r="MKJ83"/>
      <c r="MKK83"/>
      <c r="MKL83"/>
      <c r="MKM83"/>
      <c r="MKN83"/>
      <c r="MKO83"/>
      <c r="MKP83"/>
      <c r="MKQ83"/>
      <c r="MKR83"/>
      <c r="MKS83"/>
      <c r="MKT83"/>
      <c r="MKU83"/>
      <c r="MKV83"/>
      <c r="MKW83"/>
      <c r="MKX83"/>
      <c r="MKY83"/>
      <c r="MKZ83"/>
      <c r="MLA83"/>
      <c r="MLB83"/>
      <c r="MLC83"/>
      <c r="MLD83"/>
      <c r="MLE83"/>
      <c r="MLF83"/>
      <c r="MLG83"/>
      <c r="MLH83"/>
      <c r="MLI83"/>
      <c r="MLJ83"/>
      <c r="MLK83"/>
      <c r="MLL83"/>
      <c r="MLM83"/>
      <c r="MLN83"/>
      <c r="MLO83"/>
      <c r="MLP83"/>
      <c r="MLQ83"/>
      <c r="MLR83"/>
      <c r="MLS83"/>
      <c r="MLT83"/>
      <c r="MLU83"/>
      <c r="MLV83"/>
      <c r="MLW83"/>
      <c r="MLX83"/>
      <c r="MLY83"/>
      <c r="MLZ83"/>
      <c r="MMA83"/>
      <c r="MMB83"/>
      <c r="MMC83"/>
      <c r="MMD83"/>
      <c r="MME83"/>
      <c r="MMF83"/>
      <c r="MMG83"/>
      <c r="MMH83"/>
      <c r="MMI83"/>
      <c r="MMJ83"/>
      <c r="MMK83"/>
      <c r="MML83"/>
      <c r="MMM83"/>
      <c r="MMN83"/>
      <c r="MMO83"/>
      <c r="MMP83"/>
      <c r="MMQ83"/>
      <c r="MMR83"/>
      <c r="MMS83"/>
      <c r="MMT83"/>
      <c r="MMU83"/>
      <c r="MMV83"/>
      <c r="MMW83"/>
      <c r="MMX83"/>
      <c r="MMY83"/>
      <c r="MMZ83"/>
      <c r="MNA83"/>
      <c r="MNB83"/>
      <c r="MNC83"/>
      <c r="MND83"/>
      <c r="MNE83"/>
      <c r="MNF83"/>
      <c r="MNG83"/>
      <c r="MNH83"/>
      <c r="MNI83"/>
      <c r="MNJ83"/>
      <c r="MNK83"/>
      <c r="MNL83"/>
      <c r="MNM83"/>
      <c r="MNN83"/>
      <c r="MNO83"/>
      <c r="MNP83"/>
      <c r="MNQ83"/>
      <c r="MNR83"/>
      <c r="MNS83"/>
      <c r="MNT83"/>
      <c r="MNU83"/>
      <c r="MNV83"/>
      <c r="MNW83"/>
      <c r="MNX83"/>
      <c r="MNY83"/>
      <c r="MNZ83"/>
      <c r="MOA83"/>
      <c r="MOB83"/>
      <c r="MOC83"/>
      <c r="MOD83"/>
      <c r="MOE83"/>
      <c r="MOF83"/>
      <c r="MOG83"/>
      <c r="MOH83"/>
      <c r="MOI83"/>
      <c r="MOJ83"/>
      <c r="MOK83"/>
      <c r="MOL83"/>
      <c r="MOM83"/>
      <c r="MON83"/>
      <c r="MOO83"/>
      <c r="MOP83"/>
      <c r="MOQ83"/>
      <c r="MOR83"/>
      <c r="MOS83"/>
      <c r="MOT83"/>
      <c r="MOU83"/>
      <c r="MOV83"/>
      <c r="MOW83"/>
      <c r="MOX83"/>
      <c r="MOY83"/>
      <c r="MOZ83"/>
      <c r="MPA83"/>
      <c r="MPB83"/>
      <c r="MPC83"/>
      <c r="MPD83"/>
      <c r="MPE83"/>
      <c r="MPF83"/>
      <c r="MPG83"/>
      <c r="MPH83"/>
      <c r="MPI83"/>
      <c r="MPJ83"/>
      <c r="MPK83"/>
      <c r="MPL83"/>
      <c r="MPM83"/>
      <c r="MPN83"/>
      <c r="MPO83"/>
      <c r="MPP83"/>
      <c r="MPQ83"/>
      <c r="MPR83"/>
      <c r="MPS83"/>
      <c r="MPT83"/>
      <c r="MPU83"/>
      <c r="MPV83"/>
      <c r="MPW83"/>
      <c r="MPX83"/>
      <c r="MPY83"/>
      <c r="MPZ83"/>
      <c r="MQA83"/>
      <c r="MQB83"/>
      <c r="MQC83"/>
      <c r="MQD83"/>
      <c r="MQE83"/>
      <c r="MQF83"/>
      <c r="MQG83"/>
      <c r="MQH83"/>
      <c r="MQI83"/>
      <c r="MQJ83"/>
      <c r="MQK83"/>
      <c r="MQL83"/>
      <c r="MQM83"/>
      <c r="MQN83"/>
      <c r="MQO83"/>
      <c r="MQP83"/>
      <c r="MQQ83"/>
      <c r="MQR83"/>
      <c r="MQS83"/>
      <c r="MQT83"/>
      <c r="MQU83"/>
      <c r="MQV83"/>
      <c r="MQW83"/>
      <c r="MQX83"/>
      <c r="MQY83"/>
      <c r="MQZ83"/>
      <c r="MRA83"/>
      <c r="MRB83"/>
      <c r="MRC83"/>
      <c r="MRD83"/>
      <c r="MRE83"/>
      <c r="MRF83"/>
      <c r="MRG83"/>
      <c r="MRH83"/>
      <c r="MRI83"/>
      <c r="MRJ83"/>
      <c r="MRK83"/>
      <c r="MRL83"/>
      <c r="MRM83"/>
      <c r="MRN83"/>
      <c r="MRO83"/>
      <c r="MRP83"/>
      <c r="MRQ83"/>
      <c r="MRR83"/>
      <c r="MRS83"/>
      <c r="MRT83"/>
      <c r="MRU83"/>
      <c r="MRV83"/>
      <c r="MRW83"/>
      <c r="MRX83"/>
      <c r="MRY83"/>
      <c r="MRZ83"/>
      <c r="MSA83"/>
      <c r="MSB83"/>
      <c r="MSC83"/>
      <c r="MSD83"/>
      <c r="MSE83"/>
      <c r="MSF83"/>
      <c r="MSG83"/>
      <c r="MSH83"/>
      <c r="MSI83"/>
      <c r="MSJ83"/>
      <c r="MSK83"/>
      <c r="MSL83"/>
      <c r="MSM83"/>
      <c r="MSN83"/>
      <c r="MSO83"/>
      <c r="MSP83"/>
      <c r="MSQ83"/>
      <c r="MSR83"/>
      <c r="MSS83"/>
      <c r="MST83"/>
      <c r="MSU83"/>
      <c r="MSV83"/>
      <c r="MSW83"/>
      <c r="MSX83"/>
      <c r="MSY83"/>
      <c r="MSZ83"/>
      <c r="MTA83"/>
      <c r="MTB83"/>
      <c r="MTC83"/>
      <c r="MTD83"/>
      <c r="MTE83"/>
      <c r="MTF83"/>
      <c r="MTG83"/>
      <c r="MTH83"/>
      <c r="MTI83"/>
      <c r="MTJ83"/>
      <c r="MTK83"/>
      <c r="MTL83"/>
      <c r="MTM83"/>
      <c r="MTN83"/>
      <c r="MTO83"/>
      <c r="MTP83"/>
      <c r="MTQ83"/>
      <c r="MTR83"/>
      <c r="MTS83"/>
      <c r="MTT83"/>
      <c r="MTU83"/>
      <c r="MTV83"/>
      <c r="MTW83"/>
      <c r="MTX83"/>
      <c r="MTY83"/>
      <c r="MTZ83"/>
      <c r="MUA83"/>
      <c r="MUB83"/>
      <c r="MUC83"/>
      <c r="MUD83"/>
      <c r="MUE83"/>
      <c r="MUF83"/>
      <c r="MUG83"/>
      <c r="MUH83"/>
      <c r="MUI83"/>
      <c r="MUJ83"/>
      <c r="MUK83"/>
      <c r="MUL83"/>
      <c r="MUM83"/>
      <c r="MUN83"/>
      <c r="MUO83"/>
      <c r="MUP83"/>
      <c r="MUQ83"/>
      <c r="MUR83"/>
      <c r="MUS83"/>
      <c r="MUT83"/>
      <c r="MUU83"/>
      <c r="MUV83"/>
      <c r="MUW83"/>
      <c r="MUX83"/>
      <c r="MUY83"/>
      <c r="MUZ83"/>
      <c r="MVA83"/>
      <c r="MVB83"/>
      <c r="MVC83"/>
      <c r="MVD83"/>
      <c r="MVE83"/>
      <c r="MVF83"/>
      <c r="MVG83"/>
      <c r="MVH83"/>
      <c r="MVI83"/>
      <c r="MVJ83"/>
      <c r="MVK83"/>
      <c r="MVL83"/>
      <c r="MVM83"/>
      <c r="MVN83"/>
      <c r="MVO83"/>
      <c r="MVP83"/>
      <c r="MVQ83"/>
      <c r="MVR83"/>
      <c r="MVS83"/>
      <c r="MVT83"/>
      <c r="MVU83"/>
      <c r="MVV83"/>
      <c r="MVW83"/>
      <c r="MVX83"/>
      <c r="MVY83"/>
      <c r="MVZ83"/>
      <c r="MWA83"/>
      <c r="MWB83"/>
      <c r="MWC83"/>
      <c r="MWD83"/>
      <c r="MWE83"/>
      <c r="MWF83"/>
      <c r="MWG83"/>
      <c r="MWH83"/>
      <c r="MWI83"/>
      <c r="MWJ83"/>
      <c r="MWK83"/>
      <c r="MWL83"/>
      <c r="MWM83"/>
      <c r="MWN83"/>
      <c r="MWO83"/>
      <c r="MWP83"/>
      <c r="MWQ83"/>
      <c r="MWR83"/>
      <c r="MWS83"/>
      <c r="MWT83"/>
      <c r="MWU83"/>
      <c r="MWV83"/>
      <c r="MWW83"/>
      <c r="MWX83"/>
      <c r="MWY83"/>
      <c r="MWZ83"/>
      <c r="MXA83"/>
      <c r="MXB83"/>
      <c r="MXC83"/>
      <c r="MXD83"/>
      <c r="MXE83"/>
      <c r="MXF83"/>
      <c r="MXG83"/>
      <c r="MXH83"/>
      <c r="MXI83"/>
      <c r="MXJ83"/>
      <c r="MXK83"/>
      <c r="MXL83"/>
      <c r="MXM83"/>
      <c r="MXN83"/>
      <c r="MXO83"/>
      <c r="MXP83"/>
      <c r="MXQ83"/>
      <c r="MXR83"/>
      <c r="MXS83"/>
      <c r="MXT83"/>
      <c r="MXU83"/>
      <c r="MXV83"/>
      <c r="MXW83"/>
      <c r="MXX83"/>
      <c r="MXY83"/>
      <c r="MXZ83"/>
      <c r="MYA83"/>
      <c r="MYB83"/>
      <c r="MYC83"/>
      <c r="MYD83"/>
      <c r="MYE83"/>
      <c r="MYF83"/>
      <c r="MYG83"/>
      <c r="MYH83"/>
      <c r="MYI83"/>
      <c r="MYJ83"/>
      <c r="MYK83"/>
      <c r="MYL83"/>
      <c r="MYM83"/>
      <c r="MYN83"/>
      <c r="MYO83"/>
      <c r="MYP83"/>
      <c r="MYQ83"/>
      <c r="MYR83"/>
      <c r="MYS83"/>
      <c r="MYT83"/>
      <c r="MYU83"/>
      <c r="MYV83"/>
      <c r="MYW83"/>
      <c r="MYX83"/>
      <c r="MYY83"/>
      <c r="MYZ83"/>
      <c r="MZA83"/>
      <c r="MZB83"/>
      <c r="MZC83"/>
      <c r="MZD83"/>
      <c r="MZE83"/>
      <c r="MZF83"/>
      <c r="MZG83"/>
      <c r="MZH83"/>
      <c r="MZI83"/>
      <c r="MZJ83"/>
      <c r="MZK83"/>
      <c r="MZL83"/>
      <c r="MZM83"/>
      <c r="MZN83"/>
      <c r="MZO83"/>
      <c r="MZP83"/>
      <c r="MZQ83"/>
      <c r="MZR83"/>
      <c r="MZS83"/>
      <c r="MZT83"/>
      <c r="MZU83"/>
      <c r="MZV83"/>
      <c r="MZW83"/>
      <c r="MZX83"/>
      <c r="MZY83"/>
      <c r="MZZ83"/>
      <c r="NAA83"/>
      <c r="NAB83"/>
      <c r="NAC83"/>
      <c r="NAD83"/>
      <c r="NAE83"/>
      <c r="NAF83"/>
      <c r="NAG83"/>
      <c r="NAH83"/>
      <c r="NAI83"/>
      <c r="NAJ83"/>
      <c r="NAK83"/>
      <c r="NAL83"/>
      <c r="NAM83"/>
      <c r="NAN83"/>
      <c r="NAO83"/>
      <c r="NAP83"/>
      <c r="NAQ83"/>
      <c r="NAR83"/>
      <c r="NAS83"/>
      <c r="NAT83"/>
      <c r="NAU83"/>
      <c r="NAV83"/>
      <c r="NAW83"/>
      <c r="NAX83"/>
      <c r="NAY83"/>
      <c r="NAZ83"/>
      <c r="NBA83"/>
      <c r="NBB83"/>
      <c r="NBC83"/>
      <c r="NBD83"/>
      <c r="NBE83"/>
      <c r="NBF83"/>
      <c r="NBG83"/>
      <c r="NBH83"/>
      <c r="NBI83"/>
      <c r="NBJ83"/>
      <c r="NBK83"/>
      <c r="NBL83"/>
      <c r="NBM83"/>
      <c r="NBN83"/>
      <c r="NBO83"/>
      <c r="NBP83"/>
      <c r="NBQ83"/>
      <c r="NBR83"/>
      <c r="NBS83"/>
      <c r="NBT83"/>
      <c r="NBU83"/>
      <c r="NBV83"/>
      <c r="NBW83"/>
      <c r="NBX83"/>
      <c r="NBY83"/>
      <c r="NBZ83"/>
      <c r="NCA83"/>
      <c r="NCB83"/>
      <c r="NCC83"/>
      <c r="NCD83"/>
      <c r="NCE83"/>
      <c r="NCF83"/>
      <c r="NCG83"/>
      <c r="NCH83"/>
      <c r="NCI83"/>
      <c r="NCJ83"/>
      <c r="NCK83"/>
      <c r="NCL83"/>
      <c r="NCM83"/>
      <c r="NCN83"/>
      <c r="NCO83"/>
      <c r="NCP83"/>
      <c r="NCQ83"/>
      <c r="NCR83"/>
      <c r="NCS83"/>
      <c r="NCT83"/>
      <c r="NCU83"/>
      <c r="NCV83"/>
      <c r="NCW83"/>
      <c r="NCX83"/>
      <c r="NCY83"/>
      <c r="NCZ83"/>
      <c r="NDA83"/>
      <c r="NDB83"/>
      <c r="NDC83"/>
      <c r="NDD83"/>
      <c r="NDE83"/>
      <c r="NDF83"/>
      <c r="NDG83"/>
      <c r="NDH83"/>
      <c r="NDI83"/>
      <c r="NDJ83"/>
      <c r="NDK83"/>
      <c r="NDL83"/>
      <c r="NDM83"/>
      <c r="NDN83"/>
      <c r="NDO83"/>
      <c r="NDP83"/>
      <c r="NDQ83"/>
      <c r="NDR83"/>
      <c r="NDS83"/>
      <c r="NDT83"/>
      <c r="NDU83"/>
      <c r="NDV83"/>
      <c r="NDW83"/>
      <c r="NDX83"/>
      <c r="NDY83"/>
      <c r="NDZ83"/>
      <c r="NEA83"/>
      <c r="NEB83"/>
      <c r="NEC83"/>
      <c r="NED83"/>
      <c r="NEE83"/>
      <c r="NEF83"/>
      <c r="NEG83"/>
      <c r="NEH83"/>
      <c r="NEI83"/>
      <c r="NEJ83"/>
      <c r="NEK83"/>
      <c r="NEL83"/>
      <c r="NEM83"/>
      <c r="NEN83"/>
      <c r="NEO83"/>
      <c r="NEP83"/>
      <c r="NEQ83"/>
      <c r="NER83"/>
      <c r="NES83"/>
      <c r="NET83"/>
      <c r="NEU83"/>
      <c r="NEV83"/>
      <c r="NEW83"/>
      <c r="NEX83"/>
      <c r="NEY83"/>
      <c r="NEZ83"/>
      <c r="NFA83"/>
      <c r="NFB83"/>
      <c r="NFC83"/>
      <c r="NFD83"/>
      <c r="NFE83"/>
      <c r="NFF83"/>
      <c r="NFG83"/>
      <c r="NFH83"/>
      <c r="NFI83"/>
      <c r="NFJ83"/>
      <c r="NFK83"/>
      <c r="NFL83"/>
      <c r="NFM83"/>
      <c r="NFN83"/>
      <c r="NFO83"/>
      <c r="NFP83"/>
      <c r="NFQ83"/>
      <c r="NFR83"/>
      <c r="NFS83"/>
      <c r="NFT83"/>
      <c r="NFU83"/>
      <c r="NFV83"/>
      <c r="NFW83"/>
      <c r="NFX83"/>
      <c r="NFY83"/>
      <c r="NFZ83"/>
      <c r="NGA83"/>
      <c r="NGB83"/>
      <c r="NGC83"/>
      <c r="NGD83"/>
      <c r="NGE83"/>
      <c r="NGF83"/>
      <c r="NGG83"/>
      <c r="NGH83"/>
      <c r="NGI83"/>
      <c r="NGJ83"/>
      <c r="NGK83"/>
      <c r="NGL83"/>
      <c r="NGM83"/>
      <c r="NGN83"/>
      <c r="NGO83"/>
      <c r="NGP83"/>
      <c r="NGQ83"/>
      <c r="NGR83"/>
      <c r="NGS83"/>
      <c r="NGT83"/>
      <c r="NGU83"/>
      <c r="NGV83"/>
      <c r="NGW83"/>
      <c r="NGX83"/>
      <c r="NGY83"/>
      <c r="NGZ83"/>
      <c r="NHA83"/>
      <c r="NHB83"/>
      <c r="NHC83"/>
      <c r="NHD83"/>
      <c r="NHE83"/>
      <c r="NHF83"/>
      <c r="NHG83"/>
      <c r="NHH83"/>
      <c r="NHI83"/>
      <c r="NHJ83"/>
      <c r="NHK83"/>
      <c r="NHL83"/>
      <c r="NHM83"/>
      <c r="NHN83"/>
      <c r="NHO83"/>
      <c r="NHP83"/>
      <c r="NHQ83"/>
      <c r="NHR83"/>
      <c r="NHS83"/>
      <c r="NHT83"/>
      <c r="NHU83"/>
      <c r="NHV83"/>
      <c r="NHW83"/>
      <c r="NHX83"/>
      <c r="NHY83"/>
      <c r="NHZ83"/>
      <c r="NIA83"/>
      <c r="NIB83"/>
      <c r="NIC83"/>
      <c r="NID83"/>
      <c r="NIE83"/>
      <c r="NIF83"/>
      <c r="NIG83"/>
      <c r="NIH83"/>
      <c r="NII83"/>
      <c r="NIJ83"/>
      <c r="NIK83"/>
      <c r="NIL83"/>
      <c r="NIM83"/>
      <c r="NIN83"/>
      <c r="NIO83"/>
      <c r="NIP83"/>
      <c r="NIQ83"/>
      <c r="NIR83"/>
      <c r="NIS83"/>
      <c r="NIT83"/>
      <c r="NIU83"/>
      <c r="NIV83"/>
      <c r="NIW83"/>
      <c r="NIX83"/>
      <c r="NIY83"/>
      <c r="NIZ83"/>
      <c r="NJA83"/>
      <c r="NJB83"/>
      <c r="NJC83"/>
      <c r="NJD83"/>
      <c r="NJE83"/>
      <c r="NJF83"/>
      <c r="NJG83"/>
      <c r="NJH83"/>
      <c r="NJI83"/>
      <c r="NJJ83"/>
      <c r="NJK83"/>
      <c r="NJL83"/>
      <c r="NJM83"/>
      <c r="NJN83"/>
      <c r="NJO83"/>
      <c r="NJP83"/>
      <c r="NJQ83"/>
      <c r="NJR83"/>
      <c r="NJS83"/>
      <c r="NJT83"/>
      <c r="NJU83"/>
      <c r="NJV83"/>
      <c r="NJW83"/>
      <c r="NJX83"/>
      <c r="NJY83"/>
      <c r="NJZ83"/>
      <c r="NKA83"/>
      <c r="NKB83"/>
      <c r="NKC83"/>
      <c r="NKD83"/>
      <c r="NKE83"/>
      <c r="NKF83"/>
      <c r="NKG83"/>
      <c r="NKH83"/>
      <c r="NKI83"/>
      <c r="NKJ83"/>
      <c r="NKK83"/>
      <c r="NKL83"/>
      <c r="NKM83"/>
      <c r="NKN83"/>
      <c r="NKO83"/>
      <c r="NKP83"/>
      <c r="NKQ83"/>
      <c r="NKR83"/>
      <c r="NKS83"/>
      <c r="NKT83"/>
      <c r="NKU83"/>
      <c r="NKV83"/>
      <c r="NKW83"/>
      <c r="NKX83"/>
      <c r="NKY83"/>
      <c r="NKZ83"/>
      <c r="NLA83"/>
      <c r="NLB83"/>
      <c r="NLC83"/>
      <c r="NLD83"/>
      <c r="NLE83"/>
      <c r="NLF83"/>
      <c r="NLG83"/>
      <c r="NLH83"/>
      <c r="NLI83"/>
      <c r="NLJ83"/>
      <c r="NLK83"/>
      <c r="NLL83"/>
      <c r="NLM83"/>
      <c r="NLN83"/>
      <c r="NLO83"/>
      <c r="NLP83"/>
      <c r="NLQ83"/>
      <c r="NLR83"/>
      <c r="NLS83"/>
      <c r="NLT83"/>
      <c r="NLU83"/>
      <c r="NLV83"/>
      <c r="NLW83"/>
      <c r="NLX83"/>
      <c r="NLY83"/>
      <c r="NLZ83"/>
      <c r="NMA83"/>
      <c r="NMB83"/>
      <c r="NMC83"/>
      <c r="NMD83"/>
      <c r="NME83"/>
      <c r="NMF83"/>
      <c r="NMG83"/>
      <c r="NMH83"/>
      <c r="NMI83"/>
      <c r="NMJ83"/>
      <c r="NMK83"/>
      <c r="NML83"/>
      <c r="NMM83"/>
      <c r="NMN83"/>
      <c r="NMO83"/>
      <c r="NMP83"/>
      <c r="NMQ83"/>
      <c r="NMR83"/>
      <c r="NMS83"/>
      <c r="NMT83"/>
      <c r="NMU83"/>
      <c r="NMV83"/>
      <c r="NMW83"/>
      <c r="NMX83"/>
      <c r="NMY83"/>
      <c r="NMZ83"/>
      <c r="NNA83"/>
      <c r="NNB83"/>
      <c r="NNC83"/>
      <c r="NND83"/>
      <c r="NNE83"/>
      <c r="NNF83"/>
      <c r="NNG83"/>
      <c r="NNH83"/>
      <c r="NNI83"/>
      <c r="NNJ83"/>
      <c r="NNK83"/>
      <c r="NNL83"/>
      <c r="NNM83"/>
      <c r="NNN83"/>
      <c r="NNO83"/>
      <c r="NNP83"/>
      <c r="NNQ83"/>
      <c r="NNR83"/>
      <c r="NNS83"/>
      <c r="NNT83"/>
      <c r="NNU83"/>
      <c r="NNV83"/>
      <c r="NNW83"/>
      <c r="NNX83"/>
      <c r="NNY83"/>
      <c r="NNZ83"/>
      <c r="NOA83"/>
      <c r="NOB83"/>
      <c r="NOC83"/>
      <c r="NOD83"/>
      <c r="NOE83"/>
      <c r="NOF83"/>
      <c r="NOG83"/>
      <c r="NOH83"/>
      <c r="NOI83"/>
      <c r="NOJ83"/>
      <c r="NOK83"/>
      <c r="NOL83"/>
      <c r="NOM83"/>
      <c r="NON83"/>
      <c r="NOO83"/>
      <c r="NOP83"/>
      <c r="NOQ83"/>
      <c r="NOR83"/>
      <c r="NOS83"/>
      <c r="NOT83"/>
      <c r="NOU83"/>
      <c r="NOV83"/>
      <c r="NOW83"/>
      <c r="NOX83"/>
      <c r="NOY83"/>
      <c r="NOZ83"/>
      <c r="NPA83"/>
      <c r="NPB83"/>
      <c r="NPC83"/>
      <c r="NPD83"/>
      <c r="NPE83"/>
      <c r="NPF83"/>
      <c r="NPG83"/>
      <c r="NPH83"/>
      <c r="NPI83"/>
      <c r="NPJ83"/>
      <c r="NPK83"/>
      <c r="NPL83"/>
      <c r="NPM83"/>
      <c r="NPN83"/>
      <c r="NPO83"/>
      <c r="NPP83"/>
      <c r="NPQ83"/>
      <c r="NPR83"/>
      <c r="NPS83"/>
      <c r="NPT83"/>
      <c r="NPU83"/>
      <c r="NPV83"/>
      <c r="NPW83"/>
      <c r="NPX83"/>
      <c r="NPY83"/>
      <c r="NPZ83"/>
      <c r="NQA83"/>
      <c r="NQB83"/>
      <c r="NQC83"/>
      <c r="NQD83"/>
      <c r="NQE83"/>
      <c r="NQF83"/>
      <c r="NQG83"/>
      <c r="NQH83"/>
      <c r="NQI83"/>
      <c r="NQJ83"/>
      <c r="NQK83"/>
      <c r="NQL83"/>
      <c r="NQM83"/>
      <c r="NQN83"/>
      <c r="NQO83"/>
      <c r="NQP83"/>
      <c r="NQQ83"/>
      <c r="NQR83"/>
      <c r="NQS83"/>
      <c r="NQT83"/>
      <c r="NQU83"/>
      <c r="NQV83"/>
      <c r="NQW83"/>
      <c r="NQX83"/>
      <c r="NQY83"/>
      <c r="NQZ83"/>
      <c r="NRA83"/>
      <c r="NRB83"/>
      <c r="NRC83"/>
      <c r="NRD83"/>
      <c r="NRE83"/>
      <c r="NRF83"/>
      <c r="NRG83"/>
      <c r="NRH83"/>
      <c r="NRI83"/>
      <c r="NRJ83"/>
      <c r="NRK83"/>
      <c r="NRL83"/>
      <c r="NRM83"/>
      <c r="NRN83"/>
      <c r="NRO83"/>
      <c r="NRP83"/>
      <c r="NRQ83"/>
      <c r="NRR83"/>
      <c r="NRS83"/>
      <c r="NRT83"/>
      <c r="NRU83"/>
      <c r="NRV83"/>
      <c r="NRW83"/>
      <c r="NRX83"/>
      <c r="NRY83"/>
      <c r="NRZ83"/>
      <c r="NSA83"/>
      <c r="NSB83"/>
      <c r="NSC83"/>
      <c r="NSD83"/>
      <c r="NSE83"/>
      <c r="NSF83"/>
      <c r="NSG83"/>
      <c r="NSH83"/>
      <c r="NSI83"/>
      <c r="NSJ83"/>
      <c r="NSK83"/>
      <c r="NSL83"/>
      <c r="NSM83"/>
      <c r="NSN83"/>
      <c r="NSO83"/>
      <c r="NSP83"/>
      <c r="NSQ83"/>
      <c r="NSR83"/>
      <c r="NSS83"/>
      <c r="NST83"/>
      <c r="NSU83"/>
      <c r="NSV83"/>
      <c r="NSW83"/>
      <c r="NSX83"/>
      <c r="NSY83"/>
      <c r="NSZ83"/>
      <c r="NTA83"/>
      <c r="NTB83"/>
      <c r="NTC83"/>
      <c r="NTD83"/>
      <c r="NTE83"/>
      <c r="NTF83"/>
      <c r="NTG83"/>
      <c r="NTH83"/>
      <c r="NTI83"/>
      <c r="NTJ83"/>
      <c r="NTK83"/>
      <c r="NTL83"/>
      <c r="NTM83"/>
      <c r="NTN83"/>
      <c r="NTO83"/>
      <c r="NTP83"/>
      <c r="NTQ83"/>
      <c r="NTR83"/>
      <c r="NTS83"/>
      <c r="NTT83"/>
      <c r="NTU83"/>
      <c r="NTV83"/>
      <c r="NTW83"/>
      <c r="NTX83"/>
      <c r="NTY83"/>
      <c r="NTZ83"/>
      <c r="NUA83"/>
      <c r="NUB83"/>
      <c r="NUC83"/>
      <c r="NUD83"/>
      <c r="NUE83"/>
      <c r="NUF83"/>
      <c r="NUG83"/>
      <c r="NUH83"/>
      <c r="NUI83"/>
      <c r="NUJ83"/>
      <c r="NUK83"/>
      <c r="NUL83"/>
      <c r="NUM83"/>
      <c r="NUN83"/>
      <c r="NUO83"/>
      <c r="NUP83"/>
      <c r="NUQ83"/>
      <c r="NUR83"/>
      <c r="NUS83"/>
      <c r="NUT83"/>
      <c r="NUU83"/>
      <c r="NUV83"/>
      <c r="NUW83"/>
      <c r="NUX83"/>
      <c r="NUY83"/>
      <c r="NUZ83"/>
      <c r="NVA83"/>
      <c r="NVB83"/>
      <c r="NVC83"/>
      <c r="NVD83"/>
      <c r="NVE83"/>
      <c r="NVF83"/>
      <c r="NVG83"/>
      <c r="NVH83"/>
      <c r="NVI83"/>
      <c r="NVJ83"/>
      <c r="NVK83"/>
      <c r="NVL83"/>
      <c r="NVM83"/>
      <c r="NVN83"/>
      <c r="NVO83"/>
      <c r="NVP83"/>
      <c r="NVQ83"/>
      <c r="NVR83"/>
      <c r="NVS83"/>
      <c r="NVT83"/>
      <c r="NVU83"/>
      <c r="NVV83"/>
      <c r="NVW83"/>
      <c r="NVX83"/>
      <c r="NVY83"/>
      <c r="NVZ83"/>
      <c r="NWA83"/>
      <c r="NWB83"/>
      <c r="NWC83"/>
      <c r="NWD83"/>
      <c r="NWE83"/>
      <c r="NWF83"/>
      <c r="NWG83"/>
      <c r="NWH83"/>
      <c r="NWI83"/>
      <c r="NWJ83"/>
      <c r="NWK83"/>
      <c r="NWL83"/>
      <c r="NWM83"/>
      <c r="NWN83"/>
      <c r="NWO83"/>
      <c r="NWP83"/>
      <c r="NWQ83"/>
      <c r="NWR83"/>
      <c r="NWS83"/>
      <c r="NWT83"/>
      <c r="NWU83"/>
      <c r="NWV83"/>
      <c r="NWW83"/>
      <c r="NWX83"/>
      <c r="NWY83"/>
      <c r="NWZ83"/>
      <c r="NXA83"/>
      <c r="NXB83"/>
      <c r="NXC83"/>
      <c r="NXD83"/>
      <c r="NXE83"/>
      <c r="NXF83"/>
      <c r="NXG83"/>
      <c r="NXH83"/>
      <c r="NXI83"/>
      <c r="NXJ83"/>
      <c r="NXK83"/>
      <c r="NXL83"/>
      <c r="NXM83"/>
      <c r="NXN83"/>
      <c r="NXO83"/>
      <c r="NXP83"/>
      <c r="NXQ83"/>
      <c r="NXR83"/>
      <c r="NXS83"/>
      <c r="NXT83"/>
      <c r="NXU83"/>
      <c r="NXV83"/>
      <c r="NXW83"/>
      <c r="NXX83"/>
      <c r="NXY83"/>
      <c r="NXZ83"/>
      <c r="NYA83"/>
      <c r="NYB83"/>
      <c r="NYC83"/>
      <c r="NYD83"/>
      <c r="NYE83"/>
      <c r="NYF83"/>
      <c r="NYG83"/>
      <c r="NYH83"/>
      <c r="NYI83"/>
      <c r="NYJ83"/>
      <c r="NYK83"/>
      <c r="NYL83"/>
      <c r="NYM83"/>
      <c r="NYN83"/>
      <c r="NYO83"/>
      <c r="NYP83"/>
      <c r="NYQ83"/>
      <c r="NYR83"/>
      <c r="NYS83"/>
      <c r="NYT83"/>
      <c r="NYU83"/>
      <c r="NYV83"/>
      <c r="NYW83"/>
      <c r="NYX83"/>
      <c r="NYY83"/>
      <c r="NYZ83"/>
      <c r="NZA83"/>
      <c r="NZB83"/>
      <c r="NZC83"/>
      <c r="NZD83"/>
      <c r="NZE83"/>
      <c r="NZF83"/>
      <c r="NZG83"/>
      <c r="NZH83"/>
      <c r="NZI83"/>
      <c r="NZJ83"/>
      <c r="NZK83"/>
      <c r="NZL83"/>
      <c r="NZM83"/>
      <c r="NZN83"/>
      <c r="NZO83"/>
      <c r="NZP83"/>
      <c r="NZQ83"/>
      <c r="NZR83"/>
      <c r="NZS83"/>
      <c r="NZT83"/>
      <c r="NZU83"/>
      <c r="NZV83"/>
      <c r="NZW83"/>
      <c r="NZX83"/>
      <c r="NZY83"/>
      <c r="NZZ83"/>
      <c r="OAA83"/>
      <c r="OAB83"/>
      <c r="OAC83"/>
      <c r="OAD83"/>
      <c r="OAE83"/>
      <c r="OAF83"/>
      <c r="OAG83"/>
      <c r="OAH83"/>
      <c r="OAI83"/>
      <c r="OAJ83"/>
      <c r="OAK83"/>
      <c r="OAL83"/>
      <c r="OAM83"/>
      <c r="OAN83"/>
      <c r="OAO83"/>
      <c r="OAP83"/>
      <c r="OAQ83"/>
      <c r="OAR83"/>
      <c r="OAS83"/>
      <c r="OAT83"/>
      <c r="OAU83"/>
      <c r="OAV83"/>
      <c r="OAW83"/>
      <c r="OAX83"/>
      <c r="OAY83"/>
      <c r="OAZ83"/>
      <c r="OBA83"/>
      <c r="OBB83"/>
      <c r="OBC83"/>
      <c r="OBD83"/>
      <c r="OBE83"/>
      <c r="OBF83"/>
      <c r="OBG83"/>
      <c r="OBH83"/>
      <c r="OBI83"/>
      <c r="OBJ83"/>
      <c r="OBK83"/>
      <c r="OBL83"/>
      <c r="OBM83"/>
      <c r="OBN83"/>
      <c r="OBO83"/>
      <c r="OBP83"/>
      <c r="OBQ83"/>
      <c r="OBR83"/>
      <c r="OBS83"/>
      <c r="OBT83"/>
      <c r="OBU83"/>
      <c r="OBV83"/>
      <c r="OBW83"/>
      <c r="OBX83"/>
      <c r="OBY83"/>
      <c r="OBZ83"/>
      <c r="OCA83"/>
      <c r="OCB83"/>
      <c r="OCC83"/>
      <c r="OCD83"/>
      <c r="OCE83"/>
      <c r="OCF83"/>
      <c r="OCG83"/>
      <c r="OCH83"/>
      <c r="OCI83"/>
      <c r="OCJ83"/>
      <c r="OCK83"/>
      <c r="OCL83"/>
      <c r="OCM83"/>
      <c r="OCN83"/>
      <c r="OCO83"/>
      <c r="OCP83"/>
      <c r="OCQ83"/>
      <c r="OCR83"/>
      <c r="OCS83"/>
      <c r="OCT83"/>
      <c r="OCU83"/>
      <c r="OCV83"/>
      <c r="OCW83"/>
      <c r="OCX83"/>
      <c r="OCY83"/>
      <c r="OCZ83"/>
      <c r="ODA83"/>
      <c r="ODB83"/>
      <c r="ODC83"/>
      <c r="ODD83"/>
      <c r="ODE83"/>
      <c r="ODF83"/>
      <c r="ODG83"/>
      <c r="ODH83"/>
      <c r="ODI83"/>
      <c r="ODJ83"/>
      <c r="ODK83"/>
      <c r="ODL83"/>
      <c r="ODM83"/>
      <c r="ODN83"/>
      <c r="ODO83"/>
      <c r="ODP83"/>
      <c r="ODQ83"/>
      <c r="ODR83"/>
      <c r="ODS83"/>
      <c r="ODT83"/>
      <c r="ODU83"/>
      <c r="ODV83"/>
      <c r="ODW83"/>
      <c r="ODX83"/>
      <c r="ODY83"/>
      <c r="ODZ83"/>
      <c r="OEA83"/>
      <c r="OEB83"/>
      <c r="OEC83"/>
      <c r="OED83"/>
      <c r="OEE83"/>
      <c r="OEF83"/>
      <c r="OEG83"/>
      <c r="OEH83"/>
      <c r="OEI83"/>
      <c r="OEJ83"/>
      <c r="OEK83"/>
      <c r="OEL83"/>
      <c r="OEM83"/>
      <c r="OEN83"/>
      <c r="OEO83"/>
      <c r="OEP83"/>
      <c r="OEQ83"/>
      <c r="OER83"/>
      <c r="OES83"/>
      <c r="OET83"/>
      <c r="OEU83"/>
      <c r="OEV83"/>
      <c r="OEW83"/>
      <c r="OEX83"/>
      <c r="OEY83"/>
      <c r="OEZ83"/>
      <c r="OFA83"/>
      <c r="OFB83"/>
      <c r="OFC83"/>
      <c r="OFD83"/>
      <c r="OFE83"/>
      <c r="OFF83"/>
      <c r="OFG83"/>
      <c r="OFH83"/>
      <c r="OFI83"/>
      <c r="OFJ83"/>
      <c r="OFK83"/>
      <c r="OFL83"/>
      <c r="OFM83"/>
      <c r="OFN83"/>
      <c r="OFO83"/>
      <c r="OFP83"/>
      <c r="OFQ83"/>
      <c r="OFR83"/>
      <c r="OFS83"/>
      <c r="OFT83"/>
      <c r="OFU83"/>
      <c r="OFV83"/>
      <c r="OFW83"/>
      <c r="OFX83"/>
      <c r="OFY83"/>
      <c r="OFZ83"/>
      <c r="OGA83"/>
      <c r="OGB83"/>
      <c r="OGC83"/>
      <c r="OGD83"/>
      <c r="OGE83"/>
      <c r="OGF83"/>
      <c r="OGG83"/>
      <c r="OGH83"/>
      <c r="OGI83"/>
      <c r="OGJ83"/>
      <c r="OGK83"/>
      <c r="OGL83"/>
      <c r="OGM83"/>
      <c r="OGN83"/>
      <c r="OGO83"/>
      <c r="OGP83"/>
      <c r="OGQ83"/>
      <c r="OGR83"/>
      <c r="OGS83"/>
      <c r="OGT83"/>
      <c r="OGU83"/>
      <c r="OGV83"/>
      <c r="OGW83"/>
      <c r="OGX83"/>
      <c r="OGY83"/>
      <c r="OGZ83"/>
      <c r="OHA83"/>
      <c r="OHB83"/>
      <c r="OHC83"/>
      <c r="OHD83"/>
      <c r="OHE83"/>
      <c r="OHF83"/>
      <c r="OHG83"/>
      <c r="OHH83"/>
      <c r="OHI83"/>
      <c r="OHJ83"/>
      <c r="OHK83"/>
      <c r="OHL83"/>
      <c r="OHM83"/>
      <c r="OHN83"/>
      <c r="OHO83"/>
      <c r="OHP83"/>
      <c r="OHQ83"/>
      <c r="OHR83"/>
      <c r="OHS83"/>
      <c r="OHT83"/>
      <c r="OHU83"/>
      <c r="OHV83"/>
      <c r="OHW83"/>
      <c r="OHX83"/>
      <c r="OHY83"/>
      <c r="OHZ83"/>
      <c r="OIA83"/>
      <c r="OIB83"/>
      <c r="OIC83"/>
      <c r="OID83"/>
      <c r="OIE83"/>
      <c r="OIF83"/>
      <c r="OIG83"/>
      <c r="OIH83"/>
      <c r="OII83"/>
      <c r="OIJ83"/>
      <c r="OIK83"/>
      <c r="OIL83"/>
      <c r="OIM83"/>
      <c r="OIN83"/>
      <c r="OIO83"/>
      <c r="OIP83"/>
      <c r="OIQ83"/>
      <c r="OIR83"/>
      <c r="OIS83"/>
      <c r="OIT83"/>
      <c r="OIU83"/>
      <c r="OIV83"/>
      <c r="OIW83"/>
      <c r="OIX83"/>
      <c r="OIY83"/>
      <c r="OIZ83"/>
      <c r="OJA83"/>
      <c r="OJB83"/>
      <c r="OJC83"/>
      <c r="OJD83"/>
      <c r="OJE83"/>
      <c r="OJF83"/>
      <c r="OJG83"/>
      <c r="OJH83"/>
      <c r="OJI83"/>
      <c r="OJJ83"/>
      <c r="OJK83"/>
      <c r="OJL83"/>
      <c r="OJM83"/>
      <c r="OJN83"/>
      <c r="OJO83"/>
      <c r="OJP83"/>
      <c r="OJQ83"/>
      <c r="OJR83"/>
      <c r="OJS83"/>
      <c r="OJT83"/>
      <c r="OJU83"/>
      <c r="OJV83"/>
      <c r="OJW83"/>
      <c r="OJX83"/>
      <c r="OJY83"/>
      <c r="OJZ83"/>
      <c r="OKA83"/>
      <c r="OKB83"/>
      <c r="OKC83"/>
      <c r="OKD83"/>
      <c r="OKE83"/>
      <c r="OKF83"/>
      <c r="OKG83"/>
      <c r="OKH83"/>
      <c r="OKI83"/>
      <c r="OKJ83"/>
      <c r="OKK83"/>
      <c r="OKL83"/>
      <c r="OKM83"/>
      <c r="OKN83"/>
      <c r="OKO83"/>
      <c r="OKP83"/>
      <c r="OKQ83"/>
      <c r="OKR83"/>
      <c r="OKS83"/>
      <c r="OKT83"/>
      <c r="OKU83"/>
      <c r="OKV83"/>
      <c r="OKW83"/>
      <c r="OKX83"/>
      <c r="OKY83"/>
      <c r="OKZ83"/>
      <c r="OLA83"/>
      <c r="OLB83"/>
      <c r="OLC83"/>
      <c r="OLD83"/>
      <c r="OLE83"/>
      <c r="OLF83"/>
      <c r="OLG83"/>
      <c r="OLH83"/>
      <c r="OLI83"/>
      <c r="OLJ83"/>
      <c r="OLK83"/>
      <c r="OLL83"/>
      <c r="OLM83"/>
      <c r="OLN83"/>
      <c r="OLO83"/>
      <c r="OLP83"/>
      <c r="OLQ83"/>
      <c r="OLR83"/>
      <c r="OLS83"/>
      <c r="OLT83"/>
      <c r="OLU83"/>
      <c r="OLV83"/>
      <c r="OLW83"/>
      <c r="OLX83"/>
      <c r="OLY83"/>
      <c r="OLZ83"/>
      <c r="OMA83"/>
      <c r="OMB83"/>
      <c r="OMC83"/>
      <c r="OMD83"/>
      <c r="OME83"/>
      <c r="OMF83"/>
      <c r="OMG83"/>
      <c r="OMH83"/>
      <c r="OMI83"/>
      <c r="OMJ83"/>
      <c r="OMK83"/>
      <c r="OML83"/>
      <c r="OMM83"/>
      <c r="OMN83"/>
      <c r="OMO83"/>
      <c r="OMP83"/>
      <c r="OMQ83"/>
      <c r="OMR83"/>
      <c r="OMS83"/>
      <c r="OMT83"/>
      <c r="OMU83"/>
      <c r="OMV83"/>
      <c r="OMW83"/>
      <c r="OMX83"/>
      <c r="OMY83"/>
      <c r="OMZ83"/>
      <c r="ONA83"/>
      <c r="ONB83"/>
      <c r="ONC83"/>
      <c r="OND83"/>
      <c r="ONE83"/>
      <c r="ONF83"/>
      <c r="ONG83"/>
      <c r="ONH83"/>
      <c r="ONI83"/>
      <c r="ONJ83"/>
      <c r="ONK83"/>
      <c r="ONL83"/>
      <c r="ONM83"/>
      <c r="ONN83"/>
      <c r="ONO83"/>
      <c r="ONP83"/>
      <c r="ONQ83"/>
      <c r="ONR83"/>
      <c r="ONS83"/>
      <c r="ONT83"/>
      <c r="ONU83"/>
      <c r="ONV83"/>
      <c r="ONW83"/>
      <c r="ONX83"/>
      <c r="ONY83"/>
      <c r="ONZ83"/>
      <c r="OOA83"/>
      <c r="OOB83"/>
      <c r="OOC83"/>
      <c r="OOD83"/>
      <c r="OOE83"/>
      <c r="OOF83"/>
      <c r="OOG83"/>
      <c r="OOH83"/>
      <c r="OOI83"/>
      <c r="OOJ83"/>
      <c r="OOK83"/>
      <c r="OOL83"/>
      <c r="OOM83"/>
      <c r="OON83"/>
      <c r="OOO83"/>
      <c r="OOP83"/>
      <c r="OOQ83"/>
      <c r="OOR83"/>
      <c r="OOS83"/>
      <c r="OOT83"/>
      <c r="OOU83"/>
      <c r="OOV83"/>
      <c r="OOW83"/>
      <c r="OOX83"/>
      <c r="OOY83"/>
      <c r="OOZ83"/>
      <c r="OPA83"/>
      <c r="OPB83"/>
      <c r="OPC83"/>
      <c r="OPD83"/>
      <c r="OPE83"/>
      <c r="OPF83"/>
      <c r="OPG83"/>
      <c r="OPH83"/>
      <c r="OPI83"/>
      <c r="OPJ83"/>
      <c r="OPK83"/>
      <c r="OPL83"/>
      <c r="OPM83"/>
      <c r="OPN83"/>
      <c r="OPO83"/>
      <c r="OPP83"/>
      <c r="OPQ83"/>
      <c r="OPR83"/>
      <c r="OPS83"/>
      <c r="OPT83"/>
      <c r="OPU83"/>
      <c r="OPV83"/>
      <c r="OPW83"/>
      <c r="OPX83"/>
      <c r="OPY83"/>
      <c r="OPZ83"/>
      <c r="OQA83"/>
      <c r="OQB83"/>
      <c r="OQC83"/>
      <c r="OQD83"/>
      <c r="OQE83"/>
      <c r="OQF83"/>
      <c r="OQG83"/>
      <c r="OQH83"/>
      <c r="OQI83"/>
      <c r="OQJ83"/>
      <c r="OQK83"/>
      <c r="OQL83"/>
      <c r="OQM83"/>
      <c r="OQN83"/>
      <c r="OQO83"/>
      <c r="OQP83"/>
      <c r="OQQ83"/>
      <c r="OQR83"/>
      <c r="OQS83"/>
      <c r="OQT83"/>
      <c r="OQU83"/>
      <c r="OQV83"/>
      <c r="OQW83"/>
      <c r="OQX83"/>
      <c r="OQY83"/>
      <c r="OQZ83"/>
      <c r="ORA83"/>
      <c r="ORB83"/>
      <c r="ORC83"/>
      <c r="ORD83"/>
      <c r="ORE83"/>
      <c r="ORF83"/>
      <c r="ORG83"/>
      <c r="ORH83"/>
      <c r="ORI83"/>
      <c r="ORJ83"/>
      <c r="ORK83"/>
      <c r="ORL83"/>
      <c r="ORM83"/>
      <c r="ORN83"/>
      <c r="ORO83"/>
      <c r="ORP83"/>
      <c r="ORQ83"/>
      <c r="ORR83"/>
      <c r="ORS83"/>
      <c r="ORT83"/>
      <c r="ORU83"/>
      <c r="ORV83"/>
      <c r="ORW83"/>
      <c r="ORX83"/>
      <c r="ORY83"/>
      <c r="ORZ83"/>
      <c r="OSA83"/>
      <c r="OSB83"/>
      <c r="OSC83"/>
      <c r="OSD83"/>
      <c r="OSE83"/>
      <c r="OSF83"/>
      <c r="OSG83"/>
      <c r="OSH83"/>
      <c r="OSI83"/>
      <c r="OSJ83"/>
      <c r="OSK83"/>
      <c r="OSL83"/>
      <c r="OSM83"/>
      <c r="OSN83"/>
      <c r="OSO83"/>
      <c r="OSP83"/>
      <c r="OSQ83"/>
      <c r="OSR83"/>
      <c r="OSS83"/>
      <c r="OST83"/>
      <c r="OSU83"/>
      <c r="OSV83"/>
      <c r="OSW83"/>
      <c r="OSX83"/>
      <c r="OSY83"/>
      <c r="OSZ83"/>
      <c r="OTA83"/>
      <c r="OTB83"/>
      <c r="OTC83"/>
      <c r="OTD83"/>
      <c r="OTE83"/>
      <c r="OTF83"/>
      <c r="OTG83"/>
      <c r="OTH83"/>
      <c r="OTI83"/>
      <c r="OTJ83"/>
      <c r="OTK83"/>
      <c r="OTL83"/>
      <c r="OTM83"/>
      <c r="OTN83"/>
      <c r="OTO83"/>
      <c r="OTP83"/>
      <c r="OTQ83"/>
      <c r="OTR83"/>
      <c r="OTS83"/>
      <c r="OTT83"/>
      <c r="OTU83"/>
      <c r="OTV83"/>
      <c r="OTW83"/>
      <c r="OTX83"/>
      <c r="OTY83"/>
      <c r="OTZ83"/>
      <c r="OUA83"/>
      <c r="OUB83"/>
      <c r="OUC83"/>
      <c r="OUD83"/>
      <c r="OUE83"/>
      <c r="OUF83"/>
      <c r="OUG83"/>
      <c r="OUH83"/>
      <c r="OUI83"/>
      <c r="OUJ83"/>
      <c r="OUK83"/>
      <c r="OUL83"/>
      <c r="OUM83"/>
      <c r="OUN83"/>
      <c r="OUO83"/>
      <c r="OUP83"/>
      <c r="OUQ83"/>
      <c r="OUR83"/>
      <c r="OUS83"/>
      <c r="OUT83"/>
      <c r="OUU83"/>
      <c r="OUV83"/>
      <c r="OUW83"/>
      <c r="OUX83"/>
      <c r="OUY83"/>
      <c r="OUZ83"/>
      <c r="OVA83"/>
      <c r="OVB83"/>
      <c r="OVC83"/>
      <c r="OVD83"/>
      <c r="OVE83"/>
      <c r="OVF83"/>
      <c r="OVG83"/>
      <c r="OVH83"/>
      <c r="OVI83"/>
      <c r="OVJ83"/>
      <c r="OVK83"/>
      <c r="OVL83"/>
      <c r="OVM83"/>
      <c r="OVN83"/>
      <c r="OVO83"/>
      <c r="OVP83"/>
      <c r="OVQ83"/>
      <c r="OVR83"/>
      <c r="OVS83"/>
      <c r="OVT83"/>
      <c r="OVU83"/>
      <c r="OVV83"/>
      <c r="OVW83"/>
      <c r="OVX83"/>
      <c r="OVY83"/>
      <c r="OVZ83"/>
      <c r="OWA83"/>
      <c r="OWB83"/>
      <c r="OWC83"/>
      <c r="OWD83"/>
      <c r="OWE83"/>
      <c r="OWF83"/>
      <c r="OWG83"/>
      <c r="OWH83"/>
      <c r="OWI83"/>
      <c r="OWJ83"/>
      <c r="OWK83"/>
      <c r="OWL83"/>
      <c r="OWM83"/>
      <c r="OWN83"/>
      <c r="OWO83"/>
      <c r="OWP83"/>
      <c r="OWQ83"/>
      <c r="OWR83"/>
      <c r="OWS83"/>
      <c r="OWT83"/>
      <c r="OWU83"/>
      <c r="OWV83"/>
      <c r="OWW83"/>
      <c r="OWX83"/>
      <c r="OWY83"/>
      <c r="OWZ83"/>
      <c r="OXA83"/>
      <c r="OXB83"/>
      <c r="OXC83"/>
      <c r="OXD83"/>
      <c r="OXE83"/>
      <c r="OXF83"/>
      <c r="OXG83"/>
      <c r="OXH83"/>
      <c r="OXI83"/>
      <c r="OXJ83"/>
      <c r="OXK83"/>
      <c r="OXL83"/>
      <c r="OXM83"/>
      <c r="OXN83"/>
      <c r="OXO83"/>
      <c r="OXP83"/>
      <c r="OXQ83"/>
      <c r="OXR83"/>
      <c r="OXS83"/>
      <c r="OXT83"/>
      <c r="OXU83"/>
      <c r="OXV83"/>
      <c r="OXW83"/>
      <c r="OXX83"/>
      <c r="OXY83"/>
      <c r="OXZ83"/>
      <c r="OYA83"/>
      <c r="OYB83"/>
      <c r="OYC83"/>
      <c r="OYD83"/>
      <c r="OYE83"/>
      <c r="OYF83"/>
      <c r="OYG83"/>
      <c r="OYH83"/>
      <c r="OYI83"/>
      <c r="OYJ83"/>
      <c r="OYK83"/>
      <c r="OYL83"/>
      <c r="OYM83"/>
      <c r="OYN83"/>
      <c r="OYO83"/>
      <c r="OYP83"/>
      <c r="OYQ83"/>
      <c r="OYR83"/>
      <c r="OYS83"/>
      <c r="OYT83"/>
      <c r="OYU83"/>
      <c r="OYV83"/>
      <c r="OYW83"/>
      <c r="OYX83"/>
      <c r="OYY83"/>
      <c r="OYZ83"/>
      <c r="OZA83"/>
      <c r="OZB83"/>
      <c r="OZC83"/>
      <c r="OZD83"/>
      <c r="OZE83"/>
      <c r="OZF83"/>
      <c r="OZG83"/>
      <c r="OZH83"/>
      <c r="OZI83"/>
      <c r="OZJ83"/>
      <c r="OZK83"/>
      <c r="OZL83"/>
      <c r="OZM83"/>
      <c r="OZN83"/>
      <c r="OZO83"/>
      <c r="OZP83"/>
      <c r="OZQ83"/>
      <c r="OZR83"/>
      <c r="OZS83"/>
      <c r="OZT83"/>
      <c r="OZU83"/>
      <c r="OZV83"/>
      <c r="OZW83"/>
      <c r="OZX83"/>
      <c r="OZY83"/>
      <c r="OZZ83"/>
      <c r="PAA83"/>
      <c r="PAB83"/>
      <c r="PAC83"/>
      <c r="PAD83"/>
      <c r="PAE83"/>
      <c r="PAF83"/>
      <c r="PAG83"/>
      <c r="PAH83"/>
      <c r="PAI83"/>
      <c r="PAJ83"/>
      <c r="PAK83"/>
      <c r="PAL83"/>
      <c r="PAM83"/>
      <c r="PAN83"/>
      <c r="PAO83"/>
      <c r="PAP83"/>
      <c r="PAQ83"/>
      <c r="PAR83"/>
      <c r="PAS83"/>
      <c r="PAT83"/>
      <c r="PAU83"/>
      <c r="PAV83"/>
      <c r="PAW83"/>
      <c r="PAX83"/>
      <c r="PAY83"/>
      <c r="PAZ83"/>
      <c r="PBA83"/>
      <c r="PBB83"/>
      <c r="PBC83"/>
      <c r="PBD83"/>
      <c r="PBE83"/>
      <c r="PBF83"/>
      <c r="PBG83"/>
      <c r="PBH83"/>
      <c r="PBI83"/>
      <c r="PBJ83"/>
      <c r="PBK83"/>
      <c r="PBL83"/>
      <c r="PBM83"/>
      <c r="PBN83"/>
      <c r="PBO83"/>
      <c r="PBP83"/>
      <c r="PBQ83"/>
      <c r="PBR83"/>
      <c r="PBS83"/>
      <c r="PBT83"/>
      <c r="PBU83"/>
      <c r="PBV83"/>
      <c r="PBW83"/>
      <c r="PBX83"/>
      <c r="PBY83"/>
      <c r="PBZ83"/>
      <c r="PCA83"/>
      <c r="PCB83"/>
      <c r="PCC83"/>
      <c r="PCD83"/>
      <c r="PCE83"/>
      <c r="PCF83"/>
      <c r="PCG83"/>
      <c r="PCH83"/>
      <c r="PCI83"/>
      <c r="PCJ83"/>
      <c r="PCK83"/>
      <c r="PCL83"/>
      <c r="PCM83"/>
      <c r="PCN83"/>
      <c r="PCO83"/>
      <c r="PCP83"/>
      <c r="PCQ83"/>
      <c r="PCR83"/>
      <c r="PCS83"/>
      <c r="PCT83"/>
      <c r="PCU83"/>
      <c r="PCV83"/>
      <c r="PCW83"/>
      <c r="PCX83"/>
      <c r="PCY83"/>
      <c r="PCZ83"/>
      <c r="PDA83"/>
      <c r="PDB83"/>
      <c r="PDC83"/>
      <c r="PDD83"/>
      <c r="PDE83"/>
      <c r="PDF83"/>
      <c r="PDG83"/>
      <c r="PDH83"/>
      <c r="PDI83"/>
      <c r="PDJ83"/>
      <c r="PDK83"/>
      <c r="PDL83"/>
      <c r="PDM83"/>
      <c r="PDN83"/>
      <c r="PDO83"/>
      <c r="PDP83"/>
      <c r="PDQ83"/>
      <c r="PDR83"/>
      <c r="PDS83"/>
      <c r="PDT83"/>
      <c r="PDU83"/>
      <c r="PDV83"/>
      <c r="PDW83"/>
      <c r="PDX83"/>
      <c r="PDY83"/>
      <c r="PDZ83"/>
      <c r="PEA83"/>
      <c r="PEB83"/>
      <c r="PEC83"/>
      <c r="PED83"/>
      <c r="PEE83"/>
      <c r="PEF83"/>
      <c r="PEG83"/>
      <c r="PEH83"/>
      <c r="PEI83"/>
      <c r="PEJ83"/>
      <c r="PEK83"/>
      <c r="PEL83"/>
      <c r="PEM83"/>
      <c r="PEN83"/>
      <c r="PEO83"/>
      <c r="PEP83"/>
      <c r="PEQ83"/>
      <c r="PER83"/>
      <c r="PES83"/>
      <c r="PET83"/>
      <c r="PEU83"/>
      <c r="PEV83"/>
      <c r="PEW83"/>
      <c r="PEX83"/>
      <c r="PEY83"/>
      <c r="PEZ83"/>
      <c r="PFA83"/>
      <c r="PFB83"/>
      <c r="PFC83"/>
      <c r="PFD83"/>
      <c r="PFE83"/>
      <c r="PFF83"/>
      <c r="PFG83"/>
      <c r="PFH83"/>
      <c r="PFI83"/>
      <c r="PFJ83"/>
      <c r="PFK83"/>
      <c r="PFL83"/>
      <c r="PFM83"/>
      <c r="PFN83"/>
      <c r="PFO83"/>
      <c r="PFP83"/>
      <c r="PFQ83"/>
      <c r="PFR83"/>
      <c r="PFS83"/>
      <c r="PFT83"/>
      <c r="PFU83"/>
      <c r="PFV83"/>
      <c r="PFW83"/>
      <c r="PFX83"/>
      <c r="PFY83"/>
      <c r="PFZ83"/>
      <c r="PGA83"/>
      <c r="PGB83"/>
      <c r="PGC83"/>
      <c r="PGD83"/>
      <c r="PGE83"/>
      <c r="PGF83"/>
      <c r="PGG83"/>
      <c r="PGH83"/>
      <c r="PGI83"/>
      <c r="PGJ83"/>
      <c r="PGK83"/>
      <c r="PGL83"/>
      <c r="PGM83"/>
      <c r="PGN83"/>
      <c r="PGO83"/>
      <c r="PGP83"/>
      <c r="PGQ83"/>
      <c r="PGR83"/>
      <c r="PGS83"/>
      <c r="PGT83"/>
      <c r="PGU83"/>
      <c r="PGV83"/>
      <c r="PGW83"/>
      <c r="PGX83"/>
      <c r="PGY83"/>
      <c r="PGZ83"/>
      <c r="PHA83"/>
      <c r="PHB83"/>
      <c r="PHC83"/>
      <c r="PHD83"/>
      <c r="PHE83"/>
      <c r="PHF83"/>
      <c r="PHG83"/>
      <c r="PHH83"/>
      <c r="PHI83"/>
      <c r="PHJ83"/>
      <c r="PHK83"/>
      <c r="PHL83"/>
      <c r="PHM83"/>
      <c r="PHN83"/>
      <c r="PHO83"/>
      <c r="PHP83"/>
      <c r="PHQ83"/>
      <c r="PHR83"/>
      <c r="PHS83"/>
      <c r="PHT83"/>
      <c r="PHU83"/>
      <c r="PHV83"/>
      <c r="PHW83"/>
      <c r="PHX83"/>
      <c r="PHY83"/>
      <c r="PHZ83"/>
      <c r="PIA83"/>
      <c r="PIB83"/>
      <c r="PIC83"/>
      <c r="PID83"/>
      <c r="PIE83"/>
      <c r="PIF83"/>
      <c r="PIG83"/>
      <c r="PIH83"/>
      <c r="PII83"/>
      <c r="PIJ83"/>
      <c r="PIK83"/>
      <c r="PIL83"/>
      <c r="PIM83"/>
      <c r="PIN83"/>
      <c r="PIO83"/>
      <c r="PIP83"/>
      <c r="PIQ83"/>
      <c r="PIR83"/>
      <c r="PIS83"/>
      <c r="PIT83"/>
      <c r="PIU83"/>
      <c r="PIV83"/>
      <c r="PIW83"/>
      <c r="PIX83"/>
      <c r="PIY83"/>
      <c r="PIZ83"/>
      <c r="PJA83"/>
      <c r="PJB83"/>
      <c r="PJC83"/>
      <c r="PJD83"/>
      <c r="PJE83"/>
      <c r="PJF83"/>
      <c r="PJG83"/>
      <c r="PJH83"/>
      <c r="PJI83"/>
      <c r="PJJ83"/>
      <c r="PJK83"/>
      <c r="PJL83"/>
      <c r="PJM83"/>
      <c r="PJN83"/>
      <c r="PJO83"/>
      <c r="PJP83"/>
      <c r="PJQ83"/>
      <c r="PJR83"/>
      <c r="PJS83"/>
      <c r="PJT83"/>
      <c r="PJU83"/>
      <c r="PJV83"/>
      <c r="PJW83"/>
      <c r="PJX83"/>
      <c r="PJY83"/>
      <c r="PJZ83"/>
      <c r="PKA83"/>
      <c r="PKB83"/>
      <c r="PKC83"/>
      <c r="PKD83"/>
      <c r="PKE83"/>
      <c r="PKF83"/>
      <c r="PKG83"/>
      <c r="PKH83"/>
      <c r="PKI83"/>
      <c r="PKJ83"/>
      <c r="PKK83"/>
      <c r="PKL83"/>
      <c r="PKM83"/>
      <c r="PKN83"/>
      <c r="PKO83"/>
      <c r="PKP83"/>
      <c r="PKQ83"/>
      <c r="PKR83"/>
      <c r="PKS83"/>
      <c r="PKT83"/>
      <c r="PKU83"/>
      <c r="PKV83"/>
      <c r="PKW83"/>
      <c r="PKX83"/>
      <c r="PKY83"/>
      <c r="PKZ83"/>
      <c r="PLA83"/>
      <c r="PLB83"/>
      <c r="PLC83"/>
      <c r="PLD83"/>
      <c r="PLE83"/>
      <c r="PLF83"/>
      <c r="PLG83"/>
      <c r="PLH83"/>
      <c r="PLI83"/>
      <c r="PLJ83"/>
      <c r="PLK83"/>
      <c r="PLL83"/>
      <c r="PLM83"/>
      <c r="PLN83"/>
      <c r="PLO83"/>
      <c r="PLP83"/>
      <c r="PLQ83"/>
      <c r="PLR83"/>
      <c r="PLS83"/>
      <c r="PLT83"/>
      <c r="PLU83"/>
      <c r="PLV83"/>
      <c r="PLW83"/>
      <c r="PLX83"/>
      <c r="PLY83"/>
      <c r="PLZ83"/>
      <c r="PMA83"/>
      <c r="PMB83"/>
      <c r="PMC83"/>
      <c r="PMD83"/>
      <c r="PME83"/>
      <c r="PMF83"/>
      <c r="PMG83"/>
      <c r="PMH83"/>
      <c r="PMI83"/>
      <c r="PMJ83"/>
      <c r="PMK83"/>
      <c r="PML83"/>
      <c r="PMM83"/>
      <c r="PMN83"/>
      <c r="PMO83"/>
      <c r="PMP83"/>
      <c r="PMQ83"/>
      <c r="PMR83"/>
      <c r="PMS83"/>
      <c r="PMT83"/>
      <c r="PMU83"/>
      <c r="PMV83"/>
      <c r="PMW83"/>
      <c r="PMX83"/>
      <c r="PMY83"/>
      <c r="PMZ83"/>
      <c r="PNA83"/>
      <c r="PNB83"/>
      <c r="PNC83"/>
      <c r="PND83"/>
      <c r="PNE83"/>
      <c r="PNF83"/>
      <c r="PNG83"/>
      <c r="PNH83"/>
      <c r="PNI83"/>
      <c r="PNJ83"/>
      <c r="PNK83"/>
      <c r="PNL83"/>
      <c r="PNM83"/>
      <c r="PNN83"/>
      <c r="PNO83"/>
      <c r="PNP83"/>
      <c r="PNQ83"/>
      <c r="PNR83"/>
      <c r="PNS83"/>
      <c r="PNT83"/>
      <c r="PNU83"/>
      <c r="PNV83"/>
      <c r="PNW83"/>
      <c r="PNX83"/>
      <c r="PNY83"/>
      <c r="PNZ83"/>
      <c r="POA83"/>
      <c r="POB83"/>
      <c r="POC83"/>
      <c r="POD83"/>
      <c r="POE83"/>
      <c r="POF83"/>
      <c r="POG83"/>
      <c r="POH83"/>
      <c r="POI83"/>
      <c r="POJ83"/>
      <c r="POK83"/>
      <c r="POL83"/>
      <c r="POM83"/>
      <c r="PON83"/>
      <c r="POO83"/>
      <c r="POP83"/>
      <c r="POQ83"/>
      <c r="POR83"/>
      <c r="POS83"/>
      <c r="POT83"/>
      <c r="POU83"/>
      <c r="POV83"/>
      <c r="POW83"/>
      <c r="POX83"/>
      <c r="POY83"/>
      <c r="POZ83"/>
      <c r="PPA83"/>
      <c r="PPB83"/>
      <c r="PPC83"/>
      <c r="PPD83"/>
      <c r="PPE83"/>
      <c r="PPF83"/>
      <c r="PPG83"/>
      <c r="PPH83"/>
      <c r="PPI83"/>
      <c r="PPJ83"/>
      <c r="PPK83"/>
      <c r="PPL83"/>
      <c r="PPM83"/>
      <c r="PPN83"/>
      <c r="PPO83"/>
      <c r="PPP83"/>
      <c r="PPQ83"/>
      <c r="PPR83"/>
      <c r="PPS83"/>
      <c r="PPT83"/>
      <c r="PPU83"/>
      <c r="PPV83"/>
      <c r="PPW83"/>
      <c r="PPX83"/>
      <c r="PPY83"/>
      <c r="PPZ83"/>
      <c r="PQA83"/>
      <c r="PQB83"/>
      <c r="PQC83"/>
      <c r="PQD83"/>
      <c r="PQE83"/>
      <c r="PQF83"/>
      <c r="PQG83"/>
      <c r="PQH83"/>
      <c r="PQI83"/>
      <c r="PQJ83"/>
      <c r="PQK83"/>
      <c r="PQL83"/>
      <c r="PQM83"/>
      <c r="PQN83"/>
      <c r="PQO83"/>
      <c r="PQP83"/>
      <c r="PQQ83"/>
      <c r="PQR83"/>
      <c r="PQS83"/>
      <c r="PQT83"/>
      <c r="PQU83"/>
      <c r="PQV83"/>
      <c r="PQW83"/>
      <c r="PQX83"/>
      <c r="PQY83"/>
      <c r="PQZ83"/>
      <c r="PRA83"/>
      <c r="PRB83"/>
      <c r="PRC83"/>
      <c r="PRD83"/>
      <c r="PRE83"/>
      <c r="PRF83"/>
      <c r="PRG83"/>
      <c r="PRH83"/>
      <c r="PRI83"/>
      <c r="PRJ83"/>
      <c r="PRK83"/>
      <c r="PRL83"/>
      <c r="PRM83"/>
      <c r="PRN83"/>
      <c r="PRO83"/>
      <c r="PRP83"/>
      <c r="PRQ83"/>
      <c r="PRR83"/>
      <c r="PRS83"/>
      <c r="PRT83"/>
      <c r="PRU83"/>
      <c r="PRV83"/>
      <c r="PRW83"/>
      <c r="PRX83"/>
      <c r="PRY83"/>
      <c r="PRZ83"/>
      <c r="PSA83"/>
      <c r="PSB83"/>
      <c r="PSC83"/>
      <c r="PSD83"/>
      <c r="PSE83"/>
      <c r="PSF83"/>
      <c r="PSG83"/>
      <c r="PSH83"/>
      <c r="PSI83"/>
      <c r="PSJ83"/>
      <c r="PSK83"/>
      <c r="PSL83"/>
      <c r="PSM83"/>
      <c r="PSN83"/>
      <c r="PSO83"/>
      <c r="PSP83"/>
      <c r="PSQ83"/>
      <c r="PSR83"/>
      <c r="PSS83"/>
      <c r="PST83"/>
      <c r="PSU83"/>
      <c r="PSV83"/>
      <c r="PSW83"/>
      <c r="PSX83"/>
      <c r="PSY83"/>
      <c r="PSZ83"/>
      <c r="PTA83"/>
      <c r="PTB83"/>
      <c r="PTC83"/>
      <c r="PTD83"/>
      <c r="PTE83"/>
      <c r="PTF83"/>
      <c r="PTG83"/>
      <c r="PTH83"/>
      <c r="PTI83"/>
      <c r="PTJ83"/>
      <c r="PTK83"/>
      <c r="PTL83"/>
      <c r="PTM83"/>
      <c r="PTN83"/>
      <c r="PTO83"/>
      <c r="PTP83"/>
      <c r="PTQ83"/>
      <c r="PTR83"/>
      <c r="PTS83"/>
      <c r="PTT83"/>
      <c r="PTU83"/>
      <c r="PTV83"/>
      <c r="PTW83"/>
      <c r="PTX83"/>
      <c r="PTY83"/>
      <c r="PTZ83"/>
      <c r="PUA83"/>
      <c r="PUB83"/>
      <c r="PUC83"/>
      <c r="PUD83"/>
      <c r="PUE83"/>
      <c r="PUF83"/>
      <c r="PUG83"/>
      <c r="PUH83"/>
      <c r="PUI83"/>
      <c r="PUJ83"/>
      <c r="PUK83"/>
      <c r="PUL83"/>
      <c r="PUM83"/>
      <c r="PUN83"/>
      <c r="PUO83"/>
      <c r="PUP83"/>
      <c r="PUQ83"/>
      <c r="PUR83"/>
      <c r="PUS83"/>
      <c r="PUT83"/>
      <c r="PUU83"/>
      <c r="PUV83"/>
      <c r="PUW83"/>
      <c r="PUX83"/>
      <c r="PUY83"/>
      <c r="PUZ83"/>
      <c r="PVA83"/>
      <c r="PVB83"/>
      <c r="PVC83"/>
      <c r="PVD83"/>
      <c r="PVE83"/>
      <c r="PVF83"/>
      <c r="PVG83"/>
      <c r="PVH83"/>
      <c r="PVI83"/>
      <c r="PVJ83"/>
      <c r="PVK83"/>
      <c r="PVL83"/>
      <c r="PVM83"/>
      <c r="PVN83"/>
      <c r="PVO83"/>
      <c r="PVP83"/>
      <c r="PVQ83"/>
      <c r="PVR83"/>
      <c r="PVS83"/>
      <c r="PVT83"/>
      <c r="PVU83"/>
      <c r="PVV83"/>
      <c r="PVW83"/>
      <c r="PVX83"/>
      <c r="PVY83"/>
      <c r="PVZ83"/>
      <c r="PWA83"/>
      <c r="PWB83"/>
      <c r="PWC83"/>
      <c r="PWD83"/>
      <c r="PWE83"/>
      <c r="PWF83"/>
      <c r="PWG83"/>
      <c r="PWH83"/>
      <c r="PWI83"/>
      <c r="PWJ83"/>
      <c r="PWK83"/>
      <c r="PWL83"/>
      <c r="PWM83"/>
      <c r="PWN83"/>
      <c r="PWO83"/>
      <c r="PWP83"/>
      <c r="PWQ83"/>
      <c r="PWR83"/>
      <c r="PWS83"/>
      <c r="PWT83"/>
      <c r="PWU83"/>
      <c r="PWV83"/>
      <c r="PWW83"/>
      <c r="PWX83"/>
      <c r="PWY83"/>
      <c r="PWZ83"/>
      <c r="PXA83"/>
      <c r="PXB83"/>
      <c r="PXC83"/>
      <c r="PXD83"/>
      <c r="PXE83"/>
      <c r="PXF83"/>
      <c r="PXG83"/>
      <c r="PXH83"/>
      <c r="PXI83"/>
      <c r="PXJ83"/>
      <c r="PXK83"/>
      <c r="PXL83"/>
      <c r="PXM83"/>
      <c r="PXN83"/>
      <c r="PXO83"/>
      <c r="PXP83"/>
      <c r="PXQ83"/>
      <c r="PXR83"/>
      <c r="PXS83"/>
      <c r="PXT83"/>
      <c r="PXU83"/>
      <c r="PXV83"/>
      <c r="PXW83"/>
      <c r="PXX83"/>
      <c r="PXY83"/>
      <c r="PXZ83"/>
      <c r="PYA83"/>
      <c r="PYB83"/>
      <c r="PYC83"/>
      <c r="PYD83"/>
      <c r="PYE83"/>
      <c r="PYF83"/>
      <c r="PYG83"/>
      <c r="PYH83"/>
      <c r="PYI83"/>
      <c r="PYJ83"/>
      <c r="PYK83"/>
      <c r="PYL83"/>
      <c r="PYM83"/>
      <c r="PYN83"/>
      <c r="PYO83"/>
      <c r="PYP83"/>
      <c r="PYQ83"/>
      <c r="PYR83"/>
      <c r="PYS83"/>
      <c r="PYT83"/>
      <c r="PYU83"/>
      <c r="PYV83"/>
      <c r="PYW83"/>
      <c r="PYX83"/>
      <c r="PYY83"/>
      <c r="PYZ83"/>
      <c r="PZA83"/>
      <c r="PZB83"/>
      <c r="PZC83"/>
      <c r="PZD83"/>
      <c r="PZE83"/>
      <c r="PZF83"/>
      <c r="PZG83"/>
      <c r="PZH83"/>
      <c r="PZI83"/>
      <c r="PZJ83"/>
      <c r="PZK83"/>
      <c r="PZL83"/>
      <c r="PZM83"/>
      <c r="PZN83"/>
      <c r="PZO83"/>
      <c r="PZP83"/>
      <c r="PZQ83"/>
      <c r="PZR83"/>
      <c r="PZS83"/>
      <c r="PZT83"/>
      <c r="PZU83"/>
      <c r="PZV83"/>
      <c r="PZW83"/>
      <c r="PZX83"/>
      <c r="PZY83"/>
      <c r="PZZ83"/>
      <c r="QAA83"/>
      <c r="QAB83"/>
      <c r="QAC83"/>
      <c r="QAD83"/>
      <c r="QAE83"/>
      <c r="QAF83"/>
      <c r="QAG83"/>
      <c r="QAH83"/>
      <c r="QAI83"/>
      <c r="QAJ83"/>
      <c r="QAK83"/>
      <c r="QAL83"/>
      <c r="QAM83"/>
      <c r="QAN83"/>
      <c r="QAO83"/>
      <c r="QAP83"/>
      <c r="QAQ83"/>
      <c r="QAR83"/>
      <c r="QAS83"/>
      <c r="QAT83"/>
      <c r="QAU83"/>
      <c r="QAV83"/>
      <c r="QAW83"/>
      <c r="QAX83"/>
      <c r="QAY83"/>
      <c r="QAZ83"/>
      <c r="QBA83"/>
      <c r="QBB83"/>
      <c r="QBC83"/>
      <c r="QBD83"/>
      <c r="QBE83"/>
      <c r="QBF83"/>
      <c r="QBG83"/>
      <c r="QBH83"/>
      <c r="QBI83"/>
      <c r="QBJ83"/>
      <c r="QBK83"/>
      <c r="QBL83"/>
      <c r="QBM83"/>
      <c r="QBN83"/>
      <c r="QBO83"/>
      <c r="QBP83"/>
      <c r="QBQ83"/>
      <c r="QBR83"/>
      <c r="QBS83"/>
      <c r="QBT83"/>
      <c r="QBU83"/>
      <c r="QBV83"/>
      <c r="QBW83"/>
      <c r="QBX83"/>
      <c r="QBY83"/>
      <c r="QBZ83"/>
      <c r="QCA83"/>
      <c r="QCB83"/>
      <c r="QCC83"/>
      <c r="QCD83"/>
      <c r="QCE83"/>
      <c r="QCF83"/>
      <c r="QCG83"/>
      <c r="QCH83"/>
      <c r="QCI83"/>
      <c r="QCJ83"/>
      <c r="QCK83"/>
      <c r="QCL83"/>
      <c r="QCM83"/>
      <c r="QCN83"/>
      <c r="QCO83"/>
      <c r="QCP83"/>
      <c r="QCQ83"/>
      <c r="QCR83"/>
      <c r="QCS83"/>
      <c r="QCT83"/>
      <c r="QCU83"/>
      <c r="QCV83"/>
      <c r="QCW83"/>
      <c r="QCX83"/>
      <c r="QCY83"/>
      <c r="QCZ83"/>
      <c r="QDA83"/>
      <c r="QDB83"/>
      <c r="QDC83"/>
      <c r="QDD83"/>
      <c r="QDE83"/>
      <c r="QDF83"/>
      <c r="QDG83"/>
      <c r="QDH83"/>
      <c r="QDI83"/>
      <c r="QDJ83"/>
      <c r="QDK83"/>
      <c r="QDL83"/>
      <c r="QDM83"/>
      <c r="QDN83"/>
      <c r="QDO83"/>
      <c r="QDP83"/>
      <c r="QDQ83"/>
      <c r="QDR83"/>
      <c r="QDS83"/>
      <c r="QDT83"/>
      <c r="QDU83"/>
      <c r="QDV83"/>
      <c r="QDW83"/>
      <c r="QDX83"/>
      <c r="QDY83"/>
      <c r="QDZ83"/>
      <c r="QEA83"/>
      <c r="QEB83"/>
      <c r="QEC83"/>
      <c r="QED83"/>
      <c r="QEE83"/>
      <c r="QEF83"/>
      <c r="QEG83"/>
      <c r="QEH83"/>
      <c r="QEI83"/>
      <c r="QEJ83"/>
      <c r="QEK83"/>
      <c r="QEL83"/>
      <c r="QEM83"/>
      <c r="QEN83"/>
      <c r="QEO83"/>
      <c r="QEP83"/>
      <c r="QEQ83"/>
      <c r="QER83"/>
      <c r="QES83"/>
      <c r="QET83"/>
      <c r="QEU83"/>
      <c r="QEV83"/>
      <c r="QEW83"/>
      <c r="QEX83"/>
      <c r="QEY83"/>
      <c r="QEZ83"/>
      <c r="QFA83"/>
      <c r="QFB83"/>
      <c r="QFC83"/>
      <c r="QFD83"/>
      <c r="QFE83"/>
      <c r="QFF83"/>
      <c r="QFG83"/>
      <c r="QFH83"/>
      <c r="QFI83"/>
      <c r="QFJ83"/>
      <c r="QFK83"/>
      <c r="QFL83"/>
      <c r="QFM83"/>
      <c r="QFN83"/>
      <c r="QFO83"/>
      <c r="QFP83"/>
      <c r="QFQ83"/>
      <c r="QFR83"/>
      <c r="QFS83"/>
      <c r="QFT83"/>
      <c r="QFU83"/>
      <c r="QFV83"/>
      <c r="QFW83"/>
      <c r="QFX83"/>
      <c r="QFY83"/>
      <c r="QFZ83"/>
      <c r="QGA83"/>
      <c r="QGB83"/>
      <c r="QGC83"/>
      <c r="QGD83"/>
      <c r="QGE83"/>
      <c r="QGF83"/>
      <c r="QGG83"/>
      <c r="QGH83"/>
      <c r="QGI83"/>
      <c r="QGJ83"/>
      <c r="QGK83"/>
      <c r="QGL83"/>
      <c r="QGM83"/>
      <c r="QGN83"/>
      <c r="QGO83"/>
      <c r="QGP83"/>
      <c r="QGQ83"/>
      <c r="QGR83"/>
      <c r="QGS83"/>
      <c r="QGT83"/>
      <c r="QGU83"/>
      <c r="QGV83"/>
      <c r="QGW83"/>
      <c r="QGX83"/>
      <c r="QGY83"/>
      <c r="QGZ83"/>
      <c r="QHA83"/>
      <c r="QHB83"/>
      <c r="QHC83"/>
      <c r="QHD83"/>
      <c r="QHE83"/>
      <c r="QHF83"/>
      <c r="QHG83"/>
      <c r="QHH83"/>
      <c r="QHI83"/>
      <c r="QHJ83"/>
      <c r="QHK83"/>
      <c r="QHL83"/>
      <c r="QHM83"/>
      <c r="QHN83"/>
      <c r="QHO83"/>
      <c r="QHP83"/>
      <c r="QHQ83"/>
      <c r="QHR83"/>
      <c r="QHS83"/>
      <c r="QHT83"/>
      <c r="QHU83"/>
      <c r="QHV83"/>
      <c r="QHW83"/>
      <c r="QHX83"/>
      <c r="QHY83"/>
      <c r="QHZ83"/>
      <c r="QIA83"/>
      <c r="QIB83"/>
      <c r="QIC83"/>
      <c r="QID83"/>
      <c r="QIE83"/>
      <c r="QIF83"/>
      <c r="QIG83"/>
      <c r="QIH83"/>
      <c r="QII83"/>
      <c r="QIJ83"/>
      <c r="QIK83"/>
      <c r="QIL83"/>
      <c r="QIM83"/>
      <c r="QIN83"/>
      <c r="QIO83"/>
      <c r="QIP83"/>
      <c r="QIQ83"/>
      <c r="QIR83"/>
      <c r="QIS83"/>
      <c r="QIT83"/>
      <c r="QIU83"/>
      <c r="QIV83"/>
      <c r="QIW83"/>
      <c r="QIX83"/>
      <c r="QIY83"/>
      <c r="QIZ83"/>
      <c r="QJA83"/>
      <c r="QJB83"/>
      <c r="QJC83"/>
      <c r="QJD83"/>
      <c r="QJE83"/>
      <c r="QJF83"/>
      <c r="QJG83"/>
      <c r="QJH83"/>
      <c r="QJI83"/>
      <c r="QJJ83"/>
      <c r="QJK83"/>
      <c r="QJL83"/>
      <c r="QJM83"/>
      <c r="QJN83"/>
      <c r="QJO83"/>
      <c r="QJP83"/>
      <c r="QJQ83"/>
      <c r="QJR83"/>
      <c r="QJS83"/>
      <c r="QJT83"/>
      <c r="QJU83"/>
      <c r="QJV83"/>
      <c r="QJW83"/>
      <c r="QJX83"/>
      <c r="QJY83"/>
      <c r="QJZ83"/>
      <c r="QKA83"/>
      <c r="QKB83"/>
      <c r="QKC83"/>
      <c r="QKD83"/>
      <c r="QKE83"/>
      <c r="QKF83"/>
      <c r="QKG83"/>
      <c r="QKH83"/>
      <c r="QKI83"/>
      <c r="QKJ83"/>
      <c r="QKK83"/>
      <c r="QKL83"/>
      <c r="QKM83"/>
      <c r="QKN83"/>
      <c r="QKO83"/>
      <c r="QKP83"/>
      <c r="QKQ83"/>
      <c r="QKR83"/>
      <c r="QKS83"/>
      <c r="QKT83"/>
      <c r="QKU83"/>
      <c r="QKV83"/>
      <c r="QKW83"/>
      <c r="QKX83"/>
      <c r="QKY83"/>
      <c r="QKZ83"/>
      <c r="QLA83"/>
      <c r="QLB83"/>
      <c r="QLC83"/>
      <c r="QLD83"/>
      <c r="QLE83"/>
      <c r="QLF83"/>
      <c r="QLG83"/>
      <c r="QLH83"/>
      <c r="QLI83"/>
      <c r="QLJ83"/>
      <c r="QLK83"/>
      <c r="QLL83"/>
      <c r="QLM83"/>
      <c r="QLN83"/>
      <c r="QLO83"/>
      <c r="QLP83"/>
      <c r="QLQ83"/>
      <c r="QLR83"/>
      <c r="QLS83"/>
      <c r="QLT83"/>
      <c r="QLU83"/>
      <c r="QLV83"/>
      <c r="QLW83"/>
      <c r="QLX83"/>
      <c r="QLY83"/>
      <c r="QLZ83"/>
      <c r="QMA83"/>
      <c r="QMB83"/>
      <c r="QMC83"/>
      <c r="QMD83"/>
      <c r="QME83"/>
      <c r="QMF83"/>
      <c r="QMG83"/>
      <c r="QMH83"/>
      <c r="QMI83"/>
      <c r="QMJ83"/>
      <c r="QMK83"/>
      <c r="QML83"/>
      <c r="QMM83"/>
      <c r="QMN83"/>
      <c r="QMO83"/>
      <c r="QMP83"/>
      <c r="QMQ83"/>
      <c r="QMR83"/>
      <c r="QMS83"/>
      <c r="QMT83"/>
      <c r="QMU83"/>
      <c r="QMV83"/>
      <c r="QMW83"/>
      <c r="QMX83"/>
      <c r="QMY83"/>
      <c r="QMZ83"/>
      <c r="QNA83"/>
      <c r="QNB83"/>
      <c r="QNC83"/>
      <c r="QND83"/>
      <c r="QNE83"/>
      <c r="QNF83"/>
      <c r="QNG83"/>
      <c r="QNH83"/>
      <c r="QNI83"/>
      <c r="QNJ83"/>
      <c r="QNK83"/>
      <c r="QNL83"/>
      <c r="QNM83"/>
      <c r="QNN83"/>
      <c r="QNO83"/>
      <c r="QNP83"/>
      <c r="QNQ83"/>
      <c r="QNR83"/>
      <c r="QNS83"/>
      <c r="QNT83"/>
      <c r="QNU83"/>
      <c r="QNV83"/>
      <c r="QNW83"/>
      <c r="QNX83"/>
      <c r="QNY83"/>
      <c r="QNZ83"/>
      <c r="QOA83"/>
      <c r="QOB83"/>
      <c r="QOC83"/>
      <c r="QOD83"/>
      <c r="QOE83"/>
      <c r="QOF83"/>
      <c r="QOG83"/>
      <c r="QOH83"/>
      <c r="QOI83"/>
      <c r="QOJ83"/>
      <c r="QOK83"/>
      <c r="QOL83"/>
      <c r="QOM83"/>
      <c r="QON83"/>
      <c r="QOO83"/>
      <c r="QOP83"/>
      <c r="QOQ83"/>
      <c r="QOR83"/>
      <c r="QOS83"/>
      <c r="QOT83"/>
      <c r="QOU83"/>
      <c r="QOV83"/>
      <c r="QOW83"/>
      <c r="QOX83"/>
      <c r="QOY83"/>
      <c r="QOZ83"/>
      <c r="QPA83"/>
      <c r="QPB83"/>
      <c r="QPC83"/>
      <c r="QPD83"/>
      <c r="QPE83"/>
      <c r="QPF83"/>
      <c r="QPG83"/>
      <c r="QPH83"/>
      <c r="QPI83"/>
      <c r="QPJ83"/>
      <c r="QPK83"/>
      <c r="QPL83"/>
      <c r="QPM83"/>
      <c r="QPN83"/>
      <c r="QPO83"/>
      <c r="QPP83"/>
      <c r="QPQ83"/>
      <c r="QPR83"/>
      <c r="QPS83"/>
      <c r="QPT83"/>
      <c r="QPU83"/>
      <c r="QPV83"/>
      <c r="QPW83"/>
      <c r="QPX83"/>
      <c r="QPY83"/>
      <c r="QPZ83"/>
      <c r="QQA83"/>
      <c r="QQB83"/>
      <c r="QQC83"/>
      <c r="QQD83"/>
      <c r="QQE83"/>
      <c r="QQF83"/>
      <c r="QQG83"/>
      <c r="QQH83"/>
      <c r="QQI83"/>
      <c r="QQJ83"/>
      <c r="QQK83"/>
      <c r="QQL83"/>
      <c r="QQM83"/>
      <c r="QQN83"/>
      <c r="QQO83"/>
      <c r="QQP83"/>
      <c r="QQQ83"/>
      <c r="QQR83"/>
      <c r="QQS83"/>
      <c r="QQT83"/>
      <c r="QQU83"/>
      <c r="QQV83"/>
      <c r="QQW83"/>
      <c r="QQX83"/>
      <c r="QQY83"/>
      <c r="QQZ83"/>
      <c r="QRA83"/>
      <c r="QRB83"/>
      <c r="QRC83"/>
      <c r="QRD83"/>
      <c r="QRE83"/>
      <c r="QRF83"/>
      <c r="QRG83"/>
      <c r="QRH83"/>
      <c r="QRI83"/>
      <c r="QRJ83"/>
      <c r="QRK83"/>
      <c r="QRL83"/>
      <c r="QRM83"/>
      <c r="QRN83"/>
      <c r="QRO83"/>
      <c r="QRP83"/>
      <c r="QRQ83"/>
      <c r="QRR83"/>
      <c r="QRS83"/>
      <c r="QRT83"/>
      <c r="QRU83"/>
      <c r="QRV83"/>
      <c r="QRW83"/>
      <c r="QRX83"/>
      <c r="QRY83"/>
      <c r="QRZ83"/>
      <c r="QSA83"/>
      <c r="QSB83"/>
      <c r="QSC83"/>
      <c r="QSD83"/>
      <c r="QSE83"/>
      <c r="QSF83"/>
      <c r="QSG83"/>
      <c r="QSH83"/>
      <c r="QSI83"/>
      <c r="QSJ83"/>
      <c r="QSK83"/>
      <c r="QSL83"/>
      <c r="QSM83"/>
      <c r="QSN83"/>
      <c r="QSO83"/>
      <c r="QSP83"/>
      <c r="QSQ83"/>
      <c r="QSR83"/>
      <c r="QSS83"/>
      <c r="QST83"/>
      <c r="QSU83"/>
      <c r="QSV83"/>
      <c r="QSW83"/>
      <c r="QSX83"/>
      <c r="QSY83"/>
      <c r="QSZ83"/>
      <c r="QTA83"/>
      <c r="QTB83"/>
      <c r="QTC83"/>
      <c r="QTD83"/>
      <c r="QTE83"/>
      <c r="QTF83"/>
      <c r="QTG83"/>
      <c r="QTH83"/>
      <c r="QTI83"/>
      <c r="QTJ83"/>
      <c r="QTK83"/>
      <c r="QTL83"/>
      <c r="QTM83"/>
      <c r="QTN83"/>
      <c r="QTO83"/>
      <c r="QTP83"/>
      <c r="QTQ83"/>
      <c r="QTR83"/>
      <c r="QTS83"/>
      <c r="QTT83"/>
      <c r="QTU83"/>
      <c r="QTV83"/>
      <c r="QTW83"/>
      <c r="QTX83"/>
      <c r="QTY83"/>
      <c r="QTZ83"/>
      <c r="QUA83"/>
      <c r="QUB83"/>
      <c r="QUC83"/>
      <c r="QUD83"/>
      <c r="QUE83"/>
      <c r="QUF83"/>
      <c r="QUG83"/>
      <c r="QUH83"/>
      <c r="QUI83"/>
      <c r="QUJ83"/>
      <c r="QUK83"/>
      <c r="QUL83"/>
      <c r="QUM83"/>
      <c r="QUN83"/>
      <c r="QUO83"/>
      <c r="QUP83"/>
      <c r="QUQ83"/>
      <c r="QUR83"/>
      <c r="QUS83"/>
      <c r="QUT83"/>
      <c r="QUU83"/>
      <c r="QUV83"/>
      <c r="QUW83"/>
      <c r="QUX83"/>
      <c r="QUY83"/>
      <c r="QUZ83"/>
      <c r="QVA83"/>
      <c r="QVB83"/>
      <c r="QVC83"/>
      <c r="QVD83"/>
      <c r="QVE83"/>
      <c r="QVF83"/>
      <c r="QVG83"/>
      <c r="QVH83"/>
      <c r="QVI83"/>
      <c r="QVJ83"/>
      <c r="QVK83"/>
      <c r="QVL83"/>
      <c r="QVM83"/>
      <c r="QVN83"/>
      <c r="QVO83"/>
      <c r="QVP83"/>
      <c r="QVQ83"/>
      <c r="QVR83"/>
      <c r="QVS83"/>
      <c r="QVT83"/>
      <c r="QVU83"/>
      <c r="QVV83"/>
      <c r="QVW83"/>
      <c r="QVX83"/>
      <c r="QVY83"/>
      <c r="QVZ83"/>
      <c r="QWA83"/>
      <c r="QWB83"/>
      <c r="QWC83"/>
      <c r="QWD83"/>
      <c r="QWE83"/>
      <c r="QWF83"/>
      <c r="QWG83"/>
      <c r="QWH83"/>
      <c r="QWI83"/>
      <c r="QWJ83"/>
      <c r="QWK83"/>
      <c r="QWL83"/>
      <c r="QWM83"/>
      <c r="QWN83"/>
      <c r="QWO83"/>
      <c r="QWP83"/>
      <c r="QWQ83"/>
      <c r="QWR83"/>
      <c r="QWS83"/>
      <c r="QWT83"/>
      <c r="QWU83"/>
      <c r="QWV83"/>
      <c r="QWW83"/>
      <c r="QWX83"/>
      <c r="QWY83"/>
      <c r="QWZ83"/>
      <c r="QXA83"/>
      <c r="QXB83"/>
      <c r="QXC83"/>
      <c r="QXD83"/>
      <c r="QXE83"/>
      <c r="QXF83"/>
      <c r="QXG83"/>
      <c r="QXH83"/>
      <c r="QXI83"/>
      <c r="QXJ83"/>
      <c r="QXK83"/>
      <c r="QXL83"/>
      <c r="QXM83"/>
      <c r="QXN83"/>
      <c r="QXO83"/>
      <c r="QXP83"/>
      <c r="QXQ83"/>
      <c r="QXR83"/>
      <c r="QXS83"/>
      <c r="QXT83"/>
      <c r="QXU83"/>
      <c r="QXV83"/>
      <c r="QXW83"/>
      <c r="QXX83"/>
      <c r="QXY83"/>
      <c r="QXZ83"/>
      <c r="QYA83"/>
      <c r="QYB83"/>
      <c r="QYC83"/>
      <c r="QYD83"/>
      <c r="QYE83"/>
      <c r="QYF83"/>
      <c r="QYG83"/>
      <c r="QYH83"/>
      <c r="QYI83"/>
      <c r="QYJ83"/>
      <c r="QYK83"/>
      <c r="QYL83"/>
      <c r="QYM83"/>
      <c r="QYN83"/>
      <c r="QYO83"/>
      <c r="QYP83"/>
      <c r="QYQ83"/>
      <c r="QYR83"/>
      <c r="QYS83"/>
      <c r="QYT83"/>
      <c r="QYU83"/>
      <c r="QYV83"/>
      <c r="QYW83"/>
      <c r="QYX83"/>
      <c r="QYY83"/>
      <c r="QYZ83"/>
      <c r="QZA83"/>
      <c r="QZB83"/>
      <c r="QZC83"/>
      <c r="QZD83"/>
      <c r="QZE83"/>
      <c r="QZF83"/>
      <c r="QZG83"/>
      <c r="QZH83"/>
      <c r="QZI83"/>
      <c r="QZJ83"/>
      <c r="QZK83"/>
      <c r="QZL83"/>
      <c r="QZM83"/>
      <c r="QZN83"/>
      <c r="QZO83"/>
      <c r="QZP83"/>
      <c r="QZQ83"/>
      <c r="QZR83"/>
      <c r="QZS83"/>
      <c r="QZT83"/>
      <c r="QZU83"/>
      <c r="QZV83"/>
      <c r="QZW83"/>
      <c r="QZX83"/>
      <c r="QZY83"/>
      <c r="QZZ83"/>
      <c r="RAA83"/>
      <c r="RAB83"/>
      <c r="RAC83"/>
      <c r="RAD83"/>
      <c r="RAE83"/>
      <c r="RAF83"/>
      <c r="RAG83"/>
      <c r="RAH83"/>
      <c r="RAI83"/>
      <c r="RAJ83"/>
      <c r="RAK83"/>
      <c r="RAL83"/>
      <c r="RAM83"/>
      <c r="RAN83"/>
      <c r="RAO83"/>
      <c r="RAP83"/>
      <c r="RAQ83"/>
      <c r="RAR83"/>
      <c r="RAS83"/>
      <c r="RAT83"/>
      <c r="RAU83"/>
      <c r="RAV83"/>
      <c r="RAW83"/>
      <c r="RAX83"/>
      <c r="RAY83"/>
      <c r="RAZ83"/>
      <c r="RBA83"/>
      <c r="RBB83"/>
      <c r="RBC83"/>
      <c r="RBD83"/>
      <c r="RBE83"/>
      <c r="RBF83"/>
      <c r="RBG83"/>
      <c r="RBH83"/>
      <c r="RBI83"/>
      <c r="RBJ83"/>
      <c r="RBK83"/>
      <c r="RBL83"/>
      <c r="RBM83"/>
      <c r="RBN83"/>
      <c r="RBO83"/>
      <c r="RBP83"/>
      <c r="RBQ83"/>
      <c r="RBR83"/>
      <c r="RBS83"/>
      <c r="RBT83"/>
      <c r="RBU83"/>
      <c r="RBV83"/>
      <c r="RBW83"/>
      <c r="RBX83"/>
      <c r="RBY83"/>
      <c r="RBZ83"/>
      <c r="RCA83"/>
      <c r="RCB83"/>
      <c r="RCC83"/>
      <c r="RCD83"/>
      <c r="RCE83"/>
      <c r="RCF83"/>
      <c r="RCG83"/>
      <c r="RCH83"/>
      <c r="RCI83"/>
      <c r="RCJ83"/>
      <c r="RCK83"/>
      <c r="RCL83"/>
      <c r="RCM83"/>
      <c r="RCN83"/>
      <c r="RCO83"/>
      <c r="RCP83"/>
      <c r="RCQ83"/>
      <c r="RCR83"/>
      <c r="RCS83"/>
      <c r="RCT83"/>
      <c r="RCU83"/>
      <c r="RCV83"/>
      <c r="RCW83"/>
      <c r="RCX83"/>
      <c r="RCY83"/>
      <c r="RCZ83"/>
      <c r="RDA83"/>
      <c r="RDB83"/>
      <c r="RDC83"/>
      <c r="RDD83"/>
      <c r="RDE83"/>
      <c r="RDF83"/>
      <c r="RDG83"/>
      <c r="RDH83"/>
      <c r="RDI83"/>
      <c r="RDJ83"/>
      <c r="RDK83"/>
      <c r="RDL83"/>
      <c r="RDM83"/>
      <c r="RDN83"/>
      <c r="RDO83"/>
      <c r="RDP83"/>
      <c r="RDQ83"/>
      <c r="RDR83"/>
      <c r="RDS83"/>
      <c r="RDT83"/>
      <c r="RDU83"/>
      <c r="RDV83"/>
      <c r="RDW83"/>
      <c r="RDX83"/>
      <c r="RDY83"/>
      <c r="RDZ83"/>
      <c r="REA83"/>
      <c r="REB83"/>
      <c r="REC83"/>
      <c r="RED83"/>
      <c r="REE83"/>
      <c r="REF83"/>
      <c r="REG83"/>
      <c r="REH83"/>
      <c r="REI83"/>
      <c r="REJ83"/>
      <c r="REK83"/>
      <c r="REL83"/>
      <c r="REM83"/>
      <c r="REN83"/>
      <c r="REO83"/>
      <c r="REP83"/>
      <c r="REQ83"/>
      <c r="RER83"/>
      <c r="RES83"/>
      <c r="RET83"/>
      <c r="REU83"/>
      <c r="REV83"/>
      <c r="REW83"/>
      <c r="REX83"/>
      <c r="REY83"/>
      <c r="REZ83"/>
      <c r="RFA83"/>
      <c r="RFB83"/>
      <c r="RFC83"/>
      <c r="RFD83"/>
      <c r="RFE83"/>
      <c r="RFF83"/>
      <c r="RFG83"/>
      <c r="RFH83"/>
      <c r="RFI83"/>
      <c r="RFJ83"/>
      <c r="RFK83"/>
      <c r="RFL83"/>
      <c r="RFM83"/>
      <c r="RFN83"/>
      <c r="RFO83"/>
      <c r="RFP83"/>
      <c r="RFQ83"/>
      <c r="RFR83"/>
      <c r="RFS83"/>
      <c r="RFT83"/>
      <c r="RFU83"/>
      <c r="RFV83"/>
      <c r="RFW83"/>
      <c r="RFX83"/>
      <c r="RFY83"/>
      <c r="RFZ83"/>
      <c r="RGA83"/>
      <c r="RGB83"/>
      <c r="RGC83"/>
      <c r="RGD83"/>
      <c r="RGE83"/>
      <c r="RGF83"/>
      <c r="RGG83"/>
      <c r="RGH83"/>
      <c r="RGI83"/>
      <c r="RGJ83"/>
      <c r="RGK83"/>
      <c r="RGL83"/>
      <c r="RGM83"/>
      <c r="RGN83"/>
      <c r="RGO83"/>
      <c r="RGP83"/>
      <c r="RGQ83"/>
      <c r="RGR83"/>
      <c r="RGS83"/>
      <c r="RGT83"/>
      <c r="RGU83"/>
      <c r="RGV83"/>
      <c r="RGW83"/>
      <c r="RGX83"/>
      <c r="RGY83"/>
      <c r="RGZ83"/>
      <c r="RHA83"/>
      <c r="RHB83"/>
      <c r="RHC83"/>
      <c r="RHD83"/>
      <c r="RHE83"/>
      <c r="RHF83"/>
      <c r="RHG83"/>
      <c r="RHH83"/>
      <c r="RHI83"/>
      <c r="RHJ83"/>
      <c r="RHK83"/>
      <c r="RHL83"/>
      <c r="RHM83"/>
      <c r="RHN83"/>
      <c r="RHO83"/>
      <c r="RHP83"/>
      <c r="RHQ83"/>
      <c r="RHR83"/>
      <c r="RHS83"/>
      <c r="RHT83"/>
      <c r="RHU83"/>
      <c r="RHV83"/>
      <c r="RHW83"/>
      <c r="RHX83"/>
      <c r="RHY83"/>
      <c r="RHZ83"/>
      <c r="RIA83"/>
      <c r="RIB83"/>
      <c r="RIC83"/>
      <c r="RID83"/>
      <c r="RIE83"/>
      <c r="RIF83"/>
      <c r="RIG83"/>
      <c r="RIH83"/>
      <c r="RII83"/>
      <c r="RIJ83"/>
      <c r="RIK83"/>
      <c r="RIL83"/>
      <c r="RIM83"/>
      <c r="RIN83"/>
      <c r="RIO83"/>
      <c r="RIP83"/>
      <c r="RIQ83"/>
      <c r="RIR83"/>
      <c r="RIS83"/>
      <c r="RIT83"/>
      <c r="RIU83"/>
      <c r="RIV83"/>
      <c r="RIW83"/>
      <c r="RIX83"/>
      <c r="RIY83"/>
      <c r="RIZ83"/>
      <c r="RJA83"/>
      <c r="RJB83"/>
      <c r="RJC83"/>
      <c r="RJD83"/>
      <c r="RJE83"/>
      <c r="RJF83"/>
      <c r="RJG83"/>
      <c r="RJH83"/>
      <c r="RJI83"/>
      <c r="RJJ83"/>
      <c r="RJK83"/>
      <c r="RJL83"/>
      <c r="RJM83"/>
      <c r="RJN83"/>
      <c r="RJO83"/>
      <c r="RJP83"/>
      <c r="RJQ83"/>
      <c r="RJR83"/>
      <c r="RJS83"/>
      <c r="RJT83"/>
      <c r="RJU83"/>
      <c r="RJV83"/>
      <c r="RJW83"/>
      <c r="RJX83"/>
      <c r="RJY83"/>
      <c r="RJZ83"/>
      <c r="RKA83"/>
      <c r="RKB83"/>
      <c r="RKC83"/>
      <c r="RKD83"/>
      <c r="RKE83"/>
      <c r="RKF83"/>
      <c r="RKG83"/>
      <c r="RKH83"/>
      <c r="RKI83"/>
      <c r="RKJ83"/>
      <c r="RKK83"/>
      <c r="RKL83"/>
      <c r="RKM83"/>
      <c r="RKN83"/>
      <c r="RKO83"/>
      <c r="RKP83"/>
      <c r="RKQ83"/>
      <c r="RKR83"/>
      <c r="RKS83"/>
      <c r="RKT83"/>
      <c r="RKU83"/>
      <c r="RKV83"/>
      <c r="RKW83"/>
      <c r="RKX83"/>
      <c r="RKY83"/>
      <c r="RKZ83"/>
      <c r="RLA83"/>
      <c r="RLB83"/>
      <c r="RLC83"/>
      <c r="RLD83"/>
      <c r="RLE83"/>
      <c r="RLF83"/>
      <c r="RLG83"/>
      <c r="RLH83"/>
      <c r="RLI83"/>
      <c r="RLJ83"/>
      <c r="RLK83"/>
      <c r="RLL83"/>
      <c r="RLM83"/>
      <c r="RLN83"/>
      <c r="RLO83"/>
      <c r="RLP83"/>
      <c r="RLQ83"/>
      <c r="RLR83"/>
      <c r="RLS83"/>
      <c r="RLT83"/>
      <c r="RLU83"/>
      <c r="RLV83"/>
      <c r="RLW83"/>
      <c r="RLX83"/>
      <c r="RLY83"/>
      <c r="RLZ83"/>
      <c r="RMA83"/>
      <c r="RMB83"/>
      <c r="RMC83"/>
      <c r="RMD83"/>
      <c r="RME83"/>
      <c r="RMF83"/>
      <c r="RMG83"/>
      <c r="RMH83"/>
      <c r="RMI83"/>
      <c r="RMJ83"/>
      <c r="RMK83"/>
      <c r="RML83"/>
      <c r="RMM83"/>
      <c r="RMN83"/>
      <c r="RMO83"/>
      <c r="RMP83"/>
      <c r="RMQ83"/>
      <c r="RMR83"/>
      <c r="RMS83"/>
      <c r="RMT83"/>
      <c r="RMU83"/>
      <c r="RMV83"/>
      <c r="RMW83"/>
      <c r="RMX83"/>
      <c r="RMY83"/>
      <c r="RMZ83"/>
      <c r="RNA83"/>
      <c r="RNB83"/>
      <c r="RNC83"/>
      <c r="RND83"/>
      <c r="RNE83"/>
      <c r="RNF83"/>
      <c r="RNG83"/>
      <c r="RNH83"/>
      <c r="RNI83"/>
      <c r="RNJ83"/>
      <c r="RNK83"/>
      <c r="RNL83"/>
      <c r="RNM83"/>
      <c r="RNN83"/>
      <c r="RNO83"/>
      <c r="RNP83"/>
      <c r="RNQ83"/>
      <c r="RNR83"/>
      <c r="RNS83"/>
      <c r="RNT83"/>
      <c r="RNU83"/>
      <c r="RNV83"/>
      <c r="RNW83"/>
      <c r="RNX83"/>
      <c r="RNY83"/>
      <c r="RNZ83"/>
      <c r="ROA83"/>
      <c r="ROB83"/>
      <c r="ROC83"/>
      <c r="ROD83"/>
      <c r="ROE83"/>
      <c r="ROF83"/>
      <c r="ROG83"/>
      <c r="ROH83"/>
      <c r="ROI83"/>
      <c r="ROJ83"/>
      <c r="ROK83"/>
      <c r="ROL83"/>
      <c r="ROM83"/>
      <c r="RON83"/>
      <c r="ROO83"/>
      <c r="ROP83"/>
      <c r="ROQ83"/>
      <c r="ROR83"/>
      <c r="ROS83"/>
      <c r="ROT83"/>
      <c r="ROU83"/>
      <c r="ROV83"/>
      <c r="ROW83"/>
      <c r="ROX83"/>
      <c r="ROY83"/>
      <c r="ROZ83"/>
      <c r="RPA83"/>
      <c r="RPB83"/>
      <c r="RPC83"/>
      <c r="RPD83"/>
      <c r="RPE83"/>
      <c r="RPF83"/>
      <c r="RPG83"/>
      <c r="RPH83"/>
      <c r="RPI83"/>
      <c r="RPJ83"/>
      <c r="RPK83"/>
      <c r="RPL83"/>
      <c r="RPM83"/>
      <c r="RPN83"/>
      <c r="RPO83"/>
      <c r="RPP83"/>
      <c r="RPQ83"/>
      <c r="RPR83"/>
      <c r="RPS83"/>
      <c r="RPT83"/>
      <c r="RPU83"/>
      <c r="RPV83"/>
      <c r="RPW83"/>
      <c r="RPX83"/>
      <c r="RPY83"/>
      <c r="RPZ83"/>
      <c r="RQA83"/>
      <c r="RQB83"/>
      <c r="RQC83"/>
      <c r="RQD83"/>
      <c r="RQE83"/>
      <c r="RQF83"/>
      <c r="RQG83"/>
      <c r="RQH83"/>
      <c r="RQI83"/>
      <c r="RQJ83"/>
      <c r="RQK83"/>
      <c r="RQL83"/>
      <c r="RQM83"/>
      <c r="RQN83"/>
      <c r="RQO83"/>
      <c r="RQP83"/>
      <c r="RQQ83"/>
      <c r="RQR83"/>
      <c r="RQS83"/>
      <c r="RQT83"/>
      <c r="RQU83"/>
      <c r="RQV83"/>
      <c r="RQW83"/>
      <c r="RQX83"/>
      <c r="RQY83"/>
      <c r="RQZ83"/>
      <c r="RRA83"/>
      <c r="RRB83"/>
      <c r="RRC83"/>
      <c r="RRD83"/>
      <c r="RRE83"/>
      <c r="RRF83"/>
      <c r="RRG83"/>
      <c r="RRH83"/>
      <c r="RRI83"/>
      <c r="RRJ83"/>
      <c r="RRK83"/>
      <c r="RRL83"/>
      <c r="RRM83"/>
      <c r="RRN83"/>
      <c r="RRO83"/>
      <c r="RRP83"/>
      <c r="RRQ83"/>
      <c r="RRR83"/>
      <c r="RRS83"/>
      <c r="RRT83"/>
      <c r="RRU83"/>
      <c r="RRV83"/>
      <c r="RRW83"/>
      <c r="RRX83"/>
      <c r="RRY83"/>
      <c r="RRZ83"/>
      <c r="RSA83"/>
      <c r="RSB83"/>
      <c r="RSC83"/>
      <c r="RSD83"/>
      <c r="RSE83"/>
      <c r="RSF83"/>
      <c r="RSG83"/>
      <c r="RSH83"/>
      <c r="RSI83"/>
      <c r="RSJ83"/>
      <c r="RSK83"/>
      <c r="RSL83"/>
      <c r="RSM83"/>
      <c r="RSN83"/>
      <c r="RSO83"/>
      <c r="RSP83"/>
      <c r="RSQ83"/>
      <c r="RSR83"/>
      <c r="RSS83"/>
      <c r="RST83"/>
      <c r="RSU83"/>
      <c r="RSV83"/>
      <c r="RSW83"/>
      <c r="RSX83"/>
      <c r="RSY83"/>
      <c r="RSZ83"/>
      <c r="RTA83"/>
      <c r="RTB83"/>
      <c r="RTC83"/>
      <c r="RTD83"/>
      <c r="RTE83"/>
      <c r="RTF83"/>
      <c r="RTG83"/>
      <c r="RTH83"/>
      <c r="RTI83"/>
      <c r="RTJ83"/>
      <c r="RTK83"/>
      <c r="RTL83"/>
      <c r="RTM83"/>
      <c r="RTN83"/>
      <c r="RTO83"/>
      <c r="RTP83"/>
      <c r="RTQ83"/>
      <c r="RTR83"/>
      <c r="RTS83"/>
      <c r="RTT83"/>
      <c r="RTU83"/>
      <c r="RTV83"/>
      <c r="RTW83"/>
      <c r="RTX83"/>
      <c r="RTY83"/>
      <c r="RTZ83"/>
      <c r="RUA83"/>
      <c r="RUB83"/>
      <c r="RUC83"/>
      <c r="RUD83"/>
      <c r="RUE83"/>
      <c r="RUF83"/>
      <c r="RUG83"/>
      <c r="RUH83"/>
      <c r="RUI83"/>
      <c r="RUJ83"/>
      <c r="RUK83"/>
      <c r="RUL83"/>
      <c r="RUM83"/>
      <c r="RUN83"/>
      <c r="RUO83"/>
      <c r="RUP83"/>
      <c r="RUQ83"/>
      <c r="RUR83"/>
      <c r="RUS83"/>
      <c r="RUT83"/>
      <c r="RUU83"/>
      <c r="RUV83"/>
      <c r="RUW83"/>
      <c r="RUX83"/>
      <c r="RUY83"/>
      <c r="RUZ83"/>
      <c r="RVA83"/>
      <c r="RVB83"/>
      <c r="RVC83"/>
      <c r="RVD83"/>
      <c r="RVE83"/>
      <c r="RVF83"/>
      <c r="RVG83"/>
      <c r="RVH83"/>
      <c r="RVI83"/>
      <c r="RVJ83"/>
      <c r="RVK83"/>
      <c r="RVL83"/>
      <c r="RVM83"/>
      <c r="RVN83"/>
      <c r="RVO83"/>
      <c r="RVP83"/>
      <c r="RVQ83"/>
      <c r="RVR83"/>
      <c r="RVS83"/>
      <c r="RVT83"/>
      <c r="RVU83"/>
      <c r="RVV83"/>
      <c r="RVW83"/>
      <c r="RVX83"/>
      <c r="RVY83"/>
      <c r="RVZ83"/>
      <c r="RWA83"/>
      <c r="RWB83"/>
      <c r="RWC83"/>
      <c r="RWD83"/>
      <c r="RWE83"/>
      <c r="RWF83"/>
      <c r="RWG83"/>
      <c r="RWH83"/>
      <c r="RWI83"/>
      <c r="RWJ83"/>
      <c r="RWK83"/>
      <c r="RWL83"/>
      <c r="RWM83"/>
      <c r="RWN83"/>
      <c r="RWO83"/>
      <c r="RWP83"/>
      <c r="RWQ83"/>
      <c r="RWR83"/>
      <c r="RWS83"/>
      <c r="RWT83"/>
      <c r="RWU83"/>
      <c r="RWV83"/>
      <c r="RWW83"/>
      <c r="RWX83"/>
      <c r="RWY83"/>
      <c r="RWZ83"/>
      <c r="RXA83"/>
      <c r="RXB83"/>
      <c r="RXC83"/>
      <c r="RXD83"/>
      <c r="RXE83"/>
      <c r="RXF83"/>
      <c r="RXG83"/>
      <c r="RXH83"/>
      <c r="RXI83"/>
      <c r="RXJ83"/>
      <c r="RXK83"/>
      <c r="RXL83"/>
      <c r="RXM83"/>
      <c r="RXN83"/>
      <c r="RXO83"/>
      <c r="RXP83"/>
      <c r="RXQ83"/>
      <c r="RXR83"/>
      <c r="RXS83"/>
      <c r="RXT83"/>
      <c r="RXU83"/>
      <c r="RXV83"/>
      <c r="RXW83"/>
      <c r="RXX83"/>
      <c r="RXY83"/>
      <c r="RXZ83"/>
      <c r="RYA83"/>
      <c r="RYB83"/>
      <c r="RYC83"/>
      <c r="RYD83"/>
      <c r="RYE83"/>
      <c r="RYF83"/>
      <c r="RYG83"/>
      <c r="RYH83"/>
      <c r="RYI83"/>
      <c r="RYJ83"/>
      <c r="RYK83"/>
      <c r="RYL83"/>
      <c r="RYM83"/>
      <c r="RYN83"/>
      <c r="RYO83"/>
      <c r="RYP83"/>
      <c r="RYQ83"/>
      <c r="RYR83"/>
      <c r="RYS83"/>
      <c r="RYT83"/>
      <c r="RYU83"/>
      <c r="RYV83"/>
      <c r="RYW83"/>
      <c r="RYX83"/>
      <c r="RYY83"/>
      <c r="RYZ83"/>
      <c r="RZA83"/>
      <c r="RZB83"/>
      <c r="RZC83"/>
      <c r="RZD83"/>
      <c r="RZE83"/>
      <c r="RZF83"/>
      <c r="RZG83"/>
      <c r="RZH83"/>
      <c r="RZI83"/>
      <c r="RZJ83"/>
      <c r="RZK83"/>
      <c r="RZL83"/>
      <c r="RZM83"/>
      <c r="RZN83"/>
      <c r="RZO83"/>
      <c r="RZP83"/>
      <c r="RZQ83"/>
      <c r="RZR83"/>
      <c r="RZS83"/>
      <c r="RZT83"/>
      <c r="RZU83"/>
      <c r="RZV83"/>
      <c r="RZW83"/>
      <c r="RZX83"/>
      <c r="RZY83"/>
      <c r="RZZ83"/>
      <c r="SAA83"/>
      <c r="SAB83"/>
      <c r="SAC83"/>
      <c r="SAD83"/>
      <c r="SAE83"/>
      <c r="SAF83"/>
      <c r="SAG83"/>
      <c r="SAH83"/>
      <c r="SAI83"/>
      <c r="SAJ83"/>
      <c r="SAK83"/>
      <c r="SAL83"/>
      <c r="SAM83"/>
      <c r="SAN83"/>
      <c r="SAO83"/>
      <c r="SAP83"/>
      <c r="SAQ83"/>
      <c r="SAR83"/>
      <c r="SAS83"/>
      <c r="SAT83"/>
      <c r="SAU83"/>
      <c r="SAV83"/>
      <c r="SAW83"/>
      <c r="SAX83"/>
      <c r="SAY83"/>
      <c r="SAZ83"/>
      <c r="SBA83"/>
      <c r="SBB83"/>
      <c r="SBC83"/>
      <c r="SBD83"/>
      <c r="SBE83"/>
      <c r="SBF83"/>
      <c r="SBG83"/>
      <c r="SBH83"/>
      <c r="SBI83"/>
      <c r="SBJ83"/>
      <c r="SBK83"/>
      <c r="SBL83"/>
      <c r="SBM83"/>
      <c r="SBN83"/>
      <c r="SBO83"/>
      <c r="SBP83"/>
      <c r="SBQ83"/>
      <c r="SBR83"/>
      <c r="SBS83"/>
      <c r="SBT83"/>
      <c r="SBU83"/>
      <c r="SBV83"/>
      <c r="SBW83"/>
      <c r="SBX83"/>
      <c r="SBY83"/>
      <c r="SBZ83"/>
      <c r="SCA83"/>
      <c r="SCB83"/>
      <c r="SCC83"/>
      <c r="SCD83"/>
      <c r="SCE83"/>
      <c r="SCF83"/>
      <c r="SCG83"/>
      <c r="SCH83"/>
      <c r="SCI83"/>
      <c r="SCJ83"/>
      <c r="SCK83"/>
      <c r="SCL83"/>
      <c r="SCM83"/>
      <c r="SCN83"/>
      <c r="SCO83"/>
      <c r="SCP83"/>
      <c r="SCQ83"/>
      <c r="SCR83"/>
      <c r="SCS83"/>
      <c r="SCT83"/>
      <c r="SCU83"/>
      <c r="SCV83"/>
      <c r="SCW83"/>
      <c r="SCX83"/>
      <c r="SCY83"/>
      <c r="SCZ83"/>
      <c r="SDA83"/>
      <c r="SDB83"/>
      <c r="SDC83"/>
      <c r="SDD83"/>
      <c r="SDE83"/>
      <c r="SDF83"/>
      <c r="SDG83"/>
      <c r="SDH83"/>
      <c r="SDI83"/>
      <c r="SDJ83"/>
      <c r="SDK83"/>
      <c r="SDL83"/>
      <c r="SDM83"/>
      <c r="SDN83"/>
      <c r="SDO83"/>
      <c r="SDP83"/>
      <c r="SDQ83"/>
      <c r="SDR83"/>
      <c r="SDS83"/>
      <c r="SDT83"/>
      <c r="SDU83"/>
      <c r="SDV83"/>
      <c r="SDW83"/>
      <c r="SDX83"/>
      <c r="SDY83"/>
      <c r="SDZ83"/>
      <c r="SEA83"/>
      <c r="SEB83"/>
      <c r="SEC83"/>
      <c r="SED83"/>
      <c r="SEE83"/>
      <c r="SEF83"/>
      <c r="SEG83"/>
      <c r="SEH83"/>
      <c r="SEI83"/>
      <c r="SEJ83"/>
      <c r="SEK83"/>
      <c r="SEL83"/>
      <c r="SEM83"/>
      <c r="SEN83"/>
      <c r="SEO83"/>
      <c r="SEP83"/>
      <c r="SEQ83"/>
      <c r="SER83"/>
      <c r="SES83"/>
      <c r="SET83"/>
      <c r="SEU83"/>
      <c r="SEV83"/>
      <c r="SEW83"/>
      <c r="SEX83"/>
      <c r="SEY83"/>
      <c r="SEZ83"/>
      <c r="SFA83"/>
      <c r="SFB83"/>
      <c r="SFC83"/>
      <c r="SFD83"/>
      <c r="SFE83"/>
      <c r="SFF83"/>
      <c r="SFG83"/>
      <c r="SFH83"/>
      <c r="SFI83"/>
      <c r="SFJ83"/>
      <c r="SFK83"/>
      <c r="SFL83"/>
      <c r="SFM83"/>
      <c r="SFN83"/>
      <c r="SFO83"/>
      <c r="SFP83"/>
      <c r="SFQ83"/>
      <c r="SFR83"/>
      <c r="SFS83"/>
      <c r="SFT83"/>
      <c r="SFU83"/>
      <c r="SFV83"/>
      <c r="SFW83"/>
      <c r="SFX83"/>
      <c r="SFY83"/>
      <c r="SFZ83"/>
      <c r="SGA83"/>
      <c r="SGB83"/>
      <c r="SGC83"/>
      <c r="SGD83"/>
      <c r="SGE83"/>
      <c r="SGF83"/>
      <c r="SGG83"/>
      <c r="SGH83"/>
      <c r="SGI83"/>
      <c r="SGJ83"/>
      <c r="SGK83"/>
      <c r="SGL83"/>
      <c r="SGM83"/>
      <c r="SGN83"/>
      <c r="SGO83"/>
      <c r="SGP83"/>
      <c r="SGQ83"/>
      <c r="SGR83"/>
      <c r="SGS83"/>
      <c r="SGT83"/>
      <c r="SGU83"/>
      <c r="SGV83"/>
      <c r="SGW83"/>
      <c r="SGX83"/>
      <c r="SGY83"/>
      <c r="SGZ83"/>
      <c r="SHA83"/>
      <c r="SHB83"/>
      <c r="SHC83"/>
      <c r="SHD83"/>
      <c r="SHE83"/>
      <c r="SHF83"/>
      <c r="SHG83"/>
      <c r="SHH83"/>
      <c r="SHI83"/>
      <c r="SHJ83"/>
      <c r="SHK83"/>
      <c r="SHL83"/>
      <c r="SHM83"/>
      <c r="SHN83"/>
      <c r="SHO83"/>
      <c r="SHP83"/>
      <c r="SHQ83"/>
      <c r="SHR83"/>
      <c r="SHS83"/>
      <c r="SHT83"/>
      <c r="SHU83"/>
      <c r="SHV83"/>
      <c r="SHW83"/>
      <c r="SHX83"/>
      <c r="SHY83"/>
      <c r="SHZ83"/>
      <c r="SIA83"/>
      <c r="SIB83"/>
      <c r="SIC83"/>
      <c r="SID83"/>
      <c r="SIE83"/>
      <c r="SIF83"/>
      <c r="SIG83"/>
      <c r="SIH83"/>
      <c r="SII83"/>
      <c r="SIJ83"/>
      <c r="SIK83"/>
      <c r="SIL83"/>
      <c r="SIM83"/>
      <c r="SIN83"/>
      <c r="SIO83"/>
      <c r="SIP83"/>
      <c r="SIQ83"/>
      <c r="SIR83"/>
      <c r="SIS83"/>
      <c r="SIT83"/>
      <c r="SIU83"/>
      <c r="SIV83"/>
      <c r="SIW83"/>
      <c r="SIX83"/>
      <c r="SIY83"/>
      <c r="SIZ83"/>
      <c r="SJA83"/>
      <c r="SJB83"/>
      <c r="SJC83"/>
      <c r="SJD83"/>
      <c r="SJE83"/>
      <c r="SJF83"/>
      <c r="SJG83"/>
      <c r="SJH83"/>
      <c r="SJI83"/>
      <c r="SJJ83"/>
      <c r="SJK83"/>
      <c r="SJL83"/>
      <c r="SJM83"/>
      <c r="SJN83"/>
      <c r="SJO83"/>
      <c r="SJP83"/>
      <c r="SJQ83"/>
      <c r="SJR83"/>
      <c r="SJS83"/>
      <c r="SJT83"/>
      <c r="SJU83"/>
      <c r="SJV83"/>
      <c r="SJW83"/>
      <c r="SJX83"/>
      <c r="SJY83"/>
      <c r="SJZ83"/>
      <c r="SKA83"/>
      <c r="SKB83"/>
      <c r="SKC83"/>
      <c r="SKD83"/>
      <c r="SKE83"/>
      <c r="SKF83"/>
      <c r="SKG83"/>
      <c r="SKH83"/>
      <c r="SKI83"/>
      <c r="SKJ83"/>
      <c r="SKK83"/>
      <c r="SKL83"/>
      <c r="SKM83"/>
      <c r="SKN83"/>
      <c r="SKO83"/>
      <c r="SKP83"/>
      <c r="SKQ83"/>
      <c r="SKR83"/>
      <c r="SKS83"/>
      <c r="SKT83"/>
      <c r="SKU83"/>
      <c r="SKV83"/>
      <c r="SKW83"/>
      <c r="SKX83"/>
      <c r="SKY83"/>
      <c r="SKZ83"/>
      <c r="SLA83"/>
      <c r="SLB83"/>
      <c r="SLC83"/>
      <c r="SLD83"/>
      <c r="SLE83"/>
      <c r="SLF83"/>
      <c r="SLG83"/>
      <c r="SLH83"/>
      <c r="SLI83"/>
      <c r="SLJ83"/>
      <c r="SLK83"/>
      <c r="SLL83"/>
      <c r="SLM83"/>
      <c r="SLN83"/>
      <c r="SLO83"/>
      <c r="SLP83"/>
      <c r="SLQ83"/>
      <c r="SLR83"/>
      <c r="SLS83"/>
      <c r="SLT83"/>
      <c r="SLU83"/>
      <c r="SLV83"/>
      <c r="SLW83"/>
      <c r="SLX83"/>
      <c r="SLY83"/>
      <c r="SLZ83"/>
      <c r="SMA83"/>
      <c r="SMB83"/>
      <c r="SMC83"/>
      <c r="SMD83"/>
      <c r="SME83"/>
      <c r="SMF83"/>
      <c r="SMG83"/>
      <c r="SMH83"/>
      <c r="SMI83"/>
      <c r="SMJ83"/>
      <c r="SMK83"/>
      <c r="SML83"/>
      <c r="SMM83"/>
      <c r="SMN83"/>
      <c r="SMO83"/>
      <c r="SMP83"/>
      <c r="SMQ83"/>
      <c r="SMR83"/>
      <c r="SMS83"/>
      <c r="SMT83"/>
      <c r="SMU83"/>
      <c r="SMV83"/>
      <c r="SMW83"/>
      <c r="SMX83"/>
      <c r="SMY83"/>
      <c r="SMZ83"/>
      <c r="SNA83"/>
      <c r="SNB83"/>
      <c r="SNC83"/>
      <c r="SND83"/>
      <c r="SNE83"/>
      <c r="SNF83"/>
      <c r="SNG83"/>
      <c r="SNH83"/>
      <c r="SNI83"/>
      <c r="SNJ83"/>
      <c r="SNK83"/>
      <c r="SNL83"/>
      <c r="SNM83"/>
      <c r="SNN83"/>
      <c r="SNO83"/>
      <c r="SNP83"/>
      <c r="SNQ83"/>
      <c r="SNR83"/>
      <c r="SNS83"/>
      <c r="SNT83"/>
      <c r="SNU83"/>
      <c r="SNV83"/>
      <c r="SNW83"/>
      <c r="SNX83"/>
      <c r="SNY83"/>
      <c r="SNZ83"/>
      <c r="SOA83"/>
      <c r="SOB83"/>
      <c r="SOC83"/>
      <c r="SOD83"/>
      <c r="SOE83"/>
      <c r="SOF83"/>
      <c r="SOG83"/>
      <c r="SOH83"/>
      <c r="SOI83"/>
      <c r="SOJ83"/>
      <c r="SOK83"/>
      <c r="SOL83"/>
      <c r="SOM83"/>
      <c r="SON83"/>
      <c r="SOO83"/>
      <c r="SOP83"/>
      <c r="SOQ83"/>
      <c r="SOR83"/>
      <c r="SOS83"/>
      <c r="SOT83"/>
      <c r="SOU83"/>
      <c r="SOV83"/>
      <c r="SOW83"/>
      <c r="SOX83"/>
      <c r="SOY83"/>
      <c r="SOZ83"/>
      <c r="SPA83"/>
      <c r="SPB83"/>
      <c r="SPC83"/>
      <c r="SPD83"/>
      <c r="SPE83"/>
      <c r="SPF83"/>
      <c r="SPG83"/>
      <c r="SPH83"/>
      <c r="SPI83"/>
      <c r="SPJ83"/>
      <c r="SPK83"/>
      <c r="SPL83"/>
      <c r="SPM83"/>
      <c r="SPN83"/>
      <c r="SPO83"/>
      <c r="SPP83"/>
      <c r="SPQ83"/>
      <c r="SPR83"/>
      <c r="SPS83"/>
      <c r="SPT83"/>
      <c r="SPU83"/>
      <c r="SPV83"/>
      <c r="SPW83"/>
      <c r="SPX83"/>
      <c r="SPY83"/>
      <c r="SPZ83"/>
      <c r="SQA83"/>
      <c r="SQB83"/>
      <c r="SQC83"/>
      <c r="SQD83"/>
      <c r="SQE83"/>
      <c r="SQF83"/>
      <c r="SQG83"/>
      <c r="SQH83"/>
      <c r="SQI83"/>
      <c r="SQJ83"/>
      <c r="SQK83"/>
      <c r="SQL83"/>
      <c r="SQM83"/>
      <c r="SQN83"/>
      <c r="SQO83"/>
      <c r="SQP83"/>
      <c r="SQQ83"/>
      <c r="SQR83"/>
      <c r="SQS83"/>
      <c r="SQT83"/>
      <c r="SQU83"/>
      <c r="SQV83"/>
      <c r="SQW83"/>
      <c r="SQX83"/>
      <c r="SQY83"/>
      <c r="SQZ83"/>
      <c r="SRA83"/>
      <c r="SRB83"/>
      <c r="SRC83"/>
      <c r="SRD83"/>
      <c r="SRE83"/>
      <c r="SRF83"/>
      <c r="SRG83"/>
      <c r="SRH83"/>
      <c r="SRI83"/>
      <c r="SRJ83"/>
      <c r="SRK83"/>
      <c r="SRL83"/>
      <c r="SRM83"/>
      <c r="SRN83"/>
      <c r="SRO83"/>
      <c r="SRP83"/>
      <c r="SRQ83"/>
      <c r="SRR83"/>
      <c r="SRS83"/>
      <c r="SRT83"/>
      <c r="SRU83"/>
      <c r="SRV83"/>
      <c r="SRW83"/>
      <c r="SRX83"/>
      <c r="SRY83"/>
      <c r="SRZ83"/>
      <c r="SSA83"/>
      <c r="SSB83"/>
      <c r="SSC83"/>
      <c r="SSD83"/>
      <c r="SSE83"/>
      <c r="SSF83"/>
      <c r="SSG83"/>
      <c r="SSH83"/>
      <c r="SSI83"/>
      <c r="SSJ83"/>
      <c r="SSK83"/>
      <c r="SSL83"/>
      <c r="SSM83"/>
      <c r="SSN83"/>
      <c r="SSO83"/>
      <c r="SSP83"/>
      <c r="SSQ83"/>
      <c r="SSR83"/>
      <c r="SSS83"/>
      <c r="SST83"/>
      <c r="SSU83"/>
      <c r="SSV83"/>
      <c r="SSW83"/>
      <c r="SSX83"/>
      <c r="SSY83"/>
      <c r="SSZ83"/>
      <c r="STA83"/>
      <c r="STB83"/>
      <c r="STC83"/>
      <c r="STD83"/>
      <c r="STE83"/>
      <c r="STF83"/>
      <c r="STG83"/>
      <c r="STH83"/>
      <c r="STI83"/>
      <c r="STJ83"/>
      <c r="STK83"/>
      <c r="STL83"/>
      <c r="STM83"/>
      <c r="STN83"/>
      <c r="STO83"/>
      <c r="STP83"/>
      <c r="STQ83"/>
      <c r="STR83"/>
      <c r="STS83"/>
      <c r="STT83"/>
      <c r="STU83"/>
      <c r="STV83"/>
      <c r="STW83"/>
      <c r="STX83"/>
      <c r="STY83"/>
      <c r="STZ83"/>
      <c r="SUA83"/>
      <c r="SUB83"/>
      <c r="SUC83"/>
      <c r="SUD83"/>
      <c r="SUE83"/>
      <c r="SUF83"/>
      <c r="SUG83"/>
      <c r="SUH83"/>
      <c r="SUI83"/>
      <c r="SUJ83"/>
      <c r="SUK83"/>
      <c r="SUL83"/>
      <c r="SUM83"/>
      <c r="SUN83"/>
      <c r="SUO83"/>
      <c r="SUP83"/>
      <c r="SUQ83"/>
      <c r="SUR83"/>
      <c r="SUS83"/>
      <c r="SUT83"/>
      <c r="SUU83"/>
      <c r="SUV83"/>
      <c r="SUW83"/>
      <c r="SUX83"/>
      <c r="SUY83"/>
      <c r="SUZ83"/>
      <c r="SVA83"/>
      <c r="SVB83"/>
      <c r="SVC83"/>
      <c r="SVD83"/>
      <c r="SVE83"/>
      <c r="SVF83"/>
      <c r="SVG83"/>
      <c r="SVH83"/>
      <c r="SVI83"/>
      <c r="SVJ83"/>
      <c r="SVK83"/>
      <c r="SVL83"/>
      <c r="SVM83"/>
      <c r="SVN83"/>
      <c r="SVO83"/>
      <c r="SVP83"/>
      <c r="SVQ83"/>
      <c r="SVR83"/>
      <c r="SVS83"/>
      <c r="SVT83"/>
      <c r="SVU83"/>
      <c r="SVV83"/>
      <c r="SVW83"/>
      <c r="SVX83"/>
      <c r="SVY83"/>
      <c r="SVZ83"/>
      <c r="SWA83"/>
      <c r="SWB83"/>
      <c r="SWC83"/>
      <c r="SWD83"/>
      <c r="SWE83"/>
      <c r="SWF83"/>
      <c r="SWG83"/>
      <c r="SWH83"/>
      <c r="SWI83"/>
      <c r="SWJ83"/>
      <c r="SWK83"/>
      <c r="SWL83"/>
      <c r="SWM83"/>
      <c r="SWN83"/>
      <c r="SWO83"/>
      <c r="SWP83"/>
      <c r="SWQ83"/>
      <c r="SWR83"/>
      <c r="SWS83"/>
      <c r="SWT83"/>
      <c r="SWU83"/>
      <c r="SWV83"/>
      <c r="SWW83"/>
      <c r="SWX83"/>
      <c r="SWY83"/>
      <c r="SWZ83"/>
      <c r="SXA83"/>
      <c r="SXB83"/>
      <c r="SXC83"/>
      <c r="SXD83"/>
      <c r="SXE83"/>
      <c r="SXF83"/>
      <c r="SXG83"/>
      <c r="SXH83"/>
      <c r="SXI83"/>
      <c r="SXJ83"/>
      <c r="SXK83"/>
      <c r="SXL83"/>
      <c r="SXM83"/>
      <c r="SXN83"/>
      <c r="SXO83"/>
      <c r="SXP83"/>
      <c r="SXQ83"/>
      <c r="SXR83"/>
      <c r="SXS83"/>
      <c r="SXT83"/>
      <c r="SXU83"/>
      <c r="SXV83"/>
      <c r="SXW83"/>
      <c r="SXX83"/>
      <c r="SXY83"/>
      <c r="SXZ83"/>
      <c r="SYA83"/>
      <c r="SYB83"/>
      <c r="SYC83"/>
      <c r="SYD83"/>
      <c r="SYE83"/>
      <c r="SYF83"/>
      <c r="SYG83"/>
      <c r="SYH83"/>
      <c r="SYI83"/>
      <c r="SYJ83"/>
      <c r="SYK83"/>
      <c r="SYL83"/>
      <c r="SYM83"/>
      <c r="SYN83"/>
      <c r="SYO83"/>
      <c r="SYP83"/>
      <c r="SYQ83"/>
      <c r="SYR83"/>
      <c r="SYS83"/>
      <c r="SYT83"/>
      <c r="SYU83"/>
      <c r="SYV83"/>
      <c r="SYW83"/>
      <c r="SYX83"/>
      <c r="SYY83"/>
      <c r="SYZ83"/>
      <c r="SZA83"/>
      <c r="SZB83"/>
      <c r="SZC83"/>
      <c r="SZD83"/>
      <c r="SZE83"/>
      <c r="SZF83"/>
      <c r="SZG83"/>
      <c r="SZH83"/>
      <c r="SZI83"/>
      <c r="SZJ83"/>
      <c r="SZK83"/>
      <c r="SZL83"/>
      <c r="SZM83"/>
      <c r="SZN83"/>
      <c r="SZO83"/>
      <c r="SZP83"/>
      <c r="SZQ83"/>
      <c r="SZR83"/>
      <c r="SZS83"/>
      <c r="SZT83"/>
      <c r="SZU83"/>
      <c r="SZV83"/>
      <c r="SZW83"/>
      <c r="SZX83"/>
      <c r="SZY83"/>
      <c r="SZZ83"/>
      <c r="TAA83"/>
      <c r="TAB83"/>
      <c r="TAC83"/>
      <c r="TAD83"/>
      <c r="TAE83"/>
      <c r="TAF83"/>
      <c r="TAG83"/>
      <c r="TAH83"/>
      <c r="TAI83"/>
      <c r="TAJ83"/>
      <c r="TAK83"/>
      <c r="TAL83"/>
      <c r="TAM83"/>
      <c r="TAN83"/>
      <c r="TAO83"/>
      <c r="TAP83"/>
      <c r="TAQ83"/>
      <c r="TAR83"/>
      <c r="TAS83"/>
      <c r="TAT83"/>
      <c r="TAU83"/>
      <c r="TAV83"/>
      <c r="TAW83"/>
      <c r="TAX83"/>
      <c r="TAY83"/>
      <c r="TAZ83"/>
      <c r="TBA83"/>
      <c r="TBB83"/>
      <c r="TBC83"/>
      <c r="TBD83"/>
      <c r="TBE83"/>
      <c r="TBF83"/>
      <c r="TBG83"/>
      <c r="TBH83"/>
      <c r="TBI83"/>
      <c r="TBJ83"/>
      <c r="TBK83"/>
      <c r="TBL83"/>
      <c r="TBM83"/>
      <c r="TBN83"/>
      <c r="TBO83"/>
      <c r="TBP83"/>
      <c r="TBQ83"/>
      <c r="TBR83"/>
      <c r="TBS83"/>
      <c r="TBT83"/>
      <c r="TBU83"/>
      <c r="TBV83"/>
      <c r="TBW83"/>
      <c r="TBX83"/>
      <c r="TBY83"/>
      <c r="TBZ83"/>
      <c r="TCA83"/>
      <c r="TCB83"/>
      <c r="TCC83"/>
      <c r="TCD83"/>
      <c r="TCE83"/>
      <c r="TCF83"/>
      <c r="TCG83"/>
      <c r="TCH83"/>
      <c r="TCI83"/>
      <c r="TCJ83"/>
      <c r="TCK83"/>
      <c r="TCL83"/>
      <c r="TCM83"/>
      <c r="TCN83"/>
      <c r="TCO83"/>
      <c r="TCP83"/>
      <c r="TCQ83"/>
      <c r="TCR83"/>
      <c r="TCS83"/>
      <c r="TCT83"/>
      <c r="TCU83"/>
      <c r="TCV83"/>
      <c r="TCW83"/>
      <c r="TCX83"/>
      <c r="TCY83"/>
      <c r="TCZ83"/>
      <c r="TDA83"/>
      <c r="TDB83"/>
      <c r="TDC83"/>
      <c r="TDD83"/>
      <c r="TDE83"/>
      <c r="TDF83"/>
      <c r="TDG83"/>
      <c r="TDH83"/>
      <c r="TDI83"/>
      <c r="TDJ83"/>
      <c r="TDK83"/>
      <c r="TDL83"/>
      <c r="TDM83"/>
      <c r="TDN83"/>
      <c r="TDO83"/>
      <c r="TDP83"/>
      <c r="TDQ83"/>
      <c r="TDR83"/>
      <c r="TDS83"/>
      <c r="TDT83"/>
      <c r="TDU83"/>
      <c r="TDV83"/>
      <c r="TDW83"/>
      <c r="TDX83"/>
      <c r="TDY83"/>
      <c r="TDZ83"/>
      <c r="TEA83"/>
      <c r="TEB83"/>
      <c r="TEC83"/>
      <c r="TED83"/>
      <c r="TEE83"/>
      <c r="TEF83"/>
      <c r="TEG83"/>
      <c r="TEH83"/>
      <c r="TEI83"/>
      <c r="TEJ83"/>
      <c r="TEK83"/>
      <c r="TEL83"/>
      <c r="TEM83"/>
      <c r="TEN83"/>
      <c r="TEO83"/>
      <c r="TEP83"/>
      <c r="TEQ83"/>
      <c r="TER83"/>
      <c r="TES83"/>
      <c r="TET83"/>
      <c r="TEU83"/>
      <c r="TEV83"/>
      <c r="TEW83"/>
      <c r="TEX83"/>
      <c r="TEY83"/>
      <c r="TEZ83"/>
      <c r="TFA83"/>
      <c r="TFB83"/>
      <c r="TFC83"/>
      <c r="TFD83"/>
      <c r="TFE83"/>
      <c r="TFF83"/>
      <c r="TFG83"/>
      <c r="TFH83"/>
      <c r="TFI83"/>
      <c r="TFJ83"/>
      <c r="TFK83"/>
      <c r="TFL83"/>
      <c r="TFM83"/>
      <c r="TFN83"/>
      <c r="TFO83"/>
      <c r="TFP83"/>
      <c r="TFQ83"/>
      <c r="TFR83"/>
      <c r="TFS83"/>
      <c r="TFT83"/>
      <c r="TFU83"/>
      <c r="TFV83"/>
      <c r="TFW83"/>
      <c r="TFX83"/>
      <c r="TFY83"/>
      <c r="TFZ83"/>
      <c r="TGA83"/>
      <c r="TGB83"/>
      <c r="TGC83"/>
      <c r="TGD83"/>
      <c r="TGE83"/>
      <c r="TGF83"/>
      <c r="TGG83"/>
      <c r="TGH83"/>
      <c r="TGI83"/>
      <c r="TGJ83"/>
      <c r="TGK83"/>
      <c r="TGL83"/>
      <c r="TGM83"/>
      <c r="TGN83"/>
      <c r="TGO83"/>
      <c r="TGP83"/>
      <c r="TGQ83"/>
      <c r="TGR83"/>
      <c r="TGS83"/>
      <c r="TGT83"/>
      <c r="TGU83"/>
      <c r="TGV83"/>
      <c r="TGW83"/>
      <c r="TGX83"/>
      <c r="TGY83"/>
      <c r="TGZ83"/>
      <c r="THA83"/>
      <c r="THB83"/>
      <c r="THC83"/>
      <c r="THD83"/>
      <c r="THE83"/>
      <c r="THF83"/>
      <c r="THG83"/>
      <c r="THH83"/>
      <c r="THI83"/>
      <c r="THJ83"/>
      <c r="THK83"/>
      <c r="THL83"/>
      <c r="THM83"/>
      <c r="THN83"/>
      <c r="THO83"/>
      <c r="THP83"/>
      <c r="THQ83"/>
      <c r="THR83"/>
      <c r="THS83"/>
      <c r="THT83"/>
      <c r="THU83"/>
      <c r="THV83"/>
      <c r="THW83"/>
      <c r="THX83"/>
      <c r="THY83"/>
      <c r="THZ83"/>
      <c r="TIA83"/>
      <c r="TIB83"/>
      <c r="TIC83"/>
      <c r="TID83"/>
      <c r="TIE83"/>
      <c r="TIF83"/>
      <c r="TIG83"/>
      <c r="TIH83"/>
      <c r="TII83"/>
      <c r="TIJ83"/>
      <c r="TIK83"/>
      <c r="TIL83"/>
      <c r="TIM83"/>
      <c r="TIN83"/>
      <c r="TIO83"/>
      <c r="TIP83"/>
      <c r="TIQ83"/>
      <c r="TIR83"/>
      <c r="TIS83"/>
      <c r="TIT83"/>
      <c r="TIU83"/>
      <c r="TIV83"/>
      <c r="TIW83"/>
      <c r="TIX83"/>
      <c r="TIY83"/>
      <c r="TIZ83"/>
      <c r="TJA83"/>
      <c r="TJB83"/>
      <c r="TJC83"/>
      <c r="TJD83"/>
      <c r="TJE83"/>
      <c r="TJF83"/>
      <c r="TJG83"/>
      <c r="TJH83"/>
      <c r="TJI83"/>
      <c r="TJJ83"/>
      <c r="TJK83"/>
      <c r="TJL83"/>
      <c r="TJM83"/>
      <c r="TJN83"/>
      <c r="TJO83"/>
      <c r="TJP83"/>
      <c r="TJQ83"/>
      <c r="TJR83"/>
      <c r="TJS83"/>
      <c r="TJT83"/>
      <c r="TJU83"/>
      <c r="TJV83"/>
      <c r="TJW83"/>
      <c r="TJX83"/>
      <c r="TJY83"/>
      <c r="TJZ83"/>
      <c r="TKA83"/>
      <c r="TKB83"/>
      <c r="TKC83"/>
      <c r="TKD83"/>
      <c r="TKE83"/>
      <c r="TKF83"/>
      <c r="TKG83"/>
      <c r="TKH83"/>
      <c r="TKI83"/>
      <c r="TKJ83"/>
      <c r="TKK83"/>
      <c r="TKL83"/>
      <c r="TKM83"/>
      <c r="TKN83"/>
      <c r="TKO83"/>
      <c r="TKP83"/>
      <c r="TKQ83"/>
      <c r="TKR83"/>
      <c r="TKS83"/>
      <c r="TKT83"/>
      <c r="TKU83"/>
      <c r="TKV83"/>
      <c r="TKW83"/>
      <c r="TKX83"/>
      <c r="TKY83"/>
      <c r="TKZ83"/>
      <c r="TLA83"/>
      <c r="TLB83"/>
      <c r="TLC83"/>
      <c r="TLD83"/>
      <c r="TLE83"/>
      <c r="TLF83"/>
      <c r="TLG83"/>
      <c r="TLH83"/>
      <c r="TLI83"/>
      <c r="TLJ83"/>
      <c r="TLK83"/>
      <c r="TLL83"/>
      <c r="TLM83"/>
      <c r="TLN83"/>
      <c r="TLO83"/>
      <c r="TLP83"/>
      <c r="TLQ83"/>
      <c r="TLR83"/>
      <c r="TLS83"/>
      <c r="TLT83"/>
      <c r="TLU83"/>
      <c r="TLV83"/>
      <c r="TLW83"/>
      <c r="TLX83"/>
      <c r="TLY83"/>
      <c r="TLZ83"/>
      <c r="TMA83"/>
      <c r="TMB83"/>
      <c r="TMC83"/>
      <c r="TMD83"/>
      <c r="TME83"/>
      <c r="TMF83"/>
      <c r="TMG83"/>
      <c r="TMH83"/>
      <c r="TMI83"/>
      <c r="TMJ83"/>
      <c r="TMK83"/>
      <c r="TML83"/>
      <c r="TMM83"/>
      <c r="TMN83"/>
      <c r="TMO83"/>
      <c r="TMP83"/>
      <c r="TMQ83"/>
      <c r="TMR83"/>
      <c r="TMS83"/>
      <c r="TMT83"/>
      <c r="TMU83"/>
      <c r="TMV83"/>
      <c r="TMW83"/>
      <c r="TMX83"/>
      <c r="TMY83"/>
      <c r="TMZ83"/>
      <c r="TNA83"/>
      <c r="TNB83"/>
      <c r="TNC83"/>
      <c r="TND83"/>
      <c r="TNE83"/>
      <c r="TNF83"/>
      <c r="TNG83"/>
      <c r="TNH83"/>
      <c r="TNI83"/>
      <c r="TNJ83"/>
      <c r="TNK83"/>
      <c r="TNL83"/>
      <c r="TNM83"/>
      <c r="TNN83"/>
      <c r="TNO83"/>
      <c r="TNP83"/>
      <c r="TNQ83"/>
      <c r="TNR83"/>
      <c r="TNS83"/>
      <c r="TNT83"/>
      <c r="TNU83"/>
      <c r="TNV83"/>
      <c r="TNW83"/>
      <c r="TNX83"/>
      <c r="TNY83"/>
      <c r="TNZ83"/>
      <c r="TOA83"/>
      <c r="TOB83"/>
      <c r="TOC83"/>
      <c r="TOD83"/>
      <c r="TOE83"/>
      <c r="TOF83"/>
      <c r="TOG83"/>
      <c r="TOH83"/>
      <c r="TOI83"/>
      <c r="TOJ83"/>
      <c r="TOK83"/>
      <c r="TOL83"/>
      <c r="TOM83"/>
      <c r="TON83"/>
      <c r="TOO83"/>
      <c r="TOP83"/>
      <c r="TOQ83"/>
      <c r="TOR83"/>
      <c r="TOS83"/>
      <c r="TOT83"/>
      <c r="TOU83"/>
      <c r="TOV83"/>
      <c r="TOW83"/>
      <c r="TOX83"/>
      <c r="TOY83"/>
      <c r="TOZ83"/>
      <c r="TPA83"/>
      <c r="TPB83"/>
      <c r="TPC83"/>
      <c r="TPD83"/>
      <c r="TPE83"/>
      <c r="TPF83"/>
      <c r="TPG83"/>
      <c r="TPH83"/>
      <c r="TPI83"/>
      <c r="TPJ83"/>
      <c r="TPK83"/>
      <c r="TPL83"/>
      <c r="TPM83"/>
      <c r="TPN83"/>
      <c r="TPO83"/>
      <c r="TPP83"/>
      <c r="TPQ83"/>
      <c r="TPR83"/>
      <c r="TPS83"/>
      <c r="TPT83"/>
      <c r="TPU83"/>
      <c r="TPV83"/>
      <c r="TPW83"/>
      <c r="TPX83"/>
      <c r="TPY83"/>
      <c r="TPZ83"/>
      <c r="TQA83"/>
      <c r="TQB83"/>
      <c r="TQC83"/>
      <c r="TQD83"/>
      <c r="TQE83"/>
      <c r="TQF83"/>
      <c r="TQG83"/>
      <c r="TQH83"/>
      <c r="TQI83"/>
      <c r="TQJ83"/>
      <c r="TQK83"/>
      <c r="TQL83"/>
      <c r="TQM83"/>
      <c r="TQN83"/>
      <c r="TQO83"/>
      <c r="TQP83"/>
      <c r="TQQ83"/>
      <c r="TQR83"/>
      <c r="TQS83"/>
      <c r="TQT83"/>
      <c r="TQU83"/>
      <c r="TQV83"/>
      <c r="TQW83"/>
      <c r="TQX83"/>
      <c r="TQY83"/>
      <c r="TQZ83"/>
      <c r="TRA83"/>
      <c r="TRB83"/>
      <c r="TRC83"/>
      <c r="TRD83"/>
      <c r="TRE83"/>
      <c r="TRF83"/>
      <c r="TRG83"/>
      <c r="TRH83"/>
      <c r="TRI83"/>
      <c r="TRJ83"/>
      <c r="TRK83"/>
      <c r="TRL83"/>
      <c r="TRM83"/>
      <c r="TRN83"/>
      <c r="TRO83"/>
      <c r="TRP83"/>
      <c r="TRQ83"/>
      <c r="TRR83"/>
      <c r="TRS83"/>
      <c r="TRT83"/>
      <c r="TRU83"/>
      <c r="TRV83"/>
      <c r="TRW83"/>
      <c r="TRX83"/>
      <c r="TRY83"/>
      <c r="TRZ83"/>
      <c r="TSA83"/>
      <c r="TSB83"/>
      <c r="TSC83"/>
      <c r="TSD83"/>
      <c r="TSE83"/>
      <c r="TSF83"/>
      <c r="TSG83"/>
      <c r="TSH83"/>
      <c r="TSI83"/>
      <c r="TSJ83"/>
      <c r="TSK83"/>
      <c r="TSL83"/>
      <c r="TSM83"/>
      <c r="TSN83"/>
      <c r="TSO83"/>
      <c r="TSP83"/>
      <c r="TSQ83"/>
      <c r="TSR83"/>
      <c r="TSS83"/>
      <c r="TST83"/>
      <c r="TSU83"/>
      <c r="TSV83"/>
      <c r="TSW83"/>
      <c r="TSX83"/>
      <c r="TSY83"/>
      <c r="TSZ83"/>
      <c r="TTA83"/>
      <c r="TTB83"/>
      <c r="TTC83"/>
      <c r="TTD83"/>
      <c r="TTE83"/>
      <c r="TTF83"/>
      <c r="TTG83"/>
      <c r="TTH83"/>
      <c r="TTI83"/>
      <c r="TTJ83"/>
      <c r="TTK83"/>
      <c r="TTL83"/>
      <c r="TTM83"/>
      <c r="TTN83"/>
      <c r="TTO83"/>
      <c r="TTP83"/>
      <c r="TTQ83"/>
      <c r="TTR83"/>
      <c r="TTS83"/>
      <c r="TTT83"/>
      <c r="TTU83"/>
      <c r="TTV83"/>
      <c r="TTW83"/>
      <c r="TTX83"/>
      <c r="TTY83"/>
      <c r="TTZ83"/>
      <c r="TUA83"/>
      <c r="TUB83"/>
      <c r="TUC83"/>
      <c r="TUD83"/>
      <c r="TUE83"/>
      <c r="TUF83"/>
      <c r="TUG83"/>
      <c r="TUH83"/>
      <c r="TUI83"/>
      <c r="TUJ83"/>
      <c r="TUK83"/>
      <c r="TUL83"/>
      <c r="TUM83"/>
      <c r="TUN83"/>
      <c r="TUO83"/>
      <c r="TUP83"/>
      <c r="TUQ83"/>
      <c r="TUR83"/>
      <c r="TUS83"/>
      <c r="TUT83"/>
      <c r="TUU83"/>
      <c r="TUV83"/>
      <c r="TUW83"/>
      <c r="TUX83"/>
      <c r="TUY83"/>
      <c r="TUZ83"/>
      <c r="TVA83"/>
      <c r="TVB83"/>
      <c r="TVC83"/>
      <c r="TVD83"/>
      <c r="TVE83"/>
      <c r="TVF83"/>
      <c r="TVG83"/>
      <c r="TVH83"/>
      <c r="TVI83"/>
      <c r="TVJ83"/>
      <c r="TVK83"/>
      <c r="TVL83"/>
      <c r="TVM83"/>
      <c r="TVN83"/>
      <c r="TVO83"/>
      <c r="TVP83"/>
      <c r="TVQ83"/>
      <c r="TVR83"/>
      <c r="TVS83"/>
      <c r="TVT83"/>
      <c r="TVU83"/>
      <c r="TVV83"/>
      <c r="TVW83"/>
      <c r="TVX83"/>
      <c r="TVY83"/>
      <c r="TVZ83"/>
      <c r="TWA83"/>
      <c r="TWB83"/>
      <c r="TWC83"/>
      <c r="TWD83"/>
      <c r="TWE83"/>
      <c r="TWF83"/>
      <c r="TWG83"/>
      <c r="TWH83"/>
      <c r="TWI83"/>
      <c r="TWJ83"/>
      <c r="TWK83"/>
      <c r="TWL83"/>
      <c r="TWM83"/>
      <c r="TWN83"/>
      <c r="TWO83"/>
      <c r="TWP83"/>
      <c r="TWQ83"/>
      <c r="TWR83"/>
      <c r="TWS83"/>
      <c r="TWT83"/>
      <c r="TWU83"/>
      <c r="TWV83"/>
      <c r="TWW83"/>
      <c r="TWX83"/>
      <c r="TWY83"/>
      <c r="TWZ83"/>
      <c r="TXA83"/>
      <c r="TXB83"/>
      <c r="TXC83"/>
      <c r="TXD83"/>
      <c r="TXE83"/>
      <c r="TXF83"/>
      <c r="TXG83"/>
      <c r="TXH83"/>
      <c r="TXI83"/>
      <c r="TXJ83"/>
      <c r="TXK83"/>
      <c r="TXL83"/>
      <c r="TXM83"/>
      <c r="TXN83"/>
      <c r="TXO83"/>
      <c r="TXP83"/>
      <c r="TXQ83"/>
      <c r="TXR83"/>
      <c r="TXS83"/>
      <c r="TXT83"/>
      <c r="TXU83"/>
      <c r="TXV83"/>
      <c r="TXW83"/>
      <c r="TXX83"/>
      <c r="TXY83"/>
      <c r="TXZ83"/>
      <c r="TYA83"/>
      <c r="TYB83"/>
      <c r="TYC83"/>
      <c r="TYD83"/>
      <c r="TYE83"/>
      <c r="TYF83"/>
      <c r="TYG83"/>
      <c r="TYH83"/>
      <c r="TYI83"/>
      <c r="TYJ83"/>
      <c r="TYK83"/>
      <c r="TYL83"/>
      <c r="TYM83"/>
      <c r="TYN83"/>
      <c r="TYO83"/>
      <c r="TYP83"/>
      <c r="TYQ83"/>
      <c r="TYR83"/>
      <c r="TYS83"/>
      <c r="TYT83"/>
      <c r="TYU83"/>
      <c r="TYV83"/>
      <c r="TYW83"/>
      <c r="TYX83"/>
      <c r="TYY83"/>
      <c r="TYZ83"/>
      <c r="TZA83"/>
      <c r="TZB83"/>
      <c r="TZC83"/>
      <c r="TZD83"/>
      <c r="TZE83"/>
      <c r="TZF83"/>
      <c r="TZG83"/>
      <c r="TZH83"/>
      <c r="TZI83"/>
      <c r="TZJ83"/>
      <c r="TZK83"/>
      <c r="TZL83"/>
      <c r="TZM83"/>
      <c r="TZN83"/>
      <c r="TZO83"/>
      <c r="TZP83"/>
      <c r="TZQ83"/>
      <c r="TZR83"/>
      <c r="TZS83"/>
      <c r="TZT83"/>
      <c r="TZU83"/>
      <c r="TZV83"/>
      <c r="TZW83"/>
      <c r="TZX83"/>
      <c r="TZY83"/>
      <c r="TZZ83"/>
      <c r="UAA83"/>
      <c r="UAB83"/>
      <c r="UAC83"/>
      <c r="UAD83"/>
      <c r="UAE83"/>
      <c r="UAF83"/>
      <c r="UAG83"/>
      <c r="UAH83"/>
      <c r="UAI83"/>
      <c r="UAJ83"/>
      <c r="UAK83"/>
      <c r="UAL83"/>
      <c r="UAM83"/>
      <c r="UAN83"/>
      <c r="UAO83"/>
      <c r="UAP83"/>
      <c r="UAQ83"/>
      <c r="UAR83"/>
      <c r="UAS83"/>
      <c r="UAT83"/>
      <c r="UAU83"/>
      <c r="UAV83"/>
      <c r="UAW83"/>
      <c r="UAX83"/>
      <c r="UAY83"/>
      <c r="UAZ83"/>
      <c r="UBA83"/>
      <c r="UBB83"/>
      <c r="UBC83"/>
      <c r="UBD83"/>
      <c r="UBE83"/>
      <c r="UBF83"/>
      <c r="UBG83"/>
      <c r="UBH83"/>
      <c r="UBI83"/>
      <c r="UBJ83"/>
      <c r="UBK83"/>
      <c r="UBL83"/>
      <c r="UBM83"/>
      <c r="UBN83"/>
      <c r="UBO83"/>
      <c r="UBP83"/>
      <c r="UBQ83"/>
      <c r="UBR83"/>
      <c r="UBS83"/>
      <c r="UBT83"/>
      <c r="UBU83"/>
      <c r="UBV83"/>
      <c r="UBW83"/>
      <c r="UBX83"/>
      <c r="UBY83"/>
      <c r="UBZ83"/>
      <c r="UCA83"/>
      <c r="UCB83"/>
      <c r="UCC83"/>
      <c r="UCD83"/>
      <c r="UCE83"/>
      <c r="UCF83"/>
      <c r="UCG83"/>
      <c r="UCH83"/>
      <c r="UCI83"/>
      <c r="UCJ83"/>
      <c r="UCK83"/>
      <c r="UCL83"/>
      <c r="UCM83"/>
      <c r="UCN83"/>
      <c r="UCO83"/>
      <c r="UCP83"/>
      <c r="UCQ83"/>
      <c r="UCR83"/>
      <c r="UCS83"/>
      <c r="UCT83"/>
      <c r="UCU83"/>
      <c r="UCV83"/>
      <c r="UCW83"/>
      <c r="UCX83"/>
      <c r="UCY83"/>
      <c r="UCZ83"/>
      <c r="UDA83"/>
      <c r="UDB83"/>
      <c r="UDC83"/>
      <c r="UDD83"/>
      <c r="UDE83"/>
      <c r="UDF83"/>
      <c r="UDG83"/>
      <c r="UDH83"/>
      <c r="UDI83"/>
      <c r="UDJ83"/>
      <c r="UDK83"/>
      <c r="UDL83"/>
      <c r="UDM83"/>
      <c r="UDN83"/>
      <c r="UDO83"/>
      <c r="UDP83"/>
      <c r="UDQ83"/>
      <c r="UDR83"/>
      <c r="UDS83"/>
      <c r="UDT83"/>
      <c r="UDU83"/>
      <c r="UDV83"/>
      <c r="UDW83"/>
      <c r="UDX83"/>
      <c r="UDY83"/>
      <c r="UDZ83"/>
      <c r="UEA83"/>
      <c r="UEB83"/>
      <c r="UEC83"/>
      <c r="UED83"/>
      <c r="UEE83"/>
      <c r="UEF83"/>
      <c r="UEG83"/>
      <c r="UEH83"/>
      <c r="UEI83"/>
      <c r="UEJ83"/>
      <c r="UEK83"/>
      <c r="UEL83"/>
      <c r="UEM83"/>
      <c r="UEN83"/>
      <c r="UEO83"/>
      <c r="UEP83"/>
      <c r="UEQ83"/>
      <c r="UER83"/>
      <c r="UES83"/>
      <c r="UET83"/>
      <c r="UEU83"/>
      <c r="UEV83"/>
      <c r="UEW83"/>
      <c r="UEX83"/>
      <c r="UEY83"/>
      <c r="UEZ83"/>
      <c r="UFA83"/>
      <c r="UFB83"/>
      <c r="UFC83"/>
      <c r="UFD83"/>
      <c r="UFE83"/>
      <c r="UFF83"/>
      <c r="UFG83"/>
      <c r="UFH83"/>
      <c r="UFI83"/>
      <c r="UFJ83"/>
      <c r="UFK83"/>
      <c r="UFL83"/>
      <c r="UFM83"/>
      <c r="UFN83"/>
      <c r="UFO83"/>
      <c r="UFP83"/>
      <c r="UFQ83"/>
      <c r="UFR83"/>
      <c r="UFS83"/>
      <c r="UFT83"/>
      <c r="UFU83"/>
      <c r="UFV83"/>
      <c r="UFW83"/>
      <c r="UFX83"/>
      <c r="UFY83"/>
      <c r="UFZ83"/>
      <c r="UGA83"/>
      <c r="UGB83"/>
      <c r="UGC83"/>
      <c r="UGD83"/>
      <c r="UGE83"/>
      <c r="UGF83"/>
      <c r="UGG83"/>
      <c r="UGH83"/>
      <c r="UGI83"/>
      <c r="UGJ83"/>
      <c r="UGK83"/>
      <c r="UGL83"/>
      <c r="UGM83"/>
      <c r="UGN83"/>
      <c r="UGO83"/>
      <c r="UGP83"/>
      <c r="UGQ83"/>
      <c r="UGR83"/>
      <c r="UGS83"/>
      <c r="UGT83"/>
      <c r="UGU83"/>
      <c r="UGV83"/>
      <c r="UGW83"/>
      <c r="UGX83"/>
      <c r="UGY83"/>
      <c r="UGZ83"/>
      <c r="UHA83"/>
      <c r="UHB83"/>
      <c r="UHC83"/>
      <c r="UHD83"/>
      <c r="UHE83"/>
      <c r="UHF83"/>
      <c r="UHG83"/>
      <c r="UHH83"/>
      <c r="UHI83"/>
      <c r="UHJ83"/>
      <c r="UHK83"/>
      <c r="UHL83"/>
      <c r="UHM83"/>
      <c r="UHN83"/>
      <c r="UHO83"/>
      <c r="UHP83"/>
      <c r="UHQ83"/>
      <c r="UHR83"/>
      <c r="UHS83"/>
      <c r="UHT83"/>
      <c r="UHU83"/>
      <c r="UHV83"/>
      <c r="UHW83"/>
      <c r="UHX83"/>
      <c r="UHY83"/>
      <c r="UHZ83"/>
      <c r="UIA83"/>
      <c r="UIB83"/>
      <c r="UIC83"/>
      <c r="UID83"/>
      <c r="UIE83"/>
      <c r="UIF83"/>
      <c r="UIG83"/>
      <c r="UIH83"/>
      <c r="UII83"/>
      <c r="UIJ83"/>
      <c r="UIK83"/>
      <c r="UIL83"/>
      <c r="UIM83"/>
      <c r="UIN83"/>
      <c r="UIO83"/>
      <c r="UIP83"/>
      <c r="UIQ83"/>
      <c r="UIR83"/>
      <c r="UIS83"/>
      <c r="UIT83"/>
      <c r="UIU83"/>
      <c r="UIV83"/>
      <c r="UIW83"/>
      <c r="UIX83"/>
      <c r="UIY83"/>
      <c r="UIZ83"/>
      <c r="UJA83"/>
      <c r="UJB83"/>
      <c r="UJC83"/>
      <c r="UJD83"/>
      <c r="UJE83"/>
      <c r="UJF83"/>
      <c r="UJG83"/>
      <c r="UJH83"/>
      <c r="UJI83"/>
      <c r="UJJ83"/>
      <c r="UJK83"/>
      <c r="UJL83"/>
      <c r="UJM83"/>
      <c r="UJN83"/>
      <c r="UJO83"/>
      <c r="UJP83"/>
      <c r="UJQ83"/>
      <c r="UJR83"/>
      <c r="UJS83"/>
      <c r="UJT83"/>
      <c r="UJU83"/>
      <c r="UJV83"/>
      <c r="UJW83"/>
      <c r="UJX83"/>
      <c r="UJY83"/>
      <c r="UJZ83"/>
      <c r="UKA83"/>
      <c r="UKB83"/>
      <c r="UKC83"/>
      <c r="UKD83"/>
      <c r="UKE83"/>
      <c r="UKF83"/>
      <c r="UKG83"/>
      <c r="UKH83"/>
      <c r="UKI83"/>
      <c r="UKJ83"/>
      <c r="UKK83"/>
      <c r="UKL83"/>
      <c r="UKM83"/>
      <c r="UKN83"/>
      <c r="UKO83"/>
      <c r="UKP83"/>
      <c r="UKQ83"/>
      <c r="UKR83"/>
      <c r="UKS83"/>
      <c r="UKT83"/>
      <c r="UKU83"/>
      <c r="UKV83"/>
      <c r="UKW83"/>
      <c r="UKX83"/>
      <c r="UKY83"/>
      <c r="UKZ83"/>
      <c r="ULA83"/>
      <c r="ULB83"/>
      <c r="ULC83"/>
      <c r="ULD83"/>
      <c r="ULE83"/>
      <c r="ULF83"/>
      <c r="ULG83"/>
      <c r="ULH83"/>
      <c r="ULI83"/>
      <c r="ULJ83"/>
      <c r="ULK83"/>
      <c r="ULL83"/>
      <c r="ULM83"/>
      <c r="ULN83"/>
      <c r="ULO83"/>
      <c r="ULP83"/>
      <c r="ULQ83"/>
      <c r="ULR83"/>
      <c r="ULS83"/>
      <c r="ULT83"/>
      <c r="ULU83"/>
      <c r="ULV83"/>
      <c r="ULW83"/>
      <c r="ULX83"/>
      <c r="ULY83"/>
      <c r="ULZ83"/>
      <c r="UMA83"/>
      <c r="UMB83"/>
      <c r="UMC83"/>
      <c r="UMD83"/>
      <c r="UME83"/>
      <c r="UMF83"/>
      <c r="UMG83"/>
      <c r="UMH83"/>
      <c r="UMI83"/>
      <c r="UMJ83"/>
      <c r="UMK83"/>
      <c r="UML83"/>
      <c r="UMM83"/>
      <c r="UMN83"/>
      <c r="UMO83"/>
      <c r="UMP83"/>
      <c r="UMQ83"/>
      <c r="UMR83"/>
      <c r="UMS83"/>
      <c r="UMT83"/>
      <c r="UMU83"/>
      <c r="UMV83"/>
      <c r="UMW83"/>
      <c r="UMX83"/>
      <c r="UMY83"/>
      <c r="UMZ83"/>
      <c r="UNA83"/>
      <c r="UNB83"/>
      <c r="UNC83"/>
      <c r="UND83"/>
      <c r="UNE83"/>
      <c r="UNF83"/>
      <c r="UNG83"/>
      <c r="UNH83"/>
      <c r="UNI83"/>
      <c r="UNJ83"/>
      <c r="UNK83"/>
      <c r="UNL83"/>
      <c r="UNM83"/>
      <c r="UNN83"/>
      <c r="UNO83"/>
      <c r="UNP83"/>
      <c r="UNQ83"/>
      <c r="UNR83"/>
      <c r="UNS83"/>
      <c r="UNT83"/>
      <c r="UNU83"/>
      <c r="UNV83"/>
      <c r="UNW83"/>
      <c r="UNX83"/>
      <c r="UNY83"/>
      <c r="UNZ83"/>
      <c r="UOA83"/>
      <c r="UOB83"/>
      <c r="UOC83"/>
      <c r="UOD83"/>
      <c r="UOE83"/>
      <c r="UOF83"/>
      <c r="UOG83"/>
      <c r="UOH83"/>
      <c r="UOI83"/>
      <c r="UOJ83"/>
      <c r="UOK83"/>
      <c r="UOL83"/>
      <c r="UOM83"/>
      <c r="UON83"/>
      <c r="UOO83"/>
      <c r="UOP83"/>
      <c r="UOQ83"/>
      <c r="UOR83"/>
      <c r="UOS83"/>
      <c r="UOT83"/>
      <c r="UOU83"/>
      <c r="UOV83"/>
      <c r="UOW83"/>
      <c r="UOX83"/>
      <c r="UOY83"/>
      <c r="UOZ83"/>
      <c r="UPA83"/>
      <c r="UPB83"/>
      <c r="UPC83"/>
      <c r="UPD83"/>
      <c r="UPE83"/>
      <c r="UPF83"/>
      <c r="UPG83"/>
      <c r="UPH83"/>
      <c r="UPI83"/>
      <c r="UPJ83"/>
      <c r="UPK83"/>
      <c r="UPL83"/>
      <c r="UPM83"/>
      <c r="UPN83"/>
      <c r="UPO83"/>
      <c r="UPP83"/>
      <c r="UPQ83"/>
      <c r="UPR83"/>
      <c r="UPS83"/>
      <c r="UPT83"/>
      <c r="UPU83"/>
      <c r="UPV83"/>
      <c r="UPW83"/>
      <c r="UPX83"/>
      <c r="UPY83"/>
      <c r="UPZ83"/>
      <c r="UQA83"/>
      <c r="UQB83"/>
      <c r="UQC83"/>
      <c r="UQD83"/>
      <c r="UQE83"/>
      <c r="UQF83"/>
      <c r="UQG83"/>
      <c r="UQH83"/>
      <c r="UQI83"/>
      <c r="UQJ83"/>
      <c r="UQK83"/>
      <c r="UQL83"/>
      <c r="UQM83"/>
      <c r="UQN83"/>
      <c r="UQO83"/>
      <c r="UQP83"/>
      <c r="UQQ83"/>
      <c r="UQR83"/>
      <c r="UQS83"/>
      <c r="UQT83"/>
      <c r="UQU83"/>
      <c r="UQV83"/>
      <c r="UQW83"/>
      <c r="UQX83"/>
      <c r="UQY83"/>
      <c r="UQZ83"/>
      <c r="URA83"/>
      <c r="URB83"/>
      <c r="URC83"/>
      <c r="URD83"/>
      <c r="URE83"/>
      <c r="URF83"/>
      <c r="URG83"/>
      <c r="URH83"/>
      <c r="URI83"/>
      <c r="URJ83"/>
      <c r="URK83"/>
      <c r="URL83"/>
      <c r="URM83"/>
      <c r="URN83"/>
      <c r="URO83"/>
      <c r="URP83"/>
      <c r="URQ83"/>
      <c r="URR83"/>
      <c r="URS83"/>
      <c r="URT83"/>
      <c r="URU83"/>
      <c r="URV83"/>
      <c r="URW83"/>
      <c r="URX83"/>
      <c r="URY83"/>
      <c r="URZ83"/>
      <c r="USA83"/>
      <c r="USB83"/>
      <c r="USC83"/>
      <c r="USD83"/>
      <c r="USE83"/>
      <c r="USF83"/>
      <c r="USG83"/>
      <c r="USH83"/>
      <c r="USI83"/>
      <c r="USJ83"/>
      <c r="USK83"/>
      <c r="USL83"/>
      <c r="USM83"/>
      <c r="USN83"/>
      <c r="USO83"/>
      <c r="USP83"/>
      <c r="USQ83"/>
      <c r="USR83"/>
      <c r="USS83"/>
      <c r="UST83"/>
      <c r="USU83"/>
      <c r="USV83"/>
      <c r="USW83"/>
      <c r="USX83"/>
      <c r="USY83"/>
      <c r="USZ83"/>
      <c r="UTA83"/>
      <c r="UTB83"/>
      <c r="UTC83"/>
      <c r="UTD83"/>
      <c r="UTE83"/>
      <c r="UTF83"/>
      <c r="UTG83"/>
      <c r="UTH83"/>
      <c r="UTI83"/>
      <c r="UTJ83"/>
      <c r="UTK83"/>
      <c r="UTL83"/>
      <c r="UTM83"/>
      <c r="UTN83"/>
      <c r="UTO83"/>
      <c r="UTP83"/>
      <c r="UTQ83"/>
      <c r="UTR83"/>
      <c r="UTS83"/>
      <c r="UTT83"/>
      <c r="UTU83"/>
      <c r="UTV83"/>
      <c r="UTW83"/>
      <c r="UTX83"/>
      <c r="UTY83"/>
      <c r="UTZ83"/>
      <c r="UUA83"/>
      <c r="UUB83"/>
      <c r="UUC83"/>
      <c r="UUD83"/>
      <c r="UUE83"/>
      <c r="UUF83"/>
      <c r="UUG83"/>
      <c r="UUH83"/>
      <c r="UUI83"/>
      <c r="UUJ83"/>
      <c r="UUK83"/>
      <c r="UUL83"/>
      <c r="UUM83"/>
      <c r="UUN83"/>
      <c r="UUO83"/>
      <c r="UUP83"/>
      <c r="UUQ83"/>
      <c r="UUR83"/>
      <c r="UUS83"/>
      <c r="UUT83"/>
      <c r="UUU83"/>
      <c r="UUV83"/>
      <c r="UUW83"/>
      <c r="UUX83"/>
      <c r="UUY83"/>
      <c r="UUZ83"/>
      <c r="UVA83"/>
      <c r="UVB83"/>
      <c r="UVC83"/>
      <c r="UVD83"/>
      <c r="UVE83"/>
      <c r="UVF83"/>
      <c r="UVG83"/>
      <c r="UVH83"/>
      <c r="UVI83"/>
      <c r="UVJ83"/>
      <c r="UVK83"/>
      <c r="UVL83"/>
      <c r="UVM83"/>
      <c r="UVN83"/>
      <c r="UVO83"/>
      <c r="UVP83"/>
      <c r="UVQ83"/>
      <c r="UVR83"/>
      <c r="UVS83"/>
      <c r="UVT83"/>
      <c r="UVU83"/>
      <c r="UVV83"/>
      <c r="UVW83"/>
      <c r="UVX83"/>
      <c r="UVY83"/>
      <c r="UVZ83"/>
      <c r="UWA83"/>
      <c r="UWB83"/>
      <c r="UWC83"/>
      <c r="UWD83"/>
      <c r="UWE83"/>
      <c r="UWF83"/>
      <c r="UWG83"/>
      <c r="UWH83"/>
      <c r="UWI83"/>
      <c r="UWJ83"/>
      <c r="UWK83"/>
      <c r="UWL83"/>
      <c r="UWM83"/>
      <c r="UWN83"/>
      <c r="UWO83"/>
      <c r="UWP83"/>
      <c r="UWQ83"/>
      <c r="UWR83"/>
      <c r="UWS83"/>
      <c r="UWT83"/>
      <c r="UWU83"/>
      <c r="UWV83"/>
      <c r="UWW83"/>
      <c r="UWX83"/>
      <c r="UWY83"/>
      <c r="UWZ83"/>
      <c r="UXA83"/>
      <c r="UXB83"/>
      <c r="UXC83"/>
      <c r="UXD83"/>
      <c r="UXE83"/>
      <c r="UXF83"/>
      <c r="UXG83"/>
      <c r="UXH83"/>
      <c r="UXI83"/>
      <c r="UXJ83"/>
      <c r="UXK83"/>
      <c r="UXL83"/>
      <c r="UXM83"/>
      <c r="UXN83"/>
      <c r="UXO83"/>
      <c r="UXP83"/>
      <c r="UXQ83"/>
      <c r="UXR83"/>
      <c r="UXS83"/>
      <c r="UXT83"/>
      <c r="UXU83"/>
      <c r="UXV83"/>
      <c r="UXW83"/>
      <c r="UXX83"/>
      <c r="UXY83"/>
      <c r="UXZ83"/>
      <c r="UYA83"/>
      <c r="UYB83"/>
      <c r="UYC83"/>
      <c r="UYD83"/>
      <c r="UYE83"/>
      <c r="UYF83"/>
      <c r="UYG83"/>
      <c r="UYH83"/>
      <c r="UYI83"/>
      <c r="UYJ83"/>
      <c r="UYK83"/>
      <c r="UYL83"/>
      <c r="UYM83"/>
      <c r="UYN83"/>
      <c r="UYO83"/>
      <c r="UYP83"/>
      <c r="UYQ83"/>
      <c r="UYR83"/>
      <c r="UYS83"/>
      <c r="UYT83"/>
      <c r="UYU83"/>
      <c r="UYV83"/>
      <c r="UYW83"/>
      <c r="UYX83"/>
      <c r="UYY83"/>
      <c r="UYZ83"/>
      <c r="UZA83"/>
      <c r="UZB83"/>
      <c r="UZC83"/>
      <c r="UZD83"/>
      <c r="UZE83"/>
      <c r="UZF83"/>
      <c r="UZG83"/>
      <c r="UZH83"/>
      <c r="UZI83"/>
      <c r="UZJ83"/>
      <c r="UZK83"/>
      <c r="UZL83"/>
      <c r="UZM83"/>
      <c r="UZN83"/>
      <c r="UZO83"/>
      <c r="UZP83"/>
      <c r="UZQ83"/>
      <c r="UZR83"/>
      <c r="UZS83"/>
      <c r="UZT83"/>
      <c r="UZU83"/>
      <c r="UZV83"/>
      <c r="UZW83"/>
      <c r="UZX83"/>
      <c r="UZY83"/>
      <c r="UZZ83"/>
      <c r="VAA83"/>
      <c r="VAB83"/>
      <c r="VAC83"/>
      <c r="VAD83"/>
      <c r="VAE83"/>
      <c r="VAF83"/>
      <c r="VAG83"/>
      <c r="VAH83"/>
      <c r="VAI83"/>
      <c r="VAJ83"/>
      <c r="VAK83"/>
      <c r="VAL83"/>
      <c r="VAM83"/>
      <c r="VAN83"/>
      <c r="VAO83"/>
      <c r="VAP83"/>
      <c r="VAQ83"/>
      <c r="VAR83"/>
      <c r="VAS83"/>
      <c r="VAT83"/>
      <c r="VAU83"/>
      <c r="VAV83"/>
      <c r="VAW83"/>
      <c r="VAX83"/>
      <c r="VAY83"/>
      <c r="VAZ83"/>
      <c r="VBA83"/>
      <c r="VBB83"/>
      <c r="VBC83"/>
      <c r="VBD83"/>
      <c r="VBE83"/>
      <c r="VBF83"/>
      <c r="VBG83"/>
      <c r="VBH83"/>
      <c r="VBI83"/>
      <c r="VBJ83"/>
      <c r="VBK83"/>
      <c r="VBL83"/>
      <c r="VBM83"/>
      <c r="VBN83"/>
      <c r="VBO83"/>
      <c r="VBP83"/>
      <c r="VBQ83"/>
      <c r="VBR83"/>
      <c r="VBS83"/>
      <c r="VBT83"/>
      <c r="VBU83"/>
      <c r="VBV83"/>
      <c r="VBW83"/>
      <c r="VBX83"/>
      <c r="VBY83"/>
      <c r="VBZ83"/>
      <c r="VCA83"/>
      <c r="VCB83"/>
      <c r="VCC83"/>
      <c r="VCD83"/>
      <c r="VCE83"/>
      <c r="VCF83"/>
      <c r="VCG83"/>
      <c r="VCH83"/>
      <c r="VCI83"/>
      <c r="VCJ83"/>
      <c r="VCK83"/>
      <c r="VCL83"/>
      <c r="VCM83"/>
      <c r="VCN83"/>
      <c r="VCO83"/>
      <c r="VCP83"/>
      <c r="VCQ83"/>
      <c r="VCR83"/>
      <c r="VCS83"/>
      <c r="VCT83"/>
      <c r="VCU83"/>
      <c r="VCV83"/>
      <c r="VCW83"/>
      <c r="VCX83"/>
      <c r="VCY83"/>
      <c r="VCZ83"/>
      <c r="VDA83"/>
      <c r="VDB83"/>
      <c r="VDC83"/>
      <c r="VDD83"/>
      <c r="VDE83"/>
      <c r="VDF83"/>
      <c r="VDG83"/>
      <c r="VDH83"/>
      <c r="VDI83"/>
      <c r="VDJ83"/>
      <c r="VDK83"/>
      <c r="VDL83"/>
      <c r="VDM83"/>
      <c r="VDN83"/>
      <c r="VDO83"/>
      <c r="VDP83"/>
      <c r="VDQ83"/>
      <c r="VDR83"/>
      <c r="VDS83"/>
      <c r="VDT83"/>
      <c r="VDU83"/>
      <c r="VDV83"/>
      <c r="VDW83"/>
      <c r="VDX83"/>
      <c r="VDY83"/>
      <c r="VDZ83"/>
      <c r="VEA83"/>
      <c r="VEB83"/>
      <c r="VEC83"/>
      <c r="VED83"/>
      <c r="VEE83"/>
      <c r="VEF83"/>
      <c r="VEG83"/>
      <c r="VEH83"/>
      <c r="VEI83"/>
      <c r="VEJ83"/>
      <c r="VEK83"/>
      <c r="VEL83"/>
      <c r="VEM83"/>
      <c r="VEN83"/>
      <c r="VEO83"/>
      <c r="VEP83"/>
      <c r="VEQ83"/>
      <c r="VER83"/>
      <c r="VES83"/>
      <c r="VET83"/>
      <c r="VEU83"/>
      <c r="VEV83"/>
      <c r="VEW83"/>
      <c r="VEX83"/>
      <c r="VEY83"/>
      <c r="VEZ83"/>
      <c r="VFA83"/>
      <c r="VFB83"/>
      <c r="VFC83"/>
      <c r="VFD83"/>
      <c r="VFE83"/>
      <c r="VFF83"/>
      <c r="VFG83"/>
      <c r="VFH83"/>
      <c r="VFI83"/>
      <c r="VFJ83"/>
      <c r="VFK83"/>
      <c r="VFL83"/>
      <c r="VFM83"/>
      <c r="VFN83"/>
      <c r="VFO83"/>
      <c r="VFP83"/>
      <c r="VFQ83"/>
      <c r="VFR83"/>
      <c r="VFS83"/>
      <c r="VFT83"/>
      <c r="VFU83"/>
      <c r="VFV83"/>
      <c r="VFW83"/>
      <c r="VFX83"/>
      <c r="VFY83"/>
      <c r="VFZ83"/>
      <c r="VGA83"/>
      <c r="VGB83"/>
      <c r="VGC83"/>
      <c r="VGD83"/>
      <c r="VGE83"/>
      <c r="VGF83"/>
      <c r="VGG83"/>
      <c r="VGH83"/>
      <c r="VGI83"/>
      <c r="VGJ83"/>
      <c r="VGK83"/>
      <c r="VGL83"/>
      <c r="VGM83"/>
      <c r="VGN83"/>
      <c r="VGO83"/>
      <c r="VGP83"/>
      <c r="VGQ83"/>
      <c r="VGR83"/>
      <c r="VGS83"/>
      <c r="VGT83"/>
      <c r="VGU83"/>
      <c r="VGV83"/>
      <c r="VGW83"/>
      <c r="VGX83"/>
      <c r="VGY83"/>
      <c r="VGZ83"/>
      <c r="VHA83"/>
      <c r="VHB83"/>
      <c r="VHC83"/>
      <c r="VHD83"/>
      <c r="VHE83"/>
      <c r="VHF83"/>
      <c r="VHG83"/>
      <c r="VHH83"/>
      <c r="VHI83"/>
      <c r="VHJ83"/>
      <c r="VHK83"/>
      <c r="VHL83"/>
      <c r="VHM83"/>
      <c r="VHN83"/>
      <c r="VHO83"/>
      <c r="VHP83"/>
      <c r="VHQ83"/>
      <c r="VHR83"/>
      <c r="VHS83"/>
      <c r="VHT83"/>
      <c r="VHU83"/>
      <c r="VHV83"/>
      <c r="VHW83"/>
      <c r="VHX83"/>
      <c r="VHY83"/>
      <c r="VHZ83"/>
      <c r="VIA83"/>
      <c r="VIB83"/>
      <c r="VIC83"/>
      <c r="VID83"/>
      <c r="VIE83"/>
      <c r="VIF83"/>
      <c r="VIG83"/>
      <c r="VIH83"/>
      <c r="VII83"/>
      <c r="VIJ83"/>
      <c r="VIK83"/>
      <c r="VIL83"/>
      <c r="VIM83"/>
      <c r="VIN83"/>
      <c r="VIO83"/>
      <c r="VIP83"/>
      <c r="VIQ83"/>
      <c r="VIR83"/>
      <c r="VIS83"/>
      <c r="VIT83"/>
      <c r="VIU83"/>
      <c r="VIV83"/>
      <c r="VIW83"/>
      <c r="VIX83"/>
      <c r="VIY83"/>
      <c r="VIZ83"/>
      <c r="VJA83"/>
      <c r="VJB83"/>
      <c r="VJC83"/>
      <c r="VJD83"/>
      <c r="VJE83"/>
      <c r="VJF83"/>
      <c r="VJG83"/>
      <c r="VJH83"/>
      <c r="VJI83"/>
      <c r="VJJ83"/>
      <c r="VJK83"/>
      <c r="VJL83"/>
      <c r="VJM83"/>
      <c r="VJN83"/>
      <c r="VJO83"/>
      <c r="VJP83"/>
      <c r="VJQ83"/>
      <c r="VJR83"/>
      <c r="VJS83"/>
      <c r="VJT83"/>
      <c r="VJU83"/>
      <c r="VJV83"/>
      <c r="VJW83"/>
      <c r="VJX83"/>
      <c r="VJY83"/>
      <c r="VJZ83"/>
      <c r="VKA83"/>
      <c r="VKB83"/>
      <c r="VKC83"/>
      <c r="VKD83"/>
      <c r="VKE83"/>
      <c r="VKF83"/>
      <c r="VKG83"/>
      <c r="VKH83"/>
      <c r="VKI83"/>
      <c r="VKJ83"/>
      <c r="VKK83"/>
      <c r="VKL83"/>
      <c r="VKM83"/>
      <c r="VKN83"/>
      <c r="VKO83"/>
      <c r="VKP83"/>
      <c r="VKQ83"/>
      <c r="VKR83"/>
      <c r="VKS83"/>
      <c r="VKT83"/>
      <c r="VKU83"/>
      <c r="VKV83"/>
      <c r="VKW83"/>
      <c r="VKX83"/>
      <c r="VKY83"/>
      <c r="VKZ83"/>
      <c r="VLA83"/>
      <c r="VLB83"/>
      <c r="VLC83"/>
      <c r="VLD83"/>
      <c r="VLE83"/>
      <c r="VLF83"/>
      <c r="VLG83"/>
      <c r="VLH83"/>
      <c r="VLI83"/>
      <c r="VLJ83"/>
      <c r="VLK83"/>
      <c r="VLL83"/>
      <c r="VLM83"/>
      <c r="VLN83"/>
      <c r="VLO83"/>
      <c r="VLP83"/>
      <c r="VLQ83"/>
      <c r="VLR83"/>
      <c r="VLS83"/>
      <c r="VLT83"/>
      <c r="VLU83"/>
      <c r="VLV83"/>
      <c r="VLW83"/>
      <c r="VLX83"/>
      <c r="VLY83"/>
      <c r="VLZ83"/>
      <c r="VMA83"/>
      <c r="VMB83"/>
      <c r="VMC83"/>
      <c r="VMD83"/>
      <c r="VME83"/>
      <c r="VMF83"/>
      <c r="VMG83"/>
      <c r="VMH83"/>
      <c r="VMI83"/>
      <c r="VMJ83"/>
      <c r="VMK83"/>
      <c r="VML83"/>
      <c r="VMM83"/>
      <c r="VMN83"/>
      <c r="VMO83"/>
      <c r="VMP83"/>
      <c r="VMQ83"/>
      <c r="VMR83"/>
      <c r="VMS83"/>
      <c r="VMT83"/>
      <c r="VMU83"/>
      <c r="VMV83"/>
      <c r="VMW83"/>
      <c r="VMX83"/>
      <c r="VMY83"/>
      <c r="VMZ83"/>
      <c r="VNA83"/>
      <c r="VNB83"/>
      <c r="VNC83"/>
      <c r="VND83"/>
      <c r="VNE83"/>
      <c r="VNF83"/>
      <c r="VNG83"/>
      <c r="VNH83"/>
      <c r="VNI83"/>
      <c r="VNJ83"/>
      <c r="VNK83"/>
      <c r="VNL83"/>
      <c r="VNM83"/>
      <c r="VNN83"/>
      <c r="VNO83"/>
      <c r="VNP83"/>
      <c r="VNQ83"/>
      <c r="VNR83"/>
      <c r="VNS83"/>
      <c r="VNT83"/>
      <c r="VNU83"/>
      <c r="VNV83"/>
      <c r="VNW83"/>
      <c r="VNX83"/>
      <c r="VNY83"/>
      <c r="VNZ83"/>
      <c r="VOA83"/>
      <c r="VOB83"/>
      <c r="VOC83"/>
      <c r="VOD83"/>
      <c r="VOE83"/>
      <c r="VOF83"/>
      <c r="VOG83"/>
      <c r="VOH83"/>
      <c r="VOI83"/>
      <c r="VOJ83"/>
      <c r="VOK83"/>
      <c r="VOL83"/>
      <c r="VOM83"/>
      <c r="VON83"/>
      <c r="VOO83"/>
      <c r="VOP83"/>
      <c r="VOQ83"/>
      <c r="VOR83"/>
      <c r="VOS83"/>
      <c r="VOT83"/>
      <c r="VOU83"/>
      <c r="VOV83"/>
      <c r="VOW83"/>
      <c r="VOX83"/>
      <c r="VOY83"/>
      <c r="VOZ83"/>
      <c r="VPA83"/>
      <c r="VPB83"/>
      <c r="VPC83"/>
      <c r="VPD83"/>
      <c r="VPE83"/>
      <c r="VPF83"/>
      <c r="VPG83"/>
      <c r="VPH83"/>
      <c r="VPI83"/>
      <c r="VPJ83"/>
      <c r="VPK83"/>
      <c r="VPL83"/>
      <c r="VPM83"/>
      <c r="VPN83"/>
      <c r="VPO83"/>
      <c r="VPP83"/>
      <c r="VPQ83"/>
      <c r="VPR83"/>
      <c r="VPS83"/>
      <c r="VPT83"/>
      <c r="VPU83"/>
      <c r="VPV83"/>
      <c r="VPW83"/>
      <c r="VPX83"/>
      <c r="VPY83"/>
      <c r="VPZ83"/>
      <c r="VQA83"/>
      <c r="VQB83"/>
      <c r="VQC83"/>
      <c r="VQD83"/>
      <c r="VQE83"/>
      <c r="VQF83"/>
      <c r="VQG83"/>
      <c r="VQH83"/>
      <c r="VQI83"/>
      <c r="VQJ83"/>
      <c r="VQK83"/>
      <c r="VQL83"/>
      <c r="VQM83"/>
      <c r="VQN83"/>
      <c r="VQO83"/>
      <c r="VQP83"/>
      <c r="VQQ83"/>
      <c r="VQR83"/>
      <c r="VQS83"/>
      <c r="VQT83"/>
      <c r="VQU83"/>
      <c r="VQV83"/>
      <c r="VQW83"/>
      <c r="VQX83"/>
      <c r="VQY83"/>
      <c r="VQZ83"/>
      <c r="VRA83"/>
      <c r="VRB83"/>
      <c r="VRC83"/>
      <c r="VRD83"/>
      <c r="VRE83"/>
      <c r="VRF83"/>
      <c r="VRG83"/>
      <c r="VRH83"/>
      <c r="VRI83"/>
      <c r="VRJ83"/>
      <c r="VRK83"/>
      <c r="VRL83"/>
      <c r="VRM83"/>
      <c r="VRN83"/>
      <c r="VRO83"/>
      <c r="VRP83"/>
      <c r="VRQ83"/>
      <c r="VRR83"/>
      <c r="VRS83"/>
      <c r="VRT83"/>
      <c r="VRU83"/>
      <c r="VRV83"/>
      <c r="VRW83"/>
      <c r="VRX83"/>
      <c r="VRY83"/>
      <c r="VRZ83"/>
      <c r="VSA83"/>
      <c r="VSB83"/>
      <c r="VSC83"/>
      <c r="VSD83"/>
      <c r="VSE83"/>
      <c r="VSF83"/>
      <c r="VSG83"/>
      <c r="VSH83"/>
      <c r="VSI83"/>
      <c r="VSJ83"/>
      <c r="VSK83"/>
      <c r="VSL83"/>
      <c r="VSM83"/>
      <c r="VSN83"/>
      <c r="VSO83"/>
      <c r="VSP83"/>
      <c r="VSQ83"/>
      <c r="VSR83"/>
      <c r="VSS83"/>
      <c r="VST83"/>
      <c r="VSU83"/>
      <c r="VSV83"/>
      <c r="VSW83"/>
      <c r="VSX83"/>
      <c r="VSY83"/>
      <c r="VSZ83"/>
      <c r="VTA83"/>
      <c r="VTB83"/>
      <c r="VTC83"/>
      <c r="VTD83"/>
      <c r="VTE83"/>
      <c r="VTF83"/>
      <c r="VTG83"/>
      <c r="VTH83"/>
      <c r="VTI83"/>
      <c r="VTJ83"/>
      <c r="VTK83"/>
      <c r="VTL83"/>
      <c r="VTM83"/>
      <c r="VTN83"/>
      <c r="VTO83"/>
      <c r="VTP83"/>
      <c r="VTQ83"/>
      <c r="VTR83"/>
      <c r="VTS83"/>
      <c r="VTT83"/>
      <c r="VTU83"/>
      <c r="VTV83"/>
      <c r="VTW83"/>
      <c r="VTX83"/>
      <c r="VTY83"/>
      <c r="VTZ83"/>
      <c r="VUA83"/>
      <c r="VUB83"/>
      <c r="VUC83"/>
      <c r="VUD83"/>
      <c r="VUE83"/>
      <c r="VUF83"/>
      <c r="VUG83"/>
      <c r="VUH83"/>
      <c r="VUI83"/>
      <c r="VUJ83"/>
      <c r="VUK83"/>
      <c r="VUL83"/>
      <c r="VUM83"/>
      <c r="VUN83"/>
      <c r="VUO83"/>
      <c r="VUP83"/>
      <c r="VUQ83"/>
      <c r="VUR83"/>
      <c r="VUS83"/>
      <c r="VUT83"/>
      <c r="VUU83"/>
      <c r="VUV83"/>
      <c r="VUW83"/>
      <c r="VUX83"/>
      <c r="VUY83"/>
      <c r="VUZ83"/>
      <c r="VVA83"/>
      <c r="VVB83"/>
      <c r="VVC83"/>
      <c r="VVD83"/>
      <c r="VVE83"/>
      <c r="VVF83"/>
      <c r="VVG83"/>
      <c r="VVH83"/>
      <c r="VVI83"/>
      <c r="VVJ83"/>
      <c r="VVK83"/>
      <c r="VVL83"/>
      <c r="VVM83"/>
      <c r="VVN83"/>
      <c r="VVO83"/>
      <c r="VVP83"/>
      <c r="VVQ83"/>
      <c r="VVR83"/>
      <c r="VVS83"/>
      <c r="VVT83"/>
      <c r="VVU83"/>
      <c r="VVV83"/>
      <c r="VVW83"/>
      <c r="VVX83"/>
      <c r="VVY83"/>
      <c r="VVZ83"/>
      <c r="VWA83"/>
      <c r="VWB83"/>
      <c r="VWC83"/>
      <c r="VWD83"/>
      <c r="VWE83"/>
      <c r="VWF83"/>
      <c r="VWG83"/>
      <c r="VWH83"/>
      <c r="VWI83"/>
      <c r="VWJ83"/>
      <c r="VWK83"/>
      <c r="VWL83"/>
      <c r="VWM83"/>
      <c r="VWN83"/>
      <c r="VWO83"/>
      <c r="VWP83"/>
      <c r="VWQ83"/>
      <c r="VWR83"/>
      <c r="VWS83"/>
      <c r="VWT83"/>
      <c r="VWU83"/>
      <c r="VWV83"/>
      <c r="VWW83"/>
      <c r="VWX83"/>
      <c r="VWY83"/>
      <c r="VWZ83"/>
      <c r="VXA83"/>
      <c r="VXB83"/>
      <c r="VXC83"/>
      <c r="VXD83"/>
      <c r="VXE83"/>
      <c r="VXF83"/>
      <c r="VXG83"/>
      <c r="VXH83"/>
      <c r="VXI83"/>
      <c r="VXJ83"/>
      <c r="VXK83"/>
      <c r="VXL83"/>
      <c r="VXM83"/>
      <c r="VXN83"/>
      <c r="VXO83"/>
      <c r="VXP83"/>
      <c r="VXQ83"/>
      <c r="VXR83"/>
      <c r="VXS83"/>
      <c r="VXT83"/>
      <c r="VXU83"/>
      <c r="VXV83"/>
      <c r="VXW83"/>
      <c r="VXX83"/>
      <c r="VXY83"/>
      <c r="VXZ83"/>
      <c r="VYA83"/>
      <c r="VYB83"/>
      <c r="VYC83"/>
      <c r="VYD83"/>
      <c r="VYE83"/>
      <c r="VYF83"/>
      <c r="VYG83"/>
      <c r="VYH83"/>
      <c r="VYI83"/>
      <c r="VYJ83"/>
      <c r="VYK83"/>
      <c r="VYL83"/>
      <c r="VYM83"/>
      <c r="VYN83"/>
      <c r="VYO83"/>
      <c r="VYP83"/>
      <c r="VYQ83"/>
      <c r="VYR83"/>
      <c r="VYS83"/>
      <c r="VYT83"/>
      <c r="VYU83"/>
      <c r="VYV83"/>
      <c r="VYW83"/>
      <c r="VYX83"/>
      <c r="VYY83"/>
      <c r="VYZ83"/>
      <c r="VZA83"/>
      <c r="VZB83"/>
      <c r="VZC83"/>
      <c r="VZD83"/>
      <c r="VZE83"/>
      <c r="VZF83"/>
      <c r="VZG83"/>
      <c r="VZH83"/>
      <c r="VZI83"/>
      <c r="VZJ83"/>
      <c r="VZK83"/>
      <c r="VZL83"/>
      <c r="VZM83"/>
      <c r="VZN83"/>
      <c r="VZO83"/>
      <c r="VZP83"/>
      <c r="VZQ83"/>
      <c r="VZR83"/>
      <c r="VZS83"/>
      <c r="VZT83"/>
      <c r="VZU83"/>
      <c r="VZV83"/>
      <c r="VZW83"/>
      <c r="VZX83"/>
      <c r="VZY83"/>
      <c r="VZZ83"/>
      <c r="WAA83"/>
      <c r="WAB83"/>
      <c r="WAC83"/>
      <c r="WAD83"/>
      <c r="WAE83"/>
      <c r="WAF83"/>
      <c r="WAG83"/>
      <c r="WAH83"/>
      <c r="WAI83"/>
      <c r="WAJ83"/>
      <c r="WAK83"/>
      <c r="WAL83"/>
      <c r="WAM83"/>
      <c r="WAN83"/>
      <c r="WAO83"/>
      <c r="WAP83"/>
      <c r="WAQ83"/>
      <c r="WAR83"/>
      <c r="WAS83"/>
      <c r="WAT83"/>
      <c r="WAU83"/>
      <c r="WAV83"/>
      <c r="WAW83"/>
      <c r="WAX83"/>
      <c r="WAY83"/>
      <c r="WAZ83"/>
      <c r="WBA83"/>
      <c r="WBB83"/>
      <c r="WBC83"/>
      <c r="WBD83"/>
      <c r="WBE83"/>
      <c r="WBF83"/>
      <c r="WBG83"/>
      <c r="WBH83"/>
      <c r="WBI83"/>
      <c r="WBJ83"/>
      <c r="WBK83"/>
      <c r="WBL83"/>
      <c r="WBM83"/>
      <c r="WBN83"/>
      <c r="WBO83"/>
      <c r="WBP83"/>
      <c r="WBQ83"/>
      <c r="WBR83"/>
      <c r="WBS83"/>
      <c r="WBT83"/>
      <c r="WBU83"/>
      <c r="WBV83"/>
      <c r="WBW83"/>
      <c r="WBX83"/>
      <c r="WBY83"/>
      <c r="WBZ83"/>
      <c r="WCA83"/>
      <c r="WCB83"/>
      <c r="WCC83"/>
      <c r="WCD83"/>
      <c r="WCE83"/>
      <c r="WCF83"/>
      <c r="WCG83"/>
      <c r="WCH83"/>
      <c r="WCI83"/>
      <c r="WCJ83"/>
      <c r="WCK83"/>
      <c r="WCL83"/>
      <c r="WCM83"/>
      <c r="WCN83"/>
      <c r="WCO83"/>
      <c r="WCP83"/>
      <c r="WCQ83"/>
      <c r="WCR83"/>
      <c r="WCS83"/>
      <c r="WCT83"/>
      <c r="WCU83"/>
      <c r="WCV83"/>
      <c r="WCW83"/>
      <c r="WCX83"/>
      <c r="WCY83"/>
      <c r="WCZ83"/>
      <c r="WDA83"/>
      <c r="WDB83"/>
      <c r="WDC83"/>
      <c r="WDD83"/>
      <c r="WDE83"/>
      <c r="WDF83"/>
      <c r="WDG83"/>
      <c r="WDH83"/>
      <c r="WDI83"/>
      <c r="WDJ83"/>
      <c r="WDK83"/>
      <c r="WDL83"/>
      <c r="WDM83"/>
      <c r="WDN83"/>
      <c r="WDO83"/>
      <c r="WDP83"/>
      <c r="WDQ83"/>
      <c r="WDR83"/>
      <c r="WDS83"/>
      <c r="WDT83"/>
      <c r="WDU83"/>
      <c r="WDV83"/>
      <c r="WDW83"/>
      <c r="WDX83"/>
      <c r="WDY83"/>
      <c r="WDZ83"/>
      <c r="WEA83"/>
      <c r="WEB83"/>
      <c r="WEC83"/>
      <c r="WED83"/>
      <c r="WEE83"/>
      <c r="WEF83"/>
      <c r="WEG83"/>
      <c r="WEH83"/>
      <c r="WEI83"/>
      <c r="WEJ83"/>
      <c r="WEK83"/>
      <c r="WEL83"/>
      <c r="WEM83"/>
      <c r="WEN83"/>
      <c r="WEO83"/>
      <c r="WEP83"/>
      <c r="WEQ83"/>
      <c r="WER83"/>
      <c r="WES83"/>
      <c r="WET83"/>
      <c r="WEU83"/>
      <c r="WEV83"/>
      <c r="WEW83"/>
      <c r="WEX83"/>
      <c r="WEY83"/>
      <c r="WEZ83"/>
      <c r="WFA83"/>
      <c r="WFB83"/>
      <c r="WFC83"/>
      <c r="WFD83"/>
      <c r="WFE83"/>
      <c r="WFF83"/>
      <c r="WFG83"/>
      <c r="WFH83"/>
      <c r="WFI83"/>
      <c r="WFJ83"/>
      <c r="WFK83"/>
      <c r="WFL83"/>
      <c r="WFM83"/>
      <c r="WFN83"/>
      <c r="WFO83"/>
      <c r="WFP83"/>
      <c r="WFQ83"/>
      <c r="WFR83"/>
      <c r="WFS83"/>
      <c r="WFT83"/>
      <c r="WFU83"/>
      <c r="WFV83"/>
      <c r="WFW83"/>
      <c r="WFX83"/>
      <c r="WFY83"/>
      <c r="WFZ83"/>
      <c r="WGA83"/>
      <c r="WGB83"/>
      <c r="WGC83"/>
      <c r="WGD83"/>
      <c r="WGE83"/>
      <c r="WGF83"/>
      <c r="WGG83"/>
      <c r="WGH83"/>
      <c r="WGI83"/>
      <c r="WGJ83"/>
      <c r="WGK83"/>
      <c r="WGL83"/>
      <c r="WGM83"/>
      <c r="WGN83"/>
      <c r="WGO83"/>
      <c r="WGP83"/>
      <c r="WGQ83"/>
      <c r="WGR83"/>
      <c r="WGS83"/>
      <c r="WGT83"/>
      <c r="WGU83"/>
      <c r="WGV83"/>
      <c r="WGW83"/>
      <c r="WGX83"/>
      <c r="WGY83"/>
      <c r="WGZ83"/>
      <c r="WHA83"/>
      <c r="WHB83"/>
      <c r="WHC83"/>
      <c r="WHD83"/>
      <c r="WHE83"/>
      <c r="WHF83"/>
      <c r="WHG83"/>
      <c r="WHH83"/>
      <c r="WHI83"/>
      <c r="WHJ83"/>
      <c r="WHK83"/>
      <c r="WHL83"/>
      <c r="WHM83"/>
      <c r="WHN83"/>
      <c r="WHO83"/>
      <c r="WHP83"/>
      <c r="WHQ83"/>
      <c r="WHR83"/>
      <c r="WHS83"/>
      <c r="WHT83"/>
      <c r="WHU83"/>
      <c r="WHV83"/>
      <c r="WHW83"/>
      <c r="WHX83"/>
      <c r="WHY83"/>
      <c r="WHZ83"/>
      <c r="WIA83"/>
      <c r="WIB83"/>
      <c r="WIC83"/>
      <c r="WID83"/>
      <c r="WIE83"/>
      <c r="WIF83"/>
      <c r="WIG83"/>
      <c r="WIH83"/>
      <c r="WII83"/>
      <c r="WIJ83"/>
      <c r="WIK83"/>
      <c r="WIL83"/>
      <c r="WIM83"/>
      <c r="WIN83"/>
      <c r="WIO83"/>
      <c r="WIP83"/>
      <c r="WIQ83"/>
      <c r="WIR83"/>
      <c r="WIS83"/>
      <c r="WIT83"/>
      <c r="WIU83"/>
      <c r="WIV83"/>
      <c r="WIW83"/>
      <c r="WIX83"/>
      <c r="WIY83"/>
      <c r="WIZ83"/>
      <c r="WJA83"/>
      <c r="WJB83"/>
      <c r="WJC83"/>
      <c r="WJD83"/>
      <c r="WJE83"/>
      <c r="WJF83"/>
      <c r="WJG83"/>
      <c r="WJH83"/>
      <c r="WJI83"/>
      <c r="WJJ83"/>
      <c r="WJK83"/>
      <c r="WJL83"/>
      <c r="WJM83"/>
      <c r="WJN83"/>
      <c r="WJO83"/>
      <c r="WJP83"/>
      <c r="WJQ83"/>
      <c r="WJR83"/>
      <c r="WJS83"/>
      <c r="WJT83"/>
      <c r="WJU83"/>
      <c r="WJV83"/>
      <c r="WJW83"/>
      <c r="WJX83"/>
      <c r="WJY83"/>
      <c r="WJZ83"/>
      <c r="WKA83"/>
      <c r="WKB83"/>
      <c r="WKC83"/>
      <c r="WKD83"/>
      <c r="WKE83"/>
      <c r="WKF83"/>
      <c r="WKG83"/>
      <c r="WKH83"/>
      <c r="WKI83"/>
      <c r="WKJ83"/>
      <c r="WKK83"/>
      <c r="WKL83"/>
      <c r="WKM83"/>
      <c r="WKN83"/>
      <c r="WKO83"/>
      <c r="WKP83"/>
      <c r="WKQ83"/>
      <c r="WKR83"/>
      <c r="WKS83"/>
      <c r="WKT83"/>
      <c r="WKU83"/>
      <c r="WKV83"/>
      <c r="WKW83"/>
      <c r="WKX83"/>
      <c r="WKY83"/>
      <c r="WKZ83"/>
      <c r="WLA83"/>
      <c r="WLB83"/>
      <c r="WLC83"/>
      <c r="WLD83"/>
      <c r="WLE83"/>
      <c r="WLF83"/>
      <c r="WLG83"/>
      <c r="WLH83"/>
      <c r="WLI83"/>
      <c r="WLJ83"/>
      <c r="WLK83"/>
      <c r="WLL83"/>
      <c r="WLM83"/>
      <c r="WLN83"/>
      <c r="WLO83"/>
      <c r="WLP83"/>
      <c r="WLQ83"/>
      <c r="WLR83"/>
      <c r="WLS83"/>
      <c r="WLT83"/>
      <c r="WLU83"/>
      <c r="WLV83"/>
      <c r="WLW83"/>
      <c r="WLX83"/>
      <c r="WLY83"/>
      <c r="WLZ83"/>
      <c r="WMA83"/>
      <c r="WMB83"/>
      <c r="WMC83"/>
      <c r="WMD83"/>
      <c r="WME83"/>
      <c r="WMF83"/>
      <c r="WMG83"/>
      <c r="WMH83"/>
      <c r="WMI83"/>
      <c r="WMJ83"/>
      <c r="WMK83"/>
      <c r="WML83"/>
      <c r="WMM83"/>
      <c r="WMN83"/>
      <c r="WMO83"/>
      <c r="WMP83"/>
      <c r="WMQ83"/>
      <c r="WMR83"/>
      <c r="WMS83"/>
      <c r="WMT83"/>
      <c r="WMU83"/>
      <c r="WMV83"/>
      <c r="WMW83"/>
      <c r="WMX83"/>
      <c r="WMY83"/>
      <c r="WMZ83"/>
      <c r="WNA83"/>
      <c r="WNB83"/>
      <c r="WNC83"/>
      <c r="WND83"/>
      <c r="WNE83"/>
      <c r="WNF83"/>
      <c r="WNG83"/>
      <c r="WNH83"/>
      <c r="WNI83"/>
      <c r="WNJ83"/>
      <c r="WNK83"/>
      <c r="WNL83"/>
      <c r="WNM83"/>
      <c r="WNN83"/>
      <c r="WNO83"/>
      <c r="WNP83"/>
      <c r="WNQ83"/>
      <c r="WNR83"/>
      <c r="WNS83"/>
      <c r="WNT83"/>
      <c r="WNU83"/>
      <c r="WNV83"/>
      <c r="WNW83"/>
      <c r="WNX83"/>
      <c r="WNY83"/>
      <c r="WNZ83"/>
      <c r="WOA83"/>
      <c r="WOB83"/>
      <c r="WOC83"/>
      <c r="WOD83"/>
      <c r="WOE83"/>
      <c r="WOF83"/>
      <c r="WOG83"/>
      <c r="WOH83"/>
      <c r="WOI83"/>
      <c r="WOJ83"/>
      <c r="WOK83"/>
      <c r="WOL83"/>
      <c r="WOM83"/>
      <c r="WON83"/>
      <c r="WOO83"/>
      <c r="WOP83"/>
      <c r="WOQ83"/>
      <c r="WOR83"/>
      <c r="WOS83"/>
      <c r="WOT83"/>
      <c r="WOU83"/>
      <c r="WOV83"/>
      <c r="WOW83"/>
      <c r="WOX83"/>
      <c r="WOY83"/>
      <c r="WOZ83"/>
      <c r="WPA83"/>
      <c r="WPB83"/>
      <c r="WPC83"/>
      <c r="WPD83"/>
      <c r="WPE83"/>
      <c r="WPF83"/>
      <c r="WPG83"/>
      <c r="WPH83"/>
      <c r="WPI83"/>
      <c r="WPJ83"/>
      <c r="WPK83"/>
      <c r="WPL83"/>
      <c r="WPM83"/>
      <c r="WPN83"/>
      <c r="WPO83"/>
      <c r="WPP83"/>
      <c r="WPQ83"/>
      <c r="WPR83"/>
      <c r="WPS83"/>
      <c r="WPT83"/>
      <c r="WPU83"/>
      <c r="WPV83"/>
      <c r="WPW83"/>
      <c r="WPX83"/>
      <c r="WPY83"/>
      <c r="WPZ83"/>
      <c r="WQA83"/>
      <c r="WQB83"/>
      <c r="WQC83"/>
      <c r="WQD83"/>
      <c r="WQE83"/>
      <c r="WQF83"/>
      <c r="WQG83"/>
      <c r="WQH83"/>
      <c r="WQI83"/>
      <c r="WQJ83"/>
      <c r="WQK83"/>
      <c r="WQL83"/>
      <c r="WQM83"/>
      <c r="WQN83"/>
      <c r="WQO83"/>
      <c r="WQP83"/>
      <c r="WQQ83"/>
      <c r="WQR83"/>
      <c r="WQS83"/>
      <c r="WQT83"/>
      <c r="WQU83"/>
      <c r="WQV83"/>
      <c r="WQW83"/>
      <c r="WQX83"/>
      <c r="WQY83"/>
      <c r="WQZ83"/>
      <c r="WRA83"/>
      <c r="WRB83"/>
      <c r="WRC83"/>
      <c r="WRD83"/>
      <c r="WRE83"/>
      <c r="WRF83"/>
      <c r="WRG83"/>
      <c r="WRH83"/>
      <c r="WRI83"/>
      <c r="WRJ83"/>
      <c r="WRK83"/>
      <c r="WRL83"/>
      <c r="WRM83"/>
      <c r="WRN83"/>
      <c r="WRO83"/>
      <c r="WRP83"/>
      <c r="WRQ83"/>
      <c r="WRR83"/>
      <c r="WRS83"/>
      <c r="WRT83"/>
      <c r="WRU83"/>
      <c r="WRV83"/>
      <c r="WRW83"/>
      <c r="WRX83"/>
      <c r="WRY83"/>
      <c r="WRZ83"/>
      <c r="WSA83"/>
      <c r="WSB83"/>
      <c r="WSC83"/>
      <c r="WSD83"/>
      <c r="WSE83"/>
      <c r="WSF83"/>
      <c r="WSG83"/>
      <c r="WSH83"/>
      <c r="WSI83"/>
      <c r="WSJ83"/>
      <c r="WSK83"/>
      <c r="WSL83"/>
      <c r="WSM83"/>
      <c r="WSN83"/>
      <c r="WSO83"/>
      <c r="WSP83"/>
      <c r="WSQ83"/>
      <c r="WSR83"/>
      <c r="WSS83"/>
      <c r="WST83"/>
      <c r="WSU83"/>
      <c r="WSV83"/>
      <c r="WSW83"/>
      <c r="WSX83"/>
      <c r="WSY83"/>
      <c r="WSZ83"/>
      <c r="WTA83"/>
      <c r="WTB83"/>
      <c r="WTC83"/>
      <c r="WTD83"/>
      <c r="WTE83"/>
      <c r="WTF83"/>
      <c r="WTG83"/>
      <c r="WTH83"/>
      <c r="WTI83"/>
      <c r="WTJ83"/>
      <c r="WTK83"/>
      <c r="WTL83"/>
      <c r="WTM83"/>
      <c r="WTN83"/>
      <c r="WTO83"/>
      <c r="WTP83"/>
      <c r="WTQ83"/>
      <c r="WTR83"/>
      <c r="WTS83"/>
      <c r="WTT83"/>
      <c r="WTU83"/>
      <c r="WTV83"/>
      <c r="WTW83"/>
      <c r="WTX83"/>
      <c r="WTY83"/>
      <c r="WTZ83"/>
      <c r="WUA83"/>
      <c r="WUB83"/>
      <c r="WUC83"/>
      <c r="WUD83"/>
      <c r="WUE83"/>
      <c r="WUF83"/>
      <c r="WUG83"/>
      <c r="WUH83"/>
      <c r="WUI83"/>
      <c r="WUJ83"/>
      <c r="WUK83"/>
      <c r="WUL83"/>
      <c r="WUM83"/>
      <c r="WUN83"/>
      <c r="WUO83"/>
      <c r="WUP83"/>
      <c r="WUQ83"/>
      <c r="WUR83"/>
      <c r="WUS83"/>
      <c r="WUT83"/>
      <c r="WUU83"/>
      <c r="WUV83"/>
      <c r="WUW83"/>
      <c r="WUX83"/>
      <c r="WUY83"/>
      <c r="WUZ83"/>
      <c r="WVA83"/>
      <c r="WVB83"/>
      <c r="WVC83"/>
      <c r="WVD83"/>
      <c r="WVE83"/>
      <c r="WVF83"/>
      <c r="WVG83"/>
      <c r="WVH83"/>
      <c r="WVI83"/>
      <c r="WVJ83"/>
      <c r="WVK83"/>
      <c r="WVL83"/>
      <c r="WVM83"/>
      <c r="WVN83"/>
      <c r="WVO83"/>
      <c r="WVP83"/>
      <c r="WVQ83"/>
      <c r="WVR83"/>
      <c r="WVS83"/>
      <c r="WVT83"/>
      <c r="WVU83"/>
      <c r="WVV83"/>
      <c r="WVW83"/>
      <c r="WVX83"/>
      <c r="WVY83"/>
      <c r="WVZ83"/>
      <c r="WWA83"/>
      <c r="WWB83"/>
      <c r="WWC83"/>
      <c r="WWD83"/>
      <c r="WWE83"/>
      <c r="WWF83"/>
      <c r="WWG83"/>
      <c r="WWH83"/>
      <c r="WWI83"/>
      <c r="WWJ83"/>
      <c r="WWK83"/>
      <c r="WWL83"/>
      <c r="WWM83"/>
      <c r="WWN83"/>
      <c r="WWO83"/>
      <c r="WWP83"/>
      <c r="WWQ83"/>
      <c r="WWR83"/>
      <c r="WWS83"/>
      <c r="WWT83"/>
      <c r="WWU83"/>
      <c r="WWV83"/>
      <c r="WWW83"/>
      <c r="WWX83"/>
      <c r="WWY83"/>
      <c r="WWZ83"/>
      <c r="WXA83"/>
      <c r="WXB83"/>
      <c r="WXC83"/>
      <c r="WXD83"/>
      <c r="WXE83"/>
      <c r="WXF83"/>
      <c r="WXG83"/>
      <c r="WXH83"/>
      <c r="WXI83"/>
      <c r="WXJ83"/>
      <c r="WXK83"/>
      <c r="WXL83"/>
      <c r="WXM83"/>
      <c r="WXN83"/>
      <c r="WXO83"/>
      <c r="WXP83"/>
      <c r="WXQ83"/>
      <c r="WXR83"/>
      <c r="WXS83"/>
      <c r="WXT83"/>
      <c r="WXU83"/>
      <c r="WXV83"/>
      <c r="WXW83"/>
      <c r="WXX83"/>
      <c r="WXY83"/>
      <c r="WXZ83"/>
      <c r="WYA83"/>
      <c r="WYB83"/>
      <c r="WYC83"/>
      <c r="WYD83"/>
      <c r="WYE83"/>
      <c r="WYF83"/>
      <c r="WYG83"/>
      <c r="WYH83"/>
      <c r="WYI83"/>
      <c r="WYJ83"/>
      <c r="WYK83"/>
      <c r="WYL83"/>
      <c r="WYM83"/>
      <c r="WYN83"/>
      <c r="WYO83"/>
      <c r="WYP83"/>
      <c r="WYQ83"/>
      <c r="WYR83"/>
      <c r="WYS83"/>
      <c r="WYT83"/>
      <c r="WYU83"/>
      <c r="WYV83"/>
      <c r="WYW83"/>
      <c r="WYX83"/>
      <c r="WYY83"/>
      <c r="WYZ83"/>
      <c r="WZA83"/>
      <c r="WZB83"/>
      <c r="WZC83"/>
      <c r="WZD83"/>
      <c r="WZE83"/>
      <c r="WZF83"/>
      <c r="WZG83"/>
      <c r="WZH83"/>
      <c r="WZI83"/>
      <c r="WZJ83"/>
      <c r="WZK83"/>
      <c r="WZL83"/>
      <c r="WZM83"/>
      <c r="WZN83"/>
      <c r="WZO83"/>
      <c r="WZP83"/>
      <c r="WZQ83"/>
      <c r="WZR83"/>
      <c r="WZS83"/>
      <c r="WZT83"/>
      <c r="WZU83"/>
      <c r="WZV83"/>
      <c r="WZW83"/>
      <c r="WZX83"/>
      <c r="WZY83"/>
      <c r="WZZ83"/>
      <c r="XAA83"/>
      <c r="XAB83"/>
      <c r="XAC83"/>
      <c r="XAD83"/>
      <c r="XAE83"/>
      <c r="XAF83"/>
      <c r="XAG83"/>
      <c r="XAH83"/>
      <c r="XAI83"/>
      <c r="XAJ83"/>
      <c r="XAK83"/>
      <c r="XAL83"/>
      <c r="XAM83"/>
      <c r="XAN83"/>
      <c r="XAO83"/>
      <c r="XAP83"/>
      <c r="XAQ83"/>
      <c r="XAR83"/>
      <c r="XAS83"/>
      <c r="XAT83"/>
      <c r="XAU83"/>
      <c r="XAV83"/>
      <c r="XAW83"/>
      <c r="XAX83"/>
      <c r="XAY83"/>
      <c r="XAZ83"/>
      <c r="XBA83"/>
      <c r="XBB83"/>
      <c r="XBC83"/>
      <c r="XBD83"/>
      <c r="XBE83"/>
      <c r="XBF83"/>
      <c r="XBG83"/>
      <c r="XBH83"/>
      <c r="XBI83"/>
      <c r="XBJ83"/>
      <c r="XBK83"/>
      <c r="XBL83"/>
      <c r="XBM83"/>
      <c r="XBN83"/>
      <c r="XBO83"/>
      <c r="XBP83"/>
      <c r="XBQ83"/>
      <c r="XBR83"/>
      <c r="XBS83"/>
      <c r="XBT83"/>
      <c r="XBU83"/>
      <c r="XBV83"/>
      <c r="XBW83"/>
      <c r="XBX83"/>
      <c r="XBY83"/>
      <c r="XBZ83"/>
      <c r="XCA83"/>
      <c r="XCB83"/>
      <c r="XCC83"/>
      <c r="XCD83"/>
      <c r="XCE83"/>
      <c r="XCF83"/>
      <c r="XCG83"/>
      <c r="XCH83"/>
      <c r="XCI83"/>
      <c r="XCJ83"/>
      <c r="XCK83"/>
      <c r="XCL83"/>
      <c r="XCM83"/>
      <c r="XCN83"/>
      <c r="XCO83"/>
      <c r="XCP83"/>
      <c r="XCQ83"/>
      <c r="XCR83"/>
      <c r="XCS83"/>
      <c r="XCT83"/>
      <c r="XCU83"/>
      <c r="XCV83"/>
      <c r="XCW83"/>
      <c r="XCX83"/>
      <c r="XCY83"/>
      <c r="XCZ83"/>
      <c r="XDA83"/>
      <c r="XDB83"/>
      <c r="XDC83"/>
      <c r="XDD83"/>
      <c r="XDE83"/>
      <c r="XDF83"/>
      <c r="XDG83"/>
      <c r="XDH83"/>
      <c r="XDI83"/>
      <c r="XDJ83"/>
      <c r="XDK83"/>
      <c r="XDL83"/>
      <c r="XDM83"/>
      <c r="XDN83"/>
      <c r="XDO83"/>
      <c r="XDP83"/>
      <c r="XDQ83"/>
      <c r="XDR83"/>
      <c r="XDS83"/>
      <c r="XDT83"/>
      <c r="XDU83"/>
      <c r="XDV83"/>
      <c r="XDW83"/>
      <c r="XDX83"/>
      <c r="XDY83"/>
      <c r="XDZ83"/>
      <c r="XEA83"/>
      <c r="XEB83"/>
      <c r="XEC83"/>
      <c r="XED83"/>
      <c r="XEE83"/>
      <c r="XEF83"/>
      <c r="XEG83"/>
      <c r="XEH83"/>
      <c r="XEI83"/>
      <c r="XEJ83"/>
      <c r="XEK83"/>
      <c r="XEL83"/>
      <c r="XEM83"/>
      <c r="XEN83"/>
      <c r="XEO83"/>
      <c r="XEP83"/>
      <c r="XEQ83"/>
      <c r="XER83"/>
      <c r="XES83"/>
      <c r="XET83"/>
      <c r="XEU83"/>
      <c r="XEV83"/>
      <c r="XEW83"/>
      <c r="XEX83"/>
      <c r="XEY83"/>
      <c r="XEZ83"/>
      <c r="XFA83"/>
      <c r="XFB83"/>
      <c r="XFC83"/>
    </row>
    <row r="84" spans="1:16383" s="528" customFormat="1" ht="12.5" x14ac:dyDescent="0.25">
      <c r="F84" s="530">
        <v>43948.80982638889</v>
      </c>
      <c r="G84" s="529">
        <v>43948.80982638889</v>
      </c>
      <c r="H84" s="528" t="s">
        <v>331</v>
      </c>
      <c r="I84" s="531" t="str">
        <f>InpC!$E$96</f>
        <v>Senior debt DSCR - year 3</v>
      </c>
      <c r="J84" s="561">
        <v>1.3</v>
      </c>
      <c r="K84" s="547">
        <v>1.45</v>
      </c>
      <c r="L84" s="528" t="s">
        <v>332</v>
      </c>
      <c r="M84" s="528" t="s">
        <v>333</v>
      </c>
      <c r="N84" s="528" t="s">
        <v>83</v>
      </c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  <c r="ALL84"/>
      <c r="ALM84"/>
      <c r="ALN84"/>
      <c r="ALO84"/>
      <c r="ALP84"/>
      <c r="ALQ84"/>
      <c r="ALR84"/>
      <c r="ALS84"/>
      <c r="ALT84"/>
      <c r="ALU84"/>
      <c r="ALV84"/>
      <c r="ALW84"/>
      <c r="ALX84"/>
      <c r="ALY84"/>
      <c r="ALZ84"/>
      <c r="AMA84"/>
      <c r="AMB84"/>
      <c r="AMC84"/>
      <c r="AMD84"/>
      <c r="AME84"/>
      <c r="AMF84"/>
      <c r="AMG84"/>
      <c r="AMH84"/>
      <c r="AMI84"/>
      <c r="AMJ84"/>
      <c r="AMK84"/>
      <c r="AML84"/>
      <c r="AMM84"/>
      <c r="AMN84"/>
      <c r="AMO84"/>
      <c r="AMP84"/>
      <c r="AMQ84"/>
      <c r="AMR84"/>
      <c r="AMS84"/>
      <c r="AMT84"/>
      <c r="AMU84"/>
      <c r="AMV84"/>
      <c r="AMW84"/>
      <c r="AMX84"/>
      <c r="AMY84"/>
      <c r="AMZ84"/>
      <c r="ANA84"/>
      <c r="ANB84"/>
      <c r="ANC84"/>
      <c r="AND84"/>
      <c r="ANE84"/>
      <c r="ANF84"/>
      <c r="ANG84"/>
      <c r="ANH84"/>
      <c r="ANI84"/>
      <c r="ANJ84"/>
      <c r="ANK84"/>
      <c r="ANL84"/>
      <c r="ANM84"/>
      <c r="ANN84"/>
      <c r="ANO84"/>
      <c r="ANP84"/>
      <c r="ANQ84"/>
      <c r="ANR84"/>
      <c r="ANS84"/>
      <c r="ANT84"/>
      <c r="ANU84"/>
      <c r="ANV84"/>
      <c r="ANW84"/>
      <c r="ANX84"/>
      <c r="ANY84"/>
      <c r="ANZ84"/>
      <c r="AOA84"/>
      <c r="AOB84"/>
      <c r="AOC84"/>
      <c r="AOD84"/>
      <c r="AOE84"/>
      <c r="AOF84"/>
      <c r="AOG84"/>
      <c r="AOH84"/>
      <c r="AOI84"/>
      <c r="AOJ84"/>
      <c r="AOK84"/>
      <c r="AOL84"/>
      <c r="AOM84"/>
      <c r="AON84"/>
      <c r="AOO84"/>
      <c r="AOP84"/>
      <c r="AOQ84"/>
      <c r="AOR84"/>
      <c r="AOS84"/>
      <c r="AOT84"/>
      <c r="AOU84"/>
      <c r="AOV84"/>
      <c r="AOW84"/>
      <c r="AOX84"/>
      <c r="AOY84"/>
      <c r="AOZ84"/>
      <c r="APA84"/>
      <c r="APB84"/>
      <c r="APC84"/>
      <c r="APD84"/>
      <c r="APE84"/>
      <c r="APF84"/>
      <c r="APG84"/>
      <c r="APH84"/>
      <c r="API84"/>
      <c r="APJ84"/>
      <c r="APK84"/>
      <c r="APL84"/>
      <c r="APM84"/>
      <c r="APN84"/>
      <c r="APO84"/>
      <c r="APP84"/>
      <c r="APQ84"/>
      <c r="APR84"/>
      <c r="APS84"/>
      <c r="APT84"/>
      <c r="APU84"/>
      <c r="APV84"/>
      <c r="APW84"/>
      <c r="APX84"/>
      <c r="APY84"/>
      <c r="APZ84"/>
      <c r="AQA84"/>
      <c r="AQB84"/>
      <c r="AQC84"/>
      <c r="AQD84"/>
      <c r="AQE84"/>
      <c r="AQF84"/>
      <c r="AQG84"/>
      <c r="AQH84"/>
      <c r="AQI84"/>
      <c r="AQJ84"/>
      <c r="AQK84"/>
      <c r="AQL84"/>
      <c r="AQM84"/>
      <c r="AQN84"/>
      <c r="AQO84"/>
      <c r="AQP84"/>
      <c r="AQQ84"/>
      <c r="AQR84"/>
      <c r="AQS84"/>
      <c r="AQT84"/>
      <c r="AQU84"/>
      <c r="AQV84"/>
      <c r="AQW84"/>
      <c r="AQX84"/>
      <c r="AQY84"/>
      <c r="AQZ84"/>
      <c r="ARA84"/>
      <c r="ARB84"/>
      <c r="ARC84"/>
      <c r="ARD84"/>
      <c r="ARE84"/>
      <c r="ARF84"/>
      <c r="ARG84"/>
      <c r="ARH84"/>
      <c r="ARI84"/>
      <c r="ARJ84"/>
      <c r="ARK84"/>
      <c r="ARL84"/>
      <c r="ARM84"/>
      <c r="ARN84"/>
      <c r="ARO84"/>
      <c r="ARP84"/>
      <c r="ARQ84"/>
      <c r="ARR84"/>
      <c r="ARS84"/>
      <c r="ART84"/>
      <c r="ARU84"/>
      <c r="ARV84"/>
      <c r="ARW84"/>
      <c r="ARX84"/>
      <c r="ARY84"/>
      <c r="ARZ84"/>
      <c r="ASA84"/>
      <c r="ASB84"/>
      <c r="ASC84"/>
      <c r="ASD84"/>
      <c r="ASE84"/>
      <c r="ASF84"/>
      <c r="ASG84"/>
      <c r="ASH84"/>
      <c r="ASI84"/>
      <c r="ASJ84"/>
      <c r="ASK84"/>
      <c r="ASL84"/>
      <c r="ASM84"/>
      <c r="ASN84"/>
      <c r="ASO84"/>
      <c r="ASP84"/>
      <c r="ASQ84"/>
      <c r="ASR84"/>
      <c r="ASS84"/>
      <c r="AST84"/>
      <c r="ASU84"/>
      <c r="ASV84"/>
      <c r="ASW84"/>
      <c r="ASX84"/>
      <c r="ASY84"/>
      <c r="ASZ84"/>
      <c r="ATA84"/>
      <c r="ATB84"/>
      <c r="ATC84"/>
      <c r="ATD84"/>
      <c r="ATE84"/>
      <c r="ATF84"/>
      <c r="ATG84"/>
      <c r="ATH84"/>
      <c r="ATI84"/>
      <c r="ATJ84"/>
      <c r="ATK84"/>
      <c r="ATL84"/>
      <c r="ATM84"/>
      <c r="ATN84"/>
      <c r="ATO84"/>
      <c r="ATP84"/>
      <c r="ATQ84"/>
      <c r="ATR84"/>
      <c r="ATS84"/>
      <c r="ATT84"/>
      <c r="ATU84"/>
      <c r="ATV84"/>
      <c r="ATW84"/>
      <c r="ATX84"/>
      <c r="ATY84"/>
      <c r="ATZ84"/>
      <c r="AUA84"/>
      <c r="AUB84"/>
      <c r="AUC84"/>
      <c r="AUD84"/>
      <c r="AUE84"/>
      <c r="AUF84"/>
      <c r="AUG84"/>
      <c r="AUH84"/>
      <c r="AUI84"/>
      <c r="AUJ84"/>
      <c r="AUK84"/>
      <c r="AUL84"/>
      <c r="AUM84"/>
      <c r="AUN84"/>
      <c r="AUO84"/>
      <c r="AUP84"/>
      <c r="AUQ84"/>
      <c r="AUR84"/>
      <c r="AUS84"/>
      <c r="AUT84"/>
      <c r="AUU84"/>
      <c r="AUV84"/>
      <c r="AUW84"/>
      <c r="AUX84"/>
      <c r="AUY84"/>
      <c r="AUZ84"/>
      <c r="AVA84"/>
      <c r="AVB84"/>
      <c r="AVC84"/>
      <c r="AVD84"/>
      <c r="AVE84"/>
      <c r="AVF84"/>
      <c r="AVG84"/>
      <c r="AVH84"/>
      <c r="AVI84"/>
      <c r="AVJ84"/>
      <c r="AVK84"/>
      <c r="AVL84"/>
      <c r="AVM84"/>
      <c r="AVN84"/>
      <c r="AVO84"/>
      <c r="AVP84"/>
      <c r="AVQ84"/>
      <c r="AVR84"/>
      <c r="AVS84"/>
      <c r="AVT84"/>
      <c r="AVU84"/>
      <c r="AVV84"/>
      <c r="AVW84"/>
      <c r="AVX84"/>
      <c r="AVY84"/>
      <c r="AVZ84"/>
      <c r="AWA84"/>
      <c r="AWB84"/>
      <c r="AWC84"/>
      <c r="AWD84"/>
      <c r="AWE84"/>
      <c r="AWF84"/>
      <c r="AWG84"/>
      <c r="AWH84"/>
      <c r="AWI84"/>
      <c r="AWJ84"/>
      <c r="AWK84"/>
      <c r="AWL84"/>
      <c r="AWM84"/>
      <c r="AWN84"/>
      <c r="AWO84"/>
      <c r="AWP84"/>
      <c r="AWQ84"/>
      <c r="AWR84"/>
      <c r="AWS84"/>
      <c r="AWT84"/>
      <c r="AWU84"/>
      <c r="AWV84"/>
      <c r="AWW84"/>
      <c r="AWX84"/>
      <c r="AWY84"/>
      <c r="AWZ84"/>
      <c r="AXA84"/>
      <c r="AXB84"/>
      <c r="AXC84"/>
      <c r="AXD84"/>
      <c r="AXE84"/>
      <c r="AXF84"/>
      <c r="AXG84"/>
      <c r="AXH84"/>
      <c r="AXI84"/>
      <c r="AXJ84"/>
      <c r="AXK84"/>
      <c r="AXL84"/>
      <c r="AXM84"/>
      <c r="AXN84"/>
      <c r="AXO84"/>
      <c r="AXP84"/>
      <c r="AXQ84"/>
      <c r="AXR84"/>
      <c r="AXS84"/>
      <c r="AXT84"/>
      <c r="AXU84"/>
      <c r="AXV84"/>
      <c r="AXW84"/>
      <c r="AXX84"/>
      <c r="AXY84"/>
      <c r="AXZ84"/>
      <c r="AYA84"/>
      <c r="AYB84"/>
      <c r="AYC84"/>
      <c r="AYD84"/>
      <c r="AYE84"/>
      <c r="AYF84"/>
      <c r="AYG84"/>
      <c r="AYH84"/>
      <c r="AYI84"/>
      <c r="AYJ84"/>
      <c r="AYK84"/>
      <c r="AYL84"/>
      <c r="AYM84"/>
      <c r="AYN84"/>
      <c r="AYO84"/>
      <c r="AYP84"/>
      <c r="AYQ84"/>
      <c r="AYR84"/>
      <c r="AYS84"/>
      <c r="AYT84"/>
      <c r="AYU84"/>
      <c r="AYV84"/>
      <c r="AYW84"/>
      <c r="AYX84"/>
      <c r="AYY84"/>
      <c r="AYZ84"/>
      <c r="AZA84"/>
      <c r="AZB84"/>
      <c r="AZC84"/>
      <c r="AZD84"/>
      <c r="AZE84"/>
      <c r="AZF84"/>
      <c r="AZG84"/>
      <c r="AZH84"/>
      <c r="AZI84"/>
      <c r="AZJ84"/>
      <c r="AZK84"/>
      <c r="AZL84"/>
      <c r="AZM84"/>
      <c r="AZN84"/>
      <c r="AZO84"/>
      <c r="AZP84"/>
      <c r="AZQ84"/>
      <c r="AZR84"/>
      <c r="AZS84"/>
      <c r="AZT84"/>
      <c r="AZU84"/>
      <c r="AZV84"/>
      <c r="AZW84"/>
      <c r="AZX84"/>
      <c r="AZY84"/>
      <c r="AZZ84"/>
      <c r="BAA84"/>
      <c r="BAB84"/>
      <c r="BAC84"/>
      <c r="BAD84"/>
      <c r="BAE84"/>
      <c r="BAF84"/>
      <c r="BAG84"/>
      <c r="BAH84"/>
      <c r="BAI84"/>
      <c r="BAJ84"/>
      <c r="BAK84"/>
      <c r="BAL84"/>
      <c r="BAM84"/>
      <c r="BAN84"/>
      <c r="BAO84"/>
      <c r="BAP84"/>
      <c r="BAQ84"/>
      <c r="BAR84"/>
      <c r="BAS84"/>
      <c r="BAT84"/>
      <c r="BAU84"/>
      <c r="BAV84"/>
      <c r="BAW84"/>
      <c r="BAX84"/>
      <c r="BAY84"/>
      <c r="BAZ84"/>
      <c r="BBA84"/>
      <c r="BBB84"/>
      <c r="BBC84"/>
      <c r="BBD84"/>
      <c r="BBE84"/>
      <c r="BBF84"/>
      <c r="BBG84"/>
      <c r="BBH84"/>
      <c r="BBI84"/>
      <c r="BBJ84"/>
      <c r="BBK84"/>
      <c r="BBL84"/>
      <c r="BBM84"/>
      <c r="BBN84"/>
      <c r="BBO84"/>
      <c r="BBP84"/>
      <c r="BBQ84"/>
      <c r="BBR84"/>
      <c r="BBS84"/>
      <c r="BBT84"/>
      <c r="BBU84"/>
      <c r="BBV84"/>
      <c r="BBW84"/>
      <c r="BBX84"/>
      <c r="BBY84"/>
      <c r="BBZ84"/>
      <c r="BCA84"/>
      <c r="BCB84"/>
      <c r="BCC84"/>
      <c r="BCD84"/>
      <c r="BCE84"/>
      <c r="BCF84"/>
      <c r="BCG84"/>
      <c r="BCH84"/>
      <c r="BCI84"/>
      <c r="BCJ84"/>
      <c r="BCK84"/>
      <c r="BCL84"/>
      <c r="BCM84"/>
      <c r="BCN84"/>
      <c r="BCO84"/>
      <c r="BCP84"/>
      <c r="BCQ84"/>
      <c r="BCR84"/>
      <c r="BCS84"/>
      <c r="BCT84"/>
      <c r="BCU84"/>
      <c r="BCV84"/>
      <c r="BCW84"/>
      <c r="BCX84"/>
      <c r="BCY84"/>
      <c r="BCZ84"/>
      <c r="BDA84"/>
      <c r="BDB84"/>
      <c r="BDC84"/>
      <c r="BDD84"/>
      <c r="BDE84"/>
      <c r="BDF84"/>
      <c r="BDG84"/>
      <c r="BDH84"/>
      <c r="BDI84"/>
      <c r="BDJ84"/>
      <c r="BDK84"/>
      <c r="BDL84"/>
      <c r="BDM84"/>
      <c r="BDN84"/>
      <c r="BDO84"/>
      <c r="BDP84"/>
      <c r="BDQ84"/>
      <c r="BDR84"/>
      <c r="BDS84"/>
      <c r="BDT84"/>
      <c r="BDU84"/>
      <c r="BDV84"/>
      <c r="BDW84"/>
      <c r="BDX84"/>
      <c r="BDY84"/>
      <c r="BDZ84"/>
      <c r="BEA84"/>
      <c r="BEB84"/>
      <c r="BEC84"/>
      <c r="BED84"/>
      <c r="BEE84"/>
      <c r="BEF84"/>
      <c r="BEG84"/>
      <c r="BEH84"/>
      <c r="BEI84"/>
      <c r="BEJ84"/>
      <c r="BEK84"/>
      <c r="BEL84"/>
      <c r="BEM84"/>
      <c r="BEN84"/>
      <c r="BEO84"/>
      <c r="BEP84"/>
      <c r="BEQ84"/>
      <c r="BER84"/>
      <c r="BES84"/>
      <c r="BET84"/>
      <c r="BEU84"/>
      <c r="BEV84"/>
      <c r="BEW84"/>
      <c r="BEX84"/>
      <c r="BEY84"/>
      <c r="BEZ84"/>
      <c r="BFA84"/>
      <c r="BFB84"/>
      <c r="BFC84"/>
      <c r="BFD84"/>
      <c r="BFE84"/>
      <c r="BFF84"/>
      <c r="BFG84"/>
      <c r="BFH84"/>
      <c r="BFI84"/>
      <c r="BFJ84"/>
      <c r="BFK84"/>
      <c r="BFL84"/>
      <c r="BFM84"/>
      <c r="BFN84"/>
      <c r="BFO84"/>
      <c r="BFP84"/>
      <c r="BFQ84"/>
      <c r="BFR84"/>
      <c r="BFS84"/>
      <c r="BFT84"/>
      <c r="BFU84"/>
      <c r="BFV84"/>
      <c r="BFW84"/>
      <c r="BFX84"/>
      <c r="BFY84"/>
      <c r="BFZ84"/>
      <c r="BGA84"/>
      <c r="BGB84"/>
      <c r="BGC84"/>
      <c r="BGD84"/>
      <c r="BGE84"/>
      <c r="BGF84"/>
      <c r="BGG84"/>
      <c r="BGH84"/>
      <c r="BGI84"/>
      <c r="BGJ84"/>
      <c r="BGK84"/>
      <c r="BGL84"/>
      <c r="BGM84"/>
      <c r="BGN84"/>
      <c r="BGO84"/>
      <c r="BGP84"/>
      <c r="BGQ84"/>
      <c r="BGR84"/>
      <c r="BGS84"/>
      <c r="BGT84"/>
      <c r="BGU84"/>
      <c r="BGV84"/>
      <c r="BGW84"/>
      <c r="BGX84"/>
      <c r="BGY84"/>
      <c r="BGZ84"/>
      <c r="BHA84"/>
      <c r="BHB84"/>
      <c r="BHC84"/>
      <c r="BHD84"/>
      <c r="BHE84"/>
      <c r="BHF84"/>
      <c r="BHG84"/>
      <c r="BHH84"/>
      <c r="BHI84"/>
      <c r="BHJ84"/>
      <c r="BHK84"/>
      <c r="BHL84"/>
      <c r="BHM84"/>
      <c r="BHN84"/>
      <c r="BHO84"/>
      <c r="BHP84"/>
      <c r="BHQ84"/>
      <c r="BHR84"/>
      <c r="BHS84"/>
      <c r="BHT84"/>
      <c r="BHU84"/>
      <c r="BHV84"/>
      <c r="BHW84"/>
      <c r="BHX84"/>
      <c r="BHY84"/>
      <c r="BHZ84"/>
      <c r="BIA84"/>
      <c r="BIB84"/>
      <c r="BIC84"/>
      <c r="BID84"/>
      <c r="BIE84"/>
      <c r="BIF84"/>
      <c r="BIG84"/>
      <c r="BIH84"/>
      <c r="BII84"/>
      <c r="BIJ84"/>
      <c r="BIK84"/>
      <c r="BIL84"/>
      <c r="BIM84"/>
      <c r="BIN84"/>
      <c r="BIO84"/>
      <c r="BIP84"/>
      <c r="BIQ84"/>
      <c r="BIR84"/>
      <c r="BIS84"/>
      <c r="BIT84"/>
      <c r="BIU84"/>
      <c r="BIV84"/>
      <c r="BIW84"/>
      <c r="BIX84"/>
      <c r="BIY84"/>
      <c r="BIZ84"/>
      <c r="BJA84"/>
      <c r="BJB84"/>
      <c r="BJC84"/>
      <c r="BJD84"/>
      <c r="BJE84"/>
      <c r="BJF84"/>
      <c r="BJG84"/>
      <c r="BJH84"/>
      <c r="BJI84"/>
      <c r="BJJ84"/>
      <c r="BJK84"/>
      <c r="BJL84"/>
      <c r="BJM84"/>
      <c r="BJN84"/>
      <c r="BJO84"/>
      <c r="BJP84"/>
      <c r="BJQ84"/>
      <c r="BJR84"/>
      <c r="BJS84"/>
      <c r="BJT84"/>
      <c r="BJU84"/>
      <c r="BJV84"/>
      <c r="BJW84"/>
      <c r="BJX84"/>
      <c r="BJY84"/>
      <c r="BJZ84"/>
      <c r="BKA84"/>
      <c r="BKB84"/>
      <c r="BKC84"/>
      <c r="BKD84"/>
      <c r="BKE84"/>
      <c r="BKF84"/>
      <c r="BKG84"/>
      <c r="BKH84"/>
      <c r="BKI84"/>
      <c r="BKJ84"/>
      <c r="BKK84"/>
      <c r="BKL84"/>
      <c r="BKM84"/>
      <c r="BKN84"/>
      <c r="BKO84"/>
      <c r="BKP84"/>
      <c r="BKQ84"/>
      <c r="BKR84"/>
      <c r="BKS84"/>
      <c r="BKT84"/>
      <c r="BKU84"/>
      <c r="BKV84"/>
      <c r="BKW84"/>
      <c r="BKX84"/>
      <c r="BKY84"/>
      <c r="BKZ84"/>
      <c r="BLA84"/>
      <c r="BLB84"/>
      <c r="BLC84"/>
      <c r="BLD84"/>
      <c r="BLE84"/>
      <c r="BLF84"/>
      <c r="BLG84"/>
      <c r="BLH84"/>
      <c r="BLI84"/>
      <c r="BLJ84"/>
      <c r="BLK84"/>
      <c r="BLL84"/>
      <c r="BLM84"/>
      <c r="BLN84"/>
      <c r="BLO84"/>
      <c r="BLP84"/>
      <c r="BLQ84"/>
      <c r="BLR84"/>
      <c r="BLS84"/>
      <c r="BLT84"/>
      <c r="BLU84"/>
      <c r="BLV84"/>
      <c r="BLW84"/>
      <c r="BLX84"/>
      <c r="BLY84"/>
      <c r="BLZ84"/>
      <c r="BMA84"/>
      <c r="BMB84"/>
      <c r="BMC84"/>
      <c r="BMD84"/>
      <c r="BME84"/>
      <c r="BMF84"/>
      <c r="BMG84"/>
      <c r="BMH84"/>
      <c r="BMI84"/>
      <c r="BMJ84"/>
      <c r="BMK84"/>
      <c r="BML84"/>
      <c r="BMM84"/>
      <c r="BMN84"/>
      <c r="BMO84"/>
      <c r="BMP84"/>
      <c r="BMQ84"/>
      <c r="BMR84"/>
      <c r="BMS84"/>
      <c r="BMT84"/>
      <c r="BMU84"/>
      <c r="BMV84"/>
      <c r="BMW84"/>
      <c r="BMX84"/>
      <c r="BMY84"/>
      <c r="BMZ84"/>
      <c r="BNA84"/>
      <c r="BNB84"/>
      <c r="BNC84"/>
      <c r="BND84"/>
      <c r="BNE84"/>
      <c r="BNF84"/>
      <c r="BNG84"/>
      <c r="BNH84"/>
      <c r="BNI84"/>
      <c r="BNJ84"/>
      <c r="BNK84"/>
      <c r="BNL84"/>
      <c r="BNM84"/>
      <c r="BNN84"/>
      <c r="BNO84"/>
      <c r="BNP84"/>
      <c r="BNQ84"/>
      <c r="BNR84"/>
      <c r="BNS84"/>
      <c r="BNT84"/>
      <c r="BNU84"/>
      <c r="BNV84"/>
      <c r="BNW84"/>
      <c r="BNX84"/>
      <c r="BNY84"/>
      <c r="BNZ84"/>
      <c r="BOA84"/>
      <c r="BOB84"/>
      <c r="BOC84"/>
      <c r="BOD84"/>
      <c r="BOE84"/>
      <c r="BOF84"/>
      <c r="BOG84"/>
      <c r="BOH84"/>
      <c r="BOI84"/>
      <c r="BOJ84"/>
      <c r="BOK84"/>
      <c r="BOL84"/>
      <c r="BOM84"/>
      <c r="BON84"/>
      <c r="BOO84"/>
      <c r="BOP84"/>
      <c r="BOQ84"/>
      <c r="BOR84"/>
      <c r="BOS84"/>
      <c r="BOT84"/>
      <c r="BOU84"/>
      <c r="BOV84"/>
      <c r="BOW84"/>
      <c r="BOX84"/>
      <c r="BOY84"/>
      <c r="BOZ84"/>
      <c r="BPA84"/>
      <c r="BPB84"/>
      <c r="BPC84"/>
      <c r="BPD84"/>
      <c r="BPE84"/>
      <c r="BPF84"/>
      <c r="BPG84"/>
      <c r="BPH84"/>
      <c r="BPI84"/>
      <c r="BPJ84"/>
      <c r="BPK84"/>
      <c r="BPL84"/>
      <c r="BPM84"/>
      <c r="BPN84"/>
      <c r="BPO84"/>
      <c r="BPP84"/>
      <c r="BPQ84"/>
      <c r="BPR84"/>
      <c r="BPS84"/>
      <c r="BPT84"/>
      <c r="BPU84"/>
      <c r="BPV84"/>
      <c r="BPW84"/>
      <c r="BPX84"/>
      <c r="BPY84"/>
      <c r="BPZ84"/>
      <c r="BQA84"/>
      <c r="BQB84"/>
      <c r="BQC84"/>
      <c r="BQD84"/>
      <c r="BQE84"/>
      <c r="BQF84"/>
      <c r="BQG84"/>
      <c r="BQH84"/>
      <c r="BQI84"/>
      <c r="BQJ84"/>
      <c r="BQK84"/>
      <c r="BQL84"/>
      <c r="BQM84"/>
      <c r="BQN84"/>
      <c r="BQO84"/>
      <c r="BQP84"/>
      <c r="BQQ84"/>
      <c r="BQR84"/>
      <c r="BQS84"/>
      <c r="BQT84"/>
      <c r="BQU84"/>
      <c r="BQV84"/>
      <c r="BQW84"/>
      <c r="BQX84"/>
      <c r="BQY84"/>
      <c r="BQZ84"/>
      <c r="BRA84"/>
      <c r="BRB84"/>
      <c r="BRC84"/>
      <c r="BRD84"/>
      <c r="BRE84"/>
      <c r="BRF84"/>
      <c r="BRG84"/>
      <c r="BRH84"/>
      <c r="BRI84"/>
      <c r="BRJ84"/>
      <c r="BRK84"/>
      <c r="BRL84"/>
      <c r="BRM84"/>
      <c r="BRN84"/>
      <c r="BRO84"/>
      <c r="BRP84"/>
      <c r="BRQ84"/>
      <c r="BRR84"/>
      <c r="BRS84"/>
      <c r="BRT84"/>
      <c r="BRU84"/>
      <c r="BRV84"/>
      <c r="BRW84"/>
      <c r="BRX84"/>
      <c r="BRY84"/>
      <c r="BRZ84"/>
      <c r="BSA84"/>
      <c r="BSB84"/>
      <c r="BSC84"/>
      <c r="BSD84"/>
      <c r="BSE84"/>
      <c r="BSF84"/>
      <c r="BSG84"/>
      <c r="BSH84"/>
      <c r="BSI84"/>
      <c r="BSJ84"/>
      <c r="BSK84"/>
      <c r="BSL84"/>
      <c r="BSM84"/>
      <c r="BSN84"/>
      <c r="BSO84"/>
      <c r="BSP84"/>
      <c r="BSQ84"/>
      <c r="BSR84"/>
      <c r="BSS84"/>
      <c r="BST84"/>
      <c r="BSU84"/>
      <c r="BSV84"/>
      <c r="BSW84"/>
      <c r="BSX84"/>
      <c r="BSY84"/>
      <c r="BSZ84"/>
      <c r="BTA84"/>
      <c r="BTB84"/>
      <c r="BTC84"/>
      <c r="BTD84"/>
      <c r="BTE84"/>
      <c r="BTF84"/>
      <c r="BTG84"/>
      <c r="BTH84"/>
      <c r="BTI84"/>
      <c r="BTJ84"/>
      <c r="BTK84"/>
      <c r="BTL84"/>
      <c r="BTM84"/>
      <c r="BTN84"/>
      <c r="BTO84"/>
      <c r="BTP84"/>
      <c r="BTQ84"/>
      <c r="BTR84"/>
      <c r="BTS84"/>
      <c r="BTT84"/>
      <c r="BTU84"/>
      <c r="BTV84"/>
      <c r="BTW84"/>
      <c r="BTX84"/>
      <c r="BTY84"/>
      <c r="BTZ84"/>
      <c r="BUA84"/>
      <c r="BUB84"/>
      <c r="BUC84"/>
      <c r="BUD84"/>
      <c r="BUE84"/>
      <c r="BUF84"/>
      <c r="BUG84"/>
      <c r="BUH84"/>
      <c r="BUI84"/>
      <c r="BUJ84"/>
      <c r="BUK84"/>
      <c r="BUL84"/>
      <c r="BUM84"/>
      <c r="BUN84"/>
      <c r="BUO84"/>
      <c r="BUP84"/>
      <c r="BUQ84"/>
      <c r="BUR84"/>
      <c r="BUS84"/>
      <c r="BUT84"/>
      <c r="BUU84"/>
      <c r="BUV84"/>
      <c r="BUW84"/>
      <c r="BUX84"/>
      <c r="BUY84"/>
      <c r="BUZ84"/>
      <c r="BVA84"/>
      <c r="BVB84"/>
      <c r="BVC84"/>
      <c r="BVD84"/>
      <c r="BVE84"/>
      <c r="BVF84"/>
      <c r="BVG84"/>
      <c r="BVH84"/>
      <c r="BVI84"/>
      <c r="BVJ84"/>
      <c r="BVK84"/>
      <c r="BVL84"/>
      <c r="BVM84"/>
      <c r="BVN84"/>
      <c r="BVO84"/>
      <c r="BVP84"/>
      <c r="BVQ84"/>
      <c r="BVR84"/>
      <c r="BVS84"/>
      <c r="BVT84"/>
      <c r="BVU84"/>
      <c r="BVV84"/>
      <c r="BVW84"/>
      <c r="BVX84"/>
      <c r="BVY84"/>
      <c r="BVZ84"/>
      <c r="BWA84"/>
      <c r="BWB84"/>
      <c r="BWC84"/>
      <c r="BWD84"/>
      <c r="BWE84"/>
      <c r="BWF84"/>
      <c r="BWG84"/>
      <c r="BWH84"/>
      <c r="BWI84"/>
      <c r="BWJ84"/>
      <c r="BWK84"/>
      <c r="BWL84"/>
      <c r="BWM84"/>
      <c r="BWN84"/>
      <c r="BWO84"/>
      <c r="BWP84"/>
      <c r="BWQ84"/>
      <c r="BWR84"/>
      <c r="BWS84"/>
      <c r="BWT84"/>
      <c r="BWU84"/>
      <c r="BWV84"/>
      <c r="BWW84"/>
      <c r="BWX84"/>
      <c r="BWY84"/>
      <c r="BWZ84"/>
      <c r="BXA84"/>
      <c r="BXB84"/>
      <c r="BXC84"/>
      <c r="BXD84"/>
      <c r="BXE84"/>
      <c r="BXF84"/>
      <c r="BXG84"/>
      <c r="BXH84"/>
      <c r="BXI84"/>
      <c r="BXJ84"/>
      <c r="BXK84"/>
      <c r="BXL84"/>
      <c r="BXM84"/>
      <c r="BXN84"/>
      <c r="BXO84"/>
      <c r="BXP84"/>
      <c r="BXQ84"/>
      <c r="BXR84"/>
      <c r="BXS84"/>
      <c r="BXT84"/>
      <c r="BXU84"/>
      <c r="BXV84"/>
      <c r="BXW84"/>
      <c r="BXX84"/>
      <c r="BXY84"/>
      <c r="BXZ84"/>
      <c r="BYA84"/>
      <c r="BYB84"/>
      <c r="BYC84"/>
      <c r="BYD84"/>
      <c r="BYE84"/>
      <c r="BYF84"/>
      <c r="BYG84"/>
      <c r="BYH84"/>
      <c r="BYI84"/>
      <c r="BYJ84"/>
      <c r="BYK84"/>
      <c r="BYL84"/>
      <c r="BYM84"/>
      <c r="BYN84"/>
      <c r="BYO84"/>
      <c r="BYP84"/>
      <c r="BYQ84"/>
      <c r="BYR84"/>
      <c r="BYS84"/>
      <c r="BYT84"/>
      <c r="BYU84"/>
      <c r="BYV84"/>
      <c r="BYW84"/>
      <c r="BYX84"/>
      <c r="BYY84"/>
      <c r="BYZ84"/>
      <c r="BZA84"/>
      <c r="BZB84"/>
      <c r="BZC84"/>
      <c r="BZD84"/>
      <c r="BZE84"/>
      <c r="BZF84"/>
      <c r="BZG84"/>
      <c r="BZH84"/>
      <c r="BZI84"/>
      <c r="BZJ84"/>
      <c r="BZK84"/>
      <c r="BZL84"/>
      <c r="BZM84"/>
      <c r="BZN84"/>
      <c r="BZO84"/>
      <c r="BZP84"/>
      <c r="BZQ84"/>
      <c r="BZR84"/>
      <c r="BZS84"/>
      <c r="BZT84"/>
      <c r="BZU84"/>
      <c r="BZV84"/>
      <c r="BZW84"/>
      <c r="BZX84"/>
      <c r="BZY84"/>
      <c r="BZZ84"/>
      <c r="CAA84"/>
      <c r="CAB84"/>
      <c r="CAC84"/>
      <c r="CAD84"/>
      <c r="CAE84"/>
      <c r="CAF84"/>
      <c r="CAG84"/>
      <c r="CAH84"/>
      <c r="CAI84"/>
      <c r="CAJ84"/>
      <c r="CAK84"/>
      <c r="CAL84"/>
      <c r="CAM84"/>
      <c r="CAN84"/>
      <c r="CAO84"/>
      <c r="CAP84"/>
      <c r="CAQ84"/>
      <c r="CAR84"/>
      <c r="CAS84"/>
      <c r="CAT84"/>
      <c r="CAU84"/>
      <c r="CAV84"/>
      <c r="CAW84"/>
      <c r="CAX84"/>
      <c r="CAY84"/>
      <c r="CAZ84"/>
      <c r="CBA84"/>
      <c r="CBB84"/>
      <c r="CBC84"/>
      <c r="CBD84"/>
      <c r="CBE84"/>
      <c r="CBF84"/>
      <c r="CBG84"/>
      <c r="CBH84"/>
      <c r="CBI84"/>
      <c r="CBJ84"/>
      <c r="CBK84"/>
      <c r="CBL84"/>
      <c r="CBM84"/>
      <c r="CBN84"/>
      <c r="CBO84"/>
      <c r="CBP84"/>
      <c r="CBQ84"/>
      <c r="CBR84"/>
      <c r="CBS84"/>
      <c r="CBT84"/>
      <c r="CBU84"/>
      <c r="CBV84"/>
      <c r="CBW84"/>
      <c r="CBX84"/>
      <c r="CBY84"/>
      <c r="CBZ84"/>
      <c r="CCA84"/>
      <c r="CCB84"/>
      <c r="CCC84"/>
      <c r="CCD84"/>
      <c r="CCE84"/>
      <c r="CCF84"/>
      <c r="CCG84"/>
      <c r="CCH84"/>
      <c r="CCI84"/>
      <c r="CCJ84"/>
      <c r="CCK84"/>
      <c r="CCL84"/>
      <c r="CCM84"/>
      <c r="CCN84"/>
      <c r="CCO84"/>
      <c r="CCP84"/>
      <c r="CCQ84"/>
      <c r="CCR84"/>
      <c r="CCS84"/>
      <c r="CCT84"/>
      <c r="CCU84"/>
      <c r="CCV84"/>
      <c r="CCW84"/>
      <c r="CCX84"/>
      <c r="CCY84"/>
      <c r="CCZ84"/>
      <c r="CDA84"/>
      <c r="CDB84"/>
      <c r="CDC84"/>
      <c r="CDD84"/>
      <c r="CDE84"/>
      <c r="CDF84"/>
      <c r="CDG84"/>
      <c r="CDH84"/>
      <c r="CDI84"/>
      <c r="CDJ84"/>
      <c r="CDK84"/>
      <c r="CDL84"/>
      <c r="CDM84"/>
      <c r="CDN84"/>
      <c r="CDO84"/>
      <c r="CDP84"/>
      <c r="CDQ84"/>
      <c r="CDR84"/>
      <c r="CDS84"/>
      <c r="CDT84"/>
      <c r="CDU84"/>
      <c r="CDV84"/>
      <c r="CDW84"/>
      <c r="CDX84"/>
      <c r="CDY84"/>
      <c r="CDZ84"/>
      <c r="CEA84"/>
      <c r="CEB84"/>
      <c r="CEC84"/>
      <c r="CED84"/>
      <c r="CEE84"/>
      <c r="CEF84"/>
      <c r="CEG84"/>
      <c r="CEH84"/>
      <c r="CEI84"/>
      <c r="CEJ84"/>
      <c r="CEK84"/>
      <c r="CEL84"/>
      <c r="CEM84"/>
      <c r="CEN84"/>
      <c r="CEO84"/>
      <c r="CEP84"/>
      <c r="CEQ84"/>
      <c r="CER84"/>
      <c r="CES84"/>
      <c r="CET84"/>
      <c r="CEU84"/>
      <c r="CEV84"/>
      <c r="CEW84"/>
      <c r="CEX84"/>
      <c r="CEY84"/>
      <c r="CEZ84"/>
      <c r="CFA84"/>
      <c r="CFB84"/>
      <c r="CFC84"/>
      <c r="CFD84"/>
      <c r="CFE84"/>
      <c r="CFF84"/>
      <c r="CFG84"/>
      <c r="CFH84"/>
      <c r="CFI84"/>
      <c r="CFJ84"/>
      <c r="CFK84"/>
      <c r="CFL84"/>
      <c r="CFM84"/>
      <c r="CFN84"/>
      <c r="CFO84"/>
      <c r="CFP84"/>
      <c r="CFQ84"/>
      <c r="CFR84"/>
      <c r="CFS84"/>
      <c r="CFT84"/>
      <c r="CFU84"/>
      <c r="CFV84"/>
      <c r="CFW84"/>
      <c r="CFX84"/>
      <c r="CFY84"/>
      <c r="CFZ84"/>
      <c r="CGA84"/>
      <c r="CGB84"/>
      <c r="CGC84"/>
      <c r="CGD84"/>
      <c r="CGE84"/>
      <c r="CGF84"/>
      <c r="CGG84"/>
      <c r="CGH84"/>
      <c r="CGI84"/>
      <c r="CGJ84"/>
      <c r="CGK84"/>
      <c r="CGL84"/>
      <c r="CGM84"/>
      <c r="CGN84"/>
      <c r="CGO84"/>
      <c r="CGP84"/>
      <c r="CGQ84"/>
      <c r="CGR84"/>
      <c r="CGS84"/>
      <c r="CGT84"/>
      <c r="CGU84"/>
      <c r="CGV84"/>
      <c r="CGW84"/>
      <c r="CGX84"/>
      <c r="CGY84"/>
      <c r="CGZ84"/>
      <c r="CHA84"/>
      <c r="CHB84"/>
      <c r="CHC84"/>
      <c r="CHD84"/>
      <c r="CHE84"/>
      <c r="CHF84"/>
      <c r="CHG84"/>
      <c r="CHH84"/>
      <c r="CHI84"/>
      <c r="CHJ84"/>
      <c r="CHK84"/>
      <c r="CHL84"/>
      <c r="CHM84"/>
      <c r="CHN84"/>
      <c r="CHO84"/>
      <c r="CHP84"/>
      <c r="CHQ84"/>
      <c r="CHR84"/>
      <c r="CHS84"/>
      <c r="CHT84"/>
      <c r="CHU84"/>
      <c r="CHV84"/>
      <c r="CHW84"/>
      <c r="CHX84"/>
      <c r="CHY84"/>
      <c r="CHZ84"/>
      <c r="CIA84"/>
      <c r="CIB84"/>
      <c r="CIC84"/>
      <c r="CID84"/>
      <c r="CIE84"/>
      <c r="CIF84"/>
      <c r="CIG84"/>
      <c r="CIH84"/>
      <c r="CII84"/>
      <c r="CIJ84"/>
      <c r="CIK84"/>
      <c r="CIL84"/>
      <c r="CIM84"/>
      <c r="CIN84"/>
      <c r="CIO84"/>
      <c r="CIP84"/>
      <c r="CIQ84"/>
      <c r="CIR84"/>
      <c r="CIS84"/>
      <c r="CIT84"/>
      <c r="CIU84"/>
      <c r="CIV84"/>
      <c r="CIW84"/>
      <c r="CIX84"/>
      <c r="CIY84"/>
      <c r="CIZ84"/>
      <c r="CJA84"/>
      <c r="CJB84"/>
      <c r="CJC84"/>
      <c r="CJD84"/>
      <c r="CJE84"/>
      <c r="CJF84"/>
      <c r="CJG84"/>
      <c r="CJH84"/>
      <c r="CJI84"/>
      <c r="CJJ84"/>
      <c r="CJK84"/>
      <c r="CJL84"/>
      <c r="CJM84"/>
      <c r="CJN84"/>
      <c r="CJO84"/>
      <c r="CJP84"/>
      <c r="CJQ84"/>
      <c r="CJR84"/>
      <c r="CJS84"/>
      <c r="CJT84"/>
      <c r="CJU84"/>
      <c r="CJV84"/>
      <c r="CJW84"/>
      <c r="CJX84"/>
      <c r="CJY84"/>
      <c r="CJZ84"/>
      <c r="CKA84"/>
      <c r="CKB84"/>
      <c r="CKC84"/>
      <c r="CKD84"/>
      <c r="CKE84"/>
      <c r="CKF84"/>
      <c r="CKG84"/>
      <c r="CKH84"/>
      <c r="CKI84"/>
      <c r="CKJ84"/>
      <c r="CKK84"/>
      <c r="CKL84"/>
      <c r="CKM84"/>
      <c r="CKN84"/>
      <c r="CKO84"/>
      <c r="CKP84"/>
      <c r="CKQ84"/>
      <c r="CKR84"/>
      <c r="CKS84"/>
      <c r="CKT84"/>
      <c r="CKU84"/>
      <c r="CKV84"/>
      <c r="CKW84"/>
      <c r="CKX84"/>
      <c r="CKY84"/>
      <c r="CKZ84"/>
      <c r="CLA84"/>
      <c r="CLB84"/>
      <c r="CLC84"/>
      <c r="CLD84"/>
      <c r="CLE84"/>
      <c r="CLF84"/>
      <c r="CLG84"/>
      <c r="CLH84"/>
      <c r="CLI84"/>
      <c r="CLJ84"/>
      <c r="CLK84"/>
      <c r="CLL84"/>
      <c r="CLM84"/>
      <c r="CLN84"/>
      <c r="CLO84"/>
      <c r="CLP84"/>
      <c r="CLQ84"/>
      <c r="CLR84"/>
      <c r="CLS84"/>
      <c r="CLT84"/>
      <c r="CLU84"/>
      <c r="CLV84"/>
      <c r="CLW84"/>
      <c r="CLX84"/>
      <c r="CLY84"/>
      <c r="CLZ84"/>
      <c r="CMA84"/>
      <c r="CMB84"/>
      <c r="CMC84"/>
      <c r="CMD84"/>
      <c r="CME84"/>
      <c r="CMF84"/>
      <c r="CMG84"/>
      <c r="CMH84"/>
      <c r="CMI84"/>
      <c r="CMJ84"/>
      <c r="CMK84"/>
      <c r="CML84"/>
      <c r="CMM84"/>
      <c r="CMN84"/>
      <c r="CMO84"/>
      <c r="CMP84"/>
      <c r="CMQ84"/>
      <c r="CMR84"/>
      <c r="CMS84"/>
      <c r="CMT84"/>
      <c r="CMU84"/>
      <c r="CMV84"/>
      <c r="CMW84"/>
      <c r="CMX84"/>
      <c r="CMY84"/>
      <c r="CMZ84"/>
      <c r="CNA84"/>
      <c r="CNB84"/>
      <c r="CNC84"/>
      <c r="CND84"/>
      <c r="CNE84"/>
      <c r="CNF84"/>
      <c r="CNG84"/>
      <c r="CNH84"/>
      <c r="CNI84"/>
      <c r="CNJ84"/>
      <c r="CNK84"/>
      <c r="CNL84"/>
      <c r="CNM84"/>
      <c r="CNN84"/>
      <c r="CNO84"/>
      <c r="CNP84"/>
      <c r="CNQ84"/>
      <c r="CNR84"/>
      <c r="CNS84"/>
      <c r="CNT84"/>
      <c r="CNU84"/>
      <c r="CNV84"/>
      <c r="CNW84"/>
      <c r="CNX84"/>
      <c r="CNY84"/>
      <c r="CNZ84"/>
      <c r="COA84"/>
      <c r="COB84"/>
      <c r="COC84"/>
      <c r="COD84"/>
      <c r="COE84"/>
      <c r="COF84"/>
      <c r="COG84"/>
      <c r="COH84"/>
      <c r="COI84"/>
      <c r="COJ84"/>
      <c r="COK84"/>
      <c r="COL84"/>
      <c r="COM84"/>
      <c r="CON84"/>
      <c r="COO84"/>
      <c r="COP84"/>
      <c r="COQ84"/>
      <c r="COR84"/>
      <c r="COS84"/>
      <c r="COT84"/>
      <c r="COU84"/>
      <c r="COV84"/>
      <c r="COW84"/>
      <c r="COX84"/>
      <c r="COY84"/>
      <c r="COZ84"/>
      <c r="CPA84"/>
      <c r="CPB84"/>
      <c r="CPC84"/>
      <c r="CPD84"/>
      <c r="CPE84"/>
      <c r="CPF84"/>
      <c r="CPG84"/>
      <c r="CPH84"/>
      <c r="CPI84"/>
      <c r="CPJ84"/>
      <c r="CPK84"/>
      <c r="CPL84"/>
      <c r="CPM84"/>
      <c r="CPN84"/>
      <c r="CPO84"/>
      <c r="CPP84"/>
      <c r="CPQ84"/>
      <c r="CPR84"/>
      <c r="CPS84"/>
      <c r="CPT84"/>
      <c r="CPU84"/>
      <c r="CPV84"/>
      <c r="CPW84"/>
      <c r="CPX84"/>
      <c r="CPY84"/>
      <c r="CPZ84"/>
      <c r="CQA84"/>
      <c r="CQB84"/>
      <c r="CQC84"/>
      <c r="CQD84"/>
      <c r="CQE84"/>
      <c r="CQF84"/>
      <c r="CQG84"/>
      <c r="CQH84"/>
      <c r="CQI84"/>
      <c r="CQJ84"/>
      <c r="CQK84"/>
      <c r="CQL84"/>
      <c r="CQM84"/>
      <c r="CQN84"/>
      <c r="CQO84"/>
      <c r="CQP84"/>
      <c r="CQQ84"/>
      <c r="CQR84"/>
      <c r="CQS84"/>
      <c r="CQT84"/>
      <c r="CQU84"/>
      <c r="CQV84"/>
      <c r="CQW84"/>
      <c r="CQX84"/>
      <c r="CQY84"/>
      <c r="CQZ84"/>
      <c r="CRA84"/>
      <c r="CRB84"/>
      <c r="CRC84"/>
      <c r="CRD84"/>
      <c r="CRE84"/>
      <c r="CRF84"/>
      <c r="CRG84"/>
      <c r="CRH84"/>
      <c r="CRI84"/>
      <c r="CRJ84"/>
      <c r="CRK84"/>
      <c r="CRL84"/>
      <c r="CRM84"/>
      <c r="CRN84"/>
      <c r="CRO84"/>
      <c r="CRP84"/>
      <c r="CRQ84"/>
      <c r="CRR84"/>
      <c r="CRS84"/>
      <c r="CRT84"/>
      <c r="CRU84"/>
      <c r="CRV84"/>
      <c r="CRW84"/>
      <c r="CRX84"/>
      <c r="CRY84"/>
      <c r="CRZ84"/>
      <c r="CSA84"/>
      <c r="CSB84"/>
      <c r="CSC84"/>
      <c r="CSD84"/>
      <c r="CSE84"/>
      <c r="CSF84"/>
      <c r="CSG84"/>
      <c r="CSH84"/>
      <c r="CSI84"/>
      <c r="CSJ84"/>
      <c r="CSK84"/>
      <c r="CSL84"/>
      <c r="CSM84"/>
      <c r="CSN84"/>
      <c r="CSO84"/>
      <c r="CSP84"/>
      <c r="CSQ84"/>
      <c r="CSR84"/>
      <c r="CSS84"/>
      <c r="CST84"/>
      <c r="CSU84"/>
      <c r="CSV84"/>
      <c r="CSW84"/>
      <c r="CSX84"/>
      <c r="CSY84"/>
      <c r="CSZ84"/>
      <c r="CTA84"/>
      <c r="CTB84"/>
      <c r="CTC84"/>
      <c r="CTD84"/>
      <c r="CTE84"/>
      <c r="CTF84"/>
      <c r="CTG84"/>
      <c r="CTH84"/>
      <c r="CTI84"/>
      <c r="CTJ84"/>
      <c r="CTK84"/>
      <c r="CTL84"/>
      <c r="CTM84"/>
      <c r="CTN84"/>
      <c r="CTO84"/>
      <c r="CTP84"/>
      <c r="CTQ84"/>
      <c r="CTR84"/>
      <c r="CTS84"/>
      <c r="CTT84"/>
      <c r="CTU84"/>
      <c r="CTV84"/>
      <c r="CTW84"/>
      <c r="CTX84"/>
      <c r="CTY84"/>
      <c r="CTZ84"/>
      <c r="CUA84"/>
      <c r="CUB84"/>
      <c r="CUC84"/>
      <c r="CUD84"/>
      <c r="CUE84"/>
      <c r="CUF84"/>
      <c r="CUG84"/>
      <c r="CUH84"/>
      <c r="CUI84"/>
      <c r="CUJ84"/>
      <c r="CUK84"/>
      <c r="CUL84"/>
      <c r="CUM84"/>
      <c r="CUN84"/>
      <c r="CUO84"/>
      <c r="CUP84"/>
      <c r="CUQ84"/>
      <c r="CUR84"/>
      <c r="CUS84"/>
      <c r="CUT84"/>
      <c r="CUU84"/>
      <c r="CUV84"/>
      <c r="CUW84"/>
      <c r="CUX84"/>
      <c r="CUY84"/>
      <c r="CUZ84"/>
      <c r="CVA84"/>
      <c r="CVB84"/>
      <c r="CVC84"/>
      <c r="CVD84"/>
      <c r="CVE84"/>
      <c r="CVF84"/>
      <c r="CVG84"/>
      <c r="CVH84"/>
      <c r="CVI84"/>
      <c r="CVJ84"/>
      <c r="CVK84"/>
      <c r="CVL84"/>
      <c r="CVM84"/>
      <c r="CVN84"/>
      <c r="CVO84"/>
      <c r="CVP84"/>
      <c r="CVQ84"/>
      <c r="CVR84"/>
      <c r="CVS84"/>
      <c r="CVT84"/>
      <c r="CVU84"/>
      <c r="CVV84"/>
      <c r="CVW84"/>
      <c r="CVX84"/>
      <c r="CVY84"/>
      <c r="CVZ84"/>
      <c r="CWA84"/>
      <c r="CWB84"/>
      <c r="CWC84"/>
      <c r="CWD84"/>
      <c r="CWE84"/>
      <c r="CWF84"/>
      <c r="CWG84"/>
      <c r="CWH84"/>
      <c r="CWI84"/>
      <c r="CWJ84"/>
      <c r="CWK84"/>
      <c r="CWL84"/>
      <c r="CWM84"/>
      <c r="CWN84"/>
      <c r="CWO84"/>
      <c r="CWP84"/>
      <c r="CWQ84"/>
      <c r="CWR84"/>
      <c r="CWS84"/>
      <c r="CWT84"/>
      <c r="CWU84"/>
      <c r="CWV84"/>
      <c r="CWW84"/>
      <c r="CWX84"/>
      <c r="CWY84"/>
      <c r="CWZ84"/>
      <c r="CXA84"/>
      <c r="CXB84"/>
      <c r="CXC84"/>
      <c r="CXD84"/>
      <c r="CXE84"/>
      <c r="CXF84"/>
      <c r="CXG84"/>
      <c r="CXH84"/>
      <c r="CXI84"/>
      <c r="CXJ84"/>
      <c r="CXK84"/>
      <c r="CXL84"/>
      <c r="CXM84"/>
      <c r="CXN84"/>
      <c r="CXO84"/>
      <c r="CXP84"/>
      <c r="CXQ84"/>
      <c r="CXR84"/>
      <c r="CXS84"/>
      <c r="CXT84"/>
      <c r="CXU84"/>
      <c r="CXV84"/>
      <c r="CXW84"/>
      <c r="CXX84"/>
      <c r="CXY84"/>
      <c r="CXZ84"/>
      <c r="CYA84"/>
      <c r="CYB84"/>
      <c r="CYC84"/>
      <c r="CYD84"/>
      <c r="CYE84"/>
      <c r="CYF84"/>
      <c r="CYG84"/>
      <c r="CYH84"/>
      <c r="CYI84"/>
      <c r="CYJ84"/>
      <c r="CYK84"/>
      <c r="CYL84"/>
      <c r="CYM84"/>
      <c r="CYN84"/>
      <c r="CYO84"/>
      <c r="CYP84"/>
      <c r="CYQ84"/>
      <c r="CYR84"/>
      <c r="CYS84"/>
      <c r="CYT84"/>
      <c r="CYU84"/>
      <c r="CYV84"/>
      <c r="CYW84"/>
      <c r="CYX84"/>
      <c r="CYY84"/>
      <c r="CYZ84"/>
      <c r="CZA84"/>
      <c r="CZB84"/>
      <c r="CZC84"/>
      <c r="CZD84"/>
      <c r="CZE84"/>
      <c r="CZF84"/>
      <c r="CZG84"/>
      <c r="CZH84"/>
      <c r="CZI84"/>
      <c r="CZJ84"/>
      <c r="CZK84"/>
      <c r="CZL84"/>
      <c r="CZM84"/>
      <c r="CZN84"/>
      <c r="CZO84"/>
      <c r="CZP84"/>
      <c r="CZQ84"/>
      <c r="CZR84"/>
      <c r="CZS84"/>
      <c r="CZT84"/>
      <c r="CZU84"/>
      <c r="CZV84"/>
      <c r="CZW84"/>
      <c r="CZX84"/>
      <c r="CZY84"/>
      <c r="CZZ84"/>
      <c r="DAA84"/>
      <c r="DAB84"/>
      <c r="DAC84"/>
      <c r="DAD84"/>
      <c r="DAE84"/>
      <c r="DAF84"/>
      <c r="DAG84"/>
      <c r="DAH84"/>
      <c r="DAI84"/>
      <c r="DAJ84"/>
      <c r="DAK84"/>
      <c r="DAL84"/>
      <c r="DAM84"/>
      <c r="DAN84"/>
      <c r="DAO84"/>
      <c r="DAP84"/>
      <c r="DAQ84"/>
      <c r="DAR84"/>
      <c r="DAS84"/>
      <c r="DAT84"/>
      <c r="DAU84"/>
      <c r="DAV84"/>
      <c r="DAW84"/>
      <c r="DAX84"/>
      <c r="DAY84"/>
      <c r="DAZ84"/>
      <c r="DBA84"/>
      <c r="DBB84"/>
      <c r="DBC84"/>
      <c r="DBD84"/>
      <c r="DBE84"/>
      <c r="DBF84"/>
      <c r="DBG84"/>
      <c r="DBH84"/>
      <c r="DBI84"/>
      <c r="DBJ84"/>
      <c r="DBK84"/>
      <c r="DBL84"/>
      <c r="DBM84"/>
      <c r="DBN84"/>
      <c r="DBO84"/>
      <c r="DBP84"/>
      <c r="DBQ84"/>
      <c r="DBR84"/>
      <c r="DBS84"/>
      <c r="DBT84"/>
      <c r="DBU84"/>
      <c r="DBV84"/>
      <c r="DBW84"/>
      <c r="DBX84"/>
      <c r="DBY84"/>
      <c r="DBZ84"/>
      <c r="DCA84"/>
      <c r="DCB84"/>
      <c r="DCC84"/>
      <c r="DCD84"/>
      <c r="DCE84"/>
      <c r="DCF84"/>
      <c r="DCG84"/>
      <c r="DCH84"/>
      <c r="DCI84"/>
      <c r="DCJ84"/>
      <c r="DCK84"/>
      <c r="DCL84"/>
      <c r="DCM84"/>
      <c r="DCN84"/>
      <c r="DCO84"/>
      <c r="DCP84"/>
      <c r="DCQ84"/>
      <c r="DCR84"/>
      <c r="DCS84"/>
      <c r="DCT84"/>
      <c r="DCU84"/>
      <c r="DCV84"/>
      <c r="DCW84"/>
      <c r="DCX84"/>
      <c r="DCY84"/>
      <c r="DCZ84"/>
      <c r="DDA84"/>
      <c r="DDB84"/>
      <c r="DDC84"/>
      <c r="DDD84"/>
      <c r="DDE84"/>
      <c r="DDF84"/>
      <c r="DDG84"/>
      <c r="DDH84"/>
      <c r="DDI84"/>
      <c r="DDJ84"/>
      <c r="DDK84"/>
      <c r="DDL84"/>
      <c r="DDM84"/>
      <c r="DDN84"/>
      <c r="DDO84"/>
      <c r="DDP84"/>
      <c r="DDQ84"/>
      <c r="DDR84"/>
      <c r="DDS84"/>
      <c r="DDT84"/>
      <c r="DDU84"/>
      <c r="DDV84"/>
      <c r="DDW84"/>
      <c r="DDX84"/>
      <c r="DDY84"/>
      <c r="DDZ84"/>
      <c r="DEA84"/>
      <c r="DEB84"/>
      <c r="DEC84"/>
      <c r="DED84"/>
      <c r="DEE84"/>
      <c r="DEF84"/>
      <c r="DEG84"/>
      <c r="DEH84"/>
      <c r="DEI84"/>
      <c r="DEJ84"/>
      <c r="DEK84"/>
      <c r="DEL84"/>
      <c r="DEM84"/>
      <c r="DEN84"/>
      <c r="DEO84"/>
      <c r="DEP84"/>
      <c r="DEQ84"/>
      <c r="DER84"/>
      <c r="DES84"/>
      <c r="DET84"/>
      <c r="DEU84"/>
      <c r="DEV84"/>
      <c r="DEW84"/>
      <c r="DEX84"/>
      <c r="DEY84"/>
      <c r="DEZ84"/>
      <c r="DFA84"/>
      <c r="DFB84"/>
      <c r="DFC84"/>
      <c r="DFD84"/>
      <c r="DFE84"/>
      <c r="DFF84"/>
      <c r="DFG84"/>
      <c r="DFH84"/>
      <c r="DFI84"/>
      <c r="DFJ84"/>
      <c r="DFK84"/>
      <c r="DFL84"/>
      <c r="DFM84"/>
      <c r="DFN84"/>
      <c r="DFO84"/>
      <c r="DFP84"/>
      <c r="DFQ84"/>
      <c r="DFR84"/>
      <c r="DFS84"/>
      <c r="DFT84"/>
      <c r="DFU84"/>
      <c r="DFV84"/>
      <c r="DFW84"/>
      <c r="DFX84"/>
      <c r="DFY84"/>
      <c r="DFZ84"/>
      <c r="DGA84"/>
      <c r="DGB84"/>
      <c r="DGC84"/>
      <c r="DGD84"/>
      <c r="DGE84"/>
      <c r="DGF84"/>
      <c r="DGG84"/>
      <c r="DGH84"/>
      <c r="DGI84"/>
      <c r="DGJ84"/>
      <c r="DGK84"/>
      <c r="DGL84"/>
      <c r="DGM84"/>
      <c r="DGN84"/>
      <c r="DGO84"/>
      <c r="DGP84"/>
      <c r="DGQ84"/>
      <c r="DGR84"/>
      <c r="DGS84"/>
      <c r="DGT84"/>
      <c r="DGU84"/>
      <c r="DGV84"/>
      <c r="DGW84"/>
      <c r="DGX84"/>
      <c r="DGY84"/>
      <c r="DGZ84"/>
      <c r="DHA84"/>
      <c r="DHB84"/>
      <c r="DHC84"/>
      <c r="DHD84"/>
      <c r="DHE84"/>
      <c r="DHF84"/>
      <c r="DHG84"/>
      <c r="DHH84"/>
      <c r="DHI84"/>
      <c r="DHJ84"/>
      <c r="DHK84"/>
      <c r="DHL84"/>
      <c r="DHM84"/>
      <c r="DHN84"/>
      <c r="DHO84"/>
      <c r="DHP84"/>
      <c r="DHQ84"/>
      <c r="DHR84"/>
      <c r="DHS84"/>
      <c r="DHT84"/>
      <c r="DHU84"/>
      <c r="DHV84"/>
      <c r="DHW84"/>
      <c r="DHX84"/>
      <c r="DHY84"/>
      <c r="DHZ84"/>
      <c r="DIA84"/>
      <c r="DIB84"/>
      <c r="DIC84"/>
      <c r="DID84"/>
      <c r="DIE84"/>
      <c r="DIF84"/>
      <c r="DIG84"/>
      <c r="DIH84"/>
      <c r="DII84"/>
      <c r="DIJ84"/>
      <c r="DIK84"/>
      <c r="DIL84"/>
      <c r="DIM84"/>
      <c r="DIN84"/>
      <c r="DIO84"/>
      <c r="DIP84"/>
      <c r="DIQ84"/>
      <c r="DIR84"/>
      <c r="DIS84"/>
      <c r="DIT84"/>
      <c r="DIU84"/>
      <c r="DIV84"/>
      <c r="DIW84"/>
      <c r="DIX84"/>
      <c r="DIY84"/>
      <c r="DIZ84"/>
      <c r="DJA84"/>
      <c r="DJB84"/>
      <c r="DJC84"/>
      <c r="DJD84"/>
      <c r="DJE84"/>
      <c r="DJF84"/>
      <c r="DJG84"/>
      <c r="DJH84"/>
      <c r="DJI84"/>
      <c r="DJJ84"/>
      <c r="DJK84"/>
      <c r="DJL84"/>
      <c r="DJM84"/>
      <c r="DJN84"/>
      <c r="DJO84"/>
      <c r="DJP84"/>
      <c r="DJQ84"/>
      <c r="DJR84"/>
      <c r="DJS84"/>
      <c r="DJT84"/>
      <c r="DJU84"/>
      <c r="DJV84"/>
      <c r="DJW84"/>
      <c r="DJX84"/>
      <c r="DJY84"/>
      <c r="DJZ84"/>
      <c r="DKA84"/>
      <c r="DKB84"/>
      <c r="DKC84"/>
      <c r="DKD84"/>
      <c r="DKE84"/>
      <c r="DKF84"/>
      <c r="DKG84"/>
      <c r="DKH84"/>
      <c r="DKI84"/>
      <c r="DKJ84"/>
      <c r="DKK84"/>
      <c r="DKL84"/>
      <c r="DKM84"/>
      <c r="DKN84"/>
      <c r="DKO84"/>
      <c r="DKP84"/>
      <c r="DKQ84"/>
      <c r="DKR84"/>
      <c r="DKS84"/>
      <c r="DKT84"/>
      <c r="DKU84"/>
      <c r="DKV84"/>
      <c r="DKW84"/>
      <c r="DKX84"/>
      <c r="DKY84"/>
      <c r="DKZ84"/>
      <c r="DLA84"/>
      <c r="DLB84"/>
      <c r="DLC84"/>
      <c r="DLD84"/>
      <c r="DLE84"/>
      <c r="DLF84"/>
      <c r="DLG84"/>
      <c r="DLH84"/>
      <c r="DLI84"/>
      <c r="DLJ84"/>
      <c r="DLK84"/>
      <c r="DLL84"/>
      <c r="DLM84"/>
      <c r="DLN84"/>
      <c r="DLO84"/>
      <c r="DLP84"/>
      <c r="DLQ84"/>
      <c r="DLR84"/>
      <c r="DLS84"/>
      <c r="DLT84"/>
      <c r="DLU84"/>
      <c r="DLV84"/>
      <c r="DLW84"/>
      <c r="DLX84"/>
      <c r="DLY84"/>
      <c r="DLZ84"/>
      <c r="DMA84"/>
      <c r="DMB84"/>
      <c r="DMC84"/>
      <c r="DMD84"/>
      <c r="DME84"/>
      <c r="DMF84"/>
      <c r="DMG84"/>
      <c r="DMH84"/>
      <c r="DMI84"/>
      <c r="DMJ84"/>
      <c r="DMK84"/>
      <c r="DML84"/>
      <c r="DMM84"/>
      <c r="DMN84"/>
      <c r="DMO84"/>
      <c r="DMP84"/>
      <c r="DMQ84"/>
      <c r="DMR84"/>
      <c r="DMS84"/>
      <c r="DMT84"/>
      <c r="DMU84"/>
      <c r="DMV84"/>
      <c r="DMW84"/>
      <c r="DMX84"/>
      <c r="DMY84"/>
      <c r="DMZ84"/>
      <c r="DNA84"/>
      <c r="DNB84"/>
      <c r="DNC84"/>
      <c r="DND84"/>
      <c r="DNE84"/>
      <c r="DNF84"/>
      <c r="DNG84"/>
      <c r="DNH84"/>
      <c r="DNI84"/>
      <c r="DNJ84"/>
      <c r="DNK84"/>
      <c r="DNL84"/>
      <c r="DNM84"/>
      <c r="DNN84"/>
      <c r="DNO84"/>
      <c r="DNP84"/>
      <c r="DNQ84"/>
      <c r="DNR84"/>
      <c r="DNS84"/>
      <c r="DNT84"/>
      <c r="DNU84"/>
      <c r="DNV84"/>
      <c r="DNW84"/>
      <c r="DNX84"/>
      <c r="DNY84"/>
      <c r="DNZ84"/>
      <c r="DOA84"/>
      <c r="DOB84"/>
      <c r="DOC84"/>
      <c r="DOD84"/>
      <c r="DOE84"/>
      <c r="DOF84"/>
      <c r="DOG84"/>
      <c r="DOH84"/>
      <c r="DOI84"/>
      <c r="DOJ84"/>
      <c r="DOK84"/>
      <c r="DOL84"/>
      <c r="DOM84"/>
      <c r="DON84"/>
      <c r="DOO84"/>
      <c r="DOP84"/>
      <c r="DOQ84"/>
      <c r="DOR84"/>
      <c r="DOS84"/>
      <c r="DOT84"/>
      <c r="DOU84"/>
      <c r="DOV84"/>
      <c r="DOW84"/>
      <c r="DOX84"/>
      <c r="DOY84"/>
      <c r="DOZ84"/>
      <c r="DPA84"/>
      <c r="DPB84"/>
      <c r="DPC84"/>
      <c r="DPD84"/>
      <c r="DPE84"/>
      <c r="DPF84"/>
      <c r="DPG84"/>
      <c r="DPH84"/>
      <c r="DPI84"/>
      <c r="DPJ84"/>
      <c r="DPK84"/>
      <c r="DPL84"/>
      <c r="DPM84"/>
      <c r="DPN84"/>
      <c r="DPO84"/>
      <c r="DPP84"/>
      <c r="DPQ84"/>
      <c r="DPR84"/>
      <c r="DPS84"/>
      <c r="DPT84"/>
      <c r="DPU84"/>
      <c r="DPV84"/>
      <c r="DPW84"/>
      <c r="DPX84"/>
      <c r="DPY84"/>
      <c r="DPZ84"/>
      <c r="DQA84"/>
      <c r="DQB84"/>
      <c r="DQC84"/>
      <c r="DQD84"/>
      <c r="DQE84"/>
      <c r="DQF84"/>
      <c r="DQG84"/>
      <c r="DQH84"/>
      <c r="DQI84"/>
      <c r="DQJ84"/>
      <c r="DQK84"/>
      <c r="DQL84"/>
      <c r="DQM84"/>
      <c r="DQN84"/>
      <c r="DQO84"/>
      <c r="DQP84"/>
      <c r="DQQ84"/>
      <c r="DQR84"/>
      <c r="DQS84"/>
      <c r="DQT84"/>
      <c r="DQU84"/>
      <c r="DQV84"/>
      <c r="DQW84"/>
      <c r="DQX84"/>
      <c r="DQY84"/>
      <c r="DQZ84"/>
      <c r="DRA84"/>
      <c r="DRB84"/>
      <c r="DRC84"/>
      <c r="DRD84"/>
      <c r="DRE84"/>
      <c r="DRF84"/>
      <c r="DRG84"/>
      <c r="DRH84"/>
      <c r="DRI84"/>
      <c r="DRJ84"/>
      <c r="DRK84"/>
      <c r="DRL84"/>
      <c r="DRM84"/>
      <c r="DRN84"/>
      <c r="DRO84"/>
      <c r="DRP84"/>
      <c r="DRQ84"/>
      <c r="DRR84"/>
      <c r="DRS84"/>
      <c r="DRT84"/>
      <c r="DRU84"/>
      <c r="DRV84"/>
      <c r="DRW84"/>
      <c r="DRX84"/>
      <c r="DRY84"/>
      <c r="DRZ84"/>
      <c r="DSA84"/>
      <c r="DSB84"/>
      <c r="DSC84"/>
      <c r="DSD84"/>
      <c r="DSE84"/>
      <c r="DSF84"/>
      <c r="DSG84"/>
      <c r="DSH84"/>
      <c r="DSI84"/>
      <c r="DSJ84"/>
      <c r="DSK84"/>
      <c r="DSL84"/>
      <c r="DSM84"/>
      <c r="DSN84"/>
      <c r="DSO84"/>
      <c r="DSP84"/>
      <c r="DSQ84"/>
      <c r="DSR84"/>
      <c r="DSS84"/>
      <c r="DST84"/>
      <c r="DSU84"/>
      <c r="DSV84"/>
      <c r="DSW84"/>
      <c r="DSX84"/>
      <c r="DSY84"/>
      <c r="DSZ84"/>
      <c r="DTA84"/>
      <c r="DTB84"/>
      <c r="DTC84"/>
      <c r="DTD84"/>
      <c r="DTE84"/>
      <c r="DTF84"/>
      <c r="DTG84"/>
      <c r="DTH84"/>
      <c r="DTI84"/>
      <c r="DTJ84"/>
      <c r="DTK84"/>
      <c r="DTL84"/>
      <c r="DTM84"/>
      <c r="DTN84"/>
      <c r="DTO84"/>
      <c r="DTP84"/>
      <c r="DTQ84"/>
      <c r="DTR84"/>
      <c r="DTS84"/>
      <c r="DTT84"/>
      <c r="DTU84"/>
      <c r="DTV84"/>
      <c r="DTW84"/>
      <c r="DTX84"/>
      <c r="DTY84"/>
      <c r="DTZ84"/>
      <c r="DUA84"/>
      <c r="DUB84"/>
      <c r="DUC84"/>
      <c r="DUD84"/>
      <c r="DUE84"/>
      <c r="DUF84"/>
      <c r="DUG84"/>
      <c r="DUH84"/>
      <c r="DUI84"/>
      <c r="DUJ84"/>
      <c r="DUK84"/>
      <c r="DUL84"/>
      <c r="DUM84"/>
      <c r="DUN84"/>
      <c r="DUO84"/>
      <c r="DUP84"/>
      <c r="DUQ84"/>
      <c r="DUR84"/>
      <c r="DUS84"/>
      <c r="DUT84"/>
      <c r="DUU84"/>
      <c r="DUV84"/>
      <c r="DUW84"/>
      <c r="DUX84"/>
      <c r="DUY84"/>
      <c r="DUZ84"/>
      <c r="DVA84"/>
      <c r="DVB84"/>
      <c r="DVC84"/>
      <c r="DVD84"/>
      <c r="DVE84"/>
      <c r="DVF84"/>
      <c r="DVG84"/>
      <c r="DVH84"/>
      <c r="DVI84"/>
      <c r="DVJ84"/>
      <c r="DVK84"/>
      <c r="DVL84"/>
      <c r="DVM84"/>
      <c r="DVN84"/>
      <c r="DVO84"/>
      <c r="DVP84"/>
      <c r="DVQ84"/>
      <c r="DVR84"/>
      <c r="DVS84"/>
      <c r="DVT84"/>
      <c r="DVU84"/>
      <c r="DVV84"/>
      <c r="DVW84"/>
      <c r="DVX84"/>
      <c r="DVY84"/>
      <c r="DVZ84"/>
      <c r="DWA84"/>
      <c r="DWB84"/>
      <c r="DWC84"/>
      <c r="DWD84"/>
      <c r="DWE84"/>
      <c r="DWF84"/>
      <c r="DWG84"/>
      <c r="DWH84"/>
      <c r="DWI84"/>
      <c r="DWJ84"/>
      <c r="DWK84"/>
      <c r="DWL84"/>
      <c r="DWM84"/>
      <c r="DWN84"/>
      <c r="DWO84"/>
      <c r="DWP84"/>
      <c r="DWQ84"/>
      <c r="DWR84"/>
      <c r="DWS84"/>
      <c r="DWT84"/>
      <c r="DWU84"/>
      <c r="DWV84"/>
      <c r="DWW84"/>
      <c r="DWX84"/>
      <c r="DWY84"/>
      <c r="DWZ84"/>
      <c r="DXA84"/>
      <c r="DXB84"/>
      <c r="DXC84"/>
      <c r="DXD84"/>
      <c r="DXE84"/>
      <c r="DXF84"/>
      <c r="DXG84"/>
      <c r="DXH84"/>
      <c r="DXI84"/>
      <c r="DXJ84"/>
      <c r="DXK84"/>
      <c r="DXL84"/>
      <c r="DXM84"/>
      <c r="DXN84"/>
      <c r="DXO84"/>
      <c r="DXP84"/>
      <c r="DXQ84"/>
      <c r="DXR84"/>
      <c r="DXS84"/>
      <c r="DXT84"/>
      <c r="DXU84"/>
      <c r="DXV84"/>
      <c r="DXW84"/>
      <c r="DXX84"/>
      <c r="DXY84"/>
      <c r="DXZ84"/>
      <c r="DYA84"/>
      <c r="DYB84"/>
      <c r="DYC84"/>
      <c r="DYD84"/>
      <c r="DYE84"/>
      <c r="DYF84"/>
      <c r="DYG84"/>
      <c r="DYH84"/>
      <c r="DYI84"/>
      <c r="DYJ84"/>
      <c r="DYK84"/>
      <c r="DYL84"/>
      <c r="DYM84"/>
      <c r="DYN84"/>
      <c r="DYO84"/>
      <c r="DYP84"/>
      <c r="DYQ84"/>
      <c r="DYR84"/>
      <c r="DYS84"/>
      <c r="DYT84"/>
      <c r="DYU84"/>
      <c r="DYV84"/>
      <c r="DYW84"/>
      <c r="DYX84"/>
      <c r="DYY84"/>
      <c r="DYZ84"/>
      <c r="DZA84"/>
      <c r="DZB84"/>
      <c r="DZC84"/>
      <c r="DZD84"/>
      <c r="DZE84"/>
      <c r="DZF84"/>
      <c r="DZG84"/>
      <c r="DZH84"/>
      <c r="DZI84"/>
      <c r="DZJ84"/>
      <c r="DZK84"/>
      <c r="DZL84"/>
      <c r="DZM84"/>
      <c r="DZN84"/>
      <c r="DZO84"/>
      <c r="DZP84"/>
      <c r="DZQ84"/>
      <c r="DZR84"/>
      <c r="DZS84"/>
      <c r="DZT84"/>
      <c r="DZU84"/>
      <c r="DZV84"/>
      <c r="DZW84"/>
      <c r="DZX84"/>
      <c r="DZY84"/>
      <c r="DZZ84"/>
      <c r="EAA84"/>
      <c r="EAB84"/>
      <c r="EAC84"/>
      <c r="EAD84"/>
      <c r="EAE84"/>
      <c r="EAF84"/>
      <c r="EAG84"/>
      <c r="EAH84"/>
      <c r="EAI84"/>
      <c r="EAJ84"/>
      <c r="EAK84"/>
      <c r="EAL84"/>
      <c r="EAM84"/>
      <c r="EAN84"/>
      <c r="EAO84"/>
      <c r="EAP84"/>
      <c r="EAQ84"/>
      <c r="EAR84"/>
      <c r="EAS84"/>
      <c r="EAT84"/>
      <c r="EAU84"/>
      <c r="EAV84"/>
      <c r="EAW84"/>
      <c r="EAX84"/>
      <c r="EAY84"/>
      <c r="EAZ84"/>
      <c r="EBA84"/>
      <c r="EBB84"/>
      <c r="EBC84"/>
      <c r="EBD84"/>
      <c r="EBE84"/>
      <c r="EBF84"/>
      <c r="EBG84"/>
      <c r="EBH84"/>
      <c r="EBI84"/>
      <c r="EBJ84"/>
      <c r="EBK84"/>
      <c r="EBL84"/>
      <c r="EBM84"/>
      <c r="EBN84"/>
      <c r="EBO84"/>
      <c r="EBP84"/>
      <c r="EBQ84"/>
      <c r="EBR84"/>
      <c r="EBS84"/>
      <c r="EBT84"/>
      <c r="EBU84"/>
      <c r="EBV84"/>
      <c r="EBW84"/>
      <c r="EBX84"/>
      <c r="EBY84"/>
      <c r="EBZ84"/>
      <c r="ECA84"/>
      <c r="ECB84"/>
      <c r="ECC84"/>
      <c r="ECD84"/>
      <c r="ECE84"/>
      <c r="ECF84"/>
      <c r="ECG84"/>
      <c r="ECH84"/>
      <c r="ECI84"/>
      <c r="ECJ84"/>
      <c r="ECK84"/>
      <c r="ECL84"/>
      <c r="ECM84"/>
      <c r="ECN84"/>
      <c r="ECO84"/>
      <c r="ECP84"/>
      <c r="ECQ84"/>
      <c r="ECR84"/>
      <c r="ECS84"/>
      <c r="ECT84"/>
      <c r="ECU84"/>
      <c r="ECV84"/>
      <c r="ECW84"/>
      <c r="ECX84"/>
      <c r="ECY84"/>
      <c r="ECZ84"/>
      <c r="EDA84"/>
      <c r="EDB84"/>
      <c r="EDC84"/>
      <c r="EDD84"/>
      <c r="EDE84"/>
      <c r="EDF84"/>
      <c r="EDG84"/>
      <c r="EDH84"/>
      <c r="EDI84"/>
      <c r="EDJ84"/>
      <c r="EDK84"/>
      <c r="EDL84"/>
      <c r="EDM84"/>
      <c r="EDN84"/>
      <c r="EDO84"/>
      <c r="EDP84"/>
      <c r="EDQ84"/>
      <c r="EDR84"/>
      <c r="EDS84"/>
      <c r="EDT84"/>
      <c r="EDU84"/>
      <c r="EDV84"/>
      <c r="EDW84"/>
      <c r="EDX84"/>
      <c r="EDY84"/>
      <c r="EDZ84"/>
      <c r="EEA84"/>
      <c r="EEB84"/>
      <c r="EEC84"/>
      <c r="EED84"/>
      <c r="EEE84"/>
      <c r="EEF84"/>
      <c r="EEG84"/>
      <c r="EEH84"/>
      <c r="EEI84"/>
      <c r="EEJ84"/>
      <c r="EEK84"/>
      <c r="EEL84"/>
      <c r="EEM84"/>
      <c r="EEN84"/>
      <c r="EEO84"/>
      <c r="EEP84"/>
      <c r="EEQ84"/>
      <c r="EER84"/>
      <c r="EES84"/>
      <c r="EET84"/>
      <c r="EEU84"/>
      <c r="EEV84"/>
      <c r="EEW84"/>
      <c r="EEX84"/>
      <c r="EEY84"/>
      <c r="EEZ84"/>
      <c r="EFA84"/>
      <c r="EFB84"/>
      <c r="EFC84"/>
      <c r="EFD84"/>
      <c r="EFE84"/>
      <c r="EFF84"/>
      <c r="EFG84"/>
      <c r="EFH84"/>
      <c r="EFI84"/>
      <c r="EFJ84"/>
      <c r="EFK84"/>
      <c r="EFL84"/>
      <c r="EFM84"/>
      <c r="EFN84"/>
      <c r="EFO84"/>
      <c r="EFP84"/>
      <c r="EFQ84"/>
      <c r="EFR84"/>
      <c r="EFS84"/>
      <c r="EFT84"/>
      <c r="EFU84"/>
      <c r="EFV84"/>
      <c r="EFW84"/>
      <c r="EFX84"/>
      <c r="EFY84"/>
      <c r="EFZ84"/>
      <c r="EGA84"/>
      <c r="EGB84"/>
      <c r="EGC84"/>
      <c r="EGD84"/>
      <c r="EGE84"/>
      <c r="EGF84"/>
      <c r="EGG84"/>
      <c r="EGH84"/>
      <c r="EGI84"/>
      <c r="EGJ84"/>
      <c r="EGK84"/>
      <c r="EGL84"/>
      <c r="EGM84"/>
      <c r="EGN84"/>
      <c r="EGO84"/>
      <c r="EGP84"/>
      <c r="EGQ84"/>
      <c r="EGR84"/>
      <c r="EGS84"/>
      <c r="EGT84"/>
      <c r="EGU84"/>
      <c r="EGV84"/>
      <c r="EGW84"/>
      <c r="EGX84"/>
      <c r="EGY84"/>
      <c r="EGZ84"/>
      <c r="EHA84"/>
      <c r="EHB84"/>
      <c r="EHC84"/>
      <c r="EHD84"/>
      <c r="EHE84"/>
      <c r="EHF84"/>
      <c r="EHG84"/>
      <c r="EHH84"/>
      <c r="EHI84"/>
      <c r="EHJ84"/>
      <c r="EHK84"/>
      <c r="EHL84"/>
      <c r="EHM84"/>
      <c r="EHN84"/>
      <c r="EHO84"/>
      <c r="EHP84"/>
      <c r="EHQ84"/>
      <c r="EHR84"/>
      <c r="EHS84"/>
      <c r="EHT84"/>
      <c r="EHU84"/>
      <c r="EHV84"/>
      <c r="EHW84"/>
      <c r="EHX84"/>
      <c r="EHY84"/>
      <c r="EHZ84"/>
      <c r="EIA84"/>
      <c r="EIB84"/>
      <c r="EIC84"/>
      <c r="EID84"/>
      <c r="EIE84"/>
      <c r="EIF84"/>
      <c r="EIG84"/>
      <c r="EIH84"/>
      <c r="EII84"/>
      <c r="EIJ84"/>
      <c r="EIK84"/>
      <c r="EIL84"/>
      <c r="EIM84"/>
      <c r="EIN84"/>
      <c r="EIO84"/>
      <c r="EIP84"/>
      <c r="EIQ84"/>
      <c r="EIR84"/>
      <c r="EIS84"/>
      <c r="EIT84"/>
      <c r="EIU84"/>
      <c r="EIV84"/>
      <c r="EIW84"/>
      <c r="EIX84"/>
      <c r="EIY84"/>
      <c r="EIZ84"/>
      <c r="EJA84"/>
      <c r="EJB84"/>
      <c r="EJC84"/>
      <c r="EJD84"/>
      <c r="EJE84"/>
      <c r="EJF84"/>
      <c r="EJG84"/>
      <c r="EJH84"/>
      <c r="EJI84"/>
      <c r="EJJ84"/>
      <c r="EJK84"/>
      <c r="EJL84"/>
      <c r="EJM84"/>
      <c r="EJN84"/>
      <c r="EJO84"/>
      <c r="EJP84"/>
      <c r="EJQ84"/>
      <c r="EJR84"/>
      <c r="EJS84"/>
      <c r="EJT84"/>
      <c r="EJU84"/>
      <c r="EJV84"/>
      <c r="EJW84"/>
      <c r="EJX84"/>
      <c r="EJY84"/>
      <c r="EJZ84"/>
      <c r="EKA84"/>
      <c r="EKB84"/>
      <c r="EKC84"/>
      <c r="EKD84"/>
      <c r="EKE84"/>
      <c r="EKF84"/>
      <c r="EKG84"/>
      <c r="EKH84"/>
      <c r="EKI84"/>
      <c r="EKJ84"/>
      <c r="EKK84"/>
      <c r="EKL84"/>
      <c r="EKM84"/>
      <c r="EKN84"/>
      <c r="EKO84"/>
      <c r="EKP84"/>
      <c r="EKQ84"/>
      <c r="EKR84"/>
      <c r="EKS84"/>
      <c r="EKT84"/>
      <c r="EKU84"/>
      <c r="EKV84"/>
      <c r="EKW84"/>
      <c r="EKX84"/>
      <c r="EKY84"/>
      <c r="EKZ84"/>
      <c r="ELA84"/>
      <c r="ELB84"/>
      <c r="ELC84"/>
      <c r="ELD84"/>
      <c r="ELE84"/>
      <c r="ELF84"/>
      <c r="ELG84"/>
      <c r="ELH84"/>
      <c r="ELI84"/>
      <c r="ELJ84"/>
      <c r="ELK84"/>
      <c r="ELL84"/>
      <c r="ELM84"/>
      <c r="ELN84"/>
      <c r="ELO84"/>
      <c r="ELP84"/>
      <c r="ELQ84"/>
      <c r="ELR84"/>
      <c r="ELS84"/>
      <c r="ELT84"/>
      <c r="ELU84"/>
      <c r="ELV84"/>
      <c r="ELW84"/>
      <c r="ELX84"/>
      <c r="ELY84"/>
      <c r="ELZ84"/>
      <c r="EMA84"/>
      <c r="EMB84"/>
      <c r="EMC84"/>
      <c r="EMD84"/>
      <c r="EME84"/>
      <c r="EMF84"/>
      <c r="EMG84"/>
      <c r="EMH84"/>
      <c r="EMI84"/>
      <c r="EMJ84"/>
      <c r="EMK84"/>
      <c r="EML84"/>
      <c r="EMM84"/>
      <c r="EMN84"/>
      <c r="EMO84"/>
      <c r="EMP84"/>
      <c r="EMQ84"/>
      <c r="EMR84"/>
      <c r="EMS84"/>
      <c r="EMT84"/>
      <c r="EMU84"/>
      <c r="EMV84"/>
      <c r="EMW84"/>
      <c r="EMX84"/>
      <c r="EMY84"/>
      <c r="EMZ84"/>
      <c r="ENA84"/>
      <c r="ENB84"/>
      <c r="ENC84"/>
      <c r="END84"/>
      <c r="ENE84"/>
      <c r="ENF84"/>
      <c r="ENG84"/>
      <c r="ENH84"/>
      <c r="ENI84"/>
      <c r="ENJ84"/>
      <c r="ENK84"/>
      <c r="ENL84"/>
      <c r="ENM84"/>
      <c r="ENN84"/>
      <c r="ENO84"/>
      <c r="ENP84"/>
      <c r="ENQ84"/>
      <c r="ENR84"/>
      <c r="ENS84"/>
      <c r="ENT84"/>
      <c r="ENU84"/>
      <c r="ENV84"/>
      <c r="ENW84"/>
      <c r="ENX84"/>
      <c r="ENY84"/>
      <c r="ENZ84"/>
      <c r="EOA84"/>
      <c r="EOB84"/>
      <c r="EOC84"/>
      <c r="EOD84"/>
      <c r="EOE84"/>
      <c r="EOF84"/>
      <c r="EOG84"/>
      <c r="EOH84"/>
      <c r="EOI84"/>
      <c r="EOJ84"/>
      <c r="EOK84"/>
      <c r="EOL84"/>
      <c r="EOM84"/>
      <c r="EON84"/>
      <c r="EOO84"/>
      <c r="EOP84"/>
      <c r="EOQ84"/>
      <c r="EOR84"/>
      <c r="EOS84"/>
      <c r="EOT84"/>
      <c r="EOU84"/>
      <c r="EOV84"/>
      <c r="EOW84"/>
      <c r="EOX84"/>
      <c r="EOY84"/>
      <c r="EOZ84"/>
      <c r="EPA84"/>
      <c r="EPB84"/>
      <c r="EPC84"/>
      <c r="EPD84"/>
      <c r="EPE84"/>
      <c r="EPF84"/>
      <c r="EPG84"/>
      <c r="EPH84"/>
      <c r="EPI84"/>
      <c r="EPJ84"/>
      <c r="EPK84"/>
      <c r="EPL84"/>
      <c r="EPM84"/>
      <c r="EPN84"/>
      <c r="EPO84"/>
      <c r="EPP84"/>
      <c r="EPQ84"/>
      <c r="EPR84"/>
      <c r="EPS84"/>
      <c r="EPT84"/>
      <c r="EPU84"/>
      <c r="EPV84"/>
      <c r="EPW84"/>
      <c r="EPX84"/>
      <c r="EPY84"/>
      <c r="EPZ84"/>
      <c r="EQA84"/>
      <c r="EQB84"/>
      <c r="EQC84"/>
      <c r="EQD84"/>
      <c r="EQE84"/>
      <c r="EQF84"/>
      <c r="EQG84"/>
      <c r="EQH84"/>
      <c r="EQI84"/>
      <c r="EQJ84"/>
      <c r="EQK84"/>
      <c r="EQL84"/>
      <c r="EQM84"/>
      <c r="EQN84"/>
      <c r="EQO84"/>
      <c r="EQP84"/>
      <c r="EQQ84"/>
      <c r="EQR84"/>
      <c r="EQS84"/>
      <c r="EQT84"/>
      <c r="EQU84"/>
      <c r="EQV84"/>
      <c r="EQW84"/>
      <c r="EQX84"/>
      <c r="EQY84"/>
      <c r="EQZ84"/>
      <c r="ERA84"/>
      <c r="ERB84"/>
      <c r="ERC84"/>
      <c r="ERD84"/>
      <c r="ERE84"/>
      <c r="ERF84"/>
      <c r="ERG84"/>
      <c r="ERH84"/>
      <c r="ERI84"/>
      <c r="ERJ84"/>
      <c r="ERK84"/>
      <c r="ERL84"/>
      <c r="ERM84"/>
      <c r="ERN84"/>
      <c r="ERO84"/>
      <c r="ERP84"/>
      <c r="ERQ84"/>
      <c r="ERR84"/>
      <c r="ERS84"/>
      <c r="ERT84"/>
      <c r="ERU84"/>
      <c r="ERV84"/>
      <c r="ERW84"/>
      <c r="ERX84"/>
      <c r="ERY84"/>
      <c r="ERZ84"/>
      <c r="ESA84"/>
      <c r="ESB84"/>
      <c r="ESC84"/>
      <c r="ESD84"/>
      <c r="ESE84"/>
      <c r="ESF84"/>
      <c r="ESG84"/>
      <c r="ESH84"/>
      <c r="ESI84"/>
      <c r="ESJ84"/>
      <c r="ESK84"/>
      <c r="ESL84"/>
      <c r="ESM84"/>
      <c r="ESN84"/>
      <c r="ESO84"/>
      <c r="ESP84"/>
      <c r="ESQ84"/>
      <c r="ESR84"/>
      <c r="ESS84"/>
      <c r="EST84"/>
      <c r="ESU84"/>
      <c r="ESV84"/>
      <c r="ESW84"/>
      <c r="ESX84"/>
      <c r="ESY84"/>
      <c r="ESZ84"/>
      <c r="ETA84"/>
      <c r="ETB84"/>
      <c r="ETC84"/>
      <c r="ETD84"/>
      <c r="ETE84"/>
      <c r="ETF84"/>
      <c r="ETG84"/>
      <c r="ETH84"/>
      <c r="ETI84"/>
      <c r="ETJ84"/>
      <c r="ETK84"/>
      <c r="ETL84"/>
      <c r="ETM84"/>
      <c r="ETN84"/>
      <c r="ETO84"/>
      <c r="ETP84"/>
      <c r="ETQ84"/>
      <c r="ETR84"/>
      <c r="ETS84"/>
      <c r="ETT84"/>
      <c r="ETU84"/>
      <c r="ETV84"/>
      <c r="ETW84"/>
      <c r="ETX84"/>
      <c r="ETY84"/>
      <c r="ETZ84"/>
      <c r="EUA84"/>
      <c r="EUB84"/>
      <c r="EUC84"/>
      <c r="EUD84"/>
      <c r="EUE84"/>
      <c r="EUF84"/>
      <c r="EUG84"/>
      <c r="EUH84"/>
      <c r="EUI84"/>
      <c r="EUJ84"/>
      <c r="EUK84"/>
      <c r="EUL84"/>
      <c r="EUM84"/>
      <c r="EUN84"/>
      <c r="EUO84"/>
      <c r="EUP84"/>
      <c r="EUQ84"/>
      <c r="EUR84"/>
      <c r="EUS84"/>
      <c r="EUT84"/>
      <c r="EUU84"/>
      <c r="EUV84"/>
      <c r="EUW84"/>
      <c r="EUX84"/>
      <c r="EUY84"/>
      <c r="EUZ84"/>
      <c r="EVA84"/>
      <c r="EVB84"/>
      <c r="EVC84"/>
      <c r="EVD84"/>
      <c r="EVE84"/>
      <c r="EVF84"/>
      <c r="EVG84"/>
      <c r="EVH84"/>
      <c r="EVI84"/>
      <c r="EVJ84"/>
      <c r="EVK84"/>
      <c r="EVL84"/>
      <c r="EVM84"/>
      <c r="EVN84"/>
      <c r="EVO84"/>
      <c r="EVP84"/>
      <c r="EVQ84"/>
      <c r="EVR84"/>
      <c r="EVS84"/>
      <c r="EVT84"/>
      <c r="EVU84"/>
      <c r="EVV84"/>
      <c r="EVW84"/>
      <c r="EVX84"/>
      <c r="EVY84"/>
      <c r="EVZ84"/>
      <c r="EWA84"/>
      <c r="EWB84"/>
      <c r="EWC84"/>
      <c r="EWD84"/>
      <c r="EWE84"/>
      <c r="EWF84"/>
      <c r="EWG84"/>
      <c r="EWH84"/>
      <c r="EWI84"/>
      <c r="EWJ84"/>
      <c r="EWK84"/>
      <c r="EWL84"/>
      <c r="EWM84"/>
      <c r="EWN84"/>
      <c r="EWO84"/>
      <c r="EWP84"/>
      <c r="EWQ84"/>
      <c r="EWR84"/>
      <c r="EWS84"/>
      <c r="EWT84"/>
      <c r="EWU84"/>
      <c r="EWV84"/>
      <c r="EWW84"/>
      <c r="EWX84"/>
      <c r="EWY84"/>
      <c r="EWZ84"/>
      <c r="EXA84"/>
      <c r="EXB84"/>
      <c r="EXC84"/>
      <c r="EXD84"/>
      <c r="EXE84"/>
      <c r="EXF84"/>
      <c r="EXG84"/>
      <c r="EXH84"/>
      <c r="EXI84"/>
      <c r="EXJ84"/>
      <c r="EXK84"/>
      <c r="EXL84"/>
      <c r="EXM84"/>
      <c r="EXN84"/>
      <c r="EXO84"/>
      <c r="EXP84"/>
      <c r="EXQ84"/>
      <c r="EXR84"/>
      <c r="EXS84"/>
      <c r="EXT84"/>
      <c r="EXU84"/>
      <c r="EXV84"/>
      <c r="EXW84"/>
      <c r="EXX84"/>
      <c r="EXY84"/>
      <c r="EXZ84"/>
      <c r="EYA84"/>
      <c r="EYB84"/>
      <c r="EYC84"/>
      <c r="EYD84"/>
      <c r="EYE84"/>
      <c r="EYF84"/>
      <c r="EYG84"/>
      <c r="EYH84"/>
      <c r="EYI84"/>
      <c r="EYJ84"/>
      <c r="EYK84"/>
      <c r="EYL84"/>
      <c r="EYM84"/>
      <c r="EYN84"/>
      <c r="EYO84"/>
      <c r="EYP84"/>
      <c r="EYQ84"/>
      <c r="EYR84"/>
      <c r="EYS84"/>
      <c r="EYT84"/>
      <c r="EYU84"/>
      <c r="EYV84"/>
      <c r="EYW84"/>
      <c r="EYX84"/>
      <c r="EYY84"/>
      <c r="EYZ84"/>
      <c r="EZA84"/>
      <c r="EZB84"/>
      <c r="EZC84"/>
      <c r="EZD84"/>
      <c r="EZE84"/>
      <c r="EZF84"/>
      <c r="EZG84"/>
      <c r="EZH84"/>
      <c r="EZI84"/>
      <c r="EZJ84"/>
      <c r="EZK84"/>
      <c r="EZL84"/>
      <c r="EZM84"/>
      <c r="EZN84"/>
      <c r="EZO84"/>
      <c r="EZP84"/>
      <c r="EZQ84"/>
      <c r="EZR84"/>
      <c r="EZS84"/>
      <c r="EZT84"/>
      <c r="EZU84"/>
      <c r="EZV84"/>
      <c r="EZW84"/>
      <c r="EZX84"/>
      <c r="EZY84"/>
      <c r="EZZ84"/>
      <c r="FAA84"/>
      <c r="FAB84"/>
      <c r="FAC84"/>
      <c r="FAD84"/>
      <c r="FAE84"/>
      <c r="FAF84"/>
      <c r="FAG84"/>
      <c r="FAH84"/>
      <c r="FAI84"/>
      <c r="FAJ84"/>
      <c r="FAK84"/>
      <c r="FAL84"/>
      <c r="FAM84"/>
      <c r="FAN84"/>
      <c r="FAO84"/>
      <c r="FAP84"/>
      <c r="FAQ84"/>
      <c r="FAR84"/>
      <c r="FAS84"/>
      <c r="FAT84"/>
      <c r="FAU84"/>
      <c r="FAV84"/>
      <c r="FAW84"/>
      <c r="FAX84"/>
      <c r="FAY84"/>
      <c r="FAZ84"/>
      <c r="FBA84"/>
      <c r="FBB84"/>
      <c r="FBC84"/>
      <c r="FBD84"/>
      <c r="FBE84"/>
      <c r="FBF84"/>
      <c r="FBG84"/>
      <c r="FBH84"/>
      <c r="FBI84"/>
      <c r="FBJ84"/>
      <c r="FBK84"/>
      <c r="FBL84"/>
      <c r="FBM84"/>
      <c r="FBN84"/>
      <c r="FBO84"/>
      <c r="FBP84"/>
      <c r="FBQ84"/>
      <c r="FBR84"/>
      <c r="FBS84"/>
      <c r="FBT84"/>
      <c r="FBU84"/>
      <c r="FBV84"/>
      <c r="FBW84"/>
      <c r="FBX84"/>
      <c r="FBY84"/>
      <c r="FBZ84"/>
      <c r="FCA84"/>
      <c r="FCB84"/>
      <c r="FCC84"/>
      <c r="FCD84"/>
      <c r="FCE84"/>
      <c r="FCF84"/>
      <c r="FCG84"/>
      <c r="FCH84"/>
      <c r="FCI84"/>
      <c r="FCJ84"/>
      <c r="FCK84"/>
      <c r="FCL84"/>
      <c r="FCM84"/>
      <c r="FCN84"/>
      <c r="FCO84"/>
      <c r="FCP84"/>
      <c r="FCQ84"/>
      <c r="FCR84"/>
      <c r="FCS84"/>
      <c r="FCT84"/>
      <c r="FCU84"/>
      <c r="FCV84"/>
      <c r="FCW84"/>
      <c r="FCX84"/>
      <c r="FCY84"/>
      <c r="FCZ84"/>
      <c r="FDA84"/>
      <c r="FDB84"/>
      <c r="FDC84"/>
      <c r="FDD84"/>
      <c r="FDE84"/>
      <c r="FDF84"/>
      <c r="FDG84"/>
      <c r="FDH84"/>
      <c r="FDI84"/>
      <c r="FDJ84"/>
      <c r="FDK84"/>
      <c r="FDL84"/>
      <c r="FDM84"/>
      <c r="FDN84"/>
      <c r="FDO84"/>
      <c r="FDP84"/>
      <c r="FDQ84"/>
      <c r="FDR84"/>
      <c r="FDS84"/>
      <c r="FDT84"/>
      <c r="FDU84"/>
      <c r="FDV84"/>
      <c r="FDW84"/>
      <c r="FDX84"/>
      <c r="FDY84"/>
      <c r="FDZ84"/>
      <c r="FEA84"/>
      <c r="FEB84"/>
      <c r="FEC84"/>
      <c r="FED84"/>
      <c r="FEE84"/>
      <c r="FEF84"/>
      <c r="FEG84"/>
      <c r="FEH84"/>
      <c r="FEI84"/>
      <c r="FEJ84"/>
      <c r="FEK84"/>
      <c r="FEL84"/>
      <c r="FEM84"/>
      <c r="FEN84"/>
      <c r="FEO84"/>
      <c r="FEP84"/>
      <c r="FEQ84"/>
      <c r="FER84"/>
      <c r="FES84"/>
      <c r="FET84"/>
      <c r="FEU84"/>
      <c r="FEV84"/>
      <c r="FEW84"/>
      <c r="FEX84"/>
      <c r="FEY84"/>
      <c r="FEZ84"/>
      <c r="FFA84"/>
      <c r="FFB84"/>
      <c r="FFC84"/>
      <c r="FFD84"/>
      <c r="FFE84"/>
      <c r="FFF84"/>
      <c r="FFG84"/>
      <c r="FFH84"/>
      <c r="FFI84"/>
      <c r="FFJ84"/>
      <c r="FFK84"/>
      <c r="FFL84"/>
      <c r="FFM84"/>
      <c r="FFN84"/>
      <c r="FFO84"/>
      <c r="FFP84"/>
      <c r="FFQ84"/>
      <c r="FFR84"/>
      <c r="FFS84"/>
      <c r="FFT84"/>
      <c r="FFU84"/>
      <c r="FFV84"/>
      <c r="FFW84"/>
      <c r="FFX84"/>
      <c r="FFY84"/>
      <c r="FFZ84"/>
      <c r="FGA84"/>
      <c r="FGB84"/>
      <c r="FGC84"/>
      <c r="FGD84"/>
      <c r="FGE84"/>
      <c r="FGF84"/>
      <c r="FGG84"/>
      <c r="FGH84"/>
      <c r="FGI84"/>
      <c r="FGJ84"/>
      <c r="FGK84"/>
      <c r="FGL84"/>
      <c r="FGM84"/>
      <c r="FGN84"/>
      <c r="FGO84"/>
      <c r="FGP84"/>
      <c r="FGQ84"/>
      <c r="FGR84"/>
      <c r="FGS84"/>
      <c r="FGT84"/>
      <c r="FGU84"/>
      <c r="FGV84"/>
      <c r="FGW84"/>
      <c r="FGX84"/>
      <c r="FGY84"/>
      <c r="FGZ84"/>
      <c r="FHA84"/>
      <c r="FHB84"/>
      <c r="FHC84"/>
      <c r="FHD84"/>
      <c r="FHE84"/>
      <c r="FHF84"/>
      <c r="FHG84"/>
      <c r="FHH84"/>
      <c r="FHI84"/>
      <c r="FHJ84"/>
      <c r="FHK84"/>
      <c r="FHL84"/>
      <c r="FHM84"/>
      <c r="FHN84"/>
      <c r="FHO84"/>
      <c r="FHP84"/>
      <c r="FHQ84"/>
      <c r="FHR84"/>
      <c r="FHS84"/>
      <c r="FHT84"/>
      <c r="FHU84"/>
      <c r="FHV84"/>
      <c r="FHW84"/>
      <c r="FHX84"/>
      <c r="FHY84"/>
      <c r="FHZ84"/>
      <c r="FIA84"/>
      <c r="FIB84"/>
      <c r="FIC84"/>
      <c r="FID84"/>
      <c r="FIE84"/>
      <c r="FIF84"/>
      <c r="FIG84"/>
      <c r="FIH84"/>
      <c r="FII84"/>
      <c r="FIJ84"/>
      <c r="FIK84"/>
      <c r="FIL84"/>
      <c r="FIM84"/>
      <c r="FIN84"/>
      <c r="FIO84"/>
      <c r="FIP84"/>
      <c r="FIQ84"/>
      <c r="FIR84"/>
      <c r="FIS84"/>
      <c r="FIT84"/>
      <c r="FIU84"/>
      <c r="FIV84"/>
      <c r="FIW84"/>
      <c r="FIX84"/>
      <c r="FIY84"/>
      <c r="FIZ84"/>
      <c r="FJA84"/>
      <c r="FJB84"/>
      <c r="FJC84"/>
      <c r="FJD84"/>
      <c r="FJE84"/>
      <c r="FJF84"/>
      <c r="FJG84"/>
      <c r="FJH84"/>
      <c r="FJI84"/>
      <c r="FJJ84"/>
      <c r="FJK84"/>
      <c r="FJL84"/>
      <c r="FJM84"/>
      <c r="FJN84"/>
      <c r="FJO84"/>
      <c r="FJP84"/>
      <c r="FJQ84"/>
      <c r="FJR84"/>
      <c r="FJS84"/>
      <c r="FJT84"/>
      <c r="FJU84"/>
      <c r="FJV84"/>
      <c r="FJW84"/>
      <c r="FJX84"/>
      <c r="FJY84"/>
      <c r="FJZ84"/>
      <c r="FKA84"/>
      <c r="FKB84"/>
      <c r="FKC84"/>
      <c r="FKD84"/>
      <c r="FKE84"/>
      <c r="FKF84"/>
      <c r="FKG84"/>
      <c r="FKH84"/>
      <c r="FKI84"/>
      <c r="FKJ84"/>
      <c r="FKK84"/>
      <c r="FKL84"/>
      <c r="FKM84"/>
      <c r="FKN84"/>
      <c r="FKO84"/>
      <c r="FKP84"/>
      <c r="FKQ84"/>
      <c r="FKR84"/>
      <c r="FKS84"/>
      <c r="FKT84"/>
      <c r="FKU84"/>
      <c r="FKV84"/>
      <c r="FKW84"/>
      <c r="FKX84"/>
      <c r="FKY84"/>
      <c r="FKZ84"/>
      <c r="FLA84"/>
      <c r="FLB84"/>
      <c r="FLC84"/>
      <c r="FLD84"/>
      <c r="FLE84"/>
      <c r="FLF84"/>
      <c r="FLG84"/>
      <c r="FLH84"/>
      <c r="FLI84"/>
      <c r="FLJ84"/>
      <c r="FLK84"/>
      <c r="FLL84"/>
      <c r="FLM84"/>
      <c r="FLN84"/>
      <c r="FLO84"/>
      <c r="FLP84"/>
      <c r="FLQ84"/>
      <c r="FLR84"/>
      <c r="FLS84"/>
      <c r="FLT84"/>
      <c r="FLU84"/>
      <c r="FLV84"/>
      <c r="FLW84"/>
      <c r="FLX84"/>
      <c r="FLY84"/>
      <c r="FLZ84"/>
      <c r="FMA84"/>
      <c r="FMB84"/>
      <c r="FMC84"/>
      <c r="FMD84"/>
      <c r="FME84"/>
      <c r="FMF84"/>
      <c r="FMG84"/>
      <c r="FMH84"/>
      <c r="FMI84"/>
      <c r="FMJ84"/>
      <c r="FMK84"/>
      <c r="FML84"/>
      <c r="FMM84"/>
      <c r="FMN84"/>
      <c r="FMO84"/>
      <c r="FMP84"/>
      <c r="FMQ84"/>
      <c r="FMR84"/>
      <c r="FMS84"/>
      <c r="FMT84"/>
      <c r="FMU84"/>
      <c r="FMV84"/>
      <c r="FMW84"/>
      <c r="FMX84"/>
      <c r="FMY84"/>
      <c r="FMZ84"/>
      <c r="FNA84"/>
      <c r="FNB84"/>
      <c r="FNC84"/>
      <c r="FND84"/>
      <c r="FNE84"/>
      <c r="FNF84"/>
      <c r="FNG84"/>
      <c r="FNH84"/>
      <c r="FNI84"/>
      <c r="FNJ84"/>
      <c r="FNK84"/>
      <c r="FNL84"/>
      <c r="FNM84"/>
      <c r="FNN84"/>
      <c r="FNO84"/>
      <c r="FNP84"/>
      <c r="FNQ84"/>
      <c r="FNR84"/>
      <c r="FNS84"/>
      <c r="FNT84"/>
      <c r="FNU84"/>
      <c r="FNV84"/>
      <c r="FNW84"/>
      <c r="FNX84"/>
      <c r="FNY84"/>
      <c r="FNZ84"/>
      <c r="FOA84"/>
      <c r="FOB84"/>
      <c r="FOC84"/>
      <c r="FOD84"/>
      <c r="FOE84"/>
      <c r="FOF84"/>
      <c r="FOG84"/>
      <c r="FOH84"/>
      <c r="FOI84"/>
      <c r="FOJ84"/>
      <c r="FOK84"/>
      <c r="FOL84"/>
      <c r="FOM84"/>
      <c r="FON84"/>
      <c r="FOO84"/>
      <c r="FOP84"/>
      <c r="FOQ84"/>
      <c r="FOR84"/>
      <c r="FOS84"/>
      <c r="FOT84"/>
      <c r="FOU84"/>
      <c r="FOV84"/>
      <c r="FOW84"/>
      <c r="FOX84"/>
      <c r="FOY84"/>
      <c r="FOZ84"/>
      <c r="FPA84"/>
      <c r="FPB84"/>
      <c r="FPC84"/>
      <c r="FPD84"/>
      <c r="FPE84"/>
      <c r="FPF84"/>
      <c r="FPG84"/>
      <c r="FPH84"/>
      <c r="FPI84"/>
      <c r="FPJ84"/>
      <c r="FPK84"/>
      <c r="FPL84"/>
      <c r="FPM84"/>
      <c r="FPN84"/>
      <c r="FPO84"/>
      <c r="FPP84"/>
      <c r="FPQ84"/>
      <c r="FPR84"/>
      <c r="FPS84"/>
      <c r="FPT84"/>
      <c r="FPU84"/>
      <c r="FPV84"/>
      <c r="FPW84"/>
      <c r="FPX84"/>
      <c r="FPY84"/>
      <c r="FPZ84"/>
      <c r="FQA84"/>
      <c r="FQB84"/>
      <c r="FQC84"/>
      <c r="FQD84"/>
      <c r="FQE84"/>
      <c r="FQF84"/>
      <c r="FQG84"/>
      <c r="FQH84"/>
      <c r="FQI84"/>
      <c r="FQJ84"/>
      <c r="FQK84"/>
      <c r="FQL84"/>
      <c r="FQM84"/>
      <c r="FQN84"/>
      <c r="FQO84"/>
      <c r="FQP84"/>
      <c r="FQQ84"/>
      <c r="FQR84"/>
      <c r="FQS84"/>
      <c r="FQT84"/>
      <c r="FQU84"/>
      <c r="FQV84"/>
      <c r="FQW84"/>
      <c r="FQX84"/>
      <c r="FQY84"/>
      <c r="FQZ84"/>
      <c r="FRA84"/>
      <c r="FRB84"/>
      <c r="FRC84"/>
      <c r="FRD84"/>
      <c r="FRE84"/>
      <c r="FRF84"/>
      <c r="FRG84"/>
      <c r="FRH84"/>
      <c r="FRI84"/>
      <c r="FRJ84"/>
      <c r="FRK84"/>
      <c r="FRL84"/>
      <c r="FRM84"/>
      <c r="FRN84"/>
      <c r="FRO84"/>
      <c r="FRP84"/>
      <c r="FRQ84"/>
      <c r="FRR84"/>
      <c r="FRS84"/>
      <c r="FRT84"/>
      <c r="FRU84"/>
      <c r="FRV84"/>
      <c r="FRW84"/>
      <c r="FRX84"/>
      <c r="FRY84"/>
      <c r="FRZ84"/>
      <c r="FSA84"/>
      <c r="FSB84"/>
      <c r="FSC84"/>
      <c r="FSD84"/>
      <c r="FSE84"/>
      <c r="FSF84"/>
      <c r="FSG84"/>
      <c r="FSH84"/>
      <c r="FSI84"/>
      <c r="FSJ84"/>
      <c r="FSK84"/>
      <c r="FSL84"/>
      <c r="FSM84"/>
      <c r="FSN84"/>
      <c r="FSO84"/>
      <c r="FSP84"/>
      <c r="FSQ84"/>
      <c r="FSR84"/>
      <c r="FSS84"/>
      <c r="FST84"/>
      <c r="FSU84"/>
      <c r="FSV84"/>
      <c r="FSW84"/>
      <c r="FSX84"/>
      <c r="FSY84"/>
      <c r="FSZ84"/>
      <c r="FTA84"/>
      <c r="FTB84"/>
      <c r="FTC84"/>
      <c r="FTD84"/>
      <c r="FTE84"/>
      <c r="FTF84"/>
      <c r="FTG84"/>
      <c r="FTH84"/>
      <c r="FTI84"/>
      <c r="FTJ84"/>
      <c r="FTK84"/>
      <c r="FTL84"/>
      <c r="FTM84"/>
      <c r="FTN84"/>
      <c r="FTO84"/>
      <c r="FTP84"/>
      <c r="FTQ84"/>
      <c r="FTR84"/>
      <c r="FTS84"/>
      <c r="FTT84"/>
      <c r="FTU84"/>
      <c r="FTV84"/>
      <c r="FTW84"/>
      <c r="FTX84"/>
      <c r="FTY84"/>
      <c r="FTZ84"/>
      <c r="FUA84"/>
      <c r="FUB84"/>
      <c r="FUC84"/>
      <c r="FUD84"/>
      <c r="FUE84"/>
      <c r="FUF84"/>
      <c r="FUG84"/>
      <c r="FUH84"/>
      <c r="FUI84"/>
      <c r="FUJ84"/>
      <c r="FUK84"/>
      <c r="FUL84"/>
      <c r="FUM84"/>
      <c r="FUN84"/>
      <c r="FUO84"/>
      <c r="FUP84"/>
      <c r="FUQ84"/>
      <c r="FUR84"/>
      <c r="FUS84"/>
      <c r="FUT84"/>
      <c r="FUU84"/>
      <c r="FUV84"/>
      <c r="FUW84"/>
      <c r="FUX84"/>
      <c r="FUY84"/>
      <c r="FUZ84"/>
      <c r="FVA84"/>
      <c r="FVB84"/>
      <c r="FVC84"/>
      <c r="FVD84"/>
      <c r="FVE84"/>
      <c r="FVF84"/>
      <c r="FVG84"/>
      <c r="FVH84"/>
      <c r="FVI84"/>
      <c r="FVJ84"/>
      <c r="FVK84"/>
      <c r="FVL84"/>
      <c r="FVM84"/>
      <c r="FVN84"/>
      <c r="FVO84"/>
      <c r="FVP84"/>
      <c r="FVQ84"/>
      <c r="FVR84"/>
      <c r="FVS84"/>
      <c r="FVT84"/>
      <c r="FVU84"/>
      <c r="FVV84"/>
      <c r="FVW84"/>
      <c r="FVX84"/>
      <c r="FVY84"/>
      <c r="FVZ84"/>
      <c r="FWA84"/>
      <c r="FWB84"/>
      <c r="FWC84"/>
      <c r="FWD84"/>
      <c r="FWE84"/>
      <c r="FWF84"/>
      <c r="FWG84"/>
      <c r="FWH84"/>
      <c r="FWI84"/>
      <c r="FWJ84"/>
      <c r="FWK84"/>
      <c r="FWL84"/>
      <c r="FWM84"/>
      <c r="FWN84"/>
      <c r="FWO84"/>
      <c r="FWP84"/>
      <c r="FWQ84"/>
      <c r="FWR84"/>
      <c r="FWS84"/>
      <c r="FWT84"/>
      <c r="FWU84"/>
      <c r="FWV84"/>
      <c r="FWW84"/>
      <c r="FWX84"/>
      <c r="FWY84"/>
      <c r="FWZ84"/>
      <c r="FXA84"/>
      <c r="FXB84"/>
      <c r="FXC84"/>
      <c r="FXD84"/>
      <c r="FXE84"/>
      <c r="FXF84"/>
      <c r="FXG84"/>
      <c r="FXH84"/>
      <c r="FXI84"/>
      <c r="FXJ84"/>
      <c r="FXK84"/>
      <c r="FXL84"/>
      <c r="FXM84"/>
      <c r="FXN84"/>
      <c r="FXO84"/>
      <c r="FXP84"/>
      <c r="FXQ84"/>
      <c r="FXR84"/>
      <c r="FXS84"/>
      <c r="FXT84"/>
      <c r="FXU84"/>
      <c r="FXV84"/>
      <c r="FXW84"/>
      <c r="FXX84"/>
      <c r="FXY84"/>
      <c r="FXZ84"/>
      <c r="FYA84"/>
      <c r="FYB84"/>
      <c r="FYC84"/>
      <c r="FYD84"/>
      <c r="FYE84"/>
      <c r="FYF84"/>
      <c r="FYG84"/>
      <c r="FYH84"/>
      <c r="FYI84"/>
      <c r="FYJ84"/>
      <c r="FYK84"/>
      <c r="FYL84"/>
      <c r="FYM84"/>
      <c r="FYN84"/>
      <c r="FYO84"/>
      <c r="FYP84"/>
      <c r="FYQ84"/>
      <c r="FYR84"/>
      <c r="FYS84"/>
      <c r="FYT84"/>
      <c r="FYU84"/>
      <c r="FYV84"/>
      <c r="FYW84"/>
      <c r="FYX84"/>
      <c r="FYY84"/>
      <c r="FYZ84"/>
      <c r="FZA84"/>
      <c r="FZB84"/>
      <c r="FZC84"/>
      <c r="FZD84"/>
      <c r="FZE84"/>
      <c r="FZF84"/>
      <c r="FZG84"/>
      <c r="FZH84"/>
      <c r="FZI84"/>
      <c r="FZJ84"/>
      <c r="FZK84"/>
      <c r="FZL84"/>
      <c r="FZM84"/>
      <c r="FZN84"/>
      <c r="FZO84"/>
      <c r="FZP84"/>
      <c r="FZQ84"/>
      <c r="FZR84"/>
      <c r="FZS84"/>
      <c r="FZT84"/>
      <c r="FZU84"/>
      <c r="FZV84"/>
      <c r="FZW84"/>
      <c r="FZX84"/>
      <c r="FZY84"/>
      <c r="FZZ84"/>
      <c r="GAA84"/>
      <c r="GAB84"/>
      <c r="GAC84"/>
      <c r="GAD84"/>
      <c r="GAE84"/>
      <c r="GAF84"/>
      <c r="GAG84"/>
      <c r="GAH84"/>
      <c r="GAI84"/>
      <c r="GAJ84"/>
      <c r="GAK84"/>
      <c r="GAL84"/>
      <c r="GAM84"/>
      <c r="GAN84"/>
      <c r="GAO84"/>
      <c r="GAP84"/>
      <c r="GAQ84"/>
      <c r="GAR84"/>
      <c r="GAS84"/>
      <c r="GAT84"/>
      <c r="GAU84"/>
      <c r="GAV84"/>
      <c r="GAW84"/>
      <c r="GAX84"/>
      <c r="GAY84"/>
      <c r="GAZ84"/>
      <c r="GBA84"/>
      <c r="GBB84"/>
      <c r="GBC84"/>
      <c r="GBD84"/>
      <c r="GBE84"/>
      <c r="GBF84"/>
      <c r="GBG84"/>
      <c r="GBH84"/>
      <c r="GBI84"/>
      <c r="GBJ84"/>
      <c r="GBK84"/>
      <c r="GBL84"/>
      <c r="GBM84"/>
      <c r="GBN84"/>
      <c r="GBO84"/>
      <c r="GBP84"/>
      <c r="GBQ84"/>
      <c r="GBR84"/>
      <c r="GBS84"/>
      <c r="GBT84"/>
      <c r="GBU84"/>
      <c r="GBV84"/>
      <c r="GBW84"/>
      <c r="GBX84"/>
      <c r="GBY84"/>
      <c r="GBZ84"/>
      <c r="GCA84"/>
      <c r="GCB84"/>
      <c r="GCC84"/>
      <c r="GCD84"/>
      <c r="GCE84"/>
      <c r="GCF84"/>
      <c r="GCG84"/>
      <c r="GCH84"/>
      <c r="GCI84"/>
      <c r="GCJ84"/>
      <c r="GCK84"/>
      <c r="GCL84"/>
      <c r="GCM84"/>
      <c r="GCN84"/>
      <c r="GCO84"/>
      <c r="GCP84"/>
      <c r="GCQ84"/>
      <c r="GCR84"/>
      <c r="GCS84"/>
      <c r="GCT84"/>
      <c r="GCU84"/>
      <c r="GCV84"/>
      <c r="GCW84"/>
      <c r="GCX84"/>
      <c r="GCY84"/>
      <c r="GCZ84"/>
      <c r="GDA84"/>
      <c r="GDB84"/>
      <c r="GDC84"/>
      <c r="GDD84"/>
      <c r="GDE84"/>
      <c r="GDF84"/>
      <c r="GDG84"/>
      <c r="GDH84"/>
      <c r="GDI84"/>
      <c r="GDJ84"/>
      <c r="GDK84"/>
      <c r="GDL84"/>
      <c r="GDM84"/>
      <c r="GDN84"/>
      <c r="GDO84"/>
      <c r="GDP84"/>
      <c r="GDQ84"/>
      <c r="GDR84"/>
      <c r="GDS84"/>
      <c r="GDT84"/>
      <c r="GDU84"/>
      <c r="GDV84"/>
      <c r="GDW84"/>
      <c r="GDX84"/>
      <c r="GDY84"/>
      <c r="GDZ84"/>
      <c r="GEA84"/>
      <c r="GEB84"/>
      <c r="GEC84"/>
      <c r="GED84"/>
      <c r="GEE84"/>
      <c r="GEF84"/>
      <c r="GEG84"/>
      <c r="GEH84"/>
      <c r="GEI84"/>
      <c r="GEJ84"/>
      <c r="GEK84"/>
      <c r="GEL84"/>
      <c r="GEM84"/>
      <c r="GEN84"/>
      <c r="GEO84"/>
      <c r="GEP84"/>
      <c r="GEQ84"/>
      <c r="GER84"/>
      <c r="GES84"/>
      <c r="GET84"/>
      <c r="GEU84"/>
      <c r="GEV84"/>
      <c r="GEW84"/>
      <c r="GEX84"/>
      <c r="GEY84"/>
      <c r="GEZ84"/>
      <c r="GFA84"/>
      <c r="GFB84"/>
      <c r="GFC84"/>
      <c r="GFD84"/>
      <c r="GFE84"/>
      <c r="GFF84"/>
      <c r="GFG84"/>
      <c r="GFH84"/>
      <c r="GFI84"/>
      <c r="GFJ84"/>
      <c r="GFK84"/>
      <c r="GFL84"/>
      <c r="GFM84"/>
      <c r="GFN84"/>
      <c r="GFO84"/>
      <c r="GFP84"/>
      <c r="GFQ84"/>
      <c r="GFR84"/>
      <c r="GFS84"/>
      <c r="GFT84"/>
      <c r="GFU84"/>
      <c r="GFV84"/>
      <c r="GFW84"/>
      <c r="GFX84"/>
      <c r="GFY84"/>
      <c r="GFZ84"/>
      <c r="GGA84"/>
      <c r="GGB84"/>
      <c r="GGC84"/>
      <c r="GGD84"/>
      <c r="GGE84"/>
      <c r="GGF84"/>
      <c r="GGG84"/>
      <c r="GGH84"/>
      <c r="GGI84"/>
      <c r="GGJ84"/>
      <c r="GGK84"/>
      <c r="GGL84"/>
      <c r="GGM84"/>
      <c r="GGN84"/>
      <c r="GGO84"/>
      <c r="GGP84"/>
      <c r="GGQ84"/>
      <c r="GGR84"/>
      <c r="GGS84"/>
      <c r="GGT84"/>
      <c r="GGU84"/>
      <c r="GGV84"/>
      <c r="GGW84"/>
      <c r="GGX84"/>
      <c r="GGY84"/>
      <c r="GGZ84"/>
      <c r="GHA84"/>
      <c r="GHB84"/>
      <c r="GHC84"/>
      <c r="GHD84"/>
      <c r="GHE84"/>
      <c r="GHF84"/>
      <c r="GHG84"/>
      <c r="GHH84"/>
      <c r="GHI84"/>
      <c r="GHJ84"/>
      <c r="GHK84"/>
      <c r="GHL84"/>
      <c r="GHM84"/>
      <c r="GHN84"/>
      <c r="GHO84"/>
      <c r="GHP84"/>
      <c r="GHQ84"/>
      <c r="GHR84"/>
      <c r="GHS84"/>
      <c r="GHT84"/>
      <c r="GHU84"/>
      <c r="GHV84"/>
      <c r="GHW84"/>
      <c r="GHX84"/>
      <c r="GHY84"/>
      <c r="GHZ84"/>
      <c r="GIA84"/>
      <c r="GIB84"/>
      <c r="GIC84"/>
      <c r="GID84"/>
      <c r="GIE84"/>
      <c r="GIF84"/>
      <c r="GIG84"/>
      <c r="GIH84"/>
      <c r="GII84"/>
      <c r="GIJ84"/>
      <c r="GIK84"/>
      <c r="GIL84"/>
      <c r="GIM84"/>
      <c r="GIN84"/>
      <c r="GIO84"/>
      <c r="GIP84"/>
      <c r="GIQ84"/>
      <c r="GIR84"/>
      <c r="GIS84"/>
      <c r="GIT84"/>
      <c r="GIU84"/>
      <c r="GIV84"/>
      <c r="GIW84"/>
      <c r="GIX84"/>
      <c r="GIY84"/>
      <c r="GIZ84"/>
      <c r="GJA84"/>
      <c r="GJB84"/>
      <c r="GJC84"/>
      <c r="GJD84"/>
      <c r="GJE84"/>
      <c r="GJF84"/>
      <c r="GJG84"/>
      <c r="GJH84"/>
      <c r="GJI84"/>
      <c r="GJJ84"/>
      <c r="GJK84"/>
      <c r="GJL84"/>
      <c r="GJM84"/>
      <c r="GJN84"/>
      <c r="GJO84"/>
      <c r="GJP84"/>
      <c r="GJQ84"/>
      <c r="GJR84"/>
      <c r="GJS84"/>
      <c r="GJT84"/>
      <c r="GJU84"/>
      <c r="GJV84"/>
      <c r="GJW84"/>
      <c r="GJX84"/>
      <c r="GJY84"/>
      <c r="GJZ84"/>
      <c r="GKA84"/>
      <c r="GKB84"/>
      <c r="GKC84"/>
      <c r="GKD84"/>
      <c r="GKE84"/>
      <c r="GKF84"/>
      <c r="GKG84"/>
      <c r="GKH84"/>
      <c r="GKI84"/>
      <c r="GKJ84"/>
      <c r="GKK84"/>
      <c r="GKL84"/>
      <c r="GKM84"/>
      <c r="GKN84"/>
      <c r="GKO84"/>
      <c r="GKP84"/>
      <c r="GKQ84"/>
      <c r="GKR84"/>
      <c r="GKS84"/>
      <c r="GKT84"/>
      <c r="GKU84"/>
      <c r="GKV84"/>
      <c r="GKW84"/>
      <c r="GKX84"/>
      <c r="GKY84"/>
      <c r="GKZ84"/>
      <c r="GLA84"/>
      <c r="GLB84"/>
      <c r="GLC84"/>
      <c r="GLD84"/>
      <c r="GLE84"/>
      <c r="GLF84"/>
      <c r="GLG84"/>
      <c r="GLH84"/>
      <c r="GLI84"/>
      <c r="GLJ84"/>
      <c r="GLK84"/>
      <c r="GLL84"/>
      <c r="GLM84"/>
      <c r="GLN84"/>
      <c r="GLO84"/>
      <c r="GLP84"/>
      <c r="GLQ84"/>
      <c r="GLR84"/>
      <c r="GLS84"/>
      <c r="GLT84"/>
      <c r="GLU84"/>
      <c r="GLV84"/>
      <c r="GLW84"/>
      <c r="GLX84"/>
      <c r="GLY84"/>
      <c r="GLZ84"/>
      <c r="GMA84"/>
      <c r="GMB84"/>
      <c r="GMC84"/>
      <c r="GMD84"/>
      <c r="GME84"/>
      <c r="GMF84"/>
      <c r="GMG84"/>
      <c r="GMH84"/>
      <c r="GMI84"/>
      <c r="GMJ84"/>
      <c r="GMK84"/>
      <c r="GML84"/>
      <c r="GMM84"/>
      <c r="GMN84"/>
      <c r="GMO84"/>
      <c r="GMP84"/>
      <c r="GMQ84"/>
      <c r="GMR84"/>
      <c r="GMS84"/>
      <c r="GMT84"/>
      <c r="GMU84"/>
      <c r="GMV84"/>
      <c r="GMW84"/>
      <c r="GMX84"/>
      <c r="GMY84"/>
      <c r="GMZ84"/>
      <c r="GNA84"/>
      <c r="GNB84"/>
      <c r="GNC84"/>
      <c r="GND84"/>
      <c r="GNE84"/>
      <c r="GNF84"/>
      <c r="GNG84"/>
      <c r="GNH84"/>
      <c r="GNI84"/>
      <c r="GNJ84"/>
      <c r="GNK84"/>
      <c r="GNL84"/>
      <c r="GNM84"/>
      <c r="GNN84"/>
      <c r="GNO84"/>
      <c r="GNP84"/>
      <c r="GNQ84"/>
      <c r="GNR84"/>
      <c r="GNS84"/>
      <c r="GNT84"/>
      <c r="GNU84"/>
      <c r="GNV84"/>
      <c r="GNW84"/>
      <c r="GNX84"/>
      <c r="GNY84"/>
      <c r="GNZ84"/>
      <c r="GOA84"/>
      <c r="GOB84"/>
      <c r="GOC84"/>
      <c r="GOD84"/>
      <c r="GOE84"/>
      <c r="GOF84"/>
      <c r="GOG84"/>
      <c r="GOH84"/>
      <c r="GOI84"/>
      <c r="GOJ84"/>
      <c r="GOK84"/>
      <c r="GOL84"/>
      <c r="GOM84"/>
      <c r="GON84"/>
      <c r="GOO84"/>
      <c r="GOP84"/>
      <c r="GOQ84"/>
      <c r="GOR84"/>
      <c r="GOS84"/>
      <c r="GOT84"/>
      <c r="GOU84"/>
      <c r="GOV84"/>
      <c r="GOW84"/>
      <c r="GOX84"/>
      <c r="GOY84"/>
      <c r="GOZ84"/>
      <c r="GPA84"/>
      <c r="GPB84"/>
      <c r="GPC84"/>
      <c r="GPD84"/>
      <c r="GPE84"/>
      <c r="GPF84"/>
      <c r="GPG84"/>
      <c r="GPH84"/>
      <c r="GPI84"/>
      <c r="GPJ84"/>
      <c r="GPK84"/>
      <c r="GPL84"/>
      <c r="GPM84"/>
      <c r="GPN84"/>
      <c r="GPO84"/>
      <c r="GPP84"/>
      <c r="GPQ84"/>
      <c r="GPR84"/>
      <c r="GPS84"/>
      <c r="GPT84"/>
      <c r="GPU84"/>
      <c r="GPV84"/>
      <c r="GPW84"/>
      <c r="GPX84"/>
      <c r="GPY84"/>
      <c r="GPZ84"/>
      <c r="GQA84"/>
      <c r="GQB84"/>
      <c r="GQC84"/>
      <c r="GQD84"/>
      <c r="GQE84"/>
      <c r="GQF84"/>
      <c r="GQG84"/>
      <c r="GQH84"/>
      <c r="GQI84"/>
      <c r="GQJ84"/>
      <c r="GQK84"/>
      <c r="GQL84"/>
      <c r="GQM84"/>
      <c r="GQN84"/>
      <c r="GQO84"/>
      <c r="GQP84"/>
      <c r="GQQ84"/>
      <c r="GQR84"/>
      <c r="GQS84"/>
      <c r="GQT84"/>
      <c r="GQU84"/>
      <c r="GQV84"/>
      <c r="GQW84"/>
      <c r="GQX84"/>
      <c r="GQY84"/>
      <c r="GQZ84"/>
      <c r="GRA84"/>
      <c r="GRB84"/>
      <c r="GRC84"/>
      <c r="GRD84"/>
      <c r="GRE84"/>
      <c r="GRF84"/>
      <c r="GRG84"/>
      <c r="GRH84"/>
      <c r="GRI84"/>
      <c r="GRJ84"/>
      <c r="GRK84"/>
      <c r="GRL84"/>
      <c r="GRM84"/>
      <c r="GRN84"/>
      <c r="GRO84"/>
      <c r="GRP84"/>
      <c r="GRQ84"/>
      <c r="GRR84"/>
      <c r="GRS84"/>
      <c r="GRT84"/>
      <c r="GRU84"/>
      <c r="GRV84"/>
      <c r="GRW84"/>
      <c r="GRX84"/>
      <c r="GRY84"/>
      <c r="GRZ84"/>
      <c r="GSA84"/>
      <c r="GSB84"/>
      <c r="GSC84"/>
      <c r="GSD84"/>
      <c r="GSE84"/>
      <c r="GSF84"/>
      <c r="GSG84"/>
      <c r="GSH84"/>
      <c r="GSI84"/>
      <c r="GSJ84"/>
      <c r="GSK84"/>
      <c r="GSL84"/>
      <c r="GSM84"/>
      <c r="GSN84"/>
      <c r="GSO84"/>
      <c r="GSP84"/>
      <c r="GSQ84"/>
      <c r="GSR84"/>
      <c r="GSS84"/>
      <c r="GST84"/>
      <c r="GSU84"/>
      <c r="GSV84"/>
      <c r="GSW84"/>
      <c r="GSX84"/>
      <c r="GSY84"/>
      <c r="GSZ84"/>
      <c r="GTA84"/>
      <c r="GTB84"/>
      <c r="GTC84"/>
      <c r="GTD84"/>
      <c r="GTE84"/>
      <c r="GTF84"/>
      <c r="GTG84"/>
      <c r="GTH84"/>
      <c r="GTI84"/>
      <c r="GTJ84"/>
      <c r="GTK84"/>
      <c r="GTL84"/>
      <c r="GTM84"/>
      <c r="GTN84"/>
      <c r="GTO84"/>
      <c r="GTP84"/>
      <c r="GTQ84"/>
      <c r="GTR84"/>
      <c r="GTS84"/>
      <c r="GTT84"/>
      <c r="GTU84"/>
      <c r="GTV84"/>
      <c r="GTW84"/>
      <c r="GTX84"/>
      <c r="GTY84"/>
      <c r="GTZ84"/>
      <c r="GUA84"/>
      <c r="GUB84"/>
      <c r="GUC84"/>
      <c r="GUD84"/>
      <c r="GUE84"/>
      <c r="GUF84"/>
      <c r="GUG84"/>
      <c r="GUH84"/>
      <c r="GUI84"/>
      <c r="GUJ84"/>
      <c r="GUK84"/>
      <c r="GUL84"/>
      <c r="GUM84"/>
      <c r="GUN84"/>
      <c r="GUO84"/>
      <c r="GUP84"/>
      <c r="GUQ84"/>
      <c r="GUR84"/>
      <c r="GUS84"/>
      <c r="GUT84"/>
      <c r="GUU84"/>
      <c r="GUV84"/>
      <c r="GUW84"/>
      <c r="GUX84"/>
      <c r="GUY84"/>
      <c r="GUZ84"/>
      <c r="GVA84"/>
      <c r="GVB84"/>
      <c r="GVC84"/>
      <c r="GVD84"/>
      <c r="GVE84"/>
      <c r="GVF84"/>
      <c r="GVG84"/>
      <c r="GVH84"/>
      <c r="GVI84"/>
      <c r="GVJ84"/>
      <c r="GVK84"/>
      <c r="GVL84"/>
      <c r="GVM84"/>
      <c r="GVN84"/>
      <c r="GVO84"/>
      <c r="GVP84"/>
      <c r="GVQ84"/>
      <c r="GVR84"/>
      <c r="GVS84"/>
      <c r="GVT84"/>
      <c r="GVU84"/>
      <c r="GVV84"/>
      <c r="GVW84"/>
      <c r="GVX84"/>
      <c r="GVY84"/>
      <c r="GVZ84"/>
      <c r="GWA84"/>
      <c r="GWB84"/>
      <c r="GWC84"/>
      <c r="GWD84"/>
      <c r="GWE84"/>
      <c r="GWF84"/>
      <c r="GWG84"/>
      <c r="GWH84"/>
      <c r="GWI84"/>
      <c r="GWJ84"/>
      <c r="GWK84"/>
      <c r="GWL84"/>
      <c r="GWM84"/>
      <c r="GWN84"/>
      <c r="GWO84"/>
      <c r="GWP84"/>
      <c r="GWQ84"/>
      <c r="GWR84"/>
      <c r="GWS84"/>
      <c r="GWT84"/>
      <c r="GWU84"/>
      <c r="GWV84"/>
      <c r="GWW84"/>
      <c r="GWX84"/>
      <c r="GWY84"/>
      <c r="GWZ84"/>
      <c r="GXA84"/>
      <c r="GXB84"/>
      <c r="GXC84"/>
      <c r="GXD84"/>
      <c r="GXE84"/>
      <c r="GXF84"/>
      <c r="GXG84"/>
      <c r="GXH84"/>
      <c r="GXI84"/>
      <c r="GXJ84"/>
      <c r="GXK84"/>
      <c r="GXL84"/>
      <c r="GXM84"/>
      <c r="GXN84"/>
      <c r="GXO84"/>
      <c r="GXP84"/>
      <c r="GXQ84"/>
      <c r="GXR84"/>
      <c r="GXS84"/>
      <c r="GXT84"/>
      <c r="GXU84"/>
      <c r="GXV84"/>
      <c r="GXW84"/>
      <c r="GXX84"/>
      <c r="GXY84"/>
      <c r="GXZ84"/>
      <c r="GYA84"/>
      <c r="GYB84"/>
      <c r="GYC84"/>
      <c r="GYD84"/>
      <c r="GYE84"/>
      <c r="GYF84"/>
      <c r="GYG84"/>
      <c r="GYH84"/>
      <c r="GYI84"/>
      <c r="GYJ84"/>
      <c r="GYK84"/>
      <c r="GYL84"/>
      <c r="GYM84"/>
      <c r="GYN84"/>
      <c r="GYO84"/>
      <c r="GYP84"/>
      <c r="GYQ84"/>
      <c r="GYR84"/>
      <c r="GYS84"/>
      <c r="GYT84"/>
      <c r="GYU84"/>
      <c r="GYV84"/>
      <c r="GYW84"/>
      <c r="GYX84"/>
      <c r="GYY84"/>
      <c r="GYZ84"/>
      <c r="GZA84"/>
      <c r="GZB84"/>
      <c r="GZC84"/>
      <c r="GZD84"/>
      <c r="GZE84"/>
      <c r="GZF84"/>
      <c r="GZG84"/>
      <c r="GZH84"/>
      <c r="GZI84"/>
      <c r="GZJ84"/>
      <c r="GZK84"/>
      <c r="GZL84"/>
      <c r="GZM84"/>
      <c r="GZN84"/>
      <c r="GZO84"/>
      <c r="GZP84"/>
      <c r="GZQ84"/>
      <c r="GZR84"/>
      <c r="GZS84"/>
      <c r="GZT84"/>
      <c r="GZU84"/>
      <c r="GZV84"/>
      <c r="GZW84"/>
      <c r="GZX84"/>
      <c r="GZY84"/>
      <c r="GZZ84"/>
      <c r="HAA84"/>
      <c r="HAB84"/>
      <c r="HAC84"/>
      <c r="HAD84"/>
      <c r="HAE84"/>
      <c r="HAF84"/>
      <c r="HAG84"/>
      <c r="HAH84"/>
      <c r="HAI84"/>
      <c r="HAJ84"/>
      <c r="HAK84"/>
      <c r="HAL84"/>
      <c r="HAM84"/>
      <c r="HAN84"/>
      <c r="HAO84"/>
      <c r="HAP84"/>
      <c r="HAQ84"/>
      <c r="HAR84"/>
      <c r="HAS84"/>
      <c r="HAT84"/>
      <c r="HAU84"/>
      <c r="HAV84"/>
      <c r="HAW84"/>
      <c r="HAX84"/>
      <c r="HAY84"/>
      <c r="HAZ84"/>
      <c r="HBA84"/>
      <c r="HBB84"/>
      <c r="HBC84"/>
      <c r="HBD84"/>
      <c r="HBE84"/>
      <c r="HBF84"/>
      <c r="HBG84"/>
      <c r="HBH84"/>
      <c r="HBI84"/>
      <c r="HBJ84"/>
      <c r="HBK84"/>
      <c r="HBL84"/>
      <c r="HBM84"/>
      <c r="HBN84"/>
      <c r="HBO84"/>
      <c r="HBP84"/>
      <c r="HBQ84"/>
      <c r="HBR84"/>
      <c r="HBS84"/>
      <c r="HBT84"/>
      <c r="HBU84"/>
      <c r="HBV84"/>
      <c r="HBW84"/>
      <c r="HBX84"/>
      <c r="HBY84"/>
      <c r="HBZ84"/>
      <c r="HCA84"/>
      <c r="HCB84"/>
      <c r="HCC84"/>
      <c r="HCD84"/>
      <c r="HCE84"/>
      <c r="HCF84"/>
      <c r="HCG84"/>
      <c r="HCH84"/>
      <c r="HCI84"/>
      <c r="HCJ84"/>
      <c r="HCK84"/>
      <c r="HCL84"/>
      <c r="HCM84"/>
      <c r="HCN84"/>
      <c r="HCO84"/>
      <c r="HCP84"/>
      <c r="HCQ84"/>
      <c r="HCR84"/>
      <c r="HCS84"/>
      <c r="HCT84"/>
      <c r="HCU84"/>
      <c r="HCV84"/>
      <c r="HCW84"/>
      <c r="HCX84"/>
      <c r="HCY84"/>
      <c r="HCZ84"/>
      <c r="HDA84"/>
      <c r="HDB84"/>
      <c r="HDC84"/>
      <c r="HDD84"/>
      <c r="HDE84"/>
      <c r="HDF84"/>
      <c r="HDG84"/>
      <c r="HDH84"/>
      <c r="HDI84"/>
      <c r="HDJ84"/>
      <c r="HDK84"/>
      <c r="HDL84"/>
      <c r="HDM84"/>
      <c r="HDN84"/>
      <c r="HDO84"/>
      <c r="HDP84"/>
      <c r="HDQ84"/>
      <c r="HDR84"/>
      <c r="HDS84"/>
      <c r="HDT84"/>
      <c r="HDU84"/>
      <c r="HDV84"/>
      <c r="HDW84"/>
      <c r="HDX84"/>
      <c r="HDY84"/>
      <c r="HDZ84"/>
      <c r="HEA84"/>
      <c r="HEB84"/>
      <c r="HEC84"/>
      <c r="HED84"/>
      <c r="HEE84"/>
      <c r="HEF84"/>
      <c r="HEG84"/>
      <c r="HEH84"/>
      <c r="HEI84"/>
      <c r="HEJ84"/>
      <c r="HEK84"/>
      <c r="HEL84"/>
      <c r="HEM84"/>
      <c r="HEN84"/>
      <c r="HEO84"/>
      <c r="HEP84"/>
      <c r="HEQ84"/>
      <c r="HER84"/>
      <c r="HES84"/>
      <c r="HET84"/>
      <c r="HEU84"/>
      <c r="HEV84"/>
      <c r="HEW84"/>
      <c r="HEX84"/>
      <c r="HEY84"/>
      <c r="HEZ84"/>
      <c r="HFA84"/>
      <c r="HFB84"/>
      <c r="HFC84"/>
      <c r="HFD84"/>
      <c r="HFE84"/>
      <c r="HFF84"/>
      <c r="HFG84"/>
      <c r="HFH84"/>
      <c r="HFI84"/>
      <c r="HFJ84"/>
      <c r="HFK84"/>
      <c r="HFL84"/>
      <c r="HFM84"/>
      <c r="HFN84"/>
      <c r="HFO84"/>
      <c r="HFP84"/>
      <c r="HFQ84"/>
      <c r="HFR84"/>
      <c r="HFS84"/>
      <c r="HFT84"/>
      <c r="HFU84"/>
      <c r="HFV84"/>
      <c r="HFW84"/>
      <c r="HFX84"/>
      <c r="HFY84"/>
      <c r="HFZ84"/>
      <c r="HGA84"/>
      <c r="HGB84"/>
      <c r="HGC84"/>
      <c r="HGD84"/>
      <c r="HGE84"/>
      <c r="HGF84"/>
      <c r="HGG84"/>
      <c r="HGH84"/>
      <c r="HGI84"/>
      <c r="HGJ84"/>
      <c r="HGK84"/>
      <c r="HGL84"/>
      <c r="HGM84"/>
      <c r="HGN84"/>
      <c r="HGO84"/>
      <c r="HGP84"/>
      <c r="HGQ84"/>
      <c r="HGR84"/>
      <c r="HGS84"/>
      <c r="HGT84"/>
      <c r="HGU84"/>
      <c r="HGV84"/>
      <c r="HGW84"/>
      <c r="HGX84"/>
      <c r="HGY84"/>
      <c r="HGZ84"/>
      <c r="HHA84"/>
      <c r="HHB84"/>
      <c r="HHC84"/>
      <c r="HHD84"/>
      <c r="HHE84"/>
      <c r="HHF84"/>
      <c r="HHG84"/>
      <c r="HHH84"/>
      <c r="HHI84"/>
      <c r="HHJ84"/>
      <c r="HHK84"/>
      <c r="HHL84"/>
      <c r="HHM84"/>
      <c r="HHN84"/>
      <c r="HHO84"/>
      <c r="HHP84"/>
      <c r="HHQ84"/>
      <c r="HHR84"/>
      <c r="HHS84"/>
      <c r="HHT84"/>
      <c r="HHU84"/>
      <c r="HHV84"/>
      <c r="HHW84"/>
      <c r="HHX84"/>
      <c r="HHY84"/>
      <c r="HHZ84"/>
      <c r="HIA84"/>
      <c r="HIB84"/>
      <c r="HIC84"/>
      <c r="HID84"/>
      <c r="HIE84"/>
      <c r="HIF84"/>
      <c r="HIG84"/>
      <c r="HIH84"/>
      <c r="HII84"/>
      <c r="HIJ84"/>
      <c r="HIK84"/>
      <c r="HIL84"/>
      <c r="HIM84"/>
      <c r="HIN84"/>
      <c r="HIO84"/>
      <c r="HIP84"/>
      <c r="HIQ84"/>
      <c r="HIR84"/>
      <c r="HIS84"/>
      <c r="HIT84"/>
      <c r="HIU84"/>
      <c r="HIV84"/>
      <c r="HIW84"/>
      <c r="HIX84"/>
      <c r="HIY84"/>
      <c r="HIZ84"/>
      <c r="HJA84"/>
      <c r="HJB84"/>
      <c r="HJC84"/>
      <c r="HJD84"/>
      <c r="HJE84"/>
      <c r="HJF84"/>
      <c r="HJG84"/>
      <c r="HJH84"/>
      <c r="HJI84"/>
      <c r="HJJ84"/>
      <c r="HJK84"/>
      <c r="HJL84"/>
      <c r="HJM84"/>
      <c r="HJN84"/>
      <c r="HJO84"/>
      <c r="HJP84"/>
      <c r="HJQ84"/>
      <c r="HJR84"/>
      <c r="HJS84"/>
      <c r="HJT84"/>
      <c r="HJU84"/>
      <c r="HJV84"/>
      <c r="HJW84"/>
      <c r="HJX84"/>
      <c r="HJY84"/>
      <c r="HJZ84"/>
      <c r="HKA84"/>
      <c r="HKB84"/>
      <c r="HKC84"/>
      <c r="HKD84"/>
      <c r="HKE84"/>
      <c r="HKF84"/>
      <c r="HKG84"/>
      <c r="HKH84"/>
      <c r="HKI84"/>
      <c r="HKJ84"/>
      <c r="HKK84"/>
      <c r="HKL84"/>
      <c r="HKM84"/>
      <c r="HKN84"/>
      <c r="HKO84"/>
      <c r="HKP84"/>
      <c r="HKQ84"/>
      <c r="HKR84"/>
      <c r="HKS84"/>
      <c r="HKT84"/>
      <c r="HKU84"/>
      <c r="HKV84"/>
      <c r="HKW84"/>
      <c r="HKX84"/>
      <c r="HKY84"/>
      <c r="HKZ84"/>
      <c r="HLA84"/>
      <c r="HLB84"/>
      <c r="HLC84"/>
      <c r="HLD84"/>
      <c r="HLE84"/>
      <c r="HLF84"/>
      <c r="HLG84"/>
      <c r="HLH84"/>
      <c r="HLI84"/>
      <c r="HLJ84"/>
      <c r="HLK84"/>
      <c r="HLL84"/>
      <c r="HLM84"/>
      <c r="HLN84"/>
      <c r="HLO84"/>
      <c r="HLP84"/>
      <c r="HLQ84"/>
      <c r="HLR84"/>
      <c r="HLS84"/>
      <c r="HLT84"/>
      <c r="HLU84"/>
      <c r="HLV84"/>
      <c r="HLW84"/>
      <c r="HLX84"/>
      <c r="HLY84"/>
      <c r="HLZ84"/>
      <c r="HMA84"/>
      <c r="HMB84"/>
      <c r="HMC84"/>
      <c r="HMD84"/>
      <c r="HME84"/>
      <c r="HMF84"/>
      <c r="HMG84"/>
      <c r="HMH84"/>
      <c r="HMI84"/>
      <c r="HMJ84"/>
      <c r="HMK84"/>
      <c r="HML84"/>
      <c r="HMM84"/>
      <c r="HMN84"/>
      <c r="HMO84"/>
      <c r="HMP84"/>
      <c r="HMQ84"/>
      <c r="HMR84"/>
      <c r="HMS84"/>
      <c r="HMT84"/>
      <c r="HMU84"/>
      <c r="HMV84"/>
      <c r="HMW84"/>
      <c r="HMX84"/>
      <c r="HMY84"/>
      <c r="HMZ84"/>
      <c r="HNA84"/>
      <c r="HNB84"/>
      <c r="HNC84"/>
      <c r="HND84"/>
      <c r="HNE84"/>
      <c r="HNF84"/>
      <c r="HNG84"/>
      <c r="HNH84"/>
      <c r="HNI84"/>
      <c r="HNJ84"/>
      <c r="HNK84"/>
      <c r="HNL84"/>
      <c r="HNM84"/>
      <c r="HNN84"/>
      <c r="HNO84"/>
      <c r="HNP84"/>
      <c r="HNQ84"/>
      <c r="HNR84"/>
      <c r="HNS84"/>
      <c r="HNT84"/>
      <c r="HNU84"/>
      <c r="HNV84"/>
      <c r="HNW84"/>
      <c r="HNX84"/>
      <c r="HNY84"/>
      <c r="HNZ84"/>
      <c r="HOA84"/>
      <c r="HOB84"/>
      <c r="HOC84"/>
      <c r="HOD84"/>
      <c r="HOE84"/>
      <c r="HOF84"/>
      <c r="HOG84"/>
      <c r="HOH84"/>
      <c r="HOI84"/>
      <c r="HOJ84"/>
      <c r="HOK84"/>
      <c r="HOL84"/>
      <c r="HOM84"/>
      <c r="HON84"/>
      <c r="HOO84"/>
      <c r="HOP84"/>
      <c r="HOQ84"/>
      <c r="HOR84"/>
      <c r="HOS84"/>
      <c r="HOT84"/>
      <c r="HOU84"/>
      <c r="HOV84"/>
      <c r="HOW84"/>
      <c r="HOX84"/>
      <c r="HOY84"/>
      <c r="HOZ84"/>
      <c r="HPA84"/>
      <c r="HPB84"/>
      <c r="HPC84"/>
      <c r="HPD84"/>
      <c r="HPE84"/>
      <c r="HPF84"/>
      <c r="HPG84"/>
      <c r="HPH84"/>
      <c r="HPI84"/>
      <c r="HPJ84"/>
      <c r="HPK84"/>
      <c r="HPL84"/>
      <c r="HPM84"/>
      <c r="HPN84"/>
      <c r="HPO84"/>
      <c r="HPP84"/>
      <c r="HPQ84"/>
      <c r="HPR84"/>
      <c r="HPS84"/>
      <c r="HPT84"/>
      <c r="HPU84"/>
      <c r="HPV84"/>
      <c r="HPW84"/>
      <c r="HPX84"/>
      <c r="HPY84"/>
      <c r="HPZ84"/>
      <c r="HQA84"/>
      <c r="HQB84"/>
      <c r="HQC84"/>
      <c r="HQD84"/>
      <c r="HQE84"/>
      <c r="HQF84"/>
      <c r="HQG84"/>
      <c r="HQH84"/>
      <c r="HQI84"/>
      <c r="HQJ84"/>
      <c r="HQK84"/>
      <c r="HQL84"/>
      <c r="HQM84"/>
      <c r="HQN84"/>
      <c r="HQO84"/>
      <c r="HQP84"/>
      <c r="HQQ84"/>
      <c r="HQR84"/>
      <c r="HQS84"/>
      <c r="HQT84"/>
      <c r="HQU84"/>
      <c r="HQV84"/>
      <c r="HQW84"/>
      <c r="HQX84"/>
      <c r="HQY84"/>
      <c r="HQZ84"/>
      <c r="HRA84"/>
      <c r="HRB84"/>
      <c r="HRC84"/>
      <c r="HRD84"/>
      <c r="HRE84"/>
      <c r="HRF84"/>
      <c r="HRG84"/>
      <c r="HRH84"/>
      <c r="HRI84"/>
      <c r="HRJ84"/>
      <c r="HRK84"/>
      <c r="HRL84"/>
      <c r="HRM84"/>
      <c r="HRN84"/>
      <c r="HRO84"/>
      <c r="HRP84"/>
      <c r="HRQ84"/>
      <c r="HRR84"/>
      <c r="HRS84"/>
      <c r="HRT84"/>
      <c r="HRU84"/>
      <c r="HRV84"/>
      <c r="HRW84"/>
      <c r="HRX84"/>
      <c r="HRY84"/>
      <c r="HRZ84"/>
      <c r="HSA84"/>
      <c r="HSB84"/>
      <c r="HSC84"/>
      <c r="HSD84"/>
      <c r="HSE84"/>
      <c r="HSF84"/>
      <c r="HSG84"/>
      <c r="HSH84"/>
      <c r="HSI84"/>
      <c r="HSJ84"/>
      <c r="HSK84"/>
      <c r="HSL84"/>
      <c r="HSM84"/>
      <c r="HSN84"/>
      <c r="HSO84"/>
      <c r="HSP84"/>
      <c r="HSQ84"/>
      <c r="HSR84"/>
      <c r="HSS84"/>
      <c r="HST84"/>
      <c r="HSU84"/>
      <c r="HSV84"/>
      <c r="HSW84"/>
      <c r="HSX84"/>
      <c r="HSY84"/>
      <c r="HSZ84"/>
      <c r="HTA84"/>
      <c r="HTB84"/>
      <c r="HTC84"/>
      <c r="HTD84"/>
      <c r="HTE84"/>
      <c r="HTF84"/>
      <c r="HTG84"/>
      <c r="HTH84"/>
      <c r="HTI84"/>
      <c r="HTJ84"/>
      <c r="HTK84"/>
      <c r="HTL84"/>
      <c r="HTM84"/>
      <c r="HTN84"/>
      <c r="HTO84"/>
      <c r="HTP84"/>
      <c r="HTQ84"/>
      <c r="HTR84"/>
      <c r="HTS84"/>
      <c r="HTT84"/>
      <c r="HTU84"/>
      <c r="HTV84"/>
      <c r="HTW84"/>
      <c r="HTX84"/>
      <c r="HTY84"/>
      <c r="HTZ84"/>
      <c r="HUA84"/>
      <c r="HUB84"/>
      <c r="HUC84"/>
      <c r="HUD84"/>
      <c r="HUE84"/>
      <c r="HUF84"/>
      <c r="HUG84"/>
      <c r="HUH84"/>
      <c r="HUI84"/>
      <c r="HUJ84"/>
      <c r="HUK84"/>
      <c r="HUL84"/>
      <c r="HUM84"/>
      <c r="HUN84"/>
      <c r="HUO84"/>
      <c r="HUP84"/>
      <c r="HUQ84"/>
      <c r="HUR84"/>
      <c r="HUS84"/>
      <c r="HUT84"/>
      <c r="HUU84"/>
      <c r="HUV84"/>
      <c r="HUW84"/>
      <c r="HUX84"/>
      <c r="HUY84"/>
      <c r="HUZ84"/>
      <c r="HVA84"/>
      <c r="HVB84"/>
      <c r="HVC84"/>
      <c r="HVD84"/>
      <c r="HVE84"/>
      <c r="HVF84"/>
      <c r="HVG84"/>
      <c r="HVH84"/>
      <c r="HVI84"/>
      <c r="HVJ84"/>
      <c r="HVK84"/>
      <c r="HVL84"/>
      <c r="HVM84"/>
      <c r="HVN84"/>
      <c r="HVO84"/>
      <c r="HVP84"/>
      <c r="HVQ84"/>
      <c r="HVR84"/>
      <c r="HVS84"/>
      <c r="HVT84"/>
      <c r="HVU84"/>
      <c r="HVV84"/>
      <c r="HVW84"/>
      <c r="HVX84"/>
      <c r="HVY84"/>
      <c r="HVZ84"/>
      <c r="HWA84"/>
      <c r="HWB84"/>
      <c r="HWC84"/>
      <c r="HWD84"/>
      <c r="HWE84"/>
      <c r="HWF84"/>
      <c r="HWG84"/>
      <c r="HWH84"/>
      <c r="HWI84"/>
      <c r="HWJ84"/>
      <c r="HWK84"/>
      <c r="HWL84"/>
      <c r="HWM84"/>
      <c r="HWN84"/>
      <c r="HWO84"/>
      <c r="HWP84"/>
      <c r="HWQ84"/>
      <c r="HWR84"/>
      <c r="HWS84"/>
      <c r="HWT84"/>
      <c r="HWU84"/>
      <c r="HWV84"/>
      <c r="HWW84"/>
      <c r="HWX84"/>
      <c r="HWY84"/>
      <c r="HWZ84"/>
      <c r="HXA84"/>
      <c r="HXB84"/>
      <c r="HXC84"/>
      <c r="HXD84"/>
      <c r="HXE84"/>
      <c r="HXF84"/>
      <c r="HXG84"/>
      <c r="HXH84"/>
      <c r="HXI84"/>
      <c r="HXJ84"/>
      <c r="HXK84"/>
      <c r="HXL84"/>
      <c r="HXM84"/>
      <c r="HXN84"/>
      <c r="HXO84"/>
      <c r="HXP84"/>
      <c r="HXQ84"/>
      <c r="HXR84"/>
      <c r="HXS84"/>
      <c r="HXT84"/>
      <c r="HXU84"/>
      <c r="HXV84"/>
      <c r="HXW84"/>
      <c r="HXX84"/>
      <c r="HXY84"/>
      <c r="HXZ84"/>
      <c r="HYA84"/>
      <c r="HYB84"/>
      <c r="HYC84"/>
      <c r="HYD84"/>
      <c r="HYE84"/>
      <c r="HYF84"/>
      <c r="HYG84"/>
      <c r="HYH84"/>
      <c r="HYI84"/>
      <c r="HYJ84"/>
      <c r="HYK84"/>
      <c r="HYL84"/>
      <c r="HYM84"/>
      <c r="HYN84"/>
      <c r="HYO84"/>
      <c r="HYP84"/>
      <c r="HYQ84"/>
      <c r="HYR84"/>
      <c r="HYS84"/>
      <c r="HYT84"/>
      <c r="HYU84"/>
      <c r="HYV84"/>
      <c r="HYW84"/>
      <c r="HYX84"/>
      <c r="HYY84"/>
      <c r="HYZ84"/>
      <c r="HZA84"/>
      <c r="HZB84"/>
      <c r="HZC84"/>
      <c r="HZD84"/>
      <c r="HZE84"/>
      <c r="HZF84"/>
      <c r="HZG84"/>
      <c r="HZH84"/>
      <c r="HZI84"/>
      <c r="HZJ84"/>
      <c r="HZK84"/>
      <c r="HZL84"/>
      <c r="HZM84"/>
      <c r="HZN84"/>
      <c r="HZO84"/>
      <c r="HZP84"/>
      <c r="HZQ84"/>
      <c r="HZR84"/>
      <c r="HZS84"/>
      <c r="HZT84"/>
      <c r="HZU84"/>
      <c r="HZV84"/>
      <c r="HZW84"/>
      <c r="HZX84"/>
      <c r="HZY84"/>
      <c r="HZZ84"/>
      <c r="IAA84"/>
      <c r="IAB84"/>
      <c r="IAC84"/>
      <c r="IAD84"/>
      <c r="IAE84"/>
      <c r="IAF84"/>
      <c r="IAG84"/>
      <c r="IAH84"/>
      <c r="IAI84"/>
      <c r="IAJ84"/>
      <c r="IAK84"/>
      <c r="IAL84"/>
      <c r="IAM84"/>
      <c r="IAN84"/>
      <c r="IAO84"/>
      <c r="IAP84"/>
      <c r="IAQ84"/>
      <c r="IAR84"/>
      <c r="IAS84"/>
      <c r="IAT84"/>
      <c r="IAU84"/>
      <c r="IAV84"/>
      <c r="IAW84"/>
      <c r="IAX84"/>
      <c r="IAY84"/>
      <c r="IAZ84"/>
      <c r="IBA84"/>
      <c r="IBB84"/>
      <c r="IBC84"/>
      <c r="IBD84"/>
      <c r="IBE84"/>
      <c r="IBF84"/>
      <c r="IBG84"/>
      <c r="IBH84"/>
      <c r="IBI84"/>
      <c r="IBJ84"/>
      <c r="IBK84"/>
      <c r="IBL84"/>
      <c r="IBM84"/>
      <c r="IBN84"/>
      <c r="IBO84"/>
      <c r="IBP84"/>
      <c r="IBQ84"/>
      <c r="IBR84"/>
      <c r="IBS84"/>
      <c r="IBT84"/>
      <c r="IBU84"/>
      <c r="IBV84"/>
      <c r="IBW84"/>
      <c r="IBX84"/>
      <c r="IBY84"/>
      <c r="IBZ84"/>
      <c r="ICA84"/>
      <c r="ICB84"/>
      <c r="ICC84"/>
      <c r="ICD84"/>
      <c r="ICE84"/>
      <c r="ICF84"/>
      <c r="ICG84"/>
      <c r="ICH84"/>
      <c r="ICI84"/>
      <c r="ICJ84"/>
      <c r="ICK84"/>
      <c r="ICL84"/>
      <c r="ICM84"/>
      <c r="ICN84"/>
      <c r="ICO84"/>
      <c r="ICP84"/>
      <c r="ICQ84"/>
      <c r="ICR84"/>
      <c r="ICS84"/>
      <c r="ICT84"/>
      <c r="ICU84"/>
      <c r="ICV84"/>
      <c r="ICW84"/>
      <c r="ICX84"/>
      <c r="ICY84"/>
      <c r="ICZ84"/>
      <c r="IDA84"/>
      <c r="IDB84"/>
      <c r="IDC84"/>
      <c r="IDD84"/>
      <c r="IDE84"/>
      <c r="IDF84"/>
      <c r="IDG84"/>
      <c r="IDH84"/>
      <c r="IDI84"/>
      <c r="IDJ84"/>
      <c r="IDK84"/>
      <c r="IDL84"/>
      <c r="IDM84"/>
      <c r="IDN84"/>
      <c r="IDO84"/>
      <c r="IDP84"/>
      <c r="IDQ84"/>
      <c r="IDR84"/>
      <c r="IDS84"/>
      <c r="IDT84"/>
      <c r="IDU84"/>
      <c r="IDV84"/>
      <c r="IDW84"/>
      <c r="IDX84"/>
      <c r="IDY84"/>
      <c r="IDZ84"/>
      <c r="IEA84"/>
      <c r="IEB84"/>
      <c r="IEC84"/>
      <c r="IED84"/>
      <c r="IEE84"/>
      <c r="IEF84"/>
      <c r="IEG84"/>
      <c r="IEH84"/>
      <c r="IEI84"/>
      <c r="IEJ84"/>
      <c r="IEK84"/>
      <c r="IEL84"/>
      <c r="IEM84"/>
      <c r="IEN84"/>
      <c r="IEO84"/>
      <c r="IEP84"/>
      <c r="IEQ84"/>
      <c r="IER84"/>
      <c r="IES84"/>
      <c r="IET84"/>
      <c r="IEU84"/>
      <c r="IEV84"/>
      <c r="IEW84"/>
      <c r="IEX84"/>
      <c r="IEY84"/>
      <c r="IEZ84"/>
      <c r="IFA84"/>
      <c r="IFB84"/>
      <c r="IFC84"/>
      <c r="IFD84"/>
      <c r="IFE84"/>
      <c r="IFF84"/>
      <c r="IFG84"/>
      <c r="IFH84"/>
      <c r="IFI84"/>
      <c r="IFJ84"/>
      <c r="IFK84"/>
      <c r="IFL84"/>
      <c r="IFM84"/>
      <c r="IFN84"/>
      <c r="IFO84"/>
      <c r="IFP84"/>
      <c r="IFQ84"/>
      <c r="IFR84"/>
      <c r="IFS84"/>
      <c r="IFT84"/>
      <c r="IFU84"/>
      <c r="IFV84"/>
      <c r="IFW84"/>
      <c r="IFX84"/>
      <c r="IFY84"/>
      <c r="IFZ84"/>
      <c r="IGA84"/>
      <c r="IGB84"/>
      <c r="IGC84"/>
      <c r="IGD84"/>
      <c r="IGE84"/>
      <c r="IGF84"/>
      <c r="IGG84"/>
      <c r="IGH84"/>
      <c r="IGI84"/>
      <c r="IGJ84"/>
      <c r="IGK84"/>
      <c r="IGL84"/>
      <c r="IGM84"/>
      <c r="IGN84"/>
      <c r="IGO84"/>
      <c r="IGP84"/>
      <c r="IGQ84"/>
      <c r="IGR84"/>
      <c r="IGS84"/>
      <c r="IGT84"/>
      <c r="IGU84"/>
      <c r="IGV84"/>
      <c r="IGW84"/>
      <c r="IGX84"/>
      <c r="IGY84"/>
      <c r="IGZ84"/>
      <c r="IHA84"/>
      <c r="IHB84"/>
      <c r="IHC84"/>
      <c r="IHD84"/>
      <c r="IHE84"/>
      <c r="IHF84"/>
      <c r="IHG84"/>
      <c r="IHH84"/>
      <c r="IHI84"/>
      <c r="IHJ84"/>
      <c r="IHK84"/>
      <c r="IHL84"/>
      <c r="IHM84"/>
      <c r="IHN84"/>
      <c r="IHO84"/>
      <c r="IHP84"/>
      <c r="IHQ84"/>
      <c r="IHR84"/>
      <c r="IHS84"/>
      <c r="IHT84"/>
      <c r="IHU84"/>
      <c r="IHV84"/>
      <c r="IHW84"/>
      <c r="IHX84"/>
      <c r="IHY84"/>
      <c r="IHZ84"/>
      <c r="IIA84"/>
      <c r="IIB84"/>
      <c r="IIC84"/>
      <c r="IID84"/>
      <c r="IIE84"/>
      <c r="IIF84"/>
      <c r="IIG84"/>
      <c r="IIH84"/>
      <c r="III84"/>
      <c r="IIJ84"/>
      <c r="IIK84"/>
      <c r="IIL84"/>
      <c r="IIM84"/>
      <c r="IIN84"/>
      <c r="IIO84"/>
      <c r="IIP84"/>
      <c r="IIQ84"/>
      <c r="IIR84"/>
      <c r="IIS84"/>
      <c r="IIT84"/>
      <c r="IIU84"/>
      <c r="IIV84"/>
      <c r="IIW84"/>
      <c r="IIX84"/>
      <c r="IIY84"/>
      <c r="IIZ84"/>
      <c r="IJA84"/>
      <c r="IJB84"/>
      <c r="IJC84"/>
      <c r="IJD84"/>
      <c r="IJE84"/>
      <c r="IJF84"/>
      <c r="IJG84"/>
      <c r="IJH84"/>
      <c r="IJI84"/>
      <c r="IJJ84"/>
      <c r="IJK84"/>
      <c r="IJL84"/>
      <c r="IJM84"/>
      <c r="IJN84"/>
      <c r="IJO84"/>
      <c r="IJP84"/>
      <c r="IJQ84"/>
      <c r="IJR84"/>
      <c r="IJS84"/>
      <c r="IJT84"/>
      <c r="IJU84"/>
      <c r="IJV84"/>
      <c r="IJW84"/>
      <c r="IJX84"/>
      <c r="IJY84"/>
      <c r="IJZ84"/>
      <c r="IKA84"/>
      <c r="IKB84"/>
      <c r="IKC84"/>
      <c r="IKD84"/>
      <c r="IKE84"/>
      <c r="IKF84"/>
      <c r="IKG84"/>
      <c r="IKH84"/>
      <c r="IKI84"/>
      <c r="IKJ84"/>
      <c r="IKK84"/>
      <c r="IKL84"/>
      <c r="IKM84"/>
      <c r="IKN84"/>
      <c r="IKO84"/>
      <c r="IKP84"/>
      <c r="IKQ84"/>
      <c r="IKR84"/>
      <c r="IKS84"/>
      <c r="IKT84"/>
      <c r="IKU84"/>
      <c r="IKV84"/>
      <c r="IKW84"/>
      <c r="IKX84"/>
      <c r="IKY84"/>
      <c r="IKZ84"/>
      <c r="ILA84"/>
      <c r="ILB84"/>
      <c r="ILC84"/>
      <c r="ILD84"/>
      <c r="ILE84"/>
      <c r="ILF84"/>
      <c r="ILG84"/>
      <c r="ILH84"/>
      <c r="ILI84"/>
      <c r="ILJ84"/>
      <c r="ILK84"/>
      <c r="ILL84"/>
      <c r="ILM84"/>
      <c r="ILN84"/>
      <c r="ILO84"/>
      <c r="ILP84"/>
      <c r="ILQ84"/>
      <c r="ILR84"/>
      <c r="ILS84"/>
      <c r="ILT84"/>
      <c r="ILU84"/>
      <c r="ILV84"/>
      <c r="ILW84"/>
      <c r="ILX84"/>
      <c r="ILY84"/>
      <c r="ILZ84"/>
      <c r="IMA84"/>
      <c r="IMB84"/>
      <c r="IMC84"/>
      <c r="IMD84"/>
      <c r="IME84"/>
      <c r="IMF84"/>
      <c r="IMG84"/>
      <c r="IMH84"/>
      <c r="IMI84"/>
      <c r="IMJ84"/>
      <c r="IMK84"/>
      <c r="IML84"/>
      <c r="IMM84"/>
      <c r="IMN84"/>
      <c r="IMO84"/>
      <c r="IMP84"/>
      <c r="IMQ84"/>
      <c r="IMR84"/>
      <c r="IMS84"/>
      <c r="IMT84"/>
      <c r="IMU84"/>
      <c r="IMV84"/>
      <c r="IMW84"/>
      <c r="IMX84"/>
      <c r="IMY84"/>
      <c r="IMZ84"/>
      <c r="INA84"/>
      <c r="INB84"/>
      <c r="INC84"/>
      <c r="IND84"/>
      <c r="INE84"/>
      <c r="INF84"/>
      <c r="ING84"/>
      <c r="INH84"/>
      <c r="INI84"/>
      <c r="INJ84"/>
      <c r="INK84"/>
      <c r="INL84"/>
      <c r="INM84"/>
      <c r="INN84"/>
      <c r="INO84"/>
      <c r="INP84"/>
      <c r="INQ84"/>
      <c r="INR84"/>
      <c r="INS84"/>
      <c r="INT84"/>
      <c r="INU84"/>
      <c r="INV84"/>
      <c r="INW84"/>
      <c r="INX84"/>
      <c r="INY84"/>
      <c r="INZ84"/>
      <c r="IOA84"/>
      <c r="IOB84"/>
      <c r="IOC84"/>
      <c r="IOD84"/>
      <c r="IOE84"/>
      <c r="IOF84"/>
      <c r="IOG84"/>
      <c r="IOH84"/>
      <c r="IOI84"/>
      <c r="IOJ84"/>
      <c r="IOK84"/>
      <c r="IOL84"/>
      <c r="IOM84"/>
      <c r="ION84"/>
      <c r="IOO84"/>
      <c r="IOP84"/>
      <c r="IOQ84"/>
      <c r="IOR84"/>
      <c r="IOS84"/>
      <c r="IOT84"/>
      <c r="IOU84"/>
      <c r="IOV84"/>
      <c r="IOW84"/>
      <c r="IOX84"/>
      <c r="IOY84"/>
      <c r="IOZ84"/>
      <c r="IPA84"/>
      <c r="IPB84"/>
      <c r="IPC84"/>
      <c r="IPD84"/>
      <c r="IPE84"/>
      <c r="IPF84"/>
      <c r="IPG84"/>
      <c r="IPH84"/>
      <c r="IPI84"/>
      <c r="IPJ84"/>
      <c r="IPK84"/>
      <c r="IPL84"/>
      <c r="IPM84"/>
      <c r="IPN84"/>
      <c r="IPO84"/>
      <c r="IPP84"/>
      <c r="IPQ84"/>
      <c r="IPR84"/>
      <c r="IPS84"/>
      <c r="IPT84"/>
      <c r="IPU84"/>
      <c r="IPV84"/>
      <c r="IPW84"/>
      <c r="IPX84"/>
      <c r="IPY84"/>
      <c r="IPZ84"/>
      <c r="IQA84"/>
      <c r="IQB84"/>
      <c r="IQC84"/>
      <c r="IQD84"/>
      <c r="IQE84"/>
      <c r="IQF84"/>
      <c r="IQG84"/>
      <c r="IQH84"/>
      <c r="IQI84"/>
      <c r="IQJ84"/>
      <c r="IQK84"/>
      <c r="IQL84"/>
      <c r="IQM84"/>
      <c r="IQN84"/>
      <c r="IQO84"/>
      <c r="IQP84"/>
      <c r="IQQ84"/>
      <c r="IQR84"/>
      <c r="IQS84"/>
      <c r="IQT84"/>
      <c r="IQU84"/>
      <c r="IQV84"/>
      <c r="IQW84"/>
      <c r="IQX84"/>
      <c r="IQY84"/>
      <c r="IQZ84"/>
      <c r="IRA84"/>
      <c r="IRB84"/>
      <c r="IRC84"/>
      <c r="IRD84"/>
      <c r="IRE84"/>
      <c r="IRF84"/>
      <c r="IRG84"/>
      <c r="IRH84"/>
      <c r="IRI84"/>
      <c r="IRJ84"/>
      <c r="IRK84"/>
      <c r="IRL84"/>
      <c r="IRM84"/>
      <c r="IRN84"/>
      <c r="IRO84"/>
      <c r="IRP84"/>
      <c r="IRQ84"/>
      <c r="IRR84"/>
      <c r="IRS84"/>
      <c r="IRT84"/>
      <c r="IRU84"/>
      <c r="IRV84"/>
      <c r="IRW84"/>
      <c r="IRX84"/>
      <c r="IRY84"/>
      <c r="IRZ84"/>
      <c r="ISA84"/>
      <c r="ISB84"/>
      <c r="ISC84"/>
      <c r="ISD84"/>
      <c r="ISE84"/>
      <c r="ISF84"/>
      <c r="ISG84"/>
      <c r="ISH84"/>
      <c r="ISI84"/>
      <c r="ISJ84"/>
      <c r="ISK84"/>
      <c r="ISL84"/>
      <c r="ISM84"/>
      <c r="ISN84"/>
      <c r="ISO84"/>
      <c r="ISP84"/>
      <c r="ISQ84"/>
      <c r="ISR84"/>
      <c r="ISS84"/>
      <c r="IST84"/>
      <c r="ISU84"/>
      <c r="ISV84"/>
      <c r="ISW84"/>
      <c r="ISX84"/>
      <c r="ISY84"/>
      <c r="ISZ84"/>
      <c r="ITA84"/>
      <c r="ITB84"/>
      <c r="ITC84"/>
      <c r="ITD84"/>
      <c r="ITE84"/>
      <c r="ITF84"/>
      <c r="ITG84"/>
      <c r="ITH84"/>
      <c r="ITI84"/>
      <c r="ITJ84"/>
      <c r="ITK84"/>
      <c r="ITL84"/>
      <c r="ITM84"/>
      <c r="ITN84"/>
      <c r="ITO84"/>
      <c r="ITP84"/>
      <c r="ITQ84"/>
      <c r="ITR84"/>
      <c r="ITS84"/>
      <c r="ITT84"/>
      <c r="ITU84"/>
      <c r="ITV84"/>
      <c r="ITW84"/>
      <c r="ITX84"/>
      <c r="ITY84"/>
      <c r="ITZ84"/>
      <c r="IUA84"/>
      <c r="IUB84"/>
      <c r="IUC84"/>
      <c r="IUD84"/>
      <c r="IUE84"/>
      <c r="IUF84"/>
      <c r="IUG84"/>
      <c r="IUH84"/>
      <c r="IUI84"/>
      <c r="IUJ84"/>
      <c r="IUK84"/>
      <c r="IUL84"/>
      <c r="IUM84"/>
      <c r="IUN84"/>
      <c r="IUO84"/>
      <c r="IUP84"/>
      <c r="IUQ84"/>
      <c r="IUR84"/>
      <c r="IUS84"/>
      <c r="IUT84"/>
      <c r="IUU84"/>
      <c r="IUV84"/>
      <c r="IUW84"/>
      <c r="IUX84"/>
      <c r="IUY84"/>
      <c r="IUZ84"/>
      <c r="IVA84"/>
      <c r="IVB84"/>
      <c r="IVC84"/>
      <c r="IVD84"/>
      <c r="IVE84"/>
      <c r="IVF84"/>
      <c r="IVG84"/>
      <c r="IVH84"/>
      <c r="IVI84"/>
      <c r="IVJ84"/>
      <c r="IVK84"/>
      <c r="IVL84"/>
      <c r="IVM84"/>
      <c r="IVN84"/>
      <c r="IVO84"/>
      <c r="IVP84"/>
      <c r="IVQ84"/>
      <c r="IVR84"/>
      <c r="IVS84"/>
      <c r="IVT84"/>
      <c r="IVU84"/>
      <c r="IVV84"/>
      <c r="IVW84"/>
      <c r="IVX84"/>
      <c r="IVY84"/>
      <c r="IVZ84"/>
      <c r="IWA84"/>
      <c r="IWB84"/>
      <c r="IWC84"/>
      <c r="IWD84"/>
      <c r="IWE84"/>
      <c r="IWF84"/>
      <c r="IWG84"/>
      <c r="IWH84"/>
      <c r="IWI84"/>
      <c r="IWJ84"/>
      <c r="IWK84"/>
      <c r="IWL84"/>
      <c r="IWM84"/>
      <c r="IWN84"/>
      <c r="IWO84"/>
      <c r="IWP84"/>
      <c r="IWQ84"/>
      <c r="IWR84"/>
      <c r="IWS84"/>
      <c r="IWT84"/>
      <c r="IWU84"/>
      <c r="IWV84"/>
      <c r="IWW84"/>
      <c r="IWX84"/>
      <c r="IWY84"/>
      <c r="IWZ84"/>
      <c r="IXA84"/>
      <c r="IXB84"/>
      <c r="IXC84"/>
      <c r="IXD84"/>
      <c r="IXE84"/>
      <c r="IXF84"/>
      <c r="IXG84"/>
      <c r="IXH84"/>
      <c r="IXI84"/>
      <c r="IXJ84"/>
      <c r="IXK84"/>
      <c r="IXL84"/>
      <c r="IXM84"/>
      <c r="IXN84"/>
      <c r="IXO84"/>
      <c r="IXP84"/>
      <c r="IXQ84"/>
      <c r="IXR84"/>
      <c r="IXS84"/>
      <c r="IXT84"/>
      <c r="IXU84"/>
      <c r="IXV84"/>
      <c r="IXW84"/>
      <c r="IXX84"/>
      <c r="IXY84"/>
      <c r="IXZ84"/>
      <c r="IYA84"/>
      <c r="IYB84"/>
      <c r="IYC84"/>
      <c r="IYD84"/>
      <c r="IYE84"/>
      <c r="IYF84"/>
      <c r="IYG84"/>
      <c r="IYH84"/>
      <c r="IYI84"/>
      <c r="IYJ84"/>
      <c r="IYK84"/>
      <c r="IYL84"/>
      <c r="IYM84"/>
      <c r="IYN84"/>
      <c r="IYO84"/>
      <c r="IYP84"/>
      <c r="IYQ84"/>
      <c r="IYR84"/>
      <c r="IYS84"/>
      <c r="IYT84"/>
      <c r="IYU84"/>
      <c r="IYV84"/>
      <c r="IYW84"/>
      <c r="IYX84"/>
      <c r="IYY84"/>
      <c r="IYZ84"/>
      <c r="IZA84"/>
      <c r="IZB84"/>
      <c r="IZC84"/>
      <c r="IZD84"/>
      <c r="IZE84"/>
      <c r="IZF84"/>
      <c r="IZG84"/>
      <c r="IZH84"/>
      <c r="IZI84"/>
      <c r="IZJ84"/>
      <c r="IZK84"/>
      <c r="IZL84"/>
      <c r="IZM84"/>
      <c r="IZN84"/>
      <c r="IZO84"/>
      <c r="IZP84"/>
      <c r="IZQ84"/>
      <c r="IZR84"/>
      <c r="IZS84"/>
      <c r="IZT84"/>
      <c r="IZU84"/>
      <c r="IZV84"/>
      <c r="IZW84"/>
      <c r="IZX84"/>
      <c r="IZY84"/>
      <c r="IZZ84"/>
      <c r="JAA84"/>
      <c r="JAB84"/>
      <c r="JAC84"/>
      <c r="JAD84"/>
      <c r="JAE84"/>
      <c r="JAF84"/>
      <c r="JAG84"/>
      <c r="JAH84"/>
      <c r="JAI84"/>
      <c r="JAJ84"/>
      <c r="JAK84"/>
      <c r="JAL84"/>
      <c r="JAM84"/>
      <c r="JAN84"/>
      <c r="JAO84"/>
      <c r="JAP84"/>
      <c r="JAQ84"/>
      <c r="JAR84"/>
      <c r="JAS84"/>
      <c r="JAT84"/>
      <c r="JAU84"/>
      <c r="JAV84"/>
      <c r="JAW84"/>
      <c r="JAX84"/>
      <c r="JAY84"/>
      <c r="JAZ84"/>
      <c r="JBA84"/>
      <c r="JBB84"/>
      <c r="JBC84"/>
      <c r="JBD84"/>
      <c r="JBE84"/>
      <c r="JBF84"/>
      <c r="JBG84"/>
      <c r="JBH84"/>
      <c r="JBI84"/>
      <c r="JBJ84"/>
      <c r="JBK84"/>
      <c r="JBL84"/>
      <c r="JBM84"/>
      <c r="JBN84"/>
      <c r="JBO84"/>
      <c r="JBP84"/>
      <c r="JBQ84"/>
      <c r="JBR84"/>
      <c r="JBS84"/>
      <c r="JBT84"/>
      <c r="JBU84"/>
      <c r="JBV84"/>
      <c r="JBW84"/>
      <c r="JBX84"/>
      <c r="JBY84"/>
      <c r="JBZ84"/>
      <c r="JCA84"/>
      <c r="JCB84"/>
      <c r="JCC84"/>
      <c r="JCD84"/>
      <c r="JCE84"/>
      <c r="JCF84"/>
      <c r="JCG84"/>
      <c r="JCH84"/>
      <c r="JCI84"/>
      <c r="JCJ84"/>
      <c r="JCK84"/>
      <c r="JCL84"/>
      <c r="JCM84"/>
      <c r="JCN84"/>
      <c r="JCO84"/>
      <c r="JCP84"/>
      <c r="JCQ84"/>
      <c r="JCR84"/>
      <c r="JCS84"/>
      <c r="JCT84"/>
      <c r="JCU84"/>
      <c r="JCV84"/>
      <c r="JCW84"/>
      <c r="JCX84"/>
      <c r="JCY84"/>
      <c r="JCZ84"/>
      <c r="JDA84"/>
      <c r="JDB84"/>
      <c r="JDC84"/>
      <c r="JDD84"/>
      <c r="JDE84"/>
      <c r="JDF84"/>
      <c r="JDG84"/>
      <c r="JDH84"/>
      <c r="JDI84"/>
      <c r="JDJ84"/>
      <c r="JDK84"/>
      <c r="JDL84"/>
      <c r="JDM84"/>
      <c r="JDN84"/>
      <c r="JDO84"/>
      <c r="JDP84"/>
      <c r="JDQ84"/>
      <c r="JDR84"/>
      <c r="JDS84"/>
      <c r="JDT84"/>
      <c r="JDU84"/>
      <c r="JDV84"/>
      <c r="JDW84"/>
      <c r="JDX84"/>
      <c r="JDY84"/>
      <c r="JDZ84"/>
      <c r="JEA84"/>
      <c r="JEB84"/>
      <c r="JEC84"/>
      <c r="JED84"/>
      <c r="JEE84"/>
      <c r="JEF84"/>
      <c r="JEG84"/>
      <c r="JEH84"/>
      <c r="JEI84"/>
      <c r="JEJ84"/>
      <c r="JEK84"/>
      <c r="JEL84"/>
      <c r="JEM84"/>
      <c r="JEN84"/>
      <c r="JEO84"/>
      <c r="JEP84"/>
      <c r="JEQ84"/>
      <c r="JER84"/>
      <c r="JES84"/>
      <c r="JET84"/>
      <c r="JEU84"/>
      <c r="JEV84"/>
      <c r="JEW84"/>
      <c r="JEX84"/>
      <c r="JEY84"/>
      <c r="JEZ84"/>
      <c r="JFA84"/>
      <c r="JFB84"/>
      <c r="JFC84"/>
      <c r="JFD84"/>
      <c r="JFE84"/>
      <c r="JFF84"/>
      <c r="JFG84"/>
      <c r="JFH84"/>
      <c r="JFI84"/>
      <c r="JFJ84"/>
      <c r="JFK84"/>
      <c r="JFL84"/>
      <c r="JFM84"/>
      <c r="JFN84"/>
      <c r="JFO84"/>
      <c r="JFP84"/>
      <c r="JFQ84"/>
      <c r="JFR84"/>
      <c r="JFS84"/>
      <c r="JFT84"/>
      <c r="JFU84"/>
      <c r="JFV84"/>
      <c r="JFW84"/>
      <c r="JFX84"/>
      <c r="JFY84"/>
      <c r="JFZ84"/>
      <c r="JGA84"/>
      <c r="JGB84"/>
      <c r="JGC84"/>
      <c r="JGD84"/>
      <c r="JGE84"/>
      <c r="JGF84"/>
      <c r="JGG84"/>
      <c r="JGH84"/>
      <c r="JGI84"/>
      <c r="JGJ84"/>
      <c r="JGK84"/>
      <c r="JGL84"/>
      <c r="JGM84"/>
      <c r="JGN84"/>
      <c r="JGO84"/>
      <c r="JGP84"/>
      <c r="JGQ84"/>
      <c r="JGR84"/>
      <c r="JGS84"/>
      <c r="JGT84"/>
      <c r="JGU84"/>
      <c r="JGV84"/>
      <c r="JGW84"/>
      <c r="JGX84"/>
      <c r="JGY84"/>
      <c r="JGZ84"/>
      <c r="JHA84"/>
      <c r="JHB84"/>
      <c r="JHC84"/>
      <c r="JHD84"/>
      <c r="JHE84"/>
      <c r="JHF84"/>
      <c r="JHG84"/>
      <c r="JHH84"/>
      <c r="JHI84"/>
      <c r="JHJ84"/>
      <c r="JHK84"/>
      <c r="JHL84"/>
      <c r="JHM84"/>
      <c r="JHN84"/>
      <c r="JHO84"/>
      <c r="JHP84"/>
      <c r="JHQ84"/>
      <c r="JHR84"/>
      <c r="JHS84"/>
      <c r="JHT84"/>
      <c r="JHU84"/>
      <c r="JHV84"/>
      <c r="JHW84"/>
      <c r="JHX84"/>
      <c r="JHY84"/>
      <c r="JHZ84"/>
      <c r="JIA84"/>
      <c r="JIB84"/>
      <c r="JIC84"/>
      <c r="JID84"/>
      <c r="JIE84"/>
      <c r="JIF84"/>
      <c r="JIG84"/>
      <c r="JIH84"/>
      <c r="JII84"/>
      <c r="JIJ84"/>
      <c r="JIK84"/>
      <c r="JIL84"/>
      <c r="JIM84"/>
      <c r="JIN84"/>
      <c r="JIO84"/>
      <c r="JIP84"/>
      <c r="JIQ84"/>
      <c r="JIR84"/>
      <c r="JIS84"/>
      <c r="JIT84"/>
      <c r="JIU84"/>
      <c r="JIV84"/>
      <c r="JIW84"/>
      <c r="JIX84"/>
      <c r="JIY84"/>
      <c r="JIZ84"/>
      <c r="JJA84"/>
      <c r="JJB84"/>
      <c r="JJC84"/>
      <c r="JJD84"/>
      <c r="JJE84"/>
      <c r="JJF84"/>
      <c r="JJG84"/>
      <c r="JJH84"/>
      <c r="JJI84"/>
      <c r="JJJ84"/>
      <c r="JJK84"/>
      <c r="JJL84"/>
      <c r="JJM84"/>
      <c r="JJN84"/>
      <c r="JJO84"/>
      <c r="JJP84"/>
      <c r="JJQ84"/>
      <c r="JJR84"/>
      <c r="JJS84"/>
      <c r="JJT84"/>
      <c r="JJU84"/>
      <c r="JJV84"/>
      <c r="JJW84"/>
      <c r="JJX84"/>
      <c r="JJY84"/>
      <c r="JJZ84"/>
      <c r="JKA84"/>
      <c r="JKB84"/>
      <c r="JKC84"/>
      <c r="JKD84"/>
      <c r="JKE84"/>
      <c r="JKF84"/>
      <c r="JKG84"/>
      <c r="JKH84"/>
      <c r="JKI84"/>
      <c r="JKJ84"/>
      <c r="JKK84"/>
      <c r="JKL84"/>
      <c r="JKM84"/>
      <c r="JKN84"/>
      <c r="JKO84"/>
      <c r="JKP84"/>
      <c r="JKQ84"/>
      <c r="JKR84"/>
      <c r="JKS84"/>
      <c r="JKT84"/>
      <c r="JKU84"/>
      <c r="JKV84"/>
      <c r="JKW84"/>
      <c r="JKX84"/>
      <c r="JKY84"/>
      <c r="JKZ84"/>
      <c r="JLA84"/>
      <c r="JLB84"/>
      <c r="JLC84"/>
      <c r="JLD84"/>
      <c r="JLE84"/>
      <c r="JLF84"/>
      <c r="JLG84"/>
      <c r="JLH84"/>
      <c r="JLI84"/>
      <c r="JLJ84"/>
      <c r="JLK84"/>
      <c r="JLL84"/>
      <c r="JLM84"/>
      <c r="JLN84"/>
      <c r="JLO84"/>
      <c r="JLP84"/>
      <c r="JLQ84"/>
      <c r="JLR84"/>
      <c r="JLS84"/>
      <c r="JLT84"/>
      <c r="JLU84"/>
      <c r="JLV84"/>
      <c r="JLW84"/>
      <c r="JLX84"/>
      <c r="JLY84"/>
      <c r="JLZ84"/>
      <c r="JMA84"/>
      <c r="JMB84"/>
      <c r="JMC84"/>
      <c r="JMD84"/>
      <c r="JME84"/>
      <c r="JMF84"/>
      <c r="JMG84"/>
      <c r="JMH84"/>
      <c r="JMI84"/>
      <c r="JMJ84"/>
      <c r="JMK84"/>
      <c r="JML84"/>
      <c r="JMM84"/>
      <c r="JMN84"/>
      <c r="JMO84"/>
      <c r="JMP84"/>
      <c r="JMQ84"/>
      <c r="JMR84"/>
      <c r="JMS84"/>
      <c r="JMT84"/>
      <c r="JMU84"/>
      <c r="JMV84"/>
      <c r="JMW84"/>
      <c r="JMX84"/>
      <c r="JMY84"/>
      <c r="JMZ84"/>
      <c r="JNA84"/>
      <c r="JNB84"/>
      <c r="JNC84"/>
      <c r="JND84"/>
      <c r="JNE84"/>
      <c r="JNF84"/>
      <c r="JNG84"/>
      <c r="JNH84"/>
      <c r="JNI84"/>
      <c r="JNJ84"/>
      <c r="JNK84"/>
      <c r="JNL84"/>
      <c r="JNM84"/>
      <c r="JNN84"/>
      <c r="JNO84"/>
      <c r="JNP84"/>
      <c r="JNQ84"/>
      <c r="JNR84"/>
      <c r="JNS84"/>
      <c r="JNT84"/>
      <c r="JNU84"/>
      <c r="JNV84"/>
      <c r="JNW84"/>
      <c r="JNX84"/>
      <c r="JNY84"/>
      <c r="JNZ84"/>
      <c r="JOA84"/>
      <c r="JOB84"/>
      <c r="JOC84"/>
      <c r="JOD84"/>
      <c r="JOE84"/>
      <c r="JOF84"/>
      <c r="JOG84"/>
      <c r="JOH84"/>
      <c r="JOI84"/>
      <c r="JOJ84"/>
      <c r="JOK84"/>
      <c r="JOL84"/>
      <c r="JOM84"/>
      <c r="JON84"/>
      <c r="JOO84"/>
      <c r="JOP84"/>
      <c r="JOQ84"/>
      <c r="JOR84"/>
      <c r="JOS84"/>
      <c r="JOT84"/>
      <c r="JOU84"/>
      <c r="JOV84"/>
      <c r="JOW84"/>
      <c r="JOX84"/>
      <c r="JOY84"/>
      <c r="JOZ84"/>
      <c r="JPA84"/>
      <c r="JPB84"/>
      <c r="JPC84"/>
      <c r="JPD84"/>
      <c r="JPE84"/>
      <c r="JPF84"/>
      <c r="JPG84"/>
      <c r="JPH84"/>
      <c r="JPI84"/>
      <c r="JPJ84"/>
      <c r="JPK84"/>
      <c r="JPL84"/>
      <c r="JPM84"/>
      <c r="JPN84"/>
      <c r="JPO84"/>
      <c r="JPP84"/>
      <c r="JPQ84"/>
      <c r="JPR84"/>
      <c r="JPS84"/>
      <c r="JPT84"/>
      <c r="JPU84"/>
      <c r="JPV84"/>
      <c r="JPW84"/>
      <c r="JPX84"/>
      <c r="JPY84"/>
      <c r="JPZ84"/>
      <c r="JQA84"/>
      <c r="JQB84"/>
      <c r="JQC84"/>
      <c r="JQD84"/>
      <c r="JQE84"/>
      <c r="JQF84"/>
      <c r="JQG84"/>
      <c r="JQH84"/>
      <c r="JQI84"/>
      <c r="JQJ84"/>
      <c r="JQK84"/>
      <c r="JQL84"/>
      <c r="JQM84"/>
      <c r="JQN84"/>
      <c r="JQO84"/>
      <c r="JQP84"/>
      <c r="JQQ84"/>
      <c r="JQR84"/>
      <c r="JQS84"/>
      <c r="JQT84"/>
      <c r="JQU84"/>
      <c r="JQV84"/>
      <c r="JQW84"/>
      <c r="JQX84"/>
      <c r="JQY84"/>
      <c r="JQZ84"/>
      <c r="JRA84"/>
      <c r="JRB84"/>
      <c r="JRC84"/>
      <c r="JRD84"/>
      <c r="JRE84"/>
      <c r="JRF84"/>
      <c r="JRG84"/>
      <c r="JRH84"/>
      <c r="JRI84"/>
      <c r="JRJ84"/>
      <c r="JRK84"/>
      <c r="JRL84"/>
      <c r="JRM84"/>
      <c r="JRN84"/>
      <c r="JRO84"/>
      <c r="JRP84"/>
      <c r="JRQ84"/>
      <c r="JRR84"/>
      <c r="JRS84"/>
      <c r="JRT84"/>
      <c r="JRU84"/>
      <c r="JRV84"/>
      <c r="JRW84"/>
      <c r="JRX84"/>
      <c r="JRY84"/>
      <c r="JRZ84"/>
      <c r="JSA84"/>
      <c r="JSB84"/>
      <c r="JSC84"/>
      <c r="JSD84"/>
      <c r="JSE84"/>
      <c r="JSF84"/>
      <c r="JSG84"/>
      <c r="JSH84"/>
      <c r="JSI84"/>
      <c r="JSJ84"/>
      <c r="JSK84"/>
      <c r="JSL84"/>
      <c r="JSM84"/>
      <c r="JSN84"/>
      <c r="JSO84"/>
      <c r="JSP84"/>
      <c r="JSQ84"/>
      <c r="JSR84"/>
      <c r="JSS84"/>
      <c r="JST84"/>
      <c r="JSU84"/>
      <c r="JSV84"/>
      <c r="JSW84"/>
      <c r="JSX84"/>
      <c r="JSY84"/>
      <c r="JSZ84"/>
      <c r="JTA84"/>
      <c r="JTB84"/>
      <c r="JTC84"/>
      <c r="JTD84"/>
      <c r="JTE84"/>
      <c r="JTF84"/>
      <c r="JTG84"/>
      <c r="JTH84"/>
      <c r="JTI84"/>
      <c r="JTJ84"/>
      <c r="JTK84"/>
      <c r="JTL84"/>
      <c r="JTM84"/>
      <c r="JTN84"/>
      <c r="JTO84"/>
      <c r="JTP84"/>
      <c r="JTQ84"/>
      <c r="JTR84"/>
      <c r="JTS84"/>
      <c r="JTT84"/>
      <c r="JTU84"/>
      <c r="JTV84"/>
      <c r="JTW84"/>
      <c r="JTX84"/>
      <c r="JTY84"/>
      <c r="JTZ84"/>
      <c r="JUA84"/>
      <c r="JUB84"/>
      <c r="JUC84"/>
      <c r="JUD84"/>
      <c r="JUE84"/>
      <c r="JUF84"/>
      <c r="JUG84"/>
      <c r="JUH84"/>
      <c r="JUI84"/>
      <c r="JUJ84"/>
      <c r="JUK84"/>
      <c r="JUL84"/>
      <c r="JUM84"/>
      <c r="JUN84"/>
      <c r="JUO84"/>
      <c r="JUP84"/>
      <c r="JUQ84"/>
      <c r="JUR84"/>
      <c r="JUS84"/>
      <c r="JUT84"/>
      <c r="JUU84"/>
      <c r="JUV84"/>
      <c r="JUW84"/>
      <c r="JUX84"/>
      <c r="JUY84"/>
      <c r="JUZ84"/>
      <c r="JVA84"/>
      <c r="JVB84"/>
      <c r="JVC84"/>
      <c r="JVD84"/>
      <c r="JVE84"/>
      <c r="JVF84"/>
      <c r="JVG84"/>
      <c r="JVH84"/>
      <c r="JVI84"/>
      <c r="JVJ84"/>
      <c r="JVK84"/>
      <c r="JVL84"/>
      <c r="JVM84"/>
      <c r="JVN84"/>
      <c r="JVO84"/>
      <c r="JVP84"/>
      <c r="JVQ84"/>
      <c r="JVR84"/>
      <c r="JVS84"/>
      <c r="JVT84"/>
      <c r="JVU84"/>
      <c r="JVV84"/>
      <c r="JVW84"/>
      <c r="JVX84"/>
      <c r="JVY84"/>
      <c r="JVZ84"/>
      <c r="JWA84"/>
      <c r="JWB84"/>
      <c r="JWC84"/>
      <c r="JWD84"/>
      <c r="JWE84"/>
      <c r="JWF84"/>
      <c r="JWG84"/>
      <c r="JWH84"/>
      <c r="JWI84"/>
      <c r="JWJ84"/>
      <c r="JWK84"/>
      <c r="JWL84"/>
      <c r="JWM84"/>
      <c r="JWN84"/>
      <c r="JWO84"/>
      <c r="JWP84"/>
      <c r="JWQ84"/>
      <c r="JWR84"/>
      <c r="JWS84"/>
      <c r="JWT84"/>
      <c r="JWU84"/>
      <c r="JWV84"/>
      <c r="JWW84"/>
      <c r="JWX84"/>
      <c r="JWY84"/>
      <c r="JWZ84"/>
      <c r="JXA84"/>
      <c r="JXB84"/>
      <c r="JXC84"/>
      <c r="JXD84"/>
      <c r="JXE84"/>
      <c r="JXF84"/>
      <c r="JXG84"/>
      <c r="JXH84"/>
      <c r="JXI84"/>
      <c r="JXJ84"/>
      <c r="JXK84"/>
      <c r="JXL84"/>
      <c r="JXM84"/>
      <c r="JXN84"/>
      <c r="JXO84"/>
      <c r="JXP84"/>
      <c r="JXQ84"/>
      <c r="JXR84"/>
      <c r="JXS84"/>
      <c r="JXT84"/>
      <c r="JXU84"/>
      <c r="JXV84"/>
      <c r="JXW84"/>
      <c r="JXX84"/>
      <c r="JXY84"/>
      <c r="JXZ84"/>
      <c r="JYA84"/>
      <c r="JYB84"/>
      <c r="JYC84"/>
      <c r="JYD84"/>
      <c r="JYE84"/>
      <c r="JYF84"/>
      <c r="JYG84"/>
      <c r="JYH84"/>
      <c r="JYI84"/>
      <c r="JYJ84"/>
      <c r="JYK84"/>
      <c r="JYL84"/>
      <c r="JYM84"/>
      <c r="JYN84"/>
      <c r="JYO84"/>
      <c r="JYP84"/>
      <c r="JYQ84"/>
      <c r="JYR84"/>
      <c r="JYS84"/>
      <c r="JYT84"/>
      <c r="JYU84"/>
      <c r="JYV84"/>
      <c r="JYW84"/>
      <c r="JYX84"/>
      <c r="JYY84"/>
      <c r="JYZ84"/>
      <c r="JZA84"/>
      <c r="JZB84"/>
      <c r="JZC84"/>
      <c r="JZD84"/>
      <c r="JZE84"/>
      <c r="JZF84"/>
      <c r="JZG84"/>
      <c r="JZH84"/>
      <c r="JZI84"/>
      <c r="JZJ84"/>
      <c r="JZK84"/>
      <c r="JZL84"/>
      <c r="JZM84"/>
      <c r="JZN84"/>
      <c r="JZO84"/>
      <c r="JZP84"/>
      <c r="JZQ84"/>
      <c r="JZR84"/>
      <c r="JZS84"/>
      <c r="JZT84"/>
      <c r="JZU84"/>
      <c r="JZV84"/>
      <c r="JZW84"/>
      <c r="JZX84"/>
      <c r="JZY84"/>
      <c r="JZZ84"/>
      <c r="KAA84"/>
      <c r="KAB84"/>
      <c r="KAC84"/>
      <c r="KAD84"/>
      <c r="KAE84"/>
      <c r="KAF84"/>
      <c r="KAG84"/>
      <c r="KAH84"/>
      <c r="KAI84"/>
      <c r="KAJ84"/>
      <c r="KAK84"/>
      <c r="KAL84"/>
      <c r="KAM84"/>
      <c r="KAN84"/>
      <c r="KAO84"/>
      <c r="KAP84"/>
      <c r="KAQ84"/>
      <c r="KAR84"/>
      <c r="KAS84"/>
      <c r="KAT84"/>
      <c r="KAU84"/>
      <c r="KAV84"/>
      <c r="KAW84"/>
      <c r="KAX84"/>
      <c r="KAY84"/>
      <c r="KAZ84"/>
      <c r="KBA84"/>
      <c r="KBB84"/>
      <c r="KBC84"/>
      <c r="KBD84"/>
      <c r="KBE84"/>
      <c r="KBF84"/>
      <c r="KBG84"/>
      <c r="KBH84"/>
      <c r="KBI84"/>
      <c r="KBJ84"/>
      <c r="KBK84"/>
      <c r="KBL84"/>
      <c r="KBM84"/>
      <c r="KBN84"/>
      <c r="KBO84"/>
      <c r="KBP84"/>
      <c r="KBQ84"/>
      <c r="KBR84"/>
      <c r="KBS84"/>
      <c r="KBT84"/>
      <c r="KBU84"/>
      <c r="KBV84"/>
      <c r="KBW84"/>
      <c r="KBX84"/>
      <c r="KBY84"/>
      <c r="KBZ84"/>
      <c r="KCA84"/>
      <c r="KCB84"/>
      <c r="KCC84"/>
      <c r="KCD84"/>
      <c r="KCE84"/>
      <c r="KCF84"/>
      <c r="KCG84"/>
      <c r="KCH84"/>
      <c r="KCI84"/>
      <c r="KCJ84"/>
      <c r="KCK84"/>
      <c r="KCL84"/>
      <c r="KCM84"/>
      <c r="KCN84"/>
      <c r="KCO84"/>
      <c r="KCP84"/>
      <c r="KCQ84"/>
      <c r="KCR84"/>
      <c r="KCS84"/>
      <c r="KCT84"/>
      <c r="KCU84"/>
      <c r="KCV84"/>
      <c r="KCW84"/>
      <c r="KCX84"/>
      <c r="KCY84"/>
      <c r="KCZ84"/>
      <c r="KDA84"/>
      <c r="KDB84"/>
      <c r="KDC84"/>
      <c r="KDD84"/>
      <c r="KDE84"/>
      <c r="KDF84"/>
      <c r="KDG84"/>
      <c r="KDH84"/>
      <c r="KDI84"/>
      <c r="KDJ84"/>
      <c r="KDK84"/>
      <c r="KDL84"/>
      <c r="KDM84"/>
      <c r="KDN84"/>
      <c r="KDO84"/>
      <c r="KDP84"/>
      <c r="KDQ84"/>
      <c r="KDR84"/>
      <c r="KDS84"/>
      <c r="KDT84"/>
      <c r="KDU84"/>
      <c r="KDV84"/>
      <c r="KDW84"/>
      <c r="KDX84"/>
      <c r="KDY84"/>
      <c r="KDZ84"/>
      <c r="KEA84"/>
      <c r="KEB84"/>
      <c r="KEC84"/>
      <c r="KED84"/>
      <c r="KEE84"/>
      <c r="KEF84"/>
      <c r="KEG84"/>
      <c r="KEH84"/>
      <c r="KEI84"/>
      <c r="KEJ84"/>
      <c r="KEK84"/>
      <c r="KEL84"/>
      <c r="KEM84"/>
      <c r="KEN84"/>
      <c r="KEO84"/>
      <c r="KEP84"/>
      <c r="KEQ84"/>
      <c r="KER84"/>
      <c r="KES84"/>
      <c r="KET84"/>
      <c r="KEU84"/>
      <c r="KEV84"/>
      <c r="KEW84"/>
      <c r="KEX84"/>
      <c r="KEY84"/>
      <c r="KEZ84"/>
      <c r="KFA84"/>
      <c r="KFB84"/>
      <c r="KFC84"/>
      <c r="KFD84"/>
      <c r="KFE84"/>
      <c r="KFF84"/>
      <c r="KFG84"/>
      <c r="KFH84"/>
      <c r="KFI84"/>
      <c r="KFJ84"/>
      <c r="KFK84"/>
      <c r="KFL84"/>
      <c r="KFM84"/>
      <c r="KFN84"/>
      <c r="KFO84"/>
      <c r="KFP84"/>
      <c r="KFQ84"/>
      <c r="KFR84"/>
      <c r="KFS84"/>
      <c r="KFT84"/>
      <c r="KFU84"/>
      <c r="KFV84"/>
      <c r="KFW84"/>
      <c r="KFX84"/>
      <c r="KFY84"/>
      <c r="KFZ84"/>
      <c r="KGA84"/>
      <c r="KGB84"/>
      <c r="KGC84"/>
      <c r="KGD84"/>
      <c r="KGE84"/>
      <c r="KGF84"/>
      <c r="KGG84"/>
      <c r="KGH84"/>
      <c r="KGI84"/>
      <c r="KGJ84"/>
      <c r="KGK84"/>
      <c r="KGL84"/>
      <c r="KGM84"/>
      <c r="KGN84"/>
      <c r="KGO84"/>
      <c r="KGP84"/>
      <c r="KGQ84"/>
      <c r="KGR84"/>
      <c r="KGS84"/>
      <c r="KGT84"/>
      <c r="KGU84"/>
      <c r="KGV84"/>
      <c r="KGW84"/>
      <c r="KGX84"/>
      <c r="KGY84"/>
      <c r="KGZ84"/>
      <c r="KHA84"/>
      <c r="KHB84"/>
      <c r="KHC84"/>
      <c r="KHD84"/>
      <c r="KHE84"/>
      <c r="KHF84"/>
      <c r="KHG84"/>
      <c r="KHH84"/>
      <c r="KHI84"/>
      <c r="KHJ84"/>
      <c r="KHK84"/>
      <c r="KHL84"/>
      <c r="KHM84"/>
      <c r="KHN84"/>
      <c r="KHO84"/>
      <c r="KHP84"/>
      <c r="KHQ84"/>
      <c r="KHR84"/>
      <c r="KHS84"/>
      <c r="KHT84"/>
      <c r="KHU84"/>
      <c r="KHV84"/>
      <c r="KHW84"/>
      <c r="KHX84"/>
      <c r="KHY84"/>
      <c r="KHZ84"/>
      <c r="KIA84"/>
      <c r="KIB84"/>
      <c r="KIC84"/>
      <c r="KID84"/>
      <c r="KIE84"/>
      <c r="KIF84"/>
      <c r="KIG84"/>
      <c r="KIH84"/>
      <c r="KII84"/>
      <c r="KIJ84"/>
      <c r="KIK84"/>
      <c r="KIL84"/>
      <c r="KIM84"/>
      <c r="KIN84"/>
      <c r="KIO84"/>
      <c r="KIP84"/>
      <c r="KIQ84"/>
      <c r="KIR84"/>
      <c r="KIS84"/>
      <c r="KIT84"/>
      <c r="KIU84"/>
      <c r="KIV84"/>
      <c r="KIW84"/>
      <c r="KIX84"/>
      <c r="KIY84"/>
      <c r="KIZ84"/>
      <c r="KJA84"/>
      <c r="KJB84"/>
      <c r="KJC84"/>
      <c r="KJD84"/>
      <c r="KJE84"/>
      <c r="KJF84"/>
      <c r="KJG84"/>
      <c r="KJH84"/>
      <c r="KJI84"/>
      <c r="KJJ84"/>
      <c r="KJK84"/>
      <c r="KJL84"/>
      <c r="KJM84"/>
      <c r="KJN84"/>
      <c r="KJO84"/>
      <c r="KJP84"/>
      <c r="KJQ84"/>
      <c r="KJR84"/>
      <c r="KJS84"/>
      <c r="KJT84"/>
      <c r="KJU84"/>
      <c r="KJV84"/>
      <c r="KJW84"/>
      <c r="KJX84"/>
      <c r="KJY84"/>
      <c r="KJZ84"/>
      <c r="KKA84"/>
      <c r="KKB84"/>
      <c r="KKC84"/>
      <c r="KKD84"/>
      <c r="KKE84"/>
      <c r="KKF84"/>
      <c r="KKG84"/>
      <c r="KKH84"/>
      <c r="KKI84"/>
      <c r="KKJ84"/>
      <c r="KKK84"/>
      <c r="KKL84"/>
      <c r="KKM84"/>
      <c r="KKN84"/>
      <c r="KKO84"/>
      <c r="KKP84"/>
      <c r="KKQ84"/>
      <c r="KKR84"/>
      <c r="KKS84"/>
      <c r="KKT84"/>
      <c r="KKU84"/>
      <c r="KKV84"/>
      <c r="KKW84"/>
      <c r="KKX84"/>
      <c r="KKY84"/>
      <c r="KKZ84"/>
      <c r="KLA84"/>
      <c r="KLB84"/>
      <c r="KLC84"/>
      <c r="KLD84"/>
      <c r="KLE84"/>
      <c r="KLF84"/>
      <c r="KLG84"/>
      <c r="KLH84"/>
      <c r="KLI84"/>
      <c r="KLJ84"/>
      <c r="KLK84"/>
      <c r="KLL84"/>
      <c r="KLM84"/>
      <c r="KLN84"/>
      <c r="KLO84"/>
      <c r="KLP84"/>
      <c r="KLQ84"/>
      <c r="KLR84"/>
      <c r="KLS84"/>
      <c r="KLT84"/>
      <c r="KLU84"/>
      <c r="KLV84"/>
      <c r="KLW84"/>
      <c r="KLX84"/>
      <c r="KLY84"/>
      <c r="KLZ84"/>
      <c r="KMA84"/>
      <c r="KMB84"/>
      <c r="KMC84"/>
      <c r="KMD84"/>
      <c r="KME84"/>
      <c r="KMF84"/>
      <c r="KMG84"/>
      <c r="KMH84"/>
      <c r="KMI84"/>
      <c r="KMJ84"/>
      <c r="KMK84"/>
      <c r="KML84"/>
      <c r="KMM84"/>
      <c r="KMN84"/>
      <c r="KMO84"/>
      <c r="KMP84"/>
      <c r="KMQ84"/>
      <c r="KMR84"/>
      <c r="KMS84"/>
      <c r="KMT84"/>
      <c r="KMU84"/>
      <c r="KMV84"/>
      <c r="KMW84"/>
      <c r="KMX84"/>
      <c r="KMY84"/>
      <c r="KMZ84"/>
      <c r="KNA84"/>
      <c r="KNB84"/>
      <c r="KNC84"/>
      <c r="KND84"/>
      <c r="KNE84"/>
      <c r="KNF84"/>
      <c r="KNG84"/>
      <c r="KNH84"/>
      <c r="KNI84"/>
      <c r="KNJ84"/>
      <c r="KNK84"/>
      <c r="KNL84"/>
      <c r="KNM84"/>
      <c r="KNN84"/>
      <c r="KNO84"/>
      <c r="KNP84"/>
      <c r="KNQ84"/>
      <c r="KNR84"/>
      <c r="KNS84"/>
      <c r="KNT84"/>
      <c r="KNU84"/>
      <c r="KNV84"/>
      <c r="KNW84"/>
      <c r="KNX84"/>
      <c r="KNY84"/>
      <c r="KNZ84"/>
      <c r="KOA84"/>
      <c r="KOB84"/>
      <c r="KOC84"/>
      <c r="KOD84"/>
      <c r="KOE84"/>
      <c r="KOF84"/>
      <c r="KOG84"/>
      <c r="KOH84"/>
      <c r="KOI84"/>
      <c r="KOJ84"/>
      <c r="KOK84"/>
      <c r="KOL84"/>
      <c r="KOM84"/>
      <c r="KON84"/>
      <c r="KOO84"/>
      <c r="KOP84"/>
      <c r="KOQ84"/>
      <c r="KOR84"/>
      <c r="KOS84"/>
      <c r="KOT84"/>
      <c r="KOU84"/>
      <c r="KOV84"/>
      <c r="KOW84"/>
      <c r="KOX84"/>
      <c r="KOY84"/>
      <c r="KOZ84"/>
      <c r="KPA84"/>
      <c r="KPB84"/>
      <c r="KPC84"/>
      <c r="KPD84"/>
      <c r="KPE84"/>
      <c r="KPF84"/>
      <c r="KPG84"/>
      <c r="KPH84"/>
      <c r="KPI84"/>
      <c r="KPJ84"/>
      <c r="KPK84"/>
      <c r="KPL84"/>
      <c r="KPM84"/>
      <c r="KPN84"/>
      <c r="KPO84"/>
      <c r="KPP84"/>
      <c r="KPQ84"/>
      <c r="KPR84"/>
      <c r="KPS84"/>
      <c r="KPT84"/>
      <c r="KPU84"/>
      <c r="KPV84"/>
      <c r="KPW84"/>
      <c r="KPX84"/>
      <c r="KPY84"/>
      <c r="KPZ84"/>
      <c r="KQA84"/>
      <c r="KQB84"/>
      <c r="KQC84"/>
      <c r="KQD84"/>
      <c r="KQE84"/>
      <c r="KQF84"/>
      <c r="KQG84"/>
      <c r="KQH84"/>
      <c r="KQI84"/>
      <c r="KQJ84"/>
      <c r="KQK84"/>
      <c r="KQL84"/>
      <c r="KQM84"/>
      <c r="KQN84"/>
      <c r="KQO84"/>
      <c r="KQP84"/>
      <c r="KQQ84"/>
      <c r="KQR84"/>
      <c r="KQS84"/>
      <c r="KQT84"/>
      <c r="KQU84"/>
      <c r="KQV84"/>
      <c r="KQW84"/>
      <c r="KQX84"/>
      <c r="KQY84"/>
      <c r="KQZ84"/>
      <c r="KRA84"/>
      <c r="KRB84"/>
      <c r="KRC84"/>
      <c r="KRD84"/>
      <c r="KRE84"/>
      <c r="KRF84"/>
      <c r="KRG84"/>
      <c r="KRH84"/>
      <c r="KRI84"/>
      <c r="KRJ84"/>
      <c r="KRK84"/>
      <c r="KRL84"/>
      <c r="KRM84"/>
      <c r="KRN84"/>
      <c r="KRO84"/>
      <c r="KRP84"/>
      <c r="KRQ84"/>
      <c r="KRR84"/>
      <c r="KRS84"/>
      <c r="KRT84"/>
      <c r="KRU84"/>
      <c r="KRV84"/>
      <c r="KRW84"/>
      <c r="KRX84"/>
      <c r="KRY84"/>
      <c r="KRZ84"/>
      <c r="KSA84"/>
      <c r="KSB84"/>
      <c r="KSC84"/>
      <c r="KSD84"/>
      <c r="KSE84"/>
      <c r="KSF84"/>
      <c r="KSG84"/>
      <c r="KSH84"/>
      <c r="KSI84"/>
      <c r="KSJ84"/>
      <c r="KSK84"/>
      <c r="KSL84"/>
      <c r="KSM84"/>
      <c r="KSN84"/>
      <c r="KSO84"/>
      <c r="KSP84"/>
      <c r="KSQ84"/>
      <c r="KSR84"/>
      <c r="KSS84"/>
      <c r="KST84"/>
      <c r="KSU84"/>
      <c r="KSV84"/>
      <c r="KSW84"/>
      <c r="KSX84"/>
      <c r="KSY84"/>
      <c r="KSZ84"/>
      <c r="KTA84"/>
      <c r="KTB84"/>
      <c r="KTC84"/>
      <c r="KTD84"/>
      <c r="KTE84"/>
      <c r="KTF84"/>
      <c r="KTG84"/>
      <c r="KTH84"/>
      <c r="KTI84"/>
      <c r="KTJ84"/>
      <c r="KTK84"/>
      <c r="KTL84"/>
      <c r="KTM84"/>
      <c r="KTN84"/>
      <c r="KTO84"/>
      <c r="KTP84"/>
      <c r="KTQ84"/>
      <c r="KTR84"/>
      <c r="KTS84"/>
      <c r="KTT84"/>
      <c r="KTU84"/>
      <c r="KTV84"/>
      <c r="KTW84"/>
      <c r="KTX84"/>
      <c r="KTY84"/>
      <c r="KTZ84"/>
      <c r="KUA84"/>
      <c r="KUB84"/>
      <c r="KUC84"/>
      <c r="KUD84"/>
      <c r="KUE84"/>
      <c r="KUF84"/>
      <c r="KUG84"/>
      <c r="KUH84"/>
      <c r="KUI84"/>
      <c r="KUJ84"/>
      <c r="KUK84"/>
      <c r="KUL84"/>
      <c r="KUM84"/>
      <c r="KUN84"/>
      <c r="KUO84"/>
      <c r="KUP84"/>
      <c r="KUQ84"/>
      <c r="KUR84"/>
      <c r="KUS84"/>
      <c r="KUT84"/>
      <c r="KUU84"/>
      <c r="KUV84"/>
      <c r="KUW84"/>
      <c r="KUX84"/>
      <c r="KUY84"/>
      <c r="KUZ84"/>
      <c r="KVA84"/>
      <c r="KVB84"/>
      <c r="KVC84"/>
      <c r="KVD84"/>
      <c r="KVE84"/>
      <c r="KVF84"/>
      <c r="KVG84"/>
      <c r="KVH84"/>
      <c r="KVI84"/>
      <c r="KVJ84"/>
      <c r="KVK84"/>
      <c r="KVL84"/>
      <c r="KVM84"/>
      <c r="KVN84"/>
      <c r="KVO84"/>
      <c r="KVP84"/>
      <c r="KVQ84"/>
      <c r="KVR84"/>
      <c r="KVS84"/>
      <c r="KVT84"/>
      <c r="KVU84"/>
      <c r="KVV84"/>
      <c r="KVW84"/>
      <c r="KVX84"/>
      <c r="KVY84"/>
      <c r="KVZ84"/>
      <c r="KWA84"/>
      <c r="KWB84"/>
      <c r="KWC84"/>
      <c r="KWD84"/>
      <c r="KWE84"/>
      <c r="KWF84"/>
      <c r="KWG84"/>
      <c r="KWH84"/>
      <c r="KWI84"/>
      <c r="KWJ84"/>
      <c r="KWK84"/>
      <c r="KWL84"/>
      <c r="KWM84"/>
      <c r="KWN84"/>
      <c r="KWO84"/>
      <c r="KWP84"/>
      <c r="KWQ84"/>
      <c r="KWR84"/>
      <c r="KWS84"/>
      <c r="KWT84"/>
      <c r="KWU84"/>
      <c r="KWV84"/>
      <c r="KWW84"/>
      <c r="KWX84"/>
      <c r="KWY84"/>
      <c r="KWZ84"/>
      <c r="KXA84"/>
      <c r="KXB84"/>
      <c r="KXC84"/>
      <c r="KXD84"/>
      <c r="KXE84"/>
      <c r="KXF84"/>
      <c r="KXG84"/>
      <c r="KXH84"/>
      <c r="KXI84"/>
      <c r="KXJ84"/>
      <c r="KXK84"/>
      <c r="KXL84"/>
      <c r="KXM84"/>
      <c r="KXN84"/>
      <c r="KXO84"/>
      <c r="KXP84"/>
      <c r="KXQ84"/>
      <c r="KXR84"/>
      <c r="KXS84"/>
      <c r="KXT84"/>
      <c r="KXU84"/>
      <c r="KXV84"/>
      <c r="KXW84"/>
      <c r="KXX84"/>
      <c r="KXY84"/>
      <c r="KXZ84"/>
      <c r="KYA84"/>
      <c r="KYB84"/>
      <c r="KYC84"/>
      <c r="KYD84"/>
      <c r="KYE84"/>
      <c r="KYF84"/>
      <c r="KYG84"/>
      <c r="KYH84"/>
      <c r="KYI84"/>
      <c r="KYJ84"/>
      <c r="KYK84"/>
      <c r="KYL84"/>
      <c r="KYM84"/>
      <c r="KYN84"/>
      <c r="KYO84"/>
      <c r="KYP84"/>
      <c r="KYQ84"/>
      <c r="KYR84"/>
      <c r="KYS84"/>
      <c r="KYT84"/>
      <c r="KYU84"/>
      <c r="KYV84"/>
      <c r="KYW84"/>
      <c r="KYX84"/>
      <c r="KYY84"/>
      <c r="KYZ84"/>
      <c r="KZA84"/>
      <c r="KZB84"/>
      <c r="KZC84"/>
      <c r="KZD84"/>
      <c r="KZE84"/>
      <c r="KZF84"/>
      <c r="KZG84"/>
      <c r="KZH84"/>
      <c r="KZI84"/>
      <c r="KZJ84"/>
      <c r="KZK84"/>
      <c r="KZL84"/>
      <c r="KZM84"/>
      <c r="KZN84"/>
      <c r="KZO84"/>
      <c r="KZP84"/>
      <c r="KZQ84"/>
      <c r="KZR84"/>
      <c r="KZS84"/>
      <c r="KZT84"/>
      <c r="KZU84"/>
      <c r="KZV84"/>
      <c r="KZW84"/>
      <c r="KZX84"/>
      <c r="KZY84"/>
      <c r="KZZ84"/>
      <c r="LAA84"/>
      <c r="LAB84"/>
      <c r="LAC84"/>
      <c r="LAD84"/>
      <c r="LAE84"/>
      <c r="LAF84"/>
      <c r="LAG84"/>
      <c r="LAH84"/>
      <c r="LAI84"/>
      <c r="LAJ84"/>
      <c r="LAK84"/>
      <c r="LAL84"/>
      <c r="LAM84"/>
      <c r="LAN84"/>
      <c r="LAO84"/>
      <c r="LAP84"/>
      <c r="LAQ84"/>
      <c r="LAR84"/>
      <c r="LAS84"/>
      <c r="LAT84"/>
      <c r="LAU84"/>
      <c r="LAV84"/>
      <c r="LAW84"/>
      <c r="LAX84"/>
      <c r="LAY84"/>
      <c r="LAZ84"/>
      <c r="LBA84"/>
      <c r="LBB84"/>
      <c r="LBC84"/>
      <c r="LBD84"/>
      <c r="LBE84"/>
      <c r="LBF84"/>
      <c r="LBG84"/>
      <c r="LBH84"/>
      <c r="LBI84"/>
      <c r="LBJ84"/>
      <c r="LBK84"/>
      <c r="LBL84"/>
      <c r="LBM84"/>
      <c r="LBN84"/>
      <c r="LBO84"/>
      <c r="LBP84"/>
      <c r="LBQ84"/>
      <c r="LBR84"/>
      <c r="LBS84"/>
      <c r="LBT84"/>
      <c r="LBU84"/>
      <c r="LBV84"/>
      <c r="LBW84"/>
      <c r="LBX84"/>
      <c r="LBY84"/>
      <c r="LBZ84"/>
      <c r="LCA84"/>
      <c r="LCB84"/>
      <c r="LCC84"/>
      <c r="LCD84"/>
      <c r="LCE84"/>
      <c r="LCF84"/>
      <c r="LCG84"/>
      <c r="LCH84"/>
      <c r="LCI84"/>
      <c r="LCJ84"/>
      <c r="LCK84"/>
      <c r="LCL84"/>
      <c r="LCM84"/>
      <c r="LCN84"/>
      <c r="LCO84"/>
      <c r="LCP84"/>
      <c r="LCQ84"/>
      <c r="LCR84"/>
      <c r="LCS84"/>
      <c r="LCT84"/>
      <c r="LCU84"/>
      <c r="LCV84"/>
      <c r="LCW84"/>
      <c r="LCX84"/>
      <c r="LCY84"/>
      <c r="LCZ84"/>
      <c r="LDA84"/>
      <c r="LDB84"/>
      <c r="LDC84"/>
      <c r="LDD84"/>
      <c r="LDE84"/>
      <c r="LDF84"/>
      <c r="LDG84"/>
      <c r="LDH84"/>
      <c r="LDI84"/>
      <c r="LDJ84"/>
      <c r="LDK84"/>
      <c r="LDL84"/>
      <c r="LDM84"/>
      <c r="LDN84"/>
      <c r="LDO84"/>
      <c r="LDP84"/>
      <c r="LDQ84"/>
      <c r="LDR84"/>
      <c r="LDS84"/>
      <c r="LDT84"/>
      <c r="LDU84"/>
      <c r="LDV84"/>
      <c r="LDW84"/>
      <c r="LDX84"/>
      <c r="LDY84"/>
      <c r="LDZ84"/>
      <c r="LEA84"/>
      <c r="LEB84"/>
      <c r="LEC84"/>
      <c r="LED84"/>
      <c r="LEE84"/>
      <c r="LEF84"/>
      <c r="LEG84"/>
      <c r="LEH84"/>
      <c r="LEI84"/>
      <c r="LEJ84"/>
      <c r="LEK84"/>
      <c r="LEL84"/>
      <c r="LEM84"/>
      <c r="LEN84"/>
      <c r="LEO84"/>
      <c r="LEP84"/>
      <c r="LEQ84"/>
      <c r="LER84"/>
      <c r="LES84"/>
      <c r="LET84"/>
      <c r="LEU84"/>
      <c r="LEV84"/>
      <c r="LEW84"/>
      <c r="LEX84"/>
      <c r="LEY84"/>
      <c r="LEZ84"/>
      <c r="LFA84"/>
      <c r="LFB84"/>
      <c r="LFC84"/>
      <c r="LFD84"/>
      <c r="LFE84"/>
      <c r="LFF84"/>
      <c r="LFG84"/>
      <c r="LFH84"/>
      <c r="LFI84"/>
      <c r="LFJ84"/>
      <c r="LFK84"/>
      <c r="LFL84"/>
      <c r="LFM84"/>
      <c r="LFN84"/>
      <c r="LFO84"/>
      <c r="LFP84"/>
      <c r="LFQ84"/>
      <c r="LFR84"/>
      <c r="LFS84"/>
      <c r="LFT84"/>
      <c r="LFU84"/>
      <c r="LFV84"/>
      <c r="LFW84"/>
      <c r="LFX84"/>
      <c r="LFY84"/>
      <c r="LFZ84"/>
      <c r="LGA84"/>
      <c r="LGB84"/>
      <c r="LGC84"/>
      <c r="LGD84"/>
      <c r="LGE84"/>
      <c r="LGF84"/>
      <c r="LGG84"/>
      <c r="LGH84"/>
      <c r="LGI84"/>
      <c r="LGJ84"/>
      <c r="LGK84"/>
      <c r="LGL84"/>
      <c r="LGM84"/>
      <c r="LGN84"/>
      <c r="LGO84"/>
      <c r="LGP84"/>
      <c r="LGQ84"/>
      <c r="LGR84"/>
      <c r="LGS84"/>
      <c r="LGT84"/>
      <c r="LGU84"/>
      <c r="LGV84"/>
      <c r="LGW84"/>
      <c r="LGX84"/>
      <c r="LGY84"/>
      <c r="LGZ84"/>
      <c r="LHA84"/>
      <c r="LHB84"/>
      <c r="LHC84"/>
      <c r="LHD84"/>
      <c r="LHE84"/>
      <c r="LHF84"/>
      <c r="LHG84"/>
      <c r="LHH84"/>
      <c r="LHI84"/>
      <c r="LHJ84"/>
      <c r="LHK84"/>
      <c r="LHL84"/>
      <c r="LHM84"/>
      <c r="LHN84"/>
      <c r="LHO84"/>
      <c r="LHP84"/>
      <c r="LHQ84"/>
      <c r="LHR84"/>
      <c r="LHS84"/>
      <c r="LHT84"/>
      <c r="LHU84"/>
      <c r="LHV84"/>
      <c r="LHW84"/>
      <c r="LHX84"/>
      <c r="LHY84"/>
      <c r="LHZ84"/>
      <c r="LIA84"/>
      <c r="LIB84"/>
      <c r="LIC84"/>
      <c r="LID84"/>
      <c r="LIE84"/>
      <c r="LIF84"/>
      <c r="LIG84"/>
      <c r="LIH84"/>
      <c r="LII84"/>
      <c r="LIJ84"/>
      <c r="LIK84"/>
      <c r="LIL84"/>
      <c r="LIM84"/>
      <c r="LIN84"/>
      <c r="LIO84"/>
      <c r="LIP84"/>
      <c r="LIQ84"/>
      <c r="LIR84"/>
      <c r="LIS84"/>
      <c r="LIT84"/>
      <c r="LIU84"/>
      <c r="LIV84"/>
      <c r="LIW84"/>
      <c r="LIX84"/>
      <c r="LIY84"/>
      <c r="LIZ84"/>
      <c r="LJA84"/>
      <c r="LJB84"/>
      <c r="LJC84"/>
      <c r="LJD84"/>
      <c r="LJE84"/>
      <c r="LJF84"/>
      <c r="LJG84"/>
      <c r="LJH84"/>
      <c r="LJI84"/>
      <c r="LJJ84"/>
      <c r="LJK84"/>
      <c r="LJL84"/>
      <c r="LJM84"/>
      <c r="LJN84"/>
      <c r="LJO84"/>
      <c r="LJP84"/>
      <c r="LJQ84"/>
      <c r="LJR84"/>
      <c r="LJS84"/>
      <c r="LJT84"/>
      <c r="LJU84"/>
      <c r="LJV84"/>
      <c r="LJW84"/>
      <c r="LJX84"/>
      <c r="LJY84"/>
      <c r="LJZ84"/>
      <c r="LKA84"/>
      <c r="LKB84"/>
      <c r="LKC84"/>
      <c r="LKD84"/>
      <c r="LKE84"/>
      <c r="LKF84"/>
      <c r="LKG84"/>
      <c r="LKH84"/>
      <c r="LKI84"/>
      <c r="LKJ84"/>
      <c r="LKK84"/>
      <c r="LKL84"/>
      <c r="LKM84"/>
      <c r="LKN84"/>
      <c r="LKO84"/>
      <c r="LKP84"/>
      <c r="LKQ84"/>
      <c r="LKR84"/>
      <c r="LKS84"/>
      <c r="LKT84"/>
      <c r="LKU84"/>
      <c r="LKV84"/>
      <c r="LKW84"/>
      <c r="LKX84"/>
      <c r="LKY84"/>
      <c r="LKZ84"/>
      <c r="LLA84"/>
      <c r="LLB84"/>
      <c r="LLC84"/>
      <c r="LLD84"/>
      <c r="LLE84"/>
      <c r="LLF84"/>
      <c r="LLG84"/>
      <c r="LLH84"/>
      <c r="LLI84"/>
      <c r="LLJ84"/>
      <c r="LLK84"/>
      <c r="LLL84"/>
      <c r="LLM84"/>
      <c r="LLN84"/>
      <c r="LLO84"/>
      <c r="LLP84"/>
      <c r="LLQ84"/>
      <c r="LLR84"/>
      <c r="LLS84"/>
      <c r="LLT84"/>
      <c r="LLU84"/>
      <c r="LLV84"/>
      <c r="LLW84"/>
      <c r="LLX84"/>
      <c r="LLY84"/>
      <c r="LLZ84"/>
      <c r="LMA84"/>
      <c r="LMB84"/>
      <c r="LMC84"/>
      <c r="LMD84"/>
      <c r="LME84"/>
      <c r="LMF84"/>
      <c r="LMG84"/>
      <c r="LMH84"/>
      <c r="LMI84"/>
      <c r="LMJ84"/>
      <c r="LMK84"/>
      <c r="LML84"/>
      <c r="LMM84"/>
      <c r="LMN84"/>
      <c r="LMO84"/>
      <c r="LMP84"/>
      <c r="LMQ84"/>
      <c r="LMR84"/>
      <c r="LMS84"/>
      <c r="LMT84"/>
      <c r="LMU84"/>
      <c r="LMV84"/>
      <c r="LMW84"/>
      <c r="LMX84"/>
      <c r="LMY84"/>
      <c r="LMZ84"/>
      <c r="LNA84"/>
      <c r="LNB84"/>
      <c r="LNC84"/>
      <c r="LND84"/>
      <c r="LNE84"/>
      <c r="LNF84"/>
      <c r="LNG84"/>
      <c r="LNH84"/>
      <c r="LNI84"/>
      <c r="LNJ84"/>
      <c r="LNK84"/>
      <c r="LNL84"/>
      <c r="LNM84"/>
      <c r="LNN84"/>
      <c r="LNO84"/>
      <c r="LNP84"/>
      <c r="LNQ84"/>
      <c r="LNR84"/>
      <c r="LNS84"/>
      <c r="LNT84"/>
      <c r="LNU84"/>
      <c r="LNV84"/>
      <c r="LNW84"/>
      <c r="LNX84"/>
      <c r="LNY84"/>
      <c r="LNZ84"/>
      <c r="LOA84"/>
      <c r="LOB84"/>
      <c r="LOC84"/>
      <c r="LOD84"/>
      <c r="LOE84"/>
      <c r="LOF84"/>
      <c r="LOG84"/>
      <c r="LOH84"/>
      <c r="LOI84"/>
      <c r="LOJ84"/>
      <c r="LOK84"/>
      <c r="LOL84"/>
      <c r="LOM84"/>
      <c r="LON84"/>
      <c r="LOO84"/>
      <c r="LOP84"/>
      <c r="LOQ84"/>
      <c r="LOR84"/>
      <c r="LOS84"/>
      <c r="LOT84"/>
      <c r="LOU84"/>
      <c r="LOV84"/>
      <c r="LOW84"/>
      <c r="LOX84"/>
      <c r="LOY84"/>
      <c r="LOZ84"/>
      <c r="LPA84"/>
      <c r="LPB84"/>
      <c r="LPC84"/>
      <c r="LPD84"/>
      <c r="LPE84"/>
      <c r="LPF84"/>
      <c r="LPG84"/>
      <c r="LPH84"/>
      <c r="LPI84"/>
      <c r="LPJ84"/>
      <c r="LPK84"/>
      <c r="LPL84"/>
      <c r="LPM84"/>
      <c r="LPN84"/>
      <c r="LPO84"/>
      <c r="LPP84"/>
      <c r="LPQ84"/>
      <c r="LPR84"/>
      <c r="LPS84"/>
      <c r="LPT84"/>
      <c r="LPU84"/>
      <c r="LPV84"/>
      <c r="LPW84"/>
      <c r="LPX84"/>
      <c r="LPY84"/>
      <c r="LPZ84"/>
      <c r="LQA84"/>
      <c r="LQB84"/>
      <c r="LQC84"/>
      <c r="LQD84"/>
      <c r="LQE84"/>
      <c r="LQF84"/>
      <c r="LQG84"/>
      <c r="LQH84"/>
      <c r="LQI84"/>
      <c r="LQJ84"/>
      <c r="LQK84"/>
      <c r="LQL84"/>
      <c r="LQM84"/>
      <c r="LQN84"/>
      <c r="LQO84"/>
      <c r="LQP84"/>
      <c r="LQQ84"/>
      <c r="LQR84"/>
      <c r="LQS84"/>
      <c r="LQT84"/>
      <c r="LQU84"/>
      <c r="LQV84"/>
      <c r="LQW84"/>
      <c r="LQX84"/>
      <c r="LQY84"/>
      <c r="LQZ84"/>
      <c r="LRA84"/>
      <c r="LRB84"/>
      <c r="LRC84"/>
      <c r="LRD84"/>
      <c r="LRE84"/>
      <c r="LRF84"/>
      <c r="LRG84"/>
      <c r="LRH84"/>
      <c r="LRI84"/>
      <c r="LRJ84"/>
      <c r="LRK84"/>
      <c r="LRL84"/>
      <c r="LRM84"/>
      <c r="LRN84"/>
      <c r="LRO84"/>
      <c r="LRP84"/>
      <c r="LRQ84"/>
      <c r="LRR84"/>
      <c r="LRS84"/>
      <c r="LRT84"/>
      <c r="LRU84"/>
      <c r="LRV84"/>
      <c r="LRW84"/>
      <c r="LRX84"/>
      <c r="LRY84"/>
      <c r="LRZ84"/>
      <c r="LSA84"/>
      <c r="LSB84"/>
      <c r="LSC84"/>
      <c r="LSD84"/>
      <c r="LSE84"/>
      <c r="LSF84"/>
      <c r="LSG84"/>
      <c r="LSH84"/>
      <c r="LSI84"/>
      <c r="LSJ84"/>
      <c r="LSK84"/>
      <c r="LSL84"/>
      <c r="LSM84"/>
      <c r="LSN84"/>
      <c r="LSO84"/>
      <c r="LSP84"/>
      <c r="LSQ84"/>
      <c r="LSR84"/>
      <c r="LSS84"/>
      <c r="LST84"/>
      <c r="LSU84"/>
      <c r="LSV84"/>
      <c r="LSW84"/>
      <c r="LSX84"/>
      <c r="LSY84"/>
      <c r="LSZ84"/>
      <c r="LTA84"/>
      <c r="LTB84"/>
      <c r="LTC84"/>
      <c r="LTD84"/>
      <c r="LTE84"/>
      <c r="LTF84"/>
      <c r="LTG84"/>
      <c r="LTH84"/>
      <c r="LTI84"/>
      <c r="LTJ84"/>
      <c r="LTK84"/>
      <c r="LTL84"/>
      <c r="LTM84"/>
      <c r="LTN84"/>
      <c r="LTO84"/>
      <c r="LTP84"/>
      <c r="LTQ84"/>
      <c r="LTR84"/>
      <c r="LTS84"/>
      <c r="LTT84"/>
      <c r="LTU84"/>
      <c r="LTV84"/>
      <c r="LTW84"/>
      <c r="LTX84"/>
      <c r="LTY84"/>
      <c r="LTZ84"/>
      <c r="LUA84"/>
      <c r="LUB84"/>
      <c r="LUC84"/>
      <c r="LUD84"/>
      <c r="LUE84"/>
      <c r="LUF84"/>
      <c r="LUG84"/>
      <c r="LUH84"/>
      <c r="LUI84"/>
      <c r="LUJ84"/>
      <c r="LUK84"/>
      <c r="LUL84"/>
      <c r="LUM84"/>
      <c r="LUN84"/>
      <c r="LUO84"/>
      <c r="LUP84"/>
      <c r="LUQ84"/>
      <c r="LUR84"/>
      <c r="LUS84"/>
      <c r="LUT84"/>
      <c r="LUU84"/>
      <c r="LUV84"/>
      <c r="LUW84"/>
      <c r="LUX84"/>
      <c r="LUY84"/>
      <c r="LUZ84"/>
      <c r="LVA84"/>
      <c r="LVB84"/>
      <c r="LVC84"/>
      <c r="LVD84"/>
      <c r="LVE84"/>
      <c r="LVF84"/>
      <c r="LVG84"/>
      <c r="LVH84"/>
      <c r="LVI84"/>
      <c r="LVJ84"/>
      <c r="LVK84"/>
      <c r="LVL84"/>
      <c r="LVM84"/>
      <c r="LVN84"/>
      <c r="LVO84"/>
      <c r="LVP84"/>
      <c r="LVQ84"/>
      <c r="LVR84"/>
      <c r="LVS84"/>
      <c r="LVT84"/>
      <c r="LVU84"/>
      <c r="LVV84"/>
      <c r="LVW84"/>
      <c r="LVX84"/>
      <c r="LVY84"/>
      <c r="LVZ84"/>
      <c r="LWA84"/>
      <c r="LWB84"/>
      <c r="LWC84"/>
      <c r="LWD84"/>
      <c r="LWE84"/>
      <c r="LWF84"/>
      <c r="LWG84"/>
      <c r="LWH84"/>
      <c r="LWI84"/>
      <c r="LWJ84"/>
      <c r="LWK84"/>
      <c r="LWL84"/>
      <c r="LWM84"/>
      <c r="LWN84"/>
      <c r="LWO84"/>
      <c r="LWP84"/>
      <c r="LWQ84"/>
      <c r="LWR84"/>
      <c r="LWS84"/>
      <c r="LWT84"/>
      <c r="LWU84"/>
      <c r="LWV84"/>
      <c r="LWW84"/>
      <c r="LWX84"/>
      <c r="LWY84"/>
      <c r="LWZ84"/>
      <c r="LXA84"/>
      <c r="LXB84"/>
      <c r="LXC84"/>
      <c r="LXD84"/>
      <c r="LXE84"/>
      <c r="LXF84"/>
      <c r="LXG84"/>
      <c r="LXH84"/>
      <c r="LXI84"/>
      <c r="LXJ84"/>
      <c r="LXK84"/>
      <c r="LXL84"/>
      <c r="LXM84"/>
      <c r="LXN84"/>
      <c r="LXO84"/>
      <c r="LXP84"/>
      <c r="LXQ84"/>
      <c r="LXR84"/>
      <c r="LXS84"/>
      <c r="LXT84"/>
      <c r="LXU84"/>
      <c r="LXV84"/>
      <c r="LXW84"/>
      <c r="LXX84"/>
      <c r="LXY84"/>
      <c r="LXZ84"/>
      <c r="LYA84"/>
      <c r="LYB84"/>
      <c r="LYC84"/>
      <c r="LYD84"/>
      <c r="LYE84"/>
      <c r="LYF84"/>
      <c r="LYG84"/>
      <c r="LYH84"/>
      <c r="LYI84"/>
      <c r="LYJ84"/>
      <c r="LYK84"/>
      <c r="LYL84"/>
      <c r="LYM84"/>
      <c r="LYN84"/>
      <c r="LYO84"/>
      <c r="LYP84"/>
      <c r="LYQ84"/>
      <c r="LYR84"/>
      <c r="LYS84"/>
      <c r="LYT84"/>
      <c r="LYU84"/>
      <c r="LYV84"/>
      <c r="LYW84"/>
      <c r="LYX84"/>
      <c r="LYY84"/>
      <c r="LYZ84"/>
      <c r="LZA84"/>
      <c r="LZB84"/>
      <c r="LZC84"/>
      <c r="LZD84"/>
      <c r="LZE84"/>
      <c r="LZF84"/>
      <c r="LZG84"/>
      <c r="LZH84"/>
      <c r="LZI84"/>
      <c r="LZJ84"/>
      <c r="LZK84"/>
      <c r="LZL84"/>
      <c r="LZM84"/>
      <c r="LZN84"/>
      <c r="LZO84"/>
      <c r="LZP84"/>
      <c r="LZQ84"/>
      <c r="LZR84"/>
      <c r="LZS84"/>
      <c r="LZT84"/>
      <c r="LZU84"/>
      <c r="LZV84"/>
      <c r="LZW84"/>
      <c r="LZX84"/>
      <c r="LZY84"/>
      <c r="LZZ84"/>
      <c r="MAA84"/>
      <c r="MAB84"/>
      <c r="MAC84"/>
      <c r="MAD84"/>
      <c r="MAE84"/>
      <c r="MAF84"/>
      <c r="MAG84"/>
      <c r="MAH84"/>
      <c r="MAI84"/>
      <c r="MAJ84"/>
      <c r="MAK84"/>
      <c r="MAL84"/>
      <c r="MAM84"/>
      <c r="MAN84"/>
      <c r="MAO84"/>
      <c r="MAP84"/>
      <c r="MAQ84"/>
      <c r="MAR84"/>
      <c r="MAS84"/>
      <c r="MAT84"/>
      <c r="MAU84"/>
      <c r="MAV84"/>
      <c r="MAW84"/>
      <c r="MAX84"/>
      <c r="MAY84"/>
      <c r="MAZ84"/>
      <c r="MBA84"/>
      <c r="MBB84"/>
      <c r="MBC84"/>
      <c r="MBD84"/>
      <c r="MBE84"/>
      <c r="MBF84"/>
      <c r="MBG84"/>
      <c r="MBH84"/>
      <c r="MBI84"/>
      <c r="MBJ84"/>
      <c r="MBK84"/>
      <c r="MBL84"/>
      <c r="MBM84"/>
      <c r="MBN84"/>
      <c r="MBO84"/>
      <c r="MBP84"/>
      <c r="MBQ84"/>
      <c r="MBR84"/>
      <c r="MBS84"/>
      <c r="MBT84"/>
      <c r="MBU84"/>
      <c r="MBV84"/>
      <c r="MBW84"/>
      <c r="MBX84"/>
      <c r="MBY84"/>
      <c r="MBZ84"/>
      <c r="MCA84"/>
      <c r="MCB84"/>
      <c r="MCC84"/>
      <c r="MCD84"/>
      <c r="MCE84"/>
      <c r="MCF84"/>
      <c r="MCG84"/>
      <c r="MCH84"/>
      <c r="MCI84"/>
      <c r="MCJ84"/>
      <c r="MCK84"/>
      <c r="MCL84"/>
      <c r="MCM84"/>
      <c r="MCN84"/>
      <c r="MCO84"/>
      <c r="MCP84"/>
      <c r="MCQ84"/>
      <c r="MCR84"/>
      <c r="MCS84"/>
      <c r="MCT84"/>
      <c r="MCU84"/>
      <c r="MCV84"/>
      <c r="MCW84"/>
      <c r="MCX84"/>
      <c r="MCY84"/>
      <c r="MCZ84"/>
      <c r="MDA84"/>
      <c r="MDB84"/>
      <c r="MDC84"/>
      <c r="MDD84"/>
      <c r="MDE84"/>
      <c r="MDF84"/>
      <c r="MDG84"/>
      <c r="MDH84"/>
      <c r="MDI84"/>
      <c r="MDJ84"/>
      <c r="MDK84"/>
      <c r="MDL84"/>
      <c r="MDM84"/>
      <c r="MDN84"/>
      <c r="MDO84"/>
      <c r="MDP84"/>
      <c r="MDQ84"/>
      <c r="MDR84"/>
      <c r="MDS84"/>
      <c r="MDT84"/>
      <c r="MDU84"/>
      <c r="MDV84"/>
      <c r="MDW84"/>
      <c r="MDX84"/>
      <c r="MDY84"/>
      <c r="MDZ84"/>
      <c r="MEA84"/>
      <c r="MEB84"/>
      <c r="MEC84"/>
      <c r="MED84"/>
      <c r="MEE84"/>
      <c r="MEF84"/>
      <c r="MEG84"/>
      <c r="MEH84"/>
      <c r="MEI84"/>
      <c r="MEJ84"/>
      <c r="MEK84"/>
      <c r="MEL84"/>
      <c r="MEM84"/>
      <c r="MEN84"/>
      <c r="MEO84"/>
      <c r="MEP84"/>
      <c r="MEQ84"/>
      <c r="MER84"/>
      <c r="MES84"/>
      <c r="MET84"/>
      <c r="MEU84"/>
      <c r="MEV84"/>
      <c r="MEW84"/>
      <c r="MEX84"/>
      <c r="MEY84"/>
      <c r="MEZ84"/>
      <c r="MFA84"/>
      <c r="MFB84"/>
      <c r="MFC84"/>
      <c r="MFD84"/>
      <c r="MFE84"/>
      <c r="MFF84"/>
      <c r="MFG84"/>
      <c r="MFH84"/>
      <c r="MFI84"/>
      <c r="MFJ84"/>
      <c r="MFK84"/>
      <c r="MFL84"/>
      <c r="MFM84"/>
      <c r="MFN84"/>
      <c r="MFO84"/>
      <c r="MFP84"/>
      <c r="MFQ84"/>
      <c r="MFR84"/>
      <c r="MFS84"/>
      <c r="MFT84"/>
      <c r="MFU84"/>
      <c r="MFV84"/>
      <c r="MFW84"/>
      <c r="MFX84"/>
      <c r="MFY84"/>
      <c r="MFZ84"/>
      <c r="MGA84"/>
      <c r="MGB84"/>
      <c r="MGC84"/>
      <c r="MGD84"/>
      <c r="MGE84"/>
      <c r="MGF84"/>
      <c r="MGG84"/>
      <c r="MGH84"/>
      <c r="MGI84"/>
      <c r="MGJ84"/>
      <c r="MGK84"/>
      <c r="MGL84"/>
      <c r="MGM84"/>
      <c r="MGN84"/>
      <c r="MGO84"/>
      <c r="MGP84"/>
      <c r="MGQ84"/>
      <c r="MGR84"/>
      <c r="MGS84"/>
      <c r="MGT84"/>
      <c r="MGU84"/>
      <c r="MGV84"/>
      <c r="MGW84"/>
      <c r="MGX84"/>
      <c r="MGY84"/>
      <c r="MGZ84"/>
      <c r="MHA84"/>
      <c r="MHB84"/>
      <c r="MHC84"/>
      <c r="MHD84"/>
      <c r="MHE84"/>
      <c r="MHF84"/>
      <c r="MHG84"/>
      <c r="MHH84"/>
      <c r="MHI84"/>
      <c r="MHJ84"/>
      <c r="MHK84"/>
      <c r="MHL84"/>
      <c r="MHM84"/>
      <c r="MHN84"/>
      <c r="MHO84"/>
      <c r="MHP84"/>
      <c r="MHQ84"/>
      <c r="MHR84"/>
      <c r="MHS84"/>
      <c r="MHT84"/>
      <c r="MHU84"/>
      <c r="MHV84"/>
      <c r="MHW84"/>
      <c r="MHX84"/>
      <c r="MHY84"/>
      <c r="MHZ84"/>
      <c r="MIA84"/>
      <c r="MIB84"/>
      <c r="MIC84"/>
      <c r="MID84"/>
      <c r="MIE84"/>
      <c r="MIF84"/>
      <c r="MIG84"/>
      <c r="MIH84"/>
      <c r="MII84"/>
      <c r="MIJ84"/>
      <c r="MIK84"/>
      <c r="MIL84"/>
      <c r="MIM84"/>
      <c r="MIN84"/>
      <c r="MIO84"/>
      <c r="MIP84"/>
      <c r="MIQ84"/>
      <c r="MIR84"/>
      <c r="MIS84"/>
      <c r="MIT84"/>
      <c r="MIU84"/>
      <c r="MIV84"/>
      <c r="MIW84"/>
      <c r="MIX84"/>
      <c r="MIY84"/>
      <c r="MIZ84"/>
      <c r="MJA84"/>
      <c r="MJB84"/>
      <c r="MJC84"/>
      <c r="MJD84"/>
      <c r="MJE84"/>
      <c r="MJF84"/>
      <c r="MJG84"/>
      <c r="MJH84"/>
      <c r="MJI84"/>
      <c r="MJJ84"/>
      <c r="MJK84"/>
      <c r="MJL84"/>
      <c r="MJM84"/>
      <c r="MJN84"/>
      <c r="MJO84"/>
      <c r="MJP84"/>
      <c r="MJQ84"/>
      <c r="MJR84"/>
      <c r="MJS84"/>
      <c r="MJT84"/>
      <c r="MJU84"/>
      <c r="MJV84"/>
      <c r="MJW84"/>
      <c r="MJX84"/>
      <c r="MJY84"/>
      <c r="MJZ84"/>
      <c r="MKA84"/>
      <c r="MKB84"/>
      <c r="MKC84"/>
      <c r="MKD84"/>
      <c r="MKE84"/>
      <c r="MKF84"/>
      <c r="MKG84"/>
      <c r="MKH84"/>
      <c r="MKI84"/>
      <c r="MKJ84"/>
      <c r="MKK84"/>
      <c r="MKL84"/>
      <c r="MKM84"/>
      <c r="MKN84"/>
      <c r="MKO84"/>
      <c r="MKP84"/>
      <c r="MKQ84"/>
      <c r="MKR84"/>
      <c r="MKS84"/>
      <c r="MKT84"/>
      <c r="MKU84"/>
      <c r="MKV84"/>
      <c r="MKW84"/>
      <c r="MKX84"/>
      <c r="MKY84"/>
      <c r="MKZ84"/>
      <c r="MLA84"/>
      <c r="MLB84"/>
      <c r="MLC84"/>
      <c r="MLD84"/>
      <c r="MLE84"/>
      <c r="MLF84"/>
      <c r="MLG84"/>
      <c r="MLH84"/>
      <c r="MLI84"/>
      <c r="MLJ84"/>
      <c r="MLK84"/>
      <c r="MLL84"/>
      <c r="MLM84"/>
      <c r="MLN84"/>
      <c r="MLO84"/>
      <c r="MLP84"/>
      <c r="MLQ84"/>
      <c r="MLR84"/>
      <c r="MLS84"/>
      <c r="MLT84"/>
      <c r="MLU84"/>
      <c r="MLV84"/>
      <c r="MLW84"/>
      <c r="MLX84"/>
      <c r="MLY84"/>
      <c r="MLZ84"/>
      <c r="MMA84"/>
      <c r="MMB84"/>
      <c r="MMC84"/>
      <c r="MMD84"/>
      <c r="MME84"/>
      <c r="MMF84"/>
      <c r="MMG84"/>
      <c r="MMH84"/>
      <c r="MMI84"/>
      <c r="MMJ84"/>
      <c r="MMK84"/>
      <c r="MML84"/>
      <c r="MMM84"/>
      <c r="MMN84"/>
      <c r="MMO84"/>
      <c r="MMP84"/>
      <c r="MMQ84"/>
      <c r="MMR84"/>
      <c r="MMS84"/>
      <c r="MMT84"/>
      <c r="MMU84"/>
      <c r="MMV84"/>
      <c r="MMW84"/>
      <c r="MMX84"/>
      <c r="MMY84"/>
      <c r="MMZ84"/>
      <c r="MNA84"/>
      <c r="MNB84"/>
      <c r="MNC84"/>
      <c r="MND84"/>
      <c r="MNE84"/>
      <c r="MNF84"/>
      <c r="MNG84"/>
      <c r="MNH84"/>
      <c r="MNI84"/>
      <c r="MNJ84"/>
      <c r="MNK84"/>
      <c r="MNL84"/>
      <c r="MNM84"/>
      <c r="MNN84"/>
      <c r="MNO84"/>
      <c r="MNP84"/>
      <c r="MNQ84"/>
      <c r="MNR84"/>
      <c r="MNS84"/>
      <c r="MNT84"/>
      <c r="MNU84"/>
      <c r="MNV84"/>
      <c r="MNW84"/>
      <c r="MNX84"/>
      <c r="MNY84"/>
      <c r="MNZ84"/>
      <c r="MOA84"/>
      <c r="MOB84"/>
      <c r="MOC84"/>
      <c r="MOD84"/>
      <c r="MOE84"/>
      <c r="MOF84"/>
      <c r="MOG84"/>
      <c r="MOH84"/>
      <c r="MOI84"/>
      <c r="MOJ84"/>
      <c r="MOK84"/>
      <c r="MOL84"/>
      <c r="MOM84"/>
      <c r="MON84"/>
      <c r="MOO84"/>
      <c r="MOP84"/>
      <c r="MOQ84"/>
      <c r="MOR84"/>
      <c r="MOS84"/>
      <c r="MOT84"/>
      <c r="MOU84"/>
      <c r="MOV84"/>
      <c r="MOW84"/>
      <c r="MOX84"/>
      <c r="MOY84"/>
      <c r="MOZ84"/>
      <c r="MPA84"/>
      <c r="MPB84"/>
      <c r="MPC84"/>
      <c r="MPD84"/>
      <c r="MPE84"/>
      <c r="MPF84"/>
      <c r="MPG84"/>
      <c r="MPH84"/>
      <c r="MPI84"/>
      <c r="MPJ84"/>
      <c r="MPK84"/>
      <c r="MPL84"/>
      <c r="MPM84"/>
      <c r="MPN84"/>
      <c r="MPO84"/>
      <c r="MPP84"/>
      <c r="MPQ84"/>
      <c r="MPR84"/>
      <c r="MPS84"/>
      <c r="MPT84"/>
      <c r="MPU84"/>
      <c r="MPV84"/>
      <c r="MPW84"/>
      <c r="MPX84"/>
      <c r="MPY84"/>
      <c r="MPZ84"/>
      <c r="MQA84"/>
      <c r="MQB84"/>
      <c r="MQC84"/>
      <c r="MQD84"/>
      <c r="MQE84"/>
      <c r="MQF84"/>
      <c r="MQG84"/>
      <c r="MQH84"/>
      <c r="MQI84"/>
      <c r="MQJ84"/>
      <c r="MQK84"/>
      <c r="MQL84"/>
      <c r="MQM84"/>
      <c r="MQN84"/>
      <c r="MQO84"/>
      <c r="MQP84"/>
      <c r="MQQ84"/>
      <c r="MQR84"/>
      <c r="MQS84"/>
      <c r="MQT84"/>
      <c r="MQU84"/>
      <c r="MQV84"/>
      <c r="MQW84"/>
      <c r="MQX84"/>
      <c r="MQY84"/>
      <c r="MQZ84"/>
      <c r="MRA84"/>
      <c r="MRB84"/>
      <c r="MRC84"/>
      <c r="MRD84"/>
      <c r="MRE84"/>
      <c r="MRF84"/>
      <c r="MRG84"/>
      <c r="MRH84"/>
      <c r="MRI84"/>
      <c r="MRJ84"/>
      <c r="MRK84"/>
      <c r="MRL84"/>
      <c r="MRM84"/>
      <c r="MRN84"/>
      <c r="MRO84"/>
      <c r="MRP84"/>
      <c r="MRQ84"/>
      <c r="MRR84"/>
      <c r="MRS84"/>
      <c r="MRT84"/>
      <c r="MRU84"/>
      <c r="MRV84"/>
      <c r="MRW84"/>
      <c r="MRX84"/>
      <c r="MRY84"/>
      <c r="MRZ84"/>
      <c r="MSA84"/>
      <c r="MSB84"/>
      <c r="MSC84"/>
      <c r="MSD84"/>
      <c r="MSE84"/>
      <c r="MSF84"/>
      <c r="MSG84"/>
      <c r="MSH84"/>
      <c r="MSI84"/>
      <c r="MSJ84"/>
      <c r="MSK84"/>
      <c r="MSL84"/>
      <c r="MSM84"/>
      <c r="MSN84"/>
      <c r="MSO84"/>
      <c r="MSP84"/>
      <c r="MSQ84"/>
      <c r="MSR84"/>
      <c r="MSS84"/>
      <c r="MST84"/>
      <c r="MSU84"/>
      <c r="MSV84"/>
      <c r="MSW84"/>
      <c r="MSX84"/>
      <c r="MSY84"/>
      <c r="MSZ84"/>
      <c r="MTA84"/>
      <c r="MTB84"/>
      <c r="MTC84"/>
      <c r="MTD84"/>
      <c r="MTE84"/>
      <c r="MTF84"/>
      <c r="MTG84"/>
      <c r="MTH84"/>
      <c r="MTI84"/>
      <c r="MTJ84"/>
      <c r="MTK84"/>
      <c r="MTL84"/>
      <c r="MTM84"/>
      <c r="MTN84"/>
      <c r="MTO84"/>
      <c r="MTP84"/>
      <c r="MTQ84"/>
      <c r="MTR84"/>
      <c r="MTS84"/>
      <c r="MTT84"/>
      <c r="MTU84"/>
      <c r="MTV84"/>
      <c r="MTW84"/>
      <c r="MTX84"/>
      <c r="MTY84"/>
      <c r="MTZ84"/>
      <c r="MUA84"/>
      <c r="MUB84"/>
      <c r="MUC84"/>
      <c r="MUD84"/>
      <c r="MUE84"/>
      <c r="MUF84"/>
      <c r="MUG84"/>
      <c r="MUH84"/>
      <c r="MUI84"/>
      <c r="MUJ84"/>
      <c r="MUK84"/>
      <c r="MUL84"/>
      <c r="MUM84"/>
      <c r="MUN84"/>
      <c r="MUO84"/>
      <c r="MUP84"/>
      <c r="MUQ84"/>
      <c r="MUR84"/>
      <c r="MUS84"/>
      <c r="MUT84"/>
      <c r="MUU84"/>
      <c r="MUV84"/>
      <c r="MUW84"/>
      <c r="MUX84"/>
      <c r="MUY84"/>
      <c r="MUZ84"/>
      <c r="MVA84"/>
      <c r="MVB84"/>
      <c r="MVC84"/>
      <c r="MVD84"/>
      <c r="MVE84"/>
      <c r="MVF84"/>
      <c r="MVG84"/>
      <c r="MVH84"/>
      <c r="MVI84"/>
      <c r="MVJ84"/>
      <c r="MVK84"/>
      <c r="MVL84"/>
      <c r="MVM84"/>
      <c r="MVN84"/>
      <c r="MVO84"/>
      <c r="MVP84"/>
      <c r="MVQ84"/>
      <c r="MVR84"/>
      <c r="MVS84"/>
      <c r="MVT84"/>
      <c r="MVU84"/>
      <c r="MVV84"/>
      <c r="MVW84"/>
      <c r="MVX84"/>
      <c r="MVY84"/>
      <c r="MVZ84"/>
      <c r="MWA84"/>
      <c r="MWB84"/>
      <c r="MWC84"/>
      <c r="MWD84"/>
      <c r="MWE84"/>
      <c r="MWF84"/>
      <c r="MWG84"/>
      <c r="MWH84"/>
      <c r="MWI84"/>
      <c r="MWJ84"/>
      <c r="MWK84"/>
      <c r="MWL84"/>
      <c r="MWM84"/>
      <c r="MWN84"/>
      <c r="MWO84"/>
      <c r="MWP84"/>
      <c r="MWQ84"/>
      <c r="MWR84"/>
      <c r="MWS84"/>
      <c r="MWT84"/>
      <c r="MWU84"/>
      <c r="MWV84"/>
      <c r="MWW84"/>
      <c r="MWX84"/>
      <c r="MWY84"/>
      <c r="MWZ84"/>
      <c r="MXA84"/>
      <c r="MXB84"/>
      <c r="MXC84"/>
      <c r="MXD84"/>
      <c r="MXE84"/>
      <c r="MXF84"/>
      <c r="MXG84"/>
      <c r="MXH84"/>
      <c r="MXI84"/>
      <c r="MXJ84"/>
      <c r="MXK84"/>
      <c r="MXL84"/>
      <c r="MXM84"/>
      <c r="MXN84"/>
      <c r="MXO84"/>
      <c r="MXP84"/>
      <c r="MXQ84"/>
      <c r="MXR84"/>
      <c r="MXS84"/>
      <c r="MXT84"/>
      <c r="MXU84"/>
      <c r="MXV84"/>
      <c r="MXW84"/>
      <c r="MXX84"/>
      <c r="MXY84"/>
      <c r="MXZ84"/>
      <c r="MYA84"/>
      <c r="MYB84"/>
      <c r="MYC84"/>
      <c r="MYD84"/>
      <c r="MYE84"/>
      <c r="MYF84"/>
      <c r="MYG84"/>
      <c r="MYH84"/>
      <c r="MYI84"/>
      <c r="MYJ84"/>
      <c r="MYK84"/>
      <c r="MYL84"/>
      <c r="MYM84"/>
      <c r="MYN84"/>
      <c r="MYO84"/>
      <c r="MYP84"/>
      <c r="MYQ84"/>
      <c r="MYR84"/>
      <c r="MYS84"/>
      <c r="MYT84"/>
      <c r="MYU84"/>
      <c r="MYV84"/>
      <c r="MYW84"/>
      <c r="MYX84"/>
      <c r="MYY84"/>
      <c r="MYZ84"/>
      <c r="MZA84"/>
      <c r="MZB84"/>
      <c r="MZC84"/>
      <c r="MZD84"/>
      <c r="MZE84"/>
      <c r="MZF84"/>
      <c r="MZG84"/>
      <c r="MZH84"/>
      <c r="MZI84"/>
      <c r="MZJ84"/>
      <c r="MZK84"/>
      <c r="MZL84"/>
      <c r="MZM84"/>
      <c r="MZN84"/>
      <c r="MZO84"/>
      <c r="MZP84"/>
      <c r="MZQ84"/>
      <c r="MZR84"/>
      <c r="MZS84"/>
      <c r="MZT84"/>
      <c r="MZU84"/>
      <c r="MZV84"/>
      <c r="MZW84"/>
      <c r="MZX84"/>
      <c r="MZY84"/>
      <c r="MZZ84"/>
      <c r="NAA84"/>
      <c r="NAB84"/>
      <c r="NAC84"/>
      <c r="NAD84"/>
      <c r="NAE84"/>
      <c r="NAF84"/>
      <c r="NAG84"/>
      <c r="NAH84"/>
      <c r="NAI84"/>
      <c r="NAJ84"/>
      <c r="NAK84"/>
      <c r="NAL84"/>
      <c r="NAM84"/>
      <c r="NAN84"/>
      <c r="NAO84"/>
      <c r="NAP84"/>
      <c r="NAQ84"/>
      <c r="NAR84"/>
      <c r="NAS84"/>
      <c r="NAT84"/>
      <c r="NAU84"/>
      <c r="NAV84"/>
      <c r="NAW84"/>
      <c r="NAX84"/>
      <c r="NAY84"/>
      <c r="NAZ84"/>
      <c r="NBA84"/>
      <c r="NBB84"/>
      <c r="NBC84"/>
      <c r="NBD84"/>
      <c r="NBE84"/>
      <c r="NBF84"/>
      <c r="NBG84"/>
      <c r="NBH84"/>
      <c r="NBI84"/>
      <c r="NBJ84"/>
      <c r="NBK84"/>
      <c r="NBL84"/>
      <c r="NBM84"/>
      <c r="NBN84"/>
      <c r="NBO84"/>
      <c r="NBP84"/>
      <c r="NBQ84"/>
      <c r="NBR84"/>
      <c r="NBS84"/>
      <c r="NBT84"/>
      <c r="NBU84"/>
      <c r="NBV84"/>
      <c r="NBW84"/>
      <c r="NBX84"/>
      <c r="NBY84"/>
      <c r="NBZ84"/>
      <c r="NCA84"/>
      <c r="NCB84"/>
      <c r="NCC84"/>
      <c r="NCD84"/>
      <c r="NCE84"/>
      <c r="NCF84"/>
      <c r="NCG84"/>
      <c r="NCH84"/>
      <c r="NCI84"/>
      <c r="NCJ84"/>
      <c r="NCK84"/>
      <c r="NCL84"/>
      <c r="NCM84"/>
      <c r="NCN84"/>
      <c r="NCO84"/>
      <c r="NCP84"/>
      <c r="NCQ84"/>
      <c r="NCR84"/>
      <c r="NCS84"/>
      <c r="NCT84"/>
      <c r="NCU84"/>
      <c r="NCV84"/>
      <c r="NCW84"/>
      <c r="NCX84"/>
      <c r="NCY84"/>
      <c r="NCZ84"/>
      <c r="NDA84"/>
      <c r="NDB84"/>
      <c r="NDC84"/>
      <c r="NDD84"/>
      <c r="NDE84"/>
      <c r="NDF84"/>
      <c r="NDG84"/>
      <c r="NDH84"/>
      <c r="NDI84"/>
      <c r="NDJ84"/>
      <c r="NDK84"/>
      <c r="NDL84"/>
      <c r="NDM84"/>
      <c r="NDN84"/>
      <c r="NDO84"/>
      <c r="NDP84"/>
      <c r="NDQ84"/>
      <c r="NDR84"/>
      <c r="NDS84"/>
      <c r="NDT84"/>
      <c r="NDU84"/>
      <c r="NDV84"/>
      <c r="NDW84"/>
      <c r="NDX84"/>
      <c r="NDY84"/>
      <c r="NDZ84"/>
      <c r="NEA84"/>
      <c r="NEB84"/>
      <c r="NEC84"/>
      <c r="NED84"/>
      <c r="NEE84"/>
      <c r="NEF84"/>
      <c r="NEG84"/>
      <c r="NEH84"/>
      <c r="NEI84"/>
      <c r="NEJ84"/>
      <c r="NEK84"/>
      <c r="NEL84"/>
      <c r="NEM84"/>
      <c r="NEN84"/>
      <c r="NEO84"/>
      <c r="NEP84"/>
      <c r="NEQ84"/>
      <c r="NER84"/>
      <c r="NES84"/>
      <c r="NET84"/>
      <c r="NEU84"/>
      <c r="NEV84"/>
      <c r="NEW84"/>
      <c r="NEX84"/>
      <c r="NEY84"/>
      <c r="NEZ84"/>
      <c r="NFA84"/>
      <c r="NFB84"/>
      <c r="NFC84"/>
      <c r="NFD84"/>
      <c r="NFE84"/>
      <c r="NFF84"/>
      <c r="NFG84"/>
      <c r="NFH84"/>
      <c r="NFI84"/>
      <c r="NFJ84"/>
      <c r="NFK84"/>
      <c r="NFL84"/>
      <c r="NFM84"/>
      <c r="NFN84"/>
      <c r="NFO84"/>
      <c r="NFP84"/>
      <c r="NFQ84"/>
      <c r="NFR84"/>
      <c r="NFS84"/>
      <c r="NFT84"/>
      <c r="NFU84"/>
      <c r="NFV84"/>
      <c r="NFW84"/>
      <c r="NFX84"/>
      <c r="NFY84"/>
      <c r="NFZ84"/>
      <c r="NGA84"/>
      <c r="NGB84"/>
      <c r="NGC84"/>
      <c r="NGD84"/>
      <c r="NGE84"/>
      <c r="NGF84"/>
      <c r="NGG84"/>
      <c r="NGH84"/>
      <c r="NGI84"/>
      <c r="NGJ84"/>
      <c r="NGK84"/>
      <c r="NGL84"/>
      <c r="NGM84"/>
      <c r="NGN84"/>
      <c r="NGO84"/>
      <c r="NGP84"/>
      <c r="NGQ84"/>
      <c r="NGR84"/>
      <c r="NGS84"/>
      <c r="NGT84"/>
      <c r="NGU84"/>
      <c r="NGV84"/>
      <c r="NGW84"/>
      <c r="NGX84"/>
      <c r="NGY84"/>
      <c r="NGZ84"/>
      <c r="NHA84"/>
      <c r="NHB84"/>
      <c r="NHC84"/>
      <c r="NHD84"/>
      <c r="NHE84"/>
      <c r="NHF84"/>
      <c r="NHG84"/>
      <c r="NHH84"/>
      <c r="NHI84"/>
      <c r="NHJ84"/>
      <c r="NHK84"/>
      <c r="NHL84"/>
      <c r="NHM84"/>
      <c r="NHN84"/>
      <c r="NHO84"/>
      <c r="NHP84"/>
      <c r="NHQ84"/>
      <c r="NHR84"/>
      <c r="NHS84"/>
      <c r="NHT84"/>
      <c r="NHU84"/>
      <c r="NHV84"/>
      <c r="NHW84"/>
      <c r="NHX84"/>
      <c r="NHY84"/>
      <c r="NHZ84"/>
      <c r="NIA84"/>
      <c r="NIB84"/>
      <c r="NIC84"/>
      <c r="NID84"/>
      <c r="NIE84"/>
      <c r="NIF84"/>
      <c r="NIG84"/>
      <c r="NIH84"/>
      <c r="NII84"/>
      <c r="NIJ84"/>
      <c r="NIK84"/>
      <c r="NIL84"/>
      <c r="NIM84"/>
      <c r="NIN84"/>
      <c r="NIO84"/>
      <c r="NIP84"/>
      <c r="NIQ84"/>
      <c r="NIR84"/>
      <c r="NIS84"/>
      <c r="NIT84"/>
      <c r="NIU84"/>
      <c r="NIV84"/>
      <c r="NIW84"/>
      <c r="NIX84"/>
      <c r="NIY84"/>
      <c r="NIZ84"/>
      <c r="NJA84"/>
      <c r="NJB84"/>
      <c r="NJC84"/>
      <c r="NJD84"/>
      <c r="NJE84"/>
      <c r="NJF84"/>
      <c r="NJG84"/>
      <c r="NJH84"/>
      <c r="NJI84"/>
      <c r="NJJ84"/>
      <c r="NJK84"/>
      <c r="NJL84"/>
      <c r="NJM84"/>
      <c r="NJN84"/>
      <c r="NJO84"/>
      <c r="NJP84"/>
      <c r="NJQ84"/>
      <c r="NJR84"/>
      <c r="NJS84"/>
      <c r="NJT84"/>
      <c r="NJU84"/>
      <c r="NJV84"/>
      <c r="NJW84"/>
      <c r="NJX84"/>
      <c r="NJY84"/>
      <c r="NJZ84"/>
      <c r="NKA84"/>
      <c r="NKB84"/>
      <c r="NKC84"/>
      <c r="NKD84"/>
      <c r="NKE84"/>
      <c r="NKF84"/>
      <c r="NKG84"/>
      <c r="NKH84"/>
      <c r="NKI84"/>
      <c r="NKJ84"/>
      <c r="NKK84"/>
      <c r="NKL84"/>
      <c r="NKM84"/>
      <c r="NKN84"/>
      <c r="NKO84"/>
      <c r="NKP84"/>
      <c r="NKQ84"/>
      <c r="NKR84"/>
      <c r="NKS84"/>
      <c r="NKT84"/>
      <c r="NKU84"/>
      <c r="NKV84"/>
      <c r="NKW84"/>
      <c r="NKX84"/>
      <c r="NKY84"/>
      <c r="NKZ84"/>
      <c r="NLA84"/>
      <c r="NLB84"/>
      <c r="NLC84"/>
      <c r="NLD84"/>
      <c r="NLE84"/>
      <c r="NLF84"/>
      <c r="NLG84"/>
      <c r="NLH84"/>
      <c r="NLI84"/>
      <c r="NLJ84"/>
      <c r="NLK84"/>
      <c r="NLL84"/>
      <c r="NLM84"/>
      <c r="NLN84"/>
      <c r="NLO84"/>
      <c r="NLP84"/>
      <c r="NLQ84"/>
      <c r="NLR84"/>
      <c r="NLS84"/>
      <c r="NLT84"/>
      <c r="NLU84"/>
      <c r="NLV84"/>
      <c r="NLW84"/>
      <c r="NLX84"/>
      <c r="NLY84"/>
      <c r="NLZ84"/>
      <c r="NMA84"/>
      <c r="NMB84"/>
      <c r="NMC84"/>
      <c r="NMD84"/>
      <c r="NME84"/>
      <c r="NMF84"/>
      <c r="NMG84"/>
      <c r="NMH84"/>
      <c r="NMI84"/>
      <c r="NMJ84"/>
      <c r="NMK84"/>
      <c r="NML84"/>
      <c r="NMM84"/>
      <c r="NMN84"/>
      <c r="NMO84"/>
      <c r="NMP84"/>
      <c r="NMQ84"/>
      <c r="NMR84"/>
      <c r="NMS84"/>
      <c r="NMT84"/>
      <c r="NMU84"/>
      <c r="NMV84"/>
      <c r="NMW84"/>
      <c r="NMX84"/>
      <c r="NMY84"/>
      <c r="NMZ84"/>
      <c r="NNA84"/>
      <c r="NNB84"/>
      <c r="NNC84"/>
      <c r="NND84"/>
      <c r="NNE84"/>
      <c r="NNF84"/>
      <c r="NNG84"/>
      <c r="NNH84"/>
      <c r="NNI84"/>
      <c r="NNJ84"/>
      <c r="NNK84"/>
      <c r="NNL84"/>
      <c r="NNM84"/>
      <c r="NNN84"/>
      <c r="NNO84"/>
      <c r="NNP84"/>
      <c r="NNQ84"/>
      <c r="NNR84"/>
      <c r="NNS84"/>
      <c r="NNT84"/>
      <c r="NNU84"/>
      <c r="NNV84"/>
      <c r="NNW84"/>
      <c r="NNX84"/>
      <c r="NNY84"/>
      <c r="NNZ84"/>
      <c r="NOA84"/>
      <c r="NOB84"/>
      <c r="NOC84"/>
      <c r="NOD84"/>
      <c r="NOE84"/>
      <c r="NOF84"/>
      <c r="NOG84"/>
      <c r="NOH84"/>
      <c r="NOI84"/>
      <c r="NOJ84"/>
      <c r="NOK84"/>
      <c r="NOL84"/>
      <c r="NOM84"/>
      <c r="NON84"/>
      <c r="NOO84"/>
      <c r="NOP84"/>
      <c r="NOQ84"/>
      <c r="NOR84"/>
      <c r="NOS84"/>
      <c r="NOT84"/>
      <c r="NOU84"/>
      <c r="NOV84"/>
      <c r="NOW84"/>
      <c r="NOX84"/>
      <c r="NOY84"/>
      <c r="NOZ84"/>
      <c r="NPA84"/>
      <c r="NPB84"/>
      <c r="NPC84"/>
      <c r="NPD84"/>
      <c r="NPE84"/>
      <c r="NPF84"/>
      <c r="NPG84"/>
      <c r="NPH84"/>
      <c r="NPI84"/>
      <c r="NPJ84"/>
      <c r="NPK84"/>
      <c r="NPL84"/>
      <c r="NPM84"/>
      <c r="NPN84"/>
      <c r="NPO84"/>
      <c r="NPP84"/>
      <c r="NPQ84"/>
      <c r="NPR84"/>
      <c r="NPS84"/>
      <c r="NPT84"/>
      <c r="NPU84"/>
      <c r="NPV84"/>
      <c r="NPW84"/>
      <c r="NPX84"/>
      <c r="NPY84"/>
      <c r="NPZ84"/>
      <c r="NQA84"/>
      <c r="NQB84"/>
      <c r="NQC84"/>
      <c r="NQD84"/>
      <c r="NQE84"/>
      <c r="NQF84"/>
      <c r="NQG84"/>
      <c r="NQH84"/>
      <c r="NQI84"/>
      <c r="NQJ84"/>
      <c r="NQK84"/>
      <c r="NQL84"/>
      <c r="NQM84"/>
      <c r="NQN84"/>
      <c r="NQO84"/>
      <c r="NQP84"/>
      <c r="NQQ84"/>
      <c r="NQR84"/>
      <c r="NQS84"/>
      <c r="NQT84"/>
      <c r="NQU84"/>
      <c r="NQV84"/>
      <c r="NQW84"/>
      <c r="NQX84"/>
      <c r="NQY84"/>
      <c r="NQZ84"/>
      <c r="NRA84"/>
      <c r="NRB84"/>
      <c r="NRC84"/>
      <c r="NRD84"/>
      <c r="NRE84"/>
      <c r="NRF84"/>
      <c r="NRG84"/>
      <c r="NRH84"/>
      <c r="NRI84"/>
      <c r="NRJ84"/>
      <c r="NRK84"/>
      <c r="NRL84"/>
      <c r="NRM84"/>
      <c r="NRN84"/>
      <c r="NRO84"/>
      <c r="NRP84"/>
      <c r="NRQ84"/>
      <c r="NRR84"/>
      <c r="NRS84"/>
      <c r="NRT84"/>
      <c r="NRU84"/>
      <c r="NRV84"/>
      <c r="NRW84"/>
      <c r="NRX84"/>
      <c r="NRY84"/>
      <c r="NRZ84"/>
      <c r="NSA84"/>
      <c r="NSB84"/>
      <c r="NSC84"/>
      <c r="NSD84"/>
      <c r="NSE84"/>
      <c r="NSF84"/>
      <c r="NSG84"/>
      <c r="NSH84"/>
      <c r="NSI84"/>
      <c r="NSJ84"/>
      <c r="NSK84"/>
      <c r="NSL84"/>
      <c r="NSM84"/>
      <c r="NSN84"/>
      <c r="NSO84"/>
      <c r="NSP84"/>
      <c r="NSQ84"/>
      <c r="NSR84"/>
      <c r="NSS84"/>
      <c r="NST84"/>
      <c r="NSU84"/>
      <c r="NSV84"/>
      <c r="NSW84"/>
      <c r="NSX84"/>
      <c r="NSY84"/>
      <c r="NSZ84"/>
      <c r="NTA84"/>
      <c r="NTB84"/>
      <c r="NTC84"/>
      <c r="NTD84"/>
      <c r="NTE84"/>
      <c r="NTF84"/>
      <c r="NTG84"/>
      <c r="NTH84"/>
      <c r="NTI84"/>
      <c r="NTJ84"/>
      <c r="NTK84"/>
      <c r="NTL84"/>
      <c r="NTM84"/>
      <c r="NTN84"/>
      <c r="NTO84"/>
      <c r="NTP84"/>
      <c r="NTQ84"/>
      <c r="NTR84"/>
      <c r="NTS84"/>
      <c r="NTT84"/>
      <c r="NTU84"/>
      <c r="NTV84"/>
      <c r="NTW84"/>
      <c r="NTX84"/>
      <c r="NTY84"/>
      <c r="NTZ84"/>
      <c r="NUA84"/>
      <c r="NUB84"/>
      <c r="NUC84"/>
      <c r="NUD84"/>
      <c r="NUE84"/>
      <c r="NUF84"/>
      <c r="NUG84"/>
      <c r="NUH84"/>
      <c r="NUI84"/>
      <c r="NUJ84"/>
      <c r="NUK84"/>
      <c r="NUL84"/>
      <c r="NUM84"/>
      <c r="NUN84"/>
      <c r="NUO84"/>
      <c r="NUP84"/>
      <c r="NUQ84"/>
      <c r="NUR84"/>
      <c r="NUS84"/>
      <c r="NUT84"/>
      <c r="NUU84"/>
      <c r="NUV84"/>
      <c r="NUW84"/>
      <c r="NUX84"/>
      <c r="NUY84"/>
      <c r="NUZ84"/>
      <c r="NVA84"/>
      <c r="NVB84"/>
      <c r="NVC84"/>
      <c r="NVD84"/>
      <c r="NVE84"/>
      <c r="NVF84"/>
      <c r="NVG84"/>
      <c r="NVH84"/>
      <c r="NVI84"/>
      <c r="NVJ84"/>
      <c r="NVK84"/>
      <c r="NVL84"/>
      <c r="NVM84"/>
      <c r="NVN84"/>
      <c r="NVO84"/>
      <c r="NVP84"/>
      <c r="NVQ84"/>
      <c r="NVR84"/>
      <c r="NVS84"/>
      <c r="NVT84"/>
      <c r="NVU84"/>
      <c r="NVV84"/>
      <c r="NVW84"/>
      <c r="NVX84"/>
      <c r="NVY84"/>
      <c r="NVZ84"/>
      <c r="NWA84"/>
      <c r="NWB84"/>
      <c r="NWC84"/>
      <c r="NWD84"/>
      <c r="NWE84"/>
      <c r="NWF84"/>
      <c r="NWG84"/>
      <c r="NWH84"/>
      <c r="NWI84"/>
      <c r="NWJ84"/>
      <c r="NWK84"/>
      <c r="NWL84"/>
      <c r="NWM84"/>
      <c r="NWN84"/>
      <c r="NWO84"/>
      <c r="NWP84"/>
      <c r="NWQ84"/>
      <c r="NWR84"/>
      <c r="NWS84"/>
      <c r="NWT84"/>
      <c r="NWU84"/>
      <c r="NWV84"/>
      <c r="NWW84"/>
      <c r="NWX84"/>
      <c r="NWY84"/>
      <c r="NWZ84"/>
      <c r="NXA84"/>
      <c r="NXB84"/>
      <c r="NXC84"/>
      <c r="NXD84"/>
      <c r="NXE84"/>
      <c r="NXF84"/>
      <c r="NXG84"/>
      <c r="NXH84"/>
      <c r="NXI84"/>
      <c r="NXJ84"/>
      <c r="NXK84"/>
      <c r="NXL84"/>
      <c r="NXM84"/>
      <c r="NXN84"/>
      <c r="NXO84"/>
      <c r="NXP84"/>
      <c r="NXQ84"/>
      <c r="NXR84"/>
      <c r="NXS84"/>
      <c r="NXT84"/>
      <c r="NXU84"/>
      <c r="NXV84"/>
      <c r="NXW84"/>
      <c r="NXX84"/>
      <c r="NXY84"/>
      <c r="NXZ84"/>
      <c r="NYA84"/>
      <c r="NYB84"/>
      <c r="NYC84"/>
      <c r="NYD84"/>
      <c r="NYE84"/>
      <c r="NYF84"/>
      <c r="NYG84"/>
      <c r="NYH84"/>
      <c r="NYI84"/>
      <c r="NYJ84"/>
      <c r="NYK84"/>
      <c r="NYL84"/>
      <c r="NYM84"/>
      <c r="NYN84"/>
      <c r="NYO84"/>
      <c r="NYP84"/>
      <c r="NYQ84"/>
      <c r="NYR84"/>
      <c r="NYS84"/>
      <c r="NYT84"/>
      <c r="NYU84"/>
      <c r="NYV84"/>
      <c r="NYW84"/>
      <c r="NYX84"/>
      <c r="NYY84"/>
      <c r="NYZ84"/>
      <c r="NZA84"/>
      <c r="NZB84"/>
      <c r="NZC84"/>
      <c r="NZD84"/>
      <c r="NZE84"/>
      <c r="NZF84"/>
      <c r="NZG84"/>
      <c r="NZH84"/>
      <c r="NZI84"/>
      <c r="NZJ84"/>
      <c r="NZK84"/>
      <c r="NZL84"/>
      <c r="NZM84"/>
      <c r="NZN84"/>
      <c r="NZO84"/>
      <c r="NZP84"/>
      <c r="NZQ84"/>
      <c r="NZR84"/>
      <c r="NZS84"/>
      <c r="NZT84"/>
      <c r="NZU84"/>
      <c r="NZV84"/>
      <c r="NZW84"/>
      <c r="NZX84"/>
      <c r="NZY84"/>
      <c r="NZZ84"/>
      <c r="OAA84"/>
      <c r="OAB84"/>
      <c r="OAC84"/>
      <c r="OAD84"/>
      <c r="OAE84"/>
      <c r="OAF84"/>
      <c r="OAG84"/>
      <c r="OAH84"/>
      <c r="OAI84"/>
      <c r="OAJ84"/>
      <c r="OAK84"/>
      <c r="OAL84"/>
      <c r="OAM84"/>
      <c r="OAN84"/>
      <c r="OAO84"/>
      <c r="OAP84"/>
      <c r="OAQ84"/>
      <c r="OAR84"/>
      <c r="OAS84"/>
      <c r="OAT84"/>
      <c r="OAU84"/>
      <c r="OAV84"/>
      <c r="OAW84"/>
      <c r="OAX84"/>
      <c r="OAY84"/>
      <c r="OAZ84"/>
      <c r="OBA84"/>
      <c r="OBB84"/>
      <c r="OBC84"/>
      <c r="OBD84"/>
      <c r="OBE84"/>
      <c r="OBF84"/>
      <c r="OBG84"/>
      <c r="OBH84"/>
      <c r="OBI84"/>
      <c r="OBJ84"/>
      <c r="OBK84"/>
      <c r="OBL84"/>
      <c r="OBM84"/>
      <c r="OBN84"/>
      <c r="OBO84"/>
      <c r="OBP84"/>
      <c r="OBQ84"/>
      <c r="OBR84"/>
      <c r="OBS84"/>
      <c r="OBT84"/>
      <c r="OBU84"/>
      <c r="OBV84"/>
      <c r="OBW84"/>
      <c r="OBX84"/>
      <c r="OBY84"/>
      <c r="OBZ84"/>
      <c r="OCA84"/>
      <c r="OCB84"/>
      <c r="OCC84"/>
      <c r="OCD84"/>
      <c r="OCE84"/>
      <c r="OCF84"/>
      <c r="OCG84"/>
      <c r="OCH84"/>
      <c r="OCI84"/>
      <c r="OCJ84"/>
      <c r="OCK84"/>
      <c r="OCL84"/>
      <c r="OCM84"/>
      <c r="OCN84"/>
      <c r="OCO84"/>
      <c r="OCP84"/>
      <c r="OCQ84"/>
      <c r="OCR84"/>
      <c r="OCS84"/>
      <c r="OCT84"/>
      <c r="OCU84"/>
      <c r="OCV84"/>
      <c r="OCW84"/>
      <c r="OCX84"/>
      <c r="OCY84"/>
      <c r="OCZ84"/>
      <c r="ODA84"/>
      <c r="ODB84"/>
      <c r="ODC84"/>
      <c r="ODD84"/>
      <c r="ODE84"/>
      <c r="ODF84"/>
      <c r="ODG84"/>
      <c r="ODH84"/>
      <c r="ODI84"/>
      <c r="ODJ84"/>
      <c r="ODK84"/>
      <c r="ODL84"/>
      <c r="ODM84"/>
      <c r="ODN84"/>
      <c r="ODO84"/>
      <c r="ODP84"/>
      <c r="ODQ84"/>
      <c r="ODR84"/>
      <c r="ODS84"/>
      <c r="ODT84"/>
      <c r="ODU84"/>
      <c r="ODV84"/>
      <c r="ODW84"/>
      <c r="ODX84"/>
      <c r="ODY84"/>
      <c r="ODZ84"/>
      <c r="OEA84"/>
      <c r="OEB84"/>
      <c r="OEC84"/>
      <c r="OED84"/>
      <c r="OEE84"/>
      <c r="OEF84"/>
      <c r="OEG84"/>
      <c r="OEH84"/>
      <c r="OEI84"/>
      <c r="OEJ84"/>
      <c r="OEK84"/>
      <c r="OEL84"/>
      <c r="OEM84"/>
      <c r="OEN84"/>
      <c r="OEO84"/>
      <c r="OEP84"/>
      <c r="OEQ84"/>
      <c r="OER84"/>
      <c r="OES84"/>
      <c r="OET84"/>
      <c r="OEU84"/>
      <c r="OEV84"/>
      <c r="OEW84"/>
      <c r="OEX84"/>
      <c r="OEY84"/>
      <c r="OEZ84"/>
      <c r="OFA84"/>
      <c r="OFB84"/>
      <c r="OFC84"/>
      <c r="OFD84"/>
      <c r="OFE84"/>
      <c r="OFF84"/>
      <c r="OFG84"/>
      <c r="OFH84"/>
      <c r="OFI84"/>
      <c r="OFJ84"/>
      <c r="OFK84"/>
      <c r="OFL84"/>
      <c r="OFM84"/>
      <c r="OFN84"/>
      <c r="OFO84"/>
      <c r="OFP84"/>
      <c r="OFQ84"/>
      <c r="OFR84"/>
      <c r="OFS84"/>
      <c r="OFT84"/>
      <c r="OFU84"/>
      <c r="OFV84"/>
      <c r="OFW84"/>
      <c r="OFX84"/>
      <c r="OFY84"/>
      <c r="OFZ84"/>
      <c r="OGA84"/>
      <c r="OGB84"/>
      <c r="OGC84"/>
      <c r="OGD84"/>
      <c r="OGE84"/>
      <c r="OGF84"/>
      <c r="OGG84"/>
      <c r="OGH84"/>
      <c r="OGI84"/>
      <c r="OGJ84"/>
      <c r="OGK84"/>
      <c r="OGL84"/>
      <c r="OGM84"/>
      <c r="OGN84"/>
      <c r="OGO84"/>
      <c r="OGP84"/>
      <c r="OGQ84"/>
      <c r="OGR84"/>
      <c r="OGS84"/>
      <c r="OGT84"/>
      <c r="OGU84"/>
      <c r="OGV84"/>
      <c r="OGW84"/>
      <c r="OGX84"/>
      <c r="OGY84"/>
      <c r="OGZ84"/>
      <c r="OHA84"/>
      <c r="OHB84"/>
      <c r="OHC84"/>
      <c r="OHD84"/>
      <c r="OHE84"/>
      <c r="OHF84"/>
      <c r="OHG84"/>
      <c r="OHH84"/>
      <c r="OHI84"/>
      <c r="OHJ84"/>
      <c r="OHK84"/>
      <c r="OHL84"/>
      <c r="OHM84"/>
      <c r="OHN84"/>
      <c r="OHO84"/>
      <c r="OHP84"/>
      <c r="OHQ84"/>
      <c r="OHR84"/>
      <c r="OHS84"/>
      <c r="OHT84"/>
      <c r="OHU84"/>
      <c r="OHV84"/>
      <c r="OHW84"/>
      <c r="OHX84"/>
      <c r="OHY84"/>
      <c r="OHZ84"/>
      <c r="OIA84"/>
      <c r="OIB84"/>
      <c r="OIC84"/>
      <c r="OID84"/>
      <c r="OIE84"/>
      <c r="OIF84"/>
      <c r="OIG84"/>
      <c r="OIH84"/>
      <c r="OII84"/>
      <c r="OIJ84"/>
      <c r="OIK84"/>
      <c r="OIL84"/>
      <c r="OIM84"/>
      <c r="OIN84"/>
      <c r="OIO84"/>
      <c r="OIP84"/>
      <c r="OIQ84"/>
      <c r="OIR84"/>
      <c r="OIS84"/>
      <c r="OIT84"/>
      <c r="OIU84"/>
      <c r="OIV84"/>
      <c r="OIW84"/>
      <c r="OIX84"/>
      <c r="OIY84"/>
      <c r="OIZ84"/>
      <c r="OJA84"/>
      <c r="OJB84"/>
      <c r="OJC84"/>
      <c r="OJD84"/>
      <c r="OJE84"/>
      <c r="OJF84"/>
      <c r="OJG84"/>
      <c r="OJH84"/>
      <c r="OJI84"/>
      <c r="OJJ84"/>
      <c r="OJK84"/>
      <c r="OJL84"/>
      <c r="OJM84"/>
      <c r="OJN84"/>
      <c r="OJO84"/>
      <c r="OJP84"/>
      <c r="OJQ84"/>
      <c r="OJR84"/>
      <c r="OJS84"/>
      <c r="OJT84"/>
      <c r="OJU84"/>
      <c r="OJV84"/>
      <c r="OJW84"/>
      <c r="OJX84"/>
      <c r="OJY84"/>
      <c r="OJZ84"/>
      <c r="OKA84"/>
      <c r="OKB84"/>
      <c r="OKC84"/>
      <c r="OKD84"/>
      <c r="OKE84"/>
      <c r="OKF84"/>
      <c r="OKG84"/>
      <c r="OKH84"/>
      <c r="OKI84"/>
      <c r="OKJ84"/>
      <c r="OKK84"/>
      <c r="OKL84"/>
      <c r="OKM84"/>
      <c r="OKN84"/>
      <c r="OKO84"/>
      <c r="OKP84"/>
      <c r="OKQ84"/>
      <c r="OKR84"/>
      <c r="OKS84"/>
      <c r="OKT84"/>
      <c r="OKU84"/>
      <c r="OKV84"/>
      <c r="OKW84"/>
      <c r="OKX84"/>
      <c r="OKY84"/>
      <c r="OKZ84"/>
      <c r="OLA84"/>
      <c r="OLB84"/>
      <c r="OLC84"/>
      <c r="OLD84"/>
      <c r="OLE84"/>
      <c r="OLF84"/>
      <c r="OLG84"/>
      <c r="OLH84"/>
      <c r="OLI84"/>
      <c r="OLJ84"/>
      <c r="OLK84"/>
      <c r="OLL84"/>
      <c r="OLM84"/>
      <c r="OLN84"/>
      <c r="OLO84"/>
      <c r="OLP84"/>
      <c r="OLQ84"/>
      <c r="OLR84"/>
      <c r="OLS84"/>
      <c r="OLT84"/>
      <c r="OLU84"/>
      <c r="OLV84"/>
      <c r="OLW84"/>
      <c r="OLX84"/>
      <c r="OLY84"/>
      <c r="OLZ84"/>
      <c r="OMA84"/>
      <c r="OMB84"/>
      <c r="OMC84"/>
      <c r="OMD84"/>
      <c r="OME84"/>
      <c r="OMF84"/>
      <c r="OMG84"/>
      <c r="OMH84"/>
      <c r="OMI84"/>
      <c r="OMJ84"/>
      <c r="OMK84"/>
      <c r="OML84"/>
      <c r="OMM84"/>
      <c r="OMN84"/>
      <c r="OMO84"/>
      <c r="OMP84"/>
      <c r="OMQ84"/>
      <c r="OMR84"/>
      <c r="OMS84"/>
      <c r="OMT84"/>
      <c r="OMU84"/>
      <c r="OMV84"/>
      <c r="OMW84"/>
      <c r="OMX84"/>
      <c r="OMY84"/>
      <c r="OMZ84"/>
      <c r="ONA84"/>
      <c r="ONB84"/>
      <c r="ONC84"/>
      <c r="OND84"/>
      <c r="ONE84"/>
      <c r="ONF84"/>
      <c r="ONG84"/>
      <c r="ONH84"/>
      <c r="ONI84"/>
      <c r="ONJ84"/>
      <c r="ONK84"/>
      <c r="ONL84"/>
      <c r="ONM84"/>
      <c r="ONN84"/>
      <c r="ONO84"/>
      <c r="ONP84"/>
      <c r="ONQ84"/>
      <c r="ONR84"/>
      <c r="ONS84"/>
      <c r="ONT84"/>
      <c r="ONU84"/>
      <c r="ONV84"/>
      <c r="ONW84"/>
      <c r="ONX84"/>
      <c r="ONY84"/>
      <c r="ONZ84"/>
      <c r="OOA84"/>
      <c r="OOB84"/>
      <c r="OOC84"/>
      <c r="OOD84"/>
      <c r="OOE84"/>
      <c r="OOF84"/>
      <c r="OOG84"/>
      <c r="OOH84"/>
      <c r="OOI84"/>
      <c r="OOJ84"/>
      <c r="OOK84"/>
      <c r="OOL84"/>
      <c r="OOM84"/>
      <c r="OON84"/>
      <c r="OOO84"/>
      <c r="OOP84"/>
      <c r="OOQ84"/>
      <c r="OOR84"/>
      <c r="OOS84"/>
      <c r="OOT84"/>
      <c r="OOU84"/>
      <c r="OOV84"/>
      <c r="OOW84"/>
      <c r="OOX84"/>
      <c r="OOY84"/>
      <c r="OOZ84"/>
      <c r="OPA84"/>
      <c r="OPB84"/>
      <c r="OPC84"/>
      <c r="OPD84"/>
      <c r="OPE84"/>
      <c r="OPF84"/>
      <c r="OPG84"/>
      <c r="OPH84"/>
      <c r="OPI84"/>
      <c r="OPJ84"/>
      <c r="OPK84"/>
      <c r="OPL84"/>
      <c r="OPM84"/>
      <c r="OPN84"/>
      <c r="OPO84"/>
      <c r="OPP84"/>
      <c r="OPQ84"/>
      <c r="OPR84"/>
      <c r="OPS84"/>
      <c r="OPT84"/>
      <c r="OPU84"/>
      <c r="OPV84"/>
      <c r="OPW84"/>
      <c r="OPX84"/>
      <c r="OPY84"/>
      <c r="OPZ84"/>
      <c r="OQA84"/>
      <c r="OQB84"/>
      <c r="OQC84"/>
      <c r="OQD84"/>
      <c r="OQE84"/>
      <c r="OQF84"/>
      <c r="OQG84"/>
      <c r="OQH84"/>
      <c r="OQI84"/>
      <c r="OQJ84"/>
      <c r="OQK84"/>
      <c r="OQL84"/>
      <c r="OQM84"/>
      <c r="OQN84"/>
      <c r="OQO84"/>
      <c r="OQP84"/>
      <c r="OQQ84"/>
      <c r="OQR84"/>
      <c r="OQS84"/>
      <c r="OQT84"/>
      <c r="OQU84"/>
      <c r="OQV84"/>
      <c r="OQW84"/>
      <c r="OQX84"/>
      <c r="OQY84"/>
      <c r="OQZ84"/>
      <c r="ORA84"/>
      <c r="ORB84"/>
      <c r="ORC84"/>
      <c r="ORD84"/>
      <c r="ORE84"/>
      <c r="ORF84"/>
      <c r="ORG84"/>
      <c r="ORH84"/>
      <c r="ORI84"/>
      <c r="ORJ84"/>
      <c r="ORK84"/>
      <c r="ORL84"/>
      <c r="ORM84"/>
      <c r="ORN84"/>
      <c r="ORO84"/>
      <c r="ORP84"/>
      <c r="ORQ84"/>
      <c r="ORR84"/>
      <c r="ORS84"/>
      <c r="ORT84"/>
      <c r="ORU84"/>
      <c r="ORV84"/>
      <c r="ORW84"/>
      <c r="ORX84"/>
      <c r="ORY84"/>
      <c r="ORZ84"/>
      <c r="OSA84"/>
      <c r="OSB84"/>
      <c r="OSC84"/>
      <c r="OSD84"/>
      <c r="OSE84"/>
      <c r="OSF84"/>
      <c r="OSG84"/>
      <c r="OSH84"/>
      <c r="OSI84"/>
      <c r="OSJ84"/>
      <c r="OSK84"/>
      <c r="OSL84"/>
      <c r="OSM84"/>
      <c r="OSN84"/>
      <c r="OSO84"/>
      <c r="OSP84"/>
      <c r="OSQ84"/>
      <c r="OSR84"/>
      <c r="OSS84"/>
      <c r="OST84"/>
      <c r="OSU84"/>
      <c r="OSV84"/>
      <c r="OSW84"/>
      <c r="OSX84"/>
      <c r="OSY84"/>
      <c r="OSZ84"/>
      <c r="OTA84"/>
      <c r="OTB84"/>
      <c r="OTC84"/>
      <c r="OTD84"/>
      <c r="OTE84"/>
      <c r="OTF84"/>
      <c r="OTG84"/>
      <c r="OTH84"/>
      <c r="OTI84"/>
      <c r="OTJ84"/>
      <c r="OTK84"/>
      <c r="OTL84"/>
      <c r="OTM84"/>
      <c r="OTN84"/>
      <c r="OTO84"/>
      <c r="OTP84"/>
      <c r="OTQ84"/>
      <c r="OTR84"/>
      <c r="OTS84"/>
      <c r="OTT84"/>
      <c r="OTU84"/>
      <c r="OTV84"/>
      <c r="OTW84"/>
      <c r="OTX84"/>
      <c r="OTY84"/>
      <c r="OTZ84"/>
      <c r="OUA84"/>
      <c r="OUB84"/>
      <c r="OUC84"/>
      <c r="OUD84"/>
      <c r="OUE84"/>
      <c r="OUF84"/>
      <c r="OUG84"/>
      <c r="OUH84"/>
      <c r="OUI84"/>
      <c r="OUJ84"/>
      <c r="OUK84"/>
      <c r="OUL84"/>
      <c r="OUM84"/>
      <c r="OUN84"/>
      <c r="OUO84"/>
      <c r="OUP84"/>
      <c r="OUQ84"/>
      <c r="OUR84"/>
      <c r="OUS84"/>
      <c r="OUT84"/>
      <c r="OUU84"/>
      <c r="OUV84"/>
      <c r="OUW84"/>
      <c r="OUX84"/>
      <c r="OUY84"/>
      <c r="OUZ84"/>
      <c r="OVA84"/>
      <c r="OVB84"/>
      <c r="OVC84"/>
      <c r="OVD84"/>
      <c r="OVE84"/>
      <c r="OVF84"/>
      <c r="OVG84"/>
      <c r="OVH84"/>
      <c r="OVI84"/>
      <c r="OVJ84"/>
      <c r="OVK84"/>
      <c r="OVL84"/>
      <c r="OVM84"/>
      <c r="OVN84"/>
      <c r="OVO84"/>
      <c r="OVP84"/>
      <c r="OVQ84"/>
      <c r="OVR84"/>
      <c r="OVS84"/>
      <c r="OVT84"/>
      <c r="OVU84"/>
      <c r="OVV84"/>
      <c r="OVW84"/>
      <c r="OVX84"/>
      <c r="OVY84"/>
      <c r="OVZ84"/>
      <c r="OWA84"/>
      <c r="OWB84"/>
      <c r="OWC84"/>
      <c r="OWD84"/>
      <c r="OWE84"/>
      <c r="OWF84"/>
      <c r="OWG84"/>
      <c r="OWH84"/>
      <c r="OWI84"/>
      <c r="OWJ84"/>
      <c r="OWK84"/>
      <c r="OWL84"/>
      <c r="OWM84"/>
      <c r="OWN84"/>
      <c r="OWO84"/>
      <c r="OWP84"/>
      <c r="OWQ84"/>
      <c r="OWR84"/>
      <c r="OWS84"/>
      <c r="OWT84"/>
      <c r="OWU84"/>
      <c r="OWV84"/>
      <c r="OWW84"/>
      <c r="OWX84"/>
      <c r="OWY84"/>
      <c r="OWZ84"/>
      <c r="OXA84"/>
      <c r="OXB84"/>
      <c r="OXC84"/>
      <c r="OXD84"/>
      <c r="OXE84"/>
      <c r="OXF84"/>
      <c r="OXG84"/>
      <c r="OXH84"/>
      <c r="OXI84"/>
      <c r="OXJ84"/>
      <c r="OXK84"/>
      <c r="OXL84"/>
      <c r="OXM84"/>
      <c r="OXN84"/>
      <c r="OXO84"/>
      <c r="OXP84"/>
      <c r="OXQ84"/>
      <c r="OXR84"/>
      <c r="OXS84"/>
      <c r="OXT84"/>
      <c r="OXU84"/>
      <c r="OXV84"/>
      <c r="OXW84"/>
      <c r="OXX84"/>
      <c r="OXY84"/>
      <c r="OXZ84"/>
      <c r="OYA84"/>
      <c r="OYB84"/>
      <c r="OYC84"/>
      <c r="OYD84"/>
      <c r="OYE84"/>
      <c r="OYF84"/>
      <c r="OYG84"/>
      <c r="OYH84"/>
      <c r="OYI84"/>
      <c r="OYJ84"/>
      <c r="OYK84"/>
      <c r="OYL84"/>
      <c r="OYM84"/>
      <c r="OYN84"/>
      <c r="OYO84"/>
      <c r="OYP84"/>
      <c r="OYQ84"/>
      <c r="OYR84"/>
      <c r="OYS84"/>
      <c r="OYT84"/>
      <c r="OYU84"/>
      <c r="OYV84"/>
      <c r="OYW84"/>
      <c r="OYX84"/>
      <c r="OYY84"/>
      <c r="OYZ84"/>
      <c r="OZA84"/>
      <c r="OZB84"/>
      <c r="OZC84"/>
      <c r="OZD84"/>
      <c r="OZE84"/>
      <c r="OZF84"/>
      <c r="OZG84"/>
      <c r="OZH84"/>
      <c r="OZI84"/>
      <c r="OZJ84"/>
      <c r="OZK84"/>
      <c r="OZL84"/>
      <c r="OZM84"/>
      <c r="OZN84"/>
      <c r="OZO84"/>
      <c r="OZP84"/>
      <c r="OZQ84"/>
      <c r="OZR84"/>
      <c r="OZS84"/>
      <c r="OZT84"/>
      <c r="OZU84"/>
      <c r="OZV84"/>
      <c r="OZW84"/>
      <c r="OZX84"/>
      <c r="OZY84"/>
      <c r="OZZ84"/>
      <c r="PAA84"/>
      <c r="PAB84"/>
      <c r="PAC84"/>
      <c r="PAD84"/>
      <c r="PAE84"/>
      <c r="PAF84"/>
      <c r="PAG84"/>
      <c r="PAH84"/>
      <c r="PAI84"/>
      <c r="PAJ84"/>
      <c r="PAK84"/>
      <c r="PAL84"/>
      <c r="PAM84"/>
      <c r="PAN84"/>
      <c r="PAO84"/>
      <c r="PAP84"/>
      <c r="PAQ84"/>
      <c r="PAR84"/>
      <c r="PAS84"/>
      <c r="PAT84"/>
      <c r="PAU84"/>
      <c r="PAV84"/>
      <c r="PAW84"/>
      <c r="PAX84"/>
      <c r="PAY84"/>
      <c r="PAZ84"/>
      <c r="PBA84"/>
      <c r="PBB84"/>
      <c r="PBC84"/>
      <c r="PBD84"/>
      <c r="PBE84"/>
      <c r="PBF84"/>
      <c r="PBG84"/>
      <c r="PBH84"/>
      <c r="PBI84"/>
      <c r="PBJ84"/>
      <c r="PBK84"/>
      <c r="PBL84"/>
      <c r="PBM84"/>
      <c r="PBN84"/>
      <c r="PBO84"/>
      <c r="PBP84"/>
      <c r="PBQ84"/>
      <c r="PBR84"/>
      <c r="PBS84"/>
      <c r="PBT84"/>
      <c r="PBU84"/>
      <c r="PBV84"/>
      <c r="PBW84"/>
      <c r="PBX84"/>
      <c r="PBY84"/>
      <c r="PBZ84"/>
      <c r="PCA84"/>
      <c r="PCB84"/>
      <c r="PCC84"/>
      <c r="PCD84"/>
      <c r="PCE84"/>
      <c r="PCF84"/>
      <c r="PCG84"/>
      <c r="PCH84"/>
      <c r="PCI84"/>
      <c r="PCJ84"/>
      <c r="PCK84"/>
      <c r="PCL84"/>
      <c r="PCM84"/>
      <c r="PCN84"/>
      <c r="PCO84"/>
      <c r="PCP84"/>
      <c r="PCQ84"/>
      <c r="PCR84"/>
      <c r="PCS84"/>
      <c r="PCT84"/>
      <c r="PCU84"/>
      <c r="PCV84"/>
      <c r="PCW84"/>
      <c r="PCX84"/>
      <c r="PCY84"/>
      <c r="PCZ84"/>
      <c r="PDA84"/>
      <c r="PDB84"/>
      <c r="PDC84"/>
      <c r="PDD84"/>
      <c r="PDE84"/>
      <c r="PDF84"/>
      <c r="PDG84"/>
      <c r="PDH84"/>
      <c r="PDI84"/>
      <c r="PDJ84"/>
      <c r="PDK84"/>
      <c r="PDL84"/>
      <c r="PDM84"/>
      <c r="PDN84"/>
      <c r="PDO84"/>
      <c r="PDP84"/>
      <c r="PDQ84"/>
      <c r="PDR84"/>
      <c r="PDS84"/>
      <c r="PDT84"/>
      <c r="PDU84"/>
      <c r="PDV84"/>
      <c r="PDW84"/>
      <c r="PDX84"/>
      <c r="PDY84"/>
      <c r="PDZ84"/>
      <c r="PEA84"/>
      <c r="PEB84"/>
      <c r="PEC84"/>
      <c r="PED84"/>
      <c r="PEE84"/>
      <c r="PEF84"/>
      <c r="PEG84"/>
      <c r="PEH84"/>
      <c r="PEI84"/>
      <c r="PEJ84"/>
      <c r="PEK84"/>
      <c r="PEL84"/>
      <c r="PEM84"/>
      <c r="PEN84"/>
      <c r="PEO84"/>
      <c r="PEP84"/>
      <c r="PEQ84"/>
      <c r="PER84"/>
      <c r="PES84"/>
      <c r="PET84"/>
      <c r="PEU84"/>
      <c r="PEV84"/>
      <c r="PEW84"/>
      <c r="PEX84"/>
      <c r="PEY84"/>
      <c r="PEZ84"/>
      <c r="PFA84"/>
      <c r="PFB84"/>
      <c r="PFC84"/>
      <c r="PFD84"/>
      <c r="PFE84"/>
      <c r="PFF84"/>
      <c r="PFG84"/>
      <c r="PFH84"/>
      <c r="PFI84"/>
      <c r="PFJ84"/>
      <c r="PFK84"/>
      <c r="PFL84"/>
      <c r="PFM84"/>
      <c r="PFN84"/>
      <c r="PFO84"/>
      <c r="PFP84"/>
      <c r="PFQ84"/>
      <c r="PFR84"/>
      <c r="PFS84"/>
      <c r="PFT84"/>
      <c r="PFU84"/>
      <c r="PFV84"/>
      <c r="PFW84"/>
      <c r="PFX84"/>
      <c r="PFY84"/>
      <c r="PFZ84"/>
      <c r="PGA84"/>
      <c r="PGB84"/>
      <c r="PGC84"/>
      <c r="PGD84"/>
      <c r="PGE84"/>
      <c r="PGF84"/>
      <c r="PGG84"/>
      <c r="PGH84"/>
      <c r="PGI84"/>
      <c r="PGJ84"/>
      <c r="PGK84"/>
      <c r="PGL84"/>
      <c r="PGM84"/>
      <c r="PGN84"/>
      <c r="PGO84"/>
      <c r="PGP84"/>
      <c r="PGQ84"/>
      <c r="PGR84"/>
      <c r="PGS84"/>
      <c r="PGT84"/>
      <c r="PGU84"/>
      <c r="PGV84"/>
      <c r="PGW84"/>
      <c r="PGX84"/>
      <c r="PGY84"/>
      <c r="PGZ84"/>
      <c r="PHA84"/>
      <c r="PHB84"/>
      <c r="PHC84"/>
      <c r="PHD84"/>
      <c r="PHE84"/>
      <c r="PHF84"/>
      <c r="PHG84"/>
      <c r="PHH84"/>
      <c r="PHI84"/>
      <c r="PHJ84"/>
      <c r="PHK84"/>
      <c r="PHL84"/>
      <c r="PHM84"/>
      <c r="PHN84"/>
      <c r="PHO84"/>
      <c r="PHP84"/>
      <c r="PHQ84"/>
      <c r="PHR84"/>
      <c r="PHS84"/>
      <c r="PHT84"/>
      <c r="PHU84"/>
      <c r="PHV84"/>
      <c r="PHW84"/>
      <c r="PHX84"/>
      <c r="PHY84"/>
      <c r="PHZ84"/>
      <c r="PIA84"/>
      <c r="PIB84"/>
      <c r="PIC84"/>
      <c r="PID84"/>
      <c r="PIE84"/>
      <c r="PIF84"/>
      <c r="PIG84"/>
      <c r="PIH84"/>
      <c r="PII84"/>
      <c r="PIJ84"/>
      <c r="PIK84"/>
      <c r="PIL84"/>
      <c r="PIM84"/>
      <c r="PIN84"/>
      <c r="PIO84"/>
      <c r="PIP84"/>
      <c r="PIQ84"/>
      <c r="PIR84"/>
      <c r="PIS84"/>
      <c r="PIT84"/>
      <c r="PIU84"/>
      <c r="PIV84"/>
      <c r="PIW84"/>
      <c r="PIX84"/>
      <c r="PIY84"/>
      <c r="PIZ84"/>
      <c r="PJA84"/>
      <c r="PJB84"/>
      <c r="PJC84"/>
      <c r="PJD84"/>
      <c r="PJE84"/>
      <c r="PJF84"/>
      <c r="PJG84"/>
      <c r="PJH84"/>
      <c r="PJI84"/>
      <c r="PJJ84"/>
      <c r="PJK84"/>
      <c r="PJL84"/>
      <c r="PJM84"/>
      <c r="PJN84"/>
      <c r="PJO84"/>
      <c r="PJP84"/>
      <c r="PJQ84"/>
      <c r="PJR84"/>
      <c r="PJS84"/>
      <c r="PJT84"/>
      <c r="PJU84"/>
      <c r="PJV84"/>
      <c r="PJW84"/>
      <c r="PJX84"/>
      <c r="PJY84"/>
      <c r="PJZ84"/>
      <c r="PKA84"/>
      <c r="PKB84"/>
      <c r="PKC84"/>
      <c r="PKD84"/>
      <c r="PKE84"/>
      <c r="PKF84"/>
      <c r="PKG84"/>
      <c r="PKH84"/>
      <c r="PKI84"/>
      <c r="PKJ84"/>
      <c r="PKK84"/>
      <c r="PKL84"/>
      <c r="PKM84"/>
      <c r="PKN84"/>
      <c r="PKO84"/>
      <c r="PKP84"/>
      <c r="PKQ84"/>
      <c r="PKR84"/>
      <c r="PKS84"/>
      <c r="PKT84"/>
      <c r="PKU84"/>
      <c r="PKV84"/>
      <c r="PKW84"/>
      <c r="PKX84"/>
      <c r="PKY84"/>
      <c r="PKZ84"/>
      <c r="PLA84"/>
      <c r="PLB84"/>
      <c r="PLC84"/>
      <c r="PLD84"/>
      <c r="PLE84"/>
      <c r="PLF84"/>
      <c r="PLG84"/>
      <c r="PLH84"/>
      <c r="PLI84"/>
      <c r="PLJ84"/>
      <c r="PLK84"/>
      <c r="PLL84"/>
      <c r="PLM84"/>
      <c r="PLN84"/>
      <c r="PLO84"/>
      <c r="PLP84"/>
      <c r="PLQ84"/>
      <c r="PLR84"/>
      <c r="PLS84"/>
      <c r="PLT84"/>
      <c r="PLU84"/>
      <c r="PLV84"/>
      <c r="PLW84"/>
      <c r="PLX84"/>
      <c r="PLY84"/>
      <c r="PLZ84"/>
      <c r="PMA84"/>
      <c r="PMB84"/>
      <c r="PMC84"/>
      <c r="PMD84"/>
      <c r="PME84"/>
      <c r="PMF84"/>
      <c r="PMG84"/>
      <c r="PMH84"/>
      <c r="PMI84"/>
      <c r="PMJ84"/>
      <c r="PMK84"/>
      <c r="PML84"/>
      <c r="PMM84"/>
      <c r="PMN84"/>
      <c r="PMO84"/>
      <c r="PMP84"/>
      <c r="PMQ84"/>
      <c r="PMR84"/>
      <c r="PMS84"/>
      <c r="PMT84"/>
      <c r="PMU84"/>
      <c r="PMV84"/>
      <c r="PMW84"/>
      <c r="PMX84"/>
      <c r="PMY84"/>
      <c r="PMZ84"/>
      <c r="PNA84"/>
      <c r="PNB84"/>
      <c r="PNC84"/>
      <c r="PND84"/>
      <c r="PNE84"/>
      <c r="PNF84"/>
      <c r="PNG84"/>
      <c r="PNH84"/>
      <c r="PNI84"/>
      <c r="PNJ84"/>
      <c r="PNK84"/>
      <c r="PNL84"/>
      <c r="PNM84"/>
      <c r="PNN84"/>
      <c r="PNO84"/>
      <c r="PNP84"/>
      <c r="PNQ84"/>
      <c r="PNR84"/>
      <c r="PNS84"/>
      <c r="PNT84"/>
      <c r="PNU84"/>
      <c r="PNV84"/>
      <c r="PNW84"/>
      <c r="PNX84"/>
      <c r="PNY84"/>
      <c r="PNZ84"/>
      <c r="POA84"/>
      <c r="POB84"/>
      <c r="POC84"/>
      <c r="POD84"/>
      <c r="POE84"/>
      <c r="POF84"/>
      <c r="POG84"/>
      <c r="POH84"/>
      <c r="POI84"/>
      <c r="POJ84"/>
      <c r="POK84"/>
      <c r="POL84"/>
      <c r="POM84"/>
      <c r="PON84"/>
      <c r="POO84"/>
      <c r="POP84"/>
      <c r="POQ84"/>
      <c r="POR84"/>
      <c r="POS84"/>
      <c r="POT84"/>
      <c r="POU84"/>
      <c r="POV84"/>
      <c r="POW84"/>
      <c r="POX84"/>
      <c r="POY84"/>
      <c r="POZ84"/>
      <c r="PPA84"/>
      <c r="PPB84"/>
      <c r="PPC84"/>
      <c r="PPD84"/>
      <c r="PPE84"/>
      <c r="PPF84"/>
      <c r="PPG84"/>
      <c r="PPH84"/>
      <c r="PPI84"/>
      <c r="PPJ84"/>
      <c r="PPK84"/>
      <c r="PPL84"/>
      <c r="PPM84"/>
      <c r="PPN84"/>
      <c r="PPO84"/>
      <c r="PPP84"/>
      <c r="PPQ84"/>
      <c r="PPR84"/>
      <c r="PPS84"/>
      <c r="PPT84"/>
      <c r="PPU84"/>
      <c r="PPV84"/>
      <c r="PPW84"/>
      <c r="PPX84"/>
      <c r="PPY84"/>
      <c r="PPZ84"/>
      <c r="PQA84"/>
      <c r="PQB84"/>
      <c r="PQC84"/>
      <c r="PQD84"/>
      <c r="PQE84"/>
      <c r="PQF84"/>
      <c r="PQG84"/>
      <c r="PQH84"/>
      <c r="PQI84"/>
      <c r="PQJ84"/>
      <c r="PQK84"/>
      <c r="PQL84"/>
      <c r="PQM84"/>
      <c r="PQN84"/>
      <c r="PQO84"/>
      <c r="PQP84"/>
      <c r="PQQ84"/>
      <c r="PQR84"/>
      <c r="PQS84"/>
      <c r="PQT84"/>
      <c r="PQU84"/>
      <c r="PQV84"/>
      <c r="PQW84"/>
      <c r="PQX84"/>
      <c r="PQY84"/>
      <c r="PQZ84"/>
      <c r="PRA84"/>
      <c r="PRB84"/>
      <c r="PRC84"/>
      <c r="PRD84"/>
      <c r="PRE84"/>
      <c r="PRF84"/>
      <c r="PRG84"/>
      <c r="PRH84"/>
      <c r="PRI84"/>
      <c r="PRJ84"/>
      <c r="PRK84"/>
      <c r="PRL84"/>
      <c r="PRM84"/>
      <c r="PRN84"/>
      <c r="PRO84"/>
      <c r="PRP84"/>
      <c r="PRQ84"/>
      <c r="PRR84"/>
      <c r="PRS84"/>
      <c r="PRT84"/>
      <c r="PRU84"/>
      <c r="PRV84"/>
      <c r="PRW84"/>
      <c r="PRX84"/>
      <c r="PRY84"/>
      <c r="PRZ84"/>
      <c r="PSA84"/>
      <c r="PSB84"/>
      <c r="PSC84"/>
      <c r="PSD84"/>
      <c r="PSE84"/>
      <c r="PSF84"/>
      <c r="PSG84"/>
      <c r="PSH84"/>
      <c r="PSI84"/>
      <c r="PSJ84"/>
      <c r="PSK84"/>
      <c r="PSL84"/>
      <c r="PSM84"/>
      <c r="PSN84"/>
      <c r="PSO84"/>
      <c r="PSP84"/>
      <c r="PSQ84"/>
      <c r="PSR84"/>
      <c r="PSS84"/>
      <c r="PST84"/>
      <c r="PSU84"/>
      <c r="PSV84"/>
      <c r="PSW84"/>
      <c r="PSX84"/>
      <c r="PSY84"/>
      <c r="PSZ84"/>
      <c r="PTA84"/>
      <c r="PTB84"/>
      <c r="PTC84"/>
      <c r="PTD84"/>
      <c r="PTE84"/>
      <c r="PTF84"/>
      <c r="PTG84"/>
      <c r="PTH84"/>
      <c r="PTI84"/>
      <c r="PTJ84"/>
      <c r="PTK84"/>
      <c r="PTL84"/>
      <c r="PTM84"/>
      <c r="PTN84"/>
      <c r="PTO84"/>
      <c r="PTP84"/>
      <c r="PTQ84"/>
      <c r="PTR84"/>
      <c r="PTS84"/>
      <c r="PTT84"/>
      <c r="PTU84"/>
      <c r="PTV84"/>
      <c r="PTW84"/>
      <c r="PTX84"/>
      <c r="PTY84"/>
      <c r="PTZ84"/>
      <c r="PUA84"/>
      <c r="PUB84"/>
      <c r="PUC84"/>
      <c r="PUD84"/>
      <c r="PUE84"/>
      <c r="PUF84"/>
      <c r="PUG84"/>
      <c r="PUH84"/>
      <c r="PUI84"/>
      <c r="PUJ84"/>
      <c r="PUK84"/>
      <c r="PUL84"/>
      <c r="PUM84"/>
      <c r="PUN84"/>
      <c r="PUO84"/>
      <c r="PUP84"/>
      <c r="PUQ84"/>
      <c r="PUR84"/>
      <c r="PUS84"/>
      <c r="PUT84"/>
      <c r="PUU84"/>
      <c r="PUV84"/>
      <c r="PUW84"/>
      <c r="PUX84"/>
      <c r="PUY84"/>
      <c r="PUZ84"/>
      <c r="PVA84"/>
      <c r="PVB84"/>
      <c r="PVC84"/>
      <c r="PVD84"/>
      <c r="PVE84"/>
      <c r="PVF84"/>
      <c r="PVG84"/>
      <c r="PVH84"/>
      <c r="PVI84"/>
      <c r="PVJ84"/>
      <c r="PVK84"/>
      <c r="PVL84"/>
      <c r="PVM84"/>
      <c r="PVN84"/>
      <c r="PVO84"/>
      <c r="PVP84"/>
      <c r="PVQ84"/>
      <c r="PVR84"/>
      <c r="PVS84"/>
      <c r="PVT84"/>
      <c r="PVU84"/>
      <c r="PVV84"/>
      <c r="PVW84"/>
      <c r="PVX84"/>
      <c r="PVY84"/>
      <c r="PVZ84"/>
      <c r="PWA84"/>
      <c r="PWB84"/>
      <c r="PWC84"/>
      <c r="PWD84"/>
      <c r="PWE84"/>
      <c r="PWF84"/>
      <c r="PWG84"/>
      <c r="PWH84"/>
      <c r="PWI84"/>
      <c r="PWJ84"/>
      <c r="PWK84"/>
      <c r="PWL84"/>
      <c r="PWM84"/>
      <c r="PWN84"/>
      <c r="PWO84"/>
      <c r="PWP84"/>
      <c r="PWQ84"/>
      <c r="PWR84"/>
      <c r="PWS84"/>
      <c r="PWT84"/>
      <c r="PWU84"/>
      <c r="PWV84"/>
      <c r="PWW84"/>
      <c r="PWX84"/>
      <c r="PWY84"/>
      <c r="PWZ84"/>
      <c r="PXA84"/>
      <c r="PXB84"/>
      <c r="PXC84"/>
      <c r="PXD84"/>
      <c r="PXE84"/>
      <c r="PXF84"/>
      <c r="PXG84"/>
      <c r="PXH84"/>
      <c r="PXI84"/>
      <c r="PXJ84"/>
      <c r="PXK84"/>
      <c r="PXL84"/>
      <c r="PXM84"/>
      <c r="PXN84"/>
      <c r="PXO84"/>
      <c r="PXP84"/>
      <c r="PXQ84"/>
      <c r="PXR84"/>
      <c r="PXS84"/>
      <c r="PXT84"/>
      <c r="PXU84"/>
      <c r="PXV84"/>
      <c r="PXW84"/>
      <c r="PXX84"/>
      <c r="PXY84"/>
      <c r="PXZ84"/>
      <c r="PYA84"/>
      <c r="PYB84"/>
      <c r="PYC84"/>
      <c r="PYD84"/>
      <c r="PYE84"/>
      <c r="PYF84"/>
      <c r="PYG84"/>
      <c r="PYH84"/>
      <c r="PYI84"/>
      <c r="PYJ84"/>
      <c r="PYK84"/>
      <c r="PYL84"/>
      <c r="PYM84"/>
      <c r="PYN84"/>
      <c r="PYO84"/>
      <c r="PYP84"/>
      <c r="PYQ84"/>
      <c r="PYR84"/>
      <c r="PYS84"/>
      <c r="PYT84"/>
      <c r="PYU84"/>
      <c r="PYV84"/>
      <c r="PYW84"/>
      <c r="PYX84"/>
      <c r="PYY84"/>
      <c r="PYZ84"/>
      <c r="PZA84"/>
      <c r="PZB84"/>
      <c r="PZC84"/>
      <c r="PZD84"/>
      <c r="PZE84"/>
      <c r="PZF84"/>
      <c r="PZG84"/>
      <c r="PZH84"/>
      <c r="PZI84"/>
      <c r="PZJ84"/>
      <c r="PZK84"/>
      <c r="PZL84"/>
      <c r="PZM84"/>
      <c r="PZN84"/>
      <c r="PZO84"/>
      <c r="PZP84"/>
      <c r="PZQ84"/>
      <c r="PZR84"/>
      <c r="PZS84"/>
      <c r="PZT84"/>
      <c r="PZU84"/>
      <c r="PZV84"/>
      <c r="PZW84"/>
      <c r="PZX84"/>
      <c r="PZY84"/>
      <c r="PZZ84"/>
      <c r="QAA84"/>
      <c r="QAB84"/>
      <c r="QAC84"/>
      <c r="QAD84"/>
      <c r="QAE84"/>
      <c r="QAF84"/>
      <c r="QAG84"/>
      <c r="QAH84"/>
      <c r="QAI84"/>
      <c r="QAJ84"/>
      <c r="QAK84"/>
      <c r="QAL84"/>
      <c r="QAM84"/>
      <c r="QAN84"/>
      <c r="QAO84"/>
      <c r="QAP84"/>
      <c r="QAQ84"/>
      <c r="QAR84"/>
      <c r="QAS84"/>
      <c r="QAT84"/>
      <c r="QAU84"/>
      <c r="QAV84"/>
      <c r="QAW84"/>
      <c r="QAX84"/>
      <c r="QAY84"/>
      <c r="QAZ84"/>
      <c r="QBA84"/>
      <c r="QBB84"/>
      <c r="QBC84"/>
      <c r="QBD84"/>
      <c r="QBE84"/>
      <c r="QBF84"/>
      <c r="QBG84"/>
      <c r="QBH84"/>
      <c r="QBI84"/>
      <c r="QBJ84"/>
      <c r="QBK84"/>
      <c r="QBL84"/>
      <c r="QBM84"/>
      <c r="QBN84"/>
      <c r="QBO84"/>
      <c r="QBP84"/>
      <c r="QBQ84"/>
      <c r="QBR84"/>
      <c r="QBS84"/>
      <c r="QBT84"/>
      <c r="QBU84"/>
      <c r="QBV84"/>
      <c r="QBW84"/>
      <c r="QBX84"/>
      <c r="QBY84"/>
      <c r="QBZ84"/>
      <c r="QCA84"/>
      <c r="QCB84"/>
      <c r="QCC84"/>
      <c r="QCD84"/>
      <c r="QCE84"/>
      <c r="QCF84"/>
      <c r="QCG84"/>
      <c r="QCH84"/>
      <c r="QCI84"/>
      <c r="QCJ84"/>
      <c r="QCK84"/>
      <c r="QCL84"/>
      <c r="QCM84"/>
      <c r="QCN84"/>
      <c r="QCO84"/>
      <c r="QCP84"/>
      <c r="QCQ84"/>
      <c r="QCR84"/>
      <c r="QCS84"/>
      <c r="QCT84"/>
      <c r="QCU84"/>
      <c r="QCV84"/>
      <c r="QCW84"/>
      <c r="QCX84"/>
      <c r="QCY84"/>
      <c r="QCZ84"/>
      <c r="QDA84"/>
      <c r="QDB84"/>
      <c r="QDC84"/>
      <c r="QDD84"/>
      <c r="QDE84"/>
      <c r="QDF84"/>
      <c r="QDG84"/>
      <c r="QDH84"/>
      <c r="QDI84"/>
      <c r="QDJ84"/>
      <c r="QDK84"/>
      <c r="QDL84"/>
      <c r="QDM84"/>
      <c r="QDN84"/>
      <c r="QDO84"/>
      <c r="QDP84"/>
      <c r="QDQ84"/>
      <c r="QDR84"/>
      <c r="QDS84"/>
      <c r="QDT84"/>
      <c r="QDU84"/>
      <c r="QDV84"/>
      <c r="QDW84"/>
      <c r="QDX84"/>
      <c r="QDY84"/>
      <c r="QDZ84"/>
      <c r="QEA84"/>
      <c r="QEB84"/>
      <c r="QEC84"/>
      <c r="QED84"/>
      <c r="QEE84"/>
      <c r="QEF84"/>
      <c r="QEG84"/>
      <c r="QEH84"/>
      <c r="QEI84"/>
      <c r="QEJ84"/>
      <c r="QEK84"/>
      <c r="QEL84"/>
      <c r="QEM84"/>
      <c r="QEN84"/>
      <c r="QEO84"/>
      <c r="QEP84"/>
      <c r="QEQ84"/>
      <c r="QER84"/>
      <c r="QES84"/>
      <c r="QET84"/>
      <c r="QEU84"/>
      <c r="QEV84"/>
      <c r="QEW84"/>
      <c r="QEX84"/>
      <c r="QEY84"/>
      <c r="QEZ84"/>
      <c r="QFA84"/>
      <c r="QFB84"/>
      <c r="QFC84"/>
      <c r="QFD84"/>
      <c r="QFE84"/>
      <c r="QFF84"/>
      <c r="QFG84"/>
      <c r="QFH84"/>
      <c r="QFI84"/>
      <c r="QFJ84"/>
      <c r="QFK84"/>
      <c r="QFL84"/>
      <c r="QFM84"/>
      <c r="QFN84"/>
      <c r="QFO84"/>
      <c r="QFP84"/>
      <c r="QFQ84"/>
      <c r="QFR84"/>
      <c r="QFS84"/>
      <c r="QFT84"/>
      <c r="QFU84"/>
      <c r="QFV84"/>
      <c r="QFW84"/>
      <c r="QFX84"/>
      <c r="QFY84"/>
      <c r="QFZ84"/>
      <c r="QGA84"/>
      <c r="QGB84"/>
      <c r="QGC84"/>
      <c r="QGD84"/>
      <c r="QGE84"/>
      <c r="QGF84"/>
      <c r="QGG84"/>
      <c r="QGH84"/>
      <c r="QGI84"/>
      <c r="QGJ84"/>
      <c r="QGK84"/>
      <c r="QGL84"/>
      <c r="QGM84"/>
      <c r="QGN84"/>
      <c r="QGO84"/>
      <c r="QGP84"/>
      <c r="QGQ84"/>
      <c r="QGR84"/>
      <c r="QGS84"/>
      <c r="QGT84"/>
      <c r="QGU84"/>
      <c r="QGV84"/>
      <c r="QGW84"/>
      <c r="QGX84"/>
      <c r="QGY84"/>
      <c r="QGZ84"/>
      <c r="QHA84"/>
      <c r="QHB84"/>
      <c r="QHC84"/>
      <c r="QHD84"/>
      <c r="QHE84"/>
      <c r="QHF84"/>
      <c r="QHG84"/>
      <c r="QHH84"/>
      <c r="QHI84"/>
      <c r="QHJ84"/>
      <c r="QHK84"/>
      <c r="QHL84"/>
      <c r="QHM84"/>
      <c r="QHN84"/>
      <c r="QHO84"/>
      <c r="QHP84"/>
      <c r="QHQ84"/>
      <c r="QHR84"/>
      <c r="QHS84"/>
      <c r="QHT84"/>
      <c r="QHU84"/>
      <c r="QHV84"/>
      <c r="QHW84"/>
      <c r="QHX84"/>
      <c r="QHY84"/>
      <c r="QHZ84"/>
      <c r="QIA84"/>
      <c r="QIB84"/>
      <c r="QIC84"/>
      <c r="QID84"/>
      <c r="QIE84"/>
      <c r="QIF84"/>
      <c r="QIG84"/>
      <c r="QIH84"/>
      <c r="QII84"/>
      <c r="QIJ84"/>
      <c r="QIK84"/>
      <c r="QIL84"/>
      <c r="QIM84"/>
      <c r="QIN84"/>
      <c r="QIO84"/>
      <c r="QIP84"/>
      <c r="QIQ84"/>
      <c r="QIR84"/>
      <c r="QIS84"/>
      <c r="QIT84"/>
      <c r="QIU84"/>
      <c r="QIV84"/>
      <c r="QIW84"/>
      <c r="QIX84"/>
      <c r="QIY84"/>
      <c r="QIZ84"/>
      <c r="QJA84"/>
      <c r="QJB84"/>
      <c r="QJC84"/>
      <c r="QJD84"/>
      <c r="QJE84"/>
      <c r="QJF84"/>
      <c r="QJG84"/>
      <c r="QJH84"/>
      <c r="QJI84"/>
      <c r="QJJ84"/>
      <c r="QJK84"/>
      <c r="QJL84"/>
      <c r="QJM84"/>
      <c r="QJN84"/>
      <c r="QJO84"/>
      <c r="QJP84"/>
      <c r="QJQ84"/>
      <c r="QJR84"/>
      <c r="QJS84"/>
      <c r="QJT84"/>
      <c r="QJU84"/>
      <c r="QJV84"/>
      <c r="QJW84"/>
      <c r="QJX84"/>
      <c r="QJY84"/>
      <c r="QJZ84"/>
      <c r="QKA84"/>
      <c r="QKB84"/>
      <c r="QKC84"/>
      <c r="QKD84"/>
      <c r="QKE84"/>
      <c r="QKF84"/>
      <c r="QKG84"/>
      <c r="QKH84"/>
      <c r="QKI84"/>
      <c r="QKJ84"/>
      <c r="QKK84"/>
      <c r="QKL84"/>
      <c r="QKM84"/>
      <c r="QKN84"/>
      <c r="QKO84"/>
      <c r="QKP84"/>
      <c r="QKQ84"/>
      <c r="QKR84"/>
      <c r="QKS84"/>
      <c r="QKT84"/>
      <c r="QKU84"/>
      <c r="QKV84"/>
      <c r="QKW84"/>
      <c r="QKX84"/>
      <c r="QKY84"/>
      <c r="QKZ84"/>
      <c r="QLA84"/>
      <c r="QLB84"/>
      <c r="QLC84"/>
      <c r="QLD84"/>
      <c r="QLE84"/>
      <c r="QLF84"/>
      <c r="QLG84"/>
      <c r="QLH84"/>
      <c r="QLI84"/>
      <c r="QLJ84"/>
      <c r="QLK84"/>
      <c r="QLL84"/>
      <c r="QLM84"/>
      <c r="QLN84"/>
      <c r="QLO84"/>
      <c r="QLP84"/>
      <c r="QLQ84"/>
      <c r="QLR84"/>
      <c r="QLS84"/>
      <c r="QLT84"/>
      <c r="QLU84"/>
      <c r="QLV84"/>
      <c r="QLW84"/>
      <c r="QLX84"/>
      <c r="QLY84"/>
      <c r="QLZ84"/>
      <c r="QMA84"/>
      <c r="QMB84"/>
      <c r="QMC84"/>
      <c r="QMD84"/>
      <c r="QME84"/>
      <c r="QMF84"/>
      <c r="QMG84"/>
      <c r="QMH84"/>
      <c r="QMI84"/>
      <c r="QMJ84"/>
      <c r="QMK84"/>
      <c r="QML84"/>
      <c r="QMM84"/>
      <c r="QMN84"/>
      <c r="QMO84"/>
      <c r="QMP84"/>
      <c r="QMQ84"/>
      <c r="QMR84"/>
      <c r="QMS84"/>
      <c r="QMT84"/>
      <c r="QMU84"/>
      <c r="QMV84"/>
      <c r="QMW84"/>
      <c r="QMX84"/>
      <c r="QMY84"/>
      <c r="QMZ84"/>
      <c r="QNA84"/>
      <c r="QNB84"/>
      <c r="QNC84"/>
      <c r="QND84"/>
      <c r="QNE84"/>
      <c r="QNF84"/>
      <c r="QNG84"/>
      <c r="QNH84"/>
      <c r="QNI84"/>
      <c r="QNJ84"/>
      <c r="QNK84"/>
      <c r="QNL84"/>
      <c r="QNM84"/>
      <c r="QNN84"/>
      <c r="QNO84"/>
      <c r="QNP84"/>
      <c r="QNQ84"/>
      <c r="QNR84"/>
      <c r="QNS84"/>
      <c r="QNT84"/>
      <c r="QNU84"/>
      <c r="QNV84"/>
      <c r="QNW84"/>
      <c r="QNX84"/>
      <c r="QNY84"/>
      <c r="QNZ84"/>
      <c r="QOA84"/>
      <c r="QOB84"/>
      <c r="QOC84"/>
      <c r="QOD84"/>
      <c r="QOE84"/>
      <c r="QOF84"/>
      <c r="QOG84"/>
      <c r="QOH84"/>
      <c r="QOI84"/>
      <c r="QOJ84"/>
      <c r="QOK84"/>
      <c r="QOL84"/>
      <c r="QOM84"/>
      <c r="QON84"/>
      <c r="QOO84"/>
      <c r="QOP84"/>
      <c r="QOQ84"/>
      <c r="QOR84"/>
      <c r="QOS84"/>
      <c r="QOT84"/>
      <c r="QOU84"/>
      <c r="QOV84"/>
      <c r="QOW84"/>
      <c r="QOX84"/>
      <c r="QOY84"/>
      <c r="QOZ84"/>
      <c r="QPA84"/>
      <c r="QPB84"/>
      <c r="QPC84"/>
      <c r="QPD84"/>
      <c r="QPE84"/>
      <c r="QPF84"/>
      <c r="QPG84"/>
      <c r="QPH84"/>
      <c r="QPI84"/>
      <c r="QPJ84"/>
      <c r="QPK84"/>
      <c r="QPL84"/>
      <c r="QPM84"/>
      <c r="QPN84"/>
      <c r="QPO84"/>
      <c r="QPP84"/>
      <c r="QPQ84"/>
      <c r="QPR84"/>
      <c r="QPS84"/>
      <c r="QPT84"/>
      <c r="QPU84"/>
      <c r="QPV84"/>
      <c r="QPW84"/>
      <c r="QPX84"/>
      <c r="QPY84"/>
      <c r="QPZ84"/>
      <c r="QQA84"/>
      <c r="QQB84"/>
      <c r="QQC84"/>
      <c r="QQD84"/>
      <c r="QQE84"/>
      <c r="QQF84"/>
      <c r="QQG84"/>
      <c r="QQH84"/>
      <c r="QQI84"/>
      <c r="QQJ84"/>
      <c r="QQK84"/>
      <c r="QQL84"/>
      <c r="QQM84"/>
      <c r="QQN84"/>
      <c r="QQO84"/>
      <c r="QQP84"/>
      <c r="QQQ84"/>
      <c r="QQR84"/>
      <c r="QQS84"/>
      <c r="QQT84"/>
      <c r="QQU84"/>
      <c r="QQV84"/>
      <c r="QQW84"/>
      <c r="QQX84"/>
      <c r="QQY84"/>
      <c r="QQZ84"/>
      <c r="QRA84"/>
      <c r="QRB84"/>
      <c r="QRC84"/>
      <c r="QRD84"/>
      <c r="QRE84"/>
      <c r="QRF84"/>
      <c r="QRG84"/>
      <c r="QRH84"/>
      <c r="QRI84"/>
      <c r="QRJ84"/>
      <c r="QRK84"/>
      <c r="QRL84"/>
      <c r="QRM84"/>
      <c r="QRN84"/>
      <c r="QRO84"/>
      <c r="QRP84"/>
      <c r="QRQ84"/>
      <c r="QRR84"/>
      <c r="QRS84"/>
      <c r="QRT84"/>
      <c r="QRU84"/>
      <c r="QRV84"/>
      <c r="QRW84"/>
      <c r="QRX84"/>
      <c r="QRY84"/>
      <c r="QRZ84"/>
      <c r="QSA84"/>
      <c r="QSB84"/>
      <c r="QSC84"/>
      <c r="QSD84"/>
      <c r="QSE84"/>
      <c r="QSF84"/>
      <c r="QSG84"/>
      <c r="QSH84"/>
      <c r="QSI84"/>
      <c r="QSJ84"/>
      <c r="QSK84"/>
      <c r="QSL84"/>
      <c r="QSM84"/>
      <c r="QSN84"/>
      <c r="QSO84"/>
      <c r="QSP84"/>
      <c r="QSQ84"/>
      <c r="QSR84"/>
      <c r="QSS84"/>
      <c r="QST84"/>
      <c r="QSU84"/>
      <c r="QSV84"/>
      <c r="QSW84"/>
      <c r="QSX84"/>
      <c r="QSY84"/>
      <c r="QSZ84"/>
      <c r="QTA84"/>
      <c r="QTB84"/>
      <c r="QTC84"/>
      <c r="QTD84"/>
      <c r="QTE84"/>
      <c r="QTF84"/>
      <c r="QTG84"/>
      <c r="QTH84"/>
      <c r="QTI84"/>
      <c r="QTJ84"/>
      <c r="QTK84"/>
      <c r="QTL84"/>
      <c r="QTM84"/>
      <c r="QTN84"/>
      <c r="QTO84"/>
      <c r="QTP84"/>
      <c r="QTQ84"/>
      <c r="QTR84"/>
      <c r="QTS84"/>
      <c r="QTT84"/>
      <c r="QTU84"/>
      <c r="QTV84"/>
      <c r="QTW84"/>
      <c r="QTX84"/>
      <c r="QTY84"/>
      <c r="QTZ84"/>
      <c r="QUA84"/>
      <c r="QUB84"/>
      <c r="QUC84"/>
      <c r="QUD84"/>
      <c r="QUE84"/>
      <c r="QUF84"/>
      <c r="QUG84"/>
      <c r="QUH84"/>
      <c r="QUI84"/>
      <c r="QUJ84"/>
      <c r="QUK84"/>
      <c r="QUL84"/>
      <c r="QUM84"/>
      <c r="QUN84"/>
      <c r="QUO84"/>
      <c r="QUP84"/>
      <c r="QUQ84"/>
      <c r="QUR84"/>
      <c r="QUS84"/>
      <c r="QUT84"/>
      <c r="QUU84"/>
      <c r="QUV84"/>
      <c r="QUW84"/>
      <c r="QUX84"/>
      <c r="QUY84"/>
      <c r="QUZ84"/>
      <c r="QVA84"/>
      <c r="QVB84"/>
      <c r="QVC84"/>
      <c r="QVD84"/>
      <c r="QVE84"/>
      <c r="QVF84"/>
      <c r="QVG84"/>
      <c r="QVH84"/>
      <c r="QVI84"/>
      <c r="QVJ84"/>
      <c r="QVK84"/>
      <c r="QVL84"/>
      <c r="QVM84"/>
      <c r="QVN84"/>
      <c r="QVO84"/>
      <c r="QVP84"/>
      <c r="QVQ84"/>
      <c r="QVR84"/>
      <c r="QVS84"/>
      <c r="QVT84"/>
      <c r="QVU84"/>
      <c r="QVV84"/>
      <c r="QVW84"/>
      <c r="QVX84"/>
      <c r="QVY84"/>
      <c r="QVZ84"/>
      <c r="QWA84"/>
      <c r="QWB84"/>
      <c r="QWC84"/>
      <c r="QWD84"/>
      <c r="QWE84"/>
      <c r="QWF84"/>
      <c r="QWG84"/>
      <c r="QWH84"/>
      <c r="QWI84"/>
      <c r="QWJ84"/>
      <c r="QWK84"/>
      <c r="QWL84"/>
      <c r="QWM84"/>
      <c r="QWN84"/>
      <c r="QWO84"/>
      <c r="QWP84"/>
      <c r="QWQ84"/>
      <c r="QWR84"/>
      <c r="QWS84"/>
      <c r="QWT84"/>
      <c r="QWU84"/>
      <c r="QWV84"/>
      <c r="QWW84"/>
      <c r="QWX84"/>
      <c r="QWY84"/>
      <c r="QWZ84"/>
      <c r="QXA84"/>
      <c r="QXB84"/>
      <c r="QXC84"/>
      <c r="QXD84"/>
      <c r="QXE84"/>
      <c r="QXF84"/>
      <c r="QXG84"/>
      <c r="QXH84"/>
      <c r="QXI84"/>
      <c r="QXJ84"/>
      <c r="QXK84"/>
      <c r="QXL84"/>
      <c r="QXM84"/>
      <c r="QXN84"/>
      <c r="QXO84"/>
      <c r="QXP84"/>
      <c r="QXQ84"/>
      <c r="QXR84"/>
      <c r="QXS84"/>
      <c r="QXT84"/>
      <c r="QXU84"/>
      <c r="QXV84"/>
      <c r="QXW84"/>
      <c r="QXX84"/>
      <c r="QXY84"/>
      <c r="QXZ84"/>
      <c r="QYA84"/>
      <c r="QYB84"/>
      <c r="QYC84"/>
      <c r="QYD84"/>
      <c r="QYE84"/>
      <c r="QYF84"/>
      <c r="QYG84"/>
      <c r="QYH84"/>
      <c r="QYI84"/>
      <c r="QYJ84"/>
      <c r="QYK84"/>
      <c r="QYL84"/>
      <c r="QYM84"/>
      <c r="QYN84"/>
      <c r="QYO84"/>
      <c r="QYP84"/>
      <c r="QYQ84"/>
      <c r="QYR84"/>
      <c r="QYS84"/>
      <c r="QYT84"/>
      <c r="QYU84"/>
      <c r="QYV84"/>
      <c r="QYW84"/>
      <c r="QYX84"/>
      <c r="QYY84"/>
      <c r="QYZ84"/>
      <c r="QZA84"/>
      <c r="QZB84"/>
      <c r="QZC84"/>
      <c r="QZD84"/>
      <c r="QZE84"/>
      <c r="QZF84"/>
      <c r="QZG84"/>
      <c r="QZH84"/>
      <c r="QZI84"/>
      <c r="QZJ84"/>
      <c r="QZK84"/>
      <c r="QZL84"/>
      <c r="QZM84"/>
      <c r="QZN84"/>
      <c r="QZO84"/>
      <c r="QZP84"/>
      <c r="QZQ84"/>
      <c r="QZR84"/>
      <c r="QZS84"/>
      <c r="QZT84"/>
      <c r="QZU84"/>
      <c r="QZV84"/>
      <c r="QZW84"/>
      <c r="QZX84"/>
      <c r="QZY84"/>
      <c r="QZZ84"/>
      <c r="RAA84"/>
      <c r="RAB84"/>
      <c r="RAC84"/>
      <c r="RAD84"/>
      <c r="RAE84"/>
      <c r="RAF84"/>
      <c r="RAG84"/>
      <c r="RAH84"/>
      <c r="RAI84"/>
      <c r="RAJ84"/>
      <c r="RAK84"/>
      <c r="RAL84"/>
      <c r="RAM84"/>
      <c r="RAN84"/>
      <c r="RAO84"/>
      <c r="RAP84"/>
      <c r="RAQ84"/>
      <c r="RAR84"/>
      <c r="RAS84"/>
      <c r="RAT84"/>
      <c r="RAU84"/>
      <c r="RAV84"/>
      <c r="RAW84"/>
      <c r="RAX84"/>
      <c r="RAY84"/>
      <c r="RAZ84"/>
      <c r="RBA84"/>
      <c r="RBB84"/>
      <c r="RBC84"/>
      <c r="RBD84"/>
      <c r="RBE84"/>
      <c r="RBF84"/>
      <c r="RBG84"/>
      <c r="RBH84"/>
      <c r="RBI84"/>
      <c r="RBJ84"/>
      <c r="RBK84"/>
      <c r="RBL84"/>
      <c r="RBM84"/>
      <c r="RBN84"/>
      <c r="RBO84"/>
      <c r="RBP84"/>
      <c r="RBQ84"/>
      <c r="RBR84"/>
      <c r="RBS84"/>
      <c r="RBT84"/>
      <c r="RBU84"/>
      <c r="RBV84"/>
      <c r="RBW84"/>
      <c r="RBX84"/>
      <c r="RBY84"/>
      <c r="RBZ84"/>
      <c r="RCA84"/>
      <c r="RCB84"/>
      <c r="RCC84"/>
      <c r="RCD84"/>
      <c r="RCE84"/>
      <c r="RCF84"/>
      <c r="RCG84"/>
      <c r="RCH84"/>
      <c r="RCI84"/>
      <c r="RCJ84"/>
      <c r="RCK84"/>
      <c r="RCL84"/>
      <c r="RCM84"/>
      <c r="RCN84"/>
      <c r="RCO84"/>
      <c r="RCP84"/>
      <c r="RCQ84"/>
      <c r="RCR84"/>
      <c r="RCS84"/>
      <c r="RCT84"/>
      <c r="RCU84"/>
      <c r="RCV84"/>
      <c r="RCW84"/>
      <c r="RCX84"/>
      <c r="RCY84"/>
      <c r="RCZ84"/>
      <c r="RDA84"/>
      <c r="RDB84"/>
      <c r="RDC84"/>
      <c r="RDD84"/>
      <c r="RDE84"/>
      <c r="RDF84"/>
      <c r="RDG84"/>
      <c r="RDH84"/>
      <c r="RDI84"/>
      <c r="RDJ84"/>
      <c r="RDK84"/>
      <c r="RDL84"/>
      <c r="RDM84"/>
      <c r="RDN84"/>
      <c r="RDO84"/>
      <c r="RDP84"/>
      <c r="RDQ84"/>
      <c r="RDR84"/>
      <c r="RDS84"/>
      <c r="RDT84"/>
      <c r="RDU84"/>
      <c r="RDV84"/>
      <c r="RDW84"/>
      <c r="RDX84"/>
      <c r="RDY84"/>
      <c r="RDZ84"/>
      <c r="REA84"/>
      <c r="REB84"/>
      <c r="REC84"/>
      <c r="RED84"/>
      <c r="REE84"/>
      <c r="REF84"/>
      <c r="REG84"/>
      <c r="REH84"/>
      <c r="REI84"/>
      <c r="REJ84"/>
      <c r="REK84"/>
      <c r="REL84"/>
      <c r="REM84"/>
      <c r="REN84"/>
      <c r="REO84"/>
      <c r="REP84"/>
      <c r="REQ84"/>
      <c r="RER84"/>
      <c r="RES84"/>
      <c r="RET84"/>
      <c r="REU84"/>
      <c r="REV84"/>
      <c r="REW84"/>
      <c r="REX84"/>
      <c r="REY84"/>
      <c r="REZ84"/>
      <c r="RFA84"/>
      <c r="RFB84"/>
      <c r="RFC84"/>
      <c r="RFD84"/>
      <c r="RFE84"/>
      <c r="RFF84"/>
      <c r="RFG84"/>
      <c r="RFH84"/>
      <c r="RFI84"/>
      <c r="RFJ84"/>
      <c r="RFK84"/>
      <c r="RFL84"/>
      <c r="RFM84"/>
      <c r="RFN84"/>
      <c r="RFO84"/>
      <c r="RFP84"/>
      <c r="RFQ84"/>
      <c r="RFR84"/>
      <c r="RFS84"/>
      <c r="RFT84"/>
      <c r="RFU84"/>
      <c r="RFV84"/>
      <c r="RFW84"/>
      <c r="RFX84"/>
      <c r="RFY84"/>
      <c r="RFZ84"/>
      <c r="RGA84"/>
      <c r="RGB84"/>
      <c r="RGC84"/>
      <c r="RGD84"/>
      <c r="RGE84"/>
      <c r="RGF84"/>
      <c r="RGG84"/>
      <c r="RGH84"/>
      <c r="RGI84"/>
      <c r="RGJ84"/>
      <c r="RGK84"/>
      <c r="RGL84"/>
      <c r="RGM84"/>
      <c r="RGN84"/>
      <c r="RGO84"/>
      <c r="RGP84"/>
      <c r="RGQ84"/>
      <c r="RGR84"/>
      <c r="RGS84"/>
      <c r="RGT84"/>
      <c r="RGU84"/>
      <c r="RGV84"/>
      <c r="RGW84"/>
      <c r="RGX84"/>
      <c r="RGY84"/>
      <c r="RGZ84"/>
      <c r="RHA84"/>
      <c r="RHB84"/>
      <c r="RHC84"/>
      <c r="RHD84"/>
      <c r="RHE84"/>
      <c r="RHF84"/>
      <c r="RHG84"/>
      <c r="RHH84"/>
      <c r="RHI84"/>
      <c r="RHJ84"/>
      <c r="RHK84"/>
      <c r="RHL84"/>
      <c r="RHM84"/>
      <c r="RHN84"/>
      <c r="RHO84"/>
      <c r="RHP84"/>
      <c r="RHQ84"/>
      <c r="RHR84"/>
      <c r="RHS84"/>
      <c r="RHT84"/>
      <c r="RHU84"/>
      <c r="RHV84"/>
      <c r="RHW84"/>
      <c r="RHX84"/>
      <c r="RHY84"/>
      <c r="RHZ84"/>
      <c r="RIA84"/>
      <c r="RIB84"/>
      <c r="RIC84"/>
      <c r="RID84"/>
      <c r="RIE84"/>
      <c r="RIF84"/>
      <c r="RIG84"/>
      <c r="RIH84"/>
      <c r="RII84"/>
      <c r="RIJ84"/>
      <c r="RIK84"/>
      <c r="RIL84"/>
      <c r="RIM84"/>
      <c r="RIN84"/>
      <c r="RIO84"/>
      <c r="RIP84"/>
      <c r="RIQ84"/>
      <c r="RIR84"/>
      <c r="RIS84"/>
      <c r="RIT84"/>
      <c r="RIU84"/>
      <c r="RIV84"/>
      <c r="RIW84"/>
      <c r="RIX84"/>
      <c r="RIY84"/>
      <c r="RIZ84"/>
      <c r="RJA84"/>
      <c r="RJB84"/>
      <c r="RJC84"/>
      <c r="RJD84"/>
      <c r="RJE84"/>
      <c r="RJF84"/>
      <c r="RJG84"/>
      <c r="RJH84"/>
      <c r="RJI84"/>
      <c r="RJJ84"/>
      <c r="RJK84"/>
      <c r="RJL84"/>
      <c r="RJM84"/>
      <c r="RJN84"/>
      <c r="RJO84"/>
      <c r="RJP84"/>
      <c r="RJQ84"/>
      <c r="RJR84"/>
      <c r="RJS84"/>
      <c r="RJT84"/>
      <c r="RJU84"/>
      <c r="RJV84"/>
      <c r="RJW84"/>
      <c r="RJX84"/>
      <c r="RJY84"/>
      <c r="RJZ84"/>
      <c r="RKA84"/>
      <c r="RKB84"/>
      <c r="RKC84"/>
      <c r="RKD84"/>
      <c r="RKE84"/>
      <c r="RKF84"/>
      <c r="RKG84"/>
      <c r="RKH84"/>
      <c r="RKI84"/>
      <c r="RKJ84"/>
      <c r="RKK84"/>
      <c r="RKL84"/>
      <c r="RKM84"/>
      <c r="RKN84"/>
      <c r="RKO84"/>
      <c r="RKP84"/>
      <c r="RKQ84"/>
      <c r="RKR84"/>
      <c r="RKS84"/>
      <c r="RKT84"/>
      <c r="RKU84"/>
      <c r="RKV84"/>
      <c r="RKW84"/>
      <c r="RKX84"/>
      <c r="RKY84"/>
      <c r="RKZ84"/>
      <c r="RLA84"/>
      <c r="RLB84"/>
      <c r="RLC84"/>
      <c r="RLD84"/>
      <c r="RLE84"/>
      <c r="RLF84"/>
      <c r="RLG84"/>
      <c r="RLH84"/>
      <c r="RLI84"/>
      <c r="RLJ84"/>
      <c r="RLK84"/>
      <c r="RLL84"/>
      <c r="RLM84"/>
      <c r="RLN84"/>
      <c r="RLO84"/>
      <c r="RLP84"/>
      <c r="RLQ84"/>
      <c r="RLR84"/>
      <c r="RLS84"/>
      <c r="RLT84"/>
      <c r="RLU84"/>
      <c r="RLV84"/>
      <c r="RLW84"/>
      <c r="RLX84"/>
      <c r="RLY84"/>
      <c r="RLZ84"/>
      <c r="RMA84"/>
      <c r="RMB84"/>
      <c r="RMC84"/>
      <c r="RMD84"/>
      <c r="RME84"/>
      <c r="RMF84"/>
      <c r="RMG84"/>
      <c r="RMH84"/>
      <c r="RMI84"/>
      <c r="RMJ84"/>
      <c r="RMK84"/>
      <c r="RML84"/>
      <c r="RMM84"/>
      <c r="RMN84"/>
      <c r="RMO84"/>
      <c r="RMP84"/>
      <c r="RMQ84"/>
      <c r="RMR84"/>
      <c r="RMS84"/>
      <c r="RMT84"/>
      <c r="RMU84"/>
      <c r="RMV84"/>
      <c r="RMW84"/>
      <c r="RMX84"/>
      <c r="RMY84"/>
      <c r="RMZ84"/>
      <c r="RNA84"/>
      <c r="RNB84"/>
      <c r="RNC84"/>
      <c r="RND84"/>
      <c r="RNE84"/>
      <c r="RNF84"/>
      <c r="RNG84"/>
      <c r="RNH84"/>
      <c r="RNI84"/>
      <c r="RNJ84"/>
      <c r="RNK84"/>
      <c r="RNL84"/>
      <c r="RNM84"/>
      <c r="RNN84"/>
      <c r="RNO84"/>
      <c r="RNP84"/>
      <c r="RNQ84"/>
      <c r="RNR84"/>
      <c r="RNS84"/>
      <c r="RNT84"/>
      <c r="RNU84"/>
      <c r="RNV84"/>
      <c r="RNW84"/>
      <c r="RNX84"/>
      <c r="RNY84"/>
      <c r="RNZ84"/>
      <c r="ROA84"/>
      <c r="ROB84"/>
      <c r="ROC84"/>
      <c r="ROD84"/>
      <c r="ROE84"/>
      <c r="ROF84"/>
      <c r="ROG84"/>
      <c r="ROH84"/>
      <c r="ROI84"/>
      <c r="ROJ84"/>
      <c r="ROK84"/>
      <c r="ROL84"/>
      <c r="ROM84"/>
      <c r="RON84"/>
      <c r="ROO84"/>
      <c r="ROP84"/>
      <c r="ROQ84"/>
      <c r="ROR84"/>
      <c r="ROS84"/>
      <c r="ROT84"/>
      <c r="ROU84"/>
      <c r="ROV84"/>
      <c r="ROW84"/>
      <c r="ROX84"/>
      <c r="ROY84"/>
      <c r="ROZ84"/>
      <c r="RPA84"/>
      <c r="RPB84"/>
      <c r="RPC84"/>
      <c r="RPD84"/>
      <c r="RPE84"/>
      <c r="RPF84"/>
      <c r="RPG84"/>
      <c r="RPH84"/>
      <c r="RPI84"/>
      <c r="RPJ84"/>
      <c r="RPK84"/>
      <c r="RPL84"/>
      <c r="RPM84"/>
      <c r="RPN84"/>
      <c r="RPO84"/>
      <c r="RPP84"/>
      <c r="RPQ84"/>
      <c r="RPR84"/>
      <c r="RPS84"/>
      <c r="RPT84"/>
      <c r="RPU84"/>
      <c r="RPV84"/>
      <c r="RPW84"/>
      <c r="RPX84"/>
      <c r="RPY84"/>
      <c r="RPZ84"/>
      <c r="RQA84"/>
      <c r="RQB84"/>
      <c r="RQC84"/>
      <c r="RQD84"/>
      <c r="RQE84"/>
      <c r="RQF84"/>
      <c r="RQG84"/>
      <c r="RQH84"/>
      <c r="RQI84"/>
      <c r="RQJ84"/>
      <c r="RQK84"/>
      <c r="RQL84"/>
      <c r="RQM84"/>
      <c r="RQN84"/>
      <c r="RQO84"/>
      <c r="RQP84"/>
      <c r="RQQ84"/>
      <c r="RQR84"/>
      <c r="RQS84"/>
      <c r="RQT84"/>
      <c r="RQU84"/>
      <c r="RQV84"/>
      <c r="RQW84"/>
      <c r="RQX84"/>
      <c r="RQY84"/>
      <c r="RQZ84"/>
      <c r="RRA84"/>
      <c r="RRB84"/>
      <c r="RRC84"/>
      <c r="RRD84"/>
      <c r="RRE84"/>
      <c r="RRF84"/>
      <c r="RRG84"/>
      <c r="RRH84"/>
      <c r="RRI84"/>
      <c r="RRJ84"/>
      <c r="RRK84"/>
      <c r="RRL84"/>
      <c r="RRM84"/>
      <c r="RRN84"/>
      <c r="RRO84"/>
      <c r="RRP84"/>
      <c r="RRQ84"/>
      <c r="RRR84"/>
      <c r="RRS84"/>
      <c r="RRT84"/>
      <c r="RRU84"/>
      <c r="RRV84"/>
      <c r="RRW84"/>
      <c r="RRX84"/>
      <c r="RRY84"/>
      <c r="RRZ84"/>
      <c r="RSA84"/>
      <c r="RSB84"/>
      <c r="RSC84"/>
      <c r="RSD84"/>
      <c r="RSE84"/>
      <c r="RSF84"/>
      <c r="RSG84"/>
      <c r="RSH84"/>
      <c r="RSI84"/>
      <c r="RSJ84"/>
      <c r="RSK84"/>
      <c r="RSL84"/>
      <c r="RSM84"/>
      <c r="RSN84"/>
      <c r="RSO84"/>
      <c r="RSP84"/>
      <c r="RSQ84"/>
      <c r="RSR84"/>
      <c r="RSS84"/>
      <c r="RST84"/>
      <c r="RSU84"/>
      <c r="RSV84"/>
      <c r="RSW84"/>
      <c r="RSX84"/>
      <c r="RSY84"/>
      <c r="RSZ84"/>
      <c r="RTA84"/>
      <c r="RTB84"/>
      <c r="RTC84"/>
      <c r="RTD84"/>
      <c r="RTE84"/>
      <c r="RTF84"/>
      <c r="RTG84"/>
      <c r="RTH84"/>
      <c r="RTI84"/>
      <c r="RTJ84"/>
      <c r="RTK84"/>
      <c r="RTL84"/>
      <c r="RTM84"/>
      <c r="RTN84"/>
      <c r="RTO84"/>
      <c r="RTP84"/>
      <c r="RTQ84"/>
      <c r="RTR84"/>
      <c r="RTS84"/>
      <c r="RTT84"/>
      <c r="RTU84"/>
      <c r="RTV84"/>
      <c r="RTW84"/>
      <c r="RTX84"/>
      <c r="RTY84"/>
      <c r="RTZ84"/>
      <c r="RUA84"/>
      <c r="RUB84"/>
      <c r="RUC84"/>
      <c r="RUD84"/>
      <c r="RUE84"/>
      <c r="RUF84"/>
      <c r="RUG84"/>
      <c r="RUH84"/>
      <c r="RUI84"/>
      <c r="RUJ84"/>
      <c r="RUK84"/>
      <c r="RUL84"/>
      <c r="RUM84"/>
      <c r="RUN84"/>
      <c r="RUO84"/>
      <c r="RUP84"/>
      <c r="RUQ84"/>
      <c r="RUR84"/>
      <c r="RUS84"/>
      <c r="RUT84"/>
      <c r="RUU84"/>
      <c r="RUV84"/>
      <c r="RUW84"/>
      <c r="RUX84"/>
      <c r="RUY84"/>
      <c r="RUZ84"/>
      <c r="RVA84"/>
      <c r="RVB84"/>
      <c r="RVC84"/>
      <c r="RVD84"/>
      <c r="RVE84"/>
      <c r="RVF84"/>
      <c r="RVG84"/>
      <c r="RVH84"/>
      <c r="RVI84"/>
      <c r="RVJ84"/>
      <c r="RVK84"/>
      <c r="RVL84"/>
      <c r="RVM84"/>
      <c r="RVN84"/>
      <c r="RVO84"/>
      <c r="RVP84"/>
      <c r="RVQ84"/>
      <c r="RVR84"/>
      <c r="RVS84"/>
      <c r="RVT84"/>
      <c r="RVU84"/>
      <c r="RVV84"/>
      <c r="RVW84"/>
      <c r="RVX84"/>
      <c r="RVY84"/>
      <c r="RVZ84"/>
      <c r="RWA84"/>
      <c r="RWB84"/>
      <c r="RWC84"/>
      <c r="RWD84"/>
      <c r="RWE84"/>
      <c r="RWF84"/>
      <c r="RWG84"/>
      <c r="RWH84"/>
      <c r="RWI84"/>
      <c r="RWJ84"/>
      <c r="RWK84"/>
      <c r="RWL84"/>
      <c r="RWM84"/>
      <c r="RWN84"/>
      <c r="RWO84"/>
      <c r="RWP84"/>
      <c r="RWQ84"/>
      <c r="RWR84"/>
      <c r="RWS84"/>
      <c r="RWT84"/>
      <c r="RWU84"/>
      <c r="RWV84"/>
      <c r="RWW84"/>
      <c r="RWX84"/>
      <c r="RWY84"/>
      <c r="RWZ84"/>
      <c r="RXA84"/>
      <c r="RXB84"/>
      <c r="RXC84"/>
      <c r="RXD84"/>
      <c r="RXE84"/>
      <c r="RXF84"/>
      <c r="RXG84"/>
      <c r="RXH84"/>
      <c r="RXI84"/>
      <c r="RXJ84"/>
      <c r="RXK84"/>
      <c r="RXL84"/>
      <c r="RXM84"/>
      <c r="RXN84"/>
      <c r="RXO84"/>
      <c r="RXP84"/>
      <c r="RXQ84"/>
      <c r="RXR84"/>
      <c r="RXS84"/>
      <c r="RXT84"/>
      <c r="RXU84"/>
      <c r="RXV84"/>
      <c r="RXW84"/>
      <c r="RXX84"/>
      <c r="RXY84"/>
      <c r="RXZ84"/>
      <c r="RYA84"/>
      <c r="RYB84"/>
      <c r="RYC84"/>
      <c r="RYD84"/>
      <c r="RYE84"/>
      <c r="RYF84"/>
      <c r="RYG84"/>
      <c r="RYH84"/>
      <c r="RYI84"/>
      <c r="RYJ84"/>
      <c r="RYK84"/>
      <c r="RYL84"/>
      <c r="RYM84"/>
      <c r="RYN84"/>
      <c r="RYO84"/>
      <c r="RYP84"/>
      <c r="RYQ84"/>
      <c r="RYR84"/>
      <c r="RYS84"/>
      <c r="RYT84"/>
      <c r="RYU84"/>
      <c r="RYV84"/>
      <c r="RYW84"/>
      <c r="RYX84"/>
      <c r="RYY84"/>
      <c r="RYZ84"/>
      <c r="RZA84"/>
      <c r="RZB84"/>
      <c r="RZC84"/>
      <c r="RZD84"/>
      <c r="RZE84"/>
      <c r="RZF84"/>
      <c r="RZG84"/>
      <c r="RZH84"/>
      <c r="RZI84"/>
      <c r="RZJ84"/>
      <c r="RZK84"/>
      <c r="RZL84"/>
      <c r="RZM84"/>
      <c r="RZN84"/>
      <c r="RZO84"/>
      <c r="RZP84"/>
      <c r="RZQ84"/>
      <c r="RZR84"/>
      <c r="RZS84"/>
      <c r="RZT84"/>
      <c r="RZU84"/>
      <c r="RZV84"/>
      <c r="RZW84"/>
      <c r="RZX84"/>
      <c r="RZY84"/>
      <c r="RZZ84"/>
      <c r="SAA84"/>
      <c r="SAB84"/>
      <c r="SAC84"/>
      <c r="SAD84"/>
      <c r="SAE84"/>
      <c r="SAF84"/>
      <c r="SAG84"/>
      <c r="SAH84"/>
      <c r="SAI84"/>
      <c r="SAJ84"/>
      <c r="SAK84"/>
      <c r="SAL84"/>
      <c r="SAM84"/>
      <c r="SAN84"/>
      <c r="SAO84"/>
      <c r="SAP84"/>
      <c r="SAQ84"/>
      <c r="SAR84"/>
      <c r="SAS84"/>
      <c r="SAT84"/>
      <c r="SAU84"/>
      <c r="SAV84"/>
      <c r="SAW84"/>
      <c r="SAX84"/>
      <c r="SAY84"/>
      <c r="SAZ84"/>
      <c r="SBA84"/>
      <c r="SBB84"/>
      <c r="SBC84"/>
      <c r="SBD84"/>
      <c r="SBE84"/>
      <c r="SBF84"/>
      <c r="SBG84"/>
      <c r="SBH84"/>
      <c r="SBI84"/>
      <c r="SBJ84"/>
      <c r="SBK84"/>
      <c r="SBL84"/>
      <c r="SBM84"/>
      <c r="SBN84"/>
      <c r="SBO84"/>
      <c r="SBP84"/>
      <c r="SBQ84"/>
      <c r="SBR84"/>
      <c r="SBS84"/>
      <c r="SBT84"/>
      <c r="SBU84"/>
      <c r="SBV84"/>
      <c r="SBW84"/>
      <c r="SBX84"/>
      <c r="SBY84"/>
      <c r="SBZ84"/>
      <c r="SCA84"/>
      <c r="SCB84"/>
      <c r="SCC84"/>
      <c r="SCD84"/>
      <c r="SCE84"/>
      <c r="SCF84"/>
      <c r="SCG84"/>
      <c r="SCH84"/>
      <c r="SCI84"/>
      <c r="SCJ84"/>
      <c r="SCK84"/>
      <c r="SCL84"/>
      <c r="SCM84"/>
      <c r="SCN84"/>
      <c r="SCO84"/>
      <c r="SCP84"/>
      <c r="SCQ84"/>
      <c r="SCR84"/>
      <c r="SCS84"/>
      <c r="SCT84"/>
      <c r="SCU84"/>
      <c r="SCV84"/>
      <c r="SCW84"/>
      <c r="SCX84"/>
      <c r="SCY84"/>
      <c r="SCZ84"/>
      <c r="SDA84"/>
      <c r="SDB84"/>
      <c r="SDC84"/>
      <c r="SDD84"/>
      <c r="SDE84"/>
      <c r="SDF84"/>
      <c r="SDG84"/>
      <c r="SDH84"/>
      <c r="SDI84"/>
      <c r="SDJ84"/>
      <c r="SDK84"/>
      <c r="SDL84"/>
      <c r="SDM84"/>
      <c r="SDN84"/>
      <c r="SDO84"/>
      <c r="SDP84"/>
      <c r="SDQ84"/>
      <c r="SDR84"/>
      <c r="SDS84"/>
      <c r="SDT84"/>
      <c r="SDU84"/>
      <c r="SDV84"/>
      <c r="SDW84"/>
      <c r="SDX84"/>
      <c r="SDY84"/>
      <c r="SDZ84"/>
      <c r="SEA84"/>
      <c r="SEB84"/>
      <c r="SEC84"/>
      <c r="SED84"/>
      <c r="SEE84"/>
      <c r="SEF84"/>
      <c r="SEG84"/>
      <c r="SEH84"/>
      <c r="SEI84"/>
      <c r="SEJ84"/>
      <c r="SEK84"/>
      <c r="SEL84"/>
      <c r="SEM84"/>
      <c r="SEN84"/>
      <c r="SEO84"/>
      <c r="SEP84"/>
      <c r="SEQ84"/>
      <c r="SER84"/>
      <c r="SES84"/>
      <c r="SET84"/>
      <c r="SEU84"/>
      <c r="SEV84"/>
      <c r="SEW84"/>
      <c r="SEX84"/>
      <c r="SEY84"/>
      <c r="SEZ84"/>
      <c r="SFA84"/>
      <c r="SFB84"/>
      <c r="SFC84"/>
      <c r="SFD84"/>
      <c r="SFE84"/>
      <c r="SFF84"/>
      <c r="SFG84"/>
      <c r="SFH84"/>
      <c r="SFI84"/>
      <c r="SFJ84"/>
      <c r="SFK84"/>
      <c r="SFL84"/>
      <c r="SFM84"/>
      <c r="SFN84"/>
      <c r="SFO84"/>
      <c r="SFP84"/>
      <c r="SFQ84"/>
      <c r="SFR84"/>
      <c r="SFS84"/>
      <c r="SFT84"/>
      <c r="SFU84"/>
      <c r="SFV84"/>
      <c r="SFW84"/>
      <c r="SFX84"/>
      <c r="SFY84"/>
      <c r="SFZ84"/>
      <c r="SGA84"/>
      <c r="SGB84"/>
      <c r="SGC84"/>
      <c r="SGD84"/>
      <c r="SGE84"/>
      <c r="SGF84"/>
      <c r="SGG84"/>
      <c r="SGH84"/>
      <c r="SGI84"/>
      <c r="SGJ84"/>
      <c r="SGK84"/>
      <c r="SGL84"/>
      <c r="SGM84"/>
      <c r="SGN84"/>
      <c r="SGO84"/>
      <c r="SGP84"/>
      <c r="SGQ84"/>
      <c r="SGR84"/>
      <c r="SGS84"/>
      <c r="SGT84"/>
      <c r="SGU84"/>
      <c r="SGV84"/>
      <c r="SGW84"/>
      <c r="SGX84"/>
      <c r="SGY84"/>
      <c r="SGZ84"/>
      <c r="SHA84"/>
      <c r="SHB84"/>
      <c r="SHC84"/>
      <c r="SHD84"/>
      <c r="SHE84"/>
      <c r="SHF84"/>
      <c r="SHG84"/>
      <c r="SHH84"/>
      <c r="SHI84"/>
      <c r="SHJ84"/>
      <c r="SHK84"/>
      <c r="SHL84"/>
      <c r="SHM84"/>
      <c r="SHN84"/>
      <c r="SHO84"/>
      <c r="SHP84"/>
      <c r="SHQ84"/>
      <c r="SHR84"/>
      <c r="SHS84"/>
      <c r="SHT84"/>
      <c r="SHU84"/>
      <c r="SHV84"/>
      <c r="SHW84"/>
      <c r="SHX84"/>
      <c r="SHY84"/>
      <c r="SHZ84"/>
      <c r="SIA84"/>
      <c r="SIB84"/>
      <c r="SIC84"/>
      <c r="SID84"/>
      <c r="SIE84"/>
      <c r="SIF84"/>
      <c r="SIG84"/>
      <c r="SIH84"/>
      <c r="SII84"/>
      <c r="SIJ84"/>
      <c r="SIK84"/>
      <c r="SIL84"/>
      <c r="SIM84"/>
      <c r="SIN84"/>
      <c r="SIO84"/>
      <c r="SIP84"/>
      <c r="SIQ84"/>
      <c r="SIR84"/>
      <c r="SIS84"/>
      <c r="SIT84"/>
      <c r="SIU84"/>
      <c r="SIV84"/>
      <c r="SIW84"/>
      <c r="SIX84"/>
      <c r="SIY84"/>
      <c r="SIZ84"/>
      <c r="SJA84"/>
      <c r="SJB84"/>
      <c r="SJC84"/>
      <c r="SJD84"/>
      <c r="SJE84"/>
      <c r="SJF84"/>
      <c r="SJG84"/>
      <c r="SJH84"/>
      <c r="SJI84"/>
      <c r="SJJ84"/>
      <c r="SJK84"/>
      <c r="SJL84"/>
      <c r="SJM84"/>
      <c r="SJN84"/>
      <c r="SJO84"/>
      <c r="SJP84"/>
      <c r="SJQ84"/>
      <c r="SJR84"/>
      <c r="SJS84"/>
      <c r="SJT84"/>
      <c r="SJU84"/>
      <c r="SJV84"/>
      <c r="SJW84"/>
      <c r="SJX84"/>
      <c r="SJY84"/>
      <c r="SJZ84"/>
      <c r="SKA84"/>
      <c r="SKB84"/>
      <c r="SKC84"/>
      <c r="SKD84"/>
      <c r="SKE84"/>
      <c r="SKF84"/>
      <c r="SKG84"/>
      <c r="SKH84"/>
      <c r="SKI84"/>
      <c r="SKJ84"/>
      <c r="SKK84"/>
      <c r="SKL84"/>
      <c r="SKM84"/>
      <c r="SKN84"/>
      <c r="SKO84"/>
      <c r="SKP84"/>
      <c r="SKQ84"/>
      <c r="SKR84"/>
      <c r="SKS84"/>
      <c r="SKT84"/>
      <c r="SKU84"/>
      <c r="SKV84"/>
      <c r="SKW84"/>
      <c r="SKX84"/>
      <c r="SKY84"/>
      <c r="SKZ84"/>
      <c r="SLA84"/>
      <c r="SLB84"/>
      <c r="SLC84"/>
      <c r="SLD84"/>
      <c r="SLE84"/>
      <c r="SLF84"/>
      <c r="SLG84"/>
      <c r="SLH84"/>
      <c r="SLI84"/>
      <c r="SLJ84"/>
      <c r="SLK84"/>
      <c r="SLL84"/>
      <c r="SLM84"/>
      <c r="SLN84"/>
      <c r="SLO84"/>
      <c r="SLP84"/>
      <c r="SLQ84"/>
      <c r="SLR84"/>
      <c r="SLS84"/>
      <c r="SLT84"/>
      <c r="SLU84"/>
      <c r="SLV84"/>
      <c r="SLW84"/>
      <c r="SLX84"/>
      <c r="SLY84"/>
      <c r="SLZ84"/>
      <c r="SMA84"/>
      <c r="SMB84"/>
      <c r="SMC84"/>
      <c r="SMD84"/>
      <c r="SME84"/>
      <c r="SMF84"/>
      <c r="SMG84"/>
      <c r="SMH84"/>
      <c r="SMI84"/>
      <c r="SMJ84"/>
      <c r="SMK84"/>
      <c r="SML84"/>
      <c r="SMM84"/>
      <c r="SMN84"/>
      <c r="SMO84"/>
      <c r="SMP84"/>
      <c r="SMQ84"/>
      <c r="SMR84"/>
      <c r="SMS84"/>
      <c r="SMT84"/>
      <c r="SMU84"/>
      <c r="SMV84"/>
      <c r="SMW84"/>
      <c r="SMX84"/>
      <c r="SMY84"/>
      <c r="SMZ84"/>
      <c r="SNA84"/>
      <c r="SNB84"/>
      <c r="SNC84"/>
      <c r="SND84"/>
      <c r="SNE84"/>
      <c r="SNF84"/>
      <c r="SNG84"/>
      <c r="SNH84"/>
      <c r="SNI84"/>
      <c r="SNJ84"/>
      <c r="SNK84"/>
      <c r="SNL84"/>
      <c r="SNM84"/>
      <c r="SNN84"/>
      <c r="SNO84"/>
      <c r="SNP84"/>
      <c r="SNQ84"/>
      <c r="SNR84"/>
      <c r="SNS84"/>
      <c r="SNT84"/>
      <c r="SNU84"/>
      <c r="SNV84"/>
      <c r="SNW84"/>
      <c r="SNX84"/>
      <c r="SNY84"/>
      <c r="SNZ84"/>
      <c r="SOA84"/>
      <c r="SOB84"/>
      <c r="SOC84"/>
      <c r="SOD84"/>
      <c r="SOE84"/>
      <c r="SOF84"/>
      <c r="SOG84"/>
      <c r="SOH84"/>
      <c r="SOI84"/>
      <c r="SOJ84"/>
      <c r="SOK84"/>
      <c r="SOL84"/>
      <c r="SOM84"/>
      <c r="SON84"/>
      <c r="SOO84"/>
      <c r="SOP84"/>
      <c r="SOQ84"/>
      <c r="SOR84"/>
      <c r="SOS84"/>
      <c r="SOT84"/>
      <c r="SOU84"/>
      <c r="SOV84"/>
      <c r="SOW84"/>
      <c r="SOX84"/>
      <c r="SOY84"/>
      <c r="SOZ84"/>
      <c r="SPA84"/>
      <c r="SPB84"/>
      <c r="SPC84"/>
      <c r="SPD84"/>
      <c r="SPE84"/>
      <c r="SPF84"/>
      <c r="SPG84"/>
      <c r="SPH84"/>
      <c r="SPI84"/>
      <c r="SPJ84"/>
      <c r="SPK84"/>
      <c r="SPL84"/>
      <c r="SPM84"/>
      <c r="SPN84"/>
      <c r="SPO84"/>
      <c r="SPP84"/>
      <c r="SPQ84"/>
      <c r="SPR84"/>
      <c r="SPS84"/>
      <c r="SPT84"/>
      <c r="SPU84"/>
      <c r="SPV84"/>
      <c r="SPW84"/>
      <c r="SPX84"/>
      <c r="SPY84"/>
      <c r="SPZ84"/>
      <c r="SQA84"/>
      <c r="SQB84"/>
      <c r="SQC84"/>
      <c r="SQD84"/>
      <c r="SQE84"/>
      <c r="SQF84"/>
      <c r="SQG84"/>
      <c r="SQH84"/>
      <c r="SQI84"/>
      <c r="SQJ84"/>
      <c r="SQK84"/>
      <c r="SQL84"/>
      <c r="SQM84"/>
      <c r="SQN84"/>
      <c r="SQO84"/>
      <c r="SQP84"/>
      <c r="SQQ84"/>
      <c r="SQR84"/>
      <c r="SQS84"/>
      <c r="SQT84"/>
      <c r="SQU84"/>
      <c r="SQV84"/>
      <c r="SQW84"/>
      <c r="SQX84"/>
      <c r="SQY84"/>
      <c r="SQZ84"/>
      <c r="SRA84"/>
      <c r="SRB84"/>
      <c r="SRC84"/>
      <c r="SRD84"/>
      <c r="SRE84"/>
      <c r="SRF84"/>
      <c r="SRG84"/>
      <c r="SRH84"/>
      <c r="SRI84"/>
      <c r="SRJ84"/>
      <c r="SRK84"/>
      <c r="SRL84"/>
      <c r="SRM84"/>
      <c r="SRN84"/>
      <c r="SRO84"/>
      <c r="SRP84"/>
      <c r="SRQ84"/>
      <c r="SRR84"/>
      <c r="SRS84"/>
      <c r="SRT84"/>
      <c r="SRU84"/>
      <c r="SRV84"/>
      <c r="SRW84"/>
      <c r="SRX84"/>
      <c r="SRY84"/>
      <c r="SRZ84"/>
      <c r="SSA84"/>
      <c r="SSB84"/>
      <c r="SSC84"/>
      <c r="SSD84"/>
      <c r="SSE84"/>
      <c r="SSF84"/>
      <c r="SSG84"/>
      <c r="SSH84"/>
      <c r="SSI84"/>
      <c r="SSJ84"/>
      <c r="SSK84"/>
      <c r="SSL84"/>
      <c r="SSM84"/>
      <c r="SSN84"/>
      <c r="SSO84"/>
      <c r="SSP84"/>
      <c r="SSQ84"/>
      <c r="SSR84"/>
      <c r="SSS84"/>
      <c r="SST84"/>
      <c r="SSU84"/>
      <c r="SSV84"/>
      <c r="SSW84"/>
      <c r="SSX84"/>
      <c r="SSY84"/>
      <c r="SSZ84"/>
      <c r="STA84"/>
      <c r="STB84"/>
      <c r="STC84"/>
      <c r="STD84"/>
      <c r="STE84"/>
      <c r="STF84"/>
      <c r="STG84"/>
      <c r="STH84"/>
      <c r="STI84"/>
      <c r="STJ84"/>
      <c r="STK84"/>
      <c r="STL84"/>
      <c r="STM84"/>
      <c r="STN84"/>
      <c r="STO84"/>
      <c r="STP84"/>
      <c r="STQ84"/>
      <c r="STR84"/>
      <c r="STS84"/>
      <c r="STT84"/>
      <c r="STU84"/>
      <c r="STV84"/>
      <c r="STW84"/>
      <c r="STX84"/>
      <c r="STY84"/>
      <c r="STZ84"/>
      <c r="SUA84"/>
      <c r="SUB84"/>
      <c r="SUC84"/>
      <c r="SUD84"/>
      <c r="SUE84"/>
      <c r="SUF84"/>
      <c r="SUG84"/>
      <c r="SUH84"/>
      <c r="SUI84"/>
      <c r="SUJ84"/>
      <c r="SUK84"/>
      <c r="SUL84"/>
      <c r="SUM84"/>
      <c r="SUN84"/>
      <c r="SUO84"/>
      <c r="SUP84"/>
      <c r="SUQ84"/>
      <c r="SUR84"/>
      <c r="SUS84"/>
      <c r="SUT84"/>
      <c r="SUU84"/>
      <c r="SUV84"/>
      <c r="SUW84"/>
      <c r="SUX84"/>
      <c r="SUY84"/>
      <c r="SUZ84"/>
      <c r="SVA84"/>
      <c r="SVB84"/>
      <c r="SVC84"/>
      <c r="SVD84"/>
      <c r="SVE84"/>
      <c r="SVF84"/>
      <c r="SVG84"/>
      <c r="SVH84"/>
      <c r="SVI84"/>
      <c r="SVJ84"/>
      <c r="SVK84"/>
      <c r="SVL84"/>
      <c r="SVM84"/>
      <c r="SVN84"/>
      <c r="SVO84"/>
      <c r="SVP84"/>
      <c r="SVQ84"/>
      <c r="SVR84"/>
      <c r="SVS84"/>
      <c r="SVT84"/>
      <c r="SVU84"/>
      <c r="SVV84"/>
      <c r="SVW84"/>
      <c r="SVX84"/>
      <c r="SVY84"/>
      <c r="SVZ84"/>
      <c r="SWA84"/>
      <c r="SWB84"/>
      <c r="SWC84"/>
      <c r="SWD84"/>
      <c r="SWE84"/>
      <c r="SWF84"/>
      <c r="SWG84"/>
      <c r="SWH84"/>
      <c r="SWI84"/>
      <c r="SWJ84"/>
      <c r="SWK84"/>
      <c r="SWL84"/>
      <c r="SWM84"/>
      <c r="SWN84"/>
      <c r="SWO84"/>
      <c r="SWP84"/>
      <c r="SWQ84"/>
      <c r="SWR84"/>
      <c r="SWS84"/>
      <c r="SWT84"/>
      <c r="SWU84"/>
      <c r="SWV84"/>
      <c r="SWW84"/>
      <c r="SWX84"/>
      <c r="SWY84"/>
      <c r="SWZ84"/>
      <c r="SXA84"/>
      <c r="SXB84"/>
      <c r="SXC84"/>
      <c r="SXD84"/>
      <c r="SXE84"/>
      <c r="SXF84"/>
      <c r="SXG84"/>
      <c r="SXH84"/>
      <c r="SXI84"/>
      <c r="SXJ84"/>
      <c r="SXK84"/>
      <c r="SXL84"/>
      <c r="SXM84"/>
      <c r="SXN84"/>
      <c r="SXO84"/>
      <c r="SXP84"/>
      <c r="SXQ84"/>
      <c r="SXR84"/>
      <c r="SXS84"/>
      <c r="SXT84"/>
      <c r="SXU84"/>
      <c r="SXV84"/>
      <c r="SXW84"/>
      <c r="SXX84"/>
      <c r="SXY84"/>
      <c r="SXZ84"/>
      <c r="SYA84"/>
      <c r="SYB84"/>
      <c r="SYC84"/>
      <c r="SYD84"/>
      <c r="SYE84"/>
      <c r="SYF84"/>
      <c r="SYG84"/>
      <c r="SYH84"/>
      <c r="SYI84"/>
      <c r="SYJ84"/>
      <c r="SYK84"/>
      <c r="SYL84"/>
      <c r="SYM84"/>
      <c r="SYN84"/>
      <c r="SYO84"/>
      <c r="SYP84"/>
      <c r="SYQ84"/>
      <c r="SYR84"/>
      <c r="SYS84"/>
      <c r="SYT84"/>
      <c r="SYU84"/>
      <c r="SYV84"/>
      <c r="SYW84"/>
      <c r="SYX84"/>
      <c r="SYY84"/>
      <c r="SYZ84"/>
      <c r="SZA84"/>
      <c r="SZB84"/>
      <c r="SZC84"/>
      <c r="SZD84"/>
      <c r="SZE84"/>
      <c r="SZF84"/>
      <c r="SZG84"/>
      <c r="SZH84"/>
      <c r="SZI84"/>
      <c r="SZJ84"/>
      <c r="SZK84"/>
      <c r="SZL84"/>
      <c r="SZM84"/>
      <c r="SZN84"/>
      <c r="SZO84"/>
      <c r="SZP84"/>
      <c r="SZQ84"/>
      <c r="SZR84"/>
      <c r="SZS84"/>
      <c r="SZT84"/>
      <c r="SZU84"/>
      <c r="SZV84"/>
      <c r="SZW84"/>
      <c r="SZX84"/>
      <c r="SZY84"/>
      <c r="SZZ84"/>
      <c r="TAA84"/>
      <c r="TAB84"/>
      <c r="TAC84"/>
      <c r="TAD84"/>
      <c r="TAE84"/>
      <c r="TAF84"/>
      <c r="TAG84"/>
      <c r="TAH84"/>
      <c r="TAI84"/>
      <c r="TAJ84"/>
      <c r="TAK84"/>
      <c r="TAL84"/>
      <c r="TAM84"/>
      <c r="TAN84"/>
      <c r="TAO84"/>
      <c r="TAP84"/>
      <c r="TAQ84"/>
      <c r="TAR84"/>
      <c r="TAS84"/>
      <c r="TAT84"/>
      <c r="TAU84"/>
      <c r="TAV84"/>
      <c r="TAW84"/>
      <c r="TAX84"/>
      <c r="TAY84"/>
      <c r="TAZ84"/>
      <c r="TBA84"/>
      <c r="TBB84"/>
      <c r="TBC84"/>
      <c r="TBD84"/>
      <c r="TBE84"/>
      <c r="TBF84"/>
      <c r="TBG84"/>
      <c r="TBH84"/>
      <c r="TBI84"/>
      <c r="TBJ84"/>
      <c r="TBK84"/>
      <c r="TBL84"/>
      <c r="TBM84"/>
      <c r="TBN84"/>
      <c r="TBO84"/>
      <c r="TBP84"/>
      <c r="TBQ84"/>
      <c r="TBR84"/>
      <c r="TBS84"/>
      <c r="TBT84"/>
      <c r="TBU84"/>
      <c r="TBV84"/>
      <c r="TBW84"/>
      <c r="TBX84"/>
      <c r="TBY84"/>
      <c r="TBZ84"/>
      <c r="TCA84"/>
      <c r="TCB84"/>
      <c r="TCC84"/>
      <c r="TCD84"/>
      <c r="TCE84"/>
      <c r="TCF84"/>
      <c r="TCG84"/>
      <c r="TCH84"/>
      <c r="TCI84"/>
      <c r="TCJ84"/>
      <c r="TCK84"/>
      <c r="TCL84"/>
      <c r="TCM84"/>
      <c r="TCN84"/>
      <c r="TCO84"/>
      <c r="TCP84"/>
      <c r="TCQ84"/>
      <c r="TCR84"/>
      <c r="TCS84"/>
      <c r="TCT84"/>
      <c r="TCU84"/>
      <c r="TCV84"/>
      <c r="TCW84"/>
      <c r="TCX84"/>
      <c r="TCY84"/>
      <c r="TCZ84"/>
      <c r="TDA84"/>
      <c r="TDB84"/>
      <c r="TDC84"/>
      <c r="TDD84"/>
      <c r="TDE84"/>
      <c r="TDF84"/>
      <c r="TDG84"/>
      <c r="TDH84"/>
      <c r="TDI84"/>
      <c r="TDJ84"/>
      <c r="TDK84"/>
      <c r="TDL84"/>
      <c r="TDM84"/>
      <c r="TDN84"/>
      <c r="TDO84"/>
      <c r="TDP84"/>
      <c r="TDQ84"/>
      <c r="TDR84"/>
      <c r="TDS84"/>
      <c r="TDT84"/>
      <c r="TDU84"/>
      <c r="TDV84"/>
      <c r="TDW84"/>
      <c r="TDX84"/>
      <c r="TDY84"/>
      <c r="TDZ84"/>
      <c r="TEA84"/>
      <c r="TEB84"/>
      <c r="TEC84"/>
      <c r="TED84"/>
      <c r="TEE84"/>
      <c r="TEF84"/>
      <c r="TEG84"/>
      <c r="TEH84"/>
      <c r="TEI84"/>
      <c r="TEJ84"/>
      <c r="TEK84"/>
      <c r="TEL84"/>
      <c r="TEM84"/>
      <c r="TEN84"/>
      <c r="TEO84"/>
      <c r="TEP84"/>
      <c r="TEQ84"/>
      <c r="TER84"/>
      <c r="TES84"/>
      <c r="TET84"/>
      <c r="TEU84"/>
      <c r="TEV84"/>
      <c r="TEW84"/>
      <c r="TEX84"/>
      <c r="TEY84"/>
      <c r="TEZ84"/>
      <c r="TFA84"/>
      <c r="TFB84"/>
      <c r="TFC84"/>
      <c r="TFD84"/>
      <c r="TFE84"/>
      <c r="TFF84"/>
      <c r="TFG84"/>
      <c r="TFH84"/>
      <c r="TFI84"/>
      <c r="TFJ84"/>
      <c r="TFK84"/>
      <c r="TFL84"/>
      <c r="TFM84"/>
      <c r="TFN84"/>
      <c r="TFO84"/>
      <c r="TFP84"/>
      <c r="TFQ84"/>
      <c r="TFR84"/>
      <c r="TFS84"/>
      <c r="TFT84"/>
      <c r="TFU84"/>
      <c r="TFV84"/>
      <c r="TFW84"/>
      <c r="TFX84"/>
      <c r="TFY84"/>
      <c r="TFZ84"/>
      <c r="TGA84"/>
      <c r="TGB84"/>
      <c r="TGC84"/>
      <c r="TGD84"/>
      <c r="TGE84"/>
      <c r="TGF84"/>
      <c r="TGG84"/>
      <c r="TGH84"/>
      <c r="TGI84"/>
      <c r="TGJ84"/>
      <c r="TGK84"/>
      <c r="TGL84"/>
      <c r="TGM84"/>
      <c r="TGN84"/>
      <c r="TGO84"/>
      <c r="TGP84"/>
      <c r="TGQ84"/>
      <c r="TGR84"/>
      <c r="TGS84"/>
      <c r="TGT84"/>
      <c r="TGU84"/>
      <c r="TGV84"/>
      <c r="TGW84"/>
      <c r="TGX84"/>
      <c r="TGY84"/>
      <c r="TGZ84"/>
      <c r="THA84"/>
      <c r="THB84"/>
      <c r="THC84"/>
      <c r="THD84"/>
      <c r="THE84"/>
      <c r="THF84"/>
      <c r="THG84"/>
      <c r="THH84"/>
      <c r="THI84"/>
      <c r="THJ84"/>
      <c r="THK84"/>
      <c r="THL84"/>
      <c r="THM84"/>
      <c r="THN84"/>
      <c r="THO84"/>
      <c r="THP84"/>
      <c r="THQ84"/>
      <c r="THR84"/>
      <c r="THS84"/>
      <c r="THT84"/>
      <c r="THU84"/>
      <c r="THV84"/>
      <c r="THW84"/>
      <c r="THX84"/>
      <c r="THY84"/>
      <c r="THZ84"/>
      <c r="TIA84"/>
      <c r="TIB84"/>
      <c r="TIC84"/>
      <c r="TID84"/>
      <c r="TIE84"/>
      <c r="TIF84"/>
      <c r="TIG84"/>
      <c r="TIH84"/>
      <c r="TII84"/>
      <c r="TIJ84"/>
      <c r="TIK84"/>
      <c r="TIL84"/>
      <c r="TIM84"/>
      <c r="TIN84"/>
      <c r="TIO84"/>
      <c r="TIP84"/>
      <c r="TIQ84"/>
      <c r="TIR84"/>
      <c r="TIS84"/>
      <c r="TIT84"/>
      <c r="TIU84"/>
      <c r="TIV84"/>
      <c r="TIW84"/>
      <c r="TIX84"/>
      <c r="TIY84"/>
      <c r="TIZ84"/>
      <c r="TJA84"/>
      <c r="TJB84"/>
      <c r="TJC84"/>
      <c r="TJD84"/>
      <c r="TJE84"/>
      <c r="TJF84"/>
      <c r="TJG84"/>
      <c r="TJH84"/>
      <c r="TJI84"/>
      <c r="TJJ84"/>
      <c r="TJK84"/>
      <c r="TJL84"/>
      <c r="TJM84"/>
      <c r="TJN84"/>
      <c r="TJO84"/>
      <c r="TJP84"/>
      <c r="TJQ84"/>
      <c r="TJR84"/>
      <c r="TJS84"/>
      <c r="TJT84"/>
      <c r="TJU84"/>
      <c r="TJV84"/>
      <c r="TJW84"/>
      <c r="TJX84"/>
      <c r="TJY84"/>
      <c r="TJZ84"/>
      <c r="TKA84"/>
      <c r="TKB84"/>
      <c r="TKC84"/>
      <c r="TKD84"/>
      <c r="TKE84"/>
      <c r="TKF84"/>
      <c r="TKG84"/>
      <c r="TKH84"/>
      <c r="TKI84"/>
      <c r="TKJ84"/>
      <c r="TKK84"/>
      <c r="TKL84"/>
      <c r="TKM84"/>
      <c r="TKN84"/>
      <c r="TKO84"/>
      <c r="TKP84"/>
      <c r="TKQ84"/>
      <c r="TKR84"/>
      <c r="TKS84"/>
      <c r="TKT84"/>
      <c r="TKU84"/>
      <c r="TKV84"/>
      <c r="TKW84"/>
      <c r="TKX84"/>
      <c r="TKY84"/>
      <c r="TKZ84"/>
      <c r="TLA84"/>
      <c r="TLB84"/>
      <c r="TLC84"/>
      <c r="TLD84"/>
      <c r="TLE84"/>
      <c r="TLF84"/>
      <c r="TLG84"/>
      <c r="TLH84"/>
      <c r="TLI84"/>
      <c r="TLJ84"/>
      <c r="TLK84"/>
      <c r="TLL84"/>
      <c r="TLM84"/>
      <c r="TLN84"/>
      <c r="TLO84"/>
      <c r="TLP84"/>
      <c r="TLQ84"/>
      <c r="TLR84"/>
      <c r="TLS84"/>
      <c r="TLT84"/>
      <c r="TLU84"/>
      <c r="TLV84"/>
      <c r="TLW84"/>
      <c r="TLX84"/>
      <c r="TLY84"/>
      <c r="TLZ84"/>
      <c r="TMA84"/>
      <c r="TMB84"/>
      <c r="TMC84"/>
      <c r="TMD84"/>
      <c r="TME84"/>
      <c r="TMF84"/>
      <c r="TMG84"/>
      <c r="TMH84"/>
      <c r="TMI84"/>
      <c r="TMJ84"/>
      <c r="TMK84"/>
      <c r="TML84"/>
      <c r="TMM84"/>
      <c r="TMN84"/>
      <c r="TMO84"/>
      <c r="TMP84"/>
      <c r="TMQ84"/>
      <c r="TMR84"/>
      <c r="TMS84"/>
      <c r="TMT84"/>
      <c r="TMU84"/>
      <c r="TMV84"/>
      <c r="TMW84"/>
      <c r="TMX84"/>
      <c r="TMY84"/>
      <c r="TMZ84"/>
      <c r="TNA84"/>
      <c r="TNB84"/>
      <c r="TNC84"/>
      <c r="TND84"/>
      <c r="TNE84"/>
      <c r="TNF84"/>
      <c r="TNG84"/>
      <c r="TNH84"/>
      <c r="TNI84"/>
      <c r="TNJ84"/>
      <c r="TNK84"/>
      <c r="TNL84"/>
      <c r="TNM84"/>
      <c r="TNN84"/>
      <c r="TNO84"/>
      <c r="TNP84"/>
      <c r="TNQ84"/>
      <c r="TNR84"/>
      <c r="TNS84"/>
      <c r="TNT84"/>
      <c r="TNU84"/>
      <c r="TNV84"/>
      <c r="TNW84"/>
      <c r="TNX84"/>
      <c r="TNY84"/>
      <c r="TNZ84"/>
      <c r="TOA84"/>
      <c r="TOB84"/>
      <c r="TOC84"/>
      <c r="TOD84"/>
      <c r="TOE84"/>
      <c r="TOF84"/>
      <c r="TOG84"/>
      <c r="TOH84"/>
      <c r="TOI84"/>
      <c r="TOJ84"/>
      <c r="TOK84"/>
      <c r="TOL84"/>
      <c r="TOM84"/>
      <c r="TON84"/>
      <c r="TOO84"/>
      <c r="TOP84"/>
      <c r="TOQ84"/>
      <c r="TOR84"/>
      <c r="TOS84"/>
      <c r="TOT84"/>
      <c r="TOU84"/>
      <c r="TOV84"/>
      <c r="TOW84"/>
      <c r="TOX84"/>
      <c r="TOY84"/>
      <c r="TOZ84"/>
      <c r="TPA84"/>
      <c r="TPB84"/>
      <c r="TPC84"/>
      <c r="TPD84"/>
      <c r="TPE84"/>
      <c r="TPF84"/>
      <c r="TPG84"/>
      <c r="TPH84"/>
      <c r="TPI84"/>
      <c r="TPJ84"/>
      <c r="TPK84"/>
      <c r="TPL84"/>
      <c r="TPM84"/>
      <c r="TPN84"/>
      <c r="TPO84"/>
      <c r="TPP84"/>
      <c r="TPQ84"/>
      <c r="TPR84"/>
      <c r="TPS84"/>
      <c r="TPT84"/>
      <c r="TPU84"/>
      <c r="TPV84"/>
      <c r="TPW84"/>
      <c r="TPX84"/>
      <c r="TPY84"/>
      <c r="TPZ84"/>
      <c r="TQA84"/>
      <c r="TQB84"/>
      <c r="TQC84"/>
      <c r="TQD84"/>
      <c r="TQE84"/>
      <c r="TQF84"/>
      <c r="TQG84"/>
      <c r="TQH84"/>
      <c r="TQI84"/>
      <c r="TQJ84"/>
      <c r="TQK84"/>
      <c r="TQL84"/>
      <c r="TQM84"/>
      <c r="TQN84"/>
      <c r="TQO84"/>
      <c r="TQP84"/>
      <c r="TQQ84"/>
      <c r="TQR84"/>
      <c r="TQS84"/>
      <c r="TQT84"/>
      <c r="TQU84"/>
      <c r="TQV84"/>
      <c r="TQW84"/>
      <c r="TQX84"/>
      <c r="TQY84"/>
      <c r="TQZ84"/>
      <c r="TRA84"/>
      <c r="TRB84"/>
      <c r="TRC84"/>
      <c r="TRD84"/>
      <c r="TRE84"/>
      <c r="TRF84"/>
      <c r="TRG84"/>
      <c r="TRH84"/>
      <c r="TRI84"/>
      <c r="TRJ84"/>
      <c r="TRK84"/>
      <c r="TRL84"/>
      <c r="TRM84"/>
      <c r="TRN84"/>
      <c r="TRO84"/>
      <c r="TRP84"/>
      <c r="TRQ84"/>
      <c r="TRR84"/>
      <c r="TRS84"/>
      <c r="TRT84"/>
      <c r="TRU84"/>
      <c r="TRV84"/>
      <c r="TRW84"/>
      <c r="TRX84"/>
      <c r="TRY84"/>
      <c r="TRZ84"/>
      <c r="TSA84"/>
      <c r="TSB84"/>
      <c r="TSC84"/>
      <c r="TSD84"/>
      <c r="TSE84"/>
      <c r="TSF84"/>
      <c r="TSG84"/>
      <c r="TSH84"/>
      <c r="TSI84"/>
      <c r="TSJ84"/>
      <c r="TSK84"/>
      <c r="TSL84"/>
      <c r="TSM84"/>
      <c r="TSN84"/>
      <c r="TSO84"/>
      <c r="TSP84"/>
      <c r="TSQ84"/>
      <c r="TSR84"/>
      <c r="TSS84"/>
      <c r="TST84"/>
      <c r="TSU84"/>
      <c r="TSV84"/>
      <c r="TSW84"/>
      <c r="TSX84"/>
      <c r="TSY84"/>
      <c r="TSZ84"/>
      <c r="TTA84"/>
      <c r="TTB84"/>
      <c r="TTC84"/>
      <c r="TTD84"/>
      <c r="TTE84"/>
      <c r="TTF84"/>
      <c r="TTG84"/>
      <c r="TTH84"/>
      <c r="TTI84"/>
      <c r="TTJ84"/>
      <c r="TTK84"/>
      <c r="TTL84"/>
      <c r="TTM84"/>
      <c r="TTN84"/>
      <c r="TTO84"/>
      <c r="TTP84"/>
      <c r="TTQ84"/>
      <c r="TTR84"/>
      <c r="TTS84"/>
      <c r="TTT84"/>
      <c r="TTU84"/>
      <c r="TTV84"/>
      <c r="TTW84"/>
      <c r="TTX84"/>
      <c r="TTY84"/>
      <c r="TTZ84"/>
      <c r="TUA84"/>
      <c r="TUB84"/>
      <c r="TUC84"/>
      <c r="TUD84"/>
      <c r="TUE84"/>
      <c r="TUF84"/>
      <c r="TUG84"/>
      <c r="TUH84"/>
      <c r="TUI84"/>
      <c r="TUJ84"/>
      <c r="TUK84"/>
      <c r="TUL84"/>
      <c r="TUM84"/>
      <c r="TUN84"/>
      <c r="TUO84"/>
      <c r="TUP84"/>
      <c r="TUQ84"/>
      <c r="TUR84"/>
      <c r="TUS84"/>
      <c r="TUT84"/>
      <c r="TUU84"/>
      <c r="TUV84"/>
      <c r="TUW84"/>
      <c r="TUX84"/>
      <c r="TUY84"/>
      <c r="TUZ84"/>
      <c r="TVA84"/>
      <c r="TVB84"/>
      <c r="TVC84"/>
      <c r="TVD84"/>
      <c r="TVE84"/>
      <c r="TVF84"/>
      <c r="TVG84"/>
      <c r="TVH84"/>
      <c r="TVI84"/>
      <c r="TVJ84"/>
      <c r="TVK84"/>
      <c r="TVL84"/>
      <c r="TVM84"/>
      <c r="TVN84"/>
      <c r="TVO84"/>
      <c r="TVP84"/>
      <c r="TVQ84"/>
      <c r="TVR84"/>
      <c r="TVS84"/>
      <c r="TVT84"/>
      <c r="TVU84"/>
      <c r="TVV84"/>
      <c r="TVW84"/>
      <c r="TVX84"/>
      <c r="TVY84"/>
      <c r="TVZ84"/>
      <c r="TWA84"/>
      <c r="TWB84"/>
      <c r="TWC84"/>
      <c r="TWD84"/>
      <c r="TWE84"/>
      <c r="TWF84"/>
      <c r="TWG84"/>
      <c r="TWH84"/>
      <c r="TWI84"/>
      <c r="TWJ84"/>
      <c r="TWK84"/>
      <c r="TWL84"/>
      <c r="TWM84"/>
      <c r="TWN84"/>
      <c r="TWO84"/>
      <c r="TWP84"/>
      <c r="TWQ84"/>
      <c r="TWR84"/>
      <c r="TWS84"/>
      <c r="TWT84"/>
      <c r="TWU84"/>
      <c r="TWV84"/>
      <c r="TWW84"/>
      <c r="TWX84"/>
      <c r="TWY84"/>
      <c r="TWZ84"/>
      <c r="TXA84"/>
      <c r="TXB84"/>
      <c r="TXC84"/>
      <c r="TXD84"/>
      <c r="TXE84"/>
      <c r="TXF84"/>
      <c r="TXG84"/>
      <c r="TXH84"/>
      <c r="TXI84"/>
      <c r="TXJ84"/>
      <c r="TXK84"/>
      <c r="TXL84"/>
      <c r="TXM84"/>
      <c r="TXN84"/>
      <c r="TXO84"/>
      <c r="TXP84"/>
      <c r="TXQ84"/>
      <c r="TXR84"/>
      <c r="TXS84"/>
      <c r="TXT84"/>
      <c r="TXU84"/>
      <c r="TXV84"/>
      <c r="TXW84"/>
      <c r="TXX84"/>
      <c r="TXY84"/>
      <c r="TXZ84"/>
      <c r="TYA84"/>
      <c r="TYB84"/>
      <c r="TYC84"/>
      <c r="TYD84"/>
      <c r="TYE84"/>
      <c r="TYF84"/>
      <c r="TYG84"/>
      <c r="TYH84"/>
      <c r="TYI84"/>
      <c r="TYJ84"/>
      <c r="TYK84"/>
      <c r="TYL84"/>
      <c r="TYM84"/>
      <c r="TYN84"/>
      <c r="TYO84"/>
      <c r="TYP84"/>
      <c r="TYQ84"/>
      <c r="TYR84"/>
      <c r="TYS84"/>
      <c r="TYT84"/>
      <c r="TYU84"/>
      <c r="TYV84"/>
      <c r="TYW84"/>
      <c r="TYX84"/>
      <c r="TYY84"/>
      <c r="TYZ84"/>
      <c r="TZA84"/>
      <c r="TZB84"/>
      <c r="TZC84"/>
      <c r="TZD84"/>
      <c r="TZE84"/>
      <c r="TZF84"/>
      <c r="TZG84"/>
      <c r="TZH84"/>
      <c r="TZI84"/>
      <c r="TZJ84"/>
      <c r="TZK84"/>
      <c r="TZL84"/>
      <c r="TZM84"/>
      <c r="TZN84"/>
      <c r="TZO84"/>
      <c r="TZP84"/>
      <c r="TZQ84"/>
      <c r="TZR84"/>
      <c r="TZS84"/>
      <c r="TZT84"/>
      <c r="TZU84"/>
      <c r="TZV84"/>
      <c r="TZW84"/>
      <c r="TZX84"/>
      <c r="TZY84"/>
      <c r="TZZ84"/>
      <c r="UAA84"/>
      <c r="UAB84"/>
      <c r="UAC84"/>
      <c r="UAD84"/>
      <c r="UAE84"/>
      <c r="UAF84"/>
      <c r="UAG84"/>
      <c r="UAH84"/>
      <c r="UAI84"/>
      <c r="UAJ84"/>
      <c r="UAK84"/>
      <c r="UAL84"/>
      <c r="UAM84"/>
      <c r="UAN84"/>
      <c r="UAO84"/>
      <c r="UAP84"/>
      <c r="UAQ84"/>
      <c r="UAR84"/>
      <c r="UAS84"/>
      <c r="UAT84"/>
      <c r="UAU84"/>
      <c r="UAV84"/>
      <c r="UAW84"/>
      <c r="UAX84"/>
      <c r="UAY84"/>
      <c r="UAZ84"/>
      <c r="UBA84"/>
      <c r="UBB84"/>
      <c r="UBC84"/>
      <c r="UBD84"/>
      <c r="UBE84"/>
      <c r="UBF84"/>
      <c r="UBG84"/>
      <c r="UBH84"/>
      <c r="UBI84"/>
      <c r="UBJ84"/>
      <c r="UBK84"/>
      <c r="UBL84"/>
      <c r="UBM84"/>
      <c r="UBN84"/>
      <c r="UBO84"/>
      <c r="UBP84"/>
      <c r="UBQ84"/>
      <c r="UBR84"/>
      <c r="UBS84"/>
      <c r="UBT84"/>
      <c r="UBU84"/>
      <c r="UBV84"/>
      <c r="UBW84"/>
      <c r="UBX84"/>
      <c r="UBY84"/>
      <c r="UBZ84"/>
      <c r="UCA84"/>
      <c r="UCB84"/>
      <c r="UCC84"/>
      <c r="UCD84"/>
      <c r="UCE84"/>
      <c r="UCF84"/>
      <c r="UCG84"/>
      <c r="UCH84"/>
      <c r="UCI84"/>
      <c r="UCJ84"/>
      <c r="UCK84"/>
      <c r="UCL84"/>
      <c r="UCM84"/>
      <c r="UCN84"/>
      <c r="UCO84"/>
      <c r="UCP84"/>
      <c r="UCQ84"/>
      <c r="UCR84"/>
      <c r="UCS84"/>
      <c r="UCT84"/>
      <c r="UCU84"/>
      <c r="UCV84"/>
      <c r="UCW84"/>
      <c r="UCX84"/>
      <c r="UCY84"/>
      <c r="UCZ84"/>
      <c r="UDA84"/>
      <c r="UDB84"/>
      <c r="UDC84"/>
      <c r="UDD84"/>
      <c r="UDE84"/>
      <c r="UDF84"/>
      <c r="UDG84"/>
      <c r="UDH84"/>
      <c r="UDI84"/>
      <c r="UDJ84"/>
      <c r="UDK84"/>
      <c r="UDL84"/>
      <c r="UDM84"/>
      <c r="UDN84"/>
      <c r="UDO84"/>
      <c r="UDP84"/>
      <c r="UDQ84"/>
      <c r="UDR84"/>
      <c r="UDS84"/>
      <c r="UDT84"/>
      <c r="UDU84"/>
      <c r="UDV84"/>
      <c r="UDW84"/>
      <c r="UDX84"/>
      <c r="UDY84"/>
      <c r="UDZ84"/>
      <c r="UEA84"/>
      <c r="UEB84"/>
      <c r="UEC84"/>
      <c r="UED84"/>
      <c r="UEE84"/>
      <c r="UEF84"/>
      <c r="UEG84"/>
      <c r="UEH84"/>
      <c r="UEI84"/>
      <c r="UEJ84"/>
      <c r="UEK84"/>
      <c r="UEL84"/>
      <c r="UEM84"/>
      <c r="UEN84"/>
      <c r="UEO84"/>
      <c r="UEP84"/>
      <c r="UEQ84"/>
      <c r="UER84"/>
      <c r="UES84"/>
      <c r="UET84"/>
      <c r="UEU84"/>
      <c r="UEV84"/>
      <c r="UEW84"/>
      <c r="UEX84"/>
      <c r="UEY84"/>
      <c r="UEZ84"/>
      <c r="UFA84"/>
      <c r="UFB84"/>
      <c r="UFC84"/>
      <c r="UFD84"/>
      <c r="UFE84"/>
      <c r="UFF84"/>
      <c r="UFG84"/>
      <c r="UFH84"/>
      <c r="UFI84"/>
      <c r="UFJ84"/>
      <c r="UFK84"/>
      <c r="UFL84"/>
      <c r="UFM84"/>
      <c r="UFN84"/>
      <c r="UFO84"/>
      <c r="UFP84"/>
      <c r="UFQ84"/>
      <c r="UFR84"/>
      <c r="UFS84"/>
      <c r="UFT84"/>
      <c r="UFU84"/>
      <c r="UFV84"/>
      <c r="UFW84"/>
      <c r="UFX84"/>
      <c r="UFY84"/>
      <c r="UFZ84"/>
      <c r="UGA84"/>
      <c r="UGB84"/>
      <c r="UGC84"/>
      <c r="UGD84"/>
      <c r="UGE84"/>
      <c r="UGF84"/>
      <c r="UGG84"/>
      <c r="UGH84"/>
      <c r="UGI84"/>
      <c r="UGJ84"/>
      <c r="UGK84"/>
      <c r="UGL84"/>
      <c r="UGM84"/>
      <c r="UGN84"/>
      <c r="UGO84"/>
      <c r="UGP84"/>
      <c r="UGQ84"/>
      <c r="UGR84"/>
      <c r="UGS84"/>
      <c r="UGT84"/>
      <c r="UGU84"/>
      <c r="UGV84"/>
      <c r="UGW84"/>
      <c r="UGX84"/>
      <c r="UGY84"/>
      <c r="UGZ84"/>
      <c r="UHA84"/>
      <c r="UHB84"/>
      <c r="UHC84"/>
      <c r="UHD84"/>
      <c r="UHE84"/>
      <c r="UHF84"/>
      <c r="UHG84"/>
      <c r="UHH84"/>
      <c r="UHI84"/>
      <c r="UHJ84"/>
      <c r="UHK84"/>
      <c r="UHL84"/>
      <c r="UHM84"/>
      <c r="UHN84"/>
      <c r="UHO84"/>
      <c r="UHP84"/>
      <c r="UHQ84"/>
      <c r="UHR84"/>
      <c r="UHS84"/>
      <c r="UHT84"/>
      <c r="UHU84"/>
      <c r="UHV84"/>
      <c r="UHW84"/>
      <c r="UHX84"/>
      <c r="UHY84"/>
      <c r="UHZ84"/>
      <c r="UIA84"/>
      <c r="UIB84"/>
      <c r="UIC84"/>
      <c r="UID84"/>
      <c r="UIE84"/>
      <c r="UIF84"/>
      <c r="UIG84"/>
      <c r="UIH84"/>
      <c r="UII84"/>
      <c r="UIJ84"/>
      <c r="UIK84"/>
      <c r="UIL84"/>
      <c r="UIM84"/>
      <c r="UIN84"/>
      <c r="UIO84"/>
      <c r="UIP84"/>
      <c r="UIQ84"/>
      <c r="UIR84"/>
      <c r="UIS84"/>
      <c r="UIT84"/>
      <c r="UIU84"/>
      <c r="UIV84"/>
      <c r="UIW84"/>
      <c r="UIX84"/>
      <c r="UIY84"/>
      <c r="UIZ84"/>
      <c r="UJA84"/>
      <c r="UJB84"/>
      <c r="UJC84"/>
      <c r="UJD84"/>
      <c r="UJE84"/>
      <c r="UJF84"/>
      <c r="UJG84"/>
      <c r="UJH84"/>
      <c r="UJI84"/>
      <c r="UJJ84"/>
      <c r="UJK84"/>
      <c r="UJL84"/>
      <c r="UJM84"/>
      <c r="UJN84"/>
      <c r="UJO84"/>
      <c r="UJP84"/>
      <c r="UJQ84"/>
      <c r="UJR84"/>
      <c r="UJS84"/>
      <c r="UJT84"/>
      <c r="UJU84"/>
      <c r="UJV84"/>
      <c r="UJW84"/>
      <c r="UJX84"/>
      <c r="UJY84"/>
      <c r="UJZ84"/>
      <c r="UKA84"/>
      <c r="UKB84"/>
      <c r="UKC84"/>
      <c r="UKD84"/>
      <c r="UKE84"/>
      <c r="UKF84"/>
      <c r="UKG84"/>
      <c r="UKH84"/>
      <c r="UKI84"/>
      <c r="UKJ84"/>
      <c r="UKK84"/>
      <c r="UKL84"/>
      <c r="UKM84"/>
      <c r="UKN84"/>
      <c r="UKO84"/>
      <c r="UKP84"/>
      <c r="UKQ84"/>
      <c r="UKR84"/>
      <c r="UKS84"/>
      <c r="UKT84"/>
      <c r="UKU84"/>
      <c r="UKV84"/>
      <c r="UKW84"/>
      <c r="UKX84"/>
      <c r="UKY84"/>
      <c r="UKZ84"/>
      <c r="ULA84"/>
      <c r="ULB84"/>
      <c r="ULC84"/>
      <c r="ULD84"/>
      <c r="ULE84"/>
      <c r="ULF84"/>
      <c r="ULG84"/>
      <c r="ULH84"/>
      <c r="ULI84"/>
      <c r="ULJ84"/>
      <c r="ULK84"/>
      <c r="ULL84"/>
      <c r="ULM84"/>
      <c r="ULN84"/>
      <c r="ULO84"/>
      <c r="ULP84"/>
      <c r="ULQ84"/>
      <c r="ULR84"/>
      <c r="ULS84"/>
      <c r="ULT84"/>
      <c r="ULU84"/>
      <c r="ULV84"/>
      <c r="ULW84"/>
      <c r="ULX84"/>
      <c r="ULY84"/>
      <c r="ULZ84"/>
      <c r="UMA84"/>
      <c r="UMB84"/>
      <c r="UMC84"/>
      <c r="UMD84"/>
      <c r="UME84"/>
      <c r="UMF84"/>
      <c r="UMG84"/>
      <c r="UMH84"/>
      <c r="UMI84"/>
      <c r="UMJ84"/>
      <c r="UMK84"/>
      <c r="UML84"/>
      <c r="UMM84"/>
      <c r="UMN84"/>
      <c r="UMO84"/>
      <c r="UMP84"/>
      <c r="UMQ84"/>
      <c r="UMR84"/>
      <c r="UMS84"/>
      <c r="UMT84"/>
      <c r="UMU84"/>
      <c r="UMV84"/>
      <c r="UMW84"/>
      <c r="UMX84"/>
      <c r="UMY84"/>
      <c r="UMZ84"/>
      <c r="UNA84"/>
      <c r="UNB84"/>
      <c r="UNC84"/>
      <c r="UND84"/>
      <c r="UNE84"/>
      <c r="UNF84"/>
      <c r="UNG84"/>
      <c r="UNH84"/>
      <c r="UNI84"/>
      <c r="UNJ84"/>
      <c r="UNK84"/>
      <c r="UNL84"/>
      <c r="UNM84"/>
      <c r="UNN84"/>
      <c r="UNO84"/>
      <c r="UNP84"/>
      <c r="UNQ84"/>
      <c r="UNR84"/>
      <c r="UNS84"/>
      <c r="UNT84"/>
      <c r="UNU84"/>
      <c r="UNV84"/>
      <c r="UNW84"/>
      <c r="UNX84"/>
      <c r="UNY84"/>
      <c r="UNZ84"/>
      <c r="UOA84"/>
      <c r="UOB84"/>
      <c r="UOC84"/>
      <c r="UOD84"/>
      <c r="UOE84"/>
      <c r="UOF84"/>
      <c r="UOG84"/>
      <c r="UOH84"/>
      <c r="UOI84"/>
      <c r="UOJ84"/>
      <c r="UOK84"/>
      <c r="UOL84"/>
      <c r="UOM84"/>
      <c r="UON84"/>
      <c r="UOO84"/>
      <c r="UOP84"/>
      <c r="UOQ84"/>
      <c r="UOR84"/>
      <c r="UOS84"/>
      <c r="UOT84"/>
      <c r="UOU84"/>
      <c r="UOV84"/>
      <c r="UOW84"/>
      <c r="UOX84"/>
      <c r="UOY84"/>
      <c r="UOZ84"/>
      <c r="UPA84"/>
      <c r="UPB84"/>
      <c r="UPC84"/>
      <c r="UPD84"/>
      <c r="UPE84"/>
      <c r="UPF84"/>
      <c r="UPG84"/>
      <c r="UPH84"/>
      <c r="UPI84"/>
      <c r="UPJ84"/>
      <c r="UPK84"/>
      <c r="UPL84"/>
      <c r="UPM84"/>
      <c r="UPN84"/>
      <c r="UPO84"/>
      <c r="UPP84"/>
      <c r="UPQ84"/>
      <c r="UPR84"/>
      <c r="UPS84"/>
      <c r="UPT84"/>
      <c r="UPU84"/>
      <c r="UPV84"/>
      <c r="UPW84"/>
      <c r="UPX84"/>
      <c r="UPY84"/>
      <c r="UPZ84"/>
      <c r="UQA84"/>
      <c r="UQB84"/>
      <c r="UQC84"/>
      <c r="UQD84"/>
      <c r="UQE84"/>
      <c r="UQF84"/>
      <c r="UQG84"/>
      <c r="UQH84"/>
      <c r="UQI84"/>
      <c r="UQJ84"/>
      <c r="UQK84"/>
      <c r="UQL84"/>
      <c r="UQM84"/>
      <c r="UQN84"/>
      <c r="UQO84"/>
      <c r="UQP84"/>
      <c r="UQQ84"/>
      <c r="UQR84"/>
      <c r="UQS84"/>
      <c r="UQT84"/>
      <c r="UQU84"/>
      <c r="UQV84"/>
      <c r="UQW84"/>
      <c r="UQX84"/>
      <c r="UQY84"/>
      <c r="UQZ84"/>
      <c r="URA84"/>
      <c r="URB84"/>
      <c r="URC84"/>
      <c r="URD84"/>
      <c r="URE84"/>
      <c r="URF84"/>
      <c r="URG84"/>
      <c r="URH84"/>
      <c r="URI84"/>
      <c r="URJ84"/>
      <c r="URK84"/>
      <c r="URL84"/>
      <c r="URM84"/>
      <c r="URN84"/>
      <c r="URO84"/>
      <c r="URP84"/>
      <c r="URQ84"/>
      <c r="URR84"/>
      <c r="URS84"/>
      <c r="URT84"/>
      <c r="URU84"/>
      <c r="URV84"/>
      <c r="URW84"/>
      <c r="URX84"/>
      <c r="URY84"/>
      <c r="URZ84"/>
      <c r="USA84"/>
      <c r="USB84"/>
      <c r="USC84"/>
      <c r="USD84"/>
      <c r="USE84"/>
      <c r="USF84"/>
      <c r="USG84"/>
      <c r="USH84"/>
      <c r="USI84"/>
      <c r="USJ84"/>
      <c r="USK84"/>
      <c r="USL84"/>
      <c r="USM84"/>
      <c r="USN84"/>
      <c r="USO84"/>
      <c r="USP84"/>
      <c r="USQ84"/>
      <c r="USR84"/>
      <c r="USS84"/>
      <c r="UST84"/>
      <c r="USU84"/>
      <c r="USV84"/>
      <c r="USW84"/>
      <c r="USX84"/>
      <c r="USY84"/>
      <c r="USZ84"/>
      <c r="UTA84"/>
      <c r="UTB84"/>
      <c r="UTC84"/>
      <c r="UTD84"/>
      <c r="UTE84"/>
      <c r="UTF84"/>
      <c r="UTG84"/>
      <c r="UTH84"/>
      <c r="UTI84"/>
      <c r="UTJ84"/>
      <c r="UTK84"/>
      <c r="UTL84"/>
      <c r="UTM84"/>
      <c r="UTN84"/>
      <c r="UTO84"/>
      <c r="UTP84"/>
      <c r="UTQ84"/>
      <c r="UTR84"/>
      <c r="UTS84"/>
      <c r="UTT84"/>
      <c r="UTU84"/>
      <c r="UTV84"/>
      <c r="UTW84"/>
      <c r="UTX84"/>
      <c r="UTY84"/>
      <c r="UTZ84"/>
      <c r="UUA84"/>
      <c r="UUB84"/>
      <c r="UUC84"/>
      <c r="UUD84"/>
      <c r="UUE84"/>
      <c r="UUF84"/>
      <c r="UUG84"/>
      <c r="UUH84"/>
      <c r="UUI84"/>
      <c r="UUJ84"/>
      <c r="UUK84"/>
      <c r="UUL84"/>
      <c r="UUM84"/>
      <c r="UUN84"/>
      <c r="UUO84"/>
      <c r="UUP84"/>
      <c r="UUQ84"/>
      <c r="UUR84"/>
      <c r="UUS84"/>
      <c r="UUT84"/>
      <c r="UUU84"/>
      <c r="UUV84"/>
      <c r="UUW84"/>
      <c r="UUX84"/>
      <c r="UUY84"/>
      <c r="UUZ84"/>
      <c r="UVA84"/>
      <c r="UVB84"/>
      <c r="UVC84"/>
      <c r="UVD84"/>
      <c r="UVE84"/>
      <c r="UVF84"/>
      <c r="UVG84"/>
      <c r="UVH84"/>
      <c r="UVI84"/>
      <c r="UVJ84"/>
      <c r="UVK84"/>
      <c r="UVL84"/>
      <c r="UVM84"/>
      <c r="UVN84"/>
      <c r="UVO84"/>
      <c r="UVP84"/>
      <c r="UVQ84"/>
      <c r="UVR84"/>
      <c r="UVS84"/>
      <c r="UVT84"/>
      <c r="UVU84"/>
      <c r="UVV84"/>
      <c r="UVW84"/>
      <c r="UVX84"/>
      <c r="UVY84"/>
      <c r="UVZ84"/>
      <c r="UWA84"/>
      <c r="UWB84"/>
      <c r="UWC84"/>
      <c r="UWD84"/>
      <c r="UWE84"/>
      <c r="UWF84"/>
      <c r="UWG84"/>
      <c r="UWH84"/>
      <c r="UWI84"/>
      <c r="UWJ84"/>
      <c r="UWK84"/>
      <c r="UWL84"/>
      <c r="UWM84"/>
      <c r="UWN84"/>
      <c r="UWO84"/>
      <c r="UWP84"/>
      <c r="UWQ84"/>
      <c r="UWR84"/>
      <c r="UWS84"/>
      <c r="UWT84"/>
      <c r="UWU84"/>
      <c r="UWV84"/>
      <c r="UWW84"/>
      <c r="UWX84"/>
      <c r="UWY84"/>
      <c r="UWZ84"/>
      <c r="UXA84"/>
      <c r="UXB84"/>
      <c r="UXC84"/>
      <c r="UXD84"/>
      <c r="UXE84"/>
      <c r="UXF84"/>
      <c r="UXG84"/>
      <c r="UXH84"/>
      <c r="UXI84"/>
      <c r="UXJ84"/>
      <c r="UXK84"/>
      <c r="UXL84"/>
      <c r="UXM84"/>
      <c r="UXN84"/>
      <c r="UXO84"/>
      <c r="UXP84"/>
      <c r="UXQ84"/>
      <c r="UXR84"/>
      <c r="UXS84"/>
      <c r="UXT84"/>
      <c r="UXU84"/>
      <c r="UXV84"/>
      <c r="UXW84"/>
      <c r="UXX84"/>
      <c r="UXY84"/>
      <c r="UXZ84"/>
      <c r="UYA84"/>
      <c r="UYB84"/>
      <c r="UYC84"/>
      <c r="UYD84"/>
      <c r="UYE84"/>
      <c r="UYF84"/>
      <c r="UYG84"/>
      <c r="UYH84"/>
      <c r="UYI84"/>
      <c r="UYJ84"/>
      <c r="UYK84"/>
      <c r="UYL84"/>
      <c r="UYM84"/>
      <c r="UYN84"/>
      <c r="UYO84"/>
      <c r="UYP84"/>
      <c r="UYQ84"/>
      <c r="UYR84"/>
      <c r="UYS84"/>
      <c r="UYT84"/>
      <c r="UYU84"/>
      <c r="UYV84"/>
      <c r="UYW84"/>
      <c r="UYX84"/>
      <c r="UYY84"/>
      <c r="UYZ84"/>
      <c r="UZA84"/>
      <c r="UZB84"/>
      <c r="UZC84"/>
      <c r="UZD84"/>
      <c r="UZE84"/>
      <c r="UZF84"/>
      <c r="UZG84"/>
      <c r="UZH84"/>
      <c r="UZI84"/>
      <c r="UZJ84"/>
      <c r="UZK84"/>
      <c r="UZL84"/>
      <c r="UZM84"/>
      <c r="UZN84"/>
      <c r="UZO84"/>
      <c r="UZP84"/>
      <c r="UZQ84"/>
      <c r="UZR84"/>
      <c r="UZS84"/>
      <c r="UZT84"/>
      <c r="UZU84"/>
      <c r="UZV84"/>
      <c r="UZW84"/>
      <c r="UZX84"/>
      <c r="UZY84"/>
      <c r="UZZ84"/>
      <c r="VAA84"/>
      <c r="VAB84"/>
      <c r="VAC84"/>
      <c r="VAD84"/>
      <c r="VAE84"/>
      <c r="VAF84"/>
      <c r="VAG84"/>
      <c r="VAH84"/>
      <c r="VAI84"/>
      <c r="VAJ84"/>
      <c r="VAK84"/>
      <c r="VAL84"/>
      <c r="VAM84"/>
      <c r="VAN84"/>
      <c r="VAO84"/>
      <c r="VAP84"/>
      <c r="VAQ84"/>
      <c r="VAR84"/>
      <c r="VAS84"/>
      <c r="VAT84"/>
      <c r="VAU84"/>
      <c r="VAV84"/>
      <c r="VAW84"/>
      <c r="VAX84"/>
      <c r="VAY84"/>
      <c r="VAZ84"/>
      <c r="VBA84"/>
      <c r="VBB84"/>
      <c r="VBC84"/>
      <c r="VBD84"/>
      <c r="VBE84"/>
      <c r="VBF84"/>
      <c r="VBG84"/>
      <c r="VBH84"/>
      <c r="VBI84"/>
      <c r="VBJ84"/>
      <c r="VBK84"/>
      <c r="VBL84"/>
      <c r="VBM84"/>
      <c r="VBN84"/>
      <c r="VBO84"/>
      <c r="VBP84"/>
      <c r="VBQ84"/>
      <c r="VBR84"/>
      <c r="VBS84"/>
      <c r="VBT84"/>
      <c r="VBU84"/>
      <c r="VBV84"/>
      <c r="VBW84"/>
      <c r="VBX84"/>
      <c r="VBY84"/>
      <c r="VBZ84"/>
      <c r="VCA84"/>
      <c r="VCB84"/>
      <c r="VCC84"/>
      <c r="VCD84"/>
      <c r="VCE84"/>
      <c r="VCF84"/>
      <c r="VCG84"/>
      <c r="VCH84"/>
      <c r="VCI84"/>
      <c r="VCJ84"/>
      <c r="VCK84"/>
      <c r="VCL84"/>
      <c r="VCM84"/>
      <c r="VCN84"/>
      <c r="VCO84"/>
      <c r="VCP84"/>
      <c r="VCQ84"/>
      <c r="VCR84"/>
      <c r="VCS84"/>
      <c r="VCT84"/>
      <c r="VCU84"/>
      <c r="VCV84"/>
      <c r="VCW84"/>
      <c r="VCX84"/>
      <c r="VCY84"/>
      <c r="VCZ84"/>
      <c r="VDA84"/>
      <c r="VDB84"/>
      <c r="VDC84"/>
      <c r="VDD84"/>
      <c r="VDE84"/>
      <c r="VDF84"/>
      <c r="VDG84"/>
      <c r="VDH84"/>
      <c r="VDI84"/>
      <c r="VDJ84"/>
      <c r="VDK84"/>
      <c r="VDL84"/>
      <c r="VDM84"/>
      <c r="VDN84"/>
      <c r="VDO84"/>
      <c r="VDP84"/>
      <c r="VDQ84"/>
      <c r="VDR84"/>
      <c r="VDS84"/>
      <c r="VDT84"/>
      <c r="VDU84"/>
      <c r="VDV84"/>
      <c r="VDW84"/>
      <c r="VDX84"/>
      <c r="VDY84"/>
      <c r="VDZ84"/>
      <c r="VEA84"/>
      <c r="VEB84"/>
      <c r="VEC84"/>
      <c r="VED84"/>
      <c r="VEE84"/>
      <c r="VEF84"/>
      <c r="VEG84"/>
      <c r="VEH84"/>
      <c r="VEI84"/>
      <c r="VEJ84"/>
      <c r="VEK84"/>
      <c r="VEL84"/>
      <c r="VEM84"/>
      <c r="VEN84"/>
      <c r="VEO84"/>
      <c r="VEP84"/>
      <c r="VEQ84"/>
      <c r="VER84"/>
      <c r="VES84"/>
      <c r="VET84"/>
      <c r="VEU84"/>
      <c r="VEV84"/>
      <c r="VEW84"/>
      <c r="VEX84"/>
      <c r="VEY84"/>
      <c r="VEZ84"/>
      <c r="VFA84"/>
      <c r="VFB84"/>
      <c r="VFC84"/>
      <c r="VFD84"/>
      <c r="VFE84"/>
      <c r="VFF84"/>
      <c r="VFG84"/>
      <c r="VFH84"/>
      <c r="VFI84"/>
      <c r="VFJ84"/>
      <c r="VFK84"/>
      <c r="VFL84"/>
      <c r="VFM84"/>
      <c r="VFN84"/>
      <c r="VFO84"/>
      <c r="VFP84"/>
      <c r="VFQ84"/>
      <c r="VFR84"/>
      <c r="VFS84"/>
      <c r="VFT84"/>
      <c r="VFU84"/>
      <c r="VFV84"/>
      <c r="VFW84"/>
      <c r="VFX84"/>
      <c r="VFY84"/>
      <c r="VFZ84"/>
      <c r="VGA84"/>
      <c r="VGB84"/>
      <c r="VGC84"/>
      <c r="VGD84"/>
      <c r="VGE84"/>
      <c r="VGF84"/>
      <c r="VGG84"/>
      <c r="VGH84"/>
      <c r="VGI84"/>
      <c r="VGJ84"/>
      <c r="VGK84"/>
      <c r="VGL84"/>
      <c r="VGM84"/>
      <c r="VGN84"/>
      <c r="VGO84"/>
      <c r="VGP84"/>
      <c r="VGQ84"/>
      <c r="VGR84"/>
      <c r="VGS84"/>
      <c r="VGT84"/>
      <c r="VGU84"/>
      <c r="VGV84"/>
      <c r="VGW84"/>
      <c r="VGX84"/>
      <c r="VGY84"/>
      <c r="VGZ84"/>
      <c r="VHA84"/>
      <c r="VHB84"/>
      <c r="VHC84"/>
      <c r="VHD84"/>
      <c r="VHE84"/>
      <c r="VHF84"/>
      <c r="VHG84"/>
      <c r="VHH84"/>
      <c r="VHI84"/>
      <c r="VHJ84"/>
      <c r="VHK84"/>
      <c r="VHL84"/>
      <c r="VHM84"/>
      <c r="VHN84"/>
      <c r="VHO84"/>
      <c r="VHP84"/>
      <c r="VHQ84"/>
      <c r="VHR84"/>
      <c r="VHS84"/>
      <c r="VHT84"/>
      <c r="VHU84"/>
      <c r="VHV84"/>
      <c r="VHW84"/>
      <c r="VHX84"/>
      <c r="VHY84"/>
      <c r="VHZ84"/>
      <c r="VIA84"/>
      <c r="VIB84"/>
      <c r="VIC84"/>
      <c r="VID84"/>
      <c r="VIE84"/>
      <c r="VIF84"/>
      <c r="VIG84"/>
      <c r="VIH84"/>
      <c r="VII84"/>
      <c r="VIJ84"/>
      <c r="VIK84"/>
      <c r="VIL84"/>
      <c r="VIM84"/>
      <c r="VIN84"/>
      <c r="VIO84"/>
      <c r="VIP84"/>
      <c r="VIQ84"/>
      <c r="VIR84"/>
      <c r="VIS84"/>
      <c r="VIT84"/>
      <c r="VIU84"/>
      <c r="VIV84"/>
      <c r="VIW84"/>
      <c r="VIX84"/>
      <c r="VIY84"/>
      <c r="VIZ84"/>
      <c r="VJA84"/>
      <c r="VJB84"/>
      <c r="VJC84"/>
      <c r="VJD84"/>
      <c r="VJE84"/>
      <c r="VJF84"/>
      <c r="VJG84"/>
      <c r="VJH84"/>
      <c r="VJI84"/>
      <c r="VJJ84"/>
      <c r="VJK84"/>
      <c r="VJL84"/>
      <c r="VJM84"/>
      <c r="VJN84"/>
      <c r="VJO84"/>
      <c r="VJP84"/>
      <c r="VJQ84"/>
      <c r="VJR84"/>
      <c r="VJS84"/>
      <c r="VJT84"/>
      <c r="VJU84"/>
      <c r="VJV84"/>
      <c r="VJW84"/>
      <c r="VJX84"/>
      <c r="VJY84"/>
      <c r="VJZ84"/>
      <c r="VKA84"/>
      <c r="VKB84"/>
      <c r="VKC84"/>
      <c r="VKD84"/>
      <c r="VKE84"/>
      <c r="VKF84"/>
      <c r="VKG84"/>
      <c r="VKH84"/>
      <c r="VKI84"/>
      <c r="VKJ84"/>
      <c r="VKK84"/>
      <c r="VKL84"/>
      <c r="VKM84"/>
      <c r="VKN84"/>
      <c r="VKO84"/>
      <c r="VKP84"/>
      <c r="VKQ84"/>
      <c r="VKR84"/>
      <c r="VKS84"/>
      <c r="VKT84"/>
      <c r="VKU84"/>
      <c r="VKV84"/>
      <c r="VKW84"/>
      <c r="VKX84"/>
      <c r="VKY84"/>
      <c r="VKZ84"/>
      <c r="VLA84"/>
      <c r="VLB84"/>
      <c r="VLC84"/>
      <c r="VLD84"/>
      <c r="VLE84"/>
      <c r="VLF84"/>
      <c r="VLG84"/>
      <c r="VLH84"/>
      <c r="VLI84"/>
      <c r="VLJ84"/>
      <c r="VLK84"/>
      <c r="VLL84"/>
      <c r="VLM84"/>
      <c r="VLN84"/>
      <c r="VLO84"/>
      <c r="VLP84"/>
      <c r="VLQ84"/>
      <c r="VLR84"/>
      <c r="VLS84"/>
      <c r="VLT84"/>
      <c r="VLU84"/>
      <c r="VLV84"/>
      <c r="VLW84"/>
      <c r="VLX84"/>
      <c r="VLY84"/>
      <c r="VLZ84"/>
      <c r="VMA84"/>
      <c r="VMB84"/>
      <c r="VMC84"/>
      <c r="VMD84"/>
      <c r="VME84"/>
      <c r="VMF84"/>
      <c r="VMG84"/>
      <c r="VMH84"/>
      <c r="VMI84"/>
      <c r="VMJ84"/>
      <c r="VMK84"/>
      <c r="VML84"/>
      <c r="VMM84"/>
      <c r="VMN84"/>
      <c r="VMO84"/>
      <c r="VMP84"/>
      <c r="VMQ84"/>
      <c r="VMR84"/>
      <c r="VMS84"/>
      <c r="VMT84"/>
      <c r="VMU84"/>
      <c r="VMV84"/>
      <c r="VMW84"/>
      <c r="VMX84"/>
      <c r="VMY84"/>
      <c r="VMZ84"/>
      <c r="VNA84"/>
      <c r="VNB84"/>
      <c r="VNC84"/>
      <c r="VND84"/>
      <c r="VNE84"/>
      <c r="VNF84"/>
      <c r="VNG84"/>
      <c r="VNH84"/>
      <c r="VNI84"/>
      <c r="VNJ84"/>
      <c r="VNK84"/>
      <c r="VNL84"/>
      <c r="VNM84"/>
      <c r="VNN84"/>
      <c r="VNO84"/>
      <c r="VNP84"/>
      <c r="VNQ84"/>
      <c r="VNR84"/>
      <c r="VNS84"/>
      <c r="VNT84"/>
      <c r="VNU84"/>
      <c r="VNV84"/>
      <c r="VNW84"/>
      <c r="VNX84"/>
      <c r="VNY84"/>
      <c r="VNZ84"/>
      <c r="VOA84"/>
      <c r="VOB84"/>
      <c r="VOC84"/>
      <c r="VOD84"/>
      <c r="VOE84"/>
      <c r="VOF84"/>
      <c r="VOG84"/>
      <c r="VOH84"/>
      <c r="VOI84"/>
      <c r="VOJ84"/>
      <c r="VOK84"/>
      <c r="VOL84"/>
      <c r="VOM84"/>
      <c r="VON84"/>
      <c r="VOO84"/>
      <c r="VOP84"/>
      <c r="VOQ84"/>
      <c r="VOR84"/>
      <c r="VOS84"/>
      <c r="VOT84"/>
      <c r="VOU84"/>
      <c r="VOV84"/>
      <c r="VOW84"/>
      <c r="VOX84"/>
      <c r="VOY84"/>
      <c r="VOZ84"/>
      <c r="VPA84"/>
      <c r="VPB84"/>
      <c r="VPC84"/>
      <c r="VPD84"/>
      <c r="VPE84"/>
      <c r="VPF84"/>
      <c r="VPG84"/>
      <c r="VPH84"/>
      <c r="VPI84"/>
      <c r="VPJ84"/>
      <c r="VPK84"/>
      <c r="VPL84"/>
      <c r="VPM84"/>
      <c r="VPN84"/>
      <c r="VPO84"/>
      <c r="VPP84"/>
      <c r="VPQ84"/>
      <c r="VPR84"/>
      <c r="VPS84"/>
      <c r="VPT84"/>
      <c r="VPU84"/>
      <c r="VPV84"/>
      <c r="VPW84"/>
      <c r="VPX84"/>
      <c r="VPY84"/>
      <c r="VPZ84"/>
      <c r="VQA84"/>
      <c r="VQB84"/>
      <c r="VQC84"/>
      <c r="VQD84"/>
      <c r="VQE84"/>
      <c r="VQF84"/>
      <c r="VQG84"/>
      <c r="VQH84"/>
      <c r="VQI84"/>
      <c r="VQJ84"/>
      <c r="VQK84"/>
      <c r="VQL84"/>
      <c r="VQM84"/>
      <c r="VQN84"/>
      <c r="VQO84"/>
      <c r="VQP84"/>
      <c r="VQQ84"/>
      <c r="VQR84"/>
      <c r="VQS84"/>
      <c r="VQT84"/>
      <c r="VQU84"/>
      <c r="VQV84"/>
      <c r="VQW84"/>
      <c r="VQX84"/>
      <c r="VQY84"/>
      <c r="VQZ84"/>
      <c r="VRA84"/>
      <c r="VRB84"/>
      <c r="VRC84"/>
      <c r="VRD84"/>
      <c r="VRE84"/>
      <c r="VRF84"/>
      <c r="VRG84"/>
      <c r="VRH84"/>
      <c r="VRI84"/>
      <c r="VRJ84"/>
      <c r="VRK84"/>
      <c r="VRL84"/>
      <c r="VRM84"/>
      <c r="VRN84"/>
      <c r="VRO84"/>
      <c r="VRP84"/>
      <c r="VRQ84"/>
      <c r="VRR84"/>
      <c r="VRS84"/>
      <c r="VRT84"/>
      <c r="VRU84"/>
      <c r="VRV84"/>
      <c r="VRW84"/>
      <c r="VRX84"/>
      <c r="VRY84"/>
      <c r="VRZ84"/>
      <c r="VSA84"/>
      <c r="VSB84"/>
      <c r="VSC84"/>
      <c r="VSD84"/>
      <c r="VSE84"/>
      <c r="VSF84"/>
      <c r="VSG84"/>
      <c r="VSH84"/>
      <c r="VSI84"/>
      <c r="VSJ84"/>
      <c r="VSK84"/>
      <c r="VSL84"/>
      <c r="VSM84"/>
      <c r="VSN84"/>
      <c r="VSO84"/>
      <c r="VSP84"/>
      <c r="VSQ84"/>
      <c r="VSR84"/>
      <c r="VSS84"/>
      <c r="VST84"/>
      <c r="VSU84"/>
      <c r="VSV84"/>
      <c r="VSW84"/>
      <c r="VSX84"/>
      <c r="VSY84"/>
      <c r="VSZ84"/>
      <c r="VTA84"/>
      <c r="VTB84"/>
      <c r="VTC84"/>
      <c r="VTD84"/>
      <c r="VTE84"/>
      <c r="VTF84"/>
      <c r="VTG84"/>
      <c r="VTH84"/>
      <c r="VTI84"/>
      <c r="VTJ84"/>
      <c r="VTK84"/>
      <c r="VTL84"/>
      <c r="VTM84"/>
      <c r="VTN84"/>
      <c r="VTO84"/>
      <c r="VTP84"/>
      <c r="VTQ84"/>
      <c r="VTR84"/>
      <c r="VTS84"/>
      <c r="VTT84"/>
      <c r="VTU84"/>
      <c r="VTV84"/>
      <c r="VTW84"/>
      <c r="VTX84"/>
      <c r="VTY84"/>
      <c r="VTZ84"/>
      <c r="VUA84"/>
      <c r="VUB84"/>
      <c r="VUC84"/>
      <c r="VUD84"/>
      <c r="VUE84"/>
      <c r="VUF84"/>
      <c r="VUG84"/>
      <c r="VUH84"/>
      <c r="VUI84"/>
      <c r="VUJ84"/>
      <c r="VUK84"/>
      <c r="VUL84"/>
      <c r="VUM84"/>
      <c r="VUN84"/>
      <c r="VUO84"/>
      <c r="VUP84"/>
      <c r="VUQ84"/>
      <c r="VUR84"/>
      <c r="VUS84"/>
      <c r="VUT84"/>
      <c r="VUU84"/>
      <c r="VUV84"/>
      <c r="VUW84"/>
      <c r="VUX84"/>
      <c r="VUY84"/>
      <c r="VUZ84"/>
      <c r="VVA84"/>
      <c r="VVB84"/>
      <c r="VVC84"/>
      <c r="VVD84"/>
      <c r="VVE84"/>
      <c r="VVF84"/>
      <c r="VVG84"/>
      <c r="VVH84"/>
      <c r="VVI84"/>
      <c r="VVJ84"/>
      <c r="VVK84"/>
      <c r="VVL84"/>
      <c r="VVM84"/>
      <c r="VVN84"/>
      <c r="VVO84"/>
      <c r="VVP84"/>
      <c r="VVQ84"/>
      <c r="VVR84"/>
      <c r="VVS84"/>
      <c r="VVT84"/>
      <c r="VVU84"/>
      <c r="VVV84"/>
      <c r="VVW84"/>
      <c r="VVX84"/>
      <c r="VVY84"/>
      <c r="VVZ84"/>
      <c r="VWA84"/>
      <c r="VWB84"/>
      <c r="VWC84"/>
      <c r="VWD84"/>
      <c r="VWE84"/>
      <c r="VWF84"/>
      <c r="VWG84"/>
      <c r="VWH84"/>
      <c r="VWI84"/>
      <c r="VWJ84"/>
      <c r="VWK84"/>
      <c r="VWL84"/>
      <c r="VWM84"/>
      <c r="VWN84"/>
      <c r="VWO84"/>
      <c r="VWP84"/>
      <c r="VWQ84"/>
      <c r="VWR84"/>
      <c r="VWS84"/>
      <c r="VWT84"/>
      <c r="VWU84"/>
      <c r="VWV84"/>
      <c r="VWW84"/>
      <c r="VWX84"/>
      <c r="VWY84"/>
      <c r="VWZ84"/>
      <c r="VXA84"/>
      <c r="VXB84"/>
      <c r="VXC84"/>
      <c r="VXD84"/>
      <c r="VXE84"/>
      <c r="VXF84"/>
      <c r="VXG84"/>
      <c r="VXH84"/>
      <c r="VXI84"/>
      <c r="VXJ84"/>
      <c r="VXK84"/>
      <c r="VXL84"/>
      <c r="VXM84"/>
      <c r="VXN84"/>
      <c r="VXO84"/>
      <c r="VXP84"/>
      <c r="VXQ84"/>
      <c r="VXR84"/>
      <c r="VXS84"/>
      <c r="VXT84"/>
      <c r="VXU84"/>
      <c r="VXV84"/>
      <c r="VXW84"/>
      <c r="VXX84"/>
      <c r="VXY84"/>
      <c r="VXZ84"/>
      <c r="VYA84"/>
      <c r="VYB84"/>
      <c r="VYC84"/>
      <c r="VYD84"/>
      <c r="VYE84"/>
      <c r="VYF84"/>
      <c r="VYG84"/>
      <c r="VYH84"/>
      <c r="VYI84"/>
      <c r="VYJ84"/>
      <c r="VYK84"/>
      <c r="VYL84"/>
      <c r="VYM84"/>
      <c r="VYN84"/>
      <c r="VYO84"/>
      <c r="VYP84"/>
      <c r="VYQ84"/>
      <c r="VYR84"/>
      <c r="VYS84"/>
      <c r="VYT84"/>
      <c r="VYU84"/>
      <c r="VYV84"/>
      <c r="VYW84"/>
      <c r="VYX84"/>
      <c r="VYY84"/>
      <c r="VYZ84"/>
      <c r="VZA84"/>
      <c r="VZB84"/>
      <c r="VZC84"/>
      <c r="VZD84"/>
      <c r="VZE84"/>
      <c r="VZF84"/>
      <c r="VZG84"/>
      <c r="VZH84"/>
      <c r="VZI84"/>
      <c r="VZJ84"/>
      <c r="VZK84"/>
      <c r="VZL84"/>
      <c r="VZM84"/>
      <c r="VZN84"/>
      <c r="VZO84"/>
      <c r="VZP84"/>
      <c r="VZQ84"/>
      <c r="VZR84"/>
      <c r="VZS84"/>
      <c r="VZT84"/>
      <c r="VZU84"/>
      <c r="VZV84"/>
      <c r="VZW84"/>
      <c r="VZX84"/>
      <c r="VZY84"/>
      <c r="VZZ84"/>
      <c r="WAA84"/>
      <c r="WAB84"/>
      <c r="WAC84"/>
      <c r="WAD84"/>
      <c r="WAE84"/>
      <c r="WAF84"/>
      <c r="WAG84"/>
      <c r="WAH84"/>
      <c r="WAI84"/>
      <c r="WAJ84"/>
      <c r="WAK84"/>
      <c r="WAL84"/>
      <c r="WAM84"/>
      <c r="WAN84"/>
      <c r="WAO84"/>
      <c r="WAP84"/>
      <c r="WAQ84"/>
      <c r="WAR84"/>
      <c r="WAS84"/>
      <c r="WAT84"/>
      <c r="WAU84"/>
      <c r="WAV84"/>
      <c r="WAW84"/>
      <c r="WAX84"/>
      <c r="WAY84"/>
      <c r="WAZ84"/>
      <c r="WBA84"/>
      <c r="WBB84"/>
      <c r="WBC84"/>
      <c r="WBD84"/>
      <c r="WBE84"/>
      <c r="WBF84"/>
      <c r="WBG84"/>
      <c r="WBH84"/>
      <c r="WBI84"/>
      <c r="WBJ84"/>
      <c r="WBK84"/>
      <c r="WBL84"/>
      <c r="WBM84"/>
      <c r="WBN84"/>
      <c r="WBO84"/>
      <c r="WBP84"/>
      <c r="WBQ84"/>
      <c r="WBR84"/>
      <c r="WBS84"/>
      <c r="WBT84"/>
      <c r="WBU84"/>
      <c r="WBV84"/>
      <c r="WBW84"/>
      <c r="WBX84"/>
      <c r="WBY84"/>
      <c r="WBZ84"/>
      <c r="WCA84"/>
      <c r="WCB84"/>
      <c r="WCC84"/>
      <c r="WCD84"/>
      <c r="WCE84"/>
      <c r="WCF84"/>
      <c r="WCG84"/>
      <c r="WCH84"/>
      <c r="WCI84"/>
      <c r="WCJ84"/>
      <c r="WCK84"/>
      <c r="WCL84"/>
      <c r="WCM84"/>
      <c r="WCN84"/>
      <c r="WCO84"/>
      <c r="WCP84"/>
      <c r="WCQ84"/>
      <c r="WCR84"/>
      <c r="WCS84"/>
      <c r="WCT84"/>
      <c r="WCU84"/>
      <c r="WCV84"/>
      <c r="WCW84"/>
      <c r="WCX84"/>
      <c r="WCY84"/>
      <c r="WCZ84"/>
      <c r="WDA84"/>
      <c r="WDB84"/>
      <c r="WDC84"/>
      <c r="WDD84"/>
      <c r="WDE84"/>
      <c r="WDF84"/>
      <c r="WDG84"/>
      <c r="WDH84"/>
      <c r="WDI84"/>
      <c r="WDJ84"/>
      <c r="WDK84"/>
      <c r="WDL84"/>
      <c r="WDM84"/>
      <c r="WDN84"/>
      <c r="WDO84"/>
      <c r="WDP84"/>
      <c r="WDQ84"/>
      <c r="WDR84"/>
      <c r="WDS84"/>
      <c r="WDT84"/>
      <c r="WDU84"/>
      <c r="WDV84"/>
      <c r="WDW84"/>
      <c r="WDX84"/>
      <c r="WDY84"/>
      <c r="WDZ84"/>
      <c r="WEA84"/>
      <c r="WEB84"/>
      <c r="WEC84"/>
      <c r="WED84"/>
      <c r="WEE84"/>
      <c r="WEF84"/>
      <c r="WEG84"/>
      <c r="WEH84"/>
      <c r="WEI84"/>
      <c r="WEJ84"/>
      <c r="WEK84"/>
      <c r="WEL84"/>
      <c r="WEM84"/>
      <c r="WEN84"/>
      <c r="WEO84"/>
      <c r="WEP84"/>
      <c r="WEQ84"/>
      <c r="WER84"/>
      <c r="WES84"/>
      <c r="WET84"/>
      <c r="WEU84"/>
      <c r="WEV84"/>
      <c r="WEW84"/>
      <c r="WEX84"/>
      <c r="WEY84"/>
      <c r="WEZ84"/>
      <c r="WFA84"/>
      <c r="WFB84"/>
      <c r="WFC84"/>
      <c r="WFD84"/>
      <c r="WFE84"/>
      <c r="WFF84"/>
      <c r="WFG84"/>
      <c r="WFH84"/>
      <c r="WFI84"/>
      <c r="WFJ84"/>
      <c r="WFK84"/>
      <c r="WFL84"/>
      <c r="WFM84"/>
      <c r="WFN84"/>
      <c r="WFO84"/>
      <c r="WFP84"/>
      <c r="WFQ84"/>
      <c r="WFR84"/>
      <c r="WFS84"/>
      <c r="WFT84"/>
      <c r="WFU84"/>
      <c r="WFV84"/>
      <c r="WFW84"/>
      <c r="WFX84"/>
      <c r="WFY84"/>
      <c r="WFZ84"/>
      <c r="WGA84"/>
      <c r="WGB84"/>
      <c r="WGC84"/>
      <c r="WGD84"/>
      <c r="WGE84"/>
      <c r="WGF84"/>
      <c r="WGG84"/>
      <c r="WGH84"/>
      <c r="WGI84"/>
      <c r="WGJ84"/>
      <c r="WGK84"/>
      <c r="WGL84"/>
      <c r="WGM84"/>
      <c r="WGN84"/>
      <c r="WGO84"/>
      <c r="WGP84"/>
      <c r="WGQ84"/>
      <c r="WGR84"/>
      <c r="WGS84"/>
      <c r="WGT84"/>
      <c r="WGU84"/>
      <c r="WGV84"/>
      <c r="WGW84"/>
      <c r="WGX84"/>
      <c r="WGY84"/>
      <c r="WGZ84"/>
      <c r="WHA84"/>
      <c r="WHB84"/>
      <c r="WHC84"/>
      <c r="WHD84"/>
      <c r="WHE84"/>
      <c r="WHF84"/>
      <c r="WHG84"/>
      <c r="WHH84"/>
      <c r="WHI84"/>
      <c r="WHJ84"/>
      <c r="WHK84"/>
      <c r="WHL84"/>
      <c r="WHM84"/>
      <c r="WHN84"/>
      <c r="WHO84"/>
      <c r="WHP84"/>
      <c r="WHQ84"/>
      <c r="WHR84"/>
      <c r="WHS84"/>
      <c r="WHT84"/>
      <c r="WHU84"/>
      <c r="WHV84"/>
      <c r="WHW84"/>
      <c r="WHX84"/>
      <c r="WHY84"/>
      <c r="WHZ84"/>
      <c r="WIA84"/>
      <c r="WIB84"/>
      <c r="WIC84"/>
      <c r="WID84"/>
      <c r="WIE84"/>
      <c r="WIF84"/>
      <c r="WIG84"/>
      <c r="WIH84"/>
      <c r="WII84"/>
      <c r="WIJ84"/>
      <c r="WIK84"/>
      <c r="WIL84"/>
      <c r="WIM84"/>
      <c r="WIN84"/>
      <c r="WIO84"/>
      <c r="WIP84"/>
      <c r="WIQ84"/>
      <c r="WIR84"/>
      <c r="WIS84"/>
      <c r="WIT84"/>
      <c r="WIU84"/>
      <c r="WIV84"/>
      <c r="WIW84"/>
      <c r="WIX84"/>
      <c r="WIY84"/>
      <c r="WIZ84"/>
      <c r="WJA84"/>
      <c r="WJB84"/>
      <c r="WJC84"/>
      <c r="WJD84"/>
      <c r="WJE84"/>
      <c r="WJF84"/>
      <c r="WJG84"/>
      <c r="WJH84"/>
      <c r="WJI84"/>
      <c r="WJJ84"/>
      <c r="WJK84"/>
      <c r="WJL84"/>
      <c r="WJM84"/>
      <c r="WJN84"/>
      <c r="WJO84"/>
      <c r="WJP84"/>
      <c r="WJQ84"/>
      <c r="WJR84"/>
      <c r="WJS84"/>
      <c r="WJT84"/>
      <c r="WJU84"/>
      <c r="WJV84"/>
      <c r="WJW84"/>
      <c r="WJX84"/>
      <c r="WJY84"/>
      <c r="WJZ84"/>
      <c r="WKA84"/>
      <c r="WKB84"/>
      <c r="WKC84"/>
      <c r="WKD84"/>
      <c r="WKE84"/>
      <c r="WKF84"/>
      <c r="WKG84"/>
      <c r="WKH84"/>
      <c r="WKI84"/>
      <c r="WKJ84"/>
      <c r="WKK84"/>
      <c r="WKL84"/>
      <c r="WKM84"/>
      <c r="WKN84"/>
      <c r="WKO84"/>
      <c r="WKP84"/>
      <c r="WKQ84"/>
      <c r="WKR84"/>
      <c r="WKS84"/>
      <c r="WKT84"/>
      <c r="WKU84"/>
      <c r="WKV84"/>
      <c r="WKW84"/>
      <c r="WKX84"/>
      <c r="WKY84"/>
      <c r="WKZ84"/>
      <c r="WLA84"/>
      <c r="WLB84"/>
      <c r="WLC84"/>
      <c r="WLD84"/>
      <c r="WLE84"/>
      <c r="WLF84"/>
      <c r="WLG84"/>
      <c r="WLH84"/>
      <c r="WLI84"/>
      <c r="WLJ84"/>
      <c r="WLK84"/>
      <c r="WLL84"/>
      <c r="WLM84"/>
      <c r="WLN84"/>
      <c r="WLO84"/>
      <c r="WLP84"/>
      <c r="WLQ84"/>
      <c r="WLR84"/>
      <c r="WLS84"/>
      <c r="WLT84"/>
      <c r="WLU84"/>
      <c r="WLV84"/>
      <c r="WLW84"/>
      <c r="WLX84"/>
      <c r="WLY84"/>
      <c r="WLZ84"/>
      <c r="WMA84"/>
      <c r="WMB84"/>
      <c r="WMC84"/>
      <c r="WMD84"/>
      <c r="WME84"/>
      <c r="WMF84"/>
      <c r="WMG84"/>
      <c r="WMH84"/>
      <c r="WMI84"/>
      <c r="WMJ84"/>
      <c r="WMK84"/>
      <c r="WML84"/>
      <c r="WMM84"/>
      <c r="WMN84"/>
      <c r="WMO84"/>
      <c r="WMP84"/>
      <c r="WMQ84"/>
      <c r="WMR84"/>
      <c r="WMS84"/>
      <c r="WMT84"/>
      <c r="WMU84"/>
      <c r="WMV84"/>
      <c r="WMW84"/>
      <c r="WMX84"/>
      <c r="WMY84"/>
      <c r="WMZ84"/>
      <c r="WNA84"/>
      <c r="WNB84"/>
      <c r="WNC84"/>
      <c r="WND84"/>
      <c r="WNE84"/>
      <c r="WNF84"/>
      <c r="WNG84"/>
      <c r="WNH84"/>
      <c r="WNI84"/>
      <c r="WNJ84"/>
      <c r="WNK84"/>
      <c r="WNL84"/>
      <c r="WNM84"/>
      <c r="WNN84"/>
      <c r="WNO84"/>
      <c r="WNP84"/>
      <c r="WNQ84"/>
      <c r="WNR84"/>
      <c r="WNS84"/>
      <c r="WNT84"/>
      <c r="WNU84"/>
      <c r="WNV84"/>
      <c r="WNW84"/>
      <c r="WNX84"/>
      <c r="WNY84"/>
      <c r="WNZ84"/>
      <c r="WOA84"/>
      <c r="WOB84"/>
      <c r="WOC84"/>
      <c r="WOD84"/>
      <c r="WOE84"/>
      <c r="WOF84"/>
      <c r="WOG84"/>
      <c r="WOH84"/>
      <c r="WOI84"/>
      <c r="WOJ84"/>
      <c r="WOK84"/>
      <c r="WOL84"/>
      <c r="WOM84"/>
      <c r="WON84"/>
      <c r="WOO84"/>
      <c r="WOP84"/>
      <c r="WOQ84"/>
      <c r="WOR84"/>
      <c r="WOS84"/>
      <c r="WOT84"/>
      <c r="WOU84"/>
      <c r="WOV84"/>
      <c r="WOW84"/>
      <c r="WOX84"/>
      <c r="WOY84"/>
      <c r="WOZ84"/>
      <c r="WPA84"/>
      <c r="WPB84"/>
      <c r="WPC84"/>
      <c r="WPD84"/>
      <c r="WPE84"/>
      <c r="WPF84"/>
      <c r="WPG84"/>
      <c r="WPH84"/>
      <c r="WPI84"/>
      <c r="WPJ84"/>
      <c r="WPK84"/>
      <c r="WPL84"/>
      <c r="WPM84"/>
      <c r="WPN84"/>
      <c r="WPO84"/>
      <c r="WPP84"/>
      <c r="WPQ84"/>
      <c r="WPR84"/>
      <c r="WPS84"/>
      <c r="WPT84"/>
      <c r="WPU84"/>
      <c r="WPV84"/>
      <c r="WPW84"/>
      <c r="WPX84"/>
      <c r="WPY84"/>
      <c r="WPZ84"/>
      <c r="WQA84"/>
      <c r="WQB84"/>
      <c r="WQC84"/>
      <c r="WQD84"/>
      <c r="WQE84"/>
      <c r="WQF84"/>
      <c r="WQG84"/>
      <c r="WQH84"/>
      <c r="WQI84"/>
      <c r="WQJ84"/>
      <c r="WQK84"/>
      <c r="WQL84"/>
      <c r="WQM84"/>
      <c r="WQN84"/>
      <c r="WQO84"/>
      <c r="WQP84"/>
      <c r="WQQ84"/>
      <c r="WQR84"/>
      <c r="WQS84"/>
      <c r="WQT84"/>
      <c r="WQU84"/>
      <c r="WQV84"/>
      <c r="WQW84"/>
      <c r="WQX84"/>
      <c r="WQY84"/>
      <c r="WQZ84"/>
      <c r="WRA84"/>
      <c r="WRB84"/>
      <c r="WRC84"/>
      <c r="WRD84"/>
      <c r="WRE84"/>
      <c r="WRF84"/>
      <c r="WRG84"/>
      <c r="WRH84"/>
      <c r="WRI84"/>
      <c r="WRJ84"/>
      <c r="WRK84"/>
      <c r="WRL84"/>
      <c r="WRM84"/>
      <c r="WRN84"/>
      <c r="WRO84"/>
      <c r="WRP84"/>
      <c r="WRQ84"/>
      <c r="WRR84"/>
      <c r="WRS84"/>
      <c r="WRT84"/>
      <c r="WRU84"/>
      <c r="WRV84"/>
      <c r="WRW84"/>
      <c r="WRX84"/>
      <c r="WRY84"/>
      <c r="WRZ84"/>
      <c r="WSA84"/>
      <c r="WSB84"/>
      <c r="WSC84"/>
      <c r="WSD84"/>
      <c r="WSE84"/>
      <c r="WSF84"/>
      <c r="WSG84"/>
      <c r="WSH84"/>
      <c r="WSI84"/>
      <c r="WSJ84"/>
      <c r="WSK84"/>
      <c r="WSL84"/>
      <c r="WSM84"/>
      <c r="WSN84"/>
      <c r="WSO84"/>
      <c r="WSP84"/>
      <c r="WSQ84"/>
      <c r="WSR84"/>
      <c r="WSS84"/>
      <c r="WST84"/>
      <c r="WSU84"/>
      <c r="WSV84"/>
      <c r="WSW84"/>
      <c r="WSX84"/>
      <c r="WSY84"/>
      <c r="WSZ84"/>
      <c r="WTA84"/>
      <c r="WTB84"/>
      <c r="WTC84"/>
      <c r="WTD84"/>
      <c r="WTE84"/>
      <c r="WTF84"/>
      <c r="WTG84"/>
      <c r="WTH84"/>
      <c r="WTI84"/>
      <c r="WTJ84"/>
      <c r="WTK84"/>
      <c r="WTL84"/>
      <c r="WTM84"/>
      <c r="WTN84"/>
      <c r="WTO84"/>
      <c r="WTP84"/>
      <c r="WTQ84"/>
      <c r="WTR84"/>
      <c r="WTS84"/>
      <c r="WTT84"/>
      <c r="WTU84"/>
      <c r="WTV84"/>
      <c r="WTW84"/>
      <c r="WTX84"/>
      <c r="WTY84"/>
      <c r="WTZ84"/>
      <c r="WUA84"/>
      <c r="WUB84"/>
      <c r="WUC84"/>
      <c r="WUD84"/>
      <c r="WUE84"/>
      <c r="WUF84"/>
      <c r="WUG84"/>
      <c r="WUH84"/>
      <c r="WUI84"/>
      <c r="WUJ84"/>
      <c r="WUK84"/>
      <c r="WUL84"/>
      <c r="WUM84"/>
      <c r="WUN84"/>
      <c r="WUO84"/>
      <c r="WUP84"/>
      <c r="WUQ84"/>
      <c r="WUR84"/>
      <c r="WUS84"/>
      <c r="WUT84"/>
      <c r="WUU84"/>
      <c r="WUV84"/>
      <c r="WUW84"/>
      <c r="WUX84"/>
      <c r="WUY84"/>
      <c r="WUZ84"/>
      <c r="WVA84"/>
      <c r="WVB84"/>
      <c r="WVC84"/>
      <c r="WVD84"/>
      <c r="WVE84"/>
      <c r="WVF84"/>
      <c r="WVG84"/>
      <c r="WVH84"/>
      <c r="WVI84"/>
      <c r="WVJ84"/>
      <c r="WVK84"/>
      <c r="WVL84"/>
      <c r="WVM84"/>
      <c r="WVN84"/>
      <c r="WVO84"/>
      <c r="WVP84"/>
      <c r="WVQ84"/>
      <c r="WVR84"/>
      <c r="WVS84"/>
      <c r="WVT84"/>
      <c r="WVU84"/>
      <c r="WVV84"/>
      <c r="WVW84"/>
      <c r="WVX84"/>
      <c r="WVY84"/>
      <c r="WVZ84"/>
      <c r="WWA84"/>
      <c r="WWB84"/>
      <c r="WWC84"/>
      <c r="WWD84"/>
      <c r="WWE84"/>
      <c r="WWF84"/>
      <c r="WWG84"/>
      <c r="WWH84"/>
      <c r="WWI84"/>
      <c r="WWJ84"/>
      <c r="WWK84"/>
      <c r="WWL84"/>
      <c r="WWM84"/>
      <c r="WWN84"/>
      <c r="WWO84"/>
      <c r="WWP84"/>
      <c r="WWQ84"/>
      <c r="WWR84"/>
      <c r="WWS84"/>
      <c r="WWT84"/>
      <c r="WWU84"/>
      <c r="WWV84"/>
      <c r="WWW84"/>
      <c r="WWX84"/>
      <c r="WWY84"/>
      <c r="WWZ84"/>
      <c r="WXA84"/>
      <c r="WXB84"/>
      <c r="WXC84"/>
      <c r="WXD84"/>
      <c r="WXE84"/>
      <c r="WXF84"/>
      <c r="WXG84"/>
      <c r="WXH84"/>
      <c r="WXI84"/>
      <c r="WXJ84"/>
      <c r="WXK84"/>
      <c r="WXL84"/>
      <c r="WXM84"/>
      <c r="WXN84"/>
      <c r="WXO84"/>
      <c r="WXP84"/>
      <c r="WXQ84"/>
      <c r="WXR84"/>
      <c r="WXS84"/>
      <c r="WXT84"/>
      <c r="WXU84"/>
      <c r="WXV84"/>
      <c r="WXW84"/>
      <c r="WXX84"/>
      <c r="WXY84"/>
      <c r="WXZ84"/>
      <c r="WYA84"/>
      <c r="WYB84"/>
      <c r="WYC84"/>
      <c r="WYD84"/>
      <c r="WYE84"/>
      <c r="WYF84"/>
      <c r="WYG84"/>
      <c r="WYH84"/>
      <c r="WYI84"/>
      <c r="WYJ84"/>
      <c r="WYK84"/>
      <c r="WYL84"/>
      <c r="WYM84"/>
      <c r="WYN84"/>
      <c r="WYO84"/>
      <c r="WYP84"/>
      <c r="WYQ84"/>
      <c r="WYR84"/>
      <c r="WYS84"/>
      <c r="WYT84"/>
      <c r="WYU84"/>
      <c r="WYV84"/>
      <c r="WYW84"/>
      <c r="WYX84"/>
      <c r="WYY84"/>
      <c r="WYZ84"/>
      <c r="WZA84"/>
      <c r="WZB84"/>
      <c r="WZC84"/>
      <c r="WZD84"/>
      <c r="WZE84"/>
      <c r="WZF84"/>
      <c r="WZG84"/>
      <c r="WZH84"/>
      <c r="WZI84"/>
      <c r="WZJ84"/>
      <c r="WZK84"/>
      <c r="WZL84"/>
      <c r="WZM84"/>
      <c r="WZN84"/>
      <c r="WZO84"/>
      <c r="WZP84"/>
      <c r="WZQ84"/>
      <c r="WZR84"/>
      <c r="WZS84"/>
      <c r="WZT84"/>
      <c r="WZU84"/>
      <c r="WZV84"/>
      <c r="WZW84"/>
      <c r="WZX84"/>
      <c r="WZY84"/>
      <c r="WZZ84"/>
      <c r="XAA84"/>
      <c r="XAB84"/>
      <c r="XAC84"/>
      <c r="XAD84"/>
      <c r="XAE84"/>
      <c r="XAF84"/>
      <c r="XAG84"/>
      <c r="XAH84"/>
      <c r="XAI84"/>
      <c r="XAJ84"/>
      <c r="XAK84"/>
      <c r="XAL84"/>
      <c r="XAM84"/>
      <c r="XAN84"/>
      <c r="XAO84"/>
      <c r="XAP84"/>
      <c r="XAQ84"/>
      <c r="XAR84"/>
      <c r="XAS84"/>
      <c r="XAT84"/>
      <c r="XAU84"/>
      <c r="XAV84"/>
      <c r="XAW84"/>
      <c r="XAX84"/>
      <c r="XAY84"/>
      <c r="XAZ84"/>
      <c r="XBA84"/>
      <c r="XBB84"/>
      <c r="XBC84"/>
      <c r="XBD84"/>
      <c r="XBE84"/>
      <c r="XBF84"/>
      <c r="XBG84"/>
      <c r="XBH84"/>
      <c r="XBI84"/>
      <c r="XBJ84"/>
      <c r="XBK84"/>
      <c r="XBL84"/>
      <c r="XBM84"/>
      <c r="XBN84"/>
      <c r="XBO84"/>
      <c r="XBP84"/>
      <c r="XBQ84"/>
      <c r="XBR84"/>
      <c r="XBS84"/>
      <c r="XBT84"/>
      <c r="XBU84"/>
      <c r="XBV84"/>
      <c r="XBW84"/>
      <c r="XBX84"/>
      <c r="XBY84"/>
      <c r="XBZ84"/>
      <c r="XCA84"/>
      <c r="XCB84"/>
      <c r="XCC84"/>
      <c r="XCD84"/>
      <c r="XCE84"/>
      <c r="XCF84"/>
      <c r="XCG84"/>
      <c r="XCH84"/>
      <c r="XCI84"/>
      <c r="XCJ84"/>
      <c r="XCK84"/>
      <c r="XCL84"/>
      <c r="XCM84"/>
      <c r="XCN84"/>
      <c r="XCO84"/>
      <c r="XCP84"/>
      <c r="XCQ84"/>
      <c r="XCR84"/>
      <c r="XCS84"/>
      <c r="XCT84"/>
      <c r="XCU84"/>
      <c r="XCV84"/>
      <c r="XCW84"/>
      <c r="XCX84"/>
      <c r="XCY84"/>
      <c r="XCZ84"/>
      <c r="XDA84"/>
      <c r="XDB84"/>
      <c r="XDC84"/>
      <c r="XDD84"/>
      <c r="XDE84"/>
      <c r="XDF84"/>
      <c r="XDG84"/>
      <c r="XDH84"/>
      <c r="XDI84"/>
      <c r="XDJ84"/>
      <c r="XDK84"/>
      <c r="XDL84"/>
      <c r="XDM84"/>
      <c r="XDN84"/>
      <c r="XDO84"/>
      <c r="XDP84"/>
      <c r="XDQ84"/>
      <c r="XDR84"/>
      <c r="XDS84"/>
      <c r="XDT84"/>
      <c r="XDU84"/>
      <c r="XDV84"/>
      <c r="XDW84"/>
      <c r="XDX84"/>
      <c r="XDY84"/>
      <c r="XDZ84"/>
      <c r="XEA84"/>
      <c r="XEB84"/>
      <c r="XEC84"/>
      <c r="XED84"/>
      <c r="XEE84"/>
      <c r="XEF84"/>
      <c r="XEG84"/>
      <c r="XEH84"/>
      <c r="XEI84"/>
      <c r="XEJ84"/>
      <c r="XEK84"/>
      <c r="XEL84"/>
      <c r="XEM84"/>
      <c r="XEN84"/>
      <c r="XEO84"/>
      <c r="XEP84"/>
      <c r="XEQ84"/>
      <c r="XER84"/>
      <c r="XES84"/>
      <c r="XET84"/>
      <c r="XEU84"/>
      <c r="XEV84"/>
      <c r="XEW84"/>
      <c r="XEX84"/>
      <c r="XEY84"/>
      <c r="XEZ84"/>
      <c r="XFA84"/>
      <c r="XFB84"/>
      <c r="XFC84"/>
    </row>
    <row r="85" spans="1:16383" s="528" customFormat="1" ht="12.5" x14ac:dyDescent="0.25">
      <c r="F85" s="530">
        <v>43948.80982638889</v>
      </c>
      <c r="G85" s="529">
        <v>43948.80982638889</v>
      </c>
      <c r="H85" s="528" t="s">
        <v>331</v>
      </c>
      <c r="I85" s="531" t="str">
        <f>InpC!$E$95</f>
        <v>Senior debt DSCR - year 2</v>
      </c>
      <c r="J85" s="561">
        <v>1.3</v>
      </c>
      <c r="K85" s="547">
        <v>1.45</v>
      </c>
      <c r="L85" s="528" t="s">
        <v>332</v>
      </c>
      <c r="M85" s="528" t="s">
        <v>333</v>
      </c>
      <c r="N85" s="528" t="s">
        <v>83</v>
      </c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  <c r="AJY85"/>
      <c r="AJZ85"/>
      <c r="AKA85"/>
      <c r="AKB85"/>
      <c r="AKC85"/>
      <c r="AKD85"/>
      <c r="AKE85"/>
      <c r="AKF85"/>
      <c r="AKG85"/>
      <c r="AKH85"/>
      <c r="AKI85"/>
      <c r="AKJ85"/>
      <c r="AKK85"/>
      <c r="AKL85"/>
      <c r="AKM85"/>
      <c r="AKN85"/>
      <c r="AKO85"/>
      <c r="AKP85"/>
      <c r="AKQ85"/>
      <c r="AKR85"/>
      <c r="AKS85"/>
      <c r="AKT85"/>
      <c r="AKU85"/>
      <c r="AKV85"/>
      <c r="AKW85"/>
      <c r="AKX85"/>
      <c r="AKY85"/>
      <c r="AKZ85"/>
      <c r="ALA85"/>
      <c r="ALB85"/>
      <c r="ALC85"/>
      <c r="ALD85"/>
      <c r="ALE85"/>
      <c r="ALF85"/>
      <c r="ALG85"/>
      <c r="ALH85"/>
      <c r="ALI85"/>
      <c r="ALJ85"/>
      <c r="ALK85"/>
      <c r="ALL85"/>
      <c r="ALM85"/>
      <c r="ALN85"/>
      <c r="ALO85"/>
      <c r="ALP85"/>
      <c r="ALQ85"/>
      <c r="ALR85"/>
      <c r="ALS85"/>
      <c r="ALT85"/>
      <c r="ALU85"/>
      <c r="ALV85"/>
      <c r="ALW85"/>
      <c r="ALX85"/>
      <c r="ALY85"/>
      <c r="ALZ85"/>
      <c r="AMA85"/>
      <c r="AMB85"/>
      <c r="AMC85"/>
      <c r="AMD85"/>
      <c r="AME85"/>
      <c r="AMF85"/>
      <c r="AMG85"/>
      <c r="AMH85"/>
      <c r="AMI85"/>
      <c r="AMJ85"/>
      <c r="AMK85"/>
      <c r="AML85"/>
      <c r="AMM85"/>
      <c r="AMN85"/>
      <c r="AMO85"/>
      <c r="AMP85"/>
      <c r="AMQ85"/>
      <c r="AMR85"/>
      <c r="AMS85"/>
      <c r="AMT85"/>
      <c r="AMU85"/>
      <c r="AMV85"/>
      <c r="AMW85"/>
      <c r="AMX85"/>
      <c r="AMY85"/>
      <c r="AMZ85"/>
      <c r="ANA85"/>
      <c r="ANB85"/>
      <c r="ANC85"/>
      <c r="AND85"/>
      <c r="ANE85"/>
      <c r="ANF85"/>
      <c r="ANG85"/>
      <c r="ANH85"/>
      <c r="ANI85"/>
      <c r="ANJ85"/>
      <c r="ANK85"/>
      <c r="ANL85"/>
      <c r="ANM85"/>
      <c r="ANN85"/>
      <c r="ANO85"/>
      <c r="ANP85"/>
      <c r="ANQ85"/>
      <c r="ANR85"/>
      <c r="ANS85"/>
      <c r="ANT85"/>
      <c r="ANU85"/>
      <c r="ANV85"/>
      <c r="ANW85"/>
      <c r="ANX85"/>
      <c r="ANY85"/>
      <c r="ANZ85"/>
      <c r="AOA85"/>
      <c r="AOB85"/>
      <c r="AOC85"/>
      <c r="AOD85"/>
      <c r="AOE85"/>
      <c r="AOF85"/>
      <c r="AOG85"/>
      <c r="AOH85"/>
      <c r="AOI85"/>
      <c r="AOJ85"/>
      <c r="AOK85"/>
      <c r="AOL85"/>
      <c r="AOM85"/>
      <c r="AON85"/>
      <c r="AOO85"/>
      <c r="AOP85"/>
      <c r="AOQ85"/>
      <c r="AOR85"/>
      <c r="AOS85"/>
      <c r="AOT85"/>
      <c r="AOU85"/>
      <c r="AOV85"/>
      <c r="AOW85"/>
      <c r="AOX85"/>
      <c r="AOY85"/>
      <c r="AOZ85"/>
      <c r="APA85"/>
      <c r="APB85"/>
      <c r="APC85"/>
      <c r="APD85"/>
      <c r="APE85"/>
      <c r="APF85"/>
      <c r="APG85"/>
      <c r="APH85"/>
      <c r="API85"/>
      <c r="APJ85"/>
      <c r="APK85"/>
      <c r="APL85"/>
      <c r="APM85"/>
      <c r="APN85"/>
      <c r="APO85"/>
      <c r="APP85"/>
      <c r="APQ85"/>
      <c r="APR85"/>
      <c r="APS85"/>
      <c r="APT85"/>
      <c r="APU85"/>
      <c r="APV85"/>
      <c r="APW85"/>
      <c r="APX85"/>
      <c r="APY85"/>
      <c r="APZ85"/>
      <c r="AQA85"/>
      <c r="AQB85"/>
      <c r="AQC85"/>
      <c r="AQD85"/>
      <c r="AQE85"/>
      <c r="AQF85"/>
      <c r="AQG85"/>
      <c r="AQH85"/>
      <c r="AQI85"/>
      <c r="AQJ85"/>
      <c r="AQK85"/>
      <c r="AQL85"/>
      <c r="AQM85"/>
      <c r="AQN85"/>
      <c r="AQO85"/>
      <c r="AQP85"/>
      <c r="AQQ85"/>
      <c r="AQR85"/>
      <c r="AQS85"/>
      <c r="AQT85"/>
      <c r="AQU85"/>
      <c r="AQV85"/>
      <c r="AQW85"/>
      <c r="AQX85"/>
      <c r="AQY85"/>
      <c r="AQZ85"/>
      <c r="ARA85"/>
      <c r="ARB85"/>
      <c r="ARC85"/>
      <c r="ARD85"/>
      <c r="ARE85"/>
      <c r="ARF85"/>
      <c r="ARG85"/>
      <c r="ARH85"/>
      <c r="ARI85"/>
      <c r="ARJ85"/>
      <c r="ARK85"/>
      <c r="ARL85"/>
      <c r="ARM85"/>
      <c r="ARN85"/>
      <c r="ARO85"/>
      <c r="ARP85"/>
      <c r="ARQ85"/>
      <c r="ARR85"/>
      <c r="ARS85"/>
      <c r="ART85"/>
      <c r="ARU85"/>
      <c r="ARV85"/>
      <c r="ARW85"/>
      <c r="ARX85"/>
      <c r="ARY85"/>
      <c r="ARZ85"/>
      <c r="ASA85"/>
      <c r="ASB85"/>
      <c r="ASC85"/>
      <c r="ASD85"/>
      <c r="ASE85"/>
      <c r="ASF85"/>
      <c r="ASG85"/>
      <c r="ASH85"/>
      <c r="ASI85"/>
      <c r="ASJ85"/>
      <c r="ASK85"/>
      <c r="ASL85"/>
      <c r="ASM85"/>
      <c r="ASN85"/>
      <c r="ASO85"/>
      <c r="ASP85"/>
      <c r="ASQ85"/>
      <c r="ASR85"/>
      <c r="ASS85"/>
      <c r="AST85"/>
      <c r="ASU85"/>
      <c r="ASV85"/>
      <c r="ASW85"/>
      <c r="ASX85"/>
      <c r="ASY85"/>
      <c r="ASZ85"/>
      <c r="ATA85"/>
      <c r="ATB85"/>
      <c r="ATC85"/>
      <c r="ATD85"/>
      <c r="ATE85"/>
      <c r="ATF85"/>
      <c r="ATG85"/>
      <c r="ATH85"/>
      <c r="ATI85"/>
      <c r="ATJ85"/>
      <c r="ATK85"/>
      <c r="ATL85"/>
      <c r="ATM85"/>
      <c r="ATN85"/>
      <c r="ATO85"/>
      <c r="ATP85"/>
      <c r="ATQ85"/>
      <c r="ATR85"/>
      <c r="ATS85"/>
      <c r="ATT85"/>
      <c r="ATU85"/>
      <c r="ATV85"/>
      <c r="ATW85"/>
      <c r="ATX85"/>
      <c r="ATY85"/>
      <c r="ATZ85"/>
      <c r="AUA85"/>
      <c r="AUB85"/>
      <c r="AUC85"/>
      <c r="AUD85"/>
      <c r="AUE85"/>
      <c r="AUF85"/>
      <c r="AUG85"/>
      <c r="AUH85"/>
      <c r="AUI85"/>
      <c r="AUJ85"/>
      <c r="AUK85"/>
      <c r="AUL85"/>
      <c r="AUM85"/>
      <c r="AUN85"/>
      <c r="AUO85"/>
      <c r="AUP85"/>
      <c r="AUQ85"/>
      <c r="AUR85"/>
      <c r="AUS85"/>
      <c r="AUT85"/>
      <c r="AUU85"/>
      <c r="AUV85"/>
      <c r="AUW85"/>
      <c r="AUX85"/>
      <c r="AUY85"/>
      <c r="AUZ85"/>
      <c r="AVA85"/>
      <c r="AVB85"/>
      <c r="AVC85"/>
      <c r="AVD85"/>
      <c r="AVE85"/>
      <c r="AVF85"/>
      <c r="AVG85"/>
      <c r="AVH85"/>
      <c r="AVI85"/>
      <c r="AVJ85"/>
      <c r="AVK85"/>
      <c r="AVL85"/>
      <c r="AVM85"/>
      <c r="AVN85"/>
      <c r="AVO85"/>
      <c r="AVP85"/>
      <c r="AVQ85"/>
      <c r="AVR85"/>
      <c r="AVS85"/>
      <c r="AVT85"/>
      <c r="AVU85"/>
      <c r="AVV85"/>
      <c r="AVW85"/>
      <c r="AVX85"/>
      <c r="AVY85"/>
      <c r="AVZ85"/>
      <c r="AWA85"/>
      <c r="AWB85"/>
      <c r="AWC85"/>
      <c r="AWD85"/>
      <c r="AWE85"/>
      <c r="AWF85"/>
      <c r="AWG85"/>
      <c r="AWH85"/>
      <c r="AWI85"/>
      <c r="AWJ85"/>
      <c r="AWK85"/>
      <c r="AWL85"/>
      <c r="AWM85"/>
      <c r="AWN85"/>
      <c r="AWO85"/>
      <c r="AWP85"/>
      <c r="AWQ85"/>
      <c r="AWR85"/>
      <c r="AWS85"/>
      <c r="AWT85"/>
      <c r="AWU85"/>
      <c r="AWV85"/>
      <c r="AWW85"/>
      <c r="AWX85"/>
      <c r="AWY85"/>
      <c r="AWZ85"/>
      <c r="AXA85"/>
      <c r="AXB85"/>
      <c r="AXC85"/>
      <c r="AXD85"/>
      <c r="AXE85"/>
      <c r="AXF85"/>
      <c r="AXG85"/>
      <c r="AXH85"/>
      <c r="AXI85"/>
      <c r="AXJ85"/>
      <c r="AXK85"/>
      <c r="AXL85"/>
      <c r="AXM85"/>
      <c r="AXN85"/>
      <c r="AXO85"/>
      <c r="AXP85"/>
      <c r="AXQ85"/>
      <c r="AXR85"/>
      <c r="AXS85"/>
      <c r="AXT85"/>
      <c r="AXU85"/>
      <c r="AXV85"/>
      <c r="AXW85"/>
      <c r="AXX85"/>
      <c r="AXY85"/>
      <c r="AXZ85"/>
      <c r="AYA85"/>
      <c r="AYB85"/>
      <c r="AYC85"/>
      <c r="AYD85"/>
      <c r="AYE85"/>
      <c r="AYF85"/>
      <c r="AYG85"/>
      <c r="AYH85"/>
      <c r="AYI85"/>
      <c r="AYJ85"/>
      <c r="AYK85"/>
      <c r="AYL85"/>
      <c r="AYM85"/>
      <c r="AYN85"/>
      <c r="AYO85"/>
      <c r="AYP85"/>
      <c r="AYQ85"/>
      <c r="AYR85"/>
      <c r="AYS85"/>
      <c r="AYT85"/>
      <c r="AYU85"/>
      <c r="AYV85"/>
      <c r="AYW85"/>
      <c r="AYX85"/>
      <c r="AYY85"/>
      <c r="AYZ85"/>
      <c r="AZA85"/>
      <c r="AZB85"/>
      <c r="AZC85"/>
      <c r="AZD85"/>
      <c r="AZE85"/>
      <c r="AZF85"/>
      <c r="AZG85"/>
      <c r="AZH85"/>
      <c r="AZI85"/>
      <c r="AZJ85"/>
      <c r="AZK85"/>
      <c r="AZL85"/>
      <c r="AZM85"/>
      <c r="AZN85"/>
      <c r="AZO85"/>
      <c r="AZP85"/>
      <c r="AZQ85"/>
      <c r="AZR85"/>
      <c r="AZS85"/>
      <c r="AZT85"/>
      <c r="AZU85"/>
      <c r="AZV85"/>
      <c r="AZW85"/>
      <c r="AZX85"/>
      <c r="AZY85"/>
      <c r="AZZ85"/>
      <c r="BAA85"/>
      <c r="BAB85"/>
      <c r="BAC85"/>
      <c r="BAD85"/>
      <c r="BAE85"/>
      <c r="BAF85"/>
      <c r="BAG85"/>
      <c r="BAH85"/>
      <c r="BAI85"/>
      <c r="BAJ85"/>
      <c r="BAK85"/>
      <c r="BAL85"/>
      <c r="BAM85"/>
      <c r="BAN85"/>
      <c r="BAO85"/>
      <c r="BAP85"/>
      <c r="BAQ85"/>
      <c r="BAR85"/>
      <c r="BAS85"/>
      <c r="BAT85"/>
      <c r="BAU85"/>
      <c r="BAV85"/>
      <c r="BAW85"/>
      <c r="BAX85"/>
      <c r="BAY85"/>
      <c r="BAZ85"/>
      <c r="BBA85"/>
      <c r="BBB85"/>
      <c r="BBC85"/>
      <c r="BBD85"/>
      <c r="BBE85"/>
      <c r="BBF85"/>
      <c r="BBG85"/>
      <c r="BBH85"/>
      <c r="BBI85"/>
      <c r="BBJ85"/>
      <c r="BBK85"/>
      <c r="BBL85"/>
      <c r="BBM85"/>
      <c r="BBN85"/>
      <c r="BBO85"/>
      <c r="BBP85"/>
      <c r="BBQ85"/>
      <c r="BBR85"/>
      <c r="BBS85"/>
      <c r="BBT85"/>
      <c r="BBU85"/>
      <c r="BBV85"/>
      <c r="BBW85"/>
      <c r="BBX85"/>
      <c r="BBY85"/>
      <c r="BBZ85"/>
      <c r="BCA85"/>
      <c r="BCB85"/>
      <c r="BCC85"/>
      <c r="BCD85"/>
      <c r="BCE85"/>
      <c r="BCF85"/>
      <c r="BCG85"/>
      <c r="BCH85"/>
      <c r="BCI85"/>
      <c r="BCJ85"/>
      <c r="BCK85"/>
      <c r="BCL85"/>
      <c r="BCM85"/>
      <c r="BCN85"/>
      <c r="BCO85"/>
      <c r="BCP85"/>
      <c r="BCQ85"/>
      <c r="BCR85"/>
      <c r="BCS85"/>
      <c r="BCT85"/>
      <c r="BCU85"/>
      <c r="BCV85"/>
      <c r="BCW85"/>
      <c r="BCX85"/>
      <c r="BCY85"/>
      <c r="BCZ85"/>
      <c r="BDA85"/>
      <c r="BDB85"/>
      <c r="BDC85"/>
      <c r="BDD85"/>
      <c r="BDE85"/>
      <c r="BDF85"/>
      <c r="BDG85"/>
      <c r="BDH85"/>
      <c r="BDI85"/>
      <c r="BDJ85"/>
      <c r="BDK85"/>
      <c r="BDL85"/>
      <c r="BDM85"/>
      <c r="BDN85"/>
      <c r="BDO85"/>
      <c r="BDP85"/>
      <c r="BDQ85"/>
      <c r="BDR85"/>
      <c r="BDS85"/>
      <c r="BDT85"/>
      <c r="BDU85"/>
      <c r="BDV85"/>
      <c r="BDW85"/>
      <c r="BDX85"/>
      <c r="BDY85"/>
      <c r="BDZ85"/>
      <c r="BEA85"/>
      <c r="BEB85"/>
      <c r="BEC85"/>
      <c r="BED85"/>
      <c r="BEE85"/>
      <c r="BEF85"/>
      <c r="BEG85"/>
      <c r="BEH85"/>
      <c r="BEI85"/>
      <c r="BEJ85"/>
      <c r="BEK85"/>
      <c r="BEL85"/>
      <c r="BEM85"/>
      <c r="BEN85"/>
      <c r="BEO85"/>
      <c r="BEP85"/>
      <c r="BEQ85"/>
      <c r="BER85"/>
      <c r="BES85"/>
      <c r="BET85"/>
      <c r="BEU85"/>
      <c r="BEV85"/>
      <c r="BEW85"/>
      <c r="BEX85"/>
      <c r="BEY85"/>
      <c r="BEZ85"/>
      <c r="BFA85"/>
      <c r="BFB85"/>
      <c r="BFC85"/>
      <c r="BFD85"/>
      <c r="BFE85"/>
      <c r="BFF85"/>
      <c r="BFG85"/>
      <c r="BFH85"/>
      <c r="BFI85"/>
      <c r="BFJ85"/>
      <c r="BFK85"/>
      <c r="BFL85"/>
      <c r="BFM85"/>
      <c r="BFN85"/>
      <c r="BFO85"/>
      <c r="BFP85"/>
      <c r="BFQ85"/>
      <c r="BFR85"/>
      <c r="BFS85"/>
      <c r="BFT85"/>
      <c r="BFU85"/>
      <c r="BFV85"/>
      <c r="BFW85"/>
      <c r="BFX85"/>
      <c r="BFY85"/>
      <c r="BFZ85"/>
      <c r="BGA85"/>
      <c r="BGB85"/>
      <c r="BGC85"/>
      <c r="BGD85"/>
      <c r="BGE85"/>
      <c r="BGF85"/>
      <c r="BGG85"/>
      <c r="BGH85"/>
      <c r="BGI85"/>
      <c r="BGJ85"/>
      <c r="BGK85"/>
      <c r="BGL85"/>
      <c r="BGM85"/>
      <c r="BGN85"/>
      <c r="BGO85"/>
      <c r="BGP85"/>
      <c r="BGQ85"/>
      <c r="BGR85"/>
      <c r="BGS85"/>
      <c r="BGT85"/>
      <c r="BGU85"/>
      <c r="BGV85"/>
      <c r="BGW85"/>
      <c r="BGX85"/>
      <c r="BGY85"/>
      <c r="BGZ85"/>
      <c r="BHA85"/>
      <c r="BHB85"/>
      <c r="BHC85"/>
      <c r="BHD85"/>
      <c r="BHE85"/>
      <c r="BHF85"/>
      <c r="BHG85"/>
      <c r="BHH85"/>
      <c r="BHI85"/>
      <c r="BHJ85"/>
      <c r="BHK85"/>
      <c r="BHL85"/>
      <c r="BHM85"/>
      <c r="BHN85"/>
      <c r="BHO85"/>
      <c r="BHP85"/>
      <c r="BHQ85"/>
      <c r="BHR85"/>
      <c r="BHS85"/>
      <c r="BHT85"/>
      <c r="BHU85"/>
      <c r="BHV85"/>
      <c r="BHW85"/>
      <c r="BHX85"/>
      <c r="BHY85"/>
      <c r="BHZ85"/>
      <c r="BIA85"/>
      <c r="BIB85"/>
      <c r="BIC85"/>
      <c r="BID85"/>
      <c r="BIE85"/>
      <c r="BIF85"/>
      <c r="BIG85"/>
      <c r="BIH85"/>
      <c r="BII85"/>
      <c r="BIJ85"/>
      <c r="BIK85"/>
      <c r="BIL85"/>
      <c r="BIM85"/>
      <c r="BIN85"/>
      <c r="BIO85"/>
      <c r="BIP85"/>
      <c r="BIQ85"/>
      <c r="BIR85"/>
      <c r="BIS85"/>
      <c r="BIT85"/>
      <c r="BIU85"/>
      <c r="BIV85"/>
      <c r="BIW85"/>
      <c r="BIX85"/>
      <c r="BIY85"/>
      <c r="BIZ85"/>
      <c r="BJA85"/>
      <c r="BJB85"/>
      <c r="BJC85"/>
      <c r="BJD85"/>
      <c r="BJE85"/>
      <c r="BJF85"/>
      <c r="BJG85"/>
      <c r="BJH85"/>
      <c r="BJI85"/>
      <c r="BJJ85"/>
      <c r="BJK85"/>
      <c r="BJL85"/>
      <c r="BJM85"/>
      <c r="BJN85"/>
      <c r="BJO85"/>
      <c r="BJP85"/>
      <c r="BJQ85"/>
      <c r="BJR85"/>
      <c r="BJS85"/>
      <c r="BJT85"/>
      <c r="BJU85"/>
      <c r="BJV85"/>
      <c r="BJW85"/>
      <c r="BJX85"/>
      <c r="BJY85"/>
      <c r="BJZ85"/>
      <c r="BKA85"/>
      <c r="BKB85"/>
      <c r="BKC85"/>
      <c r="BKD85"/>
      <c r="BKE85"/>
      <c r="BKF85"/>
      <c r="BKG85"/>
      <c r="BKH85"/>
      <c r="BKI85"/>
      <c r="BKJ85"/>
      <c r="BKK85"/>
      <c r="BKL85"/>
      <c r="BKM85"/>
      <c r="BKN85"/>
      <c r="BKO85"/>
      <c r="BKP85"/>
      <c r="BKQ85"/>
      <c r="BKR85"/>
      <c r="BKS85"/>
      <c r="BKT85"/>
      <c r="BKU85"/>
      <c r="BKV85"/>
      <c r="BKW85"/>
      <c r="BKX85"/>
      <c r="BKY85"/>
      <c r="BKZ85"/>
      <c r="BLA85"/>
      <c r="BLB85"/>
      <c r="BLC85"/>
      <c r="BLD85"/>
      <c r="BLE85"/>
      <c r="BLF85"/>
      <c r="BLG85"/>
      <c r="BLH85"/>
      <c r="BLI85"/>
      <c r="BLJ85"/>
      <c r="BLK85"/>
      <c r="BLL85"/>
      <c r="BLM85"/>
      <c r="BLN85"/>
      <c r="BLO85"/>
      <c r="BLP85"/>
      <c r="BLQ85"/>
      <c r="BLR85"/>
      <c r="BLS85"/>
      <c r="BLT85"/>
      <c r="BLU85"/>
      <c r="BLV85"/>
      <c r="BLW85"/>
      <c r="BLX85"/>
      <c r="BLY85"/>
      <c r="BLZ85"/>
      <c r="BMA85"/>
      <c r="BMB85"/>
      <c r="BMC85"/>
      <c r="BMD85"/>
      <c r="BME85"/>
      <c r="BMF85"/>
      <c r="BMG85"/>
      <c r="BMH85"/>
      <c r="BMI85"/>
      <c r="BMJ85"/>
      <c r="BMK85"/>
      <c r="BML85"/>
      <c r="BMM85"/>
      <c r="BMN85"/>
      <c r="BMO85"/>
      <c r="BMP85"/>
      <c r="BMQ85"/>
      <c r="BMR85"/>
      <c r="BMS85"/>
      <c r="BMT85"/>
      <c r="BMU85"/>
      <c r="BMV85"/>
      <c r="BMW85"/>
      <c r="BMX85"/>
      <c r="BMY85"/>
      <c r="BMZ85"/>
      <c r="BNA85"/>
      <c r="BNB85"/>
      <c r="BNC85"/>
      <c r="BND85"/>
      <c r="BNE85"/>
      <c r="BNF85"/>
      <c r="BNG85"/>
      <c r="BNH85"/>
      <c r="BNI85"/>
      <c r="BNJ85"/>
      <c r="BNK85"/>
      <c r="BNL85"/>
      <c r="BNM85"/>
      <c r="BNN85"/>
      <c r="BNO85"/>
      <c r="BNP85"/>
      <c r="BNQ85"/>
      <c r="BNR85"/>
      <c r="BNS85"/>
      <c r="BNT85"/>
      <c r="BNU85"/>
      <c r="BNV85"/>
      <c r="BNW85"/>
      <c r="BNX85"/>
      <c r="BNY85"/>
      <c r="BNZ85"/>
      <c r="BOA85"/>
      <c r="BOB85"/>
      <c r="BOC85"/>
      <c r="BOD85"/>
      <c r="BOE85"/>
      <c r="BOF85"/>
      <c r="BOG85"/>
      <c r="BOH85"/>
      <c r="BOI85"/>
      <c r="BOJ85"/>
      <c r="BOK85"/>
      <c r="BOL85"/>
      <c r="BOM85"/>
      <c r="BON85"/>
      <c r="BOO85"/>
      <c r="BOP85"/>
      <c r="BOQ85"/>
      <c r="BOR85"/>
      <c r="BOS85"/>
      <c r="BOT85"/>
      <c r="BOU85"/>
      <c r="BOV85"/>
      <c r="BOW85"/>
      <c r="BOX85"/>
      <c r="BOY85"/>
      <c r="BOZ85"/>
      <c r="BPA85"/>
      <c r="BPB85"/>
      <c r="BPC85"/>
      <c r="BPD85"/>
      <c r="BPE85"/>
      <c r="BPF85"/>
      <c r="BPG85"/>
      <c r="BPH85"/>
      <c r="BPI85"/>
      <c r="BPJ85"/>
      <c r="BPK85"/>
      <c r="BPL85"/>
      <c r="BPM85"/>
      <c r="BPN85"/>
      <c r="BPO85"/>
      <c r="BPP85"/>
      <c r="BPQ85"/>
      <c r="BPR85"/>
      <c r="BPS85"/>
      <c r="BPT85"/>
      <c r="BPU85"/>
      <c r="BPV85"/>
      <c r="BPW85"/>
      <c r="BPX85"/>
      <c r="BPY85"/>
      <c r="BPZ85"/>
      <c r="BQA85"/>
      <c r="BQB85"/>
      <c r="BQC85"/>
      <c r="BQD85"/>
      <c r="BQE85"/>
      <c r="BQF85"/>
      <c r="BQG85"/>
      <c r="BQH85"/>
      <c r="BQI85"/>
      <c r="BQJ85"/>
      <c r="BQK85"/>
      <c r="BQL85"/>
      <c r="BQM85"/>
      <c r="BQN85"/>
      <c r="BQO85"/>
      <c r="BQP85"/>
      <c r="BQQ85"/>
      <c r="BQR85"/>
      <c r="BQS85"/>
      <c r="BQT85"/>
      <c r="BQU85"/>
      <c r="BQV85"/>
      <c r="BQW85"/>
      <c r="BQX85"/>
      <c r="BQY85"/>
      <c r="BQZ85"/>
      <c r="BRA85"/>
      <c r="BRB85"/>
      <c r="BRC85"/>
      <c r="BRD85"/>
      <c r="BRE85"/>
      <c r="BRF85"/>
      <c r="BRG85"/>
      <c r="BRH85"/>
      <c r="BRI85"/>
      <c r="BRJ85"/>
      <c r="BRK85"/>
      <c r="BRL85"/>
      <c r="BRM85"/>
      <c r="BRN85"/>
      <c r="BRO85"/>
      <c r="BRP85"/>
      <c r="BRQ85"/>
      <c r="BRR85"/>
      <c r="BRS85"/>
      <c r="BRT85"/>
      <c r="BRU85"/>
      <c r="BRV85"/>
      <c r="BRW85"/>
      <c r="BRX85"/>
      <c r="BRY85"/>
      <c r="BRZ85"/>
      <c r="BSA85"/>
      <c r="BSB85"/>
      <c r="BSC85"/>
      <c r="BSD85"/>
      <c r="BSE85"/>
      <c r="BSF85"/>
      <c r="BSG85"/>
      <c r="BSH85"/>
      <c r="BSI85"/>
      <c r="BSJ85"/>
      <c r="BSK85"/>
      <c r="BSL85"/>
      <c r="BSM85"/>
      <c r="BSN85"/>
      <c r="BSO85"/>
      <c r="BSP85"/>
      <c r="BSQ85"/>
      <c r="BSR85"/>
      <c r="BSS85"/>
      <c r="BST85"/>
      <c r="BSU85"/>
      <c r="BSV85"/>
      <c r="BSW85"/>
      <c r="BSX85"/>
      <c r="BSY85"/>
      <c r="BSZ85"/>
      <c r="BTA85"/>
      <c r="BTB85"/>
      <c r="BTC85"/>
      <c r="BTD85"/>
      <c r="BTE85"/>
      <c r="BTF85"/>
      <c r="BTG85"/>
      <c r="BTH85"/>
      <c r="BTI85"/>
      <c r="BTJ85"/>
      <c r="BTK85"/>
      <c r="BTL85"/>
      <c r="BTM85"/>
      <c r="BTN85"/>
      <c r="BTO85"/>
      <c r="BTP85"/>
      <c r="BTQ85"/>
      <c r="BTR85"/>
      <c r="BTS85"/>
      <c r="BTT85"/>
      <c r="BTU85"/>
      <c r="BTV85"/>
      <c r="BTW85"/>
      <c r="BTX85"/>
      <c r="BTY85"/>
      <c r="BTZ85"/>
      <c r="BUA85"/>
      <c r="BUB85"/>
      <c r="BUC85"/>
      <c r="BUD85"/>
      <c r="BUE85"/>
      <c r="BUF85"/>
      <c r="BUG85"/>
      <c r="BUH85"/>
      <c r="BUI85"/>
      <c r="BUJ85"/>
      <c r="BUK85"/>
      <c r="BUL85"/>
      <c r="BUM85"/>
      <c r="BUN85"/>
      <c r="BUO85"/>
      <c r="BUP85"/>
      <c r="BUQ85"/>
      <c r="BUR85"/>
      <c r="BUS85"/>
      <c r="BUT85"/>
      <c r="BUU85"/>
      <c r="BUV85"/>
      <c r="BUW85"/>
      <c r="BUX85"/>
      <c r="BUY85"/>
      <c r="BUZ85"/>
      <c r="BVA85"/>
      <c r="BVB85"/>
      <c r="BVC85"/>
      <c r="BVD85"/>
      <c r="BVE85"/>
      <c r="BVF85"/>
      <c r="BVG85"/>
      <c r="BVH85"/>
      <c r="BVI85"/>
      <c r="BVJ85"/>
      <c r="BVK85"/>
      <c r="BVL85"/>
      <c r="BVM85"/>
      <c r="BVN85"/>
      <c r="BVO85"/>
      <c r="BVP85"/>
      <c r="BVQ85"/>
      <c r="BVR85"/>
      <c r="BVS85"/>
      <c r="BVT85"/>
      <c r="BVU85"/>
      <c r="BVV85"/>
      <c r="BVW85"/>
      <c r="BVX85"/>
      <c r="BVY85"/>
      <c r="BVZ85"/>
      <c r="BWA85"/>
      <c r="BWB85"/>
      <c r="BWC85"/>
      <c r="BWD85"/>
      <c r="BWE85"/>
      <c r="BWF85"/>
      <c r="BWG85"/>
      <c r="BWH85"/>
      <c r="BWI85"/>
      <c r="BWJ85"/>
      <c r="BWK85"/>
      <c r="BWL85"/>
      <c r="BWM85"/>
      <c r="BWN85"/>
      <c r="BWO85"/>
      <c r="BWP85"/>
      <c r="BWQ85"/>
      <c r="BWR85"/>
      <c r="BWS85"/>
      <c r="BWT85"/>
      <c r="BWU85"/>
      <c r="BWV85"/>
      <c r="BWW85"/>
      <c r="BWX85"/>
      <c r="BWY85"/>
      <c r="BWZ85"/>
      <c r="BXA85"/>
      <c r="BXB85"/>
      <c r="BXC85"/>
      <c r="BXD85"/>
      <c r="BXE85"/>
      <c r="BXF85"/>
      <c r="BXG85"/>
      <c r="BXH85"/>
      <c r="BXI85"/>
      <c r="BXJ85"/>
      <c r="BXK85"/>
      <c r="BXL85"/>
      <c r="BXM85"/>
      <c r="BXN85"/>
      <c r="BXO85"/>
      <c r="BXP85"/>
      <c r="BXQ85"/>
      <c r="BXR85"/>
      <c r="BXS85"/>
      <c r="BXT85"/>
      <c r="BXU85"/>
      <c r="BXV85"/>
      <c r="BXW85"/>
      <c r="BXX85"/>
      <c r="BXY85"/>
      <c r="BXZ85"/>
      <c r="BYA85"/>
      <c r="BYB85"/>
      <c r="BYC85"/>
      <c r="BYD85"/>
      <c r="BYE85"/>
      <c r="BYF85"/>
      <c r="BYG85"/>
      <c r="BYH85"/>
      <c r="BYI85"/>
      <c r="BYJ85"/>
      <c r="BYK85"/>
      <c r="BYL85"/>
      <c r="BYM85"/>
      <c r="BYN85"/>
      <c r="BYO85"/>
      <c r="BYP85"/>
      <c r="BYQ85"/>
      <c r="BYR85"/>
      <c r="BYS85"/>
      <c r="BYT85"/>
      <c r="BYU85"/>
      <c r="BYV85"/>
      <c r="BYW85"/>
      <c r="BYX85"/>
      <c r="BYY85"/>
      <c r="BYZ85"/>
      <c r="BZA85"/>
      <c r="BZB85"/>
      <c r="BZC85"/>
      <c r="BZD85"/>
      <c r="BZE85"/>
      <c r="BZF85"/>
      <c r="BZG85"/>
      <c r="BZH85"/>
      <c r="BZI85"/>
      <c r="BZJ85"/>
      <c r="BZK85"/>
      <c r="BZL85"/>
      <c r="BZM85"/>
      <c r="BZN85"/>
      <c r="BZO85"/>
      <c r="BZP85"/>
      <c r="BZQ85"/>
      <c r="BZR85"/>
      <c r="BZS85"/>
      <c r="BZT85"/>
      <c r="BZU85"/>
      <c r="BZV85"/>
      <c r="BZW85"/>
      <c r="BZX85"/>
      <c r="BZY85"/>
      <c r="BZZ85"/>
      <c r="CAA85"/>
      <c r="CAB85"/>
      <c r="CAC85"/>
      <c r="CAD85"/>
      <c r="CAE85"/>
      <c r="CAF85"/>
      <c r="CAG85"/>
      <c r="CAH85"/>
      <c r="CAI85"/>
      <c r="CAJ85"/>
      <c r="CAK85"/>
      <c r="CAL85"/>
      <c r="CAM85"/>
      <c r="CAN85"/>
      <c r="CAO85"/>
      <c r="CAP85"/>
      <c r="CAQ85"/>
      <c r="CAR85"/>
      <c r="CAS85"/>
      <c r="CAT85"/>
      <c r="CAU85"/>
      <c r="CAV85"/>
      <c r="CAW85"/>
      <c r="CAX85"/>
      <c r="CAY85"/>
      <c r="CAZ85"/>
      <c r="CBA85"/>
      <c r="CBB85"/>
      <c r="CBC85"/>
      <c r="CBD85"/>
      <c r="CBE85"/>
      <c r="CBF85"/>
      <c r="CBG85"/>
      <c r="CBH85"/>
      <c r="CBI85"/>
      <c r="CBJ85"/>
      <c r="CBK85"/>
      <c r="CBL85"/>
      <c r="CBM85"/>
      <c r="CBN85"/>
      <c r="CBO85"/>
      <c r="CBP85"/>
      <c r="CBQ85"/>
      <c r="CBR85"/>
      <c r="CBS85"/>
      <c r="CBT85"/>
      <c r="CBU85"/>
      <c r="CBV85"/>
      <c r="CBW85"/>
      <c r="CBX85"/>
      <c r="CBY85"/>
      <c r="CBZ85"/>
      <c r="CCA85"/>
      <c r="CCB85"/>
      <c r="CCC85"/>
      <c r="CCD85"/>
      <c r="CCE85"/>
      <c r="CCF85"/>
      <c r="CCG85"/>
      <c r="CCH85"/>
      <c r="CCI85"/>
      <c r="CCJ85"/>
      <c r="CCK85"/>
      <c r="CCL85"/>
      <c r="CCM85"/>
      <c r="CCN85"/>
      <c r="CCO85"/>
      <c r="CCP85"/>
      <c r="CCQ85"/>
      <c r="CCR85"/>
      <c r="CCS85"/>
      <c r="CCT85"/>
      <c r="CCU85"/>
      <c r="CCV85"/>
      <c r="CCW85"/>
      <c r="CCX85"/>
      <c r="CCY85"/>
      <c r="CCZ85"/>
      <c r="CDA85"/>
      <c r="CDB85"/>
      <c r="CDC85"/>
      <c r="CDD85"/>
      <c r="CDE85"/>
      <c r="CDF85"/>
      <c r="CDG85"/>
      <c r="CDH85"/>
      <c r="CDI85"/>
      <c r="CDJ85"/>
      <c r="CDK85"/>
      <c r="CDL85"/>
      <c r="CDM85"/>
      <c r="CDN85"/>
      <c r="CDO85"/>
      <c r="CDP85"/>
      <c r="CDQ85"/>
      <c r="CDR85"/>
      <c r="CDS85"/>
      <c r="CDT85"/>
      <c r="CDU85"/>
      <c r="CDV85"/>
      <c r="CDW85"/>
      <c r="CDX85"/>
      <c r="CDY85"/>
      <c r="CDZ85"/>
      <c r="CEA85"/>
      <c r="CEB85"/>
      <c r="CEC85"/>
      <c r="CED85"/>
      <c r="CEE85"/>
      <c r="CEF85"/>
      <c r="CEG85"/>
      <c r="CEH85"/>
      <c r="CEI85"/>
      <c r="CEJ85"/>
      <c r="CEK85"/>
      <c r="CEL85"/>
      <c r="CEM85"/>
      <c r="CEN85"/>
      <c r="CEO85"/>
      <c r="CEP85"/>
      <c r="CEQ85"/>
      <c r="CER85"/>
      <c r="CES85"/>
      <c r="CET85"/>
      <c r="CEU85"/>
      <c r="CEV85"/>
      <c r="CEW85"/>
      <c r="CEX85"/>
      <c r="CEY85"/>
      <c r="CEZ85"/>
      <c r="CFA85"/>
      <c r="CFB85"/>
      <c r="CFC85"/>
      <c r="CFD85"/>
      <c r="CFE85"/>
      <c r="CFF85"/>
      <c r="CFG85"/>
      <c r="CFH85"/>
      <c r="CFI85"/>
      <c r="CFJ85"/>
      <c r="CFK85"/>
      <c r="CFL85"/>
      <c r="CFM85"/>
      <c r="CFN85"/>
      <c r="CFO85"/>
      <c r="CFP85"/>
      <c r="CFQ85"/>
      <c r="CFR85"/>
      <c r="CFS85"/>
      <c r="CFT85"/>
      <c r="CFU85"/>
      <c r="CFV85"/>
      <c r="CFW85"/>
      <c r="CFX85"/>
      <c r="CFY85"/>
      <c r="CFZ85"/>
      <c r="CGA85"/>
      <c r="CGB85"/>
      <c r="CGC85"/>
      <c r="CGD85"/>
      <c r="CGE85"/>
      <c r="CGF85"/>
      <c r="CGG85"/>
      <c r="CGH85"/>
      <c r="CGI85"/>
      <c r="CGJ85"/>
      <c r="CGK85"/>
      <c r="CGL85"/>
      <c r="CGM85"/>
      <c r="CGN85"/>
      <c r="CGO85"/>
      <c r="CGP85"/>
      <c r="CGQ85"/>
      <c r="CGR85"/>
      <c r="CGS85"/>
      <c r="CGT85"/>
      <c r="CGU85"/>
      <c r="CGV85"/>
      <c r="CGW85"/>
      <c r="CGX85"/>
      <c r="CGY85"/>
      <c r="CGZ85"/>
      <c r="CHA85"/>
      <c r="CHB85"/>
      <c r="CHC85"/>
      <c r="CHD85"/>
      <c r="CHE85"/>
      <c r="CHF85"/>
      <c r="CHG85"/>
      <c r="CHH85"/>
      <c r="CHI85"/>
      <c r="CHJ85"/>
      <c r="CHK85"/>
      <c r="CHL85"/>
      <c r="CHM85"/>
      <c r="CHN85"/>
      <c r="CHO85"/>
      <c r="CHP85"/>
      <c r="CHQ85"/>
      <c r="CHR85"/>
      <c r="CHS85"/>
      <c r="CHT85"/>
      <c r="CHU85"/>
      <c r="CHV85"/>
      <c r="CHW85"/>
      <c r="CHX85"/>
      <c r="CHY85"/>
      <c r="CHZ85"/>
      <c r="CIA85"/>
      <c r="CIB85"/>
      <c r="CIC85"/>
      <c r="CID85"/>
      <c r="CIE85"/>
      <c r="CIF85"/>
      <c r="CIG85"/>
      <c r="CIH85"/>
      <c r="CII85"/>
      <c r="CIJ85"/>
      <c r="CIK85"/>
      <c r="CIL85"/>
      <c r="CIM85"/>
      <c r="CIN85"/>
      <c r="CIO85"/>
      <c r="CIP85"/>
      <c r="CIQ85"/>
      <c r="CIR85"/>
      <c r="CIS85"/>
      <c r="CIT85"/>
      <c r="CIU85"/>
      <c r="CIV85"/>
      <c r="CIW85"/>
      <c r="CIX85"/>
      <c r="CIY85"/>
      <c r="CIZ85"/>
      <c r="CJA85"/>
      <c r="CJB85"/>
      <c r="CJC85"/>
      <c r="CJD85"/>
      <c r="CJE85"/>
      <c r="CJF85"/>
      <c r="CJG85"/>
      <c r="CJH85"/>
      <c r="CJI85"/>
      <c r="CJJ85"/>
      <c r="CJK85"/>
      <c r="CJL85"/>
      <c r="CJM85"/>
      <c r="CJN85"/>
      <c r="CJO85"/>
      <c r="CJP85"/>
      <c r="CJQ85"/>
      <c r="CJR85"/>
      <c r="CJS85"/>
      <c r="CJT85"/>
      <c r="CJU85"/>
      <c r="CJV85"/>
      <c r="CJW85"/>
      <c r="CJX85"/>
      <c r="CJY85"/>
      <c r="CJZ85"/>
      <c r="CKA85"/>
      <c r="CKB85"/>
      <c r="CKC85"/>
      <c r="CKD85"/>
      <c r="CKE85"/>
      <c r="CKF85"/>
      <c r="CKG85"/>
      <c r="CKH85"/>
      <c r="CKI85"/>
      <c r="CKJ85"/>
      <c r="CKK85"/>
      <c r="CKL85"/>
      <c r="CKM85"/>
      <c r="CKN85"/>
      <c r="CKO85"/>
      <c r="CKP85"/>
      <c r="CKQ85"/>
      <c r="CKR85"/>
      <c r="CKS85"/>
      <c r="CKT85"/>
      <c r="CKU85"/>
      <c r="CKV85"/>
      <c r="CKW85"/>
      <c r="CKX85"/>
      <c r="CKY85"/>
      <c r="CKZ85"/>
      <c r="CLA85"/>
      <c r="CLB85"/>
      <c r="CLC85"/>
      <c r="CLD85"/>
      <c r="CLE85"/>
      <c r="CLF85"/>
      <c r="CLG85"/>
      <c r="CLH85"/>
      <c r="CLI85"/>
      <c r="CLJ85"/>
      <c r="CLK85"/>
      <c r="CLL85"/>
      <c r="CLM85"/>
      <c r="CLN85"/>
      <c r="CLO85"/>
      <c r="CLP85"/>
      <c r="CLQ85"/>
      <c r="CLR85"/>
      <c r="CLS85"/>
      <c r="CLT85"/>
      <c r="CLU85"/>
      <c r="CLV85"/>
      <c r="CLW85"/>
      <c r="CLX85"/>
      <c r="CLY85"/>
      <c r="CLZ85"/>
      <c r="CMA85"/>
      <c r="CMB85"/>
      <c r="CMC85"/>
      <c r="CMD85"/>
      <c r="CME85"/>
      <c r="CMF85"/>
      <c r="CMG85"/>
      <c r="CMH85"/>
      <c r="CMI85"/>
      <c r="CMJ85"/>
      <c r="CMK85"/>
      <c r="CML85"/>
      <c r="CMM85"/>
      <c r="CMN85"/>
      <c r="CMO85"/>
      <c r="CMP85"/>
      <c r="CMQ85"/>
      <c r="CMR85"/>
      <c r="CMS85"/>
      <c r="CMT85"/>
      <c r="CMU85"/>
      <c r="CMV85"/>
      <c r="CMW85"/>
      <c r="CMX85"/>
      <c r="CMY85"/>
      <c r="CMZ85"/>
      <c r="CNA85"/>
      <c r="CNB85"/>
      <c r="CNC85"/>
      <c r="CND85"/>
      <c r="CNE85"/>
      <c r="CNF85"/>
      <c r="CNG85"/>
      <c r="CNH85"/>
      <c r="CNI85"/>
      <c r="CNJ85"/>
      <c r="CNK85"/>
      <c r="CNL85"/>
      <c r="CNM85"/>
      <c r="CNN85"/>
      <c r="CNO85"/>
      <c r="CNP85"/>
      <c r="CNQ85"/>
      <c r="CNR85"/>
      <c r="CNS85"/>
      <c r="CNT85"/>
      <c r="CNU85"/>
      <c r="CNV85"/>
      <c r="CNW85"/>
      <c r="CNX85"/>
      <c r="CNY85"/>
      <c r="CNZ85"/>
      <c r="COA85"/>
      <c r="COB85"/>
      <c r="COC85"/>
      <c r="COD85"/>
      <c r="COE85"/>
      <c r="COF85"/>
      <c r="COG85"/>
      <c r="COH85"/>
      <c r="COI85"/>
      <c r="COJ85"/>
      <c r="COK85"/>
      <c r="COL85"/>
      <c r="COM85"/>
      <c r="CON85"/>
      <c r="COO85"/>
      <c r="COP85"/>
      <c r="COQ85"/>
      <c r="COR85"/>
      <c r="COS85"/>
      <c r="COT85"/>
      <c r="COU85"/>
      <c r="COV85"/>
      <c r="COW85"/>
      <c r="COX85"/>
      <c r="COY85"/>
      <c r="COZ85"/>
      <c r="CPA85"/>
      <c r="CPB85"/>
      <c r="CPC85"/>
      <c r="CPD85"/>
      <c r="CPE85"/>
      <c r="CPF85"/>
      <c r="CPG85"/>
      <c r="CPH85"/>
      <c r="CPI85"/>
      <c r="CPJ85"/>
      <c r="CPK85"/>
      <c r="CPL85"/>
      <c r="CPM85"/>
      <c r="CPN85"/>
      <c r="CPO85"/>
      <c r="CPP85"/>
      <c r="CPQ85"/>
      <c r="CPR85"/>
      <c r="CPS85"/>
      <c r="CPT85"/>
      <c r="CPU85"/>
      <c r="CPV85"/>
      <c r="CPW85"/>
      <c r="CPX85"/>
      <c r="CPY85"/>
      <c r="CPZ85"/>
      <c r="CQA85"/>
      <c r="CQB85"/>
      <c r="CQC85"/>
      <c r="CQD85"/>
      <c r="CQE85"/>
      <c r="CQF85"/>
      <c r="CQG85"/>
      <c r="CQH85"/>
      <c r="CQI85"/>
      <c r="CQJ85"/>
      <c r="CQK85"/>
      <c r="CQL85"/>
      <c r="CQM85"/>
      <c r="CQN85"/>
      <c r="CQO85"/>
      <c r="CQP85"/>
      <c r="CQQ85"/>
      <c r="CQR85"/>
      <c r="CQS85"/>
      <c r="CQT85"/>
      <c r="CQU85"/>
      <c r="CQV85"/>
      <c r="CQW85"/>
      <c r="CQX85"/>
      <c r="CQY85"/>
      <c r="CQZ85"/>
      <c r="CRA85"/>
      <c r="CRB85"/>
      <c r="CRC85"/>
      <c r="CRD85"/>
      <c r="CRE85"/>
      <c r="CRF85"/>
      <c r="CRG85"/>
      <c r="CRH85"/>
      <c r="CRI85"/>
      <c r="CRJ85"/>
      <c r="CRK85"/>
      <c r="CRL85"/>
      <c r="CRM85"/>
      <c r="CRN85"/>
      <c r="CRO85"/>
      <c r="CRP85"/>
      <c r="CRQ85"/>
      <c r="CRR85"/>
      <c r="CRS85"/>
      <c r="CRT85"/>
      <c r="CRU85"/>
      <c r="CRV85"/>
      <c r="CRW85"/>
      <c r="CRX85"/>
      <c r="CRY85"/>
      <c r="CRZ85"/>
      <c r="CSA85"/>
      <c r="CSB85"/>
      <c r="CSC85"/>
      <c r="CSD85"/>
      <c r="CSE85"/>
      <c r="CSF85"/>
      <c r="CSG85"/>
      <c r="CSH85"/>
      <c r="CSI85"/>
      <c r="CSJ85"/>
      <c r="CSK85"/>
      <c r="CSL85"/>
      <c r="CSM85"/>
      <c r="CSN85"/>
      <c r="CSO85"/>
      <c r="CSP85"/>
      <c r="CSQ85"/>
      <c r="CSR85"/>
      <c r="CSS85"/>
      <c r="CST85"/>
      <c r="CSU85"/>
      <c r="CSV85"/>
      <c r="CSW85"/>
      <c r="CSX85"/>
      <c r="CSY85"/>
      <c r="CSZ85"/>
      <c r="CTA85"/>
      <c r="CTB85"/>
      <c r="CTC85"/>
      <c r="CTD85"/>
      <c r="CTE85"/>
      <c r="CTF85"/>
      <c r="CTG85"/>
      <c r="CTH85"/>
      <c r="CTI85"/>
      <c r="CTJ85"/>
      <c r="CTK85"/>
      <c r="CTL85"/>
      <c r="CTM85"/>
      <c r="CTN85"/>
      <c r="CTO85"/>
      <c r="CTP85"/>
      <c r="CTQ85"/>
      <c r="CTR85"/>
      <c r="CTS85"/>
      <c r="CTT85"/>
      <c r="CTU85"/>
      <c r="CTV85"/>
      <c r="CTW85"/>
      <c r="CTX85"/>
      <c r="CTY85"/>
      <c r="CTZ85"/>
      <c r="CUA85"/>
      <c r="CUB85"/>
      <c r="CUC85"/>
      <c r="CUD85"/>
      <c r="CUE85"/>
      <c r="CUF85"/>
      <c r="CUG85"/>
      <c r="CUH85"/>
      <c r="CUI85"/>
      <c r="CUJ85"/>
      <c r="CUK85"/>
      <c r="CUL85"/>
      <c r="CUM85"/>
      <c r="CUN85"/>
      <c r="CUO85"/>
      <c r="CUP85"/>
      <c r="CUQ85"/>
      <c r="CUR85"/>
      <c r="CUS85"/>
      <c r="CUT85"/>
      <c r="CUU85"/>
      <c r="CUV85"/>
      <c r="CUW85"/>
      <c r="CUX85"/>
      <c r="CUY85"/>
      <c r="CUZ85"/>
      <c r="CVA85"/>
      <c r="CVB85"/>
      <c r="CVC85"/>
      <c r="CVD85"/>
      <c r="CVE85"/>
      <c r="CVF85"/>
      <c r="CVG85"/>
      <c r="CVH85"/>
      <c r="CVI85"/>
      <c r="CVJ85"/>
      <c r="CVK85"/>
      <c r="CVL85"/>
      <c r="CVM85"/>
      <c r="CVN85"/>
      <c r="CVO85"/>
      <c r="CVP85"/>
      <c r="CVQ85"/>
      <c r="CVR85"/>
      <c r="CVS85"/>
      <c r="CVT85"/>
      <c r="CVU85"/>
      <c r="CVV85"/>
      <c r="CVW85"/>
      <c r="CVX85"/>
      <c r="CVY85"/>
      <c r="CVZ85"/>
      <c r="CWA85"/>
      <c r="CWB85"/>
      <c r="CWC85"/>
      <c r="CWD85"/>
      <c r="CWE85"/>
      <c r="CWF85"/>
      <c r="CWG85"/>
      <c r="CWH85"/>
      <c r="CWI85"/>
      <c r="CWJ85"/>
      <c r="CWK85"/>
      <c r="CWL85"/>
      <c r="CWM85"/>
      <c r="CWN85"/>
      <c r="CWO85"/>
      <c r="CWP85"/>
      <c r="CWQ85"/>
      <c r="CWR85"/>
      <c r="CWS85"/>
      <c r="CWT85"/>
      <c r="CWU85"/>
      <c r="CWV85"/>
      <c r="CWW85"/>
      <c r="CWX85"/>
      <c r="CWY85"/>
      <c r="CWZ85"/>
      <c r="CXA85"/>
      <c r="CXB85"/>
      <c r="CXC85"/>
      <c r="CXD85"/>
      <c r="CXE85"/>
      <c r="CXF85"/>
      <c r="CXG85"/>
      <c r="CXH85"/>
      <c r="CXI85"/>
      <c r="CXJ85"/>
      <c r="CXK85"/>
      <c r="CXL85"/>
      <c r="CXM85"/>
      <c r="CXN85"/>
      <c r="CXO85"/>
      <c r="CXP85"/>
      <c r="CXQ85"/>
      <c r="CXR85"/>
      <c r="CXS85"/>
      <c r="CXT85"/>
      <c r="CXU85"/>
      <c r="CXV85"/>
      <c r="CXW85"/>
      <c r="CXX85"/>
      <c r="CXY85"/>
      <c r="CXZ85"/>
      <c r="CYA85"/>
      <c r="CYB85"/>
      <c r="CYC85"/>
      <c r="CYD85"/>
      <c r="CYE85"/>
      <c r="CYF85"/>
      <c r="CYG85"/>
      <c r="CYH85"/>
      <c r="CYI85"/>
      <c r="CYJ85"/>
      <c r="CYK85"/>
      <c r="CYL85"/>
      <c r="CYM85"/>
      <c r="CYN85"/>
      <c r="CYO85"/>
      <c r="CYP85"/>
      <c r="CYQ85"/>
      <c r="CYR85"/>
      <c r="CYS85"/>
      <c r="CYT85"/>
      <c r="CYU85"/>
      <c r="CYV85"/>
      <c r="CYW85"/>
      <c r="CYX85"/>
      <c r="CYY85"/>
      <c r="CYZ85"/>
      <c r="CZA85"/>
      <c r="CZB85"/>
      <c r="CZC85"/>
      <c r="CZD85"/>
      <c r="CZE85"/>
      <c r="CZF85"/>
      <c r="CZG85"/>
      <c r="CZH85"/>
      <c r="CZI85"/>
      <c r="CZJ85"/>
      <c r="CZK85"/>
      <c r="CZL85"/>
      <c r="CZM85"/>
      <c r="CZN85"/>
      <c r="CZO85"/>
      <c r="CZP85"/>
      <c r="CZQ85"/>
      <c r="CZR85"/>
      <c r="CZS85"/>
      <c r="CZT85"/>
      <c r="CZU85"/>
      <c r="CZV85"/>
      <c r="CZW85"/>
      <c r="CZX85"/>
      <c r="CZY85"/>
      <c r="CZZ85"/>
      <c r="DAA85"/>
      <c r="DAB85"/>
      <c r="DAC85"/>
      <c r="DAD85"/>
      <c r="DAE85"/>
      <c r="DAF85"/>
      <c r="DAG85"/>
      <c r="DAH85"/>
      <c r="DAI85"/>
      <c r="DAJ85"/>
      <c r="DAK85"/>
      <c r="DAL85"/>
      <c r="DAM85"/>
      <c r="DAN85"/>
      <c r="DAO85"/>
      <c r="DAP85"/>
      <c r="DAQ85"/>
      <c r="DAR85"/>
      <c r="DAS85"/>
      <c r="DAT85"/>
      <c r="DAU85"/>
      <c r="DAV85"/>
      <c r="DAW85"/>
      <c r="DAX85"/>
      <c r="DAY85"/>
      <c r="DAZ85"/>
      <c r="DBA85"/>
      <c r="DBB85"/>
      <c r="DBC85"/>
      <c r="DBD85"/>
      <c r="DBE85"/>
      <c r="DBF85"/>
      <c r="DBG85"/>
      <c r="DBH85"/>
      <c r="DBI85"/>
      <c r="DBJ85"/>
      <c r="DBK85"/>
      <c r="DBL85"/>
      <c r="DBM85"/>
      <c r="DBN85"/>
      <c r="DBO85"/>
      <c r="DBP85"/>
      <c r="DBQ85"/>
      <c r="DBR85"/>
      <c r="DBS85"/>
      <c r="DBT85"/>
      <c r="DBU85"/>
      <c r="DBV85"/>
      <c r="DBW85"/>
      <c r="DBX85"/>
      <c r="DBY85"/>
      <c r="DBZ85"/>
      <c r="DCA85"/>
      <c r="DCB85"/>
      <c r="DCC85"/>
      <c r="DCD85"/>
      <c r="DCE85"/>
      <c r="DCF85"/>
      <c r="DCG85"/>
      <c r="DCH85"/>
      <c r="DCI85"/>
      <c r="DCJ85"/>
      <c r="DCK85"/>
      <c r="DCL85"/>
      <c r="DCM85"/>
      <c r="DCN85"/>
      <c r="DCO85"/>
      <c r="DCP85"/>
      <c r="DCQ85"/>
      <c r="DCR85"/>
      <c r="DCS85"/>
      <c r="DCT85"/>
      <c r="DCU85"/>
      <c r="DCV85"/>
      <c r="DCW85"/>
      <c r="DCX85"/>
      <c r="DCY85"/>
      <c r="DCZ85"/>
      <c r="DDA85"/>
      <c r="DDB85"/>
      <c r="DDC85"/>
      <c r="DDD85"/>
      <c r="DDE85"/>
      <c r="DDF85"/>
      <c r="DDG85"/>
      <c r="DDH85"/>
      <c r="DDI85"/>
      <c r="DDJ85"/>
      <c r="DDK85"/>
      <c r="DDL85"/>
      <c r="DDM85"/>
      <c r="DDN85"/>
      <c r="DDO85"/>
      <c r="DDP85"/>
      <c r="DDQ85"/>
      <c r="DDR85"/>
      <c r="DDS85"/>
      <c r="DDT85"/>
      <c r="DDU85"/>
      <c r="DDV85"/>
      <c r="DDW85"/>
      <c r="DDX85"/>
      <c r="DDY85"/>
      <c r="DDZ85"/>
      <c r="DEA85"/>
      <c r="DEB85"/>
      <c r="DEC85"/>
      <c r="DED85"/>
      <c r="DEE85"/>
      <c r="DEF85"/>
      <c r="DEG85"/>
      <c r="DEH85"/>
      <c r="DEI85"/>
      <c r="DEJ85"/>
      <c r="DEK85"/>
      <c r="DEL85"/>
      <c r="DEM85"/>
      <c r="DEN85"/>
      <c r="DEO85"/>
      <c r="DEP85"/>
      <c r="DEQ85"/>
      <c r="DER85"/>
      <c r="DES85"/>
      <c r="DET85"/>
      <c r="DEU85"/>
      <c r="DEV85"/>
      <c r="DEW85"/>
      <c r="DEX85"/>
      <c r="DEY85"/>
      <c r="DEZ85"/>
      <c r="DFA85"/>
      <c r="DFB85"/>
      <c r="DFC85"/>
      <c r="DFD85"/>
      <c r="DFE85"/>
      <c r="DFF85"/>
      <c r="DFG85"/>
      <c r="DFH85"/>
      <c r="DFI85"/>
      <c r="DFJ85"/>
      <c r="DFK85"/>
      <c r="DFL85"/>
      <c r="DFM85"/>
      <c r="DFN85"/>
      <c r="DFO85"/>
      <c r="DFP85"/>
      <c r="DFQ85"/>
      <c r="DFR85"/>
      <c r="DFS85"/>
      <c r="DFT85"/>
      <c r="DFU85"/>
      <c r="DFV85"/>
      <c r="DFW85"/>
      <c r="DFX85"/>
      <c r="DFY85"/>
      <c r="DFZ85"/>
      <c r="DGA85"/>
      <c r="DGB85"/>
      <c r="DGC85"/>
      <c r="DGD85"/>
      <c r="DGE85"/>
      <c r="DGF85"/>
      <c r="DGG85"/>
      <c r="DGH85"/>
      <c r="DGI85"/>
      <c r="DGJ85"/>
      <c r="DGK85"/>
      <c r="DGL85"/>
      <c r="DGM85"/>
      <c r="DGN85"/>
      <c r="DGO85"/>
      <c r="DGP85"/>
      <c r="DGQ85"/>
      <c r="DGR85"/>
      <c r="DGS85"/>
      <c r="DGT85"/>
      <c r="DGU85"/>
      <c r="DGV85"/>
      <c r="DGW85"/>
      <c r="DGX85"/>
      <c r="DGY85"/>
      <c r="DGZ85"/>
      <c r="DHA85"/>
      <c r="DHB85"/>
      <c r="DHC85"/>
      <c r="DHD85"/>
      <c r="DHE85"/>
      <c r="DHF85"/>
      <c r="DHG85"/>
      <c r="DHH85"/>
      <c r="DHI85"/>
      <c r="DHJ85"/>
      <c r="DHK85"/>
      <c r="DHL85"/>
      <c r="DHM85"/>
      <c r="DHN85"/>
      <c r="DHO85"/>
      <c r="DHP85"/>
      <c r="DHQ85"/>
      <c r="DHR85"/>
      <c r="DHS85"/>
      <c r="DHT85"/>
      <c r="DHU85"/>
      <c r="DHV85"/>
      <c r="DHW85"/>
      <c r="DHX85"/>
      <c r="DHY85"/>
      <c r="DHZ85"/>
      <c r="DIA85"/>
      <c r="DIB85"/>
      <c r="DIC85"/>
      <c r="DID85"/>
      <c r="DIE85"/>
      <c r="DIF85"/>
      <c r="DIG85"/>
      <c r="DIH85"/>
      <c r="DII85"/>
      <c r="DIJ85"/>
      <c r="DIK85"/>
      <c r="DIL85"/>
      <c r="DIM85"/>
      <c r="DIN85"/>
      <c r="DIO85"/>
      <c r="DIP85"/>
      <c r="DIQ85"/>
      <c r="DIR85"/>
      <c r="DIS85"/>
      <c r="DIT85"/>
      <c r="DIU85"/>
      <c r="DIV85"/>
      <c r="DIW85"/>
      <c r="DIX85"/>
      <c r="DIY85"/>
      <c r="DIZ85"/>
      <c r="DJA85"/>
      <c r="DJB85"/>
      <c r="DJC85"/>
      <c r="DJD85"/>
      <c r="DJE85"/>
      <c r="DJF85"/>
      <c r="DJG85"/>
      <c r="DJH85"/>
      <c r="DJI85"/>
      <c r="DJJ85"/>
      <c r="DJK85"/>
      <c r="DJL85"/>
      <c r="DJM85"/>
      <c r="DJN85"/>
      <c r="DJO85"/>
      <c r="DJP85"/>
      <c r="DJQ85"/>
      <c r="DJR85"/>
      <c r="DJS85"/>
      <c r="DJT85"/>
      <c r="DJU85"/>
      <c r="DJV85"/>
      <c r="DJW85"/>
      <c r="DJX85"/>
      <c r="DJY85"/>
      <c r="DJZ85"/>
      <c r="DKA85"/>
      <c r="DKB85"/>
      <c r="DKC85"/>
      <c r="DKD85"/>
      <c r="DKE85"/>
      <c r="DKF85"/>
      <c r="DKG85"/>
      <c r="DKH85"/>
      <c r="DKI85"/>
      <c r="DKJ85"/>
      <c r="DKK85"/>
      <c r="DKL85"/>
      <c r="DKM85"/>
      <c r="DKN85"/>
      <c r="DKO85"/>
      <c r="DKP85"/>
      <c r="DKQ85"/>
      <c r="DKR85"/>
      <c r="DKS85"/>
      <c r="DKT85"/>
      <c r="DKU85"/>
      <c r="DKV85"/>
      <c r="DKW85"/>
      <c r="DKX85"/>
      <c r="DKY85"/>
      <c r="DKZ85"/>
      <c r="DLA85"/>
      <c r="DLB85"/>
      <c r="DLC85"/>
      <c r="DLD85"/>
      <c r="DLE85"/>
      <c r="DLF85"/>
      <c r="DLG85"/>
      <c r="DLH85"/>
      <c r="DLI85"/>
      <c r="DLJ85"/>
      <c r="DLK85"/>
      <c r="DLL85"/>
      <c r="DLM85"/>
      <c r="DLN85"/>
      <c r="DLO85"/>
      <c r="DLP85"/>
      <c r="DLQ85"/>
      <c r="DLR85"/>
      <c r="DLS85"/>
      <c r="DLT85"/>
      <c r="DLU85"/>
      <c r="DLV85"/>
      <c r="DLW85"/>
      <c r="DLX85"/>
      <c r="DLY85"/>
      <c r="DLZ85"/>
      <c r="DMA85"/>
      <c r="DMB85"/>
      <c r="DMC85"/>
      <c r="DMD85"/>
      <c r="DME85"/>
      <c r="DMF85"/>
      <c r="DMG85"/>
      <c r="DMH85"/>
      <c r="DMI85"/>
      <c r="DMJ85"/>
      <c r="DMK85"/>
      <c r="DML85"/>
      <c r="DMM85"/>
      <c r="DMN85"/>
      <c r="DMO85"/>
      <c r="DMP85"/>
      <c r="DMQ85"/>
      <c r="DMR85"/>
      <c r="DMS85"/>
      <c r="DMT85"/>
      <c r="DMU85"/>
      <c r="DMV85"/>
      <c r="DMW85"/>
      <c r="DMX85"/>
      <c r="DMY85"/>
      <c r="DMZ85"/>
      <c r="DNA85"/>
      <c r="DNB85"/>
      <c r="DNC85"/>
      <c r="DND85"/>
      <c r="DNE85"/>
      <c r="DNF85"/>
      <c r="DNG85"/>
      <c r="DNH85"/>
      <c r="DNI85"/>
      <c r="DNJ85"/>
      <c r="DNK85"/>
      <c r="DNL85"/>
      <c r="DNM85"/>
      <c r="DNN85"/>
      <c r="DNO85"/>
      <c r="DNP85"/>
      <c r="DNQ85"/>
      <c r="DNR85"/>
      <c r="DNS85"/>
      <c r="DNT85"/>
      <c r="DNU85"/>
      <c r="DNV85"/>
      <c r="DNW85"/>
      <c r="DNX85"/>
      <c r="DNY85"/>
      <c r="DNZ85"/>
      <c r="DOA85"/>
      <c r="DOB85"/>
      <c r="DOC85"/>
      <c r="DOD85"/>
      <c r="DOE85"/>
      <c r="DOF85"/>
      <c r="DOG85"/>
      <c r="DOH85"/>
      <c r="DOI85"/>
      <c r="DOJ85"/>
      <c r="DOK85"/>
      <c r="DOL85"/>
      <c r="DOM85"/>
      <c r="DON85"/>
      <c r="DOO85"/>
      <c r="DOP85"/>
      <c r="DOQ85"/>
      <c r="DOR85"/>
      <c r="DOS85"/>
      <c r="DOT85"/>
      <c r="DOU85"/>
      <c r="DOV85"/>
      <c r="DOW85"/>
      <c r="DOX85"/>
      <c r="DOY85"/>
      <c r="DOZ85"/>
      <c r="DPA85"/>
      <c r="DPB85"/>
      <c r="DPC85"/>
      <c r="DPD85"/>
      <c r="DPE85"/>
      <c r="DPF85"/>
      <c r="DPG85"/>
      <c r="DPH85"/>
      <c r="DPI85"/>
      <c r="DPJ85"/>
      <c r="DPK85"/>
      <c r="DPL85"/>
      <c r="DPM85"/>
      <c r="DPN85"/>
      <c r="DPO85"/>
      <c r="DPP85"/>
      <c r="DPQ85"/>
      <c r="DPR85"/>
      <c r="DPS85"/>
      <c r="DPT85"/>
      <c r="DPU85"/>
      <c r="DPV85"/>
      <c r="DPW85"/>
      <c r="DPX85"/>
      <c r="DPY85"/>
      <c r="DPZ85"/>
      <c r="DQA85"/>
      <c r="DQB85"/>
      <c r="DQC85"/>
      <c r="DQD85"/>
      <c r="DQE85"/>
      <c r="DQF85"/>
      <c r="DQG85"/>
      <c r="DQH85"/>
      <c r="DQI85"/>
      <c r="DQJ85"/>
      <c r="DQK85"/>
      <c r="DQL85"/>
      <c r="DQM85"/>
      <c r="DQN85"/>
      <c r="DQO85"/>
      <c r="DQP85"/>
      <c r="DQQ85"/>
      <c r="DQR85"/>
      <c r="DQS85"/>
      <c r="DQT85"/>
      <c r="DQU85"/>
      <c r="DQV85"/>
      <c r="DQW85"/>
      <c r="DQX85"/>
      <c r="DQY85"/>
      <c r="DQZ85"/>
      <c r="DRA85"/>
      <c r="DRB85"/>
      <c r="DRC85"/>
      <c r="DRD85"/>
      <c r="DRE85"/>
      <c r="DRF85"/>
      <c r="DRG85"/>
      <c r="DRH85"/>
      <c r="DRI85"/>
      <c r="DRJ85"/>
      <c r="DRK85"/>
      <c r="DRL85"/>
      <c r="DRM85"/>
      <c r="DRN85"/>
      <c r="DRO85"/>
      <c r="DRP85"/>
      <c r="DRQ85"/>
      <c r="DRR85"/>
      <c r="DRS85"/>
      <c r="DRT85"/>
      <c r="DRU85"/>
      <c r="DRV85"/>
      <c r="DRW85"/>
      <c r="DRX85"/>
      <c r="DRY85"/>
      <c r="DRZ85"/>
      <c r="DSA85"/>
      <c r="DSB85"/>
      <c r="DSC85"/>
      <c r="DSD85"/>
      <c r="DSE85"/>
      <c r="DSF85"/>
      <c r="DSG85"/>
      <c r="DSH85"/>
      <c r="DSI85"/>
      <c r="DSJ85"/>
      <c r="DSK85"/>
      <c r="DSL85"/>
      <c r="DSM85"/>
      <c r="DSN85"/>
      <c r="DSO85"/>
      <c r="DSP85"/>
      <c r="DSQ85"/>
      <c r="DSR85"/>
      <c r="DSS85"/>
      <c r="DST85"/>
      <c r="DSU85"/>
      <c r="DSV85"/>
      <c r="DSW85"/>
      <c r="DSX85"/>
      <c r="DSY85"/>
      <c r="DSZ85"/>
      <c r="DTA85"/>
      <c r="DTB85"/>
      <c r="DTC85"/>
      <c r="DTD85"/>
      <c r="DTE85"/>
      <c r="DTF85"/>
      <c r="DTG85"/>
      <c r="DTH85"/>
      <c r="DTI85"/>
      <c r="DTJ85"/>
      <c r="DTK85"/>
      <c r="DTL85"/>
      <c r="DTM85"/>
      <c r="DTN85"/>
      <c r="DTO85"/>
      <c r="DTP85"/>
      <c r="DTQ85"/>
      <c r="DTR85"/>
      <c r="DTS85"/>
      <c r="DTT85"/>
      <c r="DTU85"/>
      <c r="DTV85"/>
      <c r="DTW85"/>
      <c r="DTX85"/>
      <c r="DTY85"/>
      <c r="DTZ85"/>
      <c r="DUA85"/>
      <c r="DUB85"/>
      <c r="DUC85"/>
      <c r="DUD85"/>
      <c r="DUE85"/>
      <c r="DUF85"/>
      <c r="DUG85"/>
      <c r="DUH85"/>
      <c r="DUI85"/>
      <c r="DUJ85"/>
      <c r="DUK85"/>
      <c r="DUL85"/>
      <c r="DUM85"/>
      <c r="DUN85"/>
      <c r="DUO85"/>
      <c r="DUP85"/>
      <c r="DUQ85"/>
      <c r="DUR85"/>
      <c r="DUS85"/>
      <c r="DUT85"/>
      <c r="DUU85"/>
      <c r="DUV85"/>
      <c r="DUW85"/>
      <c r="DUX85"/>
      <c r="DUY85"/>
      <c r="DUZ85"/>
      <c r="DVA85"/>
      <c r="DVB85"/>
      <c r="DVC85"/>
      <c r="DVD85"/>
      <c r="DVE85"/>
      <c r="DVF85"/>
      <c r="DVG85"/>
      <c r="DVH85"/>
      <c r="DVI85"/>
      <c r="DVJ85"/>
      <c r="DVK85"/>
      <c r="DVL85"/>
      <c r="DVM85"/>
      <c r="DVN85"/>
      <c r="DVO85"/>
      <c r="DVP85"/>
      <c r="DVQ85"/>
      <c r="DVR85"/>
      <c r="DVS85"/>
      <c r="DVT85"/>
      <c r="DVU85"/>
      <c r="DVV85"/>
      <c r="DVW85"/>
      <c r="DVX85"/>
      <c r="DVY85"/>
      <c r="DVZ85"/>
      <c r="DWA85"/>
      <c r="DWB85"/>
      <c r="DWC85"/>
      <c r="DWD85"/>
      <c r="DWE85"/>
      <c r="DWF85"/>
      <c r="DWG85"/>
      <c r="DWH85"/>
      <c r="DWI85"/>
      <c r="DWJ85"/>
      <c r="DWK85"/>
      <c r="DWL85"/>
      <c r="DWM85"/>
      <c r="DWN85"/>
      <c r="DWO85"/>
      <c r="DWP85"/>
      <c r="DWQ85"/>
      <c r="DWR85"/>
      <c r="DWS85"/>
      <c r="DWT85"/>
      <c r="DWU85"/>
      <c r="DWV85"/>
      <c r="DWW85"/>
      <c r="DWX85"/>
      <c r="DWY85"/>
      <c r="DWZ85"/>
      <c r="DXA85"/>
      <c r="DXB85"/>
      <c r="DXC85"/>
      <c r="DXD85"/>
      <c r="DXE85"/>
      <c r="DXF85"/>
      <c r="DXG85"/>
      <c r="DXH85"/>
      <c r="DXI85"/>
      <c r="DXJ85"/>
      <c r="DXK85"/>
      <c r="DXL85"/>
      <c r="DXM85"/>
      <c r="DXN85"/>
      <c r="DXO85"/>
      <c r="DXP85"/>
      <c r="DXQ85"/>
      <c r="DXR85"/>
      <c r="DXS85"/>
      <c r="DXT85"/>
      <c r="DXU85"/>
      <c r="DXV85"/>
      <c r="DXW85"/>
      <c r="DXX85"/>
      <c r="DXY85"/>
      <c r="DXZ85"/>
      <c r="DYA85"/>
      <c r="DYB85"/>
      <c r="DYC85"/>
      <c r="DYD85"/>
      <c r="DYE85"/>
      <c r="DYF85"/>
      <c r="DYG85"/>
      <c r="DYH85"/>
      <c r="DYI85"/>
      <c r="DYJ85"/>
      <c r="DYK85"/>
      <c r="DYL85"/>
      <c r="DYM85"/>
      <c r="DYN85"/>
      <c r="DYO85"/>
      <c r="DYP85"/>
      <c r="DYQ85"/>
      <c r="DYR85"/>
      <c r="DYS85"/>
      <c r="DYT85"/>
      <c r="DYU85"/>
      <c r="DYV85"/>
      <c r="DYW85"/>
      <c r="DYX85"/>
      <c r="DYY85"/>
      <c r="DYZ85"/>
      <c r="DZA85"/>
      <c r="DZB85"/>
      <c r="DZC85"/>
      <c r="DZD85"/>
      <c r="DZE85"/>
      <c r="DZF85"/>
      <c r="DZG85"/>
      <c r="DZH85"/>
      <c r="DZI85"/>
      <c r="DZJ85"/>
      <c r="DZK85"/>
      <c r="DZL85"/>
      <c r="DZM85"/>
      <c r="DZN85"/>
      <c r="DZO85"/>
      <c r="DZP85"/>
      <c r="DZQ85"/>
      <c r="DZR85"/>
      <c r="DZS85"/>
      <c r="DZT85"/>
      <c r="DZU85"/>
      <c r="DZV85"/>
      <c r="DZW85"/>
      <c r="DZX85"/>
      <c r="DZY85"/>
      <c r="DZZ85"/>
      <c r="EAA85"/>
      <c r="EAB85"/>
      <c r="EAC85"/>
      <c r="EAD85"/>
      <c r="EAE85"/>
      <c r="EAF85"/>
      <c r="EAG85"/>
      <c r="EAH85"/>
      <c r="EAI85"/>
      <c r="EAJ85"/>
      <c r="EAK85"/>
      <c r="EAL85"/>
      <c r="EAM85"/>
      <c r="EAN85"/>
      <c r="EAO85"/>
      <c r="EAP85"/>
      <c r="EAQ85"/>
      <c r="EAR85"/>
      <c r="EAS85"/>
      <c r="EAT85"/>
      <c r="EAU85"/>
      <c r="EAV85"/>
      <c r="EAW85"/>
      <c r="EAX85"/>
      <c r="EAY85"/>
      <c r="EAZ85"/>
      <c r="EBA85"/>
      <c r="EBB85"/>
      <c r="EBC85"/>
      <c r="EBD85"/>
      <c r="EBE85"/>
      <c r="EBF85"/>
      <c r="EBG85"/>
      <c r="EBH85"/>
      <c r="EBI85"/>
      <c r="EBJ85"/>
      <c r="EBK85"/>
      <c r="EBL85"/>
      <c r="EBM85"/>
      <c r="EBN85"/>
      <c r="EBO85"/>
      <c r="EBP85"/>
      <c r="EBQ85"/>
      <c r="EBR85"/>
      <c r="EBS85"/>
      <c r="EBT85"/>
      <c r="EBU85"/>
      <c r="EBV85"/>
      <c r="EBW85"/>
      <c r="EBX85"/>
      <c r="EBY85"/>
      <c r="EBZ85"/>
      <c r="ECA85"/>
      <c r="ECB85"/>
      <c r="ECC85"/>
      <c r="ECD85"/>
      <c r="ECE85"/>
      <c r="ECF85"/>
      <c r="ECG85"/>
      <c r="ECH85"/>
      <c r="ECI85"/>
      <c r="ECJ85"/>
      <c r="ECK85"/>
      <c r="ECL85"/>
      <c r="ECM85"/>
      <c r="ECN85"/>
      <c r="ECO85"/>
      <c r="ECP85"/>
      <c r="ECQ85"/>
      <c r="ECR85"/>
      <c r="ECS85"/>
      <c r="ECT85"/>
      <c r="ECU85"/>
      <c r="ECV85"/>
      <c r="ECW85"/>
      <c r="ECX85"/>
      <c r="ECY85"/>
      <c r="ECZ85"/>
      <c r="EDA85"/>
      <c r="EDB85"/>
      <c r="EDC85"/>
      <c r="EDD85"/>
      <c r="EDE85"/>
      <c r="EDF85"/>
      <c r="EDG85"/>
      <c r="EDH85"/>
      <c r="EDI85"/>
      <c r="EDJ85"/>
      <c r="EDK85"/>
      <c r="EDL85"/>
      <c r="EDM85"/>
      <c r="EDN85"/>
      <c r="EDO85"/>
      <c r="EDP85"/>
      <c r="EDQ85"/>
      <c r="EDR85"/>
      <c r="EDS85"/>
      <c r="EDT85"/>
      <c r="EDU85"/>
      <c r="EDV85"/>
      <c r="EDW85"/>
      <c r="EDX85"/>
      <c r="EDY85"/>
      <c r="EDZ85"/>
      <c r="EEA85"/>
      <c r="EEB85"/>
      <c r="EEC85"/>
      <c r="EED85"/>
      <c r="EEE85"/>
      <c r="EEF85"/>
      <c r="EEG85"/>
      <c r="EEH85"/>
      <c r="EEI85"/>
      <c r="EEJ85"/>
      <c r="EEK85"/>
      <c r="EEL85"/>
      <c r="EEM85"/>
      <c r="EEN85"/>
      <c r="EEO85"/>
      <c r="EEP85"/>
      <c r="EEQ85"/>
      <c r="EER85"/>
      <c r="EES85"/>
      <c r="EET85"/>
      <c r="EEU85"/>
      <c r="EEV85"/>
      <c r="EEW85"/>
      <c r="EEX85"/>
      <c r="EEY85"/>
      <c r="EEZ85"/>
      <c r="EFA85"/>
      <c r="EFB85"/>
      <c r="EFC85"/>
      <c r="EFD85"/>
      <c r="EFE85"/>
      <c r="EFF85"/>
      <c r="EFG85"/>
      <c r="EFH85"/>
      <c r="EFI85"/>
      <c r="EFJ85"/>
      <c r="EFK85"/>
      <c r="EFL85"/>
      <c r="EFM85"/>
      <c r="EFN85"/>
      <c r="EFO85"/>
      <c r="EFP85"/>
      <c r="EFQ85"/>
      <c r="EFR85"/>
      <c r="EFS85"/>
      <c r="EFT85"/>
      <c r="EFU85"/>
      <c r="EFV85"/>
      <c r="EFW85"/>
      <c r="EFX85"/>
      <c r="EFY85"/>
      <c r="EFZ85"/>
      <c r="EGA85"/>
      <c r="EGB85"/>
      <c r="EGC85"/>
      <c r="EGD85"/>
      <c r="EGE85"/>
      <c r="EGF85"/>
      <c r="EGG85"/>
      <c r="EGH85"/>
      <c r="EGI85"/>
      <c r="EGJ85"/>
      <c r="EGK85"/>
      <c r="EGL85"/>
      <c r="EGM85"/>
      <c r="EGN85"/>
      <c r="EGO85"/>
      <c r="EGP85"/>
      <c r="EGQ85"/>
      <c r="EGR85"/>
      <c r="EGS85"/>
      <c r="EGT85"/>
      <c r="EGU85"/>
      <c r="EGV85"/>
      <c r="EGW85"/>
      <c r="EGX85"/>
      <c r="EGY85"/>
      <c r="EGZ85"/>
      <c r="EHA85"/>
      <c r="EHB85"/>
      <c r="EHC85"/>
      <c r="EHD85"/>
      <c r="EHE85"/>
      <c r="EHF85"/>
      <c r="EHG85"/>
      <c r="EHH85"/>
      <c r="EHI85"/>
      <c r="EHJ85"/>
      <c r="EHK85"/>
      <c r="EHL85"/>
      <c r="EHM85"/>
      <c r="EHN85"/>
      <c r="EHO85"/>
      <c r="EHP85"/>
      <c r="EHQ85"/>
      <c r="EHR85"/>
      <c r="EHS85"/>
      <c r="EHT85"/>
      <c r="EHU85"/>
      <c r="EHV85"/>
      <c r="EHW85"/>
      <c r="EHX85"/>
      <c r="EHY85"/>
      <c r="EHZ85"/>
      <c r="EIA85"/>
      <c r="EIB85"/>
      <c r="EIC85"/>
      <c r="EID85"/>
      <c r="EIE85"/>
      <c r="EIF85"/>
      <c r="EIG85"/>
      <c r="EIH85"/>
      <c r="EII85"/>
      <c r="EIJ85"/>
      <c r="EIK85"/>
      <c r="EIL85"/>
      <c r="EIM85"/>
      <c r="EIN85"/>
      <c r="EIO85"/>
      <c r="EIP85"/>
      <c r="EIQ85"/>
      <c r="EIR85"/>
      <c r="EIS85"/>
      <c r="EIT85"/>
      <c r="EIU85"/>
      <c r="EIV85"/>
      <c r="EIW85"/>
      <c r="EIX85"/>
      <c r="EIY85"/>
      <c r="EIZ85"/>
      <c r="EJA85"/>
      <c r="EJB85"/>
      <c r="EJC85"/>
      <c r="EJD85"/>
      <c r="EJE85"/>
      <c r="EJF85"/>
      <c r="EJG85"/>
      <c r="EJH85"/>
      <c r="EJI85"/>
      <c r="EJJ85"/>
      <c r="EJK85"/>
      <c r="EJL85"/>
      <c r="EJM85"/>
      <c r="EJN85"/>
      <c r="EJO85"/>
      <c r="EJP85"/>
      <c r="EJQ85"/>
      <c r="EJR85"/>
      <c r="EJS85"/>
      <c r="EJT85"/>
      <c r="EJU85"/>
      <c r="EJV85"/>
      <c r="EJW85"/>
      <c r="EJX85"/>
      <c r="EJY85"/>
      <c r="EJZ85"/>
      <c r="EKA85"/>
      <c r="EKB85"/>
      <c r="EKC85"/>
      <c r="EKD85"/>
      <c r="EKE85"/>
      <c r="EKF85"/>
      <c r="EKG85"/>
      <c r="EKH85"/>
      <c r="EKI85"/>
      <c r="EKJ85"/>
      <c r="EKK85"/>
      <c r="EKL85"/>
      <c r="EKM85"/>
      <c r="EKN85"/>
      <c r="EKO85"/>
      <c r="EKP85"/>
      <c r="EKQ85"/>
      <c r="EKR85"/>
      <c r="EKS85"/>
      <c r="EKT85"/>
      <c r="EKU85"/>
      <c r="EKV85"/>
      <c r="EKW85"/>
      <c r="EKX85"/>
      <c r="EKY85"/>
      <c r="EKZ85"/>
      <c r="ELA85"/>
      <c r="ELB85"/>
      <c r="ELC85"/>
      <c r="ELD85"/>
      <c r="ELE85"/>
      <c r="ELF85"/>
      <c r="ELG85"/>
      <c r="ELH85"/>
      <c r="ELI85"/>
      <c r="ELJ85"/>
      <c r="ELK85"/>
      <c r="ELL85"/>
      <c r="ELM85"/>
      <c r="ELN85"/>
      <c r="ELO85"/>
      <c r="ELP85"/>
      <c r="ELQ85"/>
      <c r="ELR85"/>
      <c r="ELS85"/>
      <c r="ELT85"/>
      <c r="ELU85"/>
      <c r="ELV85"/>
      <c r="ELW85"/>
      <c r="ELX85"/>
      <c r="ELY85"/>
      <c r="ELZ85"/>
      <c r="EMA85"/>
      <c r="EMB85"/>
      <c r="EMC85"/>
      <c r="EMD85"/>
      <c r="EME85"/>
      <c r="EMF85"/>
      <c r="EMG85"/>
      <c r="EMH85"/>
      <c r="EMI85"/>
      <c r="EMJ85"/>
      <c r="EMK85"/>
      <c r="EML85"/>
      <c r="EMM85"/>
      <c r="EMN85"/>
      <c r="EMO85"/>
      <c r="EMP85"/>
      <c r="EMQ85"/>
      <c r="EMR85"/>
      <c r="EMS85"/>
      <c r="EMT85"/>
      <c r="EMU85"/>
      <c r="EMV85"/>
      <c r="EMW85"/>
      <c r="EMX85"/>
      <c r="EMY85"/>
      <c r="EMZ85"/>
      <c r="ENA85"/>
      <c r="ENB85"/>
      <c r="ENC85"/>
      <c r="END85"/>
      <c r="ENE85"/>
      <c r="ENF85"/>
      <c r="ENG85"/>
      <c r="ENH85"/>
      <c r="ENI85"/>
      <c r="ENJ85"/>
      <c r="ENK85"/>
      <c r="ENL85"/>
      <c r="ENM85"/>
      <c r="ENN85"/>
      <c r="ENO85"/>
      <c r="ENP85"/>
      <c r="ENQ85"/>
      <c r="ENR85"/>
      <c r="ENS85"/>
      <c r="ENT85"/>
      <c r="ENU85"/>
      <c r="ENV85"/>
      <c r="ENW85"/>
      <c r="ENX85"/>
      <c r="ENY85"/>
      <c r="ENZ85"/>
      <c r="EOA85"/>
      <c r="EOB85"/>
      <c r="EOC85"/>
      <c r="EOD85"/>
      <c r="EOE85"/>
      <c r="EOF85"/>
      <c r="EOG85"/>
      <c r="EOH85"/>
      <c r="EOI85"/>
      <c r="EOJ85"/>
      <c r="EOK85"/>
      <c r="EOL85"/>
      <c r="EOM85"/>
      <c r="EON85"/>
      <c r="EOO85"/>
      <c r="EOP85"/>
      <c r="EOQ85"/>
      <c r="EOR85"/>
      <c r="EOS85"/>
      <c r="EOT85"/>
      <c r="EOU85"/>
      <c r="EOV85"/>
      <c r="EOW85"/>
      <c r="EOX85"/>
      <c r="EOY85"/>
      <c r="EOZ85"/>
      <c r="EPA85"/>
      <c r="EPB85"/>
      <c r="EPC85"/>
      <c r="EPD85"/>
      <c r="EPE85"/>
      <c r="EPF85"/>
      <c r="EPG85"/>
      <c r="EPH85"/>
      <c r="EPI85"/>
      <c r="EPJ85"/>
      <c r="EPK85"/>
      <c r="EPL85"/>
      <c r="EPM85"/>
      <c r="EPN85"/>
      <c r="EPO85"/>
      <c r="EPP85"/>
      <c r="EPQ85"/>
      <c r="EPR85"/>
      <c r="EPS85"/>
      <c r="EPT85"/>
      <c r="EPU85"/>
      <c r="EPV85"/>
      <c r="EPW85"/>
      <c r="EPX85"/>
      <c r="EPY85"/>
      <c r="EPZ85"/>
      <c r="EQA85"/>
      <c r="EQB85"/>
      <c r="EQC85"/>
      <c r="EQD85"/>
      <c r="EQE85"/>
      <c r="EQF85"/>
      <c r="EQG85"/>
      <c r="EQH85"/>
      <c r="EQI85"/>
      <c r="EQJ85"/>
      <c r="EQK85"/>
      <c r="EQL85"/>
      <c r="EQM85"/>
      <c r="EQN85"/>
      <c r="EQO85"/>
      <c r="EQP85"/>
      <c r="EQQ85"/>
      <c r="EQR85"/>
      <c r="EQS85"/>
      <c r="EQT85"/>
      <c r="EQU85"/>
      <c r="EQV85"/>
      <c r="EQW85"/>
      <c r="EQX85"/>
      <c r="EQY85"/>
      <c r="EQZ85"/>
      <c r="ERA85"/>
      <c r="ERB85"/>
      <c r="ERC85"/>
      <c r="ERD85"/>
      <c r="ERE85"/>
      <c r="ERF85"/>
      <c r="ERG85"/>
      <c r="ERH85"/>
      <c r="ERI85"/>
      <c r="ERJ85"/>
      <c r="ERK85"/>
      <c r="ERL85"/>
      <c r="ERM85"/>
      <c r="ERN85"/>
      <c r="ERO85"/>
      <c r="ERP85"/>
      <c r="ERQ85"/>
      <c r="ERR85"/>
      <c r="ERS85"/>
      <c r="ERT85"/>
      <c r="ERU85"/>
      <c r="ERV85"/>
      <c r="ERW85"/>
      <c r="ERX85"/>
      <c r="ERY85"/>
      <c r="ERZ85"/>
      <c r="ESA85"/>
      <c r="ESB85"/>
      <c r="ESC85"/>
      <c r="ESD85"/>
      <c r="ESE85"/>
      <c r="ESF85"/>
      <c r="ESG85"/>
      <c r="ESH85"/>
      <c r="ESI85"/>
      <c r="ESJ85"/>
      <c r="ESK85"/>
      <c r="ESL85"/>
      <c r="ESM85"/>
      <c r="ESN85"/>
      <c r="ESO85"/>
      <c r="ESP85"/>
      <c r="ESQ85"/>
      <c r="ESR85"/>
      <c r="ESS85"/>
      <c r="EST85"/>
      <c r="ESU85"/>
      <c r="ESV85"/>
      <c r="ESW85"/>
      <c r="ESX85"/>
      <c r="ESY85"/>
      <c r="ESZ85"/>
      <c r="ETA85"/>
      <c r="ETB85"/>
      <c r="ETC85"/>
      <c r="ETD85"/>
      <c r="ETE85"/>
      <c r="ETF85"/>
      <c r="ETG85"/>
      <c r="ETH85"/>
      <c r="ETI85"/>
      <c r="ETJ85"/>
      <c r="ETK85"/>
      <c r="ETL85"/>
      <c r="ETM85"/>
      <c r="ETN85"/>
      <c r="ETO85"/>
      <c r="ETP85"/>
      <c r="ETQ85"/>
      <c r="ETR85"/>
      <c r="ETS85"/>
      <c r="ETT85"/>
      <c r="ETU85"/>
      <c r="ETV85"/>
      <c r="ETW85"/>
      <c r="ETX85"/>
      <c r="ETY85"/>
      <c r="ETZ85"/>
      <c r="EUA85"/>
      <c r="EUB85"/>
      <c r="EUC85"/>
      <c r="EUD85"/>
      <c r="EUE85"/>
      <c r="EUF85"/>
      <c r="EUG85"/>
      <c r="EUH85"/>
      <c r="EUI85"/>
      <c r="EUJ85"/>
      <c r="EUK85"/>
      <c r="EUL85"/>
      <c r="EUM85"/>
      <c r="EUN85"/>
      <c r="EUO85"/>
      <c r="EUP85"/>
      <c r="EUQ85"/>
      <c r="EUR85"/>
      <c r="EUS85"/>
      <c r="EUT85"/>
      <c r="EUU85"/>
      <c r="EUV85"/>
      <c r="EUW85"/>
      <c r="EUX85"/>
      <c r="EUY85"/>
      <c r="EUZ85"/>
      <c r="EVA85"/>
      <c r="EVB85"/>
      <c r="EVC85"/>
      <c r="EVD85"/>
      <c r="EVE85"/>
      <c r="EVF85"/>
      <c r="EVG85"/>
      <c r="EVH85"/>
      <c r="EVI85"/>
      <c r="EVJ85"/>
      <c r="EVK85"/>
      <c r="EVL85"/>
      <c r="EVM85"/>
      <c r="EVN85"/>
      <c r="EVO85"/>
      <c r="EVP85"/>
      <c r="EVQ85"/>
      <c r="EVR85"/>
      <c r="EVS85"/>
      <c r="EVT85"/>
      <c r="EVU85"/>
      <c r="EVV85"/>
      <c r="EVW85"/>
      <c r="EVX85"/>
      <c r="EVY85"/>
      <c r="EVZ85"/>
      <c r="EWA85"/>
      <c r="EWB85"/>
      <c r="EWC85"/>
      <c r="EWD85"/>
      <c r="EWE85"/>
      <c r="EWF85"/>
      <c r="EWG85"/>
      <c r="EWH85"/>
      <c r="EWI85"/>
      <c r="EWJ85"/>
      <c r="EWK85"/>
      <c r="EWL85"/>
      <c r="EWM85"/>
      <c r="EWN85"/>
      <c r="EWO85"/>
      <c r="EWP85"/>
      <c r="EWQ85"/>
      <c r="EWR85"/>
      <c r="EWS85"/>
      <c r="EWT85"/>
      <c r="EWU85"/>
      <c r="EWV85"/>
      <c r="EWW85"/>
      <c r="EWX85"/>
      <c r="EWY85"/>
      <c r="EWZ85"/>
      <c r="EXA85"/>
      <c r="EXB85"/>
      <c r="EXC85"/>
      <c r="EXD85"/>
      <c r="EXE85"/>
      <c r="EXF85"/>
      <c r="EXG85"/>
      <c r="EXH85"/>
      <c r="EXI85"/>
      <c r="EXJ85"/>
      <c r="EXK85"/>
      <c r="EXL85"/>
      <c r="EXM85"/>
      <c r="EXN85"/>
      <c r="EXO85"/>
      <c r="EXP85"/>
      <c r="EXQ85"/>
      <c r="EXR85"/>
      <c r="EXS85"/>
      <c r="EXT85"/>
      <c r="EXU85"/>
      <c r="EXV85"/>
      <c r="EXW85"/>
      <c r="EXX85"/>
      <c r="EXY85"/>
      <c r="EXZ85"/>
      <c r="EYA85"/>
      <c r="EYB85"/>
      <c r="EYC85"/>
      <c r="EYD85"/>
      <c r="EYE85"/>
      <c r="EYF85"/>
      <c r="EYG85"/>
      <c r="EYH85"/>
      <c r="EYI85"/>
      <c r="EYJ85"/>
      <c r="EYK85"/>
      <c r="EYL85"/>
      <c r="EYM85"/>
      <c r="EYN85"/>
      <c r="EYO85"/>
      <c r="EYP85"/>
      <c r="EYQ85"/>
      <c r="EYR85"/>
      <c r="EYS85"/>
      <c r="EYT85"/>
      <c r="EYU85"/>
      <c r="EYV85"/>
      <c r="EYW85"/>
      <c r="EYX85"/>
      <c r="EYY85"/>
      <c r="EYZ85"/>
      <c r="EZA85"/>
      <c r="EZB85"/>
      <c r="EZC85"/>
      <c r="EZD85"/>
      <c r="EZE85"/>
      <c r="EZF85"/>
      <c r="EZG85"/>
      <c r="EZH85"/>
      <c r="EZI85"/>
      <c r="EZJ85"/>
      <c r="EZK85"/>
      <c r="EZL85"/>
      <c r="EZM85"/>
      <c r="EZN85"/>
      <c r="EZO85"/>
      <c r="EZP85"/>
      <c r="EZQ85"/>
      <c r="EZR85"/>
      <c r="EZS85"/>
      <c r="EZT85"/>
      <c r="EZU85"/>
      <c r="EZV85"/>
      <c r="EZW85"/>
      <c r="EZX85"/>
      <c r="EZY85"/>
      <c r="EZZ85"/>
      <c r="FAA85"/>
      <c r="FAB85"/>
      <c r="FAC85"/>
      <c r="FAD85"/>
      <c r="FAE85"/>
      <c r="FAF85"/>
      <c r="FAG85"/>
      <c r="FAH85"/>
      <c r="FAI85"/>
      <c r="FAJ85"/>
      <c r="FAK85"/>
      <c r="FAL85"/>
      <c r="FAM85"/>
      <c r="FAN85"/>
      <c r="FAO85"/>
      <c r="FAP85"/>
      <c r="FAQ85"/>
      <c r="FAR85"/>
      <c r="FAS85"/>
      <c r="FAT85"/>
      <c r="FAU85"/>
      <c r="FAV85"/>
      <c r="FAW85"/>
      <c r="FAX85"/>
      <c r="FAY85"/>
      <c r="FAZ85"/>
      <c r="FBA85"/>
      <c r="FBB85"/>
      <c r="FBC85"/>
      <c r="FBD85"/>
      <c r="FBE85"/>
      <c r="FBF85"/>
      <c r="FBG85"/>
      <c r="FBH85"/>
      <c r="FBI85"/>
      <c r="FBJ85"/>
      <c r="FBK85"/>
      <c r="FBL85"/>
      <c r="FBM85"/>
      <c r="FBN85"/>
      <c r="FBO85"/>
      <c r="FBP85"/>
      <c r="FBQ85"/>
      <c r="FBR85"/>
      <c r="FBS85"/>
      <c r="FBT85"/>
      <c r="FBU85"/>
      <c r="FBV85"/>
      <c r="FBW85"/>
      <c r="FBX85"/>
      <c r="FBY85"/>
      <c r="FBZ85"/>
      <c r="FCA85"/>
      <c r="FCB85"/>
      <c r="FCC85"/>
      <c r="FCD85"/>
      <c r="FCE85"/>
      <c r="FCF85"/>
      <c r="FCG85"/>
      <c r="FCH85"/>
      <c r="FCI85"/>
      <c r="FCJ85"/>
      <c r="FCK85"/>
      <c r="FCL85"/>
      <c r="FCM85"/>
      <c r="FCN85"/>
      <c r="FCO85"/>
      <c r="FCP85"/>
      <c r="FCQ85"/>
      <c r="FCR85"/>
      <c r="FCS85"/>
      <c r="FCT85"/>
      <c r="FCU85"/>
      <c r="FCV85"/>
      <c r="FCW85"/>
      <c r="FCX85"/>
      <c r="FCY85"/>
      <c r="FCZ85"/>
      <c r="FDA85"/>
      <c r="FDB85"/>
      <c r="FDC85"/>
      <c r="FDD85"/>
      <c r="FDE85"/>
      <c r="FDF85"/>
      <c r="FDG85"/>
      <c r="FDH85"/>
      <c r="FDI85"/>
      <c r="FDJ85"/>
      <c r="FDK85"/>
      <c r="FDL85"/>
      <c r="FDM85"/>
      <c r="FDN85"/>
      <c r="FDO85"/>
      <c r="FDP85"/>
      <c r="FDQ85"/>
      <c r="FDR85"/>
      <c r="FDS85"/>
      <c r="FDT85"/>
      <c r="FDU85"/>
      <c r="FDV85"/>
      <c r="FDW85"/>
      <c r="FDX85"/>
      <c r="FDY85"/>
      <c r="FDZ85"/>
      <c r="FEA85"/>
      <c r="FEB85"/>
      <c r="FEC85"/>
      <c r="FED85"/>
      <c r="FEE85"/>
      <c r="FEF85"/>
      <c r="FEG85"/>
      <c r="FEH85"/>
      <c r="FEI85"/>
      <c r="FEJ85"/>
      <c r="FEK85"/>
      <c r="FEL85"/>
      <c r="FEM85"/>
      <c r="FEN85"/>
      <c r="FEO85"/>
      <c r="FEP85"/>
      <c r="FEQ85"/>
      <c r="FER85"/>
      <c r="FES85"/>
      <c r="FET85"/>
      <c r="FEU85"/>
      <c r="FEV85"/>
      <c r="FEW85"/>
      <c r="FEX85"/>
      <c r="FEY85"/>
      <c r="FEZ85"/>
      <c r="FFA85"/>
      <c r="FFB85"/>
      <c r="FFC85"/>
      <c r="FFD85"/>
      <c r="FFE85"/>
      <c r="FFF85"/>
      <c r="FFG85"/>
      <c r="FFH85"/>
      <c r="FFI85"/>
      <c r="FFJ85"/>
      <c r="FFK85"/>
      <c r="FFL85"/>
      <c r="FFM85"/>
      <c r="FFN85"/>
      <c r="FFO85"/>
      <c r="FFP85"/>
      <c r="FFQ85"/>
      <c r="FFR85"/>
      <c r="FFS85"/>
      <c r="FFT85"/>
      <c r="FFU85"/>
      <c r="FFV85"/>
      <c r="FFW85"/>
      <c r="FFX85"/>
      <c r="FFY85"/>
      <c r="FFZ85"/>
      <c r="FGA85"/>
      <c r="FGB85"/>
      <c r="FGC85"/>
      <c r="FGD85"/>
      <c r="FGE85"/>
      <c r="FGF85"/>
      <c r="FGG85"/>
      <c r="FGH85"/>
      <c r="FGI85"/>
      <c r="FGJ85"/>
      <c r="FGK85"/>
      <c r="FGL85"/>
      <c r="FGM85"/>
      <c r="FGN85"/>
      <c r="FGO85"/>
      <c r="FGP85"/>
      <c r="FGQ85"/>
      <c r="FGR85"/>
      <c r="FGS85"/>
      <c r="FGT85"/>
      <c r="FGU85"/>
      <c r="FGV85"/>
      <c r="FGW85"/>
      <c r="FGX85"/>
      <c r="FGY85"/>
      <c r="FGZ85"/>
      <c r="FHA85"/>
      <c r="FHB85"/>
      <c r="FHC85"/>
      <c r="FHD85"/>
      <c r="FHE85"/>
      <c r="FHF85"/>
      <c r="FHG85"/>
      <c r="FHH85"/>
      <c r="FHI85"/>
      <c r="FHJ85"/>
      <c r="FHK85"/>
      <c r="FHL85"/>
      <c r="FHM85"/>
      <c r="FHN85"/>
      <c r="FHO85"/>
      <c r="FHP85"/>
      <c r="FHQ85"/>
      <c r="FHR85"/>
      <c r="FHS85"/>
      <c r="FHT85"/>
      <c r="FHU85"/>
      <c r="FHV85"/>
      <c r="FHW85"/>
      <c r="FHX85"/>
      <c r="FHY85"/>
      <c r="FHZ85"/>
      <c r="FIA85"/>
      <c r="FIB85"/>
      <c r="FIC85"/>
      <c r="FID85"/>
      <c r="FIE85"/>
      <c r="FIF85"/>
      <c r="FIG85"/>
      <c r="FIH85"/>
      <c r="FII85"/>
      <c r="FIJ85"/>
      <c r="FIK85"/>
      <c r="FIL85"/>
      <c r="FIM85"/>
      <c r="FIN85"/>
      <c r="FIO85"/>
      <c r="FIP85"/>
      <c r="FIQ85"/>
      <c r="FIR85"/>
      <c r="FIS85"/>
      <c r="FIT85"/>
      <c r="FIU85"/>
      <c r="FIV85"/>
      <c r="FIW85"/>
      <c r="FIX85"/>
      <c r="FIY85"/>
      <c r="FIZ85"/>
      <c r="FJA85"/>
      <c r="FJB85"/>
      <c r="FJC85"/>
      <c r="FJD85"/>
      <c r="FJE85"/>
      <c r="FJF85"/>
      <c r="FJG85"/>
      <c r="FJH85"/>
      <c r="FJI85"/>
      <c r="FJJ85"/>
      <c r="FJK85"/>
      <c r="FJL85"/>
      <c r="FJM85"/>
      <c r="FJN85"/>
      <c r="FJO85"/>
      <c r="FJP85"/>
      <c r="FJQ85"/>
      <c r="FJR85"/>
      <c r="FJS85"/>
      <c r="FJT85"/>
      <c r="FJU85"/>
      <c r="FJV85"/>
      <c r="FJW85"/>
      <c r="FJX85"/>
      <c r="FJY85"/>
      <c r="FJZ85"/>
      <c r="FKA85"/>
      <c r="FKB85"/>
      <c r="FKC85"/>
      <c r="FKD85"/>
      <c r="FKE85"/>
      <c r="FKF85"/>
      <c r="FKG85"/>
      <c r="FKH85"/>
      <c r="FKI85"/>
      <c r="FKJ85"/>
      <c r="FKK85"/>
      <c r="FKL85"/>
      <c r="FKM85"/>
      <c r="FKN85"/>
      <c r="FKO85"/>
      <c r="FKP85"/>
      <c r="FKQ85"/>
      <c r="FKR85"/>
      <c r="FKS85"/>
      <c r="FKT85"/>
      <c r="FKU85"/>
      <c r="FKV85"/>
      <c r="FKW85"/>
      <c r="FKX85"/>
      <c r="FKY85"/>
      <c r="FKZ85"/>
      <c r="FLA85"/>
      <c r="FLB85"/>
      <c r="FLC85"/>
      <c r="FLD85"/>
      <c r="FLE85"/>
      <c r="FLF85"/>
      <c r="FLG85"/>
      <c r="FLH85"/>
      <c r="FLI85"/>
      <c r="FLJ85"/>
      <c r="FLK85"/>
      <c r="FLL85"/>
      <c r="FLM85"/>
      <c r="FLN85"/>
      <c r="FLO85"/>
      <c r="FLP85"/>
      <c r="FLQ85"/>
      <c r="FLR85"/>
      <c r="FLS85"/>
      <c r="FLT85"/>
      <c r="FLU85"/>
      <c r="FLV85"/>
      <c r="FLW85"/>
      <c r="FLX85"/>
      <c r="FLY85"/>
      <c r="FLZ85"/>
      <c r="FMA85"/>
      <c r="FMB85"/>
      <c r="FMC85"/>
      <c r="FMD85"/>
      <c r="FME85"/>
      <c r="FMF85"/>
      <c r="FMG85"/>
      <c r="FMH85"/>
      <c r="FMI85"/>
      <c r="FMJ85"/>
      <c r="FMK85"/>
      <c r="FML85"/>
      <c r="FMM85"/>
      <c r="FMN85"/>
      <c r="FMO85"/>
      <c r="FMP85"/>
      <c r="FMQ85"/>
      <c r="FMR85"/>
      <c r="FMS85"/>
      <c r="FMT85"/>
      <c r="FMU85"/>
      <c r="FMV85"/>
      <c r="FMW85"/>
      <c r="FMX85"/>
      <c r="FMY85"/>
      <c r="FMZ85"/>
      <c r="FNA85"/>
      <c r="FNB85"/>
      <c r="FNC85"/>
      <c r="FND85"/>
      <c r="FNE85"/>
      <c r="FNF85"/>
      <c r="FNG85"/>
      <c r="FNH85"/>
      <c r="FNI85"/>
      <c r="FNJ85"/>
      <c r="FNK85"/>
      <c r="FNL85"/>
      <c r="FNM85"/>
      <c r="FNN85"/>
      <c r="FNO85"/>
      <c r="FNP85"/>
      <c r="FNQ85"/>
      <c r="FNR85"/>
      <c r="FNS85"/>
      <c r="FNT85"/>
      <c r="FNU85"/>
      <c r="FNV85"/>
      <c r="FNW85"/>
      <c r="FNX85"/>
      <c r="FNY85"/>
      <c r="FNZ85"/>
      <c r="FOA85"/>
      <c r="FOB85"/>
      <c r="FOC85"/>
      <c r="FOD85"/>
      <c r="FOE85"/>
      <c r="FOF85"/>
      <c r="FOG85"/>
      <c r="FOH85"/>
      <c r="FOI85"/>
      <c r="FOJ85"/>
      <c r="FOK85"/>
      <c r="FOL85"/>
      <c r="FOM85"/>
      <c r="FON85"/>
      <c r="FOO85"/>
      <c r="FOP85"/>
      <c r="FOQ85"/>
      <c r="FOR85"/>
      <c r="FOS85"/>
      <c r="FOT85"/>
      <c r="FOU85"/>
      <c r="FOV85"/>
      <c r="FOW85"/>
      <c r="FOX85"/>
      <c r="FOY85"/>
      <c r="FOZ85"/>
      <c r="FPA85"/>
      <c r="FPB85"/>
      <c r="FPC85"/>
      <c r="FPD85"/>
      <c r="FPE85"/>
      <c r="FPF85"/>
      <c r="FPG85"/>
      <c r="FPH85"/>
      <c r="FPI85"/>
      <c r="FPJ85"/>
      <c r="FPK85"/>
      <c r="FPL85"/>
      <c r="FPM85"/>
      <c r="FPN85"/>
      <c r="FPO85"/>
      <c r="FPP85"/>
      <c r="FPQ85"/>
      <c r="FPR85"/>
      <c r="FPS85"/>
      <c r="FPT85"/>
      <c r="FPU85"/>
      <c r="FPV85"/>
      <c r="FPW85"/>
      <c r="FPX85"/>
      <c r="FPY85"/>
      <c r="FPZ85"/>
      <c r="FQA85"/>
      <c r="FQB85"/>
      <c r="FQC85"/>
      <c r="FQD85"/>
      <c r="FQE85"/>
      <c r="FQF85"/>
      <c r="FQG85"/>
      <c r="FQH85"/>
      <c r="FQI85"/>
      <c r="FQJ85"/>
      <c r="FQK85"/>
      <c r="FQL85"/>
      <c r="FQM85"/>
      <c r="FQN85"/>
      <c r="FQO85"/>
      <c r="FQP85"/>
      <c r="FQQ85"/>
      <c r="FQR85"/>
      <c r="FQS85"/>
      <c r="FQT85"/>
      <c r="FQU85"/>
      <c r="FQV85"/>
      <c r="FQW85"/>
      <c r="FQX85"/>
      <c r="FQY85"/>
      <c r="FQZ85"/>
      <c r="FRA85"/>
      <c r="FRB85"/>
      <c r="FRC85"/>
      <c r="FRD85"/>
      <c r="FRE85"/>
      <c r="FRF85"/>
      <c r="FRG85"/>
      <c r="FRH85"/>
      <c r="FRI85"/>
      <c r="FRJ85"/>
      <c r="FRK85"/>
      <c r="FRL85"/>
      <c r="FRM85"/>
      <c r="FRN85"/>
      <c r="FRO85"/>
      <c r="FRP85"/>
      <c r="FRQ85"/>
      <c r="FRR85"/>
      <c r="FRS85"/>
      <c r="FRT85"/>
      <c r="FRU85"/>
      <c r="FRV85"/>
      <c r="FRW85"/>
      <c r="FRX85"/>
      <c r="FRY85"/>
      <c r="FRZ85"/>
      <c r="FSA85"/>
      <c r="FSB85"/>
      <c r="FSC85"/>
      <c r="FSD85"/>
      <c r="FSE85"/>
      <c r="FSF85"/>
      <c r="FSG85"/>
      <c r="FSH85"/>
      <c r="FSI85"/>
      <c r="FSJ85"/>
      <c r="FSK85"/>
      <c r="FSL85"/>
      <c r="FSM85"/>
      <c r="FSN85"/>
      <c r="FSO85"/>
      <c r="FSP85"/>
      <c r="FSQ85"/>
      <c r="FSR85"/>
      <c r="FSS85"/>
      <c r="FST85"/>
      <c r="FSU85"/>
      <c r="FSV85"/>
      <c r="FSW85"/>
      <c r="FSX85"/>
      <c r="FSY85"/>
      <c r="FSZ85"/>
      <c r="FTA85"/>
      <c r="FTB85"/>
      <c r="FTC85"/>
      <c r="FTD85"/>
      <c r="FTE85"/>
      <c r="FTF85"/>
      <c r="FTG85"/>
      <c r="FTH85"/>
      <c r="FTI85"/>
      <c r="FTJ85"/>
      <c r="FTK85"/>
      <c r="FTL85"/>
      <c r="FTM85"/>
      <c r="FTN85"/>
      <c r="FTO85"/>
      <c r="FTP85"/>
      <c r="FTQ85"/>
      <c r="FTR85"/>
      <c r="FTS85"/>
      <c r="FTT85"/>
      <c r="FTU85"/>
      <c r="FTV85"/>
      <c r="FTW85"/>
      <c r="FTX85"/>
      <c r="FTY85"/>
      <c r="FTZ85"/>
      <c r="FUA85"/>
      <c r="FUB85"/>
      <c r="FUC85"/>
      <c r="FUD85"/>
      <c r="FUE85"/>
      <c r="FUF85"/>
      <c r="FUG85"/>
      <c r="FUH85"/>
      <c r="FUI85"/>
      <c r="FUJ85"/>
      <c r="FUK85"/>
      <c r="FUL85"/>
      <c r="FUM85"/>
      <c r="FUN85"/>
      <c r="FUO85"/>
      <c r="FUP85"/>
      <c r="FUQ85"/>
      <c r="FUR85"/>
      <c r="FUS85"/>
      <c r="FUT85"/>
      <c r="FUU85"/>
      <c r="FUV85"/>
      <c r="FUW85"/>
      <c r="FUX85"/>
      <c r="FUY85"/>
      <c r="FUZ85"/>
      <c r="FVA85"/>
      <c r="FVB85"/>
      <c r="FVC85"/>
      <c r="FVD85"/>
      <c r="FVE85"/>
      <c r="FVF85"/>
      <c r="FVG85"/>
      <c r="FVH85"/>
      <c r="FVI85"/>
      <c r="FVJ85"/>
      <c r="FVK85"/>
      <c r="FVL85"/>
      <c r="FVM85"/>
      <c r="FVN85"/>
      <c r="FVO85"/>
      <c r="FVP85"/>
      <c r="FVQ85"/>
      <c r="FVR85"/>
      <c r="FVS85"/>
      <c r="FVT85"/>
      <c r="FVU85"/>
      <c r="FVV85"/>
      <c r="FVW85"/>
      <c r="FVX85"/>
      <c r="FVY85"/>
      <c r="FVZ85"/>
      <c r="FWA85"/>
      <c r="FWB85"/>
      <c r="FWC85"/>
      <c r="FWD85"/>
      <c r="FWE85"/>
      <c r="FWF85"/>
      <c r="FWG85"/>
      <c r="FWH85"/>
      <c r="FWI85"/>
      <c r="FWJ85"/>
      <c r="FWK85"/>
      <c r="FWL85"/>
      <c r="FWM85"/>
      <c r="FWN85"/>
      <c r="FWO85"/>
      <c r="FWP85"/>
      <c r="FWQ85"/>
      <c r="FWR85"/>
      <c r="FWS85"/>
      <c r="FWT85"/>
      <c r="FWU85"/>
      <c r="FWV85"/>
      <c r="FWW85"/>
      <c r="FWX85"/>
      <c r="FWY85"/>
      <c r="FWZ85"/>
      <c r="FXA85"/>
      <c r="FXB85"/>
      <c r="FXC85"/>
      <c r="FXD85"/>
      <c r="FXE85"/>
      <c r="FXF85"/>
      <c r="FXG85"/>
      <c r="FXH85"/>
      <c r="FXI85"/>
      <c r="FXJ85"/>
      <c r="FXK85"/>
      <c r="FXL85"/>
      <c r="FXM85"/>
      <c r="FXN85"/>
      <c r="FXO85"/>
      <c r="FXP85"/>
      <c r="FXQ85"/>
      <c r="FXR85"/>
      <c r="FXS85"/>
      <c r="FXT85"/>
      <c r="FXU85"/>
      <c r="FXV85"/>
      <c r="FXW85"/>
      <c r="FXX85"/>
      <c r="FXY85"/>
      <c r="FXZ85"/>
      <c r="FYA85"/>
      <c r="FYB85"/>
      <c r="FYC85"/>
      <c r="FYD85"/>
      <c r="FYE85"/>
      <c r="FYF85"/>
      <c r="FYG85"/>
      <c r="FYH85"/>
      <c r="FYI85"/>
      <c r="FYJ85"/>
      <c r="FYK85"/>
      <c r="FYL85"/>
      <c r="FYM85"/>
      <c r="FYN85"/>
      <c r="FYO85"/>
      <c r="FYP85"/>
      <c r="FYQ85"/>
      <c r="FYR85"/>
      <c r="FYS85"/>
      <c r="FYT85"/>
      <c r="FYU85"/>
      <c r="FYV85"/>
      <c r="FYW85"/>
      <c r="FYX85"/>
      <c r="FYY85"/>
      <c r="FYZ85"/>
      <c r="FZA85"/>
      <c r="FZB85"/>
      <c r="FZC85"/>
      <c r="FZD85"/>
      <c r="FZE85"/>
      <c r="FZF85"/>
      <c r="FZG85"/>
      <c r="FZH85"/>
      <c r="FZI85"/>
      <c r="FZJ85"/>
      <c r="FZK85"/>
      <c r="FZL85"/>
      <c r="FZM85"/>
      <c r="FZN85"/>
      <c r="FZO85"/>
      <c r="FZP85"/>
      <c r="FZQ85"/>
      <c r="FZR85"/>
      <c r="FZS85"/>
      <c r="FZT85"/>
      <c r="FZU85"/>
      <c r="FZV85"/>
      <c r="FZW85"/>
      <c r="FZX85"/>
      <c r="FZY85"/>
      <c r="FZZ85"/>
      <c r="GAA85"/>
      <c r="GAB85"/>
      <c r="GAC85"/>
      <c r="GAD85"/>
      <c r="GAE85"/>
      <c r="GAF85"/>
      <c r="GAG85"/>
      <c r="GAH85"/>
      <c r="GAI85"/>
      <c r="GAJ85"/>
      <c r="GAK85"/>
      <c r="GAL85"/>
      <c r="GAM85"/>
      <c r="GAN85"/>
      <c r="GAO85"/>
      <c r="GAP85"/>
      <c r="GAQ85"/>
      <c r="GAR85"/>
      <c r="GAS85"/>
      <c r="GAT85"/>
      <c r="GAU85"/>
      <c r="GAV85"/>
      <c r="GAW85"/>
      <c r="GAX85"/>
      <c r="GAY85"/>
      <c r="GAZ85"/>
      <c r="GBA85"/>
      <c r="GBB85"/>
      <c r="GBC85"/>
      <c r="GBD85"/>
      <c r="GBE85"/>
      <c r="GBF85"/>
      <c r="GBG85"/>
      <c r="GBH85"/>
      <c r="GBI85"/>
      <c r="GBJ85"/>
      <c r="GBK85"/>
      <c r="GBL85"/>
      <c r="GBM85"/>
      <c r="GBN85"/>
      <c r="GBO85"/>
      <c r="GBP85"/>
      <c r="GBQ85"/>
      <c r="GBR85"/>
      <c r="GBS85"/>
      <c r="GBT85"/>
      <c r="GBU85"/>
      <c r="GBV85"/>
      <c r="GBW85"/>
      <c r="GBX85"/>
      <c r="GBY85"/>
      <c r="GBZ85"/>
      <c r="GCA85"/>
      <c r="GCB85"/>
      <c r="GCC85"/>
      <c r="GCD85"/>
      <c r="GCE85"/>
      <c r="GCF85"/>
      <c r="GCG85"/>
      <c r="GCH85"/>
      <c r="GCI85"/>
      <c r="GCJ85"/>
      <c r="GCK85"/>
      <c r="GCL85"/>
      <c r="GCM85"/>
      <c r="GCN85"/>
      <c r="GCO85"/>
      <c r="GCP85"/>
      <c r="GCQ85"/>
      <c r="GCR85"/>
      <c r="GCS85"/>
      <c r="GCT85"/>
      <c r="GCU85"/>
      <c r="GCV85"/>
      <c r="GCW85"/>
      <c r="GCX85"/>
      <c r="GCY85"/>
      <c r="GCZ85"/>
      <c r="GDA85"/>
      <c r="GDB85"/>
      <c r="GDC85"/>
      <c r="GDD85"/>
      <c r="GDE85"/>
      <c r="GDF85"/>
      <c r="GDG85"/>
      <c r="GDH85"/>
      <c r="GDI85"/>
      <c r="GDJ85"/>
      <c r="GDK85"/>
      <c r="GDL85"/>
      <c r="GDM85"/>
      <c r="GDN85"/>
      <c r="GDO85"/>
      <c r="GDP85"/>
      <c r="GDQ85"/>
      <c r="GDR85"/>
      <c r="GDS85"/>
      <c r="GDT85"/>
      <c r="GDU85"/>
      <c r="GDV85"/>
      <c r="GDW85"/>
      <c r="GDX85"/>
      <c r="GDY85"/>
      <c r="GDZ85"/>
      <c r="GEA85"/>
      <c r="GEB85"/>
      <c r="GEC85"/>
      <c r="GED85"/>
      <c r="GEE85"/>
      <c r="GEF85"/>
      <c r="GEG85"/>
      <c r="GEH85"/>
      <c r="GEI85"/>
      <c r="GEJ85"/>
      <c r="GEK85"/>
      <c r="GEL85"/>
      <c r="GEM85"/>
      <c r="GEN85"/>
      <c r="GEO85"/>
      <c r="GEP85"/>
      <c r="GEQ85"/>
      <c r="GER85"/>
      <c r="GES85"/>
      <c r="GET85"/>
      <c r="GEU85"/>
      <c r="GEV85"/>
      <c r="GEW85"/>
      <c r="GEX85"/>
      <c r="GEY85"/>
      <c r="GEZ85"/>
      <c r="GFA85"/>
      <c r="GFB85"/>
      <c r="GFC85"/>
      <c r="GFD85"/>
      <c r="GFE85"/>
      <c r="GFF85"/>
      <c r="GFG85"/>
      <c r="GFH85"/>
      <c r="GFI85"/>
      <c r="GFJ85"/>
      <c r="GFK85"/>
      <c r="GFL85"/>
      <c r="GFM85"/>
      <c r="GFN85"/>
      <c r="GFO85"/>
      <c r="GFP85"/>
      <c r="GFQ85"/>
      <c r="GFR85"/>
      <c r="GFS85"/>
      <c r="GFT85"/>
      <c r="GFU85"/>
      <c r="GFV85"/>
      <c r="GFW85"/>
      <c r="GFX85"/>
      <c r="GFY85"/>
      <c r="GFZ85"/>
      <c r="GGA85"/>
      <c r="GGB85"/>
      <c r="GGC85"/>
      <c r="GGD85"/>
      <c r="GGE85"/>
      <c r="GGF85"/>
      <c r="GGG85"/>
      <c r="GGH85"/>
      <c r="GGI85"/>
      <c r="GGJ85"/>
      <c r="GGK85"/>
      <c r="GGL85"/>
      <c r="GGM85"/>
      <c r="GGN85"/>
      <c r="GGO85"/>
      <c r="GGP85"/>
      <c r="GGQ85"/>
      <c r="GGR85"/>
      <c r="GGS85"/>
      <c r="GGT85"/>
      <c r="GGU85"/>
      <c r="GGV85"/>
      <c r="GGW85"/>
      <c r="GGX85"/>
      <c r="GGY85"/>
      <c r="GGZ85"/>
      <c r="GHA85"/>
      <c r="GHB85"/>
      <c r="GHC85"/>
      <c r="GHD85"/>
      <c r="GHE85"/>
      <c r="GHF85"/>
      <c r="GHG85"/>
      <c r="GHH85"/>
      <c r="GHI85"/>
      <c r="GHJ85"/>
      <c r="GHK85"/>
      <c r="GHL85"/>
      <c r="GHM85"/>
      <c r="GHN85"/>
      <c r="GHO85"/>
      <c r="GHP85"/>
      <c r="GHQ85"/>
      <c r="GHR85"/>
      <c r="GHS85"/>
      <c r="GHT85"/>
      <c r="GHU85"/>
      <c r="GHV85"/>
      <c r="GHW85"/>
      <c r="GHX85"/>
      <c r="GHY85"/>
      <c r="GHZ85"/>
      <c r="GIA85"/>
      <c r="GIB85"/>
      <c r="GIC85"/>
      <c r="GID85"/>
      <c r="GIE85"/>
      <c r="GIF85"/>
      <c r="GIG85"/>
      <c r="GIH85"/>
      <c r="GII85"/>
      <c r="GIJ85"/>
      <c r="GIK85"/>
      <c r="GIL85"/>
      <c r="GIM85"/>
      <c r="GIN85"/>
      <c r="GIO85"/>
      <c r="GIP85"/>
      <c r="GIQ85"/>
      <c r="GIR85"/>
      <c r="GIS85"/>
      <c r="GIT85"/>
      <c r="GIU85"/>
      <c r="GIV85"/>
      <c r="GIW85"/>
      <c r="GIX85"/>
      <c r="GIY85"/>
      <c r="GIZ85"/>
      <c r="GJA85"/>
      <c r="GJB85"/>
      <c r="GJC85"/>
      <c r="GJD85"/>
      <c r="GJE85"/>
      <c r="GJF85"/>
      <c r="GJG85"/>
      <c r="GJH85"/>
      <c r="GJI85"/>
      <c r="GJJ85"/>
      <c r="GJK85"/>
      <c r="GJL85"/>
      <c r="GJM85"/>
      <c r="GJN85"/>
      <c r="GJO85"/>
      <c r="GJP85"/>
      <c r="GJQ85"/>
      <c r="GJR85"/>
      <c r="GJS85"/>
      <c r="GJT85"/>
      <c r="GJU85"/>
      <c r="GJV85"/>
      <c r="GJW85"/>
      <c r="GJX85"/>
      <c r="GJY85"/>
      <c r="GJZ85"/>
      <c r="GKA85"/>
      <c r="GKB85"/>
      <c r="GKC85"/>
      <c r="GKD85"/>
      <c r="GKE85"/>
      <c r="GKF85"/>
      <c r="GKG85"/>
      <c r="GKH85"/>
      <c r="GKI85"/>
      <c r="GKJ85"/>
      <c r="GKK85"/>
      <c r="GKL85"/>
      <c r="GKM85"/>
      <c r="GKN85"/>
      <c r="GKO85"/>
      <c r="GKP85"/>
      <c r="GKQ85"/>
      <c r="GKR85"/>
      <c r="GKS85"/>
      <c r="GKT85"/>
      <c r="GKU85"/>
      <c r="GKV85"/>
      <c r="GKW85"/>
      <c r="GKX85"/>
      <c r="GKY85"/>
      <c r="GKZ85"/>
      <c r="GLA85"/>
      <c r="GLB85"/>
      <c r="GLC85"/>
      <c r="GLD85"/>
      <c r="GLE85"/>
      <c r="GLF85"/>
      <c r="GLG85"/>
      <c r="GLH85"/>
      <c r="GLI85"/>
      <c r="GLJ85"/>
      <c r="GLK85"/>
      <c r="GLL85"/>
      <c r="GLM85"/>
      <c r="GLN85"/>
      <c r="GLO85"/>
      <c r="GLP85"/>
      <c r="GLQ85"/>
      <c r="GLR85"/>
      <c r="GLS85"/>
      <c r="GLT85"/>
      <c r="GLU85"/>
      <c r="GLV85"/>
      <c r="GLW85"/>
      <c r="GLX85"/>
      <c r="GLY85"/>
      <c r="GLZ85"/>
      <c r="GMA85"/>
      <c r="GMB85"/>
      <c r="GMC85"/>
      <c r="GMD85"/>
      <c r="GME85"/>
      <c r="GMF85"/>
      <c r="GMG85"/>
      <c r="GMH85"/>
      <c r="GMI85"/>
      <c r="GMJ85"/>
      <c r="GMK85"/>
      <c r="GML85"/>
      <c r="GMM85"/>
      <c r="GMN85"/>
      <c r="GMO85"/>
      <c r="GMP85"/>
      <c r="GMQ85"/>
      <c r="GMR85"/>
      <c r="GMS85"/>
      <c r="GMT85"/>
      <c r="GMU85"/>
      <c r="GMV85"/>
      <c r="GMW85"/>
      <c r="GMX85"/>
      <c r="GMY85"/>
      <c r="GMZ85"/>
      <c r="GNA85"/>
      <c r="GNB85"/>
      <c r="GNC85"/>
      <c r="GND85"/>
      <c r="GNE85"/>
      <c r="GNF85"/>
      <c r="GNG85"/>
      <c r="GNH85"/>
      <c r="GNI85"/>
      <c r="GNJ85"/>
      <c r="GNK85"/>
      <c r="GNL85"/>
      <c r="GNM85"/>
      <c r="GNN85"/>
      <c r="GNO85"/>
      <c r="GNP85"/>
      <c r="GNQ85"/>
      <c r="GNR85"/>
      <c r="GNS85"/>
      <c r="GNT85"/>
      <c r="GNU85"/>
      <c r="GNV85"/>
      <c r="GNW85"/>
      <c r="GNX85"/>
      <c r="GNY85"/>
      <c r="GNZ85"/>
      <c r="GOA85"/>
      <c r="GOB85"/>
      <c r="GOC85"/>
      <c r="GOD85"/>
      <c r="GOE85"/>
      <c r="GOF85"/>
      <c r="GOG85"/>
      <c r="GOH85"/>
      <c r="GOI85"/>
      <c r="GOJ85"/>
      <c r="GOK85"/>
      <c r="GOL85"/>
      <c r="GOM85"/>
      <c r="GON85"/>
      <c r="GOO85"/>
      <c r="GOP85"/>
      <c r="GOQ85"/>
      <c r="GOR85"/>
      <c r="GOS85"/>
      <c r="GOT85"/>
      <c r="GOU85"/>
      <c r="GOV85"/>
      <c r="GOW85"/>
      <c r="GOX85"/>
      <c r="GOY85"/>
      <c r="GOZ85"/>
      <c r="GPA85"/>
      <c r="GPB85"/>
      <c r="GPC85"/>
      <c r="GPD85"/>
      <c r="GPE85"/>
      <c r="GPF85"/>
      <c r="GPG85"/>
      <c r="GPH85"/>
      <c r="GPI85"/>
      <c r="GPJ85"/>
      <c r="GPK85"/>
      <c r="GPL85"/>
      <c r="GPM85"/>
      <c r="GPN85"/>
      <c r="GPO85"/>
      <c r="GPP85"/>
      <c r="GPQ85"/>
      <c r="GPR85"/>
      <c r="GPS85"/>
      <c r="GPT85"/>
      <c r="GPU85"/>
      <c r="GPV85"/>
      <c r="GPW85"/>
      <c r="GPX85"/>
      <c r="GPY85"/>
      <c r="GPZ85"/>
      <c r="GQA85"/>
      <c r="GQB85"/>
      <c r="GQC85"/>
      <c r="GQD85"/>
      <c r="GQE85"/>
      <c r="GQF85"/>
      <c r="GQG85"/>
      <c r="GQH85"/>
      <c r="GQI85"/>
      <c r="GQJ85"/>
      <c r="GQK85"/>
      <c r="GQL85"/>
      <c r="GQM85"/>
      <c r="GQN85"/>
      <c r="GQO85"/>
      <c r="GQP85"/>
      <c r="GQQ85"/>
      <c r="GQR85"/>
      <c r="GQS85"/>
      <c r="GQT85"/>
      <c r="GQU85"/>
      <c r="GQV85"/>
      <c r="GQW85"/>
      <c r="GQX85"/>
      <c r="GQY85"/>
      <c r="GQZ85"/>
      <c r="GRA85"/>
      <c r="GRB85"/>
      <c r="GRC85"/>
      <c r="GRD85"/>
      <c r="GRE85"/>
      <c r="GRF85"/>
      <c r="GRG85"/>
      <c r="GRH85"/>
      <c r="GRI85"/>
      <c r="GRJ85"/>
      <c r="GRK85"/>
      <c r="GRL85"/>
      <c r="GRM85"/>
      <c r="GRN85"/>
      <c r="GRO85"/>
      <c r="GRP85"/>
      <c r="GRQ85"/>
      <c r="GRR85"/>
      <c r="GRS85"/>
      <c r="GRT85"/>
      <c r="GRU85"/>
      <c r="GRV85"/>
      <c r="GRW85"/>
      <c r="GRX85"/>
      <c r="GRY85"/>
      <c r="GRZ85"/>
      <c r="GSA85"/>
      <c r="GSB85"/>
      <c r="GSC85"/>
      <c r="GSD85"/>
      <c r="GSE85"/>
      <c r="GSF85"/>
      <c r="GSG85"/>
      <c r="GSH85"/>
      <c r="GSI85"/>
      <c r="GSJ85"/>
      <c r="GSK85"/>
      <c r="GSL85"/>
      <c r="GSM85"/>
      <c r="GSN85"/>
      <c r="GSO85"/>
      <c r="GSP85"/>
      <c r="GSQ85"/>
      <c r="GSR85"/>
      <c r="GSS85"/>
      <c r="GST85"/>
      <c r="GSU85"/>
      <c r="GSV85"/>
      <c r="GSW85"/>
      <c r="GSX85"/>
      <c r="GSY85"/>
      <c r="GSZ85"/>
      <c r="GTA85"/>
      <c r="GTB85"/>
      <c r="GTC85"/>
      <c r="GTD85"/>
      <c r="GTE85"/>
      <c r="GTF85"/>
      <c r="GTG85"/>
      <c r="GTH85"/>
      <c r="GTI85"/>
      <c r="GTJ85"/>
      <c r="GTK85"/>
      <c r="GTL85"/>
      <c r="GTM85"/>
      <c r="GTN85"/>
      <c r="GTO85"/>
      <c r="GTP85"/>
      <c r="GTQ85"/>
      <c r="GTR85"/>
      <c r="GTS85"/>
      <c r="GTT85"/>
      <c r="GTU85"/>
      <c r="GTV85"/>
      <c r="GTW85"/>
      <c r="GTX85"/>
      <c r="GTY85"/>
      <c r="GTZ85"/>
      <c r="GUA85"/>
      <c r="GUB85"/>
      <c r="GUC85"/>
      <c r="GUD85"/>
      <c r="GUE85"/>
      <c r="GUF85"/>
      <c r="GUG85"/>
      <c r="GUH85"/>
      <c r="GUI85"/>
      <c r="GUJ85"/>
      <c r="GUK85"/>
      <c r="GUL85"/>
      <c r="GUM85"/>
      <c r="GUN85"/>
      <c r="GUO85"/>
      <c r="GUP85"/>
      <c r="GUQ85"/>
      <c r="GUR85"/>
      <c r="GUS85"/>
      <c r="GUT85"/>
      <c r="GUU85"/>
      <c r="GUV85"/>
      <c r="GUW85"/>
      <c r="GUX85"/>
      <c r="GUY85"/>
      <c r="GUZ85"/>
      <c r="GVA85"/>
      <c r="GVB85"/>
      <c r="GVC85"/>
      <c r="GVD85"/>
      <c r="GVE85"/>
      <c r="GVF85"/>
      <c r="GVG85"/>
      <c r="GVH85"/>
      <c r="GVI85"/>
      <c r="GVJ85"/>
      <c r="GVK85"/>
      <c r="GVL85"/>
      <c r="GVM85"/>
      <c r="GVN85"/>
      <c r="GVO85"/>
      <c r="GVP85"/>
      <c r="GVQ85"/>
      <c r="GVR85"/>
      <c r="GVS85"/>
      <c r="GVT85"/>
      <c r="GVU85"/>
      <c r="GVV85"/>
      <c r="GVW85"/>
      <c r="GVX85"/>
      <c r="GVY85"/>
      <c r="GVZ85"/>
      <c r="GWA85"/>
      <c r="GWB85"/>
      <c r="GWC85"/>
      <c r="GWD85"/>
      <c r="GWE85"/>
      <c r="GWF85"/>
      <c r="GWG85"/>
      <c r="GWH85"/>
      <c r="GWI85"/>
      <c r="GWJ85"/>
      <c r="GWK85"/>
      <c r="GWL85"/>
      <c r="GWM85"/>
      <c r="GWN85"/>
      <c r="GWO85"/>
      <c r="GWP85"/>
      <c r="GWQ85"/>
      <c r="GWR85"/>
      <c r="GWS85"/>
      <c r="GWT85"/>
      <c r="GWU85"/>
      <c r="GWV85"/>
      <c r="GWW85"/>
      <c r="GWX85"/>
      <c r="GWY85"/>
      <c r="GWZ85"/>
      <c r="GXA85"/>
      <c r="GXB85"/>
      <c r="GXC85"/>
      <c r="GXD85"/>
      <c r="GXE85"/>
      <c r="GXF85"/>
      <c r="GXG85"/>
      <c r="GXH85"/>
      <c r="GXI85"/>
      <c r="GXJ85"/>
      <c r="GXK85"/>
      <c r="GXL85"/>
      <c r="GXM85"/>
      <c r="GXN85"/>
      <c r="GXO85"/>
      <c r="GXP85"/>
      <c r="GXQ85"/>
      <c r="GXR85"/>
      <c r="GXS85"/>
      <c r="GXT85"/>
      <c r="GXU85"/>
      <c r="GXV85"/>
      <c r="GXW85"/>
      <c r="GXX85"/>
      <c r="GXY85"/>
      <c r="GXZ85"/>
      <c r="GYA85"/>
      <c r="GYB85"/>
      <c r="GYC85"/>
      <c r="GYD85"/>
      <c r="GYE85"/>
      <c r="GYF85"/>
      <c r="GYG85"/>
      <c r="GYH85"/>
      <c r="GYI85"/>
      <c r="GYJ85"/>
      <c r="GYK85"/>
      <c r="GYL85"/>
      <c r="GYM85"/>
      <c r="GYN85"/>
      <c r="GYO85"/>
      <c r="GYP85"/>
      <c r="GYQ85"/>
      <c r="GYR85"/>
      <c r="GYS85"/>
      <c r="GYT85"/>
      <c r="GYU85"/>
      <c r="GYV85"/>
      <c r="GYW85"/>
      <c r="GYX85"/>
      <c r="GYY85"/>
      <c r="GYZ85"/>
      <c r="GZA85"/>
      <c r="GZB85"/>
      <c r="GZC85"/>
      <c r="GZD85"/>
      <c r="GZE85"/>
      <c r="GZF85"/>
      <c r="GZG85"/>
      <c r="GZH85"/>
      <c r="GZI85"/>
      <c r="GZJ85"/>
      <c r="GZK85"/>
      <c r="GZL85"/>
      <c r="GZM85"/>
      <c r="GZN85"/>
      <c r="GZO85"/>
      <c r="GZP85"/>
      <c r="GZQ85"/>
      <c r="GZR85"/>
      <c r="GZS85"/>
      <c r="GZT85"/>
      <c r="GZU85"/>
      <c r="GZV85"/>
      <c r="GZW85"/>
      <c r="GZX85"/>
      <c r="GZY85"/>
      <c r="GZZ85"/>
      <c r="HAA85"/>
      <c r="HAB85"/>
      <c r="HAC85"/>
      <c r="HAD85"/>
      <c r="HAE85"/>
      <c r="HAF85"/>
      <c r="HAG85"/>
      <c r="HAH85"/>
      <c r="HAI85"/>
      <c r="HAJ85"/>
      <c r="HAK85"/>
      <c r="HAL85"/>
      <c r="HAM85"/>
      <c r="HAN85"/>
      <c r="HAO85"/>
      <c r="HAP85"/>
      <c r="HAQ85"/>
      <c r="HAR85"/>
      <c r="HAS85"/>
      <c r="HAT85"/>
      <c r="HAU85"/>
      <c r="HAV85"/>
      <c r="HAW85"/>
      <c r="HAX85"/>
      <c r="HAY85"/>
      <c r="HAZ85"/>
      <c r="HBA85"/>
      <c r="HBB85"/>
      <c r="HBC85"/>
      <c r="HBD85"/>
      <c r="HBE85"/>
      <c r="HBF85"/>
      <c r="HBG85"/>
      <c r="HBH85"/>
      <c r="HBI85"/>
      <c r="HBJ85"/>
      <c r="HBK85"/>
      <c r="HBL85"/>
      <c r="HBM85"/>
      <c r="HBN85"/>
      <c r="HBO85"/>
      <c r="HBP85"/>
      <c r="HBQ85"/>
      <c r="HBR85"/>
      <c r="HBS85"/>
      <c r="HBT85"/>
      <c r="HBU85"/>
      <c r="HBV85"/>
      <c r="HBW85"/>
      <c r="HBX85"/>
      <c r="HBY85"/>
      <c r="HBZ85"/>
      <c r="HCA85"/>
      <c r="HCB85"/>
      <c r="HCC85"/>
      <c r="HCD85"/>
      <c r="HCE85"/>
      <c r="HCF85"/>
      <c r="HCG85"/>
      <c r="HCH85"/>
      <c r="HCI85"/>
      <c r="HCJ85"/>
      <c r="HCK85"/>
      <c r="HCL85"/>
      <c r="HCM85"/>
      <c r="HCN85"/>
      <c r="HCO85"/>
      <c r="HCP85"/>
      <c r="HCQ85"/>
      <c r="HCR85"/>
      <c r="HCS85"/>
      <c r="HCT85"/>
      <c r="HCU85"/>
      <c r="HCV85"/>
      <c r="HCW85"/>
      <c r="HCX85"/>
      <c r="HCY85"/>
      <c r="HCZ85"/>
      <c r="HDA85"/>
      <c r="HDB85"/>
      <c r="HDC85"/>
      <c r="HDD85"/>
      <c r="HDE85"/>
      <c r="HDF85"/>
      <c r="HDG85"/>
      <c r="HDH85"/>
      <c r="HDI85"/>
      <c r="HDJ85"/>
      <c r="HDK85"/>
      <c r="HDL85"/>
      <c r="HDM85"/>
      <c r="HDN85"/>
      <c r="HDO85"/>
      <c r="HDP85"/>
      <c r="HDQ85"/>
      <c r="HDR85"/>
      <c r="HDS85"/>
      <c r="HDT85"/>
      <c r="HDU85"/>
      <c r="HDV85"/>
      <c r="HDW85"/>
      <c r="HDX85"/>
      <c r="HDY85"/>
      <c r="HDZ85"/>
      <c r="HEA85"/>
      <c r="HEB85"/>
      <c r="HEC85"/>
      <c r="HED85"/>
      <c r="HEE85"/>
      <c r="HEF85"/>
      <c r="HEG85"/>
      <c r="HEH85"/>
      <c r="HEI85"/>
      <c r="HEJ85"/>
      <c r="HEK85"/>
      <c r="HEL85"/>
      <c r="HEM85"/>
      <c r="HEN85"/>
      <c r="HEO85"/>
      <c r="HEP85"/>
      <c r="HEQ85"/>
      <c r="HER85"/>
      <c r="HES85"/>
      <c r="HET85"/>
      <c r="HEU85"/>
      <c r="HEV85"/>
      <c r="HEW85"/>
      <c r="HEX85"/>
      <c r="HEY85"/>
      <c r="HEZ85"/>
      <c r="HFA85"/>
      <c r="HFB85"/>
      <c r="HFC85"/>
      <c r="HFD85"/>
      <c r="HFE85"/>
      <c r="HFF85"/>
      <c r="HFG85"/>
      <c r="HFH85"/>
      <c r="HFI85"/>
      <c r="HFJ85"/>
      <c r="HFK85"/>
      <c r="HFL85"/>
      <c r="HFM85"/>
      <c r="HFN85"/>
      <c r="HFO85"/>
      <c r="HFP85"/>
      <c r="HFQ85"/>
      <c r="HFR85"/>
      <c r="HFS85"/>
      <c r="HFT85"/>
      <c r="HFU85"/>
      <c r="HFV85"/>
      <c r="HFW85"/>
      <c r="HFX85"/>
      <c r="HFY85"/>
      <c r="HFZ85"/>
      <c r="HGA85"/>
      <c r="HGB85"/>
      <c r="HGC85"/>
      <c r="HGD85"/>
      <c r="HGE85"/>
      <c r="HGF85"/>
      <c r="HGG85"/>
      <c r="HGH85"/>
      <c r="HGI85"/>
      <c r="HGJ85"/>
      <c r="HGK85"/>
      <c r="HGL85"/>
      <c r="HGM85"/>
      <c r="HGN85"/>
      <c r="HGO85"/>
      <c r="HGP85"/>
      <c r="HGQ85"/>
      <c r="HGR85"/>
      <c r="HGS85"/>
      <c r="HGT85"/>
      <c r="HGU85"/>
      <c r="HGV85"/>
      <c r="HGW85"/>
      <c r="HGX85"/>
      <c r="HGY85"/>
      <c r="HGZ85"/>
      <c r="HHA85"/>
      <c r="HHB85"/>
      <c r="HHC85"/>
      <c r="HHD85"/>
      <c r="HHE85"/>
      <c r="HHF85"/>
      <c r="HHG85"/>
      <c r="HHH85"/>
      <c r="HHI85"/>
      <c r="HHJ85"/>
      <c r="HHK85"/>
      <c r="HHL85"/>
      <c r="HHM85"/>
      <c r="HHN85"/>
      <c r="HHO85"/>
      <c r="HHP85"/>
      <c r="HHQ85"/>
      <c r="HHR85"/>
      <c r="HHS85"/>
      <c r="HHT85"/>
      <c r="HHU85"/>
      <c r="HHV85"/>
      <c r="HHW85"/>
      <c r="HHX85"/>
      <c r="HHY85"/>
      <c r="HHZ85"/>
      <c r="HIA85"/>
      <c r="HIB85"/>
      <c r="HIC85"/>
      <c r="HID85"/>
      <c r="HIE85"/>
      <c r="HIF85"/>
      <c r="HIG85"/>
      <c r="HIH85"/>
      <c r="HII85"/>
      <c r="HIJ85"/>
      <c r="HIK85"/>
      <c r="HIL85"/>
      <c r="HIM85"/>
      <c r="HIN85"/>
      <c r="HIO85"/>
      <c r="HIP85"/>
      <c r="HIQ85"/>
      <c r="HIR85"/>
      <c r="HIS85"/>
      <c r="HIT85"/>
      <c r="HIU85"/>
      <c r="HIV85"/>
      <c r="HIW85"/>
      <c r="HIX85"/>
      <c r="HIY85"/>
      <c r="HIZ85"/>
      <c r="HJA85"/>
      <c r="HJB85"/>
      <c r="HJC85"/>
      <c r="HJD85"/>
      <c r="HJE85"/>
      <c r="HJF85"/>
      <c r="HJG85"/>
      <c r="HJH85"/>
      <c r="HJI85"/>
      <c r="HJJ85"/>
      <c r="HJK85"/>
      <c r="HJL85"/>
      <c r="HJM85"/>
      <c r="HJN85"/>
      <c r="HJO85"/>
      <c r="HJP85"/>
      <c r="HJQ85"/>
      <c r="HJR85"/>
      <c r="HJS85"/>
      <c r="HJT85"/>
      <c r="HJU85"/>
      <c r="HJV85"/>
      <c r="HJW85"/>
      <c r="HJX85"/>
      <c r="HJY85"/>
      <c r="HJZ85"/>
      <c r="HKA85"/>
      <c r="HKB85"/>
      <c r="HKC85"/>
      <c r="HKD85"/>
      <c r="HKE85"/>
      <c r="HKF85"/>
      <c r="HKG85"/>
      <c r="HKH85"/>
      <c r="HKI85"/>
      <c r="HKJ85"/>
      <c r="HKK85"/>
      <c r="HKL85"/>
      <c r="HKM85"/>
      <c r="HKN85"/>
      <c r="HKO85"/>
      <c r="HKP85"/>
      <c r="HKQ85"/>
      <c r="HKR85"/>
      <c r="HKS85"/>
      <c r="HKT85"/>
      <c r="HKU85"/>
      <c r="HKV85"/>
      <c r="HKW85"/>
      <c r="HKX85"/>
      <c r="HKY85"/>
      <c r="HKZ85"/>
      <c r="HLA85"/>
      <c r="HLB85"/>
      <c r="HLC85"/>
      <c r="HLD85"/>
      <c r="HLE85"/>
      <c r="HLF85"/>
      <c r="HLG85"/>
      <c r="HLH85"/>
      <c r="HLI85"/>
      <c r="HLJ85"/>
      <c r="HLK85"/>
      <c r="HLL85"/>
      <c r="HLM85"/>
      <c r="HLN85"/>
      <c r="HLO85"/>
      <c r="HLP85"/>
      <c r="HLQ85"/>
      <c r="HLR85"/>
      <c r="HLS85"/>
      <c r="HLT85"/>
      <c r="HLU85"/>
      <c r="HLV85"/>
      <c r="HLW85"/>
      <c r="HLX85"/>
      <c r="HLY85"/>
      <c r="HLZ85"/>
      <c r="HMA85"/>
      <c r="HMB85"/>
      <c r="HMC85"/>
      <c r="HMD85"/>
      <c r="HME85"/>
      <c r="HMF85"/>
      <c r="HMG85"/>
      <c r="HMH85"/>
      <c r="HMI85"/>
      <c r="HMJ85"/>
      <c r="HMK85"/>
      <c r="HML85"/>
      <c r="HMM85"/>
      <c r="HMN85"/>
      <c r="HMO85"/>
      <c r="HMP85"/>
      <c r="HMQ85"/>
      <c r="HMR85"/>
      <c r="HMS85"/>
      <c r="HMT85"/>
      <c r="HMU85"/>
      <c r="HMV85"/>
      <c r="HMW85"/>
      <c r="HMX85"/>
      <c r="HMY85"/>
      <c r="HMZ85"/>
      <c r="HNA85"/>
      <c r="HNB85"/>
      <c r="HNC85"/>
      <c r="HND85"/>
      <c r="HNE85"/>
      <c r="HNF85"/>
      <c r="HNG85"/>
      <c r="HNH85"/>
      <c r="HNI85"/>
      <c r="HNJ85"/>
      <c r="HNK85"/>
      <c r="HNL85"/>
      <c r="HNM85"/>
      <c r="HNN85"/>
      <c r="HNO85"/>
      <c r="HNP85"/>
      <c r="HNQ85"/>
      <c r="HNR85"/>
      <c r="HNS85"/>
      <c r="HNT85"/>
      <c r="HNU85"/>
      <c r="HNV85"/>
      <c r="HNW85"/>
      <c r="HNX85"/>
      <c r="HNY85"/>
      <c r="HNZ85"/>
      <c r="HOA85"/>
      <c r="HOB85"/>
      <c r="HOC85"/>
      <c r="HOD85"/>
      <c r="HOE85"/>
      <c r="HOF85"/>
      <c r="HOG85"/>
      <c r="HOH85"/>
      <c r="HOI85"/>
      <c r="HOJ85"/>
      <c r="HOK85"/>
      <c r="HOL85"/>
      <c r="HOM85"/>
      <c r="HON85"/>
      <c r="HOO85"/>
      <c r="HOP85"/>
      <c r="HOQ85"/>
      <c r="HOR85"/>
      <c r="HOS85"/>
      <c r="HOT85"/>
      <c r="HOU85"/>
      <c r="HOV85"/>
      <c r="HOW85"/>
      <c r="HOX85"/>
      <c r="HOY85"/>
      <c r="HOZ85"/>
      <c r="HPA85"/>
      <c r="HPB85"/>
      <c r="HPC85"/>
      <c r="HPD85"/>
      <c r="HPE85"/>
      <c r="HPF85"/>
      <c r="HPG85"/>
      <c r="HPH85"/>
      <c r="HPI85"/>
      <c r="HPJ85"/>
      <c r="HPK85"/>
      <c r="HPL85"/>
      <c r="HPM85"/>
      <c r="HPN85"/>
      <c r="HPO85"/>
      <c r="HPP85"/>
      <c r="HPQ85"/>
      <c r="HPR85"/>
      <c r="HPS85"/>
      <c r="HPT85"/>
      <c r="HPU85"/>
      <c r="HPV85"/>
      <c r="HPW85"/>
      <c r="HPX85"/>
      <c r="HPY85"/>
      <c r="HPZ85"/>
      <c r="HQA85"/>
      <c r="HQB85"/>
      <c r="HQC85"/>
      <c r="HQD85"/>
      <c r="HQE85"/>
      <c r="HQF85"/>
      <c r="HQG85"/>
      <c r="HQH85"/>
      <c r="HQI85"/>
      <c r="HQJ85"/>
      <c r="HQK85"/>
      <c r="HQL85"/>
      <c r="HQM85"/>
      <c r="HQN85"/>
      <c r="HQO85"/>
      <c r="HQP85"/>
      <c r="HQQ85"/>
      <c r="HQR85"/>
      <c r="HQS85"/>
      <c r="HQT85"/>
      <c r="HQU85"/>
      <c r="HQV85"/>
      <c r="HQW85"/>
      <c r="HQX85"/>
      <c r="HQY85"/>
      <c r="HQZ85"/>
      <c r="HRA85"/>
      <c r="HRB85"/>
      <c r="HRC85"/>
      <c r="HRD85"/>
      <c r="HRE85"/>
      <c r="HRF85"/>
      <c r="HRG85"/>
      <c r="HRH85"/>
      <c r="HRI85"/>
      <c r="HRJ85"/>
      <c r="HRK85"/>
      <c r="HRL85"/>
      <c r="HRM85"/>
      <c r="HRN85"/>
      <c r="HRO85"/>
      <c r="HRP85"/>
      <c r="HRQ85"/>
      <c r="HRR85"/>
      <c r="HRS85"/>
      <c r="HRT85"/>
      <c r="HRU85"/>
      <c r="HRV85"/>
      <c r="HRW85"/>
      <c r="HRX85"/>
      <c r="HRY85"/>
      <c r="HRZ85"/>
      <c r="HSA85"/>
      <c r="HSB85"/>
      <c r="HSC85"/>
      <c r="HSD85"/>
      <c r="HSE85"/>
      <c r="HSF85"/>
      <c r="HSG85"/>
      <c r="HSH85"/>
      <c r="HSI85"/>
      <c r="HSJ85"/>
      <c r="HSK85"/>
      <c r="HSL85"/>
      <c r="HSM85"/>
      <c r="HSN85"/>
      <c r="HSO85"/>
      <c r="HSP85"/>
      <c r="HSQ85"/>
      <c r="HSR85"/>
      <c r="HSS85"/>
      <c r="HST85"/>
      <c r="HSU85"/>
      <c r="HSV85"/>
      <c r="HSW85"/>
      <c r="HSX85"/>
      <c r="HSY85"/>
      <c r="HSZ85"/>
      <c r="HTA85"/>
      <c r="HTB85"/>
      <c r="HTC85"/>
      <c r="HTD85"/>
      <c r="HTE85"/>
      <c r="HTF85"/>
      <c r="HTG85"/>
      <c r="HTH85"/>
      <c r="HTI85"/>
      <c r="HTJ85"/>
      <c r="HTK85"/>
      <c r="HTL85"/>
      <c r="HTM85"/>
      <c r="HTN85"/>
      <c r="HTO85"/>
      <c r="HTP85"/>
      <c r="HTQ85"/>
      <c r="HTR85"/>
      <c r="HTS85"/>
      <c r="HTT85"/>
      <c r="HTU85"/>
      <c r="HTV85"/>
      <c r="HTW85"/>
      <c r="HTX85"/>
      <c r="HTY85"/>
      <c r="HTZ85"/>
      <c r="HUA85"/>
      <c r="HUB85"/>
      <c r="HUC85"/>
      <c r="HUD85"/>
      <c r="HUE85"/>
      <c r="HUF85"/>
      <c r="HUG85"/>
      <c r="HUH85"/>
      <c r="HUI85"/>
      <c r="HUJ85"/>
      <c r="HUK85"/>
      <c r="HUL85"/>
      <c r="HUM85"/>
      <c r="HUN85"/>
      <c r="HUO85"/>
      <c r="HUP85"/>
      <c r="HUQ85"/>
      <c r="HUR85"/>
      <c r="HUS85"/>
      <c r="HUT85"/>
      <c r="HUU85"/>
      <c r="HUV85"/>
      <c r="HUW85"/>
      <c r="HUX85"/>
      <c r="HUY85"/>
      <c r="HUZ85"/>
      <c r="HVA85"/>
      <c r="HVB85"/>
      <c r="HVC85"/>
      <c r="HVD85"/>
      <c r="HVE85"/>
      <c r="HVF85"/>
      <c r="HVG85"/>
      <c r="HVH85"/>
      <c r="HVI85"/>
      <c r="HVJ85"/>
      <c r="HVK85"/>
      <c r="HVL85"/>
      <c r="HVM85"/>
      <c r="HVN85"/>
      <c r="HVO85"/>
      <c r="HVP85"/>
      <c r="HVQ85"/>
      <c r="HVR85"/>
      <c r="HVS85"/>
      <c r="HVT85"/>
      <c r="HVU85"/>
      <c r="HVV85"/>
      <c r="HVW85"/>
      <c r="HVX85"/>
      <c r="HVY85"/>
      <c r="HVZ85"/>
      <c r="HWA85"/>
      <c r="HWB85"/>
      <c r="HWC85"/>
      <c r="HWD85"/>
      <c r="HWE85"/>
      <c r="HWF85"/>
      <c r="HWG85"/>
      <c r="HWH85"/>
      <c r="HWI85"/>
      <c r="HWJ85"/>
      <c r="HWK85"/>
      <c r="HWL85"/>
      <c r="HWM85"/>
      <c r="HWN85"/>
      <c r="HWO85"/>
      <c r="HWP85"/>
      <c r="HWQ85"/>
      <c r="HWR85"/>
      <c r="HWS85"/>
      <c r="HWT85"/>
      <c r="HWU85"/>
      <c r="HWV85"/>
      <c r="HWW85"/>
      <c r="HWX85"/>
      <c r="HWY85"/>
      <c r="HWZ85"/>
      <c r="HXA85"/>
      <c r="HXB85"/>
      <c r="HXC85"/>
      <c r="HXD85"/>
      <c r="HXE85"/>
      <c r="HXF85"/>
      <c r="HXG85"/>
      <c r="HXH85"/>
      <c r="HXI85"/>
      <c r="HXJ85"/>
      <c r="HXK85"/>
      <c r="HXL85"/>
      <c r="HXM85"/>
      <c r="HXN85"/>
      <c r="HXO85"/>
      <c r="HXP85"/>
      <c r="HXQ85"/>
      <c r="HXR85"/>
      <c r="HXS85"/>
      <c r="HXT85"/>
      <c r="HXU85"/>
      <c r="HXV85"/>
      <c r="HXW85"/>
      <c r="HXX85"/>
      <c r="HXY85"/>
      <c r="HXZ85"/>
      <c r="HYA85"/>
      <c r="HYB85"/>
      <c r="HYC85"/>
      <c r="HYD85"/>
      <c r="HYE85"/>
      <c r="HYF85"/>
      <c r="HYG85"/>
      <c r="HYH85"/>
      <c r="HYI85"/>
      <c r="HYJ85"/>
      <c r="HYK85"/>
      <c r="HYL85"/>
      <c r="HYM85"/>
      <c r="HYN85"/>
      <c r="HYO85"/>
      <c r="HYP85"/>
      <c r="HYQ85"/>
      <c r="HYR85"/>
      <c r="HYS85"/>
      <c r="HYT85"/>
      <c r="HYU85"/>
      <c r="HYV85"/>
      <c r="HYW85"/>
      <c r="HYX85"/>
      <c r="HYY85"/>
      <c r="HYZ85"/>
      <c r="HZA85"/>
      <c r="HZB85"/>
      <c r="HZC85"/>
      <c r="HZD85"/>
      <c r="HZE85"/>
      <c r="HZF85"/>
      <c r="HZG85"/>
      <c r="HZH85"/>
      <c r="HZI85"/>
      <c r="HZJ85"/>
      <c r="HZK85"/>
      <c r="HZL85"/>
      <c r="HZM85"/>
      <c r="HZN85"/>
      <c r="HZO85"/>
      <c r="HZP85"/>
      <c r="HZQ85"/>
      <c r="HZR85"/>
      <c r="HZS85"/>
      <c r="HZT85"/>
      <c r="HZU85"/>
      <c r="HZV85"/>
      <c r="HZW85"/>
      <c r="HZX85"/>
      <c r="HZY85"/>
      <c r="HZZ85"/>
      <c r="IAA85"/>
      <c r="IAB85"/>
      <c r="IAC85"/>
      <c r="IAD85"/>
      <c r="IAE85"/>
      <c r="IAF85"/>
      <c r="IAG85"/>
      <c r="IAH85"/>
      <c r="IAI85"/>
      <c r="IAJ85"/>
      <c r="IAK85"/>
      <c r="IAL85"/>
      <c r="IAM85"/>
      <c r="IAN85"/>
      <c r="IAO85"/>
      <c r="IAP85"/>
      <c r="IAQ85"/>
      <c r="IAR85"/>
      <c r="IAS85"/>
      <c r="IAT85"/>
      <c r="IAU85"/>
      <c r="IAV85"/>
      <c r="IAW85"/>
      <c r="IAX85"/>
      <c r="IAY85"/>
      <c r="IAZ85"/>
      <c r="IBA85"/>
      <c r="IBB85"/>
      <c r="IBC85"/>
      <c r="IBD85"/>
      <c r="IBE85"/>
      <c r="IBF85"/>
      <c r="IBG85"/>
      <c r="IBH85"/>
      <c r="IBI85"/>
      <c r="IBJ85"/>
      <c r="IBK85"/>
      <c r="IBL85"/>
      <c r="IBM85"/>
      <c r="IBN85"/>
      <c r="IBO85"/>
      <c r="IBP85"/>
      <c r="IBQ85"/>
      <c r="IBR85"/>
      <c r="IBS85"/>
      <c r="IBT85"/>
      <c r="IBU85"/>
      <c r="IBV85"/>
      <c r="IBW85"/>
      <c r="IBX85"/>
      <c r="IBY85"/>
      <c r="IBZ85"/>
      <c r="ICA85"/>
      <c r="ICB85"/>
      <c r="ICC85"/>
      <c r="ICD85"/>
      <c r="ICE85"/>
      <c r="ICF85"/>
      <c r="ICG85"/>
      <c r="ICH85"/>
      <c r="ICI85"/>
      <c r="ICJ85"/>
      <c r="ICK85"/>
      <c r="ICL85"/>
      <c r="ICM85"/>
      <c r="ICN85"/>
      <c r="ICO85"/>
      <c r="ICP85"/>
      <c r="ICQ85"/>
      <c r="ICR85"/>
      <c r="ICS85"/>
      <c r="ICT85"/>
      <c r="ICU85"/>
      <c r="ICV85"/>
      <c r="ICW85"/>
      <c r="ICX85"/>
      <c r="ICY85"/>
      <c r="ICZ85"/>
      <c r="IDA85"/>
      <c r="IDB85"/>
      <c r="IDC85"/>
      <c r="IDD85"/>
      <c r="IDE85"/>
      <c r="IDF85"/>
      <c r="IDG85"/>
      <c r="IDH85"/>
      <c r="IDI85"/>
      <c r="IDJ85"/>
      <c r="IDK85"/>
      <c r="IDL85"/>
      <c r="IDM85"/>
      <c r="IDN85"/>
      <c r="IDO85"/>
      <c r="IDP85"/>
      <c r="IDQ85"/>
      <c r="IDR85"/>
      <c r="IDS85"/>
      <c r="IDT85"/>
      <c r="IDU85"/>
      <c r="IDV85"/>
      <c r="IDW85"/>
      <c r="IDX85"/>
      <c r="IDY85"/>
      <c r="IDZ85"/>
      <c r="IEA85"/>
      <c r="IEB85"/>
      <c r="IEC85"/>
      <c r="IED85"/>
      <c r="IEE85"/>
      <c r="IEF85"/>
      <c r="IEG85"/>
      <c r="IEH85"/>
      <c r="IEI85"/>
      <c r="IEJ85"/>
      <c r="IEK85"/>
      <c r="IEL85"/>
      <c r="IEM85"/>
      <c r="IEN85"/>
      <c r="IEO85"/>
      <c r="IEP85"/>
      <c r="IEQ85"/>
      <c r="IER85"/>
      <c r="IES85"/>
      <c r="IET85"/>
      <c r="IEU85"/>
      <c r="IEV85"/>
      <c r="IEW85"/>
      <c r="IEX85"/>
      <c r="IEY85"/>
      <c r="IEZ85"/>
      <c r="IFA85"/>
      <c r="IFB85"/>
      <c r="IFC85"/>
      <c r="IFD85"/>
      <c r="IFE85"/>
      <c r="IFF85"/>
      <c r="IFG85"/>
      <c r="IFH85"/>
      <c r="IFI85"/>
      <c r="IFJ85"/>
      <c r="IFK85"/>
      <c r="IFL85"/>
      <c r="IFM85"/>
      <c r="IFN85"/>
      <c r="IFO85"/>
      <c r="IFP85"/>
      <c r="IFQ85"/>
      <c r="IFR85"/>
      <c r="IFS85"/>
      <c r="IFT85"/>
      <c r="IFU85"/>
      <c r="IFV85"/>
      <c r="IFW85"/>
      <c r="IFX85"/>
      <c r="IFY85"/>
      <c r="IFZ85"/>
      <c r="IGA85"/>
      <c r="IGB85"/>
      <c r="IGC85"/>
      <c r="IGD85"/>
      <c r="IGE85"/>
      <c r="IGF85"/>
      <c r="IGG85"/>
      <c r="IGH85"/>
      <c r="IGI85"/>
      <c r="IGJ85"/>
      <c r="IGK85"/>
      <c r="IGL85"/>
      <c r="IGM85"/>
      <c r="IGN85"/>
      <c r="IGO85"/>
      <c r="IGP85"/>
      <c r="IGQ85"/>
      <c r="IGR85"/>
      <c r="IGS85"/>
      <c r="IGT85"/>
      <c r="IGU85"/>
      <c r="IGV85"/>
      <c r="IGW85"/>
      <c r="IGX85"/>
      <c r="IGY85"/>
      <c r="IGZ85"/>
      <c r="IHA85"/>
      <c r="IHB85"/>
      <c r="IHC85"/>
      <c r="IHD85"/>
      <c r="IHE85"/>
      <c r="IHF85"/>
      <c r="IHG85"/>
      <c r="IHH85"/>
      <c r="IHI85"/>
      <c r="IHJ85"/>
      <c r="IHK85"/>
      <c r="IHL85"/>
      <c r="IHM85"/>
      <c r="IHN85"/>
      <c r="IHO85"/>
      <c r="IHP85"/>
      <c r="IHQ85"/>
      <c r="IHR85"/>
      <c r="IHS85"/>
      <c r="IHT85"/>
      <c r="IHU85"/>
      <c r="IHV85"/>
      <c r="IHW85"/>
      <c r="IHX85"/>
      <c r="IHY85"/>
      <c r="IHZ85"/>
      <c r="IIA85"/>
      <c r="IIB85"/>
      <c r="IIC85"/>
      <c r="IID85"/>
      <c r="IIE85"/>
      <c r="IIF85"/>
      <c r="IIG85"/>
      <c r="IIH85"/>
      <c r="III85"/>
      <c r="IIJ85"/>
      <c r="IIK85"/>
      <c r="IIL85"/>
      <c r="IIM85"/>
      <c r="IIN85"/>
      <c r="IIO85"/>
      <c r="IIP85"/>
      <c r="IIQ85"/>
      <c r="IIR85"/>
      <c r="IIS85"/>
      <c r="IIT85"/>
      <c r="IIU85"/>
      <c r="IIV85"/>
      <c r="IIW85"/>
      <c r="IIX85"/>
      <c r="IIY85"/>
      <c r="IIZ85"/>
      <c r="IJA85"/>
      <c r="IJB85"/>
      <c r="IJC85"/>
      <c r="IJD85"/>
      <c r="IJE85"/>
      <c r="IJF85"/>
      <c r="IJG85"/>
      <c r="IJH85"/>
      <c r="IJI85"/>
      <c r="IJJ85"/>
      <c r="IJK85"/>
      <c r="IJL85"/>
      <c r="IJM85"/>
      <c r="IJN85"/>
      <c r="IJO85"/>
      <c r="IJP85"/>
      <c r="IJQ85"/>
      <c r="IJR85"/>
      <c r="IJS85"/>
      <c r="IJT85"/>
      <c r="IJU85"/>
      <c r="IJV85"/>
      <c r="IJW85"/>
      <c r="IJX85"/>
      <c r="IJY85"/>
      <c r="IJZ85"/>
      <c r="IKA85"/>
      <c r="IKB85"/>
      <c r="IKC85"/>
      <c r="IKD85"/>
      <c r="IKE85"/>
      <c r="IKF85"/>
      <c r="IKG85"/>
      <c r="IKH85"/>
      <c r="IKI85"/>
      <c r="IKJ85"/>
      <c r="IKK85"/>
      <c r="IKL85"/>
      <c r="IKM85"/>
      <c r="IKN85"/>
      <c r="IKO85"/>
      <c r="IKP85"/>
      <c r="IKQ85"/>
      <c r="IKR85"/>
      <c r="IKS85"/>
      <c r="IKT85"/>
      <c r="IKU85"/>
      <c r="IKV85"/>
      <c r="IKW85"/>
      <c r="IKX85"/>
      <c r="IKY85"/>
      <c r="IKZ85"/>
      <c r="ILA85"/>
      <c r="ILB85"/>
      <c r="ILC85"/>
      <c r="ILD85"/>
      <c r="ILE85"/>
      <c r="ILF85"/>
      <c r="ILG85"/>
      <c r="ILH85"/>
      <c r="ILI85"/>
      <c r="ILJ85"/>
      <c r="ILK85"/>
      <c r="ILL85"/>
      <c r="ILM85"/>
      <c r="ILN85"/>
      <c r="ILO85"/>
      <c r="ILP85"/>
      <c r="ILQ85"/>
      <c r="ILR85"/>
      <c r="ILS85"/>
      <c r="ILT85"/>
      <c r="ILU85"/>
      <c r="ILV85"/>
      <c r="ILW85"/>
      <c r="ILX85"/>
      <c r="ILY85"/>
      <c r="ILZ85"/>
      <c r="IMA85"/>
      <c r="IMB85"/>
      <c r="IMC85"/>
      <c r="IMD85"/>
      <c r="IME85"/>
      <c r="IMF85"/>
      <c r="IMG85"/>
      <c r="IMH85"/>
      <c r="IMI85"/>
      <c r="IMJ85"/>
      <c r="IMK85"/>
      <c r="IML85"/>
      <c r="IMM85"/>
      <c r="IMN85"/>
      <c r="IMO85"/>
      <c r="IMP85"/>
      <c r="IMQ85"/>
      <c r="IMR85"/>
      <c r="IMS85"/>
      <c r="IMT85"/>
      <c r="IMU85"/>
      <c r="IMV85"/>
      <c r="IMW85"/>
      <c r="IMX85"/>
      <c r="IMY85"/>
      <c r="IMZ85"/>
      <c r="INA85"/>
      <c r="INB85"/>
      <c r="INC85"/>
      <c r="IND85"/>
      <c r="INE85"/>
      <c r="INF85"/>
      <c r="ING85"/>
      <c r="INH85"/>
      <c r="INI85"/>
      <c r="INJ85"/>
      <c r="INK85"/>
      <c r="INL85"/>
      <c r="INM85"/>
      <c r="INN85"/>
      <c r="INO85"/>
      <c r="INP85"/>
      <c r="INQ85"/>
      <c r="INR85"/>
      <c r="INS85"/>
      <c r="INT85"/>
      <c r="INU85"/>
      <c r="INV85"/>
      <c r="INW85"/>
      <c r="INX85"/>
      <c r="INY85"/>
      <c r="INZ85"/>
      <c r="IOA85"/>
      <c r="IOB85"/>
      <c r="IOC85"/>
      <c r="IOD85"/>
      <c r="IOE85"/>
      <c r="IOF85"/>
      <c r="IOG85"/>
      <c r="IOH85"/>
      <c r="IOI85"/>
      <c r="IOJ85"/>
      <c r="IOK85"/>
      <c r="IOL85"/>
      <c r="IOM85"/>
      <c r="ION85"/>
      <c r="IOO85"/>
      <c r="IOP85"/>
      <c r="IOQ85"/>
      <c r="IOR85"/>
      <c r="IOS85"/>
      <c r="IOT85"/>
      <c r="IOU85"/>
      <c r="IOV85"/>
      <c r="IOW85"/>
      <c r="IOX85"/>
      <c r="IOY85"/>
      <c r="IOZ85"/>
      <c r="IPA85"/>
      <c r="IPB85"/>
      <c r="IPC85"/>
      <c r="IPD85"/>
      <c r="IPE85"/>
      <c r="IPF85"/>
      <c r="IPG85"/>
      <c r="IPH85"/>
      <c r="IPI85"/>
      <c r="IPJ85"/>
      <c r="IPK85"/>
      <c r="IPL85"/>
      <c r="IPM85"/>
      <c r="IPN85"/>
      <c r="IPO85"/>
      <c r="IPP85"/>
      <c r="IPQ85"/>
      <c r="IPR85"/>
      <c r="IPS85"/>
      <c r="IPT85"/>
      <c r="IPU85"/>
      <c r="IPV85"/>
      <c r="IPW85"/>
      <c r="IPX85"/>
      <c r="IPY85"/>
      <c r="IPZ85"/>
      <c r="IQA85"/>
      <c r="IQB85"/>
      <c r="IQC85"/>
      <c r="IQD85"/>
      <c r="IQE85"/>
      <c r="IQF85"/>
      <c r="IQG85"/>
      <c r="IQH85"/>
      <c r="IQI85"/>
      <c r="IQJ85"/>
      <c r="IQK85"/>
      <c r="IQL85"/>
      <c r="IQM85"/>
      <c r="IQN85"/>
      <c r="IQO85"/>
      <c r="IQP85"/>
      <c r="IQQ85"/>
      <c r="IQR85"/>
      <c r="IQS85"/>
      <c r="IQT85"/>
      <c r="IQU85"/>
      <c r="IQV85"/>
      <c r="IQW85"/>
      <c r="IQX85"/>
      <c r="IQY85"/>
      <c r="IQZ85"/>
      <c r="IRA85"/>
      <c r="IRB85"/>
      <c r="IRC85"/>
      <c r="IRD85"/>
      <c r="IRE85"/>
      <c r="IRF85"/>
      <c r="IRG85"/>
      <c r="IRH85"/>
      <c r="IRI85"/>
      <c r="IRJ85"/>
      <c r="IRK85"/>
      <c r="IRL85"/>
      <c r="IRM85"/>
      <c r="IRN85"/>
      <c r="IRO85"/>
      <c r="IRP85"/>
      <c r="IRQ85"/>
      <c r="IRR85"/>
      <c r="IRS85"/>
      <c r="IRT85"/>
      <c r="IRU85"/>
      <c r="IRV85"/>
      <c r="IRW85"/>
      <c r="IRX85"/>
      <c r="IRY85"/>
      <c r="IRZ85"/>
      <c r="ISA85"/>
      <c r="ISB85"/>
      <c r="ISC85"/>
      <c r="ISD85"/>
      <c r="ISE85"/>
      <c r="ISF85"/>
      <c r="ISG85"/>
      <c r="ISH85"/>
      <c r="ISI85"/>
      <c r="ISJ85"/>
      <c r="ISK85"/>
      <c r="ISL85"/>
      <c r="ISM85"/>
      <c r="ISN85"/>
      <c r="ISO85"/>
      <c r="ISP85"/>
      <c r="ISQ85"/>
      <c r="ISR85"/>
      <c r="ISS85"/>
      <c r="IST85"/>
      <c r="ISU85"/>
      <c r="ISV85"/>
      <c r="ISW85"/>
      <c r="ISX85"/>
      <c r="ISY85"/>
      <c r="ISZ85"/>
      <c r="ITA85"/>
      <c r="ITB85"/>
      <c r="ITC85"/>
      <c r="ITD85"/>
      <c r="ITE85"/>
      <c r="ITF85"/>
      <c r="ITG85"/>
      <c r="ITH85"/>
      <c r="ITI85"/>
      <c r="ITJ85"/>
      <c r="ITK85"/>
      <c r="ITL85"/>
      <c r="ITM85"/>
      <c r="ITN85"/>
      <c r="ITO85"/>
      <c r="ITP85"/>
      <c r="ITQ85"/>
      <c r="ITR85"/>
      <c r="ITS85"/>
      <c r="ITT85"/>
      <c r="ITU85"/>
      <c r="ITV85"/>
      <c r="ITW85"/>
      <c r="ITX85"/>
      <c r="ITY85"/>
      <c r="ITZ85"/>
      <c r="IUA85"/>
      <c r="IUB85"/>
      <c r="IUC85"/>
      <c r="IUD85"/>
      <c r="IUE85"/>
      <c r="IUF85"/>
      <c r="IUG85"/>
      <c r="IUH85"/>
      <c r="IUI85"/>
      <c r="IUJ85"/>
      <c r="IUK85"/>
      <c r="IUL85"/>
      <c r="IUM85"/>
      <c r="IUN85"/>
      <c r="IUO85"/>
      <c r="IUP85"/>
      <c r="IUQ85"/>
      <c r="IUR85"/>
      <c r="IUS85"/>
      <c r="IUT85"/>
      <c r="IUU85"/>
      <c r="IUV85"/>
      <c r="IUW85"/>
      <c r="IUX85"/>
      <c r="IUY85"/>
      <c r="IUZ85"/>
      <c r="IVA85"/>
      <c r="IVB85"/>
      <c r="IVC85"/>
      <c r="IVD85"/>
      <c r="IVE85"/>
      <c r="IVF85"/>
      <c r="IVG85"/>
      <c r="IVH85"/>
      <c r="IVI85"/>
      <c r="IVJ85"/>
      <c r="IVK85"/>
      <c r="IVL85"/>
      <c r="IVM85"/>
      <c r="IVN85"/>
      <c r="IVO85"/>
      <c r="IVP85"/>
      <c r="IVQ85"/>
      <c r="IVR85"/>
      <c r="IVS85"/>
      <c r="IVT85"/>
      <c r="IVU85"/>
      <c r="IVV85"/>
      <c r="IVW85"/>
      <c r="IVX85"/>
      <c r="IVY85"/>
      <c r="IVZ85"/>
      <c r="IWA85"/>
      <c r="IWB85"/>
      <c r="IWC85"/>
      <c r="IWD85"/>
      <c r="IWE85"/>
      <c r="IWF85"/>
      <c r="IWG85"/>
      <c r="IWH85"/>
      <c r="IWI85"/>
      <c r="IWJ85"/>
      <c r="IWK85"/>
      <c r="IWL85"/>
      <c r="IWM85"/>
      <c r="IWN85"/>
      <c r="IWO85"/>
      <c r="IWP85"/>
      <c r="IWQ85"/>
      <c r="IWR85"/>
      <c r="IWS85"/>
      <c r="IWT85"/>
      <c r="IWU85"/>
      <c r="IWV85"/>
      <c r="IWW85"/>
      <c r="IWX85"/>
      <c r="IWY85"/>
      <c r="IWZ85"/>
      <c r="IXA85"/>
      <c r="IXB85"/>
      <c r="IXC85"/>
      <c r="IXD85"/>
      <c r="IXE85"/>
      <c r="IXF85"/>
      <c r="IXG85"/>
      <c r="IXH85"/>
      <c r="IXI85"/>
      <c r="IXJ85"/>
      <c r="IXK85"/>
      <c r="IXL85"/>
      <c r="IXM85"/>
      <c r="IXN85"/>
      <c r="IXO85"/>
      <c r="IXP85"/>
      <c r="IXQ85"/>
      <c r="IXR85"/>
      <c r="IXS85"/>
      <c r="IXT85"/>
      <c r="IXU85"/>
      <c r="IXV85"/>
      <c r="IXW85"/>
      <c r="IXX85"/>
      <c r="IXY85"/>
      <c r="IXZ85"/>
      <c r="IYA85"/>
      <c r="IYB85"/>
      <c r="IYC85"/>
      <c r="IYD85"/>
      <c r="IYE85"/>
      <c r="IYF85"/>
      <c r="IYG85"/>
      <c r="IYH85"/>
      <c r="IYI85"/>
      <c r="IYJ85"/>
      <c r="IYK85"/>
      <c r="IYL85"/>
      <c r="IYM85"/>
      <c r="IYN85"/>
      <c r="IYO85"/>
      <c r="IYP85"/>
      <c r="IYQ85"/>
      <c r="IYR85"/>
      <c r="IYS85"/>
      <c r="IYT85"/>
      <c r="IYU85"/>
      <c r="IYV85"/>
      <c r="IYW85"/>
      <c r="IYX85"/>
      <c r="IYY85"/>
      <c r="IYZ85"/>
      <c r="IZA85"/>
      <c r="IZB85"/>
      <c r="IZC85"/>
      <c r="IZD85"/>
      <c r="IZE85"/>
      <c r="IZF85"/>
      <c r="IZG85"/>
      <c r="IZH85"/>
      <c r="IZI85"/>
      <c r="IZJ85"/>
      <c r="IZK85"/>
      <c r="IZL85"/>
      <c r="IZM85"/>
      <c r="IZN85"/>
      <c r="IZO85"/>
      <c r="IZP85"/>
      <c r="IZQ85"/>
      <c r="IZR85"/>
      <c r="IZS85"/>
      <c r="IZT85"/>
      <c r="IZU85"/>
      <c r="IZV85"/>
      <c r="IZW85"/>
      <c r="IZX85"/>
      <c r="IZY85"/>
      <c r="IZZ85"/>
      <c r="JAA85"/>
      <c r="JAB85"/>
      <c r="JAC85"/>
      <c r="JAD85"/>
      <c r="JAE85"/>
      <c r="JAF85"/>
      <c r="JAG85"/>
      <c r="JAH85"/>
      <c r="JAI85"/>
      <c r="JAJ85"/>
      <c r="JAK85"/>
      <c r="JAL85"/>
      <c r="JAM85"/>
      <c r="JAN85"/>
      <c r="JAO85"/>
      <c r="JAP85"/>
      <c r="JAQ85"/>
      <c r="JAR85"/>
      <c r="JAS85"/>
      <c r="JAT85"/>
      <c r="JAU85"/>
      <c r="JAV85"/>
      <c r="JAW85"/>
      <c r="JAX85"/>
      <c r="JAY85"/>
      <c r="JAZ85"/>
      <c r="JBA85"/>
      <c r="JBB85"/>
      <c r="JBC85"/>
      <c r="JBD85"/>
      <c r="JBE85"/>
      <c r="JBF85"/>
      <c r="JBG85"/>
      <c r="JBH85"/>
      <c r="JBI85"/>
      <c r="JBJ85"/>
      <c r="JBK85"/>
      <c r="JBL85"/>
      <c r="JBM85"/>
      <c r="JBN85"/>
      <c r="JBO85"/>
      <c r="JBP85"/>
      <c r="JBQ85"/>
      <c r="JBR85"/>
      <c r="JBS85"/>
      <c r="JBT85"/>
      <c r="JBU85"/>
      <c r="JBV85"/>
      <c r="JBW85"/>
      <c r="JBX85"/>
      <c r="JBY85"/>
      <c r="JBZ85"/>
      <c r="JCA85"/>
      <c r="JCB85"/>
      <c r="JCC85"/>
      <c r="JCD85"/>
      <c r="JCE85"/>
      <c r="JCF85"/>
      <c r="JCG85"/>
      <c r="JCH85"/>
      <c r="JCI85"/>
      <c r="JCJ85"/>
      <c r="JCK85"/>
      <c r="JCL85"/>
      <c r="JCM85"/>
      <c r="JCN85"/>
      <c r="JCO85"/>
      <c r="JCP85"/>
      <c r="JCQ85"/>
      <c r="JCR85"/>
      <c r="JCS85"/>
      <c r="JCT85"/>
      <c r="JCU85"/>
      <c r="JCV85"/>
      <c r="JCW85"/>
      <c r="JCX85"/>
      <c r="JCY85"/>
      <c r="JCZ85"/>
      <c r="JDA85"/>
      <c r="JDB85"/>
      <c r="JDC85"/>
      <c r="JDD85"/>
      <c r="JDE85"/>
      <c r="JDF85"/>
      <c r="JDG85"/>
      <c r="JDH85"/>
      <c r="JDI85"/>
      <c r="JDJ85"/>
      <c r="JDK85"/>
      <c r="JDL85"/>
      <c r="JDM85"/>
      <c r="JDN85"/>
      <c r="JDO85"/>
      <c r="JDP85"/>
      <c r="JDQ85"/>
      <c r="JDR85"/>
      <c r="JDS85"/>
      <c r="JDT85"/>
      <c r="JDU85"/>
      <c r="JDV85"/>
      <c r="JDW85"/>
      <c r="JDX85"/>
      <c r="JDY85"/>
      <c r="JDZ85"/>
      <c r="JEA85"/>
      <c r="JEB85"/>
      <c r="JEC85"/>
      <c r="JED85"/>
      <c r="JEE85"/>
      <c r="JEF85"/>
      <c r="JEG85"/>
      <c r="JEH85"/>
      <c r="JEI85"/>
      <c r="JEJ85"/>
      <c r="JEK85"/>
      <c r="JEL85"/>
      <c r="JEM85"/>
      <c r="JEN85"/>
      <c r="JEO85"/>
      <c r="JEP85"/>
      <c r="JEQ85"/>
      <c r="JER85"/>
      <c r="JES85"/>
      <c r="JET85"/>
      <c r="JEU85"/>
      <c r="JEV85"/>
      <c r="JEW85"/>
      <c r="JEX85"/>
      <c r="JEY85"/>
      <c r="JEZ85"/>
      <c r="JFA85"/>
      <c r="JFB85"/>
      <c r="JFC85"/>
      <c r="JFD85"/>
      <c r="JFE85"/>
      <c r="JFF85"/>
      <c r="JFG85"/>
      <c r="JFH85"/>
      <c r="JFI85"/>
      <c r="JFJ85"/>
      <c r="JFK85"/>
      <c r="JFL85"/>
      <c r="JFM85"/>
      <c r="JFN85"/>
      <c r="JFO85"/>
      <c r="JFP85"/>
      <c r="JFQ85"/>
      <c r="JFR85"/>
      <c r="JFS85"/>
      <c r="JFT85"/>
      <c r="JFU85"/>
      <c r="JFV85"/>
      <c r="JFW85"/>
      <c r="JFX85"/>
      <c r="JFY85"/>
      <c r="JFZ85"/>
      <c r="JGA85"/>
      <c r="JGB85"/>
      <c r="JGC85"/>
      <c r="JGD85"/>
      <c r="JGE85"/>
      <c r="JGF85"/>
      <c r="JGG85"/>
      <c r="JGH85"/>
      <c r="JGI85"/>
      <c r="JGJ85"/>
      <c r="JGK85"/>
      <c r="JGL85"/>
      <c r="JGM85"/>
      <c r="JGN85"/>
      <c r="JGO85"/>
      <c r="JGP85"/>
      <c r="JGQ85"/>
      <c r="JGR85"/>
      <c r="JGS85"/>
      <c r="JGT85"/>
      <c r="JGU85"/>
      <c r="JGV85"/>
      <c r="JGW85"/>
      <c r="JGX85"/>
      <c r="JGY85"/>
      <c r="JGZ85"/>
      <c r="JHA85"/>
      <c r="JHB85"/>
      <c r="JHC85"/>
      <c r="JHD85"/>
      <c r="JHE85"/>
      <c r="JHF85"/>
      <c r="JHG85"/>
      <c r="JHH85"/>
      <c r="JHI85"/>
      <c r="JHJ85"/>
      <c r="JHK85"/>
      <c r="JHL85"/>
      <c r="JHM85"/>
      <c r="JHN85"/>
      <c r="JHO85"/>
      <c r="JHP85"/>
      <c r="JHQ85"/>
      <c r="JHR85"/>
      <c r="JHS85"/>
      <c r="JHT85"/>
      <c r="JHU85"/>
      <c r="JHV85"/>
      <c r="JHW85"/>
      <c r="JHX85"/>
      <c r="JHY85"/>
      <c r="JHZ85"/>
      <c r="JIA85"/>
      <c r="JIB85"/>
      <c r="JIC85"/>
      <c r="JID85"/>
      <c r="JIE85"/>
      <c r="JIF85"/>
      <c r="JIG85"/>
      <c r="JIH85"/>
      <c r="JII85"/>
      <c r="JIJ85"/>
      <c r="JIK85"/>
      <c r="JIL85"/>
      <c r="JIM85"/>
      <c r="JIN85"/>
      <c r="JIO85"/>
      <c r="JIP85"/>
      <c r="JIQ85"/>
      <c r="JIR85"/>
      <c r="JIS85"/>
      <c r="JIT85"/>
      <c r="JIU85"/>
      <c r="JIV85"/>
      <c r="JIW85"/>
      <c r="JIX85"/>
      <c r="JIY85"/>
      <c r="JIZ85"/>
      <c r="JJA85"/>
      <c r="JJB85"/>
      <c r="JJC85"/>
      <c r="JJD85"/>
      <c r="JJE85"/>
      <c r="JJF85"/>
      <c r="JJG85"/>
      <c r="JJH85"/>
      <c r="JJI85"/>
      <c r="JJJ85"/>
      <c r="JJK85"/>
      <c r="JJL85"/>
      <c r="JJM85"/>
      <c r="JJN85"/>
      <c r="JJO85"/>
      <c r="JJP85"/>
      <c r="JJQ85"/>
      <c r="JJR85"/>
      <c r="JJS85"/>
      <c r="JJT85"/>
      <c r="JJU85"/>
      <c r="JJV85"/>
      <c r="JJW85"/>
      <c r="JJX85"/>
      <c r="JJY85"/>
      <c r="JJZ85"/>
      <c r="JKA85"/>
      <c r="JKB85"/>
      <c r="JKC85"/>
      <c r="JKD85"/>
      <c r="JKE85"/>
      <c r="JKF85"/>
      <c r="JKG85"/>
      <c r="JKH85"/>
      <c r="JKI85"/>
      <c r="JKJ85"/>
      <c r="JKK85"/>
      <c r="JKL85"/>
      <c r="JKM85"/>
      <c r="JKN85"/>
      <c r="JKO85"/>
      <c r="JKP85"/>
      <c r="JKQ85"/>
      <c r="JKR85"/>
      <c r="JKS85"/>
      <c r="JKT85"/>
      <c r="JKU85"/>
      <c r="JKV85"/>
      <c r="JKW85"/>
      <c r="JKX85"/>
      <c r="JKY85"/>
      <c r="JKZ85"/>
      <c r="JLA85"/>
      <c r="JLB85"/>
      <c r="JLC85"/>
      <c r="JLD85"/>
      <c r="JLE85"/>
      <c r="JLF85"/>
      <c r="JLG85"/>
      <c r="JLH85"/>
      <c r="JLI85"/>
      <c r="JLJ85"/>
      <c r="JLK85"/>
      <c r="JLL85"/>
      <c r="JLM85"/>
      <c r="JLN85"/>
      <c r="JLO85"/>
      <c r="JLP85"/>
      <c r="JLQ85"/>
      <c r="JLR85"/>
      <c r="JLS85"/>
      <c r="JLT85"/>
      <c r="JLU85"/>
      <c r="JLV85"/>
      <c r="JLW85"/>
      <c r="JLX85"/>
      <c r="JLY85"/>
      <c r="JLZ85"/>
      <c r="JMA85"/>
      <c r="JMB85"/>
      <c r="JMC85"/>
      <c r="JMD85"/>
      <c r="JME85"/>
      <c r="JMF85"/>
      <c r="JMG85"/>
      <c r="JMH85"/>
      <c r="JMI85"/>
      <c r="JMJ85"/>
      <c r="JMK85"/>
      <c r="JML85"/>
      <c r="JMM85"/>
      <c r="JMN85"/>
      <c r="JMO85"/>
      <c r="JMP85"/>
      <c r="JMQ85"/>
      <c r="JMR85"/>
      <c r="JMS85"/>
      <c r="JMT85"/>
      <c r="JMU85"/>
      <c r="JMV85"/>
      <c r="JMW85"/>
      <c r="JMX85"/>
      <c r="JMY85"/>
      <c r="JMZ85"/>
      <c r="JNA85"/>
      <c r="JNB85"/>
      <c r="JNC85"/>
      <c r="JND85"/>
      <c r="JNE85"/>
      <c r="JNF85"/>
      <c r="JNG85"/>
      <c r="JNH85"/>
      <c r="JNI85"/>
      <c r="JNJ85"/>
      <c r="JNK85"/>
      <c r="JNL85"/>
      <c r="JNM85"/>
      <c r="JNN85"/>
      <c r="JNO85"/>
      <c r="JNP85"/>
      <c r="JNQ85"/>
      <c r="JNR85"/>
      <c r="JNS85"/>
      <c r="JNT85"/>
      <c r="JNU85"/>
      <c r="JNV85"/>
      <c r="JNW85"/>
      <c r="JNX85"/>
      <c r="JNY85"/>
      <c r="JNZ85"/>
      <c r="JOA85"/>
      <c r="JOB85"/>
      <c r="JOC85"/>
      <c r="JOD85"/>
      <c r="JOE85"/>
      <c r="JOF85"/>
      <c r="JOG85"/>
      <c r="JOH85"/>
      <c r="JOI85"/>
      <c r="JOJ85"/>
      <c r="JOK85"/>
      <c r="JOL85"/>
      <c r="JOM85"/>
      <c r="JON85"/>
      <c r="JOO85"/>
      <c r="JOP85"/>
      <c r="JOQ85"/>
      <c r="JOR85"/>
      <c r="JOS85"/>
      <c r="JOT85"/>
      <c r="JOU85"/>
      <c r="JOV85"/>
      <c r="JOW85"/>
      <c r="JOX85"/>
      <c r="JOY85"/>
      <c r="JOZ85"/>
      <c r="JPA85"/>
      <c r="JPB85"/>
      <c r="JPC85"/>
      <c r="JPD85"/>
      <c r="JPE85"/>
      <c r="JPF85"/>
      <c r="JPG85"/>
      <c r="JPH85"/>
      <c r="JPI85"/>
      <c r="JPJ85"/>
      <c r="JPK85"/>
      <c r="JPL85"/>
      <c r="JPM85"/>
      <c r="JPN85"/>
      <c r="JPO85"/>
      <c r="JPP85"/>
      <c r="JPQ85"/>
      <c r="JPR85"/>
      <c r="JPS85"/>
      <c r="JPT85"/>
      <c r="JPU85"/>
      <c r="JPV85"/>
      <c r="JPW85"/>
      <c r="JPX85"/>
      <c r="JPY85"/>
      <c r="JPZ85"/>
      <c r="JQA85"/>
      <c r="JQB85"/>
      <c r="JQC85"/>
      <c r="JQD85"/>
      <c r="JQE85"/>
      <c r="JQF85"/>
      <c r="JQG85"/>
      <c r="JQH85"/>
      <c r="JQI85"/>
      <c r="JQJ85"/>
      <c r="JQK85"/>
      <c r="JQL85"/>
      <c r="JQM85"/>
      <c r="JQN85"/>
      <c r="JQO85"/>
      <c r="JQP85"/>
      <c r="JQQ85"/>
      <c r="JQR85"/>
      <c r="JQS85"/>
      <c r="JQT85"/>
      <c r="JQU85"/>
      <c r="JQV85"/>
      <c r="JQW85"/>
      <c r="JQX85"/>
      <c r="JQY85"/>
      <c r="JQZ85"/>
      <c r="JRA85"/>
      <c r="JRB85"/>
      <c r="JRC85"/>
      <c r="JRD85"/>
      <c r="JRE85"/>
      <c r="JRF85"/>
      <c r="JRG85"/>
      <c r="JRH85"/>
      <c r="JRI85"/>
      <c r="JRJ85"/>
      <c r="JRK85"/>
      <c r="JRL85"/>
      <c r="JRM85"/>
      <c r="JRN85"/>
      <c r="JRO85"/>
      <c r="JRP85"/>
      <c r="JRQ85"/>
      <c r="JRR85"/>
      <c r="JRS85"/>
      <c r="JRT85"/>
      <c r="JRU85"/>
      <c r="JRV85"/>
      <c r="JRW85"/>
      <c r="JRX85"/>
      <c r="JRY85"/>
      <c r="JRZ85"/>
      <c r="JSA85"/>
      <c r="JSB85"/>
      <c r="JSC85"/>
      <c r="JSD85"/>
      <c r="JSE85"/>
      <c r="JSF85"/>
      <c r="JSG85"/>
      <c r="JSH85"/>
      <c r="JSI85"/>
      <c r="JSJ85"/>
      <c r="JSK85"/>
      <c r="JSL85"/>
      <c r="JSM85"/>
      <c r="JSN85"/>
      <c r="JSO85"/>
      <c r="JSP85"/>
      <c r="JSQ85"/>
      <c r="JSR85"/>
      <c r="JSS85"/>
      <c r="JST85"/>
      <c r="JSU85"/>
      <c r="JSV85"/>
      <c r="JSW85"/>
      <c r="JSX85"/>
      <c r="JSY85"/>
      <c r="JSZ85"/>
      <c r="JTA85"/>
      <c r="JTB85"/>
      <c r="JTC85"/>
      <c r="JTD85"/>
      <c r="JTE85"/>
      <c r="JTF85"/>
      <c r="JTG85"/>
      <c r="JTH85"/>
      <c r="JTI85"/>
      <c r="JTJ85"/>
      <c r="JTK85"/>
      <c r="JTL85"/>
      <c r="JTM85"/>
      <c r="JTN85"/>
      <c r="JTO85"/>
      <c r="JTP85"/>
      <c r="JTQ85"/>
      <c r="JTR85"/>
      <c r="JTS85"/>
      <c r="JTT85"/>
      <c r="JTU85"/>
      <c r="JTV85"/>
      <c r="JTW85"/>
      <c r="JTX85"/>
      <c r="JTY85"/>
      <c r="JTZ85"/>
      <c r="JUA85"/>
      <c r="JUB85"/>
      <c r="JUC85"/>
      <c r="JUD85"/>
      <c r="JUE85"/>
      <c r="JUF85"/>
      <c r="JUG85"/>
      <c r="JUH85"/>
      <c r="JUI85"/>
      <c r="JUJ85"/>
      <c r="JUK85"/>
      <c r="JUL85"/>
      <c r="JUM85"/>
      <c r="JUN85"/>
      <c r="JUO85"/>
      <c r="JUP85"/>
      <c r="JUQ85"/>
      <c r="JUR85"/>
      <c r="JUS85"/>
      <c r="JUT85"/>
      <c r="JUU85"/>
      <c r="JUV85"/>
      <c r="JUW85"/>
      <c r="JUX85"/>
      <c r="JUY85"/>
      <c r="JUZ85"/>
      <c r="JVA85"/>
      <c r="JVB85"/>
      <c r="JVC85"/>
      <c r="JVD85"/>
      <c r="JVE85"/>
      <c r="JVF85"/>
      <c r="JVG85"/>
      <c r="JVH85"/>
      <c r="JVI85"/>
      <c r="JVJ85"/>
      <c r="JVK85"/>
      <c r="JVL85"/>
      <c r="JVM85"/>
      <c r="JVN85"/>
      <c r="JVO85"/>
      <c r="JVP85"/>
      <c r="JVQ85"/>
      <c r="JVR85"/>
      <c r="JVS85"/>
      <c r="JVT85"/>
      <c r="JVU85"/>
      <c r="JVV85"/>
      <c r="JVW85"/>
      <c r="JVX85"/>
      <c r="JVY85"/>
      <c r="JVZ85"/>
      <c r="JWA85"/>
      <c r="JWB85"/>
      <c r="JWC85"/>
      <c r="JWD85"/>
      <c r="JWE85"/>
      <c r="JWF85"/>
      <c r="JWG85"/>
      <c r="JWH85"/>
      <c r="JWI85"/>
      <c r="JWJ85"/>
      <c r="JWK85"/>
      <c r="JWL85"/>
      <c r="JWM85"/>
      <c r="JWN85"/>
      <c r="JWO85"/>
      <c r="JWP85"/>
      <c r="JWQ85"/>
      <c r="JWR85"/>
      <c r="JWS85"/>
      <c r="JWT85"/>
      <c r="JWU85"/>
      <c r="JWV85"/>
      <c r="JWW85"/>
      <c r="JWX85"/>
      <c r="JWY85"/>
      <c r="JWZ85"/>
      <c r="JXA85"/>
      <c r="JXB85"/>
      <c r="JXC85"/>
      <c r="JXD85"/>
      <c r="JXE85"/>
      <c r="JXF85"/>
      <c r="JXG85"/>
      <c r="JXH85"/>
      <c r="JXI85"/>
      <c r="JXJ85"/>
      <c r="JXK85"/>
      <c r="JXL85"/>
      <c r="JXM85"/>
      <c r="JXN85"/>
      <c r="JXO85"/>
      <c r="JXP85"/>
      <c r="JXQ85"/>
      <c r="JXR85"/>
      <c r="JXS85"/>
      <c r="JXT85"/>
      <c r="JXU85"/>
      <c r="JXV85"/>
      <c r="JXW85"/>
      <c r="JXX85"/>
      <c r="JXY85"/>
      <c r="JXZ85"/>
      <c r="JYA85"/>
      <c r="JYB85"/>
      <c r="JYC85"/>
      <c r="JYD85"/>
      <c r="JYE85"/>
      <c r="JYF85"/>
      <c r="JYG85"/>
      <c r="JYH85"/>
      <c r="JYI85"/>
      <c r="JYJ85"/>
      <c r="JYK85"/>
      <c r="JYL85"/>
      <c r="JYM85"/>
      <c r="JYN85"/>
      <c r="JYO85"/>
      <c r="JYP85"/>
      <c r="JYQ85"/>
      <c r="JYR85"/>
      <c r="JYS85"/>
      <c r="JYT85"/>
      <c r="JYU85"/>
      <c r="JYV85"/>
      <c r="JYW85"/>
      <c r="JYX85"/>
      <c r="JYY85"/>
      <c r="JYZ85"/>
      <c r="JZA85"/>
      <c r="JZB85"/>
      <c r="JZC85"/>
      <c r="JZD85"/>
      <c r="JZE85"/>
      <c r="JZF85"/>
      <c r="JZG85"/>
      <c r="JZH85"/>
      <c r="JZI85"/>
      <c r="JZJ85"/>
      <c r="JZK85"/>
      <c r="JZL85"/>
      <c r="JZM85"/>
      <c r="JZN85"/>
      <c r="JZO85"/>
      <c r="JZP85"/>
      <c r="JZQ85"/>
      <c r="JZR85"/>
      <c r="JZS85"/>
      <c r="JZT85"/>
      <c r="JZU85"/>
      <c r="JZV85"/>
      <c r="JZW85"/>
      <c r="JZX85"/>
      <c r="JZY85"/>
      <c r="JZZ85"/>
      <c r="KAA85"/>
      <c r="KAB85"/>
      <c r="KAC85"/>
      <c r="KAD85"/>
      <c r="KAE85"/>
      <c r="KAF85"/>
      <c r="KAG85"/>
      <c r="KAH85"/>
      <c r="KAI85"/>
      <c r="KAJ85"/>
      <c r="KAK85"/>
      <c r="KAL85"/>
      <c r="KAM85"/>
      <c r="KAN85"/>
      <c r="KAO85"/>
      <c r="KAP85"/>
      <c r="KAQ85"/>
      <c r="KAR85"/>
      <c r="KAS85"/>
      <c r="KAT85"/>
      <c r="KAU85"/>
      <c r="KAV85"/>
      <c r="KAW85"/>
      <c r="KAX85"/>
      <c r="KAY85"/>
      <c r="KAZ85"/>
      <c r="KBA85"/>
      <c r="KBB85"/>
      <c r="KBC85"/>
      <c r="KBD85"/>
      <c r="KBE85"/>
      <c r="KBF85"/>
      <c r="KBG85"/>
      <c r="KBH85"/>
      <c r="KBI85"/>
      <c r="KBJ85"/>
      <c r="KBK85"/>
      <c r="KBL85"/>
      <c r="KBM85"/>
      <c r="KBN85"/>
      <c r="KBO85"/>
      <c r="KBP85"/>
      <c r="KBQ85"/>
      <c r="KBR85"/>
      <c r="KBS85"/>
      <c r="KBT85"/>
      <c r="KBU85"/>
      <c r="KBV85"/>
      <c r="KBW85"/>
      <c r="KBX85"/>
      <c r="KBY85"/>
      <c r="KBZ85"/>
      <c r="KCA85"/>
      <c r="KCB85"/>
      <c r="KCC85"/>
      <c r="KCD85"/>
      <c r="KCE85"/>
      <c r="KCF85"/>
      <c r="KCG85"/>
      <c r="KCH85"/>
      <c r="KCI85"/>
      <c r="KCJ85"/>
      <c r="KCK85"/>
      <c r="KCL85"/>
      <c r="KCM85"/>
      <c r="KCN85"/>
      <c r="KCO85"/>
      <c r="KCP85"/>
      <c r="KCQ85"/>
      <c r="KCR85"/>
      <c r="KCS85"/>
      <c r="KCT85"/>
      <c r="KCU85"/>
      <c r="KCV85"/>
      <c r="KCW85"/>
      <c r="KCX85"/>
      <c r="KCY85"/>
      <c r="KCZ85"/>
      <c r="KDA85"/>
      <c r="KDB85"/>
      <c r="KDC85"/>
      <c r="KDD85"/>
      <c r="KDE85"/>
      <c r="KDF85"/>
      <c r="KDG85"/>
      <c r="KDH85"/>
      <c r="KDI85"/>
      <c r="KDJ85"/>
      <c r="KDK85"/>
      <c r="KDL85"/>
      <c r="KDM85"/>
      <c r="KDN85"/>
      <c r="KDO85"/>
      <c r="KDP85"/>
      <c r="KDQ85"/>
      <c r="KDR85"/>
      <c r="KDS85"/>
      <c r="KDT85"/>
      <c r="KDU85"/>
      <c r="KDV85"/>
      <c r="KDW85"/>
      <c r="KDX85"/>
      <c r="KDY85"/>
      <c r="KDZ85"/>
      <c r="KEA85"/>
      <c r="KEB85"/>
      <c r="KEC85"/>
      <c r="KED85"/>
      <c r="KEE85"/>
      <c r="KEF85"/>
      <c r="KEG85"/>
      <c r="KEH85"/>
      <c r="KEI85"/>
      <c r="KEJ85"/>
      <c r="KEK85"/>
      <c r="KEL85"/>
      <c r="KEM85"/>
      <c r="KEN85"/>
      <c r="KEO85"/>
      <c r="KEP85"/>
      <c r="KEQ85"/>
      <c r="KER85"/>
      <c r="KES85"/>
      <c r="KET85"/>
      <c r="KEU85"/>
      <c r="KEV85"/>
      <c r="KEW85"/>
      <c r="KEX85"/>
      <c r="KEY85"/>
      <c r="KEZ85"/>
      <c r="KFA85"/>
      <c r="KFB85"/>
      <c r="KFC85"/>
      <c r="KFD85"/>
      <c r="KFE85"/>
      <c r="KFF85"/>
      <c r="KFG85"/>
      <c r="KFH85"/>
      <c r="KFI85"/>
      <c r="KFJ85"/>
      <c r="KFK85"/>
      <c r="KFL85"/>
      <c r="KFM85"/>
      <c r="KFN85"/>
      <c r="KFO85"/>
      <c r="KFP85"/>
      <c r="KFQ85"/>
      <c r="KFR85"/>
      <c r="KFS85"/>
      <c r="KFT85"/>
      <c r="KFU85"/>
      <c r="KFV85"/>
      <c r="KFW85"/>
      <c r="KFX85"/>
      <c r="KFY85"/>
      <c r="KFZ85"/>
      <c r="KGA85"/>
      <c r="KGB85"/>
      <c r="KGC85"/>
      <c r="KGD85"/>
      <c r="KGE85"/>
      <c r="KGF85"/>
      <c r="KGG85"/>
      <c r="KGH85"/>
      <c r="KGI85"/>
      <c r="KGJ85"/>
      <c r="KGK85"/>
      <c r="KGL85"/>
      <c r="KGM85"/>
      <c r="KGN85"/>
      <c r="KGO85"/>
      <c r="KGP85"/>
      <c r="KGQ85"/>
      <c r="KGR85"/>
      <c r="KGS85"/>
      <c r="KGT85"/>
      <c r="KGU85"/>
      <c r="KGV85"/>
      <c r="KGW85"/>
      <c r="KGX85"/>
      <c r="KGY85"/>
      <c r="KGZ85"/>
      <c r="KHA85"/>
      <c r="KHB85"/>
      <c r="KHC85"/>
      <c r="KHD85"/>
      <c r="KHE85"/>
      <c r="KHF85"/>
      <c r="KHG85"/>
      <c r="KHH85"/>
      <c r="KHI85"/>
      <c r="KHJ85"/>
      <c r="KHK85"/>
      <c r="KHL85"/>
      <c r="KHM85"/>
      <c r="KHN85"/>
      <c r="KHO85"/>
      <c r="KHP85"/>
      <c r="KHQ85"/>
      <c r="KHR85"/>
      <c r="KHS85"/>
      <c r="KHT85"/>
      <c r="KHU85"/>
      <c r="KHV85"/>
      <c r="KHW85"/>
      <c r="KHX85"/>
      <c r="KHY85"/>
      <c r="KHZ85"/>
      <c r="KIA85"/>
      <c r="KIB85"/>
      <c r="KIC85"/>
      <c r="KID85"/>
      <c r="KIE85"/>
      <c r="KIF85"/>
      <c r="KIG85"/>
      <c r="KIH85"/>
      <c r="KII85"/>
      <c r="KIJ85"/>
      <c r="KIK85"/>
      <c r="KIL85"/>
      <c r="KIM85"/>
      <c r="KIN85"/>
      <c r="KIO85"/>
      <c r="KIP85"/>
      <c r="KIQ85"/>
      <c r="KIR85"/>
      <c r="KIS85"/>
      <c r="KIT85"/>
      <c r="KIU85"/>
      <c r="KIV85"/>
      <c r="KIW85"/>
      <c r="KIX85"/>
      <c r="KIY85"/>
      <c r="KIZ85"/>
      <c r="KJA85"/>
      <c r="KJB85"/>
      <c r="KJC85"/>
      <c r="KJD85"/>
      <c r="KJE85"/>
      <c r="KJF85"/>
      <c r="KJG85"/>
      <c r="KJH85"/>
      <c r="KJI85"/>
      <c r="KJJ85"/>
      <c r="KJK85"/>
      <c r="KJL85"/>
      <c r="KJM85"/>
      <c r="KJN85"/>
      <c r="KJO85"/>
      <c r="KJP85"/>
      <c r="KJQ85"/>
      <c r="KJR85"/>
      <c r="KJS85"/>
      <c r="KJT85"/>
      <c r="KJU85"/>
      <c r="KJV85"/>
      <c r="KJW85"/>
      <c r="KJX85"/>
      <c r="KJY85"/>
      <c r="KJZ85"/>
      <c r="KKA85"/>
      <c r="KKB85"/>
      <c r="KKC85"/>
      <c r="KKD85"/>
      <c r="KKE85"/>
      <c r="KKF85"/>
      <c r="KKG85"/>
      <c r="KKH85"/>
      <c r="KKI85"/>
      <c r="KKJ85"/>
      <c r="KKK85"/>
      <c r="KKL85"/>
      <c r="KKM85"/>
      <c r="KKN85"/>
      <c r="KKO85"/>
      <c r="KKP85"/>
      <c r="KKQ85"/>
      <c r="KKR85"/>
      <c r="KKS85"/>
      <c r="KKT85"/>
      <c r="KKU85"/>
      <c r="KKV85"/>
      <c r="KKW85"/>
      <c r="KKX85"/>
      <c r="KKY85"/>
      <c r="KKZ85"/>
      <c r="KLA85"/>
      <c r="KLB85"/>
      <c r="KLC85"/>
      <c r="KLD85"/>
      <c r="KLE85"/>
      <c r="KLF85"/>
      <c r="KLG85"/>
      <c r="KLH85"/>
      <c r="KLI85"/>
      <c r="KLJ85"/>
      <c r="KLK85"/>
      <c r="KLL85"/>
      <c r="KLM85"/>
      <c r="KLN85"/>
      <c r="KLO85"/>
      <c r="KLP85"/>
      <c r="KLQ85"/>
      <c r="KLR85"/>
      <c r="KLS85"/>
      <c r="KLT85"/>
      <c r="KLU85"/>
      <c r="KLV85"/>
      <c r="KLW85"/>
      <c r="KLX85"/>
      <c r="KLY85"/>
      <c r="KLZ85"/>
      <c r="KMA85"/>
      <c r="KMB85"/>
      <c r="KMC85"/>
      <c r="KMD85"/>
      <c r="KME85"/>
      <c r="KMF85"/>
      <c r="KMG85"/>
      <c r="KMH85"/>
      <c r="KMI85"/>
      <c r="KMJ85"/>
      <c r="KMK85"/>
      <c r="KML85"/>
      <c r="KMM85"/>
      <c r="KMN85"/>
      <c r="KMO85"/>
      <c r="KMP85"/>
      <c r="KMQ85"/>
      <c r="KMR85"/>
      <c r="KMS85"/>
      <c r="KMT85"/>
      <c r="KMU85"/>
      <c r="KMV85"/>
      <c r="KMW85"/>
      <c r="KMX85"/>
      <c r="KMY85"/>
      <c r="KMZ85"/>
      <c r="KNA85"/>
      <c r="KNB85"/>
      <c r="KNC85"/>
      <c r="KND85"/>
      <c r="KNE85"/>
      <c r="KNF85"/>
      <c r="KNG85"/>
      <c r="KNH85"/>
      <c r="KNI85"/>
      <c r="KNJ85"/>
      <c r="KNK85"/>
      <c r="KNL85"/>
      <c r="KNM85"/>
      <c r="KNN85"/>
      <c r="KNO85"/>
      <c r="KNP85"/>
      <c r="KNQ85"/>
      <c r="KNR85"/>
      <c r="KNS85"/>
      <c r="KNT85"/>
      <c r="KNU85"/>
      <c r="KNV85"/>
      <c r="KNW85"/>
      <c r="KNX85"/>
      <c r="KNY85"/>
      <c r="KNZ85"/>
      <c r="KOA85"/>
      <c r="KOB85"/>
      <c r="KOC85"/>
      <c r="KOD85"/>
      <c r="KOE85"/>
      <c r="KOF85"/>
      <c r="KOG85"/>
      <c r="KOH85"/>
      <c r="KOI85"/>
      <c r="KOJ85"/>
      <c r="KOK85"/>
      <c r="KOL85"/>
      <c r="KOM85"/>
      <c r="KON85"/>
      <c r="KOO85"/>
      <c r="KOP85"/>
      <c r="KOQ85"/>
      <c r="KOR85"/>
      <c r="KOS85"/>
      <c r="KOT85"/>
      <c r="KOU85"/>
      <c r="KOV85"/>
      <c r="KOW85"/>
      <c r="KOX85"/>
      <c r="KOY85"/>
      <c r="KOZ85"/>
      <c r="KPA85"/>
      <c r="KPB85"/>
      <c r="KPC85"/>
      <c r="KPD85"/>
      <c r="KPE85"/>
      <c r="KPF85"/>
      <c r="KPG85"/>
      <c r="KPH85"/>
      <c r="KPI85"/>
      <c r="KPJ85"/>
      <c r="KPK85"/>
      <c r="KPL85"/>
      <c r="KPM85"/>
      <c r="KPN85"/>
      <c r="KPO85"/>
      <c r="KPP85"/>
      <c r="KPQ85"/>
      <c r="KPR85"/>
      <c r="KPS85"/>
      <c r="KPT85"/>
      <c r="KPU85"/>
      <c r="KPV85"/>
      <c r="KPW85"/>
      <c r="KPX85"/>
      <c r="KPY85"/>
      <c r="KPZ85"/>
      <c r="KQA85"/>
      <c r="KQB85"/>
      <c r="KQC85"/>
      <c r="KQD85"/>
      <c r="KQE85"/>
      <c r="KQF85"/>
      <c r="KQG85"/>
      <c r="KQH85"/>
      <c r="KQI85"/>
      <c r="KQJ85"/>
      <c r="KQK85"/>
      <c r="KQL85"/>
      <c r="KQM85"/>
      <c r="KQN85"/>
      <c r="KQO85"/>
      <c r="KQP85"/>
      <c r="KQQ85"/>
      <c r="KQR85"/>
      <c r="KQS85"/>
      <c r="KQT85"/>
      <c r="KQU85"/>
      <c r="KQV85"/>
      <c r="KQW85"/>
      <c r="KQX85"/>
      <c r="KQY85"/>
      <c r="KQZ85"/>
      <c r="KRA85"/>
      <c r="KRB85"/>
      <c r="KRC85"/>
      <c r="KRD85"/>
      <c r="KRE85"/>
      <c r="KRF85"/>
      <c r="KRG85"/>
      <c r="KRH85"/>
      <c r="KRI85"/>
      <c r="KRJ85"/>
      <c r="KRK85"/>
      <c r="KRL85"/>
      <c r="KRM85"/>
      <c r="KRN85"/>
      <c r="KRO85"/>
      <c r="KRP85"/>
      <c r="KRQ85"/>
      <c r="KRR85"/>
      <c r="KRS85"/>
      <c r="KRT85"/>
      <c r="KRU85"/>
      <c r="KRV85"/>
      <c r="KRW85"/>
      <c r="KRX85"/>
      <c r="KRY85"/>
      <c r="KRZ85"/>
      <c r="KSA85"/>
      <c r="KSB85"/>
      <c r="KSC85"/>
      <c r="KSD85"/>
      <c r="KSE85"/>
      <c r="KSF85"/>
      <c r="KSG85"/>
      <c r="KSH85"/>
      <c r="KSI85"/>
      <c r="KSJ85"/>
      <c r="KSK85"/>
      <c r="KSL85"/>
      <c r="KSM85"/>
      <c r="KSN85"/>
      <c r="KSO85"/>
      <c r="KSP85"/>
      <c r="KSQ85"/>
      <c r="KSR85"/>
      <c r="KSS85"/>
      <c r="KST85"/>
      <c r="KSU85"/>
      <c r="KSV85"/>
      <c r="KSW85"/>
      <c r="KSX85"/>
      <c r="KSY85"/>
      <c r="KSZ85"/>
      <c r="KTA85"/>
      <c r="KTB85"/>
      <c r="KTC85"/>
      <c r="KTD85"/>
      <c r="KTE85"/>
      <c r="KTF85"/>
      <c r="KTG85"/>
      <c r="KTH85"/>
      <c r="KTI85"/>
      <c r="KTJ85"/>
      <c r="KTK85"/>
      <c r="KTL85"/>
      <c r="KTM85"/>
      <c r="KTN85"/>
      <c r="KTO85"/>
      <c r="KTP85"/>
      <c r="KTQ85"/>
      <c r="KTR85"/>
      <c r="KTS85"/>
      <c r="KTT85"/>
      <c r="KTU85"/>
      <c r="KTV85"/>
      <c r="KTW85"/>
      <c r="KTX85"/>
      <c r="KTY85"/>
      <c r="KTZ85"/>
      <c r="KUA85"/>
      <c r="KUB85"/>
      <c r="KUC85"/>
      <c r="KUD85"/>
      <c r="KUE85"/>
      <c r="KUF85"/>
      <c r="KUG85"/>
      <c r="KUH85"/>
      <c r="KUI85"/>
      <c r="KUJ85"/>
      <c r="KUK85"/>
      <c r="KUL85"/>
      <c r="KUM85"/>
      <c r="KUN85"/>
      <c r="KUO85"/>
      <c r="KUP85"/>
      <c r="KUQ85"/>
      <c r="KUR85"/>
      <c r="KUS85"/>
      <c r="KUT85"/>
      <c r="KUU85"/>
      <c r="KUV85"/>
      <c r="KUW85"/>
      <c r="KUX85"/>
      <c r="KUY85"/>
      <c r="KUZ85"/>
      <c r="KVA85"/>
      <c r="KVB85"/>
      <c r="KVC85"/>
      <c r="KVD85"/>
      <c r="KVE85"/>
      <c r="KVF85"/>
      <c r="KVG85"/>
      <c r="KVH85"/>
      <c r="KVI85"/>
      <c r="KVJ85"/>
      <c r="KVK85"/>
      <c r="KVL85"/>
      <c r="KVM85"/>
      <c r="KVN85"/>
      <c r="KVO85"/>
      <c r="KVP85"/>
      <c r="KVQ85"/>
      <c r="KVR85"/>
      <c r="KVS85"/>
      <c r="KVT85"/>
      <c r="KVU85"/>
      <c r="KVV85"/>
      <c r="KVW85"/>
      <c r="KVX85"/>
      <c r="KVY85"/>
      <c r="KVZ85"/>
      <c r="KWA85"/>
      <c r="KWB85"/>
      <c r="KWC85"/>
      <c r="KWD85"/>
      <c r="KWE85"/>
      <c r="KWF85"/>
      <c r="KWG85"/>
      <c r="KWH85"/>
      <c r="KWI85"/>
      <c r="KWJ85"/>
      <c r="KWK85"/>
      <c r="KWL85"/>
      <c r="KWM85"/>
      <c r="KWN85"/>
      <c r="KWO85"/>
      <c r="KWP85"/>
      <c r="KWQ85"/>
      <c r="KWR85"/>
      <c r="KWS85"/>
      <c r="KWT85"/>
      <c r="KWU85"/>
      <c r="KWV85"/>
      <c r="KWW85"/>
      <c r="KWX85"/>
      <c r="KWY85"/>
      <c r="KWZ85"/>
      <c r="KXA85"/>
      <c r="KXB85"/>
      <c r="KXC85"/>
      <c r="KXD85"/>
      <c r="KXE85"/>
      <c r="KXF85"/>
      <c r="KXG85"/>
      <c r="KXH85"/>
      <c r="KXI85"/>
      <c r="KXJ85"/>
      <c r="KXK85"/>
      <c r="KXL85"/>
      <c r="KXM85"/>
      <c r="KXN85"/>
      <c r="KXO85"/>
      <c r="KXP85"/>
      <c r="KXQ85"/>
      <c r="KXR85"/>
      <c r="KXS85"/>
      <c r="KXT85"/>
      <c r="KXU85"/>
      <c r="KXV85"/>
      <c r="KXW85"/>
      <c r="KXX85"/>
      <c r="KXY85"/>
      <c r="KXZ85"/>
      <c r="KYA85"/>
      <c r="KYB85"/>
      <c r="KYC85"/>
      <c r="KYD85"/>
      <c r="KYE85"/>
      <c r="KYF85"/>
      <c r="KYG85"/>
      <c r="KYH85"/>
      <c r="KYI85"/>
      <c r="KYJ85"/>
      <c r="KYK85"/>
      <c r="KYL85"/>
      <c r="KYM85"/>
      <c r="KYN85"/>
      <c r="KYO85"/>
      <c r="KYP85"/>
      <c r="KYQ85"/>
      <c r="KYR85"/>
      <c r="KYS85"/>
      <c r="KYT85"/>
      <c r="KYU85"/>
      <c r="KYV85"/>
      <c r="KYW85"/>
      <c r="KYX85"/>
      <c r="KYY85"/>
      <c r="KYZ85"/>
      <c r="KZA85"/>
      <c r="KZB85"/>
      <c r="KZC85"/>
      <c r="KZD85"/>
      <c r="KZE85"/>
      <c r="KZF85"/>
      <c r="KZG85"/>
      <c r="KZH85"/>
      <c r="KZI85"/>
      <c r="KZJ85"/>
      <c r="KZK85"/>
      <c r="KZL85"/>
      <c r="KZM85"/>
      <c r="KZN85"/>
      <c r="KZO85"/>
      <c r="KZP85"/>
      <c r="KZQ85"/>
      <c r="KZR85"/>
      <c r="KZS85"/>
      <c r="KZT85"/>
      <c r="KZU85"/>
      <c r="KZV85"/>
      <c r="KZW85"/>
      <c r="KZX85"/>
      <c r="KZY85"/>
      <c r="KZZ85"/>
      <c r="LAA85"/>
      <c r="LAB85"/>
      <c r="LAC85"/>
      <c r="LAD85"/>
      <c r="LAE85"/>
      <c r="LAF85"/>
      <c r="LAG85"/>
      <c r="LAH85"/>
      <c r="LAI85"/>
      <c r="LAJ85"/>
      <c r="LAK85"/>
      <c r="LAL85"/>
      <c r="LAM85"/>
      <c r="LAN85"/>
      <c r="LAO85"/>
      <c r="LAP85"/>
      <c r="LAQ85"/>
      <c r="LAR85"/>
      <c r="LAS85"/>
      <c r="LAT85"/>
      <c r="LAU85"/>
      <c r="LAV85"/>
      <c r="LAW85"/>
      <c r="LAX85"/>
      <c r="LAY85"/>
      <c r="LAZ85"/>
      <c r="LBA85"/>
      <c r="LBB85"/>
      <c r="LBC85"/>
      <c r="LBD85"/>
      <c r="LBE85"/>
      <c r="LBF85"/>
      <c r="LBG85"/>
      <c r="LBH85"/>
      <c r="LBI85"/>
      <c r="LBJ85"/>
      <c r="LBK85"/>
      <c r="LBL85"/>
      <c r="LBM85"/>
      <c r="LBN85"/>
      <c r="LBO85"/>
      <c r="LBP85"/>
      <c r="LBQ85"/>
      <c r="LBR85"/>
      <c r="LBS85"/>
      <c r="LBT85"/>
      <c r="LBU85"/>
      <c r="LBV85"/>
      <c r="LBW85"/>
      <c r="LBX85"/>
      <c r="LBY85"/>
      <c r="LBZ85"/>
      <c r="LCA85"/>
      <c r="LCB85"/>
      <c r="LCC85"/>
      <c r="LCD85"/>
      <c r="LCE85"/>
      <c r="LCF85"/>
      <c r="LCG85"/>
      <c r="LCH85"/>
      <c r="LCI85"/>
      <c r="LCJ85"/>
      <c r="LCK85"/>
      <c r="LCL85"/>
      <c r="LCM85"/>
      <c r="LCN85"/>
      <c r="LCO85"/>
      <c r="LCP85"/>
      <c r="LCQ85"/>
      <c r="LCR85"/>
      <c r="LCS85"/>
      <c r="LCT85"/>
      <c r="LCU85"/>
      <c r="LCV85"/>
      <c r="LCW85"/>
      <c r="LCX85"/>
      <c r="LCY85"/>
      <c r="LCZ85"/>
      <c r="LDA85"/>
      <c r="LDB85"/>
      <c r="LDC85"/>
      <c r="LDD85"/>
      <c r="LDE85"/>
      <c r="LDF85"/>
      <c r="LDG85"/>
      <c r="LDH85"/>
      <c r="LDI85"/>
      <c r="LDJ85"/>
      <c r="LDK85"/>
      <c r="LDL85"/>
      <c r="LDM85"/>
      <c r="LDN85"/>
      <c r="LDO85"/>
      <c r="LDP85"/>
      <c r="LDQ85"/>
      <c r="LDR85"/>
      <c r="LDS85"/>
      <c r="LDT85"/>
      <c r="LDU85"/>
      <c r="LDV85"/>
      <c r="LDW85"/>
      <c r="LDX85"/>
      <c r="LDY85"/>
      <c r="LDZ85"/>
      <c r="LEA85"/>
      <c r="LEB85"/>
      <c r="LEC85"/>
      <c r="LED85"/>
      <c r="LEE85"/>
      <c r="LEF85"/>
      <c r="LEG85"/>
      <c r="LEH85"/>
      <c r="LEI85"/>
      <c r="LEJ85"/>
      <c r="LEK85"/>
      <c r="LEL85"/>
      <c r="LEM85"/>
      <c r="LEN85"/>
      <c r="LEO85"/>
      <c r="LEP85"/>
      <c r="LEQ85"/>
      <c r="LER85"/>
      <c r="LES85"/>
      <c r="LET85"/>
      <c r="LEU85"/>
      <c r="LEV85"/>
      <c r="LEW85"/>
      <c r="LEX85"/>
      <c r="LEY85"/>
      <c r="LEZ85"/>
      <c r="LFA85"/>
      <c r="LFB85"/>
      <c r="LFC85"/>
      <c r="LFD85"/>
      <c r="LFE85"/>
      <c r="LFF85"/>
      <c r="LFG85"/>
      <c r="LFH85"/>
      <c r="LFI85"/>
      <c r="LFJ85"/>
      <c r="LFK85"/>
      <c r="LFL85"/>
      <c r="LFM85"/>
      <c r="LFN85"/>
      <c r="LFO85"/>
      <c r="LFP85"/>
      <c r="LFQ85"/>
      <c r="LFR85"/>
      <c r="LFS85"/>
      <c r="LFT85"/>
      <c r="LFU85"/>
      <c r="LFV85"/>
      <c r="LFW85"/>
      <c r="LFX85"/>
      <c r="LFY85"/>
      <c r="LFZ85"/>
      <c r="LGA85"/>
      <c r="LGB85"/>
      <c r="LGC85"/>
      <c r="LGD85"/>
      <c r="LGE85"/>
      <c r="LGF85"/>
      <c r="LGG85"/>
      <c r="LGH85"/>
      <c r="LGI85"/>
      <c r="LGJ85"/>
      <c r="LGK85"/>
      <c r="LGL85"/>
      <c r="LGM85"/>
      <c r="LGN85"/>
      <c r="LGO85"/>
      <c r="LGP85"/>
      <c r="LGQ85"/>
      <c r="LGR85"/>
      <c r="LGS85"/>
      <c r="LGT85"/>
      <c r="LGU85"/>
      <c r="LGV85"/>
      <c r="LGW85"/>
      <c r="LGX85"/>
      <c r="LGY85"/>
      <c r="LGZ85"/>
      <c r="LHA85"/>
      <c r="LHB85"/>
      <c r="LHC85"/>
      <c r="LHD85"/>
      <c r="LHE85"/>
      <c r="LHF85"/>
      <c r="LHG85"/>
      <c r="LHH85"/>
      <c r="LHI85"/>
      <c r="LHJ85"/>
      <c r="LHK85"/>
      <c r="LHL85"/>
      <c r="LHM85"/>
      <c r="LHN85"/>
      <c r="LHO85"/>
      <c r="LHP85"/>
      <c r="LHQ85"/>
      <c r="LHR85"/>
      <c r="LHS85"/>
      <c r="LHT85"/>
      <c r="LHU85"/>
      <c r="LHV85"/>
      <c r="LHW85"/>
      <c r="LHX85"/>
      <c r="LHY85"/>
      <c r="LHZ85"/>
      <c r="LIA85"/>
      <c r="LIB85"/>
      <c r="LIC85"/>
      <c r="LID85"/>
      <c r="LIE85"/>
      <c r="LIF85"/>
      <c r="LIG85"/>
      <c r="LIH85"/>
      <c r="LII85"/>
      <c r="LIJ85"/>
      <c r="LIK85"/>
      <c r="LIL85"/>
      <c r="LIM85"/>
      <c r="LIN85"/>
      <c r="LIO85"/>
      <c r="LIP85"/>
      <c r="LIQ85"/>
      <c r="LIR85"/>
      <c r="LIS85"/>
      <c r="LIT85"/>
      <c r="LIU85"/>
      <c r="LIV85"/>
      <c r="LIW85"/>
      <c r="LIX85"/>
      <c r="LIY85"/>
      <c r="LIZ85"/>
      <c r="LJA85"/>
      <c r="LJB85"/>
      <c r="LJC85"/>
      <c r="LJD85"/>
      <c r="LJE85"/>
      <c r="LJF85"/>
      <c r="LJG85"/>
      <c r="LJH85"/>
      <c r="LJI85"/>
      <c r="LJJ85"/>
      <c r="LJK85"/>
      <c r="LJL85"/>
      <c r="LJM85"/>
      <c r="LJN85"/>
      <c r="LJO85"/>
      <c r="LJP85"/>
      <c r="LJQ85"/>
      <c r="LJR85"/>
      <c r="LJS85"/>
      <c r="LJT85"/>
      <c r="LJU85"/>
      <c r="LJV85"/>
      <c r="LJW85"/>
      <c r="LJX85"/>
      <c r="LJY85"/>
      <c r="LJZ85"/>
      <c r="LKA85"/>
      <c r="LKB85"/>
      <c r="LKC85"/>
      <c r="LKD85"/>
      <c r="LKE85"/>
      <c r="LKF85"/>
      <c r="LKG85"/>
      <c r="LKH85"/>
      <c r="LKI85"/>
      <c r="LKJ85"/>
      <c r="LKK85"/>
      <c r="LKL85"/>
      <c r="LKM85"/>
      <c r="LKN85"/>
      <c r="LKO85"/>
      <c r="LKP85"/>
      <c r="LKQ85"/>
      <c r="LKR85"/>
      <c r="LKS85"/>
      <c r="LKT85"/>
      <c r="LKU85"/>
      <c r="LKV85"/>
      <c r="LKW85"/>
      <c r="LKX85"/>
      <c r="LKY85"/>
      <c r="LKZ85"/>
      <c r="LLA85"/>
      <c r="LLB85"/>
      <c r="LLC85"/>
      <c r="LLD85"/>
      <c r="LLE85"/>
      <c r="LLF85"/>
      <c r="LLG85"/>
      <c r="LLH85"/>
      <c r="LLI85"/>
      <c r="LLJ85"/>
      <c r="LLK85"/>
      <c r="LLL85"/>
      <c r="LLM85"/>
      <c r="LLN85"/>
      <c r="LLO85"/>
      <c r="LLP85"/>
      <c r="LLQ85"/>
      <c r="LLR85"/>
      <c r="LLS85"/>
      <c r="LLT85"/>
      <c r="LLU85"/>
      <c r="LLV85"/>
      <c r="LLW85"/>
      <c r="LLX85"/>
      <c r="LLY85"/>
      <c r="LLZ85"/>
      <c r="LMA85"/>
      <c r="LMB85"/>
      <c r="LMC85"/>
      <c r="LMD85"/>
      <c r="LME85"/>
      <c r="LMF85"/>
      <c r="LMG85"/>
      <c r="LMH85"/>
      <c r="LMI85"/>
      <c r="LMJ85"/>
      <c r="LMK85"/>
      <c r="LML85"/>
      <c r="LMM85"/>
      <c r="LMN85"/>
      <c r="LMO85"/>
      <c r="LMP85"/>
      <c r="LMQ85"/>
      <c r="LMR85"/>
      <c r="LMS85"/>
      <c r="LMT85"/>
      <c r="LMU85"/>
      <c r="LMV85"/>
      <c r="LMW85"/>
      <c r="LMX85"/>
      <c r="LMY85"/>
      <c r="LMZ85"/>
      <c r="LNA85"/>
      <c r="LNB85"/>
      <c r="LNC85"/>
      <c r="LND85"/>
      <c r="LNE85"/>
      <c r="LNF85"/>
      <c r="LNG85"/>
      <c r="LNH85"/>
      <c r="LNI85"/>
      <c r="LNJ85"/>
      <c r="LNK85"/>
      <c r="LNL85"/>
      <c r="LNM85"/>
      <c r="LNN85"/>
      <c r="LNO85"/>
      <c r="LNP85"/>
      <c r="LNQ85"/>
      <c r="LNR85"/>
      <c r="LNS85"/>
      <c r="LNT85"/>
      <c r="LNU85"/>
      <c r="LNV85"/>
      <c r="LNW85"/>
      <c r="LNX85"/>
      <c r="LNY85"/>
      <c r="LNZ85"/>
      <c r="LOA85"/>
      <c r="LOB85"/>
      <c r="LOC85"/>
      <c r="LOD85"/>
      <c r="LOE85"/>
      <c r="LOF85"/>
      <c r="LOG85"/>
      <c r="LOH85"/>
      <c r="LOI85"/>
      <c r="LOJ85"/>
      <c r="LOK85"/>
      <c r="LOL85"/>
      <c r="LOM85"/>
      <c r="LON85"/>
      <c r="LOO85"/>
      <c r="LOP85"/>
      <c r="LOQ85"/>
      <c r="LOR85"/>
      <c r="LOS85"/>
      <c r="LOT85"/>
      <c r="LOU85"/>
      <c r="LOV85"/>
      <c r="LOW85"/>
      <c r="LOX85"/>
      <c r="LOY85"/>
      <c r="LOZ85"/>
      <c r="LPA85"/>
      <c r="LPB85"/>
      <c r="LPC85"/>
      <c r="LPD85"/>
      <c r="LPE85"/>
      <c r="LPF85"/>
      <c r="LPG85"/>
      <c r="LPH85"/>
      <c r="LPI85"/>
      <c r="LPJ85"/>
      <c r="LPK85"/>
      <c r="LPL85"/>
      <c r="LPM85"/>
      <c r="LPN85"/>
      <c r="LPO85"/>
      <c r="LPP85"/>
      <c r="LPQ85"/>
      <c r="LPR85"/>
      <c r="LPS85"/>
      <c r="LPT85"/>
      <c r="LPU85"/>
      <c r="LPV85"/>
      <c r="LPW85"/>
      <c r="LPX85"/>
      <c r="LPY85"/>
      <c r="LPZ85"/>
      <c r="LQA85"/>
      <c r="LQB85"/>
      <c r="LQC85"/>
      <c r="LQD85"/>
      <c r="LQE85"/>
      <c r="LQF85"/>
      <c r="LQG85"/>
      <c r="LQH85"/>
      <c r="LQI85"/>
      <c r="LQJ85"/>
      <c r="LQK85"/>
      <c r="LQL85"/>
      <c r="LQM85"/>
      <c r="LQN85"/>
      <c r="LQO85"/>
      <c r="LQP85"/>
      <c r="LQQ85"/>
      <c r="LQR85"/>
      <c r="LQS85"/>
      <c r="LQT85"/>
      <c r="LQU85"/>
      <c r="LQV85"/>
      <c r="LQW85"/>
      <c r="LQX85"/>
      <c r="LQY85"/>
      <c r="LQZ85"/>
      <c r="LRA85"/>
      <c r="LRB85"/>
      <c r="LRC85"/>
      <c r="LRD85"/>
      <c r="LRE85"/>
      <c r="LRF85"/>
      <c r="LRG85"/>
      <c r="LRH85"/>
      <c r="LRI85"/>
      <c r="LRJ85"/>
      <c r="LRK85"/>
      <c r="LRL85"/>
      <c r="LRM85"/>
      <c r="LRN85"/>
      <c r="LRO85"/>
      <c r="LRP85"/>
      <c r="LRQ85"/>
      <c r="LRR85"/>
      <c r="LRS85"/>
      <c r="LRT85"/>
      <c r="LRU85"/>
      <c r="LRV85"/>
      <c r="LRW85"/>
      <c r="LRX85"/>
      <c r="LRY85"/>
      <c r="LRZ85"/>
      <c r="LSA85"/>
      <c r="LSB85"/>
      <c r="LSC85"/>
      <c r="LSD85"/>
      <c r="LSE85"/>
      <c r="LSF85"/>
      <c r="LSG85"/>
      <c r="LSH85"/>
      <c r="LSI85"/>
      <c r="LSJ85"/>
      <c r="LSK85"/>
      <c r="LSL85"/>
      <c r="LSM85"/>
      <c r="LSN85"/>
      <c r="LSO85"/>
      <c r="LSP85"/>
      <c r="LSQ85"/>
      <c r="LSR85"/>
      <c r="LSS85"/>
      <c r="LST85"/>
      <c r="LSU85"/>
      <c r="LSV85"/>
      <c r="LSW85"/>
      <c r="LSX85"/>
      <c r="LSY85"/>
      <c r="LSZ85"/>
      <c r="LTA85"/>
      <c r="LTB85"/>
      <c r="LTC85"/>
      <c r="LTD85"/>
      <c r="LTE85"/>
      <c r="LTF85"/>
      <c r="LTG85"/>
      <c r="LTH85"/>
      <c r="LTI85"/>
      <c r="LTJ85"/>
      <c r="LTK85"/>
      <c r="LTL85"/>
      <c r="LTM85"/>
      <c r="LTN85"/>
      <c r="LTO85"/>
      <c r="LTP85"/>
      <c r="LTQ85"/>
      <c r="LTR85"/>
      <c r="LTS85"/>
      <c r="LTT85"/>
      <c r="LTU85"/>
      <c r="LTV85"/>
      <c r="LTW85"/>
      <c r="LTX85"/>
      <c r="LTY85"/>
      <c r="LTZ85"/>
      <c r="LUA85"/>
      <c r="LUB85"/>
      <c r="LUC85"/>
      <c r="LUD85"/>
      <c r="LUE85"/>
      <c r="LUF85"/>
      <c r="LUG85"/>
      <c r="LUH85"/>
      <c r="LUI85"/>
      <c r="LUJ85"/>
      <c r="LUK85"/>
      <c r="LUL85"/>
      <c r="LUM85"/>
      <c r="LUN85"/>
      <c r="LUO85"/>
      <c r="LUP85"/>
      <c r="LUQ85"/>
      <c r="LUR85"/>
      <c r="LUS85"/>
      <c r="LUT85"/>
      <c r="LUU85"/>
      <c r="LUV85"/>
      <c r="LUW85"/>
      <c r="LUX85"/>
      <c r="LUY85"/>
      <c r="LUZ85"/>
      <c r="LVA85"/>
      <c r="LVB85"/>
      <c r="LVC85"/>
      <c r="LVD85"/>
      <c r="LVE85"/>
      <c r="LVF85"/>
      <c r="LVG85"/>
      <c r="LVH85"/>
      <c r="LVI85"/>
      <c r="LVJ85"/>
      <c r="LVK85"/>
      <c r="LVL85"/>
      <c r="LVM85"/>
      <c r="LVN85"/>
      <c r="LVO85"/>
      <c r="LVP85"/>
      <c r="LVQ85"/>
      <c r="LVR85"/>
      <c r="LVS85"/>
      <c r="LVT85"/>
      <c r="LVU85"/>
      <c r="LVV85"/>
      <c r="LVW85"/>
      <c r="LVX85"/>
      <c r="LVY85"/>
      <c r="LVZ85"/>
      <c r="LWA85"/>
      <c r="LWB85"/>
      <c r="LWC85"/>
      <c r="LWD85"/>
      <c r="LWE85"/>
      <c r="LWF85"/>
      <c r="LWG85"/>
      <c r="LWH85"/>
      <c r="LWI85"/>
      <c r="LWJ85"/>
      <c r="LWK85"/>
      <c r="LWL85"/>
      <c r="LWM85"/>
      <c r="LWN85"/>
      <c r="LWO85"/>
      <c r="LWP85"/>
      <c r="LWQ85"/>
      <c r="LWR85"/>
      <c r="LWS85"/>
      <c r="LWT85"/>
      <c r="LWU85"/>
      <c r="LWV85"/>
      <c r="LWW85"/>
      <c r="LWX85"/>
      <c r="LWY85"/>
      <c r="LWZ85"/>
      <c r="LXA85"/>
      <c r="LXB85"/>
      <c r="LXC85"/>
      <c r="LXD85"/>
      <c r="LXE85"/>
      <c r="LXF85"/>
      <c r="LXG85"/>
      <c r="LXH85"/>
      <c r="LXI85"/>
      <c r="LXJ85"/>
      <c r="LXK85"/>
      <c r="LXL85"/>
      <c r="LXM85"/>
      <c r="LXN85"/>
      <c r="LXO85"/>
      <c r="LXP85"/>
      <c r="LXQ85"/>
      <c r="LXR85"/>
      <c r="LXS85"/>
      <c r="LXT85"/>
      <c r="LXU85"/>
      <c r="LXV85"/>
      <c r="LXW85"/>
      <c r="LXX85"/>
      <c r="LXY85"/>
      <c r="LXZ85"/>
      <c r="LYA85"/>
      <c r="LYB85"/>
      <c r="LYC85"/>
      <c r="LYD85"/>
      <c r="LYE85"/>
      <c r="LYF85"/>
      <c r="LYG85"/>
      <c r="LYH85"/>
      <c r="LYI85"/>
      <c r="LYJ85"/>
      <c r="LYK85"/>
      <c r="LYL85"/>
      <c r="LYM85"/>
      <c r="LYN85"/>
      <c r="LYO85"/>
      <c r="LYP85"/>
      <c r="LYQ85"/>
      <c r="LYR85"/>
      <c r="LYS85"/>
      <c r="LYT85"/>
      <c r="LYU85"/>
      <c r="LYV85"/>
      <c r="LYW85"/>
      <c r="LYX85"/>
      <c r="LYY85"/>
      <c r="LYZ85"/>
      <c r="LZA85"/>
      <c r="LZB85"/>
      <c r="LZC85"/>
      <c r="LZD85"/>
      <c r="LZE85"/>
      <c r="LZF85"/>
      <c r="LZG85"/>
      <c r="LZH85"/>
      <c r="LZI85"/>
      <c r="LZJ85"/>
      <c r="LZK85"/>
      <c r="LZL85"/>
      <c r="LZM85"/>
      <c r="LZN85"/>
      <c r="LZO85"/>
      <c r="LZP85"/>
      <c r="LZQ85"/>
      <c r="LZR85"/>
      <c r="LZS85"/>
      <c r="LZT85"/>
      <c r="LZU85"/>
      <c r="LZV85"/>
      <c r="LZW85"/>
      <c r="LZX85"/>
      <c r="LZY85"/>
      <c r="LZZ85"/>
      <c r="MAA85"/>
      <c r="MAB85"/>
      <c r="MAC85"/>
      <c r="MAD85"/>
      <c r="MAE85"/>
      <c r="MAF85"/>
      <c r="MAG85"/>
      <c r="MAH85"/>
      <c r="MAI85"/>
      <c r="MAJ85"/>
      <c r="MAK85"/>
      <c r="MAL85"/>
      <c r="MAM85"/>
      <c r="MAN85"/>
      <c r="MAO85"/>
      <c r="MAP85"/>
      <c r="MAQ85"/>
      <c r="MAR85"/>
      <c r="MAS85"/>
      <c r="MAT85"/>
      <c r="MAU85"/>
      <c r="MAV85"/>
      <c r="MAW85"/>
      <c r="MAX85"/>
      <c r="MAY85"/>
      <c r="MAZ85"/>
      <c r="MBA85"/>
      <c r="MBB85"/>
      <c r="MBC85"/>
      <c r="MBD85"/>
      <c r="MBE85"/>
      <c r="MBF85"/>
      <c r="MBG85"/>
      <c r="MBH85"/>
      <c r="MBI85"/>
      <c r="MBJ85"/>
      <c r="MBK85"/>
      <c r="MBL85"/>
      <c r="MBM85"/>
      <c r="MBN85"/>
      <c r="MBO85"/>
      <c r="MBP85"/>
      <c r="MBQ85"/>
      <c r="MBR85"/>
      <c r="MBS85"/>
      <c r="MBT85"/>
      <c r="MBU85"/>
      <c r="MBV85"/>
      <c r="MBW85"/>
      <c r="MBX85"/>
      <c r="MBY85"/>
      <c r="MBZ85"/>
      <c r="MCA85"/>
      <c r="MCB85"/>
      <c r="MCC85"/>
      <c r="MCD85"/>
      <c r="MCE85"/>
      <c r="MCF85"/>
      <c r="MCG85"/>
      <c r="MCH85"/>
      <c r="MCI85"/>
      <c r="MCJ85"/>
      <c r="MCK85"/>
      <c r="MCL85"/>
      <c r="MCM85"/>
      <c r="MCN85"/>
      <c r="MCO85"/>
      <c r="MCP85"/>
      <c r="MCQ85"/>
      <c r="MCR85"/>
      <c r="MCS85"/>
      <c r="MCT85"/>
      <c r="MCU85"/>
      <c r="MCV85"/>
      <c r="MCW85"/>
      <c r="MCX85"/>
      <c r="MCY85"/>
      <c r="MCZ85"/>
      <c r="MDA85"/>
      <c r="MDB85"/>
      <c r="MDC85"/>
      <c r="MDD85"/>
      <c r="MDE85"/>
      <c r="MDF85"/>
      <c r="MDG85"/>
      <c r="MDH85"/>
      <c r="MDI85"/>
      <c r="MDJ85"/>
      <c r="MDK85"/>
      <c r="MDL85"/>
      <c r="MDM85"/>
      <c r="MDN85"/>
      <c r="MDO85"/>
      <c r="MDP85"/>
      <c r="MDQ85"/>
      <c r="MDR85"/>
      <c r="MDS85"/>
      <c r="MDT85"/>
      <c r="MDU85"/>
      <c r="MDV85"/>
      <c r="MDW85"/>
      <c r="MDX85"/>
      <c r="MDY85"/>
      <c r="MDZ85"/>
      <c r="MEA85"/>
      <c r="MEB85"/>
      <c r="MEC85"/>
      <c r="MED85"/>
      <c r="MEE85"/>
      <c r="MEF85"/>
      <c r="MEG85"/>
      <c r="MEH85"/>
      <c r="MEI85"/>
      <c r="MEJ85"/>
      <c r="MEK85"/>
      <c r="MEL85"/>
      <c r="MEM85"/>
      <c r="MEN85"/>
      <c r="MEO85"/>
      <c r="MEP85"/>
      <c r="MEQ85"/>
      <c r="MER85"/>
      <c r="MES85"/>
      <c r="MET85"/>
      <c r="MEU85"/>
      <c r="MEV85"/>
      <c r="MEW85"/>
      <c r="MEX85"/>
      <c r="MEY85"/>
      <c r="MEZ85"/>
      <c r="MFA85"/>
      <c r="MFB85"/>
      <c r="MFC85"/>
      <c r="MFD85"/>
      <c r="MFE85"/>
      <c r="MFF85"/>
      <c r="MFG85"/>
      <c r="MFH85"/>
      <c r="MFI85"/>
      <c r="MFJ85"/>
      <c r="MFK85"/>
      <c r="MFL85"/>
      <c r="MFM85"/>
      <c r="MFN85"/>
      <c r="MFO85"/>
      <c r="MFP85"/>
      <c r="MFQ85"/>
      <c r="MFR85"/>
      <c r="MFS85"/>
      <c r="MFT85"/>
      <c r="MFU85"/>
      <c r="MFV85"/>
      <c r="MFW85"/>
      <c r="MFX85"/>
      <c r="MFY85"/>
      <c r="MFZ85"/>
      <c r="MGA85"/>
      <c r="MGB85"/>
      <c r="MGC85"/>
      <c r="MGD85"/>
      <c r="MGE85"/>
      <c r="MGF85"/>
      <c r="MGG85"/>
      <c r="MGH85"/>
      <c r="MGI85"/>
      <c r="MGJ85"/>
      <c r="MGK85"/>
      <c r="MGL85"/>
      <c r="MGM85"/>
      <c r="MGN85"/>
      <c r="MGO85"/>
      <c r="MGP85"/>
      <c r="MGQ85"/>
      <c r="MGR85"/>
      <c r="MGS85"/>
      <c r="MGT85"/>
      <c r="MGU85"/>
      <c r="MGV85"/>
      <c r="MGW85"/>
      <c r="MGX85"/>
      <c r="MGY85"/>
      <c r="MGZ85"/>
      <c r="MHA85"/>
      <c r="MHB85"/>
      <c r="MHC85"/>
      <c r="MHD85"/>
      <c r="MHE85"/>
      <c r="MHF85"/>
      <c r="MHG85"/>
      <c r="MHH85"/>
      <c r="MHI85"/>
      <c r="MHJ85"/>
      <c r="MHK85"/>
      <c r="MHL85"/>
      <c r="MHM85"/>
      <c r="MHN85"/>
      <c r="MHO85"/>
      <c r="MHP85"/>
      <c r="MHQ85"/>
      <c r="MHR85"/>
      <c r="MHS85"/>
      <c r="MHT85"/>
      <c r="MHU85"/>
      <c r="MHV85"/>
      <c r="MHW85"/>
      <c r="MHX85"/>
      <c r="MHY85"/>
      <c r="MHZ85"/>
      <c r="MIA85"/>
      <c r="MIB85"/>
      <c r="MIC85"/>
      <c r="MID85"/>
      <c r="MIE85"/>
      <c r="MIF85"/>
      <c r="MIG85"/>
      <c r="MIH85"/>
      <c r="MII85"/>
      <c r="MIJ85"/>
      <c r="MIK85"/>
      <c r="MIL85"/>
      <c r="MIM85"/>
      <c r="MIN85"/>
      <c r="MIO85"/>
      <c r="MIP85"/>
      <c r="MIQ85"/>
      <c r="MIR85"/>
      <c r="MIS85"/>
      <c r="MIT85"/>
      <c r="MIU85"/>
      <c r="MIV85"/>
      <c r="MIW85"/>
      <c r="MIX85"/>
      <c r="MIY85"/>
      <c r="MIZ85"/>
      <c r="MJA85"/>
      <c r="MJB85"/>
      <c r="MJC85"/>
      <c r="MJD85"/>
      <c r="MJE85"/>
      <c r="MJF85"/>
      <c r="MJG85"/>
      <c r="MJH85"/>
      <c r="MJI85"/>
      <c r="MJJ85"/>
      <c r="MJK85"/>
      <c r="MJL85"/>
      <c r="MJM85"/>
      <c r="MJN85"/>
      <c r="MJO85"/>
      <c r="MJP85"/>
      <c r="MJQ85"/>
      <c r="MJR85"/>
      <c r="MJS85"/>
      <c r="MJT85"/>
      <c r="MJU85"/>
      <c r="MJV85"/>
      <c r="MJW85"/>
      <c r="MJX85"/>
      <c r="MJY85"/>
      <c r="MJZ85"/>
      <c r="MKA85"/>
      <c r="MKB85"/>
      <c r="MKC85"/>
      <c r="MKD85"/>
      <c r="MKE85"/>
      <c r="MKF85"/>
      <c r="MKG85"/>
      <c r="MKH85"/>
      <c r="MKI85"/>
      <c r="MKJ85"/>
      <c r="MKK85"/>
      <c r="MKL85"/>
      <c r="MKM85"/>
      <c r="MKN85"/>
      <c r="MKO85"/>
      <c r="MKP85"/>
      <c r="MKQ85"/>
      <c r="MKR85"/>
      <c r="MKS85"/>
      <c r="MKT85"/>
      <c r="MKU85"/>
      <c r="MKV85"/>
      <c r="MKW85"/>
      <c r="MKX85"/>
      <c r="MKY85"/>
      <c r="MKZ85"/>
      <c r="MLA85"/>
      <c r="MLB85"/>
      <c r="MLC85"/>
      <c r="MLD85"/>
      <c r="MLE85"/>
      <c r="MLF85"/>
      <c r="MLG85"/>
      <c r="MLH85"/>
      <c r="MLI85"/>
      <c r="MLJ85"/>
      <c r="MLK85"/>
      <c r="MLL85"/>
      <c r="MLM85"/>
      <c r="MLN85"/>
      <c r="MLO85"/>
      <c r="MLP85"/>
      <c r="MLQ85"/>
      <c r="MLR85"/>
      <c r="MLS85"/>
      <c r="MLT85"/>
      <c r="MLU85"/>
      <c r="MLV85"/>
      <c r="MLW85"/>
      <c r="MLX85"/>
      <c r="MLY85"/>
      <c r="MLZ85"/>
      <c r="MMA85"/>
      <c r="MMB85"/>
      <c r="MMC85"/>
      <c r="MMD85"/>
      <c r="MME85"/>
      <c r="MMF85"/>
      <c r="MMG85"/>
      <c r="MMH85"/>
      <c r="MMI85"/>
      <c r="MMJ85"/>
      <c r="MMK85"/>
      <c r="MML85"/>
      <c r="MMM85"/>
      <c r="MMN85"/>
      <c r="MMO85"/>
      <c r="MMP85"/>
      <c r="MMQ85"/>
      <c r="MMR85"/>
      <c r="MMS85"/>
      <c r="MMT85"/>
      <c r="MMU85"/>
      <c r="MMV85"/>
      <c r="MMW85"/>
      <c r="MMX85"/>
      <c r="MMY85"/>
      <c r="MMZ85"/>
      <c r="MNA85"/>
      <c r="MNB85"/>
      <c r="MNC85"/>
      <c r="MND85"/>
      <c r="MNE85"/>
      <c r="MNF85"/>
      <c r="MNG85"/>
      <c r="MNH85"/>
      <c r="MNI85"/>
      <c r="MNJ85"/>
      <c r="MNK85"/>
      <c r="MNL85"/>
      <c r="MNM85"/>
      <c r="MNN85"/>
      <c r="MNO85"/>
      <c r="MNP85"/>
      <c r="MNQ85"/>
      <c r="MNR85"/>
      <c r="MNS85"/>
      <c r="MNT85"/>
      <c r="MNU85"/>
      <c r="MNV85"/>
      <c r="MNW85"/>
      <c r="MNX85"/>
      <c r="MNY85"/>
      <c r="MNZ85"/>
      <c r="MOA85"/>
      <c r="MOB85"/>
      <c r="MOC85"/>
      <c r="MOD85"/>
      <c r="MOE85"/>
      <c r="MOF85"/>
      <c r="MOG85"/>
      <c r="MOH85"/>
      <c r="MOI85"/>
      <c r="MOJ85"/>
      <c r="MOK85"/>
      <c r="MOL85"/>
      <c r="MOM85"/>
      <c r="MON85"/>
      <c r="MOO85"/>
      <c r="MOP85"/>
      <c r="MOQ85"/>
      <c r="MOR85"/>
      <c r="MOS85"/>
      <c r="MOT85"/>
      <c r="MOU85"/>
      <c r="MOV85"/>
      <c r="MOW85"/>
      <c r="MOX85"/>
      <c r="MOY85"/>
      <c r="MOZ85"/>
      <c r="MPA85"/>
      <c r="MPB85"/>
      <c r="MPC85"/>
      <c r="MPD85"/>
      <c r="MPE85"/>
      <c r="MPF85"/>
      <c r="MPG85"/>
      <c r="MPH85"/>
      <c r="MPI85"/>
      <c r="MPJ85"/>
      <c r="MPK85"/>
      <c r="MPL85"/>
      <c r="MPM85"/>
      <c r="MPN85"/>
      <c r="MPO85"/>
      <c r="MPP85"/>
      <c r="MPQ85"/>
      <c r="MPR85"/>
      <c r="MPS85"/>
      <c r="MPT85"/>
      <c r="MPU85"/>
      <c r="MPV85"/>
      <c r="MPW85"/>
      <c r="MPX85"/>
      <c r="MPY85"/>
      <c r="MPZ85"/>
      <c r="MQA85"/>
      <c r="MQB85"/>
      <c r="MQC85"/>
      <c r="MQD85"/>
      <c r="MQE85"/>
      <c r="MQF85"/>
      <c r="MQG85"/>
      <c r="MQH85"/>
      <c r="MQI85"/>
      <c r="MQJ85"/>
      <c r="MQK85"/>
      <c r="MQL85"/>
      <c r="MQM85"/>
      <c r="MQN85"/>
      <c r="MQO85"/>
      <c r="MQP85"/>
      <c r="MQQ85"/>
      <c r="MQR85"/>
      <c r="MQS85"/>
      <c r="MQT85"/>
      <c r="MQU85"/>
      <c r="MQV85"/>
      <c r="MQW85"/>
      <c r="MQX85"/>
      <c r="MQY85"/>
      <c r="MQZ85"/>
      <c r="MRA85"/>
      <c r="MRB85"/>
      <c r="MRC85"/>
      <c r="MRD85"/>
      <c r="MRE85"/>
      <c r="MRF85"/>
      <c r="MRG85"/>
      <c r="MRH85"/>
      <c r="MRI85"/>
      <c r="MRJ85"/>
      <c r="MRK85"/>
      <c r="MRL85"/>
      <c r="MRM85"/>
      <c r="MRN85"/>
      <c r="MRO85"/>
      <c r="MRP85"/>
      <c r="MRQ85"/>
      <c r="MRR85"/>
      <c r="MRS85"/>
      <c r="MRT85"/>
      <c r="MRU85"/>
      <c r="MRV85"/>
      <c r="MRW85"/>
      <c r="MRX85"/>
      <c r="MRY85"/>
      <c r="MRZ85"/>
      <c r="MSA85"/>
      <c r="MSB85"/>
      <c r="MSC85"/>
      <c r="MSD85"/>
      <c r="MSE85"/>
      <c r="MSF85"/>
      <c r="MSG85"/>
      <c r="MSH85"/>
      <c r="MSI85"/>
      <c r="MSJ85"/>
      <c r="MSK85"/>
      <c r="MSL85"/>
      <c r="MSM85"/>
      <c r="MSN85"/>
      <c r="MSO85"/>
      <c r="MSP85"/>
      <c r="MSQ85"/>
      <c r="MSR85"/>
      <c r="MSS85"/>
      <c r="MST85"/>
      <c r="MSU85"/>
      <c r="MSV85"/>
      <c r="MSW85"/>
      <c r="MSX85"/>
      <c r="MSY85"/>
      <c r="MSZ85"/>
      <c r="MTA85"/>
      <c r="MTB85"/>
      <c r="MTC85"/>
      <c r="MTD85"/>
      <c r="MTE85"/>
      <c r="MTF85"/>
      <c r="MTG85"/>
      <c r="MTH85"/>
      <c r="MTI85"/>
      <c r="MTJ85"/>
      <c r="MTK85"/>
      <c r="MTL85"/>
      <c r="MTM85"/>
      <c r="MTN85"/>
      <c r="MTO85"/>
      <c r="MTP85"/>
      <c r="MTQ85"/>
      <c r="MTR85"/>
      <c r="MTS85"/>
      <c r="MTT85"/>
      <c r="MTU85"/>
      <c r="MTV85"/>
      <c r="MTW85"/>
      <c r="MTX85"/>
      <c r="MTY85"/>
      <c r="MTZ85"/>
      <c r="MUA85"/>
      <c r="MUB85"/>
      <c r="MUC85"/>
      <c r="MUD85"/>
      <c r="MUE85"/>
      <c r="MUF85"/>
      <c r="MUG85"/>
      <c r="MUH85"/>
      <c r="MUI85"/>
      <c r="MUJ85"/>
      <c r="MUK85"/>
      <c r="MUL85"/>
      <c r="MUM85"/>
      <c r="MUN85"/>
      <c r="MUO85"/>
      <c r="MUP85"/>
      <c r="MUQ85"/>
      <c r="MUR85"/>
      <c r="MUS85"/>
      <c r="MUT85"/>
      <c r="MUU85"/>
      <c r="MUV85"/>
      <c r="MUW85"/>
      <c r="MUX85"/>
      <c r="MUY85"/>
      <c r="MUZ85"/>
      <c r="MVA85"/>
      <c r="MVB85"/>
      <c r="MVC85"/>
      <c r="MVD85"/>
      <c r="MVE85"/>
      <c r="MVF85"/>
      <c r="MVG85"/>
      <c r="MVH85"/>
      <c r="MVI85"/>
      <c r="MVJ85"/>
      <c r="MVK85"/>
      <c r="MVL85"/>
      <c r="MVM85"/>
      <c r="MVN85"/>
      <c r="MVO85"/>
      <c r="MVP85"/>
      <c r="MVQ85"/>
      <c r="MVR85"/>
      <c r="MVS85"/>
      <c r="MVT85"/>
      <c r="MVU85"/>
      <c r="MVV85"/>
      <c r="MVW85"/>
      <c r="MVX85"/>
      <c r="MVY85"/>
      <c r="MVZ85"/>
      <c r="MWA85"/>
      <c r="MWB85"/>
      <c r="MWC85"/>
      <c r="MWD85"/>
      <c r="MWE85"/>
      <c r="MWF85"/>
      <c r="MWG85"/>
      <c r="MWH85"/>
      <c r="MWI85"/>
      <c r="MWJ85"/>
      <c r="MWK85"/>
      <c r="MWL85"/>
      <c r="MWM85"/>
      <c r="MWN85"/>
      <c r="MWO85"/>
      <c r="MWP85"/>
      <c r="MWQ85"/>
      <c r="MWR85"/>
      <c r="MWS85"/>
      <c r="MWT85"/>
      <c r="MWU85"/>
      <c r="MWV85"/>
      <c r="MWW85"/>
      <c r="MWX85"/>
      <c r="MWY85"/>
      <c r="MWZ85"/>
      <c r="MXA85"/>
      <c r="MXB85"/>
      <c r="MXC85"/>
      <c r="MXD85"/>
      <c r="MXE85"/>
      <c r="MXF85"/>
      <c r="MXG85"/>
      <c r="MXH85"/>
      <c r="MXI85"/>
      <c r="MXJ85"/>
      <c r="MXK85"/>
      <c r="MXL85"/>
      <c r="MXM85"/>
      <c r="MXN85"/>
      <c r="MXO85"/>
      <c r="MXP85"/>
      <c r="MXQ85"/>
      <c r="MXR85"/>
      <c r="MXS85"/>
      <c r="MXT85"/>
      <c r="MXU85"/>
      <c r="MXV85"/>
      <c r="MXW85"/>
      <c r="MXX85"/>
      <c r="MXY85"/>
      <c r="MXZ85"/>
      <c r="MYA85"/>
      <c r="MYB85"/>
      <c r="MYC85"/>
      <c r="MYD85"/>
      <c r="MYE85"/>
      <c r="MYF85"/>
      <c r="MYG85"/>
      <c r="MYH85"/>
      <c r="MYI85"/>
      <c r="MYJ85"/>
      <c r="MYK85"/>
      <c r="MYL85"/>
      <c r="MYM85"/>
      <c r="MYN85"/>
      <c r="MYO85"/>
      <c r="MYP85"/>
      <c r="MYQ85"/>
      <c r="MYR85"/>
      <c r="MYS85"/>
      <c r="MYT85"/>
      <c r="MYU85"/>
      <c r="MYV85"/>
      <c r="MYW85"/>
      <c r="MYX85"/>
      <c r="MYY85"/>
      <c r="MYZ85"/>
      <c r="MZA85"/>
      <c r="MZB85"/>
      <c r="MZC85"/>
      <c r="MZD85"/>
      <c r="MZE85"/>
      <c r="MZF85"/>
      <c r="MZG85"/>
      <c r="MZH85"/>
      <c r="MZI85"/>
      <c r="MZJ85"/>
      <c r="MZK85"/>
      <c r="MZL85"/>
      <c r="MZM85"/>
      <c r="MZN85"/>
      <c r="MZO85"/>
      <c r="MZP85"/>
      <c r="MZQ85"/>
      <c r="MZR85"/>
      <c r="MZS85"/>
      <c r="MZT85"/>
      <c r="MZU85"/>
      <c r="MZV85"/>
      <c r="MZW85"/>
      <c r="MZX85"/>
      <c r="MZY85"/>
      <c r="MZZ85"/>
      <c r="NAA85"/>
      <c r="NAB85"/>
      <c r="NAC85"/>
      <c r="NAD85"/>
      <c r="NAE85"/>
      <c r="NAF85"/>
      <c r="NAG85"/>
      <c r="NAH85"/>
      <c r="NAI85"/>
      <c r="NAJ85"/>
      <c r="NAK85"/>
      <c r="NAL85"/>
      <c r="NAM85"/>
      <c r="NAN85"/>
      <c r="NAO85"/>
      <c r="NAP85"/>
      <c r="NAQ85"/>
      <c r="NAR85"/>
      <c r="NAS85"/>
      <c r="NAT85"/>
      <c r="NAU85"/>
      <c r="NAV85"/>
      <c r="NAW85"/>
      <c r="NAX85"/>
      <c r="NAY85"/>
      <c r="NAZ85"/>
      <c r="NBA85"/>
      <c r="NBB85"/>
      <c r="NBC85"/>
      <c r="NBD85"/>
      <c r="NBE85"/>
      <c r="NBF85"/>
      <c r="NBG85"/>
      <c r="NBH85"/>
      <c r="NBI85"/>
      <c r="NBJ85"/>
      <c r="NBK85"/>
      <c r="NBL85"/>
      <c r="NBM85"/>
      <c r="NBN85"/>
      <c r="NBO85"/>
      <c r="NBP85"/>
      <c r="NBQ85"/>
      <c r="NBR85"/>
      <c r="NBS85"/>
      <c r="NBT85"/>
      <c r="NBU85"/>
      <c r="NBV85"/>
      <c r="NBW85"/>
      <c r="NBX85"/>
      <c r="NBY85"/>
      <c r="NBZ85"/>
      <c r="NCA85"/>
      <c r="NCB85"/>
      <c r="NCC85"/>
      <c r="NCD85"/>
      <c r="NCE85"/>
      <c r="NCF85"/>
      <c r="NCG85"/>
      <c r="NCH85"/>
      <c r="NCI85"/>
      <c r="NCJ85"/>
      <c r="NCK85"/>
      <c r="NCL85"/>
      <c r="NCM85"/>
      <c r="NCN85"/>
      <c r="NCO85"/>
      <c r="NCP85"/>
      <c r="NCQ85"/>
      <c r="NCR85"/>
      <c r="NCS85"/>
      <c r="NCT85"/>
      <c r="NCU85"/>
      <c r="NCV85"/>
      <c r="NCW85"/>
      <c r="NCX85"/>
      <c r="NCY85"/>
      <c r="NCZ85"/>
      <c r="NDA85"/>
      <c r="NDB85"/>
      <c r="NDC85"/>
      <c r="NDD85"/>
      <c r="NDE85"/>
      <c r="NDF85"/>
      <c r="NDG85"/>
      <c r="NDH85"/>
      <c r="NDI85"/>
      <c r="NDJ85"/>
      <c r="NDK85"/>
      <c r="NDL85"/>
      <c r="NDM85"/>
      <c r="NDN85"/>
      <c r="NDO85"/>
      <c r="NDP85"/>
      <c r="NDQ85"/>
      <c r="NDR85"/>
      <c r="NDS85"/>
      <c r="NDT85"/>
      <c r="NDU85"/>
      <c r="NDV85"/>
      <c r="NDW85"/>
      <c r="NDX85"/>
      <c r="NDY85"/>
      <c r="NDZ85"/>
      <c r="NEA85"/>
      <c r="NEB85"/>
      <c r="NEC85"/>
      <c r="NED85"/>
      <c r="NEE85"/>
      <c r="NEF85"/>
      <c r="NEG85"/>
      <c r="NEH85"/>
      <c r="NEI85"/>
      <c r="NEJ85"/>
      <c r="NEK85"/>
      <c r="NEL85"/>
      <c r="NEM85"/>
      <c r="NEN85"/>
      <c r="NEO85"/>
      <c r="NEP85"/>
      <c r="NEQ85"/>
      <c r="NER85"/>
      <c r="NES85"/>
      <c r="NET85"/>
      <c r="NEU85"/>
      <c r="NEV85"/>
      <c r="NEW85"/>
      <c r="NEX85"/>
      <c r="NEY85"/>
      <c r="NEZ85"/>
      <c r="NFA85"/>
      <c r="NFB85"/>
      <c r="NFC85"/>
      <c r="NFD85"/>
      <c r="NFE85"/>
      <c r="NFF85"/>
      <c r="NFG85"/>
      <c r="NFH85"/>
      <c r="NFI85"/>
      <c r="NFJ85"/>
      <c r="NFK85"/>
      <c r="NFL85"/>
      <c r="NFM85"/>
      <c r="NFN85"/>
      <c r="NFO85"/>
      <c r="NFP85"/>
      <c r="NFQ85"/>
      <c r="NFR85"/>
      <c r="NFS85"/>
      <c r="NFT85"/>
      <c r="NFU85"/>
      <c r="NFV85"/>
      <c r="NFW85"/>
      <c r="NFX85"/>
      <c r="NFY85"/>
      <c r="NFZ85"/>
      <c r="NGA85"/>
      <c r="NGB85"/>
      <c r="NGC85"/>
      <c r="NGD85"/>
      <c r="NGE85"/>
      <c r="NGF85"/>
      <c r="NGG85"/>
      <c r="NGH85"/>
      <c r="NGI85"/>
      <c r="NGJ85"/>
      <c r="NGK85"/>
      <c r="NGL85"/>
      <c r="NGM85"/>
      <c r="NGN85"/>
      <c r="NGO85"/>
      <c r="NGP85"/>
      <c r="NGQ85"/>
      <c r="NGR85"/>
      <c r="NGS85"/>
      <c r="NGT85"/>
      <c r="NGU85"/>
      <c r="NGV85"/>
      <c r="NGW85"/>
      <c r="NGX85"/>
      <c r="NGY85"/>
      <c r="NGZ85"/>
      <c r="NHA85"/>
      <c r="NHB85"/>
      <c r="NHC85"/>
      <c r="NHD85"/>
      <c r="NHE85"/>
      <c r="NHF85"/>
      <c r="NHG85"/>
      <c r="NHH85"/>
      <c r="NHI85"/>
      <c r="NHJ85"/>
      <c r="NHK85"/>
      <c r="NHL85"/>
      <c r="NHM85"/>
      <c r="NHN85"/>
      <c r="NHO85"/>
      <c r="NHP85"/>
      <c r="NHQ85"/>
      <c r="NHR85"/>
      <c r="NHS85"/>
      <c r="NHT85"/>
      <c r="NHU85"/>
      <c r="NHV85"/>
      <c r="NHW85"/>
      <c r="NHX85"/>
      <c r="NHY85"/>
      <c r="NHZ85"/>
      <c r="NIA85"/>
      <c r="NIB85"/>
      <c r="NIC85"/>
      <c r="NID85"/>
      <c r="NIE85"/>
      <c r="NIF85"/>
      <c r="NIG85"/>
      <c r="NIH85"/>
      <c r="NII85"/>
      <c r="NIJ85"/>
      <c r="NIK85"/>
      <c r="NIL85"/>
      <c r="NIM85"/>
      <c r="NIN85"/>
      <c r="NIO85"/>
      <c r="NIP85"/>
      <c r="NIQ85"/>
      <c r="NIR85"/>
      <c r="NIS85"/>
      <c r="NIT85"/>
      <c r="NIU85"/>
      <c r="NIV85"/>
      <c r="NIW85"/>
      <c r="NIX85"/>
      <c r="NIY85"/>
      <c r="NIZ85"/>
      <c r="NJA85"/>
      <c r="NJB85"/>
      <c r="NJC85"/>
      <c r="NJD85"/>
      <c r="NJE85"/>
      <c r="NJF85"/>
      <c r="NJG85"/>
      <c r="NJH85"/>
      <c r="NJI85"/>
      <c r="NJJ85"/>
      <c r="NJK85"/>
      <c r="NJL85"/>
      <c r="NJM85"/>
      <c r="NJN85"/>
      <c r="NJO85"/>
      <c r="NJP85"/>
      <c r="NJQ85"/>
      <c r="NJR85"/>
      <c r="NJS85"/>
      <c r="NJT85"/>
      <c r="NJU85"/>
      <c r="NJV85"/>
      <c r="NJW85"/>
      <c r="NJX85"/>
      <c r="NJY85"/>
      <c r="NJZ85"/>
      <c r="NKA85"/>
      <c r="NKB85"/>
      <c r="NKC85"/>
      <c r="NKD85"/>
      <c r="NKE85"/>
      <c r="NKF85"/>
      <c r="NKG85"/>
      <c r="NKH85"/>
      <c r="NKI85"/>
      <c r="NKJ85"/>
      <c r="NKK85"/>
      <c r="NKL85"/>
      <c r="NKM85"/>
      <c r="NKN85"/>
      <c r="NKO85"/>
      <c r="NKP85"/>
      <c r="NKQ85"/>
      <c r="NKR85"/>
      <c r="NKS85"/>
      <c r="NKT85"/>
      <c r="NKU85"/>
      <c r="NKV85"/>
      <c r="NKW85"/>
      <c r="NKX85"/>
      <c r="NKY85"/>
      <c r="NKZ85"/>
      <c r="NLA85"/>
      <c r="NLB85"/>
      <c r="NLC85"/>
      <c r="NLD85"/>
      <c r="NLE85"/>
      <c r="NLF85"/>
      <c r="NLG85"/>
      <c r="NLH85"/>
      <c r="NLI85"/>
      <c r="NLJ85"/>
      <c r="NLK85"/>
      <c r="NLL85"/>
      <c r="NLM85"/>
      <c r="NLN85"/>
      <c r="NLO85"/>
      <c r="NLP85"/>
      <c r="NLQ85"/>
      <c r="NLR85"/>
      <c r="NLS85"/>
      <c r="NLT85"/>
      <c r="NLU85"/>
      <c r="NLV85"/>
      <c r="NLW85"/>
      <c r="NLX85"/>
      <c r="NLY85"/>
      <c r="NLZ85"/>
      <c r="NMA85"/>
      <c r="NMB85"/>
      <c r="NMC85"/>
      <c r="NMD85"/>
      <c r="NME85"/>
      <c r="NMF85"/>
      <c r="NMG85"/>
      <c r="NMH85"/>
      <c r="NMI85"/>
      <c r="NMJ85"/>
      <c r="NMK85"/>
      <c r="NML85"/>
      <c r="NMM85"/>
      <c r="NMN85"/>
      <c r="NMO85"/>
      <c r="NMP85"/>
      <c r="NMQ85"/>
      <c r="NMR85"/>
      <c r="NMS85"/>
      <c r="NMT85"/>
      <c r="NMU85"/>
      <c r="NMV85"/>
      <c r="NMW85"/>
      <c r="NMX85"/>
      <c r="NMY85"/>
      <c r="NMZ85"/>
      <c r="NNA85"/>
      <c r="NNB85"/>
      <c r="NNC85"/>
      <c r="NND85"/>
      <c r="NNE85"/>
      <c r="NNF85"/>
      <c r="NNG85"/>
      <c r="NNH85"/>
      <c r="NNI85"/>
      <c r="NNJ85"/>
      <c r="NNK85"/>
      <c r="NNL85"/>
      <c r="NNM85"/>
      <c r="NNN85"/>
      <c r="NNO85"/>
      <c r="NNP85"/>
      <c r="NNQ85"/>
      <c r="NNR85"/>
      <c r="NNS85"/>
      <c r="NNT85"/>
      <c r="NNU85"/>
      <c r="NNV85"/>
      <c r="NNW85"/>
      <c r="NNX85"/>
      <c r="NNY85"/>
      <c r="NNZ85"/>
      <c r="NOA85"/>
      <c r="NOB85"/>
      <c r="NOC85"/>
      <c r="NOD85"/>
      <c r="NOE85"/>
      <c r="NOF85"/>
      <c r="NOG85"/>
      <c r="NOH85"/>
      <c r="NOI85"/>
      <c r="NOJ85"/>
      <c r="NOK85"/>
      <c r="NOL85"/>
      <c r="NOM85"/>
      <c r="NON85"/>
      <c r="NOO85"/>
      <c r="NOP85"/>
      <c r="NOQ85"/>
      <c r="NOR85"/>
      <c r="NOS85"/>
      <c r="NOT85"/>
      <c r="NOU85"/>
      <c r="NOV85"/>
      <c r="NOW85"/>
      <c r="NOX85"/>
      <c r="NOY85"/>
      <c r="NOZ85"/>
      <c r="NPA85"/>
      <c r="NPB85"/>
      <c r="NPC85"/>
      <c r="NPD85"/>
      <c r="NPE85"/>
      <c r="NPF85"/>
      <c r="NPG85"/>
      <c r="NPH85"/>
      <c r="NPI85"/>
      <c r="NPJ85"/>
      <c r="NPK85"/>
      <c r="NPL85"/>
      <c r="NPM85"/>
      <c r="NPN85"/>
      <c r="NPO85"/>
      <c r="NPP85"/>
      <c r="NPQ85"/>
      <c r="NPR85"/>
      <c r="NPS85"/>
      <c r="NPT85"/>
      <c r="NPU85"/>
      <c r="NPV85"/>
      <c r="NPW85"/>
      <c r="NPX85"/>
      <c r="NPY85"/>
      <c r="NPZ85"/>
      <c r="NQA85"/>
      <c r="NQB85"/>
      <c r="NQC85"/>
      <c r="NQD85"/>
      <c r="NQE85"/>
      <c r="NQF85"/>
      <c r="NQG85"/>
      <c r="NQH85"/>
      <c r="NQI85"/>
      <c r="NQJ85"/>
      <c r="NQK85"/>
      <c r="NQL85"/>
      <c r="NQM85"/>
      <c r="NQN85"/>
      <c r="NQO85"/>
      <c r="NQP85"/>
      <c r="NQQ85"/>
      <c r="NQR85"/>
      <c r="NQS85"/>
      <c r="NQT85"/>
      <c r="NQU85"/>
      <c r="NQV85"/>
      <c r="NQW85"/>
      <c r="NQX85"/>
      <c r="NQY85"/>
      <c r="NQZ85"/>
      <c r="NRA85"/>
      <c r="NRB85"/>
      <c r="NRC85"/>
      <c r="NRD85"/>
      <c r="NRE85"/>
      <c r="NRF85"/>
      <c r="NRG85"/>
      <c r="NRH85"/>
      <c r="NRI85"/>
      <c r="NRJ85"/>
      <c r="NRK85"/>
      <c r="NRL85"/>
      <c r="NRM85"/>
      <c r="NRN85"/>
      <c r="NRO85"/>
      <c r="NRP85"/>
      <c r="NRQ85"/>
      <c r="NRR85"/>
      <c r="NRS85"/>
      <c r="NRT85"/>
      <c r="NRU85"/>
      <c r="NRV85"/>
      <c r="NRW85"/>
      <c r="NRX85"/>
      <c r="NRY85"/>
      <c r="NRZ85"/>
      <c r="NSA85"/>
      <c r="NSB85"/>
      <c r="NSC85"/>
      <c r="NSD85"/>
      <c r="NSE85"/>
      <c r="NSF85"/>
      <c r="NSG85"/>
      <c r="NSH85"/>
      <c r="NSI85"/>
      <c r="NSJ85"/>
      <c r="NSK85"/>
      <c r="NSL85"/>
      <c r="NSM85"/>
      <c r="NSN85"/>
      <c r="NSO85"/>
      <c r="NSP85"/>
      <c r="NSQ85"/>
      <c r="NSR85"/>
      <c r="NSS85"/>
      <c r="NST85"/>
      <c r="NSU85"/>
      <c r="NSV85"/>
      <c r="NSW85"/>
      <c r="NSX85"/>
      <c r="NSY85"/>
      <c r="NSZ85"/>
      <c r="NTA85"/>
      <c r="NTB85"/>
      <c r="NTC85"/>
      <c r="NTD85"/>
      <c r="NTE85"/>
      <c r="NTF85"/>
      <c r="NTG85"/>
      <c r="NTH85"/>
      <c r="NTI85"/>
      <c r="NTJ85"/>
      <c r="NTK85"/>
      <c r="NTL85"/>
      <c r="NTM85"/>
      <c r="NTN85"/>
      <c r="NTO85"/>
      <c r="NTP85"/>
      <c r="NTQ85"/>
      <c r="NTR85"/>
      <c r="NTS85"/>
      <c r="NTT85"/>
      <c r="NTU85"/>
      <c r="NTV85"/>
      <c r="NTW85"/>
      <c r="NTX85"/>
      <c r="NTY85"/>
      <c r="NTZ85"/>
      <c r="NUA85"/>
      <c r="NUB85"/>
      <c r="NUC85"/>
      <c r="NUD85"/>
      <c r="NUE85"/>
      <c r="NUF85"/>
      <c r="NUG85"/>
      <c r="NUH85"/>
      <c r="NUI85"/>
      <c r="NUJ85"/>
      <c r="NUK85"/>
      <c r="NUL85"/>
      <c r="NUM85"/>
      <c r="NUN85"/>
      <c r="NUO85"/>
      <c r="NUP85"/>
      <c r="NUQ85"/>
      <c r="NUR85"/>
      <c r="NUS85"/>
      <c r="NUT85"/>
      <c r="NUU85"/>
      <c r="NUV85"/>
      <c r="NUW85"/>
      <c r="NUX85"/>
      <c r="NUY85"/>
      <c r="NUZ85"/>
      <c r="NVA85"/>
      <c r="NVB85"/>
      <c r="NVC85"/>
      <c r="NVD85"/>
      <c r="NVE85"/>
      <c r="NVF85"/>
      <c r="NVG85"/>
      <c r="NVH85"/>
      <c r="NVI85"/>
      <c r="NVJ85"/>
      <c r="NVK85"/>
      <c r="NVL85"/>
      <c r="NVM85"/>
      <c r="NVN85"/>
      <c r="NVO85"/>
      <c r="NVP85"/>
      <c r="NVQ85"/>
      <c r="NVR85"/>
      <c r="NVS85"/>
      <c r="NVT85"/>
      <c r="NVU85"/>
      <c r="NVV85"/>
      <c r="NVW85"/>
      <c r="NVX85"/>
      <c r="NVY85"/>
      <c r="NVZ85"/>
      <c r="NWA85"/>
      <c r="NWB85"/>
      <c r="NWC85"/>
      <c r="NWD85"/>
      <c r="NWE85"/>
      <c r="NWF85"/>
      <c r="NWG85"/>
      <c r="NWH85"/>
      <c r="NWI85"/>
      <c r="NWJ85"/>
      <c r="NWK85"/>
      <c r="NWL85"/>
      <c r="NWM85"/>
      <c r="NWN85"/>
      <c r="NWO85"/>
      <c r="NWP85"/>
      <c r="NWQ85"/>
      <c r="NWR85"/>
      <c r="NWS85"/>
      <c r="NWT85"/>
      <c r="NWU85"/>
      <c r="NWV85"/>
      <c r="NWW85"/>
      <c r="NWX85"/>
      <c r="NWY85"/>
      <c r="NWZ85"/>
      <c r="NXA85"/>
      <c r="NXB85"/>
      <c r="NXC85"/>
      <c r="NXD85"/>
      <c r="NXE85"/>
      <c r="NXF85"/>
      <c r="NXG85"/>
      <c r="NXH85"/>
      <c r="NXI85"/>
      <c r="NXJ85"/>
      <c r="NXK85"/>
      <c r="NXL85"/>
      <c r="NXM85"/>
      <c r="NXN85"/>
      <c r="NXO85"/>
      <c r="NXP85"/>
      <c r="NXQ85"/>
      <c r="NXR85"/>
      <c r="NXS85"/>
      <c r="NXT85"/>
      <c r="NXU85"/>
      <c r="NXV85"/>
      <c r="NXW85"/>
      <c r="NXX85"/>
      <c r="NXY85"/>
      <c r="NXZ85"/>
      <c r="NYA85"/>
      <c r="NYB85"/>
      <c r="NYC85"/>
      <c r="NYD85"/>
      <c r="NYE85"/>
      <c r="NYF85"/>
      <c r="NYG85"/>
      <c r="NYH85"/>
      <c r="NYI85"/>
      <c r="NYJ85"/>
      <c r="NYK85"/>
      <c r="NYL85"/>
      <c r="NYM85"/>
      <c r="NYN85"/>
      <c r="NYO85"/>
      <c r="NYP85"/>
      <c r="NYQ85"/>
      <c r="NYR85"/>
      <c r="NYS85"/>
      <c r="NYT85"/>
      <c r="NYU85"/>
      <c r="NYV85"/>
      <c r="NYW85"/>
      <c r="NYX85"/>
      <c r="NYY85"/>
      <c r="NYZ85"/>
      <c r="NZA85"/>
      <c r="NZB85"/>
      <c r="NZC85"/>
      <c r="NZD85"/>
      <c r="NZE85"/>
      <c r="NZF85"/>
      <c r="NZG85"/>
      <c r="NZH85"/>
      <c r="NZI85"/>
      <c r="NZJ85"/>
      <c r="NZK85"/>
      <c r="NZL85"/>
      <c r="NZM85"/>
      <c r="NZN85"/>
      <c r="NZO85"/>
      <c r="NZP85"/>
      <c r="NZQ85"/>
      <c r="NZR85"/>
      <c r="NZS85"/>
      <c r="NZT85"/>
      <c r="NZU85"/>
      <c r="NZV85"/>
      <c r="NZW85"/>
      <c r="NZX85"/>
      <c r="NZY85"/>
      <c r="NZZ85"/>
      <c r="OAA85"/>
      <c r="OAB85"/>
      <c r="OAC85"/>
      <c r="OAD85"/>
      <c r="OAE85"/>
      <c r="OAF85"/>
      <c r="OAG85"/>
      <c r="OAH85"/>
      <c r="OAI85"/>
      <c r="OAJ85"/>
      <c r="OAK85"/>
      <c r="OAL85"/>
      <c r="OAM85"/>
      <c r="OAN85"/>
      <c r="OAO85"/>
      <c r="OAP85"/>
      <c r="OAQ85"/>
      <c r="OAR85"/>
      <c r="OAS85"/>
      <c r="OAT85"/>
      <c r="OAU85"/>
      <c r="OAV85"/>
      <c r="OAW85"/>
      <c r="OAX85"/>
      <c r="OAY85"/>
      <c r="OAZ85"/>
      <c r="OBA85"/>
      <c r="OBB85"/>
      <c r="OBC85"/>
      <c r="OBD85"/>
      <c r="OBE85"/>
      <c r="OBF85"/>
      <c r="OBG85"/>
      <c r="OBH85"/>
      <c r="OBI85"/>
      <c r="OBJ85"/>
      <c r="OBK85"/>
      <c r="OBL85"/>
      <c r="OBM85"/>
      <c r="OBN85"/>
      <c r="OBO85"/>
      <c r="OBP85"/>
      <c r="OBQ85"/>
      <c r="OBR85"/>
      <c r="OBS85"/>
      <c r="OBT85"/>
      <c r="OBU85"/>
      <c r="OBV85"/>
      <c r="OBW85"/>
      <c r="OBX85"/>
      <c r="OBY85"/>
      <c r="OBZ85"/>
      <c r="OCA85"/>
      <c r="OCB85"/>
      <c r="OCC85"/>
      <c r="OCD85"/>
      <c r="OCE85"/>
      <c r="OCF85"/>
      <c r="OCG85"/>
      <c r="OCH85"/>
      <c r="OCI85"/>
      <c r="OCJ85"/>
      <c r="OCK85"/>
      <c r="OCL85"/>
      <c r="OCM85"/>
      <c r="OCN85"/>
      <c r="OCO85"/>
      <c r="OCP85"/>
      <c r="OCQ85"/>
      <c r="OCR85"/>
      <c r="OCS85"/>
      <c r="OCT85"/>
      <c r="OCU85"/>
      <c r="OCV85"/>
      <c r="OCW85"/>
      <c r="OCX85"/>
      <c r="OCY85"/>
      <c r="OCZ85"/>
      <c r="ODA85"/>
      <c r="ODB85"/>
      <c r="ODC85"/>
      <c r="ODD85"/>
      <c r="ODE85"/>
      <c r="ODF85"/>
      <c r="ODG85"/>
      <c r="ODH85"/>
      <c r="ODI85"/>
      <c r="ODJ85"/>
      <c r="ODK85"/>
      <c r="ODL85"/>
      <c r="ODM85"/>
      <c r="ODN85"/>
      <c r="ODO85"/>
      <c r="ODP85"/>
      <c r="ODQ85"/>
      <c r="ODR85"/>
      <c r="ODS85"/>
      <c r="ODT85"/>
      <c r="ODU85"/>
      <c r="ODV85"/>
      <c r="ODW85"/>
      <c r="ODX85"/>
      <c r="ODY85"/>
      <c r="ODZ85"/>
      <c r="OEA85"/>
      <c r="OEB85"/>
      <c r="OEC85"/>
      <c r="OED85"/>
      <c r="OEE85"/>
      <c r="OEF85"/>
      <c r="OEG85"/>
      <c r="OEH85"/>
      <c r="OEI85"/>
      <c r="OEJ85"/>
      <c r="OEK85"/>
      <c r="OEL85"/>
      <c r="OEM85"/>
      <c r="OEN85"/>
      <c r="OEO85"/>
      <c r="OEP85"/>
      <c r="OEQ85"/>
      <c r="OER85"/>
      <c r="OES85"/>
      <c r="OET85"/>
      <c r="OEU85"/>
      <c r="OEV85"/>
      <c r="OEW85"/>
      <c r="OEX85"/>
      <c r="OEY85"/>
      <c r="OEZ85"/>
      <c r="OFA85"/>
      <c r="OFB85"/>
      <c r="OFC85"/>
      <c r="OFD85"/>
      <c r="OFE85"/>
      <c r="OFF85"/>
      <c r="OFG85"/>
      <c r="OFH85"/>
      <c r="OFI85"/>
      <c r="OFJ85"/>
      <c r="OFK85"/>
      <c r="OFL85"/>
      <c r="OFM85"/>
      <c r="OFN85"/>
      <c r="OFO85"/>
      <c r="OFP85"/>
      <c r="OFQ85"/>
      <c r="OFR85"/>
      <c r="OFS85"/>
      <c r="OFT85"/>
      <c r="OFU85"/>
      <c r="OFV85"/>
      <c r="OFW85"/>
      <c r="OFX85"/>
      <c r="OFY85"/>
      <c r="OFZ85"/>
      <c r="OGA85"/>
      <c r="OGB85"/>
      <c r="OGC85"/>
      <c r="OGD85"/>
      <c r="OGE85"/>
      <c r="OGF85"/>
      <c r="OGG85"/>
      <c r="OGH85"/>
      <c r="OGI85"/>
      <c r="OGJ85"/>
      <c r="OGK85"/>
      <c r="OGL85"/>
      <c r="OGM85"/>
      <c r="OGN85"/>
      <c r="OGO85"/>
      <c r="OGP85"/>
      <c r="OGQ85"/>
      <c r="OGR85"/>
      <c r="OGS85"/>
      <c r="OGT85"/>
      <c r="OGU85"/>
      <c r="OGV85"/>
      <c r="OGW85"/>
      <c r="OGX85"/>
      <c r="OGY85"/>
      <c r="OGZ85"/>
      <c r="OHA85"/>
      <c r="OHB85"/>
      <c r="OHC85"/>
      <c r="OHD85"/>
      <c r="OHE85"/>
      <c r="OHF85"/>
      <c r="OHG85"/>
      <c r="OHH85"/>
      <c r="OHI85"/>
      <c r="OHJ85"/>
      <c r="OHK85"/>
      <c r="OHL85"/>
      <c r="OHM85"/>
      <c r="OHN85"/>
      <c r="OHO85"/>
      <c r="OHP85"/>
      <c r="OHQ85"/>
      <c r="OHR85"/>
      <c r="OHS85"/>
      <c r="OHT85"/>
      <c r="OHU85"/>
      <c r="OHV85"/>
      <c r="OHW85"/>
      <c r="OHX85"/>
      <c r="OHY85"/>
      <c r="OHZ85"/>
      <c r="OIA85"/>
      <c r="OIB85"/>
      <c r="OIC85"/>
      <c r="OID85"/>
      <c r="OIE85"/>
      <c r="OIF85"/>
      <c r="OIG85"/>
      <c r="OIH85"/>
      <c r="OII85"/>
      <c r="OIJ85"/>
      <c r="OIK85"/>
      <c r="OIL85"/>
      <c r="OIM85"/>
      <c r="OIN85"/>
      <c r="OIO85"/>
      <c r="OIP85"/>
      <c r="OIQ85"/>
      <c r="OIR85"/>
      <c r="OIS85"/>
      <c r="OIT85"/>
      <c r="OIU85"/>
      <c r="OIV85"/>
      <c r="OIW85"/>
      <c r="OIX85"/>
      <c r="OIY85"/>
      <c r="OIZ85"/>
      <c r="OJA85"/>
      <c r="OJB85"/>
      <c r="OJC85"/>
      <c r="OJD85"/>
      <c r="OJE85"/>
      <c r="OJF85"/>
      <c r="OJG85"/>
      <c r="OJH85"/>
      <c r="OJI85"/>
      <c r="OJJ85"/>
      <c r="OJK85"/>
      <c r="OJL85"/>
      <c r="OJM85"/>
      <c r="OJN85"/>
      <c r="OJO85"/>
      <c r="OJP85"/>
      <c r="OJQ85"/>
      <c r="OJR85"/>
      <c r="OJS85"/>
      <c r="OJT85"/>
      <c r="OJU85"/>
      <c r="OJV85"/>
      <c r="OJW85"/>
      <c r="OJX85"/>
      <c r="OJY85"/>
      <c r="OJZ85"/>
      <c r="OKA85"/>
      <c r="OKB85"/>
      <c r="OKC85"/>
      <c r="OKD85"/>
      <c r="OKE85"/>
      <c r="OKF85"/>
      <c r="OKG85"/>
      <c r="OKH85"/>
      <c r="OKI85"/>
      <c r="OKJ85"/>
      <c r="OKK85"/>
      <c r="OKL85"/>
      <c r="OKM85"/>
      <c r="OKN85"/>
      <c r="OKO85"/>
      <c r="OKP85"/>
      <c r="OKQ85"/>
      <c r="OKR85"/>
      <c r="OKS85"/>
      <c r="OKT85"/>
      <c r="OKU85"/>
      <c r="OKV85"/>
      <c r="OKW85"/>
      <c r="OKX85"/>
      <c r="OKY85"/>
      <c r="OKZ85"/>
      <c r="OLA85"/>
      <c r="OLB85"/>
      <c r="OLC85"/>
      <c r="OLD85"/>
      <c r="OLE85"/>
      <c r="OLF85"/>
      <c r="OLG85"/>
      <c r="OLH85"/>
      <c r="OLI85"/>
      <c r="OLJ85"/>
      <c r="OLK85"/>
      <c r="OLL85"/>
      <c r="OLM85"/>
      <c r="OLN85"/>
      <c r="OLO85"/>
      <c r="OLP85"/>
      <c r="OLQ85"/>
      <c r="OLR85"/>
      <c r="OLS85"/>
      <c r="OLT85"/>
      <c r="OLU85"/>
      <c r="OLV85"/>
      <c r="OLW85"/>
      <c r="OLX85"/>
      <c r="OLY85"/>
      <c r="OLZ85"/>
      <c r="OMA85"/>
      <c r="OMB85"/>
      <c r="OMC85"/>
      <c r="OMD85"/>
      <c r="OME85"/>
      <c r="OMF85"/>
      <c r="OMG85"/>
      <c r="OMH85"/>
      <c r="OMI85"/>
      <c r="OMJ85"/>
      <c r="OMK85"/>
      <c r="OML85"/>
      <c r="OMM85"/>
      <c r="OMN85"/>
      <c r="OMO85"/>
      <c r="OMP85"/>
      <c r="OMQ85"/>
      <c r="OMR85"/>
      <c r="OMS85"/>
      <c r="OMT85"/>
      <c r="OMU85"/>
      <c r="OMV85"/>
      <c r="OMW85"/>
      <c r="OMX85"/>
      <c r="OMY85"/>
      <c r="OMZ85"/>
      <c r="ONA85"/>
      <c r="ONB85"/>
      <c r="ONC85"/>
      <c r="OND85"/>
      <c r="ONE85"/>
      <c r="ONF85"/>
      <c r="ONG85"/>
      <c r="ONH85"/>
      <c r="ONI85"/>
      <c r="ONJ85"/>
      <c r="ONK85"/>
      <c r="ONL85"/>
      <c r="ONM85"/>
      <c r="ONN85"/>
      <c r="ONO85"/>
      <c r="ONP85"/>
      <c r="ONQ85"/>
      <c r="ONR85"/>
      <c r="ONS85"/>
      <c r="ONT85"/>
      <c r="ONU85"/>
      <c r="ONV85"/>
      <c r="ONW85"/>
      <c r="ONX85"/>
      <c r="ONY85"/>
      <c r="ONZ85"/>
      <c r="OOA85"/>
      <c r="OOB85"/>
      <c r="OOC85"/>
      <c r="OOD85"/>
      <c r="OOE85"/>
      <c r="OOF85"/>
      <c r="OOG85"/>
      <c r="OOH85"/>
      <c r="OOI85"/>
      <c r="OOJ85"/>
      <c r="OOK85"/>
      <c r="OOL85"/>
      <c r="OOM85"/>
      <c r="OON85"/>
      <c r="OOO85"/>
      <c r="OOP85"/>
      <c r="OOQ85"/>
      <c r="OOR85"/>
      <c r="OOS85"/>
      <c r="OOT85"/>
      <c r="OOU85"/>
      <c r="OOV85"/>
      <c r="OOW85"/>
      <c r="OOX85"/>
      <c r="OOY85"/>
      <c r="OOZ85"/>
      <c r="OPA85"/>
      <c r="OPB85"/>
      <c r="OPC85"/>
      <c r="OPD85"/>
      <c r="OPE85"/>
      <c r="OPF85"/>
      <c r="OPG85"/>
      <c r="OPH85"/>
      <c r="OPI85"/>
      <c r="OPJ85"/>
      <c r="OPK85"/>
      <c r="OPL85"/>
      <c r="OPM85"/>
      <c r="OPN85"/>
      <c r="OPO85"/>
      <c r="OPP85"/>
      <c r="OPQ85"/>
      <c r="OPR85"/>
      <c r="OPS85"/>
      <c r="OPT85"/>
      <c r="OPU85"/>
      <c r="OPV85"/>
      <c r="OPW85"/>
      <c r="OPX85"/>
      <c r="OPY85"/>
      <c r="OPZ85"/>
      <c r="OQA85"/>
      <c r="OQB85"/>
      <c r="OQC85"/>
      <c r="OQD85"/>
      <c r="OQE85"/>
      <c r="OQF85"/>
      <c r="OQG85"/>
      <c r="OQH85"/>
      <c r="OQI85"/>
      <c r="OQJ85"/>
      <c r="OQK85"/>
      <c r="OQL85"/>
      <c r="OQM85"/>
      <c r="OQN85"/>
      <c r="OQO85"/>
      <c r="OQP85"/>
      <c r="OQQ85"/>
      <c r="OQR85"/>
      <c r="OQS85"/>
      <c r="OQT85"/>
      <c r="OQU85"/>
      <c r="OQV85"/>
      <c r="OQW85"/>
      <c r="OQX85"/>
      <c r="OQY85"/>
      <c r="OQZ85"/>
      <c r="ORA85"/>
      <c r="ORB85"/>
      <c r="ORC85"/>
      <c r="ORD85"/>
      <c r="ORE85"/>
      <c r="ORF85"/>
      <c r="ORG85"/>
      <c r="ORH85"/>
      <c r="ORI85"/>
      <c r="ORJ85"/>
      <c r="ORK85"/>
      <c r="ORL85"/>
      <c r="ORM85"/>
      <c r="ORN85"/>
      <c r="ORO85"/>
      <c r="ORP85"/>
      <c r="ORQ85"/>
      <c r="ORR85"/>
      <c r="ORS85"/>
      <c r="ORT85"/>
      <c r="ORU85"/>
      <c r="ORV85"/>
      <c r="ORW85"/>
      <c r="ORX85"/>
      <c r="ORY85"/>
      <c r="ORZ85"/>
      <c r="OSA85"/>
      <c r="OSB85"/>
      <c r="OSC85"/>
      <c r="OSD85"/>
      <c r="OSE85"/>
      <c r="OSF85"/>
      <c r="OSG85"/>
      <c r="OSH85"/>
      <c r="OSI85"/>
      <c r="OSJ85"/>
      <c r="OSK85"/>
      <c r="OSL85"/>
      <c r="OSM85"/>
      <c r="OSN85"/>
      <c r="OSO85"/>
      <c r="OSP85"/>
      <c r="OSQ85"/>
      <c r="OSR85"/>
      <c r="OSS85"/>
      <c r="OST85"/>
      <c r="OSU85"/>
      <c r="OSV85"/>
      <c r="OSW85"/>
      <c r="OSX85"/>
      <c r="OSY85"/>
      <c r="OSZ85"/>
      <c r="OTA85"/>
      <c r="OTB85"/>
      <c r="OTC85"/>
      <c r="OTD85"/>
      <c r="OTE85"/>
      <c r="OTF85"/>
      <c r="OTG85"/>
      <c r="OTH85"/>
      <c r="OTI85"/>
      <c r="OTJ85"/>
      <c r="OTK85"/>
      <c r="OTL85"/>
      <c r="OTM85"/>
      <c r="OTN85"/>
      <c r="OTO85"/>
      <c r="OTP85"/>
      <c r="OTQ85"/>
      <c r="OTR85"/>
      <c r="OTS85"/>
      <c r="OTT85"/>
      <c r="OTU85"/>
      <c r="OTV85"/>
      <c r="OTW85"/>
      <c r="OTX85"/>
      <c r="OTY85"/>
      <c r="OTZ85"/>
      <c r="OUA85"/>
      <c r="OUB85"/>
      <c r="OUC85"/>
      <c r="OUD85"/>
      <c r="OUE85"/>
      <c r="OUF85"/>
      <c r="OUG85"/>
      <c r="OUH85"/>
      <c r="OUI85"/>
      <c r="OUJ85"/>
      <c r="OUK85"/>
      <c r="OUL85"/>
      <c r="OUM85"/>
      <c r="OUN85"/>
      <c r="OUO85"/>
      <c r="OUP85"/>
      <c r="OUQ85"/>
      <c r="OUR85"/>
      <c r="OUS85"/>
      <c r="OUT85"/>
      <c r="OUU85"/>
      <c r="OUV85"/>
      <c r="OUW85"/>
      <c r="OUX85"/>
      <c r="OUY85"/>
      <c r="OUZ85"/>
      <c r="OVA85"/>
      <c r="OVB85"/>
      <c r="OVC85"/>
      <c r="OVD85"/>
      <c r="OVE85"/>
      <c r="OVF85"/>
      <c r="OVG85"/>
      <c r="OVH85"/>
      <c r="OVI85"/>
      <c r="OVJ85"/>
      <c r="OVK85"/>
      <c r="OVL85"/>
      <c r="OVM85"/>
      <c r="OVN85"/>
      <c r="OVO85"/>
      <c r="OVP85"/>
      <c r="OVQ85"/>
      <c r="OVR85"/>
      <c r="OVS85"/>
      <c r="OVT85"/>
      <c r="OVU85"/>
      <c r="OVV85"/>
      <c r="OVW85"/>
      <c r="OVX85"/>
      <c r="OVY85"/>
      <c r="OVZ85"/>
      <c r="OWA85"/>
      <c r="OWB85"/>
      <c r="OWC85"/>
      <c r="OWD85"/>
      <c r="OWE85"/>
      <c r="OWF85"/>
      <c r="OWG85"/>
      <c r="OWH85"/>
      <c r="OWI85"/>
      <c r="OWJ85"/>
      <c r="OWK85"/>
      <c r="OWL85"/>
      <c r="OWM85"/>
      <c r="OWN85"/>
      <c r="OWO85"/>
      <c r="OWP85"/>
      <c r="OWQ85"/>
      <c r="OWR85"/>
      <c r="OWS85"/>
      <c r="OWT85"/>
      <c r="OWU85"/>
      <c r="OWV85"/>
      <c r="OWW85"/>
      <c r="OWX85"/>
      <c r="OWY85"/>
      <c r="OWZ85"/>
      <c r="OXA85"/>
      <c r="OXB85"/>
      <c r="OXC85"/>
      <c r="OXD85"/>
      <c r="OXE85"/>
      <c r="OXF85"/>
      <c r="OXG85"/>
      <c r="OXH85"/>
      <c r="OXI85"/>
      <c r="OXJ85"/>
      <c r="OXK85"/>
      <c r="OXL85"/>
      <c r="OXM85"/>
      <c r="OXN85"/>
      <c r="OXO85"/>
      <c r="OXP85"/>
      <c r="OXQ85"/>
      <c r="OXR85"/>
      <c r="OXS85"/>
      <c r="OXT85"/>
      <c r="OXU85"/>
      <c r="OXV85"/>
      <c r="OXW85"/>
      <c r="OXX85"/>
      <c r="OXY85"/>
      <c r="OXZ85"/>
      <c r="OYA85"/>
      <c r="OYB85"/>
      <c r="OYC85"/>
      <c r="OYD85"/>
      <c r="OYE85"/>
      <c r="OYF85"/>
      <c r="OYG85"/>
      <c r="OYH85"/>
      <c r="OYI85"/>
      <c r="OYJ85"/>
      <c r="OYK85"/>
      <c r="OYL85"/>
      <c r="OYM85"/>
      <c r="OYN85"/>
      <c r="OYO85"/>
      <c r="OYP85"/>
      <c r="OYQ85"/>
      <c r="OYR85"/>
      <c r="OYS85"/>
      <c r="OYT85"/>
      <c r="OYU85"/>
      <c r="OYV85"/>
      <c r="OYW85"/>
      <c r="OYX85"/>
      <c r="OYY85"/>
      <c r="OYZ85"/>
      <c r="OZA85"/>
      <c r="OZB85"/>
      <c r="OZC85"/>
      <c r="OZD85"/>
      <c r="OZE85"/>
      <c r="OZF85"/>
      <c r="OZG85"/>
      <c r="OZH85"/>
      <c r="OZI85"/>
      <c r="OZJ85"/>
      <c r="OZK85"/>
      <c r="OZL85"/>
      <c r="OZM85"/>
      <c r="OZN85"/>
      <c r="OZO85"/>
      <c r="OZP85"/>
      <c r="OZQ85"/>
      <c r="OZR85"/>
      <c r="OZS85"/>
      <c r="OZT85"/>
      <c r="OZU85"/>
      <c r="OZV85"/>
      <c r="OZW85"/>
      <c r="OZX85"/>
      <c r="OZY85"/>
      <c r="OZZ85"/>
      <c r="PAA85"/>
      <c r="PAB85"/>
      <c r="PAC85"/>
      <c r="PAD85"/>
      <c r="PAE85"/>
      <c r="PAF85"/>
      <c r="PAG85"/>
      <c r="PAH85"/>
      <c r="PAI85"/>
      <c r="PAJ85"/>
      <c r="PAK85"/>
      <c r="PAL85"/>
      <c r="PAM85"/>
      <c r="PAN85"/>
      <c r="PAO85"/>
      <c r="PAP85"/>
      <c r="PAQ85"/>
      <c r="PAR85"/>
      <c r="PAS85"/>
      <c r="PAT85"/>
      <c r="PAU85"/>
      <c r="PAV85"/>
      <c r="PAW85"/>
      <c r="PAX85"/>
      <c r="PAY85"/>
      <c r="PAZ85"/>
      <c r="PBA85"/>
      <c r="PBB85"/>
      <c r="PBC85"/>
      <c r="PBD85"/>
      <c r="PBE85"/>
      <c r="PBF85"/>
      <c r="PBG85"/>
      <c r="PBH85"/>
      <c r="PBI85"/>
      <c r="PBJ85"/>
      <c r="PBK85"/>
      <c r="PBL85"/>
      <c r="PBM85"/>
      <c r="PBN85"/>
      <c r="PBO85"/>
      <c r="PBP85"/>
      <c r="PBQ85"/>
      <c r="PBR85"/>
      <c r="PBS85"/>
      <c r="PBT85"/>
      <c r="PBU85"/>
      <c r="PBV85"/>
      <c r="PBW85"/>
      <c r="PBX85"/>
      <c r="PBY85"/>
      <c r="PBZ85"/>
      <c r="PCA85"/>
      <c r="PCB85"/>
      <c r="PCC85"/>
      <c r="PCD85"/>
      <c r="PCE85"/>
      <c r="PCF85"/>
      <c r="PCG85"/>
      <c r="PCH85"/>
      <c r="PCI85"/>
      <c r="PCJ85"/>
      <c r="PCK85"/>
      <c r="PCL85"/>
      <c r="PCM85"/>
      <c r="PCN85"/>
      <c r="PCO85"/>
      <c r="PCP85"/>
      <c r="PCQ85"/>
      <c r="PCR85"/>
      <c r="PCS85"/>
      <c r="PCT85"/>
      <c r="PCU85"/>
      <c r="PCV85"/>
      <c r="PCW85"/>
      <c r="PCX85"/>
      <c r="PCY85"/>
      <c r="PCZ85"/>
      <c r="PDA85"/>
      <c r="PDB85"/>
      <c r="PDC85"/>
      <c r="PDD85"/>
      <c r="PDE85"/>
      <c r="PDF85"/>
      <c r="PDG85"/>
      <c r="PDH85"/>
      <c r="PDI85"/>
      <c r="PDJ85"/>
      <c r="PDK85"/>
      <c r="PDL85"/>
      <c r="PDM85"/>
      <c r="PDN85"/>
      <c r="PDO85"/>
      <c r="PDP85"/>
      <c r="PDQ85"/>
      <c r="PDR85"/>
      <c r="PDS85"/>
      <c r="PDT85"/>
      <c r="PDU85"/>
      <c r="PDV85"/>
      <c r="PDW85"/>
      <c r="PDX85"/>
      <c r="PDY85"/>
      <c r="PDZ85"/>
      <c r="PEA85"/>
      <c r="PEB85"/>
      <c r="PEC85"/>
      <c r="PED85"/>
      <c r="PEE85"/>
      <c r="PEF85"/>
      <c r="PEG85"/>
      <c r="PEH85"/>
      <c r="PEI85"/>
      <c r="PEJ85"/>
      <c r="PEK85"/>
      <c r="PEL85"/>
      <c r="PEM85"/>
      <c r="PEN85"/>
      <c r="PEO85"/>
      <c r="PEP85"/>
      <c r="PEQ85"/>
      <c r="PER85"/>
      <c r="PES85"/>
      <c r="PET85"/>
      <c r="PEU85"/>
      <c r="PEV85"/>
      <c r="PEW85"/>
      <c r="PEX85"/>
      <c r="PEY85"/>
      <c r="PEZ85"/>
      <c r="PFA85"/>
      <c r="PFB85"/>
      <c r="PFC85"/>
      <c r="PFD85"/>
      <c r="PFE85"/>
      <c r="PFF85"/>
      <c r="PFG85"/>
      <c r="PFH85"/>
      <c r="PFI85"/>
      <c r="PFJ85"/>
      <c r="PFK85"/>
      <c r="PFL85"/>
      <c r="PFM85"/>
      <c r="PFN85"/>
      <c r="PFO85"/>
      <c r="PFP85"/>
      <c r="PFQ85"/>
      <c r="PFR85"/>
      <c r="PFS85"/>
      <c r="PFT85"/>
      <c r="PFU85"/>
      <c r="PFV85"/>
      <c r="PFW85"/>
      <c r="PFX85"/>
      <c r="PFY85"/>
      <c r="PFZ85"/>
      <c r="PGA85"/>
      <c r="PGB85"/>
      <c r="PGC85"/>
      <c r="PGD85"/>
      <c r="PGE85"/>
      <c r="PGF85"/>
      <c r="PGG85"/>
      <c r="PGH85"/>
      <c r="PGI85"/>
      <c r="PGJ85"/>
      <c r="PGK85"/>
      <c r="PGL85"/>
      <c r="PGM85"/>
      <c r="PGN85"/>
      <c r="PGO85"/>
      <c r="PGP85"/>
      <c r="PGQ85"/>
      <c r="PGR85"/>
      <c r="PGS85"/>
      <c r="PGT85"/>
      <c r="PGU85"/>
      <c r="PGV85"/>
      <c r="PGW85"/>
      <c r="PGX85"/>
      <c r="PGY85"/>
      <c r="PGZ85"/>
      <c r="PHA85"/>
      <c r="PHB85"/>
      <c r="PHC85"/>
      <c r="PHD85"/>
      <c r="PHE85"/>
      <c r="PHF85"/>
      <c r="PHG85"/>
      <c r="PHH85"/>
      <c r="PHI85"/>
      <c r="PHJ85"/>
      <c r="PHK85"/>
      <c r="PHL85"/>
      <c r="PHM85"/>
      <c r="PHN85"/>
      <c r="PHO85"/>
      <c r="PHP85"/>
      <c r="PHQ85"/>
      <c r="PHR85"/>
      <c r="PHS85"/>
      <c r="PHT85"/>
      <c r="PHU85"/>
      <c r="PHV85"/>
      <c r="PHW85"/>
      <c r="PHX85"/>
      <c r="PHY85"/>
      <c r="PHZ85"/>
      <c r="PIA85"/>
      <c r="PIB85"/>
      <c r="PIC85"/>
      <c r="PID85"/>
      <c r="PIE85"/>
      <c r="PIF85"/>
      <c r="PIG85"/>
      <c r="PIH85"/>
      <c r="PII85"/>
      <c r="PIJ85"/>
      <c r="PIK85"/>
      <c r="PIL85"/>
      <c r="PIM85"/>
      <c r="PIN85"/>
      <c r="PIO85"/>
      <c r="PIP85"/>
      <c r="PIQ85"/>
      <c r="PIR85"/>
      <c r="PIS85"/>
      <c r="PIT85"/>
      <c r="PIU85"/>
      <c r="PIV85"/>
      <c r="PIW85"/>
      <c r="PIX85"/>
      <c r="PIY85"/>
      <c r="PIZ85"/>
      <c r="PJA85"/>
      <c r="PJB85"/>
      <c r="PJC85"/>
      <c r="PJD85"/>
      <c r="PJE85"/>
      <c r="PJF85"/>
      <c r="PJG85"/>
      <c r="PJH85"/>
      <c r="PJI85"/>
      <c r="PJJ85"/>
      <c r="PJK85"/>
      <c r="PJL85"/>
      <c r="PJM85"/>
      <c r="PJN85"/>
      <c r="PJO85"/>
      <c r="PJP85"/>
      <c r="PJQ85"/>
      <c r="PJR85"/>
      <c r="PJS85"/>
      <c r="PJT85"/>
      <c r="PJU85"/>
      <c r="PJV85"/>
      <c r="PJW85"/>
      <c r="PJX85"/>
      <c r="PJY85"/>
      <c r="PJZ85"/>
      <c r="PKA85"/>
      <c r="PKB85"/>
      <c r="PKC85"/>
      <c r="PKD85"/>
      <c r="PKE85"/>
      <c r="PKF85"/>
      <c r="PKG85"/>
      <c r="PKH85"/>
      <c r="PKI85"/>
      <c r="PKJ85"/>
      <c r="PKK85"/>
      <c r="PKL85"/>
      <c r="PKM85"/>
      <c r="PKN85"/>
      <c r="PKO85"/>
      <c r="PKP85"/>
      <c r="PKQ85"/>
      <c r="PKR85"/>
      <c r="PKS85"/>
      <c r="PKT85"/>
      <c r="PKU85"/>
      <c r="PKV85"/>
      <c r="PKW85"/>
      <c r="PKX85"/>
      <c r="PKY85"/>
      <c r="PKZ85"/>
      <c r="PLA85"/>
      <c r="PLB85"/>
      <c r="PLC85"/>
      <c r="PLD85"/>
      <c r="PLE85"/>
      <c r="PLF85"/>
      <c r="PLG85"/>
      <c r="PLH85"/>
      <c r="PLI85"/>
      <c r="PLJ85"/>
      <c r="PLK85"/>
      <c r="PLL85"/>
      <c r="PLM85"/>
      <c r="PLN85"/>
      <c r="PLO85"/>
      <c r="PLP85"/>
      <c r="PLQ85"/>
      <c r="PLR85"/>
      <c r="PLS85"/>
      <c r="PLT85"/>
      <c r="PLU85"/>
      <c r="PLV85"/>
      <c r="PLW85"/>
      <c r="PLX85"/>
      <c r="PLY85"/>
      <c r="PLZ85"/>
      <c r="PMA85"/>
      <c r="PMB85"/>
      <c r="PMC85"/>
      <c r="PMD85"/>
      <c r="PME85"/>
      <c r="PMF85"/>
      <c r="PMG85"/>
      <c r="PMH85"/>
      <c r="PMI85"/>
      <c r="PMJ85"/>
      <c r="PMK85"/>
      <c r="PML85"/>
      <c r="PMM85"/>
      <c r="PMN85"/>
      <c r="PMO85"/>
      <c r="PMP85"/>
      <c r="PMQ85"/>
      <c r="PMR85"/>
      <c r="PMS85"/>
      <c r="PMT85"/>
      <c r="PMU85"/>
      <c r="PMV85"/>
      <c r="PMW85"/>
      <c r="PMX85"/>
      <c r="PMY85"/>
      <c r="PMZ85"/>
      <c r="PNA85"/>
      <c r="PNB85"/>
      <c r="PNC85"/>
      <c r="PND85"/>
      <c r="PNE85"/>
      <c r="PNF85"/>
      <c r="PNG85"/>
      <c r="PNH85"/>
      <c r="PNI85"/>
      <c r="PNJ85"/>
      <c r="PNK85"/>
      <c r="PNL85"/>
      <c r="PNM85"/>
      <c r="PNN85"/>
      <c r="PNO85"/>
      <c r="PNP85"/>
      <c r="PNQ85"/>
      <c r="PNR85"/>
      <c r="PNS85"/>
      <c r="PNT85"/>
      <c r="PNU85"/>
      <c r="PNV85"/>
      <c r="PNW85"/>
      <c r="PNX85"/>
      <c r="PNY85"/>
      <c r="PNZ85"/>
      <c r="POA85"/>
      <c r="POB85"/>
      <c r="POC85"/>
      <c r="POD85"/>
      <c r="POE85"/>
      <c r="POF85"/>
      <c r="POG85"/>
      <c r="POH85"/>
      <c r="POI85"/>
      <c r="POJ85"/>
      <c r="POK85"/>
      <c r="POL85"/>
      <c r="POM85"/>
      <c r="PON85"/>
      <c r="POO85"/>
      <c r="POP85"/>
      <c r="POQ85"/>
      <c r="POR85"/>
      <c r="POS85"/>
      <c r="POT85"/>
      <c r="POU85"/>
      <c r="POV85"/>
      <c r="POW85"/>
      <c r="POX85"/>
      <c r="POY85"/>
      <c r="POZ85"/>
      <c r="PPA85"/>
      <c r="PPB85"/>
      <c r="PPC85"/>
      <c r="PPD85"/>
      <c r="PPE85"/>
      <c r="PPF85"/>
      <c r="PPG85"/>
      <c r="PPH85"/>
      <c r="PPI85"/>
      <c r="PPJ85"/>
      <c r="PPK85"/>
      <c r="PPL85"/>
      <c r="PPM85"/>
      <c r="PPN85"/>
      <c r="PPO85"/>
      <c r="PPP85"/>
      <c r="PPQ85"/>
      <c r="PPR85"/>
      <c r="PPS85"/>
      <c r="PPT85"/>
      <c r="PPU85"/>
      <c r="PPV85"/>
      <c r="PPW85"/>
      <c r="PPX85"/>
      <c r="PPY85"/>
      <c r="PPZ85"/>
      <c r="PQA85"/>
      <c r="PQB85"/>
      <c r="PQC85"/>
      <c r="PQD85"/>
      <c r="PQE85"/>
      <c r="PQF85"/>
      <c r="PQG85"/>
      <c r="PQH85"/>
      <c r="PQI85"/>
      <c r="PQJ85"/>
      <c r="PQK85"/>
      <c r="PQL85"/>
      <c r="PQM85"/>
      <c r="PQN85"/>
      <c r="PQO85"/>
      <c r="PQP85"/>
      <c r="PQQ85"/>
      <c r="PQR85"/>
      <c r="PQS85"/>
      <c r="PQT85"/>
      <c r="PQU85"/>
      <c r="PQV85"/>
      <c r="PQW85"/>
      <c r="PQX85"/>
      <c r="PQY85"/>
      <c r="PQZ85"/>
      <c r="PRA85"/>
      <c r="PRB85"/>
      <c r="PRC85"/>
      <c r="PRD85"/>
      <c r="PRE85"/>
      <c r="PRF85"/>
      <c r="PRG85"/>
      <c r="PRH85"/>
      <c r="PRI85"/>
      <c r="PRJ85"/>
      <c r="PRK85"/>
      <c r="PRL85"/>
      <c r="PRM85"/>
      <c r="PRN85"/>
      <c r="PRO85"/>
      <c r="PRP85"/>
      <c r="PRQ85"/>
      <c r="PRR85"/>
      <c r="PRS85"/>
      <c r="PRT85"/>
      <c r="PRU85"/>
      <c r="PRV85"/>
      <c r="PRW85"/>
      <c r="PRX85"/>
      <c r="PRY85"/>
      <c r="PRZ85"/>
      <c r="PSA85"/>
      <c r="PSB85"/>
      <c r="PSC85"/>
      <c r="PSD85"/>
      <c r="PSE85"/>
      <c r="PSF85"/>
      <c r="PSG85"/>
      <c r="PSH85"/>
      <c r="PSI85"/>
      <c r="PSJ85"/>
      <c r="PSK85"/>
      <c r="PSL85"/>
      <c r="PSM85"/>
      <c r="PSN85"/>
      <c r="PSO85"/>
      <c r="PSP85"/>
      <c r="PSQ85"/>
      <c r="PSR85"/>
      <c r="PSS85"/>
      <c r="PST85"/>
      <c r="PSU85"/>
      <c r="PSV85"/>
      <c r="PSW85"/>
      <c r="PSX85"/>
      <c r="PSY85"/>
      <c r="PSZ85"/>
      <c r="PTA85"/>
      <c r="PTB85"/>
      <c r="PTC85"/>
      <c r="PTD85"/>
      <c r="PTE85"/>
      <c r="PTF85"/>
      <c r="PTG85"/>
      <c r="PTH85"/>
      <c r="PTI85"/>
      <c r="PTJ85"/>
      <c r="PTK85"/>
      <c r="PTL85"/>
      <c r="PTM85"/>
      <c r="PTN85"/>
      <c r="PTO85"/>
      <c r="PTP85"/>
      <c r="PTQ85"/>
      <c r="PTR85"/>
      <c r="PTS85"/>
      <c r="PTT85"/>
      <c r="PTU85"/>
      <c r="PTV85"/>
      <c r="PTW85"/>
      <c r="PTX85"/>
      <c r="PTY85"/>
      <c r="PTZ85"/>
      <c r="PUA85"/>
      <c r="PUB85"/>
      <c r="PUC85"/>
      <c r="PUD85"/>
      <c r="PUE85"/>
      <c r="PUF85"/>
      <c r="PUG85"/>
      <c r="PUH85"/>
      <c r="PUI85"/>
      <c r="PUJ85"/>
      <c r="PUK85"/>
      <c r="PUL85"/>
      <c r="PUM85"/>
      <c r="PUN85"/>
      <c r="PUO85"/>
      <c r="PUP85"/>
      <c r="PUQ85"/>
      <c r="PUR85"/>
      <c r="PUS85"/>
      <c r="PUT85"/>
      <c r="PUU85"/>
      <c r="PUV85"/>
      <c r="PUW85"/>
      <c r="PUX85"/>
      <c r="PUY85"/>
      <c r="PUZ85"/>
      <c r="PVA85"/>
      <c r="PVB85"/>
      <c r="PVC85"/>
      <c r="PVD85"/>
      <c r="PVE85"/>
      <c r="PVF85"/>
      <c r="PVG85"/>
      <c r="PVH85"/>
      <c r="PVI85"/>
      <c r="PVJ85"/>
      <c r="PVK85"/>
      <c r="PVL85"/>
      <c r="PVM85"/>
      <c r="PVN85"/>
      <c r="PVO85"/>
      <c r="PVP85"/>
      <c r="PVQ85"/>
      <c r="PVR85"/>
      <c r="PVS85"/>
      <c r="PVT85"/>
      <c r="PVU85"/>
      <c r="PVV85"/>
      <c r="PVW85"/>
      <c r="PVX85"/>
      <c r="PVY85"/>
      <c r="PVZ85"/>
      <c r="PWA85"/>
      <c r="PWB85"/>
      <c r="PWC85"/>
      <c r="PWD85"/>
      <c r="PWE85"/>
      <c r="PWF85"/>
      <c r="PWG85"/>
      <c r="PWH85"/>
      <c r="PWI85"/>
      <c r="PWJ85"/>
      <c r="PWK85"/>
      <c r="PWL85"/>
      <c r="PWM85"/>
      <c r="PWN85"/>
      <c r="PWO85"/>
      <c r="PWP85"/>
      <c r="PWQ85"/>
      <c r="PWR85"/>
      <c r="PWS85"/>
      <c r="PWT85"/>
      <c r="PWU85"/>
      <c r="PWV85"/>
      <c r="PWW85"/>
      <c r="PWX85"/>
      <c r="PWY85"/>
      <c r="PWZ85"/>
      <c r="PXA85"/>
      <c r="PXB85"/>
      <c r="PXC85"/>
      <c r="PXD85"/>
      <c r="PXE85"/>
      <c r="PXF85"/>
      <c r="PXG85"/>
      <c r="PXH85"/>
      <c r="PXI85"/>
      <c r="PXJ85"/>
      <c r="PXK85"/>
      <c r="PXL85"/>
      <c r="PXM85"/>
      <c r="PXN85"/>
      <c r="PXO85"/>
      <c r="PXP85"/>
      <c r="PXQ85"/>
      <c r="PXR85"/>
      <c r="PXS85"/>
      <c r="PXT85"/>
      <c r="PXU85"/>
      <c r="PXV85"/>
      <c r="PXW85"/>
      <c r="PXX85"/>
      <c r="PXY85"/>
      <c r="PXZ85"/>
      <c r="PYA85"/>
      <c r="PYB85"/>
      <c r="PYC85"/>
      <c r="PYD85"/>
      <c r="PYE85"/>
      <c r="PYF85"/>
      <c r="PYG85"/>
      <c r="PYH85"/>
      <c r="PYI85"/>
      <c r="PYJ85"/>
      <c r="PYK85"/>
      <c r="PYL85"/>
      <c r="PYM85"/>
      <c r="PYN85"/>
      <c r="PYO85"/>
      <c r="PYP85"/>
      <c r="PYQ85"/>
      <c r="PYR85"/>
      <c r="PYS85"/>
      <c r="PYT85"/>
      <c r="PYU85"/>
      <c r="PYV85"/>
      <c r="PYW85"/>
      <c r="PYX85"/>
      <c r="PYY85"/>
      <c r="PYZ85"/>
      <c r="PZA85"/>
      <c r="PZB85"/>
      <c r="PZC85"/>
      <c r="PZD85"/>
      <c r="PZE85"/>
      <c r="PZF85"/>
      <c r="PZG85"/>
      <c r="PZH85"/>
      <c r="PZI85"/>
      <c r="PZJ85"/>
      <c r="PZK85"/>
      <c r="PZL85"/>
      <c r="PZM85"/>
      <c r="PZN85"/>
      <c r="PZO85"/>
      <c r="PZP85"/>
      <c r="PZQ85"/>
      <c r="PZR85"/>
      <c r="PZS85"/>
      <c r="PZT85"/>
      <c r="PZU85"/>
      <c r="PZV85"/>
      <c r="PZW85"/>
      <c r="PZX85"/>
      <c r="PZY85"/>
      <c r="PZZ85"/>
      <c r="QAA85"/>
      <c r="QAB85"/>
      <c r="QAC85"/>
      <c r="QAD85"/>
      <c r="QAE85"/>
      <c r="QAF85"/>
      <c r="QAG85"/>
      <c r="QAH85"/>
      <c r="QAI85"/>
      <c r="QAJ85"/>
      <c r="QAK85"/>
      <c r="QAL85"/>
      <c r="QAM85"/>
      <c r="QAN85"/>
      <c r="QAO85"/>
      <c r="QAP85"/>
      <c r="QAQ85"/>
      <c r="QAR85"/>
      <c r="QAS85"/>
      <c r="QAT85"/>
      <c r="QAU85"/>
      <c r="QAV85"/>
      <c r="QAW85"/>
      <c r="QAX85"/>
      <c r="QAY85"/>
      <c r="QAZ85"/>
      <c r="QBA85"/>
      <c r="QBB85"/>
      <c r="QBC85"/>
      <c r="QBD85"/>
      <c r="QBE85"/>
      <c r="QBF85"/>
      <c r="QBG85"/>
      <c r="QBH85"/>
      <c r="QBI85"/>
      <c r="QBJ85"/>
      <c r="QBK85"/>
      <c r="QBL85"/>
      <c r="QBM85"/>
      <c r="QBN85"/>
      <c r="QBO85"/>
      <c r="QBP85"/>
      <c r="QBQ85"/>
      <c r="QBR85"/>
      <c r="QBS85"/>
      <c r="QBT85"/>
      <c r="QBU85"/>
      <c r="QBV85"/>
      <c r="QBW85"/>
      <c r="QBX85"/>
      <c r="QBY85"/>
      <c r="QBZ85"/>
      <c r="QCA85"/>
      <c r="QCB85"/>
      <c r="QCC85"/>
      <c r="QCD85"/>
      <c r="QCE85"/>
      <c r="QCF85"/>
      <c r="QCG85"/>
      <c r="QCH85"/>
      <c r="QCI85"/>
      <c r="QCJ85"/>
      <c r="QCK85"/>
      <c r="QCL85"/>
      <c r="QCM85"/>
      <c r="QCN85"/>
      <c r="QCO85"/>
      <c r="QCP85"/>
      <c r="QCQ85"/>
      <c r="QCR85"/>
      <c r="QCS85"/>
      <c r="QCT85"/>
      <c r="QCU85"/>
      <c r="QCV85"/>
      <c r="QCW85"/>
      <c r="QCX85"/>
      <c r="QCY85"/>
      <c r="QCZ85"/>
      <c r="QDA85"/>
      <c r="QDB85"/>
      <c r="QDC85"/>
      <c r="QDD85"/>
      <c r="QDE85"/>
      <c r="QDF85"/>
      <c r="QDG85"/>
      <c r="QDH85"/>
      <c r="QDI85"/>
      <c r="QDJ85"/>
      <c r="QDK85"/>
      <c r="QDL85"/>
      <c r="QDM85"/>
      <c r="QDN85"/>
      <c r="QDO85"/>
      <c r="QDP85"/>
      <c r="QDQ85"/>
      <c r="QDR85"/>
      <c r="QDS85"/>
      <c r="QDT85"/>
      <c r="QDU85"/>
      <c r="QDV85"/>
      <c r="QDW85"/>
      <c r="QDX85"/>
      <c r="QDY85"/>
      <c r="QDZ85"/>
      <c r="QEA85"/>
      <c r="QEB85"/>
      <c r="QEC85"/>
      <c r="QED85"/>
      <c r="QEE85"/>
      <c r="QEF85"/>
      <c r="QEG85"/>
      <c r="QEH85"/>
      <c r="QEI85"/>
      <c r="QEJ85"/>
      <c r="QEK85"/>
      <c r="QEL85"/>
      <c r="QEM85"/>
      <c r="QEN85"/>
      <c r="QEO85"/>
      <c r="QEP85"/>
      <c r="QEQ85"/>
      <c r="QER85"/>
      <c r="QES85"/>
      <c r="QET85"/>
      <c r="QEU85"/>
      <c r="QEV85"/>
      <c r="QEW85"/>
      <c r="QEX85"/>
      <c r="QEY85"/>
      <c r="QEZ85"/>
      <c r="QFA85"/>
      <c r="QFB85"/>
      <c r="QFC85"/>
      <c r="QFD85"/>
      <c r="QFE85"/>
      <c r="QFF85"/>
      <c r="QFG85"/>
      <c r="QFH85"/>
      <c r="QFI85"/>
      <c r="QFJ85"/>
      <c r="QFK85"/>
      <c r="QFL85"/>
      <c r="QFM85"/>
      <c r="QFN85"/>
      <c r="QFO85"/>
      <c r="QFP85"/>
      <c r="QFQ85"/>
      <c r="QFR85"/>
      <c r="QFS85"/>
      <c r="QFT85"/>
      <c r="QFU85"/>
      <c r="QFV85"/>
      <c r="QFW85"/>
      <c r="QFX85"/>
      <c r="QFY85"/>
      <c r="QFZ85"/>
      <c r="QGA85"/>
      <c r="QGB85"/>
      <c r="QGC85"/>
      <c r="QGD85"/>
      <c r="QGE85"/>
      <c r="QGF85"/>
      <c r="QGG85"/>
      <c r="QGH85"/>
      <c r="QGI85"/>
      <c r="QGJ85"/>
      <c r="QGK85"/>
      <c r="QGL85"/>
      <c r="QGM85"/>
      <c r="QGN85"/>
      <c r="QGO85"/>
      <c r="QGP85"/>
      <c r="QGQ85"/>
      <c r="QGR85"/>
      <c r="QGS85"/>
      <c r="QGT85"/>
      <c r="QGU85"/>
      <c r="QGV85"/>
      <c r="QGW85"/>
      <c r="QGX85"/>
      <c r="QGY85"/>
      <c r="QGZ85"/>
      <c r="QHA85"/>
      <c r="QHB85"/>
      <c r="QHC85"/>
      <c r="QHD85"/>
      <c r="QHE85"/>
      <c r="QHF85"/>
      <c r="QHG85"/>
      <c r="QHH85"/>
      <c r="QHI85"/>
      <c r="QHJ85"/>
      <c r="QHK85"/>
      <c r="QHL85"/>
      <c r="QHM85"/>
      <c r="QHN85"/>
      <c r="QHO85"/>
      <c r="QHP85"/>
      <c r="QHQ85"/>
      <c r="QHR85"/>
      <c r="QHS85"/>
      <c r="QHT85"/>
      <c r="QHU85"/>
      <c r="QHV85"/>
      <c r="QHW85"/>
      <c r="QHX85"/>
      <c r="QHY85"/>
      <c r="QHZ85"/>
      <c r="QIA85"/>
      <c r="QIB85"/>
      <c r="QIC85"/>
      <c r="QID85"/>
      <c r="QIE85"/>
      <c r="QIF85"/>
      <c r="QIG85"/>
      <c r="QIH85"/>
      <c r="QII85"/>
      <c r="QIJ85"/>
      <c r="QIK85"/>
      <c r="QIL85"/>
      <c r="QIM85"/>
      <c r="QIN85"/>
      <c r="QIO85"/>
      <c r="QIP85"/>
      <c r="QIQ85"/>
      <c r="QIR85"/>
      <c r="QIS85"/>
      <c r="QIT85"/>
      <c r="QIU85"/>
      <c r="QIV85"/>
      <c r="QIW85"/>
      <c r="QIX85"/>
      <c r="QIY85"/>
      <c r="QIZ85"/>
      <c r="QJA85"/>
      <c r="QJB85"/>
      <c r="QJC85"/>
      <c r="QJD85"/>
      <c r="QJE85"/>
      <c r="QJF85"/>
      <c r="QJG85"/>
      <c r="QJH85"/>
      <c r="QJI85"/>
      <c r="QJJ85"/>
      <c r="QJK85"/>
      <c r="QJL85"/>
      <c r="QJM85"/>
      <c r="QJN85"/>
      <c r="QJO85"/>
      <c r="QJP85"/>
      <c r="QJQ85"/>
      <c r="QJR85"/>
      <c r="QJS85"/>
      <c r="QJT85"/>
      <c r="QJU85"/>
      <c r="QJV85"/>
      <c r="QJW85"/>
      <c r="QJX85"/>
      <c r="QJY85"/>
      <c r="QJZ85"/>
      <c r="QKA85"/>
      <c r="QKB85"/>
      <c r="QKC85"/>
      <c r="QKD85"/>
      <c r="QKE85"/>
      <c r="QKF85"/>
      <c r="QKG85"/>
      <c r="QKH85"/>
      <c r="QKI85"/>
      <c r="QKJ85"/>
      <c r="QKK85"/>
      <c r="QKL85"/>
      <c r="QKM85"/>
      <c r="QKN85"/>
      <c r="QKO85"/>
      <c r="QKP85"/>
      <c r="QKQ85"/>
      <c r="QKR85"/>
      <c r="QKS85"/>
      <c r="QKT85"/>
      <c r="QKU85"/>
      <c r="QKV85"/>
      <c r="QKW85"/>
      <c r="QKX85"/>
      <c r="QKY85"/>
      <c r="QKZ85"/>
      <c r="QLA85"/>
      <c r="QLB85"/>
      <c r="QLC85"/>
      <c r="QLD85"/>
      <c r="QLE85"/>
      <c r="QLF85"/>
      <c r="QLG85"/>
      <c r="QLH85"/>
      <c r="QLI85"/>
      <c r="QLJ85"/>
      <c r="QLK85"/>
      <c r="QLL85"/>
      <c r="QLM85"/>
      <c r="QLN85"/>
      <c r="QLO85"/>
      <c r="QLP85"/>
      <c r="QLQ85"/>
      <c r="QLR85"/>
      <c r="QLS85"/>
      <c r="QLT85"/>
      <c r="QLU85"/>
      <c r="QLV85"/>
      <c r="QLW85"/>
      <c r="QLX85"/>
      <c r="QLY85"/>
      <c r="QLZ85"/>
      <c r="QMA85"/>
      <c r="QMB85"/>
      <c r="QMC85"/>
      <c r="QMD85"/>
      <c r="QME85"/>
      <c r="QMF85"/>
      <c r="QMG85"/>
      <c r="QMH85"/>
      <c r="QMI85"/>
      <c r="QMJ85"/>
      <c r="QMK85"/>
      <c r="QML85"/>
      <c r="QMM85"/>
      <c r="QMN85"/>
      <c r="QMO85"/>
      <c r="QMP85"/>
      <c r="QMQ85"/>
      <c r="QMR85"/>
      <c r="QMS85"/>
      <c r="QMT85"/>
      <c r="QMU85"/>
      <c r="QMV85"/>
      <c r="QMW85"/>
      <c r="QMX85"/>
      <c r="QMY85"/>
      <c r="QMZ85"/>
      <c r="QNA85"/>
      <c r="QNB85"/>
      <c r="QNC85"/>
      <c r="QND85"/>
      <c r="QNE85"/>
      <c r="QNF85"/>
      <c r="QNG85"/>
      <c r="QNH85"/>
      <c r="QNI85"/>
      <c r="QNJ85"/>
      <c r="QNK85"/>
      <c r="QNL85"/>
      <c r="QNM85"/>
      <c r="QNN85"/>
      <c r="QNO85"/>
      <c r="QNP85"/>
      <c r="QNQ85"/>
      <c r="QNR85"/>
      <c r="QNS85"/>
      <c r="QNT85"/>
      <c r="QNU85"/>
      <c r="QNV85"/>
      <c r="QNW85"/>
      <c r="QNX85"/>
      <c r="QNY85"/>
      <c r="QNZ85"/>
      <c r="QOA85"/>
      <c r="QOB85"/>
      <c r="QOC85"/>
      <c r="QOD85"/>
      <c r="QOE85"/>
      <c r="QOF85"/>
      <c r="QOG85"/>
      <c r="QOH85"/>
      <c r="QOI85"/>
      <c r="QOJ85"/>
      <c r="QOK85"/>
      <c r="QOL85"/>
      <c r="QOM85"/>
      <c r="QON85"/>
      <c r="QOO85"/>
      <c r="QOP85"/>
      <c r="QOQ85"/>
      <c r="QOR85"/>
      <c r="QOS85"/>
      <c r="QOT85"/>
      <c r="QOU85"/>
      <c r="QOV85"/>
      <c r="QOW85"/>
      <c r="QOX85"/>
      <c r="QOY85"/>
      <c r="QOZ85"/>
      <c r="QPA85"/>
      <c r="QPB85"/>
      <c r="QPC85"/>
      <c r="QPD85"/>
      <c r="QPE85"/>
      <c r="QPF85"/>
      <c r="QPG85"/>
      <c r="QPH85"/>
      <c r="QPI85"/>
      <c r="QPJ85"/>
      <c r="QPK85"/>
      <c r="QPL85"/>
      <c r="QPM85"/>
      <c r="QPN85"/>
      <c r="QPO85"/>
      <c r="QPP85"/>
      <c r="QPQ85"/>
      <c r="QPR85"/>
      <c r="QPS85"/>
      <c r="QPT85"/>
      <c r="QPU85"/>
      <c r="QPV85"/>
      <c r="QPW85"/>
      <c r="QPX85"/>
      <c r="QPY85"/>
      <c r="QPZ85"/>
      <c r="QQA85"/>
      <c r="QQB85"/>
      <c r="QQC85"/>
      <c r="QQD85"/>
      <c r="QQE85"/>
      <c r="QQF85"/>
      <c r="QQG85"/>
      <c r="QQH85"/>
      <c r="QQI85"/>
      <c r="QQJ85"/>
      <c r="QQK85"/>
      <c r="QQL85"/>
      <c r="QQM85"/>
      <c r="QQN85"/>
      <c r="QQO85"/>
      <c r="QQP85"/>
      <c r="QQQ85"/>
      <c r="QQR85"/>
      <c r="QQS85"/>
      <c r="QQT85"/>
      <c r="QQU85"/>
      <c r="QQV85"/>
      <c r="QQW85"/>
      <c r="QQX85"/>
      <c r="QQY85"/>
      <c r="QQZ85"/>
      <c r="QRA85"/>
      <c r="QRB85"/>
      <c r="QRC85"/>
      <c r="QRD85"/>
      <c r="QRE85"/>
      <c r="QRF85"/>
      <c r="QRG85"/>
      <c r="QRH85"/>
      <c r="QRI85"/>
      <c r="QRJ85"/>
      <c r="QRK85"/>
      <c r="QRL85"/>
      <c r="QRM85"/>
      <c r="QRN85"/>
      <c r="QRO85"/>
      <c r="QRP85"/>
      <c r="QRQ85"/>
      <c r="QRR85"/>
      <c r="QRS85"/>
      <c r="QRT85"/>
      <c r="QRU85"/>
      <c r="QRV85"/>
      <c r="QRW85"/>
      <c r="QRX85"/>
      <c r="QRY85"/>
      <c r="QRZ85"/>
      <c r="QSA85"/>
      <c r="QSB85"/>
      <c r="QSC85"/>
      <c r="QSD85"/>
      <c r="QSE85"/>
      <c r="QSF85"/>
      <c r="QSG85"/>
      <c r="QSH85"/>
      <c r="QSI85"/>
      <c r="QSJ85"/>
      <c r="QSK85"/>
      <c r="QSL85"/>
      <c r="QSM85"/>
      <c r="QSN85"/>
      <c r="QSO85"/>
      <c r="QSP85"/>
      <c r="QSQ85"/>
      <c r="QSR85"/>
      <c r="QSS85"/>
      <c r="QST85"/>
      <c r="QSU85"/>
      <c r="QSV85"/>
      <c r="QSW85"/>
      <c r="QSX85"/>
      <c r="QSY85"/>
      <c r="QSZ85"/>
      <c r="QTA85"/>
      <c r="QTB85"/>
      <c r="QTC85"/>
      <c r="QTD85"/>
      <c r="QTE85"/>
      <c r="QTF85"/>
      <c r="QTG85"/>
      <c r="QTH85"/>
      <c r="QTI85"/>
      <c r="QTJ85"/>
      <c r="QTK85"/>
      <c r="QTL85"/>
      <c r="QTM85"/>
      <c r="QTN85"/>
      <c r="QTO85"/>
      <c r="QTP85"/>
      <c r="QTQ85"/>
      <c r="QTR85"/>
      <c r="QTS85"/>
      <c r="QTT85"/>
      <c r="QTU85"/>
      <c r="QTV85"/>
      <c r="QTW85"/>
      <c r="QTX85"/>
      <c r="QTY85"/>
      <c r="QTZ85"/>
      <c r="QUA85"/>
      <c r="QUB85"/>
      <c r="QUC85"/>
      <c r="QUD85"/>
      <c r="QUE85"/>
      <c r="QUF85"/>
      <c r="QUG85"/>
      <c r="QUH85"/>
      <c r="QUI85"/>
      <c r="QUJ85"/>
      <c r="QUK85"/>
      <c r="QUL85"/>
      <c r="QUM85"/>
      <c r="QUN85"/>
      <c r="QUO85"/>
      <c r="QUP85"/>
      <c r="QUQ85"/>
      <c r="QUR85"/>
      <c r="QUS85"/>
      <c r="QUT85"/>
      <c r="QUU85"/>
      <c r="QUV85"/>
      <c r="QUW85"/>
      <c r="QUX85"/>
      <c r="QUY85"/>
      <c r="QUZ85"/>
      <c r="QVA85"/>
      <c r="QVB85"/>
      <c r="QVC85"/>
      <c r="QVD85"/>
      <c r="QVE85"/>
      <c r="QVF85"/>
      <c r="QVG85"/>
      <c r="QVH85"/>
      <c r="QVI85"/>
      <c r="QVJ85"/>
      <c r="QVK85"/>
      <c r="QVL85"/>
      <c r="QVM85"/>
      <c r="QVN85"/>
      <c r="QVO85"/>
      <c r="QVP85"/>
      <c r="QVQ85"/>
      <c r="QVR85"/>
      <c r="QVS85"/>
      <c r="QVT85"/>
      <c r="QVU85"/>
      <c r="QVV85"/>
      <c r="QVW85"/>
      <c r="QVX85"/>
      <c r="QVY85"/>
      <c r="QVZ85"/>
      <c r="QWA85"/>
      <c r="QWB85"/>
      <c r="QWC85"/>
      <c r="QWD85"/>
      <c r="QWE85"/>
      <c r="QWF85"/>
      <c r="QWG85"/>
      <c r="QWH85"/>
      <c r="QWI85"/>
      <c r="QWJ85"/>
      <c r="QWK85"/>
      <c r="QWL85"/>
      <c r="QWM85"/>
      <c r="QWN85"/>
      <c r="QWO85"/>
      <c r="QWP85"/>
      <c r="QWQ85"/>
      <c r="QWR85"/>
      <c r="QWS85"/>
      <c r="QWT85"/>
      <c r="QWU85"/>
      <c r="QWV85"/>
      <c r="QWW85"/>
      <c r="QWX85"/>
      <c r="QWY85"/>
      <c r="QWZ85"/>
      <c r="QXA85"/>
      <c r="QXB85"/>
      <c r="QXC85"/>
      <c r="QXD85"/>
      <c r="QXE85"/>
      <c r="QXF85"/>
      <c r="QXG85"/>
      <c r="QXH85"/>
      <c r="QXI85"/>
      <c r="QXJ85"/>
      <c r="QXK85"/>
      <c r="QXL85"/>
      <c r="QXM85"/>
      <c r="QXN85"/>
      <c r="QXO85"/>
      <c r="QXP85"/>
      <c r="QXQ85"/>
      <c r="QXR85"/>
      <c r="QXS85"/>
      <c r="QXT85"/>
      <c r="QXU85"/>
      <c r="QXV85"/>
      <c r="QXW85"/>
      <c r="QXX85"/>
      <c r="QXY85"/>
      <c r="QXZ85"/>
      <c r="QYA85"/>
      <c r="QYB85"/>
      <c r="QYC85"/>
      <c r="QYD85"/>
      <c r="QYE85"/>
      <c r="QYF85"/>
      <c r="QYG85"/>
      <c r="QYH85"/>
      <c r="QYI85"/>
      <c r="QYJ85"/>
      <c r="QYK85"/>
      <c r="QYL85"/>
      <c r="QYM85"/>
      <c r="QYN85"/>
      <c r="QYO85"/>
      <c r="QYP85"/>
      <c r="QYQ85"/>
      <c r="QYR85"/>
      <c r="QYS85"/>
      <c r="QYT85"/>
      <c r="QYU85"/>
      <c r="QYV85"/>
      <c r="QYW85"/>
      <c r="QYX85"/>
      <c r="QYY85"/>
      <c r="QYZ85"/>
      <c r="QZA85"/>
      <c r="QZB85"/>
      <c r="QZC85"/>
      <c r="QZD85"/>
      <c r="QZE85"/>
      <c r="QZF85"/>
      <c r="QZG85"/>
      <c r="QZH85"/>
      <c r="QZI85"/>
      <c r="QZJ85"/>
      <c r="QZK85"/>
      <c r="QZL85"/>
      <c r="QZM85"/>
      <c r="QZN85"/>
      <c r="QZO85"/>
      <c r="QZP85"/>
      <c r="QZQ85"/>
      <c r="QZR85"/>
      <c r="QZS85"/>
      <c r="QZT85"/>
      <c r="QZU85"/>
      <c r="QZV85"/>
      <c r="QZW85"/>
      <c r="QZX85"/>
      <c r="QZY85"/>
      <c r="QZZ85"/>
      <c r="RAA85"/>
      <c r="RAB85"/>
      <c r="RAC85"/>
      <c r="RAD85"/>
      <c r="RAE85"/>
      <c r="RAF85"/>
      <c r="RAG85"/>
      <c r="RAH85"/>
      <c r="RAI85"/>
      <c r="RAJ85"/>
      <c r="RAK85"/>
      <c r="RAL85"/>
      <c r="RAM85"/>
      <c r="RAN85"/>
      <c r="RAO85"/>
      <c r="RAP85"/>
      <c r="RAQ85"/>
      <c r="RAR85"/>
      <c r="RAS85"/>
      <c r="RAT85"/>
      <c r="RAU85"/>
      <c r="RAV85"/>
      <c r="RAW85"/>
      <c r="RAX85"/>
      <c r="RAY85"/>
      <c r="RAZ85"/>
      <c r="RBA85"/>
      <c r="RBB85"/>
      <c r="RBC85"/>
      <c r="RBD85"/>
      <c r="RBE85"/>
      <c r="RBF85"/>
      <c r="RBG85"/>
      <c r="RBH85"/>
      <c r="RBI85"/>
      <c r="RBJ85"/>
      <c r="RBK85"/>
      <c r="RBL85"/>
      <c r="RBM85"/>
      <c r="RBN85"/>
      <c r="RBO85"/>
      <c r="RBP85"/>
      <c r="RBQ85"/>
      <c r="RBR85"/>
      <c r="RBS85"/>
      <c r="RBT85"/>
      <c r="RBU85"/>
      <c r="RBV85"/>
      <c r="RBW85"/>
      <c r="RBX85"/>
      <c r="RBY85"/>
      <c r="RBZ85"/>
      <c r="RCA85"/>
      <c r="RCB85"/>
      <c r="RCC85"/>
      <c r="RCD85"/>
      <c r="RCE85"/>
      <c r="RCF85"/>
      <c r="RCG85"/>
      <c r="RCH85"/>
      <c r="RCI85"/>
      <c r="RCJ85"/>
      <c r="RCK85"/>
      <c r="RCL85"/>
      <c r="RCM85"/>
      <c r="RCN85"/>
      <c r="RCO85"/>
      <c r="RCP85"/>
      <c r="RCQ85"/>
      <c r="RCR85"/>
      <c r="RCS85"/>
      <c r="RCT85"/>
      <c r="RCU85"/>
      <c r="RCV85"/>
      <c r="RCW85"/>
      <c r="RCX85"/>
      <c r="RCY85"/>
      <c r="RCZ85"/>
      <c r="RDA85"/>
      <c r="RDB85"/>
      <c r="RDC85"/>
      <c r="RDD85"/>
      <c r="RDE85"/>
      <c r="RDF85"/>
      <c r="RDG85"/>
      <c r="RDH85"/>
      <c r="RDI85"/>
      <c r="RDJ85"/>
      <c r="RDK85"/>
      <c r="RDL85"/>
      <c r="RDM85"/>
      <c r="RDN85"/>
      <c r="RDO85"/>
      <c r="RDP85"/>
      <c r="RDQ85"/>
      <c r="RDR85"/>
      <c r="RDS85"/>
      <c r="RDT85"/>
      <c r="RDU85"/>
      <c r="RDV85"/>
      <c r="RDW85"/>
      <c r="RDX85"/>
      <c r="RDY85"/>
      <c r="RDZ85"/>
      <c r="REA85"/>
      <c r="REB85"/>
      <c r="REC85"/>
      <c r="RED85"/>
      <c r="REE85"/>
      <c r="REF85"/>
      <c r="REG85"/>
      <c r="REH85"/>
      <c r="REI85"/>
      <c r="REJ85"/>
      <c r="REK85"/>
      <c r="REL85"/>
      <c r="REM85"/>
      <c r="REN85"/>
      <c r="REO85"/>
      <c r="REP85"/>
      <c r="REQ85"/>
      <c r="RER85"/>
      <c r="RES85"/>
      <c r="RET85"/>
      <c r="REU85"/>
      <c r="REV85"/>
      <c r="REW85"/>
      <c r="REX85"/>
      <c r="REY85"/>
      <c r="REZ85"/>
      <c r="RFA85"/>
      <c r="RFB85"/>
      <c r="RFC85"/>
      <c r="RFD85"/>
      <c r="RFE85"/>
      <c r="RFF85"/>
      <c r="RFG85"/>
      <c r="RFH85"/>
      <c r="RFI85"/>
      <c r="RFJ85"/>
      <c r="RFK85"/>
      <c r="RFL85"/>
      <c r="RFM85"/>
      <c r="RFN85"/>
      <c r="RFO85"/>
      <c r="RFP85"/>
      <c r="RFQ85"/>
      <c r="RFR85"/>
      <c r="RFS85"/>
      <c r="RFT85"/>
      <c r="RFU85"/>
      <c r="RFV85"/>
      <c r="RFW85"/>
      <c r="RFX85"/>
      <c r="RFY85"/>
      <c r="RFZ85"/>
      <c r="RGA85"/>
      <c r="RGB85"/>
      <c r="RGC85"/>
      <c r="RGD85"/>
      <c r="RGE85"/>
      <c r="RGF85"/>
      <c r="RGG85"/>
      <c r="RGH85"/>
      <c r="RGI85"/>
      <c r="RGJ85"/>
      <c r="RGK85"/>
      <c r="RGL85"/>
      <c r="RGM85"/>
      <c r="RGN85"/>
      <c r="RGO85"/>
      <c r="RGP85"/>
      <c r="RGQ85"/>
      <c r="RGR85"/>
      <c r="RGS85"/>
      <c r="RGT85"/>
      <c r="RGU85"/>
      <c r="RGV85"/>
      <c r="RGW85"/>
      <c r="RGX85"/>
      <c r="RGY85"/>
      <c r="RGZ85"/>
      <c r="RHA85"/>
      <c r="RHB85"/>
      <c r="RHC85"/>
      <c r="RHD85"/>
      <c r="RHE85"/>
      <c r="RHF85"/>
      <c r="RHG85"/>
      <c r="RHH85"/>
      <c r="RHI85"/>
      <c r="RHJ85"/>
      <c r="RHK85"/>
      <c r="RHL85"/>
      <c r="RHM85"/>
      <c r="RHN85"/>
      <c r="RHO85"/>
      <c r="RHP85"/>
      <c r="RHQ85"/>
      <c r="RHR85"/>
      <c r="RHS85"/>
      <c r="RHT85"/>
      <c r="RHU85"/>
      <c r="RHV85"/>
      <c r="RHW85"/>
      <c r="RHX85"/>
      <c r="RHY85"/>
      <c r="RHZ85"/>
      <c r="RIA85"/>
      <c r="RIB85"/>
      <c r="RIC85"/>
      <c r="RID85"/>
      <c r="RIE85"/>
      <c r="RIF85"/>
      <c r="RIG85"/>
      <c r="RIH85"/>
      <c r="RII85"/>
      <c r="RIJ85"/>
      <c r="RIK85"/>
      <c r="RIL85"/>
      <c r="RIM85"/>
      <c r="RIN85"/>
      <c r="RIO85"/>
      <c r="RIP85"/>
      <c r="RIQ85"/>
      <c r="RIR85"/>
      <c r="RIS85"/>
      <c r="RIT85"/>
      <c r="RIU85"/>
      <c r="RIV85"/>
      <c r="RIW85"/>
      <c r="RIX85"/>
      <c r="RIY85"/>
      <c r="RIZ85"/>
      <c r="RJA85"/>
      <c r="RJB85"/>
      <c r="RJC85"/>
      <c r="RJD85"/>
      <c r="RJE85"/>
      <c r="RJF85"/>
      <c r="RJG85"/>
      <c r="RJH85"/>
      <c r="RJI85"/>
      <c r="RJJ85"/>
      <c r="RJK85"/>
      <c r="RJL85"/>
      <c r="RJM85"/>
      <c r="RJN85"/>
      <c r="RJO85"/>
      <c r="RJP85"/>
      <c r="RJQ85"/>
      <c r="RJR85"/>
      <c r="RJS85"/>
      <c r="RJT85"/>
      <c r="RJU85"/>
      <c r="RJV85"/>
      <c r="RJW85"/>
      <c r="RJX85"/>
      <c r="RJY85"/>
      <c r="RJZ85"/>
      <c r="RKA85"/>
      <c r="RKB85"/>
      <c r="RKC85"/>
      <c r="RKD85"/>
      <c r="RKE85"/>
      <c r="RKF85"/>
      <c r="RKG85"/>
      <c r="RKH85"/>
      <c r="RKI85"/>
      <c r="RKJ85"/>
      <c r="RKK85"/>
      <c r="RKL85"/>
      <c r="RKM85"/>
      <c r="RKN85"/>
      <c r="RKO85"/>
      <c r="RKP85"/>
      <c r="RKQ85"/>
      <c r="RKR85"/>
      <c r="RKS85"/>
      <c r="RKT85"/>
      <c r="RKU85"/>
      <c r="RKV85"/>
      <c r="RKW85"/>
      <c r="RKX85"/>
      <c r="RKY85"/>
      <c r="RKZ85"/>
      <c r="RLA85"/>
      <c r="RLB85"/>
      <c r="RLC85"/>
      <c r="RLD85"/>
      <c r="RLE85"/>
      <c r="RLF85"/>
      <c r="RLG85"/>
      <c r="RLH85"/>
      <c r="RLI85"/>
      <c r="RLJ85"/>
      <c r="RLK85"/>
      <c r="RLL85"/>
      <c r="RLM85"/>
      <c r="RLN85"/>
      <c r="RLO85"/>
      <c r="RLP85"/>
      <c r="RLQ85"/>
      <c r="RLR85"/>
      <c r="RLS85"/>
      <c r="RLT85"/>
      <c r="RLU85"/>
      <c r="RLV85"/>
      <c r="RLW85"/>
      <c r="RLX85"/>
      <c r="RLY85"/>
      <c r="RLZ85"/>
      <c r="RMA85"/>
      <c r="RMB85"/>
      <c r="RMC85"/>
      <c r="RMD85"/>
      <c r="RME85"/>
      <c r="RMF85"/>
      <c r="RMG85"/>
      <c r="RMH85"/>
      <c r="RMI85"/>
      <c r="RMJ85"/>
      <c r="RMK85"/>
      <c r="RML85"/>
      <c r="RMM85"/>
      <c r="RMN85"/>
      <c r="RMO85"/>
      <c r="RMP85"/>
      <c r="RMQ85"/>
      <c r="RMR85"/>
      <c r="RMS85"/>
      <c r="RMT85"/>
      <c r="RMU85"/>
      <c r="RMV85"/>
      <c r="RMW85"/>
      <c r="RMX85"/>
      <c r="RMY85"/>
      <c r="RMZ85"/>
      <c r="RNA85"/>
      <c r="RNB85"/>
      <c r="RNC85"/>
      <c r="RND85"/>
      <c r="RNE85"/>
      <c r="RNF85"/>
      <c r="RNG85"/>
      <c r="RNH85"/>
      <c r="RNI85"/>
      <c r="RNJ85"/>
      <c r="RNK85"/>
      <c r="RNL85"/>
      <c r="RNM85"/>
      <c r="RNN85"/>
      <c r="RNO85"/>
      <c r="RNP85"/>
      <c r="RNQ85"/>
      <c r="RNR85"/>
      <c r="RNS85"/>
      <c r="RNT85"/>
      <c r="RNU85"/>
      <c r="RNV85"/>
      <c r="RNW85"/>
      <c r="RNX85"/>
      <c r="RNY85"/>
      <c r="RNZ85"/>
      <c r="ROA85"/>
      <c r="ROB85"/>
      <c r="ROC85"/>
      <c r="ROD85"/>
      <c r="ROE85"/>
      <c r="ROF85"/>
      <c r="ROG85"/>
      <c r="ROH85"/>
      <c r="ROI85"/>
      <c r="ROJ85"/>
      <c r="ROK85"/>
      <c r="ROL85"/>
      <c r="ROM85"/>
      <c r="RON85"/>
      <c r="ROO85"/>
      <c r="ROP85"/>
      <c r="ROQ85"/>
      <c r="ROR85"/>
      <c r="ROS85"/>
      <c r="ROT85"/>
      <c r="ROU85"/>
      <c r="ROV85"/>
      <c r="ROW85"/>
      <c r="ROX85"/>
      <c r="ROY85"/>
      <c r="ROZ85"/>
      <c r="RPA85"/>
      <c r="RPB85"/>
      <c r="RPC85"/>
      <c r="RPD85"/>
      <c r="RPE85"/>
      <c r="RPF85"/>
      <c r="RPG85"/>
      <c r="RPH85"/>
      <c r="RPI85"/>
      <c r="RPJ85"/>
      <c r="RPK85"/>
      <c r="RPL85"/>
      <c r="RPM85"/>
      <c r="RPN85"/>
      <c r="RPO85"/>
      <c r="RPP85"/>
      <c r="RPQ85"/>
      <c r="RPR85"/>
      <c r="RPS85"/>
      <c r="RPT85"/>
      <c r="RPU85"/>
      <c r="RPV85"/>
      <c r="RPW85"/>
      <c r="RPX85"/>
      <c r="RPY85"/>
      <c r="RPZ85"/>
      <c r="RQA85"/>
      <c r="RQB85"/>
      <c r="RQC85"/>
      <c r="RQD85"/>
      <c r="RQE85"/>
      <c r="RQF85"/>
      <c r="RQG85"/>
      <c r="RQH85"/>
      <c r="RQI85"/>
      <c r="RQJ85"/>
      <c r="RQK85"/>
      <c r="RQL85"/>
      <c r="RQM85"/>
      <c r="RQN85"/>
      <c r="RQO85"/>
      <c r="RQP85"/>
      <c r="RQQ85"/>
      <c r="RQR85"/>
      <c r="RQS85"/>
      <c r="RQT85"/>
      <c r="RQU85"/>
      <c r="RQV85"/>
      <c r="RQW85"/>
      <c r="RQX85"/>
      <c r="RQY85"/>
      <c r="RQZ85"/>
      <c r="RRA85"/>
      <c r="RRB85"/>
      <c r="RRC85"/>
      <c r="RRD85"/>
      <c r="RRE85"/>
      <c r="RRF85"/>
      <c r="RRG85"/>
      <c r="RRH85"/>
      <c r="RRI85"/>
      <c r="RRJ85"/>
      <c r="RRK85"/>
      <c r="RRL85"/>
      <c r="RRM85"/>
      <c r="RRN85"/>
      <c r="RRO85"/>
      <c r="RRP85"/>
      <c r="RRQ85"/>
      <c r="RRR85"/>
      <c r="RRS85"/>
      <c r="RRT85"/>
      <c r="RRU85"/>
      <c r="RRV85"/>
      <c r="RRW85"/>
      <c r="RRX85"/>
      <c r="RRY85"/>
      <c r="RRZ85"/>
      <c r="RSA85"/>
      <c r="RSB85"/>
      <c r="RSC85"/>
      <c r="RSD85"/>
      <c r="RSE85"/>
      <c r="RSF85"/>
      <c r="RSG85"/>
      <c r="RSH85"/>
      <c r="RSI85"/>
      <c r="RSJ85"/>
      <c r="RSK85"/>
      <c r="RSL85"/>
      <c r="RSM85"/>
      <c r="RSN85"/>
      <c r="RSO85"/>
      <c r="RSP85"/>
      <c r="RSQ85"/>
      <c r="RSR85"/>
      <c r="RSS85"/>
      <c r="RST85"/>
      <c r="RSU85"/>
      <c r="RSV85"/>
      <c r="RSW85"/>
      <c r="RSX85"/>
      <c r="RSY85"/>
      <c r="RSZ85"/>
      <c r="RTA85"/>
      <c r="RTB85"/>
      <c r="RTC85"/>
      <c r="RTD85"/>
      <c r="RTE85"/>
      <c r="RTF85"/>
      <c r="RTG85"/>
      <c r="RTH85"/>
      <c r="RTI85"/>
      <c r="RTJ85"/>
      <c r="RTK85"/>
      <c r="RTL85"/>
      <c r="RTM85"/>
      <c r="RTN85"/>
      <c r="RTO85"/>
      <c r="RTP85"/>
      <c r="RTQ85"/>
      <c r="RTR85"/>
      <c r="RTS85"/>
      <c r="RTT85"/>
      <c r="RTU85"/>
      <c r="RTV85"/>
      <c r="RTW85"/>
      <c r="RTX85"/>
      <c r="RTY85"/>
      <c r="RTZ85"/>
      <c r="RUA85"/>
      <c r="RUB85"/>
      <c r="RUC85"/>
      <c r="RUD85"/>
      <c r="RUE85"/>
      <c r="RUF85"/>
      <c r="RUG85"/>
      <c r="RUH85"/>
      <c r="RUI85"/>
      <c r="RUJ85"/>
      <c r="RUK85"/>
      <c r="RUL85"/>
      <c r="RUM85"/>
      <c r="RUN85"/>
      <c r="RUO85"/>
      <c r="RUP85"/>
      <c r="RUQ85"/>
      <c r="RUR85"/>
      <c r="RUS85"/>
      <c r="RUT85"/>
      <c r="RUU85"/>
      <c r="RUV85"/>
      <c r="RUW85"/>
      <c r="RUX85"/>
      <c r="RUY85"/>
      <c r="RUZ85"/>
      <c r="RVA85"/>
      <c r="RVB85"/>
      <c r="RVC85"/>
      <c r="RVD85"/>
      <c r="RVE85"/>
      <c r="RVF85"/>
      <c r="RVG85"/>
      <c r="RVH85"/>
      <c r="RVI85"/>
      <c r="RVJ85"/>
      <c r="RVK85"/>
      <c r="RVL85"/>
      <c r="RVM85"/>
      <c r="RVN85"/>
      <c r="RVO85"/>
      <c r="RVP85"/>
      <c r="RVQ85"/>
      <c r="RVR85"/>
      <c r="RVS85"/>
      <c r="RVT85"/>
      <c r="RVU85"/>
      <c r="RVV85"/>
      <c r="RVW85"/>
      <c r="RVX85"/>
      <c r="RVY85"/>
      <c r="RVZ85"/>
      <c r="RWA85"/>
      <c r="RWB85"/>
      <c r="RWC85"/>
      <c r="RWD85"/>
      <c r="RWE85"/>
      <c r="RWF85"/>
      <c r="RWG85"/>
      <c r="RWH85"/>
      <c r="RWI85"/>
      <c r="RWJ85"/>
      <c r="RWK85"/>
      <c r="RWL85"/>
      <c r="RWM85"/>
      <c r="RWN85"/>
      <c r="RWO85"/>
      <c r="RWP85"/>
      <c r="RWQ85"/>
      <c r="RWR85"/>
      <c r="RWS85"/>
      <c r="RWT85"/>
      <c r="RWU85"/>
      <c r="RWV85"/>
      <c r="RWW85"/>
      <c r="RWX85"/>
      <c r="RWY85"/>
      <c r="RWZ85"/>
      <c r="RXA85"/>
      <c r="RXB85"/>
      <c r="RXC85"/>
      <c r="RXD85"/>
      <c r="RXE85"/>
      <c r="RXF85"/>
      <c r="RXG85"/>
      <c r="RXH85"/>
      <c r="RXI85"/>
      <c r="RXJ85"/>
      <c r="RXK85"/>
      <c r="RXL85"/>
      <c r="RXM85"/>
      <c r="RXN85"/>
      <c r="RXO85"/>
      <c r="RXP85"/>
      <c r="RXQ85"/>
      <c r="RXR85"/>
      <c r="RXS85"/>
      <c r="RXT85"/>
      <c r="RXU85"/>
      <c r="RXV85"/>
      <c r="RXW85"/>
      <c r="RXX85"/>
      <c r="RXY85"/>
      <c r="RXZ85"/>
      <c r="RYA85"/>
      <c r="RYB85"/>
      <c r="RYC85"/>
      <c r="RYD85"/>
      <c r="RYE85"/>
      <c r="RYF85"/>
      <c r="RYG85"/>
      <c r="RYH85"/>
      <c r="RYI85"/>
      <c r="RYJ85"/>
      <c r="RYK85"/>
      <c r="RYL85"/>
      <c r="RYM85"/>
      <c r="RYN85"/>
      <c r="RYO85"/>
      <c r="RYP85"/>
      <c r="RYQ85"/>
      <c r="RYR85"/>
      <c r="RYS85"/>
      <c r="RYT85"/>
      <c r="RYU85"/>
      <c r="RYV85"/>
      <c r="RYW85"/>
      <c r="RYX85"/>
      <c r="RYY85"/>
      <c r="RYZ85"/>
      <c r="RZA85"/>
      <c r="RZB85"/>
      <c r="RZC85"/>
      <c r="RZD85"/>
      <c r="RZE85"/>
      <c r="RZF85"/>
      <c r="RZG85"/>
      <c r="RZH85"/>
      <c r="RZI85"/>
      <c r="RZJ85"/>
      <c r="RZK85"/>
      <c r="RZL85"/>
      <c r="RZM85"/>
      <c r="RZN85"/>
      <c r="RZO85"/>
      <c r="RZP85"/>
      <c r="RZQ85"/>
      <c r="RZR85"/>
      <c r="RZS85"/>
      <c r="RZT85"/>
      <c r="RZU85"/>
      <c r="RZV85"/>
      <c r="RZW85"/>
      <c r="RZX85"/>
      <c r="RZY85"/>
      <c r="RZZ85"/>
      <c r="SAA85"/>
      <c r="SAB85"/>
      <c r="SAC85"/>
      <c r="SAD85"/>
      <c r="SAE85"/>
      <c r="SAF85"/>
      <c r="SAG85"/>
      <c r="SAH85"/>
      <c r="SAI85"/>
      <c r="SAJ85"/>
      <c r="SAK85"/>
      <c r="SAL85"/>
      <c r="SAM85"/>
      <c r="SAN85"/>
      <c r="SAO85"/>
      <c r="SAP85"/>
      <c r="SAQ85"/>
      <c r="SAR85"/>
      <c r="SAS85"/>
      <c r="SAT85"/>
      <c r="SAU85"/>
      <c r="SAV85"/>
      <c r="SAW85"/>
      <c r="SAX85"/>
      <c r="SAY85"/>
      <c r="SAZ85"/>
      <c r="SBA85"/>
      <c r="SBB85"/>
      <c r="SBC85"/>
      <c r="SBD85"/>
      <c r="SBE85"/>
      <c r="SBF85"/>
      <c r="SBG85"/>
      <c r="SBH85"/>
      <c r="SBI85"/>
      <c r="SBJ85"/>
      <c r="SBK85"/>
      <c r="SBL85"/>
      <c r="SBM85"/>
      <c r="SBN85"/>
      <c r="SBO85"/>
      <c r="SBP85"/>
      <c r="SBQ85"/>
      <c r="SBR85"/>
      <c r="SBS85"/>
      <c r="SBT85"/>
      <c r="SBU85"/>
      <c r="SBV85"/>
      <c r="SBW85"/>
      <c r="SBX85"/>
      <c r="SBY85"/>
      <c r="SBZ85"/>
      <c r="SCA85"/>
      <c r="SCB85"/>
      <c r="SCC85"/>
      <c r="SCD85"/>
      <c r="SCE85"/>
      <c r="SCF85"/>
      <c r="SCG85"/>
      <c r="SCH85"/>
      <c r="SCI85"/>
      <c r="SCJ85"/>
      <c r="SCK85"/>
      <c r="SCL85"/>
      <c r="SCM85"/>
      <c r="SCN85"/>
      <c r="SCO85"/>
      <c r="SCP85"/>
      <c r="SCQ85"/>
      <c r="SCR85"/>
      <c r="SCS85"/>
      <c r="SCT85"/>
      <c r="SCU85"/>
      <c r="SCV85"/>
      <c r="SCW85"/>
      <c r="SCX85"/>
      <c r="SCY85"/>
      <c r="SCZ85"/>
      <c r="SDA85"/>
      <c r="SDB85"/>
      <c r="SDC85"/>
      <c r="SDD85"/>
      <c r="SDE85"/>
      <c r="SDF85"/>
      <c r="SDG85"/>
      <c r="SDH85"/>
      <c r="SDI85"/>
      <c r="SDJ85"/>
      <c r="SDK85"/>
      <c r="SDL85"/>
      <c r="SDM85"/>
      <c r="SDN85"/>
      <c r="SDO85"/>
      <c r="SDP85"/>
      <c r="SDQ85"/>
      <c r="SDR85"/>
      <c r="SDS85"/>
      <c r="SDT85"/>
      <c r="SDU85"/>
      <c r="SDV85"/>
      <c r="SDW85"/>
      <c r="SDX85"/>
      <c r="SDY85"/>
      <c r="SDZ85"/>
      <c r="SEA85"/>
      <c r="SEB85"/>
      <c r="SEC85"/>
      <c r="SED85"/>
      <c r="SEE85"/>
      <c r="SEF85"/>
      <c r="SEG85"/>
      <c r="SEH85"/>
      <c r="SEI85"/>
      <c r="SEJ85"/>
      <c r="SEK85"/>
      <c r="SEL85"/>
      <c r="SEM85"/>
      <c r="SEN85"/>
      <c r="SEO85"/>
      <c r="SEP85"/>
      <c r="SEQ85"/>
      <c r="SER85"/>
      <c r="SES85"/>
      <c r="SET85"/>
      <c r="SEU85"/>
      <c r="SEV85"/>
      <c r="SEW85"/>
      <c r="SEX85"/>
      <c r="SEY85"/>
      <c r="SEZ85"/>
      <c r="SFA85"/>
      <c r="SFB85"/>
      <c r="SFC85"/>
      <c r="SFD85"/>
      <c r="SFE85"/>
      <c r="SFF85"/>
      <c r="SFG85"/>
      <c r="SFH85"/>
      <c r="SFI85"/>
      <c r="SFJ85"/>
      <c r="SFK85"/>
      <c r="SFL85"/>
      <c r="SFM85"/>
      <c r="SFN85"/>
      <c r="SFO85"/>
      <c r="SFP85"/>
      <c r="SFQ85"/>
      <c r="SFR85"/>
      <c r="SFS85"/>
      <c r="SFT85"/>
      <c r="SFU85"/>
      <c r="SFV85"/>
      <c r="SFW85"/>
      <c r="SFX85"/>
      <c r="SFY85"/>
      <c r="SFZ85"/>
      <c r="SGA85"/>
      <c r="SGB85"/>
      <c r="SGC85"/>
      <c r="SGD85"/>
      <c r="SGE85"/>
      <c r="SGF85"/>
      <c r="SGG85"/>
      <c r="SGH85"/>
      <c r="SGI85"/>
      <c r="SGJ85"/>
      <c r="SGK85"/>
      <c r="SGL85"/>
      <c r="SGM85"/>
      <c r="SGN85"/>
      <c r="SGO85"/>
      <c r="SGP85"/>
      <c r="SGQ85"/>
      <c r="SGR85"/>
      <c r="SGS85"/>
      <c r="SGT85"/>
      <c r="SGU85"/>
      <c r="SGV85"/>
      <c r="SGW85"/>
      <c r="SGX85"/>
      <c r="SGY85"/>
      <c r="SGZ85"/>
      <c r="SHA85"/>
      <c r="SHB85"/>
      <c r="SHC85"/>
      <c r="SHD85"/>
      <c r="SHE85"/>
      <c r="SHF85"/>
      <c r="SHG85"/>
      <c r="SHH85"/>
      <c r="SHI85"/>
      <c r="SHJ85"/>
      <c r="SHK85"/>
      <c r="SHL85"/>
      <c r="SHM85"/>
      <c r="SHN85"/>
      <c r="SHO85"/>
      <c r="SHP85"/>
      <c r="SHQ85"/>
      <c r="SHR85"/>
      <c r="SHS85"/>
      <c r="SHT85"/>
      <c r="SHU85"/>
      <c r="SHV85"/>
      <c r="SHW85"/>
      <c r="SHX85"/>
      <c r="SHY85"/>
      <c r="SHZ85"/>
      <c r="SIA85"/>
      <c r="SIB85"/>
      <c r="SIC85"/>
      <c r="SID85"/>
      <c r="SIE85"/>
      <c r="SIF85"/>
      <c r="SIG85"/>
      <c r="SIH85"/>
      <c r="SII85"/>
      <c r="SIJ85"/>
      <c r="SIK85"/>
      <c r="SIL85"/>
      <c r="SIM85"/>
      <c r="SIN85"/>
      <c r="SIO85"/>
      <c r="SIP85"/>
      <c r="SIQ85"/>
      <c r="SIR85"/>
      <c r="SIS85"/>
      <c r="SIT85"/>
      <c r="SIU85"/>
      <c r="SIV85"/>
      <c r="SIW85"/>
      <c r="SIX85"/>
      <c r="SIY85"/>
      <c r="SIZ85"/>
      <c r="SJA85"/>
      <c r="SJB85"/>
      <c r="SJC85"/>
      <c r="SJD85"/>
      <c r="SJE85"/>
      <c r="SJF85"/>
      <c r="SJG85"/>
      <c r="SJH85"/>
      <c r="SJI85"/>
      <c r="SJJ85"/>
      <c r="SJK85"/>
      <c r="SJL85"/>
      <c r="SJM85"/>
      <c r="SJN85"/>
      <c r="SJO85"/>
      <c r="SJP85"/>
      <c r="SJQ85"/>
      <c r="SJR85"/>
      <c r="SJS85"/>
      <c r="SJT85"/>
      <c r="SJU85"/>
      <c r="SJV85"/>
      <c r="SJW85"/>
      <c r="SJX85"/>
      <c r="SJY85"/>
      <c r="SJZ85"/>
      <c r="SKA85"/>
      <c r="SKB85"/>
      <c r="SKC85"/>
      <c r="SKD85"/>
      <c r="SKE85"/>
      <c r="SKF85"/>
      <c r="SKG85"/>
      <c r="SKH85"/>
      <c r="SKI85"/>
      <c r="SKJ85"/>
      <c r="SKK85"/>
      <c r="SKL85"/>
      <c r="SKM85"/>
      <c r="SKN85"/>
      <c r="SKO85"/>
      <c r="SKP85"/>
      <c r="SKQ85"/>
      <c r="SKR85"/>
      <c r="SKS85"/>
      <c r="SKT85"/>
      <c r="SKU85"/>
      <c r="SKV85"/>
      <c r="SKW85"/>
      <c r="SKX85"/>
      <c r="SKY85"/>
      <c r="SKZ85"/>
      <c r="SLA85"/>
      <c r="SLB85"/>
      <c r="SLC85"/>
      <c r="SLD85"/>
      <c r="SLE85"/>
      <c r="SLF85"/>
      <c r="SLG85"/>
      <c r="SLH85"/>
      <c r="SLI85"/>
      <c r="SLJ85"/>
      <c r="SLK85"/>
      <c r="SLL85"/>
      <c r="SLM85"/>
      <c r="SLN85"/>
      <c r="SLO85"/>
      <c r="SLP85"/>
      <c r="SLQ85"/>
      <c r="SLR85"/>
      <c r="SLS85"/>
      <c r="SLT85"/>
      <c r="SLU85"/>
      <c r="SLV85"/>
      <c r="SLW85"/>
      <c r="SLX85"/>
      <c r="SLY85"/>
      <c r="SLZ85"/>
      <c r="SMA85"/>
      <c r="SMB85"/>
      <c r="SMC85"/>
      <c r="SMD85"/>
      <c r="SME85"/>
      <c r="SMF85"/>
      <c r="SMG85"/>
      <c r="SMH85"/>
      <c r="SMI85"/>
      <c r="SMJ85"/>
      <c r="SMK85"/>
      <c r="SML85"/>
      <c r="SMM85"/>
      <c r="SMN85"/>
      <c r="SMO85"/>
      <c r="SMP85"/>
      <c r="SMQ85"/>
      <c r="SMR85"/>
      <c r="SMS85"/>
      <c r="SMT85"/>
      <c r="SMU85"/>
      <c r="SMV85"/>
      <c r="SMW85"/>
      <c r="SMX85"/>
      <c r="SMY85"/>
      <c r="SMZ85"/>
      <c r="SNA85"/>
      <c r="SNB85"/>
      <c r="SNC85"/>
      <c r="SND85"/>
      <c r="SNE85"/>
      <c r="SNF85"/>
      <c r="SNG85"/>
      <c r="SNH85"/>
      <c r="SNI85"/>
      <c r="SNJ85"/>
      <c r="SNK85"/>
      <c r="SNL85"/>
      <c r="SNM85"/>
      <c r="SNN85"/>
      <c r="SNO85"/>
      <c r="SNP85"/>
      <c r="SNQ85"/>
      <c r="SNR85"/>
      <c r="SNS85"/>
      <c r="SNT85"/>
      <c r="SNU85"/>
      <c r="SNV85"/>
      <c r="SNW85"/>
      <c r="SNX85"/>
      <c r="SNY85"/>
      <c r="SNZ85"/>
      <c r="SOA85"/>
      <c r="SOB85"/>
      <c r="SOC85"/>
      <c r="SOD85"/>
      <c r="SOE85"/>
      <c r="SOF85"/>
      <c r="SOG85"/>
      <c r="SOH85"/>
      <c r="SOI85"/>
      <c r="SOJ85"/>
      <c r="SOK85"/>
      <c r="SOL85"/>
      <c r="SOM85"/>
      <c r="SON85"/>
      <c r="SOO85"/>
      <c r="SOP85"/>
      <c r="SOQ85"/>
      <c r="SOR85"/>
      <c r="SOS85"/>
      <c r="SOT85"/>
      <c r="SOU85"/>
      <c r="SOV85"/>
      <c r="SOW85"/>
      <c r="SOX85"/>
      <c r="SOY85"/>
      <c r="SOZ85"/>
      <c r="SPA85"/>
      <c r="SPB85"/>
      <c r="SPC85"/>
      <c r="SPD85"/>
      <c r="SPE85"/>
      <c r="SPF85"/>
      <c r="SPG85"/>
      <c r="SPH85"/>
      <c r="SPI85"/>
      <c r="SPJ85"/>
      <c r="SPK85"/>
      <c r="SPL85"/>
      <c r="SPM85"/>
      <c r="SPN85"/>
      <c r="SPO85"/>
      <c r="SPP85"/>
      <c r="SPQ85"/>
      <c r="SPR85"/>
      <c r="SPS85"/>
      <c r="SPT85"/>
      <c r="SPU85"/>
      <c r="SPV85"/>
      <c r="SPW85"/>
      <c r="SPX85"/>
      <c r="SPY85"/>
      <c r="SPZ85"/>
      <c r="SQA85"/>
      <c r="SQB85"/>
      <c r="SQC85"/>
      <c r="SQD85"/>
      <c r="SQE85"/>
      <c r="SQF85"/>
      <c r="SQG85"/>
      <c r="SQH85"/>
      <c r="SQI85"/>
      <c r="SQJ85"/>
      <c r="SQK85"/>
      <c r="SQL85"/>
      <c r="SQM85"/>
      <c r="SQN85"/>
      <c r="SQO85"/>
      <c r="SQP85"/>
      <c r="SQQ85"/>
      <c r="SQR85"/>
      <c r="SQS85"/>
      <c r="SQT85"/>
      <c r="SQU85"/>
      <c r="SQV85"/>
      <c r="SQW85"/>
      <c r="SQX85"/>
      <c r="SQY85"/>
      <c r="SQZ85"/>
      <c r="SRA85"/>
      <c r="SRB85"/>
      <c r="SRC85"/>
      <c r="SRD85"/>
      <c r="SRE85"/>
      <c r="SRF85"/>
      <c r="SRG85"/>
      <c r="SRH85"/>
      <c r="SRI85"/>
      <c r="SRJ85"/>
      <c r="SRK85"/>
      <c r="SRL85"/>
      <c r="SRM85"/>
      <c r="SRN85"/>
      <c r="SRO85"/>
      <c r="SRP85"/>
      <c r="SRQ85"/>
      <c r="SRR85"/>
      <c r="SRS85"/>
      <c r="SRT85"/>
      <c r="SRU85"/>
      <c r="SRV85"/>
      <c r="SRW85"/>
      <c r="SRX85"/>
      <c r="SRY85"/>
      <c r="SRZ85"/>
      <c r="SSA85"/>
      <c r="SSB85"/>
      <c r="SSC85"/>
      <c r="SSD85"/>
      <c r="SSE85"/>
      <c r="SSF85"/>
      <c r="SSG85"/>
      <c r="SSH85"/>
      <c r="SSI85"/>
      <c r="SSJ85"/>
      <c r="SSK85"/>
      <c r="SSL85"/>
      <c r="SSM85"/>
      <c r="SSN85"/>
      <c r="SSO85"/>
      <c r="SSP85"/>
      <c r="SSQ85"/>
      <c r="SSR85"/>
      <c r="SSS85"/>
      <c r="SST85"/>
      <c r="SSU85"/>
      <c r="SSV85"/>
      <c r="SSW85"/>
      <c r="SSX85"/>
      <c r="SSY85"/>
      <c r="SSZ85"/>
      <c r="STA85"/>
      <c r="STB85"/>
      <c r="STC85"/>
      <c r="STD85"/>
      <c r="STE85"/>
      <c r="STF85"/>
      <c r="STG85"/>
      <c r="STH85"/>
      <c r="STI85"/>
      <c r="STJ85"/>
      <c r="STK85"/>
      <c r="STL85"/>
      <c r="STM85"/>
      <c r="STN85"/>
      <c r="STO85"/>
      <c r="STP85"/>
      <c r="STQ85"/>
      <c r="STR85"/>
      <c r="STS85"/>
      <c r="STT85"/>
      <c r="STU85"/>
      <c r="STV85"/>
      <c r="STW85"/>
      <c r="STX85"/>
      <c r="STY85"/>
      <c r="STZ85"/>
      <c r="SUA85"/>
      <c r="SUB85"/>
      <c r="SUC85"/>
      <c r="SUD85"/>
      <c r="SUE85"/>
      <c r="SUF85"/>
      <c r="SUG85"/>
      <c r="SUH85"/>
      <c r="SUI85"/>
      <c r="SUJ85"/>
      <c r="SUK85"/>
      <c r="SUL85"/>
      <c r="SUM85"/>
      <c r="SUN85"/>
      <c r="SUO85"/>
      <c r="SUP85"/>
      <c r="SUQ85"/>
      <c r="SUR85"/>
      <c r="SUS85"/>
      <c r="SUT85"/>
      <c r="SUU85"/>
      <c r="SUV85"/>
      <c r="SUW85"/>
      <c r="SUX85"/>
      <c r="SUY85"/>
      <c r="SUZ85"/>
      <c r="SVA85"/>
      <c r="SVB85"/>
      <c r="SVC85"/>
      <c r="SVD85"/>
      <c r="SVE85"/>
      <c r="SVF85"/>
      <c r="SVG85"/>
      <c r="SVH85"/>
      <c r="SVI85"/>
      <c r="SVJ85"/>
      <c r="SVK85"/>
      <c r="SVL85"/>
      <c r="SVM85"/>
      <c r="SVN85"/>
      <c r="SVO85"/>
      <c r="SVP85"/>
      <c r="SVQ85"/>
      <c r="SVR85"/>
      <c r="SVS85"/>
      <c r="SVT85"/>
      <c r="SVU85"/>
      <c r="SVV85"/>
      <c r="SVW85"/>
      <c r="SVX85"/>
      <c r="SVY85"/>
      <c r="SVZ85"/>
      <c r="SWA85"/>
      <c r="SWB85"/>
      <c r="SWC85"/>
      <c r="SWD85"/>
      <c r="SWE85"/>
      <c r="SWF85"/>
      <c r="SWG85"/>
      <c r="SWH85"/>
      <c r="SWI85"/>
      <c r="SWJ85"/>
      <c r="SWK85"/>
      <c r="SWL85"/>
      <c r="SWM85"/>
      <c r="SWN85"/>
      <c r="SWO85"/>
      <c r="SWP85"/>
      <c r="SWQ85"/>
      <c r="SWR85"/>
      <c r="SWS85"/>
      <c r="SWT85"/>
      <c r="SWU85"/>
      <c r="SWV85"/>
      <c r="SWW85"/>
      <c r="SWX85"/>
      <c r="SWY85"/>
      <c r="SWZ85"/>
      <c r="SXA85"/>
      <c r="SXB85"/>
      <c r="SXC85"/>
      <c r="SXD85"/>
      <c r="SXE85"/>
      <c r="SXF85"/>
      <c r="SXG85"/>
      <c r="SXH85"/>
      <c r="SXI85"/>
      <c r="SXJ85"/>
      <c r="SXK85"/>
      <c r="SXL85"/>
      <c r="SXM85"/>
      <c r="SXN85"/>
      <c r="SXO85"/>
      <c r="SXP85"/>
      <c r="SXQ85"/>
      <c r="SXR85"/>
      <c r="SXS85"/>
      <c r="SXT85"/>
      <c r="SXU85"/>
      <c r="SXV85"/>
      <c r="SXW85"/>
      <c r="SXX85"/>
      <c r="SXY85"/>
      <c r="SXZ85"/>
      <c r="SYA85"/>
      <c r="SYB85"/>
      <c r="SYC85"/>
      <c r="SYD85"/>
      <c r="SYE85"/>
      <c r="SYF85"/>
      <c r="SYG85"/>
      <c r="SYH85"/>
      <c r="SYI85"/>
      <c r="SYJ85"/>
      <c r="SYK85"/>
      <c r="SYL85"/>
      <c r="SYM85"/>
      <c r="SYN85"/>
      <c r="SYO85"/>
      <c r="SYP85"/>
      <c r="SYQ85"/>
      <c r="SYR85"/>
      <c r="SYS85"/>
      <c r="SYT85"/>
      <c r="SYU85"/>
      <c r="SYV85"/>
      <c r="SYW85"/>
      <c r="SYX85"/>
      <c r="SYY85"/>
      <c r="SYZ85"/>
      <c r="SZA85"/>
      <c r="SZB85"/>
      <c r="SZC85"/>
      <c r="SZD85"/>
      <c r="SZE85"/>
      <c r="SZF85"/>
      <c r="SZG85"/>
      <c r="SZH85"/>
      <c r="SZI85"/>
      <c r="SZJ85"/>
      <c r="SZK85"/>
      <c r="SZL85"/>
      <c r="SZM85"/>
      <c r="SZN85"/>
      <c r="SZO85"/>
      <c r="SZP85"/>
      <c r="SZQ85"/>
      <c r="SZR85"/>
      <c r="SZS85"/>
      <c r="SZT85"/>
      <c r="SZU85"/>
      <c r="SZV85"/>
      <c r="SZW85"/>
      <c r="SZX85"/>
      <c r="SZY85"/>
      <c r="SZZ85"/>
      <c r="TAA85"/>
      <c r="TAB85"/>
      <c r="TAC85"/>
      <c r="TAD85"/>
      <c r="TAE85"/>
      <c r="TAF85"/>
      <c r="TAG85"/>
      <c r="TAH85"/>
      <c r="TAI85"/>
      <c r="TAJ85"/>
      <c r="TAK85"/>
      <c r="TAL85"/>
      <c r="TAM85"/>
      <c r="TAN85"/>
      <c r="TAO85"/>
      <c r="TAP85"/>
      <c r="TAQ85"/>
      <c r="TAR85"/>
      <c r="TAS85"/>
      <c r="TAT85"/>
      <c r="TAU85"/>
      <c r="TAV85"/>
      <c r="TAW85"/>
      <c r="TAX85"/>
      <c r="TAY85"/>
      <c r="TAZ85"/>
      <c r="TBA85"/>
      <c r="TBB85"/>
      <c r="TBC85"/>
      <c r="TBD85"/>
      <c r="TBE85"/>
      <c r="TBF85"/>
      <c r="TBG85"/>
      <c r="TBH85"/>
      <c r="TBI85"/>
      <c r="TBJ85"/>
      <c r="TBK85"/>
      <c r="TBL85"/>
      <c r="TBM85"/>
      <c r="TBN85"/>
      <c r="TBO85"/>
      <c r="TBP85"/>
      <c r="TBQ85"/>
      <c r="TBR85"/>
      <c r="TBS85"/>
      <c r="TBT85"/>
      <c r="TBU85"/>
      <c r="TBV85"/>
      <c r="TBW85"/>
      <c r="TBX85"/>
      <c r="TBY85"/>
      <c r="TBZ85"/>
      <c r="TCA85"/>
      <c r="TCB85"/>
      <c r="TCC85"/>
      <c r="TCD85"/>
      <c r="TCE85"/>
      <c r="TCF85"/>
      <c r="TCG85"/>
      <c r="TCH85"/>
      <c r="TCI85"/>
      <c r="TCJ85"/>
      <c r="TCK85"/>
      <c r="TCL85"/>
      <c r="TCM85"/>
      <c r="TCN85"/>
      <c r="TCO85"/>
      <c r="TCP85"/>
      <c r="TCQ85"/>
      <c r="TCR85"/>
      <c r="TCS85"/>
      <c r="TCT85"/>
      <c r="TCU85"/>
      <c r="TCV85"/>
      <c r="TCW85"/>
      <c r="TCX85"/>
      <c r="TCY85"/>
      <c r="TCZ85"/>
      <c r="TDA85"/>
      <c r="TDB85"/>
      <c r="TDC85"/>
      <c r="TDD85"/>
      <c r="TDE85"/>
      <c r="TDF85"/>
      <c r="TDG85"/>
      <c r="TDH85"/>
      <c r="TDI85"/>
      <c r="TDJ85"/>
      <c r="TDK85"/>
      <c r="TDL85"/>
      <c r="TDM85"/>
      <c r="TDN85"/>
      <c r="TDO85"/>
      <c r="TDP85"/>
      <c r="TDQ85"/>
      <c r="TDR85"/>
      <c r="TDS85"/>
      <c r="TDT85"/>
      <c r="TDU85"/>
      <c r="TDV85"/>
      <c r="TDW85"/>
      <c r="TDX85"/>
      <c r="TDY85"/>
      <c r="TDZ85"/>
      <c r="TEA85"/>
      <c r="TEB85"/>
      <c r="TEC85"/>
      <c r="TED85"/>
      <c r="TEE85"/>
      <c r="TEF85"/>
      <c r="TEG85"/>
      <c r="TEH85"/>
      <c r="TEI85"/>
      <c r="TEJ85"/>
      <c r="TEK85"/>
      <c r="TEL85"/>
      <c r="TEM85"/>
      <c r="TEN85"/>
      <c r="TEO85"/>
      <c r="TEP85"/>
      <c r="TEQ85"/>
      <c r="TER85"/>
      <c r="TES85"/>
      <c r="TET85"/>
      <c r="TEU85"/>
      <c r="TEV85"/>
      <c r="TEW85"/>
      <c r="TEX85"/>
      <c r="TEY85"/>
      <c r="TEZ85"/>
      <c r="TFA85"/>
      <c r="TFB85"/>
      <c r="TFC85"/>
      <c r="TFD85"/>
      <c r="TFE85"/>
      <c r="TFF85"/>
      <c r="TFG85"/>
      <c r="TFH85"/>
      <c r="TFI85"/>
      <c r="TFJ85"/>
      <c r="TFK85"/>
      <c r="TFL85"/>
      <c r="TFM85"/>
      <c r="TFN85"/>
      <c r="TFO85"/>
      <c r="TFP85"/>
      <c r="TFQ85"/>
      <c r="TFR85"/>
      <c r="TFS85"/>
      <c r="TFT85"/>
      <c r="TFU85"/>
      <c r="TFV85"/>
      <c r="TFW85"/>
      <c r="TFX85"/>
      <c r="TFY85"/>
      <c r="TFZ85"/>
      <c r="TGA85"/>
      <c r="TGB85"/>
      <c r="TGC85"/>
      <c r="TGD85"/>
      <c r="TGE85"/>
      <c r="TGF85"/>
      <c r="TGG85"/>
      <c r="TGH85"/>
      <c r="TGI85"/>
      <c r="TGJ85"/>
      <c r="TGK85"/>
      <c r="TGL85"/>
      <c r="TGM85"/>
      <c r="TGN85"/>
      <c r="TGO85"/>
      <c r="TGP85"/>
      <c r="TGQ85"/>
      <c r="TGR85"/>
      <c r="TGS85"/>
      <c r="TGT85"/>
      <c r="TGU85"/>
      <c r="TGV85"/>
      <c r="TGW85"/>
      <c r="TGX85"/>
      <c r="TGY85"/>
      <c r="TGZ85"/>
      <c r="THA85"/>
      <c r="THB85"/>
      <c r="THC85"/>
      <c r="THD85"/>
      <c r="THE85"/>
      <c r="THF85"/>
      <c r="THG85"/>
      <c r="THH85"/>
      <c r="THI85"/>
      <c r="THJ85"/>
      <c r="THK85"/>
      <c r="THL85"/>
      <c r="THM85"/>
      <c r="THN85"/>
      <c r="THO85"/>
      <c r="THP85"/>
      <c r="THQ85"/>
      <c r="THR85"/>
      <c r="THS85"/>
      <c r="THT85"/>
      <c r="THU85"/>
      <c r="THV85"/>
      <c r="THW85"/>
      <c r="THX85"/>
      <c r="THY85"/>
      <c r="THZ85"/>
      <c r="TIA85"/>
      <c r="TIB85"/>
      <c r="TIC85"/>
      <c r="TID85"/>
      <c r="TIE85"/>
      <c r="TIF85"/>
      <c r="TIG85"/>
      <c r="TIH85"/>
      <c r="TII85"/>
      <c r="TIJ85"/>
      <c r="TIK85"/>
      <c r="TIL85"/>
      <c r="TIM85"/>
      <c r="TIN85"/>
      <c r="TIO85"/>
      <c r="TIP85"/>
      <c r="TIQ85"/>
      <c r="TIR85"/>
      <c r="TIS85"/>
      <c r="TIT85"/>
      <c r="TIU85"/>
      <c r="TIV85"/>
      <c r="TIW85"/>
      <c r="TIX85"/>
      <c r="TIY85"/>
      <c r="TIZ85"/>
      <c r="TJA85"/>
      <c r="TJB85"/>
      <c r="TJC85"/>
      <c r="TJD85"/>
      <c r="TJE85"/>
      <c r="TJF85"/>
      <c r="TJG85"/>
      <c r="TJH85"/>
      <c r="TJI85"/>
      <c r="TJJ85"/>
      <c r="TJK85"/>
      <c r="TJL85"/>
      <c r="TJM85"/>
      <c r="TJN85"/>
      <c r="TJO85"/>
      <c r="TJP85"/>
      <c r="TJQ85"/>
      <c r="TJR85"/>
      <c r="TJS85"/>
      <c r="TJT85"/>
      <c r="TJU85"/>
      <c r="TJV85"/>
      <c r="TJW85"/>
      <c r="TJX85"/>
      <c r="TJY85"/>
      <c r="TJZ85"/>
      <c r="TKA85"/>
      <c r="TKB85"/>
      <c r="TKC85"/>
      <c r="TKD85"/>
      <c r="TKE85"/>
      <c r="TKF85"/>
      <c r="TKG85"/>
      <c r="TKH85"/>
      <c r="TKI85"/>
      <c r="TKJ85"/>
      <c r="TKK85"/>
      <c r="TKL85"/>
      <c r="TKM85"/>
      <c r="TKN85"/>
      <c r="TKO85"/>
      <c r="TKP85"/>
      <c r="TKQ85"/>
      <c r="TKR85"/>
      <c r="TKS85"/>
      <c r="TKT85"/>
      <c r="TKU85"/>
      <c r="TKV85"/>
      <c r="TKW85"/>
      <c r="TKX85"/>
      <c r="TKY85"/>
      <c r="TKZ85"/>
      <c r="TLA85"/>
      <c r="TLB85"/>
      <c r="TLC85"/>
      <c r="TLD85"/>
      <c r="TLE85"/>
      <c r="TLF85"/>
      <c r="TLG85"/>
      <c r="TLH85"/>
      <c r="TLI85"/>
      <c r="TLJ85"/>
      <c r="TLK85"/>
      <c r="TLL85"/>
      <c r="TLM85"/>
      <c r="TLN85"/>
      <c r="TLO85"/>
      <c r="TLP85"/>
      <c r="TLQ85"/>
      <c r="TLR85"/>
      <c r="TLS85"/>
      <c r="TLT85"/>
      <c r="TLU85"/>
      <c r="TLV85"/>
      <c r="TLW85"/>
      <c r="TLX85"/>
      <c r="TLY85"/>
      <c r="TLZ85"/>
      <c r="TMA85"/>
      <c r="TMB85"/>
      <c r="TMC85"/>
      <c r="TMD85"/>
      <c r="TME85"/>
      <c r="TMF85"/>
      <c r="TMG85"/>
      <c r="TMH85"/>
      <c r="TMI85"/>
      <c r="TMJ85"/>
      <c r="TMK85"/>
      <c r="TML85"/>
      <c r="TMM85"/>
      <c r="TMN85"/>
      <c r="TMO85"/>
      <c r="TMP85"/>
      <c r="TMQ85"/>
      <c r="TMR85"/>
      <c r="TMS85"/>
      <c r="TMT85"/>
      <c r="TMU85"/>
      <c r="TMV85"/>
      <c r="TMW85"/>
      <c r="TMX85"/>
      <c r="TMY85"/>
      <c r="TMZ85"/>
      <c r="TNA85"/>
      <c r="TNB85"/>
      <c r="TNC85"/>
      <c r="TND85"/>
      <c r="TNE85"/>
      <c r="TNF85"/>
      <c r="TNG85"/>
      <c r="TNH85"/>
      <c r="TNI85"/>
      <c r="TNJ85"/>
      <c r="TNK85"/>
      <c r="TNL85"/>
      <c r="TNM85"/>
      <c r="TNN85"/>
      <c r="TNO85"/>
      <c r="TNP85"/>
      <c r="TNQ85"/>
      <c r="TNR85"/>
      <c r="TNS85"/>
      <c r="TNT85"/>
      <c r="TNU85"/>
      <c r="TNV85"/>
      <c r="TNW85"/>
      <c r="TNX85"/>
      <c r="TNY85"/>
      <c r="TNZ85"/>
      <c r="TOA85"/>
      <c r="TOB85"/>
      <c r="TOC85"/>
      <c r="TOD85"/>
      <c r="TOE85"/>
      <c r="TOF85"/>
      <c r="TOG85"/>
      <c r="TOH85"/>
      <c r="TOI85"/>
      <c r="TOJ85"/>
      <c r="TOK85"/>
      <c r="TOL85"/>
      <c r="TOM85"/>
      <c r="TON85"/>
      <c r="TOO85"/>
      <c r="TOP85"/>
      <c r="TOQ85"/>
      <c r="TOR85"/>
      <c r="TOS85"/>
      <c r="TOT85"/>
      <c r="TOU85"/>
      <c r="TOV85"/>
      <c r="TOW85"/>
      <c r="TOX85"/>
      <c r="TOY85"/>
      <c r="TOZ85"/>
      <c r="TPA85"/>
      <c r="TPB85"/>
      <c r="TPC85"/>
      <c r="TPD85"/>
      <c r="TPE85"/>
      <c r="TPF85"/>
      <c r="TPG85"/>
      <c r="TPH85"/>
      <c r="TPI85"/>
      <c r="TPJ85"/>
      <c r="TPK85"/>
      <c r="TPL85"/>
      <c r="TPM85"/>
      <c r="TPN85"/>
      <c r="TPO85"/>
      <c r="TPP85"/>
      <c r="TPQ85"/>
      <c r="TPR85"/>
      <c r="TPS85"/>
      <c r="TPT85"/>
      <c r="TPU85"/>
      <c r="TPV85"/>
      <c r="TPW85"/>
      <c r="TPX85"/>
      <c r="TPY85"/>
      <c r="TPZ85"/>
      <c r="TQA85"/>
      <c r="TQB85"/>
      <c r="TQC85"/>
      <c r="TQD85"/>
      <c r="TQE85"/>
      <c r="TQF85"/>
      <c r="TQG85"/>
      <c r="TQH85"/>
      <c r="TQI85"/>
      <c r="TQJ85"/>
      <c r="TQK85"/>
      <c r="TQL85"/>
      <c r="TQM85"/>
      <c r="TQN85"/>
      <c r="TQO85"/>
      <c r="TQP85"/>
      <c r="TQQ85"/>
      <c r="TQR85"/>
      <c r="TQS85"/>
      <c r="TQT85"/>
      <c r="TQU85"/>
      <c r="TQV85"/>
      <c r="TQW85"/>
      <c r="TQX85"/>
      <c r="TQY85"/>
      <c r="TQZ85"/>
      <c r="TRA85"/>
      <c r="TRB85"/>
      <c r="TRC85"/>
      <c r="TRD85"/>
      <c r="TRE85"/>
      <c r="TRF85"/>
      <c r="TRG85"/>
      <c r="TRH85"/>
      <c r="TRI85"/>
      <c r="TRJ85"/>
      <c r="TRK85"/>
      <c r="TRL85"/>
      <c r="TRM85"/>
      <c r="TRN85"/>
      <c r="TRO85"/>
      <c r="TRP85"/>
      <c r="TRQ85"/>
      <c r="TRR85"/>
      <c r="TRS85"/>
      <c r="TRT85"/>
      <c r="TRU85"/>
      <c r="TRV85"/>
      <c r="TRW85"/>
      <c r="TRX85"/>
      <c r="TRY85"/>
      <c r="TRZ85"/>
      <c r="TSA85"/>
      <c r="TSB85"/>
      <c r="TSC85"/>
      <c r="TSD85"/>
      <c r="TSE85"/>
      <c r="TSF85"/>
      <c r="TSG85"/>
      <c r="TSH85"/>
      <c r="TSI85"/>
      <c r="TSJ85"/>
      <c r="TSK85"/>
      <c r="TSL85"/>
      <c r="TSM85"/>
      <c r="TSN85"/>
      <c r="TSO85"/>
      <c r="TSP85"/>
      <c r="TSQ85"/>
      <c r="TSR85"/>
      <c r="TSS85"/>
      <c r="TST85"/>
      <c r="TSU85"/>
      <c r="TSV85"/>
      <c r="TSW85"/>
      <c r="TSX85"/>
      <c r="TSY85"/>
      <c r="TSZ85"/>
      <c r="TTA85"/>
      <c r="TTB85"/>
      <c r="TTC85"/>
      <c r="TTD85"/>
      <c r="TTE85"/>
      <c r="TTF85"/>
      <c r="TTG85"/>
      <c r="TTH85"/>
      <c r="TTI85"/>
      <c r="TTJ85"/>
      <c r="TTK85"/>
      <c r="TTL85"/>
      <c r="TTM85"/>
      <c r="TTN85"/>
      <c r="TTO85"/>
      <c r="TTP85"/>
      <c r="TTQ85"/>
      <c r="TTR85"/>
      <c r="TTS85"/>
      <c r="TTT85"/>
      <c r="TTU85"/>
      <c r="TTV85"/>
      <c r="TTW85"/>
      <c r="TTX85"/>
      <c r="TTY85"/>
      <c r="TTZ85"/>
      <c r="TUA85"/>
      <c r="TUB85"/>
      <c r="TUC85"/>
      <c r="TUD85"/>
      <c r="TUE85"/>
      <c r="TUF85"/>
      <c r="TUG85"/>
      <c r="TUH85"/>
      <c r="TUI85"/>
      <c r="TUJ85"/>
      <c r="TUK85"/>
      <c r="TUL85"/>
      <c r="TUM85"/>
      <c r="TUN85"/>
      <c r="TUO85"/>
      <c r="TUP85"/>
      <c r="TUQ85"/>
      <c r="TUR85"/>
      <c r="TUS85"/>
      <c r="TUT85"/>
      <c r="TUU85"/>
      <c r="TUV85"/>
      <c r="TUW85"/>
      <c r="TUX85"/>
      <c r="TUY85"/>
      <c r="TUZ85"/>
      <c r="TVA85"/>
      <c r="TVB85"/>
      <c r="TVC85"/>
      <c r="TVD85"/>
      <c r="TVE85"/>
      <c r="TVF85"/>
      <c r="TVG85"/>
      <c r="TVH85"/>
      <c r="TVI85"/>
      <c r="TVJ85"/>
      <c r="TVK85"/>
      <c r="TVL85"/>
      <c r="TVM85"/>
      <c r="TVN85"/>
      <c r="TVO85"/>
      <c r="TVP85"/>
      <c r="TVQ85"/>
      <c r="TVR85"/>
      <c r="TVS85"/>
      <c r="TVT85"/>
      <c r="TVU85"/>
      <c r="TVV85"/>
      <c r="TVW85"/>
      <c r="TVX85"/>
      <c r="TVY85"/>
      <c r="TVZ85"/>
      <c r="TWA85"/>
      <c r="TWB85"/>
      <c r="TWC85"/>
      <c r="TWD85"/>
      <c r="TWE85"/>
      <c r="TWF85"/>
      <c r="TWG85"/>
      <c r="TWH85"/>
      <c r="TWI85"/>
      <c r="TWJ85"/>
      <c r="TWK85"/>
      <c r="TWL85"/>
      <c r="TWM85"/>
      <c r="TWN85"/>
      <c r="TWO85"/>
      <c r="TWP85"/>
      <c r="TWQ85"/>
      <c r="TWR85"/>
      <c r="TWS85"/>
      <c r="TWT85"/>
      <c r="TWU85"/>
      <c r="TWV85"/>
      <c r="TWW85"/>
      <c r="TWX85"/>
      <c r="TWY85"/>
      <c r="TWZ85"/>
      <c r="TXA85"/>
      <c r="TXB85"/>
      <c r="TXC85"/>
      <c r="TXD85"/>
      <c r="TXE85"/>
      <c r="TXF85"/>
      <c r="TXG85"/>
      <c r="TXH85"/>
      <c r="TXI85"/>
      <c r="TXJ85"/>
      <c r="TXK85"/>
      <c r="TXL85"/>
      <c r="TXM85"/>
      <c r="TXN85"/>
      <c r="TXO85"/>
      <c r="TXP85"/>
      <c r="TXQ85"/>
      <c r="TXR85"/>
      <c r="TXS85"/>
      <c r="TXT85"/>
      <c r="TXU85"/>
      <c r="TXV85"/>
      <c r="TXW85"/>
      <c r="TXX85"/>
      <c r="TXY85"/>
      <c r="TXZ85"/>
      <c r="TYA85"/>
      <c r="TYB85"/>
      <c r="TYC85"/>
      <c r="TYD85"/>
      <c r="TYE85"/>
      <c r="TYF85"/>
      <c r="TYG85"/>
      <c r="TYH85"/>
      <c r="TYI85"/>
      <c r="TYJ85"/>
      <c r="TYK85"/>
      <c r="TYL85"/>
      <c r="TYM85"/>
      <c r="TYN85"/>
      <c r="TYO85"/>
      <c r="TYP85"/>
      <c r="TYQ85"/>
      <c r="TYR85"/>
      <c r="TYS85"/>
      <c r="TYT85"/>
      <c r="TYU85"/>
      <c r="TYV85"/>
      <c r="TYW85"/>
      <c r="TYX85"/>
      <c r="TYY85"/>
      <c r="TYZ85"/>
      <c r="TZA85"/>
      <c r="TZB85"/>
      <c r="TZC85"/>
      <c r="TZD85"/>
      <c r="TZE85"/>
      <c r="TZF85"/>
      <c r="TZG85"/>
      <c r="TZH85"/>
      <c r="TZI85"/>
      <c r="TZJ85"/>
      <c r="TZK85"/>
      <c r="TZL85"/>
      <c r="TZM85"/>
      <c r="TZN85"/>
      <c r="TZO85"/>
      <c r="TZP85"/>
      <c r="TZQ85"/>
      <c r="TZR85"/>
      <c r="TZS85"/>
      <c r="TZT85"/>
      <c r="TZU85"/>
      <c r="TZV85"/>
      <c r="TZW85"/>
      <c r="TZX85"/>
      <c r="TZY85"/>
      <c r="TZZ85"/>
      <c r="UAA85"/>
      <c r="UAB85"/>
      <c r="UAC85"/>
      <c r="UAD85"/>
      <c r="UAE85"/>
      <c r="UAF85"/>
      <c r="UAG85"/>
      <c r="UAH85"/>
      <c r="UAI85"/>
      <c r="UAJ85"/>
      <c r="UAK85"/>
      <c r="UAL85"/>
      <c r="UAM85"/>
      <c r="UAN85"/>
      <c r="UAO85"/>
      <c r="UAP85"/>
      <c r="UAQ85"/>
      <c r="UAR85"/>
      <c r="UAS85"/>
      <c r="UAT85"/>
      <c r="UAU85"/>
      <c r="UAV85"/>
      <c r="UAW85"/>
      <c r="UAX85"/>
      <c r="UAY85"/>
      <c r="UAZ85"/>
      <c r="UBA85"/>
      <c r="UBB85"/>
      <c r="UBC85"/>
      <c r="UBD85"/>
      <c r="UBE85"/>
      <c r="UBF85"/>
      <c r="UBG85"/>
      <c r="UBH85"/>
      <c r="UBI85"/>
      <c r="UBJ85"/>
      <c r="UBK85"/>
      <c r="UBL85"/>
      <c r="UBM85"/>
      <c r="UBN85"/>
      <c r="UBO85"/>
      <c r="UBP85"/>
      <c r="UBQ85"/>
      <c r="UBR85"/>
      <c r="UBS85"/>
      <c r="UBT85"/>
      <c r="UBU85"/>
      <c r="UBV85"/>
      <c r="UBW85"/>
      <c r="UBX85"/>
      <c r="UBY85"/>
      <c r="UBZ85"/>
      <c r="UCA85"/>
      <c r="UCB85"/>
      <c r="UCC85"/>
      <c r="UCD85"/>
      <c r="UCE85"/>
      <c r="UCF85"/>
      <c r="UCG85"/>
      <c r="UCH85"/>
      <c r="UCI85"/>
      <c r="UCJ85"/>
      <c r="UCK85"/>
      <c r="UCL85"/>
      <c r="UCM85"/>
      <c r="UCN85"/>
      <c r="UCO85"/>
      <c r="UCP85"/>
      <c r="UCQ85"/>
      <c r="UCR85"/>
      <c r="UCS85"/>
      <c r="UCT85"/>
      <c r="UCU85"/>
      <c r="UCV85"/>
      <c r="UCW85"/>
      <c r="UCX85"/>
      <c r="UCY85"/>
      <c r="UCZ85"/>
      <c r="UDA85"/>
      <c r="UDB85"/>
      <c r="UDC85"/>
      <c r="UDD85"/>
      <c r="UDE85"/>
      <c r="UDF85"/>
      <c r="UDG85"/>
      <c r="UDH85"/>
      <c r="UDI85"/>
      <c r="UDJ85"/>
      <c r="UDK85"/>
      <c r="UDL85"/>
      <c r="UDM85"/>
      <c r="UDN85"/>
      <c r="UDO85"/>
      <c r="UDP85"/>
      <c r="UDQ85"/>
      <c r="UDR85"/>
      <c r="UDS85"/>
      <c r="UDT85"/>
      <c r="UDU85"/>
      <c r="UDV85"/>
      <c r="UDW85"/>
      <c r="UDX85"/>
      <c r="UDY85"/>
      <c r="UDZ85"/>
      <c r="UEA85"/>
      <c r="UEB85"/>
      <c r="UEC85"/>
      <c r="UED85"/>
      <c r="UEE85"/>
      <c r="UEF85"/>
      <c r="UEG85"/>
      <c r="UEH85"/>
      <c r="UEI85"/>
      <c r="UEJ85"/>
      <c r="UEK85"/>
      <c r="UEL85"/>
      <c r="UEM85"/>
      <c r="UEN85"/>
      <c r="UEO85"/>
      <c r="UEP85"/>
      <c r="UEQ85"/>
      <c r="UER85"/>
      <c r="UES85"/>
      <c r="UET85"/>
      <c r="UEU85"/>
      <c r="UEV85"/>
      <c r="UEW85"/>
      <c r="UEX85"/>
      <c r="UEY85"/>
      <c r="UEZ85"/>
      <c r="UFA85"/>
      <c r="UFB85"/>
      <c r="UFC85"/>
      <c r="UFD85"/>
      <c r="UFE85"/>
      <c r="UFF85"/>
      <c r="UFG85"/>
      <c r="UFH85"/>
      <c r="UFI85"/>
      <c r="UFJ85"/>
      <c r="UFK85"/>
      <c r="UFL85"/>
      <c r="UFM85"/>
      <c r="UFN85"/>
      <c r="UFO85"/>
      <c r="UFP85"/>
      <c r="UFQ85"/>
      <c r="UFR85"/>
      <c r="UFS85"/>
      <c r="UFT85"/>
      <c r="UFU85"/>
      <c r="UFV85"/>
      <c r="UFW85"/>
      <c r="UFX85"/>
      <c r="UFY85"/>
      <c r="UFZ85"/>
      <c r="UGA85"/>
      <c r="UGB85"/>
      <c r="UGC85"/>
      <c r="UGD85"/>
      <c r="UGE85"/>
      <c r="UGF85"/>
      <c r="UGG85"/>
      <c r="UGH85"/>
      <c r="UGI85"/>
      <c r="UGJ85"/>
      <c r="UGK85"/>
      <c r="UGL85"/>
      <c r="UGM85"/>
      <c r="UGN85"/>
      <c r="UGO85"/>
      <c r="UGP85"/>
      <c r="UGQ85"/>
      <c r="UGR85"/>
      <c r="UGS85"/>
      <c r="UGT85"/>
      <c r="UGU85"/>
      <c r="UGV85"/>
      <c r="UGW85"/>
      <c r="UGX85"/>
      <c r="UGY85"/>
      <c r="UGZ85"/>
      <c r="UHA85"/>
      <c r="UHB85"/>
      <c r="UHC85"/>
      <c r="UHD85"/>
      <c r="UHE85"/>
      <c r="UHF85"/>
      <c r="UHG85"/>
      <c r="UHH85"/>
      <c r="UHI85"/>
      <c r="UHJ85"/>
      <c r="UHK85"/>
      <c r="UHL85"/>
      <c r="UHM85"/>
      <c r="UHN85"/>
      <c r="UHO85"/>
      <c r="UHP85"/>
      <c r="UHQ85"/>
      <c r="UHR85"/>
      <c r="UHS85"/>
      <c r="UHT85"/>
      <c r="UHU85"/>
      <c r="UHV85"/>
      <c r="UHW85"/>
      <c r="UHX85"/>
      <c r="UHY85"/>
      <c r="UHZ85"/>
      <c r="UIA85"/>
      <c r="UIB85"/>
      <c r="UIC85"/>
      <c r="UID85"/>
      <c r="UIE85"/>
      <c r="UIF85"/>
      <c r="UIG85"/>
      <c r="UIH85"/>
      <c r="UII85"/>
      <c r="UIJ85"/>
      <c r="UIK85"/>
      <c r="UIL85"/>
      <c r="UIM85"/>
      <c r="UIN85"/>
      <c r="UIO85"/>
      <c r="UIP85"/>
      <c r="UIQ85"/>
      <c r="UIR85"/>
      <c r="UIS85"/>
      <c r="UIT85"/>
      <c r="UIU85"/>
      <c r="UIV85"/>
      <c r="UIW85"/>
      <c r="UIX85"/>
      <c r="UIY85"/>
      <c r="UIZ85"/>
      <c r="UJA85"/>
      <c r="UJB85"/>
      <c r="UJC85"/>
      <c r="UJD85"/>
      <c r="UJE85"/>
      <c r="UJF85"/>
      <c r="UJG85"/>
      <c r="UJH85"/>
      <c r="UJI85"/>
      <c r="UJJ85"/>
      <c r="UJK85"/>
      <c r="UJL85"/>
      <c r="UJM85"/>
      <c r="UJN85"/>
      <c r="UJO85"/>
      <c r="UJP85"/>
      <c r="UJQ85"/>
      <c r="UJR85"/>
      <c r="UJS85"/>
      <c r="UJT85"/>
      <c r="UJU85"/>
      <c r="UJV85"/>
      <c r="UJW85"/>
      <c r="UJX85"/>
      <c r="UJY85"/>
      <c r="UJZ85"/>
      <c r="UKA85"/>
      <c r="UKB85"/>
      <c r="UKC85"/>
      <c r="UKD85"/>
      <c r="UKE85"/>
      <c r="UKF85"/>
      <c r="UKG85"/>
      <c r="UKH85"/>
      <c r="UKI85"/>
      <c r="UKJ85"/>
      <c r="UKK85"/>
      <c r="UKL85"/>
      <c r="UKM85"/>
      <c r="UKN85"/>
      <c r="UKO85"/>
      <c r="UKP85"/>
      <c r="UKQ85"/>
      <c r="UKR85"/>
      <c r="UKS85"/>
      <c r="UKT85"/>
      <c r="UKU85"/>
      <c r="UKV85"/>
      <c r="UKW85"/>
      <c r="UKX85"/>
      <c r="UKY85"/>
      <c r="UKZ85"/>
      <c r="ULA85"/>
      <c r="ULB85"/>
      <c r="ULC85"/>
      <c r="ULD85"/>
      <c r="ULE85"/>
      <c r="ULF85"/>
      <c r="ULG85"/>
      <c r="ULH85"/>
      <c r="ULI85"/>
      <c r="ULJ85"/>
      <c r="ULK85"/>
      <c r="ULL85"/>
      <c r="ULM85"/>
      <c r="ULN85"/>
      <c r="ULO85"/>
      <c r="ULP85"/>
      <c r="ULQ85"/>
      <c r="ULR85"/>
      <c r="ULS85"/>
      <c r="ULT85"/>
      <c r="ULU85"/>
      <c r="ULV85"/>
      <c r="ULW85"/>
      <c r="ULX85"/>
      <c r="ULY85"/>
      <c r="ULZ85"/>
      <c r="UMA85"/>
      <c r="UMB85"/>
      <c r="UMC85"/>
      <c r="UMD85"/>
      <c r="UME85"/>
      <c r="UMF85"/>
      <c r="UMG85"/>
      <c r="UMH85"/>
      <c r="UMI85"/>
      <c r="UMJ85"/>
      <c r="UMK85"/>
      <c r="UML85"/>
      <c r="UMM85"/>
      <c r="UMN85"/>
      <c r="UMO85"/>
      <c r="UMP85"/>
      <c r="UMQ85"/>
      <c r="UMR85"/>
      <c r="UMS85"/>
      <c r="UMT85"/>
      <c r="UMU85"/>
      <c r="UMV85"/>
      <c r="UMW85"/>
      <c r="UMX85"/>
      <c r="UMY85"/>
      <c r="UMZ85"/>
      <c r="UNA85"/>
      <c r="UNB85"/>
      <c r="UNC85"/>
      <c r="UND85"/>
      <c r="UNE85"/>
      <c r="UNF85"/>
      <c r="UNG85"/>
      <c r="UNH85"/>
      <c r="UNI85"/>
      <c r="UNJ85"/>
      <c r="UNK85"/>
      <c r="UNL85"/>
      <c r="UNM85"/>
      <c r="UNN85"/>
      <c r="UNO85"/>
      <c r="UNP85"/>
      <c r="UNQ85"/>
      <c r="UNR85"/>
      <c r="UNS85"/>
      <c r="UNT85"/>
      <c r="UNU85"/>
      <c r="UNV85"/>
      <c r="UNW85"/>
      <c r="UNX85"/>
      <c r="UNY85"/>
      <c r="UNZ85"/>
      <c r="UOA85"/>
      <c r="UOB85"/>
      <c r="UOC85"/>
      <c r="UOD85"/>
      <c r="UOE85"/>
      <c r="UOF85"/>
      <c r="UOG85"/>
      <c r="UOH85"/>
      <c r="UOI85"/>
      <c r="UOJ85"/>
      <c r="UOK85"/>
      <c r="UOL85"/>
      <c r="UOM85"/>
      <c r="UON85"/>
      <c r="UOO85"/>
      <c r="UOP85"/>
      <c r="UOQ85"/>
      <c r="UOR85"/>
      <c r="UOS85"/>
      <c r="UOT85"/>
      <c r="UOU85"/>
      <c r="UOV85"/>
      <c r="UOW85"/>
      <c r="UOX85"/>
      <c r="UOY85"/>
      <c r="UOZ85"/>
      <c r="UPA85"/>
      <c r="UPB85"/>
      <c r="UPC85"/>
      <c r="UPD85"/>
      <c r="UPE85"/>
      <c r="UPF85"/>
      <c r="UPG85"/>
      <c r="UPH85"/>
      <c r="UPI85"/>
      <c r="UPJ85"/>
      <c r="UPK85"/>
      <c r="UPL85"/>
      <c r="UPM85"/>
      <c r="UPN85"/>
      <c r="UPO85"/>
      <c r="UPP85"/>
      <c r="UPQ85"/>
      <c r="UPR85"/>
      <c r="UPS85"/>
      <c r="UPT85"/>
      <c r="UPU85"/>
      <c r="UPV85"/>
      <c r="UPW85"/>
      <c r="UPX85"/>
      <c r="UPY85"/>
      <c r="UPZ85"/>
      <c r="UQA85"/>
      <c r="UQB85"/>
      <c r="UQC85"/>
      <c r="UQD85"/>
      <c r="UQE85"/>
      <c r="UQF85"/>
      <c r="UQG85"/>
      <c r="UQH85"/>
      <c r="UQI85"/>
      <c r="UQJ85"/>
      <c r="UQK85"/>
      <c r="UQL85"/>
      <c r="UQM85"/>
      <c r="UQN85"/>
      <c r="UQO85"/>
      <c r="UQP85"/>
      <c r="UQQ85"/>
      <c r="UQR85"/>
      <c r="UQS85"/>
      <c r="UQT85"/>
      <c r="UQU85"/>
      <c r="UQV85"/>
      <c r="UQW85"/>
      <c r="UQX85"/>
      <c r="UQY85"/>
      <c r="UQZ85"/>
      <c r="URA85"/>
      <c r="URB85"/>
      <c r="URC85"/>
      <c r="URD85"/>
      <c r="URE85"/>
      <c r="URF85"/>
      <c r="URG85"/>
      <c r="URH85"/>
      <c r="URI85"/>
      <c r="URJ85"/>
      <c r="URK85"/>
      <c r="URL85"/>
      <c r="URM85"/>
      <c r="URN85"/>
      <c r="URO85"/>
      <c r="URP85"/>
      <c r="URQ85"/>
      <c r="URR85"/>
      <c r="URS85"/>
      <c r="URT85"/>
      <c r="URU85"/>
      <c r="URV85"/>
      <c r="URW85"/>
      <c r="URX85"/>
      <c r="URY85"/>
      <c r="URZ85"/>
      <c r="USA85"/>
      <c r="USB85"/>
      <c r="USC85"/>
      <c r="USD85"/>
      <c r="USE85"/>
      <c r="USF85"/>
      <c r="USG85"/>
      <c r="USH85"/>
      <c r="USI85"/>
      <c r="USJ85"/>
      <c r="USK85"/>
      <c r="USL85"/>
      <c r="USM85"/>
      <c r="USN85"/>
      <c r="USO85"/>
      <c r="USP85"/>
      <c r="USQ85"/>
      <c r="USR85"/>
      <c r="USS85"/>
      <c r="UST85"/>
      <c r="USU85"/>
      <c r="USV85"/>
      <c r="USW85"/>
      <c r="USX85"/>
      <c r="USY85"/>
      <c r="USZ85"/>
      <c r="UTA85"/>
      <c r="UTB85"/>
      <c r="UTC85"/>
      <c r="UTD85"/>
      <c r="UTE85"/>
      <c r="UTF85"/>
      <c r="UTG85"/>
      <c r="UTH85"/>
      <c r="UTI85"/>
      <c r="UTJ85"/>
      <c r="UTK85"/>
      <c r="UTL85"/>
      <c r="UTM85"/>
      <c r="UTN85"/>
      <c r="UTO85"/>
      <c r="UTP85"/>
      <c r="UTQ85"/>
      <c r="UTR85"/>
      <c r="UTS85"/>
      <c r="UTT85"/>
      <c r="UTU85"/>
      <c r="UTV85"/>
      <c r="UTW85"/>
      <c r="UTX85"/>
      <c r="UTY85"/>
      <c r="UTZ85"/>
      <c r="UUA85"/>
      <c r="UUB85"/>
      <c r="UUC85"/>
      <c r="UUD85"/>
      <c r="UUE85"/>
      <c r="UUF85"/>
      <c r="UUG85"/>
      <c r="UUH85"/>
      <c r="UUI85"/>
      <c r="UUJ85"/>
      <c r="UUK85"/>
      <c r="UUL85"/>
      <c r="UUM85"/>
      <c r="UUN85"/>
      <c r="UUO85"/>
      <c r="UUP85"/>
      <c r="UUQ85"/>
      <c r="UUR85"/>
      <c r="UUS85"/>
      <c r="UUT85"/>
      <c r="UUU85"/>
      <c r="UUV85"/>
      <c r="UUW85"/>
      <c r="UUX85"/>
      <c r="UUY85"/>
      <c r="UUZ85"/>
      <c r="UVA85"/>
      <c r="UVB85"/>
      <c r="UVC85"/>
      <c r="UVD85"/>
      <c r="UVE85"/>
      <c r="UVF85"/>
      <c r="UVG85"/>
      <c r="UVH85"/>
      <c r="UVI85"/>
      <c r="UVJ85"/>
      <c r="UVK85"/>
      <c r="UVL85"/>
      <c r="UVM85"/>
      <c r="UVN85"/>
      <c r="UVO85"/>
      <c r="UVP85"/>
      <c r="UVQ85"/>
      <c r="UVR85"/>
      <c r="UVS85"/>
      <c r="UVT85"/>
      <c r="UVU85"/>
      <c r="UVV85"/>
      <c r="UVW85"/>
      <c r="UVX85"/>
      <c r="UVY85"/>
      <c r="UVZ85"/>
      <c r="UWA85"/>
      <c r="UWB85"/>
      <c r="UWC85"/>
      <c r="UWD85"/>
      <c r="UWE85"/>
      <c r="UWF85"/>
      <c r="UWG85"/>
      <c r="UWH85"/>
      <c r="UWI85"/>
      <c r="UWJ85"/>
      <c r="UWK85"/>
      <c r="UWL85"/>
      <c r="UWM85"/>
      <c r="UWN85"/>
      <c r="UWO85"/>
      <c r="UWP85"/>
      <c r="UWQ85"/>
      <c r="UWR85"/>
      <c r="UWS85"/>
      <c r="UWT85"/>
      <c r="UWU85"/>
      <c r="UWV85"/>
      <c r="UWW85"/>
      <c r="UWX85"/>
      <c r="UWY85"/>
      <c r="UWZ85"/>
      <c r="UXA85"/>
      <c r="UXB85"/>
      <c r="UXC85"/>
      <c r="UXD85"/>
      <c r="UXE85"/>
      <c r="UXF85"/>
      <c r="UXG85"/>
      <c r="UXH85"/>
      <c r="UXI85"/>
      <c r="UXJ85"/>
      <c r="UXK85"/>
      <c r="UXL85"/>
      <c r="UXM85"/>
      <c r="UXN85"/>
      <c r="UXO85"/>
      <c r="UXP85"/>
      <c r="UXQ85"/>
      <c r="UXR85"/>
      <c r="UXS85"/>
      <c r="UXT85"/>
      <c r="UXU85"/>
      <c r="UXV85"/>
      <c r="UXW85"/>
      <c r="UXX85"/>
      <c r="UXY85"/>
      <c r="UXZ85"/>
      <c r="UYA85"/>
      <c r="UYB85"/>
      <c r="UYC85"/>
      <c r="UYD85"/>
      <c r="UYE85"/>
      <c r="UYF85"/>
      <c r="UYG85"/>
      <c r="UYH85"/>
      <c r="UYI85"/>
      <c r="UYJ85"/>
      <c r="UYK85"/>
      <c r="UYL85"/>
      <c r="UYM85"/>
      <c r="UYN85"/>
      <c r="UYO85"/>
      <c r="UYP85"/>
      <c r="UYQ85"/>
      <c r="UYR85"/>
      <c r="UYS85"/>
      <c r="UYT85"/>
      <c r="UYU85"/>
      <c r="UYV85"/>
      <c r="UYW85"/>
      <c r="UYX85"/>
      <c r="UYY85"/>
      <c r="UYZ85"/>
      <c r="UZA85"/>
      <c r="UZB85"/>
      <c r="UZC85"/>
      <c r="UZD85"/>
      <c r="UZE85"/>
      <c r="UZF85"/>
      <c r="UZG85"/>
      <c r="UZH85"/>
      <c r="UZI85"/>
      <c r="UZJ85"/>
      <c r="UZK85"/>
      <c r="UZL85"/>
      <c r="UZM85"/>
      <c r="UZN85"/>
      <c r="UZO85"/>
      <c r="UZP85"/>
      <c r="UZQ85"/>
      <c r="UZR85"/>
      <c r="UZS85"/>
      <c r="UZT85"/>
      <c r="UZU85"/>
      <c r="UZV85"/>
      <c r="UZW85"/>
      <c r="UZX85"/>
      <c r="UZY85"/>
      <c r="UZZ85"/>
      <c r="VAA85"/>
      <c r="VAB85"/>
      <c r="VAC85"/>
      <c r="VAD85"/>
      <c r="VAE85"/>
      <c r="VAF85"/>
      <c r="VAG85"/>
      <c r="VAH85"/>
      <c r="VAI85"/>
      <c r="VAJ85"/>
      <c r="VAK85"/>
      <c r="VAL85"/>
      <c r="VAM85"/>
      <c r="VAN85"/>
      <c r="VAO85"/>
      <c r="VAP85"/>
      <c r="VAQ85"/>
      <c r="VAR85"/>
      <c r="VAS85"/>
      <c r="VAT85"/>
      <c r="VAU85"/>
      <c r="VAV85"/>
      <c r="VAW85"/>
      <c r="VAX85"/>
      <c r="VAY85"/>
      <c r="VAZ85"/>
      <c r="VBA85"/>
      <c r="VBB85"/>
      <c r="VBC85"/>
      <c r="VBD85"/>
      <c r="VBE85"/>
      <c r="VBF85"/>
      <c r="VBG85"/>
      <c r="VBH85"/>
      <c r="VBI85"/>
      <c r="VBJ85"/>
      <c r="VBK85"/>
      <c r="VBL85"/>
      <c r="VBM85"/>
      <c r="VBN85"/>
      <c r="VBO85"/>
      <c r="VBP85"/>
      <c r="VBQ85"/>
      <c r="VBR85"/>
      <c r="VBS85"/>
      <c r="VBT85"/>
      <c r="VBU85"/>
      <c r="VBV85"/>
      <c r="VBW85"/>
      <c r="VBX85"/>
      <c r="VBY85"/>
      <c r="VBZ85"/>
      <c r="VCA85"/>
      <c r="VCB85"/>
      <c r="VCC85"/>
      <c r="VCD85"/>
      <c r="VCE85"/>
      <c r="VCF85"/>
      <c r="VCG85"/>
      <c r="VCH85"/>
      <c r="VCI85"/>
      <c r="VCJ85"/>
      <c r="VCK85"/>
      <c r="VCL85"/>
      <c r="VCM85"/>
      <c r="VCN85"/>
      <c r="VCO85"/>
      <c r="VCP85"/>
      <c r="VCQ85"/>
      <c r="VCR85"/>
      <c r="VCS85"/>
      <c r="VCT85"/>
      <c r="VCU85"/>
      <c r="VCV85"/>
      <c r="VCW85"/>
      <c r="VCX85"/>
      <c r="VCY85"/>
      <c r="VCZ85"/>
      <c r="VDA85"/>
      <c r="VDB85"/>
      <c r="VDC85"/>
      <c r="VDD85"/>
      <c r="VDE85"/>
      <c r="VDF85"/>
      <c r="VDG85"/>
      <c r="VDH85"/>
      <c r="VDI85"/>
      <c r="VDJ85"/>
      <c r="VDK85"/>
      <c r="VDL85"/>
      <c r="VDM85"/>
      <c r="VDN85"/>
      <c r="VDO85"/>
      <c r="VDP85"/>
      <c r="VDQ85"/>
      <c r="VDR85"/>
      <c r="VDS85"/>
      <c r="VDT85"/>
      <c r="VDU85"/>
      <c r="VDV85"/>
      <c r="VDW85"/>
      <c r="VDX85"/>
      <c r="VDY85"/>
      <c r="VDZ85"/>
      <c r="VEA85"/>
      <c r="VEB85"/>
      <c r="VEC85"/>
      <c r="VED85"/>
      <c r="VEE85"/>
      <c r="VEF85"/>
      <c r="VEG85"/>
      <c r="VEH85"/>
      <c r="VEI85"/>
      <c r="VEJ85"/>
      <c r="VEK85"/>
      <c r="VEL85"/>
      <c r="VEM85"/>
      <c r="VEN85"/>
      <c r="VEO85"/>
      <c r="VEP85"/>
      <c r="VEQ85"/>
      <c r="VER85"/>
      <c r="VES85"/>
      <c r="VET85"/>
      <c r="VEU85"/>
      <c r="VEV85"/>
      <c r="VEW85"/>
      <c r="VEX85"/>
      <c r="VEY85"/>
      <c r="VEZ85"/>
      <c r="VFA85"/>
      <c r="VFB85"/>
      <c r="VFC85"/>
      <c r="VFD85"/>
      <c r="VFE85"/>
      <c r="VFF85"/>
      <c r="VFG85"/>
      <c r="VFH85"/>
      <c r="VFI85"/>
      <c r="VFJ85"/>
      <c r="VFK85"/>
      <c r="VFL85"/>
      <c r="VFM85"/>
      <c r="VFN85"/>
      <c r="VFO85"/>
      <c r="VFP85"/>
      <c r="VFQ85"/>
      <c r="VFR85"/>
      <c r="VFS85"/>
      <c r="VFT85"/>
      <c r="VFU85"/>
      <c r="VFV85"/>
      <c r="VFW85"/>
      <c r="VFX85"/>
      <c r="VFY85"/>
      <c r="VFZ85"/>
      <c r="VGA85"/>
      <c r="VGB85"/>
      <c r="VGC85"/>
      <c r="VGD85"/>
      <c r="VGE85"/>
      <c r="VGF85"/>
      <c r="VGG85"/>
      <c r="VGH85"/>
      <c r="VGI85"/>
      <c r="VGJ85"/>
      <c r="VGK85"/>
      <c r="VGL85"/>
      <c r="VGM85"/>
      <c r="VGN85"/>
      <c r="VGO85"/>
      <c r="VGP85"/>
      <c r="VGQ85"/>
      <c r="VGR85"/>
      <c r="VGS85"/>
      <c r="VGT85"/>
      <c r="VGU85"/>
      <c r="VGV85"/>
      <c r="VGW85"/>
      <c r="VGX85"/>
      <c r="VGY85"/>
      <c r="VGZ85"/>
      <c r="VHA85"/>
      <c r="VHB85"/>
      <c r="VHC85"/>
      <c r="VHD85"/>
      <c r="VHE85"/>
      <c r="VHF85"/>
      <c r="VHG85"/>
      <c r="VHH85"/>
      <c r="VHI85"/>
      <c r="VHJ85"/>
      <c r="VHK85"/>
      <c r="VHL85"/>
      <c r="VHM85"/>
      <c r="VHN85"/>
      <c r="VHO85"/>
      <c r="VHP85"/>
      <c r="VHQ85"/>
      <c r="VHR85"/>
      <c r="VHS85"/>
      <c r="VHT85"/>
      <c r="VHU85"/>
      <c r="VHV85"/>
      <c r="VHW85"/>
      <c r="VHX85"/>
      <c r="VHY85"/>
      <c r="VHZ85"/>
      <c r="VIA85"/>
      <c r="VIB85"/>
      <c r="VIC85"/>
      <c r="VID85"/>
      <c r="VIE85"/>
      <c r="VIF85"/>
      <c r="VIG85"/>
      <c r="VIH85"/>
      <c r="VII85"/>
      <c r="VIJ85"/>
      <c r="VIK85"/>
      <c r="VIL85"/>
      <c r="VIM85"/>
      <c r="VIN85"/>
      <c r="VIO85"/>
      <c r="VIP85"/>
      <c r="VIQ85"/>
      <c r="VIR85"/>
      <c r="VIS85"/>
      <c r="VIT85"/>
      <c r="VIU85"/>
      <c r="VIV85"/>
      <c r="VIW85"/>
      <c r="VIX85"/>
      <c r="VIY85"/>
      <c r="VIZ85"/>
      <c r="VJA85"/>
      <c r="VJB85"/>
      <c r="VJC85"/>
      <c r="VJD85"/>
      <c r="VJE85"/>
      <c r="VJF85"/>
      <c r="VJG85"/>
      <c r="VJH85"/>
      <c r="VJI85"/>
      <c r="VJJ85"/>
      <c r="VJK85"/>
      <c r="VJL85"/>
      <c r="VJM85"/>
      <c r="VJN85"/>
      <c r="VJO85"/>
      <c r="VJP85"/>
      <c r="VJQ85"/>
      <c r="VJR85"/>
      <c r="VJS85"/>
      <c r="VJT85"/>
      <c r="VJU85"/>
      <c r="VJV85"/>
      <c r="VJW85"/>
      <c r="VJX85"/>
      <c r="VJY85"/>
      <c r="VJZ85"/>
      <c r="VKA85"/>
      <c r="VKB85"/>
      <c r="VKC85"/>
      <c r="VKD85"/>
      <c r="VKE85"/>
      <c r="VKF85"/>
      <c r="VKG85"/>
      <c r="VKH85"/>
      <c r="VKI85"/>
      <c r="VKJ85"/>
      <c r="VKK85"/>
      <c r="VKL85"/>
      <c r="VKM85"/>
      <c r="VKN85"/>
      <c r="VKO85"/>
      <c r="VKP85"/>
      <c r="VKQ85"/>
      <c r="VKR85"/>
      <c r="VKS85"/>
      <c r="VKT85"/>
      <c r="VKU85"/>
      <c r="VKV85"/>
      <c r="VKW85"/>
      <c r="VKX85"/>
      <c r="VKY85"/>
      <c r="VKZ85"/>
      <c r="VLA85"/>
      <c r="VLB85"/>
      <c r="VLC85"/>
      <c r="VLD85"/>
      <c r="VLE85"/>
      <c r="VLF85"/>
      <c r="VLG85"/>
      <c r="VLH85"/>
      <c r="VLI85"/>
      <c r="VLJ85"/>
      <c r="VLK85"/>
      <c r="VLL85"/>
      <c r="VLM85"/>
      <c r="VLN85"/>
      <c r="VLO85"/>
      <c r="VLP85"/>
      <c r="VLQ85"/>
      <c r="VLR85"/>
      <c r="VLS85"/>
      <c r="VLT85"/>
      <c r="VLU85"/>
      <c r="VLV85"/>
      <c r="VLW85"/>
      <c r="VLX85"/>
      <c r="VLY85"/>
      <c r="VLZ85"/>
      <c r="VMA85"/>
      <c r="VMB85"/>
      <c r="VMC85"/>
      <c r="VMD85"/>
      <c r="VME85"/>
      <c r="VMF85"/>
      <c r="VMG85"/>
      <c r="VMH85"/>
      <c r="VMI85"/>
      <c r="VMJ85"/>
      <c r="VMK85"/>
      <c r="VML85"/>
      <c r="VMM85"/>
      <c r="VMN85"/>
      <c r="VMO85"/>
      <c r="VMP85"/>
      <c r="VMQ85"/>
      <c r="VMR85"/>
      <c r="VMS85"/>
      <c r="VMT85"/>
      <c r="VMU85"/>
      <c r="VMV85"/>
      <c r="VMW85"/>
      <c r="VMX85"/>
      <c r="VMY85"/>
      <c r="VMZ85"/>
      <c r="VNA85"/>
      <c r="VNB85"/>
      <c r="VNC85"/>
      <c r="VND85"/>
      <c r="VNE85"/>
      <c r="VNF85"/>
      <c r="VNG85"/>
      <c r="VNH85"/>
      <c r="VNI85"/>
      <c r="VNJ85"/>
      <c r="VNK85"/>
      <c r="VNL85"/>
      <c r="VNM85"/>
      <c r="VNN85"/>
      <c r="VNO85"/>
      <c r="VNP85"/>
      <c r="VNQ85"/>
      <c r="VNR85"/>
      <c r="VNS85"/>
      <c r="VNT85"/>
      <c r="VNU85"/>
      <c r="VNV85"/>
      <c r="VNW85"/>
      <c r="VNX85"/>
      <c r="VNY85"/>
      <c r="VNZ85"/>
      <c r="VOA85"/>
      <c r="VOB85"/>
      <c r="VOC85"/>
      <c r="VOD85"/>
      <c r="VOE85"/>
      <c r="VOF85"/>
      <c r="VOG85"/>
      <c r="VOH85"/>
      <c r="VOI85"/>
      <c r="VOJ85"/>
      <c r="VOK85"/>
      <c r="VOL85"/>
      <c r="VOM85"/>
      <c r="VON85"/>
      <c r="VOO85"/>
      <c r="VOP85"/>
      <c r="VOQ85"/>
      <c r="VOR85"/>
      <c r="VOS85"/>
      <c r="VOT85"/>
      <c r="VOU85"/>
      <c r="VOV85"/>
      <c r="VOW85"/>
      <c r="VOX85"/>
      <c r="VOY85"/>
      <c r="VOZ85"/>
      <c r="VPA85"/>
      <c r="VPB85"/>
      <c r="VPC85"/>
      <c r="VPD85"/>
      <c r="VPE85"/>
      <c r="VPF85"/>
      <c r="VPG85"/>
      <c r="VPH85"/>
      <c r="VPI85"/>
      <c r="VPJ85"/>
      <c r="VPK85"/>
      <c r="VPL85"/>
      <c r="VPM85"/>
      <c r="VPN85"/>
      <c r="VPO85"/>
      <c r="VPP85"/>
      <c r="VPQ85"/>
      <c r="VPR85"/>
      <c r="VPS85"/>
      <c r="VPT85"/>
      <c r="VPU85"/>
      <c r="VPV85"/>
      <c r="VPW85"/>
      <c r="VPX85"/>
      <c r="VPY85"/>
      <c r="VPZ85"/>
      <c r="VQA85"/>
      <c r="VQB85"/>
      <c r="VQC85"/>
      <c r="VQD85"/>
      <c r="VQE85"/>
      <c r="VQF85"/>
      <c r="VQG85"/>
      <c r="VQH85"/>
      <c r="VQI85"/>
      <c r="VQJ85"/>
      <c r="VQK85"/>
      <c r="VQL85"/>
      <c r="VQM85"/>
      <c r="VQN85"/>
      <c r="VQO85"/>
      <c r="VQP85"/>
      <c r="VQQ85"/>
      <c r="VQR85"/>
      <c r="VQS85"/>
      <c r="VQT85"/>
      <c r="VQU85"/>
      <c r="VQV85"/>
      <c r="VQW85"/>
      <c r="VQX85"/>
      <c r="VQY85"/>
      <c r="VQZ85"/>
      <c r="VRA85"/>
      <c r="VRB85"/>
      <c r="VRC85"/>
      <c r="VRD85"/>
      <c r="VRE85"/>
      <c r="VRF85"/>
      <c r="VRG85"/>
      <c r="VRH85"/>
      <c r="VRI85"/>
      <c r="VRJ85"/>
      <c r="VRK85"/>
      <c r="VRL85"/>
      <c r="VRM85"/>
      <c r="VRN85"/>
      <c r="VRO85"/>
      <c r="VRP85"/>
      <c r="VRQ85"/>
      <c r="VRR85"/>
      <c r="VRS85"/>
      <c r="VRT85"/>
      <c r="VRU85"/>
      <c r="VRV85"/>
      <c r="VRW85"/>
      <c r="VRX85"/>
      <c r="VRY85"/>
      <c r="VRZ85"/>
      <c r="VSA85"/>
      <c r="VSB85"/>
      <c r="VSC85"/>
      <c r="VSD85"/>
      <c r="VSE85"/>
      <c r="VSF85"/>
      <c r="VSG85"/>
      <c r="VSH85"/>
      <c r="VSI85"/>
      <c r="VSJ85"/>
      <c r="VSK85"/>
      <c r="VSL85"/>
      <c r="VSM85"/>
      <c r="VSN85"/>
      <c r="VSO85"/>
      <c r="VSP85"/>
      <c r="VSQ85"/>
      <c r="VSR85"/>
      <c r="VSS85"/>
      <c r="VST85"/>
      <c r="VSU85"/>
      <c r="VSV85"/>
      <c r="VSW85"/>
      <c r="VSX85"/>
      <c r="VSY85"/>
      <c r="VSZ85"/>
      <c r="VTA85"/>
      <c r="VTB85"/>
      <c r="VTC85"/>
      <c r="VTD85"/>
      <c r="VTE85"/>
      <c r="VTF85"/>
      <c r="VTG85"/>
      <c r="VTH85"/>
      <c r="VTI85"/>
      <c r="VTJ85"/>
      <c r="VTK85"/>
      <c r="VTL85"/>
      <c r="VTM85"/>
      <c r="VTN85"/>
      <c r="VTO85"/>
      <c r="VTP85"/>
      <c r="VTQ85"/>
      <c r="VTR85"/>
      <c r="VTS85"/>
      <c r="VTT85"/>
      <c r="VTU85"/>
      <c r="VTV85"/>
      <c r="VTW85"/>
      <c r="VTX85"/>
      <c r="VTY85"/>
      <c r="VTZ85"/>
      <c r="VUA85"/>
      <c r="VUB85"/>
      <c r="VUC85"/>
      <c r="VUD85"/>
      <c r="VUE85"/>
      <c r="VUF85"/>
      <c r="VUG85"/>
      <c r="VUH85"/>
      <c r="VUI85"/>
      <c r="VUJ85"/>
      <c r="VUK85"/>
      <c r="VUL85"/>
      <c r="VUM85"/>
      <c r="VUN85"/>
      <c r="VUO85"/>
      <c r="VUP85"/>
      <c r="VUQ85"/>
      <c r="VUR85"/>
      <c r="VUS85"/>
      <c r="VUT85"/>
      <c r="VUU85"/>
      <c r="VUV85"/>
      <c r="VUW85"/>
      <c r="VUX85"/>
      <c r="VUY85"/>
      <c r="VUZ85"/>
      <c r="VVA85"/>
      <c r="VVB85"/>
      <c r="VVC85"/>
      <c r="VVD85"/>
      <c r="VVE85"/>
      <c r="VVF85"/>
      <c r="VVG85"/>
      <c r="VVH85"/>
      <c r="VVI85"/>
      <c r="VVJ85"/>
      <c r="VVK85"/>
      <c r="VVL85"/>
      <c r="VVM85"/>
      <c r="VVN85"/>
      <c r="VVO85"/>
      <c r="VVP85"/>
      <c r="VVQ85"/>
      <c r="VVR85"/>
      <c r="VVS85"/>
      <c r="VVT85"/>
      <c r="VVU85"/>
      <c r="VVV85"/>
      <c r="VVW85"/>
      <c r="VVX85"/>
      <c r="VVY85"/>
      <c r="VVZ85"/>
      <c r="VWA85"/>
      <c r="VWB85"/>
      <c r="VWC85"/>
      <c r="VWD85"/>
      <c r="VWE85"/>
      <c r="VWF85"/>
      <c r="VWG85"/>
      <c r="VWH85"/>
      <c r="VWI85"/>
      <c r="VWJ85"/>
      <c r="VWK85"/>
      <c r="VWL85"/>
      <c r="VWM85"/>
      <c r="VWN85"/>
      <c r="VWO85"/>
      <c r="VWP85"/>
      <c r="VWQ85"/>
      <c r="VWR85"/>
      <c r="VWS85"/>
      <c r="VWT85"/>
      <c r="VWU85"/>
      <c r="VWV85"/>
      <c r="VWW85"/>
      <c r="VWX85"/>
      <c r="VWY85"/>
      <c r="VWZ85"/>
      <c r="VXA85"/>
      <c r="VXB85"/>
      <c r="VXC85"/>
      <c r="VXD85"/>
      <c r="VXE85"/>
      <c r="VXF85"/>
      <c r="VXG85"/>
      <c r="VXH85"/>
      <c r="VXI85"/>
      <c r="VXJ85"/>
      <c r="VXK85"/>
      <c r="VXL85"/>
      <c r="VXM85"/>
      <c r="VXN85"/>
      <c r="VXO85"/>
      <c r="VXP85"/>
      <c r="VXQ85"/>
      <c r="VXR85"/>
      <c r="VXS85"/>
      <c r="VXT85"/>
      <c r="VXU85"/>
      <c r="VXV85"/>
      <c r="VXW85"/>
      <c r="VXX85"/>
      <c r="VXY85"/>
      <c r="VXZ85"/>
      <c r="VYA85"/>
      <c r="VYB85"/>
      <c r="VYC85"/>
      <c r="VYD85"/>
      <c r="VYE85"/>
      <c r="VYF85"/>
      <c r="VYG85"/>
      <c r="VYH85"/>
      <c r="VYI85"/>
      <c r="VYJ85"/>
      <c r="VYK85"/>
      <c r="VYL85"/>
      <c r="VYM85"/>
      <c r="VYN85"/>
      <c r="VYO85"/>
      <c r="VYP85"/>
      <c r="VYQ85"/>
      <c r="VYR85"/>
      <c r="VYS85"/>
      <c r="VYT85"/>
      <c r="VYU85"/>
      <c r="VYV85"/>
      <c r="VYW85"/>
      <c r="VYX85"/>
      <c r="VYY85"/>
      <c r="VYZ85"/>
      <c r="VZA85"/>
      <c r="VZB85"/>
      <c r="VZC85"/>
      <c r="VZD85"/>
      <c r="VZE85"/>
      <c r="VZF85"/>
      <c r="VZG85"/>
      <c r="VZH85"/>
      <c r="VZI85"/>
      <c r="VZJ85"/>
      <c r="VZK85"/>
      <c r="VZL85"/>
      <c r="VZM85"/>
      <c r="VZN85"/>
      <c r="VZO85"/>
      <c r="VZP85"/>
      <c r="VZQ85"/>
      <c r="VZR85"/>
      <c r="VZS85"/>
      <c r="VZT85"/>
      <c r="VZU85"/>
      <c r="VZV85"/>
      <c r="VZW85"/>
      <c r="VZX85"/>
      <c r="VZY85"/>
      <c r="VZZ85"/>
      <c r="WAA85"/>
      <c r="WAB85"/>
      <c r="WAC85"/>
      <c r="WAD85"/>
      <c r="WAE85"/>
      <c r="WAF85"/>
      <c r="WAG85"/>
      <c r="WAH85"/>
      <c r="WAI85"/>
      <c r="WAJ85"/>
      <c r="WAK85"/>
      <c r="WAL85"/>
      <c r="WAM85"/>
      <c r="WAN85"/>
      <c r="WAO85"/>
      <c r="WAP85"/>
      <c r="WAQ85"/>
      <c r="WAR85"/>
      <c r="WAS85"/>
      <c r="WAT85"/>
      <c r="WAU85"/>
      <c r="WAV85"/>
      <c r="WAW85"/>
      <c r="WAX85"/>
      <c r="WAY85"/>
      <c r="WAZ85"/>
      <c r="WBA85"/>
      <c r="WBB85"/>
      <c r="WBC85"/>
      <c r="WBD85"/>
      <c r="WBE85"/>
      <c r="WBF85"/>
      <c r="WBG85"/>
      <c r="WBH85"/>
      <c r="WBI85"/>
      <c r="WBJ85"/>
      <c r="WBK85"/>
      <c r="WBL85"/>
      <c r="WBM85"/>
      <c r="WBN85"/>
      <c r="WBO85"/>
      <c r="WBP85"/>
      <c r="WBQ85"/>
      <c r="WBR85"/>
      <c r="WBS85"/>
      <c r="WBT85"/>
      <c r="WBU85"/>
      <c r="WBV85"/>
      <c r="WBW85"/>
      <c r="WBX85"/>
      <c r="WBY85"/>
      <c r="WBZ85"/>
      <c r="WCA85"/>
      <c r="WCB85"/>
      <c r="WCC85"/>
      <c r="WCD85"/>
      <c r="WCE85"/>
      <c r="WCF85"/>
      <c r="WCG85"/>
      <c r="WCH85"/>
      <c r="WCI85"/>
      <c r="WCJ85"/>
      <c r="WCK85"/>
      <c r="WCL85"/>
      <c r="WCM85"/>
      <c r="WCN85"/>
      <c r="WCO85"/>
      <c r="WCP85"/>
      <c r="WCQ85"/>
      <c r="WCR85"/>
      <c r="WCS85"/>
      <c r="WCT85"/>
      <c r="WCU85"/>
      <c r="WCV85"/>
      <c r="WCW85"/>
      <c r="WCX85"/>
      <c r="WCY85"/>
      <c r="WCZ85"/>
      <c r="WDA85"/>
      <c r="WDB85"/>
      <c r="WDC85"/>
      <c r="WDD85"/>
      <c r="WDE85"/>
      <c r="WDF85"/>
      <c r="WDG85"/>
      <c r="WDH85"/>
      <c r="WDI85"/>
      <c r="WDJ85"/>
      <c r="WDK85"/>
      <c r="WDL85"/>
      <c r="WDM85"/>
      <c r="WDN85"/>
      <c r="WDO85"/>
      <c r="WDP85"/>
      <c r="WDQ85"/>
      <c r="WDR85"/>
      <c r="WDS85"/>
      <c r="WDT85"/>
      <c r="WDU85"/>
      <c r="WDV85"/>
      <c r="WDW85"/>
      <c r="WDX85"/>
      <c r="WDY85"/>
      <c r="WDZ85"/>
      <c r="WEA85"/>
      <c r="WEB85"/>
      <c r="WEC85"/>
      <c r="WED85"/>
      <c r="WEE85"/>
      <c r="WEF85"/>
      <c r="WEG85"/>
      <c r="WEH85"/>
      <c r="WEI85"/>
      <c r="WEJ85"/>
      <c r="WEK85"/>
      <c r="WEL85"/>
      <c r="WEM85"/>
      <c r="WEN85"/>
      <c r="WEO85"/>
      <c r="WEP85"/>
      <c r="WEQ85"/>
      <c r="WER85"/>
      <c r="WES85"/>
      <c r="WET85"/>
      <c r="WEU85"/>
      <c r="WEV85"/>
      <c r="WEW85"/>
      <c r="WEX85"/>
      <c r="WEY85"/>
      <c r="WEZ85"/>
      <c r="WFA85"/>
      <c r="WFB85"/>
      <c r="WFC85"/>
      <c r="WFD85"/>
      <c r="WFE85"/>
      <c r="WFF85"/>
      <c r="WFG85"/>
      <c r="WFH85"/>
      <c r="WFI85"/>
      <c r="WFJ85"/>
      <c r="WFK85"/>
      <c r="WFL85"/>
      <c r="WFM85"/>
      <c r="WFN85"/>
      <c r="WFO85"/>
      <c r="WFP85"/>
      <c r="WFQ85"/>
      <c r="WFR85"/>
      <c r="WFS85"/>
      <c r="WFT85"/>
      <c r="WFU85"/>
      <c r="WFV85"/>
      <c r="WFW85"/>
      <c r="WFX85"/>
      <c r="WFY85"/>
      <c r="WFZ85"/>
      <c r="WGA85"/>
      <c r="WGB85"/>
      <c r="WGC85"/>
      <c r="WGD85"/>
      <c r="WGE85"/>
      <c r="WGF85"/>
      <c r="WGG85"/>
      <c r="WGH85"/>
      <c r="WGI85"/>
      <c r="WGJ85"/>
      <c r="WGK85"/>
      <c r="WGL85"/>
      <c r="WGM85"/>
      <c r="WGN85"/>
      <c r="WGO85"/>
      <c r="WGP85"/>
      <c r="WGQ85"/>
      <c r="WGR85"/>
      <c r="WGS85"/>
      <c r="WGT85"/>
      <c r="WGU85"/>
      <c r="WGV85"/>
      <c r="WGW85"/>
      <c r="WGX85"/>
      <c r="WGY85"/>
      <c r="WGZ85"/>
      <c r="WHA85"/>
      <c r="WHB85"/>
      <c r="WHC85"/>
      <c r="WHD85"/>
      <c r="WHE85"/>
      <c r="WHF85"/>
      <c r="WHG85"/>
      <c r="WHH85"/>
      <c r="WHI85"/>
      <c r="WHJ85"/>
      <c r="WHK85"/>
      <c r="WHL85"/>
      <c r="WHM85"/>
      <c r="WHN85"/>
      <c r="WHO85"/>
      <c r="WHP85"/>
      <c r="WHQ85"/>
      <c r="WHR85"/>
      <c r="WHS85"/>
      <c r="WHT85"/>
      <c r="WHU85"/>
      <c r="WHV85"/>
      <c r="WHW85"/>
      <c r="WHX85"/>
      <c r="WHY85"/>
      <c r="WHZ85"/>
      <c r="WIA85"/>
      <c r="WIB85"/>
      <c r="WIC85"/>
      <c r="WID85"/>
      <c r="WIE85"/>
      <c r="WIF85"/>
      <c r="WIG85"/>
      <c r="WIH85"/>
      <c r="WII85"/>
      <c r="WIJ85"/>
      <c r="WIK85"/>
      <c r="WIL85"/>
      <c r="WIM85"/>
      <c r="WIN85"/>
      <c r="WIO85"/>
      <c r="WIP85"/>
      <c r="WIQ85"/>
      <c r="WIR85"/>
      <c r="WIS85"/>
      <c r="WIT85"/>
      <c r="WIU85"/>
      <c r="WIV85"/>
      <c r="WIW85"/>
      <c r="WIX85"/>
      <c r="WIY85"/>
      <c r="WIZ85"/>
      <c r="WJA85"/>
      <c r="WJB85"/>
      <c r="WJC85"/>
      <c r="WJD85"/>
      <c r="WJE85"/>
      <c r="WJF85"/>
      <c r="WJG85"/>
      <c r="WJH85"/>
      <c r="WJI85"/>
      <c r="WJJ85"/>
      <c r="WJK85"/>
      <c r="WJL85"/>
      <c r="WJM85"/>
      <c r="WJN85"/>
      <c r="WJO85"/>
      <c r="WJP85"/>
      <c r="WJQ85"/>
      <c r="WJR85"/>
      <c r="WJS85"/>
      <c r="WJT85"/>
      <c r="WJU85"/>
      <c r="WJV85"/>
      <c r="WJW85"/>
      <c r="WJX85"/>
      <c r="WJY85"/>
      <c r="WJZ85"/>
      <c r="WKA85"/>
      <c r="WKB85"/>
      <c r="WKC85"/>
      <c r="WKD85"/>
      <c r="WKE85"/>
      <c r="WKF85"/>
      <c r="WKG85"/>
      <c r="WKH85"/>
      <c r="WKI85"/>
      <c r="WKJ85"/>
      <c r="WKK85"/>
      <c r="WKL85"/>
      <c r="WKM85"/>
      <c r="WKN85"/>
      <c r="WKO85"/>
      <c r="WKP85"/>
      <c r="WKQ85"/>
      <c r="WKR85"/>
      <c r="WKS85"/>
      <c r="WKT85"/>
      <c r="WKU85"/>
      <c r="WKV85"/>
      <c r="WKW85"/>
      <c r="WKX85"/>
      <c r="WKY85"/>
      <c r="WKZ85"/>
      <c r="WLA85"/>
      <c r="WLB85"/>
      <c r="WLC85"/>
      <c r="WLD85"/>
      <c r="WLE85"/>
      <c r="WLF85"/>
      <c r="WLG85"/>
      <c r="WLH85"/>
      <c r="WLI85"/>
      <c r="WLJ85"/>
      <c r="WLK85"/>
      <c r="WLL85"/>
      <c r="WLM85"/>
      <c r="WLN85"/>
      <c r="WLO85"/>
      <c r="WLP85"/>
      <c r="WLQ85"/>
      <c r="WLR85"/>
      <c r="WLS85"/>
      <c r="WLT85"/>
      <c r="WLU85"/>
      <c r="WLV85"/>
      <c r="WLW85"/>
      <c r="WLX85"/>
      <c r="WLY85"/>
      <c r="WLZ85"/>
      <c r="WMA85"/>
      <c r="WMB85"/>
      <c r="WMC85"/>
      <c r="WMD85"/>
      <c r="WME85"/>
      <c r="WMF85"/>
      <c r="WMG85"/>
      <c r="WMH85"/>
      <c r="WMI85"/>
      <c r="WMJ85"/>
      <c r="WMK85"/>
      <c r="WML85"/>
      <c r="WMM85"/>
      <c r="WMN85"/>
      <c r="WMO85"/>
      <c r="WMP85"/>
      <c r="WMQ85"/>
      <c r="WMR85"/>
      <c r="WMS85"/>
      <c r="WMT85"/>
      <c r="WMU85"/>
      <c r="WMV85"/>
      <c r="WMW85"/>
      <c r="WMX85"/>
      <c r="WMY85"/>
      <c r="WMZ85"/>
      <c r="WNA85"/>
      <c r="WNB85"/>
      <c r="WNC85"/>
      <c r="WND85"/>
      <c r="WNE85"/>
      <c r="WNF85"/>
      <c r="WNG85"/>
      <c r="WNH85"/>
      <c r="WNI85"/>
      <c r="WNJ85"/>
      <c r="WNK85"/>
      <c r="WNL85"/>
      <c r="WNM85"/>
      <c r="WNN85"/>
      <c r="WNO85"/>
      <c r="WNP85"/>
      <c r="WNQ85"/>
      <c r="WNR85"/>
      <c r="WNS85"/>
      <c r="WNT85"/>
      <c r="WNU85"/>
      <c r="WNV85"/>
      <c r="WNW85"/>
      <c r="WNX85"/>
      <c r="WNY85"/>
      <c r="WNZ85"/>
      <c r="WOA85"/>
      <c r="WOB85"/>
      <c r="WOC85"/>
      <c r="WOD85"/>
      <c r="WOE85"/>
      <c r="WOF85"/>
      <c r="WOG85"/>
      <c r="WOH85"/>
      <c r="WOI85"/>
      <c r="WOJ85"/>
      <c r="WOK85"/>
      <c r="WOL85"/>
      <c r="WOM85"/>
      <c r="WON85"/>
      <c r="WOO85"/>
      <c r="WOP85"/>
      <c r="WOQ85"/>
      <c r="WOR85"/>
      <c r="WOS85"/>
      <c r="WOT85"/>
      <c r="WOU85"/>
      <c r="WOV85"/>
      <c r="WOW85"/>
      <c r="WOX85"/>
      <c r="WOY85"/>
      <c r="WOZ85"/>
      <c r="WPA85"/>
      <c r="WPB85"/>
      <c r="WPC85"/>
      <c r="WPD85"/>
      <c r="WPE85"/>
      <c r="WPF85"/>
      <c r="WPG85"/>
      <c r="WPH85"/>
      <c r="WPI85"/>
      <c r="WPJ85"/>
      <c r="WPK85"/>
      <c r="WPL85"/>
      <c r="WPM85"/>
      <c r="WPN85"/>
      <c r="WPO85"/>
      <c r="WPP85"/>
      <c r="WPQ85"/>
      <c r="WPR85"/>
      <c r="WPS85"/>
      <c r="WPT85"/>
      <c r="WPU85"/>
      <c r="WPV85"/>
      <c r="WPW85"/>
      <c r="WPX85"/>
      <c r="WPY85"/>
      <c r="WPZ85"/>
      <c r="WQA85"/>
      <c r="WQB85"/>
      <c r="WQC85"/>
      <c r="WQD85"/>
      <c r="WQE85"/>
      <c r="WQF85"/>
      <c r="WQG85"/>
      <c r="WQH85"/>
      <c r="WQI85"/>
      <c r="WQJ85"/>
      <c r="WQK85"/>
      <c r="WQL85"/>
      <c r="WQM85"/>
      <c r="WQN85"/>
      <c r="WQO85"/>
      <c r="WQP85"/>
      <c r="WQQ85"/>
      <c r="WQR85"/>
      <c r="WQS85"/>
      <c r="WQT85"/>
      <c r="WQU85"/>
      <c r="WQV85"/>
      <c r="WQW85"/>
      <c r="WQX85"/>
      <c r="WQY85"/>
      <c r="WQZ85"/>
      <c r="WRA85"/>
      <c r="WRB85"/>
      <c r="WRC85"/>
      <c r="WRD85"/>
      <c r="WRE85"/>
      <c r="WRF85"/>
      <c r="WRG85"/>
      <c r="WRH85"/>
      <c r="WRI85"/>
      <c r="WRJ85"/>
      <c r="WRK85"/>
      <c r="WRL85"/>
      <c r="WRM85"/>
      <c r="WRN85"/>
      <c r="WRO85"/>
      <c r="WRP85"/>
      <c r="WRQ85"/>
      <c r="WRR85"/>
      <c r="WRS85"/>
      <c r="WRT85"/>
      <c r="WRU85"/>
      <c r="WRV85"/>
      <c r="WRW85"/>
      <c r="WRX85"/>
      <c r="WRY85"/>
      <c r="WRZ85"/>
      <c r="WSA85"/>
      <c r="WSB85"/>
      <c r="WSC85"/>
      <c r="WSD85"/>
      <c r="WSE85"/>
      <c r="WSF85"/>
      <c r="WSG85"/>
      <c r="WSH85"/>
      <c r="WSI85"/>
      <c r="WSJ85"/>
      <c r="WSK85"/>
      <c r="WSL85"/>
      <c r="WSM85"/>
      <c r="WSN85"/>
      <c r="WSO85"/>
      <c r="WSP85"/>
      <c r="WSQ85"/>
      <c r="WSR85"/>
      <c r="WSS85"/>
      <c r="WST85"/>
      <c r="WSU85"/>
      <c r="WSV85"/>
      <c r="WSW85"/>
      <c r="WSX85"/>
      <c r="WSY85"/>
      <c r="WSZ85"/>
      <c r="WTA85"/>
      <c r="WTB85"/>
      <c r="WTC85"/>
      <c r="WTD85"/>
      <c r="WTE85"/>
      <c r="WTF85"/>
      <c r="WTG85"/>
      <c r="WTH85"/>
      <c r="WTI85"/>
      <c r="WTJ85"/>
      <c r="WTK85"/>
      <c r="WTL85"/>
      <c r="WTM85"/>
      <c r="WTN85"/>
      <c r="WTO85"/>
      <c r="WTP85"/>
      <c r="WTQ85"/>
      <c r="WTR85"/>
      <c r="WTS85"/>
      <c r="WTT85"/>
      <c r="WTU85"/>
      <c r="WTV85"/>
      <c r="WTW85"/>
      <c r="WTX85"/>
      <c r="WTY85"/>
      <c r="WTZ85"/>
      <c r="WUA85"/>
      <c r="WUB85"/>
      <c r="WUC85"/>
      <c r="WUD85"/>
      <c r="WUE85"/>
      <c r="WUF85"/>
      <c r="WUG85"/>
      <c r="WUH85"/>
      <c r="WUI85"/>
      <c r="WUJ85"/>
      <c r="WUK85"/>
      <c r="WUL85"/>
      <c r="WUM85"/>
      <c r="WUN85"/>
      <c r="WUO85"/>
      <c r="WUP85"/>
      <c r="WUQ85"/>
      <c r="WUR85"/>
      <c r="WUS85"/>
      <c r="WUT85"/>
      <c r="WUU85"/>
      <c r="WUV85"/>
      <c r="WUW85"/>
      <c r="WUX85"/>
      <c r="WUY85"/>
      <c r="WUZ85"/>
      <c r="WVA85"/>
      <c r="WVB85"/>
      <c r="WVC85"/>
      <c r="WVD85"/>
      <c r="WVE85"/>
      <c r="WVF85"/>
      <c r="WVG85"/>
      <c r="WVH85"/>
      <c r="WVI85"/>
      <c r="WVJ85"/>
      <c r="WVK85"/>
      <c r="WVL85"/>
      <c r="WVM85"/>
      <c r="WVN85"/>
      <c r="WVO85"/>
      <c r="WVP85"/>
      <c r="WVQ85"/>
      <c r="WVR85"/>
      <c r="WVS85"/>
      <c r="WVT85"/>
      <c r="WVU85"/>
      <c r="WVV85"/>
      <c r="WVW85"/>
      <c r="WVX85"/>
      <c r="WVY85"/>
      <c r="WVZ85"/>
      <c r="WWA85"/>
      <c r="WWB85"/>
      <c r="WWC85"/>
      <c r="WWD85"/>
      <c r="WWE85"/>
      <c r="WWF85"/>
      <c r="WWG85"/>
      <c r="WWH85"/>
      <c r="WWI85"/>
      <c r="WWJ85"/>
      <c r="WWK85"/>
      <c r="WWL85"/>
      <c r="WWM85"/>
      <c r="WWN85"/>
      <c r="WWO85"/>
      <c r="WWP85"/>
      <c r="WWQ85"/>
      <c r="WWR85"/>
      <c r="WWS85"/>
      <c r="WWT85"/>
      <c r="WWU85"/>
      <c r="WWV85"/>
      <c r="WWW85"/>
      <c r="WWX85"/>
      <c r="WWY85"/>
      <c r="WWZ85"/>
      <c r="WXA85"/>
      <c r="WXB85"/>
      <c r="WXC85"/>
      <c r="WXD85"/>
      <c r="WXE85"/>
      <c r="WXF85"/>
      <c r="WXG85"/>
      <c r="WXH85"/>
      <c r="WXI85"/>
      <c r="WXJ85"/>
      <c r="WXK85"/>
      <c r="WXL85"/>
      <c r="WXM85"/>
      <c r="WXN85"/>
      <c r="WXO85"/>
      <c r="WXP85"/>
      <c r="WXQ85"/>
      <c r="WXR85"/>
      <c r="WXS85"/>
      <c r="WXT85"/>
      <c r="WXU85"/>
      <c r="WXV85"/>
      <c r="WXW85"/>
      <c r="WXX85"/>
      <c r="WXY85"/>
      <c r="WXZ85"/>
      <c r="WYA85"/>
      <c r="WYB85"/>
      <c r="WYC85"/>
      <c r="WYD85"/>
      <c r="WYE85"/>
      <c r="WYF85"/>
      <c r="WYG85"/>
      <c r="WYH85"/>
      <c r="WYI85"/>
      <c r="WYJ85"/>
      <c r="WYK85"/>
      <c r="WYL85"/>
      <c r="WYM85"/>
      <c r="WYN85"/>
      <c r="WYO85"/>
      <c r="WYP85"/>
      <c r="WYQ85"/>
      <c r="WYR85"/>
      <c r="WYS85"/>
      <c r="WYT85"/>
      <c r="WYU85"/>
      <c r="WYV85"/>
      <c r="WYW85"/>
      <c r="WYX85"/>
      <c r="WYY85"/>
      <c r="WYZ85"/>
      <c r="WZA85"/>
      <c r="WZB85"/>
      <c r="WZC85"/>
      <c r="WZD85"/>
      <c r="WZE85"/>
      <c r="WZF85"/>
      <c r="WZG85"/>
      <c r="WZH85"/>
      <c r="WZI85"/>
      <c r="WZJ85"/>
      <c r="WZK85"/>
      <c r="WZL85"/>
      <c r="WZM85"/>
      <c r="WZN85"/>
      <c r="WZO85"/>
      <c r="WZP85"/>
      <c r="WZQ85"/>
      <c r="WZR85"/>
      <c r="WZS85"/>
      <c r="WZT85"/>
      <c r="WZU85"/>
      <c r="WZV85"/>
      <c r="WZW85"/>
      <c r="WZX85"/>
      <c r="WZY85"/>
      <c r="WZZ85"/>
      <c r="XAA85"/>
      <c r="XAB85"/>
      <c r="XAC85"/>
      <c r="XAD85"/>
      <c r="XAE85"/>
      <c r="XAF85"/>
      <c r="XAG85"/>
      <c r="XAH85"/>
      <c r="XAI85"/>
      <c r="XAJ85"/>
      <c r="XAK85"/>
      <c r="XAL85"/>
      <c r="XAM85"/>
      <c r="XAN85"/>
      <c r="XAO85"/>
      <c r="XAP85"/>
      <c r="XAQ85"/>
      <c r="XAR85"/>
      <c r="XAS85"/>
      <c r="XAT85"/>
      <c r="XAU85"/>
      <c r="XAV85"/>
      <c r="XAW85"/>
      <c r="XAX85"/>
      <c r="XAY85"/>
      <c r="XAZ85"/>
      <c r="XBA85"/>
      <c r="XBB85"/>
      <c r="XBC85"/>
      <c r="XBD85"/>
      <c r="XBE85"/>
      <c r="XBF85"/>
      <c r="XBG85"/>
      <c r="XBH85"/>
      <c r="XBI85"/>
      <c r="XBJ85"/>
      <c r="XBK85"/>
      <c r="XBL85"/>
      <c r="XBM85"/>
      <c r="XBN85"/>
      <c r="XBO85"/>
      <c r="XBP85"/>
      <c r="XBQ85"/>
      <c r="XBR85"/>
      <c r="XBS85"/>
      <c r="XBT85"/>
      <c r="XBU85"/>
      <c r="XBV85"/>
      <c r="XBW85"/>
      <c r="XBX85"/>
      <c r="XBY85"/>
      <c r="XBZ85"/>
      <c r="XCA85"/>
      <c r="XCB85"/>
      <c r="XCC85"/>
      <c r="XCD85"/>
      <c r="XCE85"/>
      <c r="XCF85"/>
      <c r="XCG85"/>
      <c r="XCH85"/>
      <c r="XCI85"/>
      <c r="XCJ85"/>
      <c r="XCK85"/>
      <c r="XCL85"/>
      <c r="XCM85"/>
      <c r="XCN85"/>
      <c r="XCO85"/>
      <c r="XCP85"/>
      <c r="XCQ85"/>
      <c r="XCR85"/>
      <c r="XCS85"/>
      <c r="XCT85"/>
      <c r="XCU85"/>
      <c r="XCV85"/>
      <c r="XCW85"/>
      <c r="XCX85"/>
      <c r="XCY85"/>
      <c r="XCZ85"/>
      <c r="XDA85"/>
      <c r="XDB85"/>
      <c r="XDC85"/>
      <c r="XDD85"/>
      <c r="XDE85"/>
      <c r="XDF85"/>
      <c r="XDG85"/>
      <c r="XDH85"/>
      <c r="XDI85"/>
      <c r="XDJ85"/>
      <c r="XDK85"/>
      <c r="XDL85"/>
      <c r="XDM85"/>
      <c r="XDN85"/>
      <c r="XDO85"/>
      <c r="XDP85"/>
      <c r="XDQ85"/>
      <c r="XDR85"/>
      <c r="XDS85"/>
      <c r="XDT85"/>
      <c r="XDU85"/>
      <c r="XDV85"/>
      <c r="XDW85"/>
      <c r="XDX85"/>
      <c r="XDY85"/>
      <c r="XDZ85"/>
      <c r="XEA85"/>
      <c r="XEB85"/>
      <c r="XEC85"/>
      <c r="XED85"/>
      <c r="XEE85"/>
      <c r="XEF85"/>
      <c r="XEG85"/>
      <c r="XEH85"/>
      <c r="XEI85"/>
      <c r="XEJ85"/>
      <c r="XEK85"/>
      <c r="XEL85"/>
      <c r="XEM85"/>
      <c r="XEN85"/>
      <c r="XEO85"/>
      <c r="XEP85"/>
      <c r="XEQ85"/>
      <c r="XER85"/>
      <c r="XES85"/>
      <c r="XET85"/>
      <c r="XEU85"/>
      <c r="XEV85"/>
      <c r="XEW85"/>
      <c r="XEX85"/>
      <c r="XEY85"/>
      <c r="XEZ85"/>
      <c r="XFA85"/>
      <c r="XFB85"/>
      <c r="XFC85"/>
    </row>
    <row r="86" spans="1:16383" s="528" customFormat="1" ht="12.5" x14ac:dyDescent="0.25">
      <c r="F86" s="530">
        <v>43948.809374999997</v>
      </c>
      <c r="G86" s="529">
        <v>43948.809374999997</v>
      </c>
      <c r="H86" s="528" t="s">
        <v>331</v>
      </c>
      <c r="I86" s="531" t="str">
        <f>InpC!$E$94</f>
        <v>Senior debt DSCR - year 1</v>
      </c>
      <c r="J86" s="561">
        <v>1.3</v>
      </c>
      <c r="K86" s="547">
        <v>1.45</v>
      </c>
      <c r="L86" s="528" t="s">
        <v>332</v>
      </c>
      <c r="M86" s="528" t="s">
        <v>333</v>
      </c>
      <c r="N86" s="528" t="s">
        <v>83</v>
      </c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  <c r="ALL86"/>
      <c r="ALM86"/>
      <c r="ALN86"/>
      <c r="ALO86"/>
      <c r="ALP86"/>
      <c r="ALQ86"/>
      <c r="ALR86"/>
      <c r="ALS86"/>
      <c r="ALT86"/>
      <c r="ALU86"/>
      <c r="ALV86"/>
      <c r="ALW86"/>
      <c r="ALX86"/>
      <c r="ALY86"/>
      <c r="ALZ86"/>
      <c r="AMA86"/>
      <c r="AMB86"/>
      <c r="AMC86"/>
      <c r="AMD86"/>
      <c r="AME86"/>
      <c r="AMF86"/>
      <c r="AMG86"/>
      <c r="AMH86"/>
      <c r="AMI86"/>
      <c r="AMJ86"/>
      <c r="AMK86"/>
      <c r="AML86"/>
      <c r="AMM86"/>
      <c r="AMN86"/>
      <c r="AMO86"/>
      <c r="AMP86"/>
      <c r="AMQ86"/>
      <c r="AMR86"/>
      <c r="AMS86"/>
      <c r="AMT86"/>
      <c r="AMU86"/>
      <c r="AMV86"/>
      <c r="AMW86"/>
      <c r="AMX86"/>
      <c r="AMY86"/>
      <c r="AMZ86"/>
      <c r="ANA86"/>
      <c r="ANB86"/>
      <c r="ANC86"/>
      <c r="AND86"/>
      <c r="ANE86"/>
      <c r="ANF86"/>
      <c r="ANG86"/>
      <c r="ANH86"/>
      <c r="ANI86"/>
      <c r="ANJ86"/>
      <c r="ANK86"/>
      <c r="ANL86"/>
      <c r="ANM86"/>
      <c r="ANN86"/>
      <c r="ANO86"/>
      <c r="ANP86"/>
      <c r="ANQ86"/>
      <c r="ANR86"/>
      <c r="ANS86"/>
      <c r="ANT86"/>
      <c r="ANU86"/>
      <c r="ANV86"/>
      <c r="ANW86"/>
      <c r="ANX86"/>
      <c r="ANY86"/>
      <c r="ANZ86"/>
      <c r="AOA86"/>
      <c r="AOB86"/>
      <c r="AOC86"/>
      <c r="AOD86"/>
      <c r="AOE86"/>
      <c r="AOF86"/>
      <c r="AOG86"/>
      <c r="AOH86"/>
      <c r="AOI86"/>
      <c r="AOJ86"/>
      <c r="AOK86"/>
      <c r="AOL86"/>
      <c r="AOM86"/>
      <c r="AON86"/>
      <c r="AOO86"/>
      <c r="AOP86"/>
      <c r="AOQ86"/>
      <c r="AOR86"/>
      <c r="AOS86"/>
      <c r="AOT86"/>
      <c r="AOU86"/>
      <c r="AOV86"/>
      <c r="AOW86"/>
      <c r="AOX86"/>
      <c r="AOY86"/>
      <c r="AOZ86"/>
      <c r="APA86"/>
      <c r="APB86"/>
      <c r="APC86"/>
      <c r="APD86"/>
      <c r="APE86"/>
      <c r="APF86"/>
      <c r="APG86"/>
      <c r="APH86"/>
      <c r="API86"/>
      <c r="APJ86"/>
      <c r="APK86"/>
      <c r="APL86"/>
      <c r="APM86"/>
      <c r="APN86"/>
      <c r="APO86"/>
      <c r="APP86"/>
      <c r="APQ86"/>
      <c r="APR86"/>
      <c r="APS86"/>
      <c r="APT86"/>
      <c r="APU86"/>
      <c r="APV86"/>
      <c r="APW86"/>
      <c r="APX86"/>
      <c r="APY86"/>
      <c r="APZ86"/>
      <c r="AQA86"/>
      <c r="AQB86"/>
      <c r="AQC86"/>
      <c r="AQD86"/>
      <c r="AQE86"/>
      <c r="AQF86"/>
      <c r="AQG86"/>
      <c r="AQH86"/>
      <c r="AQI86"/>
      <c r="AQJ86"/>
      <c r="AQK86"/>
      <c r="AQL86"/>
      <c r="AQM86"/>
      <c r="AQN86"/>
      <c r="AQO86"/>
      <c r="AQP86"/>
      <c r="AQQ86"/>
      <c r="AQR86"/>
      <c r="AQS86"/>
      <c r="AQT86"/>
      <c r="AQU86"/>
      <c r="AQV86"/>
      <c r="AQW86"/>
      <c r="AQX86"/>
      <c r="AQY86"/>
      <c r="AQZ86"/>
      <c r="ARA86"/>
      <c r="ARB86"/>
      <c r="ARC86"/>
      <c r="ARD86"/>
      <c r="ARE86"/>
      <c r="ARF86"/>
      <c r="ARG86"/>
      <c r="ARH86"/>
      <c r="ARI86"/>
      <c r="ARJ86"/>
      <c r="ARK86"/>
      <c r="ARL86"/>
      <c r="ARM86"/>
      <c r="ARN86"/>
      <c r="ARO86"/>
      <c r="ARP86"/>
      <c r="ARQ86"/>
      <c r="ARR86"/>
      <c r="ARS86"/>
      <c r="ART86"/>
      <c r="ARU86"/>
      <c r="ARV86"/>
      <c r="ARW86"/>
      <c r="ARX86"/>
      <c r="ARY86"/>
      <c r="ARZ86"/>
      <c r="ASA86"/>
      <c r="ASB86"/>
      <c r="ASC86"/>
      <c r="ASD86"/>
      <c r="ASE86"/>
      <c r="ASF86"/>
      <c r="ASG86"/>
      <c r="ASH86"/>
      <c r="ASI86"/>
      <c r="ASJ86"/>
      <c r="ASK86"/>
      <c r="ASL86"/>
      <c r="ASM86"/>
      <c r="ASN86"/>
      <c r="ASO86"/>
      <c r="ASP86"/>
      <c r="ASQ86"/>
      <c r="ASR86"/>
      <c r="ASS86"/>
      <c r="AST86"/>
      <c r="ASU86"/>
      <c r="ASV86"/>
      <c r="ASW86"/>
      <c r="ASX86"/>
      <c r="ASY86"/>
      <c r="ASZ86"/>
      <c r="ATA86"/>
      <c r="ATB86"/>
      <c r="ATC86"/>
      <c r="ATD86"/>
      <c r="ATE86"/>
      <c r="ATF86"/>
      <c r="ATG86"/>
      <c r="ATH86"/>
      <c r="ATI86"/>
      <c r="ATJ86"/>
      <c r="ATK86"/>
      <c r="ATL86"/>
      <c r="ATM86"/>
      <c r="ATN86"/>
      <c r="ATO86"/>
      <c r="ATP86"/>
      <c r="ATQ86"/>
      <c r="ATR86"/>
      <c r="ATS86"/>
      <c r="ATT86"/>
      <c r="ATU86"/>
      <c r="ATV86"/>
      <c r="ATW86"/>
      <c r="ATX86"/>
      <c r="ATY86"/>
      <c r="ATZ86"/>
      <c r="AUA86"/>
      <c r="AUB86"/>
      <c r="AUC86"/>
      <c r="AUD86"/>
      <c r="AUE86"/>
      <c r="AUF86"/>
      <c r="AUG86"/>
      <c r="AUH86"/>
      <c r="AUI86"/>
      <c r="AUJ86"/>
      <c r="AUK86"/>
      <c r="AUL86"/>
      <c r="AUM86"/>
      <c r="AUN86"/>
      <c r="AUO86"/>
      <c r="AUP86"/>
      <c r="AUQ86"/>
      <c r="AUR86"/>
      <c r="AUS86"/>
      <c r="AUT86"/>
      <c r="AUU86"/>
      <c r="AUV86"/>
      <c r="AUW86"/>
      <c r="AUX86"/>
      <c r="AUY86"/>
      <c r="AUZ86"/>
      <c r="AVA86"/>
      <c r="AVB86"/>
      <c r="AVC86"/>
      <c r="AVD86"/>
      <c r="AVE86"/>
      <c r="AVF86"/>
      <c r="AVG86"/>
      <c r="AVH86"/>
      <c r="AVI86"/>
      <c r="AVJ86"/>
      <c r="AVK86"/>
      <c r="AVL86"/>
      <c r="AVM86"/>
      <c r="AVN86"/>
      <c r="AVO86"/>
      <c r="AVP86"/>
      <c r="AVQ86"/>
      <c r="AVR86"/>
      <c r="AVS86"/>
      <c r="AVT86"/>
      <c r="AVU86"/>
      <c r="AVV86"/>
      <c r="AVW86"/>
      <c r="AVX86"/>
      <c r="AVY86"/>
      <c r="AVZ86"/>
      <c r="AWA86"/>
      <c r="AWB86"/>
      <c r="AWC86"/>
      <c r="AWD86"/>
      <c r="AWE86"/>
      <c r="AWF86"/>
      <c r="AWG86"/>
      <c r="AWH86"/>
      <c r="AWI86"/>
      <c r="AWJ86"/>
      <c r="AWK86"/>
      <c r="AWL86"/>
      <c r="AWM86"/>
      <c r="AWN86"/>
      <c r="AWO86"/>
      <c r="AWP86"/>
      <c r="AWQ86"/>
      <c r="AWR86"/>
      <c r="AWS86"/>
      <c r="AWT86"/>
      <c r="AWU86"/>
      <c r="AWV86"/>
      <c r="AWW86"/>
      <c r="AWX86"/>
      <c r="AWY86"/>
      <c r="AWZ86"/>
      <c r="AXA86"/>
      <c r="AXB86"/>
      <c r="AXC86"/>
      <c r="AXD86"/>
      <c r="AXE86"/>
      <c r="AXF86"/>
      <c r="AXG86"/>
      <c r="AXH86"/>
      <c r="AXI86"/>
      <c r="AXJ86"/>
      <c r="AXK86"/>
      <c r="AXL86"/>
      <c r="AXM86"/>
      <c r="AXN86"/>
      <c r="AXO86"/>
      <c r="AXP86"/>
      <c r="AXQ86"/>
      <c r="AXR86"/>
      <c r="AXS86"/>
      <c r="AXT86"/>
      <c r="AXU86"/>
      <c r="AXV86"/>
      <c r="AXW86"/>
      <c r="AXX86"/>
      <c r="AXY86"/>
      <c r="AXZ86"/>
      <c r="AYA86"/>
      <c r="AYB86"/>
      <c r="AYC86"/>
      <c r="AYD86"/>
      <c r="AYE86"/>
      <c r="AYF86"/>
      <c r="AYG86"/>
      <c r="AYH86"/>
      <c r="AYI86"/>
      <c r="AYJ86"/>
      <c r="AYK86"/>
      <c r="AYL86"/>
      <c r="AYM86"/>
      <c r="AYN86"/>
      <c r="AYO86"/>
      <c r="AYP86"/>
      <c r="AYQ86"/>
      <c r="AYR86"/>
      <c r="AYS86"/>
      <c r="AYT86"/>
      <c r="AYU86"/>
      <c r="AYV86"/>
      <c r="AYW86"/>
      <c r="AYX86"/>
      <c r="AYY86"/>
      <c r="AYZ86"/>
      <c r="AZA86"/>
      <c r="AZB86"/>
      <c r="AZC86"/>
      <c r="AZD86"/>
      <c r="AZE86"/>
      <c r="AZF86"/>
      <c r="AZG86"/>
      <c r="AZH86"/>
      <c r="AZI86"/>
      <c r="AZJ86"/>
      <c r="AZK86"/>
      <c r="AZL86"/>
      <c r="AZM86"/>
      <c r="AZN86"/>
      <c r="AZO86"/>
      <c r="AZP86"/>
      <c r="AZQ86"/>
      <c r="AZR86"/>
      <c r="AZS86"/>
      <c r="AZT86"/>
      <c r="AZU86"/>
      <c r="AZV86"/>
      <c r="AZW86"/>
      <c r="AZX86"/>
      <c r="AZY86"/>
      <c r="AZZ86"/>
      <c r="BAA86"/>
      <c r="BAB86"/>
      <c r="BAC86"/>
      <c r="BAD86"/>
      <c r="BAE86"/>
      <c r="BAF86"/>
      <c r="BAG86"/>
      <c r="BAH86"/>
      <c r="BAI86"/>
      <c r="BAJ86"/>
      <c r="BAK86"/>
      <c r="BAL86"/>
      <c r="BAM86"/>
      <c r="BAN86"/>
      <c r="BAO86"/>
      <c r="BAP86"/>
      <c r="BAQ86"/>
      <c r="BAR86"/>
      <c r="BAS86"/>
      <c r="BAT86"/>
      <c r="BAU86"/>
      <c r="BAV86"/>
      <c r="BAW86"/>
      <c r="BAX86"/>
      <c r="BAY86"/>
      <c r="BAZ86"/>
      <c r="BBA86"/>
      <c r="BBB86"/>
      <c r="BBC86"/>
      <c r="BBD86"/>
      <c r="BBE86"/>
      <c r="BBF86"/>
      <c r="BBG86"/>
      <c r="BBH86"/>
      <c r="BBI86"/>
      <c r="BBJ86"/>
      <c r="BBK86"/>
      <c r="BBL86"/>
      <c r="BBM86"/>
      <c r="BBN86"/>
      <c r="BBO86"/>
      <c r="BBP86"/>
      <c r="BBQ86"/>
      <c r="BBR86"/>
      <c r="BBS86"/>
      <c r="BBT86"/>
      <c r="BBU86"/>
      <c r="BBV86"/>
      <c r="BBW86"/>
      <c r="BBX86"/>
      <c r="BBY86"/>
      <c r="BBZ86"/>
      <c r="BCA86"/>
      <c r="BCB86"/>
      <c r="BCC86"/>
      <c r="BCD86"/>
      <c r="BCE86"/>
      <c r="BCF86"/>
      <c r="BCG86"/>
      <c r="BCH86"/>
      <c r="BCI86"/>
      <c r="BCJ86"/>
      <c r="BCK86"/>
      <c r="BCL86"/>
      <c r="BCM86"/>
      <c r="BCN86"/>
      <c r="BCO86"/>
      <c r="BCP86"/>
      <c r="BCQ86"/>
      <c r="BCR86"/>
      <c r="BCS86"/>
      <c r="BCT86"/>
      <c r="BCU86"/>
      <c r="BCV86"/>
      <c r="BCW86"/>
      <c r="BCX86"/>
      <c r="BCY86"/>
      <c r="BCZ86"/>
      <c r="BDA86"/>
      <c r="BDB86"/>
      <c r="BDC86"/>
      <c r="BDD86"/>
      <c r="BDE86"/>
      <c r="BDF86"/>
      <c r="BDG86"/>
      <c r="BDH86"/>
      <c r="BDI86"/>
      <c r="BDJ86"/>
      <c r="BDK86"/>
      <c r="BDL86"/>
      <c r="BDM86"/>
      <c r="BDN86"/>
      <c r="BDO86"/>
      <c r="BDP86"/>
      <c r="BDQ86"/>
      <c r="BDR86"/>
      <c r="BDS86"/>
      <c r="BDT86"/>
      <c r="BDU86"/>
      <c r="BDV86"/>
      <c r="BDW86"/>
      <c r="BDX86"/>
      <c r="BDY86"/>
      <c r="BDZ86"/>
      <c r="BEA86"/>
      <c r="BEB86"/>
      <c r="BEC86"/>
      <c r="BED86"/>
      <c r="BEE86"/>
      <c r="BEF86"/>
      <c r="BEG86"/>
      <c r="BEH86"/>
      <c r="BEI86"/>
      <c r="BEJ86"/>
      <c r="BEK86"/>
      <c r="BEL86"/>
      <c r="BEM86"/>
      <c r="BEN86"/>
      <c r="BEO86"/>
      <c r="BEP86"/>
      <c r="BEQ86"/>
      <c r="BER86"/>
      <c r="BES86"/>
      <c r="BET86"/>
      <c r="BEU86"/>
      <c r="BEV86"/>
      <c r="BEW86"/>
      <c r="BEX86"/>
      <c r="BEY86"/>
      <c r="BEZ86"/>
      <c r="BFA86"/>
      <c r="BFB86"/>
      <c r="BFC86"/>
      <c r="BFD86"/>
      <c r="BFE86"/>
      <c r="BFF86"/>
      <c r="BFG86"/>
      <c r="BFH86"/>
      <c r="BFI86"/>
      <c r="BFJ86"/>
      <c r="BFK86"/>
      <c r="BFL86"/>
      <c r="BFM86"/>
      <c r="BFN86"/>
      <c r="BFO86"/>
      <c r="BFP86"/>
      <c r="BFQ86"/>
      <c r="BFR86"/>
      <c r="BFS86"/>
      <c r="BFT86"/>
      <c r="BFU86"/>
      <c r="BFV86"/>
      <c r="BFW86"/>
      <c r="BFX86"/>
      <c r="BFY86"/>
      <c r="BFZ86"/>
      <c r="BGA86"/>
      <c r="BGB86"/>
      <c r="BGC86"/>
      <c r="BGD86"/>
      <c r="BGE86"/>
      <c r="BGF86"/>
      <c r="BGG86"/>
      <c r="BGH86"/>
      <c r="BGI86"/>
      <c r="BGJ86"/>
      <c r="BGK86"/>
      <c r="BGL86"/>
      <c r="BGM86"/>
      <c r="BGN86"/>
      <c r="BGO86"/>
      <c r="BGP86"/>
      <c r="BGQ86"/>
      <c r="BGR86"/>
      <c r="BGS86"/>
      <c r="BGT86"/>
      <c r="BGU86"/>
      <c r="BGV86"/>
      <c r="BGW86"/>
      <c r="BGX86"/>
      <c r="BGY86"/>
      <c r="BGZ86"/>
      <c r="BHA86"/>
      <c r="BHB86"/>
      <c r="BHC86"/>
      <c r="BHD86"/>
      <c r="BHE86"/>
      <c r="BHF86"/>
      <c r="BHG86"/>
      <c r="BHH86"/>
      <c r="BHI86"/>
      <c r="BHJ86"/>
      <c r="BHK86"/>
      <c r="BHL86"/>
      <c r="BHM86"/>
      <c r="BHN86"/>
      <c r="BHO86"/>
      <c r="BHP86"/>
      <c r="BHQ86"/>
      <c r="BHR86"/>
      <c r="BHS86"/>
      <c r="BHT86"/>
      <c r="BHU86"/>
      <c r="BHV86"/>
      <c r="BHW86"/>
      <c r="BHX86"/>
      <c r="BHY86"/>
      <c r="BHZ86"/>
      <c r="BIA86"/>
      <c r="BIB86"/>
      <c r="BIC86"/>
      <c r="BID86"/>
      <c r="BIE86"/>
      <c r="BIF86"/>
      <c r="BIG86"/>
      <c r="BIH86"/>
      <c r="BII86"/>
      <c r="BIJ86"/>
      <c r="BIK86"/>
      <c r="BIL86"/>
      <c r="BIM86"/>
      <c r="BIN86"/>
      <c r="BIO86"/>
      <c r="BIP86"/>
      <c r="BIQ86"/>
      <c r="BIR86"/>
      <c r="BIS86"/>
      <c r="BIT86"/>
      <c r="BIU86"/>
      <c r="BIV86"/>
      <c r="BIW86"/>
      <c r="BIX86"/>
      <c r="BIY86"/>
      <c r="BIZ86"/>
      <c r="BJA86"/>
      <c r="BJB86"/>
      <c r="BJC86"/>
      <c r="BJD86"/>
      <c r="BJE86"/>
      <c r="BJF86"/>
      <c r="BJG86"/>
      <c r="BJH86"/>
      <c r="BJI86"/>
      <c r="BJJ86"/>
      <c r="BJK86"/>
      <c r="BJL86"/>
      <c r="BJM86"/>
      <c r="BJN86"/>
      <c r="BJO86"/>
      <c r="BJP86"/>
      <c r="BJQ86"/>
      <c r="BJR86"/>
      <c r="BJS86"/>
      <c r="BJT86"/>
      <c r="BJU86"/>
      <c r="BJV86"/>
      <c r="BJW86"/>
      <c r="BJX86"/>
      <c r="BJY86"/>
      <c r="BJZ86"/>
      <c r="BKA86"/>
      <c r="BKB86"/>
      <c r="BKC86"/>
      <c r="BKD86"/>
      <c r="BKE86"/>
      <c r="BKF86"/>
      <c r="BKG86"/>
      <c r="BKH86"/>
      <c r="BKI86"/>
      <c r="BKJ86"/>
      <c r="BKK86"/>
      <c r="BKL86"/>
      <c r="BKM86"/>
      <c r="BKN86"/>
      <c r="BKO86"/>
      <c r="BKP86"/>
      <c r="BKQ86"/>
      <c r="BKR86"/>
      <c r="BKS86"/>
      <c r="BKT86"/>
      <c r="BKU86"/>
      <c r="BKV86"/>
      <c r="BKW86"/>
      <c r="BKX86"/>
      <c r="BKY86"/>
      <c r="BKZ86"/>
      <c r="BLA86"/>
      <c r="BLB86"/>
      <c r="BLC86"/>
      <c r="BLD86"/>
      <c r="BLE86"/>
      <c r="BLF86"/>
      <c r="BLG86"/>
      <c r="BLH86"/>
      <c r="BLI86"/>
      <c r="BLJ86"/>
      <c r="BLK86"/>
      <c r="BLL86"/>
      <c r="BLM86"/>
      <c r="BLN86"/>
      <c r="BLO86"/>
      <c r="BLP86"/>
      <c r="BLQ86"/>
      <c r="BLR86"/>
      <c r="BLS86"/>
      <c r="BLT86"/>
      <c r="BLU86"/>
      <c r="BLV86"/>
      <c r="BLW86"/>
      <c r="BLX86"/>
      <c r="BLY86"/>
      <c r="BLZ86"/>
      <c r="BMA86"/>
      <c r="BMB86"/>
      <c r="BMC86"/>
      <c r="BMD86"/>
      <c r="BME86"/>
      <c r="BMF86"/>
      <c r="BMG86"/>
      <c r="BMH86"/>
      <c r="BMI86"/>
      <c r="BMJ86"/>
      <c r="BMK86"/>
      <c r="BML86"/>
      <c r="BMM86"/>
      <c r="BMN86"/>
      <c r="BMO86"/>
      <c r="BMP86"/>
      <c r="BMQ86"/>
      <c r="BMR86"/>
      <c r="BMS86"/>
      <c r="BMT86"/>
      <c r="BMU86"/>
      <c r="BMV86"/>
      <c r="BMW86"/>
      <c r="BMX86"/>
      <c r="BMY86"/>
      <c r="BMZ86"/>
      <c r="BNA86"/>
      <c r="BNB86"/>
      <c r="BNC86"/>
      <c r="BND86"/>
      <c r="BNE86"/>
      <c r="BNF86"/>
      <c r="BNG86"/>
      <c r="BNH86"/>
      <c r="BNI86"/>
      <c r="BNJ86"/>
      <c r="BNK86"/>
      <c r="BNL86"/>
      <c r="BNM86"/>
      <c r="BNN86"/>
      <c r="BNO86"/>
      <c r="BNP86"/>
      <c r="BNQ86"/>
      <c r="BNR86"/>
      <c r="BNS86"/>
      <c r="BNT86"/>
      <c r="BNU86"/>
      <c r="BNV86"/>
      <c r="BNW86"/>
      <c r="BNX86"/>
      <c r="BNY86"/>
      <c r="BNZ86"/>
      <c r="BOA86"/>
      <c r="BOB86"/>
      <c r="BOC86"/>
      <c r="BOD86"/>
      <c r="BOE86"/>
      <c r="BOF86"/>
      <c r="BOG86"/>
      <c r="BOH86"/>
      <c r="BOI86"/>
      <c r="BOJ86"/>
      <c r="BOK86"/>
      <c r="BOL86"/>
      <c r="BOM86"/>
      <c r="BON86"/>
      <c r="BOO86"/>
      <c r="BOP86"/>
      <c r="BOQ86"/>
      <c r="BOR86"/>
      <c r="BOS86"/>
      <c r="BOT86"/>
      <c r="BOU86"/>
      <c r="BOV86"/>
      <c r="BOW86"/>
      <c r="BOX86"/>
      <c r="BOY86"/>
      <c r="BOZ86"/>
      <c r="BPA86"/>
      <c r="BPB86"/>
      <c r="BPC86"/>
      <c r="BPD86"/>
      <c r="BPE86"/>
      <c r="BPF86"/>
      <c r="BPG86"/>
      <c r="BPH86"/>
      <c r="BPI86"/>
      <c r="BPJ86"/>
      <c r="BPK86"/>
      <c r="BPL86"/>
      <c r="BPM86"/>
      <c r="BPN86"/>
      <c r="BPO86"/>
      <c r="BPP86"/>
      <c r="BPQ86"/>
      <c r="BPR86"/>
      <c r="BPS86"/>
      <c r="BPT86"/>
      <c r="BPU86"/>
      <c r="BPV86"/>
      <c r="BPW86"/>
      <c r="BPX86"/>
      <c r="BPY86"/>
      <c r="BPZ86"/>
      <c r="BQA86"/>
      <c r="BQB86"/>
      <c r="BQC86"/>
      <c r="BQD86"/>
      <c r="BQE86"/>
      <c r="BQF86"/>
      <c r="BQG86"/>
      <c r="BQH86"/>
      <c r="BQI86"/>
      <c r="BQJ86"/>
      <c r="BQK86"/>
      <c r="BQL86"/>
      <c r="BQM86"/>
      <c r="BQN86"/>
      <c r="BQO86"/>
      <c r="BQP86"/>
      <c r="BQQ86"/>
      <c r="BQR86"/>
      <c r="BQS86"/>
      <c r="BQT86"/>
      <c r="BQU86"/>
      <c r="BQV86"/>
      <c r="BQW86"/>
      <c r="BQX86"/>
      <c r="BQY86"/>
      <c r="BQZ86"/>
      <c r="BRA86"/>
      <c r="BRB86"/>
      <c r="BRC86"/>
      <c r="BRD86"/>
      <c r="BRE86"/>
      <c r="BRF86"/>
      <c r="BRG86"/>
      <c r="BRH86"/>
      <c r="BRI86"/>
      <c r="BRJ86"/>
      <c r="BRK86"/>
      <c r="BRL86"/>
      <c r="BRM86"/>
      <c r="BRN86"/>
      <c r="BRO86"/>
      <c r="BRP86"/>
      <c r="BRQ86"/>
      <c r="BRR86"/>
      <c r="BRS86"/>
      <c r="BRT86"/>
      <c r="BRU86"/>
      <c r="BRV86"/>
      <c r="BRW86"/>
      <c r="BRX86"/>
      <c r="BRY86"/>
      <c r="BRZ86"/>
      <c r="BSA86"/>
      <c r="BSB86"/>
      <c r="BSC86"/>
      <c r="BSD86"/>
      <c r="BSE86"/>
      <c r="BSF86"/>
      <c r="BSG86"/>
      <c r="BSH86"/>
      <c r="BSI86"/>
      <c r="BSJ86"/>
      <c r="BSK86"/>
      <c r="BSL86"/>
      <c r="BSM86"/>
      <c r="BSN86"/>
      <c r="BSO86"/>
      <c r="BSP86"/>
      <c r="BSQ86"/>
      <c r="BSR86"/>
      <c r="BSS86"/>
      <c r="BST86"/>
      <c r="BSU86"/>
      <c r="BSV86"/>
      <c r="BSW86"/>
      <c r="BSX86"/>
      <c r="BSY86"/>
      <c r="BSZ86"/>
      <c r="BTA86"/>
      <c r="BTB86"/>
      <c r="BTC86"/>
      <c r="BTD86"/>
      <c r="BTE86"/>
      <c r="BTF86"/>
      <c r="BTG86"/>
      <c r="BTH86"/>
      <c r="BTI86"/>
      <c r="BTJ86"/>
      <c r="BTK86"/>
      <c r="BTL86"/>
      <c r="BTM86"/>
      <c r="BTN86"/>
      <c r="BTO86"/>
      <c r="BTP86"/>
      <c r="BTQ86"/>
      <c r="BTR86"/>
      <c r="BTS86"/>
      <c r="BTT86"/>
      <c r="BTU86"/>
      <c r="BTV86"/>
      <c r="BTW86"/>
      <c r="BTX86"/>
      <c r="BTY86"/>
      <c r="BTZ86"/>
      <c r="BUA86"/>
      <c r="BUB86"/>
      <c r="BUC86"/>
      <c r="BUD86"/>
      <c r="BUE86"/>
      <c r="BUF86"/>
      <c r="BUG86"/>
      <c r="BUH86"/>
      <c r="BUI86"/>
      <c r="BUJ86"/>
      <c r="BUK86"/>
      <c r="BUL86"/>
      <c r="BUM86"/>
      <c r="BUN86"/>
      <c r="BUO86"/>
      <c r="BUP86"/>
      <c r="BUQ86"/>
      <c r="BUR86"/>
      <c r="BUS86"/>
      <c r="BUT86"/>
      <c r="BUU86"/>
      <c r="BUV86"/>
      <c r="BUW86"/>
      <c r="BUX86"/>
      <c r="BUY86"/>
      <c r="BUZ86"/>
      <c r="BVA86"/>
      <c r="BVB86"/>
      <c r="BVC86"/>
      <c r="BVD86"/>
      <c r="BVE86"/>
      <c r="BVF86"/>
      <c r="BVG86"/>
      <c r="BVH86"/>
      <c r="BVI86"/>
      <c r="BVJ86"/>
      <c r="BVK86"/>
      <c r="BVL86"/>
      <c r="BVM86"/>
      <c r="BVN86"/>
      <c r="BVO86"/>
      <c r="BVP86"/>
      <c r="BVQ86"/>
      <c r="BVR86"/>
      <c r="BVS86"/>
      <c r="BVT86"/>
      <c r="BVU86"/>
      <c r="BVV86"/>
      <c r="BVW86"/>
      <c r="BVX86"/>
      <c r="BVY86"/>
      <c r="BVZ86"/>
      <c r="BWA86"/>
      <c r="BWB86"/>
      <c r="BWC86"/>
      <c r="BWD86"/>
      <c r="BWE86"/>
      <c r="BWF86"/>
      <c r="BWG86"/>
      <c r="BWH86"/>
      <c r="BWI86"/>
      <c r="BWJ86"/>
      <c r="BWK86"/>
      <c r="BWL86"/>
      <c r="BWM86"/>
      <c r="BWN86"/>
      <c r="BWO86"/>
      <c r="BWP86"/>
      <c r="BWQ86"/>
      <c r="BWR86"/>
      <c r="BWS86"/>
      <c r="BWT86"/>
      <c r="BWU86"/>
      <c r="BWV86"/>
      <c r="BWW86"/>
      <c r="BWX86"/>
      <c r="BWY86"/>
      <c r="BWZ86"/>
      <c r="BXA86"/>
      <c r="BXB86"/>
      <c r="BXC86"/>
      <c r="BXD86"/>
      <c r="BXE86"/>
      <c r="BXF86"/>
      <c r="BXG86"/>
      <c r="BXH86"/>
      <c r="BXI86"/>
      <c r="BXJ86"/>
      <c r="BXK86"/>
      <c r="BXL86"/>
      <c r="BXM86"/>
      <c r="BXN86"/>
      <c r="BXO86"/>
      <c r="BXP86"/>
      <c r="BXQ86"/>
      <c r="BXR86"/>
      <c r="BXS86"/>
      <c r="BXT86"/>
      <c r="BXU86"/>
      <c r="BXV86"/>
      <c r="BXW86"/>
      <c r="BXX86"/>
      <c r="BXY86"/>
      <c r="BXZ86"/>
      <c r="BYA86"/>
      <c r="BYB86"/>
      <c r="BYC86"/>
      <c r="BYD86"/>
      <c r="BYE86"/>
      <c r="BYF86"/>
      <c r="BYG86"/>
      <c r="BYH86"/>
      <c r="BYI86"/>
      <c r="BYJ86"/>
      <c r="BYK86"/>
      <c r="BYL86"/>
      <c r="BYM86"/>
      <c r="BYN86"/>
      <c r="BYO86"/>
      <c r="BYP86"/>
      <c r="BYQ86"/>
      <c r="BYR86"/>
      <c r="BYS86"/>
      <c r="BYT86"/>
      <c r="BYU86"/>
      <c r="BYV86"/>
      <c r="BYW86"/>
      <c r="BYX86"/>
      <c r="BYY86"/>
      <c r="BYZ86"/>
      <c r="BZA86"/>
      <c r="BZB86"/>
      <c r="BZC86"/>
      <c r="BZD86"/>
      <c r="BZE86"/>
      <c r="BZF86"/>
      <c r="BZG86"/>
      <c r="BZH86"/>
      <c r="BZI86"/>
      <c r="BZJ86"/>
      <c r="BZK86"/>
      <c r="BZL86"/>
      <c r="BZM86"/>
      <c r="BZN86"/>
      <c r="BZO86"/>
      <c r="BZP86"/>
      <c r="BZQ86"/>
      <c r="BZR86"/>
      <c r="BZS86"/>
      <c r="BZT86"/>
      <c r="BZU86"/>
      <c r="BZV86"/>
      <c r="BZW86"/>
      <c r="BZX86"/>
      <c r="BZY86"/>
      <c r="BZZ86"/>
      <c r="CAA86"/>
      <c r="CAB86"/>
      <c r="CAC86"/>
      <c r="CAD86"/>
      <c r="CAE86"/>
      <c r="CAF86"/>
      <c r="CAG86"/>
      <c r="CAH86"/>
      <c r="CAI86"/>
      <c r="CAJ86"/>
      <c r="CAK86"/>
      <c r="CAL86"/>
      <c r="CAM86"/>
      <c r="CAN86"/>
      <c r="CAO86"/>
      <c r="CAP86"/>
      <c r="CAQ86"/>
      <c r="CAR86"/>
      <c r="CAS86"/>
      <c r="CAT86"/>
      <c r="CAU86"/>
      <c r="CAV86"/>
      <c r="CAW86"/>
      <c r="CAX86"/>
      <c r="CAY86"/>
      <c r="CAZ86"/>
      <c r="CBA86"/>
      <c r="CBB86"/>
      <c r="CBC86"/>
      <c r="CBD86"/>
      <c r="CBE86"/>
      <c r="CBF86"/>
      <c r="CBG86"/>
      <c r="CBH86"/>
      <c r="CBI86"/>
      <c r="CBJ86"/>
      <c r="CBK86"/>
      <c r="CBL86"/>
      <c r="CBM86"/>
      <c r="CBN86"/>
      <c r="CBO86"/>
      <c r="CBP86"/>
      <c r="CBQ86"/>
      <c r="CBR86"/>
      <c r="CBS86"/>
      <c r="CBT86"/>
      <c r="CBU86"/>
      <c r="CBV86"/>
      <c r="CBW86"/>
      <c r="CBX86"/>
      <c r="CBY86"/>
      <c r="CBZ86"/>
      <c r="CCA86"/>
      <c r="CCB86"/>
      <c r="CCC86"/>
      <c r="CCD86"/>
      <c r="CCE86"/>
      <c r="CCF86"/>
      <c r="CCG86"/>
      <c r="CCH86"/>
      <c r="CCI86"/>
      <c r="CCJ86"/>
      <c r="CCK86"/>
      <c r="CCL86"/>
      <c r="CCM86"/>
      <c r="CCN86"/>
      <c r="CCO86"/>
      <c r="CCP86"/>
      <c r="CCQ86"/>
      <c r="CCR86"/>
      <c r="CCS86"/>
      <c r="CCT86"/>
      <c r="CCU86"/>
      <c r="CCV86"/>
      <c r="CCW86"/>
      <c r="CCX86"/>
      <c r="CCY86"/>
      <c r="CCZ86"/>
      <c r="CDA86"/>
      <c r="CDB86"/>
      <c r="CDC86"/>
      <c r="CDD86"/>
      <c r="CDE86"/>
      <c r="CDF86"/>
      <c r="CDG86"/>
      <c r="CDH86"/>
      <c r="CDI86"/>
      <c r="CDJ86"/>
      <c r="CDK86"/>
      <c r="CDL86"/>
      <c r="CDM86"/>
      <c r="CDN86"/>
      <c r="CDO86"/>
      <c r="CDP86"/>
      <c r="CDQ86"/>
      <c r="CDR86"/>
      <c r="CDS86"/>
      <c r="CDT86"/>
      <c r="CDU86"/>
      <c r="CDV86"/>
      <c r="CDW86"/>
      <c r="CDX86"/>
      <c r="CDY86"/>
      <c r="CDZ86"/>
      <c r="CEA86"/>
      <c r="CEB86"/>
      <c r="CEC86"/>
      <c r="CED86"/>
      <c r="CEE86"/>
      <c r="CEF86"/>
      <c r="CEG86"/>
      <c r="CEH86"/>
      <c r="CEI86"/>
      <c r="CEJ86"/>
      <c r="CEK86"/>
      <c r="CEL86"/>
      <c r="CEM86"/>
      <c r="CEN86"/>
      <c r="CEO86"/>
      <c r="CEP86"/>
      <c r="CEQ86"/>
      <c r="CER86"/>
      <c r="CES86"/>
      <c r="CET86"/>
      <c r="CEU86"/>
      <c r="CEV86"/>
      <c r="CEW86"/>
      <c r="CEX86"/>
      <c r="CEY86"/>
      <c r="CEZ86"/>
      <c r="CFA86"/>
      <c r="CFB86"/>
      <c r="CFC86"/>
      <c r="CFD86"/>
      <c r="CFE86"/>
      <c r="CFF86"/>
      <c r="CFG86"/>
      <c r="CFH86"/>
      <c r="CFI86"/>
      <c r="CFJ86"/>
      <c r="CFK86"/>
      <c r="CFL86"/>
      <c r="CFM86"/>
      <c r="CFN86"/>
      <c r="CFO86"/>
      <c r="CFP86"/>
      <c r="CFQ86"/>
      <c r="CFR86"/>
      <c r="CFS86"/>
      <c r="CFT86"/>
      <c r="CFU86"/>
      <c r="CFV86"/>
      <c r="CFW86"/>
      <c r="CFX86"/>
      <c r="CFY86"/>
      <c r="CFZ86"/>
      <c r="CGA86"/>
      <c r="CGB86"/>
      <c r="CGC86"/>
      <c r="CGD86"/>
      <c r="CGE86"/>
      <c r="CGF86"/>
      <c r="CGG86"/>
      <c r="CGH86"/>
      <c r="CGI86"/>
      <c r="CGJ86"/>
      <c r="CGK86"/>
      <c r="CGL86"/>
      <c r="CGM86"/>
      <c r="CGN86"/>
      <c r="CGO86"/>
      <c r="CGP86"/>
      <c r="CGQ86"/>
      <c r="CGR86"/>
      <c r="CGS86"/>
      <c r="CGT86"/>
      <c r="CGU86"/>
      <c r="CGV86"/>
      <c r="CGW86"/>
      <c r="CGX86"/>
      <c r="CGY86"/>
      <c r="CGZ86"/>
      <c r="CHA86"/>
      <c r="CHB86"/>
      <c r="CHC86"/>
      <c r="CHD86"/>
      <c r="CHE86"/>
      <c r="CHF86"/>
      <c r="CHG86"/>
      <c r="CHH86"/>
      <c r="CHI86"/>
      <c r="CHJ86"/>
      <c r="CHK86"/>
      <c r="CHL86"/>
      <c r="CHM86"/>
      <c r="CHN86"/>
      <c r="CHO86"/>
      <c r="CHP86"/>
      <c r="CHQ86"/>
      <c r="CHR86"/>
      <c r="CHS86"/>
      <c r="CHT86"/>
      <c r="CHU86"/>
      <c r="CHV86"/>
      <c r="CHW86"/>
      <c r="CHX86"/>
      <c r="CHY86"/>
      <c r="CHZ86"/>
      <c r="CIA86"/>
      <c r="CIB86"/>
      <c r="CIC86"/>
      <c r="CID86"/>
      <c r="CIE86"/>
      <c r="CIF86"/>
      <c r="CIG86"/>
      <c r="CIH86"/>
      <c r="CII86"/>
      <c r="CIJ86"/>
      <c r="CIK86"/>
      <c r="CIL86"/>
      <c r="CIM86"/>
      <c r="CIN86"/>
      <c r="CIO86"/>
      <c r="CIP86"/>
      <c r="CIQ86"/>
      <c r="CIR86"/>
      <c r="CIS86"/>
      <c r="CIT86"/>
      <c r="CIU86"/>
      <c r="CIV86"/>
      <c r="CIW86"/>
      <c r="CIX86"/>
      <c r="CIY86"/>
      <c r="CIZ86"/>
      <c r="CJA86"/>
      <c r="CJB86"/>
      <c r="CJC86"/>
      <c r="CJD86"/>
      <c r="CJE86"/>
      <c r="CJF86"/>
      <c r="CJG86"/>
      <c r="CJH86"/>
      <c r="CJI86"/>
      <c r="CJJ86"/>
      <c r="CJK86"/>
      <c r="CJL86"/>
      <c r="CJM86"/>
      <c r="CJN86"/>
      <c r="CJO86"/>
      <c r="CJP86"/>
      <c r="CJQ86"/>
      <c r="CJR86"/>
      <c r="CJS86"/>
      <c r="CJT86"/>
      <c r="CJU86"/>
      <c r="CJV86"/>
      <c r="CJW86"/>
      <c r="CJX86"/>
      <c r="CJY86"/>
      <c r="CJZ86"/>
      <c r="CKA86"/>
      <c r="CKB86"/>
      <c r="CKC86"/>
      <c r="CKD86"/>
      <c r="CKE86"/>
      <c r="CKF86"/>
      <c r="CKG86"/>
      <c r="CKH86"/>
      <c r="CKI86"/>
      <c r="CKJ86"/>
      <c r="CKK86"/>
      <c r="CKL86"/>
      <c r="CKM86"/>
      <c r="CKN86"/>
      <c r="CKO86"/>
      <c r="CKP86"/>
      <c r="CKQ86"/>
      <c r="CKR86"/>
      <c r="CKS86"/>
      <c r="CKT86"/>
      <c r="CKU86"/>
      <c r="CKV86"/>
      <c r="CKW86"/>
      <c r="CKX86"/>
      <c r="CKY86"/>
      <c r="CKZ86"/>
      <c r="CLA86"/>
      <c r="CLB86"/>
      <c r="CLC86"/>
      <c r="CLD86"/>
      <c r="CLE86"/>
      <c r="CLF86"/>
      <c r="CLG86"/>
      <c r="CLH86"/>
      <c r="CLI86"/>
      <c r="CLJ86"/>
      <c r="CLK86"/>
      <c r="CLL86"/>
      <c r="CLM86"/>
      <c r="CLN86"/>
      <c r="CLO86"/>
      <c r="CLP86"/>
      <c r="CLQ86"/>
      <c r="CLR86"/>
      <c r="CLS86"/>
      <c r="CLT86"/>
      <c r="CLU86"/>
      <c r="CLV86"/>
      <c r="CLW86"/>
      <c r="CLX86"/>
      <c r="CLY86"/>
      <c r="CLZ86"/>
      <c r="CMA86"/>
      <c r="CMB86"/>
      <c r="CMC86"/>
      <c r="CMD86"/>
      <c r="CME86"/>
      <c r="CMF86"/>
      <c r="CMG86"/>
      <c r="CMH86"/>
      <c r="CMI86"/>
      <c r="CMJ86"/>
      <c r="CMK86"/>
      <c r="CML86"/>
      <c r="CMM86"/>
      <c r="CMN86"/>
      <c r="CMO86"/>
      <c r="CMP86"/>
      <c r="CMQ86"/>
      <c r="CMR86"/>
      <c r="CMS86"/>
      <c r="CMT86"/>
      <c r="CMU86"/>
      <c r="CMV86"/>
      <c r="CMW86"/>
      <c r="CMX86"/>
      <c r="CMY86"/>
      <c r="CMZ86"/>
      <c r="CNA86"/>
      <c r="CNB86"/>
      <c r="CNC86"/>
      <c r="CND86"/>
      <c r="CNE86"/>
      <c r="CNF86"/>
      <c r="CNG86"/>
      <c r="CNH86"/>
      <c r="CNI86"/>
      <c r="CNJ86"/>
      <c r="CNK86"/>
      <c r="CNL86"/>
      <c r="CNM86"/>
      <c r="CNN86"/>
      <c r="CNO86"/>
      <c r="CNP86"/>
      <c r="CNQ86"/>
      <c r="CNR86"/>
      <c r="CNS86"/>
      <c r="CNT86"/>
      <c r="CNU86"/>
      <c r="CNV86"/>
      <c r="CNW86"/>
      <c r="CNX86"/>
      <c r="CNY86"/>
      <c r="CNZ86"/>
      <c r="COA86"/>
      <c r="COB86"/>
      <c r="COC86"/>
      <c r="COD86"/>
      <c r="COE86"/>
      <c r="COF86"/>
      <c r="COG86"/>
      <c r="COH86"/>
      <c r="COI86"/>
      <c r="COJ86"/>
      <c r="COK86"/>
      <c r="COL86"/>
      <c r="COM86"/>
      <c r="CON86"/>
      <c r="COO86"/>
      <c r="COP86"/>
      <c r="COQ86"/>
      <c r="COR86"/>
      <c r="COS86"/>
      <c r="COT86"/>
      <c r="COU86"/>
      <c r="COV86"/>
      <c r="COW86"/>
      <c r="COX86"/>
      <c r="COY86"/>
      <c r="COZ86"/>
      <c r="CPA86"/>
      <c r="CPB86"/>
      <c r="CPC86"/>
      <c r="CPD86"/>
      <c r="CPE86"/>
      <c r="CPF86"/>
      <c r="CPG86"/>
      <c r="CPH86"/>
      <c r="CPI86"/>
      <c r="CPJ86"/>
      <c r="CPK86"/>
      <c r="CPL86"/>
      <c r="CPM86"/>
      <c r="CPN86"/>
      <c r="CPO86"/>
      <c r="CPP86"/>
      <c r="CPQ86"/>
      <c r="CPR86"/>
      <c r="CPS86"/>
      <c r="CPT86"/>
      <c r="CPU86"/>
      <c r="CPV86"/>
      <c r="CPW86"/>
      <c r="CPX86"/>
      <c r="CPY86"/>
      <c r="CPZ86"/>
      <c r="CQA86"/>
      <c r="CQB86"/>
      <c r="CQC86"/>
      <c r="CQD86"/>
      <c r="CQE86"/>
      <c r="CQF86"/>
      <c r="CQG86"/>
      <c r="CQH86"/>
      <c r="CQI86"/>
      <c r="CQJ86"/>
      <c r="CQK86"/>
      <c r="CQL86"/>
      <c r="CQM86"/>
      <c r="CQN86"/>
      <c r="CQO86"/>
      <c r="CQP86"/>
      <c r="CQQ86"/>
      <c r="CQR86"/>
      <c r="CQS86"/>
      <c r="CQT86"/>
      <c r="CQU86"/>
      <c r="CQV86"/>
      <c r="CQW86"/>
      <c r="CQX86"/>
      <c r="CQY86"/>
      <c r="CQZ86"/>
      <c r="CRA86"/>
      <c r="CRB86"/>
      <c r="CRC86"/>
      <c r="CRD86"/>
      <c r="CRE86"/>
      <c r="CRF86"/>
      <c r="CRG86"/>
      <c r="CRH86"/>
      <c r="CRI86"/>
      <c r="CRJ86"/>
      <c r="CRK86"/>
      <c r="CRL86"/>
      <c r="CRM86"/>
      <c r="CRN86"/>
      <c r="CRO86"/>
      <c r="CRP86"/>
      <c r="CRQ86"/>
      <c r="CRR86"/>
      <c r="CRS86"/>
      <c r="CRT86"/>
      <c r="CRU86"/>
      <c r="CRV86"/>
      <c r="CRW86"/>
      <c r="CRX86"/>
      <c r="CRY86"/>
      <c r="CRZ86"/>
      <c r="CSA86"/>
      <c r="CSB86"/>
      <c r="CSC86"/>
      <c r="CSD86"/>
      <c r="CSE86"/>
      <c r="CSF86"/>
      <c r="CSG86"/>
      <c r="CSH86"/>
      <c r="CSI86"/>
      <c r="CSJ86"/>
      <c r="CSK86"/>
      <c r="CSL86"/>
      <c r="CSM86"/>
      <c r="CSN86"/>
      <c r="CSO86"/>
      <c r="CSP86"/>
      <c r="CSQ86"/>
      <c r="CSR86"/>
      <c r="CSS86"/>
      <c r="CST86"/>
      <c r="CSU86"/>
      <c r="CSV86"/>
      <c r="CSW86"/>
      <c r="CSX86"/>
      <c r="CSY86"/>
      <c r="CSZ86"/>
      <c r="CTA86"/>
      <c r="CTB86"/>
      <c r="CTC86"/>
      <c r="CTD86"/>
      <c r="CTE86"/>
      <c r="CTF86"/>
      <c r="CTG86"/>
      <c r="CTH86"/>
      <c r="CTI86"/>
      <c r="CTJ86"/>
      <c r="CTK86"/>
      <c r="CTL86"/>
      <c r="CTM86"/>
      <c r="CTN86"/>
      <c r="CTO86"/>
      <c r="CTP86"/>
      <c r="CTQ86"/>
      <c r="CTR86"/>
      <c r="CTS86"/>
      <c r="CTT86"/>
      <c r="CTU86"/>
      <c r="CTV86"/>
      <c r="CTW86"/>
      <c r="CTX86"/>
      <c r="CTY86"/>
      <c r="CTZ86"/>
      <c r="CUA86"/>
      <c r="CUB86"/>
      <c r="CUC86"/>
      <c r="CUD86"/>
      <c r="CUE86"/>
      <c r="CUF86"/>
      <c r="CUG86"/>
      <c r="CUH86"/>
      <c r="CUI86"/>
      <c r="CUJ86"/>
      <c r="CUK86"/>
      <c r="CUL86"/>
      <c r="CUM86"/>
      <c r="CUN86"/>
      <c r="CUO86"/>
      <c r="CUP86"/>
      <c r="CUQ86"/>
      <c r="CUR86"/>
      <c r="CUS86"/>
      <c r="CUT86"/>
      <c r="CUU86"/>
      <c r="CUV86"/>
      <c r="CUW86"/>
      <c r="CUX86"/>
      <c r="CUY86"/>
      <c r="CUZ86"/>
      <c r="CVA86"/>
      <c r="CVB86"/>
      <c r="CVC86"/>
      <c r="CVD86"/>
      <c r="CVE86"/>
      <c r="CVF86"/>
      <c r="CVG86"/>
      <c r="CVH86"/>
      <c r="CVI86"/>
      <c r="CVJ86"/>
      <c r="CVK86"/>
      <c r="CVL86"/>
      <c r="CVM86"/>
      <c r="CVN86"/>
      <c r="CVO86"/>
      <c r="CVP86"/>
      <c r="CVQ86"/>
      <c r="CVR86"/>
      <c r="CVS86"/>
      <c r="CVT86"/>
      <c r="CVU86"/>
      <c r="CVV86"/>
      <c r="CVW86"/>
      <c r="CVX86"/>
      <c r="CVY86"/>
      <c r="CVZ86"/>
      <c r="CWA86"/>
      <c r="CWB86"/>
      <c r="CWC86"/>
      <c r="CWD86"/>
      <c r="CWE86"/>
      <c r="CWF86"/>
      <c r="CWG86"/>
      <c r="CWH86"/>
      <c r="CWI86"/>
      <c r="CWJ86"/>
      <c r="CWK86"/>
      <c r="CWL86"/>
      <c r="CWM86"/>
      <c r="CWN86"/>
      <c r="CWO86"/>
      <c r="CWP86"/>
      <c r="CWQ86"/>
      <c r="CWR86"/>
      <c r="CWS86"/>
      <c r="CWT86"/>
      <c r="CWU86"/>
      <c r="CWV86"/>
      <c r="CWW86"/>
      <c r="CWX86"/>
      <c r="CWY86"/>
      <c r="CWZ86"/>
      <c r="CXA86"/>
      <c r="CXB86"/>
      <c r="CXC86"/>
      <c r="CXD86"/>
      <c r="CXE86"/>
      <c r="CXF86"/>
      <c r="CXG86"/>
      <c r="CXH86"/>
      <c r="CXI86"/>
      <c r="CXJ86"/>
      <c r="CXK86"/>
      <c r="CXL86"/>
      <c r="CXM86"/>
      <c r="CXN86"/>
      <c r="CXO86"/>
      <c r="CXP86"/>
      <c r="CXQ86"/>
      <c r="CXR86"/>
      <c r="CXS86"/>
      <c r="CXT86"/>
      <c r="CXU86"/>
      <c r="CXV86"/>
      <c r="CXW86"/>
      <c r="CXX86"/>
      <c r="CXY86"/>
      <c r="CXZ86"/>
      <c r="CYA86"/>
      <c r="CYB86"/>
      <c r="CYC86"/>
      <c r="CYD86"/>
      <c r="CYE86"/>
      <c r="CYF86"/>
      <c r="CYG86"/>
      <c r="CYH86"/>
      <c r="CYI86"/>
      <c r="CYJ86"/>
      <c r="CYK86"/>
      <c r="CYL86"/>
      <c r="CYM86"/>
      <c r="CYN86"/>
      <c r="CYO86"/>
      <c r="CYP86"/>
      <c r="CYQ86"/>
      <c r="CYR86"/>
      <c r="CYS86"/>
      <c r="CYT86"/>
      <c r="CYU86"/>
      <c r="CYV86"/>
      <c r="CYW86"/>
      <c r="CYX86"/>
      <c r="CYY86"/>
      <c r="CYZ86"/>
      <c r="CZA86"/>
      <c r="CZB86"/>
      <c r="CZC86"/>
      <c r="CZD86"/>
      <c r="CZE86"/>
      <c r="CZF86"/>
      <c r="CZG86"/>
      <c r="CZH86"/>
      <c r="CZI86"/>
      <c r="CZJ86"/>
      <c r="CZK86"/>
      <c r="CZL86"/>
      <c r="CZM86"/>
      <c r="CZN86"/>
      <c r="CZO86"/>
      <c r="CZP86"/>
      <c r="CZQ86"/>
      <c r="CZR86"/>
      <c r="CZS86"/>
      <c r="CZT86"/>
      <c r="CZU86"/>
      <c r="CZV86"/>
      <c r="CZW86"/>
      <c r="CZX86"/>
      <c r="CZY86"/>
      <c r="CZZ86"/>
      <c r="DAA86"/>
      <c r="DAB86"/>
      <c r="DAC86"/>
      <c r="DAD86"/>
      <c r="DAE86"/>
      <c r="DAF86"/>
      <c r="DAG86"/>
      <c r="DAH86"/>
      <c r="DAI86"/>
      <c r="DAJ86"/>
      <c r="DAK86"/>
      <c r="DAL86"/>
      <c r="DAM86"/>
      <c r="DAN86"/>
      <c r="DAO86"/>
      <c r="DAP86"/>
      <c r="DAQ86"/>
      <c r="DAR86"/>
      <c r="DAS86"/>
      <c r="DAT86"/>
      <c r="DAU86"/>
      <c r="DAV86"/>
      <c r="DAW86"/>
      <c r="DAX86"/>
      <c r="DAY86"/>
      <c r="DAZ86"/>
      <c r="DBA86"/>
      <c r="DBB86"/>
      <c r="DBC86"/>
      <c r="DBD86"/>
      <c r="DBE86"/>
      <c r="DBF86"/>
      <c r="DBG86"/>
      <c r="DBH86"/>
      <c r="DBI86"/>
      <c r="DBJ86"/>
      <c r="DBK86"/>
      <c r="DBL86"/>
      <c r="DBM86"/>
      <c r="DBN86"/>
      <c r="DBO86"/>
      <c r="DBP86"/>
      <c r="DBQ86"/>
      <c r="DBR86"/>
      <c r="DBS86"/>
      <c r="DBT86"/>
      <c r="DBU86"/>
      <c r="DBV86"/>
      <c r="DBW86"/>
      <c r="DBX86"/>
      <c r="DBY86"/>
      <c r="DBZ86"/>
      <c r="DCA86"/>
      <c r="DCB86"/>
      <c r="DCC86"/>
      <c r="DCD86"/>
      <c r="DCE86"/>
      <c r="DCF86"/>
      <c r="DCG86"/>
      <c r="DCH86"/>
      <c r="DCI86"/>
      <c r="DCJ86"/>
      <c r="DCK86"/>
      <c r="DCL86"/>
      <c r="DCM86"/>
      <c r="DCN86"/>
      <c r="DCO86"/>
      <c r="DCP86"/>
      <c r="DCQ86"/>
      <c r="DCR86"/>
      <c r="DCS86"/>
      <c r="DCT86"/>
      <c r="DCU86"/>
      <c r="DCV86"/>
      <c r="DCW86"/>
      <c r="DCX86"/>
      <c r="DCY86"/>
      <c r="DCZ86"/>
      <c r="DDA86"/>
      <c r="DDB86"/>
      <c r="DDC86"/>
      <c r="DDD86"/>
      <c r="DDE86"/>
      <c r="DDF86"/>
      <c r="DDG86"/>
      <c r="DDH86"/>
      <c r="DDI86"/>
      <c r="DDJ86"/>
      <c r="DDK86"/>
      <c r="DDL86"/>
      <c r="DDM86"/>
      <c r="DDN86"/>
      <c r="DDO86"/>
      <c r="DDP86"/>
      <c r="DDQ86"/>
      <c r="DDR86"/>
      <c r="DDS86"/>
      <c r="DDT86"/>
      <c r="DDU86"/>
      <c r="DDV86"/>
      <c r="DDW86"/>
      <c r="DDX86"/>
      <c r="DDY86"/>
      <c r="DDZ86"/>
      <c r="DEA86"/>
      <c r="DEB86"/>
      <c r="DEC86"/>
      <c r="DED86"/>
      <c r="DEE86"/>
      <c r="DEF86"/>
      <c r="DEG86"/>
      <c r="DEH86"/>
      <c r="DEI86"/>
      <c r="DEJ86"/>
      <c r="DEK86"/>
      <c r="DEL86"/>
      <c r="DEM86"/>
      <c r="DEN86"/>
      <c r="DEO86"/>
      <c r="DEP86"/>
      <c r="DEQ86"/>
      <c r="DER86"/>
      <c r="DES86"/>
      <c r="DET86"/>
      <c r="DEU86"/>
      <c r="DEV86"/>
      <c r="DEW86"/>
      <c r="DEX86"/>
      <c r="DEY86"/>
      <c r="DEZ86"/>
      <c r="DFA86"/>
      <c r="DFB86"/>
      <c r="DFC86"/>
      <c r="DFD86"/>
      <c r="DFE86"/>
      <c r="DFF86"/>
      <c r="DFG86"/>
      <c r="DFH86"/>
      <c r="DFI86"/>
      <c r="DFJ86"/>
      <c r="DFK86"/>
      <c r="DFL86"/>
      <c r="DFM86"/>
      <c r="DFN86"/>
      <c r="DFO86"/>
      <c r="DFP86"/>
      <c r="DFQ86"/>
      <c r="DFR86"/>
      <c r="DFS86"/>
      <c r="DFT86"/>
      <c r="DFU86"/>
      <c r="DFV86"/>
      <c r="DFW86"/>
      <c r="DFX86"/>
      <c r="DFY86"/>
      <c r="DFZ86"/>
      <c r="DGA86"/>
      <c r="DGB86"/>
      <c r="DGC86"/>
      <c r="DGD86"/>
      <c r="DGE86"/>
      <c r="DGF86"/>
      <c r="DGG86"/>
      <c r="DGH86"/>
      <c r="DGI86"/>
      <c r="DGJ86"/>
      <c r="DGK86"/>
      <c r="DGL86"/>
      <c r="DGM86"/>
      <c r="DGN86"/>
      <c r="DGO86"/>
      <c r="DGP86"/>
      <c r="DGQ86"/>
      <c r="DGR86"/>
      <c r="DGS86"/>
      <c r="DGT86"/>
      <c r="DGU86"/>
      <c r="DGV86"/>
      <c r="DGW86"/>
      <c r="DGX86"/>
      <c r="DGY86"/>
      <c r="DGZ86"/>
      <c r="DHA86"/>
      <c r="DHB86"/>
      <c r="DHC86"/>
      <c r="DHD86"/>
      <c r="DHE86"/>
      <c r="DHF86"/>
      <c r="DHG86"/>
      <c r="DHH86"/>
      <c r="DHI86"/>
      <c r="DHJ86"/>
      <c r="DHK86"/>
      <c r="DHL86"/>
      <c r="DHM86"/>
      <c r="DHN86"/>
      <c r="DHO86"/>
      <c r="DHP86"/>
      <c r="DHQ86"/>
      <c r="DHR86"/>
      <c r="DHS86"/>
      <c r="DHT86"/>
      <c r="DHU86"/>
      <c r="DHV86"/>
      <c r="DHW86"/>
      <c r="DHX86"/>
      <c r="DHY86"/>
      <c r="DHZ86"/>
      <c r="DIA86"/>
      <c r="DIB86"/>
      <c r="DIC86"/>
      <c r="DID86"/>
      <c r="DIE86"/>
      <c r="DIF86"/>
      <c r="DIG86"/>
      <c r="DIH86"/>
      <c r="DII86"/>
      <c r="DIJ86"/>
      <c r="DIK86"/>
      <c r="DIL86"/>
      <c r="DIM86"/>
      <c r="DIN86"/>
      <c r="DIO86"/>
      <c r="DIP86"/>
      <c r="DIQ86"/>
      <c r="DIR86"/>
      <c r="DIS86"/>
      <c r="DIT86"/>
      <c r="DIU86"/>
      <c r="DIV86"/>
      <c r="DIW86"/>
      <c r="DIX86"/>
      <c r="DIY86"/>
      <c r="DIZ86"/>
      <c r="DJA86"/>
      <c r="DJB86"/>
      <c r="DJC86"/>
      <c r="DJD86"/>
      <c r="DJE86"/>
      <c r="DJF86"/>
      <c r="DJG86"/>
      <c r="DJH86"/>
      <c r="DJI86"/>
      <c r="DJJ86"/>
      <c r="DJK86"/>
      <c r="DJL86"/>
      <c r="DJM86"/>
      <c r="DJN86"/>
      <c r="DJO86"/>
      <c r="DJP86"/>
      <c r="DJQ86"/>
      <c r="DJR86"/>
      <c r="DJS86"/>
      <c r="DJT86"/>
      <c r="DJU86"/>
      <c r="DJV86"/>
      <c r="DJW86"/>
      <c r="DJX86"/>
      <c r="DJY86"/>
      <c r="DJZ86"/>
      <c r="DKA86"/>
      <c r="DKB86"/>
      <c r="DKC86"/>
      <c r="DKD86"/>
      <c r="DKE86"/>
      <c r="DKF86"/>
      <c r="DKG86"/>
      <c r="DKH86"/>
      <c r="DKI86"/>
      <c r="DKJ86"/>
      <c r="DKK86"/>
      <c r="DKL86"/>
      <c r="DKM86"/>
      <c r="DKN86"/>
      <c r="DKO86"/>
      <c r="DKP86"/>
      <c r="DKQ86"/>
      <c r="DKR86"/>
      <c r="DKS86"/>
      <c r="DKT86"/>
      <c r="DKU86"/>
      <c r="DKV86"/>
      <c r="DKW86"/>
      <c r="DKX86"/>
      <c r="DKY86"/>
      <c r="DKZ86"/>
      <c r="DLA86"/>
      <c r="DLB86"/>
      <c r="DLC86"/>
      <c r="DLD86"/>
      <c r="DLE86"/>
      <c r="DLF86"/>
      <c r="DLG86"/>
      <c r="DLH86"/>
      <c r="DLI86"/>
      <c r="DLJ86"/>
      <c r="DLK86"/>
      <c r="DLL86"/>
      <c r="DLM86"/>
      <c r="DLN86"/>
      <c r="DLO86"/>
      <c r="DLP86"/>
      <c r="DLQ86"/>
      <c r="DLR86"/>
      <c r="DLS86"/>
      <c r="DLT86"/>
      <c r="DLU86"/>
      <c r="DLV86"/>
      <c r="DLW86"/>
      <c r="DLX86"/>
      <c r="DLY86"/>
      <c r="DLZ86"/>
      <c r="DMA86"/>
      <c r="DMB86"/>
      <c r="DMC86"/>
      <c r="DMD86"/>
      <c r="DME86"/>
      <c r="DMF86"/>
      <c r="DMG86"/>
      <c r="DMH86"/>
      <c r="DMI86"/>
      <c r="DMJ86"/>
      <c r="DMK86"/>
      <c r="DML86"/>
      <c r="DMM86"/>
      <c r="DMN86"/>
      <c r="DMO86"/>
      <c r="DMP86"/>
      <c r="DMQ86"/>
      <c r="DMR86"/>
      <c r="DMS86"/>
      <c r="DMT86"/>
      <c r="DMU86"/>
      <c r="DMV86"/>
      <c r="DMW86"/>
      <c r="DMX86"/>
      <c r="DMY86"/>
      <c r="DMZ86"/>
      <c r="DNA86"/>
      <c r="DNB86"/>
      <c r="DNC86"/>
      <c r="DND86"/>
      <c r="DNE86"/>
      <c r="DNF86"/>
      <c r="DNG86"/>
      <c r="DNH86"/>
      <c r="DNI86"/>
      <c r="DNJ86"/>
      <c r="DNK86"/>
      <c r="DNL86"/>
      <c r="DNM86"/>
      <c r="DNN86"/>
      <c r="DNO86"/>
      <c r="DNP86"/>
      <c r="DNQ86"/>
      <c r="DNR86"/>
      <c r="DNS86"/>
      <c r="DNT86"/>
      <c r="DNU86"/>
      <c r="DNV86"/>
      <c r="DNW86"/>
      <c r="DNX86"/>
      <c r="DNY86"/>
      <c r="DNZ86"/>
      <c r="DOA86"/>
      <c r="DOB86"/>
      <c r="DOC86"/>
      <c r="DOD86"/>
      <c r="DOE86"/>
      <c r="DOF86"/>
      <c r="DOG86"/>
      <c r="DOH86"/>
      <c r="DOI86"/>
      <c r="DOJ86"/>
      <c r="DOK86"/>
      <c r="DOL86"/>
      <c r="DOM86"/>
      <c r="DON86"/>
      <c r="DOO86"/>
      <c r="DOP86"/>
      <c r="DOQ86"/>
      <c r="DOR86"/>
      <c r="DOS86"/>
      <c r="DOT86"/>
      <c r="DOU86"/>
      <c r="DOV86"/>
      <c r="DOW86"/>
      <c r="DOX86"/>
      <c r="DOY86"/>
      <c r="DOZ86"/>
      <c r="DPA86"/>
      <c r="DPB86"/>
      <c r="DPC86"/>
      <c r="DPD86"/>
      <c r="DPE86"/>
      <c r="DPF86"/>
      <c r="DPG86"/>
      <c r="DPH86"/>
      <c r="DPI86"/>
      <c r="DPJ86"/>
      <c r="DPK86"/>
      <c r="DPL86"/>
      <c r="DPM86"/>
      <c r="DPN86"/>
      <c r="DPO86"/>
      <c r="DPP86"/>
      <c r="DPQ86"/>
      <c r="DPR86"/>
      <c r="DPS86"/>
      <c r="DPT86"/>
      <c r="DPU86"/>
      <c r="DPV86"/>
      <c r="DPW86"/>
      <c r="DPX86"/>
      <c r="DPY86"/>
      <c r="DPZ86"/>
      <c r="DQA86"/>
      <c r="DQB86"/>
      <c r="DQC86"/>
      <c r="DQD86"/>
      <c r="DQE86"/>
      <c r="DQF86"/>
      <c r="DQG86"/>
      <c r="DQH86"/>
      <c r="DQI86"/>
      <c r="DQJ86"/>
      <c r="DQK86"/>
      <c r="DQL86"/>
      <c r="DQM86"/>
      <c r="DQN86"/>
      <c r="DQO86"/>
      <c r="DQP86"/>
      <c r="DQQ86"/>
      <c r="DQR86"/>
      <c r="DQS86"/>
      <c r="DQT86"/>
      <c r="DQU86"/>
      <c r="DQV86"/>
      <c r="DQW86"/>
      <c r="DQX86"/>
      <c r="DQY86"/>
      <c r="DQZ86"/>
      <c r="DRA86"/>
      <c r="DRB86"/>
      <c r="DRC86"/>
      <c r="DRD86"/>
      <c r="DRE86"/>
      <c r="DRF86"/>
      <c r="DRG86"/>
      <c r="DRH86"/>
      <c r="DRI86"/>
      <c r="DRJ86"/>
      <c r="DRK86"/>
      <c r="DRL86"/>
      <c r="DRM86"/>
      <c r="DRN86"/>
      <c r="DRO86"/>
      <c r="DRP86"/>
      <c r="DRQ86"/>
      <c r="DRR86"/>
      <c r="DRS86"/>
      <c r="DRT86"/>
      <c r="DRU86"/>
      <c r="DRV86"/>
      <c r="DRW86"/>
      <c r="DRX86"/>
      <c r="DRY86"/>
      <c r="DRZ86"/>
      <c r="DSA86"/>
      <c r="DSB86"/>
      <c r="DSC86"/>
      <c r="DSD86"/>
      <c r="DSE86"/>
      <c r="DSF86"/>
      <c r="DSG86"/>
      <c r="DSH86"/>
      <c r="DSI86"/>
      <c r="DSJ86"/>
      <c r="DSK86"/>
      <c r="DSL86"/>
      <c r="DSM86"/>
      <c r="DSN86"/>
      <c r="DSO86"/>
      <c r="DSP86"/>
      <c r="DSQ86"/>
      <c r="DSR86"/>
      <c r="DSS86"/>
      <c r="DST86"/>
      <c r="DSU86"/>
      <c r="DSV86"/>
      <c r="DSW86"/>
      <c r="DSX86"/>
      <c r="DSY86"/>
      <c r="DSZ86"/>
      <c r="DTA86"/>
      <c r="DTB86"/>
      <c r="DTC86"/>
      <c r="DTD86"/>
      <c r="DTE86"/>
      <c r="DTF86"/>
      <c r="DTG86"/>
      <c r="DTH86"/>
      <c r="DTI86"/>
      <c r="DTJ86"/>
      <c r="DTK86"/>
      <c r="DTL86"/>
      <c r="DTM86"/>
      <c r="DTN86"/>
      <c r="DTO86"/>
      <c r="DTP86"/>
      <c r="DTQ86"/>
      <c r="DTR86"/>
      <c r="DTS86"/>
      <c r="DTT86"/>
      <c r="DTU86"/>
      <c r="DTV86"/>
      <c r="DTW86"/>
      <c r="DTX86"/>
      <c r="DTY86"/>
      <c r="DTZ86"/>
      <c r="DUA86"/>
      <c r="DUB86"/>
      <c r="DUC86"/>
      <c r="DUD86"/>
      <c r="DUE86"/>
      <c r="DUF86"/>
      <c r="DUG86"/>
      <c r="DUH86"/>
      <c r="DUI86"/>
      <c r="DUJ86"/>
      <c r="DUK86"/>
      <c r="DUL86"/>
      <c r="DUM86"/>
      <c r="DUN86"/>
      <c r="DUO86"/>
      <c r="DUP86"/>
      <c r="DUQ86"/>
      <c r="DUR86"/>
      <c r="DUS86"/>
      <c r="DUT86"/>
      <c r="DUU86"/>
      <c r="DUV86"/>
      <c r="DUW86"/>
      <c r="DUX86"/>
      <c r="DUY86"/>
      <c r="DUZ86"/>
      <c r="DVA86"/>
      <c r="DVB86"/>
      <c r="DVC86"/>
      <c r="DVD86"/>
      <c r="DVE86"/>
      <c r="DVF86"/>
      <c r="DVG86"/>
      <c r="DVH86"/>
      <c r="DVI86"/>
      <c r="DVJ86"/>
      <c r="DVK86"/>
      <c r="DVL86"/>
      <c r="DVM86"/>
      <c r="DVN86"/>
      <c r="DVO86"/>
      <c r="DVP86"/>
      <c r="DVQ86"/>
      <c r="DVR86"/>
      <c r="DVS86"/>
      <c r="DVT86"/>
      <c r="DVU86"/>
      <c r="DVV86"/>
      <c r="DVW86"/>
      <c r="DVX86"/>
      <c r="DVY86"/>
      <c r="DVZ86"/>
      <c r="DWA86"/>
      <c r="DWB86"/>
      <c r="DWC86"/>
      <c r="DWD86"/>
      <c r="DWE86"/>
      <c r="DWF86"/>
      <c r="DWG86"/>
      <c r="DWH86"/>
      <c r="DWI86"/>
      <c r="DWJ86"/>
      <c r="DWK86"/>
      <c r="DWL86"/>
      <c r="DWM86"/>
      <c r="DWN86"/>
      <c r="DWO86"/>
      <c r="DWP86"/>
      <c r="DWQ86"/>
      <c r="DWR86"/>
      <c r="DWS86"/>
      <c r="DWT86"/>
      <c r="DWU86"/>
      <c r="DWV86"/>
      <c r="DWW86"/>
      <c r="DWX86"/>
      <c r="DWY86"/>
      <c r="DWZ86"/>
      <c r="DXA86"/>
      <c r="DXB86"/>
      <c r="DXC86"/>
      <c r="DXD86"/>
      <c r="DXE86"/>
      <c r="DXF86"/>
      <c r="DXG86"/>
      <c r="DXH86"/>
      <c r="DXI86"/>
      <c r="DXJ86"/>
      <c r="DXK86"/>
      <c r="DXL86"/>
      <c r="DXM86"/>
      <c r="DXN86"/>
      <c r="DXO86"/>
      <c r="DXP86"/>
      <c r="DXQ86"/>
      <c r="DXR86"/>
      <c r="DXS86"/>
      <c r="DXT86"/>
      <c r="DXU86"/>
      <c r="DXV86"/>
      <c r="DXW86"/>
      <c r="DXX86"/>
      <c r="DXY86"/>
      <c r="DXZ86"/>
      <c r="DYA86"/>
      <c r="DYB86"/>
      <c r="DYC86"/>
      <c r="DYD86"/>
      <c r="DYE86"/>
      <c r="DYF86"/>
      <c r="DYG86"/>
      <c r="DYH86"/>
      <c r="DYI86"/>
      <c r="DYJ86"/>
      <c r="DYK86"/>
      <c r="DYL86"/>
      <c r="DYM86"/>
      <c r="DYN86"/>
      <c r="DYO86"/>
      <c r="DYP86"/>
      <c r="DYQ86"/>
      <c r="DYR86"/>
      <c r="DYS86"/>
      <c r="DYT86"/>
      <c r="DYU86"/>
      <c r="DYV86"/>
      <c r="DYW86"/>
      <c r="DYX86"/>
      <c r="DYY86"/>
      <c r="DYZ86"/>
      <c r="DZA86"/>
      <c r="DZB86"/>
      <c r="DZC86"/>
      <c r="DZD86"/>
      <c r="DZE86"/>
      <c r="DZF86"/>
      <c r="DZG86"/>
      <c r="DZH86"/>
      <c r="DZI86"/>
      <c r="DZJ86"/>
      <c r="DZK86"/>
      <c r="DZL86"/>
      <c r="DZM86"/>
      <c r="DZN86"/>
      <c r="DZO86"/>
      <c r="DZP86"/>
      <c r="DZQ86"/>
      <c r="DZR86"/>
      <c r="DZS86"/>
      <c r="DZT86"/>
      <c r="DZU86"/>
      <c r="DZV86"/>
      <c r="DZW86"/>
      <c r="DZX86"/>
      <c r="DZY86"/>
      <c r="DZZ86"/>
      <c r="EAA86"/>
      <c r="EAB86"/>
      <c r="EAC86"/>
      <c r="EAD86"/>
      <c r="EAE86"/>
      <c r="EAF86"/>
      <c r="EAG86"/>
      <c r="EAH86"/>
      <c r="EAI86"/>
      <c r="EAJ86"/>
      <c r="EAK86"/>
      <c r="EAL86"/>
      <c r="EAM86"/>
      <c r="EAN86"/>
      <c r="EAO86"/>
      <c r="EAP86"/>
      <c r="EAQ86"/>
      <c r="EAR86"/>
      <c r="EAS86"/>
      <c r="EAT86"/>
      <c r="EAU86"/>
      <c r="EAV86"/>
      <c r="EAW86"/>
      <c r="EAX86"/>
      <c r="EAY86"/>
      <c r="EAZ86"/>
      <c r="EBA86"/>
      <c r="EBB86"/>
      <c r="EBC86"/>
      <c r="EBD86"/>
      <c r="EBE86"/>
      <c r="EBF86"/>
      <c r="EBG86"/>
      <c r="EBH86"/>
      <c r="EBI86"/>
      <c r="EBJ86"/>
      <c r="EBK86"/>
      <c r="EBL86"/>
      <c r="EBM86"/>
      <c r="EBN86"/>
      <c r="EBO86"/>
      <c r="EBP86"/>
      <c r="EBQ86"/>
      <c r="EBR86"/>
      <c r="EBS86"/>
      <c r="EBT86"/>
      <c r="EBU86"/>
      <c r="EBV86"/>
      <c r="EBW86"/>
      <c r="EBX86"/>
      <c r="EBY86"/>
      <c r="EBZ86"/>
      <c r="ECA86"/>
      <c r="ECB86"/>
      <c r="ECC86"/>
      <c r="ECD86"/>
      <c r="ECE86"/>
      <c r="ECF86"/>
      <c r="ECG86"/>
      <c r="ECH86"/>
      <c r="ECI86"/>
      <c r="ECJ86"/>
      <c r="ECK86"/>
      <c r="ECL86"/>
      <c r="ECM86"/>
      <c r="ECN86"/>
      <c r="ECO86"/>
      <c r="ECP86"/>
      <c r="ECQ86"/>
      <c r="ECR86"/>
      <c r="ECS86"/>
      <c r="ECT86"/>
      <c r="ECU86"/>
      <c r="ECV86"/>
      <c r="ECW86"/>
      <c r="ECX86"/>
      <c r="ECY86"/>
      <c r="ECZ86"/>
      <c r="EDA86"/>
      <c r="EDB86"/>
      <c r="EDC86"/>
      <c r="EDD86"/>
      <c r="EDE86"/>
      <c r="EDF86"/>
      <c r="EDG86"/>
      <c r="EDH86"/>
      <c r="EDI86"/>
      <c r="EDJ86"/>
      <c r="EDK86"/>
      <c r="EDL86"/>
      <c r="EDM86"/>
      <c r="EDN86"/>
      <c r="EDO86"/>
      <c r="EDP86"/>
      <c r="EDQ86"/>
      <c r="EDR86"/>
      <c r="EDS86"/>
      <c r="EDT86"/>
      <c r="EDU86"/>
      <c r="EDV86"/>
      <c r="EDW86"/>
      <c r="EDX86"/>
      <c r="EDY86"/>
      <c r="EDZ86"/>
      <c r="EEA86"/>
      <c r="EEB86"/>
      <c r="EEC86"/>
      <c r="EED86"/>
      <c r="EEE86"/>
      <c r="EEF86"/>
      <c r="EEG86"/>
      <c r="EEH86"/>
      <c r="EEI86"/>
      <c r="EEJ86"/>
      <c r="EEK86"/>
      <c r="EEL86"/>
      <c r="EEM86"/>
      <c r="EEN86"/>
      <c r="EEO86"/>
      <c r="EEP86"/>
      <c r="EEQ86"/>
      <c r="EER86"/>
      <c r="EES86"/>
      <c r="EET86"/>
      <c r="EEU86"/>
      <c r="EEV86"/>
      <c r="EEW86"/>
      <c r="EEX86"/>
      <c r="EEY86"/>
      <c r="EEZ86"/>
      <c r="EFA86"/>
      <c r="EFB86"/>
      <c r="EFC86"/>
      <c r="EFD86"/>
      <c r="EFE86"/>
      <c r="EFF86"/>
      <c r="EFG86"/>
      <c r="EFH86"/>
      <c r="EFI86"/>
      <c r="EFJ86"/>
      <c r="EFK86"/>
      <c r="EFL86"/>
      <c r="EFM86"/>
      <c r="EFN86"/>
      <c r="EFO86"/>
      <c r="EFP86"/>
      <c r="EFQ86"/>
      <c r="EFR86"/>
      <c r="EFS86"/>
      <c r="EFT86"/>
      <c r="EFU86"/>
      <c r="EFV86"/>
      <c r="EFW86"/>
      <c r="EFX86"/>
      <c r="EFY86"/>
      <c r="EFZ86"/>
      <c r="EGA86"/>
      <c r="EGB86"/>
      <c r="EGC86"/>
      <c r="EGD86"/>
      <c r="EGE86"/>
      <c r="EGF86"/>
      <c r="EGG86"/>
      <c r="EGH86"/>
      <c r="EGI86"/>
      <c r="EGJ86"/>
      <c r="EGK86"/>
      <c r="EGL86"/>
      <c r="EGM86"/>
      <c r="EGN86"/>
      <c r="EGO86"/>
      <c r="EGP86"/>
      <c r="EGQ86"/>
      <c r="EGR86"/>
      <c r="EGS86"/>
      <c r="EGT86"/>
      <c r="EGU86"/>
      <c r="EGV86"/>
      <c r="EGW86"/>
      <c r="EGX86"/>
      <c r="EGY86"/>
      <c r="EGZ86"/>
      <c r="EHA86"/>
      <c r="EHB86"/>
      <c r="EHC86"/>
      <c r="EHD86"/>
      <c r="EHE86"/>
      <c r="EHF86"/>
      <c r="EHG86"/>
      <c r="EHH86"/>
      <c r="EHI86"/>
      <c r="EHJ86"/>
      <c r="EHK86"/>
      <c r="EHL86"/>
      <c r="EHM86"/>
      <c r="EHN86"/>
      <c r="EHO86"/>
      <c r="EHP86"/>
      <c r="EHQ86"/>
      <c r="EHR86"/>
      <c r="EHS86"/>
      <c r="EHT86"/>
      <c r="EHU86"/>
      <c r="EHV86"/>
      <c r="EHW86"/>
      <c r="EHX86"/>
      <c r="EHY86"/>
      <c r="EHZ86"/>
      <c r="EIA86"/>
      <c r="EIB86"/>
      <c r="EIC86"/>
      <c r="EID86"/>
      <c r="EIE86"/>
      <c r="EIF86"/>
      <c r="EIG86"/>
      <c r="EIH86"/>
      <c r="EII86"/>
      <c r="EIJ86"/>
      <c r="EIK86"/>
      <c r="EIL86"/>
      <c r="EIM86"/>
      <c r="EIN86"/>
      <c r="EIO86"/>
      <c r="EIP86"/>
      <c r="EIQ86"/>
      <c r="EIR86"/>
      <c r="EIS86"/>
      <c r="EIT86"/>
      <c r="EIU86"/>
      <c r="EIV86"/>
      <c r="EIW86"/>
      <c r="EIX86"/>
      <c r="EIY86"/>
      <c r="EIZ86"/>
      <c r="EJA86"/>
      <c r="EJB86"/>
      <c r="EJC86"/>
      <c r="EJD86"/>
      <c r="EJE86"/>
      <c r="EJF86"/>
      <c r="EJG86"/>
      <c r="EJH86"/>
      <c r="EJI86"/>
      <c r="EJJ86"/>
      <c r="EJK86"/>
      <c r="EJL86"/>
      <c r="EJM86"/>
      <c r="EJN86"/>
      <c r="EJO86"/>
      <c r="EJP86"/>
      <c r="EJQ86"/>
      <c r="EJR86"/>
      <c r="EJS86"/>
      <c r="EJT86"/>
      <c r="EJU86"/>
      <c r="EJV86"/>
      <c r="EJW86"/>
      <c r="EJX86"/>
      <c r="EJY86"/>
      <c r="EJZ86"/>
      <c r="EKA86"/>
      <c r="EKB86"/>
      <c r="EKC86"/>
      <c r="EKD86"/>
      <c r="EKE86"/>
      <c r="EKF86"/>
      <c r="EKG86"/>
      <c r="EKH86"/>
      <c r="EKI86"/>
      <c r="EKJ86"/>
      <c r="EKK86"/>
      <c r="EKL86"/>
      <c r="EKM86"/>
      <c r="EKN86"/>
      <c r="EKO86"/>
      <c r="EKP86"/>
      <c r="EKQ86"/>
      <c r="EKR86"/>
      <c r="EKS86"/>
      <c r="EKT86"/>
      <c r="EKU86"/>
      <c r="EKV86"/>
      <c r="EKW86"/>
      <c r="EKX86"/>
      <c r="EKY86"/>
      <c r="EKZ86"/>
      <c r="ELA86"/>
      <c r="ELB86"/>
      <c r="ELC86"/>
      <c r="ELD86"/>
      <c r="ELE86"/>
      <c r="ELF86"/>
      <c r="ELG86"/>
      <c r="ELH86"/>
      <c r="ELI86"/>
      <c r="ELJ86"/>
      <c r="ELK86"/>
      <c r="ELL86"/>
      <c r="ELM86"/>
      <c r="ELN86"/>
      <c r="ELO86"/>
      <c r="ELP86"/>
      <c r="ELQ86"/>
      <c r="ELR86"/>
      <c r="ELS86"/>
      <c r="ELT86"/>
      <c r="ELU86"/>
      <c r="ELV86"/>
      <c r="ELW86"/>
      <c r="ELX86"/>
      <c r="ELY86"/>
      <c r="ELZ86"/>
      <c r="EMA86"/>
      <c r="EMB86"/>
      <c r="EMC86"/>
      <c r="EMD86"/>
      <c r="EME86"/>
      <c r="EMF86"/>
      <c r="EMG86"/>
      <c r="EMH86"/>
      <c r="EMI86"/>
      <c r="EMJ86"/>
      <c r="EMK86"/>
      <c r="EML86"/>
      <c r="EMM86"/>
      <c r="EMN86"/>
      <c r="EMO86"/>
      <c r="EMP86"/>
      <c r="EMQ86"/>
      <c r="EMR86"/>
      <c r="EMS86"/>
      <c r="EMT86"/>
      <c r="EMU86"/>
      <c r="EMV86"/>
      <c r="EMW86"/>
      <c r="EMX86"/>
      <c r="EMY86"/>
      <c r="EMZ86"/>
      <c r="ENA86"/>
      <c r="ENB86"/>
      <c r="ENC86"/>
      <c r="END86"/>
      <c r="ENE86"/>
      <c r="ENF86"/>
      <c r="ENG86"/>
      <c r="ENH86"/>
      <c r="ENI86"/>
      <c r="ENJ86"/>
      <c r="ENK86"/>
      <c r="ENL86"/>
      <c r="ENM86"/>
      <c r="ENN86"/>
      <c r="ENO86"/>
      <c r="ENP86"/>
      <c r="ENQ86"/>
      <c r="ENR86"/>
      <c r="ENS86"/>
      <c r="ENT86"/>
      <c r="ENU86"/>
      <c r="ENV86"/>
      <c r="ENW86"/>
      <c r="ENX86"/>
      <c r="ENY86"/>
      <c r="ENZ86"/>
      <c r="EOA86"/>
      <c r="EOB86"/>
      <c r="EOC86"/>
      <c r="EOD86"/>
      <c r="EOE86"/>
      <c r="EOF86"/>
      <c r="EOG86"/>
      <c r="EOH86"/>
      <c r="EOI86"/>
      <c r="EOJ86"/>
      <c r="EOK86"/>
      <c r="EOL86"/>
      <c r="EOM86"/>
      <c r="EON86"/>
      <c r="EOO86"/>
      <c r="EOP86"/>
      <c r="EOQ86"/>
      <c r="EOR86"/>
      <c r="EOS86"/>
      <c r="EOT86"/>
      <c r="EOU86"/>
      <c r="EOV86"/>
      <c r="EOW86"/>
      <c r="EOX86"/>
      <c r="EOY86"/>
      <c r="EOZ86"/>
      <c r="EPA86"/>
      <c r="EPB86"/>
      <c r="EPC86"/>
      <c r="EPD86"/>
      <c r="EPE86"/>
      <c r="EPF86"/>
      <c r="EPG86"/>
      <c r="EPH86"/>
      <c r="EPI86"/>
      <c r="EPJ86"/>
      <c r="EPK86"/>
      <c r="EPL86"/>
      <c r="EPM86"/>
      <c r="EPN86"/>
      <c r="EPO86"/>
      <c r="EPP86"/>
      <c r="EPQ86"/>
      <c r="EPR86"/>
      <c r="EPS86"/>
      <c r="EPT86"/>
      <c r="EPU86"/>
      <c r="EPV86"/>
      <c r="EPW86"/>
      <c r="EPX86"/>
      <c r="EPY86"/>
      <c r="EPZ86"/>
      <c r="EQA86"/>
      <c r="EQB86"/>
      <c r="EQC86"/>
      <c r="EQD86"/>
      <c r="EQE86"/>
      <c r="EQF86"/>
      <c r="EQG86"/>
      <c r="EQH86"/>
      <c r="EQI86"/>
      <c r="EQJ86"/>
      <c r="EQK86"/>
      <c r="EQL86"/>
      <c r="EQM86"/>
      <c r="EQN86"/>
      <c r="EQO86"/>
      <c r="EQP86"/>
      <c r="EQQ86"/>
      <c r="EQR86"/>
      <c r="EQS86"/>
      <c r="EQT86"/>
      <c r="EQU86"/>
      <c r="EQV86"/>
      <c r="EQW86"/>
      <c r="EQX86"/>
      <c r="EQY86"/>
      <c r="EQZ86"/>
      <c r="ERA86"/>
      <c r="ERB86"/>
      <c r="ERC86"/>
      <c r="ERD86"/>
      <c r="ERE86"/>
      <c r="ERF86"/>
      <c r="ERG86"/>
      <c r="ERH86"/>
      <c r="ERI86"/>
      <c r="ERJ86"/>
      <c r="ERK86"/>
      <c r="ERL86"/>
      <c r="ERM86"/>
      <c r="ERN86"/>
      <c r="ERO86"/>
      <c r="ERP86"/>
      <c r="ERQ86"/>
      <c r="ERR86"/>
      <c r="ERS86"/>
      <c r="ERT86"/>
      <c r="ERU86"/>
      <c r="ERV86"/>
      <c r="ERW86"/>
      <c r="ERX86"/>
      <c r="ERY86"/>
      <c r="ERZ86"/>
      <c r="ESA86"/>
      <c r="ESB86"/>
      <c r="ESC86"/>
      <c r="ESD86"/>
      <c r="ESE86"/>
      <c r="ESF86"/>
      <c r="ESG86"/>
      <c r="ESH86"/>
      <c r="ESI86"/>
      <c r="ESJ86"/>
      <c r="ESK86"/>
      <c r="ESL86"/>
      <c r="ESM86"/>
      <c r="ESN86"/>
      <c r="ESO86"/>
      <c r="ESP86"/>
      <c r="ESQ86"/>
      <c r="ESR86"/>
      <c r="ESS86"/>
      <c r="EST86"/>
      <c r="ESU86"/>
      <c r="ESV86"/>
      <c r="ESW86"/>
      <c r="ESX86"/>
      <c r="ESY86"/>
      <c r="ESZ86"/>
      <c r="ETA86"/>
      <c r="ETB86"/>
      <c r="ETC86"/>
      <c r="ETD86"/>
      <c r="ETE86"/>
      <c r="ETF86"/>
      <c r="ETG86"/>
      <c r="ETH86"/>
      <c r="ETI86"/>
      <c r="ETJ86"/>
      <c r="ETK86"/>
      <c r="ETL86"/>
      <c r="ETM86"/>
      <c r="ETN86"/>
      <c r="ETO86"/>
      <c r="ETP86"/>
      <c r="ETQ86"/>
      <c r="ETR86"/>
      <c r="ETS86"/>
      <c r="ETT86"/>
      <c r="ETU86"/>
      <c r="ETV86"/>
      <c r="ETW86"/>
      <c r="ETX86"/>
      <c r="ETY86"/>
      <c r="ETZ86"/>
      <c r="EUA86"/>
      <c r="EUB86"/>
      <c r="EUC86"/>
      <c r="EUD86"/>
      <c r="EUE86"/>
      <c r="EUF86"/>
      <c r="EUG86"/>
      <c r="EUH86"/>
      <c r="EUI86"/>
      <c r="EUJ86"/>
      <c r="EUK86"/>
      <c r="EUL86"/>
      <c r="EUM86"/>
      <c r="EUN86"/>
      <c r="EUO86"/>
      <c r="EUP86"/>
      <c r="EUQ86"/>
      <c r="EUR86"/>
      <c r="EUS86"/>
      <c r="EUT86"/>
      <c r="EUU86"/>
      <c r="EUV86"/>
      <c r="EUW86"/>
      <c r="EUX86"/>
      <c r="EUY86"/>
      <c r="EUZ86"/>
      <c r="EVA86"/>
      <c r="EVB86"/>
      <c r="EVC86"/>
      <c r="EVD86"/>
      <c r="EVE86"/>
      <c r="EVF86"/>
      <c r="EVG86"/>
      <c r="EVH86"/>
      <c r="EVI86"/>
      <c r="EVJ86"/>
      <c r="EVK86"/>
      <c r="EVL86"/>
      <c r="EVM86"/>
      <c r="EVN86"/>
      <c r="EVO86"/>
      <c r="EVP86"/>
      <c r="EVQ86"/>
      <c r="EVR86"/>
      <c r="EVS86"/>
      <c r="EVT86"/>
      <c r="EVU86"/>
      <c r="EVV86"/>
      <c r="EVW86"/>
      <c r="EVX86"/>
      <c r="EVY86"/>
      <c r="EVZ86"/>
      <c r="EWA86"/>
      <c r="EWB86"/>
      <c r="EWC86"/>
      <c r="EWD86"/>
      <c r="EWE86"/>
      <c r="EWF86"/>
      <c r="EWG86"/>
      <c r="EWH86"/>
      <c r="EWI86"/>
      <c r="EWJ86"/>
      <c r="EWK86"/>
      <c r="EWL86"/>
      <c r="EWM86"/>
      <c r="EWN86"/>
      <c r="EWO86"/>
      <c r="EWP86"/>
      <c r="EWQ86"/>
      <c r="EWR86"/>
      <c r="EWS86"/>
      <c r="EWT86"/>
      <c r="EWU86"/>
      <c r="EWV86"/>
      <c r="EWW86"/>
      <c r="EWX86"/>
      <c r="EWY86"/>
      <c r="EWZ86"/>
      <c r="EXA86"/>
      <c r="EXB86"/>
      <c r="EXC86"/>
      <c r="EXD86"/>
      <c r="EXE86"/>
      <c r="EXF86"/>
      <c r="EXG86"/>
      <c r="EXH86"/>
      <c r="EXI86"/>
      <c r="EXJ86"/>
      <c r="EXK86"/>
      <c r="EXL86"/>
      <c r="EXM86"/>
      <c r="EXN86"/>
      <c r="EXO86"/>
      <c r="EXP86"/>
      <c r="EXQ86"/>
      <c r="EXR86"/>
      <c r="EXS86"/>
      <c r="EXT86"/>
      <c r="EXU86"/>
      <c r="EXV86"/>
      <c r="EXW86"/>
      <c r="EXX86"/>
      <c r="EXY86"/>
      <c r="EXZ86"/>
      <c r="EYA86"/>
      <c r="EYB86"/>
      <c r="EYC86"/>
      <c r="EYD86"/>
      <c r="EYE86"/>
      <c r="EYF86"/>
      <c r="EYG86"/>
      <c r="EYH86"/>
      <c r="EYI86"/>
      <c r="EYJ86"/>
      <c r="EYK86"/>
      <c r="EYL86"/>
      <c r="EYM86"/>
      <c r="EYN86"/>
      <c r="EYO86"/>
      <c r="EYP86"/>
      <c r="EYQ86"/>
      <c r="EYR86"/>
      <c r="EYS86"/>
      <c r="EYT86"/>
      <c r="EYU86"/>
      <c r="EYV86"/>
      <c r="EYW86"/>
      <c r="EYX86"/>
      <c r="EYY86"/>
      <c r="EYZ86"/>
      <c r="EZA86"/>
      <c r="EZB86"/>
      <c r="EZC86"/>
      <c r="EZD86"/>
      <c r="EZE86"/>
      <c r="EZF86"/>
      <c r="EZG86"/>
      <c r="EZH86"/>
      <c r="EZI86"/>
      <c r="EZJ86"/>
      <c r="EZK86"/>
      <c r="EZL86"/>
      <c r="EZM86"/>
      <c r="EZN86"/>
      <c r="EZO86"/>
      <c r="EZP86"/>
      <c r="EZQ86"/>
      <c r="EZR86"/>
      <c r="EZS86"/>
      <c r="EZT86"/>
      <c r="EZU86"/>
      <c r="EZV86"/>
      <c r="EZW86"/>
      <c r="EZX86"/>
      <c r="EZY86"/>
      <c r="EZZ86"/>
      <c r="FAA86"/>
      <c r="FAB86"/>
      <c r="FAC86"/>
      <c r="FAD86"/>
      <c r="FAE86"/>
      <c r="FAF86"/>
      <c r="FAG86"/>
      <c r="FAH86"/>
      <c r="FAI86"/>
      <c r="FAJ86"/>
      <c r="FAK86"/>
      <c r="FAL86"/>
      <c r="FAM86"/>
      <c r="FAN86"/>
      <c r="FAO86"/>
      <c r="FAP86"/>
      <c r="FAQ86"/>
      <c r="FAR86"/>
      <c r="FAS86"/>
      <c r="FAT86"/>
      <c r="FAU86"/>
      <c r="FAV86"/>
      <c r="FAW86"/>
      <c r="FAX86"/>
      <c r="FAY86"/>
      <c r="FAZ86"/>
      <c r="FBA86"/>
      <c r="FBB86"/>
      <c r="FBC86"/>
      <c r="FBD86"/>
      <c r="FBE86"/>
      <c r="FBF86"/>
      <c r="FBG86"/>
      <c r="FBH86"/>
      <c r="FBI86"/>
      <c r="FBJ86"/>
      <c r="FBK86"/>
      <c r="FBL86"/>
      <c r="FBM86"/>
      <c r="FBN86"/>
      <c r="FBO86"/>
      <c r="FBP86"/>
      <c r="FBQ86"/>
      <c r="FBR86"/>
      <c r="FBS86"/>
      <c r="FBT86"/>
      <c r="FBU86"/>
      <c r="FBV86"/>
      <c r="FBW86"/>
      <c r="FBX86"/>
      <c r="FBY86"/>
      <c r="FBZ86"/>
      <c r="FCA86"/>
      <c r="FCB86"/>
      <c r="FCC86"/>
      <c r="FCD86"/>
      <c r="FCE86"/>
      <c r="FCF86"/>
      <c r="FCG86"/>
      <c r="FCH86"/>
      <c r="FCI86"/>
      <c r="FCJ86"/>
      <c r="FCK86"/>
      <c r="FCL86"/>
      <c r="FCM86"/>
      <c r="FCN86"/>
      <c r="FCO86"/>
      <c r="FCP86"/>
      <c r="FCQ86"/>
      <c r="FCR86"/>
      <c r="FCS86"/>
      <c r="FCT86"/>
      <c r="FCU86"/>
      <c r="FCV86"/>
      <c r="FCW86"/>
      <c r="FCX86"/>
      <c r="FCY86"/>
      <c r="FCZ86"/>
      <c r="FDA86"/>
      <c r="FDB86"/>
      <c r="FDC86"/>
      <c r="FDD86"/>
      <c r="FDE86"/>
      <c r="FDF86"/>
      <c r="FDG86"/>
      <c r="FDH86"/>
      <c r="FDI86"/>
      <c r="FDJ86"/>
      <c r="FDK86"/>
      <c r="FDL86"/>
      <c r="FDM86"/>
      <c r="FDN86"/>
      <c r="FDO86"/>
      <c r="FDP86"/>
      <c r="FDQ86"/>
      <c r="FDR86"/>
      <c r="FDS86"/>
      <c r="FDT86"/>
      <c r="FDU86"/>
      <c r="FDV86"/>
      <c r="FDW86"/>
      <c r="FDX86"/>
      <c r="FDY86"/>
      <c r="FDZ86"/>
      <c r="FEA86"/>
      <c r="FEB86"/>
      <c r="FEC86"/>
      <c r="FED86"/>
      <c r="FEE86"/>
      <c r="FEF86"/>
      <c r="FEG86"/>
      <c r="FEH86"/>
      <c r="FEI86"/>
      <c r="FEJ86"/>
      <c r="FEK86"/>
      <c r="FEL86"/>
      <c r="FEM86"/>
      <c r="FEN86"/>
      <c r="FEO86"/>
      <c r="FEP86"/>
      <c r="FEQ86"/>
      <c r="FER86"/>
      <c r="FES86"/>
      <c r="FET86"/>
      <c r="FEU86"/>
      <c r="FEV86"/>
      <c r="FEW86"/>
      <c r="FEX86"/>
      <c r="FEY86"/>
      <c r="FEZ86"/>
      <c r="FFA86"/>
      <c r="FFB86"/>
      <c r="FFC86"/>
      <c r="FFD86"/>
      <c r="FFE86"/>
      <c r="FFF86"/>
      <c r="FFG86"/>
      <c r="FFH86"/>
      <c r="FFI86"/>
      <c r="FFJ86"/>
      <c r="FFK86"/>
      <c r="FFL86"/>
      <c r="FFM86"/>
      <c r="FFN86"/>
      <c r="FFO86"/>
      <c r="FFP86"/>
      <c r="FFQ86"/>
      <c r="FFR86"/>
      <c r="FFS86"/>
      <c r="FFT86"/>
      <c r="FFU86"/>
      <c r="FFV86"/>
      <c r="FFW86"/>
      <c r="FFX86"/>
      <c r="FFY86"/>
      <c r="FFZ86"/>
      <c r="FGA86"/>
      <c r="FGB86"/>
      <c r="FGC86"/>
      <c r="FGD86"/>
      <c r="FGE86"/>
      <c r="FGF86"/>
      <c r="FGG86"/>
      <c r="FGH86"/>
      <c r="FGI86"/>
      <c r="FGJ86"/>
      <c r="FGK86"/>
      <c r="FGL86"/>
      <c r="FGM86"/>
      <c r="FGN86"/>
      <c r="FGO86"/>
      <c r="FGP86"/>
      <c r="FGQ86"/>
      <c r="FGR86"/>
      <c r="FGS86"/>
      <c r="FGT86"/>
      <c r="FGU86"/>
      <c r="FGV86"/>
      <c r="FGW86"/>
      <c r="FGX86"/>
      <c r="FGY86"/>
      <c r="FGZ86"/>
      <c r="FHA86"/>
      <c r="FHB86"/>
      <c r="FHC86"/>
      <c r="FHD86"/>
      <c r="FHE86"/>
      <c r="FHF86"/>
      <c r="FHG86"/>
      <c r="FHH86"/>
      <c r="FHI86"/>
      <c r="FHJ86"/>
      <c r="FHK86"/>
      <c r="FHL86"/>
      <c r="FHM86"/>
      <c r="FHN86"/>
      <c r="FHO86"/>
      <c r="FHP86"/>
      <c r="FHQ86"/>
      <c r="FHR86"/>
      <c r="FHS86"/>
      <c r="FHT86"/>
      <c r="FHU86"/>
      <c r="FHV86"/>
      <c r="FHW86"/>
      <c r="FHX86"/>
      <c r="FHY86"/>
      <c r="FHZ86"/>
      <c r="FIA86"/>
      <c r="FIB86"/>
      <c r="FIC86"/>
      <c r="FID86"/>
      <c r="FIE86"/>
      <c r="FIF86"/>
      <c r="FIG86"/>
      <c r="FIH86"/>
      <c r="FII86"/>
      <c r="FIJ86"/>
      <c r="FIK86"/>
      <c r="FIL86"/>
      <c r="FIM86"/>
      <c r="FIN86"/>
      <c r="FIO86"/>
      <c r="FIP86"/>
      <c r="FIQ86"/>
      <c r="FIR86"/>
      <c r="FIS86"/>
      <c r="FIT86"/>
      <c r="FIU86"/>
      <c r="FIV86"/>
      <c r="FIW86"/>
      <c r="FIX86"/>
      <c r="FIY86"/>
      <c r="FIZ86"/>
      <c r="FJA86"/>
      <c r="FJB86"/>
      <c r="FJC86"/>
      <c r="FJD86"/>
      <c r="FJE86"/>
      <c r="FJF86"/>
      <c r="FJG86"/>
      <c r="FJH86"/>
      <c r="FJI86"/>
      <c r="FJJ86"/>
      <c r="FJK86"/>
      <c r="FJL86"/>
      <c r="FJM86"/>
      <c r="FJN86"/>
      <c r="FJO86"/>
      <c r="FJP86"/>
      <c r="FJQ86"/>
      <c r="FJR86"/>
      <c r="FJS86"/>
      <c r="FJT86"/>
      <c r="FJU86"/>
      <c r="FJV86"/>
      <c r="FJW86"/>
      <c r="FJX86"/>
      <c r="FJY86"/>
      <c r="FJZ86"/>
      <c r="FKA86"/>
      <c r="FKB86"/>
      <c r="FKC86"/>
      <c r="FKD86"/>
      <c r="FKE86"/>
      <c r="FKF86"/>
      <c r="FKG86"/>
      <c r="FKH86"/>
      <c r="FKI86"/>
      <c r="FKJ86"/>
      <c r="FKK86"/>
      <c r="FKL86"/>
      <c r="FKM86"/>
      <c r="FKN86"/>
      <c r="FKO86"/>
      <c r="FKP86"/>
      <c r="FKQ86"/>
      <c r="FKR86"/>
      <c r="FKS86"/>
      <c r="FKT86"/>
      <c r="FKU86"/>
      <c r="FKV86"/>
      <c r="FKW86"/>
      <c r="FKX86"/>
      <c r="FKY86"/>
      <c r="FKZ86"/>
      <c r="FLA86"/>
      <c r="FLB86"/>
      <c r="FLC86"/>
      <c r="FLD86"/>
      <c r="FLE86"/>
      <c r="FLF86"/>
      <c r="FLG86"/>
      <c r="FLH86"/>
      <c r="FLI86"/>
      <c r="FLJ86"/>
      <c r="FLK86"/>
      <c r="FLL86"/>
      <c r="FLM86"/>
      <c r="FLN86"/>
      <c r="FLO86"/>
      <c r="FLP86"/>
      <c r="FLQ86"/>
      <c r="FLR86"/>
      <c r="FLS86"/>
      <c r="FLT86"/>
      <c r="FLU86"/>
      <c r="FLV86"/>
      <c r="FLW86"/>
      <c r="FLX86"/>
      <c r="FLY86"/>
      <c r="FLZ86"/>
      <c r="FMA86"/>
      <c r="FMB86"/>
      <c r="FMC86"/>
      <c r="FMD86"/>
      <c r="FME86"/>
      <c r="FMF86"/>
      <c r="FMG86"/>
      <c r="FMH86"/>
      <c r="FMI86"/>
      <c r="FMJ86"/>
      <c r="FMK86"/>
      <c r="FML86"/>
      <c r="FMM86"/>
      <c r="FMN86"/>
      <c r="FMO86"/>
      <c r="FMP86"/>
      <c r="FMQ86"/>
      <c r="FMR86"/>
      <c r="FMS86"/>
      <c r="FMT86"/>
      <c r="FMU86"/>
      <c r="FMV86"/>
      <c r="FMW86"/>
      <c r="FMX86"/>
      <c r="FMY86"/>
      <c r="FMZ86"/>
      <c r="FNA86"/>
      <c r="FNB86"/>
      <c r="FNC86"/>
      <c r="FND86"/>
      <c r="FNE86"/>
      <c r="FNF86"/>
      <c r="FNG86"/>
      <c r="FNH86"/>
      <c r="FNI86"/>
      <c r="FNJ86"/>
      <c r="FNK86"/>
      <c r="FNL86"/>
      <c r="FNM86"/>
      <c r="FNN86"/>
      <c r="FNO86"/>
      <c r="FNP86"/>
      <c r="FNQ86"/>
      <c r="FNR86"/>
      <c r="FNS86"/>
      <c r="FNT86"/>
      <c r="FNU86"/>
      <c r="FNV86"/>
      <c r="FNW86"/>
      <c r="FNX86"/>
      <c r="FNY86"/>
      <c r="FNZ86"/>
      <c r="FOA86"/>
      <c r="FOB86"/>
      <c r="FOC86"/>
      <c r="FOD86"/>
      <c r="FOE86"/>
      <c r="FOF86"/>
      <c r="FOG86"/>
      <c r="FOH86"/>
      <c r="FOI86"/>
      <c r="FOJ86"/>
      <c r="FOK86"/>
      <c r="FOL86"/>
      <c r="FOM86"/>
      <c r="FON86"/>
      <c r="FOO86"/>
      <c r="FOP86"/>
      <c r="FOQ86"/>
      <c r="FOR86"/>
      <c r="FOS86"/>
      <c r="FOT86"/>
      <c r="FOU86"/>
      <c r="FOV86"/>
      <c r="FOW86"/>
      <c r="FOX86"/>
      <c r="FOY86"/>
      <c r="FOZ86"/>
      <c r="FPA86"/>
      <c r="FPB86"/>
      <c r="FPC86"/>
      <c r="FPD86"/>
      <c r="FPE86"/>
      <c r="FPF86"/>
      <c r="FPG86"/>
      <c r="FPH86"/>
      <c r="FPI86"/>
      <c r="FPJ86"/>
      <c r="FPK86"/>
      <c r="FPL86"/>
      <c r="FPM86"/>
      <c r="FPN86"/>
      <c r="FPO86"/>
      <c r="FPP86"/>
      <c r="FPQ86"/>
      <c r="FPR86"/>
      <c r="FPS86"/>
      <c r="FPT86"/>
      <c r="FPU86"/>
      <c r="FPV86"/>
      <c r="FPW86"/>
      <c r="FPX86"/>
      <c r="FPY86"/>
      <c r="FPZ86"/>
      <c r="FQA86"/>
      <c r="FQB86"/>
      <c r="FQC86"/>
      <c r="FQD86"/>
      <c r="FQE86"/>
      <c r="FQF86"/>
      <c r="FQG86"/>
      <c r="FQH86"/>
      <c r="FQI86"/>
      <c r="FQJ86"/>
      <c r="FQK86"/>
      <c r="FQL86"/>
      <c r="FQM86"/>
      <c r="FQN86"/>
      <c r="FQO86"/>
      <c r="FQP86"/>
      <c r="FQQ86"/>
      <c r="FQR86"/>
      <c r="FQS86"/>
      <c r="FQT86"/>
      <c r="FQU86"/>
      <c r="FQV86"/>
      <c r="FQW86"/>
      <c r="FQX86"/>
      <c r="FQY86"/>
      <c r="FQZ86"/>
      <c r="FRA86"/>
      <c r="FRB86"/>
      <c r="FRC86"/>
      <c r="FRD86"/>
      <c r="FRE86"/>
      <c r="FRF86"/>
      <c r="FRG86"/>
      <c r="FRH86"/>
      <c r="FRI86"/>
      <c r="FRJ86"/>
      <c r="FRK86"/>
      <c r="FRL86"/>
      <c r="FRM86"/>
      <c r="FRN86"/>
      <c r="FRO86"/>
      <c r="FRP86"/>
      <c r="FRQ86"/>
      <c r="FRR86"/>
      <c r="FRS86"/>
      <c r="FRT86"/>
      <c r="FRU86"/>
      <c r="FRV86"/>
      <c r="FRW86"/>
      <c r="FRX86"/>
      <c r="FRY86"/>
      <c r="FRZ86"/>
      <c r="FSA86"/>
      <c r="FSB86"/>
      <c r="FSC86"/>
      <c r="FSD86"/>
      <c r="FSE86"/>
      <c r="FSF86"/>
      <c r="FSG86"/>
      <c r="FSH86"/>
      <c r="FSI86"/>
      <c r="FSJ86"/>
      <c r="FSK86"/>
      <c r="FSL86"/>
      <c r="FSM86"/>
      <c r="FSN86"/>
      <c r="FSO86"/>
      <c r="FSP86"/>
      <c r="FSQ86"/>
      <c r="FSR86"/>
      <c r="FSS86"/>
      <c r="FST86"/>
      <c r="FSU86"/>
      <c r="FSV86"/>
      <c r="FSW86"/>
      <c r="FSX86"/>
      <c r="FSY86"/>
      <c r="FSZ86"/>
      <c r="FTA86"/>
      <c r="FTB86"/>
      <c r="FTC86"/>
      <c r="FTD86"/>
      <c r="FTE86"/>
      <c r="FTF86"/>
      <c r="FTG86"/>
      <c r="FTH86"/>
      <c r="FTI86"/>
      <c r="FTJ86"/>
      <c r="FTK86"/>
      <c r="FTL86"/>
      <c r="FTM86"/>
      <c r="FTN86"/>
      <c r="FTO86"/>
      <c r="FTP86"/>
      <c r="FTQ86"/>
      <c r="FTR86"/>
      <c r="FTS86"/>
      <c r="FTT86"/>
      <c r="FTU86"/>
      <c r="FTV86"/>
      <c r="FTW86"/>
      <c r="FTX86"/>
      <c r="FTY86"/>
      <c r="FTZ86"/>
      <c r="FUA86"/>
      <c r="FUB86"/>
      <c r="FUC86"/>
      <c r="FUD86"/>
      <c r="FUE86"/>
      <c r="FUF86"/>
      <c r="FUG86"/>
      <c r="FUH86"/>
      <c r="FUI86"/>
      <c r="FUJ86"/>
      <c r="FUK86"/>
      <c r="FUL86"/>
      <c r="FUM86"/>
      <c r="FUN86"/>
      <c r="FUO86"/>
      <c r="FUP86"/>
      <c r="FUQ86"/>
      <c r="FUR86"/>
      <c r="FUS86"/>
      <c r="FUT86"/>
      <c r="FUU86"/>
      <c r="FUV86"/>
      <c r="FUW86"/>
      <c r="FUX86"/>
      <c r="FUY86"/>
      <c r="FUZ86"/>
      <c r="FVA86"/>
      <c r="FVB86"/>
      <c r="FVC86"/>
      <c r="FVD86"/>
      <c r="FVE86"/>
      <c r="FVF86"/>
      <c r="FVG86"/>
      <c r="FVH86"/>
      <c r="FVI86"/>
      <c r="FVJ86"/>
      <c r="FVK86"/>
      <c r="FVL86"/>
      <c r="FVM86"/>
      <c r="FVN86"/>
      <c r="FVO86"/>
      <c r="FVP86"/>
      <c r="FVQ86"/>
      <c r="FVR86"/>
      <c r="FVS86"/>
      <c r="FVT86"/>
      <c r="FVU86"/>
      <c r="FVV86"/>
      <c r="FVW86"/>
      <c r="FVX86"/>
      <c r="FVY86"/>
      <c r="FVZ86"/>
      <c r="FWA86"/>
      <c r="FWB86"/>
      <c r="FWC86"/>
      <c r="FWD86"/>
      <c r="FWE86"/>
      <c r="FWF86"/>
      <c r="FWG86"/>
      <c r="FWH86"/>
      <c r="FWI86"/>
      <c r="FWJ86"/>
      <c r="FWK86"/>
      <c r="FWL86"/>
      <c r="FWM86"/>
      <c r="FWN86"/>
      <c r="FWO86"/>
      <c r="FWP86"/>
      <c r="FWQ86"/>
      <c r="FWR86"/>
      <c r="FWS86"/>
      <c r="FWT86"/>
      <c r="FWU86"/>
      <c r="FWV86"/>
      <c r="FWW86"/>
      <c r="FWX86"/>
      <c r="FWY86"/>
      <c r="FWZ86"/>
      <c r="FXA86"/>
      <c r="FXB86"/>
      <c r="FXC86"/>
      <c r="FXD86"/>
      <c r="FXE86"/>
      <c r="FXF86"/>
      <c r="FXG86"/>
      <c r="FXH86"/>
      <c r="FXI86"/>
      <c r="FXJ86"/>
      <c r="FXK86"/>
      <c r="FXL86"/>
      <c r="FXM86"/>
      <c r="FXN86"/>
      <c r="FXO86"/>
      <c r="FXP86"/>
      <c r="FXQ86"/>
      <c r="FXR86"/>
      <c r="FXS86"/>
      <c r="FXT86"/>
      <c r="FXU86"/>
      <c r="FXV86"/>
      <c r="FXW86"/>
      <c r="FXX86"/>
      <c r="FXY86"/>
      <c r="FXZ86"/>
      <c r="FYA86"/>
      <c r="FYB86"/>
      <c r="FYC86"/>
      <c r="FYD86"/>
      <c r="FYE86"/>
      <c r="FYF86"/>
      <c r="FYG86"/>
      <c r="FYH86"/>
      <c r="FYI86"/>
      <c r="FYJ86"/>
      <c r="FYK86"/>
      <c r="FYL86"/>
      <c r="FYM86"/>
      <c r="FYN86"/>
      <c r="FYO86"/>
      <c r="FYP86"/>
      <c r="FYQ86"/>
      <c r="FYR86"/>
      <c r="FYS86"/>
      <c r="FYT86"/>
      <c r="FYU86"/>
      <c r="FYV86"/>
      <c r="FYW86"/>
      <c r="FYX86"/>
      <c r="FYY86"/>
      <c r="FYZ86"/>
      <c r="FZA86"/>
      <c r="FZB86"/>
      <c r="FZC86"/>
      <c r="FZD86"/>
      <c r="FZE86"/>
      <c r="FZF86"/>
      <c r="FZG86"/>
      <c r="FZH86"/>
      <c r="FZI86"/>
      <c r="FZJ86"/>
      <c r="FZK86"/>
      <c r="FZL86"/>
      <c r="FZM86"/>
      <c r="FZN86"/>
      <c r="FZO86"/>
      <c r="FZP86"/>
      <c r="FZQ86"/>
      <c r="FZR86"/>
      <c r="FZS86"/>
      <c r="FZT86"/>
      <c r="FZU86"/>
      <c r="FZV86"/>
      <c r="FZW86"/>
      <c r="FZX86"/>
      <c r="FZY86"/>
      <c r="FZZ86"/>
      <c r="GAA86"/>
      <c r="GAB86"/>
      <c r="GAC86"/>
      <c r="GAD86"/>
      <c r="GAE86"/>
      <c r="GAF86"/>
      <c r="GAG86"/>
      <c r="GAH86"/>
      <c r="GAI86"/>
      <c r="GAJ86"/>
      <c r="GAK86"/>
      <c r="GAL86"/>
      <c r="GAM86"/>
      <c r="GAN86"/>
      <c r="GAO86"/>
      <c r="GAP86"/>
      <c r="GAQ86"/>
      <c r="GAR86"/>
      <c r="GAS86"/>
      <c r="GAT86"/>
      <c r="GAU86"/>
      <c r="GAV86"/>
      <c r="GAW86"/>
      <c r="GAX86"/>
      <c r="GAY86"/>
      <c r="GAZ86"/>
      <c r="GBA86"/>
      <c r="GBB86"/>
      <c r="GBC86"/>
      <c r="GBD86"/>
      <c r="GBE86"/>
      <c r="GBF86"/>
      <c r="GBG86"/>
      <c r="GBH86"/>
      <c r="GBI86"/>
      <c r="GBJ86"/>
      <c r="GBK86"/>
      <c r="GBL86"/>
      <c r="GBM86"/>
      <c r="GBN86"/>
      <c r="GBO86"/>
      <c r="GBP86"/>
      <c r="GBQ86"/>
      <c r="GBR86"/>
      <c r="GBS86"/>
      <c r="GBT86"/>
      <c r="GBU86"/>
      <c r="GBV86"/>
      <c r="GBW86"/>
      <c r="GBX86"/>
      <c r="GBY86"/>
      <c r="GBZ86"/>
      <c r="GCA86"/>
      <c r="GCB86"/>
      <c r="GCC86"/>
      <c r="GCD86"/>
      <c r="GCE86"/>
      <c r="GCF86"/>
      <c r="GCG86"/>
      <c r="GCH86"/>
      <c r="GCI86"/>
      <c r="GCJ86"/>
      <c r="GCK86"/>
      <c r="GCL86"/>
      <c r="GCM86"/>
      <c r="GCN86"/>
      <c r="GCO86"/>
      <c r="GCP86"/>
      <c r="GCQ86"/>
      <c r="GCR86"/>
      <c r="GCS86"/>
      <c r="GCT86"/>
      <c r="GCU86"/>
      <c r="GCV86"/>
      <c r="GCW86"/>
      <c r="GCX86"/>
      <c r="GCY86"/>
      <c r="GCZ86"/>
      <c r="GDA86"/>
      <c r="GDB86"/>
      <c r="GDC86"/>
      <c r="GDD86"/>
      <c r="GDE86"/>
      <c r="GDF86"/>
      <c r="GDG86"/>
      <c r="GDH86"/>
      <c r="GDI86"/>
      <c r="GDJ86"/>
      <c r="GDK86"/>
      <c r="GDL86"/>
      <c r="GDM86"/>
      <c r="GDN86"/>
      <c r="GDO86"/>
      <c r="GDP86"/>
      <c r="GDQ86"/>
      <c r="GDR86"/>
      <c r="GDS86"/>
      <c r="GDT86"/>
      <c r="GDU86"/>
      <c r="GDV86"/>
      <c r="GDW86"/>
      <c r="GDX86"/>
      <c r="GDY86"/>
      <c r="GDZ86"/>
      <c r="GEA86"/>
      <c r="GEB86"/>
      <c r="GEC86"/>
      <c r="GED86"/>
      <c r="GEE86"/>
      <c r="GEF86"/>
      <c r="GEG86"/>
      <c r="GEH86"/>
      <c r="GEI86"/>
      <c r="GEJ86"/>
      <c r="GEK86"/>
      <c r="GEL86"/>
      <c r="GEM86"/>
      <c r="GEN86"/>
      <c r="GEO86"/>
      <c r="GEP86"/>
      <c r="GEQ86"/>
      <c r="GER86"/>
      <c r="GES86"/>
      <c r="GET86"/>
      <c r="GEU86"/>
      <c r="GEV86"/>
      <c r="GEW86"/>
      <c r="GEX86"/>
      <c r="GEY86"/>
      <c r="GEZ86"/>
      <c r="GFA86"/>
      <c r="GFB86"/>
      <c r="GFC86"/>
      <c r="GFD86"/>
      <c r="GFE86"/>
      <c r="GFF86"/>
      <c r="GFG86"/>
      <c r="GFH86"/>
      <c r="GFI86"/>
      <c r="GFJ86"/>
      <c r="GFK86"/>
      <c r="GFL86"/>
      <c r="GFM86"/>
      <c r="GFN86"/>
      <c r="GFO86"/>
      <c r="GFP86"/>
      <c r="GFQ86"/>
      <c r="GFR86"/>
      <c r="GFS86"/>
      <c r="GFT86"/>
      <c r="GFU86"/>
      <c r="GFV86"/>
      <c r="GFW86"/>
      <c r="GFX86"/>
      <c r="GFY86"/>
      <c r="GFZ86"/>
      <c r="GGA86"/>
      <c r="GGB86"/>
      <c r="GGC86"/>
      <c r="GGD86"/>
      <c r="GGE86"/>
      <c r="GGF86"/>
      <c r="GGG86"/>
      <c r="GGH86"/>
      <c r="GGI86"/>
      <c r="GGJ86"/>
      <c r="GGK86"/>
      <c r="GGL86"/>
      <c r="GGM86"/>
      <c r="GGN86"/>
      <c r="GGO86"/>
      <c r="GGP86"/>
      <c r="GGQ86"/>
      <c r="GGR86"/>
      <c r="GGS86"/>
      <c r="GGT86"/>
      <c r="GGU86"/>
      <c r="GGV86"/>
      <c r="GGW86"/>
      <c r="GGX86"/>
      <c r="GGY86"/>
      <c r="GGZ86"/>
      <c r="GHA86"/>
      <c r="GHB86"/>
      <c r="GHC86"/>
      <c r="GHD86"/>
      <c r="GHE86"/>
      <c r="GHF86"/>
      <c r="GHG86"/>
      <c r="GHH86"/>
      <c r="GHI86"/>
      <c r="GHJ86"/>
      <c r="GHK86"/>
      <c r="GHL86"/>
      <c r="GHM86"/>
      <c r="GHN86"/>
      <c r="GHO86"/>
      <c r="GHP86"/>
      <c r="GHQ86"/>
      <c r="GHR86"/>
      <c r="GHS86"/>
      <c r="GHT86"/>
      <c r="GHU86"/>
      <c r="GHV86"/>
      <c r="GHW86"/>
      <c r="GHX86"/>
      <c r="GHY86"/>
      <c r="GHZ86"/>
      <c r="GIA86"/>
      <c r="GIB86"/>
      <c r="GIC86"/>
      <c r="GID86"/>
      <c r="GIE86"/>
      <c r="GIF86"/>
      <c r="GIG86"/>
      <c r="GIH86"/>
      <c r="GII86"/>
      <c r="GIJ86"/>
      <c r="GIK86"/>
      <c r="GIL86"/>
      <c r="GIM86"/>
      <c r="GIN86"/>
      <c r="GIO86"/>
      <c r="GIP86"/>
      <c r="GIQ86"/>
      <c r="GIR86"/>
      <c r="GIS86"/>
      <c r="GIT86"/>
      <c r="GIU86"/>
      <c r="GIV86"/>
      <c r="GIW86"/>
      <c r="GIX86"/>
      <c r="GIY86"/>
      <c r="GIZ86"/>
      <c r="GJA86"/>
      <c r="GJB86"/>
      <c r="GJC86"/>
      <c r="GJD86"/>
      <c r="GJE86"/>
      <c r="GJF86"/>
      <c r="GJG86"/>
      <c r="GJH86"/>
      <c r="GJI86"/>
      <c r="GJJ86"/>
      <c r="GJK86"/>
      <c r="GJL86"/>
      <c r="GJM86"/>
      <c r="GJN86"/>
      <c r="GJO86"/>
      <c r="GJP86"/>
      <c r="GJQ86"/>
      <c r="GJR86"/>
      <c r="GJS86"/>
      <c r="GJT86"/>
      <c r="GJU86"/>
      <c r="GJV86"/>
      <c r="GJW86"/>
      <c r="GJX86"/>
      <c r="GJY86"/>
      <c r="GJZ86"/>
      <c r="GKA86"/>
      <c r="GKB86"/>
      <c r="GKC86"/>
      <c r="GKD86"/>
      <c r="GKE86"/>
      <c r="GKF86"/>
      <c r="GKG86"/>
      <c r="GKH86"/>
      <c r="GKI86"/>
      <c r="GKJ86"/>
      <c r="GKK86"/>
      <c r="GKL86"/>
      <c r="GKM86"/>
      <c r="GKN86"/>
      <c r="GKO86"/>
      <c r="GKP86"/>
      <c r="GKQ86"/>
      <c r="GKR86"/>
      <c r="GKS86"/>
      <c r="GKT86"/>
      <c r="GKU86"/>
      <c r="GKV86"/>
      <c r="GKW86"/>
      <c r="GKX86"/>
      <c r="GKY86"/>
      <c r="GKZ86"/>
      <c r="GLA86"/>
      <c r="GLB86"/>
      <c r="GLC86"/>
      <c r="GLD86"/>
      <c r="GLE86"/>
      <c r="GLF86"/>
      <c r="GLG86"/>
      <c r="GLH86"/>
      <c r="GLI86"/>
      <c r="GLJ86"/>
      <c r="GLK86"/>
      <c r="GLL86"/>
      <c r="GLM86"/>
      <c r="GLN86"/>
      <c r="GLO86"/>
      <c r="GLP86"/>
      <c r="GLQ86"/>
      <c r="GLR86"/>
      <c r="GLS86"/>
      <c r="GLT86"/>
      <c r="GLU86"/>
      <c r="GLV86"/>
      <c r="GLW86"/>
      <c r="GLX86"/>
      <c r="GLY86"/>
      <c r="GLZ86"/>
      <c r="GMA86"/>
      <c r="GMB86"/>
      <c r="GMC86"/>
      <c r="GMD86"/>
      <c r="GME86"/>
      <c r="GMF86"/>
      <c r="GMG86"/>
      <c r="GMH86"/>
      <c r="GMI86"/>
      <c r="GMJ86"/>
      <c r="GMK86"/>
      <c r="GML86"/>
      <c r="GMM86"/>
      <c r="GMN86"/>
      <c r="GMO86"/>
      <c r="GMP86"/>
      <c r="GMQ86"/>
      <c r="GMR86"/>
      <c r="GMS86"/>
      <c r="GMT86"/>
      <c r="GMU86"/>
      <c r="GMV86"/>
      <c r="GMW86"/>
      <c r="GMX86"/>
      <c r="GMY86"/>
      <c r="GMZ86"/>
      <c r="GNA86"/>
      <c r="GNB86"/>
      <c r="GNC86"/>
      <c r="GND86"/>
      <c r="GNE86"/>
      <c r="GNF86"/>
      <c r="GNG86"/>
      <c r="GNH86"/>
      <c r="GNI86"/>
      <c r="GNJ86"/>
      <c r="GNK86"/>
      <c r="GNL86"/>
      <c r="GNM86"/>
      <c r="GNN86"/>
      <c r="GNO86"/>
      <c r="GNP86"/>
      <c r="GNQ86"/>
      <c r="GNR86"/>
      <c r="GNS86"/>
      <c r="GNT86"/>
      <c r="GNU86"/>
      <c r="GNV86"/>
      <c r="GNW86"/>
      <c r="GNX86"/>
      <c r="GNY86"/>
      <c r="GNZ86"/>
      <c r="GOA86"/>
      <c r="GOB86"/>
      <c r="GOC86"/>
      <c r="GOD86"/>
      <c r="GOE86"/>
      <c r="GOF86"/>
      <c r="GOG86"/>
      <c r="GOH86"/>
      <c r="GOI86"/>
      <c r="GOJ86"/>
      <c r="GOK86"/>
      <c r="GOL86"/>
      <c r="GOM86"/>
      <c r="GON86"/>
      <c r="GOO86"/>
      <c r="GOP86"/>
      <c r="GOQ86"/>
      <c r="GOR86"/>
      <c r="GOS86"/>
      <c r="GOT86"/>
      <c r="GOU86"/>
      <c r="GOV86"/>
      <c r="GOW86"/>
      <c r="GOX86"/>
      <c r="GOY86"/>
      <c r="GOZ86"/>
      <c r="GPA86"/>
      <c r="GPB86"/>
      <c r="GPC86"/>
      <c r="GPD86"/>
      <c r="GPE86"/>
      <c r="GPF86"/>
      <c r="GPG86"/>
      <c r="GPH86"/>
      <c r="GPI86"/>
      <c r="GPJ86"/>
      <c r="GPK86"/>
      <c r="GPL86"/>
      <c r="GPM86"/>
      <c r="GPN86"/>
      <c r="GPO86"/>
      <c r="GPP86"/>
      <c r="GPQ86"/>
      <c r="GPR86"/>
      <c r="GPS86"/>
      <c r="GPT86"/>
      <c r="GPU86"/>
      <c r="GPV86"/>
      <c r="GPW86"/>
      <c r="GPX86"/>
      <c r="GPY86"/>
      <c r="GPZ86"/>
      <c r="GQA86"/>
      <c r="GQB86"/>
      <c r="GQC86"/>
      <c r="GQD86"/>
      <c r="GQE86"/>
      <c r="GQF86"/>
      <c r="GQG86"/>
      <c r="GQH86"/>
      <c r="GQI86"/>
      <c r="GQJ86"/>
      <c r="GQK86"/>
      <c r="GQL86"/>
      <c r="GQM86"/>
      <c r="GQN86"/>
      <c r="GQO86"/>
      <c r="GQP86"/>
      <c r="GQQ86"/>
      <c r="GQR86"/>
      <c r="GQS86"/>
      <c r="GQT86"/>
      <c r="GQU86"/>
      <c r="GQV86"/>
      <c r="GQW86"/>
      <c r="GQX86"/>
      <c r="GQY86"/>
      <c r="GQZ86"/>
      <c r="GRA86"/>
      <c r="GRB86"/>
      <c r="GRC86"/>
      <c r="GRD86"/>
      <c r="GRE86"/>
      <c r="GRF86"/>
      <c r="GRG86"/>
      <c r="GRH86"/>
      <c r="GRI86"/>
      <c r="GRJ86"/>
      <c r="GRK86"/>
      <c r="GRL86"/>
      <c r="GRM86"/>
      <c r="GRN86"/>
      <c r="GRO86"/>
      <c r="GRP86"/>
      <c r="GRQ86"/>
      <c r="GRR86"/>
      <c r="GRS86"/>
      <c r="GRT86"/>
      <c r="GRU86"/>
      <c r="GRV86"/>
      <c r="GRW86"/>
      <c r="GRX86"/>
      <c r="GRY86"/>
      <c r="GRZ86"/>
      <c r="GSA86"/>
      <c r="GSB86"/>
      <c r="GSC86"/>
      <c r="GSD86"/>
      <c r="GSE86"/>
      <c r="GSF86"/>
      <c r="GSG86"/>
      <c r="GSH86"/>
      <c r="GSI86"/>
      <c r="GSJ86"/>
      <c r="GSK86"/>
      <c r="GSL86"/>
      <c r="GSM86"/>
      <c r="GSN86"/>
      <c r="GSO86"/>
      <c r="GSP86"/>
      <c r="GSQ86"/>
      <c r="GSR86"/>
      <c r="GSS86"/>
      <c r="GST86"/>
      <c r="GSU86"/>
      <c r="GSV86"/>
      <c r="GSW86"/>
      <c r="GSX86"/>
      <c r="GSY86"/>
      <c r="GSZ86"/>
      <c r="GTA86"/>
      <c r="GTB86"/>
      <c r="GTC86"/>
      <c r="GTD86"/>
      <c r="GTE86"/>
      <c r="GTF86"/>
      <c r="GTG86"/>
      <c r="GTH86"/>
      <c r="GTI86"/>
      <c r="GTJ86"/>
      <c r="GTK86"/>
      <c r="GTL86"/>
      <c r="GTM86"/>
      <c r="GTN86"/>
      <c r="GTO86"/>
      <c r="GTP86"/>
      <c r="GTQ86"/>
      <c r="GTR86"/>
      <c r="GTS86"/>
      <c r="GTT86"/>
      <c r="GTU86"/>
      <c r="GTV86"/>
      <c r="GTW86"/>
      <c r="GTX86"/>
      <c r="GTY86"/>
      <c r="GTZ86"/>
      <c r="GUA86"/>
      <c r="GUB86"/>
      <c r="GUC86"/>
      <c r="GUD86"/>
      <c r="GUE86"/>
      <c r="GUF86"/>
      <c r="GUG86"/>
      <c r="GUH86"/>
      <c r="GUI86"/>
      <c r="GUJ86"/>
      <c r="GUK86"/>
      <c r="GUL86"/>
      <c r="GUM86"/>
      <c r="GUN86"/>
      <c r="GUO86"/>
      <c r="GUP86"/>
      <c r="GUQ86"/>
      <c r="GUR86"/>
      <c r="GUS86"/>
      <c r="GUT86"/>
      <c r="GUU86"/>
      <c r="GUV86"/>
      <c r="GUW86"/>
      <c r="GUX86"/>
      <c r="GUY86"/>
      <c r="GUZ86"/>
      <c r="GVA86"/>
      <c r="GVB86"/>
      <c r="GVC86"/>
      <c r="GVD86"/>
      <c r="GVE86"/>
      <c r="GVF86"/>
      <c r="GVG86"/>
      <c r="GVH86"/>
      <c r="GVI86"/>
      <c r="GVJ86"/>
      <c r="GVK86"/>
      <c r="GVL86"/>
      <c r="GVM86"/>
      <c r="GVN86"/>
      <c r="GVO86"/>
      <c r="GVP86"/>
      <c r="GVQ86"/>
      <c r="GVR86"/>
      <c r="GVS86"/>
      <c r="GVT86"/>
      <c r="GVU86"/>
      <c r="GVV86"/>
      <c r="GVW86"/>
      <c r="GVX86"/>
      <c r="GVY86"/>
      <c r="GVZ86"/>
      <c r="GWA86"/>
      <c r="GWB86"/>
      <c r="GWC86"/>
      <c r="GWD86"/>
      <c r="GWE86"/>
      <c r="GWF86"/>
      <c r="GWG86"/>
      <c r="GWH86"/>
      <c r="GWI86"/>
      <c r="GWJ86"/>
      <c r="GWK86"/>
      <c r="GWL86"/>
      <c r="GWM86"/>
      <c r="GWN86"/>
      <c r="GWO86"/>
      <c r="GWP86"/>
      <c r="GWQ86"/>
      <c r="GWR86"/>
      <c r="GWS86"/>
      <c r="GWT86"/>
      <c r="GWU86"/>
      <c r="GWV86"/>
      <c r="GWW86"/>
      <c r="GWX86"/>
      <c r="GWY86"/>
      <c r="GWZ86"/>
      <c r="GXA86"/>
      <c r="GXB86"/>
      <c r="GXC86"/>
      <c r="GXD86"/>
      <c r="GXE86"/>
      <c r="GXF86"/>
      <c r="GXG86"/>
      <c r="GXH86"/>
      <c r="GXI86"/>
      <c r="GXJ86"/>
      <c r="GXK86"/>
      <c r="GXL86"/>
      <c r="GXM86"/>
      <c r="GXN86"/>
      <c r="GXO86"/>
      <c r="GXP86"/>
      <c r="GXQ86"/>
      <c r="GXR86"/>
      <c r="GXS86"/>
      <c r="GXT86"/>
      <c r="GXU86"/>
      <c r="GXV86"/>
      <c r="GXW86"/>
      <c r="GXX86"/>
      <c r="GXY86"/>
      <c r="GXZ86"/>
      <c r="GYA86"/>
      <c r="GYB86"/>
      <c r="GYC86"/>
      <c r="GYD86"/>
      <c r="GYE86"/>
      <c r="GYF86"/>
      <c r="GYG86"/>
      <c r="GYH86"/>
      <c r="GYI86"/>
      <c r="GYJ86"/>
      <c r="GYK86"/>
      <c r="GYL86"/>
      <c r="GYM86"/>
      <c r="GYN86"/>
      <c r="GYO86"/>
      <c r="GYP86"/>
      <c r="GYQ86"/>
      <c r="GYR86"/>
      <c r="GYS86"/>
      <c r="GYT86"/>
      <c r="GYU86"/>
      <c r="GYV86"/>
      <c r="GYW86"/>
      <c r="GYX86"/>
      <c r="GYY86"/>
      <c r="GYZ86"/>
      <c r="GZA86"/>
      <c r="GZB86"/>
      <c r="GZC86"/>
      <c r="GZD86"/>
      <c r="GZE86"/>
      <c r="GZF86"/>
      <c r="GZG86"/>
      <c r="GZH86"/>
      <c r="GZI86"/>
      <c r="GZJ86"/>
      <c r="GZK86"/>
      <c r="GZL86"/>
      <c r="GZM86"/>
      <c r="GZN86"/>
      <c r="GZO86"/>
      <c r="GZP86"/>
      <c r="GZQ86"/>
      <c r="GZR86"/>
      <c r="GZS86"/>
      <c r="GZT86"/>
      <c r="GZU86"/>
      <c r="GZV86"/>
      <c r="GZW86"/>
      <c r="GZX86"/>
      <c r="GZY86"/>
      <c r="GZZ86"/>
      <c r="HAA86"/>
      <c r="HAB86"/>
      <c r="HAC86"/>
      <c r="HAD86"/>
      <c r="HAE86"/>
      <c r="HAF86"/>
      <c r="HAG86"/>
      <c r="HAH86"/>
      <c r="HAI86"/>
      <c r="HAJ86"/>
      <c r="HAK86"/>
      <c r="HAL86"/>
      <c r="HAM86"/>
      <c r="HAN86"/>
      <c r="HAO86"/>
      <c r="HAP86"/>
      <c r="HAQ86"/>
      <c r="HAR86"/>
      <c r="HAS86"/>
      <c r="HAT86"/>
      <c r="HAU86"/>
      <c r="HAV86"/>
      <c r="HAW86"/>
      <c r="HAX86"/>
      <c r="HAY86"/>
      <c r="HAZ86"/>
      <c r="HBA86"/>
      <c r="HBB86"/>
      <c r="HBC86"/>
      <c r="HBD86"/>
      <c r="HBE86"/>
      <c r="HBF86"/>
      <c r="HBG86"/>
      <c r="HBH86"/>
      <c r="HBI86"/>
      <c r="HBJ86"/>
      <c r="HBK86"/>
      <c r="HBL86"/>
      <c r="HBM86"/>
      <c r="HBN86"/>
      <c r="HBO86"/>
      <c r="HBP86"/>
      <c r="HBQ86"/>
      <c r="HBR86"/>
      <c r="HBS86"/>
      <c r="HBT86"/>
      <c r="HBU86"/>
      <c r="HBV86"/>
      <c r="HBW86"/>
      <c r="HBX86"/>
      <c r="HBY86"/>
      <c r="HBZ86"/>
      <c r="HCA86"/>
      <c r="HCB86"/>
      <c r="HCC86"/>
      <c r="HCD86"/>
      <c r="HCE86"/>
      <c r="HCF86"/>
      <c r="HCG86"/>
      <c r="HCH86"/>
      <c r="HCI86"/>
      <c r="HCJ86"/>
      <c r="HCK86"/>
      <c r="HCL86"/>
      <c r="HCM86"/>
      <c r="HCN86"/>
      <c r="HCO86"/>
      <c r="HCP86"/>
      <c r="HCQ86"/>
      <c r="HCR86"/>
      <c r="HCS86"/>
      <c r="HCT86"/>
      <c r="HCU86"/>
      <c r="HCV86"/>
      <c r="HCW86"/>
      <c r="HCX86"/>
      <c r="HCY86"/>
      <c r="HCZ86"/>
      <c r="HDA86"/>
      <c r="HDB86"/>
      <c r="HDC86"/>
      <c r="HDD86"/>
      <c r="HDE86"/>
      <c r="HDF86"/>
      <c r="HDG86"/>
      <c r="HDH86"/>
      <c r="HDI86"/>
      <c r="HDJ86"/>
      <c r="HDK86"/>
      <c r="HDL86"/>
      <c r="HDM86"/>
      <c r="HDN86"/>
      <c r="HDO86"/>
      <c r="HDP86"/>
      <c r="HDQ86"/>
      <c r="HDR86"/>
      <c r="HDS86"/>
      <c r="HDT86"/>
      <c r="HDU86"/>
      <c r="HDV86"/>
      <c r="HDW86"/>
      <c r="HDX86"/>
      <c r="HDY86"/>
      <c r="HDZ86"/>
      <c r="HEA86"/>
      <c r="HEB86"/>
      <c r="HEC86"/>
      <c r="HED86"/>
      <c r="HEE86"/>
      <c r="HEF86"/>
      <c r="HEG86"/>
      <c r="HEH86"/>
      <c r="HEI86"/>
      <c r="HEJ86"/>
      <c r="HEK86"/>
      <c r="HEL86"/>
      <c r="HEM86"/>
      <c r="HEN86"/>
      <c r="HEO86"/>
      <c r="HEP86"/>
      <c r="HEQ86"/>
      <c r="HER86"/>
      <c r="HES86"/>
      <c r="HET86"/>
      <c r="HEU86"/>
      <c r="HEV86"/>
      <c r="HEW86"/>
      <c r="HEX86"/>
      <c r="HEY86"/>
      <c r="HEZ86"/>
      <c r="HFA86"/>
      <c r="HFB86"/>
      <c r="HFC86"/>
      <c r="HFD86"/>
      <c r="HFE86"/>
      <c r="HFF86"/>
      <c r="HFG86"/>
      <c r="HFH86"/>
      <c r="HFI86"/>
      <c r="HFJ86"/>
      <c r="HFK86"/>
      <c r="HFL86"/>
      <c r="HFM86"/>
      <c r="HFN86"/>
      <c r="HFO86"/>
      <c r="HFP86"/>
      <c r="HFQ86"/>
      <c r="HFR86"/>
      <c r="HFS86"/>
      <c r="HFT86"/>
      <c r="HFU86"/>
      <c r="HFV86"/>
      <c r="HFW86"/>
      <c r="HFX86"/>
      <c r="HFY86"/>
      <c r="HFZ86"/>
      <c r="HGA86"/>
      <c r="HGB86"/>
      <c r="HGC86"/>
      <c r="HGD86"/>
      <c r="HGE86"/>
      <c r="HGF86"/>
      <c r="HGG86"/>
      <c r="HGH86"/>
      <c r="HGI86"/>
      <c r="HGJ86"/>
      <c r="HGK86"/>
      <c r="HGL86"/>
      <c r="HGM86"/>
      <c r="HGN86"/>
      <c r="HGO86"/>
      <c r="HGP86"/>
      <c r="HGQ86"/>
      <c r="HGR86"/>
      <c r="HGS86"/>
      <c r="HGT86"/>
      <c r="HGU86"/>
      <c r="HGV86"/>
      <c r="HGW86"/>
      <c r="HGX86"/>
      <c r="HGY86"/>
      <c r="HGZ86"/>
      <c r="HHA86"/>
      <c r="HHB86"/>
      <c r="HHC86"/>
      <c r="HHD86"/>
      <c r="HHE86"/>
      <c r="HHF86"/>
      <c r="HHG86"/>
      <c r="HHH86"/>
      <c r="HHI86"/>
      <c r="HHJ86"/>
      <c r="HHK86"/>
      <c r="HHL86"/>
      <c r="HHM86"/>
      <c r="HHN86"/>
      <c r="HHO86"/>
      <c r="HHP86"/>
      <c r="HHQ86"/>
      <c r="HHR86"/>
      <c r="HHS86"/>
      <c r="HHT86"/>
      <c r="HHU86"/>
      <c r="HHV86"/>
      <c r="HHW86"/>
      <c r="HHX86"/>
      <c r="HHY86"/>
      <c r="HHZ86"/>
      <c r="HIA86"/>
      <c r="HIB86"/>
      <c r="HIC86"/>
      <c r="HID86"/>
      <c r="HIE86"/>
      <c r="HIF86"/>
      <c r="HIG86"/>
      <c r="HIH86"/>
      <c r="HII86"/>
      <c r="HIJ86"/>
      <c r="HIK86"/>
      <c r="HIL86"/>
      <c r="HIM86"/>
      <c r="HIN86"/>
      <c r="HIO86"/>
      <c r="HIP86"/>
      <c r="HIQ86"/>
      <c r="HIR86"/>
      <c r="HIS86"/>
      <c r="HIT86"/>
      <c r="HIU86"/>
      <c r="HIV86"/>
      <c r="HIW86"/>
      <c r="HIX86"/>
      <c r="HIY86"/>
      <c r="HIZ86"/>
      <c r="HJA86"/>
      <c r="HJB86"/>
      <c r="HJC86"/>
      <c r="HJD86"/>
      <c r="HJE86"/>
      <c r="HJF86"/>
      <c r="HJG86"/>
      <c r="HJH86"/>
      <c r="HJI86"/>
      <c r="HJJ86"/>
      <c r="HJK86"/>
      <c r="HJL86"/>
      <c r="HJM86"/>
      <c r="HJN86"/>
      <c r="HJO86"/>
      <c r="HJP86"/>
      <c r="HJQ86"/>
      <c r="HJR86"/>
      <c r="HJS86"/>
      <c r="HJT86"/>
      <c r="HJU86"/>
      <c r="HJV86"/>
      <c r="HJW86"/>
      <c r="HJX86"/>
      <c r="HJY86"/>
      <c r="HJZ86"/>
      <c r="HKA86"/>
      <c r="HKB86"/>
      <c r="HKC86"/>
      <c r="HKD86"/>
      <c r="HKE86"/>
      <c r="HKF86"/>
      <c r="HKG86"/>
      <c r="HKH86"/>
      <c r="HKI86"/>
      <c r="HKJ86"/>
      <c r="HKK86"/>
      <c r="HKL86"/>
      <c r="HKM86"/>
      <c r="HKN86"/>
      <c r="HKO86"/>
      <c r="HKP86"/>
      <c r="HKQ86"/>
      <c r="HKR86"/>
      <c r="HKS86"/>
      <c r="HKT86"/>
      <c r="HKU86"/>
      <c r="HKV86"/>
      <c r="HKW86"/>
      <c r="HKX86"/>
      <c r="HKY86"/>
      <c r="HKZ86"/>
      <c r="HLA86"/>
      <c r="HLB86"/>
      <c r="HLC86"/>
      <c r="HLD86"/>
      <c r="HLE86"/>
      <c r="HLF86"/>
      <c r="HLG86"/>
      <c r="HLH86"/>
      <c r="HLI86"/>
      <c r="HLJ86"/>
      <c r="HLK86"/>
      <c r="HLL86"/>
      <c r="HLM86"/>
      <c r="HLN86"/>
      <c r="HLO86"/>
      <c r="HLP86"/>
      <c r="HLQ86"/>
      <c r="HLR86"/>
      <c r="HLS86"/>
      <c r="HLT86"/>
      <c r="HLU86"/>
      <c r="HLV86"/>
      <c r="HLW86"/>
      <c r="HLX86"/>
      <c r="HLY86"/>
      <c r="HLZ86"/>
      <c r="HMA86"/>
      <c r="HMB86"/>
      <c r="HMC86"/>
      <c r="HMD86"/>
      <c r="HME86"/>
      <c r="HMF86"/>
      <c r="HMG86"/>
      <c r="HMH86"/>
      <c r="HMI86"/>
      <c r="HMJ86"/>
      <c r="HMK86"/>
      <c r="HML86"/>
      <c r="HMM86"/>
      <c r="HMN86"/>
      <c r="HMO86"/>
      <c r="HMP86"/>
      <c r="HMQ86"/>
      <c r="HMR86"/>
      <c r="HMS86"/>
      <c r="HMT86"/>
      <c r="HMU86"/>
      <c r="HMV86"/>
      <c r="HMW86"/>
      <c r="HMX86"/>
      <c r="HMY86"/>
      <c r="HMZ86"/>
      <c r="HNA86"/>
      <c r="HNB86"/>
      <c r="HNC86"/>
      <c r="HND86"/>
      <c r="HNE86"/>
      <c r="HNF86"/>
      <c r="HNG86"/>
      <c r="HNH86"/>
      <c r="HNI86"/>
      <c r="HNJ86"/>
      <c r="HNK86"/>
      <c r="HNL86"/>
      <c r="HNM86"/>
      <c r="HNN86"/>
      <c r="HNO86"/>
      <c r="HNP86"/>
      <c r="HNQ86"/>
      <c r="HNR86"/>
      <c r="HNS86"/>
      <c r="HNT86"/>
      <c r="HNU86"/>
      <c r="HNV86"/>
      <c r="HNW86"/>
      <c r="HNX86"/>
      <c r="HNY86"/>
      <c r="HNZ86"/>
      <c r="HOA86"/>
      <c r="HOB86"/>
      <c r="HOC86"/>
      <c r="HOD86"/>
      <c r="HOE86"/>
      <c r="HOF86"/>
      <c r="HOG86"/>
      <c r="HOH86"/>
      <c r="HOI86"/>
      <c r="HOJ86"/>
      <c r="HOK86"/>
      <c r="HOL86"/>
      <c r="HOM86"/>
      <c r="HON86"/>
      <c r="HOO86"/>
      <c r="HOP86"/>
      <c r="HOQ86"/>
      <c r="HOR86"/>
      <c r="HOS86"/>
      <c r="HOT86"/>
      <c r="HOU86"/>
      <c r="HOV86"/>
      <c r="HOW86"/>
      <c r="HOX86"/>
      <c r="HOY86"/>
      <c r="HOZ86"/>
      <c r="HPA86"/>
      <c r="HPB86"/>
      <c r="HPC86"/>
      <c r="HPD86"/>
      <c r="HPE86"/>
      <c r="HPF86"/>
      <c r="HPG86"/>
      <c r="HPH86"/>
      <c r="HPI86"/>
      <c r="HPJ86"/>
      <c r="HPK86"/>
      <c r="HPL86"/>
      <c r="HPM86"/>
      <c r="HPN86"/>
      <c r="HPO86"/>
      <c r="HPP86"/>
      <c r="HPQ86"/>
      <c r="HPR86"/>
      <c r="HPS86"/>
      <c r="HPT86"/>
      <c r="HPU86"/>
      <c r="HPV86"/>
      <c r="HPW86"/>
      <c r="HPX86"/>
      <c r="HPY86"/>
      <c r="HPZ86"/>
      <c r="HQA86"/>
      <c r="HQB86"/>
      <c r="HQC86"/>
      <c r="HQD86"/>
      <c r="HQE86"/>
      <c r="HQF86"/>
      <c r="HQG86"/>
      <c r="HQH86"/>
      <c r="HQI86"/>
      <c r="HQJ86"/>
      <c r="HQK86"/>
      <c r="HQL86"/>
      <c r="HQM86"/>
      <c r="HQN86"/>
      <c r="HQO86"/>
      <c r="HQP86"/>
      <c r="HQQ86"/>
      <c r="HQR86"/>
      <c r="HQS86"/>
      <c r="HQT86"/>
      <c r="HQU86"/>
      <c r="HQV86"/>
      <c r="HQW86"/>
      <c r="HQX86"/>
      <c r="HQY86"/>
      <c r="HQZ86"/>
      <c r="HRA86"/>
      <c r="HRB86"/>
      <c r="HRC86"/>
      <c r="HRD86"/>
      <c r="HRE86"/>
      <c r="HRF86"/>
      <c r="HRG86"/>
      <c r="HRH86"/>
      <c r="HRI86"/>
      <c r="HRJ86"/>
      <c r="HRK86"/>
      <c r="HRL86"/>
      <c r="HRM86"/>
      <c r="HRN86"/>
      <c r="HRO86"/>
      <c r="HRP86"/>
      <c r="HRQ86"/>
      <c r="HRR86"/>
      <c r="HRS86"/>
      <c r="HRT86"/>
      <c r="HRU86"/>
      <c r="HRV86"/>
      <c r="HRW86"/>
      <c r="HRX86"/>
      <c r="HRY86"/>
      <c r="HRZ86"/>
      <c r="HSA86"/>
      <c r="HSB86"/>
      <c r="HSC86"/>
      <c r="HSD86"/>
      <c r="HSE86"/>
      <c r="HSF86"/>
      <c r="HSG86"/>
      <c r="HSH86"/>
      <c r="HSI86"/>
      <c r="HSJ86"/>
      <c r="HSK86"/>
      <c r="HSL86"/>
      <c r="HSM86"/>
      <c r="HSN86"/>
      <c r="HSO86"/>
      <c r="HSP86"/>
      <c r="HSQ86"/>
      <c r="HSR86"/>
      <c r="HSS86"/>
      <c r="HST86"/>
      <c r="HSU86"/>
      <c r="HSV86"/>
      <c r="HSW86"/>
      <c r="HSX86"/>
      <c r="HSY86"/>
      <c r="HSZ86"/>
      <c r="HTA86"/>
      <c r="HTB86"/>
      <c r="HTC86"/>
      <c r="HTD86"/>
      <c r="HTE86"/>
      <c r="HTF86"/>
      <c r="HTG86"/>
      <c r="HTH86"/>
      <c r="HTI86"/>
      <c r="HTJ86"/>
      <c r="HTK86"/>
      <c r="HTL86"/>
      <c r="HTM86"/>
      <c r="HTN86"/>
      <c r="HTO86"/>
      <c r="HTP86"/>
      <c r="HTQ86"/>
      <c r="HTR86"/>
      <c r="HTS86"/>
      <c r="HTT86"/>
      <c r="HTU86"/>
      <c r="HTV86"/>
      <c r="HTW86"/>
      <c r="HTX86"/>
      <c r="HTY86"/>
      <c r="HTZ86"/>
      <c r="HUA86"/>
      <c r="HUB86"/>
      <c r="HUC86"/>
      <c r="HUD86"/>
      <c r="HUE86"/>
      <c r="HUF86"/>
      <c r="HUG86"/>
      <c r="HUH86"/>
      <c r="HUI86"/>
      <c r="HUJ86"/>
      <c r="HUK86"/>
      <c r="HUL86"/>
      <c r="HUM86"/>
      <c r="HUN86"/>
      <c r="HUO86"/>
      <c r="HUP86"/>
      <c r="HUQ86"/>
      <c r="HUR86"/>
      <c r="HUS86"/>
      <c r="HUT86"/>
      <c r="HUU86"/>
      <c r="HUV86"/>
      <c r="HUW86"/>
      <c r="HUX86"/>
      <c r="HUY86"/>
      <c r="HUZ86"/>
      <c r="HVA86"/>
      <c r="HVB86"/>
      <c r="HVC86"/>
      <c r="HVD86"/>
      <c r="HVE86"/>
      <c r="HVF86"/>
      <c r="HVG86"/>
      <c r="HVH86"/>
      <c r="HVI86"/>
      <c r="HVJ86"/>
      <c r="HVK86"/>
      <c r="HVL86"/>
      <c r="HVM86"/>
      <c r="HVN86"/>
      <c r="HVO86"/>
      <c r="HVP86"/>
      <c r="HVQ86"/>
      <c r="HVR86"/>
      <c r="HVS86"/>
      <c r="HVT86"/>
      <c r="HVU86"/>
      <c r="HVV86"/>
      <c r="HVW86"/>
      <c r="HVX86"/>
      <c r="HVY86"/>
      <c r="HVZ86"/>
      <c r="HWA86"/>
      <c r="HWB86"/>
      <c r="HWC86"/>
      <c r="HWD86"/>
      <c r="HWE86"/>
      <c r="HWF86"/>
      <c r="HWG86"/>
      <c r="HWH86"/>
      <c r="HWI86"/>
      <c r="HWJ86"/>
      <c r="HWK86"/>
      <c r="HWL86"/>
      <c r="HWM86"/>
      <c r="HWN86"/>
      <c r="HWO86"/>
      <c r="HWP86"/>
      <c r="HWQ86"/>
      <c r="HWR86"/>
      <c r="HWS86"/>
      <c r="HWT86"/>
      <c r="HWU86"/>
      <c r="HWV86"/>
      <c r="HWW86"/>
      <c r="HWX86"/>
      <c r="HWY86"/>
      <c r="HWZ86"/>
      <c r="HXA86"/>
      <c r="HXB86"/>
      <c r="HXC86"/>
      <c r="HXD86"/>
      <c r="HXE86"/>
      <c r="HXF86"/>
      <c r="HXG86"/>
      <c r="HXH86"/>
      <c r="HXI86"/>
      <c r="HXJ86"/>
      <c r="HXK86"/>
      <c r="HXL86"/>
      <c r="HXM86"/>
      <c r="HXN86"/>
      <c r="HXO86"/>
      <c r="HXP86"/>
      <c r="HXQ86"/>
      <c r="HXR86"/>
      <c r="HXS86"/>
      <c r="HXT86"/>
      <c r="HXU86"/>
      <c r="HXV86"/>
      <c r="HXW86"/>
      <c r="HXX86"/>
      <c r="HXY86"/>
      <c r="HXZ86"/>
      <c r="HYA86"/>
      <c r="HYB86"/>
      <c r="HYC86"/>
      <c r="HYD86"/>
      <c r="HYE86"/>
      <c r="HYF86"/>
      <c r="HYG86"/>
      <c r="HYH86"/>
      <c r="HYI86"/>
      <c r="HYJ86"/>
      <c r="HYK86"/>
      <c r="HYL86"/>
      <c r="HYM86"/>
      <c r="HYN86"/>
      <c r="HYO86"/>
      <c r="HYP86"/>
      <c r="HYQ86"/>
      <c r="HYR86"/>
      <c r="HYS86"/>
      <c r="HYT86"/>
      <c r="HYU86"/>
      <c r="HYV86"/>
      <c r="HYW86"/>
      <c r="HYX86"/>
      <c r="HYY86"/>
      <c r="HYZ86"/>
      <c r="HZA86"/>
      <c r="HZB86"/>
      <c r="HZC86"/>
      <c r="HZD86"/>
      <c r="HZE86"/>
      <c r="HZF86"/>
      <c r="HZG86"/>
      <c r="HZH86"/>
      <c r="HZI86"/>
      <c r="HZJ86"/>
      <c r="HZK86"/>
      <c r="HZL86"/>
      <c r="HZM86"/>
      <c r="HZN86"/>
      <c r="HZO86"/>
      <c r="HZP86"/>
      <c r="HZQ86"/>
      <c r="HZR86"/>
      <c r="HZS86"/>
      <c r="HZT86"/>
      <c r="HZU86"/>
      <c r="HZV86"/>
      <c r="HZW86"/>
      <c r="HZX86"/>
      <c r="HZY86"/>
      <c r="HZZ86"/>
      <c r="IAA86"/>
      <c r="IAB86"/>
      <c r="IAC86"/>
      <c r="IAD86"/>
      <c r="IAE86"/>
      <c r="IAF86"/>
      <c r="IAG86"/>
      <c r="IAH86"/>
      <c r="IAI86"/>
      <c r="IAJ86"/>
      <c r="IAK86"/>
      <c r="IAL86"/>
      <c r="IAM86"/>
      <c r="IAN86"/>
      <c r="IAO86"/>
      <c r="IAP86"/>
      <c r="IAQ86"/>
      <c r="IAR86"/>
      <c r="IAS86"/>
      <c r="IAT86"/>
      <c r="IAU86"/>
      <c r="IAV86"/>
      <c r="IAW86"/>
      <c r="IAX86"/>
      <c r="IAY86"/>
      <c r="IAZ86"/>
      <c r="IBA86"/>
      <c r="IBB86"/>
      <c r="IBC86"/>
      <c r="IBD86"/>
      <c r="IBE86"/>
      <c r="IBF86"/>
      <c r="IBG86"/>
      <c r="IBH86"/>
      <c r="IBI86"/>
      <c r="IBJ86"/>
      <c r="IBK86"/>
      <c r="IBL86"/>
      <c r="IBM86"/>
      <c r="IBN86"/>
      <c r="IBO86"/>
      <c r="IBP86"/>
      <c r="IBQ86"/>
      <c r="IBR86"/>
      <c r="IBS86"/>
      <c r="IBT86"/>
      <c r="IBU86"/>
      <c r="IBV86"/>
      <c r="IBW86"/>
      <c r="IBX86"/>
      <c r="IBY86"/>
      <c r="IBZ86"/>
      <c r="ICA86"/>
      <c r="ICB86"/>
      <c r="ICC86"/>
      <c r="ICD86"/>
      <c r="ICE86"/>
      <c r="ICF86"/>
      <c r="ICG86"/>
      <c r="ICH86"/>
      <c r="ICI86"/>
      <c r="ICJ86"/>
      <c r="ICK86"/>
      <c r="ICL86"/>
      <c r="ICM86"/>
      <c r="ICN86"/>
      <c r="ICO86"/>
      <c r="ICP86"/>
      <c r="ICQ86"/>
      <c r="ICR86"/>
      <c r="ICS86"/>
      <c r="ICT86"/>
      <c r="ICU86"/>
      <c r="ICV86"/>
      <c r="ICW86"/>
      <c r="ICX86"/>
      <c r="ICY86"/>
      <c r="ICZ86"/>
      <c r="IDA86"/>
      <c r="IDB86"/>
      <c r="IDC86"/>
      <c r="IDD86"/>
      <c r="IDE86"/>
      <c r="IDF86"/>
      <c r="IDG86"/>
      <c r="IDH86"/>
      <c r="IDI86"/>
      <c r="IDJ86"/>
      <c r="IDK86"/>
      <c r="IDL86"/>
      <c r="IDM86"/>
      <c r="IDN86"/>
      <c r="IDO86"/>
      <c r="IDP86"/>
      <c r="IDQ86"/>
      <c r="IDR86"/>
      <c r="IDS86"/>
      <c r="IDT86"/>
      <c r="IDU86"/>
      <c r="IDV86"/>
      <c r="IDW86"/>
      <c r="IDX86"/>
      <c r="IDY86"/>
      <c r="IDZ86"/>
      <c r="IEA86"/>
      <c r="IEB86"/>
      <c r="IEC86"/>
      <c r="IED86"/>
      <c r="IEE86"/>
      <c r="IEF86"/>
      <c r="IEG86"/>
      <c r="IEH86"/>
      <c r="IEI86"/>
      <c r="IEJ86"/>
      <c r="IEK86"/>
      <c r="IEL86"/>
      <c r="IEM86"/>
      <c r="IEN86"/>
      <c r="IEO86"/>
      <c r="IEP86"/>
      <c r="IEQ86"/>
      <c r="IER86"/>
      <c r="IES86"/>
      <c r="IET86"/>
      <c r="IEU86"/>
      <c r="IEV86"/>
      <c r="IEW86"/>
      <c r="IEX86"/>
      <c r="IEY86"/>
      <c r="IEZ86"/>
      <c r="IFA86"/>
      <c r="IFB86"/>
      <c r="IFC86"/>
      <c r="IFD86"/>
      <c r="IFE86"/>
      <c r="IFF86"/>
      <c r="IFG86"/>
      <c r="IFH86"/>
      <c r="IFI86"/>
      <c r="IFJ86"/>
      <c r="IFK86"/>
      <c r="IFL86"/>
      <c r="IFM86"/>
      <c r="IFN86"/>
      <c r="IFO86"/>
      <c r="IFP86"/>
      <c r="IFQ86"/>
      <c r="IFR86"/>
      <c r="IFS86"/>
      <c r="IFT86"/>
      <c r="IFU86"/>
      <c r="IFV86"/>
      <c r="IFW86"/>
      <c r="IFX86"/>
      <c r="IFY86"/>
      <c r="IFZ86"/>
      <c r="IGA86"/>
      <c r="IGB86"/>
      <c r="IGC86"/>
      <c r="IGD86"/>
      <c r="IGE86"/>
      <c r="IGF86"/>
      <c r="IGG86"/>
      <c r="IGH86"/>
      <c r="IGI86"/>
      <c r="IGJ86"/>
      <c r="IGK86"/>
      <c r="IGL86"/>
      <c r="IGM86"/>
      <c r="IGN86"/>
      <c r="IGO86"/>
      <c r="IGP86"/>
      <c r="IGQ86"/>
      <c r="IGR86"/>
      <c r="IGS86"/>
      <c r="IGT86"/>
      <c r="IGU86"/>
      <c r="IGV86"/>
      <c r="IGW86"/>
      <c r="IGX86"/>
      <c r="IGY86"/>
      <c r="IGZ86"/>
      <c r="IHA86"/>
      <c r="IHB86"/>
      <c r="IHC86"/>
      <c r="IHD86"/>
      <c r="IHE86"/>
      <c r="IHF86"/>
      <c r="IHG86"/>
      <c r="IHH86"/>
      <c r="IHI86"/>
      <c r="IHJ86"/>
      <c r="IHK86"/>
      <c r="IHL86"/>
      <c r="IHM86"/>
      <c r="IHN86"/>
      <c r="IHO86"/>
      <c r="IHP86"/>
      <c r="IHQ86"/>
      <c r="IHR86"/>
      <c r="IHS86"/>
      <c r="IHT86"/>
      <c r="IHU86"/>
      <c r="IHV86"/>
      <c r="IHW86"/>
      <c r="IHX86"/>
      <c r="IHY86"/>
      <c r="IHZ86"/>
      <c r="IIA86"/>
      <c r="IIB86"/>
      <c r="IIC86"/>
      <c r="IID86"/>
      <c r="IIE86"/>
      <c r="IIF86"/>
      <c r="IIG86"/>
      <c r="IIH86"/>
      <c r="III86"/>
      <c r="IIJ86"/>
      <c r="IIK86"/>
      <c r="IIL86"/>
      <c r="IIM86"/>
      <c r="IIN86"/>
      <c r="IIO86"/>
      <c r="IIP86"/>
      <c r="IIQ86"/>
      <c r="IIR86"/>
      <c r="IIS86"/>
      <c r="IIT86"/>
      <c r="IIU86"/>
      <c r="IIV86"/>
      <c r="IIW86"/>
      <c r="IIX86"/>
      <c r="IIY86"/>
      <c r="IIZ86"/>
      <c r="IJA86"/>
      <c r="IJB86"/>
      <c r="IJC86"/>
      <c r="IJD86"/>
      <c r="IJE86"/>
      <c r="IJF86"/>
      <c r="IJG86"/>
      <c r="IJH86"/>
      <c r="IJI86"/>
      <c r="IJJ86"/>
      <c r="IJK86"/>
      <c r="IJL86"/>
      <c r="IJM86"/>
      <c r="IJN86"/>
      <c r="IJO86"/>
      <c r="IJP86"/>
      <c r="IJQ86"/>
      <c r="IJR86"/>
      <c r="IJS86"/>
      <c r="IJT86"/>
      <c r="IJU86"/>
      <c r="IJV86"/>
      <c r="IJW86"/>
      <c r="IJX86"/>
      <c r="IJY86"/>
      <c r="IJZ86"/>
      <c r="IKA86"/>
      <c r="IKB86"/>
      <c r="IKC86"/>
      <c r="IKD86"/>
      <c r="IKE86"/>
      <c r="IKF86"/>
      <c r="IKG86"/>
      <c r="IKH86"/>
      <c r="IKI86"/>
      <c r="IKJ86"/>
      <c r="IKK86"/>
      <c r="IKL86"/>
      <c r="IKM86"/>
      <c r="IKN86"/>
      <c r="IKO86"/>
      <c r="IKP86"/>
      <c r="IKQ86"/>
      <c r="IKR86"/>
      <c r="IKS86"/>
      <c r="IKT86"/>
      <c r="IKU86"/>
      <c r="IKV86"/>
      <c r="IKW86"/>
      <c r="IKX86"/>
      <c r="IKY86"/>
      <c r="IKZ86"/>
      <c r="ILA86"/>
      <c r="ILB86"/>
      <c r="ILC86"/>
      <c r="ILD86"/>
      <c r="ILE86"/>
      <c r="ILF86"/>
      <c r="ILG86"/>
      <c r="ILH86"/>
      <c r="ILI86"/>
      <c r="ILJ86"/>
      <c r="ILK86"/>
      <c r="ILL86"/>
      <c r="ILM86"/>
      <c r="ILN86"/>
      <c r="ILO86"/>
      <c r="ILP86"/>
      <c r="ILQ86"/>
      <c r="ILR86"/>
      <c r="ILS86"/>
      <c r="ILT86"/>
      <c r="ILU86"/>
      <c r="ILV86"/>
      <c r="ILW86"/>
      <c r="ILX86"/>
      <c r="ILY86"/>
      <c r="ILZ86"/>
      <c r="IMA86"/>
      <c r="IMB86"/>
      <c r="IMC86"/>
      <c r="IMD86"/>
      <c r="IME86"/>
      <c r="IMF86"/>
      <c r="IMG86"/>
      <c r="IMH86"/>
      <c r="IMI86"/>
      <c r="IMJ86"/>
      <c r="IMK86"/>
      <c r="IML86"/>
      <c r="IMM86"/>
      <c r="IMN86"/>
      <c r="IMO86"/>
      <c r="IMP86"/>
      <c r="IMQ86"/>
      <c r="IMR86"/>
      <c r="IMS86"/>
      <c r="IMT86"/>
      <c r="IMU86"/>
      <c r="IMV86"/>
      <c r="IMW86"/>
      <c r="IMX86"/>
      <c r="IMY86"/>
      <c r="IMZ86"/>
      <c r="INA86"/>
      <c r="INB86"/>
      <c r="INC86"/>
      <c r="IND86"/>
      <c r="INE86"/>
      <c r="INF86"/>
      <c r="ING86"/>
      <c r="INH86"/>
      <c r="INI86"/>
      <c r="INJ86"/>
      <c r="INK86"/>
      <c r="INL86"/>
      <c r="INM86"/>
      <c r="INN86"/>
      <c r="INO86"/>
      <c r="INP86"/>
      <c r="INQ86"/>
      <c r="INR86"/>
      <c r="INS86"/>
      <c r="INT86"/>
      <c r="INU86"/>
      <c r="INV86"/>
      <c r="INW86"/>
      <c r="INX86"/>
      <c r="INY86"/>
      <c r="INZ86"/>
      <c r="IOA86"/>
      <c r="IOB86"/>
      <c r="IOC86"/>
      <c r="IOD86"/>
      <c r="IOE86"/>
      <c r="IOF86"/>
      <c r="IOG86"/>
      <c r="IOH86"/>
      <c r="IOI86"/>
      <c r="IOJ86"/>
      <c r="IOK86"/>
      <c r="IOL86"/>
      <c r="IOM86"/>
      <c r="ION86"/>
      <c r="IOO86"/>
      <c r="IOP86"/>
      <c r="IOQ86"/>
      <c r="IOR86"/>
      <c r="IOS86"/>
      <c r="IOT86"/>
      <c r="IOU86"/>
      <c r="IOV86"/>
      <c r="IOW86"/>
      <c r="IOX86"/>
      <c r="IOY86"/>
      <c r="IOZ86"/>
      <c r="IPA86"/>
      <c r="IPB86"/>
      <c r="IPC86"/>
      <c r="IPD86"/>
      <c r="IPE86"/>
      <c r="IPF86"/>
      <c r="IPG86"/>
      <c r="IPH86"/>
      <c r="IPI86"/>
      <c r="IPJ86"/>
      <c r="IPK86"/>
      <c r="IPL86"/>
      <c r="IPM86"/>
      <c r="IPN86"/>
      <c r="IPO86"/>
      <c r="IPP86"/>
      <c r="IPQ86"/>
      <c r="IPR86"/>
      <c r="IPS86"/>
      <c r="IPT86"/>
      <c r="IPU86"/>
      <c r="IPV86"/>
      <c r="IPW86"/>
      <c r="IPX86"/>
      <c r="IPY86"/>
      <c r="IPZ86"/>
      <c r="IQA86"/>
      <c r="IQB86"/>
      <c r="IQC86"/>
      <c r="IQD86"/>
      <c r="IQE86"/>
      <c r="IQF86"/>
      <c r="IQG86"/>
      <c r="IQH86"/>
      <c r="IQI86"/>
      <c r="IQJ86"/>
      <c r="IQK86"/>
      <c r="IQL86"/>
      <c r="IQM86"/>
      <c r="IQN86"/>
      <c r="IQO86"/>
      <c r="IQP86"/>
      <c r="IQQ86"/>
      <c r="IQR86"/>
      <c r="IQS86"/>
      <c r="IQT86"/>
      <c r="IQU86"/>
      <c r="IQV86"/>
      <c r="IQW86"/>
      <c r="IQX86"/>
      <c r="IQY86"/>
      <c r="IQZ86"/>
      <c r="IRA86"/>
      <c r="IRB86"/>
      <c r="IRC86"/>
      <c r="IRD86"/>
      <c r="IRE86"/>
      <c r="IRF86"/>
      <c r="IRG86"/>
      <c r="IRH86"/>
      <c r="IRI86"/>
      <c r="IRJ86"/>
      <c r="IRK86"/>
      <c r="IRL86"/>
      <c r="IRM86"/>
      <c r="IRN86"/>
      <c r="IRO86"/>
      <c r="IRP86"/>
      <c r="IRQ86"/>
      <c r="IRR86"/>
      <c r="IRS86"/>
      <c r="IRT86"/>
      <c r="IRU86"/>
      <c r="IRV86"/>
      <c r="IRW86"/>
      <c r="IRX86"/>
      <c r="IRY86"/>
      <c r="IRZ86"/>
      <c r="ISA86"/>
      <c r="ISB86"/>
      <c r="ISC86"/>
      <c r="ISD86"/>
      <c r="ISE86"/>
      <c r="ISF86"/>
      <c r="ISG86"/>
      <c r="ISH86"/>
      <c r="ISI86"/>
      <c r="ISJ86"/>
      <c r="ISK86"/>
      <c r="ISL86"/>
      <c r="ISM86"/>
      <c r="ISN86"/>
      <c r="ISO86"/>
      <c r="ISP86"/>
      <c r="ISQ86"/>
      <c r="ISR86"/>
      <c r="ISS86"/>
      <c r="IST86"/>
      <c r="ISU86"/>
      <c r="ISV86"/>
      <c r="ISW86"/>
      <c r="ISX86"/>
      <c r="ISY86"/>
      <c r="ISZ86"/>
      <c r="ITA86"/>
      <c r="ITB86"/>
      <c r="ITC86"/>
      <c r="ITD86"/>
      <c r="ITE86"/>
      <c r="ITF86"/>
      <c r="ITG86"/>
      <c r="ITH86"/>
      <c r="ITI86"/>
      <c r="ITJ86"/>
      <c r="ITK86"/>
      <c r="ITL86"/>
      <c r="ITM86"/>
      <c r="ITN86"/>
      <c r="ITO86"/>
      <c r="ITP86"/>
      <c r="ITQ86"/>
      <c r="ITR86"/>
      <c r="ITS86"/>
      <c r="ITT86"/>
      <c r="ITU86"/>
      <c r="ITV86"/>
      <c r="ITW86"/>
      <c r="ITX86"/>
      <c r="ITY86"/>
      <c r="ITZ86"/>
      <c r="IUA86"/>
      <c r="IUB86"/>
      <c r="IUC86"/>
      <c r="IUD86"/>
      <c r="IUE86"/>
      <c r="IUF86"/>
      <c r="IUG86"/>
      <c r="IUH86"/>
      <c r="IUI86"/>
      <c r="IUJ86"/>
      <c r="IUK86"/>
      <c r="IUL86"/>
      <c r="IUM86"/>
      <c r="IUN86"/>
      <c r="IUO86"/>
      <c r="IUP86"/>
      <c r="IUQ86"/>
      <c r="IUR86"/>
      <c r="IUS86"/>
      <c r="IUT86"/>
      <c r="IUU86"/>
      <c r="IUV86"/>
      <c r="IUW86"/>
      <c r="IUX86"/>
      <c r="IUY86"/>
      <c r="IUZ86"/>
      <c r="IVA86"/>
      <c r="IVB86"/>
      <c r="IVC86"/>
      <c r="IVD86"/>
      <c r="IVE86"/>
      <c r="IVF86"/>
      <c r="IVG86"/>
      <c r="IVH86"/>
      <c r="IVI86"/>
      <c r="IVJ86"/>
      <c r="IVK86"/>
      <c r="IVL86"/>
      <c r="IVM86"/>
      <c r="IVN86"/>
      <c r="IVO86"/>
      <c r="IVP86"/>
      <c r="IVQ86"/>
      <c r="IVR86"/>
      <c r="IVS86"/>
      <c r="IVT86"/>
      <c r="IVU86"/>
      <c r="IVV86"/>
      <c r="IVW86"/>
      <c r="IVX86"/>
      <c r="IVY86"/>
      <c r="IVZ86"/>
      <c r="IWA86"/>
      <c r="IWB86"/>
      <c r="IWC86"/>
      <c r="IWD86"/>
      <c r="IWE86"/>
      <c r="IWF86"/>
      <c r="IWG86"/>
      <c r="IWH86"/>
      <c r="IWI86"/>
      <c r="IWJ86"/>
      <c r="IWK86"/>
      <c r="IWL86"/>
      <c r="IWM86"/>
      <c r="IWN86"/>
      <c r="IWO86"/>
      <c r="IWP86"/>
      <c r="IWQ86"/>
      <c r="IWR86"/>
      <c r="IWS86"/>
      <c r="IWT86"/>
      <c r="IWU86"/>
      <c r="IWV86"/>
      <c r="IWW86"/>
      <c r="IWX86"/>
      <c r="IWY86"/>
      <c r="IWZ86"/>
      <c r="IXA86"/>
      <c r="IXB86"/>
      <c r="IXC86"/>
      <c r="IXD86"/>
      <c r="IXE86"/>
      <c r="IXF86"/>
      <c r="IXG86"/>
      <c r="IXH86"/>
      <c r="IXI86"/>
      <c r="IXJ86"/>
      <c r="IXK86"/>
      <c r="IXL86"/>
      <c r="IXM86"/>
      <c r="IXN86"/>
      <c r="IXO86"/>
      <c r="IXP86"/>
      <c r="IXQ86"/>
      <c r="IXR86"/>
      <c r="IXS86"/>
      <c r="IXT86"/>
      <c r="IXU86"/>
      <c r="IXV86"/>
      <c r="IXW86"/>
      <c r="IXX86"/>
      <c r="IXY86"/>
      <c r="IXZ86"/>
      <c r="IYA86"/>
      <c r="IYB86"/>
      <c r="IYC86"/>
      <c r="IYD86"/>
      <c r="IYE86"/>
      <c r="IYF86"/>
      <c r="IYG86"/>
      <c r="IYH86"/>
      <c r="IYI86"/>
      <c r="IYJ86"/>
      <c r="IYK86"/>
      <c r="IYL86"/>
      <c r="IYM86"/>
      <c r="IYN86"/>
      <c r="IYO86"/>
      <c r="IYP86"/>
      <c r="IYQ86"/>
      <c r="IYR86"/>
      <c r="IYS86"/>
      <c r="IYT86"/>
      <c r="IYU86"/>
      <c r="IYV86"/>
      <c r="IYW86"/>
      <c r="IYX86"/>
      <c r="IYY86"/>
      <c r="IYZ86"/>
      <c r="IZA86"/>
      <c r="IZB86"/>
      <c r="IZC86"/>
      <c r="IZD86"/>
      <c r="IZE86"/>
      <c r="IZF86"/>
      <c r="IZG86"/>
      <c r="IZH86"/>
      <c r="IZI86"/>
      <c r="IZJ86"/>
      <c r="IZK86"/>
      <c r="IZL86"/>
      <c r="IZM86"/>
      <c r="IZN86"/>
      <c r="IZO86"/>
      <c r="IZP86"/>
      <c r="IZQ86"/>
      <c r="IZR86"/>
      <c r="IZS86"/>
      <c r="IZT86"/>
      <c r="IZU86"/>
      <c r="IZV86"/>
      <c r="IZW86"/>
      <c r="IZX86"/>
      <c r="IZY86"/>
      <c r="IZZ86"/>
      <c r="JAA86"/>
      <c r="JAB86"/>
      <c r="JAC86"/>
      <c r="JAD86"/>
      <c r="JAE86"/>
      <c r="JAF86"/>
      <c r="JAG86"/>
      <c r="JAH86"/>
      <c r="JAI86"/>
      <c r="JAJ86"/>
      <c r="JAK86"/>
      <c r="JAL86"/>
      <c r="JAM86"/>
      <c r="JAN86"/>
      <c r="JAO86"/>
      <c r="JAP86"/>
      <c r="JAQ86"/>
      <c r="JAR86"/>
      <c r="JAS86"/>
      <c r="JAT86"/>
      <c r="JAU86"/>
      <c r="JAV86"/>
      <c r="JAW86"/>
      <c r="JAX86"/>
      <c r="JAY86"/>
      <c r="JAZ86"/>
      <c r="JBA86"/>
      <c r="JBB86"/>
      <c r="JBC86"/>
      <c r="JBD86"/>
      <c r="JBE86"/>
      <c r="JBF86"/>
      <c r="JBG86"/>
      <c r="JBH86"/>
      <c r="JBI86"/>
      <c r="JBJ86"/>
      <c r="JBK86"/>
      <c r="JBL86"/>
      <c r="JBM86"/>
      <c r="JBN86"/>
      <c r="JBO86"/>
      <c r="JBP86"/>
      <c r="JBQ86"/>
      <c r="JBR86"/>
      <c r="JBS86"/>
      <c r="JBT86"/>
      <c r="JBU86"/>
      <c r="JBV86"/>
      <c r="JBW86"/>
      <c r="JBX86"/>
      <c r="JBY86"/>
      <c r="JBZ86"/>
      <c r="JCA86"/>
      <c r="JCB86"/>
      <c r="JCC86"/>
      <c r="JCD86"/>
      <c r="JCE86"/>
      <c r="JCF86"/>
      <c r="JCG86"/>
      <c r="JCH86"/>
      <c r="JCI86"/>
      <c r="JCJ86"/>
      <c r="JCK86"/>
      <c r="JCL86"/>
      <c r="JCM86"/>
      <c r="JCN86"/>
      <c r="JCO86"/>
      <c r="JCP86"/>
      <c r="JCQ86"/>
      <c r="JCR86"/>
      <c r="JCS86"/>
      <c r="JCT86"/>
      <c r="JCU86"/>
      <c r="JCV86"/>
      <c r="JCW86"/>
      <c r="JCX86"/>
      <c r="JCY86"/>
      <c r="JCZ86"/>
      <c r="JDA86"/>
      <c r="JDB86"/>
      <c r="JDC86"/>
      <c r="JDD86"/>
      <c r="JDE86"/>
      <c r="JDF86"/>
      <c r="JDG86"/>
      <c r="JDH86"/>
      <c r="JDI86"/>
      <c r="JDJ86"/>
      <c r="JDK86"/>
      <c r="JDL86"/>
      <c r="JDM86"/>
      <c r="JDN86"/>
      <c r="JDO86"/>
      <c r="JDP86"/>
      <c r="JDQ86"/>
      <c r="JDR86"/>
      <c r="JDS86"/>
      <c r="JDT86"/>
      <c r="JDU86"/>
      <c r="JDV86"/>
      <c r="JDW86"/>
      <c r="JDX86"/>
      <c r="JDY86"/>
      <c r="JDZ86"/>
      <c r="JEA86"/>
      <c r="JEB86"/>
      <c r="JEC86"/>
      <c r="JED86"/>
      <c r="JEE86"/>
      <c r="JEF86"/>
      <c r="JEG86"/>
      <c r="JEH86"/>
      <c r="JEI86"/>
      <c r="JEJ86"/>
      <c r="JEK86"/>
      <c r="JEL86"/>
      <c r="JEM86"/>
      <c r="JEN86"/>
      <c r="JEO86"/>
      <c r="JEP86"/>
      <c r="JEQ86"/>
      <c r="JER86"/>
      <c r="JES86"/>
      <c r="JET86"/>
      <c r="JEU86"/>
      <c r="JEV86"/>
      <c r="JEW86"/>
      <c r="JEX86"/>
      <c r="JEY86"/>
      <c r="JEZ86"/>
      <c r="JFA86"/>
      <c r="JFB86"/>
      <c r="JFC86"/>
      <c r="JFD86"/>
      <c r="JFE86"/>
      <c r="JFF86"/>
      <c r="JFG86"/>
      <c r="JFH86"/>
      <c r="JFI86"/>
      <c r="JFJ86"/>
      <c r="JFK86"/>
      <c r="JFL86"/>
      <c r="JFM86"/>
      <c r="JFN86"/>
      <c r="JFO86"/>
      <c r="JFP86"/>
      <c r="JFQ86"/>
      <c r="JFR86"/>
      <c r="JFS86"/>
      <c r="JFT86"/>
      <c r="JFU86"/>
      <c r="JFV86"/>
      <c r="JFW86"/>
      <c r="JFX86"/>
      <c r="JFY86"/>
      <c r="JFZ86"/>
      <c r="JGA86"/>
      <c r="JGB86"/>
      <c r="JGC86"/>
      <c r="JGD86"/>
      <c r="JGE86"/>
      <c r="JGF86"/>
      <c r="JGG86"/>
      <c r="JGH86"/>
      <c r="JGI86"/>
      <c r="JGJ86"/>
      <c r="JGK86"/>
      <c r="JGL86"/>
      <c r="JGM86"/>
      <c r="JGN86"/>
      <c r="JGO86"/>
      <c r="JGP86"/>
      <c r="JGQ86"/>
      <c r="JGR86"/>
      <c r="JGS86"/>
      <c r="JGT86"/>
      <c r="JGU86"/>
      <c r="JGV86"/>
      <c r="JGW86"/>
      <c r="JGX86"/>
      <c r="JGY86"/>
      <c r="JGZ86"/>
      <c r="JHA86"/>
      <c r="JHB86"/>
      <c r="JHC86"/>
      <c r="JHD86"/>
      <c r="JHE86"/>
      <c r="JHF86"/>
      <c r="JHG86"/>
      <c r="JHH86"/>
      <c r="JHI86"/>
      <c r="JHJ86"/>
      <c r="JHK86"/>
      <c r="JHL86"/>
      <c r="JHM86"/>
      <c r="JHN86"/>
      <c r="JHO86"/>
      <c r="JHP86"/>
      <c r="JHQ86"/>
      <c r="JHR86"/>
      <c r="JHS86"/>
      <c r="JHT86"/>
      <c r="JHU86"/>
      <c r="JHV86"/>
      <c r="JHW86"/>
      <c r="JHX86"/>
      <c r="JHY86"/>
      <c r="JHZ86"/>
      <c r="JIA86"/>
      <c r="JIB86"/>
      <c r="JIC86"/>
      <c r="JID86"/>
      <c r="JIE86"/>
      <c r="JIF86"/>
      <c r="JIG86"/>
      <c r="JIH86"/>
      <c r="JII86"/>
      <c r="JIJ86"/>
      <c r="JIK86"/>
      <c r="JIL86"/>
      <c r="JIM86"/>
      <c r="JIN86"/>
      <c r="JIO86"/>
      <c r="JIP86"/>
      <c r="JIQ86"/>
      <c r="JIR86"/>
      <c r="JIS86"/>
      <c r="JIT86"/>
      <c r="JIU86"/>
      <c r="JIV86"/>
      <c r="JIW86"/>
      <c r="JIX86"/>
      <c r="JIY86"/>
      <c r="JIZ86"/>
      <c r="JJA86"/>
      <c r="JJB86"/>
      <c r="JJC86"/>
      <c r="JJD86"/>
      <c r="JJE86"/>
      <c r="JJF86"/>
      <c r="JJG86"/>
      <c r="JJH86"/>
      <c r="JJI86"/>
      <c r="JJJ86"/>
      <c r="JJK86"/>
      <c r="JJL86"/>
      <c r="JJM86"/>
      <c r="JJN86"/>
      <c r="JJO86"/>
      <c r="JJP86"/>
      <c r="JJQ86"/>
      <c r="JJR86"/>
      <c r="JJS86"/>
      <c r="JJT86"/>
      <c r="JJU86"/>
      <c r="JJV86"/>
      <c r="JJW86"/>
      <c r="JJX86"/>
      <c r="JJY86"/>
      <c r="JJZ86"/>
      <c r="JKA86"/>
      <c r="JKB86"/>
      <c r="JKC86"/>
      <c r="JKD86"/>
      <c r="JKE86"/>
      <c r="JKF86"/>
      <c r="JKG86"/>
      <c r="JKH86"/>
      <c r="JKI86"/>
      <c r="JKJ86"/>
      <c r="JKK86"/>
      <c r="JKL86"/>
      <c r="JKM86"/>
      <c r="JKN86"/>
      <c r="JKO86"/>
      <c r="JKP86"/>
      <c r="JKQ86"/>
      <c r="JKR86"/>
      <c r="JKS86"/>
      <c r="JKT86"/>
      <c r="JKU86"/>
      <c r="JKV86"/>
      <c r="JKW86"/>
      <c r="JKX86"/>
      <c r="JKY86"/>
      <c r="JKZ86"/>
      <c r="JLA86"/>
      <c r="JLB86"/>
      <c r="JLC86"/>
      <c r="JLD86"/>
      <c r="JLE86"/>
      <c r="JLF86"/>
      <c r="JLG86"/>
      <c r="JLH86"/>
      <c r="JLI86"/>
      <c r="JLJ86"/>
      <c r="JLK86"/>
      <c r="JLL86"/>
      <c r="JLM86"/>
      <c r="JLN86"/>
      <c r="JLO86"/>
      <c r="JLP86"/>
      <c r="JLQ86"/>
      <c r="JLR86"/>
      <c r="JLS86"/>
      <c r="JLT86"/>
      <c r="JLU86"/>
      <c r="JLV86"/>
      <c r="JLW86"/>
      <c r="JLX86"/>
      <c r="JLY86"/>
      <c r="JLZ86"/>
      <c r="JMA86"/>
      <c r="JMB86"/>
      <c r="JMC86"/>
      <c r="JMD86"/>
      <c r="JME86"/>
      <c r="JMF86"/>
      <c r="JMG86"/>
      <c r="JMH86"/>
      <c r="JMI86"/>
      <c r="JMJ86"/>
      <c r="JMK86"/>
      <c r="JML86"/>
      <c r="JMM86"/>
      <c r="JMN86"/>
      <c r="JMO86"/>
      <c r="JMP86"/>
      <c r="JMQ86"/>
      <c r="JMR86"/>
      <c r="JMS86"/>
      <c r="JMT86"/>
      <c r="JMU86"/>
      <c r="JMV86"/>
      <c r="JMW86"/>
      <c r="JMX86"/>
      <c r="JMY86"/>
      <c r="JMZ86"/>
      <c r="JNA86"/>
      <c r="JNB86"/>
      <c r="JNC86"/>
      <c r="JND86"/>
      <c r="JNE86"/>
      <c r="JNF86"/>
      <c r="JNG86"/>
      <c r="JNH86"/>
      <c r="JNI86"/>
      <c r="JNJ86"/>
      <c r="JNK86"/>
      <c r="JNL86"/>
      <c r="JNM86"/>
      <c r="JNN86"/>
      <c r="JNO86"/>
      <c r="JNP86"/>
      <c r="JNQ86"/>
      <c r="JNR86"/>
      <c r="JNS86"/>
      <c r="JNT86"/>
      <c r="JNU86"/>
      <c r="JNV86"/>
      <c r="JNW86"/>
      <c r="JNX86"/>
      <c r="JNY86"/>
      <c r="JNZ86"/>
      <c r="JOA86"/>
      <c r="JOB86"/>
      <c r="JOC86"/>
      <c r="JOD86"/>
      <c r="JOE86"/>
      <c r="JOF86"/>
      <c r="JOG86"/>
      <c r="JOH86"/>
      <c r="JOI86"/>
      <c r="JOJ86"/>
      <c r="JOK86"/>
      <c r="JOL86"/>
      <c r="JOM86"/>
      <c r="JON86"/>
      <c r="JOO86"/>
      <c r="JOP86"/>
      <c r="JOQ86"/>
      <c r="JOR86"/>
      <c r="JOS86"/>
      <c r="JOT86"/>
      <c r="JOU86"/>
      <c r="JOV86"/>
      <c r="JOW86"/>
      <c r="JOX86"/>
      <c r="JOY86"/>
      <c r="JOZ86"/>
      <c r="JPA86"/>
      <c r="JPB86"/>
      <c r="JPC86"/>
      <c r="JPD86"/>
      <c r="JPE86"/>
      <c r="JPF86"/>
      <c r="JPG86"/>
      <c r="JPH86"/>
      <c r="JPI86"/>
      <c r="JPJ86"/>
      <c r="JPK86"/>
      <c r="JPL86"/>
      <c r="JPM86"/>
      <c r="JPN86"/>
      <c r="JPO86"/>
      <c r="JPP86"/>
      <c r="JPQ86"/>
      <c r="JPR86"/>
      <c r="JPS86"/>
      <c r="JPT86"/>
      <c r="JPU86"/>
      <c r="JPV86"/>
      <c r="JPW86"/>
      <c r="JPX86"/>
      <c r="JPY86"/>
      <c r="JPZ86"/>
      <c r="JQA86"/>
      <c r="JQB86"/>
      <c r="JQC86"/>
      <c r="JQD86"/>
      <c r="JQE86"/>
      <c r="JQF86"/>
      <c r="JQG86"/>
      <c r="JQH86"/>
      <c r="JQI86"/>
      <c r="JQJ86"/>
      <c r="JQK86"/>
      <c r="JQL86"/>
      <c r="JQM86"/>
      <c r="JQN86"/>
      <c r="JQO86"/>
      <c r="JQP86"/>
      <c r="JQQ86"/>
      <c r="JQR86"/>
      <c r="JQS86"/>
      <c r="JQT86"/>
      <c r="JQU86"/>
      <c r="JQV86"/>
      <c r="JQW86"/>
      <c r="JQX86"/>
      <c r="JQY86"/>
      <c r="JQZ86"/>
      <c r="JRA86"/>
      <c r="JRB86"/>
      <c r="JRC86"/>
      <c r="JRD86"/>
      <c r="JRE86"/>
      <c r="JRF86"/>
      <c r="JRG86"/>
      <c r="JRH86"/>
      <c r="JRI86"/>
      <c r="JRJ86"/>
      <c r="JRK86"/>
      <c r="JRL86"/>
      <c r="JRM86"/>
      <c r="JRN86"/>
      <c r="JRO86"/>
      <c r="JRP86"/>
      <c r="JRQ86"/>
      <c r="JRR86"/>
      <c r="JRS86"/>
      <c r="JRT86"/>
      <c r="JRU86"/>
      <c r="JRV86"/>
      <c r="JRW86"/>
      <c r="JRX86"/>
      <c r="JRY86"/>
      <c r="JRZ86"/>
      <c r="JSA86"/>
      <c r="JSB86"/>
      <c r="JSC86"/>
      <c r="JSD86"/>
      <c r="JSE86"/>
      <c r="JSF86"/>
      <c r="JSG86"/>
      <c r="JSH86"/>
      <c r="JSI86"/>
      <c r="JSJ86"/>
      <c r="JSK86"/>
      <c r="JSL86"/>
      <c r="JSM86"/>
      <c r="JSN86"/>
      <c r="JSO86"/>
      <c r="JSP86"/>
      <c r="JSQ86"/>
      <c r="JSR86"/>
      <c r="JSS86"/>
      <c r="JST86"/>
      <c r="JSU86"/>
      <c r="JSV86"/>
      <c r="JSW86"/>
      <c r="JSX86"/>
      <c r="JSY86"/>
      <c r="JSZ86"/>
      <c r="JTA86"/>
      <c r="JTB86"/>
      <c r="JTC86"/>
      <c r="JTD86"/>
      <c r="JTE86"/>
      <c r="JTF86"/>
      <c r="JTG86"/>
      <c r="JTH86"/>
      <c r="JTI86"/>
      <c r="JTJ86"/>
      <c r="JTK86"/>
      <c r="JTL86"/>
      <c r="JTM86"/>
      <c r="JTN86"/>
      <c r="JTO86"/>
      <c r="JTP86"/>
      <c r="JTQ86"/>
      <c r="JTR86"/>
      <c r="JTS86"/>
      <c r="JTT86"/>
      <c r="JTU86"/>
      <c r="JTV86"/>
      <c r="JTW86"/>
      <c r="JTX86"/>
      <c r="JTY86"/>
      <c r="JTZ86"/>
      <c r="JUA86"/>
      <c r="JUB86"/>
      <c r="JUC86"/>
      <c r="JUD86"/>
      <c r="JUE86"/>
      <c r="JUF86"/>
      <c r="JUG86"/>
      <c r="JUH86"/>
      <c r="JUI86"/>
      <c r="JUJ86"/>
      <c r="JUK86"/>
      <c r="JUL86"/>
      <c r="JUM86"/>
      <c r="JUN86"/>
      <c r="JUO86"/>
      <c r="JUP86"/>
      <c r="JUQ86"/>
      <c r="JUR86"/>
      <c r="JUS86"/>
      <c r="JUT86"/>
      <c r="JUU86"/>
      <c r="JUV86"/>
      <c r="JUW86"/>
      <c r="JUX86"/>
      <c r="JUY86"/>
      <c r="JUZ86"/>
      <c r="JVA86"/>
      <c r="JVB86"/>
      <c r="JVC86"/>
      <c r="JVD86"/>
      <c r="JVE86"/>
      <c r="JVF86"/>
      <c r="JVG86"/>
      <c r="JVH86"/>
      <c r="JVI86"/>
      <c r="JVJ86"/>
      <c r="JVK86"/>
      <c r="JVL86"/>
      <c r="JVM86"/>
      <c r="JVN86"/>
      <c r="JVO86"/>
      <c r="JVP86"/>
      <c r="JVQ86"/>
      <c r="JVR86"/>
      <c r="JVS86"/>
      <c r="JVT86"/>
      <c r="JVU86"/>
      <c r="JVV86"/>
      <c r="JVW86"/>
      <c r="JVX86"/>
      <c r="JVY86"/>
      <c r="JVZ86"/>
      <c r="JWA86"/>
      <c r="JWB86"/>
      <c r="JWC86"/>
      <c r="JWD86"/>
      <c r="JWE86"/>
      <c r="JWF86"/>
      <c r="JWG86"/>
      <c r="JWH86"/>
      <c r="JWI86"/>
      <c r="JWJ86"/>
      <c r="JWK86"/>
      <c r="JWL86"/>
      <c r="JWM86"/>
      <c r="JWN86"/>
      <c r="JWO86"/>
      <c r="JWP86"/>
      <c r="JWQ86"/>
      <c r="JWR86"/>
      <c r="JWS86"/>
      <c r="JWT86"/>
      <c r="JWU86"/>
      <c r="JWV86"/>
      <c r="JWW86"/>
      <c r="JWX86"/>
      <c r="JWY86"/>
      <c r="JWZ86"/>
      <c r="JXA86"/>
      <c r="JXB86"/>
      <c r="JXC86"/>
      <c r="JXD86"/>
      <c r="JXE86"/>
      <c r="JXF86"/>
      <c r="JXG86"/>
      <c r="JXH86"/>
      <c r="JXI86"/>
      <c r="JXJ86"/>
      <c r="JXK86"/>
      <c r="JXL86"/>
      <c r="JXM86"/>
      <c r="JXN86"/>
      <c r="JXO86"/>
      <c r="JXP86"/>
      <c r="JXQ86"/>
      <c r="JXR86"/>
      <c r="JXS86"/>
      <c r="JXT86"/>
      <c r="JXU86"/>
      <c r="JXV86"/>
      <c r="JXW86"/>
      <c r="JXX86"/>
      <c r="JXY86"/>
      <c r="JXZ86"/>
      <c r="JYA86"/>
      <c r="JYB86"/>
      <c r="JYC86"/>
      <c r="JYD86"/>
      <c r="JYE86"/>
      <c r="JYF86"/>
      <c r="JYG86"/>
      <c r="JYH86"/>
      <c r="JYI86"/>
      <c r="JYJ86"/>
      <c r="JYK86"/>
      <c r="JYL86"/>
      <c r="JYM86"/>
      <c r="JYN86"/>
      <c r="JYO86"/>
      <c r="JYP86"/>
      <c r="JYQ86"/>
      <c r="JYR86"/>
      <c r="JYS86"/>
      <c r="JYT86"/>
      <c r="JYU86"/>
      <c r="JYV86"/>
      <c r="JYW86"/>
      <c r="JYX86"/>
      <c r="JYY86"/>
      <c r="JYZ86"/>
      <c r="JZA86"/>
      <c r="JZB86"/>
      <c r="JZC86"/>
      <c r="JZD86"/>
      <c r="JZE86"/>
      <c r="JZF86"/>
      <c r="JZG86"/>
      <c r="JZH86"/>
      <c r="JZI86"/>
      <c r="JZJ86"/>
      <c r="JZK86"/>
      <c r="JZL86"/>
      <c r="JZM86"/>
      <c r="JZN86"/>
      <c r="JZO86"/>
      <c r="JZP86"/>
      <c r="JZQ86"/>
      <c r="JZR86"/>
      <c r="JZS86"/>
      <c r="JZT86"/>
      <c r="JZU86"/>
      <c r="JZV86"/>
      <c r="JZW86"/>
      <c r="JZX86"/>
      <c r="JZY86"/>
      <c r="JZZ86"/>
      <c r="KAA86"/>
      <c r="KAB86"/>
      <c r="KAC86"/>
      <c r="KAD86"/>
      <c r="KAE86"/>
      <c r="KAF86"/>
      <c r="KAG86"/>
      <c r="KAH86"/>
      <c r="KAI86"/>
      <c r="KAJ86"/>
      <c r="KAK86"/>
      <c r="KAL86"/>
      <c r="KAM86"/>
      <c r="KAN86"/>
      <c r="KAO86"/>
      <c r="KAP86"/>
      <c r="KAQ86"/>
      <c r="KAR86"/>
      <c r="KAS86"/>
      <c r="KAT86"/>
      <c r="KAU86"/>
      <c r="KAV86"/>
      <c r="KAW86"/>
      <c r="KAX86"/>
      <c r="KAY86"/>
      <c r="KAZ86"/>
      <c r="KBA86"/>
      <c r="KBB86"/>
      <c r="KBC86"/>
      <c r="KBD86"/>
      <c r="KBE86"/>
      <c r="KBF86"/>
      <c r="KBG86"/>
      <c r="KBH86"/>
      <c r="KBI86"/>
      <c r="KBJ86"/>
      <c r="KBK86"/>
      <c r="KBL86"/>
      <c r="KBM86"/>
      <c r="KBN86"/>
      <c r="KBO86"/>
      <c r="KBP86"/>
      <c r="KBQ86"/>
      <c r="KBR86"/>
      <c r="KBS86"/>
      <c r="KBT86"/>
      <c r="KBU86"/>
      <c r="KBV86"/>
      <c r="KBW86"/>
      <c r="KBX86"/>
      <c r="KBY86"/>
      <c r="KBZ86"/>
      <c r="KCA86"/>
      <c r="KCB86"/>
      <c r="KCC86"/>
      <c r="KCD86"/>
      <c r="KCE86"/>
      <c r="KCF86"/>
      <c r="KCG86"/>
      <c r="KCH86"/>
      <c r="KCI86"/>
      <c r="KCJ86"/>
      <c r="KCK86"/>
      <c r="KCL86"/>
      <c r="KCM86"/>
      <c r="KCN86"/>
      <c r="KCO86"/>
      <c r="KCP86"/>
      <c r="KCQ86"/>
      <c r="KCR86"/>
      <c r="KCS86"/>
      <c r="KCT86"/>
      <c r="KCU86"/>
      <c r="KCV86"/>
      <c r="KCW86"/>
      <c r="KCX86"/>
      <c r="KCY86"/>
      <c r="KCZ86"/>
      <c r="KDA86"/>
      <c r="KDB86"/>
      <c r="KDC86"/>
      <c r="KDD86"/>
      <c r="KDE86"/>
      <c r="KDF86"/>
      <c r="KDG86"/>
      <c r="KDH86"/>
      <c r="KDI86"/>
      <c r="KDJ86"/>
      <c r="KDK86"/>
      <c r="KDL86"/>
      <c r="KDM86"/>
      <c r="KDN86"/>
      <c r="KDO86"/>
      <c r="KDP86"/>
      <c r="KDQ86"/>
      <c r="KDR86"/>
      <c r="KDS86"/>
      <c r="KDT86"/>
      <c r="KDU86"/>
      <c r="KDV86"/>
      <c r="KDW86"/>
      <c r="KDX86"/>
      <c r="KDY86"/>
      <c r="KDZ86"/>
      <c r="KEA86"/>
      <c r="KEB86"/>
      <c r="KEC86"/>
      <c r="KED86"/>
      <c r="KEE86"/>
      <c r="KEF86"/>
      <c r="KEG86"/>
      <c r="KEH86"/>
      <c r="KEI86"/>
      <c r="KEJ86"/>
      <c r="KEK86"/>
      <c r="KEL86"/>
      <c r="KEM86"/>
      <c r="KEN86"/>
      <c r="KEO86"/>
      <c r="KEP86"/>
      <c r="KEQ86"/>
      <c r="KER86"/>
      <c r="KES86"/>
      <c r="KET86"/>
      <c r="KEU86"/>
      <c r="KEV86"/>
      <c r="KEW86"/>
      <c r="KEX86"/>
      <c r="KEY86"/>
      <c r="KEZ86"/>
      <c r="KFA86"/>
      <c r="KFB86"/>
      <c r="KFC86"/>
      <c r="KFD86"/>
      <c r="KFE86"/>
      <c r="KFF86"/>
      <c r="KFG86"/>
      <c r="KFH86"/>
      <c r="KFI86"/>
      <c r="KFJ86"/>
      <c r="KFK86"/>
      <c r="KFL86"/>
      <c r="KFM86"/>
      <c r="KFN86"/>
      <c r="KFO86"/>
      <c r="KFP86"/>
      <c r="KFQ86"/>
      <c r="KFR86"/>
      <c r="KFS86"/>
      <c r="KFT86"/>
      <c r="KFU86"/>
      <c r="KFV86"/>
      <c r="KFW86"/>
      <c r="KFX86"/>
      <c r="KFY86"/>
      <c r="KFZ86"/>
      <c r="KGA86"/>
      <c r="KGB86"/>
      <c r="KGC86"/>
      <c r="KGD86"/>
      <c r="KGE86"/>
      <c r="KGF86"/>
      <c r="KGG86"/>
      <c r="KGH86"/>
      <c r="KGI86"/>
      <c r="KGJ86"/>
      <c r="KGK86"/>
      <c r="KGL86"/>
      <c r="KGM86"/>
      <c r="KGN86"/>
      <c r="KGO86"/>
      <c r="KGP86"/>
      <c r="KGQ86"/>
      <c r="KGR86"/>
      <c r="KGS86"/>
      <c r="KGT86"/>
      <c r="KGU86"/>
      <c r="KGV86"/>
      <c r="KGW86"/>
      <c r="KGX86"/>
      <c r="KGY86"/>
      <c r="KGZ86"/>
      <c r="KHA86"/>
      <c r="KHB86"/>
      <c r="KHC86"/>
      <c r="KHD86"/>
      <c r="KHE86"/>
      <c r="KHF86"/>
      <c r="KHG86"/>
      <c r="KHH86"/>
      <c r="KHI86"/>
      <c r="KHJ86"/>
      <c r="KHK86"/>
      <c r="KHL86"/>
      <c r="KHM86"/>
      <c r="KHN86"/>
      <c r="KHO86"/>
      <c r="KHP86"/>
      <c r="KHQ86"/>
      <c r="KHR86"/>
      <c r="KHS86"/>
      <c r="KHT86"/>
      <c r="KHU86"/>
      <c r="KHV86"/>
      <c r="KHW86"/>
      <c r="KHX86"/>
      <c r="KHY86"/>
      <c r="KHZ86"/>
      <c r="KIA86"/>
      <c r="KIB86"/>
      <c r="KIC86"/>
      <c r="KID86"/>
      <c r="KIE86"/>
      <c r="KIF86"/>
      <c r="KIG86"/>
      <c r="KIH86"/>
      <c r="KII86"/>
      <c r="KIJ86"/>
      <c r="KIK86"/>
      <c r="KIL86"/>
      <c r="KIM86"/>
      <c r="KIN86"/>
      <c r="KIO86"/>
      <c r="KIP86"/>
      <c r="KIQ86"/>
      <c r="KIR86"/>
      <c r="KIS86"/>
      <c r="KIT86"/>
      <c r="KIU86"/>
      <c r="KIV86"/>
      <c r="KIW86"/>
      <c r="KIX86"/>
      <c r="KIY86"/>
      <c r="KIZ86"/>
      <c r="KJA86"/>
      <c r="KJB86"/>
      <c r="KJC86"/>
      <c r="KJD86"/>
      <c r="KJE86"/>
      <c r="KJF86"/>
      <c r="KJG86"/>
      <c r="KJH86"/>
      <c r="KJI86"/>
      <c r="KJJ86"/>
      <c r="KJK86"/>
      <c r="KJL86"/>
      <c r="KJM86"/>
      <c r="KJN86"/>
      <c r="KJO86"/>
      <c r="KJP86"/>
      <c r="KJQ86"/>
      <c r="KJR86"/>
      <c r="KJS86"/>
      <c r="KJT86"/>
      <c r="KJU86"/>
      <c r="KJV86"/>
      <c r="KJW86"/>
      <c r="KJX86"/>
      <c r="KJY86"/>
      <c r="KJZ86"/>
      <c r="KKA86"/>
      <c r="KKB86"/>
      <c r="KKC86"/>
      <c r="KKD86"/>
      <c r="KKE86"/>
      <c r="KKF86"/>
      <c r="KKG86"/>
      <c r="KKH86"/>
      <c r="KKI86"/>
      <c r="KKJ86"/>
      <c r="KKK86"/>
      <c r="KKL86"/>
      <c r="KKM86"/>
      <c r="KKN86"/>
      <c r="KKO86"/>
      <c r="KKP86"/>
      <c r="KKQ86"/>
      <c r="KKR86"/>
      <c r="KKS86"/>
      <c r="KKT86"/>
      <c r="KKU86"/>
      <c r="KKV86"/>
      <c r="KKW86"/>
      <c r="KKX86"/>
      <c r="KKY86"/>
      <c r="KKZ86"/>
      <c r="KLA86"/>
      <c r="KLB86"/>
      <c r="KLC86"/>
      <c r="KLD86"/>
      <c r="KLE86"/>
      <c r="KLF86"/>
      <c r="KLG86"/>
      <c r="KLH86"/>
      <c r="KLI86"/>
      <c r="KLJ86"/>
      <c r="KLK86"/>
      <c r="KLL86"/>
      <c r="KLM86"/>
      <c r="KLN86"/>
      <c r="KLO86"/>
      <c r="KLP86"/>
      <c r="KLQ86"/>
      <c r="KLR86"/>
      <c r="KLS86"/>
      <c r="KLT86"/>
      <c r="KLU86"/>
      <c r="KLV86"/>
      <c r="KLW86"/>
      <c r="KLX86"/>
      <c r="KLY86"/>
      <c r="KLZ86"/>
      <c r="KMA86"/>
      <c r="KMB86"/>
      <c r="KMC86"/>
      <c r="KMD86"/>
      <c r="KME86"/>
      <c r="KMF86"/>
      <c r="KMG86"/>
      <c r="KMH86"/>
      <c r="KMI86"/>
      <c r="KMJ86"/>
      <c r="KMK86"/>
      <c r="KML86"/>
      <c r="KMM86"/>
      <c r="KMN86"/>
      <c r="KMO86"/>
      <c r="KMP86"/>
      <c r="KMQ86"/>
      <c r="KMR86"/>
      <c r="KMS86"/>
      <c r="KMT86"/>
      <c r="KMU86"/>
      <c r="KMV86"/>
      <c r="KMW86"/>
      <c r="KMX86"/>
      <c r="KMY86"/>
      <c r="KMZ86"/>
      <c r="KNA86"/>
      <c r="KNB86"/>
      <c r="KNC86"/>
      <c r="KND86"/>
      <c r="KNE86"/>
      <c r="KNF86"/>
      <c r="KNG86"/>
      <c r="KNH86"/>
      <c r="KNI86"/>
      <c r="KNJ86"/>
      <c r="KNK86"/>
      <c r="KNL86"/>
      <c r="KNM86"/>
      <c r="KNN86"/>
      <c r="KNO86"/>
      <c r="KNP86"/>
      <c r="KNQ86"/>
      <c r="KNR86"/>
      <c r="KNS86"/>
      <c r="KNT86"/>
      <c r="KNU86"/>
      <c r="KNV86"/>
      <c r="KNW86"/>
      <c r="KNX86"/>
      <c r="KNY86"/>
      <c r="KNZ86"/>
      <c r="KOA86"/>
      <c r="KOB86"/>
      <c r="KOC86"/>
      <c r="KOD86"/>
      <c r="KOE86"/>
      <c r="KOF86"/>
      <c r="KOG86"/>
      <c r="KOH86"/>
      <c r="KOI86"/>
      <c r="KOJ86"/>
      <c r="KOK86"/>
      <c r="KOL86"/>
      <c r="KOM86"/>
      <c r="KON86"/>
      <c r="KOO86"/>
      <c r="KOP86"/>
      <c r="KOQ86"/>
      <c r="KOR86"/>
      <c r="KOS86"/>
      <c r="KOT86"/>
      <c r="KOU86"/>
      <c r="KOV86"/>
      <c r="KOW86"/>
      <c r="KOX86"/>
      <c r="KOY86"/>
      <c r="KOZ86"/>
      <c r="KPA86"/>
      <c r="KPB86"/>
      <c r="KPC86"/>
      <c r="KPD86"/>
      <c r="KPE86"/>
      <c r="KPF86"/>
      <c r="KPG86"/>
      <c r="KPH86"/>
      <c r="KPI86"/>
      <c r="KPJ86"/>
      <c r="KPK86"/>
      <c r="KPL86"/>
      <c r="KPM86"/>
      <c r="KPN86"/>
      <c r="KPO86"/>
      <c r="KPP86"/>
      <c r="KPQ86"/>
      <c r="KPR86"/>
      <c r="KPS86"/>
      <c r="KPT86"/>
      <c r="KPU86"/>
      <c r="KPV86"/>
      <c r="KPW86"/>
      <c r="KPX86"/>
      <c r="KPY86"/>
      <c r="KPZ86"/>
      <c r="KQA86"/>
      <c r="KQB86"/>
      <c r="KQC86"/>
      <c r="KQD86"/>
      <c r="KQE86"/>
      <c r="KQF86"/>
      <c r="KQG86"/>
      <c r="KQH86"/>
      <c r="KQI86"/>
      <c r="KQJ86"/>
      <c r="KQK86"/>
      <c r="KQL86"/>
      <c r="KQM86"/>
      <c r="KQN86"/>
      <c r="KQO86"/>
      <c r="KQP86"/>
      <c r="KQQ86"/>
      <c r="KQR86"/>
      <c r="KQS86"/>
      <c r="KQT86"/>
      <c r="KQU86"/>
      <c r="KQV86"/>
      <c r="KQW86"/>
      <c r="KQX86"/>
      <c r="KQY86"/>
      <c r="KQZ86"/>
      <c r="KRA86"/>
      <c r="KRB86"/>
      <c r="KRC86"/>
      <c r="KRD86"/>
      <c r="KRE86"/>
      <c r="KRF86"/>
      <c r="KRG86"/>
      <c r="KRH86"/>
      <c r="KRI86"/>
      <c r="KRJ86"/>
      <c r="KRK86"/>
      <c r="KRL86"/>
      <c r="KRM86"/>
      <c r="KRN86"/>
      <c r="KRO86"/>
      <c r="KRP86"/>
      <c r="KRQ86"/>
      <c r="KRR86"/>
      <c r="KRS86"/>
      <c r="KRT86"/>
      <c r="KRU86"/>
      <c r="KRV86"/>
      <c r="KRW86"/>
      <c r="KRX86"/>
      <c r="KRY86"/>
      <c r="KRZ86"/>
      <c r="KSA86"/>
      <c r="KSB86"/>
      <c r="KSC86"/>
      <c r="KSD86"/>
      <c r="KSE86"/>
      <c r="KSF86"/>
      <c r="KSG86"/>
      <c r="KSH86"/>
      <c r="KSI86"/>
      <c r="KSJ86"/>
      <c r="KSK86"/>
      <c r="KSL86"/>
      <c r="KSM86"/>
      <c r="KSN86"/>
      <c r="KSO86"/>
      <c r="KSP86"/>
      <c r="KSQ86"/>
      <c r="KSR86"/>
      <c r="KSS86"/>
      <c r="KST86"/>
      <c r="KSU86"/>
      <c r="KSV86"/>
      <c r="KSW86"/>
      <c r="KSX86"/>
      <c r="KSY86"/>
      <c r="KSZ86"/>
      <c r="KTA86"/>
      <c r="KTB86"/>
      <c r="KTC86"/>
      <c r="KTD86"/>
      <c r="KTE86"/>
      <c r="KTF86"/>
      <c r="KTG86"/>
      <c r="KTH86"/>
      <c r="KTI86"/>
      <c r="KTJ86"/>
      <c r="KTK86"/>
      <c r="KTL86"/>
      <c r="KTM86"/>
      <c r="KTN86"/>
      <c r="KTO86"/>
      <c r="KTP86"/>
      <c r="KTQ86"/>
      <c r="KTR86"/>
      <c r="KTS86"/>
      <c r="KTT86"/>
      <c r="KTU86"/>
      <c r="KTV86"/>
      <c r="KTW86"/>
      <c r="KTX86"/>
      <c r="KTY86"/>
      <c r="KTZ86"/>
      <c r="KUA86"/>
      <c r="KUB86"/>
      <c r="KUC86"/>
      <c r="KUD86"/>
      <c r="KUE86"/>
      <c r="KUF86"/>
      <c r="KUG86"/>
      <c r="KUH86"/>
      <c r="KUI86"/>
      <c r="KUJ86"/>
      <c r="KUK86"/>
      <c r="KUL86"/>
      <c r="KUM86"/>
      <c r="KUN86"/>
      <c r="KUO86"/>
      <c r="KUP86"/>
      <c r="KUQ86"/>
      <c r="KUR86"/>
      <c r="KUS86"/>
      <c r="KUT86"/>
      <c r="KUU86"/>
      <c r="KUV86"/>
      <c r="KUW86"/>
      <c r="KUX86"/>
      <c r="KUY86"/>
      <c r="KUZ86"/>
      <c r="KVA86"/>
      <c r="KVB86"/>
      <c r="KVC86"/>
      <c r="KVD86"/>
      <c r="KVE86"/>
      <c r="KVF86"/>
      <c r="KVG86"/>
      <c r="KVH86"/>
      <c r="KVI86"/>
      <c r="KVJ86"/>
      <c r="KVK86"/>
      <c r="KVL86"/>
      <c r="KVM86"/>
      <c r="KVN86"/>
      <c r="KVO86"/>
      <c r="KVP86"/>
      <c r="KVQ86"/>
      <c r="KVR86"/>
      <c r="KVS86"/>
      <c r="KVT86"/>
      <c r="KVU86"/>
      <c r="KVV86"/>
      <c r="KVW86"/>
      <c r="KVX86"/>
      <c r="KVY86"/>
      <c r="KVZ86"/>
      <c r="KWA86"/>
      <c r="KWB86"/>
      <c r="KWC86"/>
      <c r="KWD86"/>
      <c r="KWE86"/>
      <c r="KWF86"/>
      <c r="KWG86"/>
      <c r="KWH86"/>
      <c r="KWI86"/>
      <c r="KWJ86"/>
      <c r="KWK86"/>
      <c r="KWL86"/>
      <c r="KWM86"/>
      <c r="KWN86"/>
      <c r="KWO86"/>
      <c r="KWP86"/>
      <c r="KWQ86"/>
      <c r="KWR86"/>
      <c r="KWS86"/>
      <c r="KWT86"/>
      <c r="KWU86"/>
      <c r="KWV86"/>
      <c r="KWW86"/>
      <c r="KWX86"/>
      <c r="KWY86"/>
      <c r="KWZ86"/>
      <c r="KXA86"/>
      <c r="KXB86"/>
      <c r="KXC86"/>
      <c r="KXD86"/>
      <c r="KXE86"/>
      <c r="KXF86"/>
      <c r="KXG86"/>
      <c r="KXH86"/>
      <c r="KXI86"/>
      <c r="KXJ86"/>
      <c r="KXK86"/>
      <c r="KXL86"/>
      <c r="KXM86"/>
      <c r="KXN86"/>
      <c r="KXO86"/>
      <c r="KXP86"/>
      <c r="KXQ86"/>
      <c r="KXR86"/>
      <c r="KXS86"/>
      <c r="KXT86"/>
      <c r="KXU86"/>
      <c r="KXV86"/>
      <c r="KXW86"/>
      <c r="KXX86"/>
      <c r="KXY86"/>
      <c r="KXZ86"/>
      <c r="KYA86"/>
      <c r="KYB86"/>
      <c r="KYC86"/>
      <c r="KYD86"/>
      <c r="KYE86"/>
      <c r="KYF86"/>
      <c r="KYG86"/>
      <c r="KYH86"/>
      <c r="KYI86"/>
      <c r="KYJ86"/>
      <c r="KYK86"/>
      <c r="KYL86"/>
      <c r="KYM86"/>
      <c r="KYN86"/>
      <c r="KYO86"/>
      <c r="KYP86"/>
      <c r="KYQ86"/>
      <c r="KYR86"/>
      <c r="KYS86"/>
      <c r="KYT86"/>
      <c r="KYU86"/>
      <c r="KYV86"/>
      <c r="KYW86"/>
      <c r="KYX86"/>
      <c r="KYY86"/>
      <c r="KYZ86"/>
      <c r="KZA86"/>
      <c r="KZB86"/>
      <c r="KZC86"/>
      <c r="KZD86"/>
      <c r="KZE86"/>
      <c r="KZF86"/>
      <c r="KZG86"/>
      <c r="KZH86"/>
      <c r="KZI86"/>
      <c r="KZJ86"/>
      <c r="KZK86"/>
      <c r="KZL86"/>
      <c r="KZM86"/>
      <c r="KZN86"/>
      <c r="KZO86"/>
      <c r="KZP86"/>
      <c r="KZQ86"/>
      <c r="KZR86"/>
      <c r="KZS86"/>
      <c r="KZT86"/>
      <c r="KZU86"/>
      <c r="KZV86"/>
      <c r="KZW86"/>
      <c r="KZX86"/>
      <c r="KZY86"/>
      <c r="KZZ86"/>
      <c r="LAA86"/>
      <c r="LAB86"/>
      <c r="LAC86"/>
      <c r="LAD86"/>
      <c r="LAE86"/>
      <c r="LAF86"/>
      <c r="LAG86"/>
      <c r="LAH86"/>
      <c r="LAI86"/>
      <c r="LAJ86"/>
      <c r="LAK86"/>
      <c r="LAL86"/>
      <c r="LAM86"/>
      <c r="LAN86"/>
      <c r="LAO86"/>
      <c r="LAP86"/>
      <c r="LAQ86"/>
      <c r="LAR86"/>
      <c r="LAS86"/>
      <c r="LAT86"/>
      <c r="LAU86"/>
      <c r="LAV86"/>
      <c r="LAW86"/>
      <c r="LAX86"/>
      <c r="LAY86"/>
      <c r="LAZ86"/>
      <c r="LBA86"/>
      <c r="LBB86"/>
      <c r="LBC86"/>
      <c r="LBD86"/>
      <c r="LBE86"/>
      <c r="LBF86"/>
      <c r="LBG86"/>
      <c r="LBH86"/>
      <c r="LBI86"/>
      <c r="LBJ86"/>
      <c r="LBK86"/>
      <c r="LBL86"/>
      <c r="LBM86"/>
      <c r="LBN86"/>
      <c r="LBO86"/>
      <c r="LBP86"/>
      <c r="LBQ86"/>
      <c r="LBR86"/>
      <c r="LBS86"/>
      <c r="LBT86"/>
      <c r="LBU86"/>
      <c r="LBV86"/>
      <c r="LBW86"/>
      <c r="LBX86"/>
      <c r="LBY86"/>
      <c r="LBZ86"/>
      <c r="LCA86"/>
      <c r="LCB86"/>
      <c r="LCC86"/>
      <c r="LCD86"/>
      <c r="LCE86"/>
      <c r="LCF86"/>
      <c r="LCG86"/>
      <c r="LCH86"/>
      <c r="LCI86"/>
      <c r="LCJ86"/>
      <c r="LCK86"/>
      <c r="LCL86"/>
      <c r="LCM86"/>
      <c r="LCN86"/>
      <c r="LCO86"/>
      <c r="LCP86"/>
      <c r="LCQ86"/>
      <c r="LCR86"/>
      <c r="LCS86"/>
      <c r="LCT86"/>
      <c r="LCU86"/>
      <c r="LCV86"/>
      <c r="LCW86"/>
      <c r="LCX86"/>
      <c r="LCY86"/>
      <c r="LCZ86"/>
      <c r="LDA86"/>
      <c r="LDB86"/>
      <c r="LDC86"/>
      <c r="LDD86"/>
      <c r="LDE86"/>
      <c r="LDF86"/>
      <c r="LDG86"/>
      <c r="LDH86"/>
      <c r="LDI86"/>
      <c r="LDJ86"/>
      <c r="LDK86"/>
      <c r="LDL86"/>
      <c r="LDM86"/>
      <c r="LDN86"/>
      <c r="LDO86"/>
      <c r="LDP86"/>
      <c r="LDQ86"/>
      <c r="LDR86"/>
      <c r="LDS86"/>
      <c r="LDT86"/>
      <c r="LDU86"/>
      <c r="LDV86"/>
      <c r="LDW86"/>
      <c r="LDX86"/>
      <c r="LDY86"/>
      <c r="LDZ86"/>
      <c r="LEA86"/>
      <c r="LEB86"/>
      <c r="LEC86"/>
      <c r="LED86"/>
      <c r="LEE86"/>
      <c r="LEF86"/>
      <c r="LEG86"/>
      <c r="LEH86"/>
      <c r="LEI86"/>
      <c r="LEJ86"/>
      <c r="LEK86"/>
      <c r="LEL86"/>
      <c r="LEM86"/>
      <c r="LEN86"/>
      <c r="LEO86"/>
      <c r="LEP86"/>
      <c r="LEQ86"/>
      <c r="LER86"/>
      <c r="LES86"/>
      <c r="LET86"/>
      <c r="LEU86"/>
      <c r="LEV86"/>
      <c r="LEW86"/>
      <c r="LEX86"/>
      <c r="LEY86"/>
      <c r="LEZ86"/>
      <c r="LFA86"/>
      <c r="LFB86"/>
      <c r="LFC86"/>
      <c r="LFD86"/>
      <c r="LFE86"/>
      <c r="LFF86"/>
      <c r="LFG86"/>
      <c r="LFH86"/>
      <c r="LFI86"/>
      <c r="LFJ86"/>
      <c r="LFK86"/>
      <c r="LFL86"/>
      <c r="LFM86"/>
      <c r="LFN86"/>
      <c r="LFO86"/>
      <c r="LFP86"/>
      <c r="LFQ86"/>
      <c r="LFR86"/>
      <c r="LFS86"/>
      <c r="LFT86"/>
      <c r="LFU86"/>
      <c r="LFV86"/>
      <c r="LFW86"/>
      <c r="LFX86"/>
      <c r="LFY86"/>
      <c r="LFZ86"/>
      <c r="LGA86"/>
      <c r="LGB86"/>
      <c r="LGC86"/>
      <c r="LGD86"/>
      <c r="LGE86"/>
      <c r="LGF86"/>
      <c r="LGG86"/>
      <c r="LGH86"/>
      <c r="LGI86"/>
      <c r="LGJ86"/>
      <c r="LGK86"/>
      <c r="LGL86"/>
      <c r="LGM86"/>
      <c r="LGN86"/>
      <c r="LGO86"/>
      <c r="LGP86"/>
      <c r="LGQ86"/>
      <c r="LGR86"/>
      <c r="LGS86"/>
      <c r="LGT86"/>
      <c r="LGU86"/>
      <c r="LGV86"/>
      <c r="LGW86"/>
      <c r="LGX86"/>
      <c r="LGY86"/>
      <c r="LGZ86"/>
      <c r="LHA86"/>
      <c r="LHB86"/>
      <c r="LHC86"/>
      <c r="LHD86"/>
      <c r="LHE86"/>
      <c r="LHF86"/>
      <c r="LHG86"/>
      <c r="LHH86"/>
      <c r="LHI86"/>
      <c r="LHJ86"/>
      <c r="LHK86"/>
      <c r="LHL86"/>
      <c r="LHM86"/>
      <c r="LHN86"/>
      <c r="LHO86"/>
      <c r="LHP86"/>
      <c r="LHQ86"/>
      <c r="LHR86"/>
      <c r="LHS86"/>
      <c r="LHT86"/>
      <c r="LHU86"/>
      <c r="LHV86"/>
      <c r="LHW86"/>
      <c r="LHX86"/>
      <c r="LHY86"/>
      <c r="LHZ86"/>
      <c r="LIA86"/>
      <c r="LIB86"/>
      <c r="LIC86"/>
      <c r="LID86"/>
      <c r="LIE86"/>
      <c r="LIF86"/>
      <c r="LIG86"/>
      <c r="LIH86"/>
      <c r="LII86"/>
      <c r="LIJ86"/>
      <c r="LIK86"/>
      <c r="LIL86"/>
      <c r="LIM86"/>
      <c r="LIN86"/>
      <c r="LIO86"/>
      <c r="LIP86"/>
      <c r="LIQ86"/>
      <c r="LIR86"/>
      <c r="LIS86"/>
      <c r="LIT86"/>
      <c r="LIU86"/>
      <c r="LIV86"/>
      <c r="LIW86"/>
      <c r="LIX86"/>
      <c r="LIY86"/>
      <c r="LIZ86"/>
      <c r="LJA86"/>
      <c r="LJB86"/>
      <c r="LJC86"/>
      <c r="LJD86"/>
      <c r="LJE86"/>
      <c r="LJF86"/>
      <c r="LJG86"/>
      <c r="LJH86"/>
      <c r="LJI86"/>
      <c r="LJJ86"/>
      <c r="LJK86"/>
      <c r="LJL86"/>
      <c r="LJM86"/>
      <c r="LJN86"/>
      <c r="LJO86"/>
      <c r="LJP86"/>
      <c r="LJQ86"/>
      <c r="LJR86"/>
      <c r="LJS86"/>
      <c r="LJT86"/>
      <c r="LJU86"/>
      <c r="LJV86"/>
      <c r="LJW86"/>
      <c r="LJX86"/>
      <c r="LJY86"/>
      <c r="LJZ86"/>
      <c r="LKA86"/>
      <c r="LKB86"/>
      <c r="LKC86"/>
      <c r="LKD86"/>
      <c r="LKE86"/>
      <c r="LKF86"/>
      <c r="LKG86"/>
      <c r="LKH86"/>
      <c r="LKI86"/>
      <c r="LKJ86"/>
      <c r="LKK86"/>
      <c r="LKL86"/>
      <c r="LKM86"/>
      <c r="LKN86"/>
      <c r="LKO86"/>
      <c r="LKP86"/>
      <c r="LKQ86"/>
      <c r="LKR86"/>
      <c r="LKS86"/>
      <c r="LKT86"/>
      <c r="LKU86"/>
      <c r="LKV86"/>
      <c r="LKW86"/>
      <c r="LKX86"/>
      <c r="LKY86"/>
      <c r="LKZ86"/>
      <c r="LLA86"/>
      <c r="LLB86"/>
      <c r="LLC86"/>
      <c r="LLD86"/>
      <c r="LLE86"/>
      <c r="LLF86"/>
      <c r="LLG86"/>
      <c r="LLH86"/>
      <c r="LLI86"/>
      <c r="LLJ86"/>
      <c r="LLK86"/>
      <c r="LLL86"/>
      <c r="LLM86"/>
      <c r="LLN86"/>
      <c r="LLO86"/>
      <c r="LLP86"/>
      <c r="LLQ86"/>
      <c r="LLR86"/>
      <c r="LLS86"/>
      <c r="LLT86"/>
      <c r="LLU86"/>
      <c r="LLV86"/>
      <c r="LLW86"/>
      <c r="LLX86"/>
      <c r="LLY86"/>
      <c r="LLZ86"/>
      <c r="LMA86"/>
      <c r="LMB86"/>
      <c r="LMC86"/>
      <c r="LMD86"/>
      <c r="LME86"/>
      <c r="LMF86"/>
      <c r="LMG86"/>
      <c r="LMH86"/>
      <c r="LMI86"/>
      <c r="LMJ86"/>
      <c r="LMK86"/>
      <c r="LML86"/>
      <c r="LMM86"/>
      <c r="LMN86"/>
      <c r="LMO86"/>
      <c r="LMP86"/>
      <c r="LMQ86"/>
      <c r="LMR86"/>
      <c r="LMS86"/>
      <c r="LMT86"/>
      <c r="LMU86"/>
      <c r="LMV86"/>
      <c r="LMW86"/>
      <c r="LMX86"/>
      <c r="LMY86"/>
      <c r="LMZ86"/>
      <c r="LNA86"/>
      <c r="LNB86"/>
      <c r="LNC86"/>
      <c r="LND86"/>
      <c r="LNE86"/>
      <c r="LNF86"/>
      <c r="LNG86"/>
      <c r="LNH86"/>
      <c r="LNI86"/>
      <c r="LNJ86"/>
      <c r="LNK86"/>
      <c r="LNL86"/>
      <c r="LNM86"/>
      <c r="LNN86"/>
      <c r="LNO86"/>
      <c r="LNP86"/>
      <c r="LNQ86"/>
      <c r="LNR86"/>
      <c r="LNS86"/>
      <c r="LNT86"/>
      <c r="LNU86"/>
      <c r="LNV86"/>
      <c r="LNW86"/>
      <c r="LNX86"/>
      <c r="LNY86"/>
      <c r="LNZ86"/>
      <c r="LOA86"/>
      <c r="LOB86"/>
      <c r="LOC86"/>
      <c r="LOD86"/>
      <c r="LOE86"/>
      <c r="LOF86"/>
      <c r="LOG86"/>
      <c r="LOH86"/>
      <c r="LOI86"/>
      <c r="LOJ86"/>
      <c r="LOK86"/>
      <c r="LOL86"/>
      <c r="LOM86"/>
      <c r="LON86"/>
      <c r="LOO86"/>
      <c r="LOP86"/>
      <c r="LOQ86"/>
      <c r="LOR86"/>
      <c r="LOS86"/>
      <c r="LOT86"/>
      <c r="LOU86"/>
      <c r="LOV86"/>
      <c r="LOW86"/>
      <c r="LOX86"/>
      <c r="LOY86"/>
      <c r="LOZ86"/>
      <c r="LPA86"/>
      <c r="LPB86"/>
      <c r="LPC86"/>
      <c r="LPD86"/>
      <c r="LPE86"/>
      <c r="LPF86"/>
      <c r="LPG86"/>
      <c r="LPH86"/>
      <c r="LPI86"/>
      <c r="LPJ86"/>
      <c r="LPK86"/>
      <c r="LPL86"/>
      <c r="LPM86"/>
      <c r="LPN86"/>
      <c r="LPO86"/>
      <c r="LPP86"/>
      <c r="LPQ86"/>
      <c r="LPR86"/>
      <c r="LPS86"/>
      <c r="LPT86"/>
      <c r="LPU86"/>
      <c r="LPV86"/>
      <c r="LPW86"/>
      <c r="LPX86"/>
      <c r="LPY86"/>
      <c r="LPZ86"/>
      <c r="LQA86"/>
      <c r="LQB86"/>
      <c r="LQC86"/>
      <c r="LQD86"/>
      <c r="LQE86"/>
      <c r="LQF86"/>
      <c r="LQG86"/>
      <c r="LQH86"/>
      <c r="LQI86"/>
      <c r="LQJ86"/>
      <c r="LQK86"/>
      <c r="LQL86"/>
      <c r="LQM86"/>
      <c r="LQN86"/>
      <c r="LQO86"/>
      <c r="LQP86"/>
      <c r="LQQ86"/>
      <c r="LQR86"/>
      <c r="LQS86"/>
      <c r="LQT86"/>
      <c r="LQU86"/>
      <c r="LQV86"/>
      <c r="LQW86"/>
      <c r="LQX86"/>
      <c r="LQY86"/>
      <c r="LQZ86"/>
      <c r="LRA86"/>
      <c r="LRB86"/>
      <c r="LRC86"/>
      <c r="LRD86"/>
      <c r="LRE86"/>
      <c r="LRF86"/>
      <c r="LRG86"/>
      <c r="LRH86"/>
      <c r="LRI86"/>
      <c r="LRJ86"/>
      <c r="LRK86"/>
      <c r="LRL86"/>
      <c r="LRM86"/>
      <c r="LRN86"/>
      <c r="LRO86"/>
      <c r="LRP86"/>
      <c r="LRQ86"/>
      <c r="LRR86"/>
      <c r="LRS86"/>
      <c r="LRT86"/>
      <c r="LRU86"/>
      <c r="LRV86"/>
      <c r="LRW86"/>
      <c r="LRX86"/>
      <c r="LRY86"/>
      <c r="LRZ86"/>
      <c r="LSA86"/>
      <c r="LSB86"/>
      <c r="LSC86"/>
      <c r="LSD86"/>
      <c r="LSE86"/>
      <c r="LSF86"/>
      <c r="LSG86"/>
      <c r="LSH86"/>
      <c r="LSI86"/>
      <c r="LSJ86"/>
      <c r="LSK86"/>
      <c r="LSL86"/>
      <c r="LSM86"/>
      <c r="LSN86"/>
      <c r="LSO86"/>
      <c r="LSP86"/>
      <c r="LSQ86"/>
      <c r="LSR86"/>
      <c r="LSS86"/>
      <c r="LST86"/>
      <c r="LSU86"/>
      <c r="LSV86"/>
      <c r="LSW86"/>
      <c r="LSX86"/>
      <c r="LSY86"/>
      <c r="LSZ86"/>
      <c r="LTA86"/>
      <c r="LTB86"/>
      <c r="LTC86"/>
      <c r="LTD86"/>
      <c r="LTE86"/>
      <c r="LTF86"/>
      <c r="LTG86"/>
      <c r="LTH86"/>
      <c r="LTI86"/>
      <c r="LTJ86"/>
      <c r="LTK86"/>
      <c r="LTL86"/>
      <c r="LTM86"/>
      <c r="LTN86"/>
      <c r="LTO86"/>
      <c r="LTP86"/>
      <c r="LTQ86"/>
      <c r="LTR86"/>
      <c r="LTS86"/>
      <c r="LTT86"/>
      <c r="LTU86"/>
      <c r="LTV86"/>
      <c r="LTW86"/>
      <c r="LTX86"/>
      <c r="LTY86"/>
      <c r="LTZ86"/>
      <c r="LUA86"/>
      <c r="LUB86"/>
      <c r="LUC86"/>
      <c r="LUD86"/>
      <c r="LUE86"/>
      <c r="LUF86"/>
      <c r="LUG86"/>
      <c r="LUH86"/>
      <c r="LUI86"/>
      <c r="LUJ86"/>
      <c r="LUK86"/>
      <c r="LUL86"/>
      <c r="LUM86"/>
      <c r="LUN86"/>
      <c r="LUO86"/>
      <c r="LUP86"/>
      <c r="LUQ86"/>
      <c r="LUR86"/>
      <c r="LUS86"/>
      <c r="LUT86"/>
      <c r="LUU86"/>
      <c r="LUV86"/>
      <c r="LUW86"/>
      <c r="LUX86"/>
      <c r="LUY86"/>
      <c r="LUZ86"/>
      <c r="LVA86"/>
      <c r="LVB86"/>
      <c r="LVC86"/>
      <c r="LVD86"/>
      <c r="LVE86"/>
      <c r="LVF86"/>
      <c r="LVG86"/>
      <c r="LVH86"/>
      <c r="LVI86"/>
      <c r="LVJ86"/>
      <c r="LVK86"/>
      <c r="LVL86"/>
      <c r="LVM86"/>
      <c r="LVN86"/>
      <c r="LVO86"/>
      <c r="LVP86"/>
      <c r="LVQ86"/>
      <c r="LVR86"/>
      <c r="LVS86"/>
      <c r="LVT86"/>
      <c r="LVU86"/>
      <c r="LVV86"/>
      <c r="LVW86"/>
      <c r="LVX86"/>
      <c r="LVY86"/>
      <c r="LVZ86"/>
      <c r="LWA86"/>
      <c r="LWB86"/>
      <c r="LWC86"/>
      <c r="LWD86"/>
      <c r="LWE86"/>
      <c r="LWF86"/>
      <c r="LWG86"/>
      <c r="LWH86"/>
      <c r="LWI86"/>
      <c r="LWJ86"/>
      <c r="LWK86"/>
      <c r="LWL86"/>
      <c r="LWM86"/>
      <c r="LWN86"/>
      <c r="LWO86"/>
      <c r="LWP86"/>
      <c r="LWQ86"/>
      <c r="LWR86"/>
      <c r="LWS86"/>
      <c r="LWT86"/>
      <c r="LWU86"/>
      <c r="LWV86"/>
      <c r="LWW86"/>
      <c r="LWX86"/>
      <c r="LWY86"/>
      <c r="LWZ86"/>
      <c r="LXA86"/>
      <c r="LXB86"/>
      <c r="LXC86"/>
      <c r="LXD86"/>
      <c r="LXE86"/>
      <c r="LXF86"/>
      <c r="LXG86"/>
      <c r="LXH86"/>
      <c r="LXI86"/>
      <c r="LXJ86"/>
      <c r="LXK86"/>
      <c r="LXL86"/>
      <c r="LXM86"/>
      <c r="LXN86"/>
      <c r="LXO86"/>
      <c r="LXP86"/>
      <c r="LXQ86"/>
      <c r="LXR86"/>
      <c r="LXS86"/>
      <c r="LXT86"/>
      <c r="LXU86"/>
      <c r="LXV86"/>
      <c r="LXW86"/>
      <c r="LXX86"/>
      <c r="LXY86"/>
      <c r="LXZ86"/>
      <c r="LYA86"/>
      <c r="LYB86"/>
      <c r="LYC86"/>
      <c r="LYD86"/>
      <c r="LYE86"/>
      <c r="LYF86"/>
      <c r="LYG86"/>
      <c r="LYH86"/>
      <c r="LYI86"/>
      <c r="LYJ86"/>
      <c r="LYK86"/>
      <c r="LYL86"/>
      <c r="LYM86"/>
      <c r="LYN86"/>
      <c r="LYO86"/>
      <c r="LYP86"/>
      <c r="LYQ86"/>
      <c r="LYR86"/>
      <c r="LYS86"/>
      <c r="LYT86"/>
      <c r="LYU86"/>
      <c r="LYV86"/>
      <c r="LYW86"/>
      <c r="LYX86"/>
      <c r="LYY86"/>
      <c r="LYZ86"/>
      <c r="LZA86"/>
      <c r="LZB86"/>
      <c r="LZC86"/>
      <c r="LZD86"/>
      <c r="LZE86"/>
      <c r="LZF86"/>
      <c r="LZG86"/>
      <c r="LZH86"/>
      <c r="LZI86"/>
      <c r="LZJ86"/>
      <c r="LZK86"/>
      <c r="LZL86"/>
      <c r="LZM86"/>
      <c r="LZN86"/>
      <c r="LZO86"/>
      <c r="LZP86"/>
      <c r="LZQ86"/>
      <c r="LZR86"/>
      <c r="LZS86"/>
      <c r="LZT86"/>
      <c r="LZU86"/>
      <c r="LZV86"/>
      <c r="LZW86"/>
      <c r="LZX86"/>
      <c r="LZY86"/>
      <c r="LZZ86"/>
      <c r="MAA86"/>
      <c r="MAB86"/>
      <c r="MAC86"/>
      <c r="MAD86"/>
      <c r="MAE86"/>
      <c r="MAF86"/>
      <c r="MAG86"/>
      <c r="MAH86"/>
      <c r="MAI86"/>
      <c r="MAJ86"/>
      <c r="MAK86"/>
      <c r="MAL86"/>
      <c r="MAM86"/>
      <c r="MAN86"/>
      <c r="MAO86"/>
      <c r="MAP86"/>
      <c r="MAQ86"/>
      <c r="MAR86"/>
      <c r="MAS86"/>
      <c r="MAT86"/>
      <c r="MAU86"/>
      <c r="MAV86"/>
      <c r="MAW86"/>
      <c r="MAX86"/>
      <c r="MAY86"/>
      <c r="MAZ86"/>
      <c r="MBA86"/>
      <c r="MBB86"/>
      <c r="MBC86"/>
      <c r="MBD86"/>
      <c r="MBE86"/>
      <c r="MBF86"/>
      <c r="MBG86"/>
      <c r="MBH86"/>
      <c r="MBI86"/>
      <c r="MBJ86"/>
      <c r="MBK86"/>
      <c r="MBL86"/>
      <c r="MBM86"/>
      <c r="MBN86"/>
      <c r="MBO86"/>
      <c r="MBP86"/>
      <c r="MBQ86"/>
      <c r="MBR86"/>
      <c r="MBS86"/>
      <c r="MBT86"/>
      <c r="MBU86"/>
      <c r="MBV86"/>
      <c r="MBW86"/>
      <c r="MBX86"/>
      <c r="MBY86"/>
      <c r="MBZ86"/>
      <c r="MCA86"/>
      <c r="MCB86"/>
      <c r="MCC86"/>
      <c r="MCD86"/>
      <c r="MCE86"/>
      <c r="MCF86"/>
      <c r="MCG86"/>
      <c r="MCH86"/>
      <c r="MCI86"/>
      <c r="MCJ86"/>
      <c r="MCK86"/>
      <c r="MCL86"/>
      <c r="MCM86"/>
      <c r="MCN86"/>
      <c r="MCO86"/>
      <c r="MCP86"/>
      <c r="MCQ86"/>
      <c r="MCR86"/>
      <c r="MCS86"/>
      <c r="MCT86"/>
      <c r="MCU86"/>
      <c r="MCV86"/>
      <c r="MCW86"/>
      <c r="MCX86"/>
      <c r="MCY86"/>
      <c r="MCZ86"/>
      <c r="MDA86"/>
      <c r="MDB86"/>
      <c r="MDC86"/>
      <c r="MDD86"/>
      <c r="MDE86"/>
      <c r="MDF86"/>
      <c r="MDG86"/>
      <c r="MDH86"/>
      <c r="MDI86"/>
      <c r="MDJ86"/>
      <c r="MDK86"/>
      <c r="MDL86"/>
      <c r="MDM86"/>
      <c r="MDN86"/>
      <c r="MDO86"/>
      <c r="MDP86"/>
      <c r="MDQ86"/>
      <c r="MDR86"/>
      <c r="MDS86"/>
      <c r="MDT86"/>
      <c r="MDU86"/>
      <c r="MDV86"/>
      <c r="MDW86"/>
      <c r="MDX86"/>
      <c r="MDY86"/>
      <c r="MDZ86"/>
      <c r="MEA86"/>
      <c r="MEB86"/>
      <c r="MEC86"/>
      <c r="MED86"/>
      <c r="MEE86"/>
      <c r="MEF86"/>
      <c r="MEG86"/>
      <c r="MEH86"/>
      <c r="MEI86"/>
      <c r="MEJ86"/>
      <c r="MEK86"/>
      <c r="MEL86"/>
      <c r="MEM86"/>
      <c r="MEN86"/>
      <c r="MEO86"/>
      <c r="MEP86"/>
      <c r="MEQ86"/>
      <c r="MER86"/>
      <c r="MES86"/>
      <c r="MET86"/>
      <c r="MEU86"/>
      <c r="MEV86"/>
      <c r="MEW86"/>
      <c r="MEX86"/>
      <c r="MEY86"/>
      <c r="MEZ86"/>
      <c r="MFA86"/>
      <c r="MFB86"/>
      <c r="MFC86"/>
      <c r="MFD86"/>
      <c r="MFE86"/>
      <c r="MFF86"/>
      <c r="MFG86"/>
      <c r="MFH86"/>
      <c r="MFI86"/>
      <c r="MFJ86"/>
      <c r="MFK86"/>
      <c r="MFL86"/>
      <c r="MFM86"/>
      <c r="MFN86"/>
      <c r="MFO86"/>
      <c r="MFP86"/>
      <c r="MFQ86"/>
      <c r="MFR86"/>
      <c r="MFS86"/>
      <c r="MFT86"/>
      <c r="MFU86"/>
      <c r="MFV86"/>
      <c r="MFW86"/>
      <c r="MFX86"/>
      <c r="MFY86"/>
      <c r="MFZ86"/>
      <c r="MGA86"/>
      <c r="MGB86"/>
      <c r="MGC86"/>
      <c r="MGD86"/>
      <c r="MGE86"/>
      <c r="MGF86"/>
      <c r="MGG86"/>
      <c r="MGH86"/>
      <c r="MGI86"/>
      <c r="MGJ86"/>
      <c r="MGK86"/>
      <c r="MGL86"/>
      <c r="MGM86"/>
      <c r="MGN86"/>
      <c r="MGO86"/>
      <c r="MGP86"/>
      <c r="MGQ86"/>
      <c r="MGR86"/>
      <c r="MGS86"/>
      <c r="MGT86"/>
      <c r="MGU86"/>
      <c r="MGV86"/>
      <c r="MGW86"/>
      <c r="MGX86"/>
      <c r="MGY86"/>
      <c r="MGZ86"/>
      <c r="MHA86"/>
      <c r="MHB86"/>
      <c r="MHC86"/>
      <c r="MHD86"/>
      <c r="MHE86"/>
      <c r="MHF86"/>
      <c r="MHG86"/>
      <c r="MHH86"/>
      <c r="MHI86"/>
      <c r="MHJ86"/>
      <c r="MHK86"/>
      <c r="MHL86"/>
      <c r="MHM86"/>
      <c r="MHN86"/>
      <c r="MHO86"/>
      <c r="MHP86"/>
      <c r="MHQ86"/>
      <c r="MHR86"/>
      <c r="MHS86"/>
      <c r="MHT86"/>
      <c r="MHU86"/>
      <c r="MHV86"/>
      <c r="MHW86"/>
      <c r="MHX86"/>
      <c r="MHY86"/>
      <c r="MHZ86"/>
      <c r="MIA86"/>
      <c r="MIB86"/>
      <c r="MIC86"/>
      <c r="MID86"/>
      <c r="MIE86"/>
      <c r="MIF86"/>
      <c r="MIG86"/>
      <c r="MIH86"/>
      <c r="MII86"/>
      <c r="MIJ86"/>
      <c r="MIK86"/>
      <c r="MIL86"/>
      <c r="MIM86"/>
      <c r="MIN86"/>
      <c r="MIO86"/>
      <c r="MIP86"/>
      <c r="MIQ86"/>
      <c r="MIR86"/>
      <c r="MIS86"/>
      <c r="MIT86"/>
      <c r="MIU86"/>
      <c r="MIV86"/>
      <c r="MIW86"/>
      <c r="MIX86"/>
      <c r="MIY86"/>
      <c r="MIZ86"/>
      <c r="MJA86"/>
      <c r="MJB86"/>
      <c r="MJC86"/>
      <c r="MJD86"/>
      <c r="MJE86"/>
      <c r="MJF86"/>
      <c r="MJG86"/>
      <c r="MJH86"/>
      <c r="MJI86"/>
      <c r="MJJ86"/>
      <c r="MJK86"/>
      <c r="MJL86"/>
      <c r="MJM86"/>
      <c r="MJN86"/>
      <c r="MJO86"/>
      <c r="MJP86"/>
      <c r="MJQ86"/>
      <c r="MJR86"/>
      <c r="MJS86"/>
      <c r="MJT86"/>
      <c r="MJU86"/>
      <c r="MJV86"/>
      <c r="MJW86"/>
      <c r="MJX86"/>
      <c r="MJY86"/>
      <c r="MJZ86"/>
      <c r="MKA86"/>
      <c r="MKB86"/>
      <c r="MKC86"/>
      <c r="MKD86"/>
      <c r="MKE86"/>
      <c r="MKF86"/>
      <c r="MKG86"/>
      <c r="MKH86"/>
      <c r="MKI86"/>
      <c r="MKJ86"/>
      <c r="MKK86"/>
      <c r="MKL86"/>
      <c r="MKM86"/>
      <c r="MKN86"/>
      <c r="MKO86"/>
      <c r="MKP86"/>
      <c r="MKQ86"/>
      <c r="MKR86"/>
      <c r="MKS86"/>
      <c r="MKT86"/>
      <c r="MKU86"/>
      <c r="MKV86"/>
      <c r="MKW86"/>
      <c r="MKX86"/>
      <c r="MKY86"/>
      <c r="MKZ86"/>
      <c r="MLA86"/>
      <c r="MLB86"/>
      <c r="MLC86"/>
      <c r="MLD86"/>
      <c r="MLE86"/>
      <c r="MLF86"/>
      <c r="MLG86"/>
      <c r="MLH86"/>
      <c r="MLI86"/>
      <c r="MLJ86"/>
      <c r="MLK86"/>
      <c r="MLL86"/>
      <c r="MLM86"/>
      <c r="MLN86"/>
      <c r="MLO86"/>
      <c r="MLP86"/>
      <c r="MLQ86"/>
      <c r="MLR86"/>
      <c r="MLS86"/>
      <c r="MLT86"/>
      <c r="MLU86"/>
      <c r="MLV86"/>
      <c r="MLW86"/>
      <c r="MLX86"/>
      <c r="MLY86"/>
      <c r="MLZ86"/>
      <c r="MMA86"/>
      <c r="MMB86"/>
      <c r="MMC86"/>
      <c r="MMD86"/>
      <c r="MME86"/>
      <c r="MMF86"/>
      <c r="MMG86"/>
      <c r="MMH86"/>
      <c r="MMI86"/>
      <c r="MMJ86"/>
      <c r="MMK86"/>
      <c r="MML86"/>
      <c r="MMM86"/>
      <c r="MMN86"/>
      <c r="MMO86"/>
      <c r="MMP86"/>
      <c r="MMQ86"/>
      <c r="MMR86"/>
      <c r="MMS86"/>
      <c r="MMT86"/>
      <c r="MMU86"/>
      <c r="MMV86"/>
      <c r="MMW86"/>
      <c r="MMX86"/>
      <c r="MMY86"/>
      <c r="MMZ86"/>
      <c r="MNA86"/>
      <c r="MNB86"/>
      <c r="MNC86"/>
      <c r="MND86"/>
      <c r="MNE86"/>
      <c r="MNF86"/>
      <c r="MNG86"/>
      <c r="MNH86"/>
      <c r="MNI86"/>
      <c r="MNJ86"/>
      <c r="MNK86"/>
      <c r="MNL86"/>
      <c r="MNM86"/>
      <c r="MNN86"/>
      <c r="MNO86"/>
      <c r="MNP86"/>
      <c r="MNQ86"/>
      <c r="MNR86"/>
      <c r="MNS86"/>
      <c r="MNT86"/>
      <c r="MNU86"/>
      <c r="MNV86"/>
      <c r="MNW86"/>
      <c r="MNX86"/>
      <c r="MNY86"/>
      <c r="MNZ86"/>
      <c r="MOA86"/>
      <c r="MOB86"/>
      <c r="MOC86"/>
      <c r="MOD86"/>
      <c r="MOE86"/>
      <c r="MOF86"/>
      <c r="MOG86"/>
      <c r="MOH86"/>
      <c r="MOI86"/>
      <c r="MOJ86"/>
      <c r="MOK86"/>
      <c r="MOL86"/>
      <c r="MOM86"/>
      <c r="MON86"/>
      <c r="MOO86"/>
      <c r="MOP86"/>
      <c r="MOQ86"/>
      <c r="MOR86"/>
      <c r="MOS86"/>
      <c r="MOT86"/>
      <c r="MOU86"/>
      <c r="MOV86"/>
      <c r="MOW86"/>
      <c r="MOX86"/>
      <c r="MOY86"/>
      <c r="MOZ86"/>
      <c r="MPA86"/>
      <c r="MPB86"/>
      <c r="MPC86"/>
      <c r="MPD86"/>
      <c r="MPE86"/>
      <c r="MPF86"/>
      <c r="MPG86"/>
      <c r="MPH86"/>
      <c r="MPI86"/>
      <c r="MPJ86"/>
      <c r="MPK86"/>
      <c r="MPL86"/>
      <c r="MPM86"/>
      <c r="MPN86"/>
      <c r="MPO86"/>
      <c r="MPP86"/>
      <c r="MPQ86"/>
      <c r="MPR86"/>
      <c r="MPS86"/>
      <c r="MPT86"/>
      <c r="MPU86"/>
      <c r="MPV86"/>
      <c r="MPW86"/>
      <c r="MPX86"/>
      <c r="MPY86"/>
      <c r="MPZ86"/>
      <c r="MQA86"/>
      <c r="MQB86"/>
      <c r="MQC86"/>
      <c r="MQD86"/>
      <c r="MQE86"/>
      <c r="MQF86"/>
      <c r="MQG86"/>
      <c r="MQH86"/>
      <c r="MQI86"/>
      <c r="MQJ86"/>
      <c r="MQK86"/>
      <c r="MQL86"/>
      <c r="MQM86"/>
      <c r="MQN86"/>
      <c r="MQO86"/>
      <c r="MQP86"/>
      <c r="MQQ86"/>
      <c r="MQR86"/>
      <c r="MQS86"/>
      <c r="MQT86"/>
      <c r="MQU86"/>
      <c r="MQV86"/>
      <c r="MQW86"/>
      <c r="MQX86"/>
      <c r="MQY86"/>
      <c r="MQZ86"/>
      <c r="MRA86"/>
      <c r="MRB86"/>
      <c r="MRC86"/>
      <c r="MRD86"/>
      <c r="MRE86"/>
      <c r="MRF86"/>
      <c r="MRG86"/>
      <c r="MRH86"/>
      <c r="MRI86"/>
      <c r="MRJ86"/>
      <c r="MRK86"/>
      <c r="MRL86"/>
      <c r="MRM86"/>
      <c r="MRN86"/>
      <c r="MRO86"/>
      <c r="MRP86"/>
      <c r="MRQ86"/>
      <c r="MRR86"/>
      <c r="MRS86"/>
      <c r="MRT86"/>
      <c r="MRU86"/>
      <c r="MRV86"/>
      <c r="MRW86"/>
      <c r="MRX86"/>
      <c r="MRY86"/>
      <c r="MRZ86"/>
      <c r="MSA86"/>
      <c r="MSB86"/>
      <c r="MSC86"/>
      <c r="MSD86"/>
      <c r="MSE86"/>
      <c r="MSF86"/>
      <c r="MSG86"/>
      <c r="MSH86"/>
      <c r="MSI86"/>
      <c r="MSJ86"/>
      <c r="MSK86"/>
      <c r="MSL86"/>
      <c r="MSM86"/>
      <c r="MSN86"/>
      <c r="MSO86"/>
      <c r="MSP86"/>
      <c r="MSQ86"/>
      <c r="MSR86"/>
      <c r="MSS86"/>
      <c r="MST86"/>
      <c r="MSU86"/>
      <c r="MSV86"/>
      <c r="MSW86"/>
      <c r="MSX86"/>
      <c r="MSY86"/>
      <c r="MSZ86"/>
      <c r="MTA86"/>
      <c r="MTB86"/>
      <c r="MTC86"/>
      <c r="MTD86"/>
      <c r="MTE86"/>
      <c r="MTF86"/>
      <c r="MTG86"/>
      <c r="MTH86"/>
      <c r="MTI86"/>
      <c r="MTJ86"/>
      <c r="MTK86"/>
      <c r="MTL86"/>
      <c r="MTM86"/>
      <c r="MTN86"/>
      <c r="MTO86"/>
      <c r="MTP86"/>
      <c r="MTQ86"/>
      <c r="MTR86"/>
      <c r="MTS86"/>
      <c r="MTT86"/>
      <c r="MTU86"/>
      <c r="MTV86"/>
      <c r="MTW86"/>
      <c r="MTX86"/>
      <c r="MTY86"/>
      <c r="MTZ86"/>
      <c r="MUA86"/>
      <c r="MUB86"/>
      <c r="MUC86"/>
      <c r="MUD86"/>
      <c r="MUE86"/>
      <c r="MUF86"/>
      <c r="MUG86"/>
      <c r="MUH86"/>
      <c r="MUI86"/>
      <c r="MUJ86"/>
      <c r="MUK86"/>
      <c r="MUL86"/>
      <c r="MUM86"/>
      <c r="MUN86"/>
      <c r="MUO86"/>
      <c r="MUP86"/>
      <c r="MUQ86"/>
      <c r="MUR86"/>
      <c r="MUS86"/>
      <c r="MUT86"/>
      <c r="MUU86"/>
      <c r="MUV86"/>
      <c r="MUW86"/>
      <c r="MUX86"/>
      <c r="MUY86"/>
      <c r="MUZ86"/>
      <c r="MVA86"/>
      <c r="MVB86"/>
      <c r="MVC86"/>
      <c r="MVD86"/>
      <c r="MVE86"/>
      <c r="MVF86"/>
      <c r="MVG86"/>
      <c r="MVH86"/>
      <c r="MVI86"/>
      <c r="MVJ86"/>
      <c r="MVK86"/>
      <c r="MVL86"/>
      <c r="MVM86"/>
      <c r="MVN86"/>
      <c r="MVO86"/>
      <c r="MVP86"/>
      <c r="MVQ86"/>
      <c r="MVR86"/>
      <c r="MVS86"/>
      <c r="MVT86"/>
      <c r="MVU86"/>
      <c r="MVV86"/>
      <c r="MVW86"/>
      <c r="MVX86"/>
      <c r="MVY86"/>
      <c r="MVZ86"/>
      <c r="MWA86"/>
      <c r="MWB86"/>
      <c r="MWC86"/>
      <c r="MWD86"/>
      <c r="MWE86"/>
      <c r="MWF86"/>
      <c r="MWG86"/>
      <c r="MWH86"/>
      <c r="MWI86"/>
      <c r="MWJ86"/>
      <c r="MWK86"/>
      <c r="MWL86"/>
      <c r="MWM86"/>
      <c r="MWN86"/>
      <c r="MWO86"/>
      <c r="MWP86"/>
      <c r="MWQ86"/>
      <c r="MWR86"/>
      <c r="MWS86"/>
      <c r="MWT86"/>
      <c r="MWU86"/>
      <c r="MWV86"/>
      <c r="MWW86"/>
      <c r="MWX86"/>
      <c r="MWY86"/>
      <c r="MWZ86"/>
      <c r="MXA86"/>
      <c r="MXB86"/>
      <c r="MXC86"/>
      <c r="MXD86"/>
      <c r="MXE86"/>
      <c r="MXF86"/>
      <c r="MXG86"/>
      <c r="MXH86"/>
      <c r="MXI86"/>
      <c r="MXJ86"/>
      <c r="MXK86"/>
      <c r="MXL86"/>
      <c r="MXM86"/>
      <c r="MXN86"/>
      <c r="MXO86"/>
      <c r="MXP86"/>
      <c r="MXQ86"/>
      <c r="MXR86"/>
      <c r="MXS86"/>
      <c r="MXT86"/>
      <c r="MXU86"/>
      <c r="MXV86"/>
      <c r="MXW86"/>
      <c r="MXX86"/>
      <c r="MXY86"/>
      <c r="MXZ86"/>
      <c r="MYA86"/>
      <c r="MYB86"/>
      <c r="MYC86"/>
      <c r="MYD86"/>
      <c r="MYE86"/>
      <c r="MYF86"/>
      <c r="MYG86"/>
      <c r="MYH86"/>
      <c r="MYI86"/>
      <c r="MYJ86"/>
      <c r="MYK86"/>
      <c r="MYL86"/>
      <c r="MYM86"/>
      <c r="MYN86"/>
      <c r="MYO86"/>
      <c r="MYP86"/>
      <c r="MYQ86"/>
      <c r="MYR86"/>
      <c r="MYS86"/>
      <c r="MYT86"/>
      <c r="MYU86"/>
      <c r="MYV86"/>
      <c r="MYW86"/>
      <c r="MYX86"/>
      <c r="MYY86"/>
      <c r="MYZ86"/>
      <c r="MZA86"/>
      <c r="MZB86"/>
      <c r="MZC86"/>
      <c r="MZD86"/>
      <c r="MZE86"/>
      <c r="MZF86"/>
      <c r="MZG86"/>
      <c r="MZH86"/>
      <c r="MZI86"/>
      <c r="MZJ86"/>
      <c r="MZK86"/>
      <c r="MZL86"/>
      <c r="MZM86"/>
      <c r="MZN86"/>
      <c r="MZO86"/>
      <c r="MZP86"/>
      <c r="MZQ86"/>
      <c r="MZR86"/>
      <c r="MZS86"/>
      <c r="MZT86"/>
      <c r="MZU86"/>
      <c r="MZV86"/>
      <c r="MZW86"/>
      <c r="MZX86"/>
      <c r="MZY86"/>
      <c r="MZZ86"/>
      <c r="NAA86"/>
      <c r="NAB86"/>
      <c r="NAC86"/>
      <c r="NAD86"/>
      <c r="NAE86"/>
      <c r="NAF86"/>
      <c r="NAG86"/>
      <c r="NAH86"/>
      <c r="NAI86"/>
      <c r="NAJ86"/>
      <c r="NAK86"/>
      <c r="NAL86"/>
      <c r="NAM86"/>
      <c r="NAN86"/>
      <c r="NAO86"/>
      <c r="NAP86"/>
      <c r="NAQ86"/>
      <c r="NAR86"/>
      <c r="NAS86"/>
      <c r="NAT86"/>
      <c r="NAU86"/>
      <c r="NAV86"/>
      <c r="NAW86"/>
      <c r="NAX86"/>
      <c r="NAY86"/>
      <c r="NAZ86"/>
      <c r="NBA86"/>
      <c r="NBB86"/>
      <c r="NBC86"/>
      <c r="NBD86"/>
      <c r="NBE86"/>
      <c r="NBF86"/>
      <c r="NBG86"/>
      <c r="NBH86"/>
      <c r="NBI86"/>
      <c r="NBJ86"/>
      <c r="NBK86"/>
      <c r="NBL86"/>
      <c r="NBM86"/>
      <c r="NBN86"/>
      <c r="NBO86"/>
      <c r="NBP86"/>
      <c r="NBQ86"/>
      <c r="NBR86"/>
      <c r="NBS86"/>
      <c r="NBT86"/>
      <c r="NBU86"/>
      <c r="NBV86"/>
      <c r="NBW86"/>
      <c r="NBX86"/>
      <c r="NBY86"/>
      <c r="NBZ86"/>
      <c r="NCA86"/>
      <c r="NCB86"/>
      <c r="NCC86"/>
      <c r="NCD86"/>
      <c r="NCE86"/>
      <c r="NCF86"/>
      <c r="NCG86"/>
      <c r="NCH86"/>
      <c r="NCI86"/>
      <c r="NCJ86"/>
      <c r="NCK86"/>
      <c r="NCL86"/>
      <c r="NCM86"/>
      <c r="NCN86"/>
      <c r="NCO86"/>
      <c r="NCP86"/>
      <c r="NCQ86"/>
      <c r="NCR86"/>
      <c r="NCS86"/>
      <c r="NCT86"/>
      <c r="NCU86"/>
      <c r="NCV86"/>
      <c r="NCW86"/>
      <c r="NCX86"/>
      <c r="NCY86"/>
      <c r="NCZ86"/>
      <c r="NDA86"/>
      <c r="NDB86"/>
      <c r="NDC86"/>
      <c r="NDD86"/>
      <c r="NDE86"/>
      <c r="NDF86"/>
      <c r="NDG86"/>
      <c r="NDH86"/>
      <c r="NDI86"/>
      <c r="NDJ86"/>
      <c r="NDK86"/>
      <c r="NDL86"/>
      <c r="NDM86"/>
      <c r="NDN86"/>
      <c r="NDO86"/>
      <c r="NDP86"/>
      <c r="NDQ86"/>
      <c r="NDR86"/>
      <c r="NDS86"/>
      <c r="NDT86"/>
      <c r="NDU86"/>
      <c r="NDV86"/>
      <c r="NDW86"/>
      <c r="NDX86"/>
      <c r="NDY86"/>
      <c r="NDZ86"/>
      <c r="NEA86"/>
      <c r="NEB86"/>
      <c r="NEC86"/>
      <c r="NED86"/>
      <c r="NEE86"/>
      <c r="NEF86"/>
      <c r="NEG86"/>
      <c r="NEH86"/>
      <c r="NEI86"/>
      <c r="NEJ86"/>
      <c r="NEK86"/>
      <c r="NEL86"/>
      <c r="NEM86"/>
      <c r="NEN86"/>
      <c r="NEO86"/>
      <c r="NEP86"/>
      <c r="NEQ86"/>
      <c r="NER86"/>
      <c r="NES86"/>
      <c r="NET86"/>
      <c r="NEU86"/>
      <c r="NEV86"/>
      <c r="NEW86"/>
      <c r="NEX86"/>
      <c r="NEY86"/>
      <c r="NEZ86"/>
      <c r="NFA86"/>
      <c r="NFB86"/>
      <c r="NFC86"/>
      <c r="NFD86"/>
      <c r="NFE86"/>
      <c r="NFF86"/>
      <c r="NFG86"/>
      <c r="NFH86"/>
      <c r="NFI86"/>
      <c r="NFJ86"/>
      <c r="NFK86"/>
      <c r="NFL86"/>
      <c r="NFM86"/>
      <c r="NFN86"/>
      <c r="NFO86"/>
      <c r="NFP86"/>
      <c r="NFQ86"/>
      <c r="NFR86"/>
      <c r="NFS86"/>
      <c r="NFT86"/>
      <c r="NFU86"/>
      <c r="NFV86"/>
      <c r="NFW86"/>
      <c r="NFX86"/>
      <c r="NFY86"/>
      <c r="NFZ86"/>
      <c r="NGA86"/>
      <c r="NGB86"/>
      <c r="NGC86"/>
      <c r="NGD86"/>
      <c r="NGE86"/>
      <c r="NGF86"/>
      <c r="NGG86"/>
      <c r="NGH86"/>
      <c r="NGI86"/>
      <c r="NGJ86"/>
      <c r="NGK86"/>
      <c r="NGL86"/>
      <c r="NGM86"/>
      <c r="NGN86"/>
      <c r="NGO86"/>
      <c r="NGP86"/>
      <c r="NGQ86"/>
      <c r="NGR86"/>
      <c r="NGS86"/>
      <c r="NGT86"/>
      <c r="NGU86"/>
      <c r="NGV86"/>
      <c r="NGW86"/>
      <c r="NGX86"/>
      <c r="NGY86"/>
      <c r="NGZ86"/>
      <c r="NHA86"/>
      <c r="NHB86"/>
      <c r="NHC86"/>
      <c r="NHD86"/>
      <c r="NHE86"/>
      <c r="NHF86"/>
      <c r="NHG86"/>
      <c r="NHH86"/>
      <c r="NHI86"/>
      <c r="NHJ86"/>
      <c r="NHK86"/>
      <c r="NHL86"/>
      <c r="NHM86"/>
      <c r="NHN86"/>
      <c r="NHO86"/>
      <c r="NHP86"/>
      <c r="NHQ86"/>
      <c r="NHR86"/>
      <c r="NHS86"/>
      <c r="NHT86"/>
      <c r="NHU86"/>
      <c r="NHV86"/>
      <c r="NHW86"/>
      <c r="NHX86"/>
      <c r="NHY86"/>
      <c r="NHZ86"/>
      <c r="NIA86"/>
      <c r="NIB86"/>
      <c r="NIC86"/>
      <c r="NID86"/>
      <c r="NIE86"/>
      <c r="NIF86"/>
      <c r="NIG86"/>
      <c r="NIH86"/>
      <c r="NII86"/>
      <c r="NIJ86"/>
      <c r="NIK86"/>
      <c r="NIL86"/>
      <c r="NIM86"/>
      <c r="NIN86"/>
      <c r="NIO86"/>
      <c r="NIP86"/>
      <c r="NIQ86"/>
      <c r="NIR86"/>
      <c r="NIS86"/>
      <c r="NIT86"/>
      <c r="NIU86"/>
      <c r="NIV86"/>
      <c r="NIW86"/>
      <c r="NIX86"/>
      <c r="NIY86"/>
      <c r="NIZ86"/>
      <c r="NJA86"/>
      <c r="NJB86"/>
      <c r="NJC86"/>
      <c r="NJD86"/>
      <c r="NJE86"/>
      <c r="NJF86"/>
      <c r="NJG86"/>
      <c r="NJH86"/>
      <c r="NJI86"/>
      <c r="NJJ86"/>
      <c r="NJK86"/>
      <c r="NJL86"/>
      <c r="NJM86"/>
      <c r="NJN86"/>
      <c r="NJO86"/>
      <c r="NJP86"/>
      <c r="NJQ86"/>
      <c r="NJR86"/>
      <c r="NJS86"/>
      <c r="NJT86"/>
      <c r="NJU86"/>
      <c r="NJV86"/>
      <c r="NJW86"/>
      <c r="NJX86"/>
      <c r="NJY86"/>
      <c r="NJZ86"/>
      <c r="NKA86"/>
      <c r="NKB86"/>
      <c r="NKC86"/>
      <c r="NKD86"/>
      <c r="NKE86"/>
      <c r="NKF86"/>
      <c r="NKG86"/>
      <c r="NKH86"/>
      <c r="NKI86"/>
      <c r="NKJ86"/>
      <c r="NKK86"/>
      <c r="NKL86"/>
      <c r="NKM86"/>
      <c r="NKN86"/>
      <c r="NKO86"/>
      <c r="NKP86"/>
      <c r="NKQ86"/>
      <c r="NKR86"/>
      <c r="NKS86"/>
      <c r="NKT86"/>
      <c r="NKU86"/>
      <c r="NKV86"/>
      <c r="NKW86"/>
      <c r="NKX86"/>
      <c r="NKY86"/>
      <c r="NKZ86"/>
      <c r="NLA86"/>
      <c r="NLB86"/>
      <c r="NLC86"/>
      <c r="NLD86"/>
      <c r="NLE86"/>
      <c r="NLF86"/>
      <c r="NLG86"/>
      <c r="NLH86"/>
      <c r="NLI86"/>
      <c r="NLJ86"/>
      <c r="NLK86"/>
      <c r="NLL86"/>
      <c r="NLM86"/>
      <c r="NLN86"/>
      <c r="NLO86"/>
      <c r="NLP86"/>
      <c r="NLQ86"/>
      <c r="NLR86"/>
      <c r="NLS86"/>
      <c r="NLT86"/>
      <c r="NLU86"/>
      <c r="NLV86"/>
      <c r="NLW86"/>
      <c r="NLX86"/>
      <c r="NLY86"/>
      <c r="NLZ86"/>
      <c r="NMA86"/>
      <c r="NMB86"/>
      <c r="NMC86"/>
      <c r="NMD86"/>
      <c r="NME86"/>
      <c r="NMF86"/>
      <c r="NMG86"/>
      <c r="NMH86"/>
      <c r="NMI86"/>
      <c r="NMJ86"/>
      <c r="NMK86"/>
      <c r="NML86"/>
      <c r="NMM86"/>
      <c r="NMN86"/>
      <c r="NMO86"/>
      <c r="NMP86"/>
      <c r="NMQ86"/>
      <c r="NMR86"/>
      <c r="NMS86"/>
      <c r="NMT86"/>
      <c r="NMU86"/>
      <c r="NMV86"/>
      <c r="NMW86"/>
      <c r="NMX86"/>
      <c r="NMY86"/>
      <c r="NMZ86"/>
      <c r="NNA86"/>
      <c r="NNB86"/>
      <c r="NNC86"/>
      <c r="NND86"/>
      <c r="NNE86"/>
      <c r="NNF86"/>
      <c r="NNG86"/>
      <c r="NNH86"/>
      <c r="NNI86"/>
      <c r="NNJ86"/>
      <c r="NNK86"/>
      <c r="NNL86"/>
      <c r="NNM86"/>
      <c r="NNN86"/>
      <c r="NNO86"/>
      <c r="NNP86"/>
      <c r="NNQ86"/>
      <c r="NNR86"/>
      <c r="NNS86"/>
      <c r="NNT86"/>
      <c r="NNU86"/>
      <c r="NNV86"/>
      <c r="NNW86"/>
      <c r="NNX86"/>
      <c r="NNY86"/>
      <c r="NNZ86"/>
      <c r="NOA86"/>
      <c r="NOB86"/>
      <c r="NOC86"/>
      <c r="NOD86"/>
      <c r="NOE86"/>
      <c r="NOF86"/>
      <c r="NOG86"/>
      <c r="NOH86"/>
      <c r="NOI86"/>
      <c r="NOJ86"/>
      <c r="NOK86"/>
      <c r="NOL86"/>
      <c r="NOM86"/>
      <c r="NON86"/>
      <c r="NOO86"/>
      <c r="NOP86"/>
      <c r="NOQ86"/>
      <c r="NOR86"/>
      <c r="NOS86"/>
      <c r="NOT86"/>
      <c r="NOU86"/>
      <c r="NOV86"/>
      <c r="NOW86"/>
      <c r="NOX86"/>
      <c r="NOY86"/>
      <c r="NOZ86"/>
      <c r="NPA86"/>
      <c r="NPB86"/>
      <c r="NPC86"/>
      <c r="NPD86"/>
      <c r="NPE86"/>
      <c r="NPF86"/>
      <c r="NPG86"/>
      <c r="NPH86"/>
      <c r="NPI86"/>
      <c r="NPJ86"/>
      <c r="NPK86"/>
      <c r="NPL86"/>
      <c r="NPM86"/>
      <c r="NPN86"/>
      <c r="NPO86"/>
      <c r="NPP86"/>
      <c r="NPQ86"/>
      <c r="NPR86"/>
      <c r="NPS86"/>
      <c r="NPT86"/>
      <c r="NPU86"/>
      <c r="NPV86"/>
      <c r="NPW86"/>
      <c r="NPX86"/>
      <c r="NPY86"/>
      <c r="NPZ86"/>
      <c r="NQA86"/>
      <c r="NQB86"/>
      <c r="NQC86"/>
      <c r="NQD86"/>
      <c r="NQE86"/>
      <c r="NQF86"/>
      <c r="NQG86"/>
      <c r="NQH86"/>
      <c r="NQI86"/>
      <c r="NQJ86"/>
      <c r="NQK86"/>
      <c r="NQL86"/>
      <c r="NQM86"/>
      <c r="NQN86"/>
      <c r="NQO86"/>
      <c r="NQP86"/>
      <c r="NQQ86"/>
      <c r="NQR86"/>
      <c r="NQS86"/>
      <c r="NQT86"/>
      <c r="NQU86"/>
      <c r="NQV86"/>
      <c r="NQW86"/>
      <c r="NQX86"/>
      <c r="NQY86"/>
      <c r="NQZ86"/>
      <c r="NRA86"/>
      <c r="NRB86"/>
      <c r="NRC86"/>
      <c r="NRD86"/>
      <c r="NRE86"/>
      <c r="NRF86"/>
      <c r="NRG86"/>
      <c r="NRH86"/>
      <c r="NRI86"/>
      <c r="NRJ86"/>
      <c r="NRK86"/>
      <c r="NRL86"/>
      <c r="NRM86"/>
      <c r="NRN86"/>
      <c r="NRO86"/>
      <c r="NRP86"/>
      <c r="NRQ86"/>
      <c r="NRR86"/>
      <c r="NRS86"/>
      <c r="NRT86"/>
      <c r="NRU86"/>
      <c r="NRV86"/>
      <c r="NRW86"/>
      <c r="NRX86"/>
      <c r="NRY86"/>
      <c r="NRZ86"/>
      <c r="NSA86"/>
      <c r="NSB86"/>
      <c r="NSC86"/>
      <c r="NSD86"/>
      <c r="NSE86"/>
      <c r="NSF86"/>
      <c r="NSG86"/>
      <c r="NSH86"/>
      <c r="NSI86"/>
      <c r="NSJ86"/>
      <c r="NSK86"/>
      <c r="NSL86"/>
      <c r="NSM86"/>
      <c r="NSN86"/>
      <c r="NSO86"/>
      <c r="NSP86"/>
      <c r="NSQ86"/>
      <c r="NSR86"/>
      <c r="NSS86"/>
      <c r="NST86"/>
      <c r="NSU86"/>
      <c r="NSV86"/>
      <c r="NSW86"/>
      <c r="NSX86"/>
      <c r="NSY86"/>
      <c r="NSZ86"/>
      <c r="NTA86"/>
      <c r="NTB86"/>
      <c r="NTC86"/>
      <c r="NTD86"/>
      <c r="NTE86"/>
      <c r="NTF86"/>
      <c r="NTG86"/>
      <c r="NTH86"/>
      <c r="NTI86"/>
      <c r="NTJ86"/>
      <c r="NTK86"/>
      <c r="NTL86"/>
      <c r="NTM86"/>
      <c r="NTN86"/>
      <c r="NTO86"/>
      <c r="NTP86"/>
      <c r="NTQ86"/>
      <c r="NTR86"/>
      <c r="NTS86"/>
      <c r="NTT86"/>
      <c r="NTU86"/>
      <c r="NTV86"/>
      <c r="NTW86"/>
      <c r="NTX86"/>
      <c r="NTY86"/>
      <c r="NTZ86"/>
      <c r="NUA86"/>
      <c r="NUB86"/>
      <c r="NUC86"/>
      <c r="NUD86"/>
      <c r="NUE86"/>
      <c r="NUF86"/>
      <c r="NUG86"/>
      <c r="NUH86"/>
      <c r="NUI86"/>
      <c r="NUJ86"/>
      <c r="NUK86"/>
      <c r="NUL86"/>
      <c r="NUM86"/>
      <c r="NUN86"/>
      <c r="NUO86"/>
      <c r="NUP86"/>
      <c r="NUQ86"/>
      <c r="NUR86"/>
      <c r="NUS86"/>
      <c r="NUT86"/>
      <c r="NUU86"/>
      <c r="NUV86"/>
      <c r="NUW86"/>
      <c r="NUX86"/>
      <c r="NUY86"/>
      <c r="NUZ86"/>
      <c r="NVA86"/>
      <c r="NVB86"/>
      <c r="NVC86"/>
      <c r="NVD86"/>
      <c r="NVE86"/>
      <c r="NVF86"/>
      <c r="NVG86"/>
      <c r="NVH86"/>
      <c r="NVI86"/>
      <c r="NVJ86"/>
      <c r="NVK86"/>
      <c r="NVL86"/>
      <c r="NVM86"/>
      <c r="NVN86"/>
      <c r="NVO86"/>
      <c r="NVP86"/>
      <c r="NVQ86"/>
      <c r="NVR86"/>
      <c r="NVS86"/>
      <c r="NVT86"/>
      <c r="NVU86"/>
      <c r="NVV86"/>
      <c r="NVW86"/>
      <c r="NVX86"/>
      <c r="NVY86"/>
      <c r="NVZ86"/>
      <c r="NWA86"/>
      <c r="NWB86"/>
      <c r="NWC86"/>
      <c r="NWD86"/>
      <c r="NWE86"/>
      <c r="NWF86"/>
      <c r="NWG86"/>
      <c r="NWH86"/>
      <c r="NWI86"/>
      <c r="NWJ86"/>
      <c r="NWK86"/>
      <c r="NWL86"/>
      <c r="NWM86"/>
      <c r="NWN86"/>
      <c r="NWO86"/>
      <c r="NWP86"/>
      <c r="NWQ86"/>
      <c r="NWR86"/>
      <c r="NWS86"/>
      <c r="NWT86"/>
      <c r="NWU86"/>
      <c r="NWV86"/>
      <c r="NWW86"/>
      <c r="NWX86"/>
      <c r="NWY86"/>
      <c r="NWZ86"/>
      <c r="NXA86"/>
      <c r="NXB86"/>
      <c r="NXC86"/>
      <c r="NXD86"/>
      <c r="NXE86"/>
      <c r="NXF86"/>
      <c r="NXG86"/>
      <c r="NXH86"/>
      <c r="NXI86"/>
      <c r="NXJ86"/>
      <c r="NXK86"/>
      <c r="NXL86"/>
      <c r="NXM86"/>
      <c r="NXN86"/>
      <c r="NXO86"/>
      <c r="NXP86"/>
      <c r="NXQ86"/>
      <c r="NXR86"/>
      <c r="NXS86"/>
      <c r="NXT86"/>
      <c r="NXU86"/>
      <c r="NXV86"/>
      <c r="NXW86"/>
      <c r="NXX86"/>
      <c r="NXY86"/>
      <c r="NXZ86"/>
      <c r="NYA86"/>
      <c r="NYB86"/>
      <c r="NYC86"/>
      <c r="NYD86"/>
      <c r="NYE86"/>
      <c r="NYF86"/>
      <c r="NYG86"/>
      <c r="NYH86"/>
      <c r="NYI86"/>
      <c r="NYJ86"/>
      <c r="NYK86"/>
      <c r="NYL86"/>
      <c r="NYM86"/>
      <c r="NYN86"/>
      <c r="NYO86"/>
      <c r="NYP86"/>
      <c r="NYQ86"/>
      <c r="NYR86"/>
      <c r="NYS86"/>
      <c r="NYT86"/>
      <c r="NYU86"/>
      <c r="NYV86"/>
      <c r="NYW86"/>
      <c r="NYX86"/>
      <c r="NYY86"/>
      <c r="NYZ86"/>
      <c r="NZA86"/>
      <c r="NZB86"/>
      <c r="NZC86"/>
      <c r="NZD86"/>
      <c r="NZE86"/>
      <c r="NZF86"/>
      <c r="NZG86"/>
      <c r="NZH86"/>
      <c r="NZI86"/>
      <c r="NZJ86"/>
      <c r="NZK86"/>
      <c r="NZL86"/>
      <c r="NZM86"/>
      <c r="NZN86"/>
      <c r="NZO86"/>
      <c r="NZP86"/>
      <c r="NZQ86"/>
      <c r="NZR86"/>
      <c r="NZS86"/>
      <c r="NZT86"/>
      <c r="NZU86"/>
      <c r="NZV86"/>
      <c r="NZW86"/>
      <c r="NZX86"/>
      <c r="NZY86"/>
      <c r="NZZ86"/>
      <c r="OAA86"/>
      <c r="OAB86"/>
      <c r="OAC86"/>
      <c r="OAD86"/>
      <c r="OAE86"/>
      <c r="OAF86"/>
      <c r="OAG86"/>
      <c r="OAH86"/>
      <c r="OAI86"/>
      <c r="OAJ86"/>
      <c r="OAK86"/>
      <c r="OAL86"/>
      <c r="OAM86"/>
      <c r="OAN86"/>
      <c r="OAO86"/>
      <c r="OAP86"/>
      <c r="OAQ86"/>
      <c r="OAR86"/>
      <c r="OAS86"/>
      <c r="OAT86"/>
      <c r="OAU86"/>
      <c r="OAV86"/>
      <c r="OAW86"/>
      <c r="OAX86"/>
      <c r="OAY86"/>
      <c r="OAZ86"/>
      <c r="OBA86"/>
      <c r="OBB86"/>
      <c r="OBC86"/>
      <c r="OBD86"/>
      <c r="OBE86"/>
      <c r="OBF86"/>
      <c r="OBG86"/>
      <c r="OBH86"/>
      <c r="OBI86"/>
      <c r="OBJ86"/>
      <c r="OBK86"/>
      <c r="OBL86"/>
      <c r="OBM86"/>
      <c r="OBN86"/>
      <c r="OBO86"/>
      <c r="OBP86"/>
      <c r="OBQ86"/>
      <c r="OBR86"/>
      <c r="OBS86"/>
      <c r="OBT86"/>
      <c r="OBU86"/>
      <c r="OBV86"/>
      <c r="OBW86"/>
      <c r="OBX86"/>
      <c r="OBY86"/>
      <c r="OBZ86"/>
      <c r="OCA86"/>
      <c r="OCB86"/>
      <c r="OCC86"/>
      <c r="OCD86"/>
      <c r="OCE86"/>
      <c r="OCF86"/>
      <c r="OCG86"/>
      <c r="OCH86"/>
      <c r="OCI86"/>
      <c r="OCJ86"/>
      <c r="OCK86"/>
      <c r="OCL86"/>
      <c r="OCM86"/>
      <c r="OCN86"/>
      <c r="OCO86"/>
      <c r="OCP86"/>
      <c r="OCQ86"/>
      <c r="OCR86"/>
      <c r="OCS86"/>
      <c r="OCT86"/>
      <c r="OCU86"/>
      <c r="OCV86"/>
      <c r="OCW86"/>
      <c r="OCX86"/>
      <c r="OCY86"/>
      <c r="OCZ86"/>
      <c r="ODA86"/>
      <c r="ODB86"/>
      <c r="ODC86"/>
      <c r="ODD86"/>
      <c r="ODE86"/>
      <c r="ODF86"/>
      <c r="ODG86"/>
      <c r="ODH86"/>
      <c r="ODI86"/>
      <c r="ODJ86"/>
      <c r="ODK86"/>
      <c r="ODL86"/>
      <c r="ODM86"/>
      <c r="ODN86"/>
      <c r="ODO86"/>
      <c r="ODP86"/>
      <c r="ODQ86"/>
      <c r="ODR86"/>
      <c r="ODS86"/>
      <c r="ODT86"/>
      <c r="ODU86"/>
      <c r="ODV86"/>
      <c r="ODW86"/>
      <c r="ODX86"/>
      <c r="ODY86"/>
      <c r="ODZ86"/>
      <c r="OEA86"/>
      <c r="OEB86"/>
      <c r="OEC86"/>
      <c r="OED86"/>
      <c r="OEE86"/>
      <c r="OEF86"/>
      <c r="OEG86"/>
      <c r="OEH86"/>
      <c r="OEI86"/>
      <c r="OEJ86"/>
      <c r="OEK86"/>
      <c r="OEL86"/>
      <c r="OEM86"/>
      <c r="OEN86"/>
      <c r="OEO86"/>
      <c r="OEP86"/>
      <c r="OEQ86"/>
      <c r="OER86"/>
      <c r="OES86"/>
      <c r="OET86"/>
      <c r="OEU86"/>
      <c r="OEV86"/>
      <c r="OEW86"/>
      <c r="OEX86"/>
      <c r="OEY86"/>
      <c r="OEZ86"/>
      <c r="OFA86"/>
      <c r="OFB86"/>
      <c r="OFC86"/>
      <c r="OFD86"/>
      <c r="OFE86"/>
      <c r="OFF86"/>
      <c r="OFG86"/>
      <c r="OFH86"/>
      <c r="OFI86"/>
      <c r="OFJ86"/>
      <c r="OFK86"/>
      <c r="OFL86"/>
      <c r="OFM86"/>
      <c r="OFN86"/>
      <c r="OFO86"/>
      <c r="OFP86"/>
      <c r="OFQ86"/>
      <c r="OFR86"/>
      <c r="OFS86"/>
      <c r="OFT86"/>
      <c r="OFU86"/>
      <c r="OFV86"/>
      <c r="OFW86"/>
      <c r="OFX86"/>
      <c r="OFY86"/>
      <c r="OFZ86"/>
      <c r="OGA86"/>
      <c r="OGB86"/>
      <c r="OGC86"/>
      <c r="OGD86"/>
      <c r="OGE86"/>
      <c r="OGF86"/>
      <c r="OGG86"/>
      <c r="OGH86"/>
      <c r="OGI86"/>
      <c r="OGJ86"/>
      <c r="OGK86"/>
      <c r="OGL86"/>
      <c r="OGM86"/>
      <c r="OGN86"/>
      <c r="OGO86"/>
      <c r="OGP86"/>
      <c r="OGQ86"/>
      <c r="OGR86"/>
      <c r="OGS86"/>
      <c r="OGT86"/>
      <c r="OGU86"/>
      <c r="OGV86"/>
      <c r="OGW86"/>
      <c r="OGX86"/>
      <c r="OGY86"/>
      <c r="OGZ86"/>
      <c r="OHA86"/>
      <c r="OHB86"/>
      <c r="OHC86"/>
      <c r="OHD86"/>
      <c r="OHE86"/>
      <c r="OHF86"/>
      <c r="OHG86"/>
      <c r="OHH86"/>
      <c r="OHI86"/>
      <c r="OHJ86"/>
      <c r="OHK86"/>
      <c r="OHL86"/>
      <c r="OHM86"/>
      <c r="OHN86"/>
      <c r="OHO86"/>
      <c r="OHP86"/>
      <c r="OHQ86"/>
      <c r="OHR86"/>
      <c r="OHS86"/>
      <c r="OHT86"/>
      <c r="OHU86"/>
      <c r="OHV86"/>
      <c r="OHW86"/>
      <c r="OHX86"/>
      <c r="OHY86"/>
      <c r="OHZ86"/>
      <c r="OIA86"/>
      <c r="OIB86"/>
      <c r="OIC86"/>
      <c r="OID86"/>
      <c r="OIE86"/>
      <c r="OIF86"/>
      <c r="OIG86"/>
      <c r="OIH86"/>
      <c r="OII86"/>
      <c r="OIJ86"/>
      <c r="OIK86"/>
      <c r="OIL86"/>
      <c r="OIM86"/>
      <c r="OIN86"/>
      <c r="OIO86"/>
      <c r="OIP86"/>
      <c r="OIQ86"/>
      <c r="OIR86"/>
      <c r="OIS86"/>
      <c r="OIT86"/>
      <c r="OIU86"/>
      <c r="OIV86"/>
      <c r="OIW86"/>
      <c r="OIX86"/>
      <c r="OIY86"/>
      <c r="OIZ86"/>
      <c r="OJA86"/>
      <c r="OJB86"/>
      <c r="OJC86"/>
      <c r="OJD86"/>
      <c r="OJE86"/>
      <c r="OJF86"/>
      <c r="OJG86"/>
      <c r="OJH86"/>
      <c r="OJI86"/>
      <c r="OJJ86"/>
      <c r="OJK86"/>
      <c r="OJL86"/>
      <c r="OJM86"/>
      <c r="OJN86"/>
      <c r="OJO86"/>
      <c r="OJP86"/>
      <c r="OJQ86"/>
      <c r="OJR86"/>
      <c r="OJS86"/>
      <c r="OJT86"/>
      <c r="OJU86"/>
      <c r="OJV86"/>
      <c r="OJW86"/>
      <c r="OJX86"/>
      <c r="OJY86"/>
      <c r="OJZ86"/>
      <c r="OKA86"/>
      <c r="OKB86"/>
      <c r="OKC86"/>
      <c r="OKD86"/>
      <c r="OKE86"/>
      <c r="OKF86"/>
      <c r="OKG86"/>
      <c r="OKH86"/>
      <c r="OKI86"/>
      <c r="OKJ86"/>
      <c r="OKK86"/>
      <c r="OKL86"/>
      <c r="OKM86"/>
      <c r="OKN86"/>
      <c r="OKO86"/>
      <c r="OKP86"/>
      <c r="OKQ86"/>
      <c r="OKR86"/>
      <c r="OKS86"/>
      <c r="OKT86"/>
      <c r="OKU86"/>
      <c r="OKV86"/>
      <c r="OKW86"/>
      <c r="OKX86"/>
      <c r="OKY86"/>
      <c r="OKZ86"/>
      <c r="OLA86"/>
      <c r="OLB86"/>
      <c r="OLC86"/>
      <c r="OLD86"/>
      <c r="OLE86"/>
      <c r="OLF86"/>
      <c r="OLG86"/>
      <c r="OLH86"/>
      <c r="OLI86"/>
      <c r="OLJ86"/>
      <c r="OLK86"/>
      <c r="OLL86"/>
      <c r="OLM86"/>
      <c r="OLN86"/>
      <c r="OLO86"/>
      <c r="OLP86"/>
      <c r="OLQ86"/>
      <c r="OLR86"/>
      <c r="OLS86"/>
      <c r="OLT86"/>
      <c r="OLU86"/>
      <c r="OLV86"/>
      <c r="OLW86"/>
      <c r="OLX86"/>
      <c r="OLY86"/>
      <c r="OLZ86"/>
      <c r="OMA86"/>
      <c r="OMB86"/>
      <c r="OMC86"/>
      <c r="OMD86"/>
      <c r="OME86"/>
      <c r="OMF86"/>
      <c r="OMG86"/>
      <c r="OMH86"/>
      <c r="OMI86"/>
      <c r="OMJ86"/>
      <c r="OMK86"/>
      <c r="OML86"/>
      <c r="OMM86"/>
      <c r="OMN86"/>
      <c r="OMO86"/>
      <c r="OMP86"/>
      <c r="OMQ86"/>
      <c r="OMR86"/>
      <c r="OMS86"/>
      <c r="OMT86"/>
      <c r="OMU86"/>
      <c r="OMV86"/>
      <c r="OMW86"/>
      <c r="OMX86"/>
      <c r="OMY86"/>
      <c r="OMZ86"/>
      <c r="ONA86"/>
      <c r="ONB86"/>
      <c r="ONC86"/>
      <c r="OND86"/>
      <c r="ONE86"/>
      <c r="ONF86"/>
      <c r="ONG86"/>
      <c r="ONH86"/>
      <c r="ONI86"/>
      <c r="ONJ86"/>
      <c r="ONK86"/>
      <c r="ONL86"/>
      <c r="ONM86"/>
      <c r="ONN86"/>
      <c r="ONO86"/>
      <c r="ONP86"/>
      <c r="ONQ86"/>
      <c r="ONR86"/>
      <c r="ONS86"/>
      <c r="ONT86"/>
      <c r="ONU86"/>
      <c r="ONV86"/>
      <c r="ONW86"/>
      <c r="ONX86"/>
      <c r="ONY86"/>
      <c r="ONZ86"/>
      <c r="OOA86"/>
      <c r="OOB86"/>
      <c r="OOC86"/>
      <c r="OOD86"/>
      <c r="OOE86"/>
      <c r="OOF86"/>
      <c r="OOG86"/>
      <c r="OOH86"/>
      <c r="OOI86"/>
      <c r="OOJ86"/>
      <c r="OOK86"/>
      <c r="OOL86"/>
      <c r="OOM86"/>
      <c r="OON86"/>
      <c r="OOO86"/>
      <c r="OOP86"/>
      <c r="OOQ86"/>
      <c r="OOR86"/>
      <c r="OOS86"/>
      <c r="OOT86"/>
      <c r="OOU86"/>
      <c r="OOV86"/>
      <c r="OOW86"/>
      <c r="OOX86"/>
      <c r="OOY86"/>
      <c r="OOZ86"/>
      <c r="OPA86"/>
      <c r="OPB86"/>
      <c r="OPC86"/>
      <c r="OPD86"/>
      <c r="OPE86"/>
      <c r="OPF86"/>
      <c r="OPG86"/>
      <c r="OPH86"/>
      <c r="OPI86"/>
      <c r="OPJ86"/>
      <c r="OPK86"/>
      <c r="OPL86"/>
      <c r="OPM86"/>
      <c r="OPN86"/>
      <c r="OPO86"/>
      <c r="OPP86"/>
      <c r="OPQ86"/>
      <c r="OPR86"/>
      <c r="OPS86"/>
      <c r="OPT86"/>
      <c r="OPU86"/>
      <c r="OPV86"/>
      <c r="OPW86"/>
      <c r="OPX86"/>
      <c r="OPY86"/>
      <c r="OPZ86"/>
      <c r="OQA86"/>
      <c r="OQB86"/>
      <c r="OQC86"/>
      <c r="OQD86"/>
      <c r="OQE86"/>
      <c r="OQF86"/>
      <c r="OQG86"/>
      <c r="OQH86"/>
      <c r="OQI86"/>
      <c r="OQJ86"/>
      <c r="OQK86"/>
      <c r="OQL86"/>
      <c r="OQM86"/>
      <c r="OQN86"/>
      <c r="OQO86"/>
      <c r="OQP86"/>
      <c r="OQQ86"/>
      <c r="OQR86"/>
      <c r="OQS86"/>
      <c r="OQT86"/>
      <c r="OQU86"/>
      <c r="OQV86"/>
      <c r="OQW86"/>
      <c r="OQX86"/>
      <c r="OQY86"/>
      <c r="OQZ86"/>
      <c r="ORA86"/>
      <c r="ORB86"/>
      <c r="ORC86"/>
      <c r="ORD86"/>
      <c r="ORE86"/>
      <c r="ORF86"/>
      <c r="ORG86"/>
      <c r="ORH86"/>
      <c r="ORI86"/>
      <c r="ORJ86"/>
      <c r="ORK86"/>
      <c r="ORL86"/>
      <c r="ORM86"/>
      <c r="ORN86"/>
      <c r="ORO86"/>
      <c r="ORP86"/>
      <c r="ORQ86"/>
      <c r="ORR86"/>
      <c r="ORS86"/>
      <c r="ORT86"/>
      <c r="ORU86"/>
      <c r="ORV86"/>
      <c r="ORW86"/>
      <c r="ORX86"/>
      <c r="ORY86"/>
      <c r="ORZ86"/>
      <c r="OSA86"/>
      <c r="OSB86"/>
      <c r="OSC86"/>
      <c r="OSD86"/>
      <c r="OSE86"/>
      <c r="OSF86"/>
      <c r="OSG86"/>
      <c r="OSH86"/>
      <c r="OSI86"/>
      <c r="OSJ86"/>
      <c r="OSK86"/>
      <c r="OSL86"/>
      <c r="OSM86"/>
      <c r="OSN86"/>
      <c r="OSO86"/>
      <c r="OSP86"/>
      <c r="OSQ86"/>
      <c r="OSR86"/>
      <c r="OSS86"/>
      <c r="OST86"/>
      <c r="OSU86"/>
      <c r="OSV86"/>
      <c r="OSW86"/>
      <c r="OSX86"/>
      <c r="OSY86"/>
      <c r="OSZ86"/>
      <c r="OTA86"/>
      <c r="OTB86"/>
      <c r="OTC86"/>
      <c r="OTD86"/>
      <c r="OTE86"/>
      <c r="OTF86"/>
      <c r="OTG86"/>
      <c r="OTH86"/>
      <c r="OTI86"/>
      <c r="OTJ86"/>
      <c r="OTK86"/>
      <c r="OTL86"/>
      <c r="OTM86"/>
      <c r="OTN86"/>
      <c r="OTO86"/>
      <c r="OTP86"/>
      <c r="OTQ86"/>
      <c r="OTR86"/>
      <c r="OTS86"/>
      <c r="OTT86"/>
      <c r="OTU86"/>
      <c r="OTV86"/>
      <c r="OTW86"/>
      <c r="OTX86"/>
      <c r="OTY86"/>
      <c r="OTZ86"/>
      <c r="OUA86"/>
      <c r="OUB86"/>
      <c r="OUC86"/>
      <c r="OUD86"/>
      <c r="OUE86"/>
      <c r="OUF86"/>
      <c r="OUG86"/>
      <c r="OUH86"/>
      <c r="OUI86"/>
      <c r="OUJ86"/>
      <c r="OUK86"/>
      <c r="OUL86"/>
      <c r="OUM86"/>
      <c r="OUN86"/>
      <c r="OUO86"/>
      <c r="OUP86"/>
      <c r="OUQ86"/>
      <c r="OUR86"/>
      <c r="OUS86"/>
      <c r="OUT86"/>
      <c r="OUU86"/>
      <c r="OUV86"/>
      <c r="OUW86"/>
      <c r="OUX86"/>
      <c r="OUY86"/>
      <c r="OUZ86"/>
      <c r="OVA86"/>
      <c r="OVB86"/>
      <c r="OVC86"/>
      <c r="OVD86"/>
      <c r="OVE86"/>
      <c r="OVF86"/>
      <c r="OVG86"/>
      <c r="OVH86"/>
      <c r="OVI86"/>
      <c r="OVJ86"/>
      <c r="OVK86"/>
      <c r="OVL86"/>
      <c r="OVM86"/>
      <c r="OVN86"/>
      <c r="OVO86"/>
      <c r="OVP86"/>
      <c r="OVQ86"/>
      <c r="OVR86"/>
      <c r="OVS86"/>
      <c r="OVT86"/>
      <c r="OVU86"/>
      <c r="OVV86"/>
      <c r="OVW86"/>
      <c r="OVX86"/>
      <c r="OVY86"/>
      <c r="OVZ86"/>
      <c r="OWA86"/>
      <c r="OWB86"/>
      <c r="OWC86"/>
      <c r="OWD86"/>
      <c r="OWE86"/>
      <c r="OWF86"/>
      <c r="OWG86"/>
      <c r="OWH86"/>
      <c r="OWI86"/>
      <c r="OWJ86"/>
      <c r="OWK86"/>
      <c r="OWL86"/>
      <c r="OWM86"/>
      <c r="OWN86"/>
      <c r="OWO86"/>
      <c r="OWP86"/>
      <c r="OWQ86"/>
      <c r="OWR86"/>
      <c r="OWS86"/>
      <c r="OWT86"/>
      <c r="OWU86"/>
      <c r="OWV86"/>
      <c r="OWW86"/>
      <c r="OWX86"/>
      <c r="OWY86"/>
      <c r="OWZ86"/>
      <c r="OXA86"/>
      <c r="OXB86"/>
      <c r="OXC86"/>
      <c r="OXD86"/>
      <c r="OXE86"/>
      <c r="OXF86"/>
      <c r="OXG86"/>
      <c r="OXH86"/>
      <c r="OXI86"/>
      <c r="OXJ86"/>
      <c r="OXK86"/>
      <c r="OXL86"/>
      <c r="OXM86"/>
      <c r="OXN86"/>
      <c r="OXO86"/>
      <c r="OXP86"/>
      <c r="OXQ86"/>
      <c r="OXR86"/>
      <c r="OXS86"/>
      <c r="OXT86"/>
      <c r="OXU86"/>
      <c r="OXV86"/>
      <c r="OXW86"/>
      <c r="OXX86"/>
      <c r="OXY86"/>
      <c r="OXZ86"/>
      <c r="OYA86"/>
      <c r="OYB86"/>
      <c r="OYC86"/>
      <c r="OYD86"/>
      <c r="OYE86"/>
      <c r="OYF86"/>
      <c r="OYG86"/>
      <c r="OYH86"/>
      <c r="OYI86"/>
      <c r="OYJ86"/>
      <c r="OYK86"/>
      <c r="OYL86"/>
      <c r="OYM86"/>
      <c r="OYN86"/>
      <c r="OYO86"/>
      <c r="OYP86"/>
      <c r="OYQ86"/>
      <c r="OYR86"/>
      <c r="OYS86"/>
      <c r="OYT86"/>
      <c r="OYU86"/>
      <c r="OYV86"/>
      <c r="OYW86"/>
      <c r="OYX86"/>
      <c r="OYY86"/>
      <c r="OYZ86"/>
      <c r="OZA86"/>
      <c r="OZB86"/>
      <c r="OZC86"/>
      <c r="OZD86"/>
      <c r="OZE86"/>
      <c r="OZF86"/>
      <c r="OZG86"/>
      <c r="OZH86"/>
      <c r="OZI86"/>
      <c r="OZJ86"/>
      <c r="OZK86"/>
      <c r="OZL86"/>
      <c r="OZM86"/>
      <c r="OZN86"/>
      <c r="OZO86"/>
      <c r="OZP86"/>
      <c r="OZQ86"/>
      <c r="OZR86"/>
      <c r="OZS86"/>
      <c r="OZT86"/>
      <c r="OZU86"/>
      <c r="OZV86"/>
      <c r="OZW86"/>
      <c r="OZX86"/>
      <c r="OZY86"/>
      <c r="OZZ86"/>
      <c r="PAA86"/>
      <c r="PAB86"/>
      <c r="PAC86"/>
      <c r="PAD86"/>
      <c r="PAE86"/>
      <c r="PAF86"/>
      <c r="PAG86"/>
      <c r="PAH86"/>
      <c r="PAI86"/>
      <c r="PAJ86"/>
      <c r="PAK86"/>
      <c r="PAL86"/>
      <c r="PAM86"/>
      <c r="PAN86"/>
      <c r="PAO86"/>
      <c r="PAP86"/>
      <c r="PAQ86"/>
      <c r="PAR86"/>
      <c r="PAS86"/>
      <c r="PAT86"/>
      <c r="PAU86"/>
      <c r="PAV86"/>
      <c r="PAW86"/>
      <c r="PAX86"/>
      <c r="PAY86"/>
      <c r="PAZ86"/>
      <c r="PBA86"/>
      <c r="PBB86"/>
      <c r="PBC86"/>
      <c r="PBD86"/>
      <c r="PBE86"/>
      <c r="PBF86"/>
      <c r="PBG86"/>
      <c r="PBH86"/>
      <c r="PBI86"/>
      <c r="PBJ86"/>
      <c r="PBK86"/>
      <c r="PBL86"/>
      <c r="PBM86"/>
      <c r="PBN86"/>
      <c r="PBO86"/>
      <c r="PBP86"/>
      <c r="PBQ86"/>
      <c r="PBR86"/>
      <c r="PBS86"/>
      <c r="PBT86"/>
      <c r="PBU86"/>
      <c r="PBV86"/>
      <c r="PBW86"/>
      <c r="PBX86"/>
      <c r="PBY86"/>
      <c r="PBZ86"/>
      <c r="PCA86"/>
      <c r="PCB86"/>
      <c r="PCC86"/>
      <c r="PCD86"/>
      <c r="PCE86"/>
      <c r="PCF86"/>
      <c r="PCG86"/>
      <c r="PCH86"/>
      <c r="PCI86"/>
      <c r="PCJ86"/>
      <c r="PCK86"/>
      <c r="PCL86"/>
      <c r="PCM86"/>
      <c r="PCN86"/>
      <c r="PCO86"/>
      <c r="PCP86"/>
      <c r="PCQ86"/>
      <c r="PCR86"/>
      <c r="PCS86"/>
      <c r="PCT86"/>
      <c r="PCU86"/>
      <c r="PCV86"/>
      <c r="PCW86"/>
      <c r="PCX86"/>
      <c r="PCY86"/>
      <c r="PCZ86"/>
      <c r="PDA86"/>
      <c r="PDB86"/>
      <c r="PDC86"/>
      <c r="PDD86"/>
      <c r="PDE86"/>
      <c r="PDF86"/>
      <c r="PDG86"/>
      <c r="PDH86"/>
      <c r="PDI86"/>
      <c r="PDJ86"/>
      <c r="PDK86"/>
      <c r="PDL86"/>
      <c r="PDM86"/>
      <c r="PDN86"/>
      <c r="PDO86"/>
      <c r="PDP86"/>
      <c r="PDQ86"/>
      <c r="PDR86"/>
      <c r="PDS86"/>
      <c r="PDT86"/>
      <c r="PDU86"/>
      <c r="PDV86"/>
      <c r="PDW86"/>
      <c r="PDX86"/>
      <c r="PDY86"/>
      <c r="PDZ86"/>
      <c r="PEA86"/>
      <c r="PEB86"/>
      <c r="PEC86"/>
      <c r="PED86"/>
      <c r="PEE86"/>
      <c r="PEF86"/>
      <c r="PEG86"/>
      <c r="PEH86"/>
      <c r="PEI86"/>
      <c r="PEJ86"/>
      <c r="PEK86"/>
      <c r="PEL86"/>
      <c r="PEM86"/>
      <c r="PEN86"/>
      <c r="PEO86"/>
      <c r="PEP86"/>
      <c r="PEQ86"/>
      <c r="PER86"/>
      <c r="PES86"/>
      <c r="PET86"/>
      <c r="PEU86"/>
      <c r="PEV86"/>
      <c r="PEW86"/>
      <c r="PEX86"/>
      <c r="PEY86"/>
      <c r="PEZ86"/>
      <c r="PFA86"/>
      <c r="PFB86"/>
      <c r="PFC86"/>
      <c r="PFD86"/>
      <c r="PFE86"/>
      <c r="PFF86"/>
      <c r="PFG86"/>
      <c r="PFH86"/>
      <c r="PFI86"/>
      <c r="PFJ86"/>
      <c r="PFK86"/>
      <c r="PFL86"/>
      <c r="PFM86"/>
      <c r="PFN86"/>
      <c r="PFO86"/>
      <c r="PFP86"/>
      <c r="PFQ86"/>
      <c r="PFR86"/>
      <c r="PFS86"/>
      <c r="PFT86"/>
      <c r="PFU86"/>
      <c r="PFV86"/>
      <c r="PFW86"/>
      <c r="PFX86"/>
      <c r="PFY86"/>
      <c r="PFZ86"/>
      <c r="PGA86"/>
      <c r="PGB86"/>
      <c r="PGC86"/>
      <c r="PGD86"/>
      <c r="PGE86"/>
      <c r="PGF86"/>
      <c r="PGG86"/>
      <c r="PGH86"/>
      <c r="PGI86"/>
      <c r="PGJ86"/>
      <c r="PGK86"/>
      <c r="PGL86"/>
      <c r="PGM86"/>
      <c r="PGN86"/>
      <c r="PGO86"/>
      <c r="PGP86"/>
      <c r="PGQ86"/>
      <c r="PGR86"/>
      <c r="PGS86"/>
      <c r="PGT86"/>
      <c r="PGU86"/>
      <c r="PGV86"/>
      <c r="PGW86"/>
      <c r="PGX86"/>
      <c r="PGY86"/>
      <c r="PGZ86"/>
      <c r="PHA86"/>
      <c r="PHB86"/>
      <c r="PHC86"/>
      <c r="PHD86"/>
      <c r="PHE86"/>
      <c r="PHF86"/>
      <c r="PHG86"/>
      <c r="PHH86"/>
      <c r="PHI86"/>
      <c r="PHJ86"/>
      <c r="PHK86"/>
      <c r="PHL86"/>
      <c r="PHM86"/>
      <c r="PHN86"/>
      <c r="PHO86"/>
      <c r="PHP86"/>
      <c r="PHQ86"/>
      <c r="PHR86"/>
      <c r="PHS86"/>
      <c r="PHT86"/>
      <c r="PHU86"/>
      <c r="PHV86"/>
      <c r="PHW86"/>
      <c r="PHX86"/>
      <c r="PHY86"/>
      <c r="PHZ86"/>
      <c r="PIA86"/>
      <c r="PIB86"/>
      <c r="PIC86"/>
      <c r="PID86"/>
      <c r="PIE86"/>
      <c r="PIF86"/>
      <c r="PIG86"/>
      <c r="PIH86"/>
      <c r="PII86"/>
      <c r="PIJ86"/>
      <c r="PIK86"/>
      <c r="PIL86"/>
      <c r="PIM86"/>
      <c r="PIN86"/>
      <c r="PIO86"/>
      <c r="PIP86"/>
      <c r="PIQ86"/>
      <c r="PIR86"/>
      <c r="PIS86"/>
      <c r="PIT86"/>
      <c r="PIU86"/>
      <c r="PIV86"/>
      <c r="PIW86"/>
      <c r="PIX86"/>
      <c r="PIY86"/>
      <c r="PIZ86"/>
      <c r="PJA86"/>
      <c r="PJB86"/>
      <c r="PJC86"/>
      <c r="PJD86"/>
      <c r="PJE86"/>
      <c r="PJF86"/>
      <c r="PJG86"/>
      <c r="PJH86"/>
      <c r="PJI86"/>
      <c r="PJJ86"/>
      <c r="PJK86"/>
      <c r="PJL86"/>
      <c r="PJM86"/>
      <c r="PJN86"/>
      <c r="PJO86"/>
      <c r="PJP86"/>
      <c r="PJQ86"/>
      <c r="PJR86"/>
      <c r="PJS86"/>
      <c r="PJT86"/>
      <c r="PJU86"/>
      <c r="PJV86"/>
      <c r="PJW86"/>
      <c r="PJX86"/>
      <c r="PJY86"/>
      <c r="PJZ86"/>
      <c r="PKA86"/>
      <c r="PKB86"/>
      <c r="PKC86"/>
      <c r="PKD86"/>
      <c r="PKE86"/>
      <c r="PKF86"/>
      <c r="PKG86"/>
      <c r="PKH86"/>
      <c r="PKI86"/>
      <c r="PKJ86"/>
      <c r="PKK86"/>
      <c r="PKL86"/>
      <c r="PKM86"/>
      <c r="PKN86"/>
      <c r="PKO86"/>
      <c r="PKP86"/>
      <c r="PKQ86"/>
      <c r="PKR86"/>
      <c r="PKS86"/>
      <c r="PKT86"/>
      <c r="PKU86"/>
      <c r="PKV86"/>
      <c r="PKW86"/>
      <c r="PKX86"/>
      <c r="PKY86"/>
      <c r="PKZ86"/>
      <c r="PLA86"/>
      <c r="PLB86"/>
      <c r="PLC86"/>
      <c r="PLD86"/>
      <c r="PLE86"/>
      <c r="PLF86"/>
      <c r="PLG86"/>
      <c r="PLH86"/>
      <c r="PLI86"/>
      <c r="PLJ86"/>
      <c r="PLK86"/>
      <c r="PLL86"/>
      <c r="PLM86"/>
      <c r="PLN86"/>
      <c r="PLO86"/>
      <c r="PLP86"/>
      <c r="PLQ86"/>
      <c r="PLR86"/>
      <c r="PLS86"/>
      <c r="PLT86"/>
      <c r="PLU86"/>
      <c r="PLV86"/>
      <c r="PLW86"/>
      <c r="PLX86"/>
      <c r="PLY86"/>
      <c r="PLZ86"/>
      <c r="PMA86"/>
      <c r="PMB86"/>
      <c r="PMC86"/>
      <c r="PMD86"/>
      <c r="PME86"/>
      <c r="PMF86"/>
      <c r="PMG86"/>
      <c r="PMH86"/>
      <c r="PMI86"/>
      <c r="PMJ86"/>
      <c r="PMK86"/>
      <c r="PML86"/>
      <c r="PMM86"/>
      <c r="PMN86"/>
      <c r="PMO86"/>
      <c r="PMP86"/>
      <c r="PMQ86"/>
      <c r="PMR86"/>
      <c r="PMS86"/>
      <c r="PMT86"/>
      <c r="PMU86"/>
      <c r="PMV86"/>
      <c r="PMW86"/>
      <c r="PMX86"/>
      <c r="PMY86"/>
      <c r="PMZ86"/>
      <c r="PNA86"/>
      <c r="PNB86"/>
      <c r="PNC86"/>
      <c r="PND86"/>
      <c r="PNE86"/>
      <c r="PNF86"/>
      <c r="PNG86"/>
      <c r="PNH86"/>
      <c r="PNI86"/>
      <c r="PNJ86"/>
      <c r="PNK86"/>
      <c r="PNL86"/>
      <c r="PNM86"/>
      <c r="PNN86"/>
      <c r="PNO86"/>
      <c r="PNP86"/>
      <c r="PNQ86"/>
      <c r="PNR86"/>
      <c r="PNS86"/>
      <c r="PNT86"/>
      <c r="PNU86"/>
      <c r="PNV86"/>
      <c r="PNW86"/>
      <c r="PNX86"/>
      <c r="PNY86"/>
      <c r="PNZ86"/>
      <c r="POA86"/>
      <c r="POB86"/>
      <c r="POC86"/>
      <c r="POD86"/>
      <c r="POE86"/>
      <c r="POF86"/>
      <c r="POG86"/>
      <c r="POH86"/>
      <c r="POI86"/>
      <c r="POJ86"/>
      <c r="POK86"/>
      <c r="POL86"/>
      <c r="POM86"/>
      <c r="PON86"/>
      <c r="POO86"/>
      <c r="POP86"/>
      <c r="POQ86"/>
      <c r="POR86"/>
      <c r="POS86"/>
      <c r="POT86"/>
      <c r="POU86"/>
      <c r="POV86"/>
      <c r="POW86"/>
      <c r="POX86"/>
      <c r="POY86"/>
      <c r="POZ86"/>
      <c r="PPA86"/>
      <c r="PPB86"/>
      <c r="PPC86"/>
      <c r="PPD86"/>
      <c r="PPE86"/>
      <c r="PPF86"/>
      <c r="PPG86"/>
      <c r="PPH86"/>
      <c r="PPI86"/>
      <c r="PPJ86"/>
      <c r="PPK86"/>
      <c r="PPL86"/>
      <c r="PPM86"/>
      <c r="PPN86"/>
      <c r="PPO86"/>
      <c r="PPP86"/>
      <c r="PPQ86"/>
      <c r="PPR86"/>
      <c r="PPS86"/>
      <c r="PPT86"/>
      <c r="PPU86"/>
      <c r="PPV86"/>
      <c r="PPW86"/>
      <c r="PPX86"/>
      <c r="PPY86"/>
      <c r="PPZ86"/>
      <c r="PQA86"/>
      <c r="PQB86"/>
      <c r="PQC86"/>
      <c r="PQD86"/>
      <c r="PQE86"/>
      <c r="PQF86"/>
      <c r="PQG86"/>
      <c r="PQH86"/>
      <c r="PQI86"/>
      <c r="PQJ86"/>
      <c r="PQK86"/>
      <c r="PQL86"/>
      <c r="PQM86"/>
      <c r="PQN86"/>
      <c r="PQO86"/>
      <c r="PQP86"/>
      <c r="PQQ86"/>
      <c r="PQR86"/>
      <c r="PQS86"/>
      <c r="PQT86"/>
      <c r="PQU86"/>
      <c r="PQV86"/>
      <c r="PQW86"/>
      <c r="PQX86"/>
      <c r="PQY86"/>
      <c r="PQZ86"/>
      <c r="PRA86"/>
      <c r="PRB86"/>
      <c r="PRC86"/>
      <c r="PRD86"/>
      <c r="PRE86"/>
      <c r="PRF86"/>
      <c r="PRG86"/>
      <c r="PRH86"/>
      <c r="PRI86"/>
      <c r="PRJ86"/>
      <c r="PRK86"/>
      <c r="PRL86"/>
      <c r="PRM86"/>
      <c r="PRN86"/>
      <c r="PRO86"/>
      <c r="PRP86"/>
      <c r="PRQ86"/>
      <c r="PRR86"/>
      <c r="PRS86"/>
      <c r="PRT86"/>
      <c r="PRU86"/>
      <c r="PRV86"/>
      <c r="PRW86"/>
      <c r="PRX86"/>
      <c r="PRY86"/>
      <c r="PRZ86"/>
      <c r="PSA86"/>
      <c r="PSB86"/>
      <c r="PSC86"/>
      <c r="PSD86"/>
      <c r="PSE86"/>
      <c r="PSF86"/>
      <c r="PSG86"/>
      <c r="PSH86"/>
      <c r="PSI86"/>
      <c r="PSJ86"/>
      <c r="PSK86"/>
      <c r="PSL86"/>
      <c r="PSM86"/>
      <c r="PSN86"/>
      <c r="PSO86"/>
      <c r="PSP86"/>
      <c r="PSQ86"/>
      <c r="PSR86"/>
      <c r="PSS86"/>
      <c r="PST86"/>
      <c r="PSU86"/>
      <c r="PSV86"/>
      <c r="PSW86"/>
      <c r="PSX86"/>
      <c r="PSY86"/>
      <c r="PSZ86"/>
      <c r="PTA86"/>
      <c r="PTB86"/>
      <c r="PTC86"/>
      <c r="PTD86"/>
      <c r="PTE86"/>
      <c r="PTF86"/>
      <c r="PTG86"/>
      <c r="PTH86"/>
      <c r="PTI86"/>
      <c r="PTJ86"/>
      <c r="PTK86"/>
      <c r="PTL86"/>
      <c r="PTM86"/>
      <c r="PTN86"/>
      <c r="PTO86"/>
      <c r="PTP86"/>
      <c r="PTQ86"/>
      <c r="PTR86"/>
      <c r="PTS86"/>
      <c r="PTT86"/>
      <c r="PTU86"/>
      <c r="PTV86"/>
      <c r="PTW86"/>
      <c r="PTX86"/>
      <c r="PTY86"/>
      <c r="PTZ86"/>
      <c r="PUA86"/>
      <c r="PUB86"/>
      <c r="PUC86"/>
      <c r="PUD86"/>
      <c r="PUE86"/>
      <c r="PUF86"/>
      <c r="PUG86"/>
      <c r="PUH86"/>
      <c r="PUI86"/>
      <c r="PUJ86"/>
      <c r="PUK86"/>
      <c r="PUL86"/>
      <c r="PUM86"/>
      <c r="PUN86"/>
      <c r="PUO86"/>
      <c r="PUP86"/>
      <c r="PUQ86"/>
      <c r="PUR86"/>
      <c r="PUS86"/>
      <c r="PUT86"/>
      <c r="PUU86"/>
      <c r="PUV86"/>
      <c r="PUW86"/>
      <c r="PUX86"/>
      <c r="PUY86"/>
      <c r="PUZ86"/>
      <c r="PVA86"/>
      <c r="PVB86"/>
      <c r="PVC86"/>
      <c r="PVD86"/>
      <c r="PVE86"/>
      <c r="PVF86"/>
      <c r="PVG86"/>
      <c r="PVH86"/>
      <c r="PVI86"/>
      <c r="PVJ86"/>
      <c r="PVK86"/>
      <c r="PVL86"/>
      <c r="PVM86"/>
      <c r="PVN86"/>
      <c r="PVO86"/>
      <c r="PVP86"/>
      <c r="PVQ86"/>
      <c r="PVR86"/>
      <c r="PVS86"/>
      <c r="PVT86"/>
      <c r="PVU86"/>
      <c r="PVV86"/>
      <c r="PVW86"/>
      <c r="PVX86"/>
      <c r="PVY86"/>
      <c r="PVZ86"/>
      <c r="PWA86"/>
      <c r="PWB86"/>
      <c r="PWC86"/>
      <c r="PWD86"/>
      <c r="PWE86"/>
      <c r="PWF86"/>
      <c r="PWG86"/>
      <c r="PWH86"/>
      <c r="PWI86"/>
      <c r="PWJ86"/>
      <c r="PWK86"/>
      <c r="PWL86"/>
      <c r="PWM86"/>
      <c r="PWN86"/>
      <c r="PWO86"/>
      <c r="PWP86"/>
      <c r="PWQ86"/>
      <c r="PWR86"/>
      <c r="PWS86"/>
      <c r="PWT86"/>
      <c r="PWU86"/>
      <c r="PWV86"/>
      <c r="PWW86"/>
      <c r="PWX86"/>
      <c r="PWY86"/>
      <c r="PWZ86"/>
      <c r="PXA86"/>
      <c r="PXB86"/>
      <c r="PXC86"/>
      <c r="PXD86"/>
      <c r="PXE86"/>
      <c r="PXF86"/>
      <c r="PXG86"/>
      <c r="PXH86"/>
      <c r="PXI86"/>
      <c r="PXJ86"/>
      <c r="PXK86"/>
      <c r="PXL86"/>
      <c r="PXM86"/>
      <c r="PXN86"/>
      <c r="PXO86"/>
      <c r="PXP86"/>
      <c r="PXQ86"/>
      <c r="PXR86"/>
      <c r="PXS86"/>
      <c r="PXT86"/>
      <c r="PXU86"/>
      <c r="PXV86"/>
      <c r="PXW86"/>
      <c r="PXX86"/>
      <c r="PXY86"/>
      <c r="PXZ86"/>
      <c r="PYA86"/>
      <c r="PYB86"/>
      <c r="PYC86"/>
      <c r="PYD86"/>
      <c r="PYE86"/>
      <c r="PYF86"/>
      <c r="PYG86"/>
      <c r="PYH86"/>
      <c r="PYI86"/>
      <c r="PYJ86"/>
      <c r="PYK86"/>
      <c r="PYL86"/>
      <c r="PYM86"/>
      <c r="PYN86"/>
      <c r="PYO86"/>
      <c r="PYP86"/>
      <c r="PYQ86"/>
      <c r="PYR86"/>
      <c r="PYS86"/>
      <c r="PYT86"/>
      <c r="PYU86"/>
      <c r="PYV86"/>
      <c r="PYW86"/>
      <c r="PYX86"/>
      <c r="PYY86"/>
      <c r="PYZ86"/>
      <c r="PZA86"/>
      <c r="PZB86"/>
      <c r="PZC86"/>
      <c r="PZD86"/>
      <c r="PZE86"/>
      <c r="PZF86"/>
      <c r="PZG86"/>
      <c r="PZH86"/>
      <c r="PZI86"/>
      <c r="PZJ86"/>
      <c r="PZK86"/>
      <c r="PZL86"/>
      <c r="PZM86"/>
      <c r="PZN86"/>
      <c r="PZO86"/>
      <c r="PZP86"/>
      <c r="PZQ86"/>
      <c r="PZR86"/>
      <c r="PZS86"/>
      <c r="PZT86"/>
      <c r="PZU86"/>
      <c r="PZV86"/>
      <c r="PZW86"/>
      <c r="PZX86"/>
      <c r="PZY86"/>
      <c r="PZZ86"/>
      <c r="QAA86"/>
      <c r="QAB86"/>
      <c r="QAC86"/>
      <c r="QAD86"/>
      <c r="QAE86"/>
      <c r="QAF86"/>
      <c r="QAG86"/>
      <c r="QAH86"/>
      <c r="QAI86"/>
      <c r="QAJ86"/>
      <c r="QAK86"/>
      <c r="QAL86"/>
      <c r="QAM86"/>
      <c r="QAN86"/>
      <c r="QAO86"/>
      <c r="QAP86"/>
      <c r="QAQ86"/>
      <c r="QAR86"/>
      <c r="QAS86"/>
      <c r="QAT86"/>
      <c r="QAU86"/>
      <c r="QAV86"/>
      <c r="QAW86"/>
      <c r="QAX86"/>
      <c r="QAY86"/>
      <c r="QAZ86"/>
      <c r="QBA86"/>
      <c r="QBB86"/>
      <c r="QBC86"/>
      <c r="QBD86"/>
      <c r="QBE86"/>
      <c r="QBF86"/>
      <c r="QBG86"/>
      <c r="QBH86"/>
      <c r="QBI86"/>
      <c r="QBJ86"/>
      <c r="QBK86"/>
      <c r="QBL86"/>
      <c r="QBM86"/>
      <c r="QBN86"/>
      <c r="QBO86"/>
      <c r="QBP86"/>
      <c r="QBQ86"/>
      <c r="QBR86"/>
      <c r="QBS86"/>
      <c r="QBT86"/>
      <c r="QBU86"/>
      <c r="QBV86"/>
      <c r="QBW86"/>
      <c r="QBX86"/>
      <c r="QBY86"/>
      <c r="QBZ86"/>
      <c r="QCA86"/>
      <c r="QCB86"/>
      <c r="QCC86"/>
      <c r="QCD86"/>
      <c r="QCE86"/>
      <c r="QCF86"/>
      <c r="QCG86"/>
      <c r="QCH86"/>
      <c r="QCI86"/>
      <c r="QCJ86"/>
      <c r="QCK86"/>
      <c r="QCL86"/>
      <c r="QCM86"/>
      <c r="QCN86"/>
      <c r="QCO86"/>
      <c r="QCP86"/>
      <c r="QCQ86"/>
      <c r="QCR86"/>
      <c r="QCS86"/>
      <c r="QCT86"/>
      <c r="QCU86"/>
      <c r="QCV86"/>
      <c r="QCW86"/>
      <c r="QCX86"/>
      <c r="QCY86"/>
      <c r="QCZ86"/>
      <c r="QDA86"/>
      <c r="QDB86"/>
      <c r="QDC86"/>
      <c r="QDD86"/>
      <c r="QDE86"/>
      <c r="QDF86"/>
      <c r="QDG86"/>
      <c r="QDH86"/>
      <c r="QDI86"/>
      <c r="QDJ86"/>
      <c r="QDK86"/>
      <c r="QDL86"/>
      <c r="QDM86"/>
      <c r="QDN86"/>
      <c r="QDO86"/>
      <c r="QDP86"/>
      <c r="QDQ86"/>
      <c r="QDR86"/>
      <c r="QDS86"/>
      <c r="QDT86"/>
      <c r="QDU86"/>
      <c r="QDV86"/>
      <c r="QDW86"/>
      <c r="QDX86"/>
      <c r="QDY86"/>
      <c r="QDZ86"/>
      <c r="QEA86"/>
      <c r="QEB86"/>
      <c r="QEC86"/>
      <c r="QED86"/>
      <c r="QEE86"/>
      <c r="QEF86"/>
      <c r="QEG86"/>
      <c r="QEH86"/>
      <c r="QEI86"/>
      <c r="QEJ86"/>
      <c r="QEK86"/>
      <c r="QEL86"/>
      <c r="QEM86"/>
      <c r="QEN86"/>
      <c r="QEO86"/>
      <c r="QEP86"/>
      <c r="QEQ86"/>
      <c r="QER86"/>
      <c r="QES86"/>
      <c r="QET86"/>
      <c r="QEU86"/>
      <c r="QEV86"/>
      <c r="QEW86"/>
      <c r="QEX86"/>
      <c r="QEY86"/>
      <c r="QEZ86"/>
      <c r="QFA86"/>
      <c r="QFB86"/>
      <c r="QFC86"/>
      <c r="QFD86"/>
      <c r="QFE86"/>
      <c r="QFF86"/>
      <c r="QFG86"/>
      <c r="QFH86"/>
      <c r="QFI86"/>
      <c r="QFJ86"/>
      <c r="QFK86"/>
      <c r="QFL86"/>
      <c r="QFM86"/>
      <c r="QFN86"/>
      <c r="QFO86"/>
      <c r="QFP86"/>
      <c r="QFQ86"/>
      <c r="QFR86"/>
      <c r="QFS86"/>
      <c r="QFT86"/>
      <c r="QFU86"/>
      <c r="QFV86"/>
      <c r="QFW86"/>
      <c r="QFX86"/>
      <c r="QFY86"/>
      <c r="QFZ86"/>
      <c r="QGA86"/>
      <c r="QGB86"/>
      <c r="QGC86"/>
      <c r="QGD86"/>
      <c r="QGE86"/>
      <c r="QGF86"/>
      <c r="QGG86"/>
      <c r="QGH86"/>
      <c r="QGI86"/>
      <c r="QGJ86"/>
      <c r="QGK86"/>
      <c r="QGL86"/>
      <c r="QGM86"/>
      <c r="QGN86"/>
      <c r="QGO86"/>
      <c r="QGP86"/>
      <c r="QGQ86"/>
      <c r="QGR86"/>
      <c r="QGS86"/>
      <c r="QGT86"/>
      <c r="QGU86"/>
      <c r="QGV86"/>
      <c r="QGW86"/>
      <c r="QGX86"/>
      <c r="QGY86"/>
      <c r="QGZ86"/>
      <c r="QHA86"/>
      <c r="QHB86"/>
      <c r="QHC86"/>
      <c r="QHD86"/>
      <c r="QHE86"/>
      <c r="QHF86"/>
      <c r="QHG86"/>
      <c r="QHH86"/>
      <c r="QHI86"/>
      <c r="QHJ86"/>
      <c r="QHK86"/>
      <c r="QHL86"/>
      <c r="QHM86"/>
      <c r="QHN86"/>
      <c r="QHO86"/>
      <c r="QHP86"/>
      <c r="QHQ86"/>
      <c r="QHR86"/>
      <c r="QHS86"/>
      <c r="QHT86"/>
      <c r="QHU86"/>
      <c r="QHV86"/>
      <c r="QHW86"/>
      <c r="QHX86"/>
      <c r="QHY86"/>
      <c r="QHZ86"/>
      <c r="QIA86"/>
      <c r="QIB86"/>
      <c r="QIC86"/>
      <c r="QID86"/>
      <c r="QIE86"/>
      <c r="QIF86"/>
      <c r="QIG86"/>
      <c r="QIH86"/>
      <c r="QII86"/>
      <c r="QIJ86"/>
      <c r="QIK86"/>
      <c r="QIL86"/>
      <c r="QIM86"/>
      <c r="QIN86"/>
      <c r="QIO86"/>
      <c r="QIP86"/>
      <c r="QIQ86"/>
      <c r="QIR86"/>
      <c r="QIS86"/>
      <c r="QIT86"/>
      <c r="QIU86"/>
      <c r="QIV86"/>
      <c r="QIW86"/>
      <c r="QIX86"/>
      <c r="QIY86"/>
      <c r="QIZ86"/>
      <c r="QJA86"/>
      <c r="QJB86"/>
      <c r="QJC86"/>
      <c r="QJD86"/>
      <c r="QJE86"/>
      <c r="QJF86"/>
      <c r="QJG86"/>
      <c r="QJH86"/>
      <c r="QJI86"/>
      <c r="QJJ86"/>
      <c r="QJK86"/>
      <c r="QJL86"/>
      <c r="QJM86"/>
      <c r="QJN86"/>
      <c r="QJO86"/>
      <c r="QJP86"/>
      <c r="QJQ86"/>
      <c r="QJR86"/>
      <c r="QJS86"/>
      <c r="QJT86"/>
      <c r="QJU86"/>
      <c r="QJV86"/>
      <c r="QJW86"/>
      <c r="QJX86"/>
      <c r="QJY86"/>
      <c r="QJZ86"/>
      <c r="QKA86"/>
      <c r="QKB86"/>
      <c r="QKC86"/>
      <c r="QKD86"/>
      <c r="QKE86"/>
      <c r="QKF86"/>
      <c r="QKG86"/>
      <c r="QKH86"/>
      <c r="QKI86"/>
      <c r="QKJ86"/>
      <c r="QKK86"/>
      <c r="QKL86"/>
      <c r="QKM86"/>
      <c r="QKN86"/>
      <c r="QKO86"/>
      <c r="QKP86"/>
      <c r="QKQ86"/>
      <c r="QKR86"/>
      <c r="QKS86"/>
      <c r="QKT86"/>
      <c r="QKU86"/>
      <c r="QKV86"/>
      <c r="QKW86"/>
      <c r="QKX86"/>
      <c r="QKY86"/>
      <c r="QKZ86"/>
      <c r="QLA86"/>
      <c r="QLB86"/>
      <c r="QLC86"/>
      <c r="QLD86"/>
      <c r="QLE86"/>
      <c r="QLF86"/>
      <c r="QLG86"/>
      <c r="QLH86"/>
      <c r="QLI86"/>
      <c r="QLJ86"/>
      <c r="QLK86"/>
      <c r="QLL86"/>
      <c r="QLM86"/>
      <c r="QLN86"/>
      <c r="QLO86"/>
      <c r="QLP86"/>
      <c r="QLQ86"/>
      <c r="QLR86"/>
      <c r="QLS86"/>
      <c r="QLT86"/>
      <c r="QLU86"/>
      <c r="QLV86"/>
      <c r="QLW86"/>
      <c r="QLX86"/>
      <c r="QLY86"/>
      <c r="QLZ86"/>
      <c r="QMA86"/>
      <c r="QMB86"/>
      <c r="QMC86"/>
      <c r="QMD86"/>
      <c r="QME86"/>
      <c r="QMF86"/>
      <c r="QMG86"/>
      <c r="QMH86"/>
      <c r="QMI86"/>
      <c r="QMJ86"/>
      <c r="QMK86"/>
      <c r="QML86"/>
      <c r="QMM86"/>
      <c r="QMN86"/>
      <c r="QMO86"/>
      <c r="QMP86"/>
      <c r="QMQ86"/>
      <c r="QMR86"/>
      <c r="QMS86"/>
      <c r="QMT86"/>
      <c r="QMU86"/>
      <c r="QMV86"/>
      <c r="QMW86"/>
      <c r="QMX86"/>
      <c r="QMY86"/>
      <c r="QMZ86"/>
      <c r="QNA86"/>
      <c r="QNB86"/>
      <c r="QNC86"/>
      <c r="QND86"/>
      <c r="QNE86"/>
      <c r="QNF86"/>
      <c r="QNG86"/>
      <c r="QNH86"/>
      <c r="QNI86"/>
      <c r="QNJ86"/>
      <c r="QNK86"/>
      <c r="QNL86"/>
      <c r="QNM86"/>
      <c r="QNN86"/>
      <c r="QNO86"/>
      <c r="QNP86"/>
      <c r="QNQ86"/>
      <c r="QNR86"/>
      <c r="QNS86"/>
      <c r="QNT86"/>
      <c r="QNU86"/>
      <c r="QNV86"/>
      <c r="QNW86"/>
      <c r="QNX86"/>
      <c r="QNY86"/>
      <c r="QNZ86"/>
      <c r="QOA86"/>
      <c r="QOB86"/>
      <c r="QOC86"/>
      <c r="QOD86"/>
      <c r="QOE86"/>
      <c r="QOF86"/>
      <c r="QOG86"/>
      <c r="QOH86"/>
      <c r="QOI86"/>
      <c r="QOJ86"/>
      <c r="QOK86"/>
      <c r="QOL86"/>
      <c r="QOM86"/>
      <c r="QON86"/>
      <c r="QOO86"/>
      <c r="QOP86"/>
      <c r="QOQ86"/>
      <c r="QOR86"/>
      <c r="QOS86"/>
      <c r="QOT86"/>
      <c r="QOU86"/>
      <c r="QOV86"/>
      <c r="QOW86"/>
      <c r="QOX86"/>
      <c r="QOY86"/>
      <c r="QOZ86"/>
      <c r="QPA86"/>
      <c r="QPB86"/>
      <c r="QPC86"/>
      <c r="QPD86"/>
      <c r="QPE86"/>
      <c r="QPF86"/>
      <c r="QPG86"/>
      <c r="QPH86"/>
      <c r="QPI86"/>
      <c r="QPJ86"/>
      <c r="QPK86"/>
      <c r="QPL86"/>
      <c r="QPM86"/>
      <c r="QPN86"/>
      <c r="QPO86"/>
      <c r="QPP86"/>
      <c r="QPQ86"/>
      <c r="QPR86"/>
      <c r="QPS86"/>
      <c r="QPT86"/>
      <c r="QPU86"/>
      <c r="QPV86"/>
      <c r="QPW86"/>
      <c r="QPX86"/>
      <c r="QPY86"/>
      <c r="QPZ86"/>
      <c r="QQA86"/>
      <c r="QQB86"/>
      <c r="QQC86"/>
      <c r="QQD86"/>
      <c r="QQE86"/>
      <c r="QQF86"/>
      <c r="QQG86"/>
      <c r="QQH86"/>
      <c r="QQI86"/>
      <c r="QQJ86"/>
      <c r="QQK86"/>
      <c r="QQL86"/>
      <c r="QQM86"/>
      <c r="QQN86"/>
      <c r="QQO86"/>
      <c r="QQP86"/>
      <c r="QQQ86"/>
      <c r="QQR86"/>
      <c r="QQS86"/>
      <c r="QQT86"/>
      <c r="QQU86"/>
      <c r="QQV86"/>
      <c r="QQW86"/>
      <c r="QQX86"/>
      <c r="QQY86"/>
      <c r="QQZ86"/>
      <c r="QRA86"/>
      <c r="QRB86"/>
      <c r="QRC86"/>
      <c r="QRD86"/>
      <c r="QRE86"/>
      <c r="QRF86"/>
      <c r="QRG86"/>
      <c r="QRH86"/>
      <c r="QRI86"/>
      <c r="QRJ86"/>
      <c r="QRK86"/>
      <c r="QRL86"/>
      <c r="QRM86"/>
      <c r="QRN86"/>
      <c r="QRO86"/>
      <c r="QRP86"/>
      <c r="QRQ86"/>
      <c r="QRR86"/>
      <c r="QRS86"/>
      <c r="QRT86"/>
      <c r="QRU86"/>
      <c r="QRV86"/>
      <c r="QRW86"/>
      <c r="QRX86"/>
      <c r="QRY86"/>
      <c r="QRZ86"/>
      <c r="QSA86"/>
      <c r="QSB86"/>
      <c r="QSC86"/>
      <c r="QSD86"/>
      <c r="QSE86"/>
      <c r="QSF86"/>
      <c r="QSG86"/>
      <c r="QSH86"/>
      <c r="QSI86"/>
      <c r="QSJ86"/>
      <c r="QSK86"/>
      <c r="QSL86"/>
      <c r="QSM86"/>
      <c r="QSN86"/>
      <c r="QSO86"/>
      <c r="QSP86"/>
      <c r="QSQ86"/>
      <c r="QSR86"/>
      <c r="QSS86"/>
      <c r="QST86"/>
      <c r="QSU86"/>
      <c r="QSV86"/>
      <c r="QSW86"/>
      <c r="QSX86"/>
      <c r="QSY86"/>
      <c r="QSZ86"/>
      <c r="QTA86"/>
      <c r="QTB86"/>
      <c r="QTC86"/>
      <c r="QTD86"/>
      <c r="QTE86"/>
      <c r="QTF86"/>
      <c r="QTG86"/>
      <c r="QTH86"/>
      <c r="QTI86"/>
      <c r="QTJ86"/>
      <c r="QTK86"/>
      <c r="QTL86"/>
      <c r="QTM86"/>
      <c r="QTN86"/>
      <c r="QTO86"/>
      <c r="QTP86"/>
      <c r="QTQ86"/>
      <c r="QTR86"/>
      <c r="QTS86"/>
      <c r="QTT86"/>
      <c r="QTU86"/>
      <c r="QTV86"/>
      <c r="QTW86"/>
      <c r="QTX86"/>
      <c r="QTY86"/>
      <c r="QTZ86"/>
      <c r="QUA86"/>
      <c r="QUB86"/>
      <c r="QUC86"/>
      <c r="QUD86"/>
      <c r="QUE86"/>
      <c r="QUF86"/>
      <c r="QUG86"/>
      <c r="QUH86"/>
      <c r="QUI86"/>
      <c r="QUJ86"/>
      <c r="QUK86"/>
      <c r="QUL86"/>
      <c r="QUM86"/>
      <c r="QUN86"/>
      <c r="QUO86"/>
      <c r="QUP86"/>
      <c r="QUQ86"/>
      <c r="QUR86"/>
      <c r="QUS86"/>
      <c r="QUT86"/>
      <c r="QUU86"/>
      <c r="QUV86"/>
      <c r="QUW86"/>
      <c r="QUX86"/>
      <c r="QUY86"/>
      <c r="QUZ86"/>
      <c r="QVA86"/>
      <c r="QVB86"/>
      <c r="QVC86"/>
      <c r="QVD86"/>
      <c r="QVE86"/>
      <c r="QVF86"/>
      <c r="QVG86"/>
      <c r="QVH86"/>
      <c r="QVI86"/>
      <c r="QVJ86"/>
      <c r="QVK86"/>
      <c r="QVL86"/>
      <c r="QVM86"/>
      <c r="QVN86"/>
      <c r="QVO86"/>
      <c r="QVP86"/>
      <c r="QVQ86"/>
      <c r="QVR86"/>
      <c r="QVS86"/>
      <c r="QVT86"/>
      <c r="QVU86"/>
      <c r="QVV86"/>
      <c r="QVW86"/>
      <c r="QVX86"/>
      <c r="QVY86"/>
      <c r="QVZ86"/>
      <c r="QWA86"/>
      <c r="QWB86"/>
      <c r="QWC86"/>
      <c r="QWD86"/>
      <c r="QWE86"/>
      <c r="QWF86"/>
      <c r="QWG86"/>
      <c r="QWH86"/>
      <c r="QWI86"/>
      <c r="QWJ86"/>
      <c r="QWK86"/>
      <c r="QWL86"/>
      <c r="QWM86"/>
      <c r="QWN86"/>
      <c r="QWO86"/>
      <c r="QWP86"/>
      <c r="QWQ86"/>
      <c r="QWR86"/>
      <c r="QWS86"/>
      <c r="QWT86"/>
      <c r="QWU86"/>
      <c r="QWV86"/>
      <c r="QWW86"/>
      <c r="QWX86"/>
      <c r="QWY86"/>
      <c r="QWZ86"/>
      <c r="QXA86"/>
      <c r="QXB86"/>
      <c r="QXC86"/>
      <c r="QXD86"/>
      <c r="QXE86"/>
      <c r="QXF86"/>
      <c r="QXG86"/>
      <c r="QXH86"/>
      <c r="QXI86"/>
      <c r="QXJ86"/>
      <c r="QXK86"/>
      <c r="QXL86"/>
      <c r="QXM86"/>
      <c r="QXN86"/>
      <c r="QXO86"/>
      <c r="QXP86"/>
      <c r="QXQ86"/>
      <c r="QXR86"/>
      <c r="QXS86"/>
      <c r="QXT86"/>
      <c r="QXU86"/>
      <c r="QXV86"/>
      <c r="QXW86"/>
      <c r="QXX86"/>
      <c r="QXY86"/>
      <c r="QXZ86"/>
      <c r="QYA86"/>
      <c r="QYB86"/>
      <c r="QYC86"/>
      <c r="QYD86"/>
      <c r="QYE86"/>
      <c r="QYF86"/>
      <c r="QYG86"/>
      <c r="QYH86"/>
      <c r="QYI86"/>
      <c r="QYJ86"/>
      <c r="QYK86"/>
      <c r="QYL86"/>
      <c r="QYM86"/>
      <c r="QYN86"/>
      <c r="QYO86"/>
      <c r="QYP86"/>
      <c r="QYQ86"/>
      <c r="QYR86"/>
      <c r="QYS86"/>
      <c r="QYT86"/>
      <c r="QYU86"/>
      <c r="QYV86"/>
      <c r="QYW86"/>
      <c r="QYX86"/>
      <c r="QYY86"/>
      <c r="QYZ86"/>
      <c r="QZA86"/>
      <c r="QZB86"/>
      <c r="QZC86"/>
      <c r="QZD86"/>
      <c r="QZE86"/>
      <c r="QZF86"/>
      <c r="QZG86"/>
      <c r="QZH86"/>
      <c r="QZI86"/>
      <c r="QZJ86"/>
      <c r="QZK86"/>
      <c r="QZL86"/>
      <c r="QZM86"/>
      <c r="QZN86"/>
      <c r="QZO86"/>
      <c r="QZP86"/>
      <c r="QZQ86"/>
      <c r="QZR86"/>
      <c r="QZS86"/>
      <c r="QZT86"/>
      <c r="QZU86"/>
      <c r="QZV86"/>
      <c r="QZW86"/>
      <c r="QZX86"/>
      <c r="QZY86"/>
      <c r="QZZ86"/>
      <c r="RAA86"/>
      <c r="RAB86"/>
      <c r="RAC86"/>
      <c r="RAD86"/>
      <c r="RAE86"/>
      <c r="RAF86"/>
      <c r="RAG86"/>
      <c r="RAH86"/>
      <c r="RAI86"/>
      <c r="RAJ86"/>
      <c r="RAK86"/>
      <c r="RAL86"/>
      <c r="RAM86"/>
      <c r="RAN86"/>
      <c r="RAO86"/>
      <c r="RAP86"/>
      <c r="RAQ86"/>
      <c r="RAR86"/>
      <c r="RAS86"/>
      <c r="RAT86"/>
      <c r="RAU86"/>
      <c r="RAV86"/>
      <c r="RAW86"/>
      <c r="RAX86"/>
      <c r="RAY86"/>
      <c r="RAZ86"/>
      <c r="RBA86"/>
      <c r="RBB86"/>
      <c r="RBC86"/>
      <c r="RBD86"/>
      <c r="RBE86"/>
      <c r="RBF86"/>
      <c r="RBG86"/>
      <c r="RBH86"/>
      <c r="RBI86"/>
      <c r="RBJ86"/>
      <c r="RBK86"/>
      <c r="RBL86"/>
      <c r="RBM86"/>
      <c r="RBN86"/>
      <c r="RBO86"/>
      <c r="RBP86"/>
      <c r="RBQ86"/>
      <c r="RBR86"/>
      <c r="RBS86"/>
      <c r="RBT86"/>
      <c r="RBU86"/>
      <c r="RBV86"/>
      <c r="RBW86"/>
      <c r="RBX86"/>
      <c r="RBY86"/>
      <c r="RBZ86"/>
      <c r="RCA86"/>
      <c r="RCB86"/>
      <c r="RCC86"/>
      <c r="RCD86"/>
      <c r="RCE86"/>
      <c r="RCF86"/>
      <c r="RCG86"/>
      <c r="RCH86"/>
      <c r="RCI86"/>
      <c r="RCJ86"/>
      <c r="RCK86"/>
      <c r="RCL86"/>
      <c r="RCM86"/>
      <c r="RCN86"/>
      <c r="RCO86"/>
      <c r="RCP86"/>
      <c r="RCQ86"/>
      <c r="RCR86"/>
      <c r="RCS86"/>
      <c r="RCT86"/>
      <c r="RCU86"/>
      <c r="RCV86"/>
      <c r="RCW86"/>
      <c r="RCX86"/>
      <c r="RCY86"/>
      <c r="RCZ86"/>
      <c r="RDA86"/>
      <c r="RDB86"/>
      <c r="RDC86"/>
      <c r="RDD86"/>
      <c r="RDE86"/>
      <c r="RDF86"/>
      <c r="RDG86"/>
      <c r="RDH86"/>
      <c r="RDI86"/>
      <c r="RDJ86"/>
      <c r="RDK86"/>
      <c r="RDL86"/>
      <c r="RDM86"/>
      <c r="RDN86"/>
      <c r="RDO86"/>
      <c r="RDP86"/>
      <c r="RDQ86"/>
      <c r="RDR86"/>
      <c r="RDS86"/>
      <c r="RDT86"/>
      <c r="RDU86"/>
      <c r="RDV86"/>
      <c r="RDW86"/>
      <c r="RDX86"/>
      <c r="RDY86"/>
      <c r="RDZ86"/>
      <c r="REA86"/>
      <c r="REB86"/>
      <c r="REC86"/>
      <c r="RED86"/>
      <c r="REE86"/>
      <c r="REF86"/>
      <c r="REG86"/>
      <c r="REH86"/>
      <c r="REI86"/>
      <c r="REJ86"/>
      <c r="REK86"/>
      <c r="REL86"/>
      <c r="REM86"/>
      <c r="REN86"/>
      <c r="REO86"/>
      <c r="REP86"/>
      <c r="REQ86"/>
      <c r="RER86"/>
      <c r="RES86"/>
      <c r="RET86"/>
      <c r="REU86"/>
      <c r="REV86"/>
      <c r="REW86"/>
      <c r="REX86"/>
      <c r="REY86"/>
      <c r="REZ86"/>
      <c r="RFA86"/>
      <c r="RFB86"/>
      <c r="RFC86"/>
      <c r="RFD86"/>
      <c r="RFE86"/>
      <c r="RFF86"/>
      <c r="RFG86"/>
      <c r="RFH86"/>
      <c r="RFI86"/>
      <c r="RFJ86"/>
      <c r="RFK86"/>
      <c r="RFL86"/>
      <c r="RFM86"/>
      <c r="RFN86"/>
      <c r="RFO86"/>
      <c r="RFP86"/>
      <c r="RFQ86"/>
      <c r="RFR86"/>
      <c r="RFS86"/>
      <c r="RFT86"/>
      <c r="RFU86"/>
      <c r="RFV86"/>
      <c r="RFW86"/>
      <c r="RFX86"/>
      <c r="RFY86"/>
      <c r="RFZ86"/>
      <c r="RGA86"/>
      <c r="RGB86"/>
      <c r="RGC86"/>
      <c r="RGD86"/>
      <c r="RGE86"/>
      <c r="RGF86"/>
      <c r="RGG86"/>
      <c r="RGH86"/>
      <c r="RGI86"/>
      <c r="RGJ86"/>
      <c r="RGK86"/>
      <c r="RGL86"/>
      <c r="RGM86"/>
      <c r="RGN86"/>
      <c r="RGO86"/>
      <c r="RGP86"/>
      <c r="RGQ86"/>
      <c r="RGR86"/>
      <c r="RGS86"/>
      <c r="RGT86"/>
      <c r="RGU86"/>
      <c r="RGV86"/>
      <c r="RGW86"/>
      <c r="RGX86"/>
      <c r="RGY86"/>
      <c r="RGZ86"/>
      <c r="RHA86"/>
      <c r="RHB86"/>
      <c r="RHC86"/>
      <c r="RHD86"/>
      <c r="RHE86"/>
      <c r="RHF86"/>
      <c r="RHG86"/>
      <c r="RHH86"/>
      <c r="RHI86"/>
      <c r="RHJ86"/>
      <c r="RHK86"/>
      <c r="RHL86"/>
      <c r="RHM86"/>
      <c r="RHN86"/>
      <c r="RHO86"/>
      <c r="RHP86"/>
      <c r="RHQ86"/>
      <c r="RHR86"/>
      <c r="RHS86"/>
      <c r="RHT86"/>
      <c r="RHU86"/>
      <c r="RHV86"/>
      <c r="RHW86"/>
      <c r="RHX86"/>
      <c r="RHY86"/>
      <c r="RHZ86"/>
      <c r="RIA86"/>
      <c r="RIB86"/>
      <c r="RIC86"/>
      <c r="RID86"/>
      <c r="RIE86"/>
      <c r="RIF86"/>
      <c r="RIG86"/>
      <c r="RIH86"/>
      <c r="RII86"/>
      <c r="RIJ86"/>
      <c r="RIK86"/>
      <c r="RIL86"/>
      <c r="RIM86"/>
      <c r="RIN86"/>
      <c r="RIO86"/>
      <c r="RIP86"/>
      <c r="RIQ86"/>
      <c r="RIR86"/>
      <c r="RIS86"/>
      <c r="RIT86"/>
      <c r="RIU86"/>
      <c r="RIV86"/>
      <c r="RIW86"/>
      <c r="RIX86"/>
      <c r="RIY86"/>
      <c r="RIZ86"/>
      <c r="RJA86"/>
      <c r="RJB86"/>
      <c r="RJC86"/>
      <c r="RJD86"/>
      <c r="RJE86"/>
      <c r="RJF86"/>
      <c r="RJG86"/>
      <c r="RJH86"/>
      <c r="RJI86"/>
      <c r="RJJ86"/>
      <c r="RJK86"/>
      <c r="RJL86"/>
      <c r="RJM86"/>
      <c r="RJN86"/>
      <c r="RJO86"/>
      <c r="RJP86"/>
      <c r="RJQ86"/>
      <c r="RJR86"/>
      <c r="RJS86"/>
      <c r="RJT86"/>
      <c r="RJU86"/>
      <c r="RJV86"/>
      <c r="RJW86"/>
      <c r="RJX86"/>
      <c r="RJY86"/>
      <c r="RJZ86"/>
      <c r="RKA86"/>
      <c r="RKB86"/>
      <c r="RKC86"/>
      <c r="RKD86"/>
      <c r="RKE86"/>
      <c r="RKF86"/>
      <c r="RKG86"/>
      <c r="RKH86"/>
      <c r="RKI86"/>
      <c r="RKJ86"/>
      <c r="RKK86"/>
      <c r="RKL86"/>
      <c r="RKM86"/>
      <c r="RKN86"/>
      <c r="RKO86"/>
      <c r="RKP86"/>
      <c r="RKQ86"/>
      <c r="RKR86"/>
      <c r="RKS86"/>
      <c r="RKT86"/>
      <c r="RKU86"/>
      <c r="RKV86"/>
      <c r="RKW86"/>
      <c r="RKX86"/>
      <c r="RKY86"/>
      <c r="RKZ86"/>
      <c r="RLA86"/>
      <c r="RLB86"/>
      <c r="RLC86"/>
      <c r="RLD86"/>
      <c r="RLE86"/>
      <c r="RLF86"/>
      <c r="RLG86"/>
      <c r="RLH86"/>
      <c r="RLI86"/>
      <c r="RLJ86"/>
      <c r="RLK86"/>
      <c r="RLL86"/>
      <c r="RLM86"/>
      <c r="RLN86"/>
      <c r="RLO86"/>
      <c r="RLP86"/>
      <c r="RLQ86"/>
      <c r="RLR86"/>
      <c r="RLS86"/>
      <c r="RLT86"/>
      <c r="RLU86"/>
      <c r="RLV86"/>
      <c r="RLW86"/>
      <c r="RLX86"/>
      <c r="RLY86"/>
      <c r="RLZ86"/>
      <c r="RMA86"/>
      <c r="RMB86"/>
      <c r="RMC86"/>
      <c r="RMD86"/>
      <c r="RME86"/>
      <c r="RMF86"/>
      <c r="RMG86"/>
      <c r="RMH86"/>
      <c r="RMI86"/>
      <c r="RMJ86"/>
      <c r="RMK86"/>
      <c r="RML86"/>
      <c r="RMM86"/>
      <c r="RMN86"/>
      <c r="RMO86"/>
      <c r="RMP86"/>
      <c r="RMQ86"/>
      <c r="RMR86"/>
      <c r="RMS86"/>
      <c r="RMT86"/>
      <c r="RMU86"/>
      <c r="RMV86"/>
      <c r="RMW86"/>
      <c r="RMX86"/>
      <c r="RMY86"/>
      <c r="RMZ86"/>
      <c r="RNA86"/>
      <c r="RNB86"/>
      <c r="RNC86"/>
      <c r="RND86"/>
      <c r="RNE86"/>
      <c r="RNF86"/>
      <c r="RNG86"/>
      <c r="RNH86"/>
      <c r="RNI86"/>
      <c r="RNJ86"/>
      <c r="RNK86"/>
      <c r="RNL86"/>
      <c r="RNM86"/>
      <c r="RNN86"/>
      <c r="RNO86"/>
      <c r="RNP86"/>
      <c r="RNQ86"/>
      <c r="RNR86"/>
      <c r="RNS86"/>
      <c r="RNT86"/>
      <c r="RNU86"/>
      <c r="RNV86"/>
      <c r="RNW86"/>
      <c r="RNX86"/>
      <c r="RNY86"/>
      <c r="RNZ86"/>
      <c r="ROA86"/>
      <c r="ROB86"/>
      <c r="ROC86"/>
      <c r="ROD86"/>
      <c r="ROE86"/>
      <c r="ROF86"/>
      <c r="ROG86"/>
      <c r="ROH86"/>
      <c r="ROI86"/>
      <c r="ROJ86"/>
      <c r="ROK86"/>
      <c r="ROL86"/>
      <c r="ROM86"/>
      <c r="RON86"/>
      <c r="ROO86"/>
      <c r="ROP86"/>
      <c r="ROQ86"/>
      <c r="ROR86"/>
      <c r="ROS86"/>
      <c r="ROT86"/>
      <c r="ROU86"/>
      <c r="ROV86"/>
      <c r="ROW86"/>
      <c r="ROX86"/>
      <c r="ROY86"/>
      <c r="ROZ86"/>
      <c r="RPA86"/>
      <c r="RPB86"/>
      <c r="RPC86"/>
      <c r="RPD86"/>
      <c r="RPE86"/>
      <c r="RPF86"/>
      <c r="RPG86"/>
      <c r="RPH86"/>
      <c r="RPI86"/>
      <c r="RPJ86"/>
      <c r="RPK86"/>
      <c r="RPL86"/>
      <c r="RPM86"/>
      <c r="RPN86"/>
      <c r="RPO86"/>
      <c r="RPP86"/>
      <c r="RPQ86"/>
      <c r="RPR86"/>
      <c r="RPS86"/>
      <c r="RPT86"/>
      <c r="RPU86"/>
      <c r="RPV86"/>
      <c r="RPW86"/>
      <c r="RPX86"/>
      <c r="RPY86"/>
      <c r="RPZ86"/>
      <c r="RQA86"/>
      <c r="RQB86"/>
      <c r="RQC86"/>
      <c r="RQD86"/>
      <c r="RQE86"/>
      <c r="RQF86"/>
      <c r="RQG86"/>
      <c r="RQH86"/>
      <c r="RQI86"/>
      <c r="RQJ86"/>
      <c r="RQK86"/>
      <c r="RQL86"/>
      <c r="RQM86"/>
      <c r="RQN86"/>
      <c r="RQO86"/>
      <c r="RQP86"/>
      <c r="RQQ86"/>
      <c r="RQR86"/>
      <c r="RQS86"/>
      <c r="RQT86"/>
      <c r="RQU86"/>
      <c r="RQV86"/>
      <c r="RQW86"/>
      <c r="RQX86"/>
      <c r="RQY86"/>
      <c r="RQZ86"/>
      <c r="RRA86"/>
      <c r="RRB86"/>
      <c r="RRC86"/>
      <c r="RRD86"/>
      <c r="RRE86"/>
      <c r="RRF86"/>
      <c r="RRG86"/>
      <c r="RRH86"/>
      <c r="RRI86"/>
      <c r="RRJ86"/>
      <c r="RRK86"/>
      <c r="RRL86"/>
      <c r="RRM86"/>
      <c r="RRN86"/>
      <c r="RRO86"/>
      <c r="RRP86"/>
      <c r="RRQ86"/>
      <c r="RRR86"/>
      <c r="RRS86"/>
      <c r="RRT86"/>
      <c r="RRU86"/>
      <c r="RRV86"/>
      <c r="RRW86"/>
      <c r="RRX86"/>
      <c r="RRY86"/>
      <c r="RRZ86"/>
      <c r="RSA86"/>
      <c r="RSB86"/>
      <c r="RSC86"/>
      <c r="RSD86"/>
      <c r="RSE86"/>
      <c r="RSF86"/>
      <c r="RSG86"/>
      <c r="RSH86"/>
      <c r="RSI86"/>
      <c r="RSJ86"/>
      <c r="RSK86"/>
      <c r="RSL86"/>
      <c r="RSM86"/>
      <c r="RSN86"/>
      <c r="RSO86"/>
      <c r="RSP86"/>
      <c r="RSQ86"/>
      <c r="RSR86"/>
      <c r="RSS86"/>
      <c r="RST86"/>
      <c r="RSU86"/>
      <c r="RSV86"/>
      <c r="RSW86"/>
      <c r="RSX86"/>
      <c r="RSY86"/>
      <c r="RSZ86"/>
      <c r="RTA86"/>
      <c r="RTB86"/>
      <c r="RTC86"/>
      <c r="RTD86"/>
      <c r="RTE86"/>
      <c r="RTF86"/>
      <c r="RTG86"/>
      <c r="RTH86"/>
      <c r="RTI86"/>
      <c r="RTJ86"/>
      <c r="RTK86"/>
      <c r="RTL86"/>
      <c r="RTM86"/>
      <c r="RTN86"/>
      <c r="RTO86"/>
      <c r="RTP86"/>
      <c r="RTQ86"/>
      <c r="RTR86"/>
      <c r="RTS86"/>
      <c r="RTT86"/>
      <c r="RTU86"/>
      <c r="RTV86"/>
      <c r="RTW86"/>
      <c r="RTX86"/>
      <c r="RTY86"/>
      <c r="RTZ86"/>
      <c r="RUA86"/>
      <c r="RUB86"/>
      <c r="RUC86"/>
      <c r="RUD86"/>
      <c r="RUE86"/>
      <c r="RUF86"/>
      <c r="RUG86"/>
      <c r="RUH86"/>
      <c r="RUI86"/>
      <c r="RUJ86"/>
      <c r="RUK86"/>
      <c r="RUL86"/>
      <c r="RUM86"/>
      <c r="RUN86"/>
      <c r="RUO86"/>
      <c r="RUP86"/>
      <c r="RUQ86"/>
      <c r="RUR86"/>
      <c r="RUS86"/>
      <c r="RUT86"/>
      <c r="RUU86"/>
      <c r="RUV86"/>
      <c r="RUW86"/>
      <c r="RUX86"/>
      <c r="RUY86"/>
      <c r="RUZ86"/>
      <c r="RVA86"/>
      <c r="RVB86"/>
      <c r="RVC86"/>
      <c r="RVD86"/>
      <c r="RVE86"/>
      <c r="RVF86"/>
      <c r="RVG86"/>
      <c r="RVH86"/>
      <c r="RVI86"/>
      <c r="RVJ86"/>
      <c r="RVK86"/>
      <c r="RVL86"/>
      <c r="RVM86"/>
      <c r="RVN86"/>
      <c r="RVO86"/>
      <c r="RVP86"/>
      <c r="RVQ86"/>
      <c r="RVR86"/>
      <c r="RVS86"/>
      <c r="RVT86"/>
      <c r="RVU86"/>
      <c r="RVV86"/>
      <c r="RVW86"/>
      <c r="RVX86"/>
      <c r="RVY86"/>
      <c r="RVZ86"/>
      <c r="RWA86"/>
      <c r="RWB86"/>
      <c r="RWC86"/>
      <c r="RWD86"/>
      <c r="RWE86"/>
      <c r="RWF86"/>
      <c r="RWG86"/>
      <c r="RWH86"/>
      <c r="RWI86"/>
      <c r="RWJ86"/>
      <c r="RWK86"/>
      <c r="RWL86"/>
      <c r="RWM86"/>
      <c r="RWN86"/>
      <c r="RWO86"/>
      <c r="RWP86"/>
      <c r="RWQ86"/>
      <c r="RWR86"/>
      <c r="RWS86"/>
      <c r="RWT86"/>
      <c r="RWU86"/>
      <c r="RWV86"/>
      <c r="RWW86"/>
      <c r="RWX86"/>
      <c r="RWY86"/>
      <c r="RWZ86"/>
      <c r="RXA86"/>
      <c r="RXB86"/>
      <c r="RXC86"/>
      <c r="RXD86"/>
      <c r="RXE86"/>
      <c r="RXF86"/>
      <c r="RXG86"/>
      <c r="RXH86"/>
      <c r="RXI86"/>
      <c r="RXJ86"/>
      <c r="RXK86"/>
      <c r="RXL86"/>
      <c r="RXM86"/>
      <c r="RXN86"/>
      <c r="RXO86"/>
      <c r="RXP86"/>
      <c r="RXQ86"/>
      <c r="RXR86"/>
      <c r="RXS86"/>
      <c r="RXT86"/>
      <c r="RXU86"/>
      <c r="RXV86"/>
      <c r="RXW86"/>
      <c r="RXX86"/>
      <c r="RXY86"/>
      <c r="RXZ86"/>
      <c r="RYA86"/>
      <c r="RYB86"/>
      <c r="RYC86"/>
      <c r="RYD86"/>
      <c r="RYE86"/>
      <c r="RYF86"/>
      <c r="RYG86"/>
      <c r="RYH86"/>
      <c r="RYI86"/>
      <c r="RYJ86"/>
      <c r="RYK86"/>
      <c r="RYL86"/>
      <c r="RYM86"/>
      <c r="RYN86"/>
      <c r="RYO86"/>
      <c r="RYP86"/>
      <c r="RYQ86"/>
      <c r="RYR86"/>
      <c r="RYS86"/>
      <c r="RYT86"/>
      <c r="RYU86"/>
      <c r="RYV86"/>
      <c r="RYW86"/>
      <c r="RYX86"/>
      <c r="RYY86"/>
      <c r="RYZ86"/>
      <c r="RZA86"/>
      <c r="RZB86"/>
      <c r="RZC86"/>
      <c r="RZD86"/>
      <c r="RZE86"/>
      <c r="RZF86"/>
      <c r="RZG86"/>
      <c r="RZH86"/>
      <c r="RZI86"/>
      <c r="RZJ86"/>
      <c r="RZK86"/>
      <c r="RZL86"/>
      <c r="RZM86"/>
      <c r="RZN86"/>
      <c r="RZO86"/>
      <c r="RZP86"/>
      <c r="RZQ86"/>
      <c r="RZR86"/>
      <c r="RZS86"/>
      <c r="RZT86"/>
      <c r="RZU86"/>
      <c r="RZV86"/>
      <c r="RZW86"/>
      <c r="RZX86"/>
      <c r="RZY86"/>
      <c r="RZZ86"/>
      <c r="SAA86"/>
      <c r="SAB86"/>
      <c r="SAC86"/>
      <c r="SAD86"/>
      <c r="SAE86"/>
      <c r="SAF86"/>
      <c r="SAG86"/>
      <c r="SAH86"/>
      <c r="SAI86"/>
      <c r="SAJ86"/>
      <c r="SAK86"/>
      <c r="SAL86"/>
      <c r="SAM86"/>
      <c r="SAN86"/>
      <c r="SAO86"/>
      <c r="SAP86"/>
      <c r="SAQ86"/>
      <c r="SAR86"/>
      <c r="SAS86"/>
      <c r="SAT86"/>
      <c r="SAU86"/>
      <c r="SAV86"/>
      <c r="SAW86"/>
      <c r="SAX86"/>
      <c r="SAY86"/>
      <c r="SAZ86"/>
      <c r="SBA86"/>
      <c r="SBB86"/>
      <c r="SBC86"/>
      <c r="SBD86"/>
      <c r="SBE86"/>
      <c r="SBF86"/>
      <c r="SBG86"/>
      <c r="SBH86"/>
      <c r="SBI86"/>
      <c r="SBJ86"/>
      <c r="SBK86"/>
      <c r="SBL86"/>
      <c r="SBM86"/>
      <c r="SBN86"/>
      <c r="SBO86"/>
      <c r="SBP86"/>
      <c r="SBQ86"/>
      <c r="SBR86"/>
      <c r="SBS86"/>
      <c r="SBT86"/>
      <c r="SBU86"/>
      <c r="SBV86"/>
      <c r="SBW86"/>
      <c r="SBX86"/>
      <c r="SBY86"/>
      <c r="SBZ86"/>
      <c r="SCA86"/>
      <c r="SCB86"/>
      <c r="SCC86"/>
      <c r="SCD86"/>
      <c r="SCE86"/>
      <c r="SCF86"/>
      <c r="SCG86"/>
      <c r="SCH86"/>
      <c r="SCI86"/>
      <c r="SCJ86"/>
      <c r="SCK86"/>
      <c r="SCL86"/>
      <c r="SCM86"/>
      <c r="SCN86"/>
      <c r="SCO86"/>
      <c r="SCP86"/>
      <c r="SCQ86"/>
      <c r="SCR86"/>
      <c r="SCS86"/>
      <c r="SCT86"/>
      <c r="SCU86"/>
      <c r="SCV86"/>
      <c r="SCW86"/>
      <c r="SCX86"/>
      <c r="SCY86"/>
      <c r="SCZ86"/>
      <c r="SDA86"/>
      <c r="SDB86"/>
      <c r="SDC86"/>
      <c r="SDD86"/>
      <c r="SDE86"/>
      <c r="SDF86"/>
      <c r="SDG86"/>
      <c r="SDH86"/>
      <c r="SDI86"/>
      <c r="SDJ86"/>
      <c r="SDK86"/>
      <c r="SDL86"/>
      <c r="SDM86"/>
      <c r="SDN86"/>
      <c r="SDO86"/>
      <c r="SDP86"/>
      <c r="SDQ86"/>
      <c r="SDR86"/>
      <c r="SDS86"/>
      <c r="SDT86"/>
      <c r="SDU86"/>
      <c r="SDV86"/>
      <c r="SDW86"/>
      <c r="SDX86"/>
      <c r="SDY86"/>
      <c r="SDZ86"/>
      <c r="SEA86"/>
      <c r="SEB86"/>
      <c r="SEC86"/>
      <c r="SED86"/>
      <c r="SEE86"/>
      <c r="SEF86"/>
      <c r="SEG86"/>
      <c r="SEH86"/>
      <c r="SEI86"/>
      <c r="SEJ86"/>
      <c r="SEK86"/>
      <c r="SEL86"/>
      <c r="SEM86"/>
      <c r="SEN86"/>
      <c r="SEO86"/>
      <c r="SEP86"/>
      <c r="SEQ86"/>
      <c r="SER86"/>
      <c r="SES86"/>
      <c r="SET86"/>
      <c r="SEU86"/>
      <c r="SEV86"/>
      <c r="SEW86"/>
      <c r="SEX86"/>
      <c r="SEY86"/>
      <c r="SEZ86"/>
      <c r="SFA86"/>
      <c r="SFB86"/>
      <c r="SFC86"/>
      <c r="SFD86"/>
      <c r="SFE86"/>
      <c r="SFF86"/>
      <c r="SFG86"/>
      <c r="SFH86"/>
      <c r="SFI86"/>
      <c r="SFJ86"/>
      <c r="SFK86"/>
      <c r="SFL86"/>
      <c r="SFM86"/>
      <c r="SFN86"/>
      <c r="SFO86"/>
      <c r="SFP86"/>
      <c r="SFQ86"/>
      <c r="SFR86"/>
      <c r="SFS86"/>
      <c r="SFT86"/>
      <c r="SFU86"/>
      <c r="SFV86"/>
      <c r="SFW86"/>
      <c r="SFX86"/>
      <c r="SFY86"/>
      <c r="SFZ86"/>
      <c r="SGA86"/>
      <c r="SGB86"/>
      <c r="SGC86"/>
      <c r="SGD86"/>
      <c r="SGE86"/>
      <c r="SGF86"/>
      <c r="SGG86"/>
      <c r="SGH86"/>
      <c r="SGI86"/>
      <c r="SGJ86"/>
      <c r="SGK86"/>
      <c r="SGL86"/>
      <c r="SGM86"/>
      <c r="SGN86"/>
      <c r="SGO86"/>
      <c r="SGP86"/>
      <c r="SGQ86"/>
      <c r="SGR86"/>
      <c r="SGS86"/>
      <c r="SGT86"/>
      <c r="SGU86"/>
      <c r="SGV86"/>
      <c r="SGW86"/>
      <c r="SGX86"/>
      <c r="SGY86"/>
      <c r="SGZ86"/>
      <c r="SHA86"/>
      <c r="SHB86"/>
      <c r="SHC86"/>
      <c r="SHD86"/>
      <c r="SHE86"/>
      <c r="SHF86"/>
      <c r="SHG86"/>
      <c r="SHH86"/>
      <c r="SHI86"/>
      <c r="SHJ86"/>
      <c r="SHK86"/>
      <c r="SHL86"/>
      <c r="SHM86"/>
      <c r="SHN86"/>
      <c r="SHO86"/>
      <c r="SHP86"/>
      <c r="SHQ86"/>
      <c r="SHR86"/>
      <c r="SHS86"/>
      <c r="SHT86"/>
      <c r="SHU86"/>
      <c r="SHV86"/>
      <c r="SHW86"/>
      <c r="SHX86"/>
      <c r="SHY86"/>
      <c r="SHZ86"/>
      <c r="SIA86"/>
      <c r="SIB86"/>
      <c r="SIC86"/>
      <c r="SID86"/>
      <c r="SIE86"/>
      <c r="SIF86"/>
      <c r="SIG86"/>
      <c r="SIH86"/>
      <c r="SII86"/>
      <c r="SIJ86"/>
      <c r="SIK86"/>
      <c r="SIL86"/>
      <c r="SIM86"/>
      <c r="SIN86"/>
      <c r="SIO86"/>
      <c r="SIP86"/>
      <c r="SIQ86"/>
      <c r="SIR86"/>
      <c r="SIS86"/>
      <c r="SIT86"/>
      <c r="SIU86"/>
      <c r="SIV86"/>
      <c r="SIW86"/>
      <c r="SIX86"/>
      <c r="SIY86"/>
      <c r="SIZ86"/>
      <c r="SJA86"/>
      <c r="SJB86"/>
      <c r="SJC86"/>
      <c r="SJD86"/>
      <c r="SJE86"/>
      <c r="SJF86"/>
      <c r="SJG86"/>
      <c r="SJH86"/>
      <c r="SJI86"/>
      <c r="SJJ86"/>
      <c r="SJK86"/>
      <c r="SJL86"/>
      <c r="SJM86"/>
      <c r="SJN86"/>
      <c r="SJO86"/>
      <c r="SJP86"/>
      <c r="SJQ86"/>
      <c r="SJR86"/>
      <c r="SJS86"/>
      <c r="SJT86"/>
      <c r="SJU86"/>
      <c r="SJV86"/>
      <c r="SJW86"/>
      <c r="SJX86"/>
      <c r="SJY86"/>
      <c r="SJZ86"/>
      <c r="SKA86"/>
      <c r="SKB86"/>
      <c r="SKC86"/>
      <c r="SKD86"/>
      <c r="SKE86"/>
      <c r="SKF86"/>
      <c r="SKG86"/>
      <c r="SKH86"/>
      <c r="SKI86"/>
      <c r="SKJ86"/>
      <c r="SKK86"/>
      <c r="SKL86"/>
      <c r="SKM86"/>
      <c r="SKN86"/>
      <c r="SKO86"/>
      <c r="SKP86"/>
      <c r="SKQ86"/>
      <c r="SKR86"/>
      <c r="SKS86"/>
      <c r="SKT86"/>
      <c r="SKU86"/>
      <c r="SKV86"/>
      <c r="SKW86"/>
      <c r="SKX86"/>
      <c r="SKY86"/>
      <c r="SKZ86"/>
      <c r="SLA86"/>
      <c r="SLB86"/>
      <c r="SLC86"/>
      <c r="SLD86"/>
      <c r="SLE86"/>
      <c r="SLF86"/>
      <c r="SLG86"/>
      <c r="SLH86"/>
      <c r="SLI86"/>
      <c r="SLJ86"/>
      <c r="SLK86"/>
      <c r="SLL86"/>
      <c r="SLM86"/>
      <c r="SLN86"/>
      <c r="SLO86"/>
      <c r="SLP86"/>
      <c r="SLQ86"/>
      <c r="SLR86"/>
      <c r="SLS86"/>
      <c r="SLT86"/>
      <c r="SLU86"/>
      <c r="SLV86"/>
      <c r="SLW86"/>
      <c r="SLX86"/>
      <c r="SLY86"/>
      <c r="SLZ86"/>
      <c r="SMA86"/>
      <c r="SMB86"/>
      <c r="SMC86"/>
      <c r="SMD86"/>
      <c r="SME86"/>
      <c r="SMF86"/>
      <c r="SMG86"/>
      <c r="SMH86"/>
      <c r="SMI86"/>
      <c r="SMJ86"/>
      <c r="SMK86"/>
      <c r="SML86"/>
      <c r="SMM86"/>
      <c r="SMN86"/>
      <c r="SMO86"/>
      <c r="SMP86"/>
      <c r="SMQ86"/>
      <c r="SMR86"/>
      <c r="SMS86"/>
      <c r="SMT86"/>
      <c r="SMU86"/>
      <c r="SMV86"/>
      <c r="SMW86"/>
      <c r="SMX86"/>
      <c r="SMY86"/>
      <c r="SMZ86"/>
      <c r="SNA86"/>
      <c r="SNB86"/>
      <c r="SNC86"/>
      <c r="SND86"/>
      <c r="SNE86"/>
      <c r="SNF86"/>
      <c r="SNG86"/>
      <c r="SNH86"/>
      <c r="SNI86"/>
      <c r="SNJ86"/>
      <c r="SNK86"/>
      <c r="SNL86"/>
      <c r="SNM86"/>
      <c r="SNN86"/>
      <c r="SNO86"/>
      <c r="SNP86"/>
      <c r="SNQ86"/>
      <c r="SNR86"/>
      <c r="SNS86"/>
      <c r="SNT86"/>
      <c r="SNU86"/>
      <c r="SNV86"/>
      <c r="SNW86"/>
      <c r="SNX86"/>
      <c r="SNY86"/>
      <c r="SNZ86"/>
      <c r="SOA86"/>
      <c r="SOB86"/>
      <c r="SOC86"/>
      <c r="SOD86"/>
      <c r="SOE86"/>
      <c r="SOF86"/>
      <c r="SOG86"/>
      <c r="SOH86"/>
      <c r="SOI86"/>
      <c r="SOJ86"/>
      <c r="SOK86"/>
      <c r="SOL86"/>
      <c r="SOM86"/>
      <c r="SON86"/>
      <c r="SOO86"/>
      <c r="SOP86"/>
      <c r="SOQ86"/>
      <c r="SOR86"/>
      <c r="SOS86"/>
      <c r="SOT86"/>
      <c r="SOU86"/>
      <c r="SOV86"/>
      <c r="SOW86"/>
      <c r="SOX86"/>
      <c r="SOY86"/>
      <c r="SOZ86"/>
      <c r="SPA86"/>
      <c r="SPB86"/>
      <c r="SPC86"/>
      <c r="SPD86"/>
      <c r="SPE86"/>
      <c r="SPF86"/>
      <c r="SPG86"/>
      <c r="SPH86"/>
      <c r="SPI86"/>
      <c r="SPJ86"/>
      <c r="SPK86"/>
      <c r="SPL86"/>
      <c r="SPM86"/>
      <c r="SPN86"/>
      <c r="SPO86"/>
      <c r="SPP86"/>
      <c r="SPQ86"/>
      <c r="SPR86"/>
      <c r="SPS86"/>
      <c r="SPT86"/>
      <c r="SPU86"/>
      <c r="SPV86"/>
      <c r="SPW86"/>
      <c r="SPX86"/>
      <c r="SPY86"/>
      <c r="SPZ86"/>
      <c r="SQA86"/>
      <c r="SQB86"/>
      <c r="SQC86"/>
      <c r="SQD86"/>
      <c r="SQE86"/>
      <c r="SQF86"/>
      <c r="SQG86"/>
      <c r="SQH86"/>
      <c r="SQI86"/>
      <c r="SQJ86"/>
      <c r="SQK86"/>
      <c r="SQL86"/>
      <c r="SQM86"/>
      <c r="SQN86"/>
      <c r="SQO86"/>
      <c r="SQP86"/>
      <c r="SQQ86"/>
      <c r="SQR86"/>
      <c r="SQS86"/>
      <c r="SQT86"/>
      <c r="SQU86"/>
      <c r="SQV86"/>
      <c r="SQW86"/>
      <c r="SQX86"/>
      <c r="SQY86"/>
      <c r="SQZ86"/>
      <c r="SRA86"/>
      <c r="SRB86"/>
      <c r="SRC86"/>
      <c r="SRD86"/>
      <c r="SRE86"/>
      <c r="SRF86"/>
      <c r="SRG86"/>
      <c r="SRH86"/>
      <c r="SRI86"/>
      <c r="SRJ86"/>
      <c r="SRK86"/>
      <c r="SRL86"/>
      <c r="SRM86"/>
      <c r="SRN86"/>
      <c r="SRO86"/>
      <c r="SRP86"/>
      <c r="SRQ86"/>
      <c r="SRR86"/>
      <c r="SRS86"/>
      <c r="SRT86"/>
      <c r="SRU86"/>
      <c r="SRV86"/>
      <c r="SRW86"/>
      <c r="SRX86"/>
      <c r="SRY86"/>
      <c r="SRZ86"/>
      <c r="SSA86"/>
      <c r="SSB86"/>
      <c r="SSC86"/>
      <c r="SSD86"/>
      <c r="SSE86"/>
      <c r="SSF86"/>
      <c r="SSG86"/>
      <c r="SSH86"/>
      <c r="SSI86"/>
      <c r="SSJ86"/>
      <c r="SSK86"/>
      <c r="SSL86"/>
      <c r="SSM86"/>
      <c r="SSN86"/>
      <c r="SSO86"/>
      <c r="SSP86"/>
      <c r="SSQ86"/>
      <c r="SSR86"/>
      <c r="SSS86"/>
      <c r="SST86"/>
      <c r="SSU86"/>
      <c r="SSV86"/>
      <c r="SSW86"/>
      <c r="SSX86"/>
      <c r="SSY86"/>
      <c r="SSZ86"/>
      <c r="STA86"/>
      <c r="STB86"/>
      <c r="STC86"/>
      <c r="STD86"/>
      <c r="STE86"/>
      <c r="STF86"/>
      <c r="STG86"/>
      <c r="STH86"/>
      <c r="STI86"/>
      <c r="STJ86"/>
      <c r="STK86"/>
      <c r="STL86"/>
      <c r="STM86"/>
      <c r="STN86"/>
      <c r="STO86"/>
      <c r="STP86"/>
      <c r="STQ86"/>
      <c r="STR86"/>
      <c r="STS86"/>
      <c r="STT86"/>
      <c r="STU86"/>
      <c r="STV86"/>
      <c r="STW86"/>
      <c r="STX86"/>
      <c r="STY86"/>
      <c r="STZ86"/>
      <c r="SUA86"/>
      <c r="SUB86"/>
      <c r="SUC86"/>
      <c r="SUD86"/>
      <c r="SUE86"/>
      <c r="SUF86"/>
      <c r="SUG86"/>
      <c r="SUH86"/>
      <c r="SUI86"/>
      <c r="SUJ86"/>
      <c r="SUK86"/>
      <c r="SUL86"/>
      <c r="SUM86"/>
      <c r="SUN86"/>
      <c r="SUO86"/>
      <c r="SUP86"/>
      <c r="SUQ86"/>
      <c r="SUR86"/>
      <c r="SUS86"/>
      <c r="SUT86"/>
      <c r="SUU86"/>
      <c r="SUV86"/>
      <c r="SUW86"/>
      <c r="SUX86"/>
      <c r="SUY86"/>
      <c r="SUZ86"/>
      <c r="SVA86"/>
      <c r="SVB86"/>
      <c r="SVC86"/>
      <c r="SVD86"/>
      <c r="SVE86"/>
      <c r="SVF86"/>
      <c r="SVG86"/>
      <c r="SVH86"/>
      <c r="SVI86"/>
      <c r="SVJ86"/>
      <c r="SVK86"/>
      <c r="SVL86"/>
      <c r="SVM86"/>
      <c r="SVN86"/>
      <c r="SVO86"/>
      <c r="SVP86"/>
      <c r="SVQ86"/>
      <c r="SVR86"/>
      <c r="SVS86"/>
      <c r="SVT86"/>
      <c r="SVU86"/>
      <c r="SVV86"/>
      <c r="SVW86"/>
      <c r="SVX86"/>
      <c r="SVY86"/>
      <c r="SVZ86"/>
      <c r="SWA86"/>
      <c r="SWB86"/>
      <c r="SWC86"/>
      <c r="SWD86"/>
      <c r="SWE86"/>
      <c r="SWF86"/>
      <c r="SWG86"/>
      <c r="SWH86"/>
      <c r="SWI86"/>
      <c r="SWJ86"/>
      <c r="SWK86"/>
      <c r="SWL86"/>
      <c r="SWM86"/>
      <c r="SWN86"/>
      <c r="SWO86"/>
      <c r="SWP86"/>
      <c r="SWQ86"/>
      <c r="SWR86"/>
      <c r="SWS86"/>
      <c r="SWT86"/>
      <c r="SWU86"/>
      <c r="SWV86"/>
      <c r="SWW86"/>
      <c r="SWX86"/>
      <c r="SWY86"/>
      <c r="SWZ86"/>
      <c r="SXA86"/>
      <c r="SXB86"/>
      <c r="SXC86"/>
      <c r="SXD86"/>
      <c r="SXE86"/>
      <c r="SXF86"/>
      <c r="SXG86"/>
      <c r="SXH86"/>
      <c r="SXI86"/>
      <c r="SXJ86"/>
      <c r="SXK86"/>
      <c r="SXL86"/>
      <c r="SXM86"/>
      <c r="SXN86"/>
      <c r="SXO86"/>
      <c r="SXP86"/>
      <c r="SXQ86"/>
      <c r="SXR86"/>
      <c r="SXS86"/>
      <c r="SXT86"/>
      <c r="SXU86"/>
      <c r="SXV86"/>
      <c r="SXW86"/>
      <c r="SXX86"/>
      <c r="SXY86"/>
      <c r="SXZ86"/>
      <c r="SYA86"/>
      <c r="SYB86"/>
      <c r="SYC86"/>
      <c r="SYD86"/>
      <c r="SYE86"/>
      <c r="SYF86"/>
      <c r="SYG86"/>
      <c r="SYH86"/>
      <c r="SYI86"/>
      <c r="SYJ86"/>
      <c r="SYK86"/>
      <c r="SYL86"/>
      <c r="SYM86"/>
      <c r="SYN86"/>
      <c r="SYO86"/>
      <c r="SYP86"/>
      <c r="SYQ86"/>
      <c r="SYR86"/>
      <c r="SYS86"/>
      <c r="SYT86"/>
      <c r="SYU86"/>
      <c r="SYV86"/>
      <c r="SYW86"/>
      <c r="SYX86"/>
      <c r="SYY86"/>
      <c r="SYZ86"/>
      <c r="SZA86"/>
      <c r="SZB86"/>
      <c r="SZC86"/>
      <c r="SZD86"/>
      <c r="SZE86"/>
      <c r="SZF86"/>
      <c r="SZG86"/>
      <c r="SZH86"/>
      <c r="SZI86"/>
      <c r="SZJ86"/>
      <c r="SZK86"/>
      <c r="SZL86"/>
      <c r="SZM86"/>
      <c r="SZN86"/>
      <c r="SZO86"/>
      <c r="SZP86"/>
      <c r="SZQ86"/>
      <c r="SZR86"/>
      <c r="SZS86"/>
      <c r="SZT86"/>
      <c r="SZU86"/>
      <c r="SZV86"/>
      <c r="SZW86"/>
      <c r="SZX86"/>
      <c r="SZY86"/>
      <c r="SZZ86"/>
      <c r="TAA86"/>
      <c r="TAB86"/>
      <c r="TAC86"/>
      <c r="TAD86"/>
      <c r="TAE86"/>
      <c r="TAF86"/>
      <c r="TAG86"/>
      <c r="TAH86"/>
      <c r="TAI86"/>
      <c r="TAJ86"/>
      <c r="TAK86"/>
      <c r="TAL86"/>
      <c r="TAM86"/>
      <c r="TAN86"/>
      <c r="TAO86"/>
      <c r="TAP86"/>
      <c r="TAQ86"/>
      <c r="TAR86"/>
      <c r="TAS86"/>
      <c r="TAT86"/>
      <c r="TAU86"/>
      <c r="TAV86"/>
      <c r="TAW86"/>
      <c r="TAX86"/>
      <c r="TAY86"/>
      <c r="TAZ86"/>
      <c r="TBA86"/>
      <c r="TBB86"/>
      <c r="TBC86"/>
      <c r="TBD86"/>
      <c r="TBE86"/>
      <c r="TBF86"/>
      <c r="TBG86"/>
      <c r="TBH86"/>
      <c r="TBI86"/>
      <c r="TBJ86"/>
      <c r="TBK86"/>
      <c r="TBL86"/>
      <c r="TBM86"/>
      <c r="TBN86"/>
      <c r="TBO86"/>
      <c r="TBP86"/>
      <c r="TBQ86"/>
      <c r="TBR86"/>
      <c r="TBS86"/>
      <c r="TBT86"/>
      <c r="TBU86"/>
      <c r="TBV86"/>
      <c r="TBW86"/>
      <c r="TBX86"/>
      <c r="TBY86"/>
      <c r="TBZ86"/>
      <c r="TCA86"/>
      <c r="TCB86"/>
      <c r="TCC86"/>
      <c r="TCD86"/>
      <c r="TCE86"/>
      <c r="TCF86"/>
      <c r="TCG86"/>
      <c r="TCH86"/>
      <c r="TCI86"/>
      <c r="TCJ86"/>
      <c r="TCK86"/>
      <c r="TCL86"/>
      <c r="TCM86"/>
      <c r="TCN86"/>
      <c r="TCO86"/>
      <c r="TCP86"/>
      <c r="TCQ86"/>
      <c r="TCR86"/>
      <c r="TCS86"/>
      <c r="TCT86"/>
      <c r="TCU86"/>
      <c r="TCV86"/>
      <c r="TCW86"/>
      <c r="TCX86"/>
      <c r="TCY86"/>
      <c r="TCZ86"/>
      <c r="TDA86"/>
      <c r="TDB86"/>
      <c r="TDC86"/>
      <c r="TDD86"/>
      <c r="TDE86"/>
      <c r="TDF86"/>
      <c r="TDG86"/>
      <c r="TDH86"/>
      <c r="TDI86"/>
      <c r="TDJ86"/>
      <c r="TDK86"/>
      <c r="TDL86"/>
      <c r="TDM86"/>
      <c r="TDN86"/>
      <c r="TDO86"/>
      <c r="TDP86"/>
      <c r="TDQ86"/>
      <c r="TDR86"/>
      <c r="TDS86"/>
      <c r="TDT86"/>
      <c r="TDU86"/>
      <c r="TDV86"/>
      <c r="TDW86"/>
      <c r="TDX86"/>
      <c r="TDY86"/>
      <c r="TDZ86"/>
      <c r="TEA86"/>
      <c r="TEB86"/>
      <c r="TEC86"/>
      <c r="TED86"/>
      <c r="TEE86"/>
      <c r="TEF86"/>
      <c r="TEG86"/>
      <c r="TEH86"/>
      <c r="TEI86"/>
      <c r="TEJ86"/>
      <c r="TEK86"/>
      <c r="TEL86"/>
      <c r="TEM86"/>
      <c r="TEN86"/>
      <c r="TEO86"/>
      <c r="TEP86"/>
      <c r="TEQ86"/>
      <c r="TER86"/>
      <c r="TES86"/>
      <c r="TET86"/>
      <c r="TEU86"/>
      <c r="TEV86"/>
      <c r="TEW86"/>
      <c r="TEX86"/>
      <c r="TEY86"/>
      <c r="TEZ86"/>
      <c r="TFA86"/>
      <c r="TFB86"/>
      <c r="TFC86"/>
      <c r="TFD86"/>
      <c r="TFE86"/>
      <c r="TFF86"/>
      <c r="TFG86"/>
      <c r="TFH86"/>
      <c r="TFI86"/>
      <c r="TFJ86"/>
      <c r="TFK86"/>
      <c r="TFL86"/>
      <c r="TFM86"/>
      <c r="TFN86"/>
      <c r="TFO86"/>
      <c r="TFP86"/>
      <c r="TFQ86"/>
      <c r="TFR86"/>
      <c r="TFS86"/>
      <c r="TFT86"/>
      <c r="TFU86"/>
      <c r="TFV86"/>
      <c r="TFW86"/>
      <c r="TFX86"/>
      <c r="TFY86"/>
      <c r="TFZ86"/>
      <c r="TGA86"/>
      <c r="TGB86"/>
      <c r="TGC86"/>
      <c r="TGD86"/>
      <c r="TGE86"/>
      <c r="TGF86"/>
      <c r="TGG86"/>
      <c r="TGH86"/>
      <c r="TGI86"/>
      <c r="TGJ86"/>
      <c r="TGK86"/>
      <c r="TGL86"/>
      <c r="TGM86"/>
      <c r="TGN86"/>
      <c r="TGO86"/>
      <c r="TGP86"/>
      <c r="TGQ86"/>
      <c r="TGR86"/>
      <c r="TGS86"/>
      <c r="TGT86"/>
      <c r="TGU86"/>
      <c r="TGV86"/>
      <c r="TGW86"/>
      <c r="TGX86"/>
      <c r="TGY86"/>
      <c r="TGZ86"/>
      <c r="THA86"/>
      <c r="THB86"/>
      <c r="THC86"/>
      <c r="THD86"/>
      <c r="THE86"/>
      <c r="THF86"/>
      <c r="THG86"/>
      <c r="THH86"/>
      <c r="THI86"/>
      <c r="THJ86"/>
      <c r="THK86"/>
      <c r="THL86"/>
      <c r="THM86"/>
      <c r="THN86"/>
      <c r="THO86"/>
      <c r="THP86"/>
      <c r="THQ86"/>
      <c r="THR86"/>
      <c r="THS86"/>
      <c r="THT86"/>
      <c r="THU86"/>
      <c r="THV86"/>
      <c r="THW86"/>
      <c r="THX86"/>
      <c r="THY86"/>
      <c r="THZ86"/>
      <c r="TIA86"/>
      <c r="TIB86"/>
      <c r="TIC86"/>
      <c r="TID86"/>
      <c r="TIE86"/>
      <c r="TIF86"/>
      <c r="TIG86"/>
      <c r="TIH86"/>
      <c r="TII86"/>
      <c r="TIJ86"/>
      <c r="TIK86"/>
      <c r="TIL86"/>
      <c r="TIM86"/>
      <c r="TIN86"/>
      <c r="TIO86"/>
      <c r="TIP86"/>
      <c r="TIQ86"/>
      <c r="TIR86"/>
      <c r="TIS86"/>
      <c r="TIT86"/>
      <c r="TIU86"/>
      <c r="TIV86"/>
      <c r="TIW86"/>
      <c r="TIX86"/>
      <c r="TIY86"/>
      <c r="TIZ86"/>
      <c r="TJA86"/>
      <c r="TJB86"/>
      <c r="TJC86"/>
      <c r="TJD86"/>
      <c r="TJE86"/>
      <c r="TJF86"/>
      <c r="TJG86"/>
      <c r="TJH86"/>
      <c r="TJI86"/>
      <c r="TJJ86"/>
      <c r="TJK86"/>
      <c r="TJL86"/>
      <c r="TJM86"/>
      <c r="TJN86"/>
      <c r="TJO86"/>
      <c r="TJP86"/>
      <c r="TJQ86"/>
      <c r="TJR86"/>
      <c r="TJS86"/>
      <c r="TJT86"/>
      <c r="TJU86"/>
      <c r="TJV86"/>
      <c r="TJW86"/>
      <c r="TJX86"/>
      <c r="TJY86"/>
      <c r="TJZ86"/>
      <c r="TKA86"/>
      <c r="TKB86"/>
      <c r="TKC86"/>
      <c r="TKD86"/>
      <c r="TKE86"/>
      <c r="TKF86"/>
      <c r="TKG86"/>
      <c r="TKH86"/>
      <c r="TKI86"/>
      <c r="TKJ86"/>
      <c r="TKK86"/>
      <c r="TKL86"/>
      <c r="TKM86"/>
      <c r="TKN86"/>
      <c r="TKO86"/>
      <c r="TKP86"/>
      <c r="TKQ86"/>
      <c r="TKR86"/>
      <c r="TKS86"/>
      <c r="TKT86"/>
      <c r="TKU86"/>
      <c r="TKV86"/>
      <c r="TKW86"/>
      <c r="TKX86"/>
      <c r="TKY86"/>
      <c r="TKZ86"/>
      <c r="TLA86"/>
      <c r="TLB86"/>
      <c r="TLC86"/>
      <c r="TLD86"/>
      <c r="TLE86"/>
      <c r="TLF86"/>
      <c r="TLG86"/>
      <c r="TLH86"/>
      <c r="TLI86"/>
      <c r="TLJ86"/>
      <c r="TLK86"/>
      <c r="TLL86"/>
      <c r="TLM86"/>
      <c r="TLN86"/>
      <c r="TLO86"/>
      <c r="TLP86"/>
      <c r="TLQ86"/>
      <c r="TLR86"/>
      <c r="TLS86"/>
      <c r="TLT86"/>
      <c r="TLU86"/>
      <c r="TLV86"/>
      <c r="TLW86"/>
      <c r="TLX86"/>
      <c r="TLY86"/>
      <c r="TLZ86"/>
      <c r="TMA86"/>
      <c r="TMB86"/>
      <c r="TMC86"/>
      <c r="TMD86"/>
      <c r="TME86"/>
      <c r="TMF86"/>
      <c r="TMG86"/>
      <c r="TMH86"/>
      <c r="TMI86"/>
      <c r="TMJ86"/>
      <c r="TMK86"/>
      <c r="TML86"/>
      <c r="TMM86"/>
      <c r="TMN86"/>
      <c r="TMO86"/>
      <c r="TMP86"/>
      <c r="TMQ86"/>
      <c r="TMR86"/>
      <c r="TMS86"/>
      <c r="TMT86"/>
      <c r="TMU86"/>
      <c r="TMV86"/>
      <c r="TMW86"/>
      <c r="TMX86"/>
      <c r="TMY86"/>
      <c r="TMZ86"/>
      <c r="TNA86"/>
      <c r="TNB86"/>
      <c r="TNC86"/>
      <c r="TND86"/>
      <c r="TNE86"/>
      <c r="TNF86"/>
      <c r="TNG86"/>
      <c r="TNH86"/>
      <c r="TNI86"/>
      <c r="TNJ86"/>
      <c r="TNK86"/>
      <c r="TNL86"/>
      <c r="TNM86"/>
      <c r="TNN86"/>
      <c r="TNO86"/>
      <c r="TNP86"/>
      <c r="TNQ86"/>
      <c r="TNR86"/>
      <c r="TNS86"/>
      <c r="TNT86"/>
      <c r="TNU86"/>
      <c r="TNV86"/>
      <c r="TNW86"/>
      <c r="TNX86"/>
      <c r="TNY86"/>
      <c r="TNZ86"/>
      <c r="TOA86"/>
      <c r="TOB86"/>
      <c r="TOC86"/>
      <c r="TOD86"/>
      <c r="TOE86"/>
      <c r="TOF86"/>
      <c r="TOG86"/>
      <c r="TOH86"/>
      <c r="TOI86"/>
      <c r="TOJ86"/>
      <c r="TOK86"/>
      <c r="TOL86"/>
      <c r="TOM86"/>
      <c r="TON86"/>
      <c r="TOO86"/>
      <c r="TOP86"/>
      <c r="TOQ86"/>
      <c r="TOR86"/>
      <c r="TOS86"/>
      <c r="TOT86"/>
      <c r="TOU86"/>
      <c r="TOV86"/>
      <c r="TOW86"/>
      <c r="TOX86"/>
      <c r="TOY86"/>
      <c r="TOZ86"/>
      <c r="TPA86"/>
      <c r="TPB86"/>
      <c r="TPC86"/>
      <c r="TPD86"/>
      <c r="TPE86"/>
      <c r="TPF86"/>
      <c r="TPG86"/>
      <c r="TPH86"/>
      <c r="TPI86"/>
      <c r="TPJ86"/>
      <c r="TPK86"/>
      <c r="TPL86"/>
      <c r="TPM86"/>
      <c r="TPN86"/>
      <c r="TPO86"/>
      <c r="TPP86"/>
      <c r="TPQ86"/>
      <c r="TPR86"/>
      <c r="TPS86"/>
      <c r="TPT86"/>
      <c r="TPU86"/>
      <c r="TPV86"/>
      <c r="TPW86"/>
      <c r="TPX86"/>
      <c r="TPY86"/>
      <c r="TPZ86"/>
      <c r="TQA86"/>
      <c r="TQB86"/>
      <c r="TQC86"/>
      <c r="TQD86"/>
      <c r="TQE86"/>
      <c r="TQF86"/>
      <c r="TQG86"/>
      <c r="TQH86"/>
      <c r="TQI86"/>
      <c r="TQJ86"/>
      <c r="TQK86"/>
      <c r="TQL86"/>
      <c r="TQM86"/>
      <c r="TQN86"/>
      <c r="TQO86"/>
      <c r="TQP86"/>
      <c r="TQQ86"/>
      <c r="TQR86"/>
      <c r="TQS86"/>
      <c r="TQT86"/>
      <c r="TQU86"/>
      <c r="TQV86"/>
      <c r="TQW86"/>
      <c r="TQX86"/>
      <c r="TQY86"/>
      <c r="TQZ86"/>
      <c r="TRA86"/>
      <c r="TRB86"/>
      <c r="TRC86"/>
      <c r="TRD86"/>
      <c r="TRE86"/>
      <c r="TRF86"/>
      <c r="TRG86"/>
      <c r="TRH86"/>
      <c r="TRI86"/>
      <c r="TRJ86"/>
      <c r="TRK86"/>
      <c r="TRL86"/>
      <c r="TRM86"/>
      <c r="TRN86"/>
      <c r="TRO86"/>
      <c r="TRP86"/>
      <c r="TRQ86"/>
      <c r="TRR86"/>
      <c r="TRS86"/>
      <c r="TRT86"/>
      <c r="TRU86"/>
      <c r="TRV86"/>
      <c r="TRW86"/>
      <c r="TRX86"/>
      <c r="TRY86"/>
      <c r="TRZ86"/>
      <c r="TSA86"/>
      <c r="TSB86"/>
      <c r="TSC86"/>
      <c r="TSD86"/>
      <c r="TSE86"/>
      <c r="TSF86"/>
      <c r="TSG86"/>
      <c r="TSH86"/>
      <c r="TSI86"/>
      <c r="TSJ86"/>
      <c r="TSK86"/>
      <c r="TSL86"/>
      <c r="TSM86"/>
      <c r="TSN86"/>
      <c r="TSO86"/>
      <c r="TSP86"/>
      <c r="TSQ86"/>
      <c r="TSR86"/>
      <c r="TSS86"/>
      <c r="TST86"/>
      <c r="TSU86"/>
      <c r="TSV86"/>
      <c r="TSW86"/>
      <c r="TSX86"/>
      <c r="TSY86"/>
      <c r="TSZ86"/>
      <c r="TTA86"/>
      <c r="TTB86"/>
      <c r="TTC86"/>
      <c r="TTD86"/>
      <c r="TTE86"/>
      <c r="TTF86"/>
      <c r="TTG86"/>
      <c r="TTH86"/>
      <c r="TTI86"/>
      <c r="TTJ86"/>
      <c r="TTK86"/>
      <c r="TTL86"/>
      <c r="TTM86"/>
      <c r="TTN86"/>
      <c r="TTO86"/>
      <c r="TTP86"/>
      <c r="TTQ86"/>
      <c r="TTR86"/>
      <c r="TTS86"/>
      <c r="TTT86"/>
      <c r="TTU86"/>
      <c r="TTV86"/>
      <c r="TTW86"/>
      <c r="TTX86"/>
      <c r="TTY86"/>
      <c r="TTZ86"/>
      <c r="TUA86"/>
      <c r="TUB86"/>
      <c r="TUC86"/>
      <c r="TUD86"/>
      <c r="TUE86"/>
      <c r="TUF86"/>
      <c r="TUG86"/>
      <c r="TUH86"/>
      <c r="TUI86"/>
      <c r="TUJ86"/>
      <c r="TUK86"/>
      <c r="TUL86"/>
      <c r="TUM86"/>
      <c r="TUN86"/>
      <c r="TUO86"/>
      <c r="TUP86"/>
      <c r="TUQ86"/>
      <c r="TUR86"/>
      <c r="TUS86"/>
      <c r="TUT86"/>
      <c r="TUU86"/>
      <c r="TUV86"/>
      <c r="TUW86"/>
      <c r="TUX86"/>
      <c r="TUY86"/>
      <c r="TUZ86"/>
      <c r="TVA86"/>
      <c r="TVB86"/>
      <c r="TVC86"/>
      <c r="TVD86"/>
      <c r="TVE86"/>
      <c r="TVF86"/>
      <c r="TVG86"/>
      <c r="TVH86"/>
      <c r="TVI86"/>
      <c r="TVJ86"/>
      <c r="TVK86"/>
      <c r="TVL86"/>
      <c r="TVM86"/>
      <c r="TVN86"/>
      <c r="TVO86"/>
      <c r="TVP86"/>
      <c r="TVQ86"/>
      <c r="TVR86"/>
      <c r="TVS86"/>
      <c r="TVT86"/>
      <c r="TVU86"/>
      <c r="TVV86"/>
      <c r="TVW86"/>
      <c r="TVX86"/>
      <c r="TVY86"/>
      <c r="TVZ86"/>
      <c r="TWA86"/>
      <c r="TWB86"/>
      <c r="TWC86"/>
      <c r="TWD86"/>
      <c r="TWE86"/>
      <c r="TWF86"/>
      <c r="TWG86"/>
      <c r="TWH86"/>
      <c r="TWI86"/>
      <c r="TWJ86"/>
      <c r="TWK86"/>
      <c r="TWL86"/>
      <c r="TWM86"/>
      <c r="TWN86"/>
      <c r="TWO86"/>
      <c r="TWP86"/>
      <c r="TWQ86"/>
      <c r="TWR86"/>
      <c r="TWS86"/>
      <c r="TWT86"/>
      <c r="TWU86"/>
      <c r="TWV86"/>
      <c r="TWW86"/>
      <c r="TWX86"/>
      <c r="TWY86"/>
      <c r="TWZ86"/>
      <c r="TXA86"/>
      <c r="TXB86"/>
      <c r="TXC86"/>
      <c r="TXD86"/>
      <c r="TXE86"/>
      <c r="TXF86"/>
      <c r="TXG86"/>
      <c r="TXH86"/>
      <c r="TXI86"/>
      <c r="TXJ86"/>
      <c r="TXK86"/>
      <c r="TXL86"/>
      <c r="TXM86"/>
      <c r="TXN86"/>
      <c r="TXO86"/>
      <c r="TXP86"/>
      <c r="TXQ86"/>
      <c r="TXR86"/>
      <c r="TXS86"/>
      <c r="TXT86"/>
      <c r="TXU86"/>
      <c r="TXV86"/>
      <c r="TXW86"/>
      <c r="TXX86"/>
      <c r="TXY86"/>
      <c r="TXZ86"/>
      <c r="TYA86"/>
      <c r="TYB86"/>
      <c r="TYC86"/>
      <c r="TYD86"/>
      <c r="TYE86"/>
      <c r="TYF86"/>
      <c r="TYG86"/>
      <c r="TYH86"/>
      <c r="TYI86"/>
      <c r="TYJ86"/>
      <c r="TYK86"/>
      <c r="TYL86"/>
      <c r="TYM86"/>
      <c r="TYN86"/>
      <c r="TYO86"/>
      <c r="TYP86"/>
      <c r="TYQ86"/>
      <c r="TYR86"/>
      <c r="TYS86"/>
      <c r="TYT86"/>
      <c r="TYU86"/>
      <c r="TYV86"/>
      <c r="TYW86"/>
      <c r="TYX86"/>
      <c r="TYY86"/>
      <c r="TYZ86"/>
      <c r="TZA86"/>
      <c r="TZB86"/>
      <c r="TZC86"/>
      <c r="TZD86"/>
      <c r="TZE86"/>
      <c r="TZF86"/>
      <c r="TZG86"/>
      <c r="TZH86"/>
      <c r="TZI86"/>
      <c r="TZJ86"/>
      <c r="TZK86"/>
      <c r="TZL86"/>
      <c r="TZM86"/>
      <c r="TZN86"/>
      <c r="TZO86"/>
      <c r="TZP86"/>
      <c r="TZQ86"/>
      <c r="TZR86"/>
      <c r="TZS86"/>
      <c r="TZT86"/>
      <c r="TZU86"/>
      <c r="TZV86"/>
      <c r="TZW86"/>
      <c r="TZX86"/>
      <c r="TZY86"/>
      <c r="TZZ86"/>
      <c r="UAA86"/>
      <c r="UAB86"/>
      <c r="UAC86"/>
      <c r="UAD86"/>
      <c r="UAE86"/>
      <c r="UAF86"/>
      <c r="UAG86"/>
      <c r="UAH86"/>
      <c r="UAI86"/>
      <c r="UAJ86"/>
      <c r="UAK86"/>
      <c r="UAL86"/>
      <c r="UAM86"/>
      <c r="UAN86"/>
      <c r="UAO86"/>
      <c r="UAP86"/>
      <c r="UAQ86"/>
      <c r="UAR86"/>
      <c r="UAS86"/>
      <c r="UAT86"/>
      <c r="UAU86"/>
      <c r="UAV86"/>
      <c r="UAW86"/>
      <c r="UAX86"/>
      <c r="UAY86"/>
      <c r="UAZ86"/>
      <c r="UBA86"/>
      <c r="UBB86"/>
      <c r="UBC86"/>
      <c r="UBD86"/>
      <c r="UBE86"/>
      <c r="UBF86"/>
      <c r="UBG86"/>
      <c r="UBH86"/>
      <c r="UBI86"/>
      <c r="UBJ86"/>
      <c r="UBK86"/>
      <c r="UBL86"/>
      <c r="UBM86"/>
      <c r="UBN86"/>
      <c r="UBO86"/>
      <c r="UBP86"/>
      <c r="UBQ86"/>
      <c r="UBR86"/>
      <c r="UBS86"/>
      <c r="UBT86"/>
      <c r="UBU86"/>
      <c r="UBV86"/>
      <c r="UBW86"/>
      <c r="UBX86"/>
      <c r="UBY86"/>
      <c r="UBZ86"/>
      <c r="UCA86"/>
      <c r="UCB86"/>
      <c r="UCC86"/>
      <c r="UCD86"/>
      <c r="UCE86"/>
      <c r="UCF86"/>
      <c r="UCG86"/>
      <c r="UCH86"/>
      <c r="UCI86"/>
      <c r="UCJ86"/>
      <c r="UCK86"/>
      <c r="UCL86"/>
      <c r="UCM86"/>
      <c r="UCN86"/>
      <c r="UCO86"/>
      <c r="UCP86"/>
      <c r="UCQ86"/>
      <c r="UCR86"/>
      <c r="UCS86"/>
      <c r="UCT86"/>
      <c r="UCU86"/>
      <c r="UCV86"/>
      <c r="UCW86"/>
      <c r="UCX86"/>
      <c r="UCY86"/>
      <c r="UCZ86"/>
      <c r="UDA86"/>
      <c r="UDB86"/>
      <c r="UDC86"/>
      <c r="UDD86"/>
      <c r="UDE86"/>
      <c r="UDF86"/>
      <c r="UDG86"/>
      <c r="UDH86"/>
      <c r="UDI86"/>
      <c r="UDJ86"/>
      <c r="UDK86"/>
      <c r="UDL86"/>
      <c r="UDM86"/>
      <c r="UDN86"/>
      <c r="UDO86"/>
      <c r="UDP86"/>
      <c r="UDQ86"/>
      <c r="UDR86"/>
      <c r="UDS86"/>
      <c r="UDT86"/>
      <c r="UDU86"/>
      <c r="UDV86"/>
      <c r="UDW86"/>
      <c r="UDX86"/>
      <c r="UDY86"/>
      <c r="UDZ86"/>
      <c r="UEA86"/>
      <c r="UEB86"/>
      <c r="UEC86"/>
      <c r="UED86"/>
      <c r="UEE86"/>
      <c r="UEF86"/>
      <c r="UEG86"/>
      <c r="UEH86"/>
      <c r="UEI86"/>
      <c r="UEJ86"/>
      <c r="UEK86"/>
      <c r="UEL86"/>
      <c r="UEM86"/>
      <c r="UEN86"/>
      <c r="UEO86"/>
      <c r="UEP86"/>
      <c r="UEQ86"/>
      <c r="UER86"/>
      <c r="UES86"/>
      <c r="UET86"/>
      <c r="UEU86"/>
      <c r="UEV86"/>
      <c r="UEW86"/>
      <c r="UEX86"/>
      <c r="UEY86"/>
      <c r="UEZ86"/>
      <c r="UFA86"/>
      <c r="UFB86"/>
      <c r="UFC86"/>
      <c r="UFD86"/>
      <c r="UFE86"/>
      <c r="UFF86"/>
      <c r="UFG86"/>
      <c r="UFH86"/>
      <c r="UFI86"/>
      <c r="UFJ86"/>
      <c r="UFK86"/>
      <c r="UFL86"/>
      <c r="UFM86"/>
      <c r="UFN86"/>
      <c r="UFO86"/>
      <c r="UFP86"/>
      <c r="UFQ86"/>
      <c r="UFR86"/>
      <c r="UFS86"/>
      <c r="UFT86"/>
      <c r="UFU86"/>
      <c r="UFV86"/>
      <c r="UFW86"/>
      <c r="UFX86"/>
      <c r="UFY86"/>
      <c r="UFZ86"/>
      <c r="UGA86"/>
      <c r="UGB86"/>
      <c r="UGC86"/>
      <c r="UGD86"/>
      <c r="UGE86"/>
      <c r="UGF86"/>
      <c r="UGG86"/>
      <c r="UGH86"/>
      <c r="UGI86"/>
      <c r="UGJ86"/>
      <c r="UGK86"/>
      <c r="UGL86"/>
      <c r="UGM86"/>
      <c r="UGN86"/>
      <c r="UGO86"/>
      <c r="UGP86"/>
      <c r="UGQ86"/>
      <c r="UGR86"/>
      <c r="UGS86"/>
      <c r="UGT86"/>
      <c r="UGU86"/>
      <c r="UGV86"/>
      <c r="UGW86"/>
      <c r="UGX86"/>
      <c r="UGY86"/>
      <c r="UGZ86"/>
      <c r="UHA86"/>
      <c r="UHB86"/>
      <c r="UHC86"/>
      <c r="UHD86"/>
      <c r="UHE86"/>
      <c r="UHF86"/>
      <c r="UHG86"/>
      <c r="UHH86"/>
      <c r="UHI86"/>
      <c r="UHJ86"/>
      <c r="UHK86"/>
      <c r="UHL86"/>
      <c r="UHM86"/>
      <c r="UHN86"/>
      <c r="UHO86"/>
      <c r="UHP86"/>
      <c r="UHQ86"/>
      <c r="UHR86"/>
      <c r="UHS86"/>
      <c r="UHT86"/>
      <c r="UHU86"/>
      <c r="UHV86"/>
      <c r="UHW86"/>
      <c r="UHX86"/>
      <c r="UHY86"/>
      <c r="UHZ86"/>
      <c r="UIA86"/>
      <c r="UIB86"/>
      <c r="UIC86"/>
      <c r="UID86"/>
      <c r="UIE86"/>
      <c r="UIF86"/>
      <c r="UIG86"/>
      <c r="UIH86"/>
      <c r="UII86"/>
      <c r="UIJ86"/>
      <c r="UIK86"/>
      <c r="UIL86"/>
      <c r="UIM86"/>
      <c r="UIN86"/>
      <c r="UIO86"/>
      <c r="UIP86"/>
      <c r="UIQ86"/>
      <c r="UIR86"/>
      <c r="UIS86"/>
      <c r="UIT86"/>
      <c r="UIU86"/>
      <c r="UIV86"/>
      <c r="UIW86"/>
      <c r="UIX86"/>
      <c r="UIY86"/>
      <c r="UIZ86"/>
      <c r="UJA86"/>
      <c r="UJB86"/>
      <c r="UJC86"/>
      <c r="UJD86"/>
      <c r="UJE86"/>
      <c r="UJF86"/>
      <c r="UJG86"/>
      <c r="UJH86"/>
      <c r="UJI86"/>
      <c r="UJJ86"/>
      <c r="UJK86"/>
      <c r="UJL86"/>
      <c r="UJM86"/>
      <c r="UJN86"/>
      <c r="UJO86"/>
      <c r="UJP86"/>
      <c r="UJQ86"/>
      <c r="UJR86"/>
      <c r="UJS86"/>
      <c r="UJT86"/>
      <c r="UJU86"/>
      <c r="UJV86"/>
      <c r="UJW86"/>
      <c r="UJX86"/>
      <c r="UJY86"/>
      <c r="UJZ86"/>
      <c r="UKA86"/>
      <c r="UKB86"/>
      <c r="UKC86"/>
      <c r="UKD86"/>
      <c r="UKE86"/>
      <c r="UKF86"/>
      <c r="UKG86"/>
      <c r="UKH86"/>
      <c r="UKI86"/>
      <c r="UKJ86"/>
      <c r="UKK86"/>
      <c r="UKL86"/>
      <c r="UKM86"/>
      <c r="UKN86"/>
      <c r="UKO86"/>
      <c r="UKP86"/>
      <c r="UKQ86"/>
      <c r="UKR86"/>
      <c r="UKS86"/>
      <c r="UKT86"/>
      <c r="UKU86"/>
      <c r="UKV86"/>
      <c r="UKW86"/>
      <c r="UKX86"/>
      <c r="UKY86"/>
      <c r="UKZ86"/>
      <c r="ULA86"/>
      <c r="ULB86"/>
      <c r="ULC86"/>
      <c r="ULD86"/>
      <c r="ULE86"/>
      <c r="ULF86"/>
      <c r="ULG86"/>
      <c r="ULH86"/>
      <c r="ULI86"/>
      <c r="ULJ86"/>
      <c r="ULK86"/>
      <c r="ULL86"/>
      <c r="ULM86"/>
      <c r="ULN86"/>
      <c r="ULO86"/>
      <c r="ULP86"/>
      <c r="ULQ86"/>
      <c r="ULR86"/>
      <c r="ULS86"/>
      <c r="ULT86"/>
      <c r="ULU86"/>
      <c r="ULV86"/>
      <c r="ULW86"/>
      <c r="ULX86"/>
      <c r="ULY86"/>
      <c r="ULZ86"/>
      <c r="UMA86"/>
      <c r="UMB86"/>
      <c r="UMC86"/>
      <c r="UMD86"/>
      <c r="UME86"/>
      <c r="UMF86"/>
      <c r="UMG86"/>
      <c r="UMH86"/>
      <c r="UMI86"/>
      <c r="UMJ86"/>
      <c r="UMK86"/>
      <c r="UML86"/>
      <c r="UMM86"/>
      <c r="UMN86"/>
      <c r="UMO86"/>
      <c r="UMP86"/>
      <c r="UMQ86"/>
      <c r="UMR86"/>
      <c r="UMS86"/>
      <c r="UMT86"/>
      <c r="UMU86"/>
      <c r="UMV86"/>
      <c r="UMW86"/>
      <c r="UMX86"/>
      <c r="UMY86"/>
      <c r="UMZ86"/>
      <c r="UNA86"/>
      <c r="UNB86"/>
      <c r="UNC86"/>
      <c r="UND86"/>
      <c r="UNE86"/>
      <c r="UNF86"/>
      <c r="UNG86"/>
      <c r="UNH86"/>
      <c r="UNI86"/>
      <c r="UNJ86"/>
      <c r="UNK86"/>
      <c r="UNL86"/>
      <c r="UNM86"/>
      <c r="UNN86"/>
      <c r="UNO86"/>
      <c r="UNP86"/>
      <c r="UNQ86"/>
      <c r="UNR86"/>
      <c r="UNS86"/>
      <c r="UNT86"/>
      <c r="UNU86"/>
      <c r="UNV86"/>
      <c r="UNW86"/>
      <c r="UNX86"/>
      <c r="UNY86"/>
      <c r="UNZ86"/>
      <c r="UOA86"/>
      <c r="UOB86"/>
      <c r="UOC86"/>
      <c r="UOD86"/>
      <c r="UOE86"/>
      <c r="UOF86"/>
      <c r="UOG86"/>
      <c r="UOH86"/>
      <c r="UOI86"/>
      <c r="UOJ86"/>
      <c r="UOK86"/>
      <c r="UOL86"/>
      <c r="UOM86"/>
      <c r="UON86"/>
      <c r="UOO86"/>
      <c r="UOP86"/>
      <c r="UOQ86"/>
      <c r="UOR86"/>
      <c r="UOS86"/>
      <c r="UOT86"/>
      <c r="UOU86"/>
      <c r="UOV86"/>
      <c r="UOW86"/>
      <c r="UOX86"/>
      <c r="UOY86"/>
      <c r="UOZ86"/>
      <c r="UPA86"/>
      <c r="UPB86"/>
      <c r="UPC86"/>
      <c r="UPD86"/>
      <c r="UPE86"/>
      <c r="UPF86"/>
      <c r="UPG86"/>
      <c r="UPH86"/>
      <c r="UPI86"/>
      <c r="UPJ86"/>
      <c r="UPK86"/>
      <c r="UPL86"/>
      <c r="UPM86"/>
      <c r="UPN86"/>
      <c r="UPO86"/>
      <c r="UPP86"/>
      <c r="UPQ86"/>
      <c r="UPR86"/>
      <c r="UPS86"/>
      <c r="UPT86"/>
      <c r="UPU86"/>
      <c r="UPV86"/>
      <c r="UPW86"/>
      <c r="UPX86"/>
      <c r="UPY86"/>
      <c r="UPZ86"/>
      <c r="UQA86"/>
      <c r="UQB86"/>
      <c r="UQC86"/>
      <c r="UQD86"/>
      <c r="UQE86"/>
      <c r="UQF86"/>
      <c r="UQG86"/>
      <c r="UQH86"/>
      <c r="UQI86"/>
      <c r="UQJ86"/>
      <c r="UQK86"/>
      <c r="UQL86"/>
      <c r="UQM86"/>
      <c r="UQN86"/>
      <c r="UQO86"/>
      <c r="UQP86"/>
      <c r="UQQ86"/>
      <c r="UQR86"/>
      <c r="UQS86"/>
      <c r="UQT86"/>
      <c r="UQU86"/>
      <c r="UQV86"/>
      <c r="UQW86"/>
      <c r="UQX86"/>
      <c r="UQY86"/>
      <c r="UQZ86"/>
      <c r="URA86"/>
      <c r="URB86"/>
      <c r="URC86"/>
      <c r="URD86"/>
      <c r="URE86"/>
      <c r="URF86"/>
      <c r="URG86"/>
      <c r="URH86"/>
      <c r="URI86"/>
      <c r="URJ86"/>
      <c r="URK86"/>
      <c r="URL86"/>
      <c r="URM86"/>
      <c r="URN86"/>
      <c r="URO86"/>
      <c r="URP86"/>
      <c r="URQ86"/>
      <c r="URR86"/>
      <c r="URS86"/>
      <c r="URT86"/>
      <c r="URU86"/>
      <c r="URV86"/>
      <c r="URW86"/>
      <c r="URX86"/>
      <c r="URY86"/>
      <c r="URZ86"/>
      <c r="USA86"/>
      <c r="USB86"/>
      <c r="USC86"/>
      <c r="USD86"/>
      <c r="USE86"/>
      <c r="USF86"/>
      <c r="USG86"/>
      <c r="USH86"/>
      <c r="USI86"/>
      <c r="USJ86"/>
      <c r="USK86"/>
      <c r="USL86"/>
      <c r="USM86"/>
      <c r="USN86"/>
      <c r="USO86"/>
      <c r="USP86"/>
      <c r="USQ86"/>
      <c r="USR86"/>
      <c r="USS86"/>
      <c r="UST86"/>
      <c r="USU86"/>
      <c r="USV86"/>
      <c r="USW86"/>
      <c r="USX86"/>
      <c r="USY86"/>
      <c r="USZ86"/>
      <c r="UTA86"/>
      <c r="UTB86"/>
      <c r="UTC86"/>
      <c r="UTD86"/>
      <c r="UTE86"/>
      <c r="UTF86"/>
      <c r="UTG86"/>
      <c r="UTH86"/>
      <c r="UTI86"/>
      <c r="UTJ86"/>
      <c r="UTK86"/>
      <c r="UTL86"/>
      <c r="UTM86"/>
      <c r="UTN86"/>
      <c r="UTO86"/>
      <c r="UTP86"/>
      <c r="UTQ86"/>
      <c r="UTR86"/>
      <c r="UTS86"/>
      <c r="UTT86"/>
      <c r="UTU86"/>
      <c r="UTV86"/>
      <c r="UTW86"/>
      <c r="UTX86"/>
      <c r="UTY86"/>
      <c r="UTZ86"/>
      <c r="UUA86"/>
      <c r="UUB86"/>
      <c r="UUC86"/>
      <c r="UUD86"/>
      <c r="UUE86"/>
      <c r="UUF86"/>
      <c r="UUG86"/>
      <c r="UUH86"/>
      <c r="UUI86"/>
      <c r="UUJ86"/>
      <c r="UUK86"/>
      <c r="UUL86"/>
      <c r="UUM86"/>
      <c r="UUN86"/>
      <c r="UUO86"/>
      <c r="UUP86"/>
      <c r="UUQ86"/>
      <c r="UUR86"/>
      <c r="UUS86"/>
      <c r="UUT86"/>
      <c r="UUU86"/>
      <c r="UUV86"/>
      <c r="UUW86"/>
      <c r="UUX86"/>
      <c r="UUY86"/>
      <c r="UUZ86"/>
      <c r="UVA86"/>
      <c r="UVB86"/>
      <c r="UVC86"/>
      <c r="UVD86"/>
      <c r="UVE86"/>
      <c r="UVF86"/>
      <c r="UVG86"/>
      <c r="UVH86"/>
      <c r="UVI86"/>
      <c r="UVJ86"/>
      <c r="UVK86"/>
      <c r="UVL86"/>
      <c r="UVM86"/>
      <c r="UVN86"/>
      <c r="UVO86"/>
      <c r="UVP86"/>
      <c r="UVQ86"/>
      <c r="UVR86"/>
      <c r="UVS86"/>
      <c r="UVT86"/>
      <c r="UVU86"/>
      <c r="UVV86"/>
      <c r="UVW86"/>
      <c r="UVX86"/>
      <c r="UVY86"/>
      <c r="UVZ86"/>
      <c r="UWA86"/>
      <c r="UWB86"/>
      <c r="UWC86"/>
      <c r="UWD86"/>
      <c r="UWE86"/>
      <c r="UWF86"/>
      <c r="UWG86"/>
      <c r="UWH86"/>
      <c r="UWI86"/>
      <c r="UWJ86"/>
      <c r="UWK86"/>
      <c r="UWL86"/>
      <c r="UWM86"/>
      <c r="UWN86"/>
      <c r="UWO86"/>
      <c r="UWP86"/>
      <c r="UWQ86"/>
      <c r="UWR86"/>
      <c r="UWS86"/>
      <c r="UWT86"/>
      <c r="UWU86"/>
      <c r="UWV86"/>
      <c r="UWW86"/>
      <c r="UWX86"/>
      <c r="UWY86"/>
      <c r="UWZ86"/>
      <c r="UXA86"/>
      <c r="UXB86"/>
      <c r="UXC86"/>
      <c r="UXD86"/>
      <c r="UXE86"/>
      <c r="UXF86"/>
      <c r="UXG86"/>
      <c r="UXH86"/>
      <c r="UXI86"/>
      <c r="UXJ86"/>
      <c r="UXK86"/>
      <c r="UXL86"/>
      <c r="UXM86"/>
      <c r="UXN86"/>
      <c r="UXO86"/>
      <c r="UXP86"/>
      <c r="UXQ86"/>
      <c r="UXR86"/>
      <c r="UXS86"/>
      <c r="UXT86"/>
      <c r="UXU86"/>
      <c r="UXV86"/>
      <c r="UXW86"/>
      <c r="UXX86"/>
      <c r="UXY86"/>
      <c r="UXZ86"/>
      <c r="UYA86"/>
      <c r="UYB86"/>
      <c r="UYC86"/>
      <c r="UYD86"/>
      <c r="UYE86"/>
      <c r="UYF86"/>
      <c r="UYG86"/>
      <c r="UYH86"/>
      <c r="UYI86"/>
      <c r="UYJ86"/>
      <c r="UYK86"/>
      <c r="UYL86"/>
      <c r="UYM86"/>
      <c r="UYN86"/>
      <c r="UYO86"/>
      <c r="UYP86"/>
      <c r="UYQ86"/>
      <c r="UYR86"/>
      <c r="UYS86"/>
      <c r="UYT86"/>
      <c r="UYU86"/>
      <c r="UYV86"/>
      <c r="UYW86"/>
      <c r="UYX86"/>
      <c r="UYY86"/>
      <c r="UYZ86"/>
      <c r="UZA86"/>
      <c r="UZB86"/>
      <c r="UZC86"/>
      <c r="UZD86"/>
      <c r="UZE86"/>
      <c r="UZF86"/>
      <c r="UZG86"/>
      <c r="UZH86"/>
      <c r="UZI86"/>
      <c r="UZJ86"/>
      <c r="UZK86"/>
      <c r="UZL86"/>
      <c r="UZM86"/>
      <c r="UZN86"/>
      <c r="UZO86"/>
      <c r="UZP86"/>
      <c r="UZQ86"/>
      <c r="UZR86"/>
      <c r="UZS86"/>
      <c r="UZT86"/>
      <c r="UZU86"/>
      <c r="UZV86"/>
      <c r="UZW86"/>
      <c r="UZX86"/>
      <c r="UZY86"/>
      <c r="UZZ86"/>
      <c r="VAA86"/>
      <c r="VAB86"/>
      <c r="VAC86"/>
      <c r="VAD86"/>
      <c r="VAE86"/>
      <c r="VAF86"/>
      <c r="VAG86"/>
      <c r="VAH86"/>
      <c r="VAI86"/>
      <c r="VAJ86"/>
      <c r="VAK86"/>
      <c r="VAL86"/>
      <c r="VAM86"/>
      <c r="VAN86"/>
      <c r="VAO86"/>
      <c r="VAP86"/>
      <c r="VAQ86"/>
      <c r="VAR86"/>
      <c r="VAS86"/>
      <c r="VAT86"/>
      <c r="VAU86"/>
      <c r="VAV86"/>
      <c r="VAW86"/>
      <c r="VAX86"/>
      <c r="VAY86"/>
      <c r="VAZ86"/>
      <c r="VBA86"/>
      <c r="VBB86"/>
      <c r="VBC86"/>
      <c r="VBD86"/>
      <c r="VBE86"/>
      <c r="VBF86"/>
      <c r="VBG86"/>
      <c r="VBH86"/>
      <c r="VBI86"/>
      <c r="VBJ86"/>
      <c r="VBK86"/>
      <c r="VBL86"/>
      <c r="VBM86"/>
      <c r="VBN86"/>
      <c r="VBO86"/>
      <c r="VBP86"/>
      <c r="VBQ86"/>
      <c r="VBR86"/>
      <c r="VBS86"/>
      <c r="VBT86"/>
      <c r="VBU86"/>
      <c r="VBV86"/>
      <c r="VBW86"/>
      <c r="VBX86"/>
      <c r="VBY86"/>
      <c r="VBZ86"/>
      <c r="VCA86"/>
      <c r="VCB86"/>
      <c r="VCC86"/>
      <c r="VCD86"/>
      <c r="VCE86"/>
      <c r="VCF86"/>
      <c r="VCG86"/>
      <c r="VCH86"/>
      <c r="VCI86"/>
      <c r="VCJ86"/>
      <c r="VCK86"/>
      <c r="VCL86"/>
      <c r="VCM86"/>
      <c r="VCN86"/>
      <c r="VCO86"/>
      <c r="VCP86"/>
      <c r="VCQ86"/>
      <c r="VCR86"/>
      <c r="VCS86"/>
      <c r="VCT86"/>
      <c r="VCU86"/>
      <c r="VCV86"/>
      <c r="VCW86"/>
      <c r="VCX86"/>
      <c r="VCY86"/>
      <c r="VCZ86"/>
      <c r="VDA86"/>
      <c r="VDB86"/>
      <c r="VDC86"/>
      <c r="VDD86"/>
      <c r="VDE86"/>
      <c r="VDF86"/>
      <c r="VDG86"/>
      <c r="VDH86"/>
      <c r="VDI86"/>
      <c r="VDJ86"/>
      <c r="VDK86"/>
      <c r="VDL86"/>
      <c r="VDM86"/>
      <c r="VDN86"/>
      <c r="VDO86"/>
      <c r="VDP86"/>
      <c r="VDQ86"/>
      <c r="VDR86"/>
      <c r="VDS86"/>
      <c r="VDT86"/>
      <c r="VDU86"/>
      <c r="VDV86"/>
      <c r="VDW86"/>
      <c r="VDX86"/>
      <c r="VDY86"/>
      <c r="VDZ86"/>
      <c r="VEA86"/>
      <c r="VEB86"/>
      <c r="VEC86"/>
      <c r="VED86"/>
      <c r="VEE86"/>
      <c r="VEF86"/>
      <c r="VEG86"/>
      <c r="VEH86"/>
      <c r="VEI86"/>
      <c r="VEJ86"/>
      <c r="VEK86"/>
      <c r="VEL86"/>
      <c r="VEM86"/>
      <c r="VEN86"/>
      <c r="VEO86"/>
      <c r="VEP86"/>
      <c r="VEQ86"/>
      <c r="VER86"/>
      <c r="VES86"/>
      <c r="VET86"/>
      <c r="VEU86"/>
      <c r="VEV86"/>
      <c r="VEW86"/>
      <c r="VEX86"/>
      <c r="VEY86"/>
      <c r="VEZ86"/>
      <c r="VFA86"/>
      <c r="VFB86"/>
      <c r="VFC86"/>
      <c r="VFD86"/>
      <c r="VFE86"/>
      <c r="VFF86"/>
      <c r="VFG86"/>
      <c r="VFH86"/>
      <c r="VFI86"/>
      <c r="VFJ86"/>
      <c r="VFK86"/>
      <c r="VFL86"/>
      <c r="VFM86"/>
      <c r="VFN86"/>
      <c r="VFO86"/>
      <c r="VFP86"/>
      <c r="VFQ86"/>
      <c r="VFR86"/>
      <c r="VFS86"/>
      <c r="VFT86"/>
      <c r="VFU86"/>
      <c r="VFV86"/>
      <c r="VFW86"/>
      <c r="VFX86"/>
      <c r="VFY86"/>
      <c r="VFZ86"/>
      <c r="VGA86"/>
      <c r="VGB86"/>
      <c r="VGC86"/>
      <c r="VGD86"/>
      <c r="VGE86"/>
      <c r="VGF86"/>
      <c r="VGG86"/>
      <c r="VGH86"/>
      <c r="VGI86"/>
      <c r="VGJ86"/>
      <c r="VGK86"/>
      <c r="VGL86"/>
      <c r="VGM86"/>
      <c r="VGN86"/>
      <c r="VGO86"/>
      <c r="VGP86"/>
      <c r="VGQ86"/>
      <c r="VGR86"/>
      <c r="VGS86"/>
      <c r="VGT86"/>
      <c r="VGU86"/>
      <c r="VGV86"/>
      <c r="VGW86"/>
      <c r="VGX86"/>
      <c r="VGY86"/>
      <c r="VGZ86"/>
      <c r="VHA86"/>
      <c r="VHB86"/>
      <c r="VHC86"/>
      <c r="VHD86"/>
      <c r="VHE86"/>
      <c r="VHF86"/>
      <c r="VHG86"/>
      <c r="VHH86"/>
      <c r="VHI86"/>
      <c r="VHJ86"/>
      <c r="VHK86"/>
      <c r="VHL86"/>
      <c r="VHM86"/>
      <c r="VHN86"/>
      <c r="VHO86"/>
      <c r="VHP86"/>
      <c r="VHQ86"/>
      <c r="VHR86"/>
      <c r="VHS86"/>
      <c r="VHT86"/>
      <c r="VHU86"/>
      <c r="VHV86"/>
      <c r="VHW86"/>
      <c r="VHX86"/>
      <c r="VHY86"/>
      <c r="VHZ86"/>
      <c r="VIA86"/>
      <c r="VIB86"/>
      <c r="VIC86"/>
      <c r="VID86"/>
      <c r="VIE86"/>
      <c r="VIF86"/>
      <c r="VIG86"/>
      <c r="VIH86"/>
      <c r="VII86"/>
      <c r="VIJ86"/>
      <c r="VIK86"/>
      <c r="VIL86"/>
      <c r="VIM86"/>
      <c r="VIN86"/>
      <c r="VIO86"/>
      <c r="VIP86"/>
      <c r="VIQ86"/>
      <c r="VIR86"/>
      <c r="VIS86"/>
      <c r="VIT86"/>
      <c r="VIU86"/>
      <c r="VIV86"/>
      <c r="VIW86"/>
      <c r="VIX86"/>
      <c r="VIY86"/>
      <c r="VIZ86"/>
      <c r="VJA86"/>
      <c r="VJB86"/>
      <c r="VJC86"/>
      <c r="VJD86"/>
      <c r="VJE86"/>
      <c r="VJF86"/>
      <c r="VJG86"/>
      <c r="VJH86"/>
      <c r="VJI86"/>
      <c r="VJJ86"/>
      <c r="VJK86"/>
      <c r="VJL86"/>
      <c r="VJM86"/>
      <c r="VJN86"/>
      <c r="VJO86"/>
      <c r="VJP86"/>
      <c r="VJQ86"/>
      <c r="VJR86"/>
      <c r="VJS86"/>
      <c r="VJT86"/>
      <c r="VJU86"/>
      <c r="VJV86"/>
      <c r="VJW86"/>
      <c r="VJX86"/>
      <c r="VJY86"/>
      <c r="VJZ86"/>
      <c r="VKA86"/>
      <c r="VKB86"/>
      <c r="VKC86"/>
      <c r="VKD86"/>
      <c r="VKE86"/>
      <c r="VKF86"/>
      <c r="VKG86"/>
      <c r="VKH86"/>
      <c r="VKI86"/>
      <c r="VKJ86"/>
      <c r="VKK86"/>
      <c r="VKL86"/>
      <c r="VKM86"/>
      <c r="VKN86"/>
      <c r="VKO86"/>
      <c r="VKP86"/>
      <c r="VKQ86"/>
      <c r="VKR86"/>
      <c r="VKS86"/>
      <c r="VKT86"/>
      <c r="VKU86"/>
      <c r="VKV86"/>
      <c r="VKW86"/>
      <c r="VKX86"/>
      <c r="VKY86"/>
      <c r="VKZ86"/>
      <c r="VLA86"/>
      <c r="VLB86"/>
      <c r="VLC86"/>
      <c r="VLD86"/>
      <c r="VLE86"/>
      <c r="VLF86"/>
      <c r="VLG86"/>
      <c r="VLH86"/>
      <c r="VLI86"/>
      <c r="VLJ86"/>
      <c r="VLK86"/>
      <c r="VLL86"/>
      <c r="VLM86"/>
      <c r="VLN86"/>
      <c r="VLO86"/>
      <c r="VLP86"/>
      <c r="VLQ86"/>
      <c r="VLR86"/>
      <c r="VLS86"/>
      <c r="VLT86"/>
      <c r="VLU86"/>
      <c r="VLV86"/>
      <c r="VLW86"/>
      <c r="VLX86"/>
      <c r="VLY86"/>
      <c r="VLZ86"/>
      <c r="VMA86"/>
      <c r="VMB86"/>
      <c r="VMC86"/>
      <c r="VMD86"/>
      <c r="VME86"/>
      <c r="VMF86"/>
      <c r="VMG86"/>
      <c r="VMH86"/>
      <c r="VMI86"/>
      <c r="VMJ86"/>
      <c r="VMK86"/>
      <c r="VML86"/>
      <c r="VMM86"/>
      <c r="VMN86"/>
      <c r="VMO86"/>
      <c r="VMP86"/>
      <c r="VMQ86"/>
      <c r="VMR86"/>
      <c r="VMS86"/>
      <c r="VMT86"/>
      <c r="VMU86"/>
      <c r="VMV86"/>
      <c r="VMW86"/>
      <c r="VMX86"/>
      <c r="VMY86"/>
      <c r="VMZ86"/>
      <c r="VNA86"/>
      <c r="VNB86"/>
      <c r="VNC86"/>
      <c r="VND86"/>
      <c r="VNE86"/>
      <c r="VNF86"/>
      <c r="VNG86"/>
      <c r="VNH86"/>
      <c r="VNI86"/>
      <c r="VNJ86"/>
      <c r="VNK86"/>
      <c r="VNL86"/>
      <c r="VNM86"/>
      <c r="VNN86"/>
      <c r="VNO86"/>
      <c r="VNP86"/>
      <c r="VNQ86"/>
      <c r="VNR86"/>
      <c r="VNS86"/>
      <c r="VNT86"/>
      <c r="VNU86"/>
      <c r="VNV86"/>
      <c r="VNW86"/>
      <c r="VNX86"/>
      <c r="VNY86"/>
      <c r="VNZ86"/>
      <c r="VOA86"/>
      <c r="VOB86"/>
      <c r="VOC86"/>
      <c r="VOD86"/>
      <c r="VOE86"/>
      <c r="VOF86"/>
      <c r="VOG86"/>
      <c r="VOH86"/>
      <c r="VOI86"/>
      <c r="VOJ86"/>
      <c r="VOK86"/>
      <c r="VOL86"/>
      <c r="VOM86"/>
      <c r="VON86"/>
      <c r="VOO86"/>
      <c r="VOP86"/>
      <c r="VOQ86"/>
      <c r="VOR86"/>
      <c r="VOS86"/>
      <c r="VOT86"/>
      <c r="VOU86"/>
      <c r="VOV86"/>
      <c r="VOW86"/>
      <c r="VOX86"/>
      <c r="VOY86"/>
      <c r="VOZ86"/>
      <c r="VPA86"/>
      <c r="VPB86"/>
      <c r="VPC86"/>
      <c r="VPD86"/>
      <c r="VPE86"/>
      <c r="VPF86"/>
      <c r="VPG86"/>
      <c r="VPH86"/>
      <c r="VPI86"/>
      <c r="VPJ86"/>
      <c r="VPK86"/>
      <c r="VPL86"/>
      <c r="VPM86"/>
      <c r="VPN86"/>
      <c r="VPO86"/>
      <c r="VPP86"/>
      <c r="VPQ86"/>
      <c r="VPR86"/>
      <c r="VPS86"/>
      <c r="VPT86"/>
      <c r="VPU86"/>
      <c r="VPV86"/>
      <c r="VPW86"/>
      <c r="VPX86"/>
      <c r="VPY86"/>
      <c r="VPZ86"/>
      <c r="VQA86"/>
      <c r="VQB86"/>
      <c r="VQC86"/>
      <c r="VQD86"/>
      <c r="VQE86"/>
      <c r="VQF86"/>
      <c r="VQG86"/>
      <c r="VQH86"/>
      <c r="VQI86"/>
      <c r="VQJ86"/>
      <c r="VQK86"/>
      <c r="VQL86"/>
      <c r="VQM86"/>
      <c r="VQN86"/>
      <c r="VQO86"/>
      <c r="VQP86"/>
      <c r="VQQ86"/>
      <c r="VQR86"/>
      <c r="VQS86"/>
      <c r="VQT86"/>
      <c r="VQU86"/>
      <c r="VQV86"/>
      <c r="VQW86"/>
      <c r="VQX86"/>
      <c r="VQY86"/>
      <c r="VQZ86"/>
      <c r="VRA86"/>
      <c r="VRB86"/>
      <c r="VRC86"/>
      <c r="VRD86"/>
      <c r="VRE86"/>
      <c r="VRF86"/>
      <c r="VRG86"/>
      <c r="VRH86"/>
      <c r="VRI86"/>
      <c r="VRJ86"/>
      <c r="VRK86"/>
      <c r="VRL86"/>
      <c r="VRM86"/>
      <c r="VRN86"/>
      <c r="VRO86"/>
      <c r="VRP86"/>
      <c r="VRQ86"/>
      <c r="VRR86"/>
      <c r="VRS86"/>
      <c r="VRT86"/>
      <c r="VRU86"/>
      <c r="VRV86"/>
      <c r="VRW86"/>
      <c r="VRX86"/>
      <c r="VRY86"/>
      <c r="VRZ86"/>
      <c r="VSA86"/>
      <c r="VSB86"/>
      <c r="VSC86"/>
      <c r="VSD86"/>
      <c r="VSE86"/>
      <c r="VSF86"/>
      <c r="VSG86"/>
      <c r="VSH86"/>
      <c r="VSI86"/>
      <c r="VSJ86"/>
      <c r="VSK86"/>
      <c r="VSL86"/>
      <c r="VSM86"/>
      <c r="VSN86"/>
      <c r="VSO86"/>
      <c r="VSP86"/>
      <c r="VSQ86"/>
      <c r="VSR86"/>
      <c r="VSS86"/>
      <c r="VST86"/>
      <c r="VSU86"/>
      <c r="VSV86"/>
      <c r="VSW86"/>
      <c r="VSX86"/>
      <c r="VSY86"/>
      <c r="VSZ86"/>
      <c r="VTA86"/>
      <c r="VTB86"/>
      <c r="VTC86"/>
      <c r="VTD86"/>
      <c r="VTE86"/>
      <c r="VTF86"/>
      <c r="VTG86"/>
      <c r="VTH86"/>
      <c r="VTI86"/>
      <c r="VTJ86"/>
      <c r="VTK86"/>
      <c r="VTL86"/>
      <c r="VTM86"/>
      <c r="VTN86"/>
      <c r="VTO86"/>
      <c r="VTP86"/>
      <c r="VTQ86"/>
      <c r="VTR86"/>
      <c r="VTS86"/>
      <c r="VTT86"/>
      <c r="VTU86"/>
      <c r="VTV86"/>
      <c r="VTW86"/>
      <c r="VTX86"/>
      <c r="VTY86"/>
      <c r="VTZ86"/>
      <c r="VUA86"/>
      <c r="VUB86"/>
      <c r="VUC86"/>
      <c r="VUD86"/>
      <c r="VUE86"/>
      <c r="VUF86"/>
      <c r="VUG86"/>
      <c r="VUH86"/>
      <c r="VUI86"/>
      <c r="VUJ86"/>
      <c r="VUK86"/>
      <c r="VUL86"/>
      <c r="VUM86"/>
      <c r="VUN86"/>
      <c r="VUO86"/>
      <c r="VUP86"/>
      <c r="VUQ86"/>
      <c r="VUR86"/>
      <c r="VUS86"/>
      <c r="VUT86"/>
      <c r="VUU86"/>
      <c r="VUV86"/>
      <c r="VUW86"/>
      <c r="VUX86"/>
      <c r="VUY86"/>
      <c r="VUZ86"/>
      <c r="VVA86"/>
      <c r="VVB86"/>
      <c r="VVC86"/>
      <c r="VVD86"/>
      <c r="VVE86"/>
      <c r="VVF86"/>
      <c r="VVG86"/>
      <c r="VVH86"/>
      <c r="VVI86"/>
      <c r="VVJ86"/>
      <c r="VVK86"/>
      <c r="VVL86"/>
      <c r="VVM86"/>
      <c r="VVN86"/>
      <c r="VVO86"/>
      <c r="VVP86"/>
      <c r="VVQ86"/>
      <c r="VVR86"/>
      <c r="VVS86"/>
      <c r="VVT86"/>
      <c r="VVU86"/>
      <c r="VVV86"/>
      <c r="VVW86"/>
      <c r="VVX86"/>
      <c r="VVY86"/>
      <c r="VVZ86"/>
      <c r="VWA86"/>
      <c r="VWB86"/>
      <c r="VWC86"/>
      <c r="VWD86"/>
      <c r="VWE86"/>
      <c r="VWF86"/>
      <c r="VWG86"/>
      <c r="VWH86"/>
      <c r="VWI86"/>
      <c r="VWJ86"/>
      <c r="VWK86"/>
      <c r="VWL86"/>
      <c r="VWM86"/>
      <c r="VWN86"/>
      <c r="VWO86"/>
      <c r="VWP86"/>
      <c r="VWQ86"/>
      <c r="VWR86"/>
      <c r="VWS86"/>
      <c r="VWT86"/>
      <c r="VWU86"/>
      <c r="VWV86"/>
      <c r="VWW86"/>
      <c r="VWX86"/>
      <c r="VWY86"/>
      <c r="VWZ86"/>
      <c r="VXA86"/>
      <c r="VXB86"/>
      <c r="VXC86"/>
      <c r="VXD86"/>
      <c r="VXE86"/>
      <c r="VXF86"/>
      <c r="VXG86"/>
      <c r="VXH86"/>
      <c r="VXI86"/>
      <c r="VXJ86"/>
      <c r="VXK86"/>
      <c r="VXL86"/>
      <c r="VXM86"/>
      <c r="VXN86"/>
      <c r="VXO86"/>
      <c r="VXP86"/>
      <c r="VXQ86"/>
      <c r="VXR86"/>
      <c r="VXS86"/>
      <c r="VXT86"/>
      <c r="VXU86"/>
      <c r="VXV86"/>
      <c r="VXW86"/>
      <c r="VXX86"/>
      <c r="VXY86"/>
      <c r="VXZ86"/>
      <c r="VYA86"/>
      <c r="VYB86"/>
      <c r="VYC86"/>
      <c r="VYD86"/>
      <c r="VYE86"/>
      <c r="VYF86"/>
      <c r="VYG86"/>
      <c r="VYH86"/>
      <c r="VYI86"/>
      <c r="VYJ86"/>
      <c r="VYK86"/>
      <c r="VYL86"/>
      <c r="VYM86"/>
      <c r="VYN86"/>
      <c r="VYO86"/>
      <c r="VYP86"/>
      <c r="VYQ86"/>
      <c r="VYR86"/>
      <c r="VYS86"/>
      <c r="VYT86"/>
      <c r="VYU86"/>
      <c r="VYV86"/>
      <c r="VYW86"/>
      <c r="VYX86"/>
      <c r="VYY86"/>
      <c r="VYZ86"/>
      <c r="VZA86"/>
      <c r="VZB86"/>
      <c r="VZC86"/>
      <c r="VZD86"/>
      <c r="VZE86"/>
      <c r="VZF86"/>
      <c r="VZG86"/>
      <c r="VZH86"/>
      <c r="VZI86"/>
      <c r="VZJ86"/>
      <c r="VZK86"/>
      <c r="VZL86"/>
      <c r="VZM86"/>
      <c r="VZN86"/>
      <c r="VZO86"/>
      <c r="VZP86"/>
      <c r="VZQ86"/>
      <c r="VZR86"/>
      <c r="VZS86"/>
      <c r="VZT86"/>
      <c r="VZU86"/>
      <c r="VZV86"/>
      <c r="VZW86"/>
      <c r="VZX86"/>
      <c r="VZY86"/>
      <c r="VZZ86"/>
      <c r="WAA86"/>
      <c r="WAB86"/>
      <c r="WAC86"/>
      <c r="WAD86"/>
      <c r="WAE86"/>
      <c r="WAF86"/>
      <c r="WAG86"/>
      <c r="WAH86"/>
      <c r="WAI86"/>
      <c r="WAJ86"/>
      <c r="WAK86"/>
      <c r="WAL86"/>
      <c r="WAM86"/>
      <c r="WAN86"/>
      <c r="WAO86"/>
      <c r="WAP86"/>
      <c r="WAQ86"/>
      <c r="WAR86"/>
      <c r="WAS86"/>
      <c r="WAT86"/>
      <c r="WAU86"/>
      <c r="WAV86"/>
      <c r="WAW86"/>
      <c r="WAX86"/>
      <c r="WAY86"/>
      <c r="WAZ86"/>
      <c r="WBA86"/>
      <c r="WBB86"/>
      <c r="WBC86"/>
      <c r="WBD86"/>
      <c r="WBE86"/>
      <c r="WBF86"/>
      <c r="WBG86"/>
      <c r="WBH86"/>
      <c r="WBI86"/>
      <c r="WBJ86"/>
      <c r="WBK86"/>
      <c r="WBL86"/>
      <c r="WBM86"/>
      <c r="WBN86"/>
      <c r="WBO86"/>
      <c r="WBP86"/>
      <c r="WBQ86"/>
      <c r="WBR86"/>
      <c r="WBS86"/>
      <c r="WBT86"/>
      <c r="WBU86"/>
      <c r="WBV86"/>
      <c r="WBW86"/>
      <c r="WBX86"/>
      <c r="WBY86"/>
      <c r="WBZ86"/>
      <c r="WCA86"/>
      <c r="WCB86"/>
      <c r="WCC86"/>
      <c r="WCD86"/>
      <c r="WCE86"/>
      <c r="WCF86"/>
      <c r="WCG86"/>
      <c r="WCH86"/>
      <c r="WCI86"/>
      <c r="WCJ86"/>
      <c r="WCK86"/>
      <c r="WCL86"/>
      <c r="WCM86"/>
      <c r="WCN86"/>
      <c r="WCO86"/>
      <c r="WCP86"/>
      <c r="WCQ86"/>
      <c r="WCR86"/>
      <c r="WCS86"/>
      <c r="WCT86"/>
      <c r="WCU86"/>
      <c r="WCV86"/>
      <c r="WCW86"/>
      <c r="WCX86"/>
      <c r="WCY86"/>
      <c r="WCZ86"/>
      <c r="WDA86"/>
      <c r="WDB86"/>
      <c r="WDC86"/>
      <c r="WDD86"/>
      <c r="WDE86"/>
      <c r="WDF86"/>
      <c r="WDG86"/>
      <c r="WDH86"/>
      <c r="WDI86"/>
      <c r="WDJ86"/>
      <c r="WDK86"/>
      <c r="WDL86"/>
      <c r="WDM86"/>
      <c r="WDN86"/>
      <c r="WDO86"/>
      <c r="WDP86"/>
      <c r="WDQ86"/>
      <c r="WDR86"/>
      <c r="WDS86"/>
      <c r="WDT86"/>
      <c r="WDU86"/>
      <c r="WDV86"/>
      <c r="WDW86"/>
      <c r="WDX86"/>
      <c r="WDY86"/>
      <c r="WDZ86"/>
      <c r="WEA86"/>
      <c r="WEB86"/>
      <c r="WEC86"/>
      <c r="WED86"/>
      <c r="WEE86"/>
      <c r="WEF86"/>
      <c r="WEG86"/>
      <c r="WEH86"/>
      <c r="WEI86"/>
      <c r="WEJ86"/>
      <c r="WEK86"/>
      <c r="WEL86"/>
      <c r="WEM86"/>
      <c r="WEN86"/>
      <c r="WEO86"/>
      <c r="WEP86"/>
      <c r="WEQ86"/>
      <c r="WER86"/>
      <c r="WES86"/>
      <c r="WET86"/>
      <c r="WEU86"/>
      <c r="WEV86"/>
      <c r="WEW86"/>
      <c r="WEX86"/>
      <c r="WEY86"/>
      <c r="WEZ86"/>
      <c r="WFA86"/>
      <c r="WFB86"/>
      <c r="WFC86"/>
      <c r="WFD86"/>
      <c r="WFE86"/>
      <c r="WFF86"/>
      <c r="WFG86"/>
      <c r="WFH86"/>
      <c r="WFI86"/>
      <c r="WFJ86"/>
      <c r="WFK86"/>
      <c r="WFL86"/>
      <c r="WFM86"/>
      <c r="WFN86"/>
      <c r="WFO86"/>
      <c r="WFP86"/>
      <c r="WFQ86"/>
      <c r="WFR86"/>
      <c r="WFS86"/>
      <c r="WFT86"/>
      <c r="WFU86"/>
      <c r="WFV86"/>
      <c r="WFW86"/>
      <c r="WFX86"/>
      <c r="WFY86"/>
      <c r="WFZ86"/>
      <c r="WGA86"/>
      <c r="WGB86"/>
      <c r="WGC86"/>
      <c r="WGD86"/>
      <c r="WGE86"/>
      <c r="WGF86"/>
      <c r="WGG86"/>
      <c r="WGH86"/>
      <c r="WGI86"/>
      <c r="WGJ86"/>
      <c r="WGK86"/>
      <c r="WGL86"/>
      <c r="WGM86"/>
      <c r="WGN86"/>
      <c r="WGO86"/>
      <c r="WGP86"/>
      <c r="WGQ86"/>
      <c r="WGR86"/>
      <c r="WGS86"/>
      <c r="WGT86"/>
      <c r="WGU86"/>
      <c r="WGV86"/>
      <c r="WGW86"/>
      <c r="WGX86"/>
      <c r="WGY86"/>
      <c r="WGZ86"/>
      <c r="WHA86"/>
      <c r="WHB86"/>
      <c r="WHC86"/>
      <c r="WHD86"/>
      <c r="WHE86"/>
      <c r="WHF86"/>
      <c r="WHG86"/>
      <c r="WHH86"/>
      <c r="WHI86"/>
      <c r="WHJ86"/>
      <c r="WHK86"/>
      <c r="WHL86"/>
      <c r="WHM86"/>
      <c r="WHN86"/>
      <c r="WHO86"/>
      <c r="WHP86"/>
      <c r="WHQ86"/>
      <c r="WHR86"/>
      <c r="WHS86"/>
      <c r="WHT86"/>
      <c r="WHU86"/>
      <c r="WHV86"/>
      <c r="WHW86"/>
      <c r="WHX86"/>
      <c r="WHY86"/>
      <c r="WHZ86"/>
      <c r="WIA86"/>
      <c r="WIB86"/>
      <c r="WIC86"/>
      <c r="WID86"/>
      <c r="WIE86"/>
      <c r="WIF86"/>
      <c r="WIG86"/>
      <c r="WIH86"/>
      <c r="WII86"/>
      <c r="WIJ86"/>
      <c r="WIK86"/>
      <c r="WIL86"/>
      <c r="WIM86"/>
      <c r="WIN86"/>
      <c r="WIO86"/>
      <c r="WIP86"/>
      <c r="WIQ86"/>
      <c r="WIR86"/>
      <c r="WIS86"/>
      <c r="WIT86"/>
      <c r="WIU86"/>
      <c r="WIV86"/>
      <c r="WIW86"/>
      <c r="WIX86"/>
      <c r="WIY86"/>
      <c r="WIZ86"/>
      <c r="WJA86"/>
      <c r="WJB86"/>
      <c r="WJC86"/>
      <c r="WJD86"/>
      <c r="WJE86"/>
      <c r="WJF86"/>
      <c r="WJG86"/>
      <c r="WJH86"/>
      <c r="WJI86"/>
      <c r="WJJ86"/>
      <c r="WJK86"/>
      <c r="WJL86"/>
      <c r="WJM86"/>
      <c r="WJN86"/>
      <c r="WJO86"/>
      <c r="WJP86"/>
      <c r="WJQ86"/>
      <c r="WJR86"/>
      <c r="WJS86"/>
      <c r="WJT86"/>
      <c r="WJU86"/>
      <c r="WJV86"/>
      <c r="WJW86"/>
      <c r="WJX86"/>
      <c r="WJY86"/>
      <c r="WJZ86"/>
      <c r="WKA86"/>
      <c r="WKB86"/>
      <c r="WKC86"/>
      <c r="WKD86"/>
      <c r="WKE86"/>
      <c r="WKF86"/>
      <c r="WKG86"/>
      <c r="WKH86"/>
      <c r="WKI86"/>
      <c r="WKJ86"/>
      <c r="WKK86"/>
      <c r="WKL86"/>
      <c r="WKM86"/>
      <c r="WKN86"/>
      <c r="WKO86"/>
      <c r="WKP86"/>
      <c r="WKQ86"/>
      <c r="WKR86"/>
      <c r="WKS86"/>
      <c r="WKT86"/>
      <c r="WKU86"/>
      <c r="WKV86"/>
      <c r="WKW86"/>
      <c r="WKX86"/>
      <c r="WKY86"/>
      <c r="WKZ86"/>
      <c r="WLA86"/>
      <c r="WLB86"/>
      <c r="WLC86"/>
      <c r="WLD86"/>
      <c r="WLE86"/>
      <c r="WLF86"/>
      <c r="WLG86"/>
      <c r="WLH86"/>
      <c r="WLI86"/>
      <c r="WLJ86"/>
      <c r="WLK86"/>
      <c r="WLL86"/>
      <c r="WLM86"/>
      <c r="WLN86"/>
      <c r="WLO86"/>
      <c r="WLP86"/>
      <c r="WLQ86"/>
      <c r="WLR86"/>
      <c r="WLS86"/>
      <c r="WLT86"/>
      <c r="WLU86"/>
      <c r="WLV86"/>
      <c r="WLW86"/>
      <c r="WLX86"/>
      <c r="WLY86"/>
      <c r="WLZ86"/>
      <c r="WMA86"/>
      <c r="WMB86"/>
      <c r="WMC86"/>
      <c r="WMD86"/>
      <c r="WME86"/>
      <c r="WMF86"/>
      <c r="WMG86"/>
      <c r="WMH86"/>
      <c r="WMI86"/>
      <c r="WMJ86"/>
      <c r="WMK86"/>
      <c r="WML86"/>
      <c r="WMM86"/>
      <c r="WMN86"/>
      <c r="WMO86"/>
      <c r="WMP86"/>
      <c r="WMQ86"/>
      <c r="WMR86"/>
      <c r="WMS86"/>
      <c r="WMT86"/>
      <c r="WMU86"/>
      <c r="WMV86"/>
      <c r="WMW86"/>
      <c r="WMX86"/>
      <c r="WMY86"/>
      <c r="WMZ86"/>
      <c r="WNA86"/>
      <c r="WNB86"/>
      <c r="WNC86"/>
      <c r="WND86"/>
      <c r="WNE86"/>
      <c r="WNF86"/>
      <c r="WNG86"/>
      <c r="WNH86"/>
      <c r="WNI86"/>
      <c r="WNJ86"/>
      <c r="WNK86"/>
      <c r="WNL86"/>
      <c r="WNM86"/>
      <c r="WNN86"/>
      <c r="WNO86"/>
      <c r="WNP86"/>
      <c r="WNQ86"/>
      <c r="WNR86"/>
      <c r="WNS86"/>
      <c r="WNT86"/>
      <c r="WNU86"/>
      <c r="WNV86"/>
      <c r="WNW86"/>
      <c r="WNX86"/>
      <c r="WNY86"/>
      <c r="WNZ86"/>
      <c r="WOA86"/>
      <c r="WOB86"/>
      <c r="WOC86"/>
      <c r="WOD86"/>
      <c r="WOE86"/>
      <c r="WOF86"/>
      <c r="WOG86"/>
      <c r="WOH86"/>
      <c r="WOI86"/>
      <c r="WOJ86"/>
      <c r="WOK86"/>
      <c r="WOL86"/>
      <c r="WOM86"/>
      <c r="WON86"/>
      <c r="WOO86"/>
      <c r="WOP86"/>
      <c r="WOQ86"/>
      <c r="WOR86"/>
      <c r="WOS86"/>
      <c r="WOT86"/>
      <c r="WOU86"/>
      <c r="WOV86"/>
      <c r="WOW86"/>
      <c r="WOX86"/>
      <c r="WOY86"/>
      <c r="WOZ86"/>
      <c r="WPA86"/>
      <c r="WPB86"/>
      <c r="WPC86"/>
      <c r="WPD86"/>
      <c r="WPE86"/>
      <c r="WPF86"/>
      <c r="WPG86"/>
      <c r="WPH86"/>
      <c r="WPI86"/>
      <c r="WPJ86"/>
      <c r="WPK86"/>
      <c r="WPL86"/>
      <c r="WPM86"/>
      <c r="WPN86"/>
      <c r="WPO86"/>
      <c r="WPP86"/>
      <c r="WPQ86"/>
      <c r="WPR86"/>
      <c r="WPS86"/>
      <c r="WPT86"/>
      <c r="WPU86"/>
      <c r="WPV86"/>
      <c r="WPW86"/>
      <c r="WPX86"/>
      <c r="WPY86"/>
      <c r="WPZ86"/>
      <c r="WQA86"/>
      <c r="WQB86"/>
      <c r="WQC86"/>
      <c r="WQD86"/>
      <c r="WQE86"/>
      <c r="WQF86"/>
      <c r="WQG86"/>
      <c r="WQH86"/>
      <c r="WQI86"/>
      <c r="WQJ86"/>
      <c r="WQK86"/>
      <c r="WQL86"/>
      <c r="WQM86"/>
      <c r="WQN86"/>
      <c r="WQO86"/>
      <c r="WQP86"/>
      <c r="WQQ86"/>
      <c r="WQR86"/>
      <c r="WQS86"/>
      <c r="WQT86"/>
      <c r="WQU86"/>
      <c r="WQV86"/>
      <c r="WQW86"/>
      <c r="WQX86"/>
      <c r="WQY86"/>
      <c r="WQZ86"/>
      <c r="WRA86"/>
      <c r="WRB86"/>
      <c r="WRC86"/>
      <c r="WRD86"/>
      <c r="WRE86"/>
      <c r="WRF86"/>
      <c r="WRG86"/>
      <c r="WRH86"/>
      <c r="WRI86"/>
      <c r="WRJ86"/>
      <c r="WRK86"/>
      <c r="WRL86"/>
      <c r="WRM86"/>
      <c r="WRN86"/>
      <c r="WRO86"/>
      <c r="WRP86"/>
      <c r="WRQ86"/>
      <c r="WRR86"/>
      <c r="WRS86"/>
      <c r="WRT86"/>
      <c r="WRU86"/>
      <c r="WRV86"/>
      <c r="WRW86"/>
      <c r="WRX86"/>
      <c r="WRY86"/>
      <c r="WRZ86"/>
      <c r="WSA86"/>
      <c r="WSB86"/>
      <c r="WSC86"/>
      <c r="WSD86"/>
      <c r="WSE86"/>
      <c r="WSF86"/>
      <c r="WSG86"/>
      <c r="WSH86"/>
      <c r="WSI86"/>
      <c r="WSJ86"/>
      <c r="WSK86"/>
      <c r="WSL86"/>
      <c r="WSM86"/>
      <c r="WSN86"/>
      <c r="WSO86"/>
      <c r="WSP86"/>
      <c r="WSQ86"/>
      <c r="WSR86"/>
      <c r="WSS86"/>
      <c r="WST86"/>
      <c r="WSU86"/>
      <c r="WSV86"/>
      <c r="WSW86"/>
      <c r="WSX86"/>
      <c r="WSY86"/>
      <c r="WSZ86"/>
      <c r="WTA86"/>
      <c r="WTB86"/>
      <c r="WTC86"/>
      <c r="WTD86"/>
      <c r="WTE86"/>
      <c r="WTF86"/>
      <c r="WTG86"/>
      <c r="WTH86"/>
      <c r="WTI86"/>
      <c r="WTJ86"/>
      <c r="WTK86"/>
      <c r="WTL86"/>
      <c r="WTM86"/>
      <c r="WTN86"/>
      <c r="WTO86"/>
      <c r="WTP86"/>
      <c r="WTQ86"/>
      <c r="WTR86"/>
      <c r="WTS86"/>
      <c r="WTT86"/>
      <c r="WTU86"/>
      <c r="WTV86"/>
      <c r="WTW86"/>
      <c r="WTX86"/>
      <c r="WTY86"/>
      <c r="WTZ86"/>
      <c r="WUA86"/>
      <c r="WUB86"/>
      <c r="WUC86"/>
      <c r="WUD86"/>
      <c r="WUE86"/>
      <c r="WUF86"/>
      <c r="WUG86"/>
      <c r="WUH86"/>
      <c r="WUI86"/>
      <c r="WUJ86"/>
      <c r="WUK86"/>
      <c r="WUL86"/>
      <c r="WUM86"/>
      <c r="WUN86"/>
      <c r="WUO86"/>
      <c r="WUP86"/>
      <c r="WUQ86"/>
      <c r="WUR86"/>
      <c r="WUS86"/>
      <c r="WUT86"/>
      <c r="WUU86"/>
      <c r="WUV86"/>
      <c r="WUW86"/>
      <c r="WUX86"/>
      <c r="WUY86"/>
      <c r="WUZ86"/>
      <c r="WVA86"/>
      <c r="WVB86"/>
      <c r="WVC86"/>
      <c r="WVD86"/>
      <c r="WVE86"/>
      <c r="WVF86"/>
      <c r="WVG86"/>
      <c r="WVH86"/>
      <c r="WVI86"/>
      <c r="WVJ86"/>
      <c r="WVK86"/>
      <c r="WVL86"/>
      <c r="WVM86"/>
      <c r="WVN86"/>
      <c r="WVO86"/>
      <c r="WVP86"/>
      <c r="WVQ86"/>
      <c r="WVR86"/>
      <c r="WVS86"/>
      <c r="WVT86"/>
      <c r="WVU86"/>
      <c r="WVV86"/>
      <c r="WVW86"/>
      <c r="WVX86"/>
      <c r="WVY86"/>
      <c r="WVZ86"/>
      <c r="WWA86"/>
      <c r="WWB86"/>
      <c r="WWC86"/>
      <c r="WWD86"/>
      <c r="WWE86"/>
      <c r="WWF86"/>
      <c r="WWG86"/>
      <c r="WWH86"/>
      <c r="WWI86"/>
      <c r="WWJ86"/>
      <c r="WWK86"/>
      <c r="WWL86"/>
      <c r="WWM86"/>
      <c r="WWN86"/>
      <c r="WWO86"/>
      <c r="WWP86"/>
      <c r="WWQ86"/>
      <c r="WWR86"/>
      <c r="WWS86"/>
      <c r="WWT86"/>
      <c r="WWU86"/>
      <c r="WWV86"/>
      <c r="WWW86"/>
      <c r="WWX86"/>
      <c r="WWY86"/>
      <c r="WWZ86"/>
      <c r="WXA86"/>
      <c r="WXB86"/>
      <c r="WXC86"/>
      <c r="WXD86"/>
      <c r="WXE86"/>
      <c r="WXF86"/>
      <c r="WXG86"/>
      <c r="WXH86"/>
      <c r="WXI86"/>
      <c r="WXJ86"/>
      <c r="WXK86"/>
      <c r="WXL86"/>
      <c r="WXM86"/>
      <c r="WXN86"/>
      <c r="WXO86"/>
      <c r="WXP86"/>
      <c r="WXQ86"/>
      <c r="WXR86"/>
      <c r="WXS86"/>
      <c r="WXT86"/>
      <c r="WXU86"/>
      <c r="WXV86"/>
      <c r="WXW86"/>
      <c r="WXX86"/>
      <c r="WXY86"/>
      <c r="WXZ86"/>
      <c r="WYA86"/>
      <c r="WYB86"/>
      <c r="WYC86"/>
      <c r="WYD86"/>
      <c r="WYE86"/>
      <c r="WYF86"/>
      <c r="WYG86"/>
      <c r="WYH86"/>
      <c r="WYI86"/>
      <c r="WYJ86"/>
      <c r="WYK86"/>
      <c r="WYL86"/>
      <c r="WYM86"/>
      <c r="WYN86"/>
      <c r="WYO86"/>
      <c r="WYP86"/>
      <c r="WYQ86"/>
      <c r="WYR86"/>
      <c r="WYS86"/>
      <c r="WYT86"/>
      <c r="WYU86"/>
      <c r="WYV86"/>
      <c r="WYW86"/>
      <c r="WYX86"/>
      <c r="WYY86"/>
      <c r="WYZ86"/>
      <c r="WZA86"/>
      <c r="WZB86"/>
      <c r="WZC86"/>
      <c r="WZD86"/>
      <c r="WZE86"/>
      <c r="WZF86"/>
      <c r="WZG86"/>
      <c r="WZH86"/>
      <c r="WZI86"/>
      <c r="WZJ86"/>
      <c r="WZK86"/>
      <c r="WZL86"/>
      <c r="WZM86"/>
      <c r="WZN86"/>
      <c r="WZO86"/>
      <c r="WZP86"/>
      <c r="WZQ86"/>
      <c r="WZR86"/>
      <c r="WZS86"/>
      <c r="WZT86"/>
      <c r="WZU86"/>
      <c r="WZV86"/>
      <c r="WZW86"/>
      <c r="WZX86"/>
      <c r="WZY86"/>
      <c r="WZZ86"/>
      <c r="XAA86"/>
      <c r="XAB86"/>
      <c r="XAC86"/>
      <c r="XAD86"/>
      <c r="XAE86"/>
      <c r="XAF86"/>
      <c r="XAG86"/>
      <c r="XAH86"/>
      <c r="XAI86"/>
      <c r="XAJ86"/>
      <c r="XAK86"/>
      <c r="XAL86"/>
      <c r="XAM86"/>
      <c r="XAN86"/>
      <c r="XAO86"/>
      <c r="XAP86"/>
      <c r="XAQ86"/>
      <c r="XAR86"/>
      <c r="XAS86"/>
      <c r="XAT86"/>
      <c r="XAU86"/>
      <c r="XAV86"/>
      <c r="XAW86"/>
      <c r="XAX86"/>
      <c r="XAY86"/>
      <c r="XAZ86"/>
      <c r="XBA86"/>
      <c r="XBB86"/>
      <c r="XBC86"/>
      <c r="XBD86"/>
      <c r="XBE86"/>
      <c r="XBF86"/>
      <c r="XBG86"/>
      <c r="XBH86"/>
      <c r="XBI86"/>
      <c r="XBJ86"/>
      <c r="XBK86"/>
      <c r="XBL86"/>
      <c r="XBM86"/>
      <c r="XBN86"/>
      <c r="XBO86"/>
      <c r="XBP86"/>
      <c r="XBQ86"/>
      <c r="XBR86"/>
      <c r="XBS86"/>
      <c r="XBT86"/>
      <c r="XBU86"/>
      <c r="XBV86"/>
      <c r="XBW86"/>
      <c r="XBX86"/>
      <c r="XBY86"/>
      <c r="XBZ86"/>
      <c r="XCA86"/>
      <c r="XCB86"/>
      <c r="XCC86"/>
      <c r="XCD86"/>
      <c r="XCE86"/>
      <c r="XCF86"/>
      <c r="XCG86"/>
      <c r="XCH86"/>
      <c r="XCI86"/>
      <c r="XCJ86"/>
      <c r="XCK86"/>
      <c r="XCL86"/>
      <c r="XCM86"/>
      <c r="XCN86"/>
      <c r="XCO86"/>
      <c r="XCP86"/>
      <c r="XCQ86"/>
      <c r="XCR86"/>
      <c r="XCS86"/>
      <c r="XCT86"/>
      <c r="XCU86"/>
      <c r="XCV86"/>
      <c r="XCW86"/>
      <c r="XCX86"/>
      <c r="XCY86"/>
      <c r="XCZ86"/>
      <c r="XDA86"/>
      <c r="XDB86"/>
      <c r="XDC86"/>
      <c r="XDD86"/>
      <c r="XDE86"/>
      <c r="XDF86"/>
      <c r="XDG86"/>
      <c r="XDH86"/>
      <c r="XDI86"/>
      <c r="XDJ86"/>
      <c r="XDK86"/>
      <c r="XDL86"/>
      <c r="XDM86"/>
      <c r="XDN86"/>
      <c r="XDO86"/>
      <c r="XDP86"/>
      <c r="XDQ86"/>
      <c r="XDR86"/>
      <c r="XDS86"/>
      <c r="XDT86"/>
      <c r="XDU86"/>
      <c r="XDV86"/>
      <c r="XDW86"/>
      <c r="XDX86"/>
      <c r="XDY86"/>
      <c r="XDZ86"/>
      <c r="XEA86"/>
      <c r="XEB86"/>
      <c r="XEC86"/>
      <c r="XED86"/>
      <c r="XEE86"/>
      <c r="XEF86"/>
      <c r="XEG86"/>
      <c r="XEH86"/>
      <c r="XEI86"/>
      <c r="XEJ86"/>
      <c r="XEK86"/>
      <c r="XEL86"/>
      <c r="XEM86"/>
      <c r="XEN86"/>
      <c r="XEO86"/>
      <c r="XEP86"/>
      <c r="XEQ86"/>
      <c r="XER86"/>
      <c r="XES86"/>
      <c r="XET86"/>
      <c r="XEU86"/>
      <c r="XEV86"/>
      <c r="XEW86"/>
      <c r="XEX86"/>
      <c r="XEY86"/>
      <c r="XEZ86"/>
      <c r="XFA86"/>
      <c r="XFB86"/>
      <c r="XFC86"/>
    </row>
    <row r="87" spans="1:16383" x14ac:dyDescent="0.25">
      <c r="A87" s="489"/>
      <c r="B87" s="489"/>
      <c r="C87" s="490"/>
      <c r="D87" s="491"/>
      <c r="E87" s="487"/>
      <c r="F87" s="524">
        <v>43948.580254629633</v>
      </c>
      <c r="G87" s="525">
        <v>43948.580254629633</v>
      </c>
      <c r="H87" s="487" t="s">
        <v>297</v>
      </c>
      <c r="I87" s="492"/>
      <c r="J87" s="545"/>
      <c r="K87" s="546"/>
      <c r="L87" s="494"/>
      <c r="M87" s="494"/>
      <c r="N87" s="494"/>
      <c r="O87" s="507">
        <v>0.13884807229042054</v>
      </c>
      <c r="P87" s="508">
        <v>1.4499999797288834</v>
      </c>
      <c r="Q87" s="508">
        <v>1.4499999994932207</v>
      </c>
      <c r="R87" s="506" t="s">
        <v>138</v>
      </c>
      <c r="S87" s="503"/>
      <c r="T87" s="503"/>
    </row>
    <row r="88" spans="1:16383" s="528" customFormat="1" ht="12.5" x14ac:dyDescent="0.25">
      <c r="F88" s="530">
        <v>43948.580254629633</v>
      </c>
      <c r="G88" s="529">
        <v>43948.580254629633</v>
      </c>
      <c r="H88" s="528" t="s">
        <v>302</v>
      </c>
      <c r="I88" s="531" t="str">
        <f>InpC!$E$46</f>
        <v>Annual real O&amp;M cost</v>
      </c>
      <c r="J88" s="534">
        <v>1700</v>
      </c>
      <c r="K88" s="533">
        <v>1500</v>
      </c>
      <c r="L88" s="528" t="s">
        <v>299</v>
      </c>
      <c r="M88" s="528" t="s">
        <v>300</v>
      </c>
      <c r="N88" s="528" t="s">
        <v>83</v>
      </c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  <c r="AJY88"/>
      <c r="AJZ88"/>
      <c r="AKA88"/>
      <c r="AKB88"/>
      <c r="AKC88"/>
      <c r="AKD88"/>
      <c r="AKE88"/>
      <c r="AKF88"/>
      <c r="AKG88"/>
      <c r="AKH88"/>
      <c r="AKI88"/>
      <c r="AKJ88"/>
      <c r="AKK88"/>
      <c r="AKL88"/>
      <c r="AKM88"/>
      <c r="AKN88"/>
      <c r="AKO88"/>
      <c r="AKP88"/>
      <c r="AKQ88"/>
      <c r="AKR88"/>
      <c r="AKS88"/>
      <c r="AKT88"/>
      <c r="AKU88"/>
      <c r="AKV88"/>
      <c r="AKW88"/>
      <c r="AKX88"/>
      <c r="AKY88"/>
      <c r="AKZ88"/>
      <c r="ALA88"/>
      <c r="ALB88"/>
      <c r="ALC88"/>
      <c r="ALD88"/>
      <c r="ALE88"/>
      <c r="ALF88"/>
      <c r="ALG88"/>
      <c r="ALH88"/>
      <c r="ALI88"/>
      <c r="ALJ88"/>
      <c r="ALK88"/>
      <c r="ALL88"/>
      <c r="ALM88"/>
      <c r="ALN88"/>
      <c r="ALO88"/>
      <c r="ALP88"/>
      <c r="ALQ88"/>
      <c r="ALR88"/>
      <c r="ALS88"/>
      <c r="ALT88"/>
      <c r="ALU88"/>
      <c r="ALV88"/>
      <c r="ALW88"/>
      <c r="ALX88"/>
      <c r="ALY88"/>
      <c r="ALZ88"/>
      <c r="AMA88"/>
      <c r="AMB88"/>
      <c r="AMC88"/>
      <c r="AMD88"/>
      <c r="AME88"/>
      <c r="AMF88"/>
      <c r="AMG88"/>
      <c r="AMH88"/>
      <c r="AMI88"/>
      <c r="AMJ88"/>
      <c r="AMK88"/>
      <c r="AML88"/>
      <c r="AMM88"/>
      <c r="AMN88"/>
      <c r="AMO88"/>
      <c r="AMP88"/>
      <c r="AMQ88"/>
      <c r="AMR88"/>
      <c r="AMS88"/>
      <c r="AMT88"/>
      <c r="AMU88"/>
      <c r="AMV88"/>
      <c r="AMW88"/>
      <c r="AMX88"/>
      <c r="AMY88"/>
      <c r="AMZ88"/>
      <c r="ANA88"/>
      <c r="ANB88"/>
      <c r="ANC88"/>
      <c r="AND88"/>
      <c r="ANE88"/>
      <c r="ANF88"/>
      <c r="ANG88"/>
      <c r="ANH88"/>
      <c r="ANI88"/>
      <c r="ANJ88"/>
      <c r="ANK88"/>
      <c r="ANL88"/>
      <c r="ANM88"/>
      <c r="ANN88"/>
      <c r="ANO88"/>
      <c r="ANP88"/>
      <c r="ANQ88"/>
      <c r="ANR88"/>
      <c r="ANS88"/>
      <c r="ANT88"/>
      <c r="ANU88"/>
      <c r="ANV88"/>
      <c r="ANW88"/>
      <c r="ANX88"/>
      <c r="ANY88"/>
      <c r="ANZ88"/>
      <c r="AOA88"/>
      <c r="AOB88"/>
      <c r="AOC88"/>
      <c r="AOD88"/>
      <c r="AOE88"/>
      <c r="AOF88"/>
      <c r="AOG88"/>
      <c r="AOH88"/>
      <c r="AOI88"/>
      <c r="AOJ88"/>
      <c r="AOK88"/>
      <c r="AOL88"/>
      <c r="AOM88"/>
      <c r="AON88"/>
      <c r="AOO88"/>
      <c r="AOP88"/>
      <c r="AOQ88"/>
      <c r="AOR88"/>
      <c r="AOS88"/>
      <c r="AOT88"/>
      <c r="AOU88"/>
      <c r="AOV88"/>
      <c r="AOW88"/>
      <c r="AOX88"/>
      <c r="AOY88"/>
      <c r="AOZ88"/>
      <c r="APA88"/>
      <c r="APB88"/>
      <c r="APC88"/>
      <c r="APD88"/>
      <c r="APE88"/>
      <c r="APF88"/>
      <c r="APG88"/>
      <c r="APH88"/>
      <c r="API88"/>
      <c r="APJ88"/>
      <c r="APK88"/>
      <c r="APL88"/>
      <c r="APM88"/>
      <c r="APN88"/>
      <c r="APO88"/>
      <c r="APP88"/>
      <c r="APQ88"/>
      <c r="APR88"/>
      <c r="APS88"/>
      <c r="APT88"/>
      <c r="APU88"/>
      <c r="APV88"/>
      <c r="APW88"/>
      <c r="APX88"/>
      <c r="APY88"/>
      <c r="APZ88"/>
      <c r="AQA88"/>
      <c r="AQB88"/>
      <c r="AQC88"/>
      <c r="AQD88"/>
      <c r="AQE88"/>
      <c r="AQF88"/>
      <c r="AQG88"/>
      <c r="AQH88"/>
      <c r="AQI88"/>
      <c r="AQJ88"/>
      <c r="AQK88"/>
      <c r="AQL88"/>
      <c r="AQM88"/>
      <c r="AQN88"/>
      <c r="AQO88"/>
      <c r="AQP88"/>
      <c r="AQQ88"/>
      <c r="AQR88"/>
      <c r="AQS88"/>
      <c r="AQT88"/>
      <c r="AQU88"/>
      <c r="AQV88"/>
      <c r="AQW88"/>
      <c r="AQX88"/>
      <c r="AQY88"/>
      <c r="AQZ88"/>
      <c r="ARA88"/>
      <c r="ARB88"/>
      <c r="ARC88"/>
      <c r="ARD88"/>
      <c r="ARE88"/>
      <c r="ARF88"/>
      <c r="ARG88"/>
      <c r="ARH88"/>
      <c r="ARI88"/>
      <c r="ARJ88"/>
      <c r="ARK88"/>
      <c r="ARL88"/>
      <c r="ARM88"/>
      <c r="ARN88"/>
      <c r="ARO88"/>
      <c r="ARP88"/>
      <c r="ARQ88"/>
      <c r="ARR88"/>
      <c r="ARS88"/>
      <c r="ART88"/>
      <c r="ARU88"/>
      <c r="ARV88"/>
      <c r="ARW88"/>
      <c r="ARX88"/>
      <c r="ARY88"/>
      <c r="ARZ88"/>
      <c r="ASA88"/>
      <c r="ASB88"/>
      <c r="ASC88"/>
      <c r="ASD88"/>
      <c r="ASE88"/>
      <c r="ASF88"/>
      <c r="ASG88"/>
      <c r="ASH88"/>
      <c r="ASI88"/>
      <c r="ASJ88"/>
      <c r="ASK88"/>
      <c r="ASL88"/>
      <c r="ASM88"/>
      <c r="ASN88"/>
      <c r="ASO88"/>
      <c r="ASP88"/>
      <c r="ASQ88"/>
      <c r="ASR88"/>
      <c r="ASS88"/>
      <c r="AST88"/>
      <c r="ASU88"/>
      <c r="ASV88"/>
      <c r="ASW88"/>
      <c r="ASX88"/>
      <c r="ASY88"/>
      <c r="ASZ88"/>
      <c r="ATA88"/>
      <c r="ATB88"/>
      <c r="ATC88"/>
      <c r="ATD88"/>
      <c r="ATE88"/>
      <c r="ATF88"/>
      <c r="ATG88"/>
      <c r="ATH88"/>
      <c r="ATI88"/>
      <c r="ATJ88"/>
      <c r="ATK88"/>
      <c r="ATL88"/>
      <c r="ATM88"/>
      <c r="ATN88"/>
      <c r="ATO88"/>
      <c r="ATP88"/>
      <c r="ATQ88"/>
      <c r="ATR88"/>
      <c r="ATS88"/>
      <c r="ATT88"/>
      <c r="ATU88"/>
      <c r="ATV88"/>
      <c r="ATW88"/>
      <c r="ATX88"/>
      <c r="ATY88"/>
      <c r="ATZ88"/>
      <c r="AUA88"/>
      <c r="AUB88"/>
      <c r="AUC88"/>
      <c r="AUD88"/>
      <c r="AUE88"/>
      <c r="AUF88"/>
      <c r="AUG88"/>
      <c r="AUH88"/>
      <c r="AUI88"/>
      <c r="AUJ88"/>
      <c r="AUK88"/>
      <c r="AUL88"/>
      <c r="AUM88"/>
      <c r="AUN88"/>
      <c r="AUO88"/>
      <c r="AUP88"/>
      <c r="AUQ88"/>
      <c r="AUR88"/>
      <c r="AUS88"/>
      <c r="AUT88"/>
      <c r="AUU88"/>
      <c r="AUV88"/>
      <c r="AUW88"/>
      <c r="AUX88"/>
      <c r="AUY88"/>
      <c r="AUZ88"/>
      <c r="AVA88"/>
      <c r="AVB88"/>
      <c r="AVC88"/>
      <c r="AVD88"/>
      <c r="AVE88"/>
      <c r="AVF88"/>
      <c r="AVG88"/>
      <c r="AVH88"/>
      <c r="AVI88"/>
      <c r="AVJ88"/>
      <c r="AVK88"/>
      <c r="AVL88"/>
      <c r="AVM88"/>
      <c r="AVN88"/>
      <c r="AVO88"/>
      <c r="AVP88"/>
      <c r="AVQ88"/>
      <c r="AVR88"/>
      <c r="AVS88"/>
      <c r="AVT88"/>
      <c r="AVU88"/>
      <c r="AVV88"/>
      <c r="AVW88"/>
      <c r="AVX88"/>
      <c r="AVY88"/>
      <c r="AVZ88"/>
      <c r="AWA88"/>
      <c r="AWB88"/>
      <c r="AWC88"/>
      <c r="AWD88"/>
      <c r="AWE88"/>
      <c r="AWF88"/>
      <c r="AWG88"/>
      <c r="AWH88"/>
      <c r="AWI88"/>
      <c r="AWJ88"/>
      <c r="AWK88"/>
      <c r="AWL88"/>
      <c r="AWM88"/>
      <c r="AWN88"/>
      <c r="AWO88"/>
      <c r="AWP88"/>
      <c r="AWQ88"/>
      <c r="AWR88"/>
      <c r="AWS88"/>
      <c r="AWT88"/>
      <c r="AWU88"/>
      <c r="AWV88"/>
      <c r="AWW88"/>
      <c r="AWX88"/>
      <c r="AWY88"/>
      <c r="AWZ88"/>
      <c r="AXA88"/>
      <c r="AXB88"/>
      <c r="AXC88"/>
      <c r="AXD88"/>
      <c r="AXE88"/>
      <c r="AXF88"/>
      <c r="AXG88"/>
      <c r="AXH88"/>
      <c r="AXI88"/>
      <c r="AXJ88"/>
      <c r="AXK88"/>
      <c r="AXL88"/>
      <c r="AXM88"/>
      <c r="AXN88"/>
      <c r="AXO88"/>
      <c r="AXP88"/>
      <c r="AXQ88"/>
      <c r="AXR88"/>
      <c r="AXS88"/>
      <c r="AXT88"/>
      <c r="AXU88"/>
      <c r="AXV88"/>
      <c r="AXW88"/>
      <c r="AXX88"/>
      <c r="AXY88"/>
      <c r="AXZ88"/>
      <c r="AYA88"/>
      <c r="AYB88"/>
      <c r="AYC88"/>
      <c r="AYD88"/>
      <c r="AYE88"/>
      <c r="AYF88"/>
      <c r="AYG88"/>
      <c r="AYH88"/>
      <c r="AYI88"/>
      <c r="AYJ88"/>
      <c r="AYK88"/>
      <c r="AYL88"/>
      <c r="AYM88"/>
      <c r="AYN88"/>
      <c r="AYO88"/>
      <c r="AYP88"/>
      <c r="AYQ88"/>
      <c r="AYR88"/>
      <c r="AYS88"/>
      <c r="AYT88"/>
      <c r="AYU88"/>
      <c r="AYV88"/>
      <c r="AYW88"/>
      <c r="AYX88"/>
      <c r="AYY88"/>
      <c r="AYZ88"/>
      <c r="AZA88"/>
      <c r="AZB88"/>
      <c r="AZC88"/>
      <c r="AZD88"/>
      <c r="AZE88"/>
      <c r="AZF88"/>
      <c r="AZG88"/>
      <c r="AZH88"/>
      <c r="AZI88"/>
      <c r="AZJ88"/>
      <c r="AZK88"/>
      <c r="AZL88"/>
      <c r="AZM88"/>
      <c r="AZN88"/>
      <c r="AZO88"/>
      <c r="AZP88"/>
      <c r="AZQ88"/>
      <c r="AZR88"/>
      <c r="AZS88"/>
      <c r="AZT88"/>
      <c r="AZU88"/>
      <c r="AZV88"/>
      <c r="AZW88"/>
      <c r="AZX88"/>
      <c r="AZY88"/>
      <c r="AZZ88"/>
      <c r="BAA88"/>
      <c r="BAB88"/>
      <c r="BAC88"/>
      <c r="BAD88"/>
      <c r="BAE88"/>
      <c r="BAF88"/>
      <c r="BAG88"/>
      <c r="BAH88"/>
      <c r="BAI88"/>
      <c r="BAJ88"/>
      <c r="BAK88"/>
      <c r="BAL88"/>
      <c r="BAM88"/>
      <c r="BAN88"/>
      <c r="BAO88"/>
      <c r="BAP88"/>
      <c r="BAQ88"/>
      <c r="BAR88"/>
      <c r="BAS88"/>
      <c r="BAT88"/>
      <c r="BAU88"/>
      <c r="BAV88"/>
      <c r="BAW88"/>
      <c r="BAX88"/>
      <c r="BAY88"/>
      <c r="BAZ88"/>
      <c r="BBA88"/>
      <c r="BBB88"/>
      <c r="BBC88"/>
      <c r="BBD88"/>
      <c r="BBE88"/>
      <c r="BBF88"/>
      <c r="BBG88"/>
      <c r="BBH88"/>
      <c r="BBI88"/>
      <c r="BBJ88"/>
      <c r="BBK88"/>
      <c r="BBL88"/>
      <c r="BBM88"/>
      <c r="BBN88"/>
      <c r="BBO88"/>
      <c r="BBP88"/>
      <c r="BBQ88"/>
      <c r="BBR88"/>
      <c r="BBS88"/>
      <c r="BBT88"/>
      <c r="BBU88"/>
      <c r="BBV88"/>
      <c r="BBW88"/>
      <c r="BBX88"/>
      <c r="BBY88"/>
      <c r="BBZ88"/>
      <c r="BCA88"/>
      <c r="BCB88"/>
      <c r="BCC88"/>
      <c r="BCD88"/>
      <c r="BCE88"/>
      <c r="BCF88"/>
      <c r="BCG88"/>
      <c r="BCH88"/>
      <c r="BCI88"/>
      <c r="BCJ88"/>
      <c r="BCK88"/>
      <c r="BCL88"/>
      <c r="BCM88"/>
      <c r="BCN88"/>
      <c r="BCO88"/>
      <c r="BCP88"/>
      <c r="BCQ88"/>
      <c r="BCR88"/>
      <c r="BCS88"/>
      <c r="BCT88"/>
      <c r="BCU88"/>
      <c r="BCV88"/>
      <c r="BCW88"/>
      <c r="BCX88"/>
      <c r="BCY88"/>
      <c r="BCZ88"/>
      <c r="BDA88"/>
      <c r="BDB88"/>
      <c r="BDC88"/>
      <c r="BDD88"/>
      <c r="BDE88"/>
      <c r="BDF88"/>
      <c r="BDG88"/>
      <c r="BDH88"/>
      <c r="BDI88"/>
      <c r="BDJ88"/>
      <c r="BDK88"/>
      <c r="BDL88"/>
      <c r="BDM88"/>
      <c r="BDN88"/>
      <c r="BDO88"/>
      <c r="BDP88"/>
      <c r="BDQ88"/>
      <c r="BDR88"/>
      <c r="BDS88"/>
      <c r="BDT88"/>
      <c r="BDU88"/>
      <c r="BDV88"/>
      <c r="BDW88"/>
      <c r="BDX88"/>
      <c r="BDY88"/>
      <c r="BDZ88"/>
      <c r="BEA88"/>
      <c r="BEB88"/>
      <c r="BEC88"/>
      <c r="BED88"/>
      <c r="BEE88"/>
      <c r="BEF88"/>
      <c r="BEG88"/>
      <c r="BEH88"/>
      <c r="BEI88"/>
      <c r="BEJ88"/>
      <c r="BEK88"/>
      <c r="BEL88"/>
      <c r="BEM88"/>
      <c r="BEN88"/>
      <c r="BEO88"/>
      <c r="BEP88"/>
      <c r="BEQ88"/>
      <c r="BER88"/>
      <c r="BES88"/>
      <c r="BET88"/>
      <c r="BEU88"/>
      <c r="BEV88"/>
      <c r="BEW88"/>
      <c r="BEX88"/>
      <c r="BEY88"/>
      <c r="BEZ88"/>
      <c r="BFA88"/>
      <c r="BFB88"/>
      <c r="BFC88"/>
      <c r="BFD88"/>
      <c r="BFE88"/>
      <c r="BFF88"/>
      <c r="BFG88"/>
      <c r="BFH88"/>
      <c r="BFI88"/>
      <c r="BFJ88"/>
      <c r="BFK88"/>
      <c r="BFL88"/>
      <c r="BFM88"/>
      <c r="BFN88"/>
      <c r="BFO88"/>
      <c r="BFP88"/>
      <c r="BFQ88"/>
      <c r="BFR88"/>
      <c r="BFS88"/>
      <c r="BFT88"/>
      <c r="BFU88"/>
      <c r="BFV88"/>
      <c r="BFW88"/>
      <c r="BFX88"/>
      <c r="BFY88"/>
      <c r="BFZ88"/>
      <c r="BGA88"/>
      <c r="BGB88"/>
      <c r="BGC88"/>
      <c r="BGD88"/>
      <c r="BGE88"/>
      <c r="BGF88"/>
      <c r="BGG88"/>
      <c r="BGH88"/>
      <c r="BGI88"/>
      <c r="BGJ88"/>
      <c r="BGK88"/>
      <c r="BGL88"/>
      <c r="BGM88"/>
      <c r="BGN88"/>
      <c r="BGO88"/>
      <c r="BGP88"/>
      <c r="BGQ88"/>
      <c r="BGR88"/>
      <c r="BGS88"/>
      <c r="BGT88"/>
      <c r="BGU88"/>
      <c r="BGV88"/>
      <c r="BGW88"/>
      <c r="BGX88"/>
      <c r="BGY88"/>
      <c r="BGZ88"/>
      <c r="BHA88"/>
      <c r="BHB88"/>
      <c r="BHC88"/>
      <c r="BHD88"/>
      <c r="BHE88"/>
      <c r="BHF88"/>
      <c r="BHG88"/>
      <c r="BHH88"/>
      <c r="BHI88"/>
      <c r="BHJ88"/>
      <c r="BHK88"/>
      <c r="BHL88"/>
      <c r="BHM88"/>
      <c r="BHN88"/>
      <c r="BHO88"/>
      <c r="BHP88"/>
      <c r="BHQ88"/>
      <c r="BHR88"/>
      <c r="BHS88"/>
      <c r="BHT88"/>
      <c r="BHU88"/>
      <c r="BHV88"/>
      <c r="BHW88"/>
      <c r="BHX88"/>
      <c r="BHY88"/>
      <c r="BHZ88"/>
      <c r="BIA88"/>
      <c r="BIB88"/>
      <c r="BIC88"/>
      <c r="BID88"/>
      <c r="BIE88"/>
      <c r="BIF88"/>
      <c r="BIG88"/>
      <c r="BIH88"/>
      <c r="BII88"/>
      <c r="BIJ88"/>
      <c r="BIK88"/>
      <c r="BIL88"/>
      <c r="BIM88"/>
      <c r="BIN88"/>
      <c r="BIO88"/>
      <c r="BIP88"/>
      <c r="BIQ88"/>
      <c r="BIR88"/>
      <c r="BIS88"/>
      <c r="BIT88"/>
      <c r="BIU88"/>
      <c r="BIV88"/>
      <c r="BIW88"/>
      <c r="BIX88"/>
      <c r="BIY88"/>
      <c r="BIZ88"/>
      <c r="BJA88"/>
      <c r="BJB88"/>
      <c r="BJC88"/>
      <c r="BJD88"/>
      <c r="BJE88"/>
      <c r="BJF88"/>
      <c r="BJG88"/>
      <c r="BJH88"/>
      <c r="BJI88"/>
      <c r="BJJ88"/>
      <c r="BJK88"/>
      <c r="BJL88"/>
      <c r="BJM88"/>
      <c r="BJN88"/>
      <c r="BJO88"/>
      <c r="BJP88"/>
      <c r="BJQ88"/>
      <c r="BJR88"/>
      <c r="BJS88"/>
      <c r="BJT88"/>
      <c r="BJU88"/>
      <c r="BJV88"/>
      <c r="BJW88"/>
      <c r="BJX88"/>
      <c r="BJY88"/>
      <c r="BJZ88"/>
      <c r="BKA88"/>
      <c r="BKB88"/>
      <c r="BKC88"/>
      <c r="BKD88"/>
      <c r="BKE88"/>
      <c r="BKF88"/>
      <c r="BKG88"/>
      <c r="BKH88"/>
      <c r="BKI88"/>
      <c r="BKJ88"/>
      <c r="BKK88"/>
      <c r="BKL88"/>
      <c r="BKM88"/>
      <c r="BKN88"/>
      <c r="BKO88"/>
      <c r="BKP88"/>
      <c r="BKQ88"/>
      <c r="BKR88"/>
      <c r="BKS88"/>
      <c r="BKT88"/>
      <c r="BKU88"/>
      <c r="BKV88"/>
      <c r="BKW88"/>
      <c r="BKX88"/>
      <c r="BKY88"/>
      <c r="BKZ88"/>
      <c r="BLA88"/>
      <c r="BLB88"/>
      <c r="BLC88"/>
      <c r="BLD88"/>
      <c r="BLE88"/>
      <c r="BLF88"/>
      <c r="BLG88"/>
      <c r="BLH88"/>
      <c r="BLI88"/>
      <c r="BLJ88"/>
      <c r="BLK88"/>
      <c r="BLL88"/>
      <c r="BLM88"/>
      <c r="BLN88"/>
      <c r="BLO88"/>
      <c r="BLP88"/>
      <c r="BLQ88"/>
      <c r="BLR88"/>
      <c r="BLS88"/>
      <c r="BLT88"/>
      <c r="BLU88"/>
      <c r="BLV88"/>
      <c r="BLW88"/>
      <c r="BLX88"/>
      <c r="BLY88"/>
      <c r="BLZ88"/>
      <c r="BMA88"/>
      <c r="BMB88"/>
      <c r="BMC88"/>
      <c r="BMD88"/>
      <c r="BME88"/>
      <c r="BMF88"/>
      <c r="BMG88"/>
      <c r="BMH88"/>
      <c r="BMI88"/>
      <c r="BMJ88"/>
      <c r="BMK88"/>
      <c r="BML88"/>
      <c r="BMM88"/>
      <c r="BMN88"/>
      <c r="BMO88"/>
      <c r="BMP88"/>
      <c r="BMQ88"/>
      <c r="BMR88"/>
      <c r="BMS88"/>
      <c r="BMT88"/>
      <c r="BMU88"/>
      <c r="BMV88"/>
      <c r="BMW88"/>
      <c r="BMX88"/>
      <c r="BMY88"/>
      <c r="BMZ88"/>
      <c r="BNA88"/>
      <c r="BNB88"/>
      <c r="BNC88"/>
      <c r="BND88"/>
      <c r="BNE88"/>
      <c r="BNF88"/>
      <c r="BNG88"/>
      <c r="BNH88"/>
      <c r="BNI88"/>
      <c r="BNJ88"/>
      <c r="BNK88"/>
      <c r="BNL88"/>
      <c r="BNM88"/>
      <c r="BNN88"/>
      <c r="BNO88"/>
      <c r="BNP88"/>
      <c r="BNQ88"/>
      <c r="BNR88"/>
      <c r="BNS88"/>
      <c r="BNT88"/>
      <c r="BNU88"/>
      <c r="BNV88"/>
      <c r="BNW88"/>
      <c r="BNX88"/>
      <c r="BNY88"/>
      <c r="BNZ88"/>
      <c r="BOA88"/>
      <c r="BOB88"/>
      <c r="BOC88"/>
      <c r="BOD88"/>
      <c r="BOE88"/>
      <c r="BOF88"/>
      <c r="BOG88"/>
      <c r="BOH88"/>
      <c r="BOI88"/>
      <c r="BOJ88"/>
      <c r="BOK88"/>
      <c r="BOL88"/>
      <c r="BOM88"/>
      <c r="BON88"/>
      <c r="BOO88"/>
      <c r="BOP88"/>
      <c r="BOQ88"/>
      <c r="BOR88"/>
      <c r="BOS88"/>
      <c r="BOT88"/>
      <c r="BOU88"/>
      <c r="BOV88"/>
      <c r="BOW88"/>
      <c r="BOX88"/>
      <c r="BOY88"/>
      <c r="BOZ88"/>
      <c r="BPA88"/>
      <c r="BPB88"/>
      <c r="BPC88"/>
      <c r="BPD88"/>
      <c r="BPE88"/>
      <c r="BPF88"/>
      <c r="BPG88"/>
      <c r="BPH88"/>
      <c r="BPI88"/>
      <c r="BPJ88"/>
      <c r="BPK88"/>
      <c r="BPL88"/>
      <c r="BPM88"/>
      <c r="BPN88"/>
      <c r="BPO88"/>
      <c r="BPP88"/>
      <c r="BPQ88"/>
      <c r="BPR88"/>
      <c r="BPS88"/>
      <c r="BPT88"/>
      <c r="BPU88"/>
      <c r="BPV88"/>
      <c r="BPW88"/>
      <c r="BPX88"/>
      <c r="BPY88"/>
      <c r="BPZ88"/>
      <c r="BQA88"/>
      <c r="BQB88"/>
      <c r="BQC88"/>
      <c r="BQD88"/>
      <c r="BQE88"/>
      <c r="BQF88"/>
      <c r="BQG88"/>
      <c r="BQH88"/>
      <c r="BQI88"/>
      <c r="BQJ88"/>
      <c r="BQK88"/>
      <c r="BQL88"/>
      <c r="BQM88"/>
      <c r="BQN88"/>
      <c r="BQO88"/>
      <c r="BQP88"/>
      <c r="BQQ88"/>
      <c r="BQR88"/>
      <c r="BQS88"/>
      <c r="BQT88"/>
      <c r="BQU88"/>
      <c r="BQV88"/>
      <c r="BQW88"/>
      <c r="BQX88"/>
      <c r="BQY88"/>
      <c r="BQZ88"/>
      <c r="BRA88"/>
      <c r="BRB88"/>
      <c r="BRC88"/>
      <c r="BRD88"/>
      <c r="BRE88"/>
      <c r="BRF88"/>
      <c r="BRG88"/>
      <c r="BRH88"/>
      <c r="BRI88"/>
      <c r="BRJ88"/>
      <c r="BRK88"/>
      <c r="BRL88"/>
      <c r="BRM88"/>
      <c r="BRN88"/>
      <c r="BRO88"/>
      <c r="BRP88"/>
      <c r="BRQ88"/>
      <c r="BRR88"/>
      <c r="BRS88"/>
      <c r="BRT88"/>
      <c r="BRU88"/>
      <c r="BRV88"/>
      <c r="BRW88"/>
      <c r="BRX88"/>
      <c r="BRY88"/>
      <c r="BRZ88"/>
      <c r="BSA88"/>
      <c r="BSB88"/>
      <c r="BSC88"/>
      <c r="BSD88"/>
      <c r="BSE88"/>
      <c r="BSF88"/>
      <c r="BSG88"/>
      <c r="BSH88"/>
      <c r="BSI88"/>
      <c r="BSJ88"/>
      <c r="BSK88"/>
      <c r="BSL88"/>
      <c r="BSM88"/>
      <c r="BSN88"/>
      <c r="BSO88"/>
      <c r="BSP88"/>
      <c r="BSQ88"/>
      <c r="BSR88"/>
      <c r="BSS88"/>
      <c r="BST88"/>
      <c r="BSU88"/>
      <c r="BSV88"/>
      <c r="BSW88"/>
      <c r="BSX88"/>
      <c r="BSY88"/>
      <c r="BSZ88"/>
      <c r="BTA88"/>
      <c r="BTB88"/>
      <c r="BTC88"/>
      <c r="BTD88"/>
      <c r="BTE88"/>
      <c r="BTF88"/>
      <c r="BTG88"/>
      <c r="BTH88"/>
      <c r="BTI88"/>
      <c r="BTJ88"/>
      <c r="BTK88"/>
      <c r="BTL88"/>
      <c r="BTM88"/>
      <c r="BTN88"/>
      <c r="BTO88"/>
      <c r="BTP88"/>
      <c r="BTQ88"/>
      <c r="BTR88"/>
      <c r="BTS88"/>
      <c r="BTT88"/>
      <c r="BTU88"/>
      <c r="BTV88"/>
      <c r="BTW88"/>
      <c r="BTX88"/>
      <c r="BTY88"/>
      <c r="BTZ88"/>
      <c r="BUA88"/>
      <c r="BUB88"/>
      <c r="BUC88"/>
      <c r="BUD88"/>
      <c r="BUE88"/>
      <c r="BUF88"/>
      <c r="BUG88"/>
      <c r="BUH88"/>
      <c r="BUI88"/>
      <c r="BUJ88"/>
      <c r="BUK88"/>
      <c r="BUL88"/>
      <c r="BUM88"/>
      <c r="BUN88"/>
      <c r="BUO88"/>
      <c r="BUP88"/>
      <c r="BUQ88"/>
      <c r="BUR88"/>
      <c r="BUS88"/>
      <c r="BUT88"/>
      <c r="BUU88"/>
      <c r="BUV88"/>
      <c r="BUW88"/>
      <c r="BUX88"/>
      <c r="BUY88"/>
      <c r="BUZ88"/>
      <c r="BVA88"/>
      <c r="BVB88"/>
      <c r="BVC88"/>
      <c r="BVD88"/>
      <c r="BVE88"/>
      <c r="BVF88"/>
      <c r="BVG88"/>
      <c r="BVH88"/>
      <c r="BVI88"/>
      <c r="BVJ88"/>
      <c r="BVK88"/>
      <c r="BVL88"/>
      <c r="BVM88"/>
      <c r="BVN88"/>
      <c r="BVO88"/>
      <c r="BVP88"/>
      <c r="BVQ88"/>
      <c r="BVR88"/>
      <c r="BVS88"/>
      <c r="BVT88"/>
      <c r="BVU88"/>
      <c r="BVV88"/>
      <c r="BVW88"/>
      <c r="BVX88"/>
      <c r="BVY88"/>
      <c r="BVZ88"/>
      <c r="BWA88"/>
      <c r="BWB88"/>
      <c r="BWC88"/>
      <c r="BWD88"/>
      <c r="BWE88"/>
      <c r="BWF88"/>
      <c r="BWG88"/>
      <c r="BWH88"/>
      <c r="BWI88"/>
      <c r="BWJ88"/>
      <c r="BWK88"/>
      <c r="BWL88"/>
      <c r="BWM88"/>
      <c r="BWN88"/>
      <c r="BWO88"/>
      <c r="BWP88"/>
      <c r="BWQ88"/>
      <c r="BWR88"/>
      <c r="BWS88"/>
      <c r="BWT88"/>
      <c r="BWU88"/>
      <c r="BWV88"/>
      <c r="BWW88"/>
      <c r="BWX88"/>
      <c r="BWY88"/>
      <c r="BWZ88"/>
      <c r="BXA88"/>
      <c r="BXB88"/>
      <c r="BXC88"/>
      <c r="BXD88"/>
      <c r="BXE88"/>
      <c r="BXF88"/>
      <c r="BXG88"/>
      <c r="BXH88"/>
      <c r="BXI88"/>
      <c r="BXJ88"/>
      <c r="BXK88"/>
      <c r="BXL88"/>
      <c r="BXM88"/>
      <c r="BXN88"/>
      <c r="BXO88"/>
      <c r="BXP88"/>
      <c r="BXQ88"/>
      <c r="BXR88"/>
      <c r="BXS88"/>
      <c r="BXT88"/>
      <c r="BXU88"/>
      <c r="BXV88"/>
      <c r="BXW88"/>
      <c r="BXX88"/>
      <c r="BXY88"/>
      <c r="BXZ88"/>
      <c r="BYA88"/>
      <c r="BYB88"/>
      <c r="BYC88"/>
      <c r="BYD88"/>
      <c r="BYE88"/>
      <c r="BYF88"/>
      <c r="BYG88"/>
      <c r="BYH88"/>
      <c r="BYI88"/>
      <c r="BYJ88"/>
      <c r="BYK88"/>
      <c r="BYL88"/>
      <c r="BYM88"/>
      <c r="BYN88"/>
      <c r="BYO88"/>
      <c r="BYP88"/>
      <c r="BYQ88"/>
      <c r="BYR88"/>
      <c r="BYS88"/>
      <c r="BYT88"/>
      <c r="BYU88"/>
      <c r="BYV88"/>
      <c r="BYW88"/>
      <c r="BYX88"/>
      <c r="BYY88"/>
      <c r="BYZ88"/>
      <c r="BZA88"/>
      <c r="BZB88"/>
      <c r="BZC88"/>
      <c r="BZD88"/>
      <c r="BZE88"/>
      <c r="BZF88"/>
      <c r="BZG88"/>
      <c r="BZH88"/>
      <c r="BZI88"/>
      <c r="BZJ88"/>
      <c r="BZK88"/>
      <c r="BZL88"/>
      <c r="BZM88"/>
      <c r="BZN88"/>
      <c r="BZO88"/>
      <c r="BZP88"/>
      <c r="BZQ88"/>
      <c r="BZR88"/>
      <c r="BZS88"/>
      <c r="BZT88"/>
      <c r="BZU88"/>
      <c r="BZV88"/>
      <c r="BZW88"/>
      <c r="BZX88"/>
      <c r="BZY88"/>
      <c r="BZZ88"/>
      <c r="CAA88"/>
      <c r="CAB88"/>
      <c r="CAC88"/>
      <c r="CAD88"/>
      <c r="CAE88"/>
      <c r="CAF88"/>
      <c r="CAG88"/>
      <c r="CAH88"/>
      <c r="CAI88"/>
      <c r="CAJ88"/>
      <c r="CAK88"/>
      <c r="CAL88"/>
      <c r="CAM88"/>
      <c r="CAN88"/>
      <c r="CAO88"/>
      <c r="CAP88"/>
      <c r="CAQ88"/>
      <c r="CAR88"/>
      <c r="CAS88"/>
      <c r="CAT88"/>
      <c r="CAU88"/>
      <c r="CAV88"/>
      <c r="CAW88"/>
      <c r="CAX88"/>
      <c r="CAY88"/>
      <c r="CAZ88"/>
      <c r="CBA88"/>
      <c r="CBB88"/>
      <c r="CBC88"/>
      <c r="CBD88"/>
      <c r="CBE88"/>
      <c r="CBF88"/>
      <c r="CBG88"/>
      <c r="CBH88"/>
      <c r="CBI88"/>
      <c r="CBJ88"/>
      <c r="CBK88"/>
      <c r="CBL88"/>
      <c r="CBM88"/>
      <c r="CBN88"/>
      <c r="CBO88"/>
      <c r="CBP88"/>
      <c r="CBQ88"/>
      <c r="CBR88"/>
      <c r="CBS88"/>
      <c r="CBT88"/>
      <c r="CBU88"/>
      <c r="CBV88"/>
      <c r="CBW88"/>
      <c r="CBX88"/>
      <c r="CBY88"/>
      <c r="CBZ88"/>
      <c r="CCA88"/>
      <c r="CCB88"/>
      <c r="CCC88"/>
      <c r="CCD88"/>
      <c r="CCE88"/>
      <c r="CCF88"/>
      <c r="CCG88"/>
      <c r="CCH88"/>
      <c r="CCI88"/>
      <c r="CCJ88"/>
      <c r="CCK88"/>
      <c r="CCL88"/>
      <c r="CCM88"/>
      <c r="CCN88"/>
      <c r="CCO88"/>
      <c r="CCP88"/>
      <c r="CCQ88"/>
      <c r="CCR88"/>
      <c r="CCS88"/>
      <c r="CCT88"/>
      <c r="CCU88"/>
      <c r="CCV88"/>
      <c r="CCW88"/>
      <c r="CCX88"/>
      <c r="CCY88"/>
      <c r="CCZ88"/>
      <c r="CDA88"/>
      <c r="CDB88"/>
      <c r="CDC88"/>
      <c r="CDD88"/>
      <c r="CDE88"/>
      <c r="CDF88"/>
      <c r="CDG88"/>
      <c r="CDH88"/>
      <c r="CDI88"/>
      <c r="CDJ88"/>
      <c r="CDK88"/>
      <c r="CDL88"/>
      <c r="CDM88"/>
      <c r="CDN88"/>
      <c r="CDO88"/>
      <c r="CDP88"/>
      <c r="CDQ88"/>
      <c r="CDR88"/>
      <c r="CDS88"/>
      <c r="CDT88"/>
      <c r="CDU88"/>
      <c r="CDV88"/>
      <c r="CDW88"/>
      <c r="CDX88"/>
      <c r="CDY88"/>
      <c r="CDZ88"/>
      <c r="CEA88"/>
      <c r="CEB88"/>
      <c r="CEC88"/>
      <c r="CED88"/>
      <c r="CEE88"/>
      <c r="CEF88"/>
      <c r="CEG88"/>
      <c r="CEH88"/>
      <c r="CEI88"/>
      <c r="CEJ88"/>
      <c r="CEK88"/>
      <c r="CEL88"/>
      <c r="CEM88"/>
      <c r="CEN88"/>
      <c r="CEO88"/>
      <c r="CEP88"/>
      <c r="CEQ88"/>
      <c r="CER88"/>
      <c r="CES88"/>
      <c r="CET88"/>
      <c r="CEU88"/>
      <c r="CEV88"/>
      <c r="CEW88"/>
      <c r="CEX88"/>
      <c r="CEY88"/>
      <c r="CEZ88"/>
      <c r="CFA88"/>
      <c r="CFB88"/>
      <c r="CFC88"/>
      <c r="CFD88"/>
      <c r="CFE88"/>
      <c r="CFF88"/>
      <c r="CFG88"/>
      <c r="CFH88"/>
      <c r="CFI88"/>
      <c r="CFJ88"/>
      <c r="CFK88"/>
      <c r="CFL88"/>
      <c r="CFM88"/>
      <c r="CFN88"/>
      <c r="CFO88"/>
      <c r="CFP88"/>
      <c r="CFQ88"/>
      <c r="CFR88"/>
      <c r="CFS88"/>
      <c r="CFT88"/>
      <c r="CFU88"/>
      <c r="CFV88"/>
      <c r="CFW88"/>
      <c r="CFX88"/>
      <c r="CFY88"/>
      <c r="CFZ88"/>
      <c r="CGA88"/>
      <c r="CGB88"/>
      <c r="CGC88"/>
      <c r="CGD88"/>
      <c r="CGE88"/>
      <c r="CGF88"/>
      <c r="CGG88"/>
      <c r="CGH88"/>
      <c r="CGI88"/>
      <c r="CGJ88"/>
      <c r="CGK88"/>
      <c r="CGL88"/>
      <c r="CGM88"/>
      <c r="CGN88"/>
      <c r="CGO88"/>
      <c r="CGP88"/>
      <c r="CGQ88"/>
      <c r="CGR88"/>
      <c r="CGS88"/>
      <c r="CGT88"/>
      <c r="CGU88"/>
      <c r="CGV88"/>
      <c r="CGW88"/>
      <c r="CGX88"/>
      <c r="CGY88"/>
      <c r="CGZ88"/>
      <c r="CHA88"/>
      <c r="CHB88"/>
      <c r="CHC88"/>
      <c r="CHD88"/>
      <c r="CHE88"/>
      <c r="CHF88"/>
      <c r="CHG88"/>
      <c r="CHH88"/>
      <c r="CHI88"/>
      <c r="CHJ88"/>
      <c r="CHK88"/>
      <c r="CHL88"/>
      <c r="CHM88"/>
      <c r="CHN88"/>
      <c r="CHO88"/>
      <c r="CHP88"/>
      <c r="CHQ88"/>
      <c r="CHR88"/>
      <c r="CHS88"/>
      <c r="CHT88"/>
      <c r="CHU88"/>
      <c r="CHV88"/>
      <c r="CHW88"/>
      <c r="CHX88"/>
      <c r="CHY88"/>
      <c r="CHZ88"/>
      <c r="CIA88"/>
      <c r="CIB88"/>
      <c r="CIC88"/>
      <c r="CID88"/>
      <c r="CIE88"/>
      <c r="CIF88"/>
      <c r="CIG88"/>
      <c r="CIH88"/>
      <c r="CII88"/>
      <c r="CIJ88"/>
      <c r="CIK88"/>
      <c r="CIL88"/>
      <c r="CIM88"/>
      <c r="CIN88"/>
      <c r="CIO88"/>
      <c r="CIP88"/>
      <c r="CIQ88"/>
      <c r="CIR88"/>
      <c r="CIS88"/>
      <c r="CIT88"/>
      <c r="CIU88"/>
      <c r="CIV88"/>
      <c r="CIW88"/>
      <c r="CIX88"/>
      <c r="CIY88"/>
      <c r="CIZ88"/>
      <c r="CJA88"/>
      <c r="CJB88"/>
      <c r="CJC88"/>
      <c r="CJD88"/>
      <c r="CJE88"/>
      <c r="CJF88"/>
      <c r="CJG88"/>
      <c r="CJH88"/>
      <c r="CJI88"/>
      <c r="CJJ88"/>
      <c r="CJK88"/>
      <c r="CJL88"/>
      <c r="CJM88"/>
      <c r="CJN88"/>
      <c r="CJO88"/>
      <c r="CJP88"/>
      <c r="CJQ88"/>
      <c r="CJR88"/>
      <c r="CJS88"/>
      <c r="CJT88"/>
      <c r="CJU88"/>
      <c r="CJV88"/>
      <c r="CJW88"/>
      <c r="CJX88"/>
      <c r="CJY88"/>
      <c r="CJZ88"/>
      <c r="CKA88"/>
      <c r="CKB88"/>
      <c r="CKC88"/>
      <c r="CKD88"/>
      <c r="CKE88"/>
      <c r="CKF88"/>
      <c r="CKG88"/>
      <c r="CKH88"/>
      <c r="CKI88"/>
      <c r="CKJ88"/>
      <c r="CKK88"/>
      <c r="CKL88"/>
      <c r="CKM88"/>
      <c r="CKN88"/>
      <c r="CKO88"/>
      <c r="CKP88"/>
      <c r="CKQ88"/>
      <c r="CKR88"/>
      <c r="CKS88"/>
      <c r="CKT88"/>
      <c r="CKU88"/>
      <c r="CKV88"/>
      <c r="CKW88"/>
      <c r="CKX88"/>
      <c r="CKY88"/>
      <c r="CKZ88"/>
      <c r="CLA88"/>
      <c r="CLB88"/>
      <c r="CLC88"/>
      <c r="CLD88"/>
      <c r="CLE88"/>
      <c r="CLF88"/>
      <c r="CLG88"/>
      <c r="CLH88"/>
      <c r="CLI88"/>
      <c r="CLJ88"/>
      <c r="CLK88"/>
      <c r="CLL88"/>
      <c r="CLM88"/>
      <c r="CLN88"/>
      <c r="CLO88"/>
      <c r="CLP88"/>
      <c r="CLQ88"/>
      <c r="CLR88"/>
      <c r="CLS88"/>
      <c r="CLT88"/>
      <c r="CLU88"/>
      <c r="CLV88"/>
      <c r="CLW88"/>
      <c r="CLX88"/>
      <c r="CLY88"/>
      <c r="CLZ88"/>
      <c r="CMA88"/>
      <c r="CMB88"/>
      <c r="CMC88"/>
      <c r="CMD88"/>
      <c r="CME88"/>
      <c r="CMF88"/>
      <c r="CMG88"/>
      <c r="CMH88"/>
      <c r="CMI88"/>
      <c r="CMJ88"/>
      <c r="CMK88"/>
      <c r="CML88"/>
      <c r="CMM88"/>
      <c r="CMN88"/>
      <c r="CMO88"/>
      <c r="CMP88"/>
      <c r="CMQ88"/>
      <c r="CMR88"/>
      <c r="CMS88"/>
      <c r="CMT88"/>
      <c r="CMU88"/>
      <c r="CMV88"/>
      <c r="CMW88"/>
      <c r="CMX88"/>
      <c r="CMY88"/>
      <c r="CMZ88"/>
      <c r="CNA88"/>
      <c r="CNB88"/>
      <c r="CNC88"/>
      <c r="CND88"/>
      <c r="CNE88"/>
      <c r="CNF88"/>
      <c r="CNG88"/>
      <c r="CNH88"/>
      <c r="CNI88"/>
      <c r="CNJ88"/>
      <c r="CNK88"/>
      <c r="CNL88"/>
      <c r="CNM88"/>
      <c r="CNN88"/>
      <c r="CNO88"/>
      <c r="CNP88"/>
      <c r="CNQ88"/>
      <c r="CNR88"/>
      <c r="CNS88"/>
      <c r="CNT88"/>
      <c r="CNU88"/>
      <c r="CNV88"/>
      <c r="CNW88"/>
      <c r="CNX88"/>
      <c r="CNY88"/>
      <c r="CNZ88"/>
      <c r="COA88"/>
      <c r="COB88"/>
      <c r="COC88"/>
      <c r="COD88"/>
      <c r="COE88"/>
      <c r="COF88"/>
      <c r="COG88"/>
      <c r="COH88"/>
      <c r="COI88"/>
      <c r="COJ88"/>
      <c r="COK88"/>
      <c r="COL88"/>
      <c r="COM88"/>
      <c r="CON88"/>
      <c r="COO88"/>
      <c r="COP88"/>
      <c r="COQ88"/>
      <c r="COR88"/>
      <c r="COS88"/>
      <c r="COT88"/>
      <c r="COU88"/>
      <c r="COV88"/>
      <c r="COW88"/>
      <c r="COX88"/>
      <c r="COY88"/>
      <c r="COZ88"/>
      <c r="CPA88"/>
      <c r="CPB88"/>
      <c r="CPC88"/>
      <c r="CPD88"/>
      <c r="CPE88"/>
      <c r="CPF88"/>
      <c r="CPG88"/>
      <c r="CPH88"/>
      <c r="CPI88"/>
      <c r="CPJ88"/>
      <c r="CPK88"/>
      <c r="CPL88"/>
      <c r="CPM88"/>
      <c r="CPN88"/>
      <c r="CPO88"/>
      <c r="CPP88"/>
      <c r="CPQ88"/>
      <c r="CPR88"/>
      <c r="CPS88"/>
      <c r="CPT88"/>
      <c r="CPU88"/>
      <c r="CPV88"/>
      <c r="CPW88"/>
      <c r="CPX88"/>
      <c r="CPY88"/>
      <c r="CPZ88"/>
      <c r="CQA88"/>
      <c r="CQB88"/>
      <c r="CQC88"/>
      <c r="CQD88"/>
      <c r="CQE88"/>
      <c r="CQF88"/>
      <c r="CQG88"/>
      <c r="CQH88"/>
      <c r="CQI88"/>
      <c r="CQJ88"/>
      <c r="CQK88"/>
      <c r="CQL88"/>
      <c r="CQM88"/>
      <c r="CQN88"/>
      <c r="CQO88"/>
      <c r="CQP88"/>
      <c r="CQQ88"/>
      <c r="CQR88"/>
      <c r="CQS88"/>
      <c r="CQT88"/>
      <c r="CQU88"/>
      <c r="CQV88"/>
      <c r="CQW88"/>
      <c r="CQX88"/>
      <c r="CQY88"/>
      <c r="CQZ88"/>
      <c r="CRA88"/>
      <c r="CRB88"/>
      <c r="CRC88"/>
      <c r="CRD88"/>
      <c r="CRE88"/>
      <c r="CRF88"/>
      <c r="CRG88"/>
      <c r="CRH88"/>
      <c r="CRI88"/>
      <c r="CRJ88"/>
      <c r="CRK88"/>
      <c r="CRL88"/>
      <c r="CRM88"/>
      <c r="CRN88"/>
      <c r="CRO88"/>
      <c r="CRP88"/>
      <c r="CRQ88"/>
      <c r="CRR88"/>
      <c r="CRS88"/>
      <c r="CRT88"/>
      <c r="CRU88"/>
      <c r="CRV88"/>
      <c r="CRW88"/>
      <c r="CRX88"/>
      <c r="CRY88"/>
      <c r="CRZ88"/>
      <c r="CSA88"/>
      <c r="CSB88"/>
      <c r="CSC88"/>
      <c r="CSD88"/>
      <c r="CSE88"/>
      <c r="CSF88"/>
      <c r="CSG88"/>
      <c r="CSH88"/>
      <c r="CSI88"/>
      <c r="CSJ88"/>
      <c r="CSK88"/>
      <c r="CSL88"/>
      <c r="CSM88"/>
      <c r="CSN88"/>
      <c r="CSO88"/>
      <c r="CSP88"/>
      <c r="CSQ88"/>
      <c r="CSR88"/>
      <c r="CSS88"/>
      <c r="CST88"/>
      <c r="CSU88"/>
      <c r="CSV88"/>
      <c r="CSW88"/>
      <c r="CSX88"/>
      <c r="CSY88"/>
      <c r="CSZ88"/>
      <c r="CTA88"/>
      <c r="CTB88"/>
      <c r="CTC88"/>
      <c r="CTD88"/>
      <c r="CTE88"/>
      <c r="CTF88"/>
      <c r="CTG88"/>
      <c r="CTH88"/>
      <c r="CTI88"/>
      <c r="CTJ88"/>
      <c r="CTK88"/>
      <c r="CTL88"/>
      <c r="CTM88"/>
      <c r="CTN88"/>
      <c r="CTO88"/>
      <c r="CTP88"/>
      <c r="CTQ88"/>
      <c r="CTR88"/>
      <c r="CTS88"/>
      <c r="CTT88"/>
      <c r="CTU88"/>
      <c r="CTV88"/>
      <c r="CTW88"/>
      <c r="CTX88"/>
      <c r="CTY88"/>
      <c r="CTZ88"/>
      <c r="CUA88"/>
      <c r="CUB88"/>
      <c r="CUC88"/>
      <c r="CUD88"/>
      <c r="CUE88"/>
      <c r="CUF88"/>
      <c r="CUG88"/>
      <c r="CUH88"/>
      <c r="CUI88"/>
      <c r="CUJ88"/>
      <c r="CUK88"/>
      <c r="CUL88"/>
      <c r="CUM88"/>
      <c r="CUN88"/>
      <c r="CUO88"/>
      <c r="CUP88"/>
      <c r="CUQ88"/>
      <c r="CUR88"/>
      <c r="CUS88"/>
      <c r="CUT88"/>
      <c r="CUU88"/>
      <c r="CUV88"/>
      <c r="CUW88"/>
      <c r="CUX88"/>
      <c r="CUY88"/>
      <c r="CUZ88"/>
      <c r="CVA88"/>
      <c r="CVB88"/>
      <c r="CVC88"/>
      <c r="CVD88"/>
      <c r="CVE88"/>
      <c r="CVF88"/>
      <c r="CVG88"/>
      <c r="CVH88"/>
      <c r="CVI88"/>
      <c r="CVJ88"/>
      <c r="CVK88"/>
      <c r="CVL88"/>
      <c r="CVM88"/>
      <c r="CVN88"/>
      <c r="CVO88"/>
      <c r="CVP88"/>
      <c r="CVQ88"/>
      <c r="CVR88"/>
      <c r="CVS88"/>
      <c r="CVT88"/>
      <c r="CVU88"/>
      <c r="CVV88"/>
      <c r="CVW88"/>
      <c r="CVX88"/>
      <c r="CVY88"/>
      <c r="CVZ88"/>
      <c r="CWA88"/>
      <c r="CWB88"/>
      <c r="CWC88"/>
      <c r="CWD88"/>
      <c r="CWE88"/>
      <c r="CWF88"/>
      <c r="CWG88"/>
      <c r="CWH88"/>
      <c r="CWI88"/>
      <c r="CWJ88"/>
      <c r="CWK88"/>
      <c r="CWL88"/>
      <c r="CWM88"/>
      <c r="CWN88"/>
      <c r="CWO88"/>
      <c r="CWP88"/>
      <c r="CWQ88"/>
      <c r="CWR88"/>
      <c r="CWS88"/>
      <c r="CWT88"/>
      <c r="CWU88"/>
      <c r="CWV88"/>
      <c r="CWW88"/>
      <c r="CWX88"/>
      <c r="CWY88"/>
      <c r="CWZ88"/>
      <c r="CXA88"/>
      <c r="CXB88"/>
      <c r="CXC88"/>
      <c r="CXD88"/>
      <c r="CXE88"/>
      <c r="CXF88"/>
      <c r="CXG88"/>
      <c r="CXH88"/>
      <c r="CXI88"/>
      <c r="CXJ88"/>
      <c r="CXK88"/>
      <c r="CXL88"/>
      <c r="CXM88"/>
      <c r="CXN88"/>
      <c r="CXO88"/>
      <c r="CXP88"/>
      <c r="CXQ88"/>
      <c r="CXR88"/>
      <c r="CXS88"/>
      <c r="CXT88"/>
      <c r="CXU88"/>
      <c r="CXV88"/>
      <c r="CXW88"/>
      <c r="CXX88"/>
      <c r="CXY88"/>
      <c r="CXZ88"/>
      <c r="CYA88"/>
      <c r="CYB88"/>
      <c r="CYC88"/>
      <c r="CYD88"/>
      <c r="CYE88"/>
      <c r="CYF88"/>
      <c r="CYG88"/>
      <c r="CYH88"/>
      <c r="CYI88"/>
      <c r="CYJ88"/>
      <c r="CYK88"/>
      <c r="CYL88"/>
      <c r="CYM88"/>
      <c r="CYN88"/>
      <c r="CYO88"/>
      <c r="CYP88"/>
      <c r="CYQ88"/>
      <c r="CYR88"/>
      <c r="CYS88"/>
      <c r="CYT88"/>
      <c r="CYU88"/>
      <c r="CYV88"/>
      <c r="CYW88"/>
      <c r="CYX88"/>
      <c r="CYY88"/>
      <c r="CYZ88"/>
      <c r="CZA88"/>
      <c r="CZB88"/>
      <c r="CZC88"/>
      <c r="CZD88"/>
      <c r="CZE88"/>
      <c r="CZF88"/>
      <c r="CZG88"/>
      <c r="CZH88"/>
      <c r="CZI88"/>
      <c r="CZJ88"/>
      <c r="CZK88"/>
      <c r="CZL88"/>
      <c r="CZM88"/>
      <c r="CZN88"/>
      <c r="CZO88"/>
      <c r="CZP88"/>
      <c r="CZQ88"/>
      <c r="CZR88"/>
      <c r="CZS88"/>
      <c r="CZT88"/>
      <c r="CZU88"/>
      <c r="CZV88"/>
      <c r="CZW88"/>
      <c r="CZX88"/>
      <c r="CZY88"/>
      <c r="CZZ88"/>
      <c r="DAA88"/>
      <c r="DAB88"/>
      <c r="DAC88"/>
      <c r="DAD88"/>
      <c r="DAE88"/>
      <c r="DAF88"/>
      <c r="DAG88"/>
      <c r="DAH88"/>
      <c r="DAI88"/>
      <c r="DAJ88"/>
      <c r="DAK88"/>
      <c r="DAL88"/>
      <c r="DAM88"/>
      <c r="DAN88"/>
      <c r="DAO88"/>
      <c r="DAP88"/>
      <c r="DAQ88"/>
      <c r="DAR88"/>
      <c r="DAS88"/>
      <c r="DAT88"/>
      <c r="DAU88"/>
      <c r="DAV88"/>
      <c r="DAW88"/>
      <c r="DAX88"/>
      <c r="DAY88"/>
      <c r="DAZ88"/>
      <c r="DBA88"/>
      <c r="DBB88"/>
      <c r="DBC88"/>
      <c r="DBD88"/>
      <c r="DBE88"/>
      <c r="DBF88"/>
      <c r="DBG88"/>
      <c r="DBH88"/>
      <c r="DBI88"/>
      <c r="DBJ88"/>
      <c r="DBK88"/>
      <c r="DBL88"/>
      <c r="DBM88"/>
      <c r="DBN88"/>
      <c r="DBO88"/>
      <c r="DBP88"/>
      <c r="DBQ88"/>
      <c r="DBR88"/>
      <c r="DBS88"/>
      <c r="DBT88"/>
      <c r="DBU88"/>
      <c r="DBV88"/>
      <c r="DBW88"/>
      <c r="DBX88"/>
      <c r="DBY88"/>
      <c r="DBZ88"/>
      <c r="DCA88"/>
      <c r="DCB88"/>
      <c r="DCC88"/>
      <c r="DCD88"/>
      <c r="DCE88"/>
      <c r="DCF88"/>
      <c r="DCG88"/>
      <c r="DCH88"/>
      <c r="DCI88"/>
      <c r="DCJ88"/>
      <c r="DCK88"/>
      <c r="DCL88"/>
      <c r="DCM88"/>
      <c r="DCN88"/>
      <c r="DCO88"/>
      <c r="DCP88"/>
      <c r="DCQ88"/>
      <c r="DCR88"/>
      <c r="DCS88"/>
      <c r="DCT88"/>
      <c r="DCU88"/>
      <c r="DCV88"/>
      <c r="DCW88"/>
      <c r="DCX88"/>
      <c r="DCY88"/>
      <c r="DCZ88"/>
      <c r="DDA88"/>
      <c r="DDB88"/>
      <c r="DDC88"/>
      <c r="DDD88"/>
      <c r="DDE88"/>
      <c r="DDF88"/>
      <c r="DDG88"/>
      <c r="DDH88"/>
      <c r="DDI88"/>
      <c r="DDJ88"/>
      <c r="DDK88"/>
      <c r="DDL88"/>
      <c r="DDM88"/>
      <c r="DDN88"/>
      <c r="DDO88"/>
      <c r="DDP88"/>
      <c r="DDQ88"/>
      <c r="DDR88"/>
      <c r="DDS88"/>
      <c r="DDT88"/>
      <c r="DDU88"/>
      <c r="DDV88"/>
      <c r="DDW88"/>
      <c r="DDX88"/>
      <c r="DDY88"/>
      <c r="DDZ88"/>
      <c r="DEA88"/>
      <c r="DEB88"/>
      <c r="DEC88"/>
      <c r="DED88"/>
      <c r="DEE88"/>
      <c r="DEF88"/>
      <c r="DEG88"/>
      <c r="DEH88"/>
      <c r="DEI88"/>
      <c r="DEJ88"/>
      <c r="DEK88"/>
      <c r="DEL88"/>
      <c r="DEM88"/>
      <c r="DEN88"/>
      <c r="DEO88"/>
      <c r="DEP88"/>
      <c r="DEQ88"/>
      <c r="DER88"/>
      <c r="DES88"/>
      <c r="DET88"/>
      <c r="DEU88"/>
      <c r="DEV88"/>
      <c r="DEW88"/>
      <c r="DEX88"/>
      <c r="DEY88"/>
      <c r="DEZ88"/>
      <c r="DFA88"/>
      <c r="DFB88"/>
      <c r="DFC88"/>
      <c r="DFD88"/>
      <c r="DFE88"/>
      <c r="DFF88"/>
      <c r="DFG88"/>
      <c r="DFH88"/>
      <c r="DFI88"/>
      <c r="DFJ88"/>
      <c r="DFK88"/>
      <c r="DFL88"/>
      <c r="DFM88"/>
      <c r="DFN88"/>
      <c r="DFO88"/>
      <c r="DFP88"/>
      <c r="DFQ88"/>
      <c r="DFR88"/>
      <c r="DFS88"/>
      <c r="DFT88"/>
      <c r="DFU88"/>
      <c r="DFV88"/>
      <c r="DFW88"/>
      <c r="DFX88"/>
      <c r="DFY88"/>
      <c r="DFZ88"/>
      <c r="DGA88"/>
      <c r="DGB88"/>
      <c r="DGC88"/>
      <c r="DGD88"/>
      <c r="DGE88"/>
      <c r="DGF88"/>
      <c r="DGG88"/>
      <c r="DGH88"/>
      <c r="DGI88"/>
      <c r="DGJ88"/>
      <c r="DGK88"/>
      <c r="DGL88"/>
      <c r="DGM88"/>
      <c r="DGN88"/>
      <c r="DGO88"/>
      <c r="DGP88"/>
      <c r="DGQ88"/>
      <c r="DGR88"/>
      <c r="DGS88"/>
      <c r="DGT88"/>
      <c r="DGU88"/>
      <c r="DGV88"/>
      <c r="DGW88"/>
      <c r="DGX88"/>
      <c r="DGY88"/>
      <c r="DGZ88"/>
      <c r="DHA88"/>
      <c r="DHB88"/>
      <c r="DHC88"/>
      <c r="DHD88"/>
      <c r="DHE88"/>
      <c r="DHF88"/>
      <c r="DHG88"/>
      <c r="DHH88"/>
      <c r="DHI88"/>
      <c r="DHJ88"/>
      <c r="DHK88"/>
      <c r="DHL88"/>
      <c r="DHM88"/>
      <c r="DHN88"/>
      <c r="DHO88"/>
      <c r="DHP88"/>
      <c r="DHQ88"/>
      <c r="DHR88"/>
      <c r="DHS88"/>
      <c r="DHT88"/>
      <c r="DHU88"/>
      <c r="DHV88"/>
      <c r="DHW88"/>
      <c r="DHX88"/>
      <c r="DHY88"/>
      <c r="DHZ88"/>
      <c r="DIA88"/>
      <c r="DIB88"/>
      <c r="DIC88"/>
      <c r="DID88"/>
      <c r="DIE88"/>
      <c r="DIF88"/>
      <c r="DIG88"/>
      <c r="DIH88"/>
      <c r="DII88"/>
      <c r="DIJ88"/>
      <c r="DIK88"/>
      <c r="DIL88"/>
      <c r="DIM88"/>
      <c r="DIN88"/>
      <c r="DIO88"/>
      <c r="DIP88"/>
      <c r="DIQ88"/>
      <c r="DIR88"/>
      <c r="DIS88"/>
      <c r="DIT88"/>
      <c r="DIU88"/>
      <c r="DIV88"/>
      <c r="DIW88"/>
      <c r="DIX88"/>
      <c r="DIY88"/>
      <c r="DIZ88"/>
      <c r="DJA88"/>
      <c r="DJB88"/>
      <c r="DJC88"/>
      <c r="DJD88"/>
      <c r="DJE88"/>
      <c r="DJF88"/>
      <c r="DJG88"/>
      <c r="DJH88"/>
      <c r="DJI88"/>
      <c r="DJJ88"/>
      <c r="DJK88"/>
      <c r="DJL88"/>
      <c r="DJM88"/>
      <c r="DJN88"/>
      <c r="DJO88"/>
      <c r="DJP88"/>
      <c r="DJQ88"/>
      <c r="DJR88"/>
      <c r="DJS88"/>
      <c r="DJT88"/>
      <c r="DJU88"/>
      <c r="DJV88"/>
      <c r="DJW88"/>
      <c r="DJX88"/>
      <c r="DJY88"/>
      <c r="DJZ88"/>
      <c r="DKA88"/>
      <c r="DKB88"/>
      <c r="DKC88"/>
      <c r="DKD88"/>
      <c r="DKE88"/>
      <c r="DKF88"/>
      <c r="DKG88"/>
      <c r="DKH88"/>
      <c r="DKI88"/>
      <c r="DKJ88"/>
      <c r="DKK88"/>
      <c r="DKL88"/>
      <c r="DKM88"/>
      <c r="DKN88"/>
      <c r="DKO88"/>
      <c r="DKP88"/>
      <c r="DKQ88"/>
      <c r="DKR88"/>
      <c r="DKS88"/>
      <c r="DKT88"/>
      <c r="DKU88"/>
      <c r="DKV88"/>
      <c r="DKW88"/>
      <c r="DKX88"/>
      <c r="DKY88"/>
      <c r="DKZ88"/>
      <c r="DLA88"/>
      <c r="DLB88"/>
      <c r="DLC88"/>
      <c r="DLD88"/>
      <c r="DLE88"/>
      <c r="DLF88"/>
      <c r="DLG88"/>
      <c r="DLH88"/>
      <c r="DLI88"/>
      <c r="DLJ88"/>
      <c r="DLK88"/>
      <c r="DLL88"/>
      <c r="DLM88"/>
      <c r="DLN88"/>
      <c r="DLO88"/>
      <c r="DLP88"/>
      <c r="DLQ88"/>
      <c r="DLR88"/>
      <c r="DLS88"/>
      <c r="DLT88"/>
      <c r="DLU88"/>
      <c r="DLV88"/>
      <c r="DLW88"/>
      <c r="DLX88"/>
      <c r="DLY88"/>
      <c r="DLZ88"/>
      <c r="DMA88"/>
      <c r="DMB88"/>
      <c r="DMC88"/>
      <c r="DMD88"/>
      <c r="DME88"/>
      <c r="DMF88"/>
      <c r="DMG88"/>
      <c r="DMH88"/>
      <c r="DMI88"/>
      <c r="DMJ88"/>
      <c r="DMK88"/>
      <c r="DML88"/>
      <c r="DMM88"/>
      <c r="DMN88"/>
      <c r="DMO88"/>
      <c r="DMP88"/>
      <c r="DMQ88"/>
      <c r="DMR88"/>
      <c r="DMS88"/>
      <c r="DMT88"/>
      <c r="DMU88"/>
      <c r="DMV88"/>
      <c r="DMW88"/>
      <c r="DMX88"/>
      <c r="DMY88"/>
      <c r="DMZ88"/>
      <c r="DNA88"/>
      <c r="DNB88"/>
      <c r="DNC88"/>
      <c r="DND88"/>
      <c r="DNE88"/>
      <c r="DNF88"/>
      <c r="DNG88"/>
      <c r="DNH88"/>
      <c r="DNI88"/>
      <c r="DNJ88"/>
      <c r="DNK88"/>
      <c r="DNL88"/>
      <c r="DNM88"/>
      <c r="DNN88"/>
      <c r="DNO88"/>
      <c r="DNP88"/>
      <c r="DNQ88"/>
      <c r="DNR88"/>
      <c r="DNS88"/>
      <c r="DNT88"/>
      <c r="DNU88"/>
      <c r="DNV88"/>
      <c r="DNW88"/>
      <c r="DNX88"/>
      <c r="DNY88"/>
      <c r="DNZ88"/>
      <c r="DOA88"/>
      <c r="DOB88"/>
      <c r="DOC88"/>
      <c r="DOD88"/>
      <c r="DOE88"/>
      <c r="DOF88"/>
      <c r="DOG88"/>
      <c r="DOH88"/>
      <c r="DOI88"/>
      <c r="DOJ88"/>
      <c r="DOK88"/>
      <c r="DOL88"/>
      <c r="DOM88"/>
      <c r="DON88"/>
      <c r="DOO88"/>
      <c r="DOP88"/>
      <c r="DOQ88"/>
      <c r="DOR88"/>
      <c r="DOS88"/>
      <c r="DOT88"/>
      <c r="DOU88"/>
      <c r="DOV88"/>
      <c r="DOW88"/>
      <c r="DOX88"/>
      <c r="DOY88"/>
      <c r="DOZ88"/>
      <c r="DPA88"/>
      <c r="DPB88"/>
      <c r="DPC88"/>
      <c r="DPD88"/>
      <c r="DPE88"/>
      <c r="DPF88"/>
      <c r="DPG88"/>
      <c r="DPH88"/>
      <c r="DPI88"/>
      <c r="DPJ88"/>
      <c r="DPK88"/>
      <c r="DPL88"/>
      <c r="DPM88"/>
      <c r="DPN88"/>
      <c r="DPO88"/>
      <c r="DPP88"/>
      <c r="DPQ88"/>
      <c r="DPR88"/>
      <c r="DPS88"/>
      <c r="DPT88"/>
      <c r="DPU88"/>
      <c r="DPV88"/>
      <c r="DPW88"/>
      <c r="DPX88"/>
      <c r="DPY88"/>
      <c r="DPZ88"/>
      <c r="DQA88"/>
      <c r="DQB88"/>
      <c r="DQC88"/>
      <c r="DQD88"/>
      <c r="DQE88"/>
      <c r="DQF88"/>
      <c r="DQG88"/>
      <c r="DQH88"/>
      <c r="DQI88"/>
      <c r="DQJ88"/>
      <c r="DQK88"/>
      <c r="DQL88"/>
      <c r="DQM88"/>
      <c r="DQN88"/>
      <c r="DQO88"/>
      <c r="DQP88"/>
      <c r="DQQ88"/>
      <c r="DQR88"/>
      <c r="DQS88"/>
      <c r="DQT88"/>
      <c r="DQU88"/>
      <c r="DQV88"/>
      <c r="DQW88"/>
      <c r="DQX88"/>
      <c r="DQY88"/>
      <c r="DQZ88"/>
      <c r="DRA88"/>
      <c r="DRB88"/>
      <c r="DRC88"/>
      <c r="DRD88"/>
      <c r="DRE88"/>
      <c r="DRF88"/>
      <c r="DRG88"/>
      <c r="DRH88"/>
      <c r="DRI88"/>
      <c r="DRJ88"/>
      <c r="DRK88"/>
      <c r="DRL88"/>
      <c r="DRM88"/>
      <c r="DRN88"/>
      <c r="DRO88"/>
      <c r="DRP88"/>
      <c r="DRQ88"/>
      <c r="DRR88"/>
      <c r="DRS88"/>
      <c r="DRT88"/>
      <c r="DRU88"/>
      <c r="DRV88"/>
      <c r="DRW88"/>
      <c r="DRX88"/>
      <c r="DRY88"/>
      <c r="DRZ88"/>
      <c r="DSA88"/>
      <c r="DSB88"/>
      <c r="DSC88"/>
      <c r="DSD88"/>
      <c r="DSE88"/>
      <c r="DSF88"/>
      <c r="DSG88"/>
      <c r="DSH88"/>
      <c r="DSI88"/>
      <c r="DSJ88"/>
      <c r="DSK88"/>
      <c r="DSL88"/>
      <c r="DSM88"/>
      <c r="DSN88"/>
      <c r="DSO88"/>
      <c r="DSP88"/>
      <c r="DSQ88"/>
      <c r="DSR88"/>
      <c r="DSS88"/>
      <c r="DST88"/>
      <c r="DSU88"/>
      <c r="DSV88"/>
      <c r="DSW88"/>
      <c r="DSX88"/>
      <c r="DSY88"/>
      <c r="DSZ88"/>
      <c r="DTA88"/>
      <c r="DTB88"/>
      <c r="DTC88"/>
      <c r="DTD88"/>
      <c r="DTE88"/>
      <c r="DTF88"/>
      <c r="DTG88"/>
      <c r="DTH88"/>
      <c r="DTI88"/>
      <c r="DTJ88"/>
      <c r="DTK88"/>
      <c r="DTL88"/>
      <c r="DTM88"/>
      <c r="DTN88"/>
      <c r="DTO88"/>
      <c r="DTP88"/>
      <c r="DTQ88"/>
      <c r="DTR88"/>
      <c r="DTS88"/>
      <c r="DTT88"/>
      <c r="DTU88"/>
      <c r="DTV88"/>
      <c r="DTW88"/>
      <c r="DTX88"/>
      <c r="DTY88"/>
      <c r="DTZ88"/>
      <c r="DUA88"/>
      <c r="DUB88"/>
      <c r="DUC88"/>
      <c r="DUD88"/>
      <c r="DUE88"/>
      <c r="DUF88"/>
      <c r="DUG88"/>
      <c r="DUH88"/>
      <c r="DUI88"/>
      <c r="DUJ88"/>
      <c r="DUK88"/>
      <c r="DUL88"/>
      <c r="DUM88"/>
      <c r="DUN88"/>
      <c r="DUO88"/>
      <c r="DUP88"/>
      <c r="DUQ88"/>
      <c r="DUR88"/>
      <c r="DUS88"/>
      <c r="DUT88"/>
      <c r="DUU88"/>
      <c r="DUV88"/>
      <c r="DUW88"/>
      <c r="DUX88"/>
      <c r="DUY88"/>
      <c r="DUZ88"/>
      <c r="DVA88"/>
      <c r="DVB88"/>
      <c r="DVC88"/>
      <c r="DVD88"/>
      <c r="DVE88"/>
      <c r="DVF88"/>
      <c r="DVG88"/>
      <c r="DVH88"/>
      <c r="DVI88"/>
      <c r="DVJ88"/>
      <c r="DVK88"/>
      <c r="DVL88"/>
      <c r="DVM88"/>
      <c r="DVN88"/>
      <c r="DVO88"/>
      <c r="DVP88"/>
      <c r="DVQ88"/>
      <c r="DVR88"/>
      <c r="DVS88"/>
      <c r="DVT88"/>
      <c r="DVU88"/>
      <c r="DVV88"/>
      <c r="DVW88"/>
      <c r="DVX88"/>
      <c r="DVY88"/>
      <c r="DVZ88"/>
      <c r="DWA88"/>
      <c r="DWB88"/>
      <c r="DWC88"/>
      <c r="DWD88"/>
      <c r="DWE88"/>
      <c r="DWF88"/>
      <c r="DWG88"/>
      <c r="DWH88"/>
      <c r="DWI88"/>
      <c r="DWJ88"/>
      <c r="DWK88"/>
      <c r="DWL88"/>
      <c r="DWM88"/>
      <c r="DWN88"/>
      <c r="DWO88"/>
      <c r="DWP88"/>
      <c r="DWQ88"/>
      <c r="DWR88"/>
      <c r="DWS88"/>
      <c r="DWT88"/>
      <c r="DWU88"/>
      <c r="DWV88"/>
      <c r="DWW88"/>
      <c r="DWX88"/>
      <c r="DWY88"/>
      <c r="DWZ88"/>
      <c r="DXA88"/>
      <c r="DXB88"/>
      <c r="DXC88"/>
      <c r="DXD88"/>
      <c r="DXE88"/>
      <c r="DXF88"/>
      <c r="DXG88"/>
      <c r="DXH88"/>
      <c r="DXI88"/>
      <c r="DXJ88"/>
      <c r="DXK88"/>
      <c r="DXL88"/>
      <c r="DXM88"/>
      <c r="DXN88"/>
      <c r="DXO88"/>
      <c r="DXP88"/>
      <c r="DXQ88"/>
      <c r="DXR88"/>
      <c r="DXS88"/>
      <c r="DXT88"/>
      <c r="DXU88"/>
      <c r="DXV88"/>
      <c r="DXW88"/>
      <c r="DXX88"/>
      <c r="DXY88"/>
      <c r="DXZ88"/>
      <c r="DYA88"/>
      <c r="DYB88"/>
      <c r="DYC88"/>
      <c r="DYD88"/>
      <c r="DYE88"/>
      <c r="DYF88"/>
      <c r="DYG88"/>
      <c r="DYH88"/>
      <c r="DYI88"/>
      <c r="DYJ88"/>
      <c r="DYK88"/>
      <c r="DYL88"/>
      <c r="DYM88"/>
      <c r="DYN88"/>
      <c r="DYO88"/>
      <c r="DYP88"/>
      <c r="DYQ88"/>
      <c r="DYR88"/>
      <c r="DYS88"/>
      <c r="DYT88"/>
      <c r="DYU88"/>
      <c r="DYV88"/>
      <c r="DYW88"/>
      <c r="DYX88"/>
      <c r="DYY88"/>
      <c r="DYZ88"/>
      <c r="DZA88"/>
      <c r="DZB88"/>
      <c r="DZC88"/>
      <c r="DZD88"/>
      <c r="DZE88"/>
      <c r="DZF88"/>
      <c r="DZG88"/>
      <c r="DZH88"/>
      <c r="DZI88"/>
      <c r="DZJ88"/>
      <c r="DZK88"/>
      <c r="DZL88"/>
      <c r="DZM88"/>
      <c r="DZN88"/>
      <c r="DZO88"/>
      <c r="DZP88"/>
      <c r="DZQ88"/>
      <c r="DZR88"/>
      <c r="DZS88"/>
      <c r="DZT88"/>
      <c r="DZU88"/>
      <c r="DZV88"/>
      <c r="DZW88"/>
      <c r="DZX88"/>
      <c r="DZY88"/>
      <c r="DZZ88"/>
      <c r="EAA88"/>
      <c r="EAB88"/>
      <c r="EAC88"/>
      <c r="EAD88"/>
      <c r="EAE88"/>
      <c r="EAF88"/>
      <c r="EAG88"/>
      <c r="EAH88"/>
      <c r="EAI88"/>
      <c r="EAJ88"/>
      <c r="EAK88"/>
      <c r="EAL88"/>
      <c r="EAM88"/>
      <c r="EAN88"/>
      <c r="EAO88"/>
      <c r="EAP88"/>
      <c r="EAQ88"/>
      <c r="EAR88"/>
      <c r="EAS88"/>
      <c r="EAT88"/>
      <c r="EAU88"/>
      <c r="EAV88"/>
      <c r="EAW88"/>
      <c r="EAX88"/>
      <c r="EAY88"/>
      <c r="EAZ88"/>
      <c r="EBA88"/>
      <c r="EBB88"/>
      <c r="EBC88"/>
      <c r="EBD88"/>
      <c r="EBE88"/>
      <c r="EBF88"/>
      <c r="EBG88"/>
      <c r="EBH88"/>
      <c r="EBI88"/>
      <c r="EBJ88"/>
      <c r="EBK88"/>
      <c r="EBL88"/>
      <c r="EBM88"/>
      <c r="EBN88"/>
      <c r="EBO88"/>
      <c r="EBP88"/>
      <c r="EBQ88"/>
      <c r="EBR88"/>
      <c r="EBS88"/>
      <c r="EBT88"/>
      <c r="EBU88"/>
      <c r="EBV88"/>
      <c r="EBW88"/>
      <c r="EBX88"/>
      <c r="EBY88"/>
      <c r="EBZ88"/>
      <c r="ECA88"/>
      <c r="ECB88"/>
      <c r="ECC88"/>
      <c r="ECD88"/>
      <c r="ECE88"/>
      <c r="ECF88"/>
      <c r="ECG88"/>
      <c r="ECH88"/>
      <c r="ECI88"/>
      <c r="ECJ88"/>
      <c r="ECK88"/>
      <c r="ECL88"/>
      <c r="ECM88"/>
      <c r="ECN88"/>
      <c r="ECO88"/>
      <c r="ECP88"/>
      <c r="ECQ88"/>
      <c r="ECR88"/>
      <c r="ECS88"/>
      <c r="ECT88"/>
      <c r="ECU88"/>
      <c r="ECV88"/>
      <c r="ECW88"/>
      <c r="ECX88"/>
      <c r="ECY88"/>
      <c r="ECZ88"/>
      <c r="EDA88"/>
      <c r="EDB88"/>
      <c r="EDC88"/>
      <c r="EDD88"/>
      <c r="EDE88"/>
      <c r="EDF88"/>
      <c r="EDG88"/>
      <c r="EDH88"/>
      <c r="EDI88"/>
      <c r="EDJ88"/>
      <c r="EDK88"/>
      <c r="EDL88"/>
      <c r="EDM88"/>
      <c r="EDN88"/>
      <c r="EDO88"/>
      <c r="EDP88"/>
      <c r="EDQ88"/>
      <c r="EDR88"/>
      <c r="EDS88"/>
      <c r="EDT88"/>
      <c r="EDU88"/>
      <c r="EDV88"/>
      <c r="EDW88"/>
      <c r="EDX88"/>
      <c r="EDY88"/>
      <c r="EDZ88"/>
      <c r="EEA88"/>
      <c r="EEB88"/>
      <c r="EEC88"/>
      <c r="EED88"/>
      <c r="EEE88"/>
      <c r="EEF88"/>
      <c r="EEG88"/>
      <c r="EEH88"/>
      <c r="EEI88"/>
      <c r="EEJ88"/>
      <c r="EEK88"/>
      <c r="EEL88"/>
      <c r="EEM88"/>
      <c r="EEN88"/>
      <c r="EEO88"/>
      <c r="EEP88"/>
      <c r="EEQ88"/>
      <c r="EER88"/>
      <c r="EES88"/>
      <c r="EET88"/>
      <c r="EEU88"/>
      <c r="EEV88"/>
      <c r="EEW88"/>
      <c r="EEX88"/>
      <c r="EEY88"/>
      <c r="EEZ88"/>
      <c r="EFA88"/>
      <c r="EFB88"/>
      <c r="EFC88"/>
      <c r="EFD88"/>
      <c r="EFE88"/>
      <c r="EFF88"/>
      <c r="EFG88"/>
      <c r="EFH88"/>
      <c r="EFI88"/>
      <c r="EFJ88"/>
      <c r="EFK88"/>
      <c r="EFL88"/>
      <c r="EFM88"/>
      <c r="EFN88"/>
      <c r="EFO88"/>
      <c r="EFP88"/>
      <c r="EFQ88"/>
      <c r="EFR88"/>
      <c r="EFS88"/>
      <c r="EFT88"/>
      <c r="EFU88"/>
      <c r="EFV88"/>
      <c r="EFW88"/>
      <c r="EFX88"/>
      <c r="EFY88"/>
      <c r="EFZ88"/>
      <c r="EGA88"/>
      <c r="EGB88"/>
      <c r="EGC88"/>
      <c r="EGD88"/>
      <c r="EGE88"/>
      <c r="EGF88"/>
      <c r="EGG88"/>
      <c r="EGH88"/>
      <c r="EGI88"/>
      <c r="EGJ88"/>
      <c r="EGK88"/>
      <c r="EGL88"/>
      <c r="EGM88"/>
      <c r="EGN88"/>
      <c r="EGO88"/>
      <c r="EGP88"/>
      <c r="EGQ88"/>
      <c r="EGR88"/>
      <c r="EGS88"/>
      <c r="EGT88"/>
      <c r="EGU88"/>
      <c r="EGV88"/>
      <c r="EGW88"/>
      <c r="EGX88"/>
      <c r="EGY88"/>
      <c r="EGZ88"/>
      <c r="EHA88"/>
      <c r="EHB88"/>
      <c r="EHC88"/>
      <c r="EHD88"/>
      <c r="EHE88"/>
      <c r="EHF88"/>
      <c r="EHG88"/>
      <c r="EHH88"/>
      <c r="EHI88"/>
      <c r="EHJ88"/>
      <c r="EHK88"/>
      <c r="EHL88"/>
      <c r="EHM88"/>
      <c r="EHN88"/>
      <c r="EHO88"/>
      <c r="EHP88"/>
      <c r="EHQ88"/>
      <c r="EHR88"/>
      <c r="EHS88"/>
      <c r="EHT88"/>
      <c r="EHU88"/>
      <c r="EHV88"/>
      <c r="EHW88"/>
      <c r="EHX88"/>
      <c r="EHY88"/>
      <c r="EHZ88"/>
      <c r="EIA88"/>
      <c r="EIB88"/>
      <c r="EIC88"/>
      <c r="EID88"/>
      <c r="EIE88"/>
      <c r="EIF88"/>
      <c r="EIG88"/>
      <c r="EIH88"/>
      <c r="EII88"/>
      <c r="EIJ88"/>
      <c r="EIK88"/>
      <c r="EIL88"/>
      <c r="EIM88"/>
      <c r="EIN88"/>
      <c r="EIO88"/>
      <c r="EIP88"/>
      <c r="EIQ88"/>
      <c r="EIR88"/>
      <c r="EIS88"/>
      <c r="EIT88"/>
      <c r="EIU88"/>
      <c r="EIV88"/>
      <c r="EIW88"/>
      <c r="EIX88"/>
      <c r="EIY88"/>
      <c r="EIZ88"/>
      <c r="EJA88"/>
      <c r="EJB88"/>
      <c r="EJC88"/>
      <c r="EJD88"/>
      <c r="EJE88"/>
      <c r="EJF88"/>
      <c r="EJG88"/>
      <c r="EJH88"/>
      <c r="EJI88"/>
      <c r="EJJ88"/>
      <c r="EJK88"/>
      <c r="EJL88"/>
      <c r="EJM88"/>
      <c r="EJN88"/>
      <c r="EJO88"/>
      <c r="EJP88"/>
      <c r="EJQ88"/>
      <c r="EJR88"/>
      <c r="EJS88"/>
      <c r="EJT88"/>
      <c r="EJU88"/>
      <c r="EJV88"/>
      <c r="EJW88"/>
      <c r="EJX88"/>
      <c r="EJY88"/>
      <c r="EJZ88"/>
      <c r="EKA88"/>
      <c r="EKB88"/>
      <c r="EKC88"/>
      <c r="EKD88"/>
      <c r="EKE88"/>
      <c r="EKF88"/>
      <c r="EKG88"/>
      <c r="EKH88"/>
      <c r="EKI88"/>
      <c r="EKJ88"/>
      <c r="EKK88"/>
      <c r="EKL88"/>
      <c r="EKM88"/>
      <c r="EKN88"/>
      <c r="EKO88"/>
      <c r="EKP88"/>
      <c r="EKQ88"/>
      <c r="EKR88"/>
      <c r="EKS88"/>
      <c r="EKT88"/>
      <c r="EKU88"/>
      <c r="EKV88"/>
      <c r="EKW88"/>
      <c r="EKX88"/>
      <c r="EKY88"/>
      <c r="EKZ88"/>
      <c r="ELA88"/>
      <c r="ELB88"/>
      <c r="ELC88"/>
      <c r="ELD88"/>
      <c r="ELE88"/>
      <c r="ELF88"/>
      <c r="ELG88"/>
      <c r="ELH88"/>
      <c r="ELI88"/>
      <c r="ELJ88"/>
      <c r="ELK88"/>
      <c r="ELL88"/>
      <c r="ELM88"/>
      <c r="ELN88"/>
      <c r="ELO88"/>
      <c r="ELP88"/>
      <c r="ELQ88"/>
      <c r="ELR88"/>
      <c r="ELS88"/>
      <c r="ELT88"/>
      <c r="ELU88"/>
      <c r="ELV88"/>
      <c r="ELW88"/>
      <c r="ELX88"/>
      <c r="ELY88"/>
      <c r="ELZ88"/>
      <c r="EMA88"/>
      <c r="EMB88"/>
      <c r="EMC88"/>
      <c r="EMD88"/>
      <c r="EME88"/>
      <c r="EMF88"/>
      <c r="EMG88"/>
      <c r="EMH88"/>
      <c r="EMI88"/>
      <c r="EMJ88"/>
      <c r="EMK88"/>
      <c r="EML88"/>
      <c r="EMM88"/>
      <c r="EMN88"/>
      <c r="EMO88"/>
      <c r="EMP88"/>
      <c r="EMQ88"/>
      <c r="EMR88"/>
      <c r="EMS88"/>
      <c r="EMT88"/>
      <c r="EMU88"/>
      <c r="EMV88"/>
      <c r="EMW88"/>
      <c r="EMX88"/>
      <c r="EMY88"/>
      <c r="EMZ88"/>
      <c r="ENA88"/>
      <c r="ENB88"/>
      <c r="ENC88"/>
      <c r="END88"/>
      <c r="ENE88"/>
      <c r="ENF88"/>
      <c r="ENG88"/>
      <c r="ENH88"/>
      <c r="ENI88"/>
      <c r="ENJ88"/>
      <c r="ENK88"/>
      <c r="ENL88"/>
      <c r="ENM88"/>
      <c r="ENN88"/>
      <c r="ENO88"/>
      <c r="ENP88"/>
      <c r="ENQ88"/>
      <c r="ENR88"/>
      <c r="ENS88"/>
      <c r="ENT88"/>
      <c r="ENU88"/>
      <c r="ENV88"/>
      <c r="ENW88"/>
      <c r="ENX88"/>
      <c r="ENY88"/>
      <c r="ENZ88"/>
      <c r="EOA88"/>
      <c r="EOB88"/>
      <c r="EOC88"/>
      <c r="EOD88"/>
      <c r="EOE88"/>
      <c r="EOF88"/>
      <c r="EOG88"/>
      <c r="EOH88"/>
      <c r="EOI88"/>
      <c r="EOJ88"/>
      <c r="EOK88"/>
      <c r="EOL88"/>
      <c r="EOM88"/>
      <c r="EON88"/>
      <c r="EOO88"/>
      <c r="EOP88"/>
      <c r="EOQ88"/>
      <c r="EOR88"/>
      <c r="EOS88"/>
      <c r="EOT88"/>
      <c r="EOU88"/>
      <c r="EOV88"/>
      <c r="EOW88"/>
      <c r="EOX88"/>
      <c r="EOY88"/>
      <c r="EOZ88"/>
      <c r="EPA88"/>
      <c r="EPB88"/>
      <c r="EPC88"/>
      <c r="EPD88"/>
      <c r="EPE88"/>
      <c r="EPF88"/>
      <c r="EPG88"/>
      <c r="EPH88"/>
      <c r="EPI88"/>
      <c r="EPJ88"/>
      <c r="EPK88"/>
      <c r="EPL88"/>
      <c r="EPM88"/>
      <c r="EPN88"/>
      <c r="EPO88"/>
      <c r="EPP88"/>
      <c r="EPQ88"/>
      <c r="EPR88"/>
      <c r="EPS88"/>
      <c r="EPT88"/>
      <c r="EPU88"/>
      <c r="EPV88"/>
      <c r="EPW88"/>
      <c r="EPX88"/>
      <c r="EPY88"/>
      <c r="EPZ88"/>
      <c r="EQA88"/>
      <c r="EQB88"/>
      <c r="EQC88"/>
      <c r="EQD88"/>
      <c r="EQE88"/>
      <c r="EQF88"/>
      <c r="EQG88"/>
      <c r="EQH88"/>
      <c r="EQI88"/>
      <c r="EQJ88"/>
      <c r="EQK88"/>
      <c r="EQL88"/>
      <c r="EQM88"/>
      <c r="EQN88"/>
      <c r="EQO88"/>
      <c r="EQP88"/>
      <c r="EQQ88"/>
      <c r="EQR88"/>
      <c r="EQS88"/>
      <c r="EQT88"/>
      <c r="EQU88"/>
      <c r="EQV88"/>
      <c r="EQW88"/>
      <c r="EQX88"/>
      <c r="EQY88"/>
      <c r="EQZ88"/>
      <c r="ERA88"/>
      <c r="ERB88"/>
      <c r="ERC88"/>
      <c r="ERD88"/>
      <c r="ERE88"/>
      <c r="ERF88"/>
      <c r="ERG88"/>
      <c r="ERH88"/>
      <c r="ERI88"/>
      <c r="ERJ88"/>
      <c r="ERK88"/>
      <c r="ERL88"/>
      <c r="ERM88"/>
      <c r="ERN88"/>
      <c r="ERO88"/>
      <c r="ERP88"/>
      <c r="ERQ88"/>
      <c r="ERR88"/>
      <c r="ERS88"/>
      <c r="ERT88"/>
      <c r="ERU88"/>
      <c r="ERV88"/>
      <c r="ERW88"/>
      <c r="ERX88"/>
      <c r="ERY88"/>
      <c r="ERZ88"/>
      <c r="ESA88"/>
      <c r="ESB88"/>
      <c r="ESC88"/>
      <c r="ESD88"/>
      <c r="ESE88"/>
      <c r="ESF88"/>
      <c r="ESG88"/>
      <c r="ESH88"/>
      <c r="ESI88"/>
      <c r="ESJ88"/>
      <c r="ESK88"/>
      <c r="ESL88"/>
      <c r="ESM88"/>
      <c r="ESN88"/>
      <c r="ESO88"/>
      <c r="ESP88"/>
      <c r="ESQ88"/>
      <c r="ESR88"/>
      <c r="ESS88"/>
      <c r="EST88"/>
      <c r="ESU88"/>
      <c r="ESV88"/>
      <c r="ESW88"/>
      <c r="ESX88"/>
      <c r="ESY88"/>
      <c r="ESZ88"/>
      <c r="ETA88"/>
      <c r="ETB88"/>
      <c r="ETC88"/>
      <c r="ETD88"/>
      <c r="ETE88"/>
      <c r="ETF88"/>
      <c r="ETG88"/>
      <c r="ETH88"/>
      <c r="ETI88"/>
      <c r="ETJ88"/>
      <c r="ETK88"/>
      <c r="ETL88"/>
      <c r="ETM88"/>
      <c r="ETN88"/>
      <c r="ETO88"/>
      <c r="ETP88"/>
      <c r="ETQ88"/>
      <c r="ETR88"/>
      <c r="ETS88"/>
      <c r="ETT88"/>
      <c r="ETU88"/>
      <c r="ETV88"/>
      <c r="ETW88"/>
      <c r="ETX88"/>
      <c r="ETY88"/>
      <c r="ETZ88"/>
      <c r="EUA88"/>
      <c r="EUB88"/>
      <c r="EUC88"/>
      <c r="EUD88"/>
      <c r="EUE88"/>
      <c r="EUF88"/>
      <c r="EUG88"/>
      <c r="EUH88"/>
      <c r="EUI88"/>
      <c r="EUJ88"/>
      <c r="EUK88"/>
      <c r="EUL88"/>
      <c r="EUM88"/>
      <c r="EUN88"/>
      <c r="EUO88"/>
      <c r="EUP88"/>
      <c r="EUQ88"/>
      <c r="EUR88"/>
      <c r="EUS88"/>
      <c r="EUT88"/>
      <c r="EUU88"/>
      <c r="EUV88"/>
      <c r="EUW88"/>
      <c r="EUX88"/>
      <c r="EUY88"/>
      <c r="EUZ88"/>
      <c r="EVA88"/>
      <c r="EVB88"/>
      <c r="EVC88"/>
      <c r="EVD88"/>
      <c r="EVE88"/>
      <c r="EVF88"/>
      <c r="EVG88"/>
      <c r="EVH88"/>
      <c r="EVI88"/>
      <c r="EVJ88"/>
      <c r="EVK88"/>
      <c r="EVL88"/>
      <c r="EVM88"/>
      <c r="EVN88"/>
      <c r="EVO88"/>
      <c r="EVP88"/>
      <c r="EVQ88"/>
      <c r="EVR88"/>
      <c r="EVS88"/>
      <c r="EVT88"/>
      <c r="EVU88"/>
      <c r="EVV88"/>
      <c r="EVW88"/>
      <c r="EVX88"/>
      <c r="EVY88"/>
      <c r="EVZ88"/>
      <c r="EWA88"/>
      <c r="EWB88"/>
      <c r="EWC88"/>
      <c r="EWD88"/>
      <c r="EWE88"/>
      <c r="EWF88"/>
      <c r="EWG88"/>
      <c r="EWH88"/>
      <c r="EWI88"/>
      <c r="EWJ88"/>
      <c r="EWK88"/>
      <c r="EWL88"/>
      <c r="EWM88"/>
      <c r="EWN88"/>
      <c r="EWO88"/>
      <c r="EWP88"/>
      <c r="EWQ88"/>
      <c r="EWR88"/>
      <c r="EWS88"/>
      <c r="EWT88"/>
      <c r="EWU88"/>
      <c r="EWV88"/>
      <c r="EWW88"/>
      <c r="EWX88"/>
      <c r="EWY88"/>
      <c r="EWZ88"/>
      <c r="EXA88"/>
      <c r="EXB88"/>
      <c r="EXC88"/>
      <c r="EXD88"/>
      <c r="EXE88"/>
      <c r="EXF88"/>
      <c r="EXG88"/>
      <c r="EXH88"/>
      <c r="EXI88"/>
      <c r="EXJ88"/>
      <c r="EXK88"/>
      <c r="EXL88"/>
      <c r="EXM88"/>
      <c r="EXN88"/>
      <c r="EXO88"/>
      <c r="EXP88"/>
      <c r="EXQ88"/>
      <c r="EXR88"/>
      <c r="EXS88"/>
      <c r="EXT88"/>
      <c r="EXU88"/>
      <c r="EXV88"/>
      <c r="EXW88"/>
      <c r="EXX88"/>
      <c r="EXY88"/>
      <c r="EXZ88"/>
      <c r="EYA88"/>
      <c r="EYB88"/>
      <c r="EYC88"/>
      <c r="EYD88"/>
      <c r="EYE88"/>
      <c r="EYF88"/>
      <c r="EYG88"/>
      <c r="EYH88"/>
      <c r="EYI88"/>
      <c r="EYJ88"/>
      <c r="EYK88"/>
      <c r="EYL88"/>
      <c r="EYM88"/>
      <c r="EYN88"/>
      <c r="EYO88"/>
      <c r="EYP88"/>
      <c r="EYQ88"/>
      <c r="EYR88"/>
      <c r="EYS88"/>
      <c r="EYT88"/>
      <c r="EYU88"/>
      <c r="EYV88"/>
      <c r="EYW88"/>
      <c r="EYX88"/>
      <c r="EYY88"/>
      <c r="EYZ88"/>
      <c r="EZA88"/>
      <c r="EZB88"/>
      <c r="EZC88"/>
      <c r="EZD88"/>
      <c r="EZE88"/>
      <c r="EZF88"/>
      <c r="EZG88"/>
      <c r="EZH88"/>
      <c r="EZI88"/>
      <c r="EZJ88"/>
      <c r="EZK88"/>
      <c r="EZL88"/>
      <c r="EZM88"/>
      <c r="EZN88"/>
      <c r="EZO88"/>
      <c r="EZP88"/>
      <c r="EZQ88"/>
      <c r="EZR88"/>
      <c r="EZS88"/>
      <c r="EZT88"/>
      <c r="EZU88"/>
      <c r="EZV88"/>
      <c r="EZW88"/>
      <c r="EZX88"/>
      <c r="EZY88"/>
      <c r="EZZ88"/>
      <c r="FAA88"/>
      <c r="FAB88"/>
      <c r="FAC88"/>
      <c r="FAD88"/>
      <c r="FAE88"/>
      <c r="FAF88"/>
      <c r="FAG88"/>
      <c r="FAH88"/>
      <c r="FAI88"/>
      <c r="FAJ88"/>
      <c r="FAK88"/>
      <c r="FAL88"/>
      <c r="FAM88"/>
      <c r="FAN88"/>
      <c r="FAO88"/>
      <c r="FAP88"/>
      <c r="FAQ88"/>
      <c r="FAR88"/>
      <c r="FAS88"/>
      <c r="FAT88"/>
      <c r="FAU88"/>
      <c r="FAV88"/>
      <c r="FAW88"/>
      <c r="FAX88"/>
      <c r="FAY88"/>
      <c r="FAZ88"/>
      <c r="FBA88"/>
      <c r="FBB88"/>
      <c r="FBC88"/>
      <c r="FBD88"/>
      <c r="FBE88"/>
      <c r="FBF88"/>
      <c r="FBG88"/>
      <c r="FBH88"/>
      <c r="FBI88"/>
      <c r="FBJ88"/>
      <c r="FBK88"/>
      <c r="FBL88"/>
      <c r="FBM88"/>
      <c r="FBN88"/>
      <c r="FBO88"/>
      <c r="FBP88"/>
      <c r="FBQ88"/>
      <c r="FBR88"/>
      <c r="FBS88"/>
      <c r="FBT88"/>
      <c r="FBU88"/>
      <c r="FBV88"/>
      <c r="FBW88"/>
      <c r="FBX88"/>
      <c r="FBY88"/>
      <c r="FBZ88"/>
      <c r="FCA88"/>
      <c r="FCB88"/>
      <c r="FCC88"/>
      <c r="FCD88"/>
      <c r="FCE88"/>
      <c r="FCF88"/>
      <c r="FCG88"/>
      <c r="FCH88"/>
      <c r="FCI88"/>
      <c r="FCJ88"/>
      <c r="FCK88"/>
      <c r="FCL88"/>
      <c r="FCM88"/>
      <c r="FCN88"/>
      <c r="FCO88"/>
      <c r="FCP88"/>
      <c r="FCQ88"/>
      <c r="FCR88"/>
      <c r="FCS88"/>
      <c r="FCT88"/>
      <c r="FCU88"/>
      <c r="FCV88"/>
      <c r="FCW88"/>
      <c r="FCX88"/>
      <c r="FCY88"/>
      <c r="FCZ88"/>
      <c r="FDA88"/>
      <c r="FDB88"/>
      <c r="FDC88"/>
      <c r="FDD88"/>
      <c r="FDE88"/>
      <c r="FDF88"/>
      <c r="FDG88"/>
      <c r="FDH88"/>
      <c r="FDI88"/>
      <c r="FDJ88"/>
      <c r="FDK88"/>
      <c r="FDL88"/>
      <c r="FDM88"/>
      <c r="FDN88"/>
      <c r="FDO88"/>
      <c r="FDP88"/>
      <c r="FDQ88"/>
      <c r="FDR88"/>
      <c r="FDS88"/>
      <c r="FDT88"/>
      <c r="FDU88"/>
      <c r="FDV88"/>
      <c r="FDW88"/>
      <c r="FDX88"/>
      <c r="FDY88"/>
      <c r="FDZ88"/>
      <c r="FEA88"/>
      <c r="FEB88"/>
      <c r="FEC88"/>
      <c r="FED88"/>
      <c r="FEE88"/>
      <c r="FEF88"/>
      <c r="FEG88"/>
      <c r="FEH88"/>
      <c r="FEI88"/>
      <c r="FEJ88"/>
      <c r="FEK88"/>
      <c r="FEL88"/>
      <c r="FEM88"/>
      <c r="FEN88"/>
      <c r="FEO88"/>
      <c r="FEP88"/>
      <c r="FEQ88"/>
      <c r="FER88"/>
      <c r="FES88"/>
      <c r="FET88"/>
      <c r="FEU88"/>
      <c r="FEV88"/>
      <c r="FEW88"/>
      <c r="FEX88"/>
      <c r="FEY88"/>
      <c r="FEZ88"/>
      <c r="FFA88"/>
      <c r="FFB88"/>
      <c r="FFC88"/>
      <c r="FFD88"/>
      <c r="FFE88"/>
      <c r="FFF88"/>
      <c r="FFG88"/>
      <c r="FFH88"/>
      <c r="FFI88"/>
      <c r="FFJ88"/>
      <c r="FFK88"/>
      <c r="FFL88"/>
      <c r="FFM88"/>
      <c r="FFN88"/>
      <c r="FFO88"/>
      <c r="FFP88"/>
      <c r="FFQ88"/>
      <c r="FFR88"/>
      <c r="FFS88"/>
      <c r="FFT88"/>
      <c r="FFU88"/>
      <c r="FFV88"/>
      <c r="FFW88"/>
      <c r="FFX88"/>
      <c r="FFY88"/>
      <c r="FFZ88"/>
      <c r="FGA88"/>
      <c r="FGB88"/>
      <c r="FGC88"/>
      <c r="FGD88"/>
      <c r="FGE88"/>
      <c r="FGF88"/>
      <c r="FGG88"/>
      <c r="FGH88"/>
      <c r="FGI88"/>
      <c r="FGJ88"/>
      <c r="FGK88"/>
      <c r="FGL88"/>
      <c r="FGM88"/>
      <c r="FGN88"/>
      <c r="FGO88"/>
      <c r="FGP88"/>
      <c r="FGQ88"/>
      <c r="FGR88"/>
      <c r="FGS88"/>
      <c r="FGT88"/>
      <c r="FGU88"/>
      <c r="FGV88"/>
      <c r="FGW88"/>
      <c r="FGX88"/>
      <c r="FGY88"/>
      <c r="FGZ88"/>
      <c r="FHA88"/>
      <c r="FHB88"/>
      <c r="FHC88"/>
      <c r="FHD88"/>
      <c r="FHE88"/>
      <c r="FHF88"/>
      <c r="FHG88"/>
      <c r="FHH88"/>
      <c r="FHI88"/>
      <c r="FHJ88"/>
      <c r="FHK88"/>
      <c r="FHL88"/>
      <c r="FHM88"/>
      <c r="FHN88"/>
      <c r="FHO88"/>
      <c r="FHP88"/>
      <c r="FHQ88"/>
      <c r="FHR88"/>
      <c r="FHS88"/>
      <c r="FHT88"/>
      <c r="FHU88"/>
      <c r="FHV88"/>
      <c r="FHW88"/>
      <c r="FHX88"/>
      <c r="FHY88"/>
      <c r="FHZ88"/>
      <c r="FIA88"/>
      <c r="FIB88"/>
      <c r="FIC88"/>
      <c r="FID88"/>
      <c r="FIE88"/>
      <c r="FIF88"/>
      <c r="FIG88"/>
      <c r="FIH88"/>
      <c r="FII88"/>
      <c r="FIJ88"/>
      <c r="FIK88"/>
      <c r="FIL88"/>
      <c r="FIM88"/>
      <c r="FIN88"/>
      <c r="FIO88"/>
      <c r="FIP88"/>
      <c r="FIQ88"/>
      <c r="FIR88"/>
      <c r="FIS88"/>
      <c r="FIT88"/>
      <c r="FIU88"/>
      <c r="FIV88"/>
      <c r="FIW88"/>
      <c r="FIX88"/>
      <c r="FIY88"/>
      <c r="FIZ88"/>
      <c r="FJA88"/>
      <c r="FJB88"/>
      <c r="FJC88"/>
      <c r="FJD88"/>
      <c r="FJE88"/>
      <c r="FJF88"/>
      <c r="FJG88"/>
      <c r="FJH88"/>
      <c r="FJI88"/>
      <c r="FJJ88"/>
      <c r="FJK88"/>
      <c r="FJL88"/>
      <c r="FJM88"/>
      <c r="FJN88"/>
      <c r="FJO88"/>
      <c r="FJP88"/>
      <c r="FJQ88"/>
      <c r="FJR88"/>
      <c r="FJS88"/>
      <c r="FJT88"/>
      <c r="FJU88"/>
      <c r="FJV88"/>
      <c r="FJW88"/>
      <c r="FJX88"/>
      <c r="FJY88"/>
      <c r="FJZ88"/>
      <c r="FKA88"/>
      <c r="FKB88"/>
      <c r="FKC88"/>
      <c r="FKD88"/>
      <c r="FKE88"/>
      <c r="FKF88"/>
      <c r="FKG88"/>
      <c r="FKH88"/>
      <c r="FKI88"/>
      <c r="FKJ88"/>
      <c r="FKK88"/>
      <c r="FKL88"/>
      <c r="FKM88"/>
      <c r="FKN88"/>
      <c r="FKO88"/>
      <c r="FKP88"/>
      <c r="FKQ88"/>
      <c r="FKR88"/>
      <c r="FKS88"/>
      <c r="FKT88"/>
      <c r="FKU88"/>
      <c r="FKV88"/>
      <c r="FKW88"/>
      <c r="FKX88"/>
      <c r="FKY88"/>
      <c r="FKZ88"/>
      <c r="FLA88"/>
      <c r="FLB88"/>
      <c r="FLC88"/>
      <c r="FLD88"/>
      <c r="FLE88"/>
      <c r="FLF88"/>
      <c r="FLG88"/>
      <c r="FLH88"/>
      <c r="FLI88"/>
      <c r="FLJ88"/>
      <c r="FLK88"/>
      <c r="FLL88"/>
      <c r="FLM88"/>
      <c r="FLN88"/>
      <c r="FLO88"/>
      <c r="FLP88"/>
      <c r="FLQ88"/>
      <c r="FLR88"/>
      <c r="FLS88"/>
      <c r="FLT88"/>
      <c r="FLU88"/>
      <c r="FLV88"/>
      <c r="FLW88"/>
      <c r="FLX88"/>
      <c r="FLY88"/>
      <c r="FLZ88"/>
      <c r="FMA88"/>
      <c r="FMB88"/>
      <c r="FMC88"/>
      <c r="FMD88"/>
      <c r="FME88"/>
      <c r="FMF88"/>
      <c r="FMG88"/>
      <c r="FMH88"/>
      <c r="FMI88"/>
      <c r="FMJ88"/>
      <c r="FMK88"/>
      <c r="FML88"/>
      <c r="FMM88"/>
      <c r="FMN88"/>
      <c r="FMO88"/>
      <c r="FMP88"/>
      <c r="FMQ88"/>
      <c r="FMR88"/>
      <c r="FMS88"/>
      <c r="FMT88"/>
      <c r="FMU88"/>
      <c r="FMV88"/>
      <c r="FMW88"/>
      <c r="FMX88"/>
      <c r="FMY88"/>
      <c r="FMZ88"/>
      <c r="FNA88"/>
      <c r="FNB88"/>
      <c r="FNC88"/>
      <c r="FND88"/>
      <c r="FNE88"/>
      <c r="FNF88"/>
      <c r="FNG88"/>
      <c r="FNH88"/>
      <c r="FNI88"/>
      <c r="FNJ88"/>
      <c r="FNK88"/>
      <c r="FNL88"/>
      <c r="FNM88"/>
      <c r="FNN88"/>
      <c r="FNO88"/>
      <c r="FNP88"/>
      <c r="FNQ88"/>
      <c r="FNR88"/>
      <c r="FNS88"/>
      <c r="FNT88"/>
      <c r="FNU88"/>
      <c r="FNV88"/>
      <c r="FNW88"/>
      <c r="FNX88"/>
      <c r="FNY88"/>
      <c r="FNZ88"/>
      <c r="FOA88"/>
      <c r="FOB88"/>
      <c r="FOC88"/>
      <c r="FOD88"/>
      <c r="FOE88"/>
      <c r="FOF88"/>
      <c r="FOG88"/>
      <c r="FOH88"/>
      <c r="FOI88"/>
      <c r="FOJ88"/>
      <c r="FOK88"/>
      <c r="FOL88"/>
      <c r="FOM88"/>
      <c r="FON88"/>
      <c r="FOO88"/>
      <c r="FOP88"/>
      <c r="FOQ88"/>
      <c r="FOR88"/>
      <c r="FOS88"/>
      <c r="FOT88"/>
      <c r="FOU88"/>
      <c r="FOV88"/>
      <c r="FOW88"/>
      <c r="FOX88"/>
      <c r="FOY88"/>
      <c r="FOZ88"/>
      <c r="FPA88"/>
      <c r="FPB88"/>
      <c r="FPC88"/>
      <c r="FPD88"/>
      <c r="FPE88"/>
      <c r="FPF88"/>
      <c r="FPG88"/>
      <c r="FPH88"/>
      <c r="FPI88"/>
      <c r="FPJ88"/>
      <c r="FPK88"/>
      <c r="FPL88"/>
      <c r="FPM88"/>
      <c r="FPN88"/>
      <c r="FPO88"/>
      <c r="FPP88"/>
      <c r="FPQ88"/>
      <c r="FPR88"/>
      <c r="FPS88"/>
      <c r="FPT88"/>
      <c r="FPU88"/>
      <c r="FPV88"/>
      <c r="FPW88"/>
      <c r="FPX88"/>
      <c r="FPY88"/>
      <c r="FPZ88"/>
      <c r="FQA88"/>
      <c r="FQB88"/>
      <c r="FQC88"/>
      <c r="FQD88"/>
      <c r="FQE88"/>
      <c r="FQF88"/>
      <c r="FQG88"/>
      <c r="FQH88"/>
      <c r="FQI88"/>
      <c r="FQJ88"/>
      <c r="FQK88"/>
      <c r="FQL88"/>
      <c r="FQM88"/>
      <c r="FQN88"/>
      <c r="FQO88"/>
      <c r="FQP88"/>
      <c r="FQQ88"/>
      <c r="FQR88"/>
      <c r="FQS88"/>
      <c r="FQT88"/>
      <c r="FQU88"/>
      <c r="FQV88"/>
      <c r="FQW88"/>
      <c r="FQX88"/>
      <c r="FQY88"/>
      <c r="FQZ88"/>
      <c r="FRA88"/>
      <c r="FRB88"/>
      <c r="FRC88"/>
      <c r="FRD88"/>
      <c r="FRE88"/>
      <c r="FRF88"/>
      <c r="FRG88"/>
      <c r="FRH88"/>
      <c r="FRI88"/>
      <c r="FRJ88"/>
      <c r="FRK88"/>
      <c r="FRL88"/>
      <c r="FRM88"/>
      <c r="FRN88"/>
      <c r="FRO88"/>
      <c r="FRP88"/>
      <c r="FRQ88"/>
      <c r="FRR88"/>
      <c r="FRS88"/>
      <c r="FRT88"/>
      <c r="FRU88"/>
      <c r="FRV88"/>
      <c r="FRW88"/>
      <c r="FRX88"/>
      <c r="FRY88"/>
      <c r="FRZ88"/>
      <c r="FSA88"/>
      <c r="FSB88"/>
      <c r="FSC88"/>
      <c r="FSD88"/>
      <c r="FSE88"/>
      <c r="FSF88"/>
      <c r="FSG88"/>
      <c r="FSH88"/>
      <c r="FSI88"/>
      <c r="FSJ88"/>
      <c r="FSK88"/>
      <c r="FSL88"/>
      <c r="FSM88"/>
      <c r="FSN88"/>
      <c r="FSO88"/>
      <c r="FSP88"/>
      <c r="FSQ88"/>
      <c r="FSR88"/>
      <c r="FSS88"/>
      <c r="FST88"/>
      <c r="FSU88"/>
      <c r="FSV88"/>
      <c r="FSW88"/>
      <c r="FSX88"/>
      <c r="FSY88"/>
      <c r="FSZ88"/>
      <c r="FTA88"/>
      <c r="FTB88"/>
      <c r="FTC88"/>
      <c r="FTD88"/>
      <c r="FTE88"/>
      <c r="FTF88"/>
      <c r="FTG88"/>
      <c r="FTH88"/>
      <c r="FTI88"/>
      <c r="FTJ88"/>
      <c r="FTK88"/>
      <c r="FTL88"/>
      <c r="FTM88"/>
      <c r="FTN88"/>
      <c r="FTO88"/>
      <c r="FTP88"/>
      <c r="FTQ88"/>
      <c r="FTR88"/>
      <c r="FTS88"/>
      <c r="FTT88"/>
      <c r="FTU88"/>
      <c r="FTV88"/>
      <c r="FTW88"/>
      <c r="FTX88"/>
      <c r="FTY88"/>
      <c r="FTZ88"/>
      <c r="FUA88"/>
      <c r="FUB88"/>
      <c r="FUC88"/>
      <c r="FUD88"/>
      <c r="FUE88"/>
      <c r="FUF88"/>
      <c r="FUG88"/>
      <c r="FUH88"/>
      <c r="FUI88"/>
      <c r="FUJ88"/>
      <c r="FUK88"/>
      <c r="FUL88"/>
      <c r="FUM88"/>
      <c r="FUN88"/>
      <c r="FUO88"/>
      <c r="FUP88"/>
      <c r="FUQ88"/>
      <c r="FUR88"/>
      <c r="FUS88"/>
      <c r="FUT88"/>
      <c r="FUU88"/>
      <c r="FUV88"/>
      <c r="FUW88"/>
      <c r="FUX88"/>
      <c r="FUY88"/>
      <c r="FUZ88"/>
      <c r="FVA88"/>
      <c r="FVB88"/>
      <c r="FVC88"/>
      <c r="FVD88"/>
      <c r="FVE88"/>
      <c r="FVF88"/>
      <c r="FVG88"/>
      <c r="FVH88"/>
      <c r="FVI88"/>
      <c r="FVJ88"/>
      <c r="FVK88"/>
      <c r="FVL88"/>
      <c r="FVM88"/>
      <c r="FVN88"/>
      <c r="FVO88"/>
      <c r="FVP88"/>
      <c r="FVQ88"/>
      <c r="FVR88"/>
      <c r="FVS88"/>
      <c r="FVT88"/>
      <c r="FVU88"/>
      <c r="FVV88"/>
      <c r="FVW88"/>
      <c r="FVX88"/>
      <c r="FVY88"/>
      <c r="FVZ88"/>
      <c r="FWA88"/>
      <c r="FWB88"/>
      <c r="FWC88"/>
      <c r="FWD88"/>
      <c r="FWE88"/>
      <c r="FWF88"/>
      <c r="FWG88"/>
      <c r="FWH88"/>
      <c r="FWI88"/>
      <c r="FWJ88"/>
      <c r="FWK88"/>
      <c r="FWL88"/>
      <c r="FWM88"/>
      <c r="FWN88"/>
      <c r="FWO88"/>
      <c r="FWP88"/>
      <c r="FWQ88"/>
      <c r="FWR88"/>
      <c r="FWS88"/>
      <c r="FWT88"/>
      <c r="FWU88"/>
      <c r="FWV88"/>
      <c r="FWW88"/>
      <c r="FWX88"/>
      <c r="FWY88"/>
      <c r="FWZ88"/>
      <c r="FXA88"/>
      <c r="FXB88"/>
      <c r="FXC88"/>
      <c r="FXD88"/>
      <c r="FXE88"/>
      <c r="FXF88"/>
      <c r="FXG88"/>
      <c r="FXH88"/>
      <c r="FXI88"/>
      <c r="FXJ88"/>
      <c r="FXK88"/>
      <c r="FXL88"/>
      <c r="FXM88"/>
      <c r="FXN88"/>
      <c r="FXO88"/>
      <c r="FXP88"/>
      <c r="FXQ88"/>
      <c r="FXR88"/>
      <c r="FXS88"/>
      <c r="FXT88"/>
      <c r="FXU88"/>
      <c r="FXV88"/>
      <c r="FXW88"/>
      <c r="FXX88"/>
      <c r="FXY88"/>
      <c r="FXZ88"/>
      <c r="FYA88"/>
      <c r="FYB88"/>
      <c r="FYC88"/>
      <c r="FYD88"/>
      <c r="FYE88"/>
      <c r="FYF88"/>
      <c r="FYG88"/>
      <c r="FYH88"/>
      <c r="FYI88"/>
      <c r="FYJ88"/>
      <c r="FYK88"/>
      <c r="FYL88"/>
      <c r="FYM88"/>
      <c r="FYN88"/>
      <c r="FYO88"/>
      <c r="FYP88"/>
      <c r="FYQ88"/>
      <c r="FYR88"/>
      <c r="FYS88"/>
      <c r="FYT88"/>
      <c r="FYU88"/>
      <c r="FYV88"/>
      <c r="FYW88"/>
      <c r="FYX88"/>
      <c r="FYY88"/>
      <c r="FYZ88"/>
      <c r="FZA88"/>
      <c r="FZB88"/>
      <c r="FZC88"/>
      <c r="FZD88"/>
      <c r="FZE88"/>
      <c r="FZF88"/>
      <c r="FZG88"/>
      <c r="FZH88"/>
      <c r="FZI88"/>
      <c r="FZJ88"/>
      <c r="FZK88"/>
      <c r="FZL88"/>
      <c r="FZM88"/>
      <c r="FZN88"/>
      <c r="FZO88"/>
      <c r="FZP88"/>
      <c r="FZQ88"/>
      <c r="FZR88"/>
      <c r="FZS88"/>
      <c r="FZT88"/>
      <c r="FZU88"/>
      <c r="FZV88"/>
      <c r="FZW88"/>
      <c r="FZX88"/>
      <c r="FZY88"/>
      <c r="FZZ88"/>
      <c r="GAA88"/>
      <c r="GAB88"/>
      <c r="GAC88"/>
      <c r="GAD88"/>
      <c r="GAE88"/>
      <c r="GAF88"/>
      <c r="GAG88"/>
      <c r="GAH88"/>
      <c r="GAI88"/>
      <c r="GAJ88"/>
      <c r="GAK88"/>
      <c r="GAL88"/>
      <c r="GAM88"/>
      <c r="GAN88"/>
      <c r="GAO88"/>
      <c r="GAP88"/>
      <c r="GAQ88"/>
      <c r="GAR88"/>
      <c r="GAS88"/>
      <c r="GAT88"/>
      <c r="GAU88"/>
      <c r="GAV88"/>
      <c r="GAW88"/>
      <c r="GAX88"/>
      <c r="GAY88"/>
      <c r="GAZ88"/>
      <c r="GBA88"/>
      <c r="GBB88"/>
      <c r="GBC88"/>
      <c r="GBD88"/>
      <c r="GBE88"/>
      <c r="GBF88"/>
      <c r="GBG88"/>
      <c r="GBH88"/>
      <c r="GBI88"/>
      <c r="GBJ88"/>
      <c r="GBK88"/>
      <c r="GBL88"/>
      <c r="GBM88"/>
      <c r="GBN88"/>
      <c r="GBO88"/>
      <c r="GBP88"/>
      <c r="GBQ88"/>
      <c r="GBR88"/>
      <c r="GBS88"/>
      <c r="GBT88"/>
      <c r="GBU88"/>
      <c r="GBV88"/>
      <c r="GBW88"/>
      <c r="GBX88"/>
      <c r="GBY88"/>
      <c r="GBZ88"/>
      <c r="GCA88"/>
      <c r="GCB88"/>
      <c r="GCC88"/>
      <c r="GCD88"/>
      <c r="GCE88"/>
      <c r="GCF88"/>
      <c r="GCG88"/>
      <c r="GCH88"/>
      <c r="GCI88"/>
      <c r="GCJ88"/>
      <c r="GCK88"/>
      <c r="GCL88"/>
      <c r="GCM88"/>
      <c r="GCN88"/>
      <c r="GCO88"/>
      <c r="GCP88"/>
      <c r="GCQ88"/>
      <c r="GCR88"/>
      <c r="GCS88"/>
      <c r="GCT88"/>
      <c r="GCU88"/>
      <c r="GCV88"/>
      <c r="GCW88"/>
      <c r="GCX88"/>
      <c r="GCY88"/>
      <c r="GCZ88"/>
      <c r="GDA88"/>
      <c r="GDB88"/>
      <c r="GDC88"/>
      <c r="GDD88"/>
      <c r="GDE88"/>
      <c r="GDF88"/>
      <c r="GDG88"/>
      <c r="GDH88"/>
      <c r="GDI88"/>
      <c r="GDJ88"/>
      <c r="GDK88"/>
      <c r="GDL88"/>
      <c r="GDM88"/>
      <c r="GDN88"/>
      <c r="GDO88"/>
      <c r="GDP88"/>
      <c r="GDQ88"/>
      <c r="GDR88"/>
      <c r="GDS88"/>
      <c r="GDT88"/>
      <c r="GDU88"/>
      <c r="GDV88"/>
      <c r="GDW88"/>
      <c r="GDX88"/>
      <c r="GDY88"/>
      <c r="GDZ88"/>
      <c r="GEA88"/>
      <c r="GEB88"/>
      <c r="GEC88"/>
      <c r="GED88"/>
      <c r="GEE88"/>
      <c r="GEF88"/>
      <c r="GEG88"/>
      <c r="GEH88"/>
      <c r="GEI88"/>
      <c r="GEJ88"/>
      <c r="GEK88"/>
      <c r="GEL88"/>
      <c r="GEM88"/>
      <c r="GEN88"/>
      <c r="GEO88"/>
      <c r="GEP88"/>
      <c r="GEQ88"/>
      <c r="GER88"/>
      <c r="GES88"/>
      <c r="GET88"/>
      <c r="GEU88"/>
      <c r="GEV88"/>
      <c r="GEW88"/>
      <c r="GEX88"/>
      <c r="GEY88"/>
      <c r="GEZ88"/>
      <c r="GFA88"/>
      <c r="GFB88"/>
      <c r="GFC88"/>
      <c r="GFD88"/>
      <c r="GFE88"/>
      <c r="GFF88"/>
      <c r="GFG88"/>
      <c r="GFH88"/>
      <c r="GFI88"/>
      <c r="GFJ88"/>
      <c r="GFK88"/>
      <c r="GFL88"/>
      <c r="GFM88"/>
      <c r="GFN88"/>
      <c r="GFO88"/>
      <c r="GFP88"/>
      <c r="GFQ88"/>
      <c r="GFR88"/>
      <c r="GFS88"/>
      <c r="GFT88"/>
      <c r="GFU88"/>
      <c r="GFV88"/>
      <c r="GFW88"/>
      <c r="GFX88"/>
      <c r="GFY88"/>
      <c r="GFZ88"/>
      <c r="GGA88"/>
      <c r="GGB88"/>
      <c r="GGC88"/>
      <c r="GGD88"/>
      <c r="GGE88"/>
      <c r="GGF88"/>
      <c r="GGG88"/>
      <c r="GGH88"/>
      <c r="GGI88"/>
      <c r="GGJ88"/>
      <c r="GGK88"/>
      <c r="GGL88"/>
      <c r="GGM88"/>
      <c r="GGN88"/>
      <c r="GGO88"/>
      <c r="GGP88"/>
      <c r="GGQ88"/>
      <c r="GGR88"/>
      <c r="GGS88"/>
      <c r="GGT88"/>
      <c r="GGU88"/>
      <c r="GGV88"/>
      <c r="GGW88"/>
      <c r="GGX88"/>
      <c r="GGY88"/>
      <c r="GGZ88"/>
      <c r="GHA88"/>
      <c r="GHB88"/>
      <c r="GHC88"/>
      <c r="GHD88"/>
      <c r="GHE88"/>
      <c r="GHF88"/>
      <c r="GHG88"/>
      <c r="GHH88"/>
      <c r="GHI88"/>
      <c r="GHJ88"/>
      <c r="GHK88"/>
      <c r="GHL88"/>
      <c r="GHM88"/>
      <c r="GHN88"/>
      <c r="GHO88"/>
      <c r="GHP88"/>
      <c r="GHQ88"/>
      <c r="GHR88"/>
      <c r="GHS88"/>
      <c r="GHT88"/>
      <c r="GHU88"/>
      <c r="GHV88"/>
      <c r="GHW88"/>
      <c r="GHX88"/>
      <c r="GHY88"/>
      <c r="GHZ88"/>
      <c r="GIA88"/>
      <c r="GIB88"/>
      <c r="GIC88"/>
      <c r="GID88"/>
      <c r="GIE88"/>
      <c r="GIF88"/>
      <c r="GIG88"/>
      <c r="GIH88"/>
      <c r="GII88"/>
      <c r="GIJ88"/>
      <c r="GIK88"/>
      <c r="GIL88"/>
      <c r="GIM88"/>
      <c r="GIN88"/>
      <c r="GIO88"/>
      <c r="GIP88"/>
      <c r="GIQ88"/>
      <c r="GIR88"/>
      <c r="GIS88"/>
      <c r="GIT88"/>
      <c r="GIU88"/>
      <c r="GIV88"/>
      <c r="GIW88"/>
      <c r="GIX88"/>
      <c r="GIY88"/>
      <c r="GIZ88"/>
      <c r="GJA88"/>
      <c r="GJB88"/>
      <c r="GJC88"/>
      <c r="GJD88"/>
      <c r="GJE88"/>
      <c r="GJF88"/>
      <c r="GJG88"/>
      <c r="GJH88"/>
      <c r="GJI88"/>
      <c r="GJJ88"/>
      <c r="GJK88"/>
      <c r="GJL88"/>
      <c r="GJM88"/>
      <c r="GJN88"/>
      <c r="GJO88"/>
      <c r="GJP88"/>
      <c r="GJQ88"/>
      <c r="GJR88"/>
      <c r="GJS88"/>
      <c r="GJT88"/>
      <c r="GJU88"/>
      <c r="GJV88"/>
      <c r="GJW88"/>
      <c r="GJX88"/>
      <c r="GJY88"/>
      <c r="GJZ88"/>
      <c r="GKA88"/>
      <c r="GKB88"/>
      <c r="GKC88"/>
      <c r="GKD88"/>
      <c r="GKE88"/>
      <c r="GKF88"/>
      <c r="GKG88"/>
      <c r="GKH88"/>
      <c r="GKI88"/>
      <c r="GKJ88"/>
      <c r="GKK88"/>
      <c r="GKL88"/>
      <c r="GKM88"/>
      <c r="GKN88"/>
      <c r="GKO88"/>
      <c r="GKP88"/>
      <c r="GKQ88"/>
      <c r="GKR88"/>
      <c r="GKS88"/>
      <c r="GKT88"/>
      <c r="GKU88"/>
      <c r="GKV88"/>
      <c r="GKW88"/>
      <c r="GKX88"/>
      <c r="GKY88"/>
      <c r="GKZ88"/>
      <c r="GLA88"/>
      <c r="GLB88"/>
      <c r="GLC88"/>
      <c r="GLD88"/>
      <c r="GLE88"/>
      <c r="GLF88"/>
      <c r="GLG88"/>
      <c r="GLH88"/>
      <c r="GLI88"/>
      <c r="GLJ88"/>
      <c r="GLK88"/>
      <c r="GLL88"/>
      <c r="GLM88"/>
      <c r="GLN88"/>
      <c r="GLO88"/>
      <c r="GLP88"/>
      <c r="GLQ88"/>
      <c r="GLR88"/>
      <c r="GLS88"/>
      <c r="GLT88"/>
      <c r="GLU88"/>
      <c r="GLV88"/>
      <c r="GLW88"/>
      <c r="GLX88"/>
      <c r="GLY88"/>
      <c r="GLZ88"/>
      <c r="GMA88"/>
      <c r="GMB88"/>
      <c r="GMC88"/>
      <c r="GMD88"/>
      <c r="GME88"/>
      <c r="GMF88"/>
      <c r="GMG88"/>
      <c r="GMH88"/>
      <c r="GMI88"/>
      <c r="GMJ88"/>
      <c r="GMK88"/>
      <c r="GML88"/>
      <c r="GMM88"/>
      <c r="GMN88"/>
      <c r="GMO88"/>
      <c r="GMP88"/>
      <c r="GMQ88"/>
      <c r="GMR88"/>
      <c r="GMS88"/>
      <c r="GMT88"/>
      <c r="GMU88"/>
      <c r="GMV88"/>
      <c r="GMW88"/>
      <c r="GMX88"/>
      <c r="GMY88"/>
      <c r="GMZ88"/>
      <c r="GNA88"/>
      <c r="GNB88"/>
      <c r="GNC88"/>
      <c r="GND88"/>
      <c r="GNE88"/>
      <c r="GNF88"/>
      <c r="GNG88"/>
      <c r="GNH88"/>
      <c r="GNI88"/>
      <c r="GNJ88"/>
      <c r="GNK88"/>
      <c r="GNL88"/>
      <c r="GNM88"/>
      <c r="GNN88"/>
      <c r="GNO88"/>
      <c r="GNP88"/>
      <c r="GNQ88"/>
      <c r="GNR88"/>
      <c r="GNS88"/>
      <c r="GNT88"/>
      <c r="GNU88"/>
      <c r="GNV88"/>
      <c r="GNW88"/>
      <c r="GNX88"/>
      <c r="GNY88"/>
      <c r="GNZ88"/>
      <c r="GOA88"/>
      <c r="GOB88"/>
      <c r="GOC88"/>
      <c r="GOD88"/>
      <c r="GOE88"/>
      <c r="GOF88"/>
      <c r="GOG88"/>
      <c r="GOH88"/>
      <c r="GOI88"/>
      <c r="GOJ88"/>
      <c r="GOK88"/>
      <c r="GOL88"/>
      <c r="GOM88"/>
      <c r="GON88"/>
      <c r="GOO88"/>
      <c r="GOP88"/>
      <c r="GOQ88"/>
      <c r="GOR88"/>
      <c r="GOS88"/>
      <c r="GOT88"/>
      <c r="GOU88"/>
      <c r="GOV88"/>
      <c r="GOW88"/>
      <c r="GOX88"/>
      <c r="GOY88"/>
      <c r="GOZ88"/>
      <c r="GPA88"/>
      <c r="GPB88"/>
      <c r="GPC88"/>
      <c r="GPD88"/>
      <c r="GPE88"/>
      <c r="GPF88"/>
      <c r="GPG88"/>
      <c r="GPH88"/>
      <c r="GPI88"/>
      <c r="GPJ88"/>
      <c r="GPK88"/>
      <c r="GPL88"/>
      <c r="GPM88"/>
      <c r="GPN88"/>
      <c r="GPO88"/>
      <c r="GPP88"/>
      <c r="GPQ88"/>
      <c r="GPR88"/>
      <c r="GPS88"/>
      <c r="GPT88"/>
      <c r="GPU88"/>
      <c r="GPV88"/>
      <c r="GPW88"/>
      <c r="GPX88"/>
      <c r="GPY88"/>
      <c r="GPZ88"/>
      <c r="GQA88"/>
      <c r="GQB88"/>
      <c r="GQC88"/>
      <c r="GQD88"/>
      <c r="GQE88"/>
      <c r="GQF88"/>
      <c r="GQG88"/>
      <c r="GQH88"/>
      <c r="GQI88"/>
      <c r="GQJ88"/>
      <c r="GQK88"/>
      <c r="GQL88"/>
      <c r="GQM88"/>
      <c r="GQN88"/>
      <c r="GQO88"/>
      <c r="GQP88"/>
      <c r="GQQ88"/>
      <c r="GQR88"/>
      <c r="GQS88"/>
      <c r="GQT88"/>
      <c r="GQU88"/>
      <c r="GQV88"/>
      <c r="GQW88"/>
      <c r="GQX88"/>
      <c r="GQY88"/>
      <c r="GQZ88"/>
      <c r="GRA88"/>
      <c r="GRB88"/>
      <c r="GRC88"/>
      <c r="GRD88"/>
      <c r="GRE88"/>
      <c r="GRF88"/>
      <c r="GRG88"/>
      <c r="GRH88"/>
      <c r="GRI88"/>
      <c r="GRJ88"/>
      <c r="GRK88"/>
      <c r="GRL88"/>
      <c r="GRM88"/>
      <c r="GRN88"/>
      <c r="GRO88"/>
      <c r="GRP88"/>
      <c r="GRQ88"/>
      <c r="GRR88"/>
      <c r="GRS88"/>
      <c r="GRT88"/>
      <c r="GRU88"/>
      <c r="GRV88"/>
      <c r="GRW88"/>
      <c r="GRX88"/>
      <c r="GRY88"/>
      <c r="GRZ88"/>
      <c r="GSA88"/>
      <c r="GSB88"/>
      <c r="GSC88"/>
      <c r="GSD88"/>
      <c r="GSE88"/>
      <c r="GSF88"/>
      <c r="GSG88"/>
      <c r="GSH88"/>
      <c r="GSI88"/>
      <c r="GSJ88"/>
      <c r="GSK88"/>
      <c r="GSL88"/>
      <c r="GSM88"/>
      <c r="GSN88"/>
      <c r="GSO88"/>
      <c r="GSP88"/>
      <c r="GSQ88"/>
      <c r="GSR88"/>
      <c r="GSS88"/>
      <c r="GST88"/>
      <c r="GSU88"/>
      <c r="GSV88"/>
      <c r="GSW88"/>
      <c r="GSX88"/>
      <c r="GSY88"/>
      <c r="GSZ88"/>
      <c r="GTA88"/>
      <c r="GTB88"/>
      <c r="GTC88"/>
      <c r="GTD88"/>
      <c r="GTE88"/>
      <c r="GTF88"/>
      <c r="GTG88"/>
      <c r="GTH88"/>
      <c r="GTI88"/>
      <c r="GTJ88"/>
      <c r="GTK88"/>
      <c r="GTL88"/>
      <c r="GTM88"/>
      <c r="GTN88"/>
      <c r="GTO88"/>
      <c r="GTP88"/>
      <c r="GTQ88"/>
      <c r="GTR88"/>
      <c r="GTS88"/>
      <c r="GTT88"/>
      <c r="GTU88"/>
      <c r="GTV88"/>
      <c r="GTW88"/>
      <c r="GTX88"/>
      <c r="GTY88"/>
      <c r="GTZ88"/>
      <c r="GUA88"/>
      <c r="GUB88"/>
      <c r="GUC88"/>
      <c r="GUD88"/>
      <c r="GUE88"/>
      <c r="GUF88"/>
      <c r="GUG88"/>
      <c r="GUH88"/>
      <c r="GUI88"/>
      <c r="GUJ88"/>
      <c r="GUK88"/>
      <c r="GUL88"/>
      <c r="GUM88"/>
      <c r="GUN88"/>
      <c r="GUO88"/>
      <c r="GUP88"/>
      <c r="GUQ88"/>
      <c r="GUR88"/>
      <c r="GUS88"/>
      <c r="GUT88"/>
      <c r="GUU88"/>
      <c r="GUV88"/>
      <c r="GUW88"/>
      <c r="GUX88"/>
      <c r="GUY88"/>
      <c r="GUZ88"/>
      <c r="GVA88"/>
      <c r="GVB88"/>
      <c r="GVC88"/>
      <c r="GVD88"/>
      <c r="GVE88"/>
      <c r="GVF88"/>
      <c r="GVG88"/>
      <c r="GVH88"/>
      <c r="GVI88"/>
      <c r="GVJ88"/>
      <c r="GVK88"/>
      <c r="GVL88"/>
      <c r="GVM88"/>
      <c r="GVN88"/>
      <c r="GVO88"/>
      <c r="GVP88"/>
      <c r="GVQ88"/>
      <c r="GVR88"/>
      <c r="GVS88"/>
      <c r="GVT88"/>
      <c r="GVU88"/>
      <c r="GVV88"/>
      <c r="GVW88"/>
      <c r="GVX88"/>
      <c r="GVY88"/>
      <c r="GVZ88"/>
      <c r="GWA88"/>
      <c r="GWB88"/>
      <c r="GWC88"/>
      <c r="GWD88"/>
      <c r="GWE88"/>
      <c r="GWF88"/>
      <c r="GWG88"/>
      <c r="GWH88"/>
      <c r="GWI88"/>
      <c r="GWJ88"/>
      <c r="GWK88"/>
      <c r="GWL88"/>
      <c r="GWM88"/>
      <c r="GWN88"/>
      <c r="GWO88"/>
      <c r="GWP88"/>
      <c r="GWQ88"/>
      <c r="GWR88"/>
      <c r="GWS88"/>
      <c r="GWT88"/>
      <c r="GWU88"/>
      <c r="GWV88"/>
      <c r="GWW88"/>
      <c r="GWX88"/>
      <c r="GWY88"/>
      <c r="GWZ88"/>
      <c r="GXA88"/>
      <c r="GXB88"/>
      <c r="GXC88"/>
      <c r="GXD88"/>
      <c r="GXE88"/>
      <c r="GXF88"/>
      <c r="GXG88"/>
      <c r="GXH88"/>
      <c r="GXI88"/>
      <c r="GXJ88"/>
      <c r="GXK88"/>
      <c r="GXL88"/>
      <c r="GXM88"/>
      <c r="GXN88"/>
      <c r="GXO88"/>
      <c r="GXP88"/>
      <c r="GXQ88"/>
      <c r="GXR88"/>
      <c r="GXS88"/>
      <c r="GXT88"/>
      <c r="GXU88"/>
      <c r="GXV88"/>
      <c r="GXW88"/>
      <c r="GXX88"/>
      <c r="GXY88"/>
      <c r="GXZ88"/>
      <c r="GYA88"/>
      <c r="GYB88"/>
      <c r="GYC88"/>
      <c r="GYD88"/>
      <c r="GYE88"/>
      <c r="GYF88"/>
      <c r="GYG88"/>
      <c r="GYH88"/>
      <c r="GYI88"/>
      <c r="GYJ88"/>
      <c r="GYK88"/>
      <c r="GYL88"/>
      <c r="GYM88"/>
      <c r="GYN88"/>
      <c r="GYO88"/>
      <c r="GYP88"/>
      <c r="GYQ88"/>
      <c r="GYR88"/>
      <c r="GYS88"/>
      <c r="GYT88"/>
      <c r="GYU88"/>
      <c r="GYV88"/>
      <c r="GYW88"/>
      <c r="GYX88"/>
      <c r="GYY88"/>
      <c r="GYZ88"/>
      <c r="GZA88"/>
      <c r="GZB88"/>
      <c r="GZC88"/>
      <c r="GZD88"/>
      <c r="GZE88"/>
      <c r="GZF88"/>
      <c r="GZG88"/>
      <c r="GZH88"/>
      <c r="GZI88"/>
      <c r="GZJ88"/>
      <c r="GZK88"/>
      <c r="GZL88"/>
      <c r="GZM88"/>
      <c r="GZN88"/>
      <c r="GZO88"/>
      <c r="GZP88"/>
      <c r="GZQ88"/>
      <c r="GZR88"/>
      <c r="GZS88"/>
      <c r="GZT88"/>
      <c r="GZU88"/>
      <c r="GZV88"/>
      <c r="GZW88"/>
      <c r="GZX88"/>
      <c r="GZY88"/>
      <c r="GZZ88"/>
      <c r="HAA88"/>
      <c r="HAB88"/>
      <c r="HAC88"/>
      <c r="HAD88"/>
      <c r="HAE88"/>
      <c r="HAF88"/>
      <c r="HAG88"/>
      <c r="HAH88"/>
      <c r="HAI88"/>
      <c r="HAJ88"/>
      <c r="HAK88"/>
      <c r="HAL88"/>
      <c r="HAM88"/>
      <c r="HAN88"/>
      <c r="HAO88"/>
      <c r="HAP88"/>
      <c r="HAQ88"/>
      <c r="HAR88"/>
      <c r="HAS88"/>
      <c r="HAT88"/>
      <c r="HAU88"/>
      <c r="HAV88"/>
      <c r="HAW88"/>
      <c r="HAX88"/>
      <c r="HAY88"/>
      <c r="HAZ88"/>
      <c r="HBA88"/>
      <c r="HBB88"/>
      <c r="HBC88"/>
      <c r="HBD88"/>
      <c r="HBE88"/>
      <c r="HBF88"/>
      <c r="HBG88"/>
      <c r="HBH88"/>
      <c r="HBI88"/>
      <c r="HBJ88"/>
      <c r="HBK88"/>
      <c r="HBL88"/>
      <c r="HBM88"/>
      <c r="HBN88"/>
      <c r="HBO88"/>
      <c r="HBP88"/>
      <c r="HBQ88"/>
      <c r="HBR88"/>
      <c r="HBS88"/>
      <c r="HBT88"/>
      <c r="HBU88"/>
      <c r="HBV88"/>
      <c r="HBW88"/>
      <c r="HBX88"/>
      <c r="HBY88"/>
      <c r="HBZ88"/>
      <c r="HCA88"/>
      <c r="HCB88"/>
      <c r="HCC88"/>
      <c r="HCD88"/>
      <c r="HCE88"/>
      <c r="HCF88"/>
      <c r="HCG88"/>
      <c r="HCH88"/>
      <c r="HCI88"/>
      <c r="HCJ88"/>
      <c r="HCK88"/>
      <c r="HCL88"/>
      <c r="HCM88"/>
      <c r="HCN88"/>
      <c r="HCO88"/>
      <c r="HCP88"/>
      <c r="HCQ88"/>
      <c r="HCR88"/>
      <c r="HCS88"/>
      <c r="HCT88"/>
      <c r="HCU88"/>
      <c r="HCV88"/>
      <c r="HCW88"/>
      <c r="HCX88"/>
      <c r="HCY88"/>
      <c r="HCZ88"/>
      <c r="HDA88"/>
      <c r="HDB88"/>
      <c r="HDC88"/>
      <c r="HDD88"/>
      <c r="HDE88"/>
      <c r="HDF88"/>
      <c r="HDG88"/>
      <c r="HDH88"/>
      <c r="HDI88"/>
      <c r="HDJ88"/>
      <c r="HDK88"/>
      <c r="HDL88"/>
      <c r="HDM88"/>
      <c r="HDN88"/>
      <c r="HDO88"/>
      <c r="HDP88"/>
      <c r="HDQ88"/>
      <c r="HDR88"/>
      <c r="HDS88"/>
      <c r="HDT88"/>
      <c r="HDU88"/>
      <c r="HDV88"/>
      <c r="HDW88"/>
      <c r="HDX88"/>
      <c r="HDY88"/>
      <c r="HDZ88"/>
      <c r="HEA88"/>
      <c r="HEB88"/>
      <c r="HEC88"/>
      <c r="HED88"/>
      <c r="HEE88"/>
      <c r="HEF88"/>
      <c r="HEG88"/>
      <c r="HEH88"/>
      <c r="HEI88"/>
      <c r="HEJ88"/>
      <c r="HEK88"/>
      <c r="HEL88"/>
      <c r="HEM88"/>
      <c r="HEN88"/>
      <c r="HEO88"/>
      <c r="HEP88"/>
      <c r="HEQ88"/>
      <c r="HER88"/>
      <c r="HES88"/>
      <c r="HET88"/>
      <c r="HEU88"/>
      <c r="HEV88"/>
      <c r="HEW88"/>
      <c r="HEX88"/>
      <c r="HEY88"/>
      <c r="HEZ88"/>
      <c r="HFA88"/>
      <c r="HFB88"/>
      <c r="HFC88"/>
      <c r="HFD88"/>
      <c r="HFE88"/>
      <c r="HFF88"/>
      <c r="HFG88"/>
      <c r="HFH88"/>
      <c r="HFI88"/>
      <c r="HFJ88"/>
      <c r="HFK88"/>
      <c r="HFL88"/>
      <c r="HFM88"/>
      <c r="HFN88"/>
      <c r="HFO88"/>
      <c r="HFP88"/>
      <c r="HFQ88"/>
      <c r="HFR88"/>
      <c r="HFS88"/>
      <c r="HFT88"/>
      <c r="HFU88"/>
      <c r="HFV88"/>
      <c r="HFW88"/>
      <c r="HFX88"/>
      <c r="HFY88"/>
      <c r="HFZ88"/>
      <c r="HGA88"/>
      <c r="HGB88"/>
      <c r="HGC88"/>
      <c r="HGD88"/>
      <c r="HGE88"/>
      <c r="HGF88"/>
      <c r="HGG88"/>
      <c r="HGH88"/>
      <c r="HGI88"/>
      <c r="HGJ88"/>
      <c r="HGK88"/>
      <c r="HGL88"/>
      <c r="HGM88"/>
      <c r="HGN88"/>
      <c r="HGO88"/>
      <c r="HGP88"/>
      <c r="HGQ88"/>
      <c r="HGR88"/>
      <c r="HGS88"/>
      <c r="HGT88"/>
      <c r="HGU88"/>
      <c r="HGV88"/>
      <c r="HGW88"/>
      <c r="HGX88"/>
      <c r="HGY88"/>
      <c r="HGZ88"/>
      <c r="HHA88"/>
      <c r="HHB88"/>
      <c r="HHC88"/>
      <c r="HHD88"/>
      <c r="HHE88"/>
      <c r="HHF88"/>
      <c r="HHG88"/>
      <c r="HHH88"/>
      <c r="HHI88"/>
      <c r="HHJ88"/>
      <c r="HHK88"/>
      <c r="HHL88"/>
      <c r="HHM88"/>
      <c r="HHN88"/>
      <c r="HHO88"/>
      <c r="HHP88"/>
      <c r="HHQ88"/>
      <c r="HHR88"/>
      <c r="HHS88"/>
      <c r="HHT88"/>
      <c r="HHU88"/>
      <c r="HHV88"/>
      <c r="HHW88"/>
      <c r="HHX88"/>
      <c r="HHY88"/>
      <c r="HHZ88"/>
      <c r="HIA88"/>
      <c r="HIB88"/>
      <c r="HIC88"/>
      <c r="HID88"/>
      <c r="HIE88"/>
      <c r="HIF88"/>
      <c r="HIG88"/>
      <c r="HIH88"/>
      <c r="HII88"/>
      <c r="HIJ88"/>
      <c r="HIK88"/>
      <c r="HIL88"/>
      <c r="HIM88"/>
      <c r="HIN88"/>
      <c r="HIO88"/>
      <c r="HIP88"/>
      <c r="HIQ88"/>
      <c r="HIR88"/>
      <c r="HIS88"/>
      <c r="HIT88"/>
      <c r="HIU88"/>
      <c r="HIV88"/>
      <c r="HIW88"/>
      <c r="HIX88"/>
      <c r="HIY88"/>
      <c r="HIZ88"/>
      <c r="HJA88"/>
      <c r="HJB88"/>
      <c r="HJC88"/>
      <c r="HJD88"/>
      <c r="HJE88"/>
      <c r="HJF88"/>
      <c r="HJG88"/>
      <c r="HJH88"/>
      <c r="HJI88"/>
      <c r="HJJ88"/>
      <c r="HJK88"/>
      <c r="HJL88"/>
      <c r="HJM88"/>
      <c r="HJN88"/>
      <c r="HJO88"/>
      <c r="HJP88"/>
      <c r="HJQ88"/>
      <c r="HJR88"/>
      <c r="HJS88"/>
      <c r="HJT88"/>
      <c r="HJU88"/>
      <c r="HJV88"/>
      <c r="HJW88"/>
      <c r="HJX88"/>
      <c r="HJY88"/>
      <c r="HJZ88"/>
      <c r="HKA88"/>
      <c r="HKB88"/>
      <c r="HKC88"/>
      <c r="HKD88"/>
      <c r="HKE88"/>
      <c r="HKF88"/>
      <c r="HKG88"/>
      <c r="HKH88"/>
      <c r="HKI88"/>
      <c r="HKJ88"/>
      <c r="HKK88"/>
      <c r="HKL88"/>
      <c r="HKM88"/>
      <c r="HKN88"/>
      <c r="HKO88"/>
      <c r="HKP88"/>
      <c r="HKQ88"/>
      <c r="HKR88"/>
      <c r="HKS88"/>
      <c r="HKT88"/>
      <c r="HKU88"/>
      <c r="HKV88"/>
      <c r="HKW88"/>
      <c r="HKX88"/>
      <c r="HKY88"/>
      <c r="HKZ88"/>
      <c r="HLA88"/>
      <c r="HLB88"/>
      <c r="HLC88"/>
      <c r="HLD88"/>
      <c r="HLE88"/>
      <c r="HLF88"/>
      <c r="HLG88"/>
      <c r="HLH88"/>
      <c r="HLI88"/>
      <c r="HLJ88"/>
      <c r="HLK88"/>
      <c r="HLL88"/>
      <c r="HLM88"/>
      <c r="HLN88"/>
      <c r="HLO88"/>
      <c r="HLP88"/>
      <c r="HLQ88"/>
      <c r="HLR88"/>
      <c r="HLS88"/>
      <c r="HLT88"/>
      <c r="HLU88"/>
      <c r="HLV88"/>
      <c r="HLW88"/>
      <c r="HLX88"/>
      <c r="HLY88"/>
      <c r="HLZ88"/>
      <c r="HMA88"/>
      <c r="HMB88"/>
      <c r="HMC88"/>
      <c r="HMD88"/>
      <c r="HME88"/>
      <c r="HMF88"/>
      <c r="HMG88"/>
      <c r="HMH88"/>
      <c r="HMI88"/>
      <c r="HMJ88"/>
      <c r="HMK88"/>
      <c r="HML88"/>
      <c r="HMM88"/>
      <c r="HMN88"/>
      <c r="HMO88"/>
      <c r="HMP88"/>
      <c r="HMQ88"/>
      <c r="HMR88"/>
      <c r="HMS88"/>
      <c r="HMT88"/>
      <c r="HMU88"/>
      <c r="HMV88"/>
      <c r="HMW88"/>
      <c r="HMX88"/>
      <c r="HMY88"/>
      <c r="HMZ88"/>
      <c r="HNA88"/>
      <c r="HNB88"/>
      <c r="HNC88"/>
      <c r="HND88"/>
      <c r="HNE88"/>
      <c r="HNF88"/>
      <c r="HNG88"/>
      <c r="HNH88"/>
      <c r="HNI88"/>
      <c r="HNJ88"/>
      <c r="HNK88"/>
      <c r="HNL88"/>
      <c r="HNM88"/>
      <c r="HNN88"/>
      <c r="HNO88"/>
      <c r="HNP88"/>
      <c r="HNQ88"/>
      <c r="HNR88"/>
      <c r="HNS88"/>
      <c r="HNT88"/>
      <c r="HNU88"/>
      <c r="HNV88"/>
      <c r="HNW88"/>
      <c r="HNX88"/>
      <c r="HNY88"/>
      <c r="HNZ88"/>
      <c r="HOA88"/>
      <c r="HOB88"/>
      <c r="HOC88"/>
      <c r="HOD88"/>
      <c r="HOE88"/>
      <c r="HOF88"/>
      <c r="HOG88"/>
      <c r="HOH88"/>
      <c r="HOI88"/>
      <c r="HOJ88"/>
      <c r="HOK88"/>
      <c r="HOL88"/>
      <c r="HOM88"/>
      <c r="HON88"/>
      <c r="HOO88"/>
      <c r="HOP88"/>
      <c r="HOQ88"/>
      <c r="HOR88"/>
      <c r="HOS88"/>
      <c r="HOT88"/>
      <c r="HOU88"/>
      <c r="HOV88"/>
      <c r="HOW88"/>
      <c r="HOX88"/>
      <c r="HOY88"/>
      <c r="HOZ88"/>
      <c r="HPA88"/>
      <c r="HPB88"/>
      <c r="HPC88"/>
      <c r="HPD88"/>
      <c r="HPE88"/>
      <c r="HPF88"/>
      <c r="HPG88"/>
      <c r="HPH88"/>
      <c r="HPI88"/>
      <c r="HPJ88"/>
      <c r="HPK88"/>
      <c r="HPL88"/>
      <c r="HPM88"/>
      <c r="HPN88"/>
      <c r="HPO88"/>
      <c r="HPP88"/>
      <c r="HPQ88"/>
      <c r="HPR88"/>
      <c r="HPS88"/>
      <c r="HPT88"/>
      <c r="HPU88"/>
      <c r="HPV88"/>
      <c r="HPW88"/>
      <c r="HPX88"/>
      <c r="HPY88"/>
      <c r="HPZ88"/>
      <c r="HQA88"/>
      <c r="HQB88"/>
      <c r="HQC88"/>
      <c r="HQD88"/>
      <c r="HQE88"/>
      <c r="HQF88"/>
      <c r="HQG88"/>
      <c r="HQH88"/>
      <c r="HQI88"/>
      <c r="HQJ88"/>
      <c r="HQK88"/>
      <c r="HQL88"/>
      <c r="HQM88"/>
      <c r="HQN88"/>
      <c r="HQO88"/>
      <c r="HQP88"/>
      <c r="HQQ88"/>
      <c r="HQR88"/>
      <c r="HQS88"/>
      <c r="HQT88"/>
      <c r="HQU88"/>
      <c r="HQV88"/>
      <c r="HQW88"/>
      <c r="HQX88"/>
      <c r="HQY88"/>
      <c r="HQZ88"/>
      <c r="HRA88"/>
      <c r="HRB88"/>
      <c r="HRC88"/>
      <c r="HRD88"/>
      <c r="HRE88"/>
      <c r="HRF88"/>
      <c r="HRG88"/>
      <c r="HRH88"/>
      <c r="HRI88"/>
      <c r="HRJ88"/>
      <c r="HRK88"/>
      <c r="HRL88"/>
      <c r="HRM88"/>
      <c r="HRN88"/>
      <c r="HRO88"/>
      <c r="HRP88"/>
      <c r="HRQ88"/>
      <c r="HRR88"/>
      <c r="HRS88"/>
      <c r="HRT88"/>
      <c r="HRU88"/>
      <c r="HRV88"/>
      <c r="HRW88"/>
      <c r="HRX88"/>
      <c r="HRY88"/>
      <c r="HRZ88"/>
      <c r="HSA88"/>
      <c r="HSB88"/>
      <c r="HSC88"/>
      <c r="HSD88"/>
      <c r="HSE88"/>
      <c r="HSF88"/>
      <c r="HSG88"/>
      <c r="HSH88"/>
      <c r="HSI88"/>
      <c r="HSJ88"/>
      <c r="HSK88"/>
      <c r="HSL88"/>
      <c r="HSM88"/>
      <c r="HSN88"/>
      <c r="HSO88"/>
      <c r="HSP88"/>
      <c r="HSQ88"/>
      <c r="HSR88"/>
      <c r="HSS88"/>
      <c r="HST88"/>
      <c r="HSU88"/>
      <c r="HSV88"/>
      <c r="HSW88"/>
      <c r="HSX88"/>
      <c r="HSY88"/>
      <c r="HSZ88"/>
      <c r="HTA88"/>
      <c r="HTB88"/>
      <c r="HTC88"/>
      <c r="HTD88"/>
      <c r="HTE88"/>
      <c r="HTF88"/>
      <c r="HTG88"/>
      <c r="HTH88"/>
      <c r="HTI88"/>
      <c r="HTJ88"/>
      <c r="HTK88"/>
      <c r="HTL88"/>
      <c r="HTM88"/>
      <c r="HTN88"/>
      <c r="HTO88"/>
      <c r="HTP88"/>
      <c r="HTQ88"/>
      <c r="HTR88"/>
      <c r="HTS88"/>
      <c r="HTT88"/>
      <c r="HTU88"/>
      <c r="HTV88"/>
      <c r="HTW88"/>
      <c r="HTX88"/>
      <c r="HTY88"/>
      <c r="HTZ88"/>
      <c r="HUA88"/>
      <c r="HUB88"/>
      <c r="HUC88"/>
      <c r="HUD88"/>
      <c r="HUE88"/>
      <c r="HUF88"/>
      <c r="HUG88"/>
      <c r="HUH88"/>
      <c r="HUI88"/>
      <c r="HUJ88"/>
      <c r="HUK88"/>
      <c r="HUL88"/>
      <c r="HUM88"/>
      <c r="HUN88"/>
      <c r="HUO88"/>
      <c r="HUP88"/>
      <c r="HUQ88"/>
      <c r="HUR88"/>
      <c r="HUS88"/>
      <c r="HUT88"/>
      <c r="HUU88"/>
      <c r="HUV88"/>
      <c r="HUW88"/>
      <c r="HUX88"/>
      <c r="HUY88"/>
      <c r="HUZ88"/>
      <c r="HVA88"/>
      <c r="HVB88"/>
      <c r="HVC88"/>
      <c r="HVD88"/>
      <c r="HVE88"/>
      <c r="HVF88"/>
      <c r="HVG88"/>
      <c r="HVH88"/>
      <c r="HVI88"/>
      <c r="HVJ88"/>
      <c r="HVK88"/>
      <c r="HVL88"/>
      <c r="HVM88"/>
      <c r="HVN88"/>
      <c r="HVO88"/>
      <c r="HVP88"/>
      <c r="HVQ88"/>
      <c r="HVR88"/>
      <c r="HVS88"/>
      <c r="HVT88"/>
      <c r="HVU88"/>
      <c r="HVV88"/>
      <c r="HVW88"/>
      <c r="HVX88"/>
      <c r="HVY88"/>
      <c r="HVZ88"/>
      <c r="HWA88"/>
      <c r="HWB88"/>
      <c r="HWC88"/>
      <c r="HWD88"/>
      <c r="HWE88"/>
      <c r="HWF88"/>
      <c r="HWG88"/>
      <c r="HWH88"/>
      <c r="HWI88"/>
      <c r="HWJ88"/>
      <c r="HWK88"/>
      <c r="HWL88"/>
      <c r="HWM88"/>
      <c r="HWN88"/>
      <c r="HWO88"/>
      <c r="HWP88"/>
      <c r="HWQ88"/>
      <c r="HWR88"/>
      <c r="HWS88"/>
      <c r="HWT88"/>
      <c r="HWU88"/>
      <c r="HWV88"/>
      <c r="HWW88"/>
      <c r="HWX88"/>
      <c r="HWY88"/>
      <c r="HWZ88"/>
      <c r="HXA88"/>
      <c r="HXB88"/>
      <c r="HXC88"/>
      <c r="HXD88"/>
      <c r="HXE88"/>
      <c r="HXF88"/>
      <c r="HXG88"/>
      <c r="HXH88"/>
      <c r="HXI88"/>
      <c r="HXJ88"/>
      <c r="HXK88"/>
      <c r="HXL88"/>
      <c r="HXM88"/>
      <c r="HXN88"/>
      <c r="HXO88"/>
      <c r="HXP88"/>
      <c r="HXQ88"/>
      <c r="HXR88"/>
      <c r="HXS88"/>
      <c r="HXT88"/>
      <c r="HXU88"/>
      <c r="HXV88"/>
      <c r="HXW88"/>
      <c r="HXX88"/>
      <c r="HXY88"/>
      <c r="HXZ88"/>
      <c r="HYA88"/>
      <c r="HYB88"/>
      <c r="HYC88"/>
      <c r="HYD88"/>
      <c r="HYE88"/>
      <c r="HYF88"/>
      <c r="HYG88"/>
      <c r="HYH88"/>
      <c r="HYI88"/>
      <c r="HYJ88"/>
      <c r="HYK88"/>
      <c r="HYL88"/>
      <c r="HYM88"/>
      <c r="HYN88"/>
      <c r="HYO88"/>
      <c r="HYP88"/>
      <c r="HYQ88"/>
      <c r="HYR88"/>
      <c r="HYS88"/>
      <c r="HYT88"/>
      <c r="HYU88"/>
      <c r="HYV88"/>
      <c r="HYW88"/>
      <c r="HYX88"/>
      <c r="HYY88"/>
      <c r="HYZ88"/>
      <c r="HZA88"/>
      <c r="HZB88"/>
      <c r="HZC88"/>
      <c r="HZD88"/>
      <c r="HZE88"/>
      <c r="HZF88"/>
      <c r="HZG88"/>
      <c r="HZH88"/>
      <c r="HZI88"/>
      <c r="HZJ88"/>
      <c r="HZK88"/>
      <c r="HZL88"/>
      <c r="HZM88"/>
      <c r="HZN88"/>
      <c r="HZO88"/>
      <c r="HZP88"/>
      <c r="HZQ88"/>
      <c r="HZR88"/>
      <c r="HZS88"/>
      <c r="HZT88"/>
      <c r="HZU88"/>
      <c r="HZV88"/>
      <c r="HZW88"/>
      <c r="HZX88"/>
      <c r="HZY88"/>
      <c r="HZZ88"/>
      <c r="IAA88"/>
      <c r="IAB88"/>
      <c r="IAC88"/>
      <c r="IAD88"/>
      <c r="IAE88"/>
      <c r="IAF88"/>
      <c r="IAG88"/>
      <c r="IAH88"/>
      <c r="IAI88"/>
      <c r="IAJ88"/>
      <c r="IAK88"/>
      <c r="IAL88"/>
      <c r="IAM88"/>
      <c r="IAN88"/>
      <c r="IAO88"/>
      <c r="IAP88"/>
      <c r="IAQ88"/>
      <c r="IAR88"/>
      <c r="IAS88"/>
      <c r="IAT88"/>
      <c r="IAU88"/>
      <c r="IAV88"/>
      <c r="IAW88"/>
      <c r="IAX88"/>
      <c r="IAY88"/>
      <c r="IAZ88"/>
      <c r="IBA88"/>
      <c r="IBB88"/>
      <c r="IBC88"/>
      <c r="IBD88"/>
      <c r="IBE88"/>
      <c r="IBF88"/>
      <c r="IBG88"/>
      <c r="IBH88"/>
      <c r="IBI88"/>
      <c r="IBJ88"/>
      <c r="IBK88"/>
      <c r="IBL88"/>
      <c r="IBM88"/>
      <c r="IBN88"/>
      <c r="IBO88"/>
      <c r="IBP88"/>
      <c r="IBQ88"/>
      <c r="IBR88"/>
      <c r="IBS88"/>
      <c r="IBT88"/>
      <c r="IBU88"/>
      <c r="IBV88"/>
      <c r="IBW88"/>
      <c r="IBX88"/>
      <c r="IBY88"/>
      <c r="IBZ88"/>
      <c r="ICA88"/>
      <c r="ICB88"/>
      <c r="ICC88"/>
      <c r="ICD88"/>
      <c r="ICE88"/>
      <c r="ICF88"/>
      <c r="ICG88"/>
      <c r="ICH88"/>
      <c r="ICI88"/>
      <c r="ICJ88"/>
      <c r="ICK88"/>
      <c r="ICL88"/>
      <c r="ICM88"/>
      <c r="ICN88"/>
      <c r="ICO88"/>
      <c r="ICP88"/>
      <c r="ICQ88"/>
      <c r="ICR88"/>
      <c r="ICS88"/>
      <c r="ICT88"/>
      <c r="ICU88"/>
      <c r="ICV88"/>
      <c r="ICW88"/>
      <c r="ICX88"/>
      <c r="ICY88"/>
      <c r="ICZ88"/>
      <c r="IDA88"/>
      <c r="IDB88"/>
      <c r="IDC88"/>
      <c r="IDD88"/>
      <c r="IDE88"/>
      <c r="IDF88"/>
      <c r="IDG88"/>
      <c r="IDH88"/>
      <c r="IDI88"/>
      <c r="IDJ88"/>
      <c r="IDK88"/>
      <c r="IDL88"/>
      <c r="IDM88"/>
      <c r="IDN88"/>
      <c r="IDO88"/>
      <c r="IDP88"/>
      <c r="IDQ88"/>
      <c r="IDR88"/>
      <c r="IDS88"/>
      <c r="IDT88"/>
      <c r="IDU88"/>
      <c r="IDV88"/>
      <c r="IDW88"/>
      <c r="IDX88"/>
      <c r="IDY88"/>
      <c r="IDZ88"/>
      <c r="IEA88"/>
      <c r="IEB88"/>
      <c r="IEC88"/>
      <c r="IED88"/>
      <c r="IEE88"/>
      <c r="IEF88"/>
      <c r="IEG88"/>
      <c r="IEH88"/>
      <c r="IEI88"/>
      <c r="IEJ88"/>
      <c r="IEK88"/>
      <c r="IEL88"/>
      <c r="IEM88"/>
      <c r="IEN88"/>
      <c r="IEO88"/>
      <c r="IEP88"/>
      <c r="IEQ88"/>
      <c r="IER88"/>
      <c r="IES88"/>
      <c r="IET88"/>
      <c r="IEU88"/>
      <c r="IEV88"/>
      <c r="IEW88"/>
      <c r="IEX88"/>
      <c r="IEY88"/>
      <c r="IEZ88"/>
      <c r="IFA88"/>
      <c r="IFB88"/>
      <c r="IFC88"/>
      <c r="IFD88"/>
      <c r="IFE88"/>
      <c r="IFF88"/>
      <c r="IFG88"/>
      <c r="IFH88"/>
      <c r="IFI88"/>
      <c r="IFJ88"/>
      <c r="IFK88"/>
      <c r="IFL88"/>
      <c r="IFM88"/>
      <c r="IFN88"/>
      <c r="IFO88"/>
      <c r="IFP88"/>
      <c r="IFQ88"/>
      <c r="IFR88"/>
      <c r="IFS88"/>
      <c r="IFT88"/>
      <c r="IFU88"/>
      <c r="IFV88"/>
      <c r="IFW88"/>
      <c r="IFX88"/>
      <c r="IFY88"/>
      <c r="IFZ88"/>
      <c r="IGA88"/>
      <c r="IGB88"/>
      <c r="IGC88"/>
      <c r="IGD88"/>
      <c r="IGE88"/>
      <c r="IGF88"/>
      <c r="IGG88"/>
      <c r="IGH88"/>
      <c r="IGI88"/>
      <c r="IGJ88"/>
      <c r="IGK88"/>
      <c r="IGL88"/>
      <c r="IGM88"/>
      <c r="IGN88"/>
      <c r="IGO88"/>
      <c r="IGP88"/>
      <c r="IGQ88"/>
      <c r="IGR88"/>
      <c r="IGS88"/>
      <c r="IGT88"/>
      <c r="IGU88"/>
      <c r="IGV88"/>
      <c r="IGW88"/>
      <c r="IGX88"/>
      <c r="IGY88"/>
      <c r="IGZ88"/>
      <c r="IHA88"/>
      <c r="IHB88"/>
      <c r="IHC88"/>
      <c r="IHD88"/>
      <c r="IHE88"/>
      <c r="IHF88"/>
      <c r="IHG88"/>
      <c r="IHH88"/>
      <c r="IHI88"/>
      <c r="IHJ88"/>
      <c r="IHK88"/>
      <c r="IHL88"/>
      <c r="IHM88"/>
      <c r="IHN88"/>
      <c r="IHO88"/>
      <c r="IHP88"/>
      <c r="IHQ88"/>
      <c r="IHR88"/>
      <c r="IHS88"/>
      <c r="IHT88"/>
      <c r="IHU88"/>
      <c r="IHV88"/>
      <c r="IHW88"/>
      <c r="IHX88"/>
      <c r="IHY88"/>
      <c r="IHZ88"/>
      <c r="IIA88"/>
      <c r="IIB88"/>
      <c r="IIC88"/>
      <c r="IID88"/>
      <c r="IIE88"/>
      <c r="IIF88"/>
      <c r="IIG88"/>
      <c r="IIH88"/>
      <c r="III88"/>
      <c r="IIJ88"/>
      <c r="IIK88"/>
      <c r="IIL88"/>
      <c r="IIM88"/>
      <c r="IIN88"/>
      <c r="IIO88"/>
      <c r="IIP88"/>
      <c r="IIQ88"/>
      <c r="IIR88"/>
      <c r="IIS88"/>
      <c r="IIT88"/>
      <c r="IIU88"/>
      <c r="IIV88"/>
      <c r="IIW88"/>
      <c r="IIX88"/>
      <c r="IIY88"/>
      <c r="IIZ88"/>
      <c r="IJA88"/>
      <c r="IJB88"/>
      <c r="IJC88"/>
      <c r="IJD88"/>
      <c r="IJE88"/>
      <c r="IJF88"/>
      <c r="IJG88"/>
      <c r="IJH88"/>
      <c r="IJI88"/>
      <c r="IJJ88"/>
      <c r="IJK88"/>
      <c r="IJL88"/>
      <c r="IJM88"/>
      <c r="IJN88"/>
      <c r="IJO88"/>
      <c r="IJP88"/>
      <c r="IJQ88"/>
      <c r="IJR88"/>
      <c r="IJS88"/>
      <c r="IJT88"/>
      <c r="IJU88"/>
      <c r="IJV88"/>
      <c r="IJW88"/>
      <c r="IJX88"/>
      <c r="IJY88"/>
      <c r="IJZ88"/>
      <c r="IKA88"/>
      <c r="IKB88"/>
      <c r="IKC88"/>
      <c r="IKD88"/>
      <c r="IKE88"/>
      <c r="IKF88"/>
      <c r="IKG88"/>
      <c r="IKH88"/>
      <c r="IKI88"/>
      <c r="IKJ88"/>
      <c r="IKK88"/>
      <c r="IKL88"/>
      <c r="IKM88"/>
      <c r="IKN88"/>
      <c r="IKO88"/>
      <c r="IKP88"/>
      <c r="IKQ88"/>
      <c r="IKR88"/>
      <c r="IKS88"/>
      <c r="IKT88"/>
      <c r="IKU88"/>
      <c r="IKV88"/>
      <c r="IKW88"/>
      <c r="IKX88"/>
      <c r="IKY88"/>
      <c r="IKZ88"/>
      <c r="ILA88"/>
      <c r="ILB88"/>
      <c r="ILC88"/>
      <c r="ILD88"/>
      <c r="ILE88"/>
      <c r="ILF88"/>
      <c r="ILG88"/>
      <c r="ILH88"/>
      <c r="ILI88"/>
      <c r="ILJ88"/>
      <c r="ILK88"/>
      <c r="ILL88"/>
      <c r="ILM88"/>
      <c r="ILN88"/>
      <c r="ILO88"/>
      <c r="ILP88"/>
      <c r="ILQ88"/>
      <c r="ILR88"/>
      <c r="ILS88"/>
      <c r="ILT88"/>
      <c r="ILU88"/>
      <c r="ILV88"/>
      <c r="ILW88"/>
      <c r="ILX88"/>
      <c r="ILY88"/>
      <c r="ILZ88"/>
      <c r="IMA88"/>
      <c r="IMB88"/>
      <c r="IMC88"/>
      <c r="IMD88"/>
      <c r="IME88"/>
      <c r="IMF88"/>
      <c r="IMG88"/>
      <c r="IMH88"/>
      <c r="IMI88"/>
      <c r="IMJ88"/>
      <c r="IMK88"/>
      <c r="IML88"/>
      <c r="IMM88"/>
      <c r="IMN88"/>
      <c r="IMO88"/>
      <c r="IMP88"/>
      <c r="IMQ88"/>
      <c r="IMR88"/>
      <c r="IMS88"/>
      <c r="IMT88"/>
      <c r="IMU88"/>
      <c r="IMV88"/>
      <c r="IMW88"/>
      <c r="IMX88"/>
      <c r="IMY88"/>
      <c r="IMZ88"/>
      <c r="INA88"/>
      <c r="INB88"/>
      <c r="INC88"/>
      <c r="IND88"/>
      <c r="INE88"/>
      <c r="INF88"/>
      <c r="ING88"/>
      <c r="INH88"/>
      <c r="INI88"/>
      <c r="INJ88"/>
      <c r="INK88"/>
      <c r="INL88"/>
      <c r="INM88"/>
      <c r="INN88"/>
      <c r="INO88"/>
      <c r="INP88"/>
      <c r="INQ88"/>
      <c r="INR88"/>
      <c r="INS88"/>
      <c r="INT88"/>
      <c r="INU88"/>
      <c r="INV88"/>
      <c r="INW88"/>
      <c r="INX88"/>
      <c r="INY88"/>
      <c r="INZ88"/>
      <c r="IOA88"/>
      <c r="IOB88"/>
      <c r="IOC88"/>
      <c r="IOD88"/>
      <c r="IOE88"/>
      <c r="IOF88"/>
      <c r="IOG88"/>
      <c r="IOH88"/>
      <c r="IOI88"/>
      <c r="IOJ88"/>
      <c r="IOK88"/>
      <c r="IOL88"/>
      <c r="IOM88"/>
      <c r="ION88"/>
      <c r="IOO88"/>
      <c r="IOP88"/>
      <c r="IOQ88"/>
      <c r="IOR88"/>
      <c r="IOS88"/>
      <c r="IOT88"/>
      <c r="IOU88"/>
      <c r="IOV88"/>
      <c r="IOW88"/>
      <c r="IOX88"/>
      <c r="IOY88"/>
      <c r="IOZ88"/>
      <c r="IPA88"/>
      <c r="IPB88"/>
      <c r="IPC88"/>
      <c r="IPD88"/>
      <c r="IPE88"/>
      <c r="IPF88"/>
      <c r="IPG88"/>
      <c r="IPH88"/>
      <c r="IPI88"/>
      <c r="IPJ88"/>
      <c r="IPK88"/>
      <c r="IPL88"/>
      <c r="IPM88"/>
      <c r="IPN88"/>
      <c r="IPO88"/>
      <c r="IPP88"/>
      <c r="IPQ88"/>
      <c r="IPR88"/>
      <c r="IPS88"/>
      <c r="IPT88"/>
      <c r="IPU88"/>
      <c r="IPV88"/>
      <c r="IPW88"/>
      <c r="IPX88"/>
      <c r="IPY88"/>
      <c r="IPZ88"/>
      <c r="IQA88"/>
      <c r="IQB88"/>
      <c r="IQC88"/>
      <c r="IQD88"/>
      <c r="IQE88"/>
      <c r="IQF88"/>
      <c r="IQG88"/>
      <c r="IQH88"/>
      <c r="IQI88"/>
      <c r="IQJ88"/>
      <c r="IQK88"/>
      <c r="IQL88"/>
      <c r="IQM88"/>
      <c r="IQN88"/>
      <c r="IQO88"/>
      <c r="IQP88"/>
      <c r="IQQ88"/>
      <c r="IQR88"/>
      <c r="IQS88"/>
      <c r="IQT88"/>
      <c r="IQU88"/>
      <c r="IQV88"/>
      <c r="IQW88"/>
      <c r="IQX88"/>
      <c r="IQY88"/>
      <c r="IQZ88"/>
      <c r="IRA88"/>
      <c r="IRB88"/>
      <c r="IRC88"/>
      <c r="IRD88"/>
      <c r="IRE88"/>
      <c r="IRF88"/>
      <c r="IRG88"/>
      <c r="IRH88"/>
      <c r="IRI88"/>
      <c r="IRJ88"/>
      <c r="IRK88"/>
      <c r="IRL88"/>
      <c r="IRM88"/>
      <c r="IRN88"/>
      <c r="IRO88"/>
      <c r="IRP88"/>
      <c r="IRQ88"/>
      <c r="IRR88"/>
      <c r="IRS88"/>
      <c r="IRT88"/>
      <c r="IRU88"/>
      <c r="IRV88"/>
      <c r="IRW88"/>
      <c r="IRX88"/>
      <c r="IRY88"/>
      <c r="IRZ88"/>
      <c r="ISA88"/>
      <c r="ISB88"/>
      <c r="ISC88"/>
      <c r="ISD88"/>
      <c r="ISE88"/>
      <c r="ISF88"/>
      <c r="ISG88"/>
      <c r="ISH88"/>
      <c r="ISI88"/>
      <c r="ISJ88"/>
      <c r="ISK88"/>
      <c r="ISL88"/>
      <c r="ISM88"/>
      <c r="ISN88"/>
      <c r="ISO88"/>
      <c r="ISP88"/>
      <c r="ISQ88"/>
      <c r="ISR88"/>
      <c r="ISS88"/>
      <c r="IST88"/>
      <c r="ISU88"/>
      <c r="ISV88"/>
      <c r="ISW88"/>
      <c r="ISX88"/>
      <c r="ISY88"/>
      <c r="ISZ88"/>
      <c r="ITA88"/>
      <c r="ITB88"/>
      <c r="ITC88"/>
      <c r="ITD88"/>
      <c r="ITE88"/>
      <c r="ITF88"/>
      <c r="ITG88"/>
      <c r="ITH88"/>
      <c r="ITI88"/>
      <c r="ITJ88"/>
      <c r="ITK88"/>
      <c r="ITL88"/>
      <c r="ITM88"/>
      <c r="ITN88"/>
      <c r="ITO88"/>
      <c r="ITP88"/>
      <c r="ITQ88"/>
      <c r="ITR88"/>
      <c r="ITS88"/>
      <c r="ITT88"/>
      <c r="ITU88"/>
      <c r="ITV88"/>
      <c r="ITW88"/>
      <c r="ITX88"/>
      <c r="ITY88"/>
      <c r="ITZ88"/>
      <c r="IUA88"/>
      <c r="IUB88"/>
      <c r="IUC88"/>
      <c r="IUD88"/>
      <c r="IUE88"/>
      <c r="IUF88"/>
      <c r="IUG88"/>
      <c r="IUH88"/>
      <c r="IUI88"/>
      <c r="IUJ88"/>
      <c r="IUK88"/>
      <c r="IUL88"/>
      <c r="IUM88"/>
      <c r="IUN88"/>
      <c r="IUO88"/>
      <c r="IUP88"/>
      <c r="IUQ88"/>
      <c r="IUR88"/>
      <c r="IUS88"/>
      <c r="IUT88"/>
      <c r="IUU88"/>
      <c r="IUV88"/>
      <c r="IUW88"/>
      <c r="IUX88"/>
      <c r="IUY88"/>
      <c r="IUZ88"/>
      <c r="IVA88"/>
      <c r="IVB88"/>
      <c r="IVC88"/>
      <c r="IVD88"/>
      <c r="IVE88"/>
      <c r="IVF88"/>
      <c r="IVG88"/>
      <c r="IVH88"/>
      <c r="IVI88"/>
      <c r="IVJ88"/>
      <c r="IVK88"/>
      <c r="IVL88"/>
      <c r="IVM88"/>
      <c r="IVN88"/>
      <c r="IVO88"/>
      <c r="IVP88"/>
      <c r="IVQ88"/>
      <c r="IVR88"/>
      <c r="IVS88"/>
      <c r="IVT88"/>
      <c r="IVU88"/>
      <c r="IVV88"/>
      <c r="IVW88"/>
      <c r="IVX88"/>
      <c r="IVY88"/>
      <c r="IVZ88"/>
      <c r="IWA88"/>
      <c r="IWB88"/>
      <c r="IWC88"/>
      <c r="IWD88"/>
      <c r="IWE88"/>
      <c r="IWF88"/>
      <c r="IWG88"/>
      <c r="IWH88"/>
      <c r="IWI88"/>
      <c r="IWJ88"/>
      <c r="IWK88"/>
      <c r="IWL88"/>
      <c r="IWM88"/>
      <c r="IWN88"/>
      <c r="IWO88"/>
      <c r="IWP88"/>
      <c r="IWQ88"/>
      <c r="IWR88"/>
      <c r="IWS88"/>
      <c r="IWT88"/>
      <c r="IWU88"/>
      <c r="IWV88"/>
      <c r="IWW88"/>
      <c r="IWX88"/>
      <c r="IWY88"/>
      <c r="IWZ88"/>
      <c r="IXA88"/>
      <c r="IXB88"/>
      <c r="IXC88"/>
      <c r="IXD88"/>
      <c r="IXE88"/>
      <c r="IXF88"/>
      <c r="IXG88"/>
      <c r="IXH88"/>
      <c r="IXI88"/>
      <c r="IXJ88"/>
      <c r="IXK88"/>
      <c r="IXL88"/>
      <c r="IXM88"/>
      <c r="IXN88"/>
      <c r="IXO88"/>
      <c r="IXP88"/>
      <c r="IXQ88"/>
      <c r="IXR88"/>
      <c r="IXS88"/>
      <c r="IXT88"/>
      <c r="IXU88"/>
      <c r="IXV88"/>
      <c r="IXW88"/>
      <c r="IXX88"/>
      <c r="IXY88"/>
      <c r="IXZ88"/>
      <c r="IYA88"/>
      <c r="IYB88"/>
      <c r="IYC88"/>
      <c r="IYD88"/>
      <c r="IYE88"/>
      <c r="IYF88"/>
      <c r="IYG88"/>
      <c r="IYH88"/>
      <c r="IYI88"/>
      <c r="IYJ88"/>
      <c r="IYK88"/>
      <c r="IYL88"/>
      <c r="IYM88"/>
      <c r="IYN88"/>
      <c r="IYO88"/>
      <c r="IYP88"/>
      <c r="IYQ88"/>
      <c r="IYR88"/>
      <c r="IYS88"/>
      <c r="IYT88"/>
      <c r="IYU88"/>
      <c r="IYV88"/>
      <c r="IYW88"/>
      <c r="IYX88"/>
      <c r="IYY88"/>
      <c r="IYZ88"/>
      <c r="IZA88"/>
      <c r="IZB88"/>
      <c r="IZC88"/>
      <c r="IZD88"/>
      <c r="IZE88"/>
      <c r="IZF88"/>
      <c r="IZG88"/>
      <c r="IZH88"/>
      <c r="IZI88"/>
      <c r="IZJ88"/>
      <c r="IZK88"/>
      <c r="IZL88"/>
      <c r="IZM88"/>
      <c r="IZN88"/>
      <c r="IZO88"/>
      <c r="IZP88"/>
      <c r="IZQ88"/>
      <c r="IZR88"/>
      <c r="IZS88"/>
      <c r="IZT88"/>
      <c r="IZU88"/>
      <c r="IZV88"/>
      <c r="IZW88"/>
      <c r="IZX88"/>
      <c r="IZY88"/>
      <c r="IZZ88"/>
      <c r="JAA88"/>
      <c r="JAB88"/>
      <c r="JAC88"/>
      <c r="JAD88"/>
      <c r="JAE88"/>
      <c r="JAF88"/>
      <c r="JAG88"/>
      <c r="JAH88"/>
      <c r="JAI88"/>
      <c r="JAJ88"/>
      <c r="JAK88"/>
      <c r="JAL88"/>
      <c r="JAM88"/>
      <c r="JAN88"/>
      <c r="JAO88"/>
      <c r="JAP88"/>
      <c r="JAQ88"/>
      <c r="JAR88"/>
      <c r="JAS88"/>
      <c r="JAT88"/>
      <c r="JAU88"/>
      <c r="JAV88"/>
      <c r="JAW88"/>
      <c r="JAX88"/>
      <c r="JAY88"/>
      <c r="JAZ88"/>
      <c r="JBA88"/>
      <c r="JBB88"/>
      <c r="JBC88"/>
      <c r="JBD88"/>
      <c r="JBE88"/>
      <c r="JBF88"/>
      <c r="JBG88"/>
      <c r="JBH88"/>
      <c r="JBI88"/>
      <c r="JBJ88"/>
      <c r="JBK88"/>
      <c r="JBL88"/>
      <c r="JBM88"/>
      <c r="JBN88"/>
      <c r="JBO88"/>
      <c r="JBP88"/>
      <c r="JBQ88"/>
      <c r="JBR88"/>
      <c r="JBS88"/>
      <c r="JBT88"/>
      <c r="JBU88"/>
      <c r="JBV88"/>
      <c r="JBW88"/>
      <c r="JBX88"/>
      <c r="JBY88"/>
      <c r="JBZ88"/>
      <c r="JCA88"/>
      <c r="JCB88"/>
      <c r="JCC88"/>
      <c r="JCD88"/>
      <c r="JCE88"/>
      <c r="JCF88"/>
      <c r="JCG88"/>
      <c r="JCH88"/>
      <c r="JCI88"/>
      <c r="JCJ88"/>
      <c r="JCK88"/>
      <c r="JCL88"/>
      <c r="JCM88"/>
      <c r="JCN88"/>
      <c r="JCO88"/>
      <c r="JCP88"/>
      <c r="JCQ88"/>
      <c r="JCR88"/>
      <c r="JCS88"/>
      <c r="JCT88"/>
      <c r="JCU88"/>
      <c r="JCV88"/>
      <c r="JCW88"/>
      <c r="JCX88"/>
      <c r="JCY88"/>
      <c r="JCZ88"/>
      <c r="JDA88"/>
      <c r="JDB88"/>
      <c r="JDC88"/>
      <c r="JDD88"/>
      <c r="JDE88"/>
      <c r="JDF88"/>
      <c r="JDG88"/>
      <c r="JDH88"/>
      <c r="JDI88"/>
      <c r="JDJ88"/>
      <c r="JDK88"/>
      <c r="JDL88"/>
      <c r="JDM88"/>
      <c r="JDN88"/>
      <c r="JDO88"/>
      <c r="JDP88"/>
      <c r="JDQ88"/>
      <c r="JDR88"/>
      <c r="JDS88"/>
      <c r="JDT88"/>
      <c r="JDU88"/>
      <c r="JDV88"/>
      <c r="JDW88"/>
      <c r="JDX88"/>
      <c r="JDY88"/>
      <c r="JDZ88"/>
      <c r="JEA88"/>
      <c r="JEB88"/>
      <c r="JEC88"/>
      <c r="JED88"/>
      <c r="JEE88"/>
      <c r="JEF88"/>
      <c r="JEG88"/>
      <c r="JEH88"/>
      <c r="JEI88"/>
      <c r="JEJ88"/>
      <c r="JEK88"/>
      <c r="JEL88"/>
      <c r="JEM88"/>
      <c r="JEN88"/>
      <c r="JEO88"/>
      <c r="JEP88"/>
      <c r="JEQ88"/>
      <c r="JER88"/>
      <c r="JES88"/>
      <c r="JET88"/>
      <c r="JEU88"/>
      <c r="JEV88"/>
      <c r="JEW88"/>
      <c r="JEX88"/>
      <c r="JEY88"/>
      <c r="JEZ88"/>
      <c r="JFA88"/>
      <c r="JFB88"/>
      <c r="JFC88"/>
      <c r="JFD88"/>
      <c r="JFE88"/>
      <c r="JFF88"/>
      <c r="JFG88"/>
      <c r="JFH88"/>
      <c r="JFI88"/>
      <c r="JFJ88"/>
      <c r="JFK88"/>
      <c r="JFL88"/>
      <c r="JFM88"/>
      <c r="JFN88"/>
      <c r="JFO88"/>
      <c r="JFP88"/>
      <c r="JFQ88"/>
      <c r="JFR88"/>
      <c r="JFS88"/>
      <c r="JFT88"/>
      <c r="JFU88"/>
      <c r="JFV88"/>
      <c r="JFW88"/>
      <c r="JFX88"/>
      <c r="JFY88"/>
      <c r="JFZ88"/>
      <c r="JGA88"/>
      <c r="JGB88"/>
      <c r="JGC88"/>
      <c r="JGD88"/>
      <c r="JGE88"/>
      <c r="JGF88"/>
      <c r="JGG88"/>
      <c r="JGH88"/>
      <c r="JGI88"/>
      <c r="JGJ88"/>
      <c r="JGK88"/>
      <c r="JGL88"/>
      <c r="JGM88"/>
      <c r="JGN88"/>
      <c r="JGO88"/>
      <c r="JGP88"/>
      <c r="JGQ88"/>
      <c r="JGR88"/>
      <c r="JGS88"/>
      <c r="JGT88"/>
      <c r="JGU88"/>
      <c r="JGV88"/>
      <c r="JGW88"/>
      <c r="JGX88"/>
      <c r="JGY88"/>
      <c r="JGZ88"/>
      <c r="JHA88"/>
      <c r="JHB88"/>
      <c r="JHC88"/>
      <c r="JHD88"/>
      <c r="JHE88"/>
      <c r="JHF88"/>
      <c r="JHG88"/>
      <c r="JHH88"/>
      <c r="JHI88"/>
      <c r="JHJ88"/>
      <c r="JHK88"/>
      <c r="JHL88"/>
      <c r="JHM88"/>
      <c r="JHN88"/>
      <c r="JHO88"/>
      <c r="JHP88"/>
      <c r="JHQ88"/>
      <c r="JHR88"/>
      <c r="JHS88"/>
      <c r="JHT88"/>
      <c r="JHU88"/>
      <c r="JHV88"/>
      <c r="JHW88"/>
      <c r="JHX88"/>
      <c r="JHY88"/>
      <c r="JHZ88"/>
      <c r="JIA88"/>
      <c r="JIB88"/>
      <c r="JIC88"/>
      <c r="JID88"/>
      <c r="JIE88"/>
      <c r="JIF88"/>
      <c r="JIG88"/>
      <c r="JIH88"/>
      <c r="JII88"/>
      <c r="JIJ88"/>
      <c r="JIK88"/>
      <c r="JIL88"/>
      <c r="JIM88"/>
      <c r="JIN88"/>
      <c r="JIO88"/>
      <c r="JIP88"/>
      <c r="JIQ88"/>
      <c r="JIR88"/>
      <c r="JIS88"/>
      <c r="JIT88"/>
      <c r="JIU88"/>
      <c r="JIV88"/>
      <c r="JIW88"/>
      <c r="JIX88"/>
      <c r="JIY88"/>
      <c r="JIZ88"/>
      <c r="JJA88"/>
      <c r="JJB88"/>
      <c r="JJC88"/>
      <c r="JJD88"/>
      <c r="JJE88"/>
      <c r="JJF88"/>
      <c r="JJG88"/>
      <c r="JJH88"/>
      <c r="JJI88"/>
      <c r="JJJ88"/>
      <c r="JJK88"/>
      <c r="JJL88"/>
      <c r="JJM88"/>
      <c r="JJN88"/>
      <c r="JJO88"/>
      <c r="JJP88"/>
      <c r="JJQ88"/>
      <c r="JJR88"/>
      <c r="JJS88"/>
      <c r="JJT88"/>
      <c r="JJU88"/>
      <c r="JJV88"/>
      <c r="JJW88"/>
      <c r="JJX88"/>
      <c r="JJY88"/>
      <c r="JJZ88"/>
      <c r="JKA88"/>
      <c r="JKB88"/>
      <c r="JKC88"/>
      <c r="JKD88"/>
      <c r="JKE88"/>
      <c r="JKF88"/>
      <c r="JKG88"/>
      <c r="JKH88"/>
      <c r="JKI88"/>
      <c r="JKJ88"/>
      <c r="JKK88"/>
      <c r="JKL88"/>
      <c r="JKM88"/>
      <c r="JKN88"/>
      <c r="JKO88"/>
      <c r="JKP88"/>
      <c r="JKQ88"/>
      <c r="JKR88"/>
      <c r="JKS88"/>
      <c r="JKT88"/>
      <c r="JKU88"/>
      <c r="JKV88"/>
      <c r="JKW88"/>
      <c r="JKX88"/>
      <c r="JKY88"/>
      <c r="JKZ88"/>
      <c r="JLA88"/>
      <c r="JLB88"/>
      <c r="JLC88"/>
      <c r="JLD88"/>
      <c r="JLE88"/>
      <c r="JLF88"/>
      <c r="JLG88"/>
      <c r="JLH88"/>
      <c r="JLI88"/>
      <c r="JLJ88"/>
      <c r="JLK88"/>
      <c r="JLL88"/>
      <c r="JLM88"/>
      <c r="JLN88"/>
      <c r="JLO88"/>
      <c r="JLP88"/>
      <c r="JLQ88"/>
      <c r="JLR88"/>
      <c r="JLS88"/>
      <c r="JLT88"/>
      <c r="JLU88"/>
      <c r="JLV88"/>
      <c r="JLW88"/>
      <c r="JLX88"/>
      <c r="JLY88"/>
      <c r="JLZ88"/>
      <c r="JMA88"/>
      <c r="JMB88"/>
      <c r="JMC88"/>
      <c r="JMD88"/>
      <c r="JME88"/>
      <c r="JMF88"/>
      <c r="JMG88"/>
      <c r="JMH88"/>
      <c r="JMI88"/>
      <c r="JMJ88"/>
      <c r="JMK88"/>
      <c r="JML88"/>
      <c r="JMM88"/>
      <c r="JMN88"/>
      <c r="JMO88"/>
      <c r="JMP88"/>
      <c r="JMQ88"/>
      <c r="JMR88"/>
      <c r="JMS88"/>
      <c r="JMT88"/>
      <c r="JMU88"/>
      <c r="JMV88"/>
      <c r="JMW88"/>
      <c r="JMX88"/>
      <c r="JMY88"/>
      <c r="JMZ88"/>
      <c r="JNA88"/>
      <c r="JNB88"/>
      <c r="JNC88"/>
      <c r="JND88"/>
      <c r="JNE88"/>
      <c r="JNF88"/>
      <c r="JNG88"/>
      <c r="JNH88"/>
      <c r="JNI88"/>
      <c r="JNJ88"/>
      <c r="JNK88"/>
      <c r="JNL88"/>
      <c r="JNM88"/>
      <c r="JNN88"/>
      <c r="JNO88"/>
      <c r="JNP88"/>
      <c r="JNQ88"/>
      <c r="JNR88"/>
      <c r="JNS88"/>
      <c r="JNT88"/>
      <c r="JNU88"/>
      <c r="JNV88"/>
      <c r="JNW88"/>
      <c r="JNX88"/>
      <c r="JNY88"/>
      <c r="JNZ88"/>
      <c r="JOA88"/>
      <c r="JOB88"/>
      <c r="JOC88"/>
      <c r="JOD88"/>
      <c r="JOE88"/>
      <c r="JOF88"/>
      <c r="JOG88"/>
      <c r="JOH88"/>
      <c r="JOI88"/>
      <c r="JOJ88"/>
      <c r="JOK88"/>
      <c r="JOL88"/>
      <c r="JOM88"/>
      <c r="JON88"/>
      <c r="JOO88"/>
      <c r="JOP88"/>
      <c r="JOQ88"/>
      <c r="JOR88"/>
      <c r="JOS88"/>
      <c r="JOT88"/>
      <c r="JOU88"/>
      <c r="JOV88"/>
      <c r="JOW88"/>
      <c r="JOX88"/>
      <c r="JOY88"/>
      <c r="JOZ88"/>
      <c r="JPA88"/>
      <c r="JPB88"/>
      <c r="JPC88"/>
      <c r="JPD88"/>
      <c r="JPE88"/>
      <c r="JPF88"/>
      <c r="JPG88"/>
      <c r="JPH88"/>
      <c r="JPI88"/>
      <c r="JPJ88"/>
      <c r="JPK88"/>
      <c r="JPL88"/>
      <c r="JPM88"/>
      <c r="JPN88"/>
      <c r="JPO88"/>
      <c r="JPP88"/>
      <c r="JPQ88"/>
      <c r="JPR88"/>
      <c r="JPS88"/>
      <c r="JPT88"/>
      <c r="JPU88"/>
      <c r="JPV88"/>
      <c r="JPW88"/>
      <c r="JPX88"/>
      <c r="JPY88"/>
      <c r="JPZ88"/>
      <c r="JQA88"/>
      <c r="JQB88"/>
      <c r="JQC88"/>
      <c r="JQD88"/>
      <c r="JQE88"/>
      <c r="JQF88"/>
      <c r="JQG88"/>
      <c r="JQH88"/>
      <c r="JQI88"/>
      <c r="JQJ88"/>
      <c r="JQK88"/>
      <c r="JQL88"/>
      <c r="JQM88"/>
      <c r="JQN88"/>
      <c r="JQO88"/>
      <c r="JQP88"/>
      <c r="JQQ88"/>
      <c r="JQR88"/>
      <c r="JQS88"/>
      <c r="JQT88"/>
      <c r="JQU88"/>
      <c r="JQV88"/>
      <c r="JQW88"/>
      <c r="JQX88"/>
      <c r="JQY88"/>
      <c r="JQZ88"/>
      <c r="JRA88"/>
      <c r="JRB88"/>
      <c r="JRC88"/>
      <c r="JRD88"/>
      <c r="JRE88"/>
      <c r="JRF88"/>
      <c r="JRG88"/>
      <c r="JRH88"/>
      <c r="JRI88"/>
      <c r="JRJ88"/>
      <c r="JRK88"/>
      <c r="JRL88"/>
      <c r="JRM88"/>
      <c r="JRN88"/>
      <c r="JRO88"/>
      <c r="JRP88"/>
      <c r="JRQ88"/>
      <c r="JRR88"/>
      <c r="JRS88"/>
      <c r="JRT88"/>
      <c r="JRU88"/>
      <c r="JRV88"/>
      <c r="JRW88"/>
      <c r="JRX88"/>
      <c r="JRY88"/>
      <c r="JRZ88"/>
      <c r="JSA88"/>
      <c r="JSB88"/>
      <c r="JSC88"/>
      <c r="JSD88"/>
      <c r="JSE88"/>
      <c r="JSF88"/>
      <c r="JSG88"/>
      <c r="JSH88"/>
      <c r="JSI88"/>
      <c r="JSJ88"/>
      <c r="JSK88"/>
      <c r="JSL88"/>
      <c r="JSM88"/>
      <c r="JSN88"/>
      <c r="JSO88"/>
      <c r="JSP88"/>
      <c r="JSQ88"/>
      <c r="JSR88"/>
      <c r="JSS88"/>
      <c r="JST88"/>
      <c r="JSU88"/>
      <c r="JSV88"/>
      <c r="JSW88"/>
      <c r="JSX88"/>
      <c r="JSY88"/>
      <c r="JSZ88"/>
      <c r="JTA88"/>
      <c r="JTB88"/>
      <c r="JTC88"/>
      <c r="JTD88"/>
      <c r="JTE88"/>
      <c r="JTF88"/>
      <c r="JTG88"/>
      <c r="JTH88"/>
      <c r="JTI88"/>
      <c r="JTJ88"/>
      <c r="JTK88"/>
      <c r="JTL88"/>
      <c r="JTM88"/>
      <c r="JTN88"/>
      <c r="JTO88"/>
      <c r="JTP88"/>
      <c r="JTQ88"/>
      <c r="JTR88"/>
      <c r="JTS88"/>
      <c r="JTT88"/>
      <c r="JTU88"/>
      <c r="JTV88"/>
      <c r="JTW88"/>
      <c r="JTX88"/>
      <c r="JTY88"/>
      <c r="JTZ88"/>
      <c r="JUA88"/>
      <c r="JUB88"/>
      <c r="JUC88"/>
      <c r="JUD88"/>
      <c r="JUE88"/>
      <c r="JUF88"/>
      <c r="JUG88"/>
      <c r="JUH88"/>
      <c r="JUI88"/>
      <c r="JUJ88"/>
      <c r="JUK88"/>
      <c r="JUL88"/>
      <c r="JUM88"/>
      <c r="JUN88"/>
      <c r="JUO88"/>
      <c r="JUP88"/>
      <c r="JUQ88"/>
      <c r="JUR88"/>
      <c r="JUS88"/>
      <c r="JUT88"/>
      <c r="JUU88"/>
      <c r="JUV88"/>
      <c r="JUW88"/>
      <c r="JUX88"/>
      <c r="JUY88"/>
      <c r="JUZ88"/>
      <c r="JVA88"/>
      <c r="JVB88"/>
      <c r="JVC88"/>
      <c r="JVD88"/>
      <c r="JVE88"/>
      <c r="JVF88"/>
      <c r="JVG88"/>
      <c r="JVH88"/>
      <c r="JVI88"/>
      <c r="JVJ88"/>
      <c r="JVK88"/>
      <c r="JVL88"/>
      <c r="JVM88"/>
      <c r="JVN88"/>
      <c r="JVO88"/>
      <c r="JVP88"/>
      <c r="JVQ88"/>
      <c r="JVR88"/>
      <c r="JVS88"/>
      <c r="JVT88"/>
      <c r="JVU88"/>
      <c r="JVV88"/>
      <c r="JVW88"/>
      <c r="JVX88"/>
      <c r="JVY88"/>
      <c r="JVZ88"/>
      <c r="JWA88"/>
      <c r="JWB88"/>
      <c r="JWC88"/>
      <c r="JWD88"/>
      <c r="JWE88"/>
      <c r="JWF88"/>
      <c r="JWG88"/>
      <c r="JWH88"/>
      <c r="JWI88"/>
      <c r="JWJ88"/>
      <c r="JWK88"/>
      <c r="JWL88"/>
      <c r="JWM88"/>
      <c r="JWN88"/>
      <c r="JWO88"/>
      <c r="JWP88"/>
      <c r="JWQ88"/>
      <c r="JWR88"/>
      <c r="JWS88"/>
      <c r="JWT88"/>
      <c r="JWU88"/>
      <c r="JWV88"/>
      <c r="JWW88"/>
      <c r="JWX88"/>
      <c r="JWY88"/>
      <c r="JWZ88"/>
      <c r="JXA88"/>
      <c r="JXB88"/>
      <c r="JXC88"/>
      <c r="JXD88"/>
      <c r="JXE88"/>
      <c r="JXF88"/>
      <c r="JXG88"/>
      <c r="JXH88"/>
      <c r="JXI88"/>
      <c r="JXJ88"/>
      <c r="JXK88"/>
      <c r="JXL88"/>
      <c r="JXM88"/>
      <c r="JXN88"/>
      <c r="JXO88"/>
      <c r="JXP88"/>
      <c r="JXQ88"/>
      <c r="JXR88"/>
      <c r="JXS88"/>
      <c r="JXT88"/>
      <c r="JXU88"/>
      <c r="JXV88"/>
      <c r="JXW88"/>
      <c r="JXX88"/>
      <c r="JXY88"/>
      <c r="JXZ88"/>
      <c r="JYA88"/>
      <c r="JYB88"/>
      <c r="JYC88"/>
      <c r="JYD88"/>
      <c r="JYE88"/>
      <c r="JYF88"/>
      <c r="JYG88"/>
      <c r="JYH88"/>
      <c r="JYI88"/>
      <c r="JYJ88"/>
      <c r="JYK88"/>
      <c r="JYL88"/>
      <c r="JYM88"/>
      <c r="JYN88"/>
      <c r="JYO88"/>
      <c r="JYP88"/>
      <c r="JYQ88"/>
      <c r="JYR88"/>
      <c r="JYS88"/>
      <c r="JYT88"/>
      <c r="JYU88"/>
      <c r="JYV88"/>
      <c r="JYW88"/>
      <c r="JYX88"/>
      <c r="JYY88"/>
      <c r="JYZ88"/>
      <c r="JZA88"/>
      <c r="JZB88"/>
      <c r="JZC88"/>
      <c r="JZD88"/>
      <c r="JZE88"/>
      <c r="JZF88"/>
      <c r="JZG88"/>
      <c r="JZH88"/>
      <c r="JZI88"/>
      <c r="JZJ88"/>
      <c r="JZK88"/>
      <c r="JZL88"/>
      <c r="JZM88"/>
      <c r="JZN88"/>
      <c r="JZO88"/>
      <c r="JZP88"/>
      <c r="JZQ88"/>
      <c r="JZR88"/>
      <c r="JZS88"/>
      <c r="JZT88"/>
      <c r="JZU88"/>
      <c r="JZV88"/>
      <c r="JZW88"/>
      <c r="JZX88"/>
      <c r="JZY88"/>
      <c r="JZZ88"/>
      <c r="KAA88"/>
      <c r="KAB88"/>
      <c r="KAC88"/>
      <c r="KAD88"/>
      <c r="KAE88"/>
      <c r="KAF88"/>
      <c r="KAG88"/>
      <c r="KAH88"/>
      <c r="KAI88"/>
      <c r="KAJ88"/>
      <c r="KAK88"/>
      <c r="KAL88"/>
      <c r="KAM88"/>
      <c r="KAN88"/>
      <c r="KAO88"/>
      <c r="KAP88"/>
      <c r="KAQ88"/>
      <c r="KAR88"/>
      <c r="KAS88"/>
      <c r="KAT88"/>
      <c r="KAU88"/>
      <c r="KAV88"/>
      <c r="KAW88"/>
      <c r="KAX88"/>
      <c r="KAY88"/>
      <c r="KAZ88"/>
      <c r="KBA88"/>
      <c r="KBB88"/>
      <c r="KBC88"/>
      <c r="KBD88"/>
      <c r="KBE88"/>
      <c r="KBF88"/>
      <c r="KBG88"/>
      <c r="KBH88"/>
      <c r="KBI88"/>
      <c r="KBJ88"/>
      <c r="KBK88"/>
      <c r="KBL88"/>
      <c r="KBM88"/>
      <c r="KBN88"/>
      <c r="KBO88"/>
      <c r="KBP88"/>
      <c r="KBQ88"/>
      <c r="KBR88"/>
      <c r="KBS88"/>
      <c r="KBT88"/>
      <c r="KBU88"/>
      <c r="KBV88"/>
      <c r="KBW88"/>
      <c r="KBX88"/>
      <c r="KBY88"/>
      <c r="KBZ88"/>
      <c r="KCA88"/>
      <c r="KCB88"/>
      <c r="KCC88"/>
      <c r="KCD88"/>
      <c r="KCE88"/>
      <c r="KCF88"/>
      <c r="KCG88"/>
      <c r="KCH88"/>
      <c r="KCI88"/>
      <c r="KCJ88"/>
      <c r="KCK88"/>
      <c r="KCL88"/>
      <c r="KCM88"/>
      <c r="KCN88"/>
      <c r="KCO88"/>
      <c r="KCP88"/>
      <c r="KCQ88"/>
      <c r="KCR88"/>
      <c r="KCS88"/>
      <c r="KCT88"/>
      <c r="KCU88"/>
      <c r="KCV88"/>
      <c r="KCW88"/>
      <c r="KCX88"/>
      <c r="KCY88"/>
      <c r="KCZ88"/>
      <c r="KDA88"/>
      <c r="KDB88"/>
      <c r="KDC88"/>
      <c r="KDD88"/>
      <c r="KDE88"/>
      <c r="KDF88"/>
      <c r="KDG88"/>
      <c r="KDH88"/>
      <c r="KDI88"/>
      <c r="KDJ88"/>
      <c r="KDK88"/>
      <c r="KDL88"/>
      <c r="KDM88"/>
      <c r="KDN88"/>
      <c r="KDO88"/>
      <c r="KDP88"/>
      <c r="KDQ88"/>
      <c r="KDR88"/>
      <c r="KDS88"/>
      <c r="KDT88"/>
      <c r="KDU88"/>
      <c r="KDV88"/>
      <c r="KDW88"/>
      <c r="KDX88"/>
      <c r="KDY88"/>
      <c r="KDZ88"/>
      <c r="KEA88"/>
      <c r="KEB88"/>
      <c r="KEC88"/>
      <c r="KED88"/>
      <c r="KEE88"/>
      <c r="KEF88"/>
      <c r="KEG88"/>
      <c r="KEH88"/>
      <c r="KEI88"/>
      <c r="KEJ88"/>
      <c r="KEK88"/>
      <c r="KEL88"/>
      <c r="KEM88"/>
      <c r="KEN88"/>
      <c r="KEO88"/>
      <c r="KEP88"/>
      <c r="KEQ88"/>
      <c r="KER88"/>
      <c r="KES88"/>
      <c r="KET88"/>
      <c r="KEU88"/>
      <c r="KEV88"/>
      <c r="KEW88"/>
      <c r="KEX88"/>
      <c r="KEY88"/>
      <c r="KEZ88"/>
      <c r="KFA88"/>
      <c r="KFB88"/>
      <c r="KFC88"/>
      <c r="KFD88"/>
      <c r="KFE88"/>
      <c r="KFF88"/>
      <c r="KFG88"/>
      <c r="KFH88"/>
      <c r="KFI88"/>
      <c r="KFJ88"/>
      <c r="KFK88"/>
      <c r="KFL88"/>
      <c r="KFM88"/>
      <c r="KFN88"/>
      <c r="KFO88"/>
      <c r="KFP88"/>
      <c r="KFQ88"/>
      <c r="KFR88"/>
      <c r="KFS88"/>
      <c r="KFT88"/>
      <c r="KFU88"/>
      <c r="KFV88"/>
      <c r="KFW88"/>
      <c r="KFX88"/>
      <c r="KFY88"/>
      <c r="KFZ88"/>
      <c r="KGA88"/>
      <c r="KGB88"/>
      <c r="KGC88"/>
      <c r="KGD88"/>
      <c r="KGE88"/>
      <c r="KGF88"/>
      <c r="KGG88"/>
      <c r="KGH88"/>
      <c r="KGI88"/>
      <c r="KGJ88"/>
      <c r="KGK88"/>
      <c r="KGL88"/>
      <c r="KGM88"/>
      <c r="KGN88"/>
      <c r="KGO88"/>
      <c r="KGP88"/>
      <c r="KGQ88"/>
      <c r="KGR88"/>
      <c r="KGS88"/>
      <c r="KGT88"/>
      <c r="KGU88"/>
      <c r="KGV88"/>
      <c r="KGW88"/>
      <c r="KGX88"/>
      <c r="KGY88"/>
      <c r="KGZ88"/>
      <c r="KHA88"/>
      <c r="KHB88"/>
      <c r="KHC88"/>
      <c r="KHD88"/>
      <c r="KHE88"/>
      <c r="KHF88"/>
      <c r="KHG88"/>
      <c r="KHH88"/>
      <c r="KHI88"/>
      <c r="KHJ88"/>
      <c r="KHK88"/>
      <c r="KHL88"/>
      <c r="KHM88"/>
      <c r="KHN88"/>
      <c r="KHO88"/>
      <c r="KHP88"/>
      <c r="KHQ88"/>
      <c r="KHR88"/>
      <c r="KHS88"/>
      <c r="KHT88"/>
      <c r="KHU88"/>
      <c r="KHV88"/>
      <c r="KHW88"/>
      <c r="KHX88"/>
      <c r="KHY88"/>
      <c r="KHZ88"/>
      <c r="KIA88"/>
      <c r="KIB88"/>
      <c r="KIC88"/>
      <c r="KID88"/>
      <c r="KIE88"/>
      <c r="KIF88"/>
      <c r="KIG88"/>
      <c r="KIH88"/>
      <c r="KII88"/>
      <c r="KIJ88"/>
      <c r="KIK88"/>
      <c r="KIL88"/>
      <c r="KIM88"/>
      <c r="KIN88"/>
      <c r="KIO88"/>
      <c r="KIP88"/>
      <c r="KIQ88"/>
      <c r="KIR88"/>
      <c r="KIS88"/>
      <c r="KIT88"/>
      <c r="KIU88"/>
      <c r="KIV88"/>
      <c r="KIW88"/>
      <c r="KIX88"/>
      <c r="KIY88"/>
      <c r="KIZ88"/>
      <c r="KJA88"/>
      <c r="KJB88"/>
      <c r="KJC88"/>
      <c r="KJD88"/>
      <c r="KJE88"/>
      <c r="KJF88"/>
      <c r="KJG88"/>
      <c r="KJH88"/>
      <c r="KJI88"/>
      <c r="KJJ88"/>
      <c r="KJK88"/>
      <c r="KJL88"/>
      <c r="KJM88"/>
      <c r="KJN88"/>
      <c r="KJO88"/>
      <c r="KJP88"/>
      <c r="KJQ88"/>
      <c r="KJR88"/>
      <c r="KJS88"/>
      <c r="KJT88"/>
      <c r="KJU88"/>
      <c r="KJV88"/>
      <c r="KJW88"/>
      <c r="KJX88"/>
      <c r="KJY88"/>
      <c r="KJZ88"/>
      <c r="KKA88"/>
      <c r="KKB88"/>
      <c r="KKC88"/>
      <c r="KKD88"/>
      <c r="KKE88"/>
      <c r="KKF88"/>
      <c r="KKG88"/>
      <c r="KKH88"/>
      <c r="KKI88"/>
      <c r="KKJ88"/>
      <c r="KKK88"/>
      <c r="KKL88"/>
      <c r="KKM88"/>
      <c r="KKN88"/>
      <c r="KKO88"/>
      <c r="KKP88"/>
      <c r="KKQ88"/>
      <c r="KKR88"/>
      <c r="KKS88"/>
      <c r="KKT88"/>
      <c r="KKU88"/>
      <c r="KKV88"/>
      <c r="KKW88"/>
      <c r="KKX88"/>
      <c r="KKY88"/>
      <c r="KKZ88"/>
      <c r="KLA88"/>
      <c r="KLB88"/>
      <c r="KLC88"/>
      <c r="KLD88"/>
      <c r="KLE88"/>
      <c r="KLF88"/>
      <c r="KLG88"/>
      <c r="KLH88"/>
      <c r="KLI88"/>
      <c r="KLJ88"/>
      <c r="KLK88"/>
      <c r="KLL88"/>
      <c r="KLM88"/>
      <c r="KLN88"/>
      <c r="KLO88"/>
      <c r="KLP88"/>
      <c r="KLQ88"/>
      <c r="KLR88"/>
      <c r="KLS88"/>
      <c r="KLT88"/>
      <c r="KLU88"/>
      <c r="KLV88"/>
      <c r="KLW88"/>
      <c r="KLX88"/>
      <c r="KLY88"/>
      <c r="KLZ88"/>
      <c r="KMA88"/>
      <c r="KMB88"/>
      <c r="KMC88"/>
      <c r="KMD88"/>
      <c r="KME88"/>
      <c r="KMF88"/>
      <c r="KMG88"/>
      <c r="KMH88"/>
      <c r="KMI88"/>
      <c r="KMJ88"/>
      <c r="KMK88"/>
      <c r="KML88"/>
      <c r="KMM88"/>
      <c r="KMN88"/>
      <c r="KMO88"/>
      <c r="KMP88"/>
      <c r="KMQ88"/>
      <c r="KMR88"/>
      <c r="KMS88"/>
      <c r="KMT88"/>
      <c r="KMU88"/>
      <c r="KMV88"/>
      <c r="KMW88"/>
      <c r="KMX88"/>
      <c r="KMY88"/>
      <c r="KMZ88"/>
      <c r="KNA88"/>
      <c r="KNB88"/>
      <c r="KNC88"/>
      <c r="KND88"/>
      <c r="KNE88"/>
      <c r="KNF88"/>
      <c r="KNG88"/>
      <c r="KNH88"/>
      <c r="KNI88"/>
      <c r="KNJ88"/>
      <c r="KNK88"/>
      <c r="KNL88"/>
      <c r="KNM88"/>
      <c r="KNN88"/>
      <c r="KNO88"/>
      <c r="KNP88"/>
      <c r="KNQ88"/>
      <c r="KNR88"/>
      <c r="KNS88"/>
      <c r="KNT88"/>
      <c r="KNU88"/>
      <c r="KNV88"/>
      <c r="KNW88"/>
      <c r="KNX88"/>
      <c r="KNY88"/>
      <c r="KNZ88"/>
      <c r="KOA88"/>
      <c r="KOB88"/>
      <c r="KOC88"/>
      <c r="KOD88"/>
      <c r="KOE88"/>
      <c r="KOF88"/>
      <c r="KOG88"/>
      <c r="KOH88"/>
      <c r="KOI88"/>
      <c r="KOJ88"/>
      <c r="KOK88"/>
      <c r="KOL88"/>
      <c r="KOM88"/>
      <c r="KON88"/>
      <c r="KOO88"/>
      <c r="KOP88"/>
      <c r="KOQ88"/>
      <c r="KOR88"/>
      <c r="KOS88"/>
      <c r="KOT88"/>
      <c r="KOU88"/>
      <c r="KOV88"/>
      <c r="KOW88"/>
      <c r="KOX88"/>
      <c r="KOY88"/>
      <c r="KOZ88"/>
      <c r="KPA88"/>
      <c r="KPB88"/>
      <c r="KPC88"/>
      <c r="KPD88"/>
      <c r="KPE88"/>
      <c r="KPF88"/>
      <c r="KPG88"/>
      <c r="KPH88"/>
      <c r="KPI88"/>
      <c r="KPJ88"/>
      <c r="KPK88"/>
      <c r="KPL88"/>
      <c r="KPM88"/>
      <c r="KPN88"/>
      <c r="KPO88"/>
      <c r="KPP88"/>
      <c r="KPQ88"/>
      <c r="KPR88"/>
      <c r="KPS88"/>
      <c r="KPT88"/>
      <c r="KPU88"/>
      <c r="KPV88"/>
      <c r="KPW88"/>
      <c r="KPX88"/>
      <c r="KPY88"/>
      <c r="KPZ88"/>
      <c r="KQA88"/>
      <c r="KQB88"/>
      <c r="KQC88"/>
      <c r="KQD88"/>
      <c r="KQE88"/>
      <c r="KQF88"/>
      <c r="KQG88"/>
      <c r="KQH88"/>
      <c r="KQI88"/>
      <c r="KQJ88"/>
      <c r="KQK88"/>
      <c r="KQL88"/>
      <c r="KQM88"/>
      <c r="KQN88"/>
      <c r="KQO88"/>
      <c r="KQP88"/>
      <c r="KQQ88"/>
      <c r="KQR88"/>
      <c r="KQS88"/>
      <c r="KQT88"/>
      <c r="KQU88"/>
      <c r="KQV88"/>
      <c r="KQW88"/>
      <c r="KQX88"/>
      <c r="KQY88"/>
      <c r="KQZ88"/>
      <c r="KRA88"/>
      <c r="KRB88"/>
      <c r="KRC88"/>
      <c r="KRD88"/>
      <c r="KRE88"/>
      <c r="KRF88"/>
      <c r="KRG88"/>
      <c r="KRH88"/>
      <c r="KRI88"/>
      <c r="KRJ88"/>
      <c r="KRK88"/>
      <c r="KRL88"/>
      <c r="KRM88"/>
      <c r="KRN88"/>
      <c r="KRO88"/>
      <c r="KRP88"/>
      <c r="KRQ88"/>
      <c r="KRR88"/>
      <c r="KRS88"/>
      <c r="KRT88"/>
      <c r="KRU88"/>
      <c r="KRV88"/>
      <c r="KRW88"/>
      <c r="KRX88"/>
      <c r="KRY88"/>
      <c r="KRZ88"/>
      <c r="KSA88"/>
      <c r="KSB88"/>
      <c r="KSC88"/>
      <c r="KSD88"/>
      <c r="KSE88"/>
      <c r="KSF88"/>
      <c r="KSG88"/>
      <c r="KSH88"/>
      <c r="KSI88"/>
      <c r="KSJ88"/>
      <c r="KSK88"/>
      <c r="KSL88"/>
      <c r="KSM88"/>
      <c r="KSN88"/>
      <c r="KSO88"/>
      <c r="KSP88"/>
      <c r="KSQ88"/>
      <c r="KSR88"/>
      <c r="KSS88"/>
      <c r="KST88"/>
      <c r="KSU88"/>
      <c r="KSV88"/>
      <c r="KSW88"/>
      <c r="KSX88"/>
      <c r="KSY88"/>
      <c r="KSZ88"/>
      <c r="KTA88"/>
      <c r="KTB88"/>
      <c r="KTC88"/>
      <c r="KTD88"/>
      <c r="KTE88"/>
      <c r="KTF88"/>
      <c r="KTG88"/>
      <c r="KTH88"/>
      <c r="KTI88"/>
      <c r="KTJ88"/>
      <c r="KTK88"/>
      <c r="KTL88"/>
      <c r="KTM88"/>
      <c r="KTN88"/>
      <c r="KTO88"/>
      <c r="KTP88"/>
      <c r="KTQ88"/>
      <c r="KTR88"/>
      <c r="KTS88"/>
      <c r="KTT88"/>
      <c r="KTU88"/>
      <c r="KTV88"/>
      <c r="KTW88"/>
      <c r="KTX88"/>
      <c r="KTY88"/>
      <c r="KTZ88"/>
      <c r="KUA88"/>
      <c r="KUB88"/>
      <c r="KUC88"/>
      <c r="KUD88"/>
      <c r="KUE88"/>
      <c r="KUF88"/>
      <c r="KUG88"/>
      <c r="KUH88"/>
      <c r="KUI88"/>
      <c r="KUJ88"/>
      <c r="KUK88"/>
      <c r="KUL88"/>
      <c r="KUM88"/>
      <c r="KUN88"/>
      <c r="KUO88"/>
      <c r="KUP88"/>
      <c r="KUQ88"/>
      <c r="KUR88"/>
      <c r="KUS88"/>
      <c r="KUT88"/>
      <c r="KUU88"/>
      <c r="KUV88"/>
      <c r="KUW88"/>
      <c r="KUX88"/>
      <c r="KUY88"/>
      <c r="KUZ88"/>
      <c r="KVA88"/>
      <c r="KVB88"/>
      <c r="KVC88"/>
      <c r="KVD88"/>
      <c r="KVE88"/>
      <c r="KVF88"/>
      <c r="KVG88"/>
      <c r="KVH88"/>
      <c r="KVI88"/>
      <c r="KVJ88"/>
      <c r="KVK88"/>
      <c r="KVL88"/>
      <c r="KVM88"/>
      <c r="KVN88"/>
      <c r="KVO88"/>
      <c r="KVP88"/>
      <c r="KVQ88"/>
      <c r="KVR88"/>
      <c r="KVS88"/>
      <c r="KVT88"/>
      <c r="KVU88"/>
      <c r="KVV88"/>
      <c r="KVW88"/>
      <c r="KVX88"/>
      <c r="KVY88"/>
      <c r="KVZ88"/>
      <c r="KWA88"/>
      <c r="KWB88"/>
      <c r="KWC88"/>
      <c r="KWD88"/>
      <c r="KWE88"/>
      <c r="KWF88"/>
      <c r="KWG88"/>
      <c r="KWH88"/>
      <c r="KWI88"/>
      <c r="KWJ88"/>
      <c r="KWK88"/>
      <c r="KWL88"/>
      <c r="KWM88"/>
      <c r="KWN88"/>
      <c r="KWO88"/>
      <c r="KWP88"/>
      <c r="KWQ88"/>
      <c r="KWR88"/>
      <c r="KWS88"/>
      <c r="KWT88"/>
      <c r="KWU88"/>
      <c r="KWV88"/>
      <c r="KWW88"/>
      <c r="KWX88"/>
      <c r="KWY88"/>
      <c r="KWZ88"/>
      <c r="KXA88"/>
      <c r="KXB88"/>
      <c r="KXC88"/>
      <c r="KXD88"/>
      <c r="KXE88"/>
      <c r="KXF88"/>
      <c r="KXG88"/>
      <c r="KXH88"/>
      <c r="KXI88"/>
      <c r="KXJ88"/>
      <c r="KXK88"/>
      <c r="KXL88"/>
      <c r="KXM88"/>
      <c r="KXN88"/>
      <c r="KXO88"/>
      <c r="KXP88"/>
      <c r="KXQ88"/>
      <c r="KXR88"/>
      <c r="KXS88"/>
      <c r="KXT88"/>
      <c r="KXU88"/>
      <c r="KXV88"/>
      <c r="KXW88"/>
      <c r="KXX88"/>
      <c r="KXY88"/>
      <c r="KXZ88"/>
      <c r="KYA88"/>
      <c r="KYB88"/>
      <c r="KYC88"/>
      <c r="KYD88"/>
      <c r="KYE88"/>
      <c r="KYF88"/>
      <c r="KYG88"/>
      <c r="KYH88"/>
      <c r="KYI88"/>
      <c r="KYJ88"/>
      <c r="KYK88"/>
      <c r="KYL88"/>
      <c r="KYM88"/>
      <c r="KYN88"/>
      <c r="KYO88"/>
      <c r="KYP88"/>
      <c r="KYQ88"/>
      <c r="KYR88"/>
      <c r="KYS88"/>
      <c r="KYT88"/>
      <c r="KYU88"/>
      <c r="KYV88"/>
      <c r="KYW88"/>
      <c r="KYX88"/>
      <c r="KYY88"/>
      <c r="KYZ88"/>
      <c r="KZA88"/>
      <c r="KZB88"/>
      <c r="KZC88"/>
      <c r="KZD88"/>
      <c r="KZE88"/>
      <c r="KZF88"/>
      <c r="KZG88"/>
      <c r="KZH88"/>
      <c r="KZI88"/>
      <c r="KZJ88"/>
      <c r="KZK88"/>
      <c r="KZL88"/>
      <c r="KZM88"/>
      <c r="KZN88"/>
      <c r="KZO88"/>
      <c r="KZP88"/>
      <c r="KZQ88"/>
      <c r="KZR88"/>
      <c r="KZS88"/>
      <c r="KZT88"/>
      <c r="KZU88"/>
      <c r="KZV88"/>
      <c r="KZW88"/>
      <c r="KZX88"/>
      <c r="KZY88"/>
      <c r="KZZ88"/>
      <c r="LAA88"/>
      <c r="LAB88"/>
      <c r="LAC88"/>
      <c r="LAD88"/>
      <c r="LAE88"/>
      <c r="LAF88"/>
      <c r="LAG88"/>
      <c r="LAH88"/>
      <c r="LAI88"/>
      <c r="LAJ88"/>
      <c r="LAK88"/>
      <c r="LAL88"/>
      <c r="LAM88"/>
      <c r="LAN88"/>
      <c r="LAO88"/>
      <c r="LAP88"/>
      <c r="LAQ88"/>
      <c r="LAR88"/>
      <c r="LAS88"/>
      <c r="LAT88"/>
      <c r="LAU88"/>
      <c r="LAV88"/>
      <c r="LAW88"/>
      <c r="LAX88"/>
      <c r="LAY88"/>
      <c r="LAZ88"/>
      <c r="LBA88"/>
      <c r="LBB88"/>
      <c r="LBC88"/>
      <c r="LBD88"/>
      <c r="LBE88"/>
      <c r="LBF88"/>
      <c r="LBG88"/>
      <c r="LBH88"/>
      <c r="LBI88"/>
      <c r="LBJ88"/>
      <c r="LBK88"/>
      <c r="LBL88"/>
      <c r="LBM88"/>
      <c r="LBN88"/>
      <c r="LBO88"/>
      <c r="LBP88"/>
      <c r="LBQ88"/>
      <c r="LBR88"/>
      <c r="LBS88"/>
      <c r="LBT88"/>
      <c r="LBU88"/>
      <c r="LBV88"/>
      <c r="LBW88"/>
      <c r="LBX88"/>
      <c r="LBY88"/>
      <c r="LBZ88"/>
      <c r="LCA88"/>
      <c r="LCB88"/>
      <c r="LCC88"/>
      <c r="LCD88"/>
      <c r="LCE88"/>
      <c r="LCF88"/>
      <c r="LCG88"/>
      <c r="LCH88"/>
      <c r="LCI88"/>
      <c r="LCJ88"/>
      <c r="LCK88"/>
      <c r="LCL88"/>
      <c r="LCM88"/>
      <c r="LCN88"/>
      <c r="LCO88"/>
      <c r="LCP88"/>
      <c r="LCQ88"/>
      <c r="LCR88"/>
      <c r="LCS88"/>
      <c r="LCT88"/>
      <c r="LCU88"/>
      <c r="LCV88"/>
      <c r="LCW88"/>
      <c r="LCX88"/>
      <c r="LCY88"/>
      <c r="LCZ88"/>
      <c r="LDA88"/>
      <c r="LDB88"/>
      <c r="LDC88"/>
      <c r="LDD88"/>
      <c r="LDE88"/>
      <c r="LDF88"/>
      <c r="LDG88"/>
      <c r="LDH88"/>
      <c r="LDI88"/>
      <c r="LDJ88"/>
      <c r="LDK88"/>
      <c r="LDL88"/>
      <c r="LDM88"/>
      <c r="LDN88"/>
      <c r="LDO88"/>
      <c r="LDP88"/>
      <c r="LDQ88"/>
      <c r="LDR88"/>
      <c r="LDS88"/>
      <c r="LDT88"/>
      <c r="LDU88"/>
      <c r="LDV88"/>
      <c r="LDW88"/>
      <c r="LDX88"/>
      <c r="LDY88"/>
      <c r="LDZ88"/>
      <c r="LEA88"/>
      <c r="LEB88"/>
      <c r="LEC88"/>
      <c r="LED88"/>
      <c r="LEE88"/>
      <c r="LEF88"/>
      <c r="LEG88"/>
      <c r="LEH88"/>
      <c r="LEI88"/>
      <c r="LEJ88"/>
      <c r="LEK88"/>
      <c r="LEL88"/>
      <c r="LEM88"/>
      <c r="LEN88"/>
      <c r="LEO88"/>
      <c r="LEP88"/>
      <c r="LEQ88"/>
      <c r="LER88"/>
      <c r="LES88"/>
      <c r="LET88"/>
      <c r="LEU88"/>
      <c r="LEV88"/>
      <c r="LEW88"/>
      <c r="LEX88"/>
      <c r="LEY88"/>
      <c r="LEZ88"/>
      <c r="LFA88"/>
      <c r="LFB88"/>
      <c r="LFC88"/>
      <c r="LFD88"/>
      <c r="LFE88"/>
      <c r="LFF88"/>
      <c r="LFG88"/>
      <c r="LFH88"/>
      <c r="LFI88"/>
      <c r="LFJ88"/>
      <c r="LFK88"/>
      <c r="LFL88"/>
      <c r="LFM88"/>
      <c r="LFN88"/>
      <c r="LFO88"/>
      <c r="LFP88"/>
      <c r="LFQ88"/>
      <c r="LFR88"/>
      <c r="LFS88"/>
      <c r="LFT88"/>
      <c r="LFU88"/>
      <c r="LFV88"/>
      <c r="LFW88"/>
      <c r="LFX88"/>
      <c r="LFY88"/>
      <c r="LFZ88"/>
      <c r="LGA88"/>
      <c r="LGB88"/>
      <c r="LGC88"/>
      <c r="LGD88"/>
      <c r="LGE88"/>
      <c r="LGF88"/>
      <c r="LGG88"/>
      <c r="LGH88"/>
      <c r="LGI88"/>
      <c r="LGJ88"/>
      <c r="LGK88"/>
      <c r="LGL88"/>
      <c r="LGM88"/>
      <c r="LGN88"/>
      <c r="LGO88"/>
      <c r="LGP88"/>
      <c r="LGQ88"/>
      <c r="LGR88"/>
      <c r="LGS88"/>
      <c r="LGT88"/>
      <c r="LGU88"/>
      <c r="LGV88"/>
      <c r="LGW88"/>
      <c r="LGX88"/>
      <c r="LGY88"/>
      <c r="LGZ88"/>
      <c r="LHA88"/>
      <c r="LHB88"/>
      <c r="LHC88"/>
      <c r="LHD88"/>
      <c r="LHE88"/>
      <c r="LHF88"/>
      <c r="LHG88"/>
      <c r="LHH88"/>
      <c r="LHI88"/>
      <c r="LHJ88"/>
      <c r="LHK88"/>
      <c r="LHL88"/>
      <c r="LHM88"/>
      <c r="LHN88"/>
      <c r="LHO88"/>
      <c r="LHP88"/>
      <c r="LHQ88"/>
      <c r="LHR88"/>
      <c r="LHS88"/>
      <c r="LHT88"/>
      <c r="LHU88"/>
      <c r="LHV88"/>
      <c r="LHW88"/>
      <c r="LHX88"/>
      <c r="LHY88"/>
      <c r="LHZ88"/>
      <c r="LIA88"/>
      <c r="LIB88"/>
      <c r="LIC88"/>
      <c r="LID88"/>
      <c r="LIE88"/>
      <c r="LIF88"/>
      <c r="LIG88"/>
      <c r="LIH88"/>
      <c r="LII88"/>
      <c r="LIJ88"/>
      <c r="LIK88"/>
      <c r="LIL88"/>
      <c r="LIM88"/>
      <c r="LIN88"/>
      <c r="LIO88"/>
      <c r="LIP88"/>
      <c r="LIQ88"/>
      <c r="LIR88"/>
      <c r="LIS88"/>
      <c r="LIT88"/>
      <c r="LIU88"/>
      <c r="LIV88"/>
      <c r="LIW88"/>
      <c r="LIX88"/>
      <c r="LIY88"/>
      <c r="LIZ88"/>
      <c r="LJA88"/>
      <c r="LJB88"/>
      <c r="LJC88"/>
      <c r="LJD88"/>
      <c r="LJE88"/>
      <c r="LJF88"/>
      <c r="LJG88"/>
      <c r="LJH88"/>
      <c r="LJI88"/>
      <c r="LJJ88"/>
      <c r="LJK88"/>
      <c r="LJL88"/>
      <c r="LJM88"/>
      <c r="LJN88"/>
      <c r="LJO88"/>
      <c r="LJP88"/>
      <c r="LJQ88"/>
      <c r="LJR88"/>
      <c r="LJS88"/>
      <c r="LJT88"/>
      <c r="LJU88"/>
      <c r="LJV88"/>
      <c r="LJW88"/>
      <c r="LJX88"/>
      <c r="LJY88"/>
      <c r="LJZ88"/>
      <c r="LKA88"/>
      <c r="LKB88"/>
      <c r="LKC88"/>
      <c r="LKD88"/>
      <c r="LKE88"/>
      <c r="LKF88"/>
      <c r="LKG88"/>
      <c r="LKH88"/>
      <c r="LKI88"/>
      <c r="LKJ88"/>
      <c r="LKK88"/>
      <c r="LKL88"/>
      <c r="LKM88"/>
      <c r="LKN88"/>
      <c r="LKO88"/>
      <c r="LKP88"/>
      <c r="LKQ88"/>
      <c r="LKR88"/>
      <c r="LKS88"/>
      <c r="LKT88"/>
      <c r="LKU88"/>
      <c r="LKV88"/>
      <c r="LKW88"/>
      <c r="LKX88"/>
      <c r="LKY88"/>
      <c r="LKZ88"/>
      <c r="LLA88"/>
      <c r="LLB88"/>
      <c r="LLC88"/>
      <c r="LLD88"/>
      <c r="LLE88"/>
      <c r="LLF88"/>
      <c r="LLG88"/>
      <c r="LLH88"/>
      <c r="LLI88"/>
      <c r="LLJ88"/>
      <c r="LLK88"/>
      <c r="LLL88"/>
      <c r="LLM88"/>
      <c r="LLN88"/>
      <c r="LLO88"/>
      <c r="LLP88"/>
      <c r="LLQ88"/>
      <c r="LLR88"/>
      <c r="LLS88"/>
      <c r="LLT88"/>
      <c r="LLU88"/>
      <c r="LLV88"/>
      <c r="LLW88"/>
      <c r="LLX88"/>
      <c r="LLY88"/>
      <c r="LLZ88"/>
      <c r="LMA88"/>
      <c r="LMB88"/>
      <c r="LMC88"/>
      <c r="LMD88"/>
      <c r="LME88"/>
      <c r="LMF88"/>
      <c r="LMG88"/>
      <c r="LMH88"/>
      <c r="LMI88"/>
      <c r="LMJ88"/>
      <c r="LMK88"/>
      <c r="LML88"/>
      <c r="LMM88"/>
      <c r="LMN88"/>
      <c r="LMO88"/>
      <c r="LMP88"/>
      <c r="LMQ88"/>
      <c r="LMR88"/>
      <c r="LMS88"/>
      <c r="LMT88"/>
      <c r="LMU88"/>
      <c r="LMV88"/>
      <c r="LMW88"/>
      <c r="LMX88"/>
      <c r="LMY88"/>
      <c r="LMZ88"/>
      <c r="LNA88"/>
      <c r="LNB88"/>
      <c r="LNC88"/>
      <c r="LND88"/>
      <c r="LNE88"/>
      <c r="LNF88"/>
      <c r="LNG88"/>
      <c r="LNH88"/>
      <c r="LNI88"/>
      <c r="LNJ88"/>
      <c r="LNK88"/>
      <c r="LNL88"/>
      <c r="LNM88"/>
      <c r="LNN88"/>
      <c r="LNO88"/>
      <c r="LNP88"/>
      <c r="LNQ88"/>
      <c r="LNR88"/>
      <c r="LNS88"/>
      <c r="LNT88"/>
      <c r="LNU88"/>
      <c r="LNV88"/>
      <c r="LNW88"/>
      <c r="LNX88"/>
      <c r="LNY88"/>
      <c r="LNZ88"/>
      <c r="LOA88"/>
      <c r="LOB88"/>
      <c r="LOC88"/>
      <c r="LOD88"/>
      <c r="LOE88"/>
      <c r="LOF88"/>
      <c r="LOG88"/>
      <c r="LOH88"/>
      <c r="LOI88"/>
      <c r="LOJ88"/>
      <c r="LOK88"/>
      <c r="LOL88"/>
      <c r="LOM88"/>
      <c r="LON88"/>
      <c r="LOO88"/>
      <c r="LOP88"/>
      <c r="LOQ88"/>
      <c r="LOR88"/>
      <c r="LOS88"/>
      <c r="LOT88"/>
      <c r="LOU88"/>
      <c r="LOV88"/>
      <c r="LOW88"/>
      <c r="LOX88"/>
      <c r="LOY88"/>
      <c r="LOZ88"/>
      <c r="LPA88"/>
      <c r="LPB88"/>
      <c r="LPC88"/>
      <c r="LPD88"/>
      <c r="LPE88"/>
      <c r="LPF88"/>
      <c r="LPG88"/>
      <c r="LPH88"/>
      <c r="LPI88"/>
      <c r="LPJ88"/>
      <c r="LPK88"/>
      <c r="LPL88"/>
      <c r="LPM88"/>
      <c r="LPN88"/>
      <c r="LPO88"/>
      <c r="LPP88"/>
      <c r="LPQ88"/>
      <c r="LPR88"/>
      <c r="LPS88"/>
      <c r="LPT88"/>
      <c r="LPU88"/>
      <c r="LPV88"/>
      <c r="LPW88"/>
      <c r="LPX88"/>
      <c r="LPY88"/>
      <c r="LPZ88"/>
      <c r="LQA88"/>
      <c r="LQB88"/>
      <c r="LQC88"/>
      <c r="LQD88"/>
      <c r="LQE88"/>
      <c r="LQF88"/>
      <c r="LQG88"/>
      <c r="LQH88"/>
      <c r="LQI88"/>
      <c r="LQJ88"/>
      <c r="LQK88"/>
      <c r="LQL88"/>
      <c r="LQM88"/>
      <c r="LQN88"/>
      <c r="LQO88"/>
      <c r="LQP88"/>
      <c r="LQQ88"/>
      <c r="LQR88"/>
      <c r="LQS88"/>
      <c r="LQT88"/>
      <c r="LQU88"/>
      <c r="LQV88"/>
      <c r="LQW88"/>
      <c r="LQX88"/>
      <c r="LQY88"/>
      <c r="LQZ88"/>
      <c r="LRA88"/>
      <c r="LRB88"/>
      <c r="LRC88"/>
      <c r="LRD88"/>
      <c r="LRE88"/>
      <c r="LRF88"/>
      <c r="LRG88"/>
      <c r="LRH88"/>
      <c r="LRI88"/>
      <c r="LRJ88"/>
      <c r="LRK88"/>
      <c r="LRL88"/>
      <c r="LRM88"/>
      <c r="LRN88"/>
      <c r="LRO88"/>
      <c r="LRP88"/>
      <c r="LRQ88"/>
      <c r="LRR88"/>
      <c r="LRS88"/>
      <c r="LRT88"/>
      <c r="LRU88"/>
      <c r="LRV88"/>
      <c r="LRW88"/>
      <c r="LRX88"/>
      <c r="LRY88"/>
      <c r="LRZ88"/>
      <c r="LSA88"/>
      <c r="LSB88"/>
      <c r="LSC88"/>
      <c r="LSD88"/>
      <c r="LSE88"/>
      <c r="LSF88"/>
      <c r="LSG88"/>
      <c r="LSH88"/>
      <c r="LSI88"/>
      <c r="LSJ88"/>
      <c r="LSK88"/>
      <c r="LSL88"/>
      <c r="LSM88"/>
      <c r="LSN88"/>
      <c r="LSO88"/>
      <c r="LSP88"/>
      <c r="LSQ88"/>
      <c r="LSR88"/>
      <c r="LSS88"/>
      <c r="LST88"/>
      <c r="LSU88"/>
      <c r="LSV88"/>
      <c r="LSW88"/>
      <c r="LSX88"/>
      <c r="LSY88"/>
      <c r="LSZ88"/>
      <c r="LTA88"/>
      <c r="LTB88"/>
      <c r="LTC88"/>
      <c r="LTD88"/>
      <c r="LTE88"/>
      <c r="LTF88"/>
      <c r="LTG88"/>
      <c r="LTH88"/>
      <c r="LTI88"/>
      <c r="LTJ88"/>
      <c r="LTK88"/>
      <c r="LTL88"/>
      <c r="LTM88"/>
      <c r="LTN88"/>
      <c r="LTO88"/>
      <c r="LTP88"/>
      <c r="LTQ88"/>
      <c r="LTR88"/>
      <c r="LTS88"/>
      <c r="LTT88"/>
      <c r="LTU88"/>
      <c r="LTV88"/>
      <c r="LTW88"/>
      <c r="LTX88"/>
      <c r="LTY88"/>
      <c r="LTZ88"/>
      <c r="LUA88"/>
      <c r="LUB88"/>
      <c r="LUC88"/>
      <c r="LUD88"/>
      <c r="LUE88"/>
      <c r="LUF88"/>
      <c r="LUG88"/>
      <c r="LUH88"/>
      <c r="LUI88"/>
      <c r="LUJ88"/>
      <c r="LUK88"/>
      <c r="LUL88"/>
      <c r="LUM88"/>
      <c r="LUN88"/>
      <c r="LUO88"/>
      <c r="LUP88"/>
      <c r="LUQ88"/>
      <c r="LUR88"/>
      <c r="LUS88"/>
      <c r="LUT88"/>
      <c r="LUU88"/>
      <c r="LUV88"/>
      <c r="LUW88"/>
      <c r="LUX88"/>
      <c r="LUY88"/>
      <c r="LUZ88"/>
      <c r="LVA88"/>
      <c r="LVB88"/>
      <c r="LVC88"/>
      <c r="LVD88"/>
      <c r="LVE88"/>
      <c r="LVF88"/>
      <c r="LVG88"/>
      <c r="LVH88"/>
      <c r="LVI88"/>
      <c r="LVJ88"/>
      <c r="LVK88"/>
      <c r="LVL88"/>
      <c r="LVM88"/>
      <c r="LVN88"/>
      <c r="LVO88"/>
      <c r="LVP88"/>
      <c r="LVQ88"/>
      <c r="LVR88"/>
      <c r="LVS88"/>
      <c r="LVT88"/>
      <c r="LVU88"/>
      <c r="LVV88"/>
      <c r="LVW88"/>
      <c r="LVX88"/>
      <c r="LVY88"/>
      <c r="LVZ88"/>
      <c r="LWA88"/>
      <c r="LWB88"/>
      <c r="LWC88"/>
      <c r="LWD88"/>
      <c r="LWE88"/>
      <c r="LWF88"/>
      <c r="LWG88"/>
      <c r="LWH88"/>
      <c r="LWI88"/>
      <c r="LWJ88"/>
      <c r="LWK88"/>
      <c r="LWL88"/>
      <c r="LWM88"/>
      <c r="LWN88"/>
      <c r="LWO88"/>
      <c r="LWP88"/>
      <c r="LWQ88"/>
      <c r="LWR88"/>
      <c r="LWS88"/>
      <c r="LWT88"/>
      <c r="LWU88"/>
      <c r="LWV88"/>
      <c r="LWW88"/>
      <c r="LWX88"/>
      <c r="LWY88"/>
      <c r="LWZ88"/>
      <c r="LXA88"/>
      <c r="LXB88"/>
      <c r="LXC88"/>
      <c r="LXD88"/>
      <c r="LXE88"/>
      <c r="LXF88"/>
      <c r="LXG88"/>
      <c r="LXH88"/>
      <c r="LXI88"/>
      <c r="LXJ88"/>
      <c r="LXK88"/>
      <c r="LXL88"/>
      <c r="LXM88"/>
      <c r="LXN88"/>
      <c r="LXO88"/>
      <c r="LXP88"/>
      <c r="LXQ88"/>
      <c r="LXR88"/>
      <c r="LXS88"/>
      <c r="LXT88"/>
      <c r="LXU88"/>
      <c r="LXV88"/>
      <c r="LXW88"/>
      <c r="LXX88"/>
      <c r="LXY88"/>
      <c r="LXZ88"/>
      <c r="LYA88"/>
      <c r="LYB88"/>
      <c r="LYC88"/>
      <c r="LYD88"/>
      <c r="LYE88"/>
      <c r="LYF88"/>
      <c r="LYG88"/>
      <c r="LYH88"/>
      <c r="LYI88"/>
      <c r="LYJ88"/>
      <c r="LYK88"/>
      <c r="LYL88"/>
      <c r="LYM88"/>
      <c r="LYN88"/>
      <c r="LYO88"/>
      <c r="LYP88"/>
      <c r="LYQ88"/>
      <c r="LYR88"/>
      <c r="LYS88"/>
      <c r="LYT88"/>
      <c r="LYU88"/>
      <c r="LYV88"/>
      <c r="LYW88"/>
      <c r="LYX88"/>
      <c r="LYY88"/>
      <c r="LYZ88"/>
      <c r="LZA88"/>
      <c r="LZB88"/>
      <c r="LZC88"/>
      <c r="LZD88"/>
      <c r="LZE88"/>
      <c r="LZF88"/>
      <c r="LZG88"/>
      <c r="LZH88"/>
      <c r="LZI88"/>
      <c r="LZJ88"/>
      <c r="LZK88"/>
      <c r="LZL88"/>
      <c r="LZM88"/>
      <c r="LZN88"/>
      <c r="LZO88"/>
      <c r="LZP88"/>
      <c r="LZQ88"/>
      <c r="LZR88"/>
      <c r="LZS88"/>
      <c r="LZT88"/>
      <c r="LZU88"/>
      <c r="LZV88"/>
      <c r="LZW88"/>
      <c r="LZX88"/>
      <c r="LZY88"/>
      <c r="LZZ88"/>
      <c r="MAA88"/>
      <c r="MAB88"/>
      <c r="MAC88"/>
      <c r="MAD88"/>
      <c r="MAE88"/>
      <c r="MAF88"/>
      <c r="MAG88"/>
      <c r="MAH88"/>
      <c r="MAI88"/>
      <c r="MAJ88"/>
      <c r="MAK88"/>
      <c r="MAL88"/>
      <c r="MAM88"/>
      <c r="MAN88"/>
      <c r="MAO88"/>
      <c r="MAP88"/>
      <c r="MAQ88"/>
      <c r="MAR88"/>
      <c r="MAS88"/>
      <c r="MAT88"/>
      <c r="MAU88"/>
      <c r="MAV88"/>
      <c r="MAW88"/>
      <c r="MAX88"/>
      <c r="MAY88"/>
      <c r="MAZ88"/>
      <c r="MBA88"/>
      <c r="MBB88"/>
      <c r="MBC88"/>
      <c r="MBD88"/>
      <c r="MBE88"/>
      <c r="MBF88"/>
      <c r="MBG88"/>
      <c r="MBH88"/>
      <c r="MBI88"/>
      <c r="MBJ88"/>
      <c r="MBK88"/>
      <c r="MBL88"/>
      <c r="MBM88"/>
      <c r="MBN88"/>
      <c r="MBO88"/>
      <c r="MBP88"/>
      <c r="MBQ88"/>
      <c r="MBR88"/>
      <c r="MBS88"/>
      <c r="MBT88"/>
      <c r="MBU88"/>
      <c r="MBV88"/>
      <c r="MBW88"/>
      <c r="MBX88"/>
      <c r="MBY88"/>
      <c r="MBZ88"/>
      <c r="MCA88"/>
      <c r="MCB88"/>
      <c r="MCC88"/>
      <c r="MCD88"/>
      <c r="MCE88"/>
      <c r="MCF88"/>
      <c r="MCG88"/>
      <c r="MCH88"/>
      <c r="MCI88"/>
      <c r="MCJ88"/>
      <c r="MCK88"/>
      <c r="MCL88"/>
      <c r="MCM88"/>
      <c r="MCN88"/>
      <c r="MCO88"/>
      <c r="MCP88"/>
      <c r="MCQ88"/>
      <c r="MCR88"/>
      <c r="MCS88"/>
      <c r="MCT88"/>
      <c r="MCU88"/>
      <c r="MCV88"/>
      <c r="MCW88"/>
      <c r="MCX88"/>
      <c r="MCY88"/>
      <c r="MCZ88"/>
      <c r="MDA88"/>
      <c r="MDB88"/>
      <c r="MDC88"/>
      <c r="MDD88"/>
      <c r="MDE88"/>
      <c r="MDF88"/>
      <c r="MDG88"/>
      <c r="MDH88"/>
      <c r="MDI88"/>
      <c r="MDJ88"/>
      <c r="MDK88"/>
      <c r="MDL88"/>
      <c r="MDM88"/>
      <c r="MDN88"/>
      <c r="MDO88"/>
      <c r="MDP88"/>
      <c r="MDQ88"/>
      <c r="MDR88"/>
      <c r="MDS88"/>
      <c r="MDT88"/>
      <c r="MDU88"/>
      <c r="MDV88"/>
      <c r="MDW88"/>
      <c r="MDX88"/>
      <c r="MDY88"/>
      <c r="MDZ88"/>
      <c r="MEA88"/>
      <c r="MEB88"/>
      <c r="MEC88"/>
      <c r="MED88"/>
      <c r="MEE88"/>
      <c r="MEF88"/>
      <c r="MEG88"/>
      <c r="MEH88"/>
      <c r="MEI88"/>
      <c r="MEJ88"/>
      <c r="MEK88"/>
      <c r="MEL88"/>
      <c r="MEM88"/>
      <c r="MEN88"/>
      <c r="MEO88"/>
      <c r="MEP88"/>
      <c r="MEQ88"/>
      <c r="MER88"/>
      <c r="MES88"/>
      <c r="MET88"/>
      <c r="MEU88"/>
      <c r="MEV88"/>
      <c r="MEW88"/>
      <c r="MEX88"/>
      <c r="MEY88"/>
      <c r="MEZ88"/>
      <c r="MFA88"/>
      <c r="MFB88"/>
      <c r="MFC88"/>
      <c r="MFD88"/>
      <c r="MFE88"/>
      <c r="MFF88"/>
      <c r="MFG88"/>
      <c r="MFH88"/>
      <c r="MFI88"/>
      <c r="MFJ88"/>
      <c r="MFK88"/>
      <c r="MFL88"/>
      <c r="MFM88"/>
      <c r="MFN88"/>
      <c r="MFO88"/>
      <c r="MFP88"/>
      <c r="MFQ88"/>
      <c r="MFR88"/>
      <c r="MFS88"/>
      <c r="MFT88"/>
      <c r="MFU88"/>
      <c r="MFV88"/>
      <c r="MFW88"/>
      <c r="MFX88"/>
      <c r="MFY88"/>
      <c r="MFZ88"/>
      <c r="MGA88"/>
      <c r="MGB88"/>
      <c r="MGC88"/>
      <c r="MGD88"/>
      <c r="MGE88"/>
      <c r="MGF88"/>
      <c r="MGG88"/>
      <c r="MGH88"/>
      <c r="MGI88"/>
      <c r="MGJ88"/>
      <c r="MGK88"/>
      <c r="MGL88"/>
      <c r="MGM88"/>
      <c r="MGN88"/>
      <c r="MGO88"/>
      <c r="MGP88"/>
      <c r="MGQ88"/>
      <c r="MGR88"/>
      <c r="MGS88"/>
      <c r="MGT88"/>
      <c r="MGU88"/>
      <c r="MGV88"/>
      <c r="MGW88"/>
      <c r="MGX88"/>
      <c r="MGY88"/>
      <c r="MGZ88"/>
      <c r="MHA88"/>
      <c r="MHB88"/>
      <c r="MHC88"/>
      <c r="MHD88"/>
      <c r="MHE88"/>
      <c r="MHF88"/>
      <c r="MHG88"/>
      <c r="MHH88"/>
      <c r="MHI88"/>
      <c r="MHJ88"/>
      <c r="MHK88"/>
      <c r="MHL88"/>
      <c r="MHM88"/>
      <c r="MHN88"/>
      <c r="MHO88"/>
      <c r="MHP88"/>
      <c r="MHQ88"/>
      <c r="MHR88"/>
      <c r="MHS88"/>
      <c r="MHT88"/>
      <c r="MHU88"/>
      <c r="MHV88"/>
      <c r="MHW88"/>
      <c r="MHX88"/>
      <c r="MHY88"/>
      <c r="MHZ88"/>
      <c r="MIA88"/>
      <c r="MIB88"/>
      <c r="MIC88"/>
      <c r="MID88"/>
      <c r="MIE88"/>
      <c r="MIF88"/>
      <c r="MIG88"/>
      <c r="MIH88"/>
      <c r="MII88"/>
      <c r="MIJ88"/>
      <c r="MIK88"/>
      <c r="MIL88"/>
      <c r="MIM88"/>
      <c r="MIN88"/>
      <c r="MIO88"/>
      <c r="MIP88"/>
      <c r="MIQ88"/>
      <c r="MIR88"/>
      <c r="MIS88"/>
      <c r="MIT88"/>
      <c r="MIU88"/>
      <c r="MIV88"/>
      <c r="MIW88"/>
      <c r="MIX88"/>
      <c r="MIY88"/>
      <c r="MIZ88"/>
      <c r="MJA88"/>
      <c r="MJB88"/>
      <c r="MJC88"/>
      <c r="MJD88"/>
      <c r="MJE88"/>
      <c r="MJF88"/>
      <c r="MJG88"/>
      <c r="MJH88"/>
      <c r="MJI88"/>
      <c r="MJJ88"/>
      <c r="MJK88"/>
      <c r="MJL88"/>
      <c r="MJM88"/>
      <c r="MJN88"/>
      <c r="MJO88"/>
      <c r="MJP88"/>
      <c r="MJQ88"/>
      <c r="MJR88"/>
      <c r="MJS88"/>
      <c r="MJT88"/>
      <c r="MJU88"/>
      <c r="MJV88"/>
      <c r="MJW88"/>
      <c r="MJX88"/>
      <c r="MJY88"/>
      <c r="MJZ88"/>
      <c r="MKA88"/>
      <c r="MKB88"/>
      <c r="MKC88"/>
      <c r="MKD88"/>
      <c r="MKE88"/>
      <c r="MKF88"/>
      <c r="MKG88"/>
      <c r="MKH88"/>
      <c r="MKI88"/>
      <c r="MKJ88"/>
      <c r="MKK88"/>
      <c r="MKL88"/>
      <c r="MKM88"/>
      <c r="MKN88"/>
      <c r="MKO88"/>
      <c r="MKP88"/>
      <c r="MKQ88"/>
      <c r="MKR88"/>
      <c r="MKS88"/>
      <c r="MKT88"/>
      <c r="MKU88"/>
      <c r="MKV88"/>
      <c r="MKW88"/>
      <c r="MKX88"/>
      <c r="MKY88"/>
      <c r="MKZ88"/>
      <c r="MLA88"/>
      <c r="MLB88"/>
      <c r="MLC88"/>
      <c r="MLD88"/>
      <c r="MLE88"/>
      <c r="MLF88"/>
      <c r="MLG88"/>
      <c r="MLH88"/>
      <c r="MLI88"/>
      <c r="MLJ88"/>
      <c r="MLK88"/>
      <c r="MLL88"/>
      <c r="MLM88"/>
      <c r="MLN88"/>
      <c r="MLO88"/>
      <c r="MLP88"/>
      <c r="MLQ88"/>
      <c r="MLR88"/>
      <c r="MLS88"/>
      <c r="MLT88"/>
      <c r="MLU88"/>
      <c r="MLV88"/>
      <c r="MLW88"/>
      <c r="MLX88"/>
      <c r="MLY88"/>
      <c r="MLZ88"/>
      <c r="MMA88"/>
      <c r="MMB88"/>
      <c r="MMC88"/>
      <c r="MMD88"/>
      <c r="MME88"/>
      <c r="MMF88"/>
      <c r="MMG88"/>
      <c r="MMH88"/>
      <c r="MMI88"/>
      <c r="MMJ88"/>
      <c r="MMK88"/>
      <c r="MML88"/>
      <c r="MMM88"/>
      <c r="MMN88"/>
      <c r="MMO88"/>
      <c r="MMP88"/>
      <c r="MMQ88"/>
      <c r="MMR88"/>
      <c r="MMS88"/>
      <c r="MMT88"/>
      <c r="MMU88"/>
      <c r="MMV88"/>
      <c r="MMW88"/>
      <c r="MMX88"/>
      <c r="MMY88"/>
      <c r="MMZ88"/>
      <c r="MNA88"/>
      <c r="MNB88"/>
      <c r="MNC88"/>
      <c r="MND88"/>
      <c r="MNE88"/>
      <c r="MNF88"/>
      <c r="MNG88"/>
      <c r="MNH88"/>
      <c r="MNI88"/>
      <c r="MNJ88"/>
      <c r="MNK88"/>
      <c r="MNL88"/>
      <c r="MNM88"/>
      <c r="MNN88"/>
      <c r="MNO88"/>
      <c r="MNP88"/>
      <c r="MNQ88"/>
      <c r="MNR88"/>
      <c r="MNS88"/>
      <c r="MNT88"/>
      <c r="MNU88"/>
      <c r="MNV88"/>
      <c r="MNW88"/>
      <c r="MNX88"/>
      <c r="MNY88"/>
      <c r="MNZ88"/>
      <c r="MOA88"/>
      <c r="MOB88"/>
      <c r="MOC88"/>
      <c r="MOD88"/>
      <c r="MOE88"/>
      <c r="MOF88"/>
      <c r="MOG88"/>
      <c r="MOH88"/>
      <c r="MOI88"/>
      <c r="MOJ88"/>
      <c r="MOK88"/>
      <c r="MOL88"/>
      <c r="MOM88"/>
      <c r="MON88"/>
      <c r="MOO88"/>
      <c r="MOP88"/>
      <c r="MOQ88"/>
      <c r="MOR88"/>
      <c r="MOS88"/>
      <c r="MOT88"/>
      <c r="MOU88"/>
      <c r="MOV88"/>
      <c r="MOW88"/>
      <c r="MOX88"/>
      <c r="MOY88"/>
      <c r="MOZ88"/>
      <c r="MPA88"/>
      <c r="MPB88"/>
      <c r="MPC88"/>
      <c r="MPD88"/>
      <c r="MPE88"/>
      <c r="MPF88"/>
      <c r="MPG88"/>
      <c r="MPH88"/>
      <c r="MPI88"/>
      <c r="MPJ88"/>
      <c r="MPK88"/>
      <c r="MPL88"/>
      <c r="MPM88"/>
      <c r="MPN88"/>
      <c r="MPO88"/>
      <c r="MPP88"/>
      <c r="MPQ88"/>
      <c r="MPR88"/>
      <c r="MPS88"/>
      <c r="MPT88"/>
      <c r="MPU88"/>
      <c r="MPV88"/>
      <c r="MPW88"/>
      <c r="MPX88"/>
      <c r="MPY88"/>
      <c r="MPZ88"/>
      <c r="MQA88"/>
      <c r="MQB88"/>
      <c r="MQC88"/>
      <c r="MQD88"/>
      <c r="MQE88"/>
      <c r="MQF88"/>
      <c r="MQG88"/>
      <c r="MQH88"/>
      <c r="MQI88"/>
      <c r="MQJ88"/>
      <c r="MQK88"/>
      <c r="MQL88"/>
      <c r="MQM88"/>
      <c r="MQN88"/>
      <c r="MQO88"/>
      <c r="MQP88"/>
      <c r="MQQ88"/>
      <c r="MQR88"/>
      <c r="MQS88"/>
      <c r="MQT88"/>
      <c r="MQU88"/>
      <c r="MQV88"/>
      <c r="MQW88"/>
      <c r="MQX88"/>
      <c r="MQY88"/>
      <c r="MQZ88"/>
      <c r="MRA88"/>
      <c r="MRB88"/>
      <c r="MRC88"/>
      <c r="MRD88"/>
      <c r="MRE88"/>
      <c r="MRF88"/>
      <c r="MRG88"/>
      <c r="MRH88"/>
      <c r="MRI88"/>
      <c r="MRJ88"/>
      <c r="MRK88"/>
      <c r="MRL88"/>
      <c r="MRM88"/>
      <c r="MRN88"/>
      <c r="MRO88"/>
      <c r="MRP88"/>
      <c r="MRQ88"/>
      <c r="MRR88"/>
      <c r="MRS88"/>
      <c r="MRT88"/>
      <c r="MRU88"/>
      <c r="MRV88"/>
      <c r="MRW88"/>
      <c r="MRX88"/>
      <c r="MRY88"/>
      <c r="MRZ88"/>
      <c r="MSA88"/>
      <c r="MSB88"/>
      <c r="MSC88"/>
      <c r="MSD88"/>
      <c r="MSE88"/>
      <c r="MSF88"/>
      <c r="MSG88"/>
      <c r="MSH88"/>
      <c r="MSI88"/>
      <c r="MSJ88"/>
      <c r="MSK88"/>
      <c r="MSL88"/>
      <c r="MSM88"/>
      <c r="MSN88"/>
      <c r="MSO88"/>
      <c r="MSP88"/>
      <c r="MSQ88"/>
      <c r="MSR88"/>
      <c r="MSS88"/>
      <c r="MST88"/>
      <c r="MSU88"/>
      <c r="MSV88"/>
      <c r="MSW88"/>
      <c r="MSX88"/>
      <c r="MSY88"/>
      <c r="MSZ88"/>
      <c r="MTA88"/>
      <c r="MTB88"/>
      <c r="MTC88"/>
      <c r="MTD88"/>
      <c r="MTE88"/>
      <c r="MTF88"/>
      <c r="MTG88"/>
      <c r="MTH88"/>
      <c r="MTI88"/>
      <c r="MTJ88"/>
      <c r="MTK88"/>
      <c r="MTL88"/>
      <c r="MTM88"/>
      <c r="MTN88"/>
      <c r="MTO88"/>
      <c r="MTP88"/>
      <c r="MTQ88"/>
      <c r="MTR88"/>
      <c r="MTS88"/>
      <c r="MTT88"/>
      <c r="MTU88"/>
      <c r="MTV88"/>
      <c r="MTW88"/>
      <c r="MTX88"/>
      <c r="MTY88"/>
      <c r="MTZ88"/>
      <c r="MUA88"/>
      <c r="MUB88"/>
      <c r="MUC88"/>
      <c r="MUD88"/>
      <c r="MUE88"/>
      <c r="MUF88"/>
      <c r="MUG88"/>
      <c r="MUH88"/>
      <c r="MUI88"/>
      <c r="MUJ88"/>
      <c r="MUK88"/>
      <c r="MUL88"/>
      <c r="MUM88"/>
      <c r="MUN88"/>
      <c r="MUO88"/>
      <c r="MUP88"/>
      <c r="MUQ88"/>
      <c r="MUR88"/>
      <c r="MUS88"/>
      <c r="MUT88"/>
      <c r="MUU88"/>
      <c r="MUV88"/>
      <c r="MUW88"/>
      <c r="MUX88"/>
      <c r="MUY88"/>
      <c r="MUZ88"/>
      <c r="MVA88"/>
      <c r="MVB88"/>
      <c r="MVC88"/>
      <c r="MVD88"/>
      <c r="MVE88"/>
      <c r="MVF88"/>
      <c r="MVG88"/>
      <c r="MVH88"/>
      <c r="MVI88"/>
      <c r="MVJ88"/>
      <c r="MVK88"/>
      <c r="MVL88"/>
      <c r="MVM88"/>
      <c r="MVN88"/>
      <c r="MVO88"/>
      <c r="MVP88"/>
      <c r="MVQ88"/>
      <c r="MVR88"/>
      <c r="MVS88"/>
      <c r="MVT88"/>
      <c r="MVU88"/>
      <c r="MVV88"/>
      <c r="MVW88"/>
      <c r="MVX88"/>
      <c r="MVY88"/>
      <c r="MVZ88"/>
      <c r="MWA88"/>
      <c r="MWB88"/>
      <c r="MWC88"/>
      <c r="MWD88"/>
      <c r="MWE88"/>
      <c r="MWF88"/>
      <c r="MWG88"/>
      <c r="MWH88"/>
      <c r="MWI88"/>
      <c r="MWJ88"/>
      <c r="MWK88"/>
      <c r="MWL88"/>
      <c r="MWM88"/>
      <c r="MWN88"/>
      <c r="MWO88"/>
      <c r="MWP88"/>
      <c r="MWQ88"/>
      <c r="MWR88"/>
      <c r="MWS88"/>
      <c r="MWT88"/>
      <c r="MWU88"/>
      <c r="MWV88"/>
      <c r="MWW88"/>
      <c r="MWX88"/>
      <c r="MWY88"/>
      <c r="MWZ88"/>
      <c r="MXA88"/>
      <c r="MXB88"/>
      <c r="MXC88"/>
      <c r="MXD88"/>
      <c r="MXE88"/>
      <c r="MXF88"/>
      <c r="MXG88"/>
      <c r="MXH88"/>
      <c r="MXI88"/>
      <c r="MXJ88"/>
      <c r="MXK88"/>
      <c r="MXL88"/>
      <c r="MXM88"/>
      <c r="MXN88"/>
      <c r="MXO88"/>
      <c r="MXP88"/>
      <c r="MXQ88"/>
      <c r="MXR88"/>
      <c r="MXS88"/>
      <c r="MXT88"/>
      <c r="MXU88"/>
      <c r="MXV88"/>
      <c r="MXW88"/>
      <c r="MXX88"/>
      <c r="MXY88"/>
      <c r="MXZ88"/>
      <c r="MYA88"/>
      <c r="MYB88"/>
      <c r="MYC88"/>
      <c r="MYD88"/>
      <c r="MYE88"/>
      <c r="MYF88"/>
      <c r="MYG88"/>
      <c r="MYH88"/>
      <c r="MYI88"/>
      <c r="MYJ88"/>
      <c r="MYK88"/>
      <c r="MYL88"/>
      <c r="MYM88"/>
      <c r="MYN88"/>
      <c r="MYO88"/>
      <c r="MYP88"/>
      <c r="MYQ88"/>
      <c r="MYR88"/>
      <c r="MYS88"/>
      <c r="MYT88"/>
      <c r="MYU88"/>
      <c r="MYV88"/>
      <c r="MYW88"/>
      <c r="MYX88"/>
      <c r="MYY88"/>
      <c r="MYZ88"/>
      <c r="MZA88"/>
      <c r="MZB88"/>
      <c r="MZC88"/>
      <c r="MZD88"/>
      <c r="MZE88"/>
      <c r="MZF88"/>
      <c r="MZG88"/>
      <c r="MZH88"/>
      <c r="MZI88"/>
      <c r="MZJ88"/>
      <c r="MZK88"/>
      <c r="MZL88"/>
      <c r="MZM88"/>
      <c r="MZN88"/>
      <c r="MZO88"/>
      <c r="MZP88"/>
      <c r="MZQ88"/>
      <c r="MZR88"/>
      <c r="MZS88"/>
      <c r="MZT88"/>
      <c r="MZU88"/>
      <c r="MZV88"/>
      <c r="MZW88"/>
      <c r="MZX88"/>
      <c r="MZY88"/>
      <c r="MZZ88"/>
      <c r="NAA88"/>
      <c r="NAB88"/>
      <c r="NAC88"/>
      <c r="NAD88"/>
      <c r="NAE88"/>
      <c r="NAF88"/>
      <c r="NAG88"/>
      <c r="NAH88"/>
      <c r="NAI88"/>
      <c r="NAJ88"/>
      <c r="NAK88"/>
      <c r="NAL88"/>
      <c r="NAM88"/>
      <c r="NAN88"/>
      <c r="NAO88"/>
      <c r="NAP88"/>
      <c r="NAQ88"/>
      <c r="NAR88"/>
      <c r="NAS88"/>
      <c r="NAT88"/>
      <c r="NAU88"/>
      <c r="NAV88"/>
      <c r="NAW88"/>
      <c r="NAX88"/>
      <c r="NAY88"/>
      <c r="NAZ88"/>
      <c r="NBA88"/>
      <c r="NBB88"/>
      <c r="NBC88"/>
      <c r="NBD88"/>
      <c r="NBE88"/>
      <c r="NBF88"/>
      <c r="NBG88"/>
      <c r="NBH88"/>
      <c r="NBI88"/>
      <c r="NBJ88"/>
      <c r="NBK88"/>
      <c r="NBL88"/>
      <c r="NBM88"/>
      <c r="NBN88"/>
      <c r="NBO88"/>
      <c r="NBP88"/>
      <c r="NBQ88"/>
      <c r="NBR88"/>
      <c r="NBS88"/>
      <c r="NBT88"/>
      <c r="NBU88"/>
      <c r="NBV88"/>
      <c r="NBW88"/>
      <c r="NBX88"/>
      <c r="NBY88"/>
      <c r="NBZ88"/>
      <c r="NCA88"/>
      <c r="NCB88"/>
      <c r="NCC88"/>
      <c r="NCD88"/>
      <c r="NCE88"/>
      <c r="NCF88"/>
      <c r="NCG88"/>
      <c r="NCH88"/>
      <c r="NCI88"/>
      <c r="NCJ88"/>
      <c r="NCK88"/>
      <c r="NCL88"/>
      <c r="NCM88"/>
      <c r="NCN88"/>
      <c r="NCO88"/>
      <c r="NCP88"/>
      <c r="NCQ88"/>
      <c r="NCR88"/>
      <c r="NCS88"/>
      <c r="NCT88"/>
      <c r="NCU88"/>
      <c r="NCV88"/>
      <c r="NCW88"/>
      <c r="NCX88"/>
      <c r="NCY88"/>
      <c r="NCZ88"/>
      <c r="NDA88"/>
      <c r="NDB88"/>
      <c r="NDC88"/>
      <c r="NDD88"/>
      <c r="NDE88"/>
      <c r="NDF88"/>
      <c r="NDG88"/>
      <c r="NDH88"/>
      <c r="NDI88"/>
      <c r="NDJ88"/>
      <c r="NDK88"/>
      <c r="NDL88"/>
      <c r="NDM88"/>
      <c r="NDN88"/>
      <c r="NDO88"/>
      <c r="NDP88"/>
      <c r="NDQ88"/>
      <c r="NDR88"/>
      <c r="NDS88"/>
      <c r="NDT88"/>
      <c r="NDU88"/>
      <c r="NDV88"/>
      <c r="NDW88"/>
      <c r="NDX88"/>
      <c r="NDY88"/>
      <c r="NDZ88"/>
      <c r="NEA88"/>
      <c r="NEB88"/>
      <c r="NEC88"/>
      <c r="NED88"/>
      <c r="NEE88"/>
      <c r="NEF88"/>
      <c r="NEG88"/>
      <c r="NEH88"/>
      <c r="NEI88"/>
      <c r="NEJ88"/>
      <c r="NEK88"/>
      <c r="NEL88"/>
      <c r="NEM88"/>
      <c r="NEN88"/>
      <c r="NEO88"/>
      <c r="NEP88"/>
      <c r="NEQ88"/>
      <c r="NER88"/>
      <c r="NES88"/>
      <c r="NET88"/>
      <c r="NEU88"/>
      <c r="NEV88"/>
      <c r="NEW88"/>
      <c r="NEX88"/>
      <c r="NEY88"/>
      <c r="NEZ88"/>
      <c r="NFA88"/>
      <c r="NFB88"/>
      <c r="NFC88"/>
      <c r="NFD88"/>
      <c r="NFE88"/>
      <c r="NFF88"/>
      <c r="NFG88"/>
      <c r="NFH88"/>
      <c r="NFI88"/>
      <c r="NFJ88"/>
      <c r="NFK88"/>
      <c r="NFL88"/>
      <c r="NFM88"/>
      <c r="NFN88"/>
      <c r="NFO88"/>
      <c r="NFP88"/>
      <c r="NFQ88"/>
      <c r="NFR88"/>
      <c r="NFS88"/>
      <c r="NFT88"/>
      <c r="NFU88"/>
      <c r="NFV88"/>
      <c r="NFW88"/>
      <c r="NFX88"/>
      <c r="NFY88"/>
      <c r="NFZ88"/>
      <c r="NGA88"/>
      <c r="NGB88"/>
      <c r="NGC88"/>
      <c r="NGD88"/>
      <c r="NGE88"/>
      <c r="NGF88"/>
      <c r="NGG88"/>
      <c r="NGH88"/>
      <c r="NGI88"/>
      <c r="NGJ88"/>
      <c r="NGK88"/>
      <c r="NGL88"/>
      <c r="NGM88"/>
      <c r="NGN88"/>
      <c r="NGO88"/>
      <c r="NGP88"/>
      <c r="NGQ88"/>
      <c r="NGR88"/>
      <c r="NGS88"/>
      <c r="NGT88"/>
      <c r="NGU88"/>
      <c r="NGV88"/>
      <c r="NGW88"/>
      <c r="NGX88"/>
      <c r="NGY88"/>
      <c r="NGZ88"/>
      <c r="NHA88"/>
      <c r="NHB88"/>
      <c r="NHC88"/>
      <c r="NHD88"/>
      <c r="NHE88"/>
      <c r="NHF88"/>
      <c r="NHG88"/>
      <c r="NHH88"/>
      <c r="NHI88"/>
      <c r="NHJ88"/>
      <c r="NHK88"/>
      <c r="NHL88"/>
      <c r="NHM88"/>
      <c r="NHN88"/>
      <c r="NHO88"/>
      <c r="NHP88"/>
      <c r="NHQ88"/>
      <c r="NHR88"/>
      <c r="NHS88"/>
      <c r="NHT88"/>
      <c r="NHU88"/>
      <c r="NHV88"/>
      <c r="NHW88"/>
      <c r="NHX88"/>
      <c r="NHY88"/>
      <c r="NHZ88"/>
      <c r="NIA88"/>
      <c r="NIB88"/>
      <c r="NIC88"/>
      <c r="NID88"/>
      <c r="NIE88"/>
      <c r="NIF88"/>
      <c r="NIG88"/>
      <c r="NIH88"/>
      <c r="NII88"/>
      <c r="NIJ88"/>
      <c r="NIK88"/>
      <c r="NIL88"/>
      <c r="NIM88"/>
      <c r="NIN88"/>
      <c r="NIO88"/>
      <c r="NIP88"/>
      <c r="NIQ88"/>
      <c r="NIR88"/>
      <c r="NIS88"/>
      <c r="NIT88"/>
      <c r="NIU88"/>
      <c r="NIV88"/>
      <c r="NIW88"/>
      <c r="NIX88"/>
      <c r="NIY88"/>
      <c r="NIZ88"/>
      <c r="NJA88"/>
      <c r="NJB88"/>
      <c r="NJC88"/>
      <c r="NJD88"/>
      <c r="NJE88"/>
      <c r="NJF88"/>
      <c r="NJG88"/>
      <c r="NJH88"/>
      <c r="NJI88"/>
      <c r="NJJ88"/>
      <c r="NJK88"/>
      <c r="NJL88"/>
      <c r="NJM88"/>
      <c r="NJN88"/>
      <c r="NJO88"/>
      <c r="NJP88"/>
      <c r="NJQ88"/>
      <c r="NJR88"/>
      <c r="NJS88"/>
      <c r="NJT88"/>
      <c r="NJU88"/>
      <c r="NJV88"/>
      <c r="NJW88"/>
      <c r="NJX88"/>
      <c r="NJY88"/>
      <c r="NJZ88"/>
      <c r="NKA88"/>
      <c r="NKB88"/>
      <c r="NKC88"/>
      <c r="NKD88"/>
      <c r="NKE88"/>
      <c r="NKF88"/>
      <c r="NKG88"/>
      <c r="NKH88"/>
      <c r="NKI88"/>
      <c r="NKJ88"/>
      <c r="NKK88"/>
      <c r="NKL88"/>
      <c r="NKM88"/>
      <c r="NKN88"/>
      <c r="NKO88"/>
      <c r="NKP88"/>
      <c r="NKQ88"/>
      <c r="NKR88"/>
      <c r="NKS88"/>
      <c r="NKT88"/>
      <c r="NKU88"/>
      <c r="NKV88"/>
      <c r="NKW88"/>
      <c r="NKX88"/>
      <c r="NKY88"/>
      <c r="NKZ88"/>
      <c r="NLA88"/>
      <c r="NLB88"/>
      <c r="NLC88"/>
      <c r="NLD88"/>
      <c r="NLE88"/>
      <c r="NLF88"/>
      <c r="NLG88"/>
      <c r="NLH88"/>
      <c r="NLI88"/>
      <c r="NLJ88"/>
      <c r="NLK88"/>
      <c r="NLL88"/>
      <c r="NLM88"/>
      <c r="NLN88"/>
      <c r="NLO88"/>
      <c r="NLP88"/>
      <c r="NLQ88"/>
      <c r="NLR88"/>
      <c r="NLS88"/>
      <c r="NLT88"/>
      <c r="NLU88"/>
      <c r="NLV88"/>
      <c r="NLW88"/>
      <c r="NLX88"/>
      <c r="NLY88"/>
      <c r="NLZ88"/>
      <c r="NMA88"/>
      <c r="NMB88"/>
      <c r="NMC88"/>
      <c r="NMD88"/>
      <c r="NME88"/>
      <c r="NMF88"/>
      <c r="NMG88"/>
      <c r="NMH88"/>
      <c r="NMI88"/>
      <c r="NMJ88"/>
      <c r="NMK88"/>
      <c r="NML88"/>
      <c r="NMM88"/>
      <c r="NMN88"/>
      <c r="NMO88"/>
      <c r="NMP88"/>
      <c r="NMQ88"/>
      <c r="NMR88"/>
      <c r="NMS88"/>
      <c r="NMT88"/>
      <c r="NMU88"/>
      <c r="NMV88"/>
      <c r="NMW88"/>
      <c r="NMX88"/>
      <c r="NMY88"/>
      <c r="NMZ88"/>
      <c r="NNA88"/>
      <c r="NNB88"/>
      <c r="NNC88"/>
      <c r="NND88"/>
      <c r="NNE88"/>
      <c r="NNF88"/>
      <c r="NNG88"/>
      <c r="NNH88"/>
      <c r="NNI88"/>
      <c r="NNJ88"/>
      <c r="NNK88"/>
      <c r="NNL88"/>
      <c r="NNM88"/>
      <c r="NNN88"/>
      <c r="NNO88"/>
      <c r="NNP88"/>
      <c r="NNQ88"/>
      <c r="NNR88"/>
      <c r="NNS88"/>
      <c r="NNT88"/>
      <c r="NNU88"/>
      <c r="NNV88"/>
      <c r="NNW88"/>
      <c r="NNX88"/>
      <c r="NNY88"/>
      <c r="NNZ88"/>
      <c r="NOA88"/>
      <c r="NOB88"/>
      <c r="NOC88"/>
      <c r="NOD88"/>
      <c r="NOE88"/>
      <c r="NOF88"/>
      <c r="NOG88"/>
      <c r="NOH88"/>
      <c r="NOI88"/>
      <c r="NOJ88"/>
      <c r="NOK88"/>
      <c r="NOL88"/>
      <c r="NOM88"/>
      <c r="NON88"/>
      <c r="NOO88"/>
      <c r="NOP88"/>
      <c r="NOQ88"/>
      <c r="NOR88"/>
      <c r="NOS88"/>
      <c r="NOT88"/>
      <c r="NOU88"/>
      <c r="NOV88"/>
      <c r="NOW88"/>
      <c r="NOX88"/>
      <c r="NOY88"/>
      <c r="NOZ88"/>
      <c r="NPA88"/>
      <c r="NPB88"/>
      <c r="NPC88"/>
      <c r="NPD88"/>
      <c r="NPE88"/>
      <c r="NPF88"/>
      <c r="NPG88"/>
      <c r="NPH88"/>
      <c r="NPI88"/>
      <c r="NPJ88"/>
      <c r="NPK88"/>
      <c r="NPL88"/>
      <c r="NPM88"/>
      <c r="NPN88"/>
      <c r="NPO88"/>
      <c r="NPP88"/>
      <c r="NPQ88"/>
      <c r="NPR88"/>
      <c r="NPS88"/>
      <c r="NPT88"/>
      <c r="NPU88"/>
      <c r="NPV88"/>
      <c r="NPW88"/>
      <c r="NPX88"/>
      <c r="NPY88"/>
      <c r="NPZ88"/>
      <c r="NQA88"/>
      <c r="NQB88"/>
      <c r="NQC88"/>
      <c r="NQD88"/>
      <c r="NQE88"/>
      <c r="NQF88"/>
      <c r="NQG88"/>
      <c r="NQH88"/>
      <c r="NQI88"/>
      <c r="NQJ88"/>
      <c r="NQK88"/>
      <c r="NQL88"/>
      <c r="NQM88"/>
      <c r="NQN88"/>
      <c r="NQO88"/>
      <c r="NQP88"/>
      <c r="NQQ88"/>
      <c r="NQR88"/>
      <c r="NQS88"/>
      <c r="NQT88"/>
      <c r="NQU88"/>
      <c r="NQV88"/>
      <c r="NQW88"/>
      <c r="NQX88"/>
      <c r="NQY88"/>
      <c r="NQZ88"/>
      <c r="NRA88"/>
      <c r="NRB88"/>
      <c r="NRC88"/>
      <c r="NRD88"/>
      <c r="NRE88"/>
      <c r="NRF88"/>
      <c r="NRG88"/>
      <c r="NRH88"/>
      <c r="NRI88"/>
      <c r="NRJ88"/>
      <c r="NRK88"/>
      <c r="NRL88"/>
      <c r="NRM88"/>
      <c r="NRN88"/>
      <c r="NRO88"/>
      <c r="NRP88"/>
      <c r="NRQ88"/>
      <c r="NRR88"/>
      <c r="NRS88"/>
      <c r="NRT88"/>
      <c r="NRU88"/>
      <c r="NRV88"/>
      <c r="NRW88"/>
      <c r="NRX88"/>
      <c r="NRY88"/>
      <c r="NRZ88"/>
      <c r="NSA88"/>
      <c r="NSB88"/>
      <c r="NSC88"/>
      <c r="NSD88"/>
      <c r="NSE88"/>
      <c r="NSF88"/>
      <c r="NSG88"/>
      <c r="NSH88"/>
      <c r="NSI88"/>
      <c r="NSJ88"/>
      <c r="NSK88"/>
      <c r="NSL88"/>
      <c r="NSM88"/>
      <c r="NSN88"/>
      <c r="NSO88"/>
      <c r="NSP88"/>
      <c r="NSQ88"/>
      <c r="NSR88"/>
      <c r="NSS88"/>
      <c r="NST88"/>
      <c r="NSU88"/>
      <c r="NSV88"/>
      <c r="NSW88"/>
      <c r="NSX88"/>
      <c r="NSY88"/>
      <c r="NSZ88"/>
      <c r="NTA88"/>
      <c r="NTB88"/>
      <c r="NTC88"/>
      <c r="NTD88"/>
      <c r="NTE88"/>
      <c r="NTF88"/>
      <c r="NTG88"/>
      <c r="NTH88"/>
      <c r="NTI88"/>
      <c r="NTJ88"/>
      <c r="NTK88"/>
      <c r="NTL88"/>
      <c r="NTM88"/>
      <c r="NTN88"/>
      <c r="NTO88"/>
      <c r="NTP88"/>
      <c r="NTQ88"/>
      <c r="NTR88"/>
      <c r="NTS88"/>
      <c r="NTT88"/>
      <c r="NTU88"/>
      <c r="NTV88"/>
      <c r="NTW88"/>
      <c r="NTX88"/>
      <c r="NTY88"/>
      <c r="NTZ88"/>
      <c r="NUA88"/>
      <c r="NUB88"/>
      <c r="NUC88"/>
      <c r="NUD88"/>
      <c r="NUE88"/>
      <c r="NUF88"/>
      <c r="NUG88"/>
      <c r="NUH88"/>
      <c r="NUI88"/>
      <c r="NUJ88"/>
      <c r="NUK88"/>
      <c r="NUL88"/>
      <c r="NUM88"/>
      <c r="NUN88"/>
      <c r="NUO88"/>
      <c r="NUP88"/>
      <c r="NUQ88"/>
      <c r="NUR88"/>
      <c r="NUS88"/>
      <c r="NUT88"/>
      <c r="NUU88"/>
      <c r="NUV88"/>
      <c r="NUW88"/>
      <c r="NUX88"/>
      <c r="NUY88"/>
      <c r="NUZ88"/>
      <c r="NVA88"/>
      <c r="NVB88"/>
      <c r="NVC88"/>
      <c r="NVD88"/>
      <c r="NVE88"/>
      <c r="NVF88"/>
      <c r="NVG88"/>
      <c r="NVH88"/>
      <c r="NVI88"/>
      <c r="NVJ88"/>
      <c r="NVK88"/>
      <c r="NVL88"/>
      <c r="NVM88"/>
      <c r="NVN88"/>
      <c r="NVO88"/>
      <c r="NVP88"/>
      <c r="NVQ88"/>
      <c r="NVR88"/>
      <c r="NVS88"/>
      <c r="NVT88"/>
      <c r="NVU88"/>
      <c r="NVV88"/>
      <c r="NVW88"/>
      <c r="NVX88"/>
      <c r="NVY88"/>
      <c r="NVZ88"/>
      <c r="NWA88"/>
      <c r="NWB88"/>
      <c r="NWC88"/>
      <c r="NWD88"/>
      <c r="NWE88"/>
      <c r="NWF88"/>
      <c r="NWG88"/>
      <c r="NWH88"/>
      <c r="NWI88"/>
      <c r="NWJ88"/>
      <c r="NWK88"/>
      <c r="NWL88"/>
      <c r="NWM88"/>
      <c r="NWN88"/>
      <c r="NWO88"/>
      <c r="NWP88"/>
      <c r="NWQ88"/>
      <c r="NWR88"/>
      <c r="NWS88"/>
      <c r="NWT88"/>
      <c r="NWU88"/>
      <c r="NWV88"/>
      <c r="NWW88"/>
      <c r="NWX88"/>
      <c r="NWY88"/>
      <c r="NWZ88"/>
      <c r="NXA88"/>
      <c r="NXB88"/>
      <c r="NXC88"/>
      <c r="NXD88"/>
      <c r="NXE88"/>
      <c r="NXF88"/>
      <c r="NXG88"/>
      <c r="NXH88"/>
      <c r="NXI88"/>
      <c r="NXJ88"/>
      <c r="NXK88"/>
      <c r="NXL88"/>
      <c r="NXM88"/>
      <c r="NXN88"/>
      <c r="NXO88"/>
      <c r="NXP88"/>
      <c r="NXQ88"/>
      <c r="NXR88"/>
      <c r="NXS88"/>
      <c r="NXT88"/>
      <c r="NXU88"/>
      <c r="NXV88"/>
      <c r="NXW88"/>
      <c r="NXX88"/>
      <c r="NXY88"/>
      <c r="NXZ88"/>
      <c r="NYA88"/>
      <c r="NYB88"/>
      <c r="NYC88"/>
      <c r="NYD88"/>
      <c r="NYE88"/>
      <c r="NYF88"/>
      <c r="NYG88"/>
      <c r="NYH88"/>
      <c r="NYI88"/>
      <c r="NYJ88"/>
      <c r="NYK88"/>
      <c r="NYL88"/>
      <c r="NYM88"/>
      <c r="NYN88"/>
      <c r="NYO88"/>
      <c r="NYP88"/>
      <c r="NYQ88"/>
      <c r="NYR88"/>
      <c r="NYS88"/>
      <c r="NYT88"/>
      <c r="NYU88"/>
      <c r="NYV88"/>
      <c r="NYW88"/>
      <c r="NYX88"/>
      <c r="NYY88"/>
      <c r="NYZ88"/>
      <c r="NZA88"/>
      <c r="NZB88"/>
      <c r="NZC88"/>
      <c r="NZD88"/>
      <c r="NZE88"/>
      <c r="NZF88"/>
      <c r="NZG88"/>
      <c r="NZH88"/>
      <c r="NZI88"/>
      <c r="NZJ88"/>
      <c r="NZK88"/>
      <c r="NZL88"/>
      <c r="NZM88"/>
      <c r="NZN88"/>
      <c r="NZO88"/>
      <c r="NZP88"/>
      <c r="NZQ88"/>
      <c r="NZR88"/>
      <c r="NZS88"/>
      <c r="NZT88"/>
      <c r="NZU88"/>
      <c r="NZV88"/>
      <c r="NZW88"/>
      <c r="NZX88"/>
      <c r="NZY88"/>
      <c r="NZZ88"/>
      <c r="OAA88"/>
      <c r="OAB88"/>
      <c r="OAC88"/>
      <c r="OAD88"/>
      <c r="OAE88"/>
      <c r="OAF88"/>
      <c r="OAG88"/>
      <c r="OAH88"/>
      <c r="OAI88"/>
      <c r="OAJ88"/>
      <c r="OAK88"/>
      <c r="OAL88"/>
      <c r="OAM88"/>
      <c r="OAN88"/>
      <c r="OAO88"/>
      <c r="OAP88"/>
      <c r="OAQ88"/>
      <c r="OAR88"/>
      <c r="OAS88"/>
      <c r="OAT88"/>
      <c r="OAU88"/>
      <c r="OAV88"/>
      <c r="OAW88"/>
      <c r="OAX88"/>
      <c r="OAY88"/>
      <c r="OAZ88"/>
      <c r="OBA88"/>
      <c r="OBB88"/>
      <c r="OBC88"/>
      <c r="OBD88"/>
      <c r="OBE88"/>
      <c r="OBF88"/>
      <c r="OBG88"/>
      <c r="OBH88"/>
      <c r="OBI88"/>
      <c r="OBJ88"/>
      <c r="OBK88"/>
      <c r="OBL88"/>
      <c r="OBM88"/>
      <c r="OBN88"/>
      <c r="OBO88"/>
      <c r="OBP88"/>
      <c r="OBQ88"/>
      <c r="OBR88"/>
      <c r="OBS88"/>
      <c r="OBT88"/>
      <c r="OBU88"/>
      <c r="OBV88"/>
      <c r="OBW88"/>
      <c r="OBX88"/>
      <c r="OBY88"/>
      <c r="OBZ88"/>
      <c r="OCA88"/>
      <c r="OCB88"/>
      <c r="OCC88"/>
      <c r="OCD88"/>
      <c r="OCE88"/>
      <c r="OCF88"/>
      <c r="OCG88"/>
      <c r="OCH88"/>
      <c r="OCI88"/>
      <c r="OCJ88"/>
      <c r="OCK88"/>
      <c r="OCL88"/>
      <c r="OCM88"/>
      <c r="OCN88"/>
      <c r="OCO88"/>
      <c r="OCP88"/>
      <c r="OCQ88"/>
      <c r="OCR88"/>
      <c r="OCS88"/>
      <c r="OCT88"/>
      <c r="OCU88"/>
      <c r="OCV88"/>
      <c r="OCW88"/>
      <c r="OCX88"/>
      <c r="OCY88"/>
      <c r="OCZ88"/>
      <c r="ODA88"/>
      <c r="ODB88"/>
      <c r="ODC88"/>
      <c r="ODD88"/>
      <c r="ODE88"/>
      <c r="ODF88"/>
      <c r="ODG88"/>
      <c r="ODH88"/>
      <c r="ODI88"/>
      <c r="ODJ88"/>
      <c r="ODK88"/>
      <c r="ODL88"/>
      <c r="ODM88"/>
      <c r="ODN88"/>
      <c r="ODO88"/>
      <c r="ODP88"/>
      <c r="ODQ88"/>
      <c r="ODR88"/>
      <c r="ODS88"/>
      <c r="ODT88"/>
      <c r="ODU88"/>
      <c r="ODV88"/>
      <c r="ODW88"/>
      <c r="ODX88"/>
      <c r="ODY88"/>
      <c r="ODZ88"/>
      <c r="OEA88"/>
      <c r="OEB88"/>
      <c r="OEC88"/>
      <c r="OED88"/>
      <c r="OEE88"/>
      <c r="OEF88"/>
      <c r="OEG88"/>
      <c r="OEH88"/>
      <c r="OEI88"/>
      <c r="OEJ88"/>
      <c r="OEK88"/>
      <c r="OEL88"/>
      <c r="OEM88"/>
      <c r="OEN88"/>
      <c r="OEO88"/>
      <c r="OEP88"/>
      <c r="OEQ88"/>
      <c r="OER88"/>
      <c r="OES88"/>
      <c r="OET88"/>
      <c r="OEU88"/>
      <c r="OEV88"/>
      <c r="OEW88"/>
      <c r="OEX88"/>
      <c r="OEY88"/>
      <c r="OEZ88"/>
      <c r="OFA88"/>
      <c r="OFB88"/>
      <c r="OFC88"/>
      <c r="OFD88"/>
      <c r="OFE88"/>
      <c r="OFF88"/>
      <c r="OFG88"/>
      <c r="OFH88"/>
      <c r="OFI88"/>
      <c r="OFJ88"/>
      <c r="OFK88"/>
      <c r="OFL88"/>
      <c r="OFM88"/>
      <c r="OFN88"/>
      <c r="OFO88"/>
      <c r="OFP88"/>
      <c r="OFQ88"/>
      <c r="OFR88"/>
      <c r="OFS88"/>
      <c r="OFT88"/>
      <c r="OFU88"/>
      <c r="OFV88"/>
      <c r="OFW88"/>
      <c r="OFX88"/>
      <c r="OFY88"/>
      <c r="OFZ88"/>
      <c r="OGA88"/>
      <c r="OGB88"/>
      <c r="OGC88"/>
      <c r="OGD88"/>
      <c r="OGE88"/>
      <c r="OGF88"/>
      <c r="OGG88"/>
      <c r="OGH88"/>
      <c r="OGI88"/>
      <c r="OGJ88"/>
      <c r="OGK88"/>
      <c r="OGL88"/>
      <c r="OGM88"/>
      <c r="OGN88"/>
      <c r="OGO88"/>
      <c r="OGP88"/>
      <c r="OGQ88"/>
      <c r="OGR88"/>
      <c r="OGS88"/>
      <c r="OGT88"/>
      <c r="OGU88"/>
      <c r="OGV88"/>
      <c r="OGW88"/>
      <c r="OGX88"/>
      <c r="OGY88"/>
      <c r="OGZ88"/>
      <c r="OHA88"/>
      <c r="OHB88"/>
      <c r="OHC88"/>
      <c r="OHD88"/>
      <c r="OHE88"/>
      <c r="OHF88"/>
      <c r="OHG88"/>
      <c r="OHH88"/>
      <c r="OHI88"/>
      <c r="OHJ88"/>
      <c r="OHK88"/>
      <c r="OHL88"/>
      <c r="OHM88"/>
      <c r="OHN88"/>
      <c r="OHO88"/>
      <c r="OHP88"/>
      <c r="OHQ88"/>
      <c r="OHR88"/>
      <c r="OHS88"/>
      <c r="OHT88"/>
      <c r="OHU88"/>
      <c r="OHV88"/>
      <c r="OHW88"/>
      <c r="OHX88"/>
      <c r="OHY88"/>
      <c r="OHZ88"/>
      <c r="OIA88"/>
      <c r="OIB88"/>
      <c r="OIC88"/>
      <c r="OID88"/>
      <c r="OIE88"/>
      <c r="OIF88"/>
      <c r="OIG88"/>
      <c r="OIH88"/>
      <c r="OII88"/>
      <c r="OIJ88"/>
      <c r="OIK88"/>
      <c r="OIL88"/>
      <c r="OIM88"/>
      <c r="OIN88"/>
      <c r="OIO88"/>
      <c r="OIP88"/>
      <c r="OIQ88"/>
      <c r="OIR88"/>
      <c r="OIS88"/>
      <c r="OIT88"/>
      <c r="OIU88"/>
      <c r="OIV88"/>
      <c r="OIW88"/>
      <c r="OIX88"/>
      <c r="OIY88"/>
      <c r="OIZ88"/>
      <c r="OJA88"/>
      <c r="OJB88"/>
      <c r="OJC88"/>
      <c r="OJD88"/>
      <c r="OJE88"/>
      <c r="OJF88"/>
      <c r="OJG88"/>
      <c r="OJH88"/>
      <c r="OJI88"/>
      <c r="OJJ88"/>
      <c r="OJK88"/>
      <c r="OJL88"/>
      <c r="OJM88"/>
      <c r="OJN88"/>
      <c r="OJO88"/>
      <c r="OJP88"/>
      <c r="OJQ88"/>
      <c r="OJR88"/>
      <c r="OJS88"/>
      <c r="OJT88"/>
      <c r="OJU88"/>
      <c r="OJV88"/>
      <c r="OJW88"/>
      <c r="OJX88"/>
      <c r="OJY88"/>
      <c r="OJZ88"/>
      <c r="OKA88"/>
      <c r="OKB88"/>
      <c r="OKC88"/>
      <c r="OKD88"/>
      <c r="OKE88"/>
      <c r="OKF88"/>
      <c r="OKG88"/>
      <c r="OKH88"/>
      <c r="OKI88"/>
      <c r="OKJ88"/>
      <c r="OKK88"/>
      <c r="OKL88"/>
      <c r="OKM88"/>
      <c r="OKN88"/>
      <c r="OKO88"/>
      <c r="OKP88"/>
      <c r="OKQ88"/>
      <c r="OKR88"/>
      <c r="OKS88"/>
      <c r="OKT88"/>
      <c r="OKU88"/>
      <c r="OKV88"/>
      <c r="OKW88"/>
      <c r="OKX88"/>
      <c r="OKY88"/>
      <c r="OKZ88"/>
      <c r="OLA88"/>
      <c r="OLB88"/>
      <c r="OLC88"/>
      <c r="OLD88"/>
      <c r="OLE88"/>
      <c r="OLF88"/>
      <c r="OLG88"/>
      <c r="OLH88"/>
      <c r="OLI88"/>
      <c r="OLJ88"/>
      <c r="OLK88"/>
      <c r="OLL88"/>
      <c r="OLM88"/>
      <c r="OLN88"/>
      <c r="OLO88"/>
      <c r="OLP88"/>
      <c r="OLQ88"/>
      <c r="OLR88"/>
      <c r="OLS88"/>
      <c r="OLT88"/>
      <c r="OLU88"/>
      <c r="OLV88"/>
      <c r="OLW88"/>
      <c r="OLX88"/>
      <c r="OLY88"/>
      <c r="OLZ88"/>
      <c r="OMA88"/>
      <c r="OMB88"/>
      <c r="OMC88"/>
      <c r="OMD88"/>
      <c r="OME88"/>
      <c r="OMF88"/>
      <c r="OMG88"/>
      <c r="OMH88"/>
      <c r="OMI88"/>
      <c r="OMJ88"/>
      <c r="OMK88"/>
      <c r="OML88"/>
      <c r="OMM88"/>
      <c r="OMN88"/>
      <c r="OMO88"/>
      <c r="OMP88"/>
      <c r="OMQ88"/>
      <c r="OMR88"/>
      <c r="OMS88"/>
      <c r="OMT88"/>
      <c r="OMU88"/>
      <c r="OMV88"/>
      <c r="OMW88"/>
      <c r="OMX88"/>
      <c r="OMY88"/>
      <c r="OMZ88"/>
      <c r="ONA88"/>
      <c r="ONB88"/>
      <c r="ONC88"/>
      <c r="OND88"/>
      <c r="ONE88"/>
      <c r="ONF88"/>
      <c r="ONG88"/>
      <c r="ONH88"/>
      <c r="ONI88"/>
      <c r="ONJ88"/>
      <c r="ONK88"/>
      <c r="ONL88"/>
      <c r="ONM88"/>
      <c r="ONN88"/>
      <c r="ONO88"/>
      <c r="ONP88"/>
      <c r="ONQ88"/>
      <c r="ONR88"/>
      <c r="ONS88"/>
      <c r="ONT88"/>
      <c r="ONU88"/>
      <c r="ONV88"/>
      <c r="ONW88"/>
      <c r="ONX88"/>
      <c r="ONY88"/>
      <c r="ONZ88"/>
      <c r="OOA88"/>
      <c r="OOB88"/>
      <c r="OOC88"/>
      <c r="OOD88"/>
      <c r="OOE88"/>
      <c r="OOF88"/>
      <c r="OOG88"/>
      <c r="OOH88"/>
      <c r="OOI88"/>
      <c r="OOJ88"/>
      <c r="OOK88"/>
      <c r="OOL88"/>
      <c r="OOM88"/>
      <c r="OON88"/>
      <c r="OOO88"/>
      <c r="OOP88"/>
      <c r="OOQ88"/>
      <c r="OOR88"/>
      <c r="OOS88"/>
      <c r="OOT88"/>
      <c r="OOU88"/>
      <c r="OOV88"/>
      <c r="OOW88"/>
      <c r="OOX88"/>
      <c r="OOY88"/>
      <c r="OOZ88"/>
      <c r="OPA88"/>
      <c r="OPB88"/>
      <c r="OPC88"/>
      <c r="OPD88"/>
      <c r="OPE88"/>
      <c r="OPF88"/>
      <c r="OPG88"/>
      <c r="OPH88"/>
      <c r="OPI88"/>
      <c r="OPJ88"/>
      <c r="OPK88"/>
      <c r="OPL88"/>
      <c r="OPM88"/>
      <c r="OPN88"/>
      <c r="OPO88"/>
      <c r="OPP88"/>
      <c r="OPQ88"/>
      <c r="OPR88"/>
      <c r="OPS88"/>
      <c r="OPT88"/>
      <c r="OPU88"/>
      <c r="OPV88"/>
      <c r="OPW88"/>
      <c r="OPX88"/>
      <c r="OPY88"/>
      <c r="OPZ88"/>
      <c r="OQA88"/>
      <c r="OQB88"/>
      <c r="OQC88"/>
      <c r="OQD88"/>
      <c r="OQE88"/>
      <c r="OQF88"/>
      <c r="OQG88"/>
      <c r="OQH88"/>
      <c r="OQI88"/>
      <c r="OQJ88"/>
      <c r="OQK88"/>
      <c r="OQL88"/>
      <c r="OQM88"/>
      <c r="OQN88"/>
      <c r="OQO88"/>
      <c r="OQP88"/>
      <c r="OQQ88"/>
      <c r="OQR88"/>
      <c r="OQS88"/>
      <c r="OQT88"/>
      <c r="OQU88"/>
      <c r="OQV88"/>
      <c r="OQW88"/>
      <c r="OQX88"/>
      <c r="OQY88"/>
      <c r="OQZ88"/>
      <c r="ORA88"/>
      <c r="ORB88"/>
      <c r="ORC88"/>
      <c r="ORD88"/>
      <c r="ORE88"/>
      <c r="ORF88"/>
      <c r="ORG88"/>
      <c r="ORH88"/>
      <c r="ORI88"/>
      <c r="ORJ88"/>
      <c r="ORK88"/>
      <c r="ORL88"/>
      <c r="ORM88"/>
      <c r="ORN88"/>
      <c r="ORO88"/>
      <c r="ORP88"/>
      <c r="ORQ88"/>
      <c r="ORR88"/>
      <c r="ORS88"/>
      <c r="ORT88"/>
      <c r="ORU88"/>
      <c r="ORV88"/>
      <c r="ORW88"/>
      <c r="ORX88"/>
      <c r="ORY88"/>
      <c r="ORZ88"/>
      <c r="OSA88"/>
      <c r="OSB88"/>
      <c r="OSC88"/>
      <c r="OSD88"/>
      <c r="OSE88"/>
      <c r="OSF88"/>
      <c r="OSG88"/>
      <c r="OSH88"/>
      <c r="OSI88"/>
      <c r="OSJ88"/>
      <c r="OSK88"/>
      <c r="OSL88"/>
      <c r="OSM88"/>
      <c r="OSN88"/>
      <c r="OSO88"/>
      <c r="OSP88"/>
      <c r="OSQ88"/>
      <c r="OSR88"/>
      <c r="OSS88"/>
      <c r="OST88"/>
      <c r="OSU88"/>
      <c r="OSV88"/>
      <c r="OSW88"/>
      <c r="OSX88"/>
      <c r="OSY88"/>
      <c r="OSZ88"/>
      <c r="OTA88"/>
      <c r="OTB88"/>
      <c r="OTC88"/>
      <c r="OTD88"/>
      <c r="OTE88"/>
      <c r="OTF88"/>
      <c r="OTG88"/>
      <c r="OTH88"/>
      <c r="OTI88"/>
      <c r="OTJ88"/>
      <c r="OTK88"/>
      <c r="OTL88"/>
      <c r="OTM88"/>
      <c r="OTN88"/>
      <c r="OTO88"/>
      <c r="OTP88"/>
      <c r="OTQ88"/>
      <c r="OTR88"/>
      <c r="OTS88"/>
      <c r="OTT88"/>
      <c r="OTU88"/>
      <c r="OTV88"/>
      <c r="OTW88"/>
      <c r="OTX88"/>
      <c r="OTY88"/>
      <c r="OTZ88"/>
      <c r="OUA88"/>
      <c r="OUB88"/>
      <c r="OUC88"/>
      <c r="OUD88"/>
      <c r="OUE88"/>
      <c r="OUF88"/>
      <c r="OUG88"/>
      <c r="OUH88"/>
      <c r="OUI88"/>
      <c r="OUJ88"/>
      <c r="OUK88"/>
      <c r="OUL88"/>
      <c r="OUM88"/>
      <c r="OUN88"/>
      <c r="OUO88"/>
      <c r="OUP88"/>
      <c r="OUQ88"/>
      <c r="OUR88"/>
      <c r="OUS88"/>
      <c r="OUT88"/>
      <c r="OUU88"/>
      <c r="OUV88"/>
      <c r="OUW88"/>
      <c r="OUX88"/>
      <c r="OUY88"/>
      <c r="OUZ88"/>
      <c r="OVA88"/>
      <c r="OVB88"/>
      <c r="OVC88"/>
      <c r="OVD88"/>
      <c r="OVE88"/>
      <c r="OVF88"/>
      <c r="OVG88"/>
      <c r="OVH88"/>
      <c r="OVI88"/>
      <c r="OVJ88"/>
      <c r="OVK88"/>
      <c r="OVL88"/>
      <c r="OVM88"/>
      <c r="OVN88"/>
      <c r="OVO88"/>
      <c r="OVP88"/>
      <c r="OVQ88"/>
      <c r="OVR88"/>
      <c r="OVS88"/>
      <c r="OVT88"/>
      <c r="OVU88"/>
      <c r="OVV88"/>
      <c r="OVW88"/>
      <c r="OVX88"/>
      <c r="OVY88"/>
      <c r="OVZ88"/>
      <c r="OWA88"/>
      <c r="OWB88"/>
      <c r="OWC88"/>
      <c r="OWD88"/>
      <c r="OWE88"/>
      <c r="OWF88"/>
      <c r="OWG88"/>
      <c r="OWH88"/>
      <c r="OWI88"/>
      <c r="OWJ88"/>
      <c r="OWK88"/>
      <c r="OWL88"/>
      <c r="OWM88"/>
      <c r="OWN88"/>
      <c r="OWO88"/>
      <c r="OWP88"/>
      <c r="OWQ88"/>
      <c r="OWR88"/>
      <c r="OWS88"/>
      <c r="OWT88"/>
      <c r="OWU88"/>
      <c r="OWV88"/>
      <c r="OWW88"/>
      <c r="OWX88"/>
      <c r="OWY88"/>
      <c r="OWZ88"/>
      <c r="OXA88"/>
      <c r="OXB88"/>
      <c r="OXC88"/>
      <c r="OXD88"/>
      <c r="OXE88"/>
      <c r="OXF88"/>
      <c r="OXG88"/>
      <c r="OXH88"/>
      <c r="OXI88"/>
      <c r="OXJ88"/>
      <c r="OXK88"/>
      <c r="OXL88"/>
      <c r="OXM88"/>
      <c r="OXN88"/>
      <c r="OXO88"/>
      <c r="OXP88"/>
      <c r="OXQ88"/>
      <c r="OXR88"/>
      <c r="OXS88"/>
      <c r="OXT88"/>
      <c r="OXU88"/>
      <c r="OXV88"/>
      <c r="OXW88"/>
      <c r="OXX88"/>
      <c r="OXY88"/>
      <c r="OXZ88"/>
      <c r="OYA88"/>
      <c r="OYB88"/>
      <c r="OYC88"/>
      <c r="OYD88"/>
      <c r="OYE88"/>
      <c r="OYF88"/>
      <c r="OYG88"/>
      <c r="OYH88"/>
      <c r="OYI88"/>
      <c r="OYJ88"/>
      <c r="OYK88"/>
      <c r="OYL88"/>
      <c r="OYM88"/>
      <c r="OYN88"/>
      <c r="OYO88"/>
      <c r="OYP88"/>
      <c r="OYQ88"/>
      <c r="OYR88"/>
      <c r="OYS88"/>
      <c r="OYT88"/>
      <c r="OYU88"/>
      <c r="OYV88"/>
      <c r="OYW88"/>
      <c r="OYX88"/>
      <c r="OYY88"/>
      <c r="OYZ88"/>
      <c r="OZA88"/>
      <c r="OZB88"/>
      <c r="OZC88"/>
      <c r="OZD88"/>
      <c r="OZE88"/>
      <c r="OZF88"/>
      <c r="OZG88"/>
      <c r="OZH88"/>
      <c r="OZI88"/>
      <c r="OZJ88"/>
      <c r="OZK88"/>
      <c r="OZL88"/>
      <c r="OZM88"/>
      <c r="OZN88"/>
      <c r="OZO88"/>
      <c r="OZP88"/>
      <c r="OZQ88"/>
      <c r="OZR88"/>
      <c r="OZS88"/>
      <c r="OZT88"/>
      <c r="OZU88"/>
      <c r="OZV88"/>
      <c r="OZW88"/>
      <c r="OZX88"/>
      <c r="OZY88"/>
      <c r="OZZ88"/>
      <c r="PAA88"/>
      <c r="PAB88"/>
      <c r="PAC88"/>
      <c r="PAD88"/>
      <c r="PAE88"/>
      <c r="PAF88"/>
      <c r="PAG88"/>
      <c r="PAH88"/>
      <c r="PAI88"/>
      <c r="PAJ88"/>
      <c r="PAK88"/>
      <c r="PAL88"/>
      <c r="PAM88"/>
      <c r="PAN88"/>
      <c r="PAO88"/>
      <c r="PAP88"/>
      <c r="PAQ88"/>
      <c r="PAR88"/>
      <c r="PAS88"/>
      <c r="PAT88"/>
      <c r="PAU88"/>
      <c r="PAV88"/>
      <c r="PAW88"/>
      <c r="PAX88"/>
      <c r="PAY88"/>
      <c r="PAZ88"/>
      <c r="PBA88"/>
      <c r="PBB88"/>
      <c r="PBC88"/>
      <c r="PBD88"/>
      <c r="PBE88"/>
      <c r="PBF88"/>
      <c r="PBG88"/>
      <c r="PBH88"/>
      <c r="PBI88"/>
      <c r="PBJ88"/>
      <c r="PBK88"/>
      <c r="PBL88"/>
      <c r="PBM88"/>
      <c r="PBN88"/>
      <c r="PBO88"/>
      <c r="PBP88"/>
      <c r="PBQ88"/>
      <c r="PBR88"/>
      <c r="PBS88"/>
      <c r="PBT88"/>
      <c r="PBU88"/>
      <c r="PBV88"/>
      <c r="PBW88"/>
      <c r="PBX88"/>
      <c r="PBY88"/>
      <c r="PBZ88"/>
      <c r="PCA88"/>
      <c r="PCB88"/>
      <c r="PCC88"/>
      <c r="PCD88"/>
      <c r="PCE88"/>
      <c r="PCF88"/>
      <c r="PCG88"/>
      <c r="PCH88"/>
      <c r="PCI88"/>
      <c r="PCJ88"/>
      <c r="PCK88"/>
      <c r="PCL88"/>
      <c r="PCM88"/>
      <c r="PCN88"/>
      <c r="PCO88"/>
      <c r="PCP88"/>
      <c r="PCQ88"/>
      <c r="PCR88"/>
      <c r="PCS88"/>
      <c r="PCT88"/>
      <c r="PCU88"/>
      <c r="PCV88"/>
      <c r="PCW88"/>
      <c r="PCX88"/>
      <c r="PCY88"/>
      <c r="PCZ88"/>
      <c r="PDA88"/>
      <c r="PDB88"/>
      <c r="PDC88"/>
      <c r="PDD88"/>
      <c r="PDE88"/>
      <c r="PDF88"/>
      <c r="PDG88"/>
      <c r="PDH88"/>
      <c r="PDI88"/>
      <c r="PDJ88"/>
      <c r="PDK88"/>
      <c r="PDL88"/>
      <c r="PDM88"/>
      <c r="PDN88"/>
      <c r="PDO88"/>
      <c r="PDP88"/>
      <c r="PDQ88"/>
      <c r="PDR88"/>
      <c r="PDS88"/>
      <c r="PDT88"/>
      <c r="PDU88"/>
      <c r="PDV88"/>
      <c r="PDW88"/>
      <c r="PDX88"/>
      <c r="PDY88"/>
      <c r="PDZ88"/>
      <c r="PEA88"/>
      <c r="PEB88"/>
      <c r="PEC88"/>
      <c r="PED88"/>
      <c r="PEE88"/>
      <c r="PEF88"/>
      <c r="PEG88"/>
      <c r="PEH88"/>
      <c r="PEI88"/>
      <c r="PEJ88"/>
      <c r="PEK88"/>
      <c r="PEL88"/>
      <c r="PEM88"/>
      <c r="PEN88"/>
      <c r="PEO88"/>
      <c r="PEP88"/>
      <c r="PEQ88"/>
      <c r="PER88"/>
      <c r="PES88"/>
      <c r="PET88"/>
      <c r="PEU88"/>
      <c r="PEV88"/>
      <c r="PEW88"/>
      <c r="PEX88"/>
      <c r="PEY88"/>
      <c r="PEZ88"/>
      <c r="PFA88"/>
      <c r="PFB88"/>
      <c r="PFC88"/>
      <c r="PFD88"/>
      <c r="PFE88"/>
      <c r="PFF88"/>
      <c r="PFG88"/>
      <c r="PFH88"/>
      <c r="PFI88"/>
      <c r="PFJ88"/>
      <c r="PFK88"/>
      <c r="PFL88"/>
      <c r="PFM88"/>
      <c r="PFN88"/>
      <c r="PFO88"/>
      <c r="PFP88"/>
      <c r="PFQ88"/>
      <c r="PFR88"/>
      <c r="PFS88"/>
      <c r="PFT88"/>
      <c r="PFU88"/>
      <c r="PFV88"/>
      <c r="PFW88"/>
      <c r="PFX88"/>
      <c r="PFY88"/>
      <c r="PFZ88"/>
      <c r="PGA88"/>
      <c r="PGB88"/>
      <c r="PGC88"/>
      <c r="PGD88"/>
      <c r="PGE88"/>
      <c r="PGF88"/>
      <c r="PGG88"/>
      <c r="PGH88"/>
      <c r="PGI88"/>
      <c r="PGJ88"/>
      <c r="PGK88"/>
      <c r="PGL88"/>
      <c r="PGM88"/>
      <c r="PGN88"/>
      <c r="PGO88"/>
      <c r="PGP88"/>
      <c r="PGQ88"/>
      <c r="PGR88"/>
      <c r="PGS88"/>
      <c r="PGT88"/>
      <c r="PGU88"/>
      <c r="PGV88"/>
      <c r="PGW88"/>
      <c r="PGX88"/>
      <c r="PGY88"/>
      <c r="PGZ88"/>
      <c r="PHA88"/>
      <c r="PHB88"/>
      <c r="PHC88"/>
      <c r="PHD88"/>
      <c r="PHE88"/>
      <c r="PHF88"/>
      <c r="PHG88"/>
      <c r="PHH88"/>
      <c r="PHI88"/>
      <c r="PHJ88"/>
      <c r="PHK88"/>
      <c r="PHL88"/>
      <c r="PHM88"/>
      <c r="PHN88"/>
      <c r="PHO88"/>
      <c r="PHP88"/>
      <c r="PHQ88"/>
      <c r="PHR88"/>
      <c r="PHS88"/>
      <c r="PHT88"/>
      <c r="PHU88"/>
      <c r="PHV88"/>
      <c r="PHW88"/>
      <c r="PHX88"/>
      <c r="PHY88"/>
      <c r="PHZ88"/>
      <c r="PIA88"/>
      <c r="PIB88"/>
      <c r="PIC88"/>
      <c r="PID88"/>
      <c r="PIE88"/>
      <c r="PIF88"/>
      <c r="PIG88"/>
      <c r="PIH88"/>
      <c r="PII88"/>
      <c r="PIJ88"/>
      <c r="PIK88"/>
      <c r="PIL88"/>
      <c r="PIM88"/>
      <c r="PIN88"/>
      <c r="PIO88"/>
      <c r="PIP88"/>
      <c r="PIQ88"/>
      <c r="PIR88"/>
      <c r="PIS88"/>
      <c r="PIT88"/>
      <c r="PIU88"/>
      <c r="PIV88"/>
      <c r="PIW88"/>
      <c r="PIX88"/>
      <c r="PIY88"/>
      <c r="PIZ88"/>
      <c r="PJA88"/>
      <c r="PJB88"/>
      <c r="PJC88"/>
      <c r="PJD88"/>
      <c r="PJE88"/>
      <c r="PJF88"/>
      <c r="PJG88"/>
      <c r="PJH88"/>
      <c r="PJI88"/>
      <c r="PJJ88"/>
      <c r="PJK88"/>
      <c r="PJL88"/>
      <c r="PJM88"/>
      <c r="PJN88"/>
      <c r="PJO88"/>
      <c r="PJP88"/>
      <c r="PJQ88"/>
      <c r="PJR88"/>
      <c r="PJS88"/>
      <c r="PJT88"/>
      <c r="PJU88"/>
      <c r="PJV88"/>
      <c r="PJW88"/>
      <c r="PJX88"/>
      <c r="PJY88"/>
      <c r="PJZ88"/>
      <c r="PKA88"/>
      <c r="PKB88"/>
      <c r="PKC88"/>
      <c r="PKD88"/>
      <c r="PKE88"/>
      <c r="PKF88"/>
      <c r="PKG88"/>
      <c r="PKH88"/>
      <c r="PKI88"/>
      <c r="PKJ88"/>
      <c r="PKK88"/>
      <c r="PKL88"/>
      <c r="PKM88"/>
      <c r="PKN88"/>
      <c r="PKO88"/>
      <c r="PKP88"/>
      <c r="PKQ88"/>
      <c r="PKR88"/>
      <c r="PKS88"/>
      <c r="PKT88"/>
      <c r="PKU88"/>
      <c r="PKV88"/>
      <c r="PKW88"/>
      <c r="PKX88"/>
      <c r="PKY88"/>
      <c r="PKZ88"/>
      <c r="PLA88"/>
      <c r="PLB88"/>
      <c r="PLC88"/>
      <c r="PLD88"/>
      <c r="PLE88"/>
      <c r="PLF88"/>
      <c r="PLG88"/>
      <c r="PLH88"/>
      <c r="PLI88"/>
      <c r="PLJ88"/>
      <c r="PLK88"/>
      <c r="PLL88"/>
      <c r="PLM88"/>
      <c r="PLN88"/>
      <c r="PLO88"/>
      <c r="PLP88"/>
      <c r="PLQ88"/>
      <c r="PLR88"/>
      <c r="PLS88"/>
      <c r="PLT88"/>
      <c r="PLU88"/>
      <c r="PLV88"/>
      <c r="PLW88"/>
      <c r="PLX88"/>
      <c r="PLY88"/>
      <c r="PLZ88"/>
      <c r="PMA88"/>
      <c r="PMB88"/>
      <c r="PMC88"/>
      <c r="PMD88"/>
      <c r="PME88"/>
      <c r="PMF88"/>
      <c r="PMG88"/>
      <c r="PMH88"/>
      <c r="PMI88"/>
      <c r="PMJ88"/>
      <c r="PMK88"/>
      <c r="PML88"/>
      <c r="PMM88"/>
      <c r="PMN88"/>
      <c r="PMO88"/>
      <c r="PMP88"/>
      <c r="PMQ88"/>
      <c r="PMR88"/>
      <c r="PMS88"/>
      <c r="PMT88"/>
      <c r="PMU88"/>
      <c r="PMV88"/>
      <c r="PMW88"/>
      <c r="PMX88"/>
      <c r="PMY88"/>
      <c r="PMZ88"/>
      <c r="PNA88"/>
      <c r="PNB88"/>
      <c r="PNC88"/>
      <c r="PND88"/>
      <c r="PNE88"/>
      <c r="PNF88"/>
      <c r="PNG88"/>
      <c r="PNH88"/>
      <c r="PNI88"/>
      <c r="PNJ88"/>
      <c r="PNK88"/>
      <c r="PNL88"/>
      <c r="PNM88"/>
      <c r="PNN88"/>
      <c r="PNO88"/>
      <c r="PNP88"/>
      <c r="PNQ88"/>
      <c r="PNR88"/>
      <c r="PNS88"/>
      <c r="PNT88"/>
      <c r="PNU88"/>
      <c r="PNV88"/>
      <c r="PNW88"/>
      <c r="PNX88"/>
      <c r="PNY88"/>
      <c r="PNZ88"/>
      <c r="POA88"/>
      <c r="POB88"/>
      <c r="POC88"/>
      <c r="POD88"/>
      <c r="POE88"/>
      <c r="POF88"/>
      <c r="POG88"/>
      <c r="POH88"/>
      <c r="POI88"/>
      <c r="POJ88"/>
      <c r="POK88"/>
      <c r="POL88"/>
      <c r="POM88"/>
      <c r="PON88"/>
      <c r="POO88"/>
      <c r="POP88"/>
      <c r="POQ88"/>
      <c r="POR88"/>
      <c r="POS88"/>
      <c r="POT88"/>
      <c r="POU88"/>
      <c r="POV88"/>
      <c r="POW88"/>
      <c r="POX88"/>
      <c r="POY88"/>
      <c r="POZ88"/>
      <c r="PPA88"/>
      <c r="PPB88"/>
      <c r="PPC88"/>
      <c r="PPD88"/>
      <c r="PPE88"/>
      <c r="PPF88"/>
      <c r="PPG88"/>
      <c r="PPH88"/>
      <c r="PPI88"/>
      <c r="PPJ88"/>
      <c r="PPK88"/>
      <c r="PPL88"/>
      <c r="PPM88"/>
      <c r="PPN88"/>
      <c r="PPO88"/>
      <c r="PPP88"/>
      <c r="PPQ88"/>
      <c r="PPR88"/>
      <c r="PPS88"/>
      <c r="PPT88"/>
      <c r="PPU88"/>
      <c r="PPV88"/>
      <c r="PPW88"/>
      <c r="PPX88"/>
      <c r="PPY88"/>
      <c r="PPZ88"/>
      <c r="PQA88"/>
      <c r="PQB88"/>
      <c r="PQC88"/>
      <c r="PQD88"/>
      <c r="PQE88"/>
      <c r="PQF88"/>
      <c r="PQG88"/>
      <c r="PQH88"/>
      <c r="PQI88"/>
      <c r="PQJ88"/>
      <c r="PQK88"/>
      <c r="PQL88"/>
      <c r="PQM88"/>
      <c r="PQN88"/>
      <c r="PQO88"/>
      <c r="PQP88"/>
      <c r="PQQ88"/>
      <c r="PQR88"/>
      <c r="PQS88"/>
      <c r="PQT88"/>
      <c r="PQU88"/>
      <c r="PQV88"/>
      <c r="PQW88"/>
      <c r="PQX88"/>
      <c r="PQY88"/>
      <c r="PQZ88"/>
      <c r="PRA88"/>
      <c r="PRB88"/>
      <c r="PRC88"/>
      <c r="PRD88"/>
      <c r="PRE88"/>
      <c r="PRF88"/>
      <c r="PRG88"/>
      <c r="PRH88"/>
      <c r="PRI88"/>
      <c r="PRJ88"/>
      <c r="PRK88"/>
      <c r="PRL88"/>
      <c r="PRM88"/>
      <c r="PRN88"/>
      <c r="PRO88"/>
      <c r="PRP88"/>
      <c r="PRQ88"/>
      <c r="PRR88"/>
      <c r="PRS88"/>
      <c r="PRT88"/>
      <c r="PRU88"/>
      <c r="PRV88"/>
      <c r="PRW88"/>
      <c r="PRX88"/>
      <c r="PRY88"/>
      <c r="PRZ88"/>
      <c r="PSA88"/>
      <c r="PSB88"/>
      <c r="PSC88"/>
      <c r="PSD88"/>
      <c r="PSE88"/>
      <c r="PSF88"/>
      <c r="PSG88"/>
      <c r="PSH88"/>
      <c r="PSI88"/>
      <c r="PSJ88"/>
      <c r="PSK88"/>
      <c r="PSL88"/>
      <c r="PSM88"/>
      <c r="PSN88"/>
      <c r="PSO88"/>
      <c r="PSP88"/>
      <c r="PSQ88"/>
      <c r="PSR88"/>
      <c r="PSS88"/>
      <c r="PST88"/>
      <c r="PSU88"/>
      <c r="PSV88"/>
      <c r="PSW88"/>
      <c r="PSX88"/>
      <c r="PSY88"/>
      <c r="PSZ88"/>
      <c r="PTA88"/>
      <c r="PTB88"/>
      <c r="PTC88"/>
      <c r="PTD88"/>
      <c r="PTE88"/>
      <c r="PTF88"/>
      <c r="PTG88"/>
      <c r="PTH88"/>
      <c r="PTI88"/>
      <c r="PTJ88"/>
      <c r="PTK88"/>
      <c r="PTL88"/>
      <c r="PTM88"/>
      <c r="PTN88"/>
      <c r="PTO88"/>
      <c r="PTP88"/>
      <c r="PTQ88"/>
      <c r="PTR88"/>
      <c r="PTS88"/>
      <c r="PTT88"/>
      <c r="PTU88"/>
      <c r="PTV88"/>
      <c r="PTW88"/>
      <c r="PTX88"/>
      <c r="PTY88"/>
      <c r="PTZ88"/>
      <c r="PUA88"/>
      <c r="PUB88"/>
      <c r="PUC88"/>
      <c r="PUD88"/>
      <c r="PUE88"/>
      <c r="PUF88"/>
      <c r="PUG88"/>
      <c r="PUH88"/>
      <c r="PUI88"/>
      <c r="PUJ88"/>
      <c r="PUK88"/>
      <c r="PUL88"/>
      <c r="PUM88"/>
      <c r="PUN88"/>
      <c r="PUO88"/>
      <c r="PUP88"/>
      <c r="PUQ88"/>
      <c r="PUR88"/>
      <c r="PUS88"/>
      <c r="PUT88"/>
      <c r="PUU88"/>
      <c r="PUV88"/>
      <c r="PUW88"/>
      <c r="PUX88"/>
      <c r="PUY88"/>
      <c r="PUZ88"/>
      <c r="PVA88"/>
      <c r="PVB88"/>
      <c r="PVC88"/>
      <c r="PVD88"/>
      <c r="PVE88"/>
      <c r="PVF88"/>
      <c r="PVG88"/>
      <c r="PVH88"/>
      <c r="PVI88"/>
      <c r="PVJ88"/>
      <c r="PVK88"/>
      <c r="PVL88"/>
      <c r="PVM88"/>
      <c r="PVN88"/>
      <c r="PVO88"/>
      <c r="PVP88"/>
      <c r="PVQ88"/>
      <c r="PVR88"/>
      <c r="PVS88"/>
      <c r="PVT88"/>
      <c r="PVU88"/>
      <c r="PVV88"/>
      <c r="PVW88"/>
      <c r="PVX88"/>
      <c r="PVY88"/>
      <c r="PVZ88"/>
      <c r="PWA88"/>
      <c r="PWB88"/>
      <c r="PWC88"/>
      <c r="PWD88"/>
      <c r="PWE88"/>
      <c r="PWF88"/>
      <c r="PWG88"/>
      <c r="PWH88"/>
      <c r="PWI88"/>
      <c r="PWJ88"/>
      <c r="PWK88"/>
      <c r="PWL88"/>
      <c r="PWM88"/>
      <c r="PWN88"/>
      <c r="PWO88"/>
      <c r="PWP88"/>
      <c r="PWQ88"/>
      <c r="PWR88"/>
      <c r="PWS88"/>
      <c r="PWT88"/>
      <c r="PWU88"/>
      <c r="PWV88"/>
      <c r="PWW88"/>
      <c r="PWX88"/>
      <c r="PWY88"/>
      <c r="PWZ88"/>
      <c r="PXA88"/>
      <c r="PXB88"/>
      <c r="PXC88"/>
      <c r="PXD88"/>
      <c r="PXE88"/>
      <c r="PXF88"/>
      <c r="PXG88"/>
      <c r="PXH88"/>
      <c r="PXI88"/>
      <c r="PXJ88"/>
      <c r="PXK88"/>
      <c r="PXL88"/>
      <c r="PXM88"/>
      <c r="PXN88"/>
      <c r="PXO88"/>
      <c r="PXP88"/>
      <c r="PXQ88"/>
      <c r="PXR88"/>
      <c r="PXS88"/>
      <c r="PXT88"/>
      <c r="PXU88"/>
      <c r="PXV88"/>
      <c r="PXW88"/>
      <c r="PXX88"/>
      <c r="PXY88"/>
      <c r="PXZ88"/>
      <c r="PYA88"/>
      <c r="PYB88"/>
      <c r="PYC88"/>
      <c r="PYD88"/>
      <c r="PYE88"/>
      <c r="PYF88"/>
      <c r="PYG88"/>
      <c r="PYH88"/>
      <c r="PYI88"/>
      <c r="PYJ88"/>
      <c r="PYK88"/>
      <c r="PYL88"/>
      <c r="PYM88"/>
      <c r="PYN88"/>
      <c r="PYO88"/>
      <c r="PYP88"/>
      <c r="PYQ88"/>
      <c r="PYR88"/>
      <c r="PYS88"/>
      <c r="PYT88"/>
      <c r="PYU88"/>
      <c r="PYV88"/>
      <c r="PYW88"/>
      <c r="PYX88"/>
      <c r="PYY88"/>
      <c r="PYZ88"/>
      <c r="PZA88"/>
      <c r="PZB88"/>
      <c r="PZC88"/>
      <c r="PZD88"/>
      <c r="PZE88"/>
      <c r="PZF88"/>
      <c r="PZG88"/>
      <c r="PZH88"/>
      <c r="PZI88"/>
      <c r="PZJ88"/>
      <c r="PZK88"/>
      <c r="PZL88"/>
      <c r="PZM88"/>
      <c r="PZN88"/>
      <c r="PZO88"/>
      <c r="PZP88"/>
      <c r="PZQ88"/>
      <c r="PZR88"/>
      <c r="PZS88"/>
      <c r="PZT88"/>
      <c r="PZU88"/>
      <c r="PZV88"/>
      <c r="PZW88"/>
      <c r="PZX88"/>
      <c r="PZY88"/>
      <c r="PZZ88"/>
      <c r="QAA88"/>
      <c r="QAB88"/>
      <c r="QAC88"/>
      <c r="QAD88"/>
      <c r="QAE88"/>
      <c r="QAF88"/>
      <c r="QAG88"/>
      <c r="QAH88"/>
      <c r="QAI88"/>
      <c r="QAJ88"/>
      <c r="QAK88"/>
      <c r="QAL88"/>
      <c r="QAM88"/>
      <c r="QAN88"/>
      <c r="QAO88"/>
      <c r="QAP88"/>
      <c r="QAQ88"/>
      <c r="QAR88"/>
      <c r="QAS88"/>
      <c r="QAT88"/>
      <c r="QAU88"/>
      <c r="QAV88"/>
      <c r="QAW88"/>
      <c r="QAX88"/>
      <c r="QAY88"/>
      <c r="QAZ88"/>
      <c r="QBA88"/>
      <c r="QBB88"/>
      <c r="QBC88"/>
      <c r="QBD88"/>
      <c r="QBE88"/>
      <c r="QBF88"/>
      <c r="QBG88"/>
      <c r="QBH88"/>
      <c r="QBI88"/>
      <c r="QBJ88"/>
      <c r="QBK88"/>
      <c r="QBL88"/>
      <c r="QBM88"/>
      <c r="QBN88"/>
      <c r="QBO88"/>
      <c r="QBP88"/>
      <c r="QBQ88"/>
      <c r="QBR88"/>
      <c r="QBS88"/>
      <c r="QBT88"/>
      <c r="QBU88"/>
      <c r="QBV88"/>
      <c r="QBW88"/>
      <c r="QBX88"/>
      <c r="QBY88"/>
      <c r="QBZ88"/>
      <c r="QCA88"/>
      <c r="QCB88"/>
      <c r="QCC88"/>
      <c r="QCD88"/>
      <c r="QCE88"/>
      <c r="QCF88"/>
      <c r="QCG88"/>
      <c r="QCH88"/>
      <c r="QCI88"/>
      <c r="QCJ88"/>
      <c r="QCK88"/>
      <c r="QCL88"/>
      <c r="QCM88"/>
      <c r="QCN88"/>
      <c r="QCO88"/>
      <c r="QCP88"/>
      <c r="QCQ88"/>
      <c r="QCR88"/>
      <c r="QCS88"/>
      <c r="QCT88"/>
      <c r="QCU88"/>
      <c r="QCV88"/>
      <c r="QCW88"/>
      <c r="QCX88"/>
      <c r="QCY88"/>
      <c r="QCZ88"/>
      <c r="QDA88"/>
      <c r="QDB88"/>
      <c r="QDC88"/>
      <c r="QDD88"/>
      <c r="QDE88"/>
      <c r="QDF88"/>
      <c r="QDG88"/>
      <c r="QDH88"/>
      <c r="QDI88"/>
      <c r="QDJ88"/>
      <c r="QDK88"/>
      <c r="QDL88"/>
      <c r="QDM88"/>
      <c r="QDN88"/>
      <c r="QDO88"/>
      <c r="QDP88"/>
      <c r="QDQ88"/>
      <c r="QDR88"/>
      <c r="QDS88"/>
      <c r="QDT88"/>
      <c r="QDU88"/>
      <c r="QDV88"/>
      <c r="QDW88"/>
      <c r="QDX88"/>
      <c r="QDY88"/>
      <c r="QDZ88"/>
      <c r="QEA88"/>
      <c r="QEB88"/>
      <c r="QEC88"/>
      <c r="QED88"/>
      <c r="QEE88"/>
      <c r="QEF88"/>
      <c r="QEG88"/>
      <c r="QEH88"/>
      <c r="QEI88"/>
      <c r="QEJ88"/>
      <c r="QEK88"/>
      <c r="QEL88"/>
      <c r="QEM88"/>
      <c r="QEN88"/>
      <c r="QEO88"/>
      <c r="QEP88"/>
      <c r="QEQ88"/>
      <c r="QER88"/>
      <c r="QES88"/>
      <c r="QET88"/>
      <c r="QEU88"/>
      <c r="QEV88"/>
      <c r="QEW88"/>
      <c r="QEX88"/>
      <c r="QEY88"/>
      <c r="QEZ88"/>
      <c r="QFA88"/>
      <c r="QFB88"/>
      <c r="QFC88"/>
      <c r="QFD88"/>
      <c r="QFE88"/>
      <c r="QFF88"/>
      <c r="QFG88"/>
      <c r="QFH88"/>
      <c r="QFI88"/>
      <c r="QFJ88"/>
      <c r="QFK88"/>
      <c r="QFL88"/>
      <c r="QFM88"/>
      <c r="QFN88"/>
      <c r="QFO88"/>
      <c r="QFP88"/>
      <c r="QFQ88"/>
      <c r="QFR88"/>
      <c r="QFS88"/>
      <c r="QFT88"/>
      <c r="QFU88"/>
      <c r="QFV88"/>
      <c r="QFW88"/>
      <c r="QFX88"/>
      <c r="QFY88"/>
      <c r="QFZ88"/>
      <c r="QGA88"/>
      <c r="QGB88"/>
      <c r="QGC88"/>
      <c r="QGD88"/>
      <c r="QGE88"/>
      <c r="QGF88"/>
      <c r="QGG88"/>
      <c r="QGH88"/>
      <c r="QGI88"/>
      <c r="QGJ88"/>
      <c r="QGK88"/>
      <c r="QGL88"/>
      <c r="QGM88"/>
      <c r="QGN88"/>
      <c r="QGO88"/>
      <c r="QGP88"/>
      <c r="QGQ88"/>
      <c r="QGR88"/>
      <c r="QGS88"/>
      <c r="QGT88"/>
      <c r="QGU88"/>
      <c r="QGV88"/>
      <c r="QGW88"/>
      <c r="QGX88"/>
      <c r="QGY88"/>
      <c r="QGZ88"/>
      <c r="QHA88"/>
      <c r="QHB88"/>
      <c r="QHC88"/>
      <c r="QHD88"/>
      <c r="QHE88"/>
      <c r="QHF88"/>
      <c r="QHG88"/>
      <c r="QHH88"/>
      <c r="QHI88"/>
      <c r="QHJ88"/>
      <c r="QHK88"/>
      <c r="QHL88"/>
      <c r="QHM88"/>
      <c r="QHN88"/>
      <c r="QHO88"/>
      <c r="QHP88"/>
      <c r="QHQ88"/>
      <c r="QHR88"/>
      <c r="QHS88"/>
      <c r="QHT88"/>
      <c r="QHU88"/>
      <c r="QHV88"/>
      <c r="QHW88"/>
      <c r="QHX88"/>
      <c r="QHY88"/>
      <c r="QHZ88"/>
      <c r="QIA88"/>
      <c r="QIB88"/>
      <c r="QIC88"/>
      <c r="QID88"/>
      <c r="QIE88"/>
      <c r="QIF88"/>
      <c r="QIG88"/>
      <c r="QIH88"/>
      <c r="QII88"/>
      <c r="QIJ88"/>
      <c r="QIK88"/>
      <c r="QIL88"/>
      <c r="QIM88"/>
      <c r="QIN88"/>
      <c r="QIO88"/>
      <c r="QIP88"/>
      <c r="QIQ88"/>
      <c r="QIR88"/>
      <c r="QIS88"/>
      <c r="QIT88"/>
      <c r="QIU88"/>
      <c r="QIV88"/>
      <c r="QIW88"/>
      <c r="QIX88"/>
      <c r="QIY88"/>
      <c r="QIZ88"/>
      <c r="QJA88"/>
      <c r="QJB88"/>
      <c r="QJC88"/>
      <c r="QJD88"/>
      <c r="QJE88"/>
      <c r="QJF88"/>
      <c r="QJG88"/>
      <c r="QJH88"/>
      <c r="QJI88"/>
      <c r="QJJ88"/>
      <c r="QJK88"/>
      <c r="QJL88"/>
      <c r="QJM88"/>
      <c r="QJN88"/>
      <c r="QJO88"/>
      <c r="QJP88"/>
      <c r="QJQ88"/>
      <c r="QJR88"/>
      <c r="QJS88"/>
      <c r="QJT88"/>
      <c r="QJU88"/>
      <c r="QJV88"/>
      <c r="QJW88"/>
      <c r="QJX88"/>
      <c r="QJY88"/>
      <c r="QJZ88"/>
      <c r="QKA88"/>
      <c r="QKB88"/>
      <c r="QKC88"/>
      <c r="QKD88"/>
      <c r="QKE88"/>
      <c r="QKF88"/>
      <c r="QKG88"/>
      <c r="QKH88"/>
      <c r="QKI88"/>
      <c r="QKJ88"/>
      <c r="QKK88"/>
      <c r="QKL88"/>
      <c r="QKM88"/>
      <c r="QKN88"/>
      <c r="QKO88"/>
      <c r="QKP88"/>
      <c r="QKQ88"/>
      <c r="QKR88"/>
      <c r="QKS88"/>
      <c r="QKT88"/>
      <c r="QKU88"/>
      <c r="QKV88"/>
      <c r="QKW88"/>
      <c r="QKX88"/>
      <c r="QKY88"/>
      <c r="QKZ88"/>
      <c r="QLA88"/>
      <c r="QLB88"/>
      <c r="QLC88"/>
      <c r="QLD88"/>
      <c r="QLE88"/>
      <c r="QLF88"/>
      <c r="QLG88"/>
      <c r="QLH88"/>
      <c r="QLI88"/>
      <c r="QLJ88"/>
      <c r="QLK88"/>
      <c r="QLL88"/>
      <c r="QLM88"/>
      <c r="QLN88"/>
      <c r="QLO88"/>
      <c r="QLP88"/>
      <c r="QLQ88"/>
      <c r="QLR88"/>
      <c r="QLS88"/>
      <c r="QLT88"/>
      <c r="QLU88"/>
      <c r="QLV88"/>
      <c r="QLW88"/>
      <c r="QLX88"/>
      <c r="QLY88"/>
      <c r="QLZ88"/>
      <c r="QMA88"/>
      <c r="QMB88"/>
      <c r="QMC88"/>
      <c r="QMD88"/>
      <c r="QME88"/>
      <c r="QMF88"/>
      <c r="QMG88"/>
      <c r="QMH88"/>
      <c r="QMI88"/>
      <c r="QMJ88"/>
      <c r="QMK88"/>
      <c r="QML88"/>
      <c r="QMM88"/>
      <c r="QMN88"/>
      <c r="QMO88"/>
      <c r="QMP88"/>
      <c r="QMQ88"/>
      <c r="QMR88"/>
      <c r="QMS88"/>
      <c r="QMT88"/>
      <c r="QMU88"/>
      <c r="QMV88"/>
      <c r="QMW88"/>
      <c r="QMX88"/>
      <c r="QMY88"/>
      <c r="QMZ88"/>
      <c r="QNA88"/>
      <c r="QNB88"/>
      <c r="QNC88"/>
      <c r="QND88"/>
      <c r="QNE88"/>
      <c r="QNF88"/>
      <c r="QNG88"/>
      <c r="QNH88"/>
      <c r="QNI88"/>
      <c r="QNJ88"/>
      <c r="QNK88"/>
      <c r="QNL88"/>
      <c r="QNM88"/>
      <c r="QNN88"/>
      <c r="QNO88"/>
      <c r="QNP88"/>
      <c r="QNQ88"/>
      <c r="QNR88"/>
      <c r="QNS88"/>
      <c r="QNT88"/>
      <c r="QNU88"/>
      <c r="QNV88"/>
      <c r="QNW88"/>
      <c r="QNX88"/>
      <c r="QNY88"/>
      <c r="QNZ88"/>
      <c r="QOA88"/>
      <c r="QOB88"/>
      <c r="QOC88"/>
      <c r="QOD88"/>
      <c r="QOE88"/>
      <c r="QOF88"/>
      <c r="QOG88"/>
      <c r="QOH88"/>
      <c r="QOI88"/>
      <c r="QOJ88"/>
      <c r="QOK88"/>
      <c r="QOL88"/>
      <c r="QOM88"/>
      <c r="QON88"/>
      <c r="QOO88"/>
      <c r="QOP88"/>
      <c r="QOQ88"/>
      <c r="QOR88"/>
      <c r="QOS88"/>
      <c r="QOT88"/>
      <c r="QOU88"/>
      <c r="QOV88"/>
      <c r="QOW88"/>
      <c r="QOX88"/>
      <c r="QOY88"/>
      <c r="QOZ88"/>
      <c r="QPA88"/>
      <c r="QPB88"/>
      <c r="QPC88"/>
      <c r="QPD88"/>
      <c r="QPE88"/>
      <c r="QPF88"/>
      <c r="QPG88"/>
      <c r="QPH88"/>
      <c r="QPI88"/>
      <c r="QPJ88"/>
      <c r="QPK88"/>
      <c r="QPL88"/>
      <c r="QPM88"/>
      <c r="QPN88"/>
      <c r="QPO88"/>
      <c r="QPP88"/>
      <c r="QPQ88"/>
      <c r="QPR88"/>
      <c r="QPS88"/>
      <c r="QPT88"/>
      <c r="QPU88"/>
      <c r="QPV88"/>
      <c r="QPW88"/>
      <c r="QPX88"/>
      <c r="QPY88"/>
      <c r="QPZ88"/>
      <c r="QQA88"/>
      <c r="QQB88"/>
      <c r="QQC88"/>
      <c r="QQD88"/>
      <c r="QQE88"/>
      <c r="QQF88"/>
      <c r="QQG88"/>
      <c r="QQH88"/>
      <c r="QQI88"/>
      <c r="QQJ88"/>
      <c r="QQK88"/>
      <c r="QQL88"/>
      <c r="QQM88"/>
      <c r="QQN88"/>
      <c r="QQO88"/>
      <c r="QQP88"/>
      <c r="QQQ88"/>
      <c r="QQR88"/>
      <c r="QQS88"/>
      <c r="QQT88"/>
      <c r="QQU88"/>
      <c r="QQV88"/>
      <c r="QQW88"/>
      <c r="QQX88"/>
      <c r="QQY88"/>
      <c r="QQZ88"/>
      <c r="QRA88"/>
      <c r="QRB88"/>
      <c r="QRC88"/>
      <c r="QRD88"/>
      <c r="QRE88"/>
      <c r="QRF88"/>
      <c r="QRG88"/>
      <c r="QRH88"/>
      <c r="QRI88"/>
      <c r="QRJ88"/>
      <c r="QRK88"/>
      <c r="QRL88"/>
      <c r="QRM88"/>
      <c r="QRN88"/>
      <c r="QRO88"/>
      <c r="QRP88"/>
      <c r="QRQ88"/>
      <c r="QRR88"/>
      <c r="QRS88"/>
      <c r="QRT88"/>
      <c r="QRU88"/>
      <c r="QRV88"/>
      <c r="QRW88"/>
      <c r="QRX88"/>
      <c r="QRY88"/>
      <c r="QRZ88"/>
      <c r="QSA88"/>
      <c r="QSB88"/>
      <c r="QSC88"/>
      <c r="QSD88"/>
      <c r="QSE88"/>
      <c r="QSF88"/>
      <c r="QSG88"/>
      <c r="QSH88"/>
      <c r="QSI88"/>
      <c r="QSJ88"/>
      <c r="QSK88"/>
      <c r="QSL88"/>
      <c r="QSM88"/>
      <c r="QSN88"/>
      <c r="QSO88"/>
      <c r="QSP88"/>
      <c r="QSQ88"/>
      <c r="QSR88"/>
      <c r="QSS88"/>
      <c r="QST88"/>
      <c r="QSU88"/>
      <c r="QSV88"/>
      <c r="QSW88"/>
      <c r="QSX88"/>
      <c r="QSY88"/>
      <c r="QSZ88"/>
      <c r="QTA88"/>
      <c r="QTB88"/>
      <c r="QTC88"/>
      <c r="QTD88"/>
      <c r="QTE88"/>
      <c r="QTF88"/>
      <c r="QTG88"/>
      <c r="QTH88"/>
      <c r="QTI88"/>
      <c r="QTJ88"/>
      <c r="QTK88"/>
      <c r="QTL88"/>
      <c r="QTM88"/>
      <c r="QTN88"/>
      <c r="QTO88"/>
      <c r="QTP88"/>
      <c r="QTQ88"/>
      <c r="QTR88"/>
      <c r="QTS88"/>
      <c r="QTT88"/>
      <c r="QTU88"/>
      <c r="QTV88"/>
      <c r="QTW88"/>
      <c r="QTX88"/>
      <c r="QTY88"/>
      <c r="QTZ88"/>
      <c r="QUA88"/>
      <c r="QUB88"/>
      <c r="QUC88"/>
      <c r="QUD88"/>
      <c r="QUE88"/>
      <c r="QUF88"/>
      <c r="QUG88"/>
      <c r="QUH88"/>
      <c r="QUI88"/>
      <c r="QUJ88"/>
      <c r="QUK88"/>
      <c r="QUL88"/>
      <c r="QUM88"/>
      <c r="QUN88"/>
      <c r="QUO88"/>
      <c r="QUP88"/>
      <c r="QUQ88"/>
      <c r="QUR88"/>
      <c r="QUS88"/>
      <c r="QUT88"/>
      <c r="QUU88"/>
      <c r="QUV88"/>
      <c r="QUW88"/>
      <c r="QUX88"/>
      <c r="QUY88"/>
      <c r="QUZ88"/>
      <c r="QVA88"/>
      <c r="QVB88"/>
      <c r="QVC88"/>
      <c r="QVD88"/>
      <c r="QVE88"/>
      <c r="QVF88"/>
      <c r="QVG88"/>
      <c r="QVH88"/>
      <c r="QVI88"/>
      <c r="QVJ88"/>
      <c r="QVK88"/>
      <c r="QVL88"/>
      <c r="QVM88"/>
      <c r="QVN88"/>
      <c r="QVO88"/>
      <c r="QVP88"/>
      <c r="QVQ88"/>
      <c r="QVR88"/>
      <c r="QVS88"/>
      <c r="QVT88"/>
      <c r="QVU88"/>
      <c r="QVV88"/>
      <c r="QVW88"/>
      <c r="QVX88"/>
      <c r="QVY88"/>
      <c r="QVZ88"/>
      <c r="QWA88"/>
      <c r="QWB88"/>
      <c r="QWC88"/>
      <c r="QWD88"/>
      <c r="QWE88"/>
      <c r="QWF88"/>
      <c r="QWG88"/>
      <c r="QWH88"/>
      <c r="QWI88"/>
      <c r="QWJ88"/>
      <c r="QWK88"/>
      <c r="QWL88"/>
      <c r="QWM88"/>
      <c r="QWN88"/>
      <c r="QWO88"/>
      <c r="QWP88"/>
      <c r="QWQ88"/>
      <c r="QWR88"/>
      <c r="QWS88"/>
      <c r="QWT88"/>
      <c r="QWU88"/>
      <c r="QWV88"/>
      <c r="QWW88"/>
      <c r="QWX88"/>
      <c r="QWY88"/>
      <c r="QWZ88"/>
      <c r="QXA88"/>
      <c r="QXB88"/>
      <c r="QXC88"/>
      <c r="QXD88"/>
      <c r="QXE88"/>
      <c r="QXF88"/>
      <c r="QXG88"/>
      <c r="QXH88"/>
      <c r="QXI88"/>
      <c r="QXJ88"/>
      <c r="QXK88"/>
      <c r="QXL88"/>
      <c r="QXM88"/>
      <c r="QXN88"/>
      <c r="QXO88"/>
      <c r="QXP88"/>
      <c r="QXQ88"/>
      <c r="QXR88"/>
      <c r="QXS88"/>
      <c r="QXT88"/>
      <c r="QXU88"/>
      <c r="QXV88"/>
      <c r="QXW88"/>
      <c r="QXX88"/>
      <c r="QXY88"/>
      <c r="QXZ88"/>
      <c r="QYA88"/>
      <c r="QYB88"/>
      <c r="QYC88"/>
      <c r="QYD88"/>
      <c r="QYE88"/>
      <c r="QYF88"/>
      <c r="QYG88"/>
      <c r="QYH88"/>
      <c r="QYI88"/>
      <c r="QYJ88"/>
      <c r="QYK88"/>
      <c r="QYL88"/>
      <c r="QYM88"/>
      <c r="QYN88"/>
      <c r="QYO88"/>
      <c r="QYP88"/>
      <c r="QYQ88"/>
      <c r="QYR88"/>
      <c r="QYS88"/>
      <c r="QYT88"/>
      <c r="QYU88"/>
      <c r="QYV88"/>
      <c r="QYW88"/>
      <c r="QYX88"/>
      <c r="QYY88"/>
      <c r="QYZ88"/>
      <c r="QZA88"/>
      <c r="QZB88"/>
      <c r="QZC88"/>
      <c r="QZD88"/>
      <c r="QZE88"/>
      <c r="QZF88"/>
      <c r="QZG88"/>
      <c r="QZH88"/>
      <c r="QZI88"/>
      <c r="QZJ88"/>
      <c r="QZK88"/>
      <c r="QZL88"/>
      <c r="QZM88"/>
      <c r="QZN88"/>
      <c r="QZO88"/>
      <c r="QZP88"/>
      <c r="QZQ88"/>
      <c r="QZR88"/>
      <c r="QZS88"/>
      <c r="QZT88"/>
      <c r="QZU88"/>
      <c r="QZV88"/>
      <c r="QZW88"/>
      <c r="QZX88"/>
      <c r="QZY88"/>
      <c r="QZZ88"/>
      <c r="RAA88"/>
      <c r="RAB88"/>
      <c r="RAC88"/>
      <c r="RAD88"/>
      <c r="RAE88"/>
      <c r="RAF88"/>
      <c r="RAG88"/>
      <c r="RAH88"/>
      <c r="RAI88"/>
      <c r="RAJ88"/>
      <c r="RAK88"/>
      <c r="RAL88"/>
      <c r="RAM88"/>
      <c r="RAN88"/>
      <c r="RAO88"/>
      <c r="RAP88"/>
      <c r="RAQ88"/>
      <c r="RAR88"/>
      <c r="RAS88"/>
      <c r="RAT88"/>
      <c r="RAU88"/>
      <c r="RAV88"/>
      <c r="RAW88"/>
      <c r="RAX88"/>
      <c r="RAY88"/>
      <c r="RAZ88"/>
      <c r="RBA88"/>
      <c r="RBB88"/>
      <c r="RBC88"/>
      <c r="RBD88"/>
      <c r="RBE88"/>
      <c r="RBF88"/>
      <c r="RBG88"/>
      <c r="RBH88"/>
      <c r="RBI88"/>
      <c r="RBJ88"/>
      <c r="RBK88"/>
      <c r="RBL88"/>
      <c r="RBM88"/>
      <c r="RBN88"/>
      <c r="RBO88"/>
      <c r="RBP88"/>
      <c r="RBQ88"/>
      <c r="RBR88"/>
      <c r="RBS88"/>
      <c r="RBT88"/>
      <c r="RBU88"/>
      <c r="RBV88"/>
      <c r="RBW88"/>
      <c r="RBX88"/>
      <c r="RBY88"/>
      <c r="RBZ88"/>
      <c r="RCA88"/>
      <c r="RCB88"/>
      <c r="RCC88"/>
      <c r="RCD88"/>
      <c r="RCE88"/>
      <c r="RCF88"/>
      <c r="RCG88"/>
      <c r="RCH88"/>
      <c r="RCI88"/>
      <c r="RCJ88"/>
      <c r="RCK88"/>
      <c r="RCL88"/>
      <c r="RCM88"/>
      <c r="RCN88"/>
      <c r="RCO88"/>
      <c r="RCP88"/>
      <c r="RCQ88"/>
      <c r="RCR88"/>
      <c r="RCS88"/>
      <c r="RCT88"/>
      <c r="RCU88"/>
      <c r="RCV88"/>
      <c r="RCW88"/>
      <c r="RCX88"/>
      <c r="RCY88"/>
      <c r="RCZ88"/>
      <c r="RDA88"/>
      <c r="RDB88"/>
      <c r="RDC88"/>
      <c r="RDD88"/>
      <c r="RDE88"/>
      <c r="RDF88"/>
      <c r="RDG88"/>
      <c r="RDH88"/>
      <c r="RDI88"/>
      <c r="RDJ88"/>
      <c r="RDK88"/>
      <c r="RDL88"/>
      <c r="RDM88"/>
      <c r="RDN88"/>
      <c r="RDO88"/>
      <c r="RDP88"/>
      <c r="RDQ88"/>
      <c r="RDR88"/>
      <c r="RDS88"/>
      <c r="RDT88"/>
      <c r="RDU88"/>
      <c r="RDV88"/>
      <c r="RDW88"/>
      <c r="RDX88"/>
      <c r="RDY88"/>
      <c r="RDZ88"/>
      <c r="REA88"/>
      <c r="REB88"/>
      <c r="REC88"/>
      <c r="RED88"/>
      <c r="REE88"/>
      <c r="REF88"/>
      <c r="REG88"/>
      <c r="REH88"/>
      <c r="REI88"/>
      <c r="REJ88"/>
      <c r="REK88"/>
      <c r="REL88"/>
      <c r="REM88"/>
      <c r="REN88"/>
      <c r="REO88"/>
      <c r="REP88"/>
      <c r="REQ88"/>
      <c r="RER88"/>
      <c r="RES88"/>
      <c r="RET88"/>
      <c r="REU88"/>
      <c r="REV88"/>
      <c r="REW88"/>
      <c r="REX88"/>
      <c r="REY88"/>
      <c r="REZ88"/>
      <c r="RFA88"/>
      <c r="RFB88"/>
      <c r="RFC88"/>
      <c r="RFD88"/>
      <c r="RFE88"/>
      <c r="RFF88"/>
      <c r="RFG88"/>
      <c r="RFH88"/>
      <c r="RFI88"/>
      <c r="RFJ88"/>
      <c r="RFK88"/>
      <c r="RFL88"/>
      <c r="RFM88"/>
      <c r="RFN88"/>
      <c r="RFO88"/>
      <c r="RFP88"/>
      <c r="RFQ88"/>
      <c r="RFR88"/>
      <c r="RFS88"/>
      <c r="RFT88"/>
      <c r="RFU88"/>
      <c r="RFV88"/>
      <c r="RFW88"/>
      <c r="RFX88"/>
      <c r="RFY88"/>
      <c r="RFZ88"/>
      <c r="RGA88"/>
      <c r="RGB88"/>
      <c r="RGC88"/>
      <c r="RGD88"/>
      <c r="RGE88"/>
      <c r="RGF88"/>
      <c r="RGG88"/>
      <c r="RGH88"/>
      <c r="RGI88"/>
      <c r="RGJ88"/>
      <c r="RGK88"/>
      <c r="RGL88"/>
      <c r="RGM88"/>
      <c r="RGN88"/>
      <c r="RGO88"/>
      <c r="RGP88"/>
      <c r="RGQ88"/>
      <c r="RGR88"/>
      <c r="RGS88"/>
      <c r="RGT88"/>
      <c r="RGU88"/>
      <c r="RGV88"/>
      <c r="RGW88"/>
      <c r="RGX88"/>
      <c r="RGY88"/>
      <c r="RGZ88"/>
      <c r="RHA88"/>
      <c r="RHB88"/>
      <c r="RHC88"/>
      <c r="RHD88"/>
      <c r="RHE88"/>
      <c r="RHF88"/>
      <c r="RHG88"/>
      <c r="RHH88"/>
      <c r="RHI88"/>
      <c r="RHJ88"/>
      <c r="RHK88"/>
      <c r="RHL88"/>
      <c r="RHM88"/>
      <c r="RHN88"/>
      <c r="RHO88"/>
      <c r="RHP88"/>
      <c r="RHQ88"/>
      <c r="RHR88"/>
      <c r="RHS88"/>
      <c r="RHT88"/>
      <c r="RHU88"/>
      <c r="RHV88"/>
      <c r="RHW88"/>
      <c r="RHX88"/>
      <c r="RHY88"/>
      <c r="RHZ88"/>
      <c r="RIA88"/>
      <c r="RIB88"/>
      <c r="RIC88"/>
      <c r="RID88"/>
      <c r="RIE88"/>
      <c r="RIF88"/>
      <c r="RIG88"/>
      <c r="RIH88"/>
      <c r="RII88"/>
      <c r="RIJ88"/>
      <c r="RIK88"/>
      <c r="RIL88"/>
      <c r="RIM88"/>
      <c r="RIN88"/>
      <c r="RIO88"/>
      <c r="RIP88"/>
      <c r="RIQ88"/>
      <c r="RIR88"/>
      <c r="RIS88"/>
      <c r="RIT88"/>
      <c r="RIU88"/>
      <c r="RIV88"/>
      <c r="RIW88"/>
      <c r="RIX88"/>
      <c r="RIY88"/>
      <c r="RIZ88"/>
      <c r="RJA88"/>
      <c r="RJB88"/>
      <c r="RJC88"/>
      <c r="RJD88"/>
      <c r="RJE88"/>
      <c r="RJF88"/>
      <c r="RJG88"/>
      <c r="RJH88"/>
      <c r="RJI88"/>
      <c r="RJJ88"/>
      <c r="RJK88"/>
      <c r="RJL88"/>
      <c r="RJM88"/>
      <c r="RJN88"/>
      <c r="RJO88"/>
      <c r="RJP88"/>
      <c r="RJQ88"/>
      <c r="RJR88"/>
      <c r="RJS88"/>
      <c r="RJT88"/>
      <c r="RJU88"/>
      <c r="RJV88"/>
      <c r="RJW88"/>
      <c r="RJX88"/>
      <c r="RJY88"/>
      <c r="RJZ88"/>
      <c r="RKA88"/>
      <c r="RKB88"/>
      <c r="RKC88"/>
      <c r="RKD88"/>
      <c r="RKE88"/>
      <c r="RKF88"/>
      <c r="RKG88"/>
      <c r="RKH88"/>
      <c r="RKI88"/>
      <c r="RKJ88"/>
      <c r="RKK88"/>
      <c r="RKL88"/>
      <c r="RKM88"/>
      <c r="RKN88"/>
      <c r="RKO88"/>
      <c r="RKP88"/>
      <c r="RKQ88"/>
      <c r="RKR88"/>
      <c r="RKS88"/>
      <c r="RKT88"/>
      <c r="RKU88"/>
      <c r="RKV88"/>
      <c r="RKW88"/>
      <c r="RKX88"/>
      <c r="RKY88"/>
      <c r="RKZ88"/>
      <c r="RLA88"/>
      <c r="RLB88"/>
      <c r="RLC88"/>
      <c r="RLD88"/>
      <c r="RLE88"/>
      <c r="RLF88"/>
      <c r="RLG88"/>
      <c r="RLH88"/>
      <c r="RLI88"/>
      <c r="RLJ88"/>
      <c r="RLK88"/>
      <c r="RLL88"/>
      <c r="RLM88"/>
      <c r="RLN88"/>
      <c r="RLO88"/>
      <c r="RLP88"/>
      <c r="RLQ88"/>
      <c r="RLR88"/>
      <c r="RLS88"/>
      <c r="RLT88"/>
      <c r="RLU88"/>
      <c r="RLV88"/>
      <c r="RLW88"/>
      <c r="RLX88"/>
      <c r="RLY88"/>
      <c r="RLZ88"/>
      <c r="RMA88"/>
      <c r="RMB88"/>
      <c r="RMC88"/>
      <c r="RMD88"/>
      <c r="RME88"/>
      <c r="RMF88"/>
      <c r="RMG88"/>
      <c r="RMH88"/>
      <c r="RMI88"/>
      <c r="RMJ88"/>
      <c r="RMK88"/>
      <c r="RML88"/>
      <c r="RMM88"/>
      <c r="RMN88"/>
      <c r="RMO88"/>
      <c r="RMP88"/>
      <c r="RMQ88"/>
      <c r="RMR88"/>
      <c r="RMS88"/>
      <c r="RMT88"/>
      <c r="RMU88"/>
      <c r="RMV88"/>
      <c r="RMW88"/>
      <c r="RMX88"/>
      <c r="RMY88"/>
      <c r="RMZ88"/>
      <c r="RNA88"/>
      <c r="RNB88"/>
      <c r="RNC88"/>
      <c r="RND88"/>
      <c r="RNE88"/>
      <c r="RNF88"/>
      <c r="RNG88"/>
      <c r="RNH88"/>
      <c r="RNI88"/>
      <c r="RNJ88"/>
      <c r="RNK88"/>
      <c r="RNL88"/>
      <c r="RNM88"/>
      <c r="RNN88"/>
      <c r="RNO88"/>
      <c r="RNP88"/>
      <c r="RNQ88"/>
      <c r="RNR88"/>
      <c r="RNS88"/>
      <c r="RNT88"/>
      <c r="RNU88"/>
      <c r="RNV88"/>
      <c r="RNW88"/>
      <c r="RNX88"/>
      <c r="RNY88"/>
      <c r="RNZ88"/>
      <c r="ROA88"/>
      <c r="ROB88"/>
      <c r="ROC88"/>
      <c r="ROD88"/>
      <c r="ROE88"/>
      <c r="ROF88"/>
      <c r="ROG88"/>
      <c r="ROH88"/>
      <c r="ROI88"/>
      <c r="ROJ88"/>
      <c r="ROK88"/>
      <c r="ROL88"/>
      <c r="ROM88"/>
      <c r="RON88"/>
      <c r="ROO88"/>
      <c r="ROP88"/>
      <c r="ROQ88"/>
      <c r="ROR88"/>
      <c r="ROS88"/>
      <c r="ROT88"/>
      <c r="ROU88"/>
      <c r="ROV88"/>
      <c r="ROW88"/>
      <c r="ROX88"/>
      <c r="ROY88"/>
      <c r="ROZ88"/>
      <c r="RPA88"/>
      <c r="RPB88"/>
      <c r="RPC88"/>
      <c r="RPD88"/>
      <c r="RPE88"/>
      <c r="RPF88"/>
      <c r="RPG88"/>
      <c r="RPH88"/>
      <c r="RPI88"/>
      <c r="RPJ88"/>
      <c r="RPK88"/>
      <c r="RPL88"/>
      <c r="RPM88"/>
      <c r="RPN88"/>
      <c r="RPO88"/>
      <c r="RPP88"/>
      <c r="RPQ88"/>
      <c r="RPR88"/>
      <c r="RPS88"/>
      <c r="RPT88"/>
      <c r="RPU88"/>
      <c r="RPV88"/>
      <c r="RPW88"/>
      <c r="RPX88"/>
      <c r="RPY88"/>
      <c r="RPZ88"/>
      <c r="RQA88"/>
      <c r="RQB88"/>
      <c r="RQC88"/>
      <c r="RQD88"/>
      <c r="RQE88"/>
      <c r="RQF88"/>
      <c r="RQG88"/>
      <c r="RQH88"/>
      <c r="RQI88"/>
      <c r="RQJ88"/>
      <c r="RQK88"/>
      <c r="RQL88"/>
      <c r="RQM88"/>
      <c r="RQN88"/>
      <c r="RQO88"/>
      <c r="RQP88"/>
      <c r="RQQ88"/>
      <c r="RQR88"/>
      <c r="RQS88"/>
      <c r="RQT88"/>
      <c r="RQU88"/>
      <c r="RQV88"/>
      <c r="RQW88"/>
      <c r="RQX88"/>
      <c r="RQY88"/>
      <c r="RQZ88"/>
      <c r="RRA88"/>
      <c r="RRB88"/>
      <c r="RRC88"/>
      <c r="RRD88"/>
      <c r="RRE88"/>
      <c r="RRF88"/>
      <c r="RRG88"/>
      <c r="RRH88"/>
      <c r="RRI88"/>
      <c r="RRJ88"/>
      <c r="RRK88"/>
      <c r="RRL88"/>
      <c r="RRM88"/>
      <c r="RRN88"/>
      <c r="RRO88"/>
      <c r="RRP88"/>
      <c r="RRQ88"/>
      <c r="RRR88"/>
      <c r="RRS88"/>
      <c r="RRT88"/>
      <c r="RRU88"/>
      <c r="RRV88"/>
      <c r="RRW88"/>
      <c r="RRX88"/>
      <c r="RRY88"/>
      <c r="RRZ88"/>
      <c r="RSA88"/>
      <c r="RSB88"/>
      <c r="RSC88"/>
      <c r="RSD88"/>
      <c r="RSE88"/>
      <c r="RSF88"/>
      <c r="RSG88"/>
      <c r="RSH88"/>
      <c r="RSI88"/>
      <c r="RSJ88"/>
      <c r="RSK88"/>
      <c r="RSL88"/>
      <c r="RSM88"/>
      <c r="RSN88"/>
      <c r="RSO88"/>
      <c r="RSP88"/>
      <c r="RSQ88"/>
      <c r="RSR88"/>
      <c r="RSS88"/>
      <c r="RST88"/>
      <c r="RSU88"/>
      <c r="RSV88"/>
      <c r="RSW88"/>
      <c r="RSX88"/>
      <c r="RSY88"/>
      <c r="RSZ88"/>
      <c r="RTA88"/>
      <c r="RTB88"/>
      <c r="RTC88"/>
      <c r="RTD88"/>
      <c r="RTE88"/>
      <c r="RTF88"/>
      <c r="RTG88"/>
      <c r="RTH88"/>
      <c r="RTI88"/>
      <c r="RTJ88"/>
      <c r="RTK88"/>
      <c r="RTL88"/>
      <c r="RTM88"/>
      <c r="RTN88"/>
      <c r="RTO88"/>
      <c r="RTP88"/>
      <c r="RTQ88"/>
      <c r="RTR88"/>
      <c r="RTS88"/>
      <c r="RTT88"/>
      <c r="RTU88"/>
      <c r="RTV88"/>
      <c r="RTW88"/>
      <c r="RTX88"/>
      <c r="RTY88"/>
      <c r="RTZ88"/>
      <c r="RUA88"/>
      <c r="RUB88"/>
      <c r="RUC88"/>
      <c r="RUD88"/>
      <c r="RUE88"/>
      <c r="RUF88"/>
      <c r="RUG88"/>
      <c r="RUH88"/>
      <c r="RUI88"/>
      <c r="RUJ88"/>
      <c r="RUK88"/>
      <c r="RUL88"/>
      <c r="RUM88"/>
      <c r="RUN88"/>
      <c r="RUO88"/>
      <c r="RUP88"/>
      <c r="RUQ88"/>
      <c r="RUR88"/>
      <c r="RUS88"/>
      <c r="RUT88"/>
      <c r="RUU88"/>
      <c r="RUV88"/>
      <c r="RUW88"/>
      <c r="RUX88"/>
      <c r="RUY88"/>
      <c r="RUZ88"/>
      <c r="RVA88"/>
      <c r="RVB88"/>
      <c r="RVC88"/>
      <c r="RVD88"/>
      <c r="RVE88"/>
      <c r="RVF88"/>
      <c r="RVG88"/>
      <c r="RVH88"/>
      <c r="RVI88"/>
      <c r="RVJ88"/>
      <c r="RVK88"/>
      <c r="RVL88"/>
      <c r="RVM88"/>
      <c r="RVN88"/>
      <c r="RVO88"/>
      <c r="RVP88"/>
      <c r="RVQ88"/>
      <c r="RVR88"/>
      <c r="RVS88"/>
      <c r="RVT88"/>
      <c r="RVU88"/>
      <c r="RVV88"/>
      <c r="RVW88"/>
      <c r="RVX88"/>
      <c r="RVY88"/>
      <c r="RVZ88"/>
      <c r="RWA88"/>
      <c r="RWB88"/>
      <c r="RWC88"/>
      <c r="RWD88"/>
      <c r="RWE88"/>
      <c r="RWF88"/>
      <c r="RWG88"/>
      <c r="RWH88"/>
      <c r="RWI88"/>
      <c r="RWJ88"/>
      <c r="RWK88"/>
      <c r="RWL88"/>
      <c r="RWM88"/>
      <c r="RWN88"/>
      <c r="RWO88"/>
      <c r="RWP88"/>
      <c r="RWQ88"/>
      <c r="RWR88"/>
      <c r="RWS88"/>
      <c r="RWT88"/>
      <c r="RWU88"/>
      <c r="RWV88"/>
      <c r="RWW88"/>
      <c r="RWX88"/>
      <c r="RWY88"/>
      <c r="RWZ88"/>
      <c r="RXA88"/>
      <c r="RXB88"/>
      <c r="RXC88"/>
      <c r="RXD88"/>
      <c r="RXE88"/>
      <c r="RXF88"/>
      <c r="RXG88"/>
      <c r="RXH88"/>
      <c r="RXI88"/>
      <c r="RXJ88"/>
      <c r="RXK88"/>
      <c r="RXL88"/>
      <c r="RXM88"/>
      <c r="RXN88"/>
      <c r="RXO88"/>
      <c r="RXP88"/>
      <c r="RXQ88"/>
      <c r="RXR88"/>
      <c r="RXS88"/>
      <c r="RXT88"/>
      <c r="RXU88"/>
      <c r="RXV88"/>
      <c r="RXW88"/>
      <c r="RXX88"/>
      <c r="RXY88"/>
      <c r="RXZ88"/>
      <c r="RYA88"/>
      <c r="RYB88"/>
      <c r="RYC88"/>
      <c r="RYD88"/>
      <c r="RYE88"/>
      <c r="RYF88"/>
      <c r="RYG88"/>
      <c r="RYH88"/>
      <c r="RYI88"/>
      <c r="RYJ88"/>
      <c r="RYK88"/>
      <c r="RYL88"/>
      <c r="RYM88"/>
      <c r="RYN88"/>
      <c r="RYO88"/>
      <c r="RYP88"/>
      <c r="RYQ88"/>
      <c r="RYR88"/>
      <c r="RYS88"/>
      <c r="RYT88"/>
      <c r="RYU88"/>
      <c r="RYV88"/>
      <c r="RYW88"/>
      <c r="RYX88"/>
      <c r="RYY88"/>
      <c r="RYZ88"/>
      <c r="RZA88"/>
      <c r="RZB88"/>
      <c r="RZC88"/>
      <c r="RZD88"/>
      <c r="RZE88"/>
      <c r="RZF88"/>
      <c r="RZG88"/>
      <c r="RZH88"/>
      <c r="RZI88"/>
      <c r="RZJ88"/>
      <c r="RZK88"/>
      <c r="RZL88"/>
      <c r="RZM88"/>
      <c r="RZN88"/>
      <c r="RZO88"/>
      <c r="RZP88"/>
      <c r="RZQ88"/>
      <c r="RZR88"/>
      <c r="RZS88"/>
      <c r="RZT88"/>
      <c r="RZU88"/>
      <c r="RZV88"/>
      <c r="RZW88"/>
      <c r="RZX88"/>
      <c r="RZY88"/>
      <c r="RZZ88"/>
      <c r="SAA88"/>
      <c r="SAB88"/>
      <c r="SAC88"/>
      <c r="SAD88"/>
      <c r="SAE88"/>
      <c r="SAF88"/>
      <c r="SAG88"/>
      <c r="SAH88"/>
      <c r="SAI88"/>
      <c r="SAJ88"/>
      <c r="SAK88"/>
      <c r="SAL88"/>
      <c r="SAM88"/>
      <c r="SAN88"/>
      <c r="SAO88"/>
      <c r="SAP88"/>
      <c r="SAQ88"/>
      <c r="SAR88"/>
      <c r="SAS88"/>
      <c r="SAT88"/>
      <c r="SAU88"/>
      <c r="SAV88"/>
      <c r="SAW88"/>
      <c r="SAX88"/>
      <c r="SAY88"/>
      <c r="SAZ88"/>
      <c r="SBA88"/>
      <c r="SBB88"/>
      <c r="SBC88"/>
      <c r="SBD88"/>
      <c r="SBE88"/>
      <c r="SBF88"/>
      <c r="SBG88"/>
      <c r="SBH88"/>
      <c r="SBI88"/>
      <c r="SBJ88"/>
      <c r="SBK88"/>
      <c r="SBL88"/>
      <c r="SBM88"/>
      <c r="SBN88"/>
      <c r="SBO88"/>
      <c r="SBP88"/>
      <c r="SBQ88"/>
      <c r="SBR88"/>
      <c r="SBS88"/>
      <c r="SBT88"/>
      <c r="SBU88"/>
      <c r="SBV88"/>
      <c r="SBW88"/>
      <c r="SBX88"/>
      <c r="SBY88"/>
      <c r="SBZ88"/>
      <c r="SCA88"/>
      <c r="SCB88"/>
      <c r="SCC88"/>
      <c r="SCD88"/>
      <c r="SCE88"/>
      <c r="SCF88"/>
      <c r="SCG88"/>
      <c r="SCH88"/>
      <c r="SCI88"/>
      <c r="SCJ88"/>
      <c r="SCK88"/>
      <c r="SCL88"/>
      <c r="SCM88"/>
      <c r="SCN88"/>
      <c r="SCO88"/>
      <c r="SCP88"/>
      <c r="SCQ88"/>
      <c r="SCR88"/>
      <c r="SCS88"/>
      <c r="SCT88"/>
      <c r="SCU88"/>
      <c r="SCV88"/>
      <c r="SCW88"/>
      <c r="SCX88"/>
      <c r="SCY88"/>
      <c r="SCZ88"/>
      <c r="SDA88"/>
      <c r="SDB88"/>
      <c r="SDC88"/>
      <c r="SDD88"/>
      <c r="SDE88"/>
      <c r="SDF88"/>
      <c r="SDG88"/>
      <c r="SDH88"/>
      <c r="SDI88"/>
      <c r="SDJ88"/>
      <c r="SDK88"/>
      <c r="SDL88"/>
      <c r="SDM88"/>
      <c r="SDN88"/>
      <c r="SDO88"/>
      <c r="SDP88"/>
      <c r="SDQ88"/>
      <c r="SDR88"/>
      <c r="SDS88"/>
      <c r="SDT88"/>
      <c r="SDU88"/>
      <c r="SDV88"/>
      <c r="SDW88"/>
      <c r="SDX88"/>
      <c r="SDY88"/>
      <c r="SDZ88"/>
      <c r="SEA88"/>
      <c r="SEB88"/>
      <c r="SEC88"/>
      <c r="SED88"/>
      <c r="SEE88"/>
      <c r="SEF88"/>
      <c r="SEG88"/>
      <c r="SEH88"/>
      <c r="SEI88"/>
      <c r="SEJ88"/>
      <c r="SEK88"/>
      <c r="SEL88"/>
      <c r="SEM88"/>
      <c r="SEN88"/>
      <c r="SEO88"/>
      <c r="SEP88"/>
      <c r="SEQ88"/>
      <c r="SER88"/>
      <c r="SES88"/>
      <c r="SET88"/>
      <c r="SEU88"/>
      <c r="SEV88"/>
      <c r="SEW88"/>
      <c r="SEX88"/>
      <c r="SEY88"/>
      <c r="SEZ88"/>
      <c r="SFA88"/>
      <c r="SFB88"/>
      <c r="SFC88"/>
      <c r="SFD88"/>
      <c r="SFE88"/>
      <c r="SFF88"/>
      <c r="SFG88"/>
      <c r="SFH88"/>
      <c r="SFI88"/>
      <c r="SFJ88"/>
      <c r="SFK88"/>
      <c r="SFL88"/>
      <c r="SFM88"/>
      <c r="SFN88"/>
      <c r="SFO88"/>
      <c r="SFP88"/>
      <c r="SFQ88"/>
      <c r="SFR88"/>
      <c r="SFS88"/>
      <c r="SFT88"/>
      <c r="SFU88"/>
      <c r="SFV88"/>
      <c r="SFW88"/>
      <c r="SFX88"/>
      <c r="SFY88"/>
      <c r="SFZ88"/>
      <c r="SGA88"/>
      <c r="SGB88"/>
      <c r="SGC88"/>
      <c r="SGD88"/>
      <c r="SGE88"/>
      <c r="SGF88"/>
      <c r="SGG88"/>
      <c r="SGH88"/>
      <c r="SGI88"/>
      <c r="SGJ88"/>
      <c r="SGK88"/>
      <c r="SGL88"/>
      <c r="SGM88"/>
      <c r="SGN88"/>
      <c r="SGO88"/>
      <c r="SGP88"/>
      <c r="SGQ88"/>
      <c r="SGR88"/>
      <c r="SGS88"/>
      <c r="SGT88"/>
      <c r="SGU88"/>
      <c r="SGV88"/>
      <c r="SGW88"/>
      <c r="SGX88"/>
      <c r="SGY88"/>
      <c r="SGZ88"/>
      <c r="SHA88"/>
      <c r="SHB88"/>
      <c r="SHC88"/>
      <c r="SHD88"/>
      <c r="SHE88"/>
      <c r="SHF88"/>
      <c r="SHG88"/>
      <c r="SHH88"/>
      <c r="SHI88"/>
      <c r="SHJ88"/>
      <c r="SHK88"/>
      <c r="SHL88"/>
      <c r="SHM88"/>
      <c r="SHN88"/>
      <c r="SHO88"/>
      <c r="SHP88"/>
      <c r="SHQ88"/>
      <c r="SHR88"/>
      <c r="SHS88"/>
      <c r="SHT88"/>
      <c r="SHU88"/>
      <c r="SHV88"/>
      <c r="SHW88"/>
      <c r="SHX88"/>
      <c r="SHY88"/>
      <c r="SHZ88"/>
      <c r="SIA88"/>
      <c r="SIB88"/>
      <c r="SIC88"/>
      <c r="SID88"/>
      <c r="SIE88"/>
      <c r="SIF88"/>
      <c r="SIG88"/>
      <c r="SIH88"/>
      <c r="SII88"/>
      <c r="SIJ88"/>
      <c r="SIK88"/>
      <c r="SIL88"/>
      <c r="SIM88"/>
      <c r="SIN88"/>
      <c r="SIO88"/>
      <c r="SIP88"/>
      <c r="SIQ88"/>
      <c r="SIR88"/>
      <c r="SIS88"/>
      <c r="SIT88"/>
      <c r="SIU88"/>
      <c r="SIV88"/>
      <c r="SIW88"/>
      <c r="SIX88"/>
      <c r="SIY88"/>
      <c r="SIZ88"/>
      <c r="SJA88"/>
      <c r="SJB88"/>
      <c r="SJC88"/>
      <c r="SJD88"/>
      <c r="SJE88"/>
      <c r="SJF88"/>
      <c r="SJG88"/>
      <c r="SJH88"/>
      <c r="SJI88"/>
      <c r="SJJ88"/>
      <c r="SJK88"/>
      <c r="SJL88"/>
      <c r="SJM88"/>
      <c r="SJN88"/>
      <c r="SJO88"/>
      <c r="SJP88"/>
      <c r="SJQ88"/>
      <c r="SJR88"/>
      <c r="SJS88"/>
      <c r="SJT88"/>
      <c r="SJU88"/>
      <c r="SJV88"/>
      <c r="SJW88"/>
      <c r="SJX88"/>
      <c r="SJY88"/>
      <c r="SJZ88"/>
      <c r="SKA88"/>
      <c r="SKB88"/>
      <c r="SKC88"/>
      <c r="SKD88"/>
      <c r="SKE88"/>
      <c r="SKF88"/>
      <c r="SKG88"/>
      <c r="SKH88"/>
      <c r="SKI88"/>
      <c r="SKJ88"/>
      <c r="SKK88"/>
      <c r="SKL88"/>
      <c r="SKM88"/>
      <c r="SKN88"/>
      <c r="SKO88"/>
      <c r="SKP88"/>
      <c r="SKQ88"/>
      <c r="SKR88"/>
      <c r="SKS88"/>
      <c r="SKT88"/>
      <c r="SKU88"/>
      <c r="SKV88"/>
      <c r="SKW88"/>
      <c r="SKX88"/>
      <c r="SKY88"/>
      <c r="SKZ88"/>
      <c r="SLA88"/>
      <c r="SLB88"/>
      <c r="SLC88"/>
      <c r="SLD88"/>
      <c r="SLE88"/>
      <c r="SLF88"/>
      <c r="SLG88"/>
      <c r="SLH88"/>
      <c r="SLI88"/>
      <c r="SLJ88"/>
      <c r="SLK88"/>
      <c r="SLL88"/>
      <c r="SLM88"/>
      <c r="SLN88"/>
      <c r="SLO88"/>
      <c r="SLP88"/>
      <c r="SLQ88"/>
      <c r="SLR88"/>
      <c r="SLS88"/>
      <c r="SLT88"/>
      <c r="SLU88"/>
      <c r="SLV88"/>
      <c r="SLW88"/>
      <c r="SLX88"/>
      <c r="SLY88"/>
      <c r="SLZ88"/>
      <c r="SMA88"/>
      <c r="SMB88"/>
      <c r="SMC88"/>
      <c r="SMD88"/>
      <c r="SME88"/>
      <c r="SMF88"/>
      <c r="SMG88"/>
      <c r="SMH88"/>
      <c r="SMI88"/>
      <c r="SMJ88"/>
      <c r="SMK88"/>
      <c r="SML88"/>
      <c r="SMM88"/>
      <c r="SMN88"/>
      <c r="SMO88"/>
      <c r="SMP88"/>
      <c r="SMQ88"/>
      <c r="SMR88"/>
      <c r="SMS88"/>
      <c r="SMT88"/>
      <c r="SMU88"/>
      <c r="SMV88"/>
      <c r="SMW88"/>
      <c r="SMX88"/>
      <c r="SMY88"/>
      <c r="SMZ88"/>
      <c r="SNA88"/>
      <c r="SNB88"/>
      <c r="SNC88"/>
      <c r="SND88"/>
      <c r="SNE88"/>
      <c r="SNF88"/>
      <c r="SNG88"/>
      <c r="SNH88"/>
      <c r="SNI88"/>
      <c r="SNJ88"/>
      <c r="SNK88"/>
      <c r="SNL88"/>
      <c r="SNM88"/>
      <c r="SNN88"/>
      <c r="SNO88"/>
      <c r="SNP88"/>
      <c r="SNQ88"/>
      <c r="SNR88"/>
      <c r="SNS88"/>
      <c r="SNT88"/>
      <c r="SNU88"/>
      <c r="SNV88"/>
      <c r="SNW88"/>
      <c r="SNX88"/>
      <c r="SNY88"/>
      <c r="SNZ88"/>
      <c r="SOA88"/>
      <c r="SOB88"/>
      <c r="SOC88"/>
      <c r="SOD88"/>
      <c r="SOE88"/>
      <c r="SOF88"/>
      <c r="SOG88"/>
      <c r="SOH88"/>
      <c r="SOI88"/>
      <c r="SOJ88"/>
      <c r="SOK88"/>
      <c r="SOL88"/>
      <c r="SOM88"/>
      <c r="SON88"/>
      <c r="SOO88"/>
      <c r="SOP88"/>
      <c r="SOQ88"/>
      <c r="SOR88"/>
      <c r="SOS88"/>
      <c r="SOT88"/>
      <c r="SOU88"/>
      <c r="SOV88"/>
      <c r="SOW88"/>
      <c r="SOX88"/>
      <c r="SOY88"/>
      <c r="SOZ88"/>
      <c r="SPA88"/>
      <c r="SPB88"/>
      <c r="SPC88"/>
      <c r="SPD88"/>
      <c r="SPE88"/>
      <c r="SPF88"/>
      <c r="SPG88"/>
      <c r="SPH88"/>
      <c r="SPI88"/>
      <c r="SPJ88"/>
      <c r="SPK88"/>
      <c r="SPL88"/>
      <c r="SPM88"/>
      <c r="SPN88"/>
      <c r="SPO88"/>
      <c r="SPP88"/>
      <c r="SPQ88"/>
      <c r="SPR88"/>
      <c r="SPS88"/>
      <c r="SPT88"/>
      <c r="SPU88"/>
      <c r="SPV88"/>
      <c r="SPW88"/>
      <c r="SPX88"/>
      <c r="SPY88"/>
      <c r="SPZ88"/>
      <c r="SQA88"/>
      <c r="SQB88"/>
      <c r="SQC88"/>
      <c r="SQD88"/>
      <c r="SQE88"/>
      <c r="SQF88"/>
      <c r="SQG88"/>
      <c r="SQH88"/>
      <c r="SQI88"/>
      <c r="SQJ88"/>
      <c r="SQK88"/>
      <c r="SQL88"/>
      <c r="SQM88"/>
      <c r="SQN88"/>
      <c r="SQO88"/>
      <c r="SQP88"/>
      <c r="SQQ88"/>
      <c r="SQR88"/>
      <c r="SQS88"/>
      <c r="SQT88"/>
      <c r="SQU88"/>
      <c r="SQV88"/>
      <c r="SQW88"/>
      <c r="SQX88"/>
      <c r="SQY88"/>
      <c r="SQZ88"/>
      <c r="SRA88"/>
      <c r="SRB88"/>
      <c r="SRC88"/>
      <c r="SRD88"/>
      <c r="SRE88"/>
      <c r="SRF88"/>
      <c r="SRG88"/>
      <c r="SRH88"/>
      <c r="SRI88"/>
      <c r="SRJ88"/>
      <c r="SRK88"/>
      <c r="SRL88"/>
      <c r="SRM88"/>
      <c r="SRN88"/>
      <c r="SRO88"/>
      <c r="SRP88"/>
      <c r="SRQ88"/>
      <c r="SRR88"/>
      <c r="SRS88"/>
      <c r="SRT88"/>
      <c r="SRU88"/>
      <c r="SRV88"/>
      <c r="SRW88"/>
      <c r="SRX88"/>
      <c r="SRY88"/>
      <c r="SRZ88"/>
      <c r="SSA88"/>
      <c r="SSB88"/>
      <c r="SSC88"/>
      <c r="SSD88"/>
      <c r="SSE88"/>
      <c r="SSF88"/>
      <c r="SSG88"/>
      <c r="SSH88"/>
      <c r="SSI88"/>
      <c r="SSJ88"/>
      <c r="SSK88"/>
      <c r="SSL88"/>
      <c r="SSM88"/>
      <c r="SSN88"/>
      <c r="SSO88"/>
      <c r="SSP88"/>
      <c r="SSQ88"/>
      <c r="SSR88"/>
      <c r="SSS88"/>
      <c r="SST88"/>
      <c r="SSU88"/>
      <c r="SSV88"/>
      <c r="SSW88"/>
      <c r="SSX88"/>
      <c r="SSY88"/>
      <c r="SSZ88"/>
      <c r="STA88"/>
      <c r="STB88"/>
      <c r="STC88"/>
      <c r="STD88"/>
      <c r="STE88"/>
      <c r="STF88"/>
      <c r="STG88"/>
      <c r="STH88"/>
      <c r="STI88"/>
      <c r="STJ88"/>
      <c r="STK88"/>
      <c r="STL88"/>
      <c r="STM88"/>
      <c r="STN88"/>
      <c r="STO88"/>
      <c r="STP88"/>
      <c r="STQ88"/>
      <c r="STR88"/>
      <c r="STS88"/>
      <c r="STT88"/>
      <c r="STU88"/>
      <c r="STV88"/>
      <c r="STW88"/>
      <c r="STX88"/>
      <c r="STY88"/>
      <c r="STZ88"/>
      <c r="SUA88"/>
      <c r="SUB88"/>
      <c r="SUC88"/>
      <c r="SUD88"/>
      <c r="SUE88"/>
      <c r="SUF88"/>
      <c r="SUG88"/>
      <c r="SUH88"/>
      <c r="SUI88"/>
      <c r="SUJ88"/>
      <c r="SUK88"/>
      <c r="SUL88"/>
      <c r="SUM88"/>
      <c r="SUN88"/>
      <c r="SUO88"/>
      <c r="SUP88"/>
      <c r="SUQ88"/>
      <c r="SUR88"/>
      <c r="SUS88"/>
      <c r="SUT88"/>
      <c r="SUU88"/>
      <c r="SUV88"/>
      <c r="SUW88"/>
      <c r="SUX88"/>
      <c r="SUY88"/>
      <c r="SUZ88"/>
      <c r="SVA88"/>
      <c r="SVB88"/>
      <c r="SVC88"/>
      <c r="SVD88"/>
      <c r="SVE88"/>
      <c r="SVF88"/>
      <c r="SVG88"/>
      <c r="SVH88"/>
      <c r="SVI88"/>
      <c r="SVJ88"/>
      <c r="SVK88"/>
      <c r="SVL88"/>
      <c r="SVM88"/>
      <c r="SVN88"/>
      <c r="SVO88"/>
      <c r="SVP88"/>
      <c r="SVQ88"/>
      <c r="SVR88"/>
      <c r="SVS88"/>
      <c r="SVT88"/>
      <c r="SVU88"/>
      <c r="SVV88"/>
      <c r="SVW88"/>
      <c r="SVX88"/>
      <c r="SVY88"/>
      <c r="SVZ88"/>
      <c r="SWA88"/>
      <c r="SWB88"/>
      <c r="SWC88"/>
      <c r="SWD88"/>
      <c r="SWE88"/>
      <c r="SWF88"/>
      <c r="SWG88"/>
      <c r="SWH88"/>
      <c r="SWI88"/>
      <c r="SWJ88"/>
      <c r="SWK88"/>
      <c r="SWL88"/>
      <c r="SWM88"/>
      <c r="SWN88"/>
      <c r="SWO88"/>
      <c r="SWP88"/>
      <c r="SWQ88"/>
      <c r="SWR88"/>
      <c r="SWS88"/>
      <c r="SWT88"/>
      <c r="SWU88"/>
      <c r="SWV88"/>
      <c r="SWW88"/>
      <c r="SWX88"/>
      <c r="SWY88"/>
      <c r="SWZ88"/>
      <c r="SXA88"/>
      <c r="SXB88"/>
      <c r="SXC88"/>
      <c r="SXD88"/>
      <c r="SXE88"/>
      <c r="SXF88"/>
      <c r="SXG88"/>
      <c r="SXH88"/>
      <c r="SXI88"/>
      <c r="SXJ88"/>
      <c r="SXK88"/>
      <c r="SXL88"/>
      <c r="SXM88"/>
      <c r="SXN88"/>
      <c r="SXO88"/>
      <c r="SXP88"/>
      <c r="SXQ88"/>
      <c r="SXR88"/>
      <c r="SXS88"/>
      <c r="SXT88"/>
      <c r="SXU88"/>
      <c r="SXV88"/>
      <c r="SXW88"/>
      <c r="SXX88"/>
      <c r="SXY88"/>
      <c r="SXZ88"/>
      <c r="SYA88"/>
      <c r="SYB88"/>
      <c r="SYC88"/>
      <c r="SYD88"/>
      <c r="SYE88"/>
      <c r="SYF88"/>
      <c r="SYG88"/>
      <c r="SYH88"/>
      <c r="SYI88"/>
      <c r="SYJ88"/>
      <c r="SYK88"/>
      <c r="SYL88"/>
      <c r="SYM88"/>
      <c r="SYN88"/>
      <c r="SYO88"/>
      <c r="SYP88"/>
      <c r="SYQ88"/>
      <c r="SYR88"/>
      <c r="SYS88"/>
      <c r="SYT88"/>
      <c r="SYU88"/>
      <c r="SYV88"/>
      <c r="SYW88"/>
      <c r="SYX88"/>
      <c r="SYY88"/>
      <c r="SYZ88"/>
      <c r="SZA88"/>
      <c r="SZB88"/>
      <c r="SZC88"/>
      <c r="SZD88"/>
      <c r="SZE88"/>
      <c r="SZF88"/>
      <c r="SZG88"/>
      <c r="SZH88"/>
      <c r="SZI88"/>
      <c r="SZJ88"/>
      <c r="SZK88"/>
      <c r="SZL88"/>
      <c r="SZM88"/>
      <c r="SZN88"/>
      <c r="SZO88"/>
      <c r="SZP88"/>
      <c r="SZQ88"/>
      <c r="SZR88"/>
      <c r="SZS88"/>
      <c r="SZT88"/>
      <c r="SZU88"/>
      <c r="SZV88"/>
      <c r="SZW88"/>
      <c r="SZX88"/>
      <c r="SZY88"/>
      <c r="SZZ88"/>
      <c r="TAA88"/>
      <c r="TAB88"/>
      <c r="TAC88"/>
      <c r="TAD88"/>
      <c r="TAE88"/>
      <c r="TAF88"/>
      <c r="TAG88"/>
      <c r="TAH88"/>
      <c r="TAI88"/>
      <c r="TAJ88"/>
      <c r="TAK88"/>
      <c r="TAL88"/>
      <c r="TAM88"/>
      <c r="TAN88"/>
      <c r="TAO88"/>
      <c r="TAP88"/>
      <c r="TAQ88"/>
      <c r="TAR88"/>
      <c r="TAS88"/>
      <c r="TAT88"/>
      <c r="TAU88"/>
      <c r="TAV88"/>
      <c r="TAW88"/>
      <c r="TAX88"/>
      <c r="TAY88"/>
      <c r="TAZ88"/>
      <c r="TBA88"/>
      <c r="TBB88"/>
      <c r="TBC88"/>
      <c r="TBD88"/>
      <c r="TBE88"/>
      <c r="TBF88"/>
      <c r="TBG88"/>
      <c r="TBH88"/>
      <c r="TBI88"/>
      <c r="TBJ88"/>
      <c r="TBK88"/>
      <c r="TBL88"/>
      <c r="TBM88"/>
      <c r="TBN88"/>
      <c r="TBO88"/>
      <c r="TBP88"/>
      <c r="TBQ88"/>
      <c r="TBR88"/>
      <c r="TBS88"/>
      <c r="TBT88"/>
      <c r="TBU88"/>
      <c r="TBV88"/>
      <c r="TBW88"/>
      <c r="TBX88"/>
      <c r="TBY88"/>
      <c r="TBZ88"/>
      <c r="TCA88"/>
      <c r="TCB88"/>
      <c r="TCC88"/>
      <c r="TCD88"/>
      <c r="TCE88"/>
      <c r="TCF88"/>
      <c r="TCG88"/>
      <c r="TCH88"/>
      <c r="TCI88"/>
      <c r="TCJ88"/>
      <c r="TCK88"/>
      <c r="TCL88"/>
      <c r="TCM88"/>
      <c r="TCN88"/>
      <c r="TCO88"/>
      <c r="TCP88"/>
      <c r="TCQ88"/>
      <c r="TCR88"/>
      <c r="TCS88"/>
      <c r="TCT88"/>
      <c r="TCU88"/>
      <c r="TCV88"/>
      <c r="TCW88"/>
      <c r="TCX88"/>
      <c r="TCY88"/>
      <c r="TCZ88"/>
      <c r="TDA88"/>
      <c r="TDB88"/>
      <c r="TDC88"/>
      <c r="TDD88"/>
      <c r="TDE88"/>
      <c r="TDF88"/>
      <c r="TDG88"/>
      <c r="TDH88"/>
      <c r="TDI88"/>
      <c r="TDJ88"/>
      <c r="TDK88"/>
      <c r="TDL88"/>
      <c r="TDM88"/>
      <c r="TDN88"/>
      <c r="TDO88"/>
      <c r="TDP88"/>
      <c r="TDQ88"/>
      <c r="TDR88"/>
      <c r="TDS88"/>
      <c r="TDT88"/>
      <c r="TDU88"/>
      <c r="TDV88"/>
      <c r="TDW88"/>
      <c r="TDX88"/>
      <c r="TDY88"/>
      <c r="TDZ88"/>
      <c r="TEA88"/>
      <c r="TEB88"/>
      <c r="TEC88"/>
      <c r="TED88"/>
      <c r="TEE88"/>
      <c r="TEF88"/>
      <c r="TEG88"/>
      <c r="TEH88"/>
      <c r="TEI88"/>
      <c r="TEJ88"/>
      <c r="TEK88"/>
      <c r="TEL88"/>
      <c r="TEM88"/>
      <c r="TEN88"/>
      <c r="TEO88"/>
      <c r="TEP88"/>
      <c r="TEQ88"/>
      <c r="TER88"/>
      <c r="TES88"/>
      <c r="TET88"/>
      <c r="TEU88"/>
      <c r="TEV88"/>
      <c r="TEW88"/>
      <c r="TEX88"/>
      <c r="TEY88"/>
      <c r="TEZ88"/>
      <c r="TFA88"/>
      <c r="TFB88"/>
      <c r="TFC88"/>
      <c r="TFD88"/>
      <c r="TFE88"/>
      <c r="TFF88"/>
      <c r="TFG88"/>
      <c r="TFH88"/>
      <c r="TFI88"/>
      <c r="TFJ88"/>
      <c r="TFK88"/>
      <c r="TFL88"/>
      <c r="TFM88"/>
      <c r="TFN88"/>
      <c r="TFO88"/>
      <c r="TFP88"/>
      <c r="TFQ88"/>
      <c r="TFR88"/>
      <c r="TFS88"/>
      <c r="TFT88"/>
      <c r="TFU88"/>
      <c r="TFV88"/>
      <c r="TFW88"/>
      <c r="TFX88"/>
      <c r="TFY88"/>
      <c r="TFZ88"/>
      <c r="TGA88"/>
      <c r="TGB88"/>
      <c r="TGC88"/>
      <c r="TGD88"/>
      <c r="TGE88"/>
      <c r="TGF88"/>
      <c r="TGG88"/>
      <c r="TGH88"/>
      <c r="TGI88"/>
      <c r="TGJ88"/>
      <c r="TGK88"/>
      <c r="TGL88"/>
      <c r="TGM88"/>
      <c r="TGN88"/>
      <c r="TGO88"/>
      <c r="TGP88"/>
      <c r="TGQ88"/>
      <c r="TGR88"/>
      <c r="TGS88"/>
      <c r="TGT88"/>
      <c r="TGU88"/>
      <c r="TGV88"/>
      <c r="TGW88"/>
      <c r="TGX88"/>
      <c r="TGY88"/>
      <c r="TGZ88"/>
      <c r="THA88"/>
      <c r="THB88"/>
      <c r="THC88"/>
      <c r="THD88"/>
      <c r="THE88"/>
      <c r="THF88"/>
      <c r="THG88"/>
      <c r="THH88"/>
      <c r="THI88"/>
      <c r="THJ88"/>
      <c r="THK88"/>
      <c r="THL88"/>
      <c r="THM88"/>
      <c r="THN88"/>
      <c r="THO88"/>
      <c r="THP88"/>
      <c r="THQ88"/>
      <c r="THR88"/>
      <c r="THS88"/>
      <c r="THT88"/>
      <c r="THU88"/>
      <c r="THV88"/>
      <c r="THW88"/>
      <c r="THX88"/>
      <c r="THY88"/>
      <c r="THZ88"/>
      <c r="TIA88"/>
      <c r="TIB88"/>
      <c r="TIC88"/>
      <c r="TID88"/>
      <c r="TIE88"/>
      <c r="TIF88"/>
      <c r="TIG88"/>
      <c r="TIH88"/>
      <c r="TII88"/>
      <c r="TIJ88"/>
      <c r="TIK88"/>
      <c r="TIL88"/>
      <c r="TIM88"/>
      <c r="TIN88"/>
      <c r="TIO88"/>
      <c r="TIP88"/>
      <c r="TIQ88"/>
      <c r="TIR88"/>
      <c r="TIS88"/>
      <c r="TIT88"/>
      <c r="TIU88"/>
      <c r="TIV88"/>
      <c r="TIW88"/>
      <c r="TIX88"/>
      <c r="TIY88"/>
      <c r="TIZ88"/>
      <c r="TJA88"/>
      <c r="TJB88"/>
      <c r="TJC88"/>
      <c r="TJD88"/>
      <c r="TJE88"/>
      <c r="TJF88"/>
      <c r="TJG88"/>
      <c r="TJH88"/>
      <c r="TJI88"/>
      <c r="TJJ88"/>
      <c r="TJK88"/>
      <c r="TJL88"/>
      <c r="TJM88"/>
      <c r="TJN88"/>
      <c r="TJO88"/>
      <c r="TJP88"/>
      <c r="TJQ88"/>
      <c r="TJR88"/>
      <c r="TJS88"/>
      <c r="TJT88"/>
      <c r="TJU88"/>
      <c r="TJV88"/>
      <c r="TJW88"/>
      <c r="TJX88"/>
      <c r="TJY88"/>
      <c r="TJZ88"/>
      <c r="TKA88"/>
      <c r="TKB88"/>
      <c r="TKC88"/>
      <c r="TKD88"/>
      <c r="TKE88"/>
      <c r="TKF88"/>
      <c r="TKG88"/>
      <c r="TKH88"/>
      <c r="TKI88"/>
      <c r="TKJ88"/>
      <c r="TKK88"/>
      <c r="TKL88"/>
      <c r="TKM88"/>
      <c r="TKN88"/>
      <c r="TKO88"/>
      <c r="TKP88"/>
      <c r="TKQ88"/>
      <c r="TKR88"/>
      <c r="TKS88"/>
      <c r="TKT88"/>
      <c r="TKU88"/>
      <c r="TKV88"/>
      <c r="TKW88"/>
      <c r="TKX88"/>
      <c r="TKY88"/>
      <c r="TKZ88"/>
      <c r="TLA88"/>
      <c r="TLB88"/>
      <c r="TLC88"/>
      <c r="TLD88"/>
      <c r="TLE88"/>
      <c r="TLF88"/>
      <c r="TLG88"/>
      <c r="TLH88"/>
      <c r="TLI88"/>
      <c r="TLJ88"/>
      <c r="TLK88"/>
      <c r="TLL88"/>
      <c r="TLM88"/>
      <c r="TLN88"/>
      <c r="TLO88"/>
      <c r="TLP88"/>
      <c r="TLQ88"/>
      <c r="TLR88"/>
      <c r="TLS88"/>
      <c r="TLT88"/>
      <c r="TLU88"/>
      <c r="TLV88"/>
      <c r="TLW88"/>
      <c r="TLX88"/>
      <c r="TLY88"/>
      <c r="TLZ88"/>
      <c r="TMA88"/>
      <c r="TMB88"/>
      <c r="TMC88"/>
      <c r="TMD88"/>
      <c r="TME88"/>
      <c r="TMF88"/>
      <c r="TMG88"/>
      <c r="TMH88"/>
      <c r="TMI88"/>
      <c r="TMJ88"/>
      <c r="TMK88"/>
      <c r="TML88"/>
      <c r="TMM88"/>
      <c r="TMN88"/>
      <c r="TMO88"/>
      <c r="TMP88"/>
      <c r="TMQ88"/>
      <c r="TMR88"/>
      <c r="TMS88"/>
      <c r="TMT88"/>
      <c r="TMU88"/>
      <c r="TMV88"/>
      <c r="TMW88"/>
      <c r="TMX88"/>
      <c r="TMY88"/>
      <c r="TMZ88"/>
      <c r="TNA88"/>
      <c r="TNB88"/>
      <c r="TNC88"/>
      <c r="TND88"/>
      <c r="TNE88"/>
      <c r="TNF88"/>
      <c r="TNG88"/>
      <c r="TNH88"/>
      <c r="TNI88"/>
      <c r="TNJ88"/>
      <c r="TNK88"/>
      <c r="TNL88"/>
      <c r="TNM88"/>
      <c r="TNN88"/>
      <c r="TNO88"/>
      <c r="TNP88"/>
      <c r="TNQ88"/>
      <c r="TNR88"/>
      <c r="TNS88"/>
      <c r="TNT88"/>
      <c r="TNU88"/>
      <c r="TNV88"/>
      <c r="TNW88"/>
      <c r="TNX88"/>
      <c r="TNY88"/>
      <c r="TNZ88"/>
      <c r="TOA88"/>
      <c r="TOB88"/>
      <c r="TOC88"/>
      <c r="TOD88"/>
      <c r="TOE88"/>
      <c r="TOF88"/>
      <c r="TOG88"/>
      <c r="TOH88"/>
      <c r="TOI88"/>
      <c r="TOJ88"/>
      <c r="TOK88"/>
      <c r="TOL88"/>
      <c r="TOM88"/>
      <c r="TON88"/>
      <c r="TOO88"/>
      <c r="TOP88"/>
      <c r="TOQ88"/>
      <c r="TOR88"/>
      <c r="TOS88"/>
      <c r="TOT88"/>
      <c r="TOU88"/>
      <c r="TOV88"/>
      <c r="TOW88"/>
      <c r="TOX88"/>
      <c r="TOY88"/>
      <c r="TOZ88"/>
      <c r="TPA88"/>
      <c r="TPB88"/>
      <c r="TPC88"/>
      <c r="TPD88"/>
      <c r="TPE88"/>
      <c r="TPF88"/>
      <c r="TPG88"/>
      <c r="TPH88"/>
      <c r="TPI88"/>
      <c r="TPJ88"/>
      <c r="TPK88"/>
      <c r="TPL88"/>
      <c r="TPM88"/>
      <c r="TPN88"/>
      <c r="TPO88"/>
      <c r="TPP88"/>
      <c r="TPQ88"/>
      <c r="TPR88"/>
      <c r="TPS88"/>
      <c r="TPT88"/>
      <c r="TPU88"/>
      <c r="TPV88"/>
      <c r="TPW88"/>
      <c r="TPX88"/>
      <c r="TPY88"/>
      <c r="TPZ88"/>
      <c r="TQA88"/>
      <c r="TQB88"/>
      <c r="TQC88"/>
      <c r="TQD88"/>
      <c r="TQE88"/>
      <c r="TQF88"/>
      <c r="TQG88"/>
      <c r="TQH88"/>
      <c r="TQI88"/>
      <c r="TQJ88"/>
      <c r="TQK88"/>
      <c r="TQL88"/>
      <c r="TQM88"/>
      <c r="TQN88"/>
      <c r="TQO88"/>
      <c r="TQP88"/>
      <c r="TQQ88"/>
      <c r="TQR88"/>
      <c r="TQS88"/>
      <c r="TQT88"/>
      <c r="TQU88"/>
      <c r="TQV88"/>
      <c r="TQW88"/>
      <c r="TQX88"/>
      <c r="TQY88"/>
      <c r="TQZ88"/>
      <c r="TRA88"/>
      <c r="TRB88"/>
      <c r="TRC88"/>
      <c r="TRD88"/>
      <c r="TRE88"/>
      <c r="TRF88"/>
      <c r="TRG88"/>
      <c r="TRH88"/>
      <c r="TRI88"/>
      <c r="TRJ88"/>
      <c r="TRK88"/>
      <c r="TRL88"/>
      <c r="TRM88"/>
      <c r="TRN88"/>
      <c r="TRO88"/>
      <c r="TRP88"/>
      <c r="TRQ88"/>
      <c r="TRR88"/>
      <c r="TRS88"/>
      <c r="TRT88"/>
      <c r="TRU88"/>
      <c r="TRV88"/>
      <c r="TRW88"/>
      <c r="TRX88"/>
      <c r="TRY88"/>
      <c r="TRZ88"/>
      <c r="TSA88"/>
      <c r="TSB88"/>
      <c r="TSC88"/>
      <c r="TSD88"/>
      <c r="TSE88"/>
      <c r="TSF88"/>
      <c r="TSG88"/>
      <c r="TSH88"/>
      <c r="TSI88"/>
      <c r="TSJ88"/>
      <c r="TSK88"/>
      <c r="TSL88"/>
      <c r="TSM88"/>
      <c r="TSN88"/>
      <c r="TSO88"/>
      <c r="TSP88"/>
      <c r="TSQ88"/>
      <c r="TSR88"/>
      <c r="TSS88"/>
      <c r="TST88"/>
      <c r="TSU88"/>
      <c r="TSV88"/>
      <c r="TSW88"/>
      <c r="TSX88"/>
      <c r="TSY88"/>
      <c r="TSZ88"/>
      <c r="TTA88"/>
      <c r="TTB88"/>
      <c r="TTC88"/>
      <c r="TTD88"/>
      <c r="TTE88"/>
      <c r="TTF88"/>
      <c r="TTG88"/>
      <c r="TTH88"/>
      <c r="TTI88"/>
      <c r="TTJ88"/>
      <c r="TTK88"/>
      <c r="TTL88"/>
      <c r="TTM88"/>
      <c r="TTN88"/>
      <c r="TTO88"/>
      <c r="TTP88"/>
      <c r="TTQ88"/>
      <c r="TTR88"/>
      <c r="TTS88"/>
      <c r="TTT88"/>
      <c r="TTU88"/>
      <c r="TTV88"/>
      <c r="TTW88"/>
      <c r="TTX88"/>
      <c r="TTY88"/>
      <c r="TTZ88"/>
      <c r="TUA88"/>
      <c r="TUB88"/>
      <c r="TUC88"/>
      <c r="TUD88"/>
      <c r="TUE88"/>
      <c r="TUF88"/>
      <c r="TUG88"/>
      <c r="TUH88"/>
      <c r="TUI88"/>
      <c r="TUJ88"/>
      <c r="TUK88"/>
      <c r="TUL88"/>
      <c r="TUM88"/>
      <c r="TUN88"/>
      <c r="TUO88"/>
      <c r="TUP88"/>
      <c r="TUQ88"/>
      <c r="TUR88"/>
      <c r="TUS88"/>
      <c r="TUT88"/>
      <c r="TUU88"/>
      <c r="TUV88"/>
      <c r="TUW88"/>
      <c r="TUX88"/>
      <c r="TUY88"/>
      <c r="TUZ88"/>
      <c r="TVA88"/>
      <c r="TVB88"/>
      <c r="TVC88"/>
      <c r="TVD88"/>
      <c r="TVE88"/>
      <c r="TVF88"/>
      <c r="TVG88"/>
      <c r="TVH88"/>
      <c r="TVI88"/>
      <c r="TVJ88"/>
      <c r="TVK88"/>
      <c r="TVL88"/>
      <c r="TVM88"/>
      <c r="TVN88"/>
      <c r="TVO88"/>
      <c r="TVP88"/>
      <c r="TVQ88"/>
      <c r="TVR88"/>
      <c r="TVS88"/>
      <c r="TVT88"/>
      <c r="TVU88"/>
      <c r="TVV88"/>
      <c r="TVW88"/>
      <c r="TVX88"/>
      <c r="TVY88"/>
      <c r="TVZ88"/>
      <c r="TWA88"/>
      <c r="TWB88"/>
      <c r="TWC88"/>
      <c r="TWD88"/>
      <c r="TWE88"/>
      <c r="TWF88"/>
      <c r="TWG88"/>
      <c r="TWH88"/>
      <c r="TWI88"/>
      <c r="TWJ88"/>
      <c r="TWK88"/>
      <c r="TWL88"/>
      <c r="TWM88"/>
      <c r="TWN88"/>
      <c r="TWO88"/>
      <c r="TWP88"/>
      <c r="TWQ88"/>
      <c r="TWR88"/>
      <c r="TWS88"/>
      <c r="TWT88"/>
      <c r="TWU88"/>
      <c r="TWV88"/>
      <c r="TWW88"/>
      <c r="TWX88"/>
      <c r="TWY88"/>
      <c r="TWZ88"/>
      <c r="TXA88"/>
      <c r="TXB88"/>
      <c r="TXC88"/>
      <c r="TXD88"/>
      <c r="TXE88"/>
      <c r="TXF88"/>
      <c r="TXG88"/>
      <c r="TXH88"/>
      <c r="TXI88"/>
      <c r="TXJ88"/>
      <c r="TXK88"/>
      <c r="TXL88"/>
      <c r="TXM88"/>
      <c r="TXN88"/>
      <c r="TXO88"/>
      <c r="TXP88"/>
      <c r="TXQ88"/>
      <c r="TXR88"/>
      <c r="TXS88"/>
      <c r="TXT88"/>
      <c r="TXU88"/>
      <c r="TXV88"/>
      <c r="TXW88"/>
      <c r="TXX88"/>
      <c r="TXY88"/>
      <c r="TXZ88"/>
      <c r="TYA88"/>
      <c r="TYB88"/>
      <c r="TYC88"/>
      <c r="TYD88"/>
      <c r="TYE88"/>
      <c r="TYF88"/>
      <c r="TYG88"/>
      <c r="TYH88"/>
      <c r="TYI88"/>
      <c r="TYJ88"/>
      <c r="TYK88"/>
      <c r="TYL88"/>
      <c r="TYM88"/>
      <c r="TYN88"/>
      <c r="TYO88"/>
      <c r="TYP88"/>
      <c r="TYQ88"/>
      <c r="TYR88"/>
      <c r="TYS88"/>
      <c r="TYT88"/>
      <c r="TYU88"/>
      <c r="TYV88"/>
      <c r="TYW88"/>
      <c r="TYX88"/>
      <c r="TYY88"/>
      <c r="TYZ88"/>
      <c r="TZA88"/>
      <c r="TZB88"/>
      <c r="TZC88"/>
      <c r="TZD88"/>
      <c r="TZE88"/>
      <c r="TZF88"/>
      <c r="TZG88"/>
      <c r="TZH88"/>
      <c r="TZI88"/>
      <c r="TZJ88"/>
      <c r="TZK88"/>
      <c r="TZL88"/>
      <c r="TZM88"/>
      <c r="TZN88"/>
      <c r="TZO88"/>
      <c r="TZP88"/>
      <c r="TZQ88"/>
      <c r="TZR88"/>
      <c r="TZS88"/>
      <c r="TZT88"/>
      <c r="TZU88"/>
      <c r="TZV88"/>
      <c r="TZW88"/>
      <c r="TZX88"/>
      <c r="TZY88"/>
      <c r="TZZ88"/>
      <c r="UAA88"/>
      <c r="UAB88"/>
      <c r="UAC88"/>
      <c r="UAD88"/>
      <c r="UAE88"/>
      <c r="UAF88"/>
      <c r="UAG88"/>
      <c r="UAH88"/>
      <c r="UAI88"/>
      <c r="UAJ88"/>
      <c r="UAK88"/>
      <c r="UAL88"/>
      <c r="UAM88"/>
      <c r="UAN88"/>
      <c r="UAO88"/>
      <c r="UAP88"/>
      <c r="UAQ88"/>
      <c r="UAR88"/>
      <c r="UAS88"/>
      <c r="UAT88"/>
      <c r="UAU88"/>
      <c r="UAV88"/>
      <c r="UAW88"/>
      <c r="UAX88"/>
      <c r="UAY88"/>
      <c r="UAZ88"/>
      <c r="UBA88"/>
      <c r="UBB88"/>
      <c r="UBC88"/>
      <c r="UBD88"/>
      <c r="UBE88"/>
      <c r="UBF88"/>
      <c r="UBG88"/>
      <c r="UBH88"/>
      <c r="UBI88"/>
      <c r="UBJ88"/>
      <c r="UBK88"/>
      <c r="UBL88"/>
      <c r="UBM88"/>
      <c r="UBN88"/>
      <c r="UBO88"/>
      <c r="UBP88"/>
      <c r="UBQ88"/>
      <c r="UBR88"/>
      <c r="UBS88"/>
      <c r="UBT88"/>
      <c r="UBU88"/>
      <c r="UBV88"/>
      <c r="UBW88"/>
      <c r="UBX88"/>
      <c r="UBY88"/>
      <c r="UBZ88"/>
      <c r="UCA88"/>
      <c r="UCB88"/>
      <c r="UCC88"/>
      <c r="UCD88"/>
      <c r="UCE88"/>
      <c r="UCF88"/>
      <c r="UCG88"/>
      <c r="UCH88"/>
      <c r="UCI88"/>
      <c r="UCJ88"/>
      <c r="UCK88"/>
      <c r="UCL88"/>
      <c r="UCM88"/>
      <c r="UCN88"/>
      <c r="UCO88"/>
      <c r="UCP88"/>
      <c r="UCQ88"/>
      <c r="UCR88"/>
      <c r="UCS88"/>
      <c r="UCT88"/>
      <c r="UCU88"/>
      <c r="UCV88"/>
      <c r="UCW88"/>
      <c r="UCX88"/>
      <c r="UCY88"/>
      <c r="UCZ88"/>
      <c r="UDA88"/>
      <c r="UDB88"/>
      <c r="UDC88"/>
      <c r="UDD88"/>
      <c r="UDE88"/>
      <c r="UDF88"/>
      <c r="UDG88"/>
      <c r="UDH88"/>
      <c r="UDI88"/>
      <c r="UDJ88"/>
      <c r="UDK88"/>
      <c r="UDL88"/>
      <c r="UDM88"/>
      <c r="UDN88"/>
      <c r="UDO88"/>
      <c r="UDP88"/>
      <c r="UDQ88"/>
      <c r="UDR88"/>
      <c r="UDS88"/>
      <c r="UDT88"/>
      <c r="UDU88"/>
      <c r="UDV88"/>
      <c r="UDW88"/>
      <c r="UDX88"/>
      <c r="UDY88"/>
      <c r="UDZ88"/>
      <c r="UEA88"/>
      <c r="UEB88"/>
      <c r="UEC88"/>
      <c r="UED88"/>
      <c r="UEE88"/>
      <c r="UEF88"/>
      <c r="UEG88"/>
      <c r="UEH88"/>
      <c r="UEI88"/>
      <c r="UEJ88"/>
      <c r="UEK88"/>
      <c r="UEL88"/>
      <c r="UEM88"/>
      <c r="UEN88"/>
      <c r="UEO88"/>
      <c r="UEP88"/>
      <c r="UEQ88"/>
      <c r="UER88"/>
      <c r="UES88"/>
      <c r="UET88"/>
      <c r="UEU88"/>
      <c r="UEV88"/>
      <c r="UEW88"/>
      <c r="UEX88"/>
      <c r="UEY88"/>
      <c r="UEZ88"/>
      <c r="UFA88"/>
      <c r="UFB88"/>
      <c r="UFC88"/>
      <c r="UFD88"/>
      <c r="UFE88"/>
      <c r="UFF88"/>
      <c r="UFG88"/>
      <c r="UFH88"/>
      <c r="UFI88"/>
      <c r="UFJ88"/>
      <c r="UFK88"/>
      <c r="UFL88"/>
      <c r="UFM88"/>
      <c r="UFN88"/>
      <c r="UFO88"/>
      <c r="UFP88"/>
      <c r="UFQ88"/>
      <c r="UFR88"/>
      <c r="UFS88"/>
      <c r="UFT88"/>
      <c r="UFU88"/>
      <c r="UFV88"/>
      <c r="UFW88"/>
      <c r="UFX88"/>
      <c r="UFY88"/>
      <c r="UFZ88"/>
      <c r="UGA88"/>
      <c r="UGB88"/>
      <c r="UGC88"/>
      <c r="UGD88"/>
      <c r="UGE88"/>
      <c r="UGF88"/>
      <c r="UGG88"/>
      <c r="UGH88"/>
      <c r="UGI88"/>
      <c r="UGJ88"/>
      <c r="UGK88"/>
      <c r="UGL88"/>
      <c r="UGM88"/>
      <c r="UGN88"/>
      <c r="UGO88"/>
      <c r="UGP88"/>
      <c r="UGQ88"/>
      <c r="UGR88"/>
      <c r="UGS88"/>
      <c r="UGT88"/>
      <c r="UGU88"/>
      <c r="UGV88"/>
      <c r="UGW88"/>
      <c r="UGX88"/>
      <c r="UGY88"/>
      <c r="UGZ88"/>
      <c r="UHA88"/>
      <c r="UHB88"/>
      <c r="UHC88"/>
      <c r="UHD88"/>
      <c r="UHE88"/>
      <c r="UHF88"/>
      <c r="UHG88"/>
      <c r="UHH88"/>
      <c r="UHI88"/>
      <c r="UHJ88"/>
      <c r="UHK88"/>
      <c r="UHL88"/>
      <c r="UHM88"/>
      <c r="UHN88"/>
      <c r="UHO88"/>
      <c r="UHP88"/>
      <c r="UHQ88"/>
      <c r="UHR88"/>
      <c r="UHS88"/>
      <c r="UHT88"/>
      <c r="UHU88"/>
      <c r="UHV88"/>
      <c r="UHW88"/>
      <c r="UHX88"/>
      <c r="UHY88"/>
      <c r="UHZ88"/>
      <c r="UIA88"/>
      <c r="UIB88"/>
      <c r="UIC88"/>
      <c r="UID88"/>
      <c r="UIE88"/>
      <c r="UIF88"/>
      <c r="UIG88"/>
      <c r="UIH88"/>
      <c r="UII88"/>
      <c r="UIJ88"/>
      <c r="UIK88"/>
      <c r="UIL88"/>
      <c r="UIM88"/>
      <c r="UIN88"/>
      <c r="UIO88"/>
      <c r="UIP88"/>
      <c r="UIQ88"/>
      <c r="UIR88"/>
      <c r="UIS88"/>
      <c r="UIT88"/>
      <c r="UIU88"/>
      <c r="UIV88"/>
      <c r="UIW88"/>
      <c r="UIX88"/>
      <c r="UIY88"/>
      <c r="UIZ88"/>
      <c r="UJA88"/>
      <c r="UJB88"/>
      <c r="UJC88"/>
      <c r="UJD88"/>
      <c r="UJE88"/>
      <c r="UJF88"/>
      <c r="UJG88"/>
      <c r="UJH88"/>
      <c r="UJI88"/>
      <c r="UJJ88"/>
      <c r="UJK88"/>
      <c r="UJL88"/>
      <c r="UJM88"/>
      <c r="UJN88"/>
      <c r="UJO88"/>
      <c r="UJP88"/>
      <c r="UJQ88"/>
      <c r="UJR88"/>
      <c r="UJS88"/>
      <c r="UJT88"/>
      <c r="UJU88"/>
      <c r="UJV88"/>
      <c r="UJW88"/>
      <c r="UJX88"/>
      <c r="UJY88"/>
      <c r="UJZ88"/>
      <c r="UKA88"/>
      <c r="UKB88"/>
      <c r="UKC88"/>
      <c r="UKD88"/>
      <c r="UKE88"/>
      <c r="UKF88"/>
      <c r="UKG88"/>
      <c r="UKH88"/>
      <c r="UKI88"/>
      <c r="UKJ88"/>
      <c r="UKK88"/>
      <c r="UKL88"/>
      <c r="UKM88"/>
      <c r="UKN88"/>
      <c r="UKO88"/>
      <c r="UKP88"/>
      <c r="UKQ88"/>
      <c r="UKR88"/>
      <c r="UKS88"/>
      <c r="UKT88"/>
      <c r="UKU88"/>
      <c r="UKV88"/>
      <c r="UKW88"/>
      <c r="UKX88"/>
      <c r="UKY88"/>
      <c r="UKZ88"/>
      <c r="ULA88"/>
      <c r="ULB88"/>
      <c r="ULC88"/>
      <c r="ULD88"/>
      <c r="ULE88"/>
      <c r="ULF88"/>
      <c r="ULG88"/>
      <c r="ULH88"/>
      <c r="ULI88"/>
      <c r="ULJ88"/>
      <c r="ULK88"/>
      <c r="ULL88"/>
      <c r="ULM88"/>
      <c r="ULN88"/>
      <c r="ULO88"/>
      <c r="ULP88"/>
      <c r="ULQ88"/>
      <c r="ULR88"/>
      <c r="ULS88"/>
      <c r="ULT88"/>
      <c r="ULU88"/>
      <c r="ULV88"/>
      <c r="ULW88"/>
      <c r="ULX88"/>
      <c r="ULY88"/>
      <c r="ULZ88"/>
      <c r="UMA88"/>
      <c r="UMB88"/>
      <c r="UMC88"/>
      <c r="UMD88"/>
      <c r="UME88"/>
      <c r="UMF88"/>
      <c r="UMG88"/>
      <c r="UMH88"/>
      <c r="UMI88"/>
      <c r="UMJ88"/>
      <c r="UMK88"/>
      <c r="UML88"/>
      <c r="UMM88"/>
      <c r="UMN88"/>
      <c r="UMO88"/>
      <c r="UMP88"/>
      <c r="UMQ88"/>
      <c r="UMR88"/>
      <c r="UMS88"/>
      <c r="UMT88"/>
      <c r="UMU88"/>
      <c r="UMV88"/>
      <c r="UMW88"/>
      <c r="UMX88"/>
      <c r="UMY88"/>
      <c r="UMZ88"/>
      <c r="UNA88"/>
      <c r="UNB88"/>
      <c r="UNC88"/>
      <c r="UND88"/>
      <c r="UNE88"/>
      <c r="UNF88"/>
      <c r="UNG88"/>
      <c r="UNH88"/>
      <c r="UNI88"/>
      <c r="UNJ88"/>
      <c r="UNK88"/>
      <c r="UNL88"/>
      <c r="UNM88"/>
      <c r="UNN88"/>
      <c r="UNO88"/>
      <c r="UNP88"/>
      <c r="UNQ88"/>
      <c r="UNR88"/>
      <c r="UNS88"/>
      <c r="UNT88"/>
      <c r="UNU88"/>
      <c r="UNV88"/>
      <c r="UNW88"/>
      <c r="UNX88"/>
      <c r="UNY88"/>
      <c r="UNZ88"/>
      <c r="UOA88"/>
      <c r="UOB88"/>
      <c r="UOC88"/>
      <c r="UOD88"/>
      <c r="UOE88"/>
      <c r="UOF88"/>
      <c r="UOG88"/>
      <c r="UOH88"/>
      <c r="UOI88"/>
      <c r="UOJ88"/>
      <c r="UOK88"/>
      <c r="UOL88"/>
      <c r="UOM88"/>
      <c r="UON88"/>
      <c r="UOO88"/>
      <c r="UOP88"/>
      <c r="UOQ88"/>
      <c r="UOR88"/>
      <c r="UOS88"/>
      <c r="UOT88"/>
      <c r="UOU88"/>
      <c r="UOV88"/>
      <c r="UOW88"/>
      <c r="UOX88"/>
      <c r="UOY88"/>
      <c r="UOZ88"/>
      <c r="UPA88"/>
      <c r="UPB88"/>
      <c r="UPC88"/>
      <c r="UPD88"/>
      <c r="UPE88"/>
      <c r="UPF88"/>
      <c r="UPG88"/>
      <c r="UPH88"/>
      <c r="UPI88"/>
      <c r="UPJ88"/>
      <c r="UPK88"/>
      <c r="UPL88"/>
      <c r="UPM88"/>
      <c r="UPN88"/>
      <c r="UPO88"/>
      <c r="UPP88"/>
      <c r="UPQ88"/>
      <c r="UPR88"/>
      <c r="UPS88"/>
      <c r="UPT88"/>
      <c r="UPU88"/>
      <c r="UPV88"/>
      <c r="UPW88"/>
      <c r="UPX88"/>
      <c r="UPY88"/>
      <c r="UPZ88"/>
      <c r="UQA88"/>
      <c r="UQB88"/>
      <c r="UQC88"/>
      <c r="UQD88"/>
      <c r="UQE88"/>
      <c r="UQF88"/>
      <c r="UQG88"/>
      <c r="UQH88"/>
      <c r="UQI88"/>
      <c r="UQJ88"/>
      <c r="UQK88"/>
      <c r="UQL88"/>
      <c r="UQM88"/>
      <c r="UQN88"/>
      <c r="UQO88"/>
      <c r="UQP88"/>
      <c r="UQQ88"/>
      <c r="UQR88"/>
      <c r="UQS88"/>
      <c r="UQT88"/>
      <c r="UQU88"/>
      <c r="UQV88"/>
      <c r="UQW88"/>
      <c r="UQX88"/>
      <c r="UQY88"/>
      <c r="UQZ88"/>
      <c r="URA88"/>
      <c r="URB88"/>
      <c r="URC88"/>
      <c r="URD88"/>
      <c r="URE88"/>
      <c r="URF88"/>
      <c r="URG88"/>
      <c r="URH88"/>
      <c r="URI88"/>
      <c r="URJ88"/>
      <c r="URK88"/>
      <c r="URL88"/>
      <c r="URM88"/>
      <c r="URN88"/>
      <c r="URO88"/>
      <c r="URP88"/>
      <c r="URQ88"/>
      <c r="URR88"/>
      <c r="URS88"/>
      <c r="URT88"/>
      <c r="URU88"/>
      <c r="URV88"/>
      <c r="URW88"/>
      <c r="URX88"/>
      <c r="URY88"/>
      <c r="URZ88"/>
      <c r="USA88"/>
      <c r="USB88"/>
      <c r="USC88"/>
      <c r="USD88"/>
      <c r="USE88"/>
      <c r="USF88"/>
      <c r="USG88"/>
      <c r="USH88"/>
      <c r="USI88"/>
      <c r="USJ88"/>
      <c r="USK88"/>
      <c r="USL88"/>
      <c r="USM88"/>
      <c r="USN88"/>
      <c r="USO88"/>
      <c r="USP88"/>
      <c r="USQ88"/>
      <c r="USR88"/>
      <c r="USS88"/>
      <c r="UST88"/>
      <c r="USU88"/>
      <c r="USV88"/>
      <c r="USW88"/>
      <c r="USX88"/>
      <c r="USY88"/>
      <c r="USZ88"/>
      <c r="UTA88"/>
      <c r="UTB88"/>
      <c r="UTC88"/>
      <c r="UTD88"/>
      <c r="UTE88"/>
      <c r="UTF88"/>
      <c r="UTG88"/>
      <c r="UTH88"/>
      <c r="UTI88"/>
      <c r="UTJ88"/>
      <c r="UTK88"/>
      <c r="UTL88"/>
      <c r="UTM88"/>
      <c r="UTN88"/>
      <c r="UTO88"/>
      <c r="UTP88"/>
      <c r="UTQ88"/>
      <c r="UTR88"/>
      <c r="UTS88"/>
      <c r="UTT88"/>
      <c r="UTU88"/>
      <c r="UTV88"/>
      <c r="UTW88"/>
      <c r="UTX88"/>
      <c r="UTY88"/>
      <c r="UTZ88"/>
      <c r="UUA88"/>
      <c r="UUB88"/>
      <c r="UUC88"/>
      <c r="UUD88"/>
      <c r="UUE88"/>
      <c r="UUF88"/>
      <c r="UUG88"/>
      <c r="UUH88"/>
      <c r="UUI88"/>
      <c r="UUJ88"/>
      <c r="UUK88"/>
      <c r="UUL88"/>
      <c r="UUM88"/>
      <c r="UUN88"/>
      <c r="UUO88"/>
      <c r="UUP88"/>
      <c r="UUQ88"/>
      <c r="UUR88"/>
      <c r="UUS88"/>
      <c r="UUT88"/>
      <c r="UUU88"/>
      <c r="UUV88"/>
      <c r="UUW88"/>
      <c r="UUX88"/>
      <c r="UUY88"/>
      <c r="UUZ88"/>
      <c r="UVA88"/>
      <c r="UVB88"/>
      <c r="UVC88"/>
      <c r="UVD88"/>
      <c r="UVE88"/>
      <c r="UVF88"/>
      <c r="UVG88"/>
      <c r="UVH88"/>
      <c r="UVI88"/>
      <c r="UVJ88"/>
      <c r="UVK88"/>
      <c r="UVL88"/>
      <c r="UVM88"/>
      <c r="UVN88"/>
      <c r="UVO88"/>
      <c r="UVP88"/>
      <c r="UVQ88"/>
      <c r="UVR88"/>
      <c r="UVS88"/>
      <c r="UVT88"/>
      <c r="UVU88"/>
      <c r="UVV88"/>
      <c r="UVW88"/>
      <c r="UVX88"/>
      <c r="UVY88"/>
      <c r="UVZ88"/>
      <c r="UWA88"/>
      <c r="UWB88"/>
      <c r="UWC88"/>
      <c r="UWD88"/>
      <c r="UWE88"/>
      <c r="UWF88"/>
      <c r="UWG88"/>
      <c r="UWH88"/>
      <c r="UWI88"/>
      <c r="UWJ88"/>
      <c r="UWK88"/>
      <c r="UWL88"/>
      <c r="UWM88"/>
      <c r="UWN88"/>
      <c r="UWO88"/>
      <c r="UWP88"/>
      <c r="UWQ88"/>
      <c r="UWR88"/>
      <c r="UWS88"/>
      <c r="UWT88"/>
      <c r="UWU88"/>
      <c r="UWV88"/>
      <c r="UWW88"/>
      <c r="UWX88"/>
      <c r="UWY88"/>
      <c r="UWZ88"/>
      <c r="UXA88"/>
      <c r="UXB88"/>
      <c r="UXC88"/>
      <c r="UXD88"/>
      <c r="UXE88"/>
      <c r="UXF88"/>
      <c r="UXG88"/>
      <c r="UXH88"/>
      <c r="UXI88"/>
      <c r="UXJ88"/>
      <c r="UXK88"/>
      <c r="UXL88"/>
      <c r="UXM88"/>
      <c r="UXN88"/>
      <c r="UXO88"/>
      <c r="UXP88"/>
      <c r="UXQ88"/>
      <c r="UXR88"/>
      <c r="UXS88"/>
      <c r="UXT88"/>
      <c r="UXU88"/>
      <c r="UXV88"/>
      <c r="UXW88"/>
      <c r="UXX88"/>
      <c r="UXY88"/>
      <c r="UXZ88"/>
      <c r="UYA88"/>
      <c r="UYB88"/>
      <c r="UYC88"/>
      <c r="UYD88"/>
      <c r="UYE88"/>
      <c r="UYF88"/>
      <c r="UYG88"/>
      <c r="UYH88"/>
      <c r="UYI88"/>
      <c r="UYJ88"/>
      <c r="UYK88"/>
      <c r="UYL88"/>
      <c r="UYM88"/>
      <c r="UYN88"/>
      <c r="UYO88"/>
      <c r="UYP88"/>
      <c r="UYQ88"/>
      <c r="UYR88"/>
      <c r="UYS88"/>
      <c r="UYT88"/>
      <c r="UYU88"/>
      <c r="UYV88"/>
      <c r="UYW88"/>
      <c r="UYX88"/>
      <c r="UYY88"/>
      <c r="UYZ88"/>
      <c r="UZA88"/>
      <c r="UZB88"/>
      <c r="UZC88"/>
      <c r="UZD88"/>
      <c r="UZE88"/>
      <c r="UZF88"/>
      <c r="UZG88"/>
      <c r="UZH88"/>
      <c r="UZI88"/>
      <c r="UZJ88"/>
      <c r="UZK88"/>
      <c r="UZL88"/>
      <c r="UZM88"/>
      <c r="UZN88"/>
      <c r="UZO88"/>
      <c r="UZP88"/>
      <c r="UZQ88"/>
      <c r="UZR88"/>
      <c r="UZS88"/>
      <c r="UZT88"/>
      <c r="UZU88"/>
      <c r="UZV88"/>
      <c r="UZW88"/>
      <c r="UZX88"/>
      <c r="UZY88"/>
      <c r="UZZ88"/>
      <c r="VAA88"/>
      <c r="VAB88"/>
      <c r="VAC88"/>
      <c r="VAD88"/>
      <c r="VAE88"/>
      <c r="VAF88"/>
      <c r="VAG88"/>
      <c r="VAH88"/>
      <c r="VAI88"/>
      <c r="VAJ88"/>
      <c r="VAK88"/>
      <c r="VAL88"/>
      <c r="VAM88"/>
      <c r="VAN88"/>
      <c r="VAO88"/>
      <c r="VAP88"/>
      <c r="VAQ88"/>
      <c r="VAR88"/>
      <c r="VAS88"/>
      <c r="VAT88"/>
      <c r="VAU88"/>
      <c r="VAV88"/>
      <c r="VAW88"/>
      <c r="VAX88"/>
      <c r="VAY88"/>
      <c r="VAZ88"/>
      <c r="VBA88"/>
      <c r="VBB88"/>
      <c r="VBC88"/>
      <c r="VBD88"/>
      <c r="VBE88"/>
      <c r="VBF88"/>
      <c r="VBG88"/>
      <c r="VBH88"/>
      <c r="VBI88"/>
      <c r="VBJ88"/>
      <c r="VBK88"/>
      <c r="VBL88"/>
      <c r="VBM88"/>
      <c r="VBN88"/>
      <c r="VBO88"/>
      <c r="VBP88"/>
      <c r="VBQ88"/>
      <c r="VBR88"/>
      <c r="VBS88"/>
      <c r="VBT88"/>
      <c r="VBU88"/>
      <c r="VBV88"/>
      <c r="VBW88"/>
      <c r="VBX88"/>
      <c r="VBY88"/>
      <c r="VBZ88"/>
      <c r="VCA88"/>
      <c r="VCB88"/>
      <c r="VCC88"/>
      <c r="VCD88"/>
      <c r="VCE88"/>
      <c r="VCF88"/>
      <c r="VCG88"/>
      <c r="VCH88"/>
      <c r="VCI88"/>
      <c r="VCJ88"/>
      <c r="VCK88"/>
      <c r="VCL88"/>
      <c r="VCM88"/>
      <c r="VCN88"/>
      <c r="VCO88"/>
      <c r="VCP88"/>
      <c r="VCQ88"/>
      <c r="VCR88"/>
      <c r="VCS88"/>
      <c r="VCT88"/>
      <c r="VCU88"/>
      <c r="VCV88"/>
      <c r="VCW88"/>
      <c r="VCX88"/>
      <c r="VCY88"/>
      <c r="VCZ88"/>
      <c r="VDA88"/>
      <c r="VDB88"/>
      <c r="VDC88"/>
      <c r="VDD88"/>
      <c r="VDE88"/>
      <c r="VDF88"/>
      <c r="VDG88"/>
      <c r="VDH88"/>
      <c r="VDI88"/>
      <c r="VDJ88"/>
      <c r="VDK88"/>
      <c r="VDL88"/>
      <c r="VDM88"/>
      <c r="VDN88"/>
      <c r="VDO88"/>
      <c r="VDP88"/>
      <c r="VDQ88"/>
      <c r="VDR88"/>
      <c r="VDS88"/>
      <c r="VDT88"/>
      <c r="VDU88"/>
      <c r="VDV88"/>
      <c r="VDW88"/>
      <c r="VDX88"/>
      <c r="VDY88"/>
      <c r="VDZ88"/>
      <c r="VEA88"/>
      <c r="VEB88"/>
      <c r="VEC88"/>
      <c r="VED88"/>
      <c r="VEE88"/>
      <c r="VEF88"/>
      <c r="VEG88"/>
      <c r="VEH88"/>
      <c r="VEI88"/>
      <c r="VEJ88"/>
      <c r="VEK88"/>
      <c r="VEL88"/>
      <c r="VEM88"/>
      <c r="VEN88"/>
      <c r="VEO88"/>
      <c r="VEP88"/>
      <c r="VEQ88"/>
      <c r="VER88"/>
      <c r="VES88"/>
      <c r="VET88"/>
      <c r="VEU88"/>
      <c r="VEV88"/>
      <c r="VEW88"/>
      <c r="VEX88"/>
      <c r="VEY88"/>
      <c r="VEZ88"/>
      <c r="VFA88"/>
      <c r="VFB88"/>
      <c r="VFC88"/>
      <c r="VFD88"/>
      <c r="VFE88"/>
      <c r="VFF88"/>
      <c r="VFG88"/>
      <c r="VFH88"/>
      <c r="VFI88"/>
      <c r="VFJ88"/>
      <c r="VFK88"/>
      <c r="VFL88"/>
      <c r="VFM88"/>
      <c r="VFN88"/>
      <c r="VFO88"/>
      <c r="VFP88"/>
      <c r="VFQ88"/>
      <c r="VFR88"/>
      <c r="VFS88"/>
      <c r="VFT88"/>
      <c r="VFU88"/>
      <c r="VFV88"/>
      <c r="VFW88"/>
      <c r="VFX88"/>
      <c r="VFY88"/>
      <c r="VFZ88"/>
      <c r="VGA88"/>
      <c r="VGB88"/>
      <c r="VGC88"/>
      <c r="VGD88"/>
      <c r="VGE88"/>
      <c r="VGF88"/>
      <c r="VGG88"/>
      <c r="VGH88"/>
      <c r="VGI88"/>
      <c r="VGJ88"/>
      <c r="VGK88"/>
      <c r="VGL88"/>
      <c r="VGM88"/>
      <c r="VGN88"/>
      <c r="VGO88"/>
      <c r="VGP88"/>
      <c r="VGQ88"/>
      <c r="VGR88"/>
      <c r="VGS88"/>
      <c r="VGT88"/>
      <c r="VGU88"/>
      <c r="VGV88"/>
      <c r="VGW88"/>
      <c r="VGX88"/>
      <c r="VGY88"/>
      <c r="VGZ88"/>
      <c r="VHA88"/>
      <c r="VHB88"/>
      <c r="VHC88"/>
      <c r="VHD88"/>
      <c r="VHE88"/>
      <c r="VHF88"/>
      <c r="VHG88"/>
      <c r="VHH88"/>
      <c r="VHI88"/>
      <c r="VHJ88"/>
      <c r="VHK88"/>
      <c r="VHL88"/>
      <c r="VHM88"/>
      <c r="VHN88"/>
      <c r="VHO88"/>
      <c r="VHP88"/>
      <c r="VHQ88"/>
      <c r="VHR88"/>
      <c r="VHS88"/>
      <c r="VHT88"/>
      <c r="VHU88"/>
      <c r="VHV88"/>
      <c r="VHW88"/>
      <c r="VHX88"/>
      <c r="VHY88"/>
      <c r="VHZ88"/>
      <c r="VIA88"/>
      <c r="VIB88"/>
      <c r="VIC88"/>
      <c r="VID88"/>
      <c r="VIE88"/>
      <c r="VIF88"/>
      <c r="VIG88"/>
      <c r="VIH88"/>
      <c r="VII88"/>
      <c r="VIJ88"/>
      <c r="VIK88"/>
      <c r="VIL88"/>
      <c r="VIM88"/>
      <c r="VIN88"/>
      <c r="VIO88"/>
      <c r="VIP88"/>
      <c r="VIQ88"/>
      <c r="VIR88"/>
      <c r="VIS88"/>
      <c r="VIT88"/>
      <c r="VIU88"/>
      <c r="VIV88"/>
      <c r="VIW88"/>
      <c r="VIX88"/>
      <c r="VIY88"/>
      <c r="VIZ88"/>
      <c r="VJA88"/>
      <c r="VJB88"/>
      <c r="VJC88"/>
      <c r="VJD88"/>
      <c r="VJE88"/>
      <c r="VJF88"/>
      <c r="VJG88"/>
      <c r="VJH88"/>
      <c r="VJI88"/>
      <c r="VJJ88"/>
      <c r="VJK88"/>
      <c r="VJL88"/>
      <c r="VJM88"/>
      <c r="VJN88"/>
      <c r="VJO88"/>
      <c r="VJP88"/>
      <c r="VJQ88"/>
      <c r="VJR88"/>
      <c r="VJS88"/>
      <c r="VJT88"/>
      <c r="VJU88"/>
      <c r="VJV88"/>
      <c r="VJW88"/>
      <c r="VJX88"/>
      <c r="VJY88"/>
      <c r="VJZ88"/>
      <c r="VKA88"/>
      <c r="VKB88"/>
      <c r="VKC88"/>
      <c r="VKD88"/>
      <c r="VKE88"/>
      <c r="VKF88"/>
      <c r="VKG88"/>
      <c r="VKH88"/>
      <c r="VKI88"/>
      <c r="VKJ88"/>
      <c r="VKK88"/>
      <c r="VKL88"/>
      <c r="VKM88"/>
      <c r="VKN88"/>
      <c r="VKO88"/>
      <c r="VKP88"/>
      <c r="VKQ88"/>
      <c r="VKR88"/>
      <c r="VKS88"/>
      <c r="VKT88"/>
      <c r="VKU88"/>
      <c r="VKV88"/>
      <c r="VKW88"/>
      <c r="VKX88"/>
      <c r="VKY88"/>
      <c r="VKZ88"/>
      <c r="VLA88"/>
      <c r="VLB88"/>
      <c r="VLC88"/>
      <c r="VLD88"/>
      <c r="VLE88"/>
      <c r="VLF88"/>
      <c r="VLG88"/>
      <c r="VLH88"/>
      <c r="VLI88"/>
      <c r="VLJ88"/>
      <c r="VLK88"/>
      <c r="VLL88"/>
      <c r="VLM88"/>
      <c r="VLN88"/>
      <c r="VLO88"/>
      <c r="VLP88"/>
      <c r="VLQ88"/>
      <c r="VLR88"/>
      <c r="VLS88"/>
      <c r="VLT88"/>
      <c r="VLU88"/>
      <c r="VLV88"/>
      <c r="VLW88"/>
      <c r="VLX88"/>
      <c r="VLY88"/>
      <c r="VLZ88"/>
      <c r="VMA88"/>
      <c r="VMB88"/>
      <c r="VMC88"/>
      <c r="VMD88"/>
      <c r="VME88"/>
      <c r="VMF88"/>
      <c r="VMG88"/>
      <c r="VMH88"/>
      <c r="VMI88"/>
      <c r="VMJ88"/>
      <c r="VMK88"/>
      <c r="VML88"/>
      <c r="VMM88"/>
      <c r="VMN88"/>
      <c r="VMO88"/>
      <c r="VMP88"/>
      <c r="VMQ88"/>
      <c r="VMR88"/>
      <c r="VMS88"/>
      <c r="VMT88"/>
      <c r="VMU88"/>
      <c r="VMV88"/>
      <c r="VMW88"/>
      <c r="VMX88"/>
      <c r="VMY88"/>
      <c r="VMZ88"/>
      <c r="VNA88"/>
      <c r="VNB88"/>
      <c r="VNC88"/>
      <c r="VND88"/>
      <c r="VNE88"/>
      <c r="VNF88"/>
      <c r="VNG88"/>
      <c r="VNH88"/>
      <c r="VNI88"/>
      <c r="VNJ88"/>
      <c r="VNK88"/>
      <c r="VNL88"/>
      <c r="VNM88"/>
      <c r="VNN88"/>
      <c r="VNO88"/>
      <c r="VNP88"/>
      <c r="VNQ88"/>
      <c r="VNR88"/>
      <c r="VNS88"/>
      <c r="VNT88"/>
      <c r="VNU88"/>
      <c r="VNV88"/>
      <c r="VNW88"/>
      <c r="VNX88"/>
      <c r="VNY88"/>
      <c r="VNZ88"/>
      <c r="VOA88"/>
      <c r="VOB88"/>
      <c r="VOC88"/>
      <c r="VOD88"/>
      <c r="VOE88"/>
      <c r="VOF88"/>
      <c r="VOG88"/>
      <c r="VOH88"/>
      <c r="VOI88"/>
      <c r="VOJ88"/>
      <c r="VOK88"/>
      <c r="VOL88"/>
      <c r="VOM88"/>
      <c r="VON88"/>
      <c r="VOO88"/>
      <c r="VOP88"/>
      <c r="VOQ88"/>
      <c r="VOR88"/>
      <c r="VOS88"/>
      <c r="VOT88"/>
      <c r="VOU88"/>
      <c r="VOV88"/>
      <c r="VOW88"/>
      <c r="VOX88"/>
      <c r="VOY88"/>
      <c r="VOZ88"/>
      <c r="VPA88"/>
      <c r="VPB88"/>
      <c r="VPC88"/>
      <c r="VPD88"/>
      <c r="VPE88"/>
      <c r="VPF88"/>
      <c r="VPG88"/>
      <c r="VPH88"/>
      <c r="VPI88"/>
      <c r="VPJ88"/>
      <c r="VPK88"/>
      <c r="VPL88"/>
      <c r="VPM88"/>
      <c r="VPN88"/>
      <c r="VPO88"/>
      <c r="VPP88"/>
      <c r="VPQ88"/>
      <c r="VPR88"/>
      <c r="VPS88"/>
      <c r="VPT88"/>
      <c r="VPU88"/>
      <c r="VPV88"/>
      <c r="VPW88"/>
      <c r="VPX88"/>
      <c r="VPY88"/>
      <c r="VPZ88"/>
      <c r="VQA88"/>
      <c r="VQB88"/>
      <c r="VQC88"/>
      <c r="VQD88"/>
      <c r="VQE88"/>
      <c r="VQF88"/>
      <c r="VQG88"/>
      <c r="VQH88"/>
      <c r="VQI88"/>
      <c r="VQJ88"/>
      <c r="VQK88"/>
      <c r="VQL88"/>
      <c r="VQM88"/>
      <c r="VQN88"/>
      <c r="VQO88"/>
      <c r="VQP88"/>
      <c r="VQQ88"/>
      <c r="VQR88"/>
      <c r="VQS88"/>
      <c r="VQT88"/>
      <c r="VQU88"/>
      <c r="VQV88"/>
      <c r="VQW88"/>
      <c r="VQX88"/>
      <c r="VQY88"/>
      <c r="VQZ88"/>
      <c r="VRA88"/>
      <c r="VRB88"/>
      <c r="VRC88"/>
      <c r="VRD88"/>
      <c r="VRE88"/>
      <c r="VRF88"/>
      <c r="VRG88"/>
      <c r="VRH88"/>
      <c r="VRI88"/>
      <c r="VRJ88"/>
      <c r="VRK88"/>
      <c r="VRL88"/>
      <c r="VRM88"/>
      <c r="VRN88"/>
      <c r="VRO88"/>
      <c r="VRP88"/>
      <c r="VRQ88"/>
      <c r="VRR88"/>
      <c r="VRS88"/>
      <c r="VRT88"/>
      <c r="VRU88"/>
      <c r="VRV88"/>
      <c r="VRW88"/>
      <c r="VRX88"/>
      <c r="VRY88"/>
      <c r="VRZ88"/>
      <c r="VSA88"/>
      <c r="VSB88"/>
      <c r="VSC88"/>
      <c r="VSD88"/>
      <c r="VSE88"/>
      <c r="VSF88"/>
      <c r="VSG88"/>
      <c r="VSH88"/>
      <c r="VSI88"/>
      <c r="VSJ88"/>
      <c r="VSK88"/>
      <c r="VSL88"/>
      <c r="VSM88"/>
      <c r="VSN88"/>
      <c r="VSO88"/>
      <c r="VSP88"/>
      <c r="VSQ88"/>
      <c r="VSR88"/>
      <c r="VSS88"/>
      <c r="VST88"/>
      <c r="VSU88"/>
      <c r="VSV88"/>
      <c r="VSW88"/>
      <c r="VSX88"/>
      <c r="VSY88"/>
      <c r="VSZ88"/>
      <c r="VTA88"/>
      <c r="VTB88"/>
      <c r="VTC88"/>
      <c r="VTD88"/>
      <c r="VTE88"/>
      <c r="VTF88"/>
      <c r="VTG88"/>
      <c r="VTH88"/>
      <c r="VTI88"/>
      <c r="VTJ88"/>
      <c r="VTK88"/>
      <c r="VTL88"/>
      <c r="VTM88"/>
      <c r="VTN88"/>
      <c r="VTO88"/>
      <c r="VTP88"/>
      <c r="VTQ88"/>
      <c r="VTR88"/>
      <c r="VTS88"/>
      <c r="VTT88"/>
      <c r="VTU88"/>
      <c r="VTV88"/>
      <c r="VTW88"/>
      <c r="VTX88"/>
      <c r="VTY88"/>
      <c r="VTZ88"/>
      <c r="VUA88"/>
      <c r="VUB88"/>
      <c r="VUC88"/>
      <c r="VUD88"/>
      <c r="VUE88"/>
      <c r="VUF88"/>
      <c r="VUG88"/>
      <c r="VUH88"/>
      <c r="VUI88"/>
      <c r="VUJ88"/>
      <c r="VUK88"/>
      <c r="VUL88"/>
      <c r="VUM88"/>
      <c r="VUN88"/>
      <c r="VUO88"/>
      <c r="VUP88"/>
      <c r="VUQ88"/>
      <c r="VUR88"/>
      <c r="VUS88"/>
      <c r="VUT88"/>
      <c r="VUU88"/>
      <c r="VUV88"/>
      <c r="VUW88"/>
      <c r="VUX88"/>
      <c r="VUY88"/>
      <c r="VUZ88"/>
      <c r="VVA88"/>
      <c r="VVB88"/>
      <c r="VVC88"/>
      <c r="VVD88"/>
      <c r="VVE88"/>
      <c r="VVF88"/>
      <c r="VVG88"/>
      <c r="VVH88"/>
      <c r="VVI88"/>
      <c r="VVJ88"/>
      <c r="VVK88"/>
      <c r="VVL88"/>
      <c r="VVM88"/>
      <c r="VVN88"/>
      <c r="VVO88"/>
      <c r="VVP88"/>
      <c r="VVQ88"/>
      <c r="VVR88"/>
      <c r="VVS88"/>
      <c r="VVT88"/>
      <c r="VVU88"/>
      <c r="VVV88"/>
      <c r="VVW88"/>
      <c r="VVX88"/>
      <c r="VVY88"/>
      <c r="VVZ88"/>
      <c r="VWA88"/>
      <c r="VWB88"/>
      <c r="VWC88"/>
      <c r="VWD88"/>
      <c r="VWE88"/>
      <c r="VWF88"/>
      <c r="VWG88"/>
      <c r="VWH88"/>
      <c r="VWI88"/>
      <c r="VWJ88"/>
      <c r="VWK88"/>
      <c r="VWL88"/>
      <c r="VWM88"/>
      <c r="VWN88"/>
      <c r="VWO88"/>
      <c r="VWP88"/>
      <c r="VWQ88"/>
      <c r="VWR88"/>
      <c r="VWS88"/>
      <c r="VWT88"/>
      <c r="VWU88"/>
      <c r="VWV88"/>
      <c r="VWW88"/>
      <c r="VWX88"/>
      <c r="VWY88"/>
      <c r="VWZ88"/>
      <c r="VXA88"/>
      <c r="VXB88"/>
      <c r="VXC88"/>
      <c r="VXD88"/>
      <c r="VXE88"/>
      <c r="VXF88"/>
      <c r="VXG88"/>
      <c r="VXH88"/>
      <c r="VXI88"/>
      <c r="VXJ88"/>
      <c r="VXK88"/>
      <c r="VXL88"/>
      <c r="VXM88"/>
      <c r="VXN88"/>
      <c r="VXO88"/>
      <c r="VXP88"/>
      <c r="VXQ88"/>
      <c r="VXR88"/>
      <c r="VXS88"/>
      <c r="VXT88"/>
      <c r="VXU88"/>
      <c r="VXV88"/>
      <c r="VXW88"/>
      <c r="VXX88"/>
      <c r="VXY88"/>
      <c r="VXZ88"/>
      <c r="VYA88"/>
      <c r="VYB88"/>
      <c r="VYC88"/>
      <c r="VYD88"/>
      <c r="VYE88"/>
      <c r="VYF88"/>
      <c r="VYG88"/>
      <c r="VYH88"/>
      <c r="VYI88"/>
      <c r="VYJ88"/>
      <c r="VYK88"/>
      <c r="VYL88"/>
      <c r="VYM88"/>
      <c r="VYN88"/>
      <c r="VYO88"/>
      <c r="VYP88"/>
      <c r="VYQ88"/>
      <c r="VYR88"/>
      <c r="VYS88"/>
      <c r="VYT88"/>
      <c r="VYU88"/>
      <c r="VYV88"/>
      <c r="VYW88"/>
      <c r="VYX88"/>
      <c r="VYY88"/>
      <c r="VYZ88"/>
      <c r="VZA88"/>
      <c r="VZB88"/>
      <c r="VZC88"/>
      <c r="VZD88"/>
      <c r="VZE88"/>
      <c r="VZF88"/>
      <c r="VZG88"/>
      <c r="VZH88"/>
      <c r="VZI88"/>
      <c r="VZJ88"/>
      <c r="VZK88"/>
      <c r="VZL88"/>
      <c r="VZM88"/>
      <c r="VZN88"/>
      <c r="VZO88"/>
      <c r="VZP88"/>
      <c r="VZQ88"/>
      <c r="VZR88"/>
      <c r="VZS88"/>
      <c r="VZT88"/>
      <c r="VZU88"/>
      <c r="VZV88"/>
      <c r="VZW88"/>
      <c r="VZX88"/>
      <c r="VZY88"/>
      <c r="VZZ88"/>
      <c r="WAA88"/>
      <c r="WAB88"/>
      <c r="WAC88"/>
      <c r="WAD88"/>
      <c r="WAE88"/>
      <c r="WAF88"/>
      <c r="WAG88"/>
      <c r="WAH88"/>
      <c r="WAI88"/>
      <c r="WAJ88"/>
      <c r="WAK88"/>
      <c r="WAL88"/>
      <c r="WAM88"/>
      <c r="WAN88"/>
      <c r="WAO88"/>
      <c r="WAP88"/>
      <c r="WAQ88"/>
      <c r="WAR88"/>
      <c r="WAS88"/>
      <c r="WAT88"/>
      <c r="WAU88"/>
      <c r="WAV88"/>
      <c r="WAW88"/>
      <c r="WAX88"/>
      <c r="WAY88"/>
      <c r="WAZ88"/>
      <c r="WBA88"/>
      <c r="WBB88"/>
      <c r="WBC88"/>
      <c r="WBD88"/>
      <c r="WBE88"/>
      <c r="WBF88"/>
      <c r="WBG88"/>
      <c r="WBH88"/>
      <c r="WBI88"/>
      <c r="WBJ88"/>
      <c r="WBK88"/>
      <c r="WBL88"/>
      <c r="WBM88"/>
      <c r="WBN88"/>
      <c r="WBO88"/>
      <c r="WBP88"/>
      <c r="WBQ88"/>
      <c r="WBR88"/>
      <c r="WBS88"/>
      <c r="WBT88"/>
      <c r="WBU88"/>
      <c r="WBV88"/>
      <c r="WBW88"/>
      <c r="WBX88"/>
      <c r="WBY88"/>
      <c r="WBZ88"/>
      <c r="WCA88"/>
      <c r="WCB88"/>
      <c r="WCC88"/>
      <c r="WCD88"/>
      <c r="WCE88"/>
      <c r="WCF88"/>
      <c r="WCG88"/>
      <c r="WCH88"/>
      <c r="WCI88"/>
      <c r="WCJ88"/>
      <c r="WCK88"/>
      <c r="WCL88"/>
      <c r="WCM88"/>
      <c r="WCN88"/>
      <c r="WCO88"/>
      <c r="WCP88"/>
      <c r="WCQ88"/>
      <c r="WCR88"/>
      <c r="WCS88"/>
      <c r="WCT88"/>
      <c r="WCU88"/>
      <c r="WCV88"/>
      <c r="WCW88"/>
      <c r="WCX88"/>
      <c r="WCY88"/>
      <c r="WCZ88"/>
      <c r="WDA88"/>
      <c r="WDB88"/>
      <c r="WDC88"/>
      <c r="WDD88"/>
      <c r="WDE88"/>
      <c r="WDF88"/>
      <c r="WDG88"/>
      <c r="WDH88"/>
      <c r="WDI88"/>
      <c r="WDJ88"/>
      <c r="WDK88"/>
      <c r="WDL88"/>
      <c r="WDM88"/>
      <c r="WDN88"/>
      <c r="WDO88"/>
      <c r="WDP88"/>
      <c r="WDQ88"/>
      <c r="WDR88"/>
      <c r="WDS88"/>
      <c r="WDT88"/>
      <c r="WDU88"/>
      <c r="WDV88"/>
      <c r="WDW88"/>
      <c r="WDX88"/>
      <c r="WDY88"/>
      <c r="WDZ88"/>
      <c r="WEA88"/>
      <c r="WEB88"/>
      <c r="WEC88"/>
      <c r="WED88"/>
      <c r="WEE88"/>
      <c r="WEF88"/>
      <c r="WEG88"/>
      <c r="WEH88"/>
      <c r="WEI88"/>
      <c r="WEJ88"/>
      <c r="WEK88"/>
      <c r="WEL88"/>
      <c r="WEM88"/>
      <c r="WEN88"/>
      <c r="WEO88"/>
      <c r="WEP88"/>
      <c r="WEQ88"/>
      <c r="WER88"/>
      <c r="WES88"/>
      <c r="WET88"/>
      <c r="WEU88"/>
      <c r="WEV88"/>
      <c r="WEW88"/>
      <c r="WEX88"/>
      <c r="WEY88"/>
      <c r="WEZ88"/>
      <c r="WFA88"/>
      <c r="WFB88"/>
      <c r="WFC88"/>
      <c r="WFD88"/>
      <c r="WFE88"/>
      <c r="WFF88"/>
      <c r="WFG88"/>
      <c r="WFH88"/>
      <c r="WFI88"/>
      <c r="WFJ88"/>
      <c r="WFK88"/>
      <c r="WFL88"/>
      <c r="WFM88"/>
      <c r="WFN88"/>
      <c r="WFO88"/>
      <c r="WFP88"/>
      <c r="WFQ88"/>
      <c r="WFR88"/>
      <c r="WFS88"/>
      <c r="WFT88"/>
      <c r="WFU88"/>
      <c r="WFV88"/>
      <c r="WFW88"/>
      <c r="WFX88"/>
      <c r="WFY88"/>
      <c r="WFZ88"/>
      <c r="WGA88"/>
      <c r="WGB88"/>
      <c r="WGC88"/>
      <c r="WGD88"/>
      <c r="WGE88"/>
      <c r="WGF88"/>
      <c r="WGG88"/>
      <c r="WGH88"/>
      <c r="WGI88"/>
      <c r="WGJ88"/>
      <c r="WGK88"/>
      <c r="WGL88"/>
      <c r="WGM88"/>
      <c r="WGN88"/>
      <c r="WGO88"/>
      <c r="WGP88"/>
      <c r="WGQ88"/>
      <c r="WGR88"/>
      <c r="WGS88"/>
      <c r="WGT88"/>
      <c r="WGU88"/>
      <c r="WGV88"/>
      <c r="WGW88"/>
      <c r="WGX88"/>
      <c r="WGY88"/>
      <c r="WGZ88"/>
      <c r="WHA88"/>
      <c r="WHB88"/>
      <c r="WHC88"/>
      <c r="WHD88"/>
      <c r="WHE88"/>
      <c r="WHF88"/>
      <c r="WHG88"/>
      <c r="WHH88"/>
      <c r="WHI88"/>
      <c r="WHJ88"/>
      <c r="WHK88"/>
      <c r="WHL88"/>
      <c r="WHM88"/>
      <c r="WHN88"/>
      <c r="WHO88"/>
      <c r="WHP88"/>
      <c r="WHQ88"/>
      <c r="WHR88"/>
      <c r="WHS88"/>
      <c r="WHT88"/>
      <c r="WHU88"/>
      <c r="WHV88"/>
      <c r="WHW88"/>
      <c r="WHX88"/>
      <c r="WHY88"/>
      <c r="WHZ88"/>
      <c r="WIA88"/>
      <c r="WIB88"/>
      <c r="WIC88"/>
      <c r="WID88"/>
      <c r="WIE88"/>
      <c r="WIF88"/>
      <c r="WIG88"/>
      <c r="WIH88"/>
      <c r="WII88"/>
      <c r="WIJ88"/>
      <c r="WIK88"/>
      <c r="WIL88"/>
      <c r="WIM88"/>
      <c r="WIN88"/>
      <c r="WIO88"/>
      <c r="WIP88"/>
      <c r="WIQ88"/>
      <c r="WIR88"/>
      <c r="WIS88"/>
      <c r="WIT88"/>
      <c r="WIU88"/>
      <c r="WIV88"/>
      <c r="WIW88"/>
      <c r="WIX88"/>
      <c r="WIY88"/>
      <c r="WIZ88"/>
      <c r="WJA88"/>
      <c r="WJB88"/>
      <c r="WJC88"/>
      <c r="WJD88"/>
      <c r="WJE88"/>
      <c r="WJF88"/>
      <c r="WJG88"/>
      <c r="WJH88"/>
      <c r="WJI88"/>
      <c r="WJJ88"/>
      <c r="WJK88"/>
      <c r="WJL88"/>
      <c r="WJM88"/>
      <c r="WJN88"/>
      <c r="WJO88"/>
      <c r="WJP88"/>
      <c r="WJQ88"/>
      <c r="WJR88"/>
      <c r="WJS88"/>
      <c r="WJT88"/>
      <c r="WJU88"/>
      <c r="WJV88"/>
      <c r="WJW88"/>
      <c r="WJX88"/>
      <c r="WJY88"/>
      <c r="WJZ88"/>
      <c r="WKA88"/>
      <c r="WKB88"/>
      <c r="WKC88"/>
      <c r="WKD88"/>
      <c r="WKE88"/>
      <c r="WKF88"/>
      <c r="WKG88"/>
      <c r="WKH88"/>
      <c r="WKI88"/>
      <c r="WKJ88"/>
      <c r="WKK88"/>
      <c r="WKL88"/>
      <c r="WKM88"/>
      <c r="WKN88"/>
      <c r="WKO88"/>
      <c r="WKP88"/>
      <c r="WKQ88"/>
      <c r="WKR88"/>
      <c r="WKS88"/>
      <c r="WKT88"/>
      <c r="WKU88"/>
      <c r="WKV88"/>
      <c r="WKW88"/>
      <c r="WKX88"/>
      <c r="WKY88"/>
      <c r="WKZ88"/>
      <c r="WLA88"/>
      <c r="WLB88"/>
      <c r="WLC88"/>
      <c r="WLD88"/>
      <c r="WLE88"/>
      <c r="WLF88"/>
      <c r="WLG88"/>
      <c r="WLH88"/>
      <c r="WLI88"/>
      <c r="WLJ88"/>
      <c r="WLK88"/>
      <c r="WLL88"/>
      <c r="WLM88"/>
      <c r="WLN88"/>
      <c r="WLO88"/>
      <c r="WLP88"/>
      <c r="WLQ88"/>
      <c r="WLR88"/>
      <c r="WLS88"/>
      <c r="WLT88"/>
      <c r="WLU88"/>
      <c r="WLV88"/>
      <c r="WLW88"/>
      <c r="WLX88"/>
      <c r="WLY88"/>
      <c r="WLZ88"/>
      <c r="WMA88"/>
      <c r="WMB88"/>
      <c r="WMC88"/>
      <c r="WMD88"/>
      <c r="WME88"/>
      <c r="WMF88"/>
      <c r="WMG88"/>
      <c r="WMH88"/>
      <c r="WMI88"/>
      <c r="WMJ88"/>
      <c r="WMK88"/>
      <c r="WML88"/>
      <c r="WMM88"/>
      <c r="WMN88"/>
      <c r="WMO88"/>
      <c r="WMP88"/>
      <c r="WMQ88"/>
      <c r="WMR88"/>
      <c r="WMS88"/>
      <c r="WMT88"/>
      <c r="WMU88"/>
      <c r="WMV88"/>
      <c r="WMW88"/>
      <c r="WMX88"/>
      <c r="WMY88"/>
      <c r="WMZ88"/>
      <c r="WNA88"/>
      <c r="WNB88"/>
      <c r="WNC88"/>
      <c r="WND88"/>
      <c r="WNE88"/>
      <c r="WNF88"/>
      <c r="WNG88"/>
      <c r="WNH88"/>
      <c r="WNI88"/>
      <c r="WNJ88"/>
      <c r="WNK88"/>
      <c r="WNL88"/>
      <c r="WNM88"/>
      <c r="WNN88"/>
      <c r="WNO88"/>
      <c r="WNP88"/>
      <c r="WNQ88"/>
      <c r="WNR88"/>
      <c r="WNS88"/>
      <c r="WNT88"/>
      <c r="WNU88"/>
      <c r="WNV88"/>
      <c r="WNW88"/>
      <c r="WNX88"/>
      <c r="WNY88"/>
      <c r="WNZ88"/>
      <c r="WOA88"/>
      <c r="WOB88"/>
      <c r="WOC88"/>
      <c r="WOD88"/>
      <c r="WOE88"/>
      <c r="WOF88"/>
      <c r="WOG88"/>
      <c r="WOH88"/>
      <c r="WOI88"/>
      <c r="WOJ88"/>
      <c r="WOK88"/>
      <c r="WOL88"/>
      <c r="WOM88"/>
      <c r="WON88"/>
      <c r="WOO88"/>
      <c r="WOP88"/>
      <c r="WOQ88"/>
      <c r="WOR88"/>
      <c r="WOS88"/>
      <c r="WOT88"/>
      <c r="WOU88"/>
      <c r="WOV88"/>
      <c r="WOW88"/>
      <c r="WOX88"/>
      <c r="WOY88"/>
      <c r="WOZ88"/>
      <c r="WPA88"/>
      <c r="WPB88"/>
      <c r="WPC88"/>
      <c r="WPD88"/>
      <c r="WPE88"/>
      <c r="WPF88"/>
      <c r="WPG88"/>
      <c r="WPH88"/>
      <c r="WPI88"/>
      <c r="WPJ88"/>
      <c r="WPK88"/>
      <c r="WPL88"/>
      <c r="WPM88"/>
      <c r="WPN88"/>
      <c r="WPO88"/>
      <c r="WPP88"/>
      <c r="WPQ88"/>
      <c r="WPR88"/>
      <c r="WPS88"/>
      <c r="WPT88"/>
      <c r="WPU88"/>
      <c r="WPV88"/>
      <c r="WPW88"/>
      <c r="WPX88"/>
      <c r="WPY88"/>
      <c r="WPZ88"/>
      <c r="WQA88"/>
      <c r="WQB88"/>
      <c r="WQC88"/>
      <c r="WQD88"/>
      <c r="WQE88"/>
      <c r="WQF88"/>
      <c r="WQG88"/>
      <c r="WQH88"/>
      <c r="WQI88"/>
      <c r="WQJ88"/>
      <c r="WQK88"/>
      <c r="WQL88"/>
      <c r="WQM88"/>
      <c r="WQN88"/>
      <c r="WQO88"/>
      <c r="WQP88"/>
      <c r="WQQ88"/>
      <c r="WQR88"/>
      <c r="WQS88"/>
      <c r="WQT88"/>
      <c r="WQU88"/>
      <c r="WQV88"/>
      <c r="WQW88"/>
      <c r="WQX88"/>
      <c r="WQY88"/>
      <c r="WQZ88"/>
      <c r="WRA88"/>
      <c r="WRB88"/>
      <c r="WRC88"/>
      <c r="WRD88"/>
      <c r="WRE88"/>
      <c r="WRF88"/>
      <c r="WRG88"/>
      <c r="WRH88"/>
      <c r="WRI88"/>
      <c r="WRJ88"/>
      <c r="WRK88"/>
      <c r="WRL88"/>
      <c r="WRM88"/>
      <c r="WRN88"/>
      <c r="WRO88"/>
      <c r="WRP88"/>
      <c r="WRQ88"/>
      <c r="WRR88"/>
      <c r="WRS88"/>
      <c r="WRT88"/>
      <c r="WRU88"/>
      <c r="WRV88"/>
      <c r="WRW88"/>
      <c r="WRX88"/>
      <c r="WRY88"/>
      <c r="WRZ88"/>
      <c r="WSA88"/>
      <c r="WSB88"/>
      <c r="WSC88"/>
      <c r="WSD88"/>
      <c r="WSE88"/>
      <c r="WSF88"/>
      <c r="WSG88"/>
      <c r="WSH88"/>
      <c r="WSI88"/>
      <c r="WSJ88"/>
      <c r="WSK88"/>
      <c r="WSL88"/>
      <c r="WSM88"/>
      <c r="WSN88"/>
      <c r="WSO88"/>
      <c r="WSP88"/>
      <c r="WSQ88"/>
      <c r="WSR88"/>
      <c r="WSS88"/>
      <c r="WST88"/>
      <c r="WSU88"/>
      <c r="WSV88"/>
      <c r="WSW88"/>
      <c r="WSX88"/>
      <c r="WSY88"/>
      <c r="WSZ88"/>
      <c r="WTA88"/>
      <c r="WTB88"/>
      <c r="WTC88"/>
      <c r="WTD88"/>
      <c r="WTE88"/>
      <c r="WTF88"/>
      <c r="WTG88"/>
      <c r="WTH88"/>
      <c r="WTI88"/>
      <c r="WTJ88"/>
      <c r="WTK88"/>
      <c r="WTL88"/>
      <c r="WTM88"/>
      <c r="WTN88"/>
      <c r="WTO88"/>
      <c r="WTP88"/>
      <c r="WTQ88"/>
      <c r="WTR88"/>
      <c r="WTS88"/>
      <c r="WTT88"/>
      <c r="WTU88"/>
      <c r="WTV88"/>
      <c r="WTW88"/>
      <c r="WTX88"/>
      <c r="WTY88"/>
      <c r="WTZ88"/>
      <c r="WUA88"/>
      <c r="WUB88"/>
      <c r="WUC88"/>
      <c r="WUD88"/>
      <c r="WUE88"/>
      <c r="WUF88"/>
      <c r="WUG88"/>
      <c r="WUH88"/>
      <c r="WUI88"/>
      <c r="WUJ88"/>
      <c r="WUK88"/>
      <c r="WUL88"/>
      <c r="WUM88"/>
      <c r="WUN88"/>
      <c r="WUO88"/>
      <c r="WUP88"/>
      <c r="WUQ88"/>
      <c r="WUR88"/>
      <c r="WUS88"/>
      <c r="WUT88"/>
      <c r="WUU88"/>
      <c r="WUV88"/>
      <c r="WUW88"/>
      <c r="WUX88"/>
      <c r="WUY88"/>
      <c r="WUZ88"/>
      <c r="WVA88"/>
      <c r="WVB88"/>
      <c r="WVC88"/>
      <c r="WVD88"/>
      <c r="WVE88"/>
      <c r="WVF88"/>
      <c r="WVG88"/>
      <c r="WVH88"/>
      <c r="WVI88"/>
      <c r="WVJ88"/>
      <c r="WVK88"/>
      <c r="WVL88"/>
      <c r="WVM88"/>
      <c r="WVN88"/>
      <c r="WVO88"/>
      <c r="WVP88"/>
      <c r="WVQ88"/>
      <c r="WVR88"/>
      <c r="WVS88"/>
      <c r="WVT88"/>
      <c r="WVU88"/>
      <c r="WVV88"/>
      <c r="WVW88"/>
      <c r="WVX88"/>
      <c r="WVY88"/>
      <c r="WVZ88"/>
      <c r="WWA88"/>
      <c r="WWB88"/>
      <c r="WWC88"/>
      <c r="WWD88"/>
      <c r="WWE88"/>
      <c r="WWF88"/>
      <c r="WWG88"/>
      <c r="WWH88"/>
      <c r="WWI88"/>
      <c r="WWJ88"/>
      <c r="WWK88"/>
      <c r="WWL88"/>
      <c r="WWM88"/>
      <c r="WWN88"/>
      <c r="WWO88"/>
      <c r="WWP88"/>
      <c r="WWQ88"/>
      <c r="WWR88"/>
      <c r="WWS88"/>
      <c r="WWT88"/>
      <c r="WWU88"/>
      <c r="WWV88"/>
      <c r="WWW88"/>
      <c r="WWX88"/>
      <c r="WWY88"/>
      <c r="WWZ88"/>
      <c r="WXA88"/>
      <c r="WXB88"/>
      <c r="WXC88"/>
      <c r="WXD88"/>
      <c r="WXE88"/>
      <c r="WXF88"/>
      <c r="WXG88"/>
      <c r="WXH88"/>
      <c r="WXI88"/>
      <c r="WXJ88"/>
      <c r="WXK88"/>
      <c r="WXL88"/>
      <c r="WXM88"/>
      <c r="WXN88"/>
      <c r="WXO88"/>
      <c r="WXP88"/>
      <c r="WXQ88"/>
      <c r="WXR88"/>
      <c r="WXS88"/>
      <c r="WXT88"/>
      <c r="WXU88"/>
      <c r="WXV88"/>
      <c r="WXW88"/>
      <c r="WXX88"/>
      <c r="WXY88"/>
      <c r="WXZ88"/>
      <c r="WYA88"/>
      <c r="WYB88"/>
      <c r="WYC88"/>
      <c r="WYD88"/>
      <c r="WYE88"/>
      <c r="WYF88"/>
      <c r="WYG88"/>
      <c r="WYH88"/>
      <c r="WYI88"/>
      <c r="WYJ88"/>
      <c r="WYK88"/>
      <c r="WYL88"/>
      <c r="WYM88"/>
      <c r="WYN88"/>
      <c r="WYO88"/>
      <c r="WYP88"/>
      <c r="WYQ88"/>
      <c r="WYR88"/>
      <c r="WYS88"/>
      <c r="WYT88"/>
      <c r="WYU88"/>
      <c r="WYV88"/>
      <c r="WYW88"/>
      <c r="WYX88"/>
      <c r="WYY88"/>
      <c r="WYZ88"/>
      <c r="WZA88"/>
      <c r="WZB88"/>
      <c r="WZC88"/>
      <c r="WZD88"/>
      <c r="WZE88"/>
      <c r="WZF88"/>
      <c r="WZG88"/>
      <c r="WZH88"/>
      <c r="WZI88"/>
      <c r="WZJ88"/>
      <c r="WZK88"/>
      <c r="WZL88"/>
      <c r="WZM88"/>
      <c r="WZN88"/>
      <c r="WZO88"/>
      <c r="WZP88"/>
      <c r="WZQ88"/>
      <c r="WZR88"/>
      <c r="WZS88"/>
      <c r="WZT88"/>
      <c r="WZU88"/>
      <c r="WZV88"/>
      <c r="WZW88"/>
      <c r="WZX88"/>
      <c r="WZY88"/>
      <c r="WZZ88"/>
      <c r="XAA88"/>
      <c r="XAB88"/>
      <c r="XAC88"/>
      <c r="XAD88"/>
      <c r="XAE88"/>
      <c r="XAF88"/>
      <c r="XAG88"/>
      <c r="XAH88"/>
      <c r="XAI88"/>
      <c r="XAJ88"/>
      <c r="XAK88"/>
      <c r="XAL88"/>
      <c r="XAM88"/>
      <c r="XAN88"/>
      <c r="XAO88"/>
      <c r="XAP88"/>
      <c r="XAQ88"/>
      <c r="XAR88"/>
      <c r="XAS88"/>
      <c r="XAT88"/>
      <c r="XAU88"/>
      <c r="XAV88"/>
      <c r="XAW88"/>
      <c r="XAX88"/>
      <c r="XAY88"/>
      <c r="XAZ88"/>
      <c r="XBA88"/>
      <c r="XBB88"/>
      <c r="XBC88"/>
      <c r="XBD88"/>
      <c r="XBE88"/>
      <c r="XBF88"/>
      <c r="XBG88"/>
      <c r="XBH88"/>
      <c r="XBI88"/>
      <c r="XBJ88"/>
      <c r="XBK88"/>
      <c r="XBL88"/>
      <c r="XBM88"/>
      <c r="XBN88"/>
      <c r="XBO88"/>
      <c r="XBP88"/>
      <c r="XBQ88"/>
      <c r="XBR88"/>
      <c r="XBS88"/>
      <c r="XBT88"/>
      <c r="XBU88"/>
      <c r="XBV88"/>
      <c r="XBW88"/>
      <c r="XBX88"/>
      <c r="XBY88"/>
      <c r="XBZ88"/>
      <c r="XCA88"/>
      <c r="XCB88"/>
      <c r="XCC88"/>
      <c r="XCD88"/>
      <c r="XCE88"/>
      <c r="XCF88"/>
      <c r="XCG88"/>
      <c r="XCH88"/>
      <c r="XCI88"/>
      <c r="XCJ88"/>
      <c r="XCK88"/>
      <c r="XCL88"/>
      <c r="XCM88"/>
      <c r="XCN88"/>
      <c r="XCO88"/>
      <c r="XCP88"/>
      <c r="XCQ88"/>
      <c r="XCR88"/>
      <c r="XCS88"/>
      <c r="XCT88"/>
      <c r="XCU88"/>
      <c r="XCV88"/>
      <c r="XCW88"/>
      <c r="XCX88"/>
      <c r="XCY88"/>
      <c r="XCZ88"/>
      <c r="XDA88"/>
      <c r="XDB88"/>
      <c r="XDC88"/>
      <c r="XDD88"/>
      <c r="XDE88"/>
      <c r="XDF88"/>
      <c r="XDG88"/>
      <c r="XDH88"/>
      <c r="XDI88"/>
      <c r="XDJ88"/>
      <c r="XDK88"/>
      <c r="XDL88"/>
      <c r="XDM88"/>
      <c r="XDN88"/>
      <c r="XDO88"/>
      <c r="XDP88"/>
      <c r="XDQ88"/>
      <c r="XDR88"/>
      <c r="XDS88"/>
      <c r="XDT88"/>
      <c r="XDU88"/>
      <c r="XDV88"/>
      <c r="XDW88"/>
      <c r="XDX88"/>
      <c r="XDY88"/>
      <c r="XDZ88"/>
      <c r="XEA88"/>
      <c r="XEB88"/>
      <c r="XEC88"/>
      <c r="XED88"/>
      <c r="XEE88"/>
      <c r="XEF88"/>
      <c r="XEG88"/>
      <c r="XEH88"/>
      <c r="XEI88"/>
      <c r="XEJ88"/>
      <c r="XEK88"/>
      <c r="XEL88"/>
      <c r="XEM88"/>
      <c r="XEN88"/>
      <c r="XEO88"/>
      <c r="XEP88"/>
      <c r="XEQ88"/>
      <c r="XER88"/>
      <c r="XES88"/>
      <c r="XET88"/>
      <c r="XEU88"/>
      <c r="XEV88"/>
      <c r="XEW88"/>
      <c r="XEX88"/>
      <c r="XEY88"/>
      <c r="XEZ88"/>
      <c r="XFA88"/>
      <c r="XFB88"/>
      <c r="XFC88"/>
    </row>
    <row r="89" spans="1:16383" s="528" customFormat="1" ht="12.5" x14ac:dyDescent="0.25">
      <c r="F89" s="530">
        <v>43948.579745370371</v>
      </c>
      <c r="G89" s="529">
        <v>43948.579745370371</v>
      </c>
      <c r="H89" s="528" t="s">
        <v>301</v>
      </c>
      <c r="I89" s="531" t="str">
        <f>InpC!$E$42</f>
        <v>Year 1 P50 production</v>
      </c>
      <c r="J89" s="534">
        <v>245</v>
      </c>
      <c r="K89" s="533">
        <v>250</v>
      </c>
      <c r="L89" s="528" t="s">
        <v>299</v>
      </c>
      <c r="M89" s="528" t="s">
        <v>300</v>
      </c>
      <c r="N89" s="528" t="s">
        <v>83</v>
      </c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  <c r="ALL89"/>
      <c r="ALM89"/>
      <c r="ALN89"/>
      <c r="ALO89"/>
      <c r="ALP89"/>
      <c r="ALQ89"/>
      <c r="ALR89"/>
      <c r="ALS89"/>
      <c r="ALT89"/>
      <c r="ALU89"/>
      <c r="ALV89"/>
      <c r="ALW89"/>
      <c r="ALX89"/>
      <c r="ALY89"/>
      <c r="ALZ89"/>
      <c r="AMA89"/>
      <c r="AMB89"/>
      <c r="AMC89"/>
      <c r="AMD89"/>
      <c r="AME89"/>
      <c r="AMF89"/>
      <c r="AMG89"/>
      <c r="AMH89"/>
      <c r="AMI89"/>
      <c r="AMJ89"/>
      <c r="AMK89"/>
      <c r="AML89"/>
      <c r="AMM89"/>
      <c r="AMN89"/>
      <c r="AMO89"/>
      <c r="AMP89"/>
      <c r="AMQ89"/>
      <c r="AMR89"/>
      <c r="AMS89"/>
      <c r="AMT89"/>
      <c r="AMU89"/>
      <c r="AMV89"/>
      <c r="AMW89"/>
      <c r="AMX89"/>
      <c r="AMY89"/>
      <c r="AMZ89"/>
      <c r="ANA89"/>
      <c r="ANB89"/>
      <c r="ANC89"/>
      <c r="AND89"/>
      <c r="ANE89"/>
      <c r="ANF89"/>
      <c r="ANG89"/>
      <c r="ANH89"/>
      <c r="ANI89"/>
      <c r="ANJ89"/>
      <c r="ANK89"/>
      <c r="ANL89"/>
      <c r="ANM89"/>
      <c r="ANN89"/>
      <c r="ANO89"/>
      <c r="ANP89"/>
      <c r="ANQ89"/>
      <c r="ANR89"/>
      <c r="ANS89"/>
      <c r="ANT89"/>
      <c r="ANU89"/>
      <c r="ANV89"/>
      <c r="ANW89"/>
      <c r="ANX89"/>
      <c r="ANY89"/>
      <c r="ANZ89"/>
      <c r="AOA89"/>
      <c r="AOB89"/>
      <c r="AOC89"/>
      <c r="AOD89"/>
      <c r="AOE89"/>
      <c r="AOF89"/>
      <c r="AOG89"/>
      <c r="AOH89"/>
      <c r="AOI89"/>
      <c r="AOJ89"/>
      <c r="AOK89"/>
      <c r="AOL89"/>
      <c r="AOM89"/>
      <c r="AON89"/>
      <c r="AOO89"/>
      <c r="AOP89"/>
      <c r="AOQ89"/>
      <c r="AOR89"/>
      <c r="AOS89"/>
      <c r="AOT89"/>
      <c r="AOU89"/>
      <c r="AOV89"/>
      <c r="AOW89"/>
      <c r="AOX89"/>
      <c r="AOY89"/>
      <c r="AOZ89"/>
      <c r="APA89"/>
      <c r="APB89"/>
      <c r="APC89"/>
      <c r="APD89"/>
      <c r="APE89"/>
      <c r="APF89"/>
      <c r="APG89"/>
      <c r="APH89"/>
      <c r="API89"/>
      <c r="APJ89"/>
      <c r="APK89"/>
      <c r="APL89"/>
      <c r="APM89"/>
      <c r="APN89"/>
      <c r="APO89"/>
      <c r="APP89"/>
      <c r="APQ89"/>
      <c r="APR89"/>
      <c r="APS89"/>
      <c r="APT89"/>
      <c r="APU89"/>
      <c r="APV89"/>
      <c r="APW89"/>
      <c r="APX89"/>
      <c r="APY89"/>
      <c r="APZ89"/>
      <c r="AQA89"/>
      <c r="AQB89"/>
      <c r="AQC89"/>
      <c r="AQD89"/>
      <c r="AQE89"/>
      <c r="AQF89"/>
      <c r="AQG89"/>
      <c r="AQH89"/>
      <c r="AQI89"/>
      <c r="AQJ89"/>
      <c r="AQK89"/>
      <c r="AQL89"/>
      <c r="AQM89"/>
      <c r="AQN89"/>
      <c r="AQO89"/>
      <c r="AQP89"/>
      <c r="AQQ89"/>
      <c r="AQR89"/>
      <c r="AQS89"/>
      <c r="AQT89"/>
      <c r="AQU89"/>
      <c r="AQV89"/>
      <c r="AQW89"/>
      <c r="AQX89"/>
      <c r="AQY89"/>
      <c r="AQZ89"/>
      <c r="ARA89"/>
      <c r="ARB89"/>
      <c r="ARC89"/>
      <c r="ARD89"/>
      <c r="ARE89"/>
      <c r="ARF89"/>
      <c r="ARG89"/>
      <c r="ARH89"/>
      <c r="ARI89"/>
      <c r="ARJ89"/>
      <c r="ARK89"/>
      <c r="ARL89"/>
      <c r="ARM89"/>
      <c r="ARN89"/>
      <c r="ARO89"/>
      <c r="ARP89"/>
      <c r="ARQ89"/>
      <c r="ARR89"/>
      <c r="ARS89"/>
      <c r="ART89"/>
      <c r="ARU89"/>
      <c r="ARV89"/>
      <c r="ARW89"/>
      <c r="ARX89"/>
      <c r="ARY89"/>
      <c r="ARZ89"/>
      <c r="ASA89"/>
      <c r="ASB89"/>
      <c r="ASC89"/>
      <c r="ASD89"/>
      <c r="ASE89"/>
      <c r="ASF89"/>
      <c r="ASG89"/>
      <c r="ASH89"/>
      <c r="ASI89"/>
      <c r="ASJ89"/>
      <c r="ASK89"/>
      <c r="ASL89"/>
      <c r="ASM89"/>
      <c r="ASN89"/>
      <c r="ASO89"/>
      <c r="ASP89"/>
      <c r="ASQ89"/>
      <c r="ASR89"/>
      <c r="ASS89"/>
      <c r="AST89"/>
      <c r="ASU89"/>
      <c r="ASV89"/>
      <c r="ASW89"/>
      <c r="ASX89"/>
      <c r="ASY89"/>
      <c r="ASZ89"/>
      <c r="ATA89"/>
      <c r="ATB89"/>
      <c r="ATC89"/>
      <c r="ATD89"/>
      <c r="ATE89"/>
      <c r="ATF89"/>
      <c r="ATG89"/>
      <c r="ATH89"/>
      <c r="ATI89"/>
      <c r="ATJ89"/>
      <c r="ATK89"/>
      <c r="ATL89"/>
      <c r="ATM89"/>
      <c r="ATN89"/>
      <c r="ATO89"/>
      <c r="ATP89"/>
      <c r="ATQ89"/>
      <c r="ATR89"/>
      <c r="ATS89"/>
      <c r="ATT89"/>
      <c r="ATU89"/>
      <c r="ATV89"/>
      <c r="ATW89"/>
      <c r="ATX89"/>
      <c r="ATY89"/>
      <c r="ATZ89"/>
      <c r="AUA89"/>
      <c r="AUB89"/>
      <c r="AUC89"/>
      <c r="AUD89"/>
      <c r="AUE89"/>
      <c r="AUF89"/>
      <c r="AUG89"/>
      <c r="AUH89"/>
      <c r="AUI89"/>
      <c r="AUJ89"/>
      <c r="AUK89"/>
      <c r="AUL89"/>
      <c r="AUM89"/>
      <c r="AUN89"/>
      <c r="AUO89"/>
      <c r="AUP89"/>
      <c r="AUQ89"/>
      <c r="AUR89"/>
      <c r="AUS89"/>
      <c r="AUT89"/>
      <c r="AUU89"/>
      <c r="AUV89"/>
      <c r="AUW89"/>
      <c r="AUX89"/>
      <c r="AUY89"/>
      <c r="AUZ89"/>
      <c r="AVA89"/>
      <c r="AVB89"/>
      <c r="AVC89"/>
      <c r="AVD89"/>
      <c r="AVE89"/>
      <c r="AVF89"/>
      <c r="AVG89"/>
      <c r="AVH89"/>
      <c r="AVI89"/>
      <c r="AVJ89"/>
      <c r="AVK89"/>
      <c r="AVL89"/>
      <c r="AVM89"/>
      <c r="AVN89"/>
      <c r="AVO89"/>
      <c r="AVP89"/>
      <c r="AVQ89"/>
      <c r="AVR89"/>
      <c r="AVS89"/>
      <c r="AVT89"/>
      <c r="AVU89"/>
      <c r="AVV89"/>
      <c r="AVW89"/>
      <c r="AVX89"/>
      <c r="AVY89"/>
      <c r="AVZ89"/>
      <c r="AWA89"/>
      <c r="AWB89"/>
      <c r="AWC89"/>
      <c r="AWD89"/>
      <c r="AWE89"/>
      <c r="AWF89"/>
      <c r="AWG89"/>
      <c r="AWH89"/>
      <c r="AWI89"/>
      <c r="AWJ89"/>
      <c r="AWK89"/>
      <c r="AWL89"/>
      <c r="AWM89"/>
      <c r="AWN89"/>
      <c r="AWO89"/>
      <c r="AWP89"/>
      <c r="AWQ89"/>
      <c r="AWR89"/>
      <c r="AWS89"/>
      <c r="AWT89"/>
      <c r="AWU89"/>
      <c r="AWV89"/>
      <c r="AWW89"/>
      <c r="AWX89"/>
      <c r="AWY89"/>
      <c r="AWZ89"/>
      <c r="AXA89"/>
      <c r="AXB89"/>
      <c r="AXC89"/>
      <c r="AXD89"/>
      <c r="AXE89"/>
      <c r="AXF89"/>
      <c r="AXG89"/>
      <c r="AXH89"/>
      <c r="AXI89"/>
      <c r="AXJ89"/>
      <c r="AXK89"/>
      <c r="AXL89"/>
      <c r="AXM89"/>
      <c r="AXN89"/>
      <c r="AXO89"/>
      <c r="AXP89"/>
      <c r="AXQ89"/>
      <c r="AXR89"/>
      <c r="AXS89"/>
      <c r="AXT89"/>
      <c r="AXU89"/>
      <c r="AXV89"/>
      <c r="AXW89"/>
      <c r="AXX89"/>
      <c r="AXY89"/>
      <c r="AXZ89"/>
      <c r="AYA89"/>
      <c r="AYB89"/>
      <c r="AYC89"/>
      <c r="AYD89"/>
      <c r="AYE89"/>
      <c r="AYF89"/>
      <c r="AYG89"/>
      <c r="AYH89"/>
      <c r="AYI89"/>
      <c r="AYJ89"/>
      <c r="AYK89"/>
      <c r="AYL89"/>
      <c r="AYM89"/>
      <c r="AYN89"/>
      <c r="AYO89"/>
      <c r="AYP89"/>
      <c r="AYQ89"/>
      <c r="AYR89"/>
      <c r="AYS89"/>
      <c r="AYT89"/>
      <c r="AYU89"/>
      <c r="AYV89"/>
      <c r="AYW89"/>
      <c r="AYX89"/>
      <c r="AYY89"/>
      <c r="AYZ89"/>
      <c r="AZA89"/>
      <c r="AZB89"/>
      <c r="AZC89"/>
      <c r="AZD89"/>
      <c r="AZE89"/>
      <c r="AZF89"/>
      <c r="AZG89"/>
      <c r="AZH89"/>
      <c r="AZI89"/>
      <c r="AZJ89"/>
      <c r="AZK89"/>
      <c r="AZL89"/>
      <c r="AZM89"/>
      <c r="AZN89"/>
      <c r="AZO89"/>
      <c r="AZP89"/>
      <c r="AZQ89"/>
      <c r="AZR89"/>
      <c r="AZS89"/>
      <c r="AZT89"/>
      <c r="AZU89"/>
      <c r="AZV89"/>
      <c r="AZW89"/>
      <c r="AZX89"/>
      <c r="AZY89"/>
      <c r="AZZ89"/>
      <c r="BAA89"/>
      <c r="BAB89"/>
      <c r="BAC89"/>
      <c r="BAD89"/>
      <c r="BAE89"/>
      <c r="BAF89"/>
      <c r="BAG89"/>
      <c r="BAH89"/>
      <c r="BAI89"/>
      <c r="BAJ89"/>
      <c r="BAK89"/>
      <c r="BAL89"/>
      <c r="BAM89"/>
      <c r="BAN89"/>
      <c r="BAO89"/>
      <c r="BAP89"/>
      <c r="BAQ89"/>
      <c r="BAR89"/>
      <c r="BAS89"/>
      <c r="BAT89"/>
      <c r="BAU89"/>
      <c r="BAV89"/>
      <c r="BAW89"/>
      <c r="BAX89"/>
      <c r="BAY89"/>
      <c r="BAZ89"/>
      <c r="BBA89"/>
      <c r="BBB89"/>
      <c r="BBC89"/>
      <c r="BBD89"/>
      <c r="BBE89"/>
      <c r="BBF89"/>
      <c r="BBG89"/>
      <c r="BBH89"/>
      <c r="BBI89"/>
      <c r="BBJ89"/>
      <c r="BBK89"/>
      <c r="BBL89"/>
      <c r="BBM89"/>
      <c r="BBN89"/>
      <c r="BBO89"/>
      <c r="BBP89"/>
      <c r="BBQ89"/>
      <c r="BBR89"/>
      <c r="BBS89"/>
      <c r="BBT89"/>
      <c r="BBU89"/>
      <c r="BBV89"/>
      <c r="BBW89"/>
      <c r="BBX89"/>
      <c r="BBY89"/>
      <c r="BBZ89"/>
      <c r="BCA89"/>
      <c r="BCB89"/>
      <c r="BCC89"/>
      <c r="BCD89"/>
      <c r="BCE89"/>
      <c r="BCF89"/>
      <c r="BCG89"/>
      <c r="BCH89"/>
      <c r="BCI89"/>
      <c r="BCJ89"/>
      <c r="BCK89"/>
      <c r="BCL89"/>
      <c r="BCM89"/>
      <c r="BCN89"/>
      <c r="BCO89"/>
      <c r="BCP89"/>
      <c r="BCQ89"/>
      <c r="BCR89"/>
      <c r="BCS89"/>
      <c r="BCT89"/>
      <c r="BCU89"/>
      <c r="BCV89"/>
      <c r="BCW89"/>
      <c r="BCX89"/>
      <c r="BCY89"/>
      <c r="BCZ89"/>
      <c r="BDA89"/>
      <c r="BDB89"/>
      <c r="BDC89"/>
      <c r="BDD89"/>
      <c r="BDE89"/>
      <c r="BDF89"/>
      <c r="BDG89"/>
      <c r="BDH89"/>
      <c r="BDI89"/>
      <c r="BDJ89"/>
      <c r="BDK89"/>
      <c r="BDL89"/>
      <c r="BDM89"/>
      <c r="BDN89"/>
      <c r="BDO89"/>
      <c r="BDP89"/>
      <c r="BDQ89"/>
      <c r="BDR89"/>
      <c r="BDS89"/>
      <c r="BDT89"/>
      <c r="BDU89"/>
      <c r="BDV89"/>
      <c r="BDW89"/>
      <c r="BDX89"/>
      <c r="BDY89"/>
      <c r="BDZ89"/>
      <c r="BEA89"/>
      <c r="BEB89"/>
      <c r="BEC89"/>
      <c r="BED89"/>
      <c r="BEE89"/>
      <c r="BEF89"/>
      <c r="BEG89"/>
      <c r="BEH89"/>
      <c r="BEI89"/>
      <c r="BEJ89"/>
      <c r="BEK89"/>
      <c r="BEL89"/>
      <c r="BEM89"/>
      <c r="BEN89"/>
      <c r="BEO89"/>
      <c r="BEP89"/>
      <c r="BEQ89"/>
      <c r="BER89"/>
      <c r="BES89"/>
      <c r="BET89"/>
      <c r="BEU89"/>
      <c r="BEV89"/>
      <c r="BEW89"/>
      <c r="BEX89"/>
      <c r="BEY89"/>
      <c r="BEZ89"/>
      <c r="BFA89"/>
      <c r="BFB89"/>
      <c r="BFC89"/>
      <c r="BFD89"/>
      <c r="BFE89"/>
      <c r="BFF89"/>
      <c r="BFG89"/>
      <c r="BFH89"/>
      <c r="BFI89"/>
      <c r="BFJ89"/>
      <c r="BFK89"/>
      <c r="BFL89"/>
      <c r="BFM89"/>
      <c r="BFN89"/>
      <c r="BFO89"/>
      <c r="BFP89"/>
      <c r="BFQ89"/>
      <c r="BFR89"/>
      <c r="BFS89"/>
      <c r="BFT89"/>
      <c r="BFU89"/>
      <c r="BFV89"/>
      <c r="BFW89"/>
      <c r="BFX89"/>
      <c r="BFY89"/>
      <c r="BFZ89"/>
      <c r="BGA89"/>
      <c r="BGB89"/>
      <c r="BGC89"/>
      <c r="BGD89"/>
      <c r="BGE89"/>
      <c r="BGF89"/>
      <c r="BGG89"/>
      <c r="BGH89"/>
      <c r="BGI89"/>
      <c r="BGJ89"/>
      <c r="BGK89"/>
      <c r="BGL89"/>
      <c r="BGM89"/>
      <c r="BGN89"/>
      <c r="BGO89"/>
      <c r="BGP89"/>
      <c r="BGQ89"/>
      <c r="BGR89"/>
      <c r="BGS89"/>
      <c r="BGT89"/>
      <c r="BGU89"/>
      <c r="BGV89"/>
      <c r="BGW89"/>
      <c r="BGX89"/>
      <c r="BGY89"/>
      <c r="BGZ89"/>
      <c r="BHA89"/>
      <c r="BHB89"/>
      <c r="BHC89"/>
      <c r="BHD89"/>
      <c r="BHE89"/>
      <c r="BHF89"/>
      <c r="BHG89"/>
      <c r="BHH89"/>
      <c r="BHI89"/>
      <c r="BHJ89"/>
      <c r="BHK89"/>
      <c r="BHL89"/>
      <c r="BHM89"/>
      <c r="BHN89"/>
      <c r="BHO89"/>
      <c r="BHP89"/>
      <c r="BHQ89"/>
      <c r="BHR89"/>
      <c r="BHS89"/>
      <c r="BHT89"/>
      <c r="BHU89"/>
      <c r="BHV89"/>
      <c r="BHW89"/>
      <c r="BHX89"/>
      <c r="BHY89"/>
      <c r="BHZ89"/>
      <c r="BIA89"/>
      <c r="BIB89"/>
      <c r="BIC89"/>
      <c r="BID89"/>
      <c r="BIE89"/>
      <c r="BIF89"/>
      <c r="BIG89"/>
      <c r="BIH89"/>
      <c r="BII89"/>
      <c r="BIJ89"/>
      <c r="BIK89"/>
      <c r="BIL89"/>
      <c r="BIM89"/>
      <c r="BIN89"/>
      <c r="BIO89"/>
      <c r="BIP89"/>
      <c r="BIQ89"/>
      <c r="BIR89"/>
      <c r="BIS89"/>
      <c r="BIT89"/>
      <c r="BIU89"/>
      <c r="BIV89"/>
      <c r="BIW89"/>
      <c r="BIX89"/>
      <c r="BIY89"/>
      <c r="BIZ89"/>
      <c r="BJA89"/>
      <c r="BJB89"/>
      <c r="BJC89"/>
      <c r="BJD89"/>
      <c r="BJE89"/>
      <c r="BJF89"/>
      <c r="BJG89"/>
      <c r="BJH89"/>
      <c r="BJI89"/>
      <c r="BJJ89"/>
      <c r="BJK89"/>
      <c r="BJL89"/>
      <c r="BJM89"/>
      <c r="BJN89"/>
      <c r="BJO89"/>
      <c r="BJP89"/>
      <c r="BJQ89"/>
      <c r="BJR89"/>
      <c r="BJS89"/>
      <c r="BJT89"/>
      <c r="BJU89"/>
      <c r="BJV89"/>
      <c r="BJW89"/>
      <c r="BJX89"/>
      <c r="BJY89"/>
      <c r="BJZ89"/>
      <c r="BKA89"/>
      <c r="BKB89"/>
      <c r="BKC89"/>
      <c r="BKD89"/>
      <c r="BKE89"/>
      <c r="BKF89"/>
      <c r="BKG89"/>
      <c r="BKH89"/>
      <c r="BKI89"/>
      <c r="BKJ89"/>
      <c r="BKK89"/>
      <c r="BKL89"/>
      <c r="BKM89"/>
      <c r="BKN89"/>
      <c r="BKO89"/>
      <c r="BKP89"/>
      <c r="BKQ89"/>
      <c r="BKR89"/>
      <c r="BKS89"/>
      <c r="BKT89"/>
      <c r="BKU89"/>
      <c r="BKV89"/>
      <c r="BKW89"/>
      <c r="BKX89"/>
      <c r="BKY89"/>
      <c r="BKZ89"/>
      <c r="BLA89"/>
      <c r="BLB89"/>
      <c r="BLC89"/>
      <c r="BLD89"/>
      <c r="BLE89"/>
      <c r="BLF89"/>
      <c r="BLG89"/>
      <c r="BLH89"/>
      <c r="BLI89"/>
      <c r="BLJ89"/>
      <c r="BLK89"/>
      <c r="BLL89"/>
      <c r="BLM89"/>
      <c r="BLN89"/>
      <c r="BLO89"/>
      <c r="BLP89"/>
      <c r="BLQ89"/>
      <c r="BLR89"/>
      <c r="BLS89"/>
      <c r="BLT89"/>
      <c r="BLU89"/>
      <c r="BLV89"/>
      <c r="BLW89"/>
      <c r="BLX89"/>
      <c r="BLY89"/>
      <c r="BLZ89"/>
      <c r="BMA89"/>
      <c r="BMB89"/>
      <c r="BMC89"/>
      <c r="BMD89"/>
      <c r="BME89"/>
      <c r="BMF89"/>
      <c r="BMG89"/>
      <c r="BMH89"/>
      <c r="BMI89"/>
      <c r="BMJ89"/>
      <c r="BMK89"/>
      <c r="BML89"/>
      <c r="BMM89"/>
      <c r="BMN89"/>
      <c r="BMO89"/>
      <c r="BMP89"/>
      <c r="BMQ89"/>
      <c r="BMR89"/>
      <c r="BMS89"/>
      <c r="BMT89"/>
      <c r="BMU89"/>
      <c r="BMV89"/>
      <c r="BMW89"/>
      <c r="BMX89"/>
      <c r="BMY89"/>
      <c r="BMZ89"/>
      <c r="BNA89"/>
      <c r="BNB89"/>
      <c r="BNC89"/>
      <c r="BND89"/>
      <c r="BNE89"/>
      <c r="BNF89"/>
      <c r="BNG89"/>
      <c r="BNH89"/>
      <c r="BNI89"/>
      <c r="BNJ89"/>
      <c r="BNK89"/>
      <c r="BNL89"/>
      <c r="BNM89"/>
      <c r="BNN89"/>
      <c r="BNO89"/>
      <c r="BNP89"/>
      <c r="BNQ89"/>
      <c r="BNR89"/>
      <c r="BNS89"/>
      <c r="BNT89"/>
      <c r="BNU89"/>
      <c r="BNV89"/>
      <c r="BNW89"/>
      <c r="BNX89"/>
      <c r="BNY89"/>
      <c r="BNZ89"/>
      <c r="BOA89"/>
      <c r="BOB89"/>
      <c r="BOC89"/>
      <c r="BOD89"/>
      <c r="BOE89"/>
      <c r="BOF89"/>
      <c r="BOG89"/>
      <c r="BOH89"/>
      <c r="BOI89"/>
      <c r="BOJ89"/>
      <c r="BOK89"/>
      <c r="BOL89"/>
      <c r="BOM89"/>
      <c r="BON89"/>
      <c r="BOO89"/>
      <c r="BOP89"/>
      <c r="BOQ89"/>
      <c r="BOR89"/>
      <c r="BOS89"/>
      <c r="BOT89"/>
      <c r="BOU89"/>
      <c r="BOV89"/>
      <c r="BOW89"/>
      <c r="BOX89"/>
      <c r="BOY89"/>
      <c r="BOZ89"/>
      <c r="BPA89"/>
      <c r="BPB89"/>
      <c r="BPC89"/>
      <c r="BPD89"/>
      <c r="BPE89"/>
      <c r="BPF89"/>
      <c r="BPG89"/>
      <c r="BPH89"/>
      <c r="BPI89"/>
      <c r="BPJ89"/>
      <c r="BPK89"/>
      <c r="BPL89"/>
      <c r="BPM89"/>
      <c r="BPN89"/>
      <c r="BPO89"/>
      <c r="BPP89"/>
      <c r="BPQ89"/>
      <c r="BPR89"/>
      <c r="BPS89"/>
      <c r="BPT89"/>
      <c r="BPU89"/>
      <c r="BPV89"/>
      <c r="BPW89"/>
      <c r="BPX89"/>
      <c r="BPY89"/>
      <c r="BPZ89"/>
      <c r="BQA89"/>
      <c r="BQB89"/>
      <c r="BQC89"/>
      <c r="BQD89"/>
      <c r="BQE89"/>
      <c r="BQF89"/>
      <c r="BQG89"/>
      <c r="BQH89"/>
      <c r="BQI89"/>
      <c r="BQJ89"/>
      <c r="BQK89"/>
      <c r="BQL89"/>
      <c r="BQM89"/>
      <c r="BQN89"/>
      <c r="BQO89"/>
      <c r="BQP89"/>
      <c r="BQQ89"/>
      <c r="BQR89"/>
      <c r="BQS89"/>
      <c r="BQT89"/>
      <c r="BQU89"/>
      <c r="BQV89"/>
      <c r="BQW89"/>
      <c r="BQX89"/>
      <c r="BQY89"/>
      <c r="BQZ89"/>
      <c r="BRA89"/>
      <c r="BRB89"/>
      <c r="BRC89"/>
      <c r="BRD89"/>
      <c r="BRE89"/>
      <c r="BRF89"/>
      <c r="BRG89"/>
      <c r="BRH89"/>
      <c r="BRI89"/>
      <c r="BRJ89"/>
      <c r="BRK89"/>
      <c r="BRL89"/>
      <c r="BRM89"/>
      <c r="BRN89"/>
      <c r="BRO89"/>
      <c r="BRP89"/>
      <c r="BRQ89"/>
      <c r="BRR89"/>
      <c r="BRS89"/>
      <c r="BRT89"/>
      <c r="BRU89"/>
      <c r="BRV89"/>
      <c r="BRW89"/>
      <c r="BRX89"/>
      <c r="BRY89"/>
      <c r="BRZ89"/>
      <c r="BSA89"/>
      <c r="BSB89"/>
      <c r="BSC89"/>
      <c r="BSD89"/>
      <c r="BSE89"/>
      <c r="BSF89"/>
      <c r="BSG89"/>
      <c r="BSH89"/>
      <c r="BSI89"/>
      <c r="BSJ89"/>
      <c r="BSK89"/>
      <c r="BSL89"/>
      <c r="BSM89"/>
      <c r="BSN89"/>
      <c r="BSO89"/>
      <c r="BSP89"/>
      <c r="BSQ89"/>
      <c r="BSR89"/>
      <c r="BSS89"/>
      <c r="BST89"/>
      <c r="BSU89"/>
      <c r="BSV89"/>
      <c r="BSW89"/>
      <c r="BSX89"/>
      <c r="BSY89"/>
      <c r="BSZ89"/>
      <c r="BTA89"/>
      <c r="BTB89"/>
      <c r="BTC89"/>
      <c r="BTD89"/>
      <c r="BTE89"/>
      <c r="BTF89"/>
      <c r="BTG89"/>
      <c r="BTH89"/>
      <c r="BTI89"/>
      <c r="BTJ89"/>
      <c r="BTK89"/>
      <c r="BTL89"/>
      <c r="BTM89"/>
      <c r="BTN89"/>
      <c r="BTO89"/>
      <c r="BTP89"/>
      <c r="BTQ89"/>
      <c r="BTR89"/>
      <c r="BTS89"/>
      <c r="BTT89"/>
      <c r="BTU89"/>
      <c r="BTV89"/>
      <c r="BTW89"/>
      <c r="BTX89"/>
      <c r="BTY89"/>
      <c r="BTZ89"/>
      <c r="BUA89"/>
      <c r="BUB89"/>
      <c r="BUC89"/>
      <c r="BUD89"/>
      <c r="BUE89"/>
      <c r="BUF89"/>
      <c r="BUG89"/>
      <c r="BUH89"/>
      <c r="BUI89"/>
      <c r="BUJ89"/>
      <c r="BUK89"/>
      <c r="BUL89"/>
      <c r="BUM89"/>
      <c r="BUN89"/>
      <c r="BUO89"/>
      <c r="BUP89"/>
      <c r="BUQ89"/>
      <c r="BUR89"/>
      <c r="BUS89"/>
      <c r="BUT89"/>
      <c r="BUU89"/>
      <c r="BUV89"/>
      <c r="BUW89"/>
      <c r="BUX89"/>
      <c r="BUY89"/>
      <c r="BUZ89"/>
      <c r="BVA89"/>
      <c r="BVB89"/>
      <c r="BVC89"/>
      <c r="BVD89"/>
      <c r="BVE89"/>
      <c r="BVF89"/>
      <c r="BVG89"/>
      <c r="BVH89"/>
      <c r="BVI89"/>
      <c r="BVJ89"/>
      <c r="BVK89"/>
      <c r="BVL89"/>
      <c r="BVM89"/>
      <c r="BVN89"/>
      <c r="BVO89"/>
      <c r="BVP89"/>
      <c r="BVQ89"/>
      <c r="BVR89"/>
      <c r="BVS89"/>
      <c r="BVT89"/>
      <c r="BVU89"/>
      <c r="BVV89"/>
      <c r="BVW89"/>
      <c r="BVX89"/>
      <c r="BVY89"/>
      <c r="BVZ89"/>
      <c r="BWA89"/>
      <c r="BWB89"/>
      <c r="BWC89"/>
      <c r="BWD89"/>
      <c r="BWE89"/>
      <c r="BWF89"/>
      <c r="BWG89"/>
      <c r="BWH89"/>
      <c r="BWI89"/>
      <c r="BWJ89"/>
      <c r="BWK89"/>
      <c r="BWL89"/>
      <c r="BWM89"/>
      <c r="BWN89"/>
      <c r="BWO89"/>
      <c r="BWP89"/>
      <c r="BWQ89"/>
      <c r="BWR89"/>
      <c r="BWS89"/>
      <c r="BWT89"/>
      <c r="BWU89"/>
      <c r="BWV89"/>
      <c r="BWW89"/>
      <c r="BWX89"/>
      <c r="BWY89"/>
      <c r="BWZ89"/>
      <c r="BXA89"/>
      <c r="BXB89"/>
      <c r="BXC89"/>
      <c r="BXD89"/>
      <c r="BXE89"/>
      <c r="BXF89"/>
      <c r="BXG89"/>
      <c r="BXH89"/>
      <c r="BXI89"/>
      <c r="BXJ89"/>
      <c r="BXK89"/>
      <c r="BXL89"/>
      <c r="BXM89"/>
      <c r="BXN89"/>
      <c r="BXO89"/>
      <c r="BXP89"/>
      <c r="BXQ89"/>
      <c r="BXR89"/>
      <c r="BXS89"/>
      <c r="BXT89"/>
      <c r="BXU89"/>
      <c r="BXV89"/>
      <c r="BXW89"/>
      <c r="BXX89"/>
      <c r="BXY89"/>
      <c r="BXZ89"/>
      <c r="BYA89"/>
      <c r="BYB89"/>
      <c r="BYC89"/>
      <c r="BYD89"/>
      <c r="BYE89"/>
      <c r="BYF89"/>
      <c r="BYG89"/>
      <c r="BYH89"/>
      <c r="BYI89"/>
      <c r="BYJ89"/>
      <c r="BYK89"/>
      <c r="BYL89"/>
      <c r="BYM89"/>
      <c r="BYN89"/>
      <c r="BYO89"/>
      <c r="BYP89"/>
      <c r="BYQ89"/>
      <c r="BYR89"/>
      <c r="BYS89"/>
      <c r="BYT89"/>
      <c r="BYU89"/>
      <c r="BYV89"/>
      <c r="BYW89"/>
      <c r="BYX89"/>
      <c r="BYY89"/>
      <c r="BYZ89"/>
      <c r="BZA89"/>
      <c r="BZB89"/>
      <c r="BZC89"/>
      <c r="BZD89"/>
      <c r="BZE89"/>
      <c r="BZF89"/>
      <c r="BZG89"/>
      <c r="BZH89"/>
      <c r="BZI89"/>
      <c r="BZJ89"/>
      <c r="BZK89"/>
      <c r="BZL89"/>
      <c r="BZM89"/>
      <c r="BZN89"/>
      <c r="BZO89"/>
      <c r="BZP89"/>
      <c r="BZQ89"/>
      <c r="BZR89"/>
      <c r="BZS89"/>
      <c r="BZT89"/>
      <c r="BZU89"/>
      <c r="BZV89"/>
      <c r="BZW89"/>
      <c r="BZX89"/>
      <c r="BZY89"/>
      <c r="BZZ89"/>
      <c r="CAA89"/>
      <c r="CAB89"/>
      <c r="CAC89"/>
      <c r="CAD89"/>
      <c r="CAE89"/>
      <c r="CAF89"/>
      <c r="CAG89"/>
      <c r="CAH89"/>
      <c r="CAI89"/>
      <c r="CAJ89"/>
      <c r="CAK89"/>
      <c r="CAL89"/>
      <c r="CAM89"/>
      <c r="CAN89"/>
      <c r="CAO89"/>
      <c r="CAP89"/>
      <c r="CAQ89"/>
      <c r="CAR89"/>
      <c r="CAS89"/>
      <c r="CAT89"/>
      <c r="CAU89"/>
      <c r="CAV89"/>
      <c r="CAW89"/>
      <c r="CAX89"/>
      <c r="CAY89"/>
      <c r="CAZ89"/>
      <c r="CBA89"/>
      <c r="CBB89"/>
      <c r="CBC89"/>
      <c r="CBD89"/>
      <c r="CBE89"/>
      <c r="CBF89"/>
      <c r="CBG89"/>
      <c r="CBH89"/>
      <c r="CBI89"/>
      <c r="CBJ89"/>
      <c r="CBK89"/>
      <c r="CBL89"/>
      <c r="CBM89"/>
      <c r="CBN89"/>
      <c r="CBO89"/>
      <c r="CBP89"/>
      <c r="CBQ89"/>
      <c r="CBR89"/>
      <c r="CBS89"/>
      <c r="CBT89"/>
      <c r="CBU89"/>
      <c r="CBV89"/>
      <c r="CBW89"/>
      <c r="CBX89"/>
      <c r="CBY89"/>
      <c r="CBZ89"/>
      <c r="CCA89"/>
      <c r="CCB89"/>
      <c r="CCC89"/>
      <c r="CCD89"/>
      <c r="CCE89"/>
      <c r="CCF89"/>
      <c r="CCG89"/>
      <c r="CCH89"/>
      <c r="CCI89"/>
      <c r="CCJ89"/>
      <c r="CCK89"/>
      <c r="CCL89"/>
      <c r="CCM89"/>
      <c r="CCN89"/>
      <c r="CCO89"/>
      <c r="CCP89"/>
      <c r="CCQ89"/>
      <c r="CCR89"/>
      <c r="CCS89"/>
      <c r="CCT89"/>
      <c r="CCU89"/>
      <c r="CCV89"/>
      <c r="CCW89"/>
      <c r="CCX89"/>
      <c r="CCY89"/>
      <c r="CCZ89"/>
      <c r="CDA89"/>
      <c r="CDB89"/>
      <c r="CDC89"/>
      <c r="CDD89"/>
      <c r="CDE89"/>
      <c r="CDF89"/>
      <c r="CDG89"/>
      <c r="CDH89"/>
      <c r="CDI89"/>
      <c r="CDJ89"/>
      <c r="CDK89"/>
      <c r="CDL89"/>
      <c r="CDM89"/>
      <c r="CDN89"/>
      <c r="CDO89"/>
      <c r="CDP89"/>
      <c r="CDQ89"/>
      <c r="CDR89"/>
      <c r="CDS89"/>
      <c r="CDT89"/>
      <c r="CDU89"/>
      <c r="CDV89"/>
      <c r="CDW89"/>
      <c r="CDX89"/>
      <c r="CDY89"/>
      <c r="CDZ89"/>
      <c r="CEA89"/>
      <c r="CEB89"/>
      <c r="CEC89"/>
      <c r="CED89"/>
      <c r="CEE89"/>
      <c r="CEF89"/>
      <c r="CEG89"/>
      <c r="CEH89"/>
      <c r="CEI89"/>
      <c r="CEJ89"/>
      <c r="CEK89"/>
      <c r="CEL89"/>
      <c r="CEM89"/>
      <c r="CEN89"/>
      <c r="CEO89"/>
      <c r="CEP89"/>
      <c r="CEQ89"/>
      <c r="CER89"/>
      <c r="CES89"/>
      <c r="CET89"/>
      <c r="CEU89"/>
      <c r="CEV89"/>
      <c r="CEW89"/>
      <c r="CEX89"/>
      <c r="CEY89"/>
      <c r="CEZ89"/>
      <c r="CFA89"/>
      <c r="CFB89"/>
      <c r="CFC89"/>
      <c r="CFD89"/>
      <c r="CFE89"/>
      <c r="CFF89"/>
      <c r="CFG89"/>
      <c r="CFH89"/>
      <c r="CFI89"/>
      <c r="CFJ89"/>
      <c r="CFK89"/>
      <c r="CFL89"/>
      <c r="CFM89"/>
      <c r="CFN89"/>
      <c r="CFO89"/>
      <c r="CFP89"/>
      <c r="CFQ89"/>
      <c r="CFR89"/>
      <c r="CFS89"/>
      <c r="CFT89"/>
      <c r="CFU89"/>
      <c r="CFV89"/>
      <c r="CFW89"/>
      <c r="CFX89"/>
      <c r="CFY89"/>
      <c r="CFZ89"/>
      <c r="CGA89"/>
      <c r="CGB89"/>
      <c r="CGC89"/>
      <c r="CGD89"/>
      <c r="CGE89"/>
      <c r="CGF89"/>
      <c r="CGG89"/>
      <c r="CGH89"/>
      <c r="CGI89"/>
      <c r="CGJ89"/>
      <c r="CGK89"/>
      <c r="CGL89"/>
      <c r="CGM89"/>
      <c r="CGN89"/>
      <c r="CGO89"/>
      <c r="CGP89"/>
      <c r="CGQ89"/>
      <c r="CGR89"/>
      <c r="CGS89"/>
      <c r="CGT89"/>
      <c r="CGU89"/>
      <c r="CGV89"/>
      <c r="CGW89"/>
      <c r="CGX89"/>
      <c r="CGY89"/>
      <c r="CGZ89"/>
      <c r="CHA89"/>
      <c r="CHB89"/>
      <c r="CHC89"/>
      <c r="CHD89"/>
      <c r="CHE89"/>
      <c r="CHF89"/>
      <c r="CHG89"/>
      <c r="CHH89"/>
      <c r="CHI89"/>
      <c r="CHJ89"/>
      <c r="CHK89"/>
      <c r="CHL89"/>
      <c r="CHM89"/>
      <c r="CHN89"/>
      <c r="CHO89"/>
      <c r="CHP89"/>
      <c r="CHQ89"/>
      <c r="CHR89"/>
      <c r="CHS89"/>
      <c r="CHT89"/>
      <c r="CHU89"/>
      <c r="CHV89"/>
      <c r="CHW89"/>
      <c r="CHX89"/>
      <c r="CHY89"/>
      <c r="CHZ89"/>
      <c r="CIA89"/>
      <c r="CIB89"/>
      <c r="CIC89"/>
      <c r="CID89"/>
      <c r="CIE89"/>
      <c r="CIF89"/>
      <c r="CIG89"/>
      <c r="CIH89"/>
      <c r="CII89"/>
      <c r="CIJ89"/>
      <c r="CIK89"/>
      <c r="CIL89"/>
      <c r="CIM89"/>
      <c r="CIN89"/>
      <c r="CIO89"/>
      <c r="CIP89"/>
      <c r="CIQ89"/>
      <c r="CIR89"/>
      <c r="CIS89"/>
      <c r="CIT89"/>
      <c r="CIU89"/>
      <c r="CIV89"/>
      <c r="CIW89"/>
      <c r="CIX89"/>
      <c r="CIY89"/>
      <c r="CIZ89"/>
      <c r="CJA89"/>
      <c r="CJB89"/>
      <c r="CJC89"/>
      <c r="CJD89"/>
      <c r="CJE89"/>
      <c r="CJF89"/>
      <c r="CJG89"/>
      <c r="CJH89"/>
      <c r="CJI89"/>
      <c r="CJJ89"/>
      <c r="CJK89"/>
      <c r="CJL89"/>
      <c r="CJM89"/>
      <c r="CJN89"/>
      <c r="CJO89"/>
      <c r="CJP89"/>
      <c r="CJQ89"/>
      <c r="CJR89"/>
      <c r="CJS89"/>
      <c r="CJT89"/>
      <c r="CJU89"/>
      <c r="CJV89"/>
      <c r="CJW89"/>
      <c r="CJX89"/>
      <c r="CJY89"/>
      <c r="CJZ89"/>
      <c r="CKA89"/>
      <c r="CKB89"/>
      <c r="CKC89"/>
      <c r="CKD89"/>
      <c r="CKE89"/>
      <c r="CKF89"/>
      <c r="CKG89"/>
      <c r="CKH89"/>
      <c r="CKI89"/>
      <c r="CKJ89"/>
      <c r="CKK89"/>
      <c r="CKL89"/>
      <c r="CKM89"/>
      <c r="CKN89"/>
      <c r="CKO89"/>
      <c r="CKP89"/>
      <c r="CKQ89"/>
      <c r="CKR89"/>
      <c r="CKS89"/>
      <c r="CKT89"/>
      <c r="CKU89"/>
      <c r="CKV89"/>
      <c r="CKW89"/>
      <c r="CKX89"/>
      <c r="CKY89"/>
      <c r="CKZ89"/>
      <c r="CLA89"/>
      <c r="CLB89"/>
      <c r="CLC89"/>
      <c r="CLD89"/>
      <c r="CLE89"/>
      <c r="CLF89"/>
      <c r="CLG89"/>
      <c r="CLH89"/>
      <c r="CLI89"/>
      <c r="CLJ89"/>
      <c r="CLK89"/>
      <c r="CLL89"/>
      <c r="CLM89"/>
      <c r="CLN89"/>
      <c r="CLO89"/>
      <c r="CLP89"/>
      <c r="CLQ89"/>
      <c r="CLR89"/>
      <c r="CLS89"/>
      <c r="CLT89"/>
      <c r="CLU89"/>
      <c r="CLV89"/>
      <c r="CLW89"/>
      <c r="CLX89"/>
      <c r="CLY89"/>
      <c r="CLZ89"/>
      <c r="CMA89"/>
      <c r="CMB89"/>
      <c r="CMC89"/>
      <c r="CMD89"/>
      <c r="CME89"/>
      <c r="CMF89"/>
      <c r="CMG89"/>
      <c r="CMH89"/>
      <c r="CMI89"/>
      <c r="CMJ89"/>
      <c r="CMK89"/>
      <c r="CML89"/>
      <c r="CMM89"/>
      <c r="CMN89"/>
      <c r="CMO89"/>
      <c r="CMP89"/>
      <c r="CMQ89"/>
      <c r="CMR89"/>
      <c r="CMS89"/>
      <c r="CMT89"/>
      <c r="CMU89"/>
      <c r="CMV89"/>
      <c r="CMW89"/>
      <c r="CMX89"/>
      <c r="CMY89"/>
      <c r="CMZ89"/>
      <c r="CNA89"/>
      <c r="CNB89"/>
      <c r="CNC89"/>
      <c r="CND89"/>
      <c r="CNE89"/>
      <c r="CNF89"/>
      <c r="CNG89"/>
      <c r="CNH89"/>
      <c r="CNI89"/>
      <c r="CNJ89"/>
      <c r="CNK89"/>
      <c r="CNL89"/>
      <c r="CNM89"/>
      <c r="CNN89"/>
      <c r="CNO89"/>
      <c r="CNP89"/>
      <c r="CNQ89"/>
      <c r="CNR89"/>
      <c r="CNS89"/>
      <c r="CNT89"/>
      <c r="CNU89"/>
      <c r="CNV89"/>
      <c r="CNW89"/>
      <c r="CNX89"/>
      <c r="CNY89"/>
      <c r="CNZ89"/>
      <c r="COA89"/>
      <c r="COB89"/>
      <c r="COC89"/>
      <c r="COD89"/>
      <c r="COE89"/>
      <c r="COF89"/>
      <c r="COG89"/>
      <c r="COH89"/>
      <c r="COI89"/>
      <c r="COJ89"/>
      <c r="COK89"/>
      <c r="COL89"/>
      <c r="COM89"/>
      <c r="CON89"/>
      <c r="COO89"/>
      <c r="COP89"/>
      <c r="COQ89"/>
      <c r="COR89"/>
      <c r="COS89"/>
      <c r="COT89"/>
      <c r="COU89"/>
      <c r="COV89"/>
      <c r="COW89"/>
      <c r="COX89"/>
      <c r="COY89"/>
      <c r="COZ89"/>
      <c r="CPA89"/>
      <c r="CPB89"/>
      <c r="CPC89"/>
      <c r="CPD89"/>
      <c r="CPE89"/>
      <c r="CPF89"/>
      <c r="CPG89"/>
      <c r="CPH89"/>
      <c r="CPI89"/>
      <c r="CPJ89"/>
      <c r="CPK89"/>
      <c r="CPL89"/>
      <c r="CPM89"/>
      <c r="CPN89"/>
      <c r="CPO89"/>
      <c r="CPP89"/>
      <c r="CPQ89"/>
      <c r="CPR89"/>
      <c r="CPS89"/>
      <c r="CPT89"/>
      <c r="CPU89"/>
      <c r="CPV89"/>
      <c r="CPW89"/>
      <c r="CPX89"/>
      <c r="CPY89"/>
      <c r="CPZ89"/>
      <c r="CQA89"/>
      <c r="CQB89"/>
      <c r="CQC89"/>
      <c r="CQD89"/>
      <c r="CQE89"/>
      <c r="CQF89"/>
      <c r="CQG89"/>
      <c r="CQH89"/>
      <c r="CQI89"/>
      <c r="CQJ89"/>
      <c r="CQK89"/>
      <c r="CQL89"/>
      <c r="CQM89"/>
      <c r="CQN89"/>
      <c r="CQO89"/>
      <c r="CQP89"/>
      <c r="CQQ89"/>
      <c r="CQR89"/>
      <c r="CQS89"/>
      <c r="CQT89"/>
      <c r="CQU89"/>
      <c r="CQV89"/>
      <c r="CQW89"/>
      <c r="CQX89"/>
      <c r="CQY89"/>
      <c r="CQZ89"/>
      <c r="CRA89"/>
      <c r="CRB89"/>
      <c r="CRC89"/>
      <c r="CRD89"/>
      <c r="CRE89"/>
      <c r="CRF89"/>
      <c r="CRG89"/>
      <c r="CRH89"/>
      <c r="CRI89"/>
      <c r="CRJ89"/>
      <c r="CRK89"/>
      <c r="CRL89"/>
      <c r="CRM89"/>
      <c r="CRN89"/>
      <c r="CRO89"/>
      <c r="CRP89"/>
      <c r="CRQ89"/>
      <c r="CRR89"/>
      <c r="CRS89"/>
      <c r="CRT89"/>
      <c r="CRU89"/>
      <c r="CRV89"/>
      <c r="CRW89"/>
      <c r="CRX89"/>
      <c r="CRY89"/>
      <c r="CRZ89"/>
      <c r="CSA89"/>
      <c r="CSB89"/>
      <c r="CSC89"/>
      <c r="CSD89"/>
      <c r="CSE89"/>
      <c r="CSF89"/>
      <c r="CSG89"/>
      <c r="CSH89"/>
      <c r="CSI89"/>
      <c r="CSJ89"/>
      <c r="CSK89"/>
      <c r="CSL89"/>
      <c r="CSM89"/>
      <c r="CSN89"/>
      <c r="CSO89"/>
      <c r="CSP89"/>
      <c r="CSQ89"/>
      <c r="CSR89"/>
      <c r="CSS89"/>
      <c r="CST89"/>
      <c r="CSU89"/>
      <c r="CSV89"/>
      <c r="CSW89"/>
      <c r="CSX89"/>
      <c r="CSY89"/>
      <c r="CSZ89"/>
      <c r="CTA89"/>
      <c r="CTB89"/>
      <c r="CTC89"/>
      <c r="CTD89"/>
      <c r="CTE89"/>
      <c r="CTF89"/>
      <c r="CTG89"/>
      <c r="CTH89"/>
      <c r="CTI89"/>
      <c r="CTJ89"/>
      <c r="CTK89"/>
      <c r="CTL89"/>
      <c r="CTM89"/>
      <c r="CTN89"/>
      <c r="CTO89"/>
      <c r="CTP89"/>
      <c r="CTQ89"/>
      <c r="CTR89"/>
      <c r="CTS89"/>
      <c r="CTT89"/>
      <c r="CTU89"/>
      <c r="CTV89"/>
      <c r="CTW89"/>
      <c r="CTX89"/>
      <c r="CTY89"/>
      <c r="CTZ89"/>
      <c r="CUA89"/>
      <c r="CUB89"/>
      <c r="CUC89"/>
      <c r="CUD89"/>
      <c r="CUE89"/>
      <c r="CUF89"/>
      <c r="CUG89"/>
      <c r="CUH89"/>
      <c r="CUI89"/>
      <c r="CUJ89"/>
      <c r="CUK89"/>
      <c r="CUL89"/>
      <c r="CUM89"/>
      <c r="CUN89"/>
      <c r="CUO89"/>
      <c r="CUP89"/>
      <c r="CUQ89"/>
      <c r="CUR89"/>
      <c r="CUS89"/>
      <c r="CUT89"/>
      <c r="CUU89"/>
      <c r="CUV89"/>
      <c r="CUW89"/>
      <c r="CUX89"/>
      <c r="CUY89"/>
      <c r="CUZ89"/>
      <c r="CVA89"/>
      <c r="CVB89"/>
      <c r="CVC89"/>
      <c r="CVD89"/>
      <c r="CVE89"/>
      <c r="CVF89"/>
      <c r="CVG89"/>
      <c r="CVH89"/>
      <c r="CVI89"/>
      <c r="CVJ89"/>
      <c r="CVK89"/>
      <c r="CVL89"/>
      <c r="CVM89"/>
      <c r="CVN89"/>
      <c r="CVO89"/>
      <c r="CVP89"/>
      <c r="CVQ89"/>
      <c r="CVR89"/>
      <c r="CVS89"/>
      <c r="CVT89"/>
      <c r="CVU89"/>
      <c r="CVV89"/>
      <c r="CVW89"/>
      <c r="CVX89"/>
      <c r="CVY89"/>
      <c r="CVZ89"/>
      <c r="CWA89"/>
      <c r="CWB89"/>
      <c r="CWC89"/>
      <c r="CWD89"/>
      <c r="CWE89"/>
      <c r="CWF89"/>
      <c r="CWG89"/>
      <c r="CWH89"/>
      <c r="CWI89"/>
      <c r="CWJ89"/>
      <c r="CWK89"/>
      <c r="CWL89"/>
      <c r="CWM89"/>
      <c r="CWN89"/>
      <c r="CWO89"/>
      <c r="CWP89"/>
      <c r="CWQ89"/>
      <c r="CWR89"/>
      <c r="CWS89"/>
      <c r="CWT89"/>
      <c r="CWU89"/>
      <c r="CWV89"/>
      <c r="CWW89"/>
      <c r="CWX89"/>
      <c r="CWY89"/>
      <c r="CWZ89"/>
      <c r="CXA89"/>
      <c r="CXB89"/>
      <c r="CXC89"/>
      <c r="CXD89"/>
      <c r="CXE89"/>
      <c r="CXF89"/>
      <c r="CXG89"/>
      <c r="CXH89"/>
      <c r="CXI89"/>
      <c r="CXJ89"/>
      <c r="CXK89"/>
      <c r="CXL89"/>
      <c r="CXM89"/>
      <c r="CXN89"/>
      <c r="CXO89"/>
      <c r="CXP89"/>
      <c r="CXQ89"/>
      <c r="CXR89"/>
      <c r="CXS89"/>
      <c r="CXT89"/>
      <c r="CXU89"/>
      <c r="CXV89"/>
      <c r="CXW89"/>
      <c r="CXX89"/>
      <c r="CXY89"/>
      <c r="CXZ89"/>
      <c r="CYA89"/>
      <c r="CYB89"/>
      <c r="CYC89"/>
      <c r="CYD89"/>
      <c r="CYE89"/>
      <c r="CYF89"/>
      <c r="CYG89"/>
      <c r="CYH89"/>
      <c r="CYI89"/>
      <c r="CYJ89"/>
      <c r="CYK89"/>
      <c r="CYL89"/>
      <c r="CYM89"/>
      <c r="CYN89"/>
      <c r="CYO89"/>
      <c r="CYP89"/>
      <c r="CYQ89"/>
      <c r="CYR89"/>
      <c r="CYS89"/>
      <c r="CYT89"/>
      <c r="CYU89"/>
      <c r="CYV89"/>
      <c r="CYW89"/>
      <c r="CYX89"/>
      <c r="CYY89"/>
      <c r="CYZ89"/>
      <c r="CZA89"/>
      <c r="CZB89"/>
      <c r="CZC89"/>
      <c r="CZD89"/>
      <c r="CZE89"/>
      <c r="CZF89"/>
      <c r="CZG89"/>
      <c r="CZH89"/>
      <c r="CZI89"/>
      <c r="CZJ89"/>
      <c r="CZK89"/>
      <c r="CZL89"/>
      <c r="CZM89"/>
      <c r="CZN89"/>
      <c r="CZO89"/>
      <c r="CZP89"/>
      <c r="CZQ89"/>
      <c r="CZR89"/>
      <c r="CZS89"/>
      <c r="CZT89"/>
      <c r="CZU89"/>
      <c r="CZV89"/>
      <c r="CZW89"/>
      <c r="CZX89"/>
      <c r="CZY89"/>
      <c r="CZZ89"/>
      <c r="DAA89"/>
      <c r="DAB89"/>
      <c r="DAC89"/>
      <c r="DAD89"/>
      <c r="DAE89"/>
      <c r="DAF89"/>
      <c r="DAG89"/>
      <c r="DAH89"/>
      <c r="DAI89"/>
      <c r="DAJ89"/>
      <c r="DAK89"/>
      <c r="DAL89"/>
      <c r="DAM89"/>
      <c r="DAN89"/>
      <c r="DAO89"/>
      <c r="DAP89"/>
      <c r="DAQ89"/>
      <c r="DAR89"/>
      <c r="DAS89"/>
      <c r="DAT89"/>
      <c r="DAU89"/>
      <c r="DAV89"/>
      <c r="DAW89"/>
      <c r="DAX89"/>
      <c r="DAY89"/>
      <c r="DAZ89"/>
      <c r="DBA89"/>
      <c r="DBB89"/>
      <c r="DBC89"/>
      <c r="DBD89"/>
      <c r="DBE89"/>
      <c r="DBF89"/>
      <c r="DBG89"/>
      <c r="DBH89"/>
      <c r="DBI89"/>
      <c r="DBJ89"/>
      <c r="DBK89"/>
      <c r="DBL89"/>
      <c r="DBM89"/>
      <c r="DBN89"/>
      <c r="DBO89"/>
      <c r="DBP89"/>
      <c r="DBQ89"/>
      <c r="DBR89"/>
      <c r="DBS89"/>
      <c r="DBT89"/>
      <c r="DBU89"/>
      <c r="DBV89"/>
      <c r="DBW89"/>
      <c r="DBX89"/>
      <c r="DBY89"/>
      <c r="DBZ89"/>
      <c r="DCA89"/>
      <c r="DCB89"/>
      <c r="DCC89"/>
      <c r="DCD89"/>
      <c r="DCE89"/>
      <c r="DCF89"/>
      <c r="DCG89"/>
      <c r="DCH89"/>
      <c r="DCI89"/>
      <c r="DCJ89"/>
      <c r="DCK89"/>
      <c r="DCL89"/>
      <c r="DCM89"/>
      <c r="DCN89"/>
      <c r="DCO89"/>
      <c r="DCP89"/>
      <c r="DCQ89"/>
      <c r="DCR89"/>
      <c r="DCS89"/>
      <c r="DCT89"/>
      <c r="DCU89"/>
      <c r="DCV89"/>
      <c r="DCW89"/>
      <c r="DCX89"/>
      <c r="DCY89"/>
      <c r="DCZ89"/>
      <c r="DDA89"/>
      <c r="DDB89"/>
      <c r="DDC89"/>
      <c r="DDD89"/>
      <c r="DDE89"/>
      <c r="DDF89"/>
      <c r="DDG89"/>
      <c r="DDH89"/>
      <c r="DDI89"/>
      <c r="DDJ89"/>
      <c r="DDK89"/>
      <c r="DDL89"/>
      <c r="DDM89"/>
      <c r="DDN89"/>
      <c r="DDO89"/>
      <c r="DDP89"/>
      <c r="DDQ89"/>
      <c r="DDR89"/>
      <c r="DDS89"/>
      <c r="DDT89"/>
      <c r="DDU89"/>
      <c r="DDV89"/>
      <c r="DDW89"/>
      <c r="DDX89"/>
      <c r="DDY89"/>
      <c r="DDZ89"/>
      <c r="DEA89"/>
      <c r="DEB89"/>
      <c r="DEC89"/>
      <c r="DED89"/>
      <c r="DEE89"/>
      <c r="DEF89"/>
      <c r="DEG89"/>
      <c r="DEH89"/>
      <c r="DEI89"/>
      <c r="DEJ89"/>
      <c r="DEK89"/>
      <c r="DEL89"/>
      <c r="DEM89"/>
      <c r="DEN89"/>
      <c r="DEO89"/>
      <c r="DEP89"/>
      <c r="DEQ89"/>
      <c r="DER89"/>
      <c r="DES89"/>
      <c r="DET89"/>
      <c r="DEU89"/>
      <c r="DEV89"/>
      <c r="DEW89"/>
      <c r="DEX89"/>
      <c r="DEY89"/>
      <c r="DEZ89"/>
      <c r="DFA89"/>
      <c r="DFB89"/>
      <c r="DFC89"/>
      <c r="DFD89"/>
      <c r="DFE89"/>
      <c r="DFF89"/>
      <c r="DFG89"/>
      <c r="DFH89"/>
      <c r="DFI89"/>
      <c r="DFJ89"/>
      <c r="DFK89"/>
      <c r="DFL89"/>
      <c r="DFM89"/>
      <c r="DFN89"/>
      <c r="DFO89"/>
      <c r="DFP89"/>
      <c r="DFQ89"/>
      <c r="DFR89"/>
      <c r="DFS89"/>
      <c r="DFT89"/>
      <c r="DFU89"/>
      <c r="DFV89"/>
      <c r="DFW89"/>
      <c r="DFX89"/>
      <c r="DFY89"/>
      <c r="DFZ89"/>
      <c r="DGA89"/>
      <c r="DGB89"/>
      <c r="DGC89"/>
      <c r="DGD89"/>
      <c r="DGE89"/>
      <c r="DGF89"/>
      <c r="DGG89"/>
      <c r="DGH89"/>
      <c r="DGI89"/>
      <c r="DGJ89"/>
      <c r="DGK89"/>
      <c r="DGL89"/>
      <c r="DGM89"/>
      <c r="DGN89"/>
      <c r="DGO89"/>
      <c r="DGP89"/>
      <c r="DGQ89"/>
      <c r="DGR89"/>
      <c r="DGS89"/>
      <c r="DGT89"/>
      <c r="DGU89"/>
      <c r="DGV89"/>
      <c r="DGW89"/>
      <c r="DGX89"/>
      <c r="DGY89"/>
      <c r="DGZ89"/>
      <c r="DHA89"/>
      <c r="DHB89"/>
      <c r="DHC89"/>
      <c r="DHD89"/>
      <c r="DHE89"/>
      <c r="DHF89"/>
      <c r="DHG89"/>
      <c r="DHH89"/>
      <c r="DHI89"/>
      <c r="DHJ89"/>
      <c r="DHK89"/>
      <c r="DHL89"/>
      <c r="DHM89"/>
      <c r="DHN89"/>
      <c r="DHO89"/>
      <c r="DHP89"/>
      <c r="DHQ89"/>
      <c r="DHR89"/>
      <c r="DHS89"/>
      <c r="DHT89"/>
      <c r="DHU89"/>
      <c r="DHV89"/>
      <c r="DHW89"/>
      <c r="DHX89"/>
      <c r="DHY89"/>
      <c r="DHZ89"/>
      <c r="DIA89"/>
      <c r="DIB89"/>
      <c r="DIC89"/>
      <c r="DID89"/>
      <c r="DIE89"/>
      <c r="DIF89"/>
      <c r="DIG89"/>
      <c r="DIH89"/>
      <c r="DII89"/>
      <c r="DIJ89"/>
      <c r="DIK89"/>
      <c r="DIL89"/>
      <c r="DIM89"/>
      <c r="DIN89"/>
      <c r="DIO89"/>
      <c r="DIP89"/>
      <c r="DIQ89"/>
      <c r="DIR89"/>
      <c r="DIS89"/>
      <c r="DIT89"/>
      <c r="DIU89"/>
      <c r="DIV89"/>
      <c r="DIW89"/>
      <c r="DIX89"/>
      <c r="DIY89"/>
      <c r="DIZ89"/>
      <c r="DJA89"/>
      <c r="DJB89"/>
      <c r="DJC89"/>
      <c r="DJD89"/>
      <c r="DJE89"/>
      <c r="DJF89"/>
      <c r="DJG89"/>
      <c r="DJH89"/>
      <c r="DJI89"/>
      <c r="DJJ89"/>
      <c r="DJK89"/>
      <c r="DJL89"/>
      <c r="DJM89"/>
      <c r="DJN89"/>
      <c r="DJO89"/>
      <c r="DJP89"/>
      <c r="DJQ89"/>
      <c r="DJR89"/>
      <c r="DJS89"/>
      <c r="DJT89"/>
      <c r="DJU89"/>
      <c r="DJV89"/>
      <c r="DJW89"/>
      <c r="DJX89"/>
      <c r="DJY89"/>
      <c r="DJZ89"/>
      <c r="DKA89"/>
      <c r="DKB89"/>
      <c r="DKC89"/>
      <c r="DKD89"/>
      <c r="DKE89"/>
      <c r="DKF89"/>
      <c r="DKG89"/>
      <c r="DKH89"/>
      <c r="DKI89"/>
      <c r="DKJ89"/>
      <c r="DKK89"/>
      <c r="DKL89"/>
      <c r="DKM89"/>
      <c r="DKN89"/>
      <c r="DKO89"/>
      <c r="DKP89"/>
      <c r="DKQ89"/>
      <c r="DKR89"/>
      <c r="DKS89"/>
      <c r="DKT89"/>
      <c r="DKU89"/>
      <c r="DKV89"/>
      <c r="DKW89"/>
      <c r="DKX89"/>
      <c r="DKY89"/>
      <c r="DKZ89"/>
      <c r="DLA89"/>
      <c r="DLB89"/>
      <c r="DLC89"/>
      <c r="DLD89"/>
      <c r="DLE89"/>
      <c r="DLF89"/>
      <c r="DLG89"/>
      <c r="DLH89"/>
      <c r="DLI89"/>
      <c r="DLJ89"/>
      <c r="DLK89"/>
      <c r="DLL89"/>
      <c r="DLM89"/>
      <c r="DLN89"/>
      <c r="DLO89"/>
      <c r="DLP89"/>
      <c r="DLQ89"/>
      <c r="DLR89"/>
      <c r="DLS89"/>
      <c r="DLT89"/>
      <c r="DLU89"/>
      <c r="DLV89"/>
      <c r="DLW89"/>
      <c r="DLX89"/>
      <c r="DLY89"/>
      <c r="DLZ89"/>
      <c r="DMA89"/>
      <c r="DMB89"/>
      <c r="DMC89"/>
      <c r="DMD89"/>
      <c r="DME89"/>
      <c r="DMF89"/>
      <c r="DMG89"/>
      <c r="DMH89"/>
      <c r="DMI89"/>
      <c r="DMJ89"/>
      <c r="DMK89"/>
      <c r="DML89"/>
      <c r="DMM89"/>
      <c r="DMN89"/>
      <c r="DMO89"/>
      <c r="DMP89"/>
      <c r="DMQ89"/>
      <c r="DMR89"/>
      <c r="DMS89"/>
      <c r="DMT89"/>
      <c r="DMU89"/>
      <c r="DMV89"/>
      <c r="DMW89"/>
      <c r="DMX89"/>
      <c r="DMY89"/>
      <c r="DMZ89"/>
      <c r="DNA89"/>
      <c r="DNB89"/>
      <c r="DNC89"/>
      <c r="DND89"/>
      <c r="DNE89"/>
      <c r="DNF89"/>
      <c r="DNG89"/>
      <c r="DNH89"/>
      <c r="DNI89"/>
      <c r="DNJ89"/>
      <c r="DNK89"/>
      <c r="DNL89"/>
      <c r="DNM89"/>
      <c r="DNN89"/>
      <c r="DNO89"/>
      <c r="DNP89"/>
      <c r="DNQ89"/>
      <c r="DNR89"/>
      <c r="DNS89"/>
      <c r="DNT89"/>
      <c r="DNU89"/>
      <c r="DNV89"/>
      <c r="DNW89"/>
      <c r="DNX89"/>
      <c r="DNY89"/>
      <c r="DNZ89"/>
      <c r="DOA89"/>
      <c r="DOB89"/>
      <c r="DOC89"/>
      <c r="DOD89"/>
      <c r="DOE89"/>
      <c r="DOF89"/>
      <c r="DOG89"/>
      <c r="DOH89"/>
      <c r="DOI89"/>
      <c r="DOJ89"/>
      <c r="DOK89"/>
      <c r="DOL89"/>
      <c r="DOM89"/>
      <c r="DON89"/>
      <c r="DOO89"/>
      <c r="DOP89"/>
      <c r="DOQ89"/>
      <c r="DOR89"/>
      <c r="DOS89"/>
      <c r="DOT89"/>
      <c r="DOU89"/>
      <c r="DOV89"/>
      <c r="DOW89"/>
      <c r="DOX89"/>
      <c r="DOY89"/>
      <c r="DOZ89"/>
      <c r="DPA89"/>
      <c r="DPB89"/>
      <c r="DPC89"/>
      <c r="DPD89"/>
      <c r="DPE89"/>
      <c r="DPF89"/>
      <c r="DPG89"/>
      <c r="DPH89"/>
      <c r="DPI89"/>
      <c r="DPJ89"/>
      <c r="DPK89"/>
      <c r="DPL89"/>
      <c r="DPM89"/>
      <c r="DPN89"/>
      <c r="DPO89"/>
      <c r="DPP89"/>
      <c r="DPQ89"/>
      <c r="DPR89"/>
      <c r="DPS89"/>
      <c r="DPT89"/>
      <c r="DPU89"/>
      <c r="DPV89"/>
      <c r="DPW89"/>
      <c r="DPX89"/>
      <c r="DPY89"/>
      <c r="DPZ89"/>
      <c r="DQA89"/>
      <c r="DQB89"/>
      <c r="DQC89"/>
      <c r="DQD89"/>
      <c r="DQE89"/>
      <c r="DQF89"/>
      <c r="DQG89"/>
      <c r="DQH89"/>
      <c r="DQI89"/>
      <c r="DQJ89"/>
      <c r="DQK89"/>
      <c r="DQL89"/>
      <c r="DQM89"/>
      <c r="DQN89"/>
      <c r="DQO89"/>
      <c r="DQP89"/>
      <c r="DQQ89"/>
      <c r="DQR89"/>
      <c r="DQS89"/>
      <c r="DQT89"/>
      <c r="DQU89"/>
      <c r="DQV89"/>
      <c r="DQW89"/>
      <c r="DQX89"/>
      <c r="DQY89"/>
      <c r="DQZ89"/>
      <c r="DRA89"/>
      <c r="DRB89"/>
      <c r="DRC89"/>
      <c r="DRD89"/>
      <c r="DRE89"/>
      <c r="DRF89"/>
      <c r="DRG89"/>
      <c r="DRH89"/>
      <c r="DRI89"/>
      <c r="DRJ89"/>
      <c r="DRK89"/>
      <c r="DRL89"/>
      <c r="DRM89"/>
      <c r="DRN89"/>
      <c r="DRO89"/>
      <c r="DRP89"/>
      <c r="DRQ89"/>
      <c r="DRR89"/>
      <c r="DRS89"/>
      <c r="DRT89"/>
      <c r="DRU89"/>
      <c r="DRV89"/>
      <c r="DRW89"/>
      <c r="DRX89"/>
      <c r="DRY89"/>
      <c r="DRZ89"/>
      <c r="DSA89"/>
      <c r="DSB89"/>
      <c r="DSC89"/>
      <c r="DSD89"/>
      <c r="DSE89"/>
      <c r="DSF89"/>
      <c r="DSG89"/>
      <c r="DSH89"/>
      <c r="DSI89"/>
      <c r="DSJ89"/>
      <c r="DSK89"/>
      <c r="DSL89"/>
      <c r="DSM89"/>
      <c r="DSN89"/>
      <c r="DSO89"/>
      <c r="DSP89"/>
      <c r="DSQ89"/>
      <c r="DSR89"/>
      <c r="DSS89"/>
      <c r="DST89"/>
      <c r="DSU89"/>
      <c r="DSV89"/>
      <c r="DSW89"/>
      <c r="DSX89"/>
      <c r="DSY89"/>
      <c r="DSZ89"/>
      <c r="DTA89"/>
      <c r="DTB89"/>
      <c r="DTC89"/>
      <c r="DTD89"/>
      <c r="DTE89"/>
      <c r="DTF89"/>
      <c r="DTG89"/>
      <c r="DTH89"/>
      <c r="DTI89"/>
      <c r="DTJ89"/>
      <c r="DTK89"/>
      <c r="DTL89"/>
      <c r="DTM89"/>
      <c r="DTN89"/>
      <c r="DTO89"/>
      <c r="DTP89"/>
      <c r="DTQ89"/>
      <c r="DTR89"/>
      <c r="DTS89"/>
      <c r="DTT89"/>
      <c r="DTU89"/>
      <c r="DTV89"/>
      <c r="DTW89"/>
      <c r="DTX89"/>
      <c r="DTY89"/>
      <c r="DTZ89"/>
      <c r="DUA89"/>
      <c r="DUB89"/>
      <c r="DUC89"/>
      <c r="DUD89"/>
      <c r="DUE89"/>
      <c r="DUF89"/>
      <c r="DUG89"/>
      <c r="DUH89"/>
      <c r="DUI89"/>
      <c r="DUJ89"/>
      <c r="DUK89"/>
      <c r="DUL89"/>
      <c r="DUM89"/>
      <c r="DUN89"/>
      <c r="DUO89"/>
      <c r="DUP89"/>
      <c r="DUQ89"/>
      <c r="DUR89"/>
      <c r="DUS89"/>
      <c r="DUT89"/>
      <c r="DUU89"/>
      <c r="DUV89"/>
      <c r="DUW89"/>
      <c r="DUX89"/>
      <c r="DUY89"/>
      <c r="DUZ89"/>
      <c r="DVA89"/>
      <c r="DVB89"/>
      <c r="DVC89"/>
      <c r="DVD89"/>
      <c r="DVE89"/>
      <c r="DVF89"/>
      <c r="DVG89"/>
      <c r="DVH89"/>
      <c r="DVI89"/>
      <c r="DVJ89"/>
      <c r="DVK89"/>
      <c r="DVL89"/>
      <c r="DVM89"/>
      <c r="DVN89"/>
      <c r="DVO89"/>
      <c r="DVP89"/>
      <c r="DVQ89"/>
      <c r="DVR89"/>
      <c r="DVS89"/>
      <c r="DVT89"/>
      <c r="DVU89"/>
      <c r="DVV89"/>
      <c r="DVW89"/>
      <c r="DVX89"/>
      <c r="DVY89"/>
      <c r="DVZ89"/>
      <c r="DWA89"/>
      <c r="DWB89"/>
      <c r="DWC89"/>
      <c r="DWD89"/>
      <c r="DWE89"/>
      <c r="DWF89"/>
      <c r="DWG89"/>
      <c r="DWH89"/>
      <c r="DWI89"/>
      <c r="DWJ89"/>
      <c r="DWK89"/>
      <c r="DWL89"/>
      <c r="DWM89"/>
      <c r="DWN89"/>
      <c r="DWO89"/>
      <c r="DWP89"/>
      <c r="DWQ89"/>
      <c r="DWR89"/>
      <c r="DWS89"/>
      <c r="DWT89"/>
      <c r="DWU89"/>
      <c r="DWV89"/>
      <c r="DWW89"/>
      <c r="DWX89"/>
      <c r="DWY89"/>
      <c r="DWZ89"/>
      <c r="DXA89"/>
      <c r="DXB89"/>
      <c r="DXC89"/>
      <c r="DXD89"/>
      <c r="DXE89"/>
      <c r="DXF89"/>
      <c r="DXG89"/>
      <c r="DXH89"/>
      <c r="DXI89"/>
      <c r="DXJ89"/>
      <c r="DXK89"/>
      <c r="DXL89"/>
      <c r="DXM89"/>
      <c r="DXN89"/>
      <c r="DXO89"/>
      <c r="DXP89"/>
      <c r="DXQ89"/>
      <c r="DXR89"/>
      <c r="DXS89"/>
      <c r="DXT89"/>
      <c r="DXU89"/>
      <c r="DXV89"/>
      <c r="DXW89"/>
      <c r="DXX89"/>
      <c r="DXY89"/>
      <c r="DXZ89"/>
      <c r="DYA89"/>
      <c r="DYB89"/>
      <c r="DYC89"/>
      <c r="DYD89"/>
      <c r="DYE89"/>
      <c r="DYF89"/>
      <c r="DYG89"/>
      <c r="DYH89"/>
      <c r="DYI89"/>
      <c r="DYJ89"/>
      <c r="DYK89"/>
      <c r="DYL89"/>
      <c r="DYM89"/>
      <c r="DYN89"/>
      <c r="DYO89"/>
      <c r="DYP89"/>
      <c r="DYQ89"/>
      <c r="DYR89"/>
      <c r="DYS89"/>
      <c r="DYT89"/>
      <c r="DYU89"/>
      <c r="DYV89"/>
      <c r="DYW89"/>
      <c r="DYX89"/>
      <c r="DYY89"/>
      <c r="DYZ89"/>
      <c r="DZA89"/>
      <c r="DZB89"/>
      <c r="DZC89"/>
      <c r="DZD89"/>
      <c r="DZE89"/>
      <c r="DZF89"/>
      <c r="DZG89"/>
      <c r="DZH89"/>
      <c r="DZI89"/>
      <c r="DZJ89"/>
      <c r="DZK89"/>
      <c r="DZL89"/>
      <c r="DZM89"/>
      <c r="DZN89"/>
      <c r="DZO89"/>
      <c r="DZP89"/>
      <c r="DZQ89"/>
      <c r="DZR89"/>
      <c r="DZS89"/>
      <c r="DZT89"/>
      <c r="DZU89"/>
      <c r="DZV89"/>
      <c r="DZW89"/>
      <c r="DZX89"/>
      <c r="DZY89"/>
      <c r="DZZ89"/>
      <c r="EAA89"/>
      <c r="EAB89"/>
      <c r="EAC89"/>
      <c r="EAD89"/>
      <c r="EAE89"/>
      <c r="EAF89"/>
      <c r="EAG89"/>
      <c r="EAH89"/>
      <c r="EAI89"/>
      <c r="EAJ89"/>
      <c r="EAK89"/>
      <c r="EAL89"/>
      <c r="EAM89"/>
      <c r="EAN89"/>
      <c r="EAO89"/>
      <c r="EAP89"/>
      <c r="EAQ89"/>
      <c r="EAR89"/>
      <c r="EAS89"/>
      <c r="EAT89"/>
      <c r="EAU89"/>
      <c r="EAV89"/>
      <c r="EAW89"/>
      <c r="EAX89"/>
      <c r="EAY89"/>
      <c r="EAZ89"/>
      <c r="EBA89"/>
      <c r="EBB89"/>
      <c r="EBC89"/>
      <c r="EBD89"/>
      <c r="EBE89"/>
      <c r="EBF89"/>
      <c r="EBG89"/>
      <c r="EBH89"/>
      <c r="EBI89"/>
      <c r="EBJ89"/>
      <c r="EBK89"/>
      <c r="EBL89"/>
      <c r="EBM89"/>
      <c r="EBN89"/>
      <c r="EBO89"/>
      <c r="EBP89"/>
      <c r="EBQ89"/>
      <c r="EBR89"/>
      <c r="EBS89"/>
      <c r="EBT89"/>
      <c r="EBU89"/>
      <c r="EBV89"/>
      <c r="EBW89"/>
      <c r="EBX89"/>
      <c r="EBY89"/>
      <c r="EBZ89"/>
      <c r="ECA89"/>
      <c r="ECB89"/>
      <c r="ECC89"/>
      <c r="ECD89"/>
      <c r="ECE89"/>
      <c r="ECF89"/>
      <c r="ECG89"/>
      <c r="ECH89"/>
      <c r="ECI89"/>
      <c r="ECJ89"/>
      <c r="ECK89"/>
      <c r="ECL89"/>
      <c r="ECM89"/>
      <c r="ECN89"/>
      <c r="ECO89"/>
      <c r="ECP89"/>
      <c r="ECQ89"/>
      <c r="ECR89"/>
      <c r="ECS89"/>
      <c r="ECT89"/>
      <c r="ECU89"/>
      <c r="ECV89"/>
      <c r="ECW89"/>
      <c r="ECX89"/>
      <c r="ECY89"/>
      <c r="ECZ89"/>
      <c r="EDA89"/>
      <c r="EDB89"/>
      <c r="EDC89"/>
      <c r="EDD89"/>
      <c r="EDE89"/>
      <c r="EDF89"/>
      <c r="EDG89"/>
      <c r="EDH89"/>
      <c r="EDI89"/>
      <c r="EDJ89"/>
      <c r="EDK89"/>
      <c r="EDL89"/>
      <c r="EDM89"/>
      <c r="EDN89"/>
      <c r="EDO89"/>
      <c r="EDP89"/>
      <c r="EDQ89"/>
      <c r="EDR89"/>
      <c r="EDS89"/>
      <c r="EDT89"/>
      <c r="EDU89"/>
      <c r="EDV89"/>
      <c r="EDW89"/>
      <c r="EDX89"/>
      <c r="EDY89"/>
      <c r="EDZ89"/>
      <c r="EEA89"/>
      <c r="EEB89"/>
      <c r="EEC89"/>
      <c r="EED89"/>
      <c r="EEE89"/>
      <c r="EEF89"/>
      <c r="EEG89"/>
      <c r="EEH89"/>
      <c r="EEI89"/>
      <c r="EEJ89"/>
      <c r="EEK89"/>
      <c r="EEL89"/>
      <c r="EEM89"/>
      <c r="EEN89"/>
      <c r="EEO89"/>
      <c r="EEP89"/>
      <c r="EEQ89"/>
      <c r="EER89"/>
      <c r="EES89"/>
      <c r="EET89"/>
      <c r="EEU89"/>
      <c r="EEV89"/>
      <c r="EEW89"/>
      <c r="EEX89"/>
      <c r="EEY89"/>
      <c r="EEZ89"/>
      <c r="EFA89"/>
      <c r="EFB89"/>
      <c r="EFC89"/>
      <c r="EFD89"/>
      <c r="EFE89"/>
      <c r="EFF89"/>
      <c r="EFG89"/>
      <c r="EFH89"/>
      <c r="EFI89"/>
      <c r="EFJ89"/>
      <c r="EFK89"/>
      <c r="EFL89"/>
      <c r="EFM89"/>
      <c r="EFN89"/>
      <c r="EFO89"/>
      <c r="EFP89"/>
      <c r="EFQ89"/>
      <c r="EFR89"/>
      <c r="EFS89"/>
      <c r="EFT89"/>
      <c r="EFU89"/>
      <c r="EFV89"/>
      <c r="EFW89"/>
      <c r="EFX89"/>
      <c r="EFY89"/>
      <c r="EFZ89"/>
      <c r="EGA89"/>
      <c r="EGB89"/>
      <c r="EGC89"/>
      <c r="EGD89"/>
      <c r="EGE89"/>
      <c r="EGF89"/>
      <c r="EGG89"/>
      <c r="EGH89"/>
      <c r="EGI89"/>
      <c r="EGJ89"/>
      <c r="EGK89"/>
      <c r="EGL89"/>
      <c r="EGM89"/>
      <c r="EGN89"/>
      <c r="EGO89"/>
      <c r="EGP89"/>
      <c r="EGQ89"/>
      <c r="EGR89"/>
      <c r="EGS89"/>
      <c r="EGT89"/>
      <c r="EGU89"/>
      <c r="EGV89"/>
      <c r="EGW89"/>
      <c r="EGX89"/>
      <c r="EGY89"/>
      <c r="EGZ89"/>
      <c r="EHA89"/>
      <c r="EHB89"/>
      <c r="EHC89"/>
      <c r="EHD89"/>
      <c r="EHE89"/>
      <c r="EHF89"/>
      <c r="EHG89"/>
      <c r="EHH89"/>
      <c r="EHI89"/>
      <c r="EHJ89"/>
      <c r="EHK89"/>
      <c r="EHL89"/>
      <c r="EHM89"/>
      <c r="EHN89"/>
      <c r="EHO89"/>
      <c r="EHP89"/>
      <c r="EHQ89"/>
      <c r="EHR89"/>
      <c r="EHS89"/>
      <c r="EHT89"/>
      <c r="EHU89"/>
      <c r="EHV89"/>
      <c r="EHW89"/>
      <c r="EHX89"/>
      <c r="EHY89"/>
      <c r="EHZ89"/>
      <c r="EIA89"/>
      <c r="EIB89"/>
      <c r="EIC89"/>
      <c r="EID89"/>
      <c r="EIE89"/>
      <c r="EIF89"/>
      <c r="EIG89"/>
      <c r="EIH89"/>
      <c r="EII89"/>
      <c r="EIJ89"/>
      <c r="EIK89"/>
      <c r="EIL89"/>
      <c r="EIM89"/>
      <c r="EIN89"/>
      <c r="EIO89"/>
      <c r="EIP89"/>
      <c r="EIQ89"/>
      <c r="EIR89"/>
      <c r="EIS89"/>
      <c r="EIT89"/>
      <c r="EIU89"/>
      <c r="EIV89"/>
      <c r="EIW89"/>
      <c r="EIX89"/>
      <c r="EIY89"/>
      <c r="EIZ89"/>
      <c r="EJA89"/>
      <c r="EJB89"/>
      <c r="EJC89"/>
      <c r="EJD89"/>
      <c r="EJE89"/>
      <c r="EJF89"/>
      <c r="EJG89"/>
      <c r="EJH89"/>
      <c r="EJI89"/>
      <c r="EJJ89"/>
      <c r="EJK89"/>
      <c r="EJL89"/>
      <c r="EJM89"/>
      <c r="EJN89"/>
      <c r="EJO89"/>
      <c r="EJP89"/>
      <c r="EJQ89"/>
      <c r="EJR89"/>
      <c r="EJS89"/>
      <c r="EJT89"/>
      <c r="EJU89"/>
      <c r="EJV89"/>
      <c r="EJW89"/>
      <c r="EJX89"/>
      <c r="EJY89"/>
      <c r="EJZ89"/>
      <c r="EKA89"/>
      <c r="EKB89"/>
      <c r="EKC89"/>
      <c r="EKD89"/>
      <c r="EKE89"/>
      <c r="EKF89"/>
      <c r="EKG89"/>
      <c r="EKH89"/>
      <c r="EKI89"/>
      <c r="EKJ89"/>
      <c r="EKK89"/>
      <c r="EKL89"/>
      <c r="EKM89"/>
      <c r="EKN89"/>
      <c r="EKO89"/>
      <c r="EKP89"/>
      <c r="EKQ89"/>
      <c r="EKR89"/>
      <c r="EKS89"/>
      <c r="EKT89"/>
      <c r="EKU89"/>
      <c r="EKV89"/>
      <c r="EKW89"/>
      <c r="EKX89"/>
      <c r="EKY89"/>
      <c r="EKZ89"/>
      <c r="ELA89"/>
      <c r="ELB89"/>
      <c r="ELC89"/>
      <c r="ELD89"/>
      <c r="ELE89"/>
      <c r="ELF89"/>
      <c r="ELG89"/>
      <c r="ELH89"/>
      <c r="ELI89"/>
      <c r="ELJ89"/>
      <c r="ELK89"/>
      <c r="ELL89"/>
      <c r="ELM89"/>
      <c r="ELN89"/>
      <c r="ELO89"/>
      <c r="ELP89"/>
      <c r="ELQ89"/>
      <c r="ELR89"/>
      <c r="ELS89"/>
      <c r="ELT89"/>
      <c r="ELU89"/>
      <c r="ELV89"/>
      <c r="ELW89"/>
      <c r="ELX89"/>
      <c r="ELY89"/>
      <c r="ELZ89"/>
      <c r="EMA89"/>
      <c r="EMB89"/>
      <c r="EMC89"/>
      <c r="EMD89"/>
      <c r="EME89"/>
      <c r="EMF89"/>
      <c r="EMG89"/>
      <c r="EMH89"/>
      <c r="EMI89"/>
      <c r="EMJ89"/>
      <c r="EMK89"/>
      <c r="EML89"/>
      <c r="EMM89"/>
      <c r="EMN89"/>
      <c r="EMO89"/>
      <c r="EMP89"/>
      <c r="EMQ89"/>
      <c r="EMR89"/>
      <c r="EMS89"/>
      <c r="EMT89"/>
      <c r="EMU89"/>
      <c r="EMV89"/>
      <c r="EMW89"/>
      <c r="EMX89"/>
      <c r="EMY89"/>
      <c r="EMZ89"/>
      <c r="ENA89"/>
      <c r="ENB89"/>
      <c r="ENC89"/>
      <c r="END89"/>
      <c r="ENE89"/>
      <c r="ENF89"/>
      <c r="ENG89"/>
      <c r="ENH89"/>
      <c r="ENI89"/>
      <c r="ENJ89"/>
      <c r="ENK89"/>
      <c r="ENL89"/>
      <c r="ENM89"/>
      <c r="ENN89"/>
      <c r="ENO89"/>
      <c r="ENP89"/>
      <c r="ENQ89"/>
      <c r="ENR89"/>
      <c r="ENS89"/>
      <c r="ENT89"/>
      <c r="ENU89"/>
      <c r="ENV89"/>
      <c r="ENW89"/>
      <c r="ENX89"/>
      <c r="ENY89"/>
      <c r="ENZ89"/>
      <c r="EOA89"/>
      <c r="EOB89"/>
      <c r="EOC89"/>
      <c r="EOD89"/>
      <c r="EOE89"/>
      <c r="EOF89"/>
      <c r="EOG89"/>
      <c r="EOH89"/>
      <c r="EOI89"/>
      <c r="EOJ89"/>
      <c r="EOK89"/>
      <c r="EOL89"/>
      <c r="EOM89"/>
      <c r="EON89"/>
      <c r="EOO89"/>
      <c r="EOP89"/>
      <c r="EOQ89"/>
      <c r="EOR89"/>
      <c r="EOS89"/>
      <c r="EOT89"/>
      <c r="EOU89"/>
      <c r="EOV89"/>
      <c r="EOW89"/>
      <c r="EOX89"/>
      <c r="EOY89"/>
      <c r="EOZ89"/>
      <c r="EPA89"/>
      <c r="EPB89"/>
      <c r="EPC89"/>
      <c r="EPD89"/>
      <c r="EPE89"/>
      <c r="EPF89"/>
      <c r="EPG89"/>
      <c r="EPH89"/>
      <c r="EPI89"/>
      <c r="EPJ89"/>
      <c r="EPK89"/>
      <c r="EPL89"/>
      <c r="EPM89"/>
      <c r="EPN89"/>
      <c r="EPO89"/>
      <c r="EPP89"/>
      <c r="EPQ89"/>
      <c r="EPR89"/>
      <c r="EPS89"/>
      <c r="EPT89"/>
      <c r="EPU89"/>
      <c r="EPV89"/>
      <c r="EPW89"/>
      <c r="EPX89"/>
      <c r="EPY89"/>
      <c r="EPZ89"/>
      <c r="EQA89"/>
      <c r="EQB89"/>
      <c r="EQC89"/>
      <c r="EQD89"/>
      <c r="EQE89"/>
      <c r="EQF89"/>
      <c r="EQG89"/>
      <c r="EQH89"/>
      <c r="EQI89"/>
      <c r="EQJ89"/>
      <c r="EQK89"/>
      <c r="EQL89"/>
      <c r="EQM89"/>
      <c r="EQN89"/>
      <c r="EQO89"/>
      <c r="EQP89"/>
      <c r="EQQ89"/>
      <c r="EQR89"/>
      <c r="EQS89"/>
      <c r="EQT89"/>
      <c r="EQU89"/>
      <c r="EQV89"/>
      <c r="EQW89"/>
      <c r="EQX89"/>
      <c r="EQY89"/>
      <c r="EQZ89"/>
      <c r="ERA89"/>
      <c r="ERB89"/>
      <c r="ERC89"/>
      <c r="ERD89"/>
      <c r="ERE89"/>
      <c r="ERF89"/>
      <c r="ERG89"/>
      <c r="ERH89"/>
      <c r="ERI89"/>
      <c r="ERJ89"/>
      <c r="ERK89"/>
      <c r="ERL89"/>
      <c r="ERM89"/>
      <c r="ERN89"/>
      <c r="ERO89"/>
      <c r="ERP89"/>
      <c r="ERQ89"/>
      <c r="ERR89"/>
      <c r="ERS89"/>
      <c r="ERT89"/>
      <c r="ERU89"/>
      <c r="ERV89"/>
      <c r="ERW89"/>
      <c r="ERX89"/>
      <c r="ERY89"/>
      <c r="ERZ89"/>
      <c r="ESA89"/>
      <c r="ESB89"/>
      <c r="ESC89"/>
      <c r="ESD89"/>
      <c r="ESE89"/>
      <c r="ESF89"/>
      <c r="ESG89"/>
      <c r="ESH89"/>
      <c r="ESI89"/>
      <c r="ESJ89"/>
      <c r="ESK89"/>
      <c r="ESL89"/>
      <c r="ESM89"/>
      <c r="ESN89"/>
      <c r="ESO89"/>
      <c r="ESP89"/>
      <c r="ESQ89"/>
      <c r="ESR89"/>
      <c r="ESS89"/>
      <c r="EST89"/>
      <c r="ESU89"/>
      <c r="ESV89"/>
      <c r="ESW89"/>
      <c r="ESX89"/>
      <c r="ESY89"/>
      <c r="ESZ89"/>
      <c r="ETA89"/>
      <c r="ETB89"/>
      <c r="ETC89"/>
      <c r="ETD89"/>
      <c r="ETE89"/>
      <c r="ETF89"/>
      <c r="ETG89"/>
      <c r="ETH89"/>
      <c r="ETI89"/>
      <c r="ETJ89"/>
      <c r="ETK89"/>
      <c r="ETL89"/>
      <c r="ETM89"/>
      <c r="ETN89"/>
      <c r="ETO89"/>
      <c r="ETP89"/>
      <c r="ETQ89"/>
      <c r="ETR89"/>
      <c r="ETS89"/>
      <c r="ETT89"/>
      <c r="ETU89"/>
      <c r="ETV89"/>
      <c r="ETW89"/>
      <c r="ETX89"/>
      <c r="ETY89"/>
      <c r="ETZ89"/>
      <c r="EUA89"/>
      <c r="EUB89"/>
      <c r="EUC89"/>
      <c r="EUD89"/>
      <c r="EUE89"/>
      <c r="EUF89"/>
      <c r="EUG89"/>
      <c r="EUH89"/>
      <c r="EUI89"/>
      <c r="EUJ89"/>
      <c r="EUK89"/>
      <c r="EUL89"/>
      <c r="EUM89"/>
      <c r="EUN89"/>
      <c r="EUO89"/>
      <c r="EUP89"/>
      <c r="EUQ89"/>
      <c r="EUR89"/>
      <c r="EUS89"/>
      <c r="EUT89"/>
      <c r="EUU89"/>
      <c r="EUV89"/>
      <c r="EUW89"/>
      <c r="EUX89"/>
      <c r="EUY89"/>
      <c r="EUZ89"/>
      <c r="EVA89"/>
      <c r="EVB89"/>
      <c r="EVC89"/>
      <c r="EVD89"/>
      <c r="EVE89"/>
      <c r="EVF89"/>
      <c r="EVG89"/>
      <c r="EVH89"/>
      <c r="EVI89"/>
      <c r="EVJ89"/>
      <c r="EVK89"/>
      <c r="EVL89"/>
      <c r="EVM89"/>
      <c r="EVN89"/>
      <c r="EVO89"/>
      <c r="EVP89"/>
      <c r="EVQ89"/>
      <c r="EVR89"/>
      <c r="EVS89"/>
      <c r="EVT89"/>
      <c r="EVU89"/>
      <c r="EVV89"/>
      <c r="EVW89"/>
      <c r="EVX89"/>
      <c r="EVY89"/>
      <c r="EVZ89"/>
      <c r="EWA89"/>
      <c r="EWB89"/>
      <c r="EWC89"/>
      <c r="EWD89"/>
      <c r="EWE89"/>
      <c r="EWF89"/>
      <c r="EWG89"/>
      <c r="EWH89"/>
      <c r="EWI89"/>
      <c r="EWJ89"/>
      <c r="EWK89"/>
      <c r="EWL89"/>
      <c r="EWM89"/>
      <c r="EWN89"/>
      <c r="EWO89"/>
      <c r="EWP89"/>
      <c r="EWQ89"/>
      <c r="EWR89"/>
      <c r="EWS89"/>
      <c r="EWT89"/>
      <c r="EWU89"/>
      <c r="EWV89"/>
      <c r="EWW89"/>
      <c r="EWX89"/>
      <c r="EWY89"/>
      <c r="EWZ89"/>
      <c r="EXA89"/>
      <c r="EXB89"/>
      <c r="EXC89"/>
      <c r="EXD89"/>
      <c r="EXE89"/>
      <c r="EXF89"/>
      <c r="EXG89"/>
      <c r="EXH89"/>
      <c r="EXI89"/>
      <c r="EXJ89"/>
      <c r="EXK89"/>
      <c r="EXL89"/>
      <c r="EXM89"/>
      <c r="EXN89"/>
      <c r="EXO89"/>
      <c r="EXP89"/>
      <c r="EXQ89"/>
      <c r="EXR89"/>
      <c r="EXS89"/>
      <c r="EXT89"/>
      <c r="EXU89"/>
      <c r="EXV89"/>
      <c r="EXW89"/>
      <c r="EXX89"/>
      <c r="EXY89"/>
      <c r="EXZ89"/>
      <c r="EYA89"/>
      <c r="EYB89"/>
      <c r="EYC89"/>
      <c r="EYD89"/>
      <c r="EYE89"/>
      <c r="EYF89"/>
      <c r="EYG89"/>
      <c r="EYH89"/>
      <c r="EYI89"/>
      <c r="EYJ89"/>
      <c r="EYK89"/>
      <c r="EYL89"/>
      <c r="EYM89"/>
      <c r="EYN89"/>
      <c r="EYO89"/>
      <c r="EYP89"/>
      <c r="EYQ89"/>
      <c r="EYR89"/>
      <c r="EYS89"/>
      <c r="EYT89"/>
      <c r="EYU89"/>
      <c r="EYV89"/>
      <c r="EYW89"/>
      <c r="EYX89"/>
      <c r="EYY89"/>
      <c r="EYZ89"/>
      <c r="EZA89"/>
      <c r="EZB89"/>
      <c r="EZC89"/>
      <c r="EZD89"/>
      <c r="EZE89"/>
      <c r="EZF89"/>
      <c r="EZG89"/>
      <c r="EZH89"/>
      <c r="EZI89"/>
      <c r="EZJ89"/>
      <c r="EZK89"/>
      <c r="EZL89"/>
      <c r="EZM89"/>
      <c r="EZN89"/>
      <c r="EZO89"/>
      <c r="EZP89"/>
      <c r="EZQ89"/>
      <c r="EZR89"/>
      <c r="EZS89"/>
      <c r="EZT89"/>
      <c r="EZU89"/>
      <c r="EZV89"/>
      <c r="EZW89"/>
      <c r="EZX89"/>
      <c r="EZY89"/>
      <c r="EZZ89"/>
      <c r="FAA89"/>
      <c r="FAB89"/>
      <c r="FAC89"/>
      <c r="FAD89"/>
      <c r="FAE89"/>
      <c r="FAF89"/>
      <c r="FAG89"/>
      <c r="FAH89"/>
      <c r="FAI89"/>
      <c r="FAJ89"/>
      <c r="FAK89"/>
      <c r="FAL89"/>
      <c r="FAM89"/>
      <c r="FAN89"/>
      <c r="FAO89"/>
      <c r="FAP89"/>
      <c r="FAQ89"/>
      <c r="FAR89"/>
      <c r="FAS89"/>
      <c r="FAT89"/>
      <c r="FAU89"/>
      <c r="FAV89"/>
      <c r="FAW89"/>
      <c r="FAX89"/>
      <c r="FAY89"/>
      <c r="FAZ89"/>
      <c r="FBA89"/>
      <c r="FBB89"/>
      <c r="FBC89"/>
      <c r="FBD89"/>
      <c r="FBE89"/>
      <c r="FBF89"/>
      <c r="FBG89"/>
      <c r="FBH89"/>
      <c r="FBI89"/>
      <c r="FBJ89"/>
      <c r="FBK89"/>
      <c r="FBL89"/>
      <c r="FBM89"/>
      <c r="FBN89"/>
      <c r="FBO89"/>
      <c r="FBP89"/>
      <c r="FBQ89"/>
      <c r="FBR89"/>
      <c r="FBS89"/>
      <c r="FBT89"/>
      <c r="FBU89"/>
      <c r="FBV89"/>
      <c r="FBW89"/>
      <c r="FBX89"/>
      <c r="FBY89"/>
      <c r="FBZ89"/>
      <c r="FCA89"/>
      <c r="FCB89"/>
      <c r="FCC89"/>
      <c r="FCD89"/>
      <c r="FCE89"/>
      <c r="FCF89"/>
      <c r="FCG89"/>
      <c r="FCH89"/>
      <c r="FCI89"/>
      <c r="FCJ89"/>
      <c r="FCK89"/>
      <c r="FCL89"/>
      <c r="FCM89"/>
      <c r="FCN89"/>
      <c r="FCO89"/>
      <c r="FCP89"/>
      <c r="FCQ89"/>
      <c r="FCR89"/>
      <c r="FCS89"/>
      <c r="FCT89"/>
      <c r="FCU89"/>
      <c r="FCV89"/>
      <c r="FCW89"/>
      <c r="FCX89"/>
      <c r="FCY89"/>
      <c r="FCZ89"/>
      <c r="FDA89"/>
      <c r="FDB89"/>
      <c r="FDC89"/>
      <c r="FDD89"/>
      <c r="FDE89"/>
      <c r="FDF89"/>
      <c r="FDG89"/>
      <c r="FDH89"/>
      <c r="FDI89"/>
      <c r="FDJ89"/>
      <c r="FDK89"/>
      <c r="FDL89"/>
      <c r="FDM89"/>
      <c r="FDN89"/>
      <c r="FDO89"/>
      <c r="FDP89"/>
      <c r="FDQ89"/>
      <c r="FDR89"/>
      <c r="FDS89"/>
      <c r="FDT89"/>
      <c r="FDU89"/>
      <c r="FDV89"/>
      <c r="FDW89"/>
      <c r="FDX89"/>
      <c r="FDY89"/>
      <c r="FDZ89"/>
      <c r="FEA89"/>
      <c r="FEB89"/>
      <c r="FEC89"/>
      <c r="FED89"/>
      <c r="FEE89"/>
      <c r="FEF89"/>
      <c r="FEG89"/>
      <c r="FEH89"/>
      <c r="FEI89"/>
      <c r="FEJ89"/>
      <c r="FEK89"/>
      <c r="FEL89"/>
      <c r="FEM89"/>
      <c r="FEN89"/>
      <c r="FEO89"/>
      <c r="FEP89"/>
      <c r="FEQ89"/>
      <c r="FER89"/>
      <c r="FES89"/>
      <c r="FET89"/>
      <c r="FEU89"/>
      <c r="FEV89"/>
      <c r="FEW89"/>
      <c r="FEX89"/>
      <c r="FEY89"/>
      <c r="FEZ89"/>
      <c r="FFA89"/>
      <c r="FFB89"/>
      <c r="FFC89"/>
      <c r="FFD89"/>
      <c r="FFE89"/>
      <c r="FFF89"/>
      <c r="FFG89"/>
      <c r="FFH89"/>
      <c r="FFI89"/>
      <c r="FFJ89"/>
      <c r="FFK89"/>
      <c r="FFL89"/>
      <c r="FFM89"/>
      <c r="FFN89"/>
      <c r="FFO89"/>
      <c r="FFP89"/>
      <c r="FFQ89"/>
      <c r="FFR89"/>
      <c r="FFS89"/>
      <c r="FFT89"/>
      <c r="FFU89"/>
      <c r="FFV89"/>
      <c r="FFW89"/>
      <c r="FFX89"/>
      <c r="FFY89"/>
      <c r="FFZ89"/>
      <c r="FGA89"/>
      <c r="FGB89"/>
      <c r="FGC89"/>
      <c r="FGD89"/>
      <c r="FGE89"/>
      <c r="FGF89"/>
      <c r="FGG89"/>
      <c r="FGH89"/>
      <c r="FGI89"/>
      <c r="FGJ89"/>
      <c r="FGK89"/>
      <c r="FGL89"/>
      <c r="FGM89"/>
      <c r="FGN89"/>
      <c r="FGO89"/>
      <c r="FGP89"/>
      <c r="FGQ89"/>
      <c r="FGR89"/>
      <c r="FGS89"/>
      <c r="FGT89"/>
      <c r="FGU89"/>
      <c r="FGV89"/>
      <c r="FGW89"/>
      <c r="FGX89"/>
      <c r="FGY89"/>
      <c r="FGZ89"/>
      <c r="FHA89"/>
      <c r="FHB89"/>
      <c r="FHC89"/>
      <c r="FHD89"/>
      <c r="FHE89"/>
      <c r="FHF89"/>
      <c r="FHG89"/>
      <c r="FHH89"/>
      <c r="FHI89"/>
      <c r="FHJ89"/>
      <c r="FHK89"/>
      <c r="FHL89"/>
      <c r="FHM89"/>
      <c r="FHN89"/>
      <c r="FHO89"/>
      <c r="FHP89"/>
      <c r="FHQ89"/>
      <c r="FHR89"/>
      <c r="FHS89"/>
      <c r="FHT89"/>
      <c r="FHU89"/>
      <c r="FHV89"/>
      <c r="FHW89"/>
      <c r="FHX89"/>
      <c r="FHY89"/>
      <c r="FHZ89"/>
      <c r="FIA89"/>
      <c r="FIB89"/>
      <c r="FIC89"/>
      <c r="FID89"/>
      <c r="FIE89"/>
      <c r="FIF89"/>
      <c r="FIG89"/>
      <c r="FIH89"/>
      <c r="FII89"/>
      <c r="FIJ89"/>
      <c r="FIK89"/>
      <c r="FIL89"/>
      <c r="FIM89"/>
      <c r="FIN89"/>
      <c r="FIO89"/>
      <c r="FIP89"/>
      <c r="FIQ89"/>
      <c r="FIR89"/>
      <c r="FIS89"/>
      <c r="FIT89"/>
      <c r="FIU89"/>
      <c r="FIV89"/>
      <c r="FIW89"/>
      <c r="FIX89"/>
      <c r="FIY89"/>
      <c r="FIZ89"/>
      <c r="FJA89"/>
      <c r="FJB89"/>
      <c r="FJC89"/>
      <c r="FJD89"/>
      <c r="FJE89"/>
      <c r="FJF89"/>
      <c r="FJG89"/>
      <c r="FJH89"/>
      <c r="FJI89"/>
      <c r="FJJ89"/>
      <c r="FJK89"/>
      <c r="FJL89"/>
      <c r="FJM89"/>
      <c r="FJN89"/>
      <c r="FJO89"/>
      <c r="FJP89"/>
      <c r="FJQ89"/>
      <c r="FJR89"/>
      <c r="FJS89"/>
      <c r="FJT89"/>
      <c r="FJU89"/>
      <c r="FJV89"/>
      <c r="FJW89"/>
      <c r="FJX89"/>
      <c r="FJY89"/>
      <c r="FJZ89"/>
      <c r="FKA89"/>
      <c r="FKB89"/>
      <c r="FKC89"/>
      <c r="FKD89"/>
      <c r="FKE89"/>
      <c r="FKF89"/>
      <c r="FKG89"/>
      <c r="FKH89"/>
      <c r="FKI89"/>
      <c r="FKJ89"/>
      <c r="FKK89"/>
      <c r="FKL89"/>
      <c r="FKM89"/>
      <c r="FKN89"/>
      <c r="FKO89"/>
      <c r="FKP89"/>
      <c r="FKQ89"/>
      <c r="FKR89"/>
      <c r="FKS89"/>
      <c r="FKT89"/>
      <c r="FKU89"/>
      <c r="FKV89"/>
      <c r="FKW89"/>
      <c r="FKX89"/>
      <c r="FKY89"/>
      <c r="FKZ89"/>
      <c r="FLA89"/>
      <c r="FLB89"/>
      <c r="FLC89"/>
      <c r="FLD89"/>
      <c r="FLE89"/>
      <c r="FLF89"/>
      <c r="FLG89"/>
      <c r="FLH89"/>
      <c r="FLI89"/>
      <c r="FLJ89"/>
      <c r="FLK89"/>
      <c r="FLL89"/>
      <c r="FLM89"/>
      <c r="FLN89"/>
      <c r="FLO89"/>
      <c r="FLP89"/>
      <c r="FLQ89"/>
      <c r="FLR89"/>
      <c r="FLS89"/>
      <c r="FLT89"/>
      <c r="FLU89"/>
      <c r="FLV89"/>
      <c r="FLW89"/>
      <c r="FLX89"/>
      <c r="FLY89"/>
      <c r="FLZ89"/>
      <c r="FMA89"/>
      <c r="FMB89"/>
      <c r="FMC89"/>
      <c r="FMD89"/>
      <c r="FME89"/>
      <c r="FMF89"/>
      <c r="FMG89"/>
      <c r="FMH89"/>
      <c r="FMI89"/>
      <c r="FMJ89"/>
      <c r="FMK89"/>
      <c r="FML89"/>
      <c r="FMM89"/>
      <c r="FMN89"/>
      <c r="FMO89"/>
      <c r="FMP89"/>
      <c r="FMQ89"/>
      <c r="FMR89"/>
      <c r="FMS89"/>
      <c r="FMT89"/>
      <c r="FMU89"/>
      <c r="FMV89"/>
      <c r="FMW89"/>
      <c r="FMX89"/>
      <c r="FMY89"/>
      <c r="FMZ89"/>
      <c r="FNA89"/>
      <c r="FNB89"/>
      <c r="FNC89"/>
      <c r="FND89"/>
      <c r="FNE89"/>
      <c r="FNF89"/>
      <c r="FNG89"/>
      <c r="FNH89"/>
      <c r="FNI89"/>
      <c r="FNJ89"/>
      <c r="FNK89"/>
      <c r="FNL89"/>
      <c r="FNM89"/>
      <c r="FNN89"/>
      <c r="FNO89"/>
      <c r="FNP89"/>
      <c r="FNQ89"/>
      <c r="FNR89"/>
      <c r="FNS89"/>
      <c r="FNT89"/>
      <c r="FNU89"/>
      <c r="FNV89"/>
      <c r="FNW89"/>
      <c r="FNX89"/>
      <c r="FNY89"/>
      <c r="FNZ89"/>
      <c r="FOA89"/>
      <c r="FOB89"/>
      <c r="FOC89"/>
      <c r="FOD89"/>
      <c r="FOE89"/>
      <c r="FOF89"/>
      <c r="FOG89"/>
      <c r="FOH89"/>
      <c r="FOI89"/>
      <c r="FOJ89"/>
      <c r="FOK89"/>
      <c r="FOL89"/>
      <c r="FOM89"/>
      <c r="FON89"/>
      <c r="FOO89"/>
      <c r="FOP89"/>
      <c r="FOQ89"/>
      <c r="FOR89"/>
      <c r="FOS89"/>
      <c r="FOT89"/>
      <c r="FOU89"/>
      <c r="FOV89"/>
      <c r="FOW89"/>
      <c r="FOX89"/>
      <c r="FOY89"/>
      <c r="FOZ89"/>
      <c r="FPA89"/>
      <c r="FPB89"/>
      <c r="FPC89"/>
      <c r="FPD89"/>
      <c r="FPE89"/>
      <c r="FPF89"/>
      <c r="FPG89"/>
      <c r="FPH89"/>
      <c r="FPI89"/>
      <c r="FPJ89"/>
      <c r="FPK89"/>
      <c r="FPL89"/>
      <c r="FPM89"/>
      <c r="FPN89"/>
      <c r="FPO89"/>
      <c r="FPP89"/>
      <c r="FPQ89"/>
      <c r="FPR89"/>
      <c r="FPS89"/>
      <c r="FPT89"/>
      <c r="FPU89"/>
      <c r="FPV89"/>
      <c r="FPW89"/>
      <c r="FPX89"/>
      <c r="FPY89"/>
      <c r="FPZ89"/>
      <c r="FQA89"/>
      <c r="FQB89"/>
      <c r="FQC89"/>
      <c r="FQD89"/>
      <c r="FQE89"/>
      <c r="FQF89"/>
      <c r="FQG89"/>
      <c r="FQH89"/>
      <c r="FQI89"/>
      <c r="FQJ89"/>
      <c r="FQK89"/>
      <c r="FQL89"/>
      <c r="FQM89"/>
      <c r="FQN89"/>
      <c r="FQO89"/>
      <c r="FQP89"/>
      <c r="FQQ89"/>
      <c r="FQR89"/>
      <c r="FQS89"/>
      <c r="FQT89"/>
      <c r="FQU89"/>
      <c r="FQV89"/>
      <c r="FQW89"/>
      <c r="FQX89"/>
      <c r="FQY89"/>
      <c r="FQZ89"/>
      <c r="FRA89"/>
      <c r="FRB89"/>
      <c r="FRC89"/>
      <c r="FRD89"/>
      <c r="FRE89"/>
      <c r="FRF89"/>
      <c r="FRG89"/>
      <c r="FRH89"/>
      <c r="FRI89"/>
      <c r="FRJ89"/>
      <c r="FRK89"/>
      <c r="FRL89"/>
      <c r="FRM89"/>
      <c r="FRN89"/>
      <c r="FRO89"/>
      <c r="FRP89"/>
      <c r="FRQ89"/>
      <c r="FRR89"/>
      <c r="FRS89"/>
      <c r="FRT89"/>
      <c r="FRU89"/>
      <c r="FRV89"/>
      <c r="FRW89"/>
      <c r="FRX89"/>
      <c r="FRY89"/>
      <c r="FRZ89"/>
      <c r="FSA89"/>
      <c r="FSB89"/>
      <c r="FSC89"/>
      <c r="FSD89"/>
      <c r="FSE89"/>
      <c r="FSF89"/>
      <c r="FSG89"/>
      <c r="FSH89"/>
      <c r="FSI89"/>
      <c r="FSJ89"/>
      <c r="FSK89"/>
      <c r="FSL89"/>
      <c r="FSM89"/>
      <c r="FSN89"/>
      <c r="FSO89"/>
      <c r="FSP89"/>
      <c r="FSQ89"/>
      <c r="FSR89"/>
      <c r="FSS89"/>
      <c r="FST89"/>
      <c r="FSU89"/>
      <c r="FSV89"/>
      <c r="FSW89"/>
      <c r="FSX89"/>
      <c r="FSY89"/>
      <c r="FSZ89"/>
      <c r="FTA89"/>
      <c r="FTB89"/>
      <c r="FTC89"/>
      <c r="FTD89"/>
      <c r="FTE89"/>
      <c r="FTF89"/>
      <c r="FTG89"/>
      <c r="FTH89"/>
      <c r="FTI89"/>
      <c r="FTJ89"/>
      <c r="FTK89"/>
      <c r="FTL89"/>
      <c r="FTM89"/>
      <c r="FTN89"/>
      <c r="FTO89"/>
      <c r="FTP89"/>
      <c r="FTQ89"/>
      <c r="FTR89"/>
      <c r="FTS89"/>
      <c r="FTT89"/>
      <c r="FTU89"/>
      <c r="FTV89"/>
      <c r="FTW89"/>
      <c r="FTX89"/>
      <c r="FTY89"/>
      <c r="FTZ89"/>
      <c r="FUA89"/>
      <c r="FUB89"/>
      <c r="FUC89"/>
      <c r="FUD89"/>
      <c r="FUE89"/>
      <c r="FUF89"/>
      <c r="FUG89"/>
      <c r="FUH89"/>
      <c r="FUI89"/>
      <c r="FUJ89"/>
      <c r="FUK89"/>
      <c r="FUL89"/>
      <c r="FUM89"/>
      <c r="FUN89"/>
      <c r="FUO89"/>
      <c r="FUP89"/>
      <c r="FUQ89"/>
      <c r="FUR89"/>
      <c r="FUS89"/>
      <c r="FUT89"/>
      <c r="FUU89"/>
      <c r="FUV89"/>
      <c r="FUW89"/>
      <c r="FUX89"/>
      <c r="FUY89"/>
      <c r="FUZ89"/>
      <c r="FVA89"/>
      <c r="FVB89"/>
      <c r="FVC89"/>
      <c r="FVD89"/>
      <c r="FVE89"/>
      <c r="FVF89"/>
      <c r="FVG89"/>
      <c r="FVH89"/>
      <c r="FVI89"/>
      <c r="FVJ89"/>
      <c r="FVK89"/>
      <c r="FVL89"/>
      <c r="FVM89"/>
      <c r="FVN89"/>
      <c r="FVO89"/>
      <c r="FVP89"/>
      <c r="FVQ89"/>
      <c r="FVR89"/>
      <c r="FVS89"/>
      <c r="FVT89"/>
      <c r="FVU89"/>
      <c r="FVV89"/>
      <c r="FVW89"/>
      <c r="FVX89"/>
      <c r="FVY89"/>
      <c r="FVZ89"/>
      <c r="FWA89"/>
      <c r="FWB89"/>
      <c r="FWC89"/>
      <c r="FWD89"/>
      <c r="FWE89"/>
      <c r="FWF89"/>
      <c r="FWG89"/>
      <c r="FWH89"/>
      <c r="FWI89"/>
      <c r="FWJ89"/>
      <c r="FWK89"/>
      <c r="FWL89"/>
      <c r="FWM89"/>
      <c r="FWN89"/>
      <c r="FWO89"/>
      <c r="FWP89"/>
      <c r="FWQ89"/>
      <c r="FWR89"/>
      <c r="FWS89"/>
      <c r="FWT89"/>
      <c r="FWU89"/>
      <c r="FWV89"/>
      <c r="FWW89"/>
      <c r="FWX89"/>
      <c r="FWY89"/>
      <c r="FWZ89"/>
      <c r="FXA89"/>
      <c r="FXB89"/>
      <c r="FXC89"/>
      <c r="FXD89"/>
      <c r="FXE89"/>
      <c r="FXF89"/>
      <c r="FXG89"/>
      <c r="FXH89"/>
      <c r="FXI89"/>
      <c r="FXJ89"/>
      <c r="FXK89"/>
      <c r="FXL89"/>
      <c r="FXM89"/>
      <c r="FXN89"/>
      <c r="FXO89"/>
      <c r="FXP89"/>
      <c r="FXQ89"/>
      <c r="FXR89"/>
      <c r="FXS89"/>
      <c r="FXT89"/>
      <c r="FXU89"/>
      <c r="FXV89"/>
      <c r="FXW89"/>
      <c r="FXX89"/>
      <c r="FXY89"/>
      <c r="FXZ89"/>
      <c r="FYA89"/>
      <c r="FYB89"/>
      <c r="FYC89"/>
      <c r="FYD89"/>
      <c r="FYE89"/>
      <c r="FYF89"/>
      <c r="FYG89"/>
      <c r="FYH89"/>
      <c r="FYI89"/>
      <c r="FYJ89"/>
      <c r="FYK89"/>
      <c r="FYL89"/>
      <c r="FYM89"/>
      <c r="FYN89"/>
      <c r="FYO89"/>
      <c r="FYP89"/>
      <c r="FYQ89"/>
      <c r="FYR89"/>
      <c r="FYS89"/>
      <c r="FYT89"/>
      <c r="FYU89"/>
      <c r="FYV89"/>
      <c r="FYW89"/>
      <c r="FYX89"/>
      <c r="FYY89"/>
      <c r="FYZ89"/>
      <c r="FZA89"/>
      <c r="FZB89"/>
      <c r="FZC89"/>
      <c r="FZD89"/>
      <c r="FZE89"/>
      <c r="FZF89"/>
      <c r="FZG89"/>
      <c r="FZH89"/>
      <c r="FZI89"/>
      <c r="FZJ89"/>
      <c r="FZK89"/>
      <c r="FZL89"/>
      <c r="FZM89"/>
      <c r="FZN89"/>
      <c r="FZO89"/>
      <c r="FZP89"/>
      <c r="FZQ89"/>
      <c r="FZR89"/>
      <c r="FZS89"/>
      <c r="FZT89"/>
      <c r="FZU89"/>
      <c r="FZV89"/>
      <c r="FZW89"/>
      <c r="FZX89"/>
      <c r="FZY89"/>
      <c r="FZZ89"/>
      <c r="GAA89"/>
      <c r="GAB89"/>
      <c r="GAC89"/>
      <c r="GAD89"/>
      <c r="GAE89"/>
      <c r="GAF89"/>
      <c r="GAG89"/>
      <c r="GAH89"/>
      <c r="GAI89"/>
      <c r="GAJ89"/>
      <c r="GAK89"/>
      <c r="GAL89"/>
      <c r="GAM89"/>
      <c r="GAN89"/>
      <c r="GAO89"/>
      <c r="GAP89"/>
      <c r="GAQ89"/>
      <c r="GAR89"/>
      <c r="GAS89"/>
      <c r="GAT89"/>
      <c r="GAU89"/>
      <c r="GAV89"/>
      <c r="GAW89"/>
      <c r="GAX89"/>
      <c r="GAY89"/>
      <c r="GAZ89"/>
      <c r="GBA89"/>
      <c r="GBB89"/>
      <c r="GBC89"/>
      <c r="GBD89"/>
      <c r="GBE89"/>
      <c r="GBF89"/>
      <c r="GBG89"/>
      <c r="GBH89"/>
      <c r="GBI89"/>
      <c r="GBJ89"/>
      <c r="GBK89"/>
      <c r="GBL89"/>
      <c r="GBM89"/>
      <c r="GBN89"/>
      <c r="GBO89"/>
      <c r="GBP89"/>
      <c r="GBQ89"/>
      <c r="GBR89"/>
      <c r="GBS89"/>
      <c r="GBT89"/>
      <c r="GBU89"/>
      <c r="GBV89"/>
      <c r="GBW89"/>
      <c r="GBX89"/>
      <c r="GBY89"/>
      <c r="GBZ89"/>
      <c r="GCA89"/>
      <c r="GCB89"/>
      <c r="GCC89"/>
      <c r="GCD89"/>
      <c r="GCE89"/>
      <c r="GCF89"/>
      <c r="GCG89"/>
      <c r="GCH89"/>
      <c r="GCI89"/>
      <c r="GCJ89"/>
      <c r="GCK89"/>
      <c r="GCL89"/>
      <c r="GCM89"/>
      <c r="GCN89"/>
      <c r="GCO89"/>
      <c r="GCP89"/>
      <c r="GCQ89"/>
      <c r="GCR89"/>
      <c r="GCS89"/>
      <c r="GCT89"/>
      <c r="GCU89"/>
      <c r="GCV89"/>
      <c r="GCW89"/>
      <c r="GCX89"/>
      <c r="GCY89"/>
      <c r="GCZ89"/>
      <c r="GDA89"/>
      <c r="GDB89"/>
      <c r="GDC89"/>
      <c r="GDD89"/>
      <c r="GDE89"/>
      <c r="GDF89"/>
      <c r="GDG89"/>
      <c r="GDH89"/>
      <c r="GDI89"/>
      <c r="GDJ89"/>
      <c r="GDK89"/>
      <c r="GDL89"/>
      <c r="GDM89"/>
      <c r="GDN89"/>
      <c r="GDO89"/>
      <c r="GDP89"/>
      <c r="GDQ89"/>
      <c r="GDR89"/>
      <c r="GDS89"/>
      <c r="GDT89"/>
      <c r="GDU89"/>
      <c r="GDV89"/>
      <c r="GDW89"/>
      <c r="GDX89"/>
      <c r="GDY89"/>
      <c r="GDZ89"/>
      <c r="GEA89"/>
      <c r="GEB89"/>
      <c r="GEC89"/>
      <c r="GED89"/>
      <c r="GEE89"/>
      <c r="GEF89"/>
      <c r="GEG89"/>
      <c r="GEH89"/>
      <c r="GEI89"/>
      <c r="GEJ89"/>
      <c r="GEK89"/>
      <c r="GEL89"/>
      <c r="GEM89"/>
      <c r="GEN89"/>
      <c r="GEO89"/>
      <c r="GEP89"/>
      <c r="GEQ89"/>
      <c r="GER89"/>
      <c r="GES89"/>
      <c r="GET89"/>
      <c r="GEU89"/>
      <c r="GEV89"/>
      <c r="GEW89"/>
      <c r="GEX89"/>
      <c r="GEY89"/>
      <c r="GEZ89"/>
      <c r="GFA89"/>
      <c r="GFB89"/>
      <c r="GFC89"/>
      <c r="GFD89"/>
      <c r="GFE89"/>
      <c r="GFF89"/>
      <c r="GFG89"/>
      <c r="GFH89"/>
      <c r="GFI89"/>
      <c r="GFJ89"/>
      <c r="GFK89"/>
      <c r="GFL89"/>
      <c r="GFM89"/>
      <c r="GFN89"/>
      <c r="GFO89"/>
      <c r="GFP89"/>
      <c r="GFQ89"/>
      <c r="GFR89"/>
      <c r="GFS89"/>
      <c r="GFT89"/>
      <c r="GFU89"/>
      <c r="GFV89"/>
      <c r="GFW89"/>
      <c r="GFX89"/>
      <c r="GFY89"/>
      <c r="GFZ89"/>
      <c r="GGA89"/>
      <c r="GGB89"/>
      <c r="GGC89"/>
      <c r="GGD89"/>
      <c r="GGE89"/>
      <c r="GGF89"/>
      <c r="GGG89"/>
      <c r="GGH89"/>
      <c r="GGI89"/>
      <c r="GGJ89"/>
      <c r="GGK89"/>
      <c r="GGL89"/>
      <c r="GGM89"/>
      <c r="GGN89"/>
      <c r="GGO89"/>
      <c r="GGP89"/>
      <c r="GGQ89"/>
      <c r="GGR89"/>
      <c r="GGS89"/>
      <c r="GGT89"/>
      <c r="GGU89"/>
      <c r="GGV89"/>
      <c r="GGW89"/>
      <c r="GGX89"/>
      <c r="GGY89"/>
      <c r="GGZ89"/>
      <c r="GHA89"/>
      <c r="GHB89"/>
      <c r="GHC89"/>
      <c r="GHD89"/>
      <c r="GHE89"/>
      <c r="GHF89"/>
      <c r="GHG89"/>
      <c r="GHH89"/>
      <c r="GHI89"/>
      <c r="GHJ89"/>
      <c r="GHK89"/>
      <c r="GHL89"/>
      <c r="GHM89"/>
      <c r="GHN89"/>
      <c r="GHO89"/>
      <c r="GHP89"/>
      <c r="GHQ89"/>
      <c r="GHR89"/>
      <c r="GHS89"/>
      <c r="GHT89"/>
      <c r="GHU89"/>
      <c r="GHV89"/>
      <c r="GHW89"/>
      <c r="GHX89"/>
      <c r="GHY89"/>
      <c r="GHZ89"/>
      <c r="GIA89"/>
      <c r="GIB89"/>
      <c r="GIC89"/>
      <c r="GID89"/>
      <c r="GIE89"/>
      <c r="GIF89"/>
      <c r="GIG89"/>
      <c r="GIH89"/>
      <c r="GII89"/>
      <c r="GIJ89"/>
      <c r="GIK89"/>
      <c r="GIL89"/>
      <c r="GIM89"/>
      <c r="GIN89"/>
      <c r="GIO89"/>
      <c r="GIP89"/>
      <c r="GIQ89"/>
      <c r="GIR89"/>
      <c r="GIS89"/>
      <c r="GIT89"/>
      <c r="GIU89"/>
      <c r="GIV89"/>
      <c r="GIW89"/>
      <c r="GIX89"/>
      <c r="GIY89"/>
      <c r="GIZ89"/>
      <c r="GJA89"/>
      <c r="GJB89"/>
      <c r="GJC89"/>
      <c r="GJD89"/>
      <c r="GJE89"/>
      <c r="GJF89"/>
      <c r="GJG89"/>
      <c r="GJH89"/>
      <c r="GJI89"/>
      <c r="GJJ89"/>
      <c r="GJK89"/>
      <c r="GJL89"/>
      <c r="GJM89"/>
      <c r="GJN89"/>
      <c r="GJO89"/>
      <c r="GJP89"/>
      <c r="GJQ89"/>
      <c r="GJR89"/>
      <c r="GJS89"/>
      <c r="GJT89"/>
      <c r="GJU89"/>
      <c r="GJV89"/>
      <c r="GJW89"/>
      <c r="GJX89"/>
      <c r="GJY89"/>
      <c r="GJZ89"/>
      <c r="GKA89"/>
      <c r="GKB89"/>
      <c r="GKC89"/>
      <c r="GKD89"/>
      <c r="GKE89"/>
      <c r="GKF89"/>
      <c r="GKG89"/>
      <c r="GKH89"/>
      <c r="GKI89"/>
      <c r="GKJ89"/>
      <c r="GKK89"/>
      <c r="GKL89"/>
      <c r="GKM89"/>
      <c r="GKN89"/>
      <c r="GKO89"/>
      <c r="GKP89"/>
      <c r="GKQ89"/>
      <c r="GKR89"/>
      <c r="GKS89"/>
      <c r="GKT89"/>
      <c r="GKU89"/>
      <c r="GKV89"/>
      <c r="GKW89"/>
      <c r="GKX89"/>
      <c r="GKY89"/>
      <c r="GKZ89"/>
      <c r="GLA89"/>
      <c r="GLB89"/>
      <c r="GLC89"/>
      <c r="GLD89"/>
      <c r="GLE89"/>
      <c r="GLF89"/>
      <c r="GLG89"/>
      <c r="GLH89"/>
      <c r="GLI89"/>
      <c r="GLJ89"/>
      <c r="GLK89"/>
      <c r="GLL89"/>
      <c r="GLM89"/>
      <c r="GLN89"/>
      <c r="GLO89"/>
      <c r="GLP89"/>
      <c r="GLQ89"/>
      <c r="GLR89"/>
      <c r="GLS89"/>
      <c r="GLT89"/>
      <c r="GLU89"/>
      <c r="GLV89"/>
      <c r="GLW89"/>
      <c r="GLX89"/>
      <c r="GLY89"/>
      <c r="GLZ89"/>
      <c r="GMA89"/>
      <c r="GMB89"/>
      <c r="GMC89"/>
      <c r="GMD89"/>
      <c r="GME89"/>
      <c r="GMF89"/>
      <c r="GMG89"/>
      <c r="GMH89"/>
      <c r="GMI89"/>
      <c r="GMJ89"/>
      <c r="GMK89"/>
      <c r="GML89"/>
      <c r="GMM89"/>
      <c r="GMN89"/>
      <c r="GMO89"/>
      <c r="GMP89"/>
      <c r="GMQ89"/>
      <c r="GMR89"/>
      <c r="GMS89"/>
      <c r="GMT89"/>
      <c r="GMU89"/>
      <c r="GMV89"/>
      <c r="GMW89"/>
      <c r="GMX89"/>
      <c r="GMY89"/>
      <c r="GMZ89"/>
      <c r="GNA89"/>
      <c r="GNB89"/>
      <c r="GNC89"/>
      <c r="GND89"/>
      <c r="GNE89"/>
      <c r="GNF89"/>
      <c r="GNG89"/>
      <c r="GNH89"/>
      <c r="GNI89"/>
      <c r="GNJ89"/>
      <c r="GNK89"/>
      <c r="GNL89"/>
      <c r="GNM89"/>
      <c r="GNN89"/>
      <c r="GNO89"/>
      <c r="GNP89"/>
      <c r="GNQ89"/>
      <c r="GNR89"/>
      <c r="GNS89"/>
      <c r="GNT89"/>
      <c r="GNU89"/>
      <c r="GNV89"/>
      <c r="GNW89"/>
      <c r="GNX89"/>
      <c r="GNY89"/>
      <c r="GNZ89"/>
      <c r="GOA89"/>
      <c r="GOB89"/>
      <c r="GOC89"/>
      <c r="GOD89"/>
      <c r="GOE89"/>
      <c r="GOF89"/>
      <c r="GOG89"/>
      <c r="GOH89"/>
      <c r="GOI89"/>
      <c r="GOJ89"/>
      <c r="GOK89"/>
      <c r="GOL89"/>
      <c r="GOM89"/>
      <c r="GON89"/>
      <c r="GOO89"/>
      <c r="GOP89"/>
      <c r="GOQ89"/>
      <c r="GOR89"/>
      <c r="GOS89"/>
      <c r="GOT89"/>
      <c r="GOU89"/>
      <c r="GOV89"/>
      <c r="GOW89"/>
      <c r="GOX89"/>
      <c r="GOY89"/>
      <c r="GOZ89"/>
      <c r="GPA89"/>
      <c r="GPB89"/>
      <c r="GPC89"/>
      <c r="GPD89"/>
      <c r="GPE89"/>
      <c r="GPF89"/>
      <c r="GPG89"/>
      <c r="GPH89"/>
      <c r="GPI89"/>
      <c r="GPJ89"/>
      <c r="GPK89"/>
      <c r="GPL89"/>
      <c r="GPM89"/>
      <c r="GPN89"/>
      <c r="GPO89"/>
      <c r="GPP89"/>
      <c r="GPQ89"/>
      <c r="GPR89"/>
      <c r="GPS89"/>
      <c r="GPT89"/>
      <c r="GPU89"/>
      <c r="GPV89"/>
      <c r="GPW89"/>
      <c r="GPX89"/>
      <c r="GPY89"/>
      <c r="GPZ89"/>
      <c r="GQA89"/>
      <c r="GQB89"/>
      <c r="GQC89"/>
      <c r="GQD89"/>
      <c r="GQE89"/>
      <c r="GQF89"/>
      <c r="GQG89"/>
      <c r="GQH89"/>
      <c r="GQI89"/>
      <c r="GQJ89"/>
      <c r="GQK89"/>
      <c r="GQL89"/>
      <c r="GQM89"/>
      <c r="GQN89"/>
      <c r="GQO89"/>
      <c r="GQP89"/>
      <c r="GQQ89"/>
      <c r="GQR89"/>
      <c r="GQS89"/>
      <c r="GQT89"/>
      <c r="GQU89"/>
      <c r="GQV89"/>
      <c r="GQW89"/>
      <c r="GQX89"/>
      <c r="GQY89"/>
      <c r="GQZ89"/>
      <c r="GRA89"/>
      <c r="GRB89"/>
      <c r="GRC89"/>
      <c r="GRD89"/>
      <c r="GRE89"/>
      <c r="GRF89"/>
      <c r="GRG89"/>
      <c r="GRH89"/>
      <c r="GRI89"/>
      <c r="GRJ89"/>
      <c r="GRK89"/>
      <c r="GRL89"/>
      <c r="GRM89"/>
      <c r="GRN89"/>
      <c r="GRO89"/>
      <c r="GRP89"/>
      <c r="GRQ89"/>
      <c r="GRR89"/>
      <c r="GRS89"/>
      <c r="GRT89"/>
      <c r="GRU89"/>
      <c r="GRV89"/>
      <c r="GRW89"/>
      <c r="GRX89"/>
      <c r="GRY89"/>
      <c r="GRZ89"/>
      <c r="GSA89"/>
      <c r="GSB89"/>
      <c r="GSC89"/>
      <c r="GSD89"/>
      <c r="GSE89"/>
      <c r="GSF89"/>
      <c r="GSG89"/>
      <c r="GSH89"/>
      <c r="GSI89"/>
      <c r="GSJ89"/>
      <c r="GSK89"/>
      <c r="GSL89"/>
      <c r="GSM89"/>
      <c r="GSN89"/>
      <c r="GSO89"/>
      <c r="GSP89"/>
      <c r="GSQ89"/>
      <c r="GSR89"/>
      <c r="GSS89"/>
      <c r="GST89"/>
      <c r="GSU89"/>
      <c r="GSV89"/>
      <c r="GSW89"/>
      <c r="GSX89"/>
      <c r="GSY89"/>
      <c r="GSZ89"/>
      <c r="GTA89"/>
      <c r="GTB89"/>
      <c r="GTC89"/>
      <c r="GTD89"/>
      <c r="GTE89"/>
      <c r="GTF89"/>
      <c r="GTG89"/>
      <c r="GTH89"/>
      <c r="GTI89"/>
      <c r="GTJ89"/>
      <c r="GTK89"/>
      <c r="GTL89"/>
      <c r="GTM89"/>
      <c r="GTN89"/>
      <c r="GTO89"/>
      <c r="GTP89"/>
      <c r="GTQ89"/>
      <c r="GTR89"/>
      <c r="GTS89"/>
      <c r="GTT89"/>
      <c r="GTU89"/>
      <c r="GTV89"/>
      <c r="GTW89"/>
      <c r="GTX89"/>
      <c r="GTY89"/>
      <c r="GTZ89"/>
      <c r="GUA89"/>
      <c r="GUB89"/>
      <c r="GUC89"/>
      <c r="GUD89"/>
      <c r="GUE89"/>
      <c r="GUF89"/>
      <c r="GUG89"/>
      <c r="GUH89"/>
      <c r="GUI89"/>
      <c r="GUJ89"/>
      <c r="GUK89"/>
      <c r="GUL89"/>
      <c r="GUM89"/>
      <c r="GUN89"/>
      <c r="GUO89"/>
      <c r="GUP89"/>
      <c r="GUQ89"/>
      <c r="GUR89"/>
      <c r="GUS89"/>
      <c r="GUT89"/>
      <c r="GUU89"/>
      <c r="GUV89"/>
      <c r="GUW89"/>
      <c r="GUX89"/>
      <c r="GUY89"/>
      <c r="GUZ89"/>
      <c r="GVA89"/>
      <c r="GVB89"/>
      <c r="GVC89"/>
      <c r="GVD89"/>
      <c r="GVE89"/>
      <c r="GVF89"/>
      <c r="GVG89"/>
      <c r="GVH89"/>
      <c r="GVI89"/>
      <c r="GVJ89"/>
      <c r="GVK89"/>
      <c r="GVL89"/>
      <c r="GVM89"/>
      <c r="GVN89"/>
      <c r="GVO89"/>
      <c r="GVP89"/>
      <c r="GVQ89"/>
      <c r="GVR89"/>
      <c r="GVS89"/>
      <c r="GVT89"/>
      <c r="GVU89"/>
      <c r="GVV89"/>
      <c r="GVW89"/>
      <c r="GVX89"/>
      <c r="GVY89"/>
      <c r="GVZ89"/>
      <c r="GWA89"/>
      <c r="GWB89"/>
      <c r="GWC89"/>
      <c r="GWD89"/>
      <c r="GWE89"/>
      <c r="GWF89"/>
      <c r="GWG89"/>
      <c r="GWH89"/>
      <c r="GWI89"/>
      <c r="GWJ89"/>
      <c r="GWK89"/>
      <c r="GWL89"/>
      <c r="GWM89"/>
      <c r="GWN89"/>
      <c r="GWO89"/>
      <c r="GWP89"/>
      <c r="GWQ89"/>
      <c r="GWR89"/>
      <c r="GWS89"/>
      <c r="GWT89"/>
      <c r="GWU89"/>
      <c r="GWV89"/>
      <c r="GWW89"/>
      <c r="GWX89"/>
      <c r="GWY89"/>
      <c r="GWZ89"/>
      <c r="GXA89"/>
      <c r="GXB89"/>
      <c r="GXC89"/>
      <c r="GXD89"/>
      <c r="GXE89"/>
      <c r="GXF89"/>
      <c r="GXG89"/>
      <c r="GXH89"/>
      <c r="GXI89"/>
      <c r="GXJ89"/>
      <c r="GXK89"/>
      <c r="GXL89"/>
      <c r="GXM89"/>
      <c r="GXN89"/>
      <c r="GXO89"/>
      <c r="GXP89"/>
      <c r="GXQ89"/>
      <c r="GXR89"/>
      <c r="GXS89"/>
      <c r="GXT89"/>
      <c r="GXU89"/>
      <c r="GXV89"/>
      <c r="GXW89"/>
      <c r="GXX89"/>
      <c r="GXY89"/>
      <c r="GXZ89"/>
      <c r="GYA89"/>
      <c r="GYB89"/>
      <c r="GYC89"/>
      <c r="GYD89"/>
      <c r="GYE89"/>
      <c r="GYF89"/>
      <c r="GYG89"/>
      <c r="GYH89"/>
      <c r="GYI89"/>
      <c r="GYJ89"/>
      <c r="GYK89"/>
      <c r="GYL89"/>
      <c r="GYM89"/>
      <c r="GYN89"/>
      <c r="GYO89"/>
      <c r="GYP89"/>
      <c r="GYQ89"/>
      <c r="GYR89"/>
      <c r="GYS89"/>
      <c r="GYT89"/>
      <c r="GYU89"/>
      <c r="GYV89"/>
      <c r="GYW89"/>
      <c r="GYX89"/>
      <c r="GYY89"/>
      <c r="GYZ89"/>
      <c r="GZA89"/>
      <c r="GZB89"/>
      <c r="GZC89"/>
      <c r="GZD89"/>
      <c r="GZE89"/>
      <c r="GZF89"/>
      <c r="GZG89"/>
      <c r="GZH89"/>
      <c r="GZI89"/>
      <c r="GZJ89"/>
      <c r="GZK89"/>
      <c r="GZL89"/>
      <c r="GZM89"/>
      <c r="GZN89"/>
      <c r="GZO89"/>
      <c r="GZP89"/>
      <c r="GZQ89"/>
      <c r="GZR89"/>
      <c r="GZS89"/>
      <c r="GZT89"/>
      <c r="GZU89"/>
      <c r="GZV89"/>
      <c r="GZW89"/>
      <c r="GZX89"/>
      <c r="GZY89"/>
      <c r="GZZ89"/>
      <c r="HAA89"/>
      <c r="HAB89"/>
      <c r="HAC89"/>
      <c r="HAD89"/>
      <c r="HAE89"/>
      <c r="HAF89"/>
      <c r="HAG89"/>
      <c r="HAH89"/>
      <c r="HAI89"/>
      <c r="HAJ89"/>
      <c r="HAK89"/>
      <c r="HAL89"/>
      <c r="HAM89"/>
      <c r="HAN89"/>
      <c r="HAO89"/>
      <c r="HAP89"/>
      <c r="HAQ89"/>
      <c r="HAR89"/>
      <c r="HAS89"/>
      <c r="HAT89"/>
      <c r="HAU89"/>
      <c r="HAV89"/>
      <c r="HAW89"/>
      <c r="HAX89"/>
      <c r="HAY89"/>
      <c r="HAZ89"/>
      <c r="HBA89"/>
      <c r="HBB89"/>
      <c r="HBC89"/>
      <c r="HBD89"/>
      <c r="HBE89"/>
      <c r="HBF89"/>
      <c r="HBG89"/>
      <c r="HBH89"/>
      <c r="HBI89"/>
      <c r="HBJ89"/>
      <c r="HBK89"/>
      <c r="HBL89"/>
      <c r="HBM89"/>
      <c r="HBN89"/>
      <c r="HBO89"/>
      <c r="HBP89"/>
      <c r="HBQ89"/>
      <c r="HBR89"/>
      <c r="HBS89"/>
      <c r="HBT89"/>
      <c r="HBU89"/>
      <c r="HBV89"/>
      <c r="HBW89"/>
      <c r="HBX89"/>
      <c r="HBY89"/>
      <c r="HBZ89"/>
      <c r="HCA89"/>
      <c r="HCB89"/>
      <c r="HCC89"/>
      <c r="HCD89"/>
      <c r="HCE89"/>
      <c r="HCF89"/>
      <c r="HCG89"/>
      <c r="HCH89"/>
      <c r="HCI89"/>
      <c r="HCJ89"/>
      <c r="HCK89"/>
      <c r="HCL89"/>
      <c r="HCM89"/>
      <c r="HCN89"/>
      <c r="HCO89"/>
      <c r="HCP89"/>
      <c r="HCQ89"/>
      <c r="HCR89"/>
      <c r="HCS89"/>
      <c r="HCT89"/>
      <c r="HCU89"/>
      <c r="HCV89"/>
      <c r="HCW89"/>
      <c r="HCX89"/>
      <c r="HCY89"/>
      <c r="HCZ89"/>
      <c r="HDA89"/>
      <c r="HDB89"/>
      <c r="HDC89"/>
      <c r="HDD89"/>
      <c r="HDE89"/>
      <c r="HDF89"/>
      <c r="HDG89"/>
      <c r="HDH89"/>
      <c r="HDI89"/>
      <c r="HDJ89"/>
      <c r="HDK89"/>
      <c r="HDL89"/>
      <c r="HDM89"/>
      <c r="HDN89"/>
      <c r="HDO89"/>
      <c r="HDP89"/>
      <c r="HDQ89"/>
      <c r="HDR89"/>
      <c r="HDS89"/>
      <c r="HDT89"/>
      <c r="HDU89"/>
      <c r="HDV89"/>
      <c r="HDW89"/>
      <c r="HDX89"/>
      <c r="HDY89"/>
      <c r="HDZ89"/>
      <c r="HEA89"/>
      <c r="HEB89"/>
      <c r="HEC89"/>
      <c r="HED89"/>
      <c r="HEE89"/>
      <c r="HEF89"/>
      <c r="HEG89"/>
      <c r="HEH89"/>
      <c r="HEI89"/>
      <c r="HEJ89"/>
      <c r="HEK89"/>
      <c r="HEL89"/>
      <c r="HEM89"/>
      <c r="HEN89"/>
      <c r="HEO89"/>
      <c r="HEP89"/>
      <c r="HEQ89"/>
      <c r="HER89"/>
      <c r="HES89"/>
      <c r="HET89"/>
      <c r="HEU89"/>
      <c r="HEV89"/>
      <c r="HEW89"/>
      <c r="HEX89"/>
      <c r="HEY89"/>
      <c r="HEZ89"/>
      <c r="HFA89"/>
      <c r="HFB89"/>
      <c r="HFC89"/>
      <c r="HFD89"/>
      <c r="HFE89"/>
      <c r="HFF89"/>
      <c r="HFG89"/>
      <c r="HFH89"/>
      <c r="HFI89"/>
      <c r="HFJ89"/>
      <c r="HFK89"/>
      <c r="HFL89"/>
      <c r="HFM89"/>
      <c r="HFN89"/>
      <c r="HFO89"/>
      <c r="HFP89"/>
      <c r="HFQ89"/>
      <c r="HFR89"/>
      <c r="HFS89"/>
      <c r="HFT89"/>
      <c r="HFU89"/>
      <c r="HFV89"/>
      <c r="HFW89"/>
      <c r="HFX89"/>
      <c r="HFY89"/>
      <c r="HFZ89"/>
      <c r="HGA89"/>
      <c r="HGB89"/>
      <c r="HGC89"/>
      <c r="HGD89"/>
      <c r="HGE89"/>
      <c r="HGF89"/>
      <c r="HGG89"/>
      <c r="HGH89"/>
      <c r="HGI89"/>
      <c r="HGJ89"/>
      <c r="HGK89"/>
      <c r="HGL89"/>
      <c r="HGM89"/>
      <c r="HGN89"/>
      <c r="HGO89"/>
      <c r="HGP89"/>
      <c r="HGQ89"/>
      <c r="HGR89"/>
      <c r="HGS89"/>
      <c r="HGT89"/>
      <c r="HGU89"/>
      <c r="HGV89"/>
      <c r="HGW89"/>
      <c r="HGX89"/>
      <c r="HGY89"/>
      <c r="HGZ89"/>
      <c r="HHA89"/>
      <c r="HHB89"/>
      <c r="HHC89"/>
      <c r="HHD89"/>
      <c r="HHE89"/>
      <c r="HHF89"/>
      <c r="HHG89"/>
      <c r="HHH89"/>
      <c r="HHI89"/>
      <c r="HHJ89"/>
      <c r="HHK89"/>
      <c r="HHL89"/>
      <c r="HHM89"/>
      <c r="HHN89"/>
      <c r="HHO89"/>
      <c r="HHP89"/>
      <c r="HHQ89"/>
      <c r="HHR89"/>
      <c r="HHS89"/>
      <c r="HHT89"/>
      <c r="HHU89"/>
      <c r="HHV89"/>
      <c r="HHW89"/>
      <c r="HHX89"/>
      <c r="HHY89"/>
      <c r="HHZ89"/>
      <c r="HIA89"/>
      <c r="HIB89"/>
      <c r="HIC89"/>
      <c r="HID89"/>
      <c r="HIE89"/>
      <c r="HIF89"/>
      <c r="HIG89"/>
      <c r="HIH89"/>
      <c r="HII89"/>
      <c r="HIJ89"/>
      <c r="HIK89"/>
      <c r="HIL89"/>
      <c r="HIM89"/>
      <c r="HIN89"/>
      <c r="HIO89"/>
      <c r="HIP89"/>
      <c r="HIQ89"/>
      <c r="HIR89"/>
      <c r="HIS89"/>
      <c r="HIT89"/>
      <c r="HIU89"/>
      <c r="HIV89"/>
      <c r="HIW89"/>
      <c r="HIX89"/>
      <c r="HIY89"/>
      <c r="HIZ89"/>
      <c r="HJA89"/>
      <c r="HJB89"/>
      <c r="HJC89"/>
      <c r="HJD89"/>
      <c r="HJE89"/>
      <c r="HJF89"/>
      <c r="HJG89"/>
      <c r="HJH89"/>
      <c r="HJI89"/>
      <c r="HJJ89"/>
      <c r="HJK89"/>
      <c r="HJL89"/>
      <c r="HJM89"/>
      <c r="HJN89"/>
      <c r="HJO89"/>
      <c r="HJP89"/>
      <c r="HJQ89"/>
      <c r="HJR89"/>
      <c r="HJS89"/>
      <c r="HJT89"/>
      <c r="HJU89"/>
      <c r="HJV89"/>
      <c r="HJW89"/>
      <c r="HJX89"/>
      <c r="HJY89"/>
      <c r="HJZ89"/>
      <c r="HKA89"/>
      <c r="HKB89"/>
      <c r="HKC89"/>
      <c r="HKD89"/>
      <c r="HKE89"/>
      <c r="HKF89"/>
      <c r="HKG89"/>
      <c r="HKH89"/>
      <c r="HKI89"/>
      <c r="HKJ89"/>
      <c r="HKK89"/>
      <c r="HKL89"/>
      <c r="HKM89"/>
      <c r="HKN89"/>
      <c r="HKO89"/>
      <c r="HKP89"/>
      <c r="HKQ89"/>
      <c r="HKR89"/>
      <c r="HKS89"/>
      <c r="HKT89"/>
      <c r="HKU89"/>
      <c r="HKV89"/>
      <c r="HKW89"/>
      <c r="HKX89"/>
      <c r="HKY89"/>
      <c r="HKZ89"/>
      <c r="HLA89"/>
      <c r="HLB89"/>
      <c r="HLC89"/>
      <c r="HLD89"/>
      <c r="HLE89"/>
      <c r="HLF89"/>
      <c r="HLG89"/>
      <c r="HLH89"/>
      <c r="HLI89"/>
      <c r="HLJ89"/>
      <c r="HLK89"/>
      <c r="HLL89"/>
      <c r="HLM89"/>
      <c r="HLN89"/>
      <c r="HLO89"/>
      <c r="HLP89"/>
      <c r="HLQ89"/>
      <c r="HLR89"/>
      <c r="HLS89"/>
      <c r="HLT89"/>
      <c r="HLU89"/>
      <c r="HLV89"/>
      <c r="HLW89"/>
      <c r="HLX89"/>
      <c r="HLY89"/>
      <c r="HLZ89"/>
      <c r="HMA89"/>
      <c r="HMB89"/>
      <c r="HMC89"/>
      <c r="HMD89"/>
      <c r="HME89"/>
      <c r="HMF89"/>
      <c r="HMG89"/>
      <c r="HMH89"/>
      <c r="HMI89"/>
      <c r="HMJ89"/>
      <c r="HMK89"/>
      <c r="HML89"/>
      <c r="HMM89"/>
      <c r="HMN89"/>
      <c r="HMO89"/>
      <c r="HMP89"/>
      <c r="HMQ89"/>
      <c r="HMR89"/>
      <c r="HMS89"/>
      <c r="HMT89"/>
      <c r="HMU89"/>
      <c r="HMV89"/>
      <c r="HMW89"/>
      <c r="HMX89"/>
      <c r="HMY89"/>
      <c r="HMZ89"/>
      <c r="HNA89"/>
      <c r="HNB89"/>
      <c r="HNC89"/>
      <c r="HND89"/>
      <c r="HNE89"/>
      <c r="HNF89"/>
      <c r="HNG89"/>
      <c r="HNH89"/>
      <c r="HNI89"/>
      <c r="HNJ89"/>
      <c r="HNK89"/>
      <c r="HNL89"/>
      <c r="HNM89"/>
      <c r="HNN89"/>
      <c r="HNO89"/>
      <c r="HNP89"/>
      <c r="HNQ89"/>
      <c r="HNR89"/>
      <c r="HNS89"/>
      <c r="HNT89"/>
      <c r="HNU89"/>
      <c r="HNV89"/>
      <c r="HNW89"/>
      <c r="HNX89"/>
      <c r="HNY89"/>
      <c r="HNZ89"/>
      <c r="HOA89"/>
      <c r="HOB89"/>
      <c r="HOC89"/>
      <c r="HOD89"/>
      <c r="HOE89"/>
      <c r="HOF89"/>
      <c r="HOG89"/>
      <c r="HOH89"/>
      <c r="HOI89"/>
      <c r="HOJ89"/>
      <c r="HOK89"/>
      <c r="HOL89"/>
      <c r="HOM89"/>
      <c r="HON89"/>
      <c r="HOO89"/>
      <c r="HOP89"/>
      <c r="HOQ89"/>
      <c r="HOR89"/>
      <c r="HOS89"/>
      <c r="HOT89"/>
      <c r="HOU89"/>
      <c r="HOV89"/>
      <c r="HOW89"/>
      <c r="HOX89"/>
      <c r="HOY89"/>
      <c r="HOZ89"/>
      <c r="HPA89"/>
      <c r="HPB89"/>
      <c r="HPC89"/>
      <c r="HPD89"/>
      <c r="HPE89"/>
      <c r="HPF89"/>
      <c r="HPG89"/>
      <c r="HPH89"/>
      <c r="HPI89"/>
      <c r="HPJ89"/>
      <c r="HPK89"/>
      <c r="HPL89"/>
      <c r="HPM89"/>
      <c r="HPN89"/>
      <c r="HPO89"/>
      <c r="HPP89"/>
      <c r="HPQ89"/>
      <c r="HPR89"/>
      <c r="HPS89"/>
      <c r="HPT89"/>
      <c r="HPU89"/>
      <c r="HPV89"/>
      <c r="HPW89"/>
      <c r="HPX89"/>
      <c r="HPY89"/>
      <c r="HPZ89"/>
      <c r="HQA89"/>
      <c r="HQB89"/>
      <c r="HQC89"/>
      <c r="HQD89"/>
      <c r="HQE89"/>
      <c r="HQF89"/>
      <c r="HQG89"/>
      <c r="HQH89"/>
      <c r="HQI89"/>
      <c r="HQJ89"/>
      <c r="HQK89"/>
      <c r="HQL89"/>
      <c r="HQM89"/>
      <c r="HQN89"/>
      <c r="HQO89"/>
      <c r="HQP89"/>
      <c r="HQQ89"/>
      <c r="HQR89"/>
      <c r="HQS89"/>
      <c r="HQT89"/>
      <c r="HQU89"/>
      <c r="HQV89"/>
      <c r="HQW89"/>
      <c r="HQX89"/>
      <c r="HQY89"/>
      <c r="HQZ89"/>
      <c r="HRA89"/>
      <c r="HRB89"/>
      <c r="HRC89"/>
      <c r="HRD89"/>
      <c r="HRE89"/>
      <c r="HRF89"/>
      <c r="HRG89"/>
      <c r="HRH89"/>
      <c r="HRI89"/>
      <c r="HRJ89"/>
      <c r="HRK89"/>
      <c r="HRL89"/>
      <c r="HRM89"/>
      <c r="HRN89"/>
      <c r="HRO89"/>
      <c r="HRP89"/>
      <c r="HRQ89"/>
      <c r="HRR89"/>
      <c r="HRS89"/>
      <c r="HRT89"/>
      <c r="HRU89"/>
      <c r="HRV89"/>
      <c r="HRW89"/>
      <c r="HRX89"/>
      <c r="HRY89"/>
      <c r="HRZ89"/>
      <c r="HSA89"/>
      <c r="HSB89"/>
      <c r="HSC89"/>
      <c r="HSD89"/>
      <c r="HSE89"/>
      <c r="HSF89"/>
      <c r="HSG89"/>
      <c r="HSH89"/>
      <c r="HSI89"/>
      <c r="HSJ89"/>
      <c r="HSK89"/>
      <c r="HSL89"/>
      <c r="HSM89"/>
      <c r="HSN89"/>
      <c r="HSO89"/>
      <c r="HSP89"/>
      <c r="HSQ89"/>
      <c r="HSR89"/>
      <c r="HSS89"/>
      <c r="HST89"/>
      <c r="HSU89"/>
      <c r="HSV89"/>
      <c r="HSW89"/>
      <c r="HSX89"/>
      <c r="HSY89"/>
      <c r="HSZ89"/>
      <c r="HTA89"/>
      <c r="HTB89"/>
      <c r="HTC89"/>
      <c r="HTD89"/>
      <c r="HTE89"/>
      <c r="HTF89"/>
      <c r="HTG89"/>
      <c r="HTH89"/>
      <c r="HTI89"/>
      <c r="HTJ89"/>
      <c r="HTK89"/>
      <c r="HTL89"/>
      <c r="HTM89"/>
      <c r="HTN89"/>
      <c r="HTO89"/>
      <c r="HTP89"/>
      <c r="HTQ89"/>
      <c r="HTR89"/>
      <c r="HTS89"/>
      <c r="HTT89"/>
      <c r="HTU89"/>
      <c r="HTV89"/>
      <c r="HTW89"/>
      <c r="HTX89"/>
      <c r="HTY89"/>
      <c r="HTZ89"/>
      <c r="HUA89"/>
      <c r="HUB89"/>
      <c r="HUC89"/>
      <c r="HUD89"/>
      <c r="HUE89"/>
      <c r="HUF89"/>
      <c r="HUG89"/>
      <c r="HUH89"/>
      <c r="HUI89"/>
      <c r="HUJ89"/>
      <c r="HUK89"/>
      <c r="HUL89"/>
      <c r="HUM89"/>
      <c r="HUN89"/>
      <c r="HUO89"/>
      <c r="HUP89"/>
      <c r="HUQ89"/>
      <c r="HUR89"/>
      <c r="HUS89"/>
      <c r="HUT89"/>
      <c r="HUU89"/>
      <c r="HUV89"/>
      <c r="HUW89"/>
      <c r="HUX89"/>
      <c r="HUY89"/>
      <c r="HUZ89"/>
      <c r="HVA89"/>
      <c r="HVB89"/>
      <c r="HVC89"/>
      <c r="HVD89"/>
      <c r="HVE89"/>
      <c r="HVF89"/>
      <c r="HVG89"/>
      <c r="HVH89"/>
      <c r="HVI89"/>
      <c r="HVJ89"/>
      <c r="HVK89"/>
      <c r="HVL89"/>
      <c r="HVM89"/>
      <c r="HVN89"/>
      <c r="HVO89"/>
      <c r="HVP89"/>
      <c r="HVQ89"/>
      <c r="HVR89"/>
      <c r="HVS89"/>
      <c r="HVT89"/>
      <c r="HVU89"/>
      <c r="HVV89"/>
      <c r="HVW89"/>
      <c r="HVX89"/>
      <c r="HVY89"/>
      <c r="HVZ89"/>
      <c r="HWA89"/>
      <c r="HWB89"/>
      <c r="HWC89"/>
      <c r="HWD89"/>
      <c r="HWE89"/>
      <c r="HWF89"/>
      <c r="HWG89"/>
      <c r="HWH89"/>
      <c r="HWI89"/>
      <c r="HWJ89"/>
      <c r="HWK89"/>
      <c r="HWL89"/>
      <c r="HWM89"/>
      <c r="HWN89"/>
      <c r="HWO89"/>
      <c r="HWP89"/>
      <c r="HWQ89"/>
      <c r="HWR89"/>
      <c r="HWS89"/>
      <c r="HWT89"/>
      <c r="HWU89"/>
      <c r="HWV89"/>
      <c r="HWW89"/>
      <c r="HWX89"/>
      <c r="HWY89"/>
      <c r="HWZ89"/>
      <c r="HXA89"/>
      <c r="HXB89"/>
      <c r="HXC89"/>
      <c r="HXD89"/>
      <c r="HXE89"/>
      <c r="HXF89"/>
      <c r="HXG89"/>
      <c r="HXH89"/>
      <c r="HXI89"/>
      <c r="HXJ89"/>
      <c r="HXK89"/>
      <c r="HXL89"/>
      <c r="HXM89"/>
      <c r="HXN89"/>
      <c r="HXO89"/>
      <c r="HXP89"/>
      <c r="HXQ89"/>
      <c r="HXR89"/>
      <c r="HXS89"/>
      <c r="HXT89"/>
      <c r="HXU89"/>
      <c r="HXV89"/>
      <c r="HXW89"/>
      <c r="HXX89"/>
      <c r="HXY89"/>
      <c r="HXZ89"/>
      <c r="HYA89"/>
      <c r="HYB89"/>
      <c r="HYC89"/>
      <c r="HYD89"/>
      <c r="HYE89"/>
      <c r="HYF89"/>
      <c r="HYG89"/>
      <c r="HYH89"/>
      <c r="HYI89"/>
      <c r="HYJ89"/>
      <c r="HYK89"/>
      <c r="HYL89"/>
      <c r="HYM89"/>
      <c r="HYN89"/>
      <c r="HYO89"/>
      <c r="HYP89"/>
      <c r="HYQ89"/>
      <c r="HYR89"/>
      <c r="HYS89"/>
      <c r="HYT89"/>
      <c r="HYU89"/>
      <c r="HYV89"/>
      <c r="HYW89"/>
      <c r="HYX89"/>
      <c r="HYY89"/>
      <c r="HYZ89"/>
      <c r="HZA89"/>
      <c r="HZB89"/>
      <c r="HZC89"/>
      <c r="HZD89"/>
      <c r="HZE89"/>
      <c r="HZF89"/>
      <c r="HZG89"/>
      <c r="HZH89"/>
      <c r="HZI89"/>
      <c r="HZJ89"/>
      <c r="HZK89"/>
      <c r="HZL89"/>
      <c r="HZM89"/>
      <c r="HZN89"/>
      <c r="HZO89"/>
      <c r="HZP89"/>
      <c r="HZQ89"/>
      <c r="HZR89"/>
      <c r="HZS89"/>
      <c r="HZT89"/>
      <c r="HZU89"/>
      <c r="HZV89"/>
      <c r="HZW89"/>
      <c r="HZX89"/>
      <c r="HZY89"/>
      <c r="HZZ89"/>
      <c r="IAA89"/>
      <c r="IAB89"/>
      <c r="IAC89"/>
      <c r="IAD89"/>
      <c r="IAE89"/>
      <c r="IAF89"/>
      <c r="IAG89"/>
      <c r="IAH89"/>
      <c r="IAI89"/>
      <c r="IAJ89"/>
      <c r="IAK89"/>
      <c r="IAL89"/>
      <c r="IAM89"/>
      <c r="IAN89"/>
      <c r="IAO89"/>
      <c r="IAP89"/>
      <c r="IAQ89"/>
      <c r="IAR89"/>
      <c r="IAS89"/>
      <c r="IAT89"/>
      <c r="IAU89"/>
      <c r="IAV89"/>
      <c r="IAW89"/>
      <c r="IAX89"/>
      <c r="IAY89"/>
      <c r="IAZ89"/>
      <c r="IBA89"/>
      <c r="IBB89"/>
      <c r="IBC89"/>
      <c r="IBD89"/>
      <c r="IBE89"/>
      <c r="IBF89"/>
      <c r="IBG89"/>
      <c r="IBH89"/>
      <c r="IBI89"/>
      <c r="IBJ89"/>
      <c r="IBK89"/>
      <c r="IBL89"/>
      <c r="IBM89"/>
      <c r="IBN89"/>
      <c r="IBO89"/>
      <c r="IBP89"/>
      <c r="IBQ89"/>
      <c r="IBR89"/>
      <c r="IBS89"/>
      <c r="IBT89"/>
      <c r="IBU89"/>
      <c r="IBV89"/>
      <c r="IBW89"/>
      <c r="IBX89"/>
      <c r="IBY89"/>
      <c r="IBZ89"/>
      <c r="ICA89"/>
      <c r="ICB89"/>
      <c r="ICC89"/>
      <c r="ICD89"/>
      <c r="ICE89"/>
      <c r="ICF89"/>
      <c r="ICG89"/>
      <c r="ICH89"/>
      <c r="ICI89"/>
      <c r="ICJ89"/>
      <c r="ICK89"/>
      <c r="ICL89"/>
      <c r="ICM89"/>
      <c r="ICN89"/>
      <c r="ICO89"/>
      <c r="ICP89"/>
      <c r="ICQ89"/>
      <c r="ICR89"/>
      <c r="ICS89"/>
      <c r="ICT89"/>
      <c r="ICU89"/>
      <c r="ICV89"/>
      <c r="ICW89"/>
      <c r="ICX89"/>
      <c r="ICY89"/>
      <c r="ICZ89"/>
      <c r="IDA89"/>
      <c r="IDB89"/>
      <c r="IDC89"/>
      <c r="IDD89"/>
      <c r="IDE89"/>
      <c r="IDF89"/>
      <c r="IDG89"/>
      <c r="IDH89"/>
      <c r="IDI89"/>
      <c r="IDJ89"/>
      <c r="IDK89"/>
      <c r="IDL89"/>
      <c r="IDM89"/>
      <c r="IDN89"/>
      <c r="IDO89"/>
      <c r="IDP89"/>
      <c r="IDQ89"/>
      <c r="IDR89"/>
      <c r="IDS89"/>
      <c r="IDT89"/>
      <c r="IDU89"/>
      <c r="IDV89"/>
      <c r="IDW89"/>
      <c r="IDX89"/>
      <c r="IDY89"/>
      <c r="IDZ89"/>
      <c r="IEA89"/>
      <c r="IEB89"/>
      <c r="IEC89"/>
      <c r="IED89"/>
      <c r="IEE89"/>
      <c r="IEF89"/>
      <c r="IEG89"/>
      <c r="IEH89"/>
      <c r="IEI89"/>
      <c r="IEJ89"/>
      <c r="IEK89"/>
      <c r="IEL89"/>
      <c r="IEM89"/>
      <c r="IEN89"/>
      <c r="IEO89"/>
      <c r="IEP89"/>
      <c r="IEQ89"/>
      <c r="IER89"/>
      <c r="IES89"/>
      <c r="IET89"/>
      <c r="IEU89"/>
      <c r="IEV89"/>
      <c r="IEW89"/>
      <c r="IEX89"/>
      <c r="IEY89"/>
      <c r="IEZ89"/>
      <c r="IFA89"/>
      <c r="IFB89"/>
      <c r="IFC89"/>
      <c r="IFD89"/>
      <c r="IFE89"/>
      <c r="IFF89"/>
      <c r="IFG89"/>
      <c r="IFH89"/>
      <c r="IFI89"/>
      <c r="IFJ89"/>
      <c r="IFK89"/>
      <c r="IFL89"/>
      <c r="IFM89"/>
      <c r="IFN89"/>
      <c r="IFO89"/>
      <c r="IFP89"/>
      <c r="IFQ89"/>
      <c r="IFR89"/>
      <c r="IFS89"/>
      <c r="IFT89"/>
      <c r="IFU89"/>
      <c r="IFV89"/>
      <c r="IFW89"/>
      <c r="IFX89"/>
      <c r="IFY89"/>
      <c r="IFZ89"/>
      <c r="IGA89"/>
      <c r="IGB89"/>
      <c r="IGC89"/>
      <c r="IGD89"/>
      <c r="IGE89"/>
      <c r="IGF89"/>
      <c r="IGG89"/>
      <c r="IGH89"/>
      <c r="IGI89"/>
      <c r="IGJ89"/>
      <c r="IGK89"/>
      <c r="IGL89"/>
      <c r="IGM89"/>
      <c r="IGN89"/>
      <c r="IGO89"/>
      <c r="IGP89"/>
      <c r="IGQ89"/>
      <c r="IGR89"/>
      <c r="IGS89"/>
      <c r="IGT89"/>
      <c r="IGU89"/>
      <c r="IGV89"/>
      <c r="IGW89"/>
      <c r="IGX89"/>
      <c r="IGY89"/>
      <c r="IGZ89"/>
      <c r="IHA89"/>
      <c r="IHB89"/>
      <c r="IHC89"/>
      <c r="IHD89"/>
      <c r="IHE89"/>
      <c r="IHF89"/>
      <c r="IHG89"/>
      <c r="IHH89"/>
      <c r="IHI89"/>
      <c r="IHJ89"/>
      <c r="IHK89"/>
      <c r="IHL89"/>
      <c r="IHM89"/>
      <c r="IHN89"/>
      <c r="IHO89"/>
      <c r="IHP89"/>
      <c r="IHQ89"/>
      <c r="IHR89"/>
      <c r="IHS89"/>
      <c r="IHT89"/>
      <c r="IHU89"/>
      <c r="IHV89"/>
      <c r="IHW89"/>
      <c r="IHX89"/>
      <c r="IHY89"/>
      <c r="IHZ89"/>
      <c r="IIA89"/>
      <c r="IIB89"/>
      <c r="IIC89"/>
      <c r="IID89"/>
      <c r="IIE89"/>
      <c r="IIF89"/>
      <c r="IIG89"/>
      <c r="IIH89"/>
      <c r="III89"/>
      <c r="IIJ89"/>
      <c r="IIK89"/>
      <c r="IIL89"/>
      <c r="IIM89"/>
      <c r="IIN89"/>
      <c r="IIO89"/>
      <c r="IIP89"/>
      <c r="IIQ89"/>
      <c r="IIR89"/>
      <c r="IIS89"/>
      <c r="IIT89"/>
      <c r="IIU89"/>
      <c r="IIV89"/>
      <c r="IIW89"/>
      <c r="IIX89"/>
      <c r="IIY89"/>
      <c r="IIZ89"/>
      <c r="IJA89"/>
      <c r="IJB89"/>
      <c r="IJC89"/>
      <c r="IJD89"/>
      <c r="IJE89"/>
      <c r="IJF89"/>
      <c r="IJG89"/>
      <c r="IJH89"/>
      <c r="IJI89"/>
      <c r="IJJ89"/>
      <c r="IJK89"/>
      <c r="IJL89"/>
      <c r="IJM89"/>
      <c r="IJN89"/>
      <c r="IJO89"/>
      <c r="IJP89"/>
      <c r="IJQ89"/>
      <c r="IJR89"/>
      <c r="IJS89"/>
      <c r="IJT89"/>
      <c r="IJU89"/>
      <c r="IJV89"/>
      <c r="IJW89"/>
      <c r="IJX89"/>
      <c r="IJY89"/>
      <c r="IJZ89"/>
      <c r="IKA89"/>
      <c r="IKB89"/>
      <c r="IKC89"/>
      <c r="IKD89"/>
      <c r="IKE89"/>
      <c r="IKF89"/>
      <c r="IKG89"/>
      <c r="IKH89"/>
      <c r="IKI89"/>
      <c r="IKJ89"/>
      <c r="IKK89"/>
      <c r="IKL89"/>
      <c r="IKM89"/>
      <c r="IKN89"/>
      <c r="IKO89"/>
      <c r="IKP89"/>
      <c r="IKQ89"/>
      <c r="IKR89"/>
      <c r="IKS89"/>
      <c r="IKT89"/>
      <c r="IKU89"/>
      <c r="IKV89"/>
      <c r="IKW89"/>
      <c r="IKX89"/>
      <c r="IKY89"/>
      <c r="IKZ89"/>
      <c r="ILA89"/>
      <c r="ILB89"/>
      <c r="ILC89"/>
      <c r="ILD89"/>
      <c r="ILE89"/>
      <c r="ILF89"/>
      <c r="ILG89"/>
      <c r="ILH89"/>
      <c r="ILI89"/>
      <c r="ILJ89"/>
      <c r="ILK89"/>
      <c r="ILL89"/>
      <c r="ILM89"/>
      <c r="ILN89"/>
      <c r="ILO89"/>
      <c r="ILP89"/>
      <c r="ILQ89"/>
      <c r="ILR89"/>
      <c r="ILS89"/>
      <c r="ILT89"/>
      <c r="ILU89"/>
      <c r="ILV89"/>
      <c r="ILW89"/>
      <c r="ILX89"/>
      <c r="ILY89"/>
      <c r="ILZ89"/>
      <c r="IMA89"/>
      <c r="IMB89"/>
      <c r="IMC89"/>
      <c r="IMD89"/>
      <c r="IME89"/>
      <c r="IMF89"/>
      <c r="IMG89"/>
      <c r="IMH89"/>
      <c r="IMI89"/>
      <c r="IMJ89"/>
      <c r="IMK89"/>
      <c r="IML89"/>
      <c r="IMM89"/>
      <c r="IMN89"/>
      <c r="IMO89"/>
      <c r="IMP89"/>
      <c r="IMQ89"/>
      <c r="IMR89"/>
      <c r="IMS89"/>
      <c r="IMT89"/>
      <c r="IMU89"/>
      <c r="IMV89"/>
      <c r="IMW89"/>
      <c r="IMX89"/>
      <c r="IMY89"/>
      <c r="IMZ89"/>
      <c r="INA89"/>
      <c r="INB89"/>
      <c r="INC89"/>
      <c r="IND89"/>
      <c r="INE89"/>
      <c r="INF89"/>
      <c r="ING89"/>
      <c r="INH89"/>
      <c r="INI89"/>
      <c r="INJ89"/>
      <c r="INK89"/>
      <c r="INL89"/>
      <c r="INM89"/>
      <c r="INN89"/>
      <c r="INO89"/>
      <c r="INP89"/>
      <c r="INQ89"/>
      <c r="INR89"/>
      <c r="INS89"/>
      <c r="INT89"/>
      <c r="INU89"/>
      <c r="INV89"/>
      <c r="INW89"/>
      <c r="INX89"/>
      <c r="INY89"/>
      <c r="INZ89"/>
      <c r="IOA89"/>
      <c r="IOB89"/>
      <c r="IOC89"/>
      <c r="IOD89"/>
      <c r="IOE89"/>
      <c r="IOF89"/>
      <c r="IOG89"/>
      <c r="IOH89"/>
      <c r="IOI89"/>
      <c r="IOJ89"/>
      <c r="IOK89"/>
      <c r="IOL89"/>
      <c r="IOM89"/>
      <c r="ION89"/>
      <c r="IOO89"/>
      <c r="IOP89"/>
      <c r="IOQ89"/>
      <c r="IOR89"/>
      <c r="IOS89"/>
      <c r="IOT89"/>
      <c r="IOU89"/>
      <c r="IOV89"/>
      <c r="IOW89"/>
      <c r="IOX89"/>
      <c r="IOY89"/>
      <c r="IOZ89"/>
      <c r="IPA89"/>
      <c r="IPB89"/>
      <c r="IPC89"/>
      <c r="IPD89"/>
      <c r="IPE89"/>
      <c r="IPF89"/>
      <c r="IPG89"/>
      <c r="IPH89"/>
      <c r="IPI89"/>
      <c r="IPJ89"/>
      <c r="IPK89"/>
      <c r="IPL89"/>
      <c r="IPM89"/>
      <c r="IPN89"/>
      <c r="IPO89"/>
      <c r="IPP89"/>
      <c r="IPQ89"/>
      <c r="IPR89"/>
      <c r="IPS89"/>
      <c r="IPT89"/>
      <c r="IPU89"/>
      <c r="IPV89"/>
      <c r="IPW89"/>
      <c r="IPX89"/>
      <c r="IPY89"/>
      <c r="IPZ89"/>
      <c r="IQA89"/>
      <c r="IQB89"/>
      <c r="IQC89"/>
      <c r="IQD89"/>
      <c r="IQE89"/>
      <c r="IQF89"/>
      <c r="IQG89"/>
      <c r="IQH89"/>
      <c r="IQI89"/>
      <c r="IQJ89"/>
      <c r="IQK89"/>
      <c r="IQL89"/>
      <c r="IQM89"/>
      <c r="IQN89"/>
      <c r="IQO89"/>
      <c r="IQP89"/>
      <c r="IQQ89"/>
      <c r="IQR89"/>
      <c r="IQS89"/>
      <c r="IQT89"/>
      <c r="IQU89"/>
      <c r="IQV89"/>
      <c r="IQW89"/>
      <c r="IQX89"/>
      <c r="IQY89"/>
      <c r="IQZ89"/>
      <c r="IRA89"/>
      <c r="IRB89"/>
      <c r="IRC89"/>
      <c r="IRD89"/>
      <c r="IRE89"/>
      <c r="IRF89"/>
      <c r="IRG89"/>
      <c r="IRH89"/>
      <c r="IRI89"/>
      <c r="IRJ89"/>
      <c r="IRK89"/>
      <c r="IRL89"/>
      <c r="IRM89"/>
      <c r="IRN89"/>
      <c r="IRO89"/>
      <c r="IRP89"/>
      <c r="IRQ89"/>
      <c r="IRR89"/>
      <c r="IRS89"/>
      <c r="IRT89"/>
      <c r="IRU89"/>
      <c r="IRV89"/>
      <c r="IRW89"/>
      <c r="IRX89"/>
      <c r="IRY89"/>
      <c r="IRZ89"/>
      <c r="ISA89"/>
      <c r="ISB89"/>
      <c r="ISC89"/>
      <c r="ISD89"/>
      <c r="ISE89"/>
      <c r="ISF89"/>
      <c r="ISG89"/>
      <c r="ISH89"/>
      <c r="ISI89"/>
      <c r="ISJ89"/>
      <c r="ISK89"/>
      <c r="ISL89"/>
      <c r="ISM89"/>
      <c r="ISN89"/>
      <c r="ISO89"/>
      <c r="ISP89"/>
      <c r="ISQ89"/>
      <c r="ISR89"/>
      <c r="ISS89"/>
      <c r="IST89"/>
      <c r="ISU89"/>
      <c r="ISV89"/>
      <c r="ISW89"/>
      <c r="ISX89"/>
      <c r="ISY89"/>
      <c r="ISZ89"/>
      <c r="ITA89"/>
      <c r="ITB89"/>
      <c r="ITC89"/>
      <c r="ITD89"/>
      <c r="ITE89"/>
      <c r="ITF89"/>
      <c r="ITG89"/>
      <c r="ITH89"/>
      <c r="ITI89"/>
      <c r="ITJ89"/>
      <c r="ITK89"/>
      <c r="ITL89"/>
      <c r="ITM89"/>
      <c r="ITN89"/>
      <c r="ITO89"/>
      <c r="ITP89"/>
      <c r="ITQ89"/>
      <c r="ITR89"/>
      <c r="ITS89"/>
      <c r="ITT89"/>
      <c r="ITU89"/>
      <c r="ITV89"/>
      <c r="ITW89"/>
      <c r="ITX89"/>
      <c r="ITY89"/>
      <c r="ITZ89"/>
      <c r="IUA89"/>
      <c r="IUB89"/>
      <c r="IUC89"/>
      <c r="IUD89"/>
      <c r="IUE89"/>
      <c r="IUF89"/>
      <c r="IUG89"/>
      <c r="IUH89"/>
      <c r="IUI89"/>
      <c r="IUJ89"/>
      <c r="IUK89"/>
      <c r="IUL89"/>
      <c r="IUM89"/>
      <c r="IUN89"/>
      <c r="IUO89"/>
      <c r="IUP89"/>
      <c r="IUQ89"/>
      <c r="IUR89"/>
      <c r="IUS89"/>
      <c r="IUT89"/>
      <c r="IUU89"/>
      <c r="IUV89"/>
      <c r="IUW89"/>
      <c r="IUX89"/>
      <c r="IUY89"/>
      <c r="IUZ89"/>
      <c r="IVA89"/>
      <c r="IVB89"/>
      <c r="IVC89"/>
      <c r="IVD89"/>
      <c r="IVE89"/>
      <c r="IVF89"/>
      <c r="IVG89"/>
      <c r="IVH89"/>
      <c r="IVI89"/>
      <c r="IVJ89"/>
      <c r="IVK89"/>
      <c r="IVL89"/>
      <c r="IVM89"/>
      <c r="IVN89"/>
      <c r="IVO89"/>
      <c r="IVP89"/>
      <c r="IVQ89"/>
      <c r="IVR89"/>
      <c r="IVS89"/>
      <c r="IVT89"/>
      <c r="IVU89"/>
      <c r="IVV89"/>
      <c r="IVW89"/>
      <c r="IVX89"/>
      <c r="IVY89"/>
      <c r="IVZ89"/>
      <c r="IWA89"/>
      <c r="IWB89"/>
      <c r="IWC89"/>
      <c r="IWD89"/>
      <c r="IWE89"/>
      <c r="IWF89"/>
      <c r="IWG89"/>
      <c r="IWH89"/>
      <c r="IWI89"/>
      <c r="IWJ89"/>
      <c r="IWK89"/>
      <c r="IWL89"/>
      <c r="IWM89"/>
      <c r="IWN89"/>
      <c r="IWO89"/>
      <c r="IWP89"/>
      <c r="IWQ89"/>
      <c r="IWR89"/>
      <c r="IWS89"/>
      <c r="IWT89"/>
      <c r="IWU89"/>
      <c r="IWV89"/>
      <c r="IWW89"/>
      <c r="IWX89"/>
      <c r="IWY89"/>
      <c r="IWZ89"/>
      <c r="IXA89"/>
      <c r="IXB89"/>
      <c r="IXC89"/>
      <c r="IXD89"/>
      <c r="IXE89"/>
      <c r="IXF89"/>
      <c r="IXG89"/>
      <c r="IXH89"/>
      <c r="IXI89"/>
      <c r="IXJ89"/>
      <c r="IXK89"/>
      <c r="IXL89"/>
      <c r="IXM89"/>
      <c r="IXN89"/>
      <c r="IXO89"/>
      <c r="IXP89"/>
      <c r="IXQ89"/>
      <c r="IXR89"/>
      <c r="IXS89"/>
      <c r="IXT89"/>
      <c r="IXU89"/>
      <c r="IXV89"/>
      <c r="IXW89"/>
      <c r="IXX89"/>
      <c r="IXY89"/>
      <c r="IXZ89"/>
      <c r="IYA89"/>
      <c r="IYB89"/>
      <c r="IYC89"/>
      <c r="IYD89"/>
      <c r="IYE89"/>
      <c r="IYF89"/>
      <c r="IYG89"/>
      <c r="IYH89"/>
      <c r="IYI89"/>
      <c r="IYJ89"/>
      <c r="IYK89"/>
      <c r="IYL89"/>
      <c r="IYM89"/>
      <c r="IYN89"/>
      <c r="IYO89"/>
      <c r="IYP89"/>
      <c r="IYQ89"/>
      <c r="IYR89"/>
      <c r="IYS89"/>
      <c r="IYT89"/>
      <c r="IYU89"/>
      <c r="IYV89"/>
      <c r="IYW89"/>
      <c r="IYX89"/>
      <c r="IYY89"/>
      <c r="IYZ89"/>
      <c r="IZA89"/>
      <c r="IZB89"/>
      <c r="IZC89"/>
      <c r="IZD89"/>
      <c r="IZE89"/>
      <c r="IZF89"/>
      <c r="IZG89"/>
      <c r="IZH89"/>
      <c r="IZI89"/>
      <c r="IZJ89"/>
      <c r="IZK89"/>
      <c r="IZL89"/>
      <c r="IZM89"/>
      <c r="IZN89"/>
      <c r="IZO89"/>
      <c r="IZP89"/>
      <c r="IZQ89"/>
      <c r="IZR89"/>
      <c r="IZS89"/>
      <c r="IZT89"/>
      <c r="IZU89"/>
      <c r="IZV89"/>
      <c r="IZW89"/>
      <c r="IZX89"/>
      <c r="IZY89"/>
      <c r="IZZ89"/>
      <c r="JAA89"/>
      <c r="JAB89"/>
      <c r="JAC89"/>
      <c r="JAD89"/>
      <c r="JAE89"/>
      <c r="JAF89"/>
      <c r="JAG89"/>
      <c r="JAH89"/>
      <c r="JAI89"/>
      <c r="JAJ89"/>
      <c r="JAK89"/>
      <c r="JAL89"/>
      <c r="JAM89"/>
      <c r="JAN89"/>
      <c r="JAO89"/>
      <c r="JAP89"/>
      <c r="JAQ89"/>
      <c r="JAR89"/>
      <c r="JAS89"/>
      <c r="JAT89"/>
      <c r="JAU89"/>
      <c r="JAV89"/>
      <c r="JAW89"/>
      <c r="JAX89"/>
      <c r="JAY89"/>
      <c r="JAZ89"/>
      <c r="JBA89"/>
      <c r="JBB89"/>
      <c r="JBC89"/>
      <c r="JBD89"/>
      <c r="JBE89"/>
      <c r="JBF89"/>
      <c r="JBG89"/>
      <c r="JBH89"/>
      <c r="JBI89"/>
      <c r="JBJ89"/>
      <c r="JBK89"/>
      <c r="JBL89"/>
      <c r="JBM89"/>
      <c r="JBN89"/>
      <c r="JBO89"/>
      <c r="JBP89"/>
      <c r="JBQ89"/>
      <c r="JBR89"/>
      <c r="JBS89"/>
      <c r="JBT89"/>
      <c r="JBU89"/>
      <c r="JBV89"/>
      <c r="JBW89"/>
      <c r="JBX89"/>
      <c r="JBY89"/>
      <c r="JBZ89"/>
      <c r="JCA89"/>
      <c r="JCB89"/>
      <c r="JCC89"/>
      <c r="JCD89"/>
      <c r="JCE89"/>
      <c r="JCF89"/>
      <c r="JCG89"/>
      <c r="JCH89"/>
      <c r="JCI89"/>
      <c r="JCJ89"/>
      <c r="JCK89"/>
      <c r="JCL89"/>
      <c r="JCM89"/>
      <c r="JCN89"/>
      <c r="JCO89"/>
      <c r="JCP89"/>
      <c r="JCQ89"/>
      <c r="JCR89"/>
      <c r="JCS89"/>
      <c r="JCT89"/>
      <c r="JCU89"/>
      <c r="JCV89"/>
      <c r="JCW89"/>
      <c r="JCX89"/>
      <c r="JCY89"/>
      <c r="JCZ89"/>
      <c r="JDA89"/>
      <c r="JDB89"/>
      <c r="JDC89"/>
      <c r="JDD89"/>
      <c r="JDE89"/>
      <c r="JDF89"/>
      <c r="JDG89"/>
      <c r="JDH89"/>
      <c r="JDI89"/>
      <c r="JDJ89"/>
      <c r="JDK89"/>
      <c r="JDL89"/>
      <c r="JDM89"/>
      <c r="JDN89"/>
      <c r="JDO89"/>
      <c r="JDP89"/>
      <c r="JDQ89"/>
      <c r="JDR89"/>
      <c r="JDS89"/>
      <c r="JDT89"/>
      <c r="JDU89"/>
      <c r="JDV89"/>
      <c r="JDW89"/>
      <c r="JDX89"/>
      <c r="JDY89"/>
      <c r="JDZ89"/>
      <c r="JEA89"/>
      <c r="JEB89"/>
      <c r="JEC89"/>
      <c r="JED89"/>
      <c r="JEE89"/>
      <c r="JEF89"/>
      <c r="JEG89"/>
      <c r="JEH89"/>
      <c r="JEI89"/>
      <c r="JEJ89"/>
      <c r="JEK89"/>
      <c r="JEL89"/>
      <c r="JEM89"/>
      <c r="JEN89"/>
      <c r="JEO89"/>
      <c r="JEP89"/>
      <c r="JEQ89"/>
      <c r="JER89"/>
      <c r="JES89"/>
      <c r="JET89"/>
      <c r="JEU89"/>
      <c r="JEV89"/>
      <c r="JEW89"/>
      <c r="JEX89"/>
      <c r="JEY89"/>
      <c r="JEZ89"/>
      <c r="JFA89"/>
      <c r="JFB89"/>
      <c r="JFC89"/>
      <c r="JFD89"/>
      <c r="JFE89"/>
      <c r="JFF89"/>
      <c r="JFG89"/>
      <c r="JFH89"/>
      <c r="JFI89"/>
      <c r="JFJ89"/>
      <c r="JFK89"/>
      <c r="JFL89"/>
      <c r="JFM89"/>
      <c r="JFN89"/>
      <c r="JFO89"/>
      <c r="JFP89"/>
      <c r="JFQ89"/>
      <c r="JFR89"/>
      <c r="JFS89"/>
      <c r="JFT89"/>
      <c r="JFU89"/>
      <c r="JFV89"/>
      <c r="JFW89"/>
      <c r="JFX89"/>
      <c r="JFY89"/>
      <c r="JFZ89"/>
      <c r="JGA89"/>
      <c r="JGB89"/>
      <c r="JGC89"/>
      <c r="JGD89"/>
      <c r="JGE89"/>
      <c r="JGF89"/>
      <c r="JGG89"/>
      <c r="JGH89"/>
      <c r="JGI89"/>
      <c r="JGJ89"/>
      <c r="JGK89"/>
      <c r="JGL89"/>
      <c r="JGM89"/>
      <c r="JGN89"/>
      <c r="JGO89"/>
      <c r="JGP89"/>
      <c r="JGQ89"/>
      <c r="JGR89"/>
      <c r="JGS89"/>
      <c r="JGT89"/>
      <c r="JGU89"/>
      <c r="JGV89"/>
      <c r="JGW89"/>
      <c r="JGX89"/>
      <c r="JGY89"/>
      <c r="JGZ89"/>
      <c r="JHA89"/>
      <c r="JHB89"/>
      <c r="JHC89"/>
      <c r="JHD89"/>
      <c r="JHE89"/>
      <c r="JHF89"/>
      <c r="JHG89"/>
      <c r="JHH89"/>
      <c r="JHI89"/>
      <c r="JHJ89"/>
      <c r="JHK89"/>
      <c r="JHL89"/>
      <c r="JHM89"/>
      <c r="JHN89"/>
      <c r="JHO89"/>
      <c r="JHP89"/>
      <c r="JHQ89"/>
      <c r="JHR89"/>
      <c r="JHS89"/>
      <c r="JHT89"/>
      <c r="JHU89"/>
      <c r="JHV89"/>
      <c r="JHW89"/>
      <c r="JHX89"/>
      <c r="JHY89"/>
      <c r="JHZ89"/>
      <c r="JIA89"/>
      <c r="JIB89"/>
      <c r="JIC89"/>
      <c r="JID89"/>
      <c r="JIE89"/>
      <c r="JIF89"/>
      <c r="JIG89"/>
      <c r="JIH89"/>
      <c r="JII89"/>
      <c r="JIJ89"/>
      <c r="JIK89"/>
      <c r="JIL89"/>
      <c r="JIM89"/>
      <c r="JIN89"/>
      <c r="JIO89"/>
      <c r="JIP89"/>
      <c r="JIQ89"/>
      <c r="JIR89"/>
      <c r="JIS89"/>
      <c r="JIT89"/>
      <c r="JIU89"/>
      <c r="JIV89"/>
      <c r="JIW89"/>
      <c r="JIX89"/>
      <c r="JIY89"/>
      <c r="JIZ89"/>
      <c r="JJA89"/>
      <c r="JJB89"/>
      <c r="JJC89"/>
      <c r="JJD89"/>
      <c r="JJE89"/>
      <c r="JJF89"/>
      <c r="JJG89"/>
      <c r="JJH89"/>
      <c r="JJI89"/>
      <c r="JJJ89"/>
      <c r="JJK89"/>
      <c r="JJL89"/>
      <c r="JJM89"/>
      <c r="JJN89"/>
      <c r="JJO89"/>
      <c r="JJP89"/>
      <c r="JJQ89"/>
      <c r="JJR89"/>
      <c r="JJS89"/>
      <c r="JJT89"/>
      <c r="JJU89"/>
      <c r="JJV89"/>
      <c r="JJW89"/>
      <c r="JJX89"/>
      <c r="JJY89"/>
      <c r="JJZ89"/>
      <c r="JKA89"/>
      <c r="JKB89"/>
      <c r="JKC89"/>
      <c r="JKD89"/>
      <c r="JKE89"/>
      <c r="JKF89"/>
      <c r="JKG89"/>
      <c r="JKH89"/>
      <c r="JKI89"/>
      <c r="JKJ89"/>
      <c r="JKK89"/>
      <c r="JKL89"/>
      <c r="JKM89"/>
      <c r="JKN89"/>
      <c r="JKO89"/>
      <c r="JKP89"/>
      <c r="JKQ89"/>
      <c r="JKR89"/>
      <c r="JKS89"/>
      <c r="JKT89"/>
      <c r="JKU89"/>
      <c r="JKV89"/>
      <c r="JKW89"/>
      <c r="JKX89"/>
      <c r="JKY89"/>
      <c r="JKZ89"/>
      <c r="JLA89"/>
      <c r="JLB89"/>
      <c r="JLC89"/>
      <c r="JLD89"/>
      <c r="JLE89"/>
      <c r="JLF89"/>
      <c r="JLG89"/>
      <c r="JLH89"/>
      <c r="JLI89"/>
      <c r="JLJ89"/>
      <c r="JLK89"/>
      <c r="JLL89"/>
      <c r="JLM89"/>
      <c r="JLN89"/>
      <c r="JLO89"/>
      <c r="JLP89"/>
      <c r="JLQ89"/>
      <c r="JLR89"/>
      <c r="JLS89"/>
      <c r="JLT89"/>
      <c r="JLU89"/>
      <c r="JLV89"/>
      <c r="JLW89"/>
      <c r="JLX89"/>
      <c r="JLY89"/>
      <c r="JLZ89"/>
      <c r="JMA89"/>
      <c r="JMB89"/>
      <c r="JMC89"/>
      <c r="JMD89"/>
      <c r="JME89"/>
      <c r="JMF89"/>
      <c r="JMG89"/>
      <c r="JMH89"/>
      <c r="JMI89"/>
      <c r="JMJ89"/>
      <c r="JMK89"/>
      <c r="JML89"/>
      <c r="JMM89"/>
      <c r="JMN89"/>
      <c r="JMO89"/>
      <c r="JMP89"/>
      <c r="JMQ89"/>
      <c r="JMR89"/>
      <c r="JMS89"/>
      <c r="JMT89"/>
      <c r="JMU89"/>
      <c r="JMV89"/>
      <c r="JMW89"/>
      <c r="JMX89"/>
      <c r="JMY89"/>
      <c r="JMZ89"/>
      <c r="JNA89"/>
      <c r="JNB89"/>
      <c r="JNC89"/>
      <c r="JND89"/>
      <c r="JNE89"/>
      <c r="JNF89"/>
      <c r="JNG89"/>
      <c r="JNH89"/>
      <c r="JNI89"/>
      <c r="JNJ89"/>
      <c r="JNK89"/>
      <c r="JNL89"/>
      <c r="JNM89"/>
      <c r="JNN89"/>
      <c r="JNO89"/>
      <c r="JNP89"/>
      <c r="JNQ89"/>
      <c r="JNR89"/>
      <c r="JNS89"/>
      <c r="JNT89"/>
      <c r="JNU89"/>
      <c r="JNV89"/>
      <c r="JNW89"/>
      <c r="JNX89"/>
      <c r="JNY89"/>
      <c r="JNZ89"/>
      <c r="JOA89"/>
      <c r="JOB89"/>
      <c r="JOC89"/>
      <c r="JOD89"/>
      <c r="JOE89"/>
      <c r="JOF89"/>
      <c r="JOG89"/>
      <c r="JOH89"/>
      <c r="JOI89"/>
      <c r="JOJ89"/>
      <c r="JOK89"/>
      <c r="JOL89"/>
      <c r="JOM89"/>
      <c r="JON89"/>
      <c r="JOO89"/>
      <c r="JOP89"/>
      <c r="JOQ89"/>
      <c r="JOR89"/>
      <c r="JOS89"/>
      <c r="JOT89"/>
      <c r="JOU89"/>
      <c r="JOV89"/>
      <c r="JOW89"/>
      <c r="JOX89"/>
      <c r="JOY89"/>
      <c r="JOZ89"/>
      <c r="JPA89"/>
      <c r="JPB89"/>
      <c r="JPC89"/>
      <c r="JPD89"/>
      <c r="JPE89"/>
      <c r="JPF89"/>
      <c r="JPG89"/>
      <c r="JPH89"/>
      <c r="JPI89"/>
      <c r="JPJ89"/>
      <c r="JPK89"/>
      <c r="JPL89"/>
      <c r="JPM89"/>
      <c r="JPN89"/>
      <c r="JPO89"/>
      <c r="JPP89"/>
      <c r="JPQ89"/>
      <c r="JPR89"/>
      <c r="JPS89"/>
      <c r="JPT89"/>
      <c r="JPU89"/>
      <c r="JPV89"/>
      <c r="JPW89"/>
      <c r="JPX89"/>
      <c r="JPY89"/>
      <c r="JPZ89"/>
      <c r="JQA89"/>
      <c r="JQB89"/>
      <c r="JQC89"/>
      <c r="JQD89"/>
      <c r="JQE89"/>
      <c r="JQF89"/>
      <c r="JQG89"/>
      <c r="JQH89"/>
      <c r="JQI89"/>
      <c r="JQJ89"/>
      <c r="JQK89"/>
      <c r="JQL89"/>
      <c r="JQM89"/>
      <c r="JQN89"/>
      <c r="JQO89"/>
      <c r="JQP89"/>
      <c r="JQQ89"/>
      <c r="JQR89"/>
      <c r="JQS89"/>
      <c r="JQT89"/>
      <c r="JQU89"/>
      <c r="JQV89"/>
      <c r="JQW89"/>
      <c r="JQX89"/>
      <c r="JQY89"/>
      <c r="JQZ89"/>
      <c r="JRA89"/>
      <c r="JRB89"/>
      <c r="JRC89"/>
      <c r="JRD89"/>
      <c r="JRE89"/>
      <c r="JRF89"/>
      <c r="JRG89"/>
      <c r="JRH89"/>
      <c r="JRI89"/>
      <c r="JRJ89"/>
      <c r="JRK89"/>
      <c r="JRL89"/>
      <c r="JRM89"/>
      <c r="JRN89"/>
      <c r="JRO89"/>
      <c r="JRP89"/>
      <c r="JRQ89"/>
      <c r="JRR89"/>
      <c r="JRS89"/>
      <c r="JRT89"/>
      <c r="JRU89"/>
      <c r="JRV89"/>
      <c r="JRW89"/>
      <c r="JRX89"/>
      <c r="JRY89"/>
      <c r="JRZ89"/>
      <c r="JSA89"/>
      <c r="JSB89"/>
      <c r="JSC89"/>
      <c r="JSD89"/>
      <c r="JSE89"/>
      <c r="JSF89"/>
      <c r="JSG89"/>
      <c r="JSH89"/>
      <c r="JSI89"/>
      <c r="JSJ89"/>
      <c r="JSK89"/>
      <c r="JSL89"/>
      <c r="JSM89"/>
      <c r="JSN89"/>
      <c r="JSO89"/>
      <c r="JSP89"/>
      <c r="JSQ89"/>
      <c r="JSR89"/>
      <c r="JSS89"/>
      <c r="JST89"/>
      <c r="JSU89"/>
      <c r="JSV89"/>
      <c r="JSW89"/>
      <c r="JSX89"/>
      <c r="JSY89"/>
      <c r="JSZ89"/>
      <c r="JTA89"/>
      <c r="JTB89"/>
      <c r="JTC89"/>
      <c r="JTD89"/>
      <c r="JTE89"/>
      <c r="JTF89"/>
      <c r="JTG89"/>
      <c r="JTH89"/>
      <c r="JTI89"/>
      <c r="JTJ89"/>
      <c r="JTK89"/>
      <c r="JTL89"/>
      <c r="JTM89"/>
      <c r="JTN89"/>
      <c r="JTO89"/>
      <c r="JTP89"/>
      <c r="JTQ89"/>
      <c r="JTR89"/>
      <c r="JTS89"/>
      <c r="JTT89"/>
      <c r="JTU89"/>
      <c r="JTV89"/>
      <c r="JTW89"/>
      <c r="JTX89"/>
      <c r="JTY89"/>
      <c r="JTZ89"/>
      <c r="JUA89"/>
      <c r="JUB89"/>
      <c r="JUC89"/>
      <c r="JUD89"/>
      <c r="JUE89"/>
      <c r="JUF89"/>
      <c r="JUG89"/>
      <c r="JUH89"/>
      <c r="JUI89"/>
      <c r="JUJ89"/>
      <c r="JUK89"/>
      <c r="JUL89"/>
      <c r="JUM89"/>
      <c r="JUN89"/>
      <c r="JUO89"/>
      <c r="JUP89"/>
      <c r="JUQ89"/>
      <c r="JUR89"/>
      <c r="JUS89"/>
      <c r="JUT89"/>
      <c r="JUU89"/>
      <c r="JUV89"/>
      <c r="JUW89"/>
      <c r="JUX89"/>
      <c r="JUY89"/>
      <c r="JUZ89"/>
      <c r="JVA89"/>
      <c r="JVB89"/>
      <c r="JVC89"/>
      <c r="JVD89"/>
      <c r="JVE89"/>
      <c r="JVF89"/>
      <c r="JVG89"/>
      <c r="JVH89"/>
      <c r="JVI89"/>
      <c r="JVJ89"/>
      <c r="JVK89"/>
      <c r="JVL89"/>
      <c r="JVM89"/>
      <c r="JVN89"/>
      <c r="JVO89"/>
      <c r="JVP89"/>
      <c r="JVQ89"/>
      <c r="JVR89"/>
      <c r="JVS89"/>
      <c r="JVT89"/>
      <c r="JVU89"/>
      <c r="JVV89"/>
      <c r="JVW89"/>
      <c r="JVX89"/>
      <c r="JVY89"/>
      <c r="JVZ89"/>
      <c r="JWA89"/>
      <c r="JWB89"/>
      <c r="JWC89"/>
      <c r="JWD89"/>
      <c r="JWE89"/>
      <c r="JWF89"/>
      <c r="JWG89"/>
      <c r="JWH89"/>
      <c r="JWI89"/>
      <c r="JWJ89"/>
      <c r="JWK89"/>
      <c r="JWL89"/>
      <c r="JWM89"/>
      <c r="JWN89"/>
      <c r="JWO89"/>
      <c r="JWP89"/>
      <c r="JWQ89"/>
      <c r="JWR89"/>
      <c r="JWS89"/>
      <c r="JWT89"/>
      <c r="JWU89"/>
      <c r="JWV89"/>
      <c r="JWW89"/>
      <c r="JWX89"/>
      <c r="JWY89"/>
      <c r="JWZ89"/>
      <c r="JXA89"/>
      <c r="JXB89"/>
      <c r="JXC89"/>
      <c r="JXD89"/>
      <c r="JXE89"/>
      <c r="JXF89"/>
      <c r="JXG89"/>
      <c r="JXH89"/>
      <c r="JXI89"/>
      <c r="JXJ89"/>
      <c r="JXK89"/>
      <c r="JXL89"/>
      <c r="JXM89"/>
      <c r="JXN89"/>
      <c r="JXO89"/>
      <c r="JXP89"/>
      <c r="JXQ89"/>
      <c r="JXR89"/>
      <c r="JXS89"/>
      <c r="JXT89"/>
      <c r="JXU89"/>
      <c r="JXV89"/>
      <c r="JXW89"/>
      <c r="JXX89"/>
      <c r="JXY89"/>
      <c r="JXZ89"/>
      <c r="JYA89"/>
      <c r="JYB89"/>
      <c r="JYC89"/>
      <c r="JYD89"/>
      <c r="JYE89"/>
      <c r="JYF89"/>
      <c r="JYG89"/>
      <c r="JYH89"/>
      <c r="JYI89"/>
      <c r="JYJ89"/>
      <c r="JYK89"/>
      <c r="JYL89"/>
      <c r="JYM89"/>
      <c r="JYN89"/>
      <c r="JYO89"/>
      <c r="JYP89"/>
      <c r="JYQ89"/>
      <c r="JYR89"/>
      <c r="JYS89"/>
      <c r="JYT89"/>
      <c r="JYU89"/>
      <c r="JYV89"/>
      <c r="JYW89"/>
      <c r="JYX89"/>
      <c r="JYY89"/>
      <c r="JYZ89"/>
      <c r="JZA89"/>
      <c r="JZB89"/>
      <c r="JZC89"/>
      <c r="JZD89"/>
      <c r="JZE89"/>
      <c r="JZF89"/>
      <c r="JZG89"/>
      <c r="JZH89"/>
      <c r="JZI89"/>
      <c r="JZJ89"/>
      <c r="JZK89"/>
      <c r="JZL89"/>
      <c r="JZM89"/>
      <c r="JZN89"/>
      <c r="JZO89"/>
      <c r="JZP89"/>
      <c r="JZQ89"/>
      <c r="JZR89"/>
      <c r="JZS89"/>
      <c r="JZT89"/>
      <c r="JZU89"/>
      <c r="JZV89"/>
      <c r="JZW89"/>
      <c r="JZX89"/>
      <c r="JZY89"/>
      <c r="JZZ89"/>
      <c r="KAA89"/>
      <c r="KAB89"/>
      <c r="KAC89"/>
      <c r="KAD89"/>
      <c r="KAE89"/>
      <c r="KAF89"/>
      <c r="KAG89"/>
      <c r="KAH89"/>
      <c r="KAI89"/>
      <c r="KAJ89"/>
      <c r="KAK89"/>
      <c r="KAL89"/>
      <c r="KAM89"/>
      <c r="KAN89"/>
      <c r="KAO89"/>
      <c r="KAP89"/>
      <c r="KAQ89"/>
      <c r="KAR89"/>
      <c r="KAS89"/>
      <c r="KAT89"/>
      <c r="KAU89"/>
      <c r="KAV89"/>
      <c r="KAW89"/>
      <c r="KAX89"/>
      <c r="KAY89"/>
      <c r="KAZ89"/>
      <c r="KBA89"/>
      <c r="KBB89"/>
      <c r="KBC89"/>
      <c r="KBD89"/>
      <c r="KBE89"/>
      <c r="KBF89"/>
      <c r="KBG89"/>
      <c r="KBH89"/>
      <c r="KBI89"/>
      <c r="KBJ89"/>
      <c r="KBK89"/>
      <c r="KBL89"/>
      <c r="KBM89"/>
      <c r="KBN89"/>
      <c r="KBO89"/>
      <c r="KBP89"/>
      <c r="KBQ89"/>
      <c r="KBR89"/>
      <c r="KBS89"/>
      <c r="KBT89"/>
      <c r="KBU89"/>
      <c r="KBV89"/>
      <c r="KBW89"/>
      <c r="KBX89"/>
      <c r="KBY89"/>
      <c r="KBZ89"/>
      <c r="KCA89"/>
      <c r="KCB89"/>
      <c r="KCC89"/>
      <c r="KCD89"/>
      <c r="KCE89"/>
      <c r="KCF89"/>
      <c r="KCG89"/>
      <c r="KCH89"/>
      <c r="KCI89"/>
      <c r="KCJ89"/>
      <c r="KCK89"/>
      <c r="KCL89"/>
      <c r="KCM89"/>
      <c r="KCN89"/>
      <c r="KCO89"/>
      <c r="KCP89"/>
      <c r="KCQ89"/>
      <c r="KCR89"/>
      <c r="KCS89"/>
      <c r="KCT89"/>
      <c r="KCU89"/>
      <c r="KCV89"/>
      <c r="KCW89"/>
      <c r="KCX89"/>
      <c r="KCY89"/>
      <c r="KCZ89"/>
      <c r="KDA89"/>
      <c r="KDB89"/>
      <c r="KDC89"/>
      <c r="KDD89"/>
      <c r="KDE89"/>
      <c r="KDF89"/>
      <c r="KDG89"/>
      <c r="KDH89"/>
      <c r="KDI89"/>
      <c r="KDJ89"/>
      <c r="KDK89"/>
      <c r="KDL89"/>
      <c r="KDM89"/>
      <c r="KDN89"/>
      <c r="KDO89"/>
      <c r="KDP89"/>
      <c r="KDQ89"/>
      <c r="KDR89"/>
      <c r="KDS89"/>
      <c r="KDT89"/>
      <c r="KDU89"/>
      <c r="KDV89"/>
      <c r="KDW89"/>
      <c r="KDX89"/>
      <c r="KDY89"/>
      <c r="KDZ89"/>
      <c r="KEA89"/>
      <c r="KEB89"/>
      <c r="KEC89"/>
      <c r="KED89"/>
      <c r="KEE89"/>
      <c r="KEF89"/>
      <c r="KEG89"/>
      <c r="KEH89"/>
      <c r="KEI89"/>
      <c r="KEJ89"/>
      <c r="KEK89"/>
      <c r="KEL89"/>
      <c r="KEM89"/>
      <c r="KEN89"/>
      <c r="KEO89"/>
      <c r="KEP89"/>
      <c r="KEQ89"/>
      <c r="KER89"/>
      <c r="KES89"/>
      <c r="KET89"/>
      <c r="KEU89"/>
      <c r="KEV89"/>
      <c r="KEW89"/>
      <c r="KEX89"/>
      <c r="KEY89"/>
      <c r="KEZ89"/>
      <c r="KFA89"/>
      <c r="KFB89"/>
      <c r="KFC89"/>
      <c r="KFD89"/>
      <c r="KFE89"/>
      <c r="KFF89"/>
      <c r="KFG89"/>
      <c r="KFH89"/>
      <c r="KFI89"/>
      <c r="KFJ89"/>
      <c r="KFK89"/>
      <c r="KFL89"/>
      <c r="KFM89"/>
      <c r="KFN89"/>
      <c r="KFO89"/>
      <c r="KFP89"/>
      <c r="KFQ89"/>
      <c r="KFR89"/>
      <c r="KFS89"/>
      <c r="KFT89"/>
      <c r="KFU89"/>
      <c r="KFV89"/>
      <c r="KFW89"/>
      <c r="KFX89"/>
      <c r="KFY89"/>
      <c r="KFZ89"/>
      <c r="KGA89"/>
      <c r="KGB89"/>
      <c r="KGC89"/>
      <c r="KGD89"/>
      <c r="KGE89"/>
      <c r="KGF89"/>
      <c r="KGG89"/>
      <c r="KGH89"/>
      <c r="KGI89"/>
      <c r="KGJ89"/>
      <c r="KGK89"/>
      <c r="KGL89"/>
      <c r="KGM89"/>
      <c r="KGN89"/>
      <c r="KGO89"/>
      <c r="KGP89"/>
      <c r="KGQ89"/>
      <c r="KGR89"/>
      <c r="KGS89"/>
      <c r="KGT89"/>
      <c r="KGU89"/>
      <c r="KGV89"/>
      <c r="KGW89"/>
      <c r="KGX89"/>
      <c r="KGY89"/>
      <c r="KGZ89"/>
      <c r="KHA89"/>
      <c r="KHB89"/>
      <c r="KHC89"/>
      <c r="KHD89"/>
      <c r="KHE89"/>
      <c r="KHF89"/>
      <c r="KHG89"/>
      <c r="KHH89"/>
      <c r="KHI89"/>
      <c r="KHJ89"/>
      <c r="KHK89"/>
      <c r="KHL89"/>
      <c r="KHM89"/>
      <c r="KHN89"/>
      <c r="KHO89"/>
      <c r="KHP89"/>
      <c r="KHQ89"/>
      <c r="KHR89"/>
      <c r="KHS89"/>
      <c r="KHT89"/>
      <c r="KHU89"/>
      <c r="KHV89"/>
      <c r="KHW89"/>
      <c r="KHX89"/>
      <c r="KHY89"/>
      <c r="KHZ89"/>
      <c r="KIA89"/>
      <c r="KIB89"/>
      <c r="KIC89"/>
      <c r="KID89"/>
      <c r="KIE89"/>
      <c r="KIF89"/>
      <c r="KIG89"/>
      <c r="KIH89"/>
      <c r="KII89"/>
      <c r="KIJ89"/>
      <c r="KIK89"/>
      <c r="KIL89"/>
      <c r="KIM89"/>
      <c r="KIN89"/>
      <c r="KIO89"/>
      <c r="KIP89"/>
      <c r="KIQ89"/>
      <c r="KIR89"/>
      <c r="KIS89"/>
      <c r="KIT89"/>
      <c r="KIU89"/>
      <c r="KIV89"/>
      <c r="KIW89"/>
      <c r="KIX89"/>
      <c r="KIY89"/>
      <c r="KIZ89"/>
      <c r="KJA89"/>
      <c r="KJB89"/>
      <c r="KJC89"/>
      <c r="KJD89"/>
      <c r="KJE89"/>
      <c r="KJF89"/>
      <c r="KJG89"/>
      <c r="KJH89"/>
      <c r="KJI89"/>
      <c r="KJJ89"/>
      <c r="KJK89"/>
      <c r="KJL89"/>
      <c r="KJM89"/>
      <c r="KJN89"/>
      <c r="KJO89"/>
      <c r="KJP89"/>
      <c r="KJQ89"/>
      <c r="KJR89"/>
      <c r="KJS89"/>
      <c r="KJT89"/>
      <c r="KJU89"/>
      <c r="KJV89"/>
      <c r="KJW89"/>
      <c r="KJX89"/>
      <c r="KJY89"/>
      <c r="KJZ89"/>
      <c r="KKA89"/>
      <c r="KKB89"/>
      <c r="KKC89"/>
      <c r="KKD89"/>
      <c r="KKE89"/>
      <c r="KKF89"/>
      <c r="KKG89"/>
      <c r="KKH89"/>
      <c r="KKI89"/>
      <c r="KKJ89"/>
      <c r="KKK89"/>
      <c r="KKL89"/>
      <c r="KKM89"/>
      <c r="KKN89"/>
      <c r="KKO89"/>
      <c r="KKP89"/>
      <c r="KKQ89"/>
      <c r="KKR89"/>
      <c r="KKS89"/>
      <c r="KKT89"/>
      <c r="KKU89"/>
      <c r="KKV89"/>
      <c r="KKW89"/>
      <c r="KKX89"/>
      <c r="KKY89"/>
      <c r="KKZ89"/>
      <c r="KLA89"/>
      <c r="KLB89"/>
      <c r="KLC89"/>
      <c r="KLD89"/>
      <c r="KLE89"/>
      <c r="KLF89"/>
      <c r="KLG89"/>
      <c r="KLH89"/>
      <c r="KLI89"/>
      <c r="KLJ89"/>
      <c r="KLK89"/>
      <c r="KLL89"/>
      <c r="KLM89"/>
      <c r="KLN89"/>
      <c r="KLO89"/>
      <c r="KLP89"/>
      <c r="KLQ89"/>
      <c r="KLR89"/>
      <c r="KLS89"/>
      <c r="KLT89"/>
      <c r="KLU89"/>
      <c r="KLV89"/>
      <c r="KLW89"/>
      <c r="KLX89"/>
      <c r="KLY89"/>
      <c r="KLZ89"/>
      <c r="KMA89"/>
      <c r="KMB89"/>
      <c r="KMC89"/>
      <c r="KMD89"/>
      <c r="KME89"/>
      <c r="KMF89"/>
      <c r="KMG89"/>
      <c r="KMH89"/>
      <c r="KMI89"/>
      <c r="KMJ89"/>
      <c r="KMK89"/>
      <c r="KML89"/>
      <c r="KMM89"/>
      <c r="KMN89"/>
      <c r="KMO89"/>
      <c r="KMP89"/>
      <c r="KMQ89"/>
      <c r="KMR89"/>
      <c r="KMS89"/>
      <c r="KMT89"/>
      <c r="KMU89"/>
      <c r="KMV89"/>
      <c r="KMW89"/>
      <c r="KMX89"/>
      <c r="KMY89"/>
      <c r="KMZ89"/>
      <c r="KNA89"/>
      <c r="KNB89"/>
      <c r="KNC89"/>
      <c r="KND89"/>
      <c r="KNE89"/>
      <c r="KNF89"/>
      <c r="KNG89"/>
      <c r="KNH89"/>
      <c r="KNI89"/>
      <c r="KNJ89"/>
      <c r="KNK89"/>
      <c r="KNL89"/>
      <c r="KNM89"/>
      <c r="KNN89"/>
      <c r="KNO89"/>
      <c r="KNP89"/>
      <c r="KNQ89"/>
      <c r="KNR89"/>
      <c r="KNS89"/>
      <c r="KNT89"/>
      <c r="KNU89"/>
      <c r="KNV89"/>
      <c r="KNW89"/>
      <c r="KNX89"/>
      <c r="KNY89"/>
      <c r="KNZ89"/>
      <c r="KOA89"/>
      <c r="KOB89"/>
      <c r="KOC89"/>
      <c r="KOD89"/>
      <c r="KOE89"/>
      <c r="KOF89"/>
      <c r="KOG89"/>
      <c r="KOH89"/>
      <c r="KOI89"/>
      <c r="KOJ89"/>
      <c r="KOK89"/>
      <c r="KOL89"/>
      <c r="KOM89"/>
      <c r="KON89"/>
      <c r="KOO89"/>
      <c r="KOP89"/>
      <c r="KOQ89"/>
      <c r="KOR89"/>
      <c r="KOS89"/>
      <c r="KOT89"/>
      <c r="KOU89"/>
      <c r="KOV89"/>
      <c r="KOW89"/>
      <c r="KOX89"/>
      <c r="KOY89"/>
      <c r="KOZ89"/>
      <c r="KPA89"/>
      <c r="KPB89"/>
      <c r="KPC89"/>
      <c r="KPD89"/>
      <c r="KPE89"/>
      <c r="KPF89"/>
      <c r="KPG89"/>
      <c r="KPH89"/>
      <c r="KPI89"/>
      <c r="KPJ89"/>
      <c r="KPK89"/>
      <c r="KPL89"/>
      <c r="KPM89"/>
      <c r="KPN89"/>
      <c r="KPO89"/>
      <c r="KPP89"/>
      <c r="KPQ89"/>
      <c r="KPR89"/>
      <c r="KPS89"/>
      <c r="KPT89"/>
      <c r="KPU89"/>
      <c r="KPV89"/>
      <c r="KPW89"/>
      <c r="KPX89"/>
      <c r="KPY89"/>
      <c r="KPZ89"/>
      <c r="KQA89"/>
      <c r="KQB89"/>
      <c r="KQC89"/>
      <c r="KQD89"/>
      <c r="KQE89"/>
      <c r="KQF89"/>
      <c r="KQG89"/>
      <c r="KQH89"/>
      <c r="KQI89"/>
      <c r="KQJ89"/>
      <c r="KQK89"/>
      <c r="KQL89"/>
      <c r="KQM89"/>
      <c r="KQN89"/>
      <c r="KQO89"/>
      <c r="KQP89"/>
      <c r="KQQ89"/>
      <c r="KQR89"/>
      <c r="KQS89"/>
      <c r="KQT89"/>
      <c r="KQU89"/>
      <c r="KQV89"/>
      <c r="KQW89"/>
      <c r="KQX89"/>
      <c r="KQY89"/>
      <c r="KQZ89"/>
      <c r="KRA89"/>
      <c r="KRB89"/>
      <c r="KRC89"/>
      <c r="KRD89"/>
      <c r="KRE89"/>
      <c r="KRF89"/>
      <c r="KRG89"/>
      <c r="KRH89"/>
      <c r="KRI89"/>
      <c r="KRJ89"/>
      <c r="KRK89"/>
      <c r="KRL89"/>
      <c r="KRM89"/>
      <c r="KRN89"/>
      <c r="KRO89"/>
      <c r="KRP89"/>
      <c r="KRQ89"/>
      <c r="KRR89"/>
      <c r="KRS89"/>
      <c r="KRT89"/>
      <c r="KRU89"/>
      <c r="KRV89"/>
      <c r="KRW89"/>
      <c r="KRX89"/>
      <c r="KRY89"/>
      <c r="KRZ89"/>
      <c r="KSA89"/>
      <c r="KSB89"/>
      <c r="KSC89"/>
      <c r="KSD89"/>
      <c r="KSE89"/>
      <c r="KSF89"/>
      <c r="KSG89"/>
      <c r="KSH89"/>
      <c r="KSI89"/>
      <c r="KSJ89"/>
      <c r="KSK89"/>
      <c r="KSL89"/>
      <c r="KSM89"/>
      <c r="KSN89"/>
      <c r="KSO89"/>
      <c r="KSP89"/>
      <c r="KSQ89"/>
      <c r="KSR89"/>
      <c r="KSS89"/>
      <c r="KST89"/>
      <c r="KSU89"/>
      <c r="KSV89"/>
      <c r="KSW89"/>
      <c r="KSX89"/>
      <c r="KSY89"/>
      <c r="KSZ89"/>
      <c r="KTA89"/>
      <c r="KTB89"/>
      <c r="KTC89"/>
      <c r="KTD89"/>
      <c r="KTE89"/>
      <c r="KTF89"/>
      <c r="KTG89"/>
      <c r="KTH89"/>
      <c r="KTI89"/>
      <c r="KTJ89"/>
      <c r="KTK89"/>
      <c r="KTL89"/>
      <c r="KTM89"/>
      <c r="KTN89"/>
      <c r="KTO89"/>
      <c r="KTP89"/>
      <c r="KTQ89"/>
      <c r="KTR89"/>
      <c r="KTS89"/>
      <c r="KTT89"/>
      <c r="KTU89"/>
      <c r="KTV89"/>
      <c r="KTW89"/>
      <c r="KTX89"/>
      <c r="KTY89"/>
      <c r="KTZ89"/>
      <c r="KUA89"/>
      <c r="KUB89"/>
      <c r="KUC89"/>
      <c r="KUD89"/>
      <c r="KUE89"/>
      <c r="KUF89"/>
      <c r="KUG89"/>
      <c r="KUH89"/>
      <c r="KUI89"/>
      <c r="KUJ89"/>
      <c r="KUK89"/>
      <c r="KUL89"/>
      <c r="KUM89"/>
      <c r="KUN89"/>
      <c r="KUO89"/>
      <c r="KUP89"/>
      <c r="KUQ89"/>
      <c r="KUR89"/>
      <c r="KUS89"/>
      <c r="KUT89"/>
      <c r="KUU89"/>
      <c r="KUV89"/>
      <c r="KUW89"/>
      <c r="KUX89"/>
      <c r="KUY89"/>
      <c r="KUZ89"/>
      <c r="KVA89"/>
      <c r="KVB89"/>
      <c r="KVC89"/>
      <c r="KVD89"/>
      <c r="KVE89"/>
      <c r="KVF89"/>
      <c r="KVG89"/>
      <c r="KVH89"/>
      <c r="KVI89"/>
      <c r="KVJ89"/>
      <c r="KVK89"/>
      <c r="KVL89"/>
      <c r="KVM89"/>
      <c r="KVN89"/>
      <c r="KVO89"/>
      <c r="KVP89"/>
      <c r="KVQ89"/>
      <c r="KVR89"/>
      <c r="KVS89"/>
      <c r="KVT89"/>
      <c r="KVU89"/>
      <c r="KVV89"/>
      <c r="KVW89"/>
      <c r="KVX89"/>
      <c r="KVY89"/>
      <c r="KVZ89"/>
      <c r="KWA89"/>
      <c r="KWB89"/>
      <c r="KWC89"/>
      <c r="KWD89"/>
      <c r="KWE89"/>
      <c r="KWF89"/>
      <c r="KWG89"/>
      <c r="KWH89"/>
      <c r="KWI89"/>
      <c r="KWJ89"/>
      <c r="KWK89"/>
      <c r="KWL89"/>
      <c r="KWM89"/>
      <c r="KWN89"/>
      <c r="KWO89"/>
      <c r="KWP89"/>
      <c r="KWQ89"/>
      <c r="KWR89"/>
      <c r="KWS89"/>
      <c r="KWT89"/>
      <c r="KWU89"/>
      <c r="KWV89"/>
      <c r="KWW89"/>
      <c r="KWX89"/>
      <c r="KWY89"/>
      <c r="KWZ89"/>
      <c r="KXA89"/>
      <c r="KXB89"/>
      <c r="KXC89"/>
      <c r="KXD89"/>
      <c r="KXE89"/>
      <c r="KXF89"/>
      <c r="KXG89"/>
      <c r="KXH89"/>
      <c r="KXI89"/>
      <c r="KXJ89"/>
      <c r="KXK89"/>
      <c r="KXL89"/>
      <c r="KXM89"/>
      <c r="KXN89"/>
      <c r="KXO89"/>
      <c r="KXP89"/>
      <c r="KXQ89"/>
      <c r="KXR89"/>
      <c r="KXS89"/>
      <c r="KXT89"/>
      <c r="KXU89"/>
      <c r="KXV89"/>
      <c r="KXW89"/>
      <c r="KXX89"/>
      <c r="KXY89"/>
      <c r="KXZ89"/>
      <c r="KYA89"/>
      <c r="KYB89"/>
      <c r="KYC89"/>
      <c r="KYD89"/>
      <c r="KYE89"/>
      <c r="KYF89"/>
      <c r="KYG89"/>
      <c r="KYH89"/>
      <c r="KYI89"/>
      <c r="KYJ89"/>
      <c r="KYK89"/>
      <c r="KYL89"/>
      <c r="KYM89"/>
      <c r="KYN89"/>
      <c r="KYO89"/>
      <c r="KYP89"/>
      <c r="KYQ89"/>
      <c r="KYR89"/>
      <c r="KYS89"/>
      <c r="KYT89"/>
      <c r="KYU89"/>
      <c r="KYV89"/>
      <c r="KYW89"/>
      <c r="KYX89"/>
      <c r="KYY89"/>
      <c r="KYZ89"/>
      <c r="KZA89"/>
      <c r="KZB89"/>
      <c r="KZC89"/>
      <c r="KZD89"/>
      <c r="KZE89"/>
      <c r="KZF89"/>
      <c r="KZG89"/>
      <c r="KZH89"/>
      <c r="KZI89"/>
      <c r="KZJ89"/>
      <c r="KZK89"/>
      <c r="KZL89"/>
      <c r="KZM89"/>
      <c r="KZN89"/>
      <c r="KZO89"/>
      <c r="KZP89"/>
      <c r="KZQ89"/>
      <c r="KZR89"/>
      <c r="KZS89"/>
      <c r="KZT89"/>
      <c r="KZU89"/>
      <c r="KZV89"/>
      <c r="KZW89"/>
      <c r="KZX89"/>
      <c r="KZY89"/>
      <c r="KZZ89"/>
      <c r="LAA89"/>
      <c r="LAB89"/>
      <c r="LAC89"/>
      <c r="LAD89"/>
      <c r="LAE89"/>
      <c r="LAF89"/>
      <c r="LAG89"/>
      <c r="LAH89"/>
      <c r="LAI89"/>
      <c r="LAJ89"/>
      <c r="LAK89"/>
      <c r="LAL89"/>
      <c r="LAM89"/>
      <c r="LAN89"/>
      <c r="LAO89"/>
      <c r="LAP89"/>
      <c r="LAQ89"/>
      <c r="LAR89"/>
      <c r="LAS89"/>
      <c r="LAT89"/>
      <c r="LAU89"/>
      <c r="LAV89"/>
      <c r="LAW89"/>
      <c r="LAX89"/>
      <c r="LAY89"/>
      <c r="LAZ89"/>
      <c r="LBA89"/>
      <c r="LBB89"/>
      <c r="LBC89"/>
      <c r="LBD89"/>
      <c r="LBE89"/>
      <c r="LBF89"/>
      <c r="LBG89"/>
      <c r="LBH89"/>
      <c r="LBI89"/>
      <c r="LBJ89"/>
      <c r="LBK89"/>
      <c r="LBL89"/>
      <c r="LBM89"/>
      <c r="LBN89"/>
      <c r="LBO89"/>
      <c r="LBP89"/>
      <c r="LBQ89"/>
      <c r="LBR89"/>
      <c r="LBS89"/>
      <c r="LBT89"/>
      <c r="LBU89"/>
      <c r="LBV89"/>
      <c r="LBW89"/>
      <c r="LBX89"/>
      <c r="LBY89"/>
      <c r="LBZ89"/>
      <c r="LCA89"/>
      <c r="LCB89"/>
      <c r="LCC89"/>
      <c r="LCD89"/>
      <c r="LCE89"/>
      <c r="LCF89"/>
      <c r="LCG89"/>
      <c r="LCH89"/>
      <c r="LCI89"/>
      <c r="LCJ89"/>
      <c r="LCK89"/>
      <c r="LCL89"/>
      <c r="LCM89"/>
      <c r="LCN89"/>
      <c r="LCO89"/>
      <c r="LCP89"/>
      <c r="LCQ89"/>
      <c r="LCR89"/>
      <c r="LCS89"/>
      <c r="LCT89"/>
      <c r="LCU89"/>
      <c r="LCV89"/>
      <c r="LCW89"/>
      <c r="LCX89"/>
      <c r="LCY89"/>
      <c r="LCZ89"/>
      <c r="LDA89"/>
      <c r="LDB89"/>
      <c r="LDC89"/>
      <c r="LDD89"/>
      <c r="LDE89"/>
      <c r="LDF89"/>
      <c r="LDG89"/>
      <c r="LDH89"/>
      <c r="LDI89"/>
      <c r="LDJ89"/>
      <c r="LDK89"/>
      <c r="LDL89"/>
      <c r="LDM89"/>
      <c r="LDN89"/>
      <c r="LDO89"/>
      <c r="LDP89"/>
      <c r="LDQ89"/>
      <c r="LDR89"/>
      <c r="LDS89"/>
      <c r="LDT89"/>
      <c r="LDU89"/>
      <c r="LDV89"/>
      <c r="LDW89"/>
      <c r="LDX89"/>
      <c r="LDY89"/>
      <c r="LDZ89"/>
      <c r="LEA89"/>
      <c r="LEB89"/>
      <c r="LEC89"/>
      <c r="LED89"/>
      <c r="LEE89"/>
      <c r="LEF89"/>
      <c r="LEG89"/>
      <c r="LEH89"/>
      <c r="LEI89"/>
      <c r="LEJ89"/>
      <c r="LEK89"/>
      <c r="LEL89"/>
      <c r="LEM89"/>
      <c r="LEN89"/>
      <c r="LEO89"/>
      <c r="LEP89"/>
      <c r="LEQ89"/>
      <c r="LER89"/>
      <c r="LES89"/>
      <c r="LET89"/>
      <c r="LEU89"/>
      <c r="LEV89"/>
      <c r="LEW89"/>
      <c r="LEX89"/>
      <c r="LEY89"/>
      <c r="LEZ89"/>
      <c r="LFA89"/>
      <c r="LFB89"/>
      <c r="LFC89"/>
      <c r="LFD89"/>
      <c r="LFE89"/>
      <c r="LFF89"/>
      <c r="LFG89"/>
      <c r="LFH89"/>
      <c r="LFI89"/>
      <c r="LFJ89"/>
      <c r="LFK89"/>
      <c r="LFL89"/>
      <c r="LFM89"/>
      <c r="LFN89"/>
      <c r="LFO89"/>
      <c r="LFP89"/>
      <c r="LFQ89"/>
      <c r="LFR89"/>
      <c r="LFS89"/>
      <c r="LFT89"/>
      <c r="LFU89"/>
      <c r="LFV89"/>
      <c r="LFW89"/>
      <c r="LFX89"/>
      <c r="LFY89"/>
      <c r="LFZ89"/>
      <c r="LGA89"/>
      <c r="LGB89"/>
      <c r="LGC89"/>
      <c r="LGD89"/>
      <c r="LGE89"/>
      <c r="LGF89"/>
      <c r="LGG89"/>
      <c r="LGH89"/>
      <c r="LGI89"/>
      <c r="LGJ89"/>
      <c r="LGK89"/>
      <c r="LGL89"/>
      <c r="LGM89"/>
      <c r="LGN89"/>
      <c r="LGO89"/>
      <c r="LGP89"/>
      <c r="LGQ89"/>
      <c r="LGR89"/>
      <c r="LGS89"/>
      <c r="LGT89"/>
      <c r="LGU89"/>
      <c r="LGV89"/>
      <c r="LGW89"/>
      <c r="LGX89"/>
      <c r="LGY89"/>
      <c r="LGZ89"/>
      <c r="LHA89"/>
      <c r="LHB89"/>
      <c r="LHC89"/>
      <c r="LHD89"/>
      <c r="LHE89"/>
      <c r="LHF89"/>
      <c r="LHG89"/>
      <c r="LHH89"/>
      <c r="LHI89"/>
      <c r="LHJ89"/>
      <c r="LHK89"/>
      <c r="LHL89"/>
      <c r="LHM89"/>
      <c r="LHN89"/>
      <c r="LHO89"/>
      <c r="LHP89"/>
      <c r="LHQ89"/>
      <c r="LHR89"/>
      <c r="LHS89"/>
      <c r="LHT89"/>
      <c r="LHU89"/>
      <c r="LHV89"/>
      <c r="LHW89"/>
      <c r="LHX89"/>
      <c r="LHY89"/>
      <c r="LHZ89"/>
      <c r="LIA89"/>
      <c r="LIB89"/>
      <c r="LIC89"/>
      <c r="LID89"/>
      <c r="LIE89"/>
      <c r="LIF89"/>
      <c r="LIG89"/>
      <c r="LIH89"/>
      <c r="LII89"/>
      <c r="LIJ89"/>
      <c r="LIK89"/>
      <c r="LIL89"/>
      <c r="LIM89"/>
      <c r="LIN89"/>
      <c r="LIO89"/>
      <c r="LIP89"/>
      <c r="LIQ89"/>
      <c r="LIR89"/>
      <c r="LIS89"/>
      <c r="LIT89"/>
      <c r="LIU89"/>
      <c r="LIV89"/>
      <c r="LIW89"/>
      <c r="LIX89"/>
      <c r="LIY89"/>
      <c r="LIZ89"/>
      <c r="LJA89"/>
      <c r="LJB89"/>
      <c r="LJC89"/>
      <c r="LJD89"/>
      <c r="LJE89"/>
      <c r="LJF89"/>
      <c r="LJG89"/>
      <c r="LJH89"/>
      <c r="LJI89"/>
      <c r="LJJ89"/>
      <c r="LJK89"/>
      <c r="LJL89"/>
      <c r="LJM89"/>
      <c r="LJN89"/>
      <c r="LJO89"/>
      <c r="LJP89"/>
      <c r="LJQ89"/>
      <c r="LJR89"/>
      <c r="LJS89"/>
      <c r="LJT89"/>
      <c r="LJU89"/>
      <c r="LJV89"/>
      <c r="LJW89"/>
      <c r="LJX89"/>
      <c r="LJY89"/>
      <c r="LJZ89"/>
      <c r="LKA89"/>
      <c r="LKB89"/>
      <c r="LKC89"/>
      <c r="LKD89"/>
      <c r="LKE89"/>
      <c r="LKF89"/>
      <c r="LKG89"/>
      <c r="LKH89"/>
      <c r="LKI89"/>
      <c r="LKJ89"/>
      <c r="LKK89"/>
      <c r="LKL89"/>
      <c r="LKM89"/>
      <c r="LKN89"/>
      <c r="LKO89"/>
      <c r="LKP89"/>
      <c r="LKQ89"/>
      <c r="LKR89"/>
      <c r="LKS89"/>
      <c r="LKT89"/>
      <c r="LKU89"/>
      <c r="LKV89"/>
      <c r="LKW89"/>
      <c r="LKX89"/>
      <c r="LKY89"/>
      <c r="LKZ89"/>
      <c r="LLA89"/>
      <c r="LLB89"/>
      <c r="LLC89"/>
      <c r="LLD89"/>
      <c r="LLE89"/>
      <c r="LLF89"/>
      <c r="LLG89"/>
      <c r="LLH89"/>
      <c r="LLI89"/>
      <c r="LLJ89"/>
      <c r="LLK89"/>
      <c r="LLL89"/>
      <c r="LLM89"/>
      <c r="LLN89"/>
      <c r="LLO89"/>
      <c r="LLP89"/>
      <c r="LLQ89"/>
      <c r="LLR89"/>
      <c r="LLS89"/>
      <c r="LLT89"/>
      <c r="LLU89"/>
      <c r="LLV89"/>
      <c r="LLW89"/>
      <c r="LLX89"/>
      <c r="LLY89"/>
      <c r="LLZ89"/>
      <c r="LMA89"/>
      <c r="LMB89"/>
      <c r="LMC89"/>
      <c r="LMD89"/>
      <c r="LME89"/>
      <c r="LMF89"/>
      <c r="LMG89"/>
      <c r="LMH89"/>
      <c r="LMI89"/>
      <c r="LMJ89"/>
      <c r="LMK89"/>
      <c r="LML89"/>
      <c r="LMM89"/>
      <c r="LMN89"/>
      <c r="LMO89"/>
      <c r="LMP89"/>
      <c r="LMQ89"/>
      <c r="LMR89"/>
      <c r="LMS89"/>
      <c r="LMT89"/>
      <c r="LMU89"/>
      <c r="LMV89"/>
      <c r="LMW89"/>
      <c r="LMX89"/>
      <c r="LMY89"/>
      <c r="LMZ89"/>
      <c r="LNA89"/>
      <c r="LNB89"/>
      <c r="LNC89"/>
      <c r="LND89"/>
      <c r="LNE89"/>
      <c r="LNF89"/>
      <c r="LNG89"/>
      <c r="LNH89"/>
      <c r="LNI89"/>
      <c r="LNJ89"/>
      <c r="LNK89"/>
      <c r="LNL89"/>
      <c r="LNM89"/>
      <c r="LNN89"/>
      <c r="LNO89"/>
      <c r="LNP89"/>
      <c r="LNQ89"/>
      <c r="LNR89"/>
      <c r="LNS89"/>
      <c r="LNT89"/>
      <c r="LNU89"/>
      <c r="LNV89"/>
      <c r="LNW89"/>
      <c r="LNX89"/>
      <c r="LNY89"/>
      <c r="LNZ89"/>
      <c r="LOA89"/>
      <c r="LOB89"/>
      <c r="LOC89"/>
      <c r="LOD89"/>
      <c r="LOE89"/>
      <c r="LOF89"/>
      <c r="LOG89"/>
      <c r="LOH89"/>
      <c r="LOI89"/>
      <c r="LOJ89"/>
      <c r="LOK89"/>
      <c r="LOL89"/>
      <c r="LOM89"/>
      <c r="LON89"/>
      <c r="LOO89"/>
      <c r="LOP89"/>
      <c r="LOQ89"/>
      <c r="LOR89"/>
      <c r="LOS89"/>
      <c r="LOT89"/>
      <c r="LOU89"/>
      <c r="LOV89"/>
      <c r="LOW89"/>
      <c r="LOX89"/>
      <c r="LOY89"/>
      <c r="LOZ89"/>
      <c r="LPA89"/>
      <c r="LPB89"/>
      <c r="LPC89"/>
      <c r="LPD89"/>
      <c r="LPE89"/>
      <c r="LPF89"/>
      <c r="LPG89"/>
      <c r="LPH89"/>
      <c r="LPI89"/>
      <c r="LPJ89"/>
      <c r="LPK89"/>
      <c r="LPL89"/>
      <c r="LPM89"/>
      <c r="LPN89"/>
      <c r="LPO89"/>
      <c r="LPP89"/>
      <c r="LPQ89"/>
      <c r="LPR89"/>
      <c r="LPS89"/>
      <c r="LPT89"/>
      <c r="LPU89"/>
      <c r="LPV89"/>
      <c r="LPW89"/>
      <c r="LPX89"/>
      <c r="LPY89"/>
      <c r="LPZ89"/>
      <c r="LQA89"/>
      <c r="LQB89"/>
      <c r="LQC89"/>
      <c r="LQD89"/>
      <c r="LQE89"/>
      <c r="LQF89"/>
      <c r="LQG89"/>
      <c r="LQH89"/>
      <c r="LQI89"/>
      <c r="LQJ89"/>
      <c r="LQK89"/>
      <c r="LQL89"/>
      <c r="LQM89"/>
      <c r="LQN89"/>
      <c r="LQO89"/>
      <c r="LQP89"/>
      <c r="LQQ89"/>
      <c r="LQR89"/>
      <c r="LQS89"/>
      <c r="LQT89"/>
      <c r="LQU89"/>
      <c r="LQV89"/>
      <c r="LQW89"/>
      <c r="LQX89"/>
      <c r="LQY89"/>
      <c r="LQZ89"/>
      <c r="LRA89"/>
      <c r="LRB89"/>
      <c r="LRC89"/>
      <c r="LRD89"/>
      <c r="LRE89"/>
      <c r="LRF89"/>
      <c r="LRG89"/>
      <c r="LRH89"/>
      <c r="LRI89"/>
      <c r="LRJ89"/>
      <c r="LRK89"/>
      <c r="LRL89"/>
      <c r="LRM89"/>
      <c r="LRN89"/>
      <c r="LRO89"/>
      <c r="LRP89"/>
      <c r="LRQ89"/>
      <c r="LRR89"/>
      <c r="LRS89"/>
      <c r="LRT89"/>
      <c r="LRU89"/>
      <c r="LRV89"/>
      <c r="LRW89"/>
      <c r="LRX89"/>
      <c r="LRY89"/>
      <c r="LRZ89"/>
      <c r="LSA89"/>
      <c r="LSB89"/>
      <c r="LSC89"/>
      <c r="LSD89"/>
      <c r="LSE89"/>
      <c r="LSF89"/>
      <c r="LSG89"/>
      <c r="LSH89"/>
      <c r="LSI89"/>
      <c r="LSJ89"/>
      <c r="LSK89"/>
      <c r="LSL89"/>
      <c r="LSM89"/>
      <c r="LSN89"/>
      <c r="LSO89"/>
      <c r="LSP89"/>
      <c r="LSQ89"/>
      <c r="LSR89"/>
      <c r="LSS89"/>
      <c r="LST89"/>
      <c r="LSU89"/>
      <c r="LSV89"/>
      <c r="LSW89"/>
      <c r="LSX89"/>
      <c r="LSY89"/>
      <c r="LSZ89"/>
      <c r="LTA89"/>
      <c r="LTB89"/>
      <c r="LTC89"/>
      <c r="LTD89"/>
      <c r="LTE89"/>
      <c r="LTF89"/>
      <c r="LTG89"/>
      <c r="LTH89"/>
      <c r="LTI89"/>
      <c r="LTJ89"/>
      <c r="LTK89"/>
      <c r="LTL89"/>
      <c r="LTM89"/>
      <c r="LTN89"/>
      <c r="LTO89"/>
      <c r="LTP89"/>
      <c r="LTQ89"/>
      <c r="LTR89"/>
      <c r="LTS89"/>
      <c r="LTT89"/>
      <c r="LTU89"/>
      <c r="LTV89"/>
      <c r="LTW89"/>
      <c r="LTX89"/>
      <c r="LTY89"/>
      <c r="LTZ89"/>
      <c r="LUA89"/>
      <c r="LUB89"/>
      <c r="LUC89"/>
      <c r="LUD89"/>
      <c r="LUE89"/>
      <c r="LUF89"/>
      <c r="LUG89"/>
      <c r="LUH89"/>
      <c r="LUI89"/>
      <c r="LUJ89"/>
      <c r="LUK89"/>
      <c r="LUL89"/>
      <c r="LUM89"/>
      <c r="LUN89"/>
      <c r="LUO89"/>
      <c r="LUP89"/>
      <c r="LUQ89"/>
      <c r="LUR89"/>
      <c r="LUS89"/>
      <c r="LUT89"/>
      <c r="LUU89"/>
      <c r="LUV89"/>
      <c r="LUW89"/>
      <c r="LUX89"/>
      <c r="LUY89"/>
      <c r="LUZ89"/>
      <c r="LVA89"/>
      <c r="LVB89"/>
      <c r="LVC89"/>
      <c r="LVD89"/>
      <c r="LVE89"/>
      <c r="LVF89"/>
      <c r="LVG89"/>
      <c r="LVH89"/>
      <c r="LVI89"/>
      <c r="LVJ89"/>
      <c r="LVK89"/>
      <c r="LVL89"/>
      <c r="LVM89"/>
      <c r="LVN89"/>
      <c r="LVO89"/>
      <c r="LVP89"/>
      <c r="LVQ89"/>
      <c r="LVR89"/>
      <c r="LVS89"/>
      <c r="LVT89"/>
      <c r="LVU89"/>
      <c r="LVV89"/>
      <c r="LVW89"/>
      <c r="LVX89"/>
      <c r="LVY89"/>
      <c r="LVZ89"/>
      <c r="LWA89"/>
      <c r="LWB89"/>
      <c r="LWC89"/>
      <c r="LWD89"/>
      <c r="LWE89"/>
      <c r="LWF89"/>
      <c r="LWG89"/>
      <c r="LWH89"/>
      <c r="LWI89"/>
      <c r="LWJ89"/>
      <c r="LWK89"/>
      <c r="LWL89"/>
      <c r="LWM89"/>
      <c r="LWN89"/>
      <c r="LWO89"/>
      <c r="LWP89"/>
      <c r="LWQ89"/>
      <c r="LWR89"/>
      <c r="LWS89"/>
      <c r="LWT89"/>
      <c r="LWU89"/>
      <c r="LWV89"/>
      <c r="LWW89"/>
      <c r="LWX89"/>
      <c r="LWY89"/>
      <c r="LWZ89"/>
      <c r="LXA89"/>
      <c r="LXB89"/>
      <c r="LXC89"/>
      <c r="LXD89"/>
      <c r="LXE89"/>
      <c r="LXF89"/>
      <c r="LXG89"/>
      <c r="LXH89"/>
      <c r="LXI89"/>
      <c r="LXJ89"/>
      <c r="LXK89"/>
      <c r="LXL89"/>
      <c r="LXM89"/>
      <c r="LXN89"/>
      <c r="LXO89"/>
      <c r="LXP89"/>
      <c r="LXQ89"/>
      <c r="LXR89"/>
      <c r="LXS89"/>
      <c r="LXT89"/>
      <c r="LXU89"/>
      <c r="LXV89"/>
      <c r="LXW89"/>
      <c r="LXX89"/>
      <c r="LXY89"/>
      <c r="LXZ89"/>
      <c r="LYA89"/>
      <c r="LYB89"/>
      <c r="LYC89"/>
      <c r="LYD89"/>
      <c r="LYE89"/>
      <c r="LYF89"/>
      <c r="LYG89"/>
      <c r="LYH89"/>
      <c r="LYI89"/>
      <c r="LYJ89"/>
      <c r="LYK89"/>
      <c r="LYL89"/>
      <c r="LYM89"/>
      <c r="LYN89"/>
      <c r="LYO89"/>
      <c r="LYP89"/>
      <c r="LYQ89"/>
      <c r="LYR89"/>
      <c r="LYS89"/>
      <c r="LYT89"/>
      <c r="LYU89"/>
      <c r="LYV89"/>
      <c r="LYW89"/>
      <c r="LYX89"/>
      <c r="LYY89"/>
      <c r="LYZ89"/>
      <c r="LZA89"/>
      <c r="LZB89"/>
      <c r="LZC89"/>
      <c r="LZD89"/>
      <c r="LZE89"/>
      <c r="LZF89"/>
      <c r="LZG89"/>
      <c r="LZH89"/>
      <c r="LZI89"/>
      <c r="LZJ89"/>
      <c r="LZK89"/>
      <c r="LZL89"/>
      <c r="LZM89"/>
      <c r="LZN89"/>
      <c r="LZO89"/>
      <c r="LZP89"/>
      <c r="LZQ89"/>
      <c r="LZR89"/>
      <c r="LZS89"/>
      <c r="LZT89"/>
      <c r="LZU89"/>
      <c r="LZV89"/>
      <c r="LZW89"/>
      <c r="LZX89"/>
      <c r="LZY89"/>
      <c r="LZZ89"/>
      <c r="MAA89"/>
      <c r="MAB89"/>
      <c r="MAC89"/>
      <c r="MAD89"/>
      <c r="MAE89"/>
      <c r="MAF89"/>
      <c r="MAG89"/>
      <c r="MAH89"/>
      <c r="MAI89"/>
      <c r="MAJ89"/>
      <c r="MAK89"/>
      <c r="MAL89"/>
      <c r="MAM89"/>
      <c r="MAN89"/>
      <c r="MAO89"/>
      <c r="MAP89"/>
      <c r="MAQ89"/>
      <c r="MAR89"/>
      <c r="MAS89"/>
      <c r="MAT89"/>
      <c r="MAU89"/>
      <c r="MAV89"/>
      <c r="MAW89"/>
      <c r="MAX89"/>
      <c r="MAY89"/>
      <c r="MAZ89"/>
      <c r="MBA89"/>
      <c r="MBB89"/>
      <c r="MBC89"/>
      <c r="MBD89"/>
      <c r="MBE89"/>
      <c r="MBF89"/>
      <c r="MBG89"/>
      <c r="MBH89"/>
      <c r="MBI89"/>
      <c r="MBJ89"/>
      <c r="MBK89"/>
      <c r="MBL89"/>
      <c r="MBM89"/>
      <c r="MBN89"/>
      <c r="MBO89"/>
      <c r="MBP89"/>
      <c r="MBQ89"/>
      <c r="MBR89"/>
      <c r="MBS89"/>
      <c r="MBT89"/>
      <c r="MBU89"/>
      <c r="MBV89"/>
      <c r="MBW89"/>
      <c r="MBX89"/>
      <c r="MBY89"/>
      <c r="MBZ89"/>
      <c r="MCA89"/>
      <c r="MCB89"/>
      <c r="MCC89"/>
      <c r="MCD89"/>
      <c r="MCE89"/>
      <c r="MCF89"/>
      <c r="MCG89"/>
      <c r="MCH89"/>
      <c r="MCI89"/>
      <c r="MCJ89"/>
      <c r="MCK89"/>
      <c r="MCL89"/>
      <c r="MCM89"/>
      <c r="MCN89"/>
      <c r="MCO89"/>
      <c r="MCP89"/>
      <c r="MCQ89"/>
      <c r="MCR89"/>
      <c r="MCS89"/>
      <c r="MCT89"/>
      <c r="MCU89"/>
      <c r="MCV89"/>
      <c r="MCW89"/>
      <c r="MCX89"/>
      <c r="MCY89"/>
      <c r="MCZ89"/>
      <c r="MDA89"/>
      <c r="MDB89"/>
      <c r="MDC89"/>
      <c r="MDD89"/>
      <c r="MDE89"/>
      <c r="MDF89"/>
      <c r="MDG89"/>
      <c r="MDH89"/>
      <c r="MDI89"/>
      <c r="MDJ89"/>
      <c r="MDK89"/>
      <c r="MDL89"/>
      <c r="MDM89"/>
      <c r="MDN89"/>
      <c r="MDO89"/>
      <c r="MDP89"/>
      <c r="MDQ89"/>
      <c r="MDR89"/>
      <c r="MDS89"/>
      <c r="MDT89"/>
      <c r="MDU89"/>
      <c r="MDV89"/>
      <c r="MDW89"/>
      <c r="MDX89"/>
      <c r="MDY89"/>
      <c r="MDZ89"/>
      <c r="MEA89"/>
      <c r="MEB89"/>
      <c r="MEC89"/>
      <c r="MED89"/>
      <c r="MEE89"/>
      <c r="MEF89"/>
      <c r="MEG89"/>
      <c r="MEH89"/>
      <c r="MEI89"/>
      <c r="MEJ89"/>
      <c r="MEK89"/>
      <c r="MEL89"/>
      <c r="MEM89"/>
      <c r="MEN89"/>
      <c r="MEO89"/>
      <c r="MEP89"/>
      <c r="MEQ89"/>
      <c r="MER89"/>
      <c r="MES89"/>
      <c r="MET89"/>
      <c r="MEU89"/>
      <c r="MEV89"/>
      <c r="MEW89"/>
      <c r="MEX89"/>
      <c r="MEY89"/>
      <c r="MEZ89"/>
      <c r="MFA89"/>
      <c r="MFB89"/>
      <c r="MFC89"/>
      <c r="MFD89"/>
      <c r="MFE89"/>
      <c r="MFF89"/>
      <c r="MFG89"/>
      <c r="MFH89"/>
      <c r="MFI89"/>
      <c r="MFJ89"/>
      <c r="MFK89"/>
      <c r="MFL89"/>
      <c r="MFM89"/>
      <c r="MFN89"/>
      <c r="MFO89"/>
      <c r="MFP89"/>
      <c r="MFQ89"/>
      <c r="MFR89"/>
      <c r="MFS89"/>
      <c r="MFT89"/>
      <c r="MFU89"/>
      <c r="MFV89"/>
      <c r="MFW89"/>
      <c r="MFX89"/>
      <c r="MFY89"/>
      <c r="MFZ89"/>
      <c r="MGA89"/>
      <c r="MGB89"/>
      <c r="MGC89"/>
      <c r="MGD89"/>
      <c r="MGE89"/>
      <c r="MGF89"/>
      <c r="MGG89"/>
      <c r="MGH89"/>
      <c r="MGI89"/>
      <c r="MGJ89"/>
      <c r="MGK89"/>
      <c r="MGL89"/>
      <c r="MGM89"/>
      <c r="MGN89"/>
      <c r="MGO89"/>
      <c r="MGP89"/>
      <c r="MGQ89"/>
      <c r="MGR89"/>
      <c r="MGS89"/>
      <c r="MGT89"/>
      <c r="MGU89"/>
      <c r="MGV89"/>
      <c r="MGW89"/>
      <c r="MGX89"/>
      <c r="MGY89"/>
      <c r="MGZ89"/>
      <c r="MHA89"/>
      <c r="MHB89"/>
      <c r="MHC89"/>
      <c r="MHD89"/>
      <c r="MHE89"/>
      <c r="MHF89"/>
      <c r="MHG89"/>
      <c r="MHH89"/>
      <c r="MHI89"/>
      <c r="MHJ89"/>
      <c r="MHK89"/>
      <c r="MHL89"/>
      <c r="MHM89"/>
      <c r="MHN89"/>
      <c r="MHO89"/>
      <c r="MHP89"/>
      <c r="MHQ89"/>
      <c r="MHR89"/>
      <c r="MHS89"/>
      <c r="MHT89"/>
      <c r="MHU89"/>
      <c r="MHV89"/>
      <c r="MHW89"/>
      <c r="MHX89"/>
      <c r="MHY89"/>
      <c r="MHZ89"/>
      <c r="MIA89"/>
      <c r="MIB89"/>
      <c r="MIC89"/>
      <c r="MID89"/>
      <c r="MIE89"/>
      <c r="MIF89"/>
      <c r="MIG89"/>
      <c r="MIH89"/>
      <c r="MII89"/>
      <c r="MIJ89"/>
      <c r="MIK89"/>
      <c r="MIL89"/>
      <c r="MIM89"/>
      <c r="MIN89"/>
      <c r="MIO89"/>
      <c r="MIP89"/>
      <c r="MIQ89"/>
      <c r="MIR89"/>
      <c r="MIS89"/>
      <c r="MIT89"/>
      <c r="MIU89"/>
      <c r="MIV89"/>
      <c r="MIW89"/>
      <c r="MIX89"/>
      <c r="MIY89"/>
      <c r="MIZ89"/>
      <c r="MJA89"/>
      <c r="MJB89"/>
      <c r="MJC89"/>
      <c r="MJD89"/>
      <c r="MJE89"/>
      <c r="MJF89"/>
      <c r="MJG89"/>
      <c r="MJH89"/>
      <c r="MJI89"/>
      <c r="MJJ89"/>
      <c r="MJK89"/>
      <c r="MJL89"/>
      <c r="MJM89"/>
      <c r="MJN89"/>
      <c r="MJO89"/>
      <c r="MJP89"/>
      <c r="MJQ89"/>
      <c r="MJR89"/>
      <c r="MJS89"/>
      <c r="MJT89"/>
      <c r="MJU89"/>
      <c r="MJV89"/>
      <c r="MJW89"/>
      <c r="MJX89"/>
      <c r="MJY89"/>
      <c r="MJZ89"/>
      <c r="MKA89"/>
      <c r="MKB89"/>
      <c r="MKC89"/>
      <c r="MKD89"/>
      <c r="MKE89"/>
      <c r="MKF89"/>
      <c r="MKG89"/>
      <c r="MKH89"/>
      <c r="MKI89"/>
      <c r="MKJ89"/>
      <c r="MKK89"/>
      <c r="MKL89"/>
      <c r="MKM89"/>
      <c r="MKN89"/>
      <c r="MKO89"/>
      <c r="MKP89"/>
      <c r="MKQ89"/>
      <c r="MKR89"/>
      <c r="MKS89"/>
      <c r="MKT89"/>
      <c r="MKU89"/>
      <c r="MKV89"/>
      <c r="MKW89"/>
      <c r="MKX89"/>
      <c r="MKY89"/>
      <c r="MKZ89"/>
      <c r="MLA89"/>
      <c r="MLB89"/>
      <c r="MLC89"/>
      <c r="MLD89"/>
      <c r="MLE89"/>
      <c r="MLF89"/>
      <c r="MLG89"/>
      <c r="MLH89"/>
      <c r="MLI89"/>
      <c r="MLJ89"/>
      <c r="MLK89"/>
      <c r="MLL89"/>
      <c r="MLM89"/>
      <c r="MLN89"/>
      <c r="MLO89"/>
      <c r="MLP89"/>
      <c r="MLQ89"/>
      <c r="MLR89"/>
      <c r="MLS89"/>
      <c r="MLT89"/>
      <c r="MLU89"/>
      <c r="MLV89"/>
      <c r="MLW89"/>
      <c r="MLX89"/>
      <c r="MLY89"/>
      <c r="MLZ89"/>
      <c r="MMA89"/>
      <c r="MMB89"/>
      <c r="MMC89"/>
      <c r="MMD89"/>
      <c r="MME89"/>
      <c r="MMF89"/>
      <c r="MMG89"/>
      <c r="MMH89"/>
      <c r="MMI89"/>
      <c r="MMJ89"/>
      <c r="MMK89"/>
      <c r="MML89"/>
      <c r="MMM89"/>
      <c r="MMN89"/>
      <c r="MMO89"/>
      <c r="MMP89"/>
      <c r="MMQ89"/>
      <c r="MMR89"/>
      <c r="MMS89"/>
      <c r="MMT89"/>
      <c r="MMU89"/>
      <c r="MMV89"/>
      <c r="MMW89"/>
      <c r="MMX89"/>
      <c r="MMY89"/>
      <c r="MMZ89"/>
      <c r="MNA89"/>
      <c r="MNB89"/>
      <c r="MNC89"/>
      <c r="MND89"/>
      <c r="MNE89"/>
      <c r="MNF89"/>
      <c r="MNG89"/>
      <c r="MNH89"/>
      <c r="MNI89"/>
      <c r="MNJ89"/>
      <c r="MNK89"/>
      <c r="MNL89"/>
      <c r="MNM89"/>
      <c r="MNN89"/>
      <c r="MNO89"/>
      <c r="MNP89"/>
      <c r="MNQ89"/>
      <c r="MNR89"/>
      <c r="MNS89"/>
      <c r="MNT89"/>
      <c r="MNU89"/>
      <c r="MNV89"/>
      <c r="MNW89"/>
      <c r="MNX89"/>
      <c r="MNY89"/>
      <c r="MNZ89"/>
      <c r="MOA89"/>
      <c r="MOB89"/>
      <c r="MOC89"/>
      <c r="MOD89"/>
      <c r="MOE89"/>
      <c r="MOF89"/>
      <c r="MOG89"/>
      <c r="MOH89"/>
      <c r="MOI89"/>
      <c r="MOJ89"/>
      <c r="MOK89"/>
      <c r="MOL89"/>
      <c r="MOM89"/>
      <c r="MON89"/>
      <c r="MOO89"/>
      <c r="MOP89"/>
      <c r="MOQ89"/>
      <c r="MOR89"/>
      <c r="MOS89"/>
      <c r="MOT89"/>
      <c r="MOU89"/>
      <c r="MOV89"/>
      <c r="MOW89"/>
      <c r="MOX89"/>
      <c r="MOY89"/>
      <c r="MOZ89"/>
      <c r="MPA89"/>
      <c r="MPB89"/>
      <c r="MPC89"/>
      <c r="MPD89"/>
      <c r="MPE89"/>
      <c r="MPF89"/>
      <c r="MPG89"/>
      <c r="MPH89"/>
      <c r="MPI89"/>
      <c r="MPJ89"/>
      <c r="MPK89"/>
      <c r="MPL89"/>
      <c r="MPM89"/>
      <c r="MPN89"/>
      <c r="MPO89"/>
      <c r="MPP89"/>
      <c r="MPQ89"/>
      <c r="MPR89"/>
      <c r="MPS89"/>
      <c r="MPT89"/>
      <c r="MPU89"/>
      <c r="MPV89"/>
      <c r="MPW89"/>
      <c r="MPX89"/>
      <c r="MPY89"/>
      <c r="MPZ89"/>
      <c r="MQA89"/>
      <c r="MQB89"/>
      <c r="MQC89"/>
      <c r="MQD89"/>
      <c r="MQE89"/>
      <c r="MQF89"/>
      <c r="MQG89"/>
      <c r="MQH89"/>
      <c r="MQI89"/>
      <c r="MQJ89"/>
      <c r="MQK89"/>
      <c r="MQL89"/>
      <c r="MQM89"/>
      <c r="MQN89"/>
      <c r="MQO89"/>
      <c r="MQP89"/>
      <c r="MQQ89"/>
      <c r="MQR89"/>
      <c r="MQS89"/>
      <c r="MQT89"/>
      <c r="MQU89"/>
      <c r="MQV89"/>
      <c r="MQW89"/>
      <c r="MQX89"/>
      <c r="MQY89"/>
      <c r="MQZ89"/>
      <c r="MRA89"/>
      <c r="MRB89"/>
      <c r="MRC89"/>
      <c r="MRD89"/>
      <c r="MRE89"/>
      <c r="MRF89"/>
      <c r="MRG89"/>
      <c r="MRH89"/>
      <c r="MRI89"/>
      <c r="MRJ89"/>
      <c r="MRK89"/>
      <c r="MRL89"/>
      <c r="MRM89"/>
      <c r="MRN89"/>
      <c r="MRO89"/>
      <c r="MRP89"/>
      <c r="MRQ89"/>
      <c r="MRR89"/>
      <c r="MRS89"/>
      <c r="MRT89"/>
      <c r="MRU89"/>
      <c r="MRV89"/>
      <c r="MRW89"/>
      <c r="MRX89"/>
      <c r="MRY89"/>
      <c r="MRZ89"/>
      <c r="MSA89"/>
      <c r="MSB89"/>
      <c r="MSC89"/>
      <c r="MSD89"/>
      <c r="MSE89"/>
      <c r="MSF89"/>
      <c r="MSG89"/>
      <c r="MSH89"/>
      <c r="MSI89"/>
      <c r="MSJ89"/>
      <c r="MSK89"/>
      <c r="MSL89"/>
      <c r="MSM89"/>
      <c r="MSN89"/>
      <c r="MSO89"/>
      <c r="MSP89"/>
      <c r="MSQ89"/>
      <c r="MSR89"/>
      <c r="MSS89"/>
      <c r="MST89"/>
      <c r="MSU89"/>
      <c r="MSV89"/>
      <c r="MSW89"/>
      <c r="MSX89"/>
      <c r="MSY89"/>
      <c r="MSZ89"/>
      <c r="MTA89"/>
      <c r="MTB89"/>
      <c r="MTC89"/>
      <c r="MTD89"/>
      <c r="MTE89"/>
      <c r="MTF89"/>
      <c r="MTG89"/>
      <c r="MTH89"/>
      <c r="MTI89"/>
      <c r="MTJ89"/>
      <c r="MTK89"/>
      <c r="MTL89"/>
      <c r="MTM89"/>
      <c r="MTN89"/>
      <c r="MTO89"/>
      <c r="MTP89"/>
      <c r="MTQ89"/>
      <c r="MTR89"/>
      <c r="MTS89"/>
      <c r="MTT89"/>
      <c r="MTU89"/>
      <c r="MTV89"/>
      <c r="MTW89"/>
      <c r="MTX89"/>
      <c r="MTY89"/>
      <c r="MTZ89"/>
      <c r="MUA89"/>
      <c r="MUB89"/>
      <c r="MUC89"/>
      <c r="MUD89"/>
      <c r="MUE89"/>
      <c r="MUF89"/>
      <c r="MUG89"/>
      <c r="MUH89"/>
      <c r="MUI89"/>
      <c r="MUJ89"/>
      <c r="MUK89"/>
      <c r="MUL89"/>
      <c r="MUM89"/>
      <c r="MUN89"/>
      <c r="MUO89"/>
      <c r="MUP89"/>
      <c r="MUQ89"/>
      <c r="MUR89"/>
      <c r="MUS89"/>
      <c r="MUT89"/>
      <c r="MUU89"/>
      <c r="MUV89"/>
      <c r="MUW89"/>
      <c r="MUX89"/>
      <c r="MUY89"/>
      <c r="MUZ89"/>
      <c r="MVA89"/>
      <c r="MVB89"/>
      <c r="MVC89"/>
      <c r="MVD89"/>
      <c r="MVE89"/>
      <c r="MVF89"/>
      <c r="MVG89"/>
      <c r="MVH89"/>
      <c r="MVI89"/>
      <c r="MVJ89"/>
      <c r="MVK89"/>
      <c r="MVL89"/>
      <c r="MVM89"/>
      <c r="MVN89"/>
      <c r="MVO89"/>
      <c r="MVP89"/>
      <c r="MVQ89"/>
      <c r="MVR89"/>
      <c r="MVS89"/>
      <c r="MVT89"/>
      <c r="MVU89"/>
      <c r="MVV89"/>
      <c r="MVW89"/>
      <c r="MVX89"/>
      <c r="MVY89"/>
      <c r="MVZ89"/>
      <c r="MWA89"/>
      <c r="MWB89"/>
      <c r="MWC89"/>
      <c r="MWD89"/>
      <c r="MWE89"/>
      <c r="MWF89"/>
      <c r="MWG89"/>
      <c r="MWH89"/>
      <c r="MWI89"/>
      <c r="MWJ89"/>
      <c r="MWK89"/>
      <c r="MWL89"/>
      <c r="MWM89"/>
      <c r="MWN89"/>
      <c r="MWO89"/>
      <c r="MWP89"/>
      <c r="MWQ89"/>
      <c r="MWR89"/>
      <c r="MWS89"/>
      <c r="MWT89"/>
      <c r="MWU89"/>
      <c r="MWV89"/>
      <c r="MWW89"/>
      <c r="MWX89"/>
      <c r="MWY89"/>
      <c r="MWZ89"/>
      <c r="MXA89"/>
      <c r="MXB89"/>
      <c r="MXC89"/>
      <c r="MXD89"/>
      <c r="MXE89"/>
      <c r="MXF89"/>
      <c r="MXG89"/>
      <c r="MXH89"/>
      <c r="MXI89"/>
      <c r="MXJ89"/>
      <c r="MXK89"/>
      <c r="MXL89"/>
      <c r="MXM89"/>
      <c r="MXN89"/>
      <c r="MXO89"/>
      <c r="MXP89"/>
      <c r="MXQ89"/>
      <c r="MXR89"/>
      <c r="MXS89"/>
      <c r="MXT89"/>
      <c r="MXU89"/>
      <c r="MXV89"/>
      <c r="MXW89"/>
      <c r="MXX89"/>
      <c r="MXY89"/>
      <c r="MXZ89"/>
      <c r="MYA89"/>
      <c r="MYB89"/>
      <c r="MYC89"/>
      <c r="MYD89"/>
      <c r="MYE89"/>
      <c r="MYF89"/>
      <c r="MYG89"/>
      <c r="MYH89"/>
      <c r="MYI89"/>
      <c r="MYJ89"/>
      <c r="MYK89"/>
      <c r="MYL89"/>
      <c r="MYM89"/>
      <c r="MYN89"/>
      <c r="MYO89"/>
      <c r="MYP89"/>
      <c r="MYQ89"/>
      <c r="MYR89"/>
      <c r="MYS89"/>
      <c r="MYT89"/>
      <c r="MYU89"/>
      <c r="MYV89"/>
      <c r="MYW89"/>
      <c r="MYX89"/>
      <c r="MYY89"/>
      <c r="MYZ89"/>
      <c r="MZA89"/>
      <c r="MZB89"/>
      <c r="MZC89"/>
      <c r="MZD89"/>
      <c r="MZE89"/>
      <c r="MZF89"/>
      <c r="MZG89"/>
      <c r="MZH89"/>
      <c r="MZI89"/>
      <c r="MZJ89"/>
      <c r="MZK89"/>
      <c r="MZL89"/>
      <c r="MZM89"/>
      <c r="MZN89"/>
      <c r="MZO89"/>
      <c r="MZP89"/>
      <c r="MZQ89"/>
      <c r="MZR89"/>
      <c r="MZS89"/>
      <c r="MZT89"/>
      <c r="MZU89"/>
      <c r="MZV89"/>
      <c r="MZW89"/>
      <c r="MZX89"/>
      <c r="MZY89"/>
      <c r="MZZ89"/>
      <c r="NAA89"/>
      <c r="NAB89"/>
      <c r="NAC89"/>
      <c r="NAD89"/>
      <c r="NAE89"/>
      <c r="NAF89"/>
      <c r="NAG89"/>
      <c r="NAH89"/>
      <c r="NAI89"/>
      <c r="NAJ89"/>
      <c r="NAK89"/>
      <c r="NAL89"/>
      <c r="NAM89"/>
      <c r="NAN89"/>
      <c r="NAO89"/>
      <c r="NAP89"/>
      <c r="NAQ89"/>
      <c r="NAR89"/>
      <c r="NAS89"/>
      <c r="NAT89"/>
      <c r="NAU89"/>
      <c r="NAV89"/>
      <c r="NAW89"/>
      <c r="NAX89"/>
      <c r="NAY89"/>
      <c r="NAZ89"/>
      <c r="NBA89"/>
      <c r="NBB89"/>
      <c r="NBC89"/>
      <c r="NBD89"/>
      <c r="NBE89"/>
      <c r="NBF89"/>
      <c r="NBG89"/>
      <c r="NBH89"/>
      <c r="NBI89"/>
      <c r="NBJ89"/>
      <c r="NBK89"/>
      <c r="NBL89"/>
      <c r="NBM89"/>
      <c r="NBN89"/>
      <c r="NBO89"/>
      <c r="NBP89"/>
      <c r="NBQ89"/>
      <c r="NBR89"/>
      <c r="NBS89"/>
      <c r="NBT89"/>
      <c r="NBU89"/>
      <c r="NBV89"/>
      <c r="NBW89"/>
      <c r="NBX89"/>
      <c r="NBY89"/>
      <c r="NBZ89"/>
      <c r="NCA89"/>
      <c r="NCB89"/>
      <c r="NCC89"/>
      <c r="NCD89"/>
      <c r="NCE89"/>
      <c r="NCF89"/>
      <c r="NCG89"/>
      <c r="NCH89"/>
      <c r="NCI89"/>
      <c r="NCJ89"/>
      <c r="NCK89"/>
      <c r="NCL89"/>
      <c r="NCM89"/>
      <c r="NCN89"/>
      <c r="NCO89"/>
      <c r="NCP89"/>
      <c r="NCQ89"/>
      <c r="NCR89"/>
      <c r="NCS89"/>
      <c r="NCT89"/>
      <c r="NCU89"/>
      <c r="NCV89"/>
      <c r="NCW89"/>
      <c r="NCX89"/>
      <c r="NCY89"/>
      <c r="NCZ89"/>
      <c r="NDA89"/>
      <c r="NDB89"/>
      <c r="NDC89"/>
      <c r="NDD89"/>
      <c r="NDE89"/>
      <c r="NDF89"/>
      <c r="NDG89"/>
      <c r="NDH89"/>
      <c r="NDI89"/>
      <c r="NDJ89"/>
      <c r="NDK89"/>
      <c r="NDL89"/>
      <c r="NDM89"/>
      <c r="NDN89"/>
      <c r="NDO89"/>
      <c r="NDP89"/>
      <c r="NDQ89"/>
      <c r="NDR89"/>
      <c r="NDS89"/>
      <c r="NDT89"/>
      <c r="NDU89"/>
      <c r="NDV89"/>
      <c r="NDW89"/>
      <c r="NDX89"/>
      <c r="NDY89"/>
      <c r="NDZ89"/>
      <c r="NEA89"/>
      <c r="NEB89"/>
      <c r="NEC89"/>
      <c r="NED89"/>
      <c r="NEE89"/>
      <c r="NEF89"/>
      <c r="NEG89"/>
      <c r="NEH89"/>
      <c r="NEI89"/>
      <c r="NEJ89"/>
      <c r="NEK89"/>
      <c r="NEL89"/>
      <c r="NEM89"/>
      <c r="NEN89"/>
      <c r="NEO89"/>
      <c r="NEP89"/>
      <c r="NEQ89"/>
      <c r="NER89"/>
      <c r="NES89"/>
      <c r="NET89"/>
      <c r="NEU89"/>
      <c r="NEV89"/>
      <c r="NEW89"/>
      <c r="NEX89"/>
      <c r="NEY89"/>
      <c r="NEZ89"/>
      <c r="NFA89"/>
      <c r="NFB89"/>
      <c r="NFC89"/>
      <c r="NFD89"/>
      <c r="NFE89"/>
      <c r="NFF89"/>
      <c r="NFG89"/>
      <c r="NFH89"/>
      <c r="NFI89"/>
      <c r="NFJ89"/>
      <c r="NFK89"/>
      <c r="NFL89"/>
      <c r="NFM89"/>
      <c r="NFN89"/>
      <c r="NFO89"/>
      <c r="NFP89"/>
      <c r="NFQ89"/>
      <c r="NFR89"/>
      <c r="NFS89"/>
      <c r="NFT89"/>
      <c r="NFU89"/>
      <c r="NFV89"/>
      <c r="NFW89"/>
      <c r="NFX89"/>
      <c r="NFY89"/>
      <c r="NFZ89"/>
      <c r="NGA89"/>
      <c r="NGB89"/>
      <c r="NGC89"/>
      <c r="NGD89"/>
      <c r="NGE89"/>
      <c r="NGF89"/>
      <c r="NGG89"/>
      <c r="NGH89"/>
      <c r="NGI89"/>
      <c r="NGJ89"/>
      <c r="NGK89"/>
      <c r="NGL89"/>
      <c r="NGM89"/>
      <c r="NGN89"/>
      <c r="NGO89"/>
      <c r="NGP89"/>
      <c r="NGQ89"/>
      <c r="NGR89"/>
      <c r="NGS89"/>
      <c r="NGT89"/>
      <c r="NGU89"/>
      <c r="NGV89"/>
      <c r="NGW89"/>
      <c r="NGX89"/>
      <c r="NGY89"/>
      <c r="NGZ89"/>
      <c r="NHA89"/>
      <c r="NHB89"/>
      <c r="NHC89"/>
      <c r="NHD89"/>
      <c r="NHE89"/>
      <c r="NHF89"/>
      <c r="NHG89"/>
      <c r="NHH89"/>
      <c r="NHI89"/>
      <c r="NHJ89"/>
      <c r="NHK89"/>
      <c r="NHL89"/>
      <c r="NHM89"/>
      <c r="NHN89"/>
      <c r="NHO89"/>
      <c r="NHP89"/>
      <c r="NHQ89"/>
      <c r="NHR89"/>
      <c r="NHS89"/>
      <c r="NHT89"/>
      <c r="NHU89"/>
      <c r="NHV89"/>
      <c r="NHW89"/>
      <c r="NHX89"/>
      <c r="NHY89"/>
      <c r="NHZ89"/>
      <c r="NIA89"/>
      <c r="NIB89"/>
      <c r="NIC89"/>
      <c r="NID89"/>
      <c r="NIE89"/>
      <c r="NIF89"/>
      <c r="NIG89"/>
      <c r="NIH89"/>
      <c r="NII89"/>
      <c r="NIJ89"/>
      <c r="NIK89"/>
      <c r="NIL89"/>
      <c r="NIM89"/>
      <c r="NIN89"/>
      <c r="NIO89"/>
      <c r="NIP89"/>
      <c r="NIQ89"/>
      <c r="NIR89"/>
      <c r="NIS89"/>
      <c r="NIT89"/>
      <c r="NIU89"/>
      <c r="NIV89"/>
      <c r="NIW89"/>
      <c r="NIX89"/>
      <c r="NIY89"/>
      <c r="NIZ89"/>
      <c r="NJA89"/>
      <c r="NJB89"/>
      <c r="NJC89"/>
      <c r="NJD89"/>
      <c r="NJE89"/>
      <c r="NJF89"/>
      <c r="NJG89"/>
      <c r="NJH89"/>
      <c r="NJI89"/>
      <c r="NJJ89"/>
      <c r="NJK89"/>
      <c r="NJL89"/>
      <c r="NJM89"/>
      <c r="NJN89"/>
      <c r="NJO89"/>
      <c r="NJP89"/>
      <c r="NJQ89"/>
      <c r="NJR89"/>
      <c r="NJS89"/>
      <c r="NJT89"/>
      <c r="NJU89"/>
      <c r="NJV89"/>
      <c r="NJW89"/>
      <c r="NJX89"/>
      <c r="NJY89"/>
      <c r="NJZ89"/>
      <c r="NKA89"/>
      <c r="NKB89"/>
      <c r="NKC89"/>
      <c r="NKD89"/>
      <c r="NKE89"/>
      <c r="NKF89"/>
      <c r="NKG89"/>
      <c r="NKH89"/>
      <c r="NKI89"/>
      <c r="NKJ89"/>
      <c r="NKK89"/>
      <c r="NKL89"/>
      <c r="NKM89"/>
      <c r="NKN89"/>
      <c r="NKO89"/>
      <c r="NKP89"/>
      <c r="NKQ89"/>
      <c r="NKR89"/>
      <c r="NKS89"/>
      <c r="NKT89"/>
      <c r="NKU89"/>
      <c r="NKV89"/>
      <c r="NKW89"/>
      <c r="NKX89"/>
      <c r="NKY89"/>
      <c r="NKZ89"/>
      <c r="NLA89"/>
      <c r="NLB89"/>
      <c r="NLC89"/>
      <c r="NLD89"/>
      <c r="NLE89"/>
      <c r="NLF89"/>
      <c r="NLG89"/>
      <c r="NLH89"/>
      <c r="NLI89"/>
      <c r="NLJ89"/>
      <c r="NLK89"/>
      <c r="NLL89"/>
      <c r="NLM89"/>
      <c r="NLN89"/>
      <c r="NLO89"/>
      <c r="NLP89"/>
      <c r="NLQ89"/>
      <c r="NLR89"/>
      <c r="NLS89"/>
      <c r="NLT89"/>
      <c r="NLU89"/>
      <c r="NLV89"/>
      <c r="NLW89"/>
      <c r="NLX89"/>
      <c r="NLY89"/>
      <c r="NLZ89"/>
      <c r="NMA89"/>
      <c r="NMB89"/>
      <c r="NMC89"/>
      <c r="NMD89"/>
      <c r="NME89"/>
      <c r="NMF89"/>
      <c r="NMG89"/>
      <c r="NMH89"/>
      <c r="NMI89"/>
      <c r="NMJ89"/>
      <c r="NMK89"/>
      <c r="NML89"/>
      <c r="NMM89"/>
      <c r="NMN89"/>
      <c r="NMO89"/>
      <c r="NMP89"/>
      <c r="NMQ89"/>
      <c r="NMR89"/>
      <c r="NMS89"/>
      <c r="NMT89"/>
      <c r="NMU89"/>
      <c r="NMV89"/>
      <c r="NMW89"/>
      <c r="NMX89"/>
      <c r="NMY89"/>
      <c r="NMZ89"/>
      <c r="NNA89"/>
      <c r="NNB89"/>
      <c r="NNC89"/>
      <c r="NND89"/>
      <c r="NNE89"/>
      <c r="NNF89"/>
      <c r="NNG89"/>
      <c r="NNH89"/>
      <c r="NNI89"/>
      <c r="NNJ89"/>
      <c r="NNK89"/>
      <c r="NNL89"/>
      <c r="NNM89"/>
      <c r="NNN89"/>
      <c r="NNO89"/>
      <c r="NNP89"/>
      <c r="NNQ89"/>
      <c r="NNR89"/>
      <c r="NNS89"/>
      <c r="NNT89"/>
      <c r="NNU89"/>
      <c r="NNV89"/>
      <c r="NNW89"/>
      <c r="NNX89"/>
      <c r="NNY89"/>
      <c r="NNZ89"/>
      <c r="NOA89"/>
      <c r="NOB89"/>
      <c r="NOC89"/>
      <c r="NOD89"/>
      <c r="NOE89"/>
      <c r="NOF89"/>
      <c r="NOG89"/>
      <c r="NOH89"/>
      <c r="NOI89"/>
      <c r="NOJ89"/>
      <c r="NOK89"/>
      <c r="NOL89"/>
      <c r="NOM89"/>
      <c r="NON89"/>
      <c r="NOO89"/>
      <c r="NOP89"/>
      <c r="NOQ89"/>
      <c r="NOR89"/>
      <c r="NOS89"/>
      <c r="NOT89"/>
      <c r="NOU89"/>
      <c r="NOV89"/>
      <c r="NOW89"/>
      <c r="NOX89"/>
      <c r="NOY89"/>
      <c r="NOZ89"/>
      <c r="NPA89"/>
      <c r="NPB89"/>
      <c r="NPC89"/>
      <c r="NPD89"/>
      <c r="NPE89"/>
      <c r="NPF89"/>
      <c r="NPG89"/>
      <c r="NPH89"/>
      <c r="NPI89"/>
      <c r="NPJ89"/>
      <c r="NPK89"/>
      <c r="NPL89"/>
      <c r="NPM89"/>
      <c r="NPN89"/>
      <c r="NPO89"/>
      <c r="NPP89"/>
      <c r="NPQ89"/>
      <c r="NPR89"/>
      <c r="NPS89"/>
      <c r="NPT89"/>
      <c r="NPU89"/>
      <c r="NPV89"/>
      <c r="NPW89"/>
      <c r="NPX89"/>
      <c r="NPY89"/>
      <c r="NPZ89"/>
      <c r="NQA89"/>
      <c r="NQB89"/>
      <c r="NQC89"/>
      <c r="NQD89"/>
      <c r="NQE89"/>
      <c r="NQF89"/>
      <c r="NQG89"/>
      <c r="NQH89"/>
      <c r="NQI89"/>
      <c r="NQJ89"/>
      <c r="NQK89"/>
      <c r="NQL89"/>
      <c r="NQM89"/>
      <c r="NQN89"/>
      <c r="NQO89"/>
      <c r="NQP89"/>
      <c r="NQQ89"/>
      <c r="NQR89"/>
      <c r="NQS89"/>
      <c r="NQT89"/>
      <c r="NQU89"/>
      <c r="NQV89"/>
      <c r="NQW89"/>
      <c r="NQX89"/>
      <c r="NQY89"/>
      <c r="NQZ89"/>
      <c r="NRA89"/>
      <c r="NRB89"/>
      <c r="NRC89"/>
      <c r="NRD89"/>
      <c r="NRE89"/>
      <c r="NRF89"/>
      <c r="NRG89"/>
      <c r="NRH89"/>
      <c r="NRI89"/>
      <c r="NRJ89"/>
      <c r="NRK89"/>
      <c r="NRL89"/>
      <c r="NRM89"/>
      <c r="NRN89"/>
      <c r="NRO89"/>
      <c r="NRP89"/>
      <c r="NRQ89"/>
      <c r="NRR89"/>
      <c r="NRS89"/>
      <c r="NRT89"/>
      <c r="NRU89"/>
      <c r="NRV89"/>
      <c r="NRW89"/>
      <c r="NRX89"/>
      <c r="NRY89"/>
      <c r="NRZ89"/>
      <c r="NSA89"/>
      <c r="NSB89"/>
      <c r="NSC89"/>
      <c r="NSD89"/>
      <c r="NSE89"/>
      <c r="NSF89"/>
      <c r="NSG89"/>
      <c r="NSH89"/>
      <c r="NSI89"/>
      <c r="NSJ89"/>
      <c r="NSK89"/>
      <c r="NSL89"/>
      <c r="NSM89"/>
      <c r="NSN89"/>
      <c r="NSO89"/>
      <c r="NSP89"/>
      <c r="NSQ89"/>
      <c r="NSR89"/>
      <c r="NSS89"/>
      <c r="NST89"/>
      <c r="NSU89"/>
      <c r="NSV89"/>
      <c r="NSW89"/>
      <c r="NSX89"/>
      <c r="NSY89"/>
      <c r="NSZ89"/>
      <c r="NTA89"/>
      <c r="NTB89"/>
      <c r="NTC89"/>
      <c r="NTD89"/>
      <c r="NTE89"/>
      <c r="NTF89"/>
      <c r="NTG89"/>
      <c r="NTH89"/>
      <c r="NTI89"/>
      <c r="NTJ89"/>
      <c r="NTK89"/>
      <c r="NTL89"/>
      <c r="NTM89"/>
      <c r="NTN89"/>
      <c r="NTO89"/>
      <c r="NTP89"/>
      <c r="NTQ89"/>
      <c r="NTR89"/>
      <c r="NTS89"/>
      <c r="NTT89"/>
      <c r="NTU89"/>
      <c r="NTV89"/>
      <c r="NTW89"/>
      <c r="NTX89"/>
      <c r="NTY89"/>
      <c r="NTZ89"/>
      <c r="NUA89"/>
      <c r="NUB89"/>
      <c r="NUC89"/>
      <c r="NUD89"/>
      <c r="NUE89"/>
      <c r="NUF89"/>
      <c r="NUG89"/>
      <c r="NUH89"/>
      <c r="NUI89"/>
      <c r="NUJ89"/>
      <c r="NUK89"/>
      <c r="NUL89"/>
      <c r="NUM89"/>
      <c r="NUN89"/>
      <c r="NUO89"/>
      <c r="NUP89"/>
      <c r="NUQ89"/>
      <c r="NUR89"/>
      <c r="NUS89"/>
      <c r="NUT89"/>
      <c r="NUU89"/>
      <c r="NUV89"/>
      <c r="NUW89"/>
      <c r="NUX89"/>
      <c r="NUY89"/>
      <c r="NUZ89"/>
      <c r="NVA89"/>
      <c r="NVB89"/>
      <c r="NVC89"/>
      <c r="NVD89"/>
      <c r="NVE89"/>
      <c r="NVF89"/>
      <c r="NVG89"/>
      <c r="NVH89"/>
      <c r="NVI89"/>
      <c r="NVJ89"/>
      <c r="NVK89"/>
      <c r="NVL89"/>
      <c r="NVM89"/>
      <c r="NVN89"/>
      <c r="NVO89"/>
      <c r="NVP89"/>
      <c r="NVQ89"/>
      <c r="NVR89"/>
      <c r="NVS89"/>
      <c r="NVT89"/>
      <c r="NVU89"/>
      <c r="NVV89"/>
      <c r="NVW89"/>
      <c r="NVX89"/>
      <c r="NVY89"/>
      <c r="NVZ89"/>
      <c r="NWA89"/>
      <c r="NWB89"/>
      <c r="NWC89"/>
      <c r="NWD89"/>
      <c r="NWE89"/>
      <c r="NWF89"/>
      <c r="NWG89"/>
      <c r="NWH89"/>
      <c r="NWI89"/>
      <c r="NWJ89"/>
      <c r="NWK89"/>
      <c r="NWL89"/>
      <c r="NWM89"/>
      <c r="NWN89"/>
      <c r="NWO89"/>
      <c r="NWP89"/>
      <c r="NWQ89"/>
      <c r="NWR89"/>
      <c r="NWS89"/>
      <c r="NWT89"/>
      <c r="NWU89"/>
      <c r="NWV89"/>
      <c r="NWW89"/>
      <c r="NWX89"/>
      <c r="NWY89"/>
      <c r="NWZ89"/>
      <c r="NXA89"/>
      <c r="NXB89"/>
      <c r="NXC89"/>
      <c r="NXD89"/>
      <c r="NXE89"/>
      <c r="NXF89"/>
      <c r="NXG89"/>
      <c r="NXH89"/>
      <c r="NXI89"/>
      <c r="NXJ89"/>
      <c r="NXK89"/>
      <c r="NXL89"/>
      <c r="NXM89"/>
      <c r="NXN89"/>
      <c r="NXO89"/>
      <c r="NXP89"/>
      <c r="NXQ89"/>
      <c r="NXR89"/>
      <c r="NXS89"/>
      <c r="NXT89"/>
      <c r="NXU89"/>
      <c r="NXV89"/>
      <c r="NXW89"/>
      <c r="NXX89"/>
      <c r="NXY89"/>
      <c r="NXZ89"/>
      <c r="NYA89"/>
      <c r="NYB89"/>
      <c r="NYC89"/>
      <c r="NYD89"/>
      <c r="NYE89"/>
      <c r="NYF89"/>
      <c r="NYG89"/>
      <c r="NYH89"/>
      <c r="NYI89"/>
      <c r="NYJ89"/>
      <c r="NYK89"/>
      <c r="NYL89"/>
      <c r="NYM89"/>
      <c r="NYN89"/>
      <c r="NYO89"/>
      <c r="NYP89"/>
      <c r="NYQ89"/>
      <c r="NYR89"/>
      <c r="NYS89"/>
      <c r="NYT89"/>
      <c r="NYU89"/>
      <c r="NYV89"/>
      <c r="NYW89"/>
      <c r="NYX89"/>
      <c r="NYY89"/>
      <c r="NYZ89"/>
      <c r="NZA89"/>
      <c r="NZB89"/>
      <c r="NZC89"/>
      <c r="NZD89"/>
      <c r="NZE89"/>
      <c r="NZF89"/>
      <c r="NZG89"/>
      <c r="NZH89"/>
      <c r="NZI89"/>
      <c r="NZJ89"/>
      <c r="NZK89"/>
      <c r="NZL89"/>
      <c r="NZM89"/>
      <c r="NZN89"/>
      <c r="NZO89"/>
      <c r="NZP89"/>
      <c r="NZQ89"/>
      <c r="NZR89"/>
      <c r="NZS89"/>
      <c r="NZT89"/>
      <c r="NZU89"/>
      <c r="NZV89"/>
      <c r="NZW89"/>
      <c r="NZX89"/>
      <c r="NZY89"/>
      <c r="NZZ89"/>
      <c r="OAA89"/>
      <c r="OAB89"/>
      <c r="OAC89"/>
      <c r="OAD89"/>
      <c r="OAE89"/>
      <c r="OAF89"/>
      <c r="OAG89"/>
      <c r="OAH89"/>
      <c r="OAI89"/>
      <c r="OAJ89"/>
      <c r="OAK89"/>
      <c r="OAL89"/>
      <c r="OAM89"/>
      <c r="OAN89"/>
      <c r="OAO89"/>
      <c r="OAP89"/>
      <c r="OAQ89"/>
      <c r="OAR89"/>
      <c r="OAS89"/>
      <c r="OAT89"/>
      <c r="OAU89"/>
      <c r="OAV89"/>
      <c r="OAW89"/>
      <c r="OAX89"/>
      <c r="OAY89"/>
      <c r="OAZ89"/>
      <c r="OBA89"/>
      <c r="OBB89"/>
      <c r="OBC89"/>
      <c r="OBD89"/>
      <c r="OBE89"/>
      <c r="OBF89"/>
      <c r="OBG89"/>
      <c r="OBH89"/>
      <c r="OBI89"/>
      <c r="OBJ89"/>
      <c r="OBK89"/>
      <c r="OBL89"/>
      <c r="OBM89"/>
      <c r="OBN89"/>
      <c r="OBO89"/>
      <c r="OBP89"/>
      <c r="OBQ89"/>
      <c r="OBR89"/>
      <c r="OBS89"/>
      <c r="OBT89"/>
      <c r="OBU89"/>
      <c r="OBV89"/>
      <c r="OBW89"/>
      <c r="OBX89"/>
      <c r="OBY89"/>
      <c r="OBZ89"/>
      <c r="OCA89"/>
      <c r="OCB89"/>
      <c r="OCC89"/>
      <c r="OCD89"/>
      <c r="OCE89"/>
      <c r="OCF89"/>
      <c r="OCG89"/>
      <c r="OCH89"/>
      <c r="OCI89"/>
      <c r="OCJ89"/>
      <c r="OCK89"/>
      <c r="OCL89"/>
      <c r="OCM89"/>
      <c r="OCN89"/>
      <c r="OCO89"/>
      <c r="OCP89"/>
      <c r="OCQ89"/>
      <c r="OCR89"/>
      <c r="OCS89"/>
      <c r="OCT89"/>
      <c r="OCU89"/>
      <c r="OCV89"/>
      <c r="OCW89"/>
      <c r="OCX89"/>
      <c r="OCY89"/>
      <c r="OCZ89"/>
      <c r="ODA89"/>
      <c r="ODB89"/>
      <c r="ODC89"/>
      <c r="ODD89"/>
      <c r="ODE89"/>
      <c r="ODF89"/>
      <c r="ODG89"/>
      <c r="ODH89"/>
      <c r="ODI89"/>
      <c r="ODJ89"/>
      <c r="ODK89"/>
      <c r="ODL89"/>
      <c r="ODM89"/>
      <c r="ODN89"/>
      <c r="ODO89"/>
      <c r="ODP89"/>
      <c r="ODQ89"/>
      <c r="ODR89"/>
      <c r="ODS89"/>
      <c r="ODT89"/>
      <c r="ODU89"/>
      <c r="ODV89"/>
      <c r="ODW89"/>
      <c r="ODX89"/>
      <c r="ODY89"/>
      <c r="ODZ89"/>
      <c r="OEA89"/>
      <c r="OEB89"/>
      <c r="OEC89"/>
      <c r="OED89"/>
      <c r="OEE89"/>
      <c r="OEF89"/>
      <c r="OEG89"/>
      <c r="OEH89"/>
      <c r="OEI89"/>
      <c r="OEJ89"/>
      <c r="OEK89"/>
      <c r="OEL89"/>
      <c r="OEM89"/>
      <c r="OEN89"/>
      <c r="OEO89"/>
      <c r="OEP89"/>
      <c r="OEQ89"/>
      <c r="OER89"/>
      <c r="OES89"/>
      <c r="OET89"/>
      <c r="OEU89"/>
      <c r="OEV89"/>
      <c r="OEW89"/>
      <c r="OEX89"/>
      <c r="OEY89"/>
      <c r="OEZ89"/>
      <c r="OFA89"/>
      <c r="OFB89"/>
      <c r="OFC89"/>
      <c r="OFD89"/>
      <c r="OFE89"/>
      <c r="OFF89"/>
      <c r="OFG89"/>
      <c r="OFH89"/>
      <c r="OFI89"/>
      <c r="OFJ89"/>
      <c r="OFK89"/>
      <c r="OFL89"/>
      <c r="OFM89"/>
      <c r="OFN89"/>
      <c r="OFO89"/>
      <c r="OFP89"/>
      <c r="OFQ89"/>
      <c r="OFR89"/>
      <c r="OFS89"/>
      <c r="OFT89"/>
      <c r="OFU89"/>
      <c r="OFV89"/>
      <c r="OFW89"/>
      <c r="OFX89"/>
      <c r="OFY89"/>
      <c r="OFZ89"/>
      <c r="OGA89"/>
      <c r="OGB89"/>
      <c r="OGC89"/>
      <c r="OGD89"/>
      <c r="OGE89"/>
      <c r="OGF89"/>
      <c r="OGG89"/>
      <c r="OGH89"/>
      <c r="OGI89"/>
      <c r="OGJ89"/>
      <c r="OGK89"/>
      <c r="OGL89"/>
      <c r="OGM89"/>
      <c r="OGN89"/>
      <c r="OGO89"/>
      <c r="OGP89"/>
      <c r="OGQ89"/>
      <c r="OGR89"/>
      <c r="OGS89"/>
      <c r="OGT89"/>
      <c r="OGU89"/>
      <c r="OGV89"/>
      <c r="OGW89"/>
      <c r="OGX89"/>
      <c r="OGY89"/>
      <c r="OGZ89"/>
      <c r="OHA89"/>
      <c r="OHB89"/>
      <c r="OHC89"/>
      <c r="OHD89"/>
      <c r="OHE89"/>
      <c r="OHF89"/>
      <c r="OHG89"/>
      <c r="OHH89"/>
      <c r="OHI89"/>
      <c r="OHJ89"/>
      <c r="OHK89"/>
      <c r="OHL89"/>
      <c r="OHM89"/>
      <c r="OHN89"/>
      <c r="OHO89"/>
      <c r="OHP89"/>
      <c r="OHQ89"/>
      <c r="OHR89"/>
      <c r="OHS89"/>
      <c r="OHT89"/>
      <c r="OHU89"/>
      <c r="OHV89"/>
      <c r="OHW89"/>
      <c r="OHX89"/>
      <c r="OHY89"/>
      <c r="OHZ89"/>
      <c r="OIA89"/>
      <c r="OIB89"/>
      <c r="OIC89"/>
      <c r="OID89"/>
      <c r="OIE89"/>
      <c r="OIF89"/>
      <c r="OIG89"/>
      <c r="OIH89"/>
      <c r="OII89"/>
      <c r="OIJ89"/>
      <c r="OIK89"/>
      <c r="OIL89"/>
      <c r="OIM89"/>
      <c r="OIN89"/>
      <c r="OIO89"/>
      <c r="OIP89"/>
      <c r="OIQ89"/>
      <c r="OIR89"/>
      <c r="OIS89"/>
      <c r="OIT89"/>
      <c r="OIU89"/>
      <c r="OIV89"/>
      <c r="OIW89"/>
      <c r="OIX89"/>
      <c r="OIY89"/>
      <c r="OIZ89"/>
      <c r="OJA89"/>
      <c r="OJB89"/>
      <c r="OJC89"/>
      <c r="OJD89"/>
      <c r="OJE89"/>
      <c r="OJF89"/>
      <c r="OJG89"/>
      <c r="OJH89"/>
      <c r="OJI89"/>
      <c r="OJJ89"/>
      <c r="OJK89"/>
      <c r="OJL89"/>
      <c r="OJM89"/>
      <c r="OJN89"/>
      <c r="OJO89"/>
      <c r="OJP89"/>
      <c r="OJQ89"/>
      <c r="OJR89"/>
      <c r="OJS89"/>
      <c r="OJT89"/>
      <c r="OJU89"/>
      <c r="OJV89"/>
      <c r="OJW89"/>
      <c r="OJX89"/>
      <c r="OJY89"/>
      <c r="OJZ89"/>
      <c r="OKA89"/>
      <c r="OKB89"/>
      <c r="OKC89"/>
      <c r="OKD89"/>
      <c r="OKE89"/>
      <c r="OKF89"/>
      <c r="OKG89"/>
      <c r="OKH89"/>
      <c r="OKI89"/>
      <c r="OKJ89"/>
      <c r="OKK89"/>
      <c r="OKL89"/>
      <c r="OKM89"/>
      <c r="OKN89"/>
      <c r="OKO89"/>
      <c r="OKP89"/>
      <c r="OKQ89"/>
      <c r="OKR89"/>
      <c r="OKS89"/>
      <c r="OKT89"/>
      <c r="OKU89"/>
      <c r="OKV89"/>
      <c r="OKW89"/>
      <c r="OKX89"/>
      <c r="OKY89"/>
      <c r="OKZ89"/>
      <c r="OLA89"/>
      <c r="OLB89"/>
      <c r="OLC89"/>
      <c r="OLD89"/>
      <c r="OLE89"/>
      <c r="OLF89"/>
      <c r="OLG89"/>
      <c r="OLH89"/>
      <c r="OLI89"/>
      <c r="OLJ89"/>
      <c r="OLK89"/>
      <c r="OLL89"/>
      <c r="OLM89"/>
      <c r="OLN89"/>
      <c r="OLO89"/>
      <c r="OLP89"/>
      <c r="OLQ89"/>
      <c r="OLR89"/>
      <c r="OLS89"/>
      <c r="OLT89"/>
      <c r="OLU89"/>
      <c r="OLV89"/>
      <c r="OLW89"/>
      <c r="OLX89"/>
      <c r="OLY89"/>
      <c r="OLZ89"/>
      <c r="OMA89"/>
      <c r="OMB89"/>
      <c r="OMC89"/>
      <c r="OMD89"/>
      <c r="OME89"/>
      <c r="OMF89"/>
      <c r="OMG89"/>
      <c r="OMH89"/>
      <c r="OMI89"/>
      <c r="OMJ89"/>
      <c r="OMK89"/>
      <c r="OML89"/>
      <c r="OMM89"/>
      <c r="OMN89"/>
      <c r="OMO89"/>
      <c r="OMP89"/>
      <c r="OMQ89"/>
      <c r="OMR89"/>
      <c r="OMS89"/>
      <c r="OMT89"/>
      <c r="OMU89"/>
      <c r="OMV89"/>
      <c r="OMW89"/>
      <c r="OMX89"/>
      <c r="OMY89"/>
      <c r="OMZ89"/>
      <c r="ONA89"/>
      <c r="ONB89"/>
      <c r="ONC89"/>
      <c r="OND89"/>
      <c r="ONE89"/>
      <c r="ONF89"/>
      <c r="ONG89"/>
      <c r="ONH89"/>
      <c r="ONI89"/>
      <c r="ONJ89"/>
      <c r="ONK89"/>
      <c r="ONL89"/>
      <c r="ONM89"/>
      <c r="ONN89"/>
      <c r="ONO89"/>
      <c r="ONP89"/>
      <c r="ONQ89"/>
      <c r="ONR89"/>
      <c r="ONS89"/>
      <c r="ONT89"/>
      <c r="ONU89"/>
      <c r="ONV89"/>
      <c r="ONW89"/>
      <c r="ONX89"/>
      <c r="ONY89"/>
      <c r="ONZ89"/>
      <c r="OOA89"/>
      <c r="OOB89"/>
      <c r="OOC89"/>
      <c r="OOD89"/>
      <c r="OOE89"/>
      <c r="OOF89"/>
      <c r="OOG89"/>
      <c r="OOH89"/>
      <c r="OOI89"/>
      <c r="OOJ89"/>
      <c r="OOK89"/>
      <c r="OOL89"/>
      <c r="OOM89"/>
      <c r="OON89"/>
      <c r="OOO89"/>
      <c r="OOP89"/>
      <c r="OOQ89"/>
      <c r="OOR89"/>
      <c r="OOS89"/>
      <c r="OOT89"/>
      <c r="OOU89"/>
      <c r="OOV89"/>
      <c r="OOW89"/>
      <c r="OOX89"/>
      <c r="OOY89"/>
      <c r="OOZ89"/>
      <c r="OPA89"/>
      <c r="OPB89"/>
      <c r="OPC89"/>
      <c r="OPD89"/>
      <c r="OPE89"/>
      <c r="OPF89"/>
      <c r="OPG89"/>
      <c r="OPH89"/>
      <c r="OPI89"/>
      <c r="OPJ89"/>
      <c r="OPK89"/>
      <c r="OPL89"/>
      <c r="OPM89"/>
      <c r="OPN89"/>
      <c r="OPO89"/>
      <c r="OPP89"/>
      <c r="OPQ89"/>
      <c r="OPR89"/>
      <c r="OPS89"/>
      <c r="OPT89"/>
      <c r="OPU89"/>
      <c r="OPV89"/>
      <c r="OPW89"/>
      <c r="OPX89"/>
      <c r="OPY89"/>
      <c r="OPZ89"/>
      <c r="OQA89"/>
      <c r="OQB89"/>
      <c r="OQC89"/>
      <c r="OQD89"/>
      <c r="OQE89"/>
      <c r="OQF89"/>
      <c r="OQG89"/>
      <c r="OQH89"/>
      <c r="OQI89"/>
      <c r="OQJ89"/>
      <c r="OQK89"/>
      <c r="OQL89"/>
      <c r="OQM89"/>
      <c r="OQN89"/>
      <c r="OQO89"/>
      <c r="OQP89"/>
      <c r="OQQ89"/>
      <c r="OQR89"/>
      <c r="OQS89"/>
      <c r="OQT89"/>
      <c r="OQU89"/>
      <c r="OQV89"/>
      <c r="OQW89"/>
      <c r="OQX89"/>
      <c r="OQY89"/>
      <c r="OQZ89"/>
      <c r="ORA89"/>
      <c r="ORB89"/>
      <c r="ORC89"/>
      <c r="ORD89"/>
      <c r="ORE89"/>
      <c r="ORF89"/>
      <c r="ORG89"/>
      <c r="ORH89"/>
      <c r="ORI89"/>
      <c r="ORJ89"/>
      <c r="ORK89"/>
      <c r="ORL89"/>
      <c r="ORM89"/>
      <c r="ORN89"/>
      <c r="ORO89"/>
      <c r="ORP89"/>
      <c r="ORQ89"/>
      <c r="ORR89"/>
      <c r="ORS89"/>
      <c r="ORT89"/>
      <c r="ORU89"/>
      <c r="ORV89"/>
      <c r="ORW89"/>
      <c r="ORX89"/>
      <c r="ORY89"/>
      <c r="ORZ89"/>
      <c r="OSA89"/>
      <c r="OSB89"/>
      <c r="OSC89"/>
      <c r="OSD89"/>
      <c r="OSE89"/>
      <c r="OSF89"/>
      <c r="OSG89"/>
      <c r="OSH89"/>
      <c r="OSI89"/>
      <c r="OSJ89"/>
      <c r="OSK89"/>
      <c r="OSL89"/>
      <c r="OSM89"/>
      <c r="OSN89"/>
      <c r="OSO89"/>
      <c r="OSP89"/>
      <c r="OSQ89"/>
      <c r="OSR89"/>
      <c r="OSS89"/>
      <c r="OST89"/>
      <c r="OSU89"/>
      <c r="OSV89"/>
      <c r="OSW89"/>
      <c r="OSX89"/>
      <c r="OSY89"/>
      <c r="OSZ89"/>
      <c r="OTA89"/>
      <c r="OTB89"/>
      <c r="OTC89"/>
      <c r="OTD89"/>
      <c r="OTE89"/>
      <c r="OTF89"/>
      <c r="OTG89"/>
      <c r="OTH89"/>
      <c r="OTI89"/>
      <c r="OTJ89"/>
      <c r="OTK89"/>
      <c r="OTL89"/>
      <c r="OTM89"/>
      <c r="OTN89"/>
      <c r="OTO89"/>
      <c r="OTP89"/>
      <c r="OTQ89"/>
      <c r="OTR89"/>
      <c r="OTS89"/>
      <c r="OTT89"/>
      <c r="OTU89"/>
      <c r="OTV89"/>
      <c r="OTW89"/>
      <c r="OTX89"/>
      <c r="OTY89"/>
      <c r="OTZ89"/>
      <c r="OUA89"/>
      <c r="OUB89"/>
      <c r="OUC89"/>
      <c r="OUD89"/>
      <c r="OUE89"/>
      <c r="OUF89"/>
      <c r="OUG89"/>
      <c r="OUH89"/>
      <c r="OUI89"/>
      <c r="OUJ89"/>
      <c r="OUK89"/>
      <c r="OUL89"/>
      <c r="OUM89"/>
      <c r="OUN89"/>
      <c r="OUO89"/>
      <c r="OUP89"/>
      <c r="OUQ89"/>
      <c r="OUR89"/>
      <c r="OUS89"/>
      <c r="OUT89"/>
      <c r="OUU89"/>
      <c r="OUV89"/>
      <c r="OUW89"/>
      <c r="OUX89"/>
      <c r="OUY89"/>
      <c r="OUZ89"/>
      <c r="OVA89"/>
      <c r="OVB89"/>
      <c r="OVC89"/>
      <c r="OVD89"/>
      <c r="OVE89"/>
      <c r="OVF89"/>
      <c r="OVG89"/>
      <c r="OVH89"/>
      <c r="OVI89"/>
      <c r="OVJ89"/>
      <c r="OVK89"/>
      <c r="OVL89"/>
      <c r="OVM89"/>
      <c r="OVN89"/>
      <c r="OVO89"/>
      <c r="OVP89"/>
      <c r="OVQ89"/>
      <c r="OVR89"/>
      <c r="OVS89"/>
      <c r="OVT89"/>
      <c r="OVU89"/>
      <c r="OVV89"/>
      <c r="OVW89"/>
      <c r="OVX89"/>
      <c r="OVY89"/>
      <c r="OVZ89"/>
      <c r="OWA89"/>
      <c r="OWB89"/>
      <c r="OWC89"/>
      <c r="OWD89"/>
      <c r="OWE89"/>
      <c r="OWF89"/>
      <c r="OWG89"/>
      <c r="OWH89"/>
      <c r="OWI89"/>
      <c r="OWJ89"/>
      <c r="OWK89"/>
      <c r="OWL89"/>
      <c r="OWM89"/>
      <c r="OWN89"/>
      <c r="OWO89"/>
      <c r="OWP89"/>
      <c r="OWQ89"/>
      <c r="OWR89"/>
      <c r="OWS89"/>
      <c r="OWT89"/>
      <c r="OWU89"/>
      <c r="OWV89"/>
      <c r="OWW89"/>
      <c r="OWX89"/>
      <c r="OWY89"/>
      <c r="OWZ89"/>
      <c r="OXA89"/>
      <c r="OXB89"/>
      <c r="OXC89"/>
      <c r="OXD89"/>
      <c r="OXE89"/>
      <c r="OXF89"/>
      <c r="OXG89"/>
      <c r="OXH89"/>
      <c r="OXI89"/>
      <c r="OXJ89"/>
      <c r="OXK89"/>
      <c r="OXL89"/>
      <c r="OXM89"/>
      <c r="OXN89"/>
      <c r="OXO89"/>
      <c r="OXP89"/>
      <c r="OXQ89"/>
      <c r="OXR89"/>
      <c r="OXS89"/>
      <c r="OXT89"/>
      <c r="OXU89"/>
      <c r="OXV89"/>
      <c r="OXW89"/>
      <c r="OXX89"/>
      <c r="OXY89"/>
      <c r="OXZ89"/>
      <c r="OYA89"/>
      <c r="OYB89"/>
      <c r="OYC89"/>
      <c r="OYD89"/>
      <c r="OYE89"/>
      <c r="OYF89"/>
      <c r="OYG89"/>
      <c r="OYH89"/>
      <c r="OYI89"/>
      <c r="OYJ89"/>
      <c r="OYK89"/>
      <c r="OYL89"/>
      <c r="OYM89"/>
      <c r="OYN89"/>
      <c r="OYO89"/>
      <c r="OYP89"/>
      <c r="OYQ89"/>
      <c r="OYR89"/>
      <c r="OYS89"/>
      <c r="OYT89"/>
      <c r="OYU89"/>
      <c r="OYV89"/>
      <c r="OYW89"/>
      <c r="OYX89"/>
      <c r="OYY89"/>
      <c r="OYZ89"/>
      <c r="OZA89"/>
      <c r="OZB89"/>
      <c r="OZC89"/>
      <c r="OZD89"/>
      <c r="OZE89"/>
      <c r="OZF89"/>
      <c r="OZG89"/>
      <c r="OZH89"/>
      <c r="OZI89"/>
      <c r="OZJ89"/>
      <c r="OZK89"/>
      <c r="OZL89"/>
      <c r="OZM89"/>
      <c r="OZN89"/>
      <c r="OZO89"/>
      <c r="OZP89"/>
      <c r="OZQ89"/>
      <c r="OZR89"/>
      <c r="OZS89"/>
      <c r="OZT89"/>
      <c r="OZU89"/>
      <c r="OZV89"/>
      <c r="OZW89"/>
      <c r="OZX89"/>
      <c r="OZY89"/>
      <c r="OZZ89"/>
      <c r="PAA89"/>
      <c r="PAB89"/>
      <c r="PAC89"/>
      <c r="PAD89"/>
      <c r="PAE89"/>
      <c r="PAF89"/>
      <c r="PAG89"/>
      <c r="PAH89"/>
      <c r="PAI89"/>
      <c r="PAJ89"/>
      <c r="PAK89"/>
      <c r="PAL89"/>
      <c r="PAM89"/>
      <c r="PAN89"/>
      <c r="PAO89"/>
      <c r="PAP89"/>
      <c r="PAQ89"/>
      <c r="PAR89"/>
      <c r="PAS89"/>
      <c r="PAT89"/>
      <c r="PAU89"/>
      <c r="PAV89"/>
      <c r="PAW89"/>
      <c r="PAX89"/>
      <c r="PAY89"/>
      <c r="PAZ89"/>
      <c r="PBA89"/>
      <c r="PBB89"/>
      <c r="PBC89"/>
      <c r="PBD89"/>
      <c r="PBE89"/>
      <c r="PBF89"/>
      <c r="PBG89"/>
      <c r="PBH89"/>
      <c r="PBI89"/>
      <c r="PBJ89"/>
      <c r="PBK89"/>
      <c r="PBL89"/>
      <c r="PBM89"/>
      <c r="PBN89"/>
      <c r="PBO89"/>
      <c r="PBP89"/>
      <c r="PBQ89"/>
      <c r="PBR89"/>
      <c r="PBS89"/>
      <c r="PBT89"/>
      <c r="PBU89"/>
      <c r="PBV89"/>
      <c r="PBW89"/>
      <c r="PBX89"/>
      <c r="PBY89"/>
      <c r="PBZ89"/>
      <c r="PCA89"/>
      <c r="PCB89"/>
      <c r="PCC89"/>
      <c r="PCD89"/>
      <c r="PCE89"/>
      <c r="PCF89"/>
      <c r="PCG89"/>
      <c r="PCH89"/>
      <c r="PCI89"/>
      <c r="PCJ89"/>
      <c r="PCK89"/>
      <c r="PCL89"/>
      <c r="PCM89"/>
      <c r="PCN89"/>
      <c r="PCO89"/>
      <c r="PCP89"/>
      <c r="PCQ89"/>
      <c r="PCR89"/>
      <c r="PCS89"/>
      <c r="PCT89"/>
      <c r="PCU89"/>
      <c r="PCV89"/>
      <c r="PCW89"/>
      <c r="PCX89"/>
      <c r="PCY89"/>
      <c r="PCZ89"/>
      <c r="PDA89"/>
      <c r="PDB89"/>
      <c r="PDC89"/>
      <c r="PDD89"/>
      <c r="PDE89"/>
      <c r="PDF89"/>
      <c r="PDG89"/>
      <c r="PDH89"/>
      <c r="PDI89"/>
      <c r="PDJ89"/>
      <c r="PDK89"/>
      <c r="PDL89"/>
      <c r="PDM89"/>
      <c r="PDN89"/>
      <c r="PDO89"/>
      <c r="PDP89"/>
      <c r="PDQ89"/>
      <c r="PDR89"/>
      <c r="PDS89"/>
      <c r="PDT89"/>
      <c r="PDU89"/>
      <c r="PDV89"/>
      <c r="PDW89"/>
      <c r="PDX89"/>
      <c r="PDY89"/>
      <c r="PDZ89"/>
      <c r="PEA89"/>
      <c r="PEB89"/>
      <c r="PEC89"/>
      <c r="PED89"/>
      <c r="PEE89"/>
      <c r="PEF89"/>
      <c r="PEG89"/>
      <c r="PEH89"/>
      <c r="PEI89"/>
      <c r="PEJ89"/>
      <c r="PEK89"/>
      <c r="PEL89"/>
      <c r="PEM89"/>
      <c r="PEN89"/>
      <c r="PEO89"/>
      <c r="PEP89"/>
      <c r="PEQ89"/>
      <c r="PER89"/>
      <c r="PES89"/>
      <c r="PET89"/>
      <c r="PEU89"/>
      <c r="PEV89"/>
      <c r="PEW89"/>
      <c r="PEX89"/>
      <c r="PEY89"/>
      <c r="PEZ89"/>
      <c r="PFA89"/>
      <c r="PFB89"/>
      <c r="PFC89"/>
      <c r="PFD89"/>
      <c r="PFE89"/>
      <c r="PFF89"/>
      <c r="PFG89"/>
      <c r="PFH89"/>
      <c r="PFI89"/>
      <c r="PFJ89"/>
      <c r="PFK89"/>
      <c r="PFL89"/>
      <c r="PFM89"/>
      <c r="PFN89"/>
      <c r="PFO89"/>
      <c r="PFP89"/>
      <c r="PFQ89"/>
      <c r="PFR89"/>
      <c r="PFS89"/>
      <c r="PFT89"/>
      <c r="PFU89"/>
      <c r="PFV89"/>
      <c r="PFW89"/>
      <c r="PFX89"/>
      <c r="PFY89"/>
      <c r="PFZ89"/>
      <c r="PGA89"/>
      <c r="PGB89"/>
      <c r="PGC89"/>
      <c r="PGD89"/>
      <c r="PGE89"/>
      <c r="PGF89"/>
      <c r="PGG89"/>
      <c r="PGH89"/>
      <c r="PGI89"/>
      <c r="PGJ89"/>
      <c r="PGK89"/>
      <c r="PGL89"/>
      <c r="PGM89"/>
      <c r="PGN89"/>
      <c r="PGO89"/>
      <c r="PGP89"/>
      <c r="PGQ89"/>
      <c r="PGR89"/>
      <c r="PGS89"/>
      <c r="PGT89"/>
      <c r="PGU89"/>
      <c r="PGV89"/>
      <c r="PGW89"/>
      <c r="PGX89"/>
      <c r="PGY89"/>
      <c r="PGZ89"/>
      <c r="PHA89"/>
      <c r="PHB89"/>
      <c r="PHC89"/>
      <c r="PHD89"/>
      <c r="PHE89"/>
      <c r="PHF89"/>
      <c r="PHG89"/>
      <c r="PHH89"/>
      <c r="PHI89"/>
      <c r="PHJ89"/>
      <c r="PHK89"/>
      <c r="PHL89"/>
      <c r="PHM89"/>
      <c r="PHN89"/>
      <c r="PHO89"/>
      <c r="PHP89"/>
      <c r="PHQ89"/>
      <c r="PHR89"/>
      <c r="PHS89"/>
      <c r="PHT89"/>
      <c r="PHU89"/>
      <c r="PHV89"/>
      <c r="PHW89"/>
      <c r="PHX89"/>
      <c r="PHY89"/>
      <c r="PHZ89"/>
      <c r="PIA89"/>
      <c r="PIB89"/>
      <c r="PIC89"/>
      <c r="PID89"/>
      <c r="PIE89"/>
      <c r="PIF89"/>
      <c r="PIG89"/>
      <c r="PIH89"/>
      <c r="PII89"/>
      <c r="PIJ89"/>
      <c r="PIK89"/>
      <c r="PIL89"/>
      <c r="PIM89"/>
      <c r="PIN89"/>
      <c r="PIO89"/>
      <c r="PIP89"/>
      <c r="PIQ89"/>
      <c r="PIR89"/>
      <c r="PIS89"/>
      <c r="PIT89"/>
      <c r="PIU89"/>
      <c r="PIV89"/>
      <c r="PIW89"/>
      <c r="PIX89"/>
      <c r="PIY89"/>
      <c r="PIZ89"/>
      <c r="PJA89"/>
      <c r="PJB89"/>
      <c r="PJC89"/>
      <c r="PJD89"/>
      <c r="PJE89"/>
      <c r="PJF89"/>
      <c r="PJG89"/>
      <c r="PJH89"/>
      <c r="PJI89"/>
      <c r="PJJ89"/>
      <c r="PJK89"/>
      <c r="PJL89"/>
      <c r="PJM89"/>
      <c r="PJN89"/>
      <c r="PJO89"/>
      <c r="PJP89"/>
      <c r="PJQ89"/>
      <c r="PJR89"/>
      <c r="PJS89"/>
      <c r="PJT89"/>
      <c r="PJU89"/>
      <c r="PJV89"/>
      <c r="PJW89"/>
      <c r="PJX89"/>
      <c r="PJY89"/>
      <c r="PJZ89"/>
      <c r="PKA89"/>
      <c r="PKB89"/>
      <c r="PKC89"/>
      <c r="PKD89"/>
      <c r="PKE89"/>
      <c r="PKF89"/>
      <c r="PKG89"/>
      <c r="PKH89"/>
      <c r="PKI89"/>
      <c r="PKJ89"/>
      <c r="PKK89"/>
      <c r="PKL89"/>
      <c r="PKM89"/>
      <c r="PKN89"/>
      <c r="PKO89"/>
      <c r="PKP89"/>
      <c r="PKQ89"/>
      <c r="PKR89"/>
      <c r="PKS89"/>
      <c r="PKT89"/>
      <c r="PKU89"/>
      <c r="PKV89"/>
      <c r="PKW89"/>
      <c r="PKX89"/>
      <c r="PKY89"/>
      <c r="PKZ89"/>
      <c r="PLA89"/>
      <c r="PLB89"/>
      <c r="PLC89"/>
      <c r="PLD89"/>
      <c r="PLE89"/>
      <c r="PLF89"/>
      <c r="PLG89"/>
      <c r="PLH89"/>
      <c r="PLI89"/>
      <c r="PLJ89"/>
      <c r="PLK89"/>
      <c r="PLL89"/>
      <c r="PLM89"/>
      <c r="PLN89"/>
      <c r="PLO89"/>
      <c r="PLP89"/>
      <c r="PLQ89"/>
      <c r="PLR89"/>
      <c r="PLS89"/>
      <c r="PLT89"/>
      <c r="PLU89"/>
      <c r="PLV89"/>
      <c r="PLW89"/>
      <c r="PLX89"/>
      <c r="PLY89"/>
      <c r="PLZ89"/>
      <c r="PMA89"/>
      <c r="PMB89"/>
      <c r="PMC89"/>
      <c r="PMD89"/>
      <c r="PME89"/>
      <c r="PMF89"/>
      <c r="PMG89"/>
      <c r="PMH89"/>
      <c r="PMI89"/>
      <c r="PMJ89"/>
      <c r="PMK89"/>
      <c r="PML89"/>
      <c r="PMM89"/>
      <c r="PMN89"/>
      <c r="PMO89"/>
      <c r="PMP89"/>
      <c r="PMQ89"/>
      <c r="PMR89"/>
      <c r="PMS89"/>
      <c r="PMT89"/>
      <c r="PMU89"/>
      <c r="PMV89"/>
      <c r="PMW89"/>
      <c r="PMX89"/>
      <c r="PMY89"/>
      <c r="PMZ89"/>
      <c r="PNA89"/>
      <c r="PNB89"/>
      <c r="PNC89"/>
      <c r="PND89"/>
      <c r="PNE89"/>
      <c r="PNF89"/>
      <c r="PNG89"/>
      <c r="PNH89"/>
      <c r="PNI89"/>
      <c r="PNJ89"/>
      <c r="PNK89"/>
      <c r="PNL89"/>
      <c r="PNM89"/>
      <c r="PNN89"/>
      <c r="PNO89"/>
      <c r="PNP89"/>
      <c r="PNQ89"/>
      <c r="PNR89"/>
      <c r="PNS89"/>
      <c r="PNT89"/>
      <c r="PNU89"/>
      <c r="PNV89"/>
      <c r="PNW89"/>
      <c r="PNX89"/>
      <c r="PNY89"/>
      <c r="PNZ89"/>
      <c r="POA89"/>
      <c r="POB89"/>
      <c r="POC89"/>
      <c r="POD89"/>
      <c r="POE89"/>
      <c r="POF89"/>
      <c r="POG89"/>
      <c r="POH89"/>
      <c r="POI89"/>
      <c r="POJ89"/>
      <c r="POK89"/>
      <c r="POL89"/>
      <c r="POM89"/>
      <c r="PON89"/>
      <c r="POO89"/>
      <c r="POP89"/>
      <c r="POQ89"/>
      <c r="POR89"/>
      <c r="POS89"/>
      <c r="POT89"/>
      <c r="POU89"/>
      <c r="POV89"/>
      <c r="POW89"/>
      <c r="POX89"/>
      <c r="POY89"/>
      <c r="POZ89"/>
      <c r="PPA89"/>
      <c r="PPB89"/>
      <c r="PPC89"/>
      <c r="PPD89"/>
      <c r="PPE89"/>
      <c r="PPF89"/>
      <c r="PPG89"/>
      <c r="PPH89"/>
      <c r="PPI89"/>
      <c r="PPJ89"/>
      <c r="PPK89"/>
      <c r="PPL89"/>
      <c r="PPM89"/>
      <c r="PPN89"/>
      <c r="PPO89"/>
      <c r="PPP89"/>
      <c r="PPQ89"/>
      <c r="PPR89"/>
      <c r="PPS89"/>
      <c r="PPT89"/>
      <c r="PPU89"/>
      <c r="PPV89"/>
      <c r="PPW89"/>
      <c r="PPX89"/>
      <c r="PPY89"/>
      <c r="PPZ89"/>
      <c r="PQA89"/>
      <c r="PQB89"/>
      <c r="PQC89"/>
      <c r="PQD89"/>
      <c r="PQE89"/>
      <c r="PQF89"/>
      <c r="PQG89"/>
      <c r="PQH89"/>
      <c r="PQI89"/>
      <c r="PQJ89"/>
      <c r="PQK89"/>
      <c r="PQL89"/>
      <c r="PQM89"/>
      <c r="PQN89"/>
      <c r="PQO89"/>
      <c r="PQP89"/>
      <c r="PQQ89"/>
      <c r="PQR89"/>
      <c r="PQS89"/>
      <c r="PQT89"/>
      <c r="PQU89"/>
      <c r="PQV89"/>
      <c r="PQW89"/>
      <c r="PQX89"/>
      <c r="PQY89"/>
      <c r="PQZ89"/>
      <c r="PRA89"/>
      <c r="PRB89"/>
      <c r="PRC89"/>
      <c r="PRD89"/>
      <c r="PRE89"/>
      <c r="PRF89"/>
      <c r="PRG89"/>
      <c r="PRH89"/>
      <c r="PRI89"/>
      <c r="PRJ89"/>
      <c r="PRK89"/>
      <c r="PRL89"/>
      <c r="PRM89"/>
      <c r="PRN89"/>
      <c r="PRO89"/>
      <c r="PRP89"/>
      <c r="PRQ89"/>
      <c r="PRR89"/>
      <c r="PRS89"/>
      <c r="PRT89"/>
      <c r="PRU89"/>
      <c r="PRV89"/>
      <c r="PRW89"/>
      <c r="PRX89"/>
      <c r="PRY89"/>
      <c r="PRZ89"/>
      <c r="PSA89"/>
      <c r="PSB89"/>
      <c r="PSC89"/>
      <c r="PSD89"/>
      <c r="PSE89"/>
      <c r="PSF89"/>
      <c r="PSG89"/>
      <c r="PSH89"/>
      <c r="PSI89"/>
      <c r="PSJ89"/>
      <c r="PSK89"/>
      <c r="PSL89"/>
      <c r="PSM89"/>
      <c r="PSN89"/>
      <c r="PSO89"/>
      <c r="PSP89"/>
      <c r="PSQ89"/>
      <c r="PSR89"/>
      <c r="PSS89"/>
      <c r="PST89"/>
      <c r="PSU89"/>
      <c r="PSV89"/>
      <c r="PSW89"/>
      <c r="PSX89"/>
      <c r="PSY89"/>
      <c r="PSZ89"/>
      <c r="PTA89"/>
      <c r="PTB89"/>
      <c r="PTC89"/>
      <c r="PTD89"/>
      <c r="PTE89"/>
      <c r="PTF89"/>
      <c r="PTG89"/>
      <c r="PTH89"/>
      <c r="PTI89"/>
      <c r="PTJ89"/>
      <c r="PTK89"/>
      <c r="PTL89"/>
      <c r="PTM89"/>
      <c r="PTN89"/>
      <c r="PTO89"/>
      <c r="PTP89"/>
      <c r="PTQ89"/>
      <c r="PTR89"/>
      <c r="PTS89"/>
      <c r="PTT89"/>
      <c r="PTU89"/>
      <c r="PTV89"/>
      <c r="PTW89"/>
      <c r="PTX89"/>
      <c r="PTY89"/>
      <c r="PTZ89"/>
      <c r="PUA89"/>
      <c r="PUB89"/>
      <c r="PUC89"/>
      <c r="PUD89"/>
      <c r="PUE89"/>
      <c r="PUF89"/>
      <c r="PUG89"/>
      <c r="PUH89"/>
      <c r="PUI89"/>
      <c r="PUJ89"/>
      <c r="PUK89"/>
      <c r="PUL89"/>
      <c r="PUM89"/>
      <c r="PUN89"/>
      <c r="PUO89"/>
      <c r="PUP89"/>
      <c r="PUQ89"/>
      <c r="PUR89"/>
      <c r="PUS89"/>
      <c r="PUT89"/>
      <c r="PUU89"/>
      <c r="PUV89"/>
      <c r="PUW89"/>
      <c r="PUX89"/>
      <c r="PUY89"/>
      <c r="PUZ89"/>
      <c r="PVA89"/>
      <c r="PVB89"/>
      <c r="PVC89"/>
      <c r="PVD89"/>
      <c r="PVE89"/>
      <c r="PVF89"/>
      <c r="PVG89"/>
      <c r="PVH89"/>
      <c r="PVI89"/>
      <c r="PVJ89"/>
      <c r="PVK89"/>
      <c r="PVL89"/>
      <c r="PVM89"/>
      <c r="PVN89"/>
      <c r="PVO89"/>
      <c r="PVP89"/>
      <c r="PVQ89"/>
      <c r="PVR89"/>
      <c r="PVS89"/>
      <c r="PVT89"/>
      <c r="PVU89"/>
      <c r="PVV89"/>
      <c r="PVW89"/>
      <c r="PVX89"/>
      <c r="PVY89"/>
      <c r="PVZ89"/>
      <c r="PWA89"/>
      <c r="PWB89"/>
      <c r="PWC89"/>
      <c r="PWD89"/>
      <c r="PWE89"/>
      <c r="PWF89"/>
      <c r="PWG89"/>
      <c r="PWH89"/>
      <c r="PWI89"/>
      <c r="PWJ89"/>
      <c r="PWK89"/>
      <c r="PWL89"/>
      <c r="PWM89"/>
      <c r="PWN89"/>
      <c r="PWO89"/>
      <c r="PWP89"/>
      <c r="PWQ89"/>
      <c r="PWR89"/>
      <c r="PWS89"/>
      <c r="PWT89"/>
      <c r="PWU89"/>
      <c r="PWV89"/>
      <c r="PWW89"/>
      <c r="PWX89"/>
      <c r="PWY89"/>
      <c r="PWZ89"/>
      <c r="PXA89"/>
      <c r="PXB89"/>
      <c r="PXC89"/>
      <c r="PXD89"/>
      <c r="PXE89"/>
      <c r="PXF89"/>
      <c r="PXG89"/>
      <c r="PXH89"/>
      <c r="PXI89"/>
      <c r="PXJ89"/>
      <c r="PXK89"/>
      <c r="PXL89"/>
      <c r="PXM89"/>
      <c r="PXN89"/>
      <c r="PXO89"/>
      <c r="PXP89"/>
      <c r="PXQ89"/>
      <c r="PXR89"/>
      <c r="PXS89"/>
      <c r="PXT89"/>
      <c r="PXU89"/>
      <c r="PXV89"/>
      <c r="PXW89"/>
      <c r="PXX89"/>
      <c r="PXY89"/>
      <c r="PXZ89"/>
      <c r="PYA89"/>
      <c r="PYB89"/>
      <c r="PYC89"/>
      <c r="PYD89"/>
      <c r="PYE89"/>
      <c r="PYF89"/>
      <c r="PYG89"/>
      <c r="PYH89"/>
      <c r="PYI89"/>
      <c r="PYJ89"/>
      <c r="PYK89"/>
      <c r="PYL89"/>
      <c r="PYM89"/>
      <c r="PYN89"/>
      <c r="PYO89"/>
      <c r="PYP89"/>
      <c r="PYQ89"/>
      <c r="PYR89"/>
      <c r="PYS89"/>
      <c r="PYT89"/>
      <c r="PYU89"/>
      <c r="PYV89"/>
      <c r="PYW89"/>
      <c r="PYX89"/>
      <c r="PYY89"/>
      <c r="PYZ89"/>
      <c r="PZA89"/>
      <c r="PZB89"/>
      <c r="PZC89"/>
      <c r="PZD89"/>
      <c r="PZE89"/>
      <c r="PZF89"/>
      <c r="PZG89"/>
      <c r="PZH89"/>
      <c r="PZI89"/>
      <c r="PZJ89"/>
      <c r="PZK89"/>
      <c r="PZL89"/>
      <c r="PZM89"/>
      <c r="PZN89"/>
      <c r="PZO89"/>
      <c r="PZP89"/>
      <c r="PZQ89"/>
      <c r="PZR89"/>
      <c r="PZS89"/>
      <c r="PZT89"/>
      <c r="PZU89"/>
      <c r="PZV89"/>
      <c r="PZW89"/>
      <c r="PZX89"/>
      <c r="PZY89"/>
      <c r="PZZ89"/>
      <c r="QAA89"/>
      <c r="QAB89"/>
      <c r="QAC89"/>
      <c r="QAD89"/>
      <c r="QAE89"/>
      <c r="QAF89"/>
      <c r="QAG89"/>
      <c r="QAH89"/>
      <c r="QAI89"/>
      <c r="QAJ89"/>
      <c r="QAK89"/>
      <c r="QAL89"/>
      <c r="QAM89"/>
      <c r="QAN89"/>
      <c r="QAO89"/>
      <c r="QAP89"/>
      <c r="QAQ89"/>
      <c r="QAR89"/>
      <c r="QAS89"/>
      <c r="QAT89"/>
      <c r="QAU89"/>
      <c r="QAV89"/>
      <c r="QAW89"/>
      <c r="QAX89"/>
      <c r="QAY89"/>
      <c r="QAZ89"/>
      <c r="QBA89"/>
      <c r="QBB89"/>
      <c r="QBC89"/>
      <c r="QBD89"/>
      <c r="QBE89"/>
      <c r="QBF89"/>
      <c r="QBG89"/>
      <c r="QBH89"/>
      <c r="QBI89"/>
      <c r="QBJ89"/>
      <c r="QBK89"/>
      <c r="QBL89"/>
      <c r="QBM89"/>
      <c r="QBN89"/>
      <c r="QBO89"/>
      <c r="QBP89"/>
      <c r="QBQ89"/>
      <c r="QBR89"/>
      <c r="QBS89"/>
      <c r="QBT89"/>
      <c r="QBU89"/>
      <c r="QBV89"/>
      <c r="QBW89"/>
      <c r="QBX89"/>
      <c r="QBY89"/>
      <c r="QBZ89"/>
      <c r="QCA89"/>
      <c r="QCB89"/>
      <c r="QCC89"/>
      <c r="QCD89"/>
      <c r="QCE89"/>
      <c r="QCF89"/>
      <c r="QCG89"/>
      <c r="QCH89"/>
      <c r="QCI89"/>
      <c r="QCJ89"/>
      <c r="QCK89"/>
      <c r="QCL89"/>
      <c r="QCM89"/>
      <c r="QCN89"/>
      <c r="QCO89"/>
      <c r="QCP89"/>
      <c r="QCQ89"/>
      <c r="QCR89"/>
      <c r="QCS89"/>
      <c r="QCT89"/>
      <c r="QCU89"/>
      <c r="QCV89"/>
      <c r="QCW89"/>
      <c r="QCX89"/>
      <c r="QCY89"/>
      <c r="QCZ89"/>
      <c r="QDA89"/>
      <c r="QDB89"/>
      <c r="QDC89"/>
      <c r="QDD89"/>
      <c r="QDE89"/>
      <c r="QDF89"/>
      <c r="QDG89"/>
      <c r="QDH89"/>
      <c r="QDI89"/>
      <c r="QDJ89"/>
      <c r="QDK89"/>
      <c r="QDL89"/>
      <c r="QDM89"/>
      <c r="QDN89"/>
      <c r="QDO89"/>
      <c r="QDP89"/>
      <c r="QDQ89"/>
      <c r="QDR89"/>
      <c r="QDS89"/>
      <c r="QDT89"/>
      <c r="QDU89"/>
      <c r="QDV89"/>
      <c r="QDW89"/>
      <c r="QDX89"/>
      <c r="QDY89"/>
      <c r="QDZ89"/>
      <c r="QEA89"/>
      <c r="QEB89"/>
      <c r="QEC89"/>
      <c r="QED89"/>
      <c r="QEE89"/>
      <c r="QEF89"/>
      <c r="QEG89"/>
      <c r="QEH89"/>
      <c r="QEI89"/>
      <c r="QEJ89"/>
      <c r="QEK89"/>
      <c r="QEL89"/>
      <c r="QEM89"/>
      <c r="QEN89"/>
      <c r="QEO89"/>
      <c r="QEP89"/>
      <c r="QEQ89"/>
      <c r="QER89"/>
      <c r="QES89"/>
      <c r="QET89"/>
      <c r="QEU89"/>
      <c r="QEV89"/>
      <c r="QEW89"/>
      <c r="QEX89"/>
      <c r="QEY89"/>
      <c r="QEZ89"/>
      <c r="QFA89"/>
      <c r="QFB89"/>
      <c r="QFC89"/>
      <c r="QFD89"/>
      <c r="QFE89"/>
      <c r="QFF89"/>
      <c r="QFG89"/>
      <c r="QFH89"/>
      <c r="QFI89"/>
      <c r="QFJ89"/>
      <c r="QFK89"/>
      <c r="QFL89"/>
      <c r="QFM89"/>
      <c r="QFN89"/>
      <c r="QFO89"/>
      <c r="QFP89"/>
      <c r="QFQ89"/>
      <c r="QFR89"/>
      <c r="QFS89"/>
      <c r="QFT89"/>
      <c r="QFU89"/>
      <c r="QFV89"/>
      <c r="QFW89"/>
      <c r="QFX89"/>
      <c r="QFY89"/>
      <c r="QFZ89"/>
      <c r="QGA89"/>
      <c r="QGB89"/>
      <c r="QGC89"/>
      <c r="QGD89"/>
      <c r="QGE89"/>
      <c r="QGF89"/>
      <c r="QGG89"/>
      <c r="QGH89"/>
      <c r="QGI89"/>
      <c r="QGJ89"/>
      <c r="QGK89"/>
      <c r="QGL89"/>
      <c r="QGM89"/>
      <c r="QGN89"/>
      <c r="QGO89"/>
      <c r="QGP89"/>
      <c r="QGQ89"/>
      <c r="QGR89"/>
      <c r="QGS89"/>
      <c r="QGT89"/>
      <c r="QGU89"/>
      <c r="QGV89"/>
      <c r="QGW89"/>
      <c r="QGX89"/>
      <c r="QGY89"/>
      <c r="QGZ89"/>
      <c r="QHA89"/>
      <c r="QHB89"/>
      <c r="QHC89"/>
      <c r="QHD89"/>
      <c r="QHE89"/>
      <c r="QHF89"/>
      <c r="QHG89"/>
      <c r="QHH89"/>
      <c r="QHI89"/>
      <c r="QHJ89"/>
      <c r="QHK89"/>
      <c r="QHL89"/>
      <c r="QHM89"/>
      <c r="QHN89"/>
      <c r="QHO89"/>
      <c r="QHP89"/>
      <c r="QHQ89"/>
      <c r="QHR89"/>
      <c r="QHS89"/>
      <c r="QHT89"/>
      <c r="QHU89"/>
      <c r="QHV89"/>
      <c r="QHW89"/>
      <c r="QHX89"/>
      <c r="QHY89"/>
      <c r="QHZ89"/>
      <c r="QIA89"/>
      <c r="QIB89"/>
      <c r="QIC89"/>
      <c r="QID89"/>
      <c r="QIE89"/>
      <c r="QIF89"/>
      <c r="QIG89"/>
      <c r="QIH89"/>
      <c r="QII89"/>
      <c r="QIJ89"/>
      <c r="QIK89"/>
      <c r="QIL89"/>
      <c r="QIM89"/>
      <c r="QIN89"/>
      <c r="QIO89"/>
      <c r="QIP89"/>
      <c r="QIQ89"/>
      <c r="QIR89"/>
      <c r="QIS89"/>
      <c r="QIT89"/>
      <c r="QIU89"/>
      <c r="QIV89"/>
      <c r="QIW89"/>
      <c r="QIX89"/>
      <c r="QIY89"/>
      <c r="QIZ89"/>
      <c r="QJA89"/>
      <c r="QJB89"/>
      <c r="QJC89"/>
      <c r="QJD89"/>
      <c r="QJE89"/>
      <c r="QJF89"/>
      <c r="QJG89"/>
      <c r="QJH89"/>
      <c r="QJI89"/>
      <c r="QJJ89"/>
      <c r="QJK89"/>
      <c r="QJL89"/>
      <c r="QJM89"/>
      <c r="QJN89"/>
      <c r="QJO89"/>
      <c r="QJP89"/>
      <c r="QJQ89"/>
      <c r="QJR89"/>
      <c r="QJS89"/>
      <c r="QJT89"/>
      <c r="QJU89"/>
      <c r="QJV89"/>
      <c r="QJW89"/>
      <c r="QJX89"/>
      <c r="QJY89"/>
      <c r="QJZ89"/>
      <c r="QKA89"/>
      <c r="QKB89"/>
      <c r="QKC89"/>
      <c r="QKD89"/>
      <c r="QKE89"/>
      <c r="QKF89"/>
      <c r="QKG89"/>
      <c r="QKH89"/>
      <c r="QKI89"/>
      <c r="QKJ89"/>
      <c r="QKK89"/>
      <c r="QKL89"/>
      <c r="QKM89"/>
      <c r="QKN89"/>
      <c r="QKO89"/>
      <c r="QKP89"/>
      <c r="QKQ89"/>
      <c r="QKR89"/>
      <c r="QKS89"/>
      <c r="QKT89"/>
      <c r="QKU89"/>
      <c r="QKV89"/>
      <c r="QKW89"/>
      <c r="QKX89"/>
      <c r="QKY89"/>
      <c r="QKZ89"/>
      <c r="QLA89"/>
      <c r="QLB89"/>
      <c r="QLC89"/>
      <c r="QLD89"/>
      <c r="QLE89"/>
      <c r="QLF89"/>
      <c r="QLG89"/>
      <c r="QLH89"/>
      <c r="QLI89"/>
      <c r="QLJ89"/>
      <c r="QLK89"/>
      <c r="QLL89"/>
      <c r="QLM89"/>
      <c r="QLN89"/>
      <c r="QLO89"/>
      <c r="QLP89"/>
      <c r="QLQ89"/>
      <c r="QLR89"/>
      <c r="QLS89"/>
      <c r="QLT89"/>
      <c r="QLU89"/>
      <c r="QLV89"/>
      <c r="QLW89"/>
      <c r="QLX89"/>
      <c r="QLY89"/>
      <c r="QLZ89"/>
      <c r="QMA89"/>
      <c r="QMB89"/>
      <c r="QMC89"/>
      <c r="QMD89"/>
      <c r="QME89"/>
      <c r="QMF89"/>
      <c r="QMG89"/>
      <c r="QMH89"/>
      <c r="QMI89"/>
      <c r="QMJ89"/>
      <c r="QMK89"/>
      <c r="QML89"/>
      <c r="QMM89"/>
      <c r="QMN89"/>
      <c r="QMO89"/>
      <c r="QMP89"/>
      <c r="QMQ89"/>
      <c r="QMR89"/>
      <c r="QMS89"/>
      <c r="QMT89"/>
      <c r="QMU89"/>
      <c r="QMV89"/>
      <c r="QMW89"/>
      <c r="QMX89"/>
      <c r="QMY89"/>
      <c r="QMZ89"/>
      <c r="QNA89"/>
      <c r="QNB89"/>
      <c r="QNC89"/>
      <c r="QND89"/>
      <c r="QNE89"/>
      <c r="QNF89"/>
      <c r="QNG89"/>
      <c r="QNH89"/>
      <c r="QNI89"/>
      <c r="QNJ89"/>
      <c r="QNK89"/>
      <c r="QNL89"/>
      <c r="QNM89"/>
      <c r="QNN89"/>
      <c r="QNO89"/>
      <c r="QNP89"/>
      <c r="QNQ89"/>
      <c r="QNR89"/>
      <c r="QNS89"/>
      <c r="QNT89"/>
      <c r="QNU89"/>
      <c r="QNV89"/>
      <c r="QNW89"/>
      <c r="QNX89"/>
      <c r="QNY89"/>
      <c r="QNZ89"/>
      <c r="QOA89"/>
      <c r="QOB89"/>
      <c r="QOC89"/>
      <c r="QOD89"/>
      <c r="QOE89"/>
      <c r="QOF89"/>
      <c r="QOG89"/>
      <c r="QOH89"/>
      <c r="QOI89"/>
      <c r="QOJ89"/>
      <c r="QOK89"/>
      <c r="QOL89"/>
      <c r="QOM89"/>
      <c r="QON89"/>
      <c r="QOO89"/>
      <c r="QOP89"/>
      <c r="QOQ89"/>
      <c r="QOR89"/>
      <c r="QOS89"/>
      <c r="QOT89"/>
      <c r="QOU89"/>
      <c r="QOV89"/>
      <c r="QOW89"/>
      <c r="QOX89"/>
      <c r="QOY89"/>
      <c r="QOZ89"/>
      <c r="QPA89"/>
      <c r="QPB89"/>
      <c r="QPC89"/>
      <c r="QPD89"/>
      <c r="QPE89"/>
      <c r="QPF89"/>
      <c r="QPG89"/>
      <c r="QPH89"/>
      <c r="QPI89"/>
      <c r="QPJ89"/>
      <c r="QPK89"/>
      <c r="QPL89"/>
      <c r="QPM89"/>
      <c r="QPN89"/>
      <c r="QPO89"/>
      <c r="QPP89"/>
      <c r="QPQ89"/>
      <c r="QPR89"/>
      <c r="QPS89"/>
      <c r="QPT89"/>
      <c r="QPU89"/>
      <c r="QPV89"/>
      <c r="QPW89"/>
      <c r="QPX89"/>
      <c r="QPY89"/>
      <c r="QPZ89"/>
      <c r="QQA89"/>
      <c r="QQB89"/>
      <c r="QQC89"/>
      <c r="QQD89"/>
      <c r="QQE89"/>
      <c r="QQF89"/>
      <c r="QQG89"/>
      <c r="QQH89"/>
      <c r="QQI89"/>
      <c r="QQJ89"/>
      <c r="QQK89"/>
      <c r="QQL89"/>
      <c r="QQM89"/>
      <c r="QQN89"/>
      <c r="QQO89"/>
      <c r="QQP89"/>
      <c r="QQQ89"/>
      <c r="QQR89"/>
      <c r="QQS89"/>
      <c r="QQT89"/>
      <c r="QQU89"/>
      <c r="QQV89"/>
      <c r="QQW89"/>
      <c r="QQX89"/>
      <c r="QQY89"/>
      <c r="QQZ89"/>
      <c r="QRA89"/>
      <c r="QRB89"/>
      <c r="QRC89"/>
      <c r="QRD89"/>
      <c r="QRE89"/>
      <c r="QRF89"/>
      <c r="QRG89"/>
      <c r="QRH89"/>
      <c r="QRI89"/>
      <c r="QRJ89"/>
      <c r="QRK89"/>
      <c r="QRL89"/>
      <c r="QRM89"/>
      <c r="QRN89"/>
      <c r="QRO89"/>
      <c r="QRP89"/>
      <c r="QRQ89"/>
      <c r="QRR89"/>
      <c r="QRS89"/>
      <c r="QRT89"/>
      <c r="QRU89"/>
      <c r="QRV89"/>
      <c r="QRW89"/>
      <c r="QRX89"/>
      <c r="QRY89"/>
      <c r="QRZ89"/>
      <c r="QSA89"/>
      <c r="QSB89"/>
      <c r="QSC89"/>
      <c r="QSD89"/>
      <c r="QSE89"/>
      <c r="QSF89"/>
      <c r="QSG89"/>
      <c r="QSH89"/>
      <c r="QSI89"/>
      <c r="QSJ89"/>
      <c r="QSK89"/>
      <c r="QSL89"/>
      <c r="QSM89"/>
      <c r="QSN89"/>
      <c r="QSO89"/>
      <c r="QSP89"/>
      <c r="QSQ89"/>
      <c r="QSR89"/>
      <c r="QSS89"/>
      <c r="QST89"/>
      <c r="QSU89"/>
      <c r="QSV89"/>
      <c r="QSW89"/>
      <c r="QSX89"/>
      <c r="QSY89"/>
      <c r="QSZ89"/>
      <c r="QTA89"/>
      <c r="QTB89"/>
      <c r="QTC89"/>
      <c r="QTD89"/>
      <c r="QTE89"/>
      <c r="QTF89"/>
      <c r="QTG89"/>
      <c r="QTH89"/>
      <c r="QTI89"/>
      <c r="QTJ89"/>
      <c r="QTK89"/>
      <c r="QTL89"/>
      <c r="QTM89"/>
      <c r="QTN89"/>
      <c r="QTO89"/>
      <c r="QTP89"/>
      <c r="QTQ89"/>
      <c r="QTR89"/>
      <c r="QTS89"/>
      <c r="QTT89"/>
      <c r="QTU89"/>
      <c r="QTV89"/>
      <c r="QTW89"/>
      <c r="QTX89"/>
      <c r="QTY89"/>
      <c r="QTZ89"/>
      <c r="QUA89"/>
      <c r="QUB89"/>
      <c r="QUC89"/>
      <c r="QUD89"/>
      <c r="QUE89"/>
      <c r="QUF89"/>
      <c r="QUG89"/>
      <c r="QUH89"/>
      <c r="QUI89"/>
      <c r="QUJ89"/>
      <c r="QUK89"/>
      <c r="QUL89"/>
      <c r="QUM89"/>
      <c r="QUN89"/>
      <c r="QUO89"/>
      <c r="QUP89"/>
      <c r="QUQ89"/>
      <c r="QUR89"/>
      <c r="QUS89"/>
      <c r="QUT89"/>
      <c r="QUU89"/>
      <c r="QUV89"/>
      <c r="QUW89"/>
      <c r="QUX89"/>
      <c r="QUY89"/>
      <c r="QUZ89"/>
      <c r="QVA89"/>
      <c r="QVB89"/>
      <c r="QVC89"/>
      <c r="QVD89"/>
      <c r="QVE89"/>
      <c r="QVF89"/>
      <c r="QVG89"/>
      <c r="QVH89"/>
      <c r="QVI89"/>
      <c r="QVJ89"/>
      <c r="QVK89"/>
      <c r="QVL89"/>
      <c r="QVM89"/>
      <c r="QVN89"/>
      <c r="QVO89"/>
      <c r="QVP89"/>
      <c r="QVQ89"/>
      <c r="QVR89"/>
      <c r="QVS89"/>
      <c r="QVT89"/>
      <c r="QVU89"/>
      <c r="QVV89"/>
      <c r="QVW89"/>
      <c r="QVX89"/>
      <c r="QVY89"/>
      <c r="QVZ89"/>
      <c r="QWA89"/>
      <c r="QWB89"/>
      <c r="QWC89"/>
      <c r="QWD89"/>
      <c r="QWE89"/>
      <c r="QWF89"/>
      <c r="QWG89"/>
      <c r="QWH89"/>
      <c r="QWI89"/>
      <c r="QWJ89"/>
      <c r="QWK89"/>
      <c r="QWL89"/>
      <c r="QWM89"/>
      <c r="QWN89"/>
      <c r="QWO89"/>
      <c r="QWP89"/>
      <c r="QWQ89"/>
      <c r="QWR89"/>
      <c r="QWS89"/>
      <c r="QWT89"/>
      <c r="QWU89"/>
      <c r="QWV89"/>
      <c r="QWW89"/>
      <c r="QWX89"/>
      <c r="QWY89"/>
      <c r="QWZ89"/>
      <c r="QXA89"/>
      <c r="QXB89"/>
      <c r="QXC89"/>
      <c r="QXD89"/>
      <c r="QXE89"/>
      <c r="QXF89"/>
      <c r="QXG89"/>
      <c r="QXH89"/>
      <c r="QXI89"/>
      <c r="QXJ89"/>
      <c r="QXK89"/>
      <c r="QXL89"/>
      <c r="QXM89"/>
      <c r="QXN89"/>
      <c r="QXO89"/>
      <c r="QXP89"/>
      <c r="QXQ89"/>
      <c r="QXR89"/>
      <c r="QXS89"/>
      <c r="QXT89"/>
      <c r="QXU89"/>
      <c r="QXV89"/>
      <c r="QXW89"/>
      <c r="QXX89"/>
      <c r="QXY89"/>
      <c r="QXZ89"/>
      <c r="QYA89"/>
      <c r="QYB89"/>
      <c r="QYC89"/>
      <c r="QYD89"/>
      <c r="QYE89"/>
      <c r="QYF89"/>
      <c r="QYG89"/>
      <c r="QYH89"/>
      <c r="QYI89"/>
      <c r="QYJ89"/>
      <c r="QYK89"/>
      <c r="QYL89"/>
      <c r="QYM89"/>
      <c r="QYN89"/>
      <c r="QYO89"/>
      <c r="QYP89"/>
      <c r="QYQ89"/>
      <c r="QYR89"/>
      <c r="QYS89"/>
      <c r="QYT89"/>
      <c r="QYU89"/>
      <c r="QYV89"/>
      <c r="QYW89"/>
      <c r="QYX89"/>
      <c r="QYY89"/>
      <c r="QYZ89"/>
      <c r="QZA89"/>
      <c r="QZB89"/>
      <c r="QZC89"/>
      <c r="QZD89"/>
      <c r="QZE89"/>
      <c r="QZF89"/>
      <c r="QZG89"/>
      <c r="QZH89"/>
      <c r="QZI89"/>
      <c r="QZJ89"/>
      <c r="QZK89"/>
      <c r="QZL89"/>
      <c r="QZM89"/>
      <c r="QZN89"/>
      <c r="QZO89"/>
      <c r="QZP89"/>
      <c r="QZQ89"/>
      <c r="QZR89"/>
      <c r="QZS89"/>
      <c r="QZT89"/>
      <c r="QZU89"/>
      <c r="QZV89"/>
      <c r="QZW89"/>
      <c r="QZX89"/>
      <c r="QZY89"/>
      <c r="QZZ89"/>
      <c r="RAA89"/>
      <c r="RAB89"/>
      <c r="RAC89"/>
      <c r="RAD89"/>
      <c r="RAE89"/>
      <c r="RAF89"/>
      <c r="RAG89"/>
      <c r="RAH89"/>
      <c r="RAI89"/>
      <c r="RAJ89"/>
      <c r="RAK89"/>
      <c r="RAL89"/>
      <c r="RAM89"/>
      <c r="RAN89"/>
      <c r="RAO89"/>
      <c r="RAP89"/>
      <c r="RAQ89"/>
      <c r="RAR89"/>
      <c r="RAS89"/>
      <c r="RAT89"/>
      <c r="RAU89"/>
      <c r="RAV89"/>
      <c r="RAW89"/>
      <c r="RAX89"/>
      <c r="RAY89"/>
      <c r="RAZ89"/>
      <c r="RBA89"/>
      <c r="RBB89"/>
      <c r="RBC89"/>
      <c r="RBD89"/>
      <c r="RBE89"/>
      <c r="RBF89"/>
      <c r="RBG89"/>
      <c r="RBH89"/>
      <c r="RBI89"/>
      <c r="RBJ89"/>
      <c r="RBK89"/>
      <c r="RBL89"/>
      <c r="RBM89"/>
      <c r="RBN89"/>
      <c r="RBO89"/>
      <c r="RBP89"/>
      <c r="RBQ89"/>
      <c r="RBR89"/>
      <c r="RBS89"/>
      <c r="RBT89"/>
      <c r="RBU89"/>
      <c r="RBV89"/>
      <c r="RBW89"/>
      <c r="RBX89"/>
      <c r="RBY89"/>
      <c r="RBZ89"/>
      <c r="RCA89"/>
      <c r="RCB89"/>
      <c r="RCC89"/>
      <c r="RCD89"/>
      <c r="RCE89"/>
      <c r="RCF89"/>
      <c r="RCG89"/>
      <c r="RCH89"/>
      <c r="RCI89"/>
      <c r="RCJ89"/>
      <c r="RCK89"/>
      <c r="RCL89"/>
      <c r="RCM89"/>
      <c r="RCN89"/>
      <c r="RCO89"/>
      <c r="RCP89"/>
      <c r="RCQ89"/>
      <c r="RCR89"/>
      <c r="RCS89"/>
      <c r="RCT89"/>
      <c r="RCU89"/>
      <c r="RCV89"/>
      <c r="RCW89"/>
      <c r="RCX89"/>
      <c r="RCY89"/>
      <c r="RCZ89"/>
      <c r="RDA89"/>
      <c r="RDB89"/>
      <c r="RDC89"/>
      <c r="RDD89"/>
      <c r="RDE89"/>
      <c r="RDF89"/>
      <c r="RDG89"/>
      <c r="RDH89"/>
      <c r="RDI89"/>
      <c r="RDJ89"/>
      <c r="RDK89"/>
      <c r="RDL89"/>
      <c r="RDM89"/>
      <c r="RDN89"/>
      <c r="RDO89"/>
      <c r="RDP89"/>
      <c r="RDQ89"/>
      <c r="RDR89"/>
      <c r="RDS89"/>
      <c r="RDT89"/>
      <c r="RDU89"/>
      <c r="RDV89"/>
      <c r="RDW89"/>
      <c r="RDX89"/>
      <c r="RDY89"/>
      <c r="RDZ89"/>
      <c r="REA89"/>
      <c r="REB89"/>
      <c r="REC89"/>
      <c r="RED89"/>
      <c r="REE89"/>
      <c r="REF89"/>
      <c r="REG89"/>
      <c r="REH89"/>
      <c r="REI89"/>
      <c r="REJ89"/>
      <c r="REK89"/>
      <c r="REL89"/>
      <c r="REM89"/>
      <c r="REN89"/>
      <c r="REO89"/>
      <c r="REP89"/>
      <c r="REQ89"/>
      <c r="RER89"/>
      <c r="RES89"/>
      <c r="RET89"/>
      <c r="REU89"/>
      <c r="REV89"/>
      <c r="REW89"/>
      <c r="REX89"/>
      <c r="REY89"/>
      <c r="REZ89"/>
      <c r="RFA89"/>
      <c r="RFB89"/>
      <c r="RFC89"/>
      <c r="RFD89"/>
      <c r="RFE89"/>
      <c r="RFF89"/>
      <c r="RFG89"/>
      <c r="RFH89"/>
      <c r="RFI89"/>
      <c r="RFJ89"/>
      <c r="RFK89"/>
      <c r="RFL89"/>
      <c r="RFM89"/>
      <c r="RFN89"/>
      <c r="RFO89"/>
      <c r="RFP89"/>
      <c r="RFQ89"/>
      <c r="RFR89"/>
      <c r="RFS89"/>
      <c r="RFT89"/>
      <c r="RFU89"/>
      <c r="RFV89"/>
      <c r="RFW89"/>
      <c r="RFX89"/>
      <c r="RFY89"/>
      <c r="RFZ89"/>
      <c r="RGA89"/>
      <c r="RGB89"/>
      <c r="RGC89"/>
      <c r="RGD89"/>
      <c r="RGE89"/>
      <c r="RGF89"/>
      <c r="RGG89"/>
      <c r="RGH89"/>
      <c r="RGI89"/>
      <c r="RGJ89"/>
      <c r="RGK89"/>
      <c r="RGL89"/>
      <c r="RGM89"/>
      <c r="RGN89"/>
      <c r="RGO89"/>
      <c r="RGP89"/>
      <c r="RGQ89"/>
      <c r="RGR89"/>
      <c r="RGS89"/>
      <c r="RGT89"/>
      <c r="RGU89"/>
      <c r="RGV89"/>
      <c r="RGW89"/>
      <c r="RGX89"/>
      <c r="RGY89"/>
      <c r="RGZ89"/>
      <c r="RHA89"/>
      <c r="RHB89"/>
      <c r="RHC89"/>
      <c r="RHD89"/>
      <c r="RHE89"/>
      <c r="RHF89"/>
      <c r="RHG89"/>
      <c r="RHH89"/>
      <c r="RHI89"/>
      <c r="RHJ89"/>
      <c r="RHK89"/>
      <c r="RHL89"/>
      <c r="RHM89"/>
      <c r="RHN89"/>
      <c r="RHO89"/>
      <c r="RHP89"/>
      <c r="RHQ89"/>
      <c r="RHR89"/>
      <c r="RHS89"/>
      <c r="RHT89"/>
      <c r="RHU89"/>
      <c r="RHV89"/>
      <c r="RHW89"/>
      <c r="RHX89"/>
      <c r="RHY89"/>
      <c r="RHZ89"/>
      <c r="RIA89"/>
      <c r="RIB89"/>
      <c r="RIC89"/>
      <c r="RID89"/>
      <c r="RIE89"/>
      <c r="RIF89"/>
      <c r="RIG89"/>
      <c r="RIH89"/>
      <c r="RII89"/>
      <c r="RIJ89"/>
      <c r="RIK89"/>
      <c r="RIL89"/>
      <c r="RIM89"/>
      <c r="RIN89"/>
      <c r="RIO89"/>
      <c r="RIP89"/>
      <c r="RIQ89"/>
      <c r="RIR89"/>
      <c r="RIS89"/>
      <c r="RIT89"/>
      <c r="RIU89"/>
      <c r="RIV89"/>
      <c r="RIW89"/>
      <c r="RIX89"/>
      <c r="RIY89"/>
      <c r="RIZ89"/>
      <c r="RJA89"/>
      <c r="RJB89"/>
      <c r="RJC89"/>
      <c r="RJD89"/>
      <c r="RJE89"/>
      <c r="RJF89"/>
      <c r="RJG89"/>
      <c r="RJH89"/>
      <c r="RJI89"/>
      <c r="RJJ89"/>
      <c r="RJK89"/>
      <c r="RJL89"/>
      <c r="RJM89"/>
      <c r="RJN89"/>
      <c r="RJO89"/>
      <c r="RJP89"/>
      <c r="RJQ89"/>
      <c r="RJR89"/>
      <c r="RJS89"/>
      <c r="RJT89"/>
      <c r="RJU89"/>
      <c r="RJV89"/>
      <c r="RJW89"/>
      <c r="RJX89"/>
      <c r="RJY89"/>
      <c r="RJZ89"/>
      <c r="RKA89"/>
      <c r="RKB89"/>
      <c r="RKC89"/>
      <c r="RKD89"/>
      <c r="RKE89"/>
      <c r="RKF89"/>
      <c r="RKG89"/>
      <c r="RKH89"/>
      <c r="RKI89"/>
      <c r="RKJ89"/>
      <c r="RKK89"/>
      <c r="RKL89"/>
      <c r="RKM89"/>
      <c r="RKN89"/>
      <c r="RKO89"/>
      <c r="RKP89"/>
      <c r="RKQ89"/>
      <c r="RKR89"/>
      <c r="RKS89"/>
      <c r="RKT89"/>
      <c r="RKU89"/>
      <c r="RKV89"/>
      <c r="RKW89"/>
      <c r="RKX89"/>
      <c r="RKY89"/>
      <c r="RKZ89"/>
      <c r="RLA89"/>
      <c r="RLB89"/>
      <c r="RLC89"/>
      <c r="RLD89"/>
      <c r="RLE89"/>
      <c r="RLF89"/>
      <c r="RLG89"/>
      <c r="RLH89"/>
      <c r="RLI89"/>
      <c r="RLJ89"/>
      <c r="RLK89"/>
      <c r="RLL89"/>
      <c r="RLM89"/>
      <c r="RLN89"/>
      <c r="RLO89"/>
      <c r="RLP89"/>
      <c r="RLQ89"/>
      <c r="RLR89"/>
      <c r="RLS89"/>
      <c r="RLT89"/>
      <c r="RLU89"/>
      <c r="RLV89"/>
      <c r="RLW89"/>
      <c r="RLX89"/>
      <c r="RLY89"/>
      <c r="RLZ89"/>
      <c r="RMA89"/>
      <c r="RMB89"/>
      <c r="RMC89"/>
      <c r="RMD89"/>
      <c r="RME89"/>
      <c r="RMF89"/>
      <c r="RMG89"/>
      <c r="RMH89"/>
      <c r="RMI89"/>
      <c r="RMJ89"/>
      <c r="RMK89"/>
      <c r="RML89"/>
      <c r="RMM89"/>
      <c r="RMN89"/>
      <c r="RMO89"/>
      <c r="RMP89"/>
      <c r="RMQ89"/>
      <c r="RMR89"/>
      <c r="RMS89"/>
      <c r="RMT89"/>
      <c r="RMU89"/>
      <c r="RMV89"/>
      <c r="RMW89"/>
      <c r="RMX89"/>
      <c r="RMY89"/>
      <c r="RMZ89"/>
      <c r="RNA89"/>
      <c r="RNB89"/>
      <c r="RNC89"/>
      <c r="RND89"/>
      <c r="RNE89"/>
      <c r="RNF89"/>
      <c r="RNG89"/>
      <c r="RNH89"/>
      <c r="RNI89"/>
      <c r="RNJ89"/>
      <c r="RNK89"/>
      <c r="RNL89"/>
      <c r="RNM89"/>
      <c r="RNN89"/>
      <c r="RNO89"/>
      <c r="RNP89"/>
      <c r="RNQ89"/>
      <c r="RNR89"/>
      <c r="RNS89"/>
      <c r="RNT89"/>
      <c r="RNU89"/>
      <c r="RNV89"/>
      <c r="RNW89"/>
      <c r="RNX89"/>
      <c r="RNY89"/>
      <c r="RNZ89"/>
      <c r="ROA89"/>
      <c r="ROB89"/>
      <c r="ROC89"/>
      <c r="ROD89"/>
      <c r="ROE89"/>
      <c r="ROF89"/>
      <c r="ROG89"/>
      <c r="ROH89"/>
      <c r="ROI89"/>
      <c r="ROJ89"/>
      <c r="ROK89"/>
      <c r="ROL89"/>
      <c r="ROM89"/>
      <c r="RON89"/>
      <c r="ROO89"/>
      <c r="ROP89"/>
      <c r="ROQ89"/>
      <c r="ROR89"/>
      <c r="ROS89"/>
      <c r="ROT89"/>
      <c r="ROU89"/>
      <c r="ROV89"/>
      <c r="ROW89"/>
      <c r="ROX89"/>
      <c r="ROY89"/>
      <c r="ROZ89"/>
      <c r="RPA89"/>
      <c r="RPB89"/>
      <c r="RPC89"/>
      <c r="RPD89"/>
      <c r="RPE89"/>
      <c r="RPF89"/>
      <c r="RPG89"/>
      <c r="RPH89"/>
      <c r="RPI89"/>
      <c r="RPJ89"/>
      <c r="RPK89"/>
      <c r="RPL89"/>
      <c r="RPM89"/>
      <c r="RPN89"/>
      <c r="RPO89"/>
      <c r="RPP89"/>
      <c r="RPQ89"/>
      <c r="RPR89"/>
      <c r="RPS89"/>
      <c r="RPT89"/>
      <c r="RPU89"/>
      <c r="RPV89"/>
      <c r="RPW89"/>
      <c r="RPX89"/>
      <c r="RPY89"/>
      <c r="RPZ89"/>
      <c r="RQA89"/>
      <c r="RQB89"/>
      <c r="RQC89"/>
      <c r="RQD89"/>
      <c r="RQE89"/>
      <c r="RQF89"/>
      <c r="RQG89"/>
      <c r="RQH89"/>
      <c r="RQI89"/>
      <c r="RQJ89"/>
      <c r="RQK89"/>
      <c r="RQL89"/>
      <c r="RQM89"/>
      <c r="RQN89"/>
      <c r="RQO89"/>
      <c r="RQP89"/>
      <c r="RQQ89"/>
      <c r="RQR89"/>
      <c r="RQS89"/>
      <c r="RQT89"/>
      <c r="RQU89"/>
      <c r="RQV89"/>
      <c r="RQW89"/>
      <c r="RQX89"/>
      <c r="RQY89"/>
      <c r="RQZ89"/>
      <c r="RRA89"/>
      <c r="RRB89"/>
      <c r="RRC89"/>
      <c r="RRD89"/>
      <c r="RRE89"/>
      <c r="RRF89"/>
      <c r="RRG89"/>
      <c r="RRH89"/>
      <c r="RRI89"/>
      <c r="RRJ89"/>
      <c r="RRK89"/>
      <c r="RRL89"/>
      <c r="RRM89"/>
      <c r="RRN89"/>
      <c r="RRO89"/>
      <c r="RRP89"/>
      <c r="RRQ89"/>
      <c r="RRR89"/>
      <c r="RRS89"/>
      <c r="RRT89"/>
      <c r="RRU89"/>
      <c r="RRV89"/>
      <c r="RRW89"/>
      <c r="RRX89"/>
      <c r="RRY89"/>
      <c r="RRZ89"/>
      <c r="RSA89"/>
      <c r="RSB89"/>
      <c r="RSC89"/>
      <c r="RSD89"/>
      <c r="RSE89"/>
      <c r="RSF89"/>
      <c r="RSG89"/>
      <c r="RSH89"/>
      <c r="RSI89"/>
      <c r="RSJ89"/>
      <c r="RSK89"/>
      <c r="RSL89"/>
      <c r="RSM89"/>
      <c r="RSN89"/>
      <c r="RSO89"/>
      <c r="RSP89"/>
      <c r="RSQ89"/>
      <c r="RSR89"/>
      <c r="RSS89"/>
      <c r="RST89"/>
      <c r="RSU89"/>
      <c r="RSV89"/>
      <c r="RSW89"/>
      <c r="RSX89"/>
      <c r="RSY89"/>
      <c r="RSZ89"/>
      <c r="RTA89"/>
      <c r="RTB89"/>
      <c r="RTC89"/>
      <c r="RTD89"/>
      <c r="RTE89"/>
      <c r="RTF89"/>
      <c r="RTG89"/>
      <c r="RTH89"/>
      <c r="RTI89"/>
      <c r="RTJ89"/>
      <c r="RTK89"/>
      <c r="RTL89"/>
      <c r="RTM89"/>
      <c r="RTN89"/>
      <c r="RTO89"/>
      <c r="RTP89"/>
      <c r="RTQ89"/>
      <c r="RTR89"/>
      <c r="RTS89"/>
      <c r="RTT89"/>
      <c r="RTU89"/>
      <c r="RTV89"/>
      <c r="RTW89"/>
      <c r="RTX89"/>
      <c r="RTY89"/>
      <c r="RTZ89"/>
      <c r="RUA89"/>
      <c r="RUB89"/>
      <c r="RUC89"/>
      <c r="RUD89"/>
      <c r="RUE89"/>
      <c r="RUF89"/>
      <c r="RUG89"/>
      <c r="RUH89"/>
      <c r="RUI89"/>
      <c r="RUJ89"/>
      <c r="RUK89"/>
      <c r="RUL89"/>
      <c r="RUM89"/>
      <c r="RUN89"/>
      <c r="RUO89"/>
      <c r="RUP89"/>
      <c r="RUQ89"/>
      <c r="RUR89"/>
      <c r="RUS89"/>
      <c r="RUT89"/>
      <c r="RUU89"/>
      <c r="RUV89"/>
      <c r="RUW89"/>
      <c r="RUX89"/>
      <c r="RUY89"/>
      <c r="RUZ89"/>
      <c r="RVA89"/>
      <c r="RVB89"/>
      <c r="RVC89"/>
      <c r="RVD89"/>
      <c r="RVE89"/>
      <c r="RVF89"/>
      <c r="RVG89"/>
      <c r="RVH89"/>
      <c r="RVI89"/>
      <c r="RVJ89"/>
      <c r="RVK89"/>
      <c r="RVL89"/>
      <c r="RVM89"/>
      <c r="RVN89"/>
      <c r="RVO89"/>
      <c r="RVP89"/>
      <c r="RVQ89"/>
      <c r="RVR89"/>
      <c r="RVS89"/>
      <c r="RVT89"/>
      <c r="RVU89"/>
      <c r="RVV89"/>
      <c r="RVW89"/>
      <c r="RVX89"/>
      <c r="RVY89"/>
      <c r="RVZ89"/>
      <c r="RWA89"/>
      <c r="RWB89"/>
      <c r="RWC89"/>
      <c r="RWD89"/>
      <c r="RWE89"/>
      <c r="RWF89"/>
      <c r="RWG89"/>
      <c r="RWH89"/>
      <c r="RWI89"/>
      <c r="RWJ89"/>
      <c r="RWK89"/>
      <c r="RWL89"/>
      <c r="RWM89"/>
      <c r="RWN89"/>
      <c r="RWO89"/>
      <c r="RWP89"/>
      <c r="RWQ89"/>
      <c r="RWR89"/>
      <c r="RWS89"/>
      <c r="RWT89"/>
      <c r="RWU89"/>
      <c r="RWV89"/>
      <c r="RWW89"/>
      <c r="RWX89"/>
      <c r="RWY89"/>
      <c r="RWZ89"/>
      <c r="RXA89"/>
      <c r="RXB89"/>
      <c r="RXC89"/>
      <c r="RXD89"/>
      <c r="RXE89"/>
      <c r="RXF89"/>
      <c r="RXG89"/>
      <c r="RXH89"/>
      <c r="RXI89"/>
      <c r="RXJ89"/>
      <c r="RXK89"/>
      <c r="RXL89"/>
      <c r="RXM89"/>
      <c r="RXN89"/>
      <c r="RXO89"/>
      <c r="RXP89"/>
      <c r="RXQ89"/>
      <c r="RXR89"/>
      <c r="RXS89"/>
      <c r="RXT89"/>
      <c r="RXU89"/>
      <c r="RXV89"/>
      <c r="RXW89"/>
      <c r="RXX89"/>
      <c r="RXY89"/>
      <c r="RXZ89"/>
      <c r="RYA89"/>
      <c r="RYB89"/>
      <c r="RYC89"/>
      <c r="RYD89"/>
      <c r="RYE89"/>
      <c r="RYF89"/>
      <c r="RYG89"/>
      <c r="RYH89"/>
      <c r="RYI89"/>
      <c r="RYJ89"/>
      <c r="RYK89"/>
      <c r="RYL89"/>
      <c r="RYM89"/>
      <c r="RYN89"/>
      <c r="RYO89"/>
      <c r="RYP89"/>
      <c r="RYQ89"/>
      <c r="RYR89"/>
      <c r="RYS89"/>
      <c r="RYT89"/>
      <c r="RYU89"/>
      <c r="RYV89"/>
      <c r="RYW89"/>
      <c r="RYX89"/>
      <c r="RYY89"/>
      <c r="RYZ89"/>
      <c r="RZA89"/>
      <c r="RZB89"/>
      <c r="RZC89"/>
      <c r="RZD89"/>
      <c r="RZE89"/>
      <c r="RZF89"/>
      <c r="RZG89"/>
      <c r="RZH89"/>
      <c r="RZI89"/>
      <c r="RZJ89"/>
      <c r="RZK89"/>
      <c r="RZL89"/>
      <c r="RZM89"/>
      <c r="RZN89"/>
      <c r="RZO89"/>
      <c r="RZP89"/>
      <c r="RZQ89"/>
      <c r="RZR89"/>
      <c r="RZS89"/>
      <c r="RZT89"/>
      <c r="RZU89"/>
      <c r="RZV89"/>
      <c r="RZW89"/>
      <c r="RZX89"/>
      <c r="RZY89"/>
      <c r="RZZ89"/>
      <c r="SAA89"/>
      <c r="SAB89"/>
      <c r="SAC89"/>
      <c r="SAD89"/>
      <c r="SAE89"/>
      <c r="SAF89"/>
      <c r="SAG89"/>
      <c r="SAH89"/>
      <c r="SAI89"/>
      <c r="SAJ89"/>
      <c r="SAK89"/>
      <c r="SAL89"/>
      <c r="SAM89"/>
      <c r="SAN89"/>
      <c r="SAO89"/>
      <c r="SAP89"/>
      <c r="SAQ89"/>
      <c r="SAR89"/>
      <c r="SAS89"/>
      <c r="SAT89"/>
      <c r="SAU89"/>
      <c r="SAV89"/>
      <c r="SAW89"/>
      <c r="SAX89"/>
      <c r="SAY89"/>
      <c r="SAZ89"/>
      <c r="SBA89"/>
      <c r="SBB89"/>
      <c r="SBC89"/>
      <c r="SBD89"/>
      <c r="SBE89"/>
      <c r="SBF89"/>
      <c r="SBG89"/>
      <c r="SBH89"/>
      <c r="SBI89"/>
      <c r="SBJ89"/>
      <c r="SBK89"/>
      <c r="SBL89"/>
      <c r="SBM89"/>
      <c r="SBN89"/>
      <c r="SBO89"/>
      <c r="SBP89"/>
      <c r="SBQ89"/>
      <c r="SBR89"/>
      <c r="SBS89"/>
      <c r="SBT89"/>
      <c r="SBU89"/>
      <c r="SBV89"/>
      <c r="SBW89"/>
      <c r="SBX89"/>
      <c r="SBY89"/>
      <c r="SBZ89"/>
      <c r="SCA89"/>
      <c r="SCB89"/>
      <c r="SCC89"/>
      <c r="SCD89"/>
      <c r="SCE89"/>
      <c r="SCF89"/>
      <c r="SCG89"/>
      <c r="SCH89"/>
      <c r="SCI89"/>
      <c r="SCJ89"/>
      <c r="SCK89"/>
      <c r="SCL89"/>
      <c r="SCM89"/>
      <c r="SCN89"/>
      <c r="SCO89"/>
      <c r="SCP89"/>
      <c r="SCQ89"/>
      <c r="SCR89"/>
      <c r="SCS89"/>
      <c r="SCT89"/>
      <c r="SCU89"/>
      <c r="SCV89"/>
      <c r="SCW89"/>
      <c r="SCX89"/>
      <c r="SCY89"/>
      <c r="SCZ89"/>
      <c r="SDA89"/>
      <c r="SDB89"/>
      <c r="SDC89"/>
      <c r="SDD89"/>
      <c r="SDE89"/>
      <c r="SDF89"/>
      <c r="SDG89"/>
      <c r="SDH89"/>
      <c r="SDI89"/>
      <c r="SDJ89"/>
      <c r="SDK89"/>
      <c r="SDL89"/>
      <c r="SDM89"/>
      <c r="SDN89"/>
      <c r="SDO89"/>
      <c r="SDP89"/>
      <c r="SDQ89"/>
      <c r="SDR89"/>
      <c r="SDS89"/>
      <c r="SDT89"/>
      <c r="SDU89"/>
      <c r="SDV89"/>
      <c r="SDW89"/>
      <c r="SDX89"/>
      <c r="SDY89"/>
      <c r="SDZ89"/>
      <c r="SEA89"/>
      <c r="SEB89"/>
      <c r="SEC89"/>
      <c r="SED89"/>
      <c r="SEE89"/>
      <c r="SEF89"/>
      <c r="SEG89"/>
      <c r="SEH89"/>
      <c r="SEI89"/>
      <c r="SEJ89"/>
      <c r="SEK89"/>
      <c r="SEL89"/>
      <c r="SEM89"/>
      <c r="SEN89"/>
      <c r="SEO89"/>
      <c r="SEP89"/>
      <c r="SEQ89"/>
      <c r="SER89"/>
      <c r="SES89"/>
      <c r="SET89"/>
      <c r="SEU89"/>
      <c r="SEV89"/>
      <c r="SEW89"/>
      <c r="SEX89"/>
      <c r="SEY89"/>
      <c r="SEZ89"/>
      <c r="SFA89"/>
      <c r="SFB89"/>
      <c r="SFC89"/>
      <c r="SFD89"/>
      <c r="SFE89"/>
      <c r="SFF89"/>
      <c r="SFG89"/>
      <c r="SFH89"/>
      <c r="SFI89"/>
      <c r="SFJ89"/>
      <c r="SFK89"/>
      <c r="SFL89"/>
      <c r="SFM89"/>
      <c r="SFN89"/>
      <c r="SFO89"/>
      <c r="SFP89"/>
      <c r="SFQ89"/>
      <c r="SFR89"/>
      <c r="SFS89"/>
      <c r="SFT89"/>
      <c r="SFU89"/>
      <c r="SFV89"/>
      <c r="SFW89"/>
      <c r="SFX89"/>
      <c r="SFY89"/>
      <c r="SFZ89"/>
      <c r="SGA89"/>
      <c r="SGB89"/>
      <c r="SGC89"/>
      <c r="SGD89"/>
      <c r="SGE89"/>
      <c r="SGF89"/>
      <c r="SGG89"/>
      <c r="SGH89"/>
      <c r="SGI89"/>
      <c r="SGJ89"/>
      <c r="SGK89"/>
      <c r="SGL89"/>
      <c r="SGM89"/>
      <c r="SGN89"/>
      <c r="SGO89"/>
      <c r="SGP89"/>
      <c r="SGQ89"/>
      <c r="SGR89"/>
      <c r="SGS89"/>
      <c r="SGT89"/>
      <c r="SGU89"/>
      <c r="SGV89"/>
      <c r="SGW89"/>
      <c r="SGX89"/>
      <c r="SGY89"/>
      <c r="SGZ89"/>
      <c r="SHA89"/>
      <c r="SHB89"/>
      <c r="SHC89"/>
      <c r="SHD89"/>
      <c r="SHE89"/>
      <c r="SHF89"/>
      <c r="SHG89"/>
      <c r="SHH89"/>
      <c r="SHI89"/>
      <c r="SHJ89"/>
      <c r="SHK89"/>
      <c r="SHL89"/>
      <c r="SHM89"/>
      <c r="SHN89"/>
      <c r="SHO89"/>
      <c r="SHP89"/>
      <c r="SHQ89"/>
      <c r="SHR89"/>
      <c r="SHS89"/>
      <c r="SHT89"/>
      <c r="SHU89"/>
      <c r="SHV89"/>
      <c r="SHW89"/>
      <c r="SHX89"/>
      <c r="SHY89"/>
      <c r="SHZ89"/>
      <c r="SIA89"/>
      <c r="SIB89"/>
      <c r="SIC89"/>
      <c r="SID89"/>
      <c r="SIE89"/>
      <c r="SIF89"/>
      <c r="SIG89"/>
      <c r="SIH89"/>
      <c r="SII89"/>
      <c r="SIJ89"/>
      <c r="SIK89"/>
      <c r="SIL89"/>
      <c r="SIM89"/>
      <c r="SIN89"/>
      <c r="SIO89"/>
      <c r="SIP89"/>
      <c r="SIQ89"/>
      <c r="SIR89"/>
      <c r="SIS89"/>
      <c r="SIT89"/>
      <c r="SIU89"/>
      <c r="SIV89"/>
      <c r="SIW89"/>
      <c r="SIX89"/>
      <c r="SIY89"/>
      <c r="SIZ89"/>
      <c r="SJA89"/>
      <c r="SJB89"/>
      <c r="SJC89"/>
      <c r="SJD89"/>
      <c r="SJE89"/>
      <c r="SJF89"/>
      <c r="SJG89"/>
      <c r="SJH89"/>
      <c r="SJI89"/>
      <c r="SJJ89"/>
      <c r="SJK89"/>
      <c r="SJL89"/>
      <c r="SJM89"/>
      <c r="SJN89"/>
      <c r="SJO89"/>
      <c r="SJP89"/>
      <c r="SJQ89"/>
      <c r="SJR89"/>
      <c r="SJS89"/>
      <c r="SJT89"/>
      <c r="SJU89"/>
      <c r="SJV89"/>
      <c r="SJW89"/>
      <c r="SJX89"/>
      <c r="SJY89"/>
      <c r="SJZ89"/>
      <c r="SKA89"/>
      <c r="SKB89"/>
      <c r="SKC89"/>
      <c r="SKD89"/>
      <c r="SKE89"/>
      <c r="SKF89"/>
      <c r="SKG89"/>
      <c r="SKH89"/>
      <c r="SKI89"/>
      <c r="SKJ89"/>
      <c r="SKK89"/>
      <c r="SKL89"/>
      <c r="SKM89"/>
      <c r="SKN89"/>
      <c r="SKO89"/>
      <c r="SKP89"/>
      <c r="SKQ89"/>
      <c r="SKR89"/>
      <c r="SKS89"/>
      <c r="SKT89"/>
      <c r="SKU89"/>
      <c r="SKV89"/>
      <c r="SKW89"/>
      <c r="SKX89"/>
      <c r="SKY89"/>
      <c r="SKZ89"/>
      <c r="SLA89"/>
      <c r="SLB89"/>
      <c r="SLC89"/>
      <c r="SLD89"/>
      <c r="SLE89"/>
      <c r="SLF89"/>
      <c r="SLG89"/>
      <c r="SLH89"/>
      <c r="SLI89"/>
      <c r="SLJ89"/>
      <c r="SLK89"/>
      <c r="SLL89"/>
      <c r="SLM89"/>
      <c r="SLN89"/>
      <c r="SLO89"/>
      <c r="SLP89"/>
      <c r="SLQ89"/>
      <c r="SLR89"/>
      <c r="SLS89"/>
      <c r="SLT89"/>
      <c r="SLU89"/>
      <c r="SLV89"/>
      <c r="SLW89"/>
      <c r="SLX89"/>
      <c r="SLY89"/>
      <c r="SLZ89"/>
      <c r="SMA89"/>
      <c r="SMB89"/>
      <c r="SMC89"/>
      <c r="SMD89"/>
      <c r="SME89"/>
      <c r="SMF89"/>
      <c r="SMG89"/>
      <c r="SMH89"/>
      <c r="SMI89"/>
      <c r="SMJ89"/>
      <c r="SMK89"/>
      <c r="SML89"/>
      <c r="SMM89"/>
      <c r="SMN89"/>
      <c r="SMO89"/>
      <c r="SMP89"/>
      <c r="SMQ89"/>
      <c r="SMR89"/>
      <c r="SMS89"/>
      <c r="SMT89"/>
      <c r="SMU89"/>
      <c r="SMV89"/>
      <c r="SMW89"/>
      <c r="SMX89"/>
      <c r="SMY89"/>
      <c r="SMZ89"/>
      <c r="SNA89"/>
      <c r="SNB89"/>
      <c r="SNC89"/>
      <c r="SND89"/>
      <c r="SNE89"/>
      <c r="SNF89"/>
      <c r="SNG89"/>
      <c r="SNH89"/>
      <c r="SNI89"/>
      <c r="SNJ89"/>
      <c r="SNK89"/>
      <c r="SNL89"/>
      <c r="SNM89"/>
      <c r="SNN89"/>
      <c r="SNO89"/>
      <c r="SNP89"/>
      <c r="SNQ89"/>
      <c r="SNR89"/>
      <c r="SNS89"/>
      <c r="SNT89"/>
      <c r="SNU89"/>
      <c r="SNV89"/>
      <c r="SNW89"/>
      <c r="SNX89"/>
      <c r="SNY89"/>
      <c r="SNZ89"/>
      <c r="SOA89"/>
      <c r="SOB89"/>
      <c r="SOC89"/>
      <c r="SOD89"/>
      <c r="SOE89"/>
      <c r="SOF89"/>
      <c r="SOG89"/>
      <c r="SOH89"/>
      <c r="SOI89"/>
      <c r="SOJ89"/>
      <c r="SOK89"/>
      <c r="SOL89"/>
      <c r="SOM89"/>
      <c r="SON89"/>
      <c r="SOO89"/>
      <c r="SOP89"/>
      <c r="SOQ89"/>
      <c r="SOR89"/>
      <c r="SOS89"/>
      <c r="SOT89"/>
      <c r="SOU89"/>
      <c r="SOV89"/>
      <c r="SOW89"/>
      <c r="SOX89"/>
      <c r="SOY89"/>
      <c r="SOZ89"/>
      <c r="SPA89"/>
      <c r="SPB89"/>
      <c r="SPC89"/>
      <c r="SPD89"/>
      <c r="SPE89"/>
      <c r="SPF89"/>
      <c r="SPG89"/>
      <c r="SPH89"/>
      <c r="SPI89"/>
      <c r="SPJ89"/>
      <c r="SPK89"/>
      <c r="SPL89"/>
      <c r="SPM89"/>
      <c r="SPN89"/>
      <c r="SPO89"/>
      <c r="SPP89"/>
      <c r="SPQ89"/>
      <c r="SPR89"/>
      <c r="SPS89"/>
      <c r="SPT89"/>
      <c r="SPU89"/>
      <c r="SPV89"/>
      <c r="SPW89"/>
      <c r="SPX89"/>
      <c r="SPY89"/>
      <c r="SPZ89"/>
      <c r="SQA89"/>
      <c r="SQB89"/>
      <c r="SQC89"/>
      <c r="SQD89"/>
      <c r="SQE89"/>
      <c r="SQF89"/>
      <c r="SQG89"/>
      <c r="SQH89"/>
      <c r="SQI89"/>
      <c r="SQJ89"/>
      <c r="SQK89"/>
      <c r="SQL89"/>
      <c r="SQM89"/>
      <c r="SQN89"/>
      <c r="SQO89"/>
      <c r="SQP89"/>
      <c r="SQQ89"/>
      <c r="SQR89"/>
      <c r="SQS89"/>
      <c r="SQT89"/>
      <c r="SQU89"/>
      <c r="SQV89"/>
      <c r="SQW89"/>
      <c r="SQX89"/>
      <c r="SQY89"/>
      <c r="SQZ89"/>
      <c r="SRA89"/>
      <c r="SRB89"/>
      <c r="SRC89"/>
      <c r="SRD89"/>
      <c r="SRE89"/>
      <c r="SRF89"/>
      <c r="SRG89"/>
      <c r="SRH89"/>
      <c r="SRI89"/>
      <c r="SRJ89"/>
      <c r="SRK89"/>
      <c r="SRL89"/>
      <c r="SRM89"/>
      <c r="SRN89"/>
      <c r="SRO89"/>
      <c r="SRP89"/>
      <c r="SRQ89"/>
      <c r="SRR89"/>
      <c r="SRS89"/>
      <c r="SRT89"/>
      <c r="SRU89"/>
      <c r="SRV89"/>
      <c r="SRW89"/>
      <c r="SRX89"/>
      <c r="SRY89"/>
      <c r="SRZ89"/>
      <c r="SSA89"/>
      <c r="SSB89"/>
      <c r="SSC89"/>
      <c r="SSD89"/>
      <c r="SSE89"/>
      <c r="SSF89"/>
      <c r="SSG89"/>
      <c r="SSH89"/>
      <c r="SSI89"/>
      <c r="SSJ89"/>
      <c r="SSK89"/>
      <c r="SSL89"/>
      <c r="SSM89"/>
      <c r="SSN89"/>
      <c r="SSO89"/>
      <c r="SSP89"/>
      <c r="SSQ89"/>
      <c r="SSR89"/>
      <c r="SSS89"/>
      <c r="SST89"/>
      <c r="SSU89"/>
      <c r="SSV89"/>
      <c r="SSW89"/>
      <c r="SSX89"/>
      <c r="SSY89"/>
      <c r="SSZ89"/>
      <c r="STA89"/>
      <c r="STB89"/>
      <c r="STC89"/>
      <c r="STD89"/>
      <c r="STE89"/>
      <c r="STF89"/>
      <c r="STG89"/>
      <c r="STH89"/>
      <c r="STI89"/>
      <c r="STJ89"/>
      <c r="STK89"/>
      <c r="STL89"/>
      <c r="STM89"/>
      <c r="STN89"/>
      <c r="STO89"/>
      <c r="STP89"/>
      <c r="STQ89"/>
      <c r="STR89"/>
      <c r="STS89"/>
      <c r="STT89"/>
      <c r="STU89"/>
      <c r="STV89"/>
      <c r="STW89"/>
      <c r="STX89"/>
      <c r="STY89"/>
      <c r="STZ89"/>
      <c r="SUA89"/>
      <c r="SUB89"/>
      <c r="SUC89"/>
      <c r="SUD89"/>
      <c r="SUE89"/>
      <c r="SUF89"/>
      <c r="SUG89"/>
      <c r="SUH89"/>
      <c r="SUI89"/>
      <c r="SUJ89"/>
      <c r="SUK89"/>
      <c r="SUL89"/>
      <c r="SUM89"/>
      <c r="SUN89"/>
      <c r="SUO89"/>
      <c r="SUP89"/>
      <c r="SUQ89"/>
      <c r="SUR89"/>
      <c r="SUS89"/>
      <c r="SUT89"/>
      <c r="SUU89"/>
      <c r="SUV89"/>
      <c r="SUW89"/>
      <c r="SUX89"/>
      <c r="SUY89"/>
      <c r="SUZ89"/>
      <c r="SVA89"/>
      <c r="SVB89"/>
      <c r="SVC89"/>
      <c r="SVD89"/>
      <c r="SVE89"/>
      <c r="SVF89"/>
      <c r="SVG89"/>
      <c r="SVH89"/>
      <c r="SVI89"/>
      <c r="SVJ89"/>
      <c r="SVK89"/>
      <c r="SVL89"/>
      <c r="SVM89"/>
      <c r="SVN89"/>
      <c r="SVO89"/>
      <c r="SVP89"/>
      <c r="SVQ89"/>
      <c r="SVR89"/>
      <c r="SVS89"/>
      <c r="SVT89"/>
      <c r="SVU89"/>
      <c r="SVV89"/>
      <c r="SVW89"/>
      <c r="SVX89"/>
      <c r="SVY89"/>
      <c r="SVZ89"/>
      <c r="SWA89"/>
      <c r="SWB89"/>
      <c r="SWC89"/>
      <c r="SWD89"/>
      <c r="SWE89"/>
      <c r="SWF89"/>
      <c r="SWG89"/>
      <c r="SWH89"/>
      <c r="SWI89"/>
      <c r="SWJ89"/>
      <c r="SWK89"/>
      <c r="SWL89"/>
      <c r="SWM89"/>
      <c r="SWN89"/>
      <c r="SWO89"/>
      <c r="SWP89"/>
      <c r="SWQ89"/>
      <c r="SWR89"/>
      <c r="SWS89"/>
      <c r="SWT89"/>
      <c r="SWU89"/>
      <c r="SWV89"/>
      <c r="SWW89"/>
      <c r="SWX89"/>
      <c r="SWY89"/>
      <c r="SWZ89"/>
      <c r="SXA89"/>
      <c r="SXB89"/>
      <c r="SXC89"/>
      <c r="SXD89"/>
      <c r="SXE89"/>
      <c r="SXF89"/>
      <c r="SXG89"/>
      <c r="SXH89"/>
      <c r="SXI89"/>
      <c r="SXJ89"/>
      <c r="SXK89"/>
      <c r="SXL89"/>
      <c r="SXM89"/>
      <c r="SXN89"/>
      <c r="SXO89"/>
      <c r="SXP89"/>
      <c r="SXQ89"/>
      <c r="SXR89"/>
      <c r="SXS89"/>
      <c r="SXT89"/>
      <c r="SXU89"/>
      <c r="SXV89"/>
      <c r="SXW89"/>
      <c r="SXX89"/>
      <c r="SXY89"/>
      <c r="SXZ89"/>
      <c r="SYA89"/>
      <c r="SYB89"/>
      <c r="SYC89"/>
      <c r="SYD89"/>
      <c r="SYE89"/>
      <c r="SYF89"/>
      <c r="SYG89"/>
      <c r="SYH89"/>
      <c r="SYI89"/>
      <c r="SYJ89"/>
      <c r="SYK89"/>
      <c r="SYL89"/>
      <c r="SYM89"/>
      <c r="SYN89"/>
      <c r="SYO89"/>
      <c r="SYP89"/>
      <c r="SYQ89"/>
      <c r="SYR89"/>
      <c r="SYS89"/>
      <c r="SYT89"/>
      <c r="SYU89"/>
      <c r="SYV89"/>
      <c r="SYW89"/>
      <c r="SYX89"/>
      <c r="SYY89"/>
      <c r="SYZ89"/>
      <c r="SZA89"/>
      <c r="SZB89"/>
      <c r="SZC89"/>
      <c r="SZD89"/>
      <c r="SZE89"/>
      <c r="SZF89"/>
      <c r="SZG89"/>
      <c r="SZH89"/>
      <c r="SZI89"/>
      <c r="SZJ89"/>
      <c r="SZK89"/>
      <c r="SZL89"/>
      <c r="SZM89"/>
      <c r="SZN89"/>
      <c r="SZO89"/>
      <c r="SZP89"/>
      <c r="SZQ89"/>
      <c r="SZR89"/>
      <c r="SZS89"/>
      <c r="SZT89"/>
      <c r="SZU89"/>
      <c r="SZV89"/>
      <c r="SZW89"/>
      <c r="SZX89"/>
      <c r="SZY89"/>
      <c r="SZZ89"/>
      <c r="TAA89"/>
      <c r="TAB89"/>
      <c r="TAC89"/>
      <c r="TAD89"/>
      <c r="TAE89"/>
      <c r="TAF89"/>
      <c r="TAG89"/>
      <c r="TAH89"/>
      <c r="TAI89"/>
      <c r="TAJ89"/>
      <c r="TAK89"/>
      <c r="TAL89"/>
      <c r="TAM89"/>
      <c r="TAN89"/>
      <c r="TAO89"/>
      <c r="TAP89"/>
      <c r="TAQ89"/>
      <c r="TAR89"/>
      <c r="TAS89"/>
      <c r="TAT89"/>
      <c r="TAU89"/>
      <c r="TAV89"/>
      <c r="TAW89"/>
      <c r="TAX89"/>
      <c r="TAY89"/>
      <c r="TAZ89"/>
      <c r="TBA89"/>
      <c r="TBB89"/>
      <c r="TBC89"/>
      <c r="TBD89"/>
      <c r="TBE89"/>
      <c r="TBF89"/>
      <c r="TBG89"/>
      <c r="TBH89"/>
      <c r="TBI89"/>
      <c r="TBJ89"/>
      <c r="TBK89"/>
      <c r="TBL89"/>
      <c r="TBM89"/>
      <c r="TBN89"/>
      <c r="TBO89"/>
      <c r="TBP89"/>
      <c r="TBQ89"/>
      <c r="TBR89"/>
      <c r="TBS89"/>
      <c r="TBT89"/>
      <c r="TBU89"/>
      <c r="TBV89"/>
      <c r="TBW89"/>
      <c r="TBX89"/>
      <c r="TBY89"/>
      <c r="TBZ89"/>
      <c r="TCA89"/>
      <c r="TCB89"/>
      <c r="TCC89"/>
      <c r="TCD89"/>
      <c r="TCE89"/>
      <c r="TCF89"/>
      <c r="TCG89"/>
      <c r="TCH89"/>
      <c r="TCI89"/>
      <c r="TCJ89"/>
      <c r="TCK89"/>
      <c r="TCL89"/>
      <c r="TCM89"/>
      <c r="TCN89"/>
      <c r="TCO89"/>
      <c r="TCP89"/>
      <c r="TCQ89"/>
      <c r="TCR89"/>
      <c r="TCS89"/>
      <c r="TCT89"/>
      <c r="TCU89"/>
      <c r="TCV89"/>
      <c r="TCW89"/>
      <c r="TCX89"/>
      <c r="TCY89"/>
      <c r="TCZ89"/>
      <c r="TDA89"/>
      <c r="TDB89"/>
      <c r="TDC89"/>
      <c r="TDD89"/>
      <c r="TDE89"/>
      <c r="TDF89"/>
      <c r="TDG89"/>
      <c r="TDH89"/>
      <c r="TDI89"/>
      <c r="TDJ89"/>
      <c r="TDK89"/>
      <c r="TDL89"/>
      <c r="TDM89"/>
      <c r="TDN89"/>
      <c r="TDO89"/>
      <c r="TDP89"/>
      <c r="TDQ89"/>
      <c r="TDR89"/>
      <c r="TDS89"/>
      <c r="TDT89"/>
      <c r="TDU89"/>
      <c r="TDV89"/>
      <c r="TDW89"/>
      <c r="TDX89"/>
      <c r="TDY89"/>
      <c r="TDZ89"/>
      <c r="TEA89"/>
      <c r="TEB89"/>
      <c r="TEC89"/>
      <c r="TED89"/>
      <c r="TEE89"/>
      <c r="TEF89"/>
      <c r="TEG89"/>
      <c r="TEH89"/>
      <c r="TEI89"/>
      <c r="TEJ89"/>
      <c r="TEK89"/>
      <c r="TEL89"/>
      <c r="TEM89"/>
      <c r="TEN89"/>
      <c r="TEO89"/>
      <c r="TEP89"/>
      <c r="TEQ89"/>
      <c r="TER89"/>
      <c r="TES89"/>
      <c r="TET89"/>
      <c r="TEU89"/>
      <c r="TEV89"/>
      <c r="TEW89"/>
      <c r="TEX89"/>
      <c r="TEY89"/>
      <c r="TEZ89"/>
      <c r="TFA89"/>
      <c r="TFB89"/>
      <c r="TFC89"/>
      <c r="TFD89"/>
      <c r="TFE89"/>
      <c r="TFF89"/>
      <c r="TFG89"/>
      <c r="TFH89"/>
      <c r="TFI89"/>
      <c r="TFJ89"/>
      <c r="TFK89"/>
      <c r="TFL89"/>
      <c r="TFM89"/>
      <c r="TFN89"/>
      <c r="TFO89"/>
      <c r="TFP89"/>
      <c r="TFQ89"/>
      <c r="TFR89"/>
      <c r="TFS89"/>
      <c r="TFT89"/>
      <c r="TFU89"/>
      <c r="TFV89"/>
      <c r="TFW89"/>
      <c r="TFX89"/>
      <c r="TFY89"/>
      <c r="TFZ89"/>
      <c r="TGA89"/>
      <c r="TGB89"/>
      <c r="TGC89"/>
      <c r="TGD89"/>
      <c r="TGE89"/>
      <c r="TGF89"/>
      <c r="TGG89"/>
      <c r="TGH89"/>
      <c r="TGI89"/>
      <c r="TGJ89"/>
      <c r="TGK89"/>
      <c r="TGL89"/>
      <c r="TGM89"/>
      <c r="TGN89"/>
      <c r="TGO89"/>
      <c r="TGP89"/>
      <c r="TGQ89"/>
      <c r="TGR89"/>
      <c r="TGS89"/>
      <c r="TGT89"/>
      <c r="TGU89"/>
      <c r="TGV89"/>
      <c r="TGW89"/>
      <c r="TGX89"/>
      <c r="TGY89"/>
      <c r="TGZ89"/>
      <c r="THA89"/>
      <c r="THB89"/>
      <c r="THC89"/>
      <c r="THD89"/>
      <c r="THE89"/>
      <c r="THF89"/>
      <c r="THG89"/>
      <c r="THH89"/>
      <c r="THI89"/>
      <c r="THJ89"/>
      <c r="THK89"/>
      <c r="THL89"/>
      <c r="THM89"/>
      <c r="THN89"/>
      <c r="THO89"/>
      <c r="THP89"/>
      <c r="THQ89"/>
      <c r="THR89"/>
      <c r="THS89"/>
      <c r="THT89"/>
      <c r="THU89"/>
      <c r="THV89"/>
      <c r="THW89"/>
      <c r="THX89"/>
      <c r="THY89"/>
      <c r="THZ89"/>
      <c r="TIA89"/>
      <c r="TIB89"/>
      <c r="TIC89"/>
      <c r="TID89"/>
      <c r="TIE89"/>
      <c r="TIF89"/>
      <c r="TIG89"/>
      <c r="TIH89"/>
      <c r="TII89"/>
      <c r="TIJ89"/>
      <c r="TIK89"/>
      <c r="TIL89"/>
      <c r="TIM89"/>
      <c r="TIN89"/>
      <c r="TIO89"/>
      <c r="TIP89"/>
      <c r="TIQ89"/>
      <c r="TIR89"/>
      <c r="TIS89"/>
      <c r="TIT89"/>
      <c r="TIU89"/>
      <c r="TIV89"/>
      <c r="TIW89"/>
      <c r="TIX89"/>
      <c r="TIY89"/>
      <c r="TIZ89"/>
      <c r="TJA89"/>
      <c r="TJB89"/>
      <c r="TJC89"/>
      <c r="TJD89"/>
      <c r="TJE89"/>
      <c r="TJF89"/>
      <c r="TJG89"/>
      <c r="TJH89"/>
      <c r="TJI89"/>
      <c r="TJJ89"/>
      <c r="TJK89"/>
      <c r="TJL89"/>
      <c r="TJM89"/>
      <c r="TJN89"/>
      <c r="TJO89"/>
      <c r="TJP89"/>
      <c r="TJQ89"/>
      <c r="TJR89"/>
      <c r="TJS89"/>
      <c r="TJT89"/>
      <c r="TJU89"/>
      <c r="TJV89"/>
      <c r="TJW89"/>
      <c r="TJX89"/>
      <c r="TJY89"/>
      <c r="TJZ89"/>
      <c r="TKA89"/>
      <c r="TKB89"/>
      <c r="TKC89"/>
      <c r="TKD89"/>
      <c r="TKE89"/>
      <c r="TKF89"/>
      <c r="TKG89"/>
      <c r="TKH89"/>
      <c r="TKI89"/>
      <c r="TKJ89"/>
      <c r="TKK89"/>
      <c r="TKL89"/>
      <c r="TKM89"/>
      <c r="TKN89"/>
      <c r="TKO89"/>
      <c r="TKP89"/>
      <c r="TKQ89"/>
      <c r="TKR89"/>
      <c r="TKS89"/>
      <c r="TKT89"/>
      <c r="TKU89"/>
      <c r="TKV89"/>
      <c r="TKW89"/>
      <c r="TKX89"/>
      <c r="TKY89"/>
      <c r="TKZ89"/>
      <c r="TLA89"/>
      <c r="TLB89"/>
      <c r="TLC89"/>
      <c r="TLD89"/>
      <c r="TLE89"/>
      <c r="TLF89"/>
      <c r="TLG89"/>
      <c r="TLH89"/>
      <c r="TLI89"/>
      <c r="TLJ89"/>
      <c r="TLK89"/>
      <c r="TLL89"/>
      <c r="TLM89"/>
      <c r="TLN89"/>
      <c r="TLO89"/>
      <c r="TLP89"/>
      <c r="TLQ89"/>
      <c r="TLR89"/>
      <c r="TLS89"/>
      <c r="TLT89"/>
      <c r="TLU89"/>
      <c r="TLV89"/>
      <c r="TLW89"/>
      <c r="TLX89"/>
      <c r="TLY89"/>
      <c r="TLZ89"/>
      <c r="TMA89"/>
      <c r="TMB89"/>
      <c r="TMC89"/>
      <c r="TMD89"/>
      <c r="TME89"/>
      <c r="TMF89"/>
      <c r="TMG89"/>
      <c r="TMH89"/>
      <c r="TMI89"/>
      <c r="TMJ89"/>
      <c r="TMK89"/>
      <c r="TML89"/>
      <c r="TMM89"/>
      <c r="TMN89"/>
      <c r="TMO89"/>
      <c r="TMP89"/>
      <c r="TMQ89"/>
      <c r="TMR89"/>
      <c r="TMS89"/>
      <c r="TMT89"/>
      <c r="TMU89"/>
      <c r="TMV89"/>
      <c r="TMW89"/>
      <c r="TMX89"/>
      <c r="TMY89"/>
      <c r="TMZ89"/>
      <c r="TNA89"/>
      <c r="TNB89"/>
      <c r="TNC89"/>
      <c r="TND89"/>
      <c r="TNE89"/>
      <c r="TNF89"/>
      <c r="TNG89"/>
      <c r="TNH89"/>
      <c r="TNI89"/>
      <c r="TNJ89"/>
      <c r="TNK89"/>
      <c r="TNL89"/>
      <c r="TNM89"/>
      <c r="TNN89"/>
      <c r="TNO89"/>
      <c r="TNP89"/>
      <c r="TNQ89"/>
      <c r="TNR89"/>
      <c r="TNS89"/>
      <c r="TNT89"/>
      <c r="TNU89"/>
      <c r="TNV89"/>
      <c r="TNW89"/>
      <c r="TNX89"/>
      <c r="TNY89"/>
      <c r="TNZ89"/>
      <c r="TOA89"/>
      <c r="TOB89"/>
      <c r="TOC89"/>
      <c r="TOD89"/>
      <c r="TOE89"/>
      <c r="TOF89"/>
      <c r="TOG89"/>
      <c r="TOH89"/>
      <c r="TOI89"/>
      <c r="TOJ89"/>
      <c r="TOK89"/>
      <c r="TOL89"/>
      <c r="TOM89"/>
      <c r="TON89"/>
      <c r="TOO89"/>
      <c r="TOP89"/>
      <c r="TOQ89"/>
      <c r="TOR89"/>
      <c r="TOS89"/>
      <c r="TOT89"/>
      <c r="TOU89"/>
      <c r="TOV89"/>
      <c r="TOW89"/>
      <c r="TOX89"/>
      <c r="TOY89"/>
      <c r="TOZ89"/>
      <c r="TPA89"/>
      <c r="TPB89"/>
      <c r="TPC89"/>
      <c r="TPD89"/>
      <c r="TPE89"/>
      <c r="TPF89"/>
      <c r="TPG89"/>
      <c r="TPH89"/>
      <c r="TPI89"/>
      <c r="TPJ89"/>
      <c r="TPK89"/>
      <c r="TPL89"/>
      <c r="TPM89"/>
      <c r="TPN89"/>
      <c r="TPO89"/>
      <c r="TPP89"/>
      <c r="TPQ89"/>
      <c r="TPR89"/>
      <c r="TPS89"/>
      <c r="TPT89"/>
      <c r="TPU89"/>
      <c r="TPV89"/>
      <c r="TPW89"/>
      <c r="TPX89"/>
      <c r="TPY89"/>
      <c r="TPZ89"/>
      <c r="TQA89"/>
      <c r="TQB89"/>
      <c r="TQC89"/>
      <c r="TQD89"/>
      <c r="TQE89"/>
      <c r="TQF89"/>
      <c r="TQG89"/>
      <c r="TQH89"/>
      <c r="TQI89"/>
      <c r="TQJ89"/>
      <c r="TQK89"/>
      <c r="TQL89"/>
      <c r="TQM89"/>
      <c r="TQN89"/>
      <c r="TQO89"/>
      <c r="TQP89"/>
      <c r="TQQ89"/>
      <c r="TQR89"/>
      <c r="TQS89"/>
      <c r="TQT89"/>
      <c r="TQU89"/>
      <c r="TQV89"/>
      <c r="TQW89"/>
      <c r="TQX89"/>
      <c r="TQY89"/>
      <c r="TQZ89"/>
      <c r="TRA89"/>
      <c r="TRB89"/>
      <c r="TRC89"/>
      <c r="TRD89"/>
      <c r="TRE89"/>
      <c r="TRF89"/>
      <c r="TRG89"/>
      <c r="TRH89"/>
      <c r="TRI89"/>
      <c r="TRJ89"/>
      <c r="TRK89"/>
      <c r="TRL89"/>
      <c r="TRM89"/>
      <c r="TRN89"/>
      <c r="TRO89"/>
      <c r="TRP89"/>
      <c r="TRQ89"/>
      <c r="TRR89"/>
      <c r="TRS89"/>
      <c r="TRT89"/>
      <c r="TRU89"/>
      <c r="TRV89"/>
      <c r="TRW89"/>
      <c r="TRX89"/>
      <c r="TRY89"/>
      <c r="TRZ89"/>
      <c r="TSA89"/>
      <c r="TSB89"/>
      <c r="TSC89"/>
      <c r="TSD89"/>
      <c r="TSE89"/>
      <c r="TSF89"/>
      <c r="TSG89"/>
      <c r="TSH89"/>
      <c r="TSI89"/>
      <c r="TSJ89"/>
      <c r="TSK89"/>
      <c r="TSL89"/>
      <c r="TSM89"/>
      <c r="TSN89"/>
      <c r="TSO89"/>
      <c r="TSP89"/>
      <c r="TSQ89"/>
      <c r="TSR89"/>
      <c r="TSS89"/>
      <c r="TST89"/>
      <c r="TSU89"/>
      <c r="TSV89"/>
      <c r="TSW89"/>
      <c r="TSX89"/>
      <c r="TSY89"/>
      <c r="TSZ89"/>
      <c r="TTA89"/>
      <c r="TTB89"/>
      <c r="TTC89"/>
      <c r="TTD89"/>
      <c r="TTE89"/>
      <c r="TTF89"/>
      <c r="TTG89"/>
      <c r="TTH89"/>
      <c r="TTI89"/>
      <c r="TTJ89"/>
      <c r="TTK89"/>
      <c r="TTL89"/>
      <c r="TTM89"/>
      <c r="TTN89"/>
      <c r="TTO89"/>
      <c r="TTP89"/>
      <c r="TTQ89"/>
      <c r="TTR89"/>
      <c r="TTS89"/>
      <c r="TTT89"/>
      <c r="TTU89"/>
      <c r="TTV89"/>
      <c r="TTW89"/>
      <c r="TTX89"/>
      <c r="TTY89"/>
      <c r="TTZ89"/>
      <c r="TUA89"/>
      <c r="TUB89"/>
      <c r="TUC89"/>
      <c r="TUD89"/>
      <c r="TUE89"/>
      <c r="TUF89"/>
      <c r="TUG89"/>
      <c r="TUH89"/>
      <c r="TUI89"/>
      <c r="TUJ89"/>
      <c r="TUK89"/>
      <c r="TUL89"/>
      <c r="TUM89"/>
      <c r="TUN89"/>
      <c r="TUO89"/>
      <c r="TUP89"/>
      <c r="TUQ89"/>
      <c r="TUR89"/>
      <c r="TUS89"/>
      <c r="TUT89"/>
      <c r="TUU89"/>
      <c r="TUV89"/>
      <c r="TUW89"/>
      <c r="TUX89"/>
      <c r="TUY89"/>
      <c r="TUZ89"/>
      <c r="TVA89"/>
      <c r="TVB89"/>
      <c r="TVC89"/>
      <c r="TVD89"/>
      <c r="TVE89"/>
      <c r="TVF89"/>
      <c r="TVG89"/>
      <c r="TVH89"/>
      <c r="TVI89"/>
      <c r="TVJ89"/>
      <c r="TVK89"/>
      <c r="TVL89"/>
      <c r="TVM89"/>
      <c r="TVN89"/>
      <c r="TVO89"/>
      <c r="TVP89"/>
      <c r="TVQ89"/>
      <c r="TVR89"/>
      <c r="TVS89"/>
      <c r="TVT89"/>
      <c r="TVU89"/>
      <c r="TVV89"/>
      <c r="TVW89"/>
      <c r="TVX89"/>
      <c r="TVY89"/>
      <c r="TVZ89"/>
      <c r="TWA89"/>
      <c r="TWB89"/>
      <c r="TWC89"/>
      <c r="TWD89"/>
      <c r="TWE89"/>
      <c r="TWF89"/>
      <c r="TWG89"/>
      <c r="TWH89"/>
      <c r="TWI89"/>
      <c r="TWJ89"/>
      <c r="TWK89"/>
      <c r="TWL89"/>
      <c r="TWM89"/>
      <c r="TWN89"/>
      <c r="TWO89"/>
      <c r="TWP89"/>
      <c r="TWQ89"/>
      <c r="TWR89"/>
      <c r="TWS89"/>
      <c r="TWT89"/>
      <c r="TWU89"/>
      <c r="TWV89"/>
      <c r="TWW89"/>
      <c r="TWX89"/>
      <c r="TWY89"/>
      <c r="TWZ89"/>
      <c r="TXA89"/>
      <c r="TXB89"/>
      <c r="TXC89"/>
      <c r="TXD89"/>
      <c r="TXE89"/>
      <c r="TXF89"/>
      <c r="TXG89"/>
      <c r="TXH89"/>
      <c r="TXI89"/>
      <c r="TXJ89"/>
      <c r="TXK89"/>
      <c r="TXL89"/>
      <c r="TXM89"/>
      <c r="TXN89"/>
      <c r="TXO89"/>
      <c r="TXP89"/>
      <c r="TXQ89"/>
      <c r="TXR89"/>
      <c r="TXS89"/>
      <c r="TXT89"/>
      <c r="TXU89"/>
      <c r="TXV89"/>
      <c r="TXW89"/>
      <c r="TXX89"/>
      <c r="TXY89"/>
      <c r="TXZ89"/>
      <c r="TYA89"/>
      <c r="TYB89"/>
      <c r="TYC89"/>
      <c r="TYD89"/>
      <c r="TYE89"/>
      <c r="TYF89"/>
      <c r="TYG89"/>
      <c r="TYH89"/>
      <c r="TYI89"/>
      <c r="TYJ89"/>
      <c r="TYK89"/>
      <c r="TYL89"/>
      <c r="TYM89"/>
      <c r="TYN89"/>
      <c r="TYO89"/>
      <c r="TYP89"/>
      <c r="TYQ89"/>
      <c r="TYR89"/>
      <c r="TYS89"/>
      <c r="TYT89"/>
      <c r="TYU89"/>
      <c r="TYV89"/>
      <c r="TYW89"/>
      <c r="TYX89"/>
      <c r="TYY89"/>
      <c r="TYZ89"/>
      <c r="TZA89"/>
      <c r="TZB89"/>
      <c r="TZC89"/>
      <c r="TZD89"/>
      <c r="TZE89"/>
      <c r="TZF89"/>
      <c r="TZG89"/>
      <c r="TZH89"/>
      <c r="TZI89"/>
      <c r="TZJ89"/>
      <c r="TZK89"/>
      <c r="TZL89"/>
      <c r="TZM89"/>
      <c r="TZN89"/>
      <c r="TZO89"/>
      <c r="TZP89"/>
      <c r="TZQ89"/>
      <c r="TZR89"/>
      <c r="TZS89"/>
      <c r="TZT89"/>
      <c r="TZU89"/>
      <c r="TZV89"/>
      <c r="TZW89"/>
      <c r="TZX89"/>
      <c r="TZY89"/>
      <c r="TZZ89"/>
      <c r="UAA89"/>
      <c r="UAB89"/>
      <c r="UAC89"/>
      <c r="UAD89"/>
      <c r="UAE89"/>
      <c r="UAF89"/>
      <c r="UAG89"/>
      <c r="UAH89"/>
      <c r="UAI89"/>
      <c r="UAJ89"/>
      <c r="UAK89"/>
      <c r="UAL89"/>
      <c r="UAM89"/>
      <c r="UAN89"/>
      <c r="UAO89"/>
      <c r="UAP89"/>
      <c r="UAQ89"/>
      <c r="UAR89"/>
      <c r="UAS89"/>
      <c r="UAT89"/>
      <c r="UAU89"/>
      <c r="UAV89"/>
      <c r="UAW89"/>
      <c r="UAX89"/>
      <c r="UAY89"/>
      <c r="UAZ89"/>
      <c r="UBA89"/>
      <c r="UBB89"/>
      <c r="UBC89"/>
      <c r="UBD89"/>
      <c r="UBE89"/>
      <c r="UBF89"/>
      <c r="UBG89"/>
      <c r="UBH89"/>
      <c r="UBI89"/>
      <c r="UBJ89"/>
      <c r="UBK89"/>
      <c r="UBL89"/>
      <c r="UBM89"/>
      <c r="UBN89"/>
      <c r="UBO89"/>
      <c r="UBP89"/>
      <c r="UBQ89"/>
      <c r="UBR89"/>
      <c r="UBS89"/>
      <c r="UBT89"/>
      <c r="UBU89"/>
      <c r="UBV89"/>
      <c r="UBW89"/>
      <c r="UBX89"/>
      <c r="UBY89"/>
      <c r="UBZ89"/>
      <c r="UCA89"/>
      <c r="UCB89"/>
      <c r="UCC89"/>
      <c r="UCD89"/>
      <c r="UCE89"/>
      <c r="UCF89"/>
      <c r="UCG89"/>
      <c r="UCH89"/>
      <c r="UCI89"/>
      <c r="UCJ89"/>
      <c r="UCK89"/>
      <c r="UCL89"/>
      <c r="UCM89"/>
      <c r="UCN89"/>
      <c r="UCO89"/>
      <c r="UCP89"/>
      <c r="UCQ89"/>
      <c r="UCR89"/>
      <c r="UCS89"/>
      <c r="UCT89"/>
      <c r="UCU89"/>
      <c r="UCV89"/>
      <c r="UCW89"/>
      <c r="UCX89"/>
      <c r="UCY89"/>
      <c r="UCZ89"/>
      <c r="UDA89"/>
      <c r="UDB89"/>
      <c r="UDC89"/>
      <c r="UDD89"/>
      <c r="UDE89"/>
      <c r="UDF89"/>
      <c r="UDG89"/>
      <c r="UDH89"/>
      <c r="UDI89"/>
      <c r="UDJ89"/>
      <c r="UDK89"/>
      <c r="UDL89"/>
      <c r="UDM89"/>
      <c r="UDN89"/>
      <c r="UDO89"/>
      <c r="UDP89"/>
      <c r="UDQ89"/>
      <c r="UDR89"/>
      <c r="UDS89"/>
      <c r="UDT89"/>
      <c r="UDU89"/>
      <c r="UDV89"/>
      <c r="UDW89"/>
      <c r="UDX89"/>
      <c r="UDY89"/>
      <c r="UDZ89"/>
      <c r="UEA89"/>
      <c r="UEB89"/>
      <c r="UEC89"/>
      <c r="UED89"/>
      <c r="UEE89"/>
      <c r="UEF89"/>
      <c r="UEG89"/>
      <c r="UEH89"/>
      <c r="UEI89"/>
      <c r="UEJ89"/>
      <c r="UEK89"/>
      <c r="UEL89"/>
      <c r="UEM89"/>
      <c r="UEN89"/>
      <c r="UEO89"/>
      <c r="UEP89"/>
      <c r="UEQ89"/>
      <c r="UER89"/>
      <c r="UES89"/>
      <c r="UET89"/>
      <c r="UEU89"/>
      <c r="UEV89"/>
      <c r="UEW89"/>
      <c r="UEX89"/>
      <c r="UEY89"/>
      <c r="UEZ89"/>
      <c r="UFA89"/>
      <c r="UFB89"/>
      <c r="UFC89"/>
      <c r="UFD89"/>
      <c r="UFE89"/>
      <c r="UFF89"/>
      <c r="UFG89"/>
      <c r="UFH89"/>
      <c r="UFI89"/>
      <c r="UFJ89"/>
      <c r="UFK89"/>
      <c r="UFL89"/>
      <c r="UFM89"/>
      <c r="UFN89"/>
      <c r="UFO89"/>
      <c r="UFP89"/>
      <c r="UFQ89"/>
      <c r="UFR89"/>
      <c r="UFS89"/>
      <c r="UFT89"/>
      <c r="UFU89"/>
      <c r="UFV89"/>
      <c r="UFW89"/>
      <c r="UFX89"/>
      <c r="UFY89"/>
      <c r="UFZ89"/>
      <c r="UGA89"/>
      <c r="UGB89"/>
      <c r="UGC89"/>
      <c r="UGD89"/>
      <c r="UGE89"/>
      <c r="UGF89"/>
      <c r="UGG89"/>
      <c r="UGH89"/>
      <c r="UGI89"/>
      <c r="UGJ89"/>
      <c r="UGK89"/>
      <c r="UGL89"/>
      <c r="UGM89"/>
      <c r="UGN89"/>
      <c r="UGO89"/>
      <c r="UGP89"/>
      <c r="UGQ89"/>
      <c r="UGR89"/>
      <c r="UGS89"/>
      <c r="UGT89"/>
      <c r="UGU89"/>
      <c r="UGV89"/>
      <c r="UGW89"/>
      <c r="UGX89"/>
      <c r="UGY89"/>
      <c r="UGZ89"/>
      <c r="UHA89"/>
      <c r="UHB89"/>
      <c r="UHC89"/>
      <c r="UHD89"/>
      <c r="UHE89"/>
      <c r="UHF89"/>
      <c r="UHG89"/>
      <c r="UHH89"/>
      <c r="UHI89"/>
      <c r="UHJ89"/>
      <c r="UHK89"/>
      <c r="UHL89"/>
      <c r="UHM89"/>
      <c r="UHN89"/>
      <c r="UHO89"/>
      <c r="UHP89"/>
      <c r="UHQ89"/>
      <c r="UHR89"/>
      <c r="UHS89"/>
      <c r="UHT89"/>
      <c r="UHU89"/>
      <c r="UHV89"/>
      <c r="UHW89"/>
      <c r="UHX89"/>
      <c r="UHY89"/>
      <c r="UHZ89"/>
      <c r="UIA89"/>
      <c r="UIB89"/>
      <c r="UIC89"/>
      <c r="UID89"/>
      <c r="UIE89"/>
      <c r="UIF89"/>
      <c r="UIG89"/>
      <c r="UIH89"/>
      <c r="UII89"/>
      <c r="UIJ89"/>
      <c r="UIK89"/>
      <c r="UIL89"/>
      <c r="UIM89"/>
      <c r="UIN89"/>
      <c r="UIO89"/>
      <c r="UIP89"/>
      <c r="UIQ89"/>
      <c r="UIR89"/>
      <c r="UIS89"/>
      <c r="UIT89"/>
      <c r="UIU89"/>
      <c r="UIV89"/>
      <c r="UIW89"/>
      <c r="UIX89"/>
      <c r="UIY89"/>
      <c r="UIZ89"/>
      <c r="UJA89"/>
      <c r="UJB89"/>
      <c r="UJC89"/>
      <c r="UJD89"/>
      <c r="UJE89"/>
      <c r="UJF89"/>
      <c r="UJG89"/>
      <c r="UJH89"/>
      <c r="UJI89"/>
      <c r="UJJ89"/>
      <c r="UJK89"/>
      <c r="UJL89"/>
      <c r="UJM89"/>
      <c r="UJN89"/>
      <c r="UJO89"/>
      <c r="UJP89"/>
      <c r="UJQ89"/>
      <c r="UJR89"/>
      <c r="UJS89"/>
      <c r="UJT89"/>
      <c r="UJU89"/>
      <c r="UJV89"/>
      <c r="UJW89"/>
      <c r="UJX89"/>
      <c r="UJY89"/>
      <c r="UJZ89"/>
      <c r="UKA89"/>
      <c r="UKB89"/>
      <c r="UKC89"/>
      <c r="UKD89"/>
      <c r="UKE89"/>
      <c r="UKF89"/>
      <c r="UKG89"/>
      <c r="UKH89"/>
      <c r="UKI89"/>
      <c r="UKJ89"/>
      <c r="UKK89"/>
      <c r="UKL89"/>
      <c r="UKM89"/>
      <c r="UKN89"/>
      <c r="UKO89"/>
      <c r="UKP89"/>
      <c r="UKQ89"/>
      <c r="UKR89"/>
      <c r="UKS89"/>
      <c r="UKT89"/>
      <c r="UKU89"/>
      <c r="UKV89"/>
      <c r="UKW89"/>
      <c r="UKX89"/>
      <c r="UKY89"/>
      <c r="UKZ89"/>
      <c r="ULA89"/>
      <c r="ULB89"/>
      <c r="ULC89"/>
      <c r="ULD89"/>
      <c r="ULE89"/>
      <c r="ULF89"/>
      <c r="ULG89"/>
      <c r="ULH89"/>
      <c r="ULI89"/>
      <c r="ULJ89"/>
      <c r="ULK89"/>
      <c r="ULL89"/>
      <c r="ULM89"/>
      <c r="ULN89"/>
      <c r="ULO89"/>
      <c r="ULP89"/>
      <c r="ULQ89"/>
      <c r="ULR89"/>
      <c r="ULS89"/>
      <c r="ULT89"/>
      <c r="ULU89"/>
      <c r="ULV89"/>
      <c r="ULW89"/>
      <c r="ULX89"/>
      <c r="ULY89"/>
      <c r="ULZ89"/>
      <c r="UMA89"/>
      <c r="UMB89"/>
      <c r="UMC89"/>
      <c r="UMD89"/>
      <c r="UME89"/>
      <c r="UMF89"/>
      <c r="UMG89"/>
      <c r="UMH89"/>
      <c r="UMI89"/>
      <c r="UMJ89"/>
      <c r="UMK89"/>
      <c r="UML89"/>
      <c r="UMM89"/>
      <c r="UMN89"/>
      <c r="UMO89"/>
      <c r="UMP89"/>
      <c r="UMQ89"/>
      <c r="UMR89"/>
      <c r="UMS89"/>
      <c r="UMT89"/>
      <c r="UMU89"/>
      <c r="UMV89"/>
      <c r="UMW89"/>
      <c r="UMX89"/>
      <c r="UMY89"/>
      <c r="UMZ89"/>
      <c r="UNA89"/>
      <c r="UNB89"/>
      <c r="UNC89"/>
      <c r="UND89"/>
      <c r="UNE89"/>
      <c r="UNF89"/>
      <c r="UNG89"/>
      <c r="UNH89"/>
      <c r="UNI89"/>
      <c r="UNJ89"/>
      <c r="UNK89"/>
      <c r="UNL89"/>
      <c r="UNM89"/>
      <c r="UNN89"/>
      <c r="UNO89"/>
      <c r="UNP89"/>
      <c r="UNQ89"/>
      <c r="UNR89"/>
      <c r="UNS89"/>
      <c r="UNT89"/>
      <c r="UNU89"/>
      <c r="UNV89"/>
      <c r="UNW89"/>
      <c r="UNX89"/>
      <c r="UNY89"/>
      <c r="UNZ89"/>
      <c r="UOA89"/>
      <c r="UOB89"/>
      <c r="UOC89"/>
      <c r="UOD89"/>
      <c r="UOE89"/>
      <c r="UOF89"/>
      <c r="UOG89"/>
      <c r="UOH89"/>
      <c r="UOI89"/>
      <c r="UOJ89"/>
      <c r="UOK89"/>
      <c r="UOL89"/>
      <c r="UOM89"/>
      <c r="UON89"/>
      <c r="UOO89"/>
      <c r="UOP89"/>
      <c r="UOQ89"/>
      <c r="UOR89"/>
      <c r="UOS89"/>
      <c r="UOT89"/>
      <c r="UOU89"/>
      <c r="UOV89"/>
      <c r="UOW89"/>
      <c r="UOX89"/>
      <c r="UOY89"/>
      <c r="UOZ89"/>
      <c r="UPA89"/>
      <c r="UPB89"/>
      <c r="UPC89"/>
      <c r="UPD89"/>
      <c r="UPE89"/>
      <c r="UPF89"/>
      <c r="UPG89"/>
      <c r="UPH89"/>
      <c r="UPI89"/>
      <c r="UPJ89"/>
      <c r="UPK89"/>
      <c r="UPL89"/>
      <c r="UPM89"/>
      <c r="UPN89"/>
      <c r="UPO89"/>
      <c r="UPP89"/>
      <c r="UPQ89"/>
      <c r="UPR89"/>
      <c r="UPS89"/>
      <c r="UPT89"/>
      <c r="UPU89"/>
      <c r="UPV89"/>
      <c r="UPW89"/>
      <c r="UPX89"/>
      <c r="UPY89"/>
      <c r="UPZ89"/>
      <c r="UQA89"/>
      <c r="UQB89"/>
      <c r="UQC89"/>
      <c r="UQD89"/>
      <c r="UQE89"/>
      <c r="UQF89"/>
      <c r="UQG89"/>
      <c r="UQH89"/>
      <c r="UQI89"/>
      <c r="UQJ89"/>
      <c r="UQK89"/>
      <c r="UQL89"/>
      <c r="UQM89"/>
      <c r="UQN89"/>
      <c r="UQO89"/>
      <c r="UQP89"/>
      <c r="UQQ89"/>
      <c r="UQR89"/>
      <c r="UQS89"/>
      <c r="UQT89"/>
      <c r="UQU89"/>
      <c r="UQV89"/>
      <c r="UQW89"/>
      <c r="UQX89"/>
      <c r="UQY89"/>
      <c r="UQZ89"/>
      <c r="URA89"/>
      <c r="URB89"/>
      <c r="URC89"/>
      <c r="URD89"/>
      <c r="URE89"/>
      <c r="URF89"/>
      <c r="URG89"/>
      <c r="URH89"/>
      <c r="URI89"/>
      <c r="URJ89"/>
      <c r="URK89"/>
      <c r="URL89"/>
      <c r="URM89"/>
      <c r="URN89"/>
      <c r="URO89"/>
      <c r="URP89"/>
      <c r="URQ89"/>
      <c r="URR89"/>
      <c r="URS89"/>
      <c r="URT89"/>
      <c r="URU89"/>
      <c r="URV89"/>
      <c r="URW89"/>
      <c r="URX89"/>
      <c r="URY89"/>
      <c r="URZ89"/>
      <c r="USA89"/>
      <c r="USB89"/>
      <c r="USC89"/>
      <c r="USD89"/>
      <c r="USE89"/>
      <c r="USF89"/>
      <c r="USG89"/>
      <c r="USH89"/>
      <c r="USI89"/>
      <c r="USJ89"/>
      <c r="USK89"/>
      <c r="USL89"/>
      <c r="USM89"/>
      <c r="USN89"/>
      <c r="USO89"/>
      <c r="USP89"/>
      <c r="USQ89"/>
      <c r="USR89"/>
      <c r="USS89"/>
      <c r="UST89"/>
      <c r="USU89"/>
      <c r="USV89"/>
      <c r="USW89"/>
      <c r="USX89"/>
      <c r="USY89"/>
      <c r="USZ89"/>
      <c r="UTA89"/>
      <c r="UTB89"/>
      <c r="UTC89"/>
      <c r="UTD89"/>
      <c r="UTE89"/>
      <c r="UTF89"/>
      <c r="UTG89"/>
      <c r="UTH89"/>
      <c r="UTI89"/>
      <c r="UTJ89"/>
      <c r="UTK89"/>
      <c r="UTL89"/>
      <c r="UTM89"/>
      <c r="UTN89"/>
      <c r="UTO89"/>
      <c r="UTP89"/>
      <c r="UTQ89"/>
      <c r="UTR89"/>
      <c r="UTS89"/>
      <c r="UTT89"/>
      <c r="UTU89"/>
      <c r="UTV89"/>
      <c r="UTW89"/>
      <c r="UTX89"/>
      <c r="UTY89"/>
      <c r="UTZ89"/>
      <c r="UUA89"/>
      <c r="UUB89"/>
      <c r="UUC89"/>
      <c r="UUD89"/>
      <c r="UUE89"/>
      <c r="UUF89"/>
      <c r="UUG89"/>
      <c r="UUH89"/>
      <c r="UUI89"/>
      <c r="UUJ89"/>
      <c r="UUK89"/>
      <c r="UUL89"/>
      <c r="UUM89"/>
      <c r="UUN89"/>
      <c r="UUO89"/>
      <c r="UUP89"/>
      <c r="UUQ89"/>
      <c r="UUR89"/>
      <c r="UUS89"/>
      <c r="UUT89"/>
      <c r="UUU89"/>
      <c r="UUV89"/>
      <c r="UUW89"/>
      <c r="UUX89"/>
      <c r="UUY89"/>
      <c r="UUZ89"/>
      <c r="UVA89"/>
      <c r="UVB89"/>
      <c r="UVC89"/>
      <c r="UVD89"/>
      <c r="UVE89"/>
      <c r="UVF89"/>
      <c r="UVG89"/>
      <c r="UVH89"/>
      <c r="UVI89"/>
      <c r="UVJ89"/>
      <c r="UVK89"/>
      <c r="UVL89"/>
      <c r="UVM89"/>
      <c r="UVN89"/>
      <c r="UVO89"/>
      <c r="UVP89"/>
      <c r="UVQ89"/>
      <c r="UVR89"/>
      <c r="UVS89"/>
      <c r="UVT89"/>
      <c r="UVU89"/>
      <c r="UVV89"/>
      <c r="UVW89"/>
      <c r="UVX89"/>
      <c r="UVY89"/>
      <c r="UVZ89"/>
      <c r="UWA89"/>
      <c r="UWB89"/>
      <c r="UWC89"/>
      <c r="UWD89"/>
      <c r="UWE89"/>
      <c r="UWF89"/>
      <c r="UWG89"/>
      <c r="UWH89"/>
      <c r="UWI89"/>
      <c r="UWJ89"/>
      <c r="UWK89"/>
      <c r="UWL89"/>
      <c r="UWM89"/>
      <c r="UWN89"/>
      <c r="UWO89"/>
      <c r="UWP89"/>
      <c r="UWQ89"/>
      <c r="UWR89"/>
      <c r="UWS89"/>
      <c r="UWT89"/>
      <c r="UWU89"/>
      <c r="UWV89"/>
      <c r="UWW89"/>
      <c r="UWX89"/>
      <c r="UWY89"/>
      <c r="UWZ89"/>
      <c r="UXA89"/>
      <c r="UXB89"/>
      <c r="UXC89"/>
      <c r="UXD89"/>
      <c r="UXE89"/>
      <c r="UXF89"/>
      <c r="UXG89"/>
      <c r="UXH89"/>
      <c r="UXI89"/>
      <c r="UXJ89"/>
      <c r="UXK89"/>
      <c r="UXL89"/>
      <c r="UXM89"/>
      <c r="UXN89"/>
      <c r="UXO89"/>
      <c r="UXP89"/>
      <c r="UXQ89"/>
      <c r="UXR89"/>
      <c r="UXS89"/>
      <c r="UXT89"/>
      <c r="UXU89"/>
      <c r="UXV89"/>
      <c r="UXW89"/>
      <c r="UXX89"/>
      <c r="UXY89"/>
      <c r="UXZ89"/>
      <c r="UYA89"/>
      <c r="UYB89"/>
      <c r="UYC89"/>
      <c r="UYD89"/>
      <c r="UYE89"/>
      <c r="UYF89"/>
      <c r="UYG89"/>
      <c r="UYH89"/>
      <c r="UYI89"/>
      <c r="UYJ89"/>
      <c r="UYK89"/>
      <c r="UYL89"/>
      <c r="UYM89"/>
      <c r="UYN89"/>
      <c r="UYO89"/>
      <c r="UYP89"/>
      <c r="UYQ89"/>
      <c r="UYR89"/>
      <c r="UYS89"/>
      <c r="UYT89"/>
      <c r="UYU89"/>
      <c r="UYV89"/>
      <c r="UYW89"/>
      <c r="UYX89"/>
      <c r="UYY89"/>
      <c r="UYZ89"/>
      <c r="UZA89"/>
      <c r="UZB89"/>
      <c r="UZC89"/>
      <c r="UZD89"/>
      <c r="UZE89"/>
      <c r="UZF89"/>
      <c r="UZG89"/>
      <c r="UZH89"/>
      <c r="UZI89"/>
      <c r="UZJ89"/>
      <c r="UZK89"/>
      <c r="UZL89"/>
      <c r="UZM89"/>
      <c r="UZN89"/>
      <c r="UZO89"/>
      <c r="UZP89"/>
      <c r="UZQ89"/>
      <c r="UZR89"/>
      <c r="UZS89"/>
      <c r="UZT89"/>
      <c r="UZU89"/>
      <c r="UZV89"/>
      <c r="UZW89"/>
      <c r="UZX89"/>
      <c r="UZY89"/>
      <c r="UZZ89"/>
      <c r="VAA89"/>
      <c r="VAB89"/>
      <c r="VAC89"/>
      <c r="VAD89"/>
      <c r="VAE89"/>
      <c r="VAF89"/>
      <c r="VAG89"/>
      <c r="VAH89"/>
      <c r="VAI89"/>
      <c r="VAJ89"/>
      <c r="VAK89"/>
      <c r="VAL89"/>
      <c r="VAM89"/>
      <c r="VAN89"/>
      <c r="VAO89"/>
      <c r="VAP89"/>
      <c r="VAQ89"/>
      <c r="VAR89"/>
      <c r="VAS89"/>
      <c r="VAT89"/>
      <c r="VAU89"/>
      <c r="VAV89"/>
      <c r="VAW89"/>
      <c r="VAX89"/>
      <c r="VAY89"/>
      <c r="VAZ89"/>
      <c r="VBA89"/>
      <c r="VBB89"/>
      <c r="VBC89"/>
      <c r="VBD89"/>
      <c r="VBE89"/>
      <c r="VBF89"/>
      <c r="VBG89"/>
      <c r="VBH89"/>
      <c r="VBI89"/>
      <c r="VBJ89"/>
      <c r="VBK89"/>
      <c r="VBL89"/>
      <c r="VBM89"/>
      <c r="VBN89"/>
      <c r="VBO89"/>
      <c r="VBP89"/>
      <c r="VBQ89"/>
      <c r="VBR89"/>
      <c r="VBS89"/>
      <c r="VBT89"/>
      <c r="VBU89"/>
      <c r="VBV89"/>
      <c r="VBW89"/>
      <c r="VBX89"/>
      <c r="VBY89"/>
      <c r="VBZ89"/>
      <c r="VCA89"/>
      <c r="VCB89"/>
      <c r="VCC89"/>
      <c r="VCD89"/>
      <c r="VCE89"/>
      <c r="VCF89"/>
      <c r="VCG89"/>
      <c r="VCH89"/>
      <c r="VCI89"/>
      <c r="VCJ89"/>
      <c r="VCK89"/>
      <c r="VCL89"/>
      <c r="VCM89"/>
      <c r="VCN89"/>
      <c r="VCO89"/>
      <c r="VCP89"/>
      <c r="VCQ89"/>
      <c r="VCR89"/>
      <c r="VCS89"/>
      <c r="VCT89"/>
      <c r="VCU89"/>
      <c r="VCV89"/>
      <c r="VCW89"/>
      <c r="VCX89"/>
      <c r="VCY89"/>
      <c r="VCZ89"/>
      <c r="VDA89"/>
      <c r="VDB89"/>
      <c r="VDC89"/>
      <c r="VDD89"/>
      <c r="VDE89"/>
      <c r="VDF89"/>
      <c r="VDG89"/>
      <c r="VDH89"/>
      <c r="VDI89"/>
      <c r="VDJ89"/>
      <c r="VDK89"/>
      <c r="VDL89"/>
      <c r="VDM89"/>
      <c r="VDN89"/>
      <c r="VDO89"/>
      <c r="VDP89"/>
      <c r="VDQ89"/>
      <c r="VDR89"/>
      <c r="VDS89"/>
      <c r="VDT89"/>
      <c r="VDU89"/>
      <c r="VDV89"/>
      <c r="VDW89"/>
      <c r="VDX89"/>
      <c r="VDY89"/>
      <c r="VDZ89"/>
      <c r="VEA89"/>
      <c r="VEB89"/>
      <c r="VEC89"/>
      <c r="VED89"/>
      <c r="VEE89"/>
      <c r="VEF89"/>
      <c r="VEG89"/>
      <c r="VEH89"/>
      <c r="VEI89"/>
      <c r="VEJ89"/>
      <c r="VEK89"/>
      <c r="VEL89"/>
      <c r="VEM89"/>
      <c r="VEN89"/>
      <c r="VEO89"/>
      <c r="VEP89"/>
      <c r="VEQ89"/>
      <c r="VER89"/>
      <c r="VES89"/>
      <c r="VET89"/>
      <c r="VEU89"/>
      <c r="VEV89"/>
      <c r="VEW89"/>
      <c r="VEX89"/>
      <c r="VEY89"/>
      <c r="VEZ89"/>
      <c r="VFA89"/>
      <c r="VFB89"/>
      <c r="VFC89"/>
      <c r="VFD89"/>
      <c r="VFE89"/>
      <c r="VFF89"/>
      <c r="VFG89"/>
      <c r="VFH89"/>
      <c r="VFI89"/>
      <c r="VFJ89"/>
      <c r="VFK89"/>
      <c r="VFL89"/>
      <c r="VFM89"/>
      <c r="VFN89"/>
      <c r="VFO89"/>
      <c r="VFP89"/>
      <c r="VFQ89"/>
      <c r="VFR89"/>
      <c r="VFS89"/>
      <c r="VFT89"/>
      <c r="VFU89"/>
      <c r="VFV89"/>
      <c r="VFW89"/>
      <c r="VFX89"/>
      <c r="VFY89"/>
      <c r="VFZ89"/>
      <c r="VGA89"/>
      <c r="VGB89"/>
      <c r="VGC89"/>
      <c r="VGD89"/>
      <c r="VGE89"/>
      <c r="VGF89"/>
      <c r="VGG89"/>
      <c r="VGH89"/>
      <c r="VGI89"/>
      <c r="VGJ89"/>
      <c r="VGK89"/>
      <c r="VGL89"/>
      <c r="VGM89"/>
      <c r="VGN89"/>
      <c r="VGO89"/>
      <c r="VGP89"/>
      <c r="VGQ89"/>
      <c r="VGR89"/>
      <c r="VGS89"/>
      <c r="VGT89"/>
      <c r="VGU89"/>
      <c r="VGV89"/>
      <c r="VGW89"/>
      <c r="VGX89"/>
      <c r="VGY89"/>
      <c r="VGZ89"/>
      <c r="VHA89"/>
      <c r="VHB89"/>
      <c r="VHC89"/>
      <c r="VHD89"/>
      <c r="VHE89"/>
      <c r="VHF89"/>
      <c r="VHG89"/>
      <c r="VHH89"/>
      <c r="VHI89"/>
      <c r="VHJ89"/>
      <c r="VHK89"/>
      <c r="VHL89"/>
      <c r="VHM89"/>
      <c r="VHN89"/>
      <c r="VHO89"/>
      <c r="VHP89"/>
      <c r="VHQ89"/>
      <c r="VHR89"/>
      <c r="VHS89"/>
      <c r="VHT89"/>
      <c r="VHU89"/>
      <c r="VHV89"/>
      <c r="VHW89"/>
      <c r="VHX89"/>
      <c r="VHY89"/>
      <c r="VHZ89"/>
      <c r="VIA89"/>
      <c r="VIB89"/>
      <c r="VIC89"/>
      <c r="VID89"/>
      <c r="VIE89"/>
      <c r="VIF89"/>
      <c r="VIG89"/>
      <c r="VIH89"/>
      <c r="VII89"/>
      <c r="VIJ89"/>
      <c r="VIK89"/>
      <c r="VIL89"/>
      <c r="VIM89"/>
      <c r="VIN89"/>
      <c r="VIO89"/>
      <c r="VIP89"/>
      <c r="VIQ89"/>
      <c r="VIR89"/>
      <c r="VIS89"/>
      <c r="VIT89"/>
      <c r="VIU89"/>
      <c r="VIV89"/>
      <c r="VIW89"/>
      <c r="VIX89"/>
      <c r="VIY89"/>
      <c r="VIZ89"/>
      <c r="VJA89"/>
      <c r="VJB89"/>
      <c r="VJC89"/>
      <c r="VJD89"/>
      <c r="VJE89"/>
      <c r="VJF89"/>
      <c r="VJG89"/>
      <c r="VJH89"/>
      <c r="VJI89"/>
      <c r="VJJ89"/>
      <c r="VJK89"/>
      <c r="VJL89"/>
      <c r="VJM89"/>
      <c r="VJN89"/>
      <c r="VJO89"/>
      <c r="VJP89"/>
      <c r="VJQ89"/>
      <c r="VJR89"/>
      <c r="VJS89"/>
      <c r="VJT89"/>
      <c r="VJU89"/>
      <c r="VJV89"/>
      <c r="VJW89"/>
      <c r="VJX89"/>
      <c r="VJY89"/>
      <c r="VJZ89"/>
      <c r="VKA89"/>
      <c r="VKB89"/>
      <c r="VKC89"/>
      <c r="VKD89"/>
      <c r="VKE89"/>
      <c r="VKF89"/>
      <c r="VKG89"/>
      <c r="VKH89"/>
      <c r="VKI89"/>
      <c r="VKJ89"/>
      <c r="VKK89"/>
      <c r="VKL89"/>
      <c r="VKM89"/>
      <c r="VKN89"/>
      <c r="VKO89"/>
      <c r="VKP89"/>
      <c r="VKQ89"/>
      <c r="VKR89"/>
      <c r="VKS89"/>
      <c r="VKT89"/>
      <c r="VKU89"/>
      <c r="VKV89"/>
      <c r="VKW89"/>
      <c r="VKX89"/>
      <c r="VKY89"/>
      <c r="VKZ89"/>
      <c r="VLA89"/>
      <c r="VLB89"/>
      <c r="VLC89"/>
      <c r="VLD89"/>
      <c r="VLE89"/>
      <c r="VLF89"/>
      <c r="VLG89"/>
      <c r="VLH89"/>
      <c r="VLI89"/>
      <c r="VLJ89"/>
      <c r="VLK89"/>
      <c r="VLL89"/>
      <c r="VLM89"/>
      <c r="VLN89"/>
      <c r="VLO89"/>
      <c r="VLP89"/>
      <c r="VLQ89"/>
      <c r="VLR89"/>
      <c r="VLS89"/>
      <c r="VLT89"/>
      <c r="VLU89"/>
      <c r="VLV89"/>
      <c r="VLW89"/>
      <c r="VLX89"/>
      <c r="VLY89"/>
      <c r="VLZ89"/>
      <c r="VMA89"/>
      <c r="VMB89"/>
      <c r="VMC89"/>
      <c r="VMD89"/>
      <c r="VME89"/>
      <c r="VMF89"/>
      <c r="VMG89"/>
      <c r="VMH89"/>
      <c r="VMI89"/>
      <c r="VMJ89"/>
      <c r="VMK89"/>
      <c r="VML89"/>
      <c r="VMM89"/>
      <c r="VMN89"/>
      <c r="VMO89"/>
      <c r="VMP89"/>
      <c r="VMQ89"/>
      <c r="VMR89"/>
      <c r="VMS89"/>
      <c r="VMT89"/>
      <c r="VMU89"/>
      <c r="VMV89"/>
      <c r="VMW89"/>
      <c r="VMX89"/>
      <c r="VMY89"/>
      <c r="VMZ89"/>
      <c r="VNA89"/>
      <c r="VNB89"/>
      <c r="VNC89"/>
      <c r="VND89"/>
      <c r="VNE89"/>
      <c r="VNF89"/>
      <c r="VNG89"/>
      <c r="VNH89"/>
      <c r="VNI89"/>
      <c r="VNJ89"/>
      <c r="VNK89"/>
      <c r="VNL89"/>
      <c r="VNM89"/>
      <c r="VNN89"/>
      <c r="VNO89"/>
      <c r="VNP89"/>
      <c r="VNQ89"/>
      <c r="VNR89"/>
      <c r="VNS89"/>
      <c r="VNT89"/>
      <c r="VNU89"/>
      <c r="VNV89"/>
      <c r="VNW89"/>
      <c r="VNX89"/>
      <c r="VNY89"/>
      <c r="VNZ89"/>
      <c r="VOA89"/>
      <c r="VOB89"/>
      <c r="VOC89"/>
      <c r="VOD89"/>
      <c r="VOE89"/>
      <c r="VOF89"/>
      <c r="VOG89"/>
      <c r="VOH89"/>
      <c r="VOI89"/>
      <c r="VOJ89"/>
      <c r="VOK89"/>
      <c r="VOL89"/>
      <c r="VOM89"/>
      <c r="VON89"/>
      <c r="VOO89"/>
      <c r="VOP89"/>
      <c r="VOQ89"/>
      <c r="VOR89"/>
      <c r="VOS89"/>
      <c r="VOT89"/>
      <c r="VOU89"/>
      <c r="VOV89"/>
      <c r="VOW89"/>
      <c r="VOX89"/>
      <c r="VOY89"/>
      <c r="VOZ89"/>
      <c r="VPA89"/>
      <c r="VPB89"/>
      <c r="VPC89"/>
      <c r="VPD89"/>
      <c r="VPE89"/>
      <c r="VPF89"/>
      <c r="VPG89"/>
      <c r="VPH89"/>
      <c r="VPI89"/>
      <c r="VPJ89"/>
      <c r="VPK89"/>
      <c r="VPL89"/>
      <c r="VPM89"/>
      <c r="VPN89"/>
      <c r="VPO89"/>
      <c r="VPP89"/>
      <c r="VPQ89"/>
      <c r="VPR89"/>
      <c r="VPS89"/>
      <c r="VPT89"/>
      <c r="VPU89"/>
      <c r="VPV89"/>
      <c r="VPW89"/>
      <c r="VPX89"/>
      <c r="VPY89"/>
      <c r="VPZ89"/>
      <c r="VQA89"/>
      <c r="VQB89"/>
      <c r="VQC89"/>
      <c r="VQD89"/>
      <c r="VQE89"/>
      <c r="VQF89"/>
      <c r="VQG89"/>
      <c r="VQH89"/>
      <c r="VQI89"/>
      <c r="VQJ89"/>
      <c r="VQK89"/>
      <c r="VQL89"/>
      <c r="VQM89"/>
      <c r="VQN89"/>
      <c r="VQO89"/>
      <c r="VQP89"/>
      <c r="VQQ89"/>
      <c r="VQR89"/>
      <c r="VQS89"/>
      <c r="VQT89"/>
      <c r="VQU89"/>
      <c r="VQV89"/>
      <c r="VQW89"/>
      <c r="VQX89"/>
      <c r="VQY89"/>
      <c r="VQZ89"/>
      <c r="VRA89"/>
      <c r="VRB89"/>
      <c r="VRC89"/>
      <c r="VRD89"/>
      <c r="VRE89"/>
      <c r="VRF89"/>
      <c r="VRG89"/>
      <c r="VRH89"/>
      <c r="VRI89"/>
      <c r="VRJ89"/>
      <c r="VRK89"/>
      <c r="VRL89"/>
      <c r="VRM89"/>
      <c r="VRN89"/>
      <c r="VRO89"/>
      <c r="VRP89"/>
      <c r="VRQ89"/>
      <c r="VRR89"/>
      <c r="VRS89"/>
      <c r="VRT89"/>
      <c r="VRU89"/>
      <c r="VRV89"/>
      <c r="VRW89"/>
      <c r="VRX89"/>
      <c r="VRY89"/>
      <c r="VRZ89"/>
      <c r="VSA89"/>
      <c r="VSB89"/>
      <c r="VSC89"/>
      <c r="VSD89"/>
      <c r="VSE89"/>
      <c r="VSF89"/>
      <c r="VSG89"/>
      <c r="VSH89"/>
      <c r="VSI89"/>
      <c r="VSJ89"/>
      <c r="VSK89"/>
      <c r="VSL89"/>
      <c r="VSM89"/>
      <c r="VSN89"/>
      <c r="VSO89"/>
      <c r="VSP89"/>
      <c r="VSQ89"/>
      <c r="VSR89"/>
      <c r="VSS89"/>
      <c r="VST89"/>
      <c r="VSU89"/>
      <c r="VSV89"/>
      <c r="VSW89"/>
      <c r="VSX89"/>
      <c r="VSY89"/>
      <c r="VSZ89"/>
      <c r="VTA89"/>
      <c r="VTB89"/>
      <c r="VTC89"/>
      <c r="VTD89"/>
      <c r="VTE89"/>
      <c r="VTF89"/>
      <c r="VTG89"/>
      <c r="VTH89"/>
      <c r="VTI89"/>
      <c r="VTJ89"/>
      <c r="VTK89"/>
      <c r="VTL89"/>
      <c r="VTM89"/>
      <c r="VTN89"/>
      <c r="VTO89"/>
      <c r="VTP89"/>
      <c r="VTQ89"/>
      <c r="VTR89"/>
      <c r="VTS89"/>
      <c r="VTT89"/>
      <c r="VTU89"/>
      <c r="VTV89"/>
      <c r="VTW89"/>
      <c r="VTX89"/>
      <c r="VTY89"/>
      <c r="VTZ89"/>
      <c r="VUA89"/>
      <c r="VUB89"/>
      <c r="VUC89"/>
      <c r="VUD89"/>
      <c r="VUE89"/>
      <c r="VUF89"/>
      <c r="VUG89"/>
      <c r="VUH89"/>
      <c r="VUI89"/>
      <c r="VUJ89"/>
      <c r="VUK89"/>
      <c r="VUL89"/>
      <c r="VUM89"/>
      <c r="VUN89"/>
      <c r="VUO89"/>
      <c r="VUP89"/>
      <c r="VUQ89"/>
      <c r="VUR89"/>
      <c r="VUS89"/>
      <c r="VUT89"/>
      <c r="VUU89"/>
      <c r="VUV89"/>
      <c r="VUW89"/>
      <c r="VUX89"/>
      <c r="VUY89"/>
      <c r="VUZ89"/>
      <c r="VVA89"/>
      <c r="VVB89"/>
      <c r="VVC89"/>
      <c r="VVD89"/>
      <c r="VVE89"/>
      <c r="VVF89"/>
      <c r="VVG89"/>
      <c r="VVH89"/>
      <c r="VVI89"/>
      <c r="VVJ89"/>
      <c r="VVK89"/>
      <c r="VVL89"/>
      <c r="VVM89"/>
      <c r="VVN89"/>
      <c r="VVO89"/>
      <c r="VVP89"/>
      <c r="VVQ89"/>
      <c r="VVR89"/>
      <c r="VVS89"/>
      <c r="VVT89"/>
      <c r="VVU89"/>
      <c r="VVV89"/>
      <c r="VVW89"/>
      <c r="VVX89"/>
      <c r="VVY89"/>
      <c r="VVZ89"/>
      <c r="VWA89"/>
      <c r="VWB89"/>
      <c r="VWC89"/>
      <c r="VWD89"/>
      <c r="VWE89"/>
      <c r="VWF89"/>
      <c r="VWG89"/>
      <c r="VWH89"/>
      <c r="VWI89"/>
      <c r="VWJ89"/>
      <c r="VWK89"/>
      <c r="VWL89"/>
      <c r="VWM89"/>
      <c r="VWN89"/>
      <c r="VWO89"/>
      <c r="VWP89"/>
      <c r="VWQ89"/>
      <c r="VWR89"/>
      <c r="VWS89"/>
      <c r="VWT89"/>
      <c r="VWU89"/>
      <c r="VWV89"/>
      <c r="VWW89"/>
      <c r="VWX89"/>
      <c r="VWY89"/>
      <c r="VWZ89"/>
      <c r="VXA89"/>
      <c r="VXB89"/>
      <c r="VXC89"/>
      <c r="VXD89"/>
      <c r="VXE89"/>
      <c r="VXF89"/>
      <c r="VXG89"/>
      <c r="VXH89"/>
      <c r="VXI89"/>
      <c r="VXJ89"/>
      <c r="VXK89"/>
      <c r="VXL89"/>
      <c r="VXM89"/>
      <c r="VXN89"/>
      <c r="VXO89"/>
      <c r="VXP89"/>
      <c r="VXQ89"/>
      <c r="VXR89"/>
      <c r="VXS89"/>
      <c r="VXT89"/>
      <c r="VXU89"/>
      <c r="VXV89"/>
      <c r="VXW89"/>
      <c r="VXX89"/>
      <c r="VXY89"/>
      <c r="VXZ89"/>
      <c r="VYA89"/>
      <c r="VYB89"/>
      <c r="VYC89"/>
      <c r="VYD89"/>
      <c r="VYE89"/>
      <c r="VYF89"/>
      <c r="VYG89"/>
      <c r="VYH89"/>
      <c r="VYI89"/>
      <c r="VYJ89"/>
      <c r="VYK89"/>
      <c r="VYL89"/>
      <c r="VYM89"/>
      <c r="VYN89"/>
      <c r="VYO89"/>
      <c r="VYP89"/>
      <c r="VYQ89"/>
      <c r="VYR89"/>
      <c r="VYS89"/>
      <c r="VYT89"/>
      <c r="VYU89"/>
      <c r="VYV89"/>
      <c r="VYW89"/>
      <c r="VYX89"/>
      <c r="VYY89"/>
      <c r="VYZ89"/>
      <c r="VZA89"/>
      <c r="VZB89"/>
      <c r="VZC89"/>
      <c r="VZD89"/>
      <c r="VZE89"/>
      <c r="VZF89"/>
      <c r="VZG89"/>
      <c r="VZH89"/>
      <c r="VZI89"/>
      <c r="VZJ89"/>
      <c r="VZK89"/>
      <c r="VZL89"/>
      <c r="VZM89"/>
      <c r="VZN89"/>
      <c r="VZO89"/>
      <c r="VZP89"/>
      <c r="VZQ89"/>
      <c r="VZR89"/>
      <c r="VZS89"/>
      <c r="VZT89"/>
      <c r="VZU89"/>
      <c r="VZV89"/>
      <c r="VZW89"/>
      <c r="VZX89"/>
      <c r="VZY89"/>
      <c r="VZZ89"/>
      <c r="WAA89"/>
      <c r="WAB89"/>
      <c r="WAC89"/>
      <c r="WAD89"/>
      <c r="WAE89"/>
      <c r="WAF89"/>
      <c r="WAG89"/>
      <c r="WAH89"/>
      <c r="WAI89"/>
      <c r="WAJ89"/>
      <c r="WAK89"/>
      <c r="WAL89"/>
      <c r="WAM89"/>
      <c r="WAN89"/>
      <c r="WAO89"/>
      <c r="WAP89"/>
      <c r="WAQ89"/>
      <c r="WAR89"/>
      <c r="WAS89"/>
      <c r="WAT89"/>
      <c r="WAU89"/>
      <c r="WAV89"/>
      <c r="WAW89"/>
      <c r="WAX89"/>
      <c r="WAY89"/>
      <c r="WAZ89"/>
      <c r="WBA89"/>
      <c r="WBB89"/>
      <c r="WBC89"/>
      <c r="WBD89"/>
      <c r="WBE89"/>
      <c r="WBF89"/>
      <c r="WBG89"/>
      <c r="WBH89"/>
      <c r="WBI89"/>
      <c r="WBJ89"/>
      <c r="WBK89"/>
      <c r="WBL89"/>
      <c r="WBM89"/>
      <c r="WBN89"/>
      <c r="WBO89"/>
      <c r="WBP89"/>
      <c r="WBQ89"/>
      <c r="WBR89"/>
      <c r="WBS89"/>
      <c r="WBT89"/>
      <c r="WBU89"/>
      <c r="WBV89"/>
      <c r="WBW89"/>
      <c r="WBX89"/>
      <c r="WBY89"/>
      <c r="WBZ89"/>
      <c r="WCA89"/>
      <c r="WCB89"/>
      <c r="WCC89"/>
      <c r="WCD89"/>
      <c r="WCE89"/>
      <c r="WCF89"/>
      <c r="WCG89"/>
      <c r="WCH89"/>
      <c r="WCI89"/>
      <c r="WCJ89"/>
      <c r="WCK89"/>
      <c r="WCL89"/>
      <c r="WCM89"/>
      <c r="WCN89"/>
      <c r="WCO89"/>
      <c r="WCP89"/>
      <c r="WCQ89"/>
      <c r="WCR89"/>
      <c r="WCS89"/>
      <c r="WCT89"/>
      <c r="WCU89"/>
      <c r="WCV89"/>
      <c r="WCW89"/>
      <c r="WCX89"/>
      <c r="WCY89"/>
      <c r="WCZ89"/>
      <c r="WDA89"/>
      <c r="WDB89"/>
      <c r="WDC89"/>
      <c r="WDD89"/>
      <c r="WDE89"/>
      <c r="WDF89"/>
      <c r="WDG89"/>
      <c r="WDH89"/>
      <c r="WDI89"/>
      <c r="WDJ89"/>
      <c r="WDK89"/>
      <c r="WDL89"/>
      <c r="WDM89"/>
      <c r="WDN89"/>
      <c r="WDO89"/>
      <c r="WDP89"/>
      <c r="WDQ89"/>
      <c r="WDR89"/>
      <c r="WDS89"/>
      <c r="WDT89"/>
      <c r="WDU89"/>
      <c r="WDV89"/>
      <c r="WDW89"/>
      <c r="WDX89"/>
      <c r="WDY89"/>
      <c r="WDZ89"/>
      <c r="WEA89"/>
      <c r="WEB89"/>
      <c r="WEC89"/>
      <c r="WED89"/>
      <c r="WEE89"/>
      <c r="WEF89"/>
      <c r="WEG89"/>
      <c r="WEH89"/>
      <c r="WEI89"/>
      <c r="WEJ89"/>
      <c r="WEK89"/>
      <c r="WEL89"/>
      <c r="WEM89"/>
      <c r="WEN89"/>
      <c r="WEO89"/>
      <c r="WEP89"/>
      <c r="WEQ89"/>
      <c r="WER89"/>
      <c r="WES89"/>
      <c r="WET89"/>
      <c r="WEU89"/>
      <c r="WEV89"/>
      <c r="WEW89"/>
      <c r="WEX89"/>
      <c r="WEY89"/>
      <c r="WEZ89"/>
      <c r="WFA89"/>
      <c r="WFB89"/>
      <c r="WFC89"/>
      <c r="WFD89"/>
      <c r="WFE89"/>
      <c r="WFF89"/>
      <c r="WFG89"/>
      <c r="WFH89"/>
      <c r="WFI89"/>
      <c r="WFJ89"/>
      <c r="WFK89"/>
      <c r="WFL89"/>
      <c r="WFM89"/>
      <c r="WFN89"/>
      <c r="WFO89"/>
      <c r="WFP89"/>
      <c r="WFQ89"/>
      <c r="WFR89"/>
      <c r="WFS89"/>
      <c r="WFT89"/>
      <c r="WFU89"/>
      <c r="WFV89"/>
      <c r="WFW89"/>
      <c r="WFX89"/>
      <c r="WFY89"/>
      <c r="WFZ89"/>
      <c r="WGA89"/>
      <c r="WGB89"/>
      <c r="WGC89"/>
      <c r="WGD89"/>
      <c r="WGE89"/>
      <c r="WGF89"/>
      <c r="WGG89"/>
      <c r="WGH89"/>
      <c r="WGI89"/>
      <c r="WGJ89"/>
      <c r="WGK89"/>
      <c r="WGL89"/>
      <c r="WGM89"/>
      <c r="WGN89"/>
      <c r="WGO89"/>
      <c r="WGP89"/>
      <c r="WGQ89"/>
      <c r="WGR89"/>
      <c r="WGS89"/>
      <c r="WGT89"/>
      <c r="WGU89"/>
      <c r="WGV89"/>
      <c r="WGW89"/>
      <c r="WGX89"/>
      <c r="WGY89"/>
      <c r="WGZ89"/>
      <c r="WHA89"/>
      <c r="WHB89"/>
      <c r="WHC89"/>
      <c r="WHD89"/>
      <c r="WHE89"/>
      <c r="WHF89"/>
      <c r="WHG89"/>
      <c r="WHH89"/>
      <c r="WHI89"/>
      <c r="WHJ89"/>
      <c r="WHK89"/>
      <c r="WHL89"/>
      <c r="WHM89"/>
      <c r="WHN89"/>
      <c r="WHO89"/>
      <c r="WHP89"/>
      <c r="WHQ89"/>
      <c r="WHR89"/>
      <c r="WHS89"/>
      <c r="WHT89"/>
      <c r="WHU89"/>
      <c r="WHV89"/>
      <c r="WHW89"/>
      <c r="WHX89"/>
      <c r="WHY89"/>
      <c r="WHZ89"/>
      <c r="WIA89"/>
      <c r="WIB89"/>
      <c r="WIC89"/>
      <c r="WID89"/>
      <c r="WIE89"/>
      <c r="WIF89"/>
      <c r="WIG89"/>
      <c r="WIH89"/>
      <c r="WII89"/>
      <c r="WIJ89"/>
      <c r="WIK89"/>
      <c r="WIL89"/>
      <c r="WIM89"/>
      <c r="WIN89"/>
      <c r="WIO89"/>
      <c r="WIP89"/>
      <c r="WIQ89"/>
      <c r="WIR89"/>
      <c r="WIS89"/>
      <c r="WIT89"/>
      <c r="WIU89"/>
      <c r="WIV89"/>
      <c r="WIW89"/>
      <c r="WIX89"/>
      <c r="WIY89"/>
      <c r="WIZ89"/>
      <c r="WJA89"/>
      <c r="WJB89"/>
      <c r="WJC89"/>
      <c r="WJD89"/>
      <c r="WJE89"/>
      <c r="WJF89"/>
      <c r="WJG89"/>
      <c r="WJH89"/>
      <c r="WJI89"/>
      <c r="WJJ89"/>
      <c r="WJK89"/>
      <c r="WJL89"/>
      <c r="WJM89"/>
      <c r="WJN89"/>
      <c r="WJO89"/>
      <c r="WJP89"/>
      <c r="WJQ89"/>
      <c r="WJR89"/>
      <c r="WJS89"/>
      <c r="WJT89"/>
      <c r="WJU89"/>
      <c r="WJV89"/>
      <c r="WJW89"/>
      <c r="WJX89"/>
      <c r="WJY89"/>
      <c r="WJZ89"/>
      <c r="WKA89"/>
      <c r="WKB89"/>
      <c r="WKC89"/>
      <c r="WKD89"/>
      <c r="WKE89"/>
      <c r="WKF89"/>
      <c r="WKG89"/>
      <c r="WKH89"/>
      <c r="WKI89"/>
      <c r="WKJ89"/>
      <c r="WKK89"/>
      <c r="WKL89"/>
      <c r="WKM89"/>
      <c r="WKN89"/>
      <c r="WKO89"/>
      <c r="WKP89"/>
      <c r="WKQ89"/>
      <c r="WKR89"/>
      <c r="WKS89"/>
      <c r="WKT89"/>
      <c r="WKU89"/>
      <c r="WKV89"/>
      <c r="WKW89"/>
      <c r="WKX89"/>
      <c r="WKY89"/>
      <c r="WKZ89"/>
      <c r="WLA89"/>
      <c r="WLB89"/>
      <c r="WLC89"/>
      <c r="WLD89"/>
      <c r="WLE89"/>
      <c r="WLF89"/>
      <c r="WLG89"/>
      <c r="WLH89"/>
      <c r="WLI89"/>
      <c r="WLJ89"/>
      <c r="WLK89"/>
      <c r="WLL89"/>
      <c r="WLM89"/>
      <c r="WLN89"/>
      <c r="WLO89"/>
      <c r="WLP89"/>
      <c r="WLQ89"/>
      <c r="WLR89"/>
      <c r="WLS89"/>
      <c r="WLT89"/>
      <c r="WLU89"/>
      <c r="WLV89"/>
      <c r="WLW89"/>
      <c r="WLX89"/>
      <c r="WLY89"/>
      <c r="WLZ89"/>
      <c r="WMA89"/>
      <c r="WMB89"/>
      <c r="WMC89"/>
      <c r="WMD89"/>
      <c r="WME89"/>
      <c r="WMF89"/>
      <c r="WMG89"/>
      <c r="WMH89"/>
      <c r="WMI89"/>
      <c r="WMJ89"/>
      <c r="WMK89"/>
      <c r="WML89"/>
      <c r="WMM89"/>
      <c r="WMN89"/>
      <c r="WMO89"/>
      <c r="WMP89"/>
      <c r="WMQ89"/>
      <c r="WMR89"/>
      <c r="WMS89"/>
      <c r="WMT89"/>
      <c r="WMU89"/>
      <c r="WMV89"/>
      <c r="WMW89"/>
      <c r="WMX89"/>
      <c r="WMY89"/>
      <c r="WMZ89"/>
      <c r="WNA89"/>
      <c r="WNB89"/>
      <c r="WNC89"/>
      <c r="WND89"/>
      <c r="WNE89"/>
      <c r="WNF89"/>
      <c r="WNG89"/>
      <c r="WNH89"/>
      <c r="WNI89"/>
      <c r="WNJ89"/>
      <c r="WNK89"/>
      <c r="WNL89"/>
      <c r="WNM89"/>
      <c r="WNN89"/>
      <c r="WNO89"/>
      <c r="WNP89"/>
      <c r="WNQ89"/>
      <c r="WNR89"/>
      <c r="WNS89"/>
      <c r="WNT89"/>
      <c r="WNU89"/>
      <c r="WNV89"/>
      <c r="WNW89"/>
      <c r="WNX89"/>
      <c r="WNY89"/>
      <c r="WNZ89"/>
      <c r="WOA89"/>
      <c r="WOB89"/>
      <c r="WOC89"/>
      <c r="WOD89"/>
      <c r="WOE89"/>
      <c r="WOF89"/>
      <c r="WOG89"/>
      <c r="WOH89"/>
      <c r="WOI89"/>
      <c r="WOJ89"/>
      <c r="WOK89"/>
      <c r="WOL89"/>
      <c r="WOM89"/>
      <c r="WON89"/>
      <c r="WOO89"/>
      <c r="WOP89"/>
      <c r="WOQ89"/>
      <c r="WOR89"/>
      <c r="WOS89"/>
      <c r="WOT89"/>
      <c r="WOU89"/>
      <c r="WOV89"/>
      <c r="WOW89"/>
      <c r="WOX89"/>
      <c r="WOY89"/>
      <c r="WOZ89"/>
      <c r="WPA89"/>
      <c r="WPB89"/>
      <c r="WPC89"/>
      <c r="WPD89"/>
      <c r="WPE89"/>
      <c r="WPF89"/>
      <c r="WPG89"/>
      <c r="WPH89"/>
      <c r="WPI89"/>
      <c r="WPJ89"/>
      <c r="WPK89"/>
      <c r="WPL89"/>
      <c r="WPM89"/>
      <c r="WPN89"/>
      <c r="WPO89"/>
      <c r="WPP89"/>
      <c r="WPQ89"/>
      <c r="WPR89"/>
      <c r="WPS89"/>
      <c r="WPT89"/>
      <c r="WPU89"/>
      <c r="WPV89"/>
      <c r="WPW89"/>
      <c r="WPX89"/>
      <c r="WPY89"/>
      <c r="WPZ89"/>
      <c r="WQA89"/>
      <c r="WQB89"/>
      <c r="WQC89"/>
      <c r="WQD89"/>
      <c r="WQE89"/>
      <c r="WQF89"/>
      <c r="WQG89"/>
      <c r="WQH89"/>
      <c r="WQI89"/>
      <c r="WQJ89"/>
      <c r="WQK89"/>
      <c r="WQL89"/>
      <c r="WQM89"/>
      <c r="WQN89"/>
      <c r="WQO89"/>
      <c r="WQP89"/>
      <c r="WQQ89"/>
      <c r="WQR89"/>
      <c r="WQS89"/>
      <c r="WQT89"/>
      <c r="WQU89"/>
      <c r="WQV89"/>
      <c r="WQW89"/>
      <c r="WQX89"/>
      <c r="WQY89"/>
      <c r="WQZ89"/>
      <c r="WRA89"/>
      <c r="WRB89"/>
      <c r="WRC89"/>
      <c r="WRD89"/>
      <c r="WRE89"/>
      <c r="WRF89"/>
      <c r="WRG89"/>
      <c r="WRH89"/>
      <c r="WRI89"/>
      <c r="WRJ89"/>
      <c r="WRK89"/>
      <c r="WRL89"/>
      <c r="WRM89"/>
      <c r="WRN89"/>
      <c r="WRO89"/>
      <c r="WRP89"/>
      <c r="WRQ89"/>
      <c r="WRR89"/>
      <c r="WRS89"/>
      <c r="WRT89"/>
      <c r="WRU89"/>
      <c r="WRV89"/>
      <c r="WRW89"/>
      <c r="WRX89"/>
      <c r="WRY89"/>
      <c r="WRZ89"/>
      <c r="WSA89"/>
      <c r="WSB89"/>
      <c r="WSC89"/>
      <c r="WSD89"/>
      <c r="WSE89"/>
      <c r="WSF89"/>
      <c r="WSG89"/>
      <c r="WSH89"/>
      <c r="WSI89"/>
      <c r="WSJ89"/>
      <c r="WSK89"/>
      <c r="WSL89"/>
      <c r="WSM89"/>
      <c r="WSN89"/>
      <c r="WSO89"/>
      <c r="WSP89"/>
      <c r="WSQ89"/>
      <c r="WSR89"/>
      <c r="WSS89"/>
      <c r="WST89"/>
      <c r="WSU89"/>
      <c r="WSV89"/>
      <c r="WSW89"/>
      <c r="WSX89"/>
      <c r="WSY89"/>
      <c r="WSZ89"/>
      <c r="WTA89"/>
      <c r="WTB89"/>
      <c r="WTC89"/>
      <c r="WTD89"/>
      <c r="WTE89"/>
      <c r="WTF89"/>
      <c r="WTG89"/>
      <c r="WTH89"/>
      <c r="WTI89"/>
      <c r="WTJ89"/>
      <c r="WTK89"/>
      <c r="WTL89"/>
      <c r="WTM89"/>
      <c r="WTN89"/>
      <c r="WTO89"/>
      <c r="WTP89"/>
      <c r="WTQ89"/>
      <c r="WTR89"/>
      <c r="WTS89"/>
      <c r="WTT89"/>
      <c r="WTU89"/>
      <c r="WTV89"/>
      <c r="WTW89"/>
      <c r="WTX89"/>
      <c r="WTY89"/>
      <c r="WTZ89"/>
      <c r="WUA89"/>
      <c r="WUB89"/>
      <c r="WUC89"/>
      <c r="WUD89"/>
      <c r="WUE89"/>
      <c r="WUF89"/>
      <c r="WUG89"/>
      <c r="WUH89"/>
      <c r="WUI89"/>
      <c r="WUJ89"/>
      <c r="WUK89"/>
      <c r="WUL89"/>
      <c r="WUM89"/>
      <c r="WUN89"/>
      <c r="WUO89"/>
      <c r="WUP89"/>
      <c r="WUQ89"/>
      <c r="WUR89"/>
      <c r="WUS89"/>
      <c r="WUT89"/>
      <c r="WUU89"/>
      <c r="WUV89"/>
      <c r="WUW89"/>
      <c r="WUX89"/>
      <c r="WUY89"/>
      <c r="WUZ89"/>
      <c r="WVA89"/>
      <c r="WVB89"/>
      <c r="WVC89"/>
      <c r="WVD89"/>
      <c r="WVE89"/>
      <c r="WVF89"/>
      <c r="WVG89"/>
      <c r="WVH89"/>
      <c r="WVI89"/>
      <c r="WVJ89"/>
      <c r="WVK89"/>
      <c r="WVL89"/>
      <c r="WVM89"/>
      <c r="WVN89"/>
      <c r="WVO89"/>
      <c r="WVP89"/>
      <c r="WVQ89"/>
      <c r="WVR89"/>
      <c r="WVS89"/>
      <c r="WVT89"/>
      <c r="WVU89"/>
      <c r="WVV89"/>
      <c r="WVW89"/>
      <c r="WVX89"/>
      <c r="WVY89"/>
      <c r="WVZ89"/>
      <c r="WWA89"/>
      <c r="WWB89"/>
      <c r="WWC89"/>
      <c r="WWD89"/>
      <c r="WWE89"/>
      <c r="WWF89"/>
      <c r="WWG89"/>
      <c r="WWH89"/>
      <c r="WWI89"/>
      <c r="WWJ89"/>
      <c r="WWK89"/>
      <c r="WWL89"/>
      <c r="WWM89"/>
      <c r="WWN89"/>
      <c r="WWO89"/>
      <c r="WWP89"/>
      <c r="WWQ89"/>
      <c r="WWR89"/>
      <c r="WWS89"/>
      <c r="WWT89"/>
      <c r="WWU89"/>
      <c r="WWV89"/>
      <c r="WWW89"/>
      <c r="WWX89"/>
      <c r="WWY89"/>
      <c r="WWZ89"/>
      <c r="WXA89"/>
      <c r="WXB89"/>
      <c r="WXC89"/>
      <c r="WXD89"/>
      <c r="WXE89"/>
      <c r="WXF89"/>
      <c r="WXG89"/>
      <c r="WXH89"/>
      <c r="WXI89"/>
      <c r="WXJ89"/>
      <c r="WXK89"/>
      <c r="WXL89"/>
      <c r="WXM89"/>
      <c r="WXN89"/>
      <c r="WXO89"/>
      <c r="WXP89"/>
      <c r="WXQ89"/>
      <c r="WXR89"/>
      <c r="WXS89"/>
      <c r="WXT89"/>
      <c r="WXU89"/>
      <c r="WXV89"/>
      <c r="WXW89"/>
      <c r="WXX89"/>
      <c r="WXY89"/>
      <c r="WXZ89"/>
      <c r="WYA89"/>
      <c r="WYB89"/>
      <c r="WYC89"/>
      <c r="WYD89"/>
      <c r="WYE89"/>
      <c r="WYF89"/>
      <c r="WYG89"/>
      <c r="WYH89"/>
      <c r="WYI89"/>
      <c r="WYJ89"/>
      <c r="WYK89"/>
      <c r="WYL89"/>
      <c r="WYM89"/>
      <c r="WYN89"/>
      <c r="WYO89"/>
      <c r="WYP89"/>
      <c r="WYQ89"/>
      <c r="WYR89"/>
      <c r="WYS89"/>
      <c r="WYT89"/>
      <c r="WYU89"/>
      <c r="WYV89"/>
      <c r="WYW89"/>
      <c r="WYX89"/>
      <c r="WYY89"/>
      <c r="WYZ89"/>
      <c r="WZA89"/>
      <c r="WZB89"/>
      <c r="WZC89"/>
      <c r="WZD89"/>
      <c r="WZE89"/>
      <c r="WZF89"/>
      <c r="WZG89"/>
      <c r="WZH89"/>
      <c r="WZI89"/>
      <c r="WZJ89"/>
      <c r="WZK89"/>
      <c r="WZL89"/>
      <c r="WZM89"/>
      <c r="WZN89"/>
      <c r="WZO89"/>
      <c r="WZP89"/>
      <c r="WZQ89"/>
      <c r="WZR89"/>
      <c r="WZS89"/>
      <c r="WZT89"/>
      <c r="WZU89"/>
      <c r="WZV89"/>
      <c r="WZW89"/>
      <c r="WZX89"/>
      <c r="WZY89"/>
      <c r="WZZ89"/>
      <c r="XAA89"/>
      <c r="XAB89"/>
      <c r="XAC89"/>
      <c r="XAD89"/>
      <c r="XAE89"/>
      <c r="XAF89"/>
      <c r="XAG89"/>
      <c r="XAH89"/>
      <c r="XAI89"/>
      <c r="XAJ89"/>
      <c r="XAK89"/>
      <c r="XAL89"/>
      <c r="XAM89"/>
      <c r="XAN89"/>
      <c r="XAO89"/>
      <c r="XAP89"/>
      <c r="XAQ89"/>
      <c r="XAR89"/>
      <c r="XAS89"/>
      <c r="XAT89"/>
      <c r="XAU89"/>
      <c r="XAV89"/>
      <c r="XAW89"/>
      <c r="XAX89"/>
      <c r="XAY89"/>
      <c r="XAZ89"/>
      <c r="XBA89"/>
      <c r="XBB89"/>
      <c r="XBC89"/>
      <c r="XBD89"/>
      <c r="XBE89"/>
      <c r="XBF89"/>
      <c r="XBG89"/>
      <c r="XBH89"/>
      <c r="XBI89"/>
      <c r="XBJ89"/>
      <c r="XBK89"/>
      <c r="XBL89"/>
      <c r="XBM89"/>
      <c r="XBN89"/>
      <c r="XBO89"/>
      <c r="XBP89"/>
      <c r="XBQ89"/>
      <c r="XBR89"/>
      <c r="XBS89"/>
      <c r="XBT89"/>
      <c r="XBU89"/>
      <c r="XBV89"/>
      <c r="XBW89"/>
      <c r="XBX89"/>
      <c r="XBY89"/>
      <c r="XBZ89"/>
      <c r="XCA89"/>
      <c r="XCB89"/>
      <c r="XCC89"/>
      <c r="XCD89"/>
      <c r="XCE89"/>
      <c r="XCF89"/>
      <c r="XCG89"/>
      <c r="XCH89"/>
      <c r="XCI89"/>
      <c r="XCJ89"/>
      <c r="XCK89"/>
      <c r="XCL89"/>
      <c r="XCM89"/>
      <c r="XCN89"/>
      <c r="XCO89"/>
      <c r="XCP89"/>
      <c r="XCQ89"/>
      <c r="XCR89"/>
      <c r="XCS89"/>
      <c r="XCT89"/>
      <c r="XCU89"/>
      <c r="XCV89"/>
      <c r="XCW89"/>
      <c r="XCX89"/>
      <c r="XCY89"/>
      <c r="XCZ89"/>
      <c r="XDA89"/>
      <c r="XDB89"/>
      <c r="XDC89"/>
      <c r="XDD89"/>
      <c r="XDE89"/>
      <c r="XDF89"/>
      <c r="XDG89"/>
      <c r="XDH89"/>
      <c r="XDI89"/>
      <c r="XDJ89"/>
      <c r="XDK89"/>
      <c r="XDL89"/>
      <c r="XDM89"/>
      <c r="XDN89"/>
      <c r="XDO89"/>
      <c r="XDP89"/>
      <c r="XDQ89"/>
      <c r="XDR89"/>
      <c r="XDS89"/>
      <c r="XDT89"/>
      <c r="XDU89"/>
      <c r="XDV89"/>
      <c r="XDW89"/>
      <c r="XDX89"/>
      <c r="XDY89"/>
      <c r="XDZ89"/>
      <c r="XEA89"/>
      <c r="XEB89"/>
      <c r="XEC89"/>
      <c r="XED89"/>
      <c r="XEE89"/>
      <c r="XEF89"/>
      <c r="XEG89"/>
      <c r="XEH89"/>
      <c r="XEI89"/>
      <c r="XEJ89"/>
      <c r="XEK89"/>
      <c r="XEL89"/>
      <c r="XEM89"/>
      <c r="XEN89"/>
      <c r="XEO89"/>
      <c r="XEP89"/>
      <c r="XEQ89"/>
      <c r="XER89"/>
      <c r="XES89"/>
      <c r="XET89"/>
      <c r="XEU89"/>
      <c r="XEV89"/>
      <c r="XEW89"/>
      <c r="XEX89"/>
      <c r="XEY89"/>
      <c r="XEZ89"/>
      <c r="XFA89"/>
      <c r="XFB89"/>
      <c r="XFC89"/>
    </row>
    <row r="90" spans="1:16383" s="528" customFormat="1" ht="12.5" x14ac:dyDescent="0.25">
      <c r="F90" s="530">
        <v>43948.577268518522</v>
      </c>
      <c r="G90" s="529">
        <v>43948.577268518522</v>
      </c>
      <c r="H90" s="528" t="s">
        <v>298</v>
      </c>
      <c r="I90" s="531" t="str">
        <f>InpC!$E$21</f>
        <v>Length of PPA</v>
      </c>
      <c r="J90" s="535">
        <v>25</v>
      </c>
      <c r="K90" s="532">
        <v>30</v>
      </c>
      <c r="L90" s="528" t="s">
        <v>299</v>
      </c>
      <c r="M90" s="528" t="s">
        <v>300</v>
      </c>
      <c r="N90" s="528" t="s">
        <v>83</v>
      </c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  <c r="ALL90"/>
      <c r="ALM90"/>
      <c r="ALN90"/>
      <c r="ALO90"/>
      <c r="ALP90"/>
      <c r="ALQ90"/>
      <c r="ALR90"/>
      <c r="ALS90"/>
      <c r="ALT90"/>
      <c r="ALU90"/>
      <c r="ALV90"/>
      <c r="ALW90"/>
      <c r="ALX90"/>
      <c r="ALY90"/>
      <c r="ALZ90"/>
      <c r="AMA90"/>
      <c r="AMB90"/>
      <c r="AMC90"/>
      <c r="AMD90"/>
      <c r="AME90"/>
      <c r="AMF90"/>
      <c r="AMG90"/>
      <c r="AMH90"/>
      <c r="AMI90"/>
      <c r="AMJ90"/>
      <c r="AMK90"/>
      <c r="AML90"/>
      <c r="AMM90"/>
      <c r="AMN90"/>
      <c r="AMO90"/>
      <c r="AMP90"/>
      <c r="AMQ90"/>
      <c r="AMR90"/>
      <c r="AMS90"/>
      <c r="AMT90"/>
      <c r="AMU90"/>
      <c r="AMV90"/>
      <c r="AMW90"/>
      <c r="AMX90"/>
      <c r="AMY90"/>
      <c r="AMZ90"/>
      <c r="ANA90"/>
      <c r="ANB90"/>
      <c r="ANC90"/>
      <c r="AND90"/>
      <c r="ANE90"/>
      <c r="ANF90"/>
      <c r="ANG90"/>
      <c r="ANH90"/>
      <c r="ANI90"/>
      <c r="ANJ90"/>
      <c r="ANK90"/>
      <c r="ANL90"/>
      <c r="ANM90"/>
      <c r="ANN90"/>
      <c r="ANO90"/>
      <c r="ANP90"/>
      <c r="ANQ90"/>
      <c r="ANR90"/>
      <c r="ANS90"/>
      <c r="ANT90"/>
      <c r="ANU90"/>
      <c r="ANV90"/>
      <c r="ANW90"/>
      <c r="ANX90"/>
      <c r="ANY90"/>
      <c r="ANZ90"/>
      <c r="AOA90"/>
      <c r="AOB90"/>
      <c r="AOC90"/>
      <c r="AOD90"/>
      <c r="AOE90"/>
      <c r="AOF90"/>
      <c r="AOG90"/>
      <c r="AOH90"/>
      <c r="AOI90"/>
      <c r="AOJ90"/>
      <c r="AOK90"/>
      <c r="AOL90"/>
      <c r="AOM90"/>
      <c r="AON90"/>
      <c r="AOO90"/>
      <c r="AOP90"/>
      <c r="AOQ90"/>
      <c r="AOR90"/>
      <c r="AOS90"/>
      <c r="AOT90"/>
      <c r="AOU90"/>
      <c r="AOV90"/>
      <c r="AOW90"/>
      <c r="AOX90"/>
      <c r="AOY90"/>
      <c r="AOZ90"/>
      <c r="APA90"/>
      <c r="APB90"/>
      <c r="APC90"/>
      <c r="APD90"/>
      <c r="APE90"/>
      <c r="APF90"/>
      <c r="APG90"/>
      <c r="APH90"/>
      <c r="API90"/>
      <c r="APJ90"/>
      <c r="APK90"/>
      <c r="APL90"/>
      <c r="APM90"/>
      <c r="APN90"/>
      <c r="APO90"/>
      <c r="APP90"/>
      <c r="APQ90"/>
      <c r="APR90"/>
      <c r="APS90"/>
      <c r="APT90"/>
      <c r="APU90"/>
      <c r="APV90"/>
      <c r="APW90"/>
      <c r="APX90"/>
      <c r="APY90"/>
      <c r="APZ90"/>
      <c r="AQA90"/>
      <c r="AQB90"/>
      <c r="AQC90"/>
      <c r="AQD90"/>
      <c r="AQE90"/>
      <c r="AQF90"/>
      <c r="AQG90"/>
      <c r="AQH90"/>
      <c r="AQI90"/>
      <c r="AQJ90"/>
      <c r="AQK90"/>
      <c r="AQL90"/>
      <c r="AQM90"/>
      <c r="AQN90"/>
      <c r="AQO90"/>
      <c r="AQP90"/>
      <c r="AQQ90"/>
      <c r="AQR90"/>
      <c r="AQS90"/>
      <c r="AQT90"/>
      <c r="AQU90"/>
      <c r="AQV90"/>
      <c r="AQW90"/>
      <c r="AQX90"/>
      <c r="AQY90"/>
      <c r="AQZ90"/>
      <c r="ARA90"/>
      <c r="ARB90"/>
      <c r="ARC90"/>
      <c r="ARD90"/>
      <c r="ARE90"/>
      <c r="ARF90"/>
      <c r="ARG90"/>
      <c r="ARH90"/>
      <c r="ARI90"/>
      <c r="ARJ90"/>
      <c r="ARK90"/>
      <c r="ARL90"/>
      <c r="ARM90"/>
      <c r="ARN90"/>
      <c r="ARO90"/>
      <c r="ARP90"/>
      <c r="ARQ90"/>
      <c r="ARR90"/>
      <c r="ARS90"/>
      <c r="ART90"/>
      <c r="ARU90"/>
      <c r="ARV90"/>
      <c r="ARW90"/>
      <c r="ARX90"/>
      <c r="ARY90"/>
      <c r="ARZ90"/>
      <c r="ASA90"/>
      <c r="ASB90"/>
      <c r="ASC90"/>
      <c r="ASD90"/>
      <c r="ASE90"/>
      <c r="ASF90"/>
      <c r="ASG90"/>
      <c r="ASH90"/>
      <c r="ASI90"/>
      <c r="ASJ90"/>
      <c r="ASK90"/>
      <c r="ASL90"/>
      <c r="ASM90"/>
      <c r="ASN90"/>
      <c r="ASO90"/>
      <c r="ASP90"/>
      <c r="ASQ90"/>
      <c r="ASR90"/>
      <c r="ASS90"/>
      <c r="AST90"/>
      <c r="ASU90"/>
      <c r="ASV90"/>
      <c r="ASW90"/>
      <c r="ASX90"/>
      <c r="ASY90"/>
      <c r="ASZ90"/>
      <c r="ATA90"/>
      <c r="ATB90"/>
      <c r="ATC90"/>
      <c r="ATD90"/>
      <c r="ATE90"/>
      <c r="ATF90"/>
      <c r="ATG90"/>
      <c r="ATH90"/>
      <c r="ATI90"/>
      <c r="ATJ90"/>
      <c r="ATK90"/>
      <c r="ATL90"/>
      <c r="ATM90"/>
      <c r="ATN90"/>
      <c r="ATO90"/>
      <c r="ATP90"/>
      <c r="ATQ90"/>
      <c r="ATR90"/>
      <c r="ATS90"/>
      <c r="ATT90"/>
      <c r="ATU90"/>
      <c r="ATV90"/>
      <c r="ATW90"/>
      <c r="ATX90"/>
      <c r="ATY90"/>
      <c r="ATZ90"/>
      <c r="AUA90"/>
      <c r="AUB90"/>
      <c r="AUC90"/>
      <c r="AUD90"/>
      <c r="AUE90"/>
      <c r="AUF90"/>
      <c r="AUG90"/>
      <c r="AUH90"/>
      <c r="AUI90"/>
      <c r="AUJ90"/>
      <c r="AUK90"/>
      <c r="AUL90"/>
      <c r="AUM90"/>
      <c r="AUN90"/>
      <c r="AUO90"/>
      <c r="AUP90"/>
      <c r="AUQ90"/>
      <c r="AUR90"/>
      <c r="AUS90"/>
      <c r="AUT90"/>
      <c r="AUU90"/>
      <c r="AUV90"/>
      <c r="AUW90"/>
      <c r="AUX90"/>
      <c r="AUY90"/>
      <c r="AUZ90"/>
      <c r="AVA90"/>
      <c r="AVB90"/>
      <c r="AVC90"/>
      <c r="AVD90"/>
      <c r="AVE90"/>
      <c r="AVF90"/>
      <c r="AVG90"/>
      <c r="AVH90"/>
      <c r="AVI90"/>
      <c r="AVJ90"/>
      <c r="AVK90"/>
      <c r="AVL90"/>
      <c r="AVM90"/>
      <c r="AVN90"/>
      <c r="AVO90"/>
      <c r="AVP90"/>
      <c r="AVQ90"/>
      <c r="AVR90"/>
      <c r="AVS90"/>
      <c r="AVT90"/>
      <c r="AVU90"/>
      <c r="AVV90"/>
      <c r="AVW90"/>
      <c r="AVX90"/>
      <c r="AVY90"/>
      <c r="AVZ90"/>
      <c r="AWA90"/>
      <c r="AWB90"/>
      <c r="AWC90"/>
      <c r="AWD90"/>
      <c r="AWE90"/>
      <c r="AWF90"/>
      <c r="AWG90"/>
      <c r="AWH90"/>
      <c r="AWI90"/>
      <c r="AWJ90"/>
      <c r="AWK90"/>
      <c r="AWL90"/>
      <c r="AWM90"/>
      <c r="AWN90"/>
      <c r="AWO90"/>
      <c r="AWP90"/>
      <c r="AWQ90"/>
      <c r="AWR90"/>
      <c r="AWS90"/>
      <c r="AWT90"/>
      <c r="AWU90"/>
      <c r="AWV90"/>
      <c r="AWW90"/>
      <c r="AWX90"/>
      <c r="AWY90"/>
      <c r="AWZ90"/>
      <c r="AXA90"/>
      <c r="AXB90"/>
      <c r="AXC90"/>
      <c r="AXD90"/>
      <c r="AXE90"/>
      <c r="AXF90"/>
      <c r="AXG90"/>
      <c r="AXH90"/>
      <c r="AXI90"/>
      <c r="AXJ90"/>
      <c r="AXK90"/>
      <c r="AXL90"/>
      <c r="AXM90"/>
      <c r="AXN90"/>
      <c r="AXO90"/>
      <c r="AXP90"/>
      <c r="AXQ90"/>
      <c r="AXR90"/>
      <c r="AXS90"/>
      <c r="AXT90"/>
      <c r="AXU90"/>
      <c r="AXV90"/>
      <c r="AXW90"/>
      <c r="AXX90"/>
      <c r="AXY90"/>
      <c r="AXZ90"/>
      <c r="AYA90"/>
      <c r="AYB90"/>
      <c r="AYC90"/>
      <c r="AYD90"/>
      <c r="AYE90"/>
      <c r="AYF90"/>
      <c r="AYG90"/>
      <c r="AYH90"/>
      <c r="AYI90"/>
      <c r="AYJ90"/>
      <c r="AYK90"/>
      <c r="AYL90"/>
      <c r="AYM90"/>
      <c r="AYN90"/>
      <c r="AYO90"/>
      <c r="AYP90"/>
      <c r="AYQ90"/>
      <c r="AYR90"/>
      <c r="AYS90"/>
      <c r="AYT90"/>
      <c r="AYU90"/>
      <c r="AYV90"/>
      <c r="AYW90"/>
      <c r="AYX90"/>
      <c r="AYY90"/>
      <c r="AYZ90"/>
      <c r="AZA90"/>
      <c r="AZB90"/>
      <c r="AZC90"/>
      <c r="AZD90"/>
      <c r="AZE90"/>
      <c r="AZF90"/>
      <c r="AZG90"/>
      <c r="AZH90"/>
      <c r="AZI90"/>
      <c r="AZJ90"/>
      <c r="AZK90"/>
      <c r="AZL90"/>
      <c r="AZM90"/>
      <c r="AZN90"/>
      <c r="AZO90"/>
      <c r="AZP90"/>
      <c r="AZQ90"/>
      <c r="AZR90"/>
      <c r="AZS90"/>
      <c r="AZT90"/>
      <c r="AZU90"/>
      <c r="AZV90"/>
      <c r="AZW90"/>
      <c r="AZX90"/>
      <c r="AZY90"/>
      <c r="AZZ90"/>
      <c r="BAA90"/>
      <c r="BAB90"/>
      <c r="BAC90"/>
      <c r="BAD90"/>
      <c r="BAE90"/>
      <c r="BAF90"/>
      <c r="BAG90"/>
      <c r="BAH90"/>
      <c r="BAI90"/>
      <c r="BAJ90"/>
      <c r="BAK90"/>
      <c r="BAL90"/>
      <c r="BAM90"/>
      <c r="BAN90"/>
      <c r="BAO90"/>
      <c r="BAP90"/>
      <c r="BAQ90"/>
      <c r="BAR90"/>
      <c r="BAS90"/>
      <c r="BAT90"/>
      <c r="BAU90"/>
      <c r="BAV90"/>
      <c r="BAW90"/>
      <c r="BAX90"/>
      <c r="BAY90"/>
      <c r="BAZ90"/>
      <c r="BBA90"/>
      <c r="BBB90"/>
      <c r="BBC90"/>
      <c r="BBD90"/>
      <c r="BBE90"/>
      <c r="BBF90"/>
      <c r="BBG90"/>
      <c r="BBH90"/>
      <c r="BBI90"/>
      <c r="BBJ90"/>
      <c r="BBK90"/>
      <c r="BBL90"/>
      <c r="BBM90"/>
      <c r="BBN90"/>
      <c r="BBO90"/>
      <c r="BBP90"/>
      <c r="BBQ90"/>
      <c r="BBR90"/>
      <c r="BBS90"/>
      <c r="BBT90"/>
      <c r="BBU90"/>
      <c r="BBV90"/>
      <c r="BBW90"/>
      <c r="BBX90"/>
      <c r="BBY90"/>
      <c r="BBZ90"/>
      <c r="BCA90"/>
      <c r="BCB90"/>
      <c r="BCC90"/>
      <c r="BCD90"/>
      <c r="BCE90"/>
      <c r="BCF90"/>
      <c r="BCG90"/>
      <c r="BCH90"/>
      <c r="BCI90"/>
      <c r="BCJ90"/>
      <c r="BCK90"/>
      <c r="BCL90"/>
      <c r="BCM90"/>
      <c r="BCN90"/>
      <c r="BCO90"/>
      <c r="BCP90"/>
      <c r="BCQ90"/>
      <c r="BCR90"/>
      <c r="BCS90"/>
      <c r="BCT90"/>
      <c r="BCU90"/>
      <c r="BCV90"/>
      <c r="BCW90"/>
      <c r="BCX90"/>
      <c r="BCY90"/>
      <c r="BCZ90"/>
      <c r="BDA90"/>
      <c r="BDB90"/>
      <c r="BDC90"/>
      <c r="BDD90"/>
      <c r="BDE90"/>
      <c r="BDF90"/>
      <c r="BDG90"/>
      <c r="BDH90"/>
      <c r="BDI90"/>
      <c r="BDJ90"/>
      <c r="BDK90"/>
      <c r="BDL90"/>
      <c r="BDM90"/>
      <c r="BDN90"/>
      <c r="BDO90"/>
      <c r="BDP90"/>
      <c r="BDQ90"/>
      <c r="BDR90"/>
      <c r="BDS90"/>
      <c r="BDT90"/>
      <c r="BDU90"/>
      <c r="BDV90"/>
      <c r="BDW90"/>
      <c r="BDX90"/>
      <c r="BDY90"/>
      <c r="BDZ90"/>
      <c r="BEA90"/>
      <c r="BEB90"/>
      <c r="BEC90"/>
      <c r="BED90"/>
      <c r="BEE90"/>
      <c r="BEF90"/>
      <c r="BEG90"/>
      <c r="BEH90"/>
      <c r="BEI90"/>
      <c r="BEJ90"/>
      <c r="BEK90"/>
      <c r="BEL90"/>
      <c r="BEM90"/>
      <c r="BEN90"/>
      <c r="BEO90"/>
      <c r="BEP90"/>
      <c r="BEQ90"/>
      <c r="BER90"/>
      <c r="BES90"/>
      <c r="BET90"/>
      <c r="BEU90"/>
      <c r="BEV90"/>
      <c r="BEW90"/>
      <c r="BEX90"/>
      <c r="BEY90"/>
      <c r="BEZ90"/>
      <c r="BFA90"/>
      <c r="BFB90"/>
      <c r="BFC90"/>
      <c r="BFD90"/>
      <c r="BFE90"/>
      <c r="BFF90"/>
      <c r="BFG90"/>
      <c r="BFH90"/>
      <c r="BFI90"/>
      <c r="BFJ90"/>
      <c r="BFK90"/>
      <c r="BFL90"/>
      <c r="BFM90"/>
      <c r="BFN90"/>
      <c r="BFO90"/>
      <c r="BFP90"/>
      <c r="BFQ90"/>
      <c r="BFR90"/>
      <c r="BFS90"/>
      <c r="BFT90"/>
      <c r="BFU90"/>
      <c r="BFV90"/>
      <c r="BFW90"/>
      <c r="BFX90"/>
      <c r="BFY90"/>
      <c r="BFZ90"/>
      <c r="BGA90"/>
      <c r="BGB90"/>
      <c r="BGC90"/>
      <c r="BGD90"/>
      <c r="BGE90"/>
      <c r="BGF90"/>
      <c r="BGG90"/>
      <c r="BGH90"/>
      <c r="BGI90"/>
      <c r="BGJ90"/>
      <c r="BGK90"/>
      <c r="BGL90"/>
      <c r="BGM90"/>
      <c r="BGN90"/>
      <c r="BGO90"/>
      <c r="BGP90"/>
      <c r="BGQ90"/>
      <c r="BGR90"/>
      <c r="BGS90"/>
      <c r="BGT90"/>
      <c r="BGU90"/>
      <c r="BGV90"/>
      <c r="BGW90"/>
      <c r="BGX90"/>
      <c r="BGY90"/>
      <c r="BGZ90"/>
      <c r="BHA90"/>
      <c r="BHB90"/>
      <c r="BHC90"/>
      <c r="BHD90"/>
      <c r="BHE90"/>
      <c r="BHF90"/>
      <c r="BHG90"/>
      <c r="BHH90"/>
      <c r="BHI90"/>
      <c r="BHJ90"/>
      <c r="BHK90"/>
      <c r="BHL90"/>
      <c r="BHM90"/>
      <c r="BHN90"/>
      <c r="BHO90"/>
      <c r="BHP90"/>
      <c r="BHQ90"/>
      <c r="BHR90"/>
      <c r="BHS90"/>
      <c r="BHT90"/>
      <c r="BHU90"/>
      <c r="BHV90"/>
      <c r="BHW90"/>
      <c r="BHX90"/>
      <c r="BHY90"/>
      <c r="BHZ90"/>
      <c r="BIA90"/>
      <c r="BIB90"/>
      <c r="BIC90"/>
      <c r="BID90"/>
      <c r="BIE90"/>
      <c r="BIF90"/>
      <c r="BIG90"/>
      <c r="BIH90"/>
      <c r="BII90"/>
      <c r="BIJ90"/>
      <c r="BIK90"/>
      <c r="BIL90"/>
      <c r="BIM90"/>
      <c r="BIN90"/>
      <c r="BIO90"/>
      <c r="BIP90"/>
      <c r="BIQ90"/>
      <c r="BIR90"/>
      <c r="BIS90"/>
      <c r="BIT90"/>
      <c r="BIU90"/>
      <c r="BIV90"/>
      <c r="BIW90"/>
      <c r="BIX90"/>
      <c r="BIY90"/>
      <c r="BIZ90"/>
      <c r="BJA90"/>
      <c r="BJB90"/>
      <c r="BJC90"/>
      <c r="BJD90"/>
      <c r="BJE90"/>
      <c r="BJF90"/>
      <c r="BJG90"/>
      <c r="BJH90"/>
      <c r="BJI90"/>
      <c r="BJJ90"/>
      <c r="BJK90"/>
      <c r="BJL90"/>
      <c r="BJM90"/>
      <c r="BJN90"/>
      <c r="BJO90"/>
      <c r="BJP90"/>
      <c r="BJQ90"/>
      <c r="BJR90"/>
      <c r="BJS90"/>
      <c r="BJT90"/>
      <c r="BJU90"/>
      <c r="BJV90"/>
      <c r="BJW90"/>
      <c r="BJX90"/>
      <c r="BJY90"/>
      <c r="BJZ90"/>
      <c r="BKA90"/>
      <c r="BKB90"/>
      <c r="BKC90"/>
      <c r="BKD90"/>
      <c r="BKE90"/>
      <c r="BKF90"/>
      <c r="BKG90"/>
      <c r="BKH90"/>
      <c r="BKI90"/>
      <c r="BKJ90"/>
      <c r="BKK90"/>
      <c r="BKL90"/>
      <c r="BKM90"/>
      <c r="BKN90"/>
      <c r="BKO90"/>
      <c r="BKP90"/>
      <c r="BKQ90"/>
      <c r="BKR90"/>
      <c r="BKS90"/>
      <c r="BKT90"/>
      <c r="BKU90"/>
      <c r="BKV90"/>
      <c r="BKW90"/>
      <c r="BKX90"/>
      <c r="BKY90"/>
      <c r="BKZ90"/>
      <c r="BLA90"/>
      <c r="BLB90"/>
      <c r="BLC90"/>
      <c r="BLD90"/>
      <c r="BLE90"/>
      <c r="BLF90"/>
      <c r="BLG90"/>
      <c r="BLH90"/>
      <c r="BLI90"/>
      <c r="BLJ90"/>
      <c r="BLK90"/>
      <c r="BLL90"/>
      <c r="BLM90"/>
      <c r="BLN90"/>
      <c r="BLO90"/>
      <c r="BLP90"/>
      <c r="BLQ90"/>
      <c r="BLR90"/>
      <c r="BLS90"/>
      <c r="BLT90"/>
      <c r="BLU90"/>
      <c r="BLV90"/>
      <c r="BLW90"/>
      <c r="BLX90"/>
      <c r="BLY90"/>
      <c r="BLZ90"/>
      <c r="BMA90"/>
      <c r="BMB90"/>
      <c r="BMC90"/>
      <c r="BMD90"/>
      <c r="BME90"/>
      <c r="BMF90"/>
      <c r="BMG90"/>
      <c r="BMH90"/>
      <c r="BMI90"/>
      <c r="BMJ90"/>
      <c r="BMK90"/>
      <c r="BML90"/>
      <c r="BMM90"/>
      <c r="BMN90"/>
      <c r="BMO90"/>
      <c r="BMP90"/>
      <c r="BMQ90"/>
      <c r="BMR90"/>
      <c r="BMS90"/>
      <c r="BMT90"/>
      <c r="BMU90"/>
      <c r="BMV90"/>
      <c r="BMW90"/>
      <c r="BMX90"/>
      <c r="BMY90"/>
      <c r="BMZ90"/>
      <c r="BNA90"/>
      <c r="BNB90"/>
      <c r="BNC90"/>
      <c r="BND90"/>
      <c r="BNE90"/>
      <c r="BNF90"/>
      <c r="BNG90"/>
      <c r="BNH90"/>
      <c r="BNI90"/>
      <c r="BNJ90"/>
      <c r="BNK90"/>
      <c r="BNL90"/>
      <c r="BNM90"/>
      <c r="BNN90"/>
      <c r="BNO90"/>
      <c r="BNP90"/>
      <c r="BNQ90"/>
      <c r="BNR90"/>
      <c r="BNS90"/>
      <c r="BNT90"/>
      <c r="BNU90"/>
      <c r="BNV90"/>
      <c r="BNW90"/>
      <c r="BNX90"/>
      <c r="BNY90"/>
      <c r="BNZ90"/>
      <c r="BOA90"/>
      <c r="BOB90"/>
      <c r="BOC90"/>
      <c r="BOD90"/>
      <c r="BOE90"/>
      <c r="BOF90"/>
      <c r="BOG90"/>
      <c r="BOH90"/>
      <c r="BOI90"/>
      <c r="BOJ90"/>
      <c r="BOK90"/>
      <c r="BOL90"/>
      <c r="BOM90"/>
      <c r="BON90"/>
      <c r="BOO90"/>
      <c r="BOP90"/>
      <c r="BOQ90"/>
      <c r="BOR90"/>
      <c r="BOS90"/>
      <c r="BOT90"/>
      <c r="BOU90"/>
      <c r="BOV90"/>
      <c r="BOW90"/>
      <c r="BOX90"/>
      <c r="BOY90"/>
      <c r="BOZ90"/>
      <c r="BPA90"/>
      <c r="BPB90"/>
      <c r="BPC90"/>
      <c r="BPD90"/>
      <c r="BPE90"/>
      <c r="BPF90"/>
      <c r="BPG90"/>
      <c r="BPH90"/>
      <c r="BPI90"/>
      <c r="BPJ90"/>
      <c r="BPK90"/>
      <c r="BPL90"/>
      <c r="BPM90"/>
      <c r="BPN90"/>
      <c r="BPO90"/>
      <c r="BPP90"/>
      <c r="BPQ90"/>
      <c r="BPR90"/>
      <c r="BPS90"/>
      <c r="BPT90"/>
      <c r="BPU90"/>
      <c r="BPV90"/>
      <c r="BPW90"/>
      <c r="BPX90"/>
      <c r="BPY90"/>
      <c r="BPZ90"/>
      <c r="BQA90"/>
      <c r="BQB90"/>
      <c r="BQC90"/>
      <c r="BQD90"/>
      <c r="BQE90"/>
      <c r="BQF90"/>
      <c r="BQG90"/>
      <c r="BQH90"/>
      <c r="BQI90"/>
      <c r="BQJ90"/>
      <c r="BQK90"/>
      <c r="BQL90"/>
      <c r="BQM90"/>
      <c r="BQN90"/>
      <c r="BQO90"/>
      <c r="BQP90"/>
      <c r="BQQ90"/>
      <c r="BQR90"/>
      <c r="BQS90"/>
      <c r="BQT90"/>
      <c r="BQU90"/>
      <c r="BQV90"/>
      <c r="BQW90"/>
      <c r="BQX90"/>
      <c r="BQY90"/>
      <c r="BQZ90"/>
      <c r="BRA90"/>
      <c r="BRB90"/>
      <c r="BRC90"/>
      <c r="BRD90"/>
      <c r="BRE90"/>
      <c r="BRF90"/>
      <c r="BRG90"/>
      <c r="BRH90"/>
      <c r="BRI90"/>
      <c r="BRJ90"/>
      <c r="BRK90"/>
      <c r="BRL90"/>
      <c r="BRM90"/>
      <c r="BRN90"/>
      <c r="BRO90"/>
      <c r="BRP90"/>
      <c r="BRQ90"/>
      <c r="BRR90"/>
      <c r="BRS90"/>
      <c r="BRT90"/>
      <c r="BRU90"/>
      <c r="BRV90"/>
      <c r="BRW90"/>
      <c r="BRX90"/>
      <c r="BRY90"/>
      <c r="BRZ90"/>
      <c r="BSA90"/>
      <c r="BSB90"/>
      <c r="BSC90"/>
      <c r="BSD90"/>
      <c r="BSE90"/>
      <c r="BSF90"/>
      <c r="BSG90"/>
      <c r="BSH90"/>
      <c r="BSI90"/>
      <c r="BSJ90"/>
      <c r="BSK90"/>
      <c r="BSL90"/>
      <c r="BSM90"/>
      <c r="BSN90"/>
      <c r="BSO90"/>
      <c r="BSP90"/>
      <c r="BSQ90"/>
      <c r="BSR90"/>
      <c r="BSS90"/>
      <c r="BST90"/>
      <c r="BSU90"/>
      <c r="BSV90"/>
      <c r="BSW90"/>
      <c r="BSX90"/>
      <c r="BSY90"/>
      <c r="BSZ90"/>
      <c r="BTA90"/>
      <c r="BTB90"/>
      <c r="BTC90"/>
      <c r="BTD90"/>
      <c r="BTE90"/>
      <c r="BTF90"/>
      <c r="BTG90"/>
      <c r="BTH90"/>
      <c r="BTI90"/>
      <c r="BTJ90"/>
      <c r="BTK90"/>
      <c r="BTL90"/>
      <c r="BTM90"/>
      <c r="BTN90"/>
      <c r="BTO90"/>
      <c r="BTP90"/>
      <c r="BTQ90"/>
      <c r="BTR90"/>
      <c r="BTS90"/>
      <c r="BTT90"/>
      <c r="BTU90"/>
      <c r="BTV90"/>
      <c r="BTW90"/>
      <c r="BTX90"/>
      <c r="BTY90"/>
      <c r="BTZ90"/>
      <c r="BUA90"/>
      <c r="BUB90"/>
      <c r="BUC90"/>
      <c r="BUD90"/>
      <c r="BUE90"/>
      <c r="BUF90"/>
      <c r="BUG90"/>
      <c r="BUH90"/>
      <c r="BUI90"/>
      <c r="BUJ90"/>
      <c r="BUK90"/>
      <c r="BUL90"/>
      <c r="BUM90"/>
      <c r="BUN90"/>
      <c r="BUO90"/>
      <c r="BUP90"/>
      <c r="BUQ90"/>
      <c r="BUR90"/>
      <c r="BUS90"/>
      <c r="BUT90"/>
      <c r="BUU90"/>
      <c r="BUV90"/>
      <c r="BUW90"/>
      <c r="BUX90"/>
      <c r="BUY90"/>
      <c r="BUZ90"/>
      <c r="BVA90"/>
      <c r="BVB90"/>
      <c r="BVC90"/>
      <c r="BVD90"/>
      <c r="BVE90"/>
      <c r="BVF90"/>
      <c r="BVG90"/>
      <c r="BVH90"/>
      <c r="BVI90"/>
      <c r="BVJ90"/>
      <c r="BVK90"/>
      <c r="BVL90"/>
      <c r="BVM90"/>
      <c r="BVN90"/>
      <c r="BVO90"/>
      <c r="BVP90"/>
      <c r="BVQ90"/>
      <c r="BVR90"/>
      <c r="BVS90"/>
      <c r="BVT90"/>
      <c r="BVU90"/>
      <c r="BVV90"/>
      <c r="BVW90"/>
      <c r="BVX90"/>
      <c r="BVY90"/>
      <c r="BVZ90"/>
      <c r="BWA90"/>
      <c r="BWB90"/>
      <c r="BWC90"/>
      <c r="BWD90"/>
      <c r="BWE90"/>
      <c r="BWF90"/>
      <c r="BWG90"/>
      <c r="BWH90"/>
      <c r="BWI90"/>
      <c r="BWJ90"/>
      <c r="BWK90"/>
      <c r="BWL90"/>
      <c r="BWM90"/>
      <c r="BWN90"/>
      <c r="BWO90"/>
      <c r="BWP90"/>
      <c r="BWQ90"/>
      <c r="BWR90"/>
      <c r="BWS90"/>
      <c r="BWT90"/>
      <c r="BWU90"/>
      <c r="BWV90"/>
      <c r="BWW90"/>
      <c r="BWX90"/>
      <c r="BWY90"/>
      <c r="BWZ90"/>
      <c r="BXA90"/>
      <c r="BXB90"/>
      <c r="BXC90"/>
      <c r="BXD90"/>
      <c r="BXE90"/>
      <c r="BXF90"/>
      <c r="BXG90"/>
      <c r="BXH90"/>
      <c r="BXI90"/>
      <c r="BXJ90"/>
      <c r="BXK90"/>
      <c r="BXL90"/>
      <c r="BXM90"/>
      <c r="BXN90"/>
      <c r="BXO90"/>
      <c r="BXP90"/>
      <c r="BXQ90"/>
      <c r="BXR90"/>
      <c r="BXS90"/>
      <c r="BXT90"/>
      <c r="BXU90"/>
      <c r="BXV90"/>
      <c r="BXW90"/>
      <c r="BXX90"/>
      <c r="BXY90"/>
      <c r="BXZ90"/>
      <c r="BYA90"/>
      <c r="BYB90"/>
      <c r="BYC90"/>
      <c r="BYD90"/>
      <c r="BYE90"/>
      <c r="BYF90"/>
      <c r="BYG90"/>
      <c r="BYH90"/>
      <c r="BYI90"/>
      <c r="BYJ90"/>
      <c r="BYK90"/>
      <c r="BYL90"/>
      <c r="BYM90"/>
      <c r="BYN90"/>
      <c r="BYO90"/>
      <c r="BYP90"/>
      <c r="BYQ90"/>
      <c r="BYR90"/>
      <c r="BYS90"/>
      <c r="BYT90"/>
      <c r="BYU90"/>
      <c r="BYV90"/>
      <c r="BYW90"/>
      <c r="BYX90"/>
      <c r="BYY90"/>
      <c r="BYZ90"/>
      <c r="BZA90"/>
      <c r="BZB90"/>
      <c r="BZC90"/>
      <c r="BZD90"/>
      <c r="BZE90"/>
      <c r="BZF90"/>
      <c r="BZG90"/>
      <c r="BZH90"/>
      <c r="BZI90"/>
      <c r="BZJ90"/>
      <c r="BZK90"/>
      <c r="BZL90"/>
      <c r="BZM90"/>
      <c r="BZN90"/>
      <c r="BZO90"/>
      <c r="BZP90"/>
      <c r="BZQ90"/>
      <c r="BZR90"/>
      <c r="BZS90"/>
      <c r="BZT90"/>
      <c r="BZU90"/>
      <c r="BZV90"/>
      <c r="BZW90"/>
      <c r="BZX90"/>
      <c r="BZY90"/>
      <c r="BZZ90"/>
      <c r="CAA90"/>
      <c r="CAB90"/>
      <c r="CAC90"/>
      <c r="CAD90"/>
      <c r="CAE90"/>
      <c r="CAF90"/>
      <c r="CAG90"/>
      <c r="CAH90"/>
      <c r="CAI90"/>
      <c r="CAJ90"/>
      <c r="CAK90"/>
      <c r="CAL90"/>
      <c r="CAM90"/>
      <c r="CAN90"/>
      <c r="CAO90"/>
      <c r="CAP90"/>
      <c r="CAQ90"/>
      <c r="CAR90"/>
      <c r="CAS90"/>
      <c r="CAT90"/>
      <c r="CAU90"/>
      <c r="CAV90"/>
      <c r="CAW90"/>
      <c r="CAX90"/>
      <c r="CAY90"/>
      <c r="CAZ90"/>
      <c r="CBA90"/>
      <c r="CBB90"/>
      <c r="CBC90"/>
      <c r="CBD90"/>
      <c r="CBE90"/>
      <c r="CBF90"/>
      <c r="CBG90"/>
      <c r="CBH90"/>
      <c r="CBI90"/>
      <c r="CBJ90"/>
      <c r="CBK90"/>
      <c r="CBL90"/>
      <c r="CBM90"/>
      <c r="CBN90"/>
      <c r="CBO90"/>
      <c r="CBP90"/>
      <c r="CBQ90"/>
      <c r="CBR90"/>
      <c r="CBS90"/>
      <c r="CBT90"/>
      <c r="CBU90"/>
      <c r="CBV90"/>
      <c r="CBW90"/>
      <c r="CBX90"/>
      <c r="CBY90"/>
      <c r="CBZ90"/>
      <c r="CCA90"/>
      <c r="CCB90"/>
      <c r="CCC90"/>
      <c r="CCD90"/>
      <c r="CCE90"/>
      <c r="CCF90"/>
      <c r="CCG90"/>
      <c r="CCH90"/>
      <c r="CCI90"/>
      <c r="CCJ90"/>
      <c r="CCK90"/>
      <c r="CCL90"/>
      <c r="CCM90"/>
      <c r="CCN90"/>
      <c r="CCO90"/>
      <c r="CCP90"/>
      <c r="CCQ90"/>
      <c r="CCR90"/>
      <c r="CCS90"/>
      <c r="CCT90"/>
      <c r="CCU90"/>
      <c r="CCV90"/>
      <c r="CCW90"/>
      <c r="CCX90"/>
      <c r="CCY90"/>
      <c r="CCZ90"/>
      <c r="CDA90"/>
      <c r="CDB90"/>
      <c r="CDC90"/>
      <c r="CDD90"/>
      <c r="CDE90"/>
      <c r="CDF90"/>
      <c r="CDG90"/>
      <c r="CDH90"/>
      <c r="CDI90"/>
      <c r="CDJ90"/>
      <c r="CDK90"/>
      <c r="CDL90"/>
      <c r="CDM90"/>
      <c r="CDN90"/>
      <c r="CDO90"/>
      <c r="CDP90"/>
      <c r="CDQ90"/>
      <c r="CDR90"/>
      <c r="CDS90"/>
      <c r="CDT90"/>
      <c r="CDU90"/>
      <c r="CDV90"/>
      <c r="CDW90"/>
      <c r="CDX90"/>
      <c r="CDY90"/>
      <c r="CDZ90"/>
      <c r="CEA90"/>
      <c r="CEB90"/>
      <c r="CEC90"/>
      <c r="CED90"/>
      <c r="CEE90"/>
      <c r="CEF90"/>
      <c r="CEG90"/>
      <c r="CEH90"/>
      <c r="CEI90"/>
      <c r="CEJ90"/>
      <c r="CEK90"/>
      <c r="CEL90"/>
      <c r="CEM90"/>
      <c r="CEN90"/>
      <c r="CEO90"/>
      <c r="CEP90"/>
      <c r="CEQ90"/>
      <c r="CER90"/>
      <c r="CES90"/>
      <c r="CET90"/>
      <c r="CEU90"/>
      <c r="CEV90"/>
      <c r="CEW90"/>
      <c r="CEX90"/>
      <c r="CEY90"/>
      <c r="CEZ90"/>
      <c r="CFA90"/>
      <c r="CFB90"/>
      <c r="CFC90"/>
      <c r="CFD90"/>
      <c r="CFE90"/>
      <c r="CFF90"/>
      <c r="CFG90"/>
      <c r="CFH90"/>
      <c r="CFI90"/>
      <c r="CFJ90"/>
      <c r="CFK90"/>
      <c r="CFL90"/>
      <c r="CFM90"/>
      <c r="CFN90"/>
      <c r="CFO90"/>
      <c r="CFP90"/>
      <c r="CFQ90"/>
      <c r="CFR90"/>
      <c r="CFS90"/>
      <c r="CFT90"/>
      <c r="CFU90"/>
      <c r="CFV90"/>
      <c r="CFW90"/>
      <c r="CFX90"/>
      <c r="CFY90"/>
      <c r="CFZ90"/>
      <c r="CGA90"/>
      <c r="CGB90"/>
      <c r="CGC90"/>
      <c r="CGD90"/>
      <c r="CGE90"/>
      <c r="CGF90"/>
      <c r="CGG90"/>
      <c r="CGH90"/>
      <c r="CGI90"/>
      <c r="CGJ90"/>
      <c r="CGK90"/>
      <c r="CGL90"/>
      <c r="CGM90"/>
      <c r="CGN90"/>
      <c r="CGO90"/>
      <c r="CGP90"/>
      <c r="CGQ90"/>
      <c r="CGR90"/>
      <c r="CGS90"/>
      <c r="CGT90"/>
      <c r="CGU90"/>
      <c r="CGV90"/>
      <c r="CGW90"/>
      <c r="CGX90"/>
      <c r="CGY90"/>
      <c r="CGZ90"/>
      <c r="CHA90"/>
      <c r="CHB90"/>
      <c r="CHC90"/>
      <c r="CHD90"/>
      <c r="CHE90"/>
      <c r="CHF90"/>
      <c r="CHG90"/>
      <c r="CHH90"/>
      <c r="CHI90"/>
      <c r="CHJ90"/>
      <c r="CHK90"/>
      <c r="CHL90"/>
      <c r="CHM90"/>
      <c r="CHN90"/>
      <c r="CHO90"/>
      <c r="CHP90"/>
      <c r="CHQ90"/>
      <c r="CHR90"/>
      <c r="CHS90"/>
      <c r="CHT90"/>
      <c r="CHU90"/>
      <c r="CHV90"/>
      <c r="CHW90"/>
      <c r="CHX90"/>
      <c r="CHY90"/>
      <c r="CHZ90"/>
      <c r="CIA90"/>
      <c r="CIB90"/>
      <c r="CIC90"/>
      <c r="CID90"/>
      <c r="CIE90"/>
      <c r="CIF90"/>
      <c r="CIG90"/>
      <c r="CIH90"/>
      <c r="CII90"/>
      <c r="CIJ90"/>
      <c r="CIK90"/>
      <c r="CIL90"/>
      <c r="CIM90"/>
      <c r="CIN90"/>
      <c r="CIO90"/>
      <c r="CIP90"/>
      <c r="CIQ90"/>
      <c r="CIR90"/>
      <c r="CIS90"/>
      <c r="CIT90"/>
      <c r="CIU90"/>
      <c r="CIV90"/>
      <c r="CIW90"/>
      <c r="CIX90"/>
      <c r="CIY90"/>
      <c r="CIZ90"/>
      <c r="CJA90"/>
      <c r="CJB90"/>
      <c r="CJC90"/>
      <c r="CJD90"/>
      <c r="CJE90"/>
      <c r="CJF90"/>
      <c r="CJG90"/>
      <c r="CJH90"/>
      <c r="CJI90"/>
      <c r="CJJ90"/>
      <c r="CJK90"/>
      <c r="CJL90"/>
      <c r="CJM90"/>
      <c r="CJN90"/>
      <c r="CJO90"/>
      <c r="CJP90"/>
      <c r="CJQ90"/>
      <c r="CJR90"/>
      <c r="CJS90"/>
      <c r="CJT90"/>
      <c r="CJU90"/>
      <c r="CJV90"/>
      <c r="CJW90"/>
      <c r="CJX90"/>
      <c r="CJY90"/>
      <c r="CJZ90"/>
      <c r="CKA90"/>
      <c r="CKB90"/>
      <c r="CKC90"/>
      <c r="CKD90"/>
      <c r="CKE90"/>
      <c r="CKF90"/>
      <c r="CKG90"/>
      <c r="CKH90"/>
      <c r="CKI90"/>
      <c r="CKJ90"/>
      <c r="CKK90"/>
      <c r="CKL90"/>
      <c r="CKM90"/>
      <c r="CKN90"/>
      <c r="CKO90"/>
      <c r="CKP90"/>
      <c r="CKQ90"/>
      <c r="CKR90"/>
      <c r="CKS90"/>
      <c r="CKT90"/>
      <c r="CKU90"/>
      <c r="CKV90"/>
      <c r="CKW90"/>
      <c r="CKX90"/>
      <c r="CKY90"/>
      <c r="CKZ90"/>
      <c r="CLA90"/>
      <c r="CLB90"/>
      <c r="CLC90"/>
      <c r="CLD90"/>
      <c r="CLE90"/>
      <c r="CLF90"/>
      <c r="CLG90"/>
      <c r="CLH90"/>
      <c r="CLI90"/>
      <c r="CLJ90"/>
      <c r="CLK90"/>
      <c r="CLL90"/>
      <c r="CLM90"/>
      <c r="CLN90"/>
      <c r="CLO90"/>
      <c r="CLP90"/>
      <c r="CLQ90"/>
      <c r="CLR90"/>
      <c r="CLS90"/>
      <c r="CLT90"/>
      <c r="CLU90"/>
      <c r="CLV90"/>
      <c r="CLW90"/>
      <c r="CLX90"/>
      <c r="CLY90"/>
      <c r="CLZ90"/>
      <c r="CMA90"/>
      <c r="CMB90"/>
      <c r="CMC90"/>
      <c r="CMD90"/>
      <c r="CME90"/>
      <c r="CMF90"/>
      <c r="CMG90"/>
      <c r="CMH90"/>
      <c r="CMI90"/>
      <c r="CMJ90"/>
      <c r="CMK90"/>
      <c r="CML90"/>
      <c r="CMM90"/>
      <c r="CMN90"/>
      <c r="CMO90"/>
      <c r="CMP90"/>
      <c r="CMQ90"/>
      <c r="CMR90"/>
      <c r="CMS90"/>
      <c r="CMT90"/>
      <c r="CMU90"/>
      <c r="CMV90"/>
      <c r="CMW90"/>
      <c r="CMX90"/>
      <c r="CMY90"/>
      <c r="CMZ90"/>
      <c r="CNA90"/>
      <c r="CNB90"/>
      <c r="CNC90"/>
      <c r="CND90"/>
      <c r="CNE90"/>
      <c r="CNF90"/>
      <c r="CNG90"/>
      <c r="CNH90"/>
      <c r="CNI90"/>
      <c r="CNJ90"/>
      <c r="CNK90"/>
      <c r="CNL90"/>
      <c r="CNM90"/>
      <c r="CNN90"/>
      <c r="CNO90"/>
      <c r="CNP90"/>
      <c r="CNQ90"/>
      <c r="CNR90"/>
      <c r="CNS90"/>
      <c r="CNT90"/>
      <c r="CNU90"/>
      <c r="CNV90"/>
      <c r="CNW90"/>
      <c r="CNX90"/>
      <c r="CNY90"/>
      <c r="CNZ90"/>
      <c r="COA90"/>
      <c r="COB90"/>
      <c r="COC90"/>
      <c r="COD90"/>
      <c r="COE90"/>
      <c r="COF90"/>
      <c r="COG90"/>
      <c r="COH90"/>
      <c r="COI90"/>
      <c r="COJ90"/>
      <c r="COK90"/>
      <c r="COL90"/>
      <c r="COM90"/>
      <c r="CON90"/>
      <c r="COO90"/>
      <c r="COP90"/>
      <c r="COQ90"/>
      <c r="COR90"/>
      <c r="COS90"/>
      <c r="COT90"/>
      <c r="COU90"/>
      <c r="COV90"/>
      <c r="COW90"/>
      <c r="COX90"/>
      <c r="COY90"/>
      <c r="COZ90"/>
      <c r="CPA90"/>
      <c r="CPB90"/>
      <c r="CPC90"/>
      <c r="CPD90"/>
      <c r="CPE90"/>
      <c r="CPF90"/>
      <c r="CPG90"/>
      <c r="CPH90"/>
      <c r="CPI90"/>
      <c r="CPJ90"/>
      <c r="CPK90"/>
      <c r="CPL90"/>
      <c r="CPM90"/>
      <c r="CPN90"/>
      <c r="CPO90"/>
      <c r="CPP90"/>
      <c r="CPQ90"/>
      <c r="CPR90"/>
      <c r="CPS90"/>
      <c r="CPT90"/>
      <c r="CPU90"/>
      <c r="CPV90"/>
      <c r="CPW90"/>
      <c r="CPX90"/>
      <c r="CPY90"/>
      <c r="CPZ90"/>
      <c r="CQA90"/>
      <c r="CQB90"/>
      <c r="CQC90"/>
      <c r="CQD90"/>
      <c r="CQE90"/>
      <c r="CQF90"/>
      <c r="CQG90"/>
      <c r="CQH90"/>
      <c r="CQI90"/>
      <c r="CQJ90"/>
      <c r="CQK90"/>
      <c r="CQL90"/>
      <c r="CQM90"/>
      <c r="CQN90"/>
      <c r="CQO90"/>
      <c r="CQP90"/>
      <c r="CQQ90"/>
      <c r="CQR90"/>
      <c r="CQS90"/>
      <c r="CQT90"/>
      <c r="CQU90"/>
      <c r="CQV90"/>
      <c r="CQW90"/>
      <c r="CQX90"/>
      <c r="CQY90"/>
      <c r="CQZ90"/>
      <c r="CRA90"/>
      <c r="CRB90"/>
      <c r="CRC90"/>
      <c r="CRD90"/>
      <c r="CRE90"/>
      <c r="CRF90"/>
      <c r="CRG90"/>
      <c r="CRH90"/>
      <c r="CRI90"/>
      <c r="CRJ90"/>
      <c r="CRK90"/>
      <c r="CRL90"/>
      <c r="CRM90"/>
      <c r="CRN90"/>
      <c r="CRO90"/>
      <c r="CRP90"/>
      <c r="CRQ90"/>
      <c r="CRR90"/>
      <c r="CRS90"/>
      <c r="CRT90"/>
      <c r="CRU90"/>
      <c r="CRV90"/>
      <c r="CRW90"/>
      <c r="CRX90"/>
      <c r="CRY90"/>
      <c r="CRZ90"/>
      <c r="CSA90"/>
      <c r="CSB90"/>
      <c r="CSC90"/>
      <c r="CSD90"/>
      <c r="CSE90"/>
      <c r="CSF90"/>
      <c r="CSG90"/>
      <c r="CSH90"/>
      <c r="CSI90"/>
      <c r="CSJ90"/>
      <c r="CSK90"/>
      <c r="CSL90"/>
      <c r="CSM90"/>
      <c r="CSN90"/>
      <c r="CSO90"/>
      <c r="CSP90"/>
      <c r="CSQ90"/>
      <c r="CSR90"/>
      <c r="CSS90"/>
      <c r="CST90"/>
      <c r="CSU90"/>
      <c r="CSV90"/>
      <c r="CSW90"/>
      <c r="CSX90"/>
      <c r="CSY90"/>
      <c r="CSZ90"/>
      <c r="CTA90"/>
      <c r="CTB90"/>
      <c r="CTC90"/>
      <c r="CTD90"/>
      <c r="CTE90"/>
      <c r="CTF90"/>
      <c r="CTG90"/>
      <c r="CTH90"/>
      <c r="CTI90"/>
      <c r="CTJ90"/>
      <c r="CTK90"/>
      <c r="CTL90"/>
      <c r="CTM90"/>
      <c r="CTN90"/>
      <c r="CTO90"/>
      <c r="CTP90"/>
      <c r="CTQ90"/>
      <c r="CTR90"/>
      <c r="CTS90"/>
      <c r="CTT90"/>
      <c r="CTU90"/>
      <c r="CTV90"/>
      <c r="CTW90"/>
      <c r="CTX90"/>
      <c r="CTY90"/>
      <c r="CTZ90"/>
      <c r="CUA90"/>
      <c r="CUB90"/>
      <c r="CUC90"/>
      <c r="CUD90"/>
      <c r="CUE90"/>
      <c r="CUF90"/>
      <c r="CUG90"/>
      <c r="CUH90"/>
      <c r="CUI90"/>
      <c r="CUJ90"/>
      <c r="CUK90"/>
      <c r="CUL90"/>
      <c r="CUM90"/>
      <c r="CUN90"/>
      <c r="CUO90"/>
      <c r="CUP90"/>
      <c r="CUQ90"/>
      <c r="CUR90"/>
      <c r="CUS90"/>
      <c r="CUT90"/>
      <c r="CUU90"/>
      <c r="CUV90"/>
      <c r="CUW90"/>
      <c r="CUX90"/>
      <c r="CUY90"/>
      <c r="CUZ90"/>
      <c r="CVA90"/>
      <c r="CVB90"/>
      <c r="CVC90"/>
      <c r="CVD90"/>
      <c r="CVE90"/>
      <c r="CVF90"/>
      <c r="CVG90"/>
      <c r="CVH90"/>
      <c r="CVI90"/>
      <c r="CVJ90"/>
      <c r="CVK90"/>
      <c r="CVL90"/>
      <c r="CVM90"/>
      <c r="CVN90"/>
      <c r="CVO90"/>
      <c r="CVP90"/>
      <c r="CVQ90"/>
      <c r="CVR90"/>
      <c r="CVS90"/>
      <c r="CVT90"/>
      <c r="CVU90"/>
      <c r="CVV90"/>
      <c r="CVW90"/>
      <c r="CVX90"/>
      <c r="CVY90"/>
      <c r="CVZ90"/>
      <c r="CWA90"/>
      <c r="CWB90"/>
      <c r="CWC90"/>
      <c r="CWD90"/>
      <c r="CWE90"/>
      <c r="CWF90"/>
      <c r="CWG90"/>
      <c r="CWH90"/>
      <c r="CWI90"/>
      <c r="CWJ90"/>
      <c r="CWK90"/>
      <c r="CWL90"/>
      <c r="CWM90"/>
      <c r="CWN90"/>
      <c r="CWO90"/>
      <c r="CWP90"/>
      <c r="CWQ90"/>
      <c r="CWR90"/>
      <c r="CWS90"/>
      <c r="CWT90"/>
      <c r="CWU90"/>
      <c r="CWV90"/>
      <c r="CWW90"/>
      <c r="CWX90"/>
      <c r="CWY90"/>
      <c r="CWZ90"/>
      <c r="CXA90"/>
      <c r="CXB90"/>
      <c r="CXC90"/>
      <c r="CXD90"/>
      <c r="CXE90"/>
      <c r="CXF90"/>
      <c r="CXG90"/>
      <c r="CXH90"/>
      <c r="CXI90"/>
      <c r="CXJ90"/>
      <c r="CXK90"/>
      <c r="CXL90"/>
      <c r="CXM90"/>
      <c r="CXN90"/>
      <c r="CXO90"/>
      <c r="CXP90"/>
      <c r="CXQ90"/>
      <c r="CXR90"/>
      <c r="CXS90"/>
      <c r="CXT90"/>
      <c r="CXU90"/>
      <c r="CXV90"/>
      <c r="CXW90"/>
      <c r="CXX90"/>
      <c r="CXY90"/>
      <c r="CXZ90"/>
      <c r="CYA90"/>
      <c r="CYB90"/>
      <c r="CYC90"/>
      <c r="CYD90"/>
      <c r="CYE90"/>
      <c r="CYF90"/>
      <c r="CYG90"/>
      <c r="CYH90"/>
      <c r="CYI90"/>
      <c r="CYJ90"/>
      <c r="CYK90"/>
      <c r="CYL90"/>
      <c r="CYM90"/>
      <c r="CYN90"/>
      <c r="CYO90"/>
      <c r="CYP90"/>
      <c r="CYQ90"/>
      <c r="CYR90"/>
      <c r="CYS90"/>
      <c r="CYT90"/>
      <c r="CYU90"/>
      <c r="CYV90"/>
      <c r="CYW90"/>
      <c r="CYX90"/>
      <c r="CYY90"/>
      <c r="CYZ90"/>
      <c r="CZA90"/>
      <c r="CZB90"/>
      <c r="CZC90"/>
      <c r="CZD90"/>
      <c r="CZE90"/>
      <c r="CZF90"/>
      <c r="CZG90"/>
      <c r="CZH90"/>
      <c r="CZI90"/>
      <c r="CZJ90"/>
      <c r="CZK90"/>
      <c r="CZL90"/>
      <c r="CZM90"/>
      <c r="CZN90"/>
      <c r="CZO90"/>
      <c r="CZP90"/>
      <c r="CZQ90"/>
      <c r="CZR90"/>
      <c r="CZS90"/>
      <c r="CZT90"/>
      <c r="CZU90"/>
      <c r="CZV90"/>
      <c r="CZW90"/>
      <c r="CZX90"/>
      <c r="CZY90"/>
      <c r="CZZ90"/>
      <c r="DAA90"/>
      <c r="DAB90"/>
      <c r="DAC90"/>
      <c r="DAD90"/>
      <c r="DAE90"/>
      <c r="DAF90"/>
      <c r="DAG90"/>
      <c r="DAH90"/>
      <c r="DAI90"/>
      <c r="DAJ90"/>
      <c r="DAK90"/>
      <c r="DAL90"/>
      <c r="DAM90"/>
      <c r="DAN90"/>
      <c r="DAO90"/>
      <c r="DAP90"/>
      <c r="DAQ90"/>
      <c r="DAR90"/>
      <c r="DAS90"/>
      <c r="DAT90"/>
      <c r="DAU90"/>
      <c r="DAV90"/>
      <c r="DAW90"/>
      <c r="DAX90"/>
      <c r="DAY90"/>
      <c r="DAZ90"/>
      <c r="DBA90"/>
      <c r="DBB90"/>
      <c r="DBC90"/>
      <c r="DBD90"/>
      <c r="DBE90"/>
      <c r="DBF90"/>
      <c r="DBG90"/>
      <c r="DBH90"/>
      <c r="DBI90"/>
      <c r="DBJ90"/>
      <c r="DBK90"/>
      <c r="DBL90"/>
      <c r="DBM90"/>
      <c r="DBN90"/>
      <c r="DBO90"/>
      <c r="DBP90"/>
      <c r="DBQ90"/>
      <c r="DBR90"/>
      <c r="DBS90"/>
      <c r="DBT90"/>
      <c r="DBU90"/>
      <c r="DBV90"/>
      <c r="DBW90"/>
      <c r="DBX90"/>
      <c r="DBY90"/>
      <c r="DBZ90"/>
      <c r="DCA90"/>
      <c r="DCB90"/>
      <c r="DCC90"/>
      <c r="DCD90"/>
      <c r="DCE90"/>
      <c r="DCF90"/>
      <c r="DCG90"/>
      <c r="DCH90"/>
      <c r="DCI90"/>
      <c r="DCJ90"/>
      <c r="DCK90"/>
      <c r="DCL90"/>
      <c r="DCM90"/>
      <c r="DCN90"/>
      <c r="DCO90"/>
      <c r="DCP90"/>
      <c r="DCQ90"/>
      <c r="DCR90"/>
      <c r="DCS90"/>
      <c r="DCT90"/>
      <c r="DCU90"/>
      <c r="DCV90"/>
      <c r="DCW90"/>
      <c r="DCX90"/>
      <c r="DCY90"/>
      <c r="DCZ90"/>
      <c r="DDA90"/>
      <c r="DDB90"/>
      <c r="DDC90"/>
      <c r="DDD90"/>
      <c r="DDE90"/>
      <c r="DDF90"/>
      <c r="DDG90"/>
      <c r="DDH90"/>
      <c r="DDI90"/>
      <c r="DDJ90"/>
      <c r="DDK90"/>
      <c r="DDL90"/>
      <c r="DDM90"/>
      <c r="DDN90"/>
      <c r="DDO90"/>
      <c r="DDP90"/>
      <c r="DDQ90"/>
      <c r="DDR90"/>
      <c r="DDS90"/>
      <c r="DDT90"/>
      <c r="DDU90"/>
      <c r="DDV90"/>
      <c r="DDW90"/>
      <c r="DDX90"/>
      <c r="DDY90"/>
      <c r="DDZ90"/>
      <c r="DEA90"/>
      <c r="DEB90"/>
      <c r="DEC90"/>
      <c r="DED90"/>
      <c r="DEE90"/>
      <c r="DEF90"/>
      <c r="DEG90"/>
      <c r="DEH90"/>
      <c r="DEI90"/>
      <c r="DEJ90"/>
      <c r="DEK90"/>
      <c r="DEL90"/>
      <c r="DEM90"/>
      <c r="DEN90"/>
      <c r="DEO90"/>
      <c r="DEP90"/>
      <c r="DEQ90"/>
      <c r="DER90"/>
      <c r="DES90"/>
      <c r="DET90"/>
      <c r="DEU90"/>
      <c r="DEV90"/>
      <c r="DEW90"/>
      <c r="DEX90"/>
      <c r="DEY90"/>
      <c r="DEZ90"/>
      <c r="DFA90"/>
      <c r="DFB90"/>
      <c r="DFC90"/>
      <c r="DFD90"/>
      <c r="DFE90"/>
      <c r="DFF90"/>
      <c r="DFG90"/>
      <c r="DFH90"/>
      <c r="DFI90"/>
      <c r="DFJ90"/>
      <c r="DFK90"/>
      <c r="DFL90"/>
      <c r="DFM90"/>
      <c r="DFN90"/>
      <c r="DFO90"/>
      <c r="DFP90"/>
      <c r="DFQ90"/>
      <c r="DFR90"/>
      <c r="DFS90"/>
      <c r="DFT90"/>
      <c r="DFU90"/>
      <c r="DFV90"/>
      <c r="DFW90"/>
      <c r="DFX90"/>
      <c r="DFY90"/>
      <c r="DFZ90"/>
      <c r="DGA90"/>
      <c r="DGB90"/>
      <c r="DGC90"/>
      <c r="DGD90"/>
      <c r="DGE90"/>
      <c r="DGF90"/>
      <c r="DGG90"/>
      <c r="DGH90"/>
      <c r="DGI90"/>
      <c r="DGJ90"/>
      <c r="DGK90"/>
      <c r="DGL90"/>
      <c r="DGM90"/>
      <c r="DGN90"/>
      <c r="DGO90"/>
      <c r="DGP90"/>
      <c r="DGQ90"/>
      <c r="DGR90"/>
      <c r="DGS90"/>
      <c r="DGT90"/>
      <c r="DGU90"/>
      <c r="DGV90"/>
      <c r="DGW90"/>
      <c r="DGX90"/>
      <c r="DGY90"/>
      <c r="DGZ90"/>
      <c r="DHA90"/>
      <c r="DHB90"/>
      <c r="DHC90"/>
      <c r="DHD90"/>
      <c r="DHE90"/>
      <c r="DHF90"/>
      <c r="DHG90"/>
      <c r="DHH90"/>
      <c r="DHI90"/>
      <c r="DHJ90"/>
      <c r="DHK90"/>
      <c r="DHL90"/>
      <c r="DHM90"/>
      <c r="DHN90"/>
      <c r="DHO90"/>
      <c r="DHP90"/>
      <c r="DHQ90"/>
      <c r="DHR90"/>
      <c r="DHS90"/>
      <c r="DHT90"/>
      <c r="DHU90"/>
      <c r="DHV90"/>
      <c r="DHW90"/>
      <c r="DHX90"/>
      <c r="DHY90"/>
      <c r="DHZ90"/>
      <c r="DIA90"/>
      <c r="DIB90"/>
      <c r="DIC90"/>
      <c r="DID90"/>
      <c r="DIE90"/>
      <c r="DIF90"/>
      <c r="DIG90"/>
      <c r="DIH90"/>
      <c r="DII90"/>
      <c r="DIJ90"/>
      <c r="DIK90"/>
      <c r="DIL90"/>
      <c r="DIM90"/>
      <c r="DIN90"/>
      <c r="DIO90"/>
      <c r="DIP90"/>
      <c r="DIQ90"/>
      <c r="DIR90"/>
      <c r="DIS90"/>
      <c r="DIT90"/>
      <c r="DIU90"/>
      <c r="DIV90"/>
      <c r="DIW90"/>
      <c r="DIX90"/>
      <c r="DIY90"/>
      <c r="DIZ90"/>
      <c r="DJA90"/>
      <c r="DJB90"/>
      <c r="DJC90"/>
      <c r="DJD90"/>
      <c r="DJE90"/>
      <c r="DJF90"/>
      <c r="DJG90"/>
      <c r="DJH90"/>
      <c r="DJI90"/>
      <c r="DJJ90"/>
      <c r="DJK90"/>
      <c r="DJL90"/>
      <c r="DJM90"/>
      <c r="DJN90"/>
      <c r="DJO90"/>
      <c r="DJP90"/>
      <c r="DJQ90"/>
      <c r="DJR90"/>
      <c r="DJS90"/>
      <c r="DJT90"/>
      <c r="DJU90"/>
      <c r="DJV90"/>
      <c r="DJW90"/>
      <c r="DJX90"/>
      <c r="DJY90"/>
      <c r="DJZ90"/>
      <c r="DKA90"/>
      <c r="DKB90"/>
      <c r="DKC90"/>
      <c r="DKD90"/>
      <c r="DKE90"/>
      <c r="DKF90"/>
      <c r="DKG90"/>
      <c r="DKH90"/>
      <c r="DKI90"/>
      <c r="DKJ90"/>
      <c r="DKK90"/>
      <c r="DKL90"/>
      <c r="DKM90"/>
      <c r="DKN90"/>
      <c r="DKO90"/>
      <c r="DKP90"/>
      <c r="DKQ90"/>
      <c r="DKR90"/>
      <c r="DKS90"/>
      <c r="DKT90"/>
      <c r="DKU90"/>
      <c r="DKV90"/>
      <c r="DKW90"/>
      <c r="DKX90"/>
      <c r="DKY90"/>
      <c r="DKZ90"/>
      <c r="DLA90"/>
      <c r="DLB90"/>
      <c r="DLC90"/>
      <c r="DLD90"/>
      <c r="DLE90"/>
      <c r="DLF90"/>
      <c r="DLG90"/>
      <c r="DLH90"/>
      <c r="DLI90"/>
      <c r="DLJ90"/>
      <c r="DLK90"/>
      <c r="DLL90"/>
      <c r="DLM90"/>
      <c r="DLN90"/>
      <c r="DLO90"/>
      <c r="DLP90"/>
      <c r="DLQ90"/>
      <c r="DLR90"/>
      <c r="DLS90"/>
      <c r="DLT90"/>
      <c r="DLU90"/>
      <c r="DLV90"/>
      <c r="DLW90"/>
      <c r="DLX90"/>
      <c r="DLY90"/>
      <c r="DLZ90"/>
      <c r="DMA90"/>
      <c r="DMB90"/>
      <c r="DMC90"/>
      <c r="DMD90"/>
      <c r="DME90"/>
      <c r="DMF90"/>
      <c r="DMG90"/>
      <c r="DMH90"/>
      <c r="DMI90"/>
      <c r="DMJ90"/>
      <c r="DMK90"/>
      <c r="DML90"/>
      <c r="DMM90"/>
      <c r="DMN90"/>
      <c r="DMO90"/>
      <c r="DMP90"/>
      <c r="DMQ90"/>
      <c r="DMR90"/>
      <c r="DMS90"/>
      <c r="DMT90"/>
      <c r="DMU90"/>
      <c r="DMV90"/>
      <c r="DMW90"/>
      <c r="DMX90"/>
      <c r="DMY90"/>
      <c r="DMZ90"/>
      <c r="DNA90"/>
      <c r="DNB90"/>
      <c r="DNC90"/>
      <c r="DND90"/>
      <c r="DNE90"/>
      <c r="DNF90"/>
      <c r="DNG90"/>
      <c r="DNH90"/>
      <c r="DNI90"/>
      <c r="DNJ90"/>
      <c r="DNK90"/>
      <c r="DNL90"/>
      <c r="DNM90"/>
      <c r="DNN90"/>
      <c r="DNO90"/>
      <c r="DNP90"/>
      <c r="DNQ90"/>
      <c r="DNR90"/>
      <c r="DNS90"/>
      <c r="DNT90"/>
      <c r="DNU90"/>
      <c r="DNV90"/>
      <c r="DNW90"/>
      <c r="DNX90"/>
      <c r="DNY90"/>
      <c r="DNZ90"/>
      <c r="DOA90"/>
      <c r="DOB90"/>
      <c r="DOC90"/>
      <c r="DOD90"/>
      <c r="DOE90"/>
      <c r="DOF90"/>
      <c r="DOG90"/>
      <c r="DOH90"/>
      <c r="DOI90"/>
      <c r="DOJ90"/>
      <c r="DOK90"/>
      <c r="DOL90"/>
      <c r="DOM90"/>
      <c r="DON90"/>
      <c r="DOO90"/>
      <c r="DOP90"/>
      <c r="DOQ90"/>
      <c r="DOR90"/>
      <c r="DOS90"/>
      <c r="DOT90"/>
      <c r="DOU90"/>
      <c r="DOV90"/>
      <c r="DOW90"/>
      <c r="DOX90"/>
      <c r="DOY90"/>
      <c r="DOZ90"/>
      <c r="DPA90"/>
      <c r="DPB90"/>
      <c r="DPC90"/>
      <c r="DPD90"/>
      <c r="DPE90"/>
      <c r="DPF90"/>
      <c r="DPG90"/>
      <c r="DPH90"/>
      <c r="DPI90"/>
      <c r="DPJ90"/>
      <c r="DPK90"/>
      <c r="DPL90"/>
      <c r="DPM90"/>
      <c r="DPN90"/>
      <c r="DPO90"/>
      <c r="DPP90"/>
      <c r="DPQ90"/>
      <c r="DPR90"/>
      <c r="DPS90"/>
      <c r="DPT90"/>
      <c r="DPU90"/>
      <c r="DPV90"/>
      <c r="DPW90"/>
      <c r="DPX90"/>
      <c r="DPY90"/>
      <c r="DPZ90"/>
      <c r="DQA90"/>
      <c r="DQB90"/>
      <c r="DQC90"/>
      <c r="DQD90"/>
      <c r="DQE90"/>
      <c r="DQF90"/>
      <c r="DQG90"/>
      <c r="DQH90"/>
      <c r="DQI90"/>
      <c r="DQJ90"/>
      <c r="DQK90"/>
      <c r="DQL90"/>
      <c r="DQM90"/>
      <c r="DQN90"/>
      <c r="DQO90"/>
      <c r="DQP90"/>
      <c r="DQQ90"/>
      <c r="DQR90"/>
      <c r="DQS90"/>
      <c r="DQT90"/>
      <c r="DQU90"/>
      <c r="DQV90"/>
      <c r="DQW90"/>
      <c r="DQX90"/>
      <c r="DQY90"/>
      <c r="DQZ90"/>
      <c r="DRA90"/>
      <c r="DRB90"/>
      <c r="DRC90"/>
      <c r="DRD90"/>
      <c r="DRE90"/>
      <c r="DRF90"/>
      <c r="DRG90"/>
      <c r="DRH90"/>
      <c r="DRI90"/>
      <c r="DRJ90"/>
      <c r="DRK90"/>
      <c r="DRL90"/>
      <c r="DRM90"/>
      <c r="DRN90"/>
      <c r="DRO90"/>
      <c r="DRP90"/>
      <c r="DRQ90"/>
      <c r="DRR90"/>
      <c r="DRS90"/>
      <c r="DRT90"/>
      <c r="DRU90"/>
      <c r="DRV90"/>
      <c r="DRW90"/>
      <c r="DRX90"/>
      <c r="DRY90"/>
      <c r="DRZ90"/>
      <c r="DSA90"/>
      <c r="DSB90"/>
      <c r="DSC90"/>
      <c r="DSD90"/>
      <c r="DSE90"/>
      <c r="DSF90"/>
      <c r="DSG90"/>
      <c r="DSH90"/>
      <c r="DSI90"/>
      <c r="DSJ90"/>
      <c r="DSK90"/>
      <c r="DSL90"/>
      <c r="DSM90"/>
      <c r="DSN90"/>
      <c r="DSO90"/>
      <c r="DSP90"/>
      <c r="DSQ90"/>
      <c r="DSR90"/>
      <c r="DSS90"/>
      <c r="DST90"/>
      <c r="DSU90"/>
      <c r="DSV90"/>
      <c r="DSW90"/>
      <c r="DSX90"/>
      <c r="DSY90"/>
      <c r="DSZ90"/>
      <c r="DTA90"/>
      <c r="DTB90"/>
      <c r="DTC90"/>
      <c r="DTD90"/>
      <c r="DTE90"/>
      <c r="DTF90"/>
      <c r="DTG90"/>
      <c r="DTH90"/>
      <c r="DTI90"/>
      <c r="DTJ90"/>
      <c r="DTK90"/>
      <c r="DTL90"/>
      <c r="DTM90"/>
      <c r="DTN90"/>
      <c r="DTO90"/>
      <c r="DTP90"/>
      <c r="DTQ90"/>
      <c r="DTR90"/>
      <c r="DTS90"/>
      <c r="DTT90"/>
      <c r="DTU90"/>
      <c r="DTV90"/>
      <c r="DTW90"/>
      <c r="DTX90"/>
      <c r="DTY90"/>
      <c r="DTZ90"/>
      <c r="DUA90"/>
      <c r="DUB90"/>
      <c r="DUC90"/>
      <c r="DUD90"/>
      <c r="DUE90"/>
      <c r="DUF90"/>
      <c r="DUG90"/>
      <c r="DUH90"/>
      <c r="DUI90"/>
      <c r="DUJ90"/>
      <c r="DUK90"/>
      <c r="DUL90"/>
      <c r="DUM90"/>
      <c r="DUN90"/>
      <c r="DUO90"/>
      <c r="DUP90"/>
      <c r="DUQ90"/>
      <c r="DUR90"/>
      <c r="DUS90"/>
      <c r="DUT90"/>
      <c r="DUU90"/>
      <c r="DUV90"/>
      <c r="DUW90"/>
      <c r="DUX90"/>
      <c r="DUY90"/>
      <c r="DUZ90"/>
      <c r="DVA90"/>
      <c r="DVB90"/>
      <c r="DVC90"/>
      <c r="DVD90"/>
      <c r="DVE90"/>
      <c r="DVF90"/>
      <c r="DVG90"/>
      <c r="DVH90"/>
      <c r="DVI90"/>
      <c r="DVJ90"/>
      <c r="DVK90"/>
      <c r="DVL90"/>
      <c r="DVM90"/>
      <c r="DVN90"/>
      <c r="DVO90"/>
      <c r="DVP90"/>
      <c r="DVQ90"/>
      <c r="DVR90"/>
      <c r="DVS90"/>
      <c r="DVT90"/>
      <c r="DVU90"/>
      <c r="DVV90"/>
      <c r="DVW90"/>
      <c r="DVX90"/>
      <c r="DVY90"/>
      <c r="DVZ90"/>
      <c r="DWA90"/>
      <c r="DWB90"/>
      <c r="DWC90"/>
      <c r="DWD90"/>
      <c r="DWE90"/>
      <c r="DWF90"/>
      <c r="DWG90"/>
      <c r="DWH90"/>
      <c r="DWI90"/>
      <c r="DWJ90"/>
      <c r="DWK90"/>
      <c r="DWL90"/>
      <c r="DWM90"/>
      <c r="DWN90"/>
      <c r="DWO90"/>
      <c r="DWP90"/>
      <c r="DWQ90"/>
      <c r="DWR90"/>
      <c r="DWS90"/>
      <c r="DWT90"/>
      <c r="DWU90"/>
      <c r="DWV90"/>
      <c r="DWW90"/>
      <c r="DWX90"/>
      <c r="DWY90"/>
      <c r="DWZ90"/>
      <c r="DXA90"/>
      <c r="DXB90"/>
      <c r="DXC90"/>
      <c r="DXD90"/>
      <c r="DXE90"/>
      <c r="DXF90"/>
      <c r="DXG90"/>
      <c r="DXH90"/>
      <c r="DXI90"/>
      <c r="DXJ90"/>
      <c r="DXK90"/>
      <c r="DXL90"/>
      <c r="DXM90"/>
      <c r="DXN90"/>
      <c r="DXO90"/>
      <c r="DXP90"/>
      <c r="DXQ90"/>
      <c r="DXR90"/>
      <c r="DXS90"/>
      <c r="DXT90"/>
      <c r="DXU90"/>
      <c r="DXV90"/>
      <c r="DXW90"/>
      <c r="DXX90"/>
      <c r="DXY90"/>
      <c r="DXZ90"/>
      <c r="DYA90"/>
      <c r="DYB90"/>
      <c r="DYC90"/>
      <c r="DYD90"/>
      <c r="DYE90"/>
      <c r="DYF90"/>
      <c r="DYG90"/>
      <c r="DYH90"/>
      <c r="DYI90"/>
      <c r="DYJ90"/>
      <c r="DYK90"/>
      <c r="DYL90"/>
      <c r="DYM90"/>
      <c r="DYN90"/>
      <c r="DYO90"/>
      <c r="DYP90"/>
      <c r="DYQ90"/>
      <c r="DYR90"/>
      <c r="DYS90"/>
      <c r="DYT90"/>
      <c r="DYU90"/>
      <c r="DYV90"/>
      <c r="DYW90"/>
      <c r="DYX90"/>
      <c r="DYY90"/>
      <c r="DYZ90"/>
      <c r="DZA90"/>
      <c r="DZB90"/>
      <c r="DZC90"/>
      <c r="DZD90"/>
      <c r="DZE90"/>
      <c r="DZF90"/>
      <c r="DZG90"/>
      <c r="DZH90"/>
      <c r="DZI90"/>
      <c r="DZJ90"/>
      <c r="DZK90"/>
      <c r="DZL90"/>
      <c r="DZM90"/>
      <c r="DZN90"/>
      <c r="DZO90"/>
      <c r="DZP90"/>
      <c r="DZQ90"/>
      <c r="DZR90"/>
      <c r="DZS90"/>
      <c r="DZT90"/>
      <c r="DZU90"/>
      <c r="DZV90"/>
      <c r="DZW90"/>
      <c r="DZX90"/>
      <c r="DZY90"/>
      <c r="DZZ90"/>
      <c r="EAA90"/>
      <c r="EAB90"/>
      <c r="EAC90"/>
      <c r="EAD90"/>
      <c r="EAE90"/>
      <c r="EAF90"/>
      <c r="EAG90"/>
      <c r="EAH90"/>
      <c r="EAI90"/>
      <c r="EAJ90"/>
      <c r="EAK90"/>
      <c r="EAL90"/>
      <c r="EAM90"/>
      <c r="EAN90"/>
      <c r="EAO90"/>
      <c r="EAP90"/>
      <c r="EAQ90"/>
      <c r="EAR90"/>
      <c r="EAS90"/>
      <c r="EAT90"/>
      <c r="EAU90"/>
      <c r="EAV90"/>
      <c r="EAW90"/>
      <c r="EAX90"/>
      <c r="EAY90"/>
      <c r="EAZ90"/>
      <c r="EBA90"/>
      <c r="EBB90"/>
      <c r="EBC90"/>
      <c r="EBD90"/>
      <c r="EBE90"/>
      <c r="EBF90"/>
      <c r="EBG90"/>
      <c r="EBH90"/>
      <c r="EBI90"/>
      <c r="EBJ90"/>
      <c r="EBK90"/>
      <c r="EBL90"/>
      <c r="EBM90"/>
      <c r="EBN90"/>
      <c r="EBO90"/>
      <c r="EBP90"/>
      <c r="EBQ90"/>
      <c r="EBR90"/>
      <c r="EBS90"/>
      <c r="EBT90"/>
      <c r="EBU90"/>
      <c r="EBV90"/>
      <c r="EBW90"/>
      <c r="EBX90"/>
      <c r="EBY90"/>
      <c r="EBZ90"/>
      <c r="ECA90"/>
      <c r="ECB90"/>
      <c r="ECC90"/>
      <c r="ECD90"/>
      <c r="ECE90"/>
      <c r="ECF90"/>
      <c r="ECG90"/>
      <c r="ECH90"/>
      <c r="ECI90"/>
      <c r="ECJ90"/>
      <c r="ECK90"/>
      <c r="ECL90"/>
      <c r="ECM90"/>
      <c r="ECN90"/>
      <c r="ECO90"/>
      <c r="ECP90"/>
      <c r="ECQ90"/>
      <c r="ECR90"/>
      <c r="ECS90"/>
      <c r="ECT90"/>
      <c r="ECU90"/>
      <c r="ECV90"/>
      <c r="ECW90"/>
      <c r="ECX90"/>
      <c r="ECY90"/>
      <c r="ECZ90"/>
      <c r="EDA90"/>
      <c r="EDB90"/>
      <c r="EDC90"/>
      <c r="EDD90"/>
      <c r="EDE90"/>
      <c r="EDF90"/>
      <c r="EDG90"/>
      <c r="EDH90"/>
      <c r="EDI90"/>
      <c r="EDJ90"/>
      <c r="EDK90"/>
      <c r="EDL90"/>
      <c r="EDM90"/>
      <c r="EDN90"/>
      <c r="EDO90"/>
      <c r="EDP90"/>
      <c r="EDQ90"/>
      <c r="EDR90"/>
      <c r="EDS90"/>
      <c r="EDT90"/>
      <c r="EDU90"/>
      <c r="EDV90"/>
      <c r="EDW90"/>
      <c r="EDX90"/>
      <c r="EDY90"/>
      <c r="EDZ90"/>
      <c r="EEA90"/>
      <c r="EEB90"/>
      <c r="EEC90"/>
      <c r="EED90"/>
      <c r="EEE90"/>
      <c r="EEF90"/>
      <c r="EEG90"/>
      <c r="EEH90"/>
      <c r="EEI90"/>
      <c r="EEJ90"/>
      <c r="EEK90"/>
      <c r="EEL90"/>
      <c r="EEM90"/>
      <c r="EEN90"/>
      <c r="EEO90"/>
      <c r="EEP90"/>
      <c r="EEQ90"/>
      <c r="EER90"/>
      <c r="EES90"/>
      <c r="EET90"/>
      <c r="EEU90"/>
      <c r="EEV90"/>
      <c r="EEW90"/>
      <c r="EEX90"/>
      <c r="EEY90"/>
      <c r="EEZ90"/>
      <c r="EFA90"/>
      <c r="EFB90"/>
      <c r="EFC90"/>
      <c r="EFD90"/>
      <c r="EFE90"/>
      <c r="EFF90"/>
      <c r="EFG90"/>
      <c r="EFH90"/>
      <c r="EFI90"/>
      <c r="EFJ90"/>
      <c r="EFK90"/>
      <c r="EFL90"/>
      <c r="EFM90"/>
      <c r="EFN90"/>
      <c r="EFO90"/>
      <c r="EFP90"/>
      <c r="EFQ90"/>
      <c r="EFR90"/>
      <c r="EFS90"/>
      <c r="EFT90"/>
      <c r="EFU90"/>
      <c r="EFV90"/>
      <c r="EFW90"/>
      <c r="EFX90"/>
      <c r="EFY90"/>
      <c r="EFZ90"/>
      <c r="EGA90"/>
      <c r="EGB90"/>
      <c r="EGC90"/>
      <c r="EGD90"/>
      <c r="EGE90"/>
      <c r="EGF90"/>
      <c r="EGG90"/>
      <c r="EGH90"/>
      <c r="EGI90"/>
      <c r="EGJ90"/>
      <c r="EGK90"/>
      <c r="EGL90"/>
      <c r="EGM90"/>
      <c r="EGN90"/>
      <c r="EGO90"/>
      <c r="EGP90"/>
      <c r="EGQ90"/>
      <c r="EGR90"/>
      <c r="EGS90"/>
      <c r="EGT90"/>
      <c r="EGU90"/>
      <c r="EGV90"/>
      <c r="EGW90"/>
      <c r="EGX90"/>
      <c r="EGY90"/>
      <c r="EGZ90"/>
      <c r="EHA90"/>
      <c r="EHB90"/>
      <c r="EHC90"/>
      <c r="EHD90"/>
      <c r="EHE90"/>
      <c r="EHF90"/>
      <c r="EHG90"/>
      <c r="EHH90"/>
      <c r="EHI90"/>
      <c r="EHJ90"/>
      <c r="EHK90"/>
      <c r="EHL90"/>
      <c r="EHM90"/>
      <c r="EHN90"/>
      <c r="EHO90"/>
      <c r="EHP90"/>
      <c r="EHQ90"/>
      <c r="EHR90"/>
      <c r="EHS90"/>
      <c r="EHT90"/>
      <c r="EHU90"/>
      <c r="EHV90"/>
      <c r="EHW90"/>
      <c r="EHX90"/>
      <c r="EHY90"/>
      <c r="EHZ90"/>
      <c r="EIA90"/>
      <c r="EIB90"/>
      <c r="EIC90"/>
      <c r="EID90"/>
      <c r="EIE90"/>
      <c r="EIF90"/>
      <c r="EIG90"/>
      <c r="EIH90"/>
      <c r="EII90"/>
      <c r="EIJ90"/>
      <c r="EIK90"/>
      <c r="EIL90"/>
      <c r="EIM90"/>
      <c r="EIN90"/>
      <c r="EIO90"/>
      <c r="EIP90"/>
      <c r="EIQ90"/>
      <c r="EIR90"/>
      <c r="EIS90"/>
      <c r="EIT90"/>
      <c r="EIU90"/>
      <c r="EIV90"/>
      <c r="EIW90"/>
      <c r="EIX90"/>
      <c r="EIY90"/>
      <c r="EIZ90"/>
      <c r="EJA90"/>
      <c r="EJB90"/>
      <c r="EJC90"/>
      <c r="EJD90"/>
      <c r="EJE90"/>
      <c r="EJF90"/>
      <c r="EJG90"/>
      <c r="EJH90"/>
      <c r="EJI90"/>
      <c r="EJJ90"/>
      <c r="EJK90"/>
      <c r="EJL90"/>
      <c r="EJM90"/>
      <c r="EJN90"/>
      <c r="EJO90"/>
      <c r="EJP90"/>
      <c r="EJQ90"/>
      <c r="EJR90"/>
      <c r="EJS90"/>
      <c r="EJT90"/>
      <c r="EJU90"/>
      <c r="EJV90"/>
      <c r="EJW90"/>
      <c r="EJX90"/>
      <c r="EJY90"/>
      <c r="EJZ90"/>
      <c r="EKA90"/>
      <c r="EKB90"/>
      <c r="EKC90"/>
      <c r="EKD90"/>
      <c r="EKE90"/>
      <c r="EKF90"/>
      <c r="EKG90"/>
      <c r="EKH90"/>
      <c r="EKI90"/>
      <c r="EKJ90"/>
      <c r="EKK90"/>
      <c r="EKL90"/>
      <c r="EKM90"/>
      <c r="EKN90"/>
      <c r="EKO90"/>
      <c r="EKP90"/>
      <c r="EKQ90"/>
      <c r="EKR90"/>
      <c r="EKS90"/>
      <c r="EKT90"/>
      <c r="EKU90"/>
      <c r="EKV90"/>
      <c r="EKW90"/>
      <c r="EKX90"/>
      <c r="EKY90"/>
      <c r="EKZ90"/>
      <c r="ELA90"/>
      <c r="ELB90"/>
      <c r="ELC90"/>
      <c r="ELD90"/>
      <c r="ELE90"/>
      <c r="ELF90"/>
      <c r="ELG90"/>
      <c r="ELH90"/>
      <c r="ELI90"/>
      <c r="ELJ90"/>
      <c r="ELK90"/>
      <c r="ELL90"/>
      <c r="ELM90"/>
      <c r="ELN90"/>
      <c r="ELO90"/>
      <c r="ELP90"/>
      <c r="ELQ90"/>
      <c r="ELR90"/>
      <c r="ELS90"/>
      <c r="ELT90"/>
      <c r="ELU90"/>
      <c r="ELV90"/>
      <c r="ELW90"/>
      <c r="ELX90"/>
      <c r="ELY90"/>
      <c r="ELZ90"/>
      <c r="EMA90"/>
      <c r="EMB90"/>
      <c r="EMC90"/>
      <c r="EMD90"/>
      <c r="EME90"/>
      <c r="EMF90"/>
      <c r="EMG90"/>
      <c r="EMH90"/>
      <c r="EMI90"/>
      <c r="EMJ90"/>
      <c r="EMK90"/>
      <c r="EML90"/>
      <c r="EMM90"/>
      <c r="EMN90"/>
      <c r="EMO90"/>
      <c r="EMP90"/>
      <c r="EMQ90"/>
      <c r="EMR90"/>
      <c r="EMS90"/>
      <c r="EMT90"/>
      <c r="EMU90"/>
      <c r="EMV90"/>
      <c r="EMW90"/>
      <c r="EMX90"/>
      <c r="EMY90"/>
      <c r="EMZ90"/>
      <c r="ENA90"/>
      <c r="ENB90"/>
      <c r="ENC90"/>
      <c r="END90"/>
      <c r="ENE90"/>
      <c r="ENF90"/>
      <c r="ENG90"/>
      <c r="ENH90"/>
      <c r="ENI90"/>
      <c r="ENJ90"/>
      <c r="ENK90"/>
      <c r="ENL90"/>
      <c r="ENM90"/>
      <c r="ENN90"/>
      <c r="ENO90"/>
      <c r="ENP90"/>
      <c r="ENQ90"/>
      <c r="ENR90"/>
      <c r="ENS90"/>
      <c r="ENT90"/>
      <c r="ENU90"/>
      <c r="ENV90"/>
      <c r="ENW90"/>
      <c r="ENX90"/>
      <c r="ENY90"/>
      <c r="ENZ90"/>
      <c r="EOA90"/>
      <c r="EOB90"/>
      <c r="EOC90"/>
      <c r="EOD90"/>
      <c r="EOE90"/>
      <c r="EOF90"/>
      <c r="EOG90"/>
      <c r="EOH90"/>
      <c r="EOI90"/>
      <c r="EOJ90"/>
      <c r="EOK90"/>
      <c r="EOL90"/>
      <c r="EOM90"/>
      <c r="EON90"/>
      <c r="EOO90"/>
      <c r="EOP90"/>
      <c r="EOQ90"/>
      <c r="EOR90"/>
      <c r="EOS90"/>
      <c r="EOT90"/>
      <c r="EOU90"/>
      <c r="EOV90"/>
      <c r="EOW90"/>
      <c r="EOX90"/>
      <c r="EOY90"/>
      <c r="EOZ90"/>
      <c r="EPA90"/>
      <c r="EPB90"/>
      <c r="EPC90"/>
      <c r="EPD90"/>
      <c r="EPE90"/>
      <c r="EPF90"/>
      <c r="EPG90"/>
      <c r="EPH90"/>
      <c r="EPI90"/>
      <c r="EPJ90"/>
      <c r="EPK90"/>
      <c r="EPL90"/>
      <c r="EPM90"/>
      <c r="EPN90"/>
      <c r="EPO90"/>
      <c r="EPP90"/>
      <c r="EPQ90"/>
      <c r="EPR90"/>
      <c r="EPS90"/>
      <c r="EPT90"/>
      <c r="EPU90"/>
      <c r="EPV90"/>
      <c r="EPW90"/>
      <c r="EPX90"/>
      <c r="EPY90"/>
      <c r="EPZ90"/>
      <c r="EQA90"/>
      <c r="EQB90"/>
      <c r="EQC90"/>
      <c r="EQD90"/>
      <c r="EQE90"/>
      <c r="EQF90"/>
      <c r="EQG90"/>
      <c r="EQH90"/>
      <c r="EQI90"/>
      <c r="EQJ90"/>
      <c r="EQK90"/>
      <c r="EQL90"/>
      <c r="EQM90"/>
      <c r="EQN90"/>
      <c r="EQO90"/>
      <c r="EQP90"/>
      <c r="EQQ90"/>
      <c r="EQR90"/>
      <c r="EQS90"/>
      <c r="EQT90"/>
      <c r="EQU90"/>
      <c r="EQV90"/>
      <c r="EQW90"/>
      <c r="EQX90"/>
      <c r="EQY90"/>
      <c r="EQZ90"/>
      <c r="ERA90"/>
      <c r="ERB90"/>
      <c r="ERC90"/>
      <c r="ERD90"/>
      <c r="ERE90"/>
      <c r="ERF90"/>
      <c r="ERG90"/>
      <c r="ERH90"/>
      <c r="ERI90"/>
      <c r="ERJ90"/>
      <c r="ERK90"/>
      <c r="ERL90"/>
      <c r="ERM90"/>
      <c r="ERN90"/>
      <c r="ERO90"/>
      <c r="ERP90"/>
      <c r="ERQ90"/>
      <c r="ERR90"/>
      <c r="ERS90"/>
      <c r="ERT90"/>
      <c r="ERU90"/>
      <c r="ERV90"/>
      <c r="ERW90"/>
      <c r="ERX90"/>
      <c r="ERY90"/>
      <c r="ERZ90"/>
      <c r="ESA90"/>
      <c r="ESB90"/>
      <c r="ESC90"/>
      <c r="ESD90"/>
      <c r="ESE90"/>
      <c r="ESF90"/>
      <c r="ESG90"/>
      <c r="ESH90"/>
      <c r="ESI90"/>
      <c r="ESJ90"/>
      <c r="ESK90"/>
      <c r="ESL90"/>
      <c r="ESM90"/>
      <c r="ESN90"/>
      <c r="ESO90"/>
      <c r="ESP90"/>
      <c r="ESQ90"/>
      <c r="ESR90"/>
      <c r="ESS90"/>
      <c r="EST90"/>
      <c r="ESU90"/>
      <c r="ESV90"/>
      <c r="ESW90"/>
      <c r="ESX90"/>
      <c r="ESY90"/>
      <c r="ESZ90"/>
      <c r="ETA90"/>
      <c r="ETB90"/>
      <c r="ETC90"/>
      <c r="ETD90"/>
      <c r="ETE90"/>
      <c r="ETF90"/>
      <c r="ETG90"/>
      <c r="ETH90"/>
      <c r="ETI90"/>
      <c r="ETJ90"/>
      <c r="ETK90"/>
      <c r="ETL90"/>
      <c r="ETM90"/>
      <c r="ETN90"/>
      <c r="ETO90"/>
      <c r="ETP90"/>
      <c r="ETQ90"/>
      <c r="ETR90"/>
      <c r="ETS90"/>
      <c r="ETT90"/>
      <c r="ETU90"/>
      <c r="ETV90"/>
      <c r="ETW90"/>
      <c r="ETX90"/>
      <c r="ETY90"/>
      <c r="ETZ90"/>
      <c r="EUA90"/>
      <c r="EUB90"/>
      <c r="EUC90"/>
      <c r="EUD90"/>
      <c r="EUE90"/>
      <c r="EUF90"/>
      <c r="EUG90"/>
      <c r="EUH90"/>
      <c r="EUI90"/>
      <c r="EUJ90"/>
      <c r="EUK90"/>
      <c r="EUL90"/>
      <c r="EUM90"/>
      <c r="EUN90"/>
      <c r="EUO90"/>
      <c r="EUP90"/>
      <c r="EUQ90"/>
      <c r="EUR90"/>
      <c r="EUS90"/>
      <c r="EUT90"/>
      <c r="EUU90"/>
      <c r="EUV90"/>
      <c r="EUW90"/>
      <c r="EUX90"/>
      <c r="EUY90"/>
      <c r="EUZ90"/>
      <c r="EVA90"/>
      <c r="EVB90"/>
      <c r="EVC90"/>
      <c r="EVD90"/>
      <c r="EVE90"/>
      <c r="EVF90"/>
      <c r="EVG90"/>
      <c r="EVH90"/>
      <c r="EVI90"/>
      <c r="EVJ90"/>
      <c r="EVK90"/>
      <c r="EVL90"/>
      <c r="EVM90"/>
      <c r="EVN90"/>
      <c r="EVO90"/>
      <c r="EVP90"/>
      <c r="EVQ90"/>
      <c r="EVR90"/>
      <c r="EVS90"/>
      <c r="EVT90"/>
      <c r="EVU90"/>
      <c r="EVV90"/>
      <c r="EVW90"/>
      <c r="EVX90"/>
      <c r="EVY90"/>
      <c r="EVZ90"/>
      <c r="EWA90"/>
      <c r="EWB90"/>
      <c r="EWC90"/>
      <c r="EWD90"/>
      <c r="EWE90"/>
      <c r="EWF90"/>
      <c r="EWG90"/>
      <c r="EWH90"/>
      <c r="EWI90"/>
      <c r="EWJ90"/>
      <c r="EWK90"/>
      <c r="EWL90"/>
      <c r="EWM90"/>
      <c r="EWN90"/>
      <c r="EWO90"/>
      <c r="EWP90"/>
      <c r="EWQ90"/>
      <c r="EWR90"/>
      <c r="EWS90"/>
      <c r="EWT90"/>
      <c r="EWU90"/>
      <c r="EWV90"/>
      <c r="EWW90"/>
      <c r="EWX90"/>
      <c r="EWY90"/>
      <c r="EWZ90"/>
      <c r="EXA90"/>
      <c r="EXB90"/>
      <c r="EXC90"/>
      <c r="EXD90"/>
      <c r="EXE90"/>
      <c r="EXF90"/>
      <c r="EXG90"/>
      <c r="EXH90"/>
      <c r="EXI90"/>
      <c r="EXJ90"/>
      <c r="EXK90"/>
      <c r="EXL90"/>
      <c r="EXM90"/>
      <c r="EXN90"/>
      <c r="EXO90"/>
      <c r="EXP90"/>
      <c r="EXQ90"/>
      <c r="EXR90"/>
      <c r="EXS90"/>
      <c r="EXT90"/>
      <c r="EXU90"/>
      <c r="EXV90"/>
      <c r="EXW90"/>
      <c r="EXX90"/>
      <c r="EXY90"/>
      <c r="EXZ90"/>
      <c r="EYA90"/>
      <c r="EYB90"/>
      <c r="EYC90"/>
      <c r="EYD90"/>
      <c r="EYE90"/>
      <c r="EYF90"/>
      <c r="EYG90"/>
      <c r="EYH90"/>
      <c r="EYI90"/>
      <c r="EYJ90"/>
      <c r="EYK90"/>
      <c r="EYL90"/>
      <c r="EYM90"/>
      <c r="EYN90"/>
      <c r="EYO90"/>
      <c r="EYP90"/>
      <c r="EYQ90"/>
      <c r="EYR90"/>
      <c r="EYS90"/>
      <c r="EYT90"/>
      <c r="EYU90"/>
      <c r="EYV90"/>
      <c r="EYW90"/>
      <c r="EYX90"/>
      <c r="EYY90"/>
      <c r="EYZ90"/>
      <c r="EZA90"/>
      <c r="EZB90"/>
      <c r="EZC90"/>
      <c r="EZD90"/>
      <c r="EZE90"/>
      <c r="EZF90"/>
      <c r="EZG90"/>
      <c r="EZH90"/>
      <c r="EZI90"/>
      <c r="EZJ90"/>
      <c r="EZK90"/>
      <c r="EZL90"/>
      <c r="EZM90"/>
      <c r="EZN90"/>
      <c r="EZO90"/>
      <c r="EZP90"/>
      <c r="EZQ90"/>
      <c r="EZR90"/>
      <c r="EZS90"/>
      <c r="EZT90"/>
      <c r="EZU90"/>
      <c r="EZV90"/>
      <c r="EZW90"/>
      <c r="EZX90"/>
      <c r="EZY90"/>
      <c r="EZZ90"/>
      <c r="FAA90"/>
      <c r="FAB90"/>
      <c r="FAC90"/>
      <c r="FAD90"/>
      <c r="FAE90"/>
      <c r="FAF90"/>
      <c r="FAG90"/>
      <c r="FAH90"/>
      <c r="FAI90"/>
      <c r="FAJ90"/>
      <c r="FAK90"/>
      <c r="FAL90"/>
      <c r="FAM90"/>
      <c r="FAN90"/>
      <c r="FAO90"/>
      <c r="FAP90"/>
      <c r="FAQ90"/>
      <c r="FAR90"/>
      <c r="FAS90"/>
      <c r="FAT90"/>
      <c r="FAU90"/>
      <c r="FAV90"/>
      <c r="FAW90"/>
      <c r="FAX90"/>
      <c r="FAY90"/>
      <c r="FAZ90"/>
      <c r="FBA90"/>
      <c r="FBB90"/>
      <c r="FBC90"/>
      <c r="FBD90"/>
      <c r="FBE90"/>
      <c r="FBF90"/>
      <c r="FBG90"/>
      <c r="FBH90"/>
      <c r="FBI90"/>
      <c r="FBJ90"/>
      <c r="FBK90"/>
      <c r="FBL90"/>
      <c r="FBM90"/>
      <c r="FBN90"/>
      <c r="FBO90"/>
      <c r="FBP90"/>
      <c r="FBQ90"/>
      <c r="FBR90"/>
      <c r="FBS90"/>
      <c r="FBT90"/>
      <c r="FBU90"/>
      <c r="FBV90"/>
      <c r="FBW90"/>
      <c r="FBX90"/>
      <c r="FBY90"/>
      <c r="FBZ90"/>
      <c r="FCA90"/>
      <c r="FCB90"/>
      <c r="FCC90"/>
      <c r="FCD90"/>
      <c r="FCE90"/>
      <c r="FCF90"/>
      <c r="FCG90"/>
      <c r="FCH90"/>
      <c r="FCI90"/>
      <c r="FCJ90"/>
      <c r="FCK90"/>
      <c r="FCL90"/>
      <c r="FCM90"/>
      <c r="FCN90"/>
      <c r="FCO90"/>
      <c r="FCP90"/>
      <c r="FCQ90"/>
      <c r="FCR90"/>
      <c r="FCS90"/>
      <c r="FCT90"/>
      <c r="FCU90"/>
      <c r="FCV90"/>
      <c r="FCW90"/>
      <c r="FCX90"/>
      <c r="FCY90"/>
      <c r="FCZ90"/>
      <c r="FDA90"/>
      <c r="FDB90"/>
      <c r="FDC90"/>
      <c r="FDD90"/>
      <c r="FDE90"/>
      <c r="FDF90"/>
      <c r="FDG90"/>
      <c r="FDH90"/>
      <c r="FDI90"/>
      <c r="FDJ90"/>
      <c r="FDK90"/>
      <c r="FDL90"/>
      <c r="FDM90"/>
      <c r="FDN90"/>
      <c r="FDO90"/>
      <c r="FDP90"/>
      <c r="FDQ90"/>
      <c r="FDR90"/>
      <c r="FDS90"/>
      <c r="FDT90"/>
      <c r="FDU90"/>
      <c r="FDV90"/>
      <c r="FDW90"/>
      <c r="FDX90"/>
      <c r="FDY90"/>
      <c r="FDZ90"/>
      <c r="FEA90"/>
      <c r="FEB90"/>
      <c r="FEC90"/>
      <c r="FED90"/>
      <c r="FEE90"/>
      <c r="FEF90"/>
      <c r="FEG90"/>
      <c r="FEH90"/>
      <c r="FEI90"/>
      <c r="FEJ90"/>
      <c r="FEK90"/>
      <c r="FEL90"/>
      <c r="FEM90"/>
      <c r="FEN90"/>
      <c r="FEO90"/>
      <c r="FEP90"/>
      <c r="FEQ90"/>
      <c r="FER90"/>
      <c r="FES90"/>
      <c r="FET90"/>
      <c r="FEU90"/>
      <c r="FEV90"/>
      <c r="FEW90"/>
      <c r="FEX90"/>
      <c r="FEY90"/>
      <c r="FEZ90"/>
      <c r="FFA90"/>
      <c r="FFB90"/>
      <c r="FFC90"/>
      <c r="FFD90"/>
      <c r="FFE90"/>
      <c r="FFF90"/>
      <c r="FFG90"/>
      <c r="FFH90"/>
      <c r="FFI90"/>
      <c r="FFJ90"/>
      <c r="FFK90"/>
      <c r="FFL90"/>
      <c r="FFM90"/>
      <c r="FFN90"/>
      <c r="FFO90"/>
      <c r="FFP90"/>
      <c r="FFQ90"/>
      <c r="FFR90"/>
      <c r="FFS90"/>
      <c r="FFT90"/>
      <c r="FFU90"/>
      <c r="FFV90"/>
      <c r="FFW90"/>
      <c r="FFX90"/>
      <c r="FFY90"/>
      <c r="FFZ90"/>
      <c r="FGA90"/>
      <c r="FGB90"/>
      <c r="FGC90"/>
      <c r="FGD90"/>
      <c r="FGE90"/>
      <c r="FGF90"/>
      <c r="FGG90"/>
      <c r="FGH90"/>
      <c r="FGI90"/>
      <c r="FGJ90"/>
      <c r="FGK90"/>
      <c r="FGL90"/>
      <c r="FGM90"/>
      <c r="FGN90"/>
      <c r="FGO90"/>
      <c r="FGP90"/>
      <c r="FGQ90"/>
      <c r="FGR90"/>
      <c r="FGS90"/>
      <c r="FGT90"/>
      <c r="FGU90"/>
      <c r="FGV90"/>
      <c r="FGW90"/>
      <c r="FGX90"/>
      <c r="FGY90"/>
      <c r="FGZ90"/>
      <c r="FHA90"/>
      <c r="FHB90"/>
      <c r="FHC90"/>
      <c r="FHD90"/>
      <c r="FHE90"/>
      <c r="FHF90"/>
      <c r="FHG90"/>
      <c r="FHH90"/>
      <c r="FHI90"/>
      <c r="FHJ90"/>
      <c r="FHK90"/>
      <c r="FHL90"/>
      <c r="FHM90"/>
      <c r="FHN90"/>
      <c r="FHO90"/>
      <c r="FHP90"/>
      <c r="FHQ90"/>
      <c r="FHR90"/>
      <c r="FHS90"/>
      <c r="FHT90"/>
      <c r="FHU90"/>
      <c r="FHV90"/>
      <c r="FHW90"/>
      <c r="FHX90"/>
      <c r="FHY90"/>
      <c r="FHZ90"/>
      <c r="FIA90"/>
      <c r="FIB90"/>
      <c r="FIC90"/>
      <c r="FID90"/>
      <c r="FIE90"/>
      <c r="FIF90"/>
      <c r="FIG90"/>
      <c r="FIH90"/>
      <c r="FII90"/>
      <c r="FIJ90"/>
      <c r="FIK90"/>
      <c r="FIL90"/>
      <c r="FIM90"/>
      <c r="FIN90"/>
      <c r="FIO90"/>
      <c r="FIP90"/>
      <c r="FIQ90"/>
      <c r="FIR90"/>
      <c r="FIS90"/>
      <c r="FIT90"/>
      <c r="FIU90"/>
      <c r="FIV90"/>
      <c r="FIW90"/>
      <c r="FIX90"/>
      <c r="FIY90"/>
      <c r="FIZ90"/>
      <c r="FJA90"/>
      <c r="FJB90"/>
      <c r="FJC90"/>
      <c r="FJD90"/>
      <c r="FJE90"/>
      <c r="FJF90"/>
      <c r="FJG90"/>
      <c r="FJH90"/>
      <c r="FJI90"/>
      <c r="FJJ90"/>
      <c r="FJK90"/>
      <c r="FJL90"/>
      <c r="FJM90"/>
      <c r="FJN90"/>
      <c r="FJO90"/>
      <c r="FJP90"/>
      <c r="FJQ90"/>
      <c r="FJR90"/>
      <c r="FJS90"/>
      <c r="FJT90"/>
      <c r="FJU90"/>
      <c r="FJV90"/>
      <c r="FJW90"/>
      <c r="FJX90"/>
      <c r="FJY90"/>
      <c r="FJZ90"/>
      <c r="FKA90"/>
      <c r="FKB90"/>
      <c r="FKC90"/>
      <c r="FKD90"/>
      <c r="FKE90"/>
      <c r="FKF90"/>
      <c r="FKG90"/>
      <c r="FKH90"/>
      <c r="FKI90"/>
      <c r="FKJ90"/>
      <c r="FKK90"/>
      <c r="FKL90"/>
      <c r="FKM90"/>
      <c r="FKN90"/>
      <c r="FKO90"/>
      <c r="FKP90"/>
      <c r="FKQ90"/>
      <c r="FKR90"/>
      <c r="FKS90"/>
      <c r="FKT90"/>
      <c r="FKU90"/>
      <c r="FKV90"/>
      <c r="FKW90"/>
      <c r="FKX90"/>
      <c r="FKY90"/>
      <c r="FKZ90"/>
      <c r="FLA90"/>
      <c r="FLB90"/>
      <c r="FLC90"/>
      <c r="FLD90"/>
      <c r="FLE90"/>
      <c r="FLF90"/>
      <c r="FLG90"/>
      <c r="FLH90"/>
      <c r="FLI90"/>
      <c r="FLJ90"/>
      <c r="FLK90"/>
      <c r="FLL90"/>
      <c r="FLM90"/>
      <c r="FLN90"/>
      <c r="FLO90"/>
      <c r="FLP90"/>
      <c r="FLQ90"/>
      <c r="FLR90"/>
      <c r="FLS90"/>
      <c r="FLT90"/>
      <c r="FLU90"/>
      <c r="FLV90"/>
      <c r="FLW90"/>
      <c r="FLX90"/>
      <c r="FLY90"/>
      <c r="FLZ90"/>
      <c r="FMA90"/>
      <c r="FMB90"/>
      <c r="FMC90"/>
      <c r="FMD90"/>
      <c r="FME90"/>
      <c r="FMF90"/>
      <c r="FMG90"/>
      <c r="FMH90"/>
      <c r="FMI90"/>
      <c r="FMJ90"/>
      <c r="FMK90"/>
      <c r="FML90"/>
      <c r="FMM90"/>
      <c r="FMN90"/>
      <c r="FMO90"/>
      <c r="FMP90"/>
      <c r="FMQ90"/>
      <c r="FMR90"/>
      <c r="FMS90"/>
      <c r="FMT90"/>
      <c r="FMU90"/>
      <c r="FMV90"/>
      <c r="FMW90"/>
      <c r="FMX90"/>
      <c r="FMY90"/>
      <c r="FMZ90"/>
      <c r="FNA90"/>
      <c r="FNB90"/>
      <c r="FNC90"/>
      <c r="FND90"/>
      <c r="FNE90"/>
      <c r="FNF90"/>
      <c r="FNG90"/>
      <c r="FNH90"/>
      <c r="FNI90"/>
      <c r="FNJ90"/>
      <c r="FNK90"/>
      <c r="FNL90"/>
      <c r="FNM90"/>
      <c r="FNN90"/>
      <c r="FNO90"/>
      <c r="FNP90"/>
      <c r="FNQ90"/>
      <c r="FNR90"/>
      <c r="FNS90"/>
      <c r="FNT90"/>
      <c r="FNU90"/>
      <c r="FNV90"/>
      <c r="FNW90"/>
      <c r="FNX90"/>
      <c r="FNY90"/>
      <c r="FNZ90"/>
      <c r="FOA90"/>
      <c r="FOB90"/>
      <c r="FOC90"/>
      <c r="FOD90"/>
      <c r="FOE90"/>
      <c r="FOF90"/>
      <c r="FOG90"/>
      <c r="FOH90"/>
      <c r="FOI90"/>
      <c r="FOJ90"/>
      <c r="FOK90"/>
      <c r="FOL90"/>
      <c r="FOM90"/>
      <c r="FON90"/>
      <c r="FOO90"/>
      <c r="FOP90"/>
      <c r="FOQ90"/>
      <c r="FOR90"/>
      <c r="FOS90"/>
      <c r="FOT90"/>
      <c r="FOU90"/>
      <c r="FOV90"/>
      <c r="FOW90"/>
      <c r="FOX90"/>
      <c r="FOY90"/>
      <c r="FOZ90"/>
      <c r="FPA90"/>
      <c r="FPB90"/>
      <c r="FPC90"/>
      <c r="FPD90"/>
      <c r="FPE90"/>
      <c r="FPF90"/>
      <c r="FPG90"/>
      <c r="FPH90"/>
      <c r="FPI90"/>
      <c r="FPJ90"/>
      <c r="FPK90"/>
      <c r="FPL90"/>
      <c r="FPM90"/>
      <c r="FPN90"/>
      <c r="FPO90"/>
      <c r="FPP90"/>
      <c r="FPQ90"/>
      <c r="FPR90"/>
      <c r="FPS90"/>
      <c r="FPT90"/>
      <c r="FPU90"/>
      <c r="FPV90"/>
      <c r="FPW90"/>
      <c r="FPX90"/>
      <c r="FPY90"/>
      <c r="FPZ90"/>
      <c r="FQA90"/>
      <c r="FQB90"/>
      <c r="FQC90"/>
      <c r="FQD90"/>
      <c r="FQE90"/>
      <c r="FQF90"/>
      <c r="FQG90"/>
      <c r="FQH90"/>
      <c r="FQI90"/>
      <c r="FQJ90"/>
      <c r="FQK90"/>
      <c r="FQL90"/>
      <c r="FQM90"/>
      <c r="FQN90"/>
      <c r="FQO90"/>
      <c r="FQP90"/>
      <c r="FQQ90"/>
      <c r="FQR90"/>
      <c r="FQS90"/>
      <c r="FQT90"/>
      <c r="FQU90"/>
      <c r="FQV90"/>
      <c r="FQW90"/>
      <c r="FQX90"/>
      <c r="FQY90"/>
      <c r="FQZ90"/>
      <c r="FRA90"/>
      <c r="FRB90"/>
      <c r="FRC90"/>
      <c r="FRD90"/>
      <c r="FRE90"/>
      <c r="FRF90"/>
      <c r="FRG90"/>
      <c r="FRH90"/>
      <c r="FRI90"/>
      <c r="FRJ90"/>
      <c r="FRK90"/>
      <c r="FRL90"/>
      <c r="FRM90"/>
      <c r="FRN90"/>
      <c r="FRO90"/>
      <c r="FRP90"/>
      <c r="FRQ90"/>
      <c r="FRR90"/>
      <c r="FRS90"/>
      <c r="FRT90"/>
      <c r="FRU90"/>
      <c r="FRV90"/>
      <c r="FRW90"/>
      <c r="FRX90"/>
      <c r="FRY90"/>
      <c r="FRZ90"/>
      <c r="FSA90"/>
      <c r="FSB90"/>
      <c r="FSC90"/>
      <c r="FSD90"/>
      <c r="FSE90"/>
      <c r="FSF90"/>
      <c r="FSG90"/>
      <c r="FSH90"/>
      <c r="FSI90"/>
      <c r="FSJ90"/>
      <c r="FSK90"/>
      <c r="FSL90"/>
      <c r="FSM90"/>
      <c r="FSN90"/>
      <c r="FSO90"/>
      <c r="FSP90"/>
      <c r="FSQ90"/>
      <c r="FSR90"/>
      <c r="FSS90"/>
      <c r="FST90"/>
      <c r="FSU90"/>
      <c r="FSV90"/>
      <c r="FSW90"/>
      <c r="FSX90"/>
      <c r="FSY90"/>
      <c r="FSZ90"/>
      <c r="FTA90"/>
      <c r="FTB90"/>
      <c r="FTC90"/>
      <c r="FTD90"/>
      <c r="FTE90"/>
      <c r="FTF90"/>
      <c r="FTG90"/>
      <c r="FTH90"/>
      <c r="FTI90"/>
      <c r="FTJ90"/>
      <c r="FTK90"/>
      <c r="FTL90"/>
      <c r="FTM90"/>
      <c r="FTN90"/>
      <c r="FTO90"/>
      <c r="FTP90"/>
      <c r="FTQ90"/>
      <c r="FTR90"/>
      <c r="FTS90"/>
      <c r="FTT90"/>
      <c r="FTU90"/>
      <c r="FTV90"/>
      <c r="FTW90"/>
      <c r="FTX90"/>
      <c r="FTY90"/>
      <c r="FTZ90"/>
      <c r="FUA90"/>
      <c r="FUB90"/>
      <c r="FUC90"/>
      <c r="FUD90"/>
      <c r="FUE90"/>
      <c r="FUF90"/>
      <c r="FUG90"/>
      <c r="FUH90"/>
      <c r="FUI90"/>
      <c r="FUJ90"/>
      <c r="FUK90"/>
      <c r="FUL90"/>
      <c r="FUM90"/>
      <c r="FUN90"/>
      <c r="FUO90"/>
      <c r="FUP90"/>
      <c r="FUQ90"/>
      <c r="FUR90"/>
      <c r="FUS90"/>
      <c r="FUT90"/>
      <c r="FUU90"/>
      <c r="FUV90"/>
      <c r="FUW90"/>
      <c r="FUX90"/>
      <c r="FUY90"/>
      <c r="FUZ90"/>
      <c r="FVA90"/>
      <c r="FVB90"/>
      <c r="FVC90"/>
      <c r="FVD90"/>
      <c r="FVE90"/>
      <c r="FVF90"/>
      <c r="FVG90"/>
      <c r="FVH90"/>
      <c r="FVI90"/>
      <c r="FVJ90"/>
      <c r="FVK90"/>
      <c r="FVL90"/>
      <c r="FVM90"/>
      <c r="FVN90"/>
      <c r="FVO90"/>
      <c r="FVP90"/>
      <c r="FVQ90"/>
      <c r="FVR90"/>
      <c r="FVS90"/>
      <c r="FVT90"/>
      <c r="FVU90"/>
      <c r="FVV90"/>
      <c r="FVW90"/>
      <c r="FVX90"/>
      <c r="FVY90"/>
      <c r="FVZ90"/>
      <c r="FWA90"/>
      <c r="FWB90"/>
      <c r="FWC90"/>
      <c r="FWD90"/>
      <c r="FWE90"/>
      <c r="FWF90"/>
      <c r="FWG90"/>
      <c r="FWH90"/>
      <c r="FWI90"/>
      <c r="FWJ90"/>
      <c r="FWK90"/>
      <c r="FWL90"/>
      <c r="FWM90"/>
      <c r="FWN90"/>
      <c r="FWO90"/>
      <c r="FWP90"/>
      <c r="FWQ90"/>
      <c r="FWR90"/>
      <c r="FWS90"/>
      <c r="FWT90"/>
      <c r="FWU90"/>
      <c r="FWV90"/>
      <c r="FWW90"/>
      <c r="FWX90"/>
      <c r="FWY90"/>
      <c r="FWZ90"/>
      <c r="FXA90"/>
      <c r="FXB90"/>
      <c r="FXC90"/>
      <c r="FXD90"/>
      <c r="FXE90"/>
      <c r="FXF90"/>
      <c r="FXG90"/>
      <c r="FXH90"/>
      <c r="FXI90"/>
      <c r="FXJ90"/>
      <c r="FXK90"/>
      <c r="FXL90"/>
      <c r="FXM90"/>
      <c r="FXN90"/>
      <c r="FXO90"/>
      <c r="FXP90"/>
      <c r="FXQ90"/>
      <c r="FXR90"/>
      <c r="FXS90"/>
      <c r="FXT90"/>
      <c r="FXU90"/>
      <c r="FXV90"/>
      <c r="FXW90"/>
      <c r="FXX90"/>
      <c r="FXY90"/>
      <c r="FXZ90"/>
      <c r="FYA90"/>
      <c r="FYB90"/>
      <c r="FYC90"/>
      <c r="FYD90"/>
      <c r="FYE90"/>
      <c r="FYF90"/>
      <c r="FYG90"/>
      <c r="FYH90"/>
      <c r="FYI90"/>
      <c r="FYJ90"/>
      <c r="FYK90"/>
      <c r="FYL90"/>
      <c r="FYM90"/>
      <c r="FYN90"/>
      <c r="FYO90"/>
      <c r="FYP90"/>
      <c r="FYQ90"/>
      <c r="FYR90"/>
      <c r="FYS90"/>
      <c r="FYT90"/>
      <c r="FYU90"/>
      <c r="FYV90"/>
      <c r="FYW90"/>
      <c r="FYX90"/>
      <c r="FYY90"/>
      <c r="FYZ90"/>
      <c r="FZA90"/>
      <c r="FZB90"/>
      <c r="FZC90"/>
      <c r="FZD90"/>
      <c r="FZE90"/>
      <c r="FZF90"/>
      <c r="FZG90"/>
      <c r="FZH90"/>
      <c r="FZI90"/>
      <c r="FZJ90"/>
      <c r="FZK90"/>
      <c r="FZL90"/>
      <c r="FZM90"/>
      <c r="FZN90"/>
      <c r="FZO90"/>
      <c r="FZP90"/>
      <c r="FZQ90"/>
      <c r="FZR90"/>
      <c r="FZS90"/>
      <c r="FZT90"/>
      <c r="FZU90"/>
      <c r="FZV90"/>
      <c r="FZW90"/>
      <c r="FZX90"/>
      <c r="FZY90"/>
      <c r="FZZ90"/>
      <c r="GAA90"/>
      <c r="GAB90"/>
      <c r="GAC90"/>
      <c r="GAD90"/>
      <c r="GAE90"/>
      <c r="GAF90"/>
      <c r="GAG90"/>
      <c r="GAH90"/>
      <c r="GAI90"/>
      <c r="GAJ90"/>
      <c r="GAK90"/>
      <c r="GAL90"/>
      <c r="GAM90"/>
      <c r="GAN90"/>
      <c r="GAO90"/>
      <c r="GAP90"/>
      <c r="GAQ90"/>
      <c r="GAR90"/>
      <c r="GAS90"/>
      <c r="GAT90"/>
      <c r="GAU90"/>
      <c r="GAV90"/>
      <c r="GAW90"/>
      <c r="GAX90"/>
      <c r="GAY90"/>
      <c r="GAZ90"/>
      <c r="GBA90"/>
      <c r="GBB90"/>
      <c r="GBC90"/>
      <c r="GBD90"/>
      <c r="GBE90"/>
      <c r="GBF90"/>
      <c r="GBG90"/>
      <c r="GBH90"/>
      <c r="GBI90"/>
      <c r="GBJ90"/>
      <c r="GBK90"/>
      <c r="GBL90"/>
      <c r="GBM90"/>
      <c r="GBN90"/>
      <c r="GBO90"/>
      <c r="GBP90"/>
      <c r="GBQ90"/>
      <c r="GBR90"/>
      <c r="GBS90"/>
      <c r="GBT90"/>
      <c r="GBU90"/>
      <c r="GBV90"/>
      <c r="GBW90"/>
      <c r="GBX90"/>
      <c r="GBY90"/>
      <c r="GBZ90"/>
      <c r="GCA90"/>
      <c r="GCB90"/>
      <c r="GCC90"/>
      <c r="GCD90"/>
      <c r="GCE90"/>
      <c r="GCF90"/>
      <c r="GCG90"/>
      <c r="GCH90"/>
      <c r="GCI90"/>
      <c r="GCJ90"/>
      <c r="GCK90"/>
      <c r="GCL90"/>
      <c r="GCM90"/>
      <c r="GCN90"/>
      <c r="GCO90"/>
      <c r="GCP90"/>
      <c r="GCQ90"/>
      <c r="GCR90"/>
      <c r="GCS90"/>
      <c r="GCT90"/>
      <c r="GCU90"/>
      <c r="GCV90"/>
      <c r="GCW90"/>
      <c r="GCX90"/>
      <c r="GCY90"/>
      <c r="GCZ90"/>
      <c r="GDA90"/>
      <c r="GDB90"/>
      <c r="GDC90"/>
      <c r="GDD90"/>
      <c r="GDE90"/>
      <c r="GDF90"/>
      <c r="GDG90"/>
      <c r="GDH90"/>
      <c r="GDI90"/>
      <c r="GDJ90"/>
      <c r="GDK90"/>
      <c r="GDL90"/>
      <c r="GDM90"/>
      <c r="GDN90"/>
      <c r="GDO90"/>
      <c r="GDP90"/>
      <c r="GDQ90"/>
      <c r="GDR90"/>
      <c r="GDS90"/>
      <c r="GDT90"/>
      <c r="GDU90"/>
      <c r="GDV90"/>
      <c r="GDW90"/>
      <c r="GDX90"/>
      <c r="GDY90"/>
      <c r="GDZ90"/>
      <c r="GEA90"/>
      <c r="GEB90"/>
      <c r="GEC90"/>
      <c r="GED90"/>
      <c r="GEE90"/>
      <c r="GEF90"/>
      <c r="GEG90"/>
      <c r="GEH90"/>
      <c r="GEI90"/>
      <c r="GEJ90"/>
      <c r="GEK90"/>
      <c r="GEL90"/>
      <c r="GEM90"/>
      <c r="GEN90"/>
      <c r="GEO90"/>
      <c r="GEP90"/>
      <c r="GEQ90"/>
      <c r="GER90"/>
      <c r="GES90"/>
      <c r="GET90"/>
      <c r="GEU90"/>
      <c r="GEV90"/>
      <c r="GEW90"/>
      <c r="GEX90"/>
      <c r="GEY90"/>
      <c r="GEZ90"/>
      <c r="GFA90"/>
      <c r="GFB90"/>
      <c r="GFC90"/>
      <c r="GFD90"/>
      <c r="GFE90"/>
      <c r="GFF90"/>
      <c r="GFG90"/>
      <c r="GFH90"/>
      <c r="GFI90"/>
      <c r="GFJ90"/>
      <c r="GFK90"/>
      <c r="GFL90"/>
      <c r="GFM90"/>
      <c r="GFN90"/>
      <c r="GFO90"/>
      <c r="GFP90"/>
      <c r="GFQ90"/>
      <c r="GFR90"/>
      <c r="GFS90"/>
      <c r="GFT90"/>
      <c r="GFU90"/>
      <c r="GFV90"/>
      <c r="GFW90"/>
      <c r="GFX90"/>
      <c r="GFY90"/>
      <c r="GFZ90"/>
      <c r="GGA90"/>
      <c r="GGB90"/>
      <c r="GGC90"/>
      <c r="GGD90"/>
      <c r="GGE90"/>
      <c r="GGF90"/>
      <c r="GGG90"/>
      <c r="GGH90"/>
      <c r="GGI90"/>
      <c r="GGJ90"/>
      <c r="GGK90"/>
      <c r="GGL90"/>
      <c r="GGM90"/>
      <c r="GGN90"/>
      <c r="GGO90"/>
      <c r="GGP90"/>
      <c r="GGQ90"/>
      <c r="GGR90"/>
      <c r="GGS90"/>
      <c r="GGT90"/>
      <c r="GGU90"/>
      <c r="GGV90"/>
      <c r="GGW90"/>
      <c r="GGX90"/>
      <c r="GGY90"/>
      <c r="GGZ90"/>
      <c r="GHA90"/>
      <c r="GHB90"/>
      <c r="GHC90"/>
      <c r="GHD90"/>
      <c r="GHE90"/>
      <c r="GHF90"/>
      <c r="GHG90"/>
      <c r="GHH90"/>
      <c r="GHI90"/>
      <c r="GHJ90"/>
      <c r="GHK90"/>
      <c r="GHL90"/>
      <c r="GHM90"/>
      <c r="GHN90"/>
      <c r="GHO90"/>
      <c r="GHP90"/>
      <c r="GHQ90"/>
      <c r="GHR90"/>
      <c r="GHS90"/>
      <c r="GHT90"/>
      <c r="GHU90"/>
      <c r="GHV90"/>
      <c r="GHW90"/>
      <c r="GHX90"/>
      <c r="GHY90"/>
      <c r="GHZ90"/>
      <c r="GIA90"/>
      <c r="GIB90"/>
      <c r="GIC90"/>
      <c r="GID90"/>
      <c r="GIE90"/>
      <c r="GIF90"/>
      <c r="GIG90"/>
      <c r="GIH90"/>
      <c r="GII90"/>
      <c r="GIJ90"/>
      <c r="GIK90"/>
      <c r="GIL90"/>
      <c r="GIM90"/>
      <c r="GIN90"/>
      <c r="GIO90"/>
      <c r="GIP90"/>
      <c r="GIQ90"/>
      <c r="GIR90"/>
      <c r="GIS90"/>
      <c r="GIT90"/>
      <c r="GIU90"/>
      <c r="GIV90"/>
      <c r="GIW90"/>
      <c r="GIX90"/>
      <c r="GIY90"/>
      <c r="GIZ90"/>
      <c r="GJA90"/>
      <c r="GJB90"/>
      <c r="GJC90"/>
      <c r="GJD90"/>
      <c r="GJE90"/>
      <c r="GJF90"/>
      <c r="GJG90"/>
      <c r="GJH90"/>
      <c r="GJI90"/>
      <c r="GJJ90"/>
      <c r="GJK90"/>
      <c r="GJL90"/>
      <c r="GJM90"/>
      <c r="GJN90"/>
      <c r="GJO90"/>
      <c r="GJP90"/>
      <c r="GJQ90"/>
      <c r="GJR90"/>
      <c r="GJS90"/>
      <c r="GJT90"/>
      <c r="GJU90"/>
      <c r="GJV90"/>
      <c r="GJW90"/>
      <c r="GJX90"/>
      <c r="GJY90"/>
      <c r="GJZ90"/>
      <c r="GKA90"/>
      <c r="GKB90"/>
      <c r="GKC90"/>
      <c r="GKD90"/>
      <c r="GKE90"/>
      <c r="GKF90"/>
      <c r="GKG90"/>
      <c r="GKH90"/>
      <c r="GKI90"/>
      <c r="GKJ90"/>
      <c r="GKK90"/>
      <c r="GKL90"/>
      <c r="GKM90"/>
      <c r="GKN90"/>
      <c r="GKO90"/>
      <c r="GKP90"/>
      <c r="GKQ90"/>
      <c r="GKR90"/>
      <c r="GKS90"/>
      <c r="GKT90"/>
      <c r="GKU90"/>
      <c r="GKV90"/>
      <c r="GKW90"/>
      <c r="GKX90"/>
      <c r="GKY90"/>
      <c r="GKZ90"/>
      <c r="GLA90"/>
      <c r="GLB90"/>
      <c r="GLC90"/>
      <c r="GLD90"/>
      <c r="GLE90"/>
      <c r="GLF90"/>
      <c r="GLG90"/>
      <c r="GLH90"/>
      <c r="GLI90"/>
      <c r="GLJ90"/>
      <c r="GLK90"/>
      <c r="GLL90"/>
      <c r="GLM90"/>
      <c r="GLN90"/>
      <c r="GLO90"/>
      <c r="GLP90"/>
      <c r="GLQ90"/>
      <c r="GLR90"/>
      <c r="GLS90"/>
      <c r="GLT90"/>
      <c r="GLU90"/>
      <c r="GLV90"/>
      <c r="GLW90"/>
      <c r="GLX90"/>
      <c r="GLY90"/>
      <c r="GLZ90"/>
      <c r="GMA90"/>
      <c r="GMB90"/>
      <c r="GMC90"/>
      <c r="GMD90"/>
      <c r="GME90"/>
      <c r="GMF90"/>
      <c r="GMG90"/>
      <c r="GMH90"/>
      <c r="GMI90"/>
      <c r="GMJ90"/>
      <c r="GMK90"/>
      <c r="GML90"/>
      <c r="GMM90"/>
      <c r="GMN90"/>
      <c r="GMO90"/>
      <c r="GMP90"/>
      <c r="GMQ90"/>
      <c r="GMR90"/>
      <c r="GMS90"/>
      <c r="GMT90"/>
      <c r="GMU90"/>
      <c r="GMV90"/>
      <c r="GMW90"/>
      <c r="GMX90"/>
      <c r="GMY90"/>
      <c r="GMZ90"/>
      <c r="GNA90"/>
      <c r="GNB90"/>
      <c r="GNC90"/>
      <c r="GND90"/>
      <c r="GNE90"/>
      <c r="GNF90"/>
      <c r="GNG90"/>
      <c r="GNH90"/>
      <c r="GNI90"/>
      <c r="GNJ90"/>
      <c r="GNK90"/>
      <c r="GNL90"/>
      <c r="GNM90"/>
      <c r="GNN90"/>
      <c r="GNO90"/>
      <c r="GNP90"/>
      <c r="GNQ90"/>
      <c r="GNR90"/>
      <c r="GNS90"/>
      <c r="GNT90"/>
      <c r="GNU90"/>
      <c r="GNV90"/>
      <c r="GNW90"/>
      <c r="GNX90"/>
      <c r="GNY90"/>
      <c r="GNZ90"/>
      <c r="GOA90"/>
      <c r="GOB90"/>
      <c r="GOC90"/>
      <c r="GOD90"/>
      <c r="GOE90"/>
      <c r="GOF90"/>
      <c r="GOG90"/>
      <c r="GOH90"/>
      <c r="GOI90"/>
      <c r="GOJ90"/>
      <c r="GOK90"/>
      <c r="GOL90"/>
      <c r="GOM90"/>
      <c r="GON90"/>
      <c r="GOO90"/>
      <c r="GOP90"/>
      <c r="GOQ90"/>
      <c r="GOR90"/>
      <c r="GOS90"/>
      <c r="GOT90"/>
      <c r="GOU90"/>
      <c r="GOV90"/>
      <c r="GOW90"/>
      <c r="GOX90"/>
      <c r="GOY90"/>
      <c r="GOZ90"/>
      <c r="GPA90"/>
      <c r="GPB90"/>
      <c r="GPC90"/>
      <c r="GPD90"/>
      <c r="GPE90"/>
      <c r="GPF90"/>
      <c r="GPG90"/>
      <c r="GPH90"/>
      <c r="GPI90"/>
      <c r="GPJ90"/>
      <c r="GPK90"/>
      <c r="GPL90"/>
      <c r="GPM90"/>
      <c r="GPN90"/>
      <c r="GPO90"/>
      <c r="GPP90"/>
      <c r="GPQ90"/>
      <c r="GPR90"/>
      <c r="GPS90"/>
      <c r="GPT90"/>
      <c r="GPU90"/>
      <c r="GPV90"/>
      <c r="GPW90"/>
      <c r="GPX90"/>
      <c r="GPY90"/>
      <c r="GPZ90"/>
      <c r="GQA90"/>
      <c r="GQB90"/>
      <c r="GQC90"/>
      <c r="GQD90"/>
      <c r="GQE90"/>
      <c r="GQF90"/>
      <c r="GQG90"/>
      <c r="GQH90"/>
      <c r="GQI90"/>
      <c r="GQJ90"/>
      <c r="GQK90"/>
      <c r="GQL90"/>
      <c r="GQM90"/>
      <c r="GQN90"/>
      <c r="GQO90"/>
      <c r="GQP90"/>
      <c r="GQQ90"/>
      <c r="GQR90"/>
      <c r="GQS90"/>
      <c r="GQT90"/>
      <c r="GQU90"/>
      <c r="GQV90"/>
      <c r="GQW90"/>
      <c r="GQX90"/>
      <c r="GQY90"/>
      <c r="GQZ90"/>
      <c r="GRA90"/>
      <c r="GRB90"/>
      <c r="GRC90"/>
      <c r="GRD90"/>
      <c r="GRE90"/>
      <c r="GRF90"/>
      <c r="GRG90"/>
      <c r="GRH90"/>
      <c r="GRI90"/>
      <c r="GRJ90"/>
      <c r="GRK90"/>
      <c r="GRL90"/>
      <c r="GRM90"/>
      <c r="GRN90"/>
      <c r="GRO90"/>
      <c r="GRP90"/>
      <c r="GRQ90"/>
      <c r="GRR90"/>
      <c r="GRS90"/>
      <c r="GRT90"/>
      <c r="GRU90"/>
      <c r="GRV90"/>
      <c r="GRW90"/>
      <c r="GRX90"/>
      <c r="GRY90"/>
      <c r="GRZ90"/>
      <c r="GSA90"/>
      <c r="GSB90"/>
      <c r="GSC90"/>
      <c r="GSD90"/>
      <c r="GSE90"/>
      <c r="GSF90"/>
      <c r="GSG90"/>
      <c r="GSH90"/>
      <c r="GSI90"/>
      <c r="GSJ90"/>
      <c r="GSK90"/>
      <c r="GSL90"/>
      <c r="GSM90"/>
      <c r="GSN90"/>
      <c r="GSO90"/>
      <c r="GSP90"/>
      <c r="GSQ90"/>
      <c r="GSR90"/>
      <c r="GSS90"/>
      <c r="GST90"/>
      <c r="GSU90"/>
      <c r="GSV90"/>
      <c r="GSW90"/>
      <c r="GSX90"/>
      <c r="GSY90"/>
      <c r="GSZ90"/>
      <c r="GTA90"/>
      <c r="GTB90"/>
      <c r="GTC90"/>
      <c r="GTD90"/>
      <c r="GTE90"/>
      <c r="GTF90"/>
      <c r="GTG90"/>
      <c r="GTH90"/>
      <c r="GTI90"/>
      <c r="GTJ90"/>
      <c r="GTK90"/>
      <c r="GTL90"/>
      <c r="GTM90"/>
      <c r="GTN90"/>
      <c r="GTO90"/>
      <c r="GTP90"/>
      <c r="GTQ90"/>
      <c r="GTR90"/>
      <c r="GTS90"/>
      <c r="GTT90"/>
      <c r="GTU90"/>
      <c r="GTV90"/>
      <c r="GTW90"/>
      <c r="GTX90"/>
      <c r="GTY90"/>
      <c r="GTZ90"/>
      <c r="GUA90"/>
      <c r="GUB90"/>
      <c r="GUC90"/>
      <c r="GUD90"/>
      <c r="GUE90"/>
      <c r="GUF90"/>
      <c r="GUG90"/>
      <c r="GUH90"/>
      <c r="GUI90"/>
      <c r="GUJ90"/>
      <c r="GUK90"/>
      <c r="GUL90"/>
      <c r="GUM90"/>
      <c r="GUN90"/>
      <c r="GUO90"/>
      <c r="GUP90"/>
      <c r="GUQ90"/>
      <c r="GUR90"/>
      <c r="GUS90"/>
      <c r="GUT90"/>
      <c r="GUU90"/>
      <c r="GUV90"/>
      <c r="GUW90"/>
      <c r="GUX90"/>
      <c r="GUY90"/>
      <c r="GUZ90"/>
      <c r="GVA90"/>
      <c r="GVB90"/>
      <c r="GVC90"/>
      <c r="GVD90"/>
      <c r="GVE90"/>
      <c r="GVF90"/>
      <c r="GVG90"/>
      <c r="GVH90"/>
      <c r="GVI90"/>
      <c r="GVJ90"/>
      <c r="GVK90"/>
      <c r="GVL90"/>
      <c r="GVM90"/>
      <c r="GVN90"/>
      <c r="GVO90"/>
      <c r="GVP90"/>
      <c r="GVQ90"/>
      <c r="GVR90"/>
      <c r="GVS90"/>
      <c r="GVT90"/>
      <c r="GVU90"/>
      <c r="GVV90"/>
      <c r="GVW90"/>
      <c r="GVX90"/>
      <c r="GVY90"/>
      <c r="GVZ90"/>
      <c r="GWA90"/>
      <c r="GWB90"/>
      <c r="GWC90"/>
      <c r="GWD90"/>
      <c r="GWE90"/>
      <c r="GWF90"/>
      <c r="GWG90"/>
      <c r="GWH90"/>
      <c r="GWI90"/>
      <c r="GWJ90"/>
      <c r="GWK90"/>
      <c r="GWL90"/>
      <c r="GWM90"/>
      <c r="GWN90"/>
      <c r="GWO90"/>
      <c r="GWP90"/>
      <c r="GWQ90"/>
      <c r="GWR90"/>
      <c r="GWS90"/>
      <c r="GWT90"/>
      <c r="GWU90"/>
      <c r="GWV90"/>
      <c r="GWW90"/>
      <c r="GWX90"/>
      <c r="GWY90"/>
      <c r="GWZ90"/>
      <c r="GXA90"/>
      <c r="GXB90"/>
      <c r="GXC90"/>
      <c r="GXD90"/>
      <c r="GXE90"/>
      <c r="GXF90"/>
      <c r="GXG90"/>
      <c r="GXH90"/>
      <c r="GXI90"/>
      <c r="GXJ90"/>
      <c r="GXK90"/>
      <c r="GXL90"/>
      <c r="GXM90"/>
      <c r="GXN90"/>
      <c r="GXO90"/>
      <c r="GXP90"/>
      <c r="GXQ90"/>
      <c r="GXR90"/>
      <c r="GXS90"/>
      <c r="GXT90"/>
      <c r="GXU90"/>
      <c r="GXV90"/>
      <c r="GXW90"/>
      <c r="GXX90"/>
      <c r="GXY90"/>
      <c r="GXZ90"/>
      <c r="GYA90"/>
      <c r="GYB90"/>
      <c r="GYC90"/>
      <c r="GYD90"/>
      <c r="GYE90"/>
      <c r="GYF90"/>
      <c r="GYG90"/>
      <c r="GYH90"/>
      <c r="GYI90"/>
      <c r="GYJ90"/>
      <c r="GYK90"/>
      <c r="GYL90"/>
      <c r="GYM90"/>
      <c r="GYN90"/>
      <c r="GYO90"/>
      <c r="GYP90"/>
      <c r="GYQ90"/>
      <c r="GYR90"/>
      <c r="GYS90"/>
      <c r="GYT90"/>
      <c r="GYU90"/>
      <c r="GYV90"/>
      <c r="GYW90"/>
      <c r="GYX90"/>
      <c r="GYY90"/>
      <c r="GYZ90"/>
      <c r="GZA90"/>
      <c r="GZB90"/>
      <c r="GZC90"/>
      <c r="GZD90"/>
      <c r="GZE90"/>
      <c r="GZF90"/>
      <c r="GZG90"/>
      <c r="GZH90"/>
      <c r="GZI90"/>
      <c r="GZJ90"/>
      <c r="GZK90"/>
      <c r="GZL90"/>
      <c r="GZM90"/>
      <c r="GZN90"/>
      <c r="GZO90"/>
      <c r="GZP90"/>
      <c r="GZQ90"/>
      <c r="GZR90"/>
      <c r="GZS90"/>
      <c r="GZT90"/>
      <c r="GZU90"/>
      <c r="GZV90"/>
      <c r="GZW90"/>
      <c r="GZX90"/>
      <c r="GZY90"/>
      <c r="GZZ90"/>
      <c r="HAA90"/>
      <c r="HAB90"/>
      <c r="HAC90"/>
      <c r="HAD90"/>
      <c r="HAE90"/>
      <c r="HAF90"/>
      <c r="HAG90"/>
      <c r="HAH90"/>
      <c r="HAI90"/>
      <c r="HAJ90"/>
      <c r="HAK90"/>
      <c r="HAL90"/>
      <c r="HAM90"/>
      <c r="HAN90"/>
      <c r="HAO90"/>
      <c r="HAP90"/>
      <c r="HAQ90"/>
      <c r="HAR90"/>
      <c r="HAS90"/>
      <c r="HAT90"/>
      <c r="HAU90"/>
      <c r="HAV90"/>
      <c r="HAW90"/>
      <c r="HAX90"/>
      <c r="HAY90"/>
      <c r="HAZ90"/>
      <c r="HBA90"/>
      <c r="HBB90"/>
      <c r="HBC90"/>
      <c r="HBD90"/>
      <c r="HBE90"/>
      <c r="HBF90"/>
      <c r="HBG90"/>
      <c r="HBH90"/>
      <c r="HBI90"/>
      <c r="HBJ90"/>
      <c r="HBK90"/>
      <c r="HBL90"/>
      <c r="HBM90"/>
      <c r="HBN90"/>
      <c r="HBO90"/>
      <c r="HBP90"/>
      <c r="HBQ90"/>
      <c r="HBR90"/>
      <c r="HBS90"/>
      <c r="HBT90"/>
      <c r="HBU90"/>
      <c r="HBV90"/>
      <c r="HBW90"/>
      <c r="HBX90"/>
      <c r="HBY90"/>
      <c r="HBZ90"/>
      <c r="HCA90"/>
      <c r="HCB90"/>
      <c r="HCC90"/>
      <c r="HCD90"/>
      <c r="HCE90"/>
      <c r="HCF90"/>
      <c r="HCG90"/>
      <c r="HCH90"/>
      <c r="HCI90"/>
      <c r="HCJ90"/>
      <c r="HCK90"/>
      <c r="HCL90"/>
      <c r="HCM90"/>
      <c r="HCN90"/>
      <c r="HCO90"/>
      <c r="HCP90"/>
      <c r="HCQ90"/>
      <c r="HCR90"/>
      <c r="HCS90"/>
      <c r="HCT90"/>
      <c r="HCU90"/>
      <c r="HCV90"/>
      <c r="HCW90"/>
      <c r="HCX90"/>
      <c r="HCY90"/>
      <c r="HCZ90"/>
      <c r="HDA90"/>
      <c r="HDB90"/>
      <c r="HDC90"/>
      <c r="HDD90"/>
      <c r="HDE90"/>
      <c r="HDF90"/>
      <c r="HDG90"/>
      <c r="HDH90"/>
      <c r="HDI90"/>
      <c r="HDJ90"/>
      <c r="HDK90"/>
      <c r="HDL90"/>
      <c r="HDM90"/>
      <c r="HDN90"/>
      <c r="HDO90"/>
      <c r="HDP90"/>
      <c r="HDQ90"/>
      <c r="HDR90"/>
      <c r="HDS90"/>
      <c r="HDT90"/>
      <c r="HDU90"/>
      <c r="HDV90"/>
      <c r="HDW90"/>
      <c r="HDX90"/>
      <c r="HDY90"/>
      <c r="HDZ90"/>
      <c r="HEA90"/>
      <c r="HEB90"/>
      <c r="HEC90"/>
      <c r="HED90"/>
      <c r="HEE90"/>
      <c r="HEF90"/>
      <c r="HEG90"/>
      <c r="HEH90"/>
      <c r="HEI90"/>
      <c r="HEJ90"/>
      <c r="HEK90"/>
      <c r="HEL90"/>
      <c r="HEM90"/>
      <c r="HEN90"/>
      <c r="HEO90"/>
      <c r="HEP90"/>
      <c r="HEQ90"/>
      <c r="HER90"/>
      <c r="HES90"/>
      <c r="HET90"/>
      <c r="HEU90"/>
      <c r="HEV90"/>
      <c r="HEW90"/>
      <c r="HEX90"/>
      <c r="HEY90"/>
      <c r="HEZ90"/>
      <c r="HFA90"/>
      <c r="HFB90"/>
      <c r="HFC90"/>
      <c r="HFD90"/>
      <c r="HFE90"/>
      <c r="HFF90"/>
      <c r="HFG90"/>
      <c r="HFH90"/>
      <c r="HFI90"/>
      <c r="HFJ90"/>
      <c r="HFK90"/>
      <c r="HFL90"/>
      <c r="HFM90"/>
      <c r="HFN90"/>
      <c r="HFO90"/>
      <c r="HFP90"/>
      <c r="HFQ90"/>
      <c r="HFR90"/>
      <c r="HFS90"/>
      <c r="HFT90"/>
      <c r="HFU90"/>
      <c r="HFV90"/>
      <c r="HFW90"/>
      <c r="HFX90"/>
      <c r="HFY90"/>
      <c r="HFZ90"/>
      <c r="HGA90"/>
      <c r="HGB90"/>
      <c r="HGC90"/>
      <c r="HGD90"/>
      <c r="HGE90"/>
      <c r="HGF90"/>
      <c r="HGG90"/>
      <c r="HGH90"/>
      <c r="HGI90"/>
      <c r="HGJ90"/>
      <c r="HGK90"/>
      <c r="HGL90"/>
      <c r="HGM90"/>
      <c r="HGN90"/>
      <c r="HGO90"/>
      <c r="HGP90"/>
      <c r="HGQ90"/>
      <c r="HGR90"/>
      <c r="HGS90"/>
      <c r="HGT90"/>
      <c r="HGU90"/>
      <c r="HGV90"/>
      <c r="HGW90"/>
      <c r="HGX90"/>
      <c r="HGY90"/>
      <c r="HGZ90"/>
      <c r="HHA90"/>
      <c r="HHB90"/>
      <c r="HHC90"/>
      <c r="HHD90"/>
      <c r="HHE90"/>
      <c r="HHF90"/>
      <c r="HHG90"/>
      <c r="HHH90"/>
      <c r="HHI90"/>
      <c r="HHJ90"/>
      <c r="HHK90"/>
      <c r="HHL90"/>
      <c r="HHM90"/>
      <c r="HHN90"/>
      <c r="HHO90"/>
      <c r="HHP90"/>
      <c r="HHQ90"/>
      <c r="HHR90"/>
      <c r="HHS90"/>
      <c r="HHT90"/>
      <c r="HHU90"/>
      <c r="HHV90"/>
      <c r="HHW90"/>
      <c r="HHX90"/>
      <c r="HHY90"/>
      <c r="HHZ90"/>
      <c r="HIA90"/>
      <c r="HIB90"/>
      <c r="HIC90"/>
      <c r="HID90"/>
      <c r="HIE90"/>
      <c r="HIF90"/>
      <c r="HIG90"/>
      <c r="HIH90"/>
      <c r="HII90"/>
      <c r="HIJ90"/>
      <c r="HIK90"/>
      <c r="HIL90"/>
      <c r="HIM90"/>
      <c r="HIN90"/>
      <c r="HIO90"/>
      <c r="HIP90"/>
      <c r="HIQ90"/>
      <c r="HIR90"/>
      <c r="HIS90"/>
      <c r="HIT90"/>
      <c r="HIU90"/>
      <c r="HIV90"/>
      <c r="HIW90"/>
      <c r="HIX90"/>
      <c r="HIY90"/>
      <c r="HIZ90"/>
      <c r="HJA90"/>
      <c r="HJB90"/>
      <c r="HJC90"/>
      <c r="HJD90"/>
      <c r="HJE90"/>
      <c r="HJF90"/>
      <c r="HJG90"/>
      <c r="HJH90"/>
      <c r="HJI90"/>
      <c r="HJJ90"/>
      <c r="HJK90"/>
      <c r="HJL90"/>
      <c r="HJM90"/>
      <c r="HJN90"/>
      <c r="HJO90"/>
      <c r="HJP90"/>
      <c r="HJQ90"/>
      <c r="HJR90"/>
      <c r="HJS90"/>
      <c r="HJT90"/>
      <c r="HJU90"/>
      <c r="HJV90"/>
      <c r="HJW90"/>
      <c r="HJX90"/>
      <c r="HJY90"/>
      <c r="HJZ90"/>
      <c r="HKA90"/>
      <c r="HKB90"/>
      <c r="HKC90"/>
      <c r="HKD90"/>
      <c r="HKE90"/>
      <c r="HKF90"/>
      <c r="HKG90"/>
      <c r="HKH90"/>
      <c r="HKI90"/>
      <c r="HKJ90"/>
      <c r="HKK90"/>
      <c r="HKL90"/>
      <c r="HKM90"/>
      <c r="HKN90"/>
      <c r="HKO90"/>
      <c r="HKP90"/>
      <c r="HKQ90"/>
      <c r="HKR90"/>
      <c r="HKS90"/>
      <c r="HKT90"/>
      <c r="HKU90"/>
      <c r="HKV90"/>
      <c r="HKW90"/>
      <c r="HKX90"/>
      <c r="HKY90"/>
      <c r="HKZ90"/>
      <c r="HLA90"/>
      <c r="HLB90"/>
      <c r="HLC90"/>
      <c r="HLD90"/>
      <c r="HLE90"/>
      <c r="HLF90"/>
      <c r="HLG90"/>
      <c r="HLH90"/>
      <c r="HLI90"/>
      <c r="HLJ90"/>
      <c r="HLK90"/>
      <c r="HLL90"/>
      <c r="HLM90"/>
      <c r="HLN90"/>
      <c r="HLO90"/>
      <c r="HLP90"/>
      <c r="HLQ90"/>
      <c r="HLR90"/>
      <c r="HLS90"/>
      <c r="HLT90"/>
      <c r="HLU90"/>
      <c r="HLV90"/>
      <c r="HLW90"/>
      <c r="HLX90"/>
      <c r="HLY90"/>
      <c r="HLZ90"/>
      <c r="HMA90"/>
      <c r="HMB90"/>
      <c r="HMC90"/>
      <c r="HMD90"/>
      <c r="HME90"/>
      <c r="HMF90"/>
      <c r="HMG90"/>
      <c r="HMH90"/>
      <c r="HMI90"/>
      <c r="HMJ90"/>
      <c r="HMK90"/>
      <c r="HML90"/>
      <c r="HMM90"/>
      <c r="HMN90"/>
      <c r="HMO90"/>
      <c r="HMP90"/>
      <c r="HMQ90"/>
      <c r="HMR90"/>
      <c r="HMS90"/>
      <c r="HMT90"/>
      <c r="HMU90"/>
      <c r="HMV90"/>
      <c r="HMW90"/>
      <c r="HMX90"/>
      <c r="HMY90"/>
      <c r="HMZ90"/>
      <c r="HNA90"/>
      <c r="HNB90"/>
      <c r="HNC90"/>
      <c r="HND90"/>
      <c r="HNE90"/>
      <c r="HNF90"/>
      <c r="HNG90"/>
      <c r="HNH90"/>
      <c r="HNI90"/>
      <c r="HNJ90"/>
      <c r="HNK90"/>
      <c r="HNL90"/>
      <c r="HNM90"/>
      <c r="HNN90"/>
      <c r="HNO90"/>
      <c r="HNP90"/>
      <c r="HNQ90"/>
      <c r="HNR90"/>
      <c r="HNS90"/>
      <c r="HNT90"/>
      <c r="HNU90"/>
      <c r="HNV90"/>
      <c r="HNW90"/>
      <c r="HNX90"/>
      <c r="HNY90"/>
      <c r="HNZ90"/>
      <c r="HOA90"/>
      <c r="HOB90"/>
      <c r="HOC90"/>
      <c r="HOD90"/>
      <c r="HOE90"/>
      <c r="HOF90"/>
      <c r="HOG90"/>
      <c r="HOH90"/>
      <c r="HOI90"/>
      <c r="HOJ90"/>
      <c r="HOK90"/>
      <c r="HOL90"/>
      <c r="HOM90"/>
      <c r="HON90"/>
      <c r="HOO90"/>
      <c r="HOP90"/>
      <c r="HOQ90"/>
      <c r="HOR90"/>
      <c r="HOS90"/>
      <c r="HOT90"/>
      <c r="HOU90"/>
      <c r="HOV90"/>
      <c r="HOW90"/>
      <c r="HOX90"/>
      <c r="HOY90"/>
      <c r="HOZ90"/>
      <c r="HPA90"/>
      <c r="HPB90"/>
      <c r="HPC90"/>
      <c r="HPD90"/>
      <c r="HPE90"/>
      <c r="HPF90"/>
      <c r="HPG90"/>
      <c r="HPH90"/>
      <c r="HPI90"/>
      <c r="HPJ90"/>
      <c r="HPK90"/>
      <c r="HPL90"/>
      <c r="HPM90"/>
      <c r="HPN90"/>
      <c r="HPO90"/>
      <c r="HPP90"/>
      <c r="HPQ90"/>
      <c r="HPR90"/>
      <c r="HPS90"/>
      <c r="HPT90"/>
      <c r="HPU90"/>
      <c r="HPV90"/>
      <c r="HPW90"/>
      <c r="HPX90"/>
      <c r="HPY90"/>
      <c r="HPZ90"/>
      <c r="HQA90"/>
      <c r="HQB90"/>
      <c r="HQC90"/>
      <c r="HQD90"/>
      <c r="HQE90"/>
      <c r="HQF90"/>
      <c r="HQG90"/>
      <c r="HQH90"/>
      <c r="HQI90"/>
      <c r="HQJ90"/>
      <c r="HQK90"/>
      <c r="HQL90"/>
      <c r="HQM90"/>
      <c r="HQN90"/>
      <c r="HQO90"/>
      <c r="HQP90"/>
      <c r="HQQ90"/>
      <c r="HQR90"/>
      <c r="HQS90"/>
      <c r="HQT90"/>
      <c r="HQU90"/>
      <c r="HQV90"/>
      <c r="HQW90"/>
      <c r="HQX90"/>
      <c r="HQY90"/>
      <c r="HQZ90"/>
      <c r="HRA90"/>
      <c r="HRB90"/>
      <c r="HRC90"/>
      <c r="HRD90"/>
      <c r="HRE90"/>
      <c r="HRF90"/>
      <c r="HRG90"/>
      <c r="HRH90"/>
      <c r="HRI90"/>
      <c r="HRJ90"/>
      <c r="HRK90"/>
      <c r="HRL90"/>
      <c r="HRM90"/>
      <c r="HRN90"/>
      <c r="HRO90"/>
      <c r="HRP90"/>
      <c r="HRQ90"/>
      <c r="HRR90"/>
      <c r="HRS90"/>
      <c r="HRT90"/>
      <c r="HRU90"/>
      <c r="HRV90"/>
      <c r="HRW90"/>
      <c r="HRX90"/>
      <c r="HRY90"/>
      <c r="HRZ90"/>
      <c r="HSA90"/>
      <c r="HSB90"/>
      <c r="HSC90"/>
      <c r="HSD90"/>
      <c r="HSE90"/>
      <c r="HSF90"/>
      <c r="HSG90"/>
      <c r="HSH90"/>
      <c r="HSI90"/>
      <c r="HSJ90"/>
      <c r="HSK90"/>
      <c r="HSL90"/>
      <c r="HSM90"/>
      <c r="HSN90"/>
      <c r="HSO90"/>
      <c r="HSP90"/>
      <c r="HSQ90"/>
      <c r="HSR90"/>
      <c r="HSS90"/>
      <c r="HST90"/>
      <c r="HSU90"/>
      <c r="HSV90"/>
      <c r="HSW90"/>
      <c r="HSX90"/>
      <c r="HSY90"/>
      <c r="HSZ90"/>
      <c r="HTA90"/>
      <c r="HTB90"/>
      <c r="HTC90"/>
      <c r="HTD90"/>
      <c r="HTE90"/>
      <c r="HTF90"/>
      <c r="HTG90"/>
      <c r="HTH90"/>
      <c r="HTI90"/>
      <c r="HTJ90"/>
      <c r="HTK90"/>
      <c r="HTL90"/>
      <c r="HTM90"/>
      <c r="HTN90"/>
      <c r="HTO90"/>
      <c r="HTP90"/>
      <c r="HTQ90"/>
      <c r="HTR90"/>
      <c r="HTS90"/>
      <c r="HTT90"/>
      <c r="HTU90"/>
      <c r="HTV90"/>
      <c r="HTW90"/>
      <c r="HTX90"/>
      <c r="HTY90"/>
      <c r="HTZ90"/>
      <c r="HUA90"/>
      <c r="HUB90"/>
      <c r="HUC90"/>
      <c r="HUD90"/>
      <c r="HUE90"/>
      <c r="HUF90"/>
      <c r="HUG90"/>
      <c r="HUH90"/>
      <c r="HUI90"/>
      <c r="HUJ90"/>
      <c r="HUK90"/>
      <c r="HUL90"/>
      <c r="HUM90"/>
      <c r="HUN90"/>
      <c r="HUO90"/>
      <c r="HUP90"/>
      <c r="HUQ90"/>
      <c r="HUR90"/>
      <c r="HUS90"/>
      <c r="HUT90"/>
      <c r="HUU90"/>
      <c r="HUV90"/>
      <c r="HUW90"/>
      <c r="HUX90"/>
      <c r="HUY90"/>
      <c r="HUZ90"/>
      <c r="HVA90"/>
      <c r="HVB90"/>
      <c r="HVC90"/>
      <c r="HVD90"/>
      <c r="HVE90"/>
      <c r="HVF90"/>
      <c r="HVG90"/>
      <c r="HVH90"/>
      <c r="HVI90"/>
      <c r="HVJ90"/>
      <c r="HVK90"/>
      <c r="HVL90"/>
      <c r="HVM90"/>
      <c r="HVN90"/>
      <c r="HVO90"/>
      <c r="HVP90"/>
      <c r="HVQ90"/>
      <c r="HVR90"/>
      <c r="HVS90"/>
      <c r="HVT90"/>
      <c r="HVU90"/>
      <c r="HVV90"/>
      <c r="HVW90"/>
      <c r="HVX90"/>
      <c r="HVY90"/>
      <c r="HVZ90"/>
      <c r="HWA90"/>
      <c r="HWB90"/>
      <c r="HWC90"/>
      <c r="HWD90"/>
      <c r="HWE90"/>
      <c r="HWF90"/>
      <c r="HWG90"/>
      <c r="HWH90"/>
      <c r="HWI90"/>
      <c r="HWJ90"/>
      <c r="HWK90"/>
      <c r="HWL90"/>
      <c r="HWM90"/>
      <c r="HWN90"/>
      <c r="HWO90"/>
      <c r="HWP90"/>
      <c r="HWQ90"/>
      <c r="HWR90"/>
      <c r="HWS90"/>
      <c r="HWT90"/>
      <c r="HWU90"/>
      <c r="HWV90"/>
      <c r="HWW90"/>
      <c r="HWX90"/>
      <c r="HWY90"/>
      <c r="HWZ90"/>
      <c r="HXA90"/>
      <c r="HXB90"/>
      <c r="HXC90"/>
      <c r="HXD90"/>
      <c r="HXE90"/>
      <c r="HXF90"/>
      <c r="HXG90"/>
      <c r="HXH90"/>
      <c r="HXI90"/>
      <c r="HXJ90"/>
      <c r="HXK90"/>
      <c r="HXL90"/>
      <c r="HXM90"/>
      <c r="HXN90"/>
      <c r="HXO90"/>
      <c r="HXP90"/>
      <c r="HXQ90"/>
      <c r="HXR90"/>
      <c r="HXS90"/>
      <c r="HXT90"/>
      <c r="HXU90"/>
      <c r="HXV90"/>
      <c r="HXW90"/>
      <c r="HXX90"/>
      <c r="HXY90"/>
      <c r="HXZ90"/>
      <c r="HYA90"/>
      <c r="HYB90"/>
      <c r="HYC90"/>
      <c r="HYD90"/>
      <c r="HYE90"/>
      <c r="HYF90"/>
      <c r="HYG90"/>
      <c r="HYH90"/>
      <c r="HYI90"/>
      <c r="HYJ90"/>
      <c r="HYK90"/>
      <c r="HYL90"/>
      <c r="HYM90"/>
      <c r="HYN90"/>
      <c r="HYO90"/>
      <c r="HYP90"/>
      <c r="HYQ90"/>
      <c r="HYR90"/>
      <c r="HYS90"/>
      <c r="HYT90"/>
      <c r="HYU90"/>
      <c r="HYV90"/>
      <c r="HYW90"/>
      <c r="HYX90"/>
      <c r="HYY90"/>
      <c r="HYZ90"/>
      <c r="HZA90"/>
      <c r="HZB90"/>
      <c r="HZC90"/>
      <c r="HZD90"/>
      <c r="HZE90"/>
      <c r="HZF90"/>
      <c r="HZG90"/>
      <c r="HZH90"/>
      <c r="HZI90"/>
      <c r="HZJ90"/>
      <c r="HZK90"/>
      <c r="HZL90"/>
      <c r="HZM90"/>
      <c r="HZN90"/>
      <c r="HZO90"/>
      <c r="HZP90"/>
      <c r="HZQ90"/>
      <c r="HZR90"/>
      <c r="HZS90"/>
      <c r="HZT90"/>
      <c r="HZU90"/>
      <c r="HZV90"/>
      <c r="HZW90"/>
      <c r="HZX90"/>
      <c r="HZY90"/>
      <c r="HZZ90"/>
      <c r="IAA90"/>
      <c r="IAB90"/>
      <c r="IAC90"/>
      <c r="IAD90"/>
      <c r="IAE90"/>
      <c r="IAF90"/>
      <c r="IAG90"/>
      <c r="IAH90"/>
      <c r="IAI90"/>
      <c r="IAJ90"/>
      <c r="IAK90"/>
      <c r="IAL90"/>
      <c r="IAM90"/>
      <c r="IAN90"/>
      <c r="IAO90"/>
      <c r="IAP90"/>
      <c r="IAQ90"/>
      <c r="IAR90"/>
      <c r="IAS90"/>
      <c r="IAT90"/>
      <c r="IAU90"/>
      <c r="IAV90"/>
      <c r="IAW90"/>
      <c r="IAX90"/>
      <c r="IAY90"/>
      <c r="IAZ90"/>
      <c r="IBA90"/>
      <c r="IBB90"/>
      <c r="IBC90"/>
      <c r="IBD90"/>
      <c r="IBE90"/>
      <c r="IBF90"/>
      <c r="IBG90"/>
      <c r="IBH90"/>
      <c r="IBI90"/>
      <c r="IBJ90"/>
      <c r="IBK90"/>
      <c r="IBL90"/>
      <c r="IBM90"/>
      <c r="IBN90"/>
      <c r="IBO90"/>
      <c r="IBP90"/>
      <c r="IBQ90"/>
      <c r="IBR90"/>
      <c r="IBS90"/>
      <c r="IBT90"/>
      <c r="IBU90"/>
      <c r="IBV90"/>
      <c r="IBW90"/>
      <c r="IBX90"/>
      <c r="IBY90"/>
      <c r="IBZ90"/>
      <c r="ICA90"/>
      <c r="ICB90"/>
      <c r="ICC90"/>
      <c r="ICD90"/>
      <c r="ICE90"/>
      <c r="ICF90"/>
      <c r="ICG90"/>
      <c r="ICH90"/>
      <c r="ICI90"/>
      <c r="ICJ90"/>
      <c r="ICK90"/>
      <c r="ICL90"/>
      <c r="ICM90"/>
      <c r="ICN90"/>
      <c r="ICO90"/>
      <c r="ICP90"/>
      <c r="ICQ90"/>
      <c r="ICR90"/>
      <c r="ICS90"/>
      <c r="ICT90"/>
      <c r="ICU90"/>
      <c r="ICV90"/>
      <c r="ICW90"/>
      <c r="ICX90"/>
      <c r="ICY90"/>
      <c r="ICZ90"/>
      <c r="IDA90"/>
      <c r="IDB90"/>
      <c r="IDC90"/>
      <c r="IDD90"/>
      <c r="IDE90"/>
      <c r="IDF90"/>
      <c r="IDG90"/>
      <c r="IDH90"/>
      <c r="IDI90"/>
      <c r="IDJ90"/>
      <c r="IDK90"/>
      <c r="IDL90"/>
      <c r="IDM90"/>
      <c r="IDN90"/>
      <c r="IDO90"/>
      <c r="IDP90"/>
      <c r="IDQ90"/>
      <c r="IDR90"/>
      <c r="IDS90"/>
      <c r="IDT90"/>
      <c r="IDU90"/>
      <c r="IDV90"/>
      <c r="IDW90"/>
      <c r="IDX90"/>
      <c r="IDY90"/>
      <c r="IDZ90"/>
      <c r="IEA90"/>
      <c r="IEB90"/>
      <c r="IEC90"/>
      <c r="IED90"/>
      <c r="IEE90"/>
      <c r="IEF90"/>
      <c r="IEG90"/>
      <c r="IEH90"/>
      <c r="IEI90"/>
      <c r="IEJ90"/>
      <c r="IEK90"/>
      <c r="IEL90"/>
      <c r="IEM90"/>
      <c r="IEN90"/>
      <c r="IEO90"/>
      <c r="IEP90"/>
      <c r="IEQ90"/>
      <c r="IER90"/>
      <c r="IES90"/>
      <c r="IET90"/>
      <c r="IEU90"/>
      <c r="IEV90"/>
      <c r="IEW90"/>
      <c r="IEX90"/>
      <c r="IEY90"/>
      <c r="IEZ90"/>
      <c r="IFA90"/>
      <c r="IFB90"/>
      <c r="IFC90"/>
      <c r="IFD90"/>
      <c r="IFE90"/>
      <c r="IFF90"/>
      <c r="IFG90"/>
      <c r="IFH90"/>
      <c r="IFI90"/>
      <c r="IFJ90"/>
      <c r="IFK90"/>
      <c r="IFL90"/>
      <c r="IFM90"/>
      <c r="IFN90"/>
      <c r="IFO90"/>
      <c r="IFP90"/>
      <c r="IFQ90"/>
      <c r="IFR90"/>
      <c r="IFS90"/>
      <c r="IFT90"/>
      <c r="IFU90"/>
      <c r="IFV90"/>
      <c r="IFW90"/>
      <c r="IFX90"/>
      <c r="IFY90"/>
      <c r="IFZ90"/>
      <c r="IGA90"/>
      <c r="IGB90"/>
      <c r="IGC90"/>
      <c r="IGD90"/>
      <c r="IGE90"/>
      <c r="IGF90"/>
      <c r="IGG90"/>
      <c r="IGH90"/>
      <c r="IGI90"/>
      <c r="IGJ90"/>
      <c r="IGK90"/>
      <c r="IGL90"/>
      <c r="IGM90"/>
      <c r="IGN90"/>
      <c r="IGO90"/>
      <c r="IGP90"/>
      <c r="IGQ90"/>
      <c r="IGR90"/>
      <c r="IGS90"/>
      <c r="IGT90"/>
      <c r="IGU90"/>
      <c r="IGV90"/>
      <c r="IGW90"/>
      <c r="IGX90"/>
      <c r="IGY90"/>
      <c r="IGZ90"/>
      <c r="IHA90"/>
      <c r="IHB90"/>
      <c r="IHC90"/>
      <c r="IHD90"/>
      <c r="IHE90"/>
      <c r="IHF90"/>
      <c r="IHG90"/>
      <c r="IHH90"/>
      <c r="IHI90"/>
      <c r="IHJ90"/>
      <c r="IHK90"/>
      <c r="IHL90"/>
      <c r="IHM90"/>
      <c r="IHN90"/>
      <c r="IHO90"/>
      <c r="IHP90"/>
      <c r="IHQ90"/>
      <c r="IHR90"/>
      <c r="IHS90"/>
      <c r="IHT90"/>
      <c r="IHU90"/>
      <c r="IHV90"/>
      <c r="IHW90"/>
      <c r="IHX90"/>
      <c r="IHY90"/>
      <c r="IHZ90"/>
      <c r="IIA90"/>
      <c r="IIB90"/>
      <c r="IIC90"/>
      <c r="IID90"/>
      <c r="IIE90"/>
      <c r="IIF90"/>
      <c r="IIG90"/>
      <c r="IIH90"/>
      <c r="III90"/>
      <c r="IIJ90"/>
      <c r="IIK90"/>
      <c r="IIL90"/>
      <c r="IIM90"/>
      <c r="IIN90"/>
      <c r="IIO90"/>
      <c r="IIP90"/>
      <c r="IIQ90"/>
      <c r="IIR90"/>
      <c r="IIS90"/>
      <c r="IIT90"/>
      <c r="IIU90"/>
      <c r="IIV90"/>
      <c r="IIW90"/>
      <c r="IIX90"/>
      <c r="IIY90"/>
      <c r="IIZ90"/>
      <c r="IJA90"/>
      <c r="IJB90"/>
      <c r="IJC90"/>
      <c r="IJD90"/>
      <c r="IJE90"/>
      <c r="IJF90"/>
      <c r="IJG90"/>
      <c r="IJH90"/>
      <c r="IJI90"/>
      <c r="IJJ90"/>
      <c r="IJK90"/>
      <c r="IJL90"/>
      <c r="IJM90"/>
      <c r="IJN90"/>
      <c r="IJO90"/>
      <c r="IJP90"/>
      <c r="IJQ90"/>
      <c r="IJR90"/>
      <c r="IJS90"/>
      <c r="IJT90"/>
      <c r="IJU90"/>
      <c r="IJV90"/>
      <c r="IJW90"/>
      <c r="IJX90"/>
      <c r="IJY90"/>
      <c r="IJZ90"/>
      <c r="IKA90"/>
      <c r="IKB90"/>
      <c r="IKC90"/>
      <c r="IKD90"/>
      <c r="IKE90"/>
      <c r="IKF90"/>
      <c r="IKG90"/>
      <c r="IKH90"/>
      <c r="IKI90"/>
      <c r="IKJ90"/>
      <c r="IKK90"/>
      <c r="IKL90"/>
      <c r="IKM90"/>
      <c r="IKN90"/>
      <c r="IKO90"/>
      <c r="IKP90"/>
      <c r="IKQ90"/>
      <c r="IKR90"/>
      <c r="IKS90"/>
      <c r="IKT90"/>
      <c r="IKU90"/>
      <c r="IKV90"/>
      <c r="IKW90"/>
      <c r="IKX90"/>
      <c r="IKY90"/>
      <c r="IKZ90"/>
      <c r="ILA90"/>
      <c r="ILB90"/>
      <c r="ILC90"/>
      <c r="ILD90"/>
      <c r="ILE90"/>
      <c r="ILF90"/>
      <c r="ILG90"/>
      <c r="ILH90"/>
      <c r="ILI90"/>
      <c r="ILJ90"/>
      <c r="ILK90"/>
      <c r="ILL90"/>
      <c r="ILM90"/>
      <c r="ILN90"/>
      <c r="ILO90"/>
      <c r="ILP90"/>
      <c r="ILQ90"/>
      <c r="ILR90"/>
      <c r="ILS90"/>
      <c r="ILT90"/>
      <c r="ILU90"/>
      <c r="ILV90"/>
      <c r="ILW90"/>
      <c r="ILX90"/>
      <c r="ILY90"/>
      <c r="ILZ90"/>
      <c r="IMA90"/>
      <c r="IMB90"/>
      <c r="IMC90"/>
      <c r="IMD90"/>
      <c r="IME90"/>
      <c r="IMF90"/>
      <c r="IMG90"/>
      <c r="IMH90"/>
      <c r="IMI90"/>
      <c r="IMJ90"/>
      <c r="IMK90"/>
      <c r="IML90"/>
      <c r="IMM90"/>
      <c r="IMN90"/>
      <c r="IMO90"/>
      <c r="IMP90"/>
      <c r="IMQ90"/>
      <c r="IMR90"/>
      <c r="IMS90"/>
      <c r="IMT90"/>
      <c r="IMU90"/>
      <c r="IMV90"/>
      <c r="IMW90"/>
      <c r="IMX90"/>
      <c r="IMY90"/>
      <c r="IMZ90"/>
      <c r="INA90"/>
      <c r="INB90"/>
      <c r="INC90"/>
      <c r="IND90"/>
      <c r="INE90"/>
      <c r="INF90"/>
      <c r="ING90"/>
      <c r="INH90"/>
      <c r="INI90"/>
      <c r="INJ90"/>
      <c r="INK90"/>
      <c r="INL90"/>
      <c r="INM90"/>
      <c r="INN90"/>
      <c r="INO90"/>
      <c r="INP90"/>
      <c r="INQ90"/>
      <c r="INR90"/>
      <c r="INS90"/>
      <c r="INT90"/>
      <c r="INU90"/>
      <c r="INV90"/>
      <c r="INW90"/>
      <c r="INX90"/>
      <c r="INY90"/>
      <c r="INZ90"/>
      <c r="IOA90"/>
      <c r="IOB90"/>
      <c r="IOC90"/>
      <c r="IOD90"/>
      <c r="IOE90"/>
      <c r="IOF90"/>
      <c r="IOG90"/>
      <c r="IOH90"/>
      <c r="IOI90"/>
      <c r="IOJ90"/>
      <c r="IOK90"/>
      <c r="IOL90"/>
      <c r="IOM90"/>
      <c r="ION90"/>
      <c r="IOO90"/>
      <c r="IOP90"/>
      <c r="IOQ90"/>
      <c r="IOR90"/>
      <c r="IOS90"/>
      <c r="IOT90"/>
      <c r="IOU90"/>
      <c r="IOV90"/>
      <c r="IOW90"/>
      <c r="IOX90"/>
      <c r="IOY90"/>
      <c r="IOZ90"/>
      <c r="IPA90"/>
      <c r="IPB90"/>
      <c r="IPC90"/>
      <c r="IPD90"/>
      <c r="IPE90"/>
      <c r="IPF90"/>
      <c r="IPG90"/>
      <c r="IPH90"/>
      <c r="IPI90"/>
      <c r="IPJ90"/>
      <c r="IPK90"/>
      <c r="IPL90"/>
      <c r="IPM90"/>
      <c r="IPN90"/>
      <c r="IPO90"/>
      <c r="IPP90"/>
      <c r="IPQ90"/>
      <c r="IPR90"/>
      <c r="IPS90"/>
      <c r="IPT90"/>
      <c r="IPU90"/>
      <c r="IPV90"/>
      <c r="IPW90"/>
      <c r="IPX90"/>
      <c r="IPY90"/>
      <c r="IPZ90"/>
      <c r="IQA90"/>
      <c r="IQB90"/>
      <c r="IQC90"/>
      <c r="IQD90"/>
      <c r="IQE90"/>
      <c r="IQF90"/>
      <c r="IQG90"/>
      <c r="IQH90"/>
      <c r="IQI90"/>
      <c r="IQJ90"/>
      <c r="IQK90"/>
      <c r="IQL90"/>
      <c r="IQM90"/>
      <c r="IQN90"/>
      <c r="IQO90"/>
      <c r="IQP90"/>
      <c r="IQQ90"/>
      <c r="IQR90"/>
      <c r="IQS90"/>
      <c r="IQT90"/>
      <c r="IQU90"/>
      <c r="IQV90"/>
      <c r="IQW90"/>
      <c r="IQX90"/>
      <c r="IQY90"/>
      <c r="IQZ90"/>
      <c r="IRA90"/>
      <c r="IRB90"/>
      <c r="IRC90"/>
      <c r="IRD90"/>
      <c r="IRE90"/>
      <c r="IRF90"/>
      <c r="IRG90"/>
      <c r="IRH90"/>
      <c r="IRI90"/>
      <c r="IRJ90"/>
      <c r="IRK90"/>
      <c r="IRL90"/>
      <c r="IRM90"/>
      <c r="IRN90"/>
      <c r="IRO90"/>
      <c r="IRP90"/>
      <c r="IRQ90"/>
      <c r="IRR90"/>
      <c r="IRS90"/>
      <c r="IRT90"/>
      <c r="IRU90"/>
      <c r="IRV90"/>
      <c r="IRW90"/>
      <c r="IRX90"/>
      <c r="IRY90"/>
      <c r="IRZ90"/>
      <c r="ISA90"/>
      <c r="ISB90"/>
      <c r="ISC90"/>
      <c r="ISD90"/>
      <c r="ISE90"/>
      <c r="ISF90"/>
      <c r="ISG90"/>
      <c r="ISH90"/>
      <c r="ISI90"/>
      <c r="ISJ90"/>
      <c r="ISK90"/>
      <c r="ISL90"/>
      <c r="ISM90"/>
      <c r="ISN90"/>
      <c r="ISO90"/>
      <c r="ISP90"/>
      <c r="ISQ90"/>
      <c r="ISR90"/>
      <c r="ISS90"/>
      <c r="IST90"/>
      <c r="ISU90"/>
      <c r="ISV90"/>
      <c r="ISW90"/>
      <c r="ISX90"/>
      <c r="ISY90"/>
      <c r="ISZ90"/>
      <c r="ITA90"/>
      <c r="ITB90"/>
      <c r="ITC90"/>
      <c r="ITD90"/>
      <c r="ITE90"/>
      <c r="ITF90"/>
      <c r="ITG90"/>
      <c r="ITH90"/>
      <c r="ITI90"/>
      <c r="ITJ90"/>
      <c r="ITK90"/>
      <c r="ITL90"/>
      <c r="ITM90"/>
      <c r="ITN90"/>
      <c r="ITO90"/>
      <c r="ITP90"/>
      <c r="ITQ90"/>
      <c r="ITR90"/>
      <c r="ITS90"/>
      <c r="ITT90"/>
      <c r="ITU90"/>
      <c r="ITV90"/>
      <c r="ITW90"/>
      <c r="ITX90"/>
      <c r="ITY90"/>
      <c r="ITZ90"/>
      <c r="IUA90"/>
      <c r="IUB90"/>
      <c r="IUC90"/>
      <c r="IUD90"/>
      <c r="IUE90"/>
      <c r="IUF90"/>
      <c r="IUG90"/>
      <c r="IUH90"/>
      <c r="IUI90"/>
      <c r="IUJ90"/>
      <c r="IUK90"/>
      <c r="IUL90"/>
      <c r="IUM90"/>
      <c r="IUN90"/>
      <c r="IUO90"/>
      <c r="IUP90"/>
      <c r="IUQ90"/>
      <c r="IUR90"/>
      <c r="IUS90"/>
      <c r="IUT90"/>
      <c r="IUU90"/>
      <c r="IUV90"/>
      <c r="IUW90"/>
      <c r="IUX90"/>
      <c r="IUY90"/>
      <c r="IUZ90"/>
      <c r="IVA90"/>
      <c r="IVB90"/>
      <c r="IVC90"/>
      <c r="IVD90"/>
      <c r="IVE90"/>
      <c r="IVF90"/>
      <c r="IVG90"/>
      <c r="IVH90"/>
      <c r="IVI90"/>
      <c r="IVJ90"/>
      <c r="IVK90"/>
      <c r="IVL90"/>
      <c r="IVM90"/>
      <c r="IVN90"/>
      <c r="IVO90"/>
      <c r="IVP90"/>
      <c r="IVQ90"/>
      <c r="IVR90"/>
      <c r="IVS90"/>
      <c r="IVT90"/>
      <c r="IVU90"/>
      <c r="IVV90"/>
      <c r="IVW90"/>
      <c r="IVX90"/>
      <c r="IVY90"/>
      <c r="IVZ90"/>
      <c r="IWA90"/>
      <c r="IWB90"/>
      <c r="IWC90"/>
      <c r="IWD90"/>
      <c r="IWE90"/>
      <c r="IWF90"/>
      <c r="IWG90"/>
      <c r="IWH90"/>
      <c r="IWI90"/>
      <c r="IWJ90"/>
      <c r="IWK90"/>
      <c r="IWL90"/>
      <c r="IWM90"/>
      <c r="IWN90"/>
      <c r="IWO90"/>
      <c r="IWP90"/>
      <c r="IWQ90"/>
      <c r="IWR90"/>
      <c r="IWS90"/>
      <c r="IWT90"/>
      <c r="IWU90"/>
      <c r="IWV90"/>
      <c r="IWW90"/>
      <c r="IWX90"/>
      <c r="IWY90"/>
      <c r="IWZ90"/>
      <c r="IXA90"/>
      <c r="IXB90"/>
      <c r="IXC90"/>
      <c r="IXD90"/>
      <c r="IXE90"/>
      <c r="IXF90"/>
      <c r="IXG90"/>
      <c r="IXH90"/>
      <c r="IXI90"/>
      <c r="IXJ90"/>
      <c r="IXK90"/>
      <c r="IXL90"/>
      <c r="IXM90"/>
      <c r="IXN90"/>
      <c r="IXO90"/>
      <c r="IXP90"/>
      <c r="IXQ90"/>
      <c r="IXR90"/>
      <c r="IXS90"/>
      <c r="IXT90"/>
      <c r="IXU90"/>
      <c r="IXV90"/>
      <c r="IXW90"/>
      <c r="IXX90"/>
      <c r="IXY90"/>
      <c r="IXZ90"/>
      <c r="IYA90"/>
      <c r="IYB90"/>
      <c r="IYC90"/>
      <c r="IYD90"/>
      <c r="IYE90"/>
      <c r="IYF90"/>
      <c r="IYG90"/>
      <c r="IYH90"/>
      <c r="IYI90"/>
      <c r="IYJ90"/>
      <c r="IYK90"/>
      <c r="IYL90"/>
      <c r="IYM90"/>
      <c r="IYN90"/>
      <c r="IYO90"/>
      <c r="IYP90"/>
      <c r="IYQ90"/>
      <c r="IYR90"/>
      <c r="IYS90"/>
      <c r="IYT90"/>
      <c r="IYU90"/>
      <c r="IYV90"/>
      <c r="IYW90"/>
      <c r="IYX90"/>
      <c r="IYY90"/>
      <c r="IYZ90"/>
      <c r="IZA90"/>
      <c r="IZB90"/>
      <c r="IZC90"/>
      <c r="IZD90"/>
      <c r="IZE90"/>
      <c r="IZF90"/>
      <c r="IZG90"/>
      <c r="IZH90"/>
      <c r="IZI90"/>
      <c r="IZJ90"/>
      <c r="IZK90"/>
      <c r="IZL90"/>
      <c r="IZM90"/>
      <c r="IZN90"/>
      <c r="IZO90"/>
      <c r="IZP90"/>
      <c r="IZQ90"/>
      <c r="IZR90"/>
      <c r="IZS90"/>
      <c r="IZT90"/>
      <c r="IZU90"/>
      <c r="IZV90"/>
      <c r="IZW90"/>
      <c r="IZX90"/>
      <c r="IZY90"/>
      <c r="IZZ90"/>
      <c r="JAA90"/>
      <c r="JAB90"/>
      <c r="JAC90"/>
      <c r="JAD90"/>
      <c r="JAE90"/>
      <c r="JAF90"/>
      <c r="JAG90"/>
      <c r="JAH90"/>
      <c r="JAI90"/>
      <c r="JAJ90"/>
      <c r="JAK90"/>
      <c r="JAL90"/>
      <c r="JAM90"/>
      <c r="JAN90"/>
      <c r="JAO90"/>
      <c r="JAP90"/>
      <c r="JAQ90"/>
      <c r="JAR90"/>
      <c r="JAS90"/>
      <c r="JAT90"/>
      <c r="JAU90"/>
      <c r="JAV90"/>
      <c r="JAW90"/>
      <c r="JAX90"/>
      <c r="JAY90"/>
      <c r="JAZ90"/>
      <c r="JBA90"/>
      <c r="JBB90"/>
      <c r="JBC90"/>
      <c r="JBD90"/>
      <c r="JBE90"/>
      <c r="JBF90"/>
      <c r="JBG90"/>
      <c r="JBH90"/>
      <c r="JBI90"/>
      <c r="JBJ90"/>
      <c r="JBK90"/>
      <c r="JBL90"/>
      <c r="JBM90"/>
      <c r="JBN90"/>
      <c r="JBO90"/>
      <c r="JBP90"/>
      <c r="JBQ90"/>
      <c r="JBR90"/>
      <c r="JBS90"/>
      <c r="JBT90"/>
      <c r="JBU90"/>
      <c r="JBV90"/>
      <c r="JBW90"/>
      <c r="JBX90"/>
      <c r="JBY90"/>
      <c r="JBZ90"/>
      <c r="JCA90"/>
      <c r="JCB90"/>
      <c r="JCC90"/>
      <c r="JCD90"/>
      <c r="JCE90"/>
      <c r="JCF90"/>
      <c r="JCG90"/>
      <c r="JCH90"/>
      <c r="JCI90"/>
      <c r="JCJ90"/>
      <c r="JCK90"/>
      <c r="JCL90"/>
      <c r="JCM90"/>
      <c r="JCN90"/>
      <c r="JCO90"/>
      <c r="JCP90"/>
      <c r="JCQ90"/>
      <c r="JCR90"/>
      <c r="JCS90"/>
      <c r="JCT90"/>
      <c r="JCU90"/>
      <c r="JCV90"/>
      <c r="JCW90"/>
      <c r="JCX90"/>
      <c r="JCY90"/>
      <c r="JCZ90"/>
      <c r="JDA90"/>
      <c r="JDB90"/>
      <c r="JDC90"/>
      <c r="JDD90"/>
      <c r="JDE90"/>
      <c r="JDF90"/>
      <c r="JDG90"/>
      <c r="JDH90"/>
      <c r="JDI90"/>
      <c r="JDJ90"/>
      <c r="JDK90"/>
      <c r="JDL90"/>
      <c r="JDM90"/>
      <c r="JDN90"/>
      <c r="JDO90"/>
      <c r="JDP90"/>
      <c r="JDQ90"/>
      <c r="JDR90"/>
      <c r="JDS90"/>
      <c r="JDT90"/>
      <c r="JDU90"/>
      <c r="JDV90"/>
      <c r="JDW90"/>
      <c r="JDX90"/>
      <c r="JDY90"/>
      <c r="JDZ90"/>
      <c r="JEA90"/>
      <c r="JEB90"/>
      <c r="JEC90"/>
      <c r="JED90"/>
      <c r="JEE90"/>
      <c r="JEF90"/>
      <c r="JEG90"/>
      <c r="JEH90"/>
      <c r="JEI90"/>
      <c r="JEJ90"/>
      <c r="JEK90"/>
      <c r="JEL90"/>
      <c r="JEM90"/>
      <c r="JEN90"/>
      <c r="JEO90"/>
      <c r="JEP90"/>
      <c r="JEQ90"/>
      <c r="JER90"/>
      <c r="JES90"/>
      <c r="JET90"/>
      <c r="JEU90"/>
      <c r="JEV90"/>
      <c r="JEW90"/>
      <c r="JEX90"/>
      <c r="JEY90"/>
      <c r="JEZ90"/>
      <c r="JFA90"/>
      <c r="JFB90"/>
      <c r="JFC90"/>
      <c r="JFD90"/>
      <c r="JFE90"/>
      <c r="JFF90"/>
      <c r="JFG90"/>
      <c r="JFH90"/>
      <c r="JFI90"/>
      <c r="JFJ90"/>
      <c r="JFK90"/>
      <c r="JFL90"/>
      <c r="JFM90"/>
      <c r="JFN90"/>
      <c r="JFO90"/>
      <c r="JFP90"/>
      <c r="JFQ90"/>
      <c r="JFR90"/>
      <c r="JFS90"/>
      <c r="JFT90"/>
      <c r="JFU90"/>
      <c r="JFV90"/>
      <c r="JFW90"/>
      <c r="JFX90"/>
      <c r="JFY90"/>
      <c r="JFZ90"/>
      <c r="JGA90"/>
      <c r="JGB90"/>
      <c r="JGC90"/>
      <c r="JGD90"/>
      <c r="JGE90"/>
      <c r="JGF90"/>
      <c r="JGG90"/>
      <c r="JGH90"/>
      <c r="JGI90"/>
      <c r="JGJ90"/>
      <c r="JGK90"/>
      <c r="JGL90"/>
      <c r="JGM90"/>
      <c r="JGN90"/>
      <c r="JGO90"/>
      <c r="JGP90"/>
      <c r="JGQ90"/>
      <c r="JGR90"/>
      <c r="JGS90"/>
      <c r="JGT90"/>
      <c r="JGU90"/>
      <c r="JGV90"/>
      <c r="JGW90"/>
      <c r="JGX90"/>
      <c r="JGY90"/>
      <c r="JGZ90"/>
      <c r="JHA90"/>
      <c r="JHB90"/>
      <c r="JHC90"/>
      <c r="JHD90"/>
      <c r="JHE90"/>
      <c r="JHF90"/>
      <c r="JHG90"/>
      <c r="JHH90"/>
      <c r="JHI90"/>
      <c r="JHJ90"/>
      <c r="JHK90"/>
      <c r="JHL90"/>
      <c r="JHM90"/>
      <c r="JHN90"/>
      <c r="JHO90"/>
      <c r="JHP90"/>
      <c r="JHQ90"/>
      <c r="JHR90"/>
      <c r="JHS90"/>
      <c r="JHT90"/>
      <c r="JHU90"/>
      <c r="JHV90"/>
      <c r="JHW90"/>
      <c r="JHX90"/>
      <c r="JHY90"/>
      <c r="JHZ90"/>
      <c r="JIA90"/>
      <c r="JIB90"/>
      <c r="JIC90"/>
      <c r="JID90"/>
      <c r="JIE90"/>
      <c r="JIF90"/>
      <c r="JIG90"/>
      <c r="JIH90"/>
      <c r="JII90"/>
      <c r="JIJ90"/>
      <c r="JIK90"/>
      <c r="JIL90"/>
      <c r="JIM90"/>
      <c r="JIN90"/>
      <c r="JIO90"/>
      <c r="JIP90"/>
      <c r="JIQ90"/>
      <c r="JIR90"/>
      <c r="JIS90"/>
      <c r="JIT90"/>
      <c r="JIU90"/>
      <c r="JIV90"/>
      <c r="JIW90"/>
      <c r="JIX90"/>
      <c r="JIY90"/>
      <c r="JIZ90"/>
      <c r="JJA90"/>
      <c r="JJB90"/>
      <c r="JJC90"/>
      <c r="JJD90"/>
      <c r="JJE90"/>
      <c r="JJF90"/>
      <c r="JJG90"/>
      <c r="JJH90"/>
      <c r="JJI90"/>
      <c r="JJJ90"/>
      <c r="JJK90"/>
      <c r="JJL90"/>
      <c r="JJM90"/>
      <c r="JJN90"/>
      <c r="JJO90"/>
      <c r="JJP90"/>
      <c r="JJQ90"/>
      <c r="JJR90"/>
      <c r="JJS90"/>
      <c r="JJT90"/>
      <c r="JJU90"/>
      <c r="JJV90"/>
      <c r="JJW90"/>
      <c r="JJX90"/>
      <c r="JJY90"/>
      <c r="JJZ90"/>
      <c r="JKA90"/>
      <c r="JKB90"/>
      <c r="JKC90"/>
      <c r="JKD90"/>
      <c r="JKE90"/>
      <c r="JKF90"/>
      <c r="JKG90"/>
      <c r="JKH90"/>
      <c r="JKI90"/>
      <c r="JKJ90"/>
      <c r="JKK90"/>
      <c r="JKL90"/>
      <c r="JKM90"/>
      <c r="JKN90"/>
      <c r="JKO90"/>
      <c r="JKP90"/>
      <c r="JKQ90"/>
      <c r="JKR90"/>
      <c r="JKS90"/>
      <c r="JKT90"/>
      <c r="JKU90"/>
      <c r="JKV90"/>
      <c r="JKW90"/>
      <c r="JKX90"/>
      <c r="JKY90"/>
      <c r="JKZ90"/>
      <c r="JLA90"/>
      <c r="JLB90"/>
      <c r="JLC90"/>
      <c r="JLD90"/>
      <c r="JLE90"/>
      <c r="JLF90"/>
      <c r="JLG90"/>
      <c r="JLH90"/>
      <c r="JLI90"/>
      <c r="JLJ90"/>
      <c r="JLK90"/>
      <c r="JLL90"/>
      <c r="JLM90"/>
      <c r="JLN90"/>
      <c r="JLO90"/>
      <c r="JLP90"/>
      <c r="JLQ90"/>
      <c r="JLR90"/>
      <c r="JLS90"/>
      <c r="JLT90"/>
      <c r="JLU90"/>
      <c r="JLV90"/>
      <c r="JLW90"/>
      <c r="JLX90"/>
      <c r="JLY90"/>
      <c r="JLZ90"/>
      <c r="JMA90"/>
      <c r="JMB90"/>
      <c r="JMC90"/>
      <c r="JMD90"/>
      <c r="JME90"/>
      <c r="JMF90"/>
      <c r="JMG90"/>
      <c r="JMH90"/>
      <c r="JMI90"/>
      <c r="JMJ90"/>
      <c r="JMK90"/>
      <c r="JML90"/>
      <c r="JMM90"/>
      <c r="JMN90"/>
      <c r="JMO90"/>
      <c r="JMP90"/>
      <c r="JMQ90"/>
      <c r="JMR90"/>
      <c r="JMS90"/>
      <c r="JMT90"/>
      <c r="JMU90"/>
      <c r="JMV90"/>
      <c r="JMW90"/>
      <c r="JMX90"/>
      <c r="JMY90"/>
      <c r="JMZ90"/>
      <c r="JNA90"/>
      <c r="JNB90"/>
      <c r="JNC90"/>
      <c r="JND90"/>
      <c r="JNE90"/>
      <c r="JNF90"/>
      <c r="JNG90"/>
      <c r="JNH90"/>
      <c r="JNI90"/>
      <c r="JNJ90"/>
      <c r="JNK90"/>
      <c r="JNL90"/>
      <c r="JNM90"/>
      <c r="JNN90"/>
      <c r="JNO90"/>
      <c r="JNP90"/>
      <c r="JNQ90"/>
      <c r="JNR90"/>
      <c r="JNS90"/>
      <c r="JNT90"/>
      <c r="JNU90"/>
      <c r="JNV90"/>
      <c r="JNW90"/>
      <c r="JNX90"/>
      <c r="JNY90"/>
      <c r="JNZ90"/>
      <c r="JOA90"/>
      <c r="JOB90"/>
      <c r="JOC90"/>
      <c r="JOD90"/>
      <c r="JOE90"/>
      <c r="JOF90"/>
      <c r="JOG90"/>
      <c r="JOH90"/>
      <c r="JOI90"/>
      <c r="JOJ90"/>
      <c r="JOK90"/>
      <c r="JOL90"/>
      <c r="JOM90"/>
      <c r="JON90"/>
      <c r="JOO90"/>
      <c r="JOP90"/>
      <c r="JOQ90"/>
      <c r="JOR90"/>
      <c r="JOS90"/>
      <c r="JOT90"/>
      <c r="JOU90"/>
      <c r="JOV90"/>
      <c r="JOW90"/>
      <c r="JOX90"/>
      <c r="JOY90"/>
      <c r="JOZ90"/>
      <c r="JPA90"/>
      <c r="JPB90"/>
      <c r="JPC90"/>
      <c r="JPD90"/>
      <c r="JPE90"/>
      <c r="JPF90"/>
      <c r="JPG90"/>
      <c r="JPH90"/>
      <c r="JPI90"/>
      <c r="JPJ90"/>
      <c r="JPK90"/>
      <c r="JPL90"/>
      <c r="JPM90"/>
      <c r="JPN90"/>
      <c r="JPO90"/>
      <c r="JPP90"/>
      <c r="JPQ90"/>
      <c r="JPR90"/>
      <c r="JPS90"/>
      <c r="JPT90"/>
      <c r="JPU90"/>
      <c r="JPV90"/>
      <c r="JPW90"/>
      <c r="JPX90"/>
      <c r="JPY90"/>
      <c r="JPZ90"/>
      <c r="JQA90"/>
      <c r="JQB90"/>
      <c r="JQC90"/>
      <c r="JQD90"/>
      <c r="JQE90"/>
      <c r="JQF90"/>
      <c r="JQG90"/>
      <c r="JQH90"/>
      <c r="JQI90"/>
      <c r="JQJ90"/>
      <c r="JQK90"/>
      <c r="JQL90"/>
      <c r="JQM90"/>
      <c r="JQN90"/>
      <c r="JQO90"/>
      <c r="JQP90"/>
      <c r="JQQ90"/>
      <c r="JQR90"/>
      <c r="JQS90"/>
      <c r="JQT90"/>
      <c r="JQU90"/>
      <c r="JQV90"/>
      <c r="JQW90"/>
      <c r="JQX90"/>
      <c r="JQY90"/>
      <c r="JQZ90"/>
      <c r="JRA90"/>
      <c r="JRB90"/>
      <c r="JRC90"/>
      <c r="JRD90"/>
      <c r="JRE90"/>
      <c r="JRF90"/>
      <c r="JRG90"/>
      <c r="JRH90"/>
      <c r="JRI90"/>
      <c r="JRJ90"/>
      <c r="JRK90"/>
      <c r="JRL90"/>
      <c r="JRM90"/>
      <c r="JRN90"/>
      <c r="JRO90"/>
      <c r="JRP90"/>
      <c r="JRQ90"/>
      <c r="JRR90"/>
      <c r="JRS90"/>
      <c r="JRT90"/>
      <c r="JRU90"/>
      <c r="JRV90"/>
      <c r="JRW90"/>
      <c r="JRX90"/>
      <c r="JRY90"/>
      <c r="JRZ90"/>
      <c r="JSA90"/>
      <c r="JSB90"/>
      <c r="JSC90"/>
      <c r="JSD90"/>
      <c r="JSE90"/>
      <c r="JSF90"/>
      <c r="JSG90"/>
      <c r="JSH90"/>
      <c r="JSI90"/>
      <c r="JSJ90"/>
      <c r="JSK90"/>
      <c r="JSL90"/>
      <c r="JSM90"/>
      <c r="JSN90"/>
      <c r="JSO90"/>
      <c r="JSP90"/>
      <c r="JSQ90"/>
      <c r="JSR90"/>
      <c r="JSS90"/>
      <c r="JST90"/>
      <c r="JSU90"/>
      <c r="JSV90"/>
      <c r="JSW90"/>
      <c r="JSX90"/>
      <c r="JSY90"/>
      <c r="JSZ90"/>
      <c r="JTA90"/>
      <c r="JTB90"/>
      <c r="JTC90"/>
      <c r="JTD90"/>
      <c r="JTE90"/>
      <c r="JTF90"/>
      <c r="JTG90"/>
      <c r="JTH90"/>
      <c r="JTI90"/>
      <c r="JTJ90"/>
      <c r="JTK90"/>
      <c r="JTL90"/>
      <c r="JTM90"/>
      <c r="JTN90"/>
      <c r="JTO90"/>
      <c r="JTP90"/>
      <c r="JTQ90"/>
      <c r="JTR90"/>
      <c r="JTS90"/>
      <c r="JTT90"/>
      <c r="JTU90"/>
      <c r="JTV90"/>
      <c r="JTW90"/>
      <c r="JTX90"/>
      <c r="JTY90"/>
      <c r="JTZ90"/>
      <c r="JUA90"/>
      <c r="JUB90"/>
      <c r="JUC90"/>
      <c r="JUD90"/>
      <c r="JUE90"/>
      <c r="JUF90"/>
      <c r="JUG90"/>
      <c r="JUH90"/>
      <c r="JUI90"/>
      <c r="JUJ90"/>
      <c r="JUK90"/>
      <c r="JUL90"/>
      <c r="JUM90"/>
      <c r="JUN90"/>
      <c r="JUO90"/>
      <c r="JUP90"/>
      <c r="JUQ90"/>
      <c r="JUR90"/>
      <c r="JUS90"/>
      <c r="JUT90"/>
      <c r="JUU90"/>
      <c r="JUV90"/>
      <c r="JUW90"/>
      <c r="JUX90"/>
      <c r="JUY90"/>
      <c r="JUZ90"/>
      <c r="JVA90"/>
      <c r="JVB90"/>
      <c r="JVC90"/>
      <c r="JVD90"/>
      <c r="JVE90"/>
      <c r="JVF90"/>
      <c r="JVG90"/>
      <c r="JVH90"/>
      <c r="JVI90"/>
      <c r="JVJ90"/>
      <c r="JVK90"/>
      <c r="JVL90"/>
      <c r="JVM90"/>
      <c r="JVN90"/>
      <c r="JVO90"/>
      <c r="JVP90"/>
      <c r="JVQ90"/>
      <c r="JVR90"/>
      <c r="JVS90"/>
      <c r="JVT90"/>
      <c r="JVU90"/>
      <c r="JVV90"/>
      <c r="JVW90"/>
      <c r="JVX90"/>
      <c r="JVY90"/>
      <c r="JVZ90"/>
      <c r="JWA90"/>
      <c r="JWB90"/>
      <c r="JWC90"/>
      <c r="JWD90"/>
      <c r="JWE90"/>
      <c r="JWF90"/>
      <c r="JWG90"/>
      <c r="JWH90"/>
      <c r="JWI90"/>
      <c r="JWJ90"/>
      <c r="JWK90"/>
      <c r="JWL90"/>
      <c r="JWM90"/>
      <c r="JWN90"/>
      <c r="JWO90"/>
      <c r="JWP90"/>
      <c r="JWQ90"/>
      <c r="JWR90"/>
      <c r="JWS90"/>
      <c r="JWT90"/>
      <c r="JWU90"/>
      <c r="JWV90"/>
      <c r="JWW90"/>
      <c r="JWX90"/>
      <c r="JWY90"/>
      <c r="JWZ90"/>
      <c r="JXA90"/>
      <c r="JXB90"/>
      <c r="JXC90"/>
      <c r="JXD90"/>
      <c r="JXE90"/>
      <c r="JXF90"/>
      <c r="JXG90"/>
      <c r="JXH90"/>
      <c r="JXI90"/>
      <c r="JXJ90"/>
      <c r="JXK90"/>
      <c r="JXL90"/>
      <c r="JXM90"/>
      <c r="JXN90"/>
      <c r="JXO90"/>
      <c r="JXP90"/>
      <c r="JXQ90"/>
      <c r="JXR90"/>
      <c r="JXS90"/>
      <c r="JXT90"/>
      <c r="JXU90"/>
      <c r="JXV90"/>
      <c r="JXW90"/>
      <c r="JXX90"/>
      <c r="JXY90"/>
      <c r="JXZ90"/>
      <c r="JYA90"/>
      <c r="JYB90"/>
      <c r="JYC90"/>
      <c r="JYD90"/>
      <c r="JYE90"/>
      <c r="JYF90"/>
      <c r="JYG90"/>
      <c r="JYH90"/>
      <c r="JYI90"/>
      <c r="JYJ90"/>
      <c r="JYK90"/>
      <c r="JYL90"/>
      <c r="JYM90"/>
      <c r="JYN90"/>
      <c r="JYO90"/>
      <c r="JYP90"/>
      <c r="JYQ90"/>
      <c r="JYR90"/>
      <c r="JYS90"/>
      <c r="JYT90"/>
      <c r="JYU90"/>
      <c r="JYV90"/>
      <c r="JYW90"/>
      <c r="JYX90"/>
      <c r="JYY90"/>
      <c r="JYZ90"/>
      <c r="JZA90"/>
      <c r="JZB90"/>
      <c r="JZC90"/>
      <c r="JZD90"/>
      <c r="JZE90"/>
      <c r="JZF90"/>
      <c r="JZG90"/>
      <c r="JZH90"/>
      <c r="JZI90"/>
      <c r="JZJ90"/>
      <c r="JZK90"/>
      <c r="JZL90"/>
      <c r="JZM90"/>
      <c r="JZN90"/>
      <c r="JZO90"/>
      <c r="JZP90"/>
      <c r="JZQ90"/>
      <c r="JZR90"/>
      <c r="JZS90"/>
      <c r="JZT90"/>
      <c r="JZU90"/>
      <c r="JZV90"/>
      <c r="JZW90"/>
      <c r="JZX90"/>
      <c r="JZY90"/>
      <c r="JZZ90"/>
      <c r="KAA90"/>
      <c r="KAB90"/>
      <c r="KAC90"/>
      <c r="KAD90"/>
      <c r="KAE90"/>
      <c r="KAF90"/>
      <c r="KAG90"/>
      <c r="KAH90"/>
      <c r="KAI90"/>
      <c r="KAJ90"/>
      <c r="KAK90"/>
      <c r="KAL90"/>
      <c r="KAM90"/>
      <c r="KAN90"/>
      <c r="KAO90"/>
      <c r="KAP90"/>
      <c r="KAQ90"/>
      <c r="KAR90"/>
      <c r="KAS90"/>
      <c r="KAT90"/>
      <c r="KAU90"/>
      <c r="KAV90"/>
      <c r="KAW90"/>
      <c r="KAX90"/>
      <c r="KAY90"/>
      <c r="KAZ90"/>
      <c r="KBA90"/>
      <c r="KBB90"/>
      <c r="KBC90"/>
      <c r="KBD90"/>
      <c r="KBE90"/>
      <c r="KBF90"/>
      <c r="KBG90"/>
      <c r="KBH90"/>
      <c r="KBI90"/>
      <c r="KBJ90"/>
      <c r="KBK90"/>
      <c r="KBL90"/>
      <c r="KBM90"/>
      <c r="KBN90"/>
      <c r="KBO90"/>
      <c r="KBP90"/>
      <c r="KBQ90"/>
      <c r="KBR90"/>
      <c r="KBS90"/>
      <c r="KBT90"/>
      <c r="KBU90"/>
      <c r="KBV90"/>
      <c r="KBW90"/>
      <c r="KBX90"/>
      <c r="KBY90"/>
      <c r="KBZ90"/>
      <c r="KCA90"/>
      <c r="KCB90"/>
      <c r="KCC90"/>
      <c r="KCD90"/>
      <c r="KCE90"/>
      <c r="KCF90"/>
      <c r="KCG90"/>
      <c r="KCH90"/>
      <c r="KCI90"/>
      <c r="KCJ90"/>
      <c r="KCK90"/>
      <c r="KCL90"/>
      <c r="KCM90"/>
      <c r="KCN90"/>
      <c r="KCO90"/>
      <c r="KCP90"/>
      <c r="KCQ90"/>
      <c r="KCR90"/>
      <c r="KCS90"/>
      <c r="KCT90"/>
      <c r="KCU90"/>
      <c r="KCV90"/>
      <c r="KCW90"/>
      <c r="KCX90"/>
      <c r="KCY90"/>
      <c r="KCZ90"/>
      <c r="KDA90"/>
      <c r="KDB90"/>
      <c r="KDC90"/>
      <c r="KDD90"/>
      <c r="KDE90"/>
      <c r="KDF90"/>
      <c r="KDG90"/>
      <c r="KDH90"/>
      <c r="KDI90"/>
      <c r="KDJ90"/>
      <c r="KDK90"/>
      <c r="KDL90"/>
      <c r="KDM90"/>
      <c r="KDN90"/>
      <c r="KDO90"/>
      <c r="KDP90"/>
      <c r="KDQ90"/>
      <c r="KDR90"/>
      <c r="KDS90"/>
      <c r="KDT90"/>
      <c r="KDU90"/>
      <c r="KDV90"/>
      <c r="KDW90"/>
      <c r="KDX90"/>
      <c r="KDY90"/>
      <c r="KDZ90"/>
      <c r="KEA90"/>
      <c r="KEB90"/>
      <c r="KEC90"/>
      <c r="KED90"/>
      <c r="KEE90"/>
      <c r="KEF90"/>
      <c r="KEG90"/>
      <c r="KEH90"/>
      <c r="KEI90"/>
      <c r="KEJ90"/>
      <c r="KEK90"/>
      <c r="KEL90"/>
      <c r="KEM90"/>
      <c r="KEN90"/>
      <c r="KEO90"/>
      <c r="KEP90"/>
      <c r="KEQ90"/>
      <c r="KER90"/>
      <c r="KES90"/>
      <c r="KET90"/>
      <c r="KEU90"/>
      <c r="KEV90"/>
      <c r="KEW90"/>
      <c r="KEX90"/>
      <c r="KEY90"/>
      <c r="KEZ90"/>
      <c r="KFA90"/>
      <c r="KFB90"/>
      <c r="KFC90"/>
      <c r="KFD90"/>
      <c r="KFE90"/>
      <c r="KFF90"/>
      <c r="KFG90"/>
      <c r="KFH90"/>
      <c r="KFI90"/>
      <c r="KFJ90"/>
      <c r="KFK90"/>
      <c r="KFL90"/>
      <c r="KFM90"/>
      <c r="KFN90"/>
      <c r="KFO90"/>
      <c r="KFP90"/>
      <c r="KFQ90"/>
      <c r="KFR90"/>
      <c r="KFS90"/>
      <c r="KFT90"/>
      <c r="KFU90"/>
      <c r="KFV90"/>
      <c r="KFW90"/>
      <c r="KFX90"/>
      <c r="KFY90"/>
      <c r="KFZ90"/>
      <c r="KGA90"/>
      <c r="KGB90"/>
      <c r="KGC90"/>
      <c r="KGD90"/>
      <c r="KGE90"/>
      <c r="KGF90"/>
      <c r="KGG90"/>
      <c r="KGH90"/>
      <c r="KGI90"/>
      <c r="KGJ90"/>
      <c r="KGK90"/>
      <c r="KGL90"/>
      <c r="KGM90"/>
      <c r="KGN90"/>
      <c r="KGO90"/>
      <c r="KGP90"/>
      <c r="KGQ90"/>
      <c r="KGR90"/>
      <c r="KGS90"/>
      <c r="KGT90"/>
      <c r="KGU90"/>
      <c r="KGV90"/>
      <c r="KGW90"/>
      <c r="KGX90"/>
      <c r="KGY90"/>
      <c r="KGZ90"/>
      <c r="KHA90"/>
      <c r="KHB90"/>
      <c r="KHC90"/>
      <c r="KHD90"/>
      <c r="KHE90"/>
      <c r="KHF90"/>
      <c r="KHG90"/>
      <c r="KHH90"/>
      <c r="KHI90"/>
      <c r="KHJ90"/>
      <c r="KHK90"/>
      <c r="KHL90"/>
      <c r="KHM90"/>
      <c r="KHN90"/>
      <c r="KHO90"/>
      <c r="KHP90"/>
      <c r="KHQ90"/>
      <c r="KHR90"/>
      <c r="KHS90"/>
      <c r="KHT90"/>
      <c r="KHU90"/>
      <c r="KHV90"/>
      <c r="KHW90"/>
      <c r="KHX90"/>
      <c r="KHY90"/>
      <c r="KHZ90"/>
      <c r="KIA90"/>
      <c r="KIB90"/>
      <c r="KIC90"/>
      <c r="KID90"/>
      <c r="KIE90"/>
      <c r="KIF90"/>
      <c r="KIG90"/>
      <c r="KIH90"/>
      <c r="KII90"/>
      <c r="KIJ90"/>
      <c r="KIK90"/>
      <c r="KIL90"/>
      <c r="KIM90"/>
      <c r="KIN90"/>
      <c r="KIO90"/>
      <c r="KIP90"/>
      <c r="KIQ90"/>
      <c r="KIR90"/>
      <c r="KIS90"/>
      <c r="KIT90"/>
      <c r="KIU90"/>
      <c r="KIV90"/>
      <c r="KIW90"/>
      <c r="KIX90"/>
      <c r="KIY90"/>
      <c r="KIZ90"/>
      <c r="KJA90"/>
      <c r="KJB90"/>
      <c r="KJC90"/>
      <c r="KJD90"/>
      <c r="KJE90"/>
      <c r="KJF90"/>
      <c r="KJG90"/>
      <c r="KJH90"/>
      <c r="KJI90"/>
      <c r="KJJ90"/>
      <c r="KJK90"/>
      <c r="KJL90"/>
      <c r="KJM90"/>
      <c r="KJN90"/>
      <c r="KJO90"/>
      <c r="KJP90"/>
      <c r="KJQ90"/>
      <c r="KJR90"/>
      <c r="KJS90"/>
      <c r="KJT90"/>
      <c r="KJU90"/>
      <c r="KJV90"/>
      <c r="KJW90"/>
      <c r="KJX90"/>
      <c r="KJY90"/>
      <c r="KJZ90"/>
      <c r="KKA90"/>
      <c r="KKB90"/>
      <c r="KKC90"/>
      <c r="KKD90"/>
      <c r="KKE90"/>
      <c r="KKF90"/>
      <c r="KKG90"/>
      <c r="KKH90"/>
      <c r="KKI90"/>
      <c r="KKJ90"/>
      <c r="KKK90"/>
      <c r="KKL90"/>
      <c r="KKM90"/>
      <c r="KKN90"/>
      <c r="KKO90"/>
      <c r="KKP90"/>
      <c r="KKQ90"/>
      <c r="KKR90"/>
      <c r="KKS90"/>
      <c r="KKT90"/>
      <c r="KKU90"/>
      <c r="KKV90"/>
      <c r="KKW90"/>
      <c r="KKX90"/>
      <c r="KKY90"/>
      <c r="KKZ90"/>
      <c r="KLA90"/>
      <c r="KLB90"/>
      <c r="KLC90"/>
      <c r="KLD90"/>
      <c r="KLE90"/>
      <c r="KLF90"/>
      <c r="KLG90"/>
      <c r="KLH90"/>
      <c r="KLI90"/>
      <c r="KLJ90"/>
      <c r="KLK90"/>
      <c r="KLL90"/>
      <c r="KLM90"/>
      <c r="KLN90"/>
      <c r="KLO90"/>
      <c r="KLP90"/>
      <c r="KLQ90"/>
      <c r="KLR90"/>
      <c r="KLS90"/>
      <c r="KLT90"/>
      <c r="KLU90"/>
      <c r="KLV90"/>
      <c r="KLW90"/>
      <c r="KLX90"/>
      <c r="KLY90"/>
      <c r="KLZ90"/>
      <c r="KMA90"/>
      <c r="KMB90"/>
      <c r="KMC90"/>
      <c r="KMD90"/>
      <c r="KME90"/>
      <c r="KMF90"/>
      <c r="KMG90"/>
      <c r="KMH90"/>
      <c r="KMI90"/>
      <c r="KMJ90"/>
      <c r="KMK90"/>
      <c r="KML90"/>
      <c r="KMM90"/>
      <c r="KMN90"/>
      <c r="KMO90"/>
      <c r="KMP90"/>
      <c r="KMQ90"/>
      <c r="KMR90"/>
      <c r="KMS90"/>
      <c r="KMT90"/>
      <c r="KMU90"/>
      <c r="KMV90"/>
      <c r="KMW90"/>
      <c r="KMX90"/>
      <c r="KMY90"/>
      <c r="KMZ90"/>
      <c r="KNA90"/>
      <c r="KNB90"/>
      <c r="KNC90"/>
      <c r="KND90"/>
      <c r="KNE90"/>
      <c r="KNF90"/>
      <c r="KNG90"/>
      <c r="KNH90"/>
      <c r="KNI90"/>
      <c r="KNJ90"/>
      <c r="KNK90"/>
      <c r="KNL90"/>
      <c r="KNM90"/>
      <c r="KNN90"/>
      <c r="KNO90"/>
      <c r="KNP90"/>
      <c r="KNQ90"/>
      <c r="KNR90"/>
      <c r="KNS90"/>
      <c r="KNT90"/>
      <c r="KNU90"/>
      <c r="KNV90"/>
      <c r="KNW90"/>
      <c r="KNX90"/>
      <c r="KNY90"/>
      <c r="KNZ90"/>
      <c r="KOA90"/>
      <c r="KOB90"/>
      <c r="KOC90"/>
      <c r="KOD90"/>
      <c r="KOE90"/>
      <c r="KOF90"/>
      <c r="KOG90"/>
      <c r="KOH90"/>
      <c r="KOI90"/>
      <c r="KOJ90"/>
      <c r="KOK90"/>
      <c r="KOL90"/>
      <c r="KOM90"/>
      <c r="KON90"/>
      <c r="KOO90"/>
      <c r="KOP90"/>
      <c r="KOQ90"/>
      <c r="KOR90"/>
      <c r="KOS90"/>
      <c r="KOT90"/>
      <c r="KOU90"/>
      <c r="KOV90"/>
      <c r="KOW90"/>
      <c r="KOX90"/>
      <c r="KOY90"/>
      <c r="KOZ90"/>
      <c r="KPA90"/>
      <c r="KPB90"/>
      <c r="KPC90"/>
      <c r="KPD90"/>
      <c r="KPE90"/>
      <c r="KPF90"/>
      <c r="KPG90"/>
      <c r="KPH90"/>
      <c r="KPI90"/>
      <c r="KPJ90"/>
      <c r="KPK90"/>
      <c r="KPL90"/>
      <c r="KPM90"/>
      <c r="KPN90"/>
      <c r="KPO90"/>
      <c r="KPP90"/>
      <c r="KPQ90"/>
      <c r="KPR90"/>
      <c r="KPS90"/>
      <c r="KPT90"/>
      <c r="KPU90"/>
      <c r="KPV90"/>
      <c r="KPW90"/>
      <c r="KPX90"/>
      <c r="KPY90"/>
      <c r="KPZ90"/>
      <c r="KQA90"/>
      <c r="KQB90"/>
      <c r="KQC90"/>
      <c r="KQD90"/>
      <c r="KQE90"/>
      <c r="KQF90"/>
      <c r="KQG90"/>
      <c r="KQH90"/>
      <c r="KQI90"/>
      <c r="KQJ90"/>
      <c r="KQK90"/>
      <c r="KQL90"/>
      <c r="KQM90"/>
      <c r="KQN90"/>
      <c r="KQO90"/>
      <c r="KQP90"/>
      <c r="KQQ90"/>
      <c r="KQR90"/>
      <c r="KQS90"/>
      <c r="KQT90"/>
      <c r="KQU90"/>
      <c r="KQV90"/>
      <c r="KQW90"/>
      <c r="KQX90"/>
      <c r="KQY90"/>
      <c r="KQZ90"/>
      <c r="KRA90"/>
      <c r="KRB90"/>
      <c r="KRC90"/>
      <c r="KRD90"/>
      <c r="KRE90"/>
      <c r="KRF90"/>
      <c r="KRG90"/>
      <c r="KRH90"/>
      <c r="KRI90"/>
      <c r="KRJ90"/>
      <c r="KRK90"/>
      <c r="KRL90"/>
      <c r="KRM90"/>
      <c r="KRN90"/>
      <c r="KRO90"/>
      <c r="KRP90"/>
      <c r="KRQ90"/>
      <c r="KRR90"/>
      <c r="KRS90"/>
      <c r="KRT90"/>
      <c r="KRU90"/>
      <c r="KRV90"/>
      <c r="KRW90"/>
      <c r="KRX90"/>
      <c r="KRY90"/>
      <c r="KRZ90"/>
      <c r="KSA90"/>
      <c r="KSB90"/>
      <c r="KSC90"/>
      <c r="KSD90"/>
      <c r="KSE90"/>
      <c r="KSF90"/>
      <c r="KSG90"/>
      <c r="KSH90"/>
      <c r="KSI90"/>
      <c r="KSJ90"/>
      <c r="KSK90"/>
      <c r="KSL90"/>
      <c r="KSM90"/>
      <c r="KSN90"/>
      <c r="KSO90"/>
      <c r="KSP90"/>
      <c r="KSQ90"/>
      <c r="KSR90"/>
      <c r="KSS90"/>
      <c r="KST90"/>
      <c r="KSU90"/>
      <c r="KSV90"/>
      <c r="KSW90"/>
      <c r="KSX90"/>
      <c r="KSY90"/>
      <c r="KSZ90"/>
      <c r="KTA90"/>
      <c r="KTB90"/>
      <c r="KTC90"/>
      <c r="KTD90"/>
      <c r="KTE90"/>
      <c r="KTF90"/>
      <c r="KTG90"/>
      <c r="KTH90"/>
      <c r="KTI90"/>
      <c r="KTJ90"/>
      <c r="KTK90"/>
      <c r="KTL90"/>
      <c r="KTM90"/>
      <c r="KTN90"/>
      <c r="KTO90"/>
      <c r="KTP90"/>
      <c r="KTQ90"/>
      <c r="KTR90"/>
      <c r="KTS90"/>
      <c r="KTT90"/>
      <c r="KTU90"/>
      <c r="KTV90"/>
      <c r="KTW90"/>
      <c r="KTX90"/>
      <c r="KTY90"/>
      <c r="KTZ90"/>
      <c r="KUA90"/>
      <c r="KUB90"/>
      <c r="KUC90"/>
      <c r="KUD90"/>
      <c r="KUE90"/>
      <c r="KUF90"/>
      <c r="KUG90"/>
      <c r="KUH90"/>
      <c r="KUI90"/>
      <c r="KUJ90"/>
      <c r="KUK90"/>
      <c r="KUL90"/>
      <c r="KUM90"/>
      <c r="KUN90"/>
      <c r="KUO90"/>
      <c r="KUP90"/>
      <c r="KUQ90"/>
      <c r="KUR90"/>
      <c r="KUS90"/>
      <c r="KUT90"/>
      <c r="KUU90"/>
      <c r="KUV90"/>
      <c r="KUW90"/>
      <c r="KUX90"/>
      <c r="KUY90"/>
      <c r="KUZ90"/>
      <c r="KVA90"/>
      <c r="KVB90"/>
      <c r="KVC90"/>
      <c r="KVD90"/>
      <c r="KVE90"/>
      <c r="KVF90"/>
      <c r="KVG90"/>
      <c r="KVH90"/>
      <c r="KVI90"/>
      <c r="KVJ90"/>
      <c r="KVK90"/>
      <c r="KVL90"/>
      <c r="KVM90"/>
      <c r="KVN90"/>
      <c r="KVO90"/>
      <c r="KVP90"/>
      <c r="KVQ90"/>
      <c r="KVR90"/>
      <c r="KVS90"/>
      <c r="KVT90"/>
      <c r="KVU90"/>
      <c r="KVV90"/>
      <c r="KVW90"/>
      <c r="KVX90"/>
      <c r="KVY90"/>
      <c r="KVZ90"/>
      <c r="KWA90"/>
      <c r="KWB90"/>
      <c r="KWC90"/>
      <c r="KWD90"/>
      <c r="KWE90"/>
      <c r="KWF90"/>
      <c r="KWG90"/>
      <c r="KWH90"/>
      <c r="KWI90"/>
      <c r="KWJ90"/>
      <c r="KWK90"/>
      <c r="KWL90"/>
      <c r="KWM90"/>
      <c r="KWN90"/>
      <c r="KWO90"/>
      <c r="KWP90"/>
      <c r="KWQ90"/>
      <c r="KWR90"/>
      <c r="KWS90"/>
      <c r="KWT90"/>
      <c r="KWU90"/>
      <c r="KWV90"/>
      <c r="KWW90"/>
      <c r="KWX90"/>
      <c r="KWY90"/>
      <c r="KWZ90"/>
      <c r="KXA90"/>
      <c r="KXB90"/>
      <c r="KXC90"/>
      <c r="KXD90"/>
      <c r="KXE90"/>
      <c r="KXF90"/>
      <c r="KXG90"/>
      <c r="KXH90"/>
      <c r="KXI90"/>
      <c r="KXJ90"/>
      <c r="KXK90"/>
      <c r="KXL90"/>
      <c r="KXM90"/>
      <c r="KXN90"/>
      <c r="KXO90"/>
      <c r="KXP90"/>
      <c r="KXQ90"/>
      <c r="KXR90"/>
      <c r="KXS90"/>
      <c r="KXT90"/>
      <c r="KXU90"/>
      <c r="KXV90"/>
      <c r="KXW90"/>
      <c r="KXX90"/>
      <c r="KXY90"/>
      <c r="KXZ90"/>
      <c r="KYA90"/>
      <c r="KYB90"/>
      <c r="KYC90"/>
      <c r="KYD90"/>
      <c r="KYE90"/>
      <c r="KYF90"/>
      <c r="KYG90"/>
      <c r="KYH90"/>
      <c r="KYI90"/>
      <c r="KYJ90"/>
      <c r="KYK90"/>
      <c r="KYL90"/>
      <c r="KYM90"/>
      <c r="KYN90"/>
      <c r="KYO90"/>
      <c r="KYP90"/>
      <c r="KYQ90"/>
      <c r="KYR90"/>
      <c r="KYS90"/>
      <c r="KYT90"/>
      <c r="KYU90"/>
      <c r="KYV90"/>
      <c r="KYW90"/>
      <c r="KYX90"/>
      <c r="KYY90"/>
      <c r="KYZ90"/>
      <c r="KZA90"/>
      <c r="KZB90"/>
      <c r="KZC90"/>
      <c r="KZD90"/>
      <c r="KZE90"/>
      <c r="KZF90"/>
      <c r="KZG90"/>
      <c r="KZH90"/>
      <c r="KZI90"/>
      <c r="KZJ90"/>
      <c r="KZK90"/>
      <c r="KZL90"/>
      <c r="KZM90"/>
      <c r="KZN90"/>
      <c r="KZO90"/>
      <c r="KZP90"/>
      <c r="KZQ90"/>
      <c r="KZR90"/>
      <c r="KZS90"/>
      <c r="KZT90"/>
      <c r="KZU90"/>
      <c r="KZV90"/>
      <c r="KZW90"/>
      <c r="KZX90"/>
      <c r="KZY90"/>
      <c r="KZZ90"/>
      <c r="LAA90"/>
      <c r="LAB90"/>
      <c r="LAC90"/>
      <c r="LAD90"/>
      <c r="LAE90"/>
      <c r="LAF90"/>
      <c r="LAG90"/>
      <c r="LAH90"/>
      <c r="LAI90"/>
      <c r="LAJ90"/>
      <c r="LAK90"/>
      <c r="LAL90"/>
      <c r="LAM90"/>
      <c r="LAN90"/>
      <c r="LAO90"/>
      <c r="LAP90"/>
      <c r="LAQ90"/>
      <c r="LAR90"/>
      <c r="LAS90"/>
      <c r="LAT90"/>
      <c r="LAU90"/>
      <c r="LAV90"/>
      <c r="LAW90"/>
      <c r="LAX90"/>
      <c r="LAY90"/>
      <c r="LAZ90"/>
      <c r="LBA90"/>
      <c r="LBB90"/>
      <c r="LBC90"/>
      <c r="LBD90"/>
      <c r="LBE90"/>
      <c r="LBF90"/>
      <c r="LBG90"/>
      <c r="LBH90"/>
      <c r="LBI90"/>
      <c r="LBJ90"/>
      <c r="LBK90"/>
      <c r="LBL90"/>
      <c r="LBM90"/>
      <c r="LBN90"/>
      <c r="LBO90"/>
      <c r="LBP90"/>
      <c r="LBQ90"/>
      <c r="LBR90"/>
      <c r="LBS90"/>
      <c r="LBT90"/>
      <c r="LBU90"/>
      <c r="LBV90"/>
      <c r="LBW90"/>
      <c r="LBX90"/>
      <c r="LBY90"/>
      <c r="LBZ90"/>
      <c r="LCA90"/>
      <c r="LCB90"/>
      <c r="LCC90"/>
      <c r="LCD90"/>
      <c r="LCE90"/>
      <c r="LCF90"/>
      <c r="LCG90"/>
      <c r="LCH90"/>
      <c r="LCI90"/>
      <c r="LCJ90"/>
      <c r="LCK90"/>
      <c r="LCL90"/>
      <c r="LCM90"/>
      <c r="LCN90"/>
      <c r="LCO90"/>
      <c r="LCP90"/>
      <c r="LCQ90"/>
      <c r="LCR90"/>
      <c r="LCS90"/>
      <c r="LCT90"/>
      <c r="LCU90"/>
      <c r="LCV90"/>
      <c r="LCW90"/>
      <c r="LCX90"/>
      <c r="LCY90"/>
      <c r="LCZ90"/>
      <c r="LDA90"/>
      <c r="LDB90"/>
      <c r="LDC90"/>
      <c r="LDD90"/>
      <c r="LDE90"/>
      <c r="LDF90"/>
      <c r="LDG90"/>
      <c r="LDH90"/>
      <c r="LDI90"/>
      <c r="LDJ90"/>
      <c r="LDK90"/>
      <c r="LDL90"/>
      <c r="LDM90"/>
      <c r="LDN90"/>
      <c r="LDO90"/>
      <c r="LDP90"/>
      <c r="LDQ90"/>
      <c r="LDR90"/>
      <c r="LDS90"/>
      <c r="LDT90"/>
      <c r="LDU90"/>
      <c r="LDV90"/>
      <c r="LDW90"/>
      <c r="LDX90"/>
      <c r="LDY90"/>
      <c r="LDZ90"/>
      <c r="LEA90"/>
      <c r="LEB90"/>
      <c r="LEC90"/>
      <c r="LED90"/>
      <c r="LEE90"/>
      <c r="LEF90"/>
      <c r="LEG90"/>
      <c r="LEH90"/>
      <c r="LEI90"/>
      <c r="LEJ90"/>
      <c r="LEK90"/>
      <c r="LEL90"/>
      <c r="LEM90"/>
      <c r="LEN90"/>
      <c r="LEO90"/>
      <c r="LEP90"/>
      <c r="LEQ90"/>
      <c r="LER90"/>
      <c r="LES90"/>
      <c r="LET90"/>
      <c r="LEU90"/>
      <c r="LEV90"/>
      <c r="LEW90"/>
      <c r="LEX90"/>
      <c r="LEY90"/>
      <c r="LEZ90"/>
      <c r="LFA90"/>
      <c r="LFB90"/>
      <c r="LFC90"/>
      <c r="LFD90"/>
      <c r="LFE90"/>
      <c r="LFF90"/>
      <c r="LFG90"/>
      <c r="LFH90"/>
      <c r="LFI90"/>
      <c r="LFJ90"/>
      <c r="LFK90"/>
      <c r="LFL90"/>
      <c r="LFM90"/>
      <c r="LFN90"/>
      <c r="LFO90"/>
      <c r="LFP90"/>
      <c r="LFQ90"/>
      <c r="LFR90"/>
      <c r="LFS90"/>
      <c r="LFT90"/>
      <c r="LFU90"/>
      <c r="LFV90"/>
      <c r="LFW90"/>
      <c r="LFX90"/>
      <c r="LFY90"/>
      <c r="LFZ90"/>
      <c r="LGA90"/>
      <c r="LGB90"/>
      <c r="LGC90"/>
      <c r="LGD90"/>
      <c r="LGE90"/>
      <c r="LGF90"/>
      <c r="LGG90"/>
      <c r="LGH90"/>
      <c r="LGI90"/>
      <c r="LGJ90"/>
      <c r="LGK90"/>
      <c r="LGL90"/>
      <c r="LGM90"/>
      <c r="LGN90"/>
      <c r="LGO90"/>
      <c r="LGP90"/>
      <c r="LGQ90"/>
      <c r="LGR90"/>
      <c r="LGS90"/>
      <c r="LGT90"/>
      <c r="LGU90"/>
      <c r="LGV90"/>
      <c r="LGW90"/>
      <c r="LGX90"/>
      <c r="LGY90"/>
      <c r="LGZ90"/>
      <c r="LHA90"/>
      <c r="LHB90"/>
      <c r="LHC90"/>
      <c r="LHD90"/>
      <c r="LHE90"/>
      <c r="LHF90"/>
      <c r="LHG90"/>
      <c r="LHH90"/>
      <c r="LHI90"/>
      <c r="LHJ90"/>
      <c r="LHK90"/>
      <c r="LHL90"/>
      <c r="LHM90"/>
      <c r="LHN90"/>
      <c r="LHO90"/>
      <c r="LHP90"/>
      <c r="LHQ90"/>
      <c r="LHR90"/>
      <c r="LHS90"/>
      <c r="LHT90"/>
      <c r="LHU90"/>
      <c r="LHV90"/>
      <c r="LHW90"/>
      <c r="LHX90"/>
      <c r="LHY90"/>
      <c r="LHZ90"/>
      <c r="LIA90"/>
      <c r="LIB90"/>
      <c r="LIC90"/>
      <c r="LID90"/>
      <c r="LIE90"/>
      <c r="LIF90"/>
      <c r="LIG90"/>
      <c r="LIH90"/>
      <c r="LII90"/>
      <c r="LIJ90"/>
      <c r="LIK90"/>
      <c r="LIL90"/>
      <c r="LIM90"/>
      <c r="LIN90"/>
      <c r="LIO90"/>
      <c r="LIP90"/>
      <c r="LIQ90"/>
      <c r="LIR90"/>
      <c r="LIS90"/>
      <c r="LIT90"/>
      <c r="LIU90"/>
      <c r="LIV90"/>
      <c r="LIW90"/>
      <c r="LIX90"/>
      <c r="LIY90"/>
      <c r="LIZ90"/>
      <c r="LJA90"/>
      <c r="LJB90"/>
      <c r="LJC90"/>
      <c r="LJD90"/>
      <c r="LJE90"/>
      <c r="LJF90"/>
      <c r="LJG90"/>
      <c r="LJH90"/>
      <c r="LJI90"/>
      <c r="LJJ90"/>
      <c r="LJK90"/>
      <c r="LJL90"/>
      <c r="LJM90"/>
      <c r="LJN90"/>
      <c r="LJO90"/>
      <c r="LJP90"/>
      <c r="LJQ90"/>
      <c r="LJR90"/>
      <c r="LJS90"/>
      <c r="LJT90"/>
      <c r="LJU90"/>
      <c r="LJV90"/>
      <c r="LJW90"/>
      <c r="LJX90"/>
      <c r="LJY90"/>
      <c r="LJZ90"/>
      <c r="LKA90"/>
      <c r="LKB90"/>
      <c r="LKC90"/>
      <c r="LKD90"/>
      <c r="LKE90"/>
      <c r="LKF90"/>
      <c r="LKG90"/>
      <c r="LKH90"/>
      <c r="LKI90"/>
      <c r="LKJ90"/>
      <c r="LKK90"/>
      <c r="LKL90"/>
      <c r="LKM90"/>
      <c r="LKN90"/>
      <c r="LKO90"/>
      <c r="LKP90"/>
      <c r="LKQ90"/>
      <c r="LKR90"/>
      <c r="LKS90"/>
      <c r="LKT90"/>
      <c r="LKU90"/>
      <c r="LKV90"/>
      <c r="LKW90"/>
      <c r="LKX90"/>
      <c r="LKY90"/>
      <c r="LKZ90"/>
      <c r="LLA90"/>
      <c r="LLB90"/>
      <c r="LLC90"/>
      <c r="LLD90"/>
      <c r="LLE90"/>
      <c r="LLF90"/>
      <c r="LLG90"/>
      <c r="LLH90"/>
      <c r="LLI90"/>
      <c r="LLJ90"/>
      <c r="LLK90"/>
      <c r="LLL90"/>
      <c r="LLM90"/>
      <c r="LLN90"/>
      <c r="LLO90"/>
      <c r="LLP90"/>
      <c r="LLQ90"/>
      <c r="LLR90"/>
      <c r="LLS90"/>
      <c r="LLT90"/>
      <c r="LLU90"/>
      <c r="LLV90"/>
      <c r="LLW90"/>
      <c r="LLX90"/>
      <c r="LLY90"/>
      <c r="LLZ90"/>
      <c r="LMA90"/>
      <c r="LMB90"/>
      <c r="LMC90"/>
      <c r="LMD90"/>
      <c r="LME90"/>
      <c r="LMF90"/>
      <c r="LMG90"/>
      <c r="LMH90"/>
      <c r="LMI90"/>
      <c r="LMJ90"/>
      <c r="LMK90"/>
      <c r="LML90"/>
      <c r="LMM90"/>
      <c r="LMN90"/>
      <c r="LMO90"/>
      <c r="LMP90"/>
      <c r="LMQ90"/>
      <c r="LMR90"/>
      <c r="LMS90"/>
      <c r="LMT90"/>
      <c r="LMU90"/>
      <c r="LMV90"/>
      <c r="LMW90"/>
      <c r="LMX90"/>
      <c r="LMY90"/>
      <c r="LMZ90"/>
      <c r="LNA90"/>
      <c r="LNB90"/>
      <c r="LNC90"/>
      <c r="LND90"/>
      <c r="LNE90"/>
      <c r="LNF90"/>
      <c r="LNG90"/>
      <c r="LNH90"/>
      <c r="LNI90"/>
      <c r="LNJ90"/>
      <c r="LNK90"/>
      <c r="LNL90"/>
      <c r="LNM90"/>
      <c r="LNN90"/>
      <c r="LNO90"/>
      <c r="LNP90"/>
      <c r="LNQ90"/>
      <c r="LNR90"/>
      <c r="LNS90"/>
      <c r="LNT90"/>
      <c r="LNU90"/>
      <c r="LNV90"/>
      <c r="LNW90"/>
      <c r="LNX90"/>
      <c r="LNY90"/>
      <c r="LNZ90"/>
      <c r="LOA90"/>
      <c r="LOB90"/>
      <c r="LOC90"/>
      <c r="LOD90"/>
      <c r="LOE90"/>
      <c r="LOF90"/>
      <c r="LOG90"/>
      <c r="LOH90"/>
      <c r="LOI90"/>
      <c r="LOJ90"/>
      <c r="LOK90"/>
      <c r="LOL90"/>
      <c r="LOM90"/>
      <c r="LON90"/>
      <c r="LOO90"/>
      <c r="LOP90"/>
      <c r="LOQ90"/>
      <c r="LOR90"/>
      <c r="LOS90"/>
      <c r="LOT90"/>
      <c r="LOU90"/>
      <c r="LOV90"/>
      <c r="LOW90"/>
      <c r="LOX90"/>
      <c r="LOY90"/>
      <c r="LOZ90"/>
      <c r="LPA90"/>
      <c r="LPB90"/>
      <c r="LPC90"/>
      <c r="LPD90"/>
      <c r="LPE90"/>
      <c r="LPF90"/>
      <c r="LPG90"/>
      <c r="LPH90"/>
      <c r="LPI90"/>
      <c r="LPJ90"/>
      <c r="LPK90"/>
      <c r="LPL90"/>
      <c r="LPM90"/>
      <c r="LPN90"/>
      <c r="LPO90"/>
      <c r="LPP90"/>
      <c r="LPQ90"/>
      <c r="LPR90"/>
      <c r="LPS90"/>
      <c r="LPT90"/>
      <c r="LPU90"/>
      <c r="LPV90"/>
      <c r="LPW90"/>
      <c r="LPX90"/>
      <c r="LPY90"/>
      <c r="LPZ90"/>
      <c r="LQA90"/>
      <c r="LQB90"/>
      <c r="LQC90"/>
      <c r="LQD90"/>
      <c r="LQE90"/>
      <c r="LQF90"/>
      <c r="LQG90"/>
      <c r="LQH90"/>
      <c r="LQI90"/>
      <c r="LQJ90"/>
      <c r="LQK90"/>
      <c r="LQL90"/>
      <c r="LQM90"/>
      <c r="LQN90"/>
      <c r="LQO90"/>
      <c r="LQP90"/>
      <c r="LQQ90"/>
      <c r="LQR90"/>
      <c r="LQS90"/>
      <c r="LQT90"/>
      <c r="LQU90"/>
      <c r="LQV90"/>
      <c r="LQW90"/>
      <c r="LQX90"/>
      <c r="LQY90"/>
      <c r="LQZ90"/>
      <c r="LRA90"/>
      <c r="LRB90"/>
      <c r="LRC90"/>
      <c r="LRD90"/>
      <c r="LRE90"/>
      <c r="LRF90"/>
      <c r="LRG90"/>
      <c r="LRH90"/>
      <c r="LRI90"/>
      <c r="LRJ90"/>
      <c r="LRK90"/>
      <c r="LRL90"/>
      <c r="LRM90"/>
      <c r="LRN90"/>
      <c r="LRO90"/>
      <c r="LRP90"/>
      <c r="LRQ90"/>
      <c r="LRR90"/>
      <c r="LRS90"/>
      <c r="LRT90"/>
      <c r="LRU90"/>
      <c r="LRV90"/>
      <c r="LRW90"/>
      <c r="LRX90"/>
      <c r="LRY90"/>
      <c r="LRZ90"/>
      <c r="LSA90"/>
      <c r="LSB90"/>
      <c r="LSC90"/>
      <c r="LSD90"/>
      <c r="LSE90"/>
      <c r="LSF90"/>
      <c r="LSG90"/>
      <c r="LSH90"/>
      <c r="LSI90"/>
      <c r="LSJ90"/>
      <c r="LSK90"/>
      <c r="LSL90"/>
      <c r="LSM90"/>
      <c r="LSN90"/>
      <c r="LSO90"/>
      <c r="LSP90"/>
      <c r="LSQ90"/>
      <c r="LSR90"/>
      <c r="LSS90"/>
      <c r="LST90"/>
      <c r="LSU90"/>
      <c r="LSV90"/>
      <c r="LSW90"/>
      <c r="LSX90"/>
      <c r="LSY90"/>
      <c r="LSZ90"/>
      <c r="LTA90"/>
      <c r="LTB90"/>
      <c r="LTC90"/>
      <c r="LTD90"/>
      <c r="LTE90"/>
      <c r="LTF90"/>
      <c r="LTG90"/>
      <c r="LTH90"/>
      <c r="LTI90"/>
      <c r="LTJ90"/>
      <c r="LTK90"/>
      <c r="LTL90"/>
      <c r="LTM90"/>
      <c r="LTN90"/>
      <c r="LTO90"/>
      <c r="LTP90"/>
      <c r="LTQ90"/>
      <c r="LTR90"/>
      <c r="LTS90"/>
      <c r="LTT90"/>
      <c r="LTU90"/>
      <c r="LTV90"/>
      <c r="LTW90"/>
      <c r="LTX90"/>
      <c r="LTY90"/>
      <c r="LTZ90"/>
      <c r="LUA90"/>
      <c r="LUB90"/>
      <c r="LUC90"/>
      <c r="LUD90"/>
      <c r="LUE90"/>
      <c r="LUF90"/>
      <c r="LUG90"/>
      <c r="LUH90"/>
      <c r="LUI90"/>
      <c r="LUJ90"/>
      <c r="LUK90"/>
      <c r="LUL90"/>
      <c r="LUM90"/>
      <c r="LUN90"/>
      <c r="LUO90"/>
      <c r="LUP90"/>
      <c r="LUQ90"/>
      <c r="LUR90"/>
      <c r="LUS90"/>
      <c r="LUT90"/>
      <c r="LUU90"/>
      <c r="LUV90"/>
      <c r="LUW90"/>
      <c r="LUX90"/>
      <c r="LUY90"/>
      <c r="LUZ90"/>
      <c r="LVA90"/>
      <c r="LVB90"/>
      <c r="LVC90"/>
      <c r="LVD90"/>
      <c r="LVE90"/>
      <c r="LVF90"/>
      <c r="LVG90"/>
      <c r="LVH90"/>
      <c r="LVI90"/>
      <c r="LVJ90"/>
      <c r="LVK90"/>
      <c r="LVL90"/>
      <c r="LVM90"/>
      <c r="LVN90"/>
      <c r="LVO90"/>
      <c r="LVP90"/>
      <c r="LVQ90"/>
      <c r="LVR90"/>
      <c r="LVS90"/>
      <c r="LVT90"/>
      <c r="LVU90"/>
      <c r="LVV90"/>
      <c r="LVW90"/>
      <c r="LVX90"/>
      <c r="LVY90"/>
      <c r="LVZ90"/>
      <c r="LWA90"/>
      <c r="LWB90"/>
      <c r="LWC90"/>
      <c r="LWD90"/>
      <c r="LWE90"/>
      <c r="LWF90"/>
      <c r="LWG90"/>
      <c r="LWH90"/>
      <c r="LWI90"/>
      <c r="LWJ90"/>
      <c r="LWK90"/>
      <c r="LWL90"/>
      <c r="LWM90"/>
      <c r="LWN90"/>
      <c r="LWO90"/>
      <c r="LWP90"/>
      <c r="LWQ90"/>
      <c r="LWR90"/>
      <c r="LWS90"/>
      <c r="LWT90"/>
      <c r="LWU90"/>
      <c r="LWV90"/>
      <c r="LWW90"/>
      <c r="LWX90"/>
      <c r="LWY90"/>
      <c r="LWZ90"/>
      <c r="LXA90"/>
      <c r="LXB90"/>
      <c r="LXC90"/>
      <c r="LXD90"/>
      <c r="LXE90"/>
      <c r="LXF90"/>
      <c r="LXG90"/>
      <c r="LXH90"/>
      <c r="LXI90"/>
      <c r="LXJ90"/>
      <c r="LXK90"/>
      <c r="LXL90"/>
      <c r="LXM90"/>
      <c r="LXN90"/>
      <c r="LXO90"/>
      <c r="LXP90"/>
      <c r="LXQ90"/>
      <c r="LXR90"/>
      <c r="LXS90"/>
      <c r="LXT90"/>
      <c r="LXU90"/>
      <c r="LXV90"/>
      <c r="LXW90"/>
      <c r="LXX90"/>
      <c r="LXY90"/>
      <c r="LXZ90"/>
      <c r="LYA90"/>
      <c r="LYB90"/>
      <c r="LYC90"/>
      <c r="LYD90"/>
      <c r="LYE90"/>
      <c r="LYF90"/>
      <c r="LYG90"/>
      <c r="LYH90"/>
      <c r="LYI90"/>
      <c r="LYJ90"/>
      <c r="LYK90"/>
      <c r="LYL90"/>
      <c r="LYM90"/>
      <c r="LYN90"/>
      <c r="LYO90"/>
      <c r="LYP90"/>
      <c r="LYQ90"/>
      <c r="LYR90"/>
      <c r="LYS90"/>
      <c r="LYT90"/>
      <c r="LYU90"/>
      <c r="LYV90"/>
      <c r="LYW90"/>
      <c r="LYX90"/>
      <c r="LYY90"/>
      <c r="LYZ90"/>
      <c r="LZA90"/>
      <c r="LZB90"/>
      <c r="LZC90"/>
      <c r="LZD90"/>
      <c r="LZE90"/>
      <c r="LZF90"/>
      <c r="LZG90"/>
      <c r="LZH90"/>
      <c r="LZI90"/>
      <c r="LZJ90"/>
      <c r="LZK90"/>
      <c r="LZL90"/>
      <c r="LZM90"/>
      <c r="LZN90"/>
      <c r="LZO90"/>
      <c r="LZP90"/>
      <c r="LZQ90"/>
      <c r="LZR90"/>
      <c r="LZS90"/>
      <c r="LZT90"/>
      <c r="LZU90"/>
      <c r="LZV90"/>
      <c r="LZW90"/>
      <c r="LZX90"/>
      <c r="LZY90"/>
      <c r="LZZ90"/>
      <c r="MAA90"/>
      <c r="MAB90"/>
      <c r="MAC90"/>
      <c r="MAD90"/>
      <c r="MAE90"/>
      <c r="MAF90"/>
      <c r="MAG90"/>
      <c r="MAH90"/>
      <c r="MAI90"/>
      <c r="MAJ90"/>
      <c r="MAK90"/>
      <c r="MAL90"/>
      <c r="MAM90"/>
      <c r="MAN90"/>
      <c r="MAO90"/>
      <c r="MAP90"/>
      <c r="MAQ90"/>
      <c r="MAR90"/>
      <c r="MAS90"/>
      <c r="MAT90"/>
      <c r="MAU90"/>
      <c r="MAV90"/>
      <c r="MAW90"/>
      <c r="MAX90"/>
      <c r="MAY90"/>
      <c r="MAZ90"/>
      <c r="MBA90"/>
      <c r="MBB90"/>
      <c r="MBC90"/>
      <c r="MBD90"/>
      <c r="MBE90"/>
      <c r="MBF90"/>
      <c r="MBG90"/>
      <c r="MBH90"/>
      <c r="MBI90"/>
      <c r="MBJ90"/>
      <c r="MBK90"/>
      <c r="MBL90"/>
      <c r="MBM90"/>
      <c r="MBN90"/>
      <c r="MBO90"/>
      <c r="MBP90"/>
      <c r="MBQ90"/>
      <c r="MBR90"/>
      <c r="MBS90"/>
      <c r="MBT90"/>
      <c r="MBU90"/>
      <c r="MBV90"/>
      <c r="MBW90"/>
      <c r="MBX90"/>
      <c r="MBY90"/>
      <c r="MBZ90"/>
      <c r="MCA90"/>
      <c r="MCB90"/>
      <c r="MCC90"/>
      <c r="MCD90"/>
      <c r="MCE90"/>
      <c r="MCF90"/>
      <c r="MCG90"/>
      <c r="MCH90"/>
      <c r="MCI90"/>
      <c r="MCJ90"/>
      <c r="MCK90"/>
      <c r="MCL90"/>
      <c r="MCM90"/>
      <c r="MCN90"/>
      <c r="MCO90"/>
      <c r="MCP90"/>
      <c r="MCQ90"/>
      <c r="MCR90"/>
      <c r="MCS90"/>
      <c r="MCT90"/>
      <c r="MCU90"/>
      <c r="MCV90"/>
      <c r="MCW90"/>
      <c r="MCX90"/>
      <c r="MCY90"/>
      <c r="MCZ90"/>
      <c r="MDA90"/>
      <c r="MDB90"/>
      <c r="MDC90"/>
      <c r="MDD90"/>
      <c r="MDE90"/>
      <c r="MDF90"/>
      <c r="MDG90"/>
      <c r="MDH90"/>
      <c r="MDI90"/>
      <c r="MDJ90"/>
      <c r="MDK90"/>
      <c r="MDL90"/>
      <c r="MDM90"/>
      <c r="MDN90"/>
      <c r="MDO90"/>
      <c r="MDP90"/>
      <c r="MDQ90"/>
      <c r="MDR90"/>
      <c r="MDS90"/>
      <c r="MDT90"/>
      <c r="MDU90"/>
      <c r="MDV90"/>
      <c r="MDW90"/>
      <c r="MDX90"/>
      <c r="MDY90"/>
      <c r="MDZ90"/>
      <c r="MEA90"/>
      <c r="MEB90"/>
      <c r="MEC90"/>
      <c r="MED90"/>
      <c r="MEE90"/>
      <c r="MEF90"/>
      <c r="MEG90"/>
      <c r="MEH90"/>
      <c r="MEI90"/>
      <c r="MEJ90"/>
      <c r="MEK90"/>
      <c r="MEL90"/>
      <c r="MEM90"/>
      <c r="MEN90"/>
      <c r="MEO90"/>
      <c r="MEP90"/>
      <c r="MEQ90"/>
      <c r="MER90"/>
      <c r="MES90"/>
      <c r="MET90"/>
      <c r="MEU90"/>
      <c r="MEV90"/>
      <c r="MEW90"/>
      <c r="MEX90"/>
      <c r="MEY90"/>
      <c r="MEZ90"/>
      <c r="MFA90"/>
      <c r="MFB90"/>
      <c r="MFC90"/>
      <c r="MFD90"/>
      <c r="MFE90"/>
      <c r="MFF90"/>
      <c r="MFG90"/>
      <c r="MFH90"/>
      <c r="MFI90"/>
      <c r="MFJ90"/>
      <c r="MFK90"/>
      <c r="MFL90"/>
      <c r="MFM90"/>
      <c r="MFN90"/>
      <c r="MFO90"/>
      <c r="MFP90"/>
      <c r="MFQ90"/>
      <c r="MFR90"/>
      <c r="MFS90"/>
      <c r="MFT90"/>
      <c r="MFU90"/>
      <c r="MFV90"/>
      <c r="MFW90"/>
      <c r="MFX90"/>
      <c r="MFY90"/>
      <c r="MFZ90"/>
      <c r="MGA90"/>
      <c r="MGB90"/>
      <c r="MGC90"/>
      <c r="MGD90"/>
      <c r="MGE90"/>
      <c r="MGF90"/>
      <c r="MGG90"/>
      <c r="MGH90"/>
      <c r="MGI90"/>
      <c r="MGJ90"/>
      <c r="MGK90"/>
      <c r="MGL90"/>
      <c r="MGM90"/>
      <c r="MGN90"/>
      <c r="MGO90"/>
      <c r="MGP90"/>
      <c r="MGQ90"/>
      <c r="MGR90"/>
      <c r="MGS90"/>
      <c r="MGT90"/>
      <c r="MGU90"/>
      <c r="MGV90"/>
      <c r="MGW90"/>
      <c r="MGX90"/>
      <c r="MGY90"/>
      <c r="MGZ90"/>
      <c r="MHA90"/>
      <c r="MHB90"/>
      <c r="MHC90"/>
      <c r="MHD90"/>
      <c r="MHE90"/>
      <c r="MHF90"/>
      <c r="MHG90"/>
      <c r="MHH90"/>
      <c r="MHI90"/>
      <c r="MHJ90"/>
      <c r="MHK90"/>
      <c r="MHL90"/>
      <c r="MHM90"/>
      <c r="MHN90"/>
      <c r="MHO90"/>
      <c r="MHP90"/>
      <c r="MHQ90"/>
      <c r="MHR90"/>
      <c r="MHS90"/>
      <c r="MHT90"/>
      <c r="MHU90"/>
      <c r="MHV90"/>
      <c r="MHW90"/>
      <c r="MHX90"/>
      <c r="MHY90"/>
      <c r="MHZ90"/>
      <c r="MIA90"/>
      <c r="MIB90"/>
      <c r="MIC90"/>
      <c r="MID90"/>
      <c r="MIE90"/>
      <c r="MIF90"/>
      <c r="MIG90"/>
      <c r="MIH90"/>
      <c r="MII90"/>
      <c r="MIJ90"/>
      <c r="MIK90"/>
      <c r="MIL90"/>
      <c r="MIM90"/>
      <c r="MIN90"/>
      <c r="MIO90"/>
      <c r="MIP90"/>
      <c r="MIQ90"/>
      <c r="MIR90"/>
      <c r="MIS90"/>
      <c r="MIT90"/>
      <c r="MIU90"/>
      <c r="MIV90"/>
      <c r="MIW90"/>
      <c r="MIX90"/>
      <c r="MIY90"/>
      <c r="MIZ90"/>
      <c r="MJA90"/>
      <c r="MJB90"/>
      <c r="MJC90"/>
      <c r="MJD90"/>
      <c r="MJE90"/>
      <c r="MJF90"/>
      <c r="MJG90"/>
      <c r="MJH90"/>
      <c r="MJI90"/>
      <c r="MJJ90"/>
      <c r="MJK90"/>
      <c r="MJL90"/>
      <c r="MJM90"/>
      <c r="MJN90"/>
      <c r="MJO90"/>
      <c r="MJP90"/>
      <c r="MJQ90"/>
      <c r="MJR90"/>
      <c r="MJS90"/>
      <c r="MJT90"/>
      <c r="MJU90"/>
      <c r="MJV90"/>
      <c r="MJW90"/>
      <c r="MJX90"/>
      <c r="MJY90"/>
      <c r="MJZ90"/>
      <c r="MKA90"/>
      <c r="MKB90"/>
      <c r="MKC90"/>
      <c r="MKD90"/>
      <c r="MKE90"/>
      <c r="MKF90"/>
      <c r="MKG90"/>
      <c r="MKH90"/>
      <c r="MKI90"/>
      <c r="MKJ90"/>
      <c r="MKK90"/>
      <c r="MKL90"/>
      <c r="MKM90"/>
      <c r="MKN90"/>
      <c r="MKO90"/>
      <c r="MKP90"/>
      <c r="MKQ90"/>
      <c r="MKR90"/>
      <c r="MKS90"/>
      <c r="MKT90"/>
      <c r="MKU90"/>
      <c r="MKV90"/>
      <c r="MKW90"/>
      <c r="MKX90"/>
      <c r="MKY90"/>
      <c r="MKZ90"/>
      <c r="MLA90"/>
      <c r="MLB90"/>
      <c r="MLC90"/>
      <c r="MLD90"/>
      <c r="MLE90"/>
      <c r="MLF90"/>
      <c r="MLG90"/>
      <c r="MLH90"/>
      <c r="MLI90"/>
      <c r="MLJ90"/>
      <c r="MLK90"/>
      <c r="MLL90"/>
      <c r="MLM90"/>
      <c r="MLN90"/>
      <c r="MLO90"/>
      <c r="MLP90"/>
      <c r="MLQ90"/>
      <c r="MLR90"/>
      <c r="MLS90"/>
      <c r="MLT90"/>
      <c r="MLU90"/>
      <c r="MLV90"/>
      <c r="MLW90"/>
      <c r="MLX90"/>
      <c r="MLY90"/>
      <c r="MLZ90"/>
      <c r="MMA90"/>
      <c r="MMB90"/>
      <c r="MMC90"/>
      <c r="MMD90"/>
      <c r="MME90"/>
      <c r="MMF90"/>
      <c r="MMG90"/>
      <c r="MMH90"/>
      <c r="MMI90"/>
      <c r="MMJ90"/>
      <c r="MMK90"/>
      <c r="MML90"/>
      <c r="MMM90"/>
      <c r="MMN90"/>
      <c r="MMO90"/>
      <c r="MMP90"/>
      <c r="MMQ90"/>
      <c r="MMR90"/>
      <c r="MMS90"/>
      <c r="MMT90"/>
      <c r="MMU90"/>
      <c r="MMV90"/>
      <c r="MMW90"/>
      <c r="MMX90"/>
      <c r="MMY90"/>
      <c r="MMZ90"/>
      <c r="MNA90"/>
      <c r="MNB90"/>
      <c r="MNC90"/>
      <c r="MND90"/>
      <c r="MNE90"/>
      <c r="MNF90"/>
      <c r="MNG90"/>
      <c r="MNH90"/>
      <c r="MNI90"/>
      <c r="MNJ90"/>
      <c r="MNK90"/>
      <c r="MNL90"/>
      <c r="MNM90"/>
      <c r="MNN90"/>
      <c r="MNO90"/>
      <c r="MNP90"/>
      <c r="MNQ90"/>
      <c r="MNR90"/>
      <c r="MNS90"/>
      <c r="MNT90"/>
      <c r="MNU90"/>
      <c r="MNV90"/>
      <c r="MNW90"/>
      <c r="MNX90"/>
      <c r="MNY90"/>
      <c r="MNZ90"/>
      <c r="MOA90"/>
      <c r="MOB90"/>
      <c r="MOC90"/>
      <c r="MOD90"/>
      <c r="MOE90"/>
      <c r="MOF90"/>
      <c r="MOG90"/>
      <c r="MOH90"/>
      <c r="MOI90"/>
      <c r="MOJ90"/>
      <c r="MOK90"/>
      <c r="MOL90"/>
      <c r="MOM90"/>
      <c r="MON90"/>
      <c r="MOO90"/>
      <c r="MOP90"/>
      <c r="MOQ90"/>
      <c r="MOR90"/>
      <c r="MOS90"/>
      <c r="MOT90"/>
      <c r="MOU90"/>
      <c r="MOV90"/>
      <c r="MOW90"/>
      <c r="MOX90"/>
      <c r="MOY90"/>
      <c r="MOZ90"/>
      <c r="MPA90"/>
      <c r="MPB90"/>
      <c r="MPC90"/>
      <c r="MPD90"/>
      <c r="MPE90"/>
      <c r="MPF90"/>
      <c r="MPG90"/>
      <c r="MPH90"/>
      <c r="MPI90"/>
      <c r="MPJ90"/>
      <c r="MPK90"/>
      <c r="MPL90"/>
      <c r="MPM90"/>
      <c r="MPN90"/>
      <c r="MPO90"/>
      <c r="MPP90"/>
      <c r="MPQ90"/>
      <c r="MPR90"/>
      <c r="MPS90"/>
      <c r="MPT90"/>
      <c r="MPU90"/>
      <c r="MPV90"/>
      <c r="MPW90"/>
      <c r="MPX90"/>
      <c r="MPY90"/>
      <c r="MPZ90"/>
      <c r="MQA90"/>
      <c r="MQB90"/>
      <c r="MQC90"/>
      <c r="MQD90"/>
      <c r="MQE90"/>
      <c r="MQF90"/>
      <c r="MQG90"/>
      <c r="MQH90"/>
      <c r="MQI90"/>
      <c r="MQJ90"/>
      <c r="MQK90"/>
      <c r="MQL90"/>
      <c r="MQM90"/>
      <c r="MQN90"/>
      <c r="MQO90"/>
      <c r="MQP90"/>
      <c r="MQQ90"/>
      <c r="MQR90"/>
      <c r="MQS90"/>
      <c r="MQT90"/>
      <c r="MQU90"/>
      <c r="MQV90"/>
      <c r="MQW90"/>
      <c r="MQX90"/>
      <c r="MQY90"/>
      <c r="MQZ90"/>
      <c r="MRA90"/>
      <c r="MRB90"/>
      <c r="MRC90"/>
      <c r="MRD90"/>
      <c r="MRE90"/>
      <c r="MRF90"/>
      <c r="MRG90"/>
      <c r="MRH90"/>
      <c r="MRI90"/>
      <c r="MRJ90"/>
      <c r="MRK90"/>
      <c r="MRL90"/>
      <c r="MRM90"/>
      <c r="MRN90"/>
      <c r="MRO90"/>
      <c r="MRP90"/>
      <c r="MRQ90"/>
      <c r="MRR90"/>
      <c r="MRS90"/>
      <c r="MRT90"/>
      <c r="MRU90"/>
      <c r="MRV90"/>
      <c r="MRW90"/>
      <c r="MRX90"/>
      <c r="MRY90"/>
      <c r="MRZ90"/>
      <c r="MSA90"/>
      <c r="MSB90"/>
      <c r="MSC90"/>
      <c r="MSD90"/>
      <c r="MSE90"/>
      <c r="MSF90"/>
      <c r="MSG90"/>
      <c r="MSH90"/>
      <c r="MSI90"/>
      <c r="MSJ90"/>
      <c r="MSK90"/>
      <c r="MSL90"/>
      <c r="MSM90"/>
      <c r="MSN90"/>
      <c r="MSO90"/>
      <c r="MSP90"/>
      <c r="MSQ90"/>
      <c r="MSR90"/>
      <c r="MSS90"/>
      <c r="MST90"/>
      <c r="MSU90"/>
      <c r="MSV90"/>
      <c r="MSW90"/>
      <c r="MSX90"/>
      <c r="MSY90"/>
      <c r="MSZ90"/>
      <c r="MTA90"/>
      <c r="MTB90"/>
      <c r="MTC90"/>
      <c r="MTD90"/>
      <c r="MTE90"/>
      <c r="MTF90"/>
      <c r="MTG90"/>
      <c r="MTH90"/>
      <c r="MTI90"/>
      <c r="MTJ90"/>
      <c r="MTK90"/>
      <c r="MTL90"/>
      <c r="MTM90"/>
      <c r="MTN90"/>
      <c r="MTO90"/>
      <c r="MTP90"/>
      <c r="MTQ90"/>
      <c r="MTR90"/>
      <c r="MTS90"/>
      <c r="MTT90"/>
      <c r="MTU90"/>
      <c r="MTV90"/>
      <c r="MTW90"/>
      <c r="MTX90"/>
      <c r="MTY90"/>
      <c r="MTZ90"/>
      <c r="MUA90"/>
      <c r="MUB90"/>
      <c r="MUC90"/>
      <c r="MUD90"/>
      <c r="MUE90"/>
      <c r="MUF90"/>
      <c r="MUG90"/>
      <c r="MUH90"/>
      <c r="MUI90"/>
      <c r="MUJ90"/>
      <c r="MUK90"/>
      <c r="MUL90"/>
      <c r="MUM90"/>
      <c r="MUN90"/>
      <c r="MUO90"/>
      <c r="MUP90"/>
      <c r="MUQ90"/>
      <c r="MUR90"/>
      <c r="MUS90"/>
      <c r="MUT90"/>
      <c r="MUU90"/>
      <c r="MUV90"/>
      <c r="MUW90"/>
      <c r="MUX90"/>
      <c r="MUY90"/>
      <c r="MUZ90"/>
      <c r="MVA90"/>
      <c r="MVB90"/>
      <c r="MVC90"/>
      <c r="MVD90"/>
      <c r="MVE90"/>
      <c r="MVF90"/>
      <c r="MVG90"/>
      <c r="MVH90"/>
      <c r="MVI90"/>
      <c r="MVJ90"/>
      <c r="MVK90"/>
      <c r="MVL90"/>
      <c r="MVM90"/>
      <c r="MVN90"/>
      <c r="MVO90"/>
      <c r="MVP90"/>
      <c r="MVQ90"/>
      <c r="MVR90"/>
      <c r="MVS90"/>
      <c r="MVT90"/>
      <c r="MVU90"/>
      <c r="MVV90"/>
      <c r="MVW90"/>
      <c r="MVX90"/>
      <c r="MVY90"/>
      <c r="MVZ90"/>
      <c r="MWA90"/>
      <c r="MWB90"/>
      <c r="MWC90"/>
      <c r="MWD90"/>
      <c r="MWE90"/>
      <c r="MWF90"/>
      <c r="MWG90"/>
      <c r="MWH90"/>
      <c r="MWI90"/>
      <c r="MWJ90"/>
      <c r="MWK90"/>
      <c r="MWL90"/>
      <c r="MWM90"/>
      <c r="MWN90"/>
      <c r="MWO90"/>
      <c r="MWP90"/>
      <c r="MWQ90"/>
      <c r="MWR90"/>
      <c r="MWS90"/>
      <c r="MWT90"/>
      <c r="MWU90"/>
      <c r="MWV90"/>
      <c r="MWW90"/>
      <c r="MWX90"/>
      <c r="MWY90"/>
      <c r="MWZ90"/>
      <c r="MXA90"/>
      <c r="MXB90"/>
      <c r="MXC90"/>
      <c r="MXD90"/>
      <c r="MXE90"/>
      <c r="MXF90"/>
      <c r="MXG90"/>
      <c r="MXH90"/>
      <c r="MXI90"/>
      <c r="MXJ90"/>
      <c r="MXK90"/>
      <c r="MXL90"/>
      <c r="MXM90"/>
      <c r="MXN90"/>
      <c r="MXO90"/>
      <c r="MXP90"/>
      <c r="MXQ90"/>
      <c r="MXR90"/>
      <c r="MXS90"/>
      <c r="MXT90"/>
      <c r="MXU90"/>
      <c r="MXV90"/>
      <c r="MXW90"/>
      <c r="MXX90"/>
      <c r="MXY90"/>
      <c r="MXZ90"/>
      <c r="MYA90"/>
      <c r="MYB90"/>
      <c r="MYC90"/>
      <c r="MYD90"/>
      <c r="MYE90"/>
      <c r="MYF90"/>
      <c r="MYG90"/>
      <c r="MYH90"/>
      <c r="MYI90"/>
      <c r="MYJ90"/>
      <c r="MYK90"/>
      <c r="MYL90"/>
      <c r="MYM90"/>
      <c r="MYN90"/>
      <c r="MYO90"/>
      <c r="MYP90"/>
      <c r="MYQ90"/>
      <c r="MYR90"/>
      <c r="MYS90"/>
      <c r="MYT90"/>
      <c r="MYU90"/>
      <c r="MYV90"/>
      <c r="MYW90"/>
      <c r="MYX90"/>
      <c r="MYY90"/>
      <c r="MYZ90"/>
      <c r="MZA90"/>
      <c r="MZB90"/>
      <c r="MZC90"/>
      <c r="MZD90"/>
      <c r="MZE90"/>
      <c r="MZF90"/>
      <c r="MZG90"/>
      <c r="MZH90"/>
      <c r="MZI90"/>
      <c r="MZJ90"/>
      <c r="MZK90"/>
      <c r="MZL90"/>
      <c r="MZM90"/>
      <c r="MZN90"/>
      <c r="MZO90"/>
      <c r="MZP90"/>
      <c r="MZQ90"/>
      <c r="MZR90"/>
      <c r="MZS90"/>
      <c r="MZT90"/>
      <c r="MZU90"/>
      <c r="MZV90"/>
      <c r="MZW90"/>
      <c r="MZX90"/>
      <c r="MZY90"/>
      <c r="MZZ90"/>
      <c r="NAA90"/>
      <c r="NAB90"/>
      <c r="NAC90"/>
      <c r="NAD90"/>
      <c r="NAE90"/>
      <c r="NAF90"/>
      <c r="NAG90"/>
      <c r="NAH90"/>
      <c r="NAI90"/>
      <c r="NAJ90"/>
      <c r="NAK90"/>
      <c r="NAL90"/>
      <c r="NAM90"/>
      <c r="NAN90"/>
      <c r="NAO90"/>
      <c r="NAP90"/>
      <c r="NAQ90"/>
      <c r="NAR90"/>
      <c r="NAS90"/>
      <c r="NAT90"/>
      <c r="NAU90"/>
      <c r="NAV90"/>
      <c r="NAW90"/>
      <c r="NAX90"/>
      <c r="NAY90"/>
      <c r="NAZ90"/>
      <c r="NBA90"/>
      <c r="NBB90"/>
      <c r="NBC90"/>
      <c r="NBD90"/>
      <c r="NBE90"/>
      <c r="NBF90"/>
      <c r="NBG90"/>
      <c r="NBH90"/>
      <c r="NBI90"/>
      <c r="NBJ90"/>
      <c r="NBK90"/>
      <c r="NBL90"/>
      <c r="NBM90"/>
      <c r="NBN90"/>
      <c r="NBO90"/>
      <c r="NBP90"/>
      <c r="NBQ90"/>
      <c r="NBR90"/>
      <c r="NBS90"/>
      <c r="NBT90"/>
      <c r="NBU90"/>
      <c r="NBV90"/>
      <c r="NBW90"/>
      <c r="NBX90"/>
      <c r="NBY90"/>
      <c r="NBZ90"/>
      <c r="NCA90"/>
      <c r="NCB90"/>
      <c r="NCC90"/>
      <c r="NCD90"/>
      <c r="NCE90"/>
      <c r="NCF90"/>
      <c r="NCG90"/>
      <c r="NCH90"/>
      <c r="NCI90"/>
      <c r="NCJ90"/>
      <c r="NCK90"/>
      <c r="NCL90"/>
      <c r="NCM90"/>
      <c r="NCN90"/>
      <c r="NCO90"/>
      <c r="NCP90"/>
      <c r="NCQ90"/>
      <c r="NCR90"/>
      <c r="NCS90"/>
      <c r="NCT90"/>
      <c r="NCU90"/>
      <c r="NCV90"/>
      <c r="NCW90"/>
      <c r="NCX90"/>
      <c r="NCY90"/>
      <c r="NCZ90"/>
      <c r="NDA90"/>
      <c r="NDB90"/>
      <c r="NDC90"/>
      <c r="NDD90"/>
      <c r="NDE90"/>
      <c r="NDF90"/>
      <c r="NDG90"/>
      <c r="NDH90"/>
      <c r="NDI90"/>
      <c r="NDJ90"/>
      <c r="NDK90"/>
      <c r="NDL90"/>
      <c r="NDM90"/>
      <c r="NDN90"/>
      <c r="NDO90"/>
      <c r="NDP90"/>
      <c r="NDQ90"/>
      <c r="NDR90"/>
      <c r="NDS90"/>
      <c r="NDT90"/>
      <c r="NDU90"/>
      <c r="NDV90"/>
      <c r="NDW90"/>
      <c r="NDX90"/>
      <c r="NDY90"/>
      <c r="NDZ90"/>
      <c r="NEA90"/>
      <c r="NEB90"/>
      <c r="NEC90"/>
      <c r="NED90"/>
      <c r="NEE90"/>
      <c r="NEF90"/>
      <c r="NEG90"/>
      <c r="NEH90"/>
      <c r="NEI90"/>
      <c r="NEJ90"/>
      <c r="NEK90"/>
      <c r="NEL90"/>
      <c r="NEM90"/>
      <c r="NEN90"/>
      <c r="NEO90"/>
      <c r="NEP90"/>
      <c r="NEQ90"/>
      <c r="NER90"/>
      <c r="NES90"/>
      <c r="NET90"/>
      <c r="NEU90"/>
      <c r="NEV90"/>
      <c r="NEW90"/>
      <c r="NEX90"/>
      <c r="NEY90"/>
      <c r="NEZ90"/>
      <c r="NFA90"/>
      <c r="NFB90"/>
      <c r="NFC90"/>
      <c r="NFD90"/>
      <c r="NFE90"/>
      <c r="NFF90"/>
      <c r="NFG90"/>
      <c r="NFH90"/>
      <c r="NFI90"/>
      <c r="NFJ90"/>
      <c r="NFK90"/>
      <c r="NFL90"/>
      <c r="NFM90"/>
      <c r="NFN90"/>
      <c r="NFO90"/>
      <c r="NFP90"/>
      <c r="NFQ90"/>
      <c r="NFR90"/>
      <c r="NFS90"/>
      <c r="NFT90"/>
      <c r="NFU90"/>
      <c r="NFV90"/>
      <c r="NFW90"/>
      <c r="NFX90"/>
      <c r="NFY90"/>
      <c r="NFZ90"/>
      <c r="NGA90"/>
      <c r="NGB90"/>
      <c r="NGC90"/>
      <c r="NGD90"/>
      <c r="NGE90"/>
      <c r="NGF90"/>
      <c r="NGG90"/>
      <c r="NGH90"/>
      <c r="NGI90"/>
      <c r="NGJ90"/>
      <c r="NGK90"/>
      <c r="NGL90"/>
      <c r="NGM90"/>
      <c r="NGN90"/>
      <c r="NGO90"/>
      <c r="NGP90"/>
      <c r="NGQ90"/>
      <c r="NGR90"/>
      <c r="NGS90"/>
      <c r="NGT90"/>
      <c r="NGU90"/>
      <c r="NGV90"/>
      <c r="NGW90"/>
      <c r="NGX90"/>
      <c r="NGY90"/>
      <c r="NGZ90"/>
      <c r="NHA90"/>
      <c r="NHB90"/>
      <c r="NHC90"/>
      <c r="NHD90"/>
      <c r="NHE90"/>
      <c r="NHF90"/>
      <c r="NHG90"/>
      <c r="NHH90"/>
      <c r="NHI90"/>
      <c r="NHJ90"/>
      <c r="NHK90"/>
      <c r="NHL90"/>
      <c r="NHM90"/>
      <c r="NHN90"/>
      <c r="NHO90"/>
      <c r="NHP90"/>
      <c r="NHQ90"/>
      <c r="NHR90"/>
      <c r="NHS90"/>
      <c r="NHT90"/>
      <c r="NHU90"/>
      <c r="NHV90"/>
      <c r="NHW90"/>
      <c r="NHX90"/>
      <c r="NHY90"/>
      <c r="NHZ90"/>
      <c r="NIA90"/>
      <c r="NIB90"/>
      <c r="NIC90"/>
      <c r="NID90"/>
      <c r="NIE90"/>
      <c r="NIF90"/>
      <c r="NIG90"/>
      <c r="NIH90"/>
      <c r="NII90"/>
      <c r="NIJ90"/>
      <c r="NIK90"/>
      <c r="NIL90"/>
      <c r="NIM90"/>
      <c r="NIN90"/>
      <c r="NIO90"/>
      <c r="NIP90"/>
      <c r="NIQ90"/>
      <c r="NIR90"/>
      <c r="NIS90"/>
      <c r="NIT90"/>
      <c r="NIU90"/>
      <c r="NIV90"/>
      <c r="NIW90"/>
      <c r="NIX90"/>
      <c r="NIY90"/>
      <c r="NIZ90"/>
      <c r="NJA90"/>
      <c r="NJB90"/>
      <c r="NJC90"/>
      <c r="NJD90"/>
      <c r="NJE90"/>
      <c r="NJF90"/>
      <c r="NJG90"/>
      <c r="NJH90"/>
      <c r="NJI90"/>
      <c r="NJJ90"/>
      <c r="NJK90"/>
      <c r="NJL90"/>
      <c r="NJM90"/>
      <c r="NJN90"/>
      <c r="NJO90"/>
      <c r="NJP90"/>
      <c r="NJQ90"/>
      <c r="NJR90"/>
      <c r="NJS90"/>
      <c r="NJT90"/>
      <c r="NJU90"/>
      <c r="NJV90"/>
      <c r="NJW90"/>
      <c r="NJX90"/>
      <c r="NJY90"/>
      <c r="NJZ90"/>
      <c r="NKA90"/>
      <c r="NKB90"/>
      <c r="NKC90"/>
      <c r="NKD90"/>
      <c r="NKE90"/>
      <c r="NKF90"/>
      <c r="NKG90"/>
      <c r="NKH90"/>
      <c r="NKI90"/>
      <c r="NKJ90"/>
      <c r="NKK90"/>
      <c r="NKL90"/>
      <c r="NKM90"/>
      <c r="NKN90"/>
      <c r="NKO90"/>
      <c r="NKP90"/>
      <c r="NKQ90"/>
      <c r="NKR90"/>
      <c r="NKS90"/>
      <c r="NKT90"/>
      <c r="NKU90"/>
      <c r="NKV90"/>
      <c r="NKW90"/>
      <c r="NKX90"/>
      <c r="NKY90"/>
      <c r="NKZ90"/>
      <c r="NLA90"/>
      <c r="NLB90"/>
      <c r="NLC90"/>
      <c r="NLD90"/>
      <c r="NLE90"/>
      <c r="NLF90"/>
      <c r="NLG90"/>
      <c r="NLH90"/>
      <c r="NLI90"/>
      <c r="NLJ90"/>
      <c r="NLK90"/>
      <c r="NLL90"/>
      <c r="NLM90"/>
      <c r="NLN90"/>
      <c r="NLO90"/>
      <c r="NLP90"/>
      <c r="NLQ90"/>
      <c r="NLR90"/>
      <c r="NLS90"/>
      <c r="NLT90"/>
      <c r="NLU90"/>
      <c r="NLV90"/>
      <c r="NLW90"/>
      <c r="NLX90"/>
      <c r="NLY90"/>
      <c r="NLZ90"/>
      <c r="NMA90"/>
      <c r="NMB90"/>
      <c r="NMC90"/>
      <c r="NMD90"/>
      <c r="NME90"/>
      <c r="NMF90"/>
      <c r="NMG90"/>
      <c r="NMH90"/>
      <c r="NMI90"/>
      <c r="NMJ90"/>
      <c r="NMK90"/>
      <c r="NML90"/>
      <c r="NMM90"/>
      <c r="NMN90"/>
      <c r="NMO90"/>
      <c r="NMP90"/>
      <c r="NMQ90"/>
      <c r="NMR90"/>
      <c r="NMS90"/>
      <c r="NMT90"/>
      <c r="NMU90"/>
      <c r="NMV90"/>
      <c r="NMW90"/>
      <c r="NMX90"/>
      <c r="NMY90"/>
      <c r="NMZ90"/>
      <c r="NNA90"/>
      <c r="NNB90"/>
      <c r="NNC90"/>
      <c r="NND90"/>
      <c r="NNE90"/>
      <c r="NNF90"/>
      <c r="NNG90"/>
      <c r="NNH90"/>
      <c r="NNI90"/>
      <c r="NNJ90"/>
      <c r="NNK90"/>
      <c r="NNL90"/>
      <c r="NNM90"/>
      <c r="NNN90"/>
      <c r="NNO90"/>
      <c r="NNP90"/>
      <c r="NNQ90"/>
      <c r="NNR90"/>
      <c r="NNS90"/>
      <c r="NNT90"/>
      <c r="NNU90"/>
      <c r="NNV90"/>
      <c r="NNW90"/>
      <c r="NNX90"/>
      <c r="NNY90"/>
      <c r="NNZ90"/>
      <c r="NOA90"/>
      <c r="NOB90"/>
      <c r="NOC90"/>
      <c r="NOD90"/>
      <c r="NOE90"/>
      <c r="NOF90"/>
      <c r="NOG90"/>
      <c r="NOH90"/>
      <c r="NOI90"/>
      <c r="NOJ90"/>
      <c r="NOK90"/>
      <c r="NOL90"/>
      <c r="NOM90"/>
      <c r="NON90"/>
      <c r="NOO90"/>
      <c r="NOP90"/>
      <c r="NOQ90"/>
      <c r="NOR90"/>
      <c r="NOS90"/>
      <c r="NOT90"/>
      <c r="NOU90"/>
      <c r="NOV90"/>
      <c r="NOW90"/>
      <c r="NOX90"/>
      <c r="NOY90"/>
      <c r="NOZ90"/>
      <c r="NPA90"/>
      <c r="NPB90"/>
      <c r="NPC90"/>
      <c r="NPD90"/>
      <c r="NPE90"/>
      <c r="NPF90"/>
      <c r="NPG90"/>
      <c r="NPH90"/>
      <c r="NPI90"/>
      <c r="NPJ90"/>
      <c r="NPK90"/>
      <c r="NPL90"/>
      <c r="NPM90"/>
      <c r="NPN90"/>
      <c r="NPO90"/>
      <c r="NPP90"/>
      <c r="NPQ90"/>
      <c r="NPR90"/>
      <c r="NPS90"/>
      <c r="NPT90"/>
      <c r="NPU90"/>
      <c r="NPV90"/>
      <c r="NPW90"/>
      <c r="NPX90"/>
      <c r="NPY90"/>
      <c r="NPZ90"/>
      <c r="NQA90"/>
      <c r="NQB90"/>
      <c r="NQC90"/>
      <c r="NQD90"/>
      <c r="NQE90"/>
      <c r="NQF90"/>
      <c r="NQG90"/>
      <c r="NQH90"/>
      <c r="NQI90"/>
      <c r="NQJ90"/>
      <c r="NQK90"/>
      <c r="NQL90"/>
      <c r="NQM90"/>
      <c r="NQN90"/>
      <c r="NQO90"/>
      <c r="NQP90"/>
      <c r="NQQ90"/>
      <c r="NQR90"/>
      <c r="NQS90"/>
      <c r="NQT90"/>
      <c r="NQU90"/>
      <c r="NQV90"/>
      <c r="NQW90"/>
      <c r="NQX90"/>
      <c r="NQY90"/>
      <c r="NQZ90"/>
      <c r="NRA90"/>
      <c r="NRB90"/>
      <c r="NRC90"/>
      <c r="NRD90"/>
      <c r="NRE90"/>
      <c r="NRF90"/>
      <c r="NRG90"/>
      <c r="NRH90"/>
      <c r="NRI90"/>
      <c r="NRJ90"/>
      <c r="NRK90"/>
      <c r="NRL90"/>
      <c r="NRM90"/>
      <c r="NRN90"/>
      <c r="NRO90"/>
      <c r="NRP90"/>
      <c r="NRQ90"/>
      <c r="NRR90"/>
      <c r="NRS90"/>
      <c r="NRT90"/>
      <c r="NRU90"/>
      <c r="NRV90"/>
      <c r="NRW90"/>
      <c r="NRX90"/>
      <c r="NRY90"/>
      <c r="NRZ90"/>
      <c r="NSA90"/>
      <c r="NSB90"/>
      <c r="NSC90"/>
      <c r="NSD90"/>
      <c r="NSE90"/>
      <c r="NSF90"/>
      <c r="NSG90"/>
      <c r="NSH90"/>
      <c r="NSI90"/>
      <c r="NSJ90"/>
      <c r="NSK90"/>
      <c r="NSL90"/>
      <c r="NSM90"/>
      <c r="NSN90"/>
      <c r="NSO90"/>
      <c r="NSP90"/>
      <c r="NSQ90"/>
      <c r="NSR90"/>
      <c r="NSS90"/>
      <c r="NST90"/>
      <c r="NSU90"/>
      <c r="NSV90"/>
      <c r="NSW90"/>
      <c r="NSX90"/>
      <c r="NSY90"/>
      <c r="NSZ90"/>
      <c r="NTA90"/>
      <c r="NTB90"/>
      <c r="NTC90"/>
      <c r="NTD90"/>
      <c r="NTE90"/>
      <c r="NTF90"/>
      <c r="NTG90"/>
      <c r="NTH90"/>
      <c r="NTI90"/>
      <c r="NTJ90"/>
      <c r="NTK90"/>
      <c r="NTL90"/>
      <c r="NTM90"/>
      <c r="NTN90"/>
      <c r="NTO90"/>
      <c r="NTP90"/>
      <c r="NTQ90"/>
      <c r="NTR90"/>
      <c r="NTS90"/>
      <c r="NTT90"/>
      <c r="NTU90"/>
      <c r="NTV90"/>
      <c r="NTW90"/>
      <c r="NTX90"/>
      <c r="NTY90"/>
      <c r="NTZ90"/>
      <c r="NUA90"/>
      <c r="NUB90"/>
      <c r="NUC90"/>
      <c r="NUD90"/>
      <c r="NUE90"/>
      <c r="NUF90"/>
      <c r="NUG90"/>
      <c r="NUH90"/>
      <c r="NUI90"/>
      <c r="NUJ90"/>
      <c r="NUK90"/>
      <c r="NUL90"/>
      <c r="NUM90"/>
      <c r="NUN90"/>
      <c r="NUO90"/>
      <c r="NUP90"/>
      <c r="NUQ90"/>
      <c r="NUR90"/>
      <c r="NUS90"/>
      <c r="NUT90"/>
      <c r="NUU90"/>
      <c r="NUV90"/>
      <c r="NUW90"/>
      <c r="NUX90"/>
      <c r="NUY90"/>
      <c r="NUZ90"/>
      <c r="NVA90"/>
      <c r="NVB90"/>
      <c r="NVC90"/>
      <c r="NVD90"/>
      <c r="NVE90"/>
      <c r="NVF90"/>
      <c r="NVG90"/>
      <c r="NVH90"/>
      <c r="NVI90"/>
      <c r="NVJ90"/>
      <c r="NVK90"/>
      <c r="NVL90"/>
      <c r="NVM90"/>
      <c r="NVN90"/>
      <c r="NVO90"/>
      <c r="NVP90"/>
      <c r="NVQ90"/>
      <c r="NVR90"/>
      <c r="NVS90"/>
      <c r="NVT90"/>
      <c r="NVU90"/>
      <c r="NVV90"/>
      <c r="NVW90"/>
      <c r="NVX90"/>
      <c r="NVY90"/>
      <c r="NVZ90"/>
      <c r="NWA90"/>
      <c r="NWB90"/>
      <c r="NWC90"/>
      <c r="NWD90"/>
      <c r="NWE90"/>
      <c r="NWF90"/>
      <c r="NWG90"/>
      <c r="NWH90"/>
      <c r="NWI90"/>
      <c r="NWJ90"/>
      <c r="NWK90"/>
      <c r="NWL90"/>
      <c r="NWM90"/>
      <c r="NWN90"/>
      <c r="NWO90"/>
      <c r="NWP90"/>
      <c r="NWQ90"/>
      <c r="NWR90"/>
      <c r="NWS90"/>
      <c r="NWT90"/>
      <c r="NWU90"/>
      <c r="NWV90"/>
      <c r="NWW90"/>
      <c r="NWX90"/>
      <c r="NWY90"/>
      <c r="NWZ90"/>
      <c r="NXA90"/>
      <c r="NXB90"/>
      <c r="NXC90"/>
      <c r="NXD90"/>
      <c r="NXE90"/>
      <c r="NXF90"/>
      <c r="NXG90"/>
      <c r="NXH90"/>
      <c r="NXI90"/>
      <c r="NXJ90"/>
      <c r="NXK90"/>
      <c r="NXL90"/>
      <c r="NXM90"/>
      <c r="NXN90"/>
      <c r="NXO90"/>
      <c r="NXP90"/>
      <c r="NXQ90"/>
      <c r="NXR90"/>
      <c r="NXS90"/>
      <c r="NXT90"/>
      <c r="NXU90"/>
      <c r="NXV90"/>
      <c r="NXW90"/>
      <c r="NXX90"/>
      <c r="NXY90"/>
      <c r="NXZ90"/>
      <c r="NYA90"/>
      <c r="NYB90"/>
      <c r="NYC90"/>
      <c r="NYD90"/>
      <c r="NYE90"/>
      <c r="NYF90"/>
      <c r="NYG90"/>
      <c r="NYH90"/>
      <c r="NYI90"/>
      <c r="NYJ90"/>
      <c r="NYK90"/>
      <c r="NYL90"/>
      <c r="NYM90"/>
      <c r="NYN90"/>
      <c r="NYO90"/>
      <c r="NYP90"/>
      <c r="NYQ90"/>
      <c r="NYR90"/>
      <c r="NYS90"/>
      <c r="NYT90"/>
      <c r="NYU90"/>
      <c r="NYV90"/>
      <c r="NYW90"/>
      <c r="NYX90"/>
      <c r="NYY90"/>
      <c r="NYZ90"/>
      <c r="NZA90"/>
      <c r="NZB90"/>
      <c r="NZC90"/>
      <c r="NZD90"/>
      <c r="NZE90"/>
      <c r="NZF90"/>
      <c r="NZG90"/>
      <c r="NZH90"/>
      <c r="NZI90"/>
      <c r="NZJ90"/>
      <c r="NZK90"/>
      <c r="NZL90"/>
      <c r="NZM90"/>
      <c r="NZN90"/>
      <c r="NZO90"/>
      <c r="NZP90"/>
      <c r="NZQ90"/>
      <c r="NZR90"/>
      <c r="NZS90"/>
      <c r="NZT90"/>
      <c r="NZU90"/>
      <c r="NZV90"/>
      <c r="NZW90"/>
      <c r="NZX90"/>
      <c r="NZY90"/>
      <c r="NZZ90"/>
      <c r="OAA90"/>
      <c r="OAB90"/>
      <c r="OAC90"/>
      <c r="OAD90"/>
      <c r="OAE90"/>
      <c r="OAF90"/>
      <c r="OAG90"/>
      <c r="OAH90"/>
      <c r="OAI90"/>
      <c r="OAJ90"/>
      <c r="OAK90"/>
      <c r="OAL90"/>
      <c r="OAM90"/>
      <c r="OAN90"/>
      <c r="OAO90"/>
      <c r="OAP90"/>
      <c r="OAQ90"/>
      <c r="OAR90"/>
      <c r="OAS90"/>
      <c r="OAT90"/>
      <c r="OAU90"/>
      <c r="OAV90"/>
      <c r="OAW90"/>
      <c r="OAX90"/>
      <c r="OAY90"/>
      <c r="OAZ90"/>
      <c r="OBA90"/>
      <c r="OBB90"/>
      <c r="OBC90"/>
      <c r="OBD90"/>
      <c r="OBE90"/>
      <c r="OBF90"/>
      <c r="OBG90"/>
      <c r="OBH90"/>
      <c r="OBI90"/>
      <c r="OBJ90"/>
      <c r="OBK90"/>
      <c r="OBL90"/>
      <c r="OBM90"/>
      <c r="OBN90"/>
      <c r="OBO90"/>
      <c r="OBP90"/>
      <c r="OBQ90"/>
      <c r="OBR90"/>
      <c r="OBS90"/>
      <c r="OBT90"/>
      <c r="OBU90"/>
      <c r="OBV90"/>
      <c r="OBW90"/>
      <c r="OBX90"/>
      <c r="OBY90"/>
      <c r="OBZ90"/>
      <c r="OCA90"/>
      <c r="OCB90"/>
      <c r="OCC90"/>
      <c r="OCD90"/>
      <c r="OCE90"/>
      <c r="OCF90"/>
      <c r="OCG90"/>
      <c r="OCH90"/>
      <c r="OCI90"/>
      <c r="OCJ90"/>
      <c r="OCK90"/>
      <c r="OCL90"/>
      <c r="OCM90"/>
      <c r="OCN90"/>
      <c r="OCO90"/>
      <c r="OCP90"/>
      <c r="OCQ90"/>
      <c r="OCR90"/>
      <c r="OCS90"/>
      <c r="OCT90"/>
      <c r="OCU90"/>
      <c r="OCV90"/>
      <c r="OCW90"/>
      <c r="OCX90"/>
      <c r="OCY90"/>
      <c r="OCZ90"/>
      <c r="ODA90"/>
      <c r="ODB90"/>
      <c r="ODC90"/>
      <c r="ODD90"/>
      <c r="ODE90"/>
      <c r="ODF90"/>
      <c r="ODG90"/>
      <c r="ODH90"/>
      <c r="ODI90"/>
      <c r="ODJ90"/>
      <c r="ODK90"/>
      <c r="ODL90"/>
      <c r="ODM90"/>
      <c r="ODN90"/>
      <c r="ODO90"/>
      <c r="ODP90"/>
      <c r="ODQ90"/>
      <c r="ODR90"/>
      <c r="ODS90"/>
      <c r="ODT90"/>
      <c r="ODU90"/>
      <c r="ODV90"/>
      <c r="ODW90"/>
      <c r="ODX90"/>
      <c r="ODY90"/>
      <c r="ODZ90"/>
      <c r="OEA90"/>
      <c r="OEB90"/>
      <c r="OEC90"/>
      <c r="OED90"/>
      <c r="OEE90"/>
      <c r="OEF90"/>
      <c r="OEG90"/>
      <c r="OEH90"/>
      <c r="OEI90"/>
      <c r="OEJ90"/>
      <c r="OEK90"/>
      <c r="OEL90"/>
      <c r="OEM90"/>
      <c r="OEN90"/>
      <c r="OEO90"/>
      <c r="OEP90"/>
      <c r="OEQ90"/>
      <c r="OER90"/>
      <c r="OES90"/>
      <c r="OET90"/>
      <c r="OEU90"/>
      <c r="OEV90"/>
      <c r="OEW90"/>
      <c r="OEX90"/>
      <c r="OEY90"/>
      <c r="OEZ90"/>
      <c r="OFA90"/>
      <c r="OFB90"/>
      <c r="OFC90"/>
      <c r="OFD90"/>
      <c r="OFE90"/>
      <c r="OFF90"/>
      <c r="OFG90"/>
      <c r="OFH90"/>
      <c r="OFI90"/>
      <c r="OFJ90"/>
      <c r="OFK90"/>
      <c r="OFL90"/>
      <c r="OFM90"/>
      <c r="OFN90"/>
      <c r="OFO90"/>
      <c r="OFP90"/>
      <c r="OFQ90"/>
      <c r="OFR90"/>
      <c r="OFS90"/>
      <c r="OFT90"/>
      <c r="OFU90"/>
      <c r="OFV90"/>
      <c r="OFW90"/>
      <c r="OFX90"/>
      <c r="OFY90"/>
      <c r="OFZ90"/>
      <c r="OGA90"/>
      <c r="OGB90"/>
      <c r="OGC90"/>
      <c r="OGD90"/>
      <c r="OGE90"/>
      <c r="OGF90"/>
      <c r="OGG90"/>
      <c r="OGH90"/>
      <c r="OGI90"/>
      <c r="OGJ90"/>
      <c r="OGK90"/>
      <c r="OGL90"/>
      <c r="OGM90"/>
      <c r="OGN90"/>
      <c r="OGO90"/>
      <c r="OGP90"/>
      <c r="OGQ90"/>
      <c r="OGR90"/>
      <c r="OGS90"/>
      <c r="OGT90"/>
      <c r="OGU90"/>
      <c r="OGV90"/>
      <c r="OGW90"/>
      <c r="OGX90"/>
      <c r="OGY90"/>
      <c r="OGZ90"/>
      <c r="OHA90"/>
      <c r="OHB90"/>
      <c r="OHC90"/>
      <c r="OHD90"/>
      <c r="OHE90"/>
      <c r="OHF90"/>
      <c r="OHG90"/>
      <c r="OHH90"/>
      <c r="OHI90"/>
      <c r="OHJ90"/>
      <c r="OHK90"/>
      <c r="OHL90"/>
      <c r="OHM90"/>
      <c r="OHN90"/>
      <c r="OHO90"/>
      <c r="OHP90"/>
      <c r="OHQ90"/>
      <c r="OHR90"/>
      <c r="OHS90"/>
      <c r="OHT90"/>
      <c r="OHU90"/>
      <c r="OHV90"/>
      <c r="OHW90"/>
      <c r="OHX90"/>
      <c r="OHY90"/>
      <c r="OHZ90"/>
      <c r="OIA90"/>
      <c r="OIB90"/>
      <c r="OIC90"/>
      <c r="OID90"/>
      <c r="OIE90"/>
      <c r="OIF90"/>
      <c r="OIG90"/>
      <c r="OIH90"/>
      <c r="OII90"/>
      <c r="OIJ90"/>
      <c r="OIK90"/>
      <c r="OIL90"/>
      <c r="OIM90"/>
      <c r="OIN90"/>
      <c r="OIO90"/>
      <c r="OIP90"/>
      <c r="OIQ90"/>
      <c r="OIR90"/>
      <c r="OIS90"/>
      <c r="OIT90"/>
      <c r="OIU90"/>
      <c r="OIV90"/>
      <c r="OIW90"/>
      <c r="OIX90"/>
      <c r="OIY90"/>
      <c r="OIZ90"/>
      <c r="OJA90"/>
      <c r="OJB90"/>
      <c r="OJC90"/>
      <c r="OJD90"/>
      <c r="OJE90"/>
      <c r="OJF90"/>
      <c r="OJG90"/>
      <c r="OJH90"/>
      <c r="OJI90"/>
      <c r="OJJ90"/>
      <c r="OJK90"/>
      <c r="OJL90"/>
      <c r="OJM90"/>
      <c r="OJN90"/>
      <c r="OJO90"/>
      <c r="OJP90"/>
      <c r="OJQ90"/>
      <c r="OJR90"/>
      <c r="OJS90"/>
      <c r="OJT90"/>
      <c r="OJU90"/>
      <c r="OJV90"/>
      <c r="OJW90"/>
      <c r="OJX90"/>
      <c r="OJY90"/>
      <c r="OJZ90"/>
      <c r="OKA90"/>
      <c r="OKB90"/>
      <c r="OKC90"/>
      <c r="OKD90"/>
      <c r="OKE90"/>
      <c r="OKF90"/>
      <c r="OKG90"/>
      <c r="OKH90"/>
      <c r="OKI90"/>
      <c r="OKJ90"/>
      <c r="OKK90"/>
      <c r="OKL90"/>
      <c r="OKM90"/>
      <c r="OKN90"/>
      <c r="OKO90"/>
      <c r="OKP90"/>
      <c r="OKQ90"/>
      <c r="OKR90"/>
      <c r="OKS90"/>
      <c r="OKT90"/>
      <c r="OKU90"/>
      <c r="OKV90"/>
      <c r="OKW90"/>
      <c r="OKX90"/>
      <c r="OKY90"/>
      <c r="OKZ90"/>
      <c r="OLA90"/>
      <c r="OLB90"/>
      <c r="OLC90"/>
      <c r="OLD90"/>
      <c r="OLE90"/>
      <c r="OLF90"/>
      <c r="OLG90"/>
      <c r="OLH90"/>
      <c r="OLI90"/>
      <c r="OLJ90"/>
      <c r="OLK90"/>
      <c r="OLL90"/>
      <c r="OLM90"/>
      <c r="OLN90"/>
      <c r="OLO90"/>
      <c r="OLP90"/>
      <c r="OLQ90"/>
      <c r="OLR90"/>
      <c r="OLS90"/>
      <c r="OLT90"/>
      <c r="OLU90"/>
      <c r="OLV90"/>
      <c r="OLW90"/>
      <c r="OLX90"/>
      <c r="OLY90"/>
      <c r="OLZ90"/>
      <c r="OMA90"/>
      <c r="OMB90"/>
      <c r="OMC90"/>
      <c r="OMD90"/>
      <c r="OME90"/>
      <c r="OMF90"/>
      <c r="OMG90"/>
      <c r="OMH90"/>
      <c r="OMI90"/>
      <c r="OMJ90"/>
      <c r="OMK90"/>
      <c r="OML90"/>
      <c r="OMM90"/>
      <c r="OMN90"/>
      <c r="OMO90"/>
      <c r="OMP90"/>
      <c r="OMQ90"/>
      <c r="OMR90"/>
      <c r="OMS90"/>
      <c r="OMT90"/>
      <c r="OMU90"/>
      <c r="OMV90"/>
      <c r="OMW90"/>
      <c r="OMX90"/>
      <c r="OMY90"/>
      <c r="OMZ90"/>
      <c r="ONA90"/>
      <c r="ONB90"/>
      <c r="ONC90"/>
      <c r="OND90"/>
      <c r="ONE90"/>
      <c r="ONF90"/>
      <c r="ONG90"/>
      <c r="ONH90"/>
      <c r="ONI90"/>
      <c r="ONJ90"/>
      <c r="ONK90"/>
      <c r="ONL90"/>
      <c r="ONM90"/>
      <c r="ONN90"/>
      <c r="ONO90"/>
      <c r="ONP90"/>
      <c r="ONQ90"/>
      <c r="ONR90"/>
      <c r="ONS90"/>
      <c r="ONT90"/>
      <c r="ONU90"/>
      <c r="ONV90"/>
      <c r="ONW90"/>
      <c r="ONX90"/>
      <c r="ONY90"/>
      <c r="ONZ90"/>
      <c r="OOA90"/>
      <c r="OOB90"/>
      <c r="OOC90"/>
      <c r="OOD90"/>
      <c r="OOE90"/>
      <c r="OOF90"/>
      <c r="OOG90"/>
      <c r="OOH90"/>
      <c r="OOI90"/>
      <c r="OOJ90"/>
      <c r="OOK90"/>
      <c r="OOL90"/>
      <c r="OOM90"/>
      <c r="OON90"/>
      <c r="OOO90"/>
      <c r="OOP90"/>
      <c r="OOQ90"/>
      <c r="OOR90"/>
      <c r="OOS90"/>
      <c r="OOT90"/>
      <c r="OOU90"/>
      <c r="OOV90"/>
      <c r="OOW90"/>
      <c r="OOX90"/>
      <c r="OOY90"/>
      <c r="OOZ90"/>
      <c r="OPA90"/>
      <c r="OPB90"/>
      <c r="OPC90"/>
      <c r="OPD90"/>
      <c r="OPE90"/>
      <c r="OPF90"/>
      <c r="OPG90"/>
      <c r="OPH90"/>
      <c r="OPI90"/>
      <c r="OPJ90"/>
      <c r="OPK90"/>
      <c r="OPL90"/>
      <c r="OPM90"/>
      <c r="OPN90"/>
      <c r="OPO90"/>
      <c r="OPP90"/>
      <c r="OPQ90"/>
      <c r="OPR90"/>
      <c r="OPS90"/>
      <c r="OPT90"/>
      <c r="OPU90"/>
      <c r="OPV90"/>
      <c r="OPW90"/>
      <c r="OPX90"/>
      <c r="OPY90"/>
      <c r="OPZ90"/>
      <c r="OQA90"/>
      <c r="OQB90"/>
      <c r="OQC90"/>
      <c r="OQD90"/>
      <c r="OQE90"/>
      <c r="OQF90"/>
      <c r="OQG90"/>
      <c r="OQH90"/>
      <c r="OQI90"/>
      <c r="OQJ90"/>
      <c r="OQK90"/>
      <c r="OQL90"/>
      <c r="OQM90"/>
      <c r="OQN90"/>
      <c r="OQO90"/>
      <c r="OQP90"/>
      <c r="OQQ90"/>
      <c r="OQR90"/>
      <c r="OQS90"/>
      <c r="OQT90"/>
      <c r="OQU90"/>
      <c r="OQV90"/>
      <c r="OQW90"/>
      <c r="OQX90"/>
      <c r="OQY90"/>
      <c r="OQZ90"/>
      <c r="ORA90"/>
      <c r="ORB90"/>
      <c r="ORC90"/>
      <c r="ORD90"/>
      <c r="ORE90"/>
      <c r="ORF90"/>
      <c r="ORG90"/>
      <c r="ORH90"/>
      <c r="ORI90"/>
      <c r="ORJ90"/>
      <c r="ORK90"/>
      <c r="ORL90"/>
      <c r="ORM90"/>
      <c r="ORN90"/>
      <c r="ORO90"/>
      <c r="ORP90"/>
      <c r="ORQ90"/>
      <c r="ORR90"/>
      <c r="ORS90"/>
      <c r="ORT90"/>
      <c r="ORU90"/>
      <c r="ORV90"/>
      <c r="ORW90"/>
      <c r="ORX90"/>
      <c r="ORY90"/>
      <c r="ORZ90"/>
      <c r="OSA90"/>
      <c r="OSB90"/>
      <c r="OSC90"/>
      <c r="OSD90"/>
      <c r="OSE90"/>
      <c r="OSF90"/>
      <c r="OSG90"/>
      <c r="OSH90"/>
      <c r="OSI90"/>
      <c r="OSJ90"/>
      <c r="OSK90"/>
      <c r="OSL90"/>
      <c r="OSM90"/>
      <c r="OSN90"/>
      <c r="OSO90"/>
      <c r="OSP90"/>
      <c r="OSQ90"/>
      <c r="OSR90"/>
      <c r="OSS90"/>
      <c r="OST90"/>
      <c r="OSU90"/>
      <c r="OSV90"/>
      <c r="OSW90"/>
      <c r="OSX90"/>
      <c r="OSY90"/>
      <c r="OSZ90"/>
      <c r="OTA90"/>
      <c r="OTB90"/>
      <c r="OTC90"/>
      <c r="OTD90"/>
      <c r="OTE90"/>
      <c r="OTF90"/>
      <c r="OTG90"/>
      <c r="OTH90"/>
      <c r="OTI90"/>
      <c r="OTJ90"/>
      <c r="OTK90"/>
      <c r="OTL90"/>
      <c r="OTM90"/>
      <c r="OTN90"/>
      <c r="OTO90"/>
      <c r="OTP90"/>
      <c r="OTQ90"/>
      <c r="OTR90"/>
      <c r="OTS90"/>
      <c r="OTT90"/>
      <c r="OTU90"/>
      <c r="OTV90"/>
      <c r="OTW90"/>
      <c r="OTX90"/>
      <c r="OTY90"/>
      <c r="OTZ90"/>
      <c r="OUA90"/>
      <c r="OUB90"/>
      <c r="OUC90"/>
      <c r="OUD90"/>
      <c r="OUE90"/>
      <c r="OUF90"/>
      <c r="OUG90"/>
      <c r="OUH90"/>
      <c r="OUI90"/>
      <c r="OUJ90"/>
      <c r="OUK90"/>
      <c r="OUL90"/>
      <c r="OUM90"/>
      <c r="OUN90"/>
      <c r="OUO90"/>
      <c r="OUP90"/>
      <c r="OUQ90"/>
      <c r="OUR90"/>
      <c r="OUS90"/>
      <c r="OUT90"/>
      <c r="OUU90"/>
      <c r="OUV90"/>
      <c r="OUW90"/>
      <c r="OUX90"/>
      <c r="OUY90"/>
      <c r="OUZ90"/>
      <c r="OVA90"/>
      <c r="OVB90"/>
      <c r="OVC90"/>
      <c r="OVD90"/>
      <c r="OVE90"/>
      <c r="OVF90"/>
      <c r="OVG90"/>
      <c r="OVH90"/>
      <c r="OVI90"/>
      <c r="OVJ90"/>
      <c r="OVK90"/>
      <c r="OVL90"/>
      <c r="OVM90"/>
      <c r="OVN90"/>
      <c r="OVO90"/>
      <c r="OVP90"/>
      <c r="OVQ90"/>
      <c r="OVR90"/>
      <c r="OVS90"/>
      <c r="OVT90"/>
      <c r="OVU90"/>
      <c r="OVV90"/>
      <c r="OVW90"/>
      <c r="OVX90"/>
      <c r="OVY90"/>
      <c r="OVZ90"/>
      <c r="OWA90"/>
      <c r="OWB90"/>
      <c r="OWC90"/>
      <c r="OWD90"/>
      <c r="OWE90"/>
      <c r="OWF90"/>
      <c r="OWG90"/>
      <c r="OWH90"/>
      <c r="OWI90"/>
      <c r="OWJ90"/>
      <c r="OWK90"/>
      <c r="OWL90"/>
      <c r="OWM90"/>
      <c r="OWN90"/>
      <c r="OWO90"/>
      <c r="OWP90"/>
      <c r="OWQ90"/>
      <c r="OWR90"/>
      <c r="OWS90"/>
      <c r="OWT90"/>
      <c r="OWU90"/>
      <c r="OWV90"/>
      <c r="OWW90"/>
      <c r="OWX90"/>
      <c r="OWY90"/>
      <c r="OWZ90"/>
      <c r="OXA90"/>
      <c r="OXB90"/>
      <c r="OXC90"/>
      <c r="OXD90"/>
      <c r="OXE90"/>
      <c r="OXF90"/>
      <c r="OXG90"/>
      <c r="OXH90"/>
      <c r="OXI90"/>
      <c r="OXJ90"/>
      <c r="OXK90"/>
      <c r="OXL90"/>
      <c r="OXM90"/>
      <c r="OXN90"/>
      <c r="OXO90"/>
      <c r="OXP90"/>
      <c r="OXQ90"/>
      <c r="OXR90"/>
      <c r="OXS90"/>
      <c r="OXT90"/>
      <c r="OXU90"/>
      <c r="OXV90"/>
      <c r="OXW90"/>
      <c r="OXX90"/>
      <c r="OXY90"/>
      <c r="OXZ90"/>
      <c r="OYA90"/>
      <c r="OYB90"/>
      <c r="OYC90"/>
      <c r="OYD90"/>
      <c r="OYE90"/>
      <c r="OYF90"/>
      <c r="OYG90"/>
      <c r="OYH90"/>
      <c r="OYI90"/>
      <c r="OYJ90"/>
      <c r="OYK90"/>
      <c r="OYL90"/>
      <c r="OYM90"/>
      <c r="OYN90"/>
      <c r="OYO90"/>
      <c r="OYP90"/>
      <c r="OYQ90"/>
      <c r="OYR90"/>
      <c r="OYS90"/>
      <c r="OYT90"/>
      <c r="OYU90"/>
      <c r="OYV90"/>
      <c r="OYW90"/>
      <c r="OYX90"/>
      <c r="OYY90"/>
      <c r="OYZ90"/>
      <c r="OZA90"/>
      <c r="OZB90"/>
      <c r="OZC90"/>
      <c r="OZD90"/>
      <c r="OZE90"/>
      <c r="OZF90"/>
      <c r="OZG90"/>
      <c r="OZH90"/>
      <c r="OZI90"/>
      <c r="OZJ90"/>
      <c r="OZK90"/>
      <c r="OZL90"/>
      <c r="OZM90"/>
      <c r="OZN90"/>
      <c r="OZO90"/>
      <c r="OZP90"/>
      <c r="OZQ90"/>
      <c r="OZR90"/>
      <c r="OZS90"/>
      <c r="OZT90"/>
      <c r="OZU90"/>
      <c r="OZV90"/>
      <c r="OZW90"/>
      <c r="OZX90"/>
      <c r="OZY90"/>
      <c r="OZZ90"/>
      <c r="PAA90"/>
      <c r="PAB90"/>
      <c r="PAC90"/>
      <c r="PAD90"/>
      <c r="PAE90"/>
      <c r="PAF90"/>
      <c r="PAG90"/>
      <c r="PAH90"/>
      <c r="PAI90"/>
      <c r="PAJ90"/>
      <c r="PAK90"/>
      <c r="PAL90"/>
      <c r="PAM90"/>
      <c r="PAN90"/>
      <c r="PAO90"/>
      <c r="PAP90"/>
      <c r="PAQ90"/>
      <c r="PAR90"/>
      <c r="PAS90"/>
      <c r="PAT90"/>
      <c r="PAU90"/>
      <c r="PAV90"/>
      <c r="PAW90"/>
      <c r="PAX90"/>
      <c r="PAY90"/>
      <c r="PAZ90"/>
      <c r="PBA90"/>
      <c r="PBB90"/>
      <c r="PBC90"/>
      <c r="PBD90"/>
      <c r="PBE90"/>
      <c r="PBF90"/>
      <c r="PBG90"/>
      <c r="PBH90"/>
      <c r="PBI90"/>
      <c r="PBJ90"/>
      <c r="PBK90"/>
      <c r="PBL90"/>
      <c r="PBM90"/>
      <c r="PBN90"/>
      <c r="PBO90"/>
      <c r="PBP90"/>
      <c r="PBQ90"/>
      <c r="PBR90"/>
      <c r="PBS90"/>
      <c r="PBT90"/>
      <c r="PBU90"/>
      <c r="PBV90"/>
      <c r="PBW90"/>
      <c r="PBX90"/>
      <c r="PBY90"/>
      <c r="PBZ90"/>
      <c r="PCA90"/>
      <c r="PCB90"/>
      <c r="PCC90"/>
      <c r="PCD90"/>
      <c r="PCE90"/>
      <c r="PCF90"/>
      <c r="PCG90"/>
      <c r="PCH90"/>
      <c r="PCI90"/>
      <c r="PCJ90"/>
      <c r="PCK90"/>
      <c r="PCL90"/>
      <c r="PCM90"/>
      <c r="PCN90"/>
      <c r="PCO90"/>
      <c r="PCP90"/>
      <c r="PCQ90"/>
      <c r="PCR90"/>
      <c r="PCS90"/>
      <c r="PCT90"/>
      <c r="PCU90"/>
      <c r="PCV90"/>
      <c r="PCW90"/>
      <c r="PCX90"/>
      <c r="PCY90"/>
      <c r="PCZ90"/>
      <c r="PDA90"/>
      <c r="PDB90"/>
      <c r="PDC90"/>
      <c r="PDD90"/>
      <c r="PDE90"/>
      <c r="PDF90"/>
      <c r="PDG90"/>
      <c r="PDH90"/>
      <c r="PDI90"/>
      <c r="PDJ90"/>
      <c r="PDK90"/>
      <c r="PDL90"/>
      <c r="PDM90"/>
      <c r="PDN90"/>
      <c r="PDO90"/>
      <c r="PDP90"/>
      <c r="PDQ90"/>
      <c r="PDR90"/>
      <c r="PDS90"/>
      <c r="PDT90"/>
      <c r="PDU90"/>
      <c r="PDV90"/>
      <c r="PDW90"/>
      <c r="PDX90"/>
      <c r="PDY90"/>
      <c r="PDZ90"/>
      <c r="PEA90"/>
      <c r="PEB90"/>
      <c r="PEC90"/>
      <c r="PED90"/>
      <c r="PEE90"/>
      <c r="PEF90"/>
      <c r="PEG90"/>
      <c r="PEH90"/>
      <c r="PEI90"/>
      <c r="PEJ90"/>
      <c r="PEK90"/>
      <c r="PEL90"/>
      <c r="PEM90"/>
      <c r="PEN90"/>
      <c r="PEO90"/>
      <c r="PEP90"/>
      <c r="PEQ90"/>
      <c r="PER90"/>
      <c r="PES90"/>
      <c r="PET90"/>
      <c r="PEU90"/>
      <c r="PEV90"/>
      <c r="PEW90"/>
      <c r="PEX90"/>
      <c r="PEY90"/>
      <c r="PEZ90"/>
      <c r="PFA90"/>
      <c r="PFB90"/>
      <c r="PFC90"/>
      <c r="PFD90"/>
      <c r="PFE90"/>
      <c r="PFF90"/>
      <c r="PFG90"/>
      <c r="PFH90"/>
      <c r="PFI90"/>
      <c r="PFJ90"/>
      <c r="PFK90"/>
      <c r="PFL90"/>
      <c r="PFM90"/>
      <c r="PFN90"/>
      <c r="PFO90"/>
      <c r="PFP90"/>
      <c r="PFQ90"/>
      <c r="PFR90"/>
      <c r="PFS90"/>
      <c r="PFT90"/>
      <c r="PFU90"/>
      <c r="PFV90"/>
      <c r="PFW90"/>
      <c r="PFX90"/>
      <c r="PFY90"/>
      <c r="PFZ90"/>
      <c r="PGA90"/>
      <c r="PGB90"/>
      <c r="PGC90"/>
      <c r="PGD90"/>
      <c r="PGE90"/>
      <c r="PGF90"/>
      <c r="PGG90"/>
      <c r="PGH90"/>
      <c r="PGI90"/>
      <c r="PGJ90"/>
      <c r="PGK90"/>
      <c r="PGL90"/>
      <c r="PGM90"/>
      <c r="PGN90"/>
      <c r="PGO90"/>
      <c r="PGP90"/>
      <c r="PGQ90"/>
      <c r="PGR90"/>
      <c r="PGS90"/>
      <c r="PGT90"/>
      <c r="PGU90"/>
      <c r="PGV90"/>
      <c r="PGW90"/>
      <c r="PGX90"/>
      <c r="PGY90"/>
      <c r="PGZ90"/>
      <c r="PHA90"/>
      <c r="PHB90"/>
      <c r="PHC90"/>
      <c r="PHD90"/>
      <c r="PHE90"/>
      <c r="PHF90"/>
      <c r="PHG90"/>
      <c r="PHH90"/>
      <c r="PHI90"/>
      <c r="PHJ90"/>
      <c r="PHK90"/>
      <c r="PHL90"/>
      <c r="PHM90"/>
      <c r="PHN90"/>
      <c r="PHO90"/>
      <c r="PHP90"/>
      <c r="PHQ90"/>
      <c r="PHR90"/>
      <c r="PHS90"/>
      <c r="PHT90"/>
      <c r="PHU90"/>
      <c r="PHV90"/>
      <c r="PHW90"/>
      <c r="PHX90"/>
      <c r="PHY90"/>
      <c r="PHZ90"/>
      <c r="PIA90"/>
      <c r="PIB90"/>
      <c r="PIC90"/>
      <c r="PID90"/>
      <c r="PIE90"/>
      <c r="PIF90"/>
      <c r="PIG90"/>
      <c r="PIH90"/>
      <c r="PII90"/>
      <c r="PIJ90"/>
      <c r="PIK90"/>
      <c r="PIL90"/>
      <c r="PIM90"/>
      <c r="PIN90"/>
      <c r="PIO90"/>
      <c r="PIP90"/>
      <c r="PIQ90"/>
      <c r="PIR90"/>
      <c r="PIS90"/>
      <c r="PIT90"/>
      <c r="PIU90"/>
      <c r="PIV90"/>
      <c r="PIW90"/>
      <c r="PIX90"/>
      <c r="PIY90"/>
      <c r="PIZ90"/>
      <c r="PJA90"/>
      <c r="PJB90"/>
      <c r="PJC90"/>
      <c r="PJD90"/>
      <c r="PJE90"/>
      <c r="PJF90"/>
      <c r="PJG90"/>
      <c r="PJH90"/>
      <c r="PJI90"/>
      <c r="PJJ90"/>
      <c r="PJK90"/>
      <c r="PJL90"/>
      <c r="PJM90"/>
      <c r="PJN90"/>
      <c r="PJO90"/>
      <c r="PJP90"/>
      <c r="PJQ90"/>
      <c r="PJR90"/>
      <c r="PJS90"/>
      <c r="PJT90"/>
      <c r="PJU90"/>
      <c r="PJV90"/>
      <c r="PJW90"/>
      <c r="PJX90"/>
      <c r="PJY90"/>
      <c r="PJZ90"/>
      <c r="PKA90"/>
      <c r="PKB90"/>
      <c r="PKC90"/>
      <c r="PKD90"/>
      <c r="PKE90"/>
      <c r="PKF90"/>
      <c r="PKG90"/>
      <c r="PKH90"/>
      <c r="PKI90"/>
      <c r="PKJ90"/>
      <c r="PKK90"/>
      <c r="PKL90"/>
      <c r="PKM90"/>
      <c r="PKN90"/>
      <c r="PKO90"/>
      <c r="PKP90"/>
      <c r="PKQ90"/>
      <c r="PKR90"/>
      <c r="PKS90"/>
      <c r="PKT90"/>
      <c r="PKU90"/>
      <c r="PKV90"/>
      <c r="PKW90"/>
      <c r="PKX90"/>
      <c r="PKY90"/>
      <c r="PKZ90"/>
      <c r="PLA90"/>
      <c r="PLB90"/>
      <c r="PLC90"/>
      <c r="PLD90"/>
      <c r="PLE90"/>
      <c r="PLF90"/>
      <c r="PLG90"/>
      <c r="PLH90"/>
      <c r="PLI90"/>
      <c r="PLJ90"/>
      <c r="PLK90"/>
      <c r="PLL90"/>
      <c r="PLM90"/>
      <c r="PLN90"/>
      <c r="PLO90"/>
      <c r="PLP90"/>
      <c r="PLQ90"/>
      <c r="PLR90"/>
      <c r="PLS90"/>
      <c r="PLT90"/>
      <c r="PLU90"/>
      <c r="PLV90"/>
      <c r="PLW90"/>
      <c r="PLX90"/>
      <c r="PLY90"/>
      <c r="PLZ90"/>
      <c r="PMA90"/>
      <c r="PMB90"/>
      <c r="PMC90"/>
      <c r="PMD90"/>
      <c r="PME90"/>
      <c r="PMF90"/>
      <c r="PMG90"/>
      <c r="PMH90"/>
      <c r="PMI90"/>
      <c r="PMJ90"/>
      <c r="PMK90"/>
      <c r="PML90"/>
      <c r="PMM90"/>
      <c r="PMN90"/>
      <c r="PMO90"/>
      <c r="PMP90"/>
      <c r="PMQ90"/>
      <c r="PMR90"/>
      <c r="PMS90"/>
      <c r="PMT90"/>
      <c r="PMU90"/>
      <c r="PMV90"/>
      <c r="PMW90"/>
      <c r="PMX90"/>
      <c r="PMY90"/>
      <c r="PMZ90"/>
      <c r="PNA90"/>
      <c r="PNB90"/>
      <c r="PNC90"/>
      <c r="PND90"/>
      <c r="PNE90"/>
      <c r="PNF90"/>
      <c r="PNG90"/>
      <c r="PNH90"/>
      <c r="PNI90"/>
      <c r="PNJ90"/>
      <c r="PNK90"/>
      <c r="PNL90"/>
      <c r="PNM90"/>
      <c r="PNN90"/>
      <c r="PNO90"/>
      <c r="PNP90"/>
      <c r="PNQ90"/>
      <c r="PNR90"/>
      <c r="PNS90"/>
      <c r="PNT90"/>
      <c r="PNU90"/>
      <c r="PNV90"/>
      <c r="PNW90"/>
      <c r="PNX90"/>
      <c r="PNY90"/>
      <c r="PNZ90"/>
      <c r="POA90"/>
      <c r="POB90"/>
      <c r="POC90"/>
      <c r="POD90"/>
      <c r="POE90"/>
      <c r="POF90"/>
      <c r="POG90"/>
      <c r="POH90"/>
      <c r="POI90"/>
      <c r="POJ90"/>
      <c r="POK90"/>
      <c r="POL90"/>
      <c r="POM90"/>
      <c r="PON90"/>
      <c r="POO90"/>
      <c r="POP90"/>
      <c r="POQ90"/>
      <c r="POR90"/>
      <c r="POS90"/>
      <c r="POT90"/>
      <c r="POU90"/>
      <c r="POV90"/>
      <c r="POW90"/>
      <c r="POX90"/>
      <c r="POY90"/>
      <c r="POZ90"/>
      <c r="PPA90"/>
      <c r="PPB90"/>
      <c r="PPC90"/>
      <c r="PPD90"/>
      <c r="PPE90"/>
      <c r="PPF90"/>
      <c r="PPG90"/>
      <c r="PPH90"/>
      <c r="PPI90"/>
      <c r="PPJ90"/>
      <c r="PPK90"/>
      <c r="PPL90"/>
      <c r="PPM90"/>
      <c r="PPN90"/>
      <c r="PPO90"/>
      <c r="PPP90"/>
      <c r="PPQ90"/>
      <c r="PPR90"/>
      <c r="PPS90"/>
      <c r="PPT90"/>
      <c r="PPU90"/>
      <c r="PPV90"/>
      <c r="PPW90"/>
      <c r="PPX90"/>
      <c r="PPY90"/>
      <c r="PPZ90"/>
      <c r="PQA90"/>
      <c r="PQB90"/>
      <c r="PQC90"/>
      <c r="PQD90"/>
      <c r="PQE90"/>
      <c r="PQF90"/>
      <c r="PQG90"/>
      <c r="PQH90"/>
      <c r="PQI90"/>
      <c r="PQJ90"/>
      <c r="PQK90"/>
      <c r="PQL90"/>
      <c r="PQM90"/>
      <c r="PQN90"/>
      <c r="PQO90"/>
      <c r="PQP90"/>
      <c r="PQQ90"/>
      <c r="PQR90"/>
      <c r="PQS90"/>
      <c r="PQT90"/>
      <c r="PQU90"/>
      <c r="PQV90"/>
      <c r="PQW90"/>
      <c r="PQX90"/>
      <c r="PQY90"/>
      <c r="PQZ90"/>
      <c r="PRA90"/>
      <c r="PRB90"/>
      <c r="PRC90"/>
      <c r="PRD90"/>
      <c r="PRE90"/>
      <c r="PRF90"/>
      <c r="PRG90"/>
      <c r="PRH90"/>
      <c r="PRI90"/>
      <c r="PRJ90"/>
      <c r="PRK90"/>
      <c r="PRL90"/>
      <c r="PRM90"/>
      <c r="PRN90"/>
      <c r="PRO90"/>
      <c r="PRP90"/>
      <c r="PRQ90"/>
      <c r="PRR90"/>
      <c r="PRS90"/>
      <c r="PRT90"/>
      <c r="PRU90"/>
      <c r="PRV90"/>
      <c r="PRW90"/>
      <c r="PRX90"/>
      <c r="PRY90"/>
      <c r="PRZ90"/>
      <c r="PSA90"/>
      <c r="PSB90"/>
      <c r="PSC90"/>
      <c r="PSD90"/>
      <c r="PSE90"/>
      <c r="PSF90"/>
      <c r="PSG90"/>
      <c r="PSH90"/>
      <c r="PSI90"/>
      <c r="PSJ90"/>
      <c r="PSK90"/>
      <c r="PSL90"/>
      <c r="PSM90"/>
      <c r="PSN90"/>
      <c r="PSO90"/>
      <c r="PSP90"/>
      <c r="PSQ90"/>
      <c r="PSR90"/>
      <c r="PSS90"/>
      <c r="PST90"/>
      <c r="PSU90"/>
      <c r="PSV90"/>
      <c r="PSW90"/>
      <c r="PSX90"/>
      <c r="PSY90"/>
      <c r="PSZ90"/>
      <c r="PTA90"/>
      <c r="PTB90"/>
      <c r="PTC90"/>
      <c r="PTD90"/>
      <c r="PTE90"/>
      <c r="PTF90"/>
      <c r="PTG90"/>
      <c r="PTH90"/>
      <c r="PTI90"/>
      <c r="PTJ90"/>
      <c r="PTK90"/>
      <c r="PTL90"/>
      <c r="PTM90"/>
      <c r="PTN90"/>
      <c r="PTO90"/>
      <c r="PTP90"/>
      <c r="PTQ90"/>
      <c r="PTR90"/>
      <c r="PTS90"/>
      <c r="PTT90"/>
      <c r="PTU90"/>
      <c r="PTV90"/>
      <c r="PTW90"/>
      <c r="PTX90"/>
      <c r="PTY90"/>
      <c r="PTZ90"/>
      <c r="PUA90"/>
      <c r="PUB90"/>
      <c r="PUC90"/>
      <c r="PUD90"/>
      <c r="PUE90"/>
      <c r="PUF90"/>
      <c r="PUG90"/>
      <c r="PUH90"/>
      <c r="PUI90"/>
      <c r="PUJ90"/>
      <c r="PUK90"/>
      <c r="PUL90"/>
      <c r="PUM90"/>
      <c r="PUN90"/>
      <c r="PUO90"/>
      <c r="PUP90"/>
      <c r="PUQ90"/>
      <c r="PUR90"/>
      <c r="PUS90"/>
      <c r="PUT90"/>
      <c r="PUU90"/>
      <c r="PUV90"/>
      <c r="PUW90"/>
      <c r="PUX90"/>
      <c r="PUY90"/>
      <c r="PUZ90"/>
      <c r="PVA90"/>
      <c r="PVB90"/>
      <c r="PVC90"/>
      <c r="PVD90"/>
      <c r="PVE90"/>
      <c r="PVF90"/>
      <c r="PVG90"/>
      <c r="PVH90"/>
      <c r="PVI90"/>
      <c r="PVJ90"/>
      <c r="PVK90"/>
      <c r="PVL90"/>
      <c r="PVM90"/>
      <c r="PVN90"/>
      <c r="PVO90"/>
      <c r="PVP90"/>
      <c r="PVQ90"/>
      <c r="PVR90"/>
      <c r="PVS90"/>
      <c r="PVT90"/>
      <c r="PVU90"/>
      <c r="PVV90"/>
      <c r="PVW90"/>
      <c r="PVX90"/>
      <c r="PVY90"/>
      <c r="PVZ90"/>
      <c r="PWA90"/>
      <c r="PWB90"/>
      <c r="PWC90"/>
      <c r="PWD90"/>
      <c r="PWE90"/>
      <c r="PWF90"/>
      <c r="PWG90"/>
      <c r="PWH90"/>
      <c r="PWI90"/>
      <c r="PWJ90"/>
      <c r="PWK90"/>
      <c r="PWL90"/>
      <c r="PWM90"/>
      <c r="PWN90"/>
      <c r="PWO90"/>
      <c r="PWP90"/>
      <c r="PWQ90"/>
      <c r="PWR90"/>
      <c r="PWS90"/>
      <c r="PWT90"/>
      <c r="PWU90"/>
      <c r="PWV90"/>
      <c r="PWW90"/>
      <c r="PWX90"/>
      <c r="PWY90"/>
      <c r="PWZ90"/>
      <c r="PXA90"/>
      <c r="PXB90"/>
      <c r="PXC90"/>
      <c r="PXD90"/>
      <c r="PXE90"/>
      <c r="PXF90"/>
      <c r="PXG90"/>
      <c r="PXH90"/>
      <c r="PXI90"/>
      <c r="PXJ90"/>
      <c r="PXK90"/>
      <c r="PXL90"/>
      <c r="PXM90"/>
      <c r="PXN90"/>
      <c r="PXO90"/>
      <c r="PXP90"/>
      <c r="PXQ90"/>
      <c r="PXR90"/>
      <c r="PXS90"/>
      <c r="PXT90"/>
      <c r="PXU90"/>
      <c r="PXV90"/>
      <c r="PXW90"/>
      <c r="PXX90"/>
      <c r="PXY90"/>
      <c r="PXZ90"/>
      <c r="PYA90"/>
      <c r="PYB90"/>
      <c r="PYC90"/>
      <c r="PYD90"/>
      <c r="PYE90"/>
      <c r="PYF90"/>
      <c r="PYG90"/>
      <c r="PYH90"/>
      <c r="PYI90"/>
      <c r="PYJ90"/>
      <c r="PYK90"/>
      <c r="PYL90"/>
      <c r="PYM90"/>
      <c r="PYN90"/>
      <c r="PYO90"/>
      <c r="PYP90"/>
      <c r="PYQ90"/>
      <c r="PYR90"/>
      <c r="PYS90"/>
      <c r="PYT90"/>
      <c r="PYU90"/>
      <c r="PYV90"/>
      <c r="PYW90"/>
      <c r="PYX90"/>
      <c r="PYY90"/>
      <c r="PYZ90"/>
      <c r="PZA90"/>
      <c r="PZB90"/>
      <c r="PZC90"/>
      <c r="PZD90"/>
      <c r="PZE90"/>
      <c r="PZF90"/>
      <c r="PZG90"/>
      <c r="PZH90"/>
      <c r="PZI90"/>
      <c r="PZJ90"/>
      <c r="PZK90"/>
      <c r="PZL90"/>
      <c r="PZM90"/>
      <c r="PZN90"/>
      <c r="PZO90"/>
      <c r="PZP90"/>
      <c r="PZQ90"/>
      <c r="PZR90"/>
      <c r="PZS90"/>
      <c r="PZT90"/>
      <c r="PZU90"/>
      <c r="PZV90"/>
      <c r="PZW90"/>
      <c r="PZX90"/>
      <c r="PZY90"/>
      <c r="PZZ90"/>
      <c r="QAA90"/>
      <c r="QAB90"/>
      <c r="QAC90"/>
      <c r="QAD90"/>
      <c r="QAE90"/>
      <c r="QAF90"/>
      <c r="QAG90"/>
      <c r="QAH90"/>
      <c r="QAI90"/>
      <c r="QAJ90"/>
      <c r="QAK90"/>
      <c r="QAL90"/>
      <c r="QAM90"/>
      <c r="QAN90"/>
      <c r="QAO90"/>
      <c r="QAP90"/>
      <c r="QAQ90"/>
      <c r="QAR90"/>
      <c r="QAS90"/>
      <c r="QAT90"/>
      <c r="QAU90"/>
      <c r="QAV90"/>
      <c r="QAW90"/>
      <c r="QAX90"/>
      <c r="QAY90"/>
      <c r="QAZ90"/>
      <c r="QBA90"/>
      <c r="QBB90"/>
      <c r="QBC90"/>
      <c r="QBD90"/>
      <c r="QBE90"/>
      <c r="QBF90"/>
      <c r="QBG90"/>
      <c r="QBH90"/>
      <c r="QBI90"/>
      <c r="QBJ90"/>
      <c r="QBK90"/>
      <c r="QBL90"/>
      <c r="QBM90"/>
      <c r="QBN90"/>
      <c r="QBO90"/>
      <c r="QBP90"/>
      <c r="QBQ90"/>
      <c r="QBR90"/>
      <c r="QBS90"/>
      <c r="QBT90"/>
      <c r="QBU90"/>
      <c r="QBV90"/>
      <c r="QBW90"/>
      <c r="QBX90"/>
      <c r="QBY90"/>
      <c r="QBZ90"/>
      <c r="QCA90"/>
      <c r="QCB90"/>
      <c r="QCC90"/>
      <c r="QCD90"/>
      <c r="QCE90"/>
      <c r="QCF90"/>
      <c r="QCG90"/>
      <c r="QCH90"/>
      <c r="QCI90"/>
      <c r="QCJ90"/>
      <c r="QCK90"/>
      <c r="QCL90"/>
      <c r="QCM90"/>
      <c r="QCN90"/>
      <c r="QCO90"/>
      <c r="QCP90"/>
      <c r="QCQ90"/>
      <c r="QCR90"/>
      <c r="QCS90"/>
      <c r="QCT90"/>
      <c r="QCU90"/>
      <c r="QCV90"/>
      <c r="QCW90"/>
      <c r="QCX90"/>
      <c r="QCY90"/>
      <c r="QCZ90"/>
      <c r="QDA90"/>
      <c r="QDB90"/>
      <c r="QDC90"/>
      <c r="QDD90"/>
      <c r="QDE90"/>
      <c r="QDF90"/>
      <c r="QDG90"/>
      <c r="QDH90"/>
      <c r="QDI90"/>
      <c r="QDJ90"/>
      <c r="QDK90"/>
      <c r="QDL90"/>
      <c r="QDM90"/>
      <c r="QDN90"/>
      <c r="QDO90"/>
      <c r="QDP90"/>
      <c r="QDQ90"/>
      <c r="QDR90"/>
      <c r="QDS90"/>
      <c r="QDT90"/>
      <c r="QDU90"/>
      <c r="QDV90"/>
      <c r="QDW90"/>
      <c r="QDX90"/>
      <c r="QDY90"/>
      <c r="QDZ90"/>
      <c r="QEA90"/>
      <c r="QEB90"/>
      <c r="QEC90"/>
      <c r="QED90"/>
      <c r="QEE90"/>
      <c r="QEF90"/>
      <c r="QEG90"/>
      <c r="QEH90"/>
      <c r="QEI90"/>
      <c r="QEJ90"/>
      <c r="QEK90"/>
      <c r="QEL90"/>
      <c r="QEM90"/>
      <c r="QEN90"/>
      <c r="QEO90"/>
      <c r="QEP90"/>
      <c r="QEQ90"/>
      <c r="QER90"/>
      <c r="QES90"/>
      <c r="QET90"/>
      <c r="QEU90"/>
      <c r="QEV90"/>
      <c r="QEW90"/>
      <c r="QEX90"/>
      <c r="QEY90"/>
      <c r="QEZ90"/>
      <c r="QFA90"/>
      <c r="QFB90"/>
      <c r="QFC90"/>
      <c r="QFD90"/>
      <c r="QFE90"/>
      <c r="QFF90"/>
      <c r="QFG90"/>
      <c r="QFH90"/>
      <c r="QFI90"/>
      <c r="QFJ90"/>
      <c r="QFK90"/>
      <c r="QFL90"/>
      <c r="QFM90"/>
      <c r="QFN90"/>
      <c r="QFO90"/>
      <c r="QFP90"/>
      <c r="QFQ90"/>
      <c r="QFR90"/>
      <c r="QFS90"/>
      <c r="QFT90"/>
      <c r="QFU90"/>
      <c r="QFV90"/>
      <c r="QFW90"/>
      <c r="QFX90"/>
      <c r="QFY90"/>
      <c r="QFZ90"/>
      <c r="QGA90"/>
      <c r="QGB90"/>
      <c r="QGC90"/>
      <c r="QGD90"/>
      <c r="QGE90"/>
      <c r="QGF90"/>
      <c r="QGG90"/>
      <c r="QGH90"/>
      <c r="QGI90"/>
      <c r="QGJ90"/>
      <c r="QGK90"/>
      <c r="QGL90"/>
      <c r="QGM90"/>
      <c r="QGN90"/>
      <c r="QGO90"/>
      <c r="QGP90"/>
      <c r="QGQ90"/>
      <c r="QGR90"/>
      <c r="QGS90"/>
      <c r="QGT90"/>
      <c r="QGU90"/>
      <c r="QGV90"/>
      <c r="QGW90"/>
      <c r="QGX90"/>
      <c r="QGY90"/>
      <c r="QGZ90"/>
      <c r="QHA90"/>
      <c r="QHB90"/>
      <c r="QHC90"/>
      <c r="QHD90"/>
      <c r="QHE90"/>
      <c r="QHF90"/>
      <c r="QHG90"/>
      <c r="QHH90"/>
      <c r="QHI90"/>
      <c r="QHJ90"/>
      <c r="QHK90"/>
      <c r="QHL90"/>
      <c r="QHM90"/>
      <c r="QHN90"/>
      <c r="QHO90"/>
      <c r="QHP90"/>
      <c r="QHQ90"/>
      <c r="QHR90"/>
      <c r="QHS90"/>
      <c r="QHT90"/>
      <c r="QHU90"/>
      <c r="QHV90"/>
      <c r="QHW90"/>
      <c r="QHX90"/>
      <c r="QHY90"/>
      <c r="QHZ90"/>
      <c r="QIA90"/>
      <c r="QIB90"/>
      <c r="QIC90"/>
      <c r="QID90"/>
      <c r="QIE90"/>
      <c r="QIF90"/>
      <c r="QIG90"/>
      <c r="QIH90"/>
      <c r="QII90"/>
      <c r="QIJ90"/>
      <c r="QIK90"/>
      <c r="QIL90"/>
      <c r="QIM90"/>
      <c r="QIN90"/>
      <c r="QIO90"/>
      <c r="QIP90"/>
      <c r="QIQ90"/>
      <c r="QIR90"/>
      <c r="QIS90"/>
      <c r="QIT90"/>
      <c r="QIU90"/>
      <c r="QIV90"/>
      <c r="QIW90"/>
      <c r="QIX90"/>
      <c r="QIY90"/>
      <c r="QIZ90"/>
      <c r="QJA90"/>
      <c r="QJB90"/>
      <c r="QJC90"/>
      <c r="QJD90"/>
      <c r="QJE90"/>
      <c r="QJF90"/>
      <c r="QJG90"/>
      <c r="QJH90"/>
      <c r="QJI90"/>
      <c r="QJJ90"/>
      <c r="QJK90"/>
      <c r="QJL90"/>
      <c r="QJM90"/>
      <c r="QJN90"/>
      <c r="QJO90"/>
      <c r="QJP90"/>
      <c r="QJQ90"/>
      <c r="QJR90"/>
      <c r="QJS90"/>
      <c r="QJT90"/>
      <c r="QJU90"/>
      <c r="QJV90"/>
      <c r="QJW90"/>
      <c r="QJX90"/>
      <c r="QJY90"/>
      <c r="QJZ90"/>
      <c r="QKA90"/>
      <c r="QKB90"/>
      <c r="QKC90"/>
      <c r="QKD90"/>
      <c r="QKE90"/>
      <c r="QKF90"/>
      <c r="QKG90"/>
      <c r="QKH90"/>
      <c r="QKI90"/>
      <c r="QKJ90"/>
      <c r="QKK90"/>
      <c r="QKL90"/>
      <c r="QKM90"/>
      <c r="QKN90"/>
      <c r="QKO90"/>
      <c r="QKP90"/>
      <c r="QKQ90"/>
      <c r="QKR90"/>
      <c r="QKS90"/>
      <c r="QKT90"/>
      <c r="QKU90"/>
      <c r="QKV90"/>
      <c r="QKW90"/>
      <c r="QKX90"/>
      <c r="QKY90"/>
      <c r="QKZ90"/>
      <c r="QLA90"/>
      <c r="QLB90"/>
      <c r="QLC90"/>
      <c r="QLD90"/>
      <c r="QLE90"/>
      <c r="QLF90"/>
      <c r="QLG90"/>
      <c r="QLH90"/>
      <c r="QLI90"/>
      <c r="QLJ90"/>
      <c r="QLK90"/>
      <c r="QLL90"/>
      <c r="QLM90"/>
      <c r="QLN90"/>
      <c r="QLO90"/>
      <c r="QLP90"/>
      <c r="QLQ90"/>
      <c r="QLR90"/>
      <c r="QLS90"/>
      <c r="QLT90"/>
      <c r="QLU90"/>
      <c r="QLV90"/>
      <c r="QLW90"/>
      <c r="QLX90"/>
      <c r="QLY90"/>
      <c r="QLZ90"/>
      <c r="QMA90"/>
      <c r="QMB90"/>
      <c r="QMC90"/>
      <c r="QMD90"/>
      <c r="QME90"/>
      <c r="QMF90"/>
      <c r="QMG90"/>
      <c r="QMH90"/>
      <c r="QMI90"/>
      <c r="QMJ90"/>
      <c r="QMK90"/>
      <c r="QML90"/>
      <c r="QMM90"/>
      <c r="QMN90"/>
      <c r="QMO90"/>
      <c r="QMP90"/>
      <c r="QMQ90"/>
      <c r="QMR90"/>
      <c r="QMS90"/>
      <c r="QMT90"/>
      <c r="QMU90"/>
      <c r="QMV90"/>
      <c r="QMW90"/>
      <c r="QMX90"/>
      <c r="QMY90"/>
      <c r="QMZ90"/>
      <c r="QNA90"/>
      <c r="QNB90"/>
      <c r="QNC90"/>
      <c r="QND90"/>
      <c r="QNE90"/>
      <c r="QNF90"/>
      <c r="QNG90"/>
      <c r="QNH90"/>
      <c r="QNI90"/>
      <c r="QNJ90"/>
      <c r="QNK90"/>
      <c r="QNL90"/>
      <c r="QNM90"/>
      <c r="QNN90"/>
      <c r="QNO90"/>
      <c r="QNP90"/>
      <c r="QNQ90"/>
      <c r="QNR90"/>
      <c r="QNS90"/>
      <c r="QNT90"/>
      <c r="QNU90"/>
      <c r="QNV90"/>
      <c r="QNW90"/>
      <c r="QNX90"/>
      <c r="QNY90"/>
      <c r="QNZ90"/>
      <c r="QOA90"/>
      <c r="QOB90"/>
      <c r="QOC90"/>
      <c r="QOD90"/>
      <c r="QOE90"/>
      <c r="QOF90"/>
      <c r="QOG90"/>
      <c r="QOH90"/>
      <c r="QOI90"/>
      <c r="QOJ90"/>
      <c r="QOK90"/>
      <c r="QOL90"/>
      <c r="QOM90"/>
      <c r="QON90"/>
      <c r="QOO90"/>
      <c r="QOP90"/>
      <c r="QOQ90"/>
      <c r="QOR90"/>
      <c r="QOS90"/>
      <c r="QOT90"/>
      <c r="QOU90"/>
      <c r="QOV90"/>
      <c r="QOW90"/>
      <c r="QOX90"/>
      <c r="QOY90"/>
      <c r="QOZ90"/>
      <c r="QPA90"/>
      <c r="QPB90"/>
      <c r="QPC90"/>
      <c r="QPD90"/>
      <c r="QPE90"/>
      <c r="QPF90"/>
      <c r="QPG90"/>
      <c r="QPH90"/>
      <c r="QPI90"/>
      <c r="QPJ90"/>
      <c r="QPK90"/>
      <c r="QPL90"/>
      <c r="QPM90"/>
      <c r="QPN90"/>
      <c r="QPO90"/>
      <c r="QPP90"/>
      <c r="QPQ90"/>
      <c r="QPR90"/>
      <c r="QPS90"/>
      <c r="QPT90"/>
      <c r="QPU90"/>
      <c r="QPV90"/>
      <c r="QPW90"/>
      <c r="QPX90"/>
      <c r="QPY90"/>
      <c r="QPZ90"/>
      <c r="QQA90"/>
      <c r="QQB90"/>
      <c r="QQC90"/>
      <c r="QQD90"/>
      <c r="QQE90"/>
      <c r="QQF90"/>
      <c r="QQG90"/>
      <c r="QQH90"/>
      <c r="QQI90"/>
      <c r="QQJ90"/>
      <c r="QQK90"/>
      <c r="QQL90"/>
      <c r="QQM90"/>
      <c r="QQN90"/>
      <c r="QQO90"/>
      <c r="QQP90"/>
      <c r="QQQ90"/>
      <c r="QQR90"/>
      <c r="QQS90"/>
      <c r="QQT90"/>
      <c r="QQU90"/>
      <c r="QQV90"/>
      <c r="QQW90"/>
      <c r="QQX90"/>
      <c r="QQY90"/>
      <c r="QQZ90"/>
      <c r="QRA90"/>
      <c r="QRB90"/>
      <c r="QRC90"/>
      <c r="QRD90"/>
      <c r="QRE90"/>
      <c r="QRF90"/>
      <c r="QRG90"/>
      <c r="QRH90"/>
      <c r="QRI90"/>
      <c r="QRJ90"/>
      <c r="QRK90"/>
      <c r="QRL90"/>
      <c r="QRM90"/>
      <c r="QRN90"/>
      <c r="QRO90"/>
      <c r="QRP90"/>
      <c r="QRQ90"/>
      <c r="QRR90"/>
      <c r="QRS90"/>
      <c r="QRT90"/>
      <c r="QRU90"/>
      <c r="QRV90"/>
      <c r="QRW90"/>
      <c r="QRX90"/>
      <c r="QRY90"/>
      <c r="QRZ90"/>
      <c r="QSA90"/>
      <c r="QSB90"/>
      <c r="QSC90"/>
      <c r="QSD90"/>
      <c r="QSE90"/>
      <c r="QSF90"/>
      <c r="QSG90"/>
      <c r="QSH90"/>
      <c r="QSI90"/>
      <c r="QSJ90"/>
      <c r="QSK90"/>
      <c r="QSL90"/>
      <c r="QSM90"/>
      <c r="QSN90"/>
      <c r="QSO90"/>
      <c r="QSP90"/>
      <c r="QSQ90"/>
      <c r="QSR90"/>
      <c r="QSS90"/>
      <c r="QST90"/>
      <c r="QSU90"/>
      <c r="QSV90"/>
      <c r="QSW90"/>
      <c r="QSX90"/>
      <c r="QSY90"/>
      <c r="QSZ90"/>
      <c r="QTA90"/>
      <c r="QTB90"/>
      <c r="QTC90"/>
      <c r="QTD90"/>
      <c r="QTE90"/>
      <c r="QTF90"/>
      <c r="QTG90"/>
      <c r="QTH90"/>
      <c r="QTI90"/>
      <c r="QTJ90"/>
      <c r="QTK90"/>
      <c r="QTL90"/>
      <c r="QTM90"/>
      <c r="QTN90"/>
      <c r="QTO90"/>
      <c r="QTP90"/>
      <c r="QTQ90"/>
      <c r="QTR90"/>
      <c r="QTS90"/>
      <c r="QTT90"/>
      <c r="QTU90"/>
      <c r="QTV90"/>
      <c r="QTW90"/>
      <c r="QTX90"/>
      <c r="QTY90"/>
      <c r="QTZ90"/>
      <c r="QUA90"/>
      <c r="QUB90"/>
      <c r="QUC90"/>
      <c r="QUD90"/>
      <c r="QUE90"/>
      <c r="QUF90"/>
      <c r="QUG90"/>
      <c r="QUH90"/>
      <c r="QUI90"/>
      <c r="QUJ90"/>
      <c r="QUK90"/>
      <c r="QUL90"/>
      <c r="QUM90"/>
      <c r="QUN90"/>
      <c r="QUO90"/>
      <c r="QUP90"/>
      <c r="QUQ90"/>
      <c r="QUR90"/>
      <c r="QUS90"/>
      <c r="QUT90"/>
      <c r="QUU90"/>
      <c r="QUV90"/>
      <c r="QUW90"/>
      <c r="QUX90"/>
      <c r="QUY90"/>
      <c r="QUZ90"/>
      <c r="QVA90"/>
      <c r="QVB90"/>
      <c r="QVC90"/>
      <c r="QVD90"/>
      <c r="QVE90"/>
      <c r="QVF90"/>
      <c r="QVG90"/>
      <c r="QVH90"/>
      <c r="QVI90"/>
      <c r="QVJ90"/>
      <c r="QVK90"/>
      <c r="QVL90"/>
      <c r="QVM90"/>
      <c r="QVN90"/>
      <c r="QVO90"/>
      <c r="QVP90"/>
      <c r="QVQ90"/>
      <c r="QVR90"/>
      <c r="QVS90"/>
      <c r="QVT90"/>
      <c r="QVU90"/>
      <c r="QVV90"/>
      <c r="QVW90"/>
      <c r="QVX90"/>
      <c r="QVY90"/>
      <c r="QVZ90"/>
      <c r="QWA90"/>
      <c r="QWB90"/>
      <c r="QWC90"/>
      <c r="QWD90"/>
      <c r="QWE90"/>
      <c r="QWF90"/>
      <c r="QWG90"/>
      <c r="QWH90"/>
      <c r="QWI90"/>
      <c r="QWJ90"/>
      <c r="QWK90"/>
      <c r="QWL90"/>
      <c r="QWM90"/>
      <c r="QWN90"/>
      <c r="QWO90"/>
      <c r="QWP90"/>
      <c r="QWQ90"/>
      <c r="QWR90"/>
      <c r="QWS90"/>
      <c r="QWT90"/>
      <c r="QWU90"/>
      <c r="QWV90"/>
      <c r="QWW90"/>
      <c r="QWX90"/>
      <c r="QWY90"/>
      <c r="QWZ90"/>
      <c r="QXA90"/>
      <c r="QXB90"/>
      <c r="QXC90"/>
      <c r="QXD90"/>
      <c r="QXE90"/>
      <c r="QXF90"/>
      <c r="QXG90"/>
      <c r="QXH90"/>
      <c r="QXI90"/>
      <c r="QXJ90"/>
      <c r="QXK90"/>
      <c r="QXL90"/>
      <c r="QXM90"/>
      <c r="QXN90"/>
      <c r="QXO90"/>
      <c r="QXP90"/>
      <c r="QXQ90"/>
      <c r="QXR90"/>
      <c r="QXS90"/>
      <c r="QXT90"/>
      <c r="QXU90"/>
      <c r="QXV90"/>
      <c r="QXW90"/>
      <c r="QXX90"/>
      <c r="QXY90"/>
      <c r="QXZ90"/>
      <c r="QYA90"/>
      <c r="QYB90"/>
      <c r="QYC90"/>
      <c r="QYD90"/>
      <c r="QYE90"/>
      <c r="QYF90"/>
      <c r="QYG90"/>
      <c r="QYH90"/>
      <c r="QYI90"/>
      <c r="QYJ90"/>
      <c r="QYK90"/>
      <c r="QYL90"/>
      <c r="QYM90"/>
      <c r="QYN90"/>
      <c r="QYO90"/>
      <c r="QYP90"/>
      <c r="QYQ90"/>
      <c r="QYR90"/>
      <c r="QYS90"/>
      <c r="QYT90"/>
      <c r="QYU90"/>
      <c r="QYV90"/>
      <c r="QYW90"/>
      <c r="QYX90"/>
      <c r="QYY90"/>
      <c r="QYZ90"/>
      <c r="QZA90"/>
      <c r="QZB90"/>
      <c r="QZC90"/>
      <c r="QZD90"/>
      <c r="QZE90"/>
      <c r="QZF90"/>
      <c r="QZG90"/>
      <c r="QZH90"/>
      <c r="QZI90"/>
      <c r="QZJ90"/>
      <c r="QZK90"/>
      <c r="QZL90"/>
      <c r="QZM90"/>
      <c r="QZN90"/>
      <c r="QZO90"/>
      <c r="QZP90"/>
      <c r="QZQ90"/>
      <c r="QZR90"/>
      <c r="QZS90"/>
      <c r="QZT90"/>
      <c r="QZU90"/>
      <c r="QZV90"/>
      <c r="QZW90"/>
      <c r="QZX90"/>
      <c r="QZY90"/>
      <c r="QZZ90"/>
      <c r="RAA90"/>
      <c r="RAB90"/>
      <c r="RAC90"/>
      <c r="RAD90"/>
      <c r="RAE90"/>
      <c r="RAF90"/>
      <c r="RAG90"/>
      <c r="RAH90"/>
      <c r="RAI90"/>
      <c r="RAJ90"/>
      <c r="RAK90"/>
      <c r="RAL90"/>
      <c r="RAM90"/>
      <c r="RAN90"/>
      <c r="RAO90"/>
      <c r="RAP90"/>
      <c r="RAQ90"/>
      <c r="RAR90"/>
      <c r="RAS90"/>
      <c r="RAT90"/>
      <c r="RAU90"/>
      <c r="RAV90"/>
      <c r="RAW90"/>
      <c r="RAX90"/>
      <c r="RAY90"/>
      <c r="RAZ90"/>
      <c r="RBA90"/>
      <c r="RBB90"/>
      <c r="RBC90"/>
      <c r="RBD90"/>
      <c r="RBE90"/>
      <c r="RBF90"/>
      <c r="RBG90"/>
      <c r="RBH90"/>
      <c r="RBI90"/>
      <c r="RBJ90"/>
      <c r="RBK90"/>
      <c r="RBL90"/>
      <c r="RBM90"/>
      <c r="RBN90"/>
      <c r="RBO90"/>
      <c r="RBP90"/>
      <c r="RBQ90"/>
      <c r="RBR90"/>
      <c r="RBS90"/>
      <c r="RBT90"/>
      <c r="RBU90"/>
      <c r="RBV90"/>
      <c r="RBW90"/>
      <c r="RBX90"/>
      <c r="RBY90"/>
      <c r="RBZ90"/>
      <c r="RCA90"/>
      <c r="RCB90"/>
      <c r="RCC90"/>
      <c r="RCD90"/>
      <c r="RCE90"/>
      <c r="RCF90"/>
      <c r="RCG90"/>
      <c r="RCH90"/>
      <c r="RCI90"/>
      <c r="RCJ90"/>
      <c r="RCK90"/>
      <c r="RCL90"/>
      <c r="RCM90"/>
      <c r="RCN90"/>
      <c r="RCO90"/>
      <c r="RCP90"/>
      <c r="RCQ90"/>
      <c r="RCR90"/>
      <c r="RCS90"/>
      <c r="RCT90"/>
      <c r="RCU90"/>
      <c r="RCV90"/>
      <c r="RCW90"/>
      <c r="RCX90"/>
      <c r="RCY90"/>
      <c r="RCZ90"/>
      <c r="RDA90"/>
      <c r="RDB90"/>
      <c r="RDC90"/>
      <c r="RDD90"/>
      <c r="RDE90"/>
      <c r="RDF90"/>
      <c r="RDG90"/>
      <c r="RDH90"/>
      <c r="RDI90"/>
      <c r="RDJ90"/>
      <c r="RDK90"/>
      <c r="RDL90"/>
      <c r="RDM90"/>
      <c r="RDN90"/>
      <c r="RDO90"/>
      <c r="RDP90"/>
      <c r="RDQ90"/>
      <c r="RDR90"/>
      <c r="RDS90"/>
      <c r="RDT90"/>
      <c r="RDU90"/>
      <c r="RDV90"/>
      <c r="RDW90"/>
      <c r="RDX90"/>
      <c r="RDY90"/>
      <c r="RDZ90"/>
      <c r="REA90"/>
      <c r="REB90"/>
      <c r="REC90"/>
      <c r="RED90"/>
      <c r="REE90"/>
      <c r="REF90"/>
      <c r="REG90"/>
      <c r="REH90"/>
      <c r="REI90"/>
      <c r="REJ90"/>
      <c r="REK90"/>
      <c r="REL90"/>
      <c r="REM90"/>
      <c r="REN90"/>
      <c r="REO90"/>
      <c r="REP90"/>
      <c r="REQ90"/>
      <c r="RER90"/>
      <c r="RES90"/>
      <c r="RET90"/>
      <c r="REU90"/>
      <c r="REV90"/>
      <c r="REW90"/>
      <c r="REX90"/>
      <c r="REY90"/>
      <c r="REZ90"/>
      <c r="RFA90"/>
      <c r="RFB90"/>
      <c r="RFC90"/>
      <c r="RFD90"/>
      <c r="RFE90"/>
      <c r="RFF90"/>
      <c r="RFG90"/>
      <c r="RFH90"/>
      <c r="RFI90"/>
      <c r="RFJ90"/>
      <c r="RFK90"/>
      <c r="RFL90"/>
      <c r="RFM90"/>
      <c r="RFN90"/>
      <c r="RFO90"/>
      <c r="RFP90"/>
      <c r="RFQ90"/>
      <c r="RFR90"/>
      <c r="RFS90"/>
      <c r="RFT90"/>
      <c r="RFU90"/>
      <c r="RFV90"/>
      <c r="RFW90"/>
      <c r="RFX90"/>
      <c r="RFY90"/>
      <c r="RFZ90"/>
      <c r="RGA90"/>
      <c r="RGB90"/>
      <c r="RGC90"/>
      <c r="RGD90"/>
      <c r="RGE90"/>
      <c r="RGF90"/>
      <c r="RGG90"/>
      <c r="RGH90"/>
      <c r="RGI90"/>
      <c r="RGJ90"/>
      <c r="RGK90"/>
      <c r="RGL90"/>
      <c r="RGM90"/>
      <c r="RGN90"/>
      <c r="RGO90"/>
      <c r="RGP90"/>
      <c r="RGQ90"/>
      <c r="RGR90"/>
      <c r="RGS90"/>
      <c r="RGT90"/>
      <c r="RGU90"/>
      <c r="RGV90"/>
      <c r="RGW90"/>
      <c r="RGX90"/>
      <c r="RGY90"/>
      <c r="RGZ90"/>
      <c r="RHA90"/>
      <c r="RHB90"/>
      <c r="RHC90"/>
      <c r="RHD90"/>
      <c r="RHE90"/>
      <c r="RHF90"/>
      <c r="RHG90"/>
      <c r="RHH90"/>
      <c r="RHI90"/>
      <c r="RHJ90"/>
      <c r="RHK90"/>
      <c r="RHL90"/>
      <c r="RHM90"/>
      <c r="RHN90"/>
      <c r="RHO90"/>
      <c r="RHP90"/>
      <c r="RHQ90"/>
      <c r="RHR90"/>
      <c r="RHS90"/>
      <c r="RHT90"/>
      <c r="RHU90"/>
      <c r="RHV90"/>
      <c r="RHW90"/>
      <c r="RHX90"/>
      <c r="RHY90"/>
      <c r="RHZ90"/>
      <c r="RIA90"/>
      <c r="RIB90"/>
      <c r="RIC90"/>
      <c r="RID90"/>
      <c r="RIE90"/>
      <c r="RIF90"/>
      <c r="RIG90"/>
      <c r="RIH90"/>
      <c r="RII90"/>
      <c r="RIJ90"/>
      <c r="RIK90"/>
      <c r="RIL90"/>
      <c r="RIM90"/>
      <c r="RIN90"/>
      <c r="RIO90"/>
      <c r="RIP90"/>
      <c r="RIQ90"/>
      <c r="RIR90"/>
      <c r="RIS90"/>
      <c r="RIT90"/>
      <c r="RIU90"/>
      <c r="RIV90"/>
      <c r="RIW90"/>
      <c r="RIX90"/>
      <c r="RIY90"/>
      <c r="RIZ90"/>
      <c r="RJA90"/>
      <c r="RJB90"/>
      <c r="RJC90"/>
      <c r="RJD90"/>
      <c r="RJE90"/>
      <c r="RJF90"/>
      <c r="RJG90"/>
      <c r="RJH90"/>
      <c r="RJI90"/>
      <c r="RJJ90"/>
      <c r="RJK90"/>
      <c r="RJL90"/>
      <c r="RJM90"/>
      <c r="RJN90"/>
      <c r="RJO90"/>
      <c r="RJP90"/>
      <c r="RJQ90"/>
      <c r="RJR90"/>
      <c r="RJS90"/>
      <c r="RJT90"/>
      <c r="RJU90"/>
      <c r="RJV90"/>
      <c r="RJW90"/>
      <c r="RJX90"/>
      <c r="RJY90"/>
      <c r="RJZ90"/>
      <c r="RKA90"/>
      <c r="RKB90"/>
      <c r="RKC90"/>
      <c r="RKD90"/>
      <c r="RKE90"/>
      <c r="RKF90"/>
      <c r="RKG90"/>
      <c r="RKH90"/>
      <c r="RKI90"/>
      <c r="RKJ90"/>
      <c r="RKK90"/>
      <c r="RKL90"/>
      <c r="RKM90"/>
      <c r="RKN90"/>
      <c r="RKO90"/>
      <c r="RKP90"/>
      <c r="RKQ90"/>
      <c r="RKR90"/>
      <c r="RKS90"/>
      <c r="RKT90"/>
      <c r="RKU90"/>
      <c r="RKV90"/>
      <c r="RKW90"/>
      <c r="RKX90"/>
      <c r="RKY90"/>
      <c r="RKZ90"/>
      <c r="RLA90"/>
      <c r="RLB90"/>
      <c r="RLC90"/>
      <c r="RLD90"/>
      <c r="RLE90"/>
      <c r="RLF90"/>
      <c r="RLG90"/>
      <c r="RLH90"/>
      <c r="RLI90"/>
      <c r="RLJ90"/>
      <c r="RLK90"/>
      <c r="RLL90"/>
      <c r="RLM90"/>
      <c r="RLN90"/>
      <c r="RLO90"/>
      <c r="RLP90"/>
      <c r="RLQ90"/>
      <c r="RLR90"/>
      <c r="RLS90"/>
      <c r="RLT90"/>
      <c r="RLU90"/>
      <c r="RLV90"/>
      <c r="RLW90"/>
      <c r="RLX90"/>
      <c r="RLY90"/>
      <c r="RLZ90"/>
      <c r="RMA90"/>
      <c r="RMB90"/>
      <c r="RMC90"/>
      <c r="RMD90"/>
      <c r="RME90"/>
      <c r="RMF90"/>
      <c r="RMG90"/>
      <c r="RMH90"/>
      <c r="RMI90"/>
      <c r="RMJ90"/>
      <c r="RMK90"/>
      <c r="RML90"/>
      <c r="RMM90"/>
      <c r="RMN90"/>
      <c r="RMO90"/>
      <c r="RMP90"/>
      <c r="RMQ90"/>
      <c r="RMR90"/>
      <c r="RMS90"/>
      <c r="RMT90"/>
      <c r="RMU90"/>
      <c r="RMV90"/>
      <c r="RMW90"/>
      <c r="RMX90"/>
      <c r="RMY90"/>
      <c r="RMZ90"/>
      <c r="RNA90"/>
      <c r="RNB90"/>
      <c r="RNC90"/>
      <c r="RND90"/>
      <c r="RNE90"/>
      <c r="RNF90"/>
      <c r="RNG90"/>
      <c r="RNH90"/>
      <c r="RNI90"/>
      <c r="RNJ90"/>
      <c r="RNK90"/>
      <c r="RNL90"/>
      <c r="RNM90"/>
      <c r="RNN90"/>
      <c r="RNO90"/>
      <c r="RNP90"/>
      <c r="RNQ90"/>
      <c r="RNR90"/>
      <c r="RNS90"/>
      <c r="RNT90"/>
      <c r="RNU90"/>
      <c r="RNV90"/>
      <c r="RNW90"/>
      <c r="RNX90"/>
      <c r="RNY90"/>
      <c r="RNZ90"/>
      <c r="ROA90"/>
      <c r="ROB90"/>
      <c r="ROC90"/>
      <c r="ROD90"/>
      <c r="ROE90"/>
      <c r="ROF90"/>
      <c r="ROG90"/>
      <c r="ROH90"/>
      <c r="ROI90"/>
      <c r="ROJ90"/>
      <c r="ROK90"/>
      <c r="ROL90"/>
      <c r="ROM90"/>
      <c r="RON90"/>
      <c r="ROO90"/>
      <c r="ROP90"/>
      <c r="ROQ90"/>
      <c r="ROR90"/>
      <c r="ROS90"/>
      <c r="ROT90"/>
      <c r="ROU90"/>
      <c r="ROV90"/>
      <c r="ROW90"/>
      <c r="ROX90"/>
      <c r="ROY90"/>
      <c r="ROZ90"/>
      <c r="RPA90"/>
      <c r="RPB90"/>
      <c r="RPC90"/>
      <c r="RPD90"/>
      <c r="RPE90"/>
      <c r="RPF90"/>
      <c r="RPG90"/>
      <c r="RPH90"/>
      <c r="RPI90"/>
      <c r="RPJ90"/>
      <c r="RPK90"/>
      <c r="RPL90"/>
      <c r="RPM90"/>
      <c r="RPN90"/>
      <c r="RPO90"/>
      <c r="RPP90"/>
      <c r="RPQ90"/>
      <c r="RPR90"/>
      <c r="RPS90"/>
      <c r="RPT90"/>
      <c r="RPU90"/>
      <c r="RPV90"/>
      <c r="RPW90"/>
      <c r="RPX90"/>
      <c r="RPY90"/>
      <c r="RPZ90"/>
      <c r="RQA90"/>
      <c r="RQB90"/>
      <c r="RQC90"/>
      <c r="RQD90"/>
      <c r="RQE90"/>
      <c r="RQF90"/>
      <c r="RQG90"/>
      <c r="RQH90"/>
      <c r="RQI90"/>
      <c r="RQJ90"/>
      <c r="RQK90"/>
      <c r="RQL90"/>
      <c r="RQM90"/>
      <c r="RQN90"/>
      <c r="RQO90"/>
      <c r="RQP90"/>
      <c r="RQQ90"/>
      <c r="RQR90"/>
      <c r="RQS90"/>
      <c r="RQT90"/>
      <c r="RQU90"/>
      <c r="RQV90"/>
      <c r="RQW90"/>
      <c r="RQX90"/>
      <c r="RQY90"/>
      <c r="RQZ90"/>
      <c r="RRA90"/>
      <c r="RRB90"/>
      <c r="RRC90"/>
      <c r="RRD90"/>
      <c r="RRE90"/>
      <c r="RRF90"/>
      <c r="RRG90"/>
      <c r="RRH90"/>
      <c r="RRI90"/>
      <c r="RRJ90"/>
      <c r="RRK90"/>
      <c r="RRL90"/>
      <c r="RRM90"/>
      <c r="RRN90"/>
      <c r="RRO90"/>
      <c r="RRP90"/>
      <c r="RRQ90"/>
      <c r="RRR90"/>
      <c r="RRS90"/>
      <c r="RRT90"/>
      <c r="RRU90"/>
      <c r="RRV90"/>
      <c r="RRW90"/>
      <c r="RRX90"/>
      <c r="RRY90"/>
      <c r="RRZ90"/>
      <c r="RSA90"/>
      <c r="RSB90"/>
      <c r="RSC90"/>
      <c r="RSD90"/>
      <c r="RSE90"/>
      <c r="RSF90"/>
      <c r="RSG90"/>
      <c r="RSH90"/>
      <c r="RSI90"/>
      <c r="RSJ90"/>
      <c r="RSK90"/>
      <c r="RSL90"/>
      <c r="RSM90"/>
      <c r="RSN90"/>
      <c r="RSO90"/>
      <c r="RSP90"/>
      <c r="RSQ90"/>
      <c r="RSR90"/>
      <c r="RSS90"/>
      <c r="RST90"/>
      <c r="RSU90"/>
      <c r="RSV90"/>
      <c r="RSW90"/>
      <c r="RSX90"/>
      <c r="RSY90"/>
      <c r="RSZ90"/>
      <c r="RTA90"/>
      <c r="RTB90"/>
      <c r="RTC90"/>
      <c r="RTD90"/>
      <c r="RTE90"/>
      <c r="RTF90"/>
      <c r="RTG90"/>
      <c r="RTH90"/>
      <c r="RTI90"/>
      <c r="RTJ90"/>
      <c r="RTK90"/>
      <c r="RTL90"/>
      <c r="RTM90"/>
      <c r="RTN90"/>
      <c r="RTO90"/>
      <c r="RTP90"/>
      <c r="RTQ90"/>
      <c r="RTR90"/>
      <c r="RTS90"/>
      <c r="RTT90"/>
      <c r="RTU90"/>
      <c r="RTV90"/>
      <c r="RTW90"/>
      <c r="RTX90"/>
      <c r="RTY90"/>
      <c r="RTZ90"/>
      <c r="RUA90"/>
      <c r="RUB90"/>
      <c r="RUC90"/>
      <c r="RUD90"/>
      <c r="RUE90"/>
      <c r="RUF90"/>
      <c r="RUG90"/>
      <c r="RUH90"/>
      <c r="RUI90"/>
      <c r="RUJ90"/>
      <c r="RUK90"/>
      <c r="RUL90"/>
      <c r="RUM90"/>
      <c r="RUN90"/>
      <c r="RUO90"/>
      <c r="RUP90"/>
      <c r="RUQ90"/>
      <c r="RUR90"/>
      <c r="RUS90"/>
      <c r="RUT90"/>
      <c r="RUU90"/>
      <c r="RUV90"/>
      <c r="RUW90"/>
      <c r="RUX90"/>
      <c r="RUY90"/>
      <c r="RUZ90"/>
      <c r="RVA90"/>
      <c r="RVB90"/>
      <c r="RVC90"/>
      <c r="RVD90"/>
      <c r="RVE90"/>
      <c r="RVF90"/>
      <c r="RVG90"/>
      <c r="RVH90"/>
      <c r="RVI90"/>
      <c r="RVJ90"/>
      <c r="RVK90"/>
      <c r="RVL90"/>
      <c r="RVM90"/>
      <c r="RVN90"/>
      <c r="RVO90"/>
      <c r="RVP90"/>
      <c r="RVQ90"/>
      <c r="RVR90"/>
      <c r="RVS90"/>
      <c r="RVT90"/>
      <c r="RVU90"/>
      <c r="RVV90"/>
      <c r="RVW90"/>
      <c r="RVX90"/>
      <c r="RVY90"/>
      <c r="RVZ90"/>
      <c r="RWA90"/>
      <c r="RWB90"/>
      <c r="RWC90"/>
      <c r="RWD90"/>
      <c r="RWE90"/>
      <c r="RWF90"/>
      <c r="RWG90"/>
      <c r="RWH90"/>
      <c r="RWI90"/>
      <c r="RWJ90"/>
      <c r="RWK90"/>
      <c r="RWL90"/>
      <c r="RWM90"/>
      <c r="RWN90"/>
      <c r="RWO90"/>
      <c r="RWP90"/>
      <c r="RWQ90"/>
      <c r="RWR90"/>
      <c r="RWS90"/>
      <c r="RWT90"/>
      <c r="RWU90"/>
      <c r="RWV90"/>
      <c r="RWW90"/>
      <c r="RWX90"/>
      <c r="RWY90"/>
      <c r="RWZ90"/>
      <c r="RXA90"/>
      <c r="RXB90"/>
      <c r="RXC90"/>
      <c r="RXD90"/>
      <c r="RXE90"/>
      <c r="RXF90"/>
      <c r="RXG90"/>
      <c r="RXH90"/>
      <c r="RXI90"/>
      <c r="RXJ90"/>
      <c r="RXK90"/>
      <c r="RXL90"/>
      <c r="RXM90"/>
      <c r="RXN90"/>
      <c r="RXO90"/>
      <c r="RXP90"/>
      <c r="RXQ90"/>
      <c r="RXR90"/>
      <c r="RXS90"/>
      <c r="RXT90"/>
      <c r="RXU90"/>
      <c r="RXV90"/>
      <c r="RXW90"/>
      <c r="RXX90"/>
      <c r="RXY90"/>
      <c r="RXZ90"/>
      <c r="RYA90"/>
      <c r="RYB90"/>
      <c r="RYC90"/>
      <c r="RYD90"/>
      <c r="RYE90"/>
      <c r="RYF90"/>
      <c r="RYG90"/>
      <c r="RYH90"/>
      <c r="RYI90"/>
      <c r="RYJ90"/>
      <c r="RYK90"/>
      <c r="RYL90"/>
      <c r="RYM90"/>
      <c r="RYN90"/>
      <c r="RYO90"/>
      <c r="RYP90"/>
      <c r="RYQ90"/>
      <c r="RYR90"/>
      <c r="RYS90"/>
      <c r="RYT90"/>
      <c r="RYU90"/>
      <c r="RYV90"/>
      <c r="RYW90"/>
      <c r="RYX90"/>
      <c r="RYY90"/>
      <c r="RYZ90"/>
      <c r="RZA90"/>
      <c r="RZB90"/>
      <c r="RZC90"/>
      <c r="RZD90"/>
      <c r="RZE90"/>
      <c r="RZF90"/>
      <c r="RZG90"/>
      <c r="RZH90"/>
      <c r="RZI90"/>
      <c r="RZJ90"/>
      <c r="RZK90"/>
      <c r="RZL90"/>
      <c r="RZM90"/>
      <c r="RZN90"/>
      <c r="RZO90"/>
      <c r="RZP90"/>
      <c r="RZQ90"/>
      <c r="RZR90"/>
      <c r="RZS90"/>
      <c r="RZT90"/>
      <c r="RZU90"/>
      <c r="RZV90"/>
      <c r="RZW90"/>
      <c r="RZX90"/>
      <c r="RZY90"/>
      <c r="RZZ90"/>
      <c r="SAA90"/>
      <c r="SAB90"/>
      <c r="SAC90"/>
      <c r="SAD90"/>
      <c r="SAE90"/>
      <c r="SAF90"/>
      <c r="SAG90"/>
      <c r="SAH90"/>
      <c r="SAI90"/>
      <c r="SAJ90"/>
      <c r="SAK90"/>
      <c r="SAL90"/>
      <c r="SAM90"/>
      <c r="SAN90"/>
      <c r="SAO90"/>
      <c r="SAP90"/>
      <c r="SAQ90"/>
      <c r="SAR90"/>
      <c r="SAS90"/>
      <c r="SAT90"/>
      <c r="SAU90"/>
      <c r="SAV90"/>
      <c r="SAW90"/>
      <c r="SAX90"/>
      <c r="SAY90"/>
      <c r="SAZ90"/>
      <c r="SBA90"/>
      <c r="SBB90"/>
      <c r="SBC90"/>
      <c r="SBD90"/>
      <c r="SBE90"/>
      <c r="SBF90"/>
      <c r="SBG90"/>
      <c r="SBH90"/>
      <c r="SBI90"/>
      <c r="SBJ90"/>
      <c r="SBK90"/>
      <c r="SBL90"/>
      <c r="SBM90"/>
      <c r="SBN90"/>
      <c r="SBO90"/>
      <c r="SBP90"/>
      <c r="SBQ90"/>
      <c r="SBR90"/>
      <c r="SBS90"/>
      <c r="SBT90"/>
      <c r="SBU90"/>
      <c r="SBV90"/>
      <c r="SBW90"/>
      <c r="SBX90"/>
      <c r="SBY90"/>
      <c r="SBZ90"/>
      <c r="SCA90"/>
      <c r="SCB90"/>
      <c r="SCC90"/>
      <c r="SCD90"/>
      <c r="SCE90"/>
      <c r="SCF90"/>
      <c r="SCG90"/>
      <c r="SCH90"/>
      <c r="SCI90"/>
      <c r="SCJ90"/>
      <c r="SCK90"/>
      <c r="SCL90"/>
      <c r="SCM90"/>
      <c r="SCN90"/>
      <c r="SCO90"/>
      <c r="SCP90"/>
      <c r="SCQ90"/>
      <c r="SCR90"/>
      <c r="SCS90"/>
      <c r="SCT90"/>
      <c r="SCU90"/>
      <c r="SCV90"/>
      <c r="SCW90"/>
      <c r="SCX90"/>
      <c r="SCY90"/>
      <c r="SCZ90"/>
      <c r="SDA90"/>
      <c r="SDB90"/>
      <c r="SDC90"/>
      <c r="SDD90"/>
      <c r="SDE90"/>
      <c r="SDF90"/>
      <c r="SDG90"/>
      <c r="SDH90"/>
      <c r="SDI90"/>
      <c r="SDJ90"/>
      <c r="SDK90"/>
      <c r="SDL90"/>
      <c r="SDM90"/>
      <c r="SDN90"/>
      <c r="SDO90"/>
      <c r="SDP90"/>
      <c r="SDQ90"/>
      <c r="SDR90"/>
      <c r="SDS90"/>
      <c r="SDT90"/>
      <c r="SDU90"/>
      <c r="SDV90"/>
      <c r="SDW90"/>
      <c r="SDX90"/>
      <c r="SDY90"/>
      <c r="SDZ90"/>
      <c r="SEA90"/>
      <c r="SEB90"/>
      <c r="SEC90"/>
      <c r="SED90"/>
      <c r="SEE90"/>
      <c r="SEF90"/>
      <c r="SEG90"/>
      <c r="SEH90"/>
      <c r="SEI90"/>
      <c r="SEJ90"/>
      <c r="SEK90"/>
      <c r="SEL90"/>
      <c r="SEM90"/>
      <c r="SEN90"/>
      <c r="SEO90"/>
      <c r="SEP90"/>
      <c r="SEQ90"/>
      <c r="SER90"/>
      <c r="SES90"/>
      <c r="SET90"/>
      <c r="SEU90"/>
      <c r="SEV90"/>
      <c r="SEW90"/>
      <c r="SEX90"/>
      <c r="SEY90"/>
      <c r="SEZ90"/>
      <c r="SFA90"/>
      <c r="SFB90"/>
      <c r="SFC90"/>
      <c r="SFD90"/>
      <c r="SFE90"/>
      <c r="SFF90"/>
      <c r="SFG90"/>
      <c r="SFH90"/>
      <c r="SFI90"/>
      <c r="SFJ90"/>
      <c r="SFK90"/>
      <c r="SFL90"/>
      <c r="SFM90"/>
      <c r="SFN90"/>
      <c r="SFO90"/>
      <c r="SFP90"/>
      <c r="SFQ90"/>
      <c r="SFR90"/>
      <c r="SFS90"/>
      <c r="SFT90"/>
      <c r="SFU90"/>
      <c r="SFV90"/>
      <c r="SFW90"/>
      <c r="SFX90"/>
      <c r="SFY90"/>
      <c r="SFZ90"/>
      <c r="SGA90"/>
      <c r="SGB90"/>
      <c r="SGC90"/>
      <c r="SGD90"/>
      <c r="SGE90"/>
      <c r="SGF90"/>
      <c r="SGG90"/>
      <c r="SGH90"/>
      <c r="SGI90"/>
      <c r="SGJ90"/>
      <c r="SGK90"/>
      <c r="SGL90"/>
      <c r="SGM90"/>
      <c r="SGN90"/>
      <c r="SGO90"/>
      <c r="SGP90"/>
      <c r="SGQ90"/>
      <c r="SGR90"/>
      <c r="SGS90"/>
      <c r="SGT90"/>
      <c r="SGU90"/>
      <c r="SGV90"/>
      <c r="SGW90"/>
      <c r="SGX90"/>
      <c r="SGY90"/>
      <c r="SGZ90"/>
      <c r="SHA90"/>
      <c r="SHB90"/>
      <c r="SHC90"/>
      <c r="SHD90"/>
      <c r="SHE90"/>
      <c r="SHF90"/>
      <c r="SHG90"/>
      <c r="SHH90"/>
      <c r="SHI90"/>
      <c r="SHJ90"/>
      <c r="SHK90"/>
      <c r="SHL90"/>
      <c r="SHM90"/>
      <c r="SHN90"/>
      <c r="SHO90"/>
      <c r="SHP90"/>
      <c r="SHQ90"/>
      <c r="SHR90"/>
      <c r="SHS90"/>
      <c r="SHT90"/>
      <c r="SHU90"/>
      <c r="SHV90"/>
      <c r="SHW90"/>
      <c r="SHX90"/>
      <c r="SHY90"/>
      <c r="SHZ90"/>
      <c r="SIA90"/>
      <c r="SIB90"/>
      <c r="SIC90"/>
      <c r="SID90"/>
      <c r="SIE90"/>
      <c r="SIF90"/>
      <c r="SIG90"/>
      <c r="SIH90"/>
      <c r="SII90"/>
      <c r="SIJ90"/>
      <c r="SIK90"/>
      <c r="SIL90"/>
      <c r="SIM90"/>
      <c r="SIN90"/>
      <c r="SIO90"/>
      <c r="SIP90"/>
      <c r="SIQ90"/>
      <c r="SIR90"/>
      <c r="SIS90"/>
      <c r="SIT90"/>
      <c r="SIU90"/>
      <c r="SIV90"/>
      <c r="SIW90"/>
      <c r="SIX90"/>
      <c r="SIY90"/>
      <c r="SIZ90"/>
      <c r="SJA90"/>
      <c r="SJB90"/>
      <c r="SJC90"/>
      <c r="SJD90"/>
      <c r="SJE90"/>
      <c r="SJF90"/>
      <c r="SJG90"/>
      <c r="SJH90"/>
      <c r="SJI90"/>
      <c r="SJJ90"/>
      <c r="SJK90"/>
      <c r="SJL90"/>
      <c r="SJM90"/>
      <c r="SJN90"/>
      <c r="SJO90"/>
      <c r="SJP90"/>
      <c r="SJQ90"/>
      <c r="SJR90"/>
      <c r="SJS90"/>
      <c r="SJT90"/>
      <c r="SJU90"/>
      <c r="SJV90"/>
      <c r="SJW90"/>
      <c r="SJX90"/>
      <c r="SJY90"/>
      <c r="SJZ90"/>
      <c r="SKA90"/>
      <c r="SKB90"/>
      <c r="SKC90"/>
      <c r="SKD90"/>
      <c r="SKE90"/>
      <c r="SKF90"/>
      <c r="SKG90"/>
      <c r="SKH90"/>
      <c r="SKI90"/>
      <c r="SKJ90"/>
      <c r="SKK90"/>
      <c r="SKL90"/>
      <c r="SKM90"/>
      <c r="SKN90"/>
      <c r="SKO90"/>
      <c r="SKP90"/>
      <c r="SKQ90"/>
      <c r="SKR90"/>
      <c r="SKS90"/>
      <c r="SKT90"/>
      <c r="SKU90"/>
      <c r="SKV90"/>
      <c r="SKW90"/>
      <c r="SKX90"/>
      <c r="SKY90"/>
      <c r="SKZ90"/>
      <c r="SLA90"/>
      <c r="SLB90"/>
      <c r="SLC90"/>
      <c r="SLD90"/>
      <c r="SLE90"/>
      <c r="SLF90"/>
      <c r="SLG90"/>
      <c r="SLH90"/>
      <c r="SLI90"/>
      <c r="SLJ90"/>
      <c r="SLK90"/>
      <c r="SLL90"/>
      <c r="SLM90"/>
      <c r="SLN90"/>
      <c r="SLO90"/>
      <c r="SLP90"/>
      <c r="SLQ90"/>
      <c r="SLR90"/>
      <c r="SLS90"/>
      <c r="SLT90"/>
      <c r="SLU90"/>
      <c r="SLV90"/>
      <c r="SLW90"/>
      <c r="SLX90"/>
      <c r="SLY90"/>
      <c r="SLZ90"/>
      <c r="SMA90"/>
      <c r="SMB90"/>
      <c r="SMC90"/>
      <c r="SMD90"/>
      <c r="SME90"/>
      <c r="SMF90"/>
      <c r="SMG90"/>
      <c r="SMH90"/>
      <c r="SMI90"/>
      <c r="SMJ90"/>
      <c r="SMK90"/>
      <c r="SML90"/>
      <c r="SMM90"/>
      <c r="SMN90"/>
      <c r="SMO90"/>
      <c r="SMP90"/>
      <c r="SMQ90"/>
      <c r="SMR90"/>
      <c r="SMS90"/>
      <c r="SMT90"/>
      <c r="SMU90"/>
      <c r="SMV90"/>
      <c r="SMW90"/>
      <c r="SMX90"/>
      <c r="SMY90"/>
      <c r="SMZ90"/>
      <c r="SNA90"/>
      <c r="SNB90"/>
      <c r="SNC90"/>
      <c r="SND90"/>
      <c r="SNE90"/>
      <c r="SNF90"/>
      <c r="SNG90"/>
      <c r="SNH90"/>
      <c r="SNI90"/>
      <c r="SNJ90"/>
      <c r="SNK90"/>
      <c r="SNL90"/>
      <c r="SNM90"/>
      <c r="SNN90"/>
      <c r="SNO90"/>
      <c r="SNP90"/>
      <c r="SNQ90"/>
      <c r="SNR90"/>
      <c r="SNS90"/>
      <c r="SNT90"/>
      <c r="SNU90"/>
      <c r="SNV90"/>
      <c r="SNW90"/>
      <c r="SNX90"/>
      <c r="SNY90"/>
      <c r="SNZ90"/>
      <c r="SOA90"/>
      <c r="SOB90"/>
      <c r="SOC90"/>
      <c r="SOD90"/>
      <c r="SOE90"/>
      <c r="SOF90"/>
      <c r="SOG90"/>
      <c r="SOH90"/>
      <c r="SOI90"/>
      <c r="SOJ90"/>
      <c r="SOK90"/>
      <c r="SOL90"/>
      <c r="SOM90"/>
      <c r="SON90"/>
      <c r="SOO90"/>
      <c r="SOP90"/>
      <c r="SOQ90"/>
      <c r="SOR90"/>
      <c r="SOS90"/>
      <c r="SOT90"/>
      <c r="SOU90"/>
      <c r="SOV90"/>
      <c r="SOW90"/>
      <c r="SOX90"/>
      <c r="SOY90"/>
      <c r="SOZ90"/>
      <c r="SPA90"/>
      <c r="SPB90"/>
      <c r="SPC90"/>
      <c r="SPD90"/>
      <c r="SPE90"/>
      <c r="SPF90"/>
      <c r="SPG90"/>
      <c r="SPH90"/>
      <c r="SPI90"/>
      <c r="SPJ90"/>
      <c r="SPK90"/>
      <c r="SPL90"/>
      <c r="SPM90"/>
      <c r="SPN90"/>
      <c r="SPO90"/>
      <c r="SPP90"/>
      <c r="SPQ90"/>
      <c r="SPR90"/>
      <c r="SPS90"/>
      <c r="SPT90"/>
      <c r="SPU90"/>
      <c r="SPV90"/>
      <c r="SPW90"/>
      <c r="SPX90"/>
      <c r="SPY90"/>
      <c r="SPZ90"/>
      <c r="SQA90"/>
      <c r="SQB90"/>
      <c r="SQC90"/>
      <c r="SQD90"/>
      <c r="SQE90"/>
      <c r="SQF90"/>
      <c r="SQG90"/>
      <c r="SQH90"/>
      <c r="SQI90"/>
      <c r="SQJ90"/>
      <c r="SQK90"/>
      <c r="SQL90"/>
      <c r="SQM90"/>
      <c r="SQN90"/>
      <c r="SQO90"/>
      <c r="SQP90"/>
      <c r="SQQ90"/>
      <c r="SQR90"/>
      <c r="SQS90"/>
      <c r="SQT90"/>
      <c r="SQU90"/>
      <c r="SQV90"/>
      <c r="SQW90"/>
      <c r="SQX90"/>
      <c r="SQY90"/>
      <c r="SQZ90"/>
      <c r="SRA90"/>
      <c r="SRB90"/>
      <c r="SRC90"/>
      <c r="SRD90"/>
      <c r="SRE90"/>
      <c r="SRF90"/>
      <c r="SRG90"/>
      <c r="SRH90"/>
      <c r="SRI90"/>
      <c r="SRJ90"/>
      <c r="SRK90"/>
      <c r="SRL90"/>
      <c r="SRM90"/>
      <c r="SRN90"/>
      <c r="SRO90"/>
      <c r="SRP90"/>
      <c r="SRQ90"/>
      <c r="SRR90"/>
      <c r="SRS90"/>
      <c r="SRT90"/>
      <c r="SRU90"/>
      <c r="SRV90"/>
      <c r="SRW90"/>
      <c r="SRX90"/>
      <c r="SRY90"/>
      <c r="SRZ90"/>
      <c r="SSA90"/>
      <c r="SSB90"/>
      <c r="SSC90"/>
      <c r="SSD90"/>
      <c r="SSE90"/>
      <c r="SSF90"/>
      <c r="SSG90"/>
      <c r="SSH90"/>
      <c r="SSI90"/>
      <c r="SSJ90"/>
      <c r="SSK90"/>
      <c r="SSL90"/>
      <c r="SSM90"/>
      <c r="SSN90"/>
      <c r="SSO90"/>
      <c r="SSP90"/>
      <c r="SSQ90"/>
      <c r="SSR90"/>
      <c r="SSS90"/>
      <c r="SST90"/>
      <c r="SSU90"/>
      <c r="SSV90"/>
      <c r="SSW90"/>
      <c r="SSX90"/>
      <c r="SSY90"/>
      <c r="SSZ90"/>
      <c r="STA90"/>
      <c r="STB90"/>
      <c r="STC90"/>
      <c r="STD90"/>
      <c r="STE90"/>
      <c r="STF90"/>
      <c r="STG90"/>
      <c r="STH90"/>
      <c r="STI90"/>
      <c r="STJ90"/>
      <c r="STK90"/>
      <c r="STL90"/>
      <c r="STM90"/>
      <c r="STN90"/>
      <c r="STO90"/>
      <c r="STP90"/>
      <c r="STQ90"/>
      <c r="STR90"/>
      <c r="STS90"/>
      <c r="STT90"/>
      <c r="STU90"/>
      <c r="STV90"/>
      <c r="STW90"/>
      <c r="STX90"/>
      <c r="STY90"/>
      <c r="STZ90"/>
      <c r="SUA90"/>
      <c r="SUB90"/>
      <c r="SUC90"/>
      <c r="SUD90"/>
      <c r="SUE90"/>
      <c r="SUF90"/>
      <c r="SUG90"/>
      <c r="SUH90"/>
      <c r="SUI90"/>
      <c r="SUJ90"/>
      <c r="SUK90"/>
      <c r="SUL90"/>
      <c r="SUM90"/>
      <c r="SUN90"/>
      <c r="SUO90"/>
      <c r="SUP90"/>
      <c r="SUQ90"/>
      <c r="SUR90"/>
      <c r="SUS90"/>
      <c r="SUT90"/>
      <c r="SUU90"/>
      <c r="SUV90"/>
      <c r="SUW90"/>
      <c r="SUX90"/>
      <c r="SUY90"/>
      <c r="SUZ90"/>
      <c r="SVA90"/>
      <c r="SVB90"/>
      <c r="SVC90"/>
      <c r="SVD90"/>
      <c r="SVE90"/>
      <c r="SVF90"/>
      <c r="SVG90"/>
      <c r="SVH90"/>
      <c r="SVI90"/>
      <c r="SVJ90"/>
      <c r="SVK90"/>
      <c r="SVL90"/>
      <c r="SVM90"/>
      <c r="SVN90"/>
      <c r="SVO90"/>
      <c r="SVP90"/>
      <c r="SVQ90"/>
      <c r="SVR90"/>
      <c r="SVS90"/>
      <c r="SVT90"/>
      <c r="SVU90"/>
      <c r="SVV90"/>
      <c r="SVW90"/>
      <c r="SVX90"/>
      <c r="SVY90"/>
      <c r="SVZ90"/>
      <c r="SWA90"/>
      <c r="SWB90"/>
      <c r="SWC90"/>
      <c r="SWD90"/>
      <c r="SWE90"/>
      <c r="SWF90"/>
      <c r="SWG90"/>
      <c r="SWH90"/>
      <c r="SWI90"/>
      <c r="SWJ90"/>
      <c r="SWK90"/>
      <c r="SWL90"/>
      <c r="SWM90"/>
      <c r="SWN90"/>
      <c r="SWO90"/>
      <c r="SWP90"/>
      <c r="SWQ90"/>
      <c r="SWR90"/>
      <c r="SWS90"/>
      <c r="SWT90"/>
      <c r="SWU90"/>
      <c r="SWV90"/>
      <c r="SWW90"/>
      <c r="SWX90"/>
      <c r="SWY90"/>
      <c r="SWZ90"/>
      <c r="SXA90"/>
      <c r="SXB90"/>
      <c r="SXC90"/>
      <c r="SXD90"/>
      <c r="SXE90"/>
      <c r="SXF90"/>
      <c r="SXG90"/>
      <c r="SXH90"/>
      <c r="SXI90"/>
      <c r="SXJ90"/>
      <c r="SXK90"/>
      <c r="SXL90"/>
      <c r="SXM90"/>
      <c r="SXN90"/>
      <c r="SXO90"/>
      <c r="SXP90"/>
      <c r="SXQ90"/>
      <c r="SXR90"/>
      <c r="SXS90"/>
      <c r="SXT90"/>
      <c r="SXU90"/>
      <c r="SXV90"/>
      <c r="SXW90"/>
      <c r="SXX90"/>
      <c r="SXY90"/>
      <c r="SXZ90"/>
      <c r="SYA90"/>
      <c r="SYB90"/>
      <c r="SYC90"/>
      <c r="SYD90"/>
      <c r="SYE90"/>
      <c r="SYF90"/>
      <c r="SYG90"/>
      <c r="SYH90"/>
      <c r="SYI90"/>
      <c r="SYJ90"/>
      <c r="SYK90"/>
      <c r="SYL90"/>
      <c r="SYM90"/>
      <c r="SYN90"/>
      <c r="SYO90"/>
      <c r="SYP90"/>
      <c r="SYQ90"/>
      <c r="SYR90"/>
      <c r="SYS90"/>
      <c r="SYT90"/>
      <c r="SYU90"/>
      <c r="SYV90"/>
      <c r="SYW90"/>
      <c r="SYX90"/>
      <c r="SYY90"/>
      <c r="SYZ90"/>
      <c r="SZA90"/>
      <c r="SZB90"/>
      <c r="SZC90"/>
      <c r="SZD90"/>
      <c r="SZE90"/>
      <c r="SZF90"/>
      <c r="SZG90"/>
      <c r="SZH90"/>
      <c r="SZI90"/>
      <c r="SZJ90"/>
      <c r="SZK90"/>
      <c r="SZL90"/>
      <c r="SZM90"/>
      <c r="SZN90"/>
      <c r="SZO90"/>
      <c r="SZP90"/>
      <c r="SZQ90"/>
      <c r="SZR90"/>
      <c r="SZS90"/>
      <c r="SZT90"/>
      <c r="SZU90"/>
      <c r="SZV90"/>
      <c r="SZW90"/>
      <c r="SZX90"/>
      <c r="SZY90"/>
      <c r="SZZ90"/>
      <c r="TAA90"/>
      <c r="TAB90"/>
      <c r="TAC90"/>
      <c r="TAD90"/>
      <c r="TAE90"/>
      <c r="TAF90"/>
      <c r="TAG90"/>
      <c r="TAH90"/>
      <c r="TAI90"/>
      <c r="TAJ90"/>
      <c r="TAK90"/>
      <c r="TAL90"/>
      <c r="TAM90"/>
      <c r="TAN90"/>
      <c r="TAO90"/>
      <c r="TAP90"/>
      <c r="TAQ90"/>
      <c r="TAR90"/>
      <c r="TAS90"/>
      <c r="TAT90"/>
      <c r="TAU90"/>
      <c r="TAV90"/>
      <c r="TAW90"/>
      <c r="TAX90"/>
      <c r="TAY90"/>
      <c r="TAZ90"/>
      <c r="TBA90"/>
      <c r="TBB90"/>
      <c r="TBC90"/>
      <c r="TBD90"/>
      <c r="TBE90"/>
      <c r="TBF90"/>
      <c r="TBG90"/>
      <c r="TBH90"/>
      <c r="TBI90"/>
      <c r="TBJ90"/>
      <c r="TBK90"/>
      <c r="TBL90"/>
      <c r="TBM90"/>
      <c r="TBN90"/>
      <c r="TBO90"/>
      <c r="TBP90"/>
      <c r="TBQ90"/>
      <c r="TBR90"/>
      <c r="TBS90"/>
      <c r="TBT90"/>
      <c r="TBU90"/>
      <c r="TBV90"/>
      <c r="TBW90"/>
      <c r="TBX90"/>
      <c r="TBY90"/>
      <c r="TBZ90"/>
      <c r="TCA90"/>
      <c r="TCB90"/>
      <c r="TCC90"/>
      <c r="TCD90"/>
      <c r="TCE90"/>
      <c r="TCF90"/>
      <c r="TCG90"/>
      <c r="TCH90"/>
      <c r="TCI90"/>
      <c r="TCJ90"/>
      <c r="TCK90"/>
      <c r="TCL90"/>
      <c r="TCM90"/>
      <c r="TCN90"/>
      <c r="TCO90"/>
      <c r="TCP90"/>
      <c r="TCQ90"/>
      <c r="TCR90"/>
      <c r="TCS90"/>
      <c r="TCT90"/>
      <c r="TCU90"/>
      <c r="TCV90"/>
      <c r="TCW90"/>
      <c r="TCX90"/>
      <c r="TCY90"/>
      <c r="TCZ90"/>
      <c r="TDA90"/>
      <c r="TDB90"/>
      <c r="TDC90"/>
      <c r="TDD90"/>
      <c r="TDE90"/>
      <c r="TDF90"/>
      <c r="TDG90"/>
      <c r="TDH90"/>
      <c r="TDI90"/>
      <c r="TDJ90"/>
      <c r="TDK90"/>
      <c r="TDL90"/>
      <c r="TDM90"/>
      <c r="TDN90"/>
      <c r="TDO90"/>
      <c r="TDP90"/>
      <c r="TDQ90"/>
      <c r="TDR90"/>
      <c r="TDS90"/>
      <c r="TDT90"/>
      <c r="TDU90"/>
      <c r="TDV90"/>
      <c r="TDW90"/>
      <c r="TDX90"/>
      <c r="TDY90"/>
      <c r="TDZ90"/>
      <c r="TEA90"/>
      <c r="TEB90"/>
      <c r="TEC90"/>
      <c r="TED90"/>
      <c r="TEE90"/>
      <c r="TEF90"/>
      <c r="TEG90"/>
      <c r="TEH90"/>
      <c r="TEI90"/>
      <c r="TEJ90"/>
      <c r="TEK90"/>
      <c r="TEL90"/>
      <c r="TEM90"/>
      <c r="TEN90"/>
      <c r="TEO90"/>
      <c r="TEP90"/>
      <c r="TEQ90"/>
      <c r="TER90"/>
      <c r="TES90"/>
      <c r="TET90"/>
      <c r="TEU90"/>
      <c r="TEV90"/>
      <c r="TEW90"/>
      <c r="TEX90"/>
      <c r="TEY90"/>
      <c r="TEZ90"/>
      <c r="TFA90"/>
      <c r="TFB90"/>
      <c r="TFC90"/>
      <c r="TFD90"/>
      <c r="TFE90"/>
      <c r="TFF90"/>
      <c r="TFG90"/>
      <c r="TFH90"/>
      <c r="TFI90"/>
      <c r="TFJ90"/>
      <c r="TFK90"/>
      <c r="TFL90"/>
      <c r="TFM90"/>
      <c r="TFN90"/>
      <c r="TFO90"/>
      <c r="TFP90"/>
      <c r="TFQ90"/>
      <c r="TFR90"/>
      <c r="TFS90"/>
      <c r="TFT90"/>
      <c r="TFU90"/>
      <c r="TFV90"/>
      <c r="TFW90"/>
      <c r="TFX90"/>
      <c r="TFY90"/>
      <c r="TFZ90"/>
      <c r="TGA90"/>
      <c r="TGB90"/>
      <c r="TGC90"/>
      <c r="TGD90"/>
      <c r="TGE90"/>
      <c r="TGF90"/>
      <c r="TGG90"/>
      <c r="TGH90"/>
      <c r="TGI90"/>
      <c r="TGJ90"/>
      <c r="TGK90"/>
      <c r="TGL90"/>
      <c r="TGM90"/>
      <c r="TGN90"/>
      <c r="TGO90"/>
      <c r="TGP90"/>
      <c r="TGQ90"/>
      <c r="TGR90"/>
      <c r="TGS90"/>
      <c r="TGT90"/>
      <c r="TGU90"/>
      <c r="TGV90"/>
      <c r="TGW90"/>
      <c r="TGX90"/>
      <c r="TGY90"/>
      <c r="TGZ90"/>
      <c r="THA90"/>
      <c r="THB90"/>
      <c r="THC90"/>
      <c r="THD90"/>
      <c r="THE90"/>
      <c r="THF90"/>
      <c r="THG90"/>
      <c r="THH90"/>
      <c r="THI90"/>
      <c r="THJ90"/>
      <c r="THK90"/>
      <c r="THL90"/>
      <c r="THM90"/>
      <c r="THN90"/>
      <c r="THO90"/>
      <c r="THP90"/>
      <c r="THQ90"/>
      <c r="THR90"/>
      <c r="THS90"/>
      <c r="THT90"/>
      <c r="THU90"/>
      <c r="THV90"/>
      <c r="THW90"/>
      <c r="THX90"/>
      <c r="THY90"/>
      <c r="THZ90"/>
      <c r="TIA90"/>
      <c r="TIB90"/>
      <c r="TIC90"/>
      <c r="TID90"/>
      <c r="TIE90"/>
      <c r="TIF90"/>
      <c r="TIG90"/>
      <c r="TIH90"/>
      <c r="TII90"/>
      <c r="TIJ90"/>
      <c r="TIK90"/>
      <c r="TIL90"/>
      <c r="TIM90"/>
      <c r="TIN90"/>
      <c r="TIO90"/>
      <c r="TIP90"/>
      <c r="TIQ90"/>
      <c r="TIR90"/>
      <c r="TIS90"/>
      <c r="TIT90"/>
      <c r="TIU90"/>
      <c r="TIV90"/>
      <c r="TIW90"/>
      <c r="TIX90"/>
      <c r="TIY90"/>
      <c r="TIZ90"/>
      <c r="TJA90"/>
      <c r="TJB90"/>
      <c r="TJC90"/>
      <c r="TJD90"/>
      <c r="TJE90"/>
      <c r="TJF90"/>
      <c r="TJG90"/>
      <c r="TJH90"/>
      <c r="TJI90"/>
      <c r="TJJ90"/>
      <c r="TJK90"/>
      <c r="TJL90"/>
      <c r="TJM90"/>
      <c r="TJN90"/>
      <c r="TJO90"/>
      <c r="TJP90"/>
      <c r="TJQ90"/>
      <c r="TJR90"/>
      <c r="TJS90"/>
      <c r="TJT90"/>
      <c r="TJU90"/>
      <c r="TJV90"/>
      <c r="TJW90"/>
      <c r="TJX90"/>
      <c r="TJY90"/>
      <c r="TJZ90"/>
      <c r="TKA90"/>
      <c r="TKB90"/>
      <c r="TKC90"/>
      <c r="TKD90"/>
      <c r="TKE90"/>
      <c r="TKF90"/>
      <c r="TKG90"/>
      <c r="TKH90"/>
      <c r="TKI90"/>
      <c r="TKJ90"/>
      <c r="TKK90"/>
      <c r="TKL90"/>
      <c r="TKM90"/>
      <c r="TKN90"/>
      <c r="TKO90"/>
      <c r="TKP90"/>
      <c r="TKQ90"/>
      <c r="TKR90"/>
      <c r="TKS90"/>
      <c r="TKT90"/>
      <c r="TKU90"/>
      <c r="TKV90"/>
      <c r="TKW90"/>
      <c r="TKX90"/>
      <c r="TKY90"/>
      <c r="TKZ90"/>
      <c r="TLA90"/>
      <c r="TLB90"/>
      <c r="TLC90"/>
      <c r="TLD90"/>
      <c r="TLE90"/>
      <c r="TLF90"/>
      <c r="TLG90"/>
      <c r="TLH90"/>
      <c r="TLI90"/>
      <c r="TLJ90"/>
      <c r="TLK90"/>
      <c r="TLL90"/>
      <c r="TLM90"/>
      <c r="TLN90"/>
      <c r="TLO90"/>
      <c r="TLP90"/>
      <c r="TLQ90"/>
      <c r="TLR90"/>
      <c r="TLS90"/>
      <c r="TLT90"/>
      <c r="TLU90"/>
      <c r="TLV90"/>
      <c r="TLW90"/>
      <c r="TLX90"/>
      <c r="TLY90"/>
      <c r="TLZ90"/>
      <c r="TMA90"/>
      <c r="TMB90"/>
      <c r="TMC90"/>
      <c r="TMD90"/>
      <c r="TME90"/>
      <c r="TMF90"/>
      <c r="TMG90"/>
      <c r="TMH90"/>
      <c r="TMI90"/>
      <c r="TMJ90"/>
      <c r="TMK90"/>
      <c r="TML90"/>
      <c r="TMM90"/>
      <c r="TMN90"/>
      <c r="TMO90"/>
      <c r="TMP90"/>
      <c r="TMQ90"/>
      <c r="TMR90"/>
      <c r="TMS90"/>
      <c r="TMT90"/>
      <c r="TMU90"/>
      <c r="TMV90"/>
      <c r="TMW90"/>
      <c r="TMX90"/>
      <c r="TMY90"/>
      <c r="TMZ90"/>
      <c r="TNA90"/>
      <c r="TNB90"/>
      <c r="TNC90"/>
      <c r="TND90"/>
      <c r="TNE90"/>
      <c r="TNF90"/>
      <c r="TNG90"/>
      <c r="TNH90"/>
      <c r="TNI90"/>
      <c r="TNJ90"/>
      <c r="TNK90"/>
      <c r="TNL90"/>
      <c r="TNM90"/>
      <c r="TNN90"/>
      <c r="TNO90"/>
      <c r="TNP90"/>
      <c r="TNQ90"/>
      <c r="TNR90"/>
      <c r="TNS90"/>
      <c r="TNT90"/>
      <c r="TNU90"/>
      <c r="TNV90"/>
      <c r="TNW90"/>
      <c r="TNX90"/>
      <c r="TNY90"/>
      <c r="TNZ90"/>
      <c r="TOA90"/>
      <c r="TOB90"/>
      <c r="TOC90"/>
      <c r="TOD90"/>
      <c r="TOE90"/>
      <c r="TOF90"/>
      <c r="TOG90"/>
      <c r="TOH90"/>
      <c r="TOI90"/>
      <c r="TOJ90"/>
      <c r="TOK90"/>
      <c r="TOL90"/>
      <c r="TOM90"/>
      <c r="TON90"/>
      <c r="TOO90"/>
      <c r="TOP90"/>
      <c r="TOQ90"/>
      <c r="TOR90"/>
      <c r="TOS90"/>
      <c r="TOT90"/>
      <c r="TOU90"/>
      <c r="TOV90"/>
      <c r="TOW90"/>
      <c r="TOX90"/>
      <c r="TOY90"/>
      <c r="TOZ90"/>
      <c r="TPA90"/>
      <c r="TPB90"/>
      <c r="TPC90"/>
      <c r="TPD90"/>
      <c r="TPE90"/>
      <c r="TPF90"/>
      <c r="TPG90"/>
      <c r="TPH90"/>
      <c r="TPI90"/>
      <c r="TPJ90"/>
      <c r="TPK90"/>
      <c r="TPL90"/>
      <c r="TPM90"/>
      <c r="TPN90"/>
      <c r="TPO90"/>
      <c r="TPP90"/>
      <c r="TPQ90"/>
      <c r="TPR90"/>
      <c r="TPS90"/>
      <c r="TPT90"/>
      <c r="TPU90"/>
      <c r="TPV90"/>
      <c r="TPW90"/>
      <c r="TPX90"/>
      <c r="TPY90"/>
      <c r="TPZ90"/>
      <c r="TQA90"/>
      <c r="TQB90"/>
      <c r="TQC90"/>
      <c r="TQD90"/>
      <c r="TQE90"/>
      <c r="TQF90"/>
      <c r="TQG90"/>
      <c r="TQH90"/>
      <c r="TQI90"/>
      <c r="TQJ90"/>
      <c r="TQK90"/>
      <c r="TQL90"/>
      <c r="TQM90"/>
      <c r="TQN90"/>
      <c r="TQO90"/>
      <c r="TQP90"/>
      <c r="TQQ90"/>
      <c r="TQR90"/>
      <c r="TQS90"/>
      <c r="TQT90"/>
      <c r="TQU90"/>
      <c r="TQV90"/>
      <c r="TQW90"/>
      <c r="TQX90"/>
      <c r="TQY90"/>
      <c r="TQZ90"/>
      <c r="TRA90"/>
      <c r="TRB90"/>
      <c r="TRC90"/>
      <c r="TRD90"/>
      <c r="TRE90"/>
      <c r="TRF90"/>
      <c r="TRG90"/>
      <c r="TRH90"/>
      <c r="TRI90"/>
      <c r="TRJ90"/>
      <c r="TRK90"/>
      <c r="TRL90"/>
      <c r="TRM90"/>
      <c r="TRN90"/>
      <c r="TRO90"/>
      <c r="TRP90"/>
      <c r="TRQ90"/>
      <c r="TRR90"/>
      <c r="TRS90"/>
      <c r="TRT90"/>
      <c r="TRU90"/>
      <c r="TRV90"/>
      <c r="TRW90"/>
      <c r="TRX90"/>
      <c r="TRY90"/>
      <c r="TRZ90"/>
      <c r="TSA90"/>
      <c r="TSB90"/>
      <c r="TSC90"/>
      <c r="TSD90"/>
      <c r="TSE90"/>
      <c r="TSF90"/>
      <c r="TSG90"/>
      <c r="TSH90"/>
      <c r="TSI90"/>
      <c r="TSJ90"/>
      <c r="TSK90"/>
      <c r="TSL90"/>
      <c r="TSM90"/>
      <c r="TSN90"/>
      <c r="TSO90"/>
      <c r="TSP90"/>
      <c r="TSQ90"/>
      <c r="TSR90"/>
      <c r="TSS90"/>
      <c r="TST90"/>
      <c r="TSU90"/>
      <c r="TSV90"/>
      <c r="TSW90"/>
      <c r="TSX90"/>
      <c r="TSY90"/>
      <c r="TSZ90"/>
      <c r="TTA90"/>
      <c r="TTB90"/>
      <c r="TTC90"/>
      <c r="TTD90"/>
      <c r="TTE90"/>
      <c r="TTF90"/>
      <c r="TTG90"/>
      <c r="TTH90"/>
      <c r="TTI90"/>
      <c r="TTJ90"/>
      <c r="TTK90"/>
      <c r="TTL90"/>
      <c r="TTM90"/>
      <c r="TTN90"/>
      <c r="TTO90"/>
      <c r="TTP90"/>
      <c r="TTQ90"/>
      <c r="TTR90"/>
      <c r="TTS90"/>
      <c r="TTT90"/>
      <c r="TTU90"/>
      <c r="TTV90"/>
      <c r="TTW90"/>
      <c r="TTX90"/>
      <c r="TTY90"/>
      <c r="TTZ90"/>
      <c r="TUA90"/>
      <c r="TUB90"/>
      <c r="TUC90"/>
      <c r="TUD90"/>
      <c r="TUE90"/>
      <c r="TUF90"/>
      <c r="TUG90"/>
      <c r="TUH90"/>
      <c r="TUI90"/>
      <c r="TUJ90"/>
      <c r="TUK90"/>
      <c r="TUL90"/>
      <c r="TUM90"/>
      <c r="TUN90"/>
      <c r="TUO90"/>
      <c r="TUP90"/>
      <c r="TUQ90"/>
      <c r="TUR90"/>
      <c r="TUS90"/>
      <c r="TUT90"/>
      <c r="TUU90"/>
      <c r="TUV90"/>
      <c r="TUW90"/>
      <c r="TUX90"/>
      <c r="TUY90"/>
      <c r="TUZ90"/>
      <c r="TVA90"/>
      <c r="TVB90"/>
      <c r="TVC90"/>
      <c r="TVD90"/>
      <c r="TVE90"/>
      <c r="TVF90"/>
      <c r="TVG90"/>
      <c r="TVH90"/>
      <c r="TVI90"/>
      <c r="TVJ90"/>
      <c r="TVK90"/>
      <c r="TVL90"/>
      <c r="TVM90"/>
      <c r="TVN90"/>
      <c r="TVO90"/>
      <c r="TVP90"/>
      <c r="TVQ90"/>
      <c r="TVR90"/>
      <c r="TVS90"/>
      <c r="TVT90"/>
      <c r="TVU90"/>
      <c r="TVV90"/>
      <c r="TVW90"/>
      <c r="TVX90"/>
      <c r="TVY90"/>
      <c r="TVZ90"/>
      <c r="TWA90"/>
      <c r="TWB90"/>
      <c r="TWC90"/>
      <c r="TWD90"/>
      <c r="TWE90"/>
      <c r="TWF90"/>
      <c r="TWG90"/>
      <c r="TWH90"/>
      <c r="TWI90"/>
      <c r="TWJ90"/>
      <c r="TWK90"/>
      <c r="TWL90"/>
      <c r="TWM90"/>
      <c r="TWN90"/>
      <c r="TWO90"/>
      <c r="TWP90"/>
      <c r="TWQ90"/>
      <c r="TWR90"/>
      <c r="TWS90"/>
      <c r="TWT90"/>
      <c r="TWU90"/>
      <c r="TWV90"/>
      <c r="TWW90"/>
      <c r="TWX90"/>
      <c r="TWY90"/>
      <c r="TWZ90"/>
      <c r="TXA90"/>
      <c r="TXB90"/>
      <c r="TXC90"/>
      <c r="TXD90"/>
      <c r="TXE90"/>
      <c r="TXF90"/>
      <c r="TXG90"/>
      <c r="TXH90"/>
      <c r="TXI90"/>
      <c r="TXJ90"/>
      <c r="TXK90"/>
      <c r="TXL90"/>
      <c r="TXM90"/>
      <c r="TXN90"/>
      <c r="TXO90"/>
      <c r="TXP90"/>
      <c r="TXQ90"/>
      <c r="TXR90"/>
      <c r="TXS90"/>
      <c r="TXT90"/>
      <c r="TXU90"/>
      <c r="TXV90"/>
      <c r="TXW90"/>
      <c r="TXX90"/>
      <c r="TXY90"/>
      <c r="TXZ90"/>
      <c r="TYA90"/>
      <c r="TYB90"/>
      <c r="TYC90"/>
      <c r="TYD90"/>
      <c r="TYE90"/>
      <c r="TYF90"/>
      <c r="TYG90"/>
      <c r="TYH90"/>
      <c r="TYI90"/>
      <c r="TYJ90"/>
      <c r="TYK90"/>
      <c r="TYL90"/>
      <c r="TYM90"/>
      <c r="TYN90"/>
      <c r="TYO90"/>
      <c r="TYP90"/>
      <c r="TYQ90"/>
      <c r="TYR90"/>
      <c r="TYS90"/>
      <c r="TYT90"/>
      <c r="TYU90"/>
      <c r="TYV90"/>
      <c r="TYW90"/>
      <c r="TYX90"/>
      <c r="TYY90"/>
      <c r="TYZ90"/>
      <c r="TZA90"/>
      <c r="TZB90"/>
      <c r="TZC90"/>
      <c r="TZD90"/>
      <c r="TZE90"/>
      <c r="TZF90"/>
      <c r="TZG90"/>
      <c r="TZH90"/>
      <c r="TZI90"/>
      <c r="TZJ90"/>
      <c r="TZK90"/>
      <c r="TZL90"/>
      <c r="TZM90"/>
      <c r="TZN90"/>
      <c r="TZO90"/>
      <c r="TZP90"/>
      <c r="TZQ90"/>
      <c r="TZR90"/>
      <c r="TZS90"/>
      <c r="TZT90"/>
      <c r="TZU90"/>
      <c r="TZV90"/>
      <c r="TZW90"/>
      <c r="TZX90"/>
      <c r="TZY90"/>
      <c r="TZZ90"/>
      <c r="UAA90"/>
      <c r="UAB90"/>
      <c r="UAC90"/>
      <c r="UAD90"/>
      <c r="UAE90"/>
      <c r="UAF90"/>
      <c r="UAG90"/>
      <c r="UAH90"/>
      <c r="UAI90"/>
      <c r="UAJ90"/>
      <c r="UAK90"/>
      <c r="UAL90"/>
      <c r="UAM90"/>
      <c r="UAN90"/>
      <c r="UAO90"/>
      <c r="UAP90"/>
      <c r="UAQ90"/>
      <c r="UAR90"/>
      <c r="UAS90"/>
      <c r="UAT90"/>
      <c r="UAU90"/>
      <c r="UAV90"/>
      <c r="UAW90"/>
      <c r="UAX90"/>
      <c r="UAY90"/>
      <c r="UAZ90"/>
      <c r="UBA90"/>
      <c r="UBB90"/>
      <c r="UBC90"/>
      <c r="UBD90"/>
      <c r="UBE90"/>
      <c r="UBF90"/>
      <c r="UBG90"/>
      <c r="UBH90"/>
      <c r="UBI90"/>
      <c r="UBJ90"/>
      <c r="UBK90"/>
      <c r="UBL90"/>
      <c r="UBM90"/>
      <c r="UBN90"/>
      <c r="UBO90"/>
      <c r="UBP90"/>
      <c r="UBQ90"/>
      <c r="UBR90"/>
      <c r="UBS90"/>
      <c r="UBT90"/>
      <c r="UBU90"/>
      <c r="UBV90"/>
      <c r="UBW90"/>
      <c r="UBX90"/>
      <c r="UBY90"/>
      <c r="UBZ90"/>
      <c r="UCA90"/>
      <c r="UCB90"/>
      <c r="UCC90"/>
      <c r="UCD90"/>
      <c r="UCE90"/>
      <c r="UCF90"/>
      <c r="UCG90"/>
      <c r="UCH90"/>
      <c r="UCI90"/>
      <c r="UCJ90"/>
      <c r="UCK90"/>
      <c r="UCL90"/>
      <c r="UCM90"/>
      <c r="UCN90"/>
      <c r="UCO90"/>
      <c r="UCP90"/>
      <c r="UCQ90"/>
      <c r="UCR90"/>
      <c r="UCS90"/>
      <c r="UCT90"/>
      <c r="UCU90"/>
      <c r="UCV90"/>
      <c r="UCW90"/>
      <c r="UCX90"/>
      <c r="UCY90"/>
      <c r="UCZ90"/>
      <c r="UDA90"/>
      <c r="UDB90"/>
      <c r="UDC90"/>
      <c r="UDD90"/>
      <c r="UDE90"/>
      <c r="UDF90"/>
      <c r="UDG90"/>
      <c r="UDH90"/>
      <c r="UDI90"/>
      <c r="UDJ90"/>
      <c r="UDK90"/>
      <c r="UDL90"/>
      <c r="UDM90"/>
      <c r="UDN90"/>
      <c r="UDO90"/>
      <c r="UDP90"/>
      <c r="UDQ90"/>
      <c r="UDR90"/>
      <c r="UDS90"/>
      <c r="UDT90"/>
      <c r="UDU90"/>
      <c r="UDV90"/>
      <c r="UDW90"/>
      <c r="UDX90"/>
      <c r="UDY90"/>
      <c r="UDZ90"/>
      <c r="UEA90"/>
      <c r="UEB90"/>
      <c r="UEC90"/>
      <c r="UED90"/>
      <c r="UEE90"/>
      <c r="UEF90"/>
      <c r="UEG90"/>
      <c r="UEH90"/>
      <c r="UEI90"/>
      <c r="UEJ90"/>
      <c r="UEK90"/>
      <c r="UEL90"/>
      <c r="UEM90"/>
      <c r="UEN90"/>
      <c r="UEO90"/>
      <c r="UEP90"/>
      <c r="UEQ90"/>
      <c r="UER90"/>
      <c r="UES90"/>
      <c r="UET90"/>
      <c r="UEU90"/>
      <c r="UEV90"/>
      <c r="UEW90"/>
      <c r="UEX90"/>
      <c r="UEY90"/>
      <c r="UEZ90"/>
      <c r="UFA90"/>
      <c r="UFB90"/>
      <c r="UFC90"/>
      <c r="UFD90"/>
      <c r="UFE90"/>
      <c r="UFF90"/>
      <c r="UFG90"/>
      <c r="UFH90"/>
      <c r="UFI90"/>
      <c r="UFJ90"/>
      <c r="UFK90"/>
      <c r="UFL90"/>
      <c r="UFM90"/>
      <c r="UFN90"/>
      <c r="UFO90"/>
      <c r="UFP90"/>
      <c r="UFQ90"/>
      <c r="UFR90"/>
      <c r="UFS90"/>
      <c r="UFT90"/>
      <c r="UFU90"/>
      <c r="UFV90"/>
      <c r="UFW90"/>
      <c r="UFX90"/>
      <c r="UFY90"/>
      <c r="UFZ90"/>
      <c r="UGA90"/>
      <c r="UGB90"/>
      <c r="UGC90"/>
      <c r="UGD90"/>
      <c r="UGE90"/>
      <c r="UGF90"/>
      <c r="UGG90"/>
      <c r="UGH90"/>
      <c r="UGI90"/>
      <c r="UGJ90"/>
      <c r="UGK90"/>
      <c r="UGL90"/>
      <c r="UGM90"/>
      <c r="UGN90"/>
      <c r="UGO90"/>
      <c r="UGP90"/>
      <c r="UGQ90"/>
      <c r="UGR90"/>
      <c r="UGS90"/>
      <c r="UGT90"/>
      <c r="UGU90"/>
      <c r="UGV90"/>
      <c r="UGW90"/>
      <c r="UGX90"/>
      <c r="UGY90"/>
      <c r="UGZ90"/>
      <c r="UHA90"/>
      <c r="UHB90"/>
      <c r="UHC90"/>
      <c r="UHD90"/>
      <c r="UHE90"/>
      <c r="UHF90"/>
      <c r="UHG90"/>
      <c r="UHH90"/>
      <c r="UHI90"/>
      <c r="UHJ90"/>
      <c r="UHK90"/>
      <c r="UHL90"/>
      <c r="UHM90"/>
      <c r="UHN90"/>
      <c r="UHO90"/>
      <c r="UHP90"/>
      <c r="UHQ90"/>
      <c r="UHR90"/>
      <c r="UHS90"/>
      <c r="UHT90"/>
      <c r="UHU90"/>
      <c r="UHV90"/>
      <c r="UHW90"/>
      <c r="UHX90"/>
      <c r="UHY90"/>
      <c r="UHZ90"/>
      <c r="UIA90"/>
      <c r="UIB90"/>
      <c r="UIC90"/>
      <c r="UID90"/>
      <c r="UIE90"/>
      <c r="UIF90"/>
      <c r="UIG90"/>
      <c r="UIH90"/>
      <c r="UII90"/>
      <c r="UIJ90"/>
      <c r="UIK90"/>
      <c r="UIL90"/>
      <c r="UIM90"/>
      <c r="UIN90"/>
      <c r="UIO90"/>
      <c r="UIP90"/>
      <c r="UIQ90"/>
      <c r="UIR90"/>
      <c r="UIS90"/>
      <c r="UIT90"/>
      <c r="UIU90"/>
      <c r="UIV90"/>
      <c r="UIW90"/>
      <c r="UIX90"/>
      <c r="UIY90"/>
      <c r="UIZ90"/>
      <c r="UJA90"/>
      <c r="UJB90"/>
      <c r="UJC90"/>
      <c r="UJD90"/>
      <c r="UJE90"/>
      <c r="UJF90"/>
      <c r="UJG90"/>
      <c r="UJH90"/>
      <c r="UJI90"/>
      <c r="UJJ90"/>
      <c r="UJK90"/>
      <c r="UJL90"/>
      <c r="UJM90"/>
      <c r="UJN90"/>
      <c r="UJO90"/>
      <c r="UJP90"/>
      <c r="UJQ90"/>
      <c r="UJR90"/>
      <c r="UJS90"/>
      <c r="UJT90"/>
      <c r="UJU90"/>
      <c r="UJV90"/>
      <c r="UJW90"/>
      <c r="UJX90"/>
      <c r="UJY90"/>
      <c r="UJZ90"/>
      <c r="UKA90"/>
      <c r="UKB90"/>
      <c r="UKC90"/>
      <c r="UKD90"/>
      <c r="UKE90"/>
      <c r="UKF90"/>
      <c r="UKG90"/>
      <c r="UKH90"/>
      <c r="UKI90"/>
      <c r="UKJ90"/>
      <c r="UKK90"/>
      <c r="UKL90"/>
      <c r="UKM90"/>
      <c r="UKN90"/>
      <c r="UKO90"/>
      <c r="UKP90"/>
      <c r="UKQ90"/>
      <c r="UKR90"/>
      <c r="UKS90"/>
      <c r="UKT90"/>
      <c r="UKU90"/>
      <c r="UKV90"/>
      <c r="UKW90"/>
      <c r="UKX90"/>
      <c r="UKY90"/>
      <c r="UKZ90"/>
      <c r="ULA90"/>
      <c r="ULB90"/>
      <c r="ULC90"/>
      <c r="ULD90"/>
      <c r="ULE90"/>
      <c r="ULF90"/>
      <c r="ULG90"/>
      <c r="ULH90"/>
      <c r="ULI90"/>
      <c r="ULJ90"/>
      <c r="ULK90"/>
      <c r="ULL90"/>
      <c r="ULM90"/>
      <c r="ULN90"/>
      <c r="ULO90"/>
      <c r="ULP90"/>
      <c r="ULQ90"/>
      <c r="ULR90"/>
      <c r="ULS90"/>
      <c r="ULT90"/>
      <c r="ULU90"/>
      <c r="ULV90"/>
      <c r="ULW90"/>
      <c r="ULX90"/>
      <c r="ULY90"/>
      <c r="ULZ90"/>
      <c r="UMA90"/>
      <c r="UMB90"/>
      <c r="UMC90"/>
      <c r="UMD90"/>
      <c r="UME90"/>
      <c r="UMF90"/>
      <c r="UMG90"/>
      <c r="UMH90"/>
      <c r="UMI90"/>
      <c r="UMJ90"/>
      <c r="UMK90"/>
      <c r="UML90"/>
      <c r="UMM90"/>
      <c r="UMN90"/>
      <c r="UMO90"/>
      <c r="UMP90"/>
      <c r="UMQ90"/>
      <c r="UMR90"/>
      <c r="UMS90"/>
      <c r="UMT90"/>
      <c r="UMU90"/>
      <c r="UMV90"/>
      <c r="UMW90"/>
      <c r="UMX90"/>
      <c r="UMY90"/>
      <c r="UMZ90"/>
      <c r="UNA90"/>
      <c r="UNB90"/>
      <c r="UNC90"/>
      <c r="UND90"/>
      <c r="UNE90"/>
      <c r="UNF90"/>
      <c r="UNG90"/>
      <c r="UNH90"/>
      <c r="UNI90"/>
      <c r="UNJ90"/>
      <c r="UNK90"/>
      <c r="UNL90"/>
      <c r="UNM90"/>
      <c r="UNN90"/>
      <c r="UNO90"/>
      <c r="UNP90"/>
      <c r="UNQ90"/>
      <c r="UNR90"/>
      <c r="UNS90"/>
      <c r="UNT90"/>
      <c r="UNU90"/>
      <c r="UNV90"/>
      <c r="UNW90"/>
      <c r="UNX90"/>
      <c r="UNY90"/>
      <c r="UNZ90"/>
      <c r="UOA90"/>
      <c r="UOB90"/>
      <c r="UOC90"/>
      <c r="UOD90"/>
      <c r="UOE90"/>
      <c r="UOF90"/>
      <c r="UOG90"/>
      <c r="UOH90"/>
      <c r="UOI90"/>
      <c r="UOJ90"/>
      <c r="UOK90"/>
      <c r="UOL90"/>
      <c r="UOM90"/>
      <c r="UON90"/>
      <c r="UOO90"/>
      <c r="UOP90"/>
      <c r="UOQ90"/>
      <c r="UOR90"/>
      <c r="UOS90"/>
      <c r="UOT90"/>
      <c r="UOU90"/>
      <c r="UOV90"/>
      <c r="UOW90"/>
      <c r="UOX90"/>
      <c r="UOY90"/>
      <c r="UOZ90"/>
      <c r="UPA90"/>
      <c r="UPB90"/>
      <c r="UPC90"/>
      <c r="UPD90"/>
      <c r="UPE90"/>
      <c r="UPF90"/>
      <c r="UPG90"/>
      <c r="UPH90"/>
      <c r="UPI90"/>
      <c r="UPJ90"/>
      <c r="UPK90"/>
      <c r="UPL90"/>
      <c r="UPM90"/>
      <c r="UPN90"/>
      <c r="UPO90"/>
      <c r="UPP90"/>
      <c r="UPQ90"/>
      <c r="UPR90"/>
      <c r="UPS90"/>
      <c r="UPT90"/>
      <c r="UPU90"/>
      <c r="UPV90"/>
      <c r="UPW90"/>
      <c r="UPX90"/>
      <c r="UPY90"/>
      <c r="UPZ90"/>
      <c r="UQA90"/>
      <c r="UQB90"/>
      <c r="UQC90"/>
      <c r="UQD90"/>
      <c r="UQE90"/>
      <c r="UQF90"/>
      <c r="UQG90"/>
      <c r="UQH90"/>
      <c r="UQI90"/>
      <c r="UQJ90"/>
      <c r="UQK90"/>
      <c r="UQL90"/>
      <c r="UQM90"/>
      <c r="UQN90"/>
      <c r="UQO90"/>
      <c r="UQP90"/>
      <c r="UQQ90"/>
      <c r="UQR90"/>
      <c r="UQS90"/>
      <c r="UQT90"/>
      <c r="UQU90"/>
      <c r="UQV90"/>
      <c r="UQW90"/>
      <c r="UQX90"/>
      <c r="UQY90"/>
      <c r="UQZ90"/>
      <c r="URA90"/>
      <c r="URB90"/>
      <c r="URC90"/>
      <c r="URD90"/>
      <c r="URE90"/>
      <c r="URF90"/>
      <c r="URG90"/>
      <c r="URH90"/>
      <c r="URI90"/>
      <c r="URJ90"/>
      <c r="URK90"/>
      <c r="URL90"/>
      <c r="URM90"/>
      <c r="URN90"/>
      <c r="URO90"/>
      <c r="URP90"/>
      <c r="URQ90"/>
      <c r="URR90"/>
      <c r="URS90"/>
      <c r="URT90"/>
      <c r="URU90"/>
      <c r="URV90"/>
      <c r="URW90"/>
      <c r="URX90"/>
      <c r="URY90"/>
      <c r="URZ90"/>
      <c r="USA90"/>
      <c r="USB90"/>
      <c r="USC90"/>
      <c r="USD90"/>
      <c r="USE90"/>
      <c r="USF90"/>
      <c r="USG90"/>
      <c r="USH90"/>
      <c r="USI90"/>
      <c r="USJ90"/>
      <c r="USK90"/>
      <c r="USL90"/>
      <c r="USM90"/>
      <c r="USN90"/>
      <c r="USO90"/>
      <c r="USP90"/>
      <c r="USQ90"/>
      <c r="USR90"/>
      <c r="USS90"/>
      <c r="UST90"/>
      <c r="USU90"/>
      <c r="USV90"/>
      <c r="USW90"/>
      <c r="USX90"/>
      <c r="USY90"/>
      <c r="USZ90"/>
      <c r="UTA90"/>
      <c r="UTB90"/>
      <c r="UTC90"/>
      <c r="UTD90"/>
      <c r="UTE90"/>
      <c r="UTF90"/>
      <c r="UTG90"/>
      <c r="UTH90"/>
      <c r="UTI90"/>
      <c r="UTJ90"/>
      <c r="UTK90"/>
      <c r="UTL90"/>
      <c r="UTM90"/>
      <c r="UTN90"/>
      <c r="UTO90"/>
      <c r="UTP90"/>
      <c r="UTQ90"/>
      <c r="UTR90"/>
      <c r="UTS90"/>
      <c r="UTT90"/>
      <c r="UTU90"/>
      <c r="UTV90"/>
      <c r="UTW90"/>
      <c r="UTX90"/>
      <c r="UTY90"/>
      <c r="UTZ90"/>
      <c r="UUA90"/>
      <c r="UUB90"/>
      <c r="UUC90"/>
      <c r="UUD90"/>
      <c r="UUE90"/>
      <c r="UUF90"/>
      <c r="UUG90"/>
      <c r="UUH90"/>
      <c r="UUI90"/>
      <c r="UUJ90"/>
      <c r="UUK90"/>
      <c r="UUL90"/>
      <c r="UUM90"/>
      <c r="UUN90"/>
      <c r="UUO90"/>
      <c r="UUP90"/>
      <c r="UUQ90"/>
      <c r="UUR90"/>
      <c r="UUS90"/>
      <c r="UUT90"/>
      <c r="UUU90"/>
      <c r="UUV90"/>
      <c r="UUW90"/>
      <c r="UUX90"/>
      <c r="UUY90"/>
      <c r="UUZ90"/>
      <c r="UVA90"/>
      <c r="UVB90"/>
      <c r="UVC90"/>
      <c r="UVD90"/>
      <c r="UVE90"/>
      <c r="UVF90"/>
      <c r="UVG90"/>
      <c r="UVH90"/>
      <c r="UVI90"/>
      <c r="UVJ90"/>
      <c r="UVK90"/>
      <c r="UVL90"/>
      <c r="UVM90"/>
      <c r="UVN90"/>
      <c r="UVO90"/>
      <c r="UVP90"/>
      <c r="UVQ90"/>
      <c r="UVR90"/>
      <c r="UVS90"/>
      <c r="UVT90"/>
      <c r="UVU90"/>
      <c r="UVV90"/>
      <c r="UVW90"/>
      <c r="UVX90"/>
      <c r="UVY90"/>
      <c r="UVZ90"/>
      <c r="UWA90"/>
      <c r="UWB90"/>
      <c r="UWC90"/>
      <c r="UWD90"/>
      <c r="UWE90"/>
      <c r="UWF90"/>
      <c r="UWG90"/>
      <c r="UWH90"/>
      <c r="UWI90"/>
      <c r="UWJ90"/>
      <c r="UWK90"/>
      <c r="UWL90"/>
      <c r="UWM90"/>
      <c r="UWN90"/>
      <c r="UWO90"/>
      <c r="UWP90"/>
      <c r="UWQ90"/>
      <c r="UWR90"/>
      <c r="UWS90"/>
      <c r="UWT90"/>
      <c r="UWU90"/>
      <c r="UWV90"/>
      <c r="UWW90"/>
      <c r="UWX90"/>
      <c r="UWY90"/>
      <c r="UWZ90"/>
      <c r="UXA90"/>
      <c r="UXB90"/>
      <c r="UXC90"/>
      <c r="UXD90"/>
      <c r="UXE90"/>
      <c r="UXF90"/>
      <c r="UXG90"/>
      <c r="UXH90"/>
      <c r="UXI90"/>
      <c r="UXJ90"/>
      <c r="UXK90"/>
      <c r="UXL90"/>
      <c r="UXM90"/>
      <c r="UXN90"/>
      <c r="UXO90"/>
      <c r="UXP90"/>
      <c r="UXQ90"/>
      <c r="UXR90"/>
      <c r="UXS90"/>
      <c r="UXT90"/>
      <c r="UXU90"/>
      <c r="UXV90"/>
      <c r="UXW90"/>
      <c r="UXX90"/>
      <c r="UXY90"/>
      <c r="UXZ90"/>
      <c r="UYA90"/>
      <c r="UYB90"/>
      <c r="UYC90"/>
      <c r="UYD90"/>
      <c r="UYE90"/>
      <c r="UYF90"/>
      <c r="UYG90"/>
      <c r="UYH90"/>
      <c r="UYI90"/>
      <c r="UYJ90"/>
      <c r="UYK90"/>
      <c r="UYL90"/>
      <c r="UYM90"/>
      <c r="UYN90"/>
      <c r="UYO90"/>
      <c r="UYP90"/>
      <c r="UYQ90"/>
      <c r="UYR90"/>
      <c r="UYS90"/>
      <c r="UYT90"/>
      <c r="UYU90"/>
      <c r="UYV90"/>
      <c r="UYW90"/>
      <c r="UYX90"/>
      <c r="UYY90"/>
      <c r="UYZ90"/>
      <c r="UZA90"/>
      <c r="UZB90"/>
      <c r="UZC90"/>
      <c r="UZD90"/>
      <c r="UZE90"/>
      <c r="UZF90"/>
      <c r="UZG90"/>
      <c r="UZH90"/>
      <c r="UZI90"/>
      <c r="UZJ90"/>
      <c r="UZK90"/>
      <c r="UZL90"/>
      <c r="UZM90"/>
      <c r="UZN90"/>
      <c r="UZO90"/>
      <c r="UZP90"/>
      <c r="UZQ90"/>
      <c r="UZR90"/>
      <c r="UZS90"/>
      <c r="UZT90"/>
      <c r="UZU90"/>
      <c r="UZV90"/>
      <c r="UZW90"/>
      <c r="UZX90"/>
      <c r="UZY90"/>
      <c r="UZZ90"/>
      <c r="VAA90"/>
      <c r="VAB90"/>
      <c r="VAC90"/>
      <c r="VAD90"/>
      <c r="VAE90"/>
      <c r="VAF90"/>
      <c r="VAG90"/>
      <c r="VAH90"/>
      <c r="VAI90"/>
      <c r="VAJ90"/>
      <c r="VAK90"/>
      <c r="VAL90"/>
      <c r="VAM90"/>
      <c r="VAN90"/>
      <c r="VAO90"/>
      <c r="VAP90"/>
      <c r="VAQ90"/>
      <c r="VAR90"/>
      <c r="VAS90"/>
      <c r="VAT90"/>
      <c r="VAU90"/>
      <c r="VAV90"/>
      <c r="VAW90"/>
      <c r="VAX90"/>
      <c r="VAY90"/>
      <c r="VAZ90"/>
      <c r="VBA90"/>
      <c r="VBB90"/>
      <c r="VBC90"/>
      <c r="VBD90"/>
      <c r="VBE90"/>
      <c r="VBF90"/>
      <c r="VBG90"/>
      <c r="VBH90"/>
      <c r="VBI90"/>
      <c r="VBJ90"/>
      <c r="VBK90"/>
      <c r="VBL90"/>
      <c r="VBM90"/>
      <c r="VBN90"/>
      <c r="VBO90"/>
      <c r="VBP90"/>
      <c r="VBQ90"/>
      <c r="VBR90"/>
      <c r="VBS90"/>
      <c r="VBT90"/>
      <c r="VBU90"/>
      <c r="VBV90"/>
      <c r="VBW90"/>
      <c r="VBX90"/>
      <c r="VBY90"/>
      <c r="VBZ90"/>
      <c r="VCA90"/>
      <c r="VCB90"/>
      <c r="VCC90"/>
      <c r="VCD90"/>
      <c r="VCE90"/>
      <c r="VCF90"/>
      <c r="VCG90"/>
      <c r="VCH90"/>
      <c r="VCI90"/>
      <c r="VCJ90"/>
      <c r="VCK90"/>
      <c r="VCL90"/>
      <c r="VCM90"/>
      <c r="VCN90"/>
      <c r="VCO90"/>
      <c r="VCP90"/>
      <c r="VCQ90"/>
      <c r="VCR90"/>
      <c r="VCS90"/>
      <c r="VCT90"/>
      <c r="VCU90"/>
      <c r="VCV90"/>
      <c r="VCW90"/>
      <c r="VCX90"/>
      <c r="VCY90"/>
      <c r="VCZ90"/>
      <c r="VDA90"/>
      <c r="VDB90"/>
      <c r="VDC90"/>
      <c r="VDD90"/>
      <c r="VDE90"/>
      <c r="VDF90"/>
      <c r="VDG90"/>
      <c r="VDH90"/>
      <c r="VDI90"/>
      <c r="VDJ90"/>
      <c r="VDK90"/>
      <c r="VDL90"/>
      <c r="VDM90"/>
      <c r="VDN90"/>
      <c r="VDO90"/>
      <c r="VDP90"/>
      <c r="VDQ90"/>
      <c r="VDR90"/>
      <c r="VDS90"/>
      <c r="VDT90"/>
      <c r="VDU90"/>
      <c r="VDV90"/>
      <c r="VDW90"/>
      <c r="VDX90"/>
      <c r="VDY90"/>
      <c r="VDZ90"/>
      <c r="VEA90"/>
      <c r="VEB90"/>
      <c r="VEC90"/>
      <c r="VED90"/>
      <c r="VEE90"/>
      <c r="VEF90"/>
      <c r="VEG90"/>
      <c r="VEH90"/>
      <c r="VEI90"/>
      <c r="VEJ90"/>
      <c r="VEK90"/>
      <c r="VEL90"/>
      <c r="VEM90"/>
      <c r="VEN90"/>
      <c r="VEO90"/>
      <c r="VEP90"/>
      <c r="VEQ90"/>
      <c r="VER90"/>
      <c r="VES90"/>
      <c r="VET90"/>
      <c r="VEU90"/>
      <c r="VEV90"/>
      <c r="VEW90"/>
      <c r="VEX90"/>
      <c r="VEY90"/>
      <c r="VEZ90"/>
      <c r="VFA90"/>
      <c r="VFB90"/>
      <c r="VFC90"/>
      <c r="VFD90"/>
      <c r="VFE90"/>
      <c r="VFF90"/>
      <c r="VFG90"/>
      <c r="VFH90"/>
      <c r="VFI90"/>
      <c r="VFJ90"/>
      <c r="VFK90"/>
      <c r="VFL90"/>
      <c r="VFM90"/>
      <c r="VFN90"/>
      <c r="VFO90"/>
      <c r="VFP90"/>
      <c r="VFQ90"/>
      <c r="VFR90"/>
      <c r="VFS90"/>
      <c r="VFT90"/>
      <c r="VFU90"/>
      <c r="VFV90"/>
      <c r="VFW90"/>
      <c r="VFX90"/>
      <c r="VFY90"/>
      <c r="VFZ90"/>
      <c r="VGA90"/>
      <c r="VGB90"/>
      <c r="VGC90"/>
      <c r="VGD90"/>
      <c r="VGE90"/>
      <c r="VGF90"/>
      <c r="VGG90"/>
      <c r="VGH90"/>
      <c r="VGI90"/>
      <c r="VGJ90"/>
      <c r="VGK90"/>
      <c r="VGL90"/>
      <c r="VGM90"/>
      <c r="VGN90"/>
      <c r="VGO90"/>
      <c r="VGP90"/>
      <c r="VGQ90"/>
      <c r="VGR90"/>
      <c r="VGS90"/>
      <c r="VGT90"/>
      <c r="VGU90"/>
      <c r="VGV90"/>
      <c r="VGW90"/>
      <c r="VGX90"/>
      <c r="VGY90"/>
      <c r="VGZ90"/>
      <c r="VHA90"/>
      <c r="VHB90"/>
      <c r="VHC90"/>
      <c r="VHD90"/>
      <c r="VHE90"/>
      <c r="VHF90"/>
      <c r="VHG90"/>
      <c r="VHH90"/>
      <c r="VHI90"/>
      <c r="VHJ90"/>
      <c r="VHK90"/>
      <c r="VHL90"/>
      <c r="VHM90"/>
      <c r="VHN90"/>
      <c r="VHO90"/>
      <c r="VHP90"/>
      <c r="VHQ90"/>
      <c r="VHR90"/>
      <c r="VHS90"/>
      <c r="VHT90"/>
      <c r="VHU90"/>
      <c r="VHV90"/>
      <c r="VHW90"/>
      <c r="VHX90"/>
      <c r="VHY90"/>
      <c r="VHZ90"/>
      <c r="VIA90"/>
      <c r="VIB90"/>
      <c r="VIC90"/>
      <c r="VID90"/>
      <c r="VIE90"/>
      <c r="VIF90"/>
      <c r="VIG90"/>
      <c r="VIH90"/>
      <c r="VII90"/>
      <c r="VIJ90"/>
      <c r="VIK90"/>
      <c r="VIL90"/>
      <c r="VIM90"/>
      <c r="VIN90"/>
      <c r="VIO90"/>
      <c r="VIP90"/>
      <c r="VIQ90"/>
      <c r="VIR90"/>
      <c r="VIS90"/>
      <c r="VIT90"/>
      <c r="VIU90"/>
      <c r="VIV90"/>
      <c r="VIW90"/>
      <c r="VIX90"/>
      <c r="VIY90"/>
      <c r="VIZ90"/>
      <c r="VJA90"/>
      <c r="VJB90"/>
      <c r="VJC90"/>
      <c r="VJD90"/>
      <c r="VJE90"/>
      <c r="VJF90"/>
      <c r="VJG90"/>
      <c r="VJH90"/>
      <c r="VJI90"/>
      <c r="VJJ90"/>
      <c r="VJK90"/>
      <c r="VJL90"/>
      <c r="VJM90"/>
      <c r="VJN90"/>
      <c r="VJO90"/>
      <c r="VJP90"/>
      <c r="VJQ90"/>
      <c r="VJR90"/>
      <c r="VJS90"/>
      <c r="VJT90"/>
      <c r="VJU90"/>
      <c r="VJV90"/>
      <c r="VJW90"/>
      <c r="VJX90"/>
      <c r="VJY90"/>
      <c r="VJZ90"/>
      <c r="VKA90"/>
      <c r="VKB90"/>
      <c r="VKC90"/>
      <c r="VKD90"/>
      <c r="VKE90"/>
      <c r="VKF90"/>
      <c r="VKG90"/>
      <c r="VKH90"/>
      <c r="VKI90"/>
      <c r="VKJ90"/>
      <c r="VKK90"/>
      <c r="VKL90"/>
      <c r="VKM90"/>
      <c r="VKN90"/>
      <c r="VKO90"/>
      <c r="VKP90"/>
      <c r="VKQ90"/>
      <c r="VKR90"/>
      <c r="VKS90"/>
      <c r="VKT90"/>
      <c r="VKU90"/>
      <c r="VKV90"/>
      <c r="VKW90"/>
      <c r="VKX90"/>
      <c r="VKY90"/>
      <c r="VKZ90"/>
      <c r="VLA90"/>
      <c r="VLB90"/>
      <c r="VLC90"/>
      <c r="VLD90"/>
      <c r="VLE90"/>
      <c r="VLF90"/>
      <c r="VLG90"/>
      <c r="VLH90"/>
      <c r="VLI90"/>
      <c r="VLJ90"/>
      <c r="VLK90"/>
      <c r="VLL90"/>
      <c r="VLM90"/>
      <c r="VLN90"/>
      <c r="VLO90"/>
      <c r="VLP90"/>
      <c r="VLQ90"/>
      <c r="VLR90"/>
      <c r="VLS90"/>
      <c r="VLT90"/>
      <c r="VLU90"/>
      <c r="VLV90"/>
      <c r="VLW90"/>
      <c r="VLX90"/>
      <c r="VLY90"/>
      <c r="VLZ90"/>
      <c r="VMA90"/>
      <c r="VMB90"/>
      <c r="VMC90"/>
      <c r="VMD90"/>
      <c r="VME90"/>
      <c r="VMF90"/>
      <c r="VMG90"/>
      <c r="VMH90"/>
      <c r="VMI90"/>
      <c r="VMJ90"/>
      <c r="VMK90"/>
      <c r="VML90"/>
      <c r="VMM90"/>
      <c r="VMN90"/>
      <c r="VMO90"/>
      <c r="VMP90"/>
      <c r="VMQ90"/>
      <c r="VMR90"/>
      <c r="VMS90"/>
      <c r="VMT90"/>
      <c r="VMU90"/>
      <c r="VMV90"/>
      <c r="VMW90"/>
      <c r="VMX90"/>
      <c r="VMY90"/>
      <c r="VMZ90"/>
      <c r="VNA90"/>
      <c r="VNB90"/>
      <c r="VNC90"/>
      <c r="VND90"/>
      <c r="VNE90"/>
      <c r="VNF90"/>
      <c r="VNG90"/>
      <c r="VNH90"/>
      <c r="VNI90"/>
      <c r="VNJ90"/>
      <c r="VNK90"/>
      <c r="VNL90"/>
      <c r="VNM90"/>
      <c r="VNN90"/>
      <c r="VNO90"/>
      <c r="VNP90"/>
      <c r="VNQ90"/>
      <c r="VNR90"/>
      <c r="VNS90"/>
      <c r="VNT90"/>
      <c r="VNU90"/>
      <c r="VNV90"/>
      <c r="VNW90"/>
      <c r="VNX90"/>
      <c r="VNY90"/>
      <c r="VNZ90"/>
      <c r="VOA90"/>
      <c r="VOB90"/>
      <c r="VOC90"/>
      <c r="VOD90"/>
      <c r="VOE90"/>
      <c r="VOF90"/>
      <c r="VOG90"/>
      <c r="VOH90"/>
      <c r="VOI90"/>
      <c r="VOJ90"/>
      <c r="VOK90"/>
      <c r="VOL90"/>
      <c r="VOM90"/>
      <c r="VON90"/>
      <c r="VOO90"/>
      <c r="VOP90"/>
      <c r="VOQ90"/>
      <c r="VOR90"/>
      <c r="VOS90"/>
      <c r="VOT90"/>
      <c r="VOU90"/>
      <c r="VOV90"/>
      <c r="VOW90"/>
      <c r="VOX90"/>
      <c r="VOY90"/>
      <c r="VOZ90"/>
      <c r="VPA90"/>
      <c r="VPB90"/>
      <c r="VPC90"/>
      <c r="VPD90"/>
      <c r="VPE90"/>
      <c r="VPF90"/>
      <c r="VPG90"/>
      <c r="VPH90"/>
      <c r="VPI90"/>
      <c r="VPJ90"/>
      <c r="VPK90"/>
      <c r="VPL90"/>
      <c r="VPM90"/>
      <c r="VPN90"/>
      <c r="VPO90"/>
      <c r="VPP90"/>
      <c r="VPQ90"/>
      <c r="VPR90"/>
      <c r="VPS90"/>
      <c r="VPT90"/>
      <c r="VPU90"/>
      <c r="VPV90"/>
      <c r="VPW90"/>
      <c r="VPX90"/>
      <c r="VPY90"/>
      <c r="VPZ90"/>
      <c r="VQA90"/>
      <c r="VQB90"/>
      <c r="VQC90"/>
      <c r="VQD90"/>
      <c r="VQE90"/>
      <c r="VQF90"/>
      <c r="VQG90"/>
      <c r="VQH90"/>
      <c r="VQI90"/>
      <c r="VQJ90"/>
      <c r="VQK90"/>
      <c r="VQL90"/>
      <c r="VQM90"/>
      <c r="VQN90"/>
      <c r="VQO90"/>
      <c r="VQP90"/>
      <c r="VQQ90"/>
      <c r="VQR90"/>
      <c r="VQS90"/>
      <c r="VQT90"/>
      <c r="VQU90"/>
      <c r="VQV90"/>
      <c r="VQW90"/>
      <c r="VQX90"/>
      <c r="VQY90"/>
      <c r="VQZ90"/>
      <c r="VRA90"/>
      <c r="VRB90"/>
      <c r="VRC90"/>
      <c r="VRD90"/>
      <c r="VRE90"/>
      <c r="VRF90"/>
      <c r="VRG90"/>
      <c r="VRH90"/>
      <c r="VRI90"/>
      <c r="VRJ90"/>
      <c r="VRK90"/>
      <c r="VRL90"/>
      <c r="VRM90"/>
      <c r="VRN90"/>
      <c r="VRO90"/>
      <c r="VRP90"/>
      <c r="VRQ90"/>
      <c r="VRR90"/>
      <c r="VRS90"/>
      <c r="VRT90"/>
      <c r="VRU90"/>
      <c r="VRV90"/>
      <c r="VRW90"/>
      <c r="VRX90"/>
      <c r="VRY90"/>
      <c r="VRZ90"/>
      <c r="VSA90"/>
      <c r="VSB90"/>
      <c r="VSC90"/>
      <c r="VSD90"/>
      <c r="VSE90"/>
      <c r="VSF90"/>
      <c r="VSG90"/>
      <c r="VSH90"/>
      <c r="VSI90"/>
      <c r="VSJ90"/>
      <c r="VSK90"/>
      <c r="VSL90"/>
      <c r="VSM90"/>
      <c r="VSN90"/>
      <c r="VSO90"/>
      <c r="VSP90"/>
      <c r="VSQ90"/>
      <c r="VSR90"/>
      <c r="VSS90"/>
      <c r="VST90"/>
      <c r="VSU90"/>
      <c r="VSV90"/>
      <c r="VSW90"/>
      <c r="VSX90"/>
      <c r="VSY90"/>
      <c r="VSZ90"/>
      <c r="VTA90"/>
      <c r="VTB90"/>
      <c r="VTC90"/>
      <c r="VTD90"/>
      <c r="VTE90"/>
      <c r="VTF90"/>
      <c r="VTG90"/>
      <c r="VTH90"/>
      <c r="VTI90"/>
      <c r="VTJ90"/>
      <c r="VTK90"/>
      <c r="VTL90"/>
      <c r="VTM90"/>
      <c r="VTN90"/>
      <c r="VTO90"/>
      <c r="VTP90"/>
      <c r="VTQ90"/>
      <c r="VTR90"/>
      <c r="VTS90"/>
      <c r="VTT90"/>
      <c r="VTU90"/>
      <c r="VTV90"/>
      <c r="VTW90"/>
      <c r="VTX90"/>
      <c r="VTY90"/>
      <c r="VTZ90"/>
      <c r="VUA90"/>
      <c r="VUB90"/>
      <c r="VUC90"/>
      <c r="VUD90"/>
      <c r="VUE90"/>
      <c r="VUF90"/>
      <c r="VUG90"/>
      <c r="VUH90"/>
      <c r="VUI90"/>
      <c r="VUJ90"/>
      <c r="VUK90"/>
      <c r="VUL90"/>
      <c r="VUM90"/>
      <c r="VUN90"/>
      <c r="VUO90"/>
      <c r="VUP90"/>
      <c r="VUQ90"/>
      <c r="VUR90"/>
      <c r="VUS90"/>
      <c r="VUT90"/>
      <c r="VUU90"/>
      <c r="VUV90"/>
      <c r="VUW90"/>
      <c r="VUX90"/>
      <c r="VUY90"/>
      <c r="VUZ90"/>
      <c r="VVA90"/>
      <c r="VVB90"/>
      <c r="VVC90"/>
      <c r="VVD90"/>
      <c r="VVE90"/>
      <c r="VVF90"/>
      <c r="VVG90"/>
      <c r="VVH90"/>
      <c r="VVI90"/>
      <c r="VVJ90"/>
      <c r="VVK90"/>
      <c r="VVL90"/>
      <c r="VVM90"/>
      <c r="VVN90"/>
      <c r="VVO90"/>
      <c r="VVP90"/>
      <c r="VVQ90"/>
      <c r="VVR90"/>
      <c r="VVS90"/>
      <c r="VVT90"/>
      <c r="VVU90"/>
      <c r="VVV90"/>
      <c r="VVW90"/>
      <c r="VVX90"/>
      <c r="VVY90"/>
      <c r="VVZ90"/>
      <c r="VWA90"/>
      <c r="VWB90"/>
      <c r="VWC90"/>
      <c r="VWD90"/>
      <c r="VWE90"/>
      <c r="VWF90"/>
      <c r="VWG90"/>
      <c r="VWH90"/>
      <c r="VWI90"/>
      <c r="VWJ90"/>
      <c r="VWK90"/>
      <c r="VWL90"/>
      <c r="VWM90"/>
      <c r="VWN90"/>
      <c r="VWO90"/>
      <c r="VWP90"/>
      <c r="VWQ90"/>
      <c r="VWR90"/>
      <c r="VWS90"/>
      <c r="VWT90"/>
      <c r="VWU90"/>
      <c r="VWV90"/>
      <c r="VWW90"/>
      <c r="VWX90"/>
      <c r="VWY90"/>
      <c r="VWZ90"/>
      <c r="VXA90"/>
      <c r="VXB90"/>
      <c r="VXC90"/>
      <c r="VXD90"/>
      <c r="VXE90"/>
      <c r="VXF90"/>
      <c r="VXG90"/>
      <c r="VXH90"/>
      <c r="VXI90"/>
      <c r="VXJ90"/>
      <c r="VXK90"/>
      <c r="VXL90"/>
      <c r="VXM90"/>
      <c r="VXN90"/>
      <c r="VXO90"/>
      <c r="VXP90"/>
      <c r="VXQ90"/>
      <c r="VXR90"/>
      <c r="VXS90"/>
      <c r="VXT90"/>
      <c r="VXU90"/>
      <c r="VXV90"/>
      <c r="VXW90"/>
      <c r="VXX90"/>
      <c r="VXY90"/>
      <c r="VXZ90"/>
      <c r="VYA90"/>
      <c r="VYB90"/>
      <c r="VYC90"/>
      <c r="VYD90"/>
      <c r="VYE90"/>
      <c r="VYF90"/>
      <c r="VYG90"/>
      <c r="VYH90"/>
      <c r="VYI90"/>
      <c r="VYJ90"/>
      <c r="VYK90"/>
      <c r="VYL90"/>
      <c r="VYM90"/>
      <c r="VYN90"/>
      <c r="VYO90"/>
      <c r="VYP90"/>
      <c r="VYQ90"/>
      <c r="VYR90"/>
      <c r="VYS90"/>
      <c r="VYT90"/>
      <c r="VYU90"/>
      <c r="VYV90"/>
      <c r="VYW90"/>
      <c r="VYX90"/>
      <c r="VYY90"/>
      <c r="VYZ90"/>
      <c r="VZA90"/>
      <c r="VZB90"/>
      <c r="VZC90"/>
      <c r="VZD90"/>
      <c r="VZE90"/>
      <c r="VZF90"/>
      <c r="VZG90"/>
      <c r="VZH90"/>
      <c r="VZI90"/>
      <c r="VZJ90"/>
      <c r="VZK90"/>
      <c r="VZL90"/>
      <c r="VZM90"/>
      <c r="VZN90"/>
      <c r="VZO90"/>
      <c r="VZP90"/>
      <c r="VZQ90"/>
      <c r="VZR90"/>
      <c r="VZS90"/>
      <c r="VZT90"/>
      <c r="VZU90"/>
      <c r="VZV90"/>
      <c r="VZW90"/>
      <c r="VZX90"/>
      <c r="VZY90"/>
      <c r="VZZ90"/>
      <c r="WAA90"/>
      <c r="WAB90"/>
      <c r="WAC90"/>
      <c r="WAD90"/>
      <c r="WAE90"/>
      <c r="WAF90"/>
      <c r="WAG90"/>
      <c r="WAH90"/>
      <c r="WAI90"/>
      <c r="WAJ90"/>
      <c r="WAK90"/>
      <c r="WAL90"/>
      <c r="WAM90"/>
      <c r="WAN90"/>
      <c r="WAO90"/>
      <c r="WAP90"/>
      <c r="WAQ90"/>
      <c r="WAR90"/>
      <c r="WAS90"/>
      <c r="WAT90"/>
      <c r="WAU90"/>
      <c r="WAV90"/>
      <c r="WAW90"/>
      <c r="WAX90"/>
      <c r="WAY90"/>
      <c r="WAZ90"/>
      <c r="WBA90"/>
      <c r="WBB90"/>
      <c r="WBC90"/>
      <c r="WBD90"/>
      <c r="WBE90"/>
      <c r="WBF90"/>
      <c r="WBG90"/>
      <c r="WBH90"/>
      <c r="WBI90"/>
      <c r="WBJ90"/>
      <c r="WBK90"/>
      <c r="WBL90"/>
      <c r="WBM90"/>
      <c r="WBN90"/>
      <c r="WBO90"/>
      <c r="WBP90"/>
      <c r="WBQ90"/>
      <c r="WBR90"/>
      <c r="WBS90"/>
      <c r="WBT90"/>
      <c r="WBU90"/>
      <c r="WBV90"/>
      <c r="WBW90"/>
      <c r="WBX90"/>
      <c r="WBY90"/>
      <c r="WBZ90"/>
      <c r="WCA90"/>
      <c r="WCB90"/>
      <c r="WCC90"/>
      <c r="WCD90"/>
      <c r="WCE90"/>
      <c r="WCF90"/>
      <c r="WCG90"/>
      <c r="WCH90"/>
      <c r="WCI90"/>
      <c r="WCJ90"/>
      <c r="WCK90"/>
      <c r="WCL90"/>
      <c r="WCM90"/>
      <c r="WCN90"/>
      <c r="WCO90"/>
      <c r="WCP90"/>
      <c r="WCQ90"/>
      <c r="WCR90"/>
      <c r="WCS90"/>
      <c r="WCT90"/>
      <c r="WCU90"/>
      <c r="WCV90"/>
      <c r="WCW90"/>
      <c r="WCX90"/>
      <c r="WCY90"/>
      <c r="WCZ90"/>
      <c r="WDA90"/>
      <c r="WDB90"/>
      <c r="WDC90"/>
      <c r="WDD90"/>
      <c r="WDE90"/>
      <c r="WDF90"/>
      <c r="WDG90"/>
      <c r="WDH90"/>
      <c r="WDI90"/>
      <c r="WDJ90"/>
      <c r="WDK90"/>
      <c r="WDL90"/>
      <c r="WDM90"/>
      <c r="WDN90"/>
      <c r="WDO90"/>
      <c r="WDP90"/>
      <c r="WDQ90"/>
      <c r="WDR90"/>
      <c r="WDS90"/>
      <c r="WDT90"/>
      <c r="WDU90"/>
      <c r="WDV90"/>
      <c r="WDW90"/>
      <c r="WDX90"/>
      <c r="WDY90"/>
      <c r="WDZ90"/>
      <c r="WEA90"/>
      <c r="WEB90"/>
      <c r="WEC90"/>
      <c r="WED90"/>
      <c r="WEE90"/>
      <c r="WEF90"/>
      <c r="WEG90"/>
      <c r="WEH90"/>
      <c r="WEI90"/>
      <c r="WEJ90"/>
      <c r="WEK90"/>
      <c r="WEL90"/>
      <c r="WEM90"/>
      <c r="WEN90"/>
      <c r="WEO90"/>
      <c r="WEP90"/>
      <c r="WEQ90"/>
      <c r="WER90"/>
      <c r="WES90"/>
      <c r="WET90"/>
      <c r="WEU90"/>
      <c r="WEV90"/>
      <c r="WEW90"/>
      <c r="WEX90"/>
      <c r="WEY90"/>
      <c r="WEZ90"/>
      <c r="WFA90"/>
      <c r="WFB90"/>
      <c r="WFC90"/>
      <c r="WFD90"/>
      <c r="WFE90"/>
      <c r="WFF90"/>
      <c r="WFG90"/>
      <c r="WFH90"/>
      <c r="WFI90"/>
      <c r="WFJ90"/>
      <c r="WFK90"/>
      <c r="WFL90"/>
      <c r="WFM90"/>
      <c r="WFN90"/>
      <c r="WFO90"/>
      <c r="WFP90"/>
      <c r="WFQ90"/>
      <c r="WFR90"/>
      <c r="WFS90"/>
      <c r="WFT90"/>
      <c r="WFU90"/>
      <c r="WFV90"/>
      <c r="WFW90"/>
      <c r="WFX90"/>
      <c r="WFY90"/>
      <c r="WFZ90"/>
      <c r="WGA90"/>
      <c r="WGB90"/>
      <c r="WGC90"/>
      <c r="WGD90"/>
      <c r="WGE90"/>
      <c r="WGF90"/>
      <c r="WGG90"/>
      <c r="WGH90"/>
      <c r="WGI90"/>
      <c r="WGJ90"/>
      <c r="WGK90"/>
      <c r="WGL90"/>
      <c r="WGM90"/>
      <c r="WGN90"/>
      <c r="WGO90"/>
      <c r="WGP90"/>
      <c r="WGQ90"/>
      <c r="WGR90"/>
      <c r="WGS90"/>
      <c r="WGT90"/>
      <c r="WGU90"/>
      <c r="WGV90"/>
      <c r="WGW90"/>
      <c r="WGX90"/>
      <c r="WGY90"/>
      <c r="WGZ90"/>
      <c r="WHA90"/>
      <c r="WHB90"/>
      <c r="WHC90"/>
      <c r="WHD90"/>
      <c r="WHE90"/>
      <c r="WHF90"/>
      <c r="WHG90"/>
      <c r="WHH90"/>
      <c r="WHI90"/>
      <c r="WHJ90"/>
      <c r="WHK90"/>
      <c r="WHL90"/>
      <c r="WHM90"/>
      <c r="WHN90"/>
      <c r="WHO90"/>
      <c r="WHP90"/>
      <c r="WHQ90"/>
      <c r="WHR90"/>
      <c r="WHS90"/>
      <c r="WHT90"/>
      <c r="WHU90"/>
      <c r="WHV90"/>
      <c r="WHW90"/>
      <c r="WHX90"/>
      <c r="WHY90"/>
      <c r="WHZ90"/>
      <c r="WIA90"/>
      <c r="WIB90"/>
      <c r="WIC90"/>
      <c r="WID90"/>
      <c r="WIE90"/>
      <c r="WIF90"/>
      <c r="WIG90"/>
      <c r="WIH90"/>
      <c r="WII90"/>
      <c r="WIJ90"/>
      <c r="WIK90"/>
      <c r="WIL90"/>
      <c r="WIM90"/>
      <c r="WIN90"/>
      <c r="WIO90"/>
      <c r="WIP90"/>
      <c r="WIQ90"/>
      <c r="WIR90"/>
      <c r="WIS90"/>
      <c r="WIT90"/>
      <c r="WIU90"/>
      <c r="WIV90"/>
      <c r="WIW90"/>
      <c r="WIX90"/>
      <c r="WIY90"/>
      <c r="WIZ90"/>
      <c r="WJA90"/>
      <c r="WJB90"/>
      <c r="WJC90"/>
      <c r="WJD90"/>
      <c r="WJE90"/>
      <c r="WJF90"/>
      <c r="WJG90"/>
      <c r="WJH90"/>
      <c r="WJI90"/>
      <c r="WJJ90"/>
      <c r="WJK90"/>
      <c r="WJL90"/>
      <c r="WJM90"/>
      <c r="WJN90"/>
      <c r="WJO90"/>
      <c r="WJP90"/>
      <c r="WJQ90"/>
      <c r="WJR90"/>
      <c r="WJS90"/>
      <c r="WJT90"/>
      <c r="WJU90"/>
      <c r="WJV90"/>
      <c r="WJW90"/>
      <c r="WJX90"/>
      <c r="WJY90"/>
      <c r="WJZ90"/>
      <c r="WKA90"/>
      <c r="WKB90"/>
      <c r="WKC90"/>
      <c r="WKD90"/>
      <c r="WKE90"/>
      <c r="WKF90"/>
      <c r="WKG90"/>
      <c r="WKH90"/>
      <c r="WKI90"/>
      <c r="WKJ90"/>
      <c r="WKK90"/>
      <c r="WKL90"/>
      <c r="WKM90"/>
      <c r="WKN90"/>
      <c r="WKO90"/>
      <c r="WKP90"/>
      <c r="WKQ90"/>
      <c r="WKR90"/>
      <c r="WKS90"/>
      <c r="WKT90"/>
      <c r="WKU90"/>
      <c r="WKV90"/>
      <c r="WKW90"/>
      <c r="WKX90"/>
      <c r="WKY90"/>
      <c r="WKZ90"/>
      <c r="WLA90"/>
      <c r="WLB90"/>
      <c r="WLC90"/>
      <c r="WLD90"/>
      <c r="WLE90"/>
      <c r="WLF90"/>
      <c r="WLG90"/>
      <c r="WLH90"/>
      <c r="WLI90"/>
      <c r="WLJ90"/>
      <c r="WLK90"/>
      <c r="WLL90"/>
      <c r="WLM90"/>
      <c r="WLN90"/>
      <c r="WLO90"/>
      <c r="WLP90"/>
      <c r="WLQ90"/>
      <c r="WLR90"/>
      <c r="WLS90"/>
      <c r="WLT90"/>
      <c r="WLU90"/>
      <c r="WLV90"/>
      <c r="WLW90"/>
      <c r="WLX90"/>
      <c r="WLY90"/>
      <c r="WLZ90"/>
      <c r="WMA90"/>
      <c r="WMB90"/>
      <c r="WMC90"/>
      <c r="WMD90"/>
      <c r="WME90"/>
      <c r="WMF90"/>
      <c r="WMG90"/>
      <c r="WMH90"/>
      <c r="WMI90"/>
      <c r="WMJ90"/>
      <c r="WMK90"/>
      <c r="WML90"/>
      <c r="WMM90"/>
      <c r="WMN90"/>
      <c r="WMO90"/>
      <c r="WMP90"/>
      <c r="WMQ90"/>
      <c r="WMR90"/>
      <c r="WMS90"/>
      <c r="WMT90"/>
      <c r="WMU90"/>
      <c r="WMV90"/>
      <c r="WMW90"/>
      <c r="WMX90"/>
      <c r="WMY90"/>
      <c r="WMZ90"/>
      <c r="WNA90"/>
      <c r="WNB90"/>
      <c r="WNC90"/>
      <c r="WND90"/>
      <c r="WNE90"/>
      <c r="WNF90"/>
      <c r="WNG90"/>
      <c r="WNH90"/>
      <c r="WNI90"/>
      <c r="WNJ90"/>
      <c r="WNK90"/>
      <c r="WNL90"/>
      <c r="WNM90"/>
      <c r="WNN90"/>
      <c r="WNO90"/>
      <c r="WNP90"/>
      <c r="WNQ90"/>
      <c r="WNR90"/>
      <c r="WNS90"/>
      <c r="WNT90"/>
      <c r="WNU90"/>
      <c r="WNV90"/>
      <c r="WNW90"/>
      <c r="WNX90"/>
      <c r="WNY90"/>
      <c r="WNZ90"/>
      <c r="WOA90"/>
      <c r="WOB90"/>
      <c r="WOC90"/>
      <c r="WOD90"/>
      <c r="WOE90"/>
      <c r="WOF90"/>
      <c r="WOG90"/>
      <c r="WOH90"/>
      <c r="WOI90"/>
      <c r="WOJ90"/>
      <c r="WOK90"/>
      <c r="WOL90"/>
      <c r="WOM90"/>
      <c r="WON90"/>
      <c r="WOO90"/>
      <c r="WOP90"/>
      <c r="WOQ90"/>
      <c r="WOR90"/>
      <c r="WOS90"/>
      <c r="WOT90"/>
      <c r="WOU90"/>
      <c r="WOV90"/>
      <c r="WOW90"/>
      <c r="WOX90"/>
      <c r="WOY90"/>
      <c r="WOZ90"/>
      <c r="WPA90"/>
      <c r="WPB90"/>
      <c r="WPC90"/>
      <c r="WPD90"/>
      <c r="WPE90"/>
      <c r="WPF90"/>
      <c r="WPG90"/>
      <c r="WPH90"/>
      <c r="WPI90"/>
      <c r="WPJ90"/>
      <c r="WPK90"/>
      <c r="WPL90"/>
      <c r="WPM90"/>
      <c r="WPN90"/>
      <c r="WPO90"/>
      <c r="WPP90"/>
      <c r="WPQ90"/>
      <c r="WPR90"/>
      <c r="WPS90"/>
      <c r="WPT90"/>
      <c r="WPU90"/>
      <c r="WPV90"/>
      <c r="WPW90"/>
      <c r="WPX90"/>
      <c r="WPY90"/>
      <c r="WPZ90"/>
      <c r="WQA90"/>
      <c r="WQB90"/>
      <c r="WQC90"/>
      <c r="WQD90"/>
      <c r="WQE90"/>
      <c r="WQF90"/>
      <c r="WQG90"/>
      <c r="WQH90"/>
      <c r="WQI90"/>
      <c r="WQJ90"/>
      <c r="WQK90"/>
      <c r="WQL90"/>
      <c r="WQM90"/>
      <c r="WQN90"/>
      <c r="WQO90"/>
      <c r="WQP90"/>
      <c r="WQQ90"/>
      <c r="WQR90"/>
      <c r="WQS90"/>
      <c r="WQT90"/>
      <c r="WQU90"/>
      <c r="WQV90"/>
      <c r="WQW90"/>
      <c r="WQX90"/>
      <c r="WQY90"/>
      <c r="WQZ90"/>
      <c r="WRA90"/>
      <c r="WRB90"/>
      <c r="WRC90"/>
      <c r="WRD90"/>
      <c r="WRE90"/>
      <c r="WRF90"/>
      <c r="WRG90"/>
      <c r="WRH90"/>
      <c r="WRI90"/>
      <c r="WRJ90"/>
      <c r="WRK90"/>
      <c r="WRL90"/>
      <c r="WRM90"/>
      <c r="WRN90"/>
      <c r="WRO90"/>
      <c r="WRP90"/>
      <c r="WRQ90"/>
      <c r="WRR90"/>
      <c r="WRS90"/>
      <c r="WRT90"/>
      <c r="WRU90"/>
      <c r="WRV90"/>
      <c r="WRW90"/>
      <c r="WRX90"/>
      <c r="WRY90"/>
      <c r="WRZ90"/>
      <c r="WSA90"/>
      <c r="WSB90"/>
      <c r="WSC90"/>
      <c r="WSD90"/>
      <c r="WSE90"/>
      <c r="WSF90"/>
      <c r="WSG90"/>
      <c r="WSH90"/>
      <c r="WSI90"/>
      <c r="WSJ90"/>
      <c r="WSK90"/>
      <c r="WSL90"/>
      <c r="WSM90"/>
      <c r="WSN90"/>
      <c r="WSO90"/>
      <c r="WSP90"/>
      <c r="WSQ90"/>
      <c r="WSR90"/>
      <c r="WSS90"/>
      <c r="WST90"/>
      <c r="WSU90"/>
      <c r="WSV90"/>
      <c r="WSW90"/>
      <c r="WSX90"/>
      <c r="WSY90"/>
      <c r="WSZ90"/>
      <c r="WTA90"/>
      <c r="WTB90"/>
      <c r="WTC90"/>
      <c r="WTD90"/>
      <c r="WTE90"/>
      <c r="WTF90"/>
      <c r="WTG90"/>
      <c r="WTH90"/>
      <c r="WTI90"/>
      <c r="WTJ90"/>
      <c r="WTK90"/>
      <c r="WTL90"/>
      <c r="WTM90"/>
      <c r="WTN90"/>
      <c r="WTO90"/>
      <c r="WTP90"/>
      <c r="WTQ90"/>
      <c r="WTR90"/>
      <c r="WTS90"/>
      <c r="WTT90"/>
      <c r="WTU90"/>
      <c r="WTV90"/>
      <c r="WTW90"/>
      <c r="WTX90"/>
      <c r="WTY90"/>
      <c r="WTZ90"/>
      <c r="WUA90"/>
      <c r="WUB90"/>
      <c r="WUC90"/>
      <c r="WUD90"/>
      <c r="WUE90"/>
      <c r="WUF90"/>
      <c r="WUG90"/>
      <c r="WUH90"/>
      <c r="WUI90"/>
      <c r="WUJ90"/>
      <c r="WUK90"/>
      <c r="WUL90"/>
      <c r="WUM90"/>
      <c r="WUN90"/>
      <c r="WUO90"/>
      <c r="WUP90"/>
      <c r="WUQ90"/>
      <c r="WUR90"/>
      <c r="WUS90"/>
      <c r="WUT90"/>
      <c r="WUU90"/>
      <c r="WUV90"/>
      <c r="WUW90"/>
      <c r="WUX90"/>
      <c r="WUY90"/>
      <c r="WUZ90"/>
      <c r="WVA90"/>
      <c r="WVB90"/>
      <c r="WVC90"/>
      <c r="WVD90"/>
      <c r="WVE90"/>
      <c r="WVF90"/>
      <c r="WVG90"/>
      <c r="WVH90"/>
      <c r="WVI90"/>
      <c r="WVJ90"/>
      <c r="WVK90"/>
      <c r="WVL90"/>
      <c r="WVM90"/>
      <c r="WVN90"/>
      <c r="WVO90"/>
      <c r="WVP90"/>
      <c r="WVQ90"/>
      <c r="WVR90"/>
      <c r="WVS90"/>
      <c r="WVT90"/>
      <c r="WVU90"/>
      <c r="WVV90"/>
      <c r="WVW90"/>
      <c r="WVX90"/>
      <c r="WVY90"/>
      <c r="WVZ90"/>
      <c r="WWA90"/>
      <c r="WWB90"/>
      <c r="WWC90"/>
      <c r="WWD90"/>
      <c r="WWE90"/>
      <c r="WWF90"/>
      <c r="WWG90"/>
      <c r="WWH90"/>
      <c r="WWI90"/>
      <c r="WWJ90"/>
      <c r="WWK90"/>
      <c r="WWL90"/>
      <c r="WWM90"/>
      <c r="WWN90"/>
      <c r="WWO90"/>
      <c r="WWP90"/>
      <c r="WWQ90"/>
      <c r="WWR90"/>
      <c r="WWS90"/>
      <c r="WWT90"/>
      <c r="WWU90"/>
      <c r="WWV90"/>
      <c r="WWW90"/>
      <c r="WWX90"/>
      <c r="WWY90"/>
      <c r="WWZ90"/>
      <c r="WXA90"/>
      <c r="WXB90"/>
      <c r="WXC90"/>
      <c r="WXD90"/>
      <c r="WXE90"/>
      <c r="WXF90"/>
      <c r="WXG90"/>
      <c r="WXH90"/>
      <c r="WXI90"/>
      <c r="WXJ90"/>
      <c r="WXK90"/>
      <c r="WXL90"/>
      <c r="WXM90"/>
      <c r="WXN90"/>
      <c r="WXO90"/>
      <c r="WXP90"/>
      <c r="WXQ90"/>
      <c r="WXR90"/>
      <c r="WXS90"/>
      <c r="WXT90"/>
      <c r="WXU90"/>
      <c r="WXV90"/>
      <c r="WXW90"/>
      <c r="WXX90"/>
      <c r="WXY90"/>
      <c r="WXZ90"/>
      <c r="WYA90"/>
      <c r="WYB90"/>
      <c r="WYC90"/>
      <c r="WYD90"/>
      <c r="WYE90"/>
      <c r="WYF90"/>
      <c r="WYG90"/>
      <c r="WYH90"/>
      <c r="WYI90"/>
      <c r="WYJ90"/>
      <c r="WYK90"/>
      <c r="WYL90"/>
      <c r="WYM90"/>
      <c r="WYN90"/>
      <c r="WYO90"/>
      <c r="WYP90"/>
      <c r="WYQ90"/>
      <c r="WYR90"/>
      <c r="WYS90"/>
      <c r="WYT90"/>
      <c r="WYU90"/>
      <c r="WYV90"/>
      <c r="WYW90"/>
      <c r="WYX90"/>
      <c r="WYY90"/>
      <c r="WYZ90"/>
      <c r="WZA90"/>
      <c r="WZB90"/>
      <c r="WZC90"/>
      <c r="WZD90"/>
      <c r="WZE90"/>
      <c r="WZF90"/>
      <c r="WZG90"/>
      <c r="WZH90"/>
      <c r="WZI90"/>
      <c r="WZJ90"/>
      <c r="WZK90"/>
      <c r="WZL90"/>
      <c r="WZM90"/>
      <c r="WZN90"/>
      <c r="WZO90"/>
      <c r="WZP90"/>
      <c r="WZQ90"/>
      <c r="WZR90"/>
      <c r="WZS90"/>
      <c r="WZT90"/>
      <c r="WZU90"/>
      <c r="WZV90"/>
      <c r="WZW90"/>
      <c r="WZX90"/>
      <c r="WZY90"/>
      <c r="WZZ90"/>
      <c r="XAA90"/>
      <c r="XAB90"/>
      <c r="XAC90"/>
      <c r="XAD90"/>
      <c r="XAE90"/>
      <c r="XAF90"/>
      <c r="XAG90"/>
      <c r="XAH90"/>
      <c r="XAI90"/>
      <c r="XAJ90"/>
      <c r="XAK90"/>
      <c r="XAL90"/>
      <c r="XAM90"/>
      <c r="XAN90"/>
      <c r="XAO90"/>
      <c r="XAP90"/>
      <c r="XAQ90"/>
      <c r="XAR90"/>
      <c r="XAS90"/>
      <c r="XAT90"/>
      <c r="XAU90"/>
      <c r="XAV90"/>
      <c r="XAW90"/>
      <c r="XAX90"/>
      <c r="XAY90"/>
      <c r="XAZ90"/>
      <c r="XBA90"/>
      <c r="XBB90"/>
      <c r="XBC90"/>
      <c r="XBD90"/>
      <c r="XBE90"/>
      <c r="XBF90"/>
      <c r="XBG90"/>
      <c r="XBH90"/>
      <c r="XBI90"/>
      <c r="XBJ90"/>
      <c r="XBK90"/>
      <c r="XBL90"/>
      <c r="XBM90"/>
      <c r="XBN90"/>
      <c r="XBO90"/>
      <c r="XBP90"/>
      <c r="XBQ90"/>
      <c r="XBR90"/>
      <c r="XBS90"/>
      <c r="XBT90"/>
      <c r="XBU90"/>
      <c r="XBV90"/>
      <c r="XBW90"/>
      <c r="XBX90"/>
      <c r="XBY90"/>
      <c r="XBZ90"/>
      <c r="XCA90"/>
      <c r="XCB90"/>
      <c r="XCC90"/>
      <c r="XCD90"/>
      <c r="XCE90"/>
      <c r="XCF90"/>
      <c r="XCG90"/>
      <c r="XCH90"/>
      <c r="XCI90"/>
      <c r="XCJ90"/>
      <c r="XCK90"/>
      <c r="XCL90"/>
      <c r="XCM90"/>
      <c r="XCN90"/>
      <c r="XCO90"/>
      <c r="XCP90"/>
      <c r="XCQ90"/>
      <c r="XCR90"/>
      <c r="XCS90"/>
      <c r="XCT90"/>
      <c r="XCU90"/>
      <c r="XCV90"/>
      <c r="XCW90"/>
      <c r="XCX90"/>
      <c r="XCY90"/>
      <c r="XCZ90"/>
      <c r="XDA90"/>
      <c r="XDB90"/>
      <c r="XDC90"/>
      <c r="XDD90"/>
      <c r="XDE90"/>
      <c r="XDF90"/>
      <c r="XDG90"/>
      <c r="XDH90"/>
      <c r="XDI90"/>
      <c r="XDJ90"/>
      <c r="XDK90"/>
      <c r="XDL90"/>
      <c r="XDM90"/>
      <c r="XDN90"/>
      <c r="XDO90"/>
      <c r="XDP90"/>
      <c r="XDQ90"/>
      <c r="XDR90"/>
      <c r="XDS90"/>
      <c r="XDT90"/>
      <c r="XDU90"/>
      <c r="XDV90"/>
      <c r="XDW90"/>
      <c r="XDX90"/>
      <c r="XDY90"/>
      <c r="XDZ90"/>
      <c r="XEA90"/>
      <c r="XEB90"/>
      <c r="XEC90"/>
      <c r="XED90"/>
      <c r="XEE90"/>
      <c r="XEF90"/>
      <c r="XEG90"/>
      <c r="XEH90"/>
      <c r="XEI90"/>
      <c r="XEJ90"/>
      <c r="XEK90"/>
      <c r="XEL90"/>
      <c r="XEM90"/>
      <c r="XEN90"/>
      <c r="XEO90"/>
      <c r="XEP90"/>
      <c r="XEQ90"/>
      <c r="XER90"/>
      <c r="XES90"/>
      <c r="XET90"/>
      <c r="XEU90"/>
      <c r="XEV90"/>
      <c r="XEW90"/>
      <c r="XEX90"/>
      <c r="XEY90"/>
      <c r="XEZ90"/>
      <c r="XFA90"/>
      <c r="XFB90"/>
      <c r="XFC90"/>
    </row>
    <row r="91" spans="1:16383" x14ac:dyDescent="0.25">
      <c r="F91" s="523"/>
      <c r="G91" s="523"/>
      <c r="H91" s="502"/>
      <c r="I91" s="502"/>
      <c r="J91" s="504"/>
      <c r="K91" s="483"/>
      <c r="L91" s="483"/>
      <c r="M91" s="483"/>
      <c r="N91" s="483"/>
      <c r="O91" s="503"/>
      <c r="P91" s="505"/>
      <c r="Q91" s="505"/>
    </row>
    <row r="92" spans="1:16383" x14ac:dyDescent="0.25">
      <c r="F92" s="523"/>
      <c r="G92" s="523"/>
      <c r="H92" s="502"/>
      <c r="I92" s="502"/>
      <c r="J92" s="504"/>
      <c r="K92" s="483"/>
      <c r="L92" s="483"/>
      <c r="M92" s="483"/>
      <c r="N92" s="483"/>
      <c r="O92" s="503"/>
      <c r="P92" s="505"/>
      <c r="Q92" s="505"/>
    </row>
    <row r="93" spans="1:16383" s="487" customFormat="1" x14ac:dyDescent="0.25">
      <c r="A93" s="489"/>
      <c r="B93" s="489"/>
      <c r="C93" s="490"/>
      <c r="D93" s="491"/>
      <c r="F93" s="524">
        <v>43941</v>
      </c>
      <c r="G93" s="525"/>
      <c r="H93" s="487" t="s">
        <v>296</v>
      </c>
      <c r="I93" s="492"/>
      <c r="J93" s="493"/>
      <c r="K93" s="494"/>
      <c r="L93" s="494"/>
      <c r="M93" s="494"/>
      <c r="N93" s="494"/>
      <c r="O93" s="507">
        <v>0.15667154192924501</v>
      </c>
      <c r="P93" s="508">
        <v>1.4499999698074835</v>
      </c>
      <c r="Q93" s="508">
        <v>1.449999999245184</v>
      </c>
      <c r="R93" s="506" t="s">
        <v>138</v>
      </c>
      <c r="S93" s="503"/>
      <c r="T93" s="503"/>
      <c r="U93" s="513"/>
      <c r="V93" s="513"/>
      <c r="W93" s="513"/>
      <c r="X93" s="513"/>
      <c r="Y93" s="513"/>
      <c r="Z93" s="513"/>
      <c r="AA93" s="513"/>
      <c r="AB93" s="513"/>
      <c r="AC93" s="513"/>
      <c r="AD93" s="513"/>
      <c r="AE93" s="513"/>
      <c r="AF93" s="513"/>
      <c r="AG93" s="513"/>
      <c r="AH93" s="513"/>
      <c r="AI93" s="513"/>
      <c r="AJ93" s="513"/>
      <c r="AK93" s="513"/>
      <c r="AL93" s="513"/>
      <c r="AM93" s="513"/>
      <c r="AN93" s="513"/>
      <c r="AO93" s="513"/>
      <c r="AP93" s="513"/>
      <c r="AQ93" s="513"/>
      <c r="AR93" s="513"/>
      <c r="AS93" s="513"/>
      <c r="AT93" s="513"/>
      <c r="AU93" s="513"/>
      <c r="AV93" s="513"/>
      <c r="AW93" s="513"/>
      <c r="AX93" s="513"/>
      <c r="AY93" s="513"/>
      <c r="AZ93" s="513"/>
      <c r="BA93" s="513"/>
      <c r="BB93" s="513"/>
      <c r="BC93" s="513"/>
      <c r="BD93" s="513"/>
      <c r="BE93" s="513"/>
      <c r="BF93" s="513"/>
      <c r="BG93" s="513"/>
      <c r="BH93" s="513"/>
      <c r="BI93" s="513"/>
      <c r="BJ93" s="513"/>
      <c r="BK93" s="513"/>
      <c r="BL93" s="513"/>
      <c r="BM93" s="513"/>
      <c r="BN93" s="513"/>
      <c r="BO93" s="513"/>
      <c r="BP93" s="513"/>
      <c r="BQ93" s="513"/>
      <c r="BR93" s="513"/>
      <c r="BS93" s="513"/>
      <c r="BT93" s="513"/>
      <c r="BU93" s="513"/>
      <c r="BV93" s="513"/>
      <c r="BW93" s="513"/>
      <c r="BX93" s="513"/>
      <c r="BY93" s="513"/>
      <c r="BZ93" s="513"/>
      <c r="CA93" s="513"/>
      <c r="CB93" s="513"/>
      <c r="CC93" s="513"/>
      <c r="CD93" s="513"/>
      <c r="CE93" s="513"/>
      <c r="CF93" s="513"/>
      <c r="CG93" s="513"/>
      <c r="CH93" s="513"/>
      <c r="CI93" s="513"/>
      <c r="CJ93" s="513"/>
      <c r="CK93" s="513"/>
      <c r="CL93" s="513"/>
      <c r="CM93" s="513"/>
      <c r="CN93" s="513"/>
      <c r="CO93" s="513"/>
      <c r="CP93" s="513"/>
      <c r="CQ93" s="513"/>
      <c r="CR93" s="513"/>
      <c r="CS93" s="513"/>
      <c r="CT93" s="513"/>
      <c r="CU93" s="513"/>
      <c r="CV93" s="513"/>
      <c r="CW93" s="513"/>
      <c r="CX93" s="513"/>
      <c r="CY93" s="513"/>
      <c r="CZ93" s="513"/>
      <c r="DA93" s="513"/>
      <c r="DB93" s="513"/>
      <c r="DC93" s="513"/>
      <c r="DD93" s="513"/>
      <c r="DE93" s="513"/>
      <c r="DF93" s="513"/>
      <c r="DG93" s="513"/>
      <c r="DH93" s="513"/>
      <c r="DI93" s="513"/>
      <c r="DJ93" s="513"/>
      <c r="DK93" s="513"/>
      <c r="DL93" s="513"/>
      <c r="DM93" s="513"/>
      <c r="DN93" s="513"/>
      <c r="DO93" s="513"/>
      <c r="DP93" s="513"/>
      <c r="DQ93" s="513"/>
      <c r="DR93" s="513"/>
      <c r="DS93" s="513"/>
      <c r="DT93" s="513"/>
      <c r="DU93" s="513"/>
      <c r="DV93" s="513"/>
      <c r="DW93" s="513"/>
      <c r="DX93" s="513"/>
      <c r="DY93" s="513"/>
      <c r="DZ93" s="513"/>
      <c r="EA93" s="513"/>
      <c r="EB93" s="513"/>
      <c r="EC93" s="513"/>
      <c r="ED93" s="513"/>
      <c r="EE93" s="513"/>
      <c r="EF93" s="513"/>
      <c r="EG93" s="513"/>
      <c r="EH93" s="513"/>
      <c r="EI93" s="513"/>
      <c r="EJ93" s="513"/>
      <c r="EK93" s="513"/>
      <c r="EL93" s="513"/>
      <c r="EM93" s="513"/>
      <c r="EN93" s="513"/>
      <c r="EO93" s="513"/>
      <c r="EP93" s="513"/>
      <c r="EQ93" s="513"/>
      <c r="ER93" s="513"/>
      <c r="ES93" s="513"/>
      <c r="ET93" s="513"/>
      <c r="EU93" s="513"/>
      <c r="EV93" s="513"/>
      <c r="EW93" s="513"/>
      <c r="EX93" s="513"/>
      <c r="EY93" s="513"/>
      <c r="EZ93" s="513"/>
      <c r="FA93" s="513"/>
      <c r="FB93" s="513"/>
      <c r="FC93" s="513"/>
      <c r="FD93" s="513"/>
      <c r="FE93" s="513"/>
      <c r="FF93" s="513"/>
      <c r="FG93" s="513"/>
      <c r="FH93" s="513"/>
      <c r="FI93" s="513"/>
      <c r="FJ93" s="513"/>
      <c r="FK93" s="513"/>
      <c r="FL93" s="513"/>
      <c r="FM93" s="513"/>
      <c r="FN93" s="513"/>
      <c r="FO93" s="513"/>
      <c r="FP93" s="513"/>
      <c r="FQ93" s="513"/>
      <c r="FR93" s="513"/>
      <c r="FS93" s="513"/>
      <c r="FT93" s="513"/>
      <c r="FU93" s="513"/>
      <c r="FV93" s="513"/>
      <c r="FW93" s="513"/>
      <c r="FX93" s="513"/>
      <c r="FY93" s="513"/>
      <c r="FZ93" s="513"/>
      <c r="GA93" s="513"/>
      <c r="GB93" s="513"/>
      <c r="GC93" s="513"/>
      <c r="GD93" s="513"/>
      <c r="GE93" s="513"/>
      <c r="GF93" s="513"/>
      <c r="GG93" s="513"/>
      <c r="GH93" s="513"/>
      <c r="GI93" s="513"/>
      <c r="GJ93" s="513"/>
      <c r="GK93" s="513"/>
      <c r="GL93" s="513"/>
      <c r="GM93" s="513"/>
      <c r="GN93" s="513"/>
      <c r="GO93" s="513"/>
      <c r="GP93" s="513"/>
      <c r="GQ93" s="513"/>
      <c r="GR93" s="513"/>
      <c r="GS93" s="513"/>
      <c r="GT93" s="513"/>
      <c r="GU93" s="513"/>
      <c r="GV93" s="51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  <c r="ALL93"/>
      <c r="ALM93"/>
      <c r="ALN93"/>
      <c r="ALO93"/>
      <c r="ALP93"/>
      <c r="ALQ93"/>
      <c r="ALR93"/>
      <c r="ALS93"/>
      <c r="ALT93"/>
      <c r="ALU93"/>
      <c r="ALV93"/>
      <c r="ALW93"/>
      <c r="ALX93"/>
      <c r="ALY93"/>
      <c r="ALZ93"/>
      <c r="AMA93"/>
      <c r="AMB93"/>
      <c r="AMC93"/>
      <c r="AMD93"/>
      <c r="AME93"/>
      <c r="AMF93"/>
      <c r="AMG93"/>
      <c r="AMH93"/>
      <c r="AMI93"/>
      <c r="AMJ93"/>
      <c r="AMK93"/>
      <c r="AML93"/>
      <c r="AMM93"/>
      <c r="AMN93"/>
      <c r="AMO93"/>
      <c r="AMP93"/>
      <c r="AMQ93"/>
      <c r="AMR93"/>
      <c r="AMS93"/>
      <c r="AMT93"/>
      <c r="AMU93"/>
      <c r="AMV93"/>
      <c r="AMW93"/>
      <c r="AMX93"/>
      <c r="AMY93"/>
      <c r="AMZ93"/>
      <c r="ANA93"/>
      <c r="ANB93"/>
      <c r="ANC93"/>
      <c r="AND93"/>
      <c r="ANE93"/>
      <c r="ANF93"/>
      <c r="ANG93"/>
      <c r="ANH93"/>
      <c r="ANI93"/>
      <c r="ANJ93"/>
      <c r="ANK93"/>
      <c r="ANL93"/>
      <c r="ANM93"/>
      <c r="ANN93"/>
      <c r="ANO93"/>
      <c r="ANP93"/>
      <c r="ANQ93"/>
      <c r="ANR93"/>
      <c r="ANS93"/>
      <c r="ANT93"/>
      <c r="ANU93"/>
      <c r="ANV93"/>
      <c r="ANW93"/>
      <c r="ANX93"/>
      <c r="ANY93"/>
      <c r="ANZ93"/>
      <c r="AOA93"/>
      <c r="AOB93"/>
      <c r="AOC93"/>
      <c r="AOD93"/>
      <c r="AOE93"/>
      <c r="AOF93"/>
      <c r="AOG93"/>
      <c r="AOH93"/>
      <c r="AOI93"/>
      <c r="AOJ93"/>
      <c r="AOK93"/>
      <c r="AOL93"/>
      <c r="AOM93"/>
      <c r="AON93"/>
      <c r="AOO93"/>
      <c r="AOP93"/>
      <c r="AOQ93"/>
      <c r="AOR93"/>
      <c r="AOS93"/>
      <c r="AOT93"/>
      <c r="AOU93"/>
      <c r="AOV93"/>
      <c r="AOW93"/>
      <c r="AOX93"/>
      <c r="AOY93"/>
      <c r="AOZ93"/>
      <c r="APA93"/>
      <c r="APB93"/>
      <c r="APC93"/>
      <c r="APD93"/>
      <c r="APE93"/>
      <c r="APF93"/>
      <c r="APG93"/>
      <c r="APH93"/>
      <c r="API93"/>
      <c r="APJ93"/>
      <c r="APK93"/>
      <c r="APL93"/>
      <c r="APM93"/>
      <c r="APN93"/>
      <c r="APO93"/>
      <c r="APP93"/>
      <c r="APQ93"/>
      <c r="APR93"/>
      <c r="APS93"/>
      <c r="APT93"/>
      <c r="APU93"/>
      <c r="APV93"/>
      <c r="APW93"/>
      <c r="APX93"/>
      <c r="APY93"/>
      <c r="APZ93"/>
      <c r="AQA93"/>
      <c r="AQB93"/>
      <c r="AQC93"/>
      <c r="AQD93"/>
      <c r="AQE93"/>
      <c r="AQF93"/>
      <c r="AQG93"/>
      <c r="AQH93"/>
      <c r="AQI93"/>
      <c r="AQJ93"/>
      <c r="AQK93"/>
      <c r="AQL93"/>
      <c r="AQM93"/>
      <c r="AQN93"/>
      <c r="AQO93"/>
      <c r="AQP93"/>
      <c r="AQQ93"/>
      <c r="AQR93"/>
      <c r="AQS93"/>
      <c r="AQT93"/>
      <c r="AQU93"/>
      <c r="AQV93"/>
      <c r="AQW93"/>
      <c r="AQX93"/>
      <c r="AQY93"/>
      <c r="AQZ93"/>
      <c r="ARA93"/>
      <c r="ARB93"/>
      <c r="ARC93"/>
      <c r="ARD93"/>
      <c r="ARE93"/>
      <c r="ARF93"/>
      <c r="ARG93"/>
      <c r="ARH93"/>
      <c r="ARI93"/>
      <c r="ARJ93"/>
      <c r="ARK93"/>
      <c r="ARL93"/>
      <c r="ARM93"/>
      <c r="ARN93"/>
      <c r="ARO93"/>
      <c r="ARP93"/>
      <c r="ARQ93"/>
      <c r="ARR93"/>
      <c r="ARS93"/>
      <c r="ART93"/>
      <c r="ARU93"/>
      <c r="ARV93"/>
      <c r="ARW93"/>
      <c r="ARX93"/>
      <c r="ARY93"/>
      <c r="ARZ93"/>
      <c r="ASA93"/>
      <c r="ASB93"/>
      <c r="ASC93"/>
      <c r="ASD93"/>
      <c r="ASE93"/>
      <c r="ASF93"/>
      <c r="ASG93"/>
      <c r="ASH93"/>
      <c r="ASI93"/>
      <c r="ASJ93"/>
      <c r="ASK93"/>
      <c r="ASL93"/>
      <c r="ASM93"/>
      <c r="ASN93"/>
      <c r="ASO93"/>
      <c r="ASP93"/>
      <c r="ASQ93"/>
      <c r="ASR93"/>
      <c r="ASS93"/>
      <c r="AST93"/>
      <c r="ASU93"/>
      <c r="ASV93"/>
      <c r="ASW93"/>
      <c r="ASX93"/>
      <c r="ASY93"/>
      <c r="ASZ93"/>
      <c r="ATA93"/>
      <c r="ATB93"/>
      <c r="ATC93"/>
      <c r="ATD93"/>
      <c r="ATE93"/>
      <c r="ATF93"/>
      <c r="ATG93"/>
      <c r="ATH93"/>
      <c r="ATI93"/>
      <c r="ATJ93"/>
      <c r="ATK93"/>
      <c r="ATL93"/>
      <c r="ATM93"/>
      <c r="ATN93"/>
      <c r="ATO93"/>
      <c r="ATP93"/>
      <c r="ATQ93"/>
      <c r="ATR93"/>
      <c r="ATS93"/>
      <c r="ATT93"/>
      <c r="ATU93"/>
      <c r="ATV93"/>
      <c r="ATW93"/>
      <c r="ATX93"/>
      <c r="ATY93"/>
      <c r="ATZ93"/>
      <c r="AUA93"/>
      <c r="AUB93"/>
      <c r="AUC93"/>
      <c r="AUD93"/>
      <c r="AUE93"/>
      <c r="AUF93"/>
      <c r="AUG93"/>
      <c r="AUH93"/>
      <c r="AUI93"/>
      <c r="AUJ93"/>
      <c r="AUK93"/>
      <c r="AUL93"/>
      <c r="AUM93"/>
      <c r="AUN93"/>
      <c r="AUO93"/>
      <c r="AUP93"/>
      <c r="AUQ93"/>
      <c r="AUR93"/>
      <c r="AUS93"/>
      <c r="AUT93"/>
      <c r="AUU93"/>
      <c r="AUV93"/>
      <c r="AUW93"/>
      <c r="AUX93"/>
      <c r="AUY93"/>
      <c r="AUZ93"/>
      <c r="AVA93"/>
      <c r="AVB93"/>
      <c r="AVC93"/>
      <c r="AVD93"/>
      <c r="AVE93"/>
      <c r="AVF93"/>
      <c r="AVG93"/>
      <c r="AVH93"/>
      <c r="AVI93"/>
      <c r="AVJ93"/>
      <c r="AVK93"/>
      <c r="AVL93"/>
      <c r="AVM93"/>
      <c r="AVN93"/>
      <c r="AVO93"/>
      <c r="AVP93"/>
      <c r="AVQ93"/>
      <c r="AVR93"/>
      <c r="AVS93"/>
      <c r="AVT93"/>
      <c r="AVU93"/>
      <c r="AVV93"/>
      <c r="AVW93"/>
      <c r="AVX93"/>
      <c r="AVY93"/>
      <c r="AVZ93"/>
      <c r="AWA93"/>
      <c r="AWB93"/>
      <c r="AWC93"/>
      <c r="AWD93"/>
      <c r="AWE93"/>
      <c r="AWF93"/>
      <c r="AWG93"/>
      <c r="AWH93"/>
      <c r="AWI93"/>
      <c r="AWJ93"/>
      <c r="AWK93"/>
      <c r="AWL93"/>
      <c r="AWM93"/>
      <c r="AWN93"/>
      <c r="AWO93"/>
      <c r="AWP93"/>
      <c r="AWQ93"/>
      <c r="AWR93"/>
      <c r="AWS93"/>
      <c r="AWT93"/>
      <c r="AWU93"/>
      <c r="AWV93"/>
      <c r="AWW93"/>
      <c r="AWX93"/>
      <c r="AWY93"/>
      <c r="AWZ93"/>
      <c r="AXA93"/>
      <c r="AXB93"/>
      <c r="AXC93"/>
      <c r="AXD93"/>
      <c r="AXE93"/>
      <c r="AXF93"/>
      <c r="AXG93"/>
      <c r="AXH93"/>
      <c r="AXI93"/>
      <c r="AXJ93"/>
      <c r="AXK93"/>
      <c r="AXL93"/>
      <c r="AXM93"/>
      <c r="AXN93"/>
      <c r="AXO93"/>
      <c r="AXP93"/>
      <c r="AXQ93"/>
      <c r="AXR93"/>
      <c r="AXS93"/>
      <c r="AXT93"/>
      <c r="AXU93"/>
      <c r="AXV93"/>
      <c r="AXW93"/>
      <c r="AXX93"/>
      <c r="AXY93"/>
      <c r="AXZ93"/>
      <c r="AYA93"/>
      <c r="AYB93"/>
      <c r="AYC93"/>
      <c r="AYD93"/>
      <c r="AYE93"/>
      <c r="AYF93"/>
      <c r="AYG93"/>
      <c r="AYH93"/>
      <c r="AYI93"/>
      <c r="AYJ93"/>
      <c r="AYK93"/>
      <c r="AYL93"/>
      <c r="AYM93"/>
      <c r="AYN93"/>
      <c r="AYO93"/>
      <c r="AYP93"/>
      <c r="AYQ93"/>
      <c r="AYR93"/>
      <c r="AYS93"/>
      <c r="AYT93"/>
      <c r="AYU93"/>
      <c r="AYV93"/>
      <c r="AYW93"/>
      <c r="AYX93"/>
      <c r="AYY93"/>
      <c r="AYZ93"/>
      <c r="AZA93"/>
      <c r="AZB93"/>
      <c r="AZC93"/>
      <c r="AZD93"/>
      <c r="AZE93"/>
      <c r="AZF93"/>
      <c r="AZG93"/>
      <c r="AZH93"/>
      <c r="AZI93"/>
      <c r="AZJ93"/>
      <c r="AZK93"/>
      <c r="AZL93"/>
      <c r="AZM93"/>
      <c r="AZN93"/>
      <c r="AZO93"/>
      <c r="AZP93"/>
      <c r="AZQ93"/>
      <c r="AZR93"/>
      <c r="AZS93"/>
      <c r="AZT93"/>
      <c r="AZU93"/>
      <c r="AZV93"/>
      <c r="AZW93"/>
      <c r="AZX93"/>
      <c r="AZY93"/>
      <c r="AZZ93"/>
      <c r="BAA93"/>
      <c r="BAB93"/>
      <c r="BAC93"/>
      <c r="BAD93"/>
      <c r="BAE93"/>
      <c r="BAF93"/>
      <c r="BAG93"/>
      <c r="BAH93"/>
      <c r="BAI93"/>
      <c r="BAJ93"/>
      <c r="BAK93"/>
      <c r="BAL93"/>
      <c r="BAM93"/>
      <c r="BAN93"/>
      <c r="BAO93"/>
      <c r="BAP93"/>
      <c r="BAQ93"/>
      <c r="BAR93"/>
      <c r="BAS93"/>
      <c r="BAT93"/>
      <c r="BAU93"/>
      <c r="BAV93"/>
      <c r="BAW93"/>
      <c r="BAX93"/>
      <c r="BAY93"/>
      <c r="BAZ93"/>
      <c r="BBA93"/>
      <c r="BBB93"/>
      <c r="BBC93"/>
      <c r="BBD93"/>
      <c r="BBE93"/>
      <c r="BBF93"/>
      <c r="BBG93"/>
      <c r="BBH93"/>
      <c r="BBI93"/>
      <c r="BBJ93"/>
      <c r="BBK93"/>
      <c r="BBL93"/>
      <c r="BBM93"/>
      <c r="BBN93"/>
      <c r="BBO93"/>
      <c r="BBP93"/>
      <c r="BBQ93"/>
      <c r="BBR93"/>
      <c r="BBS93"/>
      <c r="BBT93"/>
      <c r="BBU93"/>
      <c r="BBV93"/>
      <c r="BBW93"/>
      <c r="BBX93"/>
      <c r="BBY93"/>
      <c r="BBZ93"/>
      <c r="BCA93"/>
      <c r="BCB93"/>
      <c r="BCC93"/>
      <c r="BCD93"/>
      <c r="BCE93"/>
      <c r="BCF93"/>
      <c r="BCG93"/>
      <c r="BCH93"/>
      <c r="BCI93"/>
      <c r="BCJ93"/>
      <c r="BCK93"/>
      <c r="BCL93"/>
      <c r="BCM93"/>
      <c r="BCN93"/>
      <c r="BCO93"/>
      <c r="BCP93"/>
      <c r="BCQ93"/>
      <c r="BCR93"/>
      <c r="BCS93"/>
      <c r="BCT93"/>
      <c r="BCU93"/>
      <c r="BCV93"/>
      <c r="BCW93"/>
      <c r="BCX93"/>
      <c r="BCY93"/>
      <c r="BCZ93"/>
      <c r="BDA93"/>
      <c r="BDB93"/>
      <c r="BDC93"/>
      <c r="BDD93"/>
      <c r="BDE93"/>
      <c r="BDF93"/>
      <c r="BDG93"/>
      <c r="BDH93"/>
      <c r="BDI93"/>
      <c r="BDJ93"/>
      <c r="BDK93"/>
      <c r="BDL93"/>
      <c r="BDM93"/>
      <c r="BDN93"/>
      <c r="BDO93"/>
      <c r="BDP93"/>
      <c r="BDQ93"/>
      <c r="BDR93"/>
      <c r="BDS93"/>
      <c r="BDT93"/>
      <c r="BDU93"/>
      <c r="BDV93"/>
      <c r="BDW93"/>
      <c r="BDX93"/>
      <c r="BDY93"/>
      <c r="BDZ93"/>
      <c r="BEA93"/>
      <c r="BEB93"/>
      <c r="BEC93"/>
      <c r="BED93"/>
      <c r="BEE93"/>
      <c r="BEF93"/>
      <c r="BEG93"/>
      <c r="BEH93"/>
      <c r="BEI93"/>
      <c r="BEJ93"/>
      <c r="BEK93"/>
      <c r="BEL93"/>
      <c r="BEM93"/>
      <c r="BEN93"/>
      <c r="BEO93"/>
      <c r="BEP93"/>
      <c r="BEQ93"/>
      <c r="BER93"/>
      <c r="BES93"/>
      <c r="BET93"/>
      <c r="BEU93"/>
      <c r="BEV93"/>
      <c r="BEW93"/>
      <c r="BEX93"/>
      <c r="BEY93"/>
      <c r="BEZ93"/>
      <c r="BFA93"/>
      <c r="BFB93"/>
      <c r="BFC93"/>
      <c r="BFD93"/>
      <c r="BFE93"/>
      <c r="BFF93"/>
      <c r="BFG93"/>
      <c r="BFH93"/>
      <c r="BFI93"/>
      <c r="BFJ93"/>
      <c r="BFK93"/>
      <c r="BFL93"/>
      <c r="BFM93"/>
      <c r="BFN93"/>
      <c r="BFO93"/>
      <c r="BFP93"/>
      <c r="BFQ93"/>
      <c r="BFR93"/>
      <c r="BFS93"/>
      <c r="BFT93"/>
      <c r="BFU93"/>
      <c r="BFV93"/>
      <c r="BFW93"/>
      <c r="BFX93"/>
      <c r="BFY93"/>
      <c r="BFZ93"/>
      <c r="BGA93"/>
      <c r="BGB93"/>
      <c r="BGC93"/>
      <c r="BGD93"/>
      <c r="BGE93"/>
      <c r="BGF93"/>
      <c r="BGG93"/>
      <c r="BGH93"/>
      <c r="BGI93"/>
      <c r="BGJ93"/>
      <c r="BGK93"/>
      <c r="BGL93"/>
      <c r="BGM93"/>
      <c r="BGN93"/>
      <c r="BGO93"/>
      <c r="BGP93"/>
      <c r="BGQ93"/>
      <c r="BGR93"/>
      <c r="BGS93"/>
      <c r="BGT93"/>
      <c r="BGU93"/>
      <c r="BGV93"/>
      <c r="BGW93"/>
      <c r="BGX93"/>
      <c r="BGY93"/>
      <c r="BGZ93"/>
      <c r="BHA93"/>
      <c r="BHB93"/>
      <c r="BHC93"/>
      <c r="BHD93"/>
      <c r="BHE93"/>
      <c r="BHF93"/>
      <c r="BHG93"/>
      <c r="BHH93"/>
      <c r="BHI93"/>
      <c r="BHJ93"/>
      <c r="BHK93"/>
      <c r="BHL93"/>
      <c r="BHM93"/>
      <c r="BHN93"/>
      <c r="BHO93"/>
      <c r="BHP93"/>
      <c r="BHQ93"/>
      <c r="BHR93"/>
      <c r="BHS93"/>
      <c r="BHT93"/>
      <c r="BHU93"/>
      <c r="BHV93"/>
      <c r="BHW93"/>
      <c r="BHX93"/>
      <c r="BHY93"/>
      <c r="BHZ93"/>
      <c r="BIA93"/>
      <c r="BIB93"/>
      <c r="BIC93"/>
      <c r="BID93"/>
      <c r="BIE93"/>
      <c r="BIF93"/>
      <c r="BIG93"/>
      <c r="BIH93"/>
      <c r="BII93"/>
      <c r="BIJ93"/>
      <c r="BIK93"/>
      <c r="BIL93"/>
      <c r="BIM93"/>
      <c r="BIN93"/>
      <c r="BIO93"/>
      <c r="BIP93"/>
      <c r="BIQ93"/>
      <c r="BIR93"/>
      <c r="BIS93"/>
      <c r="BIT93"/>
      <c r="BIU93"/>
      <c r="BIV93"/>
      <c r="BIW93"/>
      <c r="BIX93"/>
      <c r="BIY93"/>
      <c r="BIZ93"/>
      <c r="BJA93"/>
      <c r="BJB93"/>
      <c r="BJC93"/>
      <c r="BJD93"/>
      <c r="BJE93"/>
      <c r="BJF93"/>
      <c r="BJG93"/>
      <c r="BJH93"/>
      <c r="BJI93"/>
      <c r="BJJ93"/>
      <c r="BJK93"/>
      <c r="BJL93"/>
      <c r="BJM93"/>
      <c r="BJN93"/>
      <c r="BJO93"/>
      <c r="BJP93"/>
      <c r="BJQ93"/>
      <c r="BJR93"/>
      <c r="BJS93"/>
      <c r="BJT93"/>
      <c r="BJU93"/>
      <c r="BJV93"/>
      <c r="BJW93"/>
      <c r="BJX93"/>
      <c r="BJY93"/>
      <c r="BJZ93"/>
      <c r="BKA93"/>
      <c r="BKB93"/>
      <c r="BKC93"/>
      <c r="BKD93"/>
      <c r="BKE93"/>
      <c r="BKF93"/>
      <c r="BKG93"/>
      <c r="BKH93"/>
      <c r="BKI93"/>
      <c r="BKJ93"/>
      <c r="BKK93"/>
      <c r="BKL93"/>
      <c r="BKM93"/>
      <c r="BKN93"/>
      <c r="BKO93"/>
      <c r="BKP93"/>
      <c r="BKQ93"/>
      <c r="BKR93"/>
      <c r="BKS93"/>
      <c r="BKT93"/>
      <c r="BKU93"/>
      <c r="BKV93"/>
      <c r="BKW93"/>
      <c r="BKX93"/>
      <c r="BKY93"/>
      <c r="BKZ93"/>
      <c r="BLA93"/>
      <c r="BLB93"/>
      <c r="BLC93"/>
      <c r="BLD93"/>
      <c r="BLE93"/>
      <c r="BLF93"/>
      <c r="BLG93"/>
      <c r="BLH93"/>
      <c r="BLI93"/>
      <c r="BLJ93"/>
      <c r="BLK93"/>
      <c r="BLL93"/>
      <c r="BLM93"/>
      <c r="BLN93"/>
      <c r="BLO93"/>
      <c r="BLP93"/>
      <c r="BLQ93"/>
      <c r="BLR93"/>
      <c r="BLS93"/>
      <c r="BLT93"/>
      <c r="BLU93"/>
      <c r="BLV93"/>
      <c r="BLW93"/>
      <c r="BLX93"/>
      <c r="BLY93"/>
      <c r="BLZ93"/>
      <c r="BMA93"/>
      <c r="BMB93"/>
      <c r="BMC93"/>
      <c r="BMD93"/>
      <c r="BME93"/>
      <c r="BMF93"/>
      <c r="BMG93"/>
      <c r="BMH93"/>
      <c r="BMI93"/>
      <c r="BMJ93"/>
      <c r="BMK93"/>
      <c r="BML93"/>
      <c r="BMM93"/>
      <c r="BMN93"/>
      <c r="BMO93"/>
      <c r="BMP93"/>
      <c r="BMQ93"/>
      <c r="BMR93"/>
      <c r="BMS93"/>
      <c r="BMT93"/>
      <c r="BMU93"/>
      <c r="BMV93"/>
      <c r="BMW93"/>
      <c r="BMX93"/>
      <c r="BMY93"/>
      <c r="BMZ93"/>
      <c r="BNA93"/>
      <c r="BNB93"/>
      <c r="BNC93"/>
      <c r="BND93"/>
      <c r="BNE93"/>
      <c r="BNF93"/>
      <c r="BNG93"/>
      <c r="BNH93"/>
      <c r="BNI93"/>
      <c r="BNJ93"/>
      <c r="BNK93"/>
      <c r="BNL93"/>
      <c r="BNM93"/>
      <c r="BNN93"/>
      <c r="BNO93"/>
      <c r="BNP93"/>
      <c r="BNQ93"/>
      <c r="BNR93"/>
      <c r="BNS93"/>
      <c r="BNT93"/>
      <c r="BNU93"/>
      <c r="BNV93"/>
      <c r="BNW93"/>
      <c r="BNX93"/>
      <c r="BNY93"/>
      <c r="BNZ93"/>
      <c r="BOA93"/>
      <c r="BOB93"/>
      <c r="BOC93"/>
      <c r="BOD93"/>
      <c r="BOE93"/>
      <c r="BOF93"/>
      <c r="BOG93"/>
      <c r="BOH93"/>
      <c r="BOI93"/>
      <c r="BOJ93"/>
      <c r="BOK93"/>
      <c r="BOL93"/>
      <c r="BOM93"/>
      <c r="BON93"/>
      <c r="BOO93"/>
      <c r="BOP93"/>
      <c r="BOQ93"/>
      <c r="BOR93"/>
      <c r="BOS93"/>
      <c r="BOT93"/>
      <c r="BOU93"/>
      <c r="BOV93"/>
      <c r="BOW93"/>
      <c r="BOX93"/>
      <c r="BOY93"/>
      <c r="BOZ93"/>
      <c r="BPA93"/>
      <c r="BPB93"/>
      <c r="BPC93"/>
      <c r="BPD93"/>
      <c r="BPE93"/>
      <c r="BPF93"/>
      <c r="BPG93"/>
      <c r="BPH93"/>
      <c r="BPI93"/>
      <c r="BPJ93"/>
      <c r="BPK93"/>
      <c r="BPL93"/>
      <c r="BPM93"/>
      <c r="BPN93"/>
      <c r="BPO93"/>
      <c r="BPP93"/>
      <c r="BPQ93"/>
      <c r="BPR93"/>
      <c r="BPS93"/>
      <c r="BPT93"/>
      <c r="BPU93"/>
      <c r="BPV93"/>
      <c r="BPW93"/>
      <c r="BPX93"/>
      <c r="BPY93"/>
      <c r="BPZ93"/>
      <c r="BQA93"/>
      <c r="BQB93"/>
      <c r="BQC93"/>
      <c r="BQD93"/>
      <c r="BQE93"/>
      <c r="BQF93"/>
      <c r="BQG93"/>
      <c r="BQH93"/>
      <c r="BQI93"/>
      <c r="BQJ93"/>
      <c r="BQK93"/>
      <c r="BQL93"/>
      <c r="BQM93"/>
      <c r="BQN93"/>
      <c r="BQO93"/>
      <c r="BQP93"/>
      <c r="BQQ93"/>
      <c r="BQR93"/>
      <c r="BQS93"/>
      <c r="BQT93"/>
      <c r="BQU93"/>
      <c r="BQV93"/>
      <c r="BQW93"/>
      <c r="BQX93"/>
      <c r="BQY93"/>
      <c r="BQZ93"/>
      <c r="BRA93"/>
      <c r="BRB93"/>
      <c r="BRC93"/>
      <c r="BRD93"/>
      <c r="BRE93"/>
      <c r="BRF93"/>
      <c r="BRG93"/>
      <c r="BRH93"/>
      <c r="BRI93"/>
      <c r="BRJ93"/>
      <c r="BRK93"/>
      <c r="BRL93"/>
      <c r="BRM93"/>
      <c r="BRN93"/>
      <c r="BRO93"/>
      <c r="BRP93"/>
      <c r="BRQ93"/>
      <c r="BRR93"/>
      <c r="BRS93"/>
      <c r="BRT93"/>
      <c r="BRU93"/>
      <c r="BRV93"/>
      <c r="BRW93"/>
      <c r="BRX93"/>
      <c r="BRY93"/>
      <c r="BRZ93"/>
      <c r="BSA93"/>
      <c r="BSB93"/>
      <c r="BSC93"/>
      <c r="BSD93"/>
      <c r="BSE93"/>
      <c r="BSF93"/>
      <c r="BSG93"/>
      <c r="BSH93"/>
      <c r="BSI93"/>
      <c r="BSJ93"/>
      <c r="BSK93"/>
      <c r="BSL93"/>
      <c r="BSM93"/>
      <c r="BSN93"/>
      <c r="BSO93"/>
      <c r="BSP93"/>
      <c r="BSQ93"/>
      <c r="BSR93"/>
      <c r="BSS93"/>
      <c r="BST93"/>
      <c r="BSU93"/>
      <c r="BSV93"/>
      <c r="BSW93"/>
      <c r="BSX93"/>
      <c r="BSY93"/>
      <c r="BSZ93"/>
      <c r="BTA93"/>
      <c r="BTB93"/>
      <c r="BTC93"/>
      <c r="BTD93"/>
      <c r="BTE93"/>
      <c r="BTF93"/>
      <c r="BTG93"/>
      <c r="BTH93"/>
      <c r="BTI93"/>
      <c r="BTJ93"/>
      <c r="BTK93"/>
      <c r="BTL93"/>
      <c r="BTM93"/>
      <c r="BTN93"/>
      <c r="BTO93"/>
      <c r="BTP93"/>
      <c r="BTQ93"/>
      <c r="BTR93"/>
      <c r="BTS93"/>
      <c r="BTT93"/>
      <c r="BTU93"/>
      <c r="BTV93"/>
      <c r="BTW93"/>
      <c r="BTX93"/>
      <c r="BTY93"/>
      <c r="BTZ93"/>
      <c r="BUA93"/>
      <c r="BUB93"/>
      <c r="BUC93"/>
      <c r="BUD93"/>
      <c r="BUE93"/>
      <c r="BUF93"/>
      <c r="BUG93"/>
      <c r="BUH93"/>
      <c r="BUI93"/>
      <c r="BUJ93"/>
      <c r="BUK93"/>
      <c r="BUL93"/>
      <c r="BUM93"/>
      <c r="BUN93"/>
      <c r="BUO93"/>
      <c r="BUP93"/>
      <c r="BUQ93"/>
      <c r="BUR93"/>
      <c r="BUS93"/>
      <c r="BUT93"/>
      <c r="BUU93"/>
      <c r="BUV93"/>
      <c r="BUW93"/>
      <c r="BUX93"/>
      <c r="BUY93"/>
      <c r="BUZ93"/>
      <c r="BVA93"/>
      <c r="BVB93"/>
      <c r="BVC93"/>
      <c r="BVD93"/>
      <c r="BVE93"/>
      <c r="BVF93"/>
      <c r="BVG93"/>
      <c r="BVH93"/>
      <c r="BVI93"/>
      <c r="BVJ93"/>
      <c r="BVK93"/>
      <c r="BVL93"/>
      <c r="BVM93"/>
      <c r="BVN93"/>
      <c r="BVO93"/>
      <c r="BVP93"/>
      <c r="BVQ93"/>
      <c r="BVR93"/>
      <c r="BVS93"/>
      <c r="BVT93"/>
      <c r="BVU93"/>
      <c r="BVV93"/>
      <c r="BVW93"/>
      <c r="BVX93"/>
      <c r="BVY93"/>
      <c r="BVZ93"/>
      <c r="BWA93"/>
      <c r="BWB93"/>
      <c r="BWC93"/>
      <c r="BWD93"/>
      <c r="BWE93"/>
      <c r="BWF93"/>
      <c r="BWG93"/>
      <c r="BWH93"/>
      <c r="BWI93"/>
      <c r="BWJ93"/>
      <c r="BWK93"/>
      <c r="BWL93"/>
      <c r="BWM93"/>
      <c r="BWN93"/>
      <c r="BWO93"/>
      <c r="BWP93"/>
      <c r="BWQ93"/>
      <c r="BWR93"/>
      <c r="BWS93"/>
      <c r="BWT93"/>
      <c r="BWU93"/>
      <c r="BWV93"/>
      <c r="BWW93"/>
      <c r="BWX93"/>
      <c r="BWY93"/>
      <c r="BWZ93"/>
      <c r="BXA93"/>
      <c r="BXB93"/>
      <c r="BXC93"/>
      <c r="BXD93"/>
      <c r="BXE93"/>
      <c r="BXF93"/>
      <c r="BXG93"/>
      <c r="BXH93"/>
      <c r="BXI93"/>
      <c r="BXJ93"/>
      <c r="BXK93"/>
      <c r="BXL93"/>
      <c r="BXM93"/>
      <c r="BXN93"/>
      <c r="BXO93"/>
      <c r="BXP93"/>
      <c r="BXQ93"/>
      <c r="BXR93"/>
      <c r="BXS93"/>
      <c r="BXT93"/>
      <c r="BXU93"/>
      <c r="BXV93"/>
      <c r="BXW93"/>
      <c r="BXX93"/>
      <c r="BXY93"/>
      <c r="BXZ93"/>
      <c r="BYA93"/>
      <c r="BYB93"/>
      <c r="BYC93"/>
      <c r="BYD93"/>
      <c r="BYE93"/>
      <c r="BYF93"/>
      <c r="BYG93"/>
      <c r="BYH93"/>
      <c r="BYI93"/>
      <c r="BYJ93"/>
      <c r="BYK93"/>
      <c r="BYL93"/>
      <c r="BYM93"/>
      <c r="BYN93"/>
      <c r="BYO93"/>
      <c r="BYP93"/>
      <c r="BYQ93"/>
      <c r="BYR93"/>
      <c r="BYS93"/>
      <c r="BYT93"/>
      <c r="BYU93"/>
      <c r="BYV93"/>
      <c r="BYW93"/>
      <c r="BYX93"/>
      <c r="BYY93"/>
      <c r="BYZ93"/>
      <c r="BZA93"/>
      <c r="BZB93"/>
      <c r="BZC93"/>
      <c r="BZD93"/>
      <c r="BZE93"/>
      <c r="BZF93"/>
      <c r="BZG93"/>
      <c r="BZH93"/>
      <c r="BZI93"/>
      <c r="BZJ93"/>
      <c r="BZK93"/>
      <c r="BZL93"/>
      <c r="BZM93"/>
      <c r="BZN93"/>
      <c r="BZO93"/>
      <c r="BZP93"/>
      <c r="BZQ93"/>
      <c r="BZR93"/>
      <c r="BZS93"/>
      <c r="BZT93"/>
      <c r="BZU93"/>
      <c r="BZV93"/>
      <c r="BZW93"/>
      <c r="BZX93"/>
      <c r="BZY93"/>
      <c r="BZZ93"/>
      <c r="CAA93"/>
      <c r="CAB93"/>
      <c r="CAC93"/>
      <c r="CAD93"/>
      <c r="CAE93"/>
      <c r="CAF93"/>
      <c r="CAG93"/>
      <c r="CAH93"/>
      <c r="CAI93"/>
      <c r="CAJ93"/>
      <c r="CAK93"/>
      <c r="CAL93"/>
      <c r="CAM93"/>
      <c r="CAN93"/>
      <c r="CAO93"/>
      <c r="CAP93"/>
      <c r="CAQ93"/>
      <c r="CAR93"/>
      <c r="CAS93"/>
      <c r="CAT93"/>
      <c r="CAU93"/>
      <c r="CAV93"/>
      <c r="CAW93"/>
      <c r="CAX93"/>
      <c r="CAY93"/>
      <c r="CAZ93"/>
      <c r="CBA93"/>
      <c r="CBB93"/>
      <c r="CBC93"/>
      <c r="CBD93"/>
      <c r="CBE93"/>
      <c r="CBF93"/>
      <c r="CBG93"/>
      <c r="CBH93"/>
      <c r="CBI93"/>
      <c r="CBJ93"/>
      <c r="CBK93"/>
      <c r="CBL93"/>
      <c r="CBM93"/>
      <c r="CBN93"/>
      <c r="CBO93"/>
      <c r="CBP93"/>
      <c r="CBQ93"/>
      <c r="CBR93"/>
      <c r="CBS93"/>
      <c r="CBT93"/>
      <c r="CBU93"/>
      <c r="CBV93"/>
      <c r="CBW93"/>
      <c r="CBX93"/>
      <c r="CBY93"/>
      <c r="CBZ93"/>
      <c r="CCA93"/>
      <c r="CCB93"/>
      <c r="CCC93"/>
      <c r="CCD93"/>
      <c r="CCE93"/>
      <c r="CCF93"/>
      <c r="CCG93"/>
      <c r="CCH93"/>
      <c r="CCI93"/>
      <c r="CCJ93"/>
      <c r="CCK93"/>
      <c r="CCL93"/>
      <c r="CCM93"/>
      <c r="CCN93"/>
      <c r="CCO93"/>
      <c r="CCP93"/>
      <c r="CCQ93"/>
      <c r="CCR93"/>
      <c r="CCS93"/>
      <c r="CCT93"/>
      <c r="CCU93"/>
      <c r="CCV93"/>
      <c r="CCW93"/>
      <c r="CCX93"/>
      <c r="CCY93"/>
      <c r="CCZ93"/>
      <c r="CDA93"/>
      <c r="CDB93"/>
      <c r="CDC93"/>
      <c r="CDD93"/>
      <c r="CDE93"/>
      <c r="CDF93"/>
      <c r="CDG93"/>
      <c r="CDH93"/>
      <c r="CDI93"/>
      <c r="CDJ93"/>
      <c r="CDK93"/>
      <c r="CDL93"/>
      <c r="CDM93"/>
      <c r="CDN93"/>
      <c r="CDO93"/>
      <c r="CDP93"/>
      <c r="CDQ93"/>
      <c r="CDR93"/>
      <c r="CDS93"/>
      <c r="CDT93"/>
      <c r="CDU93"/>
      <c r="CDV93"/>
      <c r="CDW93"/>
      <c r="CDX93"/>
      <c r="CDY93"/>
      <c r="CDZ93"/>
      <c r="CEA93"/>
      <c r="CEB93"/>
      <c r="CEC93"/>
      <c r="CED93"/>
      <c r="CEE93"/>
      <c r="CEF93"/>
      <c r="CEG93"/>
      <c r="CEH93"/>
      <c r="CEI93"/>
      <c r="CEJ93"/>
      <c r="CEK93"/>
      <c r="CEL93"/>
      <c r="CEM93"/>
      <c r="CEN93"/>
      <c r="CEO93"/>
      <c r="CEP93"/>
      <c r="CEQ93"/>
      <c r="CER93"/>
      <c r="CES93"/>
      <c r="CET93"/>
      <c r="CEU93"/>
      <c r="CEV93"/>
      <c r="CEW93"/>
      <c r="CEX93"/>
      <c r="CEY93"/>
      <c r="CEZ93"/>
      <c r="CFA93"/>
      <c r="CFB93"/>
      <c r="CFC93"/>
      <c r="CFD93"/>
      <c r="CFE93"/>
      <c r="CFF93"/>
      <c r="CFG93"/>
      <c r="CFH93"/>
      <c r="CFI93"/>
      <c r="CFJ93"/>
      <c r="CFK93"/>
      <c r="CFL93"/>
      <c r="CFM93"/>
      <c r="CFN93"/>
      <c r="CFO93"/>
      <c r="CFP93"/>
      <c r="CFQ93"/>
      <c r="CFR93"/>
      <c r="CFS93"/>
      <c r="CFT93"/>
      <c r="CFU93"/>
      <c r="CFV93"/>
      <c r="CFW93"/>
      <c r="CFX93"/>
      <c r="CFY93"/>
      <c r="CFZ93"/>
      <c r="CGA93"/>
      <c r="CGB93"/>
      <c r="CGC93"/>
      <c r="CGD93"/>
      <c r="CGE93"/>
      <c r="CGF93"/>
      <c r="CGG93"/>
      <c r="CGH93"/>
      <c r="CGI93"/>
      <c r="CGJ93"/>
      <c r="CGK93"/>
      <c r="CGL93"/>
      <c r="CGM93"/>
      <c r="CGN93"/>
      <c r="CGO93"/>
      <c r="CGP93"/>
      <c r="CGQ93"/>
      <c r="CGR93"/>
      <c r="CGS93"/>
      <c r="CGT93"/>
      <c r="CGU93"/>
      <c r="CGV93"/>
      <c r="CGW93"/>
      <c r="CGX93"/>
      <c r="CGY93"/>
      <c r="CGZ93"/>
      <c r="CHA93"/>
      <c r="CHB93"/>
      <c r="CHC93"/>
      <c r="CHD93"/>
      <c r="CHE93"/>
      <c r="CHF93"/>
      <c r="CHG93"/>
      <c r="CHH93"/>
      <c r="CHI93"/>
      <c r="CHJ93"/>
      <c r="CHK93"/>
      <c r="CHL93"/>
      <c r="CHM93"/>
      <c r="CHN93"/>
      <c r="CHO93"/>
      <c r="CHP93"/>
      <c r="CHQ93"/>
      <c r="CHR93"/>
      <c r="CHS93"/>
      <c r="CHT93"/>
      <c r="CHU93"/>
      <c r="CHV93"/>
      <c r="CHW93"/>
      <c r="CHX93"/>
      <c r="CHY93"/>
      <c r="CHZ93"/>
      <c r="CIA93"/>
      <c r="CIB93"/>
      <c r="CIC93"/>
      <c r="CID93"/>
      <c r="CIE93"/>
      <c r="CIF93"/>
      <c r="CIG93"/>
      <c r="CIH93"/>
      <c r="CII93"/>
      <c r="CIJ93"/>
      <c r="CIK93"/>
      <c r="CIL93"/>
      <c r="CIM93"/>
      <c r="CIN93"/>
      <c r="CIO93"/>
      <c r="CIP93"/>
      <c r="CIQ93"/>
      <c r="CIR93"/>
      <c r="CIS93"/>
      <c r="CIT93"/>
      <c r="CIU93"/>
      <c r="CIV93"/>
      <c r="CIW93"/>
      <c r="CIX93"/>
      <c r="CIY93"/>
      <c r="CIZ93"/>
      <c r="CJA93"/>
      <c r="CJB93"/>
      <c r="CJC93"/>
      <c r="CJD93"/>
      <c r="CJE93"/>
      <c r="CJF93"/>
      <c r="CJG93"/>
      <c r="CJH93"/>
      <c r="CJI93"/>
      <c r="CJJ93"/>
      <c r="CJK93"/>
      <c r="CJL93"/>
      <c r="CJM93"/>
      <c r="CJN93"/>
      <c r="CJO93"/>
      <c r="CJP93"/>
      <c r="CJQ93"/>
      <c r="CJR93"/>
      <c r="CJS93"/>
      <c r="CJT93"/>
      <c r="CJU93"/>
      <c r="CJV93"/>
      <c r="CJW93"/>
      <c r="CJX93"/>
      <c r="CJY93"/>
      <c r="CJZ93"/>
      <c r="CKA93"/>
      <c r="CKB93"/>
      <c r="CKC93"/>
      <c r="CKD93"/>
      <c r="CKE93"/>
      <c r="CKF93"/>
      <c r="CKG93"/>
      <c r="CKH93"/>
      <c r="CKI93"/>
      <c r="CKJ93"/>
      <c r="CKK93"/>
      <c r="CKL93"/>
      <c r="CKM93"/>
      <c r="CKN93"/>
      <c r="CKO93"/>
      <c r="CKP93"/>
      <c r="CKQ93"/>
      <c r="CKR93"/>
      <c r="CKS93"/>
      <c r="CKT93"/>
      <c r="CKU93"/>
      <c r="CKV93"/>
      <c r="CKW93"/>
      <c r="CKX93"/>
      <c r="CKY93"/>
      <c r="CKZ93"/>
      <c r="CLA93"/>
      <c r="CLB93"/>
      <c r="CLC93"/>
      <c r="CLD93"/>
      <c r="CLE93"/>
      <c r="CLF93"/>
      <c r="CLG93"/>
      <c r="CLH93"/>
      <c r="CLI93"/>
      <c r="CLJ93"/>
      <c r="CLK93"/>
      <c r="CLL93"/>
      <c r="CLM93"/>
      <c r="CLN93"/>
      <c r="CLO93"/>
      <c r="CLP93"/>
      <c r="CLQ93"/>
      <c r="CLR93"/>
      <c r="CLS93"/>
      <c r="CLT93"/>
      <c r="CLU93"/>
      <c r="CLV93"/>
      <c r="CLW93"/>
      <c r="CLX93"/>
      <c r="CLY93"/>
      <c r="CLZ93"/>
      <c r="CMA93"/>
      <c r="CMB93"/>
      <c r="CMC93"/>
      <c r="CMD93"/>
      <c r="CME93"/>
      <c r="CMF93"/>
      <c r="CMG93"/>
      <c r="CMH93"/>
      <c r="CMI93"/>
      <c r="CMJ93"/>
      <c r="CMK93"/>
      <c r="CML93"/>
      <c r="CMM93"/>
      <c r="CMN93"/>
      <c r="CMO93"/>
      <c r="CMP93"/>
      <c r="CMQ93"/>
      <c r="CMR93"/>
      <c r="CMS93"/>
      <c r="CMT93"/>
      <c r="CMU93"/>
      <c r="CMV93"/>
      <c r="CMW93"/>
      <c r="CMX93"/>
      <c r="CMY93"/>
      <c r="CMZ93"/>
      <c r="CNA93"/>
      <c r="CNB93"/>
      <c r="CNC93"/>
      <c r="CND93"/>
      <c r="CNE93"/>
      <c r="CNF93"/>
      <c r="CNG93"/>
      <c r="CNH93"/>
      <c r="CNI93"/>
      <c r="CNJ93"/>
      <c r="CNK93"/>
      <c r="CNL93"/>
      <c r="CNM93"/>
      <c r="CNN93"/>
      <c r="CNO93"/>
      <c r="CNP93"/>
      <c r="CNQ93"/>
      <c r="CNR93"/>
      <c r="CNS93"/>
      <c r="CNT93"/>
      <c r="CNU93"/>
      <c r="CNV93"/>
      <c r="CNW93"/>
      <c r="CNX93"/>
      <c r="CNY93"/>
      <c r="CNZ93"/>
      <c r="COA93"/>
      <c r="COB93"/>
      <c r="COC93"/>
      <c r="COD93"/>
      <c r="COE93"/>
      <c r="COF93"/>
      <c r="COG93"/>
      <c r="COH93"/>
      <c r="COI93"/>
      <c r="COJ93"/>
      <c r="COK93"/>
      <c r="COL93"/>
      <c r="COM93"/>
      <c r="CON93"/>
      <c r="COO93"/>
      <c r="COP93"/>
      <c r="COQ93"/>
      <c r="COR93"/>
      <c r="COS93"/>
      <c r="COT93"/>
      <c r="COU93"/>
      <c r="COV93"/>
      <c r="COW93"/>
      <c r="COX93"/>
      <c r="COY93"/>
      <c r="COZ93"/>
      <c r="CPA93"/>
      <c r="CPB93"/>
      <c r="CPC93"/>
      <c r="CPD93"/>
      <c r="CPE93"/>
      <c r="CPF93"/>
      <c r="CPG93"/>
      <c r="CPH93"/>
      <c r="CPI93"/>
      <c r="CPJ93"/>
      <c r="CPK93"/>
      <c r="CPL93"/>
      <c r="CPM93"/>
      <c r="CPN93"/>
      <c r="CPO93"/>
      <c r="CPP93"/>
      <c r="CPQ93"/>
      <c r="CPR93"/>
      <c r="CPS93"/>
      <c r="CPT93"/>
      <c r="CPU93"/>
      <c r="CPV93"/>
      <c r="CPW93"/>
      <c r="CPX93"/>
      <c r="CPY93"/>
      <c r="CPZ93"/>
      <c r="CQA93"/>
      <c r="CQB93"/>
      <c r="CQC93"/>
      <c r="CQD93"/>
      <c r="CQE93"/>
      <c r="CQF93"/>
      <c r="CQG93"/>
      <c r="CQH93"/>
      <c r="CQI93"/>
      <c r="CQJ93"/>
      <c r="CQK93"/>
      <c r="CQL93"/>
      <c r="CQM93"/>
      <c r="CQN93"/>
      <c r="CQO93"/>
      <c r="CQP93"/>
      <c r="CQQ93"/>
      <c r="CQR93"/>
      <c r="CQS93"/>
      <c r="CQT93"/>
      <c r="CQU93"/>
      <c r="CQV93"/>
      <c r="CQW93"/>
      <c r="CQX93"/>
      <c r="CQY93"/>
      <c r="CQZ93"/>
      <c r="CRA93"/>
      <c r="CRB93"/>
      <c r="CRC93"/>
      <c r="CRD93"/>
      <c r="CRE93"/>
      <c r="CRF93"/>
      <c r="CRG93"/>
      <c r="CRH93"/>
      <c r="CRI93"/>
      <c r="CRJ93"/>
      <c r="CRK93"/>
      <c r="CRL93"/>
      <c r="CRM93"/>
      <c r="CRN93"/>
      <c r="CRO93"/>
      <c r="CRP93"/>
      <c r="CRQ93"/>
      <c r="CRR93"/>
      <c r="CRS93"/>
      <c r="CRT93"/>
      <c r="CRU93"/>
      <c r="CRV93"/>
      <c r="CRW93"/>
      <c r="CRX93"/>
      <c r="CRY93"/>
      <c r="CRZ93"/>
      <c r="CSA93"/>
      <c r="CSB93"/>
      <c r="CSC93"/>
      <c r="CSD93"/>
      <c r="CSE93"/>
      <c r="CSF93"/>
      <c r="CSG93"/>
      <c r="CSH93"/>
      <c r="CSI93"/>
      <c r="CSJ93"/>
      <c r="CSK93"/>
      <c r="CSL93"/>
      <c r="CSM93"/>
      <c r="CSN93"/>
      <c r="CSO93"/>
      <c r="CSP93"/>
      <c r="CSQ93"/>
      <c r="CSR93"/>
      <c r="CSS93"/>
      <c r="CST93"/>
      <c r="CSU93"/>
      <c r="CSV93"/>
      <c r="CSW93"/>
      <c r="CSX93"/>
      <c r="CSY93"/>
      <c r="CSZ93"/>
      <c r="CTA93"/>
      <c r="CTB93"/>
      <c r="CTC93"/>
      <c r="CTD93"/>
      <c r="CTE93"/>
      <c r="CTF93"/>
      <c r="CTG93"/>
      <c r="CTH93"/>
      <c r="CTI93"/>
      <c r="CTJ93"/>
      <c r="CTK93"/>
      <c r="CTL93"/>
      <c r="CTM93"/>
      <c r="CTN93"/>
      <c r="CTO93"/>
      <c r="CTP93"/>
      <c r="CTQ93"/>
      <c r="CTR93"/>
      <c r="CTS93"/>
      <c r="CTT93"/>
      <c r="CTU93"/>
      <c r="CTV93"/>
      <c r="CTW93"/>
      <c r="CTX93"/>
      <c r="CTY93"/>
      <c r="CTZ93"/>
      <c r="CUA93"/>
      <c r="CUB93"/>
      <c r="CUC93"/>
      <c r="CUD93"/>
      <c r="CUE93"/>
      <c r="CUF93"/>
      <c r="CUG93"/>
      <c r="CUH93"/>
      <c r="CUI93"/>
      <c r="CUJ93"/>
      <c r="CUK93"/>
      <c r="CUL93"/>
      <c r="CUM93"/>
      <c r="CUN93"/>
      <c r="CUO93"/>
      <c r="CUP93"/>
      <c r="CUQ93"/>
      <c r="CUR93"/>
      <c r="CUS93"/>
      <c r="CUT93"/>
      <c r="CUU93"/>
      <c r="CUV93"/>
      <c r="CUW93"/>
      <c r="CUX93"/>
      <c r="CUY93"/>
      <c r="CUZ93"/>
      <c r="CVA93"/>
      <c r="CVB93"/>
      <c r="CVC93"/>
      <c r="CVD93"/>
      <c r="CVE93"/>
      <c r="CVF93"/>
      <c r="CVG93"/>
      <c r="CVH93"/>
      <c r="CVI93"/>
      <c r="CVJ93"/>
      <c r="CVK93"/>
      <c r="CVL93"/>
      <c r="CVM93"/>
      <c r="CVN93"/>
      <c r="CVO93"/>
      <c r="CVP93"/>
      <c r="CVQ93"/>
      <c r="CVR93"/>
      <c r="CVS93"/>
      <c r="CVT93"/>
      <c r="CVU93"/>
      <c r="CVV93"/>
      <c r="CVW93"/>
      <c r="CVX93"/>
      <c r="CVY93"/>
      <c r="CVZ93"/>
      <c r="CWA93"/>
      <c r="CWB93"/>
      <c r="CWC93"/>
      <c r="CWD93"/>
      <c r="CWE93"/>
      <c r="CWF93"/>
      <c r="CWG93"/>
      <c r="CWH93"/>
      <c r="CWI93"/>
      <c r="CWJ93"/>
      <c r="CWK93"/>
      <c r="CWL93"/>
      <c r="CWM93"/>
      <c r="CWN93"/>
      <c r="CWO93"/>
      <c r="CWP93"/>
      <c r="CWQ93"/>
      <c r="CWR93"/>
      <c r="CWS93"/>
      <c r="CWT93"/>
      <c r="CWU93"/>
      <c r="CWV93"/>
      <c r="CWW93"/>
      <c r="CWX93"/>
      <c r="CWY93"/>
      <c r="CWZ93"/>
      <c r="CXA93"/>
      <c r="CXB93"/>
      <c r="CXC93"/>
      <c r="CXD93"/>
      <c r="CXE93"/>
      <c r="CXF93"/>
      <c r="CXG93"/>
      <c r="CXH93"/>
      <c r="CXI93"/>
      <c r="CXJ93"/>
      <c r="CXK93"/>
      <c r="CXL93"/>
      <c r="CXM93"/>
      <c r="CXN93"/>
      <c r="CXO93"/>
      <c r="CXP93"/>
      <c r="CXQ93"/>
      <c r="CXR93"/>
      <c r="CXS93"/>
      <c r="CXT93"/>
      <c r="CXU93"/>
      <c r="CXV93"/>
      <c r="CXW93"/>
      <c r="CXX93"/>
      <c r="CXY93"/>
      <c r="CXZ93"/>
      <c r="CYA93"/>
      <c r="CYB93"/>
      <c r="CYC93"/>
      <c r="CYD93"/>
      <c r="CYE93"/>
      <c r="CYF93"/>
      <c r="CYG93"/>
      <c r="CYH93"/>
      <c r="CYI93"/>
      <c r="CYJ93"/>
      <c r="CYK93"/>
      <c r="CYL93"/>
      <c r="CYM93"/>
      <c r="CYN93"/>
      <c r="CYO93"/>
      <c r="CYP93"/>
      <c r="CYQ93"/>
      <c r="CYR93"/>
      <c r="CYS93"/>
      <c r="CYT93"/>
      <c r="CYU93"/>
      <c r="CYV93"/>
      <c r="CYW93"/>
      <c r="CYX93"/>
      <c r="CYY93"/>
      <c r="CYZ93"/>
      <c r="CZA93"/>
      <c r="CZB93"/>
      <c r="CZC93"/>
      <c r="CZD93"/>
      <c r="CZE93"/>
      <c r="CZF93"/>
      <c r="CZG93"/>
      <c r="CZH93"/>
      <c r="CZI93"/>
      <c r="CZJ93"/>
      <c r="CZK93"/>
      <c r="CZL93"/>
      <c r="CZM93"/>
      <c r="CZN93"/>
      <c r="CZO93"/>
      <c r="CZP93"/>
      <c r="CZQ93"/>
      <c r="CZR93"/>
      <c r="CZS93"/>
      <c r="CZT93"/>
      <c r="CZU93"/>
      <c r="CZV93"/>
      <c r="CZW93"/>
      <c r="CZX93"/>
      <c r="CZY93"/>
      <c r="CZZ93"/>
      <c r="DAA93"/>
      <c r="DAB93"/>
      <c r="DAC93"/>
      <c r="DAD93"/>
      <c r="DAE93"/>
      <c r="DAF93"/>
      <c r="DAG93"/>
      <c r="DAH93"/>
      <c r="DAI93"/>
      <c r="DAJ93"/>
      <c r="DAK93"/>
      <c r="DAL93"/>
      <c r="DAM93"/>
      <c r="DAN93"/>
      <c r="DAO93"/>
      <c r="DAP93"/>
      <c r="DAQ93"/>
      <c r="DAR93"/>
      <c r="DAS93"/>
      <c r="DAT93"/>
      <c r="DAU93"/>
      <c r="DAV93"/>
      <c r="DAW93"/>
      <c r="DAX93"/>
      <c r="DAY93"/>
      <c r="DAZ93"/>
      <c r="DBA93"/>
      <c r="DBB93"/>
      <c r="DBC93"/>
      <c r="DBD93"/>
      <c r="DBE93"/>
      <c r="DBF93"/>
      <c r="DBG93"/>
      <c r="DBH93"/>
      <c r="DBI93"/>
      <c r="DBJ93"/>
      <c r="DBK93"/>
      <c r="DBL93"/>
      <c r="DBM93"/>
      <c r="DBN93"/>
      <c r="DBO93"/>
      <c r="DBP93"/>
      <c r="DBQ93"/>
      <c r="DBR93"/>
      <c r="DBS93"/>
      <c r="DBT93"/>
      <c r="DBU93"/>
      <c r="DBV93"/>
      <c r="DBW93"/>
      <c r="DBX93"/>
      <c r="DBY93"/>
      <c r="DBZ93"/>
      <c r="DCA93"/>
      <c r="DCB93"/>
      <c r="DCC93"/>
      <c r="DCD93"/>
      <c r="DCE93"/>
      <c r="DCF93"/>
      <c r="DCG93"/>
      <c r="DCH93"/>
      <c r="DCI93"/>
      <c r="DCJ93"/>
      <c r="DCK93"/>
      <c r="DCL93"/>
      <c r="DCM93"/>
      <c r="DCN93"/>
      <c r="DCO93"/>
      <c r="DCP93"/>
      <c r="DCQ93"/>
      <c r="DCR93"/>
      <c r="DCS93"/>
      <c r="DCT93"/>
      <c r="DCU93"/>
      <c r="DCV93"/>
      <c r="DCW93"/>
      <c r="DCX93"/>
      <c r="DCY93"/>
      <c r="DCZ93"/>
      <c r="DDA93"/>
      <c r="DDB93"/>
      <c r="DDC93"/>
      <c r="DDD93"/>
      <c r="DDE93"/>
      <c r="DDF93"/>
      <c r="DDG93"/>
      <c r="DDH93"/>
      <c r="DDI93"/>
      <c r="DDJ93"/>
      <c r="DDK93"/>
      <c r="DDL93"/>
      <c r="DDM93"/>
      <c r="DDN93"/>
      <c r="DDO93"/>
      <c r="DDP93"/>
      <c r="DDQ93"/>
      <c r="DDR93"/>
      <c r="DDS93"/>
      <c r="DDT93"/>
      <c r="DDU93"/>
      <c r="DDV93"/>
      <c r="DDW93"/>
      <c r="DDX93"/>
      <c r="DDY93"/>
      <c r="DDZ93"/>
      <c r="DEA93"/>
      <c r="DEB93"/>
      <c r="DEC93"/>
      <c r="DED93"/>
      <c r="DEE93"/>
      <c r="DEF93"/>
      <c r="DEG93"/>
      <c r="DEH93"/>
      <c r="DEI93"/>
      <c r="DEJ93"/>
      <c r="DEK93"/>
      <c r="DEL93"/>
      <c r="DEM93"/>
      <c r="DEN93"/>
      <c r="DEO93"/>
      <c r="DEP93"/>
      <c r="DEQ93"/>
      <c r="DER93"/>
      <c r="DES93"/>
      <c r="DET93"/>
      <c r="DEU93"/>
      <c r="DEV93"/>
      <c r="DEW93"/>
      <c r="DEX93"/>
      <c r="DEY93"/>
      <c r="DEZ93"/>
      <c r="DFA93"/>
      <c r="DFB93"/>
      <c r="DFC93"/>
      <c r="DFD93"/>
      <c r="DFE93"/>
      <c r="DFF93"/>
      <c r="DFG93"/>
      <c r="DFH93"/>
      <c r="DFI93"/>
      <c r="DFJ93"/>
      <c r="DFK93"/>
      <c r="DFL93"/>
      <c r="DFM93"/>
      <c r="DFN93"/>
      <c r="DFO93"/>
      <c r="DFP93"/>
      <c r="DFQ93"/>
      <c r="DFR93"/>
      <c r="DFS93"/>
      <c r="DFT93"/>
      <c r="DFU93"/>
      <c r="DFV93"/>
      <c r="DFW93"/>
      <c r="DFX93"/>
      <c r="DFY93"/>
      <c r="DFZ93"/>
      <c r="DGA93"/>
      <c r="DGB93"/>
      <c r="DGC93"/>
      <c r="DGD93"/>
      <c r="DGE93"/>
      <c r="DGF93"/>
      <c r="DGG93"/>
      <c r="DGH93"/>
      <c r="DGI93"/>
      <c r="DGJ93"/>
      <c r="DGK93"/>
      <c r="DGL93"/>
      <c r="DGM93"/>
      <c r="DGN93"/>
      <c r="DGO93"/>
      <c r="DGP93"/>
      <c r="DGQ93"/>
      <c r="DGR93"/>
      <c r="DGS93"/>
      <c r="DGT93"/>
      <c r="DGU93"/>
      <c r="DGV93"/>
      <c r="DGW93"/>
      <c r="DGX93"/>
      <c r="DGY93"/>
      <c r="DGZ93"/>
      <c r="DHA93"/>
      <c r="DHB93"/>
      <c r="DHC93"/>
      <c r="DHD93"/>
      <c r="DHE93"/>
      <c r="DHF93"/>
      <c r="DHG93"/>
      <c r="DHH93"/>
      <c r="DHI93"/>
      <c r="DHJ93"/>
      <c r="DHK93"/>
      <c r="DHL93"/>
      <c r="DHM93"/>
      <c r="DHN93"/>
      <c r="DHO93"/>
      <c r="DHP93"/>
      <c r="DHQ93"/>
      <c r="DHR93"/>
      <c r="DHS93"/>
      <c r="DHT93"/>
      <c r="DHU93"/>
      <c r="DHV93"/>
      <c r="DHW93"/>
      <c r="DHX93"/>
      <c r="DHY93"/>
      <c r="DHZ93"/>
      <c r="DIA93"/>
      <c r="DIB93"/>
      <c r="DIC93"/>
      <c r="DID93"/>
      <c r="DIE93"/>
      <c r="DIF93"/>
      <c r="DIG93"/>
      <c r="DIH93"/>
      <c r="DII93"/>
      <c r="DIJ93"/>
      <c r="DIK93"/>
      <c r="DIL93"/>
      <c r="DIM93"/>
      <c r="DIN93"/>
      <c r="DIO93"/>
      <c r="DIP93"/>
      <c r="DIQ93"/>
      <c r="DIR93"/>
      <c r="DIS93"/>
      <c r="DIT93"/>
      <c r="DIU93"/>
      <c r="DIV93"/>
      <c r="DIW93"/>
      <c r="DIX93"/>
      <c r="DIY93"/>
      <c r="DIZ93"/>
      <c r="DJA93"/>
      <c r="DJB93"/>
      <c r="DJC93"/>
      <c r="DJD93"/>
      <c r="DJE93"/>
      <c r="DJF93"/>
      <c r="DJG93"/>
      <c r="DJH93"/>
      <c r="DJI93"/>
      <c r="DJJ93"/>
      <c r="DJK93"/>
      <c r="DJL93"/>
      <c r="DJM93"/>
      <c r="DJN93"/>
      <c r="DJO93"/>
      <c r="DJP93"/>
      <c r="DJQ93"/>
      <c r="DJR93"/>
      <c r="DJS93"/>
      <c r="DJT93"/>
      <c r="DJU93"/>
      <c r="DJV93"/>
      <c r="DJW93"/>
      <c r="DJX93"/>
      <c r="DJY93"/>
      <c r="DJZ93"/>
      <c r="DKA93"/>
      <c r="DKB93"/>
      <c r="DKC93"/>
      <c r="DKD93"/>
      <c r="DKE93"/>
      <c r="DKF93"/>
      <c r="DKG93"/>
      <c r="DKH93"/>
      <c r="DKI93"/>
      <c r="DKJ93"/>
      <c r="DKK93"/>
      <c r="DKL93"/>
      <c r="DKM93"/>
      <c r="DKN93"/>
      <c r="DKO93"/>
      <c r="DKP93"/>
      <c r="DKQ93"/>
      <c r="DKR93"/>
      <c r="DKS93"/>
      <c r="DKT93"/>
      <c r="DKU93"/>
      <c r="DKV93"/>
      <c r="DKW93"/>
      <c r="DKX93"/>
      <c r="DKY93"/>
      <c r="DKZ93"/>
      <c r="DLA93"/>
      <c r="DLB93"/>
      <c r="DLC93"/>
      <c r="DLD93"/>
      <c r="DLE93"/>
      <c r="DLF93"/>
      <c r="DLG93"/>
      <c r="DLH93"/>
      <c r="DLI93"/>
      <c r="DLJ93"/>
      <c r="DLK93"/>
      <c r="DLL93"/>
      <c r="DLM93"/>
      <c r="DLN93"/>
      <c r="DLO93"/>
      <c r="DLP93"/>
      <c r="DLQ93"/>
      <c r="DLR93"/>
      <c r="DLS93"/>
      <c r="DLT93"/>
      <c r="DLU93"/>
      <c r="DLV93"/>
      <c r="DLW93"/>
      <c r="DLX93"/>
      <c r="DLY93"/>
      <c r="DLZ93"/>
      <c r="DMA93"/>
      <c r="DMB93"/>
      <c r="DMC93"/>
      <c r="DMD93"/>
      <c r="DME93"/>
      <c r="DMF93"/>
      <c r="DMG93"/>
      <c r="DMH93"/>
      <c r="DMI93"/>
      <c r="DMJ93"/>
      <c r="DMK93"/>
      <c r="DML93"/>
      <c r="DMM93"/>
      <c r="DMN93"/>
      <c r="DMO93"/>
      <c r="DMP93"/>
      <c r="DMQ93"/>
      <c r="DMR93"/>
      <c r="DMS93"/>
      <c r="DMT93"/>
      <c r="DMU93"/>
      <c r="DMV93"/>
      <c r="DMW93"/>
      <c r="DMX93"/>
      <c r="DMY93"/>
      <c r="DMZ93"/>
      <c r="DNA93"/>
      <c r="DNB93"/>
      <c r="DNC93"/>
      <c r="DND93"/>
      <c r="DNE93"/>
      <c r="DNF93"/>
      <c r="DNG93"/>
      <c r="DNH93"/>
      <c r="DNI93"/>
      <c r="DNJ93"/>
      <c r="DNK93"/>
      <c r="DNL93"/>
      <c r="DNM93"/>
      <c r="DNN93"/>
      <c r="DNO93"/>
      <c r="DNP93"/>
      <c r="DNQ93"/>
      <c r="DNR93"/>
      <c r="DNS93"/>
      <c r="DNT93"/>
      <c r="DNU93"/>
      <c r="DNV93"/>
      <c r="DNW93"/>
      <c r="DNX93"/>
      <c r="DNY93"/>
      <c r="DNZ93"/>
      <c r="DOA93"/>
      <c r="DOB93"/>
      <c r="DOC93"/>
      <c r="DOD93"/>
      <c r="DOE93"/>
      <c r="DOF93"/>
      <c r="DOG93"/>
      <c r="DOH93"/>
      <c r="DOI93"/>
      <c r="DOJ93"/>
      <c r="DOK93"/>
      <c r="DOL93"/>
      <c r="DOM93"/>
      <c r="DON93"/>
      <c r="DOO93"/>
      <c r="DOP93"/>
      <c r="DOQ93"/>
      <c r="DOR93"/>
      <c r="DOS93"/>
      <c r="DOT93"/>
      <c r="DOU93"/>
      <c r="DOV93"/>
      <c r="DOW93"/>
      <c r="DOX93"/>
      <c r="DOY93"/>
      <c r="DOZ93"/>
      <c r="DPA93"/>
      <c r="DPB93"/>
      <c r="DPC93"/>
      <c r="DPD93"/>
      <c r="DPE93"/>
      <c r="DPF93"/>
      <c r="DPG93"/>
      <c r="DPH93"/>
      <c r="DPI93"/>
      <c r="DPJ93"/>
      <c r="DPK93"/>
      <c r="DPL93"/>
      <c r="DPM93"/>
      <c r="DPN93"/>
      <c r="DPO93"/>
      <c r="DPP93"/>
      <c r="DPQ93"/>
      <c r="DPR93"/>
      <c r="DPS93"/>
      <c r="DPT93"/>
      <c r="DPU93"/>
      <c r="DPV93"/>
      <c r="DPW93"/>
      <c r="DPX93"/>
      <c r="DPY93"/>
      <c r="DPZ93"/>
      <c r="DQA93"/>
      <c r="DQB93"/>
      <c r="DQC93"/>
      <c r="DQD93"/>
      <c r="DQE93"/>
      <c r="DQF93"/>
      <c r="DQG93"/>
      <c r="DQH93"/>
      <c r="DQI93"/>
      <c r="DQJ93"/>
      <c r="DQK93"/>
      <c r="DQL93"/>
      <c r="DQM93"/>
      <c r="DQN93"/>
      <c r="DQO93"/>
      <c r="DQP93"/>
      <c r="DQQ93"/>
      <c r="DQR93"/>
      <c r="DQS93"/>
      <c r="DQT93"/>
      <c r="DQU93"/>
      <c r="DQV93"/>
      <c r="DQW93"/>
      <c r="DQX93"/>
      <c r="DQY93"/>
      <c r="DQZ93"/>
      <c r="DRA93"/>
      <c r="DRB93"/>
      <c r="DRC93"/>
      <c r="DRD93"/>
      <c r="DRE93"/>
      <c r="DRF93"/>
      <c r="DRG93"/>
      <c r="DRH93"/>
      <c r="DRI93"/>
      <c r="DRJ93"/>
      <c r="DRK93"/>
      <c r="DRL93"/>
      <c r="DRM93"/>
      <c r="DRN93"/>
      <c r="DRO93"/>
      <c r="DRP93"/>
      <c r="DRQ93"/>
      <c r="DRR93"/>
      <c r="DRS93"/>
      <c r="DRT93"/>
      <c r="DRU93"/>
      <c r="DRV93"/>
      <c r="DRW93"/>
      <c r="DRX93"/>
      <c r="DRY93"/>
      <c r="DRZ93"/>
      <c r="DSA93"/>
      <c r="DSB93"/>
      <c r="DSC93"/>
      <c r="DSD93"/>
      <c r="DSE93"/>
      <c r="DSF93"/>
      <c r="DSG93"/>
      <c r="DSH93"/>
      <c r="DSI93"/>
      <c r="DSJ93"/>
      <c r="DSK93"/>
      <c r="DSL93"/>
      <c r="DSM93"/>
      <c r="DSN93"/>
      <c r="DSO93"/>
      <c r="DSP93"/>
      <c r="DSQ93"/>
      <c r="DSR93"/>
      <c r="DSS93"/>
      <c r="DST93"/>
      <c r="DSU93"/>
      <c r="DSV93"/>
      <c r="DSW93"/>
      <c r="DSX93"/>
      <c r="DSY93"/>
      <c r="DSZ93"/>
      <c r="DTA93"/>
      <c r="DTB93"/>
      <c r="DTC93"/>
      <c r="DTD93"/>
      <c r="DTE93"/>
      <c r="DTF93"/>
      <c r="DTG93"/>
      <c r="DTH93"/>
      <c r="DTI93"/>
      <c r="DTJ93"/>
      <c r="DTK93"/>
      <c r="DTL93"/>
      <c r="DTM93"/>
      <c r="DTN93"/>
      <c r="DTO93"/>
      <c r="DTP93"/>
      <c r="DTQ93"/>
      <c r="DTR93"/>
      <c r="DTS93"/>
      <c r="DTT93"/>
      <c r="DTU93"/>
      <c r="DTV93"/>
      <c r="DTW93"/>
      <c r="DTX93"/>
      <c r="DTY93"/>
      <c r="DTZ93"/>
      <c r="DUA93"/>
      <c r="DUB93"/>
      <c r="DUC93"/>
      <c r="DUD93"/>
      <c r="DUE93"/>
      <c r="DUF93"/>
      <c r="DUG93"/>
      <c r="DUH93"/>
      <c r="DUI93"/>
      <c r="DUJ93"/>
      <c r="DUK93"/>
      <c r="DUL93"/>
      <c r="DUM93"/>
      <c r="DUN93"/>
      <c r="DUO93"/>
      <c r="DUP93"/>
      <c r="DUQ93"/>
      <c r="DUR93"/>
      <c r="DUS93"/>
      <c r="DUT93"/>
      <c r="DUU93"/>
      <c r="DUV93"/>
      <c r="DUW93"/>
      <c r="DUX93"/>
      <c r="DUY93"/>
      <c r="DUZ93"/>
      <c r="DVA93"/>
      <c r="DVB93"/>
      <c r="DVC93"/>
      <c r="DVD93"/>
      <c r="DVE93"/>
      <c r="DVF93"/>
      <c r="DVG93"/>
      <c r="DVH93"/>
      <c r="DVI93"/>
      <c r="DVJ93"/>
      <c r="DVK93"/>
      <c r="DVL93"/>
      <c r="DVM93"/>
      <c r="DVN93"/>
      <c r="DVO93"/>
      <c r="DVP93"/>
      <c r="DVQ93"/>
      <c r="DVR93"/>
      <c r="DVS93"/>
      <c r="DVT93"/>
      <c r="DVU93"/>
      <c r="DVV93"/>
      <c r="DVW93"/>
      <c r="DVX93"/>
      <c r="DVY93"/>
      <c r="DVZ93"/>
      <c r="DWA93"/>
      <c r="DWB93"/>
      <c r="DWC93"/>
      <c r="DWD93"/>
      <c r="DWE93"/>
      <c r="DWF93"/>
      <c r="DWG93"/>
      <c r="DWH93"/>
      <c r="DWI93"/>
      <c r="DWJ93"/>
      <c r="DWK93"/>
      <c r="DWL93"/>
      <c r="DWM93"/>
      <c r="DWN93"/>
      <c r="DWO93"/>
      <c r="DWP93"/>
      <c r="DWQ93"/>
      <c r="DWR93"/>
      <c r="DWS93"/>
      <c r="DWT93"/>
      <c r="DWU93"/>
      <c r="DWV93"/>
      <c r="DWW93"/>
      <c r="DWX93"/>
      <c r="DWY93"/>
      <c r="DWZ93"/>
      <c r="DXA93"/>
      <c r="DXB93"/>
      <c r="DXC93"/>
      <c r="DXD93"/>
      <c r="DXE93"/>
      <c r="DXF93"/>
      <c r="DXG93"/>
      <c r="DXH93"/>
      <c r="DXI93"/>
      <c r="DXJ93"/>
      <c r="DXK93"/>
      <c r="DXL93"/>
      <c r="DXM93"/>
      <c r="DXN93"/>
      <c r="DXO93"/>
      <c r="DXP93"/>
      <c r="DXQ93"/>
      <c r="DXR93"/>
      <c r="DXS93"/>
      <c r="DXT93"/>
      <c r="DXU93"/>
      <c r="DXV93"/>
      <c r="DXW93"/>
      <c r="DXX93"/>
      <c r="DXY93"/>
      <c r="DXZ93"/>
      <c r="DYA93"/>
      <c r="DYB93"/>
      <c r="DYC93"/>
      <c r="DYD93"/>
      <c r="DYE93"/>
      <c r="DYF93"/>
      <c r="DYG93"/>
      <c r="DYH93"/>
      <c r="DYI93"/>
      <c r="DYJ93"/>
      <c r="DYK93"/>
      <c r="DYL93"/>
      <c r="DYM93"/>
      <c r="DYN93"/>
      <c r="DYO93"/>
      <c r="DYP93"/>
      <c r="DYQ93"/>
      <c r="DYR93"/>
      <c r="DYS93"/>
      <c r="DYT93"/>
      <c r="DYU93"/>
      <c r="DYV93"/>
      <c r="DYW93"/>
      <c r="DYX93"/>
      <c r="DYY93"/>
      <c r="DYZ93"/>
      <c r="DZA93"/>
      <c r="DZB93"/>
      <c r="DZC93"/>
      <c r="DZD93"/>
      <c r="DZE93"/>
      <c r="DZF93"/>
      <c r="DZG93"/>
      <c r="DZH93"/>
      <c r="DZI93"/>
      <c r="DZJ93"/>
      <c r="DZK93"/>
      <c r="DZL93"/>
      <c r="DZM93"/>
      <c r="DZN93"/>
      <c r="DZO93"/>
      <c r="DZP93"/>
      <c r="DZQ93"/>
      <c r="DZR93"/>
      <c r="DZS93"/>
      <c r="DZT93"/>
      <c r="DZU93"/>
      <c r="DZV93"/>
      <c r="DZW93"/>
      <c r="DZX93"/>
      <c r="DZY93"/>
      <c r="DZZ93"/>
      <c r="EAA93"/>
      <c r="EAB93"/>
      <c r="EAC93"/>
      <c r="EAD93"/>
      <c r="EAE93"/>
      <c r="EAF93"/>
      <c r="EAG93"/>
      <c r="EAH93"/>
      <c r="EAI93"/>
      <c r="EAJ93"/>
      <c r="EAK93"/>
      <c r="EAL93"/>
      <c r="EAM93"/>
      <c r="EAN93"/>
      <c r="EAO93"/>
      <c r="EAP93"/>
      <c r="EAQ93"/>
      <c r="EAR93"/>
      <c r="EAS93"/>
      <c r="EAT93"/>
      <c r="EAU93"/>
      <c r="EAV93"/>
      <c r="EAW93"/>
      <c r="EAX93"/>
      <c r="EAY93"/>
      <c r="EAZ93"/>
      <c r="EBA93"/>
      <c r="EBB93"/>
      <c r="EBC93"/>
      <c r="EBD93"/>
      <c r="EBE93"/>
      <c r="EBF93"/>
      <c r="EBG93"/>
      <c r="EBH93"/>
      <c r="EBI93"/>
      <c r="EBJ93"/>
      <c r="EBK93"/>
      <c r="EBL93"/>
      <c r="EBM93"/>
      <c r="EBN93"/>
      <c r="EBO93"/>
      <c r="EBP93"/>
      <c r="EBQ93"/>
      <c r="EBR93"/>
      <c r="EBS93"/>
      <c r="EBT93"/>
      <c r="EBU93"/>
      <c r="EBV93"/>
      <c r="EBW93"/>
      <c r="EBX93"/>
      <c r="EBY93"/>
      <c r="EBZ93"/>
      <c r="ECA93"/>
      <c r="ECB93"/>
      <c r="ECC93"/>
      <c r="ECD93"/>
      <c r="ECE93"/>
      <c r="ECF93"/>
      <c r="ECG93"/>
      <c r="ECH93"/>
      <c r="ECI93"/>
      <c r="ECJ93"/>
      <c r="ECK93"/>
      <c r="ECL93"/>
      <c r="ECM93"/>
      <c r="ECN93"/>
      <c r="ECO93"/>
      <c r="ECP93"/>
      <c r="ECQ93"/>
      <c r="ECR93"/>
      <c r="ECS93"/>
      <c r="ECT93"/>
      <c r="ECU93"/>
      <c r="ECV93"/>
      <c r="ECW93"/>
      <c r="ECX93"/>
      <c r="ECY93"/>
      <c r="ECZ93"/>
      <c r="EDA93"/>
      <c r="EDB93"/>
      <c r="EDC93"/>
      <c r="EDD93"/>
      <c r="EDE93"/>
      <c r="EDF93"/>
      <c r="EDG93"/>
      <c r="EDH93"/>
      <c r="EDI93"/>
      <c r="EDJ93"/>
      <c r="EDK93"/>
      <c r="EDL93"/>
      <c r="EDM93"/>
      <c r="EDN93"/>
      <c r="EDO93"/>
      <c r="EDP93"/>
      <c r="EDQ93"/>
      <c r="EDR93"/>
      <c r="EDS93"/>
      <c r="EDT93"/>
      <c r="EDU93"/>
      <c r="EDV93"/>
      <c r="EDW93"/>
      <c r="EDX93"/>
      <c r="EDY93"/>
      <c r="EDZ93"/>
      <c r="EEA93"/>
      <c r="EEB93"/>
      <c r="EEC93"/>
      <c r="EED93"/>
      <c r="EEE93"/>
      <c r="EEF93"/>
      <c r="EEG93"/>
      <c r="EEH93"/>
      <c r="EEI93"/>
      <c r="EEJ93"/>
      <c r="EEK93"/>
      <c r="EEL93"/>
      <c r="EEM93"/>
      <c r="EEN93"/>
      <c r="EEO93"/>
      <c r="EEP93"/>
      <c r="EEQ93"/>
      <c r="EER93"/>
      <c r="EES93"/>
      <c r="EET93"/>
      <c r="EEU93"/>
      <c r="EEV93"/>
      <c r="EEW93"/>
      <c r="EEX93"/>
      <c r="EEY93"/>
      <c r="EEZ93"/>
      <c r="EFA93"/>
      <c r="EFB93"/>
      <c r="EFC93"/>
      <c r="EFD93"/>
      <c r="EFE93"/>
      <c r="EFF93"/>
      <c r="EFG93"/>
      <c r="EFH93"/>
      <c r="EFI93"/>
      <c r="EFJ93"/>
      <c r="EFK93"/>
      <c r="EFL93"/>
      <c r="EFM93"/>
      <c r="EFN93"/>
      <c r="EFO93"/>
      <c r="EFP93"/>
      <c r="EFQ93"/>
      <c r="EFR93"/>
      <c r="EFS93"/>
      <c r="EFT93"/>
      <c r="EFU93"/>
      <c r="EFV93"/>
      <c r="EFW93"/>
      <c r="EFX93"/>
      <c r="EFY93"/>
      <c r="EFZ93"/>
      <c r="EGA93"/>
      <c r="EGB93"/>
      <c r="EGC93"/>
      <c r="EGD93"/>
      <c r="EGE93"/>
      <c r="EGF93"/>
      <c r="EGG93"/>
      <c r="EGH93"/>
      <c r="EGI93"/>
      <c r="EGJ93"/>
      <c r="EGK93"/>
      <c r="EGL93"/>
      <c r="EGM93"/>
      <c r="EGN93"/>
      <c r="EGO93"/>
      <c r="EGP93"/>
      <c r="EGQ93"/>
      <c r="EGR93"/>
      <c r="EGS93"/>
      <c r="EGT93"/>
      <c r="EGU93"/>
      <c r="EGV93"/>
      <c r="EGW93"/>
      <c r="EGX93"/>
      <c r="EGY93"/>
      <c r="EGZ93"/>
      <c r="EHA93"/>
      <c r="EHB93"/>
      <c r="EHC93"/>
      <c r="EHD93"/>
      <c r="EHE93"/>
      <c r="EHF93"/>
      <c r="EHG93"/>
      <c r="EHH93"/>
      <c r="EHI93"/>
      <c r="EHJ93"/>
      <c r="EHK93"/>
      <c r="EHL93"/>
      <c r="EHM93"/>
      <c r="EHN93"/>
      <c r="EHO93"/>
      <c r="EHP93"/>
      <c r="EHQ93"/>
      <c r="EHR93"/>
      <c r="EHS93"/>
      <c r="EHT93"/>
      <c r="EHU93"/>
      <c r="EHV93"/>
      <c r="EHW93"/>
      <c r="EHX93"/>
      <c r="EHY93"/>
      <c r="EHZ93"/>
      <c r="EIA93"/>
      <c r="EIB93"/>
      <c r="EIC93"/>
      <c r="EID93"/>
      <c r="EIE93"/>
      <c r="EIF93"/>
      <c r="EIG93"/>
      <c r="EIH93"/>
      <c r="EII93"/>
      <c r="EIJ93"/>
      <c r="EIK93"/>
      <c r="EIL93"/>
      <c r="EIM93"/>
      <c r="EIN93"/>
      <c r="EIO93"/>
      <c r="EIP93"/>
      <c r="EIQ93"/>
      <c r="EIR93"/>
      <c r="EIS93"/>
      <c r="EIT93"/>
      <c r="EIU93"/>
      <c r="EIV93"/>
      <c r="EIW93"/>
      <c r="EIX93"/>
      <c r="EIY93"/>
      <c r="EIZ93"/>
      <c r="EJA93"/>
      <c r="EJB93"/>
      <c r="EJC93"/>
      <c r="EJD93"/>
      <c r="EJE93"/>
      <c r="EJF93"/>
      <c r="EJG93"/>
      <c r="EJH93"/>
      <c r="EJI93"/>
      <c r="EJJ93"/>
      <c r="EJK93"/>
      <c r="EJL93"/>
      <c r="EJM93"/>
      <c r="EJN93"/>
      <c r="EJO93"/>
      <c r="EJP93"/>
      <c r="EJQ93"/>
      <c r="EJR93"/>
      <c r="EJS93"/>
      <c r="EJT93"/>
      <c r="EJU93"/>
      <c r="EJV93"/>
      <c r="EJW93"/>
      <c r="EJX93"/>
      <c r="EJY93"/>
      <c r="EJZ93"/>
      <c r="EKA93"/>
      <c r="EKB93"/>
      <c r="EKC93"/>
      <c r="EKD93"/>
      <c r="EKE93"/>
      <c r="EKF93"/>
      <c r="EKG93"/>
      <c r="EKH93"/>
      <c r="EKI93"/>
      <c r="EKJ93"/>
      <c r="EKK93"/>
      <c r="EKL93"/>
      <c r="EKM93"/>
      <c r="EKN93"/>
      <c r="EKO93"/>
      <c r="EKP93"/>
      <c r="EKQ93"/>
      <c r="EKR93"/>
      <c r="EKS93"/>
      <c r="EKT93"/>
      <c r="EKU93"/>
      <c r="EKV93"/>
      <c r="EKW93"/>
      <c r="EKX93"/>
      <c r="EKY93"/>
      <c r="EKZ93"/>
      <c r="ELA93"/>
      <c r="ELB93"/>
      <c r="ELC93"/>
      <c r="ELD93"/>
      <c r="ELE93"/>
      <c r="ELF93"/>
      <c r="ELG93"/>
      <c r="ELH93"/>
      <c r="ELI93"/>
      <c r="ELJ93"/>
      <c r="ELK93"/>
      <c r="ELL93"/>
      <c r="ELM93"/>
      <c r="ELN93"/>
      <c r="ELO93"/>
      <c r="ELP93"/>
      <c r="ELQ93"/>
      <c r="ELR93"/>
      <c r="ELS93"/>
      <c r="ELT93"/>
      <c r="ELU93"/>
      <c r="ELV93"/>
      <c r="ELW93"/>
      <c r="ELX93"/>
      <c r="ELY93"/>
      <c r="ELZ93"/>
      <c r="EMA93"/>
      <c r="EMB93"/>
      <c r="EMC93"/>
      <c r="EMD93"/>
      <c r="EME93"/>
      <c r="EMF93"/>
      <c r="EMG93"/>
      <c r="EMH93"/>
      <c r="EMI93"/>
      <c r="EMJ93"/>
      <c r="EMK93"/>
      <c r="EML93"/>
      <c r="EMM93"/>
      <c r="EMN93"/>
      <c r="EMO93"/>
      <c r="EMP93"/>
      <c r="EMQ93"/>
      <c r="EMR93"/>
      <c r="EMS93"/>
      <c r="EMT93"/>
      <c r="EMU93"/>
      <c r="EMV93"/>
      <c r="EMW93"/>
      <c r="EMX93"/>
      <c r="EMY93"/>
      <c r="EMZ93"/>
      <c r="ENA93"/>
      <c r="ENB93"/>
      <c r="ENC93"/>
      <c r="END93"/>
      <c r="ENE93"/>
      <c r="ENF93"/>
      <c r="ENG93"/>
      <c r="ENH93"/>
      <c r="ENI93"/>
      <c r="ENJ93"/>
      <c r="ENK93"/>
      <c r="ENL93"/>
      <c r="ENM93"/>
      <c r="ENN93"/>
      <c r="ENO93"/>
      <c r="ENP93"/>
      <c r="ENQ93"/>
      <c r="ENR93"/>
      <c r="ENS93"/>
      <c r="ENT93"/>
      <c r="ENU93"/>
      <c r="ENV93"/>
      <c r="ENW93"/>
      <c r="ENX93"/>
      <c r="ENY93"/>
      <c r="ENZ93"/>
      <c r="EOA93"/>
      <c r="EOB93"/>
      <c r="EOC93"/>
      <c r="EOD93"/>
      <c r="EOE93"/>
      <c r="EOF93"/>
      <c r="EOG93"/>
      <c r="EOH93"/>
      <c r="EOI93"/>
      <c r="EOJ93"/>
      <c r="EOK93"/>
      <c r="EOL93"/>
      <c r="EOM93"/>
      <c r="EON93"/>
      <c r="EOO93"/>
      <c r="EOP93"/>
      <c r="EOQ93"/>
      <c r="EOR93"/>
      <c r="EOS93"/>
      <c r="EOT93"/>
      <c r="EOU93"/>
      <c r="EOV93"/>
      <c r="EOW93"/>
      <c r="EOX93"/>
      <c r="EOY93"/>
      <c r="EOZ93"/>
      <c r="EPA93"/>
      <c r="EPB93"/>
      <c r="EPC93"/>
      <c r="EPD93"/>
      <c r="EPE93"/>
      <c r="EPF93"/>
      <c r="EPG93"/>
      <c r="EPH93"/>
      <c r="EPI93"/>
      <c r="EPJ93"/>
      <c r="EPK93"/>
      <c r="EPL93"/>
      <c r="EPM93"/>
      <c r="EPN93"/>
      <c r="EPO93"/>
      <c r="EPP93"/>
      <c r="EPQ93"/>
      <c r="EPR93"/>
      <c r="EPS93"/>
      <c r="EPT93"/>
      <c r="EPU93"/>
      <c r="EPV93"/>
      <c r="EPW93"/>
      <c r="EPX93"/>
      <c r="EPY93"/>
      <c r="EPZ93"/>
      <c r="EQA93"/>
      <c r="EQB93"/>
      <c r="EQC93"/>
      <c r="EQD93"/>
      <c r="EQE93"/>
      <c r="EQF93"/>
      <c r="EQG93"/>
      <c r="EQH93"/>
      <c r="EQI93"/>
      <c r="EQJ93"/>
      <c r="EQK93"/>
      <c r="EQL93"/>
      <c r="EQM93"/>
      <c r="EQN93"/>
      <c r="EQO93"/>
      <c r="EQP93"/>
      <c r="EQQ93"/>
      <c r="EQR93"/>
      <c r="EQS93"/>
      <c r="EQT93"/>
      <c r="EQU93"/>
      <c r="EQV93"/>
      <c r="EQW93"/>
      <c r="EQX93"/>
      <c r="EQY93"/>
      <c r="EQZ93"/>
      <c r="ERA93"/>
      <c r="ERB93"/>
      <c r="ERC93"/>
      <c r="ERD93"/>
      <c r="ERE93"/>
      <c r="ERF93"/>
      <c r="ERG93"/>
      <c r="ERH93"/>
      <c r="ERI93"/>
      <c r="ERJ93"/>
      <c r="ERK93"/>
      <c r="ERL93"/>
      <c r="ERM93"/>
      <c r="ERN93"/>
      <c r="ERO93"/>
      <c r="ERP93"/>
      <c r="ERQ93"/>
      <c r="ERR93"/>
      <c r="ERS93"/>
      <c r="ERT93"/>
      <c r="ERU93"/>
      <c r="ERV93"/>
      <c r="ERW93"/>
      <c r="ERX93"/>
      <c r="ERY93"/>
      <c r="ERZ93"/>
      <c r="ESA93"/>
      <c r="ESB93"/>
      <c r="ESC93"/>
      <c r="ESD93"/>
      <c r="ESE93"/>
      <c r="ESF93"/>
      <c r="ESG93"/>
      <c r="ESH93"/>
      <c r="ESI93"/>
      <c r="ESJ93"/>
      <c r="ESK93"/>
      <c r="ESL93"/>
      <c r="ESM93"/>
      <c r="ESN93"/>
      <c r="ESO93"/>
      <c r="ESP93"/>
      <c r="ESQ93"/>
      <c r="ESR93"/>
      <c r="ESS93"/>
      <c r="EST93"/>
      <c r="ESU93"/>
      <c r="ESV93"/>
      <c r="ESW93"/>
      <c r="ESX93"/>
      <c r="ESY93"/>
      <c r="ESZ93"/>
      <c r="ETA93"/>
      <c r="ETB93"/>
      <c r="ETC93"/>
      <c r="ETD93"/>
      <c r="ETE93"/>
      <c r="ETF93"/>
      <c r="ETG93"/>
      <c r="ETH93"/>
      <c r="ETI93"/>
      <c r="ETJ93"/>
      <c r="ETK93"/>
      <c r="ETL93"/>
      <c r="ETM93"/>
      <c r="ETN93"/>
      <c r="ETO93"/>
      <c r="ETP93"/>
      <c r="ETQ93"/>
      <c r="ETR93"/>
      <c r="ETS93"/>
      <c r="ETT93"/>
      <c r="ETU93"/>
      <c r="ETV93"/>
      <c r="ETW93"/>
      <c r="ETX93"/>
      <c r="ETY93"/>
      <c r="ETZ93"/>
      <c r="EUA93"/>
      <c r="EUB93"/>
      <c r="EUC93"/>
      <c r="EUD93"/>
      <c r="EUE93"/>
      <c r="EUF93"/>
      <c r="EUG93"/>
      <c r="EUH93"/>
      <c r="EUI93"/>
      <c r="EUJ93"/>
      <c r="EUK93"/>
      <c r="EUL93"/>
      <c r="EUM93"/>
      <c r="EUN93"/>
      <c r="EUO93"/>
      <c r="EUP93"/>
      <c r="EUQ93"/>
      <c r="EUR93"/>
      <c r="EUS93"/>
      <c r="EUT93"/>
      <c r="EUU93"/>
      <c r="EUV93"/>
      <c r="EUW93"/>
      <c r="EUX93"/>
      <c r="EUY93"/>
      <c r="EUZ93"/>
      <c r="EVA93"/>
      <c r="EVB93"/>
      <c r="EVC93"/>
      <c r="EVD93"/>
      <c r="EVE93"/>
      <c r="EVF93"/>
      <c r="EVG93"/>
      <c r="EVH93"/>
      <c r="EVI93"/>
      <c r="EVJ93"/>
      <c r="EVK93"/>
      <c r="EVL93"/>
      <c r="EVM93"/>
      <c r="EVN93"/>
      <c r="EVO93"/>
      <c r="EVP93"/>
      <c r="EVQ93"/>
      <c r="EVR93"/>
      <c r="EVS93"/>
      <c r="EVT93"/>
      <c r="EVU93"/>
      <c r="EVV93"/>
      <c r="EVW93"/>
      <c r="EVX93"/>
      <c r="EVY93"/>
      <c r="EVZ93"/>
      <c r="EWA93"/>
      <c r="EWB93"/>
      <c r="EWC93"/>
      <c r="EWD93"/>
      <c r="EWE93"/>
      <c r="EWF93"/>
      <c r="EWG93"/>
      <c r="EWH93"/>
      <c r="EWI93"/>
      <c r="EWJ93"/>
      <c r="EWK93"/>
      <c r="EWL93"/>
      <c r="EWM93"/>
      <c r="EWN93"/>
      <c r="EWO93"/>
      <c r="EWP93"/>
      <c r="EWQ93"/>
      <c r="EWR93"/>
      <c r="EWS93"/>
      <c r="EWT93"/>
      <c r="EWU93"/>
      <c r="EWV93"/>
      <c r="EWW93"/>
      <c r="EWX93"/>
      <c r="EWY93"/>
      <c r="EWZ93"/>
      <c r="EXA93"/>
      <c r="EXB93"/>
      <c r="EXC93"/>
      <c r="EXD93"/>
      <c r="EXE93"/>
      <c r="EXF93"/>
      <c r="EXG93"/>
      <c r="EXH93"/>
      <c r="EXI93"/>
      <c r="EXJ93"/>
      <c r="EXK93"/>
      <c r="EXL93"/>
      <c r="EXM93"/>
      <c r="EXN93"/>
      <c r="EXO93"/>
      <c r="EXP93"/>
      <c r="EXQ93"/>
      <c r="EXR93"/>
      <c r="EXS93"/>
      <c r="EXT93"/>
      <c r="EXU93"/>
      <c r="EXV93"/>
      <c r="EXW93"/>
      <c r="EXX93"/>
      <c r="EXY93"/>
      <c r="EXZ93"/>
      <c r="EYA93"/>
      <c r="EYB93"/>
      <c r="EYC93"/>
      <c r="EYD93"/>
      <c r="EYE93"/>
      <c r="EYF93"/>
      <c r="EYG93"/>
      <c r="EYH93"/>
      <c r="EYI93"/>
      <c r="EYJ93"/>
      <c r="EYK93"/>
      <c r="EYL93"/>
      <c r="EYM93"/>
      <c r="EYN93"/>
      <c r="EYO93"/>
      <c r="EYP93"/>
      <c r="EYQ93"/>
      <c r="EYR93"/>
      <c r="EYS93"/>
      <c r="EYT93"/>
      <c r="EYU93"/>
      <c r="EYV93"/>
      <c r="EYW93"/>
      <c r="EYX93"/>
      <c r="EYY93"/>
      <c r="EYZ93"/>
      <c r="EZA93"/>
      <c r="EZB93"/>
      <c r="EZC93"/>
      <c r="EZD93"/>
      <c r="EZE93"/>
      <c r="EZF93"/>
      <c r="EZG93"/>
      <c r="EZH93"/>
      <c r="EZI93"/>
      <c r="EZJ93"/>
      <c r="EZK93"/>
      <c r="EZL93"/>
      <c r="EZM93"/>
      <c r="EZN93"/>
      <c r="EZO93"/>
      <c r="EZP93"/>
      <c r="EZQ93"/>
      <c r="EZR93"/>
      <c r="EZS93"/>
      <c r="EZT93"/>
      <c r="EZU93"/>
      <c r="EZV93"/>
      <c r="EZW93"/>
      <c r="EZX93"/>
      <c r="EZY93"/>
      <c r="EZZ93"/>
      <c r="FAA93"/>
      <c r="FAB93"/>
      <c r="FAC93"/>
      <c r="FAD93"/>
      <c r="FAE93"/>
      <c r="FAF93"/>
      <c r="FAG93"/>
      <c r="FAH93"/>
      <c r="FAI93"/>
      <c r="FAJ93"/>
      <c r="FAK93"/>
      <c r="FAL93"/>
      <c r="FAM93"/>
      <c r="FAN93"/>
      <c r="FAO93"/>
      <c r="FAP93"/>
      <c r="FAQ93"/>
      <c r="FAR93"/>
      <c r="FAS93"/>
      <c r="FAT93"/>
      <c r="FAU93"/>
      <c r="FAV93"/>
      <c r="FAW93"/>
      <c r="FAX93"/>
      <c r="FAY93"/>
      <c r="FAZ93"/>
      <c r="FBA93"/>
      <c r="FBB93"/>
      <c r="FBC93"/>
      <c r="FBD93"/>
      <c r="FBE93"/>
      <c r="FBF93"/>
      <c r="FBG93"/>
      <c r="FBH93"/>
      <c r="FBI93"/>
      <c r="FBJ93"/>
      <c r="FBK93"/>
      <c r="FBL93"/>
      <c r="FBM93"/>
      <c r="FBN93"/>
      <c r="FBO93"/>
      <c r="FBP93"/>
      <c r="FBQ93"/>
      <c r="FBR93"/>
      <c r="FBS93"/>
      <c r="FBT93"/>
      <c r="FBU93"/>
      <c r="FBV93"/>
      <c r="FBW93"/>
      <c r="FBX93"/>
      <c r="FBY93"/>
      <c r="FBZ93"/>
      <c r="FCA93"/>
      <c r="FCB93"/>
      <c r="FCC93"/>
      <c r="FCD93"/>
      <c r="FCE93"/>
      <c r="FCF93"/>
      <c r="FCG93"/>
      <c r="FCH93"/>
      <c r="FCI93"/>
      <c r="FCJ93"/>
      <c r="FCK93"/>
      <c r="FCL93"/>
      <c r="FCM93"/>
      <c r="FCN93"/>
      <c r="FCO93"/>
      <c r="FCP93"/>
      <c r="FCQ93"/>
      <c r="FCR93"/>
      <c r="FCS93"/>
      <c r="FCT93"/>
      <c r="FCU93"/>
      <c r="FCV93"/>
      <c r="FCW93"/>
      <c r="FCX93"/>
      <c r="FCY93"/>
      <c r="FCZ93"/>
      <c r="FDA93"/>
      <c r="FDB93"/>
      <c r="FDC93"/>
      <c r="FDD93"/>
      <c r="FDE93"/>
      <c r="FDF93"/>
      <c r="FDG93"/>
      <c r="FDH93"/>
      <c r="FDI93"/>
      <c r="FDJ93"/>
      <c r="FDK93"/>
      <c r="FDL93"/>
      <c r="FDM93"/>
      <c r="FDN93"/>
      <c r="FDO93"/>
      <c r="FDP93"/>
      <c r="FDQ93"/>
      <c r="FDR93"/>
      <c r="FDS93"/>
      <c r="FDT93"/>
      <c r="FDU93"/>
      <c r="FDV93"/>
      <c r="FDW93"/>
      <c r="FDX93"/>
      <c r="FDY93"/>
      <c r="FDZ93"/>
      <c r="FEA93"/>
      <c r="FEB93"/>
      <c r="FEC93"/>
      <c r="FED93"/>
      <c r="FEE93"/>
      <c r="FEF93"/>
      <c r="FEG93"/>
      <c r="FEH93"/>
      <c r="FEI93"/>
      <c r="FEJ93"/>
      <c r="FEK93"/>
      <c r="FEL93"/>
      <c r="FEM93"/>
      <c r="FEN93"/>
      <c r="FEO93"/>
      <c r="FEP93"/>
      <c r="FEQ93"/>
      <c r="FER93"/>
      <c r="FES93"/>
      <c r="FET93"/>
      <c r="FEU93"/>
      <c r="FEV93"/>
      <c r="FEW93"/>
      <c r="FEX93"/>
      <c r="FEY93"/>
      <c r="FEZ93"/>
      <c r="FFA93"/>
      <c r="FFB93"/>
      <c r="FFC93"/>
      <c r="FFD93"/>
      <c r="FFE93"/>
      <c r="FFF93"/>
      <c r="FFG93"/>
      <c r="FFH93"/>
      <c r="FFI93"/>
      <c r="FFJ93"/>
      <c r="FFK93"/>
      <c r="FFL93"/>
      <c r="FFM93"/>
      <c r="FFN93"/>
      <c r="FFO93"/>
      <c r="FFP93"/>
      <c r="FFQ93"/>
      <c r="FFR93"/>
      <c r="FFS93"/>
      <c r="FFT93"/>
      <c r="FFU93"/>
      <c r="FFV93"/>
      <c r="FFW93"/>
      <c r="FFX93"/>
      <c r="FFY93"/>
      <c r="FFZ93"/>
      <c r="FGA93"/>
      <c r="FGB93"/>
      <c r="FGC93"/>
      <c r="FGD93"/>
      <c r="FGE93"/>
      <c r="FGF93"/>
      <c r="FGG93"/>
      <c r="FGH93"/>
      <c r="FGI93"/>
      <c r="FGJ93"/>
      <c r="FGK93"/>
      <c r="FGL93"/>
      <c r="FGM93"/>
      <c r="FGN93"/>
      <c r="FGO93"/>
      <c r="FGP93"/>
      <c r="FGQ93"/>
      <c r="FGR93"/>
      <c r="FGS93"/>
      <c r="FGT93"/>
      <c r="FGU93"/>
      <c r="FGV93"/>
      <c r="FGW93"/>
      <c r="FGX93"/>
      <c r="FGY93"/>
      <c r="FGZ93"/>
      <c r="FHA93"/>
      <c r="FHB93"/>
      <c r="FHC93"/>
      <c r="FHD93"/>
      <c r="FHE93"/>
      <c r="FHF93"/>
      <c r="FHG93"/>
      <c r="FHH93"/>
      <c r="FHI93"/>
      <c r="FHJ93"/>
      <c r="FHK93"/>
      <c r="FHL93"/>
      <c r="FHM93"/>
      <c r="FHN93"/>
      <c r="FHO93"/>
      <c r="FHP93"/>
      <c r="FHQ93"/>
      <c r="FHR93"/>
      <c r="FHS93"/>
      <c r="FHT93"/>
      <c r="FHU93"/>
      <c r="FHV93"/>
      <c r="FHW93"/>
      <c r="FHX93"/>
      <c r="FHY93"/>
      <c r="FHZ93"/>
      <c r="FIA93"/>
      <c r="FIB93"/>
      <c r="FIC93"/>
      <c r="FID93"/>
      <c r="FIE93"/>
      <c r="FIF93"/>
      <c r="FIG93"/>
      <c r="FIH93"/>
      <c r="FII93"/>
      <c r="FIJ93"/>
      <c r="FIK93"/>
      <c r="FIL93"/>
      <c r="FIM93"/>
      <c r="FIN93"/>
      <c r="FIO93"/>
      <c r="FIP93"/>
      <c r="FIQ93"/>
      <c r="FIR93"/>
      <c r="FIS93"/>
      <c r="FIT93"/>
      <c r="FIU93"/>
      <c r="FIV93"/>
      <c r="FIW93"/>
      <c r="FIX93"/>
      <c r="FIY93"/>
      <c r="FIZ93"/>
      <c r="FJA93"/>
      <c r="FJB93"/>
      <c r="FJC93"/>
      <c r="FJD93"/>
      <c r="FJE93"/>
      <c r="FJF93"/>
      <c r="FJG93"/>
      <c r="FJH93"/>
      <c r="FJI93"/>
      <c r="FJJ93"/>
      <c r="FJK93"/>
      <c r="FJL93"/>
      <c r="FJM93"/>
      <c r="FJN93"/>
      <c r="FJO93"/>
      <c r="FJP93"/>
      <c r="FJQ93"/>
      <c r="FJR93"/>
      <c r="FJS93"/>
      <c r="FJT93"/>
      <c r="FJU93"/>
      <c r="FJV93"/>
      <c r="FJW93"/>
      <c r="FJX93"/>
      <c r="FJY93"/>
      <c r="FJZ93"/>
      <c r="FKA93"/>
      <c r="FKB93"/>
      <c r="FKC93"/>
      <c r="FKD93"/>
      <c r="FKE93"/>
      <c r="FKF93"/>
      <c r="FKG93"/>
      <c r="FKH93"/>
      <c r="FKI93"/>
      <c r="FKJ93"/>
      <c r="FKK93"/>
      <c r="FKL93"/>
      <c r="FKM93"/>
      <c r="FKN93"/>
      <c r="FKO93"/>
      <c r="FKP93"/>
      <c r="FKQ93"/>
      <c r="FKR93"/>
      <c r="FKS93"/>
      <c r="FKT93"/>
      <c r="FKU93"/>
      <c r="FKV93"/>
      <c r="FKW93"/>
      <c r="FKX93"/>
      <c r="FKY93"/>
      <c r="FKZ93"/>
      <c r="FLA93"/>
      <c r="FLB93"/>
      <c r="FLC93"/>
      <c r="FLD93"/>
      <c r="FLE93"/>
      <c r="FLF93"/>
      <c r="FLG93"/>
      <c r="FLH93"/>
      <c r="FLI93"/>
      <c r="FLJ93"/>
      <c r="FLK93"/>
      <c r="FLL93"/>
      <c r="FLM93"/>
      <c r="FLN93"/>
      <c r="FLO93"/>
      <c r="FLP93"/>
      <c r="FLQ93"/>
      <c r="FLR93"/>
      <c r="FLS93"/>
      <c r="FLT93"/>
      <c r="FLU93"/>
      <c r="FLV93"/>
      <c r="FLW93"/>
      <c r="FLX93"/>
      <c r="FLY93"/>
      <c r="FLZ93"/>
      <c r="FMA93"/>
      <c r="FMB93"/>
      <c r="FMC93"/>
      <c r="FMD93"/>
      <c r="FME93"/>
      <c r="FMF93"/>
      <c r="FMG93"/>
      <c r="FMH93"/>
      <c r="FMI93"/>
      <c r="FMJ93"/>
      <c r="FMK93"/>
      <c r="FML93"/>
      <c r="FMM93"/>
      <c r="FMN93"/>
      <c r="FMO93"/>
      <c r="FMP93"/>
      <c r="FMQ93"/>
      <c r="FMR93"/>
      <c r="FMS93"/>
      <c r="FMT93"/>
      <c r="FMU93"/>
      <c r="FMV93"/>
      <c r="FMW93"/>
      <c r="FMX93"/>
      <c r="FMY93"/>
      <c r="FMZ93"/>
      <c r="FNA93"/>
      <c r="FNB93"/>
      <c r="FNC93"/>
      <c r="FND93"/>
      <c r="FNE93"/>
      <c r="FNF93"/>
      <c r="FNG93"/>
      <c r="FNH93"/>
      <c r="FNI93"/>
      <c r="FNJ93"/>
      <c r="FNK93"/>
      <c r="FNL93"/>
      <c r="FNM93"/>
      <c r="FNN93"/>
      <c r="FNO93"/>
      <c r="FNP93"/>
      <c r="FNQ93"/>
      <c r="FNR93"/>
      <c r="FNS93"/>
      <c r="FNT93"/>
      <c r="FNU93"/>
      <c r="FNV93"/>
      <c r="FNW93"/>
      <c r="FNX93"/>
      <c r="FNY93"/>
      <c r="FNZ93"/>
      <c r="FOA93"/>
      <c r="FOB93"/>
      <c r="FOC93"/>
      <c r="FOD93"/>
      <c r="FOE93"/>
      <c r="FOF93"/>
      <c r="FOG93"/>
      <c r="FOH93"/>
      <c r="FOI93"/>
      <c r="FOJ93"/>
      <c r="FOK93"/>
      <c r="FOL93"/>
      <c r="FOM93"/>
      <c r="FON93"/>
      <c r="FOO93"/>
      <c r="FOP93"/>
      <c r="FOQ93"/>
      <c r="FOR93"/>
      <c r="FOS93"/>
      <c r="FOT93"/>
      <c r="FOU93"/>
      <c r="FOV93"/>
      <c r="FOW93"/>
      <c r="FOX93"/>
      <c r="FOY93"/>
      <c r="FOZ93"/>
      <c r="FPA93"/>
      <c r="FPB93"/>
      <c r="FPC93"/>
      <c r="FPD93"/>
      <c r="FPE93"/>
      <c r="FPF93"/>
      <c r="FPG93"/>
      <c r="FPH93"/>
      <c r="FPI93"/>
      <c r="FPJ93"/>
      <c r="FPK93"/>
      <c r="FPL93"/>
      <c r="FPM93"/>
      <c r="FPN93"/>
      <c r="FPO93"/>
      <c r="FPP93"/>
      <c r="FPQ93"/>
      <c r="FPR93"/>
      <c r="FPS93"/>
      <c r="FPT93"/>
      <c r="FPU93"/>
      <c r="FPV93"/>
      <c r="FPW93"/>
      <c r="FPX93"/>
      <c r="FPY93"/>
      <c r="FPZ93"/>
      <c r="FQA93"/>
      <c r="FQB93"/>
      <c r="FQC93"/>
      <c r="FQD93"/>
      <c r="FQE93"/>
      <c r="FQF93"/>
      <c r="FQG93"/>
      <c r="FQH93"/>
      <c r="FQI93"/>
      <c r="FQJ93"/>
      <c r="FQK93"/>
      <c r="FQL93"/>
      <c r="FQM93"/>
      <c r="FQN93"/>
      <c r="FQO93"/>
      <c r="FQP93"/>
      <c r="FQQ93"/>
      <c r="FQR93"/>
      <c r="FQS93"/>
      <c r="FQT93"/>
      <c r="FQU93"/>
      <c r="FQV93"/>
      <c r="FQW93"/>
      <c r="FQX93"/>
      <c r="FQY93"/>
      <c r="FQZ93"/>
      <c r="FRA93"/>
      <c r="FRB93"/>
      <c r="FRC93"/>
      <c r="FRD93"/>
      <c r="FRE93"/>
      <c r="FRF93"/>
      <c r="FRG93"/>
      <c r="FRH93"/>
      <c r="FRI93"/>
      <c r="FRJ93"/>
      <c r="FRK93"/>
      <c r="FRL93"/>
      <c r="FRM93"/>
      <c r="FRN93"/>
      <c r="FRO93"/>
      <c r="FRP93"/>
      <c r="FRQ93"/>
      <c r="FRR93"/>
      <c r="FRS93"/>
      <c r="FRT93"/>
      <c r="FRU93"/>
      <c r="FRV93"/>
      <c r="FRW93"/>
      <c r="FRX93"/>
      <c r="FRY93"/>
      <c r="FRZ93"/>
      <c r="FSA93"/>
      <c r="FSB93"/>
      <c r="FSC93"/>
      <c r="FSD93"/>
      <c r="FSE93"/>
      <c r="FSF93"/>
      <c r="FSG93"/>
      <c r="FSH93"/>
      <c r="FSI93"/>
      <c r="FSJ93"/>
      <c r="FSK93"/>
      <c r="FSL93"/>
      <c r="FSM93"/>
      <c r="FSN93"/>
      <c r="FSO93"/>
      <c r="FSP93"/>
      <c r="FSQ93"/>
      <c r="FSR93"/>
      <c r="FSS93"/>
      <c r="FST93"/>
      <c r="FSU93"/>
      <c r="FSV93"/>
      <c r="FSW93"/>
      <c r="FSX93"/>
      <c r="FSY93"/>
      <c r="FSZ93"/>
      <c r="FTA93"/>
      <c r="FTB93"/>
      <c r="FTC93"/>
      <c r="FTD93"/>
      <c r="FTE93"/>
      <c r="FTF93"/>
      <c r="FTG93"/>
      <c r="FTH93"/>
      <c r="FTI93"/>
      <c r="FTJ93"/>
      <c r="FTK93"/>
      <c r="FTL93"/>
      <c r="FTM93"/>
      <c r="FTN93"/>
      <c r="FTO93"/>
      <c r="FTP93"/>
      <c r="FTQ93"/>
      <c r="FTR93"/>
      <c r="FTS93"/>
      <c r="FTT93"/>
      <c r="FTU93"/>
      <c r="FTV93"/>
      <c r="FTW93"/>
      <c r="FTX93"/>
      <c r="FTY93"/>
      <c r="FTZ93"/>
      <c r="FUA93"/>
      <c r="FUB93"/>
      <c r="FUC93"/>
      <c r="FUD93"/>
      <c r="FUE93"/>
      <c r="FUF93"/>
      <c r="FUG93"/>
      <c r="FUH93"/>
      <c r="FUI93"/>
      <c r="FUJ93"/>
      <c r="FUK93"/>
      <c r="FUL93"/>
      <c r="FUM93"/>
      <c r="FUN93"/>
      <c r="FUO93"/>
      <c r="FUP93"/>
      <c r="FUQ93"/>
      <c r="FUR93"/>
      <c r="FUS93"/>
      <c r="FUT93"/>
      <c r="FUU93"/>
      <c r="FUV93"/>
      <c r="FUW93"/>
      <c r="FUX93"/>
      <c r="FUY93"/>
      <c r="FUZ93"/>
      <c r="FVA93"/>
      <c r="FVB93"/>
      <c r="FVC93"/>
      <c r="FVD93"/>
      <c r="FVE93"/>
      <c r="FVF93"/>
      <c r="FVG93"/>
      <c r="FVH93"/>
      <c r="FVI93"/>
      <c r="FVJ93"/>
      <c r="FVK93"/>
      <c r="FVL93"/>
      <c r="FVM93"/>
      <c r="FVN93"/>
      <c r="FVO93"/>
      <c r="FVP93"/>
      <c r="FVQ93"/>
      <c r="FVR93"/>
      <c r="FVS93"/>
      <c r="FVT93"/>
      <c r="FVU93"/>
      <c r="FVV93"/>
      <c r="FVW93"/>
      <c r="FVX93"/>
      <c r="FVY93"/>
      <c r="FVZ93"/>
      <c r="FWA93"/>
      <c r="FWB93"/>
      <c r="FWC93"/>
      <c r="FWD93"/>
      <c r="FWE93"/>
      <c r="FWF93"/>
      <c r="FWG93"/>
      <c r="FWH93"/>
      <c r="FWI93"/>
      <c r="FWJ93"/>
      <c r="FWK93"/>
      <c r="FWL93"/>
      <c r="FWM93"/>
      <c r="FWN93"/>
      <c r="FWO93"/>
      <c r="FWP93"/>
      <c r="FWQ93"/>
      <c r="FWR93"/>
      <c r="FWS93"/>
      <c r="FWT93"/>
      <c r="FWU93"/>
      <c r="FWV93"/>
      <c r="FWW93"/>
      <c r="FWX93"/>
      <c r="FWY93"/>
      <c r="FWZ93"/>
      <c r="FXA93"/>
      <c r="FXB93"/>
      <c r="FXC93"/>
      <c r="FXD93"/>
      <c r="FXE93"/>
      <c r="FXF93"/>
      <c r="FXG93"/>
      <c r="FXH93"/>
      <c r="FXI93"/>
      <c r="FXJ93"/>
      <c r="FXK93"/>
      <c r="FXL93"/>
      <c r="FXM93"/>
      <c r="FXN93"/>
      <c r="FXO93"/>
      <c r="FXP93"/>
      <c r="FXQ93"/>
      <c r="FXR93"/>
      <c r="FXS93"/>
      <c r="FXT93"/>
      <c r="FXU93"/>
      <c r="FXV93"/>
      <c r="FXW93"/>
      <c r="FXX93"/>
      <c r="FXY93"/>
      <c r="FXZ93"/>
      <c r="FYA93"/>
      <c r="FYB93"/>
      <c r="FYC93"/>
      <c r="FYD93"/>
      <c r="FYE93"/>
      <c r="FYF93"/>
      <c r="FYG93"/>
      <c r="FYH93"/>
      <c r="FYI93"/>
      <c r="FYJ93"/>
      <c r="FYK93"/>
      <c r="FYL93"/>
      <c r="FYM93"/>
      <c r="FYN93"/>
      <c r="FYO93"/>
      <c r="FYP93"/>
      <c r="FYQ93"/>
      <c r="FYR93"/>
      <c r="FYS93"/>
      <c r="FYT93"/>
      <c r="FYU93"/>
      <c r="FYV93"/>
      <c r="FYW93"/>
      <c r="FYX93"/>
      <c r="FYY93"/>
      <c r="FYZ93"/>
      <c r="FZA93"/>
      <c r="FZB93"/>
      <c r="FZC93"/>
      <c r="FZD93"/>
      <c r="FZE93"/>
      <c r="FZF93"/>
      <c r="FZG93"/>
      <c r="FZH93"/>
      <c r="FZI93"/>
      <c r="FZJ93"/>
      <c r="FZK93"/>
      <c r="FZL93"/>
      <c r="FZM93"/>
      <c r="FZN93"/>
      <c r="FZO93"/>
      <c r="FZP93"/>
      <c r="FZQ93"/>
      <c r="FZR93"/>
      <c r="FZS93"/>
      <c r="FZT93"/>
      <c r="FZU93"/>
      <c r="FZV93"/>
      <c r="FZW93"/>
      <c r="FZX93"/>
      <c r="FZY93"/>
      <c r="FZZ93"/>
      <c r="GAA93"/>
      <c r="GAB93"/>
      <c r="GAC93"/>
      <c r="GAD93"/>
      <c r="GAE93"/>
      <c r="GAF93"/>
      <c r="GAG93"/>
      <c r="GAH93"/>
      <c r="GAI93"/>
      <c r="GAJ93"/>
      <c r="GAK93"/>
      <c r="GAL93"/>
      <c r="GAM93"/>
      <c r="GAN93"/>
      <c r="GAO93"/>
      <c r="GAP93"/>
      <c r="GAQ93"/>
      <c r="GAR93"/>
      <c r="GAS93"/>
      <c r="GAT93"/>
      <c r="GAU93"/>
      <c r="GAV93"/>
      <c r="GAW93"/>
      <c r="GAX93"/>
      <c r="GAY93"/>
      <c r="GAZ93"/>
      <c r="GBA93"/>
      <c r="GBB93"/>
      <c r="GBC93"/>
      <c r="GBD93"/>
      <c r="GBE93"/>
      <c r="GBF93"/>
      <c r="GBG93"/>
      <c r="GBH93"/>
      <c r="GBI93"/>
      <c r="GBJ93"/>
      <c r="GBK93"/>
      <c r="GBL93"/>
      <c r="GBM93"/>
      <c r="GBN93"/>
      <c r="GBO93"/>
      <c r="GBP93"/>
      <c r="GBQ93"/>
      <c r="GBR93"/>
      <c r="GBS93"/>
      <c r="GBT93"/>
      <c r="GBU93"/>
      <c r="GBV93"/>
      <c r="GBW93"/>
      <c r="GBX93"/>
      <c r="GBY93"/>
      <c r="GBZ93"/>
      <c r="GCA93"/>
      <c r="GCB93"/>
      <c r="GCC93"/>
      <c r="GCD93"/>
      <c r="GCE93"/>
      <c r="GCF93"/>
      <c r="GCG93"/>
      <c r="GCH93"/>
      <c r="GCI93"/>
      <c r="GCJ93"/>
      <c r="GCK93"/>
      <c r="GCL93"/>
      <c r="GCM93"/>
      <c r="GCN93"/>
      <c r="GCO93"/>
      <c r="GCP93"/>
      <c r="GCQ93"/>
      <c r="GCR93"/>
      <c r="GCS93"/>
      <c r="GCT93"/>
      <c r="GCU93"/>
      <c r="GCV93"/>
      <c r="GCW93"/>
      <c r="GCX93"/>
      <c r="GCY93"/>
      <c r="GCZ93"/>
      <c r="GDA93"/>
      <c r="GDB93"/>
      <c r="GDC93"/>
      <c r="GDD93"/>
      <c r="GDE93"/>
      <c r="GDF93"/>
      <c r="GDG93"/>
      <c r="GDH93"/>
      <c r="GDI93"/>
      <c r="GDJ93"/>
      <c r="GDK93"/>
      <c r="GDL93"/>
      <c r="GDM93"/>
      <c r="GDN93"/>
      <c r="GDO93"/>
      <c r="GDP93"/>
      <c r="GDQ93"/>
      <c r="GDR93"/>
      <c r="GDS93"/>
      <c r="GDT93"/>
      <c r="GDU93"/>
      <c r="GDV93"/>
      <c r="GDW93"/>
      <c r="GDX93"/>
      <c r="GDY93"/>
      <c r="GDZ93"/>
      <c r="GEA93"/>
      <c r="GEB93"/>
      <c r="GEC93"/>
      <c r="GED93"/>
      <c r="GEE93"/>
      <c r="GEF93"/>
      <c r="GEG93"/>
      <c r="GEH93"/>
      <c r="GEI93"/>
      <c r="GEJ93"/>
      <c r="GEK93"/>
      <c r="GEL93"/>
      <c r="GEM93"/>
      <c r="GEN93"/>
      <c r="GEO93"/>
      <c r="GEP93"/>
      <c r="GEQ93"/>
      <c r="GER93"/>
      <c r="GES93"/>
      <c r="GET93"/>
      <c r="GEU93"/>
      <c r="GEV93"/>
      <c r="GEW93"/>
      <c r="GEX93"/>
      <c r="GEY93"/>
      <c r="GEZ93"/>
      <c r="GFA93"/>
      <c r="GFB93"/>
      <c r="GFC93"/>
      <c r="GFD93"/>
      <c r="GFE93"/>
      <c r="GFF93"/>
      <c r="GFG93"/>
      <c r="GFH93"/>
      <c r="GFI93"/>
      <c r="GFJ93"/>
      <c r="GFK93"/>
      <c r="GFL93"/>
      <c r="GFM93"/>
      <c r="GFN93"/>
      <c r="GFO93"/>
      <c r="GFP93"/>
      <c r="GFQ93"/>
      <c r="GFR93"/>
      <c r="GFS93"/>
      <c r="GFT93"/>
      <c r="GFU93"/>
      <c r="GFV93"/>
      <c r="GFW93"/>
      <c r="GFX93"/>
      <c r="GFY93"/>
      <c r="GFZ93"/>
      <c r="GGA93"/>
      <c r="GGB93"/>
      <c r="GGC93"/>
      <c r="GGD93"/>
      <c r="GGE93"/>
      <c r="GGF93"/>
      <c r="GGG93"/>
      <c r="GGH93"/>
      <c r="GGI93"/>
      <c r="GGJ93"/>
      <c r="GGK93"/>
      <c r="GGL93"/>
      <c r="GGM93"/>
      <c r="GGN93"/>
      <c r="GGO93"/>
      <c r="GGP93"/>
      <c r="GGQ93"/>
      <c r="GGR93"/>
      <c r="GGS93"/>
      <c r="GGT93"/>
      <c r="GGU93"/>
      <c r="GGV93"/>
      <c r="GGW93"/>
      <c r="GGX93"/>
      <c r="GGY93"/>
      <c r="GGZ93"/>
      <c r="GHA93"/>
      <c r="GHB93"/>
      <c r="GHC93"/>
      <c r="GHD93"/>
      <c r="GHE93"/>
      <c r="GHF93"/>
      <c r="GHG93"/>
      <c r="GHH93"/>
      <c r="GHI93"/>
      <c r="GHJ93"/>
      <c r="GHK93"/>
      <c r="GHL93"/>
      <c r="GHM93"/>
      <c r="GHN93"/>
      <c r="GHO93"/>
      <c r="GHP93"/>
      <c r="GHQ93"/>
      <c r="GHR93"/>
      <c r="GHS93"/>
      <c r="GHT93"/>
      <c r="GHU93"/>
      <c r="GHV93"/>
      <c r="GHW93"/>
      <c r="GHX93"/>
      <c r="GHY93"/>
      <c r="GHZ93"/>
      <c r="GIA93"/>
      <c r="GIB93"/>
      <c r="GIC93"/>
      <c r="GID93"/>
      <c r="GIE93"/>
      <c r="GIF93"/>
      <c r="GIG93"/>
      <c r="GIH93"/>
      <c r="GII93"/>
      <c r="GIJ93"/>
      <c r="GIK93"/>
      <c r="GIL93"/>
      <c r="GIM93"/>
      <c r="GIN93"/>
      <c r="GIO93"/>
      <c r="GIP93"/>
      <c r="GIQ93"/>
      <c r="GIR93"/>
      <c r="GIS93"/>
      <c r="GIT93"/>
      <c r="GIU93"/>
      <c r="GIV93"/>
      <c r="GIW93"/>
      <c r="GIX93"/>
      <c r="GIY93"/>
      <c r="GIZ93"/>
      <c r="GJA93"/>
      <c r="GJB93"/>
      <c r="GJC93"/>
      <c r="GJD93"/>
      <c r="GJE93"/>
      <c r="GJF93"/>
      <c r="GJG93"/>
      <c r="GJH93"/>
      <c r="GJI93"/>
      <c r="GJJ93"/>
      <c r="GJK93"/>
      <c r="GJL93"/>
      <c r="GJM93"/>
      <c r="GJN93"/>
      <c r="GJO93"/>
      <c r="GJP93"/>
      <c r="GJQ93"/>
      <c r="GJR93"/>
      <c r="GJS93"/>
      <c r="GJT93"/>
      <c r="GJU93"/>
      <c r="GJV93"/>
      <c r="GJW93"/>
      <c r="GJX93"/>
      <c r="GJY93"/>
      <c r="GJZ93"/>
      <c r="GKA93"/>
      <c r="GKB93"/>
      <c r="GKC93"/>
      <c r="GKD93"/>
      <c r="GKE93"/>
      <c r="GKF93"/>
      <c r="GKG93"/>
      <c r="GKH93"/>
      <c r="GKI93"/>
      <c r="GKJ93"/>
      <c r="GKK93"/>
      <c r="GKL93"/>
      <c r="GKM93"/>
      <c r="GKN93"/>
      <c r="GKO93"/>
      <c r="GKP93"/>
      <c r="GKQ93"/>
      <c r="GKR93"/>
      <c r="GKS93"/>
      <c r="GKT93"/>
      <c r="GKU93"/>
      <c r="GKV93"/>
      <c r="GKW93"/>
      <c r="GKX93"/>
      <c r="GKY93"/>
      <c r="GKZ93"/>
      <c r="GLA93"/>
      <c r="GLB93"/>
      <c r="GLC93"/>
      <c r="GLD93"/>
      <c r="GLE93"/>
      <c r="GLF93"/>
      <c r="GLG93"/>
      <c r="GLH93"/>
      <c r="GLI93"/>
      <c r="GLJ93"/>
      <c r="GLK93"/>
      <c r="GLL93"/>
      <c r="GLM93"/>
      <c r="GLN93"/>
      <c r="GLO93"/>
      <c r="GLP93"/>
      <c r="GLQ93"/>
      <c r="GLR93"/>
      <c r="GLS93"/>
      <c r="GLT93"/>
      <c r="GLU93"/>
      <c r="GLV93"/>
      <c r="GLW93"/>
      <c r="GLX93"/>
      <c r="GLY93"/>
      <c r="GLZ93"/>
      <c r="GMA93"/>
      <c r="GMB93"/>
      <c r="GMC93"/>
      <c r="GMD93"/>
      <c r="GME93"/>
      <c r="GMF93"/>
      <c r="GMG93"/>
      <c r="GMH93"/>
      <c r="GMI93"/>
      <c r="GMJ93"/>
      <c r="GMK93"/>
      <c r="GML93"/>
      <c r="GMM93"/>
      <c r="GMN93"/>
      <c r="GMO93"/>
      <c r="GMP93"/>
      <c r="GMQ93"/>
      <c r="GMR93"/>
      <c r="GMS93"/>
      <c r="GMT93"/>
      <c r="GMU93"/>
      <c r="GMV93"/>
      <c r="GMW93"/>
      <c r="GMX93"/>
      <c r="GMY93"/>
      <c r="GMZ93"/>
      <c r="GNA93"/>
      <c r="GNB93"/>
      <c r="GNC93"/>
      <c r="GND93"/>
      <c r="GNE93"/>
      <c r="GNF93"/>
      <c r="GNG93"/>
      <c r="GNH93"/>
      <c r="GNI93"/>
      <c r="GNJ93"/>
      <c r="GNK93"/>
      <c r="GNL93"/>
      <c r="GNM93"/>
      <c r="GNN93"/>
      <c r="GNO93"/>
      <c r="GNP93"/>
      <c r="GNQ93"/>
      <c r="GNR93"/>
      <c r="GNS93"/>
      <c r="GNT93"/>
      <c r="GNU93"/>
      <c r="GNV93"/>
      <c r="GNW93"/>
      <c r="GNX93"/>
      <c r="GNY93"/>
      <c r="GNZ93"/>
      <c r="GOA93"/>
      <c r="GOB93"/>
      <c r="GOC93"/>
      <c r="GOD93"/>
      <c r="GOE93"/>
      <c r="GOF93"/>
      <c r="GOG93"/>
      <c r="GOH93"/>
      <c r="GOI93"/>
      <c r="GOJ93"/>
      <c r="GOK93"/>
      <c r="GOL93"/>
      <c r="GOM93"/>
      <c r="GON93"/>
      <c r="GOO93"/>
      <c r="GOP93"/>
      <c r="GOQ93"/>
      <c r="GOR93"/>
      <c r="GOS93"/>
      <c r="GOT93"/>
      <c r="GOU93"/>
      <c r="GOV93"/>
      <c r="GOW93"/>
      <c r="GOX93"/>
      <c r="GOY93"/>
      <c r="GOZ93"/>
      <c r="GPA93"/>
      <c r="GPB93"/>
      <c r="GPC93"/>
      <c r="GPD93"/>
      <c r="GPE93"/>
      <c r="GPF93"/>
      <c r="GPG93"/>
      <c r="GPH93"/>
      <c r="GPI93"/>
      <c r="GPJ93"/>
      <c r="GPK93"/>
      <c r="GPL93"/>
      <c r="GPM93"/>
      <c r="GPN93"/>
      <c r="GPO93"/>
      <c r="GPP93"/>
      <c r="GPQ93"/>
      <c r="GPR93"/>
      <c r="GPS93"/>
      <c r="GPT93"/>
      <c r="GPU93"/>
      <c r="GPV93"/>
      <c r="GPW93"/>
      <c r="GPX93"/>
      <c r="GPY93"/>
      <c r="GPZ93"/>
      <c r="GQA93"/>
      <c r="GQB93"/>
      <c r="GQC93"/>
      <c r="GQD93"/>
      <c r="GQE93"/>
      <c r="GQF93"/>
      <c r="GQG93"/>
      <c r="GQH93"/>
      <c r="GQI93"/>
      <c r="GQJ93"/>
      <c r="GQK93"/>
      <c r="GQL93"/>
      <c r="GQM93"/>
      <c r="GQN93"/>
      <c r="GQO93"/>
      <c r="GQP93"/>
      <c r="GQQ93"/>
      <c r="GQR93"/>
      <c r="GQS93"/>
      <c r="GQT93"/>
      <c r="GQU93"/>
      <c r="GQV93"/>
      <c r="GQW93"/>
      <c r="GQX93"/>
      <c r="GQY93"/>
      <c r="GQZ93"/>
      <c r="GRA93"/>
      <c r="GRB93"/>
      <c r="GRC93"/>
      <c r="GRD93"/>
      <c r="GRE93"/>
      <c r="GRF93"/>
      <c r="GRG93"/>
      <c r="GRH93"/>
      <c r="GRI93"/>
      <c r="GRJ93"/>
      <c r="GRK93"/>
      <c r="GRL93"/>
      <c r="GRM93"/>
      <c r="GRN93"/>
      <c r="GRO93"/>
      <c r="GRP93"/>
      <c r="GRQ93"/>
      <c r="GRR93"/>
      <c r="GRS93"/>
      <c r="GRT93"/>
      <c r="GRU93"/>
      <c r="GRV93"/>
      <c r="GRW93"/>
      <c r="GRX93"/>
      <c r="GRY93"/>
      <c r="GRZ93"/>
      <c r="GSA93"/>
      <c r="GSB93"/>
      <c r="GSC93"/>
      <c r="GSD93"/>
      <c r="GSE93"/>
      <c r="GSF93"/>
      <c r="GSG93"/>
      <c r="GSH93"/>
      <c r="GSI93"/>
      <c r="GSJ93"/>
      <c r="GSK93"/>
      <c r="GSL93"/>
      <c r="GSM93"/>
      <c r="GSN93"/>
      <c r="GSO93"/>
      <c r="GSP93"/>
      <c r="GSQ93"/>
      <c r="GSR93"/>
      <c r="GSS93"/>
      <c r="GST93"/>
      <c r="GSU93"/>
      <c r="GSV93"/>
      <c r="GSW93"/>
      <c r="GSX93"/>
      <c r="GSY93"/>
      <c r="GSZ93"/>
      <c r="GTA93"/>
      <c r="GTB93"/>
      <c r="GTC93"/>
      <c r="GTD93"/>
      <c r="GTE93"/>
      <c r="GTF93"/>
      <c r="GTG93"/>
      <c r="GTH93"/>
      <c r="GTI93"/>
      <c r="GTJ93"/>
      <c r="GTK93"/>
      <c r="GTL93"/>
      <c r="GTM93"/>
      <c r="GTN93"/>
      <c r="GTO93"/>
      <c r="GTP93"/>
      <c r="GTQ93"/>
      <c r="GTR93"/>
      <c r="GTS93"/>
      <c r="GTT93"/>
      <c r="GTU93"/>
      <c r="GTV93"/>
      <c r="GTW93"/>
      <c r="GTX93"/>
      <c r="GTY93"/>
      <c r="GTZ93"/>
      <c r="GUA93"/>
      <c r="GUB93"/>
      <c r="GUC93"/>
      <c r="GUD93"/>
      <c r="GUE93"/>
      <c r="GUF93"/>
      <c r="GUG93"/>
      <c r="GUH93"/>
      <c r="GUI93"/>
      <c r="GUJ93"/>
      <c r="GUK93"/>
      <c r="GUL93"/>
      <c r="GUM93"/>
      <c r="GUN93"/>
      <c r="GUO93"/>
      <c r="GUP93"/>
      <c r="GUQ93"/>
      <c r="GUR93"/>
      <c r="GUS93"/>
      <c r="GUT93"/>
      <c r="GUU93"/>
      <c r="GUV93"/>
      <c r="GUW93"/>
      <c r="GUX93"/>
      <c r="GUY93"/>
      <c r="GUZ93"/>
      <c r="GVA93"/>
      <c r="GVB93"/>
      <c r="GVC93"/>
      <c r="GVD93"/>
      <c r="GVE93"/>
      <c r="GVF93"/>
      <c r="GVG93"/>
      <c r="GVH93"/>
      <c r="GVI93"/>
      <c r="GVJ93"/>
      <c r="GVK93"/>
      <c r="GVL93"/>
      <c r="GVM93"/>
      <c r="GVN93"/>
      <c r="GVO93"/>
      <c r="GVP93"/>
      <c r="GVQ93"/>
      <c r="GVR93"/>
      <c r="GVS93"/>
      <c r="GVT93"/>
      <c r="GVU93"/>
      <c r="GVV93"/>
      <c r="GVW93"/>
      <c r="GVX93"/>
      <c r="GVY93"/>
      <c r="GVZ93"/>
      <c r="GWA93"/>
      <c r="GWB93"/>
      <c r="GWC93"/>
      <c r="GWD93"/>
      <c r="GWE93"/>
      <c r="GWF93"/>
      <c r="GWG93"/>
      <c r="GWH93"/>
      <c r="GWI93"/>
      <c r="GWJ93"/>
      <c r="GWK93"/>
      <c r="GWL93"/>
      <c r="GWM93"/>
      <c r="GWN93"/>
      <c r="GWO93"/>
      <c r="GWP93"/>
      <c r="GWQ93"/>
      <c r="GWR93"/>
      <c r="GWS93"/>
      <c r="GWT93"/>
      <c r="GWU93"/>
      <c r="GWV93"/>
      <c r="GWW93"/>
      <c r="GWX93"/>
      <c r="GWY93"/>
      <c r="GWZ93"/>
      <c r="GXA93"/>
      <c r="GXB93"/>
      <c r="GXC93"/>
      <c r="GXD93"/>
      <c r="GXE93"/>
      <c r="GXF93"/>
      <c r="GXG93"/>
      <c r="GXH93"/>
      <c r="GXI93"/>
      <c r="GXJ93"/>
      <c r="GXK93"/>
      <c r="GXL93"/>
      <c r="GXM93"/>
      <c r="GXN93"/>
      <c r="GXO93"/>
      <c r="GXP93"/>
      <c r="GXQ93"/>
      <c r="GXR93"/>
      <c r="GXS93"/>
      <c r="GXT93"/>
      <c r="GXU93"/>
      <c r="GXV93"/>
      <c r="GXW93"/>
      <c r="GXX93"/>
      <c r="GXY93"/>
      <c r="GXZ93"/>
      <c r="GYA93"/>
      <c r="GYB93"/>
      <c r="GYC93"/>
      <c r="GYD93"/>
      <c r="GYE93"/>
      <c r="GYF93"/>
      <c r="GYG93"/>
      <c r="GYH93"/>
      <c r="GYI93"/>
      <c r="GYJ93"/>
      <c r="GYK93"/>
      <c r="GYL93"/>
      <c r="GYM93"/>
      <c r="GYN93"/>
      <c r="GYO93"/>
      <c r="GYP93"/>
      <c r="GYQ93"/>
      <c r="GYR93"/>
      <c r="GYS93"/>
      <c r="GYT93"/>
      <c r="GYU93"/>
      <c r="GYV93"/>
      <c r="GYW93"/>
      <c r="GYX93"/>
      <c r="GYY93"/>
      <c r="GYZ93"/>
      <c r="GZA93"/>
      <c r="GZB93"/>
      <c r="GZC93"/>
      <c r="GZD93"/>
      <c r="GZE93"/>
      <c r="GZF93"/>
      <c r="GZG93"/>
      <c r="GZH93"/>
      <c r="GZI93"/>
      <c r="GZJ93"/>
      <c r="GZK93"/>
      <c r="GZL93"/>
      <c r="GZM93"/>
      <c r="GZN93"/>
      <c r="GZO93"/>
      <c r="GZP93"/>
      <c r="GZQ93"/>
      <c r="GZR93"/>
      <c r="GZS93"/>
      <c r="GZT93"/>
      <c r="GZU93"/>
      <c r="GZV93"/>
      <c r="GZW93"/>
      <c r="GZX93"/>
      <c r="GZY93"/>
      <c r="GZZ93"/>
      <c r="HAA93"/>
      <c r="HAB93"/>
      <c r="HAC93"/>
      <c r="HAD93"/>
      <c r="HAE93"/>
      <c r="HAF93"/>
      <c r="HAG93"/>
      <c r="HAH93"/>
      <c r="HAI93"/>
      <c r="HAJ93"/>
      <c r="HAK93"/>
      <c r="HAL93"/>
      <c r="HAM93"/>
      <c r="HAN93"/>
      <c r="HAO93"/>
      <c r="HAP93"/>
      <c r="HAQ93"/>
      <c r="HAR93"/>
      <c r="HAS93"/>
      <c r="HAT93"/>
      <c r="HAU93"/>
      <c r="HAV93"/>
      <c r="HAW93"/>
      <c r="HAX93"/>
      <c r="HAY93"/>
      <c r="HAZ93"/>
      <c r="HBA93"/>
      <c r="HBB93"/>
      <c r="HBC93"/>
      <c r="HBD93"/>
      <c r="HBE93"/>
      <c r="HBF93"/>
      <c r="HBG93"/>
      <c r="HBH93"/>
      <c r="HBI93"/>
      <c r="HBJ93"/>
      <c r="HBK93"/>
      <c r="HBL93"/>
      <c r="HBM93"/>
      <c r="HBN93"/>
      <c r="HBO93"/>
      <c r="HBP93"/>
      <c r="HBQ93"/>
      <c r="HBR93"/>
      <c r="HBS93"/>
      <c r="HBT93"/>
      <c r="HBU93"/>
      <c r="HBV93"/>
      <c r="HBW93"/>
      <c r="HBX93"/>
      <c r="HBY93"/>
      <c r="HBZ93"/>
      <c r="HCA93"/>
      <c r="HCB93"/>
      <c r="HCC93"/>
      <c r="HCD93"/>
      <c r="HCE93"/>
      <c r="HCF93"/>
      <c r="HCG93"/>
      <c r="HCH93"/>
      <c r="HCI93"/>
      <c r="HCJ93"/>
      <c r="HCK93"/>
      <c r="HCL93"/>
      <c r="HCM93"/>
      <c r="HCN93"/>
      <c r="HCO93"/>
      <c r="HCP93"/>
      <c r="HCQ93"/>
      <c r="HCR93"/>
      <c r="HCS93"/>
      <c r="HCT93"/>
      <c r="HCU93"/>
      <c r="HCV93"/>
      <c r="HCW93"/>
      <c r="HCX93"/>
      <c r="HCY93"/>
      <c r="HCZ93"/>
      <c r="HDA93"/>
      <c r="HDB93"/>
      <c r="HDC93"/>
      <c r="HDD93"/>
      <c r="HDE93"/>
      <c r="HDF93"/>
      <c r="HDG93"/>
      <c r="HDH93"/>
      <c r="HDI93"/>
      <c r="HDJ93"/>
      <c r="HDK93"/>
      <c r="HDL93"/>
      <c r="HDM93"/>
      <c r="HDN93"/>
      <c r="HDO93"/>
      <c r="HDP93"/>
      <c r="HDQ93"/>
      <c r="HDR93"/>
      <c r="HDS93"/>
      <c r="HDT93"/>
      <c r="HDU93"/>
      <c r="HDV93"/>
      <c r="HDW93"/>
      <c r="HDX93"/>
      <c r="HDY93"/>
      <c r="HDZ93"/>
      <c r="HEA93"/>
      <c r="HEB93"/>
      <c r="HEC93"/>
      <c r="HED93"/>
      <c r="HEE93"/>
      <c r="HEF93"/>
      <c r="HEG93"/>
      <c r="HEH93"/>
      <c r="HEI93"/>
      <c r="HEJ93"/>
      <c r="HEK93"/>
      <c r="HEL93"/>
      <c r="HEM93"/>
      <c r="HEN93"/>
      <c r="HEO93"/>
      <c r="HEP93"/>
      <c r="HEQ93"/>
      <c r="HER93"/>
      <c r="HES93"/>
      <c r="HET93"/>
      <c r="HEU93"/>
      <c r="HEV93"/>
      <c r="HEW93"/>
      <c r="HEX93"/>
      <c r="HEY93"/>
      <c r="HEZ93"/>
      <c r="HFA93"/>
      <c r="HFB93"/>
      <c r="HFC93"/>
      <c r="HFD93"/>
      <c r="HFE93"/>
      <c r="HFF93"/>
      <c r="HFG93"/>
      <c r="HFH93"/>
      <c r="HFI93"/>
      <c r="HFJ93"/>
      <c r="HFK93"/>
      <c r="HFL93"/>
      <c r="HFM93"/>
      <c r="HFN93"/>
      <c r="HFO93"/>
      <c r="HFP93"/>
      <c r="HFQ93"/>
      <c r="HFR93"/>
      <c r="HFS93"/>
      <c r="HFT93"/>
      <c r="HFU93"/>
      <c r="HFV93"/>
      <c r="HFW93"/>
      <c r="HFX93"/>
      <c r="HFY93"/>
      <c r="HFZ93"/>
      <c r="HGA93"/>
      <c r="HGB93"/>
      <c r="HGC93"/>
      <c r="HGD93"/>
      <c r="HGE93"/>
      <c r="HGF93"/>
      <c r="HGG93"/>
      <c r="HGH93"/>
      <c r="HGI93"/>
      <c r="HGJ93"/>
      <c r="HGK93"/>
      <c r="HGL93"/>
      <c r="HGM93"/>
      <c r="HGN93"/>
      <c r="HGO93"/>
      <c r="HGP93"/>
      <c r="HGQ93"/>
      <c r="HGR93"/>
      <c r="HGS93"/>
      <c r="HGT93"/>
      <c r="HGU93"/>
      <c r="HGV93"/>
      <c r="HGW93"/>
      <c r="HGX93"/>
      <c r="HGY93"/>
      <c r="HGZ93"/>
      <c r="HHA93"/>
      <c r="HHB93"/>
      <c r="HHC93"/>
      <c r="HHD93"/>
      <c r="HHE93"/>
      <c r="HHF93"/>
      <c r="HHG93"/>
      <c r="HHH93"/>
      <c r="HHI93"/>
      <c r="HHJ93"/>
      <c r="HHK93"/>
      <c r="HHL93"/>
      <c r="HHM93"/>
      <c r="HHN93"/>
      <c r="HHO93"/>
      <c r="HHP93"/>
      <c r="HHQ93"/>
      <c r="HHR93"/>
      <c r="HHS93"/>
      <c r="HHT93"/>
      <c r="HHU93"/>
      <c r="HHV93"/>
      <c r="HHW93"/>
      <c r="HHX93"/>
      <c r="HHY93"/>
      <c r="HHZ93"/>
      <c r="HIA93"/>
      <c r="HIB93"/>
      <c r="HIC93"/>
      <c r="HID93"/>
      <c r="HIE93"/>
      <c r="HIF93"/>
      <c r="HIG93"/>
      <c r="HIH93"/>
      <c r="HII93"/>
      <c r="HIJ93"/>
      <c r="HIK93"/>
      <c r="HIL93"/>
      <c r="HIM93"/>
      <c r="HIN93"/>
      <c r="HIO93"/>
      <c r="HIP93"/>
      <c r="HIQ93"/>
      <c r="HIR93"/>
      <c r="HIS93"/>
      <c r="HIT93"/>
      <c r="HIU93"/>
      <c r="HIV93"/>
      <c r="HIW93"/>
      <c r="HIX93"/>
      <c r="HIY93"/>
      <c r="HIZ93"/>
      <c r="HJA93"/>
      <c r="HJB93"/>
      <c r="HJC93"/>
      <c r="HJD93"/>
      <c r="HJE93"/>
      <c r="HJF93"/>
      <c r="HJG93"/>
      <c r="HJH93"/>
      <c r="HJI93"/>
      <c r="HJJ93"/>
      <c r="HJK93"/>
      <c r="HJL93"/>
      <c r="HJM93"/>
      <c r="HJN93"/>
      <c r="HJO93"/>
      <c r="HJP93"/>
      <c r="HJQ93"/>
      <c r="HJR93"/>
      <c r="HJS93"/>
      <c r="HJT93"/>
      <c r="HJU93"/>
      <c r="HJV93"/>
      <c r="HJW93"/>
      <c r="HJX93"/>
      <c r="HJY93"/>
      <c r="HJZ93"/>
      <c r="HKA93"/>
      <c r="HKB93"/>
      <c r="HKC93"/>
      <c r="HKD93"/>
      <c r="HKE93"/>
      <c r="HKF93"/>
      <c r="HKG93"/>
      <c r="HKH93"/>
      <c r="HKI93"/>
      <c r="HKJ93"/>
      <c r="HKK93"/>
      <c r="HKL93"/>
      <c r="HKM93"/>
      <c r="HKN93"/>
      <c r="HKO93"/>
      <c r="HKP93"/>
      <c r="HKQ93"/>
      <c r="HKR93"/>
      <c r="HKS93"/>
      <c r="HKT93"/>
      <c r="HKU93"/>
      <c r="HKV93"/>
      <c r="HKW93"/>
      <c r="HKX93"/>
      <c r="HKY93"/>
      <c r="HKZ93"/>
      <c r="HLA93"/>
      <c r="HLB93"/>
      <c r="HLC93"/>
      <c r="HLD93"/>
      <c r="HLE93"/>
      <c r="HLF93"/>
      <c r="HLG93"/>
      <c r="HLH93"/>
      <c r="HLI93"/>
      <c r="HLJ93"/>
      <c r="HLK93"/>
      <c r="HLL93"/>
      <c r="HLM93"/>
      <c r="HLN93"/>
      <c r="HLO93"/>
      <c r="HLP93"/>
      <c r="HLQ93"/>
      <c r="HLR93"/>
      <c r="HLS93"/>
      <c r="HLT93"/>
      <c r="HLU93"/>
      <c r="HLV93"/>
      <c r="HLW93"/>
      <c r="HLX93"/>
      <c r="HLY93"/>
      <c r="HLZ93"/>
      <c r="HMA93"/>
      <c r="HMB93"/>
      <c r="HMC93"/>
      <c r="HMD93"/>
      <c r="HME93"/>
      <c r="HMF93"/>
      <c r="HMG93"/>
      <c r="HMH93"/>
      <c r="HMI93"/>
      <c r="HMJ93"/>
      <c r="HMK93"/>
      <c r="HML93"/>
      <c r="HMM93"/>
      <c r="HMN93"/>
      <c r="HMO93"/>
      <c r="HMP93"/>
      <c r="HMQ93"/>
      <c r="HMR93"/>
      <c r="HMS93"/>
      <c r="HMT93"/>
      <c r="HMU93"/>
      <c r="HMV93"/>
      <c r="HMW93"/>
      <c r="HMX93"/>
      <c r="HMY93"/>
      <c r="HMZ93"/>
      <c r="HNA93"/>
      <c r="HNB93"/>
      <c r="HNC93"/>
      <c r="HND93"/>
      <c r="HNE93"/>
      <c r="HNF93"/>
      <c r="HNG93"/>
      <c r="HNH93"/>
      <c r="HNI93"/>
      <c r="HNJ93"/>
      <c r="HNK93"/>
      <c r="HNL93"/>
      <c r="HNM93"/>
      <c r="HNN93"/>
      <c r="HNO93"/>
      <c r="HNP93"/>
      <c r="HNQ93"/>
      <c r="HNR93"/>
      <c r="HNS93"/>
      <c r="HNT93"/>
      <c r="HNU93"/>
      <c r="HNV93"/>
      <c r="HNW93"/>
      <c r="HNX93"/>
      <c r="HNY93"/>
      <c r="HNZ93"/>
      <c r="HOA93"/>
      <c r="HOB93"/>
      <c r="HOC93"/>
      <c r="HOD93"/>
      <c r="HOE93"/>
      <c r="HOF93"/>
      <c r="HOG93"/>
      <c r="HOH93"/>
      <c r="HOI93"/>
      <c r="HOJ93"/>
      <c r="HOK93"/>
      <c r="HOL93"/>
      <c r="HOM93"/>
      <c r="HON93"/>
      <c r="HOO93"/>
      <c r="HOP93"/>
      <c r="HOQ93"/>
      <c r="HOR93"/>
      <c r="HOS93"/>
      <c r="HOT93"/>
      <c r="HOU93"/>
      <c r="HOV93"/>
      <c r="HOW93"/>
      <c r="HOX93"/>
      <c r="HOY93"/>
      <c r="HOZ93"/>
      <c r="HPA93"/>
      <c r="HPB93"/>
      <c r="HPC93"/>
      <c r="HPD93"/>
      <c r="HPE93"/>
      <c r="HPF93"/>
      <c r="HPG93"/>
      <c r="HPH93"/>
      <c r="HPI93"/>
      <c r="HPJ93"/>
      <c r="HPK93"/>
      <c r="HPL93"/>
      <c r="HPM93"/>
      <c r="HPN93"/>
      <c r="HPO93"/>
      <c r="HPP93"/>
      <c r="HPQ93"/>
      <c r="HPR93"/>
      <c r="HPS93"/>
      <c r="HPT93"/>
      <c r="HPU93"/>
      <c r="HPV93"/>
      <c r="HPW93"/>
      <c r="HPX93"/>
      <c r="HPY93"/>
      <c r="HPZ93"/>
      <c r="HQA93"/>
      <c r="HQB93"/>
      <c r="HQC93"/>
      <c r="HQD93"/>
      <c r="HQE93"/>
      <c r="HQF93"/>
      <c r="HQG93"/>
      <c r="HQH93"/>
      <c r="HQI93"/>
      <c r="HQJ93"/>
      <c r="HQK93"/>
      <c r="HQL93"/>
      <c r="HQM93"/>
      <c r="HQN93"/>
      <c r="HQO93"/>
      <c r="HQP93"/>
      <c r="HQQ93"/>
      <c r="HQR93"/>
      <c r="HQS93"/>
      <c r="HQT93"/>
      <c r="HQU93"/>
      <c r="HQV93"/>
      <c r="HQW93"/>
      <c r="HQX93"/>
      <c r="HQY93"/>
      <c r="HQZ93"/>
      <c r="HRA93"/>
      <c r="HRB93"/>
      <c r="HRC93"/>
      <c r="HRD93"/>
      <c r="HRE93"/>
      <c r="HRF93"/>
      <c r="HRG93"/>
      <c r="HRH93"/>
      <c r="HRI93"/>
      <c r="HRJ93"/>
      <c r="HRK93"/>
      <c r="HRL93"/>
      <c r="HRM93"/>
      <c r="HRN93"/>
      <c r="HRO93"/>
      <c r="HRP93"/>
      <c r="HRQ93"/>
      <c r="HRR93"/>
      <c r="HRS93"/>
      <c r="HRT93"/>
      <c r="HRU93"/>
      <c r="HRV93"/>
      <c r="HRW93"/>
      <c r="HRX93"/>
      <c r="HRY93"/>
      <c r="HRZ93"/>
      <c r="HSA93"/>
      <c r="HSB93"/>
      <c r="HSC93"/>
      <c r="HSD93"/>
      <c r="HSE93"/>
      <c r="HSF93"/>
      <c r="HSG93"/>
      <c r="HSH93"/>
      <c r="HSI93"/>
      <c r="HSJ93"/>
      <c r="HSK93"/>
      <c r="HSL93"/>
      <c r="HSM93"/>
      <c r="HSN93"/>
      <c r="HSO93"/>
      <c r="HSP93"/>
      <c r="HSQ93"/>
      <c r="HSR93"/>
      <c r="HSS93"/>
      <c r="HST93"/>
      <c r="HSU93"/>
      <c r="HSV93"/>
      <c r="HSW93"/>
      <c r="HSX93"/>
      <c r="HSY93"/>
      <c r="HSZ93"/>
      <c r="HTA93"/>
      <c r="HTB93"/>
      <c r="HTC93"/>
      <c r="HTD93"/>
      <c r="HTE93"/>
      <c r="HTF93"/>
      <c r="HTG93"/>
      <c r="HTH93"/>
      <c r="HTI93"/>
      <c r="HTJ93"/>
      <c r="HTK93"/>
      <c r="HTL93"/>
      <c r="HTM93"/>
      <c r="HTN93"/>
      <c r="HTO93"/>
      <c r="HTP93"/>
      <c r="HTQ93"/>
      <c r="HTR93"/>
      <c r="HTS93"/>
      <c r="HTT93"/>
      <c r="HTU93"/>
      <c r="HTV93"/>
      <c r="HTW93"/>
      <c r="HTX93"/>
      <c r="HTY93"/>
      <c r="HTZ93"/>
      <c r="HUA93"/>
      <c r="HUB93"/>
      <c r="HUC93"/>
      <c r="HUD93"/>
      <c r="HUE93"/>
      <c r="HUF93"/>
      <c r="HUG93"/>
      <c r="HUH93"/>
      <c r="HUI93"/>
      <c r="HUJ93"/>
      <c r="HUK93"/>
      <c r="HUL93"/>
      <c r="HUM93"/>
      <c r="HUN93"/>
      <c r="HUO93"/>
      <c r="HUP93"/>
      <c r="HUQ93"/>
      <c r="HUR93"/>
      <c r="HUS93"/>
      <c r="HUT93"/>
      <c r="HUU93"/>
      <c r="HUV93"/>
      <c r="HUW93"/>
      <c r="HUX93"/>
      <c r="HUY93"/>
      <c r="HUZ93"/>
      <c r="HVA93"/>
      <c r="HVB93"/>
      <c r="HVC93"/>
      <c r="HVD93"/>
      <c r="HVE93"/>
      <c r="HVF93"/>
      <c r="HVG93"/>
      <c r="HVH93"/>
      <c r="HVI93"/>
      <c r="HVJ93"/>
      <c r="HVK93"/>
      <c r="HVL93"/>
      <c r="HVM93"/>
      <c r="HVN93"/>
      <c r="HVO93"/>
      <c r="HVP93"/>
      <c r="HVQ93"/>
      <c r="HVR93"/>
      <c r="HVS93"/>
      <c r="HVT93"/>
      <c r="HVU93"/>
      <c r="HVV93"/>
      <c r="HVW93"/>
      <c r="HVX93"/>
      <c r="HVY93"/>
      <c r="HVZ93"/>
      <c r="HWA93"/>
      <c r="HWB93"/>
      <c r="HWC93"/>
      <c r="HWD93"/>
      <c r="HWE93"/>
      <c r="HWF93"/>
      <c r="HWG93"/>
      <c r="HWH93"/>
      <c r="HWI93"/>
      <c r="HWJ93"/>
      <c r="HWK93"/>
      <c r="HWL93"/>
      <c r="HWM93"/>
      <c r="HWN93"/>
      <c r="HWO93"/>
      <c r="HWP93"/>
      <c r="HWQ93"/>
      <c r="HWR93"/>
      <c r="HWS93"/>
      <c r="HWT93"/>
      <c r="HWU93"/>
      <c r="HWV93"/>
      <c r="HWW93"/>
      <c r="HWX93"/>
      <c r="HWY93"/>
      <c r="HWZ93"/>
      <c r="HXA93"/>
      <c r="HXB93"/>
      <c r="HXC93"/>
      <c r="HXD93"/>
      <c r="HXE93"/>
      <c r="HXF93"/>
      <c r="HXG93"/>
      <c r="HXH93"/>
      <c r="HXI93"/>
      <c r="HXJ93"/>
      <c r="HXK93"/>
      <c r="HXL93"/>
      <c r="HXM93"/>
      <c r="HXN93"/>
      <c r="HXO93"/>
      <c r="HXP93"/>
      <c r="HXQ93"/>
      <c r="HXR93"/>
      <c r="HXS93"/>
      <c r="HXT93"/>
      <c r="HXU93"/>
      <c r="HXV93"/>
      <c r="HXW93"/>
      <c r="HXX93"/>
      <c r="HXY93"/>
      <c r="HXZ93"/>
      <c r="HYA93"/>
      <c r="HYB93"/>
      <c r="HYC93"/>
      <c r="HYD93"/>
      <c r="HYE93"/>
      <c r="HYF93"/>
      <c r="HYG93"/>
      <c r="HYH93"/>
      <c r="HYI93"/>
      <c r="HYJ93"/>
      <c r="HYK93"/>
      <c r="HYL93"/>
      <c r="HYM93"/>
      <c r="HYN93"/>
      <c r="HYO93"/>
      <c r="HYP93"/>
      <c r="HYQ93"/>
      <c r="HYR93"/>
      <c r="HYS93"/>
      <c r="HYT93"/>
      <c r="HYU93"/>
      <c r="HYV93"/>
      <c r="HYW93"/>
      <c r="HYX93"/>
      <c r="HYY93"/>
      <c r="HYZ93"/>
      <c r="HZA93"/>
      <c r="HZB93"/>
      <c r="HZC93"/>
      <c r="HZD93"/>
      <c r="HZE93"/>
      <c r="HZF93"/>
      <c r="HZG93"/>
      <c r="HZH93"/>
      <c r="HZI93"/>
      <c r="HZJ93"/>
      <c r="HZK93"/>
      <c r="HZL93"/>
      <c r="HZM93"/>
      <c r="HZN93"/>
      <c r="HZO93"/>
      <c r="HZP93"/>
      <c r="HZQ93"/>
      <c r="HZR93"/>
      <c r="HZS93"/>
      <c r="HZT93"/>
      <c r="HZU93"/>
      <c r="HZV93"/>
      <c r="HZW93"/>
      <c r="HZX93"/>
      <c r="HZY93"/>
      <c r="HZZ93"/>
      <c r="IAA93"/>
      <c r="IAB93"/>
      <c r="IAC93"/>
      <c r="IAD93"/>
      <c r="IAE93"/>
      <c r="IAF93"/>
      <c r="IAG93"/>
      <c r="IAH93"/>
      <c r="IAI93"/>
      <c r="IAJ93"/>
      <c r="IAK93"/>
      <c r="IAL93"/>
      <c r="IAM93"/>
      <c r="IAN93"/>
      <c r="IAO93"/>
      <c r="IAP93"/>
      <c r="IAQ93"/>
      <c r="IAR93"/>
      <c r="IAS93"/>
      <c r="IAT93"/>
      <c r="IAU93"/>
      <c r="IAV93"/>
      <c r="IAW93"/>
      <c r="IAX93"/>
      <c r="IAY93"/>
      <c r="IAZ93"/>
      <c r="IBA93"/>
      <c r="IBB93"/>
      <c r="IBC93"/>
      <c r="IBD93"/>
      <c r="IBE93"/>
      <c r="IBF93"/>
      <c r="IBG93"/>
      <c r="IBH93"/>
      <c r="IBI93"/>
      <c r="IBJ93"/>
      <c r="IBK93"/>
      <c r="IBL93"/>
      <c r="IBM93"/>
      <c r="IBN93"/>
      <c r="IBO93"/>
      <c r="IBP93"/>
      <c r="IBQ93"/>
      <c r="IBR93"/>
      <c r="IBS93"/>
      <c r="IBT93"/>
      <c r="IBU93"/>
      <c r="IBV93"/>
      <c r="IBW93"/>
      <c r="IBX93"/>
      <c r="IBY93"/>
      <c r="IBZ93"/>
      <c r="ICA93"/>
      <c r="ICB93"/>
      <c r="ICC93"/>
      <c r="ICD93"/>
      <c r="ICE93"/>
      <c r="ICF93"/>
      <c r="ICG93"/>
      <c r="ICH93"/>
      <c r="ICI93"/>
      <c r="ICJ93"/>
      <c r="ICK93"/>
      <c r="ICL93"/>
      <c r="ICM93"/>
      <c r="ICN93"/>
      <c r="ICO93"/>
      <c r="ICP93"/>
      <c r="ICQ93"/>
      <c r="ICR93"/>
      <c r="ICS93"/>
      <c r="ICT93"/>
      <c r="ICU93"/>
      <c r="ICV93"/>
      <c r="ICW93"/>
      <c r="ICX93"/>
      <c r="ICY93"/>
      <c r="ICZ93"/>
      <c r="IDA93"/>
      <c r="IDB93"/>
      <c r="IDC93"/>
      <c r="IDD93"/>
      <c r="IDE93"/>
      <c r="IDF93"/>
      <c r="IDG93"/>
      <c r="IDH93"/>
      <c r="IDI93"/>
      <c r="IDJ93"/>
      <c r="IDK93"/>
      <c r="IDL93"/>
      <c r="IDM93"/>
      <c r="IDN93"/>
      <c r="IDO93"/>
      <c r="IDP93"/>
      <c r="IDQ93"/>
      <c r="IDR93"/>
      <c r="IDS93"/>
      <c r="IDT93"/>
      <c r="IDU93"/>
      <c r="IDV93"/>
      <c r="IDW93"/>
      <c r="IDX93"/>
      <c r="IDY93"/>
      <c r="IDZ93"/>
      <c r="IEA93"/>
      <c r="IEB93"/>
      <c r="IEC93"/>
      <c r="IED93"/>
      <c r="IEE93"/>
      <c r="IEF93"/>
      <c r="IEG93"/>
      <c r="IEH93"/>
      <c r="IEI93"/>
      <c r="IEJ93"/>
      <c r="IEK93"/>
      <c r="IEL93"/>
      <c r="IEM93"/>
      <c r="IEN93"/>
      <c r="IEO93"/>
      <c r="IEP93"/>
      <c r="IEQ93"/>
      <c r="IER93"/>
      <c r="IES93"/>
      <c r="IET93"/>
      <c r="IEU93"/>
      <c r="IEV93"/>
      <c r="IEW93"/>
      <c r="IEX93"/>
      <c r="IEY93"/>
      <c r="IEZ93"/>
      <c r="IFA93"/>
      <c r="IFB93"/>
      <c r="IFC93"/>
      <c r="IFD93"/>
      <c r="IFE93"/>
      <c r="IFF93"/>
      <c r="IFG93"/>
      <c r="IFH93"/>
      <c r="IFI93"/>
      <c r="IFJ93"/>
      <c r="IFK93"/>
      <c r="IFL93"/>
      <c r="IFM93"/>
      <c r="IFN93"/>
      <c r="IFO93"/>
      <c r="IFP93"/>
      <c r="IFQ93"/>
      <c r="IFR93"/>
      <c r="IFS93"/>
      <c r="IFT93"/>
      <c r="IFU93"/>
      <c r="IFV93"/>
      <c r="IFW93"/>
      <c r="IFX93"/>
      <c r="IFY93"/>
      <c r="IFZ93"/>
      <c r="IGA93"/>
      <c r="IGB93"/>
      <c r="IGC93"/>
      <c r="IGD93"/>
      <c r="IGE93"/>
      <c r="IGF93"/>
      <c r="IGG93"/>
      <c r="IGH93"/>
      <c r="IGI93"/>
      <c r="IGJ93"/>
      <c r="IGK93"/>
      <c r="IGL93"/>
      <c r="IGM93"/>
      <c r="IGN93"/>
      <c r="IGO93"/>
      <c r="IGP93"/>
      <c r="IGQ93"/>
      <c r="IGR93"/>
      <c r="IGS93"/>
      <c r="IGT93"/>
      <c r="IGU93"/>
      <c r="IGV93"/>
      <c r="IGW93"/>
      <c r="IGX93"/>
      <c r="IGY93"/>
      <c r="IGZ93"/>
      <c r="IHA93"/>
      <c r="IHB93"/>
      <c r="IHC93"/>
      <c r="IHD93"/>
      <c r="IHE93"/>
      <c r="IHF93"/>
      <c r="IHG93"/>
      <c r="IHH93"/>
      <c r="IHI93"/>
      <c r="IHJ93"/>
      <c r="IHK93"/>
      <c r="IHL93"/>
      <c r="IHM93"/>
      <c r="IHN93"/>
      <c r="IHO93"/>
      <c r="IHP93"/>
      <c r="IHQ93"/>
      <c r="IHR93"/>
      <c r="IHS93"/>
      <c r="IHT93"/>
      <c r="IHU93"/>
      <c r="IHV93"/>
      <c r="IHW93"/>
      <c r="IHX93"/>
      <c r="IHY93"/>
      <c r="IHZ93"/>
      <c r="IIA93"/>
      <c r="IIB93"/>
      <c r="IIC93"/>
      <c r="IID93"/>
      <c r="IIE93"/>
      <c r="IIF93"/>
      <c r="IIG93"/>
      <c r="IIH93"/>
      <c r="III93"/>
      <c r="IIJ93"/>
      <c r="IIK93"/>
      <c r="IIL93"/>
      <c r="IIM93"/>
      <c r="IIN93"/>
      <c r="IIO93"/>
      <c r="IIP93"/>
      <c r="IIQ93"/>
      <c r="IIR93"/>
      <c r="IIS93"/>
      <c r="IIT93"/>
      <c r="IIU93"/>
      <c r="IIV93"/>
      <c r="IIW93"/>
      <c r="IIX93"/>
      <c r="IIY93"/>
      <c r="IIZ93"/>
      <c r="IJA93"/>
      <c r="IJB93"/>
      <c r="IJC93"/>
      <c r="IJD93"/>
      <c r="IJE93"/>
      <c r="IJF93"/>
      <c r="IJG93"/>
      <c r="IJH93"/>
      <c r="IJI93"/>
      <c r="IJJ93"/>
      <c r="IJK93"/>
      <c r="IJL93"/>
      <c r="IJM93"/>
      <c r="IJN93"/>
      <c r="IJO93"/>
      <c r="IJP93"/>
      <c r="IJQ93"/>
      <c r="IJR93"/>
      <c r="IJS93"/>
      <c r="IJT93"/>
      <c r="IJU93"/>
      <c r="IJV93"/>
      <c r="IJW93"/>
      <c r="IJX93"/>
      <c r="IJY93"/>
      <c r="IJZ93"/>
      <c r="IKA93"/>
      <c r="IKB93"/>
      <c r="IKC93"/>
      <c r="IKD93"/>
      <c r="IKE93"/>
      <c r="IKF93"/>
      <c r="IKG93"/>
      <c r="IKH93"/>
      <c r="IKI93"/>
      <c r="IKJ93"/>
      <c r="IKK93"/>
      <c r="IKL93"/>
      <c r="IKM93"/>
      <c r="IKN93"/>
      <c r="IKO93"/>
      <c r="IKP93"/>
      <c r="IKQ93"/>
      <c r="IKR93"/>
      <c r="IKS93"/>
      <c r="IKT93"/>
      <c r="IKU93"/>
      <c r="IKV93"/>
      <c r="IKW93"/>
      <c r="IKX93"/>
      <c r="IKY93"/>
      <c r="IKZ93"/>
      <c r="ILA93"/>
      <c r="ILB93"/>
      <c r="ILC93"/>
      <c r="ILD93"/>
      <c r="ILE93"/>
      <c r="ILF93"/>
      <c r="ILG93"/>
      <c r="ILH93"/>
      <c r="ILI93"/>
      <c r="ILJ93"/>
      <c r="ILK93"/>
      <c r="ILL93"/>
      <c r="ILM93"/>
      <c r="ILN93"/>
      <c r="ILO93"/>
      <c r="ILP93"/>
      <c r="ILQ93"/>
      <c r="ILR93"/>
      <c r="ILS93"/>
      <c r="ILT93"/>
      <c r="ILU93"/>
      <c r="ILV93"/>
      <c r="ILW93"/>
      <c r="ILX93"/>
      <c r="ILY93"/>
      <c r="ILZ93"/>
      <c r="IMA93"/>
      <c r="IMB93"/>
      <c r="IMC93"/>
      <c r="IMD93"/>
      <c r="IME93"/>
      <c r="IMF93"/>
      <c r="IMG93"/>
      <c r="IMH93"/>
      <c r="IMI93"/>
      <c r="IMJ93"/>
      <c r="IMK93"/>
      <c r="IML93"/>
      <c r="IMM93"/>
      <c r="IMN93"/>
      <c r="IMO93"/>
      <c r="IMP93"/>
      <c r="IMQ93"/>
      <c r="IMR93"/>
      <c r="IMS93"/>
      <c r="IMT93"/>
      <c r="IMU93"/>
      <c r="IMV93"/>
      <c r="IMW93"/>
      <c r="IMX93"/>
      <c r="IMY93"/>
      <c r="IMZ93"/>
      <c r="INA93"/>
      <c r="INB93"/>
      <c r="INC93"/>
      <c r="IND93"/>
      <c r="INE93"/>
      <c r="INF93"/>
      <c r="ING93"/>
      <c r="INH93"/>
      <c r="INI93"/>
      <c r="INJ93"/>
      <c r="INK93"/>
      <c r="INL93"/>
      <c r="INM93"/>
      <c r="INN93"/>
      <c r="INO93"/>
      <c r="INP93"/>
      <c r="INQ93"/>
      <c r="INR93"/>
      <c r="INS93"/>
      <c r="INT93"/>
      <c r="INU93"/>
      <c r="INV93"/>
      <c r="INW93"/>
      <c r="INX93"/>
      <c r="INY93"/>
      <c r="INZ93"/>
      <c r="IOA93"/>
      <c r="IOB93"/>
      <c r="IOC93"/>
      <c r="IOD93"/>
      <c r="IOE93"/>
      <c r="IOF93"/>
      <c r="IOG93"/>
      <c r="IOH93"/>
      <c r="IOI93"/>
      <c r="IOJ93"/>
      <c r="IOK93"/>
      <c r="IOL93"/>
      <c r="IOM93"/>
      <c r="ION93"/>
      <c r="IOO93"/>
      <c r="IOP93"/>
      <c r="IOQ93"/>
      <c r="IOR93"/>
      <c r="IOS93"/>
      <c r="IOT93"/>
      <c r="IOU93"/>
      <c r="IOV93"/>
      <c r="IOW93"/>
      <c r="IOX93"/>
      <c r="IOY93"/>
      <c r="IOZ93"/>
      <c r="IPA93"/>
      <c r="IPB93"/>
      <c r="IPC93"/>
      <c r="IPD93"/>
      <c r="IPE93"/>
      <c r="IPF93"/>
      <c r="IPG93"/>
      <c r="IPH93"/>
      <c r="IPI93"/>
      <c r="IPJ93"/>
      <c r="IPK93"/>
      <c r="IPL93"/>
      <c r="IPM93"/>
      <c r="IPN93"/>
      <c r="IPO93"/>
      <c r="IPP93"/>
      <c r="IPQ93"/>
      <c r="IPR93"/>
      <c r="IPS93"/>
      <c r="IPT93"/>
      <c r="IPU93"/>
      <c r="IPV93"/>
      <c r="IPW93"/>
      <c r="IPX93"/>
      <c r="IPY93"/>
      <c r="IPZ93"/>
      <c r="IQA93"/>
      <c r="IQB93"/>
      <c r="IQC93"/>
      <c r="IQD93"/>
      <c r="IQE93"/>
      <c r="IQF93"/>
      <c r="IQG93"/>
      <c r="IQH93"/>
      <c r="IQI93"/>
      <c r="IQJ93"/>
      <c r="IQK93"/>
      <c r="IQL93"/>
      <c r="IQM93"/>
      <c r="IQN93"/>
      <c r="IQO93"/>
      <c r="IQP93"/>
      <c r="IQQ93"/>
      <c r="IQR93"/>
      <c r="IQS93"/>
      <c r="IQT93"/>
      <c r="IQU93"/>
      <c r="IQV93"/>
      <c r="IQW93"/>
      <c r="IQX93"/>
      <c r="IQY93"/>
      <c r="IQZ93"/>
      <c r="IRA93"/>
      <c r="IRB93"/>
      <c r="IRC93"/>
      <c r="IRD93"/>
      <c r="IRE93"/>
      <c r="IRF93"/>
      <c r="IRG93"/>
      <c r="IRH93"/>
      <c r="IRI93"/>
      <c r="IRJ93"/>
      <c r="IRK93"/>
      <c r="IRL93"/>
      <c r="IRM93"/>
      <c r="IRN93"/>
      <c r="IRO93"/>
      <c r="IRP93"/>
      <c r="IRQ93"/>
      <c r="IRR93"/>
      <c r="IRS93"/>
      <c r="IRT93"/>
      <c r="IRU93"/>
      <c r="IRV93"/>
      <c r="IRW93"/>
      <c r="IRX93"/>
      <c r="IRY93"/>
      <c r="IRZ93"/>
      <c r="ISA93"/>
      <c r="ISB93"/>
      <c r="ISC93"/>
      <c r="ISD93"/>
      <c r="ISE93"/>
      <c r="ISF93"/>
      <c r="ISG93"/>
      <c r="ISH93"/>
      <c r="ISI93"/>
      <c r="ISJ93"/>
      <c r="ISK93"/>
      <c r="ISL93"/>
      <c r="ISM93"/>
      <c r="ISN93"/>
      <c r="ISO93"/>
      <c r="ISP93"/>
      <c r="ISQ93"/>
      <c r="ISR93"/>
      <c r="ISS93"/>
      <c r="IST93"/>
      <c r="ISU93"/>
      <c r="ISV93"/>
      <c r="ISW93"/>
      <c r="ISX93"/>
      <c r="ISY93"/>
      <c r="ISZ93"/>
      <c r="ITA93"/>
      <c r="ITB93"/>
      <c r="ITC93"/>
      <c r="ITD93"/>
      <c r="ITE93"/>
      <c r="ITF93"/>
      <c r="ITG93"/>
      <c r="ITH93"/>
      <c r="ITI93"/>
      <c r="ITJ93"/>
      <c r="ITK93"/>
      <c r="ITL93"/>
      <c r="ITM93"/>
      <c r="ITN93"/>
      <c r="ITO93"/>
      <c r="ITP93"/>
      <c r="ITQ93"/>
      <c r="ITR93"/>
      <c r="ITS93"/>
      <c r="ITT93"/>
      <c r="ITU93"/>
      <c r="ITV93"/>
      <c r="ITW93"/>
      <c r="ITX93"/>
      <c r="ITY93"/>
      <c r="ITZ93"/>
      <c r="IUA93"/>
      <c r="IUB93"/>
      <c r="IUC93"/>
      <c r="IUD93"/>
      <c r="IUE93"/>
      <c r="IUF93"/>
      <c r="IUG93"/>
      <c r="IUH93"/>
      <c r="IUI93"/>
      <c r="IUJ93"/>
      <c r="IUK93"/>
      <c r="IUL93"/>
      <c r="IUM93"/>
      <c r="IUN93"/>
      <c r="IUO93"/>
      <c r="IUP93"/>
      <c r="IUQ93"/>
      <c r="IUR93"/>
      <c r="IUS93"/>
      <c r="IUT93"/>
      <c r="IUU93"/>
      <c r="IUV93"/>
      <c r="IUW93"/>
      <c r="IUX93"/>
      <c r="IUY93"/>
      <c r="IUZ93"/>
      <c r="IVA93"/>
      <c r="IVB93"/>
      <c r="IVC93"/>
      <c r="IVD93"/>
      <c r="IVE93"/>
      <c r="IVF93"/>
      <c r="IVG93"/>
      <c r="IVH93"/>
      <c r="IVI93"/>
      <c r="IVJ93"/>
      <c r="IVK93"/>
      <c r="IVL93"/>
      <c r="IVM93"/>
      <c r="IVN93"/>
      <c r="IVO93"/>
      <c r="IVP93"/>
      <c r="IVQ93"/>
      <c r="IVR93"/>
      <c r="IVS93"/>
      <c r="IVT93"/>
      <c r="IVU93"/>
      <c r="IVV93"/>
      <c r="IVW93"/>
      <c r="IVX93"/>
      <c r="IVY93"/>
      <c r="IVZ93"/>
      <c r="IWA93"/>
      <c r="IWB93"/>
      <c r="IWC93"/>
      <c r="IWD93"/>
      <c r="IWE93"/>
      <c r="IWF93"/>
      <c r="IWG93"/>
      <c r="IWH93"/>
      <c r="IWI93"/>
      <c r="IWJ93"/>
      <c r="IWK93"/>
      <c r="IWL93"/>
      <c r="IWM93"/>
      <c r="IWN93"/>
      <c r="IWO93"/>
      <c r="IWP93"/>
      <c r="IWQ93"/>
      <c r="IWR93"/>
      <c r="IWS93"/>
      <c r="IWT93"/>
      <c r="IWU93"/>
      <c r="IWV93"/>
      <c r="IWW93"/>
      <c r="IWX93"/>
      <c r="IWY93"/>
      <c r="IWZ93"/>
      <c r="IXA93"/>
      <c r="IXB93"/>
      <c r="IXC93"/>
      <c r="IXD93"/>
      <c r="IXE93"/>
      <c r="IXF93"/>
      <c r="IXG93"/>
      <c r="IXH93"/>
      <c r="IXI93"/>
      <c r="IXJ93"/>
      <c r="IXK93"/>
      <c r="IXL93"/>
      <c r="IXM93"/>
      <c r="IXN93"/>
      <c r="IXO93"/>
      <c r="IXP93"/>
      <c r="IXQ93"/>
      <c r="IXR93"/>
      <c r="IXS93"/>
      <c r="IXT93"/>
      <c r="IXU93"/>
      <c r="IXV93"/>
      <c r="IXW93"/>
      <c r="IXX93"/>
      <c r="IXY93"/>
      <c r="IXZ93"/>
      <c r="IYA93"/>
      <c r="IYB93"/>
      <c r="IYC93"/>
      <c r="IYD93"/>
      <c r="IYE93"/>
      <c r="IYF93"/>
      <c r="IYG93"/>
      <c r="IYH93"/>
      <c r="IYI93"/>
      <c r="IYJ93"/>
      <c r="IYK93"/>
      <c r="IYL93"/>
      <c r="IYM93"/>
      <c r="IYN93"/>
      <c r="IYO93"/>
      <c r="IYP93"/>
      <c r="IYQ93"/>
      <c r="IYR93"/>
      <c r="IYS93"/>
      <c r="IYT93"/>
      <c r="IYU93"/>
      <c r="IYV93"/>
      <c r="IYW93"/>
      <c r="IYX93"/>
      <c r="IYY93"/>
      <c r="IYZ93"/>
      <c r="IZA93"/>
      <c r="IZB93"/>
      <c r="IZC93"/>
      <c r="IZD93"/>
      <c r="IZE93"/>
      <c r="IZF93"/>
      <c r="IZG93"/>
      <c r="IZH93"/>
      <c r="IZI93"/>
      <c r="IZJ93"/>
      <c r="IZK93"/>
      <c r="IZL93"/>
      <c r="IZM93"/>
      <c r="IZN93"/>
      <c r="IZO93"/>
      <c r="IZP93"/>
      <c r="IZQ93"/>
      <c r="IZR93"/>
      <c r="IZS93"/>
      <c r="IZT93"/>
      <c r="IZU93"/>
      <c r="IZV93"/>
      <c r="IZW93"/>
      <c r="IZX93"/>
      <c r="IZY93"/>
      <c r="IZZ93"/>
      <c r="JAA93"/>
      <c r="JAB93"/>
      <c r="JAC93"/>
      <c r="JAD93"/>
      <c r="JAE93"/>
      <c r="JAF93"/>
      <c r="JAG93"/>
      <c r="JAH93"/>
      <c r="JAI93"/>
      <c r="JAJ93"/>
      <c r="JAK93"/>
      <c r="JAL93"/>
      <c r="JAM93"/>
      <c r="JAN93"/>
      <c r="JAO93"/>
      <c r="JAP93"/>
      <c r="JAQ93"/>
      <c r="JAR93"/>
      <c r="JAS93"/>
      <c r="JAT93"/>
      <c r="JAU93"/>
      <c r="JAV93"/>
      <c r="JAW93"/>
      <c r="JAX93"/>
      <c r="JAY93"/>
      <c r="JAZ93"/>
      <c r="JBA93"/>
      <c r="JBB93"/>
      <c r="JBC93"/>
      <c r="JBD93"/>
      <c r="JBE93"/>
      <c r="JBF93"/>
      <c r="JBG93"/>
      <c r="JBH93"/>
      <c r="JBI93"/>
      <c r="JBJ93"/>
      <c r="JBK93"/>
      <c r="JBL93"/>
      <c r="JBM93"/>
      <c r="JBN93"/>
      <c r="JBO93"/>
      <c r="JBP93"/>
      <c r="JBQ93"/>
      <c r="JBR93"/>
      <c r="JBS93"/>
      <c r="JBT93"/>
      <c r="JBU93"/>
      <c r="JBV93"/>
      <c r="JBW93"/>
      <c r="JBX93"/>
      <c r="JBY93"/>
      <c r="JBZ93"/>
      <c r="JCA93"/>
      <c r="JCB93"/>
      <c r="JCC93"/>
      <c r="JCD93"/>
      <c r="JCE93"/>
      <c r="JCF93"/>
      <c r="JCG93"/>
      <c r="JCH93"/>
      <c r="JCI93"/>
      <c r="JCJ93"/>
      <c r="JCK93"/>
      <c r="JCL93"/>
      <c r="JCM93"/>
      <c r="JCN93"/>
      <c r="JCO93"/>
      <c r="JCP93"/>
      <c r="JCQ93"/>
      <c r="JCR93"/>
      <c r="JCS93"/>
      <c r="JCT93"/>
      <c r="JCU93"/>
      <c r="JCV93"/>
      <c r="JCW93"/>
      <c r="JCX93"/>
      <c r="JCY93"/>
      <c r="JCZ93"/>
      <c r="JDA93"/>
      <c r="JDB93"/>
      <c r="JDC93"/>
      <c r="JDD93"/>
      <c r="JDE93"/>
      <c r="JDF93"/>
      <c r="JDG93"/>
      <c r="JDH93"/>
      <c r="JDI93"/>
      <c r="JDJ93"/>
      <c r="JDK93"/>
      <c r="JDL93"/>
      <c r="JDM93"/>
      <c r="JDN93"/>
      <c r="JDO93"/>
      <c r="JDP93"/>
      <c r="JDQ93"/>
      <c r="JDR93"/>
      <c r="JDS93"/>
      <c r="JDT93"/>
      <c r="JDU93"/>
      <c r="JDV93"/>
      <c r="JDW93"/>
      <c r="JDX93"/>
      <c r="JDY93"/>
      <c r="JDZ93"/>
      <c r="JEA93"/>
      <c r="JEB93"/>
      <c r="JEC93"/>
      <c r="JED93"/>
      <c r="JEE93"/>
      <c r="JEF93"/>
      <c r="JEG93"/>
      <c r="JEH93"/>
      <c r="JEI93"/>
      <c r="JEJ93"/>
      <c r="JEK93"/>
      <c r="JEL93"/>
      <c r="JEM93"/>
      <c r="JEN93"/>
      <c r="JEO93"/>
      <c r="JEP93"/>
      <c r="JEQ93"/>
      <c r="JER93"/>
      <c r="JES93"/>
      <c r="JET93"/>
      <c r="JEU93"/>
      <c r="JEV93"/>
      <c r="JEW93"/>
      <c r="JEX93"/>
      <c r="JEY93"/>
      <c r="JEZ93"/>
      <c r="JFA93"/>
      <c r="JFB93"/>
      <c r="JFC93"/>
      <c r="JFD93"/>
      <c r="JFE93"/>
      <c r="JFF93"/>
      <c r="JFG93"/>
      <c r="JFH93"/>
      <c r="JFI93"/>
      <c r="JFJ93"/>
      <c r="JFK93"/>
      <c r="JFL93"/>
      <c r="JFM93"/>
      <c r="JFN93"/>
      <c r="JFO93"/>
      <c r="JFP93"/>
      <c r="JFQ93"/>
      <c r="JFR93"/>
      <c r="JFS93"/>
      <c r="JFT93"/>
      <c r="JFU93"/>
      <c r="JFV93"/>
      <c r="JFW93"/>
      <c r="JFX93"/>
      <c r="JFY93"/>
      <c r="JFZ93"/>
      <c r="JGA93"/>
      <c r="JGB93"/>
      <c r="JGC93"/>
      <c r="JGD93"/>
      <c r="JGE93"/>
      <c r="JGF93"/>
      <c r="JGG93"/>
      <c r="JGH93"/>
      <c r="JGI93"/>
      <c r="JGJ93"/>
      <c r="JGK93"/>
      <c r="JGL93"/>
      <c r="JGM93"/>
      <c r="JGN93"/>
      <c r="JGO93"/>
      <c r="JGP93"/>
      <c r="JGQ93"/>
      <c r="JGR93"/>
      <c r="JGS93"/>
      <c r="JGT93"/>
      <c r="JGU93"/>
      <c r="JGV93"/>
      <c r="JGW93"/>
      <c r="JGX93"/>
      <c r="JGY93"/>
      <c r="JGZ93"/>
      <c r="JHA93"/>
      <c r="JHB93"/>
      <c r="JHC93"/>
      <c r="JHD93"/>
      <c r="JHE93"/>
      <c r="JHF93"/>
      <c r="JHG93"/>
      <c r="JHH93"/>
      <c r="JHI93"/>
      <c r="JHJ93"/>
      <c r="JHK93"/>
      <c r="JHL93"/>
      <c r="JHM93"/>
      <c r="JHN93"/>
      <c r="JHO93"/>
      <c r="JHP93"/>
      <c r="JHQ93"/>
      <c r="JHR93"/>
      <c r="JHS93"/>
      <c r="JHT93"/>
      <c r="JHU93"/>
      <c r="JHV93"/>
      <c r="JHW93"/>
      <c r="JHX93"/>
      <c r="JHY93"/>
      <c r="JHZ93"/>
      <c r="JIA93"/>
      <c r="JIB93"/>
      <c r="JIC93"/>
      <c r="JID93"/>
      <c r="JIE93"/>
      <c r="JIF93"/>
      <c r="JIG93"/>
      <c r="JIH93"/>
      <c r="JII93"/>
      <c r="JIJ93"/>
      <c r="JIK93"/>
      <c r="JIL93"/>
      <c r="JIM93"/>
      <c r="JIN93"/>
      <c r="JIO93"/>
      <c r="JIP93"/>
      <c r="JIQ93"/>
      <c r="JIR93"/>
      <c r="JIS93"/>
      <c r="JIT93"/>
      <c r="JIU93"/>
      <c r="JIV93"/>
      <c r="JIW93"/>
      <c r="JIX93"/>
      <c r="JIY93"/>
      <c r="JIZ93"/>
      <c r="JJA93"/>
      <c r="JJB93"/>
      <c r="JJC93"/>
      <c r="JJD93"/>
      <c r="JJE93"/>
      <c r="JJF93"/>
      <c r="JJG93"/>
      <c r="JJH93"/>
      <c r="JJI93"/>
      <c r="JJJ93"/>
      <c r="JJK93"/>
      <c r="JJL93"/>
      <c r="JJM93"/>
      <c r="JJN93"/>
      <c r="JJO93"/>
      <c r="JJP93"/>
      <c r="JJQ93"/>
      <c r="JJR93"/>
      <c r="JJS93"/>
      <c r="JJT93"/>
      <c r="JJU93"/>
      <c r="JJV93"/>
      <c r="JJW93"/>
      <c r="JJX93"/>
      <c r="JJY93"/>
      <c r="JJZ93"/>
      <c r="JKA93"/>
      <c r="JKB93"/>
      <c r="JKC93"/>
      <c r="JKD93"/>
      <c r="JKE93"/>
      <c r="JKF93"/>
      <c r="JKG93"/>
      <c r="JKH93"/>
      <c r="JKI93"/>
      <c r="JKJ93"/>
      <c r="JKK93"/>
      <c r="JKL93"/>
      <c r="JKM93"/>
      <c r="JKN93"/>
      <c r="JKO93"/>
      <c r="JKP93"/>
      <c r="JKQ93"/>
      <c r="JKR93"/>
      <c r="JKS93"/>
      <c r="JKT93"/>
      <c r="JKU93"/>
      <c r="JKV93"/>
      <c r="JKW93"/>
      <c r="JKX93"/>
      <c r="JKY93"/>
      <c r="JKZ93"/>
      <c r="JLA93"/>
      <c r="JLB93"/>
      <c r="JLC93"/>
      <c r="JLD93"/>
      <c r="JLE93"/>
      <c r="JLF93"/>
      <c r="JLG93"/>
      <c r="JLH93"/>
      <c r="JLI93"/>
      <c r="JLJ93"/>
      <c r="JLK93"/>
      <c r="JLL93"/>
      <c r="JLM93"/>
      <c r="JLN93"/>
      <c r="JLO93"/>
      <c r="JLP93"/>
      <c r="JLQ93"/>
      <c r="JLR93"/>
      <c r="JLS93"/>
      <c r="JLT93"/>
      <c r="JLU93"/>
      <c r="JLV93"/>
      <c r="JLW93"/>
      <c r="JLX93"/>
      <c r="JLY93"/>
      <c r="JLZ93"/>
      <c r="JMA93"/>
      <c r="JMB93"/>
      <c r="JMC93"/>
      <c r="JMD93"/>
      <c r="JME93"/>
      <c r="JMF93"/>
      <c r="JMG93"/>
      <c r="JMH93"/>
      <c r="JMI93"/>
      <c r="JMJ93"/>
      <c r="JMK93"/>
      <c r="JML93"/>
      <c r="JMM93"/>
      <c r="JMN93"/>
      <c r="JMO93"/>
      <c r="JMP93"/>
      <c r="JMQ93"/>
      <c r="JMR93"/>
      <c r="JMS93"/>
      <c r="JMT93"/>
      <c r="JMU93"/>
      <c r="JMV93"/>
      <c r="JMW93"/>
      <c r="JMX93"/>
      <c r="JMY93"/>
      <c r="JMZ93"/>
      <c r="JNA93"/>
      <c r="JNB93"/>
      <c r="JNC93"/>
      <c r="JND93"/>
      <c r="JNE93"/>
      <c r="JNF93"/>
      <c r="JNG93"/>
      <c r="JNH93"/>
      <c r="JNI93"/>
      <c r="JNJ93"/>
      <c r="JNK93"/>
      <c r="JNL93"/>
      <c r="JNM93"/>
      <c r="JNN93"/>
      <c r="JNO93"/>
      <c r="JNP93"/>
      <c r="JNQ93"/>
      <c r="JNR93"/>
      <c r="JNS93"/>
      <c r="JNT93"/>
      <c r="JNU93"/>
      <c r="JNV93"/>
      <c r="JNW93"/>
      <c r="JNX93"/>
      <c r="JNY93"/>
      <c r="JNZ93"/>
      <c r="JOA93"/>
      <c r="JOB93"/>
      <c r="JOC93"/>
      <c r="JOD93"/>
      <c r="JOE93"/>
      <c r="JOF93"/>
      <c r="JOG93"/>
      <c r="JOH93"/>
      <c r="JOI93"/>
      <c r="JOJ93"/>
      <c r="JOK93"/>
      <c r="JOL93"/>
      <c r="JOM93"/>
      <c r="JON93"/>
      <c r="JOO93"/>
      <c r="JOP93"/>
      <c r="JOQ93"/>
      <c r="JOR93"/>
      <c r="JOS93"/>
      <c r="JOT93"/>
      <c r="JOU93"/>
      <c r="JOV93"/>
      <c r="JOW93"/>
      <c r="JOX93"/>
      <c r="JOY93"/>
      <c r="JOZ93"/>
      <c r="JPA93"/>
      <c r="JPB93"/>
      <c r="JPC93"/>
      <c r="JPD93"/>
      <c r="JPE93"/>
      <c r="JPF93"/>
      <c r="JPG93"/>
      <c r="JPH93"/>
      <c r="JPI93"/>
      <c r="JPJ93"/>
      <c r="JPK93"/>
      <c r="JPL93"/>
      <c r="JPM93"/>
      <c r="JPN93"/>
      <c r="JPO93"/>
      <c r="JPP93"/>
      <c r="JPQ93"/>
      <c r="JPR93"/>
      <c r="JPS93"/>
      <c r="JPT93"/>
      <c r="JPU93"/>
      <c r="JPV93"/>
      <c r="JPW93"/>
      <c r="JPX93"/>
      <c r="JPY93"/>
      <c r="JPZ93"/>
      <c r="JQA93"/>
      <c r="JQB93"/>
      <c r="JQC93"/>
      <c r="JQD93"/>
      <c r="JQE93"/>
      <c r="JQF93"/>
      <c r="JQG93"/>
      <c r="JQH93"/>
      <c r="JQI93"/>
      <c r="JQJ93"/>
      <c r="JQK93"/>
      <c r="JQL93"/>
      <c r="JQM93"/>
      <c r="JQN93"/>
      <c r="JQO93"/>
      <c r="JQP93"/>
      <c r="JQQ93"/>
      <c r="JQR93"/>
      <c r="JQS93"/>
      <c r="JQT93"/>
      <c r="JQU93"/>
      <c r="JQV93"/>
      <c r="JQW93"/>
      <c r="JQX93"/>
      <c r="JQY93"/>
      <c r="JQZ93"/>
      <c r="JRA93"/>
      <c r="JRB93"/>
      <c r="JRC93"/>
      <c r="JRD93"/>
      <c r="JRE93"/>
      <c r="JRF93"/>
      <c r="JRG93"/>
      <c r="JRH93"/>
      <c r="JRI93"/>
      <c r="JRJ93"/>
      <c r="JRK93"/>
      <c r="JRL93"/>
      <c r="JRM93"/>
      <c r="JRN93"/>
      <c r="JRO93"/>
      <c r="JRP93"/>
      <c r="JRQ93"/>
      <c r="JRR93"/>
      <c r="JRS93"/>
      <c r="JRT93"/>
      <c r="JRU93"/>
      <c r="JRV93"/>
      <c r="JRW93"/>
      <c r="JRX93"/>
      <c r="JRY93"/>
      <c r="JRZ93"/>
      <c r="JSA93"/>
      <c r="JSB93"/>
      <c r="JSC93"/>
      <c r="JSD93"/>
      <c r="JSE93"/>
      <c r="JSF93"/>
      <c r="JSG93"/>
      <c r="JSH93"/>
      <c r="JSI93"/>
      <c r="JSJ93"/>
      <c r="JSK93"/>
      <c r="JSL93"/>
      <c r="JSM93"/>
      <c r="JSN93"/>
      <c r="JSO93"/>
      <c r="JSP93"/>
      <c r="JSQ93"/>
      <c r="JSR93"/>
      <c r="JSS93"/>
      <c r="JST93"/>
      <c r="JSU93"/>
      <c r="JSV93"/>
      <c r="JSW93"/>
      <c r="JSX93"/>
      <c r="JSY93"/>
      <c r="JSZ93"/>
      <c r="JTA93"/>
      <c r="JTB93"/>
      <c r="JTC93"/>
      <c r="JTD93"/>
      <c r="JTE93"/>
      <c r="JTF93"/>
      <c r="JTG93"/>
      <c r="JTH93"/>
      <c r="JTI93"/>
      <c r="JTJ93"/>
      <c r="JTK93"/>
      <c r="JTL93"/>
      <c r="JTM93"/>
      <c r="JTN93"/>
      <c r="JTO93"/>
      <c r="JTP93"/>
      <c r="JTQ93"/>
      <c r="JTR93"/>
      <c r="JTS93"/>
      <c r="JTT93"/>
      <c r="JTU93"/>
      <c r="JTV93"/>
      <c r="JTW93"/>
      <c r="JTX93"/>
      <c r="JTY93"/>
      <c r="JTZ93"/>
      <c r="JUA93"/>
      <c r="JUB93"/>
      <c r="JUC93"/>
      <c r="JUD93"/>
      <c r="JUE93"/>
      <c r="JUF93"/>
      <c r="JUG93"/>
      <c r="JUH93"/>
      <c r="JUI93"/>
      <c r="JUJ93"/>
      <c r="JUK93"/>
      <c r="JUL93"/>
      <c r="JUM93"/>
      <c r="JUN93"/>
      <c r="JUO93"/>
      <c r="JUP93"/>
      <c r="JUQ93"/>
      <c r="JUR93"/>
      <c r="JUS93"/>
      <c r="JUT93"/>
      <c r="JUU93"/>
      <c r="JUV93"/>
      <c r="JUW93"/>
      <c r="JUX93"/>
      <c r="JUY93"/>
      <c r="JUZ93"/>
      <c r="JVA93"/>
      <c r="JVB93"/>
      <c r="JVC93"/>
      <c r="JVD93"/>
      <c r="JVE93"/>
      <c r="JVF93"/>
      <c r="JVG93"/>
      <c r="JVH93"/>
      <c r="JVI93"/>
      <c r="JVJ93"/>
      <c r="JVK93"/>
      <c r="JVL93"/>
      <c r="JVM93"/>
      <c r="JVN93"/>
      <c r="JVO93"/>
      <c r="JVP93"/>
      <c r="JVQ93"/>
      <c r="JVR93"/>
      <c r="JVS93"/>
      <c r="JVT93"/>
      <c r="JVU93"/>
      <c r="JVV93"/>
      <c r="JVW93"/>
      <c r="JVX93"/>
      <c r="JVY93"/>
      <c r="JVZ93"/>
      <c r="JWA93"/>
      <c r="JWB93"/>
      <c r="JWC93"/>
      <c r="JWD93"/>
      <c r="JWE93"/>
      <c r="JWF93"/>
      <c r="JWG93"/>
      <c r="JWH93"/>
      <c r="JWI93"/>
      <c r="JWJ93"/>
      <c r="JWK93"/>
      <c r="JWL93"/>
      <c r="JWM93"/>
      <c r="JWN93"/>
      <c r="JWO93"/>
      <c r="JWP93"/>
      <c r="JWQ93"/>
      <c r="JWR93"/>
      <c r="JWS93"/>
      <c r="JWT93"/>
      <c r="JWU93"/>
      <c r="JWV93"/>
      <c r="JWW93"/>
      <c r="JWX93"/>
      <c r="JWY93"/>
      <c r="JWZ93"/>
      <c r="JXA93"/>
      <c r="JXB93"/>
      <c r="JXC93"/>
      <c r="JXD93"/>
      <c r="JXE93"/>
      <c r="JXF93"/>
      <c r="JXG93"/>
      <c r="JXH93"/>
      <c r="JXI93"/>
      <c r="JXJ93"/>
      <c r="JXK93"/>
      <c r="JXL93"/>
      <c r="JXM93"/>
      <c r="JXN93"/>
      <c r="JXO93"/>
      <c r="JXP93"/>
      <c r="JXQ93"/>
      <c r="JXR93"/>
      <c r="JXS93"/>
      <c r="JXT93"/>
      <c r="JXU93"/>
      <c r="JXV93"/>
      <c r="JXW93"/>
      <c r="JXX93"/>
      <c r="JXY93"/>
      <c r="JXZ93"/>
      <c r="JYA93"/>
      <c r="JYB93"/>
      <c r="JYC93"/>
      <c r="JYD93"/>
      <c r="JYE93"/>
      <c r="JYF93"/>
      <c r="JYG93"/>
      <c r="JYH93"/>
      <c r="JYI93"/>
      <c r="JYJ93"/>
      <c r="JYK93"/>
      <c r="JYL93"/>
      <c r="JYM93"/>
      <c r="JYN93"/>
      <c r="JYO93"/>
      <c r="JYP93"/>
      <c r="JYQ93"/>
      <c r="JYR93"/>
      <c r="JYS93"/>
      <c r="JYT93"/>
      <c r="JYU93"/>
      <c r="JYV93"/>
      <c r="JYW93"/>
      <c r="JYX93"/>
      <c r="JYY93"/>
      <c r="JYZ93"/>
      <c r="JZA93"/>
      <c r="JZB93"/>
      <c r="JZC93"/>
      <c r="JZD93"/>
      <c r="JZE93"/>
      <c r="JZF93"/>
      <c r="JZG93"/>
      <c r="JZH93"/>
      <c r="JZI93"/>
      <c r="JZJ93"/>
      <c r="JZK93"/>
      <c r="JZL93"/>
      <c r="JZM93"/>
      <c r="JZN93"/>
      <c r="JZO93"/>
      <c r="JZP93"/>
      <c r="JZQ93"/>
      <c r="JZR93"/>
      <c r="JZS93"/>
      <c r="JZT93"/>
      <c r="JZU93"/>
      <c r="JZV93"/>
      <c r="JZW93"/>
      <c r="JZX93"/>
      <c r="JZY93"/>
      <c r="JZZ93"/>
      <c r="KAA93"/>
      <c r="KAB93"/>
      <c r="KAC93"/>
      <c r="KAD93"/>
      <c r="KAE93"/>
      <c r="KAF93"/>
      <c r="KAG93"/>
      <c r="KAH93"/>
      <c r="KAI93"/>
      <c r="KAJ93"/>
      <c r="KAK93"/>
      <c r="KAL93"/>
      <c r="KAM93"/>
      <c r="KAN93"/>
      <c r="KAO93"/>
      <c r="KAP93"/>
      <c r="KAQ93"/>
      <c r="KAR93"/>
      <c r="KAS93"/>
      <c r="KAT93"/>
      <c r="KAU93"/>
      <c r="KAV93"/>
      <c r="KAW93"/>
      <c r="KAX93"/>
      <c r="KAY93"/>
      <c r="KAZ93"/>
      <c r="KBA93"/>
      <c r="KBB93"/>
      <c r="KBC93"/>
      <c r="KBD93"/>
      <c r="KBE93"/>
      <c r="KBF93"/>
      <c r="KBG93"/>
      <c r="KBH93"/>
      <c r="KBI93"/>
      <c r="KBJ93"/>
      <c r="KBK93"/>
      <c r="KBL93"/>
      <c r="KBM93"/>
      <c r="KBN93"/>
      <c r="KBO93"/>
      <c r="KBP93"/>
      <c r="KBQ93"/>
      <c r="KBR93"/>
      <c r="KBS93"/>
      <c r="KBT93"/>
      <c r="KBU93"/>
      <c r="KBV93"/>
      <c r="KBW93"/>
      <c r="KBX93"/>
      <c r="KBY93"/>
      <c r="KBZ93"/>
      <c r="KCA93"/>
      <c r="KCB93"/>
      <c r="KCC93"/>
      <c r="KCD93"/>
      <c r="KCE93"/>
      <c r="KCF93"/>
      <c r="KCG93"/>
      <c r="KCH93"/>
      <c r="KCI93"/>
      <c r="KCJ93"/>
      <c r="KCK93"/>
      <c r="KCL93"/>
      <c r="KCM93"/>
      <c r="KCN93"/>
      <c r="KCO93"/>
      <c r="KCP93"/>
      <c r="KCQ93"/>
      <c r="KCR93"/>
      <c r="KCS93"/>
      <c r="KCT93"/>
      <c r="KCU93"/>
      <c r="KCV93"/>
      <c r="KCW93"/>
      <c r="KCX93"/>
      <c r="KCY93"/>
      <c r="KCZ93"/>
      <c r="KDA93"/>
      <c r="KDB93"/>
      <c r="KDC93"/>
      <c r="KDD93"/>
      <c r="KDE93"/>
      <c r="KDF93"/>
      <c r="KDG93"/>
      <c r="KDH93"/>
      <c r="KDI93"/>
      <c r="KDJ93"/>
      <c r="KDK93"/>
      <c r="KDL93"/>
      <c r="KDM93"/>
      <c r="KDN93"/>
      <c r="KDO93"/>
      <c r="KDP93"/>
      <c r="KDQ93"/>
      <c r="KDR93"/>
      <c r="KDS93"/>
      <c r="KDT93"/>
      <c r="KDU93"/>
      <c r="KDV93"/>
      <c r="KDW93"/>
      <c r="KDX93"/>
      <c r="KDY93"/>
      <c r="KDZ93"/>
      <c r="KEA93"/>
      <c r="KEB93"/>
      <c r="KEC93"/>
      <c r="KED93"/>
      <c r="KEE93"/>
      <c r="KEF93"/>
      <c r="KEG93"/>
      <c r="KEH93"/>
      <c r="KEI93"/>
      <c r="KEJ93"/>
      <c r="KEK93"/>
      <c r="KEL93"/>
      <c r="KEM93"/>
      <c r="KEN93"/>
      <c r="KEO93"/>
      <c r="KEP93"/>
      <c r="KEQ93"/>
      <c r="KER93"/>
      <c r="KES93"/>
      <c r="KET93"/>
      <c r="KEU93"/>
      <c r="KEV93"/>
      <c r="KEW93"/>
      <c r="KEX93"/>
      <c r="KEY93"/>
      <c r="KEZ93"/>
      <c r="KFA93"/>
      <c r="KFB93"/>
      <c r="KFC93"/>
      <c r="KFD93"/>
      <c r="KFE93"/>
      <c r="KFF93"/>
      <c r="KFG93"/>
      <c r="KFH93"/>
      <c r="KFI93"/>
      <c r="KFJ93"/>
      <c r="KFK93"/>
      <c r="KFL93"/>
      <c r="KFM93"/>
      <c r="KFN93"/>
      <c r="KFO93"/>
      <c r="KFP93"/>
      <c r="KFQ93"/>
      <c r="KFR93"/>
      <c r="KFS93"/>
      <c r="KFT93"/>
      <c r="KFU93"/>
      <c r="KFV93"/>
      <c r="KFW93"/>
      <c r="KFX93"/>
      <c r="KFY93"/>
      <c r="KFZ93"/>
      <c r="KGA93"/>
      <c r="KGB93"/>
      <c r="KGC93"/>
      <c r="KGD93"/>
      <c r="KGE93"/>
      <c r="KGF93"/>
      <c r="KGG93"/>
      <c r="KGH93"/>
      <c r="KGI93"/>
      <c r="KGJ93"/>
      <c r="KGK93"/>
      <c r="KGL93"/>
      <c r="KGM93"/>
      <c r="KGN93"/>
      <c r="KGO93"/>
      <c r="KGP93"/>
      <c r="KGQ93"/>
      <c r="KGR93"/>
      <c r="KGS93"/>
      <c r="KGT93"/>
      <c r="KGU93"/>
      <c r="KGV93"/>
      <c r="KGW93"/>
      <c r="KGX93"/>
      <c r="KGY93"/>
      <c r="KGZ93"/>
      <c r="KHA93"/>
      <c r="KHB93"/>
      <c r="KHC93"/>
      <c r="KHD93"/>
      <c r="KHE93"/>
      <c r="KHF93"/>
      <c r="KHG93"/>
      <c r="KHH93"/>
      <c r="KHI93"/>
      <c r="KHJ93"/>
      <c r="KHK93"/>
      <c r="KHL93"/>
      <c r="KHM93"/>
      <c r="KHN93"/>
      <c r="KHO93"/>
      <c r="KHP93"/>
      <c r="KHQ93"/>
      <c r="KHR93"/>
      <c r="KHS93"/>
      <c r="KHT93"/>
      <c r="KHU93"/>
      <c r="KHV93"/>
      <c r="KHW93"/>
      <c r="KHX93"/>
      <c r="KHY93"/>
      <c r="KHZ93"/>
      <c r="KIA93"/>
      <c r="KIB93"/>
      <c r="KIC93"/>
      <c r="KID93"/>
      <c r="KIE93"/>
      <c r="KIF93"/>
      <c r="KIG93"/>
      <c r="KIH93"/>
      <c r="KII93"/>
      <c r="KIJ93"/>
      <c r="KIK93"/>
      <c r="KIL93"/>
      <c r="KIM93"/>
      <c r="KIN93"/>
      <c r="KIO93"/>
      <c r="KIP93"/>
      <c r="KIQ93"/>
      <c r="KIR93"/>
      <c r="KIS93"/>
      <c r="KIT93"/>
      <c r="KIU93"/>
      <c r="KIV93"/>
      <c r="KIW93"/>
      <c r="KIX93"/>
      <c r="KIY93"/>
      <c r="KIZ93"/>
      <c r="KJA93"/>
      <c r="KJB93"/>
      <c r="KJC93"/>
      <c r="KJD93"/>
      <c r="KJE93"/>
      <c r="KJF93"/>
      <c r="KJG93"/>
      <c r="KJH93"/>
      <c r="KJI93"/>
      <c r="KJJ93"/>
      <c r="KJK93"/>
      <c r="KJL93"/>
      <c r="KJM93"/>
      <c r="KJN93"/>
      <c r="KJO93"/>
      <c r="KJP93"/>
      <c r="KJQ93"/>
      <c r="KJR93"/>
      <c r="KJS93"/>
      <c r="KJT93"/>
      <c r="KJU93"/>
      <c r="KJV93"/>
      <c r="KJW93"/>
      <c r="KJX93"/>
      <c r="KJY93"/>
      <c r="KJZ93"/>
      <c r="KKA93"/>
      <c r="KKB93"/>
      <c r="KKC93"/>
      <c r="KKD93"/>
      <c r="KKE93"/>
      <c r="KKF93"/>
      <c r="KKG93"/>
      <c r="KKH93"/>
      <c r="KKI93"/>
      <c r="KKJ93"/>
      <c r="KKK93"/>
      <c r="KKL93"/>
      <c r="KKM93"/>
      <c r="KKN93"/>
      <c r="KKO93"/>
      <c r="KKP93"/>
      <c r="KKQ93"/>
      <c r="KKR93"/>
      <c r="KKS93"/>
      <c r="KKT93"/>
      <c r="KKU93"/>
      <c r="KKV93"/>
      <c r="KKW93"/>
      <c r="KKX93"/>
      <c r="KKY93"/>
      <c r="KKZ93"/>
      <c r="KLA93"/>
      <c r="KLB93"/>
      <c r="KLC93"/>
      <c r="KLD93"/>
      <c r="KLE93"/>
      <c r="KLF93"/>
      <c r="KLG93"/>
      <c r="KLH93"/>
      <c r="KLI93"/>
      <c r="KLJ93"/>
      <c r="KLK93"/>
      <c r="KLL93"/>
      <c r="KLM93"/>
      <c r="KLN93"/>
      <c r="KLO93"/>
      <c r="KLP93"/>
      <c r="KLQ93"/>
      <c r="KLR93"/>
      <c r="KLS93"/>
      <c r="KLT93"/>
      <c r="KLU93"/>
      <c r="KLV93"/>
      <c r="KLW93"/>
      <c r="KLX93"/>
      <c r="KLY93"/>
      <c r="KLZ93"/>
      <c r="KMA93"/>
      <c r="KMB93"/>
      <c r="KMC93"/>
      <c r="KMD93"/>
      <c r="KME93"/>
      <c r="KMF93"/>
      <c r="KMG93"/>
      <c r="KMH93"/>
      <c r="KMI93"/>
      <c r="KMJ93"/>
      <c r="KMK93"/>
      <c r="KML93"/>
      <c r="KMM93"/>
      <c r="KMN93"/>
      <c r="KMO93"/>
      <c r="KMP93"/>
      <c r="KMQ93"/>
      <c r="KMR93"/>
      <c r="KMS93"/>
      <c r="KMT93"/>
      <c r="KMU93"/>
      <c r="KMV93"/>
      <c r="KMW93"/>
      <c r="KMX93"/>
      <c r="KMY93"/>
      <c r="KMZ93"/>
      <c r="KNA93"/>
      <c r="KNB93"/>
      <c r="KNC93"/>
      <c r="KND93"/>
      <c r="KNE93"/>
      <c r="KNF93"/>
      <c r="KNG93"/>
      <c r="KNH93"/>
      <c r="KNI93"/>
      <c r="KNJ93"/>
      <c r="KNK93"/>
      <c r="KNL93"/>
      <c r="KNM93"/>
      <c r="KNN93"/>
      <c r="KNO93"/>
      <c r="KNP93"/>
      <c r="KNQ93"/>
      <c r="KNR93"/>
      <c r="KNS93"/>
      <c r="KNT93"/>
      <c r="KNU93"/>
      <c r="KNV93"/>
      <c r="KNW93"/>
      <c r="KNX93"/>
      <c r="KNY93"/>
      <c r="KNZ93"/>
      <c r="KOA93"/>
      <c r="KOB93"/>
      <c r="KOC93"/>
      <c r="KOD93"/>
      <c r="KOE93"/>
      <c r="KOF93"/>
      <c r="KOG93"/>
      <c r="KOH93"/>
      <c r="KOI93"/>
      <c r="KOJ93"/>
      <c r="KOK93"/>
      <c r="KOL93"/>
      <c r="KOM93"/>
      <c r="KON93"/>
      <c r="KOO93"/>
      <c r="KOP93"/>
      <c r="KOQ93"/>
      <c r="KOR93"/>
      <c r="KOS93"/>
      <c r="KOT93"/>
      <c r="KOU93"/>
      <c r="KOV93"/>
      <c r="KOW93"/>
      <c r="KOX93"/>
      <c r="KOY93"/>
      <c r="KOZ93"/>
      <c r="KPA93"/>
      <c r="KPB93"/>
      <c r="KPC93"/>
      <c r="KPD93"/>
      <c r="KPE93"/>
      <c r="KPF93"/>
      <c r="KPG93"/>
      <c r="KPH93"/>
      <c r="KPI93"/>
      <c r="KPJ93"/>
      <c r="KPK93"/>
      <c r="KPL93"/>
      <c r="KPM93"/>
      <c r="KPN93"/>
      <c r="KPO93"/>
      <c r="KPP93"/>
      <c r="KPQ93"/>
      <c r="KPR93"/>
      <c r="KPS93"/>
      <c r="KPT93"/>
      <c r="KPU93"/>
      <c r="KPV93"/>
      <c r="KPW93"/>
      <c r="KPX93"/>
      <c r="KPY93"/>
      <c r="KPZ93"/>
      <c r="KQA93"/>
      <c r="KQB93"/>
      <c r="KQC93"/>
      <c r="KQD93"/>
      <c r="KQE93"/>
      <c r="KQF93"/>
      <c r="KQG93"/>
      <c r="KQH93"/>
      <c r="KQI93"/>
      <c r="KQJ93"/>
      <c r="KQK93"/>
      <c r="KQL93"/>
      <c r="KQM93"/>
      <c r="KQN93"/>
      <c r="KQO93"/>
      <c r="KQP93"/>
      <c r="KQQ93"/>
      <c r="KQR93"/>
      <c r="KQS93"/>
      <c r="KQT93"/>
      <c r="KQU93"/>
      <c r="KQV93"/>
      <c r="KQW93"/>
      <c r="KQX93"/>
      <c r="KQY93"/>
      <c r="KQZ93"/>
      <c r="KRA93"/>
      <c r="KRB93"/>
      <c r="KRC93"/>
      <c r="KRD93"/>
      <c r="KRE93"/>
      <c r="KRF93"/>
      <c r="KRG93"/>
      <c r="KRH93"/>
      <c r="KRI93"/>
      <c r="KRJ93"/>
      <c r="KRK93"/>
      <c r="KRL93"/>
      <c r="KRM93"/>
      <c r="KRN93"/>
      <c r="KRO93"/>
      <c r="KRP93"/>
      <c r="KRQ93"/>
      <c r="KRR93"/>
      <c r="KRS93"/>
      <c r="KRT93"/>
      <c r="KRU93"/>
      <c r="KRV93"/>
      <c r="KRW93"/>
      <c r="KRX93"/>
      <c r="KRY93"/>
      <c r="KRZ93"/>
      <c r="KSA93"/>
      <c r="KSB93"/>
      <c r="KSC93"/>
      <c r="KSD93"/>
      <c r="KSE93"/>
      <c r="KSF93"/>
      <c r="KSG93"/>
      <c r="KSH93"/>
      <c r="KSI93"/>
      <c r="KSJ93"/>
      <c r="KSK93"/>
      <c r="KSL93"/>
      <c r="KSM93"/>
      <c r="KSN93"/>
      <c r="KSO93"/>
      <c r="KSP93"/>
      <c r="KSQ93"/>
      <c r="KSR93"/>
      <c r="KSS93"/>
      <c r="KST93"/>
      <c r="KSU93"/>
      <c r="KSV93"/>
      <c r="KSW93"/>
      <c r="KSX93"/>
      <c r="KSY93"/>
      <c r="KSZ93"/>
      <c r="KTA93"/>
      <c r="KTB93"/>
      <c r="KTC93"/>
      <c r="KTD93"/>
      <c r="KTE93"/>
      <c r="KTF93"/>
      <c r="KTG93"/>
      <c r="KTH93"/>
      <c r="KTI93"/>
      <c r="KTJ93"/>
      <c r="KTK93"/>
      <c r="KTL93"/>
      <c r="KTM93"/>
      <c r="KTN93"/>
      <c r="KTO93"/>
      <c r="KTP93"/>
      <c r="KTQ93"/>
      <c r="KTR93"/>
      <c r="KTS93"/>
      <c r="KTT93"/>
      <c r="KTU93"/>
      <c r="KTV93"/>
      <c r="KTW93"/>
      <c r="KTX93"/>
      <c r="KTY93"/>
      <c r="KTZ93"/>
      <c r="KUA93"/>
      <c r="KUB93"/>
      <c r="KUC93"/>
      <c r="KUD93"/>
      <c r="KUE93"/>
      <c r="KUF93"/>
      <c r="KUG93"/>
      <c r="KUH93"/>
      <c r="KUI93"/>
      <c r="KUJ93"/>
      <c r="KUK93"/>
      <c r="KUL93"/>
      <c r="KUM93"/>
      <c r="KUN93"/>
      <c r="KUO93"/>
      <c r="KUP93"/>
      <c r="KUQ93"/>
      <c r="KUR93"/>
      <c r="KUS93"/>
      <c r="KUT93"/>
      <c r="KUU93"/>
      <c r="KUV93"/>
      <c r="KUW93"/>
      <c r="KUX93"/>
      <c r="KUY93"/>
      <c r="KUZ93"/>
      <c r="KVA93"/>
      <c r="KVB93"/>
      <c r="KVC93"/>
      <c r="KVD93"/>
      <c r="KVE93"/>
      <c r="KVF93"/>
      <c r="KVG93"/>
      <c r="KVH93"/>
      <c r="KVI93"/>
      <c r="KVJ93"/>
      <c r="KVK93"/>
      <c r="KVL93"/>
      <c r="KVM93"/>
      <c r="KVN93"/>
      <c r="KVO93"/>
      <c r="KVP93"/>
      <c r="KVQ93"/>
      <c r="KVR93"/>
      <c r="KVS93"/>
      <c r="KVT93"/>
      <c r="KVU93"/>
      <c r="KVV93"/>
      <c r="KVW93"/>
      <c r="KVX93"/>
      <c r="KVY93"/>
      <c r="KVZ93"/>
      <c r="KWA93"/>
      <c r="KWB93"/>
      <c r="KWC93"/>
      <c r="KWD93"/>
      <c r="KWE93"/>
      <c r="KWF93"/>
      <c r="KWG93"/>
      <c r="KWH93"/>
      <c r="KWI93"/>
      <c r="KWJ93"/>
      <c r="KWK93"/>
      <c r="KWL93"/>
      <c r="KWM93"/>
      <c r="KWN93"/>
      <c r="KWO93"/>
      <c r="KWP93"/>
      <c r="KWQ93"/>
      <c r="KWR93"/>
      <c r="KWS93"/>
      <c r="KWT93"/>
      <c r="KWU93"/>
      <c r="KWV93"/>
      <c r="KWW93"/>
      <c r="KWX93"/>
      <c r="KWY93"/>
      <c r="KWZ93"/>
      <c r="KXA93"/>
      <c r="KXB93"/>
      <c r="KXC93"/>
      <c r="KXD93"/>
      <c r="KXE93"/>
      <c r="KXF93"/>
      <c r="KXG93"/>
      <c r="KXH93"/>
      <c r="KXI93"/>
      <c r="KXJ93"/>
      <c r="KXK93"/>
      <c r="KXL93"/>
      <c r="KXM93"/>
      <c r="KXN93"/>
      <c r="KXO93"/>
      <c r="KXP93"/>
      <c r="KXQ93"/>
      <c r="KXR93"/>
      <c r="KXS93"/>
      <c r="KXT93"/>
      <c r="KXU93"/>
      <c r="KXV93"/>
      <c r="KXW93"/>
      <c r="KXX93"/>
      <c r="KXY93"/>
      <c r="KXZ93"/>
      <c r="KYA93"/>
      <c r="KYB93"/>
      <c r="KYC93"/>
      <c r="KYD93"/>
      <c r="KYE93"/>
      <c r="KYF93"/>
      <c r="KYG93"/>
      <c r="KYH93"/>
      <c r="KYI93"/>
      <c r="KYJ93"/>
      <c r="KYK93"/>
      <c r="KYL93"/>
      <c r="KYM93"/>
      <c r="KYN93"/>
      <c r="KYO93"/>
      <c r="KYP93"/>
      <c r="KYQ93"/>
      <c r="KYR93"/>
      <c r="KYS93"/>
      <c r="KYT93"/>
      <c r="KYU93"/>
      <c r="KYV93"/>
      <c r="KYW93"/>
      <c r="KYX93"/>
      <c r="KYY93"/>
      <c r="KYZ93"/>
      <c r="KZA93"/>
      <c r="KZB93"/>
      <c r="KZC93"/>
      <c r="KZD93"/>
      <c r="KZE93"/>
      <c r="KZF93"/>
      <c r="KZG93"/>
      <c r="KZH93"/>
      <c r="KZI93"/>
      <c r="KZJ93"/>
      <c r="KZK93"/>
      <c r="KZL93"/>
      <c r="KZM93"/>
      <c r="KZN93"/>
      <c r="KZO93"/>
      <c r="KZP93"/>
      <c r="KZQ93"/>
      <c r="KZR93"/>
      <c r="KZS93"/>
      <c r="KZT93"/>
      <c r="KZU93"/>
      <c r="KZV93"/>
      <c r="KZW93"/>
      <c r="KZX93"/>
      <c r="KZY93"/>
      <c r="KZZ93"/>
      <c r="LAA93"/>
      <c r="LAB93"/>
      <c r="LAC93"/>
      <c r="LAD93"/>
      <c r="LAE93"/>
      <c r="LAF93"/>
      <c r="LAG93"/>
      <c r="LAH93"/>
      <c r="LAI93"/>
      <c r="LAJ93"/>
      <c r="LAK93"/>
      <c r="LAL93"/>
      <c r="LAM93"/>
      <c r="LAN93"/>
      <c r="LAO93"/>
      <c r="LAP93"/>
      <c r="LAQ93"/>
      <c r="LAR93"/>
      <c r="LAS93"/>
      <c r="LAT93"/>
      <c r="LAU93"/>
      <c r="LAV93"/>
      <c r="LAW93"/>
      <c r="LAX93"/>
      <c r="LAY93"/>
      <c r="LAZ93"/>
      <c r="LBA93"/>
      <c r="LBB93"/>
      <c r="LBC93"/>
      <c r="LBD93"/>
      <c r="LBE93"/>
      <c r="LBF93"/>
      <c r="LBG93"/>
      <c r="LBH93"/>
      <c r="LBI93"/>
      <c r="LBJ93"/>
      <c r="LBK93"/>
      <c r="LBL93"/>
      <c r="LBM93"/>
      <c r="LBN93"/>
      <c r="LBO93"/>
      <c r="LBP93"/>
      <c r="LBQ93"/>
      <c r="LBR93"/>
      <c r="LBS93"/>
      <c r="LBT93"/>
      <c r="LBU93"/>
      <c r="LBV93"/>
      <c r="LBW93"/>
      <c r="LBX93"/>
      <c r="LBY93"/>
      <c r="LBZ93"/>
      <c r="LCA93"/>
      <c r="LCB93"/>
      <c r="LCC93"/>
      <c r="LCD93"/>
      <c r="LCE93"/>
      <c r="LCF93"/>
      <c r="LCG93"/>
      <c r="LCH93"/>
      <c r="LCI93"/>
      <c r="LCJ93"/>
      <c r="LCK93"/>
      <c r="LCL93"/>
      <c r="LCM93"/>
      <c r="LCN93"/>
      <c r="LCO93"/>
      <c r="LCP93"/>
      <c r="LCQ93"/>
      <c r="LCR93"/>
      <c r="LCS93"/>
      <c r="LCT93"/>
      <c r="LCU93"/>
      <c r="LCV93"/>
      <c r="LCW93"/>
      <c r="LCX93"/>
      <c r="LCY93"/>
      <c r="LCZ93"/>
      <c r="LDA93"/>
      <c r="LDB93"/>
      <c r="LDC93"/>
      <c r="LDD93"/>
      <c r="LDE93"/>
      <c r="LDF93"/>
      <c r="LDG93"/>
      <c r="LDH93"/>
      <c r="LDI93"/>
      <c r="LDJ93"/>
      <c r="LDK93"/>
      <c r="LDL93"/>
      <c r="LDM93"/>
      <c r="LDN93"/>
      <c r="LDO93"/>
      <c r="LDP93"/>
      <c r="LDQ93"/>
      <c r="LDR93"/>
      <c r="LDS93"/>
      <c r="LDT93"/>
      <c r="LDU93"/>
      <c r="LDV93"/>
      <c r="LDW93"/>
      <c r="LDX93"/>
      <c r="LDY93"/>
      <c r="LDZ93"/>
      <c r="LEA93"/>
      <c r="LEB93"/>
      <c r="LEC93"/>
      <c r="LED93"/>
      <c r="LEE93"/>
      <c r="LEF93"/>
      <c r="LEG93"/>
      <c r="LEH93"/>
      <c r="LEI93"/>
      <c r="LEJ93"/>
      <c r="LEK93"/>
      <c r="LEL93"/>
      <c r="LEM93"/>
      <c r="LEN93"/>
      <c r="LEO93"/>
      <c r="LEP93"/>
      <c r="LEQ93"/>
      <c r="LER93"/>
      <c r="LES93"/>
      <c r="LET93"/>
      <c r="LEU93"/>
      <c r="LEV93"/>
      <c r="LEW93"/>
      <c r="LEX93"/>
      <c r="LEY93"/>
      <c r="LEZ93"/>
      <c r="LFA93"/>
      <c r="LFB93"/>
      <c r="LFC93"/>
      <c r="LFD93"/>
      <c r="LFE93"/>
      <c r="LFF93"/>
      <c r="LFG93"/>
      <c r="LFH93"/>
      <c r="LFI93"/>
      <c r="LFJ93"/>
      <c r="LFK93"/>
      <c r="LFL93"/>
      <c r="LFM93"/>
      <c r="LFN93"/>
      <c r="LFO93"/>
      <c r="LFP93"/>
      <c r="LFQ93"/>
      <c r="LFR93"/>
      <c r="LFS93"/>
      <c r="LFT93"/>
      <c r="LFU93"/>
      <c r="LFV93"/>
      <c r="LFW93"/>
      <c r="LFX93"/>
      <c r="LFY93"/>
      <c r="LFZ93"/>
      <c r="LGA93"/>
      <c r="LGB93"/>
      <c r="LGC93"/>
      <c r="LGD93"/>
      <c r="LGE93"/>
      <c r="LGF93"/>
      <c r="LGG93"/>
      <c r="LGH93"/>
      <c r="LGI93"/>
      <c r="LGJ93"/>
      <c r="LGK93"/>
      <c r="LGL93"/>
      <c r="LGM93"/>
      <c r="LGN93"/>
      <c r="LGO93"/>
      <c r="LGP93"/>
      <c r="LGQ93"/>
      <c r="LGR93"/>
      <c r="LGS93"/>
      <c r="LGT93"/>
      <c r="LGU93"/>
      <c r="LGV93"/>
      <c r="LGW93"/>
      <c r="LGX93"/>
      <c r="LGY93"/>
      <c r="LGZ93"/>
      <c r="LHA93"/>
      <c r="LHB93"/>
      <c r="LHC93"/>
      <c r="LHD93"/>
      <c r="LHE93"/>
      <c r="LHF93"/>
      <c r="LHG93"/>
      <c r="LHH93"/>
      <c r="LHI93"/>
      <c r="LHJ93"/>
      <c r="LHK93"/>
      <c r="LHL93"/>
      <c r="LHM93"/>
      <c r="LHN93"/>
      <c r="LHO93"/>
      <c r="LHP93"/>
      <c r="LHQ93"/>
      <c r="LHR93"/>
      <c r="LHS93"/>
      <c r="LHT93"/>
      <c r="LHU93"/>
      <c r="LHV93"/>
      <c r="LHW93"/>
      <c r="LHX93"/>
      <c r="LHY93"/>
      <c r="LHZ93"/>
      <c r="LIA93"/>
      <c r="LIB93"/>
      <c r="LIC93"/>
      <c r="LID93"/>
      <c r="LIE93"/>
      <c r="LIF93"/>
      <c r="LIG93"/>
      <c r="LIH93"/>
      <c r="LII93"/>
      <c r="LIJ93"/>
      <c r="LIK93"/>
      <c r="LIL93"/>
      <c r="LIM93"/>
      <c r="LIN93"/>
      <c r="LIO93"/>
      <c r="LIP93"/>
      <c r="LIQ93"/>
      <c r="LIR93"/>
      <c r="LIS93"/>
      <c r="LIT93"/>
      <c r="LIU93"/>
      <c r="LIV93"/>
      <c r="LIW93"/>
      <c r="LIX93"/>
      <c r="LIY93"/>
      <c r="LIZ93"/>
      <c r="LJA93"/>
      <c r="LJB93"/>
      <c r="LJC93"/>
      <c r="LJD93"/>
      <c r="LJE93"/>
      <c r="LJF93"/>
      <c r="LJG93"/>
      <c r="LJH93"/>
      <c r="LJI93"/>
      <c r="LJJ93"/>
      <c r="LJK93"/>
      <c r="LJL93"/>
      <c r="LJM93"/>
      <c r="LJN93"/>
      <c r="LJO93"/>
      <c r="LJP93"/>
      <c r="LJQ93"/>
      <c r="LJR93"/>
      <c r="LJS93"/>
      <c r="LJT93"/>
      <c r="LJU93"/>
      <c r="LJV93"/>
      <c r="LJW93"/>
      <c r="LJX93"/>
      <c r="LJY93"/>
      <c r="LJZ93"/>
      <c r="LKA93"/>
      <c r="LKB93"/>
      <c r="LKC93"/>
      <c r="LKD93"/>
      <c r="LKE93"/>
      <c r="LKF93"/>
      <c r="LKG93"/>
      <c r="LKH93"/>
      <c r="LKI93"/>
      <c r="LKJ93"/>
      <c r="LKK93"/>
      <c r="LKL93"/>
      <c r="LKM93"/>
      <c r="LKN93"/>
      <c r="LKO93"/>
      <c r="LKP93"/>
      <c r="LKQ93"/>
      <c r="LKR93"/>
      <c r="LKS93"/>
      <c r="LKT93"/>
      <c r="LKU93"/>
      <c r="LKV93"/>
      <c r="LKW93"/>
      <c r="LKX93"/>
      <c r="LKY93"/>
      <c r="LKZ93"/>
      <c r="LLA93"/>
      <c r="LLB93"/>
      <c r="LLC93"/>
      <c r="LLD93"/>
      <c r="LLE93"/>
      <c r="LLF93"/>
      <c r="LLG93"/>
      <c r="LLH93"/>
      <c r="LLI93"/>
      <c r="LLJ93"/>
      <c r="LLK93"/>
      <c r="LLL93"/>
      <c r="LLM93"/>
      <c r="LLN93"/>
      <c r="LLO93"/>
      <c r="LLP93"/>
      <c r="LLQ93"/>
      <c r="LLR93"/>
      <c r="LLS93"/>
      <c r="LLT93"/>
      <c r="LLU93"/>
      <c r="LLV93"/>
      <c r="LLW93"/>
      <c r="LLX93"/>
      <c r="LLY93"/>
      <c r="LLZ93"/>
      <c r="LMA93"/>
      <c r="LMB93"/>
      <c r="LMC93"/>
      <c r="LMD93"/>
      <c r="LME93"/>
      <c r="LMF93"/>
      <c r="LMG93"/>
      <c r="LMH93"/>
      <c r="LMI93"/>
      <c r="LMJ93"/>
      <c r="LMK93"/>
      <c r="LML93"/>
      <c r="LMM93"/>
      <c r="LMN93"/>
      <c r="LMO93"/>
      <c r="LMP93"/>
      <c r="LMQ93"/>
      <c r="LMR93"/>
      <c r="LMS93"/>
      <c r="LMT93"/>
      <c r="LMU93"/>
      <c r="LMV93"/>
      <c r="LMW93"/>
      <c r="LMX93"/>
      <c r="LMY93"/>
      <c r="LMZ93"/>
      <c r="LNA93"/>
      <c r="LNB93"/>
      <c r="LNC93"/>
      <c r="LND93"/>
      <c r="LNE93"/>
      <c r="LNF93"/>
      <c r="LNG93"/>
      <c r="LNH93"/>
      <c r="LNI93"/>
      <c r="LNJ93"/>
      <c r="LNK93"/>
      <c r="LNL93"/>
      <c r="LNM93"/>
      <c r="LNN93"/>
      <c r="LNO93"/>
      <c r="LNP93"/>
      <c r="LNQ93"/>
      <c r="LNR93"/>
      <c r="LNS93"/>
      <c r="LNT93"/>
      <c r="LNU93"/>
      <c r="LNV93"/>
      <c r="LNW93"/>
      <c r="LNX93"/>
      <c r="LNY93"/>
      <c r="LNZ93"/>
      <c r="LOA93"/>
      <c r="LOB93"/>
      <c r="LOC93"/>
      <c r="LOD93"/>
      <c r="LOE93"/>
      <c r="LOF93"/>
      <c r="LOG93"/>
      <c r="LOH93"/>
      <c r="LOI93"/>
      <c r="LOJ93"/>
      <c r="LOK93"/>
      <c r="LOL93"/>
      <c r="LOM93"/>
      <c r="LON93"/>
      <c r="LOO93"/>
      <c r="LOP93"/>
      <c r="LOQ93"/>
      <c r="LOR93"/>
      <c r="LOS93"/>
      <c r="LOT93"/>
      <c r="LOU93"/>
      <c r="LOV93"/>
      <c r="LOW93"/>
      <c r="LOX93"/>
      <c r="LOY93"/>
      <c r="LOZ93"/>
      <c r="LPA93"/>
      <c r="LPB93"/>
      <c r="LPC93"/>
      <c r="LPD93"/>
      <c r="LPE93"/>
      <c r="LPF93"/>
      <c r="LPG93"/>
      <c r="LPH93"/>
      <c r="LPI93"/>
      <c r="LPJ93"/>
      <c r="LPK93"/>
      <c r="LPL93"/>
      <c r="LPM93"/>
      <c r="LPN93"/>
      <c r="LPO93"/>
      <c r="LPP93"/>
      <c r="LPQ93"/>
      <c r="LPR93"/>
      <c r="LPS93"/>
      <c r="LPT93"/>
      <c r="LPU93"/>
      <c r="LPV93"/>
      <c r="LPW93"/>
      <c r="LPX93"/>
      <c r="LPY93"/>
      <c r="LPZ93"/>
      <c r="LQA93"/>
      <c r="LQB93"/>
      <c r="LQC93"/>
      <c r="LQD93"/>
      <c r="LQE93"/>
      <c r="LQF93"/>
      <c r="LQG93"/>
      <c r="LQH93"/>
      <c r="LQI93"/>
      <c r="LQJ93"/>
      <c r="LQK93"/>
      <c r="LQL93"/>
      <c r="LQM93"/>
      <c r="LQN93"/>
      <c r="LQO93"/>
      <c r="LQP93"/>
      <c r="LQQ93"/>
      <c r="LQR93"/>
      <c r="LQS93"/>
      <c r="LQT93"/>
      <c r="LQU93"/>
      <c r="LQV93"/>
      <c r="LQW93"/>
      <c r="LQX93"/>
      <c r="LQY93"/>
      <c r="LQZ93"/>
      <c r="LRA93"/>
      <c r="LRB93"/>
      <c r="LRC93"/>
      <c r="LRD93"/>
      <c r="LRE93"/>
      <c r="LRF93"/>
      <c r="LRG93"/>
      <c r="LRH93"/>
      <c r="LRI93"/>
      <c r="LRJ93"/>
      <c r="LRK93"/>
      <c r="LRL93"/>
      <c r="LRM93"/>
      <c r="LRN93"/>
      <c r="LRO93"/>
      <c r="LRP93"/>
      <c r="LRQ93"/>
      <c r="LRR93"/>
      <c r="LRS93"/>
      <c r="LRT93"/>
      <c r="LRU93"/>
      <c r="LRV93"/>
      <c r="LRW93"/>
      <c r="LRX93"/>
      <c r="LRY93"/>
      <c r="LRZ93"/>
      <c r="LSA93"/>
      <c r="LSB93"/>
      <c r="LSC93"/>
      <c r="LSD93"/>
      <c r="LSE93"/>
      <c r="LSF93"/>
      <c r="LSG93"/>
      <c r="LSH93"/>
      <c r="LSI93"/>
      <c r="LSJ93"/>
      <c r="LSK93"/>
      <c r="LSL93"/>
      <c r="LSM93"/>
      <c r="LSN93"/>
      <c r="LSO93"/>
      <c r="LSP93"/>
      <c r="LSQ93"/>
      <c r="LSR93"/>
      <c r="LSS93"/>
      <c r="LST93"/>
      <c r="LSU93"/>
      <c r="LSV93"/>
      <c r="LSW93"/>
      <c r="LSX93"/>
      <c r="LSY93"/>
      <c r="LSZ93"/>
      <c r="LTA93"/>
      <c r="LTB93"/>
      <c r="LTC93"/>
      <c r="LTD93"/>
      <c r="LTE93"/>
      <c r="LTF93"/>
      <c r="LTG93"/>
      <c r="LTH93"/>
      <c r="LTI93"/>
      <c r="LTJ93"/>
      <c r="LTK93"/>
      <c r="LTL93"/>
      <c r="LTM93"/>
      <c r="LTN93"/>
      <c r="LTO93"/>
      <c r="LTP93"/>
      <c r="LTQ93"/>
      <c r="LTR93"/>
      <c r="LTS93"/>
      <c r="LTT93"/>
      <c r="LTU93"/>
      <c r="LTV93"/>
      <c r="LTW93"/>
      <c r="LTX93"/>
      <c r="LTY93"/>
      <c r="LTZ93"/>
      <c r="LUA93"/>
      <c r="LUB93"/>
      <c r="LUC93"/>
      <c r="LUD93"/>
      <c r="LUE93"/>
      <c r="LUF93"/>
      <c r="LUG93"/>
      <c r="LUH93"/>
      <c r="LUI93"/>
      <c r="LUJ93"/>
      <c r="LUK93"/>
      <c r="LUL93"/>
      <c r="LUM93"/>
      <c r="LUN93"/>
      <c r="LUO93"/>
      <c r="LUP93"/>
      <c r="LUQ93"/>
      <c r="LUR93"/>
      <c r="LUS93"/>
      <c r="LUT93"/>
      <c r="LUU93"/>
      <c r="LUV93"/>
      <c r="LUW93"/>
      <c r="LUX93"/>
      <c r="LUY93"/>
      <c r="LUZ93"/>
      <c r="LVA93"/>
      <c r="LVB93"/>
      <c r="LVC93"/>
      <c r="LVD93"/>
      <c r="LVE93"/>
      <c r="LVF93"/>
      <c r="LVG93"/>
      <c r="LVH93"/>
      <c r="LVI93"/>
      <c r="LVJ93"/>
      <c r="LVK93"/>
      <c r="LVL93"/>
      <c r="LVM93"/>
      <c r="LVN93"/>
      <c r="LVO93"/>
      <c r="LVP93"/>
      <c r="LVQ93"/>
      <c r="LVR93"/>
      <c r="LVS93"/>
      <c r="LVT93"/>
      <c r="LVU93"/>
      <c r="LVV93"/>
      <c r="LVW93"/>
      <c r="LVX93"/>
      <c r="LVY93"/>
      <c r="LVZ93"/>
      <c r="LWA93"/>
      <c r="LWB93"/>
      <c r="LWC93"/>
      <c r="LWD93"/>
      <c r="LWE93"/>
      <c r="LWF93"/>
      <c r="LWG93"/>
      <c r="LWH93"/>
      <c r="LWI93"/>
      <c r="LWJ93"/>
      <c r="LWK93"/>
      <c r="LWL93"/>
      <c r="LWM93"/>
      <c r="LWN93"/>
      <c r="LWO93"/>
      <c r="LWP93"/>
      <c r="LWQ93"/>
      <c r="LWR93"/>
      <c r="LWS93"/>
      <c r="LWT93"/>
      <c r="LWU93"/>
      <c r="LWV93"/>
      <c r="LWW93"/>
      <c r="LWX93"/>
      <c r="LWY93"/>
      <c r="LWZ93"/>
      <c r="LXA93"/>
      <c r="LXB93"/>
      <c r="LXC93"/>
      <c r="LXD93"/>
      <c r="LXE93"/>
      <c r="LXF93"/>
      <c r="LXG93"/>
      <c r="LXH93"/>
      <c r="LXI93"/>
      <c r="LXJ93"/>
      <c r="LXK93"/>
      <c r="LXL93"/>
      <c r="LXM93"/>
      <c r="LXN93"/>
      <c r="LXO93"/>
      <c r="LXP93"/>
      <c r="LXQ93"/>
      <c r="LXR93"/>
      <c r="LXS93"/>
      <c r="LXT93"/>
      <c r="LXU93"/>
      <c r="LXV93"/>
      <c r="LXW93"/>
      <c r="LXX93"/>
      <c r="LXY93"/>
      <c r="LXZ93"/>
      <c r="LYA93"/>
      <c r="LYB93"/>
      <c r="LYC93"/>
      <c r="LYD93"/>
      <c r="LYE93"/>
      <c r="LYF93"/>
      <c r="LYG93"/>
      <c r="LYH93"/>
      <c r="LYI93"/>
      <c r="LYJ93"/>
      <c r="LYK93"/>
      <c r="LYL93"/>
      <c r="LYM93"/>
      <c r="LYN93"/>
      <c r="LYO93"/>
      <c r="LYP93"/>
      <c r="LYQ93"/>
      <c r="LYR93"/>
      <c r="LYS93"/>
      <c r="LYT93"/>
      <c r="LYU93"/>
      <c r="LYV93"/>
      <c r="LYW93"/>
      <c r="LYX93"/>
      <c r="LYY93"/>
      <c r="LYZ93"/>
      <c r="LZA93"/>
      <c r="LZB93"/>
      <c r="LZC93"/>
      <c r="LZD93"/>
      <c r="LZE93"/>
      <c r="LZF93"/>
      <c r="LZG93"/>
      <c r="LZH93"/>
      <c r="LZI93"/>
      <c r="LZJ93"/>
      <c r="LZK93"/>
      <c r="LZL93"/>
      <c r="LZM93"/>
      <c r="LZN93"/>
      <c r="LZO93"/>
      <c r="LZP93"/>
      <c r="LZQ93"/>
      <c r="LZR93"/>
      <c r="LZS93"/>
      <c r="LZT93"/>
      <c r="LZU93"/>
      <c r="LZV93"/>
      <c r="LZW93"/>
      <c r="LZX93"/>
      <c r="LZY93"/>
      <c r="LZZ93"/>
      <c r="MAA93"/>
      <c r="MAB93"/>
      <c r="MAC93"/>
      <c r="MAD93"/>
      <c r="MAE93"/>
      <c r="MAF93"/>
      <c r="MAG93"/>
      <c r="MAH93"/>
      <c r="MAI93"/>
      <c r="MAJ93"/>
      <c r="MAK93"/>
      <c r="MAL93"/>
      <c r="MAM93"/>
      <c r="MAN93"/>
      <c r="MAO93"/>
      <c r="MAP93"/>
      <c r="MAQ93"/>
      <c r="MAR93"/>
      <c r="MAS93"/>
      <c r="MAT93"/>
      <c r="MAU93"/>
      <c r="MAV93"/>
      <c r="MAW93"/>
      <c r="MAX93"/>
      <c r="MAY93"/>
      <c r="MAZ93"/>
      <c r="MBA93"/>
      <c r="MBB93"/>
      <c r="MBC93"/>
      <c r="MBD93"/>
      <c r="MBE93"/>
      <c r="MBF93"/>
      <c r="MBG93"/>
      <c r="MBH93"/>
      <c r="MBI93"/>
      <c r="MBJ93"/>
      <c r="MBK93"/>
      <c r="MBL93"/>
      <c r="MBM93"/>
      <c r="MBN93"/>
      <c r="MBO93"/>
      <c r="MBP93"/>
      <c r="MBQ93"/>
      <c r="MBR93"/>
      <c r="MBS93"/>
      <c r="MBT93"/>
      <c r="MBU93"/>
      <c r="MBV93"/>
      <c r="MBW93"/>
      <c r="MBX93"/>
      <c r="MBY93"/>
      <c r="MBZ93"/>
      <c r="MCA93"/>
      <c r="MCB93"/>
      <c r="MCC93"/>
      <c r="MCD93"/>
      <c r="MCE93"/>
      <c r="MCF93"/>
      <c r="MCG93"/>
      <c r="MCH93"/>
      <c r="MCI93"/>
      <c r="MCJ93"/>
      <c r="MCK93"/>
      <c r="MCL93"/>
      <c r="MCM93"/>
      <c r="MCN93"/>
      <c r="MCO93"/>
      <c r="MCP93"/>
      <c r="MCQ93"/>
      <c r="MCR93"/>
      <c r="MCS93"/>
      <c r="MCT93"/>
      <c r="MCU93"/>
      <c r="MCV93"/>
      <c r="MCW93"/>
      <c r="MCX93"/>
      <c r="MCY93"/>
      <c r="MCZ93"/>
      <c r="MDA93"/>
      <c r="MDB93"/>
      <c r="MDC93"/>
      <c r="MDD93"/>
      <c r="MDE93"/>
      <c r="MDF93"/>
      <c r="MDG93"/>
      <c r="MDH93"/>
      <c r="MDI93"/>
      <c r="MDJ93"/>
      <c r="MDK93"/>
      <c r="MDL93"/>
      <c r="MDM93"/>
      <c r="MDN93"/>
      <c r="MDO93"/>
      <c r="MDP93"/>
      <c r="MDQ93"/>
      <c r="MDR93"/>
      <c r="MDS93"/>
      <c r="MDT93"/>
      <c r="MDU93"/>
      <c r="MDV93"/>
      <c r="MDW93"/>
      <c r="MDX93"/>
      <c r="MDY93"/>
      <c r="MDZ93"/>
      <c r="MEA93"/>
      <c r="MEB93"/>
      <c r="MEC93"/>
      <c r="MED93"/>
      <c r="MEE93"/>
      <c r="MEF93"/>
      <c r="MEG93"/>
      <c r="MEH93"/>
      <c r="MEI93"/>
      <c r="MEJ93"/>
      <c r="MEK93"/>
      <c r="MEL93"/>
      <c r="MEM93"/>
      <c r="MEN93"/>
      <c r="MEO93"/>
      <c r="MEP93"/>
      <c r="MEQ93"/>
      <c r="MER93"/>
      <c r="MES93"/>
      <c r="MET93"/>
      <c r="MEU93"/>
      <c r="MEV93"/>
      <c r="MEW93"/>
      <c r="MEX93"/>
      <c r="MEY93"/>
      <c r="MEZ93"/>
      <c r="MFA93"/>
      <c r="MFB93"/>
      <c r="MFC93"/>
      <c r="MFD93"/>
      <c r="MFE93"/>
      <c r="MFF93"/>
      <c r="MFG93"/>
      <c r="MFH93"/>
      <c r="MFI93"/>
      <c r="MFJ93"/>
      <c r="MFK93"/>
      <c r="MFL93"/>
      <c r="MFM93"/>
      <c r="MFN93"/>
      <c r="MFO93"/>
      <c r="MFP93"/>
      <c r="MFQ93"/>
      <c r="MFR93"/>
      <c r="MFS93"/>
      <c r="MFT93"/>
      <c r="MFU93"/>
      <c r="MFV93"/>
      <c r="MFW93"/>
      <c r="MFX93"/>
      <c r="MFY93"/>
      <c r="MFZ93"/>
      <c r="MGA93"/>
      <c r="MGB93"/>
      <c r="MGC93"/>
      <c r="MGD93"/>
      <c r="MGE93"/>
      <c r="MGF93"/>
      <c r="MGG93"/>
      <c r="MGH93"/>
      <c r="MGI93"/>
      <c r="MGJ93"/>
      <c r="MGK93"/>
      <c r="MGL93"/>
      <c r="MGM93"/>
      <c r="MGN93"/>
      <c r="MGO93"/>
      <c r="MGP93"/>
      <c r="MGQ93"/>
      <c r="MGR93"/>
      <c r="MGS93"/>
      <c r="MGT93"/>
      <c r="MGU93"/>
      <c r="MGV93"/>
      <c r="MGW93"/>
      <c r="MGX93"/>
      <c r="MGY93"/>
      <c r="MGZ93"/>
      <c r="MHA93"/>
      <c r="MHB93"/>
      <c r="MHC93"/>
      <c r="MHD93"/>
      <c r="MHE93"/>
      <c r="MHF93"/>
      <c r="MHG93"/>
      <c r="MHH93"/>
      <c r="MHI93"/>
      <c r="MHJ93"/>
      <c r="MHK93"/>
      <c r="MHL93"/>
      <c r="MHM93"/>
      <c r="MHN93"/>
      <c r="MHO93"/>
      <c r="MHP93"/>
      <c r="MHQ93"/>
      <c r="MHR93"/>
      <c r="MHS93"/>
      <c r="MHT93"/>
      <c r="MHU93"/>
      <c r="MHV93"/>
      <c r="MHW93"/>
      <c r="MHX93"/>
      <c r="MHY93"/>
      <c r="MHZ93"/>
      <c r="MIA93"/>
      <c r="MIB93"/>
      <c r="MIC93"/>
      <c r="MID93"/>
      <c r="MIE93"/>
      <c r="MIF93"/>
      <c r="MIG93"/>
      <c r="MIH93"/>
      <c r="MII93"/>
      <c r="MIJ93"/>
      <c r="MIK93"/>
      <c r="MIL93"/>
      <c r="MIM93"/>
      <c r="MIN93"/>
      <c r="MIO93"/>
      <c r="MIP93"/>
      <c r="MIQ93"/>
      <c r="MIR93"/>
      <c r="MIS93"/>
      <c r="MIT93"/>
      <c r="MIU93"/>
      <c r="MIV93"/>
      <c r="MIW93"/>
      <c r="MIX93"/>
      <c r="MIY93"/>
      <c r="MIZ93"/>
      <c r="MJA93"/>
      <c r="MJB93"/>
      <c r="MJC93"/>
      <c r="MJD93"/>
      <c r="MJE93"/>
      <c r="MJF93"/>
      <c r="MJG93"/>
      <c r="MJH93"/>
      <c r="MJI93"/>
      <c r="MJJ93"/>
      <c r="MJK93"/>
      <c r="MJL93"/>
      <c r="MJM93"/>
      <c r="MJN93"/>
      <c r="MJO93"/>
      <c r="MJP93"/>
      <c r="MJQ93"/>
      <c r="MJR93"/>
      <c r="MJS93"/>
      <c r="MJT93"/>
      <c r="MJU93"/>
      <c r="MJV93"/>
      <c r="MJW93"/>
      <c r="MJX93"/>
      <c r="MJY93"/>
      <c r="MJZ93"/>
      <c r="MKA93"/>
      <c r="MKB93"/>
      <c r="MKC93"/>
      <c r="MKD93"/>
      <c r="MKE93"/>
      <c r="MKF93"/>
      <c r="MKG93"/>
      <c r="MKH93"/>
      <c r="MKI93"/>
      <c r="MKJ93"/>
      <c r="MKK93"/>
      <c r="MKL93"/>
      <c r="MKM93"/>
      <c r="MKN93"/>
      <c r="MKO93"/>
      <c r="MKP93"/>
      <c r="MKQ93"/>
      <c r="MKR93"/>
      <c r="MKS93"/>
      <c r="MKT93"/>
      <c r="MKU93"/>
      <c r="MKV93"/>
      <c r="MKW93"/>
      <c r="MKX93"/>
      <c r="MKY93"/>
      <c r="MKZ93"/>
      <c r="MLA93"/>
      <c r="MLB93"/>
      <c r="MLC93"/>
      <c r="MLD93"/>
      <c r="MLE93"/>
      <c r="MLF93"/>
      <c r="MLG93"/>
      <c r="MLH93"/>
      <c r="MLI93"/>
      <c r="MLJ93"/>
      <c r="MLK93"/>
      <c r="MLL93"/>
      <c r="MLM93"/>
      <c r="MLN93"/>
      <c r="MLO93"/>
      <c r="MLP93"/>
      <c r="MLQ93"/>
      <c r="MLR93"/>
      <c r="MLS93"/>
      <c r="MLT93"/>
      <c r="MLU93"/>
      <c r="MLV93"/>
      <c r="MLW93"/>
      <c r="MLX93"/>
      <c r="MLY93"/>
      <c r="MLZ93"/>
      <c r="MMA93"/>
      <c r="MMB93"/>
      <c r="MMC93"/>
      <c r="MMD93"/>
      <c r="MME93"/>
      <c r="MMF93"/>
      <c r="MMG93"/>
      <c r="MMH93"/>
      <c r="MMI93"/>
      <c r="MMJ93"/>
      <c r="MMK93"/>
      <c r="MML93"/>
      <c r="MMM93"/>
      <c r="MMN93"/>
      <c r="MMO93"/>
      <c r="MMP93"/>
      <c r="MMQ93"/>
      <c r="MMR93"/>
      <c r="MMS93"/>
      <c r="MMT93"/>
      <c r="MMU93"/>
      <c r="MMV93"/>
      <c r="MMW93"/>
      <c r="MMX93"/>
      <c r="MMY93"/>
      <c r="MMZ93"/>
      <c r="MNA93"/>
      <c r="MNB93"/>
      <c r="MNC93"/>
      <c r="MND93"/>
      <c r="MNE93"/>
      <c r="MNF93"/>
      <c r="MNG93"/>
      <c r="MNH93"/>
      <c r="MNI93"/>
      <c r="MNJ93"/>
      <c r="MNK93"/>
      <c r="MNL93"/>
      <c r="MNM93"/>
      <c r="MNN93"/>
      <c r="MNO93"/>
      <c r="MNP93"/>
      <c r="MNQ93"/>
      <c r="MNR93"/>
      <c r="MNS93"/>
      <c r="MNT93"/>
      <c r="MNU93"/>
      <c r="MNV93"/>
      <c r="MNW93"/>
      <c r="MNX93"/>
      <c r="MNY93"/>
      <c r="MNZ93"/>
      <c r="MOA93"/>
      <c r="MOB93"/>
      <c r="MOC93"/>
      <c r="MOD93"/>
      <c r="MOE93"/>
      <c r="MOF93"/>
      <c r="MOG93"/>
      <c r="MOH93"/>
      <c r="MOI93"/>
      <c r="MOJ93"/>
      <c r="MOK93"/>
      <c r="MOL93"/>
      <c r="MOM93"/>
      <c r="MON93"/>
      <c r="MOO93"/>
      <c r="MOP93"/>
      <c r="MOQ93"/>
      <c r="MOR93"/>
      <c r="MOS93"/>
      <c r="MOT93"/>
      <c r="MOU93"/>
      <c r="MOV93"/>
      <c r="MOW93"/>
      <c r="MOX93"/>
      <c r="MOY93"/>
      <c r="MOZ93"/>
      <c r="MPA93"/>
      <c r="MPB93"/>
      <c r="MPC93"/>
      <c r="MPD93"/>
      <c r="MPE93"/>
      <c r="MPF93"/>
      <c r="MPG93"/>
      <c r="MPH93"/>
      <c r="MPI93"/>
      <c r="MPJ93"/>
      <c r="MPK93"/>
      <c r="MPL93"/>
      <c r="MPM93"/>
      <c r="MPN93"/>
      <c r="MPO93"/>
      <c r="MPP93"/>
      <c r="MPQ93"/>
      <c r="MPR93"/>
      <c r="MPS93"/>
      <c r="MPT93"/>
      <c r="MPU93"/>
      <c r="MPV93"/>
      <c r="MPW93"/>
      <c r="MPX93"/>
      <c r="MPY93"/>
      <c r="MPZ93"/>
      <c r="MQA93"/>
      <c r="MQB93"/>
      <c r="MQC93"/>
      <c r="MQD93"/>
      <c r="MQE93"/>
      <c r="MQF93"/>
      <c r="MQG93"/>
      <c r="MQH93"/>
      <c r="MQI93"/>
      <c r="MQJ93"/>
      <c r="MQK93"/>
      <c r="MQL93"/>
      <c r="MQM93"/>
      <c r="MQN93"/>
      <c r="MQO93"/>
      <c r="MQP93"/>
      <c r="MQQ93"/>
      <c r="MQR93"/>
      <c r="MQS93"/>
      <c r="MQT93"/>
      <c r="MQU93"/>
      <c r="MQV93"/>
      <c r="MQW93"/>
      <c r="MQX93"/>
      <c r="MQY93"/>
      <c r="MQZ93"/>
      <c r="MRA93"/>
      <c r="MRB93"/>
      <c r="MRC93"/>
      <c r="MRD93"/>
      <c r="MRE93"/>
      <c r="MRF93"/>
      <c r="MRG93"/>
      <c r="MRH93"/>
      <c r="MRI93"/>
      <c r="MRJ93"/>
      <c r="MRK93"/>
      <c r="MRL93"/>
      <c r="MRM93"/>
      <c r="MRN93"/>
      <c r="MRO93"/>
      <c r="MRP93"/>
      <c r="MRQ93"/>
      <c r="MRR93"/>
      <c r="MRS93"/>
      <c r="MRT93"/>
      <c r="MRU93"/>
      <c r="MRV93"/>
      <c r="MRW93"/>
      <c r="MRX93"/>
      <c r="MRY93"/>
      <c r="MRZ93"/>
      <c r="MSA93"/>
      <c r="MSB93"/>
      <c r="MSC93"/>
      <c r="MSD93"/>
      <c r="MSE93"/>
      <c r="MSF93"/>
      <c r="MSG93"/>
      <c r="MSH93"/>
      <c r="MSI93"/>
      <c r="MSJ93"/>
      <c r="MSK93"/>
      <c r="MSL93"/>
      <c r="MSM93"/>
      <c r="MSN93"/>
      <c r="MSO93"/>
      <c r="MSP93"/>
      <c r="MSQ93"/>
      <c r="MSR93"/>
      <c r="MSS93"/>
      <c r="MST93"/>
      <c r="MSU93"/>
      <c r="MSV93"/>
      <c r="MSW93"/>
      <c r="MSX93"/>
      <c r="MSY93"/>
      <c r="MSZ93"/>
      <c r="MTA93"/>
      <c r="MTB93"/>
      <c r="MTC93"/>
      <c r="MTD93"/>
      <c r="MTE93"/>
      <c r="MTF93"/>
      <c r="MTG93"/>
      <c r="MTH93"/>
      <c r="MTI93"/>
      <c r="MTJ93"/>
      <c r="MTK93"/>
      <c r="MTL93"/>
      <c r="MTM93"/>
      <c r="MTN93"/>
      <c r="MTO93"/>
      <c r="MTP93"/>
      <c r="MTQ93"/>
      <c r="MTR93"/>
      <c r="MTS93"/>
      <c r="MTT93"/>
      <c r="MTU93"/>
      <c r="MTV93"/>
      <c r="MTW93"/>
      <c r="MTX93"/>
      <c r="MTY93"/>
      <c r="MTZ93"/>
      <c r="MUA93"/>
      <c r="MUB93"/>
      <c r="MUC93"/>
      <c r="MUD93"/>
      <c r="MUE93"/>
      <c r="MUF93"/>
      <c r="MUG93"/>
      <c r="MUH93"/>
      <c r="MUI93"/>
      <c r="MUJ93"/>
      <c r="MUK93"/>
      <c r="MUL93"/>
      <c r="MUM93"/>
      <c r="MUN93"/>
      <c r="MUO93"/>
      <c r="MUP93"/>
      <c r="MUQ93"/>
      <c r="MUR93"/>
      <c r="MUS93"/>
      <c r="MUT93"/>
      <c r="MUU93"/>
      <c r="MUV93"/>
      <c r="MUW93"/>
      <c r="MUX93"/>
      <c r="MUY93"/>
      <c r="MUZ93"/>
      <c r="MVA93"/>
      <c r="MVB93"/>
      <c r="MVC93"/>
      <c r="MVD93"/>
      <c r="MVE93"/>
      <c r="MVF93"/>
      <c r="MVG93"/>
      <c r="MVH93"/>
      <c r="MVI93"/>
      <c r="MVJ93"/>
      <c r="MVK93"/>
      <c r="MVL93"/>
      <c r="MVM93"/>
      <c r="MVN93"/>
      <c r="MVO93"/>
      <c r="MVP93"/>
      <c r="MVQ93"/>
      <c r="MVR93"/>
      <c r="MVS93"/>
      <c r="MVT93"/>
      <c r="MVU93"/>
      <c r="MVV93"/>
      <c r="MVW93"/>
      <c r="MVX93"/>
      <c r="MVY93"/>
      <c r="MVZ93"/>
      <c r="MWA93"/>
      <c r="MWB93"/>
      <c r="MWC93"/>
      <c r="MWD93"/>
      <c r="MWE93"/>
      <c r="MWF93"/>
      <c r="MWG93"/>
      <c r="MWH93"/>
      <c r="MWI93"/>
      <c r="MWJ93"/>
      <c r="MWK93"/>
      <c r="MWL93"/>
      <c r="MWM93"/>
      <c r="MWN93"/>
      <c r="MWO93"/>
      <c r="MWP93"/>
      <c r="MWQ93"/>
      <c r="MWR93"/>
      <c r="MWS93"/>
      <c r="MWT93"/>
      <c r="MWU93"/>
      <c r="MWV93"/>
      <c r="MWW93"/>
      <c r="MWX93"/>
      <c r="MWY93"/>
      <c r="MWZ93"/>
      <c r="MXA93"/>
      <c r="MXB93"/>
      <c r="MXC93"/>
      <c r="MXD93"/>
      <c r="MXE93"/>
      <c r="MXF93"/>
      <c r="MXG93"/>
      <c r="MXH93"/>
      <c r="MXI93"/>
      <c r="MXJ93"/>
      <c r="MXK93"/>
      <c r="MXL93"/>
      <c r="MXM93"/>
      <c r="MXN93"/>
      <c r="MXO93"/>
      <c r="MXP93"/>
      <c r="MXQ93"/>
      <c r="MXR93"/>
      <c r="MXS93"/>
      <c r="MXT93"/>
      <c r="MXU93"/>
      <c r="MXV93"/>
      <c r="MXW93"/>
      <c r="MXX93"/>
      <c r="MXY93"/>
      <c r="MXZ93"/>
      <c r="MYA93"/>
      <c r="MYB93"/>
      <c r="MYC93"/>
      <c r="MYD93"/>
      <c r="MYE93"/>
      <c r="MYF93"/>
      <c r="MYG93"/>
      <c r="MYH93"/>
      <c r="MYI93"/>
      <c r="MYJ93"/>
      <c r="MYK93"/>
      <c r="MYL93"/>
      <c r="MYM93"/>
      <c r="MYN93"/>
      <c r="MYO93"/>
      <c r="MYP93"/>
      <c r="MYQ93"/>
      <c r="MYR93"/>
      <c r="MYS93"/>
      <c r="MYT93"/>
      <c r="MYU93"/>
      <c r="MYV93"/>
      <c r="MYW93"/>
      <c r="MYX93"/>
      <c r="MYY93"/>
      <c r="MYZ93"/>
      <c r="MZA93"/>
      <c r="MZB93"/>
      <c r="MZC93"/>
      <c r="MZD93"/>
      <c r="MZE93"/>
      <c r="MZF93"/>
      <c r="MZG93"/>
      <c r="MZH93"/>
      <c r="MZI93"/>
      <c r="MZJ93"/>
      <c r="MZK93"/>
      <c r="MZL93"/>
      <c r="MZM93"/>
      <c r="MZN93"/>
      <c r="MZO93"/>
      <c r="MZP93"/>
      <c r="MZQ93"/>
      <c r="MZR93"/>
      <c r="MZS93"/>
      <c r="MZT93"/>
      <c r="MZU93"/>
      <c r="MZV93"/>
      <c r="MZW93"/>
      <c r="MZX93"/>
      <c r="MZY93"/>
      <c r="MZZ93"/>
      <c r="NAA93"/>
      <c r="NAB93"/>
      <c r="NAC93"/>
      <c r="NAD93"/>
      <c r="NAE93"/>
      <c r="NAF93"/>
      <c r="NAG93"/>
      <c r="NAH93"/>
      <c r="NAI93"/>
      <c r="NAJ93"/>
      <c r="NAK93"/>
      <c r="NAL93"/>
      <c r="NAM93"/>
      <c r="NAN93"/>
      <c r="NAO93"/>
      <c r="NAP93"/>
      <c r="NAQ93"/>
      <c r="NAR93"/>
      <c r="NAS93"/>
      <c r="NAT93"/>
      <c r="NAU93"/>
      <c r="NAV93"/>
      <c r="NAW93"/>
      <c r="NAX93"/>
      <c r="NAY93"/>
      <c r="NAZ93"/>
      <c r="NBA93"/>
      <c r="NBB93"/>
      <c r="NBC93"/>
      <c r="NBD93"/>
      <c r="NBE93"/>
      <c r="NBF93"/>
      <c r="NBG93"/>
      <c r="NBH93"/>
      <c r="NBI93"/>
      <c r="NBJ93"/>
      <c r="NBK93"/>
      <c r="NBL93"/>
      <c r="NBM93"/>
      <c r="NBN93"/>
      <c r="NBO93"/>
      <c r="NBP93"/>
      <c r="NBQ93"/>
      <c r="NBR93"/>
      <c r="NBS93"/>
      <c r="NBT93"/>
      <c r="NBU93"/>
      <c r="NBV93"/>
      <c r="NBW93"/>
      <c r="NBX93"/>
      <c r="NBY93"/>
      <c r="NBZ93"/>
      <c r="NCA93"/>
      <c r="NCB93"/>
      <c r="NCC93"/>
      <c r="NCD93"/>
      <c r="NCE93"/>
      <c r="NCF93"/>
      <c r="NCG93"/>
      <c r="NCH93"/>
      <c r="NCI93"/>
      <c r="NCJ93"/>
      <c r="NCK93"/>
      <c r="NCL93"/>
      <c r="NCM93"/>
      <c r="NCN93"/>
      <c r="NCO93"/>
      <c r="NCP93"/>
      <c r="NCQ93"/>
      <c r="NCR93"/>
      <c r="NCS93"/>
      <c r="NCT93"/>
      <c r="NCU93"/>
      <c r="NCV93"/>
      <c r="NCW93"/>
      <c r="NCX93"/>
      <c r="NCY93"/>
      <c r="NCZ93"/>
      <c r="NDA93"/>
      <c r="NDB93"/>
      <c r="NDC93"/>
      <c r="NDD93"/>
      <c r="NDE93"/>
      <c r="NDF93"/>
      <c r="NDG93"/>
      <c r="NDH93"/>
      <c r="NDI93"/>
      <c r="NDJ93"/>
      <c r="NDK93"/>
      <c r="NDL93"/>
      <c r="NDM93"/>
      <c r="NDN93"/>
      <c r="NDO93"/>
      <c r="NDP93"/>
      <c r="NDQ93"/>
      <c r="NDR93"/>
      <c r="NDS93"/>
      <c r="NDT93"/>
      <c r="NDU93"/>
      <c r="NDV93"/>
      <c r="NDW93"/>
      <c r="NDX93"/>
      <c r="NDY93"/>
      <c r="NDZ93"/>
      <c r="NEA93"/>
      <c r="NEB93"/>
      <c r="NEC93"/>
      <c r="NED93"/>
      <c r="NEE93"/>
      <c r="NEF93"/>
      <c r="NEG93"/>
      <c r="NEH93"/>
      <c r="NEI93"/>
      <c r="NEJ93"/>
      <c r="NEK93"/>
      <c r="NEL93"/>
      <c r="NEM93"/>
      <c r="NEN93"/>
      <c r="NEO93"/>
      <c r="NEP93"/>
      <c r="NEQ93"/>
      <c r="NER93"/>
      <c r="NES93"/>
      <c r="NET93"/>
      <c r="NEU93"/>
      <c r="NEV93"/>
      <c r="NEW93"/>
      <c r="NEX93"/>
      <c r="NEY93"/>
      <c r="NEZ93"/>
      <c r="NFA93"/>
      <c r="NFB93"/>
      <c r="NFC93"/>
      <c r="NFD93"/>
      <c r="NFE93"/>
      <c r="NFF93"/>
      <c r="NFG93"/>
      <c r="NFH93"/>
      <c r="NFI93"/>
      <c r="NFJ93"/>
      <c r="NFK93"/>
      <c r="NFL93"/>
      <c r="NFM93"/>
      <c r="NFN93"/>
      <c r="NFO93"/>
      <c r="NFP93"/>
      <c r="NFQ93"/>
      <c r="NFR93"/>
      <c r="NFS93"/>
      <c r="NFT93"/>
      <c r="NFU93"/>
      <c r="NFV93"/>
      <c r="NFW93"/>
      <c r="NFX93"/>
      <c r="NFY93"/>
      <c r="NFZ93"/>
      <c r="NGA93"/>
      <c r="NGB93"/>
      <c r="NGC93"/>
      <c r="NGD93"/>
      <c r="NGE93"/>
      <c r="NGF93"/>
      <c r="NGG93"/>
      <c r="NGH93"/>
      <c r="NGI93"/>
      <c r="NGJ93"/>
      <c r="NGK93"/>
      <c r="NGL93"/>
      <c r="NGM93"/>
      <c r="NGN93"/>
      <c r="NGO93"/>
      <c r="NGP93"/>
      <c r="NGQ93"/>
      <c r="NGR93"/>
      <c r="NGS93"/>
      <c r="NGT93"/>
      <c r="NGU93"/>
      <c r="NGV93"/>
      <c r="NGW93"/>
      <c r="NGX93"/>
      <c r="NGY93"/>
      <c r="NGZ93"/>
      <c r="NHA93"/>
      <c r="NHB93"/>
      <c r="NHC93"/>
      <c r="NHD93"/>
      <c r="NHE93"/>
      <c r="NHF93"/>
      <c r="NHG93"/>
      <c r="NHH93"/>
      <c r="NHI93"/>
      <c r="NHJ93"/>
      <c r="NHK93"/>
      <c r="NHL93"/>
      <c r="NHM93"/>
      <c r="NHN93"/>
      <c r="NHO93"/>
      <c r="NHP93"/>
      <c r="NHQ93"/>
      <c r="NHR93"/>
      <c r="NHS93"/>
      <c r="NHT93"/>
      <c r="NHU93"/>
      <c r="NHV93"/>
      <c r="NHW93"/>
      <c r="NHX93"/>
      <c r="NHY93"/>
      <c r="NHZ93"/>
      <c r="NIA93"/>
      <c r="NIB93"/>
      <c r="NIC93"/>
      <c r="NID93"/>
      <c r="NIE93"/>
      <c r="NIF93"/>
      <c r="NIG93"/>
      <c r="NIH93"/>
      <c r="NII93"/>
      <c r="NIJ93"/>
      <c r="NIK93"/>
      <c r="NIL93"/>
      <c r="NIM93"/>
      <c r="NIN93"/>
      <c r="NIO93"/>
      <c r="NIP93"/>
      <c r="NIQ93"/>
      <c r="NIR93"/>
      <c r="NIS93"/>
      <c r="NIT93"/>
      <c r="NIU93"/>
      <c r="NIV93"/>
      <c r="NIW93"/>
      <c r="NIX93"/>
      <c r="NIY93"/>
      <c r="NIZ93"/>
      <c r="NJA93"/>
      <c r="NJB93"/>
      <c r="NJC93"/>
      <c r="NJD93"/>
      <c r="NJE93"/>
      <c r="NJF93"/>
      <c r="NJG93"/>
      <c r="NJH93"/>
      <c r="NJI93"/>
      <c r="NJJ93"/>
      <c r="NJK93"/>
      <c r="NJL93"/>
      <c r="NJM93"/>
      <c r="NJN93"/>
      <c r="NJO93"/>
      <c r="NJP93"/>
      <c r="NJQ93"/>
      <c r="NJR93"/>
      <c r="NJS93"/>
      <c r="NJT93"/>
      <c r="NJU93"/>
      <c r="NJV93"/>
      <c r="NJW93"/>
      <c r="NJX93"/>
      <c r="NJY93"/>
      <c r="NJZ93"/>
      <c r="NKA93"/>
      <c r="NKB93"/>
      <c r="NKC93"/>
      <c r="NKD93"/>
      <c r="NKE93"/>
      <c r="NKF93"/>
      <c r="NKG93"/>
      <c r="NKH93"/>
      <c r="NKI93"/>
      <c r="NKJ93"/>
      <c r="NKK93"/>
      <c r="NKL93"/>
      <c r="NKM93"/>
      <c r="NKN93"/>
      <c r="NKO93"/>
      <c r="NKP93"/>
      <c r="NKQ93"/>
      <c r="NKR93"/>
      <c r="NKS93"/>
      <c r="NKT93"/>
      <c r="NKU93"/>
      <c r="NKV93"/>
      <c r="NKW93"/>
      <c r="NKX93"/>
      <c r="NKY93"/>
      <c r="NKZ93"/>
      <c r="NLA93"/>
      <c r="NLB93"/>
      <c r="NLC93"/>
      <c r="NLD93"/>
      <c r="NLE93"/>
      <c r="NLF93"/>
      <c r="NLG93"/>
      <c r="NLH93"/>
      <c r="NLI93"/>
      <c r="NLJ93"/>
      <c r="NLK93"/>
      <c r="NLL93"/>
      <c r="NLM93"/>
      <c r="NLN93"/>
      <c r="NLO93"/>
      <c r="NLP93"/>
      <c r="NLQ93"/>
      <c r="NLR93"/>
      <c r="NLS93"/>
      <c r="NLT93"/>
      <c r="NLU93"/>
      <c r="NLV93"/>
      <c r="NLW93"/>
      <c r="NLX93"/>
      <c r="NLY93"/>
      <c r="NLZ93"/>
      <c r="NMA93"/>
      <c r="NMB93"/>
      <c r="NMC93"/>
      <c r="NMD93"/>
      <c r="NME93"/>
      <c r="NMF93"/>
      <c r="NMG93"/>
      <c r="NMH93"/>
      <c r="NMI93"/>
      <c r="NMJ93"/>
      <c r="NMK93"/>
      <c r="NML93"/>
      <c r="NMM93"/>
      <c r="NMN93"/>
      <c r="NMO93"/>
      <c r="NMP93"/>
      <c r="NMQ93"/>
      <c r="NMR93"/>
      <c r="NMS93"/>
      <c r="NMT93"/>
      <c r="NMU93"/>
      <c r="NMV93"/>
      <c r="NMW93"/>
      <c r="NMX93"/>
      <c r="NMY93"/>
      <c r="NMZ93"/>
      <c r="NNA93"/>
      <c r="NNB93"/>
      <c r="NNC93"/>
      <c r="NND93"/>
      <c r="NNE93"/>
      <c r="NNF93"/>
      <c r="NNG93"/>
      <c r="NNH93"/>
      <c r="NNI93"/>
      <c r="NNJ93"/>
      <c r="NNK93"/>
      <c r="NNL93"/>
      <c r="NNM93"/>
      <c r="NNN93"/>
      <c r="NNO93"/>
      <c r="NNP93"/>
      <c r="NNQ93"/>
      <c r="NNR93"/>
      <c r="NNS93"/>
      <c r="NNT93"/>
      <c r="NNU93"/>
      <c r="NNV93"/>
      <c r="NNW93"/>
      <c r="NNX93"/>
      <c r="NNY93"/>
      <c r="NNZ93"/>
      <c r="NOA93"/>
      <c r="NOB93"/>
      <c r="NOC93"/>
      <c r="NOD93"/>
      <c r="NOE93"/>
      <c r="NOF93"/>
      <c r="NOG93"/>
      <c r="NOH93"/>
      <c r="NOI93"/>
      <c r="NOJ93"/>
      <c r="NOK93"/>
      <c r="NOL93"/>
      <c r="NOM93"/>
      <c r="NON93"/>
      <c r="NOO93"/>
      <c r="NOP93"/>
      <c r="NOQ93"/>
      <c r="NOR93"/>
      <c r="NOS93"/>
      <c r="NOT93"/>
      <c r="NOU93"/>
      <c r="NOV93"/>
      <c r="NOW93"/>
      <c r="NOX93"/>
      <c r="NOY93"/>
      <c r="NOZ93"/>
      <c r="NPA93"/>
      <c r="NPB93"/>
      <c r="NPC93"/>
      <c r="NPD93"/>
      <c r="NPE93"/>
      <c r="NPF93"/>
      <c r="NPG93"/>
      <c r="NPH93"/>
      <c r="NPI93"/>
      <c r="NPJ93"/>
      <c r="NPK93"/>
      <c r="NPL93"/>
      <c r="NPM93"/>
      <c r="NPN93"/>
      <c r="NPO93"/>
      <c r="NPP93"/>
      <c r="NPQ93"/>
      <c r="NPR93"/>
      <c r="NPS93"/>
      <c r="NPT93"/>
      <c r="NPU93"/>
      <c r="NPV93"/>
      <c r="NPW93"/>
      <c r="NPX93"/>
      <c r="NPY93"/>
      <c r="NPZ93"/>
      <c r="NQA93"/>
      <c r="NQB93"/>
      <c r="NQC93"/>
      <c r="NQD93"/>
      <c r="NQE93"/>
      <c r="NQF93"/>
      <c r="NQG93"/>
      <c r="NQH93"/>
      <c r="NQI93"/>
      <c r="NQJ93"/>
      <c r="NQK93"/>
      <c r="NQL93"/>
      <c r="NQM93"/>
      <c r="NQN93"/>
      <c r="NQO93"/>
      <c r="NQP93"/>
      <c r="NQQ93"/>
      <c r="NQR93"/>
      <c r="NQS93"/>
      <c r="NQT93"/>
      <c r="NQU93"/>
      <c r="NQV93"/>
      <c r="NQW93"/>
      <c r="NQX93"/>
      <c r="NQY93"/>
      <c r="NQZ93"/>
      <c r="NRA93"/>
      <c r="NRB93"/>
      <c r="NRC93"/>
      <c r="NRD93"/>
      <c r="NRE93"/>
      <c r="NRF93"/>
      <c r="NRG93"/>
      <c r="NRH93"/>
      <c r="NRI93"/>
      <c r="NRJ93"/>
      <c r="NRK93"/>
      <c r="NRL93"/>
      <c r="NRM93"/>
      <c r="NRN93"/>
      <c r="NRO93"/>
      <c r="NRP93"/>
      <c r="NRQ93"/>
      <c r="NRR93"/>
      <c r="NRS93"/>
      <c r="NRT93"/>
      <c r="NRU93"/>
      <c r="NRV93"/>
      <c r="NRW93"/>
      <c r="NRX93"/>
      <c r="NRY93"/>
      <c r="NRZ93"/>
      <c r="NSA93"/>
      <c r="NSB93"/>
      <c r="NSC93"/>
      <c r="NSD93"/>
      <c r="NSE93"/>
      <c r="NSF93"/>
      <c r="NSG93"/>
      <c r="NSH93"/>
      <c r="NSI93"/>
      <c r="NSJ93"/>
      <c r="NSK93"/>
      <c r="NSL93"/>
      <c r="NSM93"/>
      <c r="NSN93"/>
      <c r="NSO93"/>
      <c r="NSP93"/>
      <c r="NSQ93"/>
      <c r="NSR93"/>
      <c r="NSS93"/>
      <c r="NST93"/>
      <c r="NSU93"/>
      <c r="NSV93"/>
      <c r="NSW93"/>
      <c r="NSX93"/>
      <c r="NSY93"/>
      <c r="NSZ93"/>
      <c r="NTA93"/>
      <c r="NTB93"/>
      <c r="NTC93"/>
      <c r="NTD93"/>
      <c r="NTE93"/>
      <c r="NTF93"/>
      <c r="NTG93"/>
      <c r="NTH93"/>
      <c r="NTI93"/>
      <c r="NTJ93"/>
      <c r="NTK93"/>
      <c r="NTL93"/>
      <c r="NTM93"/>
      <c r="NTN93"/>
      <c r="NTO93"/>
      <c r="NTP93"/>
      <c r="NTQ93"/>
      <c r="NTR93"/>
      <c r="NTS93"/>
      <c r="NTT93"/>
      <c r="NTU93"/>
      <c r="NTV93"/>
      <c r="NTW93"/>
      <c r="NTX93"/>
      <c r="NTY93"/>
      <c r="NTZ93"/>
      <c r="NUA93"/>
      <c r="NUB93"/>
      <c r="NUC93"/>
      <c r="NUD93"/>
      <c r="NUE93"/>
      <c r="NUF93"/>
      <c r="NUG93"/>
      <c r="NUH93"/>
      <c r="NUI93"/>
      <c r="NUJ93"/>
      <c r="NUK93"/>
      <c r="NUL93"/>
      <c r="NUM93"/>
      <c r="NUN93"/>
      <c r="NUO93"/>
      <c r="NUP93"/>
      <c r="NUQ93"/>
      <c r="NUR93"/>
      <c r="NUS93"/>
      <c r="NUT93"/>
      <c r="NUU93"/>
      <c r="NUV93"/>
      <c r="NUW93"/>
      <c r="NUX93"/>
      <c r="NUY93"/>
      <c r="NUZ93"/>
      <c r="NVA93"/>
      <c r="NVB93"/>
      <c r="NVC93"/>
      <c r="NVD93"/>
      <c r="NVE93"/>
      <c r="NVF93"/>
      <c r="NVG93"/>
      <c r="NVH93"/>
      <c r="NVI93"/>
      <c r="NVJ93"/>
      <c r="NVK93"/>
      <c r="NVL93"/>
      <c r="NVM93"/>
      <c r="NVN93"/>
      <c r="NVO93"/>
      <c r="NVP93"/>
      <c r="NVQ93"/>
      <c r="NVR93"/>
      <c r="NVS93"/>
      <c r="NVT93"/>
      <c r="NVU93"/>
      <c r="NVV93"/>
      <c r="NVW93"/>
      <c r="NVX93"/>
      <c r="NVY93"/>
      <c r="NVZ93"/>
      <c r="NWA93"/>
      <c r="NWB93"/>
      <c r="NWC93"/>
      <c r="NWD93"/>
      <c r="NWE93"/>
      <c r="NWF93"/>
      <c r="NWG93"/>
      <c r="NWH93"/>
      <c r="NWI93"/>
      <c r="NWJ93"/>
      <c r="NWK93"/>
      <c r="NWL93"/>
      <c r="NWM93"/>
      <c r="NWN93"/>
      <c r="NWO93"/>
      <c r="NWP93"/>
      <c r="NWQ93"/>
      <c r="NWR93"/>
      <c r="NWS93"/>
      <c r="NWT93"/>
      <c r="NWU93"/>
      <c r="NWV93"/>
      <c r="NWW93"/>
      <c r="NWX93"/>
      <c r="NWY93"/>
      <c r="NWZ93"/>
      <c r="NXA93"/>
      <c r="NXB93"/>
      <c r="NXC93"/>
      <c r="NXD93"/>
      <c r="NXE93"/>
      <c r="NXF93"/>
      <c r="NXG93"/>
      <c r="NXH93"/>
      <c r="NXI93"/>
      <c r="NXJ93"/>
      <c r="NXK93"/>
      <c r="NXL93"/>
      <c r="NXM93"/>
      <c r="NXN93"/>
      <c r="NXO93"/>
      <c r="NXP93"/>
      <c r="NXQ93"/>
      <c r="NXR93"/>
      <c r="NXS93"/>
      <c r="NXT93"/>
      <c r="NXU93"/>
      <c r="NXV93"/>
      <c r="NXW93"/>
      <c r="NXX93"/>
      <c r="NXY93"/>
      <c r="NXZ93"/>
      <c r="NYA93"/>
      <c r="NYB93"/>
      <c r="NYC93"/>
      <c r="NYD93"/>
      <c r="NYE93"/>
      <c r="NYF93"/>
      <c r="NYG93"/>
      <c r="NYH93"/>
      <c r="NYI93"/>
      <c r="NYJ93"/>
      <c r="NYK93"/>
      <c r="NYL93"/>
      <c r="NYM93"/>
      <c r="NYN93"/>
      <c r="NYO93"/>
      <c r="NYP93"/>
      <c r="NYQ93"/>
      <c r="NYR93"/>
      <c r="NYS93"/>
      <c r="NYT93"/>
      <c r="NYU93"/>
      <c r="NYV93"/>
      <c r="NYW93"/>
      <c r="NYX93"/>
      <c r="NYY93"/>
      <c r="NYZ93"/>
      <c r="NZA93"/>
      <c r="NZB93"/>
      <c r="NZC93"/>
      <c r="NZD93"/>
      <c r="NZE93"/>
      <c r="NZF93"/>
      <c r="NZG93"/>
      <c r="NZH93"/>
      <c r="NZI93"/>
      <c r="NZJ93"/>
      <c r="NZK93"/>
      <c r="NZL93"/>
      <c r="NZM93"/>
      <c r="NZN93"/>
      <c r="NZO93"/>
      <c r="NZP93"/>
      <c r="NZQ93"/>
      <c r="NZR93"/>
      <c r="NZS93"/>
      <c r="NZT93"/>
      <c r="NZU93"/>
      <c r="NZV93"/>
      <c r="NZW93"/>
      <c r="NZX93"/>
      <c r="NZY93"/>
      <c r="NZZ93"/>
      <c r="OAA93"/>
      <c r="OAB93"/>
      <c r="OAC93"/>
      <c r="OAD93"/>
      <c r="OAE93"/>
      <c r="OAF93"/>
      <c r="OAG93"/>
      <c r="OAH93"/>
      <c r="OAI93"/>
      <c r="OAJ93"/>
      <c r="OAK93"/>
      <c r="OAL93"/>
      <c r="OAM93"/>
      <c r="OAN93"/>
      <c r="OAO93"/>
      <c r="OAP93"/>
      <c r="OAQ93"/>
      <c r="OAR93"/>
      <c r="OAS93"/>
      <c r="OAT93"/>
      <c r="OAU93"/>
      <c r="OAV93"/>
      <c r="OAW93"/>
      <c r="OAX93"/>
      <c r="OAY93"/>
      <c r="OAZ93"/>
      <c r="OBA93"/>
      <c r="OBB93"/>
      <c r="OBC93"/>
      <c r="OBD93"/>
      <c r="OBE93"/>
      <c r="OBF93"/>
      <c r="OBG93"/>
      <c r="OBH93"/>
      <c r="OBI93"/>
      <c r="OBJ93"/>
      <c r="OBK93"/>
      <c r="OBL93"/>
      <c r="OBM93"/>
      <c r="OBN93"/>
      <c r="OBO93"/>
      <c r="OBP93"/>
      <c r="OBQ93"/>
      <c r="OBR93"/>
      <c r="OBS93"/>
      <c r="OBT93"/>
      <c r="OBU93"/>
      <c r="OBV93"/>
      <c r="OBW93"/>
      <c r="OBX93"/>
      <c r="OBY93"/>
      <c r="OBZ93"/>
      <c r="OCA93"/>
      <c r="OCB93"/>
      <c r="OCC93"/>
      <c r="OCD93"/>
      <c r="OCE93"/>
      <c r="OCF93"/>
      <c r="OCG93"/>
      <c r="OCH93"/>
      <c r="OCI93"/>
      <c r="OCJ93"/>
      <c r="OCK93"/>
      <c r="OCL93"/>
      <c r="OCM93"/>
      <c r="OCN93"/>
      <c r="OCO93"/>
      <c r="OCP93"/>
      <c r="OCQ93"/>
      <c r="OCR93"/>
      <c r="OCS93"/>
      <c r="OCT93"/>
      <c r="OCU93"/>
      <c r="OCV93"/>
      <c r="OCW93"/>
      <c r="OCX93"/>
      <c r="OCY93"/>
      <c r="OCZ93"/>
      <c r="ODA93"/>
      <c r="ODB93"/>
      <c r="ODC93"/>
      <c r="ODD93"/>
      <c r="ODE93"/>
      <c r="ODF93"/>
      <c r="ODG93"/>
      <c r="ODH93"/>
      <c r="ODI93"/>
      <c r="ODJ93"/>
      <c r="ODK93"/>
      <c r="ODL93"/>
      <c r="ODM93"/>
      <c r="ODN93"/>
      <c r="ODO93"/>
      <c r="ODP93"/>
      <c r="ODQ93"/>
      <c r="ODR93"/>
      <c r="ODS93"/>
      <c r="ODT93"/>
      <c r="ODU93"/>
      <c r="ODV93"/>
      <c r="ODW93"/>
      <c r="ODX93"/>
      <c r="ODY93"/>
      <c r="ODZ93"/>
      <c r="OEA93"/>
      <c r="OEB93"/>
      <c r="OEC93"/>
      <c r="OED93"/>
      <c r="OEE93"/>
      <c r="OEF93"/>
      <c r="OEG93"/>
      <c r="OEH93"/>
      <c r="OEI93"/>
      <c r="OEJ93"/>
      <c r="OEK93"/>
      <c r="OEL93"/>
      <c r="OEM93"/>
      <c r="OEN93"/>
      <c r="OEO93"/>
      <c r="OEP93"/>
      <c r="OEQ93"/>
      <c r="OER93"/>
      <c r="OES93"/>
      <c r="OET93"/>
      <c r="OEU93"/>
      <c r="OEV93"/>
      <c r="OEW93"/>
      <c r="OEX93"/>
      <c r="OEY93"/>
      <c r="OEZ93"/>
      <c r="OFA93"/>
      <c r="OFB93"/>
      <c r="OFC93"/>
      <c r="OFD93"/>
      <c r="OFE93"/>
      <c r="OFF93"/>
      <c r="OFG93"/>
      <c r="OFH93"/>
      <c r="OFI93"/>
      <c r="OFJ93"/>
      <c r="OFK93"/>
      <c r="OFL93"/>
      <c r="OFM93"/>
      <c r="OFN93"/>
      <c r="OFO93"/>
      <c r="OFP93"/>
      <c r="OFQ93"/>
      <c r="OFR93"/>
      <c r="OFS93"/>
      <c r="OFT93"/>
      <c r="OFU93"/>
      <c r="OFV93"/>
      <c r="OFW93"/>
      <c r="OFX93"/>
      <c r="OFY93"/>
      <c r="OFZ93"/>
      <c r="OGA93"/>
      <c r="OGB93"/>
      <c r="OGC93"/>
      <c r="OGD93"/>
      <c r="OGE93"/>
      <c r="OGF93"/>
      <c r="OGG93"/>
      <c r="OGH93"/>
      <c r="OGI93"/>
      <c r="OGJ93"/>
      <c r="OGK93"/>
      <c r="OGL93"/>
      <c r="OGM93"/>
      <c r="OGN93"/>
      <c r="OGO93"/>
      <c r="OGP93"/>
      <c r="OGQ93"/>
      <c r="OGR93"/>
      <c r="OGS93"/>
      <c r="OGT93"/>
      <c r="OGU93"/>
      <c r="OGV93"/>
      <c r="OGW93"/>
      <c r="OGX93"/>
      <c r="OGY93"/>
      <c r="OGZ93"/>
      <c r="OHA93"/>
      <c r="OHB93"/>
      <c r="OHC93"/>
      <c r="OHD93"/>
      <c r="OHE93"/>
      <c r="OHF93"/>
      <c r="OHG93"/>
      <c r="OHH93"/>
      <c r="OHI93"/>
      <c r="OHJ93"/>
      <c r="OHK93"/>
      <c r="OHL93"/>
      <c r="OHM93"/>
      <c r="OHN93"/>
      <c r="OHO93"/>
      <c r="OHP93"/>
      <c r="OHQ93"/>
      <c r="OHR93"/>
      <c r="OHS93"/>
      <c r="OHT93"/>
      <c r="OHU93"/>
      <c r="OHV93"/>
      <c r="OHW93"/>
      <c r="OHX93"/>
      <c r="OHY93"/>
      <c r="OHZ93"/>
      <c r="OIA93"/>
      <c r="OIB93"/>
      <c r="OIC93"/>
      <c r="OID93"/>
      <c r="OIE93"/>
      <c r="OIF93"/>
      <c r="OIG93"/>
      <c r="OIH93"/>
      <c r="OII93"/>
      <c r="OIJ93"/>
      <c r="OIK93"/>
      <c r="OIL93"/>
      <c r="OIM93"/>
      <c r="OIN93"/>
      <c r="OIO93"/>
      <c r="OIP93"/>
      <c r="OIQ93"/>
      <c r="OIR93"/>
      <c r="OIS93"/>
      <c r="OIT93"/>
      <c r="OIU93"/>
      <c r="OIV93"/>
      <c r="OIW93"/>
      <c r="OIX93"/>
      <c r="OIY93"/>
      <c r="OIZ93"/>
      <c r="OJA93"/>
      <c r="OJB93"/>
      <c r="OJC93"/>
      <c r="OJD93"/>
      <c r="OJE93"/>
      <c r="OJF93"/>
      <c r="OJG93"/>
      <c r="OJH93"/>
      <c r="OJI93"/>
      <c r="OJJ93"/>
      <c r="OJK93"/>
      <c r="OJL93"/>
      <c r="OJM93"/>
      <c r="OJN93"/>
      <c r="OJO93"/>
      <c r="OJP93"/>
      <c r="OJQ93"/>
      <c r="OJR93"/>
      <c r="OJS93"/>
      <c r="OJT93"/>
      <c r="OJU93"/>
      <c r="OJV93"/>
      <c r="OJW93"/>
      <c r="OJX93"/>
      <c r="OJY93"/>
      <c r="OJZ93"/>
      <c r="OKA93"/>
      <c r="OKB93"/>
      <c r="OKC93"/>
      <c r="OKD93"/>
      <c r="OKE93"/>
      <c r="OKF93"/>
      <c r="OKG93"/>
      <c r="OKH93"/>
      <c r="OKI93"/>
      <c r="OKJ93"/>
      <c r="OKK93"/>
      <c r="OKL93"/>
      <c r="OKM93"/>
      <c r="OKN93"/>
      <c r="OKO93"/>
      <c r="OKP93"/>
      <c r="OKQ93"/>
      <c r="OKR93"/>
      <c r="OKS93"/>
      <c r="OKT93"/>
      <c r="OKU93"/>
      <c r="OKV93"/>
      <c r="OKW93"/>
      <c r="OKX93"/>
      <c r="OKY93"/>
      <c r="OKZ93"/>
      <c r="OLA93"/>
      <c r="OLB93"/>
      <c r="OLC93"/>
      <c r="OLD93"/>
      <c r="OLE93"/>
      <c r="OLF93"/>
      <c r="OLG93"/>
      <c r="OLH93"/>
      <c r="OLI93"/>
      <c r="OLJ93"/>
      <c r="OLK93"/>
      <c r="OLL93"/>
      <c r="OLM93"/>
      <c r="OLN93"/>
      <c r="OLO93"/>
      <c r="OLP93"/>
      <c r="OLQ93"/>
      <c r="OLR93"/>
      <c r="OLS93"/>
      <c r="OLT93"/>
      <c r="OLU93"/>
      <c r="OLV93"/>
      <c r="OLW93"/>
      <c r="OLX93"/>
      <c r="OLY93"/>
      <c r="OLZ93"/>
      <c r="OMA93"/>
      <c r="OMB93"/>
      <c r="OMC93"/>
      <c r="OMD93"/>
      <c r="OME93"/>
      <c r="OMF93"/>
      <c r="OMG93"/>
      <c r="OMH93"/>
      <c r="OMI93"/>
      <c r="OMJ93"/>
      <c r="OMK93"/>
      <c r="OML93"/>
      <c r="OMM93"/>
      <c r="OMN93"/>
      <c r="OMO93"/>
      <c r="OMP93"/>
      <c r="OMQ93"/>
      <c r="OMR93"/>
      <c r="OMS93"/>
      <c r="OMT93"/>
      <c r="OMU93"/>
      <c r="OMV93"/>
      <c r="OMW93"/>
      <c r="OMX93"/>
      <c r="OMY93"/>
      <c r="OMZ93"/>
      <c r="ONA93"/>
      <c r="ONB93"/>
      <c r="ONC93"/>
      <c r="OND93"/>
      <c r="ONE93"/>
      <c r="ONF93"/>
      <c r="ONG93"/>
      <c r="ONH93"/>
      <c r="ONI93"/>
      <c r="ONJ93"/>
      <c r="ONK93"/>
      <c r="ONL93"/>
      <c r="ONM93"/>
      <c r="ONN93"/>
      <c r="ONO93"/>
      <c r="ONP93"/>
      <c r="ONQ93"/>
      <c r="ONR93"/>
      <c r="ONS93"/>
      <c r="ONT93"/>
      <c r="ONU93"/>
      <c r="ONV93"/>
      <c r="ONW93"/>
      <c r="ONX93"/>
      <c r="ONY93"/>
      <c r="ONZ93"/>
      <c r="OOA93"/>
      <c r="OOB93"/>
      <c r="OOC93"/>
      <c r="OOD93"/>
      <c r="OOE93"/>
      <c r="OOF93"/>
      <c r="OOG93"/>
      <c r="OOH93"/>
      <c r="OOI93"/>
      <c r="OOJ93"/>
      <c r="OOK93"/>
      <c r="OOL93"/>
      <c r="OOM93"/>
      <c r="OON93"/>
      <c r="OOO93"/>
      <c r="OOP93"/>
      <c r="OOQ93"/>
      <c r="OOR93"/>
      <c r="OOS93"/>
      <c r="OOT93"/>
      <c r="OOU93"/>
      <c r="OOV93"/>
      <c r="OOW93"/>
      <c r="OOX93"/>
      <c r="OOY93"/>
      <c r="OOZ93"/>
      <c r="OPA93"/>
      <c r="OPB93"/>
      <c r="OPC93"/>
      <c r="OPD93"/>
      <c r="OPE93"/>
      <c r="OPF93"/>
      <c r="OPG93"/>
      <c r="OPH93"/>
      <c r="OPI93"/>
      <c r="OPJ93"/>
      <c r="OPK93"/>
      <c r="OPL93"/>
      <c r="OPM93"/>
      <c r="OPN93"/>
      <c r="OPO93"/>
      <c r="OPP93"/>
      <c r="OPQ93"/>
      <c r="OPR93"/>
      <c r="OPS93"/>
      <c r="OPT93"/>
      <c r="OPU93"/>
      <c r="OPV93"/>
      <c r="OPW93"/>
      <c r="OPX93"/>
      <c r="OPY93"/>
      <c r="OPZ93"/>
      <c r="OQA93"/>
      <c r="OQB93"/>
      <c r="OQC93"/>
      <c r="OQD93"/>
      <c r="OQE93"/>
      <c r="OQF93"/>
      <c r="OQG93"/>
      <c r="OQH93"/>
      <c r="OQI93"/>
      <c r="OQJ93"/>
      <c r="OQK93"/>
      <c r="OQL93"/>
      <c r="OQM93"/>
      <c r="OQN93"/>
      <c r="OQO93"/>
      <c r="OQP93"/>
      <c r="OQQ93"/>
      <c r="OQR93"/>
      <c r="OQS93"/>
      <c r="OQT93"/>
      <c r="OQU93"/>
      <c r="OQV93"/>
      <c r="OQW93"/>
      <c r="OQX93"/>
      <c r="OQY93"/>
      <c r="OQZ93"/>
      <c r="ORA93"/>
      <c r="ORB93"/>
      <c r="ORC93"/>
      <c r="ORD93"/>
      <c r="ORE93"/>
      <c r="ORF93"/>
      <c r="ORG93"/>
      <c r="ORH93"/>
      <c r="ORI93"/>
      <c r="ORJ93"/>
      <c r="ORK93"/>
      <c r="ORL93"/>
      <c r="ORM93"/>
      <c r="ORN93"/>
      <c r="ORO93"/>
      <c r="ORP93"/>
      <c r="ORQ93"/>
      <c r="ORR93"/>
      <c r="ORS93"/>
      <c r="ORT93"/>
      <c r="ORU93"/>
      <c r="ORV93"/>
      <c r="ORW93"/>
      <c r="ORX93"/>
      <c r="ORY93"/>
      <c r="ORZ93"/>
      <c r="OSA93"/>
      <c r="OSB93"/>
      <c r="OSC93"/>
      <c r="OSD93"/>
      <c r="OSE93"/>
      <c r="OSF93"/>
      <c r="OSG93"/>
      <c r="OSH93"/>
      <c r="OSI93"/>
      <c r="OSJ93"/>
      <c r="OSK93"/>
      <c r="OSL93"/>
      <c r="OSM93"/>
      <c r="OSN93"/>
      <c r="OSO93"/>
      <c r="OSP93"/>
      <c r="OSQ93"/>
      <c r="OSR93"/>
      <c r="OSS93"/>
      <c r="OST93"/>
      <c r="OSU93"/>
      <c r="OSV93"/>
      <c r="OSW93"/>
      <c r="OSX93"/>
      <c r="OSY93"/>
      <c r="OSZ93"/>
      <c r="OTA93"/>
      <c r="OTB93"/>
      <c r="OTC93"/>
      <c r="OTD93"/>
      <c r="OTE93"/>
      <c r="OTF93"/>
      <c r="OTG93"/>
      <c r="OTH93"/>
      <c r="OTI93"/>
      <c r="OTJ93"/>
      <c r="OTK93"/>
      <c r="OTL93"/>
      <c r="OTM93"/>
      <c r="OTN93"/>
      <c r="OTO93"/>
      <c r="OTP93"/>
      <c r="OTQ93"/>
      <c r="OTR93"/>
      <c r="OTS93"/>
      <c r="OTT93"/>
      <c r="OTU93"/>
      <c r="OTV93"/>
      <c r="OTW93"/>
      <c r="OTX93"/>
      <c r="OTY93"/>
      <c r="OTZ93"/>
      <c r="OUA93"/>
      <c r="OUB93"/>
      <c r="OUC93"/>
      <c r="OUD93"/>
      <c r="OUE93"/>
      <c r="OUF93"/>
      <c r="OUG93"/>
      <c r="OUH93"/>
      <c r="OUI93"/>
      <c r="OUJ93"/>
      <c r="OUK93"/>
      <c r="OUL93"/>
      <c r="OUM93"/>
      <c r="OUN93"/>
      <c r="OUO93"/>
      <c r="OUP93"/>
      <c r="OUQ93"/>
      <c r="OUR93"/>
      <c r="OUS93"/>
      <c r="OUT93"/>
      <c r="OUU93"/>
      <c r="OUV93"/>
      <c r="OUW93"/>
      <c r="OUX93"/>
      <c r="OUY93"/>
      <c r="OUZ93"/>
      <c r="OVA93"/>
      <c r="OVB93"/>
      <c r="OVC93"/>
      <c r="OVD93"/>
      <c r="OVE93"/>
      <c r="OVF93"/>
      <c r="OVG93"/>
      <c r="OVH93"/>
      <c r="OVI93"/>
      <c r="OVJ93"/>
      <c r="OVK93"/>
      <c r="OVL93"/>
      <c r="OVM93"/>
      <c r="OVN93"/>
      <c r="OVO93"/>
      <c r="OVP93"/>
      <c r="OVQ93"/>
      <c r="OVR93"/>
      <c r="OVS93"/>
      <c r="OVT93"/>
      <c r="OVU93"/>
      <c r="OVV93"/>
      <c r="OVW93"/>
      <c r="OVX93"/>
      <c r="OVY93"/>
      <c r="OVZ93"/>
      <c r="OWA93"/>
      <c r="OWB93"/>
      <c r="OWC93"/>
      <c r="OWD93"/>
      <c r="OWE93"/>
      <c r="OWF93"/>
      <c r="OWG93"/>
      <c r="OWH93"/>
      <c r="OWI93"/>
      <c r="OWJ93"/>
      <c r="OWK93"/>
      <c r="OWL93"/>
      <c r="OWM93"/>
      <c r="OWN93"/>
      <c r="OWO93"/>
      <c r="OWP93"/>
      <c r="OWQ93"/>
      <c r="OWR93"/>
      <c r="OWS93"/>
      <c r="OWT93"/>
      <c r="OWU93"/>
      <c r="OWV93"/>
      <c r="OWW93"/>
      <c r="OWX93"/>
      <c r="OWY93"/>
      <c r="OWZ93"/>
      <c r="OXA93"/>
      <c r="OXB93"/>
      <c r="OXC93"/>
      <c r="OXD93"/>
      <c r="OXE93"/>
      <c r="OXF93"/>
      <c r="OXG93"/>
      <c r="OXH93"/>
      <c r="OXI93"/>
      <c r="OXJ93"/>
      <c r="OXK93"/>
      <c r="OXL93"/>
      <c r="OXM93"/>
      <c r="OXN93"/>
      <c r="OXO93"/>
      <c r="OXP93"/>
      <c r="OXQ93"/>
      <c r="OXR93"/>
      <c r="OXS93"/>
      <c r="OXT93"/>
      <c r="OXU93"/>
      <c r="OXV93"/>
      <c r="OXW93"/>
      <c r="OXX93"/>
      <c r="OXY93"/>
      <c r="OXZ93"/>
      <c r="OYA93"/>
      <c r="OYB93"/>
      <c r="OYC93"/>
      <c r="OYD93"/>
      <c r="OYE93"/>
      <c r="OYF93"/>
      <c r="OYG93"/>
      <c r="OYH93"/>
      <c r="OYI93"/>
      <c r="OYJ93"/>
      <c r="OYK93"/>
      <c r="OYL93"/>
      <c r="OYM93"/>
      <c r="OYN93"/>
      <c r="OYO93"/>
      <c r="OYP93"/>
      <c r="OYQ93"/>
      <c r="OYR93"/>
      <c r="OYS93"/>
      <c r="OYT93"/>
      <c r="OYU93"/>
      <c r="OYV93"/>
      <c r="OYW93"/>
      <c r="OYX93"/>
      <c r="OYY93"/>
      <c r="OYZ93"/>
      <c r="OZA93"/>
      <c r="OZB93"/>
      <c r="OZC93"/>
      <c r="OZD93"/>
      <c r="OZE93"/>
      <c r="OZF93"/>
      <c r="OZG93"/>
      <c r="OZH93"/>
      <c r="OZI93"/>
      <c r="OZJ93"/>
      <c r="OZK93"/>
      <c r="OZL93"/>
      <c r="OZM93"/>
      <c r="OZN93"/>
      <c r="OZO93"/>
      <c r="OZP93"/>
      <c r="OZQ93"/>
      <c r="OZR93"/>
      <c r="OZS93"/>
      <c r="OZT93"/>
      <c r="OZU93"/>
      <c r="OZV93"/>
      <c r="OZW93"/>
      <c r="OZX93"/>
      <c r="OZY93"/>
      <c r="OZZ93"/>
      <c r="PAA93"/>
      <c r="PAB93"/>
      <c r="PAC93"/>
      <c r="PAD93"/>
      <c r="PAE93"/>
      <c r="PAF93"/>
      <c r="PAG93"/>
      <c r="PAH93"/>
      <c r="PAI93"/>
      <c r="PAJ93"/>
      <c r="PAK93"/>
      <c r="PAL93"/>
      <c r="PAM93"/>
      <c r="PAN93"/>
      <c r="PAO93"/>
      <c r="PAP93"/>
      <c r="PAQ93"/>
      <c r="PAR93"/>
      <c r="PAS93"/>
      <c r="PAT93"/>
      <c r="PAU93"/>
      <c r="PAV93"/>
      <c r="PAW93"/>
      <c r="PAX93"/>
      <c r="PAY93"/>
      <c r="PAZ93"/>
      <c r="PBA93"/>
      <c r="PBB93"/>
      <c r="PBC93"/>
      <c r="PBD93"/>
      <c r="PBE93"/>
      <c r="PBF93"/>
      <c r="PBG93"/>
      <c r="PBH93"/>
      <c r="PBI93"/>
      <c r="PBJ93"/>
      <c r="PBK93"/>
      <c r="PBL93"/>
      <c r="PBM93"/>
      <c r="PBN93"/>
      <c r="PBO93"/>
      <c r="PBP93"/>
      <c r="PBQ93"/>
      <c r="PBR93"/>
      <c r="PBS93"/>
      <c r="PBT93"/>
      <c r="PBU93"/>
      <c r="PBV93"/>
      <c r="PBW93"/>
      <c r="PBX93"/>
      <c r="PBY93"/>
      <c r="PBZ93"/>
      <c r="PCA93"/>
      <c r="PCB93"/>
      <c r="PCC93"/>
      <c r="PCD93"/>
      <c r="PCE93"/>
      <c r="PCF93"/>
      <c r="PCG93"/>
      <c r="PCH93"/>
      <c r="PCI93"/>
      <c r="PCJ93"/>
      <c r="PCK93"/>
      <c r="PCL93"/>
      <c r="PCM93"/>
      <c r="PCN93"/>
      <c r="PCO93"/>
      <c r="PCP93"/>
      <c r="PCQ93"/>
      <c r="PCR93"/>
      <c r="PCS93"/>
      <c r="PCT93"/>
      <c r="PCU93"/>
      <c r="PCV93"/>
      <c r="PCW93"/>
      <c r="PCX93"/>
      <c r="PCY93"/>
      <c r="PCZ93"/>
      <c r="PDA93"/>
      <c r="PDB93"/>
      <c r="PDC93"/>
      <c r="PDD93"/>
      <c r="PDE93"/>
      <c r="PDF93"/>
      <c r="PDG93"/>
      <c r="PDH93"/>
      <c r="PDI93"/>
      <c r="PDJ93"/>
      <c r="PDK93"/>
      <c r="PDL93"/>
      <c r="PDM93"/>
      <c r="PDN93"/>
      <c r="PDO93"/>
      <c r="PDP93"/>
      <c r="PDQ93"/>
      <c r="PDR93"/>
      <c r="PDS93"/>
      <c r="PDT93"/>
      <c r="PDU93"/>
      <c r="PDV93"/>
      <c r="PDW93"/>
      <c r="PDX93"/>
      <c r="PDY93"/>
      <c r="PDZ93"/>
      <c r="PEA93"/>
      <c r="PEB93"/>
      <c r="PEC93"/>
      <c r="PED93"/>
      <c r="PEE93"/>
      <c r="PEF93"/>
      <c r="PEG93"/>
      <c r="PEH93"/>
      <c r="PEI93"/>
      <c r="PEJ93"/>
      <c r="PEK93"/>
      <c r="PEL93"/>
      <c r="PEM93"/>
      <c r="PEN93"/>
      <c r="PEO93"/>
      <c r="PEP93"/>
      <c r="PEQ93"/>
      <c r="PER93"/>
      <c r="PES93"/>
      <c r="PET93"/>
      <c r="PEU93"/>
      <c r="PEV93"/>
      <c r="PEW93"/>
      <c r="PEX93"/>
      <c r="PEY93"/>
      <c r="PEZ93"/>
      <c r="PFA93"/>
      <c r="PFB93"/>
      <c r="PFC93"/>
      <c r="PFD93"/>
      <c r="PFE93"/>
      <c r="PFF93"/>
      <c r="PFG93"/>
      <c r="PFH93"/>
      <c r="PFI93"/>
      <c r="PFJ93"/>
      <c r="PFK93"/>
      <c r="PFL93"/>
      <c r="PFM93"/>
      <c r="PFN93"/>
      <c r="PFO93"/>
      <c r="PFP93"/>
      <c r="PFQ93"/>
      <c r="PFR93"/>
      <c r="PFS93"/>
      <c r="PFT93"/>
      <c r="PFU93"/>
      <c r="PFV93"/>
      <c r="PFW93"/>
      <c r="PFX93"/>
      <c r="PFY93"/>
      <c r="PFZ93"/>
      <c r="PGA93"/>
      <c r="PGB93"/>
      <c r="PGC93"/>
      <c r="PGD93"/>
      <c r="PGE93"/>
      <c r="PGF93"/>
      <c r="PGG93"/>
      <c r="PGH93"/>
      <c r="PGI93"/>
      <c r="PGJ93"/>
      <c r="PGK93"/>
      <c r="PGL93"/>
      <c r="PGM93"/>
      <c r="PGN93"/>
      <c r="PGO93"/>
      <c r="PGP93"/>
      <c r="PGQ93"/>
      <c r="PGR93"/>
      <c r="PGS93"/>
      <c r="PGT93"/>
      <c r="PGU93"/>
      <c r="PGV93"/>
      <c r="PGW93"/>
      <c r="PGX93"/>
      <c r="PGY93"/>
      <c r="PGZ93"/>
      <c r="PHA93"/>
      <c r="PHB93"/>
      <c r="PHC93"/>
      <c r="PHD93"/>
      <c r="PHE93"/>
      <c r="PHF93"/>
      <c r="PHG93"/>
      <c r="PHH93"/>
      <c r="PHI93"/>
      <c r="PHJ93"/>
      <c r="PHK93"/>
      <c r="PHL93"/>
      <c r="PHM93"/>
      <c r="PHN93"/>
      <c r="PHO93"/>
      <c r="PHP93"/>
      <c r="PHQ93"/>
      <c r="PHR93"/>
      <c r="PHS93"/>
      <c r="PHT93"/>
      <c r="PHU93"/>
      <c r="PHV93"/>
      <c r="PHW93"/>
      <c r="PHX93"/>
      <c r="PHY93"/>
      <c r="PHZ93"/>
      <c r="PIA93"/>
      <c r="PIB93"/>
      <c r="PIC93"/>
      <c r="PID93"/>
      <c r="PIE93"/>
      <c r="PIF93"/>
      <c r="PIG93"/>
      <c r="PIH93"/>
      <c r="PII93"/>
      <c r="PIJ93"/>
      <c r="PIK93"/>
      <c r="PIL93"/>
      <c r="PIM93"/>
      <c r="PIN93"/>
      <c r="PIO93"/>
      <c r="PIP93"/>
      <c r="PIQ93"/>
      <c r="PIR93"/>
      <c r="PIS93"/>
      <c r="PIT93"/>
      <c r="PIU93"/>
      <c r="PIV93"/>
      <c r="PIW93"/>
      <c r="PIX93"/>
      <c r="PIY93"/>
      <c r="PIZ93"/>
      <c r="PJA93"/>
      <c r="PJB93"/>
      <c r="PJC93"/>
      <c r="PJD93"/>
      <c r="PJE93"/>
      <c r="PJF93"/>
      <c r="PJG93"/>
      <c r="PJH93"/>
      <c r="PJI93"/>
      <c r="PJJ93"/>
      <c r="PJK93"/>
      <c r="PJL93"/>
      <c r="PJM93"/>
      <c r="PJN93"/>
      <c r="PJO93"/>
      <c r="PJP93"/>
      <c r="PJQ93"/>
      <c r="PJR93"/>
      <c r="PJS93"/>
      <c r="PJT93"/>
      <c r="PJU93"/>
      <c r="PJV93"/>
      <c r="PJW93"/>
      <c r="PJX93"/>
      <c r="PJY93"/>
      <c r="PJZ93"/>
      <c r="PKA93"/>
      <c r="PKB93"/>
      <c r="PKC93"/>
      <c r="PKD93"/>
      <c r="PKE93"/>
      <c r="PKF93"/>
      <c r="PKG93"/>
      <c r="PKH93"/>
      <c r="PKI93"/>
      <c r="PKJ93"/>
      <c r="PKK93"/>
      <c r="PKL93"/>
      <c r="PKM93"/>
      <c r="PKN93"/>
      <c r="PKO93"/>
      <c r="PKP93"/>
      <c r="PKQ93"/>
      <c r="PKR93"/>
      <c r="PKS93"/>
      <c r="PKT93"/>
      <c r="PKU93"/>
      <c r="PKV93"/>
      <c r="PKW93"/>
      <c r="PKX93"/>
      <c r="PKY93"/>
      <c r="PKZ93"/>
      <c r="PLA93"/>
      <c r="PLB93"/>
      <c r="PLC93"/>
      <c r="PLD93"/>
      <c r="PLE93"/>
      <c r="PLF93"/>
      <c r="PLG93"/>
      <c r="PLH93"/>
      <c r="PLI93"/>
      <c r="PLJ93"/>
      <c r="PLK93"/>
      <c r="PLL93"/>
      <c r="PLM93"/>
      <c r="PLN93"/>
      <c r="PLO93"/>
      <c r="PLP93"/>
      <c r="PLQ93"/>
      <c r="PLR93"/>
      <c r="PLS93"/>
      <c r="PLT93"/>
      <c r="PLU93"/>
      <c r="PLV93"/>
      <c r="PLW93"/>
      <c r="PLX93"/>
      <c r="PLY93"/>
      <c r="PLZ93"/>
      <c r="PMA93"/>
      <c r="PMB93"/>
      <c r="PMC93"/>
      <c r="PMD93"/>
      <c r="PME93"/>
      <c r="PMF93"/>
      <c r="PMG93"/>
      <c r="PMH93"/>
      <c r="PMI93"/>
      <c r="PMJ93"/>
      <c r="PMK93"/>
      <c r="PML93"/>
      <c r="PMM93"/>
      <c r="PMN93"/>
      <c r="PMO93"/>
      <c r="PMP93"/>
      <c r="PMQ93"/>
      <c r="PMR93"/>
      <c r="PMS93"/>
      <c r="PMT93"/>
      <c r="PMU93"/>
      <c r="PMV93"/>
      <c r="PMW93"/>
      <c r="PMX93"/>
      <c r="PMY93"/>
      <c r="PMZ93"/>
      <c r="PNA93"/>
      <c r="PNB93"/>
      <c r="PNC93"/>
      <c r="PND93"/>
      <c r="PNE93"/>
      <c r="PNF93"/>
      <c r="PNG93"/>
      <c r="PNH93"/>
      <c r="PNI93"/>
      <c r="PNJ93"/>
      <c r="PNK93"/>
      <c r="PNL93"/>
      <c r="PNM93"/>
      <c r="PNN93"/>
      <c r="PNO93"/>
      <c r="PNP93"/>
      <c r="PNQ93"/>
      <c r="PNR93"/>
      <c r="PNS93"/>
      <c r="PNT93"/>
      <c r="PNU93"/>
      <c r="PNV93"/>
      <c r="PNW93"/>
      <c r="PNX93"/>
      <c r="PNY93"/>
      <c r="PNZ93"/>
      <c r="POA93"/>
      <c r="POB93"/>
      <c r="POC93"/>
      <c r="POD93"/>
      <c r="POE93"/>
      <c r="POF93"/>
      <c r="POG93"/>
      <c r="POH93"/>
      <c r="POI93"/>
      <c r="POJ93"/>
      <c r="POK93"/>
      <c r="POL93"/>
      <c r="POM93"/>
      <c r="PON93"/>
      <c r="POO93"/>
      <c r="POP93"/>
      <c r="POQ93"/>
      <c r="POR93"/>
      <c r="POS93"/>
      <c r="POT93"/>
      <c r="POU93"/>
      <c r="POV93"/>
      <c r="POW93"/>
      <c r="POX93"/>
      <c r="POY93"/>
      <c r="POZ93"/>
      <c r="PPA93"/>
      <c r="PPB93"/>
      <c r="PPC93"/>
      <c r="PPD93"/>
      <c r="PPE93"/>
      <c r="PPF93"/>
      <c r="PPG93"/>
      <c r="PPH93"/>
      <c r="PPI93"/>
      <c r="PPJ93"/>
      <c r="PPK93"/>
      <c r="PPL93"/>
      <c r="PPM93"/>
      <c r="PPN93"/>
      <c r="PPO93"/>
      <c r="PPP93"/>
      <c r="PPQ93"/>
      <c r="PPR93"/>
      <c r="PPS93"/>
      <c r="PPT93"/>
      <c r="PPU93"/>
      <c r="PPV93"/>
      <c r="PPW93"/>
      <c r="PPX93"/>
      <c r="PPY93"/>
      <c r="PPZ93"/>
      <c r="PQA93"/>
      <c r="PQB93"/>
      <c r="PQC93"/>
      <c r="PQD93"/>
      <c r="PQE93"/>
      <c r="PQF93"/>
      <c r="PQG93"/>
      <c r="PQH93"/>
      <c r="PQI93"/>
      <c r="PQJ93"/>
      <c r="PQK93"/>
      <c r="PQL93"/>
      <c r="PQM93"/>
      <c r="PQN93"/>
      <c r="PQO93"/>
      <c r="PQP93"/>
      <c r="PQQ93"/>
      <c r="PQR93"/>
      <c r="PQS93"/>
      <c r="PQT93"/>
      <c r="PQU93"/>
      <c r="PQV93"/>
      <c r="PQW93"/>
      <c r="PQX93"/>
      <c r="PQY93"/>
      <c r="PQZ93"/>
      <c r="PRA93"/>
      <c r="PRB93"/>
      <c r="PRC93"/>
      <c r="PRD93"/>
      <c r="PRE93"/>
      <c r="PRF93"/>
      <c r="PRG93"/>
      <c r="PRH93"/>
      <c r="PRI93"/>
      <c r="PRJ93"/>
      <c r="PRK93"/>
      <c r="PRL93"/>
      <c r="PRM93"/>
      <c r="PRN93"/>
      <c r="PRO93"/>
      <c r="PRP93"/>
      <c r="PRQ93"/>
      <c r="PRR93"/>
      <c r="PRS93"/>
      <c r="PRT93"/>
      <c r="PRU93"/>
      <c r="PRV93"/>
      <c r="PRW93"/>
      <c r="PRX93"/>
      <c r="PRY93"/>
      <c r="PRZ93"/>
      <c r="PSA93"/>
      <c r="PSB93"/>
      <c r="PSC93"/>
      <c r="PSD93"/>
      <c r="PSE93"/>
      <c r="PSF93"/>
      <c r="PSG93"/>
      <c r="PSH93"/>
      <c r="PSI93"/>
      <c r="PSJ93"/>
      <c r="PSK93"/>
      <c r="PSL93"/>
      <c r="PSM93"/>
      <c r="PSN93"/>
      <c r="PSO93"/>
      <c r="PSP93"/>
      <c r="PSQ93"/>
      <c r="PSR93"/>
      <c r="PSS93"/>
      <c r="PST93"/>
      <c r="PSU93"/>
      <c r="PSV93"/>
      <c r="PSW93"/>
      <c r="PSX93"/>
      <c r="PSY93"/>
      <c r="PSZ93"/>
      <c r="PTA93"/>
      <c r="PTB93"/>
      <c r="PTC93"/>
      <c r="PTD93"/>
      <c r="PTE93"/>
      <c r="PTF93"/>
      <c r="PTG93"/>
      <c r="PTH93"/>
      <c r="PTI93"/>
      <c r="PTJ93"/>
      <c r="PTK93"/>
      <c r="PTL93"/>
      <c r="PTM93"/>
      <c r="PTN93"/>
      <c r="PTO93"/>
      <c r="PTP93"/>
      <c r="PTQ93"/>
      <c r="PTR93"/>
      <c r="PTS93"/>
      <c r="PTT93"/>
      <c r="PTU93"/>
      <c r="PTV93"/>
      <c r="PTW93"/>
      <c r="PTX93"/>
      <c r="PTY93"/>
      <c r="PTZ93"/>
      <c r="PUA93"/>
      <c r="PUB93"/>
      <c r="PUC93"/>
      <c r="PUD93"/>
      <c r="PUE93"/>
      <c r="PUF93"/>
      <c r="PUG93"/>
      <c r="PUH93"/>
      <c r="PUI93"/>
      <c r="PUJ93"/>
      <c r="PUK93"/>
      <c r="PUL93"/>
      <c r="PUM93"/>
      <c r="PUN93"/>
      <c r="PUO93"/>
      <c r="PUP93"/>
      <c r="PUQ93"/>
      <c r="PUR93"/>
      <c r="PUS93"/>
      <c r="PUT93"/>
      <c r="PUU93"/>
      <c r="PUV93"/>
      <c r="PUW93"/>
      <c r="PUX93"/>
      <c r="PUY93"/>
      <c r="PUZ93"/>
      <c r="PVA93"/>
      <c r="PVB93"/>
      <c r="PVC93"/>
      <c r="PVD93"/>
      <c r="PVE93"/>
      <c r="PVF93"/>
      <c r="PVG93"/>
      <c r="PVH93"/>
      <c r="PVI93"/>
      <c r="PVJ93"/>
      <c r="PVK93"/>
      <c r="PVL93"/>
      <c r="PVM93"/>
      <c r="PVN93"/>
      <c r="PVO93"/>
      <c r="PVP93"/>
      <c r="PVQ93"/>
      <c r="PVR93"/>
      <c r="PVS93"/>
      <c r="PVT93"/>
      <c r="PVU93"/>
      <c r="PVV93"/>
      <c r="PVW93"/>
      <c r="PVX93"/>
      <c r="PVY93"/>
      <c r="PVZ93"/>
      <c r="PWA93"/>
      <c r="PWB93"/>
      <c r="PWC93"/>
      <c r="PWD93"/>
      <c r="PWE93"/>
      <c r="PWF93"/>
      <c r="PWG93"/>
      <c r="PWH93"/>
      <c r="PWI93"/>
      <c r="PWJ93"/>
      <c r="PWK93"/>
      <c r="PWL93"/>
      <c r="PWM93"/>
      <c r="PWN93"/>
      <c r="PWO93"/>
      <c r="PWP93"/>
      <c r="PWQ93"/>
      <c r="PWR93"/>
      <c r="PWS93"/>
      <c r="PWT93"/>
      <c r="PWU93"/>
      <c r="PWV93"/>
      <c r="PWW93"/>
      <c r="PWX93"/>
      <c r="PWY93"/>
      <c r="PWZ93"/>
      <c r="PXA93"/>
      <c r="PXB93"/>
      <c r="PXC93"/>
      <c r="PXD93"/>
      <c r="PXE93"/>
      <c r="PXF93"/>
      <c r="PXG93"/>
      <c r="PXH93"/>
      <c r="PXI93"/>
      <c r="PXJ93"/>
      <c r="PXK93"/>
      <c r="PXL93"/>
      <c r="PXM93"/>
      <c r="PXN93"/>
      <c r="PXO93"/>
      <c r="PXP93"/>
      <c r="PXQ93"/>
      <c r="PXR93"/>
      <c r="PXS93"/>
      <c r="PXT93"/>
      <c r="PXU93"/>
      <c r="PXV93"/>
      <c r="PXW93"/>
      <c r="PXX93"/>
      <c r="PXY93"/>
      <c r="PXZ93"/>
      <c r="PYA93"/>
      <c r="PYB93"/>
      <c r="PYC93"/>
      <c r="PYD93"/>
      <c r="PYE93"/>
      <c r="PYF93"/>
      <c r="PYG93"/>
      <c r="PYH93"/>
      <c r="PYI93"/>
      <c r="PYJ93"/>
      <c r="PYK93"/>
      <c r="PYL93"/>
      <c r="PYM93"/>
      <c r="PYN93"/>
      <c r="PYO93"/>
      <c r="PYP93"/>
      <c r="PYQ93"/>
      <c r="PYR93"/>
      <c r="PYS93"/>
      <c r="PYT93"/>
      <c r="PYU93"/>
      <c r="PYV93"/>
      <c r="PYW93"/>
      <c r="PYX93"/>
      <c r="PYY93"/>
      <c r="PYZ93"/>
      <c r="PZA93"/>
      <c r="PZB93"/>
      <c r="PZC93"/>
      <c r="PZD93"/>
      <c r="PZE93"/>
      <c r="PZF93"/>
      <c r="PZG93"/>
      <c r="PZH93"/>
      <c r="PZI93"/>
      <c r="PZJ93"/>
      <c r="PZK93"/>
      <c r="PZL93"/>
      <c r="PZM93"/>
      <c r="PZN93"/>
      <c r="PZO93"/>
      <c r="PZP93"/>
      <c r="PZQ93"/>
      <c r="PZR93"/>
      <c r="PZS93"/>
      <c r="PZT93"/>
      <c r="PZU93"/>
      <c r="PZV93"/>
      <c r="PZW93"/>
      <c r="PZX93"/>
      <c r="PZY93"/>
      <c r="PZZ93"/>
      <c r="QAA93"/>
      <c r="QAB93"/>
      <c r="QAC93"/>
      <c r="QAD93"/>
      <c r="QAE93"/>
      <c r="QAF93"/>
      <c r="QAG93"/>
      <c r="QAH93"/>
      <c r="QAI93"/>
      <c r="QAJ93"/>
      <c r="QAK93"/>
      <c r="QAL93"/>
      <c r="QAM93"/>
      <c r="QAN93"/>
      <c r="QAO93"/>
      <c r="QAP93"/>
      <c r="QAQ93"/>
      <c r="QAR93"/>
      <c r="QAS93"/>
      <c r="QAT93"/>
      <c r="QAU93"/>
      <c r="QAV93"/>
      <c r="QAW93"/>
      <c r="QAX93"/>
      <c r="QAY93"/>
      <c r="QAZ93"/>
      <c r="QBA93"/>
      <c r="QBB93"/>
      <c r="QBC93"/>
      <c r="QBD93"/>
      <c r="QBE93"/>
      <c r="QBF93"/>
      <c r="QBG93"/>
      <c r="QBH93"/>
      <c r="QBI93"/>
      <c r="QBJ93"/>
      <c r="QBK93"/>
      <c r="QBL93"/>
      <c r="QBM93"/>
      <c r="QBN93"/>
      <c r="QBO93"/>
      <c r="QBP93"/>
      <c r="QBQ93"/>
      <c r="QBR93"/>
      <c r="QBS93"/>
      <c r="QBT93"/>
      <c r="QBU93"/>
      <c r="QBV93"/>
      <c r="QBW93"/>
      <c r="QBX93"/>
      <c r="QBY93"/>
      <c r="QBZ93"/>
      <c r="QCA93"/>
      <c r="QCB93"/>
      <c r="QCC93"/>
      <c r="QCD93"/>
      <c r="QCE93"/>
      <c r="QCF93"/>
      <c r="QCG93"/>
      <c r="QCH93"/>
      <c r="QCI93"/>
      <c r="QCJ93"/>
      <c r="QCK93"/>
      <c r="QCL93"/>
      <c r="QCM93"/>
      <c r="QCN93"/>
      <c r="QCO93"/>
      <c r="QCP93"/>
      <c r="QCQ93"/>
      <c r="QCR93"/>
      <c r="QCS93"/>
      <c r="QCT93"/>
      <c r="QCU93"/>
      <c r="QCV93"/>
      <c r="QCW93"/>
      <c r="QCX93"/>
      <c r="QCY93"/>
      <c r="QCZ93"/>
      <c r="QDA93"/>
      <c r="QDB93"/>
      <c r="QDC93"/>
      <c r="QDD93"/>
      <c r="QDE93"/>
      <c r="QDF93"/>
      <c r="QDG93"/>
      <c r="QDH93"/>
      <c r="QDI93"/>
      <c r="QDJ93"/>
      <c r="QDK93"/>
      <c r="QDL93"/>
      <c r="QDM93"/>
      <c r="QDN93"/>
      <c r="QDO93"/>
      <c r="QDP93"/>
      <c r="QDQ93"/>
      <c r="QDR93"/>
      <c r="QDS93"/>
      <c r="QDT93"/>
      <c r="QDU93"/>
      <c r="QDV93"/>
      <c r="QDW93"/>
      <c r="QDX93"/>
      <c r="QDY93"/>
      <c r="QDZ93"/>
      <c r="QEA93"/>
      <c r="QEB93"/>
      <c r="QEC93"/>
      <c r="QED93"/>
      <c r="QEE93"/>
      <c r="QEF93"/>
      <c r="QEG93"/>
      <c r="QEH93"/>
      <c r="QEI93"/>
      <c r="QEJ93"/>
      <c r="QEK93"/>
      <c r="QEL93"/>
      <c r="QEM93"/>
      <c r="QEN93"/>
      <c r="QEO93"/>
      <c r="QEP93"/>
      <c r="QEQ93"/>
      <c r="QER93"/>
      <c r="QES93"/>
      <c r="QET93"/>
      <c r="QEU93"/>
      <c r="QEV93"/>
      <c r="QEW93"/>
      <c r="QEX93"/>
      <c r="QEY93"/>
      <c r="QEZ93"/>
      <c r="QFA93"/>
      <c r="QFB93"/>
      <c r="QFC93"/>
      <c r="QFD93"/>
      <c r="QFE93"/>
      <c r="QFF93"/>
      <c r="QFG93"/>
      <c r="QFH93"/>
      <c r="QFI93"/>
      <c r="QFJ93"/>
      <c r="QFK93"/>
      <c r="QFL93"/>
      <c r="QFM93"/>
      <c r="QFN93"/>
      <c r="QFO93"/>
      <c r="QFP93"/>
      <c r="QFQ93"/>
      <c r="QFR93"/>
      <c r="QFS93"/>
      <c r="QFT93"/>
      <c r="QFU93"/>
      <c r="QFV93"/>
      <c r="QFW93"/>
      <c r="QFX93"/>
      <c r="QFY93"/>
      <c r="QFZ93"/>
      <c r="QGA93"/>
      <c r="QGB93"/>
      <c r="QGC93"/>
      <c r="QGD93"/>
      <c r="QGE93"/>
      <c r="QGF93"/>
      <c r="QGG93"/>
      <c r="QGH93"/>
      <c r="QGI93"/>
      <c r="QGJ93"/>
      <c r="QGK93"/>
      <c r="QGL93"/>
      <c r="QGM93"/>
      <c r="QGN93"/>
      <c r="QGO93"/>
      <c r="QGP93"/>
      <c r="QGQ93"/>
      <c r="QGR93"/>
      <c r="QGS93"/>
      <c r="QGT93"/>
      <c r="QGU93"/>
      <c r="QGV93"/>
      <c r="QGW93"/>
      <c r="QGX93"/>
      <c r="QGY93"/>
      <c r="QGZ93"/>
      <c r="QHA93"/>
      <c r="QHB93"/>
      <c r="QHC93"/>
      <c r="QHD93"/>
      <c r="QHE93"/>
      <c r="QHF93"/>
      <c r="QHG93"/>
      <c r="QHH93"/>
      <c r="QHI93"/>
      <c r="QHJ93"/>
      <c r="QHK93"/>
      <c r="QHL93"/>
      <c r="QHM93"/>
      <c r="QHN93"/>
      <c r="QHO93"/>
      <c r="QHP93"/>
      <c r="QHQ93"/>
      <c r="QHR93"/>
      <c r="QHS93"/>
      <c r="QHT93"/>
      <c r="QHU93"/>
      <c r="QHV93"/>
      <c r="QHW93"/>
      <c r="QHX93"/>
      <c r="QHY93"/>
      <c r="QHZ93"/>
      <c r="QIA93"/>
      <c r="QIB93"/>
      <c r="QIC93"/>
      <c r="QID93"/>
      <c r="QIE93"/>
      <c r="QIF93"/>
      <c r="QIG93"/>
      <c r="QIH93"/>
      <c r="QII93"/>
      <c r="QIJ93"/>
      <c r="QIK93"/>
      <c r="QIL93"/>
      <c r="QIM93"/>
      <c r="QIN93"/>
      <c r="QIO93"/>
      <c r="QIP93"/>
      <c r="QIQ93"/>
      <c r="QIR93"/>
      <c r="QIS93"/>
      <c r="QIT93"/>
      <c r="QIU93"/>
      <c r="QIV93"/>
      <c r="QIW93"/>
      <c r="QIX93"/>
      <c r="QIY93"/>
      <c r="QIZ93"/>
      <c r="QJA93"/>
      <c r="QJB93"/>
      <c r="QJC93"/>
      <c r="QJD93"/>
      <c r="QJE93"/>
      <c r="QJF93"/>
      <c r="QJG93"/>
      <c r="QJH93"/>
      <c r="QJI93"/>
      <c r="QJJ93"/>
      <c r="QJK93"/>
      <c r="QJL93"/>
      <c r="QJM93"/>
      <c r="QJN93"/>
      <c r="QJO93"/>
      <c r="QJP93"/>
      <c r="QJQ93"/>
      <c r="QJR93"/>
      <c r="QJS93"/>
      <c r="QJT93"/>
      <c r="QJU93"/>
      <c r="QJV93"/>
      <c r="QJW93"/>
      <c r="QJX93"/>
      <c r="QJY93"/>
      <c r="QJZ93"/>
      <c r="QKA93"/>
      <c r="QKB93"/>
      <c r="QKC93"/>
      <c r="QKD93"/>
      <c r="QKE93"/>
      <c r="QKF93"/>
      <c r="QKG93"/>
      <c r="QKH93"/>
      <c r="QKI93"/>
      <c r="QKJ93"/>
      <c r="QKK93"/>
      <c r="QKL93"/>
      <c r="QKM93"/>
      <c r="QKN93"/>
      <c r="QKO93"/>
      <c r="QKP93"/>
      <c r="QKQ93"/>
      <c r="QKR93"/>
      <c r="QKS93"/>
      <c r="QKT93"/>
      <c r="QKU93"/>
      <c r="QKV93"/>
      <c r="QKW93"/>
      <c r="QKX93"/>
      <c r="QKY93"/>
      <c r="QKZ93"/>
      <c r="QLA93"/>
      <c r="QLB93"/>
      <c r="QLC93"/>
      <c r="QLD93"/>
      <c r="QLE93"/>
      <c r="QLF93"/>
      <c r="QLG93"/>
      <c r="QLH93"/>
      <c r="QLI93"/>
      <c r="QLJ93"/>
      <c r="QLK93"/>
      <c r="QLL93"/>
      <c r="QLM93"/>
      <c r="QLN93"/>
      <c r="QLO93"/>
      <c r="QLP93"/>
      <c r="QLQ93"/>
      <c r="QLR93"/>
      <c r="QLS93"/>
      <c r="QLT93"/>
      <c r="QLU93"/>
      <c r="QLV93"/>
      <c r="QLW93"/>
      <c r="QLX93"/>
      <c r="QLY93"/>
      <c r="QLZ93"/>
      <c r="QMA93"/>
      <c r="QMB93"/>
      <c r="QMC93"/>
      <c r="QMD93"/>
      <c r="QME93"/>
      <c r="QMF93"/>
      <c r="QMG93"/>
      <c r="QMH93"/>
      <c r="QMI93"/>
      <c r="QMJ93"/>
      <c r="QMK93"/>
      <c r="QML93"/>
      <c r="QMM93"/>
      <c r="QMN93"/>
      <c r="QMO93"/>
      <c r="QMP93"/>
      <c r="QMQ93"/>
      <c r="QMR93"/>
      <c r="QMS93"/>
      <c r="QMT93"/>
      <c r="QMU93"/>
      <c r="QMV93"/>
      <c r="QMW93"/>
      <c r="QMX93"/>
      <c r="QMY93"/>
      <c r="QMZ93"/>
      <c r="QNA93"/>
      <c r="QNB93"/>
      <c r="QNC93"/>
      <c r="QND93"/>
      <c r="QNE93"/>
      <c r="QNF93"/>
      <c r="QNG93"/>
      <c r="QNH93"/>
      <c r="QNI93"/>
      <c r="QNJ93"/>
      <c r="QNK93"/>
      <c r="QNL93"/>
      <c r="QNM93"/>
      <c r="QNN93"/>
      <c r="QNO93"/>
      <c r="QNP93"/>
      <c r="QNQ93"/>
      <c r="QNR93"/>
      <c r="QNS93"/>
      <c r="QNT93"/>
      <c r="QNU93"/>
      <c r="QNV93"/>
      <c r="QNW93"/>
      <c r="QNX93"/>
      <c r="QNY93"/>
      <c r="QNZ93"/>
      <c r="QOA93"/>
      <c r="QOB93"/>
      <c r="QOC93"/>
      <c r="QOD93"/>
      <c r="QOE93"/>
      <c r="QOF93"/>
      <c r="QOG93"/>
      <c r="QOH93"/>
      <c r="QOI93"/>
      <c r="QOJ93"/>
      <c r="QOK93"/>
      <c r="QOL93"/>
      <c r="QOM93"/>
      <c r="QON93"/>
      <c r="QOO93"/>
      <c r="QOP93"/>
      <c r="QOQ93"/>
      <c r="QOR93"/>
      <c r="QOS93"/>
      <c r="QOT93"/>
      <c r="QOU93"/>
      <c r="QOV93"/>
      <c r="QOW93"/>
      <c r="QOX93"/>
      <c r="QOY93"/>
      <c r="QOZ93"/>
      <c r="QPA93"/>
      <c r="QPB93"/>
      <c r="QPC93"/>
      <c r="QPD93"/>
      <c r="QPE93"/>
      <c r="QPF93"/>
      <c r="QPG93"/>
      <c r="QPH93"/>
      <c r="QPI93"/>
      <c r="QPJ93"/>
      <c r="QPK93"/>
      <c r="QPL93"/>
      <c r="QPM93"/>
      <c r="QPN93"/>
      <c r="QPO93"/>
      <c r="QPP93"/>
      <c r="QPQ93"/>
      <c r="QPR93"/>
      <c r="QPS93"/>
      <c r="QPT93"/>
      <c r="QPU93"/>
      <c r="QPV93"/>
      <c r="QPW93"/>
      <c r="QPX93"/>
      <c r="QPY93"/>
      <c r="QPZ93"/>
      <c r="QQA93"/>
      <c r="QQB93"/>
      <c r="QQC93"/>
      <c r="QQD93"/>
      <c r="QQE93"/>
      <c r="QQF93"/>
      <c r="QQG93"/>
      <c r="QQH93"/>
      <c r="QQI93"/>
      <c r="QQJ93"/>
      <c r="QQK93"/>
      <c r="QQL93"/>
      <c r="QQM93"/>
      <c r="QQN93"/>
      <c r="QQO93"/>
      <c r="QQP93"/>
      <c r="QQQ93"/>
      <c r="QQR93"/>
      <c r="QQS93"/>
      <c r="QQT93"/>
      <c r="QQU93"/>
      <c r="QQV93"/>
      <c r="QQW93"/>
      <c r="QQX93"/>
      <c r="QQY93"/>
      <c r="QQZ93"/>
      <c r="QRA93"/>
      <c r="QRB93"/>
      <c r="QRC93"/>
      <c r="QRD93"/>
      <c r="QRE93"/>
      <c r="QRF93"/>
      <c r="QRG93"/>
      <c r="QRH93"/>
      <c r="QRI93"/>
      <c r="QRJ93"/>
      <c r="QRK93"/>
      <c r="QRL93"/>
      <c r="QRM93"/>
      <c r="QRN93"/>
      <c r="QRO93"/>
      <c r="QRP93"/>
      <c r="QRQ93"/>
      <c r="QRR93"/>
      <c r="QRS93"/>
      <c r="QRT93"/>
      <c r="QRU93"/>
      <c r="QRV93"/>
      <c r="QRW93"/>
      <c r="QRX93"/>
      <c r="QRY93"/>
      <c r="QRZ93"/>
      <c r="QSA93"/>
      <c r="QSB93"/>
      <c r="QSC93"/>
      <c r="QSD93"/>
      <c r="QSE93"/>
      <c r="QSF93"/>
      <c r="QSG93"/>
      <c r="QSH93"/>
      <c r="QSI93"/>
      <c r="QSJ93"/>
      <c r="QSK93"/>
      <c r="QSL93"/>
      <c r="QSM93"/>
      <c r="QSN93"/>
      <c r="QSO93"/>
      <c r="QSP93"/>
      <c r="QSQ93"/>
      <c r="QSR93"/>
      <c r="QSS93"/>
      <c r="QST93"/>
      <c r="QSU93"/>
      <c r="QSV93"/>
      <c r="QSW93"/>
      <c r="QSX93"/>
      <c r="QSY93"/>
      <c r="QSZ93"/>
      <c r="QTA93"/>
      <c r="QTB93"/>
      <c r="QTC93"/>
      <c r="QTD93"/>
      <c r="QTE93"/>
      <c r="QTF93"/>
      <c r="QTG93"/>
      <c r="QTH93"/>
      <c r="QTI93"/>
      <c r="QTJ93"/>
      <c r="QTK93"/>
      <c r="QTL93"/>
      <c r="QTM93"/>
      <c r="QTN93"/>
      <c r="QTO93"/>
      <c r="QTP93"/>
      <c r="QTQ93"/>
      <c r="QTR93"/>
      <c r="QTS93"/>
      <c r="QTT93"/>
      <c r="QTU93"/>
      <c r="QTV93"/>
      <c r="QTW93"/>
      <c r="QTX93"/>
      <c r="QTY93"/>
      <c r="QTZ93"/>
      <c r="QUA93"/>
      <c r="QUB93"/>
      <c r="QUC93"/>
      <c r="QUD93"/>
      <c r="QUE93"/>
      <c r="QUF93"/>
      <c r="QUG93"/>
      <c r="QUH93"/>
      <c r="QUI93"/>
      <c r="QUJ93"/>
      <c r="QUK93"/>
      <c r="QUL93"/>
      <c r="QUM93"/>
      <c r="QUN93"/>
      <c r="QUO93"/>
      <c r="QUP93"/>
      <c r="QUQ93"/>
      <c r="QUR93"/>
      <c r="QUS93"/>
      <c r="QUT93"/>
      <c r="QUU93"/>
      <c r="QUV93"/>
      <c r="QUW93"/>
      <c r="QUX93"/>
      <c r="QUY93"/>
      <c r="QUZ93"/>
      <c r="QVA93"/>
      <c r="QVB93"/>
      <c r="QVC93"/>
      <c r="QVD93"/>
      <c r="QVE93"/>
      <c r="QVF93"/>
      <c r="QVG93"/>
      <c r="QVH93"/>
      <c r="QVI93"/>
      <c r="QVJ93"/>
      <c r="QVK93"/>
      <c r="QVL93"/>
      <c r="QVM93"/>
      <c r="QVN93"/>
      <c r="QVO93"/>
      <c r="QVP93"/>
      <c r="QVQ93"/>
      <c r="QVR93"/>
      <c r="QVS93"/>
      <c r="QVT93"/>
      <c r="QVU93"/>
      <c r="QVV93"/>
      <c r="QVW93"/>
      <c r="QVX93"/>
      <c r="QVY93"/>
      <c r="QVZ93"/>
      <c r="QWA93"/>
      <c r="QWB93"/>
      <c r="QWC93"/>
      <c r="QWD93"/>
      <c r="QWE93"/>
      <c r="QWF93"/>
      <c r="QWG93"/>
      <c r="QWH93"/>
      <c r="QWI93"/>
      <c r="QWJ93"/>
      <c r="QWK93"/>
      <c r="QWL93"/>
      <c r="QWM93"/>
      <c r="QWN93"/>
      <c r="QWO93"/>
      <c r="QWP93"/>
      <c r="QWQ93"/>
      <c r="QWR93"/>
      <c r="QWS93"/>
      <c r="QWT93"/>
      <c r="QWU93"/>
      <c r="QWV93"/>
      <c r="QWW93"/>
      <c r="QWX93"/>
      <c r="QWY93"/>
      <c r="QWZ93"/>
      <c r="QXA93"/>
      <c r="QXB93"/>
      <c r="QXC93"/>
      <c r="QXD93"/>
      <c r="QXE93"/>
      <c r="QXF93"/>
      <c r="QXG93"/>
      <c r="QXH93"/>
      <c r="QXI93"/>
      <c r="QXJ93"/>
      <c r="QXK93"/>
      <c r="QXL93"/>
      <c r="QXM93"/>
      <c r="QXN93"/>
      <c r="QXO93"/>
      <c r="QXP93"/>
      <c r="QXQ93"/>
      <c r="QXR93"/>
      <c r="QXS93"/>
      <c r="QXT93"/>
      <c r="QXU93"/>
      <c r="QXV93"/>
      <c r="QXW93"/>
      <c r="QXX93"/>
      <c r="QXY93"/>
      <c r="QXZ93"/>
      <c r="QYA93"/>
      <c r="QYB93"/>
      <c r="QYC93"/>
      <c r="QYD93"/>
      <c r="QYE93"/>
      <c r="QYF93"/>
      <c r="QYG93"/>
      <c r="QYH93"/>
      <c r="QYI93"/>
      <c r="QYJ93"/>
      <c r="QYK93"/>
      <c r="QYL93"/>
      <c r="QYM93"/>
      <c r="QYN93"/>
      <c r="QYO93"/>
      <c r="QYP93"/>
      <c r="QYQ93"/>
      <c r="QYR93"/>
      <c r="QYS93"/>
      <c r="QYT93"/>
      <c r="QYU93"/>
      <c r="QYV93"/>
      <c r="QYW93"/>
      <c r="QYX93"/>
      <c r="QYY93"/>
      <c r="QYZ93"/>
      <c r="QZA93"/>
      <c r="QZB93"/>
      <c r="QZC93"/>
      <c r="QZD93"/>
      <c r="QZE93"/>
      <c r="QZF93"/>
      <c r="QZG93"/>
      <c r="QZH93"/>
      <c r="QZI93"/>
      <c r="QZJ93"/>
      <c r="QZK93"/>
      <c r="QZL93"/>
      <c r="QZM93"/>
      <c r="QZN93"/>
      <c r="QZO93"/>
      <c r="QZP93"/>
      <c r="QZQ93"/>
      <c r="QZR93"/>
      <c r="QZS93"/>
      <c r="QZT93"/>
      <c r="QZU93"/>
      <c r="QZV93"/>
      <c r="QZW93"/>
      <c r="QZX93"/>
      <c r="QZY93"/>
      <c r="QZZ93"/>
      <c r="RAA93"/>
      <c r="RAB93"/>
      <c r="RAC93"/>
      <c r="RAD93"/>
      <c r="RAE93"/>
      <c r="RAF93"/>
      <c r="RAG93"/>
      <c r="RAH93"/>
      <c r="RAI93"/>
      <c r="RAJ93"/>
      <c r="RAK93"/>
      <c r="RAL93"/>
      <c r="RAM93"/>
      <c r="RAN93"/>
      <c r="RAO93"/>
      <c r="RAP93"/>
      <c r="RAQ93"/>
      <c r="RAR93"/>
      <c r="RAS93"/>
      <c r="RAT93"/>
      <c r="RAU93"/>
      <c r="RAV93"/>
      <c r="RAW93"/>
      <c r="RAX93"/>
      <c r="RAY93"/>
      <c r="RAZ93"/>
      <c r="RBA93"/>
      <c r="RBB93"/>
      <c r="RBC93"/>
      <c r="RBD93"/>
      <c r="RBE93"/>
      <c r="RBF93"/>
      <c r="RBG93"/>
      <c r="RBH93"/>
      <c r="RBI93"/>
      <c r="RBJ93"/>
      <c r="RBK93"/>
      <c r="RBL93"/>
      <c r="RBM93"/>
      <c r="RBN93"/>
      <c r="RBO93"/>
      <c r="RBP93"/>
      <c r="RBQ93"/>
      <c r="RBR93"/>
      <c r="RBS93"/>
      <c r="RBT93"/>
      <c r="RBU93"/>
      <c r="RBV93"/>
      <c r="RBW93"/>
      <c r="RBX93"/>
      <c r="RBY93"/>
      <c r="RBZ93"/>
      <c r="RCA93"/>
      <c r="RCB93"/>
      <c r="RCC93"/>
      <c r="RCD93"/>
      <c r="RCE93"/>
      <c r="RCF93"/>
      <c r="RCG93"/>
      <c r="RCH93"/>
      <c r="RCI93"/>
      <c r="RCJ93"/>
      <c r="RCK93"/>
      <c r="RCL93"/>
      <c r="RCM93"/>
      <c r="RCN93"/>
      <c r="RCO93"/>
      <c r="RCP93"/>
      <c r="RCQ93"/>
      <c r="RCR93"/>
      <c r="RCS93"/>
      <c r="RCT93"/>
      <c r="RCU93"/>
      <c r="RCV93"/>
      <c r="RCW93"/>
      <c r="RCX93"/>
      <c r="RCY93"/>
      <c r="RCZ93"/>
      <c r="RDA93"/>
      <c r="RDB93"/>
      <c r="RDC93"/>
      <c r="RDD93"/>
      <c r="RDE93"/>
      <c r="RDF93"/>
      <c r="RDG93"/>
      <c r="RDH93"/>
      <c r="RDI93"/>
      <c r="RDJ93"/>
      <c r="RDK93"/>
      <c r="RDL93"/>
      <c r="RDM93"/>
      <c r="RDN93"/>
      <c r="RDO93"/>
      <c r="RDP93"/>
      <c r="RDQ93"/>
      <c r="RDR93"/>
      <c r="RDS93"/>
      <c r="RDT93"/>
      <c r="RDU93"/>
      <c r="RDV93"/>
      <c r="RDW93"/>
      <c r="RDX93"/>
      <c r="RDY93"/>
      <c r="RDZ93"/>
      <c r="REA93"/>
      <c r="REB93"/>
      <c r="REC93"/>
      <c r="RED93"/>
      <c r="REE93"/>
      <c r="REF93"/>
      <c r="REG93"/>
      <c r="REH93"/>
      <c r="REI93"/>
      <c r="REJ93"/>
      <c r="REK93"/>
      <c r="REL93"/>
      <c r="REM93"/>
      <c r="REN93"/>
      <c r="REO93"/>
      <c r="REP93"/>
      <c r="REQ93"/>
      <c r="RER93"/>
      <c r="RES93"/>
      <c r="RET93"/>
      <c r="REU93"/>
      <c r="REV93"/>
      <c r="REW93"/>
      <c r="REX93"/>
      <c r="REY93"/>
      <c r="REZ93"/>
      <c r="RFA93"/>
      <c r="RFB93"/>
      <c r="RFC93"/>
      <c r="RFD93"/>
      <c r="RFE93"/>
      <c r="RFF93"/>
      <c r="RFG93"/>
      <c r="RFH93"/>
      <c r="RFI93"/>
      <c r="RFJ93"/>
      <c r="RFK93"/>
      <c r="RFL93"/>
      <c r="RFM93"/>
      <c r="RFN93"/>
      <c r="RFO93"/>
      <c r="RFP93"/>
      <c r="RFQ93"/>
      <c r="RFR93"/>
      <c r="RFS93"/>
      <c r="RFT93"/>
      <c r="RFU93"/>
      <c r="RFV93"/>
      <c r="RFW93"/>
      <c r="RFX93"/>
      <c r="RFY93"/>
      <c r="RFZ93"/>
      <c r="RGA93"/>
      <c r="RGB93"/>
      <c r="RGC93"/>
      <c r="RGD93"/>
      <c r="RGE93"/>
      <c r="RGF93"/>
      <c r="RGG93"/>
      <c r="RGH93"/>
      <c r="RGI93"/>
      <c r="RGJ93"/>
      <c r="RGK93"/>
      <c r="RGL93"/>
      <c r="RGM93"/>
      <c r="RGN93"/>
      <c r="RGO93"/>
      <c r="RGP93"/>
      <c r="RGQ93"/>
      <c r="RGR93"/>
      <c r="RGS93"/>
      <c r="RGT93"/>
      <c r="RGU93"/>
      <c r="RGV93"/>
      <c r="RGW93"/>
      <c r="RGX93"/>
      <c r="RGY93"/>
      <c r="RGZ93"/>
      <c r="RHA93"/>
      <c r="RHB93"/>
      <c r="RHC93"/>
      <c r="RHD93"/>
      <c r="RHE93"/>
      <c r="RHF93"/>
      <c r="RHG93"/>
      <c r="RHH93"/>
      <c r="RHI93"/>
      <c r="RHJ93"/>
      <c r="RHK93"/>
      <c r="RHL93"/>
      <c r="RHM93"/>
      <c r="RHN93"/>
      <c r="RHO93"/>
      <c r="RHP93"/>
      <c r="RHQ93"/>
      <c r="RHR93"/>
      <c r="RHS93"/>
      <c r="RHT93"/>
      <c r="RHU93"/>
      <c r="RHV93"/>
      <c r="RHW93"/>
      <c r="RHX93"/>
      <c r="RHY93"/>
      <c r="RHZ93"/>
      <c r="RIA93"/>
      <c r="RIB93"/>
      <c r="RIC93"/>
      <c r="RID93"/>
      <c r="RIE93"/>
      <c r="RIF93"/>
      <c r="RIG93"/>
      <c r="RIH93"/>
      <c r="RII93"/>
      <c r="RIJ93"/>
      <c r="RIK93"/>
      <c r="RIL93"/>
      <c r="RIM93"/>
      <c r="RIN93"/>
      <c r="RIO93"/>
      <c r="RIP93"/>
      <c r="RIQ93"/>
      <c r="RIR93"/>
      <c r="RIS93"/>
      <c r="RIT93"/>
      <c r="RIU93"/>
      <c r="RIV93"/>
      <c r="RIW93"/>
      <c r="RIX93"/>
      <c r="RIY93"/>
      <c r="RIZ93"/>
      <c r="RJA93"/>
      <c r="RJB93"/>
      <c r="RJC93"/>
      <c r="RJD93"/>
      <c r="RJE93"/>
      <c r="RJF93"/>
      <c r="RJG93"/>
      <c r="RJH93"/>
      <c r="RJI93"/>
      <c r="RJJ93"/>
      <c r="RJK93"/>
      <c r="RJL93"/>
      <c r="RJM93"/>
      <c r="RJN93"/>
      <c r="RJO93"/>
      <c r="RJP93"/>
      <c r="RJQ93"/>
      <c r="RJR93"/>
      <c r="RJS93"/>
      <c r="RJT93"/>
      <c r="RJU93"/>
      <c r="RJV93"/>
      <c r="RJW93"/>
      <c r="RJX93"/>
      <c r="RJY93"/>
      <c r="RJZ93"/>
      <c r="RKA93"/>
      <c r="RKB93"/>
      <c r="RKC93"/>
      <c r="RKD93"/>
      <c r="RKE93"/>
      <c r="RKF93"/>
      <c r="RKG93"/>
      <c r="RKH93"/>
      <c r="RKI93"/>
      <c r="RKJ93"/>
      <c r="RKK93"/>
      <c r="RKL93"/>
      <c r="RKM93"/>
      <c r="RKN93"/>
      <c r="RKO93"/>
      <c r="RKP93"/>
      <c r="RKQ93"/>
      <c r="RKR93"/>
      <c r="RKS93"/>
      <c r="RKT93"/>
      <c r="RKU93"/>
      <c r="RKV93"/>
      <c r="RKW93"/>
      <c r="RKX93"/>
      <c r="RKY93"/>
      <c r="RKZ93"/>
      <c r="RLA93"/>
      <c r="RLB93"/>
      <c r="RLC93"/>
      <c r="RLD93"/>
      <c r="RLE93"/>
      <c r="RLF93"/>
      <c r="RLG93"/>
      <c r="RLH93"/>
      <c r="RLI93"/>
      <c r="RLJ93"/>
      <c r="RLK93"/>
      <c r="RLL93"/>
      <c r="RLM93"/>
      <c r="RLN93"/>
      <c r="RLO93"/>
      <c r="RLP93"/>
      <c r="RLQ93"/>
      <c r="RLR93"/>
      <c r="RLS93"/>
      <c r="RLT93"/>
      <c r="RLU93"/>
      <c r="RLV93"/>
      <c r="RLW93"/>
      <c r="RLX93"/>
      <c r="RLY93"/>
      <c r="RLZ93"/>
      <c r="RMA93"/>
      <c r="RMB93"/>
      <c r="RMC93"/>
      <c r="RMD93"/>
      <c r="RME93"/>
      <c r="RMF93"/>
      <c r="RMG93"/>
      <c r="RMH93"/>
      <c r="RMI93"/>
      <c r="RMJ93"/>
      <c r="RMK93"/>
      <c r="RML93"/>
      <c r="RMM93"/>
      <c r="RMN93"/>
      <c r="RMO93"/>
      <c r="RMP93"/>
      <c r="RMQ93"/>
      <c r="RMR93"/>
      <c r="RMS93"/>
      <c r="RMT93"/>
      <c r="RMU93"/>
      <c r="RMV93"/>
      <c r="RMW93"/>
      <c r="RMX93"/>
      <c r="RMY93"/>
      <c r="RMZ93"/>
      <c r="RNA93"/>
      <c r="RNB93"/>
      <c r="RNC93"/>
      <c r="RND93"/>
      <c r="RNE93"/>
      <c r="RNF93"/>
      <c r="RNG93"/>
      <c r="RNH93"/>
      <c r="RNI93"/>
      <c r="RNJ93"/>
      <c r="RNK93"/>
      <c r="RNL93"/>
      <c r="RNM93"/>
      <c r="RNN93"/>
      <c r="RNO93"/>
      <c r="RNP93"/>
      <c r="RNQ93"/>
      <c r="RNR93"/>
      <c r="RNS93"/>
      <c r="RNT93"/>
      <c r="RNU93"/>
      <c r="RNV93"/>
      <c r="RNW93"/>
      <c r="RNX93"/>
      <c r="RNY93"/>
      <c r="RNZ93"/>
      <c r="ROA93"/>
      <c r="ROB93"/>
      <c r="ROC93"/>
      <c r="ROD93"/>
      <c r="ROE93"/>
      <c r="ROF93"/>
      <c r="ROG93"/>
      <c r="ROH93"/>
      <c r="ROI93"/>
      <c r="ROJ93"/>
      <c r="ROK93"/>
      <c r="ROL93"/>
      <c r="ROM93"/>
      <c r="RON93"/>
      <c r="ROO93"/>
      <c r="ROP93"/>
      <c r="ROQ93"/>
      <c r="ROR93"/>
      <c r="ROS93"/>
      <c r="ROT93"/>
      <c r="ROU93"/>
      <c r="ROV93"/>
      <c r="ROW93"/>
      <c r="ROX93"/>
      <c r="ROY93"/>
      <c r="ROZ93"/>
      <c r="RPA93"/>
      <c r="RPB93"/>
      <c r="RPC93"/>
      <c r="RPD93"/>
      <c r="RPE93"/>
      <c r="RPF93"/>
      <c r="RPG93"/>
      <c r="RPH93"/>
      <c r="RPI93"/>
      <c r="RPJ93"/>
      <c r="RPK93"/>
      <c r="RPL93"/>
      <c r="RPM93"/>
      <c r="RPN93"/>
      <c r="RPO93"/>
      <c r="RPP93"/>
      <c r="RPQ93"/>
      <c r="RPR93"/>
      <c r="RPS93"/>
      <c r="RPT93"/>
      <c r="RPU93"/>
      <c r="RPV93"/>
      <c r="RPW93"/>
      <c r="RPX93"/>
      <c r="RPY93"/>
      <c r="RPZ93"/>
      <c r="RQA93"/>
      <c r="RQB93"/>
      <c r="RQC93"/>
      <c r="RQD93"/>
      <c r="RQE93"/>
      <c r="RQF93"/>
      <c r="RQG93"/>
      <c r="RQH93"/>
      <c r="RQI93"/>
      <c r="RQJ93"/>
      <c r="RQK93"/>
      <c r="RQL93"/>
      <c r="RQM93"/>
      <c r="RQN93"/>
      <c r="RQO93"/>
      <c r="RQP93"/>
      <c r="RQQ93"/>
      <c r="RQR93"/>
      <c r="RQS93"/>
      <c r="RQT93"/>
      <c r="RQU93"/>
      <c r="RQV93"/>
      <c r="RQW93"/>
      <c r="RQX93"/>
      <c r="RQY93"/>
      <c r="RQZ93"/>
      <c r="RRA93"/>
      <c r="RRB93"/>
      <c r="RRC93"/>
      <c r="RRD93"/>
      <c r="RRE93"/>
      <c r="RRF93"/>
      <c r="RRG93"/>
      <c r="RRH93"/>
      <c r="RRI93"/>
      <c r="RRJ93"/>
      <c r="RRK93"/>
      <c r="RRL93"/>
      <c r="RRM93"/>
      <c r="RRN93"/>
      <c r="RRO93"/>
      <c r="RRP93"/>
      <c r="RRQ93"/>
      <c r="RRR93"/>
      <c r="RRS93"/>
      <c r="RRT93"/>
      <c r="RRU93"/>
      <c r="RRV93"/>
      <c r="RRW93"/>
      <c r="RRX93"/>
      <c r="RRY93"/>
      <c r="RRZ93"/>
      <c r="RSA93"/>
      <c r="RSB93"/>
      <c r="RSC93"/>
      <c r="RSD93"/>
      <c r="RSE93"/>
      <c r="RSF93"/>
      <c r="RSG93"/>
      <c r="RSH93"/>
      <c r="RSI93"/>
      <c r="RSJ93"/>
      <c r="RSK93"/>
      <c r="RSL93"/>
      <c r="RSM93"/>
      <c r="RSN93"/>
      <c r="RSO93"/>
      <c r="RSP93"/>
      <c r="RSQ93"/>
      <c r="RSR93"/>
      <c r="RSS93"/>
      <c r="RST93"/>
      <c r="RSU93"/>
      <c r="RSV93"/>
      <c r="RSW93"/>
      <c r="RSX93"/>
      <c r="RSY93"/>
      <c r="RSZ93"/>
      <c r="RTA93"/>
      <c r="RTB93"/>
      <c r="RTC93"/>
      <c r="RTD93"/>
      <c r="RTE93"/>
      <c r="RTF93"/>
      <c r="RTG93"/>
      <c r="RTH93"/>
      <c r="RTI93"/>
      <c r="RTJ93"/>
      <c r="RTK93"/>
      <c r="RTL93"/>
      <c r="RTM93"/>
      <c r="RTN93"/>
      <c r="RTO93"/>
      <c r="RTP93"/>
      <c r="RTQ93"/>
      <c r="RTR93"/>
      <c r="RTS93"/>
      <c r="RTT93"/>
      <c r="RTU93"/>
      <c r="RTV93"/>
      <c r="RTW93"/>
      <c r="RTX93"/>
      <c r="RTY93"/>
      <c r="RTZ93"/>
      <c r="RUA93"/>
      <c r="RUB93"/>
      <c r="RUC93"/>
      <c r="RUD93"/>
      <c r="RUE93"/>
      <c r="RUF93"/>
      <c r="RUG93"/>
      <c r="RUH93"/>
      <c r="RUI93"/>
      <c r="RUJ93"/>
      <c r="RUK93"/>
      <c r="RUL93"/>
      <c r="RUM93"/>
      <c r="RUN93"/>
      <c r="RUO93"/>
      <c r="RUP93"/>
      <c r="RUQ93"/>
      <c r="RUR93"/>
      <c r="RUS93"/>
      <c r="RUT93"/>
      <c r="RUU93"/>
      <c r="RUV93"/>
      <c r="RUW93"/>
      <c r="RUX93"/>
      <c r="RUY93"/>
      <c r="RUZ93"/>
      <c r="RVA93"/>
      <c r="RVB93"/>
      <c r="RVC93"/>
      <c r="RVD93"/>
      <c r="RVE93"/>
      <c r="RVF93"/>
      <c r="RVG93"/>
      <c r="RVH93"/>
      <c r="RVI93"/>
      <c r="RVJ93"/>
      <c r="RVK93"/>
      <c r="RVL93"/>
      <c r="RVM93"/>
      <c r="RVN93"/>
      <c r="RVO93"/>
      <c r="RVP93"/>
      <c r="RVQ93"/>
      <c r="RVR93"/>
      <c r="RVS93"/>
      <c r="RVT93"/>
      <c r="RVU93"/>
      <c r="RVV93"/>
      <c r="RVW93"/>
      <c r="RVX93"/>
      <c r="RVY93"/>
      <c r="RVZ93"/>
      <c r="RWA93"/>
      <c r="RWB93"/>
      <c r="RWC93"/>
      <c r="RWD93"/>
      <c r="RWE93"/>
      <c r="RWF93"/>
      <c r="RWG93"/>
      <c r="RWH93"/>
      <c r="RWI93"/>
      <c r="RWJ93"/>
      <c r="RWK93"/>
      <c r="RWL93"/>
      <c r="RWM93"/>
      <c r="RWN93"/>
      <c r="RWO93"/>
      <c r="RWP93"/>
      <c r="RWQ93"/>
      <c r="RWR93"/>
      <c r="RWS93"/>
      <c r="RWT93"/>
      <c r="RWU93"/>
      <c r="RWV93"/>
      <c r="RWW93"/>
      <c r="RWX93"/>
      <c r="RWY93"/>
      <c r="RWZ93"/>
      <c r="RXA93"/>
      <c r="RXB93"/>
      <c r="RXC93"/>
      <c r="RXD93"/>
      <c r="RXE93"/>
      <c r="RXF93"/>
      <c r="RXG93"/>
      <c r="RXH93"/>
      <c r="RXI93"/>
      <c r="RXJ93"/>
      <c r="RXK93"/>
      <c r="RXL93"/>
      <c r="RXM93"/>
      <c r="RXN93"/>
      <c r="RXO93"/>
      <c r="RXP93"/>
      <c r="RXQ93"/>
      <c r="RXR93"/>
      <c r="RXS93"/>
      <c r="RXT93"/>
      <c r="RXU93"/>
      <c r="RXV93"/>
      <c r="RXW93"/>
      <c r="RXX93"/>
      <c r="RXY93"/>
      <c r="RXZ93"/>
      <c r="RYA93"/>
      <c r="RYB93"/>
      <c r="RYC93"/>
      <c r="RYD93"/>
      <c r="RYE93"/>
      <c r="RYF93"/>
      <c r="RYG93"/>
      <c r="RYH93"/>
      <c r="RYI93"/>
      <c r="RYJ93"/>
      <c r="RYK93"/>
      <c r="RYL93"/>
      <c r="RYM93"/>
      <c r="RYN93"/>
      <c r="RYO93"/>
      <c r="RYP93"/>
      <c r="RYQ93"/>
      <c r="RYR93"/>
      <c r="RYS93"/>
      <c r="RYT93"/>
      <c r="RYU93"/>
      <c r="RYV93"/>
      <c r="RYW93"/>
      <c r="RYX93"/>
      <c r="RYY93"/>
      <c r="RYZ93"/>
      <c r="RZA93"/>
      <c r="RZB93"/>
      <c r="RZC93"/>
      <c r="RZD93"/>
      <c r="RZE93"/>
      <c r="RZF93"/>
      <c r="RZG93"/>
      <c r="RZH93"/>
      <c r="RZI93"/>
      <c r="RZJ93"/>
      <c r="RZK93"/>
      <c r="RZL93"/>
      <c r="RZM93"/>
      <c r="RZN93"/>
      <c r="RZO93"/>
      <c r="RZP93"/>
      <c r="RZQ93"/>
      <c r="RZR93"/>
      <c r="RZS93"/>
      <c r="RZT93"/>
      <c r="RZU93"/>
      <c r="RZV93"/>
      <c r="RZW93"/>
      <c r="RZX93"/>
      <c r="RZY93"/>
      <c r="RZZ93"/>
      <c r="SAA93"/>
      <c r="SAB93"/>
      <c r="SAC93"/>
      <c r="SAD93"/>
      <c r="SAE93"/>
      <c r="SAF93"/>
      <c r="SAG93"/>
      <c r="SAH93"/>
      <c r="SAI93"/>
      <c r="SAJ93"/>
      <c r="SAK93"/>
      <c r="SAL93"/>
      <c r="SAM93"/>
      <c r="SAN93"/>
      <c r="SAO93"/>
      <c r="SAP93"/>
      <c r="SAQ93"/>
      <c r="SAR93"/>
      <c r="SAS93"/>
      <c r="SAT93"/>
      <c r="SAU93"/>
      <c r="SAV93"/>
      <c r="SAW93"/>
      <c r="SAX93"/>
      <c r="SAY93"/>
      <c r="SAZ93"/>
      <c r="SBA93"/>
      <c r="SBB93"/>
      <c r="SBC93"/>
      <c r="SBD93"/>
      <c r="SBE93"/>
      <c r="SBF93"/>
      <c r="SBG93"/>
      <c r="SBH93"/>
      <c r="SBI93"/>
      <c r="SBJ93"/>
      <c r="SBK93"/>
      <c r="SBL93"/>
      <c r="SBM93"/>
      <c r="SBN93"/>
      <c r="SBO93"/>
      <c r="SBP93"/>
      <c r="SBQ93"/>
      <c r="SBR93"/>
      <c r="SBS93"/>
      <c r="SBT93"/>
      <c r="SBU93"/>
      <c r="SBV93"/>
      <c r="SBW93"/>
      <c r="SBX93"/>
      <c r="SBY93"/>
      <c r="SBZ93"/>
      <c r="SCA93"/>
      <c r="SCB93"/>
      <c r="SCC93"/>
      <c r="SCD93"/>
      <c r="SCE93"/>
      <c r="SCF93"/>
      <c r="SCG93"/>
      <c r="SCH93"/>
      <c r="SCI93"/>
      <c r="SCJ93"/>
      <c r="SCK93"/>
      <c r="SCL93"/>
      <c r="SCM93"/>
      <c r="SCN93"/>
      <c r="SCO93"/>
      <c r="SCP93"/>
      <c r="SCQ93"/>
      <c r="SCR93"/>
      <c r="SCS93"/>
      <c r="SCT93"/>
      <c r="SCU93"/>
      <c r="SCV93"/>
      <c r="SCW93"/>
      <c r="SCX93"/>
      <c r="SCY93"/>
      <c r="SCZ93"/>
      <c r="SDA93"/>
      <c r="SDB93"/>
      <c r="SDC93"/>
      <c r="SDD93"/>
      <c r="SDE93"/>
      <c r="SDF93"/>
      <c r="SDG93"/>
      <c r="SDH93"/>
      <c r="SDI93"/>
      <c r="SDJ93"/>
      <c r="SDK93"/>
      <c r="SDL93"/>
      <c r="SDM93"/>
      <c r="SDN93"/>
      <c r="SDO93"/>
      <c r="SDP93"/>
      <c r="SDQ93"/>
      <c r="SDR93"/>
      <c r="SDS93"/>
      <c r="SDT93"/>
      <c r="SDU93"/>
      <c r="SDV93"/>
      <c r="SDW93"/>
      <c r="SDX93"/>
      <c r="SDY93"/>
      <c r="SDZ93"/>
      <c r="SEA93"/>
      <c r="SEB93"/>
      <c r="SEC93"/>
      <c r="SED93"/>
      <c r="SEE93"/>
      <c r="SEF93"/>
      <c r="SEG93"/>
      <c r="SEH93"/>
      <c r="SEI93"/>
      <c r="SEJ93"/>
      <c r="SEK93"/>
      <c r="SEL93"/>
      <c r="SEM93"/>
      <c r="SEN93"/>
      <c r="SEO93"/>
      <c r="SEP93"/>
      <c r="SEQ93"/>
      <c r="SER93"/>
      <c r="SES93"/>
      <c r="SET93"/>
      <c r="SEU93"/>
      <c r="SEV93"/>
      <c r="SEW93"/>
      <c r="SEX93"/>
      <c r="SEY93"/>
      <c r="SEZ93"/>
      <c r="SFA93"/>
      <c r="SFB93"/>
      <c r="SFC93"/>
      <c r="SFD93"/>
      <c r="SFE93"/>
      <c r="SFF93"/>
      <c r="SFG93"/>
      <c r="SFH93"/>
      <c r="SFI93"/>
      <c r="SFJ93"/>
      <c r="SFK93"/>
      <c r="SFL93"/>
      <c r="SFM93"/>
      <c r="SFN93"/>
      <c r="SFO93"/>
      <c r="SFP93"/>
      <c r="SFQ93"/>
      <c r="SFR93"/>
      <c r="SFS93"/>
      <c r="SFT93"/>
      <c r="SFU93"/>
      <c r="SFV93"/>
      <c r="SFW93"/>
      <c r="SFX93"/>
      <c r="SFY93"/>
      <c r="SFZ93"/>
      <c r="SGA93"/>
      <c r="SGB93"/>
      <c r="SGC93"/>
      <c r="SGD93"/>
      <c r="SGE93"/>
      <c r="SGF93"/>
      <c r="SGG93"/>
      <c r="SGH93"/>
      <c r="SGI93"/>
      <c r="SGJ93"/>
      <c r="SGK93"/>
      <c r="SGL93"/>
      <c r="SGM93"/>
      <c r="SGN93"/>
      <c r="SGO93"/>
      <c r="SGP93"/>
      <c r="SGQ93"/>
      <c r="SGR93"/>
      <c r="SGS93"/>
      <c r="SGT93"/>
      <c r="SGU93"/>
      <c r="SGV93"/>
      <c r="SGW93"/>
      <c r="SGX93"/>
      <c r="SGY93"/>
      <c r="SGZ93"/>
      <c r="SHA93"/>
      <c r="SHB93"/>
      <c r="SHC93"/>
      <c r="SHD93"/>
      <c r="SHE93"/>
      <c r="SHF93"/>
      <c r="SHG93"/>
      <c r="SHH93"/>
      <c r="SHI93"/>
      <c r="SHJ93"/>
      <c r="SHK93"/>
      <c r="SHL93"/>
      <c r="SHM93"/>
      <c r="SHN93"/>
      <c r="SHO93"/>
      <c r="SHP93"/>
      <c r="SHQ93"/>
      <c r="SHR93"/>
      <c r="SHS93"/>
      <c r="SHT93"/>
      <c r="SHU93"/>
      <c r="SHV93"/>
      <c r="SHW93"/>
      <c r="SHX93"/>
      <c r="SHY93"/>
      <c r="SHZ93"/>
      <c r="SIA93"/>
      <c r="SIB93"/>
      <c r="SIC93"/>
      <c r="SID93"/>
      <c r="SIE93"/>
      <c r="SIF93"/>
      <c r="SIG93"/>
      <c r="SIH93"/>
      <c r="SII93"/>
      <c r="SIJ93"/>
      <c r="SIK93"/>
      <c r="SIL93"/>
      <c r="SIM93"/>
      <c r="SIN93"/>
      <c r="SIO93"/>
      <c r="SIP93"/>
      <c r="SIQ93"/>
      <c r="SIR93"/>
      <c r="SIS93"/>
      <c r="SIT93"/>
      <c r="SIU93"/>
      <c r="SIV93"/>
      <c r="SIW93"/>
      <c r="SIX93"/>
      <c r="SIY93"/>
      <c r="SIZ93"/>
      <c r="SJA93"/>
      <c r="SJB93"/>
      <c r="SJC93"/>
      <c r="SJD93"/>
      <c r="SJE93"/>
      <c r="SJF93"/>
      <c r="SJG93"/>
      <c r="SJH93"/>
      <c r="SJI93"/>
      <c r="SJJ93"/>
      <c r="SJK93"/>
      <c r="SJL93"/>
      <c r="SJM93"/>
      <c r="SJN93"/>
      <c r="SJO93"/>
      <c r="SJP93"/>
      <c r="SJQ93"/>
      <c r="SJR93"/>
      <c r="SJS93"/>
      <c r="SJT93"/>
      <c r="SJU93"/>
      <c r="SJV93"/>
      <c r="SJW93"/>
      <c r="SJX93"/>
      <c r="SJY93"/>
      <c r="SJZ93"/>
      <c r="SKA93"/>
      <c r="SKB93"/>
      <c r="SKC93"/>
      <c r="SKD93"/>
      <c r="SKE93"/>
      <c r="SKF93"/>
      <c r="SKG93"/>
      <c r="SKH93"/>
      <c r="SKI93"/>
      <c r="SKJ93"/>
      <c r="SKK93"/>
      <c r="SKL93"/>
      <c r="SKM93"/>
      <c r="SKN93"/>
      <c r="SKO93"/>
      <c r="SKP93"/>
      <c r="SKQ93"/>
      <c r="SKR93"/>
      <c r="SKS93"/>
      <c r="SKT93"/>
      <c r="SKU93"/>
      <c r="SKV93"/>
      <c r="SKW93"/>
      <c r="SKX93"/>
      <c r="SKY93"/>
      <c r="SKZ93"/>
      <c r="SLA93"/>
      <c r="SLB93"/>
      <c r="SLC93"/>
      <c r="SLD93"/>
      <c r="SLE93"/>
      <c r="SLF93"/>
      <c r="SLG93"/>
      <c r="SLH93"/>
      <c r="SLI93"/>
      <c r="SLJ93"/>
      <c r="SLK93"/>
      <c r="SLL93"/>
      <c r="SLM93"/>
      <c r="SLN93"/>
      <c r="SLO93"/>
      <c r="SLP93"/>
      <c r="SLQ93"/>
      <c r="SLR93"/>
      <c r="SLS93"/>
      <c r="SLT93"/>
      <c r="SLU93"/>
      <c r="SLV93"/>
      <c r="SLW93"/>
      <c r="SLX93"/>
      <c r="SLY93"/>
      <c r="SLZ93"/>
      <c r="SMA93"/>
      <c r="SMB93"/>
      <c r="SMC93"/>
      <c r="SMD93"/>
      <c r="SME93"/>
      <c r="SMF93"/>
      <c r="SMG93"/>
      <c r="SMH93"/>
      <c r="SMI93"/>
      <c r="SMJ93"/>
      <c r="SMK93"/>
      <c r="SML93"/>
      <c r="SMM93"/>
      <c r="SMN93"/>
      <c r="SMO93"/>
      <c r="SMP93"/>
      <c r="SMQ93"/>
      <c r="SMR93"/>
      <c r="SMS93"/>
      <c r="SMT93"/>
      <c r="SMU93"/>
      <c r="SMV93"/>
      <c r="SMW93"/>
      <c r="SMX93"/>
      <c r="SMY93"/>
      <c r="SMZ93"/>
      <c r="SNA93"/>
      <c r="SNB93"/>
      <c r="SNC93"/>
      <c r="SND93"/>
      <c r="SNE93"/>
      <c r="SNF93"/>
      <c r="SNG93"/>
      <c r="SNH93"/>
      <c r="SNI93"/>
      <c r="SNJ93"/>
      <c r="SNK93"/>
      <c r="SNL93"/>
      <c r="SNM93"/>
      <c r="SNN93"/>
      <c r="SNO93"/>
      <c r="SNP93"/>
      <c r="SNQ93"/>
      <c r="SNR93"/>
      <c r="SNS93"/>
      <c r="SNT93"/>
      <c r="SNU93"/>
      <c r="SNV93"/>
      <c r="SNW93"/>
      <c r="SNX93"/>
      <c r="SNY93"/>
      <c r="SNZ93"/>
      <c r="SOA93"/>
      <c r="SOB93"/>
      <c r="SOC93"/>
      <c r="SOD93"/>
      <c r="SOE93"/>
      <c r="SOF93"/>
      <c r="SOG93"/>
      <c r="SOH93"/>
      <c r="SOI93"/>
      <c r="SOJ93"/>
      <c r="SOK93"/>
      <c r="SOL93"/>
      <c r="SOM93"/>
      <c r="SON93"/>
      <c r="SOO93"/>
      <c r="SOP93"/>
      <c r="SOQ93"/>
      <c r="SOR93"/>
      <c r="SOS93"/>
      <c r="SOT93"/>
      <c r="SOU93"/>
      <c r="SOV93"/>
      <c r="SOW93"/>
      <c r="SOX93"/>
      <c r="SOY93"/>
      <c r="SOZ93"/>
      <c r="SPA93"/>
      <c r="SPB93"/>
      <c r="SPC93"/>
      <c r="SPD93"/>
      <c r="SPE93"/>
      <c r="SPF93"/>
      <c r="SPG93"/>
      <c r="SPH93"/>
      <c r="SPI93"/>
      <c r="SPJ93"/>
      <c r="SPK93"/>
      <c r="SPL93"/>
      <c r="SPM93"/>
      <c r="SPN93"/>
      <c r="SPO93"/>
      <c r="SPP93"/>
      <c r="SPQ93"/>
      <c r="SPR93"/>
      <c r="SPS93"/>
      <c r="SPT93"/>
      <c r="SPU93"/>
      <c r="SPV93"/>
      <c r="SPW93"/>
      <c r="SPX93"/>
      <c r="SPY93"/>
      <c r="SPZ93"/>
      <c r="SQA93"/>
      <c r="SQB93"/>
      <c r="SQC93"/>
      <c r="SQD93"/>
      <c r="SQE93"/>
      <c r="SQF93"/>
      <c r="SQG93"/>
      <c r="SQH93"/>
      <c r="SQI93"/>
      <c r="SQJ93"/>
      <c r="SQK93"/>
      <c r="SQL93"/>
      <c r="SQM93"/>
      <c r="SQN93"/>
      <c r="SQO93"/>
      <c r="SQP93"/>
      <c r="SQQ93"/>
      <c r="SQR93"/>
      <c r="SQS93"/>
      <c r="SQT93"/>
      <c r="SQU93"/>
      <c r="SQV93"/>
      <c r="SQW93"/>
      <c r="SQX93"/>
      <c r="SQY93"/>
      <c r="SQZ93"/>
      <c r="SRA93"/>
      <c r="SRB93"/>
      <c r="SRC93"/>
      <c r="SRD93"/>
      <c r="SRE93"/>
      <c r="SRF93"/>
      <c r="SRG93"/>
      <c r="SRH93"/>
      <c r="SRI93"/>
      <c r="SRJ93"/>
      <c r="SRK93"/>
      <c r="SRL93"/>
      <c r="SRM93"/>
      <c r="SRN93"/>
      <c r="SRO93"/>
      <c r="SRP93"/>
      <c r="SRQ93"/>
      <c r="SRR93"/>
      <c r="SRS93"/>
      <c r="SRT93"/>
      <c r="SRU93"/>
      <c r="SRV93"/>
      <c r="SRW93"/>
      <c r="SRX93"/>
      <c r="SRY93"/>
      <c r="SRZ93"/>
      <c r="SSA93"/>
      <c r="SSB93"/>
      <c r="SSC93"/>
      <c r="SSD93"/>
      <c r="SSE93"/>
      <c r="SSF93"/>
      <c r="SSG93"/>
      <c r="SSH93"/>
      <c r="SSI93"/>
      <c r="SSJ93"/>
      <c r="SSK93"/>
      <c r="SSL93"/>
      <c r="SSM93"/>
      <c r="SSN93"/>
      <c r="SSO93"/>
      <c r="SSP93"/>
      <c r="SSQ93"/>
      <c r="SSR93"/>
      <c r="SSS93"/>
      <c r="SST93"/>
      <c r="SSU93"/>
      <c r="SSV93"/>
      <c r="SSW93"/>
      <c r="SSX93"/>
      <c r="SSY93"/>
      <c r="SSZ93"/>
      <c r="STA93"/>
      <c r="STB93"/>
      <c r="STC93"/>
      <c r="STD93"/>
      <c r="STE93"/>
      <c r="STF93"/>
      <c r="STG93"/>
      <c r="STH93"/>
      <c r="STI93"/>
      <c r="STJ93"/>
      <c r="STK93"/>
      <c r="STL93"/>
      <c r="STM93"/>
      <c r="STN93"/>
      <c r="STO93"/>
      <c r="STP93"/>
      <c r="STQ93"/>
      <c r="STR93"/>
      <c r="STS93"/>
      <c r="STT93"/>
      <c r="STU93"/>
      <c r="STV93"/>
      <c r="STW93"/>
      <c r="STX93"/>
      <c r="STY93"/>
      <c r="STZ93"/>
      <c r="SUA93"/>
      <c r="SUB93"/>
      <c r="SUC93"/>
      <c r="SUD93"/>
      <c r="SUE93"/>
      <c r="SUF93"/>
      <c r="SUG93"/>
      <c r="SUH93"/>
      <c r="SUI93"/>
      <c r="SUJ93"/>
      <c r="SUK93"/>
      <c r="SUL93"/>
      <c r="SUM93"/>
      <c r="SUN93"/>
      <c r="SUO93"/>
      <c r="SUP93"/>
      <c r="SUQ93"/>
      <c r="SUR93"/>
      <c r="SUS93"/>
      <c r="SUT93"/>
      <c r="SUU93"/>
      <c r="SUV93"/>
      <c r="SUW93"/>
      <c r="SUX93"/>
      <c r="SUY93"/>
      <c r="SUZ93"/>
      <c r="SVA93"/>
      <c r="SVB93"/>
      <c r="SVC93"/>
      <c r="SVD93"/>
      <c r="SVE93"/>
      <c r="SVF93"/>
      <c r="SVG93"/>
      <c r="SVH93"/>
      <c r="SVI93"/>
      <c r="SVJ93"/>
      <c r="SVK93"/>
      <c r="SVL93"/>
      <c r="SVM93"/>
      <c r="SVN93"/>
      <c r="SVO93"/>
      <c r="SVP93"/>
      <c r="SVQ93"/>
      <c r="SVR93"/>
      <c r="SVS93"/>
      <c r="SVT93"/>
      <c r="SVU93"/>
      <c r="SVV93"/>
      <c r="SVW93"/>
      <c r="SVX93"/>
      <c r="SVY93"/>
      <c r="SVZ93"/>
      <c r="SWA93"/>
      <c r="SWB93"/>
      <c r="SWC93"/>
      <c r="SWD93"/>
      <c r="SWE93"/>
      <c r="SWF93"/>
      <c r="SWG93"/>
      <c r="SWH93"/>
      <c r="SWI93"/>
      <c r="SWJ93"/>
      <c r="SWK93"/>
      <c r="SWL93"/>
      <c r="SWM93"/>
      <c r="SWN93"/>
      <c r="SWO93"/>
      <c r="SWP93"/>
      <c r="SWQ93"/>
      <c r="SWR93"/>
      <c r="SWS93"/>
      <c r="SWT93"/>
      <c r="SWU93"/>
      <c r="SWV93"/>
      <c r="SWW93"/>
      <c r="SWX93"/>
      <c r="SWY93"/>
      <c r="SWZ93"/>
      <c r="SXA93"/>
      <c r="SXB93"/>
      <c r="SXC93"/>
      <c r="SXD93"/>
      <c r="SXE93"/>
      <c r="SXF93"/>
      <c r="SXG93"/>
      <c r="SXH93"/>
      <c r="SXI93"/>
      <c r="SXJ93"/>
      <c r="SXK93"/>
      <c r="SXL93"/>
      <c r="SXM93"/>
      <c r="SXN93"/>
      <c r="SXO93"/>
      <c r="SXP93"/>
      <c r="SXQ93"/>
      <c r="SXR93"/>
      <c r="SXS93"/>
      <c r="SXT93"/>
      <c r="SXU93"/>
      <c r="SXV93"/>
      <c r="SXW93"/>
      <c r="SXX93"/>
      <c r="SXY93"/>
      <c r="SXZ93"/>
      <c r="SYA93"/>
      <c r="SYB93"/>
      <c r="SYC93"/>
      <c r="SYD93"/>
      <c r="SYE93"/>
      <c r="SYF93"/>
      <c r="SYG93"/>
      <c r="SYH93"/>
      <c r="SYI93"/>
      <c r="SYJ93"/>
      <c r="SYK93"/>
      <c r="SYL93"/>
      <c r="SYM93"/>
      <c r="SYN93"/>
      <c r="SYO93"/>
      <c r="SYP93"/>
      <c r="SYQ93"/>
      <c r="SYR93"/>
      <c r="SYS93"/>
      <c r="SYT93"/>
      <c r="SYU93"/>
      <c r="SYV93"/>
      <c r="SYW93"/>
      <c r="SYX93"/>
      <c r="SYY93"/>
      <c r="SYZ93"/>
      <c r="SZA93"/>
      <c r="SZB93"/>
      <c r="SZC93"/>
      <c r="SZD93"/>
      <c r="SZE93"/>
      <c r="SZF93"/>
      <c r="SZG93"/>
      <c r="SZH93"/>
      <c r="SZI93"/>
      <c r="SZJ93"/>
      <c r="SZK93"/>
      <c r="SZL93"/>
      <c r="SZM93"/>
      <c r="SZN93"/>
      <c r="SZO93"/>
      <c r="SZP93"/>
      <c r="SZQ93"/>
      <c r="SZR93"/>
      <c r="SZS93"/>
      <c r="SZT93"/>
      <c r="SZU93"/>
      <c r="SZV93"/>
      <c r="SZW93"/>
      <c r="SZX93"/>
      <c r="SZY93"/>
      <c r="SZZ93"/>
      <c r="TAA93"/>
      <c r="TAB93"/>
      <c r="TAC93"/>
      <c r="TAD93"/>
      <c r="TAE93"/>
      <c r="TAF93"/>
      <c r="TAG93"/>
      <c r="TAH93"/>
      <c r="TAI93"/>
      <c r="TAJ93"/>
      <c r="TAK93"/>
      <c r="TAL93"/>
      <c r="TAM93"/>
      <c r="TAN93"/>
      <c r="TAO93"/>
      <c r="TAP93"/>
      <c r="TAQ93"/>
      <c r="TAR93"/>
      <c r="TAS93"/>
      <c r="TAT93"/>
      <c r="TAU93"/>
      <c r="TAV93"/>
      <c r="TAW93"/>
      <c r="TAX93"/>
      <c r="TAY93"/>
      <c r="TAZ93"/>
      <c r="TBA93"/>
      <c r="TBB93"/>
      <c r="TBC93"/>
      <c r="TBD93"/>
      <c r="TBE93"/>
      <c r="TBF93"/>
      <c r="TBG93"/>
      <c r="TBH93"/>
      <c r="TBI93"/>
      <c r="TBJ93"/>
      <c r="TBK93"/>
      <c r="TBL93"/>
      <c r="TBM93"/>
      <c r="TBN93"/>
      <c r="TBO93"/>
      <c r="TBP93"/>
      <c r="TBQ93"/>
      <c r="TBR93"/>
      <c r="TBS93"/>
      <c r="TBT93"/>
      <c r="TBU93"/>
      <c r="TBV93"/>
      <c r="TBW93"/>
      <c r="TBX93"/>
      <c r="TBY93"/>
      <c r="TBZ93"/>
      <c r="TCA93"/>
      <c r="TCB93"/>
      <c r="TCC93"/>
      <c r="TCD93"/>
      <c r="TCE93"/>
      <c r="TCF93"/>
      <c r="TCG93"/>
      <c r="TCH93"/>
      <c r="TCI93"/>
      <c r="TCJ93"/>
      <c r="TCK93"/>
      <c r="TCL93"/>
      <c r="TCM93"/>
      <c r="TCN93"/>
      <c r="TCO93"/>
      <c r="TCP93"/>
      <c r="TCQ93"/>
      <c r="TCR93"/>
      <c r="TCS93"/>
      <c r="TCT93"/>
      <c r="TCU93"/>
      <c r="TCV93"/>
      <c r="TCW93"/>
      <c r="TCX93"/>
      <c r="TCY93"/>
      <c r="TCZ93"/>
      <c r="TDA93"/>
      <c r="TDB93"/>
      <c r="TDC93"/>
      <c r="TDD93"/>
      <c r="TDE93"/>
      <c r="TDF93"/>
      <c r="TDG93"/>
      <c r="TDH93"/>
      <c r="TDI93"/>
      <c r="TDJ93"/>
      <c r="TDK93"/>
      <c r="TDL93"/>
      <c r="TDM93"/>
      <c r="TDN93"/>
      <c r="TDO93"/>
      <c r="TDP93"/>
      <c r="TDQ93"/>
      <c r="TDR93"/>
      <c r="TDS93"/>
      <c r="TDT93"/>
      <c r="TDU93"/>
      <c r="TDV93"/>
      <c r="TDW93"/>
      <c r="TDX93"/>
      <c r="TDY93"/>
      <c r="TDZ93"/>
      <c r="TEA93"/>
      <c r="TEB93"/>
      <c r="TEC93"/>
      <c r="TED93"/>
      <c r="TEE93"/>
      <c r="TEF93"/>
      <c r="TEG93"/>
      <c r="TEH93"/>
      <c r="TEI93"/>
      <c r="TEJ93"/>
      <c r="TEK93"/>
      <c r="TEL93"/>
      <c r="TEM93"/>
      <c r="TEN93"/>
      <c r="TEO93"/>
      <c r="TEP93"/>
      <c r="TEQ93"/>
      <c r="TER93"/>
      <c r="TES93"/>
      <c r="TET93"/>
      <c r="TEU93"/>
      <c r="TEV93"/>
      <c r="TEW93"/>
      <c r="TEX93"/>
      <c r="TEY93"/>
      <c r="TEZ93"/>
      <c r="TFA93"/>
      <c r="TFB93"/>
      <c r="TFC93"/>
      <c r="TFD93"/>
      <c r="TFE93"/>
      <c r="TFF93"/>
      <c r="TFG93"/>
      <c r="TFH93"/>
      <c r="TFI93"/>
      <c r="TFJ93"/>
      <c r="TFK93"/>
      <c r="TFL93"/>
      <c r="TFM93"/>
      <c r="TFN93"/>
      <c r="TFO93"/>
      <c r="TFP93"/>
      <c r="TFQ93"/>
      <c r="TFR93"/>
      <c r="TFS93"/>
      <c r="TFT93"/>
      <c r="TFU93"/>
      <c r="TFV93"/>
      <c r="TFW93"/>
      <c r="TFX93"/>
      <c r="TFY93"/>
      <c r="TFZ93"/>
      <c r="TGA93"/>
      <c r="TGB93"/>
      <c r="TGC93"/>
      <c r="TGD93"/>
      <c r="TGE93"/>
      <c r="TGF93"/>
      <c r="TGG93"/>
      <c r="TGH93"/>
      <c r="TGI93"/>
      <c r="TGJ93"/>
      <c r="TGK93"/>
      <c r="TGL93"/>
      <c r="TGM93"/>
      <c r="TGN93"/>
      <c r="TGO93"/>
      <c r="TGP93"/>
      <c r="TGQ93"/>
      <c r="TGR93"/>
      <c r="TGS93"/>
      <c r="TGT93"/>
      <c r="TGU93"/>
      <c r="TGV93"/>
      <c r="TGW93"/>
      <c r="TGX93"/>
      <c r="TGY93"/>
      <c r="TGZ93"/>
      <c r="THA93"/>
      <c r="THB93"/>
      <c r="THC93"/>
      <c r="THD93"/>
      <c r="THE93"/>
      <c r="THF93"/>
      <c r="THG93"/>
      <c r="THH93"/>
      <c r="THI93"/>
      <c r="THJ93"/>
      <c r="THK93"/>
      <c r="THL93"/>
      <c r="THM93"/>
      <c r="THN93"/>
      <c r="THO93"/>
      <c r="THP93"/>
      <c r="THQ93"/>
      <c r="THR93"/>
      <c r="THS93"/>
      <c r="THT93"/>
      <c r="THU93"/>
      <c r="THV93"/>
      <c r="THW93"/>
      <c r="THX93"/>
      <c r="THY93"/>
      <c r="THZ93"/>
      <c r="TIA93"/>
      <c r="TIB93"/>
      <c r="TIC93"/>
      <c r="TID93"/>
      <c r="TIE93"/>
      <c r="TIF93"/>
      <c r="TIG93"/>
      <c r="TIH93"/>
      <c r="TII93"/>
      <c r="TIJ93"/>
      <c r="TIK93"/>
      <c r="TIL93"/>
      <c r="TIM93"/>
      <c r="TIN93"/>
      <c r="TIO93"/>
      <c r="TIP93"/>
      <c r="TIQ93"/>
      <c r="TIR93"/>
      <c r="TIS93"/>
      <c r="TIT93"/>
      <c r="TIU93"/>
      <c r="TIV93"/>
      <c r="TIW93"/>
      <c r="TIX93"/>
      <c r="TIY93"/>
      <c r="TIZ93"/>
      <c r="TJA93"/>
      <c r="TJB93"/>
      <c r="TJC93"/>
      <c r="TJD93"/>
      <c r="TJE93"/>
      <c r="TJF93"/>
      <c r="TJG93"/>
      <c r="TJH93"/>
      <c r="TJI93"/>
      <c r="TJJ93"/>
      <c r="TJK93"/>
      <c r="TJL93"/>
      <c r="TJM93"/>
      <c r="TJN93"/>
      <c r="TJO93"/>
      <c r="TJP93"/>
      <c r="TJQ93"/>
      <c r="TJR93"/>
      <c r="TJS93"/>
      <c r="TJT93"/>
      <c r="TJU93"/>
      <c r="TJV93"/>
      <c r="TJW93"/>
      <c r="TJX93"/>
      <c r="TJY93"/>
      <c r="TJZ93"/>
      <c r="TKA93"/>
      <c r="TKB93"/>
      <c r="TKC93"/>
      <c r="TKD93"/>
      <c r="TKE93"/>
      <c r="TKF93"/>
      <c r="TKG93"/>
      <c r="TKH93"/>
      <c r="TKI93"/>
      <c r="TKJ93"/>
      <c r="TKK93"/>
      <c r="TKL93"/>
      <c r="TKM93"/>
      <c r="TKN93"/>
      <c r="TKO93"/>
      <c r="TKP93"/>
      <c r="TKQ93"/>
      <c r="TKR93"/>
      <c r="TKS93"/>
      <c r="TKT93"/>
      <c r="TKU93"/>
      <c r="TKV93"/>
      <c r="TKW93"/>
      <c r="TKX93"/>
      <c r="TKY93"/>
      <c r="TKZ93"/>
      <c r="TLA93"/>
      <c r="TLB93"/>
      <c r="TLC93"/>
      <c r="TLD93"/>
      <c r="TLE93"/>
      <c r="TLF93"/>
      <c r="TLG93"/>
      <c r="TLH93"/>
      <c r="TLI93"/>
      <c r="TLJ93"/>
      <c r="TLK93"/>
      <c r="TLL93"/>
      <c r="TLM93"/>
      <c r="TLN93"/>
      <c r="TLO93"/>
      <c r="TLP93"/>
      <c r="TLQ93"/>
      <c r="TLR93"/>
      <c r="TLS93"/>
      <c r="TLT93"/>
      <c r="TLU93"/>
      <c r="TLV93"/>
      <c r="TLW93"/>
      <c r="TLX93"/>
      <c r="TLY93"/>
      <c r="TLZ93"/>
      <c r="TMA93"/>
      <c r="TMB93"/>
      <c r="TMC93"/>
      <c r="TMD93"/>
      <c r="TME93"/>
      <c r="TMF93"/>
      <c r="TMG93"/>
      <c r="TMH93"/>
      <c r="TMI93"/>
      <c r="TMJ93"/>
      <c r="TMK93"/>
      <c r="TML93"/>
      <c r="TMM93"/>
      <c r="TMN93"/>
      <c r="TMO93"/>
      <c r="TMP93"/>
      <c r="TMQ93"/>
      <c r="TMR93"/>
      <c r="TMS93"/>
      <c r="TMT93"/>
      <c r="TMU93"/>
      <c r="TMV93"/>
      <c r="TMW93"/>
      <c r="TMX93"/>
      <c r="TMY93"/>
      <c r="TMZ93"/>
      <c r="TNA93"/>
      <c r="TNB93"/>
      <c r="TNC93"/>
      <c r="TND93"/>
      <c r="TNE93"/>
      <c r="TNF93"/>
      <c r="TNG93"/>
      <c r="TNH93"/>
      <c r="TNI93"/>
      <c r="TNJ93"/>
      <c r="TNK93"/>
      <c r="TNL93"/>
      <c r="TNM93"/>
      <c r="TNN93"/>
      <c r="TNO93"/>
      <c r="TNP93"/>
      <c r="TNQ93"/>
      <c r="TNR93"/>
      <c r="TNS93"/>
      <c r="TNT93"/>
      <c r="TNU93"/>
      <c r="TNV93"/>
      <c r="TNW93"/>
      <c r="TNX93"/>
      <c r="TNY93"/>
      <c r="TNZ93"/>
      <c r="TOA93"/>
      <c r="TOB93"/>
      <c r="TOC93"/>
      <c r="TOD93"/>
      <c r="TOE93"/>
      <c r="TOF93"/>
      <c r="TOG93"/>
      <c r="TOH93"/>
      <c r="TOI93"/>
      <c r="TOJ93"/>
      <c r="TOK93"/>
      <c r="TOL93"/>
      <c r="TOM93"/>
      <c r="TON93"/>
      <c r="TOO93"/>
      <c r="TOP93"/>
      <c r="TOQ93"/>
      <c r="TOR93"/>
      <c r="TOS93"/>
      <c r="TOT93"/>
      <c r="TOU93"/>
      <c r="TOV93"/>
      <c r="TOW93"/>
      <c r="TOX93"/>
      <c r="TOY93"/>
      <c r="TOZ93"/>
      <c r="TPA93"/>
      <c r="TPB93"/>
      <c r="TPC93"/>
      <c r="TPD93"/>
      <c r="TPE93"/>
      <c r="TPF93"/>
      <c r="TPG93"/>
      <c r="TPH93"/>
      <c r="TPI93"/>
      <c r="TPJ93"/>
      <c r="TPK93"/>
      <c r="TPL93"/>
      <c r="TPM93"/>
      <c r="TPN93"/>
      <c r="TPO93"/>
      <c r="TPP93"/>
      <c r="TPQ93"/>
      <c r="TPR93"/>
      <c r="TPS93"/>
      <c r="TPT93"/>
      <c r="TPU93"/>
      <c r="TPV93"/>
      <c r="TPW93"/>
      <c r="TPX93"/>
      <c r="TPY93"/>
      <c r="TPZ93"/>
      <c r="TQA93"/>
      <c r="TQB93"/>
      <c r="TQC93"/>
      <c r="TQD93"/>
      <c r="TQE93"/>
      <c r="TQF93"/>
      <c r="TQG93"/>
      <c r="TQH93"/>
      <c r="TQI93"/>
      <c r="TQJ93"/>
      <c r="TQK93"/>
      <c r="TQL93"/>
      <c r="TQM93"/>
      <c r="TQN93"/>
      <c r="TQO93"/>
      <c r="TQP93"/>
      <c r="TQQ93"/>
      <c r="TQR93"/>
      <c r="TQS93"/>
      <c r="TQT93"/>
      <c r="TQU93"/>
      <c r="TQV93"/>
      <c r="TQW93"/>
      <c r="TQX93"/>
      <c r="TQY93"/>
      <c r="TQZ93"/>
      <c r="TRA93"/>
      <c r="TRB93"/>
      <c r="TRC93"/>
      <c r="TRD93"/>
      <c r="TRE93"/>
      <c r="TRF93"/>
      <c r="TRG93"/>
      <c r="TRH93"/>
      <c r="TRI93"/>
      <c r="TRJ93"/>
      <c r="TRK93"/>
      <c r="TRL93"/>
      <c r="TRM93"/>
      <c r="TRN93"/>
      <c r="TRO93"/>
      <c r="TRP93"/>
      <c r="TRQ93"/>
      <c r="TRR93"/>
      <c r="TRS93"/>
      <c r="TRT93"/>
      <c r="TRU93"/>
      <c r="TRV93"/>
      <c r="TRW93"/>
      <c r="TRX93"/>
      <c r="TRY93"/>
      <c r="TRZ93"/>
      <c r="TSA93"/>
      <c r="TSB93"/>
      <c r="TSC93"/>
      <c r="TSD93"/>
      <c r="TSE93"/>
      <c r="TSF93"/>
      <c r="TSG93"/>
      <c r="TSH93"/>
      <c r="TSI93"/>
      <c r="TSJ93"/>
      <c r="TSK93"/>
      <c r="TSL93"/>
      <c r="TSM93"/>
      <c r="TSN93"/>
      <c r="TSO93"/>
      <c r="TSP93"/>
      <c r="TSQ93"/>
      <c r="TSR93"/>
      <c r="TSS93"/>
      <c r="TST93"/>
      <c r="TSU93"/>
      <c r="TSV93"/>
      <c r="TSW93"/>
      <c r="TSX93"/>
      <c r="TSY93"/>
      <c r="TSZ93"/>
      <c r="TTA93"/>
      <c r="TTB93"/>
      <c r="TTC93"/>
      <c r="TTD93"/>
      <c r="TTE93"/>
      <c r="TTF93"/>
      <c r="TTG93"/>
      <c r="TTH93"/>
      <c r="TTI93"/>
      <c r="TTJ93"/>
      <c r="TTK93"/>
      <c r="TTL93"/>
      <c r="TTM93"/>
      <c r="TTN93"/>
      <c r="TTO93"/>
      <c r="TTP93"/>
      <c r="TTQ93"/>
      <c r="TTR93"/>
      <c r="TTS93"/>
      <c r="TTT93"/>
      <c r="TTU93"/>
      <c r="TTV93"/>
      <c r="TTW93"/>
      <c r="TTX93"/>
      <c r="TTY93"/>
      <c r="TTZ93"/>
      <c r="TUA93"/>
      <c r="TUB93"/>
      <c r="TUC93"/>
      <c r="TUD93"/>
      <c r="TUE93"/>
      <c r="TUF93"/>
      <c r="TUG93"/>
      <c r="TUH93"/>
      <c r="TUI93"/>
      <c r="TUJ93"/>
      <c r="TUK93"/>
      <c r="TUL93"/>
      <c r="TUM93"/>
      <c r="TUN93"/>
      <c r="TUO93"/>
      <c r="TUP93"/>
      <c r="TUQ93"/>
      <c r="TUR93"/>
      <c r="TUS93"/>
      <c r="TUT93"/>
      <c r="TUU93"/>
      <c r="TUV93"/>
      <c r="TUW93"/>
      <c r="TUX93"/>
      <c r="TUY93"/>
      <c r="TUZ93"/>
      <c r="TVA93"/>
      <c r="TVB93"/>
      <c r="TVC93"/>
      <c r="TVD93"/>
      <c r="TVE93"/>
      <c r="TVF93"/>
      <c r="TVG93"/>
      <c r="TVH93"/>
      <c r="TVI93"/>
      <c r="TVJ93"/>
      <c r="TVK93"/>
      <c r="TVL93"/>
      <c r="TVM93"/>
      <c r="TVN93"/>
      <c r="TVO93"/>
      <c r="TVP93"/>
      <c r="TVQ93"/>
      <c r="TVR93"/>
      <c r="TVS93"/>
      <c r="TVT93"/>
      <c r="TVU93"/>
      <c r="TVV93"/>
      <c r="TVW93"/>
      <c r="TVX93"/>
      <c r="TVY93"/>
      <c r="TVZ93"/>
      <c r="TWA93"/>
      <c r="TWB93"/>
      <c r="TWC93"/>
      <c r="TWD93"/>
      <c r="TWE93"/>
      <c r="TWF93"/>
      <c r="TWG93"/>
      <c r="TWH93"/>
      <c r="TWI93"/>
      <c r="TWJ93"/>
      <c r="TWK93"/>
      <c r="TWL93"/>
      <c r="TWM93"/>
      <c r="TWN93"/>
      <c r="TWO93"/>
      <c r="TWP93"/>
      <c r="TWQ93"/>
      <c r="TWR93"/>
      <c r="TWS93"/>
      <c r="TWT93"/>
      <c r="TWU93"/>
      <c r="TWV93"/>
      <c r="TWW93"/>
      <c r="TWX93"/>
      <c r="TWY93"/>
      <c r="TWZ93"/>
      <c r="TXA93"/>
      <c r="TXB93"/>
      <c r="TXC93"/>
      <c r="TXD93"/>
      <c r="TXE93"/>
      <c r="TXF93"/>
      <c r="TXG93"/>
      <c r="TXH93"/>
      <c r="TXI93"/>
      <c r="TXJ93"/>
      <c r="TXK93"/>
      <c r="TXL93"/>
      <c r="TXM93"/>
      <c r="TXN93"/>
      <c r="TXO93"/>
      <c r="TXP93"/>
      <c r="TXQ93"/>
      <c r="TXR93"/>
      <c r="TXS93"/>
      <c r="TXT93"/>
      <c r="TXU93"/>
      <c r="TXV93"/>
      <c r="TXW93"/>
      <c r="TXX93"/>
      <c r="TXY93"/>
      <c r="TXZ93"/>
      <c r="TYA93"/>
      <c r="TYB93"/>
      <c r="TYC93"/>
      <c r="TYD93"/>
      <c r="TYE93"/>
      <c r="TYF93"/>
      <c r="TYG93"/>
      <c r="TYH93"/>
      <c r="TYI93"/>
      <c r="TYJ93"/>
      <c r="TYK93"/>
      <c r="TYL93"/>
      <c r="TYM93"/>
      <c r="TYN93"/>
      <c r="TYO93"/>
      <c r="TYP93"/>
      <c r="TYQ93"/>
      <c r="TYR93"/>
      <c r="TYS93"/>
      <c r="TYT93"/>
      <c r="TYU93"/>
      <c r="TYV93"/>
      <c r="TYW93"/>
      <c r="TYX93"/>
      <c r="TYY93"/>
      <c r="TYZ93"/>
      <c r="TZA93"/>
      <c r="TZB93"/>
      <c r="TZC93"/>
      <c r="TZD93"/>
      <c r="TZE93"/>
      <c r="TZF93"/>
      <c r="TZG93"/>
      <c r="TZH93"/>
      <c r="TZI93"/>
      <c r="TZJ93"/>
      <c r="TZK93"/>
      <c r="TZL93"/>
      <c r="TZM93"/>
      <c r="TZN93"/>
      <c r="TZO93"/>
      <c r="TZP93"/>
      <c r="TZQ93"/>
      <c r="TZR93"/>
      <c r="TZS93"/>
      <c r="TZT93"/>
      <c r="TZU93"/>
      <c r="TZV93"/>
      <c r="TZW93"/>
      <c r="TZX93"/>
      <c r="TZY93"/>
      <c r="TZZ93"/>
      <c r="UAA93"/>
      <c r="UAB93"/>
      <c r="UAC93"/>
      <c r="UAD93"/>
      <c r="UAE93"/>
      <c r="UAF93"/>
      <c r="UAG93"/>
      <c r="UAH93"/>
      <c r="UAI93"/>
      <c r="UAJ93"/>
      <c r="UAK93"/>
      <c r="UAL93"/>
      <c r="UAM93"/>
      <c r="UAN93"/>
      <c r="UAO93"/>
      <c r="UAP93"/>
      <c r="UAQ93"/>
      <c r="UAR93"/>
      <c r="UAS93"/>
      <c r="UAT93"/>
      <c r="UAU93"/>
      <c r="UAV93"/>
      <c r="UAW93"/>
      <c r="UAX93"/>
      <c r="UAY93"/>
      <c r="UAZ93"/>
      <c r="UBA93"/>
      <c r="UBB93"/>
      <c r="UBC93"/>
      <c r="UBD93"/>
      <c r="UBE93"/>
      <c r="UBF93"/>
      <c r="UBG93"/>
      <c r="UBH93"/>
      <c r="UBI93"/>
      <c r="UBJ93"/>
      <c r="UBK93"/>
      <c r="UBL93"/>
      <c r="UBM93"/>
      <c r="UBN93"/>
      <c r="UBO93"/>
      <c r="UBP93"/>
      <c r="UBQ93"/>
      <c r="UBR93"/>
      <c r="UBS93"/>
      <c r="UBT93"/>
      <c r="UBU93"/>
      <c r="UBV93"/>
      <c r="UBW93"/>
      <c r="UBX93"/>
      <c r="UBY93"/>
      <c r="UBZ93"/>
      <c r="UCA93"/>
      <c r="UCB93"/>
      <c r="UCC93"/>
      <c r="UCD93"/>
      <c r="UCE93"/>
      <c r="UCF93"/>
      <c r="UCG93"/>
      <c r="UCH93"/>
      <c r="UCI93"/>
      <c r="UCJ93"/>
      <c r="UCK93"/>
      <c r="UCL93"/>
      <c r="UCM93"/>
      <c r="UCN93"/>
      <c r="UCO93"/>
      <c r="UCP93"/>
      <c r="UCQ93"/>
      <c r="UCR93"/>
      <c r="UCS93"/>
      <c r="UCT93"/>
      <c r="UCU93"/>
      <c r="UCV93"/>
      <c r="UCW93"/>
      <c r="UCX93"/>
      <c r="UCY93"/>
      <c r="UCZ93"/>
      <c r="UDA93"/>
      <c r="UDB93"/>
      <c r="UDC93"/>
      <c r="UDD93"/>
      <c r="UDE93"/>
      <c r="UDF93"/>
      <c r="UDG93"/>
      <c r="UDH93"/>
      <c r="UDI93"/>
      <c r="UDJ93"/>
      <c r="UDK93"/>
      <c r="UDL93"/>
      <c r="UDM93"/>
      <c r="UDN93"/>
      <c r="UDO93"/>
      <c r="UDP93"/>
      <c r="UDQ93"/>
      <c r="UDR93"/>
      <c r="UDS93"/>
      <c r="UDT93"/>
      <c r="UDU93"/>
      <c r="UDV93"/>
      <c r="UDW93"/>
      <c r="UDX93"/>
      <c r="UDY93"/>
      <c r="UDZ93"/>
      <c r="UEA93"/>
      <c r="UEB93"/>
      <c r="UEC93"/>
      <c r="UED93"/>
      <c r="UEE93"/>
      <c r="UEF93"/>
      <c r="UEG93"/>
      <c r="UEH93"/>
      <c r="UEI93"/>
      <c r="UEJ93"/>
      <c r="UEK93"/>
      <c r="UEL93"/>
      <c r="UEM93"/>
      <c r="UEN93"/>
      <c r="UEO93"/>
      <c r="UEP93"/>
      <c r="UEQ93"/>
      <c r="UER93"/>
      <c r="UES93"/>
      <c r="UET93"/>
      <c r="UEU93"/>
      <c r="UEV93"/>
      <c r="UEW93"/>
      <c r="UEX93"/>
      <c r="UEY93"/>
      <c r="UEZ93"/>
      <c r="UFA93"/>
      <c r="UFB93"/>
      <c r="UFC93"/>
      <c r="UFD93"/>
      <c r="UFE93"/>
      <c r="UFF93"/>
      <c r="UFG93"/>
      <c r="UFH93"/>
      <c r="UFI93"/>
      <c r="UFJ93"/>
      <c r="UFK93"/>
      <c r="UFL93"/>
      <c r="UFM93"/>
      <c r="UFN93"/>
      <c r="UFO93"/>
      <c r="UFP93"/>
      <c r="UFQ93"/>
      <c r="UFR93"/>
      <c r="UFS93"/>
      <c r="UFT93"/>
      <c r="UFU93"/>
      <c r="UFV93"/>
      <c r="UFW93"/>
      <c r="UFX93"/>
      <c r="UFY93"/>
      <c r="UFZ93"/>
      <c r="UGA93"/>
      <c r="UGB93"/>
      <c r="UGC93"/>
      <c r="UGD93"/>
      <c r="UGE93"/>
      <c r="UGF93"/>
      <c r="UGG93"/>
      <c r="UGH93"/>
      <c r="UGI93"/>
      <c r="UGJ93"/>
      <c r="UGK93"/>
      <c r="UGL93"/>
      <c r="UGM93"/>
      <c r="UGN93"/>
      <c r="UGO93"/>
      <c r="UGP93"/>
      <c r="UGQ93"/>
      <c r="UGR93"/>
      <c r="UGS93"/>
      <c r="UGT93"/>
      <c r="UGU93"/>
      <c r="UGV93"/>
      <c r="UGW93"/>
      <c r="UGX93"/>
      <c r="UGY93"/>
      <c r="UGZ93"/>
      <c r="UHA93"/>
      <c r="UHB93"/>
      <c r="UHC93"/>
      <c r="UHD93"/>
      <c r="UHE93"/>
      <c r="UHF93"/>
      <c r="UHG93"/>
      <c r="UHH93"/>
      <c r="UHI93"/>
      <c r="UHJ93"/>
      <c r="UHK93"/>
      <c r="UHL93"/>
      <c r="UHM93"/>
      <c r="UHN93"/>
      <c r="UHO93"/>
      <c r="UHP93"/>
      <c r="UHQ93"/>
      <c r="UHR93"/>
      <c r="UHS93"/>
      <c r="UHT93"/>
      <c r="UHU93"/>
      <c r="UHV93"/>
      <c r="UHW93"/>
      <c r="UHX93"/>
      <c r="UHY93"/>
      <c r="UHZ93"/>
      <c r="UIA93"/>
      <c r="UIB93"/>
      <c r="UIC93"/>
      <c r="UID93"/>
      <c r="UIE93"/>
      <c r="UIF93"/>
      <c r="UIG93"/>
      <c r="UIH93"/>
      <c r="UII93"/>
      <c r="UIJ93"/>
      <c r="UIK93"/>
      <c r="UIL93"/>
      <c r="UIM93"/>
      <c r="UIN93"/>
      <c r="UIO93"/>
      <c r="UIP93"/>
      <c r="UIQ93"/>
      <c r="UIR93"/>
      <c r="UIS93"/>
      <c r="UIT93"/>
      <c r="UIU93"/>
      <c r="UIV93"/>
      <c r="UIW93"/>
      <c r="UIX93"/>
      <c r="UIY93"/>
      <c r="UIZ93"/>
      <c r="UJA93"/>
      <c r="UJB93"/>
      <c r="UJC93"/>
      <c r="UJD93"/>
      <c r="UJE93"/>
      <c r="UJF93"/>
      <c r="UJG93"/>
      <c r="UJH93"/>
      <c r="UJI93"/>
      <c r="UJJ93"/>
      <c r="UJK93"/>
      <c r="UJL93"/>
      <c r="UJM93"/>
      <c r="UJN93"/>
      <c r="UJO93"/>
      <c r="UJP93"/>
      <c r="UJQ93"/>
      <c r="UJR93"/>
      <c r="UJS93"/>
      <c r="UJT93"/>
      <c r="UJU93"/>
      <c r="UJV93"/>
      <c r="UJW93"/>
      <c r="UJX93"/>
      <c r="UJY93"/>
      <c r="UJZ93"/>
      <c r="UKA93"/>
      <c r="UKB93"/>
      <c r="UKC93"/>
      <c r="UKD93"/>
      <c r="UKE93"/>
      <c r="UKF93"/>
      <c r="UKG93"/>
      <c r="UKH93"/>
      <c r="UKI93"/>
      <c r="UKJ93"/>
      <c r="UKK93"/>
      <c r="UKL93"/>
      <c r="UKM93"/>
      <c r="UKN93"/>
      <c r="UKO93"/>
      <c r="UKP93"/>
      <c r="UKQ93"/>
      <c r="UKR93"/>
      <c r="UKS93"/>
      <c r="UKT93"/>
      <c r="UKU93"/>
      <c r="UKV93"/>
      <c r="UKW93"/>
      <c r="UKX93"/>
      <c r="UKY93"/>
      <c r="UKZ93"/>
      <c r="ULA93"/>
      <c r="ULB93"/>
      <c r="ULC93"/>
      <c r="ULD93"/>
      <c r="ULE93"/>
      <c r="ULF93"/>
      <c r="ULG93"/>
      <c r="ULH93"/>
      <c r="ULI93"/>
      <c r="ULJ93"/>
      <c r="ULK93"/>
      <c r="ULL93"/>
      <c r="ULM93"/>
      <c r="ULN93"/>
      <c r="ULO93"/>
      <c r="ULP93"/>
      <c r="ULQ93"/>
      <c r="ULR93"/>
      <c r="ULS93"/>
      <c r="ULT93"/>
      <c r="ULU93"/>
      <c r="ULV93"/>
      <c r="ULW93"/>
      <c r="ULX93"/>
      <c r="ULY93"/>
      <c r="ULZ93"/>
      <c r="UMA93"/>
      <c r="UMB93"/>
      <c r="UMC93"/>
      <c r="UMD93"/>
      <c r="UME93"/>
      <c r="UMF93"/>
      <c r="UMG93"/>
      <c r="UMH93"/>
      <c r="UMI93"/>
      <c r="UMJ93"/>
      <c r="UMK93"/>
      <c r="UML93"/>
      <c r="UMM93"/>
      <c r="UMN93"/>
      <c r="UMO93"/>
      <c r="UMP93"/>
      <c r="UMQ93"/>
      <c r="UMR93"/>
      <c r="UMS93"/>
      <c r="UMT93"/>
      <c r="UMU93"/>
      <c r="UMV93"/>
      <c r="UMW93"/>
      <c r="UMX93"/>
      <c r="UMY93"/>
      <c r="UMZ93"/>
      <c r="UNA93"/>
      <c r="UNB93"/>
      <c r="UNC93"/>
      <c r="UND93"/>
      <c r="UNE93"/>
      <c r="UNF93"/>
      <c r="UNG93"/>
      <c r="UNH93"/>
      <c r="UNI93"/>
      <c r="UNJ93"/>
      <c r="UNK93"/>
      <c r="UNL93"/>
      <c r="UNM93"/>
      <c r="UNN93"/>
      <c r="UNO93"/>
      <c r="UNP93"/>
      <c r="UNQ93"/>
      <c r="UNR93"/>
      <c r="UNS93"/>
      <c r="UNT93"/>
      <c r="UNU93"/>
      <c r="UNV93"/>
      <c r="UNW93"/>
      <c r="UNX93"/>
      <c r="UNY93"/>
      <c r="UNZ93"/>
      <c r="UOA93"/>
      <c r="UOB93"/>
      <c r="UOC93"/>
      <c r="UOD93"/>
      <c r="UOE93"/>
      <c r="UOF93"/>
      <c r="UOG93"/>
      <c r="UOH93"/>
      <c r="UOI93"/>
      <c r="UOJ93"/>
      <c r="UOK93"/>
      <c r="UOL93"/>
      <c r="UOM93"/>
      <c r="UON93"/>
      <c r="UOO93"/>
      <c r="UOP93"/>
      <c r="UOQ93"/>
      <c r="UOR93"/>
      <c r="UOS93"/>
      <c r="UOT93"/>
      <c r="UOU93"/>
      <c r="UOV93"/>
      <c r="UOW93"/>
      <c r="UOX93"/>
      <c r="UOY93"/>
      <c r="UOZ93"/>
      <c r="UPA93"/>
      <c r="UPB93"/>
      <c r="UPC93"/>
      <c r="UPD93"/>
      <c r="UPE93"/>
      <c r="UPF93"/>
      <c r="UPG93"/>
      <c r="UPH93"/>
      <c r="UPI93"/>
      <c r="UPJ93"/>
      <c r="UPK93"/>
      <c r="UPL93"/>
      <c r="UPM93"/>
      <c r="UPN93"/>
      <c r="UPO93"/>
      <c r="UPP93"/>
      <c r="UPQ93"/>
      <c r="UPR93"/>
      <c r="UPS93"/>
      <c r="UPT93"/>
      <c r="UPU93"/>
      <c r="UPV93"/>
      <c r="UPW93"/>
      <c r="UPX93"/>
      <c r="UPY93"/>
      <c r="UPZ93"/>
      <c r="UQA93"/>
      <c r="UQB93"/>
      <c r="UQC93"/>
      <c r="UQD93"/>
      <c r="UQE93"/>
      <c r="UQF93"/>
      <c r="UQG93"/>
      <c r="UQH93"/>
      <c r="UQI93"/>
      <c r="UQJ93"/>
      <c r="UQK93"/>
      <c r="UQL93"/>
      <c r="UQM93"/>
      <c r="UQN93"/>
      <c r="UQO93"/>
      <c r="UQP93"/>
      <c r="UQQ93"/>
      <c r="UQR93"/>
      <c r="UQS93"/>
      <c r="UQT93"/>
      <c r="UQU93"/>
      <c r="UQV93"/>
      <c r="UQW93"/>
      <c r="UQX93"/>
      <c r="UQY93"/>
      <c r="UQZ93"/>
      <c r="URA93"/>
      <c r="URB93"/>
      <c r="URC93"/>
      <c r="URD93"/>
      <c r="URE93"/>
      <c r="URF93"/>
      <c r="URG93"/>
      <c r="URH93"/>
      <c r="URI93"/>
      <c r="URJ93"/>
      <c r="URK93"/>
      <c r="URL93"/>
      <c r="URM93"/>
      <c r="URN93"/>
      <c r="URO93"/>
      <c r="URP93"/>
      <c r="URQ93"/>
      <c r="URR93"/>
      <c r="URS93"/>
      <c r="URT93"/>
      <c r="URU93"/>
      <c r="URV93"/>
      <c r="URW93"/>
      <c r="URX93"/>
      <c r="URY93"/>
      <c r="URZ93"/>
      <c r="USA93"/>
      <c r="USB93"/>
      <c r="USC93"/>
      <c r="USD93"/>
      <c r="USE93"/>
      <c r="USF93"/>
      <c r="USG93"/>
      <c r="USH93"/>
      <c r="USI93"/>
      <c r="USJ93"/>
      <c r="USK93"/>
      <c r="USL93"/>
      <c r="USM93"/>
      <c r="USN93"/>
      <c r="USO93"/>
      <c r="USP93"/>
      <c r="USQ93"/>
      <c r="USR93"/>
      <c r="USS93"/>
      <c r="UST93"/>
      <c r="USU93"/>
      <c r="USV93"/>
      <c r="USW93"/>
      <c r="USX93"/>
      <c r="USY93"/>
      <c r="USZ93"/>
      <c r="UTA93"/>
      <c r="UTB93"/>
      <c r="UTC93"/>
      <c r="UTD93"/>
      <c r="UTE93"/>
      <c r="UTF93"/>
      <c r="UTG93"/>
      <c r="UTH93"/>
      <c r="UTI93"/>
      <c r="UTJ93"/>
      <c r="UTK93"/>
      <c r="UTL93"/>
      <c r="UTM93"/>
      <c r="UTN93"/>
      <c r="UTO93"/>
      <c r="UTP93"/>
      <c r="UTQ93"/>
      <c r="UTR93"/>
      <c r="UTS93"/>
      <c r="UTT93"/>
      <c r="UTU93"/>
      <c r="UTV93"/>
      <c r="UTW93"/>
      <c r="UTX93"/>
      <c r="UTY93"/>
      <c r="UTZ93"/>
      <c r="UUA93"/>
      <c r="UUB93"/>
      <c r="UUC93"/>
      <c r="UUD93"/>
      <c r="UUE93"/>
      <c r="UUF93"/>
      <c r="UUG93"/>
      <c r="UUH93"/>
      <c r="UUI93"/>
      <c r="UUJ93"/>
      <c r="UUK93"/>
      <c r="UUL93"/>
      <c r="UUM93"/>
      <c r="UUN93"/>
      <c r="UUO93"/>
      <c r="UUP93"/>
      <c r="UUQ93"/>
      <c r="UUR93"/>
      <c r="UUS93"/>
      <c r="UUT93"/>
      <c r="UUU93"/>
      <c r="UUV93"/>
      <c r="UUW93"/>
      <c r="UUX93"/>
      <c r="UUY93"/>
      <c r="UUZ93"/>
      <c r="UVA93"/>
      <c r="UVB93"/>
      <c r="UVC93"/>
      <c r="UVD93"/>
      <c r="UVE93"/>
      <c r="UVF93"/>
      <c r="UVG93"/>
      <c r="UVH93"/>
      <c r="UVI93"/>
      <c r="UVJ93"/>
      <c r="UVK93"/>
      <c r="UVL93"/>
      <c r="UVM93"/>
      <c r="UVN93"/>
      <c r="UVO93"/>
      <c r="UVP93"/>
      <c r="UVQ93"/>
      <c r="UVR93"/>
      <c r="UVS93"/>
      <c r="UVT93"/>
      <c r="UVU93"/>
      <c r="UVV93"/>
      <c r="UVW93"/>
      <c r="UVX93"/>
      <c r="UVY93"/>
      <c r="UVZ93"/>
      <c r="UWA93"/>
      <c r="UWB93"/>
      <c r="UWC93"/>
      <c r="UWD93"/>
      <c r="UWE93"/>
      <c r="UWF93"/>
      <c r="UWG93"/>
      <c r="UWH93"/>
      <c r="UWI93"/>
      <c r="UWJ93"/>
      <c r="UWK93"/>
      <c r="UWL93"/>
      <c r="UWM93"/>
      <c r="UWN93"/>
      <c r="UWO93"/>
      <c r="UWP93"/>
      <c r="UWQ93"/>
      <c r="UWR93"/>
      <c r="UWS93"/>
      <c r="UWT93"/>
      <c r="UWU93"/>
      <c r="UWV93"/>
      <c r="UWW93"/>
      <c r="UWX93"/>
      <c r="UWY93"/>
      <c r="UWZ93"/>
      <c r="UXA93"/>
      <c r="UXB93"/>
      <c r="UXC93"/>
      <c r="UXD93"/>
      <c r="UXE93"/>
      <c r="UXF93"/>
      <c r="UXG93"/>
      <c r="UXH93"/>
      <c r="UXI93"/>
      <c r="UXJ93"/>
      <c r="UXK93"/>
      <c r="UXL93"/>
      <c r="UXM93"/>
      <c r="UXN93"/>
      <c r="UXO93"/>
      <c r="UXP93"/>
      <c r="UXQ93"/>
      <c r="UXR93"/>
      <c r="UXS93"/>
      <c r="UXT93"/>
      <c r="UXU93"/>
      <c r="UXV93"/>
      <c r="UXW93"/>
      <c r="UXX93"/>
      <c r="UXY93"/>
      <c r="UXZ93"/>
      <c r="UYA93"/>
      <c r="UYB93"/>
      <c r="UYC93"/>
      <c r="UYD93"/>
      <c r="UYE93"/>
      <c r="UYF93"/>
      <c r="UYG93"/>
      <c r="UYH93"/>
      <c r="UYI93"/>
      <c r="UYJ93"/>
      <c r="UYK93"/>
      <c r="UYL93"/>
      <c r="UYM93"/>
      <c r="UYN93"/>
      <c r="UYO93"/>
      <c r="UYP93"/>
      <c r="UYQ93"/>
      <c r="UYR93"/>
      <c r="UYS93"/>
      <c r="UYT93"/>
      <c r="UYU93"/>
      <c r="UYV93"/>
      <c r="UYW93"/>
      <c r="UYX93"/>
      <c r="UYY93"/>
      <c r="UYZ93"/>
      <c r="UZA93"/>
      <c r="UZB93"/>
      <c r="UZC93"/>
      <c r="UZD93"/>
      <c r="UZE93"/>
      <c r="UZF93"/>
      <c r="UZG93"/>
      <c r="UZH93"/>
      <c r="UZI93"/>
      <c r="UZJ93"/>
      <c r="UZK93"/>
      <c r="UZL93"/>
      <c r="UZM93"/>
      <c r="UZN93"/>
      <c r="UZO93"/>
      <c r="UZP93"/>
      <c r="UZQ93"/>
      <c r="UZR93"/>
      <c r="UZS93"/>
      <c r="UZT93"/>
      <c r="UZU93"/>
      <c r="UZV93"/>
      <c r="UZW93"/>
      <c r="UZX93"/>
      <c r="UZY93"/>
      <c r="UZZ93"/>
      <c r="VAA93"/>
      <c r="VAB93"/>
      <c r="VAC93"/>
      <c r="VAD93"/>
      <c r="VAE93"/>
      <c r="VAF93"/>
      <c r="VAG93"/>
      <c r="VAH93"/>
      <c r="VAI93"/>
      <c r="VAJ93"/>
      <c r="VAK93"/>
      <c r="VAL93"/>
      <c r="VAM93"/>
      <c r="VAN93"/>
      <c r="VAO93"/>
      <c r="VAP93"/>
      <c r="VAQ93"/>
      <c r="VAR93"/>
      <c r="VAS93"/>
      <c r="VAT93"/>
      <c r="VAU93"/>
      <c r="VAV93"/>
      <c r="VAW93"/>
      <c r="VAX93"/>
      <c r="VAY93"/>
      <c r="VAZ93"/>
      <c r="VBA93"/>
      <c r="VBB93"/>
      <c r="VBC93"/>
      <c r="VBD93"/>
      <c r="VBE93"/>
      <c r="VBF93"/>
      <c r="VBG93"/>
      <c r="VBH93"/>
      <c r="VBI93"/>
      <c r="VBJ93"/>
      <c r="VBK93"/>
      <c r="VBL93"/>
      <c r="VBM93"/>
      <c r="VBN93"/>
      <c r="VBO93"/>
      <c r="VBP93"/>
      <c r="VBQ93"/>
      <c r="VBR93"/>
      <c r="VBS93"/>
      <c r="VBT93"/>
      <c r="VBU93"/>
      <c r="VBV93"/>
      <c r="VBW93"/>
      <c r="VBX93"/>
      <c r="VBY93"/>
      <c r="VBZ93"/>
      <c r="VCA93"/>
      <c r="VCB93"/>
      <c r="VCC93"/>
      <c r="VCD93"/>
      <c r="VCE93"/>
      <c r="VCF93"/>
      <c r="VCG93"/>
      <c r="VCH93"/>
      <c r="VCI93"/>
      <c r="VCJ93"/>
      <c r="VCK93"/>
      <c r="VCL93"/>
      <c r="VCM93"/>
      <c r="VCN93"/>
      <c r="VCO93"/>
      <c r="VCP93"/>
      <c r="VCQ93"/>
      <c r="VCR93"/>
      <c r="VCS93"/>
      <c r="VCT93"/>
      <c r="VCU93"/>
      <c r="VCV93"/>
      <c r="VCW93"/>
      <c r="VCX93"/>
      <c r="VCY93"/>
      <c r="VCZ93"/>
      <c r="VDA93"/>
      <c r="VDB93"/>
      <c r="VDC93"/>
      <c r="VDD93"/>
      <c r="VDE93"/>
      <c r="VDF93"/>
      <c r="VDG93"/>
      <c r="VDH93"/>
      <c r="VDI93"/>
      <c r="VDJ93"/>
      <c r="VDK93"/>
      <c r="VDL93"/>
      <c r="VDM93"/>
      <c r="VDN93"/>
      <c r="VDO93"/>
      <c r="VDP93"/>
      <c r="VDQ93"/>
      <c r="VDR93"/>
      <c r="VDS93"/>
      <c r="VDT93"/>
      <c r="VDU93"/>
      <c r="VDV93"/>
      <c r="VDW93"/>
      <c r="VDX93"/>
      <c r="VDY93"/>
      <c r="VDZ93"/>
      <c r="VEA93"/>
      <c r="VEB93"/>
      <c r="VEC93"/>
      <c r="VED93"/>
      <c r="VEE93"/>
      <c r="VEF93"/>
      <c r="VEG93"/>
      <c r="VEH93"/>
      <c r="VEI93"/>
      <c r="VEJ93"/>
      <c r="VEK93"/>
      <c r="VEL93"/>
      <c r="VEM93"/>
      <c r="VEN93"/>
      <c r="VEO93"/>
      <c r="VEP93"/>
      <c r="VEQ93"/>
      <c r="VER93"/>
      <c r="VES93"/>
      <c r="VET93"/>
      <c r="VEU93"/>
      <c r="VEV93"/>
      <c r="VEW93"/>
      <c r="VEX93"/>
      <c r="VEY93"/>
      <c r="VEZ93"/>
      <c r="VFA93"/>
      <c r="VFB93"/>
      <c r="VFC93"/>
      <c r="VFD93"/>
      <c r="VFE93"/>
      <c r="VFF93"/>
      <c r="VFG93"/>
      <c r="VFH93"/>
      <c r="VFI93"/>
      <c r="VFJ93"/>
      <c r="VFK93"/>
      <c r="VFL93"/>
      <c r="VFM93"/>
      <c r="VFN93"/>
      <c r="VFO93"/>
      <c r="VFP93"/>
      <c r="VFQ93"/>
      <c r="VFR93"/>
      <c r="VFS93"/>
      <c r="VFT93"/>
      <c r="VFU93"/>
      <c r="VFV93"/>
      <c r="VFW93"/>
      <c r="VFX93"/>
      <c r="VFY93"/>
      <c r="VFZ93"/>
      <c r="VGA93"/>
      <c r="VGB93"/>
      <c r="VGC93"/>
      <c r="VGD93"/>
      <c r="VGE93"/>
      <c r="VGF93"/>
      <c r="VGG93"/>
      <c r="VGH93"/>
      <c r="VGI93"/>
      <c r="VGJ93"/>
      <c r="VGK93"/>
      <c r="VGL93"/>
      <c r="VGM93"/>
      <c r="VGN93"/>
      <c r="VGO93"/>
      <c r="VGP93"/>
      <c r="VGQ93"/>
      <c r="VGR93"/>
      <c r="VGS93"/>
      <c r="VGT93"/>
      <c r="VGU93"/>
      <c r="VGV93"/>
      <c r="VGW93"/>
      <c r="VGX93"/>
      <c r="VGY93"/>
      <c r="VGZ93"/>
      <c r="VHA93"/>
      <c r="VHB93"/>
      <c r="VHC93"/>
      <c r="VHD93"/>
      <c r="VHE93"/>
      <c r="VHF93"/>
      <c r="VHG93"/>
      <c r="VHH93"/>
      <c r="VHI93"/>
      <c r="VHJ93"/>
      <c r="VHK93"/>
      <c r="VHL93"/>
      <c r="VHM93"/>
      <c r="VHN93"/>
      <c r="VHO93"/>
      <c r="VHP93"/>
      <c r="VHQ93"/>
      <c r="VHR93"/>
      <c r="VHS93"/>
      <c r="VHT93"/>
      <c r="VHU93"/>
      <c r="VHV93"/>
      <c r="VHW93"/>
      <c r="VHX93"/>
      <c r="VHY93"/>
      <c r="VHZ93"/>
      <c r="VIA93"/>
      <c r="VIB93"/>
      <c r="VIC93"/>
      <c r="VID93"/>
      <c r="VIE93"/>
      <c r="VIF93"/>
      <c r="VIG93"/>
      <c r="VIH93"/>
      <c r="VII93"/>
      <c r="VIJ93"/>
      <c r="VIK93"/>
      <c r="VIL93"/>
      <c r="VIM93"/>
      <c r="VIN93"/>
      <c r="VIO93"/>
      <c r="VIP93"/>
      <c r="VIQ93"/>
      <c r="VIR93"/>
      <c r="VIS93"/>
      <c r="VIT93"/>
      <c r="VIU93"/>
      <c r="VIV93"/>
      <c r="VIW93"/>
      <c r="VIX93"/>
      <c r="VIY93"/>
      <c r="VIZ93"/>
      <c r="VJA93"/>
      <c r="VJB93"/>
      <c r="VJC93"/>
      <c r="VJD93"/>
      <c r="VJE93"/>
      <c r="VJF93"/>
      <c r="VJG93"/>
      <c r="VJH93"/>
      <c r="VJI93"/>
      <c r="VJJ93"/>
      <c r="VJK93"/>
      <c r="VJL93"/>
      <c r="VJM93"/>
      <c r="VJN93"/>
      <c r="VJO93"/>
      <c r="VJP93"/>
      <c r="VJQ93"/>
      <c r="VJR93"/>
      <c r="VJS93"/>
      <c r="VJT93"/>
      <c r="VJU93"/>
      <c r="VJV93"/>
      <c r="VJW93"/>
      <c r="VJX93"/>
      <c r="VJY93"/>
      <c r="VJZ93"/>
      <c r="VKA93"/>
      <c r="VKB93"/>
      <c r="VKC93"/>
      <c r="VKD93"/>
      <c r="VKE93"/>
      <c r="VKF93"/>
      <c r="VKG93"/>
      <c r="VKH93"/>
      <c r="VKI93"/>
      <c r="VKJ93"/>
      <c r="VKK93"/>
      <c r="VKL93"/>
      <c r="VKM93"/>
      <c r="VKN93"/>
      <c r="VKO93"/>
      <c r="VKP93"/>
      <c r="VKQ93"/>
      <c r="VKR93"/>
      <c r="VKS93"/>
      <c r="VKT93"/>
      <c r="VKU93"/>
      <c r="VKV93"/>
      <c r="VKW93"/>
      <c r="VKX93"/>
      <c r="VKY93"/>
      <c r="VKZ93"/>
      <c r="VLA93"/>
      <c r="VLB93"/>
      <c r="VLC93"/>
      <c r="VLD93"/>
      <c r="VLE93"/>
      <c r="VLF93"/>
      <c r="VLG93"/>
      <c r="VLH93"/>
      <c r="VLI93"/>
      <c r="VLJ93"/>
      <c r="VLK93"/>
      <c r="VLL93"/>
      <c r="VLM93"/>
      <c r="VLN93"/>
      <c r="VLO93"/>
      <c r="VLP93"/>
      <c r="VLQ93"/>
      <c r="VLR93"/>
      <c r="VLS93"/>
      <c r="VLT93"/>
      <c r="VLU93"/>
      <c r="VLV93"/>
      <c r="VLW93"/>
      <c r="VLX93"/>
      <c r="VLY93"/>
      <c r="VLZ93"/>
      <c r="VMA93"/>
      <c r="VMB93"/>
      <c r="VMC93"/>
      <c r="VMD93"/>
      <c r="VME93"/>
      <c r="VMF93"/>
      <c r="VMG93"/>
      <c r="VMH93"/>
      <c r="VMI93"/>
      <c r="VMJ93"/>
      <c r="VMK93"/>
      <c r="VML93"/>
      <c r="VMM93"/>
      <c r="VMN93"/>
      <c r="VMO93"/>
      <c r="VMP93"/>
      <c r="VMQ93"/>
      <c r="VMR93"/>
      <c r="VMS93"/>
      <c r="VMT93"/>
      <c r="VMU93"/>
      <c r="VMV93"/>
      <c r="VMW93"/>
      <c r="VMX93"/>
      <c r="VMY93"/>
      <c r="VMZ93"/>
      <c r="VNA93"/>
      <c r="VNB93"/>
      <c r="VNC93"/>
      <c r="VND93"/>
      <c r="VNE93"/>
      <c r="VNF93"/>
      <c r="VNG93"/>
      <c r="VNH93"/>
      <c r="VNI93"/>
      <c r="VNJ93"/>
      <c r="VNK93"/>
      <c r="VNL93"/>
      <c r="VNM93"/>
      <c r="VNN93"/>
      <c r="VNO93"/>
      <c r="VNP93"/>
      <c r="VNQ93"/>
      <c r="VNR93"/>
      <c r="VNS93"/>
      <c r="VNT93"/>
      <c r="VNU93"/>
      <c r="VNV93"/>
      <c r="VNW93"/>
      <c r="VNX93"/>
      <c r="VNY93"/>
      <c r="VNZ93"/>
      <c r="VOA93"/>
      <c r="VOB93"/>
      <c r="VOC93"/>
      <c r="VOD93"/>
      <c r="VOE93"/>
      <c r="VOF93"/>
      <c r="VOG93"/>
      <c r="VOH93"/>
      <c r="VOI93"/>
      <c r="VOJ93"/>
      <c r="VOK93"/>
      <c r="VOL93"/>
      <c r="VOM93"/>
      <c r="VON93"/>
      <c r="VOO93"/>
      <c r="VOP93"/>
      <c r="VOQ93"/>
      <c r="VOR93"/>
      <c r="VOS93"/>
      <c r="VOT93"/>
      <c r="VOU93"/>
      <c r="VOV93"/>
      <c r="VOW93"/>
      <c r="VOX93"/>
      <c r="VOY93"/>
      <c r="VOZ93"/>
      <c r="VPA93"/>
      <c r="VPB93"/>
      <c r="VPC93"/>
      <c r="VPD93"/>
      <c r="VPE93"/>
      <c r="VPF93"/>
      <c r="VPG93"/>
      <c r="VPH93"/>
      <c r="VPI93"/>
      <c r="VPJ93"/>
      <c r="VPK93"/>
      <c r="VPL93"/>
      <c r="VPM93"/>
      <c r="VPN93"/>
      <c r="VPO93"/>
      <c r="VPP93"/>
      <c r="VPQ93"/>
      <c r="VPR93"/>
      <c r="VPS93"/>
      <c r="VPT93"/>
      <c r="VPU93"/>
      <c r="VPV93"/>
      <c r="VPW93"/>
      <c r="VPX93"/>
      <c r="VPY93"/>
      <c r="VPZ93"/>
      <c r="VQA93"/>
      <c r="VQB93"/>
      <c r="VQC93"/>
      <c r="VQD93"/>
      <c r="VQE93"/>
      <c r="VQF93"/>
      <c r="VQG93"/>
      <c r="VQH93"/>
      <c r="VQI93"/>
      <c r="VQJ93"/>
      <c r="VQK93"/>
      <c r="VQL93"/>
      <c r="VQM93"/>
      <c r="VQN93"/>
      <c r="VQO93"/>
      <c r="VQP93"/>
      <c r="VQQ93"/>
      <c r="VQR93"/>
      <c r="VQS93"/>
      <c r="VQT93"/>
      <c r="VQU93"/>
      <c r="VQV93"/>
      <c r="VQW93"/>
      <c r="VQX93"/>
      <c r="VQY93"/>
      <c r="VQZ93"/>
      <c r="VRA93"/>
      <c r="VRB93"/>
      <c r="VRC93"/>
      <c r="VRD93"/>
      <c r="VRE93"/>
      <c r="VRF93"/>
      <c r="VRG93"/>
      <c r="VRH93"/>
      <c r="VRI93"/>
      <c r="VRJ93"/>
      <c r="VRK93"/>
      <c r="VRL93"/>
      <c r="VRM93"/>
      <c r="VRN93"/>
      <c r="VRO93"/>
      <c r="VRP93"/>
      <c r="VRQ93"/>
      <c r="VRR93"/>
      <c r="VRS93"/>
      <c r="VRT93"/>
      <c r="VRU93"/>
      <c r="VRV93"/>
      <c r="VRW93"/>
      <c r="VRX93"/>
      <c r="VRY93"/>
      <c r="VRZ93"/>
      <c r="VSA93"/>
      <c r="VSB93"/>
      <c r="VSC93"/>
      <c r="VSD93"/>
      <c r="VSE93"/>
      <c r="VSF93"/>
      <c r="VSG93"/>
      <c r="VSH93"/>
      <c r="VSI93"/>
      <c r="VSJ93"/>
      <c r="VSK93"/>
      <c r="VSL93"/>
      <c r="VSM93"/>
      <c r="VSN93"/>
      <c r="VSO93"/>
      <c r="VSP93"/>
      <c r="VSQ93"/>
      <c r="VSR93"/>
      <c r="VSS93"/>
      <c r="VST93"/>
      <c r="VSU93"/>
      <c r="VSV93"/>
      <c r="VSW93"/>
      <c r="VSX93"/>
      <c r="VSY93"/>
      <c r="VSZ93"/>
      <c r="VTA93"/>
      <c r="VTB93"/>
      <c r="VTC93"/>
      <c r="VTD93"/>
      <c r="VTE93"/>
      <c r="VTF93"/>
      <c r="VTG93"/>
      <c r="VTH93"/>
      <c r="VTI93"/>
      <c r="VTJ93"/>
      <c r="VTK93"/>
      <c r="VTL93"/>
      <c r="VTM93"/>
      <c r="VTN93"/>
      <c r="VTO93"/>
      <c r="VTP93"/>
      <c r="VTQ93"/>
      <c r="VTR93"/>
      <c r="VTS93"/>
      <c r="VTT93"/>
      <c r="VTU93"/>
      <c r="VTV93"/>
      <c r="VTW93"/>
      <c r="VTX93"/>
      <c r="VTY93"/>
      <c r="VTZ93"/>
      <c r="VUA93"/>
      <c r="VUB93"/>
      <c r="VUC93"/>
      <c r="VUD93"/>
      <c r="VUE93"/>
      <c r="VUF93"/>
      <c r="VUG93"/>
      <c r="VUH93"/>
      <c r="VUI93"/>
      <c r="VUJ93"/>
      <c r="VUK93"/>
      <c r="VUL93"/>
      <c r="VUM93"/>
      <c r="VUN93"/>
      <c r="VUO93"/>
      <c r="VUP93"/>
      <c r="VUQ93"/>
      <c r="VUR93"/>
      <c r="VUS93"/>
      <c r="VUT93"/>
      <c r="VUU93"/>
      <c r="VUV93"/>
      <c r="VUW93"/>
      <c r="VUX93"/>
      <c r="VUY93"/>
      <c r="VUZ93"/>
      <c r="VVA93"/>
      <c r="VVB93"/>
      <c r="VVC93"/>
      <c r="VVD93"/>
      <c r="VVE93"/>
      <c r="VVF93"/>
      <c r="VVG93"/>
      <c r="VVH93"/>
      <c r="VVI93"/>
      <c r="VVJ93"/>
      <c r="VVK93"/>
      <c r="VVL93"/>
      <c r="VVM93"/>
      <c r="VVN93"/>
      <c r="VVO93"/>
      <c r="VVP93"/>
      <c r="VVQ93"/>
      <c r="VVR93"/>
      <c r="VVS93"/>
      <c r="VVT93"/>
      <c r="VVU93"/>
      <c r="VVV93"/>
      <c r="VVW93"/>
      <c r="VVX93"/>
      <c r="VVY93"/>
      <c r="VVZ93"/>
      <c r="VWA93"/>
      <c r="VWB93"/>
      <c r="VWC93"/>
      <c r="VWD93"/>
      <c r="VWE93"/>
      <c r="VWF93"/>
      <c r="VWG93"/>
      <c r="VWH93"/>
      <c r="VWI93"/>
      <c r="VWJ93"/>
      <c r="VWK93"/>
      <c r="VWL93"/>
      <c r="VWM93"/>
      <c r="VWN93"/>
      <c r="VWO93"/>
      <c r="VWP93"/>
      <c r="VWQ93"/>
      <c r="VWR93"/>
      <c r="VWS93"/>
      <c r="VWT93"/>
      <c r="VWU93"/>
      <c r="VWV93"/>
      <c r="VWW93"/>
      <c r="VWX93"/>
      <c r="VWY93"/>
      <c r="VWZ93"/>
      <c r="VXA93"/>
      <c r="VXB93"/>
      <c r="VXC93"/>
      <c r="VXD93"/>
      <c r="VXE93"/>
      <c r="VXF93"/>
      <c r="VXG93"/>
      <c r="VXH93"/>
      <c r="VXI93"/>
      <c r="VXJ93"/>
      <c r="VXK93"/>
      <c r="VXL93"/>
      <c r="VXM93"/>
      <c r="VXN93"/>
      <c r="VXO93"/>
      <c r="VXP93"/>
      <c r="VXQ93"/>
      <c r="VXR93"/>
      <c r="VXS93"/>
      <c r="VXT93"/>
      <c r="VXU93"/>
      <c r="VXV93"/>
      <c r="VXW93"/>
      <c r="VXX93"/>
      <c r="VXY93"/>
      <c r="VXZ93"/>
      <c r="VYA93"/>
      <c r="VYB93"/>
      <c r="VYC93"/>
      <c r="VYD93"/>
      <c r="VYE93"/>
      <c r="VYF93"/>
      <c r="VYG93"/>
      <c r="VYH93"/>
      <c r="VYI93"/>
      <c r="VYJ93"/>
      <c r="VYK93"/>
      <c r="VYL93"/>
      <c r="VYM93"/>
      <c r="VYN93"/>
      <c r="VYO93"/>
      <c r="VYP93"/>
      <c r="VYQ93"/>
      <c r="VYR93"/>
      <c r="VYS93"/>
      <c r="VYT93"/>
      <c r="VYU93"/>
      <c r="VYV93"/>
      <c r="VYW93"/>
      <c r="VYX93"/>
      <c r="VYY93"/>
      <c r="VYZ93"/>
      <c r="VZA93"/>
      <c r="VZB93"/>
      <c r="VZC93"/>
      <c r="VZD93"/>
      <c r="VZE93"/>
      <c r="VZF93"/>
      <c r="VZG93"/>
      <c r="VZH93"/>
      <c r="VZI93"/>
      <c r="VZJ93"/>
      <c r="VZK93"/>
      <c r="VZL93"/>
      <c r="VZM93"/>
      <c r="VZN93"/>
      <c r="VZO93"/>
      <c r="VZP93"/>
      <c r="VZQ93"/>
      <c r="VZR93"/>
      <c r="VZS93"/>
      <c r="VZT93"/>
      <c r="VZU93"/>
      <c r="VZV93"/>
      <c r="VZW93"/>
      <c r="VZX93"/>
      <c r="VZY93"/>
      <c r="VZZ93"/>
      <c r="WAA93"/>
      <c r="WAB93"/>
      <c r="WAC93"/>
      <c r="WAD93"/>
      <c r="WAE93"/>
      <c r="WAF93"/>
      <c r="WAG93"/>
      <c r="WAH93"/>
      <c r="WAI93"/>
      <c r="WAJ93"/>
      <c r="WAK93"/>
      <c r="WAL93"/>
      <c r="WAM93"/>
      <c r="WAN93"/>
      <c r="WAO93"/>
      <c r="WAP93"/>
      <c r="WAQ93"/>
      <c r="WAR93"/>
      <c r="WAS93"/>
      <c r="WAT93"/>
      <c r="WAU93"/>
      <c r="WAV93"/>
      <c r="WAW93"/>
      <c r="WAX93"/>
      <c r="WAY93"/>
      <c r="WAZ93"/>
      <c r="WBA93"/>
      <c r="WBB93"/>
      <c r="WBC93"/>
      <c r="WBD93"/>
      <c r="WBE93"/>
      <c r="WBF93"/>
      <c r="WBG93"/>
      <c r="WBH93"/>
      <c r="WBI93"/>
      <c r="WBJ93"/>
      <c r="WBK93"/>
      <c r="WBL93"/>
      <c r="WBM93"/>
      <c r="WBN93"/>
      <c r="WBO93"/>
      <c r="WBP93"/>
      <c r="WBQ93"/>
      <c r="WBR93"/>
      <c r="WBS93"/>
      <c r="WBT93"/>
      <c r="WBU93"/>
      <c r="WBV93"/>
      <c r="WBW93"/>
      <c r="WBX93"/>
      <c r="WBY93"/>
      <c r="WBZ93"/>
      <c r="WCA93"/>
      <c r="WCB93"/>
      <c r="WCC93"/>
      <c r="WCD93"/>
      <c r="WCE93"/>
      <c r="WCF93"/>
      <c r="WCG93"/>
      <c r="WCH93"/>
      <c r="WCI93"/>
      <c r="WCJ93"/>
      <c r="WCK93"/>
      <c r="WCL93"/>
      <c r="WCM93"/>
      <c r="WCN93"/>
      <c r="WCO93"/>
      <c r="WCP93"/>
      <c r="WCQ93"/>
      <c r="WCR93"/>
      <c r="WCS93"/>
      <c r="WCT93"/>
      <c r="WCU93"/>
      <c r="WCV93"/>
      <c r="WCW93"/>
      <c r="WCX93"/>
      <c r="WCY93"/>
      <c r="WCZ93"/>
      <c r="WDA93"/>
      <c r="WDB93"/>
      <c r="WDC93"/>
      <c r="WDD93"/>
      <c r="WDE93"/>
      <c r="WDF93"/>
      <c r="WDG93"/>
      <c r="WDH93"/>
      <c r="WDI93"/>
      <c r="WDJ93"/>
      <c r="WDK93"/>
      <c r="WDL93"/>
      <c r="WDM93"/>
      <c r="WDN93"/>
      <c r="WDO93"/>
      <c r="WDP93"/>
      <c r="WDQ93"/>
      <c r="WDR93"/>
      <c r="WDS93"/>
      <c r="WDT93"/>
      <c r="WDU93"/>
      <c r="WDV93"/>
      <c r="WDW93"/>
      <c r="WDX93"/>
      <c r="WDY93"/>
      <c r="WDZ93"/>
      <c r="WEA93"/>
      <c r="WEB93"/>
      <c r="WEC93"/>
      <c r="WED93"/>
      <c r="WEE93"/>
      <c r="WEF93"/>
      <c r="WEG93"/>
      <c r="WEH93"/>
      <c r="WEI93"/>
      <c r="WEJ93"/>
      <c r="WEK93"/>
      <c r="WEL93"/>
      <c r="WEM93"/>
      <c r="WEN93"/>
      <c r="WEO93"/>
      <c r="WEP93"/>
      <c r="WEQ93"/>
      <c r="WER93"/>
      <c r="WES93"/>
      <c r="WET93"/>
      <c r="WEU93"/>
      <c r="WEV93"/>
      <c r="WEW93"/>
      <c r="WEX93"/>
      <c r="WEY93"/>
      <c r="WEZ93"/>
      <c r="WFA93"/>
      <c r="WFB93"/>
      <c r="WFC93"/>
      <c r="WFD93"/>
      <c r="WFE93"/>
      <c r="WFF93"/>
      <c r="WFG93"/>
      <c r="WFH93"/>
      <c r="WFI93"/>
      <c r="WFJ93"/>
      <c r="WFK93"/>
      <c r="WFL93"/>
      <c r="WFM93"/>
      <c r="WFN93"/>
      <c r="WFO93"/>
      <c r="WFP93"/>
      <c r="WFQ93"/>
      <c r="WFR93"/>
      <c r="WFS93"/>
      <c r="WFT93"/>
      <c r="WFU93"/>
      <c r="WFV93"/>
      <c r="WFW93"/>
      <c r="WFX93"/>
      <c r="WFY93"/>
      <c r="WFZ93"/>
      <c r="WGA93"/>
      <c r="WGB93"/>
      <c r="WGC93"/>
      <c r="WGD93"/>
      <c r="WGE93"/>
      <c r="WGF93"/>
      <c r="WGG93"/>
      <c r="WGH93"/>
      <c r="WGI93"/>
      <c r="WGJ93"/>
      <c r="WGK93"/>
      <c r="WGL93"/>
      <c r="WGM93"/>
      <c r="WGN93"/>
      <c r="WGO93"/>
      <c r="WGP93"/>
      <c r="WGQ93"/>
      <c r="WGR93"/>
      <c r="WGS93"/>
      <c r="WGT93"/>
      <c r="WGU93"/>
      <c r="WGV93"/>
      <c r="WGW93"/>
      <c r="WGX93"/>
      <c r="WGY93"/>
      <c r="WGZ93"/>
      <c r="WHA93"/>
      <c r="WHB93"/>
      <c r="WHC93"/>
      <c r="WHD93"/>
      <c r="WHE93"/>
      <c r="WHF93"/>
      <c r="WHG93"/>
      <c r="WHH93"/>
      <c r="WHI93"/>
      <c r="WHJ93"/>
      <c r="WHK93"/>
      <c r="WHL93"/>
      <c r="WHM93"/>
      <c r="WHN93"/>
      <c r="WHO93"/>
      <c r="WHP93"/>
      <c r="WHQ93"/>
      <c r="WHR93"/>
      <c r="WHS93"/>
      <c r="WHT93"/>
      <c r="WHU93"/>
      <c r="WHV93"/>
      <c r="WHW93"/>
      <c r="WHX93"/>
      <c r="WHY93"/>
      <c r="WHZ93"/>
      <c r="WIA93"/>
      <c r="WIB93"/>
      <c r="WIC93"/>
      <c r="WID93"/>
      <c r="WIE93"/>
      <c r="WIF93"/>
      <c r="WIG93"/>
      <c r="WIH93"/>
      <c r="WII93"/>
      <c r="WIJ93"/>
      <c r="WIK93"/>
      <c r="WIL93"/>
      <c r="WIM93"/>
      <c r="WIN93"/>
      <c r="WIO93"/>
      <c r="WIP93"/>
      <c r="WIQ93"/>
      <c r="WIR93"/>
      <c r="WIS93"/>
      <c r="WIT93"/>
      <c r="WIU93"/>
      <c r="WIV93"/>
      <c r="WIW93"/>
      <c r="WIX93"/>
      <c r="WIY93"/>
      <c r="WIZ93"/>
      <c r="WJA93"/>
      <c r="WJB93"/>
      <c r="WJC93"/>
      <c r="WJD93"/>
      <c r="WJE93"/>
      <c r="WJF93"/>
      <c r="WJG93"/>
      <c r="WJH93"/>
      <c r="WJI93"/>
      <c r="WJJ93"/>
      <c r="WJK93"/>
      <c r="WJL93"/>
      <c r="WJM93"/>
      <c r="WJN93"/>
      <c r="WJO93"/>
      <c r="WJP93"/>
      <c r="WJQ93"/>
      <c r="WJR93"/>
      <c r="WJS93"/>
      <c r="WJT93"/>
      <c r="WJU93"/>
      <c r="WJV93"/>
      <c r="WJW93"/>
      <c r="WJX93"/>
      <c r="WJY93"/>
      <c r="WJZ93"/>
      <c r="WKA93"/>
      <c r="WKB93"/>
      <c r="WKC93"/>
      <c r="WKD93"/>
      <c r="WKE93"/>
      <c r="WKF93"/>
      <c r="WKG93"/>
      <c r="WKH93"/>
      <c r="WKI93"/>
      <c r="WKJ93"/>
      <c r="WKK93"/>
      <c r="WKL93"/>
      <c r="WKM93"/>
      <c r="WKN93"/>
      <c r="WKO93"/>
      <c r="WKP93"/>
      <c r="WKQ93"/>
      <c r="WKR93"/>
      <c r="WKS93"/>
      <c r="WKT93"/>
      <c r="WKU93"/>
      <c r="WKV93"/>
      <c r="WKW93"/>
      <c r="WKX93"/>
      <c r="WKY93"/>
      <c r="WKZ93"/>
      <c r="WLA93"/>
      <c r="WLB93"/>
      <c r="WLC93"/>
      <c r="WLD93"/>
      <c r="WLE93"/>
      <c r="WLF93"/>
      <c r="WLG93"/>
      <c r="WLH93"/>
      <c r="WLI93"/>
      <c r="WLJ93"/>
      <c r="WLK93"/>
      <c r="WLL93"/>
      <c r="WLM93"/>
      <c r="WLN93"/>
      <c r="WLO93"/>
      <c r="WLP93"/>
      <c r="WLQ93"/>
      <c r="WLR93"/>
      <c r="WLS93"/>
      <c r="WLT93"/>
      <c r="WLU93"/>
      <c r="WLV93"/>
      <c r="WLW93"/>
      <c r="WLX93"/>
      <c r="WLY93"/>
      <c r="WLZ93"/>
      <c r="WMA93"/>
      <c r="WMB93"/>
      <c r="WMC93"/>
      <c r="WMD93"/>
      <c r="WME93"/>
      <c r="WMF93"/>
      <c r="WMG93"/>
      <c r="WMH93"/>
      <c r="WMI93"/>
      <c r="WMJ93"/>
      <c r="WMK93"/>
      <c r="WML93"/>
      <c r="WMM93"/>
      <c r="WMN93"/>
      <c r="WMO93"/>
      <c r="WMP93"/>
      <c r="WMQ93"/>
      <c r="WMR93"/>
      <c r="WMS93"/>
      <c r="WMT93"/>
      <c r="WMU93"/>
      <c r="WMV93"/>
      <c r="WMW93"/>
      <c r="WMX93"/>
      <c r="WMY93"/>
      <c r="WMZ93"/>
      <c r="WNA93"/>
      <c r="WNB93"/>
      <c r="WNC93"/>
      <c r="WND93"/>
      <c r="WNE93"/>
      <c r="WNF93"/>
      <c r="WNG93"/>
      <c r="WNH93"/>
      <c r="WNI93"/>
      <c r="WNJ93"/>
      <c r="WNK93"/>
      <c r="WNL93"/>
      <c r="WNM93"/>
      <c r="WNN93"/>
      <c r="WNO93"/>
      <c r="WNP93"/>
      <c r="WNQ93"/>
      <c r="WNR93"/>
      <c r="WNS93"/>
      <c r="WNT93"/>
      <c r="WNU93"/>
      <c r="WNV93"/>
      <c r="WNW93"/>
      <c r="WNX93"/>
      <c r="WNY93"/>
      <c r="WNZ93"/>
      <c r="WOA93"/>
      <c r="WOB93"/>
      <c r="WOC93"/>
      <c r="WOD93"/>
      <c r="WOE93"/>
      <c r="WOF93"/>
      <c r="WOG93"/>
      <c r="WOH93"/>
      <c r="WOI93"/>
      <c r="WOJ93"/>
      <c r="WOK93"/>
      <c r="WOL93"/>
      <c r="WOM93"/>
      <c r="WON93"/>
      <c r="WOO93"/>
      <c r="WOP93"/>
      <c r="WOQ93"/>
      <c r="WOR93"/>
      <c r="WOS93"/>
      <c r="WOT93"/>
      <c r="WOU93"/>
      <c r="WOV93"/>
      <c r="WOW93"/>
      <c r="WOX93"/>
      <c r="WOY93"/>
      <c r="WOZ93"/>
      <c r="WPA93"/>
      <c r="WPB93"/>
      <c r="WPC93"/>
      <c r="WPD93"/>
      <c r="WPE93"/>
      <c r="WPF93"/>
      <c r="WPG93"/>
      <c r="WPH93"/>
      <c r="WPI93"/>
      <c r="WPJ93"/>
      <c r="WPK93"/>
      <c r="WPL93"/>
      <c r="WPM93"/>
      <c r="WPN93"/>
      <c r="WPO93"/>
      <c r="WPP93"/>
      <c r="WPQ93"/>
      <c r="WPR93"/>
      <c r="WPS93"/>
      <c r="WPT93"/>
      <c r="WPU93"/>
      <c r="WPV93"/>
      <c r="WPW93"/>
      <c r="WPX93"/>
      <c r="WPY93"/>
      <c r="WPZ93"/>
      <c r="WQA93"/>
      <c r="WQB93"/>
      <c r="WQC93"/>
      <c r="WQD93"/>
      <c r="WQE93"/>
      <c r="WQF93"/>
      <c r="WQG93"/>
      <c r="WQH93"/>
      <c r="WQI93"/>
      <c r="WQJ93"/>
      <c r="WQK93"/>
      <c r="WQL93"/>
      <c r="WQM93"/>
      <c r="WQN93"/>
      <c r="WQO93"/>
      <c r="WQP93"/>
      <c r="WQQ93"/>
      <c r="WQR93"/>
      <c r="WQS93"/>
      <c r="WQT93"/>
      <c r="WQU93"/>
      <c r="WQV93"/>
      <c r="WQW93"/>
      <c r="WQX93"/>
      <c r="WQY93"/>
      <c r="WQZ93"/>
      <c r="WRA93"/>
      <c r="WRB93"/>
      <c r="WRC93"/>
      <c r="WRD93"/>
      <c r="WRE93"/>
      <c r="WRF93"/>
      <c r="WRG93"/>
      <c r="WRH93"/>
      <c r="WRI93"/>
      <c r="WRJ93"/>
      <c r="WRK93"/>
      <c r="WRL93"/>
      <c r="WRM93"/>
      <c r="WRN93"/>
      <c r="WRO93"/>
      <c r="WRP93"/>
      <c r="WRQ93"/>
      <c r="WRR93"/>
      <c r="WRS93"/>
      <c r="WRT93"/>
      <c r="WRU93"/>
      <c r="WRV93"/>
      <c r="WRW93"/>
      <c r="WRX93"/>
      <c r="WRY93"/>
      <c r="WRZ93"/>
      <c r="WSA93"/>
      <c r="WSB93"/>
      <c r="WSC93"/>
      <c r="WSD93"/>
      <c r="WSE93"/>
      <c r="WSF93"/>
      <c r="WSG93"/>
      <c r="WSH93"/>
      <c r="WSI93"/>
      <c r="WSJ93"/>
      <c r="WSK93"/>
      <c r="WSL93"/>
      <c r="WSM93"/>
      <c r="WSN93"/>
      <c r="WSO93"/>
      <c r="WSP93"/>
      <c r="WSQ93"/>
      <c r="WSR93"/>
      <c r="WSS93"/>
      <c r="WST93"/>
      <c r="WSU93"/>
      <c r="WSV93"/>
      <c r="WSW93"/>
      <c r="WSX93"/>
      <c r="WSY93"/>
      <c r="WSZ93"/>
      <c r="WTA93"/>
      <c r="WTB93"/>
      <c r="WTC93"/>
      <c r="WTD93"/>
      <c r="WTE93"/>
      <c r="WTF93"/>
      <c r="WTG93"/>
      <c r="WTH93"/>
      <c r="WTI93"/>
      <c r="WTJ93"/>
      <c r="WTK93"/>
      <c r="WTL93"/>
      <c r="WTM93"/>
      <c r="WTN93"/>
      <c r="WTO93"/>
      <c r="WTP93"/>
      <c r="WTQ93"/>
      <c r="WTR93"/>
      <c r="WTS93"/>
      <c r="WTT93"/>
      <c r="WTU93"/>
      <c r="WTV93"/>
      <c r="WTW93"/>
      <c r="WTX93"/>
      <c r="WTY93"/>
      <c r="WTZ93"/>
      <c r="WUA93"/>
      <c r="WUB93"/>
      <c r="WUC93"/>
      <c r="WUD93"/>
      <c r="WUE93"/>
      <c r="WUF93"/>
      <c r="WUG93"/>
      <c r="WUH93"/>
      <c r="WUI93"/>
      <c r="WUJ93"/>
      <c r="WUK93"/>
      <c r="WUL93"/>
      <c r="WUM93"/>
      <c r="WUN93"/>
      <c r="WUO93"/>
      <c r="WUP93"/>
      <c r="WUQ93"/>
      <c r="WUR93"/>
      <c r="WUS93"/>
      <c r="WUT93"/>
      <c r="WUU93"/>
      <c r="WUV93"/>
      <c r="WUW93"/>
      <c r="WUX93"/>
      <c r="WUY93"/>
      <c r="WUZ93"/>
      <c r="WVA93"/>
      <c r="WVB93"/>
      <c r="WVC93"/>
      <c r="WVD93"/>
      <c r="WVE93"/>
      <c r="WVF93"/>
      <c r="WVG93"/>
      <c r="WVH93"/>
      <c r="WVI93"/>
      <c r="WVJ93"/>
      <c r="WVK93"/>
      <c r="WVL93"/>
      <c r="WVM93"/>
      <c r="WVN93"/>
      <c r="WVO93"/>
      <c r="WVP93"/>
      <c r="WVQ93"/>
      <c r="WVR93"/>
      <c r="WVS93"/>
      <c r="WVT93"/>
      <c r="WVU93"/>
      <c r="WVV93"/>
      <c r="WVW93"/>
      <c r="WVX93"/>
      <c r="WVY93"/>
      <c r="WVZ93"/>
      <c r="WWA93"/>
      <c r="WWB93"/>
      <c r="WWC93"/>
      <c r="WWD93"/>
      <c r="WWE93"/>
      <c r="WWF93"/>
      <c r="WWG93"/>
      <c r="WWH93"/>
      <c r="WWI93"/>
      <c r="WWJ93"/>
      <c r="WWK93"/>
      <c r="WWL93"/>
      <c r="WWM93"/>
      <c r="WWN93"/>
      <c r="WWO93"/>
      <c r="WWP93"/>
      <c r="WWQ93"/>
      <c r="WWR93"/>
      <c r="WWS93"/>
      <c r="WWT93"/>
      <c r="WWU93"/>
      <c r="WWV93"/>
      <c r="WWW93"/>
      <c r="WWX93"/>
      <c r="WWY93"/>
      <c r="WWZ93"/>
      <c r="WXA93"/>
      <c r="WXB93"/>
      <c r="WXC93"/>
      <c r="WXD93"/>
      <c r="WXE93"/>
      <c r="WXF93"/>
      <c r="WXG93"/>
      <c r="WXH93"/>
      <c r="WXI93"/>
      <c r="WXJ93"/>
      <c r="WXK93"/>
      <c r="WXL93"/>
      <c r="WXM93"/>
      <c r="WXN93"/>
      <c r="WXO93"/>
      <c r="WXP93"/>
      <c r="WXQ93"/>
      <c r="WXR93"/>
      <c r="WXS93"/>
      <c r="WXT93"/>
      <c r="WXU93"/>
      <c r="WXV93"/>
      <c r="WXW93"/>
      <c r="WXX93"/>
      <c r="WXY93"/>
      <c r="WXZ93"/>
      <c r="WYA93"/>
      <c r="WYB93"/>
      <c r="WYC93"/>
      <c r="WYD93"/>
      <c r="WYE93"/>
      <c r="WYF93"/>
      <c r="WYG93"/>
      <c r="WYH93"/>
      <c r="WYI93"/>
      <c r="WYJ93"/>
      <c r="WYK93"/>
      <c r="WYL93"/>
      <c r="WYM93"/>
      <c r="WYN93"/>
      <c r="WYO93"/>
      <c r="WYP93"/>
      <c r="WYQ93"/>
      <c r="WYR93"/>
      <c r="WYS93"/>
      <c r="WYT93"/>
      <c r="WYU93"/>
      <c r="WYV93"/>
      <c r="WYW93"/>
      <c r="WYX93"/>
      <c r="WYY93"/>
      <c r="WYZ93"/>
      <c r="WZA93"/>
      <c r="WZB93"/>
      <c r="WZC93"/>
      <c r="WZD93"/>
      <c r="WZE93"/>
      <c r="WZF93"/>
      <c r="WZG93"/>
      <c r="WZH93"/>
      <c r="WZI93"/>
      <c r="WZJ93"/>
      <c r="WZK93"/>
      <c r="WZL93"/>
      <c r="WZM93"/>
      <c r="WZN93"/>
      <c r="WZO93"/>
      <c r="WZP93"/>
      <c r="WZQ93"/>
      <c r="WZR93"/>
      <c r="WZS93"/>
      <c r="WZT93"/>
      <c r="WZU93"/>
      <c r="WZV93"/>
      <c r="WZW93"/>
      <c r="WZX93"/>
      <c r="WZY93"/>
      <c r="WZZ93"/>
      <c r="XAA93"/>
      <c r="XAB93"/>
      <c r="XAC93"/>
      <c r="XAD93"/>
      <c r="XAE93"/>
      <c r="XAF93"/>
      <c r="XAG93"/>
      <c r="XAH93"/>
      <c r="XAI93"/>
      <c r="XAJ93"/>
      <c r="XAK93"/>
      <c r="XAL93"/>
      <c r="XAM93"/>
      <c r="XAN93"/>
      <c r="XAO93"/>
      <c r="XAP93"/>
      <c r="XAQ93"/>
      <c r="XAR93"/>
      <c r="XAS93"/>
      <c r="XAT93"/>
      <c r="XAU93"/>
      <c r="XAV93"/>
      <c r="XAW93"/>
      <c r="XAX93"/>
      <c r="XAY93"/>
      <c r="XAZ93"/>
      <c r="XBA93"/>
      <c r="XBB93"/>
      <c r="XBC93"/>
      <c r="XBD93"/>
      <c r="XBE93"/>
      <c r="XBF93"/>
      <c r="XBG93"/>
      <c r="XBH93"/>
      <c r="XBI93"/>
      <c r="XBJ93"/>
      <c r="XBK93"/>
      <c r="XBL93"/>
      <c r="XBM93"/>
      <c r="XBN93"/>
      <c r="XBO93"/>
      <c r="XBP93"/>
      <c r="XBQ93"/>
      <c r="XBR93"/>
      <c r="XBS93"/>
      <c r="XBT93"/>
      <c r="XBU93"/>
      <c r="XBV93"/>
      <c r="XBW93"/>
      <c r="XBX93"/>
      <c r="XBY93"/>
      <c r="XBZ93"/>
      <c r="XCA93"/>
      <c r="XCB93"/>
      <c r="XCC93"/>
      <c r="XCD93"/>
      <c r="XCE93"/>
      <c r="XCF93"/>
      <c r="XCG93"/>
      <c r="XCH93"/>
      <c r="XCI93"/>
      <c r="XCJ93"/>
      <c r="XCK93"/>
      <c r="XCL93"/>
      <c r="XCM93"/>
      <c r="XCN93"/>
      <c r="XCO93"/>
      <c r="XCP93"/>
      <c r="XCQ93"/>
      <c r="XCR93"/>
      <c r="XCS93"/>
      <c r="XCT93"/>
      <c r="XCU93"/>
      <c r="XCV93"/>
      <c r="XCW93"/>
      <c r="XCX93"/>
      <c r="XCY93"/>
      <c r="XCZ93"/>
      <c r="XDA93"/>
      <c r="XDB93"/>
      <c r="XDC93"/>
      <c r="XDD93"/>
      <c r="XDE93"/>
      <c r="XDF93"/>
      <c r="XDG93"/>
      <c r="XDH93"/>
      <c r="XDI93"/>
      <c r="XDJ93"/>
      <c r="XDK93"/>
      <c r="XDL93"/>
      <c r="XDM93"/>
      <c r="XDN93"/>
      <c r="XDO93"/>
      <c r="XDP93"/>
      <c r="XDQ93"/>
      <c r="XDR93"/>
      <c r="XDS93"/>
      <c r="XDT93"/>
      <c r="XDU93"/>
      <c r="XDV93"/>
      <c r="XDW93"/>
      <c r="XDX93"/>
      <c r="XDY93"/>
      <c r="XDZ93"/>
      <c r="XEA93"/>
      <c r="XEB93"/>
      <c r="XEC93"/>
      <c r="XED93"/>
      <c r="XEE93"/>
      <c r="XEF93"/>
      <c r="XEG93"/>
      <c r="XEH93"/>
      <c r="XEI93"/>
      <c r="XEJ93"/>
      <c r="XEK93"/>
      <c r="XEL93"/>
      <c r="XEM93"/>
      <c r="XEN93"/>
      <c r="XEO93"/>
      <c r="XEP93"/>
      <c r="XEQ93"/>
      <c r="XER93"/>
      <c r="XES93"/>
      <c r="XET93"/>
      <c r="XEU93"/>
      <c r="XEV93"/>
      <c r="XEW93"/>
      <c r="XEX93"/>
      <c r="XEY93"/>
      <c r="XEZ93"/>
      <c r="XFA93"/>
      <c r="XFB93"/>
      <c r="XFC93"/>
    </row>
  </sheetData>
  <conditionalFormatting sqref="V5:GI5">
    <cfRule type="cellIs" dxfId="469" priority="14" stopIfTrue="1" operator="equal">
      <formula>"Construction"</formula>
    </cfRule>
    <cfRule type="cellIs" dxfId="468" priority="15" stopIfTrue="1" operator="equal">
      <formula>"Operations"</formula>
    </cfRule>
  </conditionalFormatting>
  <conditionalFormatting sqref="V5:GI5">
    <cfRule type="cellIs" dxfId="467" priority="13" operator="equal">
      <formula>"Fin Close"</formula>
    </cfRule>
  </conditionalFormatting>
  <conditionalFormatting sqref="V5:GI5">
    <cfRule type="cellIs" dxfId="466" priority="11" operator="equal">
      <formula>"PPA ext."</formula>
    </cfRule>
    <cfRule type="cellIs" dxfId="465" priority="12" operator="equal">
      <formula>"Delay"</formula>
    </cfRule>
  </conditionalFormatting>
  <conditionalFormatting sqref="V2:BP2 FM2:GV2">
    <cfRule type="cellIs" dxfId="464" priority="9" stopIfTrue="1" operator="equal">
      <formula>"Construction"</formula>
    </cfRule>
    <cfRule type="cellIs" dxfId="463" priority="10" stopIfTrue="1" operator="equal">
      <formula>"Operations"</formula>
    </cfRule>
  </conditionalFormatting>
  <conditionalFormatting sqref="V2:BP2 FM2:GV2">
    <cfRule type="cellIs" dxfId="462" priority="8" operator="equal">
      <formula>"Fin Close"</formula>
    </cfRule>
  </conditionalFormatting>
  <conditionalFormatting sqref="V2:BP2 FM2:GV2">
    <cfRule type="cellIs" dxfId="461" priority="6" operator="equal">
      <formula>"PPA ext."</formula>
    </cfRule>
    <cfRule type="cellIs" dxfId="460" priority="7" operator="equal">
      <formula>"Delay"</formula>
    </cfRule>
  </conditionalFormatting>
  <conditionalFormatting sqref="GJ5:GV5">
    <cfRule type="cellIs" dxfId="459" priority="4" stopIfTrue="1" operator="equal">
      <formula>"Construction"</formula>
    </cfRule>
    <cfRule type="cellIs" dxfId="458" priority="5" stopIfTrue="1" operator="equal">
      <formula>"Operations"</formula>
    </cfRule>
  </conditionalFormatting>
  <conditionalFormatting sqref="GJ5:GV5">
    <cfRule type="cellIs" dxfId="457" priority="3" operator="equal">
      <formula>"Fin Close"</formula>
    </cfRule>
  </conditionalFormatting>
  <conditionalFormatting sqref="GJ5:GV5">
    <cfRule type="cellIs" dxfId="456" priority="1" operator="equal">
      <formula>"PPA ext."</formula>
    </cfRule>
    <cfRule type="cellIs" dxfId="455" priority="2" operator="equal">
      <formula>"Delay"</formula>
    </cfRule>
  </conditionalFormatting>
  <pageMargins left="0.70866141732283472" right="0.70866141732283472" top="0.74803149606299213" bottom="0.74803149606299213" header="0.31496062992125984" footer="0.31496062992125984"/>
  <pageSetup paperSize="9" scale="45" orientation="landscape" r:id="rId1"/>
  <headerFooter>
    <oddHeader>&amp;L&amp;"Arial,Bold"&amp;12PROJECT XXX&amp;"-,Regular"&amp;11
&amp;C&amp;"Arial,Bold"&amp;12Sheet: &amp;A&amp;R&amp;"Arial,Bold"&amp;12STRICTLY CONFIDENTIAL</oddHeader>
    <oddFooter xml:space="preserve">&amp;L&amp;"Arial,Regular"&amp;10&amp;F (Printed on &amp;D at &amp;T)&amp;R&amp;"Arial,Regular"&amp;10Page &amp;P of &amp;N&amp;"-,Regular"&amp;11
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U209"/>
  <sheetViews>
    <sheetView showGridLines="0" defaultGridColor="0" colorId="22" zoomScale="81" zoomScaleNormal="8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H163" sqref="H163"/>
    </sheetView>
  </sheetViews>
  <sheetFormatPr defaultColWidth="0" defaultRowHeight="13" x14ac:dyDescent="0.25"/>
  <cols>
    <col min="1" max="2" width="1.36328125" style="1" customWidth="1"/>
    <col min="3" max="3" width="1.36328125" style="19" customWidth="1"/>
    <col min="4" max="4" width="1.36328125" style="20" customWidth="1"/>
    <col min="5" max="5" width="40.54296875" style="12" customWidth="1"/>
    <col min="6" max="6" width="12.54296875" style="12" customWidth="1"/>
    <col min="7" max="7" width="11.54296875" style="12" customWidth="1"/>
    <col min="8" max="8" width="22.54296875" style="12" customWidth="1"/>
    <col min="9" max="9" width="5" style="392" customWidth="1"/>
    <col min="10" max="10" width="0.453125" style="158" customWidth="1"/>
    <col min="11" max="13" width="12.54296875" style="12" customWidth="1"/>
    <col min="14" max="14" width="0.453125" style="158" customWidth="1"/>
    <col min="15" max="18" width="12.54296875" style="12" customWidth="1"/>
    <col min="19" max="19" width="0.453125" style="158" customWidth="1"/>
    <col min="20" max="21" width="12.54296875" hidden="1" customWidth="1"/>
    <col min="22" max="16384" width="9" hidden="1"/>
  </cols>
  <sheetData>
    <row r="1" spans="1:19" ht="25" x14ac:dyDescent="0.25">
      <c r="A1" s="24" t="str">
        <f ca="1" xml:space="preserve"> RIGHT(CELL("filename", A1), LEN(CELL("filename", A1)) - SEARCH("]", CELL("filename", A1))) &amp; " - " &amp; $F$3</f>
        <v>InpC - Base case 1</v>
      </c>
      <c r="K1" s="39"/>
      <c r="L1" s="39"/>
      <c r="M1" s="39"/>
      <c r="O1" s="39"/>
      <c r="P1" s="39"/>
      <c r="Q1" s="39"/>
      <c r="R1" s="39"/>
    </row>
    <row r="2" spans="1:19" ht="39.75" customHeight="1" x14ac:dyDescent="0.25">
      <c r="A2" s="284"/>
      <c r="B2" s="284"/>
      <c r="C2" s="285"/>
      <c r="D2" s="286"/>
      <c r="E2" s="287"/>
      <c r="F2" s="287"/>
      <c r="G2" s="287"/>
      <c r="H2" s="287"/>
      <c r="I2" s="393"/>
      <c r="J2" s="288"/>
      <c r="K2" s="170" t="str">
        <f xml:space="preserve"> IF(K4 = $F4, "q", "")</f>
        <v>q</v>
      </c>
      <c r="L2" s="170" t="str">
        <f xml:space="preserve"> IF(L4 = $F4, "q", "")</f>
        <v/>
      </c>
      <c r="M2" s="170" t="str">
        <f xml:space="preserve"> IF(M4 = $F4, "q", "")</f>
        <v/>
      </c>
      <c r="N2" s="288"/>
      <c r="O2" s="170" t="str">
        <f xml:space="preserve"> IF(O4 = $F4, "q", "")</f>
        <v/>
      </c>
      <c r="P2" s="170" t="str">
        <f xml:space="preserve"> IF(P4 = $F4, "q", "")</f>
        <v/>
      </c>
      <c r="Q2" s="170" t="str">
        <f xml:space="preserve"> IF(Q4 = $F4, "q", "")</f>
        <v/>
      </c>
      <c r="R2" s="170" t="str">
        <f xml:space="preserve"> IF(R4 = $F4, "q", "")</f>
        <v/>
      </c>
      <c r="S2" s="288"/>
    </row>
    <row r="3" spans="1:19" ht="30.75" customHeight="1" x14ac:dyDescent="0.25">
      <c r="A3" s="23"/>
      <c r="B3" s="23"/>
      <c r="C3" s="222"/>
      <c r="D3" s="223"/>
      <c r="E3" s="22"/>
      <c r="F3" s="263" t="str">
        <f>INDEX(J3:S3,MATCH(F4,J4:S4))</f>
        <v>Base case 1</v>
      </c>
      <c r="G3" s="5"/>
      <c r="H3" s="22"/>
      <c r="I3" s="394"/>
      <c r="J3" s="224"/>
      <c r="K3" s="225" t="s">
        <v>83</v>
      </c>
      <c r="L3" s="225" t="s">
        <v>83</v>
      </c>
      <c r="M3" s="225" t="s">
        <v>137</v>
      </c>
      <c r="N3" s="224"/>
      <c r="O3" s="225" t="s">
        <v>138</v>
      </c>
      <c r="P3" s="225" t="s">
        <v>139</v>
      </c>
      <c r="Q3" s="225" t="s">
        <v>140</v>
      </c>
      <c r="R3" s="225" t="s">
        <v>141</v>
      </c>
      <c r="S3" s="224"/>
    </row>
    <row r="4" spans="1:19" ht="13.25" customHeight="1" x14ac:dyDescent="0.25">
      <c r="E4" s="17" t="s">
        <v>82</v>
      </c>
      <c r="F4" s="264">
        <v>1</v>
      </c>
      <c r="G4" s="17"/>
      <c r="H4" s="17"/>
      <c r="I4" s="395">
        <f xml:space="preserve"> MATCH(F4, $J$4:$S$4)</f>
        <v>2</v>
      </c>
      <c r="J4" s="159"/>
      <c r="K4" s="325">
        <v>1</v>
      </c>
      <c r="L4" s="325">
        <v>2</v>
      </c>
      <c r="M4" s="325">
        <v>3</v>
      </c>
      <c r="N4" s="159"/>
      <c r="O4" s="163">
        <v>4</v>
      </c>
      <c r="P4" s="163">
        <v>5</v>
      </c>
      <c r="Q4" s="163">
        <v>6</v>
      </c>
      <c r="R4" s="163">
        <v>7</v>
      </c>
      <c r="S4" s="159"/>
    </row>
    <row r="5" spans="1:19" x14ac:dyDescent="0.25">
      <c r="E5" s="2" t="s">
        <v>99</v>
      </c>
      <c r="F5" s="169">
        <v>1</v>
      </c>
      <c r="G5" s="2"/>
      <c r="H5" s="2"/>
      <c r="I5" s="395">
        <f xml:space="preserve"> MATCH(F5, $J$4:$S$4)</f>
        <v>2</v>
      </c>
      <c r="J5" s="160"/>
      <c r="K5" s="2"/>
      <c r="L5" s="2"/>
      <c r="M5" s="2"/>
      <c r="N5" s="160"/>
      <c r="O5" s="2"/>
      <c r="P5" s="2"/>
      <c r="Q5" s="2"/>
      <c r="R5" s="2"/>
      <c r="S5" s="160"/>
    </row>
    <row r="6" spans="1:19" x14ac:dyDescent="0.25">
      <c r="E6" s="2" t="s">
        <v>84</v>
      </c>
      <c r="F6" s="270">
        <f>INDEX(J6:S6,MATCH(F4,J4:S4,0))</f>
        <v>1</v>
      </c>
      <c r="H6" s="2"/>
      <c r="I6" s="395">
        <f xml:space="preserve"> MATCH(F6, $J$4:$S$4)</f>
        <v>2</v>
      </c>
      <c r="J6" s="160"/>
      <c r="K6" s="168">
        <v>1</v>
      </c>
      <c r="L6" s="168">
        <v>2</v>
      </c>
      <c r="M6" s="168">
        <v>3</v>
      </c>
      <c r="N6" s="160"/>
      <c r="O6" s="168">
        <v>1</v>
      </c>
      <c r="P6" s="168">
        <v>1</v>
      </c>
      <c r="Q6" s="168">
        <v>2</v>
      </c>
      <c r="R6" s="168">
        <v>2</v>
      </c>
      <c r="S6" s="160"/>
    </row>
    <row r="7" spans="1:19" x14ac:dyDescent="0.25">
      <c r="E7" s="2" t="s">
        <v>100</v>
      </c>
      <c r="F7" s="283">
        <f xml:space="preserve"> COUNTIF(I10:I184, "tu")</f>
        <v>0</v>
      </c>
      <c r="H7" s="2"/>
      <c r="I7" s="396"/>
      <c r="J7" s="160"/>
      <c r="K7" s="326" t="str">
        <f xml:space="preserve"> IF(K6 = $F$6, "Base case", "")</f>
        <v>Base case</v>
      </c>
      <c r="L7" s="326" t="str">
        <f xml:space="preserve"> IF(L6 = $F$6, "Base case", "")</f>
        <v/>
      </c>
      <c r="M7" s="326" t="str">
        <f xml:space="preserve"> IF(M6 = $F$6, "Base case", "")</f>
        <v/>
      </c>
      <c r="N7" s="160"/>
      <c r="O7" s="2"/>
      <c r="P7" s="2"/>
      <c r="Q7" s="2"/>
      <c r="R7" s="2"/>
      <c r="S7" s="160"/>
    </row>
    <row r="8" spans="1:19" x14ac:dyDescent="0.25">
      <c r="E8" s="2"/>
      <c r="F8" s="278"/>
      <c r="H8" s="2"/>
      <c r="I8" s="396"/>
      <c r="J8" s="160"/>
      <c r="K8" s="262"/>
      <c r="L8" s="262"/>
      <c r="M8" s="262"/>
      <c r="N8" s="160"/>
      <c r="O8" s="2"/>
      <c r="P8" s="2"/>
      <c r="Q8" s="2"/>
      <c r="R8" s="2"/>
      <c r="S8" s="160"/>
    </row>
    <row r="9" spans="1:19" x14ac:dyDescent="0.25">
      <c r="A9" s="15"/>
      <c r="B9" s="15"/>
      <c r="C9" s="21"/>
      <c r="D9" s="49"/>
      <c r="E9" s="258"/>
      <c r="F9" s="259" t="s">
        <v>19</v>
      </c>
      <c r="G9" s="260" t="s">
        <v>17</v>
      </c>
      <c r="H9" s="3" t="s">
        <v>98</v>
      </c>
      <c r="I9" s="397"/>
      <c r="J9" s="261"/>
      <c r="K9" s="4"/>
      <c r="L9" s="4"/>
      <c r="M9" s="4"/>
      <c r="N9" s="261"/>
      <c r="O9" s="4"/>
      <c r="P9" s="4"/>
      <c r="Q9" s="4"/>
      <c r="R9" s="4"/>
      <c r="S9" s="261"/>
    </row>
    <row r="11" spans="1:19" x14ac:dyDescent="0.25">
      <c r="A11" s="1" t="s">
        <v>4</v>
      </c>
    </row>
    <row r="13" spans="1:19" x14ac:dyDescent="0.25">
      <c r="A13" s="78"/>
      <c r="B13" s="78"/>
      <c r="C13" s="79"/>
      <c r="D13" s="26"/>
      <c r="E13" s="185" t="s">
        <v>114</v>
      </c>
      <c r="F13" s="171">
        <f xml:space="preserve"> IF( INDEX(J13:S13, $I$4) = "", INDEX(J13:R13, $I$6), INDEX(J13:S13, $I$4))</f>
        <v>44105</v>
      </c>
      <c r="G13" s="185" t="s">
        <v>6</v>
      </c>
      <c r="H13" s="185"/>
      <c r="I13" s="398" t="str">
        <f t="array" ref="I13" xml:space="preserve"> IF( INDEX(J13:S13, I$5) = "", IF( INDEX(J13:S13, I$6) = F13, "vw", "tu"), IF(INDEX(J13:S13, I$5) = F13, "vw", "tu"))</f>
        <v>vw</v>
      </c>
      <c r="J13" s="265"/>
      <c r="K13" s="164">
        <v>44105</v>
      </c>
      <c r="L13" s="164">
        <v>44197</v>
      </c>
      <c r="M13" s="164">
        <v>44197</v>
      </c>
      <c r="N13" s="186"/>
      <c r="O13" s="164"/>
      <c r="P13" s="164"/>
      <c r="Q13" s="164"/>
      <c r="R13" s="164"/>
      <c r="S13" s="186"/>
    </row>
    <row r="14" spans="1:19" x14ac:dyDescent="0.25">
      <c r="A14" s="210"/>
      <c r="B14" s="210"/>
      <c r="C14" s="211"/>
      <c r="D14" s="212"/>
      <c r="E14" s="26" t="s">
        <v>385</v>
      </c>
      <c r="F14" s="171">
        <f xml:space="preserve"> IF( INDEX(J14:S14, $I$4) = "", INDEX(J14:R14, $I$6), INDEX(J14:S14, $I$4))</f>
        <v>44196</v>
      </c>
      <c r="G14" s="26" t="s">
        <v>6</v>
      </c>
      <c r="H14" s="26"/>
      <c r="I14" s="398" t="str">
        <f t="array" ref="I14" xml:space="preserve"> IF( INDEX(J14:S14, I$5) = "", IF( INDEX(J14:S14, I$6) = F14, "vw", "tu"), IF(INDEX(J14:S14, I$5) = F14, "vw", "tu"))</f>
        <v>vw</v>
      </c>
      <c r="J14" s="266"/>
      <c r="K14" s="213">
        <v>44196</v>
      </c>
      <c r="L14" s="213">
        <v>44196</v>
      </c>
      <c r="M14" s="213">
        <v>44196</v>
      </c>
      <c r="N14" s="214"/>
      <c r="O14" s="164"/>
      <c r="P14" s="164"/>
      <c r="Q14" s="164"/>
      <c r="R14" s="164"/>
      <c r="S14" s="214"/>
    </row>
    <row r="15" spans="1:19" x14ac:dyDescent="0.25">
      <c r="A15" s="33"/>
      <c r="B15" s="33"/>
      <c r="C15" s="30"/>
      <c r="D15" s="31"/>
      <c r="E15" s="183" t="s">
        <v>12</v>
      </c>
      <c r="F15" s="187">
        <f xml:space="preserve"> IF( INDEX(J15:S15, $I$4) = "", INDEX(J15:R15, $I$6), INDEX(J15:S15, $I$4))</f>
        <v>12</v>
      </c>
      <c r="G15" s="183" t="s">
        <v>13</v>
      </c>
      <c r="H15" s="32"/>
      <c r="I15" s="398" t="str">
        <f t="array" ref="I15" xml:space="preserve"> IF( INDEX(J15:S15, I$5) = "", IF( INDEX(J15:S15, I$6) = F15, "vw", "tu"), IF(INDEX(J15:S15, I$5) = F15, "vw", "tu"))</f>
        <v>vw</v>
      </c>
      <c r="J15" s="267"/>
      <c r="K15" s="173">
        <v>12</v>
      </c>
      <c r="L15" s="173">
        <v>12</v>
      </c>
      <c r="M15" s="173">
        <v>12</v>
      </c>
      <c r="N15" s="162"/>
      <c r="O15" s="173"/>
      <c r="P15" s="173"/>
      <c r="Q15" s="173"/>
      <c r="R15" s="173"/>
      <c r="S15" s="162"/>
    </row>
    <row r="16" spans="1:19" x14ac:dyDescent="0.25">
      <c r="A16" s="33"/>
      <c r="B16" s="33"/>
      <c r="C16" s="30"/>
      <c r="D16" s="31"/>
      <c r="E16" s="183" t="s">
        <v>87</v>
      </c>
      <c r="F16" s="187">
        <f xml:space="preserve"> IF( INDEX(J16:S16, $I$4) = "", INDEX(J16:R16, $I$6), INDEX(J16:S16, $I$4))</f>
        <v>3</v>
      </c>
      <c r="G16" s="183" t="s">
        <v>10</v>
      </c>
      <c r="H16" s="32"/>
      <c r="I16" s="398" t="str">
        <f t="array" ref="I16" xml:space="preserve"> IF( INDEX(J16:S16, I$5) = "", IF( INDEX(J16:S16, I$6) = F16, "vw", "tu"), IF(INDEX(J16:S16, I$5) = F16, "vw", "tu"))</f>
        <v>vw</v>
      </c>
      <c r="J16" s="267"/>
      <c r="K16" s="173">
        <v>3</v>
      </c>
      <c r="L16" s="173">
        <v>3</v>
      </c>
      <c r="M16" s="173">
        <v>3</v>
      </c>
      <c r="N16" s="162"/>
      <c r="O16" s="173"/>
      <c r="P16" s="173"/>
      <c r="Q16" s="173"/>
      <c r="R16" s="173"/>
      <c r="S16" s="162"/>
    </row>
    <row r="17" spans="1:19" x14ac:dyDescent="0.25">
      <c r="F17" s="9"/>
      <c r="I17" s="399"/>
      <c r="J17" s="268"/>
      <c r="K17" s="9"/>
      <c r="L17" s="9"/>
      <c r="M17" s="9"/>
    </row>
    <row r="18" spans="1:19" x14ac:dyDescent="0.25">
      <c r="A18" s="78"/>
      <c r="B18" s="78"/>
      <c r="C18" s="79"/>
      <c r="D18" s="26"/>
      <c r="E18" s="185" t="s">
        <v>362</v>
      </c>
      <c r="F18" s="171">
        <f xml:space="preserve"> IF( INDEX(J18:S18, $I$4) = "", INDEX(J18:R18, $I$6), INDEX(J18:S18, $I$4))</f>
        <v>44377</v>
      </c>
      <c r="G18" s="185" t="s">
        <v>6</v>
      </c>
      <c r="H18" s="185"/>
      <c r="I18" s="398" t="str">
        <f t="array" ref="I18" xml:space="preserve"> IF( INDEX(J18:S18, I$5) = "", IF( INDEX(J18:S18, I$6) = F18, "vw", "tu"), IF(INDEX(J18:S18, I$5) = F18, "vw", "tu"))</f>
        <v>vw</v>
      </c>
      <c r="J18" s="265"/>
      <c r="K18" s="213">
        <v>44377</v>
      </c>
      <c r="L18" s="213">
        <v>44377</v>
      </c>
      <c r="M18" s="213">
        <v>44377</v>
      </c>
      <c r="N18" s="186"/>
      <c r="O18" s="164"/>
      <c r="P18" s="164"/>
      <c r="Q18" s="164"/>
      <c r="R18" s="164"/>
      <c r="S18" s="186"/>
    </row>
    <row r="19" spans="1:19" x14ac:dyDescent="0.25">
      <c r="A19" s="33"/>
      <c r="B19" s="33"/>
      <c r="C19" s="30"/>
      <c r="D19" s="31"/>
      <c r="E19" s="31" t="s">
        <v>380</v>
      </c>
      <c r="F19" s="172">
        <f xml:space="preserve"> IF( INDEX(J19:S19, $I$4) = "", INDEX(J19:R19, $I$6), INDEX(J19:S19, $I$4))</f>
        <v>18</v>
      </c>
      <c r="G19" s="31" t="s">
        <v>10</v>
      </c>
      <c r="H19" s="183"/>
      <c r="I19" s="398" t="str">
        <f t="array" ref="I19" xml:space="preserve"> IF( INDEX(J19:S19, I$5) = "", IF( INDEX(J19:S19, I$6) = F19, "vw", "tu"), IF(INDEX(J19:S19, I$5) = F19, "vw", "tu"))</f>
        <v>vw</v>
      </c>
      <c r="J19" s="267"/>
      <c r="K19" s="165">
        <v>18</v>
      </c>
      <c r="L19" s="165">
        <v>18</v>
      </c>
      <c r="M19" s="165">
        <v>18</v>
      </c>
      <c r="N19" s="184"/>
      <c r="O19" s="173"/>
      <c r="P19" s="173"/>
      <c r="Q19" s="173"/>
      <c r="R19" s="173"/>
      <c r="S19" s="184"/>
    </row>
    <row r="20" spans="1:19" x14ac:dyDescent="0.25">
      <c r="E20" s="6"/>
      <c r="F20"/>
      <c r="G20" s="6"/>
      <c r="I20" s="399"/>
      <c r="J20" s="268"/>
    </row>
    <row r="21" spans="1:19" x14ac:dyDescent="0.25">
      <c r="A21" s="33"/>
      <c r="B21" s="33"/>
      <c r="C21" s="30"/>
      <c r="D21" s="31"/>
      <c r="E21" s="31" t="s">
        <v>181</v>
      </c>
      <c r="F21" s="172">
        <f xml:space="preserve"> IF( INDEX(J21:S21, $I$4) = "", INDEX(J21:R21, $I$6), INDEX(J21:S21, $I$4))</f>
        <v>25</v>
      </c>
      <c r="G21" s="31" t="s">
        <v>29</v>
      </c>
      <c r="H21" s="183"/>
      <c r="I21" s="398" t="str">
        <f t="array" ref="I21" xml:space="preserve"> IF( INDEX(J21:S21, I$5) = "", IF( INDEX(J21:S21, I$6) = F21, "vw", "tu"), IF(INDEX(J21:S21, I$5) = F21, "vw", "tu"))</f>
        <v>vw</v>
      </c>
      <c r="J21" s="267"/>
      <c r="K21" s="165">
        <v>25</v>
      </c>
      <c r="L21" s="165">
        <v>30</v>
      </c>
      <c r="M21" s="165">
        <v>25</v>
      </c>
      <c r="N21" s="184"/>
      <c r="O21" s="173"/>
      <c r="P21" s="173"/>
      <c r="Q21" s="173"/>
      <c r="R21" s="173"/>
      <c r="S21" s="184"/>
    </row>
    <row r="22" spans="1:19" x14ac:dyDescent="0.25">
      <c r="A22" s="174"/>
      <c r="B22" s="174"/>
      <c r="C22" s="175"/>
      <c r="D22" s="176"/>
      <c r="E22" s="177" t="s">
        <v>105</v>
      </c>
      <c r="F22" s="178">
        <f xml:space="preserve"> IF( INDEX(J22:S22, $I$4) = "", INDEX(J22:R22, $I$6), INDEX(J22:S22, $I$4))</f>
        <v>0</v>
      </c>
      <c r="G22" s="177" t="s">
        <v>80</v>
      </c>
      <c r="H22" s="84"/>
      <c r="I22" s="398" t="str">
        <f t="array" ref="I22" xml:space="preserve"> IF( INDEX(J22:S22, I$5) = "", IF( INDEX(J22:S22, I$6) = F22, "vw", "tu"), IF(INDEX(J22:S22, I$5) = F22, "vw", "tu"))</f>
        <v>vw</v>
      </c>
      <c r="J22" s="269"/>
      <c r="K22" s="180">
        <v>0</v>
      </c>
      <c r="L22" s="180">
        <v>0</v>
      </c>
      <c r="M22" s="180">
        <v>0</v>
      </c>
      <c r="N22" s="179"/>
      <c r="O22" s="181"/>
      <c r="P22" s="181"/>
      <c r="Q22" s="181"/>
      <c r="R22" s="181"/>
      <c r="S22" s="179"/>
    </row>
    <row r="23" spans="1:19" x14ac:dyDescent="0.25">
      <c r="A23" s="407"/>
      <c r="B23" s="407"/>
      <c r="C23" s="408"/>
      <c r="D23" s="409"/>
      <c r="E23" s="409" t="s">
        <v>85</v>
      </c>
      <c r="F23" s="410">
        <f xml:space="preserve"> IF( INDEX(J23:S23, $I$4) = "", INDEX(J23:R23, $I$6), INDEX(J23:S23, $I$4))</f>
        <v>0</v>
      </c>
      <c r="G23" s="409" t="s">
        <v>29</v>
      </c>
      <c r="H23" s="411"/>
      <c r="I23" s="398" t="str">
        <f t="array" ref="I23" xml:space="preserve"> IF( INDEX(J23:S23, I$5) = "", IF( INDEX(J23:S23, I$6) = F23, "vw", "tu"), IF(INDEX(J23:S23, I$5) = F23, "vw", "tu"))</f>
        <v>vw</v>
      </c>
      <c r="J23" s="340"/>
      <c r="K23" s="412">
        <v>0</v>
      </c>
      <c r="L23" s="412">
        <v>0</v>
      </c>
      <c r="M23" s="412">
        <v>0</v>
      </c>
      <c r="N23" s="340"/>
      <c r="O23" s="412"/>
      <c r="P23" s="412"/>
      <c r="Q23" s="412"/>
      <c r="R23" s="412"/>
      <c r="S23" s="340"/>
    </row>
    <row r="24" spans="1:19" x14ac:dyDescent="0.25">
      <c r="A24" s="174"/>
      <c r="B24" s="174"/>
      <c r="C24" s="175"/>
      <c r="D24" s="176"/>
      <c r="E24" s="176"/>
      <c r="F24" s="279"/>
      <c r="G24" s="176"/>
      <c r="H24" s="280"/>
      <c r="I24" s="400"/>
      <c r="J24" s="269"/>
      <c r="K24" s="279"/>
      <c r="L24" s="279"/>
      <c r="M24" s="279"/>
      <c r="N24" s="182"/>
      <c r="O24" s="281"/>
      <c r="P24" s="281"/>
      <c r="Q24" s="281"/>
      <c r="R24" s="281"/>
      <c r="S24" s="182"/>
    </row>
    <row r="25" spans="1:19" x14ac:dyDescent="0.25">
      <c r="A25" s="174"/>
      <c r="B25" s="174"/>
      <c r="C25" s="175"/>
      <c r="D25" s="176"/>
      <c r="E25" s="176"/>
      <c r="F25" s="279"/>
      <c r="G25" s="176"/>
      <c r="H25" s="280"/>
      <c r="I25" s="400"/>
      <c r="J25" s="269"/>
      <c r="K25" s="279"/>
      <c r="L25" s="279"/>
      <c r="M25" s="279"/>
      <c r="N25" s="182"/>
      <c r="O25" s="281"/>
      <c r="P25" s="281"/>
      <c r="Q25" s="281"/>
      <c r="R25" s="281"/>
      <c r="S25" s="182"/>
    </row>
    <row r="26" spans="1:19" x14ac:dyDescent="0.25">
      <c r="A26" s="174" t="s">
        <v>577</v>
      </c>
      <c r="B26" s="174"/>
      <c r="C26" s="175"/>
      <c r="D26" s="176"/>
      <c r="E26" s="176"/>
      <c r="F26" s="279"/>
      <c r="G26" s="176"/>
      <c r="H26" s="280"/>
      <c r="I26" s="400"/>
      <c r="J26" s="269"/>
      <c r="K26" s="279"/>
      <c r="L26" s="279"/>
      <c r="M26" s="279"/>
      <c r="N26" s="182"/>
      <c r="O26" s="281"/>
      <c r="P26" s="281"/>
      <c r="Q26" s="281"/>
      <c r="R26" s="281"/>
      <c r="S26" s="182"/>
    </row>
    <row r="27" spans="1:19" x14ac:dyDescent="0.25">
      <c r="A27" s="174"/>
      <c r="B27" s="174"/>
      <c r="C27" s="175"/>
      <c r="D27" s="176"/>
      <c r="E27" s="176"/>
      <c r="F27" s="279"/>
      <c r="G27" s="176"/>
      <c r="H27" s="280"/>
      <c r="I27" s="400"/>
      <c r="J27" s="269"/>
      <c r="K27" s="279"/>
      <c r="L27" s="279"/>
      <c r="M27" s="279"/>
      <c r="N27" s="182"/>
      <c r="O27" s="281"/>
      <c r="P27" s="281"/>
      <c r="Q27" s="281"/>
      <c r="R27" s="281"/>
      <c r="S27" s="182"/>
    </row>
    <row r="28" spans="1:19" x14ac:dyDescent="0.25">
      <c r="A28" s="174"/>
      <c r="B28" s="174"/>
      <c r="C28" s="175"/>
      <c r="D28" s="176"/>
      <c r="E28" s="12" t="s">
        <v>480</v>
      </c>
      <c r="F28" s="410">
        <f xml:space="preserve"> IF( INDEX(J28:S28, $I$4) = "", INDEX(J28:R28, $I$6), INDEX(J28:S28, $I$4))</f>
        <v>1</v>
      </c>
      <c r="G28" s="12" t="s">
        <v>481</v>
      </c>
      <c r="I28" s="398" t="str">
        <f t="array" ref="I28" xml:space="preserve"> IF( INDEX(J28:S28, I$5) = "", IF( INDEX(J28:S28, I$6) = F28, "vw", "tu"), IF(INDEX(J28:S28, I$5) = F28, "vw", "tu"))</f>
        <v>vw</v>
      </c>
      <c r="J28" s="340"/>
      <c r="K28" s="412">
        <v>1</v>
      </c>
      <c r="L28" s="412">
        <v>1</v>
      </c>
      <c r="M28" s="412">
        <v>1</v>
      </c>
      <c r="N28" s="340"/>
      <c r="O28" s="412"/>
      <c r="P28" s="412"/>
      <c r="Q28" s="412"/>
      <c r="R28" s="412"/>
      <c r="S28" s="340"/>
    </row>
    <row r="29" spans="1:19" x14ac:dyDescent="0.25">
      <c r="A29" s="174"/>
      <c r="B29" s="174"/>
      <c r="C29" s="175"/>
      <c r="D29" s="176"/>
      <c r="E29" s="12" t="s">
        <v>479</v>
      </c>
      <c r="F29" s="315">
        <f xml:space="preserve"> IF( INDEX(J29:S29, $I$4) = "", INDEX(J29:R29, $I$6), INDEX(J29:S29, $I$4))</f>
        <v>0.08</v>
      </c>
      <c r="G29" s="12" t="s">
        <v>104</v>
      </c>
      <c r="H29" s="280"/>
      <c r="I29" s="398" t="str">
        <f t="array" ref="I29" xml:space="preserve"> IF( INDEX(J29:S29, I$5) = "", IF( INDEX(J29:S29, I$6) = F29, "vw", "tu"), IF(INDEX(J29:S29, I$5) = F29, "vw", "tu"))</f>
        <v>vw</v>
      </c>
      <c r="J29" s="316"/>
      <c r="K29" s="317">
        <v>0.08</v>
      </c>
      <c r="L29" s="317">
        <v>0.08</v>
      </c>
      <c r="M29" s="317">
        <v>0.08</v>
      </c>
      <c r="N29" s="318"/>
      <c r="O29" s="319"/>
      <c r="P29" s="319"/>
      <c r="Q29" s="319"/>
      <c r="R29" s="319"/>
      <c r="S29" s="318"/>
    </row>
    <row r="30" spans="1:19" x14ac:dyDescent="0.25">
      <c r="A30" s="174"/>
      <c r="B30" s="174"/>
      <c r="C30" s="175"/>
      <c r="D30" s="176"/>
      <c r="E30" s="176"/>
      <c r="F30" s="279"/>
      <c r="G30" s="176"/>
      <c r="H30" s="280"/>
      <c r="I30" s="400"/>
      <c r="J30" s="269"/>
      <c r="K30" s="279"/>
      <c r="L30" s="279"/>
      <c r="M30" s="279"/>
      <c r="N30" s="182"/>
      <c r="O30" s="281"/>
      <c r="P30" s="281"/>
      <c r="Q30" s="281"/>
      <c r="R30" s="281"/>
      <c r="S30" s="182"/>
    </row>
    <row r="31" spans="1:19" x14ac:dyDescent="0.25">
      <c r="A31" s="174"/>
      <c r="B31" s="174"/>
      <c r="C31" s="175"/>
      <c r="D31" s="176"/>
      <c r="E31" s="176"/>
      <c r="F31" s="279"/>
      <c r="G31" s="176"/>
      <c r="H31" s="280"/>
      <c r="I31" s="400"/>
      <c r="J31" s="269"/>
      <c r="K31" s="279"/>
      <c r="L31" s="279"/>
      <c r="M31" s="279"/>
      <c r="N31" s="182"/>
      <c r="O31" s="281"/>
      <c r="P31" s="281"/>
      <c r="Q31" s="281"/>
      <c r="R31" s="281"/>
      <c r="S31" s="182"/>
    </row>
    <row r="32" spans="1:19" x14ac:dyDescent="0.25">
      <c r="A32" s="1" t="s">
        <v>127</v>
      </c>
      <c r="I32" s="398"/>
    </row>
    <row r="33" spans="1:19" x14ac:dyDescent="0.25">
      <c r="A33" s="174"/>
      <c r="B33" s="174"/>
      <c r="C33" s="175"/>
      <c r="D33" s="176"/>
      <c r="E33" s="176"/>
      <c r="F33" s="279"/>
      <c r="G33" s="176"/>
      <c r="H33" s="280"/>
      <c r="I33" s="400"/>
      <c r="J33" s="269"/>
      <c r="K33" s="279"/>
      <c r="L33" s="279"/>
      <c r="M33" s="279"/>
      <c r="N33" s="182"/>
      <c r="O33" s="281"/>
      <c r="P33" s="281"/>
      <c r="Q33" s="281"/>
      <c r="R33" s="281"/>
      <c r="S33" s="182"/>
    </row>
    <row r="34" spans="1:19" x14ac:dyDescent="0.25">
      <c r="B34" s="1" t="s">
        <v>156</v>
      </c>
      <c r="I34" s="398"/>
    </row>
    <row r="35" spans="1:19" x14ac:dyDescent="0.25">
      <c r="A35" s="295"/>
      <c r="B35" s="295"/>
      <c r="C35" s="296"/>
      <c r="D35" s="297"/>
      <c r="E35" s="314" t="s">
        <v>150</v>
      </c>
      <c r="F35" s="315">
        <f xml:space="preserve"> IF( INDEX(J35:S35, $I$4) = "", INDEX(J35:R35, $I$6), INDEX(J35:S35, $I$4))</f>
        <v>0.22</v>
      </c>
      <c r="G35" s="314" t="s">
        <v>132</v>
      </c>
      <c r="H35" s="314"/>
      <c r="I35" s="398" t="str">
        <f t="array" ref="I35" xml:space="preserve"> IF( INDEX(J35:S35, I$5) = "", IF( INDEX(J35:S35, I$6) = F35, "vw", "tu"), IF(INDEX(J35:S35, I$5) = F35, "vw", "tu"))</f>
        <v>vw</v>
      </c>
      <c r="J35" s="316"/>
      <c r="K35" s="317">
        <v>0.22</v>
      </c>
      <c r="L35" s="317">
        <v>0.22</v>
      </c>
      <c r="M35" s="317">
        <v>0.22</v>
      </c>
      <c r="N35" s="318"/>
      <c r="O35" s="319"/>
      <c r="P35" s="319"/>
      <c r="Q35" s="319"/>
      <c r="R35" s="319"/>
      <c r="S35" s="318"/>
    </row>
    <row r="36" spans="1:19" x14ac:dyDescent="0.25">
      <c r="E36" s="314" t="s">
        <v>151</v>
      </c>
      <c r="F36" s="315">
        <f xml:space="preserve"> IF( INDEX(J36:S36, $I$4) = "", INDEX(J36:R36, $I$6), INDEX(J36:S36, $I$4))</f>
        <v>0.27</v>
      </c>
      <c r="G36" s="314" t="s">
        <v>132</v>
      </c>
      <c r="H36" s="314"/>
      <c r="I36" s="398" t="str">
        <f t="array" ref="I36" xml:space="preserve"> IF( INDEX(J36:S36, I$5) = "", IF( INDEX(J36:S36, I$6) = F36, "vw", "tu"), IF(INDEX(J36:S36, I$5) = F36, "vw", "tu"))</f>
        <v>vw</v>
      </c>
      <c r="J36" s="316"/>
      <c r="K36" s="317">
        <v>0.27</v>
      </c>
      <c r="L36" s="317">
        <v>0.27</v>
      </c>
      <c r="M36" s="317">
        <v>0.27</v>
      </c>
      <c r="N36" s="318"/>
      <c r="O36" s="319"/>
      <c r="P36" s="319"/>
      <c r="Q36" s="319"/>
      <c r="R36" s="319"/>
      <c r="S36" s="318"/>
    </row>
    <row r="37" spans="1:19" x14ac:dyDescent="0.25">
      <c r="E37" s="314" t="s">
        <v>152</v>
      </c>
      <c r="F37" s="315">
        <f xml:space="preserve"> IF( INDEX(J37:S37, $I$4) = "", INDEX(J37:R37, $I$6), INDEX(J37:S37, $I$4))</f>
        <v>0.28000000000000003</v>
      </c>
      <c r="G37" s="314" t="s">
        <v>132</v>
      </c>
      <c r="H37" s="314"/>
      <c r="I37" s="398" t="str">
        <f t="array" ref="I37" xml:space="preserve"> IF( INDEX(J37:S37, I$5) = "", IF( INDEX(J37:S37, I$6) = F37, "vw", "tu"), IF(INDEX(J37:S37, I$5) = F37, "vw", "tu"))</f>
        <v>vw</v>
      </c>
      <c r="J37" s="316"/>
      <c r="K37" s="317">
        <f xml:space="preserve"> 1 - K35 - K36 - K38</f>
        <v>0.28000000000000003</v>
      </c>
      <c r="L37" s="317">
        <f t="shared" ref="L37:M37" si="0" xml:space="preserve"> 1 - L35 - L36 - L38</f>
        <v>0.28000000000000003</v>
      </c>
      <c r="M37" s="317">
        <f t="shared" si="0"/>
        <v>0.28000000000000003</v>
      </c>
      <c r="N37" s="318"/>
      <c r="O37" s="319"/>
      <c r="P37" s="319"/>
      <c r="Q37" s="319"/>
      <c r="R37" s="319"/>
      <c r="S37" s="318"/>
    </row>
    <row r="38" spans="1:19" x14ac:dyDescent="0.25">
      <c r="E38" s="314" t="s">
        <v>153</v>
      </c>
      <c r="F38" s="315">
        <f xml:space="preserve"> IF( INDEX(J38:S38, $I$4) = "", INDEX(J38:R38, $I$6), INDEX(J38:S38, $I$4))</f>
        <v>0.23</v>
      </c>
      <c r="G38" s="314" t="s">
        <v>132</v>
      </c>
      <c r="H38" s="314"/>
      <c r="I38" s="398" t="str">
        <f t="array" ref="I38" xml:space="preserve"> IF( INDEX(J38:S38, I$5) = "", IF( INDEX(J38:S38, I$6) = F38, "vw", "tu"), IF(INDEX(J38:S38, I$5) = F38, "vw", "tu"))</f>
        <v>vw</v>
      </c>
      <c r="J38" s="316"/>
      <c r="K38" s="317">
        <v>0.23</v>
      </c>
      <c r="L38" s="317">
        <v>0.23</v>
      </c>
      <c r="M38" s="317">
        <v>0.23</v>
      </c>
      <c r="N38" s="318"/>
      <c r="O38" s="319"/>
      <c r="P38" s="319"/>
      <c r="Q38" s="319"/>
      <c r="R38" s="319"/>
      <c r="S38" s="318"/>
    </row>
    <row r="39" spans="1:19" x14ac:dyDescent="0.25">
      <c r="E39" s="12" t="s">
        <v>570</v>
      </c>
      <c r="F39" s="722">
        <f xml:space="preserve"> IF(SUM(F35:F38) &lt;&gt; 1, 1, 0)</f>
        <v>0</v>
      </c>
      <c r="G39" s="12" t="s">
        <v>20</v>
      </c>
    </row>
    <row r="41" spans="1:19" x14ac:dyDescent="0.25">
      <c r="A41" s="295"/>
      <c r="B41" s="295"/>
      <c r="C41" s="296"/>
      <c r="D41" s="297"/>
      <c r="E41" s="298" t="s">
        <v>281</v>
      </c>
      <c r="F41" s="315">
        <f xml:space="preserve"> IF( INDEX(J41:S41, $I$4) = "", INDEX(J41:R41, $I$6), INDEX(J41:S41, $I$4))</f>
        <v>5.0000000000000001E-3</v>
      </c>
      <c r="G41" s="314" t="s">
        <v>118</v>
      </c>
      <c r="H41" s="314"/>
      <c r="I41" s="398" t="str">
        <f t="array" ref="I41" xml:space="preserve"> IF( INDEX(J41:S41, I$5) = "", IF( INDEX(J41:S41, I$6) = F41, "vw", "tu"), IF(INDEX(J41:S41, I$5) = F41, "vw", "tu"))</f>
        <v>vw</v>
      </c>
      <c r="J41" s="316"/>
      <c r="K41" s="317">
        <v>5.0000000000000001E-3</v>
      </c>
      <c r="L41" s="317">
        <v>5.0000000000000001E-3</v>
      </c>
      <c r="M41" s="317">
        <v>5.0000000000000001E-3</v>
      </c>
      <c r="N41" s="318"/>
      <c r="O41" s="319"/>
      <c r="P41" s="319"/>
      <c r="Q41" s="319"/>
      <c r="R41" s="319"/>
      <c r="S41" s="318"/>
    </row>
    <row r="42" spans="1:19" x14ac:dyDescent="0.25">
      <c r="E42" s="6" t="s">
        <v>180</v>
      </c>
      <c r="F42" s="320">
        <f xml:space="preserve"> IF( INDEX(J42:S42, $I$4) = "", INDEX(J42:R42, $I$6), INDEX(J42:S42, $I$4))</f>
        <v>245</v>
      </c>
      <c r="G42" s="6" t="s">
        <v>578</v>
      </c>
      <c r="H42" s="6"/>
      <c r="I42" s="398" t="str">
        <f t="array" ref="I42" xml:space="preserve"> IF( INDEX(J42:S42, I$5) = "", IF( INDEX(J42:S42, I$6) = F42, "vw", "tu"), IF(INDEX(J42:S42, I$5) = F42, "vw", "tu"))</f>
        <v>vw</v>
      </c>
      <c r="J42" s="321"/>
      <c r="K42" s="301">
        <v>245</v>
      </c>
      <c r="L42" s="301">
        <v>250</v>
      </c>
      <c r="M42" s="301">
        <v>245</v>
      </c>
      <c r="N42" s="322"/>
      <c r="O42" s="323"/>
      <c r="P42" s="323"/>
      <c r="Q42" s="323"/>
      <c r="R42" s="323"/>
      <c r="S42" s="322"/>
    </row>
    <row r="43" spans="1:19" x14ac:dyDescent="0.25">
      <c r="E43" s="314" t="s">
        <v>121</v>
      </c>
      <c r="F43" s="315">
        <f xml:space="preserve"> IF( INDEX(J43:S43, $I$4) = "", INDEX(J43:R43, $I$6), INDEX(J43:S43, $I$4))</f>
        <v>0.97</v>
      </c>
      <c r="G43" s="314" t="s">
        <v>104</v>
      </c>
      <c r="H43" s="314"/>
      <c r="I43" s="398" t="str">
        <f t="array" ref="I43" xml:space="preserve"> IF( INDEX(J43:S43, I$5) = "", IF( INDEX(J43:S43, I$6) = F43, "vw", "tu"), IF(INDEX(J43:S43, I$5) = F43, "vw", "tu"))</f>
        <v>vw</v>
      </c>
      <c r="J43" s="316"/>
      <c r="K43" s="317">
        <v>0.97</v>
      </c>
      <c r="L43" s="317">
        <v>0.97</v>
      </c>
      <c r="M43" s="317">
        <v>0.97</v>
      </c>
      <c r="N43" s="318"/>
      <c r="O43" s="319"/>
      <c r="P43" s="319"/>
      <c r="Q43" s="319"/>
      <c r="R43" s="319"/>
      <c r="S43" s="318"/>
    </row>
    <row r="44" spans="1:19" x14ac:dyDescent="0.25">
      <c r="A44" s="389"/>
      <c r="B44" s="389"/>
      <c r="C44" s="390"/>
      <c r="D44" s="391"/>
      <c r="E44" s="422"/>
      <c r="F44" s="421"/>
      <c r="G44" s="422"/>
      <c r="H44" s="422"/>
      <c r="I44" s="423"/>
    </row>
    <row r="45" spans="1:19" x14ac:dyDescent="0.25">
      <c r="A45" s="389"/>
      <c r="B45" s="389" t="s">
        <v>157</v>
      </c>
      <c r="C45" s="390"/>
      <c r="D45" s="391"/>
      <c r="E45" s="422"/>
      <c r="F45" s="421"/>
      <c r="G45" s="422"/>
      <c r="H45" s="422"/>
      <c r="I45" s="423"/>
    </row>
    <row r="46" spans="1:19" x14ac:dyDescent="0.25">
      <c r="E46" s="6" t="s">
        <v>155</v>
      </c>
      <c r="F46" s="320">
        <f xml:space="preserve"> IF( INDEX(J46:S46, $I$4) = "", INDEX(J46:R46, $I$6), INDEX(J46:S46, $I$4))</f>
        <v>1700</v>
      </c>
      <c r="G46" s="6" t="s">
        <v>571</v>
      </c>
      <c r="H46" s="6"/>
      <c r="I46" s="398" t="str">
        <f t="array" ref="I46" xml:space="preserve"> IF( INDEX(J46:S46, I$5) = "", IF( INDEX(J46:S46, I$6) = F46, "vw", "tu"), IF(INDEX(J46:S46, I$5) = F46, "vw", "tu"))</f>
        <v>vw</v>
      </c>
      <c r="J46" s="321"/>
      <c r="K46" s="301">
        <v>1700</v>
      </c>
      <c r="L46" s="301">
        <v>1500</v>
      </c>
      <c r="M46" s="301">
        <v>1700</v>
      </c>
      <c r="N46" s="322"/>
      <c r="O46" s="323"/>
      <c r="P46" s="323"/>
      <c r="Q46" s="323"/>
      <c r="R46" s="323"/>
      <c r="S46" s="322"/>
    </row>
    <row r="47" spans="1:19" x14ac:dyDescent="0.25">
      <c r="A47" s="389"/>
      <c r="B47" s="389"/>
      <c r="C47" s="390"/>
      <c r="D47" s="391"/>
      <c r="E47" s="422"/>
      <c r="F47" s="421"/>
      <c r="G47" s="422"/>
      <c r="H47" s="422"/>
      <c r="I47" s="423"/>
    </row>
    <row r="48" spans="1:19" x14ac:dyDescent="0.25">
      <c r="B48" s="1" t="s">
        <v>271</v>
      </c>
      <c r="E48" s="422"/>
      <c r="F48" s="421"/>
      <c r="G48" s="422"/>
      <c r="H48" s="422"/>
      <c r="I48" s="423"/>
    </row>
    <row r="49" spans="1:19" x14ac:dyDescent="0.25">
      <c r="E49" s="202" t="s">
        <v>268</v>
      </c>
      <c r="F49" s="724">
        <f xml:space="preserve"> IF( INDEX(J49:S49, $I$4) = "", INDEX(J49:R49, $I$6), INDEX(J49:S49, $I$4))</f>
        <v>12</v>
      </c>
      <c r="G49" s="202" t="s">
        <v>86</v>
      </c>
      <c r="H49" s="6"/>
      <c r="I49" s="398" t="str">
        <f t="array" ref="I49" xml:space="preserve"> IF( INDEX(J49:S49, I$5) = "", IF( INDEX(J49:S49, I$6) = F49, "vw", "tu"), IF(INDEX(J49:S49, I$5) = F49, "vw", "tu"))</f>
        <v>vw</v>
      </c>
      <c r="J49" s="321"/>
      <c r="K49" s="432">
        <v>12</v>
      </c>
      <c r="L49" s="432">
        <v>12</v>
      </c>
      <c r="M49" s="432">
        <v>12</v>
      </c>
      <c r="N49" s="322"/>
      <c r="O49" s="468"/>
      <c r="P49" s="468"/>
      <c r="Q49" s="468"/>
      <c r="R49" s="468"/>
      <c r="S49" s="467"/>
    </row>
    <row r="50" spans="1:19" x14ac:dyDescent="0.25">
      <c r="A50" s="459"/>
      <c r="B50" s="459"/>
      <c r="C50" s="460"/>
      <c r="D50" s="461"/>
      <c r="E50" s="463" t="s">
        <v>265</v>
      </c>
      <c r="F50" s="464">
        <f xml:space="preserve"> IF( INDEX(J50:S50, $I$4) = "", INDEX(J50:R50, $I$6), INDEX(J50:S50, $I$4))</f>
        <v>170</v>
      </c>
      <c r="G50" s="463" t="s">
        <v>266</v>
      </c>
      <c r="H50" s="463"/>
      <c r="I50" s="398" t="str">
        <f t="array" ref="I50" xml:space="preserve"> IF( INDEX(J50:S50, I$5) = "", IF( INDEX(J50:S50, I$6) = F50, "vw", "tu"), IF(INDEX(J50:S50, I$5) = F50, "vw", "tu"))</f>
        <v>vw</v>
      </c>
      <c r="J50" s="465"/>
      <c r="K50" s="466">
        <v>170</v>
      </c>
      <c r="L50" s="466">
        <v>170</v>
      </c>
      <c r="M50" s="466">
        <v>170</v>
      </c>
      <c r="N50" s="467"/>
      <c r="O50" s="468"/>
      <c r="P50" s="468"/>
      <c r="Q50" s="468"/>
      <c r="R50" s="468"/>
      <c r="S50" s="467"/>
    </row>
    <row r="51" spans="1:19" x14ac:dyDescent="0.25">
      <c r="A51" s="459"/>
      <c r="B51" s="459"/>
      <c r="C51" s="460"/>
      <c r="D51" s="461"/>
      <c r="E51" s="463" t="s">
        <v>272</v>
      </c>
      <c r="F51" s="464">
        <f xml:space="preserve"> IF( INDEX(J51:S51, $I$4) = "", INDEX(J51:R51, $I$6), INDEX(J51:S51, $I$4))</f>
        <v>145</v>
      </c>
      <c r="G51" s="463" t="s">
        <v>266</v>
      </c>
      <c r="H51" s="463"/>
      <c r="I51" s="398" t="str">
        <f t="array" ref="I51" xml:space="preserve"> IF( INDEX(J51:S51, I$5) = "", IF( INDEX(J51:S51, I$6) = F51, "vw", "tu"), IF(INDEX(J51:S51, I$5) = F51, "vw", "tu"))</f>
        <v>vw</v>
      </c>
      <c r="J51" s="465"/>
      <c r="K51" s="466">
        <v>145</v>
      </c>
      <c r="L51" s="466">
        <v>145</v>
      </c>
      <c r="M51" s="466">
        <v>145</v>
      </c>
      <c r="N51" s="467"/>
      <c r="O51" s="468"/>
      <c r="P51" s="468"/>
      <c r="Q51" s="468"/>
      <c r="R51" s="468"/>
      <c r="S51" s="467"/>
    </row>
    <row r="52" spans="1:19" x14ac:dyDescent="0.25">
      <c r="A52" s="295"/>
      <c r="B52" s="295"/>
      <c r="C52" s="296"/>
      <c r="D52" s="297"/>
      <c r="E52" s="314" t="s">
        <v>267</v>
      </c>
      <c r="F52" s="315">
        <f xml:space="preserve"> IF( INDEX(J52:S52, $I$4) = "", INDEX(J52:R52, $I$6), INDEX(J52:S52, $I$4))</f>
        <v>2.5000000000000001E-2</v>
      </c>
      <c r="G52" s="314" t="s">
        <v>118</v>
      </c>
      <c r="H52" s="314"/>
      <c r="I52" s="398" t="str">
        <f t="array" ref="I52" xml:space="preserve"> IF( INDEX(J52:S52, I$5) = "", IF( INDEX(J52:S52, I$6) = F52, "vw", "tu"), IF(INDEX(J52:S52, I$5) = F52, "vw", "tu"))</f>
        <v>vw</v>
      </c>
      <c r="J52" s="316"/>
      <c r="K52" s="317">
        <v>2.5000000000000001E-2</v>
      </c>
      <c r="L52" s="317">
        <v>2.5000000000000001E-2</v>
      </c>
      <c r="M52" s="317">
        <v>2.5000000000000001E-2</v>
      </c>
      <c r="N52" s="318"/>
      <c r="O52" s="319"/>
      <c r="P52" s="319"/>
      <c r="Q52" s="319"/>
      <c r="R52" s="319"/>
      <c r="S52" s="318"/>
    </row>
    <row r="55" spans="1:19" x14ac:dyDescent="0.25">
      <c r="A55" s="1" t="s">
        <v>411</v>
      </c>
    </row>
    <row r="56" spans="1:19" x14ac:dyDescent="0.25">
      <c r="A56" s="174"/>
      <c r="B56" s="174"/>
      <c r="C56" s="175"/>
      <c r="D56" s="176"/>
      <c r="E56" s="176"/>
      <c r="F56" s="279"/>
      <c r="G56" s="176"/>
      <c r="H56" s="280"/>
      <c r="I56" s="400"/>
      <c r="J56" s="269"/>
      <c r="K56" s="279"/>
      <c r="L56" s="279"/>
      <c r="M56" s="279"/>
      <c r="N56" s="182"/>
      <c r="O56" s="281"/>
      <c r="P56" s="281"/>
      <c r="Q56" s="281"/>
      <c r="R56" s="281"/>
      <c r="S56" s="182"/>
    </row>
    <row r="57" spans="1:19" s="601" customFormat="1" x14ac:dyDescent="0.25">
      <c r="A57" s="1"/>
      <c r="B57" s="1"/>
      <c r="C57" s="19"/>
      <c r="D57" s="20"/>
      <c r="E57" s="6" t="s">
        <v>389</v>
      </c>
      <c r="F57" s="320">
        <f t="shared" ref="F57:F63" si="1" xml:space="preserve"> IF( INDEX(J57:S57, $I$4) = "", INDEX(J57:R57, $I$6), INDEX(J57:S57, $I$4))</f>
        <v>72000</v>
      </c>
      <c r="G57" s="6" t="str">
        <f xml:space="preserve"> SMU</f>
        <v>$ 000s</v>
      </c>
      <c r="H57" s="6"/>
      <c r="I57" s="451" t="str">
        <f t="array" ref="I57" xml:space="preserve"> IF( INDEX(J57:S57, I$5) = "", IF( INDEX(J57:S57, I$6) = F57, "vw", "tu"), IF(INDEX(J57:S57, I$5) = F57, "vw", "tu"))</f>
        <v>vw</v>
      </c>
      <c r="J57" s="321"/>
      <c r="K57" s="301">
        <v>72000</v>
      </c>
      <c r="L57" s="301">
        <v>72000</v>
      </c>
      <c r="M57" s="301">
        <v>72000</v>
      </c>
      <c r="N57" s="322"/>
      <c r="O57" s="323"/>
      <c r="P57" s="323"/>
      <c r="Q57" s="323"/>
      <c r="R57" s="323"/>
      <c r="S57" s="322"/>
    </row>
    <row r="58" spans="1:19" s="602" customFormat="1" x14ac:dyDescent="0.25">
      <c r="A58" s="295"/>
      <c r="B58" s="295"/>
      <c r="C58" s="296"/>
      <c r="D58" s="297"/>
      <c r="E58" s="314" t="s">
        <v>390</v>
      </c>
      <c r="F58" s="315">
        <f t="shared" si="1"/>
        <v>0.05</v>
      </c>
      <c r="G58" s="314" t="s">
        <v>104</v>
      </c>
      <c r="H58" s="314"/>
      <c r="I58" s="428" t="str">
        <f t="array" ref="I58" xml:space="preserve"> IF( INDEX(J58:S58, I$5) = "", IF( INDEX(J58:S58, I$6) = F58, "vw", "tu"), IF(INDEX(J58:S58, I$5) = F58, "vw", "tu"))</f>
        <v>vw</v>
      </c>
      <c r="J58" s="316"/>
      <c r="K58" s="317">
        <v>0.05</v>
      </c>
      <c r="L58" s="317">
        <v>0.05</v>
      </c>
      <c r="M58" s="317">
        <v>0.05</v>
      </c>
      <c r="N58" s="318"/>
      <c r="O58" s="319"/>
      <c r="P58" s="319"/>
      <c r="Q58" s="319"/>
      <c r="R58" s="319"/>
      <c r="S58" s="318"/>
    </row>
    <row r="59" spans="1:19" s="601" customFormat="1" x14ac:dyDescent="0.25">
      <c r="A59" s="1"/>
      <c r="B59" s="1"/>
      <c r="C59" s="19"/>
      <c r="D59" s="20"/>
      <c r="E59" s="6" t="s">
        <v>391</v>
      </c>
      <c r="F59" s="320">
        <f t="shared" si="1"/>
        <v>1200</v>
      </c>
      <c r="G59" s="6" t="s">
        <v>571</v>
      </c>
      <c r="H59" s="6"/>
      <c r="I59" s="451" t="str">
        <f t="array" ref="I59" xml:space="preserve"> IF( INDEX(J59:S59, I$5) = "", IF( INDEX(J59:S59, I$6) = F59, "vw", "tu"), IF(INDEX(J59:S59, I$5) = F59, "vw", "tu"))</f>
        <v>vw</v>
      </c>
      <c r="J59" s="321"/>
      <c r="K59" s="301">
        <v>1200</v>
      </c>
      <c r="L59" s="301">
        <v>1200</v>
      </c>
      <c r="M59" s="301">
        <v>1200</v>
      </c>
      <c r="N59" s="322"/>
      <c r="O59" s="323"/>
      <c r="P59" s="323"/>
      <c r="Q59" s="323"/>
      <c r="R59" s="323"/>
      <c r="S59" s="322"/>
    </row>
    <row r="60" spans="1:19" s="601" customFormat="1" x14ac:dyDescent="0.25">
      <c r="A60" s="1"/>
      <c r="B60" s="1"/>
      <c r="C60" s="19"/>
      <c r="D60" s="20"/>
      <c r="E60" s="6" t="s">
        <v>406</v>
      </c>
      <c r="F60" s="320">
        <f t="shared" si="1"/>
        <v>850</v>
      </c>
      <c r="G60" s="6" t="str">
        <f xml:space="preserve"> SMU</f>
        <v>$ 000s</v>
      </c>
      <c r="H60" s="6"/>
      <c r="I60" s="451" t="str">
        <f t="array" ref="I60" xml:space="preserve"> IF( INDEX(J60:S60, I$5) = "", IF( INDEX(J60:S60, I$6) = F60, "vw", "tu"), IF(INDEX(J60:S60, I$5) = F60, "vw", "tu"))</f>
        <v>vw</v>
      </c>
      <c r="J60" s="321"/>
      <c r="K60" s="301">
        <v>850</v>
      </c>
      <c r="L60" s="301">
        <v>850</v>
      </c>
      <c r="M60" s="301">
        <v>850</v>
      </c>
      <c r="N60" s="322"/>
      <c r="O60" s="323"/>
      <c r="P60" s="323"/>
      <c r="Q60" s="323"/>
      <c r="R60" s="323"/>
      <c r="S60" s="322"/>
    </row>
    <row r="61" spans="1:19" s="601" customFormat="1" x14ac:dyDescent="0.25">
      <c r="A61" s="1"/>
      <c r="B61" s="1"/>
      <c r="C61" s="19"/>
      <c r="D61" s="20"/>
      <c r="E61" s="6" t="s">
        <v>408</v>
      </c>
      <c r="F61" s="320">
        <f t="shared" si="1"/>
        <v>2200</v>
      </c>
      <c r="G61" s="6" t="str">
        <f xml:space="preserve"> SMU</f>
        <v>$ 000s</v>
      </c>
      <c r="H61" s="6"/>
      <c r="I61" s="451" t="str">
        <f t="array" ref="I61" xml:space="preserve"> IF( INDEX(J61:S61, I$5) = "", IF( INDEX(J61:S61, I$6) = F61, "vw", "tu"), IF(INDEX(J61:S61, I$5) = F61, "vw", "tu"))</f>
        <v>vw</v>
      </c>
      <c r="J61" s="321"/>
      <c r="K61" s="301">
        <v>2200</v>
      </c>
      <c r="L61" s="301">
        <v>2200</v>
      </c>
      <c r="M61" s="301">
        <v>2200</v>
      </c>
      <c r="N61" s="322"/>
      <c r="O61" s="323"/>
      <c r="P61" s="323"/>
      <c r="Q61" s="323"/>
      <c r="R61" s="323"/>
      <c r="S61" s="322"/>
    </row>
    <row r="62" spans="1:19" s="601" customFormat="1" x14ac:dyDescent="0.25">
      <c r="A62" s="1"/>
      <c r="B62" s="1"/>
      <c r="C62" s="19"/>
      <c r="D62" s="20"/>
      <c r="E62" s="6" t="s">
        <v>409</v>
      </c>
      <c r="F62" s="320">
        <f t="shared" si="1"/>
        <v>0</v>
      </c>
      <c r="G62" s="6" t="str">
        <f xml:space="preserve"> SMU</f>
        <v>$ 000s</v>
      </c>
      <c r="H62" s="6"/>
      <c r="I62" s="451" t="str">
        <f t="array" ref="I62" xml:space="preserve"> IF( INDEX(J62:S62, I$5) = "", IF( INDEX(J62:S62, I$6) = F62, "vw", "tu"), IF(INDEX(J62:S62, I$5) = F62, "vw", "tu"))</f>
        <v>vw</v>
      </c>
      <c r="J62" s="321"/>
      <c r="K62" s="301">
        <v>0</v>
      </c>
      <c r="L62" s="301">
        <v>0</v>
      </c>
      <c r="M62" s="301">
        <v>0</v>
      </c>
      <c r="N62" s="322"/>
      <c r="O62" s="323"/>
      <c r="P62" s="323"/>
      <c r="Q62" s="323"/>
      <c r="R62" s="323"/>
      <c r="S62" s="322"/>
    </row>
    <row r="63" spans="1:19" s="601" customFormat="1" x14ac:dyDescent="0.25">
      <c r="A63" s="1"/>
      <c r="B63" s="1"/>
      <c r="C63" s="19"/>
      <c r="D63" s="20"/>
      <c r="E63" s="6" t="s">
        <v>410</v>
      </c>
      <c r="F63" s="320">
        <f t="shared" si="1"/>
        <v>650</v>
      </c>
      <c r="G63" s="6" t="str">
        <f xml:space="preserve"> SMU</f>
        <v>$ 000s</v>
      </c>
      <c r="H63" s="6"/>
      <c r="I63" s="451" t="str">
        <f t="array" ref="I63" xml:space="preserve"> IF( INDEX(J63:S63, I$5) = "", IF( INDEX(J63:S63, I$6) = F63, "vw", "tu"), IF(INDEX(J63:S63, I$5) = F63, "vw", "tu"))</f>
        <v>vw</v>
      </c>
      <c r="J63" s="321"/>
      <c r="K63" s="301">
        <v>650</v>
      </c>
      <c r="L63" s="301">
        <v>650</v>
      </c>
      <c r="M63" s="301">
        <v>650</v>
      </c>
      <c r="N63" s="322"/>
      <c r="O63" s="323"/>
      <c r="P63" s="323"/>
      <c r="Q63" s="323"/>
      <c r="R63" s="323"/>
      <c r="S63" s="322"/>
    </row>
    <row r="66" spans="1:19" x14ac:dyDescent="0.25">
      <c r="A66" s="1" t="s">
        <v>189</v>
      </c>
      <c r="I66" s="398"/>
    </row>
    <row r="67" spans="1:19" x14ac:dyDescent="0.25">
      <c r="I67" s="398"/>
    </row>
    <row r="68" spans="1:19" x14ac:dyDescent="0.25">
      <c r="B68" s="1" t="s">
        <v>435</v>
      </c>
      <c r="I68" s="398"/>
    </row>
    <row r="69" spans="1:19" x14ac:dyDescent="0.25">
      <c r="E69" s="314" t="s">
        <v>587</v>
      </c>
      <c r="F69" s="315">
        <f xml:space="preserve"> IF( INDEX(J69:S69, $I$4) = "", INDEX(J69:R69, $I$6), INDEX(J69:S69, $I$4))</f>
        <v>0.65</v>
      </c>
      <c r="G69" s="314" t="s">
        <v>104</v>
      </c>
      <c r="H69" s="314"/>
      <c r="I69" s="428" t="str">
        <f t="array" ref="I69" xml:space="preserve"> IF( INDEX(J69:S69, I$5) = "", IF( INDEX(J69:S69, I$6) = F69, "vw", "tu"), IF(INDEX(J69:S69, I$5) = F69, "vw", "tu"))</f>
        <v>vw</v>
      </c>
      <c r="J69" s="316"/>
      <c r="K69" s="317">
        <v>0.65</v>
      </c>
      <c r="L69" s="317">
        <v>0.65</v>
      </c>
      <c r="M69" s="317">
        <v>0.65</v>
      </c>
      <c r="N69" s="318"/>
      <c r="O69" s="319"/>
      <c r="P69" s="319"/>
      <c r="Q69" s="319"/>
      <c r="R69" s="319"/>
      <c r="S69" s="318"/>
    </row>
    <row r="70" spans="1:19" x14ac:dyDescent="0.25">
      <c r="E70" s="314" t="s">
        <v>588</v>
      </c>
      <c r="F70" s="315">
        <f xml:space="preserve"> 1 - F69</f>
        <v>0.35</v>
      </c>
      <c r="G70" s="314" t="s">
        <v>104</v>
      </c>
      <c r="H70" s="314"/>
      <c r="I70" s="398"/>
    </row>
    <row r="71" spans="1:19" x14ac:dyDescent="0.25">
      <c r="I71" s="398"/>
    </row>
    <row r="72" spans="1:19" x14ac:dyDescent="0.25">
      <c r="C72" s="19" t="s">
        <v>586</v>
      </c>
      <c r="I72" s="398"/>
    </row>
    <row r="73" spans="1:19" s="602" customFormat="1" x14ac:dyDescent="0.25">
      <c r="A73" s="295"/>
      <c r="B73" s="295"/>
      <c r="C73" s="296"/>
      <c r="D73" s="297"/>
      <c r="E73" s="314" t="s">
        <v>590</v>
      </c>
      <c r="F73" s="315">
        <f xml:space="preserve"> IF( INDEX(J73:S73, $I$4) = "", INDEX(J73:R73, $I$6), INDEX(J73:S73, $I$4))</f>
        <v>0.02</v>
      </c>
      <c r="G73" s="314" t="s">
        <v>104</v>
      </c>
      <c r="H73" s="314"/>
      <c r="I73" s="428" t="str">
        <f t="array" ref="I73" xml:space="preserve"> IF( INDEX(J73:S73, I$5) = "", IF( INDEX(J73:S73, I$6) = F73, "vw", "tu"), IF(INDEX(J73:S73, I$5) = F73, "vw", "tu"))</f>
        <v>vw</v>
      </c>
      <c r="J73" s="316"/>
      <c r="K73" s="317">
        <v>0.02</v>
      </c>
      <c r="L73" s="317">
        <v>0.02</v>
      </c>
      <c r="M73" s="317">
        <v>0.02</v>
      </c>
      <c r="N73" s="318"/>
      <c r="O73" s="319"/>
      <c r="P73" s="319"/>
      <c r="Q73" s="319"/>
      <c r="R73" s="319"/>
      <c r="S73" s="318"/>
    </row>
    <row r="74" spans="1:19" x14ac:dyDescent="0.25">
      <c r="E74" s="6" t="s">
        <v>591</v>
      </c>
      <c r="F74" s="320">
        <f xml:space="preserve"> IF( INDEX(J74:S74, $I$4) = "", INDEX(J74:R74, $I$6), INDEX(J74:S74, $I$4))</f>
        <v>39000</v>
      </c>
      <c r="G74" s="6" t="str">
        <f xml:space="preserve"> SMU</f>
        <v>$ 000s</v>
      </c>
      <c r="H74" s="6"/>
      <c r="I74" s="428" t="str">
        <f t="array" ref="I74" xml:space="preserve"> IF( INDEX(J74:S74, I$5) = "", IF( INDEX(J74:S74, I$6) = F74, "vw", "tu"), IF(INDEX(J74:S74, I$5) = F74, "vw", "tu"))</f>
        <v>vw</v>
      </c>
      <c r="J74" s="321"/>
      <c r="K74" s="301">
        <v>39000</v>
      </c>
      <c r="L74" s="301">
        <v>39000</v>
      </c>
      <c r="M74" s="301">
        <v>39000</v>
      </c>
      <c r="N74" s="322"/>
      <c r="O74" s="323"/>
      <c r="P74" s="323"/>
      <c r="Q74" s="323"/>
      <c r="R74" s="323"/>
      <c r="S74" s="322"/>
    </row>
    <row r="75" spans="1:19" s="602" customFormat="1" x14ac:dyDescent="0.25">
      <c r="A75" s="295"/>
      <c r="B75" s="295"/>
      <c r="C75" s="296"/>
      <c r="D75" s="297"/>
      <c r="E75" s="314" t="s">
        <v>592</v>
      </c>
      <c r="F75" s="315">
        <f xml:space="preserve"> IF( INDEX(J75:S75, $I$4) = "", INDEX(J75:R75, $I$6), INDEX(J75:S75, $I$4))</f>
        <v>5.0000000000000001E-3</v>
      </c>
      <c r="G75" s="314" t="s">
        <v>118</v>
      </c>
      <c r="H75" s="314"/>
      <c r="I75" s="428" t="str">
        <f t="array" ref="I75" xml:space="preserve"> IF( INDEX(J75:S75, I$5) = "", IF( INDEX(J75:S75, I$6) = F75, "vw", "tu"), IF(INDEX(J75:S75, I$5) = F75, "vw", "tu"))</f>
        <v>vw</v>
      </c>
      <c r="J75" s="316"/>
      <c r="K75" s="317">
        <v>5.0000000000000001E-3</v>
      </c>
      <c r="L75" s="317">
        <v>5.0000000000000001E-3</v>
      </c>
      <c r="M75" s="317">
        <v>5.0000000000000001E-3</v>
      </c>
      <c r="N75" s="318"/>
      <c r="O75" s="319"/>
      <c r="P75" s="319"/>
      <c r="Q75" s="319"/>
      <c r="R75" s="319"/>
      <c r="S75" s="318"/>
    </row>
    <row r="76" spans="1:19" s="602" customFormat="1" x14ac:dyDescent="0.25">
      <c r="A76" s="295"/>
      <c r="B76" s="295"/>
      <c r="C76" s="296"/>
      <c r="D76" s="297"/>
      <c r="E76" s="314" t="s">
        <v>593</v>
      </c>
      <c r="F76" s="315">
        <f xml:space="preserve"> IF( INDEX(J76:S76, $I$4) = "", INDEX(J76:R76, $I$6), INDEX(J76:S76, $I$4))</f>
        <v>0.02</v>
      </c>
      <c r="G76" s="314" t="s">
        <v>118</v>
      </c>
      <c r="H76" s="314"/>
      <c r="I76" s="428" t="str">
        <f t="array" ref="I76" xml:space="preserve"> IF( INDEX(J76:S76, I$5) = "", IF( INDEX(J76:S76, I$6) = F76, "vw", "tu"), IF(INDEX(J76:S76, I$5) = F76, "vw", "tu"))</f>
        <v>vw</v>
      </c>
      <c r="J76" s="316"/>
      <c r="K76" s="317">
        <v>0.02</v>
      </c>
      <c r="L76" s="317">
        <v>0.02</v>
      </c>
      <c r="M76" s="317">
        <v>0.02</v>
      </c>
      <c r="N76" s="318"/>
      <c r="O76" s="319"/>
      <c r="P76" s="319"/>
      <c r="Q76" s="319"/>
      <c r="R76" s="319"/>
      <c r="S76" s="318"/>
    </row>
    <row r="77" spans="1:19" x14ac:dyDescent="0.25">
      <c r="E77" s="314" t="s">
        <v>594</v>
      </c>
      <c r="F77" s="315">
        <f xml:space="preserve"> IF( INDEX(J77:S77, $I$4) = "", INDEX(J77:R77, $I$6), INDEX(J77:S77, $I$4))</f>
        <v>0.02</v>
      </c>
      <c r="G77" s="314" t="s">
        <v>118</v>
      </c>
      <c r="H77" s="314"/>
      <c r="I77" s="428" t="str">
        <f t="array" ref="I77" xml:space="preserve"> IF( INDEX(J77:S77, I$5) = "", IF( INDEX(J77:S77, I$6) = F77, "vw", "tu"), IF(INDEX(J77:S77, I$5) = F77, "vw", "tu"))</f>
        <v>vw</v>
      </c>
      <c r="J77" s="316"/>
      <c r="K77" s="317">
        <v>0.02</v>
      </c>
      <c r="L77" s="317">
        <v>0.02</v>
      </c>
      <c r="M77" s="317">
        <v>0.02</v>
      </c>
      <c r="N77" s="318"/>
      <c r="O77" s="319"/>
      <c r="P77" s="319"/>
      <c r="Q77" s="319"/>
      <c r="R77" s="319"/>
      <c r="S77" s="318"/>
    </row>
    <row r="79" spans="1:19" x14ac:dyDescent="0.25">
      <c r="C79" s="19" t="s">
        <v>600</v>
      </c>
      <c r="I79" s="398"/>
    </row>
    <row r="80" spans="1:19" s="602" customFormat="1" x14ac:dyDescent="0.25">
      <c r="A80" s="295"/>
      <c r="B80" s="295"/>
      <c r="C80" s="296"/>
      <c r="D80" s="297"/>
      <c r="E80" s="314" t="s">
        <v>595</v>
      </c>
      <c r="F80" s="315">
        <f xml:space="preserve"> IF( INDEX(J80:S80, $I$4) = "", INDEX(J80:R80, $I$6), INDEX(J80:S80, $I$4))</f>
        <v>0.02</v>
      </c>
      <c r="G80" s="314" t="s">
        <v>104</v>
      </c>
      <c r="H80" s="314"/>
      <c r="I80" s="428" t="str">
        <f t="array" ref="I80" xml:space="preserve"> IF( INDEX(J80:S80, I$5) = "", IF( INDEX(J80:S80, I$6) = F80, "vw", "tu"), IF(INDEX(J80:S80, I$5) = F80, "vw", "tu"))</f>
        <v>vw</v>
      </c>
      <c r="J80" s="316"/>
      <c r="K80" s="317">
        <v>0.02</v>
      </c>
      <c r="L80" s="317">
        <v>0.02</v>
      </c>
      <c r="M80" s="317">
        <v>0.02</v>
      </c>
      <c r="N80" s="318"/>
      <c r="O80" s="319"/>
      <c r="P80" s="319"/>
      <c r="Q80" s="319"/>
      <c r="R80" s="319"/>
      <c r="S80" s="318"/>
    </row>
    <row r="81" spans="1:19" x14ac:dyDescent="0.25">
      <c r="E81" s="6" t="s">
        <v>596</v>
      </c>
      <c r="F81" s="320">
        <f xml:space="preserve"> IF( INDEX(J81:S81, $I$4) = "", INDEX(J81:R81, $I$6), INDEX(J81:S81, $I$4))</f>
        <v>21000</v>
      </c>
      <c r="G81" s="6" t="str">
        <f xml:space="preserve"> SMU</f>
        <v>$ 000s</v>
      </c>
      <c r="H81" s="6"/>
      <c r="I81" s="428" t="str">
        <f t="array" ref="I81" xml:space="preserve"> IF( INDEX(J81:S81, I$5) = "", IF( INDEX(J81:S81, I$6) = F81, "vw", "tu"), IF(INDEX(J81:S81, I$5) = F81, "vw", "tu"))</f>
        <v>vw</v>
      </c>
      <c r="J81" s="321"/>
      <c r="K81" s="301">
        <v>21000</v>
      </c>
      <c r="L81" s="301">
        <v>21000</v>
      </c>
      <c r="M81" s="301">
        <v>21000</v>
      </c>
      <c r="N81" s="322"/>
      <c r="O81" s="323"/>
      <c r="P81" s="323"/>
      <c r="Q81" s="323"/>
      <c r="R81" s="323"/>
      <c r="S81" s="322"/>
    </row>
    <row r="82" spans="1:19" s="602" customFormat="1" x14ac:dyDescent="0.25">
      <c r="A82" s="295"/>
      <c r="B82" s="295"/>
      <c r="C82" s="296"/>
      <c r="D82" s="297"/>
      <c r="E82" s="314" t="s">
        <v>597</v>
      </c>
      <c r="F82" s="315">
        <f xml:space="preserve"> IF( INDEX(J82:S82, $I$4) = "", INDEX(J82:R82, $I$6), INDEX(J82:S82, $I$4))</f>
        <v>5.0000000000000001E-3</v>
      </c>
      <c r="G82" s="314" t="s">
        <v>118</v>
      </c>
      <c r="H82" s="314"/>
      <c r="I82" s="428" t="str">
        <f t="array" ref="I82" xml:space="preserve"> IF( INDEX(J82:S82, I$5) = "", IF( INDEX(J82:S82, I$6) = F82, "vw", "tu"), IF(INDEX(J82:S82, I$5) = F82, "vw", "tu"))</f>
        <v>vw</v>
      </c>
      <c r="J82" s="316"/>
      <c r="K82" s="317">
        <v>5.0000000000000001E-3</v>
      </c>
      <c r="L82" s="317">
        <v>5.0000000000000001E-3</v>
      </c>
      <c r="M82" s="317">
        <v>5.0000000000000001E-3</v>
      </c>
      <c r="N82" s="318"/>
      <c r="O82" s="319"/>
      <c r="P82" s="319"/>
      <c r="Q82" s="319"/>
      <c r="R82" s="319"/>
      <c r="S82" s="318"/>
    </row>
    <row r="83" spans="1:19" s="602" customFormat="1" x14ac:dyDescent="0.25">
      <c r="A83" s="295"/>
      <c r="B83" s="295"/>
      <c r="C83" s="296"/>
      <c r="D83" s="297"/>
      <c r="E83" s="314" t="s">
        <v>598</v>
      </c>
      <c r="F83" s="315">
        <f xml:space="preserve"> IF( INDEX(J83:S83, $I$4) = "", INDEX(J83:R83, $I$6), INDEX(J83:S83, $I$4))</f>
        <v>0.02</v>
      </c>
      <c r="G83" s="314" t="s">
        <v>118</v>
      </c>
      <c r="H83" s="314"/>
      <c r="I83" s="428" t="str">
        <f t="array" ref="I83" xml:space="preserve"> IF( INDEX(J83:S83, I$5) = "", IF( INDEX(J83:S83, I$6) = F83, "vw", "tu"), IF(INDEX(J83:S83, I$5) = F83, "vw", "tu"))</f>
        <v>vw</v>
      </c>
      <c r="J83" s="316"/>
      <c r="K83" s="317">
        <v>0.02</v>
      </c>
      <c r="L83" s="317">
        <v>0.02</v>
      </c>
      <c r="M83" s="317">
        <v>0.02</v>
      </c>
      <c r="N83" s="318"/>
      <c r="O83" s="319"/>
      <c r="P83" s="319"/>
      <c r="Q83" s="319"/>
      <c r="R83" s="319"/>
      <c r="S83" s="318"/>
    </row>
    <row r="84" spans="1:19" x14ac:dyDescent="0.25">
      <c r="E84" s="314" t="s">
        <v>599</v>
      </c>
      <c r="F84" s="315">
        <f xml:space="preserve"> IF( INDEX(J84:S84, $I$4) = "", INDEX(J84:R84, $I$6), INDEX(J84:S84, $I$4))</f>
        <v>0.02</v>
      </c>
      <c r="G84" s="314" t="s">
        <v>118</v>
      </c>
      <c r="H84" s="314"/>
      <c r="I84" s="428" t="str">
        <f t="array" ref="I84" xml:space="preserve"> IF( INDEX(J84:S84, I$5) = "", IF( INDEX(J84:S84, I$6) = F84, "vw", "tu"), IF(INDEX(J84:S84, I$5) = F84, "vw", "tu"))</f>
        <v>vw</v>
      </c>
      <c r="J84" s="316"/>
      <c r="K84" s="317">
        <v>0.02</v>
      </c>
      <c r="L84" s="317">
        <v>0.02</v>
      </c>
      <c r="M84" s="317">
        <v>0.02</v>
      </c>
      <c r="N84" s="318"/>
      <c r="O84" s="319"/>
      <c r="P84" s="319"/>
      <c r="Q84" s="319"/>
      <c r="R84" s="319"/>
      <c r="S84" s="318"/>
    </row>
    <row r="86" spans="1:19" x14ac:dyDescent="0.25">
      <c r="B86" s="1" t="s">
        <v>434</v>
      </c>
      <c r="I86" s="398"/>
    </row>
    <row r="87" spans="1:19" x14ac:dyDescent="0.25">
      <c r="A87" s="295"/>
      <c r="B87" s="295"/>
      <c r="C87" s="296"/>
      <c r="D87" s="297"/>
      <c r="E87" s="314" t="s">
        <v>572</v>
      </c>
      <c r="F87" s="315">
        <f xml:space="preserve"> IF( INDEX(J87:S87, $I$4) = "", INDEX(J87:R87, $I$6), INDEX(J87:S87, $I$4))</f>
        <v>0.6</v>
      </c>
      <c r="G87" s="314" t="s">
        <v>104</v>
      </c>
      <c r="H87" s="314"/>
      <c r="I87" s="428" t="str">
        <f t="array" ref="I87" xml:space="preserve"> IF( INDEX(J87:S87, I$5) = "", IF( INDEX(J87:S87, I$6) = F87, "vw", "tu"), IF(INDEX(J87:S87, I$5) = F87, "vw", "tu"))</f>
        <v>vw</v>
      </c>
      <c r="J87" s="316"/>
      <c r="K87" s="317">
        <v>0.6</v>
      </c>
      <c r="L87" s="317">
        <v>0.6</v>
      </c>
      <c r="M87" s="317">
        <v>0.6</v>
      </c>
      <c r="N87" s="318"/>
      <c r="O87" s="319"/>
      <c r="P87" s="319"/>
      <c r="Q87" s="319"/>
      <c r="R87" s="319"/>
      <c r="S87" s="318"/>
    </row>
    <row r="89" spans="1:19" x14ac:dyDescent="0.25">
      <c r="E89" s="6" t="s">
        <v>243</v>
      </c>
      <c r="F89" s="320">
        <f xml:space="preserve"> IF( INDEX(J89:S89, $I$4) = "", INDEX(J89:R89, $I$6), INDEX(J89:S89, $I$4))</f>
        <v>2</v>
      </c>
      <c r="G89" s="6" t="s">
        <v>245</v>
      </c>
      <c r="H89" s="6"/>
      <c r="I89" s="452" t="str" cm="1">
        <f t="array" ref="I89" xml:space="preserve"> IF( INDEX(J89:S89, I$5) = "", IF( INDEX(J89:S89, I$6) = F89, "vw", "tu"), IF(INDEX(J89:S89, I$5) = F89, "vw", "tu"))</f>
        <v>vw</v>
      </c>
      <c r="J89" s="321"/>
      <c r="K89" s="301">
        <v>2</v>
      </c>
      <c r="L89" s="301">
        <v>2</v>
      </c>
      <c r="M89" s="301">
        <v>2</v>
      </c>
      <c r="N89" s="322"/>
      <c r="O89" s="323"/>
      <c r="P89" s="323"/>
      <c r="Q89" s="323"/>
      <c r="R89" s="323"/>
      <c r="S89" s="322"/>
    </row>
    <row r="90" spans="1:19" x14ac:dyDescent="0.25">
      <c r="E90" s="6" t="s">
        <v>350</v>
      </c>
      <c r="F90" s="320">
        <f xml:space="preserve"> IF( INDEX(J90:S90, $I$4) = "", INDEX(J90:R90, $I$6), INDEX(J90:S90, $I$4))</f>
        <v>1</v>
      </c>
      <c r="G90" s="6" t="s">
        <v>351</v>
      </c>
      <c r="H90" s="6"/>
      <c r="I90" s="451" t="str">
        <f t="array" ref="I90" xml:space="preserve"> IF( INDEX(J90:S90, I$5) = "", IF( INDEX(J90:S90, I$6) = F90, "vw", "tu"), IF(INDEX(J90:S90, I$5) = F90, "vw", "tu"))</f>
        <v>vw</v>
      </c>
      <c r="J90" s="321"/>
      <c r="K90" s="744">
        <v>1</v>
      </c>
      <c r="L90" s="744">
        <v>1</v>
      </c>
      <c r="M90" s="744">
        <v>1</v>
      </c>
      <c r="N90" s="322"/>
      <c r="O90" s="323"/>
      <c r="P90" s="323"/>
      <c r="Q90" s="323"/>
      <c r="R90" s="323"/>
      <c r="S90" s="322"/>
    </row>
    <row r="91" spans="1:19" x14ac:dyDescent="0.25">
      <c r="A91" s="295"/>
      <c r="B91" s="295"/>
      <c r="C91" s="296"/>
      <c r="D91" s="297"/>
      <c r="E91" s="314" t="s">
        <v>710</v>
      </c>
      <c r="F91" s="315">
        <f xml:space="preserve"> IF( INDEX(J91:S91, $I$4) = "", INDEX(J91:R91, $I$6), INDEX(J91:S91, $I$4))</f>
        <v>0.8</v>
      </c>
      <c r="G91" s="314" t="s">
        <v>104</v>
      </c>
      <c r="H91" s="314"/>
      <c r="I91" s="428" t="str">
        <f t="array" ref="I91" xml:space="preserve"> IF( INDEX(J91:S91, I$5) = "", IF( INDEX(J91:S91, I$6) = F91, "vw", "tu"), IF(INDEX(J91:S91, I$5) = F91, "vw", "tu"))</f>
        <v>vw</v>
      </c>
      <c r="J91" s="316"/>
      <c r="K91" s="317">
        <v>0.8</v>
      </c>
      <c r="L91" s="317">
        <v>0.8</v>
      </c>
      <c r="M91" s="317">
        <v>0.8</v>
      </c>
      <c r="N91" s="318"/>
      <c r="O91" s="319"/>
      <c r="P91" s="319"/>
      <c r="Q91" s="319"/>
      <c r="R91" s="319"/>
      <c r="S91" s="318"/>
    </row>
    <row r="93" spans="1:19" x14ac:dyDescent="0.25">
      <c r="C93" s="19" t="s">
        <v>304</v>
      </c>
    </row>
    <row r="94" spans="1:19" x14ac:dyDescent="0.25">
      <c r="A94" s="549"/>
      <c r="B94" s="549"/>
      <c r="C94" s="550"/>
      <c r="D94" s="551"/>
      <c r="E94" s="245" t="s">
        <v>305</v>
      </c>
      <c r="F94" s="555">
        <f t="shared" ref="F94:F118" si="2" xml:space="preserve"> IF( INDEX(J94:S94, $I$4) = "", INDEX(J94:R94, $I$6), INDEX(J94:S94, $I$4))</f>
        <v>1.3</v>
      </c>
      <c r="G94" s="556" t="s">
        <v>195</v>
      </c>
      <c r="H94" s="552"/>
      <c r="I94" s="474" t="str">
        <f t="array" ref="I94" xml:space="preserve"> IF( INDEX(J94:S94, I$5) = "", IF( INDEX(J94:S94, I$6) = F94, "vw", "tu"), IF(INDEX(J94:S94, I$5) = F94, "vw", "tu"))</f>
        <v>vw</v>
      </c>
      <c r="J94" s="553"/>
      <c r="K94" s="557">
        <v>1.3</v>
      </c>
      <c r="L94" s="557">
        <v>1.3</v>
      </c>
      <c r="M94" s="557">
        <v>1.3</v>
      </c>
      <c r="N94" s="558"/>
      <c r="O94" s="559"/>
      <c r="P94" s="559"/>
      <c r="Q94" s="559"/>
      <c r="R94" s="559"/>
      <c r="S94" s="553"/>
    </row>
    <row r="95" spans="1:19" x14ac:dyDescent="0.25">
      <c r="A95" s="549"/>
      <c r="B95" s="549"/>
      <c r="C95" s="550"/>
      <c r="D95" s="551"/>
      <c r="E95" s="245" t="s">
        <v>306</v>
      </c>
      <c r="F95" s="555">
        <f t="shared" si="2"/>
        <v>1.3</v>
      </c>
      <c r="G95" s="556" t="s">
        <v>195</v>
      </c>
      <c r="H95" s="552"/>
      <c r="I95" s="474" t="str">
        <f t="array" ref="I95" xml:space="preserve"> IF( INDEX(J95:S95, I$5) = "", IF( INDEX(J95:S95, I$6) = F95, "vw", "tu"), IF(INDEX(J95:S95, I$5) = F95, "vw", "tu"))</f>
        <v>vw</v>
      </c>
      <c r="J95" s="553"/>
      <c r="K95" s="557">
        <v>1.3</v>
      </c>
      <c r="L95" s="557">
        <v>1.3</v>
      </c>
      <c r="M95" s="557">
        <v>1.3</v>
      </c>
      <c r="N95" s="558"/>
      <c r="O95" s="559"/>
      <c r="P95" s="559"/>
      <c r="Q95" s="559"/>
      <c r="R95" s="559"/>
      <c r="S95" s="553"/>
    </row>
    <row r="96" spans="1:19" x14ac:dyDescent="0.25">
      <c r="A96" s="549"/>
      <c r="B96" s="549"/>
      <c r="C96" s="550"/>
      <c r="D96" s="551"/>
      <c r="E96" s="245" t="s">
        <v>307</v>
      </c>
      <c r="F96" s="555">
        <f t="shared" si="2"/>
        <v>1.3</v>
      </c>
      <c r="G96" s="556" t="s">
        <v>195</v>
      </c>
      <c r="H96" s="552"/>
      <c r="I96" s="474" t="str">
        <f t="array" ref="I96" xml:space="preserve"> IF( INDEX(J96:S96, I$5) = "", IF( INDEX(J96:S96, I$6) = F96, "vw", "tu"), IF(INDEX(J96:S96, I$5) = F96, "vw", "tu"))</f>
        <v>vw</v>
      </c>
      <c r="J96" s="553"/>
      <c r="K96" s="557">
        <v>1.3</v>
      </c>
      <c r="L96" s="557">
        <v>1.3</v>
      </c>
      <c r="M96" s="557">
        <v>1.3</v>
      </c>
      <c r="N96" s="558"/>
      <c r="O96" s="559"/>
      <c r="P96" s="559"/>
      <c r="Q96" s="559"/>
      <c r="R96" s="559"/>
      <c r="S96" s="553"/>
    </row>
    <row r="97" spans="1:19" x14ac:dyDescent="0.25">
      <c r="A97" s="549"/>
      <c r="B97" s="549"/>
      <c r="C97" s="550"/>
      <c r="D97" s="551"/>
      <c r="E97" s="245" t="s">
        <v>308</v>
      </c>
      <c r="F97" s="555">
        <f t="shared" si="2"/>
        <v>1.3</v>
      </c>
      <c r="G97" s="556" t="s">
        <v>195</v>
      </c>
      <c r="H97" s="552"/>
      <c r="I97" s="474" t="str">
        <f t="array" ref="I97" xml:space="preserve"> IF( INDEX(J97:S97, I$5) = "", IF( INDEX(J97:S97, I$6) = F97, "vw", "tu"), IF(INDEX(J97:S97, I$5) = F97, "vw", "tu"))</f>
        <v>vw</v>
      </c>
      <c r="J97" s="553"/>
      <c r="K97" s="557">
        <v>1.3</v>
      </c>
      <c r="L97" s="557">
        <v>1.3</v>
      </c>
      <c r="M97" s="557">
        <v>1.3</v>
      </c>
      <c r="N97" s="558"/>
      <c r="O97" s="559"/>
      <c r="P97" s="559"/>
      <c r="Q97" s="559"/>
      <c r="R97" s="559"/>
      <c r="S97" s="553"/>
    </row>
    <row r="98" spans="1:19" x14ac:dyDescent="0.25">
      <c r="A98" s="549"/>
      <c r="B98" s="549"/>
      <c r="C98" s="550"/>
      <c r="D98" s="551"/>
      <c r="E98" s="245" t="s">
        <v>309</v>
      </c>
      <c r="F98" s="555">
        <f t="shared" si="2"/>
        <v>1.3</v>
      </c>
      <c r="G98" s="556" t="s">
        <v>195</v>
      </c>
      <c r="H98" s="552"/>
      <c r="I98" s="474" t="str">
        <f t="array" ref="I98" xml:space="preserve"> IF( INDEX(J98:S98, I$5) = "", IF( INDEX(J98:S98, I$6) = F98, "vw", "tu"), IF(INDEX(J98:S98, I$5) = F98, "vw", "tu"))</f>
        <v>vw</v>
      </c>
      <c r="J98" s="553"/>
      <c r="K98" s="557">
        <v>1.3</v>
      </c>
      <c r="L98" s="557">
        <v>1.3</v>
      </c>
      <c r="M98" s="557">
        <v>1.3</v>
      </c>
      <c r="N98" s="558"/>
      <c r="O98" s="559"/>
      <c r="P98" s="559"/>
      <c r="Q98" s="559"/>
      <c r="R98" s="559"/>
      <c r="S98" s="553"/>
    </row>
    <row r="99" spans="1:19" x14ac:dyDescent="0.25">
      <c r="A99" s="549"/>
      <c r="B99" s="549"/>
      <c r="C99" s="550"/>
      <c r="D99" s="551"/>
      <c r="E99" s="245" t="s">
        <v>310</v>
      </c>
      <c r="F99" s="555">
        <f t="shared" si="2"/>
        <v>1.3</v>
      </c>
      <c r="G99" s="556" t="s">
        <v>195</v>
      </c>
      <c r="H99" s="552"/>
      <c r="I99" s="474" t="str">
        <f t="array" ref="I99" xml:space="preserve"> IF( INDEX(J99:S99, I$5) = "", IF( INDEX(J99:S99, I$6) = F99, "vw", "tu"), IF(INDEX(J99:S99, I$5) = F99, "vw", "tu"))</f>
        <v>vw</v>
      </c>
      <c r="J99" s="553"/>
      <c r="K99" s="557">
        <v>1.3</v>
      </c>
      <c r="L99" s="557">
        <v>1.3</v>
      </c>
      <c r="M99" s="557">
        <v>1.3</v>
      </c>
      <c r="N99" s="558"/>
      <c r="O99" s="559"/>
      <c r="P99" s="559"/>
      <c r="Q99" s="559"/>
      <c r="R99" s="559"/>
      <c r="S99" s="553"/>
    </row>
    <row r="100" spans="1:19" x14ac:dyDescent="0.25">
      <c r="A100" s="549"/>
      <c r="B100" s="549"/>
      <c r="C100" s="550"/>
      <c r="D100" s="551"/>
      <c r="E100" s="245" t="s">
        <v>311</v>
      </c>
      <c r="F100" s="555">
        <f t="shared" si="2"/>
        <v>1.3</v>
      </c>
      <c r="G100" s="556" t="s">
        <v>195</v>
      </c>
      <c r="H100" s="552"/>
      <c r="I100" s="474" t="str">
        <f t="array" ref="I100" xml:space="preserve"> IF( INDEX(J100:S100, I$5) = "", IF( INDEX(J100:S100, I$6) = F100, "vw", "tu"), IF(INDEX(J100:S100, I$5) = F100, "vw", "tu"))</f>
        <v>vw</v>
      </c>
      <c r="J100" s="553"/>
      <c r="K100" s="557">
        <v>1.3</v>
      </c>
      <c r="L100" s="557">
        <v>1.3</v>
      </c>
      <c r="M100" s="557">
        <v>1.3</v>
      </c>
      <c r="N100" s="558"/>
      <c r="O100" s="559"/>
      <c r="P100" s="559"/>
      <c r="Q100" s="559"/>
      <c r="R100" s="559"/>
      <c r="S100" s="553"/>
    </row>
    <row r="101" spans="1:19" x14ac:dyDescent="0.25">
      <c r="A101" s="549"/>
      <c r="B101" s="549"/>
      <c r="C101" s="550"/>
      <c r="D101" s="551"/>
      <c r="E101" s="245" t="s">
        <v>312</v>
      </c>
      <c r="F101" s="555">
        <f t="shared" si="2"/>
        <v>1.3</v>
      </c>
      <c r="G101" s="556" t="s">
        <v>195</v>
      </c>
      <c r="H101" s="552"/>
      <c r="I101" s="474" t="str">
        <f t="array" ref="I101" xml:space="preserve"> IF( INDEX(J101:S101, I$5) = "", IF( INDEX(J101:S101, I$6) = F101, "vw", "tu"), IF(INDEX(J101:S101, I$5) = F101, "vw", "tu"))</f>
        <v>vw</v>
      </c>
      <c r="J101" s="553"/>
      <c r="K101" s="557">
        <v>1.3</v>
      </c>
      <c r="L101" s="557">
        <v>1.3</v>
      </c>
      <c r="M101" s="557">
        <v>1.3</v>
      </c>
      <c r="N101" s="558"/>
      <c r="O101" s="559"/>
      <c r="P101" s="559"/>
      <c r="Q101" s="559"/>
      <c r="R101" s="559"/>
      <c r="S101" s="553"/>
    </row>
    <row r="102" spans="1:19" x14ac:dyDescent="0.25">
      <c r="A102" s="549"/>
      <c r="B102" s="549"/>
      <c r="C102" s="550"/>
      <c r="D102" s="551"/>
      <c r="E102" s="245" t="s">
        <v>313</v>
      </c>
      <c r="F102" s="555">
        <f t="shared" si="2"/>
        <v>1.3</v>
      </c>
      <c r="G102" s="556" t="s">
        <v>195</v>
      </c>
      <c r="H102" s="552"/>
      <c r="I102" s="474" t="str">
        <f t="array" ref="I102" xml:space="preserve"> IF( INDEX(J102:S102, I$5) = "", IF( INDEX(J102:S102, I$6) = F102, "vw", "tu"), IF(INDEX(J102:S102, I$5) = F102, "vw", "tu"))</f>
        <v>vw</v>
      </c>
      <c r="J102" s="553"/>
      <c r="K102" s="557">
        <v>1.3</v>
      </c>
      <c r="L102" s="557">
        <v>1.3</v>
      </c>
      <c r="M102" s="557">
        <v>1.3</v>
      </c>
      <c r="N102" s="558"/>
      <c r="O102" s="559"/>
      <c r="P102" s="559"/>
      <c r="Q102" s="559"/>
      <c r="R102" s="559"/>
      <c r="S102" s="553"/>
    </row>
    <row r="103" spans="1:19" x14ac:dyDescent="0.25">
      <c r="A103" s="549"/>
      <c r="B103" s="549"/>
      <c r="C103" s="550"/>
      <c r="D103" s="551"/>
      <c r="E103" s="245" t="s">
        <v>314</v>
      </c>
      <c r="F103" s="555">
        <f t="shared" si="2"/>
        <v>1.3</v>
      </c>
      <c r="G103" s="556" t="s">
        <v>195</v>
      </c>
      <c r="H103" s="552"/>
      <c r="I103" s="474" t="str">
        <f t="array" ref="I103" xml:space="preserve"> IF( INDEX(J103:S103, I$5) = "", IF( INDEX(J103:S103, I$6) = F103, "vw", "tu"), IF(INDEX(J103:S103, I$5) = F103, "vw", "tu"))</f>
        <v>vw</v>
      </c>
      <c r="J103" s="553"/>
      <c r="K103" s="557">
        <v>1.3</v>
      </c>
      <c r="L103" s="557">
        <v>1.3</v>
      </c>
      <c r="M103" s="557">
        <v>1.3</v>
      </c>
      <c r="N103" s="558"/>
      <c r="O103" s="559"/>
      <c r="P103" s="559"/>
      <c r="Q103" s="559"/>
      <c r="R103" s="559"/>
      <c r="S103" s="553"/>
    </row>
    <row r="104" spans="1:19" x14ac:dyDescent="0.25">
      <c r="A104" s="549"/>
      <c r="B104" s="549"/>
      <c r="C104" s="550"/>
      <c r="D104" s="551"/>
      <c r="E104" s="245" t="s">
        <v>315</v>
      </c>
      <c r="F104" s="555">
        <f t="shared" si="2"/>
        <v>1.3</v>
      </c>
      <c r="G104" s="556" t="s">
        <v>195</v>
      </c>
      <c r="H104" s="552"/>
      <c r="I104" s="474" t="str">
        <f t="array" ref="I104" xml:space="preserve"> IF( INDEX(J104:S104, I$5) = "", IF( INDEX(J104:S104, I$6) = F104, "vw", "tu"), IF(INDEX(J104:S104, I$5) = F104, "vw", "tu"))</f>
        <v>vw</v>
      </c>
      <c r="J104" s="553"/>
      <c r="K104" s="557">
        <v>1.3</v>
      </c>
      <c r="L104" s="557">
        <v>1.3</v>
      </c>
      <c r="M104" s="557">
        <v>1.3</v>
      </c>
      <c r="N104" s="558"/>
      <c r="O104" s="559"/>
      <c r="P104" s="559"/>
      <c r="Q104" s="559"/>
      <c r="R104" s="559"/>
      <c r="S104" s="553"/>
    </row>
    <row r="105" spans="1:19" x14ac:dyDescent="0.25">
      <c r="A105" s="549"/>
      <c r="B105" s="549"/>
      <c r="C105" s="550"/>
      <c r="D105" s="551"/>
      <c r="E105" s="245" t="s">
        <v>316</v>
      </c>
      <c r="F105" s="555">
        <f t="shared" si="2"/>
        <v>1.3</v>
      </c>
      <c r="G105" s="556" t="s">
        <v>195</v>
      </c>
      <c r="H105" s="552"/>
      <c r="I105" s="474" t="str">
        <f t="array" ref="I105" xml:space="preserve"> IF( INDEX(J105:S105, I$5) = "", IF( INDEX(J105:S105, I$6) = F105, "vw", "tu"), IF(INDEX(J105:S105, I$5) = F105, "vw", "tu"))</f>
        <v>vw</v>
      </c>
      <c r="J105" s="553"/>
      <c r="K105" s="557">
        <v>1.3</v>
      </c>
      <c r="L105" s="557">
        <v>1.3</v>
      </c>
      <c r="M105" s="557">
        <v>1.3</v>
      </c>
      <c r="N105" s="558"/>
      <c r="O105" s="559"/>
      <c r="P105" s="559"/>
      <c r="Q105" s="559"/>
      <c r="R105" s="559"/>
      <c r="S105" s="553"/>
    </row>
    <row r="106" spans="1:19" x14ac:dyDescent="0.25">
      <c r="A106" s="549"/>
      <c r="B106" s="549"/>
      <c r="C106" s="550"/>
      <c r="D106" s="551"/>
      <c r="E106" s="245" t="s">
        <v>317</v>
      </c>
      <c r="F106" s="555">
        <f t="shared" si="2"/>
        <v>1.3</v>
      </c>
      <c r="G106" s="556" t="s">
        <v>195</v>
      </c>
      <c r="H106" s="552"/>
      <c r="I106" s="474" t="str">
        <f t="array" ref="I106" xml:space="preserve"> IF( INDEX(J106:S106, I$5) = "", IF( INDEX(J106:S106, I$6) = F106, "vw", "tu"), IF(INDEX(J106:S106, I$5) = F106, "vw", "tu"))</f>
        <v>vw</v>
      </c>
      <c r="J106" s="553"/>
      <c r="K106" s="557">
        <v>1.3</v>
      </c>
      <c r="L106" s="557">
        <v>1.3</v>
      </c>
      <c r="M106" s="557">
        <v>1.3</v>
      </c>
      <c r="N106" s="558"/>
      <c r="O106" s="559"/>
      <c r="P106" s="559"/>
      <c r="Q106" s="559"/>
      <c r="R106" s="559"/>
      <c r="S106" s="553"/>
    </row>
    <row r="107" spans="1:19" x14ac:dyDescent="0.25">
      <c r="A107" s="549"/>
      <c r="B107" s="549"/>
      <c r="C107" s="550"/>
      <c r="D107" s="551"/>
      <c r="E107" s="245" t="s">
        <v>318</v>
      </c>
      <c r="F107" s="555">
        <f t="shared" si="2"/>
        <v>1.3</v>
      </c>
      <c r="G107" s="556" t="s">
        <v>195</v>
      </c>
      <c r="H107" s="552"/>
      <c r="I107" s="474" t="str">
        <f t="array" ref="I107" xml:space="preserve"> IF( INDEX(J107:S107, I$5) = "", IF( INDEX(J107:S107, I$6) = F107, "vw", "tu"), IF(INDEX(J107:S107, I$5) = F107, "vw", "tu"))</f>
        <v>vw</v>
      </c>
      <c r="J107" s="553"/>
      <c r="K107" s="557">
        <v>1.3</v>
      </c>
      <c r="L107" s="557">
        <v>1.3</v>
      </c>
      <c r="M107" s="557">
        <v>1.3</v>
      </c>
      <c r="N107" s="558"/>
      <c r="O107" s="559"/>
      <c r="P107" s="559"/>
      <c r="Q107" s="559"/>
      <c r="R107" s="559"/>
      <c r="S107" s="553"/>
    </row>
    <row r="108" spans="1:19" x14ac:dyDescent="0.25">
      <c r="A108" s="549"/>
      <c r="B108" s="549"/>
      <c r="C108" s="550"/>
      <c r="D108" s="551"/>
      <c r="E108" s="245" t="s">
        <v>319</v>
      </c>
      <c r="F108" s="555">
        <f t="shared" si="2"/>
        <v>1.3</v>
      </c>
      <c r="G108" s="556" t="s">
        <v>195</v>
      </c>
      <c r="H108" s="552"/>
      <c r="I108" s="474" t="str">
        <f t="array" ref="I108" xml:space="preserve"> IF( INDEX(J108:S108, I$5) = "", IF( INDEX(J108:S108, I$6) = F108, "vw", "tu"), IF(INDEX(J108:S108, I$5) = F108, "vw", "tu"))</f>
        <v>vw</v>
      </c>
      <c r="J108" s="553"/>
      <c r="K108" s="557">
        <v>1.3</v>
      </c>
      <c r="L108" s="557">
        <v>1.3</v>
      </c>
      <c r="M108" s="557">
        <v>1.3</v>
      </c>
      <c r="N108" s="558"/>
      <c r="O108" s="559"/>
      <c r="P108" s="559"/>
      <c r="Q108" s="559"/>
      <c r="R108" s="559"/>
      <c r="S108" s="553"/>
    </row>
    <row r="109" spans="1:19" x14ac:dyDescent="0.25">
      <c r="A109" s="549"/>
      <c r="B109" s="549"/>
      <c r="C109" s="550"/>
      <c r="D109" s="551"/>
      <c r="E109" s="245" t="s">
        <v>320</v>
      </c>
      <c r="F109" s="555">
        <f t="shared" si="2"/>
        <v>1.3</v>
      </c>
      <c r="G109" s="556" t="s">
        <v>195</v>
      </c>
      <c r="H109" s="552"/>
      <c r="I109" s="474" t="str">
        <f t="array" ref="I109" xml:space="preserve"> IF( INDEX(J109:S109, I$5) = "", IF( INDEX(J109:S109, I$6) = F109, "vw", "tu"), IF(INDEX(J109:S109, I$5) = F109, "vw", "tu"))</f>
        <v>vw</v>
      </c>
      <c r="J109" s="553"/>
      <c r="K109" s="557">
        <v>1.3</v>
      </c>
      <c r="L109" s="557">
        <v>1.3</v>
      </c>
      <c r="M109" s="557">
        <v>1.3</v>
      </c>
      <c r="N109" s="558"/>
      <c r="O109" s="559"/>
      <c r="P109" s="559"/>
      <c r="Q109" s="559"/>
      <c r="R109" s="559"/>
      <c r="S109" s="553"/>
    </row>
    <row r="110" spans="1:19" x14ac:dyDescent="0.25">
      <c r="A110" s="549"/>
      <c r="B110" s="549"/>
      <c r="C110" s="550"/>
      <c r="D110" s="551"/>
      <c r="E110" s="245" t="s">
        <v>321</v>
      </c>
      <c r="F110" s="555">
        <f t="shared" si="2"/>
        <v>1.3</v>
      </c>
      <c r="G110" s="556" t="s">
        <v>195</v>
      </c>
      <c r="H110" s="552"/>
      <c r="I110" s="474" t="str">
        <f t="array" ref="I110" xml:space="preserve"> IF( INDEX(J110:S110, I$5) = "", IF( INDEX(J110:S110, I$6) = F110, "vw", "tu"), IF(INDEX(J110:S110, I$5) = F110, "vw", "tu"))</f>
        <v>vw</v>
      </c>
      <c r="J110" s="553"/>
      <c r="K110" s="557">
        <v>1.3</v>
      </c>
      <c r="L110" s="557">
        <v>1.3</v>
      </c>
      <c r="M110" s="557">
        <v>1.3</v>
      </c>
      <c r="N110" s="558"/>
      <c r="O110" s="559"/>
      <c r="P110" s="559"/>
      <c r="Q110" s="559"/>
      <c r="R110" s="559"/>
      <c r="S110" s="553"/>
    </row>
    <row r="111" spans="1:19" x14ac:dyDescent="0.25">
      <c r="A111" s="549"/>
      <c r="B111" s="549"/>
      <c r="C111" s="550"/>
      <c r="D111" s="551"/>
      <c r="E111" s="245" t="s">
        <v>322</v>
      </c>
      <c r="F111" s="555">
        <f t="shared" si="2"/>
        <v>1.3</v>
      </c>
      <c r="G111" s="556" t="s">
        <v>195</v>
      </c>
      <c r="H111" s="552"/>
      <c r="I111" s="474" t="str">
        <f t="array" ref="I111" xml:space="preserve"> IF( INDEX(J111:S111, I$5) = "", IF( INDEX(J111:S111, I$6) = F111, "vw", "tu"), IF(INDEX(J111:S111, I$5) = F111, "vw", "tu"))</f>
        <v>vw</v>
      </c>
      <c r="J111" s="553"/>
      <c r="K111" s="557">
        <v>1.3</v>
      </c>
      <c r="L111" s="557">
        <v>1.3</v>
      </c>
      <c r="M111" s="557">
        <v>1.3</v>
      </c>
      <c r="N111" s="558"/>
      <c r="O111" s="559"/>
      <c r="P111" s="559"/>
      <c r="Q111" s="559"/>
      <c r="R111" s="559"/>
      <c r="S111" s="553"/>
    </row>
    <row r="112" spans="1:19" x14ac:dyDescent="0.25">
      <c r="A112" s="549"/>
      <c r="B112" s="549"/>
      <c r="C112" s="550"/>
      <c r="D112" s="551"/>
      <c r="E112" s="245" t="s">
        <v>323</v>
      </c>
      <c r="F112" s="555">
        <f t="shared" si="2"/>
        <v>1.3</v>
      </c>
      <c r="G112" s="556" t="s">
        <v>195</v>
      </c>
      <c r="H112" s="552"/>
      <c r="I112" s="474" t="str">
        <f t="array" ref="I112" xml:space="preserve"> IF( INDEX(J112:S112, I$5) = "", IF( INDEX(J112:S112, I$6) = F112, "vw", "tu"), IF(INDEX(J112:S112, I$5) = F112, "vw", "tu"))</f>
        <v>vw</v>
      </c>
      <c r="J112" s="553"/>
      <c r="K112" s="557">
        <v>1.3</v>
      </c>
      <c r="L112" s="557">
        <v>1.3</v>
      </c>
      <c r="M112" s="557">
        <v>1.3</v>
      </c>
      <c r="N112" s="558"/>
      <c r="O112" s="559"/>
      <c r="P112" s="559"/>
      <c r="Q112" s="559"/>
      <c r="R112" s="559"/>
      <c r="S112" s="553"/>
    </row>
    <row r="113" spans="1:19" x14ac:dyDescent="0.25">
      <c r="A113" s="549"/>
      <c r="B113" s="549"/>
      <c r="C113" s="550"/>
      <c r="D113" s="551"/>
      <c r="E113" s="245" t="s">
        <v>324</v>
      </c>
      <c r="F113" s="555">
        <f t="shared" si="2"/>
        <v>1.3</v>
      </c>
      <c r="G113" s="556" t="s">
        <v>195</v>
      </c>
      <c r="H113" s="552"/>
      <c r="I113" s="474" t="str">
        <f t="array" ref="I113" xml:space="preserve"> IF( INDEX(J113:S113, I$5) = "", IF( INDEX(J113:S113, I$6) = F113, "vw", "tu"), IF(INDEX(J113:S113, I$5) = F113, "vw", "tu"))</f>
        <v>vw</v>
      </c>
      <c r="J113" s="553"/>
      <c r="K113" s="557">
        <v>1.3</v>
      </c>
      <c r="L113" s="557">
        <v>1.3</v>
      </c>
      <c r="M113" s="557">
        <v>1.3</v>
      </c>
      <c r="N113" s="558"/>
      <c r="O113" s="559"/>
      <c r="P113" s="559"/>
      <c r="Q113" s="559"/>
      <c r="R113" s="559"/>
      <c r="S113" s="553"/>
    </row>
    <row r="114" spans="1:19" x14ac:dyDescent="0.25">
      <c r="A114" s="549"/>
      <c r="B114" s="549"/>
      <c r="C114" s="550"/>
      <c r="D114" s="551"/>
      <c r="E114" s="245" t="s">
        <v>325</v>
      </c>
      <c r="F114" s="555">
        <f t="shared" si="2"/>
        <v>1.3</v>
      </c>
      <c r="G114" s="556" t="s">
        <v>195</v>
      </c>
      <c r="H114" s="552"/>
      <c r="I114" s="474" t="str">
        <f t="array" ref="I114" xml:space="preserve"> IF( INDEX(J114:S114, I$5) = "", IF( INDEX(J114:S114, I$6) = F114, "vw", "tu"), IF(INDEX(J114:S114, I$5) = F114, "vw", "tu"))</f>
        <v>vw</v>
      </c>
      <c r="J114" s="553"/>
      <c r="K114" s="557">
        <v>1.3</v>
      </c>
      <c r="L114" s="557">
        <v>1.3</v>
      </c>
      <c r="M114" s="557">
        <v>1.3</v>
      </c>
      <c r="N114" s="558"/>
      <c r="O114" s="559"/>
      <c r="P114" s="559"/>
      <c r="Q114" s="559"/>
      <c r="R114" s="559"/>
      <c r="S114" s="553"/>
    </row>
    <row r="115" spans="1:19" x14ac:dyDescent="0.25">
      <c r="A115" s="549"/>
      <c r="B115" s="549"/>
      <c r="C115" s="550"/>
      <c r="D115" s="551"/>
      <c r="E115" s="245" t="s">
        <v>326</v>
      </c>
      <c r="F115" s="555">
        <f t="shared" si="2"/>
        <v>1.3</v>
      </c>
      <c r="G115" s="556" t="s">
        <v>195</v>
      </c>
      <c r="H115" s="552"/>
      <c r="I115" s="474" t="str">
        <f t="array" ref="I115" xml:space="preserve"> IF( INDEX(J115:S115, I$5) = "", IF( INDEX(J115:S115, I$6) = F115, "vw", "tu"), IF(INDEX(J115:S115, I$5) = F115, "vw", "tu"))</f>
        <v>vw</v>
      </c>
      <c r="J115" s="553"/>
      <c r="K115" s="557">
        <v>1.3</v>
      </c>
      <c r="L115" s="557">
        <v>1.3</v>
      </c>
      <c r="M115" s="557">
        <v>1.3</v>
      </c>
      <c r="N115" s="558"/>
      <c r="O115" s="559"/>
      <c r="P115" s="559"/>
      <c r="Q115" s="559"/>
      <c r="R115" s="559"/>
      <c r="S115" s="553"/>
    </row>
    <row r="116" spans="1:19" x14ac:dyDescent="0.25">
      <c r="A116" s="549"/>
      <c r="B116" s="549"/>
      <c r="C116" s="550"/>
      <c r="D116" s="551"/>
      <c r="E116" s="245" t="s">
        <v>327</v>
      </c>
      <c r="F116" s="555">
        <f t="shared" si="2"/>
        <v>1.3</v>
      </c>
      <c r="G116" s="556" t="s">
        <v>195</v>
      </c>
      <c r="H116" s="552"/>
      <c r="I116" s="474" t="str">
        <f t="array" ref="I116" xml:space="preserve"> IF( INDEX(J116:S116, I$5) = "", IF( INDEX(J116:S116, I$6) = F116, "vw", "tu"), IF(INDEX(J116:S116, I$5) = F116, "vw", "tu"))</f>
        <v>vw</v>
      </c>
      <c r="J116" s="553"/>
      <c r="K116" s="557">
        <v>1.3</v>
      </c>
      <c r="L116" s="557">
        <v>1.3</v>
      </c>
      <c r="M116" s="557">
        <v>1.3</v>
      </c>
      <c r="N116" s="558"/>
      <c r="O116" s="559"/>
      <c r="P116" s="559"/>
      <c r="Q116" s="559"/>
      <c r="R116" s="559"/>
      <c r="S116" s="553"/>
    </row>
    <row r="117" spans="1:19" x14ac:dyDescent="0.25">
      <c r="A117" s="549"/>
      <c r="B117" s="549"/>
      <c r="C117" s="550"/>
      <c r="D117" s="551"/>
      <c r="E117" s="245" t="s">
        <v>328</v>
      </c>
      <c r="F117" s="555">
        <f t="shared" si="2"/>
        <v>1.3</v>
      </c>
      <c r="G117" s="556" t="s">
        <v>195</v>
      </c>
      <c r="H117" s="552"/>
      <c r="I117" s="474" t="str">
        <f t="array" ref="I117" xml:space="preserve"> IF( INDEX(J117:S117, I$5) = "", IF( INDEX(J117:S117, I$6) = F117, "vw", "tu"), IF(INDEX(J117:S117, I$5) = F117, "vw", "tu"))</f>
        <v>vw</v>
      </c>
      <c r="J117" s="553"/>
      <c r="K117" s="557">
        <v>1.3</v>
      </c>
      <c r="L117" s="557">
        <v>1.3</v>
      </c>
      <c r="M117" s="557">
        <v>1.3</v>
      </c>
      <c r="N117" s="558"/>
      <c r="O117" s="559"/>
      <c r="P117" s="559"/>
      <c r="Q117" s="559"/>
      <c r="R117" s="559"/>
      <c r="S117" s="553"/>
    </row>
    <row r="118" spans="1:19" x14ac:dyDescent="0.25">
      <c r="A118" s="549"/>
      <c r="B118" s="549"/>
      <c r="C118" s="550"/>
      <c r="D118" s="551"/>
      <c r="E118" s="245" t="s">
        <v>329</v>
      </c>
      <c r="F118" s="555">
        <f t="shared" si="2"/>
        <v>1.3</v>
      </c>
      <c r="G118" s="556" t="s">
        <v>195</v>
      </c>
      <c r="H118" s="552"/>
      <c r="I118" s="474" t="str">
        <f t="array" ref="I118" xml:space="preserve"> IF( INDEX(J118:S118, I$5) = "", IF( INDEX(J118:S118, I$6) = F118, "vw", "tu"), IF(INDEX(J118:S118, I$5) = F118, "vw", "tu"))</f>
        <v>vw</v>
      </c>
      <c r="J118" s="553"/>
      <c r="K118" s="557">
        <v>1.3</v>
      </c>
      <c r="L118" s="557">
        <v>1.3</v>
      </c>
      <c r="M118" s="557">
        <v>1.3</v>
      </c>
      <c r="N118" s="558"/>
      <c r="O118" s="559"/>
      <c r="P118" s="559"/>
      <c r="Q118" s="559"/>
      <c r="R118" s="559"/>
      <c r="S118" s="553"/>
    </row>
    <row r="120" spans="1:19" x14ac:dyDescent="0.25">
      <c r="C120" s="19" t="s">
        <v>586</v>
      </c>
      <c r="I120" s="398"/>
    </row>
    <row r="121" spans="1:19" x14ac:dyDescent="0.25">
      <c r="E121" s="6" t="s">
        <v>605</v>
      </c>
      <c r="F121" s="320">
        <f xml:space="preserve"> IF( INDEX(J121:S121, $I$4) = "", INDEX(J121:R121, $I$6), INDEX(J121:S121, $I$4))</f>
        <v>360</v>
      </c>
      <c r="G121" s="6" t="s">
        <v>191</v>
      </c>
      <c r="H121" s="6"/>
      <c r="I121" s="428" t="str">
        <f t="array" ref="I121" xml:space="preserve"> IF( INDEX(J121:S121, I$5) = "", IF( INDEX(J121:S121, I$6) = F121, "vw", "tu"), IF(INDEX(J121:S121, I$5) = F121, "vw", "tu"))</f>
        <v>vw</v>
      </c>
      <c r="J121" s="321"/>
      <c r="K121" s="301">
        <v>360</v>
      </c>
      <c r="L121" s="301">
        <v>360</v>
      </c>
      <c r="M121" s="301">
        <v>360</v>
      </c>
      <c r="N121" s="322"/>
      <c r="O121" s="323"/>
      <c r="P121" s="323"/>
      <c r="Q121" s="323"/>
      <c r="R121" s="323"/>
      <c r="S121" s="322"/>
    </row>
    <row r="122" spans="1:19" x14ac:dyDescent="0.25">
      <c r="A122" s="295"/>
      <c r="B122" s="295"/>
      <c r="C122" s="296"/>
      <c r="D122" s="297"/>
      <c r="E122" s="314" t="s">
        <v>589</v>
      </c>
      <c r="F122" s="315">
        <f xml:space="preserve"> IF( INDEX(J122:S122, $I$4) = "", INDEX(J122:R122, $I$6), INDEX(J122:S122, $I$4))</f>
        <v>2.5000000000000001E-2</v>
      </c>
      <c r="G122" s="314" t="s">
        <v>118</v>
      </c>
      <c r="H122" s="314"/>
      <c r="I122" s="428" t="str">
        <f t="array" ref="I122" xml:space="preserve"> IF( INDEX(J122:S122, I$5) = "", IF( INDEX(J122:S122, I$6) = F122, "vw", "tu"), IF(INDEX(J122:S122, I$5) = F122, "vw", "tu"))</f>
        <v>vw</v>
      </c>
      <c r="J122" s="316"/>
      <c r="K122" s="317">
        <v>2.5000000000000001E-2</v>
      </c>
      <c r="L122" s="317">
        <v>2.5000000000000001E-2</v>
      </c>
      <c r="M122" s="317">
        <v>2.5000000000000001E-2</v>
      </c>
      <c r="N122" s="318"/>
      <c r="O122" s="319"/>
      <c r="P122" s="319"/>
      <c r="Q122" s="319"/>
      <c r="R122" s="319"/>
      <c r="S122" s="318"/>
    </row>
    <row r="123" spans="1:19" x14ac:dyDescent="0.25">
      <c r="E123" s="314" t="s">
        <v>606</v>
      </c>
      <c r="F123" s="315">
        <f xml:space="preserve"> IF( INDEX(J123:S123, $I$4) = "", INDEX(J123:R123, $I$6), INDEX(J123:S123, $I$4))</f>
        <v>3.7999999999999999E-2</v>
      </c>
      <c r="G123" s="314" t="s">
        <v>118</v>
      </c>
      <c r="H123" s="314"/>
      <c r="I123" s="428" t="str">
        <f t="array" ref="I123" xml:space="preserve"> IF( INDEX(J123:S123, I$5) = "", IF( INDEX(J123:S123, I$6) = F123, "vw", "tu"), IF(INDEX(J123:S123, I$5) = F123, "vw", "tu"))</f>
        <v>vw</v>
      </c>
      <c r="J123" s="316"/>
      <c r="K123" s="317">
        <v>3.7999999999999999E-2</v>
      </c>
      <c r="L123" s="317">
        <v>3.7999999999999999E-2</v>
      </c>
      <c r="M123" s="317">
        <v>3.7999999999999999E-2</v>
      </c>
      <c r="N123" s="318"/>
      <c r="O123" s="319"/>
      <c r="P123" s="319"/>
      <c r="Q123" s="319"/>
      <c r="R123" s="319"/>
      <c r="S123" s="318"/>
    </row>
    <row r="124" spans="1:19" x14ac:dyDescent="0.25">
      <c r="A124" s="429"/>
      <c r="B124" s="429"/>
      <c r="C124" s="430"/>
      <c r="D124" s="203"/>
      <c r="E124" s="203" t="s">
        <v>607</v>
      </c>
      <c r="F124" s="431">
        <f xml:space="preserve"> IF( INDEX(J124:S124, $I$4) = "", INDEX(J124:R124, $I$6), INDEX(J124:S124, $I$4))</f>
        <v>10</v>
      </c>
      <c r="G124" s="203" t="s">
        <v>29</v>
      </c>
      <c r="H124" s="202" t="s">
        <v>715</v>
      </c>
      <c r="I124" s="428" t="str">
        <f t="array" ref="I124" xml:space="preserve"> IF( INDEX(J124:S124, I$5) = "", IF( INDEX(J124:S124, I$6) = F124, "vw", "tu"), IF(INDEX(J124:S124, I$5) = F124, "vw", "tu"))</f>
        <v>vw</v>
      </c>
      <c r="J124" s="338"/>
      <c r="K124" s="432">
        <v>10</v>
      </c>
      <c r="L124" s="432">
        <v>10</v>
      </c>
      <c r="M124" s="432">
        <v>10</v>
      </c>
      <c r="N124" s="338"/>
      <c r="O124" s="432"/>
      <c r="P124" s="432"/>
      <c r="Q124" s="432"/>
      <c r="R124" s="432"/>
      <c r="S124" s="338"/>
    </row>
    <row r="126" spans="1:19" x14ac:dyDescent="0.25">
      <c r="A126" s="471"/>
      <c r="B126" s="471"/>
      <c r="C126" s="472"/>
      <c r="D126" s="473"/>
      <c r="E126" s="152" t="s">
        <v>608</v>
      </c>
      <c r="F126" s="172">
        <f xml:space="preserve"> IF( INDEX(J126:S126, $I$4) = "", INDEX(J126:R126, $I$6), INDEX(J126:S126, $I$4))</f>
        <v>2</v>
      </c>
      <c r="G126" s="152" t="s">
        <v>354</v>
      </c>
      <c r="H126" s="152"/>
      <c r="I126" s="474" t="str">
        <f t="array" ref="I126" xml:space="preserve"> IF( INDEX(J126:S126, I$5) = "", IF( INDEX(J126:S126, I$6) = F126, "vw", "tu"), IF(INDEX(J126:S126, I$5) = F126, "vw", "tu"))</f>
        <v>vw</v>
      </c>
      <c r="J126" s="267"/>
      <c r="K126" s="745">
        <v>2</v>
      </c>
      <c r="L126" s="745">
        <v>2</v>
      </c>
      <c r="M126" s="745">
        <v>2</v>
      </c>
      <c r="N126" s="184"/>
      <c r="O126" s="475"/>
      <c r="P126" s="475"/>
      <c r="Q126" s="475"/>
      <c r="R126" s="475"/>
      <c r="S126" s="184"/>
    </row>
    <row r="127" spans="1:19" x14ac:dyDescent="0.25">
      <c r="H127" s="12" t="s">
        <v>717</v>
      </c>
    </row>
    <row r="128" spans="1:19" x14ac:dyDescent="0.25">
      <c r="C128" s="19" t="s">
        <v>600</v>
      </c>
      <c r="I128" s="398"/>
    </row>
    <row r="129" spans="1:19" x14ac:dyDescent="0.25">
      <c r="E129" s="6" t="s">
        <v>609</v>
      </c>
      <c r="F129" s="320">
        <f xml:space="preserve"> IF( INDEX(J129:S129, $I$4) = "", INDEX(J129:R129, $I$6), INDEX(J129:S129, $I$4))</f>
        <v>360</v>
      </c>
      <c r="G129" s="6" t="s">
        <v>191</v>
      </c>
      <c r="H129" s="6"/>
      <c r="I129" s="428" t="str">
        <f t="array" ref="I129" xml:space="preserve"> IF( INDEX(J129:S129, I$5) = "", IF( INDEX(J129:S129, I$6) = F129, "vw", "tu"), IF(INDEX(J129:S129, I$5) = F129, "vw", "tu"))</f>
        <v>vw</v>
      </c>
      <c r="J129" s="321"/>
      <c r="K129" s="301">
        <v>360</v>
      </c>
      <c r="L129" s="301">
        <v>360</v>
      </c>
      <c r="M129" s="301">
        <v>360</v>
      </c>
      <c r="N129" s="322"/>
      <c r="O129" s="323"/>
      <c r="P129" s="323"/>
      <c r="Q129" s="323"/>
      <c r="R129" s="323"/>
      <c r="S129" s="322"/>
    </row>
    <row r="130" spans="1:19" x14ac:dyDescent="0.25">
      <c r="A130" s="295"/>
      <c r="B130" s="295"/>
      <c r="C130" s="296"/>
      <c r="D130" s="297"/>
      <c r="E130" s="314" t="s">
        <v>610</v>
      </c>
      <c r="F130" s="315">
        <f xml:space="preserve"> IF( INDEX(J130:S130, $I$4) = "", INDEX(J130:R130, $I$6), INDEX(J130:S130, $I$4))</f>
        <v>2.5000000000000001E-2</v>
      </c>
      <c r="G130" s="314" t="s">
        <v>118</v>
      </c>
      <c r="H130" s="314"/>
      <c r="I130" s="428" t="str">
        <f t="array" ref="I130" xml:space="preserve"> IF( INDEX(J130:S130, I$5) = "", IF( INDEX(J130:S130, I$6) = F130, "vw", "tu"), IF(INDEX(J130:S130, I$5) = F130, "vw", "tu"))</f>
        <v>vw</v>
      </c>
      <c r="J130" s="316"/>
      <c r="K130" s="317">
        <v>2.5000000000000001E-2</v>
      </c>
      <c r="L130" s="317">
        <v>2.5000000000000001E-2</v>
      </c>
      <c r="M130" s="317">
        <v>2.5000000000000001E-2</v>
      </c>
      <c r="N130" s="318"/>
      <c r="O130" s="319"/>
      <c r="P130" s="319"/>
      <c r="Q130" s="319"/>
      <c r="R130" s="319"/>
      <c r="S130" s="318"/>
    </row>
    <row r="131" spans="1:19" x14ac:dyDescent="0.25">
      <c r="E131" s="314" t="s">
        <v>611</v>
      </c>
      <c r="F131" s="315">
        <f xml:space="preserve"> IF( INDEX(J131:S131, $I$4) = "", INDEX(J131:R131, $I$6), INDEX(J131:S131, $I$4))</f>
        <v>3.7999999999999999E-2</v>
      </c>
      <c r="G131" s="314" t="s">
        <v>118</v>
      </c>
      <c r="H131" s="314"/>
      <c r="I131" s="428" t="str">
        <f t="array" ref="I131" xml:space="preserve"> IF( INDEX(J131:S131, I$5) = "", IF( INDEX(J131:S131, I$6) = F131, "vw", "tu"), IF(INDEX(J131:S131, I$5) = F131, "vw", "tu"))</f>
        <v>vw</v>
      </c>
      <c r="J131" s="316"/>
      <c r="K131" s="317">
        <v>3.7999999999999999E-2</v>
      </c>
      <c r="L131" s="317">
        <v>3.7999999999999999E-2</v>
      </c>
      <c r="M131" s="317">
        <v>3.7999999999999999E-2</v>
      </c>
      <c r="N131" s="318"/>
      <c r="O131" s="319"/>
      <c r="P131" s="319"/>
      <c r="Q131" s="319"/>
      <c r="R131" s="319"/>
      <c r="S131" s="318"/>
    </row>
    <row r="132" spans="1:19" x14ac:dyDescent="0.25">
      <c r="A132" s="429"/>
      <c r="B132" s="429"/>
      <c r="C132" s="430"/>
      <c r="D132" s="203"/>
      <c r="E132" s="203" t="s">
        <v>612</v>
      </c>
      <c r="F132" s="431">
        <f xml:space="preserve"> IF( INDEX(J132:S132, $I$4) = "", INDEX(J132:R132, $I$6), INDEX(J132:S132, $I$4))</f>
        <v>12</v>
      </c>
      <c r="G132" s="203" t="s">
        <v>29</v>
      </c>
      <c r="H132" s="202" t="s">
        <v>716</v>
      </c>
      <c r="I132" s="428" t="str">
        <f t="array" ref="I132" xml:space="preserve"> IF( INDEX(J132:S132, I$5) = "", IF( INDEX(J132:S132, I$6) = F132, "vw", "tu"), IF(INDEX(J132:S132, I$5) = F132, "vw", "tu"))</f>
        <v>vw</v>
      </c>
      <c r="J132" s="338"/>
      <c r="K132" s="432">
        <v>12</v>
      </c>
      <c r="L132" s="432">
        <v>12</v>
      </c>
      <c r="M132" s="432">
        <v>12</v>
      </c>
      <c r="N132" s="338"/>
      <c r="O132" s="432"/>
      <c r="P132" s="432"/>
      <c r="Q132" s="432"/>
      <c r="R132" s="432"/>
      <c r="S132" s="338"/>
    </row>
    <row r="134" spans="1:19" x14ac:dyDescent="0.25">
      <c r="A134" s="471"/>
      <c r="B134" s="471"/>
      <c r="C134" s="472"/>
      <c r="D134" s="473"/>
      <c r="E134" s="152" t="s">
        <v>613</v>
      </c>
      <c r="F134" s="172">
        <f xml:space="preserve"> IF( INDEX(J134:S134, $I$4) = "", INDEX(J134:R134, $I$6), INDEX(J134:S134, $I$4))</f>
        <v>2</v>
      </c>
      <c r="G134" s="152" t="s">
        <v>354</v>
      </c>
      <c r="H134" s="152"/>
      <c r="I134" s="474" t="str">
        <f t="array" ref="I134" xml:space="preserve"> IF( INDEX(J134:S134, I$5) = "", IF( INDEX(J134:S134, I$6) = F134, "vw", "tu"), IF(INDEX(J134:S134, I$5) = F134, "vw", "tu"))</f>
        <v>vw</v>
      </c>
      <c r="J134" s="267"/>
      <c r="K134" s="745">
        <v>2</v>
      </c>
      <c r="L134" s="745">
        <v>2</v>
      </c>
      <c r="M134" s="745">
        <v>2</v>
      </c>
      <c r="N134" s="184"/>
      <c r="O134" s="475"/>
      <c r="P134" s="475"/>
      <c r="Q134" s="475"/>
      <c r="R134" s="475"/>
      <c r="S134" s="184"/>
    </row>
    <row r="135" spans="1:19" x14ac:dyDescent="0.25">
      <c r="H135" s="12" t="s">
        <v>717</v>
      </c>
    </row>
    <row r="136" spans="1:19" x14ac:dyDescent="0.25">
      <c r="B136" s="1" t="s">
        <v>237</v>
      </c>
    </row>
    <row r="137" spans="1:19" x14ac:dyDescent="0.25">
      <c r="A137" s="295"/>
      <c r="B137" s="295"/>
      <c r="C137" s="296"/>
      <c r="D137" s="297"/>
      <c r="E137" s="314" t="s">
        <v>238</v>
      </c>
      <c r="F137" s="315">
        <f xml:space="preserve"> IF( INDEX(J137:S137, $I$4) = "", INDEX(J137:R137, $I$6), INDEX(J137:S137, $I$4))</f>
        <v>0.12</v>
      </c>
      <c r="G137" s="314" t="s">
        <v>104</v>
      </c>
      <c r="H137" s="314"/>
      <c r="I137" s="428" t="str">
        <f t="array" ref="I137" xml:space="preserve"> IF( INDEX(J137:S137, I$5) = "", IF( INDEX(J137:S137, I$6) = F137, "vw", "tu"), IF(INDEX(J137:S137, I$5) = F137, "vw", "tu"))</f>
        <v>vw</v>
      </c>
      <c r="J137" s="316"/>
      <c r="K137" s="317">
        <v>0.12</v>
      </c>
      <c r="L137" s="317">
        <v>0.12</v>
      </c>
      <c r="M137" s="317">
        <v>0.12</v>
      </c>
      <c r="N137" s="318"/>
      <c r="O137" s="319"/>
      <c r="P137" s="319"/>
      <c r="Q137" s="319"/>
      <c r="R137" s="319"/>
      <c r="S137" s="318"/>
    </row>
    <row r="138" spans="1:19" x14ac:dyDescent="0.25">
      <c r="E138" s="6" t="s">
        <v>236</v>
      </c>
      <c r="F138" s="320">
        <f xml:space="preserve"> IF( INDEX(J138:S138, $I$4) = "", INDEX(J138:R138, $I$6), INDEX(J138:S138, $I$4))</f>
        <v>0</v>
      </c>
      <c r="G138" s="6" t="str">
        <f xml:space="preserve"> SMU</f>
        <v>$ 000s</v>
      </c>
      <c r="H138" s="6"/>
      <c r="I138" s="452" t="str">
        <f t="array" ref="I138" xml:space="preserve"> IF( INDEX(J138:S138, I$5) = "", IF( INDEX(J138:S138, I$6) = F138, "vw", "tu"), IF(INDEX(J138:S138, I$5) = F138, "vw", "tu"))</f>
        <v>vw</v>
      </c>
      <c r="J138" s="321"/>
      <c r="K138" s="301"/>
      <c r="L138" s="301"/>
      <c r="M138" s="301"/>
      <c r="N138" s="322"/>
      <c r="O138" s="323"/>
      <c r="P138" s="323"/>
      <c r="Q138" s="323"/>
      <c r="R138" s="323"/>
      <c r="S138" s="322"/>
    </row>
    <row r="140" spans="1:19" x14ac:dyDescent="0.25">
      <c r="B140" s="1" t="s">
        <v>543</v>
      </c>
    </row>
    <row r="141" spans="1:19" x14ac:dyDescent="0.25">
      <c r="E141" s="32" t="s">
        <v>539</v>
      </c>
      <c r="F141" s="320">
        <f xml:space="preserve"> IF( INDEX(J141:S141, $I$4) = "", INDEX(J141:R141, $I$6), INDEX(J141:S141, $I$4))</f>
        <v>1</v>
      </c>
      <c r="G141" s="32" t="s">
        <v>540</v>
      </c>
      <c r="I141" s="428" t="str">
        <f t="array" ref="I141" xml:space="preserve"> IF( INDEX(J141:S141, I$5) = "", IF( INDEX(J141:S141, I$6) = F141, "vw", "tu"), IF(INDEX(J141:S141, I$5) = F141, "vw", "tu"))</f>
        <v>vw</v>
      </c>
      <c r="K141" s="301">
        <v>1</v>
      </c>
      <c r="L141" s="301">
        <v>1</v>
      </c>
      <c r="M141" s="301">
        <v>1</v>
      </c>
      <c r="O141" s="323"/>
      <c r="P141" s="323"/>
      <c r="Q141" s="323"/>
      <c r="R141" s="323"/>
      <c r="S141" s="322"/>
    </row>
    <row r="142" spans="1:19" x14ac:dyDescent="0.25">
      <c r="E142" s="332" t="s">
        <v>517</v>
      </c>
      <c r="F142" s="315">
        <f xml:space="preserve"> IF( INDEX(J142:S142, $I$4) = "", INDEX(J142:R142, $I$6), INDEX(J142:S142, $I$4))</f>
        <v>0.5</v>
      </c>
      <c r="G142" s="314" t="s">
        <v>104</v>
      </c>
      <c r="H142" s="314"/>
      <c r="I142" s="428" t="str">
        <f t="array" ref="I142" xml:space="preserve"> IF( INDEX(J142:S142, I$5) = "", IF( INDEX(J142:S142, I$6) = F142, "vw", "tu"), IF(INDEX(J142:S142, I$5) = F142, "vw", "tu"))</f>
        <v>vw</v>
      </c>
      <c r="J142" s="316"/>
      <c r="K142" s="317">
        <v>0.5</v>
      </c>
      <c r="L142" s="317">
        <v>0.5</v>
      </c>
      <c r="M142" s="317">
        <v>0.5</v>
      </c>
      <c r="N142" s="318"/>
      <c r="O142" s="319"/>
      <c r="P142" s="319"/>
      <c r="Q142" s="319"/>
      <c r="R142" s="319"/>
      <c r="S142" s="318"/>
    </row>
    <row r="144" spans="1:19" s="606" customFormat="1" x14ac:dyDescent="0.25">
      <c r="A144" s="15"/>
      <c r="B144" s="15"/>
      <c r="C144" s="21"/>
      <c r="D144" s="49"/>
      <c r="E144" s="202" t="s">
        <v>520</v>
      </c>
      <c r="F144" s="320">
        <f xml:space="preserve"> IF( INDEX(J144:S144, $I$4) = "", INDEX(J144:R144, $I$6), INDEX(J144:S144, $I$4))</f>
        <v>1</v>
      </c>
      <c r="G144" s="202" t="s">
        <v>80</v>
      </c>
      <c r="H144" s="226"/>
      <c r="I144" s="428" t="str">
        <f t="array" ref="I144" xml:space="preserve"> IF( INDEX(J144:S144, I$5) = "", IF( INDEX(J144:S144, I$6) = F144, "vw", "tu"), IF(INDEX(J144:S144, I$5) = F144, "vw", "tu"))</f>
        <v>vw</v>
      </c>
      <c r="J144" s="698"/>
      <c r="K144" s="301">
        <v>1</v>
      </c>
      <c r="L144" s="301">
        <v>1</v>
      </c>
      <c r="M144" s="301">
        <v>1</v>
      </c>
      <c r="N144" s="698"/>
      <c r="O144" s="323"/>
      <c r="P144" s="323"/>
      <c r="Q144" s="323"/>
      <c r="R144" s="323"/>
      <c r="S144" s="322"/>
    </row>
    <row r="146" spans="1:19" x14ac:dyDescent="0.25">
      <c r="B146" s="1" t="s">
        <v>230</v>
      </c>
    </row>
    <row r="147" spans="1:19" x14ac:dyDescent="0.25">
      <c r="A147" s="295"/>
      <c r="B147" s="295"/>
      <c r="C147" s="296"/>
      <c r="D147" s="297"/>
      <c r="E147" s="314" t="s">
        <v>198</v>
      </c>
      <c r="F147" s="315">
        <f xml:space="preserve"> IF( INDEX(J147:S147, $I$4) = "", INDEX(J147:R147, $I$6), INDEX(J147:S147, $I$4))</f>
        <v>0.4</v>
      </c>
      <c r="G147" s="314" t="s">
        <v>104</v>
      </c>
      <c r="H147" s="314"/>
      <c r="I147" s="428" t="str">
        <f t="array" ref="I147" xml:space="preserve"> IF( INDEX(J147:S147, I$5) = "", IF( INDEX(J147:S147, I$6) = F147, "vw", "tu"), IF(INDEX(J147:S147, I$5) = F147, "vw", "tu"))</f>
        <v>vw</v>
      </c>
      <c r="J147" s="316"/>
      <c r="K147" s="317">
        <v>0.4</v>
      </c>
      <c r="L147" s="317">
        <v>0.4</v>
      </c>
      <c r="M147" s="317">
        <v>0.4</v>
      </c>
      <c r="N147" s="318"/>
      <c r="O147" s="319"/>
      <c r="P147" s="319"/>
      <c r="Q147" s="319"/>
      <c r="R147" s="319"/>
      <c r="S147" s="318"/>
    </row>
    <row r="148" spans="1:19" x14ac:dyDescent="0.25">
      <c r="A148" s="295"/>
      <c r="B148" s="295"/>
      <c r="C148" s="296"/>
      <c r="D148" s="297"/>
      <c r="E148" s="314" t="s">
        <v>199</v>
      </c>
      <c r="F148" s="315">
        <f xml:space="preserve"> IF( INDEX(J148:S148, $I$4) = "", INDEX(J148:R148, $I$6), INDEX(J148:S148, $I$4))</f>
        <v>0.12</v>
      </c>
      <c r="G148" s="314" t="s">
        <v>104</v>
      </c>
      <c r="H148" s="314"/>
      <c r="I148" s="428" t="str">
        <f t="array" ref="I148" xml:space="preserve"> IF( INDEX(J148:S148, I$5) = "", IF( INDEX(J148:S148, I$6) = F148, "vw", "tu"), IF(INDEX(J148:S148, I$5) = F148, "vw", "tu"))</f>
        <v>vw</v>
      </c>
      <c r="J148" s="316"/>
      <c r="K148" s="317">
        <v>0.12</v>
      </c>
      <c r="L148" s="317">
        <v>0.12</v>
      </c>
      <c r="M148" s="317">
        <v>0.12</v>
      </c>
      <c r="N148" s="318"/>
      <c r="O148" s="319"/>
      <c r="P148" s="319"/>
      <c r="Q148" s="319"/>
      <c r="R148" s="319"/>
      <c r="S148" s="318"/>
    </row>
    <row r="150" spans="1:19" s="601" customFormat="1" x14ac:dyDescent="0.25">
      <c r="A150" s="1"/>
      <c r="B150" s="1"/>
      <c r="C150" s="19"/>
      <c r="D150" s="20"/>
      <c r="E150" s="6" t="s">
        <v>416</v>
      </c>
      <c r="F150" s="320">
        <f xml:space="preserve"> IF( INDEX(J150:S150, $I$4) = "", INDEX(J150:R150, $I$6), INDEX(J150:S150, $I$4))</f>
        <v>100</v>
      </c>
      <c r="G150" s="6" t="s">
        <v>107</v>
      </c>
      <c r="H150" s="6"/>
      <c r="I150" s="451" t="str">
        <f t="array" ref="I150" xml:space="preserve"> IF( INDEX(J150:S150, I$5) = "", IF( INDEX(J150:S150, I$6) = F150, "vw", "tu"), IF(INDEX(J150:S150, I$5) = F150, "vw", "tu"))</f>
        <v>vw</v>
      </c>
      <c r="J150" s="321"/>
      <c r="K150" s="301">
        <v>100</v>
      </c>
      <c r="L150" s="301">
        <v>100</v>
      </c>
      <c r="M150" s="301">
        <v>100</v>
      </c>
      <c r="N150" s="322"/>
      <c r="O150" s="323"/>
      <c r="P150" s="323"/>
      <c r="Q150" s="323"/>
      <c r="R150" s="323"/>
      <c r="S150" s="322"/>
    </row>
    <row r="151" spans="1:19" x14ac:dyDescent="0.25">
      <c r="E151" s="6" t="s">
        <v>507</v>
      </c>
      <c r="F151" s="315">
        <f xml:space="preserve"> IF( INDEX(J151:S151, $I$4) = "", INDEX(J151:R151, $I$6), INDEX(J151:S151, $I$4))</f>
        <v>7.0000000000000007E-2</v>
      </c>
      <c r="G151" s="12" t="s">
        <v>118</v>
      </c>
      <c r="I151" s="428" t="str">
        <f t="array" ref="I151" xml:space="preserve"> IF( INDEX(J151:S151, I$5) = "", IF( INDEX(J151:S151, I$6) = F151, "vw", "tu"), IF(INDEX(J151:S151, I$5) = F151, "vw", "tu"))</f>
        <v>vw</v>
      </c>
      <c r="J151" s="316"/>
      <c r="K151" s="317">
        <v>7.0000000000000007E-2</v>
      </c>
      <c r="L151" s="317">
        <v>7.0000000000000007E-2</v>
      </c>
      <c r="M151" s="317">
        <v>7.0000000000000007E-2</v>
      </c>
      <c r="N151" s="318"/>
      <c r="O151" s="319"/>
      <c r="P151" s="319"/>
      <c r="Q151" s="319"/>
      <c r="R151" s="319"/>
      <c r="S151" s="318"/>
    </row>
    <row r="154" spans="1:19" x14ac:dyDescent="0.25">
      <c r="A154" s="1" t="s">
        <v>264</v>
      </c>
    </row>
    <row r="156" spans="1:19" x14ac:dyDescent="0.25">
      <c r="E156" s="6" t="s">
        <v>249</v>
      </c>
      <c r="F156" s="320">
        <f xml:space="preserve"> IF( INDEX(J156:S156, $I$4) = "", INDEX(J156:R156, $I$6), INDEX(J156:S156, $I$4))</f>
        <v>60</v>
      </c>
      <c r="G156" s="6" t="s">
        <v>191</v>
      </c>
      <c r="H156" s="6"/>
      <c r="I156" s="452" t="str">
        <f t="array" ref="I156" xml:space="preserve"> IF( INDEX(J156:S156, I$5) = "", IF( INDEX(J156:S156, I$6) = F156, "vw", "tu"), IF(INDEX(J156:S156, I$5) = F156, "vw", "tu"))</f>
        <v>vw</v>
      </c>
      <c r="J156" s="321"/>
      <c r="K156" s="301">
        <v>60</v>
      </c>
      <c r="L156" s="301">
        <v>60</v>
      </c>
      <c r="M156" s="301">
        <v>60</v>
      </c>
      <c r="N156" s="322"/>
      <c r="O156" s="323"/>
      <c r="P156" s="323"/>
      <c r="Q156" s="323"/>
      <c r="R156" s="323"/>
      <c r="S156" s="322"/>
    </row>
    <row r="157" spans="1:19" x14ac:dyDescent="0.25">
      <c r="E157" s="6" t="s">
        <v>256</v>
      </c>
      <c r="F157" s="320">
        <f xml:space="preserve"> IF( INDEX(J157:S157, $I$4) = "", INDEX(J157:R157, $I$6), INDEX(J157:S157, $I$4))</f>
        <v>30</v>
      </c>
      <c r="G157" s="6" t="s">
        <v>191</v>
      </c>
      <c r="H157" s="6"/>
      <c r="I157" s="452" t="str">
        <f t="array" ref="I157" xml:space="preserve"> IF( INDEX(J157:S157, I$5) = "", IF( INDEX(J157:S157, I$6) = F157, "vw", "tu"), IF(INDEX(J157:S157, I$5) = F157, "vw", "tu"))</f>
        <v>vw</v>
      </c>
      <c r="J157" s="321"/>
      <c r="K157" s="301">
        <v>30</v>
      </c>
      <c r="L157" s="301">
        <v>30</v>
      </c>
      <c r="M157" s="301">
        <v>30</v>
      </c>
      <c r="N157" s="322"/>
      <c r="O157" s="323"/>
      <c r="P157" s="323"/>
      <c r="Q157" s="323"/>
      <c r="R157" s="323"/>
      <c r="S157" s="322"/>
    </row>
    <row r="160" spans="1:19" x14ac:dyDescent="0.25">
      <c r="A160" s="1" t="s">
        <v>231</v>
      </c>
      <c r="I160" s="398"/>
    </row>
    <row r="161" spans="1:19" x14ac:dyDescent="0.25">
      <c r="I161" s="398"/>
    </row>
    <row r="162" spans="1:19" x14ac:dyDescent="0.25">
      <c r="B162" s="1" t="s">
        <v>232</v>
      </c>
      <c r="I162" s="398"/>
    </row>
    <row r="163" spans="1:19" x14ac:dyDescent="0.25">
      <c r="A163" s="33"/>
      <c r="B163" s="33"/>
      <c r="C163" s="30"/>
      <c r="D163" s="31"/>
      <c r="E163" s="31" t="s">
        <v>159</v>
      </c>
      <c r="F163" s="172">
        <f xml:space="preserve"> IF( INDEX(J163:S163, $I$4) = "", INDEX(J163:R163, $I$6), INDEX(J163:S163, $I$4))</f>
        <v>15</v>
      </c>
      <c r="G163" s="31" t="s">
        <v>29</v>
      </c>
      <c r="H163" s="183"/>
      <c r="I163" s="398" t="str">
        <f t="array" ref="I163" xml:space="preserve"> IF( INDEX(J163:S163, I$5) = "", IF( INDEX(J163:S163, I$6) = F163, "vw", "tu"), IF(INDEX(J163:S163, I$5) = F163, "vw", "tu"))</f>
        <v>vw</v>
      </c>
      <c r="J163" s="267"/>
      <c r="K163" s="165">
        <v>15</v>
      </c>
      <c r="L163" s="165">
        <v>25</v>
      </c>
      <c r="M163" s="165">
        <v>25</v>
      </c>
      <c r="N163" s="184"/>
      <c r="O163" s="173"/>
      <c r="P163" s="173"/>
      <c r="Q163" s="173"/>
      <c r="R163" s="173"/>
      <c r="S163" s="184"/>
    </row>
    <row r="164" spans="1:19" x14ac:dyDescent="0.25">
      <c r="E164" s="6" t="s">
        <v>179</v>
      </c>
      <c r="F164" s="320">
        <f xml:space="preserve"> IF( INDEX(J164:S164, $I$4) = "", INDEX(J164:R164, $I$6), INDEX(J164:S164, $I$4))</f>
        <v>100000</v>
      </c>
      <c r="G164" s="6" t="str">
        <f xml:space="preserve"> SMU</f>
        <v>$ 000s</v>
      </c>
      <c r="H164" s="6"/>
      <c r="I164" s="398" t="str">
        <f t="array" ref="I164" xml:space="preserve"> IF( INDEX(J164:S164, I$5) = "", IF( INDEX(J164:S164, I$6) = F164, "vw", "tu"), IF(INDEX(J164:S164, I$5) = F164, "vw", "tu"))</f>
        <v>vw</v>
      </c>
      <c r="J164" s="321"/>
      <c r="K164" s="301">
        <v>100000</v>
      </c>
      <c r="L164" s="301">
        <v>100000</v>
      </c>
      <c r="M164" s="301">
        <v>100000</v>
      </c>
      <c r="N164" s="322"/>
      <c r="O164" s="323"/>
      <c r="P164" s="323"/>
      <c r="Q164" s="323"/>
      <c r="R164" s="323"/>
      <c r="S164" s="322"/>
    </row>
    <row r="165" spans="1:19" x14ac:dyDescent="0.25">
      <c r="I165" s="398"/>
    </row>
    <row r="166" spans="1:19" x14ac:dyDescent="0.25">
      <c r="B166" s="1" t="s">
        <v>233</v>
      </c>
      <c r="I166" s="398"/>
    </row>
    <row r="167" spans="1:19" x14ac:dyDescent="0.25">
      <c r="C167" s="19" t="s">
        <v>262</v>
      </c>
      <c r="I167" s="398"/>
    </row>
    <row r="168" spans="1:19" x14ac:dyDescent="0.25">
      <c r="E168" s="6" t="s">
        <v>147</v>
      </c>
      <c r="F168" s="320">
        <f xml:space="preserve"> IF( INDEX(J168:S168, $I$4) = "", INDEX(J168:R168, $I$6), INDEX(J168:S168, $I$4))</f>
        <v>0</v>
      </c>
      <c r="G168" s="6" t="str">
        <f xml:space="preserve"> SMU</f>
        <v>$ 000s</v>
      </c>
      <c r="H168" s="6"/>
      <c r="I168" s="398" t="str">
        <f t="array" ref="I168" xml:space="preserve"> IF( INDEX(J168:S168, I$5) = "", IF( INDEX(J168:S168, I$6) = F168, "vw", "tu"), IF(INDEX(J168:S168, I$5) = F168, "vw", "tu"))</f>
        <v>vw</v>
      </c>
      <c r="J168" s="321"/>
      <c r="K168" s="301">
        <v>0</v>
      </c>
      <c r="L168" s="301">
        <v>0</v>
      </c>
      <c r="M168" s="301">
        <v>0</v>
      </c>
      <c r="N168" s="322"/>
      <c r="O168" s="323"/>
      <c r="P168" s="323"/>
      <c r="Q168" s="323"/>
      <c r="R168" s="323"/>
      <c r="S168" s="322"/>
    </row>
    <row r="169" spans="1:19" x14ac:dyDescent="0.25">
      <c r="E169" s="6" t="s">
        <v>251</v>
      </c>
      <c r="F169" s="320">
        <f xml:space="preserve"> IF( INDEX(J169:S169, $I$4) = "", INDEX(J169:R169, $I$6), INDEX(J169:S169, $I$4))</f>
        <v>0</v>
      </c>
      <c r="G169" s="6" t="str">
        <f xml:space="preserve"> SMU</f>
        <v>$ 000s</v>
      </c>
      <c r="H169" s="6"/>
      <c r="I169" s="452" t="str">
        <f t="array" ref="I169" xml:space="preserve"> IF( INDEX(J169:S169, I$5) = "", IF( INDEX(J169:S169, I$6) = F169, "vw", "tu"), IF(INDEX(J169:S169, I$5) = F169, "vw", "tu"))</f>
        <v>vw</v>
      </c>
      <c r="J169" s="321"/>
      <c r="K169" s="301"/>
      <c r="L169" s="301"/>
      <c r="M169" s="301"/>
      <c r="N169" s="322"/>
      <c r="O169" s="323"/>
      <c r="P169" s="323"/>
      <c r="Q169" s="323"/>
      <c r="R169" s="323"/>
      <c r="S169" s="322"/>
    </row>
    <row r="170" spans="1:19" x14ac:dyDescent="0.25">
      <c r="E170" s="6"/>
      <c r="F170" s="454"/>
      <c r="G170" s="6"/>
      <c r="H170" s="6"/>
      <c r="I170" s="451"/>
      <c r="J170" s="321"/>
      <c r="N170" s="322"/>
      <c r="O170" s="455"/>
      <c r="P170" s="455"/>
      <c r="Q170" s="455"/>
      <c r="R170" s="455"/>
      <c r="S170" s="322"/>
    </row>
    <row r="171" spans="1:19" x14ac:dyDescent="0.25">
      <c r="C171" s="19" t="s">
        <v>263</v>
      </c>
      <c r="E171" s="6"/>
      <c r="F171" s="454"/>
      <c r="G171" s="6"/>
      <c r="H171" s="6"/>
      <c r="I171" s="451"/>
      <c r="J171" s="321"/>
      <c r="N171" s="322"/>
      <c r="O171" s="455"/>
      <c r="P171" s="455"/>
      <c r="Q171" s="455"/>
      <c r="R171" s="455"/>
      <c r="S171" s="322"/>
    </row>
    <row r="172" spans="1:19" x14ac:dyDescent="0.25">
      <c r="E172" s="6" t="s">
        <v>258</v>
      </c>
      <c r="F172" s="320">
        <f xml:space="preserve"> IF( INDEX(J172:S172, $I$4) = "", INDEX(J172:R172, $I$6), INDEX(J172:S172, $I$4))</f>
        <v>0</v>
      </c>
      <c r="G172" s="6" t="str">
        <f xml:space="preserve"> SMU</f>
        <v>$ 000s</v>
      </c>
      <c r="H172" s="6"/>
      <c r="I172" s="452" t="str">
        <f t="array" ref="I172" xml:space="preserve"> IF( INDEX(J172:S172, I$5) = "", IF( INDEX(J172:S172, I$6) = F172, "vw", "tu"), IF(INDEX(J172:S172, I$5) = F172, "vw", "tu"))</f>
        <v>vw</v>
      </c>
      <c r="J172" s="321"/>
      <c r="K172" s="301"/>
      <c r="L172" s="301"/>
      <c r="M172" s="301"/>
      <c r="N172" s="322"/>
      <c r="O172" s="323"/>
      <c r="P172" s="323"/>
      <c r="Q172" s="323"/>
      <c r="R172" s="323"/>
      <c r="S172" s="322"/>
    </row>
    <row r="173" spans="1:19" x14ac:dyDescent="0.25">
      <c r="E173" s="6" t="s">
        <v>142</v>
      </c>
      <c r="F173" s="320">
        <f xml:space="preserve"> IF( INDEX(J173:S173, $I$4) = "", INDEX(J173:R173, $I$6), INDEX(J173:S173, $I$4))</f>
        <v>0</v>
      </c>
      <c r="G173" s="6" t="str">
        <f xml:space="preserve"> SMU</f>
        <v>$ 000s</v>
      </c>
      <c r="H173" s="6"/>
      <c r="I173" s="452" t="str">
        <f t="array" ref="I173" xml:space="preserve"> IF( INDEX(J173:S173, I$5) = "", IF( INDEX(J173:S173, I$6) = F173, "vw", "tu"), IF(INDEX(J173:S173, I$5) = F173, "vw", "tu"))</f>
        <v>vw</v>
      </c>
      <c r="J173" s="321"/>
      <c r="K173" s="301">
        <v>0</v>
      </c>
      <c r="L173" s="301">
        <v>0</v>
      </c>
      <c r="M173" s="301">
        <v>0</v>
      </c>
      <c r="N173" s="322"/>
      <c r="O173" s="323"/>
      <c r="P173" s="323"/>
      <c r="Q173" s="323"/>
      <c r="R173" s="323"/>
      <c r="S173" s="322"/>
    </row>
    <row r="174" spans="1:19" x14ac:dyDescent="0.25">
      <c r="E174" s="6" t="s">
        <v>221</v>
      </c>
      <c r="F174" s="320">
        <f xml:space="preserve"> IF( INDEX(J174:S174, $I$4) = "", INDEX(J174:R174, $I$6), INDEX(J174:S174, $I$4))</f>
        <v>0</v>
      </c>
      <c r="G174" s="6" t="str">
        <f xml:space="preserve"> SMU</f>
        <v>$ 000s</v>
      </c>
      <c r="H174" s="6"/>
      <c r="I174" s="452" t="str">
        <f t="array" ref="I174" xml:space="preserve"> IF( INDEX(J174:S174, I$5) = "", IF( INDEX(J174:S174, I$6) = F174, "vw", "tu"), IF(INDEX(J174:S174, I$5) = F174, "vw", "tu"))</f>
        <v>vw</v>
      </c>
      <c r="J174" s="321"/>
      <c r="K174" s="301"/>
      <c r="L174" s="301"/>
      <c r="M174" s="301"/>
      <c r="N174" s="322"/>
      <c r="O174" s="323"/>
      <c r="P174" s="323"/>
      <c r="Q174" s="323"/>
      <c r="R174" s="323"/>
      <c r="S174" s="322"/>
    </row>
    <row r="175" spans="1:19" x14ac:dyDescent="0.25">
      <c r="I175" s="398"/>
    </row>
    <row r="176" spans="1:19" x14ac:dyDescent="0.25">
      <c r="I176" s="398"/>
    </row>
    <row r="177" spans="1:19" x14ac:dyDescent="0.25">
      <c r="A177" s="1" t="s">
        <v>234</v>
      </c>
      <c r="I177" s="398"/>
    </row>
    <row r="179" spans="1:19" x14ac:dyDescent="0.25">
      <c r="A179" s="295"/>
      <c r="B179" s="295"/>
      <c r="C179" s="296"/>
      <c r="D179" s="297"/>
      <c r="E179" s="314" t="s">
        <v>208</v>
      </c>
      <c r="F179" s="315">
        <f xml:space="preserve"> IF( INDEX(J179:S179, $I$4) = "", INDEX(J179:R179, $I$6), INDEX(J179:S179, $I$4))</f>
        <v>0.2</v>
      </c>
      <c r="G179" s="314" t="s">
        <v>104</v>
      </c>
      <c r="H179" s="314"/>
      <c r="I179" s="428" t="str">
        <f t="array" ref="I179" xml:space="preserve"> IF( INDEX(J179:S179, I$5) = "", IF( INDEX(J179:S179, I$6) = F179, "vw", "tu"), IF(INDEX(J179:S179, I$5) = F179, "vw", "tu"))</f>
        <v>vw</v>
      </c>
      <c r="J179" s="316"/>
      <c r="K179" s="317">
        <v>0.2</v>
      </c>
      <c r="L179" s="317">
        <v>0.2</v>
      </c>
      <c r="M179" s="317">
        <v>0.2</v>
      </c>
      <c r="N179" s="318"/>
      <c r="O179" s="319"/>
      <c r="P179" s="319"/>
      <c r="Q179" s="319"/>
      <c r="R179" s="319"/>
      <c r="S179" s="318"/>
    </row>
    <row r="180" spans="1:19" x14ac:dyDescent="0.25">
      <c r="A180" s="295"/>
      <c r="B180" s="295"/>
      <c r="C180" s="296"/>
      <c r="D180" s="297"/>
      <c r="E180" s="314" t="s">
        <v>215</v>
      </c>
      <c r="F180" s="315">
        <f xml:space="preserve"> IF( INDEX(J180:S180, $I$4) = "", INDEX(J180:R180, $I$6), INDEX(J180:S180, $I$4))</f>
        <v>0.05</v>
      </c>
      <c r="G180" s="314" t="s">
        <v>216</v>
      </c>
      <c r="H180" s="314"/>
      <c r="I180" s="428" t="str">
        <f t="array" ref="I180" xml:space="preserve"> IF( INDEX(J180:S180, I$5) = "", IF( INDEX(J180:S180, I$6) = F180, "vw", "tu"), IF(INDEX(J180:S180, I$5) = F180, "vw", "tu"))</f>
        <v>vw</v>
      </c>
      <c r="J180" s="316"/>
      <c r="K180" s="317">
        <v>0.05</v>
      </c>
      <c r="L180" s="317">
        <v>0.05</v>
      </c>
      <c r="M180" s="317">
        <v>0.05</v>
      </c>
      <c r="N180" s="318"/>
      <c r="O180" s="319"/>
      <c r="P180" s="319"/>
      <c r="Q180" s="319"/>
      <c r="R180" s="319"/>
      <c r="S180" s="318"/>
    </row>
    <row r="181" spans="1:19" x14ac:dyDescent="0.25">
      <c r="E181" s="6" t="s">
        <v>223</v>
      </c>
      <c r="F181" s="320">
        <f xml:space="preserve"> IF( INDEX(J181:S181, $I$4) = "", INDEX(J181:R181, $I$6), INDEX(J181:S181, $I$4))</f>
        <v>0</v>
      </c>
      <c r="G181" s="6" t="str">
        <f xml:space="preserve"> SMU</f>
        <v>$ 000s</v>
      </c>
      <c r="H181" s="6"/>
      <c r="I181" s="398" t="str">
        <f t="array" ref="I181" xml:space="preserve"> IF( INDEX(J181:S181, I$5) = "", IF( INDEX(J181:S181, I$6) = F181, "vw", "tu"), IF(INDEX(J181:S181, I$5) = F181, "vw", "tu"))</f>
        <v>vw</v>
      </c>
      <c r="J181" s="321"/>
      <c r="K181" s="301">
        <v>0</v>
      </c>
      <c r="L181" s="301">
        <v>0</v>
      </c>
      <c r="M181" s="301">
        <v>0</v>
      </c>
      <c r="N181" s="322"/>
      <c r="O181" s="323"/>
      <c r="P181" s="323"/>
      <c r="Q181" s="323"/>
      <c r="R181" s="323"/>
      <c r="S181" s="322"/>
    </row>
    <row r="182" spans="1:19" x14ac:dyDescent="0.25">
      <c r="I182" s="398"/>
    </row>
    <row r="184" spans="1:19" x14ac:dyDescent="0.25">
      <c r="A184" s="250" t="s">
        <v>91</v>
      </c>
      <c r="B184" s="250"/>
      <c r="C184" s="251"/>
      <c r="D184" s="162"/>
      <c r="E184" s="162"/>
      <c r="F184" s="162"/>
      <c r="G184" s="162"/>
      <c r="H184" s="162"/>
      <c r="I184" s="401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</row>
    <row r="185" spans="1:19" x14ac:dyDescent="0.25">
      <c r="A185" s="33"/>
      <c r="B185" s="33"/>
      <c r="C185" s="30"/>
      <c r="D185" s="87"/>
      <c r="E185" s="32"/>
      <c r="F185" s="31"/>
      <c r="G185" s="32"/>
      <c r="H185" s="32"/>
      <c r="J185" s="162"/>
      <c r="K185" s="32"/>
      <c r="L185" s="32"/>
      <c r="M185" s="32"/>
      <c r="N185" s="162"/>
      <c r="O185" s="32"/>
      <c r="P185" s="32"/>
      <c r="Q185" s="32"/>
      <c r="R185" s="32"/>
      <c r="S185" s="162"/>
    </row>
    <row r="186" spans="1:19" x14ac:dyDescent="0.25">
      <c r="A186" s="33"/>
      <c r="B186" s="33"/>
      <c r="C186" s="30"/>
      <c r="D186" s="87"/>
      <c r="E186" s="88" t="s">
        <v>40</v>
      </c>
      <c r="F186" s="166">
        <v>1E-3</v>
      </c>
      <c r="G186" s="88" t="s">
        <v>41</v>
      </c>
      <c r="H186" s="32"/>
      <c r="J186" s="162"/>
      <c r="K186" s="32"/>
      <c r="L186" s="32"/>
      <c r="M186" s="32"/>
      <c r="N186" s="162"/>
      <c r="O186" s="32"/>
      <c r="P186" s="32"/>
      <c r="Q186" s="32"/>
      <c r="R186" s="32"/>
      <c r="S186" s="162"/>
    </row>
    <row r="187" spans="1:19" x14ac:dyDescent="0.25">
      <c r="A187" s="33"/>
      <c r="B187" s="33"/>
      <c r="C187" s="30"/>
      <c r="D187" s="87"/>
      <c r="E187" s="88" t="s">
        <v>73</v>
      </c>
      <c r="F187" s="166">
        <v>1E-3</v>
      </c>
      <c r="G187" s="88" t="s">
        <v>41</v>
      </c>
      <c r="H187" s="32"/>
      <c r="J187" s="162"/>
      <c r="K187" s="32"/>
      <c r="L187" s="32"/>
      <c r="M187" s="32"/>
      <c r="N187" s="162"/>
      <c r="O187" s="32"/>
      <c r="P187" s="32"/>
      <c r="Q187" s="32"/>
      <c r="R187" s="32"/>
      <c r="S187" s="162"/>
    </row>
    <row r="188" spans="1:19" x14ac:dyDescent="0.25">
      <c r="A188" s="33"/>
      <c r="B188" s="33"/>
      <c r="C188" s="30"/>
      <c r="D188" s="87"/>
      <c r="E188" s="88" t="s">
        <v>484</v>
      </c>
      <c r="F188" s="166">
        <v>1E-3</v>
      </c>
      <c r="G188" s="88" t="s">
        <v>242</v>
      </c>
      <c r="H188" s="32"/>
      <c r="J188" s="162"/>
      <c r="K188" s="32"/>
      <c r="L188" s="32"/>
      <c r="M188" s="32"/>
      <c r="N188" s="162"/>
      <c r="O188" s="32"/>
      <c r="P188" s="32"/>
      <c r="Q188" s="32"/>
      <c r="R188" s="32"/>
      <c r="S188" s="162"/>
    </row>
    <row r="189" spans="1:19" x14ac:dyDescent="0.25">
      <c r="A189" s="33"/>
      <c r="B189" s="33"/>
      <c r="C189" s="30"/>
      <c r="D189" s="31"/>
      <c r="E189" s="31" t="s">
        <v>43</v>
      </c>
      <c r="F189" s="299">
        <v>12</v>
      </c>
      <c r="G189" s="31" t="s">
        <v>10</v>
      </c>
      <c r="H189" s="31"/>
      <c r="J189" s="162"/>
      <c r="K189" s="31"/>
      <c r="L189" s="31"/>
      <c r="M189" s="31"/>
      <c r="N189" s="162"/>
      <c r="O189" s="31"/>
      <c r="P189" s="31"/>
      <c r="Q189" s="31"/>
      <c r="R189" s="31"/>
      <c r="S189" s="162"/>
    </row>
    <row r="190" spans="1:19" x14ac:dyDescent="0.25">
      <c r="A190" s="217"/>
      <c r="B190" s="217"/>
      <c r="C190" s="218"/>
      <c r="D190" s="221"/>
      <c r="E190" s="245" t="s">
        <v>200</v>
      </c>
      <c r="F190" s="433">
        <v>365</v>
      </c>
      <c r="G190" s="245" t="s">
        <v>191</v>
      </c>
      <c r="H190" s="245"/>
      <c r="I190" s="434"/>
      <c r="J190" s="348"/>
      <c r="K190" s="245"/>
      <c r="L190" s="245"/>
      <c r="M190" s="245"/>
      <c r="N190" s="348"/>
      <c r="O190" s="245"/>
      <c r="P190" s="245"/>
      <c r="Q190" s="245"/>
      <c r="R190" s="245"/>
      <c r="S190" s="348"/>
    </row>
    <row r="191" spans="1:19" x14ac:dyDescent="0.25">
      <c r="A191" s="217"/>
      <c r="B191" s="217"/>
      <c r="C191" s="218"/>
      <c r="D191" s="221"/>
      <c r="E191" s="245" t="s">
        <v>103</v>
      </c>
      <c r="F191" s="433">
        <v>4</v>
      </c>
      <c r="G191" s="245" t="s">
        <v>88</v>
      </c>
      <c r="H191" s="245"/>
      <c r="I191" s="434"/>
      <c r="J191" s="348"/>
      <c r="K191" s="245"/>
      <c r="L191" s="245"/>
      <c r="M191" s="245"/>
      <c r="N191" s="348"/>
      <c r="O191" s="245"/>
      <c r="P191" s="245"/>
      <c r="Q191" s="245"/>
      <c r="R191" s="245"/>
      <c r="S191" s="348"/>
    </row>
    <row r="192" spans="1:19" x14ac:dyDescent="0.25">
      <c r="E192" s="12" t="s">
        <v>89</v>
      </c>
      <c r="F192" s="470" t="s">
        <v>107</v>
      </c>
      <c r="G192" s="12" t="s">
        <v>90</v>
      </c>
      <c r="I192" s="402"/>
    </row>
    <row r="193" spans="1:19" x14ac:dyDescent="0.25">
      <c r="E193" s="152" t="s">
        <v>108</v>
      </c>
      <c r="F193" s="324">
        <v>100</v>
      </c>
      <c r="G193" s="152" t="s">
        <v>108</v>
      </c>
      <c r="H193" s="152"/>
    </row>
    <row r="194" spans="1:19" x14ac:dyDescent="0.25">
      <c r="E194" s="152" t="s">
        <v>109</v>
      </c>
      <c r="F194" s="324">
        <v>1000000</v>
      </c>
      <c r="G194" s="152" t="s">
        <v>110</v>
      </c>
      <c r="H194" s="152"/>
    </row>
    <row r="195" spans="1:19" x14ac:dyDescent="0.25">
      <c r="E195" s="209" t="s">
        <v>279</v>
      </c>
      <c r="F195" s="324">
        <v>1000</v>
      </c>
      <c r="G195" s="152" t="s">
        <v>106</v>
      </c>
      <c r="H195" s="152"/>
    </row>
    <row r="196" spans="1:19" x14ac:dyDescent="0.25">
      <c r="E196" s="152" t="s">
        <v>177</v>
      </c>
      <c r="F196" s="324">
        <v>-1.0000000000000001E-9</v>
      </c>
      <c r="G196" s="152" t="str">
        <f xml:space="preserve"> SMU</f>
        <v>$ 000s</v>
      </c>
      <c r="H196" s="152"/>
    </row>
    <row r="198" spans="1:19" x14ac:dyDescent="0.25">
      <c r="B198" s="1" t="s">
        <v>27</v>
      </c>
    </row>
    <row r="199" spans="1:19" x14ac:dyDescent="0.25">
      <c r="A199" s="15"/>
      <c r="B199" s="15"/>
      <c r="C199" s="21"/>
      <c r="D199" s="49"/>
      <c r="E199" s="9" t="s">
        <v>30</v>
      </c>
      <c r="F199" s="167" t="s">
        <v>31</v>
      </c>
      <c r="G199" s="9" t="s">
        <v>26</v>
      </c>
      <c r="H199" s="9"/>
      <c r="J199" s="161"/>
      <c r="K199" s="47"/>
      <c r="L199" s="47"/>
      <c r="M199" s="47"/>
      <c r="N199" s="161"/>
      <c r="O199" s="47"/>
      <c r="P199" s="47"/>
      <c r="Q199" s="47"/>
      <c r="R199" s="47"/>
      <c r="S199" s="161"/>
    </row>
    <row r="200" spans="1:19" x14ac:dyDescent="0.25">
      <c r="A200" s="15"/>
      <c r="B200" s="15"/>
      <c r="C200" s="21"/>
      <c r="D200" s="49"/>
      <c r="E200" s="9" t="s">
        <v>46</v>
      </c>
      <c r="F200" s="327" t="s">
        <v>47</v>
      </c>
      <c r="G200" s="9" t="s">
        <v>26</v>
      </c>
      <c r="H200" s="9"/>
      <c r="J200" s="161"/>
      <c r="K200" s="47"/>
      <c r="L200" s="47"/>
      <c r="M200" s="47"/>
      <c r="N200" s="161"/>
      <c r="O200" s="47"/>
      <c r="P200" s="47"/>
      <c r="Q200" s="47"/>
      <c r="R200" s="47"/>
      <c r="S200" s="161"/>
    </row>
    <row r="201" spans="1:19" x14ac:dyDescent="0.25">
      <c r="A201" s="15"/>
      <c r="B201" s="15"/>
      <c r="C201" s="21"/>
      <c r="D201" s="49"/>
      <c r="E201" s="9" t="s">
        <v>374</v>
      </c>
      <c r="F201" s="327" t="s">
        <v>374</v>
      </c>
      <c r="G201" s="9" t="s">
        <v>26</v>
      </c>
      <c r="H201" s="9"/>
      <c r="J201" s="161"/>
      <c r="K201" s="47"/>
      <c r="L201" s="47"/>
      <c r="M201" s="47"/>
      <c r="N201" s="161"/>
      <c r="O201" s="47"/>
      <c r="P201" s="47"/>
      <c r="Q201" s="47"/>
      <c r="R201" s="47"/>
      <c r="S201" s="161"/>
    </row>
    <row r="202" spans="1:19" x14ac:dyDescent="0.25">
      <c r="A202" s="15"/>
      <c r="B202" s="15"/>
      <c r="C202" s="21"/>
      <c r="D202" s="49"/>
      <c r="E202" s="9" t="s">
        <v>48</v>
      </c>
      <c r="F202" s="167" t="s">
        <v>48</v>
      </c>
      <c r="G202" s="9" t="s">
        <v>26</v>
      </c>
      <c r="H202" s="9"/>
      <c r="I202" s="402"/>
      <c r="J202" s="161"/>
      <c r="K202" s="47"/>
      <c r="L202" s="47"/>
      <c r="M202" s="47"/>
      <c r="N202" s="161"/>
      <c r="O202" s="47"/>
      <c r="P202" s="47"/>
      <c r="Q202" s="47"/>
      <c r="R202" s="47"/>
      <c r="S202" s="161"/>
    </row>
    <row r="203" spans="1:19" x14ac:dyDescent="0.25">
      <c r="A203" s="15"/>
      <c r="B203" s="15"/>
      <c r="C203" s="21"/>
      <c r="D203" s="49"/>
      <c r="E203" s="9" t="s">
        <v>49</v>
      </c>
      <c r="F203" s="167" t="s">
        <v>49</v>
      </c>
      <c r="G203" s="9" t="s">
        <v>26</v>
      </c>
      <c r="H203" s="9"/>
      <c r="I203" s="402"/>
      <c r="J203" s="161"/>
      <c r="K203" s="47"/>
      <c r="L203" s="47"/>
      <c r="M203" s="47"/>
      <c r="N203" s="161"/>
      <c r="O203" s="47"/>
      <c r="P203" s="47"/>
      <c r="Q203" s="47"/>
      <c r="R203" s="47"/>
      <c r="S203" s="161"/>
    </row>
    <row r="204" spans="1:19" x14ac:dyDescent="0.25">
      <c r="A204" s="15"/>
      <c r="B204" s="15"/>
      <c r="C204" s="21"/>
      <c r="D204" s="49"/>
      <c r="E204" s="9"/>
      <c r="F204" s="39"/>
      <c r="G204" s="9"/>
      <c r="H204" s="9"/>
      <c r="I204" s="402"/>
      <c r="J204" s="161"/>
      <c r="K204" s="47"/>
      <c r="L204" s="47"/>
      <c r="M204" s="47"/>
      <c r="N204" s="161"/>
      <c r="O204" s="47"/>
      <c r="P204" s="47"/>
      <c r="Q204" s="47"/>
      <c r="R204" s="47"/>
      <c r="S204" s="161"/>
    </row>
    <row r="205" spans="1:19" x14ac:dyDescent="0.25">
      <c r="E205" s="6" t="s">
        <v>115</v>
      </c>
      <c r="F205" s="320">
        <f xml:space="preserve"> IF( INDEX(J205:S205, $I$4) = "", INDEX(J205:R205, $I$6), INDEX(J205:S205, $I$4))</f>
        <v>0</v>
      </c>
      <c r="G205" s="6" t="s">
        <v>116</v>
      </c>
      <c r="H205" s="6"/>
      <c r="I205" s="398" t="str">
        <f t="array" ref="I205" xml:space="preserve"> IF( INDEX(J205:S205, I$5) = "", IF( INDEX(J205:S205, I$6) = F205, "vw", "tu"), IF(INDEX(J205:S205, I$5) = F205, "vw", "tu"))</f>
        <v>vw</v>
      </c>
      <c r="J205" s="321"/>
      <c r="K205" s="301"/>
      <c r="L205" s="301"/>
      <c r="M205" s="301"/>
      <c r="N205" s="322"/>
      <c r="O205" s="323"/>
      <c r="P205" s="323"/>
      <c r="Q205" s="323"/>
      <c r="R205" s="323"/>
      <c r="S205" s="322"/>
    </row>
    <row r="206" spans="1:19" x14ac:dyDescent="0.25">
      <c r="A206" s="15"/>
      <c r="B206" s="15"/>
      <c r="C206" s="21"/>
      <c r="D206" s="49"/>
      <c r="E206" s="9"/>
      <c r="F206" s="39"/>
      <c r="G206" s="9"/>
      <c r="H206" s="9"/>
      <c r="I206" s="398"/>
      <c r="J206" s="161"/>
      <c r="K206" s="47"/>
      <c r="L206" s="47"/>
      <c r="M206" s="47"/>
      <c r="N206" s="161"/>
      <c r="O206" s="47"/>
      <c r="P206" s="47"/>
      <c r="Q206" s="47"/>
      <c r="R206" s="47"/>
      <c r="S206" s="161"/>
    </row>
    <row r="207" spans="1:19" x14ac:dyDescent="0.25">
      <c r="I207" s="398"/>
    </row>
    <row r="208" spans="1:19" x14ac:dyDescent="0.25">
      <c r="A208" s="1" t="s">
        <v>63</v>
      </c>
      <c r="I208" s="398"/>
    </row>
    <row r="209" spans="9:9" x14ac:dyDescent="0.25">
      <c r="I209" s="398"/>
    </row>
  </sheetData>
  <phoneticPr fontId="3" type="noConversion"/>
  <conditionalFormatting sqref="O21:R27 O193:R195 O191:R191 O15:R15 O18:R18 P13:R13 O160:R168 O170:R171 O173:R177 O41:R46 O50:R55 O30:R32 O34:R39 O57:R68 O179:R182 O71:R78 O86:R87 O126:R126 O89:R119 O121:R123">
    <cfRule type="cellIs" dxfId="454" priority="544" operator="equal">
      <formula>""</formula>
    </cfRule>
  </conditionalFormatting>
  <conditionalFormatting sqref="O16:R16">
    <cfRule type="cellIs" dxfId="453" priority="541" operator="equal">
      <formula>""</formula>
    </cfRule>
  </conditionalFormatting>
  <conditionalFormatting sqref="O14:R14">
    <cfRule type="cellIs" dxfId="452" priority="539" operator="equal">
      <formula>""</formula>
    </cfRule>
  </conditionalFormatting>
  <conditionalFormatting sqref="O193:R193">
    <cfRule type="cellIs" dxfId="451" priority="389" operator="equal">
      <formula>""</formula>
    </cfRule>
  </conditionalFormatting>
  <conditionalFormatting sqref="O194:R194">
    <cfRule type="cellIs" dxfId="450" priority="387" operator="equal">
      <formula>""</formula>
    </cfRule>
  </conditionalFormatting>
  <conditionalFormatting sqref="O195:R195">
    <cfRule type="cellIs" dxfId="449" priority="385" operator="equal">
      <formula>""</formula>
    </cfRule>
  </conditionalFormatting>
  <conditionalFormatting sqref="I195 I197:I198">
    <cfRule type="cellIs" dxfId="448" priority="342" operator="equal">
      <formula>1</formula>
    </cfRule>
  </conditionalFormatting>
  <conditionalFormatting sqref="I195">
    <cfRule type="cellIs" dxfId="447" priority="341" operator="equal">
      <formula>1</formula>
    </cfRule>
  </conditionalFormatting>
  <conditionalFormatting sqref="I197">
    <cfRule type="cellIs" dxfId="446" priority="340" operator="equal">
      <formula>1</formula>
    </cfRule>
  </conditionalFormatting>
  <conditionalFormatting sqref="I198">
    <cfRule type="cellIs" dxfId="445" priority="339" operator="equal">
      <formula>1</formula>
    </cfRule>
  </conditionalFormatting>
  <conditionalFormatting sqref="I206:I209 I32 I160:I168 I170:I171 I175:I177 I41:I46 I49:I55 I34:I39 I179:I182 I57:I68 I71:I78 I86:I87 I126 I89:I119 I121:I123">
    <cfRule type="cellIs" dxfId="444" priority="338" operator="equal">
      <formula>"tu"</formula>
    </cfRule>
  </conditionalFormatting>
  <conditionalFormatting sqref="O13">
    <cfRule type="cellIs" dxfId="443" priority="333" operator="equal">
      <formula>""</formula>
    </cfRule>
  </conditionalFormatting>
  <conditionalFormatting sqref="I41">
    <cfRule type="cellIs" dxfId="442" priority="304" operator="equal">
      <formula>"tu"</formula>
    </cfRule>
  </conditionalFormatting>
  <conditionalFormatting sqref="O35:R35">
    <cfRule type="cellIs" dxfId="441" priority="303" operator="equal">
      <formula>""</formula>
    </cfRule>
  </conditionalFormatting>
  <conditionalFormatting sqref="O36:R36">
    <cfRule type="cellIs" dxfId="440" priority="301" operator="equal">
      <formula>""</formula>
    </cfRule>
  </conditionalFormatting>
  <conditionalFormatting sqref="O37:R37">
    <cfRule type="cellIs" dxfId="439" priority="299" operator="equal">
      <formula>""</formula>
    </cfRule>
  </conditionalFormatting>
  <conditionalFormatting sqref="O38:R38">
    <cfRule type="cellIs" dxfId="438" priority="297" operator="equal">
      <formula>""</formula>
    </cfRule>
  </conditionalFormatting>
  <conditionalFormatting sqref="O42:R42">
    <cfRule type="cellIs" dxfId="437" priority="295" operator="equal">
      <formula>""</formula>
    </cfRule>
  </conditionalFormatting>
  <conditionalFormatting sqref="O205:R205">
    <cfRule type="cellIs" dxfId="436" priority="257" operator="equal">
      <formula>""</formula>
    </cfRule>
  </conditionalFormatting>
  <conditionalFormatting sqref="I205">
    <cfRule type="cellIs" dxfId="435" priority="253" operator="equal">
      <formula>"tu"</formula>
    </cfRule>
  </conditionalFormatting>
  <conditionalFormatting sqref="I13">
    <cfRule type="cellIs" dxfId="434" priority="252" operator="equal">
      <formula>"tu"</formula>
    </cfRule>
  </conditionalFormatting>
  <conditionalFormatting sqref="I14">
    <cfRule type="cellIs" dxfId="433" priority="251" operator="equal">
      <formula>"tu"</formula>
    </cfRule>
  </conditionalFormatting>
  <conditionalFormatting sqref="I15">
    <cfRule type="cellIs" dxfId="432" priority="249" operator="equal">
      <formula>"tu"</formula>
    </cfRule>
  </conditionalFormatting>
  <conditionalFormatting sqref="I16">
    <cfRule type="cellIs" dxfId="431" priority="248" operator="equal">
      <formula>"tu"</formula>
    </cfRule>
  </conditionalFormatting>
  <conditionalFormatting sqref="I18">
    <cfRule type="cellIs" dxfId="430" priority="247" operator="equal">
      <formula>"tu"</formula>
    </cfRule>
  </conditionalFormatting>
  <conditionalFormatting sqref="I21:I23">
    <cfRule type="cellIs" dxfId="429" priority="246" operator="equal">
      <formula>"tu"</formula>
    </cfRule>
  </conditionalFormatting>
  <conditionalFormatting sqref="O163:R163">
    <cfRule type="cellIs" dxfId="428" priority="220" operator="equal">
      <formula>""</formula>
    </cfRule>
  </conditionalFormatting>
  <conditionalFormatting sqref="I163">
    <cfRule type="cellIs" dxfId="427" priority="219" operator="equal">
      <formula>"tu"</formula>
    </cfRule>
  </conditionalFormatting>
  <conditionalFormatting sqref="O164:R164">
    <cfRule type="cellIs" dxfId="426" priority="218" operator="equal">
      <formula>""</formula>
    </cfRule>
  </conditionalFormatting>
  <conditionalFormatting sqref="I164">
    <cfRule type="cellIs" dxfId="425" priority="217" operator="equal">
      <formula>"tu"</formula>
    </cfRule>
  </conditionalFormatting>
  <conditionalFormatting sqref="O196:R196">
    <cfRule type="cellIs" dxfId="424" priority="216" operator="equal">
      <formula>""</formula>
    </cfRule>
  </conditionalFormatting>
  <conditionalFormatting sqref="O196:R196">
    <cfRule type="cellIs" dxfId="423" priority="215" operator="equal">
      <formula>""</formula>
    </cfRule>
  </conditionalFormatting>
  <conditionalFormatting sqref="I196">
    <cfRule type="cellIs" dxfId="422" priority="214" operator="equal">
      <formula>1</formula>
    </cfRule>
  </conditionalFormatting>
  <conditionalFormatting sqref="I196">
    <cfRule type="cellIs" dxfId="421" priority="213" operator="equal">
      <formula>1</formula>
    </cfRule>
  </conditionalFormatting>
  <conditionalFormatting sqref="O40:R40">
    <cfRule type="cellIs" dxfId="420" priority="212" operator="equal">
      <formula>""</formula>
    </cfRule>
  </conditionalFormatting>
  <conditionalFormatting sqref="I40">
    <cfRule type="cellIs" dxfId="419" priority="211" operator="equal">
      <formula>"tu"</formula>
    </cfRule>
  </conditionalFormatting>
  <conditionalFormatting sqref="I40">
    <cfRule type="cellIs" dxfId="418" priority="210" operator="equal">
      <formula>"tu"</formula>
    </cfRule>
  </conditionalFormatting>
  <conditionalFormatting sqref="O87:R87 O89:R91">
    <cfRule type="cellIs" dxfId="417" priority="189" operator="equal">
      <formula>""</formula>
    </cfRule>
  </conditionalFormatting>
  <conditionalFormatting sqref="I87 I89:I91">
    <cfRule type="cellIs" dxfId="416" priority="188" operator="equal">
      <formula>"tu"</formula>
    </cfRule>
  </conditionalFormatting>
  <conditionalFormatting sqref="O122:R122">
    <cfRule type="cellIs" dxfId="415" priority="187" operator="equal">
      <formula>""</formula>
    </cfRule>
  </conditionalFormatting>
  <conditionalFormatting sqref="I122">
    <cfRule type="cellIs" dxfId="414" priority="186" operator="equal">
      <formula>"tu"</formula>
    </cfRule>
  </conditionalFormatting>
  <conditionalFormatting sqref="O123:R123">
    <cfRule type="cellIs" dxfId="413" priority="185" operator="equal">
      <formula>""</formula>
    </cfRule>
  </conditionalFormatting>
  <conditionalFormatting sqref="I123">
    <cfRule type="cellIs" dxfId="412" priority="184" operator="equal">
      <formula>"tu"</formula>
    </cfRule>
  </conditionalFormatting>
  <conditionalFormatting sqref="O124:R124">
    <cfRule type="cellIs" dxfId="411" priority="177" operator="equal">
      <formula>""</formula>
    </cfRule>
  </conditionalFormatting>
  <conditionalFormatting sqref="I147">
    <cfRule type="cellIs" dxfId="410" priority="174" operator="equal">
      <formula>"tu"</formula>
    </cfRule>
  </conditionalFormatting>
  <conditionalFormatting sqref="O147:R147">
    <cfRule type="cellIs" dxfId="409" priority="175" operator="equal">
      <formula>""</formula>
    </cfRule>
  </conditionalFormatting>
  <conditionalFormatting sqref="O148:R148">
    <cfRule type="cellIs" dxfId="408" priority="173" operator="equal">
      <formula>""</formula>
    </cfRule>
  </conditionalFormatting>
  <conditionalFormatting sqref="I148">
    <cfRule type="cellIs" dxfId="407" priority="172" operator="equal">
      <formula>"tu"</formula>
    </cfRule>
  </conditionalFormatting>
  <conditionalFormatting sqref="O190:R190">
    <cfRule type="cellIs" dxfId="406" priority="171" operator="equal">
      <formula>""</formula>
    </cfRule>
  </conditionalFormatting>
  <conditionalFormatting sqref="O179:R179">
    <cfRule type="cellIs" dxfId="405" priority="170" operator="equal">
      <formula>""</formula>
    </cfRule>
  </conditionalFormatting>
  <conditionalFormatting sqref="I179">
    <cfRule type="cellIs" dxfId="404" priority="169" operator="equal">
      <formula>"tu"</formula>
    </cfRule>
  </conditionalFormatting>
  <conditionalFormatting sqref="O180:R180">
    <cfRule type="cellIs" dxfId="403" priority="168" operator="equal">
      <formula>""</formula>
    </cfRule>
  </conditionalFormatting>
  <conditionalFormatting sqref="I180">
    <cfRule type="cellIs" dxfId="402" priority="167" operator="equal">
      <formula>"tu"</formula>
    </cfRule>
  </conditionalFormatting>
  <conditionalFormatting sqref="O181:R181">
    <cfRule type="cellIs" dxfId="401" priority="166" operator="equal">
      <formula>""</formula>
    </cfRule>
  </conditionalFormatting>
  <conditionalFormatting sqref="I181">
    <cfRule type="cellIs" dxfId="400" priority="165" operator="equal">
      <formula>"tu"</formula>
    </cfRule>
  </conditionalFormatting>
  <conditionalFormatting sqref="O173:R174">
    <cfRule type="cellIs" dxfId="399" priority="164" operator="equal">
      <formula>""</formula>
    </cfRule>
  </conditionalFormatting>
  <conditionalFormatting sqref="O168:R168">
    <cfRule type="cellIs" dxfId="398" priority="162" operator="equal">
      <formula>""</formula>
    </cfRule>
  </conditionalFormatting>
  <conditionalFormatting sqref="I168">
    <cfRule type="cellIs" dxfId="397" priority="161" operator="equal">
      <formula>"tu"</formula>
    </cfRule>
  </conditionalFormatting>
  <conditionalFormatting sqref="I124">
    <cfRule type="cellIs" dxfId="396" priority="158" operator="equal">
      <formula>"tu"</formula>
    </cfRule>
  </conditionalFormatting>
  <conditionalFormatting sqref="I124">
    <cfRule type="cellIs" dxfId="395" priority="157" operator="equal">
      <formula>"tu"</formula>
    </cfRule>
  </conditionalFormatting>
  <conditionalFormatting sqref="I121">
    <cfRule type="cellIs" dxfId="394" priority="155" operator="equal">
      <formula>"tu"</formula>
    </cfRule>
  </conditionalFormatting>
  <conditionalFormatting sqref="O137:R137">
    <cfRule type="cellIs" dxfId="393" priority="154" operator="equal">
      <formula>""</formula>
    </cfRule>
  </conditionalFormatting>
  <conditionalFormatting sqref="I137">
    <cfRule type="cellIs" dxfId="392" priority="153" operator="equal">
      <formula>"tu"</formula>
    </cfRule>
  </conditionalFormatting>
  <conditionalFormatting sqref="O138:R138">
    <cfRule type="cellIs" dxfId="391" priority="152" operator="equal">
      <formula>""</formula>
    </cfRule>
  </conditionalFormatting>
  <conditionalFormatting sqref="O174:R174">
    <cfRule type="cellIs" dxfId="390" priority="150" operator="equal">
      <formula>""</formula>
    </cfRule>
  </conditionalFormatting>
  <conditionalFormatting sqref="O156:R156">
    <cfRule type="cellIs" dxfId="389" priority="144" operator="equal">
      <formula>""</formula>
    </cfRule>
  </conditionalFormatting>
  <conditionalFormatting sqref="O169:R169">
    <cfRule type="cellIs" dxfId="388" priority="142" operator="equal">
      <formula>""</formula>
    </cfRule>
  </conditionalFormatting>
  <conditionalFormatting sqref="O157:R157">
    <cfRule type="cellIs" dxfId="387" priority="140" operator="equal">
      <formula>""</formula>
    </cfRule>
  </conditionalFormatting>
  <conditionalFormatting sqref="O172:R172">
    <cfRule type="cellIs" dxfId="386" priority="138" operator="equal">
      <formula>""</formula>
    </cfRule>
  </conditionalFormatting>
  <conditionalFormatting sqref="I138">
    <cfRule type="cellIs" dxfId="385" priority="131" operator="equal">
      <formula>"tu"</formula>
    </cfRule>
  </conditionalFormatting>
  <conditionalFormatting sqref="I156:I157">
    <cfRule type="cellIs" dxfId="384" priority="130" operator="equal">
      <formula>"tu"</formula>
    </cfRule>
  </conditionalFormatting>
  <conditionalFormatting sqref="I169">
    <cfRule type="cellIs" dxfId="383" priority="129" operator="equal">
      <formula>"tu"</formula>
    </cfRule>
  </conditionalFormatting>
  <conditionalFormatting sqref="I172:I174">
    <cfRule type="cellIs" dxfId="382" priority="128" operator="equal">
      <formula>"tu"</formula>
    </cfRule>
  </conditionalFormatting>
  <conditionalFormatting sqref="O50:R51">
    <cfRule type="cellIs" dxfId="381" priority="127" operator="equal">
      <formula>""</formula>
    </cfRule>
  </conditionalFormatting>
  <conditionalFormatting sqref="I50:I51">
    <cfRule type="cellIs" dxfId="380" priority="126" operator="equal">
      <formula>"tu"</formula>
    </cfRule>
  </conditionalFormatting>
  <conditionalFormatting sqref="O52:R52">
    <cfRule type="cellIs" dxfId="379" priority="125" operator="equal">
      <formula>""</formula>
    </cfRule>
  </conditionalFormatting>
  <conditionalFormatting sqref="I52">
    <cfRule type="cellIs" dxfId="378" priority="124" operator="equal">
      <formula>"tu"</formula>
    </cfRule>
  </conditionalFormatting>
  <conditionalFormatting sqref="O51:R51">
    <cfRule type="cellIs" dxfId="377" priority="123" operator="equal">
      <formula>""</formula>
    </cfRule>
  </conditionalFormatting>
  <conditionalFormatting sqref="I51">
    <cfRule type="cellIs" dxfId="376" priority="122" operator="equal">
      <formula>"tu"</formula>
    </cfRule>
  </conditionalFormatting>
  <conditionalFormatting sqref="I51">
    <cfRule type="cellIs" dxfId="375" priority="121" operator="equal">
      <formula>"tu"</formula>
    </cfRule>
  </conditionalFormatting>
  <conditionalFormatting sqref="O94:R118">
    <cfRule type="cellIs" dxfId="374" priority="112" operator="equal">
      <formula>""</formula>
    </cfRule>
  </conditionalFormatting>
  <conditionalFormatting sqref="I94:I118">
    <cfRule type="cellIs" dxfId="373" priority="109" operator="equal">
      <formula>"tu"</formula>
    </cfRule>
  </conditionalFormatting>
  <conditionalFormatting sqref="I94:I118">
    <cfRule type="cellIs" dxfId="372" priority="110" operator="equal">
      <formula>"tu"</formula>
    </cfRule>
  </conditionalFormatting>
  <conditionalFormatting sqref="O90:R91">
    <cfRule type="cellIs" dxfId="371" priority="106" operator="equal">
      <formula>""</formula>
    </cfRule>
  </conditionalFormatting>
  <conditionalFormatting sqref="I90:I91">
    <cfRule type="cellIs" dxfId="370" priority="105" operator="equal">
      <formula>"tu"</formula>
    </cfRule>
  </conditionalFormatting>
  <conditionalFormatting sqref="O19:R19">
    <cfRule type="cellIs" dxfId="369" priority="104" operator="equal">
      <formula>""</formula>
    </cfRule>
  </conditionalFormatting>
  <conditionalFormatting sqref="I19">
    <cfRule type="cellIs" dxfId="368" priority="103" operator="equal">
      <formula>"tu"</formula>
    </cfRule>
  </conditionalFormatting>
  <conditionalFormatting sqref="O57:R57">
    <cfRule type="cellIs" dxfId="367" priority="102" operator="equal">
      <formula>""</formula>
    </cfRule>
  </conditionalFormatting>
  <conditionalFormatting sqref="I57">
    <cfRule type="cellIs" dxfId="366" priority="101" operator="equal">
      <formula>"tu"</formula>
    </cfRule>
  </conditionalFormatting>
  <conditionalFormatting sqref="O58:R58">
    <cfRule type="cellIs" dxfId="365" priority="100" operator="equal">
      <formula>""</formula>
    </cfRule>
  </conditionalFormatting>
  <conditionalFormatting sqref="I58">
    <cfRule type="cellIs" dxfId="364" priority="99" operator="equal">
      <formula>"tu"</formula>
    </cfRule>
  </conditionalFormatting>
  <conditionalFormatting sqref="O59:R59">
    <cfRule type="cellIs" dxfId="363" priority="98" operator="equal">
      <formula>""</formula>
    </cfRule>
  </conditionalFormatting>
  <conditionalFormatting sqref="I59">
    <cfRule type="cellIs" dxfId="362" priority="97" operator="equal">
      <formula>"tu"</formula>
    </cfRule>
  </conditionalFormatting>
  <conditionalFormatting sqref="O60:R60">
    <cfRule type="cellIs" dxfId="361" priority="96" operator="equal">
      <formula>""</formula>
    </cfRule>
  </conditionalFormatting>
  <conditionalFormatting sqref="I60">
    <cfRule type="cellIs" dxfId="360" priority="95" operator="equal">
      <formula>"tu"</formula>
    </cfRule>
  </conditionalFormatting>
  <conditionalFormatting sqref="O61:R61">
    <cfRule type="cellIs" dxfId="359" priority="94" operator="equal">
      <formula>""</formula>
    </cfRule>
  </conditionalFormatting>
  <conditionalFormatting sqref="I61">
    <cfRule type="cellIs" dxfId="358" priority="93" operator="equal">
      <formula>"tu"</formula>
    </cfRule>
  </conditionalFormatting>
  <conditionalFormatting sqref="O62:R62">
    <cfRule type="cellIs" dxfId="357" priority="92" operator="equal">
      <formula>""</formula>
    </cfRule>
  </conditionalFormatting>
  <conditionalFormatting sqref="I62">
    <cfRule type="cellIs" dxfId="356" priority="91" operator="equal">
      <formula>"tu"</formula>
    </cfRule>
  </conditionalFormatting>
  <conditionalFormatting sqref="O63:R63">
    <cfRule type="cellIs" dxfId="355" priority="90" operator="equal">
      <formula>""</formula>
    </cfRule>
  </conditionalFormatting>
  <conditionalFormatting sqref="I63">
    <cfRule type="cellIs" dxfId="354" priority="89" operator="equal">
      <formula>"tu"</formula>
    </cfRule>
  </conditionalFormatting>
  <conditionalFormatting sqref="O73:R73">
    <cfRule type="cellIs" dxfId="353" priority="88" operator="equal">
      <formula>""</formula>
    </cfRule>
  </conditionalFormatting>
  <conditionalFormatting sqref="I73">
    <cfRule type="cellIs" dxfId="352" priority="87" operator="equal">
      <formula>"tu"</formula>
    </cfRule>
  </conditionalFormatting>
  <conditionalFormatting sqref="O74:R74">
    <cfRule type="cellIs" dxfId="351" priority="86" operator="equal">
      <formula>""</formula>
    </cfRule>
  </conditionalFormatting>
  <conditionalFormatting sqref="I74">
    <cfRule type="cellIs" dxfId="350" priority="85" operator="equal">
      <formula>"tu"</formula>
    </cfRule>
  </conditionalFormatting>
  <conditionalFormatting sqref="O75:R75">
    <cfRule type="cellIs" dxfId="349" priority="84" operator="equal">
      <formula>""</formula>
    </cfRule>
  </conditionalFormatting>
  <conditionalFormatting sqref="I75">
    <cfRule type="cellIs" dxfId="348" priority="83" operator="equal">
      <formula>"tu"</formula>
    </cfRule>
  </conditionalFormatting>
  <conditionalFormatting sqref="O76:R76">
    <cfRule type="cellIs" dxfId="347" priority="82" operator="equal">
      <formula>""</formula>
    </cfRule>
  </conditionalFormatting>
  <conditionalFormatting sqref="I76">
    <cfRule type="cellIs" dxfId="346" priority="81" operator="equal">
      <formula>"tu"</formula>
    </cfRule>
  </conditionalFormatting>
  <conditionalFormatting sqref="O77:R77">
    <cfRule type="cellIs" dxfId="345" priority="80" operator="equal">
      <formula>""</formula>
    </cfRule>
  </conditionalFormatting>
  <conditionalFormatting sqref="I77">
    <cfRule type="cellIs" dxfId="344" priority="79" operator="equal">
      <formula>"tu"</formula>
    </cfRule>
  </conditionalFormatting>
  <conditionalFormatting sqref="O150:R150">
    <cfRule type="cellIs" dxfId="343" priority="78" operator="equal">
      <formula>""</formula>
    </cfRule>
  </conditionalFormatting>
  <conditionalFormatting sqref="I150">
    <cfRule type="cellIs" dxfId="342" priority="77" operator="equal">
      <formula>"tu"</formula>
    </cfRule>
  </conditionalFormatting>
  <conditionalFormatting sqref="I142">
    <cfRule type="cellIs" dxfId="341" priority="76" operator="equal">
      <formula>"tu"</formula>
    </cfRule>
  </conditionalFormatting>
  <conditionalFormatting sqref="F39">
    <cfRule type="cellIs" dxfId="340" priority="72" stopIfTrue="1" operator="notEqual">
      <formula>0</formula>
    </cfRule>
    <cfRule type="cellIs" dxfId="339" priority="73" stopIfTrue="1" operator="equal">
      <formula>""</formula>
    </cfRule>
  </conditionalFormatting>
  <conditionalFormatting sqref="F39">
    <cfRule type="cellIs" dxfId="338" priority="74" stopIfTrue="1" operator="notEqual">
      <formula>0</formula>
    </cfRule>
    <cfRule type="cellIs" dxfId="337" priority="75" stopIfTrue="1" operator="equal">
      <formula>""</formula>
    </cfRule>
  </conditionalFormatting>
  <conditionalFormatting sqref="O49:R49">
    <cfRule type="cellIs" dxfId="336" priority="63" operator="equal">
      <formula>""</formula>
    </cfRule>
  </conditionalFormatting>
  <conditionalFormatting sqref="I48">
    <cfRule type="cellIs" dxfId="335" priority="68" operator="equal">
      <formula>"tu"</formula>
    </cfRule>
  </conditionalFormatting>
  <conditionalFormatting sqref="O47:R47">
    <cfRule type="cellIs" dxfId="334" priority="71" operator="equal">
      <formula>""</formula>
    </cfRule>
  </conditionalFormatting>
  <conditionalFormatting sqref="I47">
    <cfRule type="cellIs" dxfId="333" priority="70" operator="equal">
      <formula>"tu"</formula>
    </cfRule>
  </conditionalFormatting>
  <conditionalFormatting sqref="O48:R48">
    <cfRule type="cellIs" dxfId="332" priority="69" operator="equal">
      <formula>""</formula>
    </cfRule>
  </conditionalFormatting>
  <conditionalFormatting sqref="O151:R151">
    <cfRule type="cellIs" dxfId="331" priority="67" operator="equal">
      <formula>""</formula>
    </cfRule>
  </conditionalFormatting>
  <conditionalFormatting sqref="I151">
    <cfRule type="cellIs" dxfId="330" priority="66" operator="equal">
      <formula>"tu"</formula>
    </cfRule>
  </conditionalFormatting>
  <conditionalFormatting sqref="I49">
    <cfRule type="cellIs" dxfId="329" priority="65" operator="equal">
      <formula>"tu"</formula>
    </cfRule>
  </conditionalFormatting>
  <conditionalFormatting sqref="O49:R49">
    <cfRule type="cellIs" dxfId="328" priority="64" operator="equal">
      <formula>""</formula>
    </cfRule>
  </conditionalFormatting>
  <conditionalFormatting sqref="O29:R29">
    <cfRule type="cellIs" dxfId="327" priority="58" operator="equal">
      <formula>""</formula>
    </cfRule>
  </conditionalFormatting>
  <conditionalFormatting sqref="O28:R28">
    <cfRule type="cellIs" dxfId="326" priority="62" operator="equal">
      <formula>""</formula>
    </cfRule>
  </conditionalFormatting>
  <conditionalFormatting sqref="I28">
    <cfRule type="cellIs" dxfId="325" priority="61" operator="equal">
      <formula>"tu"</formula>
    </cfRule>
  </conditionalFormatting>
  <conditionalFormatting sqref="O29:R29">
    <cfRule type="cellIs" dxfId="324" priority="60" operator="equal">
      <formula>""</formula>
    </cfRule>
  </conditionalFormatting>
  <conditionalFormatting sqref="I29">
    <cfRule type="cellIs" dxfId="323" priority="59" operator="equal">
      <formula>"tu"</formula>
    </cfRule>
  </conditionalFormatting>
  <conditionalFormatting sqref="O33:R33">
    <cfRule type="cellIs" dxfId="322" priority="57" operator="equal">
      <formula>""</formula>
    </cfRule>
  </conditionalFormatting>
  <conditionalFormatting sqref="O56:R56">
    <cfRule type="cellIs" dxfId="321" priority="56" operator="equal">
      <formula>""</formula>
    </cfRule>
  </conditionalFormatting>
  <conditionalFormatting sqref="O178:R178">
    <cfRule type="cellIs" dxfId="320" priority="55" operator="equal">
      <formula>""</formula>
    </cfRule>
  </conditionalFormatting>
  <conditionalFormatting sqref="I178">
    <cfRule type="cellIs" dxfId="319" priority="54" operator="equal">
      <formula>"tu"</formula>
    </cfRule>
  </conditionalFormatting>
  <conditionalFormatting sqref="O142:R142">
    <cfRule type="cellIs" dxfId="318" priority="53" operator="equal">
      <formula>""</formula>
    </cfRule>
  </conditionalFormatting>
  <conditionalFormatting sqref="O141:R141">
    <cfRule type="cellIs" dxfId="317" priority="52" operator="equal">
      <formula>""</formula>
    </cfRule>
  </conditionalFormatting>
  <conditionalFormatting sqref="O144:R144">
    <cfRule type="cellIs" dxfId="316" priority="51" operator="equal">
      <formula>""</formula>
    </cfRule>
  </conditionalFormatting>
  <conditionalFormatting sqref="I141">
    <cfRule type="cellIs" dxfId="315" priority="50" operator="equal">
      <formula>"tu"</formula>
    </cfRule>
  </conditionalFormatting>
  <conditionalFormatting sqref="I144">
    <cfRule type="cellIs" dxfId="314" priority="49" operator="equal">
      <formula>"tu"</formula>
    </cfRule>
  </conditionalFormatting>
  <conditionalFormatting sqref="I79:I85">
    <cfRule type="cellIs" dxfId="313" priority="30" operator="equal">
      <formula>"tu"</formula>
    </cfRule>
  </conditionalFormatting>
  <conditionalFormatting sqref="I74">
    <cfRule type="cellIs" dxfId="312" priority="48" operator="equal">
      <formula>"tu"</formula>
    </cfRule>
  </conditionalFormatting>
  <conditionalFormatting sqref="O79:R85">
    <cfRule type="cellIs" dxfId="311" priority="31" operator="equal">
      <formula>""</formula>
    </cfRule>
  </conditionalFormatting>
  <conditionalFormatting sqref="I69">
    <cfRule type="cellIs" dxfId="310" priority="36" operator="equal">
      <formula>"tu"</formula>
    </cfRule>
  </conditionalFormatting>
  <conditionalFormatting sqref="O69:R69">
    <cfRule type="cellIs" dxfId="309" priority="39" operator="equal">
      <formula>""</formula>
    </cfRule>
  </conditionalFormatting>
  <conditionalFormatting sqref="I69">
    <cfRule type="cellIs" dxfId="308" priority="38" operator="equal">
      <formula>"tu"</formula>
    </cfRule>
  </conditionalFormatting>
  <conditionalFormatting sqref="O69:R69">
    <cfRule type="cellIs" dxfId="307" priority="37" operator="equal">
      <formula>""</formula>
    </cfRule>
  </conditionalFormatting>
  <conditionalFormatting sqref="O80:R80">
    <cfRule type="cellIs" dxfId="306" priority="29" operator="equal">
      <formula>""</formula>
    </cfRule>
  </conditionalFormatting>
  <conditionalFormatting sqref="I80">
    <cfRule type="cellIs" dxfId="305" priority="28" operator="equal">
      <formula>"tu"</formula>
    </cfRule>
  </conditionalFormatting>
  <conditionalFormatting sqref="O81:R81">
    <cfRule type="cellIs" dxfId="304" priority="27" operator="equal">
      <formula>""</formula>
    </cfRule>
  </conditionalFormatting>
  <conditionalFormatting sqref="I81">
    <cfRule type="cellIs" dxfId="303" priority="26" operator="equal">
      <formula>"tu"</formula>
    </cfRule>
  </conditionalFormatting>
  <conditionalFormatting sqref="O82:R82">
    <cfRule type="cellIs" dxfId="302" priority="25" operator="equal">
      <formula>""</formula>
    </cfRule>
  </conditionalFormatting>
  <conditionalFormatting sqref="I82">
    <cfRule type="cellIs" dxfId="301" priority="24" operator="equal">
      <formula>"tu"</formula>
    </cfRule>
  </conditionalFormatting>
  <conditionalFormatting sqref="O83:R83">
    <cfRule type="cellIs" dxfId="300" priority="23" operator="equal">
      <formula>""</formula>
    </cfRule>
  </conditionalFormatting>
  <conditionalFormatting sqref="I83">
    <cfRule type="cellIs" dxfId="299" priority="22" operator="equal">
      <formula>"tu"</formula>
    </cfRule>
  </conditionalFormatting>
  <conditionalFormatting sqref="O84:R84">
    <cfRule type="cellIs" dxfId="298" priority="21" operator="equal">
      <formula>""</formula>
    </cfRule>
  </conditionalFormatting>
  <conditionalFormatting sqref="I84">
    <cfRule type="cellIs" dxfId="297" priority="20" operator="equal">
      <formula>"tu"</formula>
    </cfRule>
  </conditionalFormatting>
  <conditionalFormatting sqref="I81">
    <cfRule type="cellIs" dxfId="296" priority="19" operator="equal">
      <formula>"tu"</formula>
    </cfRule>
  </conditionalFormatting>
  <conditionalFormatting sqref="O70:R70">
    <cfRule type="cellIs" dxfId="295" priority="18" operator="equal">
      <formula>""</formula>
    </cfRule>
  </conditionalFormatting>
  <conditionalFormatting sqref="I70">
    <cfRule type="cellIs" dxfId="294" priority="17" operator="equal">
      <formula>"tu"</formula>
    </cfRule>
  </conditionalFormatting>
  <conditionalFormatting sqref="I88">
    <cfRule type="cellIs" dxfId="293" priority="15" operator="equal">
      <formula>"tu"</formula>
    </cfRule>
  </conditionalFormatting>
  <conditionalFormatting sqref="O88:R88">
    <cfRule type="cellIs" dxfId="292" priority="16" operator="equal">
      <formula>""</formula>
    </cfRule>
  </conditionalFormatting>
  <conditionalFormatting sqref="O120:R120">
    <cfRule type="cellIs" dxfId="291" priority="14" operator="equal">
      <formula>""</formula>
    </cfRule>
  </conditionalFormatting>
  <conditionalFormatting sqref="I120">
    <cfRule type="cellIs" dxfId="290" priority="13" operator="equal">
      <formula>"tu"</formula>
    </cfRule>
  </conditionalFormatting>
  <conditionalFormatting sqref="O134:R134 O129:R131">
    <cfRule type="cellIs" dxfId="289" priority="12" operator="equal">
      <formula>""</formula>
    </cfRule>
  </conditionalFormatting>
  <conditionalFormatting sqref="I134 I129:I131">
    <cfRule type="cellIs" dxfId="288" priority="11" operator="equal">
      <formula>"tu"</formula>
    </cfRule>
  </conditionalFormatting>
  <conditionalFormatting sqref="O130:R130">
    <cfRule type="cellIs" dxfId="287" priority="10" operator="equal">
      <formula>""</formula>
    </cfRule>
  </conditionalFormatting>
  <conditionalFormatting sqref="I130">
    <cfRule type="cellIs" dxfId="286" priority="9" operator="equal">
      <formula>"tu"</formula>
    </cfRule>
  </conditionalFormatting>
  <conditionalFormatting sqref="O131:R131">
    <cfRule type="cellIs" dxfId="285" priority="8" operator="equal">
      <formula>""</formula>
    </cfRule>
  </conditionalFormatting>
  <conditionalFormatting sqref="I131">
    <cfRule type="cellIs" dxfId="284" priority="7" operator="equal">
      <formula>"tu"</formula>
    </cfRule>
  </conditionalFormatting>
  <conditionalFormatting sqref="O132:R132">
    <cfRule type="cellIs" dxfId="283" priority="6" operator="equal">
      <formula>""</formula>
    </cfRule>
  </conditionalFormatting>
  <conditionalFormatting sqref="I132">
    <cfRule type="cellIs" dxfId="282" priority="5" operator="equal">
      <formula>"tu"</formula>
    </cfRule>
  </conditionalFormatting>
  <conditionalFormatting sqref="I132">
    <cfRule type="cellIs" dxfId="281" priority="4" operator="equal">
      <formula>"tu"</formula>
    </cfRule>
  </conditionalFormatting>
  <conditionalFormatting sqref="I129">
    <cfRule type="cellIs" dxfId="280" priority="3" operator="equal">
      <formula>"tu"</formula>
    </cfRule>
  </conditionalFormatting>
  <conditionalFormatting sqref="O128:R128">
    <cfRule type="cellIs" dxfId="279" priority="2" operator="equal">
      <formula>""</formula>
    </cfRule>
  </conditionalFormatting>
  <conditionalFormatting sqref="I128">
    <cfRule type="cellIs" dxfId="278" priority="1" operator="equal">
      <formula>"tu"</formula>
    </cfRule>
  </conditionalFormatting>
  <dataValidations count="1">
    <dataValidation allowBlank="1" showInputMessage="1" showErrorMessage="1" sqref="E89:H91 E126:H126 E134:H134" xr:uid="{541603E4-F2ED-4114-943D-039FD2204A8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1983-45F0-47C7-84A3-8FA5FC2D8690}">
  <sheetPr codeName="Sheet19">
    <tabColor rgb="FFFFFF99"/>
    <outlinePr summaryBelow="0" summaryRight="0"/>
  </sheetPr>
  <dimension ref="A1:GJ16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10" sqref="J10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InpS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337</v>
      </c>
    </row>
    <row r="9" spans="1:192" x14ac:dyDescent="0.25">
      <c r="E9" s="151" t="str">
        <f xml:space="preserve"> InpC!E$90</f>
        <v>Senior debt forward curve selection</v>
      </c>
      <c r="F9" s="151">
        <f xml:space="preserve"> InpC!F$90</f>
        <v>1</v>
      </c>
      <c r="G9" s="151" t="str">
        <f xml:space="preserve"> InpC!G$90</f>
        <v>profile</v>
      </c>
      <c r="H9" s="39"/>
    </row>
    <row r="10" spans="1:192" x14ac:dyDescent="0.25">
      <c r="A10" s="329"/>
      <c r="B10" s="329"/>
      <c r="C10" s="330"/>
      <c r="D10" s="331"/>
      <c r="E10" s="332" t="s">
        <v>338</v>
      </c>
      <c r="F10" s="332"/>
      <c r="G10" s="332" t="s">
        <v>118</v>
      </c>
      <c r="H10" s="332"/>
      <c r="I10" s="333"/>
      <c r="J10" s="564">
        <v>0.02</v>
      </c>
      <c r="K10" s="564">
        <v>2.0062E-2</v>
      </c>
      <c r="L10" s="564">
        <v>2.0124E-2</v>
      </c>
      <c r="M10" s="564">
        <v>2.0184000000000001E-2</v>
      </c>
      <c r="N10" s="564">
        <v>2.0241000000000002E-2</v>
      </c>
      <c r="O10" s="564">
        <v>2.0308000000000003E-2</v>
      </c>
      <c r="P10" s="564">
        <v>2.0375000000000004E-2</v>
      </c>
      <c r="Q10" s="564">
        <v>2.0434000000000004E-2</v>
      </c>
      <c r="R10" s="564">
        <v>2.0506000000000003E-2</v>
      </c>
      <c r="S10" s="564">
        <v>2.0569000000000004E-2</v>
      </c>
      <c r="T10" s="564">
        <v>2.0620000000000003E-2</v>
      </c>
      <c r="U10" s="564">
        <v>2.0666000000000004E-2</v>
      </c>
      <c r="V10" s="564">
        <v>2.0719000000000005E-2</v>
      </c>
      <c r="W10" s="564">
        <v>2.0757000000000005E-2</v>
      </c>
      <c r="X10" s="564">
        <v>2.0795000000000004E-2</v>
      </c>
      <c r="Y10" s="564">
        <v>2.0850000000000004E-2</v>
      </c>
      <c r="Z10" s="564">
        <v>2.0888000000000004E-2</v>
      </c>
      <c r="AA10" s="564">
        <v>2.0954000000000004E-2</v>
      </c>
      <c r="AB10" s="564">
        <v>2.1024000000000004E-2</v>
      </c>
      <c r="AC10" s="564">
        <v>2.1091000000000006E-2</v>
      </c>
      <c r="AD10" s="564">
        <v>2.1134000000000007E-2</v>
      </c>
      <c r="AE10" s="564">
        <v>2.1205000000000009E-2</v>
      </c>
      <c r="AF10" s="564">
        <v>2.127900000000001E-2</v>
      </c>
      <c r="AG10" s="564">
        <v>2.1316000000000009E-2</v>
      </c>
      <c r="AH10" s="564">
        <v>2.1367000000000008E-2</v>
      </c>
      <c r="AI10" s="564">
        <v>2.1421000000000006E-2</v>
      </c>
      <c r="AJ10" s="564">
        <v>2.1470000000000006E-2</v>
      </c>
      <c r="AK10" s="564">
        <v>2.1516000000000007E-2</v>
      </c>
      <c r="AL10" s="564">
        <v>2.1570000000000006E-2</v>
      </c>
      <c r="AM10" s="564">
        <v>2.1639000000000005E-2</v>
      </c>
      <c r="AN10" s="564">
        <v>2.1709000000000006E-2</v>
      </c>
      <c r="AO10" s="564">
        <v>2.1772000000000007E-2</v>
      </c>
      <c r="AP10" s="564">
        <v>2.1813000000000006E-2</v>
      </c>
      <c r="AQ10" s="564">
        <v>2.1858000000000006E-2</v>
      </c>
      <c r="AR10" s="564">
        <v>2.1913000000000005E-2</v>
      </c>
      <c r="AS10" s="564">
        <v>2.1986000000000006E-2</v>
      </c>
      <c r="AT10" s="564">
        <v>2.2041000000000005E-2</v>
      </c>
      <c r="AU10" s="564">
        <v>2.2089000000000004E-2</v>
      </c>
      <c r="AV10" s="564">
        <v>2.2148000000000004E-2</v>
      </c>
      <c r="AW10" s="564">
        <v>2.2216000000000003E-2</v>
      </c>
      <c r="AX10" s="564">
        <v>2.2282000000000003E-2</v>
      </c>
      <c r="AY10" s="564">
        <v>2.2351000000000003E-2</v>
      </c>
      <c r="AZ10" s="564">
        <v>2.2409000000000002E-2</v>
      </c>
      <c r="BA10" s="564">
        <v>2.2445000000000003E-2</v>
      </c>
      <c r="BB10" s="564">
        <v>2.2489000000000002E-2</v>
      </c>
      <c r="BC10" s="564">
        <v>2.2535000000000003E-2</v>
      </c>
      <c r="BD10" s="564">
        <v>2.2607000000000002E-2</v>
      </c>
      <c r="BE10" s="564">
        <v>2.2647E-2</v>
      </c>
      <c r="BF10" s="564">
        <v>2.2683999999999999E-2</v>
      </c>
      <c r="BG10" s="564">
        <v>2.2734000000000001E-2</v>
      </c>
      <c r="BH10" s="564">
        <v>2.2806E-2</v>
      </c>
      <c r="BI10" s="564">
        <v>2.2852000000000001E-2</v>
      </c>
      <c r="BJ10" s="564">
        <v>2.2898999999999999E-2</v>
      </c>
      <c r="BK10" s="564">
        <v>2.2952999999999998E-2</v>
      </c>
      <c r="BL10" s="564">
        <v>2.3027999999999996E-2</v>
      </c>
      <c r="BM10" s="564">
        <v>2.3093999999999996E-2</v>
      </c>
      <c r="BN10" s="564">
        <v>2.3145999999999996E-2</v>
      </c>
      <c r="BO10" s="564">
        <v>2.3211999999999997E-2</v>
      </c>
      <c r="BP10" s="564">
        <v>2.3253999999999997E-2</v>
      </c>
      <c r="BQ10" s="564">
        <v>2.3288999999999997E-2</v>
      </c>
      <c r="BR10" s="564">
        <v>2.3333999999999997E-2</v>
      </c>
      <c r="BS10" s="564">
        <v>2.3372999999999998E-2</v>
      </c>
      <c r="BT10" s="564">
        <v>2.3413999999999997E-2</v>
      </c>
      <c r="BU10" s="564">
        <v>2.3472999999999997E-2</v>
      </c>
      <c r="BV10" s="564">
        <v>2.3519999999999996E-2</v>
      </c>
      <c r="BW10" s="564">
        <v>2.3592999999999996E-2</v>
      </c>
      <c r="BX10" s="564">
        <v>2.3660999999999995E-2</v>
      </c>
      <c r="BY10" s="564">
        <v>2.3728999999999993E-2</v>
      </c>
      <c r="BZ10" s="564">
        <v>2.3785999999999995E-2</v>
      </c>
      <c r="CA10" s="564">
        <v>2.3841999999999995E-2</v>
      </c>
      <c r="CB10" s="564">
        <v>2.3907999999999995E-2</v>
      </c>
      <c r="CC10" s="564">
        <v>2.3961999999999994E-2</v>
      </c>
      <c r="CD10" s="564">
        <v>2.4011999999999995E-2</v>
      </c>
      <c r="CE10" s="564">
        <v>2.4070999999999995E-2</v>
      </c>
      <c r="CF10" s="564">
        <v>2.4119999999999996E-2</v>
      </c>
      <c r="CG10" s="564">
        <v>2.4166999999999994E-2</v>
      </c>
      <c r="CH10" s="564">
        <v>2.4215999999999994E-2</v>
      </c>
      <c r="CI10" s="564">
        <v>2.4263999999999994E-2</v>
      </c>
      <c r="CJ10" s="564">
        <v>2.4301999999999994E-2</v>
      </c>
      <c r="CK10" s="564">
        <v>2.4365999999999995E-2</v>
      </c>
      <c r="CL10" s="564">
        <v>2.4408999999999997E-2</v>
      </c>
      <c r="CM10" s="564">
        <v>2.4462999999999995E-2</v>
      </c>
      <c r="CN10" s="564">
        <v>2.4530999999999994E-2</v>
      </c>
      <c r="CO10" s="564">
        <v>2.4586999999999994E-2</v>
      </c>
      <c r="CP10" s="564">
        <v>2.4622999999999996E-2</v>
      </c>
      <c r="CQ10" s="564">
        <v>2.4688999999999996E-2</v>
      </c>
      <c r="CR10" s="564">
        <v>2.4738999999999997E-2</v>
      </c>
      <c r="CS10" s="564">
        <v>2.4789999999999996E-2</v>
      </c>
      <c r="CT10" s="564">
        <v>2.4834999999999996E-2</v>
      </c>
      <c r="CU10" s="564">
        <v>2.4872999999999996E-2</v>
      </c>
      <c r="CV10" s="564">
        <v>2.4930999999999995E-2</v>
      </c>
      <c r="CW10" s="564">
        <v>2.4983999999999996E-2</v>
      </c>
      <c r="CX10" s="564">
        <v>2.5048999999999995E-2</v>
      </c>
      <c r="CY10" s="564">
        <v>2.5111999999999995E-2</v>
      </c>
      <c r="CZ10" s="564">
        <v>2.5181999999999996E-2</v>
      </c>
      <c r="DA10" s="564">
        <v>2.5251999999999997E-2</v>
      </c>
      <c r="DB10" s="564">
        <v>2.5289999999999997E-2</v>
      </c>
      <c r="DC10" s="564">
        <v>2.5332999999999998E-2</v>
      </c>
      <c r="DD10" s="564">
        <v>2.5393999999999996E-2</v>
      </c>
      <c r="DE10" s="564">
        <v>2.5438999999999996E-2</v>
      </c>
      <c r="DF10" s="564">
        <v>2.5490999999999996E-2</v>
      </c>
      <c r="DG10" s="564">
        <v>2.5561999999999998E-2</v>
      </c>
      <c r="DH10" s="564">
        <v>2.5623999999999997E-2</v>
      </c>
      <c r="DI10" s="564">
        <v>2.5665999999999998E-2</v>
      </c>
      <c r="DJ10" s="564">
        <v>2.5738999999999998E-2</v>
      </c>
      <c r="DK10" s="564">
        <v>2.5798999999999999E-2</v>
      </c>
      <c r="DL10" s="564">
        <v>2.5836999999999999E-2</v>
      </c>
      <c r="DM10" s="564">
        <v>2.5906999999999999E-2</v>
      </c>
      <c r="DN10" s="564">
        <v>2.5946999999999998E-2</v>
      </c>
      <c r="DO10" s="564">
        <v>2.5985999999999999E-2</v>
      </c>
      <c r="DP10" s="564">
        <v>2.6058999999999999E-2</v>
      </c>
      <c r="DQ10" s="564">
        <v>2.6103999999999999E-2</v>
      </c>
      <c r="DR10" s="564">
        <v>2.6176999999999999E-2</v>
      </c>
      <c r="DS10" s="564">
        <v>2.622E-2</v>
      </c>
      <c r="DT10" s="564">
        <v>2.6291000000000002E-2</v>
      </c>
      <c r="DU10" s="564">
        <v>2.6347000000000002E-2</v>
      </c>
      <c r="DV10" s="564">
        <v>2.6388000000000002E-2</v>
      </c>
      <c r="DW10" s="564">
        <v>2.6447000000000002E-2</v>
      </c>
      <c r="DX10" s="564">
        <v>2.6511000000000003E-2</v>
      </c>
      <c r="DY10" s="564">
        <v>2.6547000000000005E-2</v>
      </c>
      <c r="DZ10" s="564">
        <v>2.6589000000000005E-2</v>
      </c>
      <c r="EA10" s="564">
        <v>2.6655000000000005E-2</v>
      </c>
      <c r="EB10" s="564">
        <v>2.6693000000000005E-2</v>
      </c>
      <c r="EC10" s="564">
        <v>2.6738000000000005E-2</v>
      </c>
      <c r="ED10" s="564">
        <v>2.6811000000000005E-2</v>
      </c>
      <c r="EE10" s="564">
        <v>2.6864000000000006E-2</v>
      </c>
      <c r="EF10" s="564">
        <v>2.6917000000000007E-2</v>
      </c>
      <c r="EG10" s="564">
        <v>2.6985000000000006E-2</v>
      </c>
      <c r="EH10" s="564">
        <v>2.7028000000000007E-2</v>
      </c>
      <c r="EI10" s="564">
        <v>2.7090000000000006E-2</v>
      </c>
      <c r="EJ10" s="564">
        <v>2.7134000000000005E-2</v>
      </c>
      <c r="EK10" s="564">
        <v>2.7205000000000007E-2</v>
      </c>
      <c r="EL10" s="564">
        <v>2.7270000000000006E-2</v>
      </c>
      <c r="EM10" s="564">
        <v>2.7308000000000006E-2</v>
      </c>
      <c r="EN10" s="564">
        <v>2.7346000000000006E-2</v>
      </c>
      <c r="EO10" s="564">
        <v>2.7391000000000006E-2</v>
      </c>
      <c r="EP10" s="564">
        <v>2.7437000000000007E-2</v>
      </c>
      <c r="EQ10" s="564">
        <v>2.7496000000000007E-2</v>
      </c>
      <c r="ER10" s="564">
        <v>2.7551000000000006E-2</v>
      </c>
      <c r="ES10" s="564">
        <v>2.7621000000000007E-2</v>
      </c>
      <c r="ET10" s="564">
        <v>2.7689000000000005E-2</v>
      </c>
      <c r="EU10" s="564">
        <v>2.7753000000000007E-2</v>
      </c>
      <c r="EV10" s="564">
        <v>2.7788000000000007E-2</v>
      </c>
      <c r="EW10" s="564">
        <v>2.7828000000000006E-2</v>
      </c>
      <c r="EX10" s="564">
        <v>2.7891000000000006E-2</v>
      </c>
      <c r="EY10" s="564">
        <v>2.7952000000000005E-2</v>
      </c>
      <c r="EZ10" s="564">
        <v>2.8004000000000005E-2</v>
      </c>
      <c r="FA10" s="564">
        <v>2.8051000000000003E-2</v>
      </c>
      <c r="FB10" s="564">
        <v>2.8117000000000003E-2</v>
      </c>
      <c r="FC10" s="564">
        <v>2.8162000000000003E-2</v>
      </c>
      <c r="FD10" s="564">
        <v>2.8226000000000005E-2</v>
      </c>
      <c r="FE10" s="564">
        <v>2.8283000000000006E-2</v>
      </c>
      <c r="FF10" s="564">
        <v>2.8351000000000005E-2</v>
      </c>
      <c r="FG10" s="564">
        <v>2.8407000000000005E-2</v>
      </c>
      <c r="FH10" s="564">
        <v>2.8452000000000005E-2</v>
      </c>
      <c r="FI10" s="564">
        <v>2.8495000000000006E-2</v>
      </c>
      <c r="FJ10" s="564">
        <v>2.8570000000000005E-2</v>
      </c>
      <c r="FK10" s="564">
        <v>2.8613000000000006E-2</v>
      </c>
      <c r="FL10" s="564">
        <v>2.8678000000000006E-2</v>
      </c>
      <c r="FM10" s="564">
        <v>2.8726000000000005E-2</v>
      </c>
      <c r="FN10" s="564">
        <v>2.8797000000000007E-2</v>
      </c>
      <c r="FO10" s="564">
        <v>2.8861000000000008E-2</v>
      </c>
      <c r="FP10" s="564">
        <v>2.8935000000000009E-2</v>
      </c>
      <c r="FQ10" s="564">
        <v>2.899500000000001E-2</v>
      </c>
      <c r="FR10" s="564">
        <v>2.905000000000001E-2</v>
      </c>
      <c r="FS10" s="564">
        <v>2.910900000000001E-2</v>
      </c>
      <c r="FT10" s="564">
        <v>2.9181000000000009E-2</v>
      </c>
      <c r="FU10" s="564">
        <v>2.9232000000000008E-2</v>
      </c>
      <c r="FV10" s="564">
        <v>2.9283000000000007E-2</v>
      </c>
      <c r="FW10" s="564">
        <v>2.9322000000000008E-2</v>
      </c>
      <c r="FX10" s="564">
        <v>2.9382000000000009E-2</v>
      </c>
      <c r="FY10" s="564">
        <v>2.9447000000000008E-2</v>
      </c>
      <c r="FZ10" s="564">
        <v>2.9488000000000007E-2</v>
      </c>
      <c r="GA10" s="564">
        <v>2.9557000000000007E-2</v>
      </c>
      <c r="GB10" s="564">
        <v>2.9595000000000007E-2</v>
      </c>
      <c r="GC10" s="564">
        <v>2.9670000000000005E-2</v>
      </c>
      <c r="GD10" s="564">
        <v>2.9737000000000006E-2</v>
      </c>
      <c r="GE10" s="564">
        <v>2.9788000000000005E-2</v>
      </c>
      <c r="GF10" s="564">
        <v>2.9841000000000006E-2</v>
      </c>
      <c r="GG10" s="564">
        <v>2.9881000000000005E-2</v>
      </c>
      <c r="GH10" s="564">
        <v>2.9955000000000006E-2</v>
      </c>
      <c r="GI10" s="564">
        <v>3.0029000000000007E-2</v>
      </c>
      <c r="GJ10" s="564">
        <v>3.0092000000000008E-2</v>
      </c>
    </row>
    <row r="11" spans="1:192" x14ac:dyDescent="0.25">
      <c r="A11" s="329"/>
      <c r="B11" s="329"/>
      <c r="C11" s="330"/>
      <c r="D11" s="331"/>
      <c r="E11" s="332" t="s">
        <v>349</v>
      </c>
      <c r="F11" s="332"/>
      <c r="G11" s="332" t="s">
        <v>118</v>
      </c>
      <c r="H11" s="332"/>
      <c r="I11" s="333"/>
      <c r="J11" s="564"/>
      <c r="K11" s="564"/>
      <c r="L11" s="564"/>
      <c r="M11" s="564"/>
      <c r="N11" s="564"/>
      <c r="O11" s="564"/>
      <c r="P11" s="564"/>
      <c r="Q11" s="564"/>
      <c r="R11" s="564"/>
      <c r="S11" s="564"/>
      <c r="T11" s="564"/>
      <c r="U11" s="564"/>
      <c r="V11" s="564"/>
      <c r="W11" s="564"/>
      <c r="X11" s="564"/>
      <c r="Y11" s="564"/>
      <c r="Z11" s="564"/>
      <c r="AA11" s="564"/>
      <c r="AB11" s="564"/>
      <c r="AC11" s="564"/>
      <c r="AD11" s="564"/>
      <c r="AE11" s="564"/>
      <c r="AF11" s="564"/>
      <c r="AG11" s="564"/>
      <c r="AH11" s="564"/>
      <c r="AI11" s="564"/>
      <c r="AJ11" s="564"/>
      <c r="AK11" s="564"/>
      <c r="AL11" s="564"/>
      <c r="AM11" s="564"/>
      <c r="AN11" s="564"/>
      <c r="AO11" s="564"/>
      <c r="AP11" s="564"/>
      <c r="AQ11" s="564"/>
      <c r="AR11" s="564"/>
      <c r="AS11" s="564"/>
      <c r="AT11" s="564"/>
      <c r="AU11" s="564"/>
      <c r="AV11" s="564"/>
      <c r="AW11" s="564"/>
      <c r="AX11" s="564"/>
      <c r="AY11" s="564"/>
      <c r="AZ11" s="564"/>
      <c r="BA11" s="564"/>
      <c r="BB11" s="564"/>
      <c r="BC11" s="564"/>
      <c r="BD11" s="564"/>
      <c r="BE11" s="564"/>
      <c r="BF11" s="564"/>
      <c r="BG11" s="564"/>
      <c r="BH11" s="564"/>
      <c r="BI11" s="564"/>
      <c r="BJ11" s="564"/>
      <c r="BK11" s="564"/>
      <c r="BL11" s="564"/>
      <c r="BM11" s="564"/>
      <c r="BN11" s="564"/>
      <c r="BO11" s="564"/>
      <c r="BP11" s="564"/>
      <c r="BQ11" s="564"/>
      <c r="BR11" s="564"/>
      <c r="BS11" s="564"/>
      <c r="BT11" s="564"/>
      <c r="BU11" s="564"/>
      <c r="BV11" s="564"/>
      <c r="BW11" s="564"/>
      <c r="BX11" s="564"/>
      <c r="BY11" s="564"/>
      <c r="BZ11" s="564"/>
      <c r="CA11" s="564"/>
      <c r="CB11" s="564"/>
      <c r="CC11" s="564"/>
      <c r="CD11" s="564"/>
      <c r="CE11" s="564"/>
      <c r="CF11" s="564"/>
      <c r="CG11" s="564"/>
      <c r="CH11" s="564"/>
      <c r="CI11" s="564"/>
      <c r="CJ11" s="564"/>
      <c r="CK11" s="564"/>
      <c r="CL11" s="564"/>
      <c r="CM11" s="564"/>
      <c r="CN11" s="564"/>
      <c r="CO11" s="564"/>
      <c r="CP11" s="564"/>
      <c r="CQ11" s="564"/>
      <c r="CR11" s="564"/>
      <c r="CS11" s="564"/>
      <c r="CT11" s="564"/>
      <c r="CU11" s="564"/>
      <c r="CV11" s="564"/>
      <c r="CW11" s="564"/>
      <c r="CX11" s="564"/>
      <c r="CY11" s="564"/>
      <c r="CZ11" s="564"/>
      <c r="DA11" s="564"/>
      <c r="DB11" s="564"/>
      <c r="DC11" s="564"/>
      <c r="DD11" s="564"/>
      <c r="DE11" s="564"/>
      <c r="DF11" s="564"/>
      <c r="DG11" s="564"/>
      <c r="DH11" s="564"/>
      <c r="DI11" s="564"/>
      <c r="DJ11" s="564"/>
      <c r="DK11" s="564"/>
      <c r="DL11" s="564"/>
      <c r="DM11" s="564"/>
      <c r="DN11" s="564"/>
      <c r="DO11" s="564"/>
      <c r="DP11" s="564"/>
      <c r="DQ11" s="564"/>
      <c r="DR11" s="564"/>
      <c r="DS11" s="564"/>
      <c r="DT11" s="564"/>
      <c r="DU11" s="564"/>
      <c r="DV11" s="564"/>
      <c r="DW11" s="564"/>
      <c r="DX11" s="564"/>
      <c r="DY11" s="564"/>
      <c r="DZ11" s="564"/>
      <c r="EA11" s="564"/>
      <c r="EB11" s="564"/>
      <c r="EC11" s="564"/>
      <c r="ED11" s="564"/>
      <c r="EE11" s="564"/>
      <c r="EF11" s="564"/>
      <c r="EG11" s="564"/>
      <c r="EH11" s="564"/>
      <c r="EI11" s="564"/>
      <c r="EJ11" s="564"/>
      <c r="EK11" s="564"/>
      <c r="EL11" s="564"/>
      <c r="EM11" s="564"/>
      <c r="EN11" s="564"/>
      <c r="EO11" s="564"/>
      <c r="EP11" s="564"/>
      <c r="EQ11" s="564"/>
      <c r="ER11" s="564"/>
      <c r="ES11" s="564"/>
      <c r="ET11" s="564"/>
      <c r="EU11" s="564"/>
      <c r="EV11" s="564"/>
      <c r="EW11" s="564"/>
      <c r="EX11" s="564"/>
      <c r="EY11" s="564"/>
      <c r="EZ11" s="564"/>
      <c r="FA11" s="564"/>
      <c r="FB11" s="564"/>
      <c r="FC11" s="564"/>
      <c r="FD11" s="564"/>
      <c r="FE11" s="564"/>
      <c r="FF11" s="564"/>
      <c r="FG11" s="564"/>
      <c r="FH11" s="564"/>
      <c r="FI11" s="564"/>
      <c r="FJ11" s="564"/>
      <c r="FK11" s="564"/>
      <c r="FL11" s="564"/>
      <c r="FM11" s="564"/>
      <c r="FN11" s="564"/>
      <c r="FO11" s="564"/>
      <c r="FP11" s="564"/>
      <c r="FQ11" s="564"/>
      <c r="FR11" s="564"/>
      <c r="FS11" s="564"/>
      <c r="FT11" s="564"/>
      <c r="FU11" s="564"/>
      <c r="FV11" s="564"/>
      <c r="FW11" s="564"/>
      <c r="FX11" s="564"/>
      <c r="FY11" s="564"/>
      <c r="FZ11" s="564"/>
      <c r="GA11" s="564"/>
      <c r="GB11" s="564"/>
      <c r="GC11" s="564"/>
      <c r="GD11" s="564"/>
      <c r="GE11" s="564"/>
      <c r="GF11" s="564"/>
      <c r="GG11" s="564"/>
      <c r="GH11" s="564"/>
      <c r="GI11" s="564"/>
      <c r="GJ11" s="564"/>
    </row>
    <row r="12" spans="1:192" x14ac:dyDescent="0.25">
      <c r="A12" s="329"/>
      <c r="B12" s="329"/>
      <c r="C12" s="330"/>
      <c r="D12" s="331"/>
      <c r="E12" s="332" t="s">
        <v>349</v>
      </c>
      <c r="F12" s="332"/>
      <c r="G12" s="332" t="s">
        <v>118</v>
      </c>
      <c r="H12" s="332"/>
      <c r="I12" s="333"/>
      <c r="J12" s="564"/>
      <c r="K12" s="564"/>
      <c r="L12" s="564"/>
      <c r="M12" s="564"/>
      <c r="N12" s="564"/>
      <c r="O12" s="564"/>
      <c r="P12" s="564"/>
      <c r="Q12" s="564"/>
      <c r="R12" s="564"/>
      <c r="S12" s="564"/>
      <c r="T12" s="564"/>
      <c r="U12" s="564"/>
      <c r="V12" s="564"/>
      <c r="W12" s="564"/>
      <c r="X12" s="564"/>
      <c r="Y12" s="564"/>
      <c r="Z12" s="564"/>
      <c r="AA12" s="564"/>
      <c r="AB12" s="564"/>
      <c r="AC12" s="564"/>
      <c r="AD12" s="564"/>
      <c r="AE12" s="564"/>
      <c r="AF12" s="564"/>
      <c r="AG12" s="564"/>
      <c r="AH12" s="564"/>
      <c r="AI12" s="564"/>
      <c r="AJ12" s="564"/>
      <c r="AK12" s="564"/>
      <c r="AL12" s="564"/>
      <c r="AM12" s="564"/>
      <c r="AN12" s="564"/>
      <c r="AO12" s="564"/>
      <c r="AP12" s="564"/>
      <c r="AQ12" s="564"/>
      <c r="AR12" s="564"/>
      <c r="AS12" s="564"/>
      <c r="AT12" s="564"/>
      <c r="AU12" s="564"/>
      <c r="AV12" s="564"/>
      <c r="AW12" s="564"/>
      <c r="AX12" s="564"/>
      <c r="AY12" s="564"/>
      <c r="AZ12" s="564"/>
      <c r="BA12" s="564"/>
      <c r="BB12" s="564"/>
      <c r="BC12" s="564"/>
      <c r="BD12" s="564"/>
      <c r="BE12" s="564"/>
      <c r="BF12" s="564"/>
      <c r="BG12" s="564"/>
      <c r="BH12" s="564"/>
      <c r="BI12" s="564"/>
      <c r="BJ12" s="564"/>
      <c r="BK12" s="564"/>
      <c r="BL12" s="564"/>
      <c r="BM12" s="564"/>
      <c r="BN12" s="564"/>
      <c r="BO12" s="564"/>
      <c r="BP12" s="564"/>
      <c r="BQ12" s="564"/>
      <c r="BR12" s="564"/>
      <c r="BS12" s="564"/>
      <c r="BT12" s="564"/>
      <c r="BU12" s="564"/>
      <c r="BV12" s="564"/>
      <c r="BW12" s="564"/>
      <c r="BX12" s="564"/>
      <c r="BY12" s="564"/>
      <c r="BZ12" s="564"/>
      <c r="CA12" s="564"/>
      <c r="CB12" s="564"/>
      <c r="CC12" s="564"/>
      <c r="CD12" s="564"/>
      <c r="CE12" s="564"/>
      <c r="CF12" s="564"/>
      <c r="CG12" s="564"/>
      <c r="CH12" s="564"/>
      <c r="CI12" s="564"/>
      <c r="CJ12" s="564"/>
      <c r="CK12" s="564"/>
      <c r="CL12" s="564"/>
      <c r="CM12" s="564"/>
      <c r="CN12" s="564"/>
      <c r="CO12" s="564"/>
      <c r="CP12" s="564"/>
      <c r="CQ12" s="564"/>
      <c r="CR12" s="564"/>
      <c r="CS12" s="564"/>
      <c r="CT12" s="564"/>
      <c r="CU12" s="564"/>
      <c r="CV12" s="564"/>
      <c r="CW12" s="564"/>
      <c r="CX12" s="564"/>
      <c r="CY12" s="564"/>
      <c r="CZ12" s="564"/>
      <c r="DA12" s="564"/>
      <c r="DB12" s="564"/>
      <c r="DC12" s="564"/>
      <c r="DD12" s="564"/>
      <c r="DE12" s="564"/>
      <c r="DF12" s="564"/>
      <c r="DG12" s="564"/>
      <c r="DH12" s="564"/>
      <c r="DI12" s="564"/>
      <c r="DJ12" s="564"/>
      <c r="DK12" s="564"/>
      <c r="DL12" s="564"/>
      <c r="DM12" s="564"/>
      <c r="DN12" s="564"/>
      <c r="DO12" s="564"/>
      <c r="DP12" s="564"/>
      <c r="DQ12" s="564"/>
      <c r="DR12" s="564"/>
      <c r="DS12" s="564"/>
      <c r="DT12" s="564"/>
      <c r="DU12" s="564"/>
      <c r="DV12" s="564"/>
      <c r="DW12" s="564"/>
      <c r="DX12" s="564"/>
      <c r="DY12" s="564"/>
      <c r="DZ12" s="564"/>
      <c r="EA12" s="564"/>
      <c r="EB12" s="564"/>
      <c r="EC12" s="564"/>
      <c r="ED12" s="564"/>
      <c r="EE12" s="564"/>
      <c r="EF12" s="564"/>
      <c r="EG12" s="564"/>
      <c r="EH12" s="564"/>
      <c r="EI12" s="564"/>
      <c r="EJ12" s="564"/>
      <c r="EK12" s="564"/>
      <c r="EL12" s="564"/>
      <c r="EM12" s="564"/>
      <c r="EN12" s="564"/>
      <c r="EO12" s="564"/>
      <c r="EP12" s="564"/>
      <c r="EQ12" s="564"/>
      <c r="ER12" s="564"/>
      <c r="ES12" s="564"/>
      <c r="ET12" s="564"/>
      <c r="EU12" s="564"/>
      <c r="EV12" s="564"/>
      <c r="EW12" s="564"/>
      <c r="EX12" s="564"/>
      <c r="EY12" s="564"/>
      <c r="EZ12" s="564"/>
      <c r="FA12" s="564"/>
      <c r="FB12" s="564"/>
      <c r="FC12" s="564"/>
      <c r="FD12" s="564"/>
      <c r="FE12" s="564"/>
      <c r="FF12" s="564"/>
      <c r="FG12" s="564"/>
      <c r="FH12" s="564"/>
      <c r="FI12" s="564"/>
      <c r="FJ12" s="564"/>
      <c r="FK12" s="564"/>
      <c r="FL12" s="564"/>
      <c r="FM12" s="564"/>
      <c r="FN12" s="564"/>
      <c r="FO12" s="564"/>
      <c r="FP12" s="564"/>
      <c r="FQ12" s="564"/>
      <c r="FR12" s="564"/>
      <c r="FS12" s="564"/>
      <c r="FT12" s="564"/>
      <c r="FU12" s="564"/>
      <c r="FV12" s="564"/>
      <c r="FW12" s="564"/>
      <c r="FX12" s="564"/>
      <c r="FY12" s="564"/>
      <c r="FZ12" s="564"/>
      <c r="GA12" s="564"/>
      <c r="GB12" s="564"/>
      <c r="GC12" s="564"/>
      <c r="GD12" s="564"/>
      <c r="GE12" s="564"/>
      <c r="GF12" s="564"/>
      <c r="GG12" s="564"/>
      <c r="GH12" s="564"/>
      <c r="GI12" s="564"/>
      <c r="GJ12" s="564"/>
    </row>
    <row r="13" spans="1:192" x14ac:dyDescent="0.25">
      <c r="A13" s="147"/>
      <c r="B13" s="147"/>
      <c r="C13" s="148"/>
      <c r="D13" s="149"/>
      <c r="E13" s="198" t="s">
        <v>573</v>
      </c>
      <c r="F13" s="198"/>
      <c r="G13" s="198" t="s">
        <v>118</v>
      </c>
      <c r="H13" s="198"/>
      <c r="I13" s="150"/>
      <c r="J13" s="567">
        <f t="shared" ref="J13:AO13" si="0" xml:space="preserve"> INDEX(J10:J12, $F9)</f>
        <v>0.02</v>
      </c>
      <c r="K13" s="567">
        <f t="shared" si="0"/>
        <v>2.0062E-2</v>
      </c>
      <c r="L13" s="567">
        <f t="shared" si="0"/>
        <v>2.0124E-2</v>
      </c>
      <c r="M13" s="567">
        <f t="shared" si="0"/>
        <v>2.0184000000000001E-2</v>
      </c>
      <c r="N13" s="567">
        <f t="shared" si="0"/>
        <v>2.0241000000000002E-2</v>
      </c>
      <c r="O13" s="567">
        <f t="shared" si="0"/>
        <v>2.0308000000000003E-2</v>
      </c>
      <c r="P13" s="567">
        <f t="shared" si="0"/>
        <v>2.0375000000000004E-2</v>
      </c>
      <c r="Q13" s="567">
        <f t="shared" si="0"/>
        <v>2.0434000000000004E-2</v>
      </c>
      <c r="R13" s="567">
        <f t="shared" si="0"/>
        <v>2.0506000000000003E-2</v>
      </c>
      <c r="S13" s="567">
        <f t="shared" si="0"/>
        <v>2.0569000000000004E-2</v>
      </c>
      <c r="T13" s="567">
        <f t="shared" si="0"/>
        <v>2.0620000000000003E-2</v>
      </c>
      <c r="U13" s="567">
        <f t="shared" si="0"/>
        <v>2.0666000000000004E-2</v>
      </c>
      <c r="V13" s="567">
        <f t="shared" si="0"/>
        <v>2.0719000000000005E-2</v>
      </c>
      <c r="W13" s="567">
        <f t="shared" si="0"/>
        <v>2.0757000000000005E-2</v>
      </c>
      <c r="X13" s="567">
        <f t="shared" si="0"/>
        <v>2.0795000000000004E-2</v>
      </c>
      <c r="Y13" s="567">
        <f t="shared" si="0"/>
        <v>2.0850000000000004E-2</v>
      </c>
      <c r="Z13" s="567">
        <f t="shared" si="0"/>
        <v>2.0888000000000004E-2</v>
      </c>
      <c r="AA13" s="567">
        <f t="shared" si="0"/>
        <v>2.0954000000000004E-2</v>
      </c>
      <c r="AB13" s="567">
        <f t="shared" si="0"/>
        <v>2.1024000000000004E-2</v>
      </c>
      <c r="AC13" s="567">
        <f t="shared" si="0"/>
        <v>2.1091000000000006E-2</v>
      </c>
      <c r="AD13" s="567">
        <f t="shared" si="0"/>
        <v>2.1134000000000007E-2</v>
      </c>
      <c r="AE13" s="567">
        <f t="shared" si="0"/>
        <v>2.1205000000000009E-2</v>
      </c>
      <c r="AF13" s="567">
        <f t="shared" si="0"/>
        <v>2.127900000000001E-2</v>
      </c>
      <c r="AG13" s="567">
        <f t="shared" si="0"/>
        <v>2.1316000000000009E-2</v>
      </c>
      <c r="AH13" s="567">
        <f t="shared" si="0"/>
        <v>2.1367000000000008E-2</v>
      </c>
      <c r="AI13" s="567">
        <f t="shared" si="0"/>
        <v>2.1421000000000006E-2</v>
      </c>
      <c r="AJ13" s="567">
        <f t="shared" si="0"/>
        <v>2.1470000000000006E-2</v>
      </c>
      <c r="AK13" s="567">
        <f t="shared" si="0"/>
        <v>2.1516000000000007E-2</v>
      </c>
      <c r="AL13" s="567">
        <f t="shared" si="0"/>
        <v>2.1570000000000006E-2</v>
      </c>
      <c r="AM13" s="567">
        <f t="shared" si="0"/>
        <v>2.1639000000000005E-2</v>
      </c>
      <c r="AN13" s="567">
        <f t="shared" si="0"/>
        <v>2.1709000000000006E-2</v>
      </c>
      <c r="AO13" s="567">
        <f t="shared" si="0"/>
        <v>2.1772000000000007E-2</v>
      </c>
      <c r="AP13" s="567">
        <f t="shared" ref="AP13:BU13" si="1" xml:space="preserve"> INDEX(AP10:AP12, $F9)</f>
        <v>2.1813000000000006E-2</v>
      </c>
      <c r="AQ13" s="567">
        <f t="shared" si="1"/>
        <v>2.1858000000000006E-2</v>
      </c>
      <c r="AR13" s="567">
        <f t="shared" si="1"/>
        <v>2.1913000000000005E-2</v>
      </c>
      <c r="AS13" s="567">
        <f t="shared" si="1"/>
        <v>2.1986000000000006E-2</v>
      </c>
      <c r="AT13" s="567">
        <f t="shared" si="1"/>
        <v>2.2041000000000005E-2</v>
      </c>
      <c r="AU13" s="567">
        <f t="shared" si="1"/>
        <v>2.2089000000000004E-2</v>
      </c>
      <c r="AV13" s="567">
        <f t="shared" si="1"/>
        <v>2.2148000000000004E-2</v>
      </c>
      <c r="AW13" s="567">
        <f t="shared" si="1"/>
        <v>2.2216000000000003E-2</v>
      </c>
      <c r="AX13" s="567">
        <f t="shared" si="1"/>
        <v>2.2282000000000003E-2</v>
      </c>
      <c r="AY13" s="567">
        <f t="shared" si="1"/>
        <v>2.2351000000000003E-2</v>
      </c>
      <c r="AZ13" s="567">
        <f t="shared" si="1"/>
        <v>2.2409000000000002E-2</v>
      </c>
      <c r="BA13" s="567">
        <f t="shared" si="1"/>
        <v>2.2445000000000003E-2</v>
      </c>
      <c r="BB13" s="567">
        <f t="shared" si="1"/>
        <v>2.2489000000000002E-2</v>
      </c>
      <c r="BC13" s="567">
        <f t="shared" si="1"/>
        <v>2.2535000000000003E-2</v>
      </c>
      <c r="BD13" s="567">
        <f t="shared" si="1"/>
        <v>2.2607000000000002E-2</v>
      </c>
      <c r="BE13" s="567">
        <f t="shared" si="1"/>
        <v>2.2647E-2</v>
      </c>
      <c r="BF13" s="567">
        <f t="shared" si="1"/>
        <v>2.2683999999999999E-2</v>
      </c>
      <c r="BG13" s="567">
        <f t="shared" si="1"/>
        <v>2.2734000000000001E-2</v>
      </c>
      <c r="BH13" s="567">
        <f t="shared" si="1"/>
        <v>2.2806E-2</v>
      </c>
      <c r="BI13" s="567">
        <f t="shared" si="1"/>
        <v>2.2852000000000001E-2</v>
      </c>
      <c r="BJ13" s="567">
        <f t="shared" si="1"/>
        <v>2.2898999999999999E-2</v>
      </c>
      <c r="BK13" s="567">
        <f t="shared" si="1"/>
        <v>2.2952999999999998E-2</v>
      </c>
      <c r="BL13" s="567">
        <f t="shared" si="1"/>
        <v>2.3027999999999996E-2</v>
      </c>
      <c r="BM13" s="567">
        <f t="shared" si="1"/>
        <v>2.3093999999999996E-2</v>
      </c>
      <c r="BN13" s="567">
        <f t="shared" si="1"/>
        <v>2.3145999999999996E-2</v>
      </c>
      <c r="BO13" s="567">
        <f t="shared" si="1"/>
        <v>2.3211999999999997E-2</v>
      </c>
      <c r="BP13" s="567">
        <f t="shared" si="1"/>
        <v>2.3253999999999997E-2</v>
      </c>
      <c r="BQ13" s="567">
        <f t="shared" si="1"/>
        <v>2.3288999999999997E-2</v>
      </c>
      <c r="BR13" s="567">
        <f t="shared" si="1"/>
        <v>2.3333999999999997E-2</v>
      </c>
      <c r="BS13" s="567">
        <f t="shared" si="1"/>
        <v>2.3372999999999998E-2</v>
      </c>
      <c r="BT13" s="567">
        <f t="shared" si="1"/>
        <v>2.3413999999999997E-2</v>
      </c>
      <c r="BU13" s="567">
        <f t="shared" si="1"/>
        <v>2.3472999999999997E-2</v>
      </c>
      <c r="BV13" s="567">
        <f t="shared" ref="BV13:DA13" si="2" xml:space="preserve"> INDEX(BV10:BV12, $F9)</f>
        <v>2.3519999999999996E-2</v>
      </c>
      <c r="BW13" s="567">
        <f t="shared" si="2"/>
        <v>2.3592999999999996E-2</v>
      </c>
      <c r="BX13" s="567">
        <f t="shared" si="2"/>
        <v>2.3660999999999995E-2</v>
      </c>
      <c r="BY13" s="567">
        <f t="shared" si="2"/>
        <v>2.3728999999999993E-2</v>
      </c>
      <c r="BZ13" s="567">
        <f t="shared" si="2"/>
        <v>2.3785999999999995E-2</v>
      </c>
      <c r="CA13" s="567">
        <f t="shared" si="2"/>
        <v>2.3841999999999995E-2</v>
      </c>
      <c r="CB13" s="567">
        <f t="shared" si="2"/>
        <v>2.3907999999999995E-2</v>
      </c>
      <c r="CC13" s="567">
        <f t="shared" si="2"/>
        <v>2.3961999999999994E-2</v>
      </c>
      <c r="CD13" s="567">
        <f t="shared" si="2"/>
        <v>2.4011999999999995E-2</v>
      </c>
      <c r="CE13" s="567">
        <f t="shared" si="2"/>
        <v>2.4070999999999995E-2</v>
      </c>
      <c r="CF13" s="567">
        <f t="shared" si="2"/>
        <v>2.4119999999999996E-2</v>
      </c>
      <c r="CG13" s="567">
        <f t="shared" si="2"/>
        <v>2.4166999999999994E-2</v>
      </c>
      <c r="CH13" s="567">
        <f t="shared" si="2"/>
        <v>2.4215999999999994E-2</v>
      </c>
      <c r="CI13" s="567">
        <f t="shared" si="2"/>
        <v>2.4263999999999994E-2</v>
      </c>
      <c r="CJ13" s="567">
        <f t="shared" si="2"/>
        <v>2.4301999999999994E-2</v>
      </c>
      <c r="CK13" s="567">
        <f t="shared" si="2"/>
        <v>2.4365999999999995E-2</v>
      </c>
      <c r="CL13" s="567">
        <f t="shared" si="2"/>
        <v>2.4408999999999997E-2</v>
      </c>
      <c r="CM13" s="567">
        <f t="shared" si="2"/>
        <v>2.4462999999999995E-2</v>
      </c>
      <c r="CN13" s="567">
        <f t="shared" si="2"/>
        <v>2.4530999999999994E-2</v>
      </c>
      <c r="CO13" s="567">
        <f t="shared" si="2"/>
        <v>2.4586999999999994E-2</v>
      </c>
      <c r="CP13" s="567">
        <f t="shared" si="2"/>
        <v>2.4622999999999996E-2</v>
      </c>
      <c r="CQ13" s="567">
        <f t="shared" si="2"/>
        <v>2.4688999999999996E-2</v>
      </c>
      <c r="CR13" s="567">
        <f t="shared" si="2"/>
        <v>2.4738999999999997E-2</v>
      </c>
      <c r="CS13" s="567">
        <f t="shared" si="2"/>
        <v>2.4789999999999996E-2</v>
      </c>
      <c r="CT13" s="567">
        <f t="shared" si="2"/>
        <v>2.4834999999999996E-2</v>
      </c>
      <c r="CU13" s="567">
        <f t="shared" si="2"/>
        <v>2.4872999999999996E-2</v>
      </c>
      <c r="CV13" s="567">
        <f t="shared" si="2"/>
        <v>2.4930999999999995E-2</v>
      </c>
      <c r="CW13" s="567">
        <f t="shared" si="2"/>
        <v>2.4983999999999996E-2</v>
      </c>
      <c r="CX13" s="567">
        <f t="shared" si="2"/>
        <v>2.5048999999999995E-2</v>
      </c>
      <c r="CY13" s="567">
        <f t="shared" si="2"/>
        <v>2.5111999999999995E-2</v>
      </c>
      <c r="CZ13" s="567">
        <f t="shared" si="2"/>
        <v>2.5181999999999996E-2</v>
      </c>
      <c r="DA13" s="567">
        <f t="shared" si="2"/>
        <v>2.5251999999999997E-2</v>
      </c>
      <c r="DB13" s="567">
        <f t="shared" ref="DB13:EG13" si="3" xml:space="preserve"> INDEX(DB10:DB12, $F9)</f>
        <v>2.5289999999999997E-2</v>
      </c>
      <c r="DC13" s="567">
        <f t="shared" si="3"/>
        <v>2.5332999999999998E-2</v>
      </c>
      <c r="DD13" s="567">
        <f t="shared" si="3"/>
        <v>2.5393999999999996E-2</v>
      </c>
      <c r="DE13" s="567">
        <f t="shared" si="3"/>
        <v>2.5438999999999996E-2</v>
      </c>
      <c r="DF13" s="567">
        <f t="shared" si="3"/>
        <v>2.5490999999999996E-2</v>
      </c>
      <c r="DG13" s="567">
        <f t="shared" si="3"/>
        <v>2.5561999999999998E-2</v>
      </c>
      <c r="DH13" s="567">
        <f t="shared" si="3"/>
        <v>2.5623999999999997E-2</v>
      </c>
      <c r="DI13" s="567">
        <f t="shared" si="3"/>
        <v>2.5665999999999998E-2</v>
      </c>
      <c r="DJ13" s="567">
        <f t="shared" si="3"/>
        <v>2.5738999999999998E-2</v>
      </c>
      <c r="DK13" s="567">
        <f t="shared" si="3"/>
        <v>2.5798999999999999E-2</v>
      </c>
      <c r="DL13" s="567">
        <f t="shared" si="3"/>
        <v>2.5836999999999999E-2</v>
      </c>
      <c r="DM13" s="567">
        <f t="shared" si="3"/>
        <v>2.5906999999999999E-2</v>
      </c>
      <c r="DN13" s="567">
        <f t="shared" si="3"/>
        <v>2.5946999999999998E-2</v>
      </c>
      <c r="DO13" s="567">
        <f t="shared" si="3"/>
        <v>2.5985999999999999E-2</v>
      </c>
      <c r="DP13" s="567">
        <f t="shared" si="3"/>
        <v>2.6058999999999999E-2</v>
      </c>
      <c r="DQ13" s="567">
        <f t="shared" si="3"/>
        <v>2.6103999999999999E-2</v>
      </c>
      <c r="DR13" s="567">
        <f t="shared" si="3"/>
        <v>2.6176999999999999E-2</v>
      </c>
      <c r="DS13" s="567">
        <f t="shared" si="3"/>
        <v>2.622E-2</v>
      </c>
      <c r="DT13" s="567">
        <f t="shared" si="3"/>
        <v>2.6291000000000002E-2</v>
      </c>
      <c r="DU13" s="567">
        <f t="shared" si="3"/>
        <v>2.6347000000000002E-2</v>
      </c>
      <c r="DV13" s="567">
        <f t="shared" si="3"/>
        <v>2.6388000000000002E-2</v>
      </c>
      <c r="DW13" s="567">
        <f t="shared" si="3"/>
        <v>2.6447000000000002E-2</v>
      </c>
      <c r="DX13" s="567">
        <f t="shared" si="3"/>
        <v>2.6511000000000003E-2</v>
      </c>
      <c r="DY13" s="567">
        <f t="shared" si="3"/>
        <v>2.6547000000000005E-2</v>
      </c>
      <c r="DZ13" s="567">
        <f t="shared" si="3"/>
        <v>2.6589000000000005E-2</v>
      </c>
      <c r="EA13" s="567">
        <f t="shared" si="3"/>
        <v>2.6655000000000005E-2</v>
      </c>
      <c r="EB13" s="567">
        <f t="shared" si="3"/>
        <v>2.6693000000000005E-2</v>
      </c>
      <c r="EC13" s="567">
        <f t="shared" si="3"/>
        <v>2.6738000000000005E-2</v>
      </c>
      <c r="ED13" s="567">
        <f t="shared" si="3"/>
        <v>2.6811000000000005E-2</v>
      </c>
      <c r="EE13" s="567">
        <f t="shared" si="3"/>
        <v>2.6864000000000006E-2</v>
      </c>
      <c r="EF13" s="567">
        <f t="shared" si="3"/>
        <v>2.6917000000000007E-2</v>
      </c>
      <c r="EG13" s="567">
        <f t="shared" si="3"/>
        <v>2.6985000000000006E-2</v>
      </c>
      <c r="EH13" s="567">
        <f t="shared" ref="EH13:FM13" si="4" xml:space="preserve"> INDEX(EH10:EH12, $F9)</f>
        <v>2.7028000000000007E-2</v>
      </c>
      <c r="EI13" s="567">
        <f t="shared" si="4"/>
        <v>2.7090000000000006E-2</v>
      </c>
      <c r="EJ13" s="567">
        <f t="shared" si="4"/>
        <v>2.7134000000000005E-2</v>
      </c>
      <c r="EK13" s="567">
        <f t="shared" si="4"/>
        <v>2.7205000000000007E-2</v>
      </c>
      <c r="EL13" s="567">
        <f t="shared" si="4"/>
        <v>2.7270000000000006E-2</v>
      </c>
      <c r="EM13" s="567">
        <f t="shared" si="4"/>
        <v>2.7308000000000006E-2</v>
      </c>
      <c r="EN13" s="567">
        <f t="shared" si="4"/>
        <v>2.7346000000000006E-2</v>
      </c>
      <c r="EO13" s="567">
        <f t="shared" si="4"/>
        <v>2.7391000000000006E-2</v>
      </c>
      <c r="EP13" s="567">
        <f t="shared" si="4"/>
        <v>2.7437000000000007E-2</v>
      </c>
      <c r="EQ13" s="567">
        <f t="shared" si="4"/>
        <v>2.7496000000000007E-2</v>
      </c>
      <c r="ER13" s="567">
        <f t="shared" si="4"/>
        <v>2.7551000000000006E-2</v>
      </c>
      <c r="ES13" s="567">
        <f t="shared" si="4"/>
        <v>2.7621000000000007E-2</v>
      </c>
      <c r="ET13" s="567">
        <f t="shared" si="4"/>
        <v>2.7689000000000005E-2</v>
      </c>
      <c r="EU13" s="567">
        <f t="shared" si="4"/>
        <v>2.7753000000000007E-2</v>
      </c>
      <c r="EV13" s="567">
        <f t="shared" si="4"/>
        <v>2.7788000000000007E-2</v>
      </c>
      <c r="EW13" s="567">
        <f t="shared" si="4"/>
        <v>2.7828000000000006E-2</v>
      </c>
      <c r="EX13" s="567">
        <f t="shared" si="4"/>
        <v>2.7891000000000006E-2</v>
      </c>
      <c r="EY13" s="567">
        <f t="shared" si="4"/>
        <v>2.7952000000000005E-2</v>
      </c>
      <c r="EZ13" s="567">
        <f t="shared" si="4"/>
        <v>2.8004000000000005E-2</v>
      </c>
      <c r="FA13" s="567">
        <f t="shared" si="4"/>
        <v>2.8051000000000003E-2</v>
      </c>
      <c r="FB13" s="567">
        <f t="shared" si="4"/>
        <v>2.8117000000000003E-2</v>
      </c>
      <c r="FC13" s="567">
        <f t="shared" si="4"/>
        <v>2.8162000000000003E-2</v>
      </c>
      <c r="FD13" s="567">
        <f t="shared" si="4"/>
        <v>2.8226000000000005E-2</v>
      </c>
      <c r="FE13" s="567">
        <f t="shared" si="4"/>
        <v>2.8283000000000006E-2</v>
      </c>
      <c r="FF13" s="567">
        <f t="shared" si="4"/>
        <v>2.8351000000000005E-2</v>
      </c>
      <c r="FG13" s="567">
        <f t="shared" si="4"/>
        <v>2.8407000000000005E-2</v>
      </c>
      <c r="FH13" s="567">
        <f t="shared" si="4"/>
        <v>2.8452000000000005E-2</v>
      </c>
      <c r="FI13" s="567">
        <f t="shared" si="4"/>
        <v>2.8495000000000006E-2</v>
      </c>
      <c r="FJ13" s="567">
        <f t="shared" si="4"/>
        <v>2.8570000000000005E-2</v>
      </c>
      <c r="FK13" s="567">
        <f t="shared" si="4"/>
        <v>2.8613000000000006E-2</v>
      </c>
      <c r="FL13" s="567">
        <f t="shared" si="4"/>
        <v>2.8678000000000006E-2</v>
      </c>
      <c r="FM13" s="567">
        <f t="shared" si="4"/>
        <v>2.8726000000000005E-2</v>
      </c>
      <c r="FN13" s="567">
        <f t="shared" ref="FN13:GJ13" si="5" xml:space="preserve"> INDEX(FN10:FN12, $F9)</f>
        <v>2.8797000000000007E-2</v>
      </c>
      <c r="FO13" s="567">
        <f t="shared" si="5"/>
        <v>2.8861000000000008E-2</v>
      </c>
      <c r="FP13" s="567">
        <f t="shared" si="5"/>
        <v>2.8935000000000009E-2</v>
      </c>
      <c r="FQ13" s="567">
        <f t="shared" si="5"/>
        <v>2.899500000000001E-2</v>
      </c>
      <c r="FR13" s="567">
        <f t="shared" si="5"/>
        <v>2.905000000000001E-2</v>
      </c>
      <c r="FS13" s="567">
        <f t="shared" si="5"/>
        <v>2.910900000000001E-2</v>
      </c>
      <c r="FT13" s="567">
        <f t="shared" si="5"/>
        <v>2.9181000000000009E-2</v>
      </c>
      <c r="FU13" s="567">
        <f t="shared" si="5"/>
        <v>2.9232000000000008E-2</v>
      </c>
      <c r="FV13" s="567">
        <f t="shared" si="5"/>
        <v>2.9283000000000007E-2</v>
      </c>
      <c r="FW13" s="567">
        <f t="shared" si="5"/>
        <v>2.9322000000000008E-2</v>
      </c>
      <c r="FX13" s="567">
        <f t="shared" si="5"/>
        <v>2.9382000000000009E-2</v>
      </c>
      <c r="FY13" s="567">
        <f t="shared" si="5"/>
        <v>2.9447000000000008E-2</v>
      </c>
      <c r="FZ13" s="567">
        <f t="shared" si="5"/>
        <v>2.9488000000000007E-2</v>
      </c>
      <c r="GA13" s="567">
        <f t="shared" si="5"/>
        <v>2.9557000000000007E-2</v>
      </c>
      <c r="GB13" s="567">
        <f t="shared" si="5"/>
        <v>2.9595000000000007E-2</v>
      </c>
      <c r="GC13" s="567">
        <f t="shared" si="5"/>
        <v>2.9670000000000005E-2</v>
      </c>
      <c r="GD13" s="567">
        <f t="shared" si="5"/>
        <v>2.9737000000000006E-2</v>
      </c>
      <c r="GE13" s="567">
        <f t="shared" si="5"/>
        <v>2.9788000000000005E-2</v>
      </c>
      <c r="GF13" s="567">
        <f t="shared" si="5"/>
        <v>2.9841000000000006E-2</v>
      </c>
      <c r="GG13" s="567">
        <f t="shared" si="5"/>
        <v>2.9881000000000005E-2</v>
      </c>
      <c r="GH13" s="567">
        <f t="shared" si="5"/>
        <v>2.9955000000000006E-2</v>
      </c>
      <c r="GI13" s="567">
        <f t="shared" si="5"/>
        <v>3.0029000000000007E-2</v>
      </c>
      <c r="GJ13" s="567">
        <f t="shared" si="5"/>
        <v>3.0092000000000008E-2</v>
      </c>
    </row>
    <row r="16" spans="1:192" x14ac:dyDescent="0.25">
      <c r="A16" s="15" t="s">
        <v>63</v>
      </c>
    </row>
  </sheetData>
  <conditionalFormatting sqref="J3:GJ3">
    <cfRule type="cellIs" dxfId="277" priority="8" stopIfTrue="1" operator="equal">
      <formula>"Construction"</formula>
    </cfRule>
    <cfRule type="cellIs" dxfId="276" priority="9" stopIfTrue="1" operator="equal">
      <formula>"Operations"</formula>
    </cfRule>
  </conditionalFormatting>
  <conditionalFormatting sqref="J3:GJ3">
    <cfRule type="cellIs" dxfId="275" priority="7" operator="equal">
      <formula>"Fin Close"</formula>
    </cfRule>
  </conditionalFormatting>
  <conditionalFormatting sqref="J3:GJ3">
    <cfRule type="cellIs" dxfId="274" priority="5" operator="equal">
      <formula>"PPA ext."</formula>
    </cfRule>
    <cfRule type="cellIs" dxfId="273" priority="6" operator="equal">
      <formula>"Delay"</formula>
    </cfRule>
  </conditionalFormatting>
  <conditionalFormatting sqref="F2:F4">
    <cfRule type="cellIs" dxfId="272" priority="1" stopIfTrue="1" operator="notEqual">
      <formula>0</formula>
    </cfRule>
    <cfRule type="cellIs" dxfId="271" priority="2" stopIfTrue="1" operator="equal">
      <formula>""</formula>
    </cfRule>
  </conditionalFormatting>
  <conditionalFormatting sqref="F2:F4">
    <cfRule type="cellIs" dxfId="270" priority="3" stopIfTrue="1" operator="notEqual">
      <formula>0</formula>
    </cfRule>
    <cfRule type="cellIs" dxfId="269" priority="4" stopIfTrue="1" operator="equal">
      <formula>""</formula>
    </cfRule>
  </conditionalFormatting>
  <dataValidations count="1">
    <dataValidation allowBlank="1" showInputMessage="1" showErrorMessage="1" sqref="E9:H9" xr:uid="{25D7B221-C55D-4875-A949-BA37C6B42936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FFD8-69A0-42E5-8BB3-5E7703FA2F79}">
  <sheetPr codeName="Sheet23">
    <tabColor rgb="FFFFFF99"/>
    <outlinePr summaryBelow="0" summaryRight="0"/>
  </sheetPr>
  <dimension ref="A1:KT12"/>
  <sheetViews>
    <sheetView defaultGridColor="0" colorId="8" zoomScale="80" zoomScaleNormal="80" workbookViewId="0">
      <pane xSplit="9" ySplit="5" topLeftCell="Q6" activePane="bottomRight" state="frozen"/>
      <selection activeCell="F117" sqref="F117"/>
      <selection pane="topRight" activeCell="F117" sqref="F117"/>
      <selection pane="bottomLeft" activeCell="F117" sqref="F117"/>
      <selection pane="bottomRight" activeCell="G15" sqref="G15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16384" width="11.54296875" hidden="1"/>
  </cols>
  <sheetData>
    <row r="1" spans="1:306" s="39" customFormat="1" ht="25" x14ac:dyDescent="0.25">
      <c r="A1" s="24" t="str">
        <f ca="1" xml:space="preserve"> RIGHT(CELL("filename", A1), LEN(CELL("filename", A1)) - SEARCH("]", CELL("filename", A1))) &amp; " - " &amp; InpC!F3</f>
        <v>InpS -m - Base case 1</v>
      </c>
      <c r="B1" s="15"/>
      <c r="C1" s="21"/>
      <c r="D1" s="49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579" customFormat="1" x14ac:dyDescent="0.25">
      <c r="C2" s="304"/>
      <c r="D2" s="305"/>
      <c r="E2" s="205" t="str">
        <f xml:space="preserve"> ConTime!E$23</f>
        <v>Model period ending - m</v>
      </c>
      <c r="F2" s="580">
        <f xml:space="preserve"> Check!$F$9</f>
        <v>0</v>
      </c>
      <c r="G2" s="581" t="s">
        <v>23</v>
      </c>
      <c r="H2" s="205"/>
      <c r="I2" s="514"/>
      <c r="J2" s="206">
        <f xml:space="preserve"> ConTime!J$23</f>
        <v>44135</v>
      </c>
      <c r="K2" s="206">
        <f xml:space="preserve"> ConTime!K$23</f>
        <v>44165</v>
      </c>
      <c r="L2" s="206">
        <f xml:space="preserve"> ConTime!L$23</f>
        <v>44196</v>
      </c>
      <c r="M2" s="206">
        <f xml:space="preserve"> ConTime!M$23</f>
        <v>44227</v>
      </c>
      <c r="N2" s="206">
        <f xml:space="preserve"> ConTime!N$23</f>
        <v>44255</v>
      </c>
      <c r="O2" s="206">
        <f xml:space="preserve"> ConTime!O$23</f>
        <v>44286</v>
      </c>
      <c r="P2" s="206">
        <f xml:space="preserve"> ConTime!P$23</f>
        <v>44316</v>
      </c>
      <c r="Q2" s="206">
        <f xml:space="preserve"> ConTime!Q$23</f>
        <v>44347</v>
      </c>
      <c r="R2" s="206">
        <f xml:space="preserve"> ConTime!R$23</f>
        <v>44377</v>
      </c>
      <c r="S2" s="206">
        <f xml:space="preserve"> ConTime!S$23</f>
        <v>44408</v>
      </c>
      <c r="T2" s="206">
        <f xml:space="preserve"> ConTime!T$23</f>
        <v>44439</v>
      </c>
      <c r="U2" s="206">
        <f xml:space="preserve"> ConTime!U$23</f>
        <v>44469</v>
      </c>
      <c r="V2" s="206">
        <f xml:space="preserve"> ConTime!V$23</f>
        <v>44500</v>
      </c>
      <c r="W2" s="206">
        <f xml:space="preserve"> ConTime!W$23</f>
        <v>44530</v>
      </c>
      <c r="X2" s="206">
        <f xml:space="preserve"> ConTime!X$23</f>
        <v>44561</v>
      </c>
      <c r="Y2" s="206">
        <f xml:space="preserve"> ConTime!Y$23</f>
        <v>44592</v>
      </c>
      <c r="Z2" s="206">
        <f xml:space="preserve"> ConTime!Z$23</f>
        <v>44620</v>
      </c>
      <c r="AA2" s="206">
        <f xml:space="preserve"> ConTime!AA$23</f>
        <v>44651</v>
      </c>
      <c r="AB2" s="206">
        <f xml:space="preserve"> ConTime!AB$23</f>
        <v>44681</v>
      </c>
      <c r="AC2" s="206">
        <f xml:space="preserve"> ConTime!AC$23</f>
        <v>44712</v>
      </c>
      <c r="AD2" s="206">
        <f xml:space="preserve"> ConTime!AD$23</f>
        <v>44742</v>
      </c>
      <c r="AE2" s="206">
        <f xml:space="preserve"> ConTime!AE$23</f>
        <v>44773</v>
      </c>
      <c r="AF2" s="206">
        <f xml:space="preserve"> ConTime!AF$23</f>
        <v>44804</v>
      </c>
      <c r="AG2" s="206">
        <f xml:space="preserve"> ConTime!AG$23</f>
        <v>44834</v>
      </c>
      <c r="AH2" s="206">
        <f xml:space="preserve"> ConTime!AH$23</f>
        <v>44865</v>
      </c>
      <c r="AI2" s="206">
        <f xml:space="preserve"> ConTime!AI$23</f>
        <v>44895</v>
      </c>
      <c r="AJ2" s="206">
        <f xml:space="preserve"> ConTime!AJ$23</f>
        <v>44926</v>
      </c>
      <c r="AK2" s="206">
        <f xml:space="preserve"> ConTime!AK$23</f>
        <v>44957</v>
      </c>
      <c r="AL2" s="206">
        <f xml:space="preserve"> ConTime!AL$23</f>
        <v>44985</v>
      </c>
      <c r="AM2" s="206">
        <f xml:space="preserve"> ConTime!AM$23</f>
        <v>45016</v>
      </c>
      <c r="AN2" s="206">
        <f xml:space="preserve"> ConTime!AN$23</f>
        <v>45046</v>
      </c>
      <c r="AO2" s="206">
        <f xml:space="preserve"> ConTime!AO$23</f>
        <v>45077</v>
      </c>
      <c r="AP2" s="206">
        <f xml:space="preserve"> ConTime!AP$23</f>
        <v>45107</v>
      </c>
      <c r="AQ2" s="206">
        <f xml:space="preserve"> ConTime!AQ$23</f>
        <v>45138</v>
      </c>
      <c r="AR2" s="206">
        <f xml:space="preserve"> ConTime!AR$23</f>
        <v>45169</v>
      </c>
      <c r="AS2" s="206">
        <f xml:space="preserve"> ConTime!AS$23</f>
        <v>45199</v>
      </c>
      <c r="AT2" s="206">
        <f xml:space="preserve"> ConTime!AT$23</f>
        <v>45230</v>
      </c>
      <c r="AU2" s="206">
        <f xml:space="preserve"> ConTime!AU$23</f>
        <v>45260</v>
      </c>
      <c r="AV2" s="206">
        <f xml:space="preserve"> ConTime!AV$23</f>
        <v>45291</v>
      </c>
      <c r="AW2" s="206">
        <f xml:space="preserve"> ConTime!AW$23</f>
        <v>45322</v>
      </c>
      <c r="AX2" s="206">
        <f xml:space="preserve"> ConTime!AX$23</f>
        <v>45351</v>
      </c>
      <c r="AY2" s="206">
        <f xml:space="preserve"> ConTime!AY$23</f>
        <v>45382</v>
      </c>
      <c r="AZ2" s="206">
        <f xml:space="preserve"> ConTime!AZ$23</f>
        <v>45412</v>
      </c>
      <c r="BA2" s="206">
        <f xml:space="preserve"> ConTime!BA$23</f>
        <v>45443</v>
      </c>
      <c r="BB2" s="206">
        <f xml:space="preserve"> ConTime!BB$23</f>
        <v>45473</v>
      </c>
      <c r="BC2" s="206">
        <f xml:space="preserve"> ConTime!BC$23</f>
        <v>45504</v>
      </c>
      <c r="BD2" s="206">
        <f xml:space="preserve"> ConTime!BD$23</f>
        <v>45535</v>
      </c>
      <c r="BE2" s="206">
        <f xml:space="preserve"> ConTime!BE$23</f>
        <v>45565</v>
      </c>
      <c r="BF2" s="202"/>
      <c r="BG2" s="202"/>
      <c r="BH2" s="202"/>
      <c r="BI2" s="202"/>
      <c r="BJ2" s="202"/>
      <c r="BK2" s="202"/>
      <c r="BL2" s="202"/>
      <c r="BM2" s="202"/>
      <c r="BN2" s="202"/>
      <c r="BO2" s="202"/>
      <c r="BP2" s="202"/>
      <c r="BQ2" s="202"/>
      <c r="BR2" s="202"/>
      <c r="BS2" s="202"/>
      <c r="BT2" s="202"/>
      <c r="BU2" s="202"/>
      <c r="BV2" s="202"/>
      <c r="BW2" s="202"/>
      <c r="BX2" s="202"/>
      <c r="BY2" s="202"/>
      <c r="BZ2" s="202"/>
      <c r="CA2" s="202"/>
      <c r="CB2" s="202"/>
      <c r="CC2" s="202"/>
      <c r="CD2" s="202"/>
      <c r="CE2" s="202"/>
      <c r="CF2" s="202"/>
      <c r="CG2" s="202"/>
      <c r="CH2" s="202"/>
      <c r="CI2" s="202"/>
      <c r="CJ2" s="202"/>
      <c r="CK2" s="202"/>
      <c r="CL2" s="202"/>
      <c r="CM2" s="202"/>
      <c r="CN2" s="202"/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2"/>
      <c r="DB2" s="202"/>
      <c r="DC2" s="202"/>
      <c r="DD2" s="202"/>
      <c r="DE2" s="202"/>
      <c r="DF2" s="202"/>
      <c r="DG2" s="202"/>
      <c r="DH2" s="202"/>
      <c r="DI2" s="202"/>
      <c r="DJ2" s="202"/>
      <c r="DK2" s="202"/>
      <c r="DL2" s="202"/>
      <c r="DM2" s="202"/>
      <c r="DN2" s="202"/>
      <c r="DO2" s="202"/>
      <c r="DP2" s="202"/>
      <c r="DQ2" s="202"/>
      <c r="DR2" s="202"/>
      <c r="DS2" s="202"/>
      <c r="DT2" s="202"/>
      <c r="DU2" s="202"/>
      <c r="DV2" s="202"/>
      <c r="DW2" s="202"/>
      <c r="DX2" s="202"/>
      <c r="DY2" s="202"/>
      <c r="DZ2" s="202"/>
      <c r="EA2" s="202"/>
      <c r="EB2" s="202"/>
      <c r="EC2" s="202"/>
      <c r="ED2" s="202"/>
      <c r="EE2" s="202"/>
      <c r="EF2" s="202"/>
      <c r="EG2" s="202"/>
      <c r="EH2" s="202"/>
      <c r="EI2" s="202"/>
      <c r="EJ2" s="202"/>
      <c r="EK2" s="202"/>
      <c r="EL2" s="202"/>
      <c r="EM2" s="202"/>
      <c r="EN2" s="202"/>
      <c r="EO2" s="202"/>
      <c r="EP2" s="202"/>
      <c r="EQ2" s="202"/>
      <c r="ER2" s="202"/>
      <c r="ES2" s="202"/>
      <c r="ET2" s="202"/>
      <c r="EU2" s="202"/>
      <c r="EV2" s="202"/>
      <c r="EW2" s="202"/>
      <c r="EX2" s="202"/>
      <c r="EY2" s="202"/>
      <c r="EZ2" s="202"/>
      <c r="FA2" s="202"/>
      <c r="FB2" s="202"/>
      <c r="FC2" s="202"/>
      <c r="FD2" s="202"/>
      <c r="FE2" s="202"/>
      <c r="FF2" s="202"/>
      <c r="FG2" s="202"/>
      <c r="FH2" s="202"/>
      <c r="FI2" s="202"/>
      <c r="FJ2" s="202"/>
      <c r="FK2" s="202"/>
      <c r="FL2" s="202"/>
      <c r="FM2" s="202"/>
      <c r="FN2" s="202"/>
      <c r="FO2" s="202"/>
      <c r="FP2" s="202"/>
      <c r="FQ2" s="202"/>
      <c r="FR2" s="202"/>
      <c r="FS2" s="202"/>
      <c r="FT2" s="202"/>
      <c r="FU2" s="202"/>
      <c r="FV2" s="202"/>
      <c r="FW2" s="202"/>
      <c r="FX2" s="202"/>
      <c r="FY2" s="202"/>
      <c r="FZ2" s="202"/>
      <c r="GA2" s="202"/>
      <c r="GB2" s="202"/>
      <c r="GC2" s="202"/>
      <c r="GD2" s="202"/>
      <c r="GE2" s="202"/>
      <c r="GF2" s="202"/>
      <c r="GG2" s="202"/>
      <c r="GH2" s="202"/>
      <c r="GI2" s="202"/>
      <c r="GJ2" s="202"/>
      <c r="GK2" s="202"/>
      <c r="GL2" s="202"/>
      <c r="GM2" s="202"/>
      <c r="GN2" s="202"/>
      <c r="GO2" s="202"/>
      <c r="GP2" s="202"/>
      <c r="GQ2" s="202"/>
      <c r="GR2" s="202"/>
      <c r="GS2" s="202"/>
      <c r="GT2" s="202"/>
      <c r="GU2" s="202"/>
      <c r="GV2" s="202"/>
      <c r="GW2" s="202"/>
      <c r="GX2" s="202"/>
      <c r="GY2" s="202"/>
      <c r="GZ2" s="202"/>
      <c r="HA2" s="202"/>
      <c r="HB2" s="202"/>
      <c r="HC2" s="202"/>
      <c r="HD2" s="202"/>
      <c r="HE2" s="202"/>
      <c r="HF2" s="202"/>
      <c r="HG2" s="202"/>
      <c r="HH2" s="202"/>
      <c r="HI2" s="202"/>
      <c r="HJ2" s="202"/>
      <c r="HK2" s="202"/>
      <c r="HL2" s="202"/>
      <c r="HM2" s="202"/>
      <c r="HN2" s="202"/>
      <c r="HO2" s="202"/>
      <c r="HP2" s="202"/>
      <c r="HQ2" s="202"/>
      <c r="HR2" s="202"/>
      <c r="HS2" s="202"/>
      <c r="HT2" s="202"/>
      <c r="HU2" s="202"/>
      <c r="HV2" s="202"/>
      <c r="HW2" s="202"/>
      <c r="HX2" s="202"/>
      <c r="HY2" s="202"/>
      <c r="HZ2" s="202"/>
      <c r="IA2" s="202"/>
      <c r="IB2" s="202"/>
      <c r="IC2" s="202"/>
      <c r="ID2" s="202"/>
      <c r="IE2" s="202"/>
      <c r="IF2" s="202"/>
      <c r="IG2" s="202"/>
      <c r="IH2" s="202"/>
      <c r="II2" s="202"/>
      <c r="IJ2" s="202"/>
      <c r="IK2" s="202"/>
      <c r="IL2" s="202"/>
      <c r="IM2" s="202"/>
      <c r="IN2" s="202"/>
      <c r="IO2" s="202"/>
      <c r="IP2" s="202"/>
      <c r="IQ2" s="202"/>
      <c r="IR2" s="202"/>
      <c r="IS2" s="202"/>
      <c r="IT2" s="202"/>
      <c r="IU2" s="202"/>
      <c r="IV2" s="202"/>
      <c r="IW2" s="202"/>
      <c r="IX2" s="202"/>
      <c r="IY2" s="202"/>
      <c r="IZ2" s="202"/>
      <c r="JA2" s="202"/>
      <c r="JB2" s="202"/>
      <c r="JC2" s="202"/>
      <c r="JD2" s="202"/>
      <c r="JE2" s="202"/>
      <c r="JF2" s="202"/>
      <c r="JG2" s="202"/>
      <c r="JH2" s="202"/>
      <c r="JI2" s="202"/>
      <c r="JJ2" s="202"/>
      <c r="JK2" s="202"/>
      <c r="JL2" s="202"/>
      <c r="JM2" s="202"/>
      <c r="JN2" s="202"/>
      <c r="JO2" s="202"/>
      <c r="JP2" s="202"/>
      <c r="JQ2" s="202"/>
      <c r="JR2" s="202"/>
      <c r="JS2" s="202"/>
      <c r="JT2" s="202"/>
      <c r="JU2" s="202"/>
      <c r="JV2" s="202"/>
      <c r="JW2" s="202"/>
      <c r="JX2" s="202"/>
      <c r="JY2" s="202"/>
      <c r="JZ2" s="202"/>
      <c r="KA2" s="202"/>
      <c r="KB2" s="202"/>
      <c r="KC2" s="202"/>
      <c r="KD2" s="202"/>
      <c r="KE2" s="202"/>
      <c r="KF2" s="202"/>
      <c r="KG2" s="202"/>
      <c r="KH2" s="202"/>
      <c r="KI2" s="202"/>
      <c r="KJ2" s="202"/>
      <c r="KK2" s="202"/>
      <c r="KL2" s="202"/>
      <c r="KM2" s="202"/>
      <c r="KN2" s="202"/>
      <c r="KO2" s="202"/>
      <c r="KP2" s="202"/>
      <c r="KQ2" s="202"/>
      <c r="KR2" s="202"/>
      <c r="KS2" s="202"/>
      <c r="KT2" s="202"/>
    </row>
    <row r="3" spans="1:306" s="292" customFormat="1" x14ac:dyDescent="0.25">
      <c r="A3" s="247"/>
      <c r="B3" s="247"/>
      <c r="C3" s="248"/>
      <c r="D3" s="249"/>
      <c r="E3" s="560" t="str">
        <f xml:space="preserve"> ConTime!E$50</f>
        <v>Timeline label - m</v>
      </c>
      <c r="F3" s="580">
        <f xml:space="preserve"> Output!J2</f>
        <v>0</v>
      </c>
      <c r="G3" s="594" t="s">
        <v>25</v>
      </c>
      <c r="H3" s="245"/>
      <c r="I3" s="246"/>
      <c r="J3" s="587" t="str">
        <f xml:space="preserve"> ConTime!J$50</f>
        <v>Pre-fcst</v>
      </c>
      <c r="K3" s="587" t="str">
        <f xml:space="preserve"> ConTime!K$50</f>
        <v>Pre-fcst</v>
      </c>
      <c r="L3" s="587" t="str">
        <f xml:space="preserve"> ConTime!L$50</f>
        <v>Pre-fcst</v>
      </c>
      <c r="M3" s="587" t="str">
        <f xml:space="preserve"> ConTime!M$50</f>
        <v>Pre-fcst</v>
      </c>
      <c r="N3" s="587" t="str">
        <f xml:space="preserve"> ConTime!N$50</f>
        <v>Pre-fcst</v>
      </c>
      <c r="O3" s="587" t="str">
        <f xml:space="preserve"> ConTime!O$50</f>
        <v>Pre-fcst</v>
      </c>
      <c r="P3" s="587" t="str">
        <f xml:space="preserve"> ConTime!P$50</f>
        <v>Pre-fcst</v>
      </c>
      <c r="Q3" s="587" t="str">
        <f xml:space="preserve"> ConTime!Q$50</f>
        <v>Pre-fcst</v>
      </c>
      <c r="R3" s="587" t="str">
        <f xml:space="preserve"> ConTime!R$50</f>
        <v>Fin Close</v>
      </c>
      <c r="S3" s="587" t="str">
        <f xml:space="preserve"> ConTime!S$50</f>
        <v>Construction</v>
      </c>
      <c r="T3" s="587" t="str">
        <f xml:space="preserve"> ConTime!T$50</f>
        <v>Construction</v>
      </c>
      <c r="U3" s="587" t="str">
        <f xml:space="preserve"> ConTime!U$50</f>
        <v>Construction</v>
      </c>
      <c r="V3" s="587" t="str">
        <f xml:space="preserve"> ConTime!V$50</f>
        <v>Construction</v>
      </c>
      <c r="W3" s="587" t="str">
        <f xml:space="preserve"> ConTime!W$50</f>
        <v>Construction</v>
      </c>
      <c r="X3" s="587" t="str">
        <f xml:space="preserve"> ConTime!X$50</f>
        <v>Construction</v>
      </c>
      <c r="Y3" s="587" t="str">
        <f xml:space="preserve"> ConTime!Y$50</f>
        <v>Construction</v>
      </c>
      <c r="Z3" s="587" t="str">
        <f xml:space="preserve"> ConTime!Z$50</f>
        <v>Construction</v>
      </c>
      <c r="AA3" s="587" t="str">
        <f xml:space="preserve"> ConTime!AA$50</f>
        <v>Construction</v>
      </c>
      <c r="AB3" s="587" t="str">
        <f xml:space="preserve"> ConTime!AB$50</f>
        <v>Construction</v>
      </c>
      <c r="AC3" s="587" t="str">
        <f xml:space="preserve"> ConTime!AC$50</f>
        <v>Construction</v>
      </c>
      <c r="AD3" s="587" t="str">
        <f xml:space="preserve"> ConTime!AD$50</f>
        <v>Construction</v>
      </c>
      <c r="AE3" s="587" t="str">
        <f xml:space="preserve"> ConTime!AE$50</f>
        <v>Construction</v>
      </c>
      <c r="AF3" s="587" t="str">
        <f xml:space="preserve"> ConTime!AF$50</f>
        <v>Construction</v>
      </c>
      <c r="AG3" s="587" t="str">
        <f xml:space="preserve"> ConTime!AG$50</f>
        <v>Construction</v>
      </c>
      <c r="AH3" s="587" t="str">
        <f xml:space="preserve"> ConTime!AH$50</f>
        <v>Construction</v>
      </c>
      <c r="AI3" s="587" t="str">
        <f xml:space="preserve"> ConTime!AI$50</f>
        <v>Construction</v>
      </c>
      <c r="AJ3" s="587" t="str">
        <f xml:space="preserve"> ConTime!AJ$50</f>
        <v>Construction</v>
      </c>
      <c r="AK3" s="587" t="str">
        <f xml:space="preserve"> ConTime!AK$50</f>
        <v>Operations</v>
      </c>
      <c r="AL3" s="587" t="str">
        <f xml:space="preserve"> ConTime!AL$50</f>
        <v>Operations</v>
      </c>
      <c r="AM3" s="587" t="str">
        <f xml:space="preserve"> ConTime!AM$50</f>
        <v>Operations</v>
      </c>
      <c r="AN3" s="587" t="str">
        <f xml:space="preserve"> ConTime!AN$50</f>
        <v>Operations</v>
      </c>
      <c r="AO3" s="587" t="str">
        <f xml:space="preserve"> ConTime!AO$50</f>
        <v>Operations</v>
      </c>
      <c r="AP3" s="587" t="str">
        <f xml:space="preserve"> ConTime!AP$50</f>
        <v>Operations</v>
      </c>
      <c r="AQ3" s="587" t="str">
        <f xml:space="preserve"> ConTime!AQ$50</f>
        <v>Operations</v>
      </c>
      <c r="AR3" s="587" t="str">
        <f xml:space="preserve"> ConTime!AR$50</f>
        <v>Operations</v>
      </c>
      <c r="AS3" s="587" t="str">
        <f xml:space="preserve"> ConTime!AS$50</f>
        <v>Operations</v>
      </c>
      <c r="AT3" s="587" t="str">
        <f xml:space="preserve"> ConTime!AT$50</f>
        <v>Operations</v>
      </c>
      <c r="AU3" s="587" t="str">
        <f xml:space="preserve"> ConTime!AU$50</f>
        <v>Operations</v>
      </c>
      <c r="AV3" s="587" t="str">
        <f xml:space="preserve"> ConTime!AV$50</f>
        <v>Operations</v>
      </c>
      <c r="AW3" s="587" t="str">
        <f xml:space="preserve"> ConTime!AW$50</f>
        <v>Operations</v>
      </c>
      <c r="AX3" s="587" t="str">
        <f xml:space="preserve"> ConTime!AX$50</f>
        <v>Operations</v>
      </c>
      <c r="AY3" s="587" t="str">
        <f xml:space="preserve"> ConTime!AY$50</f>
        <v>Operations</v>
      </c>
      <c r="AZ3" s="587" t="str">
        <f xml:space="preserve"> ConTime!AZ$50</f>
        <v>Operations</v>
      </c>
      <c r="BA3" s="587" t="str">
        <f xml:space="preserve"> ConTime!BA$50</f>
        <v>Operations</v>
      </c>
      <c r="BB3" s="587" t="str">
        <f xml:space="preserve"> ConTime!BB$50</f>
        <v>Operations</v>
      </c>
      <c r="BC3" s="587" t="str">
        <f xml:space="preserve"> ConTime!BC$50</f>
        <v>Operations</v>
      </c>
      <c r="BD3" s="587" t="str">
        <f xml:space="preserve"> ConTime!BD$50</f>
        <v>Operations</v>
      </c>
      <c r="BE3" s="587" t="str">
        <f xml:space="preserve"> ConTime!BE$50</f>
        <v>Operations</v>
      </c>
      <c r="BF3" s="202"/>
      <c r="BG3" s="202"/>
      <c r="BH3" s="202"/>
      <c r="BI3" s="202"/>
      <c r="BJ3" s="202"/>
      <c r="BK3" s="202"/>
      <c r="BL3" s="202"/>
      <c r="BM3" s="202"/>
      <c r="BN3" s="202"/>
      <c r="BO3" s="202"/>
      <c r="BP3" s="202"/>
      <c r="BQ3" s="202"/>
      <c r="BR3" s="202"/>
      <c r="BS3" s="202"/>
      <c r="BT3" s="202"/>
      <c r="BU3" s="202"/>
      <c r="BV3" s="202"/>
      <c r="BW3" s="202"/>
      <c r="BX3" s="202"/>
      <c r="BY3" s="202"/>
      <c r="BZ3" s="202"/>
      <c r="CA3" s="202"/>
      <c r="CB3" s="202"/>
      <c r="CC3" s="202"/>
      <c r="CD3" s="202"/>
      <c r="CE3" s="202"/>
      <c r="CF3" s="202"/>
      <c r="CG3" s="202"/>
      <c r="CH3" s="202"/>
      <c r="CI3" s="202"/>
      <c r="CJ3" s="202"/>
      <c r="CK3" s="202"/>
      <c r="CL3" s="202"/>
      <c r="CM3" s="202"/>
      <c r="CN3" s="202"/>
      <c r="CO3" s="202"/>
      <c r="CP3" s="202"/>
      <c r="CQ3" s="202"/>
      <c r="CR3" s="202"/>
      <c r="CS3" s="202"/>
      <c r="CT3" s="202"/>
      <c r="CU3" s="202"/>
      <c r="CV3" s="202"/>
      <c r="CW3" s="202"/>
      <c r="CX3" s="202"/>
      <c r="CY3" s="202"/>
      <c r="CZ3" s="202"/>
      <c r="DA3" s="202"/>
      <c r="DB3" s="202"/>
      <c r="DC3" s="202"/>
      <c r="DD3" s="202"/>
      <c r="DE3" s="202"/>
      <c r="DF3" s="202"/>
      <c r="DG3" s="202"/>
      <c r="DH3" s="202"/>
      <c r="DI3" s="202"/>
      <c r="DJ3" s="202"/>
      <c r="DK3" s="202"/>
      <c r="DL3" s="202"/>
      <c r="DM3" s="202"/>
      <c r="DN3" s="202"/>
      <c r="DO3" s="202"/>
      <c r="DP3" s="202"/>
      <c r="DQ3" s="202"/>
      <c r="DR3" s="202"/>
      <c r="DS3" s="202"/>
      <c r="DT3" s="202"/>
      <c r="DU3" s="202"/>
      <c r="DV3" s="202"/>
      <c r="DW3" s="202"/>
      <c r="DX3" s="202"/>
      <c r="DY3" s="202"/>
      <c r="DZ3" s="202"/>
      <c r="EA3" s="202"/>
      <c r="EB3" s="202"/>
      <c r="EC3" s="202"/>
      <c r="ED3" s="202"/>
      <c r="EE3" s="202"/>
      <c r="EF3" s="202"/>
      <c r="EG3" s="202"/>
      <c r="EH3" s="202"/>
      <c r="EI3" s="202"/>
      <c r="EJ3" s="202"/>
      <c r="EK3" s="202"/>
      <c r="EL3" s="202"/>
      <c r="EM3" s="202"/>
      <c r="EN3" s="202"/>
      <c r="EO3" s="202"/>
      <c r="EP3" s="202"/>
      <c r="EQ3" s="202"/>
      <c r="ER3" s="202"/>
      <c r="ES3" s="202"/>
      <c r="ET3" s="202"/>
      <c r="EU3" s="202"/>
      <c r="EV3" s="202"/>
      <c r="EW3" s="202"/>
      <c r="EX3" s="202"/>
      <c r="EY3" s="202"/>
      <c r="EZ3" s="202"/>
      <c r="FA3" s="202"/>
      <c r="FB3" s="202"/>
      <c r="FC3" s="202"/>
      <c r="FD3" s="202"/>
      <c r="FE3" s="202"/>
      <c r="FF3" s="202"/>
      <c r="FG3" s="202"/>
      <c r="FH3" s="202"/>
      <c r="FI3" s="202"/>
      <c r="FJ3" s="202"/>
      <c r="FK3" s="202"/>
      <c r="FL3" s="202"/>
      <c r="FM3" s="202"/>
      <c r="FN3" s="202"/>
      <c r="FO3" s="202"/>
      <c r="FP3" s="202"/>
      <c r="FQ3" s="202"/>
      <c r="FR3" s="202"/>
      <c r="FS3" s="202"/>
      <c r="FT3" s="202"/>
      <c r="FU3" s="202"/>
      <c r="FV3" s="202"/>
      <c r="FW3" s="202"/>
      <c r="FX3" s="202"/>
      <c r="FY3" s="202"/>
      <c r="FZ3" s="202"/>
      <c r="GA3" s="202"/>
      <c r="GB3" s="202"/>
      <c r="GC3" s="202"/>
      <c r="GD3" s="202"/>
      <c r="GE3" s="202"/>
      <c r="GF3" s="202"/>
      <c r="GG3" s="202"/>
      <c r="GH3" s="202"/>
      <c r="GI3" s="202"/>
      <c r="GJ3" s="202"/>
      <c r="GK3" s="202"/>
      <c r="GL3" s="202"/>
      <c r="GM3" s="202"/>
      <c r="GN3" s="202"/>
      <c r="GO3" s="202"/>
      <c r="GP3" s="202"/>
      <c r="GQ3" s="202"/>
      <c r="GR3" s="202"/>
      <c r="GS3" s="202"/>
      <c r="GT3" s="202"/>
      <c r="GU3" s="202"/>
      <c r="GV3" s="202"/>
      <c r="GW3" s="202"/>
      <c r="GX3" s="202"/>
      <c r="GY3" s="202"/>
      <c r="GZ3" s="202"/>
      <c r="HA3" s="202"/>
      <c r="HB3" s="202"/>
      <c r="HC3" s="202"/>
      <c r="HD3" s="202"/>
      <c r="HE3" s="202"/>
      <c r="HF3" s="202"/>
      <c r="HG3" s="202"/>
      <c r="HH3" s="202"/>
      <c r="HI3" s="202"/>
      <c r="HJ3" s="202"/>
      <c r="HK3" s="202"/>
      <c r="HL3" s="202"/>
      <c r="HM3" s="202"/>
      <c r="HN3" s="202"/>
      <c r="HO3" s="202"/>
      <c r="HP3" s="202"/>
      <c r="HQ3" s="202"/>
      <c r="HR3" s="202"/>
      <c r="HS3" s="202"/>
      <c r="HT3" s="202"/>
      <c r="HU3" s="202"/>
      <c r="HV3" s="202"/>
      <c r="HW3" s="202"/>
      <c r="HX3" s="202"/>
      <c r="HY3" s="202"/>
      <c r="HZ3" s="202"/>
      <c r="IA3" s="202"/>
      <c r="IB3" s="202"/>
      <c r="IC3" s="202"/>
      <c r="ID3" s="202"/>
      <c r="IE3" s="202"/>
      <c r="IF3" s="202"/>
      <c r="IG3" s="202"/>
      <c r="IH3" s="202"/>
      <c r="II3" s="202"/>
      <c r="IJ3" s="202"/>
      <c r="IK3" s="202"/>
      <c r="IL3" s="202"/>
      <c r="IM3" s="202"/>
      <c r="IN3" s="202"/>
      <c r="IO3" s="202"/>
      <c r="IP3" s="202"/>
      <c r="IQ3" s="202"/>
      <c r="IR3" s="202"/>
      <c r="IS3" s="202"/>
      <c r="IT3" s="202"/>
      <c r="IU3" s="202"/>
      <c r="IV3" s="202"/>
      <c r="IW3" s="202"/>
      <c r="IX3" s="202"/>
      <c r="IY3" s="202"/>
      <c r="IZ3" s="202"/>
      <c r="JA3" s="202"/>
      <c r="JB3" s="202"/>
      <c r="JC3" s="202"/>
      <c r="JD3" s="202"/>
      <c r="JE3" s="202"/>
      <c r="JF3" s="202"/>
      <c r="JG3" s="202"/>
      <c r="JH3" s="202"/>
      <c r="JI3" s="202"/>
      <c r="JJ3" s="202"/>
      <c r="JK3" s="202"/>
      <c r="JL3" s="202"/>
      <c r="JM3" s="202"/>
      <c r="JN3" s="202"/>
      <c r="JO3" s="202"/>
      <c r="JP3" s="202"/>
      <c r="JQ3" s="202"/>
      <c r="JR3" s="202"/>
      <c r="JS3" s="202"/>
      <c r="JT3" s="202"/>
      <c r="JU3" s="202"/>
      <c r="JV3" s="202"/>
      <c r="JW3" s="202"/>
      <c r="JX3" s="202"/>
      <c r="JY3" s="202"/>
      <c r="JZ3" s="202"/>
      <c r="KA3" s="202"/>
      <c r="KB3" s="202"/>
      <c r="KC3" s="202"/>
      <c r="KD3" s="202"/>
      <c r="KE3" s="202"/>
      <c r="KF3" s="202"/>
      <c r="KG3" s="202"/>
      <c r="KH3" s="202"/>
      <c r="KI3" s="202"/>
      <c r="KJ3" s="202"/>
      <c r="KK3" s="202"/>
      <c r="KL3" s="202"/>
      <c r="KM3" s="202"/>
      <c r="KN3" s="202"/>
      <c r="KO3" s="202"/>
      <c r="KP3" s="202"/>
      <c r="KQ3" s="202"/>
      <c r="KR3" s="202"/>
      <c r="KS3" s="202"/>
      <c r="KT3" s="202"/>
    </row>
    <row r="4" spans="1:306" s="292" customFormat="1" x14ac:dyDescent="0.25">
      <c r="A4" s="247"/>
      <c r="B4" s="247"/>
      <c r="C4" s="248"/>
      <c r="D4" s="249"/>
      <c r="E4" s="595" t="str">
        <f xml:space="preserve"> Time!E$39</f>
        <v>Financial year</v>
      </c>
      <c r="F4" s="580">
        <f xml:space="preserve"> Check!$F$25</f>
        <v>0</v>
      </c>
      <c r="G4" s="594" t="s">
        <v>24</v>
      </c>
      <c r="H4" s="245"/>
      <c r="I4" s="246"/>
      <c r="J4" s="595">
        <f xml:space="preserve"> Time!J$39</f>
        <v>2020</v>
      </c>
      <c r="K4" s="595">
        <f xml:space="preserve"> Time!K$39</f>
        <v>2021</v>
      </c>
      <c r="L4" s="595">
        <f xml:space="preserve"> Time!L$39</f>
        <v>2021</v>
      </c>
      <c r="M4" s="595">
        <f xml:space="preserve"> Time!M$39</f>
        <v>2021</v>
      </c>
      <c r="N4" s="595">
        <f xml:space="preserve"> Time!N$39</f>
        <v>2021</v>
      </c>
      <c r="O4" s="595">
        <f xml:space="preserve"> Time!O$39</f>
        <v>2022</v>
      </c>
      <c r="P4" s="595">
        <f xml:space="preserve"> Time!P$39</f>
        <v>2022</v>
      </c>
      <c r="Q4" s="595">
        <f xml:space="preserve"> Time!Q$39</f>
        <v>2022</v>
      </c>
      <c r="R4" s="595">
        <f xml:space="preserve"> Time!R$39</f>
        <v>2022</v>
      </c>
      <c r="S4" s="595">
        <f xml:space="preserve"> Time!S$39</f>
        <v>2023</v>
      </c>
      <c r="T4" s="595">
        <f xml:space="preserve"> Time!T$39</f>
        <v>2023</v>
      </c>
      <c r="U4" s="595">
        <f xml:space="preserve"> Time!U$39</f>
        <v>2023</v>
      </c>
      <c r="V4" s="595">
        <f xml:space="preserve"> Time!V$39</f>
        <v>2023</v>
      </c>
      <c r="W4" s="595">
        <f xml:space="preserve"> Time!W$39</f>
        <v>2024</v>
      </c>
      <c r="X4" s="595">
        <f xml:space="preserve"> Time!X$39</f>
        <v>2024</v>
      </c>
      <c r="Y4" s="595">
        <f xml:space="preserve"> Time!Y$39</f>
        <v>2024</v>
      </c>
      <c r="Z4" s="595">
        <f xml:space="preserve"> Time!Z$39</f>
        <v>2024</v>
      </c>
      <c r="AA4" s="595">
        <f xml:space="preserve"> Time!AA$39</f>
        <v>2025</v>
      </c>
      <c r="AB4" s="595">
        <f xml:space="preserve"> Time!AB$39</f>
        <v>2025</v>
      </c>
      <c r="AC4" s="595">
        <f xml:space="preserve"> Time!AC$39</f>
        <v>2025</v>
      </c>
      <c r="AD4" s="595">
        <f xml:space="preserve"> Time!AD$39</f>
        <v>2025</v>
      </c>
      <c r="AE4" s="595">
        <f xml:space="preserve"> Time!AE$39</f>
        <v>2026</v>
      </c>
      <c r="AF4" s="595">
        <f xml:space="preserve"> Time!AF$39</f>
        <v>2026</v>
      </c>
      <c r="AG4" s="595">
        <f xml:space="preserve"> Time!AG$39</f>
        <v>2026</v>
      </c>
      <c r="AH4" s="595">
        <f xml:space="preserve"> Time!AH$39</f>
        <v>2026</v>
      </c>
      <c r="AI4" s="595">
        <f xml:space="preserve"> Time!AI$39</f>
        <v>2027</v>
      </c>
      <c r="AJ4" s="595">
        <f xml:space="preserve"> Time!AJ$39</f>
        <v>2027</v>
      </c>
      <c r="AK4" s="595">
        <f xml:space="preserve"> Time!AK$39</f>
        <v>2027</v>
      </c>
      <c r="AL4" s="595">
        <f xml:space="preserve"> Time!AL$39</f>
        <v>2027</v>
      </c>
      <c r="AM4" s="595">
        <f xml:space="preserve"> Time!AM$39</f>
        <v>2028</v>
      </c>
      <c r="AN4" s="595">
        <f xml:space="preserve"> Time!AN$39</f>
        <v>2028</v>
      </c>
      <c r="AO4" s="595">
        <f xml:space="preserve"> Time!AO$39</f>
        <v>2028</v>
      </c>
      <c r="AP4" s="595">
        <f xml:space="preserve"> Time!AP$39</f>
        <v>2028</v>
      </c>
      <c r="AQ4" s="595">
        <f xml:space="preserve"> Time!AQ$39</f>
        <v>2029</v>
      </c>
      <c r="AR4" s="595">
        <f xml:space="preserve"> Time!AR$39</f>
        <v>2029</v>
      </c>
      <c r="AS4" s="595">
        <f xml:space="preserve"> Time!AS$39</f>
        <v>2029</v>
      </c>
      <c r="AT4" s="595">
        <f xml:space="preserve"> Time!AT$39</f>
        <v>2029</v>
      </c>
      <c r="AU4" s="595">
        <f xml:space="preserve"> Time!AU$39</f>
        <v>2030</v>
      </c>
      <c r="AV4" s="595">
        <f xml:space="preserve"> Time!AV$39</f>
        <v>2030</v>
      </c>
      <c r="AW4" s="595">
        <f xml:space="preserve"> Time!AW$39</f>
        <v>2030</v>
      </c>
      <c r="AX4" s="595">
        <f xml:space="preserve"> Time!AX$39</f>
        <v>2030</v>
      </c>
      <c r="AY4" s="595">
        <f xml:space="preserve"> Time!AY$39</f>
        <v>2031</v>
      </c>
      <c r="AZ4" s="595">
        <f xml:space="preserve"> Time!AZ$39</f>
        <v>2031</v>
      </c>
      <c r="BA4" s="595">
        <f xml:space="preserve"> Time!BA$39</f>
        <v>2031</v>
      </c>
      <c r="BB4" s="595">
        <f xml:space="preserve"> Time!BB$39</f>
        <v>2031</v>
      </c>
      <c r="BC4" s="595">
        <f xml:space="preserve"> Time!BC$39</f>
        <v>2032</v>
      </c>
      <c r="BD4" s="595">
        <f xml:space="preserve"> Time!BD$39</f>
        <v>2032</v>
      </c>
      <c r="BE4" s="595">
        <f xml:space="preserve"> Time!BE$39</f>
        <v>2032</v>
      </c>
      <c r="BF4" s="202"/>
      <c r="BG4" s="202"/>
      <c r="BH4" s="202"/>
      <c r="BI4" s="202"/>
      <c r="BJ4" s="202"/>
      <c r="BK4" s="202"/>
      <c r="BL4" s="202"/>
      <c r="BM4" s="202"/>
      <c r="BN4" s="202"/>
      <c r="BO4" s="202"/>
      <c r="BP4" s="202"/>
      <c r="BQ4" s="202"/>
      <c r="BR4" s="202"/>
      <c r="BS4" s="202"/>
      <c r="BT4" s="202"/>
      <c r="BU4" s="202"/>
      <c r="BV4" s="202"/>
      <c r="BW4" s="202"/>
      <c r="BX4" s="202"/>
      <c r="BY4" s="202"/>
      <c r="BZ4" s="202"/>
      <c r="CA4" s="202"/>
      <c r="CB4" s="202"/>
      <c r="CC4" s="202"/>
      <c r="CD4" s="202"/>
      <c r="CE4" s="202"/>
      <c r="CF4" s="202"/>
      <c r="CG4" s="202"/>
      <c r="CH4" s="202"/>
      <c r="CI4" s="202"/>
      <c r="CJ4" s="202"/>
      <c r="CK4" s="202"/>
      <c r="CL4" s="202"/>
      <c r="CM4" s="202"/>
      <c r="CN4" s="202"/>
      <c r="CO4" s="202"/>
      <c r="CP4" s="202"/>
      <c r="CQ4" s="202"/>
      <c r="CR4" s="202"/>
      <c r="CS4" s="202"/>
      <c r="CT4" s="202"/>
      <c r="CU4" s="202"/>
      <c r="CV4" s="202"/>
      <c r="CW4" s="202"/>
      <c r="CX4" s="202"/>
      <c r="CY4" s="202"/>
      <c r="CZ4" s="202"/>
      <c r="DA4" s="202"/>
      <c r="DB4" s="202"/>
      <c r="DC4" s="202"/>
      <c r="DD4" s="202"/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02"/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2"/>
      <c r="EB4" s="202"/>
      <c r="EC4" s="202"/>
      <c r="ED4" s="202"/>
      <c r="EE4" s="202"/>
      <c r="EF4" s="202"/>
      <c r="EG4" s="202"/>
      <c r="EH4" s="202"/>
      <c r="EI4" s="202"/>
      <c r="EJ4" s="202"/>
      <c r="EK4" s="202"/>
      <c r="EL4" s="202"/>
      <c r="EM4" s="202"/>
      <c r="EN4" s="202"/>
      <c r="EO4" s="202"/>
      <c r="EP4" s="202"/>
      <c r="EQ4" s="202"/>
      <c r="ER4" s="202"/>
      <c r="ES4" s="202"/>
      <c r="ET4" s="202"/>
      <c r="EU4" s="202"/>
      <c r="EV4" s="202"/>
      <c r="EW4" s="202"/>
      <c r="EX4" s="202"/>
      <c r="EY4" s="202"/>
      <c r="EZ4" s="202"/>
      <c r="FA4" s="202"/>
      <c r="FB4" s="202"/>
      <c r="FC4" s="202"/>
      <c r="FD4" s="202"/>
      <c r="FE4" s="202"/>
      <c r="FF4" s="202"/>
      <c r="FG4" s="202"/>
      <c r="FH4" s="202"/>
      <c r="FI4" s="202"/>
      <c r="FJ4" s="202"/>
      <c r="FK4" s="202"/>
      <c r="FL4" s="202"/>
      <c r="FM4" s="202"/>
      <c r="FN4" s="202"/>
      <c r="FO4" s="202"/>
      <c r="FP4" s="202"/>
      <c r="FQ4" s="202"/>
      <c r="FR4" s="202"/>
      <c r="FS4" s="202"/>
      <c r="FT4" s="202"/>
      <c r="FU4" s="202"/>
      <c r="FV4" s="202"/>
      <c r="FW4" s="202"/>
      <c r="FX4" s="202"/>
      <c r="FY4" s="202"/>
      <c r="FZ4" s="202"/>
      <c r="GA4" s="202"/>
      <c r="GB4" s="202"/>
      <c r="GC4" s="202"/>
      <c r="GD4" s="202"/>
      <c r="GE4" s="202"/>
      <c r="GF4" s="202"/>
      <c r="GG4" s="202"/>
      <c r="GH4" s="202"/>
      <c r="GI4" s="202"/>
      <c r="GJ4" s="202"/>
      <c r="GK4" s="202"/>
      <c r="GL4" s="202"/>
      <c r="GM4" s="202"/>
      <c r="GN4" s="202"/>
      <c r="GO4" s="202"/>
      <c r="GP4" s="202"/>
      <c r="GQ4" s="202"/>
      <c r="GR4" s="202"/>
      <c r="GS4" s="202"/>
      <c r="GT4" s="202"/>
      <c r="GU4" s="202"/>
      <c r="GV4" s="202"/>
      <c r="GW4" s="202"/>
      <c r="GX4" s="202"/>
      <c r="GY4" s="202"/>
      <c r="GZ4" s="202"/>
      <c r="HA4" s="202"/>
      <c r="HB4" s="202"/>
      <c r="HC4" s="202"/>
      <c r="HD4" s="202"/>
      <c r="HE4" s="202"/>
      <c r="HF4" s="202"/>
      <c r="HG4" s="202"/>
      <c r="HH4" s="202"/>
      <c r="HI4" s="202"/>
      <c r="HJ4" s="202"/>
      <c r="HK4" s="202"/>
      <c r="HL4" s="202"/>
      <c r="HM4" s="202"/>
      <c r="HN4" s="202"/>
      <c r="HO4" s="202"/>
      <c r="HP4" s="202"/>
      <c r="HQ4" s="202"/>
      <c r="HR4" s="202"/>
      <c r="HS4" s="202"/>
      <c r="HT4" s="202"/>
      <c r="HU4" s="202"/>
      <c r="HV4" s="202"/>
      <c r="HW4" s="202"/>
      <c r="HX4" s="202"/>
      <c r="HY4" s="202"/>
      <c r="HZ4" s="202"/>
      <c r="IA4" s="202"/>
      <c r="IB4" s="202"/>
      <c r="IC4" s="202"/>
      <c r="ID4" s="202"/>
      <c r="IE4" s="202"/>
      <c r="IF4" s="202"/>
      <c r="IG4" s="202"/>
      <c r="IH4" s="202"/>
      <c r="II4" s="202"/>
      <c r="IJ4" s="202"/>
      <c r="IK4" s="202"/>
      <c r="IL4" s="202"/>
      <c r="IM4" s="202"/>
      <c r="IN4" s="202"/>
      <c r="IO4" s="202"/>
      <c r="IP4" s="202"/>
      <c r="IQ4" s="202"/>
      <c r="IR4" s="202"/>
      <c r="IS4" s="202"/>
      <c r="IT4" s="202"/>
      <c r="IU4" s="202"/>
      <c r="IV4" s="202"/>
      <c r="IW4" s="202"/>
      <c r="IX4" s="202"/>
      <c r="IY4" s="202"/>
      <c r="IZ4" s="202"/>
      <c r="JA4" s="202"/>
      <c r="JB4" s="202"/>
      <c r="JC4" s="202"/>
      <c r="JD4" s="202"/>
      <c r="JE4" s="202"/>
      <c r="JF4" s="202"/>
      <c r="JG4" s="202"/>
      <c r="JH4" s="202"/>
      <c r="JI4" s="202"/>
      <c r="JJ4" s="202"/>
      <c r="JK4" s="202"/>
      <c r="JL4" s="202"/>
      <c r="JM4" s="202"/>
      <c r="JN4" s="202"/>
      <c r="JO4" s="202"/>
      <c r="JP4" s="202"/>
      <c r="JQ4" s="202"/>
      <c r="JR4" s="202"/>
      <c r="JS4" s="202"/>
      <c r="JT4" s="202"/>
      <c r="JU4" s="202"/>
      <c r="JV4" s="202"/>
      <c r="JW4" s="202"/>
      <c r="JX4" s="202"/>
      <c r="JY4" s="202"/>
      <c r="JZ4" s="202"/>
      <c r="KA4" s="202"/>
      <c r="KB4" s="202"/>
      <c r="KC4" s="202"/>
      <c r="KD4" s="202"/>
      <c r="KE4" s="202"/>
      <c r="KF4" s="202"/>
      <c r="KG4" s="202"/>
      <c r="KH4" s="202"/>
      <c r="KI4" s="202"/>
      <c r="KJ4" s="202"/>
      <c r="KK4" s="202"/>
      <c r="KL4" s="202"/>
      <c r="KM4" s="202"/>
      <c r="KN4" s="202"/>
      <c r="KO4" s="202"/>
      <c r="KP4" s="202"/>
      <c r="KQ4" s="202"/>
      <c r="KR4" s="202"/>
      <c r="KS4" s="202"/>
      <c r="KT4" s="202"/>
    </row>
    <row r="5" spans="1:306" s="292" customFormat="1" x14ac:dyDescent="0.25">
      <c r="A5" s="247"/>
      <c r="B5" s="247"/>
      <c r="C5" s="248"/>
      <c r="D5" s="249"/>
      <c r="E5" s="245" t="str">
        <f xml:space="preserve"> Time!E$10</f>
        <v>Model column counter</v>
      </c>
      <c r="F5" s="596" t="s">
        <v>19</v>
      </c>
      <c r="G5" s="597" t="s">
        <v>17</v>
      </c>
      <c r="H5" s="596" t="s">
        <v>18</v>
      </c>
      <c r="I5" s="246"/>
      <c r="J5" s="245">
        <f xml:space="preserve"> Time!J$10</f>
        <v>1</v>
      </c>
      <c r="K5" s="245">
        <f xml:space="preserve"> Time!K$10</f>
        <v>2</v>
      </c>
      <c r="L5" s="245">
        <f xml:space="preserve"> Time!L$10</f>
        <v>3</v>
      </c>
      <c r="M5" s="245">
        <f xml:space="preserve"> Time!M$10</f>
        <v>4</v>
      </c>
      <c r="N5" s="245">
        <f xml:space="preserve"> Time!N$10</f>
        <v>5</v>
      </c>
      <c r="O5" s="245">
        <f xml:space="preserve"> Time!O$10</f>
        <v>6</v>
      </c>
      <c r="P5" s="245">
        <f xml:space="preserve"> Time!P$10</f>
        <v>7</v>
      </c>
      <c r="Q5" s="245">
        <f xml:space="preserve"> Time!Q$10</f>
        <v>8</v>
      </c>
      <c r="R5" s="245">
        <f xml:space="preserve"> Time!R$10</f>
        <v>9</v>
      </c>
      <c r="S5" s="245">
        <f xml:space="preserve"> Time!S$10</f>
        <v>10</v>
      </c>
      <c r="T5" s="245">
        <f xml:space="preserve"> Time!T$10</f>
        <v>11</v>
      </c>
      <c r="U5" s="245">
        <f xml:space="preserve"> Time!U$10</f>
        <v>12</v>
      </c>
      <c r="V5" s="245">
        <f xml:space="preserve"> Time!V$10</f>
        <v>13</v>
      </c>
      <c r="W5" s="245">
        <f xml:space="preserve"> Time!W$10</f>
        <v>14</v>
      </c>
      <c r="X5" s="245">
        <f xml:space="preserve"> Time!X$10</f>
        <v>15</v>
      </c>
      <c r="Y5" s="245">
        <f xml:space="preserve"> Time!Y$10</f>
        <v>16</v>
      </c>
      <c r="Z5" s="245">
        <f xml:space="preserve"> Time!Z$10</f>
        <v>17</v>
      </c>
      <c r="AA5" s="245">
        <f xml:space="preserve"> Time!AA$10</f>
        <v>18</v>
      </c>
      <c r="AB5" s="245">
        <f xml:space="preserve"> Time!AB$10</f>
        <v>19</v>
      </c>
      <c r="AC5" s="245">
        <f xml:space="preserve"> Time!AC$10</f>
        <v>20</v>
      </c>
      <c r="AD5" s="245">
        <f xml:space="preserve"> Time!AD$10</f>
        <v>21</v>
      </c>
      <c r="AE5" s="245">
        <f xml:space="preserve"> Time!AE$10</f>
        <v>22</v>
      </c>
      <c r="AF5" s="245">
        <f xml:space="preserve"> Time!AF$10</f>
        <v>23</v>
      </c>
      <c r="AG5" s="245">
        <f xml:space="preserve"> Time!AG$10</f>
        <v>24</v>
      </c>
      <c r="AH5" s="245">
        <f xml:space="preserve"> Time!AH$10</f>
        <v>25</v>
      </c>
      <c r="AI5" s="245">
        <f xml:space="preserve"> Time!AI$10</f>
        <v>26</v>
      </c>
      <c r="AJ5" s="245">
        <f xml:space="preserve"> Time!AJ$10</f>
        <v>27</v>
      </c>
      <c r="AK5" s="245">
        <f xml:space="preserve"> Time!AK$10</f>
        <v>28</v>
      </c>
      <c r="AL5" s="245">
        <f xml:space="preserve"> Time!AL$10</f>
        <v>29</v>
      </c>
      <c r="AM5" s="245">
        <f xml:space="preserve"> Time!AM$10</f>
        <v>30</v>
      </c>
      <c r="AN5" s="245">
        <f xml:space="preserve"> Time!AN$10</f>
        <v>31</v>
      </c>
      <c r="AO5" s="245">
        <f xml:space="preserve"> Time!AO$10</f>
        <v>32</v>
      </c>
      <c r="AP5" s="245">
        <f xml:space="preserve"> Time!AP$10</f>
        <v>33</v>
      </c>
      <c r="AQ5" s="245">
        <f xml:space="preserve"> Time!AQ$10</f>
        <v>34</v>
      </c>
      <c r="AR5" s="245">
        <f xml:space="preserve"> Time!AR$10</f>
        <v>35</v>
      </c>
      <c r="AS5" s="245">
        <f xml:space="preserve"> Time!AS$10</f>
        <v>36</v>
      </c>
      <c r="AT5" s="245">
        <f xml:space="preserve"> Time!AT$10</f>
        <v>37</v>
      </c>
      <c r="AU5" s="245">
        <f xml:space="preserve"> Time!AU$10</f>
        <v>38</v>
      </c>
      <c r="AV5" s="245">
        <f xml:space="preserve"> Time!AV$10</f>
        <v>39</v>
      </c>
      <c r="AW5" s="245">
        <f xml:space="preserve"> Time!AW$10</f>
        <v>40</v>
      </c>
      <c r="AX5" s="245">
        <f xml:space="preserve"> Time!AX$10</f>
        <v>41</v>
      </c>
      <c r="AY5" s="245">
        <f xml:space="preserve"> Time!AY$10</f>
        <v>42</v>
      </c>
      <c r="AZ5" s="245">
        <f xml:space="preserve"> Time!AZ$10</f>
        <v>43</v>
      </c>
      <c r="BA5" s="245">
        <f xml:space="preserve"> Time!BA$10</f>
        <v>44</v>
      </c>
      <c r="BB5" s="245">
        <f xml:space="preserve"> Time!BB$10</f>
        <v>45</v>
      </c>
      <c r="BC5" s="245">
        <f xml:space="preserve"> Time!BC$10</f>
        <v>46</v>
      </c>
      <c r="BD5" s="245">
        <f xml:space="preserve"> Time!BD$10</f>
        <v>47</v>
      </c>
      <c r="BE5" s="245">
        <f xml:space="preserve"> Time!BE$10</f>
        <v>48</v>
      </c>
      <c r="BF5" s="202"/>
      <c r="BG5" s="202"/>
      <c r="BH5" s="202"/>
      <c r="BI5" s="202"/>
      <c r="BJ5" s="202"/>
      <c r="BK5" s="202"/>
      <c r="BL5" s="202"/>
      <c r="BM5" s="202"/>
      <c r="BN5" s="202"/>
      <c r="BO5" s="202"/>
      <c r="BP5" s="202"/>
      <c r="BQ5" s="202"/>
      <c r="BR5" s="202"/>
      <c r="BS5" s="202"/>
      <c r="BT5" s="202"/>
      <c r="BU5" s="202"/>
      <c r="BV5" s="202"/>
      <c r="BW5" s="202"/>
      <c r="BX5" s="202"/>
      <c r="BY5" s="202"/>
      <c r="BZ5" s="202"/>
      <c r="CA5" s="202"/>
      <c r="CB5" s="202"/>
      <c r="CC5" s="202"/>
      <c r="CD5" s="202"/>
      <c r="CE5" s="202"/>
      <c r="CF5" s="202"/>
      <c r="CG5" s="202"/>
      <c r="CH5" s="202"/>
      <c r="CI5" s="202"/>
      <c r="CJ5" s="202"/>
      <c r="CK5" s="202"/>
      <c r="CL5" s="202"/>
      <c r="CM5" s="202"/>
      <c r="CN5" s="202"/>
      <c r="CO5" s="202"/>
      <c r="CP5" s="202"/>
      <c r="CQ5" s="202"/>
      <c r="CR5" s="202"/>
      <c r="CS5" s="202"/>
      <c r="CT5" s="202"/>
      <c r="CU5" s="202"/>
      <c r="CV5" s="202"/>
      <c r="CW5" s="202"/>
      <c r="CX5" s="202"/>
      <c r="CY5" s="202"/>
      <c r="CZ5" s="202"/>
      <c r="DA5" s="202"/>
      <c r="DB5" s="202"/>
      <c r="DC5" s="202"/>
      <c r="DD5" s="202"/>
      <c r="DE5" s="202"/>
      <c r="DF5" s="202"/>
      <c r="DG5" s="202"/>
      <c r="DH5" s="202"/>
      <c r="DI5" s="202"/>
      <c r="DJ5" s="202"/>
      <c r="DK5" s="202"/>
      <c r="DL5" s="202"/>
      <c r="DM5" s="202"/>
      <c r="DN5" s="202"/>
      <c r="DO5" s="202"/>
      <c r="DP5" s="202"/>
      <c r="DQ5" s="202"/>
      <c r="DR5" s="202"/>
      <c r="DS5" s="202"/>
      <c r="DT5" s="202"/>
      <c r="DU5" s="202"/>
      <c r="DV5" s="202"/>
      <c r="DW5" s="202"/>
      <c r="DX5" s="202"/>
      <c r="DY5" s="202"/>
      <c r="DZ5" s="202"/>
      <c r="EA5" s="202"/>
      <c r="EB5" s="202"/>
      <c r="EC5" s="202"/>
      <c r="ED5" s="202"/>
      <c r="EE5" s="202"/>
      <c r="EF5" s="202"/>
      <c r="EG5" s="202"/>
      <c r="EH5" s="202"/>
      <c r="EI5" s="202"/>
      <c r="EJ5" s="202"/>
      <c r="EK5" s="202"/>
      <c r="EL5" s="202"/>
      <c r="EM5" s="202"/>
      <c r="EN5" s="202"/>
      <c r="EO5" s="202"/>
      <c r="EP5" s="202"/>
      <c r="EQ5" s="202"/>
      <c r="ER5" s="202"/>
      <c r="ES5" s="202"/>
      <c r="ET5" s="202"/>
      <c r="EU5" s="202"/>
      <c r="EV5" s="202"/>
      <c r="EW5" s="202"/>
      <c r="EX5" s="202"/>
      <c r="EY5" s="202"/>
      <c r="EZ5" s="202"/>
      <c r="FA5" s="202"/>
      <c r="FB5" s="202"/>
      <c r="FC5" s="202"/>
      <c r="FD5" s="202"/>
      <c r="FE5" s="202"/>
      <c r="FF5" s="202"/>
      <c r="FG5" s="202"/>
      <c r="FH5" s="202"/>
      <c r="FI5" s="202"/>
      <c r="FJ5" s="202"/>
      <c r="FK5" s="202"/>
      <c r="FL5" s="202"/>
      <c r="FM5" s="202"/>
      <c r="FN5" s="202"/>
      <c r="FO5" s="202"/>
      <c r="FP5" s="202"/>
      <c r="FQ5" s="202"/>
      <c r="FR5" s="202"/>
      <c r="FS5" s="202"/>
      <c r="FT5" s="202"/>
      <c r="FU5" s="202"/>
      <c r="FV5" s="202"/>
      <c r="FW5" s="202"/>
      <c r="FX5" s="202"/>
      <c r="FY5" s="202"/>
      <c r="FZ5" s="202"/>
      <c r="GA5" s="202"/>
      <c r="GB5" s="202"/>
      <c r="GC5" s="202"/>
      <c r="GD5" s="202"/>
      <c r="GE5" s="202"/>
      <c r="GF5" s="202"/>
      <c r="GG5" s="202"/>
      <c r="GH5" s="202"/>
      <c r="GI5" s="202"/>
      <c r="GJ5" s="202"/>
      <c r="GK5" s="202"/>
      <c r="GL5" s="202"/>
      <c r="GM5" s="202"/>
      <c r="GN5" s="202"/>
      <c r="GO5" s="202"/>
      <c r="GP5" s="202"/>
      <c r="GQ5" s="202"/>
      <c r="GR5" s="202"/>
      <c r="GS5" s="202"/>
      <c r="GT5" s="202"/>
      <c r="GU5" s="202"/>
      <c r="GV5" s="202"/>
      <c r="GW5" s="202"/>
      <c r="GX5" s="202"/>
      <c r="GY5" s="202"/>
      <c r="GZ5" s="202"/>
      <c r="HA5" s="202"/>
      <c r="HB5" s="202"/>
      <c r="HC5" s="202"/>
      <c r="HD5" s="202"/>
      <c r="HE5" s="202"/>
      <c r="HF5" s="202"/>
      <c r="HG5" s="202"/>
      <c r="HH5" s="202"/>
      <c r="HI5" s="202"/>
      <c r="HJ5" s="202"/>
      <c r="HK5" s="202"/>
      <c r="HL5" s="202"/>
      <c r="HM5" s="202"/>
      <c r="HN5" s="202"/>
      <c r="HO5" s="202"/>
      <c r="HP5" s="202"/>
      <c r="HQ5" s="202"/>
      <c r="HR5" s="202"/>
      <c r="HS5" s="202"/>
      <c r="HT5" s="202"/>
      <c r="HU5" s="202"/>
      <c r="HV5" s="202"/>
      <c r="HW5" s="202"/>
      <c r="HX5" s="202"/>
      <c r="HY5" s="202"/>
      <c r="HZ5" s="202"/>
      <c r="IA5" s="202"/>
      <c r="IB5" s="202"/>
      <c r="IC5" s="202"/>
      <c r="ID5" s="202"/>
      <c r="IE5" s="202"/>
      <c r="IF5" s="202"/>
      <c r="IG5" s="202"/>
      <c r="IH5" s="202"/>
      <c r="II5" s="202"/>
      <c r="IJ5" s="202"/>
      <c r="IK5" s="202"/>
      <c r="IL5" s="202"/>
      <c r="IM5" s="202"/>
      <c r="IN5" s="202"/>
      <c r="IO5" s="202"/>
      <c r="IP5" s="202"/>
      <c r="IQ5" s="202"/>
      <c r="IR5" s="202"/>
      <c r="IS5" s="202"/>
      <c r="IT5" s="202"/>
      <c r="IU5" s="202"/>
      <c r="IV5" s="202"/>
      <c r="IW5" s="202"/>
      <c r="IX5" s="202"/>
      <c r="IY5" s="202"/>
      <c r="IZ5" s="202"/>
      <c r="JA5" s="202"/>
      <c r="JB5" s="202"/>
      <c r="JC5" s="202"/>
      <c r="JD5" s="202"/>
      <c r="JE5" s="202"/>
      <c r="JF5" s="202"/>
      <c r="JG5" s="202"/>
      <c r="JH5" s="202"/>
      <c r="JI5" s="202"/>
      <c r="JJ5" s="202"/>
      <c r="JK5" s="202"/>
      <c r="JL5" s="202"/>
      <c r="JM5" s="202"/>
      <c r="JN5" s="202"/>
      <c r="JO5" s="202"/>
      <c r="JP5" s="202"/>
      <c r="JQ5" s="202"/>
      <c r="JR5" s="202"/>
      <c r="JS5" s="202"/>
      <c r="JT5" s="202"/>
      <c r="JU5" s="202"/>
      <c r="JV5" s="202"/>
      <c r="JW5" s="202"/>
      <c r="JX5" s="202"/>
      <c r="JY5" s="202"/>
      <c r="JZ5" s="202"/>
      <c r="KA5" s="202"/>
      <c r="KB5" s="202"/>
      <c r="KC5" s="202"/>
      <c r="KD5" s="202"/>
      <c r="KE5" s="202"/>
      <c r="KF5" s="202"/>
      <c r="KG5" s="202"/>
      <c r="KH5" s="202"/>
      <c r="KI5" s="202"/>
      <c r="KJ5" s="202"/>
      <c r="KK5" s="202"/>
      <c r="KL5" s="202"/>
      <c r="KM5" s="202"/>
      <c r="KN5" s="202"/>
      <c r="KO5" s="202"/>
      <c r="KP5" s="202"/>
      <c r="KQ5" s="202"/>
      <c r="KR5" s="202"/>
      <c r="KS5" s="202"/>
      <c r="KT5" s="202"/>
    </row>
    <row r="6" spans="1:306" s="39" customFormat="1" x14ac:dyDescent="0.25">
      <c r="A6" s="15"/>
      <c r="B6" s="15"/>
      <c r="C6" s="21"/>
      <c r="D6" s="49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580</v>
      </c>
    </row>
    <row r="9" spans="1:306" s="332" customFormat="1" x14ac:dyDescent="0.25">
      <c r="A9" s="329"/>
      <c r="B9" s="329"/>
      <c r="C9" s="330"/>
      <c r="D9" s="331"/>
      <c r="E9" s="332" t="s">
        <v>396</v>
      </c>
      <c r="G9" s="332" t="s">
        <v>104</v>
      </c>
      <c r="H9" s="332">
        <f xml:space="preserve"> SUM(J9:BE9)</f>
        <v>0.99999999999999978</v>
      </c>
      <c r="I9" s="333"/>
      <c r="J9" s="599"/>
      <c r="K9" s="599"/>
      <c r="L9" s="599"/>
      <c r="M9" s="599"/>
      <c r="N9" s="599"/>
      <c r="O9" s="599"/>
      <c r="P9" s="599"/>
      <c r="Q9" s="599"/>
      <c r="R9" s="599"/>
      <c r="S9" s="599">
        <v>0.1</v>
      </c>
      <c r="T9" s="599">
        <v>5.3124999999999999E-2</v>
      </c>
      <c r="U9" s="599">
        <v>5.3124999999999999E-2</v>
      </c>
      <c r="V9" s="599">
        <v>5.3124999999999999E-2</v>
      </c>
      <c r="W9" s="599">
        <v>5.3124999999999999E-2</v>
      </c>
      <c r="X9" s="599">
        <v>5.3124999999999999E-2</v>
      </c>
      <c r="Y9" s="599">
        <v>5.3124999999999999E-2</v>
      </c>
      <c r="Z9" s="599">
        <v>5.3124999999999999E-2</v>
      </c>
      <c r="AA9" s="599">
        <v>5.3124999999999999E-2</v>
      </c>
      <c r="AB9" s="599">
        <v>5.3124999999999999E-2</v>
      </c>
      <c r="AC9" s="599">
        <v>5.3124999999999999E-2</v>
      </c>
      <c r="AD9" s="599">
        <v>5.3124999999999999E-2</v>
      </c>
      <c r="AE9" s="599">
        <v>5.3124999999999999E-2</v>
      </c>
      <c r="AF9" s="599">
        <v>5.3124999999999999E-2</v>
      </c>
      <c r="AG9" s="599">
        <v>5.3124999999999999E-2</v>
      </c>
      <c r="AH9" s="599">
        <v>5.3124999999999999E-2</v>
      </c>
      <c r="AI9" s="599">
        <v>5.3124999999999999E-2</v>
      </c>
      <c r="AJ9" s="599">
        <v>0.05</v>
      </c>
      <c r="AK9" s="599"/>
      <c r="AL9" s="599"/>
      <c r="AM9" s="599"/>
      <c r="AN9" s="599"/>
      <c r="AO9" s="599"/>
      <c r="AP9" s="599"/>
      <c r="AQ9" s="599"/>
      <c r="AR9" s="599"/>
      <c r="AS9" s="599"/>
      <c r="AT9" s="599"/>
      <c r="AU9" s="599"/>
      <c r="AV9" s="599"/>
      <c r="AW9" s="599"/>
      <c r="AX9" s="599"/>
      <c r="AY9" s="599"/>
      <c r="AZ9" s="599"/>
      <c r="BA9" s="599"/>
      <c r="BB9" s="599"/>
      <c r="BC9" s="599"/>
      <c r="BD9" s="599"/>
      <c r="BE9" s="599"/>
    </row>
    <row r="12" spans="1:306" x14ac:dyDescent="0.25">
      <c r="A12" s="15" t="s">
        <v>63</v>
      </c>
    </row>
  </sheetData>
  <conditionalFormatting sqref="J3:BE3">
    <cfRule type="cellIs" dxfId="268" priority="8" stopIfTrue="1" operator="equal">
      <formula>"Construction"</formula>
    </cfRule>
    <cfRule type="cellIs" dxfId="267" priority="9" stopIfTrue="1" operator="equal">
      <formula>"Operations"</formula>
    </cfRule>
  </conditionalFormatting>
  <conditionalFormatting sqref="J3:BE3">
    <cfRule type="cellIs" dxfId="266" priority="7" operator="equal">
      <formula>"Fin Close"</formula>
    </cfRule>
  </conditionalFormatting>
  <conditionalFormatting sqref="J3:BE3">
    <cfRule type="cellIs" dxfId="265" priority="5" operator="equal">
      <formula>"PPA ext."</formula>
    </cfRule>
    <cfRule type="cellIs" dxfId="264" priority="6" operator="equal">
      <formula>"Delay"</formula>
    </cfRule>
  </conditionalFormatting>
  <conditionalFormatting sqref="F2:F4">
    <cfRule type="cellIs" dxfId="263" priority="1" stopIfTrue="1" operator="notEqual">
      <formula>0</formula>
    </cfRule>
    <cfRule type="cellIs" dxfId="262" priority="2" stopIfTrue="1" operator="equal">
      <formula>""</formula>
    </cfRule>
  </conditionalFormatting>
  <conditionalFormatting sqref="F2:F4">
    <cfRule type="cellIs" dxfId="261" priority="3" stopIfTrue="1" operator="notEqual">
      <formula>0</formula>
    </cfRule>
    <cfRule type="cellIs" dxfId="26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1881-E785-4032-A0E3-C178C52A39D6}">
  <sheetPr codeName="Sheet20">
    <tabColor theme="1" tint="0.499984740745262"/>
    <outlinePr summaryBelow="0" summaryRight="0"/>
  </sheetPr>
  <dimension ref="A1:KT96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Q3" sqref="J3:Q3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306" width="11.54296875" hidden="1"/>
  </cols>
  <sheetData>
    <row r="1" spans="1:306" s="39" customFormat="1" ht="25" x14ac:dyDescent="0.25">
      <c r="A1" s="24" t="str">
        <f ca="1" xml:space="preserve"> RIGHT(CELL("filename", A1), LEN(CELL("filename", A1)) - SEARCH("]", CELL("filename", A1))) &amp; " - " &amp; InpC!F3</f>
        <v>ConTime - Base case 1</v>
      </c>
      <c r="B1" s="15"/>
      <c r="C1" s="21"/>
      <c r="D1" s="49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8" customFormat="1" x14ac:dyDescent="0.25">
      <c r="A2" s="51"/>
      <c r="B2" s="51"/>
      <c r="C2" s="52"/>
      <c r="D2" s="53"/>
      <c r="E2" s="571" t="str">
        <f xml:space="preserve"> E$23</f>
        <v>Model period ending - m</v>
      </c>
      <c r="F2" s="282">
        <f xml:space="preserve"> Check!$F$9</f>
        <v>0</v>
      </c>
      <c r="G2" s="38" t="s">
        <v>23</v>
      </c>
      <c r="H2" s="25"/>
      <c r="I2" s="138"/>
      <c r="J2" s="22">
        <f t="shared" ref="J2:AO2" si="0" xml:space="preserve"> J$23</f>
        <v>44135</v>
      </c>
      <c r="K2" s="22">
        <f t="shared" si="0"/>
        <v>44165</v>
      </c>
      <c r="L2" s="22">
        <f t="shared" si="0"/>
        <v>44196</v>
      </c>
      <c r="M2" s="22">
        <f t="shared" si="0"/>
        <v>44227</v>
      </c>
      <c r="N2" s="22">
        <f t="shared" si="0"/>
        <v>44255</v>
      </c>
      <c r="O2" s="22">
        <f t="shared" si="0"/>
        <v>44286</v>
      </c>
      <c r="P2" s="22">
        <f t="shared" si="0"/>
        <v>44316</v>
      </c>
      <c r="Q2" s="22">
        <f t="shared" si="0"/>
        <v>44347</v>
      </c>
      <c r="R2" s="22">
        <f t="shared" si="0"/>
        <v>44377</v>
      </c>
      <c r="S2" s="22">
        <f t="shared" si="0"/>
        <v>44408</v>
      </c>
      <c r="T2" s="22">
        <f t="shared" si="0"/>
        <v>44439</v>
      </c>
      <c r="U2" s="22">
        <f t="shared" si="0"/>
        <v>44469</v>
      </c>
      <c r="V2" s="22">
        <f t="shared" si="0"/>
        <v>44500</v>
      </c>
      <c r="W2" s="22">
        <f t="shared" si="0"/>
        <v>44530</v>
      </c>
      <c r="X2" s="22">
        <f t="shared" si="0"/>
        <v>44561</v>
      </c>
      <c r="Y2" s="22">
        <f t="shared" si="0"/>
        <v>44592</v>
      </c>
      <c r="Z2" s="22">
        <f t="shared" si="0"/>
        <v>44620</v>
      </c>
      <c r="AA2" s="22">
        <f t="shared" si="0"/>
        <v>44651</v>
      </c>
      <c r="AB2" s="22">
        <f t="shared" si="0"/>
        <v>44681</v>
      </c>
      <c r="AC2" s="22">
        <f t="shared" si="0"/>
        <v>44712</v>
      </c>
      <c r="AD2" s="22">
        <f t="shared" si="0"/>
        <v>44742</v>
      </c>
      <c r="AE2" s="22">
        <f t="shared" si="0"/>
        <v>44773</v>
      </c>
      <c r="AF2" s="22">
        <f t="shared" si="0"/>
        <v>44804</v>
      </c>
      <c r="AG2" s="22">
        <f t="shared" si="0"/>
        <v>44834</v>
      </c>
      <c r="AH2" s="22">
        <f t="shared" si="0"/>
        <v>44865</v>
      </c>
      <c r="AI2" s="22">
        <f t="shared" si="0"/>
        <v>44895</v>
      </c>
      <c r="AJ2" s="22">
        <f t="shared" si="0"/>
        <v>44926</v>
      </c>
      <c r="AK2" s="22">
        <f t="shared" si="0"/>
        <v>44957</v>
      </c>
      <c r="AL2" s="22">
        <f t="shared" si="0"/>
        <v>44985</v>
      </c>
      <c r="AM2" s="22">
        <f t="shared" si="0"/>
        <v>45016</v>
      </c>
      <c r="AN2" s="22">
        <f t="shared" si="0"/>
        <v>45046</v>
      </c>
      <c r="AO2" s="22">
        <f t="shared" si="0"/>
        <v>45077</v>
      </c>
      <c r="AP2" s="22">
        <f t="shared" ref="AP2:BE2" si="1" xml:space="preserve"> AP$23</f>
        <v>45107</v>
      </c>
      <c r="AQ2" s="22">
        <f t="shared" si="1"/>
        <v>45138</v>
      </c>
      <c r="AR2" s="22">
        <f t="shared" si="1"/>
        <v>45169</v>
      </c>
      <c r="AS2" s="22">
        <f t="shared" si="1"/>
        <v>45199</v>
      </c>
      <c r="AT2" s="22">
        <f t="shared" si="1"/>
        <v>45230</v>
      </c>
      <c r="AU2" s="22">
        <f t="shared" si="1"/>
        <v>45260</v>
      </c>
      <c r="AV2" s="22">
        <f t="shared" si="1"/>
        <v>45291</v>
      </c>
      <c r="AW2" s="22">
        <f t="shared" si="1"/>
        <v>45322</v>
      </c>
      <c r="AX2" s="22">
        <f t="shared" si="1"/>
        <v>45351</v>
      </c>
      <c r="AY2" s="22">
        <f t="shared" si="1"/>
        <v>45382</v>
      </c>
      <c r="AZ2" s="22">
        <f t="shared" si="1"/>
        <v>45412</v>
      </c>
      <c r="BA2" s="22">
        <f t="shared" si="1"/>
        <v>45443</v>
      </c>
      <c r="BB2" s="22">
        <f t="shared" si="1"/>
        <v>45473</v>
      </c>
      <c r="BC2" s="22">
        <f t="shared" si="1"/>
        <v>45504</v>
      </c>
      <c r="BD2" s="22">
        <f t="shared" si="1"/>
        <v>45535</v>
      </c>
      <c r="BE2" s="22">
        <f t="shared" si="1"/>
        <v>45565</v>
      </c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</row>
    <row r="3" spans="1:306" s="18" customFormat="1" x14ac:dyDescent="0.25">
      <c r="A3" s="15"/>
      <c r="B3" s="15"/>
      <c r="C3" s="21"/>
      <c r="D3" s="49"/>
      <c r="E3" s="73" t="s">
        <v>379</v>
      </c>
      <c r="F3" s="282">
        <f xml:space="preserve"> Output!J2</f>
        <v>0</v>
      </c>
      <c r="G3" s="86" t="s">
        <v>25</v>
      </c>
      <c r="H3" s="17"/>
      <c r="I3" s="139"/>
      <c r="J3" s="573" t="str">
        <f t="shared" ref="J3:BE3" si="2" xml:space="preserve"> J$50</f>
        <v>Pre-fcst</v>
      </c>
      <c r="K3" s="573" t="str">
        <f t="shared" si="2"/>
        <v>Pre-fcst</v>
      </c>
      <c r="L3" s="573" t="str">
        <f t="shared" si="2"/>
        <v>Pre-fcst</v>
      </c>
      <c r="M3" s="573" t="str">
        <f t="shared" si="2"/>
        <v>Pre-fcst</v>
      </c>
      <c r="N3" s="573" t="str">
        <f t="shared" si="2"/>
        <v>Pre-fcst</v>
      </c>
      <c r="O3" s="573" t="str">
        <f t="shared" si="2"/>
        <v>Pre-fcst</v>
      </c>
      <c r="P3" s="573" t="str">
        <f t="shared" si="2"/>
        <v>Pre-fcst</v>
      </c>
      <c r="Q3" s="573" t="str">
        <f t="shared" si="2"/>
        <v>Pre-fcst</v>
      </c>
      <c r="R3" s="573" t="str">
        <f t="shared" si="2"/>
        <v>Fin Close</v>
      </c>
      <c r="S3" s="573" t="str">
        <f t="shared" si="2"/>
        <v>Construction</v>
      </c>
      <c r="T3" s="573" t="str">
        <f t="shared" si="2"/>
        <v>Construction</v>
      </c>
      <c r="U3" s="573" t="str">
        <f t="shared" si="2"/>
        <v>Construction</v>
      </c>
      <c r="V3" s="573" t="str">
        <f t="shared" si="2"/>
        <v>Construction</v>
      </c>
      <c r="W3" s="573" t="str">
        <f t="shared" si="2"/>
        <v>Construction</v>
      </c>
      <c r="X3" s="573" t="str">
        <f t="shared" si="2"/>
        <v>Construction</v>
      </c>
      <c r="Y3" s="573" t="str">
        <f t="shared" si="2"/>
        <v>Construction</v>
      </c>
      <c r="Z3" s="573" t="str">
        <f t="shared" si="2"/>
        <v>Construction</v>
      </c>
      <c r="AA3" s="573" t="str">
        <f t="shared" si="2"/>
        <v>Construction</v>
      </c>
      <c r="AB3" s="573" t="str">
        <f t="shared" si="2"/>
        <v>Construction</v>
      </c>
      <c r="AC3" s="573" t="str">
        <f t="shared" si="2"/>
        <v>Construction</v>
      </c>
      <c r="AD3" s="573" t="str">
        <f t="shared" si="2"/>
        <v>Construction</v>
      </c>
      <c r="AE3" s="573" t="str">
        <f t="shared" si="2"/>
        <v>Construction</v>
      </c>
      <c r="AF3" s="573" t="str">
        <f t="shared" si="2"/>
        <v>Construction</v>
      </c>
      <c r="AG3" s="573" t="str">
        <f t="shared" si="2"/>
        <v>Construction</v>
      </c>
      <c r="AH3" s="573" t="str">
        <f t="shared" si="2"/>
        <v>Construction</v>
      </c>
      <c r="AI3" s="573" t="str">
        <f t="shared" si="2"/>
        <v>Construction</v>
      </c>
      <c r="AJ3" s="573" t="str">
        <f t="shared" si="2"/>
        <v>Construction</v>
      </c>
      <c r="AK3" s="573" t="str">
        <f t="shared" si="2"/>
        <v>Operations</v>
      </c>
      <c r="AL3" s="573" t="str">
        <f t="shared" si="2"/>
        <v>Operations</v>
      </c>
      <c r="AM3" s="573" t="str">
        <f t="shared" si="2"/>
        <v>Operations</v>
      </c>
      <c r="AN3" s="573" t="str">
        <f t="shared" si="2"/>
        <v>Operations</v>
      </c>
      <c r="AO3" s="573" t="str">
        <f t="shared" si="2"/>
        <v>Operations</v>
      </c>
      <c r="AP3" s="573" t="str">
        <f t="shared" si="2"/>
        <v>Operations</v>
      </c>
      <c r="AQ3" s="573" t="str">
        <f t="shared" si="2"/>
        <v>Operations</v>
      </c>
      <c r="AR3" s="573" t="str">
        <f t="shared" si="2"/>
        <v>Operations</v>
      </c>
      <c r="AS3" s="573" t="str">
        <f t="shared" si="2"/>
        <v>Operations</v>
      </c>
      <c r="AT3" s="573" t="str">
        <f t="shared" si="2"/>
        <v>Operations</v>
      </c>
      <c r="AU3" s="573" t="str">
        <f t="shared" si="2"/>
        <v>Operations</v>
      </c>
      <c r="AV3" s="573" t="str">
        <f t="shared" si="2"/>
        <v>Operations</v>
      </c>
      <c r="AW3" s="573" t="str">
        <f t="shared" si="2"/>
        <v>Operations</v>
      </c>
      <c r="AX3" s="573" t="str">
        <f t="shared" si="2"/>
        <v>Operations</v>
      </c>
      <c r="AY3" s="573" t="str">
        <f t="shared" si="2"/>
        <v>Operations</v>
      </c>
      <c r="AZ3" s="573" t="str">
        <f t="shared" si="2"/>
        <v>Operations</v>
      </c>
      <c r="BA3" s="573" t="str">
        <f t="shared" si="2"/>
        <v>Operations</v>
      </c>
      <c r="BB3" s="573" t="str">
        <f t="shared" si="2"/>
        <v>Operations</v>
      </c>
      <c r="BC3" s="573" t="str">
        <f t="shared" si="2"/>
        <v>Operations</v>
      </c>
      <c r="BD3" s="573" t="str">
        <f t="shared" si="2"/>
        <v>Operations</v>
      </c>
      <c r="BE3" s="573" t="str">
        <f t="shared" si="2"/>
        <v>Operations</v>
      </c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</row>
    <row r="4" spans="1:306" s="10" customFormat="1" x14ac:dyDescent="0.25">
      <c r="A4" s="15"/>
      <c r="B4" s="15"/>
      <c r="C4" s="21"/>
      <c r="D4" s="49"/>
      <c r="E4" s="207" t="str">
        <f xml:space="preserve"> E$35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t="shared" ref="J4:BE4" si="3" xml:space="preserve"> J$35</f>
        <v>2020</v>
      </c>
      <c r="K4" s="207">
        <f t="shared" si="3"/>
        <v>2020</v>
      </c>
      <c r="L4" s="207">
        <f t="shared" si="3"/>
        <v>2020</v>
      </c>
      <c r="M4" s="207">
        <f t="shared" si="3"/>
        <v>2021</v>
      </c>
      <c r="N4" s="207">
        <f t="shared" si="3"/>
        <v>2021</v>
      </c>
      <c r="O4" s="207">
        <f t="shared" si="3"/>
        <v>2021</v>
      </c>
      <c r="P4" s="207">
        <f t="shared" si="3"/>
        <v>2021</v>
      </c>
      <c r="Q4" s="207">
        <f t="shared" si="3"/>
        <v>2021</v>
      </c>
      <c r="R4" s="207">
        <f t="shared" si="3"/>
        <v>2021</v>
      </c>
      <c r="S4" s="207">
        <f t="shared" si="3"/>
        <v>2021</v>
      </c>
      <c r="T4" s="207">
        <f t="shared" si="3"/>
        <v>2021</v>
      </c>
      <c r="U4" s="207">
        <f t="shared" si="3"/>
        <v>2021</v>
      </c>
      <c r="V4" s="207">
        <f t="shared" si="3"/>
        <v>2021</v>
      </c>
      <c r="W4" s="207">
        <f t="shared" si="3"/>
        <v>2021</v>
      </c>
      <c r="X4" s="207">
        <f t="shared" si="3"/>
        <v>2021</v>
      </c>
      <c r="Y4" s="207">
        <f t="shared" si="3"/>
        <v>2022</v>
      </c>
      <c r="Z4" s="207">
        <f t="shared" si="3"/>
        <v>2022</v>
      </c>
      <c r="AA4" s="207">
        <f t="shared" si="3"/>
        <v>2022</v>
      </c>
      <c r="AB4" s="207">
        <f t="shared" si="3"/>
        <v>2022</v>
      </c>
      <c r="AC4" s="207">
        <f t="shared" si="3"/>
        <v>2022</v>
      </c>
      <c r="AD4" s="207">
        <f t="shared" si="3"/>
        <v>2022</v>
      </c>
      <c r="AE4" s="207">
        <f t="shared" si="3"/>
        <v>2022</v>
      </c>
      <c r="AF4" s="207">
        <f t="shared" si="3"/>
        <v>2022</v>
      </c>
      <c r="AG4" s="207">
        <f t="shared" si="3"/>
        <v>2022</v>
      </c>
      <c r="AH4" s="207">
        <f t="shared" si="3"/>
        <v>2022</v>
      </c>
      <c r="AI4" s="207">
        <f t="shared" si="3"/>
        <v>2022</v>
      </c>
      <c r="AJ4" s="207">
        <f t="shared" si="3"/>
        <v>2022</v>
      </c>
      <c r="AK4" s="207">
        <f t="shared" si="3"/>
        <v>2023</v>
      </c>
      <c r="AL4" s="207">
        <f t="shared" si="3"/>
        <v>2023</v>
      </c>
      <c r="AM4" s="207">
        <f t="shared" si="3"/>
        <v>2023</v>
      </c>
      <c r="AN4" s="207">
        <f t="shared" si="3"/>
        <v>2023</v>
      </c>
      <c r="AO4" s="207">
        <f t="shared" si="3"/>
        <v>2023</v>
      </c>
      <c r="AP4" s="207">
        <f t="shared" si="3"/>
        <v>2023</v>
      </c>
      <c r="AQ4" s="207">
        <f t="shared" si="3"/>
        <v>2023</v>
      </c>
      <c r="AR4" s="207">
        <f t="shared" si="3"/>
        <v>2023</v>
      </c>
      <c r="AS4" s="207">
        <f t="shared" si="3"/>
        <v>2023</v>
      </c>
      <c r="AT4" s="207">
        <f t="shared" si="3"/>
        <v>2023</v>
      </c>
      <c r="AU4" s="207">
        <f t="shared" si="3"/>
        <v>2023</v>
      </c>
      <c r="AV4" s="207">
        <f t="shared" si="3"/>
        <v>2023</v>
      </c>
      <c r="AW4" s="207">
        <f t="shared" si="3"/>
        <v>2024</v>
      </c>
      <c r="AX4" s="207">
        <f t="shared" si="3"/>
        <v>2024</v>
      </c>
      <c r="AY4" s="207">
        <f t="shared" si="3"/>
        <v>2024</v>
      </c>
      <c r="AZ4" s="207">
        <f t="shared" si="3"/>
        <v>2024</v>
      </c>
      <c r="BA4" s="207">
        <f t="shared" si="3"/>
        <v>2024</v>
      </c>
      <c r="BB4" s="207">
        <f t="shared" si="3"/>
        <v>2024</v>
      </c>
      <c r="BC4" s="207">
        <f t="shared" si="3"/>
        <v>2024</v>
      </c>
      <c r="BD4" s="207">
        <f t="shared" si="3"/>
        <v>2024</v>
      </c>
      <c r="BE4" s="207">
        <f t="shared" si="3"/>
        <v>2024</v>
      </c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</row>
    <row r="5" spans="1:306" s="10" customFormat="1" x14ac:dyDescent="0.25">
      <c r="A5" s="15"/>
      <c r="B5" s="15"/>
      <c r="C5" s="21"/>
      <c r="D5" s="49"/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9" customFormat="1" x14ac:dyDescent="0.25">
      <c r="A6" s="15"/>
      <c r="B6" s="15"/>
      <c r="C6" s="21"/>
      <c r="D6" s="49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3</v>
      </c>
      <c r="E7" s="7"/>
      <c r="F7" s="7"/>
      <c r="G7" s="8"/>
      <c r="H7" s="7"/>
      <c r="I7" s="47"/>
      <c r="J7" s="7"/>
    </row>
    <row r="8" spans="1:306" x14ac:dyDescent="0.25">
      <c r="E8" s="7"/>
      <c r="F8" s="7"/>
      <c r="G8" s="8"/>
      <c r="H8" s="7"/>
      <c r="I8" s="47"/>
      <c r="J8" s="7"/>
    </row>
    <row r="9" spans="1:306" x14ac:dyDescent="0.25">
      <c r="B9" s="15" t="s">
        <v>79</v>
      </c>
      <c r="E9" s="7"/>
      <c r="F9" s="7"/>
      <c r="G9" s="8"/>
      <c r="H9" s="7"/>
      <c r="I9" s="47"/>
      <c r="J9" s="7"/>
    </row>
    <row r="10" spans="1:306" x14ac:dyDescent="0.25">
      <c r="A10" s="55"/>
      <c r="B10" s="56"/>
      <c r="C10" s="57"/>
      <c r="D10" s="58"/>
      <c r="E10" s="50" t="s">
        <v>0</v>
      </c>
      <c r="F10" s="50"/>
      <c r="G10" s="50" t="s">
        <v>14</v>
      </c>
      <c r="H10" s="50"/>
      <c r="I10" s="140"/>
      <c r="J10" s="50">
        <f t="shared" ref="J10:AO10" si="4" xml:space="preserve"> I10 + 1</f>
        <v>1</v>
      </c>
      <c r="K10" s="50">
        <f t="shared" si="4"/>
        <v>2</v>
      </c>
      <c r="L10" s="50">
        <f t="shared" si="4"/>
        <v>3</v>
      </c>
      <c r="M10" s="50">
        <f t="shared" si="4"/>
        <v>4</v>
      </c>
      <c r="N10" s="50">
        <f t="shared" si="4"/>
        <v>5</v>
      </c>
      <c r="O10" s="50">
        <f t="shared" si="4"/>
        <v>6</v>
      </c>
      <c r="P10" s="50">
        <f t="shared" si="4"/>
        <v>7</v>
      </c>
      <c r="Q10" s="50">
        <f t="shared" si="4"/>
        <v>8</v>
      </c>
      <c r="R10" s="50">
        <f t="shared" si="4"/>
        <v>9</v>
      </c>
      <c r="S10" s="50">
        <f t="shared" si="4"/>
        <v>10</v>
      </c>
      <c r="T10" s="50">
        <f t="shared" si="4"/>
        <v>11</v>
      </c>
      <c r="U10" s="50">
        <f t="shared" si="4"/>
        <v>12</v>
      </c>
      <c r="V10" s="50">
        <f t="shared" si="4"/>
        <v>13</v>
      </c>
      <c r="W10" s="50">
        <f t="shared" si="4"/>
        <v>14</v>
      </c>
      <c r="X10" s="50">
        <f t="shared" si="4"/>
        <v>15</v>
      </c>
      <c r="Y10" s="50">
        <f t="shared" si="4"/>
        <v>16</v>
      </c>
      <c r="Z10" s="50">
        <f t="shared" si="4"/>
        <v>17</v>
      </c>
      <c r="AA10" s="50">
        <f t="shared" si="4"/>
        <v>18</v>
      </c>
      <c r="AB10" s="50">
        <f t="shared" si="4"/>
        <v>19</v>
      </c>
      <c r="AC10" s="50">
        <f t="shared" si="4"/>
        <v>20</v>
      </c>
      <c r="AD10" s="50">
        <f t="shared" si="4"/>
        <v>21</v>
      </c>
      <c r="AE10" s="50">
        <f t="shared" si="4"/>
        <v>22</v>
      </c>
      <c r="AF10" s="50">
        <f t="shared" si="4"/>
        <v>23</v>
      </c>
      <c r="AG10" s="50">
        <f t="shared" si="4"/>
        <v>24</v>
      </c>
      <c r="AH10" s="50">
        <f t="shared" si="4"/>
        <v>25</v>
      </c>
      <c r="AI10" s="50">
        <f t="shared" si="4"/>
        <v>26</v>
      </c>
      <c r="AJ10" s="50">
        <f t="shared" si="4"/>
        <v>27</v>
      </c>
      <c r="AK10" s="50">
        <f t="shared" si="4"/>
        <v>28</v>
      </c>
      <c r="AL10" s="50">
        <f t="shared" si="4"/>
        <v>29</v>
      </c>
      <c r="AM10" s="50">
        <f t="shared" si="4"/>
        <v>30</v>
      </c>
      <c r="AN10" s="50">
        <f t="shared" si="4"/>
        <v>31</v>
      </c>
      <c r="AO10" s="50">
        <f t="shared" si="4"/>
        <v>32</v>
      </c>
      <c r="AP10" s="50">
        <f t="shared" ref="AP10:BE10" si="5" xml:space="preserve"> AO10 + 1</f>
        <v>33</v>
      </c>
      <c r="AQ10" s="50">
        <f t="shared" si="5"/>
        <v>34</v>
      </c>
      <c r="AR10" s="50">
        <f t="shared" si="5"/>
        <v>35</v>
      </c>
      <c r="AS10" s="50">
        <f t="shared" si="5"/>
        <v>36</v>
      </c>
      <c r="AT10" s="50">
        <f t="shared" si="5"/>
        <v>37</v>
      </c>
      <c r="AU10" s="50">
        <f t="shared" si="5"/>
        <v>38</v>
      </c>
      <c r="AV10" s="50">
        <f t="shared" si="5"/>
        <v>39</v>
      </c>
      <c r="AW10" s="50">
        <f t="shared" si="5"/>
        <v>40</v>
      </c>
      <c r="AX10" s="50">
        <f t="shared" si="5"/>
        <v>41</v>
      </c>
      <c r="AY10" s="50">
        <f t="shared" si="5"/>
        <v>42</v>
      </c>
      <c r="AZ10" s="50">
        <f t="shared" si="5"/>
        <v>43</v>
      </c>
      <c r="BA10" s="50">
        <f t="shared" si="5"/>
        <v>44</v>
      </c>
      <c r="BB10" s="50">
        <f t="shared" si="5"/>
        <v>45</v>
      </c>
      <c r="BC10" s="50">
        <f t="shared" si="5"/>
        <v>46</v>
      </c>
      <c r="BD10" s="50">
        <f t="shared" si="5"/>
        <v>47</v>
      </c>
      <c r="BE10" s="50">
        <f t="shared" si="5"/>
        <v>48</v>
      </c>
    </row>
    <row r="11" spans="1:306" x14ac:dyDescent="0.25">
      <c r="A11" s="55"/>
      <c r="B11" s="56"/>
      <c r="C11" s="57"/>
      <c r="D11" s="58"/>
      <c r="E11" s="29" t="s">
        <v>22</v>
      </c>
      <c r="F11" s="28">
        <f xml:space="preserve"> MAX(J10:BE10)</f>
        <v>48</v>
      </c>
      <c r="G11" s="29" t="s">
        <v>21</v>
      </c>
      <c r="H11" s="29"/>
      <c r="I11" s="2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</row>
    <row r="12" spans="1:306" x14ac:dyDescent="0.25">
      <c r="D12" s="39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</row>
    <row r="13" spans="1:306" x14ac:dyDescent="0.25">
      <c r="A13" s="55"/>
      <c r="B13" s="56"/>
      <c r="C13" s="57"/>
      <c r="D13" s="58"/>
      <c r="E13" s="28" t="str">
        <f t="shared" ref="E13:I13" si="6" xml:space="preserve"> E$10</f>
        <v>Model column counter</v>
      </c>
      <c r="F13" s="28">
        <f t="shared" si="6"/>
        <v>0</v>
      </c>
      <c r="G13" s="28" t="str">
        <f t="shared" si="6"/>
        <v>counter</v>
      </c>
      <c r="H13" s="28">
        <f t="shared" si="6"/>
        <v>0</v>
      </c>
      <c r="I13" s="28">
        <f t="shared" si="6"/>
        <v>0</v>
      </c>
      <c r="J13" s="28">
        <f t="shared" ref="J13:AO13" si="7" xml:space="preserve"> J$10</f>
        <v>1</v>
      </c>
      <c r="K13" s="28">
        <f t="shared" si="7"/>
        <v>2</v>
      </c>
      <c r="L13" s="28">
        <f t="shared" si="7"/>
        <v>3</v>
      </c>
      <c r="M13" s="28">
        <f t="shared" si="7"/>
        <v>4</v>
      </c>
      <c r="N13" s="28">
        <f t="shared" si="7"/>
        <v>5</v>
      </c>
      <c r="O13" s="28">
        <f t="shared" si="7"/>
        <v>6</v>
      </c>
      <c r="P13" s="28">
        <f t="shared" si="7"/>
        <v>7</v>
      </c>
      <c r="Q13" s="28">
        <f t="shared" si="7"/>
        <v>8</v>
      </c>
      <c r="R13" s="28">
        <f t="shared" si="7"/>
        <v>9</v>
      </c>
      <c r="S13" s="28">
        <f t="shared" si="7"/>
        <v>10</v>
      </c>
      <c r="T13" s="28">
        <f t="shared" si="7"/>
        <v>11</v>
      </c>
      <c r="U13" s="28">
        <f t="shared" si="7"/>
        <v>12</v>
      </c>
      <c r="V13" s="28">
        <f t="shared" si="7"/>
        <v>13</v>
      </c>
      <c r="W13" s="28">
        <f t="shared" si="7"/>
        <v>14</v>
      </c>
      <c r="X13" s="28">
        <f t="shared" si="7"/>
        <v>15</v>
      </c>
      <c r="Y13" s="28">
        <f t="shared" si="7"/>
        <v>16</v>
      </c>
      <c r="Z13" s="28">
        <f t="shared" si="7"/>
        <v>17</v>
      </c>
      <c r="AA13" s="28">
        <f t="shared" si="7"/>
        <v>18</v>
      </c>
      <c r="AB13" s="28">
        <f t="shared" si="7"/>
        <v>19</v>
      </c>
      <c r="AC13" s="28">
        <f t="shared" si="7"/>
        <v>20</v>
      </c>
      <c r="AD13" s="28">
        <f t="shared" si="7"/>
        <v>21</v>
      </c>
      <c r="AE13" s="28">
        <f t="shared" si="7"/>
        <v>22</v>
      </c>
      <c r="AF13" s="28">
        <f t="shared" si="7"/>
        <v>23</v>
      </c>
      <c r="AG13" s="28">
        <f t="shared" si="7"/>
        <v>24</v>
      </c>
      <c r="AH13" s="28">
        <f t="shared" si="7"/>
        <v>25</v>
      </c>
      <c r="AI13" s="28">
        <f t="shared" si="7"/>
        <v>26</v>
      </c>
      <c r="AJ13" s="28">
        <f t="shared" si="7"/>
        <v>27</v>
      </c>
      <c r="AK13" s="28">
        <f t="shared" si="7"/>
        <v>28</v>
      </c>
      <c r="AL13" s="28">
        <f t="shared" si="7"/>
        <v>29</v>
      </c>
      <c r="AM13" s="28">
        <f t="shared" si="7"/>
        <v>30</v>
      </c>
      <c r="AN13" s="28">
        <f t="shared" si="7"/>
        <v>31</v>
      </c>
      <c r="AO13" s="28">
        <f t="shared" si="7"/>
        <v>32</v>
      </c>
      <c r="AP13" s="28">
        <f t="shared" ref="AP13:BE13" si="8" xml:space="preserve"> AP$10</f>
        <v>33</v>
      </c>
      <c r="AQ13" s="28">
        <f t="shared" si="8"/>
        <v>34</v>
      </c>
      <c r="AR13" s="28">
        <f t="shared" si="8"/>
        <v>35</v>
      </c>
      <c r="AS13" s="28">
        <f t="shared" si="8"/>
        <v>36</v>
      </c>
      <c r="AT13" s="28">
        <f t="shared" si="8"/>
        <v>37</v>
      </c>
      <c r="AU13" s="28">
        <f t="shared" si="8"/>
        <v>38</v>
      </c>
      <c r="AV13" s="28">
        <f t="shared" si="8"/>
        <v>39</v>
      </c>
      <c r="AW13" s="28">
        <f t="shared" si="8"/>
        <v>40</v>
      </c>
      <c r="AX13" s="28">
        <f t="shared" si="8"/>
        <v>41</v>
      </c>
      <c r="AY13" s="28">
        <f t="shared" si="8"/>
        <v>42</v>
      </c>
      <c r="AZ13" s="28">
        <f t="shared" si="8"/>
        <v>43</v>
      </c>
      <c r="BA13" s="28">
        <f t="shared" si="8"/>
        <v>44</v>
      </c>
      <c r="BB13" s="28">
        <f t="shared" si="8"/>
        <v>45</v>
      </c>
      <c r="BC13" s="28">
        <f t="shared" si="8"/>
        <v>46</v>
      </c>
      <c r="BD13" s="28">
        <f t="shared" si="8"/>
        <v>47</v>
      </c>
      <c r="BE13" s="28">
        <f t="shared" si="8"/>
        <v>48</v>
      </c>
    </row>
    <row r="14" spans="1:306" s="199" customFormat="1" x14ac:dyDescent="0.25">
      <c r="A14" s="147"/>
      <c r="B14" s="147"/>
      <c r="C14" s="148"/>
      <c r="D14" s="149"/>
      <c r="E14" s="198" t="s">
        <v>376</v>
      </c>
      <c r="F14" s="198"/>
      <c r="G14" s="198" t="s">
        <v>5</v>
      </c>
      <c r="H14" s="199">
        <f xml:space="preserve"> SUM(J14:BE14)</f>
        <v>1</v>
      </c>
      <c r="I14" s="150"/>
      <c r="J14" s="198">
        <f t="shared" ref="J14:AO14" si="9" xml:space="preserve"> IF(J13 = 1, 1, 0)</f>
        <v>1</v>
      </c>
      <c r="K14" s="198">
        <f t="shared" si="9"/>
        <v>0</v>
      </c>
      <c r="L14" s="198">
        <f t="shared" si="9"/>
        <v>0</v>
      </c>
      <c r="M14" s="198">
        <f t="shared" si="9"/>
        <v>0</v>
      </c>
      <c r="N14" s="198">
        <f t="shared" si="9"/>
        <v>0</v>
      </c>
      <c r="O14" s="198">
        <f t="shared" si="9"/>
        <v>0</v>
      </c>
      <c r="P14" s="198">
        <f t="shared" si="9"/>
        <v>0</v>
      </c>
      <c r="Q14" s="198">
        <f t="shared" si="9"/>
        <v>0</v>
      </c>
      <c r="R14" s="198">
        <f t="shared" si="9"/>
        <v>0</v>
      </c>
      <c r="S14" s="198">
        <f t="shared" si="9"/>
        <v>0</v>
      </c>
      <c r="T14" s="198">
        <f t="shared" si="9"/>
        <v>0</v>
      </c>
      <c r="U14" s="198">
        <f t="shared" si="9"/>
        <v>0</v>
      </c>
      <c r="V14" s="198">
        <f t="shared" si="9"/>
        <v>0</v>
      </c>
      <c r="W14" s="198">
        <f t="shared" si="9"/>
        <v>0</v>
      </c>
      <c r="X14" s="198">
        <f t="shared" si="9"/>
        <v>0</v>
      </c>
      <c r="Y14" s="198">
        <f t="shared" si="9"/>
        <v>0</v>
      </c>
      <c r="Z14" s="198">
        <f t="shared" si="9"/>
        <v>0</v>
      </c>
      <c r="AA14" s="198">
        <f t="shared" si="9"/>
        <v>0</v>
      </c>
      <c r="AB14" s="198">
        <f t="shared" si="9"/>
        <v>0</v>
      </c>
      <c r="AC14" s="198">
        <f t="shared" si="9"/>
        <v>0</v>
      </c>
      <c r="AD14" s="198">
        <f t="shared" si="9"/>
        <v>0</v>
      </c>
      <c r="AE14" s="198">
        <f t="shared" si="9"/>
        <v>0</v>
      </c>
      <c r="AF14" s="198">
        <f t="shared" si="9"/>
        <v>0</v>
      </c>
      <c r="AG14" s="198">
        <f t="shared" si="9"/>
        <v>0</v>
      </c>
      <c r="AH14" s="198">
        <f t="shared" si="9"/>
        <v>0</v>
      </c>
      <c r="AI14" s="198">
        <f t="shared" si="9"/>
        <v>0</v>
      </c>
      <c r="AJ14" s="198">
        <f t="shared" si="9"/>
        <v>0</v>
      </c>
      <c r="AK14" s="198">
        <f t="shared" si="9"/>
        <v>0</v>
      </c>
      <c r="AL14" s="198">
        <f t="shared" si="9"/>
        <v>0</v>
      </c>
      <c r="AM14" s="198">
        <f t="shared" si="9"/>
        <v>0</v>
      </c>
      <c r="AN14" s="198">
        <f t="shared" si="9"/>
        <v>0</v>
      </c>
      <c r="AO14" s="198">
        <f t="shared" si="9"/>
        <v>0</v>
      </c>
      <c r="AP14" s="198">
        <f t="shared" ref="AP14:BE14" si="10" xml:space="preserve"> IF(AP13 = 1, 1, 0)</f>
        <v>0</v>
      </c>
      <c r="AQ14" s="198">
        <f t="shared" si="10"/>
        <v>0</v>
      </c>
      <c r="AR14" s="198">
        <f t="shared" si="10"/>
        <v>0</v>
      </c>
      <c r="AS14" s="198">
        <f t="shared" si="10"/>
        <v>0</v>
      </c>
      <c r="AT14" s="198">
        <f t="shared" si="10"/>
        <v>0</v>
      </c>
      <c r="AU14" s="198">
        <f t="shared" si="10"/>
        <v>0</v>
      </c>
      <c r="AV14" s="198">
        <f t="shared" si="10"/>
        <v>0</v>
      </c>
      <c r="AW14" s="198">
        <f t="shared" si="10"/>
        <v>0</v>
      </c>
      <c r="AX14" s="198">
        <f t="shared" si="10"/>
        <v>0</v>
      </c>
      <c r="AY14" s="198">
        <f t="shared" si="10"/>
        <v>0</v>
      </c>
      <c r="AZ14" s="198">
        <f t="shared" si="10"/>
        <v>0</v>
      </c>
      <c r="BA14" s="198">
        <f t="shared" si="10"/>
        <v>0</v>
      </c>
      <c r="BB14" s="198">
        <f t="shared" si="10"/>
        <v>0</v>
      </c>
      <c r="BC14" s="198">
        <f t="shared" si="10"/>
        <v>0</v>
      </c>
      <c r="BD14" s="198">
        <f t="shared" si="10"/>
        <v>0</v>
      </c>
      <c r="BE14" s="198">
        <f t="shared" si="10"/>
        <v>0</v>
      </c>
    </row>
    <row r="15" spans="1:306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</row>
    <row r="16" spans="1:306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A17" s="56"/>
      <c r="B17" s="56"/>
      <c r="C17" s="59"/>
      <c r="D17" s="60"/>
      <c r="E17" s="313" t="str">
        <f xml:space="preserve"> InpC!E$13</f>
        <v>First date of time rulers</v>
      </c>
      <c r="F17" s="313">
        <f xml:space="preserve"> InpC!F$13</f>
        <v>44105</v>
      </c>
      <c r="G17" s="313" t="str">
        <f xml:space="preserve"> InpC!G$13</f>
        <v>date</v>
      </c>
      <c r="H17" s="46"/>
      <c r="I17" s="2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56"/>
      <c r="E18" s="2" t="str">
        <f t="shared" ref="E18:I18" si="11" xml:space="preserve"> E$14</f>
        <v>First model column flag - m</v>
      </c>
      <c r="F18" s="2">
        <f t="shared" si="11"/>
        <v>0</v>
      </c>
      <c r="G18" s="2" t="str">
        <f t="shared" si="11"/>
        <v>flag</v>
      </c>
      <c r="H18" s="2">
        <f t="shared" si="11"/>
        <v>1</v>
      </c>
      <c r="I18" s="16">
        <f t="shared" si="11"/>
        <v>0</v>
      </c>
      <c r="J18" s="2">
        <f t="shared" ref="J18:AO18" si="12" xml:space="preserve"> J$14</f>
        <v>1</v>
      </c>
      <c r="K18" s="2">
        <f t="shared" si="12"/>
        <v>0</v>
      </c>
      <c r="L18" s="2">
        <f t="shared" si="12"/>
        <v>0</v>
      </c>
      <c r="M18" s="2">
        <f t="shared" si="12"/>
        <v>0</v>
      </c>
      <c r="N18" s="2">
        <f t="shared" si="12"/>
        <v>0</v>
      </c>
      <c r="O18" s="2">
        <f t="shared" si="12"/>
        <v>0</v>
      </c>
      <c r="P18" s="2">
        <f t="shared" si="12"/>
        <v>0</v>
      </c>
      <c r="Q18" s="2">
        <f t="shared" si="12"/>
        <v>0</v>
      </c>
      <c r="R18" s="2">
        <f t="shared" si="12"/>
        <v>0</v>
      </c>
      <c r="S18" s="2">
        <f t="shared" si="12"/>
        <v>0</v>
      </c>
      <c r="T18" s="2">
        <f t="shared" si="12"/>
        <v>0</v>
      </c>
      <c r="U18" s="2">
        <f t="shared" si="12"/>
        <v>0</v>
      </c>
      <c r="V18" s="2">
        <f t="shared" si="12"/>
        <v>0</v>
      </c>
      <c r="W18" s="2">
        <f t="shared" si="12"/>
        <v>0</v>
      </c>
      <c r="X18" s="2">
        <f t="shared" si="12"/>
        <v>0</v>
      </c>
      <c r="Y18" s="2">
        <f t="shared" si="12"/>
        <v>0</v>
      </c>
      <c r="Z18" s="2">
        <f t="shared" si="12"/>
        <v>0</v>
      </c>
      <c r="AA18" s="2">
        <f t="shared" si="12"/>
        <v>0</v>
      </c>
      <c r="AB18" s="2">
        <f t="shared" si="12"/>
        <v>0</v>
      </c>
      <c r="AC18" s="2">
        <f t="shared" si="12"/>
        <v>0</v>
      </c>
      <c r="AD18" s="2">
        <f t="shared" si="12"/>
        <v>0</v>
      </c>
      <c r="AE18" s="2">
        <f t="shared" si="12"/>
        <v>0</v>
      </c>
      <c r="AF18" s="2">
        <f t="shared" si="12"/>
        <v>0</v>
      </c>
      <c r="AG18" s="2">
        <f t="shared" si="12"/>
        <v>0</v>
      </c>
      <c r="AH18" s="2">
        <f t="shared" si="12"/>
        <v>0</v>
      </c>
      <c r="AI18" s="2">
        <f t="shared" si="12"/>
        <v>0</v>
      </c>
      <c r="AJ18" s="2">
        <f t="shared" si="12"/>
        <v>0</v>
      </c>
      <c r="AK18" s="2">
        <f t="shared" si="12"/>
        <v>0</v>
      </c>
      <c r="AL18" s="2">
        <f t="shared" si="12"/>
        <v>0</v>
      </c>
      <c r="AM18" s="2">
        <f t="shared" si="12"/>
        <v>0</v>
      </c>
      <c r="AN18" s="2">
        <f t="shared" si="12"/>
        <v>0</v>
      </c>
      <c r="AO18" s="2">
        <f t="shared" si="12"/>
        <v>0</v>
      </c>
      <c r="AP18" s="2">
        <f t="shared" ref="AP18:BE18" si="13" xml:space="preserve"> AP$14</f>
        <v>0</v>
      </c>
      <c r="AQ18" s="2">
        <f t="shared" si="13"/>
        <v>0</v>
      </c>
      <c r="AR18" s="2">
        <f t="shared" si="13"/>
        <v>0</v>
      </c>
      <c r="AS18" s="2">
        <f t="shared" si="13"/>
        <v>0</v>
      </c>
      <c r="AT18" s="2">
        <f t="shared" si="13"/>
        <v>0</v>
      </c>
      <c r="AU18" s="2">
        <f t="shared" si="13"/>
        <v>0</v>
      </c>
      <c r="AV18" s="2">
        <f t="shared" si="13"/>
        <v>0</v>
      </c>
      <c r="AW18" s="2">
        <f t="shared" si="13"/>
        <v>0</v>
      </c>
      <c r="AX18" s="2">
        <f t="shared" si="13"/>
        <v>0</v>
      </c>
      <c r="AY18" s="2">
        <f t="shared" si="13"/>
        <v>0</v>
      </c>
      <c r="AZ18" s="2">
        <f t="shared" si="13"/>
        <v>0</v>
      </c>
      <c r="BA18" s="2">
        <f t="shared" si="13"/>
        <v>0</v>
      </c>
      <c r="BB18" s="2">
        <f t="shared" si="13"/>
        <v>0</v>
      </c>
      <c r="BC18" s="2">
        <f t="shared" si="13"/>
        <v>0</v>
      </c>
      <c r="BD18" s="2">
        <f t="shared" si="13"/>
        <v>0</v>
      </c>
      <c r="BE18" s="2">
        <f t="shared" si="13"/>
        <v>0</v>
      </c>
    </row>
    <row r="19" spans="1:57" x14ac:dyDescent="0.25">
      <c r="A19" s="51"/>
      <c r="B19" s="56"/>
      <c r="C19" s="52"/>
      <c r="D19" s="53"/>
      <c r="E19" s="27" t="s">
        <v>363</v>
      </c>
      <c r="F19" s="27"/>
      <c r="G19" s="27" t="s">
        <v>6</v>
      </c>
      <c r="H19" s="27"/>
      <c r="I19" s="141"/>
      <c r="J19" s="27">
        <f t="shared" ref="J19:BE19" si="14" xml:space="preserve"> IF(J18 = 1, $F17, DATE(YEAR(I19), MONTH(I19) + 1, DAY(1)))</f>
        <v>44105</v>
      </c>
      <c r="K19" s="27">
        <f t="shared" si="14"/>
        <v>44136</v>
      </c>
      <c r="L19" s="27">
        <f t="shared" si="14"/>
        <v>44166</v>
      </c>
      <c r="M19" s="27">
        <f t="shared" si="14"/>
        <v>44197</v>
      </c>
      <c r="N19" s="27">
        <f t="shared" si="14"/>
        <v>44228</v>
      </c>
      <c r="O19" s="27">
        <f t="shared" si="14"/>
        <v>44256</v>
      </c>
      <c r="P19" s="27">
        <f t="shared" si="14"/>
        <v>44287</v>
      </c>
      <c r="Q19" s="27">
        <f t="shared" si="14"/>
        <v>44317</v>
      </c>
      <c r="R19" s="27">
        <f t="shared" si="14"/>
        <v>44348</v>
      </c>
      <c r="S19" s="27">
        <f t="shared" si="14"/>
        <v>44378</v>
      </c>
      <c r="T19" s="27">
        <f t="shared" si="14"/>
        <v>44409</v>
      </c>
      <c r="U19" s="27">
        <f t="shared" si="14"/>
        <v>44440</v>
      </c>
      <c r="V19" s="27">
        <f t="shared" si="14"/>
        <v>44470</v>
      </c>
      <c r="W19" s="27">
        <f t="shared" si="14"/>
        <v>44501</v>
      </c>
      <c r="X19" s="27">
        <f t="shared" si="14"/>
        <v>44531</v>
      </c>
      <c r="Y19" s="27">
        <f t="shared" si="14"/>
        <v>44562</v>
      </c>
      <c r="Z19" s="27">
        <f t="shared" si="14"/>
        <v>44593</v>
      </c>
      <c r="AA19" s="27">
        <f t="shared" si="14"/>
        <v>44621</v>
      </c>
      <c r="AB19" s="27">
        <f t="shared" si="14"/>
        <v>44652</v>
      </c>
      <c r="AC19" s="27">
        <f t="shared" si="14"/>
        <v>44682</v>
      </c>
      <c r="AD19" s="27">
        <f t="shared" si="14"/>
        <v>44713</v>
      </c>
      <c r="AE19" s="27">
        <f t="shared" si="14"/>
        <v>44743</v>
      </c>
      <c r="AF19" s="27">
        <f t="shared" si="14"/>
        <v>44774</v>
      </c>
      <c r="AG19" s="27">
        <f t="shared" si="14"/>
        <v>44805</v>
      </c>
      <c r="AH19" s="27">
        <f t="shared" si="14"/>
        <v>44835</v>
      </c>
      <c r="AI19" s="27">
        <f t="shared" si="14"/>
        <v>44866</v>
      </c>
      <c r="AJ19" s="27">
        <f t="shared" si="14"/>
        <v>44896</v>
      </c>
      <c r="AK19" s="27">
        <f t="shared" si="14"/>
        <v>44927</v>
      </c>
      <c r="AL19" s="27">
        <f t="shared" si="14"/>
        <v>44958</v>
      </c>
      <c r="AM19" s="27">
        <f t="shared" si="14"/>
        <v>44986</v>
      </c>
      <c r="AN19" s="27">
        <f t="shared" si="14"/>
        <v>45017</v>
      </c>
      <c r="AO19" s="27">
        <f t="shared" si="14"/>
        <v>45047</v>
      </c>
      <c r="AP19" s="27">
        <f t="shared" si="14"/>
        <v>45078</v>
      </c>
      <c r="AQ19" s="27">
        <f t="shared" si="14"/>
        <v>45108</v>
      </c>
      <c r="AR19" s="27">
        <f t="shared" si="14"/>
        <v>45139</v>
      </c>
      <c r="AS19" s="27">
        <f t="shared" si="14"/>
        <v>45170</v>
      </c>
      <c r="AT19" s="27">
        <f t="shared" si="14"/>
        <v>45200</v>
      </c>
      <c r="AU19" s="27">
        <f t="shared" si="14"/>
        <v>45231</v>
      </c>
      <c r="AV19" s="27">
        <f t="shared" si="14"/>
        <v>45261</v>
      </c>
      <c r="AW19" s="27">
        <f t="shared" si="14"/>
        <v>45292</v>
      </c>
      <c r="AX19" s="27">
        <f t="shared" si="14"/>
        <v>45323</v>
      </c>
      <c r="AY19" s="27">
        <f t="shared" si="14"/>
        <v>45352</v>
      </c>
      <c r="AZ19" s="27">
        <f t="shared" si="14"/>
        <v>45383</v>
      </c>
      <c r="BA19" s="27">
        <f t="shared" si="14"/>
        <v>45413</v>
      </c>
      <c r="BB19" s="27">
        <f t="shared" si="14"/>
        <v>45444</v>
      </c>
      <c r="BC19" s="27">
        <f t="shared" si="14"/>
        <v>45474</v>
      </c>
      <c r="BD19" s="27">
        <f t="shared" si="14"/>
        <v>45505</v>
      </c>
      <c r="BE19" s="27">
        <f t="shared" si="14"/>
        <v>45536</v>
      </c>
    </row>
    <row r="20" spans="1:57" x14ac:dyDescent="0.25">
      <c r="B20" s="56"/>
    </row>
    <row r="21" spans="1:57" x14ac:dyDescent="0.25">
      <c r="B21" s="56" t="s">
        <v>11</v>
      </c>
    </row>
    <row r="22" spans="1:57" x14ac:dyDescent="0.25">
      <c r="A22" s="51"/>
      <c r="C22" s="52"/>
      <c r="D22" s="53"/>
      <c r="E22" s="571" t="str">
        <f t="shared" ref="E22:AJ22" si="15" xml:space="preserve"> E$19</f>
        <v>Model period beginning - m</v>
      </c>
      <c r="F22" s="571">
        <f t="shared" si="15"/>
        <v>0</v>
      </c>
      <c r="G22" s="571" t="str">
        <f t="shared" si="15"/>
        <v>date</v>
      </c>
      <c r="H22" s="571">
        <f t="shared" si="15"/>
        <v>0</v>
      </c>
      <c r="I22" s="571">
        <f t="shared" si="15"/>
        <v>0</v>
      </c>
      <c r="J22" s="571">
        <f t="shared" si="15"/>
        <v>44105</v>
      </c>
      <c r="K22" s="571">
        <f t="shared" si="15"/>
        <v>44136</v>
      </c>
      <c r="L22" s="571">
        <f t="shared" si="15"/>
        <v>44166</v>
      </c>
      <c r="M22" s="571">
        <f t="shared" si="15"/>
        <v>44197</v>
      </c>
      <c r="N22" s="571">
        <f t="shared" si="15"/>
        <v>44228</v>
      </c>
      <c r="O22" s="571">
        <f t="shared" si="15"/>
        <v>44256</v>
      </c>
      <c r="P22" s="571">
        <f t="shared" si="15"/>
        <v>44287</v>
      </c>
      <c r="Q22" s="571">
        <f t="shared" si="15"/>
        <v>44317</v>
      </c>
      <c r="R22" s="571">
        <f t="shared" si="15"/>
        <v>44348</v>
      </c>
      <c r="S22" s="571">
        <f t="shared" si="15"/>
        <v>44378</v>
      </c>
      <c r="T22" s="571">
        <f t="shared" si="15"/>
        <v>44409</v>
      </c>
      <c r="U22" s="571">
        <f t="shared" si="15"/>
        <v>44440</v>
      </c>
      <c r="V22" s="571">
        <f t="shared" si="15"/>
        <v>44470</v>
      </c>
      <c r="W22" s="571">
        <f t="shared" si="15"/>
        <v>44501</v>
      </c>
      <c r="X22" s="571">
        <f t="shared" si="15"/>
        <v>44531</v>
      </c>
      <c r="Y22" s="571">
        <f t="shared" si="15"/>
        <v>44562</v>
      </c>
      <c r="Z22" s="571">
        <f t="shared" si="15"/>
        <v>44593</v>
      </c>
      <c r="AA22" s="571">
        <f t="shared" si="15"/>
        <v>44621</v>
      </c>
      <c r="AB22" s="571">
        <f t="shared" si="15"/>
        <v>44652</v>
      </c>
      <c r="AC22" s="571">
        <f t="shared" si="15"/>
        <v>44682</v>
      </c>
      <c r="AD22" s="571">
        <f t="shared" si="15"/>
        <v>44713</v>
      </c>
      <c r="AE22" s="571">
        <f t="shared" si="15"/>
        <v>44743</v>
      </c>
      <c r="AF22" s="571">
        <f t="shared" si="15"/>
        <v>44774</v>
      </c>
      <c r="AG22" s="571">
        <f t="shared" si="15"/>
        <v>44805</v>
      </c>
      <c r="AH22" s="571">
        <f t="shared" si="15"/>
        <v>44835</v>
      </c>
      <c r="AI22" s="571">
        <f t="shared" si="15"/>
        <v>44866</v>
      </c>
      <c r="AJ22" s="571">
        <f t="shared" si="15"/>
        <v>44896</v>
      </c>
      <c r="AK22" s="571">
        <f t="shared" ref="AK22:BE22" si="16" xml:space="preserve"> AK$19</f>
        <v>44927</v>
      </c>
      <c r="AL22" s="571">
        <f t="shared" si="16"/>
        <v>44958</v>
      </c>
      <c r="AM22" s="571">
        <f t="shared" si="16"/>
        <v>44986</v>
      </c>
      <c r="AN22" s="571">
        <f t="shared" si="16"/>
        <v>45017</v>
      </c>
      <c r="AO22" s="571">
        <f t="shared" si="16"/>
        <v>45047</v>
      </c>
      <c r="AP22" s="571">
        <f t="shared" si="16"/>
        <v>45078</v>
      </c>
      <c r="AQ22" s="571">
        <f t="shared" si="16"/>
        <v>45108</v>
      </c>
      <c r="AR22" s="571">
        <f t="shared" si="16"/>
        <v>45139</v>
      </c>
      <c r="AS22" s="571">
        <f t="shared" si="16"/>
        <v>45170</v>
      </c>
      <c r="AT22" s="571">
        <f t="shared" si="16"/>
        <v>45200</v>
      </c>
      <c r="AU22" s="571">
        <f t="shared" si="16"/>
        <v>45231</v>
      </c>
      <c r="AV22" s="571">
        <f t="shared" si="16"/>
        <v>45261</v>
      </c>
      <c r="AW22" s="571">
        <f t="shared" si="16"/>
        <v>45292</v>
      </c>
      <c r="AX22" s="571">
        <f t="shared" si="16"/>
        <v>45323</v>
      </c>
      <c r="AY22" s="571">
        <f t="shared" si="16"/>
        <v>45352</v>
      </c>
      <c r="AZ22" s="571">
        <f t="shared" si="16"/>
        <v>45383</v>
      </c>
      <c r="BA22" s="571">
        <f t="shared" si="16"/>
        <v>45413</v>
      </c>
      <c r="BB22" s="571">
        <f t="shared" si="16"/>
        <v>45444</v>
      </c>
      <c r="BC22" s="571">
        <f t="shared" si="16"/>
        <v>45474</v>
      </c>
      <c r="BD22" s="571">
        <f t="shared" si="16"/>
        <v>45505</v>
      </c>
      <c r="BE22" s="571">
        <f t="shared" si="16"/>
        <v>45536</v>
      </c>
    </row>
    <row r="23" spans="1:57" s="199" customFormat="1" x14ac:dyDescent="0.25">
      <c r="A23" s="134"/>
      <c r="B23" s="147"/>
      <c r="C23" s="135"/>
      <c r="D23" s="204"/>
      <c r="E23" s="145" t="s">
        <v>364</v>
      </c>
      <c r="F23" s="145"/>
      <c r="G23" s="145" t="s">
        <v>6</v>
      </c>
      <c r="H23" s="145"/>
      <c r="I23" s="145"/>
      <c r="J23" s="145">
        <f t="shared" ref="J23:AO23" si="17" xml:space="preserve"> DATE(YEAR(J22), MONTH(J22) +1, DAY(J22) -1)</f>
        <v>44135</v>
      </c>
      <c r="K23" s="145">
        <f t="shared" si="17"/>
        <v>44165</v>
      </c>
      <c r="L23" s="145">
        <f t="shared" si="17"/>
        <v>44196</v>
      </c>
      <c r="M23" s="145">
        <f t="shared" si="17"/>
        <v>44227</v>
      </c>
      <c r="N23" s="145">
        <f t="shared" si="17"/>
        <v>44255</v>
      </c>
      <c r="O23" s="145">
        <f t="shared" si="17"/>
        <v>44286</v>
      </c>
      <c r="P23" s="145">
        <f t="shared" si="17"/>
        <v>44316</v>
      </c>
      <c r="Q23" s="145">
        <f t="shared" si="17"/>
        <v>44347</v>
      </c>
      <c r="R23" s="145">
        <f t="shared" si="17"/>
        <v>44377</v>
      </c>
      <c r="S23" s="145">
        <f t="shared" si="17"/>
        <v>44408</v>
      </c>
      <c r="T23" s="145">
        <f t="shared" si="17"/>
        <v>44439</v>
      </c>
      <c r="U23" s="145">
        <f t="shared" si="17"/>
        <v>44469</v>
      </c>
      <c r="V23" s="145">
        <f t="shared" si="17"/>
        <v>44500</v>
      </c>
      <c r="W23" s="145">
        <f t="shared" si="17"/>
        <v>44530</v>
      </c>
      <c r="X23" s="145">
        <f t="shared" si="17"/>
        <v>44561</v>
      </c>
      <c r="Y23" s="145">
        <f t="shared" si="17"/>
        <v>44592</v>
      </c>
      <c r="Z23" s="145">
        <f t="shared" si="17"/>
        <v>44620</v>
      </c>
      <c r="AA23" s="145">
        <f t="shared" si="17"/>
        <v>44651</v>
      </c>
      <c r="AB23" s="145">
        <f t="shared" si="17"/>
        <v>44681</v>
      </c>
      <c r="AC23" s="145">
        <f t="shared" si="17"/>
        <v>44712</v>
      </c>
      <c r="AD23" s="145">
        <f t="shared" si="17"/>
        <v>44742</v>
      </c>
      <c r="AE23" s="145">
        <f t="shared" si="17"/>
        <v>44773</v>
      </c>
      <c r="AF23" s="145">
        <f t="shared" si="17"/>
        <v>44804</v>
      </c>
      <c r="AG23" s="145">
        <f t="shared" si="17"/>
        <v>44834</v>
      </c>
      <c r="AH23" s="145">
        <f t="shared" si="17"/>
        <v>44865</v>
      </c>
      <c r="AI23" s="145">
        <f t="shared" si="17"/>
        <v>44895</v>
      </c>
      <c r="AJ23" s="145">
        <f t="shared" si="17"/>
        <v>44926</v>
      </c>
      <c r="AK23" s="145">
        <f t="shared" si="17"/>
        <v>44957</v>
      </c>
      <c r="AL23" s="145">
        <f t="shared" si="17"/>
        <v>44985</v>
      </c>
      <c r="AM23" s="145">
        <f t="shared" si="17"/>
        <v>45016</v>
      </c>
      <c r="AN23" s="145">
        <f t="shared" si="17"/>
        <v>45046</v>
      </c>
      <c r="AO23" s="145">
        <f t="shared" si="17"/>
        <v>45077</v>
      </c>
      <c r="AP23" s="145">
        <f t="shared" ref="AP23:BE23" si="18" xml:space="preserve"> DATE(YEAR(AP22), MONTH(AP22) +1, DAY(AP22) -1)</f>
        <v>45107</v>
      </c>
      <c r="AQ23" s="145">
        <f t="shared" si="18"/>
        <v>45138</v>
      </c>
      <c r="AR23" s="145">
        <f t="shared" si="18"/>
        <v>45169</v>
      </c>
      <c r="AS23" s="145">
        <f t="shared" si="18"/>
        <v>45199</v>
      </c>
      <c r="AT23" s="145">
        <f t="shared" si="18"/>
        <v>45230</v>
      </c>
      <c r="AU23" s="145">
        <f t="shared" si="18"/>
        <v>45260</v>
      </c>
      <c r="AV23" s="145">
        <f t="shared" si="18"/>
        <v>45291</v>
      </c>
      <c r="AW23" s="145">
        <f t="shared" si="18"/>
        <v>45322</v>
      </c>
      <c r="AX23" s="145">
        <f t="shared" si="18"/>
        <v>45351</v>
      </c>
      <c r="AY23" s="145">
        <f t="shared" si="18"/>
        <v>45382</v>
      </c>
      <c r="AZ23" s="145">
        <f t="shared" si="18"/>
        <v>45412</v>
      </c>
      <c r="BA23" s="145">
        <f t="shared" si="18"/>
        <v>45443</v>
      </c>
      <c r="BB23" s="145">
        <f t="shared" si="18"/>
        <v>45473</v>
      </c>
      <c r="BC23" s="145">
        <f t="shared" si="18"/>
        <v>45504</v>
      </c>
      <c r="BD23" s="145">
        <f t="shared" si="18"/>
        <v>45535</v>
      </c>
      <c r="BE23" s="145">
        <f t="shared" si="18"/>
        <v>45565</v>
      </c>
    </row>
    <row r="25" spans="1:57" x14ac:dyDescent="0.25">
      <c r="E25" s="419" t="str">
        <f xml:space="preserve"> InpC!E$15</f>
        <v>Financial year end month number</v>
      </c>
      <c r="F25" s="419">
        <f xml:space="preserve"> InpC!F$15</f>
        <v>12</v>
      </c>
      <c r="G25" s="419" t="str">
        <f xml:space="preserve"> InpC!G$15</f>
        <v>month #</v>
      </c>
      <c r="H25" s="9"/>
      <c r="J25" s="9"/>
    </row>
    <row r="26" spans="1:57" x14ac:dyDescent="0.25">
      <c r="E26" s="571" t="str">
        <f t="shared" ref="E26:AJ26" si="19" xml:space="preserve"> E$23</f>
        <v>Model period ending - m</v>
      </c>
      <c r="F26" s="571">
        <f t="shared" si="19"/>
        <v>0</v>
      </c>
      <c r="G26" s="571" t="str">
        <f t="shared" si="19"/>
        <v>date</v>
      </c>
      <c r="H26" s="571">
        <f t="shared" si="19"/>
        <v>0</v>
      </c>
      <c r="I26" s="571">
        <f t="shared" si="19"/>
        <v>0</v>
      </c>
      <c r="J26" s="571">
        <f t="shared" si="19"/>
        <v>44135</v>
      </c>
      <c r="K26" s="571">
        <f t="shared" si="19"/>
        <v>44165</v>
      </c>
      <c r="L26" s="571">
        <f t="shared" si="19"/>
        <v>44196</v>
      </c>
      <c r="M26" s="571">
        <f t="shared" si="19"/>
        <v>44227</v>
      </c>
      <c r="N26" s="571">
        <f t="shared" si="19"/>
        <v>44255</v>
      </c>
      <c r="O26" s="571">
        <f t="shared" si="19"/>
        <v>44286</v>
      </c>
      <c r="P26" s="571">
        <f t="shared" si="19"/>
        <v>44316</v>
      </c>
      <c r="Q26" s="571">
        <f t="shared" si="19"/>
        <v>44347</v>
      </c>
      <c r="R26" s="571">
        <f t="shared" si="19"/>
        <v>44377</v>
      </c>
      <c r="S26" s="571">
        <f t="shared" si="19"/>
        <v>44408</v>
      </c>
      <c r="T26" s="571">
        <f t="shared" si="19"/>
        <v>44439</v>
      </c>
      <c r="U26" s="571">
        <f t="shared" si="19"/>
        <v>44469</v>
      </c>
      <c r="V26" s="571">
        <f t="shared" si="19"/>
        <v>44500</v>
      </c>
      <c r="W26" s="571">
        <f t="shared" si="19"/>
        <v>44530</v>
      </c>
      <c r="X26" s="571">
        <f t="shared" si="19"/>
        <v>44561</v>
      </c>
      <c r="Y26" s="571">
        <f t="shared" si="19"/>
        <v>44592</v>
      </c>
      <c r="Z26" s="571">
        <f t="shared" si="19"/>
        <v>44620</v>
      </c>
      <c r="AA26" s="571">
        <f t="shared" si="19"/>
        <v>44651</v>
      </c>
      <c r="AB26" s="571">
        <f t="shared" si="19"/>
        <v>44681</v>
      </c>
      <c r="AC26" s="571">
        <f t="shared" si="19"/>
        <v>44712</v>
      </c>
      <c r="AD26" s="571">
        <f t="shared" si="19"/>
        <v>44742</v>
      </c>
      <c r="AE26" s="571">
        <f t="shared" si="19"/>
        <v>44773</v>
      </c>
      <c r="AF26" s="571">
        <f t="shared" si="19"/>
        <v>44804</v>
      </c>
      <c r="AG26" s="571">
        <f t="shared" si="19"/>
        <v>44834</v>
      </c>
      <c r="AH26" s="571">
        <f t="shared" si="19"/>
        <v>44865</v>
      </c>
      <c r="AI26" s="571">
        <f t="shared" si="19"/>
        <v>44895</v>
      </c>
      <c r="AJ26" s="571">
        <f t="shared" si="19"/>
        <v>44926</v>
      </c>
      <c r="AK26" s="571">
        <f t="shared" ref="AK26:BE26" si="20" xml:space="preserve"> AK$23</f>
        <v>44957</v>
      </c>
      <c r="AL26" s="571">
        <f t="shared" si="20"/>
        <v>44985</v>
      </c>
      <c r="AM26" s="571">
        <f t="shared" si="20"/>
        <v>45016</v>
      </c>
      <c r="AN26" s="571">
        <f t="shared" si="20"/>
        <v>45046</v>
      </c>
      <c r="AO26" s="571">
        <f t="shared" si="20"/>
        <v>45077</v>
      </c>
      <c r="AP26" s="571">
        <f t="shared" si="20"/>
        <v>45107</v>
      </c>
      <c r="AQ26" s="571">
        <f t="shared" si="20"/>
        <v>45138</v>
      </c>
      <c r="AR26" s="571">
        <f t="shared" si="20"/>
        <v>45169</v>
      </c>
      <c r="AS26" s="571">
        <f t="shared" si="20"/>
        <v>45199</v>
      </c>
      <c r="AT26" s="571">
        <f t="shared" si="20"/>
        <v>45230</v>
      </c>
      <c r="AU26" s="571">
        <f t="shared" si="20"/>
        <v>45260</v>
      </c>
      <c r="AV26" s="571">
        <f t="shared" si="20"/>
        <v>45291</v>
      </c>
      <c r="AW26" s="571">
        <f t="shared" si="20"/>
        <v>45322</v>
      </c>
      <c r="AX26" s="571">
        <f t="shared" si="20"/>
        <v>45351</v>
      </c>
      <c r="AY26" s="571">
        <f t="shared" si="20"/>
        <v>45382</v>
      </c>
      <c r="AZ26" s="571">
        <f t="shared" si="20"/>
        <v>45412</v>
      </c>
      <c r="BA26" s="571">
        <f t="shared" si="20"/>
        <v>45443</v>
      </c>
      <c r="BB26" s="571">
        <f t="shared" si="20"/>
        <v>45473</v>
      </c>
      <c r="BC26" s="571">
        <f t="shared" si="20"/>
        <v>45504</v>
      </c>
      <c r="BD26" s="571">
        <f t="shared" si="20"/>
        <v>45535</v>
      </c>
      <c r="BE26" s="571">
        <f t="shared" si="20"/>
        <v>45565</v>
      </c>
    </row>
    <row r="27" spans="1:57" x14ac:dyDescent="0.25">
      <c r="E27" s="9" t="s">
        <v>388</v>
      </c>
      <c r="F27" s="9"/>
      <c r="G27" s="9" t="s">
        <v>5</v>
      </c>
      <c r="H27" s="9">
        <f xml:space="preserve"> SUM(J27:BE27)</f>
        <v>4</v>
      </c>
      <c r="J27" s="9">
        <f t="shared" ref="J27:BE27" si="21" xml:space="preserve"> IF( MONTH(J26) = $F25, 1, 0)</f>
        <v>0</v>
      </c>
      <c r="K27" s="9">
        <f t="shared" si="21"/>
        <v>0</v>
      </c>
      <c r="L27" s="9">
        <f t="shared" si="21"/>
        <v>1</v>
      </c>
      <c r="M27" s="9">
        <f t="shared" si="21"/>
        <v>0</v>
      </c>
      <c r="N27" s="9">
        <f t="shared" si="21"/>
        <v>0</v>
      </c>
      <c r="O27" s="9">
        <f t="shared" si="21"/>
        <v>0</v>
      </c>
      <c r="P27" s="9">
        <f t="shared" si="21"/>
        <v>0</v>
      </c>
      <c r="Q27" s="9">
        <f t="shared" si="21"/>
        <v>0</v>
      </c>
      <c r="R27" s="9">
        <f t="shared" si="21"/>
        <v>0</v>
      </c>
      <c r="S27" s="9">
        <f t="shared" si="21"/>
        <v>0</v>
      </c>
      <c r="T27" s="9">
        <f t="shared" si="21"/>
        <v>0</v>
      </c>
      <c r="U27" s="9">
        <f t="shared" si="21"/>
        <v>0</v>
      </c>
      <c r="V27" s="9">
        <f t="shared" si="21"/>
        <v>0</v>
      </c>
      <c r="W27" s="9">
        <f t="shared" si="21"/>
        <v>0</v>
      </c>
      <c r="X27" s="9">
        <f t="shared" si="21"/>
        <v>1</v>
      </c>
      <c r="Y27" s="9">
        <f t="shared" si="21"/>
        <v>0</v>
      </c>
      <c r="Z27" s="9">
        <f t="shared" si="21"/>
        <v>0</v>
      </c>
      <c r="AA27" s="9">
        <f t="shared" si="21"/>
        <v>0</v>
      </c>
      <c r="AB27" s="9">
        <f t="shared" si="21"/>
        <v>0</v>
      </c>
      <c r="AC27" s="9">
        <f t="shared" si="21"/>
        <v>0</v>
      </c>
      <c r="AD27" s="9">
        <f t="shared" si="21"/>
        <v>0</v>
      </c>
      <c r="AE27" s="9">
        <f t="shared" si="21"/>
        <v>0</v>
      </c>
      <c r="AF27" s="9">
        <f t="shared" si="21"/>
        <v>0</v>
      </c>
      <c r="AG27" s="9">
        <f t="shared" si="21"/>
        <v>0</v>
      </c>
      <c r="AH27" s="9">
        <f t="shared" si="21"/>
        <v>0</v>
      </c>
      <c r="AI27" s="9">
        <f t="shared" si="21"/>
        <v>0</v>
      </c>
      <c r="AJ27" s="9">
        <f t="shared" si="21"/>
        <v>1</v>
      </c>
      <c r="AK27" s="9">
        <f t="shared" si="21"/>
        <v>0</v>
      </c>
      <c r="AL27" s="9">
        <f t="shared" si="21"/>
        <v>0</v>
      </c>
      <c r="AM27" s="9">
        <f t="shared" si="21"/>
        <v>0</v>
      </c>
      <c r="AN27" s="9">
        <f t="shared" si="21"/>
        <v>0</v>
      </c>
      <c r="AO27" s="9">
        <f t="shared" si="21"/>
        <v>0</v>
      </c>
      <c r="AP27" s="9">
        <f t="shared" si="21"/>
        <v>0</v>
      </c>
      <c r="AQ27" s="9">
        <f t="shared" si="21"/>
        <v>0</v>
      </c>
      <c r="AR27" s="9">
        <f t="shared" si="21"/>
        <v>0</v>
      </c>
      <c r="AS27" s="9">
        <f t="shared" si="21"/>
        <v>0</v>
      </c>
      <c r="AT27" s="9">
        <f t="shared" si="21"/>
        <v>0</v>
      </c>
      <c r="AU27" s="9">
        <f t="shared" si="21"/>
        <v>0</v>
      </c>
      <c r="AV27" s="9">
        <f t="shared" si="21"/>
        <v>1</v>
      </c>
      <c r="AW27" s="9">
        <f t="shared" si="21"/>
        <v>0</v>
      </c>
      <c r="AX27" s="9">
        <f t="shared" si="21"/>
        <v>0</v>
      </c>
      <c r="AY27" s="9">
        <f t="shared" si="21"/>
        <v>0</v>
      </c>
      <c r="AZ27" s="9">
        <f t="shared" si="21"/>
        <v>0</v>
      </c>
      <c r="BA27" s="9">
        <f t="shared" si="21"/>
        <v>0</v>
      </c>
      <c r="BB27" s="9">
        <f t="shared" si="21"/>
        <v>0</v>
      </c>
      <c r="BC27" s="9">
        <f t="shared" si="21"/>
        <v>0</v>
      </c>
      <c r="BD27" s="9">
        <f t="shared" si="21"/>
        <v>0</v>
      </c>
      <c r="BE27" s="9">
        <f t="shared" si="21"/>
        <v>0</v>
      </c>
    </row>
    <row r="28" spans="1:57" x14ac:dyDescent="0.25">
      <c r="E28" s="9"/>
      <c r="F28" s="9"/>
      <c r="G28" s="9"/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</row>
    <row r="29" spans="1:57" x14ac:dyDescent="0.25">
      <c r="E29" s="215" t="str">
        <f xml:space="preserve"> InpC!E$14</f>
        <v>Financial year end date of first model period</v>
      </c>
      <c r="F29" s="215">
        <f xml:space="preserve"> InpC!F$14</f>
        <v>44196</v>
      </c>
      <c r="G29" s="215" t="str">
        <f xml:space="preserve"> InpC!G$14</f>
        <v>date</v>
      </c>
      <c r="H29" s="75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</row>
    <row r="30" spans="1:57" x14ac:dyDescent="0.25">
      <c r="E30" s="12" t="str">
        <f t="shared" ref="E30:AJ30" si="22" xml:space="preserve"> E$14</f>
        <v>First model column flag - m</v>
      </c>
      <c r="F30" s="12">
        <f t="shared" si="22"/>
        <v>0</v>
      </c>
      <c r="G30" s="12" t="str">
        <f t="shared" si="22"/>
        <v>flag</v>
      </c>
      <c r="H30" s="12">
        <f t="shared" si="22"/>
        <v>1</v>
      </c>
      <c r="I30" s="12">
        <f t="shared" si="22"/>
        <v>0</v>
      </c>
      <c r="J30" s="12">
        <f t="shared" si="22"/>
        <v>1</v>
      </c>
      <c r="K30" s="12">
        <f t="shared" si="22"/>
        <v>0</v>
      </c>
      <c r="L30" s="12">
        <f t="shared" si="22"/>
        <v>0</v>
      </c>
      <c r="M30" s="12">
        <f t="shared" si="22"/>
        <v>0</v>
      </c>
      <c r="N30" s="12">
        <f t="shared" si="22"/>
        <v>0</v>
      </c>
      <c r="O30" s="12">
        <f t="shared" si="22"/>
        <v>0</v>
      </c>
      <c r="P30" s="12">
        <f t="shared" si="22"/>
        <v>0</v>
      </c>
      <c r="Q30" s="12">
        <f t="shared" si="22"/>
        <v>0</v>
      </c>
      <c r="R30" s="12">
        <f t="shared" si="22"/>
        <v>0</v>
      </c>
      <c r="S30" s="12">
        <f t="shared" si="22"/>
        <v>0</v>
      </c>
      <c r="T30" s="12">
        <f t="shared" si="22"/>
        <v>0</v>
      </c>
      <c r="U30" s="12">
        <f t="shared" si="22"/>
        <v>0</v>
      </c>
      <c r="V30" s="12">
        <f t="shared" si="22"/>
        <v>0</v>
      </c>
      <c r="W30" s="12">
        <f t="shared" si="22"/>
        <v>0</v>
      </c>
      <c r="X30" s="12">
        <f t="shared" si="22"/>
        <v>0</v>
      </c>
      <c r="Y30" s="12">
        <f t="shared" si="22"/>
        <v>0</v>
      </c>
      <c r="Z30" s="12">
        <f t="shared" si="22"/>
        <v>0</v>
      </c>
      <c r="AA30" s="12">
        <f t="shared" si="22"/>
        <v>0</v>
      </c>
      <c r="AB30" s="12">
        <f t="shared" si="22"/>
        <v>0</v>
      </c>
      <c r="AC30" s="12">
        <f t="shared" si="22"/>
        <v>0</v>
      </c>
      <c r="AD30" s="12">
        <f t="shared" si="22"/>
        <v>0</v>
      </c>
      <c r="AE30" s="12">
        <f t="shared" si="22"/>
        <v>0</v>
      </c>
      <c r="AF30" s="12">
        <f t="shared" si="22"/>
        <v>0</v>
      </c>
      <c r="AG30" s="12">
        <f t="shared" si="22"/>
        <v>0</v>
      </c>
      <c r="AH30" s="12">
        <f t="shared" si="22"/>
        <v>0</v>
      </c>
      <c r="AI30" s="12">
        <f t="shared" si="22"/>
        <v>0</v>
      </c>
      <c r="AJ30" s="12">
        <f t="shared" si="22"/>
        <v>0</v>
      </c>
      <c r="AK30" s="12">
        <f t="shared" ref="AK30:BE30" si="23" xml:space="preserve"> AK$14</f>
        <v>0</v>
      </c>
      <c r="AL30" s="12">
        <f t="shared" si="23"/>
        <v>0</v>
      </c>
      <c r="AM30" s="12">
        <f t="shared" si="23"/>
        <v>0</v>
      </c>
      <c r="AN30" s="12">
        <f t="shared" si="23"/>
        <v>0</v>
      </c>
      <c r="AO30" s="12">
        <f t="shared" si="23"/>
        <v>0</v>
      </c>
      <c r="AP30" s="12">
        <f t="shared" si="23"/>
        <v>0</v>
      </c>
      <c r="AQ30" s="12">
        <f t="shared" si="23"/>
        <v>0</v>
      </c>
      <c r="AR30" s="12">
        <f t="shared" si="23"/>
        <v>0</v>
      </c>
      <c r="AS30" s="12">
        <f t="shared" si="23"/>
        <v>0</v>
      </c>
      <c r="AT30" s="12">
        <f t="shared" si="23"/>
        <v>0</v>
      </c>
      <c r="AU30" s="12">
        <f t="shared" si="23"/>
        <v>0</v>
      </c>
      <c r="AV30" s="12">
        <f t="shared" si="23"/>
        <v>0</v>
      </c>
      <c r="AW30" s="12">
        <f t="shared" si="23"/>
        <v>0</v>
      </c>
      <c r="AX30" s="12">
        <f t="shared" si="23"/>
        <v>0</v>
      </c>
      <c r="AY30" s="12">
        <f t="shared" si="23"/>
        <v>0</v>
      </c>
      <c r="AZ30" s="12">
        <f t="shared" si="23"/>
        <v>0</v>
      </c>
      <c r="BA30" s="12">
        <f t="shared" si="23"/>
        <v>0</v>
      </c>
      <c r="BB30" s="12">
        <f t="shared" si="23"/>
        <v>0</v>
      </c>
      <c r="BC30" s="12">
        <f t="shared" si="23"/>
        <v>0</v>
      </c>
      <c r="BD30" s="12">
        <f t="shared" si="23"/>
        <v>0</v>
      </c>
      <c r="BE30" s="12">
        <f t="shared" si="23"/>
        <v>0</v>
      </c>
    </row>
    <row r="31" spans="1:57" x14ac:dyDescent="0.25">
      <c r="E31" s="12" t="str">
        <f t="shared" ref="E31:AJ31" si="24" xml:space="preserve"> E$27</f>
        <v>End of financial year flag - m</v>
      </c>
      <c r="F31" s="12">
        <f t="shared" si="24"/>
        <v>0</v>
      </c>
      <c r="G31" s="12" t="str">
        <f t="shared" si="24"/>
        <v>flag</v>
      </c>
      <c r="H31" s="12">
        <f t="shared" si="24"/>
        <v>4</v>
      </c>
      <c r="I31" s="12">
        <f t="shared" si="24"/>
        <v>0</v>
      </c>
      <c r="J31" s="12">
        <f t="shared" si="24"/>
        <v>0</v>
      </c>
      <c r="K31" s="12">
        <f t="shared" si="24"/>
        <v>0</v>
      </c>
      <c r="L31" s="12">
        <f t="shared" si="24"/>
        <v>1</v>
      </c>
      <c r="M31" s="12">
        <f t="shared" si="24"/>
        <v>0</v>
      </c>
      <c r="N31" s="12">
        <f t="shared" si="24"/>
        <v>0</v>
      </c>
      <c r="O31" s="12">
        <f t="shared" si="24"/>
        <v>0</v>
      </c>
      <c r="P31" s="12">
        <f t="shared" si="24"/>
        <v>0</v>
      </c>
      <c r="Q31" s="12">
        <f t="shared" si="24"/>
        <v>0</v>
      </c>
      <c r="R31" s="12">
        <f t="shared" si="24"/>
        <v>0</v>
      </c>
      <c r="S31" s="12">
        <f t="shared" si="24"/>
        <v>0</v>
      </c>
      <c r="T31" s="12">
        <f t="shared" si="24"/>
        <v>0</v>
      </c>
      <c r="U31" s="12">
        <f t="shared" si="24"/>
        <v>0</v>
      </c>
      <c r="V31" s="12">
        <f t="shared" si="24"/>
        <v>0</v>
      </c>
      <c r="W31" s="12">
        <f t="shared" si="24"/>
        <v>0</v>
      </c>
      <c r="X31" s="12">
        <f t="shared" si="24"/>
        <v>1</v>
      </c>
      <c r="Y31" s="12">
        <f t="shared" si="24"/>
        <v>0</v>
      </c>
      <c r="Z31" s="12">
        <f t="shared" si="24"/>
        <v>0</v>
      </c>
      <c r="AA31" s="12">
        <f t="shared" si="24"/>
        <v>0</v>
      </c>
      <c r="AB31" s="12">
        <f t="shared" si="24"/>
        <v>0</v>
      </c>
      <c r="AC31" s="12">
        <f t="shared" si="24"/>
        <v>0</v>
      </c>
      <c r="AD31" s="12">
        <f t="shared" si="24"/>
        <v>0</v>
      </c>
      <c r="AE31" s="12">
        <f t="shared" si="24"/>
        <v>0</v>
      </c>
      <c r="AF31" s="12">
        <f t="shared" si="24"/>
        <v>0</v>
      </c>
      <c r="AG31" s="12">
        <f t="shared" si="24"/>
        <v>0</v>
      </c>
      <c r="AH31" s="12">
        <f t="shared" si="24"/>
        <v>0</v>
      </c>
      <c r="AI31" s="12">
        <f t="shared" si="24"/>
        <v>0</v>
      </c>
      <c r="AJ31" s="12">
        <f t="shared" si="24"/>
        <v>1</v>
      </c>
      <c r="AK31" s="12">
        <f t="shared" ref="AK31:BE31" si="25" xml:space="preserve"> AK$27</f>
        <v>0</v>
      </c>
      <c r="AL31" s="12">
        <f t="shared" si="25"/>
        <v>0</v>
      </c>
      <c r="AM31" s="12">
        <f t="shared" si="25"/>
        <v>0</v>
      </c>
      <c r="AN31" s="12">
        <f t="shared" si="25"/>
        <v>0</v>
      </c>
      <c r="AO31" s="12">
        <f t="shared" si="25"/>
        <v>0</v>
      </c>
      <c r="AP31" s="12">
        <f t="shared" si="25"/>
        <v>0</v>
      </c>
      <c r="AQ31" s="12">
        <f t="shared" si="25"/>
        <v>0</v>
      </c>
      <c r="AR31" s="12">
        <f t="shared" si="25"/>
        <v>0</v>
      </c>
      <c r="AS31" s="12">
        <f t="shared" si="25"/>
        <v>0</v>
      </c>
      <c r="AT31" s="12">
        <f t="shared" si="25"/>
        <v>0</v>
      </c>
      <c r="AU31" s="12">
        <f t="shared" si="25"/>
        <v>0</v>
      </c>
      <c r="AV31" s="12">
        <f t="shared" si="25"/>
        <v>1</v>
      </c>
      <c r="AW31" s="12">
        <f t="shared" si="25"/>
        <v>0</v>
      </c>
      <c r="AX31" s="12">
        <f t="shared" si="25"/>
        <v>0</v>
      </c>
      <c r="AY31" s="12">
        <f t="shared" si="25"/>
        <v>0</v>
      </c>
      <c r="AZ31" s="12">
        <f t="shared" si="25"/>
        <v>0</v>
      </c>
      <c r="BA31" s="12">
        <f t="shared" si="25"/>
        <v>0</v>
      </c>
      <c r="BB31" s="12">
        <f t="shared" si="25"/>
        <v>0</v>
      </c>
      <c r="BC31" s="12">
        <f t="shared" si="25"/>
        <v>0</v>
      </c>
      <c r="BD31" s="12">
        <f t="shared" si="25"/>
        <v>0</v>
      </c>
      <c r="BE31" s="12">
        <f t="shared" si="25"/>
        <v>0</v>
      </c>
    </row>
    <row r="32" spans="1:57" x14ac:dyDescent="0.25">
      <c r="E32" s="9" t="s">
        <v>386</v>
      </c>
      <c r="F32" s="9"/>
      <c r="G32" s="9" t="s">
        <v>6</v>
      </c>
      <c r="H32" s="9"/>
      <c r="J32" s="143">
        <f t="shared" ref="J32:BE32" si="26" xml:space="preserve"> IF( J30 = 1, $F29, IF( I31 = 1, EOMONTH(I32, 12), I32))</f>
        <v>44196</v>
      </c>
      <c r="K32" s="143">
        <f t="shared" si="26"/>
        <v>44196</v>
      </c>
      <c r="L32" s="143">
        <f t="shared" si="26"/>
        <v>44196</v>
      </c>
      <c r="M32" s="143">
        <f t="shared" si="26"/>
        <v>44561</v>
      </c>
      <c r="N32" s="143">
        <f t="shared" si="26"/>
        <v>44561</v>
      </c>
      <c r="O32" s="143">
        <f t="shared" si="26"/>
        <v>44561</v>
      </c>
      <c r="P32" s="143">
        <f t="shared" si="26"/>
        <v>44561</v>
      </c>
      <c r="Q32" s="143">
        <f t="shared" si="26"/>
        <v>44561</v>
      </c>
      <c r="R32" s="143">
        <f t="shared" si="26"/>
        <v>44561</v>
      </c>
      <c r="S32" s="143">
        <f t="shared" si="26"/>
        <v>44561</v>
      </c>
      <c r="T32" s="143">
        <f t="shared" si="26"/>
        <v>44561</v>
      </c>
      <c r="U32" s="143">
        <f t="shared" si="26"/>
        <v>44561</v>
      </c>
      <c r="V32" s="143">
        <f t="shared" si="26"/>
        <v>44561</v>
      </c>
      <c r="W32" s="143">
        <f t="shared" si="26"/>
        <v>44561</v>
      </c>
      <c r="X32" s="143">
        <f t="shared" si="26"/>
        <v>44561</v>
      </c>
      <c r="Y32" s="143">
        <f t="shared" si="26"/>
        <v>44926</v>
      </c>
      <c r="Z32" s="143">
        <f t="shared" si="26"/>
        <v>44926</v>
      </c>
      <c r="AA32" s="143">
        <f t="shared" si="26"/>
        <v>44926</v>
      </c>
      <c r="AB32" s="143">
        <f t="shared" si="26"/>
        <v>44926</v>
      </c>
      <c r="AC32" s="143">
        <f t="shared" si="26"/>
        <v>44926</v>
      </c>
      <c r="AD32" s="143">
        <f t="shared" si="26"/>
        <v>44926</v>
      </c>
      <c r="AE32" s="143">
        <f t="shared" si="26"/>
        <v>44926</v>
      </c>
      <c r="AF32" s="143">
        <f t="shared" si="26"/>
        <v>44926</v>
      </c>
      <c r="AG32" s="143">
        <f t="shared" si="26"/>
        <v>44926</v>
      </c>
      <c r="AH32" s="143">
        <f t="shared" si="26"/>
        <v>44926</v>
      </c>
      <c r="AI32" s="143">
        <f t="shared" si="26"/>
        <v>44926</v>
      </c>
      <c r="AJ32" s="143">
        <f t="shared" si="26"/>
        <v>44926</v>
      </c>
      <c r="AK32" s="143">
        <f t="shared" si="26"/>
        <v>45291</v>
      </c>
      <c r="AL32" s="143">
        <f t="shared" si="26"/>
        <v>45291</v>
      </c>
      <c r="AM32" s="143">
        <f t="shared" si="26"/>
        <v>45291</v>
      </c>
      <c r="AN32" s="143">
        <f t="shared" si="26"/>
        <v>45291</v>
      </c>
      <c r="AO32" s="143">
        <f t="shared" si="26"/>
        <v>45291</v>
      </c>
      <c r="AP32" s="143">
        <f t="shared" si="26"/>
        <v>45291</v>
      </c>
      <c r="AQ32" s="143">
        <f t="shared" si="26"/>
        <v>45291</v>
      </c>
      <c r="AR32" s="143">
        <f t="shared" si="26"/>
        <v>45291</v>
      </c>
      <c r="AS32" s="143">
        <f t="shared" si="26"/>
        <v>45291</v>
      </c>
      <c r="AT32" s="143">
        <f t="shared" si="26"/>
        <v>45291</v>
      </c>
      <c r="AU32" s="143">
        <f t="shared" si="26"/>
        <v>45291</v>
      </c>
      <c r="AV32" s="143">
        <f t="shared" si="26"/>
        <v>45291</v>
      </c>
      <c r="AW32" s="143">
        <f t="shared" si="26"/>
        <v>45657</v>
      </c>
      <c r="AX32" s="143">
        <f t="shared" si="26"/>
        <v>45657</v>
      </c>
      <c r="AY32" s="143">
        <f t="shared" si="26"/>
        <v>45657</v>
      </c>
      <c r="AZ32" s="143">
        <f t="shared" si="26"/>
        <v>45657</v>
      </c>
      <c r="BA32" s="143">
        <f t="shared" si="26"/>
        <v>45657</v>
      </c>
      <c r="BB32" s="143">
        <f t="shared" si="26"/>
        <v>45657</v>
      </c>
      <c r="BC32" s="143">
        <f t="shared" si="26"/>
        <v>45657</v>
      </c>
      <c r="BD32" s="143">
        <f t="shared" si="26"/>
        <v>45657</v>
      </c>
      <c r="BE32" s="143">
        <f t="shared" si="26"/>
        <v>45657</v>
      </c>
    </row>
    <row r="33" spans="1:57" x14ac:dyDescent="0.25">
      <c r="E33" s="9"/>
      <c r="F33" s="9"/>
      <c r="G33" s="9"/>
      <c r="H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</row>
    <row r="34" spans="1:57" s="588" customFormat="1" x14ac:dyDescent="0.25">
      <c r="A34" s="56"/>
      <c r="B34" s="56"/>
      <c r="C34" s="59"/>
      <c r="D34" s="75"/>
      <c r="E34" s="26" t="str">
        <f t="shared" ref="E34:AJ34" si="27" xml:space="preserve"> E$32</f>
        <v>Financial year end applicable to period</v>
      </c>
      <c r="F34" s="26">
        <f t="shared" si="27"/>
        <v>0</v>
      </c>
      <c r="G34" s="26" t="str">
        <f t="shared" si="27"/>
        <v>date</v>
      </c>
      <c r="H34" s="26">
        <f t="shared" si="27"/>
        <v>0</v>
      </c>
      <c r="I34" s="26">
        <f t="shared" si="27"/>
        <v>0</v>
      </c>
      <c r="J34" s="26">
        <f t="shared" si="27"/>
        <v>44196</v>
      </c>
      <c r="K34" s="26">
        <f t="shared" si="27"/>
        <v>44196</v>
      </c>
      <c r="L34" s="26">
        <f t="shared" si="27"/>
        <v>44196</v>
      </c>
      <c r="M34" s="26">
        <f t="shared" si="27"/>
        <v>44561</v>
      </c>
      <c r="N34" s="26">
        <f t="shared" si="27"/>
        <v>44561</v>
      </c>
      <c r="O34" s="26">
        <f t="shared" si="27"/>
        <v>44561</v>
      </c>
      <c r="P34" s="26">
        <f t="shared" si="27"/>
        <v>44561</v>
      </c>
      <c r="Q34" s="26">
        <f t="shared" si="27"/>
        <v>44561</v>
      </c>
      <c r="R34" s="26">
        <f t="shared" si="27"/>
        <v>44561</v>
      </c>
      <c r="S34" s="26">
        <f t="shared" si="27"/>
        <v>44561</v>
      </c>
      <c r="T34" s="26">
        <f t="shared" si="27"/>
        <v>44561</v>
      </c>
      <c r="U34" s="26">
        <f t="shared" si="27"/>
        <v>44561</v>
      </c>
      <c r="V34" s="26">
        <f t="shared" si="27"/>
        <v>44561</v>
      </c>
      <c r="W34" s="26">
        <f t="shared" si="27"/>
        <v>44561</v>
      </c>
      <c r="X34" s="26">
        <f t="shared" si="27"/>
        <v>44561</v>
      </c>
      <c r="Y34" s="26">
        <f t="shared" si="27"/>
        <v>44926</v>
      </c>
      <c r="Z34" s="26">
        <f t="shared" si="27"/>
        <v>44926</v>
      </c>
      <c r="AA34" s="26">
        <f t="shared" si="27"/>
        <v>44926</v>
      </c>
      <c r="AB34" s="26">
        <f t="shared" si="27"/>
        <v>44926</v>
      </c>
      <c r="AC34" s="26">
        <f t="shared" si="27"/>
        <v>44926</v>
      </c>
      <c r="AD34" s="26">
        <f t="shared" si="27"/>
        <v>44926</v>
      </c>
      <c r="AE34" s="26">
        <f t="shared" si="27"/>
        <v>44926</v>
      </c>
      <c r="AF34" s="26">
        <f t="shared" si="27"/>
        <v>44926</v>
      </c>
      <c r="AG34" s="26">
        <f t="shared" si="27"/>
        <v>44926</v>
      </c>
      <c r="AH34" s="26">
        <f t="shared" si="27"/>
        <v>44926</v>
      </c>
      <c r="AI34" s="26">
        <f t="shared" si="27"/>
        <v>44926</v>
      </c>
      <c r="AJ34" s="26">
        <f t="shared" si="27"/>
        <v>44926</v>
      </c>
      <c r="AK34" s="26">
        <f t="shared" ref="AK34:BE34" si="28" xml:space="preserve"> AK$32</f>
        <v>45291</v>
      </c>
      <c r="AL34" s="26">
        <f t="shared" si="28"/>
        <v>45291</v>
      </c>
      <c r="AM34" s="26">
        <f t="shared" si="28"/>
        <v>45291</v>
      </c>
      <c r="AN34" s="26">
        <f t="shared" si="28"/>
        <v>45291</v>
      </c>
      <c r="AO34" s="26">
        <f t="shared" si="28"/>
        <v>45291</v>
      </c>
      <c r="AP34" s="26">
        <f t="shared" si="28"/>
        <v>45291</v>
      </c>
      <c r="AQ34" s="26">
        <f t="shared" si="28"/>
        <v>45291</v>
      </c>
      <c r="AR34" s="26">
        <f t="shared" si="28"/>
        <v>45291</v>
      </c>
      <c r="AS34" s="26">
        <f t="shared" si="28"/>
        <v>45291</v>
      </c>
      <c r="AT34" s="26">
        <f t="shared" si="28"/>
        <v>45291</v>
      </c>
      <c r="AU34" s="26">
        <f t="shared" si="28"/>
        <v>45291</v>
      </c>
      <c r="AV34" s="26">
        <f t="shared" si="28"/>
        <v>45291</v>
      </c>
      <c r="AW34" s="26">
        <f t="shared" si="28"/>
        <v>45657</v>
      </c>
      <c r="AX34" s="26">
        <f t="shared" si="28"/>
        <v>45657</v>
      </c>
      <c r="AY34" s="26">
        <f t="shared" si="28"/>
        <v>45657</v>
      </c>
      <c r="AZ34" s="26">
        <f t="shared" si="28"/>
        <v>45657</v>
      </c>
      <c r="BA34" s="26">
        <f t="shared" si="28"/>
        <v>45657</v>
      </c>
      <c r="BB34" s="26">
        <f t="shared" si="28"/>
        <v>45657</v>
      </c>
      <c r="BC34" s="26">
        <f t="shared" si="28"/>
        <v>45657</v>
      </c>
      <c r="BD34" s="26">
        <f t="shared" si="28"/>
        <v>45657</v>
      </c>
      <c r="BE34" s="26">
        <f t="shared" si="28"/>
        <v>45657</v>
      </c>
    </row>
    <row r="35" spans="1:57" x14ac:dyDescent="0.25">
      <c r="E35" s="156" t="s">
        <v>387</v>
      </c>
      <c r="F35" s="156"/>
      <c r="G35" s="156" t="s">
        <v>15</v>
      </c>
      <c r="H35" s="156"/>
      <c r="I35" s="156"/>
      <c r="J35" s="156">
        <f t="shared" ref="J35:BE35" si="29" xml:space="preserve"> YEAR(J34)</f>
        <v>2020</v>
      </c>
      <c r="K35" s="156">
        <f t="shared" si="29"/>
        <v>2020</v>
      </c>
      <c r="L35" s="156">
        <f t="shared" si="29"/>
        <v>2020</v>
      </c>
      <c r="M35" s="156">
        <f t="shared" si="29"/>
        <v>2021</v>
      </c>
      <c r="N35" s="156">
        <f t="shared" si="29"/>
        <v>2021</v>
      </c>
      <c r="O35" s="156">
        <f t="shared" si="29"/>
        <v>2021</v>
      </c>
      <c r="P35" s="156">
        <f t="shared" si="29"/>
        <v>2021</v>
      </c>
      <c r="Q35" s="156">
        <f t="shared" si="29"/>
        <v>2021</v>
      </c>
      <c r="R35" s="156">
        <f t="shared" si="29"/>
        <v>2021</v>
      </c>
      <c r="S35" s="156">
        <f t="shared" si="29"/>
        <v>2021</v>
      </c>
      <c r="T35" s="156">
        <f t="shared" si="29"/>
        <v>2021</v>
      </c>
      <c r="U35" s="156">
        <f t="shared" si="29"/>
        <v>2021</v>
      </c>
      <c r="V35" s="156">
        <f t="shared" si="29"/>
        <v>2021</v>
      </c>
      <c r="W35" s="156">
        <f t="shared" si="29"/>
        <v>2021</v>
      </c>
      <c r="X35" s="156">
        <f t="shared" si="29"/>
        <v>2021</v>
      </c>
      <c r="Y35" s="156">
        <f t="shared" si="29"/>
        <v>2022</v>
      </c>
      <c r="Z35" s="156">
        <f t="shared" si="29"/>
        <v>2022</v>
      </c>
      <c r="AA35" s="156">
        <f t="shared" si="29"/>
        <v>2022</v>
      </c>
      <c r="AB35" s="156">
        <f t="shared" si="29"/>
        <v>2022</v>
      </c>
      <c r="AC35" s="156">
        <f t="shared" si="29"/>
        <v>2022</v>
      </c>
      <c r="AD35" s="156">
        <f t="shared" si="29"/>
        <v>2022</v>
      </c>
      <c r="AE35" s="156">
        <f t="shared" si="29"/>
        <v>2022</v>
      </c>
      <c r="AF35" s="156">
        <f t="shared" si="29"/>
        <v>2022</v>
      </c>
      <c r="AG35" s="156">
        <f t="shared" si="29"/>
        <v>2022</v>
      </c>
      <c r="AH35" s="156">
        <f t="shared" si="29"/>
        <v>2022</v>
      </c>
      <c r="AI35" s="156">
        <f t="shared" si="29"/>
        <v>2022</v>
      </c>
      <c r="AJ35" s="156">
        <f t="shared" si="29"/>
        <v>2022</v>
      </c>
      <c r="AK35" s="156">
        <f t="shared" si="29"/>
        <v>2023</v>
      </c>
      <c r="AL35" s="156">
        <f t="shared" si="29"/>
        <v>2023</v>
      </c>
      <c r="AM35" s="156">
        <f t="shared" si="29"/>
        <v>2023</v>
      </c>
      <c r="AN35" s="156">
        <f t="shared" si="29"/>
        <v>2023</v>
      </c>
      <c r="AO35" s="156">
        <f t="shared" si="29"/>
        <v>2023</v>
      </c>
      <c r="AP35" s="156">
        <f t="shared" si="29"/>
        <v>2023</v>
      </c>
      <c r="AQ35" s="156">
        <f t="shared" si="29"/>
        <v>2023</v>
      </c>
      <c r="AR35" s="156">
        <f t="shared" si="29"/>
        <v>2023</v>
      </c>
      <c r="AS35" s="156">
        <f t="shared" si="29"/>
        <v>2023</v>
      </c>
      <c r="AT35" s="156">
        <f t="shared" si="29"/>
        <v>2023</v>
      </c>
      <c r="AU35" s="156">
        <f t="shared" si="29"/>
        <v>2023</v>
      </c>
      <c r="AV35" s="156">
        <f t="shared" si="29"/>
        <v>2023</v>
      </c>
      <c r="AW35" s="156">
        <f t="shared" si="29"/>
        <v>2024</v>
      </c>
      <c r="AX35" s="156">
        <f t="shared" si="29"/>
        <v>2024</v>
      </c>
      <c r="AY35" s="156">
        <f t="shared" si="29"/>
        <v>2024</v>
      </c>
      <c r="AZ35" s="156">
        <f t="shared" si="29"/>
        <v>2024</v>
      </c>
      <c r="BA35" s="156">
        <f t="shared" si="29"/>
        <v>2024</v>
      </c>
      <c r="BB35" s="156">
        <f t="shared" si="29"/>
        <v>2024</v>
      </c>
      <c r="BC35" s="156">
        <f t="shared" si="29"/>
        <v>2024</v>
      </c>
      <c r="BD35" s="156">
        <f t="shared" si="29"/>
        <v>2024</v>
      </c>
      <c r="BE35" s="156">
        <f t="shared" si="29"/>
        <v>2024</v>
      </c>
    </row>
    <row r="37" spans="1:57" x14ac:dyDescent="0.25">
      <c r="B37" s="15" t="s">
        <v>375</v>
      </c>
    </row>
    <row r="38" spans="1:57" x14ac:dyDescent="0.25">
      <c r="A38" s="35"/>
      <c r="B38" s="35"/>
      <c r="C38" s="65"/>
      <c r="D38" s="62"/>
      <c r="E38" s="63" t="str">
        <f t="shared" ref="E38:AJ38" si="30" xml:space="preserve"> E$14</f>
        <v>First model column flag - m</v>
      </c>
      <c r="F38" s="63">
        <f t="shared" si="30"/>
        <v>0</v>
      </c>
      <c r="G38" s="63" t="str">
        <f t="shared" si="30"/>
        <v>flag</v>
      </c>
      <c r="H38" s="63">
        <f t="shared" si="30"/>
        <v>1</v>
      </c>
      <c r="I38" s="63">
        <f t="shared" si="30"/>
        <v>0</v>
      </c>
      <c r="J38" s="63">
        <f t="shared" si="30"/>
        <v>1</v>
      </c>
      <c r="K38" s="63">
        <f t="shared" si="30"/>
        <v>0</v>
      </c>
      <c r="L38" s="63">
        <f t="shared" si="30"/>
        <v>0</v>
      </c>
      <c r="M38" s="63">
        <f t="shared" si="30"/>
        <v>0</v>
      </c>
      <c r="N38" s="63">
        <f t="shared" si="30"/>
        <v>0</v>
      </c>
      <c r="O38" s="63">
        <f t="shared" si="30"/>
        <v>0</v>
      </c>
      <c r="P38" s="63">
        <f t="shared" si="30"/>
        <v>0</v>
      </c>
      <c r="Q38" s="63">
        <f t="shared" si="30"/>
        <v>0</v>
      </c>
      <c r="R38" s="63">
        <f t="shared" si="30"/>
        <v>0</v>
      </c>
      <c r="S38" s="63">
        <f t="shared" si="30"/>
        <v>0</v>
      </c>
      <c r="T38" s="63">
        <f t="shared" si="30"/>
        <v>0</v>
      </c>
      <c r="U38" s="63">
        <f t="shared" si="30"/>
        <v>0</v>
      </c>
      <c r="V38" s="63">
        <f t="shared" si="30"/>
        <v>0</v>
      </c>
      <c r="W38" s="63">
        <f t="shared" si="30"/>
        <v>0</v>
      </c>
      <c r="X38" s="63">
        <f t="shared" si="30"/>
        <v>0</v>
      </c>
      <c r="Y38" s="63">
        <f t="shared" si="30"/>
        <v>0</v>
      </c>
      <c r="Z38" s="63">
        <f t="shared" si="30"/>
        <v>0</v>
      </c>
      <c r="AA38" s="63">
        <f t="shared" si="30"/>
        <v>0</v>
      </c>
      <c r="AB38" s="63">
        <f t="shared" si="30"/>
        <v>0</v>
      </c>
      <c r="AC38" s="63">
        <f t="shared" si="30"/>
        <v>0</v>
      </c>
      <c r="AD38" s="63">
        <f t="shared" si="30"/>
        <v>0</v>
      </c>
      <c r="AE38" s="63">
        <f t="shared" si="30"/>
        <v>0</v>
      </c>
      <c r="AF38" s="63">
        <f t="shared" si="30"/>
        <v>0</v>
      </c>
      <c r="AG38" s="63">
        <f t="shared" si="30"/>
        <v>0</v>
      </c>
      <c r="AH38" s="63">
        <f t="shared" si="30"/>
        <v>0</v>
      </c>
      <c r="AI38" s="63">
        <f t="shared" si="30"/>
        <v>0</v>
      </c>
      <c r="AJ38" s="63">
        <f t="shared" si="30"/>
        <v>0</v>
      </c>
      <c r="AK38" s="63">
        <f t="shared" ref="AK38:BE38" si="31" xml:space="preserve"> AK$14</f>
        <v>0</v>
      </c>
      <c r="AL38" s="63">
        <f t="shared" si="31"/>
        <v>0</v>
      </c>
      <c r="AM38" s="63">
        <f t="shared" si="31"/>
        <v>0</v>
      </c>
      <c r="AN38" s="63">
        <f t="shared" si="31"/>
        <v>0</v>
      </c>
      <c r="AO38" s="63">
        <f t="shared" si="31"/>
        <v>0</v>
      </c>
      <c r="AP38" s="63">
        <f t="shared" si="31"/>
        <v>0</v>
      </c>
      <c r="AQ38" s="63">
        <f t="shared" si="31"/>
        <v>0</v>
      </c>
      <c r="AR38" s="63">
        <f t="shared" si="31"/>
        <v>0</v>
      </c>
      <c r="AS38" s="63">
        <f t="shared" si="31"/>
        <v>0</v>
      </c>
      <c r="AT38" s="63">
        <f t="shared" si="31"/>
        <v>0</v>
      </c>
      <c r="AU38" s="63">
        <f t="shared" si="31"/>
        <v>0</v>
      </c>
      <c r="AV38" s="63">
        <f t="shared" si="31"/>
        <v>0</v>
      </c>
      <c r="AW38" s="63">
        <f t="shared" si="31"/>
        <v>0</v>
      </c>
      <c r="AX38" s="63">
        <f t="shared" si="31"/>
        <v>0</v>
      </c>
      <c r="AY38" s="63">
        <f t="shared" si="31"/>
        <v>0</v>
      </c>
      <c r="AZ38" s="63">
        <f t="shared" si="31"/>
        <v>0</v>
      </c>
      <c r="BA38" s="63">
        <f t="shared" si="31"/>
        <v>0</v>
      </c>
      <c r="BB38" s="63">
        <f t="shared" si="31"/>
        <v>0</v>
      </c>
      <c r="BC38" s="63">
        <f t="shared" si="31"/>
        <v>0</v>
      </c>
      <c r="BD38" s="63">
        <f t="shared" si="31"/>
        <v>0</v>
      </c>
      <c r="BE38" s="63">
        <f t="shared" si="31"/>
        <v>0</v>
      </c>
    </row>
    <row r="39" spans="1:57" x14ac:dyDescent="0.25">
      <c r="A39" s="33"/>
      <c r="B39" s="33"/>
      <c r="C39" s="30"/>
      <c r="D39" s="66"/>
      <c r="E39" s="32" t="str">
        <f t="shared" ref="E39:AJ39" si="32" xml:space="preserve"> E$64</f>
        <v>Financial close date flag - m</v>
      </c>
      <c r="F39" s="32">
        <f t="shared" si="32"/>
        <v>0</v>
      </c>
      <c r="G39" s="32" t="str">
        <f t="shared" si="32"/>
        <v>flag</v>
      </c>
      <c r="H39" s="32">
        <f t="shared" si="32"/>
        <v>1</v>
      </c>
      <c r="I39" s="32">
        <f t="shared" si="32"/>
        <v>0</v>
      </c>
      <c r="J39" s="32">
        <f t="shared" si="32"/>
        <v>0</v>
      </c>
      <c r="K39" s="32">
        <f t="shared" si="32"/>
        <v>0</v>
      </c>
      <c r="L39" s="32">
        <f t="shared" si="32"/>
        <v>0</v>
      </c>
      <c r="M39" s="32">
        <f t="shared" si="32"/>
        <v>0</v>
      </c>
      <c r="N39" s="32">
        <f t="shared" si="32"/>
        <v>0</v>
      </c>
      <c r="O39" s="32">
        <f t="shared" si="32"/>
        <v>0</v>
      </c>
      <c r="P39" s="32">
        <f t="shared" si="32"/>
        <v>0</v>
      </c>
      <c r="Q39" s="32">
        <f t="shared" si="32"/>
        <v>0</v>
      </c>
      <c r="R39" s="32">
        <f t="shared" si="32"/>
        <v>1</v>
      </c>
      <c r="S39" s="32">
        <f t="shared" si="32"/>
        <v>0</v>
      </c>
      <c r="T39" s="32">
        <f t="shared" si="32"/>
        <v>0</v>
      </c>
      <c r="U39" s="32">
        <f t="shared" si="32"/>
        <v>0</v>
      </c>
      <c r="V39" s="32">
        <f t="shared" si="32"/>
        <v>0</v>
      </c>
      <c r="W39" s="32">
        <f t="shared" si="32"/>
        <v>0</v>
      </c>
      <c r="X39" s="32">
        <f t="shared" si="32"/>
        <v>0</v>
      </c>
      <c r="Y39" s="32">
        <f t="shared" si="32"/>
        <v>0</v>
      </c>
      <c r="Z39" s="32">
        <f t="shared" si="32"/>
        <v>0</v>
      </c>
      <c r="AA39" s="32">
        <f t="shared" si="32"/>
        <v>0</v>
      </c>
      <c r="AB39" s="32">
        <f t="shared" si="32"/>
        <v>0</v>
      </c>
      <c r="AC39" s="32">
        <f t="shared" si="32"/>
        <v>0</v>
      </c>
      <c r="AD39" s="32">
        <f t="shared" si="32"/>
        <v>0</v>
      </c>
      <c r="AE39" s="32">
        <f t="shared" si="32"/>
        <v>0</v>
      </c>
      <c r="AF39" s="32">
        <f t="shared" si="32"/>
        <v>0</v>
      </c>
      <c r="AG39" s="32">
        <f t="shared" si="32"/>
        <v>0</v>
      </c>
      <c r="AH39" s="32">
        <f t="shared" si="32"/>
        <v>0</v>
      </c>
      <c r="AI39" s="32">
        <f t="shared" si="32"/>
        <v>0</v>
      </c>
      <c r="AJ39" s="32">
        <f t="shared" si="32"/>
        <v>0</v>
      </c>
      <c r="AK39" s="32">
        <f t="shared" ref="AK39:BE39" si="33" xml:space="preserve"> AK$64</f>
        <v>0</v>
      </c>
      <c r="AL39" s="32">
        <f t="shared" si="33"/>
        <v>0</v>
      </c>
      <c r="AM39" s="32">
        <f t="shared" si="33"/>
        <v>0</v>
      </c>
      <c r="AN39" s="32">
        <f t="shared" si="33"/>
        <v>0</v>
      </c>
      <c r="AO39" s="32">
        <f t="shared" si="33"/>
        <v>0</v>
      </c>
      <c r="AP39" s="32">
        <f t="shared" si="33"/>
        <v>0</v>
      </c>
      <c r="AQ39" s="32">
        <f t="shared" si="33"/>
        <v>0</v>
      </c>
      <c r="AR39" s="32">
        <f t="shared" si="33"/>
        <v>0</v>
      </c>
      <c r="AS39" s="32">
        <f t="shared" si="33"/>
        <v>0</v>
      </c>
      <c r="AT39" s="32">
        <f t="shared" si="33"/>
        <v>0</v>
      </c>
      <c r="AU39" s="32">
        <f t="shared" si="33"/>
        <v>0</v>
      </c>
      <c r="AV39" s="32">
        <f t="shared" si="33"/>
        <v>0</v>
      </c>
      <c r="AW39" s="32">
        <f t="shared" si="33"/>
        <v>0</v>
      </c>
      <c r="AX39" s="32">
        <f t="shared" si="33"/>
        <v>0</v>
      </c>
      <c r="AY39" s="32">
        <f t="shared" si="33"/>
        <v>0</v>
      </c>
      <c r="AZ39" s="32">
        <f t="shared" si="33"/>
        <v>0</v>
      </c>
      <c r="BA39" s="32">
        <f t="shared" si="33"/>
        <v>0</v>
      </c>
      <c r="BB39" s="32">
        <f t="shared" si="33"/>
        <v>0</v>
      </c>
      <c r="BC39" s="32">
        <f t="shared" si="33"/>
        <v>0</v>
      </c>
      <c r="BD39" s="32">
        <f t="shared" si="33"/>
        <v>0</v>
      </c>
      <c r="BE39" s="32">
        <f t="shared" si="33"/>
        <v>0</v>
      </c>
    </row>
    <row r="40" spans="1:57" x14ac:dyDescent="0.25">
      <c r="A40" s="33"/>
      <c r="B40" s="33"/>
      <c r="C40" s="30"/>
      <c r="D40" s="66"/>
      <c r="E40" s="32" t="str">
        <f t="shared" ref="E40:AJ40" si="34" xml:space="preserve"> E$68</f>
        <v>First construction period flag - m</v>
      </c>
      <c r="F40" s="32">
        <f t="shared" si="34"/>
        <v>0</v>
      </c>
      <c r="G40" s="32" t="str">
        <f t="shared" si="34"/>
        <v>flag</v>
      </c>
      <c r="H40" s="32">
        <f t="shared" si="34"/>
        <v>1</v>
      </c>
      <c r="I40" s="32">
        <f t="shared" si="34"/>
        <v>0</v>
      </c>
      <c r="J40" s="32">
        <f t="shared" si="34"/>
        <v>0</v>
      </c>
      <c r="K40" s="32">
        <f t="shared" si="34"/>
        <v>0</v>
      </c>
      <c r="L40" s="32">
        <f t="shared" si="34"/>
        <v>0</v>
      </c>
      <c r="M40" s="32">
        <f t="shared" si="34"/>
        <v>0</v>
      </c>
      <c r="N40" s="32">
        <f t="shared" si="34"/>
        <v>0</v>
      </c>
      <c r="O40" s="32">
        <f t="shared" si="34"/>
        <v>0</v>
      </c>
      <c r="P40" s="32">
        <f t="shared" si="34"/>
        <v>0</v>
      </c>
      <c r="Q40" s="32">
        <f t="shared" si="34"/>
        <v>0</v>
      </c>
      <c r="R40" s="32">
        <f t="shared" si="34"/>
        <v>0</v>
      </c>
      <c r="S40" s="32">
        <f t="shared" si="34"/>
        <v>1</v>
      </c>
      <c r="T40" s="32">
        <f t="shared" si="34"/>
        <v>0</v>
      </c>
      <c r="U40" s="32">
        <f t="shared" si="34"/>
        <v>0</v>
      </c>
      <c r="V40" s="32">
        <f t="shared" si="34"/>
        <v>0</v>
      </c>
      <c r="W40" s="32">
        <f t="shared" si="34"/>
        <v>0</v>
      </c>
      <c r="X40" s="32">
        <f t="shared" si="34"/>
        <v>0</v>
      </c>
      <c r="Y40" s="32">
        <f t="shared" si="34"/>
        <v>0</v>
      </c>
      <c r="Z40" s="32">
        <f t="shared" si="34"/>
        <v>0</v>
      </c>
      <c r="AA40" s="32">
        <f t="shared" si="34"/>
        <v>0</v>
      </c>
      <c r="AB40" s="32">
        <f t="shared" si="34"/>
        <v>0</v>
      </c>
      <c r="AC40" s="32">
        <f t="shared" si="34"/>
        <v>0</v>
      </c>
      <c r="AD40" s="32">
        <f t="shared" si="34"/>
        <v>0</v>
      </c>
      <c r="AE40" s="32">
        <f t="shared" si="34"/>
        <v>0</v>
      </c>
      <c r="AF40" s="32">
        <f t="shared" si="34"/>
        <v>0</v>
      </c>
      <c r="AG40" s="32">
        <f t="shared" si="34"/>
        <v>0</v>
      </c>
      <c r="AH40" s="32">
        <f t="shared" si="34"/>
        <v>0</v>
      </c>
      <c r="AI40" s="32">
        <f t="shared" si="34"/>
        <v>0</v>
      </c>
      <c r="AJ40" s="32">
        <f t="shared" si="34"/>
        <v>0</v>
      </c>
      <c r="AK40" s="32">
        <f t="shared" ref="AK40:BE40" si="35" xml:space="preserve"> AK$68</f>
        <v>0</v>
      </c>
      <c r="AL40" s="32">
        <f t="shared" si="35"/>
        <v>0</v>
      </c>
      <c r="AM40" s="32">
        <f t="shared" si="35"/>
        <v>0</v>
      </c>
      <c r="AN40" s="32">
        <f t="shared" si="35"/>
        <v>0</v>
      </c>
      <c r="AO40" s="32">
        <f t="shared" si="35"/>
        <v>0</v>
      </c>
      <c r="AP40" s="32">
        <f t="shared" si="35"/>
        <v>0</v>
      </c>
      <c r="AQ40" s="32">
        <f t="shared" si="35"/>
        <v>0</v>
      </c>
      <c r="AR40" s="32">
        <f t="shared" si="35"/>
        <v>0</v>
      </c>
      <c r="AS40" s="32">
        <f t="shared" si="35"/>
        <v>0</v>
      </c>
      <c r="AT40" s="32">
        <f t="shared" si="35"/>
        <v>0</v>
      </c>
      <c r="AU40" s="32">
        <f t="shared" si="35"/>
        <v>0</v>
      </c>
      <c r="AV40" s="32">
        <f t="shared" si="35"/>
        <v>0</v>
      </c>
      <c r="AW40" s="32">
        <f t="shared" si="35"/>
        <v>0</v>
      </c>
      <c r="AX40" s="32">
        <f t="shared" si="35"/>
        <v>0</v>
      </c>
      <c r="AY40" s="32">
        <f t="shared" si="35"/>
        <v>0</v>
      </c>
      <c r="AZ40" s="32">
        <f t="shared" si="35"/>
        <v>0</v>
      </c>
      <c r="BA40" s="32">
        <f t="shared" si="35"/>
        <v>0</v>
      </c>
      <c r="BB40" s="32">
        <f t="shared" si="35"/>
        <v>0</v>
      </c>
      <c r="BC40" s="32">
        <f t="shared" si="35"/>
        <v>0</v>
      </c>
      <c r="BD40" s="32">
        <f t="shared" si="35"/>
        <v>0</v>
      </c>
      <c r="BE40" s="32">
        <f t="shared" si="35"/>
        <v>0</v>
      </c>
    </row>
    <row r="41" spans="1:57" x14ac:dyDescent="0.25">
      <c r="A41" s="33"/>
      <c r="B41" s="33"/>
      <c r="C41" s="30"/>
      <c r="D41" s="66"/>
      <c r="E41" s="63" t="str">
        <f t="shared" ref="E41:AJ41" si="36" xml:space="preserve"> E$86</f>
        <v>First operating period flag - m</v>
      </c>
      <c r="F41" s="63">
        <f t="shared" si="36"/>
        <v>0</v>
      </c>
      <c r="G41" s="63" t="str">
        <f t="shared" si="36"/>
        <v>flag</v>
      </c>
      <c r="H41" s="63">
        <f t="shared" si="36"/>
        <v>1</v>
      </c>
      <c r="I41" s="63">
        <f t="shared" si="36"/>
        <v>0</v>
      </c>
      <c r="J41" s="63">
        <f t="shared" si="36"/>
        <v>0</v>
      </c>
      <c r="K41" s="63">
        <f t="shared" si="36"/>
        <v>0</v>
      </c>
      <c r="L41" s="63">
        <f t="shared" si="36"/>
        <v>0</v>
      </c>
      <c r="M41" s="63">
        <f t="shared" si="36"/>
        <v>0</v>
      </c>
      <c r="N41" s="63">
        <f t="shared" si="36"/>
        <v>0</v>
      </c>
      <c r="O41" s="63">
        <f t="shared" si="36"/>
        <v>0</v>
      </c>
      <c r="P41" s="63">
        <f t="shared" si="36"/>
        <v>0</v>
      </c>
      <c r="Q41" s="63">
        <f t="shared" si="36"/>
        <v>0</v>
      </c>
      <c r="R41" s="63">
        <f t="shared" si="36"/>
        <v>0</v>
      </c>
      <c r="S41" s="63">
        <f t="shared" si="36"/>
        <v>0</v>
      </c>
      <c r="T41" s="63">
        <f t="shared" si="36"/>
        <v>0</v>
      </c>
      <c r="U41" s="63">
        <f t="shared" si="36"/>
        <v>0</v>
      </c>
      <c r="V41" s="63">
        <f t="shared" si="36"/>
        <v>0</v>
      </c>
      <c r="W41" s="63">
        <f t="shared" si="36"/>
        <v>0</v>
      </c>
      <c r="X41" s="63">
        <f t="shared" si="36"/>
        <v>0</v>
      </c>
      <c r="Y41" s="63">
        <f t="shared" si="36"/>
        <v>0</v>
      </c>
      <c r="Z41" s="63">
        <f t="shared" si="36"/>
        <v>0</v>
      </c>
      <c r="AA41" s="63">
        <f t="shared" si="36"/>
        <v>0</v>
      </c>
      <c r="AB41" s="63">
        <f t="shared" si="36"/>
        <v>0</v>
      </c>
      <c r="AC41" s="63">
        <f t="shared" si="36"/>
        <v>0</v>
      </c>
      <c r="AD41" s="63">
        <f t="shared" si="36"/>
        <v>0</v>
      </c>
      <c r="AE41" s="63">
        <f t="shared" si="36"/>
        <v>0</v>
      </c>
      <c r="AF41" s="63">
        <f t="shared" si="36"/>
        <v>0</v>
      </c>
      <c r="AG41" s="63">
        <f t="shared" si="36"/>
        <v>0</v>
      </c>
      <c r="AH41" s="63">
        <f t="shared" si="36"/>
        <v>0</v>
      </c>
      <c r="AI41" s="63">
        <f t="shared" si="36"/>
        <v>0</v>
      </c>
      <c r="AJ41" s="63">
        <f t="shared" si="36"/>
        <v>0</v>
      </c>
      <c r="AK41" s="63">
        <f t="shared" ref="AK41:BE41" si="37" xml:space="preserve"> AK$86</f>
        <v>1</v>
      </c>
      <c r="AL41" s="63">
        <f t="shared" si="37"/>
        <v>0</v>
      </c>
      <c r="AM41" s="63">
        <f t="shared" si="37"/>
        <v>0</v>
      </c>
      <c r="AN41" s="63">
        <f t="shared" si="37"/>
        <v>0</v>
      </c>
      <c r="AO41" s="63">
        <f t="shared" si="37"/>
        <v>0</v>
      </c>
      <c r="AP41" s="63">
        <f t="shared" si="37"/>
        <v>0</v>
      </c>
      <c r="AQ41" s="63">
        <f t="shared" si="37"/>
        <v>0</v>
      </c>
      <c r="AR41" s="63">
        <f t="shared" si="37"/>
        <v>0</v>
      </c>
      <c r="AS41" s="63">
        <f t="shared" si="37"/>
        <v>0</v>
      </c>
      <c r="AT41" s="63">
        <f t="shared" si="37"/>
        <v>0</v>
      </c>
      <c r="AU41" s="63">
        <f t="shared" si="37"/>
        <v>0</v>
      </c>
      <c r="AV41" s="63">
        <f t="shared" si="37"/>
        <v>0</v>
      </c>
      <c r="AW41" s="63">
        <f t="shared" si="37"/>
        <v>0</v>
      </c>
      <c r="AX41" s="63">
        <f t="shared" si="37"/>
        <v>0</v>
      </c>
      <c r="AY41" s="63">
        <f t="shared" si="37"/>
        <v>0</v>
      </c>
      <c r="AZ41" s="63">
        <f t="shared" si="37"/>
        <v>0</v>
      </c>
      <c r="BA41" s="63">
        <f t="shared" si="37"/>
        <v>0</v>
      </c>
      <c r="BB41" s="63">
        <f t="shared" si="37"/>
        <v>0</v>
      </c>
      <c r="BC41" s="63">
        <f t="shared" si="37"/>
        <v>0</v>
      </c>
      <c r="BD41" s="63">
        <f t="shared" si="37"/>
        <v>0</v>
      </c>
      <c r="BE41" s="63">
        <f t="shared" si="37"/>
        <v>0</v>
      </c>
    </row>
    <row r="42" spans="1:57" x14ac:dyDescent="0.25">
      <c r="A42" s="33"/>
      <c r="B42" s="33"/>
      <c r="C42" s="30"/>
      <c r="D42" s="32"/>
      <c r="E42" s="32" t="s">
        <v>378</v>
      </c>
      <c r="F42" s="32"/>
      <c r="G42" s="32" t="s">
        <v>14</v>
      </c>
      <c r="H42" s="32"/>
      <c r="I42" s="31"/>
      <c r="J42" s="32">
        <f t="shared" ref="J42:BE42" si="38" xml:space="preserve"> I42 + MAX(J38:J41)</f>
        <v>1</v>
      </c>
      <c r="K42" s="32">
        <f t="shared" si="38"/>
        <v>1</v>
      </c>
      <c r="L42" s="32">
        <f t="shared" si="38"/>
        <v>1</v>
      </c>
      <c r="M42" s="32">
        <f t="shared" si="38"/>
        <v>1</v>
      </c>
      <c r="N42" s="32">
        <f t="shared" si="38"/>
        <v>1</v>
      </c>
      <c r="O42" s="32">
        <f t="shared" si="38"/>
        <v>1</v>
      </c>
      <c r="P42" s="32">
        <f t="shared" si="38"/>
        <v>1</v>
      </c>
      <c r="Q42" s="32">
        <f t="shared" si="38"/>
        <v>1</v>
      </c>
      <c r="R42" s="32">
        <f t="shared" si="38"/>
        <v>2</v>
      </c>
      <c r="S42" s="32">
        <f t="shared" si="38"/>
        <v>3</v>
      </c>
      <c r="T42" s="32">
        <f t="shared" si="38"/>
        <v>3</v>
      </c>
      <c r="U42" s="32">
        <f t="shared" si="38"/>
        <v>3</v>
      </c>
      <c r="V42" s="32">
        <f t="shared" si="38"/>
        <v>3</v>
      </c>
      <c r="W42" s="32">
        <f t="shared" si="38"/>
        <v>3</v>
      </c>
      <c r="X42" s="32">
        <f t="shared" si="38"/>
        <v>3</v>
      </c>
      <c r="Y42" s="32">
        <f t="shared" si="38"/>
        <v>3</v>
      </c>
      <c r="Z42" s="32">
        <f t="shared" si="38"/>
        <v>3</v>
      </c>
      <c r="AA42" s="32">
        <f t="shared" si="38"/>
        <v>3</v>
      </c>
      <c r="AB42" s="32">
        <f t="shared" si="38"/>
        <v>3</v>
      </c>
      <c r="AC42" s="32">
        <f t="shared" si="38"/>
        <v>3</v>
      </c>
      <c r="AD42" s="32">
        <f t="shared" si="38"/>
        <v>3</v>
      </c>
      <c r="AE42" s="32">
        <f t="shared" si="38"/>
        <v>3</v>
      </c>
      <c r="AF42" s="32">
        <f t="shared" si="38"/>
        <v>3</v>
      </c>
      <c r="AG42" s="32">
        <f t="shared" si="38"/>
        <v>3</v>
      </c>
      <c r="AH42" s="32">
        <f t="shared" si="38"/>
        <v>3</v>
      </c>
      <c r="AI42" s="32">
        <f t="shared" si="38"/>
        <v>3</v>
      </c>
      <c r="AJ42" s="32">
        <f t="shared" si="38"/>
        <v>3</v>
      </c>
      <c r="AK42" s="32">
        <f t="shared" si="38"/>
        <v>4</v>
      </c>
      <c r="AL42" s="32">
        <f t="shared" si="38"/>
        <v>4</v>
      </c>
      <c r="AM42" s="32">
        <f t="shared" si="38"/>
        <v>4</v>
      </c>
      <c r="AN42" s="32">
        <f t="shared" si="38"/>
        <v>4</v>
      </c>
      <c r="AO42" s="32">
        <f t="shared" si="38"/>
        <v>4</v>
      </c>
      <c r="AP42" s="32">
        <f t="shared" si="38"/>
        <v>4</v>
      </c>
      <c r="AQ42" s="32">
        <f t="shared" si="38"/>
        <v>4</v>
      </c>
      <c r="AR42" s="32">
        <f t="shared" si="38"/>
        <v>4</v>
      </c>
      <c r="AS42" s="32">
        <f t="shared" si="38"/>
        <v>4</v>
      </c>
      <c r="AT42" s="32">
        <f t="shared" si="38"/>
        <v>4</v>
      </c>
      <c r="AU42" s="32">
        <f t="shared" si="38"/>
        <v>4</v>
      </c>
      <c r="AV42" s="32">
        <f t="shared" si="38"/>
        <v>4</v>
      </c>
      <c r="AW42" s="32">
        <f t="shared" si="38"/>
        <v>4</v>
      </c>
      <c r="AX42" s="32">
        <f t="shared" si="38"/>
        <v>4</v>
      </c>
      <c r="AY42" s="32">
        <f t="shared" si="38"/>
        <v>4</v>
      </c>
      <c r="AZ42" s="32">
        <f t="shared" si="38"/>
        <v>4</v>
      </c>
      <c r="BA42" s="32">
        <f t="shared" si="38"/>
        <v>4</v>
      </c>
      <c r="BB42" s="32">
        <f t="shared" si="38"/>
        <v>4</v>
      </c>
      <c r="BC42" s="32">
        <f t="shared" si="38"/>
        <v>4</v>
      </c>
      <c r="BD42" s="32">
        <f t="shared" si="38"/>
        <v>4</v>
      </c>
      <c r="BE42" s="32">
        <f t="shared" si="38"/>
        <v>4</v>
      </c>
    </row>
    <row r="43" spans="1:57" x14ac:dyDescent="0.25">
      <c r="E43" s="9"/>
      <c r="F43" s="9"/>
      <c r="G43" s="9"/>
      <c r="H43" s="9"/>
      <c r="J43" s="9"/>
    </row>
    <row r="44" spans="1:57" x14ac:dyDescent="0.25">
      <c r="E44" s="197" t="str">
        <f xml:space="preserve"> InpC!E$199</f>
        <v>Pre-forecast period</v>
      </c>
      <c r="F44" s="197" t="str">
        <f xml:space="preserve"> InpC!F$199</f>
        <v>Pre-fcst</v>
      </c>
      <c r="G44" s="197" t="str">
        <f xml:space="preserve"> InpC!G$199</f>
        <v>label</v>
      </c>
    </row>
    <row r="45" spans="1:57" x14ac:dyDescent="0.25">
      <c r="E45" s="74" t="str">
        <f xml:space="preserve"> InpC!E$200</f>
        <v>Financial Close</v>
      </c>
      <c r="F45" s="74" t="str">
        <f xml:space="preserve"> InpC!F$200</f>
        <v>Fin Close</v>
      </c>
      <c r="G45" s="74" t="str">
        <f xml:space="preserve"> InpC!G$200</f>
        <v>label</v>
      </c>
      <c r="H45" s="9"/>
      <c r="J45" s="9"/>
    </row>
    <row r="46" spans="1:57" x14ac:dyDescent="0.25">
      <c r="E46" s="74" t="str">
        <f xml:space="preserve"> InpC!E$201</f>
        <v>Construction</v>
      </c>
      <c r="F46" s="74" t="str">
        <f xml:space="preserve"> InpC!F$201</f>
        <v>Construction</v>
      </c>
      <c r="G46" s="74" t="str">
        <f xml:space="preserve"> InpC!G$201</f>
        <v>label</v>
      </c>
      <c r="H46" s="9"/>
      <c r="J46" s="9"/>
    </row>
    <row r="47" spans="1:57" x14ac:dyDescent="0.25">
      <c r="E47" s="74" t="str">
        <f xml:space="preserve"> InpC!E$202</f>
        <v>Operations</v>
      </c>
      <c r="F47" s="74" t="str">
        <f xml:space="preserve"> InpC!F$202</f>
        <v>Operations</v>
      </c>
      <c r="G47" s="74" t="str">
        <f xml:space="preserve"> InpC!G$202</f>
        <v>label</v>
      </c>
      <c r="H47" s="9"/>
      <c r="J47" s="9"/>
    </row>
    <row r="48" spans="1:57" x14ac:dyDescent="0.25">
      <c r="E48" s="74" t="str">
        <f xml:space="preserve"> InpC!E$203</f>
        <v>Post ops</v>
      </c>
      <c r="F48" s="74" t="str">
        <f xml:space="preserve"> InpC!F$203</f>
        <v>Post ops</v>
      </c>
      <c r="G48" s="74" t="str">
        <f xml:space="preserve"> InpC!G$203</f>
        <v>label</v>
      </c>
      <c r="H48" s="9"/>
      <c r="J48" s="9"/>
    </row>
    <row r="49" spans="1:57" x14ac:dyDescent="0.25">
      <c r="A49" s="67"/>
      <c r="B49" s="67"/>
      <c r="C49" s="68"/>
      <c r="D49" s="70"/>
      <c r="E49" s="157" t="str">
        <f t="shared" ref="E49:AJ49" si="39" xml:space="preserve"> E$42</f>
        <v>Timeline label counter - m</v>
      </c>
      <c r="F49" s="157">
        <f t="shared" si="39"/>
        <v>0</v>
      </c>
      <c r="G49" s="157" t="str">
        <f t="shared" si="39"/>
        <v>counter</v>
      </c>
      <c r="H49" s="157">
        <f t="shared" si="39"/>
        <v>0</v>
      </c>
      <c r="I49" s="157">
        <f t="shared" si="39"/>
        <v>0</v>
      </c>
      <c r="J49" s="157">
        <f t="shared" si="39"/>
        <v>1</v>
      </c>
      <c r="K49" s="157">
        <f t="shared" si="39"/>
        <v>1</v>
      </c>
      <c r="L49" s="157">
        <f t="shared" si="39"/>
        <v>1</v>
      </c>
      <c r="M49" s="157">
        <f t="shared" si="39"/>
        <v>1</v>
      </c>
      <c r="N49" s="157">
        <f t="shared" si="39"/>
        <v>1</v>
      </c>
      <c r="O49" s="157">
        <f t="shared" si="39"/>
        <v>1</v>
      </c>
      <c r="P49" s="157">
        <f t="shared" si="39"/>
        <v>1</v>
      </c>
      <c r="Q49" s="157">
        <f t="shared" si="39"/>
        <v>1</v>
      </c>
      <c r="R49" s="157">
        <f t="shared" si="39"/>
        <v>2</v>
      </c>
      <c r="S49" s="157">
        <f t="shared" si="39"/>
        <v>3</v>
      </c>
      <c r="T49" s="157">
        <f t="shared" si="39"/>
        <v>3</v>
      </c>
      <c r="U49" s="157">
        <f t="shared" si="39"/>
        <v>3</v>
      </c>
      <c r="V49" s="157">
        <f t="shared" si="39"/>
        <v>3</v>
      </c>
      <c r="W49" s="157">
        <f t="shared" si="39"/>
        <v>3</v>
      </c>
      <c r="X49" s="157">
        <f t="shared" si="39"/>
        <v>3</v>
      </c>
      <c r="Y49" s="157">
        <f t="shared" si="39"/>
        <v>3</v>
      </c>
      <c r="Z49" s="157">
        <f t="shared" si="39"/>
        <v>3</v>
      </c>
      <c r="AA49" s="157">
        <f t="shared" si="39"/>
        <v>3</v>
      </c>
      <c r="AB49" s="157">
        <f t="shared" si="39"/>
        <v>3</v>
      </c>
      <c r="AC49" s="157">
        <f t="shared" si="39"/>
        <v>3</v>
      </c>
      <c r="AD49" s="157">
        <f t="shared" si="39"/>
        <v>3</v>
      </c>
      <c r="AE49" s="157">
        <f t="shared" si="39"/>
        <v>3</v>
      </c>
      <c r="AF49" s="157">
        <f t="shared" si="39"/>
        <v>3</v>
      </c>
      <c r="AG49" s="157">
        <f t="shared" si="39"/>
        <v>3</v>
      </c>
      <c r="AH49" s="157">
        <f t="shared" si="39"/>
        <v>3</v>
      </c>
      <c r="AI49" s="157">
        <f t="shared" si="39"/>
        <v>3</v>
      </c>
      <c r="AJ49" s="157">
        <f t="shared" si="39"/>
        <v>3</v>
      </c>
      <c r="AK49" s="157">
        <f t="shared" ref="AK49:BE49" si="40" xml:space="preserve"> AK$42</f>
        <v>4</v>
      </c>
      <c r="AL49" s="157">
        <f t="shared" si="40"/>
        <v>4</v>
      </c>
      <c r="AM49" s="157">
        <f t="shared" si="40"/>
        <v>4</v>
      </c>
      <c r="AN49" s="157">
        <f t="shared" si="40"/>
        <v>4</v>
      </c>
      <c r="AO49" s="157">
        <f t="shared" si="40"/>
        <v>4</v>
      </c>
      <c r="AP49" s="157">
        <f t="shared" si="40"/>
        <v>4</v>
      </c>
      <c r="AQ49" s="157">
        <f t="shared" si="40"/>
        <v>4</v>
      </c>
      <c r="AR49" s="157">
        <f t="shared" si="40"/>
        <v>4</v>
      </c>
      <c r="AS49" s="157">
        <f t="shared" si="40"/>
        <v>4</v>
      </c>
      <c r="AT49" s="157">
        <f t="shared" si="40"/>
        <v>4</v>
      </c>
      <c r="AU49" s="157">
        <f t="shared" si="40"/>
        <v>4</v>
      </c>
      <c r="AV49" s="157">
        <f t="shared" si="40"/>
        <v>4</v>
      </c>
      <c r="AW49" s="157">
        <f t="shared" si="40"/>
        <v>4</v>
      </c>
      <c r="AX49" s="157">
        <f t="shared" si="40"/>
        <v>4</v>
      </c>
      <c r="AY49" s="157">
        <f t="shared" si="40"/>
        <v>4</v>
      </c>
      <c r="AZ49" s="157">
        <f t="shared" si="40"/>
        <v>4</v>
      </c>
      <c r="BA49" s="157">
        <f t="shared" si="40"/>
        <v>4</v>
      </c>
      <c r="BB49" s="157">
        <f t="shared" si="40"/>
        <v>4</v>
      </c>
      <c r="BC49" s="157">
        <f t="shared" si="40"/>
        <v>4</v>
      </c>
      <c r="BD49" s="157">
        <f t="shared" si="40"/>
        <v>4</v>
      </c>
      <c r="BE49" s="157">
        <f t="shared" si="40"/>
        <v>4</v>
      </c>
    </row>
    <row r="50" spans="1:57" s="199" customFormat="1" x14ac:dyDescent="0.25">
      <c r="A50" s="582"/>
      <c r="B50" s="582"/>
      <c r="C50" s="583"/>
      <c r="D50" s="584"/>
      <c r="E50" s="585" t="s">
        <v>379</v>
      </c>
      <c r="F50" s="585"/>
      <c r="G50" s="585" t="s">
        <v>26</v>
      </c>
      <c r="H50" s="586"/>
      <c r="I50" s="586"/>
      <c r="J50" s="586" t="str">
        <f t="shared" ref="J50:BE50" si="41">INDEX($F44:$F48, J49)</f>
        <v>Pre-fcst</v>
      </c>
      <c r="K50" s="586" t="str">
        <f t="shared" si="41"/>
        <v>Pre-fcst</v>
      </c>
      <c r="L50" s="586" t="str">
        <f t="shared" si="41"/>
        <v>Pre-fcst</v>
      </c>
      <c r="M50" s="586" t="str">
        <f t="shared" si="41"/>
        <v>Pre-fcst</v>
      </c>
      <c r="N50" s="586" t="str">
        <f t="shared" si="41"/>
        <v>Pre-fcst</v>
      </c>
      <c r="O50" s="586" t="str">
        <f t="shared" si="41"/>
        <v>Pre-fcst</v>
      </c>
      <c r="P50" s="586" t="str">
        <f t="shared" si="41"/>
        <v>Pre-fcst</v>
      </c>
      <c r="Q50" s="586" t="str">
        <f t="shared" si="41"/>
        <v>Pre-fcst</v>
      </c>
      <c r="R50" s="586" t="str">
        <f t="shared" si="41"/>
        <v>Fin Close</v>
      </c>
      <c r="S50" s="586" t="str">
        <f t="shared" si="41"/>
        <v>Construction</v>
      </c>
      <c r="T50" s="586" t="str">
        <f t="shared" si="41"/>
        <v>Construction</v>
      </c>
      <c r="U50" s="586" t="str">
        <f t="shared" si="41"/>
        <v>Construction</v>
      </c>
      <c r="V50" s="586" t="str">
        <f t="shared" si="41"/>
        <v>Construction</v>
      </c>
      <c r="W50" s="586" t="str">
        <f t="shared" si="41"/>
        <v>Construction</v>
      </c>
      <c r="X50" s="586" t="str">
        <f t="shared" si="41"/>
        <v>Construction</v>
      </c>
      <c r="Y50" s="586" t="str">
        <f t="shared" si="41"/>
        <v>Construction</v>
      </c>
      <c r="Z50" s="586" t="str">
        <f t="shared" si="41"/>
        <v>Construction</v>
      </c>
      <c r="AA50" s="586" t="str">
        <f t="shared" si="41"/>
        <v>Construction</v>
      </c>
      <c r="AB50" s="586" t="str">
        <f t="shared" si="41"/>
        <v>Construction</v>
      </c>
      <c r="AC50" s="586" t="str">
        <f t="shared" si="41"/>
        <v>Construction</v>
      </c>
      <c r="AD50" s="586" t="str">
        <f t="shared" si="41"/>
        <v>Construction</v>
      </c>
      <c r="AE50" s="586" t="str">
        <f t="shared" si="41"/>
        <v>Construction</v>
      </c>
      <c r="AF50" s="586" t="str">
        <f t="shared" si="41"/>
        <v>Construction</v>
      </c>
      <c r="AG50" s="586" t="str">
        <f t="shared" si="41"/>
        <v>Construction</v>
      </c>
      <c r="AH50" s="586" t="str">
        <f t="shared" si="41"/>
        <v>Construction</v>
      </c>
      <c r="AI50" s="586" t="str">
        <f t="shared" si="41"/>
        <v>Construction</v>
      </c>
      <c r="AJ50" s="586" t="str">
        <f t="shared" si="41"/>
        <v>Construction</v>
      </c>
      <c r="AK50" s="586" t="str">
        <f t="shared" si="41"/>
        <v>Operations</v>
      </c>
      <c r="AL50" s="586" t="str">
        <f t="shared" si="41"/>
        <v>Operations</v>
      </c>
      <c r="AM50" s="586" t="str">
        <f t="shared" si="41"/>
        <v>Operations</v>
      </c>
      <c r="AN50" s="586" t="str">
        <f t="shared" si="41"/>
        <v>Operations</v>
      </c>
      <c r="AO50" s="586" t="str">
        <f t="shared" si="41"/>
        <v>Operations</v>
      </c>
      <c r="AP50" s="586" t="str">
        <f t="shared" si="41"/>
        <v>Operations</v>
      </c>
      <c r="AQ50" s="586" t="str">
        <f t="shared" si="41"/>
        <v>Operations</v>
      </c>
      <c r="AR50" s="586" t="str">
        <f t="shared" si="41"/>
        <v>Operations</v>
      </c>
      <c r="AS50" s="586" t="str">
        <f t="shared" si="41"/>
        <v>Operations</v>
      </c>
      <c r="AT50" s="586" t="str">
        <f t="shared" si="41"/>
        <v>Operations</v>
      </c>
      <c r="AU50" s="586" t="str">
        <f t="shared" si="41"/>
        <v>Operations</v>
      </c>
      <c r="AV50" s="586" t="str">
        <f t="shared" si="41"/>
        <v>Operations</v>
      </c>
      <c r="AW50" s="586" t="str">
        <f t="shared" si="41"/>
        <v>Operations</v>
      </c>
      <c r="AX50" s="586" t="str">
        <f t="shared" si="41"/>
        <v>Operations</v>
      </c>
      <c r="AY50" s="586" t="str">
        <f t="shared" si="41"/>
        <v>Operations</v>
      </c>
      <c r="AZ50" s="586" t="str">
        <f t="shared" si="41"/>
        <v>Operations</v>
      </c>
      <c r="BA50" s="586" t="str">
        <f t="shared" si="41"/>
        <v>Operations</v>
      </c>
      <c r="BB50" s="586" t="str">
        <f t="shared" si="41"/>
        <v>Operations</v>
      </c>
      <c r="BC50" s="586" t="str">
        <f t="shared" si="41"/>
        <v>Operations</v>
      </c>
      <c r="BD50" s="586" t="str">
        <f t="shared" si="41"/>
        <v>Operations</v>
      </c>
      <c r="BE50" s="586" t="str">
        <f t="shared" si="41"/>
        <v>Operations</v>
      </c>
    </row>
    <row r="52" spans="1:57" x14ac:dyDescent="0.25">
      <c r="A52" s="630"/>
      <c r="B52" s="630" t="s">
        <v>449</v>
      </c>
      <c r="C52" s="631"/>
      <c r="D52" s="632"/>
      <c r="E52" s="633"/>
      <c r="F52" s="633"/>
      <c r="G52" s="633"/>
      <c r="H52" s="633"/>
      <c r="I52" s="634"/>
      <c r="J52" s="633"/>
    </row>
    <row r="53" spans="1:57" x14ac:dyDescent="0.25">
      <c r="E53" s="200" t="str">
        <f xml:space="preserve"> InpC!E$16</f>
        <v>Length of operating period</v>
      </c>
      <c r="F53" s="200">
        <f xml:space="preserve"> InpC!F$16</f>
        <v>3</v>
      </c>
      <c r="G53" s="200" t="str">
        <f xml:space="preserve"> InpC!G$16</f>
        <v>months</v>
      </c>
      <c r="H53" s="2"/>
      <c r="I53" s="16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</row>
    <row r="54" spans="1:57" x14ac:dyDescent="0.25">
      <c r="A54" s="35"/>
      <c r="B54" s="35"/>
      <c r="C54" s="65"/>
      <c r="D54" s="62"/>
      <c r="E54" s="63" t="str">
        <f t="shared" ref="E54:AJ54" si="42" xml:space="preserve"> E$14</f>
        <v>First model column flag - m</v>
      </c>
      <c r="F54" s="63">
        <f t="shared" si="42"/>
        <v>0</v>
      </c>
      <c r="G54" s="63" t="str">
        <f t="shared" si="42"/>
        <v>flag</v>
      </c>
      <c r="H54" s="63">
        <f t="shared" si="42"/>
        <v>1</v>
      </c>
      <c r="I54" s="63">
        <f t="shared" si="42"/>
        <v>0</v>
      </c>
      <c r="J54" s="63">
        <f t="shared" si="42"/>
        <v>1</v>
      </c>
      <c r="K54" s="63">
        <f t="shared" si="42"/>
        <v>0</v>
      </c>
      <c r="L54" s="63">
        <f t="shared" si="42"/>
        <v>0</v>
      </c>
      <c r="M54" s="63">
        <f t="shared" si="42"/>
        <v>0</v>
      </c>
      <c r="N54" s="63">
        <f t="shared" si="42"/>
        <v>0</v>
      </c>
      <c r="O54" s="63">
        <f t="shared" si="42"/>
        <v>0</v>
      </c>
      <c r="P54" s="63">
        <f t="shared" si="42"/>
        <v>0</v>
      </c>
      <c r="Q54" s="63">
        <f t="shared" si="42"/>
        <v>0</v>
      </c>
      <c r="R54" s="63">
        <f t="shared" si="42"/>
        <v>0</v>
      </c>
      <c r="S54" s="63">
        <f t="shared" si="42"/>
        <v>0</v>
      </c>
      <c r="T54" s="63">
        <f t="shared" si="42"/>
        <v>0</v>
      </c>
      <c r="U54" s="63">
        <f t="shared" si="42"/>
        <v>0</v>
      </c>
      <c r="V54" s="63">
        <f t="shared" si="42"/>
        <v>0</v>
      </c>
      <c r="W54" s="63">
        <f t="shared" si="42"/>
        <v>0</v>
      </c>
      <c r="X54" s="63">
        <f t="shared" si="42"/>
        <v>0</v>
      </c>
      <c r="Y54" s="63">
        <f t="shared" si="42"/>
        <v>0</v>
      </c>
      <c r="Z54" s="63">
        <f t="shared" si="42"/>
        <v>0</v>
      </c>
      <c r="AA54" s="63">
        <f t="shared" si="42"/>
        <v>0</v>
      </c>
      <c r="AB54" s="63">
        <f t="shared" si="42"/>
        <v>0</v>
      </c>
      <c r="AC54" s="63">
        <f t="shared" si="42"/>
        <v>0</v>
      </c>
      <c r="AD54" s="63">
        <f t="shared" si="42"/>
        <v>0</v>
      </c>
      <c r="AE54" s="63">
        <f t="shared" si="42"/>
        <v>0</v>
      </c>
      <c r="AF54" s="63">
        <f t="shared" si="42"/>
        <v>0</v>
      </c>
      <c r="AG54" s="63">
        <f t="shared" si="42"/>
        <v>0</v>
      </c>
      <c r="AH54" s="63">
        <f t="shared" si="42"/>
        <v>0</v>
      </c>
      <c r="AI54" s="63">
        <f t="shared" si="42"/>
        <v>0</v>
      </c>
      <c r="AJ54" s="63">
        <f t="shared" si="42"/>
        <v>0</v>
      </c>
      <c r="AK54" s="63">
        <f t="shared" ref="AK54:BE54" si="43" xml:space="preserve"> AK$14</f>
        <v>0</v>
      </c>
      <c r="AL54" s="63">
        <f t="shared" si="43"/>
        <v>0</v>
      </c>
      <c r="AM54" s="63">
        <f t="shared" si="43"/>
        <v>0</v>
      </c>
      <c r="AN54" s="63">
        <f t="shared" si="43"/>
        <v>0</v>
      </c>
      <c r="AO54" s="63">
        <f t="shared" si="43"/>
        <v>0</v>
      </c>
      <c r="AP54" s="63">
        <f t="shared" si="43"/>
        <v>0</v>
      </c>
      <c r="AQ54" s="63">
        <f t="shared" si="43"/>
        <v>0</v>
      </c>
      <c r="AR54" s="63">
        <f t="shared" si="43"/>
        <v>0</v>
      </c>
      <c r="AS54" s="63">
        <f t="shared" si="43"/>
        <v>0</v>
      </c>
      <c r="AT54" s="63">
        <f t="shared" si="43"/>
        <v>0</v>
      </c>
      <c r="AU54" s="63">
        <f t="shared" si="43"/>
        <v>0</v>
      </c>
      <c r="AV54" s="63">
        <f t="shared" si="43"/>
        <v>0</v>
      </c>
      <c r="AW54" s="63">
        <f t="shared" si="43"/>
        <v>0</v>
      </c>
      <c r="AX54" s="63">
        <f t="shared" si="43"/>
        <v>0</v>
      </c>
      <c r="AY54" s="63">
        <f t="shared" si="43"/>
        <v>0</v>
      </c>
      <c r="AZ54" s="63">
        <f t="shared" si="43"/>
        <v>0</v>
      </c>
      <c r="BA54" s="63">
        <f t="shared" si="43"/>
        <v>0</v>
      </c>
      <c r="BB54" s="63">
        <f t="shared" si="43"/>
        <v>0</v>
      </c>
      <c r="BC54" s="63">
        <f t="shared" si="43"/>
        <v>0</v>
      </c>
      <c r="BD54" s="63">
        <f t="shared" si="43"/>
        <v>0</v>
      </c>
      <c r="BE54" s="63">
        <f t="shared" si="43"/>
        <v>0</v>
      </c>
    </row>
    <row r="55" spans="1:57" s="177" customFormat="1" x14ac:dyDescent="0.25">
      <c r="A55" s="640"/>
      <c r="B55" s="640"/>
      <c r="C55" s="641"/>
      <c r="D55" s="279"/>
      <c r="E55" s="176" t="str">
        <f t="shared" ref="E55:AJ55" si="44" xml:space="preserve"> E$10</f>
        <v>Model column counter</v>
      </c>
      <c r="F55" s="176">
        <f t="shared" si="44"/>
        <v>0</v>
      </c>
      <c r="G55" s="176" t="str">
        <f t="shared" si="44"/>
        <v>counter</v>
      </c>
      <c r="H55" s="176">
        <f t="shared" si="44"/>
        <v>0</v>
      </c>
      <c r="I55" s="176">
        <f t="shared" si="44"/>
        <v>0</v>
      </c>
      <c r="J55" s="176">
        <f t="shared" si="44"/>
        <v>1</v>
      </c>
      <c r="K55" s="176">
        <f t="shared" si="44"/>
        <v>2</v>
      </c>
      <c r="L55" s="176">
        <f t="shared" si="44"/>
        <v>3</v>
      </c>
      <c r="M55" s="176">
        <f t="shared" si="44"/>
        <v>4</v>
      </c>
      <c r="N55" s="176">
        <f t="shared" si="44"/>
        <v>5</v>
      </c>
      <c r="O55" s="176">
        <f t="shared" si="44"/>
        <v>6</v>
      </c>
      <c r="P55" s="176">
        <f t="shared" si="44"/>
        <v>7</v>
      </c>
      <c r="Q55" s="176">
        <f t="shared" si="44"/>
        <v>8</v>
      </c>
      <c r="R55" s="176">
        <f t="shared" si="44"/>
        <v>9</v>
      </c>
      <c r="S55" s="176">
        <f t="shared" si="44"/>
        <v>10</v>
      </c>
      <c r="T55" s="176">
        <f t="shared" si="44"/>
        <v>11</v>
      </c>
      <c r="U55" s="176">
        <f t="shared" si="44"/>
        <v>12</v>
      </c>
      <c r="V55" s="176">
        <f t="shared" si="44"/>
        <v>13</v>
      </c>
      <c r="W55" s="176">
        <f t="shared" si="44"/>
        <v>14</v>
      </c>
      <c r="X55" s="176">
        <f t="shared" si="44"/>
        <v>15</v>
      </c>
      <c r="Y55" s="176">
        <f t="shared" si="44"/>
        <v>16</v>
      </c>
      <c r="Z55" s="176">
        <f t="shared" si="44"/>
        <v>17</v>
      </c>
      <c r="AA55" s="176">
        <f t="shared" si="44"/>
        <v>18</v>
      </c>
      <c r="AB55" s="176">
        <f t="shared" si="44"/>
        <v>19</v>
      </c>
      <c r="AC55" s="176">
        <f t="shared" si="44"/>
        <v>20</v>
      </c>
      <c r="AD55" s="176">
        <f t="shared" si="44"/>
        <v>21</v>
      </c>
      <c r="AE55" s="176">
        <f t="shared" si="44"/>
        <v>22</v>
      </c>
      <c r="AF55" s="176">
        <f t="shared" si="44"/>
        <v>23</v>
      </c>
      <c r="AG55" s="176">
        <f t="shared" si="44"/>
        <v>24</v>
      </c>
      <c r="AH55" s="176">
        <f t="shared" si="44"/>
        <v>25</v>
      </c>
      <c r="AI55" s="176">
        <f t="shared" si="44"/>
        <v>26</v>
      </c>
      <c r="AJ55" s="176">
        <f t="shared" si="44"/>
        <v>27</v>
      </c>
      <c r="AK55" s="176">
        <f t="shared" ref="AK55:BE55" si="45" xml:space="preserve"> AK$10</f>
        <v>28</v>
      </c>
      <c r="AL55" s="176">
        <f t="shared" si="45"/>
        <v>29</v>
      </c>
      <c r="AM55" s="176">
        <f t="shared" si="45"/>
        <v>30</v>
      </c>
      <c r="AN55" s="176">
        <f t="shared" si="45"/>
        <v>31</v>
      </c>
      <c r="AO55" s="176">
        <f t="shared" si="45"/>
        <v>32</v>
      </c>
      <c r="AP55" s="176">
        <f t="shared" si="45"/>
        <v>33</v>
      </c>
      <c r="AQ55" s="176">
        <f t="shared" si="45"/>
        <v>34</v>
      </c>
      <c r="AR55" s="176">
        <f t="shared" si="45"/>
        <v>35</v>
      </c>
      <c r="AS55" s="176">
        <f t="shared" si="45"/>
        <v>36</v>
      </c>
      <c r="AT55" s="176">
        <f t="shared" si="45"/>
        <v>37</v>
      </c>
      <c r="AU55" s="176">
        <f t="shared" si="45"/>
        <v>38</v>
      </c>
      <c r="AV55" s="176">
        <f t="shared" si="45"/>
        <v>39</v>
      </c>
      <c r="AW55" s="176">
        <f t="shared" si="45"/>
        <v>40</v>
      </c>
      <c r="AX55" s="176">
        <f t="shared" si="45"/>
        <v>41</v>
      </c>
      <c r="AY55" s="176">
        <f t="shared" si="45"/>
        <v>42</v>
      </c>
      <c r="AZ55" s="176">
        <f t="shared" si="45"/>
        <v>43</v>
      </c>
      <c r="BA55" s="176">
        <f t="shared" si="45"/>
        <v>44</v>
      </c>
      <c r="BB55" s="176">
        <f t="shared" si="45"/>
        <v>45</v>
      </c>
      <c r="BC55" s="176">
        <f t="shared" si="45"/>
        <v>46</v>
      </c>
      <c r="BD55" s="176">
        <f t="shared" si="45"/>
        <v>47</v>
      </c>
      <c r="BE55" s="176">
        <f t="shared" si="45"/>
        <v>48</v>
      </c>
    </row>
    <row r="56" spans="1:57" s="199" customFormat="1" x14ac:dyDescent="0.25">
      <c r="A56" s="635"/>
      <c r="B56" s="635"/>
      <c r="C56" s="636"/>
      <c r="D56" s="637"/>
      <c r="E56" s="638" t="s">
        <v>450</v>
      </c>
      <c r="F56" s="638"/>
      <c r="G56" s="638" t="s">
        <v>14</v>
      </c>
      <c r="H56" s="638"/>
      <c r="I56" s="639"/>
      <c r="J56" s="638">
        <f t="shared" ref="J56:BE56" si="46">IF(J54=1,1,IF(MOD(I55,$F53)=0,I56+1,I56))</f>
        <v>1</v>
      </c>
      <c r="K56" s="638">
        <f t="shared" si="46"/>
        <v>1</v>
      </c>
      <c r="L56" s="638">
        <f t="shared" si="46"/>
        <v>1</v>
      </c>
      <c r="M56" s="638">
        <f t="shared" si="46"/>
        <v>2</v>
      </c>
      <c r="N56" s="638">
        <f t="shared" si="46"/>
        <v>2</v>
      </c>
      <c r="O56" s="638">
        <f t="shared" si="46"/>
        <v>2</v>
      </c>
      <c r="P56" s="638">
        <f t="shared" si="46"/>
        <v>3</v>
      </c>
      <c r="Q56" s="638">
        <f t="shared" si="46"/>
        <v>3</v>
      </c>
      <c r="R56" s="638">
        <f t="shared" si="46"/>
        <v>3</v>
      </c>
      <c r="S56" s="638">
        <f t="shared" si="46"/>
        <v>4</v>
      </c>
      <c r="T56" s="638">
        <f t="shared" si="46"/>
        <v>4</v>
      </c>
      <c r="U56" s="638">
        <f t="shared" si="46"/>
        <v>4</v>
      </c>
      <c r="V56" s="638">
        <f t="shared" si="46"/>
        <v>5</v>
      </c>
      <c r="W56" s="638">
        <f t="shared" si="46"/>
        <v>5</v>
      </c>
      <c r="X56" s="638">
        <f t="shared" si="46"/>
        <v>5</v>
      </c>
      <c r="Y56" s="638">
        <f t="shared" si="46"/>
        <v>6</v>
      </c>
      <c r="Z56" s="638">
        <f t="shared" si="46"/>
        <v>6</v>
      </c>
      <c r="AA56" s="638">
        <f t="shared" si="46"/>
        <v>6</v>
      </c>
      <c r="AB56" s="638">
        <f t="shared" si="46"/>
        <v>7</v>
      </c>
      <c r="AC56" s="638">
        <f t="shared" si="46"/>
        <v>7</v>
      </c>
      <c r="AD56" s="638">
        <f t="shared" si="46"/>
        <v>7</v>
      </c>
      <c r="AE56" s="638">
        <f t="shared" si="46"/>
        <v>8</v>
      </c>
      <c r="AF56" s="638">
        <f t="shared" si="46"/>
        <v>8</v>
      </c>
      <c r="AG56" s="638">
        <f t="shared" si="46"/>
        <v>8</v>
      </c>
      <c r="AH56" s="638">
        <f t="shared" si="46"/>
        <v>9</v>
      </c>
      <c r="AI56" s="638">
        <f t="shared" si="46"/>
        <v>9</v>
      </c>
      <c r="AJ56" s="638">
        <f t="shared" si="46"/>
        <v>9</v>
      </c>
      <c r="AK56" s="638">
        <f t="shared" si="46"/>
        <v>10</v>
      </c>
      <c r="AL56" s="638">
        <f t="shared" si="46"/>
        <v>10</v>
      </c>
      <c r="AM56" s="638">
        <f t="shared" si="46"/>
        <v>10</v>
      </c>
      <c r="AN56" s="638">
        <f t="shared" si="46"/>
        <v>11</v>
      </c>
      <c r="AO56" s="638">
        <f t="shared" si="46"/>
        <v>11</v>
      </c>
      <c r="AP56" s="638">
        <f t="shared" si="46"/>
        <v>11</v>
      </c>
      <c r="AQ56" s="638">
        <f t="shared" si="46"/>
        <v>12</v>
      </c>
      <c r="AR56" s="638">
        <f t="shared" si="46"/>
        <v>12</v>
      </c>
      <c r="AS56" s="638">
        <f t="shared" si="46"/>
        <v>12</v>
      </c>
      <c r="AT56" s="638">
        <f t="shared" si="46"/>
        <v>13</v>
      </c>
      <c r="AU56" s="638">
        <f t="shared" si="46"/>
        <v>13</v>
      </c>
      <c r="AV56" s="638">
        <f t="shared" si="46"/>
        <v>13</v>
      </c>
      <c r="AW56" s="638">
        <f t="shared" si="46"/>
        <v>14</v>
      </c>
      <c r="AX56" s="638">
        <f t="shared" si="46"/>
        <v>14</v>
      </c>
      <c r="AY56" s="638">
        <f t="shared" si="46"/>
        <v>14</v>
      </c>
      <c r="AZ56" s="638">
        <f t="shared" si="46"/>
        <v>15</v>
      </c>
      <c r="BA56" s="638">
        <f t="shared" si="46"/>
        <v>15</v>
      </c>
      <c r="BB56" s="638">
        <f t="shared" si="46"/>
        <v>15</v>
      </c>
      <c r="BC56" s="638">
        <f t="shared" si="46"/>
        <v>16</v>
      </c>
      <c r="BD56" s="638">
        <f t="shared" si="46"/>
        <v>16</v>
      </c>
      <c r="BE56" s="638">
        <f t="shared" si="46"/>
        <v>16</v>
      </c>
    </row>
    <row r="59" spans="1:57" x14ac:dyDescent="0.25">
      <c r="A59" s="15" t="s">
        <v>2</v>
      </c>
    </row>
    <row r="61" spans="1:57" x14ac:dyDescent="0.25">
      <c r="A61" s="51"/>
      <c r="B61" s="15" t="s">
        <v>42</v>
      </c>
      <c r="C61" s="52"/>
      <c r="D61" s="53"/>
      <c r="E61" s="13"/>
      <c r="F61" s="13"/>
      <c r="G61" s="13"/>
      <c r="H61" s="13"/>
      <c r="I61" s="13"/>
      <c r="J61" s="16"/>
    </row>
    <row r="62" spans="1:57" x14ac:dyDescent="0.25">
      <c r="A62" s="56"/>
      <c r="C62" s="59"/>
      <c r="D62" s="60"/>
      <c r="E62" s="14" t="str">
        <f xml:space="preserve"> InpC!E$18</f>
        <v>Financial close date</v>
      </c>
      <c r="F62" s="14">
        <f xml:space="preserve"> InpC!F$18</f>
        <v>44377</v>
      </c>
      <c r="G62" s="14" t="str">
        <f xml:space="preserve"> InpC!G$18</f>
        <v>date</v>
      </c>
      <c r="H62" s="46"/>
      <c r="I62" s="26"/>
      <c r="J62" s="46"/>
    </row>
    <row r="63" spans="1:57" x14ac:dyDescent="0.25">
      <c r="A63" s="51"/>
      <c r="C63" s="52"/>
      <c r="D63" s="53"/>
      <c r="E63" s="571" t="str">
        <f t="shared" ref="E63:AJ63" si="47" xml:space="preserve"> E$23</f>
        <v>Model period ending - m</v>
      </c>
      <c r="F63" s="571">
        <f t="shared" si="47"/>
        <v>0</v>
      </c>
      <c r="G63" s="571" t="str">
        <f t="shared" si="47"/>
        <v>date</v>
      </c>
      <c r="H63" s="571">
        <f t="shared" si="47"/>
        <v>0</v>
      </c>
      <c r="I63" s="571">
        <f t="shared" si="47"/>
        <v>0</v>
      </c>
      <c r="J63" s="571">
        <f t="shared" si="47"/>
        <v>44135</v>
      </c>
      <c r="K63" s="571">
        <f t="shared" si="47"/>
        <v>44165</v>
      </c>
      <c r="L63" s="571">
        <f t="shared" si="47"/>
        <v>44196</v>
      </c>
      <c r="M63" s="571">
        <f t="shared" si="47"/>
        <v>44227</v>
      </c>
      <c r="N63" s="571">
        <f t="shared" si="47"/>
        <v>44255</v>
      </c>
      <c r="O63" s="571">
        <f t="shared" si="47"/>
        <v>44286</v>
      </c>
      <c r="P63" s="571">
        <f t="shared" si="47"/>
        <v>44316</v>
      </c>
      <c r="Q63" s="571">
        <f t="shared" si="47"/>
        <v>44347</v>
      </c>
      <c r="R63" s="571">
        <f t="shared" si="47"/>
        <v>44377</v>
      </c>
      <c r="S63" s="571">
        <f t="shared" si="47"/>
        <v>44408</v>
      </c>
      <c r="T63" s="571">
        <f t="shared" si="47"/>
        <v>44439</v>
      </c>
      <c r="U63" s="571">
        <f t="shared" si="47"/>
        <v>44469</v>
      </c>
      <c r="V63" s="571">
        <f t="shared" si="47"/>
        <v>44500</v>
      </c>
      <c r="W63" s="571">
        <f t="shared" si="47"/>
        <v>44530</v>
      </c>
      <c r="X63" s="571">
        <f t="shared" si="47"/>
        <v>44561</v>
      </c>
      <c r="Y63" s="571">
        <f t="shared" si="47"/>
        <v>44592</v>
      </c>
      <c r="Z63" s="571">
        <f t="shared" si="47"/>
        <v>44620</v>
      </c>
      <c r="AA63" s="571">
        <f t="shared" si="47"/>
        <v>44651</v>
      </c>
      <c r="AB63" s="571">
        <f t="shared" si="47"/>
        <v>44681</v>
      </c>
      <c r="AC63" s="571">
        <f t="shared" si="47"/>
        <v>44712</v>
      </c>
      <c r="AD63" s="571">
        <f t="shared" si="47"/>
        <v>44742</v>
      </c>
      <c r="AE63" s="571">
        <f t="shared" si="47"/>
        <v>44773</v>
      </c>
      <c r="AF63" s="571">
        <f t="shared" si="47"/>
        <v>44804</v>
      </c>
      <c r="AG63" s="571">
        <f t="shared" si="47"/>
        <v>44834</v>
      </c>
      <c r="AH63" s="571">
        <f t="shared" si="47"/>
        <v>44865</v>
      </c>
      <c r="AI63" s="571">
        <f t="shared" si="47"/>
        <v>44895</v>
      </c>
      <c r="AJ63" s="571">
        <f t="shared" si="47"/>
        <v>44926</v>
      </c>
      <c r="AK63" s="571">
        <f t="shared" ref="AK63:BE63" si="48" xml:space="preserve"> AK$23</f>
        <v>44957</v>
      </c>
      <c r="AL63" s="571">
        <f t="shared" si="48"/>
        <v>44985</v>
      </c>
      <c r="AM63" s="571">
        <f t="shared" si="48"/>
        <v>45016</v>
      </c>
      <c r="AN63" s="571">
        <f t="shared" si="48"/>
        <v>45046</v>
      </c>
      <c r="AO63" s="571">
        <f t="shared" si="48"/>
        <v>45077</v>
      </c>
      <c r="AP63" s="571">
        <f t="shared" si="48"/>
        <v>45107</v>
      </c>
      <c r="AQ63" s="571">
        <f t="shared" si="48"/>
        <v>45138</v>
      </c>
      <c r="AR63" s="571">
        <f t="shared" si="48"/>
        <v>45169</v>
      </c>
      <c r="AS63" s="571">
        <f t="shared" si="48"/>
        <v>45199</v>
      </c>
      <c r="AT63" s="571">
        <f t="shared" si="48"/>
        <v>45230</v>
      </c>
      <c r="AU63" s="571">
        <f t="shared" si="48"/>
        <v>45260</v>
      </c>
      <c r="AV63" s="571">
        <f t="shared" si="48"/>
        <v>45291</v>
      </c>
      <c r="AW63" s="571">
        <f t="shared" si="48"/>
        <v>45322</v>
      </c>
      <c r="AX63" s="571">
        <f t="shared" si="48"/>
        <v>45351</v>
      </c>
      <c r="AY63" s="571">
        <f t="shared" si="48"/>
        <v>45382</v>
      </c>
      <c r="AZ63" s="571">
        <f t="shared" si="48"/>
        <v>45412</v>
      </c>
      <c r="BA63" s="571">
        <f t="shared" si="48"/>
        <v>45443</v>
      </c>
      <c r="BB63" s="571">
        <f t="shared" si="48"/>
        <v>45473</v>
      </c>
      <c r="BC63" s="571">
        <f t="shared" si="48"/>
        <v>45504</v>
      </c>
      <c r="BD63" s="571">
        <f t="shared" si="48"/>
        <v>45535</v>
      </c>
      <c r="BE63" s="571">
        <f t="shared" si="48"/>
        <v>45565</v>
      </c>
    </row>
    <row r="64" spans="1:57" s="199" customFormat="1" x14ac:dyDescent="0.25">
      <c r="A64" s="239"/>
      <c r="B64" s="239"/>
      <c r="C64" s="240"/>
      <c r="D64" s="241"/>
      <c r="E64" s="199" t="s">
        <v>365</v>
      </c>
      <c r="G64" s="199" t="s">
        <v>5</v>
      </c>
      <c r="H64" s="199">
        <f xml:space="preserve"> SUM(J64:BE64)</f>
        <v>1</v>
      </c>
      <c r="I64" s="242"/>
      <c r="J64" s="199">
        <f t="shared" ref="J64:AO64" si="49" xml:space="preserve"> IF(AND(I63 &lt; $F62, J63 &gt;= $F62), 1, 0)</f>
        <v>0</v>
      </c>
      <c r="K64" s="199">
        <f t="shared" si="49"/>
        <v>0</v>
      </c>
      <c r="L64" s="199">
        <f t="shared" si="49"/>
        <v>0</v>
      </c>
      <c r="M64" s="199">
        <f t="shared" si="49"/>
        <v>0</v>
      </c>
      <c r="N64" s="199">
        <f t="shared" si="49"/>
        <v>0</v>
      </c>
      <c r="O64" s="199">
        <f t="shared" si="49"/>
        <v>0</v>
      </c>
      <c r="P64" s="199">
        <f t="shared" si="49"/>
        <v>0</v>
      </c>
      <c r="Q64" s="199">
        <f t="shared" si="49"/>
        <v>0</v>
      </c>
      <c r="R64" s="199">
        <f t="shared" si="49"/>
        <v>1</v>
      </c>
      <c r="S64" s="199">
        <f t="shared" si="49"/>
        <v>0</v>
      </c>
      <c r="T64" s="199">
        <f t="shared" si="49"/>
        <v>0</v>
      </c>
      <c r="U64" s="199">
        <f t="shared" si="49"/>
        <v>0</v>
      </c>
      <c r="V64" s="199">
        <f t="shared" si="49"/>
        <v>0</v>
      </c>
      <c r="W64" s="199">
        <f t="shared" si="49"/>
        <v>0</v>
      </c>
      <c r="X64" s="199">
        <f t="shared" si="49"/>
        <v>0</v>
      </c>
      <c r="Y64" s="199">
        <f t="shared" si="49"/>
        <v>0</v>
      </c>
      <c r="Z64" s="199">
        <f t="shared" si="49"/>
        <v>0</v>
      </c>
      <c r="AA64" s="199">
        <f t="shared" si="49"/>
        <v>0</v>
      </c>
      <c r="AB64" s="199">
        <f t="shared" si="49"/>
        <v>0</v>
      </c>
      <c r="AC64" s="199">
        <f t="shared" si="49"/>
        <v>0</v>
      </c>
      <c r="AD64" s="199">
        <f t="shared" si="49"/>
        <v>0</v>
      </c>
      <c r="AE64" s="199">
        <f t="shared" si="49"/>
        <v>0</v>
      </c>
      <c r="AF64" s="199">
        <f t="shared" si="49"/>
        <v>0</v>
      </c>
      <c r="AG64" s="199">
        <f t="shared" si="49"/>
        <v>0</v>
      </c>
      <c r="AH64" s="199">
        <f t="shared" si="49"/>
        <v>0</v>
      </c>
      <c r="AI64" s="199">
        <f t="shared" si="49"/>
        <v>0</v>
      </c>
      <c r="AJ64" s="199">
        <f t="shared" si="49"/>
        <v>0</v>
      </c>
      <c r="AK64" s="199">
        <f t="shared" si="49"/>
        <v>0</v>
      </c>
      <c r="AL64" s="199">
        <f t="shared" si="49"/>
        <v>0</v>
      </c>
      <c r="AM64" s="199">
        <f t="shared" si="49"/>
        <v>0</v>
      </c>
      <c r="AN64" s="199">
        <f t="shared" si="49"/>
        <v>0</v>
      </c>
      <c r="AO64" s="199">
        <f t="shared" si="49"/>
        <v>0</v>
      </c>
      <c r="AP64" s="199">
        <f t="shared" ref="AP64:BE64" si="50" xml:space="preserve"> IF(AND(AO63 &lt; $F62, AP63 &gt;= $F62), 1, 0)</f>
        <v>0</v>
      </c>
      <c r="AQ64" s="199">
        <f t="shared" si="50"/>
        <v>0</v>
      </c>
      <c r="AR64" s="199">
        <f t="shared" si="50"/>
        <v>0</v>
      </c>
      <c r="AS64" s="199">
        <f t="shared" si="50"/>
        <v>0</v>
      </c>
      <c r="AT64" s="199">
        <f t="shared" si="50"/>
        <v>0</v>
      </c>
      <c r="AU64" s="199">
        <f t="shared" si="50"/>
        <v>0</v>
      </c>
      <c r="AV64" s="199">
        <f t="shared" si="50"/>
        <v>0</v>
      </c>
      <c r="AW64" s="199">
        <f t="shared" si="50"/>
        <v>0</v>
      </c>
      <c r="AX64" s="199">
        <f t="shared" si="50"/>
        <v>0</v>
      </c>
      <c r="AY64" s="199">
        <f t="shared" si="50"/>
        <v>0</v>
      </c>
      <c r="AZ64" s="199">
        <f t="shared" si="50"/>
        <v>0</v>
      </c>
      <c r="BA64" s="199">
        <f t="shared" si="50"/>
        <v>0</v>
      </c>
      <c r="BB64" s="199">
        <f t="shared" si="50"/>
        <v>0</v>
      </c>
      <c r="BC64" s="199">
        <f t="shared" si="50"/>
        <v>0</v>
      </c>
      <c r="BD64" s="199">
        <f t="shared" si="50"/>
        <v>0</v>
      </c>
      <c r="BE64" s="199">
        <f t="shared" si="50"/>
        <v>0</v>
      </c>
    </row>
    <row r="65" spans="1:57" x14ac:dyDescent="0.25">
      <c r="E65" s="6"/>
      <c r="F65" s="6"/>
      <c r="G65" s="6"/>
      <c r="H65" s="6"/>
      <c r="I65" s="77"/>
      <c r="J65" s="6"/>
    </row>
    <row r="66" spans="1:57" x14ac:dyDescent="0.25">
      <c r="A66" s="21"/>
      <c r="B66" s="15" t="s">
        <v>366</v>
      </c>
      <c r="D66" s="21"/>
      <c r="E66" s="21"/>
      <c r="F66" s="21"/>
      <c r="G66" s="21"/>
      <c r="H66" s="21"/>
      <c r="I66" s="21"/>
      <c r="J66" s="21"/>
    </row>
    <row r="67" spans="1:57" x14ac:dyDescent="0.25">
      <c r="E67" s="157" t="str">
        <f t="shared" ref="E67:AJ67" si="51" xml:space="preserve"> E$64</f>
        <v>Financial close date flag - m</v>
      </c>
      <c r="F67" s="157">
        <f t="shared" si="51"/>
        <v>0</v>
      </c>
      <c r="G67" s="157" t="str">
        <f t="shared" si="51"/>
        <v>flag</v>
      </c>
      <c r="H67" s="157">
        <f t="shared" si="51"/>
        <v>1</v>
      </c>
      <c r="I67" s="157">
        <f t="shared" si="51"/>
        <v>0</v>
      </c>
      <c r="J67" s="157">
        <f t="shared" si="51"/>
        <v>0</v>
      </c>
      <c r="K67" s="157">
        <f t="shared" si="51"/>
        <v>0</v>
      </c>
      <c r="L67" s="157">
        <f t="shared" si="51"/>
        <v>0</v>
      </c>
      <c r="M67" s="157">
        <f t="shared" si="51"/>
        <v>0</v>
      </c>
      <c r="N67" s="157">
        <f t="shared" si="51"/>
        <v>0</v>
      </c>
      <c r="O67" s="157">
        <f t="shared" si="51"/>
        <v>0</v>
      </c>
      <c r="P67" s="157">
        <f t="shared" si="51"/>
        <v>0</v>
      </c>
      <c r="Q67" s="157">
        <f t="shared" si="51"/>
        <v>0</v>
      </c>
      <c r="R67" s="157">
        <f t="shared" si="51"/>
        <v>1</v>
      </c>
      <c r="S67" s="157">
        <f t="shared" si="51"/>
        <v>0</v>
      </c>
      <c r="T67" s="157">
        <f t="shared" si="51"/>
        <v>0</v>
      </c>
      <c r="U67" s="157">
        <f t="shared" si="51"/>
        <v>0</v>
      </c>
      <c r="V67" s="157">
        <f t="shared" si="51"/>
        <v>0</v>
      </c>
      <c r="W67" s="157">
        <f t="shared" si="51"/>
        <v>0</v>
      </c>
      <c r="X67" s="157">
        <f t="shared" si="51"/>
        <v>0</v>
      </c>
      <c r="Y67" s="157">
        <f t="shared" si="51"/>
        <v>0</v>
      </c>
      <c r="Z67" s="157">
        <f t="shared" si="51"/>
        <v>0</v>
      </c>
      <c r="AA67" s="157">
        <f t="shared" si="51"/>
        <v>0</v>
      </c>
      <c r="AB67" s="157">
        <f t="shared" si="51"/>
        <v>0</v>
      </c>
      <c r="AC67" s="157">
        <f t="shared" si="51"/>
        <v>0</v>
      </c>
      <c r="AD67" s="157">
        <f t="shared" si="51"/>
        <v>0</v>
      </c>
      <c r="AE67" s="157">
        <f t="shared" si="51"/>
        <v>0</v>
      </c>
      <c r="AF67" s="157">
        <f t="shared" si="51"/>
        <v>0</v>
      </c>
      <c r="AG67" s="157">
        <f t="shared" si="51"/>
        <v>0</v>
      </c>
      <c r="AH67" s="157">
        <f t="shared" si="51"/>
        <v>0</v>
      </c>
      <c r="AI67" s="157">
        <f t="shared" si="51"/>
        <v>0</v>
      </c>
      <c r="AJ67" s="157">
        <f t="shared" si="51"/>
        <v>0</v>
      </c>
      <c r="AK67" s="157">
        <f t="shared" ref="AK67:BE67" si="52" xml:space="preserve"> AK$64</f>
        <v>0</v>
      </c>
      <c r="AL67" s="157">
        <f t="shared" si="52"/>
        <v>0</v>
      </c>
      <c r="AM67" s="157">
        <f t="shared" si="52"/>
        <v>0</v>
      </c>
      <c r="AN67" s="157">
        <f t="shared" si="52"/>
        <v>0</v>
      </c>
      <c r="AO67" s="157">
        <f t="shared" si="52"/>
        <v>0</v>
      </c>
      <c r="AP67" s="157">
        <f t="shared" si="52"/>
        <v>0</v>
      </c>
      <c r="AQ67" s="157">
        <f t="shared" si="52"/>
        <v>0</v>
      </c>
      <c r="AR67" s="157">
        <f t="shared" si="52"/>
        <v>0</v>
      </c>
      <c r="AS67" s="157">
        <f t="shared" si="52"/>
        <v>0</v>
      </c>
      <c r="AT67" s="157">
        <f t="shared" si="52"/>
        <v>0</v>
      </c>
      <c r="AU67" s="157">
        <f t="shared" si="52"/>
        <v>0</v>
      </c>
      <c r="AV67" s="157">
        <f t="shared" si="52"/>
        <v>0</v>
      </c>
      <c r="AW67" s="157">
        <f t="shared" si="52"/>
        <v>0</v>
      </c>
      <c r="AX67" s="157">
        <f t="shared" si="52"/>
        <v>0</v>
      </c>
      <c r="AY67" s="157">
        <f t="shared" si="52"/>
        <v>0</v>
      </c>
      <c r="AZ67" s="157">
        <f t="shared" si="52"/>
        <v>0</v>
      </c>
      <c r="BA67" s="157">
        <f t="shared" si="52"/>
        <v>0</v>
      </c>
      <c r="BB67" s="157">
        <f t="shared" si="52"/>
        <v>0</v>
      </c>
      <c r="BC67" s="157">
        <f t="shared" si="52"/>
        <v>0</v>
      </c>
      <c r="BD67" s="157">
        <f t="shared" si="52"/>
        <v>0</v>
      </c>
      <c r="BE67" s="157">
        <f t="shared" si="52"/>
        <v>0</v>
      </c>
    </row>
    <row r="68" spans="1:57" x14ac:dyDescent="0.25">
      <c r="A68" s="54"/>
      <c r="B68" s="54"/>
      <c r="C68" s="34"/>
      <c r="D68" s="36"/>
      <c r="E68" s="32" t="s">
        <v>366</v>
      </c>
      <c r="F68" s="32"/>
      <c r="G68" s="32" t="s">
        <v>5</v>
      </c>
      <c r="H68" s="32">
        <f xml:space="preserve"> SUM(J68:BE68)</f>
        <v>1</v>
      </c>
      <c r="I68" s="31"/>
      <c r="J68" s="6">
        <f t="shared" ref="J68:AO68" si="53" xml:space="preserve"> I67</f>
        <v>0</v>
      </c>
      <c r="K68" s="6">
        <f t="shared" si="53"/>
        <v>0</v>
      </c>
      <c r="L68" s="6">
        <f t="shared" si="53"/>
        <v>0</v>
      </c>
      <c r="M68" s="6">
        <f t="shared" si="53"/>
        <v>0</v>
      </c>
      <c r="N68" s="6">
        <f t="shared" si="53"/>
        <v>0</v>
      </c>
      <c r="O68" s="6">
        <f t="shared" si="53"/>
        <v>0</v>
      </c>
      <c r="P68" s="6">
        <f t="shared" si="53"/>
        <v>0</v>
      </c>
      <c r="Q68" s="6">
        <f t="shared" si="53"/>
        <v>0</v>
      </c>
      <c r="R68" s="6">
        <f t="shared" si="53"/>
        <v>0</v>
      </c>
      <c r="S68" s="6">
        <f t="shared" si="53"/>
        <v>1</v>
      </c>
      <c r="T68" s="6">
        <f t="shared" si="53"/>
        <v>0</v>
      </c>
      <c r="U68" s="6">
        <f t="shared" si="53"/>
        <v>0</v>
      </c>
      <c r="V68" s="6">
        <f t="shared" si="53"/>
        <v>0</v>
      </c>
      <c r="W68" s="6">
        <f t="shared" si="53"/>
        <v>0</v>
      </c>
      <c r="X68" s="6">
        <f t="shared" si="53"/>
        <v>0</v>
      </c>
      <c r="Y68" s="6">
        <f t="shared" si="53"/>
        <v>0</v>
      </c>
      <c r="Z68" s="6">
        <f t="shared" si="53"/>
        <v>0</v>
      </c>
      <c r="AA68" s="6">
        <f t="shared" si="53"/>
        <v>0</v>
      </c>
      <c r="AB68" s="6">
        <f t="shared" si="53"/>
        <v>0</v>
      </c>
      <c r="AC68" s="6">
        <f t="shared" si="53"/>
        <v>0</v>
      </c>
      <c r="AD68" s="6">
        <f t="shared" si="53"/>
        <v>0</v>
      </c>
      <c r="AE68" s="6">
        <f t="shared" si="53"/>
        <v>0</v>
      </c>
      <c r="AF68" s="6">
        <f t="shared" si="53"/>
        <v>0</v>
      </c>
      <c r="AG68" s="6">
        <f t="shared" si="53"/>
        <v>0</v>
      </c>
      <c r="AH68" s="6">
        <f t="shared" si="53"/>
        <v>0</v>
      </c>
      <c r="AI68" s="6">
        <f t="shared" si="53"/>
        <v>0</v>
      </c>
      <c r="AJ68" s="6">
        <f t="shared" si="53"/>
        <v>0</v>
      </c>
      <c r="AK68" s="6">
        <f t="shared" si="53"/>
        <v>0</v>
      </c>
      <c r="AL68" s="6">
        <f t="shared" si="53"/>
        <v>0</v>
      </c>
      <c r="AM68" s="6">
        <f t="shared" si="53"/>
        <v>0</v>
      </c>
      <c r="AN68" s="6">
        <f t="shared" si="53"/>
        <v>0</v>
      </c>
      <c r="AO68" s="6">
        <f t="shared" si="53"/>
        <v>0</v>
      </c>
      <c r="AP68" s="6">
        <f t="shared" ref="AP68:BE68" si="54" xml:space="preserve"> AO67</f>
        <v>0</v>
      </c>
      <c r="AQ68" s="6">
        <f t="shared" si="54"/>
        <v>0</v>
      </c>
      <c r="AR68" s="6">
        <f t="shared" si="54"/>
        <v>0</v>
      </c>
      <c r="AS68" s="6">
        <f t="shared" si="54"/>
        <v>0</v>
      </c>
      <c r="AT68" s="6">
        <f t="shared" si="54"/>
        <v>0</v>
      </c>
      <c r="AU68" s="6">
        <f t="shared" si="54"/>
        <v>0</v>
      </c>
      <c r="AV68" s="6">
        <f t="shared" si="54"/>
        <v>0</v>
      </c>
      <c r="AW68" s="6">
        <f t="shared" si="54"/>
        <v>0</v>
      </c>
      <c r="AX68" s="6">
        <f t="shared" si="54"/>
        <v>0</v>
      </c>
      <c r="AY68" s="6">
        <f t="shared" si="54"/>
        <v>0</v>
      </c>
      <c r="AZ68" s="6">
        <f t="shared" si="54"/>
        <v>0</v>
      </c>
      <c r="BA68" s="6">
        <f t="shared" si="54"/>
        <v>0</v>
      </c>
      <c r="BB68" s="6">
        <f t="shared" si="54"/>
        <v>0</v>
      </c>
      <c r="BC68" s="6">
        <f t="shared" si="54"/>
        <v>0</v>
      </c>
      <c r="BD68" s="6">
        <f t="shared" si="54"/>
        <v>0</v>
      </c>
      <c r="BE68" s="6">
        <f t="shared" si="54"/>
        <v>0</v>
      </c>
    </row>
    <row r="70" spans="1:57" x14ac:dyDescent="0.25">
      <c r="B70" s="15" t="s">
        <v>367</v>
      </c>
    </row>
    <row r="71" spans="1:57" x14ac:dyDescent="0.25">
      <c r="A71" s="56"/>
      <c r="C71" s="59"/>
      <c r="D71" s="60"/>
      <c r="E71" s="14" t="str">
        <f xml:space="preserve"> InpC!E$18</f>
        <v>Financial close date</v>
      </c>
      <c r="F71" s="14">
        <f xml:space="preserve"> InpC!F$18</f>
        <v>44377</v>
      </c>
      <c r="G71" s="14" t="str">
        <f xml:space="preserve"> InpC!G$18</f>
        <v>date</v>
      </c>
      <c r="H71" s="46"/>
      <c r="I71" s="26"/>
      <c r="J71" s="46"/>
    </row>
    <row r="72" spans="1:57" x14ac:dyDescent="0.25">
      <c r="E72" s="200" t="str">
        <f xml:space="preserve"> InpC!E$19</f>
        <v>Construction period length</v>
      </c>
      <c r="F72" s="200">
        <f xml:space="preserve"> InpC!F$19</f>
        <v>18</v>
      </c>
      <c r="G72" s="200" t="str">
        <f xml:space="preserve"> InpC!G$19</f>
        <v>months</v>
      </c>
    </row>
    <row r="73" spans="1:57" s="592" customFormat="1" x14ac:dyDescent="0.25">
      <c r="A73" s="589"/>
      <c r="B73" s="589"/>
      <c r="C73" s="590"/>
      <c r="D73" s="591"/>
      <c r="E73" s="592" t="s">
        <v>368</v>
      </c>
      <c r="F73" s="592">
        <f xml:space="preserve"> EOMONTH(F71, F72)</f>
        <v>44926</v>
      </c>
      <c r="G73" s="592" t="s">
        <v>6</v>
      </c>
      <c r="I73" s="593"/>
    </row>
    <row r="75" spans="1:57" x14ac:dyDescent="0.25">
      <c r="A75" s="56"/>
      <c r="C75" s="59"/>
      <c r="D75" s="60"/>
      <c r="E75" s="46" t="str">
        <f xml:space="preserve"> E$73</f>
        <v>End of construction period date</v>
      </c>
      <c r="F75" s="46">
        <f xml:space="preserve"> F$73</f>
        <v>44926</v>
      </c>
      <c r="G75" s="46" t="str">
        <f xml:space="preserve"> G$73</f>
        <v>date</v>
      </c>
      <c r="H75" s="46"/>
      <c r="I75" s="26"/>
      <c r="J75" s="46"/>
    </row>
    <row r="76" spans="1:57" x14ac:dyDescent="0.25">
      <c r="A76" s="51"/>
      <c r="C76" s="52"/>
      <c r="D76" s="53"/>
      <c r="E76" s="571" t="str">
        <f t="shared" ref="E76:BE76" si="55" xml:space="preserve"> E$23</f>
        <v>Model period ending - m</v>
      </c>
      <c r="F76" s="571">
        <f t="shared" si="55"/>
        <v>0</v>
      </c>
      <c r="G76" s="571" t="str">
        <f t="shared" si="55"/>
        <v>date</v>
      </c>
      <c r="H76" s="571">
        <f t="shared" si="55"/>
        <v>0</v>
      </c>
      <c r="I76" s="571">
        <f t="shared" si="55"/>
        <v>0</v>
      </c>
      <c r="J76" s="571">
        <f t="shared" si="55"/>
        <v>44135</v>
      </c>
      <c r="K76" s="571">
        <f t="shared" si="55"/>
        <v>44165</v>
      </c>
      <c r="L76" s="571">
        <f t="shared" si="55"/>
        <v>44196</v>
      </c>
      <c r="M76" s="571">
        <f t="shared" si="55"/>
        <v>44227</v>
      </c>
      <c r="N76" s="571">
        <f t="shared" si="55"/>
        <v>44255</v>
      </c>
      <c r="O76" s="571">
        <f t="shared" si="55"/>
        <v>44286</v>
      </c>
      <c r="P76" s="571">
        <f t="shared" si="55"/>
        <v>44316</v>
      </c>
      <c r="Q76" s="571">
        <f t="shared" si="55"/>
        <v>44347</v>
      </c>
      <c r="R76" s="571">
        <f t="shared" si="55"/>
        <v>44377</v>
      </c>
      <c r="S76" s="571">
        <f t="shared" si="55"/>
        <v>44408</v>
      </c>
      <c r="T76" s="571">
        <f t="shared" si="55"/>
        <v>44439</v>
      </c>
      <c r="U76" s="571">
        <f t="shared" si="55"/>
        <v>44469</v>
      </c>
      <c r="V76" s="571">
        <f t="shared" si="55"/>
        <v>44500</v>
      </c>
      <c r="W76" s="571">
        <f t="shared" si="55"/>
        <v>44530</v>
      </c>
      <c r="X76" s="571">
        <f t="shared" si="55"/>
        <v>44561</v>
      </c>
      <c r="Y76" s="571">
        <f t="shared" si="55"/>
        <v>44592</v>
      </c>
      <c r="Z76" s="571">
        <f t="shared" si="55"/>
        <v>44620</v>
      </c>
      <c r="AA76" s="571">
        <f t="shared" si="55"/>
        <v>44651</v>
      </c>
      <c r="AB76" s="571">
        <f t="shared" si="55"/>
        <v>44681</v>
      </c>
      <c r="AC76" s="571">
        <f t="shared" si="55"/>
        <v>44712</v>
      </c>
      <c r="AD76" s="571">
        <f t="shared" si="55"/>
        <v>44742</v>
      </c>
      <c r="AE76" s="571">
        <f t="shared" si="55"/>
        <v>44773</v>
      </c>
      <c r="AF76" s="571">
        <f t="shared" si="55"/>
        <v>44804</v>
      </c>
      <c r="AG76" s="571">
        <f t="shared" si="55"/>
        <v>44834</v>
      </c>
      <c r="AH76" s="571">
        <f t="shared" si="55"/>
        <v>44865</v>
      </c>
      <c r="AI76" s="571">
        <f t="shared" si="55"/>
        <v>44895</v>
      </c>
      <c r="AJ76" s="571">
        <f t="shared" si="55"/>
        <v>44926</v>
      </c>
      <c r="AK76" s="571">
        <f t="shared" si="55"/>
        <v>44957</v>
      </c>
      <c r="AL76" s="571">
        <f t="shared" si="55"/>
        <v>44985</v>
      </c>
      <c r="AM76" s="571">
        <f t="shared" si="55"/>
        <v>45016</v>
      </c>
      <c r="AN76" s="571">
        <f t="shared" si="55"/>
        <v>45046</v>
      </c>
      <c r="AO76" s="571">
        <f t="shared" si="55"/>
        <v>45077</v>
      </c>
      <c r="AP76" s="571">
        <f t="shared" si="55"/>
        <v>45107</v>
      </c>
      <c r="AQ76" s="571">
        <f t="shared" si="55"/>
        <v>45138</v>
      </c>
      <c r="AR76" s="571">
        <f t="shared" si="55"/>
        <v>45169</v>
      </c>
      <c r="AS76" s="571">
        <f t="shared" si="55"/>
        <v>45199</v>
      </c>
      <c r="AT76" s="571">
        <f t="shared" si="55"/>
        <v>45230</v>
      </c>
      <c r="AU76" s="571">
        <f t="shared" si="55"/>
        <v>45260</v>
      </c>
      <c r="AV76" s="571">
        <f t="shared" si="55"/>
        <v>45291</v>
      </c>
      <c r="AW76" s="571">
        <f t="shared" si="55"/>
        <v>45322</v>
      </c>
      <c r="AX76" s="571">
        <f t="shared" si="55"/>
        <v>45351</v>
      </c>
      <c r="AY76" s="571">
        <f t="shared" si="55"/>
        <v>45382</v>
      </c>
      <c r="AZ76" s="571">
        <f t="shared" si="55"/>
        <v>45412</v>
      </c>
      <c r="BA76" s="571">
        <f t="shared" si="55"/>
        <v>45443</v>
      </c>
      <c r="BB76" s="571">
        <f t="shared" si="55"/>
        <v>45473</v>
      </c>
      <c r="BC76" s="571">
        <f t="shared" si="55"/>
        <v>45504</v>
      </c>
      <c r="BD76" s="571">
        <f t="shared" si="55"/>
        <v>45535</v>
      </c>
      <c r="BE76" s="571">
        <f t="shared" si="55"/>
        <v>45565</v>
      </c>
    </row>
    <row r="77" spans="1:57" s="199" customFormat="1" x14ac:dyDescent="0.25">
      <c r="A77" s="239"/>
      <c r="B77" s="239"/>
      <c r="C77" s="240"/>
      <c r="D77" s="241"/>
      <c r="E77" s="199" t="s">
        <v>369</v>
      </c>
      <c r="G77" s="199" t="s">
        <v>5</v>
      </c>
      <c r="H77" s="199">
        <f xml:space="preserve"> SUM(J77:BE77)</f>
        <v>1</v>
      </c>
      <c r="I77" s="242"/>
      <c r="J77" s="199">
        <f t="shared" ref="J77" si="56" xml:space="preserve"> IF(AND(I76 &lt; $F75, J76 &gt;= $F75), 1, 0)</f>
        <v>0</v>
      </c>
      <c r="K77" s="199">
        <f t="shared" ref="K77" si="57" xml:space="preserve"> IF(AND(J76 &lt; $F75, K76 &gt;= $F75), 1, 0)</f>
        <v>0</v>
      </c>
      <c r="L77" s="199">
        <f t="shared" ref="L77" si="58" xml:space="preserve"> IF(AND(K76 &lt; $F75, L76 &gt;= $F75), 1, 0)</f>
        <v>0</v>
      </c>
      <c r="M77" s="199">
        <f t="shared" ref="M77" si="59" xml:space="preserve"> IF(AND(L76 &lt; $F75, M76 &gt;= $F75), 1, 0)</f>
        <v>0</v>
      </c>
      <c r="N77" s="199">
        <f t="shared" ref="N77" si="60" xml:space="preserve"> IF(AND(M76 &lt; $F75, N76 &gt;= $F75), 1, 0)</f>
        <v>0</v>
      </c>
      <c r="O77" s="199">
        <f t="shared" ref="O77" si="61" xml:space="preserve"> IF(AND(N76 &lt; $F75, O76 &gt;= $F75), 1, 0)</f>
        <v>0</v>
      </c>
      <c r="P77" s="199">
        <f t="shared" ref="P77" si="62" xml:space="preserve"> IF(AND(O76 &lt; $F75, P76 &gt;= $F75), 1, 0)</f>
        <v>0</v>
      </c>
      <c r="Q77" s="199">
        <f t="shared" ref="Q77" si="63" xml:space="preserve"> IF(AND(P76 &lt; $F75, Q76 &gt;= $F75), 1, 0)</f>
        <v>0</v>
      </c>
      <c r="R77" s="199">
        <f t="shared" ref="R77" si="64" xml:space="preserve"> IF(AND(Q76 &lt; $F75, R76 &gt;= $F75), 1, 0)</f>
        <v>0</v>
      </c>
      <c r="S77" s="199">
        <f t="shared" ref="S77" si="65" xml:space="preserve"> IF(AND(R76 &lt; $F75, S76 &gt;= $F75), 1, 0)</f>
        <v>0</v>
      </c>
      <c r="T77" s="199">
        <f t="shared" ref="T77" si="66" xml:space="preserve"> IF(AND(S76 &lt; $F75, T76 &gt;= $F75), 1, 0)</f>
        <v>0</v>
      </c>
      <c r="U77" s="199">
        <f t="shared" ref="U77" si="67" xml:space="preserve"> IF(AND(T76 &lt; $F75, U76 &gt;= $F75), 1, 0)</f>
        <v>0</v>
      </c>
      <c r="V77" s="199">
        <f t="shared" ref="V77" si="68" xml:space="preserve"> IF(AND(U76 &lt; $F75, V76 &gt;= $F75), 1, 0)</f>
        <v>0</v>
      </c>
      <c r="W77" s="199">
        <f t="shared" ref="W77" si="69" xml:space="preserve"> IF(AND(V76 &lt; $F75, W76 &gt;= $F75), 1, 0)</f>
        <v>0</v>
      </c>
      <c r="X77" s="199">
        <f t="shared" ref="X77" si="70" xml:space="preserve"> IF(AND(W76 &lt; $F75, X76 &gt;= $F75), 1, 0)</f>
        <v>0</v>
      </c>
      <c r="Y77" s="199">
        <f t="shared" ref="Y77" si="71" xml:space="preserve"> IF(AND(X76 &lt; $F75, Y76 &gt;= $F75), 1, 0)</f>
        <v>0</v>
      </c>
      <c r="Z77" s="199">
        <f t="shared" ref="Z77" si="72" xml:space="preserve"> IF(AND(Y76 &lt; $F75, Z76 &gt;= $F75), 1, 0)</f>
        <v>0</v>
      </c>
      <c r="AA77" s="199">
        <f t="shared" ref="AA77" si="73" xml:space="preserve"> IF(AND(Z76 &lt; $F75, AA76 &gt;= $F75), 1, 0)</f>
        <v>0</v>
      </c>
      <c r="AB77" s="199">
        <f t="shared" ref="AB77" si="74" xml:space="preserve"> IF(AND(AA76 &lt; $F75, AB76 &gt;= $F75), 1, 0)</f>
        <v>0</v>
      </c>
      <c r="AC77" s="199">
        <f t="shared" ref="AC77" si="75" xml:space="preserve"> IF(AND(AB76 &lt; $F75, AC76 &gt;= $F75), 1, 0)</f>
        <v>0</v>
      </c>
      <c r="AD77" s="199">
        <f t="shared" ref="AD77" si="76" xml:space="preserve"> IF(AND(AC76 &lt; $F75, AD76 &gt;= $F75), 1, 0)</f>
        <v>0</v>
      </c>
      <c r="AE77" s="199">
        <f t="shared" ref="AE77" si="77" xml:space="preserve"> IF(AND(AD76 &lt; $F75, AE76 &gt;= $F75), 1, 0)</f>
        <v>0</v>
      </c>
      <c r="AF77" s="199">
        <f t="shared" ref="AF77" si="78" xml:space="preserve"> IF(AND(AE76 &lt; $F75, AF76 &gt;= $F75), 1, 0)</f>
        <v>0</v>
      </c>
      <c r="AG77" s="199">
        <f t="shared" ref="AG77" si="79" xml:space="preserve"> IF(AND(AF76 &lt; $F75, AG76 &gt;= $F75), 1, 0)</f>
        <v>0</v>
      </c>
      <c r="AH77" s="199">
        <f t="shared" ref="AH77" si="80" xml:space="preserve"> IF(AND(AG76 &lt; $F75, AH76 &gt;= $F75), 1, 0)</f>
        <v>0</v>
      </c>
      <c r="AI77" s="199">
        <f t="shared" ref="AI77" si="81" xml:space="preserve"> IF(AND(AH76 &lt; $F75, AI76 &gt;= $F75), 1, 0)</f>
        <v>0</v>
      </c>
      <c r="AJ77" s="199">
        <f t="shared" ref="AJ77" si="82" xml:space="preserve"> IF(AND(AI76 &lt; $F75, AJ76 &gt;= $F75), 1, 0)</f>
        <v>1</v>
      </c>
      <c r="AK77" s="199">
        <f t="shared" ref="AK77" si="83" xml:space="preserve"> IF(AND(AJ76 &lt; $F75, AK76 &gt;= $F75), 1, 0)</f>
        <v>0</v>
      </c>
      <c r="AL77" s="199">
        <f t="shared" ref="AL77" si="84" xml:space="preserve"> IF(AND(AK76 &lt; $F75, AL76 &gt;= $F75), 1, 0)</f>
        <v>0</v>
      </c>
      <c r="AM77" s="199">
        <f t="shared" ref="AM77" si="85" xml:space="preserve"> IF(AND(AL76 &lt; $F75, AM76 &gt;= $F75), 1, 0)</f>
        <v>0</v>
      </c>
      <c r="AN77" s="199">
        <f t="shared" ref="AN77" si="86" xml:space="preserve"> IF(AND(AM76 &lt; $F75, AN76 &gt;= $F75), 1, 0)</f>
        <v>0</v>
      </c>
      <c r="AO77" s="199">
        <f t="shared" ref="AO77" si="87" xml:space="preserve"> IF(AND(AN76 &lt; $F75, AO76 &gt;= $F75), 1, 0)</f>
        <v>0</v>
      </c>
      <c r="AP77" s="199">
        <f t="shared" ref="AP77" si="88" xml:space="preserve"> IF(AND(AO76 &lt; $F75, AP76 &gt;= $F75), 1, 0)</f>
        <v>0</v>
      </c>
      <c r="AQ77" s="199">
        <f t="shared" ref="AQ77" si="89" xml:space="preserve"> IF(AND(AP76 &lt; $F75, AQ76 &gt;= $F75), 1, 0)</f>
        <v>0</v>
      </c>
      <c r="AR77" s="199">
        <f t="shared" ref="AR77" si="90" xml:space="preserve"> IF(AND(AQ76 &lt; $F75, AR76 &gt;= $F75), 1, 0)</f>
        <v>0</v>
      </c>
      <c r="AS77" s="199">
        <f t="shared" ref="AS77" si="91" xml:space="preserve"> IF(AND(AR76 &lt; $F75, AS76 &gt;= $F75), 1, 0)</f>
        <v>0</v>
      </c>
      <c r="AT77" s="199">
        <f t="shared" ref="AT77" si="92" xml:space="preserve"> IF(AND(AS76 &lt; $F75, AT76 &gt;= $F75), 1, 0)</f>
        <v>0</v>
      </c>
      <c r="AU77" s="199">
        <f t="shared" ref="AU77" si="93" xml:space="preserve"> IF(AND(AT76 &lt; $F75, AU76 &gt;= $F75), 1, 0)</f>
        <v>0</v>
      </c>
      <c r="AV77" s="199">
        <f t="shared" ref="AV77" si="94" xml:space="preserve"> IF(AND(AU76 &lt; $F75, AV76 &gt;= $F75), 1, 0)</f>
        <v>0</v>
      </c>
      <c r="AW77" s="199">
        <f t="shared" ref="AW77" si="95" xml:space="preserve"> IF(AND(AV76 &lt; $F75, AW76 &gt;= $F75), 1, 0)</f>
        <v>0</v>
      </c>
      <c r="AX77" s="199">
        <f t="shared" ref="AX77" si="96" xml:space="preserve"> IF(AND(AW76 &lt; $F75, AX76 &gt;= $F75), 1, 0)</f>
        <v>0</v>
      </c>
      <c r="AY77" s="199">
        <f t="shared" ref="AY77" si="97" xml:space="preserve"> IF(AND(AX76 &lt; $F75, AY76 &gt;= $F75), 1, 0)</f>
        <v>0</v>
      </c>
      <c r="AZ77" s="199">
        <f t="shared" ref="AZ77" si="98" xml:space="preserve"> IF(AND(AY76 &lt; $F75, AZ76 &gt;= $F75), 1, 0)</f>
        <v>0</v>
      </c>
      <c r="BA77" s="199">
        <f t="shared" ref="BA77" si="99" xml:space="preserve"> IF(AND(AZ76 &lt; $F75, BA76 &gt;= $F75), 1, 0)</f>
        <v>0</v>
      </c>
      <c r="BB77" s="199">
        <f t="shared" ref="BB77" si="100" xml:space="preserve"> IF(AND(BA76 &lt; $F75, BB76 &gt;= $F75), 1, 0)</f>
        <v>0</v>
      </c>
      <c r="BC77" s="199">
        <f t="shared" ref="BC77" si="101" xml:space="preserve"> IF(AND(BB76 &lt; $F75, BC76 &gt;= $F75), 1, 0)</f>
        <v>0</v>
      </c>
      <c r="BD77" s="199">
        <f t="shared" ref="BD77" si="102" xml:space="preserve"> IF(AND(BC76 &lt; $F75, BD76 &gt;= $F75), 1, 0)</f>
        <v>0</v>
      </c>
      <c r="BE77" s="199">
        <f t="shared" ref="BE77" si="103" xml:space="preserve"> IF(AND(BD76 &lt; $F75, BE76 &gt;= $F75), 1, 0)</f>
        <v>0</v>
      </c>
    </row>
    <row r="79" spans="1:57" x14ac:dyDescent="0.25">
      <c r="B79" s="15" t="s">
        <v>370</v>
      </c>
    </row>
    <row r="80" spans="1:57" x14ac:dyDescent="0.25">
      <c r="E80" s="209" t="str">
        <f t="shared" ref="E80:AJ80" si="104" xml:space="preserve"> E$68</f>
        <v>First construction period flag - m</v>
      </c>
      <c r="F80" s="209">
        <f t="shared" si="104"/>
        <v>0</v>
      </c>
      <c r="G80" s="209" t="str">
        <f t="shared" si="104"/>
        <v>flag</v>
      </c>
      <c r="H80" s="209">
        <f t="shared" si="104"/>
        <v>1</v>
      </c>
      <c r="I80" s="209">
        <f t="shared" si="104"/>
        <v>0</v>
      </c>
      <c r="J80" s="209">
        <f t="shared" si="104"/>
        <v>0</v>
      </c>
      <c r="K80" s="209">
        <f t="shared" si="104"/>
        <v>0</v>
      </c>
      <c r="L80" s="209">
        <f t="shared" si="104"/>
        <v>0</v>
      </c>
      <c r="M80" s="209">
        <f t="shared" si="104"/>
        <v>0</v>
      </c>
      <c r="N80" s="209">
        <f t="shared" si="104"/>
        <v>0</v>
      </c>
      <c r="O80" s="209">
        <f t="shared" si="104"/>
        <v>0</v>
      </c>
      <c r="P80" s="209">
        <f t="shared" si="104"/>
        <v>0</v>
      </c>
      <c r="Q80" s="209">
        <f t="shared" si="104"/>
        <v>0</v>
      </c>
      <c r="R80" s="209">
        <f t="shared" si="104"/>
        <v>0</v>
      </c>
      <c r="S80" s="209">
        <f t="shared" si="104"/>
        <v>1</v>
      </c>
      <c r="T80" s="209">
        <f t="shared" si="104"/>
        <v>0</v>
      </c>
      <c r="U80" s="209">
        <f t="shared" si="104"/>
        <v>0</v>
      </c>
      <c r="V80" s="209">
        <f t="shared" si="104"/>
        <v>0</v>
      </c>
      <c r="W80" s="209">
        <f t="shared" si="104"/>
        <v>0</v>
      </c>
      <c r="X80" s="209">
        <f t="shared" si="104"/>
        <v>0</v>
      </c>
      <c r="Y80" s="209">
        <f t="shared" si="104"/>
        <v>0</v>
      </c>
      <c r="Z80" s="209">
        <f t="shared" si="104"/>
        <v>0</v>
      </c>
      <c r="AA80" s="209">
        <f t="shared" si="104"/>
        <v>0</v>
      </c>
      <c r="AB80" s="209">
        <f t="shared" si="104"/>
        <v>0</v>
      </c>
      <c r="AC80" s="209">
        <f t="shared" si="104"/>
        <v>0</v>
      </c>
      <c r="AD80" s="209">
        <f t="shared" si="104"/>
        <v>0</v>
      </c>
      <c r="AE80" s="209">
        <f t="shared" si="104"/>
        <v>0</v>
      </c>
      <c r="AF80" s="209">
        <f t="shared" si="104"/>
        <v>0</v>
      </c>
      <c r="AG80" s="209">
        <f t="shared" si="104"/>
        <v>0</v>
      </c>
      <c r="AH80" s="209">
        <f t="shared" si="104"/>
        <v>0</v>
      </c>
      <c r="AI80" s="209">
        <f t="shared" si="104"/>
        <v>0</v>
      </c>
      <c r="AJ80" s="209">
        <f t="shared" si="104"/>
        <v>0</v>
      </c>
      <c r="AK80" s="209">
        <f t="shared" ref="AK80:BE80" si="105" xml:space="preserve"> AK$68</f>
        <v>0</v>
      </c>
      <c r="AL80" s="209">
        <f t="shared" si="105"/>
        <v>0</v>
      </c>
      <c r="AM80" s="209">
        <f t="shared" si="105"/>
        <v>0</v>
      </c>
      <c r="AN80" s="209">
        <f t="shared" si="105"/>
        <v>0</v>
      </c>
      <c r="AO80" s="209">
        <f t="shared" si="105"/>
        <v>0</v>
      </c>
      <c r="AP80" s="209">
        <f t="shared" si="105"/>
        <v>0</v>
      </c>
      <c r="AQ80" s="209">
        <f t="shared" si="105"/>
        <v>0</v>
      </c>
      <c r="AR80" s="209">
        <f t="shared" si="105"/>
        <v>0</v>
      </c>
      <c r="AS80" s="209">
        <f t="shared" si="105"/>
        <v>0</v>
      </c>
      <c r="AT80" s="209">
        <f t="shared" si="105"/>
        <v>0</v>
      </c>
      <c r="AU80" s="209">
        <f t="shared" si="105"/>
        <v>0</v>
      </c>
      <c r="AV80" s="209">
        <f t="shared" si="105"/>
        <v>0</v>
      </c>
      <c r="AW80" s="209">
        <f t="shared" si="105"/>
        <v>0</v>
      </c>
      <c r="AX80" s="209">
        <f t="shared" si="105"/>
        <v>0</v>
      </c>
      <c r="AY80" s="209">
        <f t="shared" si="105"/>
        <v>0</v>
      </c>
      <c r="AZ80" s="209">
        <f t="shared" si="105"/>
        <v>0</v>
      </c>
      <c r="BA80" s="209">
        <f t="shared" si="105"/>
        <v>0</v>
      </c>
      <c r="BB80" s="209">
        <f t="shared" si="105"/>
        <v>0</v>
      </c>
      <c r="BC80" s="209">
        <f t="shared" si="105"/>
        <v>0</v>
      </c>
      <c r="BD80" s="209">
        <f t="shared" si="105"/>
        <v>0</v>
      </c>
      <c r="BE80" s="209">
        <f t="shared" si="105"/>
        <v>0</v>
      </c>
    </row>
    <row r="81" spans="1:57" x14ac:dyDescent="0.25">
      <c r="E81" s="209" t="str">
        <f t="shared" ref="E81:AJ81" si="106" xml:space="preserve"> E$77</f>
        <v>Last construction period flag - m</v>
      </c>
      <c r="F81" s="209">
        <f t="shared" si="106"/>
        <v>0</v>
      </c>
      <c r="G81" s="209" t="str">
        <f t="shared" si="106"/>
        <v>flag</v>
      </c>
      <c r="H81" s="209">
        <f t="shared" si="106"/>
        <v>1</v>
      </c>
      <c r="I81" s="209">
        <f t="shared" si="106"/>
        <v>0</v>
      </c>
      <c r="J81" s="209">
        <f t="shared" si="106"/>
        <v>0</v>
      </c>
      <c r="K81" s="209">
        <f t="shared" si="106"/>
        <v>0</v>
      </c>
      <c r="L81" s="209">
        <f t="shared" si="106"/>
        <v>0</v>
      </c>
      <c r="M81" s="209">
        <f t="shared" si="106"/>
        <v>0</v>
      </c>
      <c r="N81" s="209">
        <f t="shared" si="106"/>
        <v>0</v>
      </c>
      <c r="O81" s="209">
        <f t="shared" si="106"/>
        <v>0</v>
      </c>
      <c r="P81" s="209">
        <f t="shared" si="106"/>
        <v>0</v>
      </c>
      <c r="Q81" s="209">
        <f t="shared" si="106"/>
        <v>0</v>
      </c>
      <c r="R81" s="209">
        <f t="shared" si="106"/>
        <v>0</v>
      </c>
      <c r="S81" s="209">
        <f t="shared" si="106"/>
        <v>0</v>
      </c>
      <c r="T81" s="209">
        <f t="shared" si="106"/>
        <v>0</v>
      </c>
      <c r="U81" s="209">
        <f t="shared" si="106"/>
        <v>0</v>
      </c>
      <c r="V81" s="209">
        <f t="shared" si="106"/>
        <v>0</v>
      </c>
      <c r="W81" s="209">
        <f t="shared" si="106"/>
        <v>0</v>
      </c>
      <c r="X81" s="209">
        <f t="shared" si="106"/>
        <v>0</v>
      </c>
      <c r="Y81" s="209">
        <f t="shared" si="106"/>
        <v>0</v>
      </c>
      <c r="Z81" s="209">
        <f t="shared" si="106"/>
        <v>0</v>
      </c>
      <c r="AA81" s="209">
        <f t="shared" si="106"/>
        <v>0</v>
      </c>
      <c r="AB81" s="209">
        <f t="shared" si="106"/>
        <v>0</v>
      </c>
      <c r="AC81" s="209">
        <f t="shared" si="106"/>
        <v>0</v>
      </c>
      <c r="AD81" s="209">
        <f t="shared" si="106"/>
        <v>0</v>
      </c>
      <c r="AE81" s="209">
        <f t="shared" si="106"/>
        <v>0</v>
      </c>
      <c r="AF81" s="209">
        <f t="shared" si="106"/>
        <v>0</v>
      </c>
      <c r="AG81" s="209">
        <f t="shared" si="106"/>
        <v>0</v>
      </c>
      <c r="AH81" s="209">
        <f t="shared" si="106"/>
        <v>0</v>
      </c>
      <c r="AI81" s="209">
        <f t="shared" si="106"/>
        <v>0</v>
      </c>
      <c r="AJ81" s="209">
        <f t="shared" si="106"/>
        <v>1</v>
      </c>
      <c r="AK81" s="209">
        <f t="shared" ref="AK81:BE81" si="107" xml:space="preserve"> AK$77</f>
        <v>0</v>
      </c>
      <c r="AL81" s="209">
        <f t="shared" si="107"/>
        <v>0</v>
      </c>
      <c r="AM81" s="209">
        <f t="shared" si="107"/>
        <v>0</v>
      </c>
      <c r="AN81" s="209">
        <f t="shared" si="107"/>
        <v>0</v>
      </c>
      <c r="AO81" s="209">
        <f t="shared" si="107"/>
        <v>0</v>
      </c>
      <c r="AP81" s="209">
        <f t="shared" si="107"/>
        <v>0</v>
      </c>
      <c r="AQ81" s="209">
        <f t="shared" si="107"/>
        <v>0</v>
      </c>
      <c r="AR81" s="209">
        <f t="shared" si="107"/>
        <v>0</v>
      </c>
      <c r="AS81" s="209">
        <f t="shared" si="107"/>
        <v>0</v>
      </c>
      <c r="AT81" s="209">
        <f t="shared" si="107"/>
        <v>0</v>
      </c>
      <c r="AU81" s="209">
        <f t="shared" si="107"/>
        <v>0</v>
      </c>
      <c r="AV81" s="209">
        <f t="shared" si="107"/>
        <v>0</v>
      </c>
      <c r="AW81" s="209">
        <f t="shared" si="107"/>
        <v>0</v>
      </c>
      <c r="AX81" s="209">
        <f t="shared" si="107"/>
        <v>0</v>
      </c>
      <c r="AY81" s="209">
        <f t="shared" si="107"/>
        <v>0</v>
      </c>
      <c r="AZ81" s="209">
        <f t="shared" si="107"/>
        <v>0</v>
      </c>
      <c r="BA81" s="209">
        <f t="shared" si="107"/>
        <v>0</v>
      </c>
      <c r="BB81" s="209">
        <f t="shared" si="107"/>
        <v>0</v>
      </c>
      <c r="BC81" s="209">
        <f t="shared" si="107"/>
        <v>0</v>
      </c>
      <c r="BD81" s="209">
        <f t="shared" si="107"/>
        <v>0</v>
      </c>
      <c r="BE81" s="209">
        <f t="shared" si="107"/>
        <v>0</v>
      </c>
    </row>
    <row r="82" spans="1:57" s="199" customFormat="1" x14ac:dyDescent="0.25">
      <c r="A82" s="147"/>
      <c r="B82" s="147"/>
      <c r="C82" s="148"/>
      <c r="D82" s="149"/>
      <c r="E82" s="198" t="s">
        <v>370</v>
      </c>
      <c r="F82" s="198"/>
      <c r="G82" s="198" t="s">
        <v>5</v>
      </c>
      <c r="H82" s="198">
        <f xml:space="preserve"> SUM(J82:BE82)</f>
        <v>18</v>
      </c>
      <c r="I82" s="150"/>
      <c r="J82" s="198">
        <f t="shared" ref="J82:AO82" si="108" xml:space="preserve"> I82 + J80 - I81</f>
        <v>0</v>
      </c>
      <c r="K82" s="198">
        <f t="shared" si="108"/>
        <v>0</v>
      </c>
      <c r="L82" s="198">
        <f t="shared" si="108"/>
        <v>0</v>
      </c>
      <c r="M82" s="198">
        <f t="shared" si="108"/>
        <v>0</v>
      </c>
      <c r="N82" s="198">
        <f t="shared" si="108"/>
        <v>0</v>
      </c>
      <c r="O82" s="198">
        <f t="shared" si="108"/>
        <v>0</v>
      </c>
      <c r="P82" s="198">
        <f t="shared" si="108"/>
        <v>0</v>
      </c>
      <c r="Q82" s="198">
        <f t="shared" si="108"/>
        <v>0</v>
      </c>
      <c r="R82" s="198">
        <f t="shared" si="108"/>
        <v>0</v>
      </c>
      <c r="S82" s="198">
        <f t="shared" si="108"/>
        <v>1</v>
      </c>
      <c r="T82" s="198">
        <f t="shared" si="108"/>
        <v>1</v>
      </c>
      <c r="U82" s="198">
        <f t="shared" si="108"/>
        <v>1</v>
      </c>
      <c r="V82" s="198">
        <f t="shared" si="108"/>
        <v>1</v>
      </c>
      <c r="W82" s="198">
        <f t="shared" si="108"/>
        <v>1</v>
      </c>
      <c r="X82" s="198">
        <f t="shared" si="108"/>
        <v>1</v>
      </c>
      <c r="Y82" s="198">
        <f t="shared" si="108"/>
        <v>1</v>
      </c>
      <c r="Z82" s="198">
        <f t="shared" si="108"/>
        <v>1</v>
      </c>
      <c r="AA82" s="198">
        <f t="shared" si="108"/>
        <v>1</v>
      </c>
      <c r="AB82" s="198">
        <f t="shared" si="108"/>
        <v>1</v>
      </c>
      <c r="AC82" s="198">
        <f t="shared" si="108"/>
        <v>1</v>
      </c>
      <c r="AD82" s="198">
        <f t="shared" si="108"/>
        <v>1</v>
      </c>
      <c r="AE82" s="198">
        <f t="shared" si="108"/>
        <v>1</v>
      </c>
      <c r="AF82" s="198">
        <f t="shared" si="108"/>
        <v>1</v>
      </c>
      <c r="AG82" s="198">
        <f t="shared" si="108"/>
        <v>1</v>
      </c>
      <c r="AH82" s="198">
        <f t="shared" si="108"/>
        <v>1</v>
      </c>
      <c r="AI82" s="198">
        <f t="shared" si="108"/>
        <v>1</v>
      </c>
      <c r="AJ82" s="198">
        <f t="shared" si="108"/>
        <v>1</v>
      </c>
      <c r="AK82" s="198">
        <f t="shared" si="108"/>
        <v>0</v>
      </c>
      <c r="AL82" s="198">
        <f t="shared" si="108"/>
        <v>0</v>
      </c>
      <c r="AM82" s="198">
        <f t="shared" si="108"/>
        <v>0</v>
      </c>
      <c r="AN82" s="198">
        <f t="shared" si="108"/>
        <v>0</v>
      </c>
      <c r="AO82" s="198">
        <f t="shared" si="108"/>
        <v>0</v>
      </c>
      <c r="AP82" s="198">
        <f t="shared" ref="AP82:BE82" si="109" xml:space="preserve"> AO82 + AP80 - AO81</f>
        <v>0</v>
      </c>
      <c r="AQ82" s="198">
        <f t="shared" si="109"/>
        <v>0</v>
      </c>
      <c r="AR82" s="198">
        <f t="shared" si="109"/>
        <v>0</v>
      </c>
      <c r="AS82" s="198">
        <f t="shared" si="109"/>
        <v>0</v>
      </c>
      <c r="AT82" s="198">
        <f t="shared" si="109"/>
        <v>0</v>
      </c>
      <c r="AU82" s="198">
        <f t="shared" si="109"/>
        <v>0</v>
      </c>
      <c r="AV82" s="198">
        <f t="shared" si="109"/>
        <v>0</v>
      </c>
      <c r="AW82" s="198">
        <f t="shared" si="109"/>
        <v>0</v>
      </c>
      <c r="AX82" s="198">
        <f t="shared" si="109"/>
        <v>0</v>
      </c>
      <c r="AY82" s="198">
        <f t="shared" si="109"/>
        <v>0</v>
      </c>
      <c r="AZ82" s="198">
        <f t="shared" si="109"/>
        <v>0</v>
      </c>
      <c r="BA82" s="198">
        <f t="shared" si="109"/>
        <v>0</v>
      </c>
      <c r="BB82" s="198">
        <f t="shared" si="109"/>
        <v>0</v>
      </c>
      <c r="BC82" s="198">
        <f t="shared" si="109"/>
        <v>0</v>
      </c>
      <c r="BD82" s="198">
        <f t="shared" si="109"/>
        <v>0</v>
      </c>
      <c r="BE82" s="198">
        <f t="shared" si="109"/>
        <v>0</v>
      </c>
    </row>
    <row r="84" spans="1:57" x14ac:dyDescent="0.25">
      <c r="B84" s="15" t="s">
        <v>44</v>
      </c>
    </row>
    <row r="85" spans="1:57" x14ac:dyDescent="0.25">
      <c r="E85" s="209" t="str">
        <f t="shared" ref="E85:AJ85" si="110" xml:space="preserve"> E$77</f>
        <v>Last construction period flag - m</v>
      </c>
      <c r="F85" s="209">
        <f t="shared" si="110"/>
        <v>0</v>
      </c>
      <c r="G85" s="209" t="str">
        <f t="shared" si="110"/>
        <v>flag</v>
      </c>
      <c r="H85" s="209">
        <f t="shared" si="110"/>
        <v>1</v>
      </c>
      <c r="I85" s="209">
        <f t="shared" si="110"/>
        <v>0</v>
      </c>
      <c r="J85" s="209">
        <f t="shared" si="110"/>
        <v>0</v>
      </c>
      <c r="K85" s="209">
        <f t="shared" si="110"/>
        <v>0</v>
      </c>
      <c r="L85" s="209">
        <f t="shared" si="110"/>
        <v>0</v>
      </c>
      <c r="M85" s="209">
        <f t="shared" si="110"/>
        <v>0</v>
      </c>
      <c r="N85" s="209">
        <f t="shared" si="110"/>
        <v>0</v>
      </c>
      <c r="O85" s="209">
        <f t="shared" si="110"/>
        <v>0</v>
      </c>
      <c r="P85" s="209">
        <f t="shared" si="110"/>
        <v>0</v>
      </c>
      <c r="Q85" s="209">
        <f t="shared" si="110"/>
        <v>0</v>
      </c>
      <c r="R85" s="209">
        <f t="shared" si="110"/>
        <v>0</v>
      </c>
      <c r="S85" s="209">
        <f t="shared" si="110"/>
        <v>0</v>
      </c>
      <c r="T85" s="209">
        <f t="shared" si="110"/>
        <v>0</v>
      </c>
      <c r="U85" s="209">
        <f t="shared" si="110"/>
        <v>0</v>
      </c>
      <c r="V85" s="209">
        <f t="shared" si="110"/>
        <v>0</v>
      </c>
      <c r="W85" s="209">
        <f t="shared" si="110"/>
        <v>0</v>
      </c>
      <c r="X85" s="209">
        <f t="shared" si="110"/>
        <v>0</v>
      </c>
      <c r="Y85" s="209">
        <f t="shared" si="110"/>
        <v>0</v>
      </c>
      <c r="Z85" s="209">
        <f t="shared" si="110"/>
        <v>0</v>
      </c>
      <c r="AA85" s="209">
        <f t="shared" si="110"/>
        <v>0</v>
      </c>
      <c r="AB85" s="209">
        <f t="shared" si="110"/>
        <v>0</v>
      </c>
      <c r="AC85" s="209">
        <f t="shared" si="110"/>
        <v>0</v>
      </c>
      <c r="AD85" s="209">
        <f t="shared" si="110"/>
        <v>0</v>
      </c>
      <c r="AE85" s="209">
        <f t="shared" si="110"/>
        <v>0</v>
      </c>
      <c r="AF85" s="209">
        <f t="shared" si="110"/>
        <v>0</v>
      </c>
      <c r="AG85" s="209">
        <f t="shared" si="110"/>
        <v>0</v>
      </c>
      <c r="AH85" s="209">
        <f t="shared" si="110"/>
        <v>0</v>
      </c>
      <c r="AI85" s="209">
        <f t="shared" si="110"/>
        <v>0</v>
      </c>
      <c r="AJ85" s="209">
        <f t="shared" si="110"/>
        <v>1</v>
      </c>
      <c r="AK85" s="209">
        <f t="shared" ref="AK85:BE85" si="111" xml:space="preserve"> AK$77</f>
        <v>0</v>
      </c>
      <c r="AL85" s="209">
        <f t="shared" si="111"/>
        <v>0</v>
      </c>
      <c r="AM85" s="209">
        <f t="shared" si="111"/>
        <v>0</v>
      </c>
      <c r="AN85" s="209">
        <f t="shared" si="111"/>
        <v>0</v>
      </c>
      <c r="AO85" s="209">
        <f t="shared" si="111"/>
        <v>0</v>
      </c>
      <c r="AP85" s="209">
        <f t="shared" si="111"/>
        <v>0</v>
      </c>
      <c r="AQ85" s="209">
        <f t="shared" si="111"/>
        <v>0</v>
      </c>
      <c r="AR85" s="209">
        <f t="shared" si="111"/>
        <v>0</v>
      </c>
      <c r="AS85" s="209">
        <f t="shared" si="111"/>
        <v>0</v>
      </c>
      <c r="AT85" s="209">
        <f t="shared" si="111"/>
        <v>0</v>
      </c>
      <c r="AU85" s="209">
        <f t="shared" si="111"/>
        <v>0</v>
      </c>
      <c r="AV85" s="209">
        <f t="shared" si="111"/>
        <v>0</v>
      </c>
      <c r="AW85" s="209">
        <f t="shared" si="111"/>
        <v>0</v>
      </c>
      <c r="AX85" s="209">
        <f t="shared" si="111"/>
        <v>0</v>
      </c>
      <c r="AY85" s="209">
        <f t="shared" si="111"/>
        <v>0</v>
      </c>
      <c r="AZ85" s="209">
        <f t="shared" si="111"/>
        <v>0</v>
      </c>
      <c r="BA85" s="209">
        <f t="shared" si="111"/>
        <v>0</v>
      </c>
      <c r="BB85" s="209">
        <f t="shared" si="111"/>
        <v>0</v>
      </c>
      <c r="BC85" s="209">
        <f t="shared" si="111"/>
        <v>0</v>
      </c>
      <c r="BD85" s="209">
        <f t="shared" si="111"/>
        <v>0</v>
      </c>
      <c r="BE85" s="209">
        <f t="shared" si="111"/>
        <v>0</v>
      </c>
    </row>
    <row r="86" spans="1:57" x14ac:dyDescent="0.25">
      <c r="E86" s="12" t="s">
        <v>377</v>
      </c>
      <c r="G86" s="12" t="s">
        <v>5</v>
      </c>
      <c r="H86" s="12">
        <f xml:space="preserve"> SUM(J86:BE86)</f>
        <v>1</v>
      </c>
      <c r="J86" s="12">
        <f t="shared" ref="J86:BE86" si="112" xml:space="preserve"> I85</f>
        <v>0</v>
      </c>
      <c r="K86" s="12">
        <f t="shared" si="112"/>
        <v>0</v>
      </c>
      <c r="L86" s="12">
        <f t="shared" si="112"/>
        <v>0</v>
      </c>
      <c r="M86" s="12">
        <f t="shared" si="112"/>
        <v>0</v>
      </c>
      <c r="N86" s="12">
        <f t="shared" si="112"/>
        <v>0</v>
      </c>
      <c r="O86" s="12">
        <f t="shared" si="112"/>
        <v>0</v>
      </c>
      <c r="P86" s="12">
        <f t="shared" si="112"/>
        <v>0</v>
      </c>
      <c r="Q86" s="12">
        <f t="shared" si="112"/>
        <v>0</v>
      </c>
      <c r="R86" s="12">
        <f t="shared" si="112"/>
        <v>0</v>
      </c>
      <c r="S86" s="12">
        <f t="shared" si="112"/>
        <v>0</v>
      </c>
      <c r="T86" s="12">
        <f t="shared" si="112"/>
        <v>0</v>
      </c>
      <c r="U86" s="12">
        <f t="shared" si="112"/>
        <v>0</v>
      </c>
      <c r="V86" s="12">
        <f t="shared" si="112"/>
        <v>0</v>
      </c>
      <c r="W86" s="12">
        <f t="shared" si="112"/>
        <v>0</v>
      </c>
      <c r="X86" s="12">
        <f t="shared" si="112"/>
        <v>0</v>
      </c>
      <c r="Y86" s="12">
        <f t="shared" si="112"/>
        <v>0</v>
      </c>
      <c r="Z86" s="12">
        <f t="shared" si="112"/>
        <v>0</v>
      </c>
      <c r="AA86" s="12">
        <f t="shared" si="112"/>
        <v>0</v>
      </c>
      <c r="AB86" s="12">
        <f t="shared" si="112"/>
        <v>0</v>
      </c>
      <c r="AC86" s="12">
        <f t="shared" si="112"/>
        <v>0</v>
      </c>
      <c r="AD86" s="12">
        <f t="shared" si="112"/>
        <v>0</v>
      </c>
      <c r="AE86" s="12">
        <f t="shared" si="112"/>
        <v>0</v>
      </c>
      <c r="AF86" s="12">
        <f t="shared" si="112"/>
        <v>0</v>
      </c>
      <c r="AG86" s="12">
        <f t="shared" si="112"/>
        <v>0</v>
      </c>
      <c r="AH86" s="12">
        <f t="shared" si="112"/>
        <v>0</v>
      </c>
      <c r="AI86" s="12">
        <f t="shared" si="112"/>
        <v>0</v>
      </c>
      <c r="AJ86" s="12">
        <f t="shared" si="112"/>
        <v>0</v>
      </c>
      <c r="AK86" s="12">
        <f t="shared" si="112"/>
        <v>1</v>
      </c>
      <c r="AL86" s="12">
        <f t="shared" si="112"/>
        <v>0</v>
      </c>
      <c r="AM86" s="12">
        <f t="shared" si="112"/>
        <v>0</v>
      </c>
      <c r="AN86" s="12">
        <f t="shared" si="112"/>
        <v>0</v>
      </c>
      <c r="AO86" s="12">
        <f t="shared" si="112"/>
        <v>0</v>
      </c>
      <c r="AP86" s="12">
        <f t="shared" si="112"/>
        <v>0</v>
      </c>
      <c r="AQ86" s="12">
        <f t="shared" si="112"/>
        <v>0</v>
      </c>
      <c r="AR86" s="12">
        <f t="shared" si="112"/>
        <v>0</v>
      </c>
      <c r="AS86" s="12">
        <f t="shared" si="112"/>
        <v>0</v>
      </c>
      <c r="AT86" s="12">
        <f t="shared" si="112"/>
        <v>0</v>
      </c>
      <c r="AU86" s="12">
        <f t="shared" si="112"/>
        <v>0</v>
      </c>
      <c r="AV86" s="12">
        <f t="shared" si="112"/>
        <v>0</v>
      </c>
      <c r="AW86" s="12">
        <f t="shared" si="112"/>
        <v>0</v>
      </c>
      <c r="AX86" s="12">
        <f t="shared" si="112"/>
        <v>0</v>
      </c>
      <c r="AY86" s="12">
        <f t="shared" si="112"/>
        <v>0</v>
      </c>
      <c r="AZ86" s="12">
        <f t="shared" si="112"/>
        <v>0</v>
      </c>
      <c r="BA86" s="12">
        <f t="shared" si="112"/>
        <v>0</v>
      </c>
      <c r="BB86" s="12">
        <f t="shared" si="112"/>
        <v>0</v>
      </c>
      <c r="BC86" s="12">
        <f t="shared" si="112"/>
        <v>0</v>
      </c>
      <c r="BD86" s="12">
        <f t="shared" si="112"/>
        <v>0</v>
      </c>
      <c r="BE86" s="12">
        <f t="shared" si="112"/>
        <v>0</v>
      </c>
    </row>
    <row r="89" spans="1:57" x14ac:dyDescent="0.25">
      <c r="A89" s="15" t="s">
        <v>190</v>
      </c>
    </row>
    <row r="91" spans="1:57" x14ac:dyDescent="0.25">
      <c r="E91" s="571" t="str">
        <f t="shared" ref="E91:AJ91" si="113" xml:space="preserve"> E$19</f>
        <v>Model period beginning - m</v>
      </c>
      <c r="F91" s="571">
        <f t="shared" si="113"/>
        <v>0</v>
      </c>
      <c r="G91" s="571" t="str">
        <f t="shared" si="113"/>
        <v>date</v>
      </c>
      <c r="H91" s="571">
        <f t="shared" si="113"/>
        <v>0</v>
      </c>
      <c r="I91" s="571">
        <f t="shared" si="113"/>
        <v>0</v>
      </c>
      <c r="J91" s="571">
        <f t="shared" si="113"/>
        <v>44105</v>
      </c>
      <c r="K91" s="571">
        <f t="shared" si="113"/>
        <v>44136</v>
      </c>
      <c r="L91" s="571">
        <f t="shared" si="113"/>
        <v>44166</v>
      </c>
      <c r="M91" s="571">
        <f t="shared" si="113"/>
        <v>44197</v>
      </c>
      <c r="N91" s="571">
        <f t="shared" si="113"/>
        <v>44228</v>
      </c>
      <c r="O91" s="571">
        <f t="shared" si="113"/>
        <v>44256</v>
      </c>
      <c r="P91" s="571">
        <f t="shared" si="113"/>
        <v>44287</v>
      </c>
      <c r="Q91" s="571">
        <f t="shared" si="113"/>
        <v>44317</v>
      </c>
      <c r="R91" s="571">
        <f t="shared" si="113"/>
        <v>44348</v>
      </c>
      <c r="S91" s="571">
        <f t="shared" si="113"/>
        <v>44378</v>
      </c>
      <c r="T91" s="571">
        <f t="shared" si="113"/>
        <v>44409</v>
      </c>
      <c r="U91" s="571">
        <f t="shared" si="113"/>
        <v>44440</v>
      </c>
      <c r="V91" s="571">
        <f t="shared" si="113"/>
        <v>44470</v>
      </c>
      <c r="W91" s="571">
        <f t="shared" si="113"/>
        <v>44501</v>
      </c>
      <c r="X91" s="571">
        <f t="shared" si="113"/>
        <v>44531</v>
      </c>
      <c r="Y91" s="571">
        <f t="shared" si="113"/>
        <v>44562</v>
      </c>
      <c r="Z91" s="571">
        <f t="shared" si="113"/>
        <v>44593</v>
      </c>
      <c r="AA91" s="571">
        <f t="shared" si="113"/>
        <v>44621</v>
      </c>
      <c r="AB91" s="571">
        <f t="shared" si="113"/>
        <v>44652</v>
      </c>
      <c r="AC91" s="571">
        <f t="shared" si="113"/>
        <v>44682</v>
      </c>
      <c r="AD91" s="571">
        <f t="shared" si="113"/>
        <v>44713</v>
      </c>
      <c r="AE91" s="571">
        <f t="shared" si="113"/>
        <v>44743</v>
      </c>
      <c r="AF91" s="571">
        <f t="shared" si="113"/>
        <v>44774</v>
      </c>
      <c r="AG91" s="571">
        <f t="shared" si="113"/>
        <v>44805</v>
      </c>
      <c r="AH91" s="571">
        <f t="shared" si="113"/>
        <v>44835</v>
      </c>
      <c r="AI91" s="571">
        <f t="shared" si="113"/>
        <v>44866</v>
      </c>
      <c r="AJ91" s="571">
        <f t="shared" si="113"/>
        <v>44896</v>
      </c>
      <c r="AK91" s="571">
        <f t="shared" ref="AK91:BE91" si="114" xml:space="preserve"> AK$19</f>
        <v>44927</v>
      </c>
      <c r="AL91" s="571">
        <f t="shared" si="114"/>
        <v>44958</v>
      </c>
      <c r="AM91" s="571">
        <f t="shared" si="114"/>
        <v>44986</v>
      </c>
      <c r="AN91" s="571">
        <f t="shared" si="114"/>
        <v>45017</v>
      </c>
      <c r="AO91" s="571">
        <f t="shared" si="114"/>
        <v>45047</v>
      </c>
      <c r="AP91" s="571">
        <f t="shared" si="114"/>
        <v>45078</v>
      </c>
      <c r="AQ91" s="571">
        <f t="shared" si="114"/>
        <v>45108</v>
      </c>
      <c r="AR91" s="571">
        <f t="shared" si="114"/>
        <v>45139</v>
      </c>
      <c r="AS91" s="571">
        <f t="shared" si="114"/>
        <v>45170</v>
      </c>
      <c r="AT91" s="571">
        <f t="shared" si="114"/>
        <v>45200</v>
      </c>
      <c r="AU91" s="571">
        <f t="shared" si="114"/>
        <v>45231</v>
      </c>
      <c r="AV91" s="571">
        <f t="shared" si="114"/>
        <v>45261</v>
      </c>
      <c r="AW91" s="571">
        <f t="shared" si="114"/>
        <v>45292</v>
      </c>
      <c r="AX91" s="571">
        <f t="shared" si="114"/>
        <v>45323</v>
      </c>
      <c r="AY91" s="571">
        <f t="shared" si="114"/>
        <v>45352</v>
      </c>
      <c r="AZ91" s="571">
        <f t="shared" si="114"/>
        <v>45383</v>
      </c>
      <c r="BA91" s="571">
        <f t="shared" si="114"/>
        <v>45413</v>
      </c>
      <c r="BB91" s="571">
        <f t="shared" si="114"/>
        <v>45444</v>
      </c>
      <c r="BC91" s="571">
        <f t="shared" si="114"/>
        <v>45474</v>
      </c>
      <c r="BD91" s="571">
        <f t="shared" si="114"/>
        <v>45505</v>
      </c>
      <c r="BE91" s="571">
        <f t="shared" si="114"/>
        <v>45536</v>
      </c>
    </row>
    <row r="92" spans="1:57" x14ac:dyDescent="0.25">
      <c r="A92" s="51"/>
      <c r="C92" s="52"/>
      <c r="D92" s="53"/>
      <c r="E92" s="571" t="str">
        <f t="shared" ref="E92:BE92" si="115" xml:space="preserve"> E$23</f>
        <v>Model period ending - m</v>
      </c>
      <c r="F92" s="571">
        <f t="shared" si="115"/>
        <v>0</v>
      </c>
      <c r="G92" s="571" t="str">
        <f t="shared" si="115"/>
        <v>date</v>
      </c>
      <c r="H92" s="571">
        <f t="shared" si="115"/>
        <v>0</v>
      </c>
      <c r="I92" s="571">
        <f t="shared" si="115"/>
        <v>0</v>
      </c>
      <c r="J92" s="571">
        <f t="shared" si="115"/>
        <v>44135</v>
      </c>
      <c r="K92" s="571">
        <f t="shared" si="115"/>
        <v>44165</v>
      </c>
      <c r="L92" s="571">
        <f t="shared" si="115"/>
        <v>44196</v>
      </c>
      <c r="M92" s="571">
        <f t="shared" si="115"/>
        <v>44227</v>
      </c>
      <c r="N92" s="571">
        <f t="shared" si="115"/>
        <v>44255</v>
      </c>
      <c r="O92" s="571">
        <f t="shared" si="115"/>
        <v>44286</v>
      </c>
      <c r="P92" s="571">
        <f t="shared" si="115"/>
        <v>44316</v>
      </c>
      <c r="Q92" s="571">
        <f t="shared" si="115"/>
        <v>44347</v>
      </c>
      <c r="R92" s="571">
        <f t="shared" si="115"/>
        <v>44377</v>
      </c>
      <c r="S92" s="571">
        <f t="shared" si="115"/>
        <v>44408</v>
      </c>
      <c r="T92" s="571">
        <f t="shared" si="115"/>
        <v>44439</v>
      </c>
      <c r="U92" s="571">
        <f t="shared" si="115"/>
        <v>44469</v>
      </c>
      <c r="V92" s="571">
        <f t="shared" si="115"/>
        <v>44500</v>
      </c>
      <c r="W92" s="571">
        <f t="shared" si="115"/>
        <v>44530</v>
      </c>
      <c r="X92" s="571">
        <f t="shared" si="115"/>
        <v>44561</v>
      </c>
      <c r="Y92" s="571">
        <f t="shared" si="115"/>
        <v>44592</v>
      </c>
      <c r="Z92" s="571">
        <f t="shared" si="115"/>
        <v>44620</v>
      </c>
      <c r="AA92" s="571">
        <f t="shared" si="115"/>
        <v>44651</v>
      </c>
      <c r="AB92" s="571">
        <f t="shared" si="115"/>
        <v>44681</v>
      </c>
      <c r="AC92" s="571">
        <f t="shared" si="115"/>
        <v>44712</v>
      </c>
      <c r="AD92" s="571">
        <f t="shared" si="115"/>
        <v>44742</v>
      </c>
      <c r="AE92" s="571">
        <f t="shared" si="115"/>
        <v>44773</v>
      </c>
      <c r="AF92" s="571">
        <f t="shared" si="115"/>
        <v>44804</v>
      </c>
      <c r="AG92" s="571">
        <f t="shared" si="115"/>
        <v>44834</v>
      </c>
      <c r="AH92" s="571">
        <f t="shared" si="115"/>
        <v>44865</v>
      </c>
      <c r="AI92" s="571">
        <f t="shared" si="115"/>
        <v>44895</v>
      </c>
      <c r="AJ92" s="571">
        <f t="shared" si="115"/>
        <v>44926</v>
      </c>
      <c r="AK92" s="571">
        <f t="shared" si="115"/>
        <v>44957</v>
      </c>
      <c r="AL92" s="571">
        <f t="shared" si="115"/>
        <v>44985</v>
      </c>
      <c r="AM92" s="571">
        <f t="shared" si="115"/>
        <v>45016</v>
      </c>
      <c r="AN92" s="571">
        <f t="shared" si="115"/>
        <v>45046</v>
      </c>
      <c r="AO92" s="571">
        <f t="shared" si="115"/>
        <v>45077</v>
      </c>
      <c r="AP92" s="571">
        <f t="shared" si="115"/>
        <v>45107</v>
      </c>
      <c r="AQ92" s="571">
        <f t="shared" si="115"/>
        <v>45138</v>
      </c>
      <c r="AR92" s="571">
        <f t="shared" si="115"/>
        <v>45169</v>
      </c>
      <c r="AS92" s="571">
        <f t="shared" si="115"/>
        <v>45199</v>
      </c>
      <c r="AT92" s="571">
        <f t="shared" si="115"/>
        <v>45230</v>
      </c>
      <c r="AU92" s="571">
        <f t="shared" si="115"/>
        <v>45260</v>
      </c>
      <c r="AV92" s="571">
        <f t="shared" si="115"/>
        <v>45291</v>
      </c>
      <c r="AW92" s="571">
        <f t="shared" si="115"/>
        <v>45322</v>
      </c>
      <c r="AX92" s="571">
        <f t="shared" si="115"/>
        <v>45351</v>
      </c>
      <c r="AY92" s="571">
        <f t="shared" si="115"/>
        <v>45382</v>
      </c>
      <c r="AZ92" s="571">
        <f t="shared" si="115"/>
        <v>45412</v>
      </c>
      <c r="BA92" s="571">
        <f t="shared" si="115"/>
        <v>45443</v>
      </c>
      <c r="BB92" s="571">
        <f t="shared" si="115"/>
        <v>45473</v>
      </c>
      <c r="BC92" s="571">
        <f t="shared" si="115"/>
        <v>45504</v>
      </c>
      <c r="BD92" s="571">
        <f t="shared" si="115"/>
        <v>45535</v>
      </c>
      <c r="BE92" s="571">
        <f t="shared" si="115"/>
        <v>45565</v>
      </c>
    </row>
    <row r="93" spans="1:57" s="199" customFormat="1" x14ac:dyDescent="0.25">
      <c r="A93" s="147"/>
      <c r="B93" s="147"/>
      <c r="C93" s="148"/>
      <c r="D93" s="149"/>
      <c r="E93" s="198" t="s">
        <v>432</v>
      </c>
      <c r="F93" s="198"/>
      <c r="G93" s="198" t="s">
        <v>191</v>
      </c>
      <c r="H93" s="198"/>
      <c r="I93" s="150"/>
      <c r="J93" s="150">
        <f t="shared" ref="J93:BE93" si="116" xml:space="preserve"> J92 - J91 + 1</f>
        <v>31</v>
      </c>
      <c r="K93" s="150">
        <f t="shared" si="116"/>
        <v>30</v>
      </c>
      <c r="L93" s="150">
        <f t="shared" si="116"/>
        <v>31</v>
      </c>
      <c r="M93" s="150">
        <f t="shared" si="116"/>
        <v>31</v>
      </c>
      <c r="N93" s="150">
        <f t="shared" si="116"/>
        <v>28</v>
      </c>
      <c r="O93" s="150">
        <f t="shared" si="116"/>
        <v>31</v>
      </c>
      <c r="P93" s="150">
        <f t="shared" si="116"/>
        <v>30</v>
      </c>
      <c r="Q93" s="150">
        <f t="shared" si="116"/>
        <v>31</v>
      </c>
      <c r="R93" s="150">
        <f t="shared" si="116"/>
        <v>30</v>
      </c>
      <c r="S93" s="150">
        <f t="shared" si="116"/>
        <v>31</v>
      </c>
      <c r="T93" s="150">
        <f t="shared" si="116"/>
        <v>31</v>
      </c>
      <c r="U93" s="150">
        <f t="shared" si="116"/>
        <v>30</v>
      </c>
      <c r="V93" s="150">
        <f t="shared" si="116"/>
        <v>31</v>
      </c>
      <c r="W93" s="150">
        <f t="shared" si="116"/>
        <v>30</v>
      </c>
      <c r="X93" s="150">
        <f t="shared" si="116"/>
        <v>31</v>
      </c>
      <c r="Y93" s="150">
        <f t="shared" si="116"/>
        <v>31</v>
      </c>
      <c r="Z93" s="150">
        <f t="shared" si="116"/>
        <v>28</v>
      </c>
      <c r="AA93" s="150">
        <f t="shared" si="116"/>
        <v>31</v>
      </c>
      <c r="AB93" s="150">
        <f t="shared" si="116"/>
        <v>30</v>
      </c>
      <c r="AC93" s="150">
        <f t="shared" si="116"/>
        <v>31</v>
      </c>
      <c r="AD93" s="150">
        <f t="shared" si="116"/>
        <v>30</v>
      </c>
      <c r="AE93" s="150">
        <f t="shared" si="116"/>
        <v>31</v>
      </c>
      <c r="AF93" s="150">
        <f t="shared" si="116"/>
        <v>31</v>
      </c>
      <c r="AG93" s="150">
        <f t="shared" si="116"/>
        <v>30</v>
      </c>
      <c r="AH93" s="150">
        <f t="shared" si="116"/>
        <v>31</v>
      </c>
      <c r="AI93" s="150">
        <f t="shared" si="116"/>
        <v>30</v>
      </c>
      <c r="AJ93" s="150">
        <f t="shared" si="116"/>
        <v>31</v>
      </c>
      <c r="AK93" s="150">
        <f t="shared" si="116"/>
        <v>31</v>
      </c>
      <c r="AL93" s="150">
        <f t="shared" si="116"/>
        <v>28</v>
      </c>
      <c r="AM93" s="150">
        <f t="shared" si="116"/>
        <v>31</v>
      </c>
      <c r="AN93" s="150">
        <f t="shared" si="116"/>
        <v>30</v>
      </c>
      <c r="AO93" s="150">
        <f t="shared" si="116"/>
        <v>31</v>
      </c>
      <c r="AP93" s="150">
        <f t="shared" si="116"/>
        <v>30</v>
      </c>
      <c r="AQ93" s="150">
        <f t="shared" si="116"/>
        <v>31</v>
      </c>
      <c r="AR93" s="150">
        <f t="shared" si="116"/>
        <v>31</v>
      </c>
      <c r="AS93" s="150">
        <f t="shared" si="116"/>
        <v>30</v>
      </c>
      <c r="AT93" s="150">
        <f t="shared" si="116"/>
        <v>31</v>
      </c>
      <c r="AU93" s="150">
        <f t="shared" si="116"/>
        <v>30</v>
      </c>
      <c r="AV93" s="150">
        <f t="shared" si="116"/>
        <v>31</v>
      </c>
      <c r="AW93" s="150">
        <f t="shared" si="116"/>
        <v>31</v>
      </c>
      <c r="AX93" s="150">
        <f t="shared" si="116"/>
        <v>29</v>
      </c>
      <c r="AY93" s="150">
        <f t="shared" si="116"/>
        <v>31</v>
      </c>
      <c r="AZ93" s="150">
        <f t="shared" si="116"/>
        <v>30</v>
      </c>
      <c r="BA93" s="150">
        <f t="shared" si="116"/>
        <v>31</v>
      </c>
      <c r="BB93" s="150">
        <f t="shared" si="116"/>
        <v>30</v>
      </c>
      <c r="BC93" s="150">
        <f t="shared" si="116"/>
        <v>31</v>
      </c>
      <c r="BD93" s="150">
        <f t="shared" si="116"/>
        <v>31</v>
      </c>
      <c r="BE93" s="150">
        <f t="shared" si="116"/>
        <v>30</v>
      </c>
    </row>
    <row r="96" spans="1:57" x14ac:dyDescent="0.25">
      <c r="A96" s="15" t="s">
        <v>63</v>
      </c>
    </row>
  </sheetData>
  <conditionalFormatting sqref="J3:BE3">
    <cfRule type="cellIs" dxfId="259" priority="8" stopIfTrue="1" operator="equal">
      <formula>"Construction"</formula>
    </cfRule>
    <cfRule type="cellIs" dxfId="258" priority="9" stopIfTrue="1" operator="equal">
      <formula>"Operations"</formula>
    </cfRule>
  </conditionalFormatting>
  <conditionalFormatting sqref="J3:BE3">
    <cfRule type="cellIs" dxfId="257" priority="7" operator="equal">
      <formula>"Fin Close"</formula>
    </cfRule>
  </conditionalFormatting>
  <conditionalFormatting sqref="J3:BE3">
    <cfRule type="cellIs" dxfId="256" priority="5" operator="equal">
      <formula>"PPA ext."</formula>
    </cfRule>
    <cfRule type="cellIs" dxfId="255" priority="6" operator="equal">
      <formula>"Delay"</formula>
    </cfRule>
  </conditionalFormatting>
  <conditionalFormatting sqref="F2:F4">
    <cfRule type="cellIs" dxfId="254" priority="1" stopIfTrue="1" operator="notEqual">
      <formula>0</formula>
    </cfRule>
    <cfRule type="cellIs" dxfId="253" priority="2" stopIfTrue="1" operator="equal">
      <formula>""</formula>
    </cfRule>
  </conditionalFormatting>
  <conditionalFormatting sqref="F2:F4">
    <cfRule type="cellIs" dxfId="252" priority="3" stopIfTrue="1" operator="notEqual">
      <formula>0</formula>
    </cfRule>
    <cfRule type="cellIs" dxfId="251" priority="4" stopIfTrue="1" operator="equal">
      <formula>""</formula>
    </cfRule>
  </conditionalFormatting>
  <dataValidations disablePrompts="1" count="1">
    <dataValidation allowBlank="1" showInputMessage="1" showErrorMessage="1" sqref="E29:H29" xr:uid="{B0054384-46BB-4CE2-89B1-707362A5665F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763BC-D684-43BE-B2D4-745FCE112896}">
  <sheetPr codeName="Sheet21">
    <tabColor theme="1" tint="0.499984740745262"/>
    <outlinePr summaryBelow="0" summaryRight="0"/>
  </sheetPr>
  <dimension ref="A1:KT94"/>
  <sheetViews>
    <sheetView defaultGridColor="0" colorId="8" zoomScale="57" zoomScaleNormal="80" workbookViewId="0">
      <pane xSplit="9" ySplit="5" topLeftCell="J54" activePane="bottomRight" state="frozen"/>
      <selection activeCell="F117" sqref="F117"/>
      <selection pane="topRight" activeCell="F117" sqref="F117"/>
      <selection pane="bottomLeft" activeCell="F117" sqref="F117"/>
      <selection pane="bottomRight" activeCell="F68" sqref="F68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16384" width="11.54296875" hidden="1"/>
  </cols>
  <sheetData>
    <row r="1" spans="1:306" s="39" customFormat="1" ht="25" x14ac:dyDescent="0.25">
      <c r="A1" s="24" t="str">
        <f ca="1" xml:space="preserve"> RIGHT(CELL("filename", A1), LEN(CELL("filename", A1)) - SEARCH("]", CELL("filename", A1))) &amp; " - " &amp; InpC!F3</f>
        <v>ConCost - Base case 1</v>
      </c>
      <c r="B1" s="15"/>
      <c r="C1" s="21"/>
      <c r="D1" s="49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579" customFormat="1" x14ac:dyDescent="0.25">
      <c r="C2" s="304"/>
      <c r="D2" s="305"/>
      <c r="E2" s="205" t="str">
        <f xml:space="preserve"> ConTime!E$23</f>
        <v>Model period ending - m</v>
      </c>
      <c r="F2" s="580">
        <f xml:space="preserve"> Check!$F$9</f>
        <v>0</v>
      </c>
      <c r="G2" s="581" t="s">
        <v>23</v>
      </c>
      <c r="H2" s="205"/>
      <c r="I2" s="514"/>
      <c r="J2" s="206">
        <f xml:space="preserve"> ConTime!J$23</f>
        <v>44135</v>
      </c>
      <c r="K2" s="206">
        <f xml:space="preserve"> ConTime!K$23</f>
        <v>44165</v>
      </c>
      <c r="L2" s="206">
        <f xml:space="preserve"> ConTime!L$23</f>
        <v>44196</v>
      </c>
      <c r="M2" s="206">
        <f xml:space="preserve"> ConTime!M$23</f>
        <v>44227</v>
      </c>
      <c r="N2" s="206">
        <f xml:space="preserve"> ConTime!N$23</f>
        <v>44255</v>
      </c>
      <c r="O2" s="206">
        <f xml:space="preserve"> ConTime!O$23</f>
        <v>44286</v>
      </c>
      <c r="P2" s="206">
        <f xml:space="preserve"> ConTime!P$23</f>
        <v>44316</v>
      </c>
      <c r="Q2" s="206">
        <f xml:space="preserve"> ConTime!Q$23</f>
        <v>44347</v>
      </c>
      <c r="R2" s="206">
        <f xml:space="preserve"> ConTime!R$23</f>
        <v>44377</v>
      </c>
      <c r="S2" s="206">
        <f xml:space="preserve"> ConTime!S$23</f>
        <v>44408</v>
      </c>
      <c r="T2" s="206">
        <f xml:space="preserve"> ConTime!T$23</f>
        <v>44439</v>
      </c>
      <c r="U2" s="206">
        <f xml:space="preserve"> ConTime!U$23</f>
        <v>44469</v>
      </c>
      <c r="V2" s="206">
        <f xml:space="preserve"> ConTime!V$23</f>
        <v>44500</v>
      </c>
      <c r="W2" s="206">
        <f xml:space="preserve"> ConTime!W$23</f>
        <v>44530</v>
      </c>
      <c r="X2" s="206">
        <f xml:space="preserve"> ConTime!X$23</f>
        <v>44561</v>
      </c>
      <c r="Y2" s="206">
        <f xml:space="preserve"> ConTime!Y$23</f>
        <v>44592</v>
      </c>
      <c r="Z2" s="206">
        <f xml:space="preserve"> ConTime!Z$23</f>
        <v>44620</v>
      </c>
      <c r="AA2" s="206">
        <f xml:space="preserve"> ConTime!AA$23</f>
        <v>44651</v>
      </c>
      <c r="AB2" s="206">
        <f xml:space="preserve"> ConTime!AB$23</f>
        <v>44681</v>
      </c>
      <c r="AC2" s="206">
        <f xml:space="preserve"> ConTime!AC$23</f>
        <v>44712</v>
      </c>
      <c r="AD2" s="206">
        <f xml:space="preserve"> ConTime!AD$23</f>
        <v>44742</v>
      </c>
      <c r="AE2" s="206">
        <f xml:space="preserve"> ConTime!AE$23</f>
        <v>44773</v>
      </c>
      <c r="AF2" s="206">
        <f xml:space="preserve"> ConTime!AF$23</f>
        <v>44804</v>
      </c>
      <c r="AG2" s="206">
        <f xml:space="preserve"> ConTime!AG$23</f>
        <v>44834</v>
      </c>
      <c r="AH2" s="206">
        <f xml:space="preserve"> ConTime!AH$23</f>
        <v>44865</v>
      </c>
      <c r="AI2" s="206">
        <f xml:space="preserve"> ConTime!AI$23</f>
        <v>44895</v>
      </c>
      <c r="AJ2" s="206">
        <f xml:space="preserve"> ConTime!AJ$23</f>
        <v>44926</v>
      </c>
      <c r="AK2" s="206">
        <f xml:space="preserve"> ConTime!AK$23</f>
        <v>44957</v>
      </c>
      <c r="AL2" s="206">
        <f xml:space="preserve"> ConTime!AL$23</f>
        <v>44985</v>
      </c>
      <c r="AM2" s="206">
        <f xml:space="preserve"> ConTime!AM$23</f>
        <v>45016</v>
      </c>
      <c r="AN2" s="206">
        <f xml:space="preserve"> ConTime!AN$23</f>
        <v>45046</v>
      </c>
      <c r="AO2" s="206">
        <f xml:space="preserve"> ConTime!AO$23</f>
        <v>45077</v>
      </c>
      <c r="AP2" s="206">
        <f xml:space="preserve"> ConTime!AP$23</f>
        <v>45107</v>
      </c>
      <c r="AQ2" s="206">
        <f xml:space="preserve"> ConTime!AQ$23</f>
        <v>45138</v>
      </c>
      <c r="AR2" s="206">
        <f xml:space="preserve"> ConTime!AR$23</f>
        <v>45169</v>
      </c>
      <c r="AS2" s="206">
        <f xml:space="preserve"> ConTime!AS$23</f>
        <v>45199</v>
      </c>
      <c r="AT2" s="206">
        <f xml:space="preserve"> ConTime!AT$23</f>
        <v>45230</v>
      </c>
      <c r="AU2" s="206">
        <f xml:space="preserve"> ConTime!AU$23</f>
        <v>45260</v>
      </c>
      <c r="AV2" s="206">
        <f xml:space="preserve"> ConTime!AV$23</f>
        <v>45291</v>
      </c>
      <c r="AW2" s="206">
        <f xml:space="preserve"> ConTime!AW$23</f>
        <v>45322</v>
      </c>
      <c r="AX2" s="206">
        <f xml:space="preserve"> ConTime!AX$23</f>
        <v>45351</v>
      </c>
      <c r="AY2" s="206">
        <f xml:space="preserve"> ConTime!AY$23</f>
        <v>45382</v>
      </c>
      <c r="AZ2" s="206">
        <f xml:space="preserve"> ConTime!AZ$23</f>
        <v>45412</v>
      </c>
      <c r="BA2" s="206">
        <f xml:space="preserve"> ConTime!BA$23</f>
        <v>45443</v>
      </c>
      <c r="BB2" s="206">
        <f xml:space="preserve"> ConTime!BB$23</f>
        <v>45473</v>
      </c>
      <c r="BC2" s="206">
        <f xml:space="preserve"> ConTime!BC$23</f>
        <v>45504</v>
      </c>
      <c r="BD2" s="206">
        <f xml:space="preserve"> ConTime!BD$23</f>
        <v>45535</v>
      </c>
      <c r="BE2" s="206">
        <f xml:space="preserve"> ConTime!BE$23</f>
        <v>45565</v>
      </c>
      <c r="BF2" s="202"/>
      <c r="BG2" s="202"/>
      <c r="BH2" s="202"/>
      <c r="BI2" s="202"/>
      <c r="BJ2" s="202"/>
      <c r="BK2" s="202"/>
      <c r="BL2" s="202"/>
      <c r="BM2" s="202"/>
      <c r="BN2" s="202"/>
      <c r="BO2" s="202"/>
      <c r="BP2" s="202"/>
      <c r="BQ2" s="202"/>
      <c r="BR2" s="202"/>
      <c r="BS2" s="202"/>
      <c r="BT2" s="202"/>
      <c r="BU2" s="202"/>
      <c r="BV2" s="202"/>
      <c r="BW2" s="202"/>
      <c r="BX2" s="202"/>
      <c r="BY2" s="202"/>
      <c r="BZ2" s="202"/>
      <c r="CA2" s="202"/>
      <c r="CB2" s="202"/>
      <c r="CC2" s="202"/>
      <c r="CD2" s="202"/>
      <c r="CE2" s="202"/>
      <c r="CF2" s="202"/>
      <c r="CG2" s="202"/>
      <c r="CH2" s="202"/>
      <c r="CI2" s="202"/>
      <c r="CJ2" s="202"/>
      <c r="CK2" s="202"/>
      <c r="CL2" s="202"/>
      <c r="CM2" s="202"/>
      <c r="CN2" s="202"/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2"/>
      <c r="DB2" s="202"/>
      <c r="DC2" s="202"/>
      <c r="DD2" s="202"/>
      <c r="DE2" s="202"/>
      <c r="DF2" s="202"/>
      <c r="DG2" s="202"/>
      <c r="DH2" s="202"/>
      <c r="DI2" s="202"/>
      <c r="DJ2" s="202"/>
      <c r="DK2" s="202"/>
      <c r="DL2" s="202"/>
      <c r="DM2" s="202"/>
      <c r="DN2" s="202"/>
      <c r="DO2" s="202"/>
      <c r="DP2" s="202"/>
      <c r="DQ2" s="202"/>
      <c r="DR2" s="202"/>
      <c r="DS2" s="202"/>
      <c r="DT2" s="202"/>
      <c r="DU2" s="202"/>
      <c r="DV2" s="202"/>
      <c r="DW2" s="202"/>
      <c r="DX2" s="202"/>
      <c r="DY2" s="202"/>
      <c r="DZ2" s="202"/>
      <c r="EA2" s="202"/>
      <c r="EB2" s="202"/>
      <c r="EC2" s="202"/>
      <c r="ED2" s="202"/>
      <c r="EE2" s="202"/>
      <c r="EF2" s="202"/>
      <c r="EG2" s="202"/>
      <c r="EH2" s="202"/>
      <c r="EI2" s="202"/>
      <c r="EJ2" s="202"/>
      <c r="EK2" s="202"/>
      <c r="EL2" s="202"/>
      <c r="EM2" s="202"/>
      <c r="EN2" s="202"/>
      <c r="EO2" s="202"/>
      <c r="EP2" s="202"/>
      <c r="EQ2" s="202"/>
      <c r="ER2" s="202"/>
      <c r="ES2" s="202"/>
      <c r="ET2" s="202"/>
      <c r="EU2" s="202"/>
      <c r="EV2" s="202"/>
      <c r="EW2" s="202"/>
      <c r="EX2" s="202"/>
      <c r="EY2" s="202"/>
      <c r="EZ2" s="202"/>
      <c r="FA2" s="202"/>
      <c r="FB2" s="202"/>
      <c r="FC2" s="202"/>
      <c r="FD2" s="202"/>
      <c r="FE2" s="202"/>
      <c r="FF2" s="202"/>
      <c r="FG2" s="202"/>
      <c r="FH2" s="202"/>
      <c r="FI2" s="202"/>
      <c r="FJ2" s="202"/>
      <c r="FK2" s="202"/>
      <c r="FL2" s="202"/>
      <c r="FM2" s="202"/>
      <c r="FN2" s="202"/>
      <c r="FO2" s="202"/>
      <c r="FP2" s="202"/>
      <c r="FQ2" s="202"/>
      <c r="FR2" s="202"/>
      <c r="FS2" s="202"/>
      <c r="FT2" s="202"/>
      <c r="FU2" s="202"/>
      <c r="FV2" s="202"/>
      <c r="FW2" s="202"/>
      <c r="FX2" s="202"/>
      <c r="FY2" s="202"/>
      <c r="FZ2" s="202"/>
      <c r="GA2" s="202"/>
      <c r="GB2" s="202"/>
      <c r="GC2" s="202"/>
      <c r="GD2" s="202"/>
      <c r="GE2" s="202"/>
      <c r="GF2" s="202"/>
      <c r="GG2" s="202"/>
      <c r="GH2" s="202"/>
      <c r="GI2" s="202"/>
      <c r="GJ2" s="202"/>
      <c r="GK2" s="202"/>
      <c r="GL2" s="202"/>
      <c r="GM2" s="202"/>
      <c r="GN2" s="202"/>
      <c r="GO2" s="202"/>
      <c r="GP2" s="202"/>
      <c r="GQ2" s="202"/>
      <c r="GR2" s="202"/>
      <c r="GS2" s="202"/>
      <c r="GT2" s="202"/>
      <c r="GU2" s="202"/>
      <c r="GV2" s="202"/>
      <c r="GW2" s="202"/>
      <c r="GX2" s="202"/>
      <c r="GY2" s="202"/>
      <c r="GZ2" s="202"/>
      <c r="HA2" s="202"/>
      <c r="HB2" s="202"/>
      <c r="HC2" s="202"/>
      <c r="HD2" s="202"/>
      <c r="HE2" s="202"/>
      <c r="HF2" s="202"/>
      <c r="HG2" s="202"/>
      <c r="HH2" s="202"/>
      <c r="HI2" s="202"/>
      <c r="HJ2" s="202"/>
      <c r="HK2" s="202"/>
      <c r="HL2" s="202"/>
      <c r="HM2" s="202"/>
      <c r="HN2" s="202"/>
      <c r="HO2" s="202"/>
      <c r="HP2" s="202"/>
      <c r="HQ2" s="202"/>
      <c r="HR2" s="202"/>
      <c r="HS2" s="202"/>
      <c r="HT2" s="202"/>
      <c r="HU2" s="202"/>
      <c r="HV2" s="202"/>
      <c r="HW2" s="202"/>
      <c r="HX2" s="202"/>
      <c r="HY2" s="202"/>
      <c r="HZ2" s="202"/>
      <c r="IA2" s="202"/>
      <c r="IB2" s="202"/>
      <c r="IC2" s="202"/>
      <c r="ID2" s="202"/>
      <c r="IE2" s="202"/>
      <c r="IF2" s="202"/>
      <c r="IG2" s="202"/>
      <c r="IH2" s="202"/>
      <c r="II2" s="202"/>
      <c r="IJ2" s="202"/>
      <c r="IK2" s="202"/>
      <c r="IL2" s="202"/>
      <c r="IM2" s="202"/>
      <c r="IN2" s="202"/>
      <c r="IO2" s="202"/>
      <c r="IP2" s="202"/>
      <c r="IQ2" s="202"/>
      <c r="IR2" s="202"/>
      <c r="IS2" s="202"/>
      <c r="IT2" s="202"/>
      <c r="IU2" s="202"/>
      <c r="IV2" s="202"/>
      <c r="IW2" s="202"/>
      <c r="IX2" s="202"/>
      <c r="IY2" s="202"/>
      <c r="IZ2" s="202"/>
      <c r="JA2" s="202"/>
      <c r="JB2" s="202"/>
      <c r="JC2" s="202"/>
      <c r="JD2" s="202"/>
      <c r="JE2" s="202"/>
      <c r="JF2" s="202"/>
      <c r="JG2" s="202"/>
      <c r="JH2" s="202"/>
      <c r="JI2" s="202"/>
      <c r="JJ2" s="202"/>
      <c r="JK2" s="202"/>
      <c r="JL2" s="202"/>
      <c r="JM2" s="202"/>
      <c r="JN2" s="202"/>
      <c r="JO2" s="202"/>
      <c r="JP2" s="202"/>
      <c r="JQ2" s="202"/>
      <c r="JR2" s="202"/>
      <c r="JS2" s="202"/>
      <c r="JT2" s="202"/>
      <c r="JU2" s="202"/>
      <c r="JV2" s="202"/>
      <c r="JW2" s="202"/>
      <c r="JX2" s="202"/>
      <c r="JY2" s="202"/>
      <c r="JZ2" s="202"/>
      <c r="KA2" s="202"/>
      <c r="KB2" s="202"/>
      <c r="KC2" s="202"/>
      <c r="KD2" s="202"/>
      <c r="KE2" s="202"/>
      <c r="KF2" s="202"/>
      <c r="KG2" s="202"/>
      <c r="KH2" s="202"/>
      <c r="KI2" s="202"/>
      <c r="KJ2" s="202"/>
      <c r="KK2" s="202"/>
      <c r="KL2" s="202"/>
      <c r="KM2" s="202"/>
      <c r="KN2" s="202"/>
      <c r="KO2" s="202"/>
      <c r="KP2" s="202"/>
      <c r="KQ2" s="202"/>
      <c r="KR2" s="202"/>
      <c r="KS2" s="202"/>
      <c r="KT2" s="202"/>
    </row>
    <row r="3" spans="1:306" s="292" customFormat="1" x14ac:dyDescent="0.25">
      <c r="A3" s="247"/>
      <c r="B3" s="247"/>
      <c r="C3" s="248"/>
      <c r="D3" s="249"/>
      <c r="E3" s="560" t="str">
        <f xml:space="preserve"> ConTime!E$50</f>
        <v>Timeline label - m</v>
      </c>
      <c r="F3" s="580">
        <f xml:space="preserve"> Output!J2</f>
        <v>0</v>
      </c>
      <c r="G3" s="594" t="s">
        <v>25</v>
      </c>
      <c r="H3" s="245"/>
      <c r="I3" s="246"/>
      <c r="J3" s="587" t="str">
        <f xml:space="preserve"> ConTime!J$50</f>
        <v>Pre-fcst</v>
      </c>
      <c r="K3" s="587" t="str">
        <f xml:space="preserve"> ConTime!K$50</f>
        <v>Pre-fcst</v>
      </c>
      <c r="L3" s="587" t="str">
        <f xml:space="preserve"> ConTime!L$50</f>
        <v>Pre-fcst</v>
      </c>
      <c r="M3" s="587" t="str">
        <f xml:space="preserve"> ConTime!M$50</f>
        <v>Pre-fcst</v>
      </c>
      <c r="N3" s="587" t="str">
        <f xml:space="preserve"> ConTime!N$50</f>
        <v>Pre-fcst</v>
      </c>
      <c r="O3" s="587" t="str">
        <f xml:space="preserve"> ConTime!O$50</f>
        <v>Pre-fcst</v>
      </c>
      <c r="P3" s="587" t="str">
        <f xml:space="preserve"> ConTime!P$50</f>
        <v>Pre-fcst</v>
      </c>
      <c r="Q3" s="587" t="str">
        <f xml:space="preserve"> ConTime!Q$50</f>
        <v>Pre-fcst</v>
      </c>
      <c r="R3" s="587" t="str">
        <f xml:space="preserve"> ConTime!R$50</f>
        <v>Fin Close</v>
      </c>
      <c r="S3" s="587" t="str">
        <f xml:space="preserve"> ConTime!S$50</f>
        <v>Construction</v>
      </c>
      <c r="T3" s="587" t="str">
        <f xml:space="preserve"> ConTime!T$50</f>
        <v>Construction</v>
      </c>
      <c r="U3" s="587" t="str">
        <f xml:space="preserve"> ConTime!U$50</f>
        <v>Construction</v>
      </c>
      <c r="V3" s="587" t="str">
        <f xml:space="preserve"> ConTime!V$50</f>
        <v>Construction</v>
      </c>
      <c r="W3" s="587" t="str">
        <f xml:space="preserve"> ConTime!W$50</f>
        <v>Construction</v>
      </c>
      <c r="X3" s="587" t="str">
        <f xml:space="preserve"> ConTime!X$50</f>
        <v>Construction</v>
      </c>
      <c r="Y3" s="587" t="str">
        <f xml:space="preserve"> ConTime!Y$50</f>
        <v>Construction</v>
      </c>
      <c r="Z3" s="587" t="str">
        <f xml:space="preserve"> ConTime!Z$50</f>
        <v>Construction</v>
      </c>
      <c r="AA3" s="587" t="str">
        <f xml:space="preserve"> ConTime!AA$50</f>
        <v>Construction</v>
      </c>
      <c r="AB3" s="587" t="str">
        <f xml:space="preserve"> ConTime!AB$50</f>
        <v>Construction</v>
      </c>
      <c r="AC3" s="587" t="str">
        <f xml:space="preserve"> ConTime!AC$50</f>
        <v>Construction</v>
      </c>
      <c r="AD3" s="587" t="str">
        <f xml:space="preserve"> ConTime!AD$50</f>
        <v>Construction</v>
      </c>
      <c r="AE3" s="587" t="str">
        <f xml:space="preserve"> ConTime!AE$50</f>
        <v>Construction</v>
      </c>
      <c r="AF3" s="587" t="str">
        <f xml:space="preserve"> ConTime!AF$50</f>
        <v>Construction</v>
      </c>
      <c r="AG3" s="587" t="str">
        <f xml:space="preserve"> ConTime!AG$50</f>
        <v>Construction</v>
      </c>
      <c r="AH3" s="587" t="str">
        <f xml:space="preserve"> ConTime!AH$50</f>
        <v>Construction</v>
      </c>
      <c r="AI3" s="587" t="str">
        <f xml:space="preserve"> ConTime!AI$50</f>
        <v>Construction</v>
      </c>
      <c r="AJ3" s="587" t="str">
        <f xml:space="preserve"> ConTime!AJ$50</f>
        <v>Construction</v>
      </c>
      <c r="AK3" s="587" t="str">
        <f xml:space="preserve"> ConTime!AK$50</f>
        <v>Operations</v>
      </c>
      <c r="AL3" s="587" t="str">
        <f xml:space="preserve"> ConTime!AL$50</f>
        <v>Operations</v>
      </c>
      <c r="AM3" s="587" t="str">
        <f xml:space="preserve"> ConTime!AM$50</f>
        <v>Operations</v>
      </c>
      <c r="AN3" s="587" t="str">
        <f xml:space="preserve"> ConTime!AN$50</f>
        <v>Operations</v>
      </c>
      <c r="AO3" s="587" t="str">
        <f xml:space="preserve"> ConTime!AO$50</f>
        <v>Operations</v>
      </c>
      <c r="AP3" s="587" t="str">
        <f xml:space="preserve"> ConTime!AP$50</f>
        <v>Operations</v>
      </c>
      <c r="AQ3" s="587" t="str">
        <f xml:space="preserve"> ConTime!AQ$50</f>
        <v>Operations</v>
      </c>
      <c r="AR3" s="587" t="str">
        <f xml:space="preserve"> ConTime!AR$50</f>
        <v>Operations</v>
      </c>
      <c r="AS3" s="587" t="str">
        <f xml:space="preserve"> ConTime!AS$50</f>
        <v>Operations</v>
      </c>
      <c r="AT3" s="587" t="str">
        <f xml:space="preserve"> ConTime!AT$50</f>
        <v>Operations</v>
      </c>
      <c r="AU3" s="587" t="str">
        <f xml:space="preserve"> ConTime!AU$50</f>
        <v>Operations</v>
      </c>
      <c r="AV3" s="587" t="str">
        <f xml:space="preserve"> ConTime!AV$50</f>
        <v>Operations</v>
      </c>
      <c r="AW3" s="587" t="str">
        <f xml:space="preserve"> ConTime!AW$50</f>
        <v>Operations</v>
      </c>
      <c r="AX3" s="587" t="str">
        <f xml:space="preserve"> ConTime!AX$50</f>
        <v>Operations</v>
      </c>
      <c r="AY3" s="587" t="str">
        <f xml:space="preserve"> ConTime!AY$50</f>
        <v>Operations</v>
      </c>
      <c r="AZ3" s="587" t="str">
        <f xml:space="preserve"> ConTime!AZ$50</f>
        <v>Operations</v>
      </c>
      <c r="BA3" s="587" t="str">
        <f xml:space="preserve"> ConTime!BA$50</f>
        <v>Operations</v>
      </c>
      <c r="BB3" s="587" t="str">
        <f xml:space="preserve"> ConTime!BB$50</f>
        <v>Operations</v>
      </c>
      <c r="BC3" s="587" t="str">
        <f xml:space="preserve"> ConTime!BC$50</f>
        <v>Operations</v>
      </c>
      <c r="BD3" s="587" t="str">
        <f xml:space="preserve"> ConTime!BD$50</f>
        <v>Operations</v>
      </c>
      <c r="BE3" s="587" t="str">
        <f xml:space="preserve"> ConTime!BE$50</f>
        <v>Operations</v>
      </c>
      <c r="BF3" s="202"/>
      <c r="BG3" s="202"/>
      <c r="BH3" s="202"/>
      <c r="BI3" s="202"/>
      <c r="BJ3" s="202"/>
      <c r="BK3" s="202"/>
      <c r="BL3" s="202"/>
      <c r="BM3" s="202"/>
      <c r="BN3" s="202"/>
      <c r="BO3" s="202"/>
      <c r="BP3" s="202"/>
      <c r="BQ3" s="202"/>
      <c r="BR3" s="202"/>
      <c r="BS3" s="202"/>
      <c r="BT3" s="202"/>
      <c r="BU3" s="202"/>
      <c r="BV3" s="202"/>
      <c r="BW3" s="202"/>
      <c r="BX3" s="202"/>
      <c r="BY3" s="202"/>
      <c r="BZ3" s="202"/>
      <c r="CA3" s="202"/>
      <c r="CB3" s="202"/>
      <c r="CC3" s="202"/>
      <c r="CD3" s="202"/>
      <c r="CE3" s="202"/>
      <c r="CF3" s="202"/>
      <c r="CG3" s="202"/>
      <c r="CH3" s="202"/>
      <c r="CI3" s="202"/>
      <c r="CJ3" s="202"/>
      <c r="CK3" s="202"/>
      <c r="CL3" s="202"/>
      <c r="CM3" s="202"/>
      <c r="CN3" s="202"/>
      <c r="CO3" s="202"/>
      <c r="CP3" s="202"/>
      <c r="CQ3" s="202"/>
      <c r="CR3" s="202"/>
      <c r="CS3" s="202"/>
      <c r="CT3" s="202"/>
      <c r="CU3" s="202"/>
      <c r="CV3" s="202"/>
      <c r="CW3" s="202"/>
      <c r="CX3" s="202"/>
      <c r="CY3" s="202"/>
      <c r="CZ3" s="202"/>
      <c r="DA3" s="202"/>
      <c r="DB3" s="202"/>
      <c r="DC3" s="202"/>
      <c r="DD3" s="202"/>
      <c r="DE3" s="202"/>
      <c r="DF3" s="202"/>
      <c r="DG3" s="202"/>
      <c r="DH3" s="202"/>
      <c r="DI3" s="202"/>
      <c r="DJ3" s="202"/>
      <c r="DK3" s="202"/>
      <c r="DL3" s="202"/>
      <c r="DM3" s="202"/>
      <c r="DN3" s="202"/>
      <c r="DO3" s="202"/>
      <c r="DP3" s="202"/>
      <c r="DQ3" s="202"/>
      <c r="DR3" s="202"/>
      <c r="DS3" s="202"/>
      <c r="DT3" s="202"/>
      <c r="DU3" s="202"/>
      <c r="DV3" s="202"/>
      <c r="DW3" s="202"/>
      <c r="DX3" s="202"/>
      <c r="DY3" s="202"/>
      <c r="DZ3" s="202"/>
      <c r="EA3" s="202"/>
      <c r="EB3" s="202"/>
      <c r="EC3" s="202"/>
      <c r="ED3" s="202"/>
      <c r="EE3" s="202"/>
      <c r="EF3" s="202"/>
      <c r="EG3" s="202"/>
      <c r="EH3" s="202"/>
      <c r="EI3" s="202"/>
      <c r="EJ3" s="202"/>
      <c r="EK3" s="202"/>
      <c r="EL3" s="202"/>
      <c r="EM3" s="202"/>
      <c r="EN3" s="202"/>
      <c r="EO3" s="202"/>
      <c r="EP3" s="202"/>
      <c r="EQ3" s="202"/>
      <c r="ER3" s="202"/>
      <c r="ES3" s="202"/>
      <c r="ET3" s="202"/>
      <c r="EU3" s="202"/>
      <c r="EV3" s="202"/>
      <c r="EW3" s="202"/>
      <c r="EX3" s="202"/>
      <c r="EY3" s="202"/>
      <c r="EZ3" s="202"/>
      <c r="FA3" s="202"/>
      <c r="FB3" s="202"/>
      <c r="FC3" s="202"/>
      <c r="FD3" s="202"/>
      <c r="FE3" s="202"/>
      <c r="FF3" s="202"/>
      <c r="FG3" s="202"/>
      <c r="FH3" s="202"/>
      <c r="FI3" s="202"/>
      <c r="FJ3" s="202"/>
      <c r="FK3" s="202"/>
      <c r="FL3" s="202"/>
      <c r="FM3" s="202"/>
      <c r="FN3" s="202"/>
      <c r="FO3" s="202"/>
      <c r="FP3" s="202"/>
      <c r="FQ3" s="202"/>
      <c r="FR3" s="202"/>
      <c r="FS3" s="202"/>
      <c r="FT3" s="202"/>
      <c r="FU3" s="202"/>
      <c r="FV3" s="202"/>
      <c r="FW3" s="202"/>
      <c r="FX3" s="202"/>
      <c r="FY3" s="202"/>
      <c r="FZ3" s="202"/>
      <c r="GA3" s="202"/>
      <c r="GB3" s="202"/>
      <c r="GC3" s="202"/>
      <c r="GD3" s="202"/>
      <c r="GE3" s="202"/>
      <c r="GF3" s="202"/>
      <c r="GG3" s="202"/>
      <c r="GH3" s="202"/>
      <c r="GI3" s="202"/>
      <c r="GJ3" s="202"/>
      <c r="GK3" s="202"/>
      <c r="GL3" s="202"/>
      <c r="GM3" s="202"/>
      <c r="GN3" s="202"/>
      <c r="GO3" s="202"/>
      <c r="GP3" s="202"/>
      <c r="GQ3" s="202"/>
      <c r="GR3" s="202"/>
      <c r="GS3" s="202"/>
      <c r="GT3" s="202"/>
      <c r="GU3" s="202"/>
      <c r="GV3" s="202"/>
      <c r="GW3" s="202"/>
      <c r="GX3" s="202"/>
      <c r="GY3" s="202"/>
      <c r="GZ3" s="202"/>
      <c r="HA3" s="202"/>
      <c r="HB3" s="202"/>
      <c r="HC3" s="202"/>
      <c r="HD3" s="202"/>
      <c r="HE3" s="202"/>
      <c r="HF3" s="202"/>
      <c r="HG3" s="202"/>
      <c r="HH3" s="202"/>
      <c r="HI3" s="202"/>
      <c r="HJ3" s="202"/>
      <c r="HK3" s="202"/>
      <c r="HL3" s="202"/>
      <c r="HM3" s="202"/>
      <c r="HN3" s="202"/>
      <c r="HO3" s="202"/>
      <c r="HP3" s="202"/>
      <c r="HQ3" s="202"/>
      <c r="HR3" s="202"/>
      <c r="HS3" s="202"/>
      <c r="HT3" s="202"/>
      <c r="HU3" s="202"/>
      <c r="HV3" s="202"/>
      <c r="HW3" s="202"/>
      <c r="HX3" s="202"/>
      <c r="HY3" s="202"/>
      <c r="HZ3" s="202"/>
      <c r="IA3" s="202"/>
      <c r="IB3" s="202"/>
      <c r="IC3" s="202"/>
      <c r="ID3" s="202"/>
      <c r="IE3" s="202"/>
      <c r="IF3" s="202"/>
      <c r="IG3" s="202"/>
      <c r="IH3" s="202"/>
      <c r="II3" s="202"/>
      <c r="IJ3" s="202"/>
      <c r="IK3" s="202"/>
      <c r="IL3" s="202"/>
      <c r="IM3" s="202"/>
      <c r="IN3" s="202"/>
      <c r="IO3" s="202"/>
      <c r="IP3" s="202"/>
      <c r="IQ3" s="202"/>
      <c r="IR3" s="202"/>
      <c r="IS3" s="202"/>
      <c r="IT3" s="202"/>
      <c r="IU3" s="202"/>
      <c r="IV3" s="202"/>
      <c r="IW3" s="202"/>
      <c r="IX3" s="202"/>
      <c r="IY3" s="202"/>
      <c r="IZ3" s="202"/>
      <c r="JA3" s="202"/>
      <c r="JB3" s="202"/>
      <c r="JC3" s="202"/>
      <c r="JD3" s="202"/>
      <c r="JE3" s="202"/>
      <c r="JF3" s="202"/>
      <c r="JG3" s="202"/>
      <c r="JH3" s="202"/>
      <c r="JI3" s="202"/>
      <c r="JJ3" s="202"/>
      <c r="JK3" s="202"/>
      <c r="JL3" s="202"/>
      <c r="JM3" s="202"/>
      <c r="JN3" s="202"/>
      <c r="JO3" s="202"/>
      <c r="JP3" s="202"/>
      <c r="JQ3" s="202"/>
      <c r="JR3" s="202"/>
      <c r="JS3" s="202"/>
      <c r="JT3" s="202"/>
      <c r="JU3" s="202"/>
      <c r="JV3" s="202"/>
      <c r="JW3" s="202"/>
      <c r="JX3" s="202"/>
      <c r="JY3" s="202"/>
      <c r="JZ3" s="202"/>
      <c r="KA3" s="202"/>
      <c r="KB3" s="202"/>
      <c r="KC3" s="202"/>
      <c r="KD3" s="202"/>
      <c r="KE3" s="202"/>
      <c r="KF3" s="202"/>
      <c r="KG3" s="202"/>
      <c r="KH3" s="202"/>
      <c r="KI3" s="202"/>
      <c r="KJ3" s="202"/>
      <c r="KK3" s="202"/>
      <c r="KL3" s="202"/>
      <c r="KM3" s="202"/>
      <c r="KN3" s="202"/>
      <c r="KO3" s="202"/>
      <c r="KP3" s="202"/>
      <c r="KQ3" s="202"/>
      <c r="KR3" s="202"/>
      <c r="KS3" s="202"/>
      <c r="KT3" s="202"/>
    </row>
    <row r="4" spans="1:306" s="292" customFormat="1" x14ac:dyDescent="0.25">
      <c r="A4" s="247"/>
      <c r="B4" s="247"/>
      <c r="C4" s="248"/>
      <c r="D4" s="249"/>
      <c r="E4" s="595" t="str">
        <f xml:space="preserve"> Time!E$39</f>
        <v>Financial year</v>
      </c>
      <c r="F4" s="580">
        <f xml:space="preserve"> Check!$F$25</f>
        <v>0</v>
      </c>
      <c r="G4" s="594" t="s">
        <v>24</v>
      </c>
      <c r="H4" s="245"/>
      <c r="I4" s="246"/>
      <c r="J4" s="595">
        <f xml:space="preserve"> Time!J$39</f>
        <v>2020</v>
      </c>
      <c r="K4" s="595">
        <f xml:space="preserve"> Time!K$39</f>
        <v>2021</v>
      </c>
      <c r="L4" s="595">
        <f xml:space="preserve"> Time!L$39</f>
        <v>2021</v>
      </c>
      <c r="M4" s="595">
        <f xml:space="preserve"> Time!M$39</f>
        <v>2021</v>
      </c>
      <c r="N4" s="595">
        <f xml:space="preserve"> Time!N$39</f>
        <v>2021</v>
      </c>
      <c r="O4" s="595">
        <f xml:space="preserve"> Time!O$39</f>
        <v>2022</v>
      </c>
      <c r="P4" s="595">
        <f xml:space="preserve"> Time!P$39</f>
        <v>2022</v>
      </c>
      <c r="Q4" s="595">
        <f xml:space="preserve"> Time!Q$39</f>
        <v>2022</v>
      </c>
      <c r="R4" s="595">
        <f xml:space="preserve"> Time!R$39</f>
        <v>2022</v>
      </c>
      <c r="S4" s="595">
        <f xml:space="preserve"> Time!S$39</f>
        <v>2023</v>
      </c>
      <c r="T4" s="595">
        <f xml:space="preserve"> Time!T$39</f>
        <v>2023</v>
      </c>
      <c r="U4" s="595">
        <f xml:space="preserve"> Time!U$39</f>
        <v>2023</v>
      </c>
      <c r="V4" s="595">
        <f xml:space="preserve"> Time!V$39</f>
        <v>2023</v>
      </c>
      <c r="W4" s="595">
        <f xml:space="preserve"> Time!W$39</f>
        <v>2024</v>
      </c>
      <c r="X4" s="595">
        <f xml:space="preserve"> Time!X$39</f>
        <v>2024</v>
      </c>
      <c r="Y4" s="595">
        <f xml:space="preserve"> Time!Y$39</f>
        <v>2024</v>
      </c>
      <c r="Z4" s="595">
        <f xml:space="preserve"> Time!Z$39</f>
        <v>2024</v>
      </c>
      <c r="AA4" s="595">
        <f xml:space="preserve"> Time!AA$39</f>
        <v>2025</v>
      </c>
      <c r="AB4" s="595">
        <f xml:space="preserve"> Time!AB$39</f>
        <v>2025</v>
      </c>
      <c r="AC4" s="595">
        <f xml:space="preserve"> Time!AC$39</f>
        <v>2025</v>
      </c>
      <c r="AD4" s="595">
        <f xml:space="preserve"> Time!AD$39</f>
        <v>2025</v>
      </c>
      <c r="AE4" s="595">
        <f xml:space="preserve"> Time!AE$39</f>
        <v>2026</v>
      </c>
      <c r="AF4" s="595">
        <f xml:space="preserve"> Time!AF$39</f>
        <v>2026</v>
      </c>
      <c r="AG4" s="595">
        <f xml:space="preserve"> Time!AG$39</f>
        <v>2026</v>
      </c>
      <c r="AH4" s="595">
        <f xml:space="preserve"> Time!AH$39</f>
        <v>2026</v>
      </c>
      <c r="AI4" s="595">
        <f xml:space="preserve"> Time!AI$39</f>
        <v>2027</v>
      </c>
      <c r="AJ4" s="595">
        <f xml:space="preserve"> Time!AJ$39</f>
        <v>2027</v>
      </c>
      <c r="AK4" s="595">
        <f xml:space="preserve"> Time!AK$39</f>
        <v>2027</v>
      </c>
      <c r="AL4" s="595">
        <f xml:space="preserve"> Time!AL$39</f>
        <v>2027</v>
      </c>
      <c r="AM4" s="595">
        <f xml:space="preserve"> Time!AM$39</f>
        <v>2028</v>
      </c>
      <c r="AN4" s="595">
        <f xml:space="preserve"> Time!AN$39</f>
        <v>2028</v>
      </c>
      <c r="AO4" s="595">
        <f xml:space="preserve"> Time!AO$39</f>
        <v>2028</v>
      </c>
      <c r="AP4" s="595">
        <f xml:space="preserve"> Time!AP$39</f>
        <v>2028</v>
      </c>
      <c r="AQ4" s="595">
        <f xml:space="preserve"> Time!AQ$39</f>
        <v>2029</v>
      </c>
      <c r="AR4" s="595">
        <f xml:space="preserve"> Time!AR$39</f>
        <v>2029</v>
      </c>
      <c r="AS4" s="595">
        <f xml:space="preserve"> Time!AS$39</f>
        <v>2029</v>
      </c>
      <c r="AT4" s="595">
        <f xml:space="preserve"> Time!AT$39</f>
        <v>2029</v>
      </c>
      <c r="AU4" s="595">
        <f xml:space="preserve"> Time!AU$39</f>
        <v>2030</v>
      </c>
      <c r="AV4" s="595">
        <f xml:space="preserve"> Time!AV$39</f>
        <v>2030</v>
      </c>
      <c r="AW4" s="595">
        <f xml:space="preserve"> Time!AW$39</f>
        <v>2030</v>
      </c>
      <c r="AX4" s="595">
        <f xml:space="preserve"> Time!AX$39</f>
        <v>2030</v>
      </c>
      <c r="AY4" s="595">
        <f xml:space="preserve"> Time!AY$39</f>
        <v>2031</v>
      </c>
      <c r="AZ4" s="595">
        <f xml:space="preserve"> Time!AZ$39</f>
        <v>2031</v>
      </c>
      <c r="BA4" s="595">
        <f xml:space="preserve"> Time!BA$39</f>
        <v>2031</v>
      </c>
      <c r="BB4" s="595">
        <f xml:space="preserve"> Time!BB$39</f>
        <v>2031</v>
      </c>
      <c r="BC4" s="595">
        <f xml:space="preserve"> Time!BC$39</f>
        <v>2032</v>
      </c>
      <c r="BD4" s="595">
        <f xml:space="preserve"> Time!BD$39</f>
        <v>2032</v>
      </c>
      <c r="BE4" s="595">
        <f xml:space="preserve"> Time!BE$39</f>
        <v>2032</v>
      </c>
      <c r="BF4" s="202"/>
      <c r="BG4" s="202"/>
      <c r="BH4" s="202"/>
      <c r="BI4" s="202"/>
      <c r="BJ4" s="202"/>
      <c r="BK4" s="202"/>
      <c r="BL4" s="202"/>
      <c r="BM4" s="202"/>
      <c r="BN4" s="202"/>
      <c r="BO4" s="202"/>
      <c r="BP4" s="202"/>
      <c r="BQ4" s="202"/>
      <c r="BR4" s="202"/>
      <c r="BS4" s="202"/>
      <c r="BT4" s="202"/>
      <c r="BU4" s="202"/>
      <c r="BV4" s="202"/>
      <c r="BW4" s="202"/>
      <c r="BX4" s="202"/>
      <c r="BY4" s="202"/>
      <c r="BZ4" s="202"/>
      <c r="CA4" s="202"/>
      <c r="CB4" s="202"/>
      <c r="CC4" s="202"/>
      <c r="CD4" s="202"/>
      <c r="CE4" s="202"/>
      <c r="CF4" s="202"/>
      <c r="CG4" s="202"/>
      <c r="CH4" s="202"/>
      <c r="CI4" s="202"/>
      <c r="CJ4" s="202"/>
      <c r="CK4" s="202"/>
      <c r="CL4" s="202"/>
      <c r="CM4" s="202"/>
      <c r="CN4" s="202"/>
      <c r="CO4" s="202"/>
      <c r="CP4" s="202"/>
      <c r="CQ4" s="202"/>
      <c r="CR4" s="202"/>
      <c r="CS4" s="202"/>
      <c r="CT4" s="202"/>
      <c r="CU4" s="202"/>
      <c r="CV4" s="202"/>
      <c r="CW4" s="202"/>
      <c r="CX4" s="202"/>
      <c r="CY4" s="202"/>
      <c r="CZ4" s="202"/>
      <c r="DA4" s="202"/>
      <c r="DB4" s="202"/>
      <c r="DC4" s="202"/>
      <c r="DD4" s="202"/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02"/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2"/>
      <c r="EB4" s="202"/>
      <c r="EC4" s="202"/>
      <c r="ED4" s="202"/>
      <c r="EE4" s="202"/>
      <c r="EF4" s="202"/>
      <c r="EG4" s="202"/>
      <c r="EH4" s="202"/>
      <c r="EI4" s="202"/>
      <c r="EJ4" s="202"/>
      <c r="EK4" s="202"/>
      <c r="EL4" s="202"/>
      <c r="EM4" s="202"/>
      <c r="EN4" s="202"/>
      <c r="EO4" s="202"/>
      <c r="EP4" s="202"/>
      <c r="EQ4" s="202"/>
      <c r="ER4" s="202"/>
      <c r="ES4" s="202"/>
      <c r="ET4" s="202"/>
      <c r="EU4" s="202"/>
      <c r="EV4" s="202"/>
      <c r="EW4" s="202"/>
      <c r="EX4" s="202"/>
      <c r="EY4" s="202"/>
      <c r="EZ4" s="202"/>
      <c r="FA4" s="202"/>
      <c r="FB4" s="202"/>
      <c r="FC4" s="202"/>
      <c r="FD4" s="202"/>
      <c r="FE4" s="202"/>
      <c r="FF4" s="202"/>
      <c r="FG4" s="202"/>
      <c r="FH4" s="202"/>
      <c r="FI4" s="202"/>
      <c r="FJ4" s="202"/>
      <c r="FK4" s="202"/>
      <c r="FL4" s="202"/>
      <c r="FM4" s="202"/>
      <c r="FN4" s="202"/>
      <c r="FO4" s="202"/>
      <c r="FP4" s="202"/>
      <c r="FQ4" s="202"/>
      <c r="FR4" s="202"/>
      <c r="FS4" s="202"/>
      <c r="FT4" s="202"/>
      <c r="FU4" s="202"/>
      <c r="FV4" s="202"/>
      <c r="FW4" s="202"/>
      <c r="FX4" s="202"/>
      <c r="FY4" s="202"/>
      <c r="FZ4" s="202"/>
      <c r="GA4" s="202"/>
      <c r="GB4" s="202"/>
      <c r="GC4" s="202"/>
      <c r="GD4" s="202"/>
      <c r="GE4" s="202"/>
      <c r="GF4" s="202"/>
      <c r="GG4" s="202"/>
      <c r="GH4" s="202"/>
      <c r="GI4" s="202"/>
      <c r="GJ4" s="202"/>
      <c r="GK4" s="202"/>
      <c r="GL4" s="202"/>
      <c r="GM4" s="202"/>
      <c r="GN4" s="202"/>
      <c r="GO4" s="202"/>
      <c r="GP4" s="202"/>
      <c r="GQ4" s="202"/>
      <c r="GR4" s="202"/>
      <c r="GS4" s="202"/>
      <c r="GT4" s="202"/>
      <c r="GU4" s="202"/>
      <c r="GV4" s="202"/>
      <c r="GW4" s="202"/>
      <c r="GX4" s="202"/>
      <c r="GY4" s="202"/>
      <c r="GZ4" s="202"/>
      <c r="HA4" s="202"/>
      <c r="HB4" s="202"/>
      <c r="HC4" s="202"/>
      <c r="HD4" s="202"/>
      <c r="HE4" s="202"/>
      <c r="HF4" s="202"/>
      <c r="HG4" s="202"/>
      <c r="HH4" s="202"/>
      <c r="HI4" s="202"/>
      <c r="HJ4" s="202"/>
      <c r="HK4" s="202"/>
      <c r="HL4" s="202"/>
      <c r="HM4" s="202"/>
      <c r="HN4" s="202"/>
      <c r="HO4" s="202"/>
      <c r="HP4" s="202"/>
      <c r="HQ4" s="202"/>
      <c r="HR4" s="202"/>
      <c r="HS4" s="202"/>
      <c r="HT4" s="202"/>
      <c r="HU4" s="202"/>
      <c r="HV4" s="202"/>
      <c r="HW4" s="202"/>
      <c r="HX4" s="202"/>
      <c r="HY4" s="202"/>
      <c r="HZ4" s="202"/>
      <c r="IA4" s="202"/>
      <c r="IB4" s="202"/>
      <c r="IC4" s="202"/>
      <c r="ID4" s="202"/>
      <c r="IE4" s="202"/>
      <c r="IF4" s="202"/>
      <c r="IG4" s="202"/>
      <c r="IH4" s="202"/>
      <c r="II4" s="202"/>
      <c r="IJ4" s="202"/>
      <c r="IK4" s="202"/>
      <c r="IL4" s="202"/>
      <c r="IM4" s="202"/>
      <c r="IN4" s="202"/>
      <c r="IO4" s="202"/>
      <c r="IP4" s="202"/>
      <c r="IQ4" s="202"/>
      <c r="IR4" s="202"/>
      <c r="IS4" s="202"/>
      <c r="IT4" s="202"/>
      <c r="IU4" s="202"/>
      <c r="IV4" s="202"/>
      <c r="IW4" s="202"/>
      <c r="IX4" s="202"/>
      <c r="IY4" s="202"/>
      <c r="IZ4" s="202"/>
      <c r="JA4" s="202"/>
      <c r="JB4" s="202"/>
      <c r="JC4" s="202"/>
      <c r="JD4" s="202"/>
      <c r="JE4" s="202"/>
      <c r="JF4" s="202"/>
      <c r="JG4" s="202"/>
      <c r="JH4" s="202"/>
      <c r="JI4" s="202"/>
      <c r="JJ4" s="202"/>
      <c r="JK4" s="202"/>
      <c r="JL4" s="202"/>
      <c r="JM4" s="202"/>
      <c r="JN4" s="202"/>
      <c r="JO4" s="202"/>
      <c r="JP4" s="202"/>
      <c r="JQ4" s="202"/>
      <c r="JR4" s="202"/>
      <c r="JS4" s="202"/>
      <c r="JT4" s="202"/>
      <c r="JU4" s="202"/>
      <c r="JV4" s="202"/>
      <c r="JW4" s="202"/>
      <c r="JX4" s="202"/>
      <c r="JY4" s="202"/>
      <c r="JZ4" s="202"/>
      <c r="KA4" s="202"/>
      <c r="KB4" s="202"/>
      <c r="KC4" s="202"/>
      <c r="KD4" s="202"/>
      <c r="KE4" s="202"/>
      <c r="KF4" s="202"/>
      <c r="KG4" s="202"/>
      <c r="KH4" s="202"/>
      <c r="KI4" s="202"/>
      <c r="KJ4" s="202"/>
      <c r="KK4" s="202"/>
      <c r="KL4" s="202"/>
      <c r="KM4" s="202"/>
      <c r="KN4" s="202"/>
      <c r="KO4" s="202"/>
      <c r="KP4" s="202"/>
      <c r="KQ4" s="202"/>
      <c r="KR4" s="202"/>
      <c r="KS4" s="202"/>
      <c r="KT4" s="202"/>
    </row>
    <row r="5" spans="1:306" s="292" customFormat="1" x14ac:dyDescent="0.25">
      <c r="A5" s="247"/>
      <c r="B5" s="247"/>
      <c r="C5" s="248"/>
      <c r="D5" s="249"/>
      <c r="E5" s="245" t="str">
        <f xml:space="preserve"> Time!E$10</f>
        <v>Model column counter</v>
      </c>
      <c r="F5" s="596" t="s">
        <v>19</v>
      </c>
      <c r="G5" s="597" t="s">
        <v>17</v>
      </c>
      <c r="H5" s="596" t="s">
        <v>18</v>
      </c>
      <c r="I5" s="246"/>
      <c r="J5" s="245">
        <f xml:space="preserve"> Time!J$10</f>
        <v>1</v>
      </c>
      <c r="K5" s="245">
        <f xml:space="preserve"> Time!K$10</f>
        <v>2</v>
      </c>
      <c r="L5" s="245">
        <f xml:space="preserve"> Time!L$10</f>
        <v>3</v>
      </c>
      <c r="M5" s="245">
        <f xml:space="preserve"> Time!M$10</f>
        <v>4</v>
      </c>
      <c r="N5" s="245">
        <f xml:space="preserve"> Time!N$10</f>
        <v>5</v>
      </c>
      <c r="O5" s="245">
        <f xml:space="preserve"> Time!O$10</f>
        <v>6</v>
      </c>
      <c r="P5" s="245">
        <f xml:space="preserve"> Time!P$10</f>
        <v>7</v>
      </c>
      <c r="Q5" s="245">
        <f xml:space="preserve"> Time!Q$10</f>
        <v>8</v>
      </c>
      <c r="R5" s="245">
        <f xml:space="preserve"> Time!R$10</f>
        <v>9</v>
      </c>
      <c r="S5" s="245">
        <f xml:space="preserve"> Time!S$10</f>
        <v>10</v>
      </c>
      <c r="T5" s="245">
        <f xml:space="preserve"> Time!T$10</f>
        <v>11</v>
      </c>
      <c r="U5" s="245">
        <f xml:space="preserve"> Time!U$10</f>
        <v>12</v>
      </c>
      <c r="V5" s="245">
        <f xml:space="preserve"> Time!V$10</f>
        <v>13</v>
      </c>
      <c r="W5" s="245">
        <f xml:space="preserve"> Time!W$10</f>
        <v>14</v>
      </c>
      <c r="X5" s="245">
        <f xml:space="preserve"> Time!X$10</f>
        <v>15</v>
      </c>
      <c r="Y5" s="245">
        <f xml:space="preserve"> Time!Y$10</f>
        <v>16</v>
      </c>
      <c r="Z5" s="245">
        <f xml:space="preserve"> Time!Z$10</f>
        <v>17</v>
      </c>
      <c r="AA5" s="245">
        <f xml:space="preserve"> Time!AA$10</f>
        <v>18</v>
      </c>
      <c r="AB5" s="245">
        <f xml:space="preserve"> Time!AB$10</f>
        <v>19</v>
      </c>
      <c r="AC5" s="245">
        <f xml:space="preserve"> Time!AC$10</f>
        <v>20</v>
      </c>
      <c r="AD5" s="245">
        <f xml:space="preserve"> Time!AD$10</f>
        <v>21</v>
      </c>
      <c r="AE5" s="245">
        <f xml:space="preserve"> Time!AE$10</f>
        <v>22</v>
      </c>
      <c r="AF5" s="245">
        <f xml:space="preserve"> Time!AF$10</f>
        <v>23</v>
      </c>
      <c r="AG5" s="245">
        <f xml:space="preserve"> Time!AG$10</f>
        <v>24</v>
      </c>
      <c r="AH5" s="245">
        <f xml:space="preserve"> Time!AH$10</f>
        <v>25</v>
      </c>
      <c r="AI5" s="245">
        <f xml:space="preserve"> Time!AI$10</f>
        <v>26</v>
      </c>
      <c r="AJ5" s="245">
        <f xml:space="preserve"> Time!AJ$10</f>
        <v>27</v>
      </c>
      <c r="AK5" s="245">
        <f xml:space="preserve"> Time!AK$10</f>
        <v>28</v>
      </c>
      <c r="AL5" s="245">
        <f xml:space="preserve"> Time!AL$10</f>
        <v>29</v>
      </c>
      <c r="AM5" s="245">
        <f xml:space="preserve"> Time!AM$10</f>
        <v>30</v>
      </c>
      <c r="AN5" s="245">
        <f xml:space="preserve"> Time!AN$10</f>
        <v>31</v>
      </c>
      <c r="AO5" s="245">
        <f xml:space="preserve"> Time!AO$10</f>
        <v>32</v>
      </c>
      <c r="AP5" s="245">
        <f xml:space="preserve"> Time!AP$10</f>
        <v>33</v>
      </c>
      <c r="AQ5" s="245">
        <f xml:space="preserve"> Time!AQ$10</f>
        <v>34</v>
      </c>
      <c r="AR5" s="245">
        <f xml:space="preserve"> Time!AR$10</f>
        <v>35</v>
      </c>
      <c r="AS5" s="245">
        <f xml:space="preserve"> Time!AS$10</f>
        <v>36</v>
      </c>
      <c r="AT5" s="245">
        <f xml:space="preserve"> Time!AT$10</f>
        <v>37</v>
      </c>
      <c r="AU5" s="245">
        <f xml:space="preserve"> Time!AU$10</f>
        <v>38</v>
      </c>
      <c r="AV5" s="245">
        <f xml:space="preserve"> Time!AV$10</f>
        <v>39</v>
      </c>
      <c r="AW5" s="245">
        <f xml:space="preserve"> Time!AW$10</f>
        <v>40</v>
      </c>
      <c r="AX5" s="245">
        <f xml:space="preserve"> Time!AX$10</f>
        <v>41</v>
      </c>
      <c r="AY5" s="245">
        <f xml:space="preserve"> Time!AY$10</f>
        <v>42</v>
      </c>
      <c r="AZ5" s="245">
        <f xml:space="preserve"> Time!AZ$10</f>
        <v>43</v>
      </c>
      <c r="BA5" s="245">
        <f xml:space="preserve"> Time!BA$10</f>
        <v>44</v>
      </c>
      <c r="BB5" s="245">
        <f xml:space="preserve"> Time!BB$10</f>
        <v>45</v>
      </c>
      <c r="BC5" s="245">
        <f xml:space="preserve"> Time!BC$10</f>
        <v>46</v>
      </c>
      <c r="BD5" s="245">
        <f xml:space="preserve"> Time!BD$10</f>
        <v>47</v>
      </c>
      <c r="BE5" s="245">
        <f xml:space="preserve"> Time!BE$10</f>
        <v>48</v>
      </c>
      <c r="BF5" s="202"/>
      <c r="BG5" s="202"/>
      <c r="BH5" s="202"/>
      <c r="BI5" s="202"/>
      <c r="BJ5" s="202"/>
      <c r="BK5" s="202"/>
      <c r="BL5" s="202"/>
      <c r="BM5" s="202"/>
      <c r="BN5" s="202"/>
      <c r="BO5" s="202"/>
      <c r="BP5" s="202"/>
      <c r="BQ5" s="202"/>
      <c r="BR5" s="202"/>
      <c r="BS5" s="202"/>
      <c r="BT5" s="202"/>
      <c r="BU5" s="202"/>
      <c r="BV5" s="202"/>
      <c r="BW5" s="202"/>
      <c r="BX5" s="202"/>
      <c r="BY5" s="202"/>
      <c r="BZ5" s="202"/>
      <c r="CA5" s="202"/>
      <c r="CB5" s="202"/>
      <c r="CC5" s="202"/>
      <c r="CD5" s="202"/>
      <c r="CE5" s="202"/>
      <c r="CF5" s="202"/>
      <c r="CG5" s="202"/>
      <c r="CH5" s="202"/>
      <c r="CI5" s="202"/>
      <c r="CJ5" s="202"/>
      <c r="CK5" s="202"/>
      <c r="CL5" s="202"/>
      <c r="CM5" s="202"/>
      <c r="CN5" s="202"/>
      <c r="CO5" s="202"/>
      <c r="CP5" s="202"/>
      <c r="CQ5" s="202"/>
      <c r="CR5" s="202"/>
      <c r="CS5" s="202"/>
      <c r="CT5" s="202"/>
      <c r="CU5" s="202"/>
      <c r="CV5" s="202"/>
      <c r="CW5" s="202"/>
      <c r="CX5" s="202"/>
      <c r="CY5" s="202"/>
      <c r="CZ5" s="202"/>
      <c r="DA5" s="202"/>
      <c r="DB5" s="202"/>
      <c r="DC5" s="202"/>
      <c r="DD5" s="202"/>
      <c r="DE5" s="202"/>
      <c r="DF5" s="202"/>
      <c r="DG5" s="202"/>
      <c r="DH5" s="202"/>
      <c r="DI5" s="202"/>
      <c r="DJ5" s="202"/>
      <c r="DK5" s="202"/>
      <c r="DL5" s="202"/>
      <c r="DM5" s="202"/>
      <c r="DN5" s="202"/>
      <c r="DO5" s="202"/>
      <c r="DP5" s="202"/>
      <c r="DQ5" s="202"/>
      <c r="DR5" s="202"/>
      <c r="DS5" s="202"/>
      <c r="DT5" s="202"/>
      <c r="DU5" s="202"/>
      <c r="DV5" s="202"/>
      <c r="DW5" s="202"/>
      <c r="DX5" s="202"/>
      <c r="DY5" s="202"/>
      <c r="DZ5" s="202"/>
      <c r="EA5" s="202"/>
      <c r="EB5" s="202"/>
      <c r="EC5" s="202"/>
      <c r="ED5" s="202"/>
      <c r="EE5" s="202"/>
      <c r="EF5" s="202"/>
      <c r="EG5" s="202"/>
      <c r="EH5" s="202"/>
      <c r="EI5" s="202"/>
      <c r="EJ5" s="202"/>
      <c r="EK5" s="202"/>
      <c r="EL5" s="202"/>
      <c r="EM5" s="202"/>
      <c r="EN5" s="202"/>
      <c r="EO5" s="202"/>
      <c r="EP5" s="202"/>
      <c r="EQ5" s="202"/>
      <c r="ER5" s="202"/>
      <c r="ES5" s="202"/>
      <c r="ET5" s="202"/>
      <c r="EU5" s="202"/>
      <c r="EV5" s="202"/>
      <c r="EW5" s="202"/>
      <c r="EX5" s="202"/>
      <c r="EY5" s="202"/>
      <c r="EZ5" s="202"/>
      <c r="FA5" s="202"/>
      <c r="FB5" s="202"/>
      <c r="FC5" s="202"/>
      <c r="FD5" s="202"/>
      <c r="FE5" s="202"/>
      <c r="FF5" s="202"/>
      <c r="FG5" s="202"/>
      <c r="FH5" s="202"/>
      <c r="FI5" s="202"/>
      <c r="FJ5" s="202"/>
      <c r="FK5" s="202"/>
      <c r="FL5" s="202"/>
      <c r="FM5" s="202"/>
      <c r="FN5" s="202"/>
      <c r="FO5" s="202"/>
      <c r="FP5" s="202"/>
      <c r="FQ5" s="202"/>
      <c r="FR5" s="202"/>
      <c r="FS5" s="202"/>
      <c r="FT5" s="202"/>
      <c r="FU5" s="202"/>
      <c r="FV5" s="202"/>
      <c r="FW5" s="202"/>
      <c r="FX5" s="202"/>
      <c r="FY5" s="202"/>
      <c r="FZ5" s="202"/>
      <c r="GA5" s="202"/>
      <c r="GB5" s="202"/>
      <c r="GC5" s="202"/>
      <c r="GD5" s="202"/>
      <c r="GE5" s="202"/>
      <c r="GF5" s="202"/>
      <c r="GG5" s="202"/>
      <c r="GH5" s="202"/>
      <c r="GI5" s="202"/>
      <c r="GJ5" s="202"/>
      <c r="GK5" s="202"/>
      <c r="GL5" s="202"/>
      <c r="GM5" s="202"/>
      <c r="GN5" s="202"/>
      <c r="GO5" s="202"/>
      <c r="GP5" s="202"/>
      <c r="GQ5" s="202"/>
      <c r="GR5" s="202"/>
      <c r="GS5" s="202"/>
      <c r="GT5" s="202"/>
      <c r="GU5" s="202"/>
      <c r="GV5" s="202"/>
      <c r="GW5" s="202"/>
      <c r="GX5" s="202"/>
      <c r="GY5" s="202"/>
      <c r="GZ5" s="202"/>
      <c r="HA5" s="202"/>
      <c r="HB5" s="202"/>
      <c r="HC5" s="202"/>
      <c r="HD5" s="202"/>
      <c r="HE5" s="202"/>
      <c r="HF5" s="202"/>
      <c r="HG5" s="202"/>
      <c r="HH5" s="202"/>
      <c r="HI5" s="202"/>
      <c r="HJ5" s="202"/>
      <c r="HK5" s="202"/>
      <c r="HL5" s="202"/>
      <c r="HM5" s="202"/>
      <c r="HN5" s="202"/>
      <c r="HO5" s="202"/>
      <c r="HP5" s="202"/>
      <c r="HQ5" s="202"/>
      <c r="HR5" s="202"/>
      <c r="HS5" s="202"/>
      <c r="HT5" s="202"/>
      <c r="HU5" s="202"/>
      <c r="HV5" s="202"/>
      <c r="HW5" s="202"/>
      <c r="HX5" s="202"/>
      <c r="HY5" s="202"/>
      <c r="HZ5" s="202"/>
      <c r="IA5" s="202"/>
      <c r="IB5" s="202"/>
      <c r="IC5" s="202"/>
      <c r="ID5" s="202"/>
      <c r="IE5" s="202"/>
      <c r="IF5" s="202"/>
      <c r="IG5" s="202"/>
      <c r="IH5" s="202"/>
      <c r="II5" s="202"/>
      <c r="IJ5" s="202"/>
      <c r="IK5" s="202"/>
      <c r="IL5" s="202"/>
      <c r="IM5" s="202"/>
      <c r="IN5" s="202"/>
      <c r="IO5" s="202"/>
      <c r="IP5" s="202"/>
      <c r="IQ5" s="202"/>
      <c r="IR5" s="202"/>
      <c r="IS5" s="202"/>
      <c r="IT5" s="202"/>
      <c r="IU5" s="202"/>
      <c r="IV5" s="202"/>
      <c r="IW5" s="202"/>
      <c r="IX5" s="202"/>
      <c r="IY5" s="202"/>
      <c r="IZ5" s="202"/>
      <c r="JA5" s="202"/>
      <c r="JB5" s="202"/>
      <c r="JC5" s="202"/>
      <c r="JD5" s="202"/>
      <c r="JE5" s="202"/>
      <c r="JF5" s="202"/>
      <c r="JG5" s="202"/>
      <c r="JH5" s="202"/>
      <c r="JI5" s="202"/>
      <c r="JJ5" s="202"/>
      <c r="JK5" s="202"/>
      <c r="JL5" s="202"/>
      <c r="JM5" s="202"/>
      <c r="JN5" s="202"/>
      <c r="JO5" s="202"/>
      <c r="JP5" s="202"/>
      <c r="JQ5" s="202"/>
      <c r="JR5" s="202"/>
      <c r="JS5" s="202"/>
      <c r="JT5" s="202"/>
      <c r="JU5" s="202"/>
      <c r="JV5" s="202"/>
      <c r="JW5" s="202"/>
      <c r="JX5" s="202"/>
      <c r="JY5" s="202"/>
      <c r="JZ5" s="202"/>
      <c r="KA5" s="202"/>
      <c r="KB5" s="202"/>
      <c r="KC5" s="202"/>
      <c r="KD5" s="202"/>
      <c r="KE5" s="202"/>
      <c r="KF5" s="202"/>
      <c r="KG5" s="202"/>
      <c r="KH5" s="202"/>
      <c r="KI5" s="202"/>
      <c r="KJ5" s="202"/>
      <c r="KK5" s="202"/>
      <c r="KL5" s="202"/>
      <c r="KM5" s="202"/>
      <c r="KN5" s="202"/>
      <c r="KO5" s="202"/>
      <c r="KP5" s="202"/>
      <c r="KQ5" s="202"/>
      <c r="KR5" s="202"/>
      <c r="KS5" s="202"/>
      <c r="KT5" s="202"/>
    </row>
    <row r="6" spans="1:306" s="39" customFormat="1" x14ac:dyDescent="0.25">
      <c r="A6" s="15"/>
      <c r="B6" s="15"/>
      <c r="C6" s="21"/>
      <c r="D6" s="49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402</v>
      </c>
    </row>
    <row r="9" spans="1:306" s="202" customFormat="1" x14ac:dyDescent="0.25">
      <c r="A9" s="247"/>
      <c r="B9" s="247"/>
      <c r="C9" s="248"/>
      <c r="D9" s="249"/>
      <c r="E9" s="151" t="str">
        <f xml:space="preserve"> InpC!E$57</f>
        <v>EPC cost</v>
      </c>
      <c r="F9" s="151">
        <f xml:space="preserve"> InpC!F$57</f>
        <v>72000</v>
      </c>
      <c r="G9" s="151" t="str">
        <f xml:space="preserve"> InpC!G$57</f>
        <v>$ 000s</v>
      </c>
      <c r="H9" s="292"/>
      <c r="I9" s="246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  <c r="U9" s="245"/>
      <c r="V9" s="245"/>
      <c r="W9" s="245"/>
      <c r="X9" s="245"/>
      <c r="Y9" s="245"/>
      <c r="Z9" s="245"/>
      <c r="AA9" s="245"/>
      <c r="AB9" s="245"/>
      <c r="AC9" s="245"/>
      <c r="AD9" s="245"/>
      <c r="AE9" s="245"/>
      <c r="AF9" s="245"/>
      <c r="AG9" s="245"/>
      <c r="AH9" s="245"/>
      <c r="AI9" s="245"/>
      <c r="AJ9" s="245"/>
      <c r="AK9" s="245"/>
      <c r="AL9" s="245"/>
      <c r="AM9" s="245"/>
      <c r="AN9" s="245"/>
      <c r="AO9" s="245"/>
      <c r="AP9" s="245"/>
      <c r="AQ9" s="245"/>
      <c r="AR9" s="245"/>
      <c r="AS9" s="245"/>
      <c r="AT9" s="245"/>
      <c r="AU9" s="245"/>
      <c r="AV9" s="245"/>
      <c r="AW9" s="245"/>
      <c r="AX9" s="245"/>
      <c r="AY9" s="245"/>
      <c r="AZ9" s="245"/>
      <c r="BA9" s="245"/>
      <c r="BB9" s="245"/>
      <c r="BC9" s="245"/>
      <c r="BD9" s="245"/>
      <c r="BE9" s="245"/>
    </row>
    <row r="10" spans="1:306" x14ac:dyDescent="0.25">
      <c r="E10" s="600" t="str">
        <f xml:space="preserve"> 'InpS -m'!E$9</f>
        <v>Base EPC spend curve</v>
      </c>
      <c r="F10" s="600">
        <f xml:space="preserve"> 'InpS -m'!F$9</f>
        <v>0</v>
      </c>
      <c r="G10" s="600" t="str">
        <f xml:space="preserve"> 'InpS -m'!G$9</f>
        <v>%</v>
      </c>
      <c r="H10" s="600">
        <f xml:space="preserve"> 'InpS -m'!H$9</f>
        <v>0.99999999999999978</v>
      </c>
      <c r="I10" s="600">
        <f xml:space="preserve"> 'InpS -m'!I$9</f>
        <v>0</v>
      </c>
      <c r="J10" s="600">
        <f xml:space="preserve"> 'InpS -m'!J$9</f>
        <v>0</v>
      </c>
      <c r="K10" s="600">
        <f xml:space="preserve"> 'InpS -m'!K$9</f>
        <v>0</v>
      </c>
      <c r="L10" s="600">
        <f xml:space="preserve"> 'InpS -m'!L$9</f>
        <v>0</v>
      </c>
      <c r="M10" s="600">
        <f xml:space="preserve"> 'InpS -m'!M$9</f>
        <v>0</v>
      </c>
      <c r="N10" s="600">
        <f xml:space="preserve"> 'InpS -m'!N$9</f>
        <v>0</v>
      </c>
      <c r="O10" s="600">
        <f xml:space="preserve"> 'InpS -m'!O$9</f>
        <v>0</v>
      </c>
      <c r="P10" s="600">
        <f xml:space="preserve"> 'InpS -m'!P$9</f>
        <v>0</v>
      </c>
      <c r="Q10" s="600">
        <f xml:space="preserve"> 'InpS -m'!Q$9</f>
        <v>0</v>
      </c>
      <c r="R10" s="600">
        <f xml:space="preserve"> 'InpS -m'!R$9</f>
        <v>0</v>
      </c>
      <c r="S10" s="600">
        <f xml:space="preserve"> 'InpS -m'!S$9</f>
        <v>0.1</v>
      </c>
      <c r="T10" s="600">
        <f xml:space="preserve"> 'InpS -m'!T$9</f>
        <v>5.3124999999999999E-2</v>
      </c>
      <c r="U10" s="600">
        <f xml:space="preserve"> 'InpS -m'!U$9</f>
        <v>5.3124999999999999E-2</v>
      </c>
      <c r="V10" s="600">
        <f xml:space="preserve"> 'InpS -m'!V$9</f>
        <v>5.3124999999999999E-2</v>
      </c>
      <c r="W10" s="600">
        <f xml:space="preserve"> 'InpS -m'!W$9</f>
        <v>5.3124999999999999E-2</v>
      </c>
      <c r="X10" s="600">
        <f xml:space="preserve"> 'InpS -m'!X$9</f>
        <v>5.3124999999999999E-2</v>
      </c>
      <c r="Y10" s="600">
        <f xml:space="preserve"> 'InpS -m'!Y$9</f>
        <v>5.3124999999999999E-2</v>
      </c>
      <c r="Z10" s="600">
        <f xml:space="preserve"> 'InpS -m'!Z$9</f>
        <v>5.3124999999999999E-2</v>
      </c>
      <c r="AA10" s="600">
        <f xml:space="preserve"> 'InpS -m'!AA$9</f>
        <v>5.3124999999999999E-2</v>
      </c>
      <c r="AB10" s="600">
        <f xml:space="preserve"> 'InpS -m'!AB$9</f>
        <v>5.3124999999999999E-2</v>
      </c>
      <c r="AC10" s="600">
        <f xml:space="preserve"> 'InpS -m'!AC$9</f>
        <v>5.3124999999999999E-2</v>
      </c>
      <c r="AD10" s="600">
        <f xml:space="preserve"> 'InpS -m'!AD$9</f>
        <v>5.3124999999999999E-2</v>
      </c>
      <c r="AE10" s="600">
        <f xml:space="preserve"> 'InpS -m'!AE$9</f>
        <v>5.3124999999999999E-2</v>
      </c>
      <c r="AF10" s="600">
        <f xml:space="preserve"> 'InpS -m'!AF$9</f>
        <v>5.3124999999999999E-2</v>
      </c>
      <c r="AG10" s="600">
        <f xml:space="preserve"> 'InpS -m'!AG$9</f>
        <v>5.3124999999999999E-2</v>
      </c>
      <c r="AH10" s="600">
        <f xml:space="preserve"> 'InpS -m'!AH$9</f>
        <v>5.3124999999999999E-2</v>
      </c>
      <c r="AI10" s="600">
        <f xml:space="preserve"> 'InpS -m'!AI$9</f>
        <v>5.3124999999999999E-2</v>
      </c>
      <c r="AJ10" s="600">
        <f xml:space="preserve"> 'InpS -m'!AJ$9</f>
        <v>0.05</v>
      </c>
      <c r="AK10" s="600">
        <f xml:space="preserve"> 'InpS -m'!AK$9</f>
        <v>0</v>
      </c>
      <c r="AL10" s="600">
        <f xml:space="preserve"> 'InpS -m'!AL$9</f>
        <v>0</v>
      </c>
      <c r="AM10" s="600">
        <f xml:space="preserve"> 'InpS -m'!AM$9</f>
        <v>0</v>
      </c>
      <c r="AN10" s="600">
        <f xml:space="preserve"> 'InpS -m'!AN$9</f>
        <v>0</v>
      </c>
      <c r="AO10" s="600">
        <f xml:space="preserve"> 'InpS -m'!AO$9</f>
        <v>0</v>
      </c>
      <c r="AP10" s="600">
        <f xml:space="preserve"> 'InpS -m'!AP$9</f>
        <v>0</v>
      </c>
      <c r="AQ10" s="600">
        <f xml:space="preserve"> 'InpS -m'!AQ$9</f>
        <v>0</v>
      </c>
      <c r="AR10" s="600">
        <f xml:space="preserve"> 'InpS -m'!AR$9</f>
        <v>0</v>
      </c>
      <c r="AS10" s="600">
        <f xml:space="preserve"> 'InpS -m'!AS$9</f>
        <v>0</v>
      </c>
      <c r="AT10" s="600">
        <f xml:space="preserve"> 'InpS -m'!AT$9</f>
        <v>0</v>
      </c>
      <c r="AU10" s="600">
        <f xml:space="preserve"> 'InpS -m'!AU$9</f>
        <v>0</v>
      </c>
      <c r="AV10" s="600">
        <f xml:space="preserve"> 'InpS -m'!AV$9</f>
        <v>0</v>
      </c>
      <c r="AW10" s="600">
        <f xml:space="preserve"> 'InpS -m'!AW$9</f>
        <v>0</v>
      </c>
      <c r="AX10" s="600">
        <f xml:space="preserve"> 'InpS -m'!AX$9</f>
        <v>0</v>
      </c>
      <c r="AY10" s="600">
        <f xml:space="preserve"> 'InpS -m'!AY$9</f>
        <v>0</v>
      </c>
      <c r="AZ10" s="600">
        <f xml:space="preserve"> 'InpS -m'!AZ$9</f>
        <v>0</v>
      </c>
      <c r="BA10" s="600">
        <f xml:space="preserve"> 'InpS -m'!BA$9</f>
        <v>0</v>
      </c>
      <c r="BB10" s="600">
        <f xml:space="preserve"> 'InpS -m'!BB$9</f>
        <v>0</v>
      </c>
      <c r="BC10" s="600">
        <f xml:space="preserve"> 'InpS -m'!BC$9</f>
        <v>0</v>
      </c>
      <c r="BD10" s="600">
        <f xml:space="preserve"> 'InpS -m'!BD$9</f>
        <v>0</v>
      </c>
      <c r="BE10" s="600">
        <f xml:space="preserve"> 'InpS -m'!BE$9</f>
        <v>0</v>
      </c>
    </row>
    <row r="11" spans="1:306" s="199" customFormat="1" x14ac:dyDescent="0.25">
      <c r="A11" s="147"/>
      <c r="B11" s="147"/>
      <c r="C11" s="148"/>
      <c r="D11" s="149"/>
      <c r="E11" s="198" t="s">
        <v>403</v>
      </c>
      <c r="F11" s="198"/>
      <c r="G11" s="198" t="str">
        <f xml:space="preserve"> SMU</f>
        <v>$ 000s</v>
      </c>
      <c r="H11" s="198">
        <f xml:space="preserve"> SUM(J11:BE11)</f>
        <v>72000</v>
      </c>
      <c r="I11" s="150"/>
      <c r="J11" s="198">
        <f t="shared" ref="J11:BE11" si="0" xml:space="preserve"> $F9 * J10</f>
        <v>0</v>
      </c>
      <c r="K11" s="198">
        <f t="shared" si="0"/>
        <v>0</v>
      </c>
      <c r="L11" s="198">
        <f t="shared" si="0"/>
        <v>0</v>
      </c>
      <c r="M11" s="198">
        <f t="shared" si="0"/>
        <v>0</v>
      </c>
      <c r="N11" s="198">
        <f t="shared" si="0"/>
        <v>0</v>
      </c>
      <c r="O11" s="198">
        <f t="shared" si="0"/>
        <v>0</v>
      </c>
      <c r="P11" s="198">
        <f t="shared" si="0"/>
        <v>0</v>
      </c>
      <c r="Q11" s="198">
        <f t="shared" si="0"/>
        <v>0</v>
      </c>
      <c r="R11" s="198">
        <f t="shared" si="0"/>
        <v>0</v>
      </c>
      <c r="S11" s="198">
        <f t="shared" si="0"/>
        <v>7200</v>
      </c>
      <c r="T11" s="198">
        <f t="shared" si="0"/>
        <v>3825</v>
      </c>
      <c r="U11" s="198">
        <f t="shared" si="0"/>
        <v>3825</v>
      </c>
      <c r="V11" s="198">
        <f t="shared" si="0"/>
        <v>3825</v>
      </c>
      <c r="W11" s="198">
        <f t="shared" si="0"/>
        <v>3825</v>
      </c>
      <c r="X11" s="198">
        <f t="shared" si="0"/>
        <v>3825</v>
      </c>
      <c r="Y11" s="198">
        <f t="shared" si="0"/>
        <v>3825</v>
      </c>
      <c r="Z11" s="198">
        <f t="shared" si="0"/>
        <v>3825</v>
      </c>
      <c r="AA11" s="198">
        <f t="shared" si="0"/>
        <v>3825</v>
      </c>
      <c r="AB11" s="198">
        <f t="shared" si="0"/>
        <v>3825</v>
      </c>
      <c r="AC11" s="198">
        <f t="shared" si="0"/>
        <v>3825</v>
      </c>
      <c r="AD11" s="198">
        <f t="shared" si="0"/>
        <v>3825</v>
      </c>
      <c r="AE11" s="198">
        <f t="shared" si="0"/>
        <v>3825</v>
      </c>
      <c r="AF11" s="198">
        <f t="shared" si="0"/>
        <v>3825</v>
      </c>
      <c r="AG11" s="198">
        <f t="shared" si="0"/>
        <v>3825</v>
      </c>
      <c r="AH11" s="198">
        <f t="shared" si="0"/>
        <v>3825</v>
      </c>
      <c r="AI11" s="198">
        <f t="shared" si="0"/>
        <v>3825</v>
      </c>
      <c r="AJ11" s="198">
        <f t="shared" si="0"/>
        <v>3600</v>
      </c>
      <c r="AK11" s="198">
        <f t="shared" si="0"/>
        <v>0</v>
      </c>
      <c r="AL11" s="198">
        <f t="shared" si="0"/>
        <v>0</v>
      </c>
      <c r="AM11" s="198">
        <f t="shared" si="0"/>
        <v>0</v>
      </c>
      <c r="AN11" s="198">
        <f t="shared" si="0"/>
        <v>0</v>
      </c>
      <c r="AO11" s="198">
        <f t="shared" si="0"/>
        <v>0</v>
      </c>
      <c r="AP11" s="198">
        <f t="shared" si="0"/>
        <v>0</v>
      </c>
      <c r="AQ11" s="198">
        <f t="shared" si="0"/>
        <v>0</v>
      </c>
      <c r="AR11" s="198">
        <f t="shared" si="0"/>
        <v>0</v>
      </c>
      <c r="AS11" s="198">
        <f t="shared" si="0"/>
        <v>0</v>
      </c>
      <c r="AT11" s="198">
        <f t="shared" si="0"/>
        <v>0</v>
      </c>
      <c r="AU11" s="198">
        <f t="shared" si="0"/>
        <v>0</v>
      </c>
      <c r="AV11" s="198">
        <f t="shared" si="0"/>
        <v>0</v>
      </c>
      <c r="AW11" s="198">
        <f t="shared" si="0"/>
        <v>0</v>
      </c>
      <c r="AX11" s="198">
        <f t="shared" si="0"/>
        <v>0</v>
      </c>
      <c r="AY11" s="198">
        <f t="shared" si="0"/>
        <v>0</v>
      </c>
      <c r="AZ11" s="198">
        <f t="shared" si="0"/>
        <v>0</v>
      </c>
      <c r="BA11" s="198">
        <f t="shared" si="0"/>
        <v>0</v>
      </c>
      <c r="BB11" s="198">
        <f t="shared" si="0"/>
        <v>0</v>
      </c>
      <c r="BC11" s="198">
        <f t="shared" si="0"/>
        <v>0</v>
      </c>
      <c r="BD11" s="198">
        <f t="shared" si="0"/>
        <v>0</v>
      </c>
      <c r="BE11" s="198">
        <f t="shared" si="0"/>
        <v>0</v>
      </c>
    </row>
    <row r="13" spans="1:306" s="202" customFormat="1" x14ac:dyDescent="0.25">
      <c r="A13" s="247"/>
      <c r="B13" s="247"/>
      <c r="C13" s="248"/>
      <c r="D13" s="249"/>
      <c r="E13" s="151" t="str">
        <f xml:space="preserve"> InpC!E$58</f>
        <v>EPC spent contingency</v>
      </c>
      <c r="F13" s="335">
        <f xml:space="preserve"> InpC!F$58</f>
        <v>0.05</v>
      </c>
      <c r="G13" s="151" t="str">
        <f xml:space="preserve"> InpC!G$58</f>
        <v>%</v>
      </c>
      <c r="H13" s="292"/>
      <c r="I13" s="246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  <c r="U13" s="245"/>
      <c r="V13" s="245"/>
      <c r="W13" s="245"/>
      <c r="X13" s="245"/>
      <c r="Y13" s="245"/>
      <c r="Z13" s="245"/>
      <c r="AA13" s="245"/>
      <c r="AB13" s="245"/>
      <c r="AC13" s="245"/>
      <c r="AD13" s="245"/>
      <c r="AE13" s="245"/>
      <c r="AF13" s="245"/>
      <c r="AG13" s="245"/>
      <c r="AH13" s="245"/>
      <c r="AI13" s="245"/>
      <c r="AJ13" s="245"/>
      <c r="AK13" s="245"/>
      <c r="AL13" s="245"/>
      <c r="AM13" s="245"/>
      <c r="AN13" s="245"/>
      <c r="AO13" s="245"/>
      <c r="AP13" s="245"/>
      <c r="AQ13" s="245"/>
      <c r="AR13" s="245"/>
      <c r="AS13" s="245"/>
      <c r="AT13" s="245"/>
      <c r="AU13" s="245"/>
      <c r="AV13" s="245"/>
      <c r="AW13" s="245"/>
      <c r="AX13" s="245"/>
      <c r="AY13" s="245"/>
      <c r="AZ13" s="245"/>
      <c r="BA13" s="245"/>
      <c r="BB13" s="245"/>
      <c r="BC13" s="245"/>
      <c r="BD13" s="245"/>
      <c r="BE13" s="245"/>
    </row>
    <row r="14" spans="1:306" x14ac:dyDescent="0.25">
      <c r="E14" s="12" t="str">
        <f t="shared" ref="E14:AJ14" si="1" xml:space="preserve"> E$11</f>
        <v>EPC base cost</v>
      </c>
      <c r="F14" s="12">
        <f t="shared" si="1"/>
        <v>0</v>
      </c>
      <c r="G14" s="12" t="str">
        <f t="shared" si="1"/>
        <v>$ 000s</v>
      </c>
      <c r="H14" s="12">
        <f t="shared" si="1"/>
        <v>72000</v>
      </c>
      <c r="I14" s="12">
        <f t="shared" si="1"/>
        <v>0</v>
      </c>
      <c r="J14" s="12">
        <f t="shared" si="1"/>
        <v>0</v>
      </c>
      <c r="K14" s="12">
        <f t="shared" si="1"/>
        <v>0</v>
      </c>
      <c r="L14" s="12">
        <f t="shared" si="1"/>
        <v>0</v>
      </c>
      <c r="M14" s="12">
        <f t="shared" si="1"/>
        <v>0</v>
      </c>
      <c r="N14" s="12">
        <f t="shared" si="1"/>
        <v>0</v>
      </c>
      <c r="O14" s="12">
        <f t="shared" si="1"/>
        <v>0</v>
      </c>
      <c r="P14" s="12">
        <f t="shared" si="1"/>
        <v>0</v>
      </c>
      <c r="Q14" s="12">
        <f t="shared" si="1"/>
        <v>0</v>
      </c>
      <c r="R14" s="12">
        <f t="shared" si="1"/>
        <v>0</v>
      </c>
      <c r="S14" s="12">
        <f t="shared" si="1"/>
        <v>7200</v>
      </c>
      <c r="T14" s="12">
        <f t="shared" si="1"/>
        <v>3825</v>
      </c>
      <c r="U14" s="12">
        <f t="shared" si="1"/>
        <v>3825</v>
      </c>
      <c r="V14" s="12">
        <f t="shared" si="1"/>
        <v>3825</v>
      </c>
      <c r="W14" s="12">
        <f t="shared" si="1"/>
        <v>3825</v>
      </c>
      <c r="X14" s="12">
        <f t="shared" si="1"/>
        <v>3825</v>
      </c>
      <c r="Y14" s="12">
        <f t="shared" si="1"/>
        <v>3825</v>
      </c>
      <c r="Z14" s="12">
        <f t="shared" si="1"/>
        <v>3825</v>
      </c>
      <c r="AA14" s="12">
        <f t="shared" si="1"/>
        <v>3825</v>
      </c>
      <c r="AB14" s="12">
        <f t="shared" si="1"/>
        <v>3825</v>
      </c>
      <c r="AC14" s="12">
        <f t="shared" si="1"/>
        <v>3825</v>
      </c>
      <c r="AD14" s="12">
        <f t="shared" si="1"/>
        <v>3825</v>
      </c>
      <c r="AE14" s="12">
        <f t="shared" si="1"/>
        <v>3825</v>
      </c>
      <c r="AF14" s="12">
        <f t="shared" si="1"/>
        <v>3825</v>
      </c>
      <c r="AG14" s="12">
        <f t="shared" si="1"/>
        <v>3825</v>
      </c>
      <c r="AH14" s="12">
        <f t="shared" si="1"/>
        <v>3825</v>
      </c>
      <c r="AI14" s="12">
        <f t="shared" si="1"/>
        <v>3825</v>
      </c>
      <c r="AJ14" s="12">
        <f t="shared" si="1"/>
        <v>3600</v>
      </c>
      <c r="AK14" s="12">
        <f t="shared" ref="AK14:BE14" si="2" xml:space="preserve"> AK$11</f>
        <v>0</v>
      </c>
      <c r="AL14" s="12">
        <f t="shared" si="2"/>
        <v>0</v>
      </c>
      <c r="AM14" s="12">
        <f t="shared" si="2"/>
        <v>0</v>
      </c>
      <c r="AN14" s="12">
        <f t="shared" si="2"/>
        <v>0</v>
      </c>
      <c r="AO14" s="12">
        <f t="shared" si="2"/>
        <v>0</v>
      </c>
      <c r="AP14" s="12">
        <f t="shared" si="2"/>
        <v>0</v>
      </c>
      <c r="AQ14" s="12">
        <f t="shared" si="2"/>
        <v>0</v>
      </c>
      <c r="AR14" s="12">
        <f t="shared" si="2"/>
        <v>0</v>
      </c>
      <c r="AS14" s="12">
        <f t="shared" si="2"/>
        <v>0</v>
      </c>
      <c r="AT14" s="12">
        <f t="shared" si="2"/>
        <v>0</v>
      </c>
      <c r="AU14" s="12">
        <f t="shared" si="2"/>
        <v>0</v>
      </c>
      <c r="AV14" s="12">
        <f t="shared" si="2"/>
        <v>0</v>
      </c>
      <c r="AW14" s="12">
        <f t="shared" si="2"/>
        <v>0</v>
      </c>
      <c r="AX14" s="12">
        <f t="shared" si="2"/>
        <v>0</v>
      </c>
      <c r="AY14" s="12">
        <f t="shared" si="2"/>
        <v>0</v>
      </c>
      <c r="AZ14" s="12">
        <f t="shared" si="2"/>
        <v>0</v>
      </c>
      <c r="BA14" s="12">
        <f t="shared" si="2"/>
        <v>0</v>
      </c>
      <c r="BB14" s="12">
        <f t="shared" si="2"/>
        <v>0</v>
      </c>
      <c r="BC14" s="12">
        <f t="shared" si="2"/>
        <v>0</v>
      </c>
      <c r="BD14" s="12">
        <f t="shared" si="2"/>
        <v>0</v>
      </c>
      <c r="BE14" s="12">
        <f t="shared" si="2"/>
        <v>0</v>
      </c>
    </row>
    <row r="15" spans="1:306" s="199" customFormat="1" x14ac:dyDescent="0.25">
      <c r="A15" s="147"/>
      <c r="B15" s="147"/>
      <c r="C15" s="148"/>
      <c r="D15" s="149"/>
      <c r="E15" s="198" t="s">
        <v>404</v>
      </c>
      <c r="F15" s="198"/>
      <c r="G15" s="198" t="str">
        <f xml:space="preserve"> SMU</f>
        <v>$ 000s</v>
      </c>
      <c r="H15" s="198">
        <f xml:space="preserve"> SUM(J15:BE15)</f>
        <v>3600</v>
      </c>
      <c r="I15" s="150"/>
      <c r="J15" s="198">
        <f t="shared" ref="J15:BE15" si="3" xml:space="preserve"> $F13 * J14</f>
        <v>0</v>
      </c>
      <c r="K15" s="198">
        <f t="shared" si="3"/>
        <v>0</v>
      </c>
      <c r="L15" s="198">
        <f t="shared" si="3"/>
        <v>0</v>
      </c>
      <c r="M15" s="198">
        <f t="shared" si="3"/>
        <v>0</v>
      </c>
      <c r="N15" s="198">
        <f t="shared" si="3"/>
        <v>0</v>
      </c>
      <c r="O15" s="198">
        <f t="shared" si="3"/>
        <v>0</v>
      </c>
      <c r="P15" s="198">
        <f t="shared" si="3"/>
        <v>0</v>
      </c>
      <c r="Q15" s="198">
        <f t="shared" si="3"/>
        <v>0</v>
      </c>
      <c r="R15" s="198">
        <f t="shared" si="3"/>
        <v>0</v>
      </c>
      <c r="S15" s="198">
        <f t="shared" si="3"/>
        <v>360</v>
      </c>
      <c r="T15" s="198">
        <f t="shared" si="3"/>
        <v>191.25</v>
      </c>
      <c r="U15" s="198">
        <f t="shared" si="3"/>
        <v>191.25</v>
      </c>
      <c r="V15" s="198">
        <f t="shared" si="3"/>
        <v>191.25</v>
      </c>
      <c r="W15" s="198">
        <f t="shared" si="3"/>
        <v>191.25</v>
      </c>
      <c r="X15" s="198">
        <f t="shared" si="3"/>
        <v>191.25</v>
      </c>
      <c r="Y15" s="198">
        <f t="shared" si="3"/>
        <v>191.25</v>
      </c>
      <c r="Z15" s="198">
        <f t="shared" si="3"/>
        <v>191.25</v>
      </c>
      <c r="AA15" s="198">
        <f t="shared" si="3"/>
        <v>191.25</v>
      </c>
      <c r="AB15" s="198">
        <f t="shared" si="3"/>
        <v>191.25</v>
      </c>
      <c r="AC15" s="198">
        <f t="shared" si="3"/>
        <v>191.25</v>
      </c>
      <c r="AD15" s="198">
        <f t="shared" si="3"/>
        <v>191.25</v>
      </c>
      <c r="AE15" s="198">
        <f t="shared" si="3"/>
        <v>191.25</v>
      </c>
      <c r="AF15" s="198">
        <f t="shared" si="3"/>
        <v>191.25</v>
      </c>
      <c r="AG15" s="198">
        <f t="shared" si="3"/>
        <v>191.25</v>
      </c>
      <c r="AH15" s="198">
        <f t="shared" si="3"/>
        <v>191.25</v>
      </c>
      <c r="AI15" s="198">
        <f t="shared" si="3"/>
        <v>191.25</v>
      </c>
      <c r="AJ15" s="198">
        <f t="shared" si="3"/>
        <v>180</v>
      </c>
      <c r="AK15" s="198">
        <f t="shared" si="3"/>
        <v>0</v>
      </c>
      <c r="AL15" s="198">
        <f t="shared" si="3"/>
        <v>0</v>
      </c>
      <c r="AM15" s="198">
        <f t="shared" si="3"/>
        <v>0</v>
      </c>
      <c r="AN15" s="198">
        <f t="shared" si="3"/>
        <v>0</v>
      </c>
      <c r="AO15" s="198">
        <f t="shared" si="3"/>
        <v>0</v>
      </c>
      <c r="AP15" s="198">
        <f t="shared" si="3"/>
        <v>0</v>
      </c>
      <c r="AQ15" s="198">
        <f t="shared" si="3"/>
        <v>0</v>
      </c>
      <c r="AR15" s="198">
        <f t="shared" si="3"/>
        <v>0</v>
      </c>
      <c r="AS15" s="198">
        <f t="shared" si="3"/>
        <v>0</v>
      </c>
      <c r="AT15" s="198">
        <f t="shared" si="3"/>
        <v>0</v>
      </c>
      <c r="AU15" s="198">
        <f t="shared" si="3"/>
        <v>0</v>
      </c>
      <c r="AV15" s="198">
        <f t="shared" si="3"/>
        <v>0</v>
      </c>
      <c r="AW15" s="198">
        <f t="shared" si="3"/>
        <v>0</v>
      </c>
      <c r="AX15" s="198">
        <f t="shared" si="3"/>
        <v>0</v>
      </c>
      <c r="AY15" s="198">
        <f t="shared" si="3"/>
        <v>0</v>
      </c>
      <c r="AZ15" s="198">
        <f t="shared" si="3"/>
        <v>0</v>
      </c>
      <c r="BA15" s="198">
        <f t="shared" si="3"/>
        <v>0</v>
      </c>
      <c r="BB15" s="198">
        <f t="shared" si="3"/>
        <v>0</v>
      </c>
      <c r="BC15" s="198">
        <f t="shared" si="3"/>
        <v>0</v>
      </c>
      <c r="BD15" s="198">
        <f t="shared" si="3"/>
        <v>0</v>
      </c>
      <c r="BE15" s="198">
        <f t="shared" si="3"/>
        <v>0</v>
      </c>
    </row>
    <row r="18" spans="1:57" x14ac:dyDescent="0.25">
      <c r="A18" s="15" t="s">
        <v>581</v>
      </c>
    </row>
    <row r="20" spans="1:57" x14ac:dyDescent="0.25">
      <c r="B20" s="15" t="s">
        <v>405</v>
      </c>
    </row>
    <row r="21" spans="1:57" s="202" customFormat="1" x14ac:dyDescent="0.25">
      <c r="A21" s="247"/>
      <c r="B21" s="247"/>
      <c r="C21" s="248"/>
      <c r="D21" s="249"/>
      <c r="E21" s="151" t="str">
        <f xml:space="preserve"> InpC!E$59</f>
        <v>Annual SPV costs</v>
      </c>
      <c r="F21" s="151">
        <f xml:space="preserve"> InpC!F$59</f>
        <v>1200</v>
      </c>
      <c r="G21" s="151" t="str">
        <f xml:space="preserve"> InpC!G$59</f>
        <v>$ 000s p.a.</v>
      </c>
      <c r="H21" s="292"/>
      <c r="I21" s="246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  <c r="AL21" s="245"/>
      <c r="AM21" s="245"/>
      <c r="AN21" s="245"/>
      <c r="AO21" s="245"/>
      <c r="AP21" s="245"/>
      <c r="AQ21" s="245"/>
      <c r="AR21" s="245"/>
      <c r="AS21" s="245"/>
      <c r="AT21" s="245"/>
      <c r="AU21" s="245"/>
      <c r="AV21" s="245"/>
      <c r="AW21" s="245"/>
      <c r="AX21" s="245"/>
      <c r="AY21" s="245"/>
      <c r="AZ21" s="245"/>
      <c r="BA21" s="245"/>
      <c r="BB21" s="245"/>
      <c r="BC21" s="245"/>
      <c r="BD21" s="245"/>
      <c r="BE21" s="245"/>
    </row>
    <row r="22" spans="1:57" x14ac:dyDescent="0.25">
      <c r="E22" s="200" t="str">
        <f xml:space="preserve"> InpC!E$189</f>
        <v>Months in year</v>
      </c>
      <c r="F22" s="200">
        <f xml:space="preserve"> InpC!F$189</f>
        <v>12</v>
      </c>
      <c r="G22" s="200" t="str">
        <f xml:space="preserve"> InpC!G$189</f>
        <v>months</v>
      </c>
    </row>
    <row r="23" spans="1:57" x14ac:dyDescent="0.25">
      <c r="E23" s="197" t="str">
        <f xml:space="preserve"> ConTime!E$82</f>
        <v>Construction period flag</v>
      </c>
      <c r="F23" s="197">
        <f xml:space="preserve"> ConTime!F$82</f>
        <v>0</v>
      </c>
      <c r="G23" s="197" t="str">
        <f xml:space="preserve"> ConTime!G$82</f>
        <v>flag</v>
      </c>
      <c r="H23" s="197">
        <f xml:space="preserve"> ConTime!H$82</f>
        <v>18</v>
      </c>
      <c r="I23" s="197">
        <f xml:space="preserve"> ConTime!I$82</f>
        <v>0</v>
      </c>
      <c r="J23" s="197">
        <f xml:space="preserve"> ConTime!J$82</f>
        <v>0</v>
      </c>
      <c r="K23" s="197">
        <f xml:space="preserve"> ConTime!K$82</f>
        <v>0</v>
      </c>
      <c r="L23" s="197">
        <f xml:space="preserve"> ConTime!L$82</f>
        <v>0</v>
      </c>
      <c r="M23" s="197">
        <f xml:space="preserve"> ConTime!M$82</f>
        <v>0</v>
      </c>
      <c r="N23" s="197">
        <f xml:space="preserve"> ConTime!N$82</f>
        <v>0</v>
      </c>
      <c r="O23" s="197">
        <f xml:space="preserve"> ConTime!O$82</f>
        <v>0</v>
      </c>
      <c r="P23" s="197">
        <f xml:space="preserve"> ConTime!P$82</f>
        <v>0</v>
      </c>
      <c r="Q23" s="197">
        <f xml:space="preserve"> ConTime!Q$82</f>
        <v>0</v>
      </c>
      <c r="R23" s="197">
        <f xml:space="preserve"> ConTime!R$82</f>
        <v>0</v>
      </c>
      <c r="S23" s="197">
        <f xml:space="preserve"> ConTime!S$82</f>
        <v>1</v>
      </c>
      <c r="T23" s="197">
        <f xml:space="preserve"> ConTime!T$82</f>
        <v>1</v>
      </c>
      <c r="U23" s="197">
        <f xml:space="preserve"> ConTime!U$82</f>
        <v>1</v>
      </c>
      <c r="V23" s="197">
        <f xml:space="preserve"> ConTime!V$82</f>
        <v>1</v>
      </c>
      <c r="W23" s="197">
        <f xml:space="preserve"> ConTime!W$82</f>
        <v>1</v>
      </c>
      <c r="X23" s="197">
        <f xml:space="preserve"> ConTime!X$82</f>
        <v>1</v>
      </c>
      <c r="Y23" s="197">
        <f xml:space="preserve"> ConTime!Y$82</f>
        <v>1</v>
      </c>
      <c r="Z23" s="197">
        <f xml:space="preserve"> ConTime!Z$82</f>
        <v>1</v>
      </c>
      <c r="AA23" s="197">
        <f xml:space="preserve"> ConTime!AA$82</f>
        <v>1</v>
      </c>
      <c r="AB23" s="197">
        <f xml:space="preserve"> ConTime!AB$82</f>
        <v>1</v>
      </c>
      <c r="AC23" s="197">
        <f xml:space="preserve"> ConTime!AC$82</f>
        <v>1</v>
      </c>
      <c r="AD23" s="197">
        <f xml:space="preserve"> ConTime!AD$82</f>
        <v>1</v>
      </c>
      <c r="AE23" s="197">
        <f xml:space="preserve"> ConTime!AE$82</f>
        <v>1</v>
      </c>
      <c r="AF23" s="197">
        <f xml:space="preserve"> ConTime!AF$82</f>
        <v>1</v>
      </c>
      <c r="AG23" s="197">
        <f xml:space="preserve"> ConTime!AG$82</f>
        <v>1</v>
      </c>
      <c r="AH23" s="197">
        <f xml:space="preserve"> ConTime!AH$82</f>
        <v>1</v>
      </c>
      <c r="AI23" s="197">
        <f xml:space="preserve"> ConTime!AI$82</f>
        <v>1</v>
      </c>
      <c r="AJ23" s="197">
        <f xml:space="preserve"> ConTime!AJ$82</f>
        <v>1</v>
      </c>
      <c r="AK23" s="197">
        <f xml:space="preserve"> ConTime!AK$82</f>
        <v>0</v>
      </c>
      <c r="AL23" s="197">
        <f xml:space="preserve"> ConTime!AL$82</f>
        <v>0</v>
      </c>
      <c r="AM23" s="197">
        <f xml:space="preserve"> ConTime!AM$82</f>
        <v>0</v>
      </c>
      <c r="AN23" s="197">
        <f xml:space="preserve"> ConTime!AN$82</f>
        <v>0</v>
      </c>
      <c r="AO23" s="197">
        <f xml:space="preserve"> ConTime!AO$82</f>
        <v>0</v>
      </c>
      <c r="AP23" s="197">
        <f xml:space="preserve"> ConTime!AP$82</f>
        <v>0</v>
      </c>
      <c r="AQ23" s="197">
        <f xml:space="preserve"> ConTime!AQ$82</f>
        <v>0</v>
      </c>
      <c r="AR23" s="197">
        <f xml:space="preserve"> ConTime!AR$82</f>
        <v>0</v>
      </c>
      <c r="AS23" s="197">
        <f xml:space="preserve"> ConTime!AS$82</f>
        <v>0</v>
      </c>
      <c r="AT23" s="197">
        <f xml:space="preserve"> ConTime!AT$82</f>
        <v>0</v>
      </c>
      <c r="AU23" s="197">
        <f xml:space="preserve"> ConTime!AU$82</f>
        <v>0</v>
      </c>
      <c r="AV23" s="197">
        <f xml:space="preserve"> ConTime!AV$82</f>
        <v>0</v>
      </c>
      <c r="AW23" s="197">
        <f xml:space="preserve"> ConTime!AW$82</f>
        <v>0</v>
      </c>
      <c r="AX23" s="197">
        <f xml:space="preserve"> ConTime!AX$82</f>
        <v>0</v>
      </c>
      <c r="AY23" s="197">
        <f xml:space="preserve"> ConTime!AY$82</f>
        <v>0</v>
      </c>
      <c r="AZ23" s="197">
        <f xml:space="preserve"> ConTime!AZ$82</f>
        <v>0</v>
      </c>
      <c r="BA23" s="197">
        <f xml:space="preserve"> ConTime!BA$82</f>
        <v>0</v>
      </c>
      <c r="BB23" s="197">
        <f xml:space="preserve"> ConTime!BB$82</f>
        <v>0</v>
      </c>
      <c r="BC23" s="197">
        <f xml:space="preserve"> ConTime!BC$82</f>
        <v>0</v>
      </c>
      <c r="BD23" s="197">
        <f xml:space="preserve"> ConTime!BD$82</f>
        <v>0</v>
      </c>
      <c r="BE23" s="197">
        <f xml:space="preserve"> ConTime!BE$82</f>
        <v>0</v>
      </c>
    </row>
    <row r="24" spans="1:57" s="199" customFormat="1" x14ac:dyDescent="0.25">
      <c r="A24" s="147"/>
      <c r="B24" s="147"/>
      <c r="C24" s="148"/>
      <c r="D24" s="149"/>
      <c r="E24" s="198" t="s">
        <v>405</v>
      </c>
      <c r="F24" s="198"/>
      <c r="G24" s="198" t="str">
        <f xml:space="preserve"> SMU</f>
        <v>$ 000s</v>
      </c>
      <c r="H24" s="198">
        <f xml:space="preserve"> SUM(J24:BE24)</f>
        <v>1800</v>
      </c>
      <c r="I24" s="150"/>
      <c r="J24" s="198">
        <f t="shared" ref="J24:BE24" si="4" xml:space="preserve"> $F21 / $F22 * J23</f>
        <v>0</v>
      </c>
      <c r="K24" s="198">
        <f t="shared" si="4"/>
        <v>0</v>
      </c>
      <c r="L24" s="198">
        <f t="shared" si="4"/>
        <v>0</v>
      </c>
      <c r="M24" s="198">
        <f t="shared" si="4"/>
        <v>0</v>
      </c>
      <c r="N24" s="198">
        <f t="shared" si="4"/>
        <v>0</v>
      </c>
      <c r="O24" s="198">
        <f t="shared" si="4"/>
        <v>0</v>
      </c>
      <c r="P24" s="198">
        <f t="shared" si="4"/>
        <v>0</v>
      </c>
      <c r="Q24" s="198">
        <f t="shared" si="4"/>
        <v>0</v>
      </c>
      <c r="R24" s="198">
        <f t="shared" si="4"/>
        <v>0</v>
      </c>
      <c r="S24" s="198">
        <f t="shared" si="4"/>
        <v>100</v>
      </c>
      <c r="T24" s="198">
        <f t="shared" si="4"/>
        <v>100</v>
      </c>
      <c r="U24" s="198">
        <f t="shared" si="4"/>
        <v>100</v>
      </c>
      <c r="V24" s="198">
        <f t="shared" si="4"/>
        <v>100</v>
      </c>
      <c r="W24" s="198">
        <f t="shared" si="4"/>
        <v>100</v>
      </c>
      <c r="X24" s="198">
        <f t="shared" si="4"/>
        <v>100</v>
      </c>
      <c r="Y24" s="198">
        <f t="shared" si="4"/>
        <v>100</v>
      </c>
      <c r="Z24" s="198">
        <f t="shared" si="4"/>
        <v>100</v>
      </c>
      <c r="AA24" s="198">
        <f t="shared" si="4"/>
        <v>100</v>
      </c>
      <c r="AB24" s="198">
        <f t="shared" si="4"/>
        <v>100</v>
      </c>
      <c r="AC24" s="198">
        <f t="shared" si="4"/>
        <v>100</v>
      </c>
      <c r="AD24" s="198">
        <f t="shared" si="4"/>
        <v>100</v>
      </c>
      <c r="AE24" s="198">
        <f t="shared" si="4"/>
        <v>100</v>
      </c>
      <c r="AF24" s="198">
        <f t="shared" si="4"/>
        <v>100</v>
      </c>
      <c r="AG24" s="198">
        <f t="shared" si="4"/>
        <v>100</v>
      </c>
      <c r="AH24" s="198">
        <f t="shared" si="4"/>
        <v>100</v>
      </c>
      <c r="AI24" s="198">
        <f t="shared" si="4"/>
        <v>100</v>
      </c>
      <c r="AJ24" s="198">
        <f t="shared" si="4"/>
        <v>100</v>
      </c>
      <c r="AK24" s="198">
        <f t="shared" si="4"/>
        <v>0</v>
      </c>
      <c r="AL24" s="198">
        <f t="shared" si="4"/>
        <v>0</v>
      </c>
      <c r="AM24" s="198">
        <f t="shared" si="4"/>
        <v>0</v>
      </c>
      <c r="AN24" s="198">
        <f t="shared" si="4"/>
        <v>0</v>
      </c>
      <c r="AO24" s="198">
        <f t="shared" si="4"/>
        <v>0</v>
      </c>
      <c r="AP24" s="198">
        <f t="shared" si="4"/>
        <v>0</v>
      </c>
      <c r="AQ24" s="198">
        <f t="shared" si="4"/>
        <v>0</v>
      </c>
      <c r="AR24" s="198">
        <f t="shared" si="4"/>
        <v>0</v>
      </c>
      <c r="AS24" s="198">
        <f t="shared" si="4"/>
        <v>0</v>
      </c>
      <c r="AT24" s="198">
        <f t="shared" si="4"/>
        <v>0</v>
      </c>
      <c r="AU24" s="198">
        <f t="shared" si="4"/>
        <v>0</v>
      </c>
      <c r="AV24" s="198">
        <f t="shared" si="4"/>
        <v>0</v>
      </c>
      <c r="AW24" s="198">
        <f t="shared" si="4"/>
        <v>0</v>
      </c>
      <c r="AX24" s="198">
        <f t="shared" si="4"/>
        <v>0</v>
      </c>
      <c r="AY24" s="198">
        <f t="shared" si="4"/>
        <v>0</v>
      </c>
      <c r="AZ24" s="198">
        <f t="shared" si="4"/>
        <v>0</v>
      </c>
      <c r="BA24" s="198">
        <f t="shared" si="4"/>
        <v>0</v>
      </c>
      <c r="BB24" s="198">
        <f t="shared" si="4"/>
        <v>0</v>
      </c>
      <c r="BC24" s="198">
        <f t="shared" si="4"/>
        <v>0</v>
      </c>
      <c r="BD24" s="198">
        <f t="shared" si="4"/>
        <v>0</v>
      </c>
      <c r="BE24" s="198">
        <f t="shared" si="4"/>
        <v>0</v>
      </c>
    </row>
    <row r="26" spans="1:57" x14ac:dyDescent="0.25">
      <c r="B26" s="15" t="s">
        <v>392</v>
      </c>
    </row>
    <row r="27" spans="1:57" s="202" customFormat="1" x14ac:dyDescent="0.25">
      <c r="A27" s="247"/>
      <c r="B27" s="247"/>
      <c r="C27" s="248"/>
      <c r="D27" s="249"/>
      <c r="E27" s="151" t="str">
        <f xml:space="preserve"> InpC!E$60</f>
        <v>Construction insurance - base amount</v>
      </c>
      <c r="F27" s="151">
        <f xml:space="preserve"> InpC!F$60</f>
        <v>850</v>
      </c>
      <c r="G27" s="151" t="str">
        <f xml:space="preserve"> InpC!G$60</f>
        <v>$ 000s</v>
      </c>
      <c r="H27" s="292"/>
      <c r="I27" s="246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45"/>
      <c r="AD27" s="245"/>
      <c r="AE27" s="245"/>
      <c r="AF27" s="245"/>
      <c r="AG27" s="245"/>
      <c r="AH27" s="245"/>
      <c r="AI27" s="245"/>
      <c r="AJ27" s="245"/>
      <c r="AK27" s="245"/>
      <c r="AL27" s="245"/>
      <c r="AM27" s="245"/>
      <c r="AN27" s="245"/>
      <c r="AO27" s="245"/>
      <c r="AP27" s="245"/>
      <c r="AQ27" s="245"/>
      <c r="AR27" s="245"/>
      <c r="AS27" s="245"/>
      <c r="AT27" s="245"/>
      <c r="AU27" s="245"/>
      <c r="AV27" s="245"/>
      <c r="AW27" s="245"/>
      <c r="AX27" s="245"/>
      <c r="AY27" s="245"/>
      <c r="AZ27" s="245"/>
      <c r="BA27" s="245"/>
      <c r="BB27" s="245"/>
      <c r="BC27" s="245"/>
      <c r="BD27" s="245"/>
      <c r="BE27" s="245"/>
    </row>
    <row r="28" spans="1:57" x14ac:dyDescent="0.25">
      <c r="E28" s="200" t="str">
        <f xml:space="preserve"> ConTime!E$64</f>
        <v>Financial close date flag - m</v>
      </c>
      <c r="F28" s="200">
        <f xml:space="preserve"> ConTime!F$64</f>
        <v>0</v>
      </c>
      <c r="G28" s="200" t="str">
        <f xml:space="preserve"> ConTime!G$64</f>
        <v>flag</v>
      </c>
      <c r="H28" s="200">
        <f xml:space="preserve"> ConTime!H$64</f>
        <v>1</v>
      </c>
      <c r="I28" s="200">
        <f xml:space="preserve"> ConTime!I$64</f>
        <v>0</v>
      </c>
      <c r="J28" s="200">
        <f xml:space="preserve"> ConTime!J$64</f>
        <v>0</v>
      </c>
      <c r="K28" s="200">
        <f xml:space="preserve"> ConTime!K$64</f>
        <v>0</v>
      </c>
      <c r="L28" s="200">
        <f xml:space="preserve"> ConTime!L$64</f>
        <v>0</v>
      </c>
      <c r="M28" s="200">
        <f xml:space="preserve"> ConTime!M$64</f>
        <v>0</v>
      </c>
      <c r="N28" s="200">
        <f xml:space="preserve"> ConTime!N$64</f>
        <v>0</v>
      </c>
      <c r="O28" s="200">
        <f xml:space="preserve"> ConTime!O$64</f>
        <v>0</v>
      </c>
      <c r="P28" s="200">
        <f xml:space="preserve"> ConTime!P$64</f>
        <v>0</v>
      </c>
      <c r="Q28" s="200">
        <f xml:space="preserve"> ConTime!Q$64</f>
        <v>0</v>
      </c>
      <c r="R28" s="200">
        <f xml:space="preserve"> ConTime!R$64</f>
        <v>1</v>
      </c>
      <c r="S28" s="200">
        <f xml:space="preserve"> ConTime!S$64</f>
        <v>0</v>
      </c>
      <c r="T28" s="200">
        <f xml:space="preserve"> ConTime!T$64</f>
        <v>0</v>
      </c>
      <c r="U28" s="200">
        <f xml:space="preserve"> ConTime!U$64</f>
        <v>0</v>
      </c>
      <c r="V28" s="200">
        <f xml:space="preserve"> ConTime!V$64</f>
        <v>0</v>
      </c>
      <c r="W28" s="200">
        <f xml:space="preserve"> ConTime!W$64</f>
        <v>0</v>
      </c>
      <c r="X28" s="200">
        <f xml:space="preserve"> ConTime!X$64</f>
        <v>0</v>
      </c>
      <c r="Y28" s="200">
        <f xml:space="preserve"> ConTime!Y$64</f>
        <v>0</v>
      </c>
      <c r="Z28" s="200">
        <f xml:space="preserve"> ConTime!Z$64</f>
        <v>0</v>
      </c>
      <c r="AA28" s="200">
        <f xml:space="preserve"> ConTime!AA$64</f>
        <v>0</v>
      </c>
      <c r="AB28" s="200">
        <f xml:space="preserve"> ConTime!AB$64</f>
        <v>0</v>
      </c>
      <c r="AC28" s="200">
        <f xml:space="preserve"> ConTime!AC$64</f>
        <v>0</v>
      </c>
      <c r="AD28" s="200">
        <f xml:space="preserve"> ConTime!AD$64</f>
        <v>0</v>
      </c>
      <c r="AE28" s="200">
        <f xml:space="preserve"> ConTime!AE$64</f>
        <v>0</v>
      </c>
      <c r="AF28" s="200">
        <f xml:space="preserve"> ConTime!AF$64</f>
        <v>0</v>
      </c>
      <c r="AG28" s="200">
        <f xml:space="preserve"> ConTime!AG$64</f>
        <v>0</v>
      </c>
      <c r="AH28" s="200">
        <f xml:space="preserve"> ConTime!AH$64</f>
        <v>0</v>
      </c>
      <c r="AI28" s="200">
        <f xml:space="preserve"> ConTime!AI$64</f>
        <v>0</v>
      </c>
      <c r="AJ28" s="200">
        <f xml:space="preserve"> ConTime!AJ$64</f>
        <v>0</v>
      </c>
      <c r="AK28" s="200">
        <f xml:space="preserve"> ConTime!AK$64</f>
        <v>0</v>
      </c>
      <c r="AL28" s="200">
        <f xml:space="preserve"> ConTime!AL$64</f>
        <v>0</v>
      </c>
      <c r="AM28" s="200">
        <f xml:space="preserve"> ConTime!AM$64</f>
        <v>0</v>
      </c>
      <c r="AN28" s="200">
        <f xml:space="preserve"> ConTime!AN$64</f>
        <v>0</v>
      </c>
      <c r="AO28" s="200">
        <f xml:space="preserve"> ConTime!AO$64</f>
        <v>0</v>
      </c>
      <c r="AP28" s="200">
        <f xml:space="preserve"> ConTime!AP$64</f>
        <v>0</v>
      </c>
      <c r="AQ28" s="200">
        <f xml:space="preserve"> ConTime!AQ$64</f>
        <v>0</v>
      </c>
      <c r="AR28" s="200">
        <f xml:space="preserve"> ConTime!AR$64</f>
        <v>0</v>
      </c>
      <c r="AS28" s="200">
        <f xml:space="preserve"> ConTime!AS$64</f>
        <v>0</v>
      </c>
      <c r="AT28" s="200">
        <f xml:space="preserve"> ConTime!AT$64</f>
        <v>0</v>
      </c>
      <c r="AU28" s="200">
        <f xml:space="preserve"> ConTime!AU$64</f>
        <v>0</v>
      </c>
      <c r="AV28" s="200">
        <f xml:space="preserve"> ConTime!AV$64</f>
        <v>0</v>
      </c>
      <c r="AW28" s="200">
        <f xml:space="preserve"> ConTime!AW$64</f>
        <v>0</v>
      </c>
      <c r="AX28" s="200">
        <f xml:space="preserve"> ConTime!AX$64</f>
        <v>0</v>
      </c>
      <c r="AY28" s="200">
        <f xml:space="preserve"> ConTime!AY$64</f>
        <v>0</v>
      </c>
      <c r="AZ28" s="200">
        <f xml:space="preserve"> ConTime!AZ$64</f>
        <v>0</v>
      </c>
      <c r="BA28" s="200">
        <f xml:space="preserve"> ConTime!BA$64</f>
        <v>0</v>
      </c>
      <c r="BB28" s="200">
        <f xml:space="preserve"> ConTime!BB$64</f>
        <v>0</v>
      </c>
      <c r="BC28" s="200">
        <f xml:space="preserve"> ConTime!BC$64</f>
        <v>0</v>
      </c>
      <c r="BD28" s="200">
        <f xml:space="preserve"> ConTime!BD$64</f>
        <v>0</v>
      </c>
      <c r="BE28" s="200">
        <f xml:space="preserve"> ConTime!BE$64</f>
        <v>0</v>
      </c>
    </row>
    <row r="29" spans="1:57" s="199" customFormat="1" x14ac:dyDescent="0.25">
      <c r="A29" s="147"/>
      <c r="B29" s="147"/>
      <c r="C29" s="148"/>
      <c r="D29" s="149"/>
      <c r="E29" s="198" t="s">
        <v>407</v>
      </c>
      <c r="F29" s="198"/>
      <c r="G29" s="198" t="str">
        <f xml:space="preserve"> SMU</f>
        <v>$ 000s</v>
      </c>
      <c r="H29" s="198">
        <f xml:space="preserve"> SUM(J29:BE29)</f>
        <v>850</v>
      </c>
      <c r="I29" s="150"/>
      <c r="J29" s="198">
        <f t="shared" ref="J29:BE29" si="5" xml:space="preserve"> $F27 * J28</f>
        <v>0</v>
      </c>
      <c r="K29" s="198">
        <f t="shared" si="5"/>
        <v>0</v>
      </c>
      <c r="L29" s="198">
        <f t="shared" si="5"/>
        <v>0</v>
      </c>
      <c r="M29" s="198">
        <f t="shared" si="5"/>
        <v>0</v>
      </c>
      <c r="N29" s="198">
        <f t="shared" si="5"/>
        <v>0</v>
      </c>
      <c r="O29" s="198">
        <f t="shared" si="5"/>
        <v>0</v>
      </c>
      <c r="P29" s="198">
        <f t="shared" si="5"/>
        <v>0</v>
      </c>
      <c r="Q29" s="198">
        <f t="shared" si="5"/>
        <v>0</v>
      </c>
      <c r="R29" s="198">
        <f t="shared" si="5"/>
        <v>850</v>
      </c>
      <c r="S29" s="198">
        <f t="shared" si="5"/>
        <v>0</v>
      </c>
      <c r="T29" s="198">
        <f t="shared" si="5"/>
        <v>0</v>
      </c>
      <c r="U29" s="198">
        <f t="shared" si="5"/>
        <v>0</v>
      </c>
      <c r="V29" s="198">
        <f t="shared" si="5"/>
        <v>0</v>
      </c>
      <c r="W29" s="198">
        <f t="shared" si="5"/>
        <v>0</v>
      </c>
      <c r="X29" s="198">
        <f t="shared" si="5"/>
        <v>0</v>
      </c>
      <c r="Y29" s="198">
        <f t="shared" si="5"/>
        <v>0</v>
      </c>
      <c r="Z29" s="198">
        <f t="shared" si="5"/>
        <v>0</v>
      </c>
      <c r="AA29" s="198">
        <f t="shared" si="5"/>
        <v>0</v>
      </c>
      <c r="AB29" s="198">
        <f t="shared" si="5"/>
        <v>0</v>
      </c>
      <c r="AC29" s="198">
        <f t="shared" si="5"/>
        <v>0</v>
      </c>
      <c r="AD29" s="198">
        <f t="shared" si="5"/>
        <v>0</v>
      </c>
      <c r="AE29" s="198">
        <f t="shared" si="5"/>
        <v>0</v>
      </c>
      <c r="AF29" s="198">
        <f t="shared" si="5"/>
        <v>0</v>
      </c>
      <c r="AG29" s="198">
        <f t="shared" si="5"/>
        <v>0</v>
      </c>
      <c r="AH29" s="198">
        <f t="shared" si="5"/>
        <v>0</v>
      </c>
      <c r="AI29" s="198">
        <f t="shared" si="5"/>
        <v>0</v>
      </c>
      <c r="AJ29" s="198">
        <f t="shared" si="5"/>
        <v>0</v>
      </c>
      <c r="AK29" s="198">
        <f t="shared" si="5"/>
        <v>0</v>
      </c>
      <c r="AL29" s="198">
        <f t="shared" si="5"/>
        <v>0</v>
      </c>
      <c r="AM29" s="198">
        <f t="shared" si="5"/>
        <v>0</v>
      </c>
      <c r="AN29" s="198">
        <f t="shared" si="5"/>
        <v>0</v>
      </c>
      <c r="AO29" s="198">
        <f t="shared" si="5"/>
        <v>0</v>
      </c>
      <c r="AP29" s="198">
        <f t="shared" si="5"/>
        <v>0</v>
      </c>
      <c r="AQ29" s="198">
        <f t="shared" si="5"/>
        <v>0</v>
      </c>
      <c r="AR29" s="198">
        <f t="shared" si="5"/>
        <v>0</v>
      </c>
      <c r="AS29" s="198">
        <f t="shared" si="5"/>
        <v>0</v>
      </c>
      <c r="AT29" s="198">
        <f t="shared" si="5"/>
        <v>0</v>
      </c>
      <c r="AU29" s="198">
        <f t="shared" si="5"/>
        <v>0</v>
      </c>
      <c r="AV29" s="198">
        <f t="shared" si="5"/>
        <v>0</v>
      </c>
      <c r="AW29" s="198">
        <f t="shared" si="5"/>
        <v>0</v>
      </c>
      <c r="AX29" s="198">
        <f t="shared" si="5"/>
        <v>0</v>
      </c>
      <c r="AY29" s="198">
        <f t="shared" si="5"/>
        <v>0</v>
      </c>
      <c r="AZ29" s="198">
        <f t="shared" si="5"/>
        <v>0</v>
      </c>
      <c r="BA29" s="198">
        <f t="shared" si="5"/>
        <v>0</v>
      </c>
      <c r="BB29" s="198">
        <f t="shared" si="5"/>
        <v>0</v>
      </c>
      <c r="BC29" s="198">
        <f t="shared" si="5"/>
        <v>0</v>
      </c>
      <c r="BD29" s="198">
        <f t="shared" si="5"/>
        <v>0</v>
      </c>
      <c r="BE29" s="198">
        <f t="shared" si="5"/>
        <v>0</v>
      </c>
    </row>
    <row r="31" spans="1:57" x14ac:dyDescent="0.25">
      <c r="B31" s="15" t="s">
        <v>393</v>
      </c>
    </row>
    <row r="32" spans="1:57" s="202" customFormat="1" x14ac:dyDescent="0.25">
      <c r="A32" s="247"/>
      <c r="B32" s="247"/>
      <c r="C32" s="248"/>
      <c r="D32" s="249"/>
      <c r="E32" s="151" t="str">
        <f xml:space="preserve"> InpC!E$61</f>
        <v>Development costs - base amount</v>
      </c>
      <c r="F32" s="151">
        <f xml:space="preserve"> InpC!F$61</f>
        <v>2200</v>
      </c>
      <c r="G32" s="151" t="str">
        <f xml:space="preserve"> InpC!G$61</f>
        <v>$ 000s</v>
      </c>
      <c r="H32" s="292"/>
      <c r="I32" s="246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  <c r="U32" s="245"/>
      <c r="V32" s="245"/>
      <c r="W32" s="245"/>
      <c r="X32" s="245"/>
      <c r="Y32" s="245"/>
      <c r="Z32" s="245"/>
      <c r="AA32" s="245"/>
      <c r="AB32" s="245"/>
      <c r="AC32" s="245"/>
      <c r="AD32" s="245"/>
      <c r="AE32" s="245"/>
      <c r="AF32" s="245"/>
      <c r="AG32" s="245"/>
      <c r="AH32" s="245"/>
      <c r="AI32" s="245"/>
      <c r="AJ32" s="245"/>
      <c r="AK32" s="245"/>
      <c r="AL32" s="245"/>
      <c r="AM32" s="245"/>
      <c r="AN32" s="245"/>
      <c r="AO32" s="245"/>
      <c r="AP32" s="245"/>
      <c r="AQ32" s="245"/>
      <c r="AR32" s="245"/>
      <c r="AS32" s="245"/>
      <c r="AT32" s="245"/>
      <c r="AU32" s="245"/>
      <c r="AV32" s="245"/>
      <c r="AW32" s="245"/>
      <c r="AX32" s="245"/>
      <c r="AY32" s="245"/>
      <c r="AZ32" s="245"/>
      <c r="BA32" s="245"/>
      <c r="BB32" s="245"/>
      <c r="BC32" s="245"/>
      <c r="BD32" s="245"/>
      <c r="BE32" s="245"/>
    </row>
    <row r="33" spans="1:57" x14ac:dyDescent="0.25">
      <c r="E33" s="200" t="str">
        <f xml:space="preserve"> ConTime!E$64</f>
        <v>Financial close date flag - m</v>
      </c>
      <c r="F33" s="200">
        <f xml:space="preserve"> ConTime!F$64</f>
        <v>0</v>
      </c>
      <c r="G33" s="200" t="str">
        <f xml:space="preserve"> ConTime!G$64</f>
        <v>flag</v>
      </c>
      <c r="H33" s="200">
        <f xml:space="preserve"> ConTime!H$64</f>
        <v>1</v>
      </c>
      <c r="I33" s="200">
        <f xml:space="preserve"> ConTime!I$64</f>
        <v>0</v>
      </c>
      <c r="J33" s="200">
        <f xml:space="preserve"> ConTime!J$64</f>
        <v>0</v>
      </c>
      <c r="K33" s="200">
        <f xml:space="preserve"> ConTime!K$64</f>
        <v>0</v>
      </c>
      <c r="L33" s="200">
        <f xml:space="preserve"> ConTime!L$64</f>
        <v>0</v>
      </c>
      <c r="M33" s="200">
        <f xml:space="preserve"> ConTime!M$64</f>
        <v>0</v>
      </c>
      <c r="N33" s="200">
        <f xml:space="preserve"> ConTime!N$64</f>
        <v>0</v>
      </c>
      <c r="O33" s="200">
        <f xml:space="preserve"> ConTime!O$64</f>
        <v>0</v>
      </c>
      <c r="P33" s="200">
        <f xml:space="preserve"> ConTime!P$64</f>
        <v>0</v>
      </c>
      <c r="Q33" s="200">
        <f xml:space="preserve"> ConTime!Q$64</f>
        <v>0</v>
      </c>
      <c r="R33" s="200">
        <f xml:space="preserve"> ConTime!R$64</f>
        <v>1</v>
      </c>
      <c r="S33" s="200">
        <f xml:space="preserve"> ConTime!S$64</f>
        <v>0</v>
      </c>
      <c r="T33" s="200">
        <f xml:space="preserve"> ConTime!T$64</f>
        <v>0</v>
      </c>
      <c r="U33" s="200">
        <f xml:space="preserve"> ConTime!U$64</f>
        <v>0</v>
      </c>
      <c r="V33" s="200">
        <f xml:space="preserve"> ConTime!V$64</f>
        <v>0</v>
      </c>
      <c r="W33" s="200">
        <f xml:space="preserve"> ConTime!W$64</f>
        <v>0</v>
      </c>
      <c r="X33" s="200">
        <f xml:space="preserve"> ConTime!X$64</f>
        <v>0</v>
      </c>
      <c r="Y33" s="200">
        <f xml:space="preserve"> ConTime!Y$64</f>
        <v>0</v>
      </c>
      <c r="Z33" s="200">
        <f xml:space="preserve"> ConTime!Z$64</f>
        <v>0</v>
      </c>
      <c r="AA33" s="200">
        <f xml:space="preserve"> ConTime!AA$64</f>
        <v>0</v>
      </c>
      <c r="AB33" s="200">
        <f xml:space="preserve"> ConTime!AB$64</f>
        <v>0</v>
      </c>
      <c r="AC33" s="200">
        <f xml:space="preserve"> ConTime!AC$64</f>
        <v>0</v>
      </c>
      <c r="AD33" s="200">
        <f xml:space="preserve"> ConTime!AD$64</f>
        <v>0</v>
      </c>
      <c r="AE33" s="200">
        <f xml:space="preserve"> ConTime!AE$64</f>
        <v>0</v>
      </c>
      <c r="AF33" s="200">
        <f xml:space="preserve"> ConTime!AF$64</f>
        <v>0</v>
      </c>
      <c r="AG33" s="200">
        <f xml:space="preserve"> ConTime!AG$64</f>
        <v>0</v>
      </c>
      <c r="AH33" s="200">
        <f xml:space="preserve"> ConTime!AH$64</f>
        <v>0</v>
      </c>
      <c r="AI33" s="200">
        <f xml:space="preserve"> ConTime!AI$64</f>
        <v>0</v>
      </c>
      <c r="AJ33" s="200">
        <f xml:space="preserve"> ConTime!AJ$64</f>
        <v>0</v>
      </c>
      <c r="AK33" s="200">
        <f xml:space="preserve"> ConTime!AK$64</f>
        <v>0</v>
      </c>
      <c r="AL33" s="200">
        <f xml:space="preserve"> ConTime!AL$64</f>
        <v>0</v>
      </c>
      <c r="AM33" s="200">
        <f xml:space="preserve"> ConTime!AM$64</f>
        <v>0</v>
      </c>
      <c r="AN33" s="200">
        <f xml:space="preserve"> ConTime!AN$64</f>
        <v>0</v>
      </c>
      <c r="AO33" s="200">
        <f xml:space="preserve"> ConTime!AO$64</f>
        <v>0</v>
      </c>
      <c r="AP33" s="200">
        <f xml:space="preserve"> ConTime!AP$64</f>
        <v>0</v>
      </c>
      <c r="AQ33" s="200">
        <f xml:space="preserve"> ConTime!AQ$64</f>
        <v>0</v>
      </c>
      <c r="AR33" s="200">
        <f xml:space="preserve"> ConTime!AR$64</f>
        <v>0</v>
      </c>
      <c r="AS33" s="200">
        <f xml:space="preserve"> ConTime!AS$64</f>
        <v>0</v>
      </c>
      <c r="AT33" s="200">
        <f xml:space="preserve"> ConTime!AT$64</f>
        <v>0</v>
      </c>
      <c r="AU33" s="200">
        <f xml:space="preserve"> ConTime!AU$64</f>
        <v>0</v>
      </c>
      <c r="AV33" s="200">
        <f xml:space="preserve"> ConTime!AV$64</f>
        <v>0</v>
      </c>
      <c r="AW33" s="200">
        <f xml:space="preserve"> ConTime!AW$64</f>
        <v>0</v>
      </c>
      <c r="AX33" s="200">
        <f xml:space="preserve"> ConTime!AX$64</f>
        <v>0</v>
      </c>
      <c r="AY33" s="200">
        <f xml:space="preserve"> ConTime!AY$64</f>
        <v>0</v>
      </c>
      <c r="AZ33" s="200">
        <f xml:space="preserve"> ConTime!AZ$64</f>
        <v>0</v>
      </c>
      <c r="BA33" s="200">
        <f xml:space="preserve"> ConTime!BA$64</f>
        <v>0</v>
      </c>
      <c r="BB33" s="200">
        <f xml:space="preserve"> ConTime!BB$64</f>
        <v>0</v>
      </c>
      <c r="BC33" s="200">
        <f xml:space="preserve"> ConTime!BC$64</f>
        <v>0</v>
      </c>
      <c r="BD33" s="200">
        <f xml:space="preserve"> ConTime!BD$64</f>
        <v>0</v>
      </c>
      <c r="BE33" s="200">
        <f xml:space="preserve"> ConTime!BE$64</f>
        <v>0</v>
      </c>
    </row>
    <row r="34" spans="1:57" s="199" customFormat="1" x14ac:dyDescent="0.25">
      <c r="A34" s="147"/>
      <c r="B34" s="147"/>
      <c r="C34" s="148"/>
      <c r="D34" s="149"/>
      <c r="E34" s="198" t="s">
        <v>393</v>
      </c>
      <c r="F34" s="198"/>
      <c r="G34" s="198" t="str">
        <f xml:space="preserve"> SMU</f>
        <v>$ 000s</v>
      </c>
      <c r="H34" s="198">
        <f xml:space="preserve"> SUM(J34:BE34)</f>
        <v>2200</v>
      </c>
      <c r="I34" s="150"/>
      <c r="J34" s="198">
        <f t="shared" ref="J34:BE34" si="6" xml:space="preserve"> $F32 * J33</f>
        <v>0</v>
      </c>
      <c r="K34" s="198">
        <f t="shared" si="6"/>
        <v>0</v>
      </c>
      <c r="L34" s="198">
        <f t="shared" si="6"/>
        <v>0</v>
      </c>
      <c r="M34" s="198">
        <f t="shared" si="6"/>
        <v>0</v>
      </c>
      <c r="N34" s="198">
        <f t="shared" si="6"/>
        <v>0</v>
      </c>
      <c r="O34" s="198">
        <f t="shared" si="6"/>
        <v>0</v>
      </c>
      <c r="P34" s="198">
        <f t="shared" si="6"/>
        <v>0</v>
      </c>
      <c r="Q34" s="198">
        <f t="shared" si="6"/>
        <v>0</v>
      </c>
      <c r="R34" s="198">
        <f t="shared" si="6"/>
        <v>2200</v>
      </c>
      <c r="S34" s="198">
        <f t="shared" si="6"/>
        <v>0</v>
      </c>
      <c r="T34" s="198">
        <f t="shared" si="6"/>
        <v>0</v>
      </c>
      <c r="U34" s="198">
        <f t="shared" si="6"/>
        <v>0</v>
      </c>
      <c r="V34" s="198">
        <f t="shared" si="6"/>
        <v>0</v>
      </c>
      <c r="W34" s="198">
        <f t="shared" si="6"/>
        <v>0</v>
      </c>
      <c r="X34" s="198">
        <f t="shared" si="6"/>
        <v>0</v>
      </c>
      <c r="Y34" s="198">
        <f t="shared" si="6"/>
        <v>0</v>
      </c>
      <c r="Z34" s="198">
        <f t="shared" si="6"/>
        <v>0</v>
      </c>
      <c r="AA34" s="198">
        <f t="shared" si="6"/>
        <v>0</v>
      </c>
      <c r="AB34" s="198">
        <f t="shared" si="6"/>
        <v>0</v>
      </c>
      <c r="AC34" s="198">
        <f t="shared" si="6"/>
        <v>0</v>
      </c>
      <c r="AD34" s="198">
        <f t="shared" si="6"/>
        <v>0</v>
      </c>
      <c r="AE34" s="198">
        <f t="shared" si="6"/>
        <v>0</v>
      </c>
      <c r="AF34" s="198">
        <f t="shared" si="6"/>
        <v>0</v>
      </c>
      <c r="AG34" s="198">
        <f t="shared" si="6"/>
        <v>0</v>
      </c>
      <c r="AH34" s="198">
        <f t="shared" si="6"/>
        <v>0</v>
      </c>
      <c r="AI34" s="198">
        <f t="shared" si="6"/>
        <v>0</v>
      </c>
      <c r="AJ34" s="198">
        <f t="shared" si="6"/>
        <v>0</v>
      </c>
      <c r="AK34" s="198">
        <f t="shared" si="6"/>
        <v>0</v>
      </c>
      <c r="AL34" s="198">
        <f t="shared" si="6"/>
        <v>0</v>
      </c>
      <c r="AM34" s="198">
        <f t="shared" si="6"/>
        <v>0</v>
      </c>
      <c r="AN34" s="198">
        <f t="shared" si="6"/>
        <v>0</v>
      </c>
      <c r="AO34" s="198">
        <f t="shared" si="6"/>
        <v>0</v>
      </c>
      <c r="AP34" s="198">
        <f t="shared" si="6"/>
        <v>0</v>
      </c>
      <c r="AQ34" s="198">
        <f t="shared" si="6"/>
        <v>0</v>
      </c>
      <c r="AR34" s="198">
        <f t="shared" si="6"/>
        <v>0</v>
      </c>
      <c r="AS34" s="198">
        <f t="shared" si="6"/>
        <v>0</v>
      </c>
      <c r="AT34" s="198">
        <f t="shared" si="6"/>
        <v>0</v>
      </c>
      <c r="AU34" s="198">
        <f t="shared" si="6"/>
        <v>0</v>
      </c>
      <c r="AV34" s="198">
        <f t="shared" si="6"/>
        <v>0</v>
      </c>
      <c r="AW34" s="198">
        <f t="shared" si="6"/>
        <v>0</v>
      </c>
      <c r="AX34" s="198">
        <f t="shared" si="6"/>
        <v>0</v>
      </c>
      <c r="AY34" s="198">
        <f t="shared" si="6"/>
        <v>0</v>
      </c>
      <c r="AZ34" s="198">
        <f t="shared" si="6"/>
        <v>0</v>
      </c>
      <c r="BA34" s="198">
        <f t="shared" si="6"/>
        <v>0</v>
      </c>
      <c r="BB34" s="198">
        <f t="shared" si="6"/>
        <v>0</v>
      </c>
      <c r="BC34" s="198">
        <f t="shared" si="6"/>
        <v>0</v>
      </c>
      <c r="BD34" s="198">
        <f t="shared" si="6"/>
        <v>0</v>
      </c>
      <c r="BE34" s="198">
        <f t="shared" si="6"/>
        <v>0</v>
      </c>
    </row>
    <row r="36" spans="1:57" x14ac:dyDescent="0.25">
      <c r="B36" s="15" t="s">
        <v>394</v>
      </c>
    </row>
    <row r="37" spans="1:57" s="202" customFormat="1" x14ac:dyDescent="0.25">
      <c r="A37" s="247"/>
      <c r="B37" s="247"/>
      <c r="C37" s="248"/>
      <c r="D37" s="249"/>
      <c r="E37" s="151" t="str">
        <f xml:space="preserve"> InpC!E$62</f>
        <v>Development fee - base amount</v>
      </c>
      <c r="F37" s="151">
        <f xml:space="preserve"> InpC!F$62</f>
        <v>0</v>
      </c>
      <c r="G37" s="151" t="str">
        <f xml:space="preserve"> InpC!G$62</f>
        <v>$ 000s</v>
      </c>
      <c r="H37" s="292"/>
      <c r="I37" s="246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  <c r="U37" s="245"/>
      <c r="V37" s="245"/>
      <c r="W37" s="245"/>
      <c r="X37" s="245"/>
      <c r="Y37" s="245"/>
      <c r="Z37" s="245"/>
      <c r="AA37" s="245"/>
      <c r="AB37" s="245"/>
      <c r="AC37" s="245"/>
      <c r="AD37" s="245"/>
      <c r="AE37" s="245"/>
      <c r="AF37" s="245"/>
      <c r="AG37" s="245"/>
      <c r="AH37" s="245"/>
      <c r="AI37" s="245"/>
      <c r="AJ37" s="245"/>
      <c r="AK37" s="245"/>
      <c r="AL37" s="245"/>
      <c r="AM37" s="245"/>
      <c r="AN37" s="245"/>
      <c r="AO37" s="245"/>
      <c r="AP37" s="245"/>
      <c r="AQ37" s="245"/>
      <c r="AR37" s="245"/>
      <c r="AS37" s="245"/>
      <c r="AT37" s="245"/>
      <c r="AU37" s="245"/>
      <c r="AV37" s="245"/>
      <c r="AW37" s="245"/>
      <c r="AX37" s="245"/>
      <c r="AY37" s="245"/>
      <c r="AZ37" s="245"/>
      <c r="BA37" s="245"/>
      <c r="BB37" s="245"/>
      <c r="BC37" s="245"/>
      <c r="BD37" s="245"/>
      <c r="BE37" s="245"/>
    </row>
    <row r="38" spans="1:57" x14ac:dyDescent="0.25">
      <c r="E38" s="200" t="str">
        <f xml:space="preserve"> ConTime!E$64</f>
        <v>Financial close date flag - m</v>
      </c>
      <c r="F38" s="200">
        <f xml:space="preserve"> ConTime!F$64</f>
        <v>0</v>
      </c>
      <c r="G38" s="200" t="str">
        <f xml:space="preserve"> ConTime!G$64</f>
        <v>flag</v>
      </c>
      <c r="H38" s="200">
        <f xml:space="preserve"> ConTime!H$64</f>
        <v>1</v>
      </c>
      <c r="I38" s="200">
        <f xml:space="preserve"> ConTime!I$64</f>
        <v>0</v>
      </c>
      <c r="J38" s="200">
        <f xml:space="preserve"> ConTime!J$64</f>
        <v>0</v>
      </c>
      <c r="K38" s="200">
        <f xml:space="preserve"> ConTime!K$64</f>
        <v>0</v>
      </c>
      <c r="L38" s="200">
        <f xml:space="preserve"> ConTime!L$64</f>
        <v>0</v>
      </c>
      <c r="M38" s="200">
        <f xml:space="preserve"> ConTime!M$64</f>
        <v>0</v>
      </c>
      <c r="N38" s="200">
        <f xml:space="preserve"> ConTime!N$64</f>
        <v>0</v>
      </c>
      <c r="O38" s="200">
        <f xml:space="preserve"> ConTime!O$64</f>
        <v>0</v>
      </c>
      <c r="P38" s="200">
        <f xml:space="preserve"> ConTime!P$64</f>
        <v>0</v>
      </c>
      <c r="Q38" s="200">
        <f xml:space="preserve"> ConTime!Q$64</f>
        <v>0</v>
      </c>
      <c r="R38" s="200">
        <f xml:space="preserve"> ConTime!R$64</f>
        <v>1</v>
      </c>
      <c r="S38" s="200">
        <f xml:space="preserve"> ConTime!S$64</f>
        <v>0</v>
      </c>
      <c r="T38" s="200">
        <f xml:space="preserve"> ConTime!T$64</f>
        <v>0</v>
      </c>
      <c r="U38" s="200">
        <f xml:space="preserve"> ConTime!U$64</f>
        <v>0</v>
      </c>
      <c r="V38" s="200">
        <f xml:space="preserve"> ConTime!V$64</f>
        <v>0</v>
      </c>
      <c r="W38" s="200">
        <f xml:space="preserve"> ConTime!W$64</f>
        <v>0</v>
      </c>
      <c r="X38" s="200">
        <f xml:space="preserve"> ConTime!X$64</f>
        <v>0</v>
      </c>
      <c r="Y38" s="200">
        <f xml:space="preserve"> ConTime!Y$64</f>
        <v>0</v>
      </c>
      <c r="Z38" s="200">
        <f xml:space="preserve"> ConTime!Z$64</f>
        <v>0</v>
      </c>
      <c r="AA38" s="200">
        <f xml:space="preserve"> ConTime!AA$64</f>
        <v>0</v>
      </c>
      <c r="AB38" s="200">
        <f xml:space="preserve"> ConTime!AB$64</f>
        <v>0</v>
      </c>
      <c r="AC38" s="200">
        <f xml:space="preserve"> ConTime!AC$64</f>
        <v>0</v>
      </c>
      <c r="AD38" s="200">
        <f xml:space="preserve"> ConTime!AD$64</f>
        <v>0</v>
      </c>
      <c r="AE38" s="200">
        <f xml:space="preserve"> ConTime!AE$64</f>
        <v>0</v>
      </c>
      <c r="AF38" s="200">
        <f xml:space="preserve"> ConTime!AF$64</f>
        <v>0</v>
      </c>
      <c r="AG38" s="200">
        <f xml:space="preserve"> ConTime!AG$64</f>
        <v>0</v>
      </c>
      <c r="AH38" s="200">
        <f xml:space="preserve"> ConTime!AH$64</f>
        <v>0</v>
      </c>
      <c r="AI38" s="200">
        <f xml:space="preserve"> ConTime!AI$64</f>
        <v>0</v>
      </c>
      <c r="AJ38" s="200">
        <f xml:space="preserve"> ConTime!AJ$64</f>
        <v>0</v>
      </c>
      <c r="AK38" s="200">
        <f xml:space="preserve"> ConTime!AK$64</f>
        <v>0</v>
      </c>
      <c r="AL38" s="200">
        <f xml:space="preserve"> ConTime!AL$64</f>
        <v>0</v>
      </c>
      <c r="AM38" s="200">
        <f xml:space="preserve"> ConTime!AM$64</f>
        <v>0</v>
      </c>
      <c r="AN38" s="200">
        <f xml:space="preserve"> ConTime!AN$64</f>
        <v>0</v>
      </c>
      <c r="AO38" s="200">
        <f xml:space="preserve"> ConTime!AO$64</f>
        <v>0</v>
      </c>
      <c r="AP38" s="200">
        <f xml:space="preserve"> ConTime!AP$64</f>
        <v>0</v>
      </c>
      <c r="AQ38" s="200">
        <f xml:space="preserve"> ConTime!AQ$64</f>
        <v>0</v>
      </c>
      <c r="AR38" s="200">
        <f xml:space="preserve"> ConTime!AR$64</f>
        <v>0</v>
      </c>
      <c r="AS38" s="200">
        <f xml:space="preserve"> ConTime!AS$64</f>
        <v>0</v>
      </c>
      <c r="AT38" s="200">
        <f xml:space="preserve"> ConTime!AT$64</f>
        <v>0</v>
      </c>
      <c r="AU38" s="200">
        <f xml:space="preserve"> ConTime!AU$64</f>
        <v>0</v>
      </c>
      <c r="AV38" s="200">
        <f xml:space="preserve"> ConTime!AV$64</f>
        <v>0</v>
      </c>
      <c r="AW38" s="200">
        <f xml:space="preserve"> ConTime!AW$64</f>
        <v>0</v>
      </c>
      <c r="AX38" s="200">
        <f xml:space="preserve"> ConTime!AX$64</f>
        <v>0</v>
      </c>
      <c r="AY38" s="200">
        <f xml:space="preserve"> ConTime!AY$64</f>
        <v>0</v>
      </c>
      <c r="AZ38" s="200">
        <f xml:space="preserve"> ConTime!AZ$64</f>
        <v>0</v>
      </c>
      <c r="BA38" s="200">
        <f xml:space="preserve"> ConTime!BA$64</f>
        <v>0</v>
      </c>
      <c r="BB38" s="200">
        <f xml:space="preserve"> ConTime!BB$64</f>
        <v>0</v>
      </c>
      <c r="BC38" s="200">
        <f xml:space="preserve"> ConTime!BC$64</f>
        <v>0</v>
      </c>
      <c r="BD38" s="200">
        <f xml:space="preserve"> ConTime!BD$64</f>
        <v>0</v>
      </c>
      <c r="BE38" s="200">
        <f xml:space="preserve"> ConTime!BE$64</f>
        <v>0</v>
      </c>
    </row>
    <row r="39" spans="1:57" s="199" customFormat="1" x14ac:dyDescent="0.25">
      <c r="A39" s="147"/>
      <c r="B39" s="147"/>
      <c r="C39" s="148"/>
      <c r="D39" s="149"/>
      <c r="E39" s="198" t="s">
        <v>394</v>
      </c>
      <c r="F39" s="198"/>
      <c r="G39" s="198" t="str">
        <f xml:space="preserve"> SMU</f>
        <v>$ 000s</v>
      </c>
      <c r="H39" s="198">
        <f xml:space="preserve"> SUM(J39:BE39)</f>
        <v>0</v>
      </c>
      <c r="I39" s="150"/>
      <c r="J39" s="198">
        <f t="shared" ref="J39:BE39" si="7" xml:space="preserve"> $F37 * J38</f>
        <v>0</v>
      </c>
      <c r="K39" s="198">
        <f t="shared" si="7"/>
        <v>0</v>
      </c>
      <c r="L39" s="198">
        <f t="shared" si="7"/>
        <v>0</v>
      </c>
      <c r="M39" s="198">
        <f t="shared" si="7"/>
        <v>0</v>
      </c>
      <c r="N39" s="198">
        <f t="shared" si="7"/>
        <v>0</v>
      </c>
      <c r="O39" s="198">
        <f t="shared" si="7"/>
        <v>0</v>
      </c>
      <c r="P39" s="198">
        <f t="shared" si="7"/>
        <v>0</v>
      </c>
      <c r="Q39" s="198">
        <f t="shared" si="7"/>
        <v>0</v>
      </c>
      <c r="R39" s="198">
        <f t="shared" si="7"/>
        <v>0</v>
      </c>
      <c r="S39" s="198">
        <f t="shared" si="7"/>
        <v>0</v>
      </c>
      <c r="T39" s="198">
        <f t="shared" si="7"/>
        <v>0</v>
      </c>
      <c r="U39" s="198">
        <f t="shared" si="7"/>
        <v>0</v>
      </c>
      <c r="V39" s="198">
        <f t="shared" si="7"/>
        <v>0</v>
      </c>
      <c r="W39" s="198">
        <f t="shared" si="7"/>
        <v>0</v>
      </c>
      <c r="X39" s="198">
        <f t="shared" si="7"/>
        <v>0</v>
      </c>
      <c r="Y39" s="198">
        <f t="shared" si="7"/>
        <v>0</v>
      </c>
      <c r="Z39" s="198">
        <f t="shared" si="7"/>
        <v>0</v>
      </c>
      <c r="AA39" s="198">
        <f t="shared" si="7"/>
        <v>0</v>
      </c>
      <c r="AB39" s="198">
        <f t="shared" si="7"/>
        <v>0</v>
      </c>
      <c r="AC39" s="198">
        <f t="shared" si="7"/>
        <v>0</v>
      </c>
      <c r="AD39" s="198">
        <f t="shared" si="7"/>
        <v>0</v>
      </c>
      <c r="AE39" s="198">
        <f t="shared" si="7"/>
        <v>0</v>
      </c>
      <c r="AF39" s="198">
        <f t="shared" si="7"/>
        <v>0</v>
      </c>
      <c r="AG39" s="198">
        <f t="shared" si="7"/>
        <v>0</v>
      </c>
      <c r="AH39" s="198">
        <f t="shared" si="7"/>
        <v>0</v>
      </c>
      <c r="AI39" s="198">
        <f t="shared" si="7"/>
        <v>0</v>
      </c>
      <c r="AJ39" s="198">
        <f t="shared" si="7"/>
        <v>0</v>
      </c>
      <c r="AK39" s="198">
        <f t="shared" si="7"/>
        <v>0</v>
      </c>
      <c r="AL39" s="198">
        <f t="shared" si="7"/>
        <v>0</v>
      </c>
      <c r="AM39" s="198">
        <f t="shared" si="7"/>
        <v>0</v>
      </c>
      <c r="AN39" s="198">
        <f t="shared" si="7"/>
        <v>0</v>
      </c>
      <c r="AO39" s="198">
        <f t="shared" si="7"/>
        <v>0</v>
      </c>
      <c r="AP39" s="198">
        <f t="shared" si="7"/>
        <v>0</v>
      </c>
      <c r="AQ39" s="198">
        <f t="shared" si="7"/>
        <v>0</v>
      </c>
      <c r="AR39" s="198">
        <f t="shared" si="7"/>
        <v>0</v>
      </c>
      <c r="AS39" s="198">
        <f t="shared" si="7"/>
        <v>0</v>
      </c>
      <c r="AT39" s="198">
        <f t="shared" si="7"/>
        <v>0</v>
      </c>
      <c r="AU39" s="198">
        <f t="shared" si="7"/>
        <v>0</v>
      </c>
      <c r="AV39" s="198">
        <f t="shared" si="7"/>
        <v>0</v>
      </c>
      <c r="AW39" s="198">
        <f t="shared" si="7"/>
        <v>0</v>
      </c>
      <c r="AX39" s="198">
        <f t="shared" si="7"/>
        <v>0</v>
      </c>
      <c r="AY39" s="198">
        <f t="shared" si="7"/>
        <v>0</v>
      </c>
      <c r="AZ39" s="198">
        <f t="shared" si="7"/>
        <v>0</v>
      </c>
      <c r="BA39" s="198">
        <f t="shared" si="7"/>
        <v>0</v>
      </c>
      <c r="BB39" s="198">
        <f t="shared" si="7"/>
        <v>0</v>
      </c>
      <c r="BC39" s="198">
        <f t="shared" si="7"/>
        <v>0</v>
      </c>
      <c r="BD39" s="198">
        <f t="shared" si="7"/>
        <v>0</v>
      </c>
      <c r="BE39" s="198">
        <f t="shared" si="7"/>
        <v>0</v>
      </c>
    </row>
    <row r="41" spans="1:57" x14ac:dyDescent="0.25">
      <c r="B41" s="15" t="s">
        <v>395</v>
      </c>
    </row>
    <row r="42" spans="1:57" s="202" customFormat="1" x14ac:dyDescent="0.25">
      <c r="A42" s="247"/>
      <c r="B42" s="247"/>
      <c r="C42" s="248"/>
      <c r="D42" s="249"/>
      <c r="E42" s="151" t="str">
        <f xml:space="preserve"> InpC!E$63</f>
        <v>O&amp;M mobilisation - base amount</v>
      </c>
      <c r="F42" s="151">
        <f xml:space="preserve"> InpC!F$63</f>
        <v>650</v>
      </c>
      <c r="G42" s="151" t="str">
        <f xml:space="preserve"> InpC!G$63</f>
        <v>$ 000s</v>
      </c>
      <c r="H42" s="292"/>
      <c r="I42" s="246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  <c r="U42" s="245"/>
      <c r="V42" s="245"/>
      <c r="W42" s="245"/>
      <c r="X42" s="245"/>
      <c r="Y42" s="245"/>
      <c r="Z42" s="245"/>
      <c r="AA42" s="245"/>
      <c r="AB42" s="245"/>
      <c r="AC42" s="245"/>
      <c r="AD42" s="245"/>
      <c r="AE42" s="245"/>
      <c r="AF42" s="245"/>
      <c r="AG42" s="245"/>
      <c r="AH42" s="245"/>
      <c r="AI42" s="245"/>
      <c r="AJ42" s="245"/>
      <c r="AK42" s="245"/>
      <c r="AL42" s="245"/>
      <c r="AM42" s="245"/>
      <c r="AN42" s="245"/>
      <c r="AO42" s="245"/>
      <c r="AP42" s="245"/>
      <c r="AQ42" s="245"/>
      <c r="AR42" s="245"/>
      <c r="AS42" s="245"/>
      <c r="AT42" s="245"/>
      <c r="AU42" s="245"/>
      <c r="AV42" s="245"/>
      <c r="AW42" s="245"/>
      <c r="AX42" s="245"/>
      <c r="AY42" s="245"/>
      <c r="AZ42" s="245"/>
      <c r="BA42" s="245"/>
      <c r="BB42" s="245"/>
      <c r="BC42" s="245"/>
      <c r="BD42" s="245"/>
      <c r="BE42" s="245"/>
    </row>
    <row r="43" spans="1:57" x14ac:dyDescent="0.25">
      <c r="E43" s="200" t="str">
        <f xml:space="preserve"> ConTime!E$77</f>
        <v>Last construction period flag - m</v>
      </c>
      <c r="F43" s="200">
        <f xml:space="preserve"> ConTime!F$77</f>
        <v>0</v>
      </c>
      <c r="G43" s="200" t="str">
        <f xml:space="preserve"> ConTime!G$77</f>
        <v>flag</v>
      </c>
      <c r="H43" s="200">
        <f xml:space="preserve"> ConTime!H$77</f>
        <v>1</v>
      </c>
      <c r="I43" s="200">
        <f xml:space="preserve"> ConTime!I$77</f>
        <v>0</v>
      </c>
      <c r="J43" s="200">
        <f xml:space="preserve"> ConTime!J$77</f>
        <v>0</v>
      </c>
      <c r="K43" s="200">
        <f xml:space="preserve"> ConTime!K$77</f>
        <v>0</v>
      </c>
      <c r="L43" s="200">
        <f xml:space="preserve"> ConTime!L$77</f>
        <v>0</v>
      </c>
      <c r="M43" s="200">
        <f xml:space="preserve"> ConTime!M$77</f>
        <v>0</v>
      </c>
      <c r="N43" s="200">
        <f xml:space="preserve"> ConTime!N$77</f>
        <v>0</v>
      </c>
      <c r="O43" s="200">
        <f xml:space="preserve"> ConTime!O$77</f>
        <v>0</v>
      </c>
      <c r="P43" s="200">
        <f xml:space="preserve"> ConTime!P$77</f>
        <v>0</v>
      </c>
      <c r="Q43" s="200">
        <f xml:space="preserve"> ConTime!Q$77</f>
        <v>0</v>
      </c>
      <c r="R43" s="200">
        <f xml:space="preserve"> ConTime!R$77</f>
        <v>0</v>
      </c>
      <c r="S43" s="200">
        <f xml:space="preserve"> ConTime!S$77</f>
        <v>0</v>
      </c>
      <c r="T43" s="200">
        <f xml:space="preserve"> ConTime!T$77</f>
        <v>0</v>
      </c>
      <c r="U43" s="200">
        <f xml:space="preserve"> ConTime!U$77</f>
        <v>0</v>
      </c>
      <c r="V43" s="200">
        <f xml:space="preserve"> ConTime!V$77</f>
        <v>0</v>
      </c>
      <c r="W43" s="200">
        <f xml:space="preserve"> ConTime!W$77</f>
        <v>0</v>
      </c>
      <c r="X43" s="200">
        <f xml:space="preserve"> ConTime!X$77</f>
        <v>0</v>
      </c>
      <c r="Y43" s="200">
        <f xml:space="preserve"> ConTime!Y$77</f>
        <v>0</v>
      </c>
      <c r="Z43" s="200">
        <f xml:space="preserve"> ConTime!Z$77</f>
        <v>0</v>
      </c>
      <c r="AA43" s="200">
        <f xml:space="preserve"> ConTime!AA$77</f>
        <v>0</v>
      </c>
      <c r="AB43" s="200">
        <f xml:space="preserve"> ConTime!AB$77</f>
        <v>0</v>
      </c>
      <c r="AC43" s="200">
        <f xml:space="preserve"> ConTime!AC$77</f>
        <v>0</v>
      </c>
      <c r="AD43" s="200">
        <f xml:space="preserve"> ConTime!AD$77</f>
        <v>0</v>
      </c>
      <c r="AE43" s="200">
        <f xml:space="preserve"> ConTime!AE$77</f>
        <v>0</v>
      </c>
      <c r="AF43" s="200">
        <f xml:space="preserve"> ConTime!AF$77</f>
        <v>0</v>
      </c>
      <c r="AG43" s="200">
        <f xml:space="preserve"> ConTime!AG$77</f>
        <v>0</v>
      </c>
      <c r="AH43" s="200">
        <f xml:space="preserve"> ConTime!AH$77</f>
        <v>0</v>
      </c>
      <c r="AI43" s="200">
        <f xml:space="preserve"> ConTime!AI$77</f>
        <v>0</v>
      </c>
      <c r="AJ43" s="200">
        <f xml:space="preserve"> ConTime!AJ$77</f>
        <v>1</v>
      </c>
      <c r="AK43" s="200">
        <f xml:space="preserve"> ConTime!AK$77</f>
        <v>0</v>
      </c>
      <c r="AL43" s="200">
        <f xml:space="preserve"> ConTime!AL$77</f>
        <v>0</v>
      </c>
      <c r="AM43" s="200">
        <f xml:space="preserve"> ConTime!AM$77</f>
        <v>0</v>
      </c>
      <c r="AN43" s="200">
        <f xml:space="preserve"> ConTime!AN$77</f>
        <v>0</v>
      </c>
      <c r="AO43" s="200">
        <f xml:space="preserve"> ConTime!AO$77</f>
        <v>0</v>
      </c>
      <c r="AP43" s="200">
        <f xml:space="preserve"> ConTime!AP$77</f>
        <v>0</v>
      </c>
      <c r="AQ43" s="200">
        <f xml:space="preserve"> ConTime!AQ$77</f>
        <v>0</v>
      </c>
      <c r="AR43" s="200">
        <f xml:space="preserve"> ConTime!AR$77</f>
        <v>0</v>
      </c>
      <c r="AS43" s="200">
        <f xml:space="preserve"> ConTime!AS$77</f>
        <v>0</v>
      </c>
      <c r="AT43" s="200">
        <f xml:space="preserve"> ConTime!AT$77</f>
        <v>0</v>
      </c>
      <c r="AU43" s="200">
        <f xml:space="preserve"> ConTime!AU$77</f>
        <v>0</v>
      </c>
      <c r="AV43" s="200">
        <f xml:space="preserve"> ConTime!AV$77</f>
        <v>0</v>
      </c>
      <c r="AW43" s="200">
        <f xml:space="preserve"> ConTime!AW$77</f>
        <v>0</v>
      </c>
      <c r="AX43" s="200">
        <f xml:space="preserve"> ConTime!AX$77</f>
        <v>0</v>
      </c>
      <c r="AY43" s="200">
        <f xml:space="preserve"> ConTime!AY$77</f>
        <v>0</v>
      </c>
      <c r="AZ43" s="200">
        <f xml:space="preserve"> ConTime!AZ$77</f>
        <v>0</v>
      </c>
      <c r="BA43" s="200">
        <f xml:space="preserve"> ConTime!BA$77</f>
        <v>0</v>
      </c>
      <c r="BB43" s="200">
        <f xml:space="preserve"> ConTime!BB$77</f>
        <v>0</v>
      </c>
      <c r="BC43" s="200">
        <f xml:space="preserve"> ConTime!BC$77</f>
        <v>0</v>
      </c>
      <c r="BD43" s="200">
        <f xml:space="preserve"> ConTime!BD$77</f>
        <v>0</v>
      </c>
      <c r="BE43" s="200">
        <f xml:space="preserve"> ConTime!BE$77</f>
        <v>0</v>
      </c>
    </row>
    <row r="44" spans="1:57" s="199" customFormat="1" x14ac:dyDescent="0.25">
      <c r="A44" s="147"/>
      <c r="B44" s="147"/>
      <c r="C44" s="148"/>
      <c r="D44" s="149"/>
      <c r="E44" s="198" t="s">
        <v>395</v>
      </c>
      <c r="F44" s="198"/>
      <c r="G44" s="198" t="str">
        <f xml:space="preserve"> SMU</f>
        <v>$ 000s</v>
      </c>
      <c r="H44" s="198">
        <f xml:space="preserve"> SUM(J44:BE44)</f>
        <v>650</v>
      </c>
      <c r="I44" s="150"/>
      <c r="J44" s="198">
        <f t="shared" ref="J44:BE44" si="8" xml:space="preserve"> $F42 * J43</f>
        <v>0</v>
      </c>
      <c r="K44" s="198">
        <f t="shared" si="8"/>
        <v>0</v>
      </c>
      <c r="L44" s="198">
        <f t="shared" si="8"/>
        <v>0</v>
      </c>
      <c r="M44" s="198">
        <f t="shared" si="8"/>
        <v>0</v>
      </c>
      <c r="N44" s="198">
        <f t="shared" si="8"/>
        <v>0</v>
      </c>
      <c r="O44" s="198">
        <f t="shared" si="8"/>
        <v>0</v>
      </c>
      <c r="P44" s="198">
        <f t="shared" si="8"/>
        <v>0</v>
      </c>
      <c r="Q44" s="198">
        <f t="shared" si="8"/>
        <v>0</v>
      </c>
      <c r="R44" s="198">
        <f t="shared" si="8"/>
        <v>0</v>
      </c>
      <c r="S44" s="198">
        <f t="shared" si="8"/>
        <v>0</v>
      </c>
      <c r="T44" s="198">
        <f t="shared" si="8"/>
        <v>0</v>
      </c>
      <c r="U44" s="198">
        <f t="shared" si="8"/>
        <v>0</v>
      </c>
      <c r="V44" s="198">
        <f t="shared" si="8"/>
        <v>0</v>
      </c>
      <c r="W44" s="198">
        <f t="shared" si="8"/>
        <v>0</v>
      </c>
      <c r="X44" s="198">
        <f t="shared" si="8"/>
        <v>0</v>
      </c>
      <c r="Y44" s="198">
        <f t="shared" si="8"/>
        <v>0</v>
      </c>
      <c r="Z44" s="198">
        <f t="shared" si="8"/>
        <v>0</v>
      </c>
      <c r="AA44" s="198">
        <f t="shared" si="8"/>
        <v>0</v>
      </c>
      <c r="AB44" s="198">
        <f t="shared" si="8"/>
        <v>0</v>
      </c>
      <c r="AC44" s="198">
        <f t="shared" si="8"/>
        <v>0</v>
      </c>
      <c r="AD44" s="198">
        <f t="shared" si="8"/>
        <v>0</v>
      </c>
      <c r="AE44" s="198">
        <f t="shared" si="8"/>
        <v>0</v>
      </c>
      <c r="AF44" s="198">
        <f t="shared" si="8"/>
        <v>0</v>
      </c>
      <c r="AG44" s="198">
        <f t="shared" si="8"/>
        <v>0</v>
      </c>
      <c r="AH44" s="198">
        <f t="shared" si="8"/>
        <v>0</v>
      </c>
      <c r="AI44" s="198">
        <f t="shared" si="8"/>
        <v>0</v>
      </c>
      <c r="AJ44" s="198">
        <f t="shared" si="8"/>
        <v>650</v>
      </c>
      <c r="AK44" s="198">
        <f t="shared" si="8"/>
        <v>0</v>
      </c>
      <c r="AL44" s="198">
        <f t="shared" si="8"/>
        <v>0</v>
      </c>
      <c r="AM44" s="198">
        <f t="shared" si="8"/>
        <v>0</v>
      </c>
      <c r="AN44" s="198">
        <f t="shared" si="8"/>
        <v>0</v>
      </c>
      <c r="AO44" s="198">
        <f t="shared" si="8"/>
        <v>0</v>
      </c>
      <c r="AP44" s="198">
        <f t="shared" si="8"/>
        <v>0</v>
      </c>
      <c r="AQ44" s="198">
        <f t="shared" si="8"/>
        <v>0</v>
      </c>
      <c r="AR44" s="198">
        <f t="shared" si="8"/>
        <v>0</v>
      </c>
      <c r="AS44" s="198">
        <f t="shared" si="8"/>
        <v>0</v>
      </c>
      <c r="AT44" s="198">
        <f t="shared" si="8"/>
        <v>0</v>
      </c>
      <c r="AU44" s="198">
        <f t="shared" si="8"/>
        <v>0</v>
      </c>
      <c r="AV44" s="198">
        <f t="shared" si="8"/>
        <v>0</v>
      </c>
      <c r="AW44" s="198">
        <f t="shared" si="8"/>
        <v>0</v>
      </c>
      <c r="AX44" s="198">
        <f t="shared" si="8"/>
        <v>0</v>
      </c>
      <c r="AY44" s="198">
        <f t="shared" si="8"/>
        <v>0</v>
      </c>
      <c r="AZ44" s="198">
        <f t="shared" si="8"/>
        <v>0</v>
      </c>
      <c r="BA44" s="198">
        <f t="shared" si="8"/>
        <v>0</v>
      </c>
      <c r="BB44" s="198">
        <f t="shared" si="8"/>
        <v>0</v>
      </c>
      <c r="BC44" s="198">
        <f t="shared" si="8"/>
        <v>0</v>
      </c>
      <c r="BD44" s="198">
        <f t="shared" si="8"/>
        <v>0</v>
      </c>
      <c r="BE44" s="198">
        <f t="shared" si="8"/>
        <v>0</v>
      </c>
    </row>
    <row r="47" spans="1:57" x14ac:dyDescent="0.25">
      <c r="A47" s="15" t="s">
        <v>472</v>
      </c>
    </row>
    <row r="49" spans="1:57" s="202" customFormat="1" x14ac:dyDescent="0.25">
      <c r="A49" s="247"/>
      <c r="B49" s="247"/>
      <c r="C49" s="248"/>
      <c r="D49" s="249"/>
      <c r="E49" s="245" t="str">
        <f t="shared" ref="E49:AJ49" si="9" xml:space="preserve"> E$11</f>
        <v>EPC base cost</v>
      </c>
      <c r="F49" s="245">
        <f t="shared" si="9"/>
        <v>0</v>
      </c>
      <c r="G49" s="245" t="str">
        <f t="shared" si="9"/>
        <v>$ 000s</v>
      </c>
      <c r="H49" s="245">
        <f t="shared" si="9"/>
        <v>72000</v>
      </c>
      <c r="I49" s="245">
        <f t="shared" si="9"/>
        <v>0</v>
      </c>
      <c r="J49" s="245">
        <f t="shared" si="9"/>
        <v>0</v>
      </c>
      <c r="K49" s="245">
        <f t="shared" si="9"/>
        <v>0</v>
      </c>
      <c r="L49" s="245">
        <f t="shared" si="9"/>
        <v>0</v>
      </c>
      <c r="M49" s="245">
        <f t="shared" si="9"/>
        <v>0</v>
      </c>
      <c r="N49" s="245">
        <f t="shared" si="9"/>
        <v>0</v>
      </c>
      <c r="O49" s="245">
        <f t="shared" si="9"/>
        <v>0</v>
      </c>
      <c r="P49" s="245">
        <f t="shared" si="9"/>
        <v>0</v>
      </c>
      <c r="Q49" s="245">
        <f t="shared" si="9"/>
        <v>0</v>
      </c>
      <c r="R49" s="245">
        <f t="shared" si="9"/>
        <v>0</v>
      </c>
      <c r="S49" s="245">
        <f t="shared" si="9"/>
        <v>7200</v>
      </c>
      <c r="T49" s="245">
        <f t="shared" si="9"/>
        <v>3825</v>
      </c>
      <c r="U49" s="245">
        <f t="shared" si="9"/>
        <v>3825</v>
      </c>
      <c r="V49" s="245">
        <f t="shared" si="9"/>
        <v>3825</v>
      </c>
      <c r="W49" s="245">
        <f t="shared" si="9"/>
        <v>3825</v>
      </c>
      <c r="X49" s="245">
        <f t="shared" si="9"/>
        <v>3825</v>
      </c>
      <c r="Y49" s="245">
        <f t="shared" si="9"/>
        <v>3825</v>
      </c>
      <c r="Z49" s="245">
        <f t="shared" si="9"/>
        <v>3825</v>
      </c>
      <c r="AA49" s="245">
        <f t="shared" si="9"/>
        <v>3825</v>
      </c>
      <c r="AB49" s="245">
        <f t="shared" si="9"/>
        <v>3825</v>
      </c>
      <c r="AC49" s="245">
        <f t="shared" si="9"/>
        <v>3825</v>
      </c>
      <c r="AD49" s="245">
        <f t="shared" si="9"/>
        <v>3825</v>
      </c>
      <c r="AE49" s="245">
        <f t="shared" si="9"/>
        <v>3825</v>
      </c>
      <c r="AF49" s="245">
        <f t="shared" si="9"/>
        <v>3825</v>
      </c>
      <c r="AG49" s="245">
        <f t="shared" si="9"/>
        <v>3825</v>
      </c>
      <c r="AH49" s="245">
        <f t="shared" si="9"/>
        <v>3825</v>
      </c>
      <c r="AI49" s="245">
        <f t="shared" si="9"/>
        <v>3825</v>
      </c>
      <c r="AJ49" s="245">
        <f t="shared" si="9"/>
        <v>3600</v>
      </c>
      <c r="AK49" s="245">
        <f t="shared" ref="AK49:BE49" si="10" xml:space="preserve"> AK$11</f>
        <v>0</v>
      </c>
      <c r="AL49" s="245">
        <f t="shared" si="10"/>
        <v>0</v>
      </c>
      <c r="AM49" s="245">
        <f t="shared" si="10"/>
        <v>0</v>
      </c>
      <c r="AN49" s="245">
        <f t="shared" si="10"/>
        <v>0</v>
      </c>
      <c r="AO49" s="245">
        <f t="shared" si="10"/>
        <v>0</v>
      </c>
      <c r="AP49" s="245">
        <f t="shared" si="10"/>
        <v>0</v>
      </c>
      <c r="AQ49" s="245">
        <f t="shared" si="10"/>
        <v>0</v>
      </c>
      <c r="AR49" s="245">
        <f t="shared" si="10"/>
        <v>0</v>
      </c>
      <c r="AS49" s="245">
        <f t="shared" si="10"/>
        <v>0</v>
      </c>
      <c r="AT49" s="245">
        <f t="shared" si="10"/>
        <v>0</v>
      </c>
      <c r="AU49" s="245">
        <f t="shared" si="10"/>
        <v>0</v>
      </c>
      <c r="AV49" s="245">
        <f t="shared" si="10"/>
        <v>0</v>
      </c>
      <c r="AW49" s="245">
        <f t="shared" si="10"/>
        <v>0</v>
      </c>
      <c r="AX49" s="245">
        <f t="shared" si="10"/>
        <v>0</v>
      </c>
      <c r="AY49" s="245">
        <f t="shared" si="10"/>
        <v>0</v>
      </c>
      <c r="AZ49" s="245">
        <f t="shared" si="10"/>
        <v>0</v>
      </c>
      <c r="BA49" s="245">
        <f t="shared" si="10"/>
        <v>0</v>
      </c>
      <c r="BB49" s="245">
        <f t="shared" si="10"/>
        <v>0</v>
      </c>
      <c r="BC49" s="245">
        <f t="shared" si="10"/>
        <v>0</v>
      </c>
      <c r="BD49" s="245">
        <f t="shared" si="10"/>
        <v>0</v>
      </c>
      <c r="BE49" s="245">
        <f t="shared" si="10"/>
        <v>0</v>
      </c>
    </row>
    <row r="50" spans="1:57" s="202" customFormat="1" x14ac:dyDescent="0.25">
      <c r="A50" s="247"/>
      <c r="B50" s="247"/>
      <c r="C50" s="248"/>
      <c r="D50" s="249"/>
      <c r="E50" s="245" t="str">
        <f t="shared" ref="E50:AJ50" si="11" xml:space="preserve"> E$15</f>
        <v>EPC contingency</v>
      </c>
      <c r="F50" s="245">
        <f t="shared" si="11"/>
        <v>0</v>
      </c>
      <c r="G50" s="245" t="str">
        <f t="shared" si="11"/>
        <v>$ 000s</v>
      </c>
      <c r="H50" s="245">
        <f t="shared" si="11"/>
        <v>3600</v>
      </c>
      <c r="I50" s="245">
        <f t="shared" si="11"/>
        <v>0</v>
      </c>
      <c r="J50" s="245">
        <f t="shared" si="11"/>
        <v>0</v>
      </c>
      <c r="K50" s="245">
        <f t="shared" si="11"/>
        <v>0</v>
      </c>
      <c r="L50" s="245">
        <f t="shared" si="11"/>
        <v>0</v>
      </c>
      <c r="M50" s="245">
        <f t="shared" si="11"/>
        <v>0</v>
      </c>
      <c r="N50" s="245">
        <f t="shared" si="11"/>
        <v>0</v>
      </c>
      <c r="O50" s="245">
        <f t="shared" si="11"/>
        <v>0</v>
      </c>
      <c r="P50" s="245">
        <f t="shared" si="11"/>
        <v>0</v>
      </c>
      <c r="Q50" s="245">
        <f t="shared" si="11"/>
        <v>0</v>
      </c>
      <c r="R50" s="245">
        <f t="shared" si="11"/>
        <v>0</v>
      </c>
      <c r="S50" s="245">
        <f t="shared" si="11"/>
        <v>360</v>
      </c>
      <c r="T50" s="245">
        <f t="shared" si="11"/>
        <v>191.25</v>
      </c>
      <c r="U50" s="245">
        <f t="shared" si="11"/>
        <v>191.25</v>
      </c>
      <c r="V50" s="245">
        <f t="shared" si="11"/>
        <v>191.25</v>
      </c>
      <c r="W50" s="245">
        <f t="shared" si="11"/>
        <v>191.25</v>
      </c>
      <c r="X50" s="245">
        <f t="shared" si="11"/>
        <v>191.25</v>
      </c>
      <c r="Y50" s="245">
        <f t="shared" si="11"/>
        <v>191.25</v>
      </c>
      <c r="Z50" s="245">
        <f t="shared" si="11"/>
        <v>191.25</v>
      </c>
      <c r="AA50" s="245">
        <f t="shared" si="11"/>
        <v>191.25</v>
      </c>
      <c r="AB50" s="245">
        <f t="shared" si="11"/>
        <v>191.25</v>
      </c>
      <c r="AC50" s="245">
        <f t="shared" si="11"/>
        <v>191.25</v>
      </c>
      <c r="AD50" s="245">
        <f t="shared" si="11"/>
        <v>191.25</v>
      </c>
      <c r="AE50" s="245">
        <f t="shared" si="11"/>
        <v>191.25</v>
      </c>
      <c r="AF50" s="245">
        <f t="shared" si="11"/>
        <v>191.25</v>
      </c>
      <c r="AG50" s="245">
        <f t="shared" si="11"/>
        <v>191.25</v>
      </c>
      <c r="AH50" s="245">
        <f t="shared" si="11"/>
        <v>191.25</v>
      </c>
      <c r="AI50" s="245">
        <f t="shared" si="11"/>
        <v>191.25</v>
      </c>
      <c r="AJ50" s="245">
        <f t="shared" si="11"/>
        <v>180</v>
      </c>
      <c r="AK50" s="245">
        <f t="shared" ref="AK50:BE50" si="12" xml:space="preserve"> AK$15</f>
        <v>0</v>
      </c>
      <c r="AL50" s="245">
        <f t="shared" si="12"/>
        <v>0</v>
      </c>
      <c r="AM50" s="245">
        <f t="shared" si="12"/>
        <v>0</v>
      </c>
      <c r="AN50" s="245">
        <f t="shared" si="12"/>
        <v>0</v>
      </c>
      <c r="AO50" s="245">
        <f t="shared" si="12"/>
        <v>0</v>
      </c>
      <c r="AP50" s="245">
        <f t="shared" si="12"/>
        <v>0</v>
      </c>
      <c r="AQ50" s="245">
        <f t="shared" si="12"/>
        <v>0</v>
      </c>
      <c r="AR50" s="245">
        <f t="shared" si="12"/>
        <v>0</v>
      </c>
      <c r="AS50" s="245">
        <f t="shared" si="12"/>
        <v>0</v>
      </c>
      <c r="AT50" s="245">
        <f t="shared" si="12"/>
        <v>0</v>
      </c>
      <c r="AU50" s="245">
        <f t="shared" si="12"/>
        <v>0</v>
      </c>
      <c r="AV50" s="245">
        <f t="shared" si="12"/>
        <v>0</v>
      </c>
      <c r="AW50" s="245">
        <f t="shared" si="12"/>
        <v>0</v>
      </c>
      <c r="AX50" s="245">
        <f t="shared" si="12"/>
        <v>0</v>
      </c>
      <c r="AY50" s="245">
        <f t="shared" si="12"/>
        <v>0</v>
      </c>
      <c r="AZ50" s="245">
        <f t="shared" si="12"/>
        <v>0</v>
      </c>
      <c r="BA50" s="245">
        <f t="shared" si="12"/>
        <v>0</v>
      </c>
      <c r="BB50" s="245">
        <f t="shared" si="12"/>
        <v>0</v>
      </c>
      <c r="BC50" s="245">
        <f t="shared" si="12"/>
        <v>0</v>
      </c>
      <c r="BD50" s="245">
        <f t="shared" si="12"/>
        <v>0</v>
      </c>
      <c r="BE50" s="245">
        <f t="shared" si="12"/>
        <v>0</v>
      </c>
    </row>
    <row r="51" spans="1:57" s="202" customFormat="1" x14ac:dyDescent="0.25">
      <c r="A51" s="247"/>
      <c r="B51" s="247"/>
      <c r="C51" s="248"/>
      <c r="D51" s="249"/>
      <c r="E51" s="245" t="str">
        <f t="shared" ref="E51:AJ51" si="13" xml:space="preserve"> E$24</f>
        <v>SPV costs during construction</v>
      </c>
      <c r="F51" s="245">
        <f t="shared" si="13"/>
        <v>0</v>
      </c>
      <c r="G51" s="245" t="str">
        <f t="shared" si="13"/>
        <v>$ 000s</v>
      </c>
      <c r="H51" s="245">
        <f t="shared" si="13"/>
        <v>1800</v>
      </c>
      <c r="I51" s="245">
        <f t="shared" si="13"/>
        <v>0</v>
      </c>
      <c r="J51" s="245">
        <f t="shared" si="13"/>
        <v>0</v>
      </c>
      <c r="K51" s="245">
        <f t="shared" si="13"/>
        <v>0</v>
      </c>
      <c r="L51" s="245">
        <f t="shared" si="13"/>
        <v>0</v>
      </c>
      <c r="M51" s="245">
        <f t="shared" si="13"/>
        <v>0</v>
      </c>
      <c r="N51" s="245">
        <f t="shared" si="13"/>
        <v>0</v>
      </c>
      <c r="O51" s="245">
        <f t="shared" si="13"/>
        <v>0</v>
      </c>
      <c r="P51" s="245">
        <f t="shared" si="13"/>
        <v>0</v>
      </c>
      <c r="Q51" s="245">
        <f t="shared" si="13"/>
        <v>0</v>
      </c>
      <c r="R51" s="245">
        <f t="shared" si="13"/>
        <v>0</v>
      </c>
      <c r="S51" s="245">
        <f t="shared" si="13"/>
        <v>100</v>
      </c>
      <c r="T51" s="245">
        <f t="shared" si="13"/>
        <v>100</v>
      </c>
      <c r="U51" s="245">
        <f t="shared" si="13"/>
        <v>100</v>
      </c>
      <c r="V51" s="245">
        <f t="shared" si="13"/>
        <v>100</v>
      </c>
      <c r="W51" s="245">
        <f t="shared" si="13"/>
        <v>100</v>
      </c>
      <c r="X51" s="245">
        <f t="shared" si="13"/>
        <v>100</v>
      </c>
      <c r="Y51" s="245">
        <f t="shared" si="13"/>
        <v>100</v>
      </c>
      <c r="Z51" s="245">
        <f t="shared" si="13"/>
        <v>100</v>
      </c>
      <c r="AA51" s="245">
        <f t="shared" si="13"/>
        <v>100</v>
      </c>
      <c r="AB51" s="245">
        <f t="shared" si="13"/>
        <v>100</v>
      </c>
      <c r="AC51" s="245">
        <f t="shared" si="13"/>
        <v>100</v>
      </c>
      <c r="AD51" s="245">
        <f t="shared" si="13"/>
        <v>100</v>
      </c>
      <c r="AE51" s="245">
        <f t="shared" si="13"/>
        <v>100</v>
      </c>
      <c r="AF51" s="245">
        <f t="shared" si="13"/>
        <v>100</v>
      </c>
      <c r="AG51" s="245">
        <f t="shared" si="13"/>
        <v>100</v>
      </c>
      <c r="AH51" s="245">
        <f t="shared" si="13"/>
        <v>100</v>
      </c>
      <c r="AI51" s="245">
        <f t="shared" si="13"/>
        <v>100</v>
      </c>
      <c r="AJ51" s="245">
        <f t="shared" si="13"/>
        <v>100</v>
      </c>
      <c r="AK51" s="245">
        <f t="shared" ref="AK51:BE51" si="14" xml:space="preserve"> AK$24</f>
        <v>0</v>
      </c>
      <c r="AL51" s="245">
        <f t="shared" si="14"/>
        <v>0</v>
      </c>
      <c r="AM51" s="245">
        <f t="shared" si="14"/>
        <v>0</v>
      </c>
      <c r="AN51" s="245">
        <f t="shared" si="14"/>
        <v>0</v>
      </c>
      <c r="AO51" s="245">
        <f t="shared" si="14"/>
        <v>0</v>
      </c>
      <c r="AP51" s="245">
        <f t="shared" si="14"/>
        <v>0</v>
      </c>
      <c r="AQ51" s="245">
        <f t="shared" si="14"/>
        <v>0</v>
      </c>
      <c r="AR51" s="245">
        <f t="shared" si="14"/>
        <v>0</v>
      </c>
      <c r="AS51" s="245">
        <f t="shared" si="14"/>
        <v>0</v>
      </c>
      <c r="AT51" s="245">
        <f t="shared" si="14"/>
        <v>0</v>
      </c>
      <c r="AU51" s="245">
        <f t="shared" si="14"/>
        <v>0</v>
      </c>
      <c r="AV51" s="245">
        <f t="shared" si="14"/>
        <v>0</v>
      </c>
      <c r="AW51" s="245">
        <f t="shared" si="14"/>
        <v>0</v>
      </c>
      <c r="AX51" s="245">
        <f t="shared" si="14"/>
        <v>0</v>
      </c>
      <c r="AY51" s="245">
        <f t="shared" si="14"/>
        <v>0</v>
      </c>
      <c r="AZ51" s="245">
        <f t="shared" si="14"/>
        <v>0</v>
      </c>
      <c r="BA51" s="245">
        <f t="shared" si="14"/>
        <v>0</v>
      </c>
      <c r="BB51" s="245">
        <f t="shared" si="14"/>
        <v>0</v>
      </c>
      <c r="BC51" s="245">
        <f t="shared" si="14"/>
        <v>0</v>
      </c>
      <c r="BD51" s="245">
        <f t="shared" si="14"/>
        <v>0</v>
      </c>
      <c r="BE51" s="245">
        <f t="shared" si="14"/>
        <v>0</v>
      </c>
    </row>
    <row r="52" spans="1:57" s="202" customFormat="1" x14ac:dyDescent="0.25">
      <c r="A52" s="247"/>
      <c r="B52" s="247"/>
      <c r="C52" s="248"/>
      <c r="D52" s="249"/>
      <c r="E52" s="245" t="str">
        <f t="shared" ref="E52:AJ52" si="15" xml:space="preserve"> E$29</f>
        <v>Construction insurance cost</v>
      </c>
      <c r="F52" s="245">
        <f t="shared" si="15"/>
        <v>0</v>
      </c>
      <c r="G52" s="245" t="str">
        <f t="shared" si="15"/>
        <v>$ 000s</v>
      </c>
      <c r="H52" s="245">
        <f t="shared" si="15"/>
        <v>850</v>
      </c>
      <c r="I52" s="245">
        <f t="shared" si="15"/>
        <v>0</v>
      </c>
      <c r="J52" s="245">
        <f t="shared" si="15"/>
        <v>0</v>
      </c>
      <c r="K52" s="245">
        <f t="shared" si="15"/>
        <v>0</v>
      </c>
      <c r="L52" s="245">
        <f t="shared" si="15"/>
        <v>0</v>
      </c>
      <c r="M52" s="245">
        <f t="shared" si="15"/>
        <v>0</v>
      </c>
      <c r="N52" s="245">
        <f t="shared" si="15"/>
        <v>0</v>
      </c>
      <c r="O52" s="245">
        <f t="shared" si="15"/>
        <v>0</v>
      </c>
      <c r="P52" s="245">
        <f t="shared" si="15"/>
        <v>0</v>
      </c>
      <c r="Q52" s="245">
        <f t="shared" si="15"/>
        <v>0</v>
      </c>
      <c r="R52" s="245">
        <f t="shared" si="15"/>
        <v>850</v>
      </c>
      <c r="S52" s="245">
        <f t="shared" si="15"/>
        <v>0</v>
      </c>
      <c r="T52" s="245">
        <f t="shared" si="15"/>
        <v>0</v>
      </c>
      <c r="U52" s="245">
        <f t="shared" si="15"/>
        <v>0</v>
      </c>
      <c r="V52" s="245">
        <f t="shared" si="15"/>
        <v>0</v>
      </c>
      <c r="W52" s="245">
        <f t="shared" si="15"/>
        <v>0</v>
      </c>
      <c r="X52" s="245">
        <f t="shared" si="15"/>
        <v>0</v>
      </c>
      <c r="Y52" s="245">
        <f t="shared" si="15"/>
        <v>0</v>
      </c>
      <c r="Z52" s="245">
        <f t="shared" si="15"/>
        <v>0</v>
      </c>
      <c r="AA52" s="245">
        <f t="shared" si="15"/>
        <v>0</v>
      </c>
      <c r="AB52" s="245">
        <f t="shared" si="15"/>
        <v>0</v>
      </c>
      <c r="AC52" s="245">
        <f t="shared" si="15"/>
        <v>0</v>
      </c>
      <c r="AD52" s="245">
        <f t="shared" si="15"/>
        <v>0</v>
      </c>
      <c r="AE52" s="245">
        <f t="shared" si="15"/>
        <v>0</v>
      </c>
      <c r="AF52" s="245">
        <f t="shared" si="15"/>
        <v>0</v>
      </c>
      <c r="AG52" s="245">
        <f t="shared" si="15"/>
        <v>0</v>
      </c>
      <c r="AH52" s="245">
        <f t="shared" si="15"/>
        <v>0</v>
      </c>
      <c r="AI52" s="245">
        <f t="shared" si="15"/>
        <v>0</v>
      </c>
      <c r="AJ52" s="245">
        <f t="shared" si="15"/>
        <v>0</v>
      </c>
      <c r="AK52" s="245">
        <f t="shared" ref="AK52:BE52" si="16" xml:space="preserve"> AK$29</f>
        <v>0</v>
      </c>
      <c r="AL52" s="245">
        <f t="shared" si="16"/>
        <v>0</v>
      </c>
      <c r="AM52" s="245">
        <f t="shared" si="16"/>
        <v>0</v>
      </c>
      <c r="AN52" s="245">
        <f t="shared" si="16"/>
        <v>0</v>
      </c>
      <c r="AO52" s="245">
        <f t="shared" si="16"/>
        <v>0</v>
      </c>
      <c r="AP52" s="245">
        <f t="shared" si="16"/>
        <v>0</v>
      </c>
      <c r="AQ52" s="245">
        <f t="shared" si="16"/>
        <v>0</v>
      </c>
      <c r="AR52" s="245">
        <f t="shared" si="16"/>
        <v>0</v>
      </c>
      <c r="AS52" s="245">
        <f t="shared" si="16"/>
        <v>0</v>
      </c>
      <c r="AT52" s="245">
        <f t="shared" si="16"/>
        <v>0</v>
      </c>
      <c r="AU52" s="245">
        <f t="shared" si="16"/>
        <v>0</v>
      </c>
      <c r="AV52" s="245">
        <f t="shared" si="16"/>
        <v>0</v>
      </c>
      <c r="AW52" s="245">
        <f t="shared" si="16"/>
        <v>0</v>
      </c>
      <c r="AX52" s="245">
        <f t="shared" si="16"/>
        <v>0</v>
      </c>
      <c r="AY52" s="245">
        <f t="shared" si="16"/>
        <v>0</v>
      </c>
      <c r="AZ52" s="245">
        <f t="shared" si="16"/>
        <v>0</v>
      </c>
      <c r="BA52" s="245">
        <f t="shared" si="16"/>
        <v>0</v>
      </c>
      <c r="BB52" s="245">
        <f t="shared" si="16"/>
        <v>0</v>
      </c>
      <c r="BC52" s="245">
        <f t="shared" si="16"/>
        <v>0</v>
      </c>
      <c r="BD52" s="245">
        <f t="shared" si="16"/>
        <v>0</v>
      </c>
      <c r="BE52" s="245">
        <f t="shared" si="16"/>
        <v>0</v>
      </c>
    </row>
    <row r="53" spans="1:57" s="202" customFormat="1" x14ac:dyDescent="0.25">
      <c r="A53" s="247"/>
      <c r="B53" s="247"/>
      <c r="C53" s="248"/>
      <c r="D53" s="249"/>
      <c r="E53" s="245" t="str">
        <f t="shared" ref="E53:AJ53" si="17" xml:space="preserve"> E$34</f>
        <v>Development costs</v>
      </c>
      <c r="F53" s="245">
        <f t="shared" si="17"/>
        <v>0</v>
      </c>
      <c r="G53" s="245" t="str">
        <f t="shared" si="17"/>
        <v>$ 000s</v>
      </c>
      <c r="H53" s="245">
        <f t="shared" si="17"/>
        <v>2200</v>
      </c>
      <c r="I53" s="245">
        <f t="shared" si="17"/>
        <v>0</v>
      </c>
      <c r="J53" s="245">
        <f t="shared" si="17"/>
        <v>0</v>
      </c>
      <c r="K53" s="245">
        <f t="shared" si="17"/>
        <v>0</v>
      </c>
      <c r="L53" s="245">
        <f t="shared" si="17"/>
        <v>0</v>
      </c>
      <c r="M53" s="245">
        <f t="shared" si="17"/>
        <v>0</v>
      </c>
      <c r="N53" s="245">
        <f t="shared" si="17"/>
        <v>0</v>
      </c>
      <c r="O53" s="245">
        <f t="shared" si="17"/>
        <v>0</v>
      </c>
      <c r="P53" s="245">
        <f t="shared" si="17"/>
        <v>0</v>
      </c>
      <c r="Q53" s="245">
        <f t="shared" si="17"/>
        <v>0</v>
      </c>
      <c r="R53" s="245">
        <f t="shared" si="17"/>
        <v>2200</v>
      </c>
      <c r="S53" s="245">
        <f t="shared" si="17"/>
        <v>0</v>
      </c>
      <c r="T53" s="245">
        <f t="shared" si="17"/>
        <v>0</v>
      </c>
      <c r="U53" s="245">
        <f t="shared" si="17"/>
        <v>0</v>
      </c>
      <c r="V53" s="245">
        <f t="shared" si="17"/>
        <v>0</v>
      </c>
      <c r="W53" s="245">
        <f t="shared" si="17"/>
        <v>0</v>
      </c>
      <c r="X53" s="245">
        <f t="shared" si="17"/>
        <v>0</v>
      </c>
      <c r="Y53" s="245">
        <f t="shared" si="17"/>
        <v>0</v>
      </c>
      <c r="Z53" s="245">
        <f t="shared" si="17"/>
        <v>0</v>
      </c>
      <c r="AA53" s="245">
        <f t="shared" si="17"/>
        <v>0</v>
      </c>
      <c r="AB53" s="245">
        <f t="shared" si="17"/>
        <v>0</v>
      </c>
      <c r="AC53" s="245">
        <f t="shared" si="17"/>
        <v>0</v>
      </c>
      <c r="AD53" s="245">
        <f t="shared" si="17"/>
        <v>0</v>
      </c>
      <c r="AE53" s="245">
        <f t="shared" si="17"/>
        <v>0</v>
      </c>
      <c r="AF53" s="245">
        <f t="shared" si="17"/>
        <v>0</v>
      </c>
      <c r="AG53" s="245">
        <f t="shared" si="17"/>
        <v>0</v>
      </c>
      <c r="AH53" s="245">
        <f t="shared" si="17"/>
        <v>0</v>
      </c>
      <c r="AI53" s="245">
        <f t="shared" si="17"/>
        <v>0</v>
      </c>
      <c r="AJ53" s="245">
        <f t="shared" si="17"/>
        <v>0</v>
      </c>
      <c r="AK53" s="245">
        <f t="shared" ref="AK53:BE53" si="18" xml:space="preserve"> AK$34</f>
        <v>0</v>
      </c>
      <c r="AL53" s="245">
        <f t="shared" si="18"/>
        <v>0</v>
      </c>
      <c r="AM53" s="245">
        <f t="shared" si="18"/>
        <v>0</v>
      </c>
      <c r="AN53" s="245">
        <f t="shared" si="18"/>
        <v>0</v>
      </c>
      <c r="AO53" s="245">
        <f t="shared" si="18"/>
        <v>0</v>
      </c>
      <c r="AP53" s="245">
        <f t="shared" si="18"/>
        <v>0</v>
      </c>
      <c r="AQ53" s="245">
        <f t="shared" si="18"/>
        <v>0</v>
      </c>
      <c r="AR53" s="245">
        <f t="shared" si="18"/>
        <v>0</v>
      </c>
      <c r="AS53" s="245">
        <f t="shared" si="18"/>
        <v>0</v>
      </c>
      <c r="AT53" s="245">
        <f t="shared" si="18"/>
        <v>0</v>
      </c>
      <c r="AU53" s="245">
        <f t="shared" si="18"/>
        <v>0</v>
      </c>
      <c r="AV53" s="245">
        <f t="shared" si="18"/>
        <v>0</v>
      </c>
      <c r="AW53" s="245">
        <f t="shared" si="18"/>
        <v>0</v>
      </c>
      <c r="AX53" s="245">
        <f t="shared" si="18"/>
        <v>0</v>
      </c>
      <c r="AY53" s="245">
        <f t="shared" si="18"/>
        <v>0</v>
      </c>
      <c r="AZ53" s="245">
        <f t="shared" si="18"/>
        <v>0</v>
      </c>
      <c r="BA53" s="245">
        <f t="shared" si="18"/>
        <v>0</v>
      </c>
      <c r="BB53" s="245">
        <f t="shared" si="18"/>
        <v>0</v>
      </c>
      <c r="BC53" s="245">
        <f t="shared" si="18"/>
        <v>0</v>
      </c>
      <c r="BD53" s="245">
        <f t="shared" si="18"/>
        <v>0</v>
      </c>
      <c r="BE53" s="245">
        <f t="shared" si="18"/>
        <v>0</v>
      </c>
    </row>
    <row r="54" spans="1:57" s="202" customFormat="1" x14ac:dyDescent="0.25">
      <c r="A54" s="247"/>
      <c r="B54" s="247"/>
      <c r="C54" s="248"/>
      <c r="D54" s="249"/>
      <c r="E54" s="245" t="str">
        <f t="shared" ref="E54:AJ54" si="19" xml:space="preserve"> E$39</f>
        <v>Development fee</v>
      </c>
      <c r="F54" s="245">
        <f t="shared" si="19"/>
        <v>0</v>
      </c>
      <c r="G54" s="245" t="str">
        <f t="shared" si="19"/>
        <v>$ 000s</v>
      </c>
      <c r="H54" s="245">
        <f t="shared" si="19"/>
        <v>0</v>
      </c>
      <c r="I54" s="245">
        <f t="shared" si="19"/>
        <v>0</v>
      </c>
      <c r="J54" s="245">
        <f t="shared" si="19"/>
        <v>0</v>
      </c>
      <c r="K54" s="245">
        <f t="shared" si="19"/>
        <v>0</v>
      </c>
      <c r="L54" s="245">
        <f t="shared" si="19"/>
        <v>0</v>
      </c>
      <c r="M54" s="245">
        <f t="shared" si="19"/>
        <v>0</v>
      </c>
      <c r="N54" s="245">
        <f t="shared" si="19"/>
        <v>0</v>
      </c>
      <c r="O54" s="245">
        <f t="shared" si="19"/>
        <v>0</v>
      </c>
      <c r="P54" s="245">
        <f t="shared" si="19"/>
        <v>0</v>
      </c>
      <c r="Q54" s="245">
        <f t="shared" si="19"/>
        <v>0</v>
      </c>
      <c r="R54" s="245">
        <f t="shared" si="19"/>
        <v>0</v>
      </c>
      <c r="S54" s="245">
        <f t="shared" si="19"/>
        <v>0</v>
      </c>
      <c r="T54" s="245">
        <f t="shared" si="19"/>
        <v>0</v>
      </c>
      <c r="U54" s="245">
        <f t="shared" si="19"/>
        <v>0</v>
      </c>
      <c r="V54" s="245">
        <f t="shared" si="19"/>
        <v>0</v>
      </c>
      <c r="W54" s="245">
        <f t="shared" si="19"/>
        <v>0</v>
      </c>
      <c r="X54" s="245">
        <f t="shared" si="19"/>
        <v>0</v>
      </c>
      <c r="Y54" s="245">
        <f t="shared" si="19"/>
        <v>0</v>
      </c>
      <c r="Z54" s="245">
        <f t="shared" si="19"/>
        <v>0</v>
      </c>
      <c r="AA54" s="245">
        <f t="shared" si="19"/>
        <v>0</v>
      </c>
      <c r="AB54" s="245">
        <f t="shared" si="19"/>
        <v>0</v>
      </c>
      <c r="AC54" s="245">
        <f t="shared" si="19"/>
        <v>0</v>
      </c>
      <c r="AD54" s="245">
        <f t="shared" si="19"/>
        <v>0</v>
      </c>
      <c r="AE54" s="245">
        <f t="shared" si="19"/>
        <v>0</v>
      </c>
      <c r="AF54" s="245">
        <f t="shared" si="19"/>
        <v>0</v>
      </c>
      <c r="AG54" s="245">
        <f t="shared" si="19"/>
        <v>0</v>
      </c>
      <c r="AH54" s="245">
        <f t="shared" si="19"/>
        <v>0</v>
      </c>
      <c r="AI54" s="245">
        <f t="shared" si="19"/>
        <v>0</v>
      </c>
      <c r="AJ54" s="245">
        <f t="shared" si="19"/>
        <v>0</v>
      </c>
      <c r="AK54" s="245">
        <f t="shared" ref="AK54:BE54" si="20" xml:space="preserve"> AK$39</f>
        <v>0</v>
      </c>
      <c r="AL54" s="245">
        <f t="shared" si="20"/>
        <v>0</v>
      </c>
      <c r="AM54" s="245">
        <f t="shared" si="20"/>
        <v>0</v>
      </c>
      <c r="AN54" s="245">
        <f t="shared" si="20"/>
        <v>0</v>
      </c>
      <c r="AO54" s="245">
        <f t="shared" si="20"/>
        <v>0</v>
      </c>
      <c r="AP54" s="245">
        <f t="shared" si="20"/>
        <v>0</v>
      </c>
      <c r="AQ54" s="245">
        <f t="shared" si="20"/>
        <v>0</v>
      </c>
      <c r="AR54" s="245">
        <f t="shared" si="20"/>
        <v>0</v>
      </c>
      <c r="AS54" s="245">
        <f t="shared" si="20"/>
        <v>0</v>
      </c>
      <c r="AT54" s="245">
        <f t="shared" si="20"/>
        <v>0</v>
      </c>
      <c r="AU54" s="245">
        <f t="shared" si="20"/>
        <v>0</v>
      </c>
      <c r="AV54" s="245">
        <f t="shared" si="20"/>
        <v>0</v>
      </c>
      <c r="AW54" s="245">
        <f t="shared" si="20"/>
        <v>0</v>
      </c>
      <c r="AX54" s="245">
        <f t="shared" si="20"/>
        <v>0</v>
      </c>
      <c r="AY54" s="245">
        <f t="shared" si="20"/>
        <v>0</v>
      </c>
      <c r="AZ54" s="245">
        <f t="shared" si="20"/>
        <v>0</v>
      </c>
      <c r="BA54" s="245">
        <f t="shared" si="20"/>
        <v>0</v>
      </c>
      <c r="BB54" s="245">
        <f t="shared" si="20"/>
        <v>0</v>
      </c>
      <c r="BC54" s="245">
        <f t="shared" si="20"/>
        <v>0</v>
      </c>
      <c r="BD54" s="245">
        <f t="shared" si="20"/>
        <v>0</v>
      </c>
      <c r="BE54" s="245">
        <f t="shared" si="20"/>
        <v>0</v>
      </c>
    </row>
    <row r="55" spans="1:57" s="202" customFormat="1" x14ac:dyDescent="0.25">
      <c r="A55" s="247"/>
      <c r="B55" s="247"/>
      <c r="C55" s="248"/>
      <c r="D55" s="249"/>
      <c r="E55" s="245" t="str">
        <f t="shared" ref="E55:AJ55" si="21" xml:space="preserve"> E$44</f>
        <v>O&amp;M mobilisation</v>
      </c>
      <c r="F55" s="245">
        <f t="shared" si="21"/>
        <v>0</v>
      </c>
      <c r="G55" s="245" t="str">
        <f t="shared" si="21"/>
        <v>$ 000s</v>
      </c>
      <c r="H55" s="245">
        <f t="shared" si="21"/>
        <v>650</v>
      </c>
      <c r="I55" s="245">
        <f t="shared" si="21"/>
        <v>0</v>
      </c>
      <c r="J55" s="245">
        <f t="shared" si="21"/>
        <v>0</v>
      </c>
      <c r="K55" s="245">
        <f t="shared" si="21"/>
        <v>0</v>
      </c>
      <c r="L55" s="245">
        <f t="shared" si="21"/>
        <v>0</v>
      </c>
      <c r="M55" s="245">
        <f t="shared" si="21"/>
        <v>0</v>
      </c>
      <c r="N55" s="245">
        <f t="shared" si="21"/>
        <v>0</v>
      </c>
      <c r="O55" s="245">
        <f t="shared" si="21"/>
        <v>0</v>
      </c>
      <c r="P55" s="245">
        <f t="shared" si="21"/>
        <v>0</v>
      </c>
      <c r="Q55" s="245">
        <f t="shared" si="21"/>
        <v>0</v>
      </c>
      <c r="R55" s="245">
        <f t="shared" si="21"/>
        <v>0</v>
      </c>
      <c r="S55" s="245">
        <f t="shared" si="21"/>
        <v>0</v>
      </c>
      <c r="T55" s="245">
        <f t="shared" si="21"/>
        <v>0</v>
      </c>
      <c r="U55" s="245">
        <f t="shared" si="21"/>
        <v>0</v>
      </c>
      <c r="V55" s="245">
        <f t="shared" si="21"/>
        <v>0</v>
      </c>
      <c r="W55" s="245">
        <f t="shared" si="21"/>
        <v>0</v>
      </c>
      <c r="X55" s="245">
        <f t="shared" si="21"/>
        <v>0</v>
      </c>
      <c r="Y55" s="245">
        <f t="shared" si="21"/>
        <v>0</v>
      </c>
      <c r="Z55" s="245">
        <f t="shared" si="21"/>
        <v>0</v>
      </c>
      <c r="AA55" s="245">
        <f t="shared" si="21"/>
        <v>0</v>
      </c>
      <c r="AB55" s="245">
        <f t="shared" si="21"/>
        <v>0</v>
      </c>
      <c r="AC55" s="245">
        <f t="shared" si="21"/>
        <v>0</v>
      </c>
      <c r="AD55" s="245">
        <f t="shared" si="21"/>
        <v>0</v>
      </c>
      <c r="AE55" s="245">
        <f t="shared" si="21"/>
        <v>0</v>
      </c>
      <c r="AF55" s="245">
        <f t="shared" si="21"/>
        <v>0</v>
      </c>
      <c r="AG55" s="245">
        <f t="shared" si="21"/>
        <v>0</v>
      </c>
      <c r="AH55" s="245">
        <f t="shared" si="21"/>
        <v>0</v>
      </c>
      <c r="AI55" s="245">
        <f t="shared" si="21"/>
        <v>0</v>
      </c>
      <c r="AJ55" s="245">
        <f t="shared" si="21"/>
        <v>650</v>
      </c>
      <c r="AK55" s="245">
        <f t="shared" ref="AK55:BE55" si="22" xml:space="preserve"> AK$44</f>
        <v>0</v>
      </c>
      <c r="AL55" s="245">
        <f t="shared" si="22"/>
        <v>0</v>
      </c>
      <c r="AM55" s="245">
        <f t="shared" si="22"/>
        <v>0</v>
      </c>
      <c r="AN55" s="245">
        <f t="shared" si="22"/>
        <v>0</v>
      </c>
      <c r="AO55" s="245">
        <f t="shared" si="22"/>
        <v>0</v>
      </c>
      <c r="AP55" s="245">
        <f t="shared" si="22"/>
        <v>0</v>
      </c>
      <c r="AQ55" s="245">
        <f t="shared" si="22"/>
        <v>0</v>
      </c>
      <c r="AR55" s="245">
        <f t="shared" si="22"/>
        <v>0</v>
      </c>
      <c r="AS55" s="245">
        <f t="shared" si="22"/>
        <v>0</v>
      </c>
      <c r="AT55" s="245">
        <f t="shared" si="22"/>
        <v>0</v>
      </c>
      <c r="AU55" s="245">
        <f t="shared" si="22"/>
        <v>0</v>
      </c>
      <c r="AV55" s="245">
        <f t="shared" si="22"/>
        <v>0</v>
      </c>
      <c r="AW55" s="245">
        <f t="shared" si="22"/>
        <v>0</v>
      </c>
      <c r="AX55" s="245">
        <f t="shared" si="22"/>
        <v>0</v>
      </c>
      <c r="AY55" s="245">
        <f t="shared" si="22"/>
        <v>0</v>
      </c>
      <c r="AZ55" s="245">
        <f t="shared" si="22"/>
        <v>0</v>
      </c>
      <c r="BA55" s="245">
        <f t="shared" si="22"/>
        <v>0</v>
      </c>
      <c r="BB55" s="245">
        <f t="shared" si="22"/>
        <v>0</v>
      </c>
      <c r="BC55" s="245">
        <f t="shared" si="22"/>
        <v>0</v>
      </c>
      <c r="BD55" s="245">
        <f t="shared" si="22"/>
        <v>0</v>
      </c>
      <c r="BE55" s="245">
        <f t="shared" si="22"/>
        <v>0</v>
      </c>
    </row>
    <row r="56" spans="1:57" x14ac:dyDescent="0.25">
      <c r="E56" s="598" t="s">
        <v>412</v>
      </c>
      <c r="F56" s="598"/>
      <c r="G56" s="598" t="str">
        <f xml:space="preserve"> SMU</f>
        <v>$ 000s</v>
      </c>
      <c r="H56" s="598">
        <f xml:space="preserve"> SUM(J56:BE56)</f>
        <v>81100</v>
      </c>
      <c r="I56" s="244"/>
      <c r="J56" s="598">
        <f t="shared" ref="J56:BE56" si="23">SUM(J49:J55)</f>
        <v>0</v>
      </c>
      <c r="K56" s="598">
        <f t="shared" si="23"/>
        <v>0</v>
      </c>
      <c r="L56" s="598">
        <f t="shared" si="23"/>
        <v>0</v>
      </c>
      <c r="M56" s="598">
        <f t="shared" si="23"/>
        <v>0</v>
      </c>
      <c r="N56" s="598">
        <f t="shared" si="23"/>
        <v>0</v>
      </c>
      <c r="O56" s="598">
        <f t="shared" si="23"/>
        <v>0</v>
      </c>
      <c r="P56" s="598">
        <f t="shared" si="23"/>
        <v>0</v>
      </c>
      <c r="Q56" s="598">
        <f t="shared" si="23"/>
        <v>0</v>
      </c>
      <c r="R56" s="598">
        <f t="shared" si="23"/>
        <v>3050</v>
      </c>
      <c r="S56" s="598">
        <f t="shared" si="23"/>
        <v>7660</v>
      </c>
      <c r="T56" s="598">
        <f t="shared" si="23"/>
        <v>4116.25</v>
      </c>
      <c r="U56" s="598">
        <f t="shared" si="23"/>
        <v>4116.25</v>
      </c>
      <c r="V56" s="598">
        <f t="shared" si="23"/>
        <v>4116.25</v>
      </c>
      <c r="W56" s="598">
        <f t="shared" si="23"/>
        <v>4116.25</v>
      </c>
      <c r="X56" s="598">
        <f t="shared" si="23"/>
        <v>4116.25</v>
      </c>
      <c r="Y56" s="598">
        <f t="shared" si="23"/>
        <v>4116.25</v>
      </c>
      <c r="Z56" s="598">
        <f t="shared" si="23"/>
        <v>4116.25</v>
      </c>
      <c r="AA56" s="598">
        <f t="shared" si="23"/>
        <v>4116.25</v>
      </c>
      <c r="AB56" s="598">
        <f t="shared" si="23"/>
        <v>4116.25</v>
      </c>
      <c r="AC56" s="598">
        <f t="shared" si="23"/>
        <v>4116.25</v>
      </c>
      <c r="AD56" s="598">
        <f t="shared" si="23"/>
        <v>4116.25</v>
      </c>
      <c r="AE56" s="598">
        <f t="shared" si="23"/>
        <v>4116.25</v>
      </c>
      <c r="AF56" s="598">
        <f t="shared" si="23"/>
        <v>4116.25</v>
      </c>
      <c r="AG56" s="598">
        <f t="shared" si="23"/>
        <v>4116.25</v>
      </c>
      <c r="AH56" s="598">
        <f t="shared" si="23"/>
        <v>4116.25</v>
      </c>
      <c r="AI56" s="598">
        <f t="shared" si="23"/>
        <v>4116.25</v>
      </c>
      <c r="AJ56" s="598">
        <f t="shared" si="23"/>
        <v>4530</v>
      </c>
      <c r="AK56" s="598">
        <f t="shared" si="23"/>
        <v>0</v>
      </c>
      <c r="AL56" s="598">
        <f t="shared" si="23"/>
        <v>0</v>
      </c>
      <c r="AM56" s="598">
        <f t="shared" si="23"/>
        <v>0</v>
      </c>
      <c r="AN56" s="598">
        <f t="shared" si="23"/>
        <v>0</v>
      </c>
      <c r="AO56" s="598">
        <f t="shared" si="23"/>
        <v>0</v>
      </c>
      <c r="AP56" s="598">
        <f t="shared" si="23"/>
        <v>0</v>
      </c>
      <c r="AQ56" s="598">
        <f t="shared" si="23"/>
        <v>0</v>
      </c>
      <c r="AR56" s="598">
        <f t="shared" si="23"/>
        <v>0</v>
      </c>
      <c r="AS56" s="598">
        <f t="shared" si="23"/>
        <v>0</v>
      </c>
      <c r="AT56" s="598">
        <f t="shared" si="23"/>
        <v>0</v>
      </c>
      <c r="AU56" s="598">
        <f t="shared" si="23"/>
        <v>0</v>
      </c>
      <c r="AV56" s="598">
        <f t="shared" si="23"/>
        <v>0</v>
      </c>
      <c r="AW56" s="598">
        <f t="shared" si="23"/>
        <v>0</v>
      </c>
      <c r="AX56" s="598">
        <f t="shared" si="23"/>
        <v>0</v>
      </c>
      <c r="AY56" s="598">
        <f t="shared" si="23"/>
        <v>0</v>
      </c>
      <c r="AZ56" s="598">
        <f t="shared" si="23"/>
        <v>0</v>
      </c>
      <c r="BA56" s="598">
        <f t="shared" si="23"/>
        <v>0</v>
      </c>
      <c r="BB56" s="598">
        <f t="shared" si="23"/>
        <v>0</v>
      </c>
      <c r="BC56" s="598">
        <f t="shared" si="23"/>
        <v>0</v>
      </c>
      <c r="BD56" s="598">
        <f t="shared" si="23"/>
        <v>0</v>
      </c>
      <c r="BE56" s="598">
        <f t="shared" si="23"/>
        <v>0</v>
      </c>
    </row>
    <row r="57" spans="1:57" s="199" customFormat="1" x14ac:dyDescent="0.25">
      <c r="A57" s="147"/>
      <c r="B57" s="147"/>
      <c r="C57" s="148"/>
      <c r="D57" s="149"/>
      <c r="E57" s="198" t="str">
        <f xml:space="preserve"> "Sum of " &amp; LOWER(E56)</f>
        <v>Sum of construction costs - m</v>
      </c>
      <c r="F57" s="198">
        <f xml:space="preserve"> SUM(J56:BE56)</f>
        <v>81100</v>
      </c>
      <c r="G57" s="198" t="str">
        <f xml:space="preserve"> SMU</f>
        <v>$ 000s</v>
      </c>
      <c r="H57" s="649"/>
      <c r="I57" s="150"/>
      <c r="J57" s="198"/>
      <c r="K57" s="198"/>
      <c r="L57" s="198"/>
      <c r="M57" s="198"/>
      <c r="N57" s="198"/>
      <c r="O57" s="198"/>
      <c r="P57" s="198"/>
      <c r="Q57" s="198"/>
      <c r="R57" s="198"/>
      <c r="S57" s="198"/>
      <c r="T57" s="198"/>
      <c r="U57" s="198"/>
      <c r="V57" s="198"/>
      <c r="W57" s="198"/>
      <c r="X57" s="198"/>
      <c r="Y57" s="198"/>
      <c r="Z57" s="198"/>
      <c r="AA57" s="198"/>
      <c r="AB57" s="198"/>
      <c r="AC57" s="198"/>
      <c r="AD57" s="198"/>
      <c r="AE57" s="198"/>
      <c r="AF57" s="198"/>
      <c r="AG57" s="198"/>
      <c r="AH57" s="198"/>
      <c r="AI57" s="198"/>
      <c r="AJ57" s="198"/>
      <c r="AK57" s="198"/>
      <c r="AL57" s="198"/>
      <c r="AM57" s="198"/>
      <c r="AN57" s="198"/>
      <c r="AO57" s="198"/>
      <c r="AP57" s="198"/>
      <c r="AQ57" s="198"/>
      <c r="AR57" s="198"/>
      <c r="AS57" s="198"/>
      <c r="AT57" s="198"/>
      <c r="AU57" s="198"/>
      <c r="AV57" s="198"/>
      <c r="AW57" s="198"/>
      <c r="AX57" s="198"/>
      <c r="AY57" s="198"/>
      <c r="AZ57" s="198"/>
      <c r="BA57" s="198"/>
      <c r="BB57" s="198"/>
      <c r="BC57" s="198"/>
      <c r="BD57" s="198"/>
      <c r="BE57" s="198"/>
    </row>
    <row r="60" spans="1:57" x14ac:dyDescent="0.25">
      <c r="A60" s="15" t="s">
        <v>471</v>
      </c>
    </row>
    <row r="62" spans="1:57" x14ac:dyDescent="0.25">
      <c r="B62" s="15" t="s">
        <v>466</v>
      </c>
    </row>
    <row r="63" spans="1:57" x14ac:dyDescent="0.25">
      <c r="E63" s="197" t="str">
        <f xml:space="preserve"> Ops!E$97</f>
        <v>Pre-funding of working capital amount</v>
      </c>
      <c r="F63" s="197">
        <f xml:space="preserve"> Ops!F$97</f>
        <v>1443.9900621424704</v>
      </c>
      <c r="G63" s="197" t="str">
        <f xml:space="preserve"> Ops!G$97</f>
        <v>$ 000s</v>
      </c>
    </row>
    <row r="64" spans="1:57" x14ac:dyDescent="0.25">
      <c r="E64" s="200" t="str">
        <f xml:space="preserve"> ConTime!E$77</f>
        <v>Last construction period flag - m</v>
      </c>
      <c r="F64" s="200">
        <f xml:space="preserve"> ConTime!F$77</f>
        <v>0</v>
      </c>
      <c r="G64" s="200" t="str">
        <f xml:space="preserve"> ConTime!G$77</f>
        <v>flag</v>
      </c>
      <c r="H64" s="200">
        <f xml:space="preserve"> ConTime!H$77</f>
        <v>1</v>
      </c>
      <c r="I64" s="200">
        <f xml:space="preserve"> ConTime!I$77</f>
        <v>0</v>
      </c>
      <c r="J64" s="200">
        <f xml:space="preserve"> ConTime!J$77</f>
        <v>0</v>
      </c>
      <c r="K64" s="200">
        <f xml:space="preserve"> ConTime!K$77</f>
        <v>0</v>
      </c>
      <c r="L64" s="200">
        <f xml:space="preserve"> ConTime!L$77</f>
        <v>0</v>
      </c>
      <c r="M64" s="200">
        <f xml:space="preserve"> ConTime!M$77</f>
        <v>0</v>
      </c>
      <c r="N64" s="200">
        <f xml:space="preserve"> ConTime!N$77</f>
        <v>0</v>
      </c>
      <c r="O64" s="200">
        <f xml:space="preserve"> ConTime!O$77</f>
        <v>0</v>
      </c>
      <c r="P64" s="200">
        <f xml:space="preserve"> ConTime!P$77</f>
        <v>0</v>
      </c>
      <c r="Q64" s="200">
        <f xml:space="preserve"> ConTime!Q$77</f>
        <v>0</v>
      </c>
      <c r="R64" s="200">
        <f xml:space="preserve"> ConTime!R$77</f>
        <v>0</v>
      </c>
      <c r="S64" s="200">
        <f xml:space="preserve"> ConTime!S$77</f>
        <v>0</v>
      </c>
      <c r="T64" s="200">
        <f xml:space="preserve"> ConTime!T$77</f>
        <v>0</v>
      </c>
      <c r="U64" s="200">
        <f xml:space="preserve"> ConTime!U$77</f>
        <v>0</v>
      </c>
      <c r="V64" s="200">
        <f xml:space="preserve"> ConTime!V$77</f>
        <v>0</v>
      </c>
      <c r="W64" s="200">
        <f xml:space="preserve"> ConTime!W$77</f>
        <v>0</v>
      </c>
      <c r="X64" s="200">
        <f xml:space="preserve"> ConTime!X$77</f>
        <v>0</v>
      </c>
      <c r="Y64" s="200">
        <f xml:space="preserve"> ConTime!Y$77</f>
        <v>0</v>
      </c>
      <c r="Z64" s="200">
        <f xml:space="preserve"> ConTime!Z$77</f>
        <v>0</v>
      </c>
      <c r="AA64" s="200">
        <f xml:space="preserve"> ConTime!AA$77</f>
        <v>0</v>
      </c>
      <c r="AB64" s="200">
        <f xml:space="preserve"> ConTime!AB$77</f>
        <v>0</v>
      </c>
      <c r="AC64" s="200">
        <f xml:space="preserve"> ConTime!AC$77</f>
        <v>0</v>
      </c>
      <c r="AD64" s="200">
        <f xml:space="preserve"> ConTime!AD$77</f>
        <v>0</v>
      </c>
      <c r="AE64" s="200">
        <f xml:space="preserve"> ConTime!AE$77</f>
        <v>0</v>
      </c>
      <c r="AF64" s="200">
        <f xml:space="preserve"> ConTime!AF$77</f>
        <v>0</v>
      </c>
      <c r="AG64" s="200">
        <f xml:space="preserve"> ConTime!AG$77</f>
        <v>0</v>
      </c>
      <c r="AH64" s="200">
        <f xml:space="preserve"> ConTime!AH$77</f>
        <v>0</v>
      </c>
      <c r="AI64" s="200">
        <f xml:space="preserve"> ConTime!AI$77</f>
        <v>0</v>
      </c>
      <c r="AJ64" s="200">
        <f xml:space="preserve"> ConTime!AJ$77</f>
        <v>1</v>
      </c>
      <c r="AK64" s="200">
        <f xml:space="preserve"> ConTime!AK$77</f>
        <v>0</v>
      </c>
      <c r="AL64" s="200">
        <f xml:space="preserve"> ConTime!AL$77</f>
        <v>0</v>
      </c>
      <c r="AM64" s="200">
        <f xml:space="preserve"> ConTime!AM$77</f>
        <v>0</v>
      </c>
      <c r="AN64" s="200">
        <f xml:space="preserve"> ConTime!AN$77</f>
        <v>0</v>
      </c>
      <c r="AO64" s="200">
        <f xml:space="preserve"> ConTime!AO$77</f>
        <v>0</v>
      </c>
      <c r="AP64" s="200">
        <f xml:space="preserve"> ConTime!AP$77</f>
        <v>0</v>
      </c>
      <c r="AQ64" s="200">
        <f xml:space="preserve"> ConTime!AQ$77</f>
        <v>0</v>
      </c>
      <c r="AR64" s="200">
        <f xml:space="preserve"> ConTime!AR$77</f>
        <v>0</v>
      </c>
      <c r="AS64" s="200">
        <f xml:space="preserve"> ConTime!AS$77</f>
        <v>0</v>
      </c>
      <c r="AT64" s="200">
        <f xml:space="preserve"> ConTime!AT$77</f>
        <v>0</v>
      </c>
      <c r="AU64" s="200">
        <f xml:space="preserve"> ConTime!AU$77</f>
        <v>0</v>
      </c>
      <c r="AV64" s="200">
        <f xml:space="preserve"> ConTime!AV$77</f>
        <v>0</v>
      </c>
      <c r="AW64" s="200">
        <f xml:space="preserve"> ConTime!AW$77</f>
        <v>0</v>
      </c>
      <c r="AX64" s="200">
        <f xml:space="preserve"> ConTime!AX$77</f>
        <v>0</v>
      </c>
      <c r="AY64" s="200">
        <f xml:space="preserve"> ConTime!AY$77</f>
        <v>0</v>
      </c>
      <c r="AZ64" s="200">
        <f xml:space="preserve"> ConTime!AZ$77</f>
        <v>0</v>
      </c>
      <c r="BA64" s="200">
        <f xml:space="preserve"> ConTime!BA$77</f>
        <v>0</v>
      </c>
      <c r="BB64" s="200">
        <f xml:space="preserve"> ConTime!BB$77</f>
        <v>0</v>
      </c>
      <c r="BC64" s="200">
        <f xml:space="preserve"> ConTime!BC$77</f>
        <v>0</v>
      </c>
      <c r="BD64" s="200">
        <f xml:space="preserve"> ConTime!BD$77</f>
        <v>0</v>
      </c>
      <c r="BE64" s="200">
        <f xml:space="preserve"> ConTime!BE$77</f>
        <v>0</v>
      </c>
    </row>
    <row r="65" spans="1:57" s="199" customFormat="1" x14ac:dyDescent="0.25">
      <c r="A65" s="147"/>
      <c r="B65" s="147"/>
      <c r="C65" s="148"/>
      <c r="D65" s="149"/>
      <c r="E65" s="198" t="s">
        <v>474</v>
      </c>
      <c r="F65" s="198"/>
      <c r="G65" s="198" t="str">
        <f xml:space="preserve"> SMU</f>
        <v>$ 000s</v>
      </c>
      <c r="H65" s="198">
        <f xml:space="preserve"> SUM(J65:BE65)</f>
        <v>1443.9900621424704</v>
      </c>
      <c r="I65" s="150"/>
      <c r="J65" s="198">
        <f t="shared" ref="J65:BE65" si="24" xml:space="preserve"> $F63 * J64</f>
        <v>0</v>
      </c>
      <c r="K65" s="198">
        <f t="shared" si="24"/>
        <v>0</v>
      </c>
      <c r="L65" s="198">
        <f t="shared" si="24"/>
        <v>0</v>
      </c>
      <c r="M65" s="198">
        <f t="shared" si="24"/>
        <v>0</v>
      </c>
      <c r="N65" s="198">
        <f t="shared" si="24"/>
        <v>0</v>
      </c>
      <c r="O65" s="198">
        <f t="shared" si="24"/>
        <v>0</v>
      </c>
      <c r="P65" s="198">
        <f t="shared" si="24"/>
        <v>0</v>
      </c>
      <c r="Q65" s="198">
        <f t="shared" si="24"/>
        <v>0</v>
      </c>
      <c r="R65" s="198">
        <f t="shared" si="24"/>
        <v>0</v>
      </c>
      <c r="S65" s="198">
        <f t="shared" si="24"/>
        <v>0</v>
      </c>
      <c r="T65" s="198">
        <f t="shared" si="24"/>
        <v>0</v>
      </c>
      <c r="U65" s="198">
        <f t="shared" si="24"/>
        <v>0</v>
      </c>
      <c r="V65" s="198">
        <f t="shared" si="24"/>
        <v>0</v>
      </c>
      <c r="W65" s="198">
        <f t="shared" si="24"/>
        <v>0</v>
      </c>
      <c r="X65" s="198">
        <f t="shared" si="24"/>
        <v>0</v>
      </c>
      <c r="Y65" s="198">
        <f t="shared" si="24"/>
        <v>0</v>
      </c>
      <c r="Z65" s="198">
        <f t="shared" si="24"/>
        <v>0</v>
      </c>
      <c r="AA65" s="198">
        <f t="shared" si="24"/>
        <v>0</v>
      </c>
      <c r="AB65" s="198">
        <f t="shared" si="24"/>
        <v>0</v>
      </c>
      <c r="AC65" s="198">
        <f t="shared" si="24"/>
        <v>0</v>
      </c>
      <c r="AD65" s="198">
        <f t="shared" si="24"/>
        <v>0</v>
      </c>
      <c r="AE65" s="198">
        <f t="shared" si="24"/>
        <v>0</v>
      </c>
      <c r="AF65" s="198">
        <f t="shared" si="24"/>
        <v>0</v>
      </c>
      <c r="AG65" s="198">
        <f t="shared" si="24"/>
        <v>0</v>
      </c>
      <c r="AH65" s="198">
        <f t="shared" si="24"/>
        <v>0</v>
      </c>
      <c r="AI65" s="198">
        <f t="shared" si="24"/>
        <v>0</v>
      </c>
      <c r="AJ65" s="198">
        <f t="shared" si="24"/>
        <v>1443.9900621424704</v>
      </c>
      <c r="AK65" s="198">
        <f t="shared" si="24"/>
        <v>0</v>
      </c>
      <c r="AL65" s="198">
        <f t="shared" si="24"/>
        <v>0</v>
      </c>
      <c r="AM65" s="198">
        <f t="shared" si="24"/>
        <v>0</v>
      </c>
      <c r="AN65" s="198">
        <f t="shared" si="24"/>
        <v>0</v>
      </c>
      <c r="AO65" s="198">
        <f t="shared" si="24"/>
        <v>0</v>
      </c>
      <c r="AP65" s="198">
        <f t="shared" si="24"/>
        <v>0</v>
      </c>
      <c r="AQ65" s="198">
        <f t="shared" si="24"/>
        <v>0</v>
      </c>
      <c r="AR65" s="198">
        <f t="shared" si="24"/>
        <v>0</v>
      </c>
      <c r="AS65" s="198">
        <f t="shared" si="24"/>
        <v>0</v>
      </c>
      <c r="AT65" s="198">
        <f t="shared" si="24"/>
        <v>0</v>
      </c>
      <c r="AU65" s="198">
        <f t="shared" si="24"/>
        <v>0</v>
      </c>
      <c r="AV65" s="198">
        <f t="shared" si="24"/>
        <v>0</v>
      </c>
      <c r="AW65" s="198">
        <f t="shared" si="24"/>
        <v>0</v>
      </c>
      <c r="AX65" s="198">
        <f t="shared" si="24"/>
        <v>0</v>
      </c>
      <c r="AY65" s="198">
        <f t="shared" si="24"/>
        <v>0</v>
      </c>
      <c r="AZ65" s="198">
        <f t="shared" si="24"/>
        <v>0</v>
      </c>
      <c r="BA65" s="198">
        <f t="shared" si="24"/>
        <v>0</v>
      </c>
      <c r="BB65" s="198">
        <f t="shared" si="24"/>
        <v>0</v>
      </c>
      <c r="BC65" s="198">
        <f t="shared" si="24"/>
        <v>0</v>
      </c>
      <c r="BD65" s="198">
        <f t="shared" si="24"/>
        <v>0</v>
      </c>
      <c r="BE65" s="198">
        <f t="shared" si="24"/>
        <v>0</v>
      </c>
    </row>
    <row r="67" spans="1:57" x14ac:dyDescent="0.25">
      <c r="B67" s="15" t="s">
        <v>544</v>
      </c>
    </row>
    <row r="68" spans="1:57" x14ac:dyDescent="0.25">
      <c r="E68" s="197" t="str">
        <f xml:space="preserve"> DSRA!E$33</f>
        <v>Target DSRA balance at end construction</v>
      </c>
      <c r="F68" s="197">
        <f xml:space="preserve"> DSRA!F$33</f>
        <v>3444.3289314719805</v>
      </c>
      <c r="G68" s="197" t="str">
        <f xml:space="preserve"> DSRA!G$33</f>
        <v>$ 000s</v>
      </c>
    </row>
    <row r="69" spans="1:57" x14ac:dyDescent="0.25">
      <c r="E69" s="200" t="str">
        <f xml:space="preserve"> ConTime!E$77</f>
        <v>Last construction period flag - m</v>
      </c>
      <c r="F69" s="200">
        <f xml:space="preserve"> ConTime!F$77</f>
        <v>0</v>
      </c>
      <c r="G69" s="200" t="str">
        <f xml:space="preserve"> ConTime!G$77</f>
        <v>flag</v>
      </c>
      <c r="H69" s="200">
        <f xml:space="preserve"> ConTime!H$77</f>
        <v>1</v>
      </c>
      <c r="I69" s="200">
        <f xml:space="preserve"> ConTime!I$77</f>
        <v>0</v>
      </c>
      <c r="J69" s="200">
        <f xml:space="preserve"> ConTime!J$77</f>
        <v>0</v>
      </c>
      <c r="K69" s="200">
        <f xml:space="preserve"> ConTime!K$77</f>
        <v>0</v>
      </c>
      <c r="L69" s="200">
        <f xml:space="preserve"> ConTime!L$77</f>
        <v>0</v>
      </c>
      <c r="M69" s="200">
        <f xml:space="preserve"> ConTime!M$77</f>
        <v>0</v>
      </c>
      <c r="N69" s="200">
        <f xml:space="preserve"> ConTime!N$77</f>
        <v>0</v>
      </c>
      <c r="O69" s="200">
        <f xml:space="preserve"> ConTime!O$77</f>
        <v>0</v>
      </c>
      <c r="P69" s="200">
        <f xml:space="preserve"> ConTime!P$77</f>
        <v>0</v>
      </c>
      <c r="Q69" s="200">
        <f xml:space="preserve"> ConTime!Q$77</f>
        <v>0</v>
      </c>
      <c r="R69" s="200">
        <f xml:space="preserve"> ConTime!R$77</f>
        <v>0</v>
      </c>
      <c r="S69" s="200">
        <f xml:space="preserve"> ConTime!S$77</f>
        <v>0</v>
      </c>
      <c r="T69" s="200">
        <f xml:space="preserve"> ConTime!T$77</f>
        <v>0</v>
      </c>
      <c r="U69" s="200">
        <f xml:space="preserve"> ConTime!U$77</f>
        <v>0</v>
      </c>
      <c r="V69" s="200">
        <f xml:space="preserve"> ConTime!V$77</f>
        <v>0</v>
      </c>
      <c r="W69" s="200">
        <f xml:space="preserve"> ConTime!W$77</f>
        <v>0</v>
      </c>
      <c r="X69" s="200">
        <f xml:space="preserve"> ConTime!X$77</f>
        <v>0</v>
      </c>
      <c r="Y69" s="200">
        <f xml:space="preserve"> ConTime!Y$77</f>
        <v>0</v>
      </c>
      <c r="Z69" s="200">
        <f xml:space="preserve"> ConTime!Z$77</f>
        <v>0</v>
      </c>
      <c r="AA69" s="200">
        <f xml:space="preserve"> ConTime!AA$77</f>
        <v>0</v>
      </c>
      <c r="AB69" s="200">
        <f xml:space="preserve"> ConTime!AB$77</f>
        <v>0</v>
      </c>
      <c r="AC69" s="200">
        <f xml:space="preserve"> ConTime!AC$77</f>
        <v>0</v>
      </c>
      <c r="AD69" s="200">
        <f xml:space="preserve"> ConTime!AD$77</f>
        <v>0</v>
      </c>
      <c r="AE69" s="200">
        <f xml:space="preserve"> ConTime!AE$77</f>
        <v>0</v>
      </c>
      <c r="AF69" s="200">
        <f xml:space="preserve"> ConTime!AF$77</f>
        <v>0</v>
      </c>
      <c r="AG69" s="200">
        <f xml:space="preserve"> ConTime!AG$77</f>
        <v>0</v>
      </c>
      <c r="AH69" s="200">
        <f xml:space="preserve"> ConTime!AH$77</f>
        <v>0</v>
      </c>
      <c r="AI69" s="200">
        <f xml:space="preserve"> ConTime!AI$77</f>
        <v>0</v>
      </c>
      <c r="AJ69" s="200">
        <f xml:space="preserve"> ConTime!AJ$77</f>
        <v>1</v>
      </c>
      <c r="AK69" s="200">
        <f xml:space="preserve"> ConTime!AK$77</f>
        <v>0</v>
      </c>
      <c r="AL69" s="200">
        <f xml:space="preserve"> ConTime!AL$77</f>
        <v>0</v>
      </c>
      <c r="AM69" s="200">
        <f xml:space="preserve"> ConTime!AM$77</f>
        <v>0</v>
      </c>
      <c r="AN69" s="200">
        <f xml:space="preserve"> ConTime!AN$77</f>
        <v>0</v>
      </c>
      <c r="AO69" s="200">
        <f xml:space="preserve"> ConTime!AO$77</f>
        <v>0</v>
      </c>
      <c r="AP69" s="200">
        <f xml:space="preserve"> ConTime!AP$77</f>
        <v>0</v>
      </c>
      <c r="AQ69" s="200">
        <f xml:space="preserve"> ConTime!AQ$77</f>
        <v>0</v>
      </c>
      <c r="AR69" s="200">
        <f xml:space="preserve"> ConTime!AR$77</f>
        <v>0</v>
      </c>
      <c r="AS69" s="200">
        <f xml:space="preserve"> ConTime!AS$77</f>
        <v>0</v>
      </c>
      <c r="AT69" s="200">
        <f xml:space="preserve"> ConTime!AT$77</f>
        <v>0</v>
      </c>
      <c r="AU69" s="200">
        <f xml:space="preserve"> ConTime!AU$77</f>
        <v>0</v>
      </c>
      <c r="AV69" s="200">
        <f xml:space="preserve"> ConTime!AV$77</f>
        <v>0</v>
      </c>
      <c r="AW69" s="200">
        <f xml:space="preserve"> ConTime!AW$77</f>
        <v>0</v>
      </c>
      <c r="AX69" s="200">
        <f xml:space="preserve"> ConTime!AX$77</f>
        <v>0</v>
      </c>
      <c r="AY69" s="200">
        <f xml:space="preserve"> ConTime!AY$77</f>
        <v>0</v>
      </c>
      <c r="AZ69" s="200">
        <f xml:space="preserve"> ConTime!AZ$77</f>
        <v>0</v>
      </c>
      <c r="BA69" s="200">
        <f xml:space="preserve"> ConTime!BA$77</f>
        <v>0</v>
      </c>
      <c r="BB69" s="200">
        <f xml:space="preserve"> ConTime!BB$77</f>
        <v>0</v>
      </c>
      <c r="BC69" s="200">
        <f xml:space="preserve"> ConTime!BC$77</f>
        <v>0</v>
      </c>
      <c r="BD69" s="200">
        <f xml:space="preserve"> ConTime!BD$77</f>
        <v>0</v>
      </c>
      <c r="BE69" s="200">
        <f xml:space="preserve"> ConTime!BE$77</f>
        <v>0</v>
      </c>
    </row>
    <row r="70" spans="1:57" s="199" customFormat="1" x14ac:dyDescent="0.25">
      <c r="A70" s="147"/>
      <c r="B70" s="147"/>
      <c r="C70" s="148"/>
      <c r="D70" s="149"/>
      <c r="E70" s="198" t="s">
        <v>545</v>
      </c>
      <c r="F70" s="198"/>
      <c r="G70" s="198" t="str">
        <f xml:space="preserve"> SMU</f>
        <v>$ 000s</v>
      </c>
      <c r="H70" s="198">
        <f xml:space="preserve"> SUM(J70:BE70)</f>
        <v>3444.3289314719805</v>
      </c>
      <c r="I70" s="150"/>
      <c r="J70" s="198">
        <f t="shared" ref="J70:BE70" si="25" xml:space="preserve"> $F68 * J69</f>
        <v>0</v>
      </c>
      <c r="K70" s="198">
        <f t="shared" si="25"/>
        <v>0</v>
      </c>
      <c r="L70" s="198">
        <f t="shared" si="25"/>
        <v>0</v>
      </c>
      <c r="M70" s="198">
        <f t="shared" si="25"/>
        <v>0</v>
      </c>
      <c r="N70" s="198">
        <f t="shared" si="25"/>
        <v>0</v>
      </c>
      <c r="O70" s="198">
        <f t="shared" si="25"/>
        <v>0</v>
      </c>
      <c r="P70" s="198">
        <f t="shared" si="25"/>
        <v>0</v>
      </c>
      <c r="Q70" s="198">
        <f t="shared" si="25"/>
        <v>0</v>
      </c>
      <c r="R70" s="198">
        <f t="shared" si="25"/>
        <v>0</v>
      </c>
      <c r="S70" s="198">
        <f t="shared" si="25"/>
        <v>0</v>
      </c>
      <c r="T70" s="198">
        <f t="shared" si="25"/>
        <v>0</v>
      </c>
      <c r="U70" s="198">
        <f t="shared" si="25"/>
        <v>0</v>
      </c>
      <c r="V70" s="198">
        <f t="shared" si="25"/>
        <v>0</v>
      </c>
      <c r="W70" s="198">
        <f t="shared" si="25"/>
        <v>0</v>
      </c>
      <c r="X70" s="198">
        <f t="shared" si="25"/>
        <v>0</v>
      </c>
      <c r="Y70" s="198">
        <f t="shared" si="25"/>
        <v>0</v>
      </c>
      <c r="Z70" s="198">
        <f t="shared" si="25"/>
        <v>0</v>
      </c>
      <c r="AA70" s="198">
        <f t="shared" si="25"/>
        <v>0</v>
      </c>
      <c r="AB70" s="198">
        <f t="shared" si="25"/>
        <v>0</v>
      </c>
      <c r="AC70" s="198">
        <f t="shared" si="25"/>
        <v>0</v>
      </c>
      <c r="AD70" s="198">
        <f t="shared" si="25"/>
        <v>0</v>
      </c>
      <c r="AE70" s="198">
        <f t="shared" si="25"/>
        <v>0</v>
      </c>
      <c r="AF70" s="198">
        <f t="shared" si="25"/>
        <v>0</v>
      </c>
      <c r="AG70" s="198">
        <f t="shared" si="25"/>
        <v>0</v>
      </c>
      <c r="AH70" s="198">
        <f t="shared" si="25"/>
        <v>0</v>
      </c>
      <c r="AI70" s="198">
        <f t="shared" si="25"/>
        <v>0</v>
      </c>
      <c r="AJ70" s="198">
        <f t="shared" si="25"/>
        <v>3444.3289314719805</v>
      </c>
      <c r="AK70" s="198">
        <f t="shared" si="25"/>
        <v>0</v>
      </c>
      <c r="AL70" s="198">
        <f t="shared" si="25"/>
        <v>0</v>
      </c>
      <c r="AM70" s="198">
        <f t="shared" si="25"/>
        <v>0</v>
      </c>
      <c r="AN70" s="198">
        <f t="shared" si="25"/>
        <v>0</v>
      </c>
      <c r="AO70" s="198">
        <f t="shared" si="25"/>
        <v>0</v>
      </c>
      <c r="AP70" s="198">
        <f t="shared" si="25"/>
        <v>0</v>
      </c>
      <c r="AQ70" s="198">
        <f t="shared" si="25"/>
        <v>0</v>
      </c>
      <c r="AR70" s="198">
        <f t="shared" si="25"/>
        <v>0</v>
      </c>
      <c r="AS70" s="198">
        <f t="shared" si="25"/>
        <v>0</v>
      </c>
      <c r="AT70" s="198">
        <f t="shared" si="25"/>
        <v>0</v>
      </c>
      <c r="AU70" s="198">
        <f t="shared" si="25"/>
        <v>0</v>
      </c>
      <c r="AV70" s="198">
        <f t="shared" si="25"/>
        <v>0</v>
      </c>
      <c r="AW70" s="198">
        <f t="shared" si="25"/>
        <v>0</v>
      </c>
      <c r="AX70" s="198">
        <f t="shared" si="25"/>
        <v>0</v>
      </c>
      <c r="AY70" s="198">
        <f t="shared" si="25"/>
        <v>0</v>
      </c>
      <c r="AZ70" s="198">
        <f t="shared" si="25"/>
        <v>0</v>
      </c>
      <c r="BA70" s="198">
        <f t="shared" si="25"/>
        <v>0</v>
      </c>
      <c r="BB70" s="198">
        <f t="shared" si="25"/>
        <v>0</v>
      </c>
      <c r="BC70" s="198">
        <f t="shared" si="25"/>
        <v>0</v>
      </c>
      <c r="BD70" s="198">
        <f t="shared" si="25"/>
        <v>0</v>
      </c>
      <c r="BE70" s="198">
        <f t="shared" si="25"/>
        <v>0</v>
      </c>
    </row>
    <row r="73" spans="1:57" x14ac:dyDescent="0.25">
      <c r="A73" s="15" t="s">
        <v>451</v>
      </c>
    </row>
    <row r="75" spans="1:57" x14ac:dyDescent="0.25">
      <c r="E75" s="648" t="str">
        <f xml:space="preserve"> Time!E$10</f>
        <v>Model column counter</v>
      </c>
      <c r="F75" s="648">
        <f xml:space="preserve"> Time!F$10</f>
        <v>0</v>
      </c>
      <c r="G75" s="648" t="str">
        <f xml:space="preserve"> Time!G$10</f>
        <v>counter</v>
      </c>
      <c r="H75" s="648">
        <f xml:space="preserve"> Time!H$10</f>
        <v>0</v>
      </c>
      <c r="I75" s="648">
        <f xml:space="preserve"> Time!I$10</f>
        <v>0</v>
      </c>
      <c r="J75" s="648">
        <f xml:space="preserve"> Time!J$10</f>
        <v>1</v>
      </c>
      <c r="K75" s="648">
        <f xml:space="preserve"> Time!K$10</f>
        <v>2</v>
      </c>
      <c r="L75" s="648">
        <f xml:space="preserve"> Time!L$10</f>
        <v>3</v>
      </c>
      <c r="M75" s="648">
        <f xml:space="preserve"> Time!M$10</f>
        <v>4</v>
      </c>
      <c r="N75" s="648">
        <f xml:space="preserve"> Time!N$10</f>
        <v>5</v>
      </c>
      <c r="O75" s="648">
        <f xml:space="preserve"> Time!O$10</f>
        <v>6</v>
      </c>
      <c r="P75" s="648">
        <f xml:space="preserve"> Time!P$10</f>
        <v>7</v>
      </c>
      <c r="Q75" s="648">
        <f xml:space="preserve"> Time!Q$10</f>
        <v>8</v>
      </c>
      <c r="R75" s="648">
        <f xml:space="preserve"> Time!R$10</f>
        <v>9</v>
      </c>
      <c r="S75" s="648">
        <f xml:space="preserve"> Time!S$10</f>
        <v>10</v>
      </c>
      <c r="T75" s="648">
        <f xml:space="preserve"> Time!T$10</f>
        <v>11</v>
      </c>
      <c r="U75" s="648">
        <f xml:space="preserve"> Time!U$10</f>
        <v>12</v>
      </c>
      <c r="V75" s="648">
        <f xml:space="preserve"> Time!V$10</f>
        <v>13</v>
      </c>
      <c r="W75" s="648">
        <f xml:space="preserve"> Time!W$10</f>
        <v>14</v>
      </c>
      <c r="X75" s="648">
        <f xml:space="preserve"> Time!X$10</f>
        <v>15</v>
      </c>
      <c r="Y75" s="648">
        <f xml:space="preserve"> Time!Y$10</f>
        <v>16</v>
      </c>
      <c r="Z75" s="648">
        <f xml:space="preserve"> Time!Z$10</f>
        <v>17</v>
      </c>
      <c r="AA75" s="648">
        <f xml:space="preserve"> Time!AA$10</f>
        <v>18</v>
      </c>
      <c r="AB75" s="648">
        <f xml:space="preserve"> Time!AB$10</f>
        <v>19</v>
      </c>
      <c r="AC75" s="648">
        <f xml:space="preserve"> Time!AC$10</f>
        <v>20</v>
      </c>
      <c r="AD75" s="648">
        <f xml:space="preserve"> Time!AD$10</f>
        <v>21</v>
      </c>
      <c r="AE75" s="648">
        <f xml:space="preserve"> Time!AE$10</f>
        <v>22</v>
      </c>
      <c r="AF75" s="648">
        <f xml:space="preserve"> Time!AF$10</f>
        <v>23</v>
      </c>
      <c r="AG75" s="648">
        <f xml:space="preserve"> Time!AG$10</f>
        <v>24</v>
      </c>
      <c r="AH75" s="648">
        <f xml:space="preserve"> Time!AH$10</f>
        <v>25</v>
      </c>
      <c r="AI75" s="648">
        <f xml:space="preserve"> Time!AI$10</f>
        <v>26</v>
      </c>
      <c r="AJ75" s="648">
        <f xml:space="preserve"> Time!AJ$10</f>
        <v>27</v>
      </c>
      <c r="AK75" s="648">
        <f xml:space="preserve"> Time!AK$10</f>
        <v>28</v>
      </c>
      <c r="AL75" s="648">
        <f xml:space="preserve"> Time!AL$10</f>
        <v>29</v>
      </c>
      <c r="AM75" s="648">
        <f xml:space="preserve"> Time!AM$10</f>
        <v>30</v>
      </c>
      <c r="AN75" s="648">
        <f xml:space="preserve"> Time!AN$10</f>
        <v>31</v>
      </c>
      <c r="AO75" s="648">
        <f xml:space="preserve"> Time!AO$10</f>
        <v>32</v>
      </c>
      <c r="AP75" s="648">
        <f xml:space="preserve"> Time!AP$10</f>
        <v>33</v>
      </c>
      <c r="AQ75" s="648">
        <f xml:space="preserve"> Time!AQ$10</f>
        <v>34</v>
      </c>
      <c r="AR75" s="648">
        <f xml:space="preserve"> Time!AR$10</f>
        <v>35</v>
      </c>
      <c r="AS75" s="648">
        <f xml:space="preserve"> Time!AS$10</f>
        <v>36</v>
      </c>
      <c r="AT75" s="648">
        <f xml:space="preserve"> Time!AT$10</f>
        <v>37</v>
      </c>
      <c r="AU75" s="648">
        <f xml:space="preserve"> Time!AU$10</f>
        <v>38</v>
      </c>
      <c r="AV75" s="648">
        <f xml:space="preserve"> Time!AV$10</f>
        <v>39</v>
      </c>
      <c r="AW75" s="648">
        <f xml:space="preserve"> Time!AW$10</f>
        <v>40</v>
      </c>
      <c r="AX75" s="648">
        <f xml:space="preserve"> Time!AX$10</f>
        <v>41</v>
      </c>
      <c r="AY75" s="648">
        <f xml:space="preserve"> Time!AY$10</f>
        <v>42</v>
      </c>
      <c r="AZ75" s="648">
        <f xml:space="preserve"> Time!AZ$10</f>
        <v>43</v>
      </c>
      <c r="BA75" s="648">
        <f xml:space="preserve"> Time!BA$10</f>
        <v>44</v>
      </c>
      <c r="BB75" s="648">
        <f xml:space="preserve"> Time!BB$10</f>
        <v>45</v>
      </c>
      <c r="BC75" s="648">
        <f xml:space="preserve"> Time!BC$10</f>
        <v>46</v>
      </c>
      <c r="BD75" s="648">
        <f xml:space="preserve"> Time!BD$10</f>
        <v>47</v>
      </c>
      <c r="BE75" s="648">
        <f xml:space="preserve"> Time!BE$10</f>
        <v>48</v>
      </c>
    </row>
    <row r="76" spans="1:57" x14ac:dyDescent="0.25">
      <c r="E76" s="197" t="str">
        <f xml:space="preserve"> ConTime!E$56</f>
        <v>Model ops period counter - m</v>
      </c>
      <c r="F76" s="197">
        <f xml:space="preserve"> ConTime!F$56</f>
        <v>0</v>
      </c>
      <c r="G76" s="197" t="str">
        <f xml:space="preserve"> ConTime!G$56</f>
        <v>counter</v>
      </c>
      <c r="H76" s="197">
        <f xml:space="preserve"> ConTime!H$56</f>
        <v>0</v>
      </c>
      <c r="I76" s="197">
        <f xml:space="preserve"> ConTime!I$56</f>
        <v>0</v>
      </c>
      <c r="J76" s="197">
        <f xml:space="preserve"> ConTime!J$56</f>
        <v>1</v>
      </c>
      <c r="K76" s="197">
        <f xml:space="preserve"> ConTime!K$56</f>
        <v>1</v>
      </c>
      <c r="L76" s="197">
        <f xml:space="preserve"> ConTime!L$56</f>
        <v>1</v>
      </c>
      <c r="M76" s="197">
        <f xml:space="preserve"> ConTime!M$56</f>
        <v>2</v>
      </c>
      <c r="N76" s="197">
        <f xml:space="preserve"> ConTime!N$56</f>
        <v>2</v>
      </c>
      <c r="O76" s="197">
        <f xml:space="preserve"> ConTime!O$56</f>
        <v>2</v>
      </c>
      <c r="P76" s="197">
        <f xml:space="preserve"> ConTime!P$56</f>
        <v>3</v>
      </c>
      <c r="Q76" s="197">
        <f xml:space="preserve"> ConTime!Q$56</f>
        <v>3</v>
      </c>
      <c r="R76" s="197">
        <f xml:space="preserve"> ConTime!R$56</f>
        <v>3</v>
      </c>
      <c r="S76" s="197">
        <f xml:space="preserve"> ConTime!S$56</f>
        <v>4</v>
      </c>
      <c r="T76" s="197">
        <f xml:space="preserve"> ConTime!T$56</f>
        <v>4</v>
      </c>
      <c r="U76" s="197">
        <f xml:space="preserve"> ConTime!U$56</f>
        <v>4</v>
      </c>
      <c r="V76" s="197">
        <f xml:space="preserve"> ConTime!V$56</f>
        <v>5</v>
      </c>
      <c r="W76" s="197">
        <f xml:space="preserve"> ConTime!W$56</f>
        <v>5</v>
      </c>
      <c r="X76" s="197">
        <f xml:space="preserve"> ConTime!X$56</f>
        <v>5</v>
      </c>
      <c r="Y76" s="197">
        <f xml:space="preserve"> ConTime!Y$56</f>
        <v>6</v>
      </c>
      <c r="Z76" s="197">
        <f xml:space="preserve"> ConTime!Z$56</f>
        <v>6</v>
      </c>
      <c r="AA76" s="197">
        <f xml:space="preserve"> ConTime!AA$56</f>
        <v>6</v>
      </c>
      <c r="AB76" s="197">
        <f xml:space="preserve"> ConTime!AB$56</f>
        <v>7</v>
      </c>
      <c r="AC76" s="197">
        <f xml:space="preserve"> ConTime!AC$56</f>
        <v>7</v>
      </c>
      <c r="AD76" s="197">
        <f xml:space="preserve"> ConTime!AD$56</f>
        <v>7</v>
      </c>
      <c r="AE76" s="197">
        <f xml:space="preserve"> ConTime!AE$56</f>
        <v>8</v>
      </c>
      <c r="AF76" s="197">
        <f xml:space="preserve"> ConTime!AF$56</f>
        <v>8</v>
      </c>
      <c r="AG76" s="197">
        <f xml:space="preserve"> ConTime!AG$56</f>
        <v>8</v>
      </c>
      <c r="AH76" s="197">
        <f xml:space="preserve"> ConTime!AH$56</f>
        <v>9</v>
      </c>
      <c r="AI76" s="197">
        <f xml:space="preserve"> ConTime!AI$56</f>
        <v>9</v>
      </c>
      <c r="AJ76" s="197">
        <f xml:space="preserve"> ConTime!AJ$56</f>
        <v>9</v>
      </c>
      <c r="AK76" s="197">
        <f xml:space="preserve"> ConTime!AK$56</f>
        <v>10</v>
      </c>
      <c r="AL76" s="197">
        <f xml:space="preserve"> ConTime!AL$56</f>
        <v>10</v>
      </c>
      <c r="AM76" s="197">
        <f xml:space="preserve"> ConTime!AM$56</f>
        <v>10</v>
      </c>
      <c r="AN76" s="197">
        <f xml:space="preserve"> ConTime!AN$56</f>
        <v>11</v>
      </c>
      <c r="AO76" s="197">
        <f xml:space="preserve"> ConTime!AO$56</f>
        <v>11</v>
      </c>
      <c r="AP76" s="197">
        <f xml:space="preserve"> ConTime!AP$56</f>
        <v>11</v>
      </c>
      <c r="AQ76" s="197">
        <f xml:space="preserve"> ConTime!AQ$56</f>
        <v>12</v>
      </c>
      <c r="AR76" s="197">
        <f xml:space="preserve"> ConTime!AR$56</f>
        <v>12</v>
      </c>
      <c r="AS76" s="197">
        <f xml:space="preserve"> ConTime!AS$56</f>
        <v>12</v>
      </c>
      <c r="AT76" s="197">
        <f xml:space="preserve"> ConTime!AT$56</f>
        <v>13</v>
      </c>
      <c r="AU76" s="197">
        <f xml:space="preserve"> ConTime!AU$56</f>
        <v>13</v>
      </c>
      <c r="AV76" s="197">
        <f xml:space="preserve"> ConTime!AV$56</f>
        <v>13</v>
      </c>
      <c r="AW76" s="197">
        <f xml:space="preserve"> ConTime!AW$56</f>
        <v>14</v>
      </c>
      <c r="AX76" s="197">
        <f xml:space="preserve"> ConTime!AX$56</f>
        <v>14</v>
      </c>
      <c r="AY76" s="197">
        <f xml:space="preserve"> ConTime!AY$56</f>
        <v>14</v>
      </c>
      <c r="AZ76" s="197">
        <f xml:space="preserve"> ConTime!AZ$56</f>
        <v>15</v>
      </c>
      <c r="BA76" s="197">
        <f xml:space="preserve"> ConTime!BA$56</f>
        <v>15</v>
      </c>
      <c r="BB76" s="197">
        <f xml:space="preserve"> ConTime!BB$56</f>
        <v>15</v>
      </c>
      <c r="BC76" s="197">
        <f xml:space="preserve"> ConTime!BC$56</f>
        <v>16</v>
      </c>
      <c r="BD76" s="197">
        <f xml:space="preserve"> ConTime!BD$56</f>
        <v>16</v>
      </c>
      <c r="BE76" s="197">
        <f xml:space="preserve"> ConTime!BE$56</f>
        <v>16</v>
      </c>
    </row>
    <row r="77" spans="1:57" x14ac:dyDescent="0.25">
      <c r="E77" s="12" t="str">
        <f t="shared" ref="E77:AJ77" si="26" xml:space="preserve"> E$56</f>
        <v>Construction costs - m</v>
      </c>
      <c r="F77" s="12">
        <f t="shared" si="26"/>
        <v>0</v>
      </c>
      <c r="G77" s="12" t="str">
        <f t="shared" si="26"/>
        <v>$ 000s</v>
      </c>
      <c r="H77" s="12">
        <f t="shared" si="26"/>
        <v>81100</v>
      </c>
      <c r="I77" s="12">
        <f t="shared" si="26"/>
        <v>0</v>
      </c>
      <c r="J77" s="12">
        <f t="shared" si="26"/>
        <v>0</v>
      </c>
      <c r="K77" s="12">
        <f t="shared" si="26"/>
        <v>0</v>
      </c>
      <c r="L77" s="12">
        <f t="shared" si="26"/>
        <v>0</v>
      </c>
      <c r="M77" s="12">
        <f t="shared" si="26"/>
        <v>0</v>
      </c>
      <c r="N77" s="12">
        <f t="shared" si="26"/>
        <v>0</v>
      </c>
      <c r="O77" s="12">
        <f t="shared" si="26"/>
        <v>0</v>
      </c>
      <c r="P77" s="12">
        <f t="shared" si="26"/>
        <v>0</v>
      </c>
      <c r="Q77" s="12">
        <f t="shared" si="26"/>
        <v>0</v>
      </c>
      <c r="R77" s="12">
        <f t="shared" si="26"/>
        <v>3050</v>
      </c>
      <c r="S77" s="12">
        <f t="shared" si="26"/>
        <v>7660</v>
      </c>
      <c r="T77" s="12">
        <f t="shared" si="26"/>
        <v>4116.25</v>
      </c>
      <c r="U77" s="12">
        <f t="shared" si="26"/>
        <v>4116.25</v>
      </c>
      <c r="V77" s="12">
        <f t="shared" si="26"/>
        <v>4116.25</v>
      </c>
      <c r="W77" s="12">
        <f t="shared" si="26"/>
        <v>4116.25</v>
      </c>
      <c r="X77" s="12">
        <f t="shared" si="26"/>
        <v>4116.25</v>
      </c>
      <c r="Y77" s="12">
        <f t="shared" si="26"/>
        <v>4116.25</v>
      </c>
      <c r="Z77" s="12">
        <f t="shared" si="26"/>
        <v>4116.25</v>
      </c>
      <c r="AA77" s="12">
        <f t="shared" si="26"/>
        <v>4116.25</v>
      </c>
      <c r="AB77" s="12">
        <f t="shared" si="26"/>
        <v>4116.25</v>
      </c>
      <c r="AC77" s="12">
        <f t="shared" si="26"/>
        <v>4116.25</v>
      </c>
      <c r="AD77" s="12">
        <f t="shared" si="26"/>
        <v>4116.25</v>
      </c>
      <c r="AE77" s="12">
        <f t="shared" si="26"/>
        <v>4116.25</v>
      </c>
      <c r="AF77" s="12">
        <f t="shared" si="26"/>
        <v>4116.25</v>
      </c>
      <c r="AG77" s="12">
        <f t="shared" si="26"/>
        <v>4116.25</v>
      </c>
      <c r="AH77" s="12">
        <f t="shared" si="26"/>
        <v>4116.25</v>
      </c>
      <c r="AI77" s="12">
        <f t="shared" si="26"/>
        <v>4116.25</v>
      </c>
      <c r="AJ77" s="12">
        <f t="shared" si="26"/>
        <v>4530</v>
      </c>
      <c r="AK77" s="12">
        <f t="shared" ref="AK77:BE77" si="27" xml:space="preserve"> AK$56</f>
        <v>0</v>
      </c>
      <c r="AL77" s="12">
        <f t="shared" si="27"/>
        <v>0</v>
      </c>
      <c r="AM77" s="12">
        <f t="shared" si="27"/>
        <v>0</v>
      </c>
      <c r="AN77" s="12">
        <f t="shared" si="27"/>
        <v>0</v>
      </c>
      <c r="AO77" s="12">
        <f t="shared" si="27"/>
        <v>0</v>
      </c>
      <c r="AP77" s="12">
        <f t="shared" si="27"/>
        <v>0</v>
      </c>
      <c r="AQ77" s="12">
        <f t="shared" si="27"/>
        <v>0</v>
      </c>
      <c r="AR77" s="12">
        <f t="shared" si="27"/>
        <v>0</v>
      </c>
      <c r="AS77" s="12">
        <f t="shared" si="27"/>
        <v>0</v>
      </c>
      <c r="AT77" s="12">
        <f t="shared" si="27"/>
        <v>0</v>
      </c>
      <c r="AU77" s="12">
        <f t="shared" si="27"/>
        <v>0</v>
      </c>
      <c r="AV77" s="12">
        <f t="shared" si="27"/>
        <v>0</v>
      </c>
      <c r="AW77" s="12">
        <f t="shared" si="27"/>
        <v>0</v>
      </c>
      <c r="AX77" s="12">
        <f t="shared" si="27"/>
        <v>0</v>
      </c>
      <c r="AY77" s="12">
        <f t="shared" si="27"/>
        <v>0</v>
      </c>
      <c r="AZ77" s="12">
        <f t="shared" si="27"/>
        <v>0</v>
      </c>
      <c r="BA77" s="12">
        <f t="shared" si="27"/>
        <v>0</v>
      </c>
      <c r="BB77" s="12">
        <f t="shared" si="27"/>
        <v>0</v>
      </c>
      <c r="BC77" s="12">
        <f t="shared" si="27"/>
        <v>0</v>
      </c>
      <c r="BD77" s="12">
        <f t="shared" si="27"/>
        <v>0</v>
      </c>
      <c r="BE77" s="12">
        <f t="shared" si="27"/>
        <v>0</v>
      </c>
    </row>
    <row r="78" spans="1:57" x14ac:dyDescent="0.25">
      <c r="E78" s="12" t="s">
        <v>452</v>
      </c>
      <c r="G78" s="12" t="str">
        <f xml:space="preserve"> SMU</f>
        <v>$ 000s</v>
      </c>
      <c r="H78" s="12">
        <f xml:space="preserve"> SUM(J78:BE78)</f>
        <v>81100</v>
      </c>
      <c r="J78" s="12">
        <f t="shared" ref="J78:BE78" si="28" xml:space="preserve"> SUMIF($J76:$BE76, J75, $J77:$BE77)</f>
        <v>0</v>
      </c>
      <c r="K78" s="12">
        <f t="shared" si="28"/>
        <v>0</v>
      </c>
      <c r="L78" s="12">
        <f t="shared" si="28"/>
        <v>3050</v>
      </c>
      <c r="M78" s="12">
        <f t="shared" si="28"/>
        <v>15892.5</v>
      </c>
      <c r="N78" s="12">
        <f t="shared" si="28"/>
        <v>12348.75</v>
      </c>
      <c r="O78" s="12">
        <f t="shared" si="28"/>
        <v>12348.75</v>
      </c>
      <c r="P78" s="12">
        <f t="shared" si="28"/>
        <v>12348.75</v>
      </c>
      <c r="Q78" s="12">
        <f t="shared" si="28"/>
        <v>12348.75</v>
      </c>
      <c r="R78" s="12">
        <f t="shared" si="28"/>
        <v>12762.5</v>
      </c>
      <c r="S78" s="12">
        <f t="shared" si="28"/>
        <v>0</v>
      </c>
      <c r="T78" s="12">
        <f t="shared" si="28"/>
        <v>0</v>
      </c>
      <c r="U78" s="12">
        <f t="shared" si="28"/>
        <v>0</v>
      </c>
      <c r="V78" s="12">
        <f t="shared" si="28"/>
        <v>0</v>
      </c>
      <c r="W78" s="12">
        <f t="shared" si="28"/>
        <v>0</v>
      </c>
      <c r="X78" s="12">
        <f t="shared" si="28"/>
        <v>0</v>
      </c>
      <c r="Y78" s="12">
        <f t="shared" si="28"/>
        <v>0</v>
      </c>
      <c r="Z78" s="12">
        <f t="shared" si="28"/>
        <v>0</v>
      </c>
      <c r="AA78" s="12">
        <f t="shared" si="28"/>
        <v>0</v>
      </c>
      <c r="AB78" s="12">
        <f t="shared" si="28"/>
        <v>0</v>
      </c>
      <c r="AC78" s="12">
        <f t="shared" si="28"/>
        <v>0</v>
      </c>
      <c r="AD78" s="12">
        <f t="shared" si="28"/>
        <v>0</v>
      </c>
      <c r="AE78" s="12">
        <f t="shared" si="28"/>
        <v>0</v>
      </c>
      <c r="AF78" s="12">
        <f t="shared" si="28"/>
        <v>0</v>
      </c>
      <c r="AG78" s="12">
        <f t="shared" si="28"/>
        <v>0</v>
      </c>
      <c r="AH78" s="12">
        <f t="shared" si="28"/>
        <v>0</v>
      </c>
      <c r="AI78" s="12">
        <f t="shared" si="28"/>
        <v>0</v>
      </c>
      <c r="AJ78" s="12">
        <f t="shared" si="28"/>
        <v>0</v>
      </c>
      <c r="AK78" s="12">
        <f t="shared" si="28"/>
        <v>0</v>
      </c>
      <c r="AL78" s="12">
        <f t="shared" si="28"/>
        <v>0</v>
      </c>
      <c r="AM78" s="12">
        <f t="shared" si="28"/>
        <v>0</v>
      </c>
      <c r="AN78" s="12">
        <f t="shared" si="28"/>
        <v>0</v>
      </c>
      <c r="AO78" s="12">
        <f t="shared" si="28"/>
        <v>0</v>
      </c>
      <c r="AP78" s="12">
        <f t="shared" si="28"/>
        <v>0</v>
      </c>
      <c r="AQ78" s="12">
        <f t="shared" si="28"/>
        <v>0</v>
      </c>
      <c r="AR78" s="12">
        <f t="shared" si="28"/>
        <v>0</v>
      </c>
      <c r="AS78" s="12">
        <f t="shared" si="28"/>
        <v>0</v>
      </c>
      <c r="AT78" s="12">
        <f t="shared" si="28"/>
        <v>0</v>
      </c>
      <c r="AU78" s="12">
        <f t="shared" si="28"/>
        <v>0</v>
      </c>
      <c r="AV78" s="12">
        <f t="shared" si="28"/>
        <v>0</v>
      </c>
      <c r="AW78" s="12">
        <f t="shared" si="28"/>
        <v>0</v>
      </c>
      <c r="AX78" s="12">
        <f t="shared" si="28"/>
        <v>0</v>
      </c>
      <c r="AY78" s="12">
        <f t="shared" si="28"/>
        <v>0</v>
      </c>
      <c r="AZ78" s="12">
        <f t="shared" si="28"/>
        <v>0</v>
      </c>
      <c r="BA78" s="12">
        <f t="shared" si="28"/>
        <v>0</v>
      </c>
      <c r="BB78" s="12">
        <f t="shared" si="28"/>
        <v>0</v>
      </c>
      <c r="BC78" s="12">
        <f t="shared" si="28"/>
        <v>0</v>
      </c>
      <c r="BD78" s="12">
        <f t="shared" si="28"/>
        <v>0</v>
      </c>
      <c r="BE78" s="12">
        <f t="shared" si="28"/>
        <v>0</v>
      </c>
    </row>
    <row r="79" spans="1:57" s="199" customFormat="1" x14ac:dyDescent="0.25">
      <c r="A79" s="147"/>
      <c r="B79" s="147"/>
      <c r="C79" s="148"/>
      <c r="D79" s="149"/>
      <c r="E79" s="198" t="str">
        <f xml:space="preserve"> LEFT(E78, LEN(E78) - 4)</f>
        <v>Construction costs</v>
      </c>
      <c r="F79" s="198"/>
      <c r="G79" s="198" t="str">
        <f xml:space="preserve"> SMU</f>
        <v>$ 000s</v>
      </c>
      <c r="H79" s="198">
        <f xml:space="preserve"> SUM(J79:BE79)</f>
        <v>-81100</v>
      </c>
      <c r="I79" s="150"/>
      <c r="J79" s="198">
        <f t="shared" ref="J79:BE79" si="29" xml:space="preserve"> -1 * J78</f>
        <v>0</v>
      </c>
      <c r="K79" s="198">
        <f t="shared" si="29"/>
        <v>0</v>
      </c>
      <c r="L79" s="198">
        <f t="shared" si="29"/>
        <v>-3050</v>
      </c>
      <c r="M79" s="198">
        <f t="shared" si="29"/>
        <v>-15892.5</v>
      </c>
      <c r="N79" s="198">
        <f t="shared" si="29"/>
        <v>-12348.75</v>
      </c>
      <c r="O79" s="198">
        <f t="shared" si="29"/>
        <v>-12348.75</v>
      </c>
      <c r="P79" s="198">
        <f t="shared" si="29"/>
        <v>-12348.75</v>
      </c>
      <c r="Q79" s="198">
        <f t="shared" si="29"/>
        <v>-12348.75</v>
      </c>
      <c r="R79" s="198">
        <f t="shared" si="29"/>
        <v>-12762.5</v>
      </c>
      <c r="S79" s="198">
        <f t="shared" si="29"/>
        <v>0</v>
      </c>
      <c r="T79" s="198">
        <f t="shared" si="29"/>
        <v>0</v>
      </c>
      <c r="U79" s="198">
        <f t="shared" si="29"/>
        <v>0</v>
      </c>
      <c r="V79" s="198">
        <f t="shared" si="29"/>
        <v>0</v>
      </c>
      <c r="W79" s="198">
        <f t="shared" si="29"/>
        <v>0</v>
      </c>
      <c r="X79" s="198">
        <f t="shared" si="29"/>
        <v>0</v>
      </c>
      <c r="Y79" s="198">
        <f t="shared" si="29"/>
        <v>0</v>
      </c>
      <c r="Z79" s="198">
        <f t="shared" si="29"/>
        <v>0</v>
      </c>
      <c r="AA79" s="198">
        <f t="shared" si="29"/>
        <v>0</v>
      </c>
      <c r="AB79" s="198">
        <f t="shared" si="29"/>
        <v>0</v>
      </c>
      <c r="AC79" s="198">
        <f t="shared" si="29"/>
        <v>0</v>
      </c>
      <c r="AD79" s="198">
        <f t="shared" si="29"/>
        <v>0</v>
      </c>
      <c r="AE79" s="198">
        <f t="shared" si="29"/>
        <v>0</v>
      </c>
      <c r="AF79" s="198">
        <f t="shared" si="29"/>
        <v>0</v>
      </c>
      <c r="AG79" s="198">
        <f t="shared" si="29"/>
        <v>0</v>
      </c>
      <c r="AH79" s="198">
        <f t="shared" si="29"/>
        <v>0</v>
      </c>
      <c r="AI79" s="198">
        <f t="shared" si="29"/>
        <v>0</v>
      </c>
      <c r="AJ79" s="198">
        <f t="shared" si="29"/>
        <v>0</v>
      </c>
      <c r="AK79" s="198">
        <f t="shared" si="29"/>
        <v>0</v>
      </c>
      <c r="AL79" s="198">
        <f t="shared" si="29"/>
        <v>0</v>
      </c>
      <c r="AM79" s="198">
        <f t="shared" si="29"/>
        <v>0</v>
      </c>
      <c r="AN79" s="198">
        <f t="shared" si="29"/>
        <v>0</v>
      </c>
      <c r="AO79" s="198">
        <f t="shared" si="29"/>
        <v>0</v>
      </c>
      <c r="AP79" s="198">
        <f t="shared" si="29"/>
        <v>0</v>
      </c>
      <c r="AQ79" s="198">
        <f t="shared" si="29"/>
        <v>0</v>
      </c>
      <c r="AR79" s="198">
        <f t="shared" si="29"/>
        <v>0</v>
      </c>
      <c r="AS79" s="198">
        <f t="shared" si="29"/>
        <v>0</v>
      </c>
      <c r="AT79" s="198">
        <f t="shared" si="29"/>
        <v>0</v>
      </c>
      <c r="AU79" s="198">
        <f t="shared" si="29"/>
        <v>0</v>
      </c>
      <c r="AV79" s="198">
        <f t="shared" si="29"/>
        <v>0</v>
      </c>
      <c r="AW79" s="198">
        <f t="shared" si="29"/>
        <v>0</v>
      </c>
      <c r="AX79" s="198">
        <f t="shared" si="29"/>
        <v>0</v>
      </c>
      <c r="AY79" s="198">
        <f t="shared" si="29"/>
        <v>0</v>
      </c>
      <c r="AZ79" s="198">
        <f t="shared" si="29"/>
        <v>0</v>
      </c>
      <c r="BA79" s="198">
        <f t="shared" si="29"/>
        <v>0</v>
      </c>
      <c r="BB79" s="198">
        <f t="shared" si="29"/>
        <v>0</v>
      </c>
      <c r="BC79" s="198">
        <f t="shared" si="29"/>
        <v>0</v>
      </c>
      <c r="BD79" s="198">
        <f t="shared" si="29"/>
        <v>0</v>
      </c>
      <c r="BE79" s="198">
        <f t="shared" si="29"/>
        <v>0</v>
      </c>
    </row>
    <row r="81" spans="1:57" x14ac:dyDescent="0.25">
      <c r="E81" s="648" t="str">
        <f xml:space="preserve"> Time!E$10</f>
        <v>Model column counter</v>
      </c>
      <c r="F81" s="648">
        <f xml:space="preserve"> Time!F$10</f>
        <v>0</v>
      </c>
      <c r="G81" s="648" t="str">
        <f xml:space="preserve"> Time!G$10</f>
        <v>counter</v>
      </c>
      <c r="H81" s="648">
        <f xml:space="preserve"> Time!H$10</f>
        <v>0</v>
      </c>
      <c r="I81" s="648">
        <f xml:space="preserve"> Time!I$10</f>
        <v>0</v>
      </c>
      <c r="J81" s="648">
        <f xml:space="preserve"> Time!J$10</f>
        <v>1</v>
      </c>
      <c r="K81" s="648">
        <f xml:space="preserve"> Time!K$10</f>
        <v>2</v>
      </c>
      <c r="L81" s="648">
        <f xml:space="preserve"> Time!L$10</f>
        <v>3</v>
      </c>
      <c r="M81" s="648">
        <f xml:space="preserve"> Time!M$10</f>
        <v>4</v>
      </c>
      <c r="N81" s="648">
        <f xml:space="preserve"> Time!N$10</f>
        <v>5</v>
      </c>
      <c r="O81" s="648">
        <f xml:space="preserve"> Time!O$10</f>
        <v>6</v>
      </c>
      <c r="P81" s="648">
        <f xml:space="preserve"> Time!P$10</f>
        <v>7</v>
      </c>
      <c r="Q81" s="648">
        <f xml:space="preserve"> Time!Q$10</f>
        <v>8</v>
      </c>
      <c r="R81" s="648">
        <f xml:space="preserve"> Time!R$10</f>
        <v>9</v>
      </c>
      <c r="S81" s="648">
        <f xml:space="preserve"> Time!S$10</f>
        <v>10</v>
      </c>
      <c r="T81" s="648">
        <f xml:space="preserve"> Time!T$10</f>
        <v>11</v>
      </c>
      <c r="U81" s="648">
        <f xml:space="preserve"> Time!U$10</f>
        <v>12</v>
      </c>
      <c r="V81" s="648">
        <f xml:space="preserve"> Time!V$10</f>
        <v>13</v>
      </c>
      <c r="W81" s="648">
        <f xml:space="preserve"> Time!W$10</f>
        <v>14</v>
      </c>
      <c r="X81" s="648">
        <f xml:space="preserve"> Time!X$10</f>
        <v>15</v>
      </c>
      <c r="Y81" s="648">
        <f xml:space="preserve"> Time!Y$10</f>
        <v>16</v>
      </c>
      <c r="Z81" s="648">
        <f xml:space="preserve"> Time!Z$10</f>
        <v>17</v>
      </c>
      <c r="AA81" s="648">
        <f xml:space="preserve"> Time!AA$10</f>
        <v>18</v>
      </c>
      <c r="AB81" s="648">
        <f xml:space="preserve"> Time!AB$10</f>
        <v>19</v>
      </c>
      <c r="AC81" s="648">
        <f xml:space="preserve"> Time!AC$10</f>
        <v>20</v>
      </c>
      <c r="AD81" s="648">
        <f xml:space="preserve"> Time!AD$10</f>
        <v>21</v>
      </c>
      <c r="AE81" s="648">
        <f xml:space="preserve"> Time!AE$10</f>
        <v>22</v>
      </c>
      <c r="AF81" s="648">
        <f xml:space="preserve"> Time!AF$10</f>
        <v>23</v>
      </c>
      <c r="AG81" s="648">
        <f xml:space="preserve"> Time!AG$10</f>
        <v>24</v>
      </c>
      <c r="AH81" s="648">
        <f xml:space="preserve"> Time!AH$10</f>
        <v>25</v>
      </c>
      <c r="AI81" s="648">
        <f xml:space="preserve"> Time!AI$10</f>
        <v>26</v>
      </c>
      <c r="AJ81" s="648">
        <f xml:space="preserve"> Time!AJ$10</f>
        <v>27</v>
      </c>
      <c r="AK81" s="648">
        <f xml:space="preserve"> Time!AK$10</f>
        <v>28</v>
      </c>
      <c r="AL81" s="648">
        <f xml:space="preserve"> Time!AL$10</f>
        <v>29</v>
      </c>
      <c r="AM81" s="648">
        <f xml:space="preserve"> Time!AM$10</f>
        <v>30</v>
      </c>
      <c r="AN81" s="648">
        <f xml:space="preserve"> Time!AN$10</f>
        <v>31</v>
      </c>
      <c r="AO81" s="648">
        <f xml:space="preserve"> Time!AO$10</f>
        <v>32</v>
      </c>
      <c r="AP81" s="648">
        <f xml:space="preserve"> Time!AP$10</f>
        <v>33</v>
      </c>
      <c r="AQ81" s="648">
        <f xml:space="preserve"> Time!AQ$10</f>
        <v>34</v>
      </c>
      <c r="AR81" s="648">
        <f xml:space="preserve"> Time!AR$10</f>
        <v>35</v>
      </c>
      <c r="AS81" s="648">
        <f xml:space="preserve"> Time!AS$10</f>
        <v>36</v>
      </c>
      <c r="AT81" s="648">
        <f xml:space="preserve"> Time!AT$10</f>
        <v>37</v>
      </c>
      <c r="AU81" s="648">
        <f xml:space="preserve"> Time!AU$10</f>
        <v>38</v>
      </c>
      <c r="AV81" s="648">
        <f xml:space="preserve"> Time!AV$10</f>
        <v>39</v>
      </c>
      <c r="AW81" s="648">
        <f xml:space="preserve"> Time!AW$10</f>
        <v>40</v>
      </c>
      <c r="AX81" s="648">
        <f xml:space="preserve"> Time!AX$10</f>
        <v>41</v>
      </c>
      <c r="AY81" s="648">
        <f xml:space="preserve"> Time!AY$10</f>
        <v>42</v>
      </c>
      <c r="AZ81" s="648">
        <f xml:space="preserve"> Time!AZ$10</f>
        <v>43</v>
      </c>
      <c r="BA81" s="648">
        <f xml:space="preserve"> Time!BA$10</f>
        <v>44</v>
      </c>
      <c r="BB81" s="648">
        <f xml:space="preserve"> Time!BB$10</f>
        <v>45</v>
      </c>
      <c r="BC81" s="648">
        <f xml:space="preserve"> Time!BC$10</f>
        <v>46</v>
      </c>
      <c r="BD81" s="648">
        <f xml:space="preserve"> Time!BD$10</f>
        <v>47</v>
      </c>
      <c r="BE81" s="648">
        <f xml:space="preserve"> Time!BE$10</f>
        <v>48</v>
      </c>
    </row>
    <row r="82" spans="1:57" x14ac:dyDescent="0.25">
      <c r="E82" s="197" t="str">
        <f xml:space="preserve"> ConTime!E$56</f>
        <v>Model ops period counter - m</v>
      </c>
      <c r="F82" s="197">
        <f xml:space="preserve"> ConTime!F$56</f>
        <v>0</v>
      </c>
      <c r="G82" s="197" t="str">
        <f xml:space="preserve"> ConTime!G$56</f>
        <v>counter</v>
      </c>
      <c r="H82" s="197">
        <f xml:space="preserve"> ConTime!H$56</f>
        <v>0</v>
      </c>
      <c r="I82" s="197">
        <f xml:space="preserve"> ConTime!I$56</f>
        <v>0</v>
      </c>
      <c r="J82" s="197">
        <f xml:space="preserve"> ConTime!J$56</f>
        <v>1</v>
      </c>
      <c r="K82" s="197">
        <f xml:space="preserve"> ConTime!K$56</f>
        <v>1</v>
      </c>
      <c r="L82" s="197">
        <f xml:space="preserve"> ConTime!L$56</f>
        <v>1</v>
      </c>
      <c r="M82" s="197">
        <f xml:space="preserve"> ConTime!M$56</f>
        <v>2</v>
      </c>
      <c r="N82" s="197">
        <f xml:space="preserve"> ConTime!N$56</f>
        <v>2</v>
      </c>
      <c r="O82" s="197">
        <f xml:space="preserve"> ConTime!O$56</f>
        <v>2</v>
      </c>
      <c r="P82" s="197">
        <f xml:space="preserve"> ConTime!P$56</f>
        <v>3</v>
      </c>
      <c r="Q82" s="197">
        <f xml:space="preserve"> ConTime!Q$56</f>
        <v>3</v>
      </c>
      <c r="R82" s="197">
        <f xml:space="preserve"> ConTime!R$56</f>
        <v>3</v>
      </c>
      <c r="S82" s="197">
        <f xml:space="preserve"> ConTime!S$56</f>
        <v>4</v>
      </c>
      <c r="T82" s="197">
        <f xml:space="preserve"> ConTime!T$56</f>
        <v>4</v>
      </c>
      <c r="U82" s="197">
        <f xml:space="preserve"> ConTime!U$56</f>
        <v>4</v>
      </c>
      <c r="V82" s="197">
        <f xml:space="preserve"> ConTime!V$56</f>
        <v>5</v>
      </c>
      <c r="W82" s="197">
        <f xml:space="preserve"> ConTime!W$56</f>
        <v>5</v>
      </c>
      <c r="X82" s="197">
        <f xml:space="preserve"> ConTime!X$56</f>
        <v>5</v>
      </c>
      <c r="Y82" s="197">
        <f xml:space="preserve"> ConTime!Y$56</f>
        <v>6</v>
      </c>
      <c r="Z82" s="197">
        <f xml:space="preserve"> ConTime!Z$56</f>
        <v>6</v>
      </c>
      <c r="AA82" s="197">
        <f xml:space="preserve"> ConTime!AA$56</f>
        <v>6</v>
      </c>
      <c r="AB82" s="197">
        <f xml:space="preserve"> ConTime!AB$56</f>
        <v>7</v>
      </c>
      <c r="AC82" s="197">
        <f xml:space="preserve"> ConTime!AC$56</f>
        <v>7</v>
      </c>
      <c r="AD82" s="197">
        <f xml:space="preserve"> ConTime!AD$56</f>
        <v>7</v>
      </c>
      <c r="AE82" s="197">
        <f xml:space="preserve"> ConTime!AE$56</f>
        <v>8</v>
      </c>
      <c r="AF82" s="197">
        <f xml:space="preserve"> ConTime!AF$56</f>
        <v>8</v>
      </c>
      <c r="AG82" s="197">
        <f xml:space="preserve"> ConTime!AG$56</f>
        <v>8</v>
      </c>
      <c r="AH82" s="197">
        <f xml:space="preserve"> ConTime!AH$56</f>
        <v>9</v>
      </c>
      <c r="AI82" s="197">
        <f xml:space="preserve"> ConTime!AI$56</f>
        <v>9</v>
      </c>
      <c r="AJ82" s="197">
        <f xml:space="preserve"> ConTime!AJ$56</f>
        <v>9</v>
      </c>
      <c r="AK82" s="197">
        <f xml:space="preserve"> ConTime!AK$56</f>
        <v>10</v>
      </c>
      <c r="AL82" s="197">
        <f xml:space="preserve"> ConTime!AL$56</f>
        <v>10</v>
      </c>
      <c r="AM82" s="197">
        <f xml:space="preserve"> ConTime!AM$56</f>
        <v>10</v>
      </c>
      <c r="AN82" s="197">
        <f xml:space="preserve"> ConTime!AN$56</f>
        <v>11</v>
      </c>
      <c r="AO82" s="197">
        <f xml:space="preserve"> ConTime!AO$56</f>
        <v>11</v>
      </c>
      <c r="AP82" s="197">
        <f xml:space="preserve"> ConTime!AP$56</f>
        <v>11</v>
      </c>
      <c r="AQ82" s="197">
        <f xml:space="preserve"> ConTime!AQ$56</f>
        <v>12</v>
      </c>
      <c r="AR82" s="197">
        <f xml:space="preserve"> ConTime!AR$56</f>
        <v>12</v>
      </c>
      <c r="AS82" s="197">
        <f xml:space="preserve"> ConTime!AS$56</f>
        <v>12</v>
      </c>
      <c r="AT82" s="197">
        <f xml:space="preserve"> ConTime!AT$56</f>
        <v>13</v>
      </c>
      <c r="AU82" s="197">
        <f xml:space="preserve"> ConTime!AU$56</f>
        <v>13</v>
      </c>
      <c r="AV82" s="197">
        <f xml:space="preserve"> ConTime!AV$56</f>
        <v>13</v>
      </c>
      <c r="AW82" s="197">
        <f xml:space="preserve"> ConTime!AW$56</f>
        <v>14</v>
      </c>
      <c r="AX82" s="197">
        <f xml:space="preserve"> ConTime!AX$56</f>
        <v>14</v>
      </c>
      <c r="AY82" s="197">
        <f xml:space="preserve"> ConTime!AY$56</f>
        <v>14</v>
      </c>
      <c r="AZ82" s="197">
        <f xml:space="preserve"> ConTime!AZ$56</f>
        <v>15</v>
      </c>
      <c r="BA82" s="197">
        <f xml:space="preserve"> ConTime!BA$56</f>
        <v>15</v>
      </c>
      <c r="BB82" s="197">
        <f xml:space="preserve"> ConTime!BB$56</f>
        <v>15</v>
      </c>
      <c r="BC82" s="197">
        <f xml:space="preserve"> ConTime!BC$56</f>
        <v>16</v>
      </c>
      <c r="BD82" s="197">
        <f xml:space="preserve"> ConTime!BD$56</f>
        <v>16</v>
      </c>
      <c r="BE82" s="197">
        <f xml:space="preserve"> ConTime!BE$56</f>
        <v>16</v>
      </c>
    </row>
    <row r="83" spans="1:57" x14ac:dyDescent="0.25">
      <c r="E83" s="12" t="str">
        <f t="shared" ref="E83:AJ83" si="30" xml:space="preserve"> E$65</f>
        <v>Pre-funding of working capital - m</v>
      </c>
      <c r="F83" s="12">
        <f t="shared" si="30"/>
        <v>0</v>
      </c>
      <c r="G83" s="12" t="str">
        <f t="shared" si="30"/>
        <v>$ 000s</v>
      </c>
      <c r="H83" s="12">
        <f t="shared" si="30"/>
        <v>1443.9900621424704</v>
      </c>
      <c r="I83" s="12">
        <f t="shared" si="30"/>
        <v>0</v>
      </c>
      <c r="J83" s="12">
        <f t="shared" si="30"/>
        <v>0</v>
      </c>
      <c r="K83" s="12">
        <f t="shared" si="30"/>
        <v>0</v>
      </c>
      <c r="L83" s="12">
        <f t="shared" si="30"/>
        <v>0</v>
      </c>
      <c r="M83" s="12">
        <f t="shared" si="30"/>
        <v>0</v>
      </c>
      <c r="N83" s="12">
        <f t="shared" si="30"/>
        <v>0</v>
      </c>
      <c r="O83" s="12">
        <f t="shared" si="30"/>
        <v>0</v>
      </c>
      <c r="P83" s="12">
        <f t="shared" si="30"/>
        <v>0</v>
      </c>
      <c r="Q83" s="12">
        <f t="shared" si="30"/>
        <v>0</v>
      </c>
      <c r="R83" s="12">
        <f t="shared" si="30"/>
        <v>0</v>
      </c>
      <c r="S83" s="12">
        <f t="shared" si="30"/>
        <v>0</v>
      </c>
      <c r="T83" s="12">
        <f t="shared" si="30"/>
        <v>0</v>
      </c>
      <c r="U83" s="12">
        <f t="shared" si="30"/>
        <v>0</v>
      </c>
      <c r="V83" s="12">
        <f t="shared" si="30"/>
        <v>0</v>
      </c>
      <c r="W83" s="12">
        <f t="shared" si="30"/>
        <v>0</v>
      </c>
      <c r="X83" s="12">
        <f t="shared" si="30"/>
        <v>0</v>
      </c>
      <c r="Y83" s="12">
        <f t="shared" si="30"/>
        <v>0</v>
      </c>
      <c r="Z83" s="12">
        <f t="shared" si="30"/>
        <v>0</v>
      </c>
      <c r="AA83" s="12">
        <f t="shared" si="30"/>
        <v>0</v>
      </c>
      <c r="AB83" s="12">
        <f t="shared" si="30"/>
        <v>0</v>
      </c>
      <c r="AC83" s="12">
        <f t="shared" si="30"/>
        <v>0</v>
      </c>
      <c r="AD83" s="12">
        <f t="shared" si="30"/>
        <v>0</v>
      </c>
      <c r="AE83" s="12">
        <f t="shared" si="30"/>
        <v>0</v>
      </c>
      <c r="AF83" s="12">
        <f t="shared" si="30"/>
        <v>0</v>
      </c>
      <c r="AG83" s="12">
        <f t="shared" si="30"/>
        <v>0</v>
      </c>
      <c r="AH83" s="12">
        <f t="shared" si="30"/>
        <v>0</v>
      </c>
      <c r="AI83" s="12">
        <f t="shared" si="30"/>
        <v>0</v>
      </c>
      <c r="AJ83" s="12">
        <f t="shared" si="30"/>
        <v>1443.9900621424704</v>
      </c>
      <c r="AK83" s="12">
        <f t="shared" ref="AK83:BE83" si="31" xml:space="preserve"> AK$65</f>
        <v>0</v>
      </c>
      <c r="AL83" s="12">
        <f t="shared" si="31"/>
        <v>0</v>
      </c>
      <c r="AM83" s="12">
        <f t="shared" si="31"/>
        <v>0</v>
      </c>
      <c r="AN83" s="12">
        <f t="shared" si="31"/>
        <v>0</v>
      </c>
      <c r="AO83" s="12">
        <f t="shared" si="31"/>
        <v>0</v>
      </c>
      <c r="AP83" s="12">
        <f t="shared" si="31"/>
        <v>0</v>
      </c>
      <c r="AQ83" s="12">
        <f t="shared" si="31"/>
        <v>0</v>
      </c>
      <c r="AR83" s="12">
        <f t="shared" si="31"/>
        <v>0</v>
      </c>
      <c r="AS83" s="12">
        <f t="shared" si="31"/>
        <v>0</v>
      </c>
      <c r="AT83" s="12">
        <f t="shared" si="31"/>
        <v>0</v>
      </c>
      <c r="AU83" s="12">
        <f t="shared" si="31"/>
        <v>0</v>
      </c>
      <c r="AV83" s="12">
        <f t="shared" si="31"/>
        <v>0</v>
      </c>
      <c r="AW83" s="12">
        <f t="shared" si="31"/>
        <v>0</v>
      </c>
      <c r="AX83" s="12">
        <f t="shared" si="31"/>
        <v>0</v>
      </c>
      <c r="AY83" s="12">
        <f t="shared" si="31"/>
        <v>0</v>
      </c>
      <c r="AZ83" s="12">
        <f t="shared" si="31"/>
        <v>0</v>
      </c>
      <c r="BA83" s="12">
        <f t="shared" si="31"/>
        <v>0</v>
      </c>
      <c r="BB83" s="12">
        <f t="shared" si="31"/>
        <v>0</v>
      </c>
      <c r="BC83" s="12">
        <f t="shared" si="31"/>
        <v>0</v>
      </c>
      <c r="BD83" s="12">
        <f t="shared" si="31"/>
        <v>0</v>
      </c>
      <c r="BE83" s="12">
        <f t="shared" si="31"/>
        <v>0</v>
      </c>
    </row>
    <row r="84" spans="1:57" x14ac:dyDescent="0.25">
      <c r="E84" s="12" t="s">
        <v>473</v>
      </c>
      <c r="G84" s="12" t="str">
        <f xml:space="preserve"> SMU</f>
        <v>$ 000s</v>
      </c>
      <c r="H84" s="12">
        <f xml:space="preserve"> SUM(J84:BE84)</f>
        <v>1443.9900621424704</v>
      </c>
      <c r="J84" s="12">
        <f t="shared" ref="J84:BE84" si="32" xml:space="preserve"> SUMIF($J82:$BE82, J81, $J83:$BE83)</f>
        <v>0</v>
      </c>
      <c r="K84" s="12">
        <f t="shared" si="32"/>
        <v>0</v>
      </c>
      <c r="L84" s="12">
        <f t="shared" si="32"/>
        <v>0</v>
      </c>
      <c r="M84" s="12">
        <f t="shared" si="32"/>
        <v>0</v>
      </c>
      <c r="N84" s="12">
        <f t="shared" si="32"/>
        <v>0</v>
      </c>
      <c r="O84" s="12">
        <f t="shared" si="32"/>
        <v>0</v>
      </c>
      <c r="P84" s="12">
        <f t="shared" si="32"/>
        <v>0</v>
      </c>
      <c r="Q84" s="12">
        <f t="shared" si="32"/>
        <v>0</v>
      </c>
      <c r="R84" s="12">
        <f t="shared" si="32"/>
        <v>1443.9900621424704</v>
      </c>
      <c r="S84" s="12">
        <f t="shared" si="32"/>
        <v>0</v>
      </c>
      <c r="T84" s="12">
        <f t="shared" si="32"/>
        <v>0</v>
      </c>
      <c r="U84" s="12">
        <f t="shared" si="32"/>
        <v>0</v>
      </c>
      <c r="V84" s="12">
        <f t="shared" si="32"/>
        <v>0</v>
      </c>
      <c r="W84" s="12">
        <f t="shared" si="32"/>
        <v>0</v>
      </c>
      <c r="X84" s="12">
        <f t="shared" si="32"/>
        <v>0</v>
      </c>
      <c r="Y84" s="12">
        <f t="shared" si="32"/>
        <v>0</v>
      </c>
      <c r="Z84" s="12">
        <f t="shared" si="32"/>
        <v>0</v>
      </c>
      <c r="AA84" s="12">
        <f t="shared" si="32"/>
        <v>0</v>
      </c>
      <c r="AB84" s="12">
        <f t="shared" si="32"/>
        <v>0</v>
      </c>
      <c r="AC84" s="12">
        <f t="shared" si="32"/>
        <v>0</v>
      </c>
      <c r="AD84" s="12">
        <f t="shared" si="32"/>
        <v>0</v>
      </c>
      <c r="AE84" s="12">
        <f t="shared" si="32"/>
        <v>0</v>
      </c>
      <c r="AF84" s="12">
        <f t="shared" si="32"/>
        <v>0</v>
      </c>
      <c r="AG84" s="12">
        <f t="shared" si="32"/>
        <v>0</v>
      </c>
      <c r="AH84" s="12">
        <f t="shared" si="32"/>
        <v>0</v>
      </c>
      <c r="AI84" s="12">
        <f t="shared" si="32"/>
        <v>0</v>
      </c>
      <c r="AJ84" s="12">
        <f t="shared" si="32"/>
        <v>0</v>
      </c>
      <c r="AK84" s="12">
        <f t="shared" si="32"/>
        <v>0</v>
      </c>
      <c r="AL84" s="12">
        <f t="shared" si="32"/>
        <v>0</v>
      </c>
      <c r="AM84" s="12">
        <f t="shared" si="32"/>
        <v>0</v>
      </c>
      <c r="AN84" s="12">
        <f t="shared" si="32"/>
        <v>0</v>
      </c>
      <c r="AO84" s="12">
        <f t="shared" si="32"/>
        <v>0</v>
      </c>
      <c r="AP84" s="12">
        <f t="shared" si="32"/>
        <v>0</v>
      </c>
      <c r="AQ84" s="12">
        <f t="shared" si="32"/>
        <v>0</v>
      </c>
      <c r="AR84" s="12">
        <f t="shared" si="32"/>
        <v>0</v>
      </c>
      <c r="AS84" s="12">
        <f t="shared" si="32"/>
        <v>0</v>
      </c>
      <c r="AT84" s="12">
        <f t="shared" si="32"/>
        <v>0</v>
      </c>
      <c r="AU84" s="12">
        <f t="shared" si="32"/>
        <v>0</v>
      </c>
      <c r="AV84" s="12">
        <f t="shared" si="32"/>
        <v>0</v>
      </c>
      <c r="AW84" s="12">
        <f t="shared" si="32"/>
        <v>0</v>
      </c>
      <c r="AX84" s="12">
        <f t="shared" si="32"/>
        <v>0</v>
      </c>
      <c r="AY84" s="12">
        <f t="shared" si="32"/>
        <v>0</v>
      </c>
      <c r="AZ84" s="12">
        <f t="shared" si="32"/>
        <v>0</v>
      </c>
      <c r="BA84" s="12">
        <f t="shared" si="32"/>
        <v>0</v>
      </c>
      <c r="BB84" s="12">
        <f t="shared" si="32"/>
        <v>0</v>
      </c>
      <c r="BC84" s="12">
        <f t="shared" si="32"/>
        <v>0</v>
      </c>
      <c r="BD84" s="12">
        <f t="shared" si="32"/>
        <v>0</v>
      </c>
      <c r="BE84" s="12">
        <f t="shared" si="32"/>
        <v>0</v>
      </c>
    </row>
    <row r="85" spans="1:57" s="199" customFormat="1" x14ac:dyDescent="0.25">
      <c r="A85" s="147"/>
      <c r="B85" s="147"/>
      <c r="C85" s="148"/>
      <c r="D85" s="149"/>
      <c r="E85" s="198" t="str">
        <f xml:space="preserve"> LEFT(E84, LEN(E84) - 4)</f>
        <v>Pre-funding of working capital</v>
      </c>
      <c r="F85" s="198"/>
      <c r="G85" s="198" t="str">
        <f xml:space="preserve"> SMU</f>
        <v>$ 000s</v>
      </c>
      <c r="H85" s="198">
        <f xml:space="preserve"> SUM(J85:BE85)</f>
        <v>-1443.9900621424704</v>
      </c>
      <c r="I85" s="150"/>
      <c r="J85" s="198">
        <f t="shared" ref="J85:BE85" si="33" xml:space="preserve"> -1 * J84</f>
        <v>0</v>
      </c>
      <c r="K85" s="198">
        <f t="shared" si="33"/>
        <v>0</v>
      </c>
      <c r="L85" s="198">
        <f t="shared" si="33"/>
        <v>0</v>
      </c>
      <c r="M85" s="198">
        <f t="shared" si="33"/>
        <v>0</v>
      </c>
      <c r="N85" s="198">
        <f t="shared" si="33"/>
        <v>0</v>
      </c>
      <c r="O85" s="198">
        <f t="shared" si="33"/>
        <v>0</v>
      </c>
      <c r="P85" s="198">
        <f t="shared" si="33"/>
        <v>0</v>
      </c>
      <c r="Q85" s="198">
        <f t="shared" si="33"/>
        <v>0</v>
      </c>
      <c r="R85" s="198">
        <f t="shared" si="33"/>
        <v>-1443.9900621424704</v>
      </c>
      <c r="S85" s="198">
        <f t="shared" si="33"/>
        <v>0</v>
      </c>
      <c r="T85" s="198">
        <f t="shared" si="33"/>
        <v>0</v>
      </c>
      <c r="U85" s="198">
        <f t="shared" si="33"/>
        <v>0</v>
      </c>
      <c r="V85" s="198">
        <f t="shared" si="33"/>
        <v>0</v>
      </c>
      <c r="W85" s="198">
        <f t="shared" si="33"/>
        <v>0</v>
      </c>
      <c r="X85" s="198">
        <f t="shared" si="33"/>
        <v>0</v>
      </c>
      <c r="Y85" s="198">
        <f t="shared" si="33"/>
        <v>0</v>
      </c>
      <c r="Z85" s="198">
        <f t="shared" si="33"/>
        <v>0</v>
      </c>
      <c r="AA85" s="198">
        <f t="shared" si="33"/>
        <v>0</v>
      </c>
      <c r="AB85" s="198">
        <f t="shared" si="33"/>
        <v>0</v>
      </c>
      <c r="AC85" s="198">
        <f t="shared" si="33"/>
        <v>0</v>
      </c>
      <c r="AD85" s="198">
        <f t="shared" si="33"/>
        <v>0</v>
      </c>
      <c r="AE85" s="198">
        <f t="shared" si="33"/>
        <v>0</v>
      </c>
      <c r="AF85" s="198">
        <f t="shared" si="33"/>
        <v>0</v>
      </c>
      <c r="AG85" s="198">
        <f t="shared" si="33"/>
        <v>0</v>
      </c>
      <c r="AH85" s="198">
        <f t="shared" si="33"/>
        <v>0</v>
      </c>
      <c r="AI85" s="198">
        <f t="shared" si="33"/>
        <v>0</v>
      </c>
      <c r="AJ85" s="198">
        <f t="shared" si="33"/>
        <v>0</v>
      </c>
      <c r="AK85" s="198">
        <f t="shared" si="33"/>
        <v>0</v>
      </c>
      <c r="AL85" s="198">
        <f t="shared" si="33"/>
        <v>0</v>
      </c>
      <c r="AM85" s="198">
        <f t="shared" si="33"/>
        <v>0</v>
      </c>
      <c r="AN85" s="198">
        <f t="shared" si="33"/>
        <v>0</v>
      </c>
      <c r="AO85" s="198">
        <f t="shared" si="33"/>
        <v>0</v>
      </c>
      <c r="AP85" s="198">
        <f t="shared" si="33"/>
        <v>0</v>
      </c>
      <c r="AQ85" s="198">
        <f t="shared" si="33"/>
        <v>0</v>
      </c>
      <c r="AR85" s="198">
        <f t="shared" si="33"/>
        <v>0</v>
      </c>
      <c r="AS85" s="198">
        <f t="shared" si="33"/>
        <v>0</v>
      </c>
      <c r="AT85" s="198">
        <f t="shared" si="33"/>
        <v>0</v>
      </c>
      <c r="AU85" s="198">
        <f t="shared" si="33"/>
        <v>0</v>
      </c>
      <c r="AV85" s="198">
        <f t="shared" si="33"/>
        <v>0</v>
      </c>
      <c r="AW85" s="198">
        <f t="shared" si="33"/>
        <v>0</v>
      </c>
      <c r="AX85" s="198">
        <f t="shared" si="33"/>
        <v>0</v>
      </c>
      <c r="AY85" s="198">
        <f t="shared" si="33"/>
        <v>0</v>
      </c>
      <c r="AZ85" s="198">
        <f t="shared" si="33"/>
        <v>0</v>
      </c>
      <c r="BA85" s="198">
        <f t="shared" si="33"/>
        <v>0</v>
      </c>
      <c r="BB85" s="198">
        <f t="shared" si="33"/>
        <v>0</v>
      </c>
      <c r="BC85" s="198">
        <f t="shared" si="33"/>
        <v>0</v>
      </c>
      <c r="BD85" s="198">
        <f t="shared" si="33"/>
        <v>0</v>
      </c>
      <c r="BE85" s="198">
        <f t="shared" si="33"/>
        <v>0</v>
      </c>
    </row>
    <row r="87" spans="1:57" x14ac:dyDescent="0.25">
      <c r="E87" s="648" t="str">
        <f xml:space="preserve"> Time!E$10</f>
        <v>Model column counter</v>
      </c>
      <c r="F87" s="648">
        <f xml:space="preserve"> Time!F$10</f>
        <v>0</v>
      </c>
      <c r="G87" s="648" t="str">
        <f xml:space="preserve"> Time!G$10</f>
        <v>counter</v>
      </c>
      <c r="H87" s="648">
        <f xml:space="preserve"> Time!H$10</f>
        <v>0</v>
      </c>
      <c r="I87" s="648">
        <f xml:space="preserve"> Time!I$10</f>
        <v>0</v>
      </c>
      <c r="J87" s="648">
        <f xml:space="preserve"> Time!J$10</f>
        <v>1</v>
      </c>
      <c r="K87" s="648">
        <f xml:space="preserve"> Time!K$10</f>
        <v>2</v>
      </c>
      <c r="L87" s="648">
        <f xml:space="preserve"> Time!L$10</f>
        <v>3</v>
      </c>
      <c r="M87" s="648">
        <f xml:space="preserve"> Time!M$10</f>
        <v>4</v>
      </c>
      <c r="N87" s="648">
        <f xml:space="preserve"> Time!N$10</f>
        <v>5</v>
      </c>
      <c r="O87" s="648">
        <f xml:space="preserve"> Time!O$10</f>
        <v>6</v>
      </c>
      <c r="P87" s="648">
        <f xml:space="preserve"> Time!P$10</f>
        <v>7</v>
      </c>
      <c r="Q87" s="648">
        <f xml:space="preserve"> Time!Q$10</f>
        <v>8</v>
      </c>
      <c r="R87" s="648">
        <f xml:space="preserve"> Time!R$10</f>
        <v>9</v>
      </c>
      <c r="S87" s="648">
        <f xml:space="preserve"> Time!S$10</f>
        <v>10</v>
      </c>
      <c r="T87" s="648">
        <f xml:space="preserve"> Time!T$10</f>
        <v>11</v>
      </c>
      <c r="U87" s="648">
        <f xml:space="preserve"> Time!U$10</f>
        <v>12</v>
      </c>
      <c r="V87" s="648">
        <f xml:space="preserve"> Time!V$10</f>
        <v>13</v>
      </c>
      <c r="W87" s="648">
        <f xml:space="preserve"> Time!W$10</f>
        <v>14</v>
      </c>
      <c r="X87" s="648">
        <f xml:space="preserve"> Time!X$10</f>
        <v>15</v>
      </c>
      <c r="Y87" s="648">
        <f xml:space="preserve"> Time!Y$10</f>
        <v>16</v>
      </c>
      <c r="Z87" s="648">
        <f xml:space="preserve"> Time!Z$10</f>
        <v>17</v>
      </c>
      <c r="AA87" s="648">
        <f xml:space="preserve"> Time!AA$10</f>
        <v>18</v>
      </c>
      <c r="AB87" s="648">
        <f xml:space="preserve"> Time!AB$10</f>
        <v>19</v>
      </c>
      <c r="AC87" s="648">
        <f xml:space="preserve"> Time!AC$10</f>
        <v>20</v>
      </c>
      <c r="AD87" s="648">
        <f xml:space="preserve"> Time!AD$10</f>
        <v>21</v>
      </c>
      <c r="AE87" s="648">
        <f xml:space="preserve"> Time!AE$10</f>
        <v>22</v>
      </c>
      <c r="AF87" s="648">
        <f xml:space="preserve"> Time!AF$10</f>
        <v>23</v>
      </c>
      <c r="AG87" s="648">
        <f xml:space="preserve"> Time!AG$10</f>
        <v>24</v>
      </c>
      <c r="AH87" s="648">
        <f xml:space="preserve"> Time!AH$10</f>
        <v>25</v>
      </c>
      <c r="AI87" s="648">
        <f xml:space="preserve"> Time!AI$10</f>
        <v>26</v>
      </c>
      <c r="AJ87" s="648">
        <f xml:space="preserve"> Time!AJ$10</f>
        <v>27</v>
      </c>
      <c r="AK87" s="648">
        <f xml:space="preserve"> Time!AK$10</f>
        <v>28</v>
      </c>
      <c r="AL87" s="648">
        <f xml:space="preserve"> Time!AL$10</f>
        <v>29</v>
      </c>
      <c r="AM87" s="648">
        <f xml:space="preserve"> Time!AM$10</f>
        <v>30</v>
      </c>
      <c r="AN87" s="648">
        <f xml:space="preserve"> Time!AN$10</f>
        <v>31</v>
      </c>
      <c r="AO87" s="648">
        <f xml:space="preserve"> Time!AO$10</f>
        <v>32</v>
      </c>
      <c r="AP87" s="648">
        <f xml:space="preserve"> Time!AP$10</f>
        <v>33</v>
      </c>
      <c r="AQ87" s="648">
        <f xml:space="preserve"> Time!AQ$10</f>
        <v>34</v>
      </c>
      <c r="AR87" s="648">
        <f xml:space="preserve"> Time!AR$10</f>
        <v>35</v>
      </c>
      <c r="AS87" s="648">
        <f xml:space="preserve"> Time!AS$10</f>
        <v>36</v>
      </c>
      <c r="AT87" s="648">
        <f xml:space="preserve"> Time!AT$10</f>
        <v>37</v>
      </c>
      <c r="AU87" s="648">
        <f xml:space="preserve"> Time!AU$10</f>
        <v>38</v>
      </c>
      <c r="AV87" s="648">
        <f xml:space="preserve"> Time!AV$10</f>
        <v>39</v>
      </c>
      <c r="AW87" s="648">
        <f xml:space="preserve"> Time!AW$10</f>
        <v>40</v>
      </c>
      <c r="AX87" s="648">
        <f xml:space="preserve"> Time!AX$10</f>
        <v>41</v>
      </c>
      <c r="AY87" s="648">
        <f xml:space="preserve"> Time!AY$10</f>
        <v>42</v>
      </c>
      <c r="AZ87" s="648">
        <f xml:space="preserve"> Time!AZ$10</f>
        <v>43</v>
      </c>
      <c r="BA87" s="648">
        <f xml:space="preserve"> Time!BA$10</f>
        <v>44</v>
      </c>
      <c r="BB87" s="648">
        <f xml:space="preserve"> Time!BB$10</f>
        <v>45</v>
      </c>
      <c r="BC87" s="648">
        <f xml:space="preserve"> Time!BC$10</f>
        <v>46</v>
      </c>
      <c r="BD87" s="648">
        <f xml:space="preserve"> Time!BD$10</f>
        <v>47</v>
      </c>
      <c r="BE87" s="648">
        <f xml:space="preserve"> Time!BE$10</f>
        <v>48</v>
      </c>
    </row>
    <row r="88" spans="1:57" x14ac:dyDescent="0.25">
      <c r="E88" s="197" t="str">
        <f xml:space="preserve"> ConTime!E$56</f>
        <v>Model ops period counter - m</v>
      </c>
      <c r="F88" s="197">
        <f xml:space="preserve"> ConTime!F$56</f>
        <v>0</v>
      </c>
      <c r="G88" s="197" t="str">
        <f xml:space="preserve"> ConTime!G$56</f>
        <v>counter</v>
      </c>
      <c r="H88" s="197">
        <f xml:space="preserve"> ConTime!H$56</f>
        <v>0</v>
      </c>
      <c r="I88" s="197">
        <f xml:space="preserve"> ConTime!I$56</f>
        <v>0</v>
      </c>
      <c r="J88" s="197">
        <f xml:space="preserve"> ConTime!J$56</f>
        <v>1</v>
      </c>
      <c r="K88" s="197">
        <f xml:space="preserve"> ConTime!K$56</f>
        <v>1</v>
      </c>
      <c r="L88" s="197">
        <f xml:space="preserve"> ConTime!L$56</f>
        <v>1</v>
      </c>
      <c r="M88" s="197">
        <f xml:space="preserve"> ConTime!M$56</f>
        <v>2</v>
      </c>
      <c r="N88" s="197">
        <f xml:space="preserve"> ConTime!N$56</f>
        <v>2</v>
      </c>
      <c r="O88" s="197">
        <f xml:space="preserve"> ConTime!O$56</f>
        <v>2</v>
      </c>
      <c r="P88" s="197">
        <f xml:space="preserve"> ConTime!P$56</f>
        <v>3</v>
      </c>
      <c r="Q88" s="197">
        <f xml:space="preserve"> ConTime!Q$56</f>
        <v>3</v>
      </c>
      <c r="R88" s="197">
        <f xml:space="preserve"> ConTime!R$56</f>
        <v>3</v>
      </c>
      <c r="S88" s="197">
        <f xml:space="preserve"> ConTime!S$56</f>
        <v>4</v>
      </c>
      <c r="T88" s="197">
        <f xml:space="preserve"> ConTime!T$56</f>
        <v>4</v>
      </c>
      <c r="U88" s="197">
        <f xml:space="preserve"> ConTime!U$56</f>
        <v>4</v>
      </c>
      <c r="V88" s="197">
        <f xml:space="preserve"> ConTime!V$56</f>
        <v>5</v>
      </c>
      <c r="W88" s="197">
        <f xml:space="preserve"> ConTime!W$56</f>
        <v>5</v>
      </c>
      <c r="X88" s="197">
        <f xml:space="preserve"> ConTime!X$56</f>
        <v>5</v>
      </c>
      <c r="Y88" s="197">
        <f xml:space="preserve"> ConTime!Y$56</f>
        <v>6</v>
      </c>
      <c r="Z88" s="197">
        <f xml:space="preserve"> ConTime!Z$56</f>
        <v>6</v>
      </c>
      <c r="AA88" s="197">
        <f xml:space="preserve"> ConTime!AA$56</f>
        <v>6</v>
      </c>
      <c r="AB88" s="197">
        <f xml:space="preserve"> ConTime!AB$56</f>
        <v>7</v>
      </c>
      <c r="AC88" s="197">
        <f xml:space="preserve"> ConTime!AC$56</f>
        <v>7</v>
      </c>
      <c r="AD88" s="197">
        <f xml:space="preserve"> ConTime!AD$56</f>
        <v>7</v>
      </c>
      <c r="AE88" s="197">
        <f xml:space="preserve"> ConTime!AE$56</f>
        <v>8</v>
      </c>
      <c r="AF88" s="197">
        <f xml:space="preserve"> ConTime!AF$56</f>
        <v>8</v>
      </c>
      <c r="AG88" s="197">
        <f xml:space="preserve"> ConTime!AG$56</f>
        <v>8</v>
      </c>
      <c r="AH88" s="197">
        <f xml:space="preserve"> ConTime!AH$56</f>
        <v>9</v>
      </c>
      <c r="AI88" s="197">
        <f xml:space="preserve"> ConTime!AI$56</f>
        <v>9</v>
      </c>
      <c r="AJ88" s="197">
        <f xml:space="preserve"> ConTime!AJ$56</f>
        <v>9</v>
      </c>
      <c r="AK88" s="197">
        <f xml:space="preserve"> ConTime!AK$56</f>
        <v>10</v>
      </c>
      <c r="AL88" s="197">
        <f xml:space="preserve"> ConTime!AL$56</f>
        <v>10</v>
      </c>
      <c r="AM88" s="197">
        <f xml:space="preserve"> ConTime!AM$56</f>
        <v>10</v>
      </c>
      <c r="AN88" s="197">
        <f xml:space="preserve"> ConTime!AN$56</f>
        <v>11</v>
      </c>
      <c r="AO88" s="197">
        <f xml:space="preserve"> ConTime!AO$56</f>
        <v>11</v>
      </c>
      <c r="AP88" s="197">
        <f xml:space="preserve"> ConTime!AP$56</f>
        <v>11</v>
      </c>
      <c r="AQ88" s="197">
        <f xml:space="preserve"> ConTime!AQ$56</f>
        <v>12</v>
      </c>
      <c r="AR88" s="197">
        <f xml:space="preserve"> ConTime!AR$56</f>
        <v>12</v>
      </c>
      <c r="AS88" s="197">
        <f xml:space="preserve"> ConTime!AS$56</f>
        <v>12</v>
      </c>
      <c r="AT88" s="197">
        <f xml:space="preserve"> ConTime!AT$56</f>
        <v>13</v>
      </c>
      <c r="AU88" s="197">
        <f xml:space="preserve"> ConTime!AU$56</f>
        <v>13</v>
      </c>
      <c r="AV88" s="197">
        <f xml:space="preserve"> ConTime!AV$56</f>
        <v>13</v>
      </c>
      <c r="AW88" s="197">
        <f xml:space="preserve"> ConTime!AW$56</f>
        <v>14</v>
      </c>
      <c r="AX88" s="197">
        <f xml:space="preserve"> ConTime!AX$56</f>
        <v>14</v>
      </c>
      <c r="AY88" s="197">
        <f xml:space="preserve"> ConTime!AY$56</f>
        <v>14</v>
      </c>
      <c r="AZ88" s="197">
        <f xml:space="preserve"> ConTime!AZ$56</f>
        <v>15</v>
      </c>
      <c r="BA88" s="197">
        <f xml:space="preserve"> ConTime!BA$56</f>
        <v>15</v>
      </c>
      <c r="BB88" s="197">
        <f xml:space="preserve"> ConTime!BB$56</f>
        <v>15</v>
      </c>
      <c r="BC88" s="197">
        <f xml:space="preserve"> ConTime!BC$56</f>
        <v>16</v>
      </c>
      <c r="BD88" s="197">
        <f xml:space="preserve"> ConTime!BD$56</f>
        <v>16</v>
      </c>
      <c r="BE88" s="197">
        <f xml:space="preserve"> ConTime!BE$56</f>
        <v>16</v>
      </c>
    </row>
    <row r="89" spans="1:57" x14ac:dyDescent="0.25">
      <c r="E89" s="12" t="str">
        <f t="shared" ref="E89:AJ89" si="34" xml:space="preserve"> E$70</f>
        <v>Pre-funding of DSRA - m</v>
      </c>
      <c r="F89" s="12">
        <f t="shared" si="34"/>
        <v>0</v>
      </c>
      <c r="G89" s="12" t="str">
        <f t="shared" si="34"/>
        <v>$ 000s</v>
      </c>
      <c r="H89" s="12">
        <f t="shared" si="34"/>
        <v>3444.3289314719805</v>
      </c>
      <c r="I89" s="12">
        <f t="shared" si="34"/>
        <v>0</v>
      </c>
      <c r="J89" s="12">
        <f t="shared" si="34"/>
        <v>0</v>
      </c>
      <c r="K89" s="12">
        <f t="shared" si="34"/>
        <v>0</v>
      </c>
      <c r="L89" s="12">
        <f t="shared" si="34"/>
        <v>0</v>
      </c>
      <c r="M89" s="12">
        <f t="shared" si="34"/>
        <v>0</v>
      </c>
      <c r="N89" s="12">
        <f t="shared" si="34"/>
        <v>0</v>
      </c>
      <c r="O89" s="12">
        <f t="shared" si="34"/>
        <v>0</v>
      </c>
      <c r="P89" s="12">
        <f t="shared" si="34"/>
        <v>0</v>
      </c>
      <c r="Q89" s="12">
        <f t="shared" si="34"/>
        <v>0</v>
      </c>
      <c r="R89" s="12">
        <f t="shared" si="34"/>
        <v>0</v>
      </c>
      <c r="S89" s="12">
        <f t="shared" si="34"/>
        <v>0</v>
      </c>
      <c r="T89" s="12">
        <f t="shared" si="34"/>
        <v>0</v>
      </c>
      <c r="U89" s="12">
        <f t="shared" si="34"/>
        <v>0</v>
      </c>
      <c r="V89" s="12">
        <f t="shared" si="34"/>
        <v>0</v>
      </c>
      <c r="W89" s="12">
        <f t="shared" si="34"/>
        <v>0</v>
      </c>
      <c r="X89" s="12">
        <f t="shared" si="34"/>
        <v>0</v>
      </c>
      <c r="Y89" s="12">
        <f t="shared" si="34"/>
        <v>0</v>
      </c>
      <c r="Z89" s="12">
        <f t="shared" si="34"/>
        <v>0</v>
      </c>
      <c r="AA89" s="12">
        <f t="shared" si="34"/>
        <v>0</v>
      </c>
      <c r="AB89" s="12">
        <f t="shared" si="34"/>
        <v>0</v>
      </c>
      <c r="AC89" s="12">
        <f t="shared" si="34"/>
        <v>0</v>
      </c>
      <c r="AD89" s="12">
        <f t="shared" si="34"/>
        <v>0</v>
      </c>
      <c r="AE89" s="12">
        <f t="shared" si="34"/>
        <v>0</v>
      </c>
      <c r="AF89" s="12">
        <f t="shared" si="34"/>
        <v>0</v>
      </c>
      <c r="AG89" s="12">
        <f t="shared" si="34"/>
        <v>0</v>
      </c>
      <c r="AH89" s="12">
        <f t="shared" si="34"/>
        <v>0</v>
      </c>
      <c r="AI89" s="12">
        <f t="shared" si="34"/>
        <v>0</v>
      </c>
      <c r="AJ89" s="12">
        <f t="shared" si="34"/>
        <v>3444.3289314719805</v>
      </c>
      <c r="AK89" s="12">
        <f t="shared" ref="AK89:BE89" si="35" xml:space="preserve"> AK$70</f>
        <v>0</v>
      </c>
      <c r="AL89" s="12">
        <f t="shared" si="35"/>
        <v>0</v>
      </c>
      <c r="AM89" s="12">
        <f t="shared" si="35"/>
        <v>0</v>
      </c>
      <c r="AN89" s="12">
        <f t="shared" si="35"/>
        <v>0</v>
      </c>
      <c r="AO89" s="12">
        <f t="shared" si="35"/>
        <v>0</v>
      </c>
      <c r="AP89" s="12">
        <f t="shared" si="35"/>
        <v>0</v>
      </c>
      <c r="AQ89" s="12">
        <f t="shared" si="35"/>
        <v>0</v>
      </c>
      <c r="AR89" s="12">
        <f t="shared" si="35"/>
        <v>0</v>
      </c>
      <c r="AS89" s="12">
        <f t="shared" si="35"/>
        <v>0</v>
      </c>
      <c r="AT89" s="12">
        <f t="shared" si="35"/>
        <v>0</v>
      </c>
      <c r="AU89" s="12">
        <f t="shared" si="35"/>
        <v>0</v>
      </c>
      <c r="AV89" s="12">
        <f t="shared" si="35"/>
        <v>0</v>
      </c>
      <c r="AW89" s="12">
        <f t="shared" si="35"/>
        <v>0</v>
      </c>
      <c r="AX89" s="12">
        <f t="shared" si="35"/>
        <v>0</v>
      </c>
      <c r="AY89" s="12">
        <f t="shared" si="35"/>
        <v>0</v>
      </c>
      <c r="AZ89" s="12">
        <f t="shared" si="35"/>
        <v>0</v>
      </c>
      <c r="BA89" s="12">
        <f t="shared" si="35"/>
        <v>0</v>
      </c>
      <c r="BB89" s="12">
        <f t="shared" si="35"/>
        <v>0</v>
      </c>
      <c r="BC89" s="12">
        <f t="shared" si="35"/>
        <v>0</v>
      </c>
      <c r="BD89" s="12">
        <f t="shared" si="35"/>
        <v>0</v>
      </c>
      <c r="BE89" s="12">
        <f t="shared" si="35"/>
        <v>0</v>
      </c>
    </row>
    <row r="90" spans="1:57" x14ac:dyDescent="0.25">
      <c r="E90" s="12" t="s">
        <v>546</v>
      </c>
      <c r="G90" s="12" t="str">
        <f xml:space="preserve"> SMU</f>
        <v>$ 000s</v>
      </c>
      <c r="H90" s="12">
        <f xml:space="preserve"> SUM(J90:BE90)</f>
        <v>3444.3289314719805</v>
      </c>
      <c r="J90" s="12">
        <f t="shared" ref="J90:BE90" si="36" xml:space="preserve"> SUMIF($J88:$BE88, J87, $J89:$BE89)</f>
        <v>0</v>
      </c>
      <c r="K90" s="12">
        <f t="shared" si="36"/>
        <v>0</v>
      </c>
      <c r="L90" s="12">
        <f t="shared" si="36"/>
        <v>0</v>
      </c>
      <c r="M90" s="12">
        <f t="shared" si="36"/>
        <v>0</v>
      </c>
      <c r="N90" s="12">
        <f t="shared" si="36"/>
        <v>0</v>
      </c>
      <c r="O90" s="12">
        <f t="shared" si="36"/>
        <v>0</v>
      </c>
      <c r="P90" s="12">
        <f t="shared" si="36"/>
        <v>0</v>
      </c>
      <c r="Q90" s="12">
        <f t="shared" si="36"/>
        <v>0</v>
      </c>
      <c r="R90" s="12">
        <f t="shared" si="36"/>
        <v>3444.3289314719805</v>
      </c>
      <c r="S90" s="12">
        <f t="shared" si="36"/>
        <v>0</v>
      </c>
      <c r="T90" s="12">
        <f t="shared" si="36"/>
        <v>0</v>
      </c>
      <c r="U90" s="12">
        <f t="shared" si="36"/>
        <v>0</v>
      </c>
      <c r="V90" s="12">
        <f t="shared" si="36"/>
        <v>0</v>
      </c>
      <c r="W90" s="12">
        <f t="shared" si="36"/>
        <v>0</v>
      </c>
      <c r="X90" s="12">
        <f t="shared" si="36"/>
        <v>0</v>
      </c>
      <c r="Y90" s="12">
        <f t="shared" si="36"/>
        <v>0</v>
      </c>
      <c r="Z90" s="12">
        <f t="shared" si="36"/>
        <v>0</v>
      </c>
      <c r="AA90" s="12">
        <f t="shared" si="36"/>
        <v>0</v>
      </c>
      <c r="AB90" s="12">
        <f t="shared" si="36"/>
        <v>0</v>
      </c>
      <c r="AC90" s="12">
        <f t="shared" si="36"/>
        <v>0</v>
      </c>
      <c r="AD90" s="12">
        <f t="shared" si="36"/>
        <v>0</v>
      </c>
      <c r="AE90" s="12">
        <f t="shared" si="36"/>
        <v>0</v>
      </c>
      <c r="AF90" s="12">
        <f t="shared" si="36"/>
        <v>0</v>
      </c>
      <c r="AG90" s="12">
        <f t="shared" si="36"/>
        <v>0</v>
      </c>
      <c r="AH90" s="12">
        <f t="shared" si="36"/>
        <v>0</v>
      </c>
      <c r="AI90" s="12">
        <f t="shared" si="36"/>
        <v>0</v>
      </c>
      <c r="AJ90" s="12">
        <f t="shared" si="36"/>
        <v>0</v>
      </c>
      <c r="AK90" s="12">
        <f t="shared" si="36"/>
        <v>0</v>
      </c>
      <c r="AL90" s="12">
        <f t="shared" si="36"/>
        <v>0</v>
      </c>
      <c r="AM90" s="12">
        <f t="shared" si="36"/>
        <v>0</v>
      </c>
      <c r="AN90" s="12">
        <f t="shared" si="36"/>
        <v>0</v>
      </c>
      <c r="AO90" s="12">
        <f t="shared" si="36"/>
        <v>0</v>
      </c>
      <c r="AP90" s="12">
        <f t="shared" si="36"/>
        <v>0</v>
      </c>
      <c r="AQ90" s="12">
        <f t="shared" si="36"/>
        <v>0</v>
      </c>
      <c r="AR90" s="12">
        <f t="shared" si="36"/>
        <v>0</v>
      </c>
      <c r="AS90" s="12">
        <f t="shared" si="36"/>
        <v>0</v>
      </c>
      <c r="AT90" s="12">
        <f t="shared" si="36"/>
        <v>0</v>
      </c>
      <c r="AU90" s="12">
        <f t="shared" si="36"/>
        <v>0</v>
      </c>
      <c r="AV90" s="12">
        <f t="shared" si="36"/>
        <v>0</v>
      </c>
      <c r="AW90" s="12">
        <f t="shared" si="36"/>
        <v>0</v>
      </c>
      <c r="AX90" s="12">
        <f t="shared" si="36"/>
        <v>0</v>
      </c>
      <c r="AY90" s="12">
        <f t="shared" si="36"/>
        <v>0</v>
      </c>
      <c r="AZ90" s="12">
        <f t="shared" si="36"/>
        <v>0</v>
      </c>
      <c r="BA90" s="12">
        <f t="shared" si="36"/>
        <v>0</v>
      </c>
      <c r="BB90" s="12">
        <f t="shared" si="36"/>
        <v>0</v>
      </c>
      <c r="BC90" s="12">
        <f t="shared" si="36"/>
        <v>0</v>
      </c>
      <c r="BD90" s="12">
        <f t="shared" si="36"/>
        <v>0</v>
      </c>
      <c r="BE90" s="12">
        <f t="shared" si="36"/>
        <v>0</v>
      </c>
    </row>
    <row r="91" spans="1:57" s="199" customFormat="1" x14ac:dyDescent="0.25">
      <c r="A91" s="147"/>
      <c r="B91" s="147"/>
      <c r="C91" s="148"/>
      <c r="D91" s="149"/>
      <c r="E91" s="198" t="str">
        <f xml:space="preserve"> LEFT(E90, LEN(E90) - 4)</f>
        <v>Pre-funding of DSRA</v>
      </c>
      <c r="F91" s="198"/>
      <c r="G91" s="198" t="str">
        <f xml:space="preserve"> SMU</f>
        <v>$ 000s</v>
      </c>
      <c r="H91" s="198">
        <f xml:space="preserve"> SUM(J91:BE91)</f>
        <v>-3444.3289314719805</v>
      </c>
      <c r="I91" s="150"/>
      <c r="J91" s="198">
        <f t="shared" ref="J91:BE91" si="37" xml:space="preserve"> -1 * J90</f>
        <v>0</v>
      </c>
      <c r="K91" s="198">
        <f t="shared" si="37"/>
        <v>0</v>
      </c>
      <c r="L91" s="198">
        <f t="shared" si="37"/>
        <v>0</v>
      </c>
      <c r="M91" s="198">
        <f t="shared" si="37"/>
        <v>0</v>
      </c>
      <c r="N91" s="198">
        <f t="shared" si="37"/>
        <v>0</v>
      </c>
      <c r="O91" s="198">
        <f t="shared" si="37"/>
        <v>0</v>
      </c>
      <c r="P91" s="198">
        <f t="shared" si="37"/>
        <v>0</v>
      </c>
      <c r="Q91" s="198">
        <f t="shared" si="37"/>
        <v>0</v>
      </c>
      <c r="R91" s="198">
        <f t="shared" si="37"/>
        <v>-3444.3289314719805</v>
      </c>
      <c r="S91" s="198">
        <f t="shared" si="37"/>
        <v>0</v>
      </c>
      <c r="T91" s="198">
        <f t="shared" si="37"/>
        <v>0</v>
      </c>
      <c r="U91" s="198">
        <f t="shared" si="37"/>
        <v>0</v>
      </c>
      <c r="V91" s="198">
        <f t="shared" si="37"/>
        <v>0</v>
      </c>
      <c r="W91" s="198">
        <f t="shared" si="37"/>
        <v>0</v>
      </c>
      <c r="X91" s="198">
        <f t="shared" si="37"/>
        <v>0</v>
      </c>
      <c r="Y91" s="198">
        <f t="shared" si="37"/>
        <v>0</v>
      </c>
      <c r="Z91" s="198">
        <f t="shared" si="37"/>
        <v>0</v>
      </c>
      <c r="AA91" s="198">
        <f t="shared" si="37"/>
        <v>0</v>
      </c>
      <c r="AB91" s="198">
        <f t="shared" si="37"/>
        <v>0</v>
      </c>
      <c r="AC91" s="198">
        <f t="shared" si="37"/>
        <v>0</v>
      </c>
      <c r="AD91" s="198">
        <f t="shared" si="37"/>
        <v>0</v>
      </c>
      <c r="AE91" s="198">
        <f t="shared" si="37"/>
        <v>0</v>
      </c>
      <c r="AF91" s="198">
        <f t="shared" si="37"/>
        <v>0</v>
      </c>
      <c r="AG91" s="198">
        <f t="shared" si="37"/>
        <v>0</v>
      </c>
      <c r="AH91" s="198">
        <f t="shared" si="37"/>
        <v>0</v>
      </c>
      <c r="AI91" s="198">
        <f t="shared" si="37"/>
        <v>0</v>
      </c>
      <c r="AJ91" s="198">
        <f t="shared" si="37"/>
        <v>0</v>
      </c>
      <c r="AK91" s="198">
        <f t="shared" si="37"/>
        <v>0</v>
      </c>
      <c r="AL91" s="198">
        <f t="shared" si="37"/>
        <v>0</v>
      </c>
      <c r="AM91" s="198">
        <f t="shared" si="37"/>
        <v>0</v>
      </c>
      <c r="AN91" s="198">
        <f t="shared" si="37"/>
        <v>0</v>
      </c>
      <c r="AO91" s="198">
        <f t="shared" si="37"/>
        <v>0</v>
      </c>
      <c r="AP91" s="198">
        <f t="shared" si="37"/>
        <v>0</v>
      </c>
      <c r="AQ91" s="198">
        <f t="shared" si="37"/>
        <v>0</v>
      </c>
      <c r="AR91" s="198">
        <f t="shared" si="37"/>
        <v>0</v>
      </c>
      <c r="AS91" s="198">
        <f t="shared" si="37"/>
        <v>0</v>
      </c>
      <c r="AT91" s="198">
        <f t="shared" si="37"/>
        <v>0</v>
      </c>
      <c r="AU91" s="198">
        <f t="shared" si="37"/>
        <v>0</v>
      </c>
      <c r="AV91" s="198">
        <f t="shared" si="37"/>
        <v>0</v>
      </c>
      <c r="AW91" s="198">
        <f t="shared" si="37"/>
        <v>0</v>
      </c>
      <c r="AX91" s="198">
        <f t="shared" si="37"/>
        <v>0</v>
      </c>
      <c r="AY91" s="198">
        <f t="shared" si="37"/>
        <v>0</v>
      </c>
      <c r="AZ91" s="198">
        <f t="shared" si="37"/>
        <v>0</v>
      </c>
      <c r="BA91" s="198">
        <f t="shared" si="37"/>
        <v>0</v>
      </c>
      <c r="BB91" s="198">
        <f t="shared" si="37"/>
        <v>0</v>
      </c>
      <c r="BC91" s="198">
        <f t="shared" si="37"/>
        <v>0</v>
      </c>
      <c r="BD91" s="198">
        <f t="shared" si="37"/>
        <v>0</v>
      </c>
      <c r="BE91" s="198">
        <f t="shared" si="37"/>
        <v>0</v>
      </c>
    </row>
    <row r="94" spans="1:57" x14ac:dyDescent="0.25">
      <c r="A94" s="15" t="s">
        <v>63</v>
      </c>
    </row>
  </sheetData>
  <conditionalFormatting sqref="J3:BE3">
    <cfRule type="cellIs" dxfId="250" priority="8" stopIfTrue="1" operator="equal">
      <formula>"Construction"</formula>
    </cfRule>
    <cfRule type="cellIs" dxfId="249" priority="9" stopIfTrue="1" operator="equal">
      <formula>"Operations"</formula>
    </cfRule>
  </conditionalFormatting>
  <conditionalFormatting sqref="J3:BE3">
    <cfRule type="cellIs" dxfId="248" priority="7" operator="equal">
      <formula>"Fin Close"</formula>
    </cfRule>
  </conditionalFormatting>
  <conditionalFormatting sqref="J3:BE3">
    <cfRule type="cellIs" dxfId="247" priority="5" operator="equal">
      <formula>"PPA ext."</formula>
    </cfRule>
    <cfRule type="cellIs" dxfId="246" priority="6" operator="equal">
      <formula>"Delay"</formula>
    </cfRule>
  </conditionalFormatting>
  <conditionalFormatting sqref="F2:F4">
    <cfRule type="cellIs" dxfId="245" priority="1" stopIfTrue="1" operator="notEqual">
      <formula>0</formula>
    </cfRule>
    <cfRule type="cellIs" dxfId="244" priority="2" stopIfTrue="1" operator="equal">
      <formula>""</formula>
    </cfRule>
  </conditionalFormatting>
  <conditionalFormatting sqref="F2:F4">
    <cfRule type="cellIs" dxfId="243" priority="3" stopIfTrue="1" operator="notEqual">
      <formula>0</formula>
    </cfRule>
    <cfRule type="cellIs" dxfId="242" priority="4" stopIfTrue="1" operator="equal">
      <formula>""</formula>
    </cfRule>
  </conditionalFormatting>
  <dataValidations disablePrompts="1" count="1">
    <dataValidation allowBlank="1" showInputMessage="1" showErrorMessage="1" sqref="E9:H9 E13:H13 E21:H21 E27:H27 E32:H32 E37:H37 E42:H42" xr:uid="{4FC4BD48-1697-4644-A0DF-23A71E6F28F5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99F68-23B6-4F6D-B5A3-93E862BB0F78}">
  <sheetPr codeName="Sheet22">
    <tabColor theme="1" tint="0.499984740745262"/>
    <outlinePr summaryBelow="0" summaryRight="0"/>
  </sheetPr>
  <dimension ref="A1:KT243"/>
  <sheetViews>
    <sheetView defaultGridColor="0" colorId="8" zoomScale="50" zoomScaleNormal="70" workbookViewId="0">
      <pane xSplit="9" ySplit="5" topLeftCell="J58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16384" width="11.54296875" hidden="1"/>
  </cols>
  <sheetData>
    <row r="1" spans="1:306" s="39" customFormat="1" ht="25" x14ac:dyDescent="0.25">
      <c r="A1" s="24" t="str">
        <f ca="1" xml:space="preserve"> RIGHT(CELL("filename", A1), LEN(CELL("filename", A1)) - SEARCH("]", CELL("filename", A1))) &amp; " - " &amp; InpC!F3</f>
        <v>ConFin - Base case 1</v>
      </c>
      <c r="B1" s="15"/>
      <c r="C1" s="21"/>
      <c r="D1" s="49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579" customFormat="1" x14ac:dyDescent="0.25">
      <c r="C2" s="304"/>
      <c r="D2" s="305"/>
      <c r="E2" s="205" t="str">
        <f xml:space="preserve"> ConTime!E$23</f>
        <v>Model period ending - m</v>
      </c>
      <c r="F2" s="580">
        <f xml:space="preserve"> Check!$F$9</f>
        <v>0</v>
      </c>
      <c r="G2" s="581" t="s">
        <v>23</v>
      </c>
      <c r="H2" s="205"/>
      <c r="I2" s="514"/>
      <c r="J2" s="206">
        <f xml:space="preserve"> ConTime!J$23</f>
        <v>44135</v>
      </c>
      <c r="K2" s="206">
        <f xml:space="preserve"> ConTime!K$23</f>
        <v>44165</v>
      </c>
      <c r="L2" s="206">
        <f xml:space="preserve"> ConTime!L$23</f>
        <v>44196</v>
      </c>
      <c r="M2" s="206">
        <f xml:space="preserve"> ConTime!M$23</f>
        <v>44227</v>
      </c>
      <c r="N2" s="206">
        <f xml:space="preserve"> ConTime!N$23</f>
        <v>44255</v>
      </c>
      <c r="O2" s="206">
        <f xml:space="preserve"> ConTime!O$23</f>
        <v>44286</v>
      </c>
      <c r="P2" s="206">
        <f xml:space="preserve"> ConTime!P$23</f>
        <v>44316</v>
      </c>
      <c r="Q2" s="206">
        <f xml:space="preserve"> ConTime!Q$23</f>
        <v>44347</v>
      </c>
      <c r="R2" s="206">
        <f xml:space="preserve"> ConTime!R$23</f>
        <v>44377</v>
      </c>
      <c r="S2" s="206">
        <f xml:space="preserve"> ConTime!S$23</f>
        <v>44408</v>
      </c>
      <c r="T2" s="206">
        <f xml:space="preserve"> ConTime!T$23</f>
        <v>44439</v>
      </c>
      <c r="U2" s="206">
        <f xml:space="preserve"> ConTime!U$23</f>
        <v>44469</v>
      </c>
      <c r="V2" s="206">
        <f xml:space="preserve"> ConTime!V$23</f>
        <v>44500</v>
      </c>
      <c r="W2" s="206">
        <f xml:space="preserve"> ConTime!W$23</f>
        <v>44530</v>
      </c>
      <c r="X2" s="206">
        <f xml:space="preserve"> ConTime!X$23</f>
        <v>44561</v>
      </c>
      <c r="Y2" s="206">
        <f xml:space="preserve"> ConTime!Y$23</f>
        <v>44592</v>
      </c>
      <c r="Z2" s="206">
        <f xml:space="preserve"> ConTime!Z$23</f>
        <v>44620</v>
      </c>
      <c r="AA2" s="206">
        <f xml:space="preserve"> ConTime!AA$23</f>
        <v>44651</v>
      </c>
      <c r="AB2" s="206">
        <f xml:space="preserve"> ConTime!AB$23</f>
        <v>44681</v>
      </c>
      <c r="AC2" s="206">
        <f xml:space="preserve"> ConTime!AC$23</f>
        <v>44712</v>
      </c>
      <c r="AD2" s="206">
        <f xml:space="preserve"> ConTime!AD$23</f>
        <v>44742</v>
      </c>
      <c r="AE2" s="206">
        <f xml:space="preserve"> ConTime!AE$23</f>
        <v>44773</v>
      </c>
      <c r="AF2" s="206">
        <f xml:space="preserve"> ConTime!AF$23</f>
        <v>44804</v>
      </c>
      <c r="AG2" s="206">
        <f xml:space="preserve"> ConTime!AG$23</f>
        <v>44834</v>
      </c>
      <c r="AH2" s="206">
        <f xml:space="preserve"> ConTime!AH$23</f>
        <v>44865</v>
      </c>
      <c r="AI2" s="206">
        <f xml:space="preserve"> ConTime!AI$23</f>
        <v>44895</v>
      </c>
      <c r="AJ2" s="206">
        <f xml:space="preserve"> ConTime!AJ$23</f>
        <v>44926</v>
      </c>
      <c r="AK2" s="206">
        <f xml:space="preserve"> ConTime!AK$23</f>
        <v>44957</v>
      </c>
      <c r="AL2" s="206">
        <f xml:space="preserve"> ConTime!AL$23</f>
        <v>44985</v>
      </c>
      <c r="AM2" s="206">
        <f xml:space="preserve"> ConTime!AM$23</f>
        <v>45016</v>
      </c>
      <c r="AN2" s="206">
        <f xml:space="preserve"> ConTime!AN$23</f>
        <v>45046</v>
      </c>
      <c r="AO2" s="206">
        <f xml:space="preserve"> ConTime!AO$23</f>
        <v>45077</v>
      </c>
      <c r="AP2" s="206">
        <f xml:space="preserve"> ConTime!AP$23</f>
        <v>45107</v>
      </c>
      <c r="AQ2" s="206">
        <f xml:space="preserve"> ConTime!AQ$23</f>
        <v>45138</v>
      </c>
      <c r="AR2" s="206">
        <f xml:space="preserve"> ConTime!AR$23</f>
        <v>45169</v>
      </c>
      <c r="AS2" s="206">
        <f xml:space="preserve"> ConTime!AS$23</f>
        <v>45199</v>
      </c>
      <c r="AT2" s="206">
        <f xml:space="preserve"> ConTime!AT$23</f>
        <v>45230</v>
      </c>
      <c r="AU2" s="206">
        <f xml:space="preserve"> ConTime!AU$23</f>
        <v>45260</v>
      </c>
      <c r="AV2" s="206">
        <f xml:space="preserve"> ConTime!AV$23</f>
        <v>45291</v>
      </c>
      <c r="AW2" s="206">
        <f xml:space="preserve"> ConTime!AW$23</f>
        <v>45322</v>
      </c>
      <c r="AX2" s="206">
        <f xml:space="preserve"> ConTime!AX$23</f>
        <v>45351</v>
      </c>
      <c r="AY2" s="206">
        <f xml:space="preserve"> ConTime!AY$23</f>
        <v>45382</v>
      </c>
      <c r="AZ2" s="206">
        <f xml:space="preserve"> ConTime!AZ$23</f>
        <v>45412</v>
      </c>
      <c r="BA2" s="206">
        <f xml:space="preserve"> ConTime!BA$23</f>
        <v>45443</v>
      </c>
      <c r="BB2" s="206">
        <f xml:space="preserve"> ConTime!BB$23</f>
        <v>45473</v>
      </c>
      <c r="BC2" s="206">
        <f xml:space="preserve"> ConTime!BC$23</f>
        <v>45504</v>
      </c>
      <c r="BD2" s="206">
        <f xml:space="preserve"> ConTime!BD$23</f>
        <v>45535</v>
      </c>
      <c r="BE2" s="206">
        <f xml:space="preserve"> ConTime!BE$23</f>
        <v>45565</v>
      </c>
      <c r="BF2" s="202"/>
      <c r="BG2" s="202"/>
      <c r="BH2" s="202"/>
      <c r="BI2" s="202"/>
      <c r="BJ2" s="202"/>
      <c r="BK2" s="202"/>
      <c r="BL2" s="202"/>
      <c r="BM2" s="202"/>
      <c r="BN2" s="202"/>
      <c r="BO2" s="202"/>
      <c r="BP2" s="202"/>
      <c r="BQ2" s="202"/>
      <c r="BR2" s="202"/>
      <c r="BS2" s="202"/>
      <c r="BT2" s="202"/>
      <c r="BU2" s="202"/>
      <c r="BV2" s="202"/>
      <c r="BW2" s="202"/>
      <c r="BX2" s="202"/>
      <c r="BY2" s="202"/>
      <c r="BZ2" s="202"/>
      <c r="CA2" s="202"/>
      <c r="CB2" s="202"/>
      <c r="CC2" s="202"/>
      <c r="CD2" s="202"/>
      <c r="CE2" s="202"/>
      <c r="CF2" s="202"/>
      <c r="CG2" s="202"/>
      <c r="CH2" s="202"/>
      <c r="CI2" s="202"/>
      <c r="CJ2" s="202"/>
      <c r="CK2" s="202"/>
      <c r="CL2" s="202"/>
      <c r="CM2" s="202"/>
      <c r="CN2" s="202"/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2"/>
      <c r="DB2" s="202"/>
      <c r="DC2" s="202"/>
      <c r="DD2" s="202"/>
      <c r="DE2" s="202"/>
      <c r="DF2" s="202"/>
      <c r="DG2" s="202"/>
      <c r="DH2" s="202"/>
      <c r="DI2" s="202"/>
      <c r="DJ2" s="202"/>
      <c r="DK2" s="202"/>
      <c r="DL2" s="202"/>
      <c r="DM2" s="202"/>
      <c r="DN2" s="202"/>
      <c r="DO2" s="202"/>
      <c r="DP2" s="202"/>
      <c r="DQ2" s="202"/>
      <c r="DR2" s="202"/>
      <c r="DS2" s="202"/>
      <c r="DT2" s="202"/>
      <c r="DU2" s="202"/>
      <c r="DV2" s="202"/>
      <c r="DW2" s="202"/>
      <c r="DX2" s="202"/>
      <c r="DY2" s="202"/>
      <c r="DZ2" s="202"/>
      <c r="EA2" s="202"/>
      <c r="EB2" s="202"/>
      <c r="EC2" s="202"/>
      <c r="ED2" s="202"/>
      <c r="EE2" s="202"/>
      <c r="EF2" s="202"/>
      <c r="EG2" s="202"/>
      <c r="EH2" s="202"/>
      <c r="EI2" s="202"/>
      <c r="EJ2" s="202"/>
      <c r="EK2" s="202"/>
      <c r="EL2" s="202"/>
      <c r="EM2" s="202"/>
      <c r="EN2" s="202"/>
      <c r="EO2" s="202"/>
      <c r="EP2" s="202"/>
      <c r="EQ2" s="202"/>
      <c r="ER2" s="202"/>
      <c r="ES2" s="202"/>
      <c r="ET2" s="202"/>
      <c r="EU2" s="202"/>
      <c r="EV2" s="202"/>
      <c r="EW2" s="202"/>
      <c r="EX2" s="202"/>
      <c r="EY2" s="202"/>
      <c r="EZ2" s="202"/>
      <c r="FA2" s="202"/>
      <c r="FB2" s="202"/>
      <c r="FC2" s="202"/>
      <c r="FD2" s="202"/>
      <c r="FE2" s="202"/>
      <c r="FF2" s="202"/>
      <c r="FG2" s="202"/>
      <c r="FH2" s="202"/>
      <c r="FI2" s="202"/>
      <c r="FJ2" s="202"/>
      <c r="FK2" s="202"/>
      <c r="FL2" s="202"/>
      <c r="FM2" s="202"/>
      <c r="FN2" s="202"/>
      <c r="FO2" s="202"/>
      <c r="FP2" s="202"/>
      <c r="FQ2" s="202"/>
      <c r="FR2" s="202"/>
      <c r="FS2" s="202"/>
      <c r="FT2" s="202"/>
      <c r="FU2" s="202"/>
      <c r="FV2" s="202"/>
      <c r="FW2" s="202"/>
      <c r="FX2" s="202"/>
      <c r="FY2" s="202"/>
      <c r="FZ2" s="202"/>
      <c r="GA2" s="202"/>
      <c r="GB2" s="202"/>
      <c r="GC2" s="202"/>
      <c r="GD2" s="202"/>
      <c r="GE2" s="202"/>
      <c r="GF2" s="202"/>
      <c r="GG2" s="202"/>
      <c r="GH2" s="202"/>
      <c r="GI2" s="202"/>
      <c r="GJ2" s="202"/>
      <c r="GK2" s="202"/>
      <c r="GL2" s="202"/>
      <c r="GM2" s="202"/>
      <c r="GN2" s="202"/>
      <c r="GO2" s="202"/>
      <c r="GP2" s="202"/>
      <c r="GQ2" s="202"/>
      <c r="GR2" s="202"/>
      <c r="GS2" s="202"/>
      <c r="GT2" s="202"/>
      <c r="GU2" s="202"/>
      <c r="GV2" s="202"/>
      <c r="GW2" s="202"/>
      <c r="GX2" s="202"/>
      <c r="GY2" s="202"/>
      <c r="GZ2" s="202"/>
      <c r="HA2" s="202"/>
      <c r="HB2" s="202"/>
      <c r="HC2" s="202"/>
      <c r="HD2" s="202"/>
      <c r="HE2" s="202"/>
      <c r="HF2" s="202"/>
      <c r="HG2" s="202"/>
      <c r="HH2" s="202"/>
      <c r="HI2" s="202"/>
      <c r="HJ2" s="202"/>
      <c r="HK2" s="202"/>
      <c r="HL2" s="202"/>
      <c r="HM2" s="202"/>
      <c r="HN2" s="202"/>
      <c r="HO2" s="202"/>
      <c r="HP2" s="202"/>
      <c r="HQ2" s="202"/>
      <c r="HR2" s="202"/>
      <c r="HS2" s="202"/>
      <c r="HT2" s="202"/>
      <c r="HU2" s="202"/>
      <c r="HV2" s="202"/>
      <c r="HW2" s="202"/>
      <c r="HX2" s="202"/>
      <c r="HY2" s="202"/>
      <c r="HZ2" s="202"/>
      <c r="IA2" s="202"/>
      <c r="IB2" s="202"/>
      <c r="IC2" s="202"/>
      <c r="ID2" s="202"/>
      <c r="IE2" s="202"/>
      <c r="IF2" s="202"/>
      <c r="IG2" s="202"/>
      <c r="IH2" s="202"/>
      <c r="II2" s="202"/>
      <c r="IJ2" s="202"/>
      <c r="IK2" s="202"/>
      <c r="IL2" s="202"/>
      <c r="IM2" s="202"/>
      <c r="IN2" s="202"/>
      <c r="IO2" s="202"/>
      <c r="IP2" s="202"/>
      <c r="IQ2" s="202"/>
      <c r="IR2" s="202"/>
      <c r="IS2" s="202"/>
      <c r="IT2" s="202"/>
      <c r="IU2" s="202"/>
      <c r="IV2" s="202"/>
      <c r="IW2" s="202"/>
      <c r="IX2" s="202"/>
      <c r="IY2" s="202"/>
      <c r="IZ2" s="202"/>
      <c r="JA2" s="202"/>
      <c r="JB2" s="202"/>
      <c r="JC2" s="202"/>
      <c r="JD2" s="202"/>
      <c r="JE2" s="202"/>
      <c r="JF2" s="202"/>
      <c r="JG2" s="202"/>
      <c r="JH2" s="202"/>
      <c r="JI2" s="202"/>
      <c r="JJ2" s="202"/>
      <c r="JK2" s="202"/>
      <c r="JL2" s="202"/>
      <c r="JM2" s="202"/>
      <c r="JN2" s="202"/>
      <c r="JO2" s="202"/>
      <c r="JP2" s="202"/>
      <c r="JQ2" s="202"/>
      <c r="JR2" s="202"/>
      <c r="JS2" s="202"/>
      <c r="JT2" s="202"/>
      <c r="JU2" s="202"/>
      <c r="JV2" s="202"/>
      <c r="JW2" s="202"/>
      <c r="JX2" s="202"/>
      <c r="JY2" s="202"/>
      <c r="JZ2" s="202"/>
      <c r="KA2" s="202"/>
      <c r="KB2" s="202"/>
      <c r="KC2" s="202"/>
      <c r="KD2" s="202"/>
      <c r="KE2" s="202"/>
      <c r="KF2" s="202"/>
      <c r="KG2" s="202"/>
      <c r="KH2" s="202"/>
      <c r="KI2" s="202"/>
      <c r="KJ2" s="202"/>
      <c r="KK2" s="202"/>
      <c r="KL2" s="202"/>
      <c r="KM2" s="202"/>
      <c r="KN2" s="202"/>
      <c r="KO2" s="202"/>
      <c r="KP2" s="202"/>
      <c r="KQ2" s="202"/>
      <c r="KR2" s="202"/>
      <c r="KS2" s="202"/>
      <c r="KT2" s="202"/>
    </row>
    <row r="3" spans="1:306" s="292" customFormat="1" x14ac:dyDescent="0.25">
      <c r="A3" s="247"/>
      <c r="B3" s="247"/>
      <c r="C3" s="248"/>
      <c r="D3" s="249"/>
      <c r="E3" s="560" t="str">
        <f xml:space="preserve"> ConTime!E$50</f>
        <v>Timeline label - m</v>
      </c>
      <c r="F3" s="580">
        <f xml:space="preserve"> Output!J2</f>
        <v>0</v>
      </c>
      <c r="G3" s="594" t="s">
        <v>25</v>
      </c>
      <c r="H3" s="245"/>
      <c r="I3" s="246"/>
      <c r="J3" s="587" t="str">
        <f xml:space="preserve"> ConTime!J$50</f>
        <v>Pre-fcst</v>
      </c>
      <c r="K3" s="587" t="str">
        <f xml:space="preserve"> ConTime!K$50</f>
        <v>Pre-fcst</v>
      </c>
      <c r="L3" s="587" t="str">
        <f xml:space="preserve"> ConTime!L$50</f>
        <v>Pre-fcst</v>
      </c>
      <c r="M3" s="587" t="str">
        <f xml:space="preserve"> ConTime!M$50</f>
        <v>Pre-fcst</v>
      </c>
      <c r="N3" s="587" t="str">
        <f xml:space="preserve"> ConTime!N$50</f>
        <v>Pre-fcst</v>
      </c>
      <c r="O3" s="587" t="str">
        <f xml:space="preserve"> ConTime!O$50</f>
        <v>Pre-fcst</v>
      </c>
      <c r="P3" s="587" t="str">
        <f xml:space="preserve"> ConTime!P$50</f>
        <v>Pre-fcst</v>
      </c>
      <c r="Q3" s="587" t="str">
        <f xml:space="preserve"> ConTime!Q$50</f>
        <v>Pre-fcst</v>
      </c>
      <c r="R3" s="587" t="str">
        <f xml:space="preserve"> ConTime!R$50</f>
        <v>Fin Close</v>
      </c>
      <c r="S3" s="587" t="str">
        <f xml:space="preserve"> ConTime!S$50</f>
        <v>Construction</v>
      </c>
      <c r="T3" s="587" t="str">
        <f xml:space="preserve"> ConTime!T$50</f>
        <v>Construction</v>
      </c>
      <c r="U3" s="587" t="str">
        <f xml:space="preserve"> ConTime!U$50</f>
        <v>Construction</v>
      </c>
      <c r="V3" s="587" t="str">
        <f xml:space="preserve"> ConTime!V$50</f>
        <v>Construction</v>
      </c>
      <c r="W3" s="587" t="str">
        <f xml:space="preserve"> ConTime!W$50</f>
        <v>Construction</v>
      </c>
      <c r="X3" s="587" t="str">
        <f xml:space="preserve"> ConTime!X$50</f>
        <v>Construction</v>
      </c>
      <c r="Y3" s="587" t="str">
        <f xml:space="preserve"> ConTime!Y$50</f>
        <v>Construction</v>
      </c>
      <c r="Z3" s="587" t="str">
        <f xml:space="preserve"> ConTime!Z$50</f>
        <v>Construction</v>
      </c>
      <c r="AA3" s="587" t="str">
        <f xml:space="preserve"> ConTime!AA$50</f>
        <v>Construction</v>
      </c>
      <c r="AB3" s="587" t="str">
        <f xml:space="preserve"> ConTime!AB$50</f>
        <v>Construction</v>
      </c>
      <c r="AC3" s="587" t="str">
        <f xml:space="preserve"> ConTime!AC$50</f>
        <v>Construction</v>
      </c>
      <c r="AD3" s="587" t="str">
        <f xml:space="preserve"> ConTime!AD$50</f>
        <v>Construction</v>
      </c>
      <c r="AE3" s="587" t="str">
        <f xml:space="preserve"> ConTime!AE$50</f>
        <v>Construction</v>
      </c>
      <c r="AF3" s="587" t="str">
        <f xml:space="preserve"> ConTime!AF$50</f>
        <v>Construction</v>
      </c>
      <c r="AG3" s="587" t="str">
        <f xml:space="preserve"> ConTime!AG$50</f>
        <v>Construction</v>
      </c>
      <c r="AH3" s="587" t="str">
        <f xml:space="preserve"> ConTime!AH$50</f>
        <v>Construction</v>
      </c>
      <c r="AI3" s="587" t="str">
        <f xml:space="preserve"> ConTime!AI$50</f>
        <v>Construction</v>
      </c>
      <c r="AJ3" s="587" t="str">
        <f xml:space="preserve"> ConTime!AJ$50</f>
        <v>Construction</v>
      </c>
      <c r="AK3" s="587" t="str">
        <f xml:space="preserve"> ConTime!AK$50</f>
        <v>Operations</v>
      </c>
      <c r="AL3" s="587" t="str">
        <f xml:space="preserve"> ConTime!AL$50</f>
        <v>Operations</v>
      </c>
      <c r="AM3" s="587" t="str">
        <f xml:space="preserve"> ConTime!AM$50</f>
        <v>Operations</v>
      </c>
      <c r="AN3" s="587" t="str">
        <f xml:space="preserve"> ConTime!AN$50</f>
        <v>Operations</v>
      </c>
      <c r="AO3" s="587" t="str">
        <f xml:space="preserve"> ConTime!AO$50</f>
        <v>Operations</v>
      </c>
      <c r="AP3" s="587" t="str">
        <f xml:space="preserve"> ConTime!AP$50</f>
        <v>Operations</v>
      </c>
      <c r="AQ3" s="587" t="str">
        <f xml:space="preserve"> ConTime!AQ$50</f>
        <v>Operations</v>
      </c>
      <c r="AR3" s="587" t="str">
        <f xml:space="preserve"> ConTime!AR$50</f>
        <v>Operations</v>
      </c>
      <c r="AS3" s="587" t="str">
        <f xml:space="preserve"> ConTime!AS$50</f>
        <v>Operations</v>
      </c>
      <c r="AT3" s="587" t="str">
        <f xml:space="preserve"> ConTime!AT$50</f>
        <v>Operations</v>
      </c>
      <c r="AU3" s="587" t="str">
        <f xml:space="preserve"> ConTime!AU$50</f>
        <v>Operations</v>
      </c>
      <c r="AV3" s="587" t="str">
        <f xml:space="preserve"> ConTime!AV$50</f>
        <v>Operations</v>
      </c>
      <c r="AW3" s="587" t="str">
        <f xml:space="preserve"> ConTime!AW$50</f>
        <v>Operations</v>
      </c>
      <c r="AX3" s="587" t="str">
        <f xml:space="preserve"> ConTime!AX$50</f>
        <v>Operations</v>
      </c>
      <c r="AY3" s="587" t="str">
        <f xml:space="preserve"> ConTime!AY$50</f>
        <v>Operations</v>
      </c>
      <c r="AZ3" s="587" t="str">
        <f xml:space="preserve"> ConTime!AZ$50</f>
        <v>Operations</v>
      </c>
      <c r="BA3" s="587" t="str">
        <f xml:space="preserve"> ConTime!BA$50</f>
        <v>Operations</v>
      </c>
      <c r="BB3" s="587" t="str">
        <f xml:space="preserve"> ConTime!BB$50</f>
        <v>Operations</v>
      </c>
      <c r="BC3" s="587" t="str">
        <f xml:space="preserve"> ConTime!BC$50</f>
        <v>Operations</v>
      </c>
      <c r="BD3" s="587" t="str">
        <f xml:space="preserve"> ConTime!BD$50</f>
        <v>Operations</v>
      </c>
      <c r="BE3" s="587" t="str">
        <f xml:space="preserve"> ConTime!BE$50</f>
        <v>Operations</v>
      </c>
      <c r="BF3" s="202"/>
      <c r="BG3" s="202"/>
      <c r="BH3" s="202"/>
      <c r="BI3" s="202"/>
      <c r="BJ3" s="202"/>
      <c r="BK3" s="202"/>
      <c r="BL3" s="202"/>
      <c r="BM3" s="202"/>
      <c r="BN3" s="202"/>
      <c r="BO3" s="202"/>
      <c r="BP3" s="202"/>
      <c r="BQ3" s="202"/>
      <c r="BR3" s="202"/>
      <c r="BS3" s="202"/>
      <c r="BT3" s="202"/>
      <c r="BU3" s="202"/>
      <c r="BV3" s="202"/>
      <c r="BW3" s="202"/>
      <c r="BX3" s="202"/>
      <c r="BY3" s="202"/>
      <c r="BZ3" s="202"/>
      <c r="CA3" s="202"/>
      <c r="CB3" s="202"/>
      <c r="CC3" s="202"/>
      <c r="CD3" s="202"/>
      <c r="CE3" s="202"/>
      <c r="CF3" s="202"/>
      <c r="CG3" s="202"/>
      <c r="CH3" s="202"/>
      <c r="CI3" s="202"/>
      <c r="CJ3" s="202"/>
      <c r="CK3" s="202"/>
      <c r="CL3" s="202"/>
      <c r="CM3" s="202"/>
      <c r="CN3" s="202"/>
      <c r="CO3" s="202"/>
      <c r="CP3" s="202"/>
      <c r="CQ3" s="202"/>
      <c r="CR3" s="202"/>
      <c r="CS3" s="202"/>
      <c r="CT3" s="202"/>
      <c r="CU3" s="202"/>
      <c r="CV3" s="202"/>
      <c r="CW3" s="202"/>
      <c r="CX3" s="202"/>
      <c r="CY3" s="202"/>
      <c r="CZ3" s="202"/>
      <c r="DA3" s="202"/>
      <c r="DB3" s="202"/>
      <c r="DC3" s="202"/>
      <c r="DD3" s="202"/>
      <c r="DE3" s="202"/>
      <c r="DF3" s="202"/>
      <c r="DG3" s="202"/>
      <c r="DH3" s="202"/>
      <c r="DI3" s="202"/>
      <c r="DJ3" s="202"/>
      <c r="DK3" s="202"/>
      <c r="DL3" s="202"/>
      <c r="DM3" s="202"/>
      <c r="DN3" s="202"/>
      <c r="DO3" s="202"/>
      <c r="DP3" s="202"/>
      <c r="DQ3" s="202"/>
      <c r="DR3" s="202"/>
      <c r="DS3" s="202"/>
      <c r="DT3" s="202"/>
      <c r="DU3" s="202"/>
      <c r="DV3" s="202"/>
      <c r="DW3" s="202"/>
      <c r="DX3" s="202"/>
      <c r="DY3" s="202"/>
      <c r="DZ3" s="202"/>
      <c r="EA3" s="202"/>
      <c r="EB3" s="202"/>
      <c r="EC3" s="202"/>
      <c r="ED3" s="202"/>
      <c r="EE3" s="202"/>
      <c r="EF3" s="202"/>
      <c r="EG3" s="202"/>
      <c r="EH3" s="202"/>
      <c r="EI3" s="202"/>
      <c r="EJ3" s="202"/>
      <c r="EK3" s="202"/>
      <c r="EL3" s="202"/>
      <c r="EM3" s="202"/>
      <c r="EN3" s="202"/>
      <c r="EO3" s="202"/>
      <c r="EP3" s="202"/>
      <c r="EQ3" s="202"/>
      <c r="ER3" s="202"/>
      <c r="ES3" s="202"/>
      <c r="ET3" s="202"/>
      <c r="EU3" s="202"/>
      <c r="EV3" s="202"/>
      <c r="EW3" s="202"/>
      <c r="EX3" s="202"/>
      <c r="EY3" s="202"/>
      <c r="EZ3" s="202"/>
      <c r="FA3" s="202"/>
      <c r="FB3" s="202"/>
      <c r="FC3" s="202"/>
      <c r="FD3" s="202"/>
      <c r="FE3" s="202"/>
      <c r="FF3" s="202"/>
      <c r="FG3" s="202"/>
      <c r="FH3" s="202"/>
      <c r="FI3" s="202"/>
      <c r="FJ3" s="202"/>
      <c r="FK3" s="202"/>
      <c r="FL3" s="202"/>
      <c r="FM3" s="202"/>
      <c r="FN3" s="202"/>
      <c r="FO3" s="202"/>
      <c r="FP3" s="202"/>
      <c r="FQ3" s="202"/>
      <c r="FR3" s="202"/>
      <c r="FS3" s="202"/>
      <c r="FT3" s="202"/>
      <c r="FU3" s="202"/>
      <c r="FV3" s="202"/>
      <c r="FW3" s="202"/>
      <c r="FX3" s="202"/>
      <c r="FY3" s="202"/>
      <c r="FZ3" s="202"/>
      <c r="GA3" s="202"/>
      <c r="GB3" s="202"/>
      <c r="GC3" s="202"/>
      <c r="GD3" s="202"/>
      <c r="GE3" s="202"/>
      <c r="GF3" s="202"/>
      <c r="GG3" s="202"/>
      <c r="GH3" s="202"/>
      <c r="GI3" s="202"/>
      <c r="GJ3" s="202"/>
      <c r="GK3" s="202"/>
      <c r="GL3" s="202"/>
      <c r="GM3" s="202"/>
      <c r="GN3" s="202"/>
      <c r="GO3" s="202"/>
      <c r="GP3" s="202"/>
      <c r="GQ3" s="202"/>
      <c r="GR3" s="202"/>
      <c r="GS3" s="202"/>
      <c r="GT3" s="202"/>
      <c r="GU3" s="202"/>
      <c r="GV3" s="202"/>
      <c r="GW3" s="202"/>
      <c r="GX3" s="202"/>
      <c r="GY3" s="202"/>
      <c r="GZ3" s="202"/>
      <c r="HA3" s="202"/>
      <c r="HB3" s="202"/>
      <c r="HC3" s="202"/>
      <c r="HD3" s="202"/>
      <c r="HE3" s="202"/>
      <c r="HF3" s="202"/>
      <c r="HG3" s="202"/>
      <c r="HH3" s="202"/>
      <c r="HI3" s="202"/>
      <c r="HJ3" s="202"/>
      <c r="HK3" s="202"/>
      <c r="HL3" s="202"/>
      <c r="HM3" s="202"/>
      <c r="HN3" s="202"/>
      <c r="HO3" s="202"/>
      <c r="HP3" s="202"/>
      <c r="HQ3" s="202"/>
      <c r="HR3" s="202"/>
      <c r="HS3" s="202"/>
      <c r="HT3" s="202"/>
      <c r="HU3" s="202"/>
      <c r="HV3" s="202"/>
      <c r="HW3" s="202"/>
      <c r="HX3" s="202"/>
      <c r="HY3" s="202"/>
      <c r="HZ3" s="202"/>
      <c r="IA3" s="202"/>
      <c r="IB3" s="202"/>
      <c r="IC3" s="202"/>
      <c r="ID3" s="202"/>
      <c r="IE3" s="202"/>
      <c r="IF3" s="202"/>
      <c r="IG3" s="202"/>
      <c r="IH3" s="202"/>
      <c r="II3" s="202"/>
      <c r="IJ3" s="202"/>
      <c r="IK3" s="202"/>
      <c r="IL3" s="202"/>
      <c r="IM3" s="202"/>
      <c r="IN3" s="202"/>
      <c r="IO3" s="202"/>
      <c r="IP3" s="202"/>
      <c r="IQ3" s="202"/>
      <c r="IR3" s="202"/>
      <c r="IS3" s="202"/>
      <c r="IT3" s="202"/>
      <c r="IU3" s="202"/>
      <c r="IV3" s="202"/>
      <c r="IW3" s="202"/>
      <c r="IX3" s="202"/>
      <c r="IY3" s="202"/>
      <c r="IZ3" s="202"/>
      <c r="JA3" s="202"/>
      <c r="JB3" s="202"/>
      <c r="JC3" s="202"/>
      <c r="JD3" s="202"/>
      <c r="JE3" s="202"/>
      <c r="JF3" s="202"/>
      <c r="JG3" s="202"/>
      <c r="JH3" s="202"/>
      <c r="JI3" s="202"/>
      <c r="JJ3" s="202"/>
      <c r="JK3" s="202"/>
      <c r="JL3" s="202"/>
      <c r="JM3" s="202"/>
      <c r="JN3" s="202"/>
      <c r="JO3" s="202"/>
      <c r="JP3" s="202"/>
      <c r="JQ3" s="202"/>
      <c r="JR3" s="202"/>
      <c r="JS3" s="202"/>
      <c r="JT3" s="202"/>
      <c r="JU3" s="202"/>
      <c r="JV3" s="202"/>
      <c r="JW3" s="202"/>
      <c r="JX3" s="202"/>
      <c r="JY3" s="202"/>
      <c r="JZ3" s="202"/>
      <c r="KA3" s="202"/>
      <c r="KB3" s="202"/>
      <c r="KC3" s="202"/>
      <c r="KD3" s="202"/>
      <c r="KE3" s="202"/>
      <c r="KF3" s="202"/>
      <c r="KG3" s="202"/>
      <c r="KH3" s="202"/>
      <c r="KI3" s="202"/>
      <c r="KJ3" s="202"/>
      <c r="KK3" s="202"/>
      <c r="KL3" s="202"/>
      <c r="KM3" s="202"/>
      <c r="KN3" s="202"/>
      <c r="KO3" s="202"/>
      <c r="KP3" s="202"/>
      <c r="KQ3" s="202"/>
      <c r="KR3" s="202"/>
      <c r="KS3" s="202"/>
      <c r="KT3" s="202"/>
    </row>
    <row r="4" spans="1:306" s="292" customFormat="1" x14ac:dyDescent="0.25">
      <c r="A4" s="247"/>
      <c r="B4" s="247"/>
      <c r="C4" s="248"/>
      <c r="D4" s="249"/>
      <c r="E4" s="595" t="str">
        <f xml:space="preserve"> Time!E$39</f>
        <v>Financial year</v>
      </c>
      <c r="F4" s="580">
        <f xml:space="preserve"> Check!$F$25</f>
        <v>0</v>
      </c>
      <c r="G4" s="594" t="s">
        <v>24</v>
      </c>
      <c r="H4" s="245"/>
      <c r="I4" s="246"/>
      <c r="J4" s="595">
        <f xml:space="preserve"> Time!J$39</f>
        <v>2020</v>
      </c>
      <c r="K4" s="595">
        <f xml:space="preserve"> Time!K$39</f>
        <v>2021</v>
      </c>
      <c r="L4" s="595">
        <f xml:space="preserve"> Time!L$39</f>
        <v>2021</v>
      </c>
      <c r="M4" s="595">
        <f xml:space="preserve"> Time!M$39</f>
        <v>2021</v>
      </c>
      <c r="N4" s="595">
        <f xml:space="preserve"> Time!N$39</f>
        <v>2021</v>
      </c>
      <c r="O4" s="595">
        <f xml:space="preserve"> Time!O$39</f>
        <v>2022</v>
      </c>
      <c r="P4" s="595">
        <f xml:space="preserve"> Time!P$39</f>
        <v>2022</v>
      </c>
      <c r="Q4" s="595">
        <f xml:space="preserve"> Time!Q$39</f>
        <v>2022</v>
      </c>
      <c r="R4" s="595">
        <f xml:space="preserve"> Time!R$39</f>
        <v>2022</v>
      </c>
      <c r="S4" s="595">
        <f xml:space="preserve"> Time!S$39</f>
        <v>2023</v>
      </c>
      <c r="T4" s="595">
        <f xml:space="preserve"> Time!T$39</f>
        <v>2023</v>
      </c>
      <c r="U4" s="595">
        <f xml:space="preserve"> Time!U$39</f>
        <v>2023</v>
      </c>
      <c r="V4" s="595">
        <f xml:space="preserve"> Time!V$39</f>
        <v>2023</v>
      </c>
      <c r="W4" s="595">
        <f xml:space="preserve"> Time!W$39</f>
        <v>2024</v>
      </c>
      <c r="X4" s="595">
        <f xml:space="preserve"> Time!X$39</f>
        <v>2024</v>
      </c>
      <c r="Y4" s="595">
        <f xml:space="preserve"> Time!Y$39</f>
        <v>2024</v>
      </c>
      <c r="Z4" s="595">
        <f xml:space="preserve"> Time!Z$39</f>
        <v>2024</v>
      </c>
      <c r="AA4" s="595">
        <f xml:space="preserve"> Time!AA$39</f>
        <v>2025</v>
      </c>
      <c r="AB4" s="595">
        <f xml:space="preserve"> Time!AB$39</f>
        <v>2025</v>
      </c>
      <c r="AC4" s="595">
        <f xml:space="preserve"> Time!AC$39</f>
        <v>2025</v>
      </c>
      <c r="AD4" s="595">
        <f xml:space="preserve"> Time!AD$39</f>
        <v>2025</v>
      </c>
      <c r="AE4" s="595">
        <f xml:space="preserve"> Time!AE$39</f>
        <v>2026</v>
      </c>
      <c r="AF4" s="595">
        <f xml:space="preserve"> Time!AF$39</f>
        <v>2026</v>
      </c>
      <c r="AG4" s="595">
        <f xml:space="preserve"> Time!AG$39</f>
        <v>2026</v>
      </c>
      <c r="AH4" s="595">
        <f xml:space="preserve"> Time!AH$39</f>
        <v>2026</v>
      </c>
      <c r="AI4" s="595">
        <f xml:space="preserve"> Time!AI$39</f>
        <v>2027</v>
      </c>
      <c r="AJ4" s="595">
        <f xml:space="preserve"> Time!AJ$39</f>
        <v>2027</v>
      </c>
      <c r="AK4" s="595">
        <f xml:space="preserve"> Time!AK$39</f>
        <v>2027</v>
      </c>
      <c r="AL4" s="595">
        <f xml:space="preserve"> Time!AL$39</f>
        <v>2027</v>
      </c>
      <c r="AM4" s="595">
        <f xml:space="preserve"> Time!AM$39</f>
        <v>2028</v>
      </c>
      <c r="AN4" s="595">
        <f xml:space="preserve"> Time!AN$39</f>
        <v>2028</v>
      </c>
      <c r="AO4" s="595">
        <f xml:space="preserve"> Time!AO$39</f>
        <v>2028</v>
      </c>
      <c r="AP4" s="595">
        <f xml:space="preserve"> Time!AP$39</f>
        <v>2028</v>
      </c>
      <c r="AQ4" s="595">
        <f xml:space="preserve"> Time!AQ$39</f>
        <v>2029</v>
      </c>
      <c r="AR4" s="595">
        <f xml:space="preserve"> Time!AR$39</f>
        <v>2029</v>
      </c>
      <c r="AS4" s="595">
        <f xml:space="preserve"> Time!AS$39</f>
        <v>2029</v>
      </c>
      <c r="AT4" s="595">
        <f xml:space="preserve"> Time!AT$39</f>
        <v>2029</v>
      </c>
      <c r="AU4" s="595">
        <f xml:space="preserve"> Time!AU$39</f>
        <v>2030</v>
      </c>
      <c r="AV4" s="595">
        <f xml:space="preserve"> Time!AV$39</f>
        <v>2030</v>
      </c>
      <c r="AW4" s="595">
        <f xml:space="preserve"> Time!AW$39</f>
        <v>2030</v>
      </c>
      <c r="AX4" s="595">
        <f xml:space="preserve"> Time!AX$39</f>
        <v>2030</v>
      </c>
      <c r="AY4" s="595">
        <f xml:space="preserve"> Time!AY$39</f>
        <v>2031</v>
      </c>
      <c r="AZ4" s="595">
        <f xml:space="preserve"> Time!AZ$39</f>
        <v>2031</v>
      </c>
      <c r="BA4" s="595">
        <f xml:space="preserve"> Time!BA$39</f>
        <v>2031</v>
      </c>
      <c r="BB4" s="595">
        <f xml:space="preserve"> Time!BB$39</f>
        <v>2031</v>
      </c>
      <c r="BC4" s="595">
        <f xml:space="preserve"> Time!BC$39</f>
        <v>2032</v>
      </c>
      <c r="BD4" s="595">
        <f xml:space="preserve"> Time!BD$39</f>
        <v>2032</v>
      </c>
      <c r="BE4" s="595">
        <f xml:space="preserve"> Time!BE$39</f>
        <v>2032</v>
      </c>
      <c r="BF4" s="202"/>
      <c r="BG4" s="202"/>
      <c r="BH4" s="202"/>
      <c r="BI4" s="202"/>
      <c r="BJ4" s="202"/>
      <c r="BK4" s="202"/>
      <c r="BL4" s="202"/>
      <c r="BM4" s="202"/>
      <c r="BN4" s="202"/>
      <c r="BO4" s="202"/>
      <c r="BP4" s="202"/>
      <c r="BQ4" s="202"/>
      <c r="BR4" s="202"/>
      <c r="BS4" s="202"/>
      <c r="BT4" s="202"/>
      <c r="BU4" s="202"/>
      <c r="BV4" s="202"/>
      <c r="BW4" s="202"/>
      <c r="BX4" s="202"/>
      <c r="BY4" s="202"/>
      <c r="BZ4" s="202"/>
      <c r="CA4" s="202"/>
      <c r="CB4" s="202"/>
      <c r="CC4" s="202"/>
      <c r="CD4" s="202"/>
      <c r="CE4" s="202"/>
      <c r="CF4" s="202"/>
      <c r="CG4" s="202"/>
      <c r="CH4" s="202"/>
      <c r="CI4" s="202"/>
      <c r="CJ4" s="202"/>
      <c r="CK4" s="202"/>
      <c r="CL4" s="202"/>
      <c r="CM4" s="202"/>
      <c r="CN4" s="202"/>
      <c r="CO4" s="202"/>
      <c r="CP4" s="202"/>
      <c r="CQ4" s="202"/>
      <c r="CR4" s="202"/>
      <c r="CS4" s="202"/>
      <c r="CT4" s="202"/>
      <c r="CU4" s="202"/>
      <c r="CV4" s="202"/>
      <c r="CW4" s="202"/>
      <c r="CX4" s="202"/>
      <c r="CY4" s="202"/>
      <c r="CZ4" s="202"/>
      <c r="DA4" s="202"/>
      <c r="DB4" s="202"/>
      <c r="DC4" s="202"/>
      <c r="DD4" s="202"/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02"/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2"/>
      <c r="EB4" s="202"/>
      <c r="EC4" s="202"/>
      <c r="ED4" s="202"/>
      <c r="EE4" s="202"/>
      <c r="EF4" s="202"/>
      <c r="EG4" s="202"/>
      <c r="EH4" s="202"/>
      <c r="EI4" s="202"/>
      <c r="EJ4" s="202"/>
      <c r="EK4" s="202"/>
      <c r="EL4" s="202"/>
      <c r="EM4" s="202"/>
      <c r="EN4" s="202"/>
      <c r="EO4" s="202"/>
      <c r="EP4" s="202"/>
      <c r="EQ4" s="202"/>
      <c r="ER4" s="202"/>
      <c r="ES4" s="202"/>
      <c r="ET4" s="202"/>
      <c r="EU4" s="202"/>
      <c r="EV4" s="202"/>
      <c r="EW4" s="202"/>
      <c r="EX4" s="202"/>
      <c r="EY4" s="202"/>
      <c r="EZ4" s="202"/>
      <c r="FA4" s="202"/>
      <c r="FB4" s="202"/>
      <c r="FC4" s="202"/>
      <c r="FD4" s="202"/>
      <c r="FE4" s="202"/>
      <c r="FF4" s="202"/>
      <c r="FG4" s="202"/>
      <c r="FH4" s="202"/>
      <c r="FI4" s="202"/>
      <c r="FJ4" s="202"/>
      <c r="FK4" s="202"/>
      <c r="FL4" s="202"/>
      <c r="FM4" s="202"/>
      <c r="FN4" s="202"/>
      <c r="FO4" s="202"/>
      <c r="FP4" s="202"/>
      <c r="FQ4" s="202"/>
      <c r="FR4" s="202"/>
      <c r="FS4" s="202"/>
      <c r="FT4" s="202"/>
      <c r="FU4" s="202"/>
      <c r="FV4" s="202"/>
      <c r="FW4" s="202"/>
      <c r="FX4" s="202"/>
      <c r="FY4" s="202"/>
      <c r="FZ4" s="202"/>
      <c r="GA4" s="202"/>
      <c r="GB4" s="202"/>
      <c r="GC4" s="202"/>
      <c r="GD4" s="202"/>
      <c r="GE4" s="202"/>
      <c r="GF4" s="202"/>
      <c r="GG4" s="202"/>
      <c r="GH4" s="202"/>
      <c r="GI4" s="202"/>
      <c r="GJ4" s="202"/>
      <c r="GK4" s="202"/>
      <c r="GL4" s="202"/>
      <c r="GM4" s="202"/>
      <c r="GN4" s="202"/>
      <c r="GO4" s="202"/>
      <c r="GP4" s="202"/>
      <c r="GQ4" s="202"/>
      <c r="GR4" s="202"/>
      <c r="GS4" s="202"/>
      <c r="GT4" s="202"/>
      <c r="GU4" s="202"/>
      <c r="GV4" s="202"/>
      <c r="GW4" s="202"/>
      <c r="GX4" s="202"/>
      <c r="GY4" s="202"/>
      <c r="GZ4" s="202"/>
      <c r="HA4" s="202"/>
      <c r="HB4" s="202"/>
      <c r="HC4" s="202"/>
      <c r="HD4" s="202"/>
      <c r="HE4" s="202"/>
      <c r="HF4" s="202"/>
      <c r="HG4" s="202"/>
      <c r="HH4" s="202"/>
      <c r="HI4" s="202"/>
      <c r="HJ4" s="202"/>
      <c r="HK4" s="202"/>
      <c r="HL4" s="202"/>
      <c r="HM4" s="202"/>
      <c r="HN4" s="202"/>
      <c r="HO4" s="202"/>
      <c r="HP4" s="202"/>
      <c r="HQ4" s="202"/>
      <c r="HR4" s="202"/>
      <c r="HS4" s="202"/>
      <c r="HT4" s="202"/>
      <c r="HU4" s="202"/>
      <c r="HV4" s="202"/>
      <c r="HW4" s="202"/>
      <c r="HX4" s="202"/>
      <c r="HY4" s="202"/>
      <c r="HZ4" s="202"/>
      <c r="IA4" s="202"/>
      <c r="IB4" s="202"/>
      <c r="IC4" s="202"/>
      <c r="ID4" s="202"/>
      <c r="IE4" s="202"/>
      <c r="IF4" s="202"/>
      <c r="IG4" s="202"/>
      <c r="IH4" s="202"/>
      <c r="II4" s="202"/>
      <c r="IJ4" s="202"/>
      <c r="IK4" s="202"/>
      <c r="IL4" s="202"/>
      <c r="IM4" s="202"/>
      <c r="IN4" s="202"/>
      <c r="IO4" s="202"/>
      <c r="IP4" s="202"/>
      <c r="IQ4" s="202"/>
      <c r="IR4" s="202"/>
      <c r="IS4" s="202"/>
      <c r="IT4" s="202"/>
      <c r="IU4" s="202"/>
      <c r="IV4" s="202"/>
      <c r="IW4" s="202"/>
      <c r="IX4" s="202"/>
      <c r="IY4" s="202"/>
      <c r="IZ4" s="202"/>
      <c r="JA4" s="202"/>
      <c r="JB4" s="202"/>
      <c r="JC4" s="202"/>
      <c r="JD4" s="202"/>
      <c r="JE4" s="202"/>
      <c r="JF4" s="202"/>
      <c r="JG4" s="202"/>
      <c r="JH4" s="202"/>
      <c r="JI4" s="202"/>
      <c r="JJ4" s="202"/>
      <c r="JK4" s="202"/>
      <c r="JL4" s="202"/>
      <c r="JM4" s="202"/>
      <c r="JN4" s="202"/>
      <c r="JO4" s="202"/>
      <c r="JP4" s="202"/>
      <c r="JQ4" s="202"/>
      <c r="JR4" s="202"/>
      <c r="JS4" s="202"/>
      <c r="JT4" s="202"/>
      <c r="JU4" s="202"/>
      <c r="JV4" s="202"/>
      <c r="JW4" s="202"/>
      <c r="JX4" s="202"/>
      <c r="JY4" s="202"/>
      <c r="JZ4" s="202"/>
      <c r="KA4" s="202"/>
      <c r="KB4" s="202"/>
      <c r="KC4" s="202"/>
      <c r="KD4" s="202"/>
      <c r="KE4" s="202"/>
      <c r="KF4" s="202"/>
      <c r="KG4" s="202"/>
      <c r="KH4" s="202"/>
      <c r="KI4" s="202"/>
      <c r="KJ4" s="202"/>
      <c r="KK4" s="202"/>
      <c r="KL4" s="202"/>
      <c r="KM4" s="202"/>
      <c r="KN4" s="202"/>
      <c r="KO4" s="202"/>
      <c r="KP4" s="202"/>
      <c r="KQ4" s="202"/>
      <c r="KR4" s="202"/>
      <c r="KS4" s="202"/>
      <c r="KT4" s="202"/>
    </row>
    <row r="5" spans="1:306" s="292" customFormat="1" x14ac:dyDescent="0.25">
      <c r="A5" s="247"/>
      <c r="B5" s="247"/>
      <c r="C5" s="248"/>
      <c r="D5" s="249"/>
      <c r="E5" s="245" t="str">
        <f xml:space="preserve"> Time!E$10</f>
        <v>Model column counter</v>
      </c>
      <c r="F5" s="596" t="s">
        <v>19</v>
      </c>
      <c r="G5" s="597" t="s">
        <v>17</v>
      </c>
      <c r="H5" s="596" t="s">
        <v>18</v>
      </c>
      <c r="I5" s="246"/>
      <c r="J5" s="245">
        <f xml:space="preserve"> Time!J$10</f>
        <v>1</v>
      </c>
      <c r="K5" s="245">
        <f xml:space="preserve"> Time!K$10</f>
        <v>2</v>
      </c>
      <c r="L5" s="245">
        <f xml:space="preserve"> Time!L$10</f>
        <v>3</v>
      </c>
      <c r="M5" s="245">
        <f xml:space="preserve"> Time!M$10</f>
        <v>4</v>
      </c>
      <c r="N5" s="245">
        <f xml:space="preserve"> Time!N$10</f>
        <v>5</v>
      </c>
      <c r="O5" s="245">
        <f xml:space="preserve"> Time!O$10</f>
        <v>6</v>
      </c>
      <c r="P5" s="245">
        <f xml:space="preserve"> Time!P$10</f>
        <v>7</v>
      </c>
      <c r="Q5" s="245">
        <f xml:space="preserve"> Time!Q$10</f>
        <v>8</v>
      </c>
      <c r="R5" s="245">
        <f xml:space="preserve"> Time!R$10</f>
        <v>9</v>
      </c>
      <c r="S5" s="245">
        <f xml:space="preserve"> Time!S$10</f>
        <v>10</v>
      </c>
      <c r="T5" s="245">
        <f xml:space="preserve"> Time!T$10</f>
        <v>11</v>
      </c>
      <c r="U5" s="245">
        <f xml:space="preserve"> Time!U$10</f>
        <v>12</v>
      </c>
      <c r="V5" s="245">
        <f xml:space="preserve"> Time!V$10</f>
        <v>13</v>
      </c>
      <c r="W5" s="245">
        <f xml:space="preserve"> Time!W$10</f>
        <v>14</v>
      </c>
      <c r="X5" s="245">
        <f xml:space="preserve"> Time!X$10</f>
        <v>15</v>
      </c>
      <c r="Y5" s="245">
        <f xml:space="preserve"> Time!Y$10</f>
        <v>16</v>
      </c>
      <c r="Z5" s="245">
        <f xml:space="preserve"> Time!Z$10</f>
        <v>17</v>
      </c>
      <c r="AA5" s="245">
        <f xml:space="preserve"> Time!AA$10</f>
        <v>18</v>
      </c>
      <c r="AB5" s="245">
        <f xml:space="preserve"> Time!AB$10</f>
        <v>19</v>
      </c>
      <c r="AC5" s="245">
        <f xml:space="preserve"> Time!AC$10</f>
        <v>20</v>
      </c>
      <c r="AD5" s="245">
        <f xml:space="preserve"> Time!AD$10</f>
        <v>21</v>
      </c>
      <c r="AE5" s="245">
        <f xml:space="preserve"> Time!AE$10</f>
        <v>22</v>
      </c>
      <c r="AF5" s="245">
        <f xml:space="preserve"> Time!AF$10</f>
        <v>23</v>
      </c>
      <c r="AG5" s="245">
        <f xml:space="preserve"> Time!AG$10</f>
        <v>24</v>
      </c>
      <c r="AH5" s="245">
        <f xml:space="preserve"> Time!AH$10</f>
        <v>25</v>
      </c>
      <c r="AI5" s="245">
        <f xml:space="preserve"> Time!AI$10</f>
        <v>26</v>
      </c>
      <c r="AJ5" s="245">
        <f xml:space="preserve"> Time!AJ$10</f>
        <v>27</v>
      </c>
      <c r="AK5" s="245">
        <f xml:space="preserve"> Time!AK$10</f>
        <v>28</v>
      </c>
      <c r="AL5" s="245">
        <f xml:space="preserve"> Time!AL$10</f>
        <v>29</v>
      </c>
      <c r="AM5" s="245">
        <f xml:space="preserve"> Time!AM$10</f>
        <v>30</v>
      </c>
      <c r="AN5" s="245">
        <f xml:space="preserve"> Time!AN$10</f>
        <v>31</v>
      </c>
      <c r="AO5" s="245">
        <f xml:space="preserve"> Time!AO$10</f>
        <v>32</v>
      </c>
      <c r="AP5" s="245">
        <f xml:space="preserve"> Time!AP$10</f>
        <v>33</v>
      </c>
      <c r="AQ5" s="245">
        <f xml:space="preserve"> Time!AQ$10</f>
        <v>34</v>
      </c>
      <c r="AR5" s="245">
        <f xml:space="preserve"> Time!AR$10</f>
        <v>35</v>
      </c>
      <c r="AS5" s="245">
        <f xml:space="preserve"> Time!AS$10</f>
        <v>36</v>
      </c>
      <c r="AT5" s="245">
        <f xml:space="preserve"> Time!AT$10</f>
        <v>37</v>
      </c>
      <c r="AU5" s="245">
        <f xml:space="preserve"> Time!AU$10</f>
        <v>38</v>
      </c>
      <c r="AV5" s="245">
        <f xml:space="preserve"> Time!AV$10</f>
        <v>39</v>
      </c>
      <c r="AW5" s="245">
        <f xml:space="preserve"> Time!AW$10</f>
        <v>40</v>
      </c>
      <c r="AX5" s="245">
        <f xml:space="preserve"> Time!AX$10</f>
        <v>41</v>
      </c>
      <c r="AY5" s="245">
        <f xml:space="preserve"> Time!AY$10</f>
        <v>42</v>
      </c>
      <c r="AZ5" s="245">
        <f xml:space="preserve"> Time!AZ$10</f>
        <v>43</v>
      </c>
      <c r="BA5" s="245">
        <f xml:space="preserve"> Time!BA$10</f>
        <v>44</v>
      </c>
      <c r="BB5" s="245">
        <f xml:space="preserve"> Time!BB$10</f>
        <v>45</v>
      </c>
      <c r="BC5" s="245">
        <f xml:space="preserve"> Time!BC$10</f>
        <v>46</v>
      </c>
      <c r="BD5" s="245">
        <f xml:space="preserve"> Time!BD$10</f>
        <v>47</v>
      </c>
      <c r="BE5" s="245">
        <f xml:space="preserve"> Time!BE$10</f>
        <v>48</v>
      </c>
      <c r="BF5" s="202"/>
      <c r="BG5" s="202"/>
      <c r="BH5" s="202"/>
      <c r="BI5" s="202"/>
      <c r="BJ5" s="202"/>
      <c r="BK5" s="202"/>
      <c r="BL5" s="202"/>
      <c r="BM5" s="202"/>
      <c r="BN5" s="202"/>
      <c r="BO5" s="202"/>
      <c r="BP5" s="202"/>
      <c r="BQ5" s="202"/>
      <c r="BR5" s="202"/>
      <c r="BS5" s="202"/>
      <c r="BT5" s="202"/>
      <c r="BU5" s="202"/>
      <c r="BV5" s="202"/>
      <c r="BW5" s="202"/>
      <c r="BX5" s="202"/>
      <c r="BY5" s="202"/>
      <c r="BZ5" s="202"/>
      <c r="CA5" s="202"/>
      <c r="CB5" s="202"/>
      <c r="CC5" s="202"/>
      <c r="CD5" s="202"/>
      <c r="CE5" s="202"/>
      <c r="CF5" s="202"/>
      <c r="CG5" s="202"/>
      <c r="CH5" s="202"/>
      <c r="CI5" s="202"/>
      <c r="CJ5" s="202"/>
      <c r="CK5" s="202"/>
      <c r="CL5" s="202"/>
      <c r="CM5" s="202"/>
      <c r="CN5" s="202"/>
      <c r="CO5" s="202"/>
      <c r="CP5" s="202"/>
      <c r="CQ5" s="202"/>
      <c r="CR5" s="202"/>
      <c r="CS5" s="202"/>
      <c r="CT5" s="202"/>
      <c r="CU5" s="202"/>
      <c r="CV5" s="202"/>
      <c r="CW5" s="202"/>
      <c r="CX5" s="202"/>
      <c r="CY5" s="202"/>
      <c r="CZ5" s="202"/>
      <c r="DA5" s="202"/>
      <c r="DB5" s="202"/>
      <c r="DC5" s="202"/>
      <c r="DD5" s="202"/>
      <c r="DE5" s="202"/>
      <c r="DF5" s="202"/>
      <c r="DG5" s="202"/>
      <c r="DH5" s="202"/>
      <c r="DI5" s="202"/>
      <c r="DJ5" s="202"/>
      <c r="DK5" s="202"/>
      <c r="DL5" s="202"/>
      <c r="DM5" s="202"/>
      <c r="DN5" s="202"/>
      <c r="DO5" s="202"/>
      <c r="DP5" s="202"/>
      <c r="DQ5" s="202"/>
      <c r="DR5" s="202"/>
      <c r="DS5" s="202"/>
      <c r="DT5" s="202"/>
      <c r="DU5" s="202"/>
      <c r="DV5" s="202"/>
      <c r="DW5" s="202"/>
      <c r="DX5" s="202"/>
      <c r="DY5" s="202"/>
      <c r="DZ5" s="202"/>
      <c r="EA5" s="202"/>
      <c r="EB5" s="202"/>
      <c r="EC5" s="202"/>
      <c r="ED5" s="202"/>
      <c r="EE5" s="202"/>
      <c r="EF5" s="202"/>
      <c r="EG5" s="202"/>
      <c r="EH5" s="202"/>
      <c r="EI5" s="202"/>
      <c r="EJ5" s="202"/>
      <c r="EK5" s="202"/>
      <c r="EL5" s="202"/>
      <c r="EM5" s="202"/>
      <c r="EN5" s="202"/>
      <c r="EO5" s="202"/>
      <c r="EP5" s="202"/>
      <c r="EQ5" s="202"/>
      <c r="ER5" s="202"/>
      <c r="ES5" s="202"/>
      <c r="ET5" s="202"/>
      <c r="EU5" s="202"/>
      <c r="EV5" s="202"/>
      <c r="EW5" s="202"/>
      <c r="EX5" s="202"/>
      <c r="EY5" s="202"/>
      <c r="EZ5" s="202"/>
      <c r="FA5" s="202"/>
      <c r="FB5" s="202"/>
      <c r="FC5" s="202"/>
      <c r="FD5" s="202"/>
      <c r="FE5" s="202"/>
      <c r="FF5" s="202"/>
      <c r="FG5" s="202"/>
      <c r="FH5" s="202"/>
      <c r="FI5" s="202"/>
      <c r="FJ5" s="202"/>
      <c r="FK5" s="202"/>
      <c r="FL5" s="202"/>
      <c r="FM5" s="202"/>
      <c r="FN5" s="202"/>
      <c r="FO5" s="202"/>
      <c r="FP5" s="202"/>
      <c r="FQ5" s="202"/>
      <c r="FR5" s="202"/>
      <c r="FS5" s="202"/>
      <c r="FT5" s="202"/>
      <c r="FU5" s="202"/>
      <c r="FV5" s="202"/>
      <c r="FW5" s="202"/>
      <c r="FX5" s="202"/>
      <c r="FY5" s="202"/>
      <c r="FZ5" s="202"/>
      <c r="GA5" s="202"/>
      <c r="GB5" s="202"/>
      <c r="GC5" s="202"/>
      <c r="GD5" s="202"/>
      <c r="GE5" s="202"/>
      <c r="GF5" s="202"/>
      <c r="GG5" s="202"/>
      <c r="GH5" s="202"/>
      <c r="GI5" s="202"/>
      <c r="GJ5" s="202"/>
      <c r="GK5" s="202"/>
      <c r="GL5" s="202"/>
      <c r="GM5" s="202"/>
      <c r="GN5" s="202"/>
      <c r="GO5" s="202"/>
      <c r="GP5" s="202"/>
      <c r="GQ5" s="202"/>
      <c r="GR5" s="202"/>
      <c r="GS5" s="202"/>
      <c r="GT5" s="202"/>
      <c r="GU5" s="202"/>
      <c r="GV5" s="202"/>
      <c r="GW5" s="202"/>
      <c r="GX5" s="202"/>
      <c r="GY5" s="202"/>
      <c r="GZ5" s="202"/>
      <c r="HA5" s="202"/>
      <c r="HB5" s="202"/>
      <c r="HC5" s="202"/>
      <c r="HD5" s="202"/>
      <c r="HE5" s="202"/>
      <c r="HF5" s="202"/>
      <c r="HG5" s="202"/>
      <c r="HH5" s="202"/>
      <c r="HI5" s="202"/>
      <c r="HJ5" s="202"/>
      <c r="HK5" s="202"/>
      <c r="HL5" s="202"/>
      <c r="HM5" s="202"/>
      <c r="HN5" s="202"/>
      <c r="HO5" s="202"/>
      <c r="HP5" s="202"/>
      <c r="HQ5" s="202"/>
      <c r="HR5" s="202"/>
      <c r="HS5" s="202"/>
      <c r="HT5" s="202"/>
      <c r="HU5" s="202"/>
      <c r="HV5" s="202"/>
      <c r="HW5" s="202"/>
      <c r="HX5" s="202"/>
      <c r="HY5" s="202"/>
      <c r="HZ5" s="202"/>
      <c r="IA5" s="202"/>
      <c r="IB5" s="202"/>
      <c r="IC5" s="202"/>
      <c r="ID5" s="202"/>
      <c r="IE5" s="202"/>
      <c r="IF5" s="202"/>
      <c r="IG5" s="202"/>
      <c r="IH5" s="202"/>
      <c r="II5" s="202"/>
      <c r="IJ5" s="202"/>
      <c r="IK5" s="202"/>
      <c r="IL5" s="202"/>
      <c r="IM5" s="202"/>
      <c r="IN5" s="202"/>
      <c r="IO5" s="202"/>
      <c r="IP5" s="202"/>
      <c r="IQ5" s="202"/>
      <c r="IR5" s="202"/>
      <c r="IS5" s="202"/>
      <c r="IT5" s="202"/>
      <c r="IU5" s="202"/>
      <c r="IV5" s="202"/>
      <c r="IW5" s="202"/>
      <c r="IX5" s="202"/>
      <c r="IY5" s="202"/>
      <c r="IZ5" s="202"/>
      <c r="JA5" s="202"/>
      <c r="JB5" s="202"/>
      <c r="JC5" s="202"/>
      <c r="JD5" s="202"/>
      <c r="JE5" s="202"/>
      <c r="JF5" s="202"/>
      <c r="JG5" s="202"/>
      <c r="JH5" s="202"/>
      <c r="JI5" s="202"/>
      <c r="JJ5" s="202"/>
      <c r="JK5" s="202"/>
      <c r="JL5" s="202"/>
      <c r="JM5" s="202"/>
      <c r="JN5" s="202"/>
      <c r="JO5" s="202"/>
      <c r="JP5" s="202"/>
      <c r="JQ5" s="202"/>
      <c r="JR5" s="202"/>
      <c r="JS5" s="202"/>
      <c r="JT5" s="202"/>
      <c r="JU5" s="202"/>
      <c r="JV5" s="202"/>
      <c r="JW5" s="202"/>
      <c r="JX5" s="202"/>
      <c r="JY5" s="202"/>
      <c r="JZ5" s="202"/>
      <c r="KA5" s="202"/>
      <c r="KB5" s="202"/>
      <c r="KC5" s="202"/>
      <c r="KD5" s="202"/>
      <c r="KE5" s="202"/>
      <c r="KF5" s="202"/>
      <c r="KG5" s="202"/>
      <c r="KH5" s="202"/>
      <c r="KI5" s="202"/>
      <c r="KJ5" s="202"/>
      <c r="KK5" s="202"/>
      <c r="KL5" s="202"/>
      <c r="KM5" s="202"/>
      <c r="KN5" s="202"/>
      <c r="KO5" s="202"/>
      <c r="KP5" s="202"/>
      <c r="KQ5" s="202"/>
      <c r="KR5" s="202"/>
      <c r="KS5" s="202"/>
      <c r="KT5" s="202"/>
    </row>
    <row r="6" spans="1:306" s="39" customFormat="1" x14ac:dyDescent="0.25">
      <c r="A6" s="15"/>
      <c r="B6" s="15"/>
      <c r="C6" s="21"/>
      <c r="D6" s="49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411</v>
      </c>
    </row>
    <row r="9" spans="1:306" s="83" customFormat="1" x14ac:dyDescent="0.25">
      <c r="A9" s="91"/>
      <c r="B9" s="91"/>
      <c r="C9" s="92"/>
      <c r="D9" s="93"/>
      <c r="E9" s="74" t="str">
        <f xml:space="preserve"> ConCost!E$11</f>
        <v>EPC base cost</v>
      </c>
      <c r="F9" s="74">
        <f xml:space="preserve"> ConCost!F$11</f>
        <v>0</v>
      </c>
      <c r="G9" s="74" t="str">
        <f xml:space="preserve"> ConCost!G$11</f>
        <v>$ 000s</v>
      </c>
      <c r="H9" s="74">
        <f xml:space="preserve"> ConCost!H$11</f>
        <v>72000</v>
      </c>
      <c r="I9" s="74">
        <f xml:space="preserve"> ConCost!I$11</f>
        <v>0</v>
      </c>
      <c r="J9" s="74">
        <f xml:space="preserve"> ConCost!J$11</f>
        <v>0</v>
      </c>
      <c r="K9" s="74">
        <f xml:space="preserve"> ConCost!K$11</f>
        <v>0</v>
      </c>
      <c r="L9" s="74">
        <f xml:space="preserve"> ConCost!L$11</f>
        <v>0</v>
      </c>
      <c r="M9" s="74">
        <f xml:space="preserve"> ConCost!M$11</f>
        <v>0</v>
      </c>
      <c r="N9" s="74">
        <f xml:space="preserve"> ConCost!N$11</f>
        <v>0</v>
      </c>
      <c r="O9" s="74">
        <f xml:space="preserve"> ConCost!O$11</f>
        <v>0</v>
      </c>
      <c r="P9" s="74">
        <f xml:space="preserve"> ConCost!P$11</f>
        <v>0</v>
      </c>
      <c r="Q9" s="74">
        <f xml:space="preserve"> ConCost!Q$11</f>
        <v>0</v>
      </c>
      <c r="R9" s="74">
        <f xml:space="preserve"> ConCost!R$11</f>
        <v>0</v>
      </c>
      <c r="S9" s="74">
        <f xml:space="preserve"> ConCost!S$11</f>
        <v>7200</v>
      </c>
      <c r="T9" s="74">
        <f xml:space="preserve"> ConCost!T$11</f>
        <v>3825</v>
      </c>
      <c r="U9" s="74">
        <f xml:space="preserve"> ConCost!U$11</f>
        <v>3825</v>
      </c>
      <c r="V9" s="74">
        <f xml:space="preserve"> ConCost!V$11</f>
        <v>3825</v>
      </c>
      <c r="W9" s="74">
        <f xml:space="preserve"> ConCost!W$11</f>
        <v>3825</v>
      </c>
      <c r="X9" s="74">
        <f xml:space="preserve"> ConCost!X$11</f>
        <v>3825</v>
      </c>
      <c r="Y9" s="74">
        <f xml:space="preserve"> ConCost!Y$11</f>
        <v>3825</v>
      </c>
      <c r="Z9" s="74">
        <f xml:space="preserve"> ConCost!Z$11</f>
        <v>3825</v>
      </c>
      <c r="AA9" s="74">
        <f xml:space="preserve"> ConCost!AA$11</f>
        <v>3825</v>
      </c>
      <c r="AB9" s="74">
        <f xml:space="preserve"> ConCost!AB$11</f>
        <v>3825</v>
      </c>
      <c r="AC9" s="74">
        <f xml:space="preserve"> ConCost!AC$11</f>
        <v>3825</v>
      </c>
      <c r="AD9" s="74">
        <f xml:space="preserve"> ConCost!AD$11</f>
        <v>3825</v>
      </c>
      <c r="AE9" s="74">
        <f xml:space="preserve"> ConCost!AE$11</f>
        <v>3825</v>
      </c>
      <c r="AF9" s="74">
        <f xml:space="preserve"> ConCost!AF$11</f>
        <v>3825</v>
      </c>
      <c r="AG9" s="74">
        <f xml:space="preserve"> ConCost!AG$11</f>
        <v>3825</v>
      </c>
      <c r="AH9" s="74">
        <f xml:space="preserve"> ConCost!AH$11</f>
        <v>3825</v>
      </c>
      <c r="AI9" s="74">
        <f xml:space="preserve"> ConCost!AI$11</f>
        <v>3825</v>
      </c>
      <c r="AJ9" s="74">
        <f xml:space="preserve"> ConCost!AJ$11</f>
        <v>3600</v>
      </c>
      <c r="AK9" s="74">
        <f xml:space="preserve"> ConCost!AK$11</f>
        <v>0</v>
      </c>
      <c r="AL9" s="74">
        <f xml:space="preserve"> ConCost!AL$11</f>
        <v>0</v>
      </c>
      <c r="AM9" s="74">
        <f xml:space="preserve"> ConCost!AM$11</f>
        <v>0</v>
      </c>
      <c r="AN9" s="74">
        <f xml:space="preserve"> ConCost!AN$11</f>
        <v>0</v>
      </c>
      <c r="AO9" s="74">
        <f xml:space="preserve"> ConCost!AO$11</f>
        <v>0</v>
      </c>
      <c r="AP9" s="74">
        <f xml:space="preserve"> ConCost!AP$11</f>
        <v>0</v>
      </c>
      <c r="AQ9" s="74">
        <f xml:space="preserve"> ConCost!AQ$11</f>
        <v>0</v>
      </c>
      <c r="AR9" s="74">
        <f xml:space="preserve"> ConCost!AR$11</f>
        <v>0</v>
      </c>
      <c r="AS9" s="74">
        <f xml:space="preserve"> ConCost!AS$11</f>
        <v>0</v>
      </c>
      <c r="AT9" s="74">
        <f xml:space="preserve"> ConCost!AT$11</f>
        <v>0</v>
      </c>
      <c r="AU9" s="74">
        <f xml:space="preserve"> ConCost!AU$11</f>
        <v>0</v>
      </c>
      <c r="AV9" s="74">
        <f xml:space="preserve"> ConCost!AV$11</f>
        <v>0</v>
      </c>
      <c r="AW9" s="74">
        <f xml:space="preserve"> ConCost!AW$11</f>
        <v>0</v>
      </c>
      <c r="AX9" s="74">
        <f xml:space="preserve"> ConCost!AX$11</f>
        <v>0</v>
      </c>
      <c r="AY9" s="74">
        <f xml:space="preserve"> ConCost!AY$11</f>
        <v>0</v>
      </c>
      <c r="AZ9" s="74">
        <f xml:space="preserve"> ConCost!AZ$11</f>
        <v>0</v>
      </c>
      <c r="BA9" s="74">
        <f xml:space="preserve"> ConCost!BA$11</f>
        <v>0</v>
      </c>
      <c r="BB9" s="74">
        <f xml:space="preserve"> ConCost!BB$11</f>
        <v>0</v>
      </c>
      <c r="BC9" s="74">
        <f xml:space="preserve"> ConCost!BC$11</f>
        <v>0</v>
      </c>
      <c r="BD9" s="74">
        <f xml:space="preserve"> ConCost!BD$11</f>
        <v>0</v>
      </c>
      <c r="BE9" s="74">
        <f xml:space="preserve"> ConCost!BE$11</f>
        <v>0</v>
      </c>
    </row>
    <row r="10" spans="1:306" s="83" customFormat="1" x14ac:dyDescent="0.25">
      <c r="A10" s="91"/>
      <c r="B10" s="91"/>
      <c r="C10" s="92"/>
      <c r="D10" s="93"/>
      <c r="E10" s="74" t="str">
        <f xml:space="preserve"> ConCost!E$15</f>
        <v>EPC contingency</v>
      </c>
      <c r="F10" s="74">
        <f xml:space="preserve"> ConCost!F$15</f>
        <v>0</v>
      </c>
      <c r="G10" s="74" t="str">
        <f xml:space="preserve"> ConCost!G$15</f>
        <v>$ 000s</v>
      </c>
      <c r="H10" s="74">
        <f xml:space="preserve"> ConCost!H$15</f>
        <v>3600</v>
      </c>
      <c r="I10" s="74">
        <f xml:space="preserve"> ConCost!I$15</f>
        <v>0</v>
      </c>
      <c r="J10" s="74">
        <f xml:space="preserve"> ConCost!J$15</f>
        <v>0</v>
      </c>
      <c r="K10" s="74">
        <f xml:space="preserve"> ConCost!K$15</f>
        <v>0</v>
      </c>
      <c r="L10" s="74">
        <f xml:space="preserve"> ConCost!L$15</f>
        <v>0</v>
      </c>
      <c r="M10" s="74">
        <f xml:space="preserve"> ConCost!M$15</f>
        <v>0</v>
      </c>
      <c r="N10" s="74">
        <f xml:space="preserve"> ConCost!N$15</f>
        <v>0</v>
      </c>
      <c r="O10" s="74">
        <f xml:space="preserve"> ConCost!O$15</f>
        <v>0</v>
      </c>
      <c r="P10" s="74">
        <f xml:space="preserve"> ConCost!P$15</f>
        <v>0</v>
      </c>
      <c r="Q10" s="74">
        <f xml:space="preserve"> ConCost!Q$15</f>
        <v>0</v>
      </c>
      <c r="R10" s="74">
        <f xml:space="preserve"> ConCost!R$15</f>
        <v>0</v>
      </c>
      <c r="S10" s="74">
        <f xml:space="preserve"> ConCost!S$15</f>
        <v>360</v>
      </c>
      <c r="T10" s="74">
        <f xml:space="preserve"> ConCost!T$15</f>
        <v>191.25</v>
      </c>
      <c r="U10" s="74">
        <f xml:space="preserve"> ConCost!U$15</f>
        <v>191.25</v>
      </c>
      <c r="V10" s="74">
        <f xml:space="preserve"> ConCost!V$15</f>
        <v>191.25</v>
      </c>
      <c r="W10" s="74">
        <f xml:space="preserve"> ConCost!W$15</f>
        <v>191.25</v>
      </c>
      <c r="X10" s="74">
        <f xml:space="preserve"> ConCost!X$15</f>
        <v>191.25</v>
      </c>
      <c r="Y10" s="74">
        <f xml:space="preserve"> ConCost!Y$15</f>
        <v>191.25</v>
      </c>
      <c r="Z10" s="74">
        <f xml:space="preserve"> ConCost!Z$15</f>
        <v>191.25</v>
      </c>
      <c r="AA10" s="74">
        <f xml:space="preserve"> ConCost!AA$15</f>
        <v>191.25</v>
      </c>
      <c r="AB10" s="74">
        <f xml:space="preserve"> ConCost!AB$15</f>
        <v>191.25</v>
      </c>
      <c r="AC10" s="74">
        <f xml:space="preserve"> ConCost!AC$15</f>
        <v>191.25</v>
      </c>
      <c r="AD10" s="74">
        <f xml:space="preserve"> ConCost!AD$15</f>
        <v>191.25</v>
      </c>
      <c r="AE10" s="74">
        <f xml:space="preserve"> ConCost!AE$15</f>
        <v>191.25</v>
      </c>
      <c r="AF10" s="74">
        <f xml:space="preserve"> ConCost!AF$15</f>
        <v>191.25</v>
      </c>
      <c r="AG10" s="74">
        <f xml:space="preserve"> ConCost!AG$15</f>
        <v>191.25</v>
      </c>
      <c r="AH10" s="74">
        <f xml:space="preserve"> ConCost!AH$15</f>
        <v>191.25</v>
      </c>
      <c r="AI10" s="74">
        <f xml:space="preserve"> ConCost!AI$15</f>
        <v>191.25</v>
      </c>
      <c r="AJ10" s="74">
        <f xml:space="preserve"> ConCost!AJ$15</f>
        <v>180</v>
      </c>
      <c r="AK10" s="74">
        <f xml:space="preserve"> ConCost!AK$15</f>
        <v>0</v>
      </c>
      <c r="AL10" s="74">
        <f xml:space="preserve"> ConCost!AL$15</f>
        <v>0</v>
      </c>
      <c r="AM10" s="74">
        <f xml:space="preserve"> ConCost!AM$15</f>
        <v>0</v>
      </c>
      <c r="AN10" s="74">
        <f xml:space="preserve"> ConCost!AN$15</f>
        <v>0</v>
      </c>
      <c r="AO10" s="74">
        <f xml:space="preserve"> ConCost!AO$15</f>
        <v>0</v>
      </c>
      <c r="AP10" s="74">
        <f xml:space="preserve"> ConCost!AP$15</f>
        <v>0</v>
      </c>
      <c r="AQ10" s="74">
        <f xml:space="preserve"> ConCost!AQ$15</f>
        <v>0</v>
      </c>
      <c r="AR10" s="74">
        <f xml:space="preserve"> ConCost!AR$15</f>
        <v>0</v>
      </c>
      <c r="AS10" s="74">
        <f xml:space="preserve"> ConCost!AS$15</f>
        <v>0</v>
      </c>
      <c r="AT10" s="74">
        <f xml:space="preserve"> ConCost!AT$15</f>
        <v>0</v>
      </c>
      <c r="AU10" s="74">
        <f xml:space="preserve"> ConCost!AU$15</f>
        <v>0</v>
      </c>
      <c r="AV10" s="74">
        <f xml:space="preserve"> ConCost!AV$15</f>
        <v>0</v>
      </c>
      <c r="AW10" s="74">
        <f xml:space="preserve"> ConCost!AW$15</f>
        <v>0</v>
      </c>
      <c r="AX10" s="74">
        <f xml:space="preserve"> ConCost!AX$15</f>
        <v>0</v>
      </c>
      <c r="AY10" s="74">
        <f xml:space="preserve"> ConCost!AY$15</f>
        <v>0</v>
      </c>
      <c r="AZ10" s="74">
        <f xml:space="preserve"> ConCost!AZ$15</f>
        <v>0</v>
      </c>
      <c r="BA10" s="74">
        <f xml:space="preserve"> ConCost!BA$15</f>
        <v>0</v>
      </c>
      <c r="BB10" s="74">
        <f xml:space="preserve"> ConCost!BB$15</f>
        <v>0</v>
      </c>
      <c r="BC10" s="74">
        <f xml:space="preserve"> ConCost!BC$15</f>
        <v>0</v>
      </c>
      <c r="BD10" s="74">
        <f xml:space="preserve"> ConCost!BD$15</f>
        <v>0</v>
      </c>
      <c r="BE10" s="74">
        <f xml:space="preserve"> ConCost!BE$15</f>
        <v>0</v>
      </c>
    </row>
    <row r="11" spans="1:306" s="83" customFormat="1" x14ac:dyDescent="0.25">
      <c r="A11" s="91"/>
      <c r="B11" s="91"/>
      <c r="C11" s="92"/>
      <c r="D11" s="93"/>
      <c r="E11" s="74" t="str">
        <f xml:space="preserve"> ConCost!E$24</f>
        <v>SPV costs during construction</v>
      </c>
      <c r="F11" s="74">
        <f xml:space="preserve"> ConCost!F$24</f>
        <v>0</v>
      </c>
      <c r="G11" s="74" t="str">
        <f xml:space="preserve"> ConCost!G$24</f>
        <v>$ 000s</v>
      </c>
      <c r="H11" s="74">
        <f xml:space="preserve"> ConCost!H$24</f>
        <v>1800</v>
      </c>
      <c r="I11" s="74">
        <f xml:space="preserve"> ConCost!I$24</f>
        <v>0</v>
      </c>
      <c r="J11" s="74">
        <f xml:space="preserve"> ConCost!J$24</f>
        <v>0</v>
      </c>
      <c r="K11" s="74">
        <f xml:space="preserve"> ConCost!K$24</f>
        <v>0</v>
      </c>
      <c r="L11" s="74">
        <f xml:space="preserve"> ConCost!L$24</f>
        <v>0</v>
      </c>
      <c r="M11" s="74">
        <f xml:space="preserve"> ConCost!M$24</f>
        <v>0</v>
      </c>
      <c r="N11" s="74">
        <f xml:space="preserve"> ConCost!N$24</f>
        <v>0</v>
      </c>
      <c r="O11" s="74">
        <f xml:space="preserve"> ConCost!O$24</f>
        <v>0</v>
      </c>
      <c r="P11" s="74">
        <f xml:space="preserve"> ConCost!P$24</f>
        <v>0</v>
      </c>
      <c r="Q11" s="74">
        <f xml:space="preserve"> ConCost!Q$24</f>
        <v>0</v>
      </c>
      <c r="R11" s="74">
        <f xml:space="preserve"> ConCost!R$24</f>
        <v>0</v>
      </c>
      <c r="S11" s="74">
        <f xml:space="preserve"> ConCost!S$24</f>
        <v>100</v>
      </c>
      <c r="T11" s="74">
        <f xml:space="preserve"> ConCost!T$24</f>
        <v>100</v>
      </c>
      <c r="U11" s="74">
        <f xml:space="preserve"> ConCost!U$24</f>
        <v>100</v>
      </c>
      <c r="V11" s="74">
        <f xml:space="preserve"> ConCost!V$24</f>
        <v>100</v>
      </c>
      <c r="W11" s="74">
        <f xml:space="preserve"> ConCost!W$24</f>
        <v>100</v>
      </c>
      <c r="X11" s="74">
        <f xml:space="preserve"> ConCost!X$24</f>
        <v>100</v>
      </c>
      <c r="Y11" s="74">
        <f xml:space="preserve"> ConCost!Y$24</f>
        <v>100</v>
      </c>
      <c r="Z11" s="74">
        <f xml:space="preserve"> ConCost!Z$24</f>
        <v>100</v>
      </c>
      <c r="AA11" s="74">
        <f xml:space="preserve"> ConCost!AA$24</f>
        <v>100</v>
      </c>
      <c r="AB11" s="74">
        <f xml:space="preserve"> ConCost!AB$24</f>
        <v>100</v>
      </c>
      <c r="AC11" s="74">
        <f xml:space="preserve"> ConCost!AC$24</f>
        <v>100</v>
      </c>
      <c r="AD11" s="74">
        <f xml:space="preserve"> ConCost!AD$24</f>
        <v>100</v>
      </c>
      <c r="AE11" s="74">
        <f xml:space="preserve"> ConCost!AE$24</f>
        <v>100</v>
      </c>
      <c r="AF11" s="74">
        <f xml:space="preserve"> ConCost!AF$24</f>
        <v>100</v>
      </c>
      <c r="AG11" s="74">
        <f xml:space="preserve"> ConCost!AG$24</f>
        <v>100</v>
      </c>
      <c r="AH11" s="74">
        <f xml:space="preserve"> ConCost!AH$24</f>
        <v>100</v>
      </c>
      <c r="AI11" s="74">
        <f xml:space="preserve"> ConCost!AI$24</f>
        <v>100</v>
      </c>
      <c r="AJ11" s="74">
        <f xml:space="preserve"> ConCost!AJ$24</f>
        <v>100</v>
      </c>
      <c r="AK11" s="74">
        <f xml:space="preserve"> ConCost!AK$24</f>
        <v>0</v>
      </c>
      <c r="AL11" s="74">
        <f xml:space="preserve"> ConCost!AL$24</f>
        <v>0</v>
      </c>
      <c r="AM11" s="74">
        <f xml:space="preserve"> ConCost!AM$24</f>
        <v>0</v>
      </c>
      <c r="AN11" s="74">
        <f xml:space="preserve"> ConCost!AN$24</f>
        <v>0</v>
      </c>
      <c r="AO11" s="74">
        <f xml:space="preserve"> ConCost!AO$24</f>
        <v>0</v>
      </c>
      <c r="AP11" s="74">
        <f xml:space="preserve"> ConCost!AP$24</f>
        <v>0</v>
      </c>
      <c r="AQ11" s="74">
        <f xml:space="preserve"> ConCost!AQ$24</f>
        <v>0</v>
      </c>
      <c r="AR11" s="74">
        <f xml:space="preserve"> ConCost!AR$24</f>
        <v>0</v>
      </c>
      <c r="AS11" s="74">
        <f xml:space="preserve"> ConCost!AS$24</f>
        <v>0</v>
      </c>
      <c r="AT11" s="74">
        <f xml:space="preserve"> ConCost!AT$24</f>
        <v>0</v>
      </c>
      <c r="AU11" s="74">
        <f xml:space="preserve"> ConCost!AU$24</f>
        <v>0</v>
      </c>
      <c r="AV11" s="74">
        <f xml:space="preserve"> ConCost!AV$24</f>
        <v>0</v>
      </c>
      <c r="AW11" s="74">
        <f xml:space="preserve"> ConCost!AW$24</f>
        <v>0</v>
      </c>
      <c r="AX11" s="74">
        <f xml:space="preserve"> ConCost!AX$24</f>
        <v>0</v>
      </c>
      <c r="AY11" s="74">
        <f xml:space="preserve"> ConCost!AY$24</f>
        <v>0</v>
      </c>
      <c r="AZ11" s="74">
        <f xml:space="preserve"> ConCost!AZ$24</f>
        <v>0</v>
      </c>
      <c r="BA11" s="74">
        <f xml:space="preserve"> ConCost!BA$24</f>
        <v>0</v>
      </c>
      <c r="BB11" s="74">
        <f xml:space="preserve"> ConCost!BB$24</f>
        <v>0</v>
      </c>
      <c r="BC11" s="74">
        <f xml:space="preserve"> ConCost!BC$24</f>
        <v>0</v>
      </c>
      <c r="BD11" s="74">
        <f xml:space="preserve"> ConCost!BD$24</f>
        <v>0</v>
      </c>
      <c r="BE11" s="74">
        <f xml:space="preserve"> ConCost!BE$24</f>
        <v>0</v>
      </c>
    </row>
    <row r="12" spans="1:306" s="83" customFormat="1" x14ac:dyDescent="0.25">
      <c r="A12" s="91"/>
      <c r="B12" s="91"/>
      <c r="C12" s="92"/>
      <c r="D12" s="93"/>
      <c r="E12" s="74" t="str">
        <f xml:space="preserve"> ConCost!E$29</f>
        <v>Construction insurance cost</v>
      </c>
      <c r="F12" s="74">
        <f xml:space="preserve"> ConCost!F$29</f>
        <v>0</v>
      </c>
      <c r="G12" s="74" t="str">
        <f xml:space="preserve"> ConCost!G$29</f>
        <v>$ 000s</v>
      </c>
      <c r="H12" s="74">
        <f xml:space="preserve"> ConCost!H$29</f>
        <v>850</v>
      </c>
      <c r="I12" s="74">
        <f xml:space="preserve"> ConCost!I$29</f>
        <v>0</v>
      </c>
      <c r="J12" s="74">
        <f xml:space="preserve"> ConCost!J$29</f>
        <v>0</v>
      </c>
      <c r="K12" s="74">
        <f xml:space="preserve"> ConCost!K$29</f>
        <v>0</v>
      </c>
      <c r="L12" s="74">
        <f xml:space="preserve"> ConCost!L$29</f>
        <v>0</v>
      </c>
      <c r="M12" s="74">
        <f xml:space="preserve"> ConCost!M$29</f>
        <v>0</v>
      </c>
      <c r="N12" s="74">
        <f xml:space="preserve"> ConCost!N$29</f>
        <v>0</v>
      </c>
      <c r="O12" s="74">
        <f xml:space="preserve"> ConCost!O$29</f>
        <v>0</v>
      </c>
      <c r="P12" s="74">
        <f xml:space="preserve"> ConCost!P$29</f>
        <v>0</v>
      </c>
      <c r="Q12" s="74">
        <f xml:space="preserve"> ConCost!Q$29</f>
        <v>0</v>
      </c>
      <c r="R12" s="74">
        <f xml:space="preserve"> ConCost!R$29</f>
        <v>850</v>
      </c>
      <c r="S12" s="74">
        <f xml:space="preserve"> ConCost!S$29</f>
        <v>0</v>
      </c>
      <c r="T12" s="74">
        <f xml:space="preserve"> ConCost!T$29</f>
        <v>0</v>
      </c>
      <c r="U12" s="74">
        <f xml:space="preserve"> ConCost!U$29</f>
        <v>0</v>
      </c>
      <c r="V12" s="74">
        <f xml:space="preserve"> ConCost!V$29</f>
        <v>0</v>
      </c>
      <c r="W12" s="74">
        <f xml:space="preserve"> ConCost!W$29</f>
        <v>0</v>
      </c>
      <c r="X12" s="74">
        <f xml:space="preserve"> ConCost!X$29</f>
        <v>0</v>
      </c>
      <c r="Y12" s="74">
        <f xml:space="preserve"> ConCost!Y$29</f>
        <v>0</v>
      </c>
      <c r="Z12" s="74">
        <f xml:space="preserve"> ConCost!Z$29</f>
        <v>0</v>
      </c>
      <c r="AA12" s="74">
        <f xml:space="preserve"> ConCost!AA$29</f>
        <v>0</v>
      </c>
      <c r="AB12" s="74">
        <f xml:space="preserve"> ConCost!AB$29</f>
        <v>0</v>
      </c>
      <c r="AC12" s="74">
        <f xml:space="preserve"> ConCost!AC$29</f>
        <v>0</v>
      </c>
      <c r="AD12" s="74">
        <f xml:space="preserve"> ConCost!AD$29</f>
        <v>0</v>
      </c>
      <c r="AE12" s="74">
        <f xml:space="preserve"> ConCost!AE$29</f>
        <v>0</v>
      </c>
      <c r="AF12" s="74">
        <f xml:space="preserve"> ConCost!AF$29</f>
        <v>0</v>
      </c>
      <c r="AG12" s="74">
        <f xml:space="preserve"> ConCost!AG$29</f>
        <v>0</v>
      </c>
      <c r="AH12" s="74">
        <f xml:space="preserve"> ConCost!AH$29</f>
        <v>0</v>
      </c>
      <c r="AI12" s="74">
        <f xml:space="preserve"> ConCost!AI$29</f>
        <v>0</v>
      </c>
      <c r="AJ12" s="74">
        <f xml:space="preserve"> ConCost!AJ$29</f>
        <v>0</v>
      </c>
      <c r="AK12" s="74">
        <f xml:space="preserve"> ConCost!AK$29</f>
        <v>0</v>
      </c>
      <c r="AL12" s="74">
        <f xml:space="preserve"> ConCost!AL$29</f>
        <v>0</v>
      </c>
      <c r="AM12" s="74">
        <f xml:space="preserve"> ConCost!AM$29</f>
        <v>0</v>
      </c>
      <c r="AN12" s="74">
        <f xml:space="preserve"> ConCost!AN$29</f>
        <v>0</v>
      </c>
      <c r="AO12" s="74">
        <f xml:space="preserve"> ConCost!AO$29</f>
        <v>0</v>
      </c>
      <c r="AP12" s="74">
        <f xml:space="preserve"> ConCost!AP$29</f>
        <v>0</v>
      </c>
      <c r="AQ12" s="74">
        <f xml:space="preserve"> ConCost!AQ$29</f>
        <v>0</v>
      </c>
      <c r="AR12" s="74">
        <f xml:space="preserve"> ConCost!AR$29</f>
        <v>0</v>
      </c>
      <c r="AS12" s="74">
        <f xml:space="preserve"> ConCost!AS$29</f>
        <v>0</v>
      </c>
      <c r="AT12" s="74">
        <f xml:space="preserve"> ConCost!AT$29</f>
        <v>0</v>
      </c>
      <c r="AU12" s="74">
        <f xml:space="preserve"> ConCost!AU$29</f>
        <v>0</v>
      </c>
      <c r="AV12" s="74">
        <f xml:space="preserve"> ConCost!AV$29</f>
        <v>0</v>
      </c>
      <c r="AW12" s="74">
        <f xml:space="preserve"> ConCost!AW$29</f>
        <v>0</v>
      </c>
      <c r="AX12" s="74">
        <f xml:space="preserve"> ConCost!AX$29</f>
        <v>0</v>
      </c>
      <c r="AY12" s="74">
        <f xml:space="preserve"> ConCost!AY$29</f>
        <v>0</v>
      </c>
      <c r="AZ12" s="74">
        <f xml:space="preserve"> ConCost!AZ$29</f>
        <v>0</v>
      </c>
      <c r="BA12" s="74">
        <f xml:space="preserve"> ConCost!BA$29</f>
        <v>0</v>
      </c>
      <c r="BB12" s="74">
        <f xml:space="preserve"> ConCost!BB$29</f>
        <v>0</v>
      </c>
      <c r="BC12" s="74">
        <f xml:space="preserve"> ConCost!BC$29</f>
        <v>0</v>
      </c>
      <c r="BD12" s="74">
        <f xml:space="preserve"> ConCost!BD$29</f>
        <v>0</v>
      </c>
      <c r="BE12" s="74">
        <f xml:space="preserve"> ConCost!BE$29</f>
        <v>0</v>
      </c>
    </row>
    <row r="13" spans="1:306" s="83" customFormat="1" x14ac:dyDescent="0.25">
      <c r="A13" s="91"/>
      <c r="B13" s="91"/>
      <c r="C13" s="92"/>
      <c r="D13" s="93"/>
      <c r="E13" s="74" t="str">
        <f xml:space="preserve"> ConCost!E$34</f>
        <v>Development costs</v>
      </c>
      <c r="F13" s="74">
        <f xml:space="preserve"> ConCost!F$34</f>
        <v>0</v>
      </c>
      <c r="G13" s="74" t="str">
        <f xml:space="preserve"> ConCost!G$34</f>
        <v>$ 000s</v>
      </c>
      <c r="H13" s="74">
        <f xml:space="preserve"> ConCost!H$34</f>
        <v>2200</v>
      </c>
      <c r="I13" s="74">
        <f xml:space="preserve"> ConCost!I$34</f>
        <v>0</v>
      </c>
      <c r="J13" s="74">
        <f xml:space="preserve"> ConCost!J$34</f>
        <v>0</v>
      </c>
      <c r="K13" s="74">
        <f xml:space="preserve"> ConCost!K$34</f>
        <v>0</v>
      </c>
      <c r="L13" s="74">
        <f xml:space="preserve"> ConCost!L$34</f>
        <v>0</v>
      </c>
      <c r="M13" s="74">
        <f xml:space="preserve"> ConCost!M$34</f>
        <v>0</v>
      </c>
      <c r="N13" s="74">
        <f xml:space="preserve"> ConCost!N$34</f>
        <v>0</v>
      </c>
      <c r="O13" s="74">
        <f xml:space="preserve"> ConCost!O$34</f>
        <v>0</v>
      </c>
      <c r="P13" s="74">
        <f xml:space="preserve"> ConCost!P$34</f>
        <v>0</v>
      </c>
      <c r="Q13" s="74">
        <f xml:space="preserve"> ConCost!Q$34</f>
        <v>0</v>
      </c>
      <c r="R13" s="74">
        <f xml:space="preserve"> ConCost!R$34</f>
        <v>2200</v>
      </c>
      <c r="S13" s="74">
        <f xml:space="preserve"> ConCost!S$34</f>
        <v>0</v>
      </c>
      <c r="T13" s="74">
        <f xml:space="preserve"> ConCost!T$34</f>
        <v>0</v>
      </c>
      <c r="U13" s="74">
        <f xml:space="preserve"> ConCost!U$34</f>
        <v>0</v>
      </c>
      <c r="V13" s="74">
        <f xml:space="preserve"> ConCost!V$34</f>
        <v>0</v>
      </c>
      <c r="W13" s="74">
        <f xml:space="preserve"> ConCost!W$34</f>
        <v>0</v>
      </c>
      <c r="X13" s="74">
        <f xml:space="preserve"> ConCost!X$34</f>
        <v>0</v>
      </c>
      <c r="Y13" s="74">
        <f xml:space="preserve"> ConCost!Y$34</f>
        <v>0</v>
      </c>
      <c r="Z13" s="74">
        <f xml:space="preserve"> ConCost!Z$34</f>
        <v>0</v>
      </c>
      <c r="AA13" s="74">
        <f xml:space="preserve"> ConCost!AA$34</f>
        <v>0</v>
      </c>
      <c r="AB13" s="74">
        <f xml:space="preserve"> ConCost!AB$34</f>
        <v>0</v>
      </c>
      <c r="AC13" s="74">
        <f xml:space="preserve"> ConCost!AC$34</f>
        <v>0</v>
      </c>
      <c r="AD13" s="74">
        <f xml:space="preserve"> ConCost!AD$34</f>
        <v>0</v>
      </c>
      <c r="AE13" s="74">
        <f xml:space="preserve"> ConCost!AE$34</f>
        <v>0</v>
      </c>
      <c r="AF13" s="74">
        <f xml:space="preserve"> ConCost!AF$34</f>
        <v>0</v>
      </c>
      <c r="AG13" s="74">
        <f xml:space="preserve"> ConCost!AG$34</f>
        <v>0</v>
      </c>
      <c r="AH13" s="74">
        <f xml:space="preserve"> ConCost!AH$34</f>
        <v>0</v>
      </c>
      <c r="AI13" s="74">
        <f xml:space="preserve"> ConCost!AI$34</f>
        <v>0</v>
      </c>
      <c r="AJ13" s="74">
        <f xml:space="preserve"> ConCost!AJ$34</f>
        <v>0</v>
      </c>
      <c r="AK13" s="74">
        <f xml:space="preserve"> ConCost!AK$34</f>
        <v>0</v>
      </c>
      <c r="AL13" s="74">
        <f xml:space="preserve"> ConCost!AL$34</f>
        <v>0</v>
      </c>
      <c r="AM13" s="74">
        <f xml:space="preserve"> ConCost!AM$34</f>
        <v>0</v>
      </c>
      <c r="AN13" s="74">
        <f xml:space="preserve"> ConCost!AN$34</f>
        <v>0</v>
      </c>
      <c r="AO13" s="74">
        <f xml:space="preserve"> ConCost!AO$34</f>
        <v>0</v>
      </c>
      <c r="AP13" s="74">
        <f xml:space="preserve"> ConCost!AP$34</f>
        <v>0</v>
      </c>
      <c r="AQ13" s="74">
        <f xml:space="preserve"> ConCost!AQ$34</f>
        <v>0</v>
      </c>
      <c r="AR13" s="74">
        <f xml:space="preserve"> ConCost!AR$34</f>
        <v>0</v>
      </c>
      <c r="AS13" s="74">
        <f xml:space="preserve"> ConCost!AS$34</f>
        <v>0</v>
      </c>
      <c r="AT13" s="74">
        <f xml:space="preserve"> ConCost!AT$34</f>
        <v>0</v>
      </c>
      <c r="AU13" s="74">
        <f xml:space="preserve"> ConCost!AU$34</f>
        <v>0</v>
      </c>
      <c r="AV13" s="74">
        <f xml:space="preserve"> ConCost!AV$34</f>
        <v>0</v>
      </c>
      <c r="AW13" s="74">
        <f xml:space="preserve"> ConCost!AW$34</f>
        <v>0</v>
      </c>
      <c r="AX13" s="74">
        <f xml:space="preserve"> ConCost!AX$34</f>
        <v>0</v>
      </c>
      <c r="AY13" s="74">
        <f xml:space="preserve"> ConCost!AY$34</f>
        <v>0</v>
      </c>
      <c r="AZ13" s="74">
        <f xml:space="preserve"> ConCost!AZ$34</f>
        <v>0</v>
      </c>
      <c r="BA13" s="74">
        <f xml:space="preserve"> ConCost!BA$34</f>
        <v>0</v>
      </c>
      <c r="BB13" s="74">
        <f xml:space="preserve"> ConCost!BB$34</f>
        <v>0</v>
      </c>
      <c r="BC13" s="74">
        <f xml:space="preserve"> ConCost!BC$34</f>
        <v>0</v>
      </c>
      <c r="BD13" s="74">
        <f xml:space="preserve"> ConCost!BD$34</f>
        <v>0</v>
      </c>
      <c r="BE13" s="74">
        <f xml:space="preserve"> ConCost!BE$34</f>
        <v>0</v>
      </c>
    </row>
    <row r="14" spans="1:306" s="83" customFormat="1" x14ac:dyDescent="0.25">
      <c r="A14" s="91"/>
      <c r="B14" s="91"/>
      <c r="C14" s="92"/>
      <c r="D14" s="93"/>
      <c r="E14" s="74" t="str">
        <f xml:space="preserve"> ConCost!E$39</f>
        <v>Development fee</v>
      </c>
      <c r="F14" s="74">
        <f xml:space="preserve"> ConCost!F$39</f>
        <v>0</v>
      </c>
      <c r="G14" s="74" t="str">
        <f xml:space="preserve"> ConCost!G$39</f>
        <v>$ 000s</v>
      </c>
      <c r="H14" s="74">
        <f xml:space="preserve"> ConCost!H$39</f>
        <v>0</v>
      </c>
      <c r="I14" s="74">
        <f xml:space="preserve"> ConCost!I$39</f>
        <v>0</v>
      </c>
      <c r="J14" s="74">
        <f xml:space="preserve"> ConCost!J$39</f>
        <v>0</v>
      </c>
      <c r="K14" s="74">
        <f xml:space="preserve"> ConCost!K$39</f>
        <v>0</v>
      </c>
      <c r="L14" s="74">
        <f xml:space="preserve"> ConCost!L$39</f>
        <v>0</v>
      </c>
      <c r="M14" s="74">
        <f xml:space="preserve"> ConCost!M$39</f>
        <v>0</v>
      </c>
      <c r="N14" s="74">
        <f xml:space="preserve"> ConCost!N$39</f>
        <v>0</v>
      </c>
      <c r="O14" s="74">
        <f xml:space="preserve"> ConCost!O$39</f>
        <v>0</v>
      </c>
      <c r="P14" s="74">
        <f xml:space="preserve"> ConCost!P$39</f>
        <v>0</v>
      </c>
      <c r="Q14" s="74">
        <f xml:space="preserve"> ConCost!Q$39</f>
        <v>0</v>
      </c>
      <c r="R14" s="74">
        <f xml:space="preserve"> ConCost!R$39</f>
        <v>0</v>
      </c>
      <c r="S14" s="74">
        <f xml:space="preserve"> ConCost!S$39</f>
        <v>0</v>
      </c>
      <c r="T14" s="74">
        <f xml:space="preserve"> ConCost!T$39</f>
        <v>0</v>
      </c>
      <c r="U14" s="74">
        <f xml:space="preserve"> ConCost!U$39</f>
        <v>0</v>
      </c>
      <c r="V14" s="74">
        <f xml:space="preserve"> ConCost!V$39</f>
        <v>0</v>
      </c>
      <c r="W14" s="74">
        <f xml:space="preserve"> ConCost!W$39</f>
        <v>0</v>
      </c>
      <c r="X14" s="74">
        <f xml:space="preserve"> ConCost!X$39</f>
        <v>0</v>
      </c>
      <c r="Y14" s="74">
        <f xml:space="preserve"> ConCost!Y$39</f>
        <v>0</v>
      </c>
      <c r="Z14" s="74">
        <f xml:space="preserve"> ConCost!Z$39</f>
        <v>0</v>
      </c>
      <c r="AA14" s="74">
        <f xml:space="preserve"> ConCost!AA$39</f>
        <v>0</v>
      </c>
      <c r="AB14" s="74">
        <f xml:space="preserve"> ConCost!AB$39</f>
        <v>0</v>
      </c>
      <c r="AC14" s="74">
        <f xml:space="preserve"> ConCost!AC$39</f>
        <v>0</v>
      </c>
      <c r="AD14" s="74">
        <f xml:space="preserve"> ConCost!AD$39</f>
        <v>0</v>
      </c>
      <c r="AE14" s="74">
        <f xml:space="preserve"> ConCost!AE$39</f>
        <v>0</v>
      </c>
      <c r="AF14" s="74">
        <f xml:space="preserve"> ConCost!AF$39</f>
        <v>0</v>
      </c>
      <c r="AG14" s="74">
        <f xml:space="preserve"> ConCost!AG$39</f>
        <v>0</v>
      </c>
      <c r="AH14" s="74">
        <f xml:space="preserve"> ConCost!AH$39</f>
        <v>0</v>
      </c>
      <c r="AI14" s="74">
        <f xml:space="preserve"> ConCost!AI$39</f>
        <v>0</v>
      </c>
      <c r="AJ14" s="74">
        <f xml:space="preserve"> ConCost!AJ$39</f>
        <v>0</v>
      </c>
      <c r="AK14" s="74">
        <f xml:space="preserve"> ConCost!AK$39</f>
        <v>0</v>
      </c>
      <c r="AL14" s="74">
        <f xml:space="preserve"> ConCost!AL$39</f>
        <v>0</v>
      </c>
      <c r="AM14" s="74">
        <f xml:space="preserve"> ConCost!AM$39</f>
        <v>0</v>
      </c>
      <c r="AN14" s="74">
        <f xml:space="preserve"> ConCost!AN$39</f>
        <v>0</v>
      </c>
      <c r="AO14" s="74">
        <f xml:space="preserve"> ConCost!AO$39</f>
        <v>0</v>
      </c>
      <c r="AP14" s="74">
        <f xml:space="preserve"> ConCost!AP$39</f>
        <v>0</v>
      </c>
      <c r="AQ14" s="74">
        <f xml:space="preserve"> ConCost!AQ$39</f>
        <v>0</v>
      </c>
      <c r="AR14" s="74">
        <f xml:space="preserve"> ConCost!AR$39</f>
        <v>0</v>
      </c>
      <c r="AS14" s="74">
        <f xml:space="preserve"> ConCost!AS$39</f>
        <v>0</v>
      </c>
      <c r="AT14" s="74">
        <f xml:space="preserve"> ConCost!AT$39</f>
        <v>0</v>
      </c>
      <c r="AU14" s="74">
        <f xml:space="preserve"> ConCost!AU$39</f>
        <v>0</v>
      </c>
      <c r="AV14" s="74">
        <f xml:space="preserve"> ConCost!AV$39</f>
        <v>0</v>
      </c>
      <c r="AW14" s="74">
        <f xml:space="preserve"> ConCost!AW$39</f>
        <v>0</v>
      </c>
      <c r="AX14" s="74">
        <f xml:space="preserve"> ConCost!AX$39</f>
        <v>0</v>
      </c>
      <c r="AY14" s="74">
        <f xml:space="preserve"> ConCost!AY$39</f>
        <v>0</v>
      </c>
      <c r="AZ14" s="74">
        <f xml:space="preserve"> ConCost!AZ$39</f>
        <v>0</v>
      </c>
      <c r="BA14" s="74">
        <f xml:space="preserve"> ConCost!BA$39</f>
        <v>0</v>
      </c>
      <c r="BB14" s="74">
        <f xml:space="preserve"> ConCost!BB$39</f>
        <v>0</v>
      </c>
      <c r="BC14" s="74">
        <f xml:space="preserve"> ConCost!BC$39</f>
        <v>0</v>
      </c>
      <c r="BD14" s="74">
        <f xml:space="preserve"> ConCost!BD$39</f>
        <v>0</v>
      </c>
      <c r="BE14" s="74">
        <f xml:space="preserve"> ConCost!BE$39</f>
        <v>0</v>
      </c>
    </row>
    <row r="15" spans="1:306" s="131" customFormat="1" x14ac:dyDescent="0.25">
      <c r="A15" s="91"/>
      <c r="B15" s="91"/>
      <c r="C15" s="92"/>
      <c r="D15" s="93"/>
      <c r="E15" s="74" t="str">
        <f xml:space="preserve"> ConCost!E$44</f>
        <v>O&amp;M mobilisation</v>
      </c>
      <c r="F15" s="74">
        <f xml:space="preserve"> ConCost!F$44</f>
        <v>0</v>
      </c>
      <c r="G15" s="74" t="str">
        <f xml:space="preserve"> ConCost!G$44</f>
        <v>$ 000s</v>
      </c>
      <c r="H15" s="74">
        <f xml:space="preserve"> ConCost!H$44</f>
        <v>650</v>
      </c>
      <c r="I15" s="74">
        <f xml:space="preserve"> ConCost!I$44</f>
        <v>0</v>
      </c>
      <c r="J15" s="74">
        <f xml:space="preserve"> ConCost!J$44</f>
        <v>0</v>
      </c>
      <c r="K15" s="74">
        <f xml:space="preserve"> ConCost!K$44</f>
        <v>0</v>
      </c>
      <c r="L15" s="74">
        <f xml:space="preserve"> ConCost!L$44</f>
        <v>0</v>
      </c>
      <c r="M15" s="74">
        <f xml:space="preserve"> ConCost!M$44</f>
        <v>0</v>
      </c>
      <c r="N15" s="74">
        <f xml:space="preserve"> ConCost!N$44</f>
        <v>0</v>
      </c>
      <c r="O15" s="74">
        <f xml:space="preserve"> ConCost!O$44</f>
        <v>0</v>
      </c>
      <c r="P15" s="74">
        <f xml:space="preserve"> ConCost!P$44</f>
        <v>0</v>
      </c>
      <c r="Q15" s="74">
        <f xml:space="preserve"> ConCost!Q$44</f>
        <v>0</v>
      </c>
      <c r="R15" s="74">
        <f xml:space="preserve"> ConCost!R$44</f>
        <v>0</v>
      </c>
      <c r="S15" s="74">
        <f xml:space="preserve"> ConCost!S$44</f>
        <v>0</v>
      </c>
      <c r="T15" s="74">
        <f xml:space="preserve"> ConCost!T$44</f>
        <v>0</v>
      </c>
      <c r="U15" s="74">
        <f xml:space="preserve"> ConCost!U$44</f>
        <v>0</v>
      </c>
      <c r="V15" s="74">
        <f xml:space="preserve"> ConCost!V$44</f>
        <v>0</v>
      </c>
      <c r="W15" s="74">
        <f xml:space="preserve"> ConCost!W$44</f>
        <v>0</v>
      </c>
      <c r="X15" s="74">
        <f xml:space="preserve"> ConCost!X$44</f>
        <v>0</v>
      </c>
      <c r="Y15" s="74">
        <f xml:space="preserve"> ConCost!Y$44</f>
        <v>0</v>
      </c>
      <c r="Z15" s="74">
        <f xml:space="preserve"> ConCost!Z$44</f>
        <v>0</v>
      </c>
      <c r="AA15" s="74">
        <f xml:space="preserve"> ConCost!AA$44</f>
        <v>0</v>
      </c>
      <c r="AB15" s="74">
        <f xml:space="preserve"> ConCost!AB$44</f>
        <v>0</v>
      </c>
      <c r="AC15" s="74">
        <f xml:space="preserve"> ConCost!AC$44</f>
        <v>0</v>
      </c>
      <c r="AD15" s="74">
        <f xml:space="preserve"> ConCost!AD$44</f>
        <v>0</v>
      </c>
      <c r="AE15" s="74">
        <f xml:space="preserve"> ConCost!AE$44</f>
        <v>0</v>
      </c>
      <c r="AF15" s="74">
        <f xml:space="preserve"> ConCost!AF$44</f>
        <v>0</v>
      </c>
      <c r="AG15" s="74">
        <f xml:space="preserve"> ConCost!AG$44</f>
        <v>0</v>
      </c>
      <c r="AH15" s="74">
        <f xml:space="preserve"> ConCost!AH$44</f>
        <v>0</v>
      </c>
      <c r="AI15" s="74">
        <f xml:space="preserve"> ConCost!AI$44</f>
        <v>0</v>
      </c>
      <c r="AJ15" s="74">
        <f xml:space="preserve"> ConCost!AJ$44</f>
        <v>650</v>
      </c>
      <c r="AK15" s="74">
        <f xml:space="preserve"> ConCost!AK$44</f>
        <v>0</v>
      </c>
      <c r="AL15" s="74">
        <f xml:space="preserve"> ConCost!AL$44</f>
        <v>0</v>
      </c>
      <c r="AM15" s="74">
        <f xml:space="preserve"> ConCost!AM$44</f>
        <v>0</v>
      </c>
      <c r="AN15" s="74">
        <f xml:space="preserve"> ConCost!AN$44</f>
        <v>0</v>
      </c>
      <c r="AO15" s="74">
        <f xml:space="preserve"> ConCost!AO$44</f>
        <v>0</v>
      </c>
      <c r="AP15" s="74">
        <f xml:space="preserve"> ConCost!AP$44</f>
        <v>0</v>
      </c>
      <c r="AQ15" s="74">
        <f xml:space="preserve"> ConCost!AQ$44</f>
        <v>0</v>
      </c>
      <c r="AR15" s="74">
        <f xml:space="preserve"> ConCost!AR$44</f>
        <v>0</v>
      </c>
      <c r="AS15" s="74">
        <f xml:space="preserve"> ConCost!AS$44</f>
        <v>0</v>
      </c>
      <c r="AT15" s="74">
        <f xml:space="preserve"> ConCost!AT$44</f>
        <v>0</v>
      </c>
      <c r="AU15" s="74">
        <f xml:space="preserve"> ConCost!AU$44</f>
        <v>0</v>
      </c>
      <c r="AV15" s="74">
        <f xml:space="preserve"> ConCost!AV$44</f>
        <v>0</v>
      </c>
      <c r="AW15" s="74">
        <f xml:space="preserve"> ConCost!AW$44</f>
        <v>0</v>
      </c>
      <c r="AX15" s="74">
        <f xml:space="preserve"> ConCost!AX$44</f>
        <v>0</v>
      </c>
      <c r="AY15" s="74">
        <f xml:space="preserve"> ConCost!AY$44</f>
        <v>0</v>
      </c>
      <c r="AZ15" s="74">
        <f xml:space="preserve"> ConCost!AZ$44</f>
        <v>0</v>
      </c>
      <c r="BA15" s="74">
        <f xml:space="preserve"> ConCost!BA$44</f>
        <v>0</v>
      </c>
      <c r="BB15" s="74">
        <f xml:space="preserve"> ConCost!BB$44</f>
        <v>0</v>
      </c>
      <c r="BC15" s="74">
        <f xml:space="preserve"> ConCost!BC$44</f>
        <v>0</v>
      </c>
      <c r="BD15" s="74">
        <f xml:space="preserve"> ConCost!BD$44</f>
        <v>0</v>
      </c>
      <c r="BE15" s="74">
        <f xml:space="preserve"> ConCost!BE$44</f>
        <v>0</v>
      </c>
    </row>
    <row r="16" spans="1:306" s="603" customFormat="1" x14ac:dyDescent="0.25">
      <c r="A16" s="15"/>
      <c r="B16" s="15"/>
      <c r="C16" s="21"/>
      <c r="D16" s="49"/>
      <c r="E16" s="9" t="str">
        <f t="shared" ref="E16:BE16" si="0" xml:space="preserve"> E$151</f>
        <v xml:space="preserve">Construction debt upfront fee </v>
      </c>
      <c r="F16" s="9">
        <f t="shared" si="0"/>
        <v>0</v>
      </c>
      <c r="G16" s="9" t="str">
        <f t="shared" si="0"/>
        <v>$ 000s</v>
      </c>
      <c r="H16" s="9">
        <f t="shared" si="0"/>
        <v>1200</v>
      </c>
      <c r="I16" s="9">
        <f t="shared" si="0"/>
        <v>0</v>
      </c>
      <c r="J16" s="9">
        <f t="shared" si="0"/>
        <v>0</v>
      </c>
      <c r="K16" s="9">
        <f t="shared" si="0"/>
        <v>0</v>
      </c>
      <c r="L16" s="9">
        <f t="shared" si="0"/>
        <v>0</v>
      </c>
      <c r="M16" s="9">
        <f t="shared" si="0"/>
        <v>0</v>
      </c>
      <c r="N16" s="9">
        <f t="shared" si="0"/>
        <v>0</v>
      </c>
      <c r="O16" s="9">
        <f t="shared" si="0"/>
        <v>0</v>
      </c>
      <c r="P16" s="9">
        <f t="shared" si="0"/>
        <v>0</v>
      </c>
      <c r="Q16" s="9">
        <f t="shared" si="0"/>
        <v>0</v>
      </c>
      <c r="R16" s="9">
        <f t="shared" si="0"/>
        <v>1200</v>
      </c>
      <c r="S16" s="9">
        <f t="shared" si="0"/>
        <v>0</v>
      </c>
      <c r="T16" s="9">
        <f t="shared" si="0"/>
        <v>0</v>
      </c>
      <c r="U16" s="9">
        <f t="shared" si="0"/>
        <v>0</v>
      </c>
      <c r="V16" s="9">
        <f t="shared" si="0"/>
        <v>0</v>
      </c>
      <c r="W16" s="9">
        <f t="shared" si="0"/>
        <v>0</v>
      </c>
      <c r="X16" s="9">
        <f t="shared" si="0"/>
        <v>0</v>
      </c>
      <c r="Y16" s="9">
        <f t="shared" si="0"/>
        <v>0</v>
      </c>
      <c r="Z16" s="9">
        <f t="shared" si="0"/>
        <v>0</v>
      </c>
      <c r="AA16" s="9">
        <f t="shared" si="0"/>
        <v>0</v>
      </c>
      <c r="AB16" s="9">
        <f t="shared" si="0"/>
        <v>0</v>
      </c>
      <c r="AC16" s="9">
        <f t="shared" si="0"/>
        <v>0</v>
      </c>
      <c r="AD16" s="9">
        <f t="shared" si="0"/>
        <v>0</v>
      </c>
      <c r="AE16" s="9">
        <f t="shared" si="0"/>
        <v>0</v>
      </c>
      <c r="AF16" s="9">
        <f t="shared" si="0"/>
        <v>0</v>
      </c>
      <c r="AG16" s="9">
        <f t="shared" si="0"/>
        <v>0</v>
      </c>
      <c r="AH16" s="9">
        <f t="shared" si="0"/>
        <v>0</v>
      </c>
      <c r="AI16" s="9">
        <f t="shared" si="0"/>
        <v>0</v>
      </c>
      <c r="AJ16" s="9">
        <f t="shared" si="0"/>
        <v>0</v>
      </c>
      <c r="AK16" s="9">
        <f t="shared" si="0"/>
        <v>0</v>
      </c>
      <c r="AL16" s="9">
        <f t="shared" si="0"/>
        <v>0</v>
      </c>
      <c r="AM16" s="9">
        <f t="shared" si="0"/>
        <v>0</v>
      </c>
      <c r="AN16" s="9">
        <f t="shared" si="0"/>
        <v>0</v>
      </c>
      <c r="AO16" s="9">
        <f t="shared" si="0"/>
        <v>0</v>
      </c>
      <c r="AP16" s="9">
        <f t="shared" si="0"/>
        <v>0</v>
      </c>
      <c r="AQ16" s="9">
        <f t="shared" si="0"/>
        <v>0</v>
      </c>
      <c r="AR16" s="9">
        <f t="shared" si="0"/>
        <v>0</v>
      </c>
      <c r="AS16" s="9">
        <f t="shared" si="0"/>
        <v>0</v>
      </c>
      <c r="AT16" s="9">
        <f t="shared" si="0"/>
        <v>0</v>
      </c>
      <c r="AU16" s="9">
        <f t="shared" si="0"/>
        <v>0</v>
      </c>
      <c r="AV16" s="9">
        <f t="shared" si="0"/>
        <v>0</v>
      </c>
      <c r="AW16" s="9">
        <f t="shared" si="0"/>
        <v>0</v>
      </c>
      <c r="AX16" s="9">
        <f t="shared" si="0"/>
        <v>0</v>
      </c>
      <c r="AY16" s="9">
        <f t="shared" si="0"/>
        <v>0</v>
      </c>
      <c r="AZ16" s="9">
        <f t="shared" si="0"/>
        <v>0</v>
      </c>
      <c r="BA16" s="9">
        <f t="shared" si="0"/>
        <v>0</v>
      </c>
      <c r="BB16" s="9">
        <f t="shared" si="0"/>
        <v>0</v>
      </c>
      <c r="BC16" s="9">
        <f t="shared" si="0"/>
        <v>0</v>
      </c>
      <c r="BD16" s="9">
        <f t="shared" si="0"/>
        <v>0</v>
      </c>
      <c r="BE16" s="9">
        <f t="shared" si="0"/>
        <v>0</v>
      </c>
    </row>
    <row r="17" spans="1:57" s="603" customFormat="1" x14ac:dyDescent="0.25">
      <c r="A17" s="15"/>
      <c r="B17" s="15"/>
      <c r="C17" s="21"/>
      <c r="D17" s="49"/>
      <c r="E17" s="9" t="str">
        <f t="shared" ref="E17:H17" si="1" xml:space="preserve"> E$179</f>
        <v>Construction debt commitment fee</v>
      </c>
      <c r="F17" s="9">
        <f t="shared" si="1"/>
        <v>0</v>
      </c>
      <c r="G17" s="9" t="str">
        <f t="shared" si="1"/>
        <v>$ 000s</v>
      </c>
      <c r="H17" s="9">
        <f t="shared" si="1"/>
        <v>342.17226366883102</v>
      </c>
      <c r="I17" s="9">
        <f t="shared" ref="I17:BE17" si="2" xml:space="preserve"> I$179</f>
        <v>0</v>
      </c>
      <c r="J17" s="9">
        <f t="shared" si="2"/>
        <v>0</v>
      </c>
      <c r="K17" s="9">
        <f t="shared" si="2"/>
        <v>0</v>
      </c>
      <c r="L17" s="9">
        <f t="shared" si="2"/>
        <v>0</v>
      </c>
      <c r="M17" s="9">
        <f t="shared" si="2"/>
        <v>0</v>
      </c>
      <c r="N17" s="9">
        <f t="shared" si="2"/>
        <v>0</v>
      </c>
      <c r="O17" s="9">
        <f t="shared" si="2"/>
        <v>0</v>
      </c>
      <c r="P17" s="9">
        <f t="shared" si="2"/>
        <v>0</v>
      </c>
      <c r="Q17" s="9">
        <f t="shared" si="2"/>
        <v>0</v>
      </c>
      <c r="R17" s="9">
        <f t="shared" si="2"/>
        <v>0</v>
      </c>
      <c r="S17" s="9">
        <f t="shared" si="2"/>
        <v>25</v>
      </c>
      <c r="T17" s="9">
        <f t="shared" si="2"/>
        <v>25</v>
      </c>
      <c r="U17" s="9">
        <f t="shared" si="2"/>
        <v>25</v>
      </c>
      <c r="V17" s="9">
        <f t="shared" si="2"/>
        <v>25</v>
      </c>
      <c r="W17" s="9">
        <f t="shared" si="2"/>
        <v>25</v>
      </c>
      <c r="X17" s="9">
        <f t="shared" si="2"/>
        <v>25</v>
      </c>
      <c r="Y17" s="9">
        <f t="shared" si="2"/>
        <v>25</v>
      </c>
      <c r="Z17" s="9">
        <f t="shared" si="2"/>
        <v>23.918678850360092</v>
      </c>
      <c r="AA17" s="9">
        <f t="shared" si="2"/>
        <v>22.190244456224974</v>
      </c>
      <c r="AB17" s="9">
        <f t="shared" si="2"/>
        <v>20.456216306326144</v>
      </c>
      <c r="AC17" s="9">
        <f t="shared" si="2"/>
        <v>18.71744276942324</v>
      </c>
      <c r="AD17" s="9">
        <f t="shared" si="2"/>
        <v>16.972899747743284</v>
      </c>
      <c r="AE17" s="9">
        <f t="shared" si="2"/>
        <v>15.223966537537557</v>
      </c>
      <c r="AF17" s="9">
        <f t="shared" si="2"/>
        <v>13.468846046148261</v>
      </c>
      <c r="AG17" s="9">
        <f t="shared" si="2"/>
        <v>11.708411439934107</v>
      </c>
      <c r="AH17" s="9">
        <f t="shared" si="2"/>
        <v>9.944123472153354</v>
      </c>
      <c r="AI17" s="9">
        <f t="shared" si="2"/>
        <v>8.1730167892495125</v>
      </c>
      <c r="AJ17" s="9">
        <f t="shared" si="2"/>
        <v>6.3984172537305248</v>
      </c>
      <c r="AK17" s="9">
        <f t="shared" si="2"/>
        <v>0</v>
      </c>
      <c r="AL17" s="9">
        <f t="shared" si="2"/>
        <v>0</v>
      </c>
      <c r="AM17" s="9">
        <f t="shared" si="2"/>
        <v>0</v>
      </c>
      <c r="AN17" s="9">
        <f t="shared" si="2"/>
        <v>0</v>
      </c>
      <c r="AO17" s="9">
        <f t="shared" si="2"/>
        <v>0</v>
      </c>
      <c r="AP17" s="9">
        <f t="shared" si="2"/>
        <v>0</v>
      </c>
      <c r="AQ17" s="9">
        <f t="shared" si="2"/>
        <v>0</v>
      </c>
      <c r="AR17" s="9">
        <f t="shared" si="2"/>
        <v>0</v>
      </c>
      <c r="AS17" s="9">
        <f t="shared" si="2"/>
        <v>0</v>
      </c>
      <c r="AT17" s="9">
        <f t="shared" si="2"/>
        <v>0</v>
      </c>
      <c r="AU17" s="9">
        <f t="shared" si="2"/>
        <v>0</v>
      </c>
      <c r="AV17" s="9">
        <f t="shared" si="2"/>
        <v>0</v>
      </c>
      <c r="AW17" s="9">
        <f t="shared" si="2"/>
        <v>0</v>
      </c>
      <c r="AX17" s="9">
        <f t="shared" si="2"/>
        <v>0</v>
      </c>
      <c r="AY17" s="9">
        <f t="shared" si="2"/>
        <v>0</v>
      </c>
      <c r="AZ17" s="9">
        <f t="shared" si="2"/>
        <v>0</v>
      </c>
      <c r="BA17" s="9">
        <f t="shared" si="2"/>
        <v>0</v>
      </c>
      <c r="BB17" s="9">
        <f t="shared" si="2"/>
        <v>0</v>
      </c>
      <c r="BC17" s="9">
        <f t="shared" si="2"/>
        <v>0</v>
      </c>
      <c r="BD17" s="9">
        <f t="shared" si="2"/>
        <v>0</v>
      </c>
      <c r="BE17" s="9">
        <f t="shared" si="2"/>
        <v>0</v>
      </c>
    </row>
    <row r="18" spans="1:57" x14ac:dyDescent="0.25">
      <c r="E18" s="9" t="str">
        <f t="shared" ref="E18:H18" si="3" xml:space="preserve"> E$209</f>
        <v>Construction debt interest</v>
      </c>
      <c r="F18" s="9">
        <f t="shared" si="3"/>
        <v>0</v>
      </c>
      <c r="G18" s="9" t="str">
        <f t="shared" si="3"/>
        <v>$ 000s</v>
      </c>
      <c r="H18" s="9">
        <f t="shared" si="3"/>
        <v>879.12704189348574</v>
      </c>
      <c r="I18" s="9">
        <f t="shared" ref="I18:BE18" si="4" xml:space="preserve"> I$209</f>
        <v>0</v>
      </c>
      <c r="J18" s="9">
        <f t="shared" si="4"/>
        <v>0</v>
      </c>
      <c r="K18" s="9">
        <f t="shared" si="4"/>
        <v>0</v>
      </c>
      <c r="L18" s="9">
        <f t="shared" si="4"/>
        <v>0</v>
      </c>
      <c r="M18" s="9">
        <f t="shared" si="4"/>
        <v>0</v>
      </c>
      <c r="N18" s="9">
        <f t="shared" si="4"/>
        <v>0</v>
      </c>
      <c r="O18" s="9">
        <f t="shared" si="4"/>
        <v>0</v>
      </c>
      <c r="P18" s="9">
        <f t="shared" si="4"/>
        <v>0</v>
      </c>
      <c r="Q18" s="9">
        <f t="shared" si="4"/>
        <v>0</v>
      </c>
      <c r="R18" s="9">
        <f t="shared" si="4"/>
        <v>0</v>
      </c>
      <c r="S18" s="9">
        <f t="shared" si="4"/>
        <v>0</v>
      </c>
      <c r="T18" s="9">
        <f t="shared" si="4"/>
        <v>0</v>
      </c>
      <c r="U18" s="9">
        <f t="shared" si="4"/>
        <v>0</v>
      </c>
      <c r="V18" s="9">
        <f t="shared" si="4"/>
        <v>0</v>
      </c>
      <c r="W18" s="9">
        <f t="shared" si="4"/>
        <v>0</v>
      </c>
      <c r="X18" s="9">
        <f t="shared" si="4"/>
        <v>0</v>
      </c>
      <c r="Y18" s="9">
        <f t="shared" si="4"/>
        <v>0</v>
      </c>
      <c r="Z18" s="9">
        <f t="shared" si="4"/>
        <v>8.0738645839780183</v>
      </c>
      <c r="AA18" s="9">
        <f t="shared" si="4"/>
        <v>23.227312495206885</v>
      </c>
      <c r="AB18" s="9">
        <f t="shared" si="4"/>
        <v>36.350269549390845</v>
      </c>
      <c r="AC18" s="9">
        <f t="shared" si="4"/>
        <v>51.935806439434558</v>
      </c>
      <c r="AD18" s="9">
        <f t="shared" si="4"/>
        <v>64.216802018053727</v>
      </c>
      <c r="AE18" s="9">
        <f t="shared" si="4"/>
        <v>80.815209956356199</v>
      </c>
      <c r="AF18" s="9">
        <f t="shared" si="4"/>
        <v>95.324206018507709</v>
      </c>
      <c r="AG18" s="9">
        <f t="shared" si="4"/>
        <v>106.33270848052715</v>
      </c>
      <c r="AH18" s="9">
        <f t="shared" si="4"/>
        <v>124.46191263019895</v>
      </c>
      <c r="AI18" s="9">
        <f t="shared" si="4"/>
        <v>134.61586568600393</v>
      </c>
      <c r="AJ18" s="9">
        <f t="shared" si="4"/>
        <v>153.77308403582765</v>
      </c>
      <c r="AK18" s="9">
        <f t="shared" si="4"/>
        <v>0</v>
      </c>
      <c r="AL18" s="9">
        <f t="shared" si="4"/>
        <v>0</v>
      </c>
      <c r="AM18" s="9">
        <f t="shared" si="4"/>
        <v>0</v>
      </c>
      <c r="AN18" s="9">
        <f t="shared" si="4"/>
        <v>0</v>
      </c>
      <c r="AO18" s="9">
        <f t="shared" si="4"/>
        <v>0</v>
      </c>
      <c r="AP18" s="9">
        <f t="shared" si="4"/>
        <v>0</v>
      </c>
      <c r="AQ18" s="9">
        <f t="shared" si="4"/>
        <v>0</v>
      </c>
      <c r="AR18" s="9">
        <f t="shared" si="4"/>
        <v>0</v>
      </c>
      <c r="AS18" s="9">
        <f t="shared" si="4"/>
        <v>0</v>
      </c>
      <c r="AT18" s="9">
        <f t="shared" si="4"/>
        <v>0</v>
      </c>
      <c r="AU18" s="9">
        <f t="shared" si="4"/>
        <v>0</v>
      </c>
      <c r="AV18" s="9">
        <f t="shared" si="4"/>
        <v>0</v>
      </c>
      <c r="AW18" s="9">
        <f t="shared" si="4"/>
        <v>0</v>
      </c>
      <c r="AX18" s="9">
        <f t="shared" si="4"/>
        <v>0</v>
      </c>
      <c r="AY18" s="9">
        <f t="shared" si="4"/>
        <v>0</v>
      </c>
      <c r="AZ18" s="9">
        <f t="shared" si="4"/>
        <v>0</v>
      </c>
      <c r="BA18" s="9">
        <f t="shared" si="4"/>
        <v>0</v>
      </c>
      <c r="BB18" s="9">
        <f t="shared" si="4"/>
        <v>0</v>
      </c>
      <c r="BC18" s="9">
        <f t="shared" si="4"/>
        <v>0</v>
      </c>
      <c r="BD18" s="9">
        <f t="shared" si="4"/>
        <v>0</v>
      </c>
      <c r="BE18" s="9">
        <f t="shared" si="4"/>
        <v>0</v>
      </c>
    </row>
    <row r="19" spans="1:57" x14ac:dyDescent="0.25">
      <c r="E19" s="74" t="str">
        <f xml:space="preserve"> ConCost!E$65</f>
        <v>Pre-funding of working capital - m</v>
      </c>
      <c r="F19" s="74">
        <f xml:space="preserve"> ConCost!F$65</f>
        <v>0</v>
      </c>
      <c r="G19" s="74" t="str">
        <f xml:space="preserve"> ConCost!G$65</f>
        <v>$ 000s</v>
      </c>
      <c r="H19" s="74">
        <f xml:space="preserve"> ConCost!H$65</f>
        <v>1443.9900621424704</v>
      </c>
      <c r="I19" s="74">
        <f xml:space="preserve"> ConCost!I$65</f>
        <v>0</v>
      </c>
      <c r="J19" s="74">
        <f xml:space="preserve"> ConCost!J$65</f>
        <v>0</v>
      </c>
      <c r="K19" s="74">
        <f xml:space="preserve"> ConCost!K$65</f>
        <v>0</v>
      </c>
      <c r="L19" s="74">
        <f xml:space="preserve"> ConCost!L$65</f>
        <v>0</v>
      </c>
      <c r="M19" s="74">
        <f xml:space="preserve"> ConCost!M$65</f>
        <v>0</v>
      </c>
      <c r="N19" s="74">
        <f xml:space="preserve"> ConCost!N$65</f>
        <v>0</v>
      </c>
      <c r="O19" s="74">
        <f xml:space="preserve"> ConCost!O$65</f>
        <v>0</v>
      </c>
      <c r="P19" s="74">
        <f xml:space="preserve"> ConCost!P$65</f>
        <v>0</v>
      </c>
      <c r="Q19" s="74">
        <f xml:space="preserve"> ConCost!Q$65</f>
        <v>0</v>
      </c>
      <c r="R19" s="74">
        <f xml:space="preserve"> ConCost!R$65</f>
        <v>0</v>
      </c>
      <c r="S19" s="74">
        <f xml:space="preserve"> ConCost!S$65</f>
        <v>0</v>
      </c>
      <c r="T19" s="74">
        <f xml:space="preserve"> ConCost!T$65</f>
        <v>0</v>
      </c>
      <c r="U19" s="74">
        <f xml:space="preserve"> ConCost!U$65</f>
        <v>0</v>
      </c>
      <c r="V19" s="74">
        <f xml:space="preserve"> ConCost!V$65</f>
        <v>0</v>
      </c>
      <c r="W19" s="74">
        <f xml:space="preserve"> ConCost!W$65</f>
        <v>0</v>
      </c>
      <c r="X19" s="74">
        <f xml:space="preserve"> ConCost!X$65</f>
        <v>0</v>
      </c>
      <c r="Y19" s="74">
        <f xml:space="preserve"> ConCost!Y$65</f>
        <v>0</v>
      </c>
      <c r="Z19" s="74">
        <f xml:space="preserve"> ConCost!Z$65</f>
        <v>0</v>
      </c>
      <c r="AA19" s="74">
        <f xml:space="preserve"> ConCost!AA$65</f>
        <v>0</v>
      </c>
      <c r="AB19" s="74">
        <f xml:space="preserve"> ConCost!AB$65</f>
        <v>0</v>
      </c>
      <c r="AC19" s="74">
        <f xml:space="preserve"> ConCost!AC$65</f>
        <v>0</v>
      </c>
      <c r="AD19" s="74">
        <f xml:space="preserve"> ConCost!AD$65</f>
        <v>0</v>
      </c>
      <c r="AE19" s="74">
        <f xml:space="preserve"> ConCost!AE$65</f>
        <v>0</v>
      </c>
      <c r="AF19" s="74">
        <f xml:space="preserve"> ConCost!AF$65</f>
        <v>0</v>
      </c>
      <c r="AG19" s="74">
        <f xml:space="preserve"> ConCost!AG$65</f>
        <v>0</v>
      </c>
      <c r="AH19" s="74">
        <f xml:space="preserve"> ConCost!AH$65</f>
        <v>0</v>
      </c>
      <c r="AI19" s="74">
        <f xml:space="preserve"> ConCost!AI$65</f>
        <v>0</v>
      </c>
      <c r="AJ19" s="74">
        <f xml:space="preserve"> ConCost!AJ$65</f>
        <v>1443.9900621424704</v>
      </c>
      <c r="AK19" s="74">
        <f xml:space="preserve"> ConCost!AK$65</f>
        <v>0</v>
      </c>
      <c r="AL19" s="74">
        <f xml:space="preserve"> ConCost!AL$65</f>
        <v>0</v>
      </c>
      <c r="AM19" s="74">
        <f xml:space="preserve"> ConCost!AM$65</f>
        <v>0</v>
      </c>
      <c r="AN19" s="74">
        <f xml:space="preserve"> ConCost!AN$65</f>
        <v>0</v>
      </c>
      <c r="AO19" s="74">
        <f xml:space="preserve"> ConCost!AO$65</f>
        <v>0</v>
      </c>
      <c r="AP19" s="74">
        <f xml:space="preserve"> ConCost!AP$65</f>
        <v>0</v>
      </c>
      <c r="AQ19" s="74">
        <f xml:space="preserve"> ConCost!AQ$65</f>
        <v>0</v>
      </c>
      <c r="AR19" s="74">
        <f xml:space="preserve"> ConCost!AR$65</f>
        <v>0</v>
      </c>
      <c r="AS19" s="74">
        <f xml:space="preserve"> ConCost!AS$65</f>
        <v>0</v>
      </c>
      <c r="AT19" s="74">
        <f xml:space="preserve"> ConCost!AT$65</f>
        <v>0</v>
      </c>
      <c r="AU19" s="74">
        <f xml:space="preserve"> ConCost!AU$65</f>
        <v>0</v>
      </c>
      <c r="AV19" s="74">
        <f xml:space="preserve"> ConCost!AV$65</f>
        <v>0</v>
      </c>
      <c r="AW19" s="74">
        <f xml:space="preserve"> ConCost!AW$65</f>
        <v>0</v>
      </c>
      <c r="AX19" s="74">
        <f xml:space="preserve"> ConCost!AX$65</f>
        <v>0</v>
      </c>
      <c r="AY19" s="74">
        <f xml:space="preserve"> ConCost!AY$65</f>
        <v>0</v>
      </c>
      <c r="AZ19" s="74">
        <f xml:space="preserve"> ConCost!AZ$65</f>
        <v>0</v>
      </c>
      <c r="BA19" s="74">
        <f xml:space="preserve"> ConCost!BA$65</f>
        <v>0</v>
      </c>
      <c r="BB19" s="74">
        <f xml:space="preserve"> ConCost!BB$65</f>
        <v>0</v>
      </c>
      <c r="BC19" s="74">
        <f xml:space="preserve"> ConCost!BC$65</f>
        <v>0</v>
      </c>
      <c r="BD19" s="74">
        <f xml:space="preserve"> ConCost!BD$65</f>
        <v>0</v>
      </c>
      <c r="BE19" s="74">
        <f xml:space="preserve"> ConCost!BE$65</f>
        <v>0</v>
      </c>
    </row>
    <row r="20" spans="1:57" x14ac:dyDescent="0.25">
      <c r="E20" s="74" t="str">
        <f xml:space="preserve"> ConCost!E$70</f>
        <v>Pre-funding of DSRA - m</v>
      </c>
      <c r="F20" s="74">
        <f xml:space="preserve"> ConCost!F$70</f>
        <v>0</v>
      </c>
      <c r="G20" s="74" t="str">
        <f xml:space="preserve"> ConCost!G$70</f>
        <v>$ 000s</v>
      </c>
      <c r="H20" s="74">
        <f xml:space="preserve"> ConCost!H$70</f>
        <v>3444.3289314719805</v>
      </c>
      <c r="I20" s="74">
        <f xml:space="preserve"> ConCost!I$70</f>
        <v>0</v>
      </c>
      <c r="J20" s="74">
        <f xml:space="preserve"> ConCost!J$70</f>
        <v>0</v>
      </c>
      <c r="K20" s="74">
        <f xml:space="preserve"> ConCost!K$70</f>
        <v>0</v>
      </c>
      <c r="L20" s="74">
        <f xml:space="preserve"> ConCost!L$70</f>
        <v>0</v>
      </c>
      <c r="M20" s="74">
        <f xml:space="preserve"> ConCost!M$70</f>
        <v>0</v>
      </c>
      <c r="N20" s="74">
        <f xml:space="preserve"> ConCost!N$70</f>
        <v>0</v>
      </c>
      <c r="O20" s="74">
        <f xml:space="preserve"> ConCost!O$70</f>
        <v>0</v>
      </c>
      <c r="P20" s="74">
        <f xml:space="preserve"> ConCost!P$70</f>
        <v>0</v>
      </c>
      <c r="Q20" s="74">
        <f xml:space="preserve"> ConCost!Q$70</f>
        <v>0</v>
      </c>
      <c r="R20" s="74">
        <f xml:space="preserve"> ConCost!R$70</f>
        <v>0</v>
      </c>
      <c r="S20" s="74">
        <f xml:space="preserve"> ConCost!S$70</f>
        <v>0</v>
      </c>
      <c r="T20" s="74">
        <f xml:space="preserve"> ConCost!T$70</f>
        <v>0</v>
      </c>
      <c r="U20" s="74">
        <f xml:space="preserve"> ConCost!U$70</f>
        <v>0</v>
      </c>
      <c r="V20" s="74">
        <f xml:space="preserve"> ConCost!V$70</f>
        <v>0</v>
      </c>
      <c r="W20" s="74">
        <f xml:space="preserve"> ConCost!W$70</f>
        <v>0</v>
      </c>
      <c r="X20" s="74">
        <f xml:space="preserve"> ConCost!X$70</f>
        <v>0</v>
      </c>
      <c r="Y20" s="74">
        <f xml:space="preserve"> ConCost!Y$70</f>
        <v>0</v>
      </c>
      <c r="Z20" s="74">
        <f xml:space="preserve"> ConCost!Z$70</f>
        <v>0</v>
      </c>
      <c r="AA20" s="74">
        <f xml:space="preserve"> ConCost!AA$70</f>
        <v>0</v>
      </c>
      <c r="AB20" s="74">
        <f xml:space="preserve"> ConCost!AB$70</f>
        <v>0</v>
      </c>
      <c r="AC20" s="74">
        <f xml:space="preserve"> ConCost!AC$70</f>
        <v>0</v>
      </c>
      <c r="AD20" s="74">
        <f xml:space="preserve"> ConCost!AD$70</f>
        <v>0</v>
      </c>
      <c r="AE20" s="74">
        <f xml:space="preserve"> ConCost!AE$70</f>
        <v>0</v>
      </c>
      <c r="AF20" s="74">
        <f xml:space="preserve"> ConCost!AF$70</f>
        <v>0</v>
      </c>
      <c r="AG20" s="74">
        <f xml:space="preserve"> ConCost!AG$70</f>
        <v>0</v>
      </c>
      <c r="AH20" s="74">
        <f xml:space="preserve"> ConCost!AH$70</f>
        <v>0</v>
      </c>
      <c r="AI20" s="74">
        <f xml:space="preserve"> ConCost!AI$70</f>
        <v>0</v>
      </c>
      <c r="AJ20" s="74">
        <f xml:space="preserve"> ConCost!AJ$70</f>
        <v>3444.3289314719805</v>
      </c>
      <c r="AK20" s="74">
        <f xml:space="preserve"> ConCost!AK$70</f>
        <v>0</v>
      </c>
      <c r="AL20" s="74">
        <f xml:space="preserve"> ConCost!AL$70</f>
        <v>0</v>
      </c>
      <c r="AM20" s="74">
        <f xml:space="preserve"> ConCost!AM$70</f>
        <v>0</v>
      </c>
      <c r="AN20" s="74">
        <f xml:space="preserve"> ConCost!AN$70</f>
        <v>0</v>
      </c>
      <c r="AO20" s="74">
        <f xml:space="preserve"> ConCost!AO$70</f>
        <v>0</v>
      </c>
      <c r="AP20" s="74">
        <f xml:space="preserve"> ConCost!AP$70</f>
        <v>0</v>
      </c>
      <c r="AQ20" s="74">
        <f xml:space="preserve"> ConCost!AQ$70</f>
        <v>0</v>
      </c>
      <c r="AR20" s="74">
        <f xml:space="preserve"> ConCost!AR$70</f>
        <v>0</v>
      </c>
      <c r="AS20" s="74">
        <f xml:space="preserve"> ConCost!AS$70</f>
        <v>0</v>
      </c>
      <c r="AT20" s="74">
        <f xml:space="preserve"> ConCost!AT$70</f>
        <v>0</v>
      </c>
      <c r="AU20" s="74">
        <f xml:space="preserve"> ConCost!AU$70</f>
        <v>0</v>
      </c>
      <c r="AV20" s="74">
        <f xml:space="preserve"> ConCost!AV$70</f>
        <v>0</v>
      </c>
      <c r="AW20" s="74">
        <f xml:space="preserve"> ConCost!AW$70</f>
        <v>0</v>
      </c>
      <c r="AX20" s="74">
        <f xml:space="preserve"> ConCost!AX$70</f>
        <v>0</v>
      </c>
      <c r="AY20" s="74">
        <f xml:space="preserve"> ConCost!AY$70</f>
        <v>0</v>
      </c>
      <c r="AZ20" s="74">
        <f xml:space="preserve"> ConCost!AZ$70</f>
        <v>0</v>
      </c>
      <c r="BA20" s="74">
        <f xml:space="preserve"> ConCost!BA$70</f>
        <v>0</v>
      </c>
      <c r="BB20" s="74">
        <f xml:space="preserve"> ConCost!BB$70</f>
        <v>0</v>
      </c>
      <c r="BC20" s="74">
        <f xml:space="preserve"> ConCost!BC$70</f>
        <v>0</v>
      </c>
      <c r="BD20" s="74">
        <f xml:space="preserve"> ConCost!BD$70</f>
        <v>0</v>
      </c>
      <c r="BE20" s="74">
        <f xml:space="preserve"> ConCost!BE$70</f>
        <v>0</v>
      </c>
    </row>
    <row r="21" spans="1:57" x14ac:dyDescent="0.25">
      <c r="E21" s="444" t="s">
        <v>413</v>
      </c>
      <c r="F21" s="444"/>
      <c r="G21" s="444"/>
      <c r="H21" s="444"/>
      <c r="I21" s="444"/>
      <c r="J21" s="444"/>
      <c r="K21" s="444"/>
      <c r="L21" s="444"/>
      <c r="M21" s="444"/>
      <c r="N21" s="444"/>
      <c r="O21" s="444"/>
      <c r="P21" s="444"/>
      <c r="Q21" s="444"/>
      <c r="R21" s="444"/>
      <c r="S21" s="444"/>
      <c r="T21" s="444"/>
      <c r="U21" s="444"/>
      <c r="V21" s="444"/>
      <c r="W21" s="444"/>
      <c r="X21" s="444"/>
      <c r="Y21" s="444"/>
      <c r="Z21" s="444"/>
      <c r="AA21" s="444"/>
      <c r="AB21" s="444"/>
      <c r="AC21" s="444"/>
      <c r="AD21" s="444"/>
      <c r="AE21" s="444"/>
      <c r="AF21" s="444"/>
      <c r="AG21" s="444"/>
      <c r="AH21" s="444"/>
      <c r="AI21" s="444"/>
      <c r="AJ21" s="444"/>
      <c r="AK21" s="444"/>
      <c r="AL21" s="444"/>
      <c r="AM21" s="444"/>
      <c r="AN21" s="444"/>
      <c r="AO21" s="444"/>
      <c r="AP21" s="444"/>
      <c r="AQ21" s="444"/>
      <c r="AR21" s="444"/>
      <c r="AS21" s="444"/>
      <c r="AT21" s="444"/>
      <c r="AU21" s="444"/>
      <c r="AV21" s="444"/>
      <c r="AW21" s="444"/>
      <c r="AX21" s="444"/>
      <c r="AY21" s="444"/>
      <c r="AZ21" s="444"/>
      <c r="BA21" s="444"/>
      <c r="BB21" s="444"/>
      <c r="BC21" s="444"/>
      <c r="BD21" s="444"/>
      <c r="BE21" s="444"/>
    </row>
    <row r="22" spans="1:57" x14ac:dyDescent="0.25">
      <c r="E22" s="444" t="s">
        <v>413</v>
      </c>
      <c r="F22" s="444"/>
      <c r="G22" s="444"/>
      <c r="H22" s="444"/>
      <c r="I22" s="444"/>
      <c r="J22" s="444"/>
      <c r="K22" s="444"/>
      <c r="L22" s="444"/>
      <c r="M22" s="444"/>
      <c r="N22" s="444"/>
      <c r="O22" s="444"/>
      <c r="P22" s="444"/>
      <c r="Q22" s="444"/>
      <c r="R22" s="444"/>
      <c r="S22" s="444"/>
      <c r="T22" s="444"/>
      <c r="U22" s="444"/>
      <c r="V22" s="444"/>
      <c r="W22" s="444"/>
      <c r="X22" s="444"/>
      <c r="Y22" s="444"/>
      <c r="Z22" s="444"/>
      <c r="AA22" s="444"/>
      <c r="AB22" s="444"/>
      <c r="AC22" s="444"/>
      <c r="AD22" s="444"/>
      <c r="AE22" s="444"/>
      <c r="AF22" s="444"/>
      <c r="AG22" s="444"/>
      <c r="AH22" s="444"/>
      <c r="AI22" s="444"/>
      <c r="AJ22" s="444"/>
      <c r="AK22" s="444"/>
      <c r="AL22" s="444"/>
      <c r="AM22" s="444"/>
      <c r="AN22" s="444"/>
      <c r="AO22" s="444"/>
      <c r="AP22" s="444"/>
      <c r="AQ22" s="444"/>
      <c r="AR22" s="444"/>
      <c r="AS22" s="444"/>
      <c r="AT22" s="444"/>
      <c r="AU22" s="444"/>
      <c r="AV22" s="444"/>
      <c r="AW22" s="444"/>
      <c r="AX22" s="444"/>
      <c r="AY22" s="444"/>
      <c r="AZ22" s="444"/>
      <c r="BA22" s="444"/>
      <c r="BB22" s="444"/>
      <c r="BC22" s="444"/>
      <c r="BD22" s="444"/>
      <c r="BE22" s="444"/>
    </row>
    <row r="23" spans="1:57" s="199" customFormat="1" x14ac:dyDescent="0.25">
      <c r="A23" s="147"/>
      <c r="B23" s="147"/>
      <c r="C23" s="148"/>
      <c r="D23" s="149"/>
      <c r="E23" s="604" t="s">
        <v>414</v>
      </c>
      <c r="F23" s="604"/>
      <c r="G23" s="604" t="str">
        <f xml:space="preserve"> SMU</f>
        <v>$ 000s</v>
      </c>
      <c r="H23" s="604">
        <f xml:space="preserve"> SUM(J23:BE23)</f>
        <v>88409.618299176786</v>
      </c>
      <c r="I23" s="605"/>
      <c r="J23" s="604">
        <f t="shared" ref="J23:K23" si="5">SUM(J9:J22)</f>
        <v>0</v>
      </c>
      <c r="K23" s="604">
        <f t="shared" si="5"/>
        <v>0</v>
      </c>
      <c r="L23" s="604">
        <f t="shared" ref="L23:BE23" si="6">SUM(L9:L22)</f>
        <v>0</v>
      </c>
      <c r="M23" s="604">
        <f t="shared" si="6"/>
        <v>0</v>
      </c>
      <c r="N23" s="604">
        <f t="shared" si="6"/>
        <v>0</v>
      </c>
      <c r="O23" s="604">
        <f t="shared" si="6"/>
        <v>0</v>
      </c>
      <c r="P23" s="604">
        <f t="shared" si="6"/>
        <v>0</v>
      </c>
      <c r="Q23" s="604">
        <f t="shared" si="6"/>
        <v>0</v>
      </c>
      <c r="R23" s="604">
        <f t="shared" si="6"/>
        <v>4250</v>
      </c>
      <c r="S23" s="604">
        <f t="shared" si="6"/>
        <v>7685</v>
      </c>
      <c r="T23" s="604">
        <f t="shared" si="6"/>
        <v>4141.25</v>
      </c>
      <c r="U23" s="604">
        <f t="shared" si="6"/>
        <v>4141.25</v>
      </c>
      <c r="V23" s="604">
        <f t="shared" si="6"/>
        <v>4141.25</v>
      </c>
      <c r="W23" s="604">
        <f t="shared" si="6"/>
        <v>4141.25</v>
      </c>
      <c r="X23" s="604">
        <f t="shared" si="6"/>
        <v>4141.25</v>
      </c>
      <c r="Y23" s="604">
        <f t="shared" si="6"/>
        <v>4141.25</v>
      </c>
      <c r="Z23" s="604">
        <f t="shared" si="6"/>
        <v>4148.2425434343386</v>
      </c>
      <c r="AA23" s="604">
        <f t="shared" si="6"/>
        <v>4161.6675569514318</v>
      </c>
      <c r="AB23" s="604">
        <f t="shared" si="6"/>
        <v>4173.0564858557173</v>
      </c>
      <c r="AC23" s="604">
        <f t="shared" si="6"/>
        <v>4186.9032492088581</v>
      </c>
      <c r="AD23" s="604">
        <f t="shared" si="6"/>
        <v>4197.4397017657966</v>
      </c>
      <c r="AE23" s="604">
        <f t="shared" si="6"/>
        <v>4212.2891764938931</v>
      </c>
      <c r="AF23" s="604">
        <f t="shared" si="6"/>
        <v>4225.043052064656</v>
      </c>
      <c r="AG23" s="604">
        <f t="shared" si="6"/>
        <v>4234.2911199204609</v>
      </c>
      <c r="AH23" s="604">
        <f t="shared" si="6"/>
        <v>4250.6560361023521</v>
      </c>
      <c r="AI23" s="604">
        <f t="shared" si="6"/>
        <v>4259.0388824752536</v>
      </c>
      <c r="AJ23" s="604">
        <f t="shared" si="6"/>
        <v>9578.4904949040101</v>
      </c>
      <c r="AK23" s="604">
        <f t="shared" si="6"/>
        <v>0</v>
      </c>
      <c r="AL23" s="604">
        <f t="shared" si="6"/>
        <v>0</v>
      </c>
      <c r="AM23" s="604">
        <f t="shared" si="6"/>
        <v>0</v>
      </c>
      <c r="AN23" s="604">
        <f t="shared" si="6"/>
        <v>0</v>
      </c>
      <c r="AO23" s="604">
        <f t="shared" si="6"/>
        <v>0</v>
      </c>
      <c r="AP23" s="604">
        <f t="shared" si="6"/>
        <v>0</v>
      </c>
      <c r="AQ23" s="604">
        <f t="shared" si="6"/>
        <v>0</v>
      </c>
      <c r="AR23" s="604">
        <f t="shared" si="6"/>
        <v>0</v>
      </c>
      <c r="AS23" s="604">
        <f t="shared" si="6"/>
        <v>0</v>
      </c>
      <c r="AT23" s="604">
        <f t="shared" si="6"/>
        <v>0</v>
      </c>
      <c r="AU23" s="604">
        <f t="shared" si="6"/>
        <v>0</v>
      </c>
      <c r="AV23" s="604">
        <f t="shared" si="6"/>
        <v>0</v>
      </c>
      <c r="AW23" s="604">
        <f t="shared" si="6"/>
        <v>0</v>
      </c>
      <c r="AX23" s="604">
        <f t="shared" si="6"/>
        <v>0</v>
      </c>
      <c r="AY23" s="604">
        <f t="shared" si="6"/>
        <v>0</v>
      </c>
      <c r="AZ23" s="604">
        <f t="shared" si="6"/>
        <v>0</v>
      </c>
      <c r="BA23" s="604">
        <f t="shared" si="6"/>
        <v>0</v>
      </c>
      <c r="BB23" s="604">
        <f t="shared" si="6"/>
        <v>0</v>
      </c>
      <c r="BC23" s="604">
        <f t="shared" si="6"/>
        <v>0</v>
      </c>
      <c r="BD23" s="604">
        <f t="shared" si="6"/>
        <v>0</v>
      </c>
      <c r="BE23" s="604">
        <f t="shared" si="6"/>
        <v>0</v>
      </c>
    </row>
    <row r="24" spans="1:57" x14ac:dyDescent="0.25">
      <c r="E24" s="197" t="str">
        <f xml:space="preserve"> Solve!E$45</f>
        <v>Project costs / funding requirement - paste</v>
      </c>
      <c r="F24" s="197">
        <f xml:space="preserve"> Solve!F$45</f>
        <v>0</v>
      </c>
      <c r="G24" s="197" t="str">
        <f xml:space="preserve"> Solve!G$45</f>
        <v>$ 000s</v>
      </c>
      <c r="H24" s="197">
        <f xml:space="preserve"> Solve!H$45</f>
        <v>88409.618410193754</v>
      </c>
      <c r="I24" s="197">
        <f xml:space="preserve"> Solve!I$45</f>
        <v>0</v>
      </c>
      <c r="J24" s="197">
        <f xml:space="preserve"> Solve!J$45</f>
        <v>0</v>
      </c>
      <c r="K24" s="197">
        <f xml:space="preserve"> Solve!K$45</f>
        <v>0</v>
      </c>
      <c r="L24" s="197">
        <f xml:space="preserve"> Solve!L$45</f>
        <v>0</v>
      </c>
      <c r="M24" s="197">
        <f xml:space="preserve"> Solve!M$45</f>
        <v>0</v>
      </c>
      <c r="N24" s="197">
        <f xml:space="preserve"> Solve!N$45</f>
        <v>0</v>
      </c>
      <c r="O24" s="197">
        <f xml:space="preserve"> Solve!O$45</f>
        <v>0</v>
      </c>
      <c r="P24" s="197">
        <f xml:space="preserve"> Solve!P$45</f>
        <v>0</v>
      </c>
      <c r="Q24" s="197">
        <f xml:space="preserve"> Solve!Q$45</f>
        <v>0</v>
      </c>
      <c r="R24" s="197">
        <f xml:space="preserve"> Solve!R$45</f>
        <v>4250</v>
      </c>
      <c r="S24" s="197">
        <f xml:space="preserve"> Solve!S$45</f>
        <v>7685</v>
      </c>
      <c r="T24" s="197">
        <f xml:space="preserve"> Solve!T$45</f>
        <v>4141.25</v>
      </c>
      <c r="U24" s="197">
        <f xml:space="preserve"> Solve!U$45</f>
        <v>4141.25</v>
      </c>
      <c r="V24" s="197">
        <f xml:space="preserve"> Solve!V$45</f>
        <v>4141.25</v>
      </c>
      <c r="W24" s="197">
        <f xml:space="preserve"> Solve!W$45</f>
        <v>4141.25</v>
      </c>
      <c r="X24" s="197">
        <f xml:space="preserve"> Solve!X$45</f>
        <v>4141.25</v>
      </c>
      <c r="Y24" s="197">
        <f xml:space="preserve"> Solve!Y$45</f>
        <v>4141.25</v>
      </c>
      <c r="Z24" s="197">
        <f xml:space="preserve"> Solve!Z$45</f>
        <v>4148.2425459242713</v>
      </c>
      <c r="AA24" s="197">
        <f xml:space="preserve"> Solve!AA$45</f>
        <v>4161.6675597571921</v>
      </c>
      <c r="AB24" s="197">
        <f xml:space="preserve"> Solve!AB$45</f>
        <v>4173.0564885669737</v>
      </c>
      <c r="AC24" s="197">
        <f xml:space="preserve"> Solve!AC$45</f>
        <v>4186.9032520318906</v>
      </c>
      <c r="AD24" s="197">
        <f xml:space="preserve"> Solve!AD$45</f>
        <v>4197.4397044937468</v>
      </c>
      <c r="AE24" s="197">
        <f xml:space="preserve"> Solve!AE$45</f>
        <v>4212.2891793343097</v>
      </c>
      <c r="AF24" s="197">
        <f xml:space="preserve"> Solve!AF$45</f>
        <v>4225.0430549139692</v>
      </c>
      <c r="AG24" s="197">
        <f xml:space="preserve"> Solve!AG$45</f>
        <v>4234.2911226738115</v>
      </c>
      <c r="AH24" s="197">
        <f xml:space="preserve"> Solve!AH$45</f>
        <v>4250.6560389692195</v>
      </c>
      <c r="AI24" s="197">
        <f xml:space="preserve"> Solve!AI$45</f>
        <v>4259.038885245569</v>
      </c>
      <c r="AJ24" s="197">
        <f xml:space="preserve"> Solve!AJ$45</f>
        <v>9578.4905782828191</v>
      </c>
      <c r="AK24" s="197">
        <f xml:space="preserve"> Solve!AK$45</f>
        <v>0</v>
      </c>
      <c r="AL24" s="197">
        <f xml:space="preserve"> Solve!AL$45</f>
        <v>0</v>
      </c>
      <c r="AM24" s="197">
        <f xml:space="preserve"> Solve!AM$45</f>
        <v>0</v>
      </c>
      <c r="AN24" s="197">
        <f xml:space="preserve"> Solve!AN$45</f>
        <v>0</v>
      </c>
      <c r="AO24" s="197">
        <f xml:space="preserve"> Solve!AO$45</f>
        <v>0</v>
      </c>
      <c r="AP24" s="197">
        <f xml:space="preserve"> Solve!AP$45</f>
        <v>0</v>
      </c>
      <c r="AQ24" s="197">
        <f xml:space="preserve"> Solve!AQ$45</f>
        <v>0</v>
      </c>
      <c r="AR24" s="197">
        <f xml:space="preserve"> Solve!AR$45</f>
        <v>0</v>
      </c>
      <c r="AS24" s="197">
        <f xml:space="preserve"> Solve!AS$45</f>
        <v>0</v>
      </c>
      <c r="AT24" s="197">
        <f xml:space="preserve"> Solve!AT$45</f>
        <v>0</v>
      </c>
      <c r="AU24" s="197">
        <f xml:space="preserve"> Solve!AU$45</f>
        <v>0</v>
      </c>
      <c r="AV24" s="197">
        <f xml:space="preserve"> Solve!AV$45</f>
        <v>0</v>
      </c>
      <c r="AW24" s="197">
        <f xml:space="preserve"> Solve!AW$45</f>
        <v>0</v>
      </c>
      <c r="AX24" s="197">
        <f xml:space="preserve"> Solve!AX$45</f>
        <v>0</v>
      </c>
      <c r="AY24" s="197">
        <f xml:space="preserve"> Solve!AY$45</f>
        <v>0</v>
      </c>
      <c r="AZ24" s="197">
        <f xml:space="preserve"> Solve!AZ$45</f>
        <v>0</v>
      </c>
      <c r="BA24" s="197">
        <f xml:space="preserve"> Solve!BA$45</f>
        <v>0</v>
      </c>
      <c r="BB24" s="197">
        <f xml:space="preserve"> Solve!BB$45</f>
        <v>0</v>
      </c>
      <c r="BC24" s="197">
        <f xml:space="preserve"> Solve!BC$45</f>
        <v>0</v>
      </c>
      <c r="BD24" s="197">
        <f xml:space="preserve"> Solve!BD$45</f>
        <v>0</v>
      </c>
      <c r="BE24" s="197">
        <f xml:space="preserve"> Solve!BE$45</f>
        <v>0</v>
      </c>
    </row>
    <row r="25" spans="1:57" s="199" customFormat="1" x14ac:dyDescent="0.25">
      <c r="A25" s="147"/>
      <c r="B25" s="147"/>
      <c r="C25" s="148"/>
      <c r="D25" s="149"/>
      <c r="E25" s="198" t="str">
        <f xml:space="preserve"> "Sum of " &amp; LOWER(E23)</f>
        <v>Sum of project costs / funding requirement</v>
      </c>
      <c r="F25" s="198">
        <f xml:space="preserve"> SUM(J24:BE24)</f>
        <v>88409.618410193754</v>
      </c>
      <c r="G25" s="198" t="str">
        <f xml:space="preserve"> SMU</f>
        <v>$ 000s</v>
      </c>
      <c r="H25" s="649"/>
      <c r="I25" s="150"/>
      <c r="J25" s="198"/>
      <c r="K25" s="198"/>
      <c r="L25" s="198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</row>
    <row r="28" spans="1:57" s="85" customFormat="1" x14ac:dyDescent="0.25">
      <c r="A28" s="85" t="s">
        <v>415</v>
      </c>
    </row>
    <row r="30" spans="1:57" x14ac:dyDescent="0.25">
      <c r="E30" s="12" t="str">
        <f xml:space="preserve"> E$25</f>
        <v>Sum of project costs / funding requirement</v>
      </c>
      <c r="F30" s="12">
        <f xml:space="preserve"> F$25</f>
        <v>88409.618410193754</v>
      </c>
      <c r="G30" s="12" t="str">
        <f xml:space="preserve"> G$25</f>
        <v>$ 000s</v>
      </c>
    </row>
    <row r="31" spans="1:57" x14ac:dyDescent="0.25">
      <c r="E31" s="197" t="str">
        <f xml:space="preserve"> Debt!E$63</f>
        <v>Senior debt drawdown</v>
      </c>
      <c r="F31" s="197">
        <f xml:space="preserve"> Debt!F$63</f>
        <v>54222.289169329546</v>
      </c>
      <c r="G31" s="197" t="str">
        <f xml:space="preserve"> Debt!G$63</f>
        <v>$ 000s</v>
      </c>
      <c r="H31" s="600"/>
      <c r="I31" s="600"/>
      <c r="J31" s="600"/>
      <c r="K31" s="600"/>
      <c r="L31" s="600"/>
      <c r="M31" s="600"/>
      <c r="N31" s="600"/>
      <c r="O31" s="600"/>
      <c r="P31" s="600"/>
      <c r="Q31" s="600"/>
      <c r="R31" s="600"/>
      <c r="S31" s="600"/>
      <c r="T31" s="600"/>
      <c r="U31" s="600"/>
      <c r="V31" s="600"/>
      <c r="W31" s="600"/>
      <c r="X31" s="600"/>
      <c r="Y31" s="600"/>
      <c r="Z31" s="600"/>
      <c r="AA31" s="600"/>
      <c r="AB31" s="600"/>
      <c r="AC31" s="600"/>
      <c r="AD31" s="600"/>
      <c r="AE31" s="600"/>
      <c r="AF31" s="600"/>
      <c r="AG31" s="600"/>
      <c r="AH31" s="600"/>
      <c r="AI31" s="600"/>
      <c r="AJ31" s="600"/>
      <c r="AK31" s="600"/>
      <c r="AL31" s="600"/>
      <c r="AM31" s="600"/>
      <c r="AN31" s="600"/>
      <c r="AO31" s="600"/>
      <c r="AP31" s="600"/>
      <c r="AQ31" s="600"/>
      <c r="AR31" s="600"/>
      <c r="AS31" s="600"/>
      <c r="AT31" s="600"/>
      <c r="AU31" s="600"/>
      <c r="AV31" s="600"/>
      <c r="AW31" s="600"/>
      <c r="AX31" s="600"/>
      <c r="AY31" s="600"/>
      <c r="AZ31" s="600"/>
      <c r="BA31" s="600"/>
      <c r="BB31" s="600"/>
      <c r="BC31" s="600"/>
      <c r="BD31" s="600"/>
      <c r="BE31" s="600"/>
    </row>
    <row r="32" spans="1:57" x14ac:dyDescent="0.25">
      <c r="E32" s="12" t="s">
        <v>497</v>
      </c>
      <c r="F32" s="12">
        <f xml:space="preserve"> MAX(0, F30 - F31)</f>
        <v>34187.329240864208</v>
      </c>
      <c r="G32" s="12" t="str">
        <f xml:space="preserve"> SMU</f>
        <v>$ 000s</v>
      </c>
    </row>
    <row r="34" spans="1:57" x14ac:dyDescent="0.25">
      <c r="E34" s="151" t="str">
        <f xml:space="preserve"> InpC!E$150</f>
        <v>Share capital amount</v>
      </c>
      <c r="F34" s="151">
        <f xml:space="preserve"> InpC!F$150</f>
        <v>100</v>
      </c>
      <c r="G34" s="151" t="str">
        <f xml:space="preserve"> InpC!G$150</f>
        <v>$ 000s</v>
      </c>
      <c r="H34" s="39"/>
    </row>
    <row r="35" spans="1:57" x14ac:dyDescent="0.25">
      <c r="E35" s="12" t="str">
        <f t="shared" ref="E35:BE35" si="7" xml:space="preserve"> E$43</f>
        <v>Share capital during construction balance BEG</v>
      </c>
      <c r="F35" s="12">
        <f t="shared" si="7"/>
        <v>0</v>
      </c>
      <c r="G35" s="12" t="str">
        <f t="shared" si="7"/>
        <v>$ 000s</v>
      </c>
      <c r="H35" s="12">
        <f t="shared" si="7"/>
        <v>0</v>
      </c>
      <c r="I35" s="12">
        <f t="shared" si="7"/>
        <v>0</v>
      </c>
      <c r="J35" s="12">
        <f t="shared" si="7"/>
        <v>0</v>
      </c>
      <c r="K35" s="12">
        <f t="shared" si="7"/>
        <v>0</v>
      </c>
      <c r="L35" s="12">
        <f t="shared" si="7"/>
        <v>0</v>
      </c>
      <c r="M35" s="12">
        <f t="shared" si="7"/>
        <v>0</v>
      </c>
      <c r="N35" s="12">
        <f t="shared" si="7"/>
        <v>0</v>
      </c>
      <c r="O35" s="12">
        <f t="shared" si="7"/>
        <v>0</v>
      </c>
      <c r="P35" s="12">
        <f t="shared" si="7"/>
        <v>0</v>
      </c>
      <c r="Q35" s="12">
        <f t="shared" si="7"/>
        <v>0</v>
      </c>
      <c r="R35" s="12">
        <f t="shared" si="7"/>
        <v>0</v>
      </c>
      <c r="S35" s="12">
        <f t="shared" si="7"/>
        <v>100</v>
      </c>
      <c r="T35" s="12">
        <f t="shared" si="7"/>
        <v>100</v>
      </c>
      <c r="U35" s="12">
        <f t="shared" si="7"/>
        <v>100</v>
      </c>
      <c r="V35" s="12">
        <f t="shared" si="7"/>
        <v>100</v>
      </c>
      <c r="W35" s="12">
        <f t="shared" si="7"/>
        <v>100</v>
      </c>
      <c r="X35" s="12">
        <f t="shared" si="7"/>
        <v>100</v>
      </c>
      <c r="Y35" s="12">
        <f t="shared" si="7"/>
        <v>100</v>
      </c>
      <c r="Z35" s="12">
        <f t="shared" si="7"/>
        <v>100</v>
      </c>
      <c r="AA35" s="12">
        <f t="shared" si="7"/>
        <v>100</v>
      </c>
      <c r="AB35" s="12">
        <f t="shared" si="7"/>
        <v>100</v>
      </c>
      <c r="AC35" s="12">
        <f t="shared" si="7"/>
        <v>100</v>
      </c>
      <c r="AD35" s="12">
        <f t="shared" si="7"/>
        <v>100</v>
      </c>
      <c r="AE35" s="12">
        <f t="shared" si="7"/>
        <v>100</v>
      </c>
      <c r="AF35" s="12">
        <f t="shared" si="7"/>
        <v>100</v>
      </c>
      <c r="AG35" s="12">
        <f t="shared" si="7"/>
        <v>100</v>
      </c>
      <c r="AH35" s="12">
        <f t="shared" si="7"/>
        <v>100</v>
      </c>
      <c r="AI35" s="12">
        <f t="shared" si="7"/>
        <v>100</v>
      </c>
      <c r="AJ35" s="12">
        <f t="shared" si="7"/>
        <v>100</v>
      </c>
      <c r="AK35" s="12">
        <f t="shared" si="7"/>
        <v>100</v>
      </c>
      <c r="AL35" s="12">
        <f t="shared" si="7"/>
        <v>100</v>
      </c>
      <c r="AM35" s="12">
        <f t="shared" si="7"/>
        <v>100</v>
      </c>
      <c r="AN35" s="12">
        <f t="shared" si="7"/>
        <v>100</v>
      </c>
      <c r="AO35" s="12">
        <f t="shared" si="7"/>
        <v>100</v>
      </c>
      <c r="AP35" s="12">
        <f t="shared" si="7"/>
        <v>100</v>
      </c>
      <c r="AQ35" s="12">
        <f t="shared" si="7"/>
        <v>100</v>
      </c>
      <c r="AR35" s="12">
        <f t="shared" si="7"/>
        <v>100</v>
      </c>
      <c r="AS35" s="12">
        <f t="shared" si="7"/>
        <v>100</v>
      </c>
      <c r="AT35" s="12">
        <f t="shared" si="7"/>
        <v>100</v>
      </c>
      <c r="AU35" s="12">
        <f t="shared" si="7"/>
        <v>100</v>
      </c>
      <c r="AV35" s="12">
        <f t="shared" si="7"/>
        <v>100</v>
      </c>
      <c r="AW35" s="12">
        <f t="shared" si="7"/>
        <v>100</v>
      </c>
      <c r="AX35" s="12">
        <f t="shared" si="7"/>
        <v>100</v>
      </c>
      <c r="AY35" s="12">
        <f t="shared" si="7"/>
        <v>100</v>
      </c>
      <c r="AZ35" s="12">
        <f t="shared" si="7"/>
        <v>100</v>
      </c>
      <c r="BA35" s="12">
        <f t="shared" si="7"/>
        <v>100</v>
      </c>
      <c r="BB35" s="12">
        <f t="shared" si="7"/>
        <v>100</v>
      </c>
      <c r="BC35" s="12">
        <f t="shared" si="7"/>
        <v>100</v>
      </c>
      <c r="BD35" s="12">
        <f t="shared" si="7"/>
        <v>100</v>
      </c>
      <c r="BE35" s="12">
        <f t="shared" si="7"/>
        <v>100</v>
      </c>
    </row>
    <row r="36" spans="1:57" x14ac:dyDescent="0.25">
      <c r="E36" s="12" t="s">
        <v>419</v>
      </c>
      <c r="G36" s="12" t="str">
        <f xml:space="preserve"> SMU</f>
        <v>$ 000s</v>
      </c>
      <c r="J36" s="12">
        <f t="shared" ref="J36:K36" si="8" xml:space="preserve"> $F34 - J35</f>
        <v>100</v>
      </c>
      <c r="K36" s="12">
        <f t="shared" si="8"/>
        <v>100</v>
      </c>
      <c r="L36" s="12">
        <f t="shared" ref="L36:BE36" si="9" xml:space="preserve"> $F34 - L35</f>
        <v>100</v>
      </c>
      <c r="M36" s="12">
        <f t="shared" si="9"/>
        <v>100</v>
      </c>
      <c r="N36" s="12">
        <f t="shared" si="9"/>
        <v>100</v>
      </c>
      <c r="O36" s="12">
        <f t="shared" si="9"/>
        <v>100</v>
      </c>
      <c r="P36" s="12">
        <f t="shared" si="9"/>
        <v>100</v>
      </c>
      <c r="Q36" s="12">
        <f t="shared" si="9"/>
        <v>100</v>
      </c>
      <c r="R36" s="12">
        <f t="shared" si="9"/>
        <v>100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>
        <f t="shared" si="9"/>
        <v>0</v>
      </c>
      <c r="AQ36" s="12">
        <f t="shared" si="9"/>
        <v>0</v>
      </c>
      <c r="AR36" s="12">
        <f t="shared" si="9"/>
        <v>0</v>
      </c>
      <c r="AS36" s="12">
        <f t="shared" si="9"/>
        <v>0</v>
      </c>
      <c r="AT36" s="12">
        <f t="shared" si="9"/>
        <v>0</v>
      </c>
      <c r="AU36" s="12">
        <f t="shared" si="9"/>
        <v>0</v>
      </c>
      <c r="AV36" s="12">
        <f t="shared" si="9"/>
        <v>0</v>
      </c>
      <c r="AW36" s="12">
        <f t="shared" si="9"/>
        <v>0</v>
      </c>
      <c r="AX36" s="12">
        <f t="shared" si="9"/>
        <v>0</v>
      </c>
      <c r="AY36" s="12">
        <f t="shared" si="9"/>
        <v>0</v>
      </c>
      <c r="AZ36" s="12">
        <f t="shared" si="9"/>
        <v>0</v>
      </c>
      <c r="BA36" s="12">
        <f t="shared" si="9"/>
        <v>0</v>
      </c>
      <c r="BB36" s="12">
        <f t="shared" si="9"/>
        <v>0</v>
      </c>
      <c r="BC36" s="12">
        <f t="shared" si="9"/>
        <v>0</v>
      </c>
      <c r="BD36" s="12">
        <f t="shared" si="9"/>
        <v>0</v>
      </c>
      <c r="BE36" s="12">
        <f t="shared" si="9"/>
        <v>0</v>
      </c>
    </row>
    <row r="38" spans="1:57" x14ac:dyDescent="0.25">
      <c r="E38" s="12" t="str">
        <f t="shared" ref="E38:BE38" si="10" xml:space="preserve"> E$36</f>
        <v xml:space="preserve">Undrawn share capital </v>
      </c>
      <c r="F38" s="12">
        <f t="shared" si="10"/>
        <v>0</v>
      </c>
      <c r="G38" s="12" t="str">
        <f t="shared" si="10"/>
        <v>$ 000s</v>
      </c>
      <c r="H38" s="12">
        <f t="shared" si="10"/>
        <v>0</v>
      </c>
      <c r="I38" s="12">
        <f t="shared" si="10"/>
        <v>0</v>
      </c>
      <c r="J38" s="12">
        <f t="shared" si="10"/>
        <v>100</v>
      </c>
      <c r="K38" s="12">
        <f t="shared" si="10"/>
        <v>100</v>
      </c>
      <c r="L38" s="12">
        <f t="shared" si="10"/>
        <v>100</v>
      </c>
      <c r="M38" s="12">
        <f t="shared" si="10"/>
        <v>100</v>
      </c>
      <c r="N38" s="12">
        <f t="shared" si="10"/>
        <v>100</v>
      </c>
      <c r="O38" s="12">
        <f t="shared" si="10"/>
        <v>100</v>
      </c>
      <c r="P38" s="12">
        <f t="shared" si="10"/>
        <v>100</v>
      </c>
      <c r="Q38" s="12">
        <f t="shared" si="10"/>
        <v>100</v>
      </c>
      <c r="R38" s="12">
        <f t="shared" si="10"/>
        <v>100</v>
      </c>
      <c r="S38" s="12">
        <f t="shared" si="10"/>
        <v>0</v>
      </c>
      <c r="T38" s="12">
        <f t="shared" si="10"/>
        <v>0</v>
      </c>
      <c r="U38" s="12">
        <f t="shared" si="10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>
        <f t="shared" si="10"/>
        <v>0</v>
      </c>
      <c r="AV38" s="12">
        <f t="shared" si="10"/>
        <v>0</v>
      </c>
      <c r="AW38" s="12">
        <f t="shared" si="10"/>
        <v>0</v>
      </c>
      <c r="AX38" s="12">
        <f t="shared" si="10"/>
        <v>0</v>
      </c>
      <c r="AY38" s="12">
        <f t="shared" si="10"/>
        <v>0</v>
      </c>
      <c r="AZ38" s="12">
        <f t="shared" si="10"/>
        <v>0</v>
      </c>
      <c r="BA38" s="12">
        <f t="shared" si="10"/>
        <v>0</v>
      </c>
      <c r="BB38" s="12">
        <f t="shared" si="10"/>
        <v>0</v>
      </c>
      <c r="BC38" s="12">
        <f t="shared" si="10"/>
        <v>0</v>
      </c>
      <c r="BD38" s="12">
        <f t="shared" si="10"/>
        <v>0</v>
      </c>
      <c r="BE38" s="12">
        <f t="shared" si="10"/>
        <v>0</v>
      </c>
    </row>
    <row r="39" spans="1:57" x14ac:dyDescent="0.25">
      <c r="E39" s="197" t="str">
        <f xml:space="preserve"> Solve!E$45</f>
        <v>Project costs / funding requirement - paste</v>
      </c>
      <c r="F39" s="197">
        <f xml:space="preserve"> Solve!F$45</f>
        <v>0</v>
      </c>
      <c r="G39" s="197" t="str">
        <f xml:space="preserve"> Solve!G$45</f>
        <v>$ 000s</v>
      </c>
      <c r="H39" s="197">
        <f xml:space="preserve"> Solve!H$45</f>
        <v>88409.618410193754</v>
      </c>
      <c r="I39" s="197">
        <f xml:space="preserve"> Solve!I$45</f>
        <v>0</v>
      </c>
      <c r="J39" s="197">
        <f xml:space="preserve"> Solve!J$45</f>
        <v>0</v>
      </c>
      <c r="K39" s="197">
        <f xml:space="preserve"> Solve!K$45</f>
        <v>0</v>
      </c>
      <c r="L39" s="197">
        <f xml:space="preserve"> Solve!L$45</f>
        <v>0</v>
      </c>
      <c r="M39" s="197">
        <f xml:space="preserve"> Solve!M$45</f>
        <v>0</v>
      </c>
      <c r="N39" s="197">
        <f xml:space="preserve"> Solve!N$45</f>
        <v>0</v>
      </c>
      <c r="O39" s="197">
        <f xml:space="preserve"> Solve!O$45</f>
        <v>0</v>
      </c>
      <c r="P39" s="197">
        <f xml:space="preserve"> Solve!P$45</f>
        <v>0</v>
      </c>
      <c r="Q39" s="197">
        <f xml:space="preserve"> Solve!Q$45</f>
        <v>0</v>
      </c>
      <c r="R39" s="197">
        <f xml:space="preserve"> Solve!R$45</f>
        <v>4250</v>
      </c>
      <c r="S39" s="197">
        <f xml:space="preserve"> Solve!S$45</f>
        <v>7685</v>
      </c>
      <c r="T39" s="197">
        <f xml:space="preserve"> Solve!T$45</f>
        <v>4141.25</v>
      </c>
      <c r="U39" s="197">
        <f xml:space="preserve"> Solve!U$45</f>
        <v>4141.25</v>
      </c>
      <c r="V39" s="197">
        <f xml:space="preserve"> Solve!V$45</f>
        <v>4141.25</v>
      </c>
      <c r="W39" s="197">
        <f xml:space="preserve"> Solve!W$45</f>
        <v>4141.25</v>
      </c>
      <c r="X39" s="197">
        <f xml:space="preserve"> Solve!X$45</f>
        <v>4141.25</v>
      </c>
      <c r="Y39" s="197">
        <f xml:space="preserve"> Solve!Y$45</f>
        <v>4141.25</v>
      </c>
      <c r="Z39" s="197">
        <f xml:space="preserve"> Solve!Z$45</f>
        <v>4148.2425459242713</v>
      </c>
      <c r="AA39" s="197">
        <f xml:space="preserve"> Solve!AA$45</f>
        <v>4161.6675597571921</v>
      </c>
      <c r="AB39" s="197">
        <f xml:space="preserve"> Solve!AB$45</f>
        <v>4173.0564885669737</v>
      </c>
      <c r="AC39" s="197">
        <f xml:space="preserve"> Solve!AC$45</f>
        <v>4186.9032520318906</v>
      </c>
      <c r="AD39" s="197">
        <f xml:space="preserve"> Solve!AD$45</f>
        <v>4197.4397044937468</v>
      </c>
      <c r="AE39" s="197">
        <f xml:space="preserve"> Solve!AE$45</f>
        <v>4212.2891793343097</v>
      </c>
      <c r="AF39" s="197">
        <f xml:space="preserve"> Solve!AF$45</f>
        <v>4225.0430549139692</v>
      </c>
      <c r="AG39" s="197">
        <f xml:space="preserve"> Solve!AG$45</f>
        <v>4234.2911226738115</v>
      </c>
      <c r="AH39" s="197">
        <f xml:space="preserve"> Solve!AH$45</f>
        <v>4250.6560389692195</v>
      </c>
      <c r="AI39" s="197">
        <f xml:space="preserve"> Solve!AI$45</f>
        <v>4259.038885245569</v>
      </c>
      <c r="AJ39" s="197">
        <f xml:space="preserve"> Solve!AJ$45</f>
        <v>9578.4905782828191</v>
      </c>
      <c r="AK39" s="197">
        <f xml:space="preserve"> Solve!AK$45</f>
        <v>0</v>
      </c>
      <c r="AL39" s="197">
        <f xml:space="preserve"> Solve!AL$45</f>
        <v>0</v>
      </c>
      <c r="AM39" s="197">
        <f xml:space="preserve"> Solve!AM$45</f>
        <v>0</v>
      </c>
      <c r="AN39" s="197">
        <f xml:space="preserve"> Solve!AN$45</f>
        <v>0</v>
      </c>
      <c r="AO39" s="197">
        <f xml:space="preserve"> Solve!AO$45</f>
        <v>0</v>
      </c>
      <c r="AP39" s="197">
        <f xml:space="preserve"> Solve!AP$45</f>
        <v>0</v>
      </c>
      <c r="AQ39" s="197">
        <f xml:space="preserve"> Solve!AQ$45</f>
        <v>0</v>
      </c>
      <c r="AR39" s="197">
        <f xml:space="preserve"> Solve!AR$45</f>
        <v>0</v>
      </c>
      <c r="AS39" s="197">
        <f xml:space="preserve"> Solve!AS$45</f>
        <v>0</v>
      </c>
      <c r="AT39" s="197">
        <f xml:space="preserve"> Solve!AT$45</f>
        <v>0</v>
      </c>
      <c r="AU39" s="197">
        <f xml:space="preserve"> Solve!AU$45</f>
        <v>0</v>
      </c>
      <c r="AV39" s="197">
        <f xml:space="preserve"> Solve!AV$45</f>
        <v>0</v>
      </c>
      <c r="AW39" s="197">
        <f xml:space="preserve"> Solve!AW$45</f>
        <v>0</v>
      </c>
      <c r="AX39" s="197">
        <f xml:space="preserve"> Solve!AX$45</f>
        <v>0</v>
      </c>
      <c r="AY39" s="197">
        <f xml:space="preserve"> Solve!AY$45</f>
        <v>0</v>
      </c>
      <c r="AZ39" s="197">
        <f xml:space="preserve"> Solve!AZ$45</f>
        <v>0</v>
      </c>
      <c r="BA39" s="197">
        <f xml:space="preserve"> Solve!BA$45</f>
        <v>0</v>
      </c>
      <c r="BB39" s="197">
        <f xml:space="preserve"> Solve!BB$45</f>
        <v>0</v>
      </c>
      <c r="BC39" s="197">
        <f xml:space="preserve"> Solve!BC$45</f>
        <v>0</v>
      </c>
      <c r="BD39" s="197">
        <f xml:space="preserve"> Solve!BD$45</f>
        <v>0</v>
      </c>
      <c r="BE39" s="197">
        <f xml:space="preserve"> Solve!BE$45</f>
        <v>0</v>
      </c>
    </row>
    <row r="40" spans="1:57" s="199" customFormat="1" x14ac:dyDescent="0.25">
      <c r="A40" s="147"/>
      <c r="B40" s="147"/>
      <c r="C40" s="148"/>
      <c r="D40" s="149"/>
      <c r="E40" s="198" t="s">
        <v>420</v>
      </c>
      <c r="F40" s="198"/>
      <c r="G40" s="198" t="str">
        <f>SMU</f>
        <v>$ 000s</v>
      </c>
      <c r="H40" s="198">
        <f xml:space="preserve"> SUM(J40:BE40)</f>
        <v>100</v>
      </c>
      <c r="I40" s="198"/>
      <c r="J40" s="198">
        <f t="shared" ref="J40:K40" si="11" xml:space="preserve"> MIN(J38:J39)</f>
        <v>0</v>
      </c>
      <c r="K40" s="198">
        <f t="shared" si="11"/>
        <v>0</v>
      </c>
      <c r="L40" s="198">
        <f t="shared" ref="L40:BE40" si="12" xml:space="preserve"> MIN(L38:L39)</f>
        <v>0</v>
      </c>
      <c r="M40" s="198">
        <f t="shared" si="12"/>
        <v>0</v>
      </c>
      <c r="N40" s="198">
        <f t="shared" si="12"/>
        <v>0</v>
      </c>
      <c r="O40" s="198">
        <f t="shared" si="12"/>
        <v>0</v>
      </c>
      <c r="P40" s="198">
        <f t="shared" si="12"/>
        <v>0</v>
      </c>
      <c r="Q40" s="198">
        <f t="shared" si="12"/>
        <v>0</v>
      </c>
      <c r="R40" s="198">
        <f t="shared" si="12"/>
        <v>100</v>
      </c>
      <c r="S40" s="198">
        <f t="shared" si="12"/>
        <v>0</v>
      </c>
      <c r="T40" s="198">
        <f t="shared" si="12"/>
        <v>0</v>
      </c>
      <c r="U40" s="198">
        <f t="shared" si="12"/>
        <v>0</v>
      </c>
      <c r="V40" s="198">
        <f t="shared" si="12"/>
        <v>0</v>
      </c>
      <c r="W40" s="198">
        <f t="shared" si="12"/>
        <v>0</v>
      </c>
      <c r="X40" s="198">
        <f t="shared" si="12"/>
        <v>0</v>
      </c>
      <c r="Y40" s="198">
        <f t="shared" si="12"/>
        <v>0</v>
      </c>
      <c r="Z40" s="198">
        <f t="shared" si="12"/>
        <v>0</v>
      </c>
      <c r="AA40" s="198">
        <f t="shared" si="12"/>
        <v>0</v>
      </c>
      <c r="AB40" s="198">
        <f t="shared" si="12"/>
        <v>0</v>
      </c>
      <c r="AC40" s="198">
        <f t="shared" si="12"/>
        <v>0</v>
      </c>
      <c r="AD40" s="198">
        <f t="shared" si="12"/>
        <v>0</v>
      </c>
      <c r="AE40" s="198">
        <f t="shared" si="12"/>
        <v>0</v>
      </c>
      <c r="AF40" s="198">
        <f t="shared" si="12"/>
        <v>0</v>
      </c>
      <c r="AG40" s="198">
        <f t="shared" si="12"/>
        <v>0</v>
      </c>
      <c r="AH40" s="198">
        <f t="shared" si="12"/>
        <v>0</v>
      </c>
      <c r="AI40" s="198">
        <f t="shared" si="12"/>
        <v>0</v>
      </c>
      <c r="AJ40" s="198">
        <f t="shared" si="12"/>
        <v>0</v>
      </c>
      <c r="AK40" s="198">
        <f t="shared" si="12"/>
        <v>0</v>
      </c>
      <c r="AL40" s="198">
        <f t="shared" si="12"/>
        <v>0</v>
      </c>
      <c r="AM40" s="198">
        <f t="shared" si="12"/>
        <v>0</v>
      </c>
      <c r="AN40" s="198">
        <f t="shared" si="12"/>
        <v>0</v>
      </c>
      <c r="AO40" s="198">
        <f t="shared" si="12"/>
        <v>0</v>
      </c>
      <c r="AP40" s="198">
        <f t="shared" si="12"/>
        <v>0</v>
      </c>
      <c r="AQ40" s="198">
        <f t="shared" si="12"/>
        <v>0</v>
      </c>
      <c r="AR40" s="198">
        <f t="shared" si="12"/>
        <v>0</v>
      </c>
      <c r="AS40" s="198">
        <f t="shared" si="12"/>
        <v>0</v>
      </c>
      <c r="AT40" s="198">
        <f t="shared" si="12"/>
        <v>0</v>
      </c>
      <c r="AU40" s="198">
        <f t="shared" si="12"/>
        <v>0</v>
      </c>
      <c r="AV40" s="198">
        <f t="shared" si="12"/>
        <v>0</v>
      </c>
      <c r="AW40" s="198">
        <f t="shared" si="12"/>
        <v>0</v>
      </c>
      <c r="AX40" s="198">
        <f t="shared" si="12"/>
        <v>0</v>
      </c>
      <c r="AY40" s="198">
        <f t="shared" si="12"/>
        <v>0</v>
      </c>
      <c r="AZ40" s="198">
        <f t="shared" si="12"/>
        <v>0</v>
      </c>
      <c r="BA40" s="198">
        <f t="shared" si="12"/>
        <v>0</v>
      </c>
      <c r="BB40" s="198">
        <f t="shared" si="12"/>
        <v>0</v>
      </c>
      <c r="BC40" s="198">
        <f t="shared" si="12"/>
        <v>0</v>
      </c>
      <c r="BD40" s="198">
        <f t="shared" si="12"/>
        <v>0</v>
      </c>
      <c r="BE40" s="198">
        <f t="shared" si="12"/>
        <v>0</v>
      </c>
    </row>
    <row r="41" spans="1:57" s="199" customFormat="1" x14ac:dyDescent="0.25">
      <c r="A41" s="147"/>
      <c r="B41" s="147"/>
      <c r="C41" s="148"/>
      <c r="D41" s="149"/>
      <c r="E41" s="198" t="str">
        <f xml:space="preserve"> "Sum of " &amp; LOWER(E40)</f>
        <v>Sum of share capital drawdown - m</v>
      </c>
      <c r="F41" s="198">
        <f xml:space="preserve"> SUM(J40:BE40)</f>
        <v>100</v>
      </c>
      <c r="G41" s="198" t="str">
        <f xml:space="preserve"> SMU</f>
        <v>$ 000s</v>
      </c>
      <c r="H41" s="649"/>
      <c r="I41" s="150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</row>
    <row r="43" spans="1:57" x14ac:dyDescent="0.25">
      <c r="E43" s="231" t="s">
        <v>417</v>
      </c>
      <c r="F43" s="231"/>
      <c r="G43" s="231" t="str">
        <f xml:space="preserve"> SMU</f>
        <v>$ 000s</v>
      </c>
      <c r="H43" s="231"/>
      <c r="I43" s="232"/>
      <c r="J43" s="231">
        <f t="shared" ref="J43" si="13" xml:space="preserve"> I46</f>
        <v>0</v>
      </c>
      <c r="K43" s="231">
        <f t="shared" ref="K43" si="14" xml:space="preserve"> J46</f>
        <v>0</v>
      </c>
      <c r="L43" s="231">
        <f t="shared" ref="L43" si="15" xml:space="preserve"> K46</f>
        <v>0</v>
      </c>
      <c r="M43" s="231">
        <f t="shared" ref="M43" si="16" xml:space="preserve"> L46</f>
        <v>0</v>
      </c>
      <c r="N43" s="231">
        <f t="shared" ref="N43" si="17" xml:space="preserve"> M46</f>
        <v>0</v>
      </c>
      <c r="O43" s="231">
        <f t="shared" ref="O43" si="18" xml:space="preserve"> N46</f>
        <v>0</v>
      </c>
      <c r="P43" s="231">
        <f t="shared" ref="P43" si="19" xml:space="preserve"> O46</f>
        <v>0</v>
      </c>
      <c r="Q43" s="231">
        <f t="shared" ref="Q43" si="20" xml:space="preserve"> P46</f>
        <v>0</v>
      </c>
      <c r="R43" s="231">
        <f t="shared" ref="R43" si="21" xml:space="preserve"> Q46</f>
        <v>0</v>
      </c>
      <c r="S43" s="231">
        <f t="shared" ref="S43" si="22" xml:space="preserve"> R46</f>
        <v>100</v>
      </c>
      <c r="T43" s="231">
        <f t="shared" ref="T43" si="23" xml:space="preserve"> S46</f>
        <v>100</v>
      </c>
      <c r="U43" s="231">
        <f t="shared" ref="U43" si="24" xml:space="preserve"> T46</f>
        <v>100</v>
      </c>
      <c r="V43" s="231">
        <f t="shared" ref="V43" si="25" xml:space="preserve"> U46</f>
        <v>100</v>
      </c>
      <c r="W43" s="231">
        <f t="shared" ref="W43" si="26" xml:space="preserve"> V46</f>
        <v>100</v>
      </c>
      <c r="X43" s="231">
        <f t="shared" ref="X43" si="27" xml:space="preserve"> W46</f>
        <v>100</v>
      </c>
      <c r="Y43" s="231">
        <f t="shared" ref="Y43" si="28" xml:space="preserve"> X46</f>
        <v>100</v>
      </c>
      <c r="Z43" s="231">
        <f t="shared" ref="Z43" si="29" xml:space="preserve"> Y46</f>
        <v>100</v>
      </c>
      <c r="AA43" s="231">
        <f t="shared" ref="AA43" si="30" xml:space="preserve"> Z46</f>
        <v>100</v>
      </c>
      <c r="AB43" s="231">
        <f t="shared" ref="AB43" si="31" xml:space="preserve"> AA46</f>
        <v>100</v>
      </c>
      <c r="AC43" s="231">
        <f t="shared" ref="AC43" si="32" xml:space="preserve"> AB46</f>
        <v>100</v>
      </c>
      <c r="AD43" s="231">
        <f t="shared" ref="AD43" si="33" xml:space="preserve"> AC46</f>
        <v>100</v>
      </c>
      <c r="AE43" s="231">
        <f t="shared" ref="AE43" si="34" xml:space="preserve"> AD46</f>
        <v>100</v>
      </c>
      <c r="AF43" s="231">
        <f t="shared" ref="AF43" si="35" xml:space="preserve"> AE46</f>
        <v>100</v>
      </c>
      <c r="AG43" s="231">
        <f t="shared" ref="AG43" si="36" xml:space="preserve"> AF46</f>
        <v>100</v>
      </c>
      <c r="AH43" s="231">
        <f t="shared" ref="AH43" si="37" xml:space="preserve"> AG46</f>
        <v>100</v>
      </c>
      <c r="AI43" s="231">
        <f t="shared" ref="AI43" si="38" xml:space="preserve"> AH46</f>
        <v>100</v>
      </c>
      <c r="AJ43" s="231">
        <f t="shared" ref="AJ43" si="39" xml:space="preserve"> AI46</f>
        <v>100</v>
      </c>
      <c r="AK43" s="231">
        <f t="shared" ref="AK43" si="40" xml:space="preserve"> AJ46</f>
        <v>100</v>
      </c>
      <c r="AL43" s="231">
        <f t="shared" ref="AL43" si="41" xml:space="preserve"> AK46</f>
        <v>100</v>
      </c>
      <c r="AM43" s="231">
        <f t="shared" ref="AM43" si="42" xml:space="preserve"> AL46</f>
        <v>100</v>
      </c>
      <c r="AN43" s="231">
        <f t="shared" ref="AN43" si="43" xml:space="preserve"> AM46</f>
        <v>100</v>
      </c>
      <c r="AO43" s="231">
        <f t="shared" ref="AO43" si="44" xml:space="preserve"> AN46</f>
        <v>100</v>
      </c>
      <c r="AP43" s="231">
        <f t="shared" ref="AP43" si="45" xml:space="preserve"> AO46</f>
        <v>100</v>
      </c>
      <c r="AQ43" s="231">
        <f t="shared" ref="AQ43" si="46" xml:space="preserve"> AP46</f>
        <v>100</v>
      </c>
      <c r="AR43" s="231">
        <f t="shared" ref="AR43" si="47" xml:space="preserve"> AQ46</f>
        <v>100</v>
      </c>
      <c r="AS43" s="231">
        <f t="shared" ref="AS43" si="48" xml:space="preserve"> AR46</f>
        <v>100</v>
      </c>
      <c r="AT43" s="231">
        <f t="shared" ref="AT43" si="49" xml:space="preserve"> AS46</f>
        <v>100</v>
      </c>
      <c r="AU43" s="231">
        <f t="shared" ref="AU43" si="50" xml:space="preserve"> AT46</f>
        <v>100</v>
      </c>
      <c r="AV43" s="231">
        <f t="shared" ref="AV43" si="51" xml:space="preserve"> AU46</f>
        <v>100</v>
      </c>
      <c r="AW43" s="231">
        <f t="shared" ref="AW43" si="52" xml:space="preserve"> AV46</f>
        <v>100</v>
      </c>
      <c r="AX43" s="231">
        <f t="shared" ref="AX43" si="53" xml:space="preserve"> AW46</f>
        <v>100</v>
      </c>
      <c r="AY43" s="231">
        <f t="shared" ref="AY43" si="54" xml:space="preserve"> AX46</f>
        <v>100</v>
      </c>
      <c r="AZ43" s="231">
        <f t="shared" ref="AZ43" si="55" xml:space="preserve"> AY46</f>
        <v>100</v>
      </c>
      <c r="BA43" s="231">
        <f t="shared" ref="BA43" si="56" xml:space="preserve"> AZ46</f>
        <v>100</v>
      </c>
      <c r="BB43" s="231">
        <f t="shared" ref="BB43" si="57" xml:space="preserve"> BA46</f>
        <v>100</v>
      </c>
      <c r="BC43" s="231">
        <f t="shared" ref="BC43" si="58" xml:space="preserve"> BB46</f>
        <v>100</v>
      </c>
      <c r="BD43" s="231">
        <f t="shared" ref="BD43" si="59" xml:space="preserve"> BC46</f>
        <v>100</v>
      </c>
      <c r="BE43" s="231">
        <f t="shared" ref="BE43" si="60" xml:space="preserve"> BD46</f>
        <v>100</v>
      </c>
    </row>
    <row r="44" spans="1:57" s="603" customFormat="1" x14ac:dyDescent="0.25">
      <c r="A44" s="15"/>
      <c r="B44" s="15"/>
      <c r="C44" s="21"/>
      <c r="D44" s="49"/>
      <c r="E44" s="39" t="str">
        <f t="shared" ref="E44:BE44" si="61" xml:space="preserve"> E$40</f>
        <v>Share capital drawdown - m</v>
      </c>
      <c r="F44" s="39">
        <f t="shared" si="61"/>
        <v>0</v>
      </c>
      <c r="G44" s="39" t="str">
        <f t="shared" si="61"/>
        <v>$ 000s</v>
      </c>
      <c r="H44" s="39">
        <f t="shared" si="61"/>
        <v>100</v>
      </c>
      <c r="I44" s="39">
        <f t="shared" si="61"/>
        <v>0</v>
      </c>
      <c r="J44" s="39">
        <f t="shared" si="61"/>
        <v>0</v>
      </c>
      <c r="K44" s="39">
        <f t="shared" si="61"/>
        <v>0</v>
      </c>
      <c r="L44" s="39">
        <f t="shared" si="61"/>
        <v>0</v>
      </c>
      <c r="M44" s="39">
        <f t="shared" si="61"/>
        <v>0</v>
      </c>
      <c r="N44" s="39">
        <f t="shared" si="61"/>
        <v>0</v>
      </c>
      <c r="O44" s="39">
        <f t="shared" si="61"/>
        <v>0</v>
      </c>
      <c r="P44" s="39">
        <f t="shared" si="61"/>
        <v>0</v>
      </c>
      <c r="Q44" s="39">
        <f t="shared" si="61"/>
        <v>0</v>
      </c>
      <c r="R44" s="39">
        <f t="shared" si="61"/>
        <v>100</v>
      </c>
      <c r="S44" s="39">
        <f t="shared" si="61"/>
        <v>0</v>
      </c>
      <c r="T44" s="39">
        <f t="shared" si="61"/>
        <v>0</v>
      </c>
      <c r="U44" s="39">
        <f t="shared" si="61"/>
        <v>0</v>
      </c>
      <c r="V44" s="39">
        <f t="shared" si="61"/>
        <v>0</v>
      </c>
      <c r="W44" s="39">
        <f t="shared" si="61"/>
        <v>0</v>
      </c>
      <c r="X44" s="39">
        <f t="shared" si="61"/>
        <v>0</v>
      </c>
      <c r="Y44" s="39">
        <f t="shared" si="61"/>
        <v>0</v>
      </c>
      <c r="Z44" s="39">
        <f t="shared" si="61"/>
        <v>0</v>
      </c>
      <c r="AA44" s="39">
        <f t="shared" si="61"/>
        <v>0</v>
      </c>
      <c r="AB44" s="39">
        <f t="shared" si="61"/>
        <v>0</v>
      </c>
      <c r="AC44" s="39">
        <f t="shared" si="61"/>
        <v>0</v>
      </c>
      <c r="AD44" s="39">
        <f t="shared" si="61"/>
        <v>0</v>
      </c>
      <c r="AE44" s="39">
        <f t="shared" si="61"/>
        <v>0</v>
      </c>
      <c r="AF44" s="39">
        <f t="shared" si="61"/>
        <v>0</v>
      </c>
      <c r="AG44" s="39">
        <f t="shared" si="61"/>
        <v>0</v>
      </c>
      <c r="AH44" s="39">
        <f t="shared" si="61"/>
        <v>0</v>
      </c>
      <c r="AI44" s="39">
        <f t="shared" si="61"/>
        <v>0</v>
      </c>
      <c r="AJ44" s="39">
        <f t="shared" si="61"/>
        <v>0</v>
      </c>
      <c r="AK44" s="39">
        <f t="shared" si="61"/>
        <v>0</v>
      </c>
      <c r="AL44" s="39">
        <f t="shared" si="61"/>
        <v>0</v>
      </c>
      <c r="AM44" s="39">
        <f t="shared" si="61"/>
        <v>0</v>
      </c>
      <c r="AN44" s="39">
        <f t="shared" si="61"/>
        <v>0</v>
      </c>
      <c r="AO44" s="39">
        <f t="shared" si="61"/>
        <v>0</v>
      </c>
      <c r="AP44" s="39">
        <f t="shared" si="61"/>
        <v>0</v>
      </c>
      <c r="AQ44" s="39">
        <f t="shared" si="61"/>
        <v>0</v>
      </c>
      <c r="AR44" s="39">
        <f t="shared" si="61"/>
        <v>0</v>
      </c>
      <c r="AS44" s="39">
        <f t="shared" si="61"/>
        <v>0</v>
      </c>
      <c r="AT44" s="39">
        <f t="shared" si="61"/>
        <v>0</v>
      </c>
      <c r="AU44" s="39">
        <f t="shared" si="61"/>
        <v>0</v>
      </c>
      <c r="AV44" s="39">
        <f t="shared" si="61"/>
        <v>0</v>
      </c>
      <c r="AW44" s="39">
        <f t="shared" si="61"/>
        <v>0</v>
      </c>
      <c r="AX44" s="39">
        <f t="shared" si="61"/>
        <v>0</v>
      </c>
      <c r="AY44" s="39">
        <f t="shared" si="61"/>
        <v>0</v>
      </c>
      <c r="AZ44" s="39">
        <f t="shared" si="61"/>
        <v>0</v>
      </c>
      <c r="BA44" s="39">
        <f t="shared" si="61"/>
        <v>0</v>
      </c>
      <c r="BB44" s="39">
        <f t="shared" si="61"/>
        <v>0</v>
      </c>
      <c r="BC44" s="39">
        <f t="shared" si="61"/>
        <v>0</v>
      </c>
      <c r="BD44" s="39">
        <f t="shared" si="61"/>
        <v>0</v>
      </c>
      <c r="BE44" s="39">
        <f t="shared" si="61"/>
        <v>0</v>
      </c>
    </row>
    <row r="45" spans="1:57" x14ac:dyDescent="0.25">
      <c r="E45" s="227" t="s">
        <v>93</v>
      </c>
      <c r="F45" s="227"/>
      <c r="G45" s="227"/>
      <c r="H45" s="227"/>
      <c r="I45" s="227"/>
      <c r="J45" s="227"/>
      <c r="K45" s="227"/>
      <c r="L45" s="227"/>
      <c r="M45" s="227"/>
      <c r="N45" s="227"/>
      <c r="O45" s="227"/>
      <c r="P45" s="227"/>
      <c r="Q45" s="227"/>
      <c r="R45" s="227"/>
      <c r="S45" s="227"/>
      <c r="T45" s="227"/>
      <c r="U45" s="227"/>
      <c r="V45" s="227"/>
      <c r="W45" s="227"/>
      <c r="X45" s="227"/>
      <c r="Y45" s="227"/>
      <c r="Z45" s="227"/>
      <c r="AA45" s="227"/>
      <c r="AB45" s="227"/>
      <c r="AC45" s="227"/>
      <c r="AD45" s="227"/>
      <c r="AE45" s="227"/>
      <c r="AF45" s="227"/>
      <c r="AG45" s="227"/>
      <c r="AH45" s="227"/>
      <c r="AI45" s="227"/>
      <c r="AJ45" s="227"/>
      <c r="AK45" s="227"/>
      <c r="AL45" s="227"/>
      <c r="AM45" s="227"/>
      <c r="AN45" s="227"/>
      <c r="AO45" s="227"/>
      <c r="AP45" s="227"/>
      <c r="AQ45" s="227"/>
      <c r="AR45" s="227"/>
      <c r="AS45" s="227"/>
      <c r="AT45" s="227"/>
      <c r="AU45" s="227"/>
      <c r="AV45" s="227"/>
      <c r="AW45" s="227"/>
      <c r="AX45" s="227"/>
      <c r="AY45" s="227"/>
      <c r="AZ45" s="227"/>
      <c r="BA45" s="227"/>
      <c r="BB45" s="227"/>
      <c r="BC45" s="227"/>
      <c r="BD45" s="227"/>
      <c r="BE45" s="227"/>
    </row>
    <row r="46" spans="1:57" x14ac:dyDescent="0.25">
      <c r="E46" s="236" t="s">
        <v>418</v>
      </c>
      <c r="F46" s="236"/>
      <c r="G46" s="236" t="str">
        <f xml:space="preserve"> SMU</f>
        <v>$ 000s</v>
      </c>
      <c r="H46" s="236"/>
      <c r="I46" s="237"/>
      <c r="J46" s="236">
        <f t="shared" ref="J46" si="62" xml:space="preserve"> J43 + J44 - J45</f>
        <v>0</v>
      </c>
      <c r="K46" s="236">
        <f t="shared" ref="K46:BE46" si="63" xml:space="preserve"> K43 + K44 - K45</f>
        <v>0</v>
      </c>
      <c r="L46" s="236">
        <f t="shared" si="63"/>
        <v>0</v>
      </c>
      <c r="M46" s="236">
        <f t="shared" si="63"/>
        <v>0</v>
      </c>
      <c r="N46" s="236">
        <f t="shared" si="63"/>
        <v>0</v>
      </c>
      <c r="O46" s="236">
        <f t="shared" si="63"/>
        <v>0</v>
      </c>
      <c r="P46" s="236">
        <f t="shared" si="63"/>
        <v>0</v>
      </c>
      <c r="Q46" s="236">
        <f t="shared" si="63"/>
        <v>0</v>
      </c>
      <c r="R46" s="236">
        <f t="shared" si="63"/>
        <v>100</v>
      </c>
      <c r="S46" s="236">
        <f t="shared" si="63"/>
        <v>100</v>
      </c>
      <c r="T46" s="236">
        <f t="shared" si="63"/>
        <v>100</v>
      </c>
      <c r="U46" s="236">
        <f t="shared" si="63"/>
        <v>100</v>
      </c>
      <c r="V46" s="236">
        <f t="shared" si="63"/>
        <v>100</v>
      </c>
      <c r="W46" s="236">
        <f t="shared" si="63"/>
        <v>100</v>
      </c>
      <c r="X46" s="236">
        <f t="shared" si="63"/>
        <v>100</v>
      </c>
      <c r="Y46" s="236">
        <f t="shared" si="63"/>
        <v>100</v>
      </c>
      <c r="Z46" s="236">
        <f t="shared" si="63"/>
        <v>100</v>
      </c>
      <c r="AA46" s="236">
        <f t="shared" si="63"/>
        <v>100</v>
      </c>
      <c r="AB46" s="236">
        <f t="shared" si="63"/>
        <v>100</v>
      </c>
      <c r="AC46" s="236">
        <f t="shared" si="63"/>
        <v>100</v>
      </c>
      <c r="AD46" s="236">
        <f t="shared" si="63"/>
        <v>100</v>
      </c>
      <c r="AE46" s="236">
        <f t="shared" si="63"/>
        <v>100</v>
      </c>
      <c r="AF46" s="236">
        <f t="shared" si="63"/>
        <v>100</v>
      </c>
      <c r="AG46" s="236">
        <f t="shared" si="63"/>
        <v>100</v>
      </c>
      <c r="AH46" s="236">
        <f t="shared" si="63"/>
        <v>100</v>
      </c>
      <c r="AI46" s="236">
        <f t="shared" si="63"/>
        <v>100</v>
      </c>
      <c r="AJ46" s="236">
        <f t="shared" si="63"/>
        <v>100</v>
      </c>
      <c r="AK46" s="236">
        <f t="shared" si="63"/>
        <v>100</v>
      </c>
      <c r="AL46" s="236">
        <f t="shared" si="63"/>
        <v>100</v>
      </c>
      <c r="AM46" s="236">
        <f t="shared" si="63"/>
        <v>100</v>
      </c>
      <c r="AN46" s="236">
        <f t="shared" si="63"/>
        <v>100</v>
      </c>
      <c r="AO46" s="236">
        <f t="shared" si="63"/>
        <v>100</v>
      </c>
      <c r="AP46" s="236">
        <f t="shared" si="63"/>
        <v>100</v>
      </c>
      <c r="AQ46" s="236">
        <f t="shared" si="63"/>
        <v>100</v>
      </c>
      <c r="AR46" s="236">
        <f t="shared" si="63"/>
        <v>100</v>
      </c>
      <c r="AS46" s="236">
        <f t="shared" si="63"/>
        <v>100</v>
      </c>
      <c r="AT46" s="236">
        <f t="shared" si="63"/>
        <v>100</v>
      </c>
      <c r="AU46" s="236">
        <f t="shared" si="63"/>
        <v>100</v>
      </c>
      <c r="AV46" s="236">
        <f t="shared" si="63"/>
        <v>100</v>
      </c>
      <c r="AW46" s="236">
        <f t="shared" si="63"/>
        <v>100</v>
      </c>
      <c r="AX46" s="236">
        <f t="shared" si="63"/>
        <v>100</v>
      </c>
      <c r="AY46" s="236">
        <f t="shared" si="63"/>
        <v>100</v>
      </c>
      <c r="AZ46" s="236">
        <f t="shared" si="63"/>
        <v>100</v>
      </c>
      <c r="BA46" s="236">
        <f t="shared" si="63"/>
        <v>100</v>
      </c>
      <c r="BB46" s="236">
        <f t="shared" si="63"/>
        <v>100</v>
      </c>
      <c r="BC46" s="236">
        <f t="shared" si="63"/>
        <v>100</v>
      </c>
      <c r="BD46" s="236">
        <f t="shared" si="63"/>
        <v>100</v>
      </c>
      <c r="BE46" s="236">
        <f t="shared" si="63"/>
        <v>100</v>
      </c>
    </row>
    <row r="49" spans="1:57" x14ac:dyDescent="0.25">
      <c r="A49" s="15" t="s">
        <v>496</v>
      </c>
    </row>
    <row r="51" spans="1:57" x14ac:dyDescent="0.25">
      <c r="E51" s="12" t="str">
        <f t="shared" ref="E51" si="64" xml:space="preserve"> E$32</f>
        <v>Total equity requirement</v>
      </c>
      <c r="F51" s="12">
        <f t="shared" ref="F51" si="65" xml:space="preserve"> F$32</f>
        <v>34187.329240864208</v>
      </c>
      <c r="G51" s="12" t="str">
        <f t="shared" ref="G51" si="66" xml:space="preserve"> G$32</f>
        <v>$ 000s</v>
      </c>
      <c r="I51" s="12"/>
    </row>
    <row r="52" spans="1:57" x14ac:dyDescent="0.25">
      <c r="E52" s="151" t="str">
        <f xml:space="preserve"> InpC!E$150</f>
        <v>Share capital amount</v>
      </c>
      <c r="F52" s="151">
        <f xml:space="preserve"> InpC!F$150</f>
        <v>100</v>
      </c>
      <c r="G52" s="151" t="str">
        <f xml:space="preserve"> InpC!G$150</f>
        <v>$ 000s</v>
      </c>
      <c r="H52" s="39"/>
    </row>
    <row r="53" spans="1:57" x14ac:dyDescent="0.25">
      <c r="E53" s="12" t="s">
        <v>498</v>
      </c>
      <c r="F53" s="12">
        <f xml:space="preserve"> F51 - F52</f>
        <v>34087.329240864208</v>
      </c>
      <c r="G53" s="12" t="str">
        <f xml:space="preserve"> SMU</f>
        <v>$ 000s</v>
      </c>
    </row>
    <row r="55" spans="1:57" x14ac:dyDescent="0.25">
      <c r="E55" s="197" t="str">
        <f xml:space="preserve"> Solve!E$45</f>
        <v>Project costs / funding requirement - paste</v>
      </c>
      <c r="F55" s="197">
        <f xml:space="preserve"> Solve!F$45</f>
        <v>0</v>
      </c>
      <c r="G55" s="197" t="str">
        <f xml:space="preserve"> Solve!G$45</f>
        <v>$ 000s</v>
      </c>
      <c r="H55" s="197">
        <f xml:space="preserve"> Solve!H$45</f>
        <v>88409.618410193754</v>
      </c>
      <c r="I55" s="197">
        <f xml:space="preserve"> Solve!I$45</f>
        <v>0</v>
      </c>
      <c r="J55" s="197">
        <f xml:space="preserve"> Solve!J$45</f>
        <v>0</v>
      </c>
      <c r="K55" s="197">
        <f xml:space="preserve"> Solve!K$45</f>
        <v>0</v>
      </c>
      <c r="L55" s="197">
        <f xml:space="preserve"> Solve!L$45</f>
        <v>0</v>
      </c>
      <c r="M55" s="197">
        <f xml:space="preserve"> Solve!M$45</f>
        <v>0</v>
      </c>
      <c r="N55" s="197">
        <f xml:space="preserve"> Solve!N$45</f>
        <v>0</v>
      </c>
      <c r="O55" s="197">
        <f xml:space="preserve"> Solve!O$45</f>
        <v>0</v>
      </c>
      <c r="P55" s="197">
        <f xml:space="preserve"> Solve!P$45</f>
        <v>0</v>
      </c>
      <c r="Q55" s="197">
        <f xml:space="preserve"> Solve!Q$45</f>
        <v>0</v>
      </c>
      <c r="R55" s="197">
        <f xml:space="preserve"> Solve!R$45</f>
        <v>4250</v>
      </c>
      <c r="S55" s="197">
        <f xml:space="preserve"> Solve!S$45</f>
        <v>7685</v>
      </c>
      <c r="T55" s="197">
        <f xml:space="preserve"> Solve!T$45</f>
        <v>4141.25</v>
      </c>
      <c r="U55" s="197">
        <f xml:space="preserve"> Solve!U$45</f>
        <v>4141.25</v>
      </c>
      <c r="V55" s="197">
        <f xml:space="preserve"> Solve!V$45</f>
        <v>4141.25</v>
      </c>
      <c r="W55" s="197">
        <f xml:space="preserve"> Solve!W$45</f>
        <v>4141.25</v>
      </c>
      <c r="X55" s="197">
        <f xml:space="preserve"> Solve!X$45</f>
        <v>4141.25</v>
      </c>
      <c r="Y55" s="197">
        <f xml:space="preserve"> Solve!Y$45</f>
        <v>4141.25</v>
      </c>
      <c r="Z55" s="197">
        <f xml:space="preserve"> Solve!Z$45</f>
        <v>4148.2425459242713</v>
      </c>
      <c r="AA55" s="197">
        <f xml:space="preserve"> Solve!AA$45</f>
        <v>4161.6675597571921</v>
      </c>
      <c r="AB55" s="197">
        <f xml:space="preserve"> Solve!AB$45</f>
        <v>4173.0564885669737</v>
      </c>
      <c r="AC55" s="197">
        <f xml:space="preserve"> Solve!AC$45</f>
        <v>4186.9032520318906</v>
      </c>
      <c r="AD55" s="197">
        <f xml:space="preserve"> Solve!AD$45</f>
        <v>4197.4397044937468</v>
      </c>
      <c r="AE55" s="197">
        <f xml:space="preserve"> Solve!AE$45</f>
        <v>4212.2891793343097</v>
      </c>
      <c r="AF55" s="197">
        <f xml:space="preserve"> Solve!AF$45</f>
        <v>4225.0430549139692</v>
      </c>
      <c r="AG55" s="197">
        <f xml:space="preserve"> Solve!AG$45</f>
        <v>4234.2911226738115</v>
      </c>
      <c r="AH55" s="197">
        <f xml:space="preserve"> Solve!AH$45</f>
        <v>4250.6560389692195</v>
      </c>
      <c r="AI55" s="197">
        <f xml:space="preserve"> Solve!AI$45</f>
        <v>4259.038885245569</v>
      </c>
      <c r="AJ55" s="197">
        <f xml:space="preserve"> Solve!AJ$45</f>
        <v>9578.4905782828191</v>
      </c>
      <c r="AK55" s="197">
        <f xml:space="preserve"> Solve!AK$45</f>
        <v>0</v>
      </c>
      <c r="AL55" s="197">
        <f xml:space="preserve"> Solve!AL$45</f>
        <v>0</v>
      </c>
      <c r="AM55" s="197">
        <f xml:space="preserve"> Solve!AM$45</f>
        <v>0</v>
      </c>
      <c r="AN55" s="197">
        <f xml:space="preserve"> Solve!AN$45</f>
        <v>0</v>
      </c>
      <c r="AO55" s="197">
        <f xml:space="preserve"> Solve!AO$45</f>
        <v>0</v>
      </c>
      <c r="AP55" s="197">
        <f xml:space="preserve"> Solve!AP$45</f>
        <v>0</v>
      </c>
      <c r="AQ55" s="197">
        <f xml:space="preserve"> Solve!AQ$45</f>
        <v>0</v>
      </c>
      <c r="AR55" s="197">
        <f xml:space="preserve"> Solve!AR$45</f>
        <v>0</v>
      </c>
      <c r="AS55" s="197">
        <f xml:space="preserve"> Solve!AS$45</f>
        <v>0</v>
      </c>
      <c r="AT55" s="197">
        <f xml:space="preserve"> Solve!AT$45</f>
        <v>0</v>
      </c>
      <c r="AU55" s="197">
        <f xml:space="preserve"> Solve!AU$45</f>
        <v>0</v>
      </c>
      <c r="AV55" s="197">
        <f xml:space="preserve"> Solve!AV$45</f>
        <v>0</v>
      </c>
      <c r="AW55" s="197">
        <f xml:space="preserve"> Solve!AW$45</f>
        <v>0</v>
      </c>
      <c r="AX55" s="197">
        <f xml:space="preserve"> Solve!AX$45</f>
        <v>0</v>
      </c>
      <c r="AY55" s="197">
        <f xml:space="preserve"> Solve!AY$45</f>
        <v>0</v>
      </c>
      <c r="AZ55" s="197">
        <f xml:space="preserve"> Solve!AZ$45</f>
        <v>0</v>
      </c>
      <c r="BA55" s="197">
        <f xml:space="preserve"> Solve!BA$45</f>
        <v>0</v>
      </c>
      <c r="BB55" s="197">
        <f xml:space="preserve"> Solve!BB$45</f>
        <v>0</v>
      </c>
      <c r="BC55" s="197">
        <f xml:space="preserve"> Solve!BC$45</f>
        <v>0</v>
      </c>
      <c r="BD55" s="197">
        <f xml:space="preserve"> Solve!BD$45</f>
        <v>0</v>
      </c>
      <c r="BE55" s="197">
        <f xml:space="preserve"> Solve!BE$45</f>
        <v>0</v>
      </c>
    </row>
    <row r="56" spans="1:57" x14ac:dyDescent="0.25">
      <c r="E56" s="12" t="str">
        <f t="shared" ref="E56:BE56" si="67" xml:space="preserve"> E$40</f>
        <v>Share capital drawdown - m</v>
      </c>
      <c r="F56" s="12">
        <f t="shared" si="67"/>
        <v>0</v>
      </c>
      <c r="G56" s="12" t="str">
        <f t="shared" si="67"/>
        <v>$ 000s</v>
      </c>
      <c r="H56" s="12">
        <f t="shared" si="67"/>
        <v>100</v>
      </c>
      <c r="I56" s="12">
        <f t="shared" si="67"/>
        <v>0</v>
      </c>
      <c r="J56" s="12">
        <f t="shared" si="67"/>
        <v>0</v>
      </c>
      <c r="K56" s="12">
        <f t="shared" si="67"/>
        <v>0</v>
      </c>
      <c r="L56" s="12">
        <f t="shared" si="67"/>
        <v>0</v>
      </c>
      <c r="M56" s="12">
        <f t="shared" si="67"/>
        <v>0</v>
      </c>
      <c r="N56" s="12">
        <f t="shared" si="67"/>
        <v>0</v>
      </c>
      <c r="O56" s="12">
        <f t="shared" si="67"/>
        <v>0</v>
      </c>
      <c r="P56" s="12">
        <f t="shared" si="67"/>
        <v>0</v>
      </c>
      <c r="Q56" s="12">
        <f t="shared" si="67"/>
        <v>0</v>
      </c>
      <c r="R56" s="12">
        <f t="shared" si="67"/>
        <v>100</v>
      </c>
      <c r="S56" s="12">
        <f t="shared" si="67"/>
        <v>0</v>
      </c>
      <c r="T56" s="12">
        <f t="shared" si="67"/>
        <v>0</v>
      </c>
      <c r="U56" s="12">
        <f t="shared" si="67"/>
        <v>0</v>
      </c>
      <c r="V56" s="12">
        <f t="shared" si="67"/>
        <v>0</v>
      </c>
      <c r="W56" s="12">
        <f t="shared" si="67"/>
        <v>0</v>
      </c>
      <c r="X56" s="12">
        <f t="shared" si="67"/>
        <v>0</v>
      </c>
      <c r="Y56" s="12">
        <f t="shared" si="67"/>
        <v>0</v>
      </c>
      <c r="Z56" s="12">
        <f t="shared" si="67"/>
        <v>0</v>
      </c>
      <c r="AA56" s="12">
        <f t="shared" si="67"/>
        <v>0</v>
      </c>
      <c r="AB56" s="12">
        <f t="shared" si="67"/>
        <v>0</v>
      </c>
      <c r="AC56" s="12">
        <f t="shared" si="67"/>
        <v>0</v>
      </c>
      <c r="AD56" s="12">
        <f t="shared" si="67"/>
        <v>0</v>
      </c>
      <c r="AE56" s="12">
        <f t="shared" si="67"/>
        <v>0</v>
      </c>
      <c r="AF56" s="12">
        <f t="shared" si="67"/>
        <v>0</v>
      </c>
      <c r="AG56" s="12">
        <f t="shared" si="67"/>
        <v>0</v>
      </c>
      <c r="AH56" s="12">
        <f t="shared" si="67"/>
        <v>0</v>
      </c>
      <c r="AI56" s="12">
        <f t="shared" si="67"/>
        <v>0</v>
      </c>
      <c r="AJ56" s="12">
        <f t="shared" si="67"/>
        <v>0</v>
      </c>
      <c r="AK56" s="12">
        <f t="shared" si="67"/>
        <v>0</v>
      </c>
      <c r="AL56" s="12">
        <f t="shared" si="67"/>
        <v>0</v>
      </c>
      <c r="AM56" s="12">
        <f t="shared" si="67"/>
        <v>0</v>
      </c>
      <c r="AN56" s="12">
        <f t="shared" si="67"/>
        <v>0</v>
      </c>
      <c r="AO56" s="12">
        <f t="shared" si="67"/>
        <v>0</v>
      </c>
      <c r="AP56" s="12">
        <f t="shared" si="67"/>
        <v>0</v>
      </c>
      <c r="AQ56" s="12">
        <f t="shared" si="67"/>
        <v>0</v>
      </c>
      <c r="AR56" s="12">
        <f t="shared" si="67"/>
        <v>0</v>
      </c>
      <c r="AS56" s="12">
        <f t="shared" si="67"/>
        <v>0</v>
      </c>
      <c r="AT56" s="12">
        <f t="shared" si="67"/>
        <v>0</v>
      </c>
      <c r="AU56" s="12">
        <f t="shared" si="67"/>
        <v>0</v>
      </c>
      <c r="AV56" s="12">
        <f t="shared" si="67"/>
        <v>0</v>
      </c>
      <c r="AW56" s="12">
        <f t="shared" si="67"/>
        <v>0</v>
      </c>
      <c r="AX56" s="12">
        <f t="shared" si="67"/>
        <v>0</v>
      </c>
      <c r="AY56" s="12">
        <f t="shared" si="67"/>
        <v>0</v>
      </c>
      <c r="AZ56" s="12">
        <f t="shared" si="67"/>
        <v>0</v>
      </c>
      <c r="BA56" s="12">
        <f t="shared" si="67"/>
        <v>0</v>
      </c>
      <c r="BB56" s="12">
        <f t="shared" si="67"/>
        <v>0</v>
      </c>
      <c r="BC56" s="12">
        <f t="shared" si="67"/>
        <v>0</v>
      </c>
      <c r="BD56" s="12">
        <f t="shared" si="67"/>
        <v>0</v>
      </c>
      <c r="BE56" s="12">
        <f t="shared" si="67"/>
        <v>0</v>
      </c>
    </row>
    <row r="57" spans="1:57" x14ac:dyDescent="0.25">
      <c r="E57" s="12" t="s">
        <v>499</v>
      </c>
      <c r="G57" s="12" t="str">
        <f xml:space="preserve"> SMU</f>
        <v>$ 000s</v>
      </c>
      <c r="H57" s="12">
        <f xml:space="preserve"> SUM(J57:BE57)</f>
        <v>88309.618410193754</v>
      </c>
      <c r="J57" s="12">
        <f t="shared" ref="J57:K57" si="68" xml:space="preserve"> J55 - J56</f>
        <v>0</v>
      </c>
      <c r="K57" s="12">
        <f t="shared" si="68"/>
        <v>0</v>
      </c>
      <c r="L57" s="12">
        <f t="shared" ref="L57:BE57" si="69" xml:space="preserve"> L55 - L56</f>
        <v>0</v>
      </c>
      <c r="M57" s="12">
        <f t="shared" si="69"/>
        <v>0</v>
      </c>
      <c r="N57" s="12">
        <f t="shared" si="69"/>
        <v>0</v>
      </c>
      <c r="O57" s="12">
        <f t="shared" si="69"/>
        <v>0</v>
      </c>
      <c r="P57" s="12">
        <f t="shared" si="69"/>
        <v>0</v>
      </c>
      <c r="Q57" s="12">
        <f t="shared" si="69"/>
        <v>0</v>
      </c>
      <c r="R57" s="12">
        <f t="shared" si="69"/>
        <v>4150</v>
      </c>
      <c r="S57" s="12">
        <f t="shared" si="69"/>
        <v>7685</v>
      </c>
      <c r="T57" s="12">
        <f t="shared" si="69"/>
        <v>4141.25</v>
      </c>
      <c r="U57" s="12">
        <f t="shared" si="69"/>
        <v>4141.25</v>
      </c>
      <c r="V57" s="12">
        <f t="shared" si="69"/>
        <v>4141.25</v>
      </c>
      <c r="W57" s="12">
        <f t="shared" si="69"/>
        <v>4141.25</v>
      </c>
      <c r="X57" s="12">
        <f t="shared" si="69"/>
        <v>4141.25</v>
      </c>
      <c r="Y57" s="12">
        <f t="shared" si="69"/>
        <v>4141.25</v>
      </c>
      <c r="Z57" s="12">
        <f t="shared" si="69"/>
        <v>4148.2425459242713</v>
      </c>
      <c r="AA57" s="12">
        <f t="shared" si="69"/>
        <v>4161.6675597571921</v>
      </c>
      <c r="AB57" s="12">
        <f t="shared" si="69"/>
        <v>4173.0564885669737</v>
      </c>
      <c r="AC57" s="12">
        <f t="shared" si="69"/>
        <v>4186.9032520318906</v>
      </c>
      <c r="AD57" s="12">
        <f t="shared" si="69"/>
        <v>4197.4397044937468</v>
      </c>
      <c r="AE57" s="12">
        <f t="shared" si="69"/>
        <v>4212.2891793343097</v>
      </c>
      <c r="AF57" s="12">
        <f t="shared" si="69"/>
        <v>4225.0430549139692</v>
      </c>
      <c r="AG57" s="12">
        <f t="shared" si="69"/>
        <v>4234.2911226738115</v>
      </c>
      <c r="AH57" s="12">
        <f t="shared" si="69"/>
        <v>4250.6560389692195</v>
      </c>
      <c r="AI57" s="12">
        <f t="shared" si="69"/>
        <v>4259.038885245569</v>
      </c>
      <c r="AJ57" s="12">
        <f t="shared" si="69"/>
        <v>9578.4905782828191</v>
      </c>
      <c r="AK57" s="12">
        <f t="shared" si="69"/>
        <v>0</v>
      </c>
      <c r="AL57" s="12">
        <f t="shared" si="69"/>
        <v>0</v>
      </c>
      <c r="AM57" s="12">
        <f t="shared" si="69"/>
        <v>0</v>
      </c>
      <c r="AN57" s="12">
        <f t="shared" si="69"/>
        <v>0</v>
      </c>
      <c r="AO57" s="12">
        <f t="shared" si="69"/>
        <v>0</v>
      </c>
      <c r="AP57" s="12">
        <f t="shared" si="69"/>
        <v>0</v>
      </c>
      <c r="AQ57" s="12">
        <f t="shared" si="69"/>
        <v>0</v>
      </c>
      <c r="AR57" s="12">
        <f t="shared" si="69"/>
        <v>0</v>
      </c>
      <c r="AS57" s="12">
        <f t="shared" si="69"/>
        <v>0</v>
      </c>
      <c r="AT57" s="12">
        <f t="shared" si="69"/>
        <v>0</v>
      </c>
      <c r="AU57" s="12">
        <f t="shared" si="69"/>
        <v>0</v>
      </c>
      <c r="AV57" s="12">
        <f t="shared" si="69"/>
        <v>0</v>
      </c>
      <c r="AW57" s="12">
        <f t="shared" si="69"/>
        <v>0</v>
      </c>
      <c r="AX57" s="12">
        <f t="shared" si="69"/>
        <v>0</v>
      </c>
      <c r="AY57" s="12">
        <f t="shared" si="69"/>
        <v>0</v>
      </c>
      <c r="AZ57" s="12">
        <f t="shared" si="69"/>
        <v>0</v>
      </c>
      <c r="BA57" s="12">
        <f t="shared" si="69"/>
        <v>0</v>
      </c>
      <c r="BB57" s="12">
        <f t="shared" si="69"/>
        <v>0</v>
      </c>
      <c r="BC57" s="12">
        <f t="shared" si="69"/>
        <v>0</v>
      </c>
      <c r="BD57" s="12">
        <f t="shared" si="69"/>
        <v>0</v>
      </c>
      <c r="BE57" s="12">
        <f t="shared" si="69"/>
        <v>0</v>
      </c>
    </row>
    <row r="59" spans="1:57" x14ac:dyDescent="0.25">
      <c r="E59" s="12" t="str">
        <f xml:space="preserve"> E$53</f>
        <v>Shareholder loan requirement</v>
      </c>
      <c r="F59" s="12">
        <f xml:space="preserve"> F$53</f>
        <v>34087.329240864208</v>
      </c>
      <c r="G59" s="12" t="str">
        <f xml:space="preserve"> G$53</f>
        <v>$ 000s</v>
      </c>
    </row>
    <row r="60" spans="1:57" x14ac:dyDescent="0.25">
      <c r="E60" s="12" t="str">
        <f t="shared" ref="E60:BE60" si="70" xml:space="preserve"> E$68</f>
        <v>Shareholder loan during construction balance BEG</v>
      </c>
      <c r="F60" s="12">
        <f t="shared" si="70"/>
        <v>0</v>
      </c>
      <c r="G60" s="12" t="str">
        <f t="shared" si="70"/>
        <v>$ 000s</v>
      </c>
      <c r="H60" s="12">
        <f t="shared" si="70"/>
        <v>0</v>
      </c>
      <c r="I60" s="12">
        <f t="shared" si="70"/>
        <v>0</v>
      </c>
      <c r="J60" s="12">
        <f t="shared" si="70"/>
        <v>0</v>
      </c>
      <c r="K60" s="12">
        <f t="shared" si="70"/>
        <v>0</v>
      </c>
      <c r="L60" s="12">
        <f t="shared" si="70"/>
        <v>0</v>
      </c>
      <c r="M60" s="12">
        <f t="shared" si="70"/>
        <v>0</v>
      </c>
      <c r="N60" s="12">
        <f t="shared" si="70"/>
        <v>0</v>
      </c>
      <c r="O60" s="12">
        <f t="shared" si="70"/>
        <v>0</v>
      </c>
      <c r="P60" s="12">
        <f t="shared" si="70"/>
        <v>0</v>
      </c>
      <c r="Q60" s="12">
        <f t="shared" si="70"/>
        <v>0</v>
      </c>
      <c r="R60" s="12">
        <f t="shared" si="70"/>
        <v>0</v>
      </c>
      <c r="S60" s="12">
        <f t="shared" si="70"/>
        <v>4150</v>
      </c>
      <c r="T60" s="12">
        <f t="shared" si="70"/>
        <v>11835</v>
      </c>
      <c r="U60" s="12">
        <f t="shared" si="70"/>
        <v>15976.25</v>
      </c>
      <c r="V60" s="12">
        <f t="shared" si="70"/>
        <v>20117.5</v>
      </c>
      <c r="W60" s="12">
        <f t="shared" si="70"/>
        <v>24258.75</v>
      </c>
      <c r="X60" s="12">
        <f t="shared" si="70"/>
        <v>28400</v>
      </c>
      <c r="Y60" s="12">
        <f t="shared" si="70"/>
        <v>32541.25</v>
      </c>
      <c r="Z60" s="12">
        <f t="shared" si="70"/>
        <v>34087.329240864208</v>
      </c>
      <c r="AA60" s="12">
        <f t="shared" si="70"/>
        <v>34087.329240864208</v>
      </c>
      <c r="AB60" s="12">
        <f t="shared" si="70"/>
        <v>34087.329240864208</v>
      </c>
      <c r="AC60" s="12">
        <f t="shared" si="70"/>
        <v>34087.329240864208</v>
      </c>
      <c r="AD60" s="12">
        <f t="shared" si="70"/>
        <v>34087.329240864208</v>
      </c>
      <c r="AE60" s="12">
        <f t="shared" si="70"/>
        <v>34087.329240864208</v>
      </c>
      <c r="AF60" s="12">
        <f t="shared" si="70"/>
        <v>34087.329240864208</v>
      </c>
      <c r="AG60" s="12">
        <f t="shared" si="70"/>
        <v>34087.329240864208</v>
      </c>
      <c r="AH60" s="12">
        <f t="shared" si="70"/>
        <v>34087.329240864208</v>
      </c>
      <c r="AI60" s="12">
        <f t="shared" si="70"/>
        <v>34087.329240864208</v>
      </c>
      <c r="AJ60" s="12">
        <f t="shared" si="70"/>
        <v>34087.329240864208</v>
      </c>
      <c r="AK60" s="12">
        <f t="shared" si="70"/>
        <v>34087.329240864208</v>
      </c>
      <c r="AL60" s="12">
        <f t="shared" si="70"/>
        <v>34087.329240864208</v>
      </c>
      <c r="AM60" s="12">
        <f t="shared" si="70"/>
        <v>34087.329240864208</v>
      </c>
      <c r="AN60" s="12">
        <f t="shared" si="70"/>
        <v>34087.329240864208</v>
      </c>
      <c r="AO60" s="12">
        <f t="shared" si="70"/>
        <v>34087.329240864208</v>
      </c>
      <c r="AP60" s="12">
        <f t="shared" si="70"/>
        <v>34087.329240864208</v>
      </c>
      <c r="AQ60" s="12">
        <f t="shared" si="70"/>
        <v>34087.329240864208</v>
      </c>
      <c r="AR60" s="12">
        <f t="shared" si="70"/>
        <v>34087.329240864208</v>
      </c>
      <c r="AS60" s="12">
        <f t="shared" si="70"/>
        <v>34087.329240864208</v>
      </c>
      <c r="AT60" s="12">
        <f t="shared" si="70"/>
        <v>34087.329240864208</v>
      </c>
      <c r="AU60" s="12">
        <f t="shared" si="70"/>
        <v>34087.329240864208</v>
      </c>
      <c r="AV60" s="12">
        <f t="shared" si="70"/>
        <v>34087.329240864208</v>
      </c>
      <c r="AW60" s="12">
        <f t="shared" si="70"/>
        <v>34087.329240864208</v>
      </c>
      <c r="AX60" s="12">
        <f t="shared" si="70"/>
        <v>34087.329240864208</v>
      </c>
      <c r="AY60" s="12">
        <f t="shared" si="70"/>
        <v>34087.329240864208</v>
      </c>
      <c r="AZ60" s="12">
        <f t="shared" si="70"/>
        <v>34087.329240864208</v>
      </c>
      <c r="BA60" s="12">
        <f t="shared" si="70"/>
        <v>34087.329240864208</v>
      </c>
      <c r="BB60" s="12">
        <f t="shared" si="70"/>
        <v>34087.329240864208</v>
      </c>
      <c r="BC60" s="12">
        <f t="shared" si="70"/>
        <v>34087.329240864208</v>
      </c>
      <c r="BD60" s="12">
        <f t="shared" si="70"/>
        <v>34087.329240864208</v>
      </c>
      <c r="BE60" s="12">
        <f t="shared" si="70"/>
        <v>34087.329240864208</v>
      </c>
    </row>
    <row r="61" spans="1:57" x14ac:dyDescent="0.25">
      <c r="E61" s="12" t="s">
        <v>502</v>
      </c>
      <c r="G61" s="12" t="str">
        <f xml:space="preserve"> SMU</f>
        <v>$ 000s</v>
      </c>
      <c r="J61" s="12">
        <f t="shared" ref="J61:K61" si="71" xml:space="preserve"> $F59 - J60</f>
        <v>34087.329240864208</v>
      </c>
      <c r="K61" s="12">
        <f t="shared" si="71"/>
        <v>34087.329240864208</v>
      </c>
      <c r="L61" s="12">
        <f t="shared" ref="L61:BE61" si="72" xml:space="preserve"> $F59 - L60</f>
        <v>34087.329240864208</v>
      </c>
      <c r="M61" s="12">
        <f t="shared" si="72"/>
        <v>34087.329240864208</v>
      </c>
      <c r="N61" s="12">
        <f t="shared" si="72"/>
        <v>34087.329240864208</v>
      </c>
      <c r="O61" s="12">
        <f t="shared" si="72"/>
        <v>34087.329240864208</v>
      </c>
      <c r="P61" s="12">
        <f t="shared" si="72"/>
        <v>34087.329240864208</v>
      </c>
      <c r="Q61" s="12">
        <f t="shared" si="72"/>
        <v>34087.329240864208</v>
      </c>
      <c r="R61" s="12">
        <f t="shared" si="72"/>
        <v>34087.329240864208</v>
      </c>
      <c r="S61" s="12">
        <f t="shared" si="72"/>
        <v>29937.329240864208</v>
      </c>
      <c r="T61" s="12">
        <f t="shared" si="72"/>
        <v>22252.329240864208</v>
      </c>
      <c r="U61" s="12">
        <f t="shared" si="72"/>
        <v>18111.079240864208</v>
      </c>
      <c r="V61" s="12">
        <f t="shared" si="72"/>
        <v>13969.829240864208</v>
      </c>
      <c r="W61" s="12">
        <f t="shared" si="72"/>
        <v>9828.5792408642083</v>
      </c>
      <c r="X61" s="12">
        <f t="shared" si="72"/>
        <v>5687.3292408642083</v>
      </c>
      <c r="Y61" s="12">
        <f t="shared" si="72"/>
        <v>1546.0792408642083</v>
      </c>
      <c r="Z61" s="12">
        <f t="shared" si="72"/>
        <v>0</v>
      </c>
      <c r="AA61" s="12">
        <f t="shared" si="72"/>
        <v>0</v>
      </c>
      <c r="AB61" s="12">
        <f t="shared" si="72"/>
        <v>0</v>
      </c>
      <c r="AC61" s="12">
        <f t="shared" si="72"/>
        <v>0</v>
      </c>
      <c r="AD61" s="12">
        <f t="shared" si="72"/>
        <v>0</v>
      </c>
      <c r="AE61" s="12">
        <f t="shared" si="72"/>
        <v>0</v>
      </c>
      <c r="AF61" s="12">
        <f t="shared" si="72"/>
        <v>0</v>
      </c>
      <c r="AG61" s="12">
        <f t="shared" si="72"/>
        <v>0</v>
      </c>
      <c r="AH61" s="12">
        <f t="shared" si="72"/>
        <v>0</v>
      </c>
      <c r="AI61" s="12">
        <f t="shared" si="72"/>
        <v>0</v>
      </c>
      <c r="AJ61" s="12">
        <f t="shared" si="72"/>
        <v>0</v>
      </c>
      <c r="AK61" s="12">
        <f t="shared" si="72"/>
        <v>0</v>
      </c>
      <c r="AL61" s="12">
        <f t="shared" si="72"/>
        <v>0</v>
      </c>
      <c r="AM61" s="12">
        <f t="shared" si="72"/>
        <v>0</v>
      </c>
      <c r="AN61" s="12">
        <f t="shared" si="72"/>
        <v>0</v>
      </c>
      <c r="AO61" s="12">
        <f t="shared" si="72"/>
        <v>0</v>
      </c>
      <c r="AP61" s="12">
        <f t="shared" si="72"/>
        <v>0</v>
      </c>
      <c r="AQ61" s="12">
        <f t="shared" si="72"/>
        <v>0</v>
      </c>
      <c r="AR61" s="12">
        <f t="shared" si="72"/>
        <v>0</v>
      </c>
      <c r="AS61" s="12">
        <f t="shared" si="72"/>
        <v>0</v>
      </c>
      <c r="AT61" s="12">
        <f t="shared" si="72"/>
        <v>0</v>
      </c>
      <c r="AU61" s="12">
        <f t="shared" si="72"/>
        <v>0</v>
      </c>
      <c r="AV61" s="12">
        <f t="shared" si="72"/>
        <v>0</v>
      </c>
      <c r="AW61" s="12">
        <f t="shared" si="72"/>
        <v>0</v>
      </c>
      <c r="AX61" s="12">
        <f t="shared" si="72"/>
        <v>0</v>
      </c>
      <c r="AY61" s="12">
        <f t="shared" si="72"/>
        <v>0</v>
      </c>
      <c r="AZ61" s="12">
        <f t="shared" si="72"/>
        <v>0</v>
      </c>
      <c r="BA61" s="12">
        <f t="shared" si="72"/>
        <v>0</v>
      </c>
      <c r="BB61" s="12">
        <f t="shared" si="72"/>
        <v>0</v>
      </c>
      <c r="BC61" s="12">
        <f t="shared" si="72"/>
        <v>0</v>
      </c>
      <c r="BD61" s="12">
        <f t="shared" si="72"/>
        <v>0</v>
      </c>
      <c r="BE61" s="12">
        <f t="shared" si="72"/>
        <v>0</v>
      </c>
    </row>
    <row r="63" spans="1:57" x14ac:dyDescent="0.25">
      <c r="E63" s="12" t="str">
        <f t="shared" ref="E63:BE63" si="73" xml:space="preserve"> E$57</f>
        <v>Funding requirement for shareholder loan</v>
      </c>
      <c r="F63" s="12">
        <f t="shared" si="73"/>
        <v>0</v>
      </c>
      <c r="G63" s="12" t="str">
        <f t="shared" si="73"/>
        <v>$ 000s</v>
      </c>
      <c r="H63" s="12">
        <f t="shared" si="73"/>
        <v>88309.618410193754</v>
      </c>
      <c r="I63" s="12">
        <f t="shared" si="73"/>
        <v>0</v>
      </c>
      <c r="J63" s="12">
        <f t="shared" si="73"/>
        <v>0</v>
      </c>
      <c r="K63" s="12">
        <f t="shared" si="73"/>
        <v>0</v>
      </c>
      <c r="L63" s="12">
        <f t="shared" si="73"/>
        <v>0</v>
      </c>
      <c r="M63" s="12">
        <f t="shared" si="73"/>
        <v>0</v>
      </c>
      <c r="N63" s="12">
        <f t="shared" si="73"/>
        <v>0</v>
      </c>
      <c r="O63" s="12">
        <f t="shared" si="73"/>
        <v>0</v>
      </c>
      <c r="P63" s="12">
        <f t="shared" si="73"/>
        <v>0</v>
      </c>
      <c r="Q63" s="12">
        <f t="shared" si="73"/>
        <v>0</v>
      </c>
      <c r="R63" s="12">
        <f t="shared" si="73"/>
        <v>4150</v>
      </c>
      <c r="S63" s="12">
        <f t="shared" si="73"/>
        <v>7685</v>
      </c>
      <c r="T63" s="12">
        <f t="shared" si="73"/>
        <v>4141.25</v>
      </c>
      <c r="U63" s="12">
        <f t="shared" si="73"/>
        <v>4141.25</v>
      </c>
      <c r="V63" s="12">
        <f t="shared" si="73"/>
        <v>4141.25</v>
      </c>
      <c r="W63" s="12">
        <f t="shared" si="73"/>
        <v>4141.25</v>
      </c>
      <c r="X63" s="12">
        <f t="shared" si="73"/>
        <v>4141.25</v>
      </c>
      <c r="Y63" s="12">
        <f t="shared" si="73"/>
        <v>4141.25</v>
      </c>
      <c r="Z63" s="12">
        <f t="shared" si="73"/>
        <v>4148.2425459242713</v>
      </c>
      <c r="AA63" s="12">
        <f t="shared" si="73"/>
        <v>4161.6675597571921</v>
      </c>
      <c r="AB63" s="12">
        <f t="shared" si="73"/>
        <v>4173.0564885669737</v>
      </c>
      <c r="AC63" s="12">
        <f t="shared" si="73"/>
        <v>4186.9032520318906</v>
      </c>
      <c r="AD63" s="12">
        <f t="shared" si="73"/>
        <v>4197.4397044937468</v>
      </c>
      <c r="AE63" s="12">
        <f t="shared" si="73"/>
        <v>4212.2891793343097</v>
      </c>
      <c r="AF63" s="12">
        <f t="shared" si="73"/>
        <v>4225.0430549139692</v>
      </c>
      <c r="AG63" s="12">
        <f t="shared" si="73"/>
        <v>4234.2911226738115</v>
      </c>
      <c r="AH63" s="12">
        <f t="shared" si="73"/>
        <v>4250.6560389692195</v>
      </c>
      <c r="AI63" s="12">
        <f t="shared" si="73"/>
        <v>4259.038885245569</v>
      </c>
      <c r="AJ63" s="12">
        <f t="shared" si="73"/>
        <v>9578.4905782828191</v>
      </c>
      <c r="AK63" s="12">
        <f t="shared" si="73"/>
        <v>0</v>
      </c>
      <c r="AL63" s="12">
        <f t="shared" si="73"/>
        <v>0</v>
      </c>
      <c r="AM63" s="12">
        <f t="shared" si="73"/>
        <v>0</v>
      </c>
      <c r="AN63" s="12">
        <f t="shared" si="73"/>
        <v>0</v>
      </c>
      <c r="AO63" s="12">
        <f t="shared" si="73"/>
        <v>0</v>
      </c>
      <c r="AP63" s="12">
        <f t="shared" si="73"/>
        <v>0</v>
      </c>
      <c r="AQ63" s="12">
        <f t="shared" si="73"/>
        <v>0</v>
      </c>
      <c r="AR63" s="12">
        <f t="shared" si="73"/>
        <v>0</v>
      </c>
      <c r="AS63" s="12">
        <f t="shared" si="73"/>
        <v>0</v>
      </c>
      <c r="AT63" s="12">
        <f t="shared" si="73"/>
        <v>0</v>
      </c>
      <c r="AU63" s="12">
        <f t="shared" si="73"/>
        <v>0</v>
      </c>
      <c r="AV63" s="12">
        <f t="shared" si="73"/>
        <v>0</v>
      </c>
      <c r="AW63" s="12">
        <f t="shared" si="73"/>
        <v>0</v>
      </c>
      <c r="AX63" s="12">
        <f t="shared" si="73"/>
        <v>0</v>
      </c>
      <c r="AY63" s="12">
        <f t="shared" si="73"/>
        <v>0</v>
      </c>
      <c r="AZ63" s="12">
        <f t="shared" si="73"/>
        <v>0</v>
      </c>
      <c r="BA63" s="12">
        <f t="shared" si="73"/>
        <v>0</v>
      </c>
      <c r="BB63" s="12">
        <f t="shared" si="73"/>
        <v>0</v>
      </c>
      <c r="BC63" s="12">
        <f t="shared" si="73"/>
        <v>0</v>
      </c>
      <c r="BD63" s="12">
        <f t="shared" si="73"/>
        <v>0</v>
      </c>
      <c r="BE63" s="12">
        <f t="shared" si="73"/>
        <v>0</v>
      </c>
    </row>
    <row r="64" spans="1:57" x14ac:dyDescent="0.25">
      <c r="E64" s="12" t="str">
        <f t="shared" ref="E64:BE64" si="74" xml:space="preserve"> E$61</f>
        <v>Undrawn shareholder loan</v>
      </c>
      <c r="F64" s="12">
        <f t="shared" si="74"/>
        <v>0</v>
      </c>
      <c r="G64" s="12" t="str">
        <f t="shared" si="74"/>
        <v>$ 000s</v>
      </c>
      <c r="H64" s="12">
        <f t="shared" si="74"/>
        <v>0</v>
      </c>
      <c r="I64" s="12">
        <f t="shared" si="74"/>
        <v>0</v>
      </c>
      <c r="J64" s="12">
        <f t="shared" si="74"/>
        <v>34087.329240864208</v>
      </c>
      <c r="K64" s="12">
        <f t="shared" si="74"/>
        <v>34087.329240864208</v>
      </c>
      <c r="L64" s="12">
        <f t="shared" si="74"/>
        <v>34087.329240864208</v>
      </c>
      <c r="M64" s="12">
        <f t="shared" si="74"/>
        <v>34087.329240864208</v>
      </c>
      <c r="N64" s="12">
        <f t="shared" si="74"/>
        <v>34087.329240864208</v>
      </c>
      <c r="O64" s="12">
        <f t="shared" si="74"/>
        <v>34087.329240864208</v>
      </c>
      <c r="P64" s="12">
        <f t="shared" si="74"/>
        <v>34087.329240864208</v>
      </c>
      <c r="Q64" s="12">
        <f t="shared" si="74"/>
        <v>34087.329240864208</v>
      </c>
      <c r="R64" s="12">
        <f t="shared" si="74"/>
        <v>34087.329240864208</v>
      </c>
      <c r="S64" s="12">
        <f t="shared" si="74"/>
        <v>29937.329240864208</v>
      </c>
      <c r="T64" s="12">
        <f t="shared" si="74"/>
        <v>22252.329240864208</v>
      </c>
      <c r="U64" s="12">
        <f t="shared" si="74"/>
        <v>18111.079240864208</v>
      </c>
      <c r="V64" s="12">
        <f t="shared" si="74"/>
        <v>13969.829240864208</v>
      </c>
      <c r="W64" s="12">
        <f t="shared" si="74"/>
        <v>9828.5792408642083</v>
      </c>
      <c r="X64" s="12">
        <f t="shared" si="74"/>
        <v>5687.3292408642083</v>
      </c>
      <c r="Y64" s="12">
        <f t="shared" si="74"/>
        <v>1546.0792408642083</v>
      </c>
      <c r="Z64" s="12">
        <f t="shared" si="74"/>
        <v>0</v>
      </c>
      <c r="AA64" s="12">
        <f t="shared" si="74"/>
        <v>0</v>
      </c>
      <c r="AB64" s="12">
        <f t="shared" si="74"/>
        <v>0</v>
      </c>
      <c r="AC64" s="12">
        <f t="shared" si="74"/>
        <v>0</v>
      </c>
      <c r="AD64" s="12">
        <f t="shared" si="74"/>
        <v>0</v>
      </c>
      <c r="AE64" s="12">
        <f t="shared" si="74"/>
        <v>0</v>
      </c>
      <c r="AF64" s="12">
        <f t="shared" si="74"/>
        <v>0</v>
      </c>
      <c r="AG64" s="12">
        <f t="shared" si="74"/>
        <v>0</v>
      </c>
      <c r="AH64" s="12">
        <f t="shared" si="74"/>
        <v>0</v>
      </c>
      <c r="AI64" s="12">
        <f t="shared" si="74"/>
        <v>0</v>
      </c>
      <c r="AJ64" s="12">
        <f t="shared" si="74"/>
        <v>0</v>
      </c>
      <c r="AK64" s="12">
        <f t="shared" si="74"/>
        <v>0</v>
      </c>
      <c r="AL64" s="12">
        <f t="shared" si="74"/>
        <v>0</v>
      </c>
      <c r="AM64" s="12">
        <f t="shared" si="74"/>
        <v>0</v>
      </c>
      <c r="AN64" s="12">
        <f t="shared" si="74"/>
        <v>0</v>
      </c>
      <c r="AO64" s="12">
        <f t="shared" si="74"/>
        <v>0</v>
      </c>
      <c r="AP64" s="12">
        <f t="shared" si="74"/>
        <v>0</v>
      </c>
      <c r="AQ64" s="12">
        <f t="shared" si="74"/>
        <v>0</v>
      </c>
      <c r="AR64" s="12">
        <f t="shared" si="74"/>
        <v>0</v>
      </c>
      <c r="AS64" s="12">
        <f t="shared" si="74"/>
        <v>0</v>
      </c>
      <c r="AT64" s="12">
        <f t="shared" si="74"/>
        <v>0</v>
      </c>
      <c r="AU64" s="12">
        <f t="shared" si="74"/>
        <v>0</v>
      </c>
      <c r="AV64" s="12">
        <f t="shared" si="74"/>
        <v>0</v>
      </c>
      <c r="AW64" s="12">
        <f t="shared" si="74"/>
        <v>0</v>
      </c>
      <c r="AX64" s="12">
        <f t="shared" si="74"/>
        <v>0</v>
      </c>
      <c r="AY64" s="12">
        <f t="shared" si="74"/>
        <v>0</v>
      </c>
      <c r="AZ64" s="12">
        <f t="shared" si="74"/>
        <v>0</v>
      </c>
      <c r="BA64" s="12">
        <f t="shared" si="74"/>
        <v>0</v>
      </c>
      <c r="BB64" s="12">
        <f t="shared" si="74"/>
        <v>0</v>
      </c>
      <c r="BC64" s="12">
        <f t="shared" si="74"/>
        <v>0</v>
      </c>
      <c r="BD64" s="12">
        <f t="shared" si="74"/>
        <v>0</v>
      </c>
      <c r="BE64" s="12">
        <f t="shared" si="74"/>
        <v>0</v>
      </c>
    </row>
    <row r="65" spans="1:192" s="199" customFormat="1" x14ac:dyDescent="0.25">
      <c r="A65" s="147"/>
      <c r="B65" s="147"/>
      <c r="C65" s="148"/>
      <c r="D65" s="149"/>
      <c r="E65" s="198" t="s">
        <v>503</v>
      </c>
      <c r="F65" s="198"/>
      <c r="G65" s="198" t="str">
        <f xml:space="preserve"> SMU</f>
        <v>$ 000s</v>
      </c>
      <c r="H65" s="198">
        <f xml:space="preserve"> SUM(J65:BE65)</f>
        <v>34087.329240864208</v>
      </c>
      <c r="I65" s="150"/>
      <c r="J65" s="198">
        <f t="shared" ref="J65:K65" si="75" xml:space="preserve"> MIN(J63:J64)</f>
        <v>0</v>
      </c>
      <c r="K65" s="198">
        <f t="shared" si="75"/>
        <v>0</v>
      </c>
      <c r="L65" s="198">
        <f t="shared" ref="L65:BE65" si="76" xml:space="preserve"> MIN(L63:L64)</f>
        <v>0</v>
      </c>
      <c r="M65" s="198">
        <f t="shared" si="76"/>
        <v>0</v>
      </c>
      <c r="N65" s="198">
        <f t="shared" si="76"/>
        <v>0</v>
      </c>
      <c r="O65" s="198">
        <f t="shared" si="76"/>
        <v>0</v>
      </c>
      <c r="P65" s="198">
        <f t="shared" si="76"/>
        <v>0</v>
      </c>
      <c r="Q65" s="198">
        <f t="shared" si="76"/>
        <v>0</v>
      </c>
      <c r="R65" s="198">
        <f t="shared" si="76"/>
        <v>4150</v>
      </c>
      <c r="S65" s="198">
        <f t="shared" si="76"/>
        <v>7685</v>
      </c>
      <c r="T65" s="198">
        <f t="shared" si="76"/>
        <v>4141.25</v>
      </c>
      <c r="U65" s="198">
        <f t="shared" si="76"/>
        <v>4141.25</v>
      </c>
      <c r="V65" s="198">
        <f t="shared" si="76"/>
        <v>4141.25</v>
      </c>
      <c r="W65" s="198">
        <f t="shared" si="76"/>
        <v>4141.25</v>
      </c>
      <c r="X65" s="198">
        <f t="shared" si="76"/>
        <v>4141.25</v>
      </c>
      <c r="Y65" s="198">
        <f t="shared" si="76"/>
        <v>1546.0792408642083</v>
      </c>
      <c r="Z65" s="198">
        <f t="shared" si="76"/>
        <v>0</v>
      </c>
      <c r="AA65" s="198">
        <f t="shared" si="76"/>
        <v>0</v>
      </c>
      <c r="AB65" s="198">
        <f t="shared" si="76"/>
        <v>0</v>
      </c>
      <c r="AC65" s="198">
        <f t="shared" si="76"/>
        <v>0</v>
      </c>
      <c r="AD65" s="198">
        <f t="shared" si="76"/>
        <v>0</v>
      </c>
      <c r="AE65" s="198">
        <f t="shared" si="76"/>
        <v>0</v>
      </c>
      <c r="AF65" s="198">
        <f t="shared" si="76"/>
        <v>0</v>
      </c>
      <c r="AG65" s="198">
        <f t="shared" si="76"/>
        <v>0</v>
      </c>
      <c r="AH65" s="198">
        <f t="shared" si="76"/>
        <v>0</v>
      </c>
      <c r="AI65" s="198">
        <f t="shared" si="76"/>
        <v>0</v>
      </c>
      <c r="AJ65" s="198">
        <f t="shared" si="76"/>
        <v>0</v>
      </c>
      <c r="AK65" s="198">
        <f t="shared" si="76"/>
        <v>0</v>
      </c>
      <c r="AL65" s="198">
        <f t="shared" si="76"/>
        <v>0</v>
      </c>
      <c r="AM65" s="198">
        <f t="shared" si="76"/>
        <v>0</v>
      </c>
      <c r="AN65" s="198">
        <f t="shared" si="76"/>
        <v>0</v>
      </c>
      <c r="AO65" s="198">
        <f t="shared" si="76"/>
        <v>0</v>
      </c>
      <c r="AP65" s="198">
        <f t="shared" si="76"/>
        <v>0</v>
      </c>
      <c r="AQ65" s="198">
        <f t="shared" si="76"/>
        <v>0</v>
      </c>
      <c r="AR65" s="198">
        <f t="shared" si="76"/>
        <v>0</v>
      </c>
      <c r="AS65" s="198">
        <f t="shared" si="76"/>
        <v>0</v>
      </c>
      <c r="AT65" s="198">
        <f t="shared" si="76"/>
        <v>0</v>
      </c>
      <c r="AU65" s="198">
        <f t="shared" si="76"/>
        <v>0</v>
      </c>
      <c r="AV65" s="198">
        <f t="shared" si="76"/>
        <v>0</v>
      </c>
      <c r="AW65" s="198">
        <f t="shared" si="76"/>
        <v>0</v>
      </c>
      <c r="AX65" s="198">
        <f t="shared" si="76"/>
        <v>0</v>
      </c>
      <c r="AY65" s="198">
        <f t="shared" si="76"/>
        <v>0</v>
      </c>
      <c r="AZ65" s="198">
        <f t="shared" si="76"/>
        <v>0</v>
      </c>
      <c r="BA65" s="198">
        <f t="shared" si="76"/>
        <v>0</v>
      </c>
      <c r="BB65" s="198">
        <f t="shared" si="76"/>
        <v>0</v>
      </c>
      <c r="BC65" s="198">
        <f t="shared" si="76"/>
        <v>0</v>
      </c>
      <c r="BD65" s="198">
        <f t="shared" si="76"/>
        <v>0</v>
      </c>
      <c r="BE65" s="198">
        <f t="shared" si="76"/>
        <v>0</v>
      </c>
    </row>
    <row r="66" spans="1:192" s="199" customFormat="1" x14ac:dyDescent="0.25">
      <c r="A66" s="147"/>
      <c r="B66" s="147"/>
      <c r="C66" s="148"/>
      <c r="D66" s="149"/>
      <c r="E66" s="198" t="str">
        <f xml:space="preserve"> "Sum of " &amp; LOWER(E65)</f>
        <v>Sum of shareholder loan drawdown - m</v>
      </c>
      <c r="F66" s="198">
        <f xml:space="preserve"> SUM(J65:BE65)</f>
        <v>34087.329240864208</v>
      </c>
      <c r="G66" s="198" t="str">
        <f xml:space="preserve"> SMU</f>
        <v>$ 000s</v>
      </c>
      <c r="H66" s="649"/>
      <c r="I66" s="150"/>
      <c r="J66" s="198"/>
      <c r="K66" s="198"/>
      <c r="L66" s="198"/>
      <c r="M66" s="198"/>
      <c r="N66" s="198"/>
      <c r="O66" s="198"/>
      <c r="P66" s="198"/>
      <c r="Q66" s="198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198"/>
      <c r="AP66" s="198"/>
      <c r="AQ66" s="198"/>
      <c r="AR66" s="198"/>
      <c r="AS66" s="198"/>
      <c r="AT66" s="198"/>
      <c r="AU66" s="198"/>
      <c r="AV66" s="198"/>
      <c r="AW66" s="198"/>
      <c r="AX66" s="198"/>
      <c r="AY66" s="198"/>
      <c r="AZ66" s="198"/>
      <c r="BA66" s="198"/>
      <c r="BB66" s="198"/>
      <c r="BC66" s="198"/>
      <c r="BD66" s="198"/>
      <c r="BE66" s="198"/>
    </row>
    <row r="68" spans="1:192" x14ac:dyDescent="0.25">
      <c r="E68" s="231" t="s">
        <v>500</v>
      </c>
      <c r="F68" s="231"/>
      <c r="G68" s="231" t="str">
        <f xml:space="preserve"> SMU</f>
        <v>$ 000s</v>
      </c>
      <c r="H68" s="231"/>
      <c r="I68" s="232"/>
      <c r="J68" s="231">
        <f t="shared" ref="J68" si="77" xml:space="preserve"> I70</f>
        <v>0</v>
      </c>
      <c r="K68" s="231">
        <f t="shared" ref="K68" si="78" xml:space="preserve"> J70</f>
        <v>0</v>
      </c>
      <c r="L68" s="231">
        <f t="shared" ref="L68" si="79" xml:space="preserve"> K70</f>
        <v>0</v>
      </c>
      <c r="M68" s="231">
        <f t="shared" ref="M68" si="80" xml:space="preserve"> L70</f>
        <v>0</v>
      </c>
      <c r="N68" s="231">
        <f t="shared" ref="N68" si="81" xml:space="preserve"> M70</f>
        <v>0</v>
      </c>
      <c r="O68" s="231">
        <f t="shared" ref="O68" si="82" xml:space="preserve"> N70</f>
        <v>0</v>
      </c>
      <c r="P68" s="231">
        <f t="shared" ref="P68" si="83" xml:space="preserve"> O70</f>
        <v>0</v>
      </c>
      <c r="Q68" s="231">
        <f t="shared" ref="Q68" si="84" xml:space="preserve"> P70</f>
        <v>0</v>
      </c>
      <c r="R68" s="231">
        <f t="shared" ref="R68" si="85" xml:space="preserve"> Q70</f>
        <v>0</v>
      </c>
      <c r="S68" s="231">
        <f t="shared" ref="S68" si="86" xml:space="preserve"> R70</f>
        <v>4150</v>
      </c>
      <c r="T68" s="231">
        <f t="shared" ref="T68" si="87" xml:space="preserve"> S70</f>
        <v>11835</v>
      </c>
      <c r="U68" s="231">
        <f t="shared" ref="U68" si="88" xml:space="preserve"> T70</f>
        <v>15976.25</v>
      </c>
      <c r="V68" s="231">
        <f t="shared" ref="V68" si="89" xml:space="preserve"> U70</f>
        <v>20117.5</v>
      </c>
      <c r="W68" s="231">
        <f t="shared" ref="W68" si="90" xml:space="preserve"> V70</f>
        <v>24258.75</v>
      </c>
      <c r="X68" s="231">
        <f t="shared" ref="X68" si="91" xml:space="preserve"> W70</f>
        <v>28400</v>
      </c>
      <c r="Y68" s="231">
        <f t="shared" ref="Y68" si="92" xml:space="preserve"> X70</f>
        <v>32541.25</v>
      </c>
      <c r="Z68" s="231">
        <f t="shared" ref="Z68" si="93" xml:space="preserve"> Y70</f>
        <v>34087.329240864208</v>
      </c>
      <c r="AA68" s="231">
        <f t="shared" ref="AA68" si="94" xml:space="preserve"> Z70</f>
        <v>34087.329240864208</v>
      </c>
      <c r="AB68" s="231">
        <f t="shared" ref="AB68" si="95" xml:space="preserve"> AA70</f>
        <v>34087.329240864208</v>
      </c>
      <c r="AC68" s="231">
        <f t="shared" ref="AC68" si="96" xml:space="preserve"> AB70</f>
        <v>34087.329240864208</v>
      </c>
      <c r="AD68" s="231">
        <f t="shared" ref="AD68" si="97" xml:space="preserve"> AC70</f>
        <v>34087.329240864208</v>
      </c>
      <c r="AE68" s="231">
        <f t="shared" ref="AE68" si="98" xml:space="preserve"> AD70</f>
        <v>34087.329240864208</v>
      </c>
      <c r="AF68" s="231">
        <f t="shared" ref="AF68" si="99" xml:space="preserve"> AE70</f>
        <v>34087.329240864208</v>
      </c>
      <c r="AG68" s="231">
        <f t="shared" ref="AG68" si="100" xml:space="preserve"> AF70</f>
        <v>34087.329240864208</v>
      </c>
      <c r="AH68" s="231">
        <f t="shared" ref="AH68" si="101" xml:space="preserve"> AG70</f>
        <v>34087.329240864208</v>
      </c>
      <c r="AI68" s="231">
        <f t="shared" ref="AI68" si="102" xml:space="preserve"> AH70</f>
        <v>34087.329240864208</v>
      </c>
      <c r="AJ68" s="231">
        <f t="shared" ref="AJ68" si="103" xml:space="preserve"> AI70</f>
        <v>34087.329240864208</v>
      </c>
      <c r="AK68" s="231">
        <f t="shared" ref="AK68" si="104" xml:space="preserve"> AJ70</f>
        <v>34087.329240864208</v>
      </c>
      <c r="AL68" s="231">
        <f t="shared" ref="AL68" si="105" xml:space="preserve"> AK70</f>
        <v>34087.329240864208</v>
      </c>
      <c r="AM68" s="231">
        <f t="shared" ref="AM68" si="106" xml:space="preserve"> AL70</f>
        <v>34087.329240864208</v>
      </c>
      <c r="AN68" s="231">
        <f t="shared" ref="AN68" si="107" xml:space="preserve"> AM70</f>
        <v>34087.329240864208</v>
      </c>
      <c r="AO68" s="231">
        <f t="shared" ref="AO68" si="108" xml:space="preserve"> AN70</f>
        <v>34087.329240864208</v>
      </c>
      <c r="AP68" s="231">
        <f t="shared" ref="AP68" si="109" xml:space="preserve"> AO70</f>
        <v>34087.329240864208</v>
      </c>
      <c r="AQ68" s="231">
        <f t="shared" ref="AQ68" si="110" xml:space="preserve"> AP70</f>
        <v>34087.329240864208</v>
      </c>
      <c r="AR68" s="231">
        <f t="shared" ref="AR68" si="111" xml:space="preserve"> AQ70</f>
        <v>34087.329240864208</v>
      </c>
      <c r="AS68" s="231">
        <f t="shared" ref="AS68" si="112" xml:space="preserve"> AR70</f>
        <v>34087.329240864208</v>
      </c>
      <c r="AT68" s="231">
        <f t="shared" ref="AT68" si="113" xml:space="preserve"> AS70</f>
        <v>34087.329240864208</v>
      </c>
      <c r="AU68" s="231">
        <f t="shared" ref="AU68" si="114" xml:space="preserve"> AT70</f>
        <v>34087.329240864208</v>
      </c>
      <c r="AV68" s="231">
        <f t="shared" ref="AV68" si="115" xml:space="preserve"> AU70</f>
        <v>34087.329240864208</v>
      </c>
      <c r="AW68" s="231">
        <f t="shared" ref="AW68" si="116" xml:space="preserve"> AV70</f>
        <v>34087.329240864208</v>
      </c>
      <c r="AX68" s="231">
        <f t="shared" ref="AX68" si="117" xml:space="preserve"> AW70</f>
        <v>34087.329240864208</v>
      </c>
      <c r="AY68" s="231">
        <f t="shared" ref="AY68" si="118" xml:space="preserve"> AX70</f>
        <v>34087.329240864208</v>
      </c>
      <c r="AZ68" s="231">
        <f t="shared" ref="AZ68" si="119" xml:space="preserve"> AY70</f>
        <v>34087.329240864208</v>
      </c>
      <c r="BA68" s="231">
        <f t="shared" ref="BA68" si="120" xml:space="preserve"> AZ70</f>
        <v>34087.329240864208</v>
      </c>
      <c r="BB68" s="231">
        <f t="shared" ref="BB68" si="121" xml:space="preserve"> BA70</f>
        <v>34087.329240864208</v>
      </c>
      <c r="BC68" s="231">
        <f t="shared" ref="BC68" si="122" xml:space="preserve"> BB70</f>
        <v>34087.329240864208</v>
      </c>
      <c r="BD68" s="231">
        <f t="shared" ref="BD68" si="123" xml:space="preserve"> BC70</f>
        <v>34087.329240864208</v>
      </c>
      <c r="BE68" s="231">
        <f t="shared" ref="BE68" si="124" xml:space="preserve"> BD70</f>
        <v>34087.329240864208</v>
      </c>
    </row>
    <row r="69" spans="1:192" s="603" customFormat="1" x14ac:dyDescent="0.25">
      <c r="A69" s="15"/>
      <c r="B69" s="15"/>
      <c r="C69" s="21"/>
      <c r="D69" s="49"/>
      <c r="E69" s="39" t="str">
        <f t="shared" ref="E69:BE69" si="125" xml:space="preserve"> E$65</f>
        <v>Shareholder loan drawdown - m</v>
      </c>
      <c r="F69" s="39">
        <f t="shared" si="125"/>
        <v>0</v>
      </c>
      <c r="G69" s="39" t="str">
        <f t="shared" si="125"/>
        <v>$ 000s</v>
      </c>
      <c r="H69" s="39">
        <f t="shared" si="125"/>
        <v>34087.329240864208</v>
      </c>
      <c r="I69" s="39">
        <f t="shared" si="125"/>
        <v>0</v>
      </c>
      <c r="J69" s="39">
        <f t="shared" si="125"/>
        <v>0</v>
      </c>
      <c r="K69" s="39">
        <f t="shared" si="125"/>
        <v>0</v>
      </c>
      <c r="L69" s="39">
        <f t="shared" si="125"/>
        <v>0</v>
      </c>
      <c r="M69" s="39">
        <f t="shared" si="125"/>
        <v>0</v>
      </c>
      <c r="N69" s="39">
        <f t="shared" si="125"/>
        <v>0</v>
      </c>
      <c r="O69" s="39">
        <f t="shared" si="125"/>
        <v>0</v>
      </c>
      <c r="P69" s="39">
        <f t="shared" si="125"/>
        <v>0</v>
      </c>
      <c r="Q69" s="39">
        <f t="shared" si="125"/>
        <v>0</v>
      </c>
      <c r="R69" s="39">
        <f t="shared" si="125"/>
        <v>4150</v>
      </c>
      <c r="S69" s="39">
        <f t="shared" si="125"/>
        <v>7685</v>
      </c>
      <c r="T69" s="39">
        <f t="shared" si="125"/>
        <v>4141.25</v>
      </c>
      <c r="U69" s="39">
        <f t="shared" si="125"/>
        <v>4141.25</v>
      </c>
      <c r="V69" s="39">
        <f t="shared" si="125"/>
        <v>4141.25</v>
      </c>
      <c r="W69" s="39">
        <f t="shared" si="125"/>
        <v>4141.25</v>
      </c>
      <c r="X69" s="39">
        <f t="shared" si="125"/>
        <v>4141.25</v>
      </c>
      <c r="Y69" s="39">
        <f t="shared" si="125"/>
        <v>1546.0792408642083</v>
      </c>
      <c r="Z69" s="39">
        <f t="shared" si="125"/>
        <v>0</v>
      </c>
      <c r="AA69" s="39">
        <f t="shared" si="125"/>
        <v>0</v>
      </c>
      <c r="AB69" s="39">
        <f t="shared" si="125"/>
        <v>0</v>
      </c>
      <c r="AC69" s="39">
        <f t="shared" si="125"/>
        <v>0</v>
      </c>
      <c r="AD69" s="39">
        <f t="shared" si="125"/>
        <v>0</v>
      </c>
      <c r="AE69" s="39">
        <f t="shared" si="125"/>
        <v>0</v>
      </c>
      <c r="AF69" s="39">
        <f t="shared" si="125"/>
        <v>0</v>
      </c>
      <c r="AG69" s="39">
        <f t="shared" si="125"/>
        <v>0</v>
      </c>
      <c r="AH69" s="39">
        <f t="shared" si="125"/>
        <v>0</v>
      </c>
      <c r="AI69" s="39">
        <f t="shared" si="125"/>
        <v>0</v>
      </c>
      <c r="AJ69" s="39">
        <f t="shared" si="125"/>
        <v>0</v>
      </c>
      <c r="AK69" s="39">
        <f t="shared" si="125"/>
        <v>0</v>
      </c>
      <c r="AL69" s="39">
        <f t="shared" si="125"/>
        <v>0</v>
      </c>
      <c r="AM69" s="39">
        <f t="shared" si="125"/>
        <v>0</v>
      </c>
      <c r="AN69" s="39">
        <f t="shared" si="125"/>
        <v>0</v>
      </c>
      <c r="AO69" s="39">
        <f t="shared" si="125"/>
        <v>0</v>
      </c>
      <c r="AP69" s="39">
        <f t="shared" si="125"/>
        <v>0</v>
      </c>
      <c r="AQ69" s="39">
        <f t="shared" si="125"/>
        <v>0</v>
      </c>
      <c r="AR69" s="39">
        <f t="shared" si="125"/>
        <v>0</v>
      </c>
      <c r="AS69" s="39">
        <f t="shared" si="125"/>
        <v>0</v>
      </c>
      <c r="AT69" s="39">
        <f t="shared" si="125"/>
        <v>0</v>
      </c>
      <c r="AU69" s="39">
        <f t="shared" si="125"/>
        <v>0</v>
      </c>
      <c r="AV69" s="39">
        <f t="shared" si="125"/>
        <v>0</v>
      </c>
      <c r="AW69" s="39">
        <f t="shared" si="125"/>
        <v>0</v>
      </c>
      <c r="AX69" s="39">
        <f t="shared" si="125"/>
        <v>0</v>
      </c>
      <c r="AY69" s="39">
        <f t="shared" si="125"/>
        <v>0</v>
      </c>
      <c r="AZ69" s="39">
        <f t="shared" si="125"/>
        <v>0</v>
      </c>
      <c r="BA69" s="39">
        <f t="shared" si="125"/>
        <v>0</v>
      </c>
      <c r="BB69" s="39">
        <f t="shared" si="125"/>
        <v>0</v>
      </c>
      <c r="BC69" s="39">
        <f t="shared" si="125"/>
        <v>0</v>
      </c>
      <c r="BD69" s="39">
        <f t="shared" si="125"/>
        <v>0</v>
      </c>
      <c r="BE69" s="39">
        <f t="shared" si="125"/>
        <v>0</v>
      </c>
    </row>
    <row r="70" spans="1:192" x14ac:dyDescent="0.25">
      <c r="E70" s="236" t="s">
        <v>501</v>
      </c>
      <c r="F70" s="236"/>
      <c r="G70" s="236" t="str">
        <f xml:space="preserve"> SMU</f>
        <v>$ 000s</v>
      </c>
      <c r="H70" s="236"/>
      <c r="I70" s="237"/>
      <c r="J70" s="236">
        <f t="shared" ref="J70:K70" si="126" xml:space="preserve"> J68 + J69</f>
        <v>0</v>
      </c>
      <c r="K70" s="236">
        <f t="shared" si="126"/>
        <v>0</v>
      </c>
      <c r="L70" s="236">
        <f t="shared" ref="L70:BE70" si="127" xml:space="preserve"> L68 + L69</f>
        <v>0</v>
      </c>
      <c r="M70" s="236">
        <f t="shared" si="127"/>
        <v>0</v>
      </c>
      <c r="N70" s="236">
        <f t="shared" si="127"/>
        <v>0</v>
      </c>
      <c r="O70" s="236">
        <f t="shared" si="127"/>
        <v>0</v>
      </c>
      <c r="P70" s="236">
        <f t="shared" si="127"/>
        <v>0</v>
      </c>
      <c r="Q70" s="236">
        <f t="shared" si="127"/>
        <v>0</v>
      </c>
      <c r="R70" s="236">
        <f t="shared" si="127"/>
        <v>4150</v>
      </c>
      <c r="S70" s="236">
        <f t="shared" si="127"/>
        <v>11835</v>
      </c>
      <c r="T70" s="236">
        <f t="shared" si="127"/>
        <v>15976.25</v>
      </c>
      <c r="U70" s="236">
        <f t="shared" si="127"/>
        <v>20117.5</v>
      </c>
      <c r="V70" s="236">
        <f t="shared" si="127"/>
        <v>24258.75</v>
      </c>
      <c r="W70" s="236">
        <f t="shared" si="127"/>
        <v>28400</v>
      </c>
      <c r="X70" s="236">
        <f t="shared" si="127"/>
        <v>32541.25</v>
      </c>
      <c r="Y70" s="236">
        <f t="shared" si="127"/>
        <v>34087.329240864208</v>
      </c>
      <c r="Z70" s="236">
        <f t="shared" si="127"/>
        <v>34087.329240864208</v>
      </c>
      <c r="AA70" s="236">
        <f t="shared" si="127"/>
        <v>34087.329240864208</v>
      </c>
      <c r="AB70" s="236">
        <f t="shared" si="127"/>
        <v>34087.329240864208</v>
      </c>
      <c r="AC70" s="236">
        <f t="shared" si="127"/>
        <v>34087.329240864208</v>
      </c>
      <c r="AD70" s="236">
        <f t="shared" si="127"/>
        <v>34087.329240864208</v>
      </c>
      <c r="AE70" s="236">
        <f t="shared" si="127"/>
        <v>34087.329240864208</v>
      </c>
      <c r="AF70" s="236">
        <f t="shared" si="127"/>
        <v>34087.329240864208</v>
      </c>
      <c r="AG70" s="236">
        <f t="shared" si="127"/>
        <v>34087.329240864208</v>
      </c>
      <c r="AH70" s="236">
        <f t="shared" si="127"/>
        <v>34087.329240864208</v>
      </c>
      <c r="AI70" s="236">
        <f t="shared" si="127"/>
        <v>34087.329240864208</v>
      </c>
      <c r="AJ70" s="236">
        <f t="shared" si="127"/>
        <v>34087.329240864208</v>
      </c>
      <c r="AK70" s="236">
        <f t="shared" si="127"/>
        <v>34087.329240864208</v>
      </c>
      <c r="AL70" s="236">
        <f t="shared" si="127"/>
        <v>34087.329240864208</v>
      </c>
      <c r="AM70" s="236">
        <f t="shared" si="127"/>
        <v>34087.329240864208</v>
      </c>
      <c r="AN70" s="236">
        <f t="shared" si="127"/>
        <v>34087.329240864208</v>
      </c>
      <c r="AO70" s="236">
        <f t="shared" si="127"/>
        <v>34087.329240864208</v>
      </c>
      <c r="AP70" s="236">
        <f t="shared" si="127"/>
        <v>34087.329240864208</v>
      </c>
      <c r="AQ70" s="236">
        <f t="shared" si="127"/>
        <v>34087.329240864208</v>
      </c>
      <c r="AR70" s="236">
        <f t="shared" si="127"/>
        <v>34087.329240864208</v>
      </c>
      <c r="AS70" s="236">
        <f t="shared" si="127"/>
        <v>34087.329240864208</v>
      </c>
      <c r="AT70" s="236">
        <f t="shared" si="127"/>
        <v>34087.329240864208</v>
      </c>
      <c r="AU70" s="236">
        <f t="shared" si="127"/>
        <v>34087.329240864208</v>
      </c>
      <c r="AV70" s="236">
        <f t="shared" si="127"/>
        <v>34087.329240864208</v>
      </c>
      <c r="AW70" s="236">
        <f t="shared" si="127"/>
        <v>34087.329240864208</v>
      </c>
      <c r="AX70" s="236">
        <f t="shared" si="127"/>
        <v>34087.329240864208</v>
      </c>
      <c r="AY70" s="236">
        <f t="shared" si="127"/>
        <v>34087.329240864208</v>
      </c>
      <c r="AZ70" s="236">
        <f t="shared" si="127"/>
        <v>34087.329240864208</v>
      </c>
      <c r="BA70" s="236">
        <f t="shared" si="127"/>
        <v>34087.329240864208</v>
      </c>
      <c r="BB70" s="236">
        <f t="shared" si="127"/>
        <v>34087.329240864208</v>
      </c>
      <c r="BC70" s="236">
        <f t="shared" si="127"/>
        <v>34087.329240864208</v>
      </c>
      <c r="BD70" s="236">
        <f t="shared" si="127"/>
        <v>34087.329240864208</v>
      </c>
      <c r="BE70" s="236">
        <f t="shared" si="127"/>
        <v>34087.329240864208</v>
      </c>
    </row>
    <row r="73" spans="1:192" x14ac:dyDescent="0.25">
      <c r="A73" s="15" t="s">
        <v>583</v>
      </c>
    </row>
    <row r="75" spans="1:192" s="131" customFormat="1" x14ac:dyDescent="0.25">
      <c r="A75" s="91"/>
      <c r="B75" s="91"/>
      <c r="C75" s="92"/>
      <c r="D75" s="93"/>
      <c r="E75" s="419" t="str">
        <f xml:space="preserve"> InpC!E$196</f>
        <v>Small negative value for IRR</v>
      </c>
      <c r="F75" s="419">
        <f xml:space="preserve"> InpC!F$196</f>
        <v>-1.0000000000000001E-9</v>
      </c>
      <c r="G75" s="419" t="str">
        <f xml:space="preserve"> InpC!G$196</f>
        <v>$ 000s</v>
      </c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  <c r="CH75" s="74"/>
      <c r="CI75" s="74"/>
      <c r="CJ75" s="74"/>
      <c r="CK75" s="74"/>
      <c r="CL75" s="74"/>
      <c r="CM75" s="74"/>
      <c r="CN75" s="74"/>
      <c r="CO75" s="74"/>
      <c r="CP75" s="74"/>
      <c r="CQ75" s="74"/>
      <c r="CR75" s="74"/>
      <c r="CS75" s="74"/>
      <c r="CT75" s="74"/>
      <c r="CU75" s="74"/>
      <c r="CV75" s="74"/>
      <c r="CW75" s="74"/>
      <c r="CX75" s="74"/>
      <c r="CY75" s="74"/>
      <c r="CZ75" s="74"/>
      <c r="DA75" s="74"/>
      <c r="DB75" s="74"/>
      <c r="DC75" s="74"/>
      <c r="DD75" s="74"/>
      <c r="DE75" s="74"/>
      <c r="DF75" s="74"/>
      <c r="DG75" s="74"/>
      <c r="DH75" s="74"/>
      <c r="DI75" s="74"/>
      <c r="DJ75" s="74"/>
      <c r="DK75" s="74"/>
      <c r="DL75" s="74"/>
      <c r="DM75" s="74"/>
      <c r="DN75" s="74"/>
      <c r="DO75" s="74"/>
      <c r="DP75" s="74"/>
      <c r="DQ75" s="74"/>
      <c r="DR75" s="74"/>
      <c r="DS75" s="74"/>
      <c r="DT75" s="74"/>
      <c r="DU75" s="74"/>
      <c r="DV75" s="74"/>
      <c r="DW75" s="74"/>
      <c r="DX75" s="74"/>
      <c r="DY75" s="74"/>
      <c r="DZ75" s="74"/>
      <c r="EA75" s="74"/>
      <c r="EB75" s="74"/>
      <c r="EC75" s="74"/>
      <c r="ED75" s="74"/>
      <c r="EE75" s="74"/>
      <c r="EF75" s="74"/>
      <c r="EG75" s="74"/>
      <c r="EH75" s="74"/>
      <c r="EI75" s="74"/>
      <c r="EJ75" s="74"/>
      <c r="EK75" s="74"/>
      <c r="EL75" s="74"/>
      <c r="EM75" s="74"/>
      <c r="EN75" s="74"/>
      <c r="EO75" s="74"/>
      <c r="EP75" s="74"/>
      <c r="EQ75" s="74"/>
      <c r="ER75" s="74"/>
      <c r="ES75" s="74"/>
      <c r="ET75" s="74"/>
      <c r="EU75" s="74"/>
      <c r="EV75" s="74"/>
      <c r="EW75" s="74"/>
      <c r="EX75" s="74"/>
      <c r="EY75" s="74"/>
      <c r="EZ75" s="74"/>
      <c r="FA75" s="74"/>
      <c r="FB75" s="74"/>
      <c r="FC75" s="74"/>
      <c r="FD75" s="74"/>
      <c r="FE75" s="74"/>
      <c r="FF75" s="74"/>
      <c r="FG75" s="74"/>
      <c r="FH75" s="74"/>
      <c r="FI75" s="74"/>
      <c r="FJ75" s="74"/>
      <c r="FK75" s="74"/>
      <c r="FL75" s="74"/>
      <c r="FM75" s="74"/>
      <c r="FN75" s="74"/>
      <c r="FO75" s="74"/>
      <c r="FP75" s="74"/>
      <c r="FQ75" s="74"/>
      <c r="FR75" s="74"/>
      <c r="FS75" s="74"/>
      <c r="FT75" s="74"/>
      <c r="FU75" s="74"/>
      <c r="FV75" s="74"/>
      <c r="FW75" s="74"/>
      <c r="FX75" s="74"/>
      <c r="FY75" s="74"/>
      <c r="FZ75" s="74"/>
      <c r="GA75" s="74"/>
      <c r="GB75" s="74"/>
      <c r="GC75" s="74"/>
      <c r="GD75" s="74"/>
      <c r="GE75" s="74"/>
      <c r="GF75" s="74"/>
      <c r="GG75" s="74"/>
      <c r="GH75" s="74"/>
      <c r="GI75" s="74"/>
      <c r="GJ75" s="74"/>
    </row>
    <row r="76" spans="1:192" x14ac:dyDescent="0.25">
      <c r="E76" s="197" t="str">
        <f xml:space="preserve"> ConTime!E$14</f>
        <v>First model column flag - m</v>
      </c>
      <c r="F76" s="197">
        <f xml:space="preserve"> ConTime!F$14</f>
        <v>0</v>
      </c>
      <c r="G76" s="197" t="str">
        <f xml:space="preserve"> ConTime!G$14</f>
        <v>flag</v>
      </c>
      <c r="H76" s="197">
        <f xml:space="preserve"> ConTime!H$14</f>
        <v>1</v>
      </c>
      <c r="I76" s="197">
        <f xml:space="preserve"> ConTime!I$14</f>
        <v>0</v>
      </c>
      <c r="J76" s="197">
        <f xml:space="preserve"> ConTime!J$14</f>
        <v>1</v>
      </c>
      <c r="K76" s="197">
        <f xml:space="preserve"> ConTime!K$14</f>
        <v>0</v>
      </c>
      <c r="L76" s="197">
        <f xml:space="preserve"> ConTime!L$14</f>
        <v>0</v>
      </c>
      <c r="M76" s="197">
        <f xml:space="preserve"> ConTime!M$14</f>
        <v>0</v>
      </c>
      <c r="N76" s="197">
        <f xml:space="preserve"> ConTime!N$14</f>
        <v>0</v>
      </c>
      <c r="O76" s="197">
        <f xml:space="preserve"> ConTime!O$14</f>
        <v>0</v>
      </c>
      <c r="P76" s="197">
        <f xml:space="preserve"> ConTime!P$14</f>
        <v>0</v>
      </c>
      <c r="Q76" s="197">
        <f xml:space="preserve"> ConTime!Q$14</f>
        <v>0</v>
      </c>
      <c r="R76" s="197">
        <f xml:space="preserve"> ConTime!R$14</f>
        <v>0</v>
      </c>
      <c r="S76" s="197">
        <f xml:space="preserve"> ConTime!S$14</f>
        <v>0</v>
      </c>
      <c r="T76" s="197">
        <f xml:space="preserve"> ConTime!T$14</f>
        <v>0</v>
      </c>
      <c r="U76" s="197">
        <f xml:space="preserve"> ConTime!U$14</f>
        <v>0</v>
      </c>
      <c r="V76" s="197">
        <f xml:space="preserve"> ConTime!V$14</f>
        <v>0</v>
      </c>
      <c r="W76" s="197">
        <f xml:space="preserve"> ConTime!W$14</f>
        <v>0</v>
      </c>
      <c r="X76" s="197">
        <f xml:space="preserve"> ConTime!X$14</f>
        <v>0</v>
      </c>
      <c r="Y76" s="197">
        <f xml:space="preserve"> ConTime!Y$14</f>
        <v>0</v>
      </c>
      <c r="Z76" s="197">
        <f xml:space="preserve"> ConTime!Z$14</f>
        <v>0</v>
      </c>
      <c r="AA76" s="197">
        <f xml:space="preserve"> ConTime!AA$14</f>
        <v>0</v>
      </c>
      <c r="AB76" s="197">
        <f xml:space="preserve"> ConTime!AB$14</f>
        <v>0</v>
      </c>
      <c r="AC76" s="197">
        <f xml:space="preserve"> ConTime!AC$14</f>
        <v>0</v>
      </c>
      <c r="AD76" s="197">
        <f xml:space="preserve"> ConTime!AD$14</f>
        <v>0</v>
      </c>
      <c r="AE76" s="197">
        <f xml:space="preserve"> ConTime!AE$14</f>
        <v>0</v>
      </c>
      <c r="AF76" s="197">
        <f xml:space="preserve"> ConTime!AF$14</f>
        <v>0</v>
      </c>
      <c r="AG76" s="197">
        <f xml:space="preserve"> ConTime!AG$14</f>
        <v>0</v>
      </c>
      <c r="AH76" s="197">
        <f xml:space="preserve"> ConTime!AH$14</f>
        <v>0</v>
      </c>
      <c r="AI76" s="197">
        <f xml:space="preserve"> ConTime!AI$14</f>
        <v>0</v>
      </c>
      <c r="AJ76" s="197">
        <f xml:space="preserve"> ConTime!AJ$14</f>
        <v>0</v>
      </c>
      <c r="AK76" s="197">
        <f xml:space="preserve"> ConTime!AK$14</f>
        <v>0</v>
      </c>
      <c r="AL76" s="197">
        <f xml:space="preserve"> ConTime!AL$14</f>
        <v>0</v>
      </c>
      <c r="AM76" s="197">
        <f xml:space="preserve"> ConTime!AM$14</f>
        <v>0</v>
      </c>
      <c r="AN76" s="197">
        <f xml:space="preserve"> ConTime!AN$14</f>
        <v>0</v>
      </c>
      <c r="AO76" s="197">
        <f xml:space="preserve"> ConTime!AO$14</f>
        <v>0</v>
      </c>
      <c r="AP76" s="197">
        <f xml:space="preserve"> ConTime!AP$14</f>
        <v>0</v>
      </c>
      <c r="AQ76" s="197">
        <f xml:space="preserve"> ConTime!AQ$14</f>
        <v>0</v>
      </c>
      <c r="AR76" s="197">
        <f xml:space="preserve"> ConTime!AR$14</f>
        <v>0</v>
      </c>
      <c r="AS76" s="197">
        <f xml:space="preserve"> ConTime!AS$14</f>
        <v>0</v>
      </c>
      <c r="AT76" s="197">
        <f xml:space="preserve"> ConTime!AT$14</f>
        <v>0</v>
      </c>
      <c r="AU76" s="197">
        <f xml:space="preserve"> ConTime!AU$14</f>
        <v>0</v>
      </c>
      <c r="AV76" s="197">
        <f xml:space="preserve"> ConTime!AV$14</f>
        <v>0</v>
      </c>
      <c r="AW76" s="197">
        <f xml:space="preserve"> ConTime!AW$14</f>
        <v>0</v>
      </c>
      <c r="AX76" s="197">
        <f xml:space="preserve"> ConTime!AX$14</f>
        <v>0</v>
      </c>
      <c r="AY76" s="197">
        <f xml:space="preserve"> ConTime!AY$14</f>
        <v>0</v>
      </c>
      <c r="AZ76" s="197">
        <f xml:space="preserve"> ConTime!AZ$14</f>
        <v>0</v>
      </c>
      <c r="BA76" s="197">
        <f xml:space="preserve"> ConTime!BA$14</f>
        <v>0</v>
      </c>
      <c r="BB76" s="197">
        <f xml:space="preserve"> ConTime!BB$14</f>
        <v>0</v>
      </c>
      <c r="BC76" s="197">
        <f xml:space="preserve"> ConTime!BC$14</f>
        <v>0</v>
      </c>
      <c r="BD76" s="197">
        <f xml:space="preserve"> ConTime!BD$14</f>
        <v>0</v>
      </c>
      <c r="BE76" s="197">
        <f xml:space="preserve"> ConTime!BE$14</f>
        <v>0</v>
      </c>
    </row>
    <row r="77" spans="1:192" x14ac:dyDescent="0.25">
      <c r="E77" s="12" t="str">
        <f t="shared" ref="E77:BE77" si="128" xml:space="preserve"> E$40</f>
        <v>Share capital drawdown - m</v>
      </c>
      <c r="F77" s="12">
        <f t="shared" si="128"/>
        <v>0</v>
      </c>
      <c r="G77" s="12" t="str">
        <f t="shared" si="128"/>
        <v>$ 000s</v>
      </c>
      <c r="H77" s="12">
        <f t="shared" si="128"/>
        <v>100</v>
      </c>
      <c r="I77" s="12">
        <f t="shared" si="128"/>
        <v>0</v>
      </c>
      <c r="J77" s="12">
        <f t="shared" si="128"/>
        <v>0</v>
      </c>
      <c r="K77" s="12">
        <f t="shared" si="128"/>
        <v>0</v>
      </c>
      <c r="L77" s="12">
        <f t="shared" si="128"/>
        <v>0</v>
      </c>
      <c r="M77" s="12">
        <f t="shared" si="128"/>
        <v>0</v>
      </c>
      <c r="N77" s="12">
        <f t="shared" si="128"/>
        <v>0</v>
      </c>
      <c r="O77" s="12">
        <f t="shared" si="128"/>
        <v>0</v>
      </c>
      <c r="P77" s="12">
        <f t="shared" si="128"/>
        <v>0</v>
      </c>
      <c r="Q77" s="12">
        <f t="shared" si="128"/>
        <v>0</v>
      </c>
      <c r="R77" s="12">
        <f t="shared" si="128"/>
        <v>100</v>
      </c>
      <c r="S77" s="12">
        <f t="shared" si="128"/>
        <v>0</v>
      </c>
      <c r="T77" s="12">
        <f t="shared" si="128"/>
        <v>0</v>
      </c>
      <c r="U77" s="12">
        <f t="shared" si="128"/>
        <v>0</v>
      </c>
      <c r="V77" s="12">
        <f t="shared" si="128"/>
        <v>0</v>
      </c>
      <c r="W77" s="12">
        <f t="shared" si="128"/>
        <v>0</v>
      </c>
      <c r="X77" s="12">
        <f t="shared" si="128"/>
        <v>0</v>
      </c>
      <c r="Y77" s="12">
        <f t="shared" si="128"/>
        <v>0</v>
      </c>
      <c r="Z77" s="12">
        <f t="shared" si="128"/>
        <v>0</v>
      </c>
      <c r="AA77" s="12">
        <f t="shared" si="128"/>
        <v>0</v>
      </c>
      <c r="AB77" s="12">
        <f t="shared" si="128"/>
        <v>0</v>
      </c>
      <c r="AC77" s="12">
        <f t="shared" si="128"/>
        <v>0</v>
      </c>
      <c r="AD77" s="12">
        <f t="shared" si="128"/>
        <v>0</v>
      </c>
      <c r="AE77" s="12">
        <f t="shared" si="128"/>
        <v>0</v>
      </c>
      <c r="AF77" s="12">
        <f t="shared" si="128"/>
        <v>0</v>
      </c>
      <c r="AG77" s="12">
        <f t="shared" si="128"/>
        <v>0</v>
      </c>
      <c r="AH77" s="12">
        <f t="shared" si="128"/>
        <v>0</v>
      </c>
      <c r="AI77" s="12">
        <f t="shared" si="128"/>
        <v>0</v>
      </c>
      <c r="AJ77" s="12">
        <f t="shared" si="128"/>
        <v>0</v>
      </c>
      <c r="AK77" s="12">
        <f t="shared" si="128"/>
        <v>0</v>
      </c>
      <c r="AL77" s="12">
        <f t="shared" si="128"/>
        <v>0</v>
      </c>
      <c r="AM77" s="12">
        <f t="shared" si="128"/>
        <v>0</v>
      </c>
      <c r="AN77" s="12">
        <f t="shared" si="128"/>
        <v>0</v>
      </c>
      <c r="AO77" s="12">
        <f t="shared" si="128"/>
        <v>0</v>
      </c>
      <c r="AP77" s="12">
        <f t="shared" si="128"/>
        <v>0</v>
      </c>
      <c r="AQ77" s="12">
        <f t="shared" si="128"/>
        <v>0</v>
      </c>
      <c r="AR77" s="12">
        <f t="shared" si="128"/>
        <v>0</v>
      </c>
      <c r="AS77" s="12">
        <f t="shared" si="128"/>
        <v>0</v>
      </c>
      <c r="AT77" s="12">
        <f t="shared" si="128"/>
        <v>0</v>
      </c>
      <c r="AU77" s="12">
        <f t="shared" si="128"/>
        <v>0</v>
      </c>
      <c r="AV77" s="12">
        <f t="shared" si="128"/>
        <v>0</v>
      </c>
      <c r="AW77" s="12">
        <f t="shared" si="128"/>
        <v>0</v>
      </c>
      <c r="AX77" s="12">
        <f t="shared" si="128"/>
        <v>0</v>
      </c>
      <c r="AY77" s="12">
        <f t="shared" si="128"/>
        <v>0</v>
      </c>
      <c r="AZ77" s="12">
        <f t="shared" si="128"/>
        <v>0</v>
      </c>
      <c r="BA77" s="12">
        <f t="shared" si="128"/>
        <v>0</v>
      </c>
      <c r="BB77" s="12">
        <f t="shared" si="128"/>
        <v>0</v>
      </c>
      <c r="BC77" s="12">
        <f t="shared" si="128"/>
        <v>0</v>
      </c>
      <c r="BD77" s="12">
        <f t="shared" si="128"/>
        <v>0</v>
      </c>
      <c r="BE77" s="12">
        <f t="shared" si="128"/>
        <v>0</v>
      </c>
    </row>
    <row r="78" spans="1:192" x14ac:dyDescent="0.25">
      <c r="E78" s="12" t="str">
        <f t="shared" ref="E78:BE78" si="129" xml:space="preserve"> E$65</f>
        <v>Shareholder loan drawdown - m</v>
      </c>
      <c r="F78" s="12">
        <f t="shared" si="129"/>
        <v>0</v>
      </c>
      <c r="G78" s="12" t="str">
        <f t="shared" si="129"/>
        <v>$ 000s</v>
      </c>
      <c r="H78" s="12">
        <f t="shared" si="129"/>
        <v>34087.329240864208</v>
      </c>
      <c r="I78" s="12">
        <f t="shared" si="129"/>
        <v>0</v>
      </c>
      <c r="J78" s="12">
        <f t="shared" si="129"/>
        <v>0</v>
      </c>
      <c r="K78" s="12">
        <f t="shared" si="129"/>
        <v>0</v>
      </c>
      <c r="L78" s="12">
        <f t="shared" si="129"/>
        <v>0</v>
      </c>
      <c r="M78" s="12">
        <f t="shared" si="129"/>
        <v>0</v>
      </c>
      <c r="N78" s="12">
        <f t="shared" si="129"/>
        <v>0</v>
      </c>
      <c r="O78" s="12">
        <f t="shared" si="129"/>
        <v>0</v>
      </c>
      <c r="P78" s="12">
        <f t="shared" si="129"/>
        <v>0</v>
      </c>
      <c r="Q78" s="12">
        <f t="shared" si="129"/>
        <v>0</v>
      </c>
      <c r="R78" s="12">
        <f t="shared" si="129"/>
        <v>4150</v>
      </c>
      <c r="S78" s="12">
        <f t="shared" si="129"/>
        <v>7685</v>
      </c>
      <c r="T78" s="12">
        <f t="shared" si="129"/>
        <v>4141.25</v>
      </c>
      <c r="U78" s="12">
        <f t="shared" si="129"/>
        <v>4141.25</v>
      </c>
      <c r="V78" s="12">
        <f t="shared" si="129"/>
        <v>4141.25</v>
      </c>
      <c r="W78" s="12">
        <f t="shared" si="129"/>
        <v>4141.25</v>
      </c>
      <c r="X78" s="12">
        <f t="shared" si="129"/>
        <v>4141.25</v>
      </c>
      <c r="Y78" s="12">
        <f t="shared" si="129"/>
        <v>1546.0792408642083</v>
      </c>
      <c r="Z78" s="12">
        <f t="shared" si="129"/>
        <v>0</v>
      </c>
      <c r="AA78" s="12">
        <f t="shared" si="129"/>
        <v>0</v>
      </c>
      <c r="AB78" s="12">
        <f t="shared" si="129"/>
        <v>0</v>
      </c>
      <c r="AC78" s="12">
        <f t="shared" si="129"/>
        <v>0</v>
      </c>
      <c r="AD78" s="12">
        <f t="shared" si="129"/>
        <v>0</v>
      </c>
      <c r="AE78" s="12">
        <f t="shared" si="129"/>
        <v>0</v>
      </c>
      <c r="AF78" s="12">
        <f t="shared" si="129"/>
        <v>0</v>
      </c>
      <c r="AG78" s="12">
        <f t="shared" si="129"/>
        <v>0</v>
      </c>
      <c r="AH78" s="12">
        <f t="shared" si="129"/>
        <v>0</v>
      </c>
      <c r="AI78" s="12">
        <f t="shared" si="129"/>
        <v>0</v>
      </c>
      <c r="AJ78" s="12">
        <f t="shared" si="129"/>
        <v>0</v>
      </c>
      <c r="AK78" s="12">
        <f t="shared" si="129"/>
        <v>0</v>
      </c>
      <c r="AL78" s="12">
        <f t="shared" si="129"/>
        <v>0</v>
      </c>
      <c r="AM78" s="12">
        <f t="shared" si="129"/>
        <v>0</v>
      </c>
      <c r="AN78" s="12">
        <f t="shared" si="129"/>
        <v>0</v>
      </c>
      <c r="AO78" s="12">
        <f t="shared" si="129"/>
        <v>0</v>
      </c>
      <c r="AP78" s="12">
        <f t="shared" si="129"/>
        <v>0</v>
      </c>
      <c r="AQ78" s="12">
        <f t="shared" si="129"/>
        <v>0</v>
      </c>
      <c r="AR78" s="12">
        <f t="shared" si="129"/>
        <v>0</v>
      </c>
      <c r="AS78" s="12">
        <f t="shared" si="129"/>
        <v>0</v>
      </c>
      <c r="AT78" s="12">
        <f t="shared" si="129"/>
        <v>0</v>
      </c>
      <c r="AU78" s="12">
        <f t="shared" si="129"/>
        <v>0</v>
      </c>
      <c r="AV78" s="12">
        <f t="shared" si="129"/>
        <v>0</v>
      </c>
      <c r="AW78" s="12">
        <f t="shared" si="129"/>
        <v>0</v>
      </c>
      <c r="AX78" s="12">
        <f t="shared" si="129"/>
        <v>0</v>
      </c>
      <c r="AY78" s="12">
        <f t="shared" si="129"/>
        <v>0</v>
      </c>
      <c r="AZ78" s="12">
        <f t="shared" si="129"/>
        <v>0</v>
      </c>
      <c r="BA78" s="12">
        <f t="shared" si="129"/>
        <v>0</v>
      </c>
      <c r="BB78" s="12">
        <f t="shared" si="129"/>
        <v>0</v>
      </c>
      <c r="BC78" s="12">
        <f t="shared" si="129"/>
        <v>0</v>
      </c>
      <c r="BD78" s="12">
        <f t="shared" si="129"/>
        <v>0</v>
      </c>
      <c r="BE78" s="12">
        <f t="shared" si="129"/>
        <v>0</v>
      </c>
    </row>
    <row r="79" spans="1:192" s="83" customFormat="1" x14ac:dyDescent="0.25">
      <c r="A79" s="91"/>
      <c r="B79" s="91"/>
      <c r="C79" s="92"/>
      <c r="D79" s="93"/>
      <c r="E79" s="74" t="str">
        <f xml:space="preserve"> ConCost!E$39</f>
        <v>Development fee</v>
      </c>
      <c r="F79" s="74">
        <f xml:space="preserve"> ConCost!F$39</f>
        <v>0</v>
      </c>
      <c r="G79" s="74" t="str">
        <f xml:space="preserve"> ConCost!G$39</f>
        <v>$ 000s</v>
      </c>
      <c r="H79" s="74">
        <f xml:space="preserve"> ConCost!H$39</f>
        <v>0</v>
      </c>
      <c r="I79" s="74">
        <f xml:space="preserve"> ConCost!I$39</f>
        <v>0</v>
      </c>
      <c r="J79" s="74">
        <f xml:space="preserve"> ConCost!J$39</f>
        <v>0</v>
      </c>
      <c r="K79" s="74">
        <f xml:space="preserve"> ConCost!K$39</f>
        <v>0</v>
      </c>
      <c r="L79" s="74">
        <f xml:space="preserve"> ConCost!L$39</f>
        <v>0</v>
      </c>
      <c r="M79" s="74">
        <f xml:space="preserve"> ConCost!M$39</f>
        <v>0</v>
      </c>
      <c r="N79" s="74">
        <f xml:space="preserve"> ConCost!N$39</f>
        <v>0</v>
      </c>
      <c r="O79" s="74">
        <f xml:space="preserve"> ConCost!O$39</f>
        <v>0</v>
      </c>
      <c r="P79" s="74">
        <f xml:space="preserve"> ConCost!P$39</f>
        <v>0</v>
      </c>
      <c r="Q79" s="74">
        <f xml:space="preserve"> ConCost!Q$39</f>
        <v>0</v>
      </c>
      <c r="R79" s="74">
        <f xml:space="preserve"> ConCost!R$39</f>
        <v>0</v>
      </c>
      <c r="S79" s="74">
        <f xml:space="preserve"> ConCost!S$39</f>
        <v>0</v>
      </c>
      <c r="T79" s="74">
        <f xml:space="preserve"> ConCost!T$39</f>
        <v>0</v>
      </c>
      <c r="U79" s="74">
        <f xml:space="preserve"> ConCost!U$39</f>
        <v>0</v>
      </c>
      <c r="V79" s="74">
        <f xml:space="preserve"> ConCost!V$39</f>
        <v>0</v>
      </c>
      <c r="W79" s="74">
        <f xml:space="preserve"> ConCost!W$39</f>
        <v>0</v>
      </c>
      <c r="X79" s="74">
        <f xml:space="preserve"> ConCost!X$39</f>
        <v>0</v>
      </c>
      <c r="Y79" s="74">
        <f xml:space="preserve"> ConCost!Y$39</f>
        <v>0</v>
      </c>
      <c r="Z79" s="74">
        <f xml:space="preserve"> ConCost!Z$39</f>
        <v>0</v>
      </c>
      <c r="AA79" s="74">
        <f xml:space="preserve"> ConCost!AA$39</f>
        <v>0</v>
      </c>
      <c r="AB79" s="74">
        <f xml:space="preserve"> ConCost!AB$39</f>
        <v>0</v>
      </c>
      <c r="AC79" s="74">
        <f xml:space="preserve"> ConCost!AC$39</f>
        <v>0</v>
      </c>
      <c r="AD79" s="74">
        <f xml:space="preserve"> ConCost!AD$39</f>
        <v>0</v>
      </c>
      <c r="AE79" s="74">
        <f xml:space="preserve"> ConCost!AE$39</f>
        <v>0</v>
      </c>
      <c r="AF79" s="74">
        <f xml:space="preserve"> ConCost!AF$39</f>
        <v>0</v>
      </c>
      <c r="AG79" s="74">
        <f xml:space="preserve"> ConCost!AG$39</f>
        <v>0</v>
      </c>
      <c r="AH79" s="74">
        <f xml:space="preserve"> ConCost!AH$39</f>
        <v>0</v>
      </c>
      <c r="AI79" s="74">
        <f xml:space="preserve"> ConCost!AI$39</f>
        <v>0</v>
      </c>
      <c r="AJ79" s="74">
        <f xml:space="preserve"> ConCost!AJ$39</f>
        <v>0</v>
      </c>
      <c r="AK79" s="74">
        <f xml:space="preserve"> ConCost!AK$39</f>
        <v>0</v>
      </c>
      <c r="AL79" s="74">
        <f xml:space="preserve"> ConCost!AL$39</f>
        <v>0</v>
      </c>
      <c r="AM79" s="74">
        <f xml:space="preserve"> ConCost!AM$39</f>
        <v>0</v>
      </c>
      <c r="AN79" s="74">
        <f xml:space="preserve"> ConCost!AN$39</f>
        <v>0</v>
      </c>
      <c r="AO79" s="74">
        <f xml:space="preserve"> ConCost!AO$39</f>
        <v>0</v>
      </c>
      <c r="AP79" s="74">
        <f xml:space="preserve"> ConCost!AP$39</f>
        <v>0</v>
      </c>
      <c r="AQ79" s="74">
        <f xml:space="preserve"> ConCost!AQ$39</f>
        <v>0</v>
      </c>
      <c r="AR79" s="74">
        <f xml:space="preserve"> ConCost!AR$39</f>
        <v>0</v>
      </c>
      <c r="AS79" s="74">
        <f xml:space="preserve"> ConCost!AS$39</f>
        <v>0</v>
      </c>
      <c r="AT79" s="74">
        <f xml:space="preserve"> ConCost!AT$39</f>
        <v>0</v>
      </c>
      <c r="AU79" s="74">
        <f xml:space="preserve"> ConCost!AU$39</f>
        <v>0</v>
      </c>
      <c r="AV79" s="74">
        <f xml:space="preserve"> ConCost!AV$39</f>
        <v>0</v>
      </c>
      <c r="AW79" s="74">
        <f xml:space="preserve"> ConCost!AW$39</f>
        <v>0</v>
      </c>
      <c r="AX79" s="74">
        <f xml:space="preserve"> ConCost!AX$39</f>
        <v>0</v>
      </c>
      <c r="AY79" s="74">
        <f xml:space="preserve"> ConCost!AY$39</f>
        <v>0</v>
      </c>
      <c r="AZ79" s="74">
        <f xml:space="preserve"> ConCost!AZ$39</f>
        <v>0</v>
      </c>
      <c r="BA79" s="74">
        <f xml:space="preserve"> ConCost!BA$39</f>
        <v>0</v>
      </c>
      <c r="BB79" s="74">
        <f xml:space="preserve"> ConCost!BB$39</f>
        <v>0</v>
      </c>
      <c r="BC79" s="74">
        <f xml:space="preserve"> ConCost!BC$39</f>
        <v>0</v>
      </c>
      <c r="BD79" s="74">
        <f xml:space="preserve"> ConCost!BD$39</f>
        <v>0</v>
      </c>
      <c r="BE79" s="74">
        <f xml:space="preserve"> ConCost!BE$39</f>
        <v>0</v>
      </c>
    </row>
    <row r="80" spans="1:192" s="199" customFormat="1" x14ac:dyDescent="0.25">
      <c r="A80" s="147"/>
      <c r="B80" s="147"/>
      <c r="C80" s="148"/>
      <c r="D80" s="149"/>
      <c r="E80" s="604" t="s">
        <v>463</v>
      </c>
      <c r="F80" s="604"/>
      <c r="G80" s="604" t="str">
        <f xml:space="preserve"> SMU</f>
        <v>$ 000s</v>
      </c>
      <c r="H80" s="604">
        <f xml:space="preserve"> SUM(J80:BE80)</f>
        <v>-34187.329240865205</v>
      </c>
      <c r="I80" s="605"/>
      <c r="J80" s="604">
        <f t="shared" ref="J80:K80" si="130" xml:space="preserve"> J76 * $F75 - J77 + J79 - J78</f>
        <v>-1.0000000000000001E-9</v>
      </c>
      <c r="K80" s="604">
        <f t="shared" si="130"/>
        <v>0</v>
      </c>
      <c r="L80" s="604">
        <f t="shared" ref="L80:BE80" si="131" xml:space="preserve"> L76 * $F75 - L77 + L79 - L78</f>
        <v>0</v>
      </c>
      <c r="M80" s="604">
        <f t="shared" si="131"/>
        <v>0</v>
      </c>
      <c r="N80" s="604">
        <f t="shared" si="131"/>
        <v>0</v>
      </c>
      <c r="O80" s="604">
        <f t="shared" si="131"/>
        <v>0</v>
      </c>
      <c r="P80" s="604">
        <f t="shared" si="131"/>
        <v>0</v>
      </c>
      <c r="Q80" s="604">
        <f t="shared" si="131"/>
        <v>0</v>
      </c>
      <c r="R80" s="604">
        <f t="shared" si="131"/>
        <v>-4250</v>
      </c>
      <c r="S80" s="604">
        <f t="shared" si="131"/>
        <v>-7685</v>
      </c>
      <c r="T80" s="604">
        <f t="shared" si="131"/>
        <v>-4141.25</v>
      </c>
      <c r="U80" s="604">
        <f t="shared" si="131"/>
        <v>-4141.25</v>
      </c>
      <c r="V80" s="604">
        <f t="shared" si="131"/>
        <v>-4141.25</v>
      </c>
      <c r="W80" s="604">
        <f t="shared" si="131"/>
        <v>-4141.25</v>
      </c>
      <c r="X80" s="604">
        <f t="shared" si="131"/>
        <v>-4141.25</v>
      </c>
      <c r="Y80" s="604">
        <f t="shared" si="131"/>
        <v>-1546.0792408642083</v>
      </c>
      <c r="Z80" s="604">
        <f t="shared" si="131"/>
        <v>0</v>
      </c>
      <c r="AA80" s="604">
        <f t="shared" si="131"/>
        <v>0</v>
      </c>
      <c r="AB80" s="604">
        <f t="shared" si="131"/>
        <v>0</v>
      </c>
      <c r="AC80" s="604">
        <f t="shared" si="131"/>
        <v>0</v>
      </c>
      <c r="AD80" s="604">
        <f t="shared" si="131"/>
        <v>0</v>
      </c>
      <c r="AE80" s="604">
        <f t="shared" si="131"/>
        <v>0</v>
      </c>
      <c r="AF80" s="604">
        <f t="shared" si="131"/>
        <v>0</v>
      </c>
      <c r="AG80" s="604">
        <f t="shared" si="131"/>
        <v>0</v>
      </c>
      <c r="AH80" s="604">
        <f t="shared" si="131"/>
        <v>0</v>
      </c>
      <c r="AI80" s="604">
        <f t="shared" si="131"/>
        <v>0</v>
      </c>
      <c r="AJ80" s="604">
        <f t="shared" si="131"/>
        <v>0</v>
      </c>
      <c r="AK80" s="604">
        <f t="shared" si="131"/>
        <v>0</v>
      </c>
      <c r="AL80" s="604">
        <f t="shared" si="131"/>
        <v>0</v>
      </c>
      <c r="AM80" s="604">
        <f t="shared" si="131"/>
        <v>0</v>
      </c>
      <c r="AN80" s="604">
        <f t="shared" si="131"/>
        <v>0</v>
      </c>
      <c r="AO80" s="604">
        <f t="shared" si="131"/>
        <v>0</v>
      </c>
      <c r="AP80" s="604">
        <f t="shared" si="131"/>
        <v>0</v>
      </c>
      <c r="AQ80" s="604">
        <f t="shared" si="131"/>
        <v>0</v>
      </c>
      <c r="AR80" s="604">
        <f t="shared" si="131"/>
        <v>0</v>
      </c>
      <c r="AS80" s="604">
        <f t="shared" si="131"/>
        <v>0</v>
      </c>
      <c r="AT80" s="604">
        <f t="shared" si="131"/>
        <v>0</v>
      </c>
      <c r="AU80" s="604">
        <f t="shared" si="131"/>
        <v>0</v>
      </c>
      <c r="AV80" s="604">
        <f t="shared" si="131"/>
        <v>0</v>
      </c>
      <c r="AW80" s="604">
        <f t="shared" si="131"/>
        <v>0</v>
      </c>
      <c r="AX80" s="604">
        <f t="shared" si="131"/>
        <v>0</v>
      </c>
      <c r="AY80" s="604">
        <f t="shared" si="131"/>
        <v>0</v>
      </c>
      <c r="AZ80" s="604">
        <f t="shared" si="131"/>
        <v>0</v>
      </c>
      <c r="BA80" s="604">
        <f t="shared" si="131"/>
        <v>0</v>
      </c>
      <c r="BB80" s="604">
        <f t="shared" si="131"/>
        <v>0</v>
      </c>
      <c r="BC80" s="604">
        <f t="shared" si="131"/>
        <v>0</v>
      </c>
      <c r="BD80" s="604">
        <f t="shared" si="131"/>
        <v>0</v>
      </c>
      <c r="BE80" s="604">
        <f t="shared" si="131"/>
        <v>0</v>
      </c>
    </row>
    <row r="83" spans="1:57" x14ac:dyDescent="0.25">
      <c r="A83" s="15" t="s">
        <v>421</v>
      </c>
    </row>
    <row r="85" spans="1:57" x14ac:dyDescent="0.25">
      <c r="E85" s="12" t="str">
        <f t="shared" ref="E85:BE85" si="132" xml:space="preserve"> E$57</f>
        <v>Funding requirement for shareholder loan</v>
      </c>
      <c r="F85" s="12">
        <f t="shared" si="132"/>
        <v>0</v>
      </c>
      <c r="G85" s="12" t="str">
        <f t="shared" si="132"/>
        <v>$ 000s</v>
      </c>
      <c r="H85" s="12">
        <f t="shared" si="132"/>
        <v>88309.618410193754</v>
      </c>
      <c r="I85" s="12">
        <f t="shared" si="132"/>
        <v>0</v>
      </c>
      <c r="J85" s="12">
        <f t="shared" si="132"/>
        <v>0</v>
      </c>
      <c r="K85" s="12">
        <f t="shared" si="132"/>
        <v>0</v>
      </c>
      <c r="L85" s="12">
        <f t="shared" si="132"/>
        <v>0</v>
      </c>
      <c r="M85" s="12">
        <f t="shared" si="132"/>
        <v>0</v>
      </c>
      <c r="N85" s="12">
        <f t="shared" si="132"/>
        <v>0</v>
      </c>
      <c r="O85" s="12">
        <f t="shared" si="132"/>
        <v>0</v>
      </c>
      <c r="P85" s="12">
        <f t="shared" si="132"/>
        <v>0</v>
      </c>
      <c r="Q85" s="12">
        <f t="shared" si="132"/>
        <v>0</v>
      </c>
      <c r="R85" s="12">
        <f t="shared" si="132"/>
        <v>4150</v>
      </c>
      <c r="S85" s="12">
        <f t="shared" si="132"/>
        <v>7685</v>
      </c>
      <c r="T85" s="12">
        <f t="shared" si="132"/>
        <v>4141.25</v>
      </c>
      <c r="U85" s="12">
        <f t="shared" si="132"/>
        <v>4141.25</v>
      </c>
      <c r="V85" s="12">
        <f t="shared" si="132"/>
        <v>4141.25</v>
      </c>
      <c r="W85" s="12">
        <f t="shared" si="132"/>
        <v>4141.25</v>
      </c>
      <c r="X85" s="12">
        <f t="shared" si="132"/>
        <v>4141.25</v>
      </c>
      <c r="Y85" s="12">
        <f t="shared" si="132"/>
        <v>4141.25</v>
      </c>
      <c r="Z85" s="12">
        <f t="shared" si="132"/>
        <v>4148.2425459242713</v>
      </c>
      <c r="AA85" s="12">
        <f t="shared" si="132"/>
        <v>4161.6675597571921</v>
      </c>
      <c r="AB85" s="12">
        <f t="shared" si="132"/>
        <v>4173.0564885669737</v>
      </c>
      <c r="AC85" s="12">
        <f t="shared" si="132"/>
        <v>4186.9032520318906</v>
      </c>
      <c r="AD85" s="12">
        <f t="shared" si="132"/>
        <v>4197.4397044937468</v>
      </c>
      <c r="AE85" s="12">
        <f t="shared" si="132"/>
        <v>4212.2891793343097</v>
      </c>
      <c r="AF85" s="12">
        <f t="shared" si="132"/>
        <v>4225.0430549139692</v>
      </c>
      <c r="AG85" s="12">
        <f t="shared" si="132"/>
        <v>4234.2911226738115</v>
      </c>
      <c r="AH85" s="12">
        <f t="shared" si="132"/>
        <v>4250.6560389692195</v>
      </c>
      <c r="AI85" s="12">
        <f t="shared" si="132"/>
        <v>4259.038885245569</v>
      </c>
      <c r="AJ85" s="12">
        <f t="shared" si="132"/>
        <v>9578.4905782828191</v>
      </c>
      <c r="AK85" s="12">
        <f t="shared" si="132"/>
        <v>0</v>
      </c>
      <c r="AL85" s="12">
        <f t="shared" si="132"/>
        <v>0</v>
      </c>
      <c r="AM85" s="12">
        <f t="shared" si="132"/>
        <v>0</v>
      </c>
      <c r="AN85" s="12">
        <f t="shared" si="132"/>
        <v>0</v>
      </c>
      <c r="AO85" s="12">
        <f t="shared" si="132"/>
        <v>0</v>
      </c>
      <c r="AP85" s="12">
        <f t="shared" si="132"/>
        <v>0</v>
      </c>
      <c r="AQ85" s="12">
        <f t="shared" si="132"/>
        <v>0</v>
      </c>
      <c r="AR85" s="12">
        <f t="shared" si="132"/>
        <v>0</v>
      </c>
      <c r="AS85" s="12">
        <f t="shared" si="132"/>
        <v>0</v>
      </c>
      <c r="AT85" s="12">
        <f t="shared" si="132"/>
        <v>0</v>
      </c>
      <c r="AU85" s="12">
        <f t="shared" si="132"/>
        <v>0</v>
      </c>
      <c r="AV85" s="12">
        <f t="shared" si="132"/>
        <v>0</v>
      </c>
      <c r="AW85" s="12">
        <f t="shared" si="132"/>
        <v>0</v>
      </c>
      <c r="AX85" s="12">
        <f t="shared" si="132"/>
        <v>0</v>
      </c>
      <c r="AY85" s="12">
        <f t="shared" si="132"/>
        <v>0</v>
      </c>
      <c r="AZ85" s="12">
        <f t="shared" si="132"/>
        <v>0</v>
      </c>
      <c r="BA85" s="12">
        <f t="shared" si="132"/>
        <v>0</v>
      </c>
      <c r="BB85" s="12">
        <f t="shared" si="132"/>
        <v>0</v>
      </c>
      <c r="BC85" s="12">
        <f t="shared" si="132"/>
        <v>0</v>
      </c>
      <c r="BD85" s="12">
        <f t="shared" si="132"/>
        <v>0</v>
      </c>
      <c r="BE85" s="12">
        <f t="shared" si="132"/>
        <v>0</v>
      </c>
    </row>
    <row r="86" spans="1:57" x14ac:dyDescent="0.25">
      <c r="E86" s="12" t="str">
        <f t="shared" ref="E86:BE86" si="133" xml:space="preserve"> E$65</f>
        <v>Shareholder loan drawdown - m</v>
      </c>
      <c r="F86" s="12">
        <f t="shared" si="133"/>
        <v>0</v>
      </c>
      <c r="G86" s="12" t="str">
        <f t="shared" si="133"/>
        <v>$ 000s</v>
      </c>
      <c r="H86" s="12">
        <f t="shared" si="133"/>
        <v>34087.329240864208</v>
      </c>
      <c r="I86" s="12">
        <f t="shared" si="133"/>
        <v>0</v>
      </c>
      <c r="J86" s="12">
        <f t="shared" si="133"/>
        <v>0</v>
      </c>
      <c r="K86" s="12">
        <f t="shared" si="133"/>
        <v>0</v>
      </c>
      <c r="L86" s="12">
        <f t="shared" si="133"/>
        <v>0</v>
      </c>
      <c r="M86" s="12">
        <f t="shared" si="133"/>
        <v>0</v>
      </c>
      <c r="N86" s="12">
        <f t="shared" si="133"/>
        <v>0</v>
      </c>
      <c r="O86" s="12">
        <f t="shared" si="133"/>
        <v>0</v>
      </c>
      <c r="P86" s="12">
        <f t="shared" si="133"/>
        <v>0</v>
      </c>
      <c r="Q86" s="12">
        <f t="shared" si="133"/>
        <v>0</v>
      </c>
      <c r="R86" s="12">
        <f t="shared" si="133"/>
        <v>4150</v>
      </c>
      <c r="S86" s="12">
        <f t="shared" si="133"/>
        <v>7685</v>
      </c>
      <c r="T86" s="12">
        <f t="shared" si="133"/>
        <v>4141.25</v>
      </c>
      <c r="U86" s="12">
        <f t="shared" si="133"/>
        <v>4141.25</v>
      </c>
      <c r="V86" s="12">
        <f t="shared" si="133"/>
        <v>4141.25</v>
      </c>
      <c r="W86" s="12">
        <f t="shared" si="133"/>
        <v>4141.25</v>
      </c>
      <c r="X86" s="12">
        <f t="shared" si="133"/>
        <v>4141.25</v>
      </c>
      <c r="Y86" s="12">
        <f t="shared" si="133"/>
        <v>1546.0792408642083</v>
      </c>
      <c r="Z86" s="12">
        <f t="shared" si="133"/>
        <v>0</v>
      </c>
      <c r="AA86" s="12">
        <f t="shared" si="133"/>
        <v>0</v>
      </c>
      <c r="AB86" s="12">
        <f t="shared" si="133"/>
        <v>0</v>
      </c>
      <c r="AC86" s="12">
        <f t="shared" si="133"/>
        <v>0</v>
      </c>
      <c r="AD86" s="12">
        <f t="shared" si="133"/>
        <v>0</v>
      </c>
      <c r="AE86" s="12">
        <f t="shared" si="133"/>
        <v>0</v>
      </c>
      <c r="AF86" s="12">
        <f t="shared" si="133"/>
        <v>0</v>
      </c>
      <c r="AG86" s="12">
        <f t="shared" si="133"/>
        <v>0</v>
      </c>
      <c r="AH86" s="12">
        <f t="shared" si="133"/>
        <v>0</v>
      </c>
      <c r="AI86" s="12">
        <f t="shared" si="133"/>
        <v>0</v>
      </c>
      <c r="AJ86" s="12">
        <f t="shared" si="133"/>
        <v>0</v>
      </c>
      <c r="AK86" s="12">
        <f t="shared" si="133"/>
        <v>0</v>
      </c>
      <c r="AL86" s="12">
        <f t="shared" si="133"/>
        <v>0</v>
      </c>
      <c r="AM86" s="12">
        <f t="shared" si="133"/>
        <v>0</v>
      </c>
      <c r="AN86" s="12">
        <f t="shared" si="133"/>
        <v>0</v>
      </c>
      <c r="AO86" s="12">
        <f t="shared" si="133"/>
        <v>0</v>
      </c>
      <c r="AP86" s="12">
        <f t="shared" si="133"/>
        <v>0</v>
      </c>
      <c r="AQ86" s="12">
        <f t="shared" si="133"/>
        <v>0</v>
      </c>
      <c r="AR86" s="12">
        <f t="shared" si="133"/>
        <v>0</v>
      </c>
      <c r="AS86" s="12">
        <f t="shared" si="133"/>
        <v>0</v>
      </c>
      <c r="AT86" s="12">
        <f t="shared" si="133"/>
        <v>0</v>
      </c>
      <c r="AU86" s="12">
        <f t="shared" si="133"/>
        <v>0</v>
      </c>
      <c r="AV86" s="12">
        <f t="shared" si="133"/>
        <v>0</v>
      </c>
      <c r="AW86" s="12">
        <f t="shared" si="133"/>
        <v>0</v>
      </c>
      <c r="AX86" s="12">
        <f t="shared" si="133"/>
        <v>0</v>
      </c>
      <c r="AY86" s="12">
        <f t="shared" si="133"/>
        <v>0</v>
      </c>
      <c r="AZ86" s="12">
        <f t="shared" si="133"/>
        <v>0</v>
      </c>
      <c r="BA86" s="12">
        <f t="shared" si="133"/>
        <v>0</v>
      </c>
      <c r="BB86" s="12">
        <f t="shared" si="133"/>
        <v>0</v>
      </c>
      <c r="BC86" s="12">
        <f t="shared" si="133"/>
        <v>0</v>
      </c>
      <c r="BD86" s="12">
        <f t="shared" si="133"/>
        <v>0</v>
      </c>
      <c r="BE86" s="12">
        <f t="shared" si="133"/>
        <v>0</v>
      </c>
    </row>
    <row r="87" spans="1:57" x14ac:dyDescent="0.25">
      <c r="E87" s="12" t="s">
        <v>585</v>
      </c>
      <c r="G87" s="12" t="str">
        <f xml:space="preserve"> SMU</f>
        <v>$ 000s</v>
      </c>
      <c r="H87" s="12">
        <f xml:space="preserve"> SUM(J87:BE87)</f>
        <v>54222.289169329575</v>
      </c>
      <c r="I87" s="12"/>
      <c r="J87" s="12">
        <f t="shared" ref="J87:K87" si="134" xml:space="preserve"> J85 - J86</f>
        <v>0</v>
      </c>
      <c r="K87" s="12">
        <f t="shared" si="134"/>
        <v>0</v>
      </c>
      <c r="L87" s="12">
        <f t="shared" ref="L87:BE87" si="135" xml:space="preserve"> L85 - L86</f>
        <v>0</v>
      </c>
      <c r="M87" s="12">
        <f t="shared" si="135"/>
        <v>0</v>
      </c>
      <c r="N87" s="12">
        <f t="shared" si="135"/>
        <v>0</v>
      </c>
      <c r="O87" s="12">
        <f t="shared" si="135"/>
        <v>0</v>
      </c>
      <c r="P87" s="12">
        <f t="shared" si="135"/>
        <v>0</v>
      </c>
      <c r="Q87" s="12">
        <f t="shared" si="135"/>
        <v>0</v>
      </c>
      <c r="R87" s="12">
        <f t="shared" si="135"/>
        <v>0</v>
      </c>
      <c r="S87" s="12">
        <f t="shared" si="135"/>
        <v>0</v>
      </c>
      <c r="T87" s="12">
        <f t="shared" si="135"/>
        <v>0</v>
      </c>
      <c r="U87" s="12">
        <f t="shared" si="135"/>
        <v>0</v>
      </c>
      <c r="V87" s="12">
        <f t="shared" si="135"/>
        <v>0</v>
      </c>
      <c r="W87" s="12">
        <f t="shared" si="135"/>
        <v>0</v>
      </c>
      <c r="X87" s="12">
        <f t="shared" si="135"/>
        <v>0</v>
      </c>
      <c r="Y87" s="12">
        <f t="shared" si="135"/>
        <v>2595.1707591357917</v>
      </c>
      <c r="Z87" s="12">
        <f t="shared" si="135"/>
        <v>4148.2425459242713</v>
      </c>
      <c r="AA87" s="12">
        <f t="shared" si="135"/>
        <v>4161.6675597571921</v>
      </c>
      <c r="AB87" s="12">
        <f t="shared" si="135"/>
        <v>4173.0564885669737</v>
      </c>
      <c r="AC87" s="12">
        <f t="shared" si="135"/>
        <v>4186.9032520318906</v>
      </c>
      <c r="AD87" s="12">
        <f t="shared" si="135"/>
        <v>4197.4397044937468</v>
      </c>
      <c r="AE87" s="12">
        <f t="shared" si="135"/>
        <v>4212.2891793343097</v>
      </c>
      <c r="AF87" s="12">
        <f t="shared" si="135"/>
        <v>4225.0430549139692</v>
      </c>
      <c r="AG87" s="12">
        <f t="shared" si="135"/>
        <v>4234.2911226738115</v>
      </c>
      <c r="AH87" s="12">
        <f t="shared" si="135"/>
        <v>4250.6560389692195</v>
      </c>
      <c r="AI87" s="12">
        <f t="shared" si="135"/>
        <v>4259.038885245569</v>
      </c>
      <c r="AJ87" s="12">
        <f t="shared" si="135"/>
        <v>9578.4905782828191</v>
      </c>
      <c r="AK87" s="12">
        <f t="shared" si="135"/>
        <v>0</v>
      </c>
      <c r="AL87" s="12">
        <f t="shared" si="135"/>
        <v>0</v>
      </c>
      <c r="AM87" s="12">
        <f t="shared" si="135"/>
        <v>0</v>
      </c>
      <c r="AN87" s="12">
        <f t="shared" si="135"/>
        <v>0</v>
      </c>
      <c r="AO87" s="12">
        <f t="shared" si="135"/>
        <v>0</v>
      </c>
      <c r="AP87" s="12">
        <f t="shared" si="135"/>
        <v>0</v>
      </c>
      <c r="AQ87" s="12">
        <f t="shared" si="135"/>
        <v>0</v>
      </c>
      <c r="AR87" s="12">
        <f t="shared" si="135"/>
        <v>0</v>
      </c>
      <c r="AS87" s="12">
        <f t="shared" si="135"/>
        <v>0</v>
      </c>
      <c r="AT87" s="12">
        <f t="shared" si="135"/>
        <v>0</v>
      </c>
      <c r="AU87" s="12">
        <f t="shared" si="135"/>
        <v>0</v>
      </c>
      <c r="AV87" s="12">
        <f t="shared" si="135"/>
        <v>0</v>
      </c>
      <c r="AW87" s="12">
        <f t="shared" si="135"/>
        <v>0</v>
      </c>
      <c r="AX87" s="12">
        <f t="shared" si="135"/>
        <v>0</v>
      </c>
      <c r="AY87" s="12">
        <f t="shared" si="135"/>
        <v>0</v>
      </c>
      <c r="AZ87" s="12">
        <f t="shared" si="135"/>
        <v>0</v>
      </c>
      <c r="BA87" s="12">
        <f t="shared" si="135"/>
        <v>0</v>
      </c>
      <c r="BB87" s="12">
        <f t="shared" si="135"/>
        <v>0</v>
      </c>
      <c r="BC87" s="12">
        <f t="shared" si="135"/>
        <v>0</v>
      </c>
      <c r="BD87" s="12">
        <f t="shared" si="135"/>
        <v>0</v>
      </c>
      <c r="BE87" s="12">
        <f t="shared" si="135"/>
        <v>0</v>
      </c>
    </row>
    <row r="88" spans="1:57" x14ac:dyDescent="0.25">
      <c r="I88" s="12"/>
    </row>
    <row r="89" spans="1:57" x14ac:dyDescent="0.25">
      <c r="B89" s="15" t="s">
        <v>615</v>
      </c>
      <c r="I89" s="12"/>
    </row>
    <row r="90" spans="1:57" x14ac:dyDescent="0.25">
      <c r="E90" s="600" t="str">
        <f xml:space="preserve"> InpC!E$69</f>
        <v>Senior debt - T1 - % of debt</v>
      </c>
      <c r="F90" s="600">
        <f xml:space="preserve"> InpC!F$69</f>
        <v>0.65</v>
      </c>
      <c r="G90" s="600" t="str">
        <f xml:space="preserve"> InpC!G$69</f>
        <v>%</v>
      </c>
      <c r="I90" s="12"/>
    </row>
    <row r="91" spans="1:57" x14ac:dyDescent="0.25">
      <c r="E91" s="12" t="str">
        <f t="shared" ref="E91:BE91" si="136" xml:space="preserve"> E$87</f>
        <v>Funding requirement for construction debt</v>
      </c>
      <c r="F91" s="12">
        <f t="shared" si="136"/>
        <v>0</v>
      </c>
      <c r="G91" s="12" t="str">
        <f t="shared" si="136"/>
        <v>$ 000s</v>
      </c>
      <c r="H91" s="12">
        <f t="shared" si="136"/>
        <v>54222.289169329575</v>
      </c>
      <c r="I91" s="12">
        <f t="shared" si="136"/>
        <v>0</v>
      </c>
      <c r="J91" s="12">
        <f t="shared" si="136"/>
        <v>0</v>
      </c>
      <c r="K91" s="12">
        <f t="shared" si="136"/>
        <v>0</v>
      </c>
      <c r="L91" s="12">
        <f t="shared" si="136"/>
        <v>0</v>
      </c>
      <c r="M91" s="12">
        <f t="shared" si="136"/>
        <v>0</v>
      </c>
      <c r="N91" s="12">
        <f t="shared" si="136"/>
        <v>0</v>
      </c>
      <c r="O91" s="12">
        <f t="shared" si="136"/>
        <v>0</v>
      </c>
      <c r="P91" s="12">
        <f t="shared" si="136"/>
        <v>0</v>
      </c>
      <c r="Q91" s="12">
        <f t="shared" si="136"/>
        <v>0</v>
      </c>
      <c r="R91" s="12">
        <f t="shared" si="136"/>
        <v>0</v>
      </c>
      <c r="S91" s="12">
        <f t="shared" si="136"/>
        <v>0</v>
      </c>
      <c r="T91" s="12">
        <f t="shared" si="136"/>
        <v>0</v>
      </c>
      <c r="U91" s="12">
        <f t="shared" si="136"/>
        <v>0</v>
      </c>
      <c r="V91" s="12">
        <f t="shared" si="136"/>
        <v>0</v>
      </c>
      <c r="W91" s="12">
        <f t="shared" si="136"/>
        <v>0</v>
      </c>
      <c r="X91" s="12">
        <f t="shared" si="136"/>
        <v>0</v>
      </c>
      <c r="Y91" s="12">
        <f t="shared" si="136"/>
        <v>2595.1707591357917</v>
      </c>
      <c r="Z91" s="12">
        <f t="shared" si="136"/>
        <v>4148.2425459242713</v>
      </c>
      <c r="AA91" s="12">
        <f t="shared" si="136"/>
        <v>4161.6675597571921</v>
      </c>
      <c r="AB91" s="12">
        <f t="shared" si="136"/>
        <v>4173.0564885669737</v>
      </c>
      <c r="AC91" s="12">
        <f t="shared" si="136"/>
        <v>4186.9032520318906</v>
      </c>
      <c r="AD91" s="12">
        <f t="shared" si="136"/>
        <v>4197.4397044937468</v>
      </c>
      <c r="AE91" s="12">
        <f t="shared" si="136"/>
        <v>4212.2891793343097</v>
      </c>
      <c r="AF91" s="12">
        <f t="shared" si="136"/>
        <v>4225.0430549139692</v>
      </c>
      <c r="AG91" s="12">
        <f t="shared" si="136"/>
        <v>4234.2911226738115</v>
      </c>
      <c r="AH91" s="12">
        <f t="shared" si="136"/>
        <v>4250.6560389692195</v>
      </c>
      <c r="AI91" s="12">
        <f t="shared" si="136"/>
        <v>4259.038885245569</v>
      </c>
      <c r="AJ91" s="12">
        <f t="shared" si="136"/>
        <v>9578.4905782828191</v>
      </c>
      <c r="AK91" s="12">
        <f t="shared" si="136"/>
        <v>0</v>
      </c>
      <c r="AL91" s="12">
        <f t="shared" si="136"/>
        <v>0</v>
      </c>
      <c r="AM91" s="12">
        <f t="shared" si="136"/>
        <v>0</v>
      </c>
      <c r="AN91" s="12">
        <f t="shared" si="136"/>
        <v>0</v>
      </c>
      <c r="AO91" s="12">
        <f t="shared" si="136"/>
        <v>0</v>
      </c>
      <c r="AP91" s="12">
        <f t="shared" si="136"/>
        <v>0</v>
      </c>
      <c r="AQ91" s="12">
        <f t="shared" si="136"/>
        <v>0</v>
      </c>
      <c r="AR91" s="12">
        <f t="shared" si="136"/>
        <v>0</v>
      </c>
      <c r="AS91" s="12">
        <f t="shared" si="136"/>
        <v>0</v>
      </c>
      <c r="AT91" s="12">
        <f t="shared" si="136"/>
        <v>0</v>
      </c>
      <c r="AU91" s="12">
        <f t="shared" si="136"/>
        <v>0</v>
      </c>
      <c r="AV91" s="12">
        <f t="shared" si="136"/>
        <v>0</v>
      </c>
      <c r="AW91" s="12">
        <f t="shared" si="136"/>
        <v>0</v>
      </c>
      <c r="AX91" s="12">
        <f t="shared" si="136"/>
        <v>0</v>
      </c>
      <c r="AY91" s="12">
        <f t="shared" si="136"/>
        <v>0</v>
      </c>
      <c r="AZ91" s="12">
        <f t="shared" si="136"/>
        <v>0</v>
      </c>
      <c r="BA91" s="12">
        <f t="shared" si="136"/>
        <v>0</v>
      </c>
      <c r="BB91" s="12">
        <f t="shared" si="136"/>
        <v>0</v>
      </c>
      <c r="BC91" s="12">
        <f t="shared" si="136"/>
        <v>0</v>
      </c>
      <c r="BD91" s="12">
        <f t="shared" si="136"/>
        <v>0</v>
      </c>
      <c r="BE91" s="12">
        <f t="shared" si="136"/>
        <v>0</v>
      </c>
    </row>
    <row r="92" spans="1:57" x14ac:dyDescent="0.25">
      <c r="E92" s="12" t="s">
        <v>616</v>
      </c>
      <c r="G92" s="12" t="str">
        <f xml:space="preserve"> SMU</f>
        <v>$ 000s</v>
      </c>
      <c r="H92" s="12">
        <f xml:space="preserve"> SUM(J92:BE92)</f>
        <v>35244.487960064216</v>
      </c>
      <c r="I92" s="12"/>
      <c r="J92" s="12">
        <f t="shared" ref="J92:K92" si="137" xml:space="preserve"> $F90 * J91</f>
        <v>0</v>
      </c>
      <c r="K92" s="12">
        <f t="shared" si="137"/>
        <v>0</v>
      </c>
      <c r="L92" s="12">
        <f t="shared" ref="L92:BE92" si="138" xml:space="preserve"> $F90 * L91</f>
        <v>0</v>
      </c>
      <c r="M92" s="12">
        <f t="shared" si="138"/>
        <v>0</v>
      </c>
      <c r="N92" s="12">
        <f t="shared" si="138"/>
        <v>0</v>
      </c>
      <c r="O92" s="12">
        <f t="shared" si="138"/>
        <v>0</v>
      </c>
      <c r="P92" s="12">
        <f t="shared" si="138"/>
        <v>0</v>
      </c>
      <c r="Q92" s="12">
        <f t="shared" si="138"/>
        <v>0</v>
      </c>
      <c r="R92" s="12">
        <f t="shared" si="138"/>
        <v>0</v>
      </c>
      <c r="S92" s="12">
        <f t="shared" si="138"/>
        <v>0</v>
      </c>
      <c r="T92" s="12">
        <f t="shared" si="138"/>
        <v>0</v>
      </c>
      <c r="U92" s="12">
        <f t="shared" si="138"/>
        <v>0</v>
      </c>
      <c r="V92" s="12">
        <f t="shared" si="138"/>
        <v>0</v>
      </c>
      <c r="W92" s="12">
        <f t="shared" si="138"/>
        <v>0</v>
      </c>
      <c r="X92" s="12">
        <f t="shared" si="138"/>
        <v>0</v>
      </c>
      <c r="Y92" s="12">
        <f t="shared" si="138"/>
        <v>1686.8609934382646</v>
      </c>
      <c r="Z92" s="12">
        <f t="shared" si="138"/>
        <v>2696.3576548507763</v>
      </c>
      <c r="AA92" s="12">
        <f t="shared" si="138"/>
        <v>2705.0839138421748</v>
      </c>
      <c r="AB92" s="12">
        <f t="shared" si="138"/>
        <v>2712.4867175685331</v>
      </c>
      <c r="AC92" s="12">
        <f t="shared" si="138"/>
        <v>2721.4871138207291</v>
      </c>
      <c r="AD92" s="12">
        <f t="shared" si="138"/>
        <v>2728.3358079209356</v>
      </c>
      <c r="AE92" s="12">
        <f t="shared" si="138"/>
        <v>2737.9879665673016</v>
      </c>
      <c r="AF92" s="12">
        <f t="shared" si="138"/>
        <v>2746.2779856940801</v>
      </c>
      <c r="AG92" s="12">
        <f t="shared" si="138"/>
        <v>2752.2892297379776</v>
      </c>
      <c r="AH92" s="12">
        <f t="shared" si="138"/>
        <v>2762.926425329993</v>
      </c>
      <c r="AI92" s="12">
        <f t="shared" si="138"/>
        <v>2768.3752754096199</v>
      </c>
      <c r="AJ92" s="12">
        <f t="shared" si="138"/>
        <v>6226.0188758838331</v>
      </c>
      <c r="AK92" s="12">
        <f t="shared" si="138"/>
        <v>0</v>
      </c>
      <c r="AL92" s="12">
        <f t="shared" si="138"/>
        <v>0</v>
      </c>
      <c r="AM92" s="12">
        <f t="shared" si="138"/>
        <v>0</v>
      </c>
      <c r="AN92" s="12">
        <f t="shared" si="138"/>
        <v>0</v>
      </c>
      <c r="AO92" s="12">
        <f t="shared" si="138"/>
        <v>0</v>
      </c>
      <c r="AP92" s="12">
        <f t="shared" si="138"/>
        <v>0</v>
      </c>
      <c r="AQ92" s="12">
        <f t="shared" si="138"/>
        <v>0</v>
      </c>
      <c r="AR92" s="12">
        <f t="shared" si="138"/>
        <v>0</v>
      </c>
      <c r="AS92" s="12">
        <f t="shared" si="138"/>
        <v>0</v>
      </c>
      <c r="AT92" s="12">
        <f t="shared" si="138"/>
        <v>0</v>
      </c>
      <c r="AU92" s="12">
        <f t="shared" si="138"/>
        <v>0</v>
      </c>
      <c r="AV92" s="12">
        <f t="shared" si="138"/>
        <v>0</v>
      </c>
      <c r="AW92" s="12">
        <f t="shared" si="138"/>
        <v>0</v>
      </c>
      <c r="AX92" s="12">
        <f t="shared" si="138"/>
        <v>0</v>
      </c>
      <c r="AY92" s="12">
        <f t="shared" si="138"/>
        <v>0</v>
      </c>
      <c r="AZ92" s="12">
        <f t="shared" si="138"/>
        <v>0</v>
      </c>
      <c r="BA92" s="12">
        <f t="shared" si="138"/>
        <v>0</v>
      </c>
      <c r="BB92" s="12">
        <f t="shared" si="138"/>
        <v>0</v>
      </c>
      <c r="BC92" s="12">
        <f t="shared" si="138"/>
        <v>0</v>
      </c>
      <c r="BD92" s="12">
        <f t="shared" si="138"/>
        <v>0</v>
      </c>
      <c r="BE92" s="12">
        <f t="shared" si="138"/>
        <v>0</v>
      </c>
    </row>
    <row r="93" spans="1:57" x14ac:dyDescent="0.25">
      <c r="I93" s="12"/>
    </row>
    <row r="94" spans="1:57" x14ac:dyDescent="0.25">
      <c r="E94" s="151" t="str">
        <f xml:space="preserve"> InpC!E$74</f>
        <v>Construction debt - T1 commitment amount</v>
      </c>
      <c r="F94" s="151">
        <f xml:space="preserve"> InpC!F$74</f>
        <v>39000</v>
      </c>
      <c r="G94" s="151" t="str">
        <f xml:space="preserve"> InpC!G$74</f>
        <v>$ 000s</v>
      </c>
      <c r="H94" s="39"/>
    </row>
    <row r="95" spans="1:57" x14ac:dyDescent="0.25">
      <c r="E95" s="12" t="str">
        <f t="shared" ref="E95:BE95" si="139" xml:space="preserve"> E$92</f>
        <v>Funding requirement for construction debt - T1</v>
      </c>
      <c r="F95" s="12">
        <f t="shared" si="139"/>
        <v>0</v>
      </c>
      <c r="G95" s="12" t="str">
        <f t="shared" si="139"/>
        <v>$ 000s</v>
      </c>
      <c r="H95" s="12">
        <f t="shared" si="139"/>
        <v>35244.487960064216</v>
      </c>
      <c r="I95" s="12">
        <f t="shared" si="139"/>
        <v>0</v>
      </c>
      <c r="J95" s="12">
        <f t="shared" si="139"/>
        <v>0</v>
      </c>
      <c r="K95" s="12">
        <f t="shared" si="139"/>
        <v>0</v>
      </c>
      <c r="L95" s="12">
        <f t="shared" si="139"/>
        <v>0</v>
      </c>
      <c r="M95" s="12">
        <f t="shared" si="139"/>
        <v>0</v>
      </c>
      <c r="N95" s="12">
        <f t="shared" si="139"/>
        <v>0</v>
      </c>
      <c r="O95" s="12">
        <f t="shared" si="139"/>
        <v>0</v>
      </c>
      <c r="P95" s="12">
        <f t="shared" si="139"/>
        <v>0</v>
      </c>
      <c r="Q95" s="12">
        <f t="shared" si="139"/>
        <v>0</v>
      </c>
      <c r="R95" s="12">
        <f t="shared" si="139"/>
        <v>0</v>
      </c>
      <c r="S95" s="12">
        <f t="shared" si="139"/>
        <v>0</v>
      </c>
      <c r="T95" s="12">
        <f t="shared" si="139"/>
        <v>0</v>
      </c>
      <c r="U95" s="12">
        <f t="shared" si="139"/>
        <v>0</v>
      </c>
      <c r="V95" s="12">
        <f t="shared" si="139"/>
        <v>0</v>
      </c>
      <c r="W95" s="12">
        <f t="shared" si="139"/>
        <v>0</v>
      </c>
      <c r="X95" s="12">
        <f t="shared" si="139"/>
        <v>0</v>
      </c>
      <c r="Y95" s="12">
        <f t="shared" si="139"/>
        <v>1686.8609934382646</v>
      </c>
      <c r="Z95" s="12">
        <f t="shared" si="139"/>
        <v>2696.3576548507763</v>
      </c>
      <c r="AA95" s="12">
        <f t="shared" si="139"/>
        <v>2705.0839138421748</v>
      </c>
      <c r="AB95" s="12">
        <f t="shared" si="139"/>
        <v>2712.4867175685331</v>
      </c>
      <c r="AC95" s="12">
        <f t="shared" si="139"/>
        <v>2721.4871138207291</v>
      </c>
      <c r="AD95" s="12">
        <f t="shared" si="139"/>
        <v>2728.3358079209356</v>
      </c>
      <c r="AE95" s="12">
        <f t="shared" si="139"/>
        <v>2737.9879665673016</v>
      </c>
      <c r="AF95" s="12">
        <f t="shared" si="139"/>
        <v>2746.2779856940801</v>
      </c>
      <c r="AG95" s="12">
        <f t="shared" si="139"/>
        <v>2752.2892297379776</v>
      </c>
      <c r="AH95" s="12">
        <f t="shared" si="139"/>
        <v>2762.926425329993</v>
      </c>
      <c r="AI95" s="12">
        <f t="shared" si="139"/>
        <v>2768.3752754096199</v>
      </c>
      <c r="AJ95" s="12">
        <f t="shared" si="139"/>
        <v>6226.0188758838331</v>
      </c>
      <c r="AK95" s="12">
        <f t="shared" si="139"/>
        <v>0</v>
      </c>
      <c r="AL95" s="12">
        <f t="shared" si="139"/>
        <v>0</v>
      </c>
      <c r="AM95" s="12">
        <f t="shared" si="139"/>
        <v>0</v>
      </c>
      <c r="AN95" s="12">
        <f t="shared" si="139"/>
        <v>0</v>
      </c>
      <c r="AO95" s="12">
        <f t="shared" si="139"/>
        <v>0</v>
      </c>
      <c r="AP95" s="12">
        <f t="shared" si="139"/>
        <v>0</v>
      </c>
      <c r="AQ95" s="12">
        <f t="shared" si="139"/>
        <v>0</v>
      </c>
      <c r="AR95" s="12">
        <f t="shared" si="139"/>
        <v>0</v>
      </c>
      <c r="AS95" s="12">
        <f t="shared" si="139"/>
        <v>0</v>
      </c>
      <c r="AT95" s="12">
        <f t="shared" si="139"/>
        <v>0</v>
      </c>
      <c r="AU95" s="12">
        <f t="shared" si="139"/>
        <v>0</v>
      </c>
      <c r="AV95" s="12">
        <f t="shared" si="139"/>
        <v>0</v>
      </c>
      <c r="AW95" s="12">
        <f t="shared" si="139"/>
        <v>0</v>
      </c>
      <c r="AX95" s="12">
        <f t="shared" si="139"/>
        <v>0</v>
      </c>
      <c r="AY95" s="12">
        <f t="shared" si="139"/>
        <v>0</v>
      </c>
      <c r="AZ95" s="12">
        <f t="shared" si="139"/>
        <v>0</v>
      </c>
      <c r="BA95" s="12">
        <f t="shared" si="139"/>
        <v>0</v>
      </c>
      <c r="BB95" s="12">
        <f t="shared" si="139"/>
        <v>0</v>
      </c>
      <c r="BC95" s="12">
        <f t="shared" si="139"/>
        <v>0</v>
      </c>
      <c r="BD95" s="12">
        <f t="shared" si="139"/>
        <v>0</v>
      </c>
      <c r="BE95" s="12">
        <f t="shared" si="139"/>
        <v>0</v>
      </c>
    </row>
    <row r="96" spans="1:57" x14ac:dyDescent="0.25">
      <c r="E96" s="197" t="str">
        <f xml:space="preserve"> ConTime!E$82</f>
        <v>Construction period flag</v>
      </c>
      <c r="F96" s="197">
        <f xml:space="preserve"> ConTime!F$82</f>
        <v>0</v>
      </c>
      <c r="G96" s="197" t="str">
        <f xml:space="preserve"> ConTime!G$82</f>
        <v>flag</v>
      </c>
      <c r="H96" s="197">
        <f xml:space="preserve"> ConTime!H$82</f>
        <v>18</v>
      </c>
      <c r="I96" s="197">
        <f xml:space="preserve"> ConTime!I$82</f>
        <v>0</v>
      </c>
      <c r="J96" s="197">
        <f xml:space="preserve"> ConTime!J$82</f>
        <v>0</v>
      </c>
      <c r="K96" s="197">
        <f xml:space="preserve"> ConTime!K$82</f>
        <v>0</v>
      </c>
      <c r="L96" s="197">
        <f xml:space="preserve"> ConTime!L$82</f>
        <v>0</v>
      </c>
      <c r="M96" s="197">
        <f xml:space="preserve"> ConTime!M$82</f>
        <v>0</v>
      </c>
      <c r="N96" s="197">
        <f xml:space="preserve"> ConTime!N$82</f>
        <v>0</v>
      </c>
      <c r="O96" s="197">
        <f xml:space="preserve"> ConTime!O$82</f>
        <v>0</v>
      </c>
      <c r="P96" s="197">
        <f xml:space="preserve"> ConTime!P$82</f>
        <v>0</v>
      </c>
      <c r="Q96" s="197">
        <f xml:space="preserve"> ConTime!Q$82</f>
        <v>0</v>
      </c>
      <c r="R96" s="197">
        <f xml:space="preserve"> ConTime!R$82</f>
        <v>0</v>
      </c>
      <c r="S96" s="197">
        <f xml:space="preserve"> ConTime!S$82</f>
        <v>1</v>
      </c>
      <c r="T96" s="197">
        <f xml:space="preserve"> ConTime!T$82</f>
        <v>1</v>
      </c>
      <c r="U96" s="197">
        <f xml:space="preserve"> ConTime!U$82</f>
        <v>1</v>
      </c>
      <c r="V96" s="197">
        <f xml:space="preserve"> ConTime!V$82</f>
        <v>1</v>
      </c>
      <c r="W96" s="197">
        <f xml:space="preserve"> ConTime!W$82</f>
        <v>1</v>
      </c>
      <c r="X96" s="197">
        <f xml:space="preserve"> ConTime!X$82</f>
        <v>1</v>
      </c>
      <c r="Y96" s="197">
        <f xml:space="preserve"> ConTime!Y$82</f>
        <v>1</v>
      </c>
      <c r="Z96" s="197">
        <f xml:space="preserve"> ConTime!Z$82</f>
        <v>1</v>
      </c>
      <c r="AA96" s="197">
        <f xml:space="preserve"> ConTime!AA$82</f>
        <v>1</v>
      </c>
      <c r="AB96" s="197">
        <f xml:space="preserve"> ConTime!AB$82</f>
        <v>1</v>
      </c>
      <c r="AC96" s="197">
        <f xml:space="preserve"> ConTime!AC$82</f>
        <v>1</v>
      </c>
      <c r="AD96" s="197">
        <f xml:space="preserve"> ConTime!AD$82</f>
        <v>1</v>
      </c>
      <c r="AE96" s="197">
        <f xml:space="preserve"> ConTime!AE$82</f>
        <v>1</v>
      </c>
      <c r="AF96" s="197">
        <f xml:space="preserve"> ConTime!AF$82</f>
        <v>1</v>
      </c>
      <c r="AG96" s="197">
        <f xml:space="preserve"> ConTime!AG$82</f>
        <v>1</v>
      </c>
      <c r="AH96" s="197">
        <f xml:space="preserve"> ConTime!AH$82</f>
        <v>1</v>
      </c>
      <c r="AI96" s="197">
        <f xml:space="preserve"> ConTime!AI$82</f>
        <v>1</v>
      </c>
      <c r="AJ96" s="197">
        <f xml:space="preserve"> ConTime!AJ$82</f>
        <v>1</v>
      </c>
      <c r="AK96" s="197">
        <f xml:space="preserve"> ConTime!AK$82</f>
        <v>0</v>
      </c>
      <c r="AL96" s="197">
        <f xml:space="preserve"> ConTime!AL$82</f>
        <v>0</v>
      </c>
      <c r="AM96" s="197">
        <f xml:space="preserve"> ConTime!AM$82</f>
        <v>0</v>
      </c>
      <c r="AN96" s="197">
        <f xml:space="preserve"> ConTime!AN$82</f>
        <v>0</v>
      </c>
      <c r="AO96" s="197">
        <f xml:space="preserve"> ConTime!AO$82</f>
        <v>0</v>
      </c>
      <c r="AP96" s="197">
        <f xml:space="preserve"> ConTime!AP$82</f>
        <v>0</v>
      </c>
      <c r="AQ96" s="197">
        <f xml:space="preserve"> ConTime!AQ$82</f>
        <v>0</v>
      </c>
      <c r="AR96" s="197">
        <f xml:space="preserve"> ConTime!AR$82</f>
        <v>0</v>
      </c>
      <c r="AS96" s="197">
        <f xml:space="preserve"> ConTime!AS$82</f>
        <v>0</v>
      </c>
      <c r="AT96" s="197">
        <f xml:space="preserve"> ConTime!AT$82</f>
        <v>0</v>
      </c>
      <c r="AU96" s="197">
        <f xml:space="preserve"> ConTime!AU$82</f>
        <v>0</v>
      </c>
      <c r="AV96" s="197">
        <f xml:space="preserve"> ConTime!AV$82</f>
        <v>0</v>
      </c>
      <c r="AW96" s="197">
        <f xml:space="preserve"> ConTime!AW$82</f>
        <v>0</v>
      </c>
      <c r="AX96" s="197">
        <f xml:space="preserve"> ConTime!AX$82</f>
        <v>0</v>
      </c>
      <c r="AY96" s="197">
        <f xml:space="preserve"> ConTime!AY$82</f>
        <v>0</v>
      </c>
      <c r="AZ96" s="197">
        <f xml:space="preserve"> ConTime!AZ$82</f>
        <v>0</v>
      </c>
      <c r="BA96" s="197">
        <f xml:space="preserve"> ConTime!BA$82</f>
        <v>0</v>
      </c>
      <c r="BB96" s="197">
        <f xml:space="preserve"> ConTime!BB$82</f>
        <v>0</v>
      </c>
      <c r="BC96" s="197">
        <f xml:space="preserve"> ConTime!BC$82</f>
        <v>0</v>
      </c>
      <c r="BD96" s="197">
        <f xml:space="preserve"> ConTime!BD$82</f>
        <v>0</v>
      </c>
      <c r="BE96" s="197">
        <f xml:space="preserve"> ConTime!BE$82</f>
        <v>0</v>
      </c>
    </row>
    <row r="97" spans="1:57" x14ac:dyDescent="0.25">
      <c r="E97" s="12" t="s">
        <v>617</v>
      </c>
      <c r="G97" s="12" t="str">
        <f xml:space="preserve"> SMU</f>
        <v>$ 000s</v>
      </c>
      <c r="H97" s="12">
        <f xml:space="preserve"> SUM(J97:BE97)</f>
        <v>35244.487960064216</v>
      </c>
      <c r="I97" s="12"/>
      <c r="J97" s="12">
        <f xml:space="preserve"> MIN(J95, $F94 - SUM($I97:I97)) * J96</f>
        <v>0</v>
      </c>
      <c r="K97" s="12">
        <f xml:space="preserve"> MIN(K95, $F94 - SUM($I97:J97)) * K96</f>
        <v>0</v>
      </c>
      <c r="L97" s="12">
        <f xml:space="preserve"> MIN(L95, $F94 - SUM($I97:K97)) * L96</f>
        <v>0</v>
      </c>
      <c r="M97" s="12">
        <f xml:space="preserve"> MIN(M95, $F94 - SUM($I97:L97)) * M96</f>
        <v>0</v>
      </c>
      <c r="N97" s="12">
        <f xml:space="preserve"> MIN(N95, $F94 - SUM($I97:M97)) * N96</f>
        <v>0</v>
      </c>
      <c r="O97" s="12">
        <f xml:space="preserve"> MIN(O95, $F94 - SUM($I97:N97)) * O96</f>
        <v>0</v>
      </c>
      <c r="P97" s="12">
        <f xml:space="preserve"> MIN(P95, $F94 - SUM($I97:O97)) * P96</f>
        <v>0</v>
      </c>
      <c r="Q97" s="12">
        <f xml:space="preserve"> MIN(Q95, $F94 - SUM($I97:P97)) * Q96</f>
        <v>0</v>
      </c>
      <c r="R97" s="12">
        <f xml:space="preserve"> MIN(R95, $F94 - SUM($I97:Q97)) * R96</f>
        <v>0</v>
      </c>
      <c r="S97" s="12">
        <f xml:space="preserve"> MIN(S95, $F94 - SUM($I97:R97)) * S96</f>
        <v>0</v>
      </c>
      <c r="T97" s="12">
        <f xml:space="preserve"> MIN(T95, $F94 - SUM($I97:S97)) * T96</f>
        <v>0</v>
      </c>
      <c r="U97" s="12">
        <f xml:space="preserve"> MIN(U95, $F94 - SUM($I97:T97)) * U96</f>
        <v>0</v>
      </c>
      <c r="V97" s="12">
        <f xml:space="preserve"> MIN(V95, $F94 - SUM($I97:U97)) * V96</f>
        <v>0</v>
      </c>
      <c r="W97" s="12">
        <f xml:space="preserve"> MIN(W95, $F94 - SUM($I97:V97)) * W96</f>
        <v>0</v>
      </c>
      <c r="X97" s="12">
        <f xml:space="preserve"> MIN(X95, $F94 - SUM($I97:W97)) * X96</f>
        <v>0</v>
      </c>
      <c r="Y97" s="12">
        <f xml:space="preserve"> MIN(Y95, $F94 - SUM($I97:X97)) * Y96</f>
        <v>1686.8609934382646</v>
      </c>
      <c r="Z97" s="12">
        <f xml:space="preserve"> MIN(Z95, $F94 - SUM($I97:Y97)) * Z96</f>
        <v>2696.3576548507763</v>
      </c>
      <c r="AA97" s="12">
        <f xml:space="preserve"> MIN(AA95, $F94 - SUM($I97:Z97)) * AA96</f>
        <v>2705.0839138421748</v>
      </c>
      <c r="AB97" s="12">
        <f xml:space="preserve"> MIN(AB95, $F94 - SUM($I97:AA97)) * AB96</f>
        <v>2712.4867175685331</v>
      </c>
      <c r="AC97" s="12">
        <f xml:space="preserve"> MIN(AC95, $F94 - SUM($I97:AB97)) * AC96</f>
        <v>2721.4871138207291</v>
      </c>
      <c r="AD97" s="12">
        <f xml:space="preserve"> MIN(AD95, $F94 - SUM($I97:AC97)) * AD96</f>
        <v>2728.3358079209356</v>
      </c>
      <c r="AE97" s="12">
        <f xml:space="preserve"> MIN(AE95, $F94 - SUM($I97:AD97)) * AE96</f>
        <v>2737.9879665673016</v>
      </c>
      <c r="AF97" s="12">
        <f xml:space="preserve"> MIN(AF95, $F94 - SUM($I97:AE97)) * AF96</f>
        <v>2746.2779856940801</v>
      </c>
      <c r="AG97" s="12">
        <f xml:space="preserve"> MIN(AG95, $F94 - SUM($I97:AF97)) * AG96</f>
        <v>2752.2892297379776</v>
      </c>
      <c r="AH97" s="12">
        <f xml:space="preserve"> MIN(AH95, $F94 - SUM($I97:AG97)) * AH96</f>
        <v>2762.926425329993</v>
      </c>
      <c r="AI97" s="12">
        <f xml:space="preserve"> MIN(AI95, $F94 - SUM($I97:AH97)) * AI96</f>
        <v>2768.3752754096199</v>
      </c>
      <c r="AJ97" s="12">
        <f xml:space="preserve"> MIN(AJ95, $F94 - SUM($I97:AI97)) * AJ96</f>
        <v>6226.0188758838331</v>
      </c>
      <c r="AK97" s="12">
        <f xml:space="preserve"> MIN(AK95, $F94 - SUM($I97:AJ97)) * AK96</f>
        <v>0</v>
      </c>
      <c r="AL97" s="12">
        <f xml:space="preserve"> MIN(AL95, $F94 - SUM($I97:AK97)) * AL96</f>
        <v>0</v>
      </c>
      <c r="AM97" s="12">
        <f xml:space="preserve"> MIN(AM95, $F94 - SUM($I97:AL97)) * AM96</f>
        <v>0</v>
      </c>
      <c r="AN97" s="12">
        <f xml:space="preserve"> MIN(AN95, $F94 - SUM($I97:AM97)) * AN96</f>
        <v>0</v>
      </c>
      <c r="AO97" s="12">
        <f xml:space="preserve"> MIN(AO95, $F94 - SUM($I97:AN97)) * AO96</f>
        <v>0</v>
      </c>
      <c r="AP97" s="12">
        <f xml:space="preserve"> MIN(AP95, $F94 - SUM($I97:AO97)) * AP96</f>
        <v>0</v>
      </c>
      <c r="AQ97" s="12">
        <f xml:space="preserve"> MIN(AQ95, $F94 - SUM($I97:AP97)) * AQ96</f>
        <v>0</v>
      </c>
      <c r="AR97" s="12">
        <f xml:space="preserve"> MIN(AR95, $F94 - SUM($I97:AQ97)) * AR96</f>
        <v>0</v>
      </c>
      <c r="AS97" s="12">
        <f xml:space="preserve"> MIN(AS95, $F94 - SUM($I97:AR97)) * AS96</f>
        <v>0</v>
      </c>
      <c r="AT97" s="12">
        <f xml:space="preserve"> MIN(AT95, $F94 - SUM($I97:AS97)) * AT96</f>
        <v>0</v>
      </c>
      <c r="AU97" s="12">
        <f xml:space="preserve"> MIN(AU95, $F94 - SUM($I97:AT97)) * AU96</f>
        <v>0</v>
      </c>
      <c r="AV97" s="12">
        <f xml:space="preserve"> MIN(AV95, $F94 - SUM($I97:AU97)) * AV96</f>
        <v>0</v>
      </c>
      <c r="AW97" s="12">
        <f xml:space="preserve"> MIN(AW95, $F94 - SUM($I97:AV97)) * AW96</f>
        <v>0</v>
      </c>
      <c r="AX97" s="12">
        <f xml:space="preserve"> MIN(AX95, $F94 - SUM($I97:AW97)) * AX96</f>
        <v>0</v>
      </c>
      <c r="AY97" s="12">
        <f xml:space="preserve"> MIN(AY95, $F94 - SUM($I97:AX97)) * AY96</f>
        <v>0</v>
      </c>
      <c r="AZ97" s="12">
        <f xml:space="preserve"> MIN(AZ95, $F94 - SUM($I97:AY97)) * AZ96</f>
        <v>0</v>
      </c>
      <c r="BA97" s="12">
        <f xml:space="preserve"> MIN(BA95, $F94 - SUM($I97:AZ97)) * BA96</f>
        <v>0</v>
      </c>
      <c r="BB97" s="12">
        <f xml:space="preserve"> MIN(BB95, $F94 - SUM($I97:BA97)) * BB96</f>
        <v>0</v>
      </c>
      <c r="BC97" s="12">
        <f xml:space="preserve"> MIN(BC95, $F94 - SUM($I97:BB97)) * BC96</f>
        <v>0</v>
      </c>
      <c r="BD97" s="12">
        <f xml:space="preserve"> MIN(BD95, $F94 - SUM($I97:BC97)) * BD96</f>
        <v>0</v>
      </c>
      <c r="BE97" s="12">
        <f xml:space="preserve"> MIN(BE95, $F94 - SUM($I97:BD97)) * BE96</f>
        <v>0</v>
      </c>
    </row>
    <row r="98" spans="1:57" s="199" customFormat="1" x14ac:dyDescent="0.25">
      <c r="A98" s="147"/>
      <c r="B98" s="147"/>
      <c r="C98" s="148"/>
      <c r="D98" s="149"/>
      <c r="E98" s="198" t="s">
        <v>673</v>
      </c>
      <c r="F98" s="198">
        <f xml:space="preserve"> SUM(J97:BE97)</f>
        <v>35244.487960064216</v>
      </c>
      <c r="G98" s="198" t="str">
        <f xml:space="preserve"> SMU</f>
        <v>$ 000s</v>
      </c>
      <c r="H98" s="198"/>
      <c r="I98" s="198"/>
      <c r="J98" s="198"/>
      <c r="K98" s="198"/>
      <c r="L98" s="198"/>
      <c r="M98" s="198"/>
      <c r="N98" s="198"/>
      <c r="O98" s="198"/>
      <c r="P98" s="198"/>
      <c r="Q98" s="198"/>
      <c r="R98" s="198"/>
      <c r="S98" s="198"/>
      <c r="T98" s="198"/>
      <c r="U98" s="198"/>
      <c r="V98" s="198"/>
      <c r="W98" s="198"/>
      <c r="X98" s="198"/>
      <c r="Y98" s="198"/>
      <c r="Z98" s="198"/>
      <c r="AA98" s="198"/>
      <c r="AB98" s="198"/>
      <c r="AC98" s="198"/>
      <c r="AD98" s="198"/>
      <c r="AE98" s="198"/>
      <c r="AF98" s="198"/>
      <c r="AG98" s="198"/>
      <c r="AH98" s="198"/>
      <c r="AI98" s="198"/>
      <c r="AJ98" s="198"/>
      <c r="AK98" s="198"/>
      <c r="AL98" s="198"/>
      <c r="AM98" s="198"/>
      <c r="AN98" s="198"/>
      <c r="AO98" s="198"/>
      <c r="AP98" s="198"/>
      <c r="AQ98" s="198"/>
      <c r="AR98" s="198"/>
      <c r="AS98" s="198"/>
      <c r="AT98" s="198"/>
      <c r="AU98" s="198"/>
      <c r="AV98" s="198"/>
      <c r="AW98" s="198"/>
      <c r="AX98" s="198"/>
      <c r="AY98" s="198"/>
      <c r="AZ98" s="198"/>
      <c r="BA98" s="198"/>
      <c r="BB98" s="198"/>
      <c r="BC98" s="198"/>
      <c r="BD98" s="198"/>
      <c r="BE98" s="198"/>
    </row>
    <row r="99" spans="1:57" x14ac:dyDescent="0.25">
      <c r="I99" s="12"/>
    </row>
    <row r="100" spans="1:57" x14ac:dyDescent="0.25">
      <c r="E100" s="231" t="s">
        <v>630</v>
      </c>
      <c r="F100" s="231"/>
      <c r="G100" s="231" t="str">
        <f xml:space="preserve"> SMU</f>
        <v>$ 000s</v>
      </c>
      <c r="H100" s="231"/>
      <c r="I100" s="232"/>
      <c r="J100" s="231">
        <f t="shared" ref="J100" si="140" xml:space="preserve"> I103</f>
        <v>0</v>
      </c>
      <c r="K100" s="231">
        <f t="shared" ref="K100" si="141" xml:space="preserve"> J103</f>
        <v>0</v>
      </c>
      <c r="L100" s="231">
        <f t="shared" ref="L100" si="142" xml:space="preserve"> K103</f>
        <v>0</v>
      </c>
      <c r="M100" s="231">
        <f t="shared" ref="M100" si="143" xml:space="preserve"> L103</f>
        <v>0</v>
      </c>
      <c r="N100" s="231">
        <f t="shared" ref="N100" si="144" xml:space="preserve"> M103</f>
        <v>0</v>
      </c>
      <c r="O100" s="231">
        <f t="shared" ref="O100" si="145" xml:space="preserve"> N103</f>
        <v>0</v>
      </c>
      <c r="P100" s="231">
        <f t="shared" ref="P100" si="146" xml:space="preserve"> O103</f>
        <v>0</v>
      </c>
      <c r="Q100" s="231">
        <f t="shared" ref="Q100" si="147" xml:space="preserve"> P103</f>
        <v>0</v>
      </c>
      <c r="R100" s="231">
        <f t="shared" ref="R100" si="148" xml:space="preserve"> Q103</f>
        <v>0</v>
      </c>
      <c r="S100" s="231">
        <f t="shared" ref="S100" si="149" xml:space="preserve"> R103</f>
        <v>0</v>
      </c>
      <c r="T100" s="231">
        <f t="shared" ref="T100" si="150" xml:space="preserve"> S103</f>
        <v>0</v>
      </c>
      <c r="U100" s="231">
        <f t="shared" ref="U100" si="151" xml:space="preserve"> T103</f>
        <v>0</v>
      </c>
      <c r="V100" s="231">
        <f t="shared" ref="V100" si="152" xml:space="preserve"> U103</f>
        <v>0</v>
      </c>
      <c r="W100" s="231">
        <f t="shared" ref="W100" si="153" xml:space="preserve"> V103</f>
        <v>0</v>
      </c>
      <c r="X100" s="231">
        <f t="shared" ref="X100" si="154" xml:space="preserve"> W103</f>
        <v>0</v>
      </c>
      <c r="Y100" s="231">
        <f t="shared" ref="Y100" si="155" xml:space="preserve"> X103</f>
        <v>0</v>
      </c>
      <c r="Z100" s="231">
        <f t="shared" ref="Z100" si="156" xml:space="preserve"> Y103</f>
        <v>1686.8609934382646</v>
      </c>
      <c r="AA100" s="231">
        <f t="shared" ref="AA100" si="157" xml:space="preserve"> Z103</f>
        <v>4383.2186482890411</v>
      </c>
      <c r="AB100" s="231">
        <f t="shared" ref="AB100" si="158" xml:space="preserve"> AA103</f>
        <v>7088.3025621312154</v>
      </c>
      <c r="AC100" s="231">
        <f t="shared" ref="AC100" si="159" xml:space="preserve"> AB103</f>
        <v>9800.7892796997476</v>
      </c>
      <c r="AD100" s="231">
        <f t="shared" ref="AD100" si="160" xml:space="preserve"> AC103</f>
        <v>12522.276393520477</v>
      </c>
      <c r="AE100" s="231">
        <f t="shared" ref="AE100" si="161" xml:space="preserve"> AD103</f>
        <v>15250.612201441412</v>
      </c>
      <c r="AF100" s="231">
        <f t="shared" ref="AF100" si="162" xml:space="preserve"> AE103</f>
        <v>17988.600168008714</v>
      </c>
      <c r="AG100" s="231">
        <f t="shared" ref="AG100" si="163" xml:space="preserve"> AF103</f>
        <v>20734.878153702793</v>
      </c>
      <c r="AH100" s="231">
        <f t="shared" ref="AH100" si="164" xml:space="preserve"> AG103</f>
        <v>23487.16738344077</v>
      </c>
      <c r="AI100" s="231">
        <f t="shared" ref="AI100" si="165" xml:space="preserve"> AH103</f>
        <v>26250.093808770762</v>
      </c>
      <c r="AJ100" s="231">
        <f t="shared" ref="AJ100" si="166" xml:space="preserve"> AI103</f>
        <v>29018.469084180382</v>
      </c>
      <c r="AK100" s="231">
        <f t="shared" ref="AK100" si="167" xml:space="preserve"> AJ103</f>
        <v>35244.487960064216</v>
      </c>
      <c r="AL100" s="231">
        <f t="shared" ref="AL100" si="168" xml:space="preserve"> AK103</f>
        <v>35244.487960064216</v>
      </c>
      <c r="AM100" s="231">
        <f t="shared" ref="AM100" si="169" xml:space="preserve"> AL103</f>
        <v>35244.487960064216</v>
      </c>
      <c r="AN100" s="231">
        <f t="shared" ref="AN100" si="170" xml:space="preserve"> AM103</f>
        <v>35244.487960064216</v>
      </c>
      <c r="AO100" s="231">
        <f t="shared" ref="AO100" si="171" xml:space="preserve"> AN103</f>
        <v>35244.487960064216</v>
      </c>
      <c r="AP100" s="231">
        <f t="shared" ref="AP100" si="172" xml:space="preserve"> AO103</f>
        <v>35244.487960064216</v>
      </c>
      <c r="AQ100" s="231">
        <f t="shared" ref="AQ100" si="173" xml:space="preserve"> AP103</f>
        <v>35244.487960064216</v>
      </c>
      <c r="AR100" s="231">
        <f t="shared" ref="AR100" si="174" xml:space="preserve"> AQ103</f>
        <v>35244.487960064216</v>
      </c>
      <c r="AS100" s="231">
        <f t="shared" ref="AS100" si="175" xml:space="preserve"> AR103</f>
        <v>35244.487960064216</v>
      </c>
      <c r="AT100" s="231">
        <f t="shared" ref="AT100" si="176" xml:space="preserve"> AS103</f>
        <v>35244.487960064216</v>
      </c>
      <c r="AU100" s="231">
        <f t="shared" ref="AU100" si="177" xml:space="preserve"> AT103</f>
        <v>35244.487960064216</v>
      </c>
      <c r="AV100" s="231">
        <f t="shared" ref="AV100" si="178" xml:space="preserve"> AU103</f>
        <v>35244.487960064216</v>
      </c>
      <c r="AW100" s="231">
        <f t="shared" ref="AW100" si="179" xml:space="preserve"> AV103</f>
        <v>35244.487960064216</v>
      </c>
      <c r="AX100" s="231">
        <f t="shared" ref="AX100" si="180" xml:space="preserve"> AW103</f>
        <v>35244.487960064216</v>
      </c>
      <c r="AY100" s="231">
        <f t="shared" ref="AY100" si="181" xml:space="preserve"> AX103</f>
        <v>35244.487960064216</v>
      </c>
      <c r="AZ100" s="231">
        <f t="shared" ref="AZ100" si="182" xml:space="preserve"> AY103</f>
        <v>35244.487960064216</v>
      </c>
      <c r="BA100" s="231">
        <f t="shared" ref="BA100" si="183" xml:space="preserve"> AZ103</f>
        <v>35244.487960064216</v>
      </c>
      <c r="BB100" s="231">
        <f t="shared" ref="BB100" si="184" xml:space="preserve"> BA103</f>
        <v>35244.487960064216</v>
      </c>
      <c r="BC100" s="231">
        <f t="shared" ref="BC100" si="185" xml:space="preserve"> BB103</f>
        <v>35244.487960064216</v>
      </c>
      <c r="BD100" s="231">
        <f t="shared" ref="BD100" si="186" xml:space="preserve"> BC103</f>
        <v>35244.487960064216</v>
      </c>
      <c r="BE100" s="231">
        <f t="shared" ref="BE100" si="187" xml:space="preserve"> BD103</f>
        <v>35244.487960064216</v>
      </c>
    </row>
    <row r="101" spans="1:57" s="603" customFormat="1" x14ac:dyDescent="0.25">
      <c r="A101" s="15"/>
      <c r="B101" s="15"/>
      <c r="C101" s="21"/>
      <c r="D101" s="49"/>
      <c r="E101" s="39" t="str">
        <f t="shared" ref="E101:BE101" si="188" xml:space="preserve"> E$97</f>
        <v>Construction debt drawdown - T1</v>
      </c>
      <c r="F101" s="39">
        <f t="shared" si="188"/>
        <v>0</v>
      </c>
      <c r="G101" s="39" t="str">
        <f t="shared" si="188"/>
        <v>$ 000s</v>
      </c>
      <c r="H101" s="39">
        <f t="shared" si="188"/>
        <v>35244.487960064216</v>
      </c>
      <c r="I101" s="39">
        <f t="shared" si="188"/>
        <v>0</v>
      </c>
      <c r="J101" s="39">
        <f t="shared" si="188"/>
        <v>0</v>
      </c>
      <c r="K101" s="39">
        <f t="shared" si="188"/>
        <v>0</v>
      </c>
      <c r="L101" s="39">
        <f t="shared" si="188"/>
        <v>0</v>
      </c>
      <c r="M101" s="39">
        <f t="shared" si="188"/>
        <v>0</v>
      </c>
      <c r="N101" s="39">
        <f t="shared" si="188"/>
        <v>0</v>
      </c>
      <c r="O101" s="39">
        <f t="shared" si="188"/>
        <v>0</v>
      </c>
      <c r="P101" s="39">
        <f t="shared" si="188"/>
        <v>0</v>
      </c>
      <c r="Q101" s="39">
        <f t="shared" si="188"/>
        <v>0</v>
      </c>
      <c r="R101" s="39">
        <f t="shared" si="188"/>
        <v>0</v>
      </c>
      <c r="S101" s="39">
        <f t="shared" si="188"/>
        <v>0</v>
      </c>
      <c r="T101" s="39">
        <f t="shared" si="188"/>
        <v>0</v>
      </c>
      <c r="U101" s="39">
        <f t="shared" si="188"/>
        <v>0</v>
      </c>
      <c r="V101" s="39">
        <f t="shared" si="188"/>
        <v>0</v>
      </c>
      <c r="W101" s="39">
        <f t="shared" si="188"/>
        <v>0</v>
      </c>
      <c r="X101" s="39">
        <f t="shared" si="188"/>
        <v>0</v>
      </c>
      <c r="Y101" s="39">
        <f t="shared" si="188"/>
        <v>1686.8609934382646</v>
      </c>
      <c r="Z101" s="39">
        <f t="shared" si="188"/>
        <v>2696.3576548507763</v>
      </c>
      <c r="AA101" s="39">
        <f t="shared" si="188"/>
        <v>2705.0839138421748</v>
      </c>
      <c r="AB101" s="39">
        <f t="shared" si="188"/>
        <v>2712.4867175685331</v>
      </c>
      <c r="AC101" s="39">
        <f t="shared" si="188"/>
        <v>2721.4871138207291</v>
      </c>
      <c r="AD101" s="39">
        <f t="shared" si="188"/>
        <v>2728.3358079209356</v>
      </c>
      <c r="AE101" s="39">
        <f t="shared" si="188"/>
        <v>2737.9879665673016</v>
      </c>
      <c r="AF101" s="39">
        <f t="shared" si="188"/>
        <v>2746.2779856940801</v>
      </c>
      <c r="AG101" s="39">
        <f t="shared" si="188"/>
        <v>2752.2892297379776</v>
      </c>
      <c r="AH101" s="39">
        <f t="shared" si="188"/>
        <v>2762.926425329993</v>
      </c>
      <c r="AI101" s="39">
        <f t="shared" si="188"/>
        <v>2768.3752754096199</v>
      </c>
      <c r="AJ101" s="39">
        <f t="shared" si="188"/>
        <v>6226.0188758838331</v>
      </c>
      <c r="AK101" s="39">
        <f t="shared" si="188"/>
        <v>0</v>
      </c>
      <c r="AL101" s="39">
        <f t="shared" si="188"/>
        <v>0</v>
      </c>
      <c r="AM101" s="39">
        <f t="shared" si="188"/>
        <v>0</v>
      </c>
      <c r="AN101" s="39">
        <f t="shared" si="188"/>
        <v>0</v>
      </c>
      <c r="AO101" s="39">
        <f t="shared" si="188"/>
        <v>0</v>
      </c>
      <c r="AP101" s="39">
        <f t="shared" si="188"/>
        <v>0</v>
      </c>
      <c r="AQ101" s="39">
        <f t="shared" si="188"/>
        <v>0</v>
      </c>
      <c r="AR101" s="39">
        <f t="shared" si="188"/>
        <v>0</v>
      </c>
      <c r="AS101" s="39">
        <f t="shared" si="188"/>
        <v>0</v>
      </c>
      <c r="AT101" s="39">
        <f t="shared" si="188"/>
        <v>0</v>
      </c>
      <c r="AU101" s="39">
        <f t="shared" si="188"/>
        <v>0</v>
      </c>
      <c r="AV101" s="39">
        <f t="shared" si="188"/>
        <v>0</v>
      </c>
      <c r="AW101" s="39">
        <f t="shared" si="188"/>
        <v>0</v>
      </c>
      <c r="AX101" s="39">
        <f t="shared" si="188"/>
        <v>0</v>
      </c>
      <c r="AY101" s="39">
        <f t="shared" si="188"/>
        <v>0</v>
      </c>
      <c r="AZ101" s="39">
        <f t="shared" si="188"/>
        <v>0</v>
      </c>
      <c r="BA101" s="39">
        <f t="shared" si="188"/>
        <v>0</v>
      </c>
      <c r="BB101" s="39">
        <f t="shared" si="188"/>
        <v>0</v>
      </c>
      <c r="BC101" s="39">
        <f t="shared" si="188"/>
        <v>0</v>
      </c>
      <c r="BD101" s="39">
        <f t="shared" si="188"/>
        <v>0</v>
      </c>
      <c r="BE101" s="39">
        <f t="shared" si="188"/>
        <v>0</v>
      </c>
    </row>
    <row r="102" spans="1:57" x14ac:dyDescent="0.25">
      <c r="E102" s="227" t="s">
        <v>93</v>
      </c>
      <c r="F102" s="227"/>
      <c r="G102" s="227"/>
      <c r="H102" s="227"/>
      <c r="I102" s="227"/>
      <c r="J102" s="227"/>
      <c r="K102" s="227"/>
      <c r="L102" s="227"/>
      <c r="M102" s="227"/>
      <c r="N102" s="227"/>
      <c r="O102" s="227"/>
      <c r="P102" s="227"/>
      <c r="Q102" s="227"/>
      <c r="R102" s="227"/>
      <c r="S102" s="227"/>
      <c r="T102" s="227"/>
      <c r="U102" s="227"/>
      <c r="V102" s="227"/>
      <c r="W102" s="227"/>
      <c r="X102" s="227"/>
      <c r="Y102" s="227"/>
      <c r="Z102" s="227"/>
      <c r="AA102" s="227"/>
      <c r="AB102" s="227"/>
      <c r="AC102" s="227"/>
      <c r="AD102" s="227"/>
      <c r="AE102" s="227"/>
      <c r="AF102" s="227"/>
      <c r="AG102" s="227"/>
      <c r="AH102" s="227"/>
      <c r="AI102" s="227"/>
      <c r="AJ102" s="227"/>
      <c r="AK102" s="227"/>
      <c r="AL102" s="227"/>
      <c r="AM102" s="227"/>
      <c r="AN102" s="227"/>
      <c r="AO102" s="227"/>
      <c r="AP102" s="227"/>
      <c r="AQ102" s="227"/>
      <c r="AR102" s="227"/>
      <c r="AS102" s="227"/>
      <c r="AT102" s="227"/>
      <c r="AU102" s="227"/>
      <c r="AV102" s="227"/>
      <c r="AW102" s="227"/>
      <c r="AX102" s="227"/>
      <c r="AY102" s="227"/>
      <c r="AZ102" s="227"/>
      <c r="BA102" s="227"/>
      <c r="BB102" s="227"/>
      <c r="BC102" s="227"/>
      <c r="BD102" s="227"/>
      <c r="BE102" s="227"/>
    </row>
    <row r="103" spans="1:57" x14ac:dyDescent="0.25">
      <c r="E103" s="236" t="s">
        <v>631</v>
      </c>
      <c r="F103" s="236"/>
      <c r="G103" s="236" t="str">
        <f xml:space="preserve"> SMU</f>
        <v>$ 000s</v>
      </c>
      <c r="H103" s="236"/>
      <c r="I103" s="237"/>
      <c r="J103" s="236">
        <f t="shared" ref="J103:K103" si="189" xml:space="preserve"> J100 + J101 - J102</f>
        <v>0</v>
      </c>
      <c r="K103" s="236">
        <f t="shared" si="189"/>
        <v>0</v>
      </c>
      <c r="L103" s="236">
        <f t="shared" ref="L103:BE103" si="190" xml:space="preserve"> L100 + L101 - L102</f>
        <v>0</v>
      </c>
      <c r="M103" s="236">
        <f t="shared" si="190"/>
        <v>0</v>
      </c>
      <c r="N103" s="236">
        <f t="shared" si="190"/>
        <v>0</v>
      </c>
      <c r="O103" s="236">
        <f t="shared" si="190"/>
        <v>0</v>
      </c>
      <c r="P103" s="236">
        <f t="shared" si="190"/>
        <v>0</v>
      </c>
      <c r="Q103" s="236">
        <f t="shared" si="190"/>
        <v>0</v>
      </c>
      <c r="R103" s="236">
        <f t="shared" si="190"/>
        <v>0</v>
      </c>
      <c r="S103" s="236">
        <f t="shared" si="190"/>
        <v>0</v>
      </c>
      <c r="T103" s="236">
        <f t="shared" si="190"/>
        <v>0</v>
      </c>
      <c r="U103" s="236">
        <f t="shared" si="190"/>
        <v>0</v>
      </c>
      <c r="V103" s="236">
        <f t="shared" si="190"/>
        <v>0</v>
      </c>
      <c r="W103" s="236">
        <f t="shared" si="190"/>
        <v>0</v>
      </c>
      <c r="X103" s="236">
        <f t="shared" si="190"/>
        <v>0</v>
      </c>
      <c r="Y103" s="236">
        <f t="shared" si="190"/>
        <v>1686.8609934382646</v>
      </c>
      <c r="Z103" s="236">
        <f t="shared" si="190"/>
        <v>4383.2186482890411</v>
      </c>
      <c r="AA103" s="236">
        <f t="shared" si="190"/>
        <v>7088.3025621312154</v>
      </c>
      <c r="AB103" s="236">
        <f t="shared" si="190"/>
        <v>9800.7892796997476</v>
      </c>
      <c r="AC103" s="236">
        <f t="shared" si="190"/>
        <v>12522.276393520477</v>
      </c>
      <c r="AD103" s="236">
        <f t="shared" si="190"/>
        <v>15250.612201441412</v>
      </c>
      <c r="AE103" s="236">
        <f t="shared" si="190"/>
        <v>17988.600168008714</v>
      </c>
      <c r="AF103" s="236">
        <f t="shared" si="190"/>
        <v>20734.878153702793</v>
      </c>
      <c r="AG103" s="236">
        <f t="shared" si="190"/>
        <v>23487.16738344077</v>
      </c>
      <c r="AH103" s="236">
        <f t="shared" si="190"/>
        <v>26250.093808770762</v>
      </c>
      <c r="AI103" s="236">
        <f t="shared" si="190"/>
        <v>29018.469084180382</v>
      </c>
      <c r="AJ103" s="236">
        <f t="shared" si="190"/>
        <v>35244.487960064216</v>
      </c>
      <c r="AK103" s="236">
        <f t="shared" si="190"/>
        <v>35244.487960064216</v>
      </c>
      <c r="AL103" s="236">
        <f t="shared" si="190"/>
        <v>35244.487960064216</v>
      </c>
      <c r="AM103" s="236">
        <f t="shared" si="190"/>
        <v>35244.487960064216</v>
      </c>
      <c r="AN103" s="236">
        <f t="shared" si="190"/>
        <v>35244.487960064216</v>
      </c>
      <c r="AO103" s="236">
        <f t="shared" si="190"/>
        <v>35244.487960064216</v>
      </c>
      <c r="AP103" s="236">
        <f t="shared" si="190"/>
        <v>35244.487960064216</v>
      </c>
      <c r="AQ103" s="236">
        <f t="shared" si="190"/>
        <v>35244.487960064216</v>
      </c>
      <c r="AR103" s="236">
        <f t="shared" si="190"/>
        <v>35244.487960064216</v>
      </c>
      <c r="AS103" s="236">
        <f t="shared" si="190"/>
        <v>35244.487960064216</v>
      </c>
      <c r="AT103" s="236">
        <f t="shared" si="190"/>
        <v>35244.487960064216</v>
      </c>
      <c r="AU103" s="236">
        <f t="shared" si="190"/>
        <v>35244.487960064216</v>
      </c>
      <c r="AV103" s="236">
        <f t="shared" si="190"/>
        <v>35244.487960064216</v>
      </c>
      <c r="AW103" s="236">
        <f t="shared" si="190"/>
        <v>35244.487960064216</v>
      </c>
      <c r="AX103" s="236">
        <f t="shared" si="190"/>
        <v>35244.487960064216</v>
      </c>
      <c r="AY103" s="236">
        <f t="shared" si="190"/>
        <v>35244.487960064216</v>
      </c>
      <c r="AZ103" s="236">
        <f t="shared" si="190"/>
        <v>35244.487960064216</v>
      </c>
      <c r="BA103" s="236">
        <f t="shared" si="190"/>
        <v>35244.487960064216</v>
      </c>
      <c r="BB103" s="236">
        <f t="shared" si="190"/>
        <v>35244.487960064216</v>
      </c>
      <c r="BC103" s="236">
        <f t="shared" si="190"/>
        <v>35244.487960064216</v>
      </c>
      <c r="BD103" s="236">
        <f t="shared" si="190"/>
        <v>35244.487960064216</v>
      </c>
      <c r="BE103" s="236">
        <f t="shared" si="190"/>
        <v>35244.487960064216</v>
      </c>
    </row>
    <row r="105" spans="1:57" x14ac:dyDescent="0.25">
      <c r="B105" s="15" t="s">
        <v>618</v>
      </c>
      <c r="I105" s="12"/>
    </row>
    <row r="106" spans="1:57" x14ac:dyDescent="0.25">
      <c r="E106" s="600" t="str">
        <f xml:space="preserve"> InpC!E$70</f>
        <v>Senior debt - T2 - % of debt</v>
      </c>
      <c r="F106" s="600">
        <f xml:space="preserve"> InpC!F$70</f>
        <v>0.35</v>
      </c>
      <c r="G106" s="600" t="str">
        <f xml:space="preserve"> InpC!G$70</f>
        <v>%</v>
      </c>
      <c r="I106" s="12"/>
    </row>
    <row r="107" spans="1:57" x14ac:dyDescent="0.25">
      <c r="E107" s="12" t="str">
        <f t="shared" ref="E107:BE107" si="191" xml:space="preserve"> E$87</f>
        <v>Funding requirement for construction debt</v>
      </c>
      <c r="F107" s="12">
        <f t="shared" si="191"/>
        <v>0</v>
      </c>
      <c r="G107" s="12" t="str">
        <f t="shared" si="191"/>
        <v>$ 000s</v>
      </c>
      <c r="H107" s="12">
        <f t="shared" si="191"/>
        <v>54222.289169329575</v>
      </c>
      <c r="I107" s="12">
        <f t="shared" si="191"/>
        <v>0</v>
      </c>
      <c r="J107" s="12">
        <f t="shared" si="191"/>
        <v>0</v>
      </c>
      <c r="K107" s="12">
        <f t="shared" si="191"/>
        <v>0</v>
      </c>
      <c r="L107" s="12">
        <f t="shared" si="191"/>
        <v>0</v>
      </c>
      <c r="M107" s="12">
        <f t="shared" si="191"/>
        <v>0</v>
      </c>
      <c r="N107" s="12">
        <f t="shared" si="191"/>
        <v>0</v>
      </c>
      <c r="O107" s="12">
        <f t="shared" si="191"/>
        <v>0</v>
      </c>
      <c r="P107" s="12">
        <f t="shared" si="191"/>
        <v>0</v>
      </c>
      <c r="Q107" s="12">
        <f t="shared" si="191"/>
        <v>0</v>
      </c>
      <c r="R107" s="12">
        <f t="shared" si="191"/>
        <v>0</v>
      </c>
      <c r="S107" s="12">
        <f t="shared" si="191"/>
        <v>0</v>
      </c>
      <c r="T107" s="12">
        <f t="shared" si="191"/>
        <v>0</v>
      </c>
      <c r="U107" s="12">
        <f t="shared" si="191"/>
        <v>0</v>
      </c>
      <c r="V107" s="12">
        <f t="shared" si="191"/>
        <v>0</v>
      </c>
      <c r="W107" s="12">
        <f t="shared" si="191"/>
        <v>0</v>
      </c>
      <c r="X107" s="12">
        <f t="shared" si="191"/>
        <v>0</v>
      </c>
      <c r="Y107" s="12">
        <f t="shared" si="191"/>
        <v>2595.1707591357917</v>
      </c>
      <c r="Z107" s="12">
        <f t="shared" si="191"/>
        <v>4148.2425459242713</v>
      </c>
      <c r="AA107" s="12">
        <f t="shared" si="191"/>
        <v>4161.6675597571921</v>
      </c>
      <c r="AB107" s="12">
        <f t="shared" si="191"/>
        <v>4173.0564885669737</v>
      </c>
      <c r="AC107" s="12">
        <f t="shared" si="191"/>
        <v>4186.9032520318906</v>
      </c>
      <c r="AD107" s="12">
        <f t="shared" si="191"/>
        <v>4197.4397044937468</v>
      </c>
      <c r="AE107" s="12">
        <f t="shared" si="191"/>
        <v>4212.2891793343097</v>
      </c>
      <c r="AF107" s="12">
        <f t="shared" si="191"/>
        <v>4225.0430549139692</v>
      </c>
      <c r="AG107" s="12">
        <f t="shared" si="191"/>
        <v>4234.2911226738115</v>
      </c>
      <c r="AH107" s="12">
        <f t="shared" si="191"/>
        <v>4250.6560389692195</v>
      </c>
      <c r="AI107" s="12">
        <f t="shared" si="191"/>
        <v>4259.038885245569</v>
      </c>
      <c r="AJ107" s="12">
        <f t="shared" si="191"/>
        <v>9578.4905782828191</v>
      </c>
      <c r="AK107" s="12">
        <f t="shared" si="191"/>
        <v>0</v>
      </c>
      <c r="AL107" s="12">
        <f t="shared" si="191"/>
        <v>0</v>
      </c>
      <c r="AM107" s="12">
        <f t="shared" si="191"/>
        <v>0</v>
      </c>
      <c r="AN107" s="12">
        <f t="shared" si="191"/>
        <v>0</v>
      </c>
      <c r="AO107" s="12">
        <f t="shared" si="191"/>
        <v>0</v>
      </c>
      <c r="AP107" s="12">
        <f t="shared" si="191"/>
        <v>0</v>
      </c>
      <c r="AQ107" s="12">
        <f t="shared" si="191"/>
        <v>0</v>
      </c>
      <c r="AR107" s="12">
        <f t="shared" si="191"/>
        <v>0</v>
      </c>
      <c r="AS107" s="12">
        <f t="shared" si="191"/>
        <v>0</v>
      </c>
      <c r="AT107" s="12">
        <f t="shared" si="191"/>
        <v>0</v>
      </c>
      <c r="AU107" s="12">
        <f t="shared" si="191"/>
        <v>0</v>
      </c>
      <c r="AV107" s="12">
        <f t="shared" si="191"/>
        <v>0</v>
      </c>
      <c r="AW107" s="12">
        <f t="shared" si="191"/>
        <v>0</v>
      </c>
      <c r="AX107" s="12">
        <f t="shared" si="191"/>
        <v>0</v>
      </c>
      <c r="AY107" s="12">
        <f t="shared" si="191"/>
        <v>0</v>
      </c>
      <c r="AZ107" s="12">
        <f t="shared" si="191"/>
        <v>0</v>
      </c>
      <c r="BA107" s="12">
        <f t="shared" si="191"/>
        <v>0</v>
      </c>
      <c r="BB107" s="12">
        <f t="shared" si="191"/>
        <v>0</v>
      </c>
      <c r="BC107" s="12">
        <f t="shared" si="191"/>
        <v>0</v>
      </c>
      <c r="BD107" s="12">
        <f t="shared" si="191"/>
        <v>0</v>
      </c>
      <c r="BE107" s="12">
        <f t="shared" si="191"/>
        <v>0</v>
      </c>
    </row>
    <row r="108" spans="1:57" x14ac:dyDescent="0.25">
      <c r="E108" s="12" t="s">
        <v>619</v>
      </c>
      <c r="G108" s="12" t="str">
        <f xml:space="preserve"> SMU</f>
        <v>$ 000s</v>
      </c>
      <c r="H108" s="12">
        <f xml:space="preserve"> SUM(J108:BE108)</f>
        <v>18977.801209265344</v>
      </c>
      <c r="I108" s="12"/>
      <c r="J108" s="12">
        <f t="shared" ref="J108" si="192" xml:space="preserve"> $F106 * J107</f>
        <v>0</v>
      </c>
      <c r="K108" s="12">
        <f t="shared" ref="K108:BE108" si="193" xml:space="preserve"> $F106 * K107</f>
        <v>0</v>
      </c>
      <c r="L108" s="12">
        <f t="shared" si="193"/>
        <v>0</v>
      </c>
      <c r="M108" s="12">
        <f t="shared" si="193"/>
        <v>0</v>
      </c>
      <c r="N108" s="12">
        <f t="shared" si="193"/>
        <v>0</v>
      </c>
      <c r="O108" s="12">
        <f t="shared" si="193"/>
        <v>0</v>
      </c>
      <c r="P108" s="12">
        <f t="shared" si="193"/>
        <v>0</v>
      </c>
      <c r="Q108" s="12">
        <f t="shared" si="193"/>
        <v>0</v>
      </c>
      <c r="R108" s="12">
        <f t="shared" si="193"/>
        <v>0</v>
      </c>
      <c r="S108" s="12">
        <f t="shared" si="193"/>
        <v>0</v>
      </c>
      <c r="T108" s="12">
        <f t="shared" si="193"/>
        <v>0</v>
      </c>
      <c r="U108" s="12">
        <f t="shared" si="193"/>
        <v>0</v>
      </c>
      <c r="V108" s="12">
        <f t="shared" si="193"/>
        <v>0</v>
      </c>
      <c r="W108" s="12">
        <f t="shared" si="193"/>
        <v>0</v>
      </c>
      <c r="X108" s="12">
        <f t="shared" si="193"/>
        <v>0</v>
      </c>
      <c r="Y108" s="12">
        <f t="shared" si="193"/>
        <v>908.30976569752704</v>
      </c>
      <c r="Z108" s="12">
        <f t="shared" si="193"/>
        <v>1451.8848910734948</v>
      </c>
      <c r="AA108" s="12">
        <f t="shared" si="193"/>
        <v>1456.5836459150171</v>
      </c>
      <c r="AB108" s="12">
        <f t="shared" si="193"/>
        <v>1460.5697709984406</v>
      </c>
      <c r="AC108" s="12">
        <f t="shared" si="193"/>
        <v>1465.4161382111615</v>
      </c>
      <c r="AD108" s="12">
        <f t="shared" si="193"/>
        <v>1469.1038965728112</v>
      </c>
      <c r="AE108" s="12">
        <f t="shared" si="193"/>
        <v>1474.3012127670083</v>
      </c>
      <c r="AF108" s="12">
        <f t="shared" si="193"/>
        <v>1478.765069219889</v>
      </c>
      <c r="AG108" s="12">
        <f t="shared" si="193"/>
        <v>1482.0018929358339</v>
      </c>
      <c r="AH108" s="12">
        <f t="shared" si="193"/>
        <v>1487.7296136392267</v>
      </c>
      <c r="AI108" s="12">
        <f t="shared" si="193"/>
        <v>1490.663609835949</v>
      </c>
      <c r="AJ108" s="12">
        <f t="shared" si="193"/>
        <v>3352.4717023989865</v>
      </c>
      <c r="AK108" s="12">
        <f t="shared" si="193"/>
        <v>0</v>
      </c>
      <c r="AL108" s="12">
        <f t="shared" si="193"/>
        <v>0</v>
      </c>
      <c r="AM108" s="12">
        <f t="shared" si="193"/>
        <v>0</v>
      </c>
      <c r="AN108" s="12">
        <f t="shared" si="193"/>
        <v>0</v>
      </c>
      <c r="AO108" s="12">
        <f t="shared" si="193"/>
        <v>0</v>
      </c>
      <c r="AP108" s="12">
        <f t="shared" si="193"/>
        <v>0</v>
      </c>
      <c r="AQ108" s="12">
        <f t="shared" si="193"/>
        <v>0</v>
      </c>
      <c r="AR108" s="12">
        <f t="shared" si="193"/>
        <v>0</v>
      </c>
      <c r="AS108" s="12">
        <f t="shared" si="193"/>
        <v>0</v>
      </c>
      <c r="AT108" s="12">
        <f t="shared" si="193"/>
        <v>0</v>
      </c>
      <c r="AU108" s="12">
        <f t="shared" si="193"/>
        <v>0</v>
      </c>
      <c r="AV108" s="12">
        <f t="shared" si="193"/>
        <v>0</v>
      </c>
      <c r="AW108" s="12">
        <f t="shared" si="193"/>
        <v>0</v>
      </c>
      <c r="AX108" s="12">
        <f t="shared" si="193"/>
        <v>0</v>
      </c>
      <c r="AY108" s="12">
        <f t="shared" si="193"/>
        <v>0</v>
      </c>
      <c r="AZ108" s="12">
        <f t="shared" si="193"/>
        <v>0</v>
      </c>
      <c r="BA108" s="12">
        <f t="shared" si="193"/>
        <v>0</v>
      </c>
      <c r="BB108" s="12">
        <f t="shared" si="193"/>
        <v>0</v>
      </c>
      <c r="BC108" s="12">
        <f t="shared" si="193"/>
        <v>0</v>
      </c>
      <c r="BD108" s="12">
        <f t="shared" si="193"/>
        <v>0</v>
      </c>
      <c r="BE108" s="12">
        <f t="shared" si="193"/>
        <v>0</v>
      </c>
    </row>
    <row r="109" spans="1:57" x14ac:dyDescent="0.25">
      <c r="I109" s="12"/>
    </row>
    <row r="110" spans="1:57" x14ac:dyDescent="0.25">
      <c r="E110" s="151" t="str">
        <f xml:space="preserve"> InpC!E$81</f>
        <v>Construction debt - T2 commitment amount</v>
      </c>
      <c r="F110" s="151">
        <f xml:space="preserve"> InpC!F$81</f>
        <v>21000</v>
      </c>
      <c r="G110" s="151" t="str">
        <f xml:space="preserve"> InpC!G$81</f>
        <v>$ 000s</v>
      </c>
      <c r="H110" s="39"/>
    </row>
    <row r="111" spans="1:57" x14ac:dyDescent="0.25">
      <c r="E111" s="12" t="str">
        <f t="shared" ref="E111:BE111" si="194" xml:space="preserve"> E$108</f>
        <v>Funding requirement for construction debt - T2</v>
      </c>
      <c r="F111" s="12">
        <f t="shared" si="194"/>
        <v>0</v>
      </c>
      <c r="G111" s="12" t="str">
        <f t="shared" si="194"/>
        <v>$ 000s</v>
      </c>
      <c r="H111" s="12">
        <f t="shared" si="194"/>
        <v>18977.801209265344</v>
      </c>
      <c r="I111" s="12">
        <f t="shared" si="194"/>
        <v>0</v>
      </c>
      <c r="J111" s="12">
        <f t="shared" si="194"/>
        <v>0</v>
      </c>
      <c r="K111" s="12">
        <f t="shared" si="194"/>
        <v>0</v>
      </c>
      <c r="L111" s="12">
        <f t="shared" si="194"/>
        <v>0</v>
      </c>
      <c r="M111" s="12">
        <f t="shared" si="194"/>
        <v>0</v>
      </c>
      <c r="N111" s="12">
        <f t="shared" si="194"/>
        <v>0</v>
      </c>
      <c r="O111" s="12">
        <f t="shared" si="194"/>
        <v>0</v>
      </c>
      <c r="P111" s="12">
        <f t="shared" si="194"/>
        <v>0</v>
      </c>
      <c r="Q111" s="12">
        <f t="shared" si="194"/>
        <v>0</v>
      </c>
      <c r="R111" s="12">
        <f t="shared" si="194"/>
        <v>0</v>
      </c>
      <c r="S111" s="12">
        <f t="shared" si="194"/>
        <v>0</v>
      </c>
      <c r="T111" s="12">
        <f t="shared" si="194"/>
        <v>0</v>
      </c>
      <c r="U111" s="12">
        <f t="shared" si="194"/>
        <v>0</v>
      </c>
      <c r="V111" s="12">
        <f t="shared" si="194"/>
        <v>0</v>
      </c>
      <c r="W111" s="12">
        <f t="shared" si="194"/>
        <v>0</v>
      </c>
      <c r="X111" s="12">
        <f t="shared" si="194"/>
        <v>0</v>
      </c>
      <c r="Y111" s="12">
        <f t="shared" si="194"/>
        <v>908.30976569752704</v>
      </c>
      <c r="Z111" s="12">
        <f t="shared" si="194"/>
        <v>1451.8848910734948</v>
      </c>
      <c r="AA111" s="12">
        <f t="shared" si="194"/>
        <v>1456.5836459150171</v>
      </c>
      <c r="AB111" s="12">
        <f t="shared" si="194"/>
        <v>1460.5697709984406</v>
      </c>
      <c r="AC111" s="12">
        <f t="shared" si="194"/>
        <v>1465.4161382111615</v>
      </c>
      <c r="AD111" s="12">
        <f t="shared" si="194"/>
        <v>1469.1038965728112</v>
      </c>
      <c r="AE111" s="12">
        <f t="shared" si="194"/>
        <v>1474.3012127670083</v>
      </c>
      <c r="AF111" s="12">
        <f t="shared" si="194"/>
        <v>1478.765069219889</v>
      </c>
      <c r="AG111" s="12">
        <f t="shared" si="194"/>
        <v>1482.0018929358339</v>
      </c>
      <c r="AH111" s="12">
        <f t="shared" si="194"/>
        <v>1487.7296136392267</v>
      </c>
      <c r="AI111" s="12">
        <f t="shared" si="194"/>
        <v>1490.663609835949</v>
      </c>
      <c r="AJ111" s="12">
        <f t="shared" si="194"/>
        <v>3352.4717023989865</v>
      </c>
      <c r="AK111" s="12">
        <f t="shared" si="194"/>
        <v>0</v>
      </c>
      <c r="AL111" s="12">
        <f t="shared" si="194"/>
        <v>0</v>
      </c>
      <c r="AM111" s="12">
        <f t="shared" si="194"/>
        <v>0</v>
      </c>
      <c r="AN111" s="12">
        <f t="shared" si="194"/>
        <v>0</v>
      </c>
      <c r="AO111" s="12">
        <f t="shared" si="194"/>
        <v>0</v>
      </c>
      <c r="AP111" s="12">
        <f t="shared" si="194"/>
        <v>0</v>
      </c>
      <c r="AQ111" s="12">
        <f t="shared" si="194"/>
        <v>0</v>
      </c>
      <c r="AR111" s="12">
        <f t="shared" si="194"/>
        <v>0</v>
      </c>
      <c r="AS111" s="12">
        <f t="shared" si="194"/>
        <v>0</v>
      </c>
      <c r="AT111" s="12">
        <f t="shared" si="194"/>
        <v>0</v>
      </c>
      <c r="AU111" s="12">
        <f t="shared" si="194"/>
        <v>0</v>
      </c>
      <c r="AV111" s="12">
        <f t="shared" si="194"/>
        <v>0</v>
      </c>
      <c r="AW111" s="12">
        <f t="shared" si="194"/>
        <v>0</v>
      </c>
      <c r="AX111" s="12">
        <f t="shared" si="194"/>
        <v>0</v>
      </c>
      <c r="AY111" s="12">
        <f t="shared" si="194"/>
        <v>0</v>
      </c>
      <c r="AZ111" s="12">
        <f t="shared" si="194"/>
        <v>0</v>
      </c>
      <c r="BA111" s="12">
        <f t="shared" si="194"/>
        <v>0</v>
      </c>
      <c r="BB111" s="12">
        <f t="shared" si="194"/>
        <v>0</v>
      </c>
      <c r="BC111" s="12">
        <f t="shared" si="194"/>
        <v>0</v>
      </c>
      <c r="BD111" s="12">
        <f t="shared" si="194"/>
        <v>0</v>
      </c>
      <c r="BE111" s="12">
        <f t="shared" si="194"/>
        <v>0</v>
      </c>
    </row>
    <row r="112" spans="1:57" x14ac:dyDescent="0.25">
      <c r="E112" s="197" t="str">
        <f xml:space="preserve"> ConTime!E$82</f>
        <v>Construction period flag</v>
      </c>
      <c r="F112" s="197">
        <f xml:space="preserve"> ConTime!F$82</f>
        <v>0</v>
      </c>
      <c r="G112" s="197" t="str">
        <f xml:space="preserve"> ConTime!G$82</f>
        <v>flag</v>
      </c>
      <c r="H112" s="197">
        <f xml:space="preserve"> ConTime!H$82</f>
        <v>18</v>
      </c>
      <c r="I112" s="197">
        <f xml:space="preserve"> ConTime!I$82</f>
        <v>0</v>
      </c>
      <c r="J112" s="197">
        <f xml:space="preserve"> ConTime!J$82</f>
        <v>0</v>
      </c>
      <c r="K112" s="197">
        <f xml:space="preserve"> ConTime!K$82</f>
        <v>0</v>
      </c>
      <c r="L112" s="197">
        <f xml:space="preserve"> ConTime!L$82</f>
        <v>0</v>
      </c>
      <c r="M112" s="197">
        <f xml:space="preserve"> ConTime!M$82</f>
        <v>0</v>
      </c>
      <c r="N112" s="197">
        <f xml:space="preserve"> ConTime!N$82</f>
        <v>0</v>
      </c>
      <c r="O112" s="197">
        <f xml:space="preserve"> ConTime!O$82</f>
        <v>0</v>
      </c>
      <c r="P112" s="197">
        <f xml:space="preserve"> ConTime!P$82</f>
        <v>0</v>
      </c>
      <c r="Q112" s="197">
        <f xml:space="preserve"> ConTime!Q$82</f>
        <v>0</v>
      </c>
      <c r="R112" s="197">
        <f xml:space="preserve"> ConTime!R$82</f>
        <v>0</v>
      </c>
      <c r="S112" s="197">
        <f xml:space="preserve"> ConTime!S$82</f>
        <v>1</v>
      </c>
      <c r="T112" s="197">
        <f xml:space="preserve"> ConTime!T$82</f>
        <v>1</v>
      </c>
      <c r="U112" s="197">
        <f xml:space="preserve"> ConTime!U$82</f>
        <v>1</v>
      </c>
      <c r="V112" s="197">
        <f xml:space="preserve"> ConTime!V$82</f>
        <v>1</v>
      </c>
      <c r="W112" s="197">
        <f xml:space="preserve"> ConTime!W$82</f>
        <v>1</v>
      </c>
      <c r="X112" s="197">
        <f xml:space="preserve"> ConTime!X$82</f>
        <v>1</v>
      </c>
      <c r="Y112" s="197">
        <f xml:space="preserve"> ConTime!Y$82</f>
        <v>1</v>
      </c>
      <c r="Z112" s="197">
        <f xml:space="preserve"> ConTime!Z$82</f>
        <v>1</v>
      </c>
      <c r="AA112" s="197">
        <f xml:space="preserve"> ConTime!AA$82</f>
        <v>1</v>
      </c>
      <c r="AB112" s="197">
        <f xml:space="preserve"> ConTime!AB$82</f>
        <v>1</v>
      </c>
      <c r="AC112" s="197">
        <f xml:space="preserve"> ConTime!AC$82</f>
        <v>1</v>
      </c>
      <c r="AD112" s="197">
        <f xml:space="preserve"> ConTime!AD$82</f>
        <v>1</v>
      </c>
      <c r="AE112" s="197">
        <f xml:space="preserve"> ConTime!AE$82</f>
        <v>1</v>
      </c>
      <c r="AF112" s="197">
        <f xml:space="preserve"> ConTime!AF$82</f>
        <v>1</v>
      </c>
      <c r="AG112" s="197">
        <f xml:space="preserve"> ConTime!AG$82</f>
        <v>1</v>
      </c>
      <c r="AH112" s="197">
        <f xml:space="preserve"> ConTime!AH$82</f>
        <v>1</v>
      </c>
      <c r="AI112" s="197">
        <f xml:space="preserve"> ConTime!AI$82</f>
        <v>1</v>
      </c>
      <c r="AJ112" s="197">
        <f xml:space="preserve"> ConTime!AJ$82</f>
        <v>1</v>
      </c>
      <c r="AK112" s="197">
        <f xml:space="preserve"> ConTime!AK$82</f>
        <v>0</v>
      </c>
      <c r="AL112" s="197">
        <f xml:space="preserve"> ConTime!AL$82</f>
        <v>0</v>
      </c>
      <c r="AM112" s="197">
        <f xml:space="preserve"> ConTime!AM$82</f>
        <v>0</v>
      </c>
      <c r="AN112" s="197">
        <f xml:space="preserve"> ConTime!AN$82</f>
        <v>0</v>
      </c>
      <c r="AO112" s="197">
        <f xml:space="preserve"> ConTime!AO$82</f>
        <v>0</v>
      </c>
      <c r="AP112" s="197">
        <f xml:space="preserve"> ConTime!AP$82</f>
        <v>0</v>
      </c>
      <c r="AQ112" s="197">
        <f xml:space="preserve"> ConTime!AQ$82</f>
        <v>0</v>
      </c>
      <c r="AR112" s="197">
        <f xml:space="preserve"> ConTime!AR$82</f>
        <v>0</v>
      </c>
      <c r="AS112" s="197">
        <f xml:space="preserve"> ConTime!AS$82</f>
        <v>0</v>
      </c>
      <c r="AT112" s="197">
        <f xml:space="preserve"> ConTime!AT$82</f>
        <v>0</v>
      </c>
      <c r="AU112" s="197">
        <f xml:space="preserve"> ConTime!AU$82</f>
        <v>0</v>
      </c>
      <c r="AV112" s="197">
        <f xml:space="preserve"> ConTime!AV$82</f>
        <v>0</v>
      </c>
      <c r="AW112" s="197">
        <f xml:space="preserve"> ConTime!AW$82</f>
        <v>0</v>
      </c>
      <c r="AX112" s="197">
        <f xml:space="preserve"> ConTime!AX$82</f>
        <v>0</v>
      </c>
      <c r="AY112" s="197">
        <f xml:space="preserve"> ConTime!AY$82</f>
        <v>0</v>
      </c>
      <c r="AZ112" s="197">
        <f xml:space="preserve"> ConTime!AZ$82</f>
        <v>0</v>
      </c>
      <c r="BA112" s="197">
        <f xml:space="preserve"> ConTime!BA$82</f>
        <v>0</v>
      </c>
      <c r="BB112" s="197">
        <f xml:space="preserve"> ConTime!BB$82</f>
        <v>0</v>
      </c>
      <c r="BC112" s="197">
        <f xml:space="preserve"> ConTime!BC$82</f>
        <v>0</v>
      </c>
      <c r="BD112" s="197">
        <f xml:space="preserve"> ConTime!BD$82</f>
        <v>0</v>
      </c>
      <c r="BE112" s="197">
        <f xml:space="preserve"> ConTime!BE$82</f>
        <v>0</v>
      </c>
    </row>
    <row r="113" spans="1:57" x14ac:dyDescent="0.25">
      <c r="E113" s="12" t="s">
        <v>620</v>
      </c>
      <c r="G113" s="12" t="str">
        <f xml:space="preserve"> SMU</f>
        <v>$ 000s</v>
      </c>
      <c r="H113" s="12">
        <f xml:space="preserve"> SUM(J113:BE113)</f>
        <v>18977.801209265344</v>
      </c>
      <c r="I113" s="12"/>
      <c r="J113" s="12">
        <f xml:space="preserve"> MIN(J111, $F110 - SUM($I113:I113)) * J112</f>
        <v>0</v>
      </c>
      <c r="K113" s="12">
        <f xml:space="preserve"> MIN(K111, $F110 - SUM($I113:J113)) * K112</f>
        <v>0</v>
      </c>
      <c r="L113" s="12">
        <f xml:space="preserve"> MIN(L111, $F110 - SUM($I113:K113)) * L112</f>
        <v>0</v>
      </c>
      <c r="M113" s="12">
        <f xml:space="preserve"> MIN(M111, $F110 - SUM($I113:L113)) * M112</f>
        <v>0</v>
      </c>
      <c r="N113" s="12">
        <f xml:space="preserve"> MIN(N111, $F110 - SUM($I113:M113)) * N112</f>
        <v>0</v>
      </c>
      <c r="O113" s="12">
        <f xml:space="preserve"> MIN(O111, $F110 - SUM($I113:N113)) * O112</f>
        <v>0</v>
      </c>
      <c r="P113" s="12">
        <f xml:space="preserve"> MIN(P111, $F110 - SUM($I113:O113)) * P112</f>
        <v>0</v>
      </c>
      <c r="Q113" s="12">
        <f xml:space="preserve"> MIN(Q111, $F110 - SUM($I113:P113)) * Q112</f>
        <v>0</v>
      </c>
      <c r="R113" s="12">
        <f xml:space="preserve"> MIN(R111, $F110 - SUM($I113:Q113)) * R112</f>
        <v>0</v>
      </c>
      <c r="S113" s="12">
        <f xml:space="preserve"> MIN(S111, $F110 - SUM($I113:R113)) * S112</f>
        <v>0</v>
      </c>
      <c r="T113" s="12">
        <f xml:space="preserve"> MIN(T111, $F110 - SUM($I113:S113)) * T112</f>
        <v>0</v>
      </c>
      <c r="U113" s="12">
        <f xml:space="preserve"> MIN(U111, $F110 - SUM($I113:T113)) * U112</f>
        <v>0</v>
      </c>
      <c r="V113" s="12">
        <f xml:space="preserve"> MIN(V111, $F110 - SUM($I113:U113)) * V112</f>
        <v>0</v>
      </c>
      <c r="W113" s="12">
        <f xml:space="preserve"> MIN(W111, $F110 - SUM($I113:V113)) * W112</f>
        <v>0</v>
      </c>
      <c r="X113" s="12">
        <f xml:space="preserve"> MIN(X111, $F110 - SUM($I113:W113)) * X112</f>
        <v>0</v>
      </c>
      <c r="Y113" s="12">
        <f xml:space="preserve"> MIN(Y111, $F110 - SUM($I113:X113)) * Y112</f>
        <v>908.30976569752704</v>
      </c>
      <c r="Z113" s="12">
        <f xml:space="preserve"> MIN(Z111, $F110 - SUM($I113:Y113)) * Z112</f>
        <v>1451.8848910734948</v>
      </c>
      <c r="AA113" s="12">
        <f xml:space="preserve"> MIN(AA111, $F110 - SUM($I113:Z113)) * AA112</f>
        <v>1456.5836459150171</v>
      </c>
      <c r="AB113" s="12">
        <f xml:space="preserve"> MIN(AB111, $F110 - SUM($I113:AA113)) * AB112</f>
        <v>1460.5697709984406</v>
      </c>
      <c r="AC113" s="12">
        <f xml:space="preserve"> MIN(AC111, $F110 - SUM($I113:AB113)) * AC112</f>
        <v>1465.4161382111615</v>
      </c>
      <c r="AD113" s="12">
        <f xml:space="preserve"> MIN(AD111, $F110 - SUM($I113:AC113)) * AD112</f>
        <v>1469.1038965728112</v>
      </c>
      <c r="AE113" s="12">
        <f xml:space="preserve"> MIN(AE111, $F110 - SUM($I113:AD113)) * AE112</f>
        <v>1474.3012127670083</v>
      </c>
      <c r="AF113" s="12">
        <f xml:space="preserve"> MIN(AF111, $F110 - SUM($I113:AE113)) * AF112</f>
        <v>1478.765069219889</v>
      </c>
      <c r="AG113" s="12">
        <f xml:space="preserve"> MIN(AG111, $F110 - SUM($I113:AF113)) * AG112</f>
        <v>1482.0018929358339</v>
      </c>
      <c r="AH113" s="12">
        <f xml:space="preserve"> MIN(AH111, $F110 - SUM($I113:AG113)) * AH112</f>
        <v>1487.7296136392267</v>
      </c>
      <c r="AI113" s="12">
        <f xml:space="preserve"> MIN(AI111, $F110 - SUM($I113:AH113)) * AI112</f>
        <v>1490.663609835949</v>
      </c>
      <c r="AJ113" s="12">
        <f xml:space="preserve"> MIN(AJ111, $F110 - SUM($I113:AI113)) * AJ112</f>
        <v>3352.4717023989865</v>
      </c>
      <c r="AK113" s="12">
        <f xml:space="preserve"> MIN(AK111, $F110 - SUM($I113:AJ113)) * AK112</f>
        <v>0</v>
      </c>
      <c r="AL113" s="12">
        <f xml:space="preserve"> MIN(AL111, $F110 - SUM($I113:AK113)) * AL112</f>
        <v>0</v>
      </c>
      <c r="AM113" s="12">
        <f xml:space="preserve"> MIN(AM111, $F110 - SUM($I113:AL113)) * AM112</f>
        <v>0</v>
      </c>
      <c r="AN113" s="12">
        <f xml:space="preserve"> MIN(AN111, $F110 - SUM($I113:AM113)) * AN112</f>
        <v>0</v>
      </c>
      <c r="AO113" s="12">
        <f xml:space="preserve"> MIN(AO111, $F110 - SUM($I113:AN113)) * AO112</f>
        <v>0</v>
      </c>
      <c r="AP113" s="12">
        <f xml:space="preserve"> MIN(AP111, $F110 - SUM($I113:AO113)) * AP112</f>
        <v>0</v>
      </c>
      <c r="AQ113" s="12">
        <f xml:space="preserve"> MIN(AQ111, $F110 - SUM($I113:AP113)) * AQ112</f>
        <v>0</v>
      </c>
      <c r="AR113" s="12">
        <f xml:space="preserve"> MIN(AR111, $F110 - SUM($I113:AQ113)) * AR112</f>
        <v>0</v>
      </c>
      <c r="AS113" s="12">
        <f xml:space="preserve"> MIN(AS111, $F110 - SUM($I113:AR113)) * AS112</f>
        <v>0</v>
      </c>
      <c r="AT113" s="12">
        <f xml:space="preserve"> MIN(AT111, $F110 - SUM($I113:AS113)) * AT112</f>
        <v>0</v>
      </c>
      <c r="AU113" s="12">
        <f xml:space="preserve"> MIN(AU111, $F110 - SUM($I113:AT113)) * AU112</f>
        <v>0</v>
      </c>
      <c r="AV113" s="12">
        <f xml:space="preserve"> MIN(AV111, $F110 - SUM($I113:AU113)) * AV112</f>
        <v>0</v>
      </c>
      <c r="AW113" s="12">
        <f xml:space="preserve"> MIN(AW111, $F110 - SUM($I113:AV113)) * AW112</f>
        <v>0</v>
      </c>
      <c r="AX113" s="12">
        <f xml:space="preserve"> MIN(AX111, $F110 - SUM($I113:AW113)) * AX112</f>
        <v>0</v>
      </c>
      <c r="AY113" s="12">
        <f xml:space="preserve"> MIN(AY111, $F110 - SUM($I113:AX113)) * AY112</f>
        <v>0</v>
      </c>
      <c r="AZ113" s="12">
        <f xml:space="preserve"> MIN(AZ111, $F110 - SUM($I113:AY113)) * AZ112</f>
        <v>0</v>
      </c>
      <c r="BA113" s="12">
        <f xml:space="preserve"> MIN(BA111, $F110 - SUM($I113:AZ113)) * BA112</f>
        <v>0</v>
      </c>
      <c r="BB113" s="12">
        <f xml:space="preserve"> MIN(BB111, $F110 - SUM($I113:BA113)) * BB112</f>
        <v>0</v>
      </c>
      <c r="BC113" s="12">
        <f xml:space="preserve"> MIN(BC111, $F110 - SUM($I113:BB113)) * BC112</f>
        <v>0</v>
      </c>
      <c r="BD113" s="12">
        <f xml:space="preserve"> MIN(BD111, $F110 - SUM($I113:BC113)) * BD112</f>
        <v>0</v>
      </c>
      <c r="BE113" s="12">
        <f xml:space="preserve"> MIN(BE111, $F110 - SUM($I113:BD113)) * BE112</f>
        <v>0</v>
      </c>
    </row>
    <row r="114" spans="1:57" s="199" customFormat="1" x14ac:dyDescent="0.25">
      <c r="A114" s="147"/>
      <c r="B114" s="147"/>
      <c r="C114" s="148"/>
      <c r="D114" s="149"/>
      <c r="E114" s="198" t="s">
        <v>674</v>
      </c>
      <c r="F114" s="198">
        <f xml:space="preserve"> SUM(J113:BE113)</f>
        <v>18977.801209265344</v>
      </c>
      <c r="G114" s="198" t="str">
        <f xml:space="preserve"> SMU</f>
        <v>$ 000s</v>
      </c>
      <c r="H114" s="198"/>
      <c r="I114" s="198"/>
      <c r="J114" s="198"/>
      <c r="K114" s="198"/>
      <c r="L114" s="198"/>
      <c r="M114" s="198"/>
      <c r="N114" s="198"/>
      <c r="O114" s="198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98"/>
      <c r="AJ114" s="198"/>
      <c r="AK114" s="198"/>
      <c r="AL114" s="198"/>
      <c r="AM114" s="198"/>
      <c r="AN114" s="198"/>
      <c r="AO114" s="198"/>
      <c r="AP114" s="198"/>
      <c r="AQ114" s="198"/>
      <c r="AR114" s="198"/>
      <c r="AS114" s="198"/>
      <c r="AT114" s="198"/>
      <c r="AU114" s="198"/>
      <c r="AV114" s="198"/>
      <c r="AW114" s="198"/>
      <c r="AX114" s="198"/>
      <c r="AY114" s="198"/>
      <c r="AZ114" s="198"/>
      <c r="BA114" s="198"/>
      <c r="BB114" s="198"/>
      <c r="BC114" s="198"/>
      <c r="BD114" s="198"/>
      <c r="BE114" s="198"/>
    </row>
    <row r="115" spans="1:57" x14ac:dyDescent="0.25">
      <c r="I115" s="12"/>
    </row>
    <row r="116" spans="1:57" x14ac:dyDescent="0.25">
      <c r="E116" s="231" t="s">
        <v>632</v>
      </c>
      <c r="F116" s="231"/>
      <c r="G116" s="231" t="str">
        <f xml:space="preserve"> SMU</f>
        <v>$ 000s</v>
      </c>
      <c r="H116" s="231"/>
      <c r="I116" s="232"/>
      <c r="J116" s="231">
        <f t="shared" ref="J116" si="195" xml:space="preserve"> I119</f>
        <v>0</v>
      </c>
      <c r="K116" s="231">
        <f t="shared" ref="K116" si="196" xml:space="preserve"> J119</f>
        <v>0</v>
      </c>
      <c r="L116" s="231">
        <f t="shared" ref="L116" si="197" xml:space="preserve"> K119</f>
        <v>0</v>
      </c>
      <c r="M116" s="231">
        <f t="shared" ref="M116" si="198" xml:space="preserve"> L119</f>
        <v>0</v>
      </c>
      <c r="N116" s="231">
        <f t="shared" ref="N116" si="199" xml:space="preserve"> M119</f>
        <v>0</v>
      </c>
      <c r="O116" s="231">
        <f t="shared" ref="O116" si="200" xml:space="preserve"> N119</f>
        <v>0</v>
      </c>
      <c r="P116" s="231">
        <f t="shared" ref="P116" si="201" xml:space="preserve"> O119</f>
        <v>0</v>
      </c>
      <c r="Q116" s="231">
        <f t="shared" ref="Q116" si="202" xml:space="preserve"> P119</f>
        <v>0</v>
      </c>
      <c r="R116" s="231">
        <f t="shared" ref="R116" si="203" xml:space="preserve"> Q119</f>
        <v>0</v>
      </c>
      <c r="S116" s="231">
        <f t="shared" ref="S116" si="204" xml:space="preserve"> R119</f>
        <v>0</v>
      </c>
      <c r="T116" s="231">
        <f t="shared" ref="T116" si="205" xml:space="preserve"> S119</f>
        <v>0</v>
      </c>
      <c r="U116" s="231">
        <f t="shared" ref="U116" si="206" xml:space="preserve"> T119</f>
        <v>0</v>
      </c>
      <c r="V116" s="231">
        <f t="shared" ref="V116" si="207" xml:space="preserve"> U119</f>
        <v>0</v>
      </c>
      <c r="W116" s="231">
        <f t="shared" ref="W116" si="208" xml:space="preserve"> V119</f>
        <v>0</v>
      </c>
      <c r="X116" s="231">
        <f t="shared" ref="X116" si="209" xml:space="preserve"> W119</f>
        <v>0</v>
      </c>
      <c r="Y116" s="231">
        <f t="shared" ref="Y116" si="210" xml:space="preserve"> X119</f>
        <v>0</v>
      </c>
      <c r="Z116" s="231">
        <f t="shared" ref="Z116" si="211" xml:space="preserve"> Y119</f>
        <v>908.30976569752704</v>
      </c>
      <c r="AA116" s="231">
        <f t="shared" ref="AA116" si="212" xml:space="preserve"> Z119</f>
        <v>2360.194656771022</v>
      </c>
      <c r="AB116" s="231">
        <f t="shared" ref="AB116" si="213" xml:space="preserve"> AA119</f>
        <v>3816.7783026860388</v>
      </c>
      <c r="AC116" s="231">
        <f t="shared" ref="AC116" si="214" xml:space="preserve"> AB119</f>
        <v>5277.3480736844795</v>
      </c>
      <c r="AD116" s="231">
        <f t="shared" ref="AD116" si="215" xml:space="preserve"> AC119</f>
        <v>6742.764211895641</v>
      </c>
      <c r="AE116" s="231">
        <f t="shared" ref="AE116" si="216" xml:space="preserve"> AD119</f>
        <v>8211.8681084684522</v>
      </c>
      <c r="AF116" s="231">
        <f t="shared" ref="AF116" si="217" xml:space="preserve"> AE119</f>
        <v>9686.1693212354603</v>
      </c>
      <c r="AG116" s="231">
        <f t="shared" ref="AG116" si="218" xml:space="preserve"> AF119</f>
        <v>11164.93439045535</v>
      </c>
      <c r="AH116" s="231">
        <f t="shared" ref="AH116" si="219" xml:space="preserve"> AG119</f>
        <v>12646.936283391184</v>
      </c>
      <c r="AI116" s="231">
        <f t="shared" ref="AI116" si="220" xml:space="preserve"> AH119</f>
        <v>14134.665897030411</v>
      </c>
      <c r="AJ116" s="231">
        <f t="shared" ref="AJ116" si="221" xml:space="preserve"> AI119</f>
        <v>15625.329506866359</v>
      </c>
      <c r="AK116" s="231">
        <f t="shared" ref="AK116" si="222" xml:space="preserve"> AJ119</f>
        <v>18977.801209265344</v>
      </c>
      <c r="AL116" s="231">
        <f t="shared" ref="AL116" si="223" xml:space="preserve"> AK119</f>
        <v>18977.801209265344</v>
      </c>
      <c r="AM116" s="231">
        <f t="shared" ref="AM116" si="224" xml:space="preserve"> AL119</f>
        <v>18977.801209265344</v>
      </c>
      <c r="AN116" s="231">
        <f t="shared" ref="AN116" si="225" xml:space="preserve"> AM119</f>
        <v>18977.801209265344</v>
      </c>
      <c r="AO116" s="231">
        <f t="shared" ref="AO116" si="226" xml:space="preserve"> AN119</f>
        <v>18977.801209265344</v>
      </c>
      <c r="AP116" s="231">
        <f t="shared" ref="AP116" si="227" xml:space="preserve"> AO119</f>
        <v>18977.801209265344</v>
      </c>
      <c r="AQ116" s="231">
        <f t="shared" ref="AQ116" si="228" xml:space="preserve"> AP119</f>
        <v>18977.801209265344</v>
      </c>
      <c r="AR116" s="231">
        <f t="shared" ref="AR116" si="229" xml:space="preserve"> AQ119</f>
        <v>18977.801209265344</v>
      </c>
      <c r="AS116" s="231">
        <f t="shared" ref="AS116" si="230" xml:space="preserve"> AR119</f>
        <v>18977.801209265344</v>
      </c>
      <c r="AT116" s="231">
        <f t="shared" ref="AT116" si="231" xml:space="preserve"> AS119</f>
        <v>18977.801209265344</v>
      </c>
      <c r="AU116" s="231">
        <f t="shared" ref="AU116" si="232" xml:space="preserve"> AT119</f>
        <v>18977.801209265344</v>
      </c>
      <c r="AV116" s="231">
        <f t="shared" ref="AV116" si="233" xml:space="preserve"> AU119</f>
        <v>18977.801209265344</v>
      </c>
      <c r="AW116" s="231">
        <f t="shared" ref="AW116" si="234" xml:space="preserve"> AV119</f>
        <v>18977.801209265344</v>
      </c>
      <c r="AX116" s="231">
        <f t="shared" ref="AX116" si="235" xml:space="preserve"> AW119</f>
        <v>18977.801209265344</v>
      </c>
      <c r="AY116" s="231">
        <f t="shared" ref="AY116" si="236" xml:space="preserve"> AX119</f>
        <v>18977.801209265344</v>
      </c>
      <c r="AZ116" s="231">
        <f t="shared" ref="AZ116" si="237" xml:space="preserve"> AY119</f>
        <v>18977.801209265344</v>
      </c>
      <c r="BA116" s="231">
        <f t="shared" ref="BA116" si="238" xml:space="preserve"> AZ119</f>
        <v>18977.801209265344</v>
      </c>
      <c r="BB116" s="231">
        <f t="shared" ref="BB116" si="239" xml:space="preserve"> BA119</f>
        <v>18977.801209265344</v>
      </c>
      <c r="BC116" s="231">
        <f t="shared" ref="BC116" si="240" xml:space="preserve"> BB119</f>
        <v>18977.801209265344</v>
      </c>
      <c r="BD116" s="231">
        <f t="shared" ref="BD116" si="241" xml:space="preserve"> BC119</f>
        <v>18977.801209265344</v>
      </c>
      <c r="BE116" s="231">
        <f t="shared" ref="BE116" si="242" xml:space="preserve"> BD119</f>
        <v>18977.801209265344</v>
      </c>
    </row>
    <row r="117" spans="1:57" s="603" customFormat="1" x14ac:dyDescent="0.25">
      <c r="A117" s="15"/>
      <c r="B117" s="15"/>
      <c r="C117" s="21"/>
      <c r="D117" s="49"/>
      <c r="E117" s="39" t="str">
        <f t="shared" ref="E117:BE117" si="243" xml:space="preserve"> E$113</f>
        <v>Construction debt drawdown - T2</v>
      </c>
      <c r="F117" s="39">
        <f t="shared" si="243"/>
        <v>0</v>
      </c>
      <c r="G117" s="39" t="str">
        <f t="shared" si="243"/>
        <v>$ 000s</v>
      </c>
      <c r="H117" s="39">
        <f t="shared" si="243"/>
        <v>18977.801209265344</v>
      </c>
      <c r="I117" s="39">
        <f t="shared" si="243"/>
        <v>0</v>
      </c>
      <c r="J117" s="39">
        <f t="shared" si="243"/>
        <v>0</v>
      </c>
      <c r="K117" s="39">
        <f t="shared" si="243"/>
        <v>0</v>
      </c>
      <c r="L117" s="39">
        <f t="shared" si="243"/>
        <v>0</v>
      </c>
      <c r="M117" s="39">
        <f t="shared" si="243"/>
        <v>0</v>
      </c>
      <c r="N117" s="39">
        <f t="shared" si="243"/>
        <v>0</v>
      </c>
      <c r="O117" s="39">
        <f t="shared" si="243"/>
        <v>0</v>
      </c>
      <c r="P117" s="39">
        <f t="shared" si="243"/>
        <v>0</v>
      </c>
      <c r="Q117" s="39">
        <f t="shared" si="243"/>
        <v>0</v>
      </c>
      <c r="R117" s="39">
        <f t="shared" si="243"/>
        <v>0</v>
      </c>
      <c r="S117" s="39">
        <f t="shared" si="243"/>
        <v>0</v>
      </c>
      <c r="T117" s="39">
        <f t="shared" si="243"/>
        <v>0</v>
      </c>
      <c r="U117" s="39">
        <f t="shared" si="243"/>
        <v>0</v>
      </c>
      <c r="V117" s="39">
        <f t="shared" si="243"/>
        <v>0</v>
      </c>
      <c r="W117" s="39">
        <f t="shared" si="243"/>
        <v>0</v>
      </c>
      <c r="X117" s="39">
        <f t="shared" si="243"/>
        <v>0</v>
      </c>
      <c r="Y117" s="39">
        <f t="shared" si="243"/>
        <v>908.30976569752704</v>
      </c>
      <c r="Z117" s="39">
        <f t="shared" si="243"/>
        <v>1451.8848910734948</v>
      </c>
      <c r="AA117" s="39">
        <f t="shared" si="243"/>
        <v>1456.5836459150171</v>
      </c>
      <c r="AB117" s="39">
        <f t="shared" si="243"/>
        <v>1460.5697709984406</v>
      </c>
      <c r="AC117" s="39">
        <f t="shared" si="243"/>
        <v>1465.4161382111615</v>
      </c>
      <c r="AD117" s="39">
        <f t="shared" si="243"/>
        <v>1469.1038965728112</v>
      </c>
      <c r="AE117" s="39">
        <f t="shared" si="243"/>
        <v>1474.3012127670083</v>
      </c>
      <c r="AF117" s="39">
        <f t="shared" si="243"/>
        <v>1478.765069219889</v>
      </c>
      <c r="AG117" s="39">
        <f t="shared" si="243"/>
        <v>1482.0018929358339</v>
      </c>
      <c r="AH117" s="39">
        <f t="shared" si="243"/>
        <v>1487.7296136392267</v>
      </c>
      <c r="AI117" s="39">
        <f t="shared" si="243"/>
        <v>1490.663609835949</v>
      </c>
      <c r="AJ117" s="39">
        <f t="shared" si="243"/>
        <v>3352.4717023989865</v>
      </c>
      <c r="AK117" s="39">
        <f t="shared" si="243"/>
        <v>0</v>
      </c>
      <c r="AL117" s="39">
        <f t="shared" si="243"/>
        <v>0</v>
      </c>
      <c r="AM117" s="39">
        <f t="shared" si="243"/>
        <v>0</v>
      </c>
      <c r="AN117" s="39">
        <f t="shared" si="243"/>
        <v>0</v>
      </c>
      <c r="AO117" s="39">
        <f t="shared" si="243"/>
        <v>0</v>
      </c>
      <c r="AP117" s="39">
        <f t="shared" si="243"/>
        <v>0</v>
      </c>
      <c r="AQ117" s="39">
        <f t="shared" si="243"/>
        <v>0</v>
      </c>
      <c r="AR117" s="39">
        <f t="shared" si="243"/>
        <v>0</v>
      </c>
      <c r="AS117" s="39">
        <f t="shared" si="243"/>
        <v>0</v>
      </c>
      <c r="AT117" s="39">
        <f t="shared" si="243"/>
        <v>0</v>
      </c>
      <c r="AU117" s="39">
        <f t="shared" si="243"/>
        <v>0</v>
      </c>
      <c r="AV117" s="39">
        <f t="shared" si="243"/>
        <v>0</v>
      </c>
      <c r="AW117" s="39">
        <f t="shared" si="243"/>
        <v>0</v>
      </c>
      <c r="AX117" s="39">
        <f t="shared" si="243"/>
        <v>0</v>
      </c>
      <c r="AY117" s="39">
        <f t="shared" si="243"/>
        <v>0</v>
      </c>
      <c r="AZ117" s="39">
        <f t="shared" si="243"/>
        <v>0</v>
      </c>
      <c r="BA117" s="39">
        <f t="shared" si="243"/>
        <v>0</v>
      </c>
      <c r="BB117" s="39">
        <f t="shared" si="243"/>
        <v>0</v>
      </c>
      <c r="BC117" s="39">
        <f t="shared" si="243"/>
        <v>0</v>
      </c>
      <c r="BD117" s="39">
        <f t="shared" si="243"/>
        <v>0</v>
      </c>
      <c r="BE117" s="39">
        <f t="shared" si="243"/>
        <v>0</v>
      </c>
    </row>
    <row r="118" spans="1:57" x14ac:dyDescent="0.25">
      <c r="E118" s="227" t="s">
        <v>93</v>
      </c>
      <c r="F118" s="227"/>
      <c r="G118" s="227"/>
      <c r="H118" s="227"/>
      <c r="I118" s="227"/>
      <c r="J118" s="227"/>
      <c r="K118" s="227"/>
      <c r="L118" s="227"/>
      <c r="M118" s="227"/>
      <c r="N118" s="227"/>
      <c r="O118" s="227"/>
      <c r="P118" s="227"/>
      <c r="Q118" s="227"/>
      <c r="R118" s="227"/>
      <c r="S118" s="227"/>
      <c r="T118" s="227"/>
      <c r="U118" s="227"/>
      <c r="V118" s="227"/>
      <c r="W118" s="227"/>
      <c r="X118" s="227"/>
      <c r="Y118" s="227"/>
      <c r="Z118" s="227"/>
      <c r="AA118" s="227"/>
      <c r="AB118" s="227"/>
      <c r="AC118" s="227"/>
      <c r="AD118" s="227"/>
      <c r="AE118" s="227"/>
      <c r="AF118" s="227"/>
      <c r="AG118" s="227"/>
      <c r="AH118" s="227"/>
      <c r="AI118" s="227"/>
      <c r="AJ118" s="227"/>
      <c r="AK118" s="227"/>
      <c r="AL118" s="227"/>
      <c r="AM118" s="227"/>
      <c r="AN118" s="227"/>
      <c r="AO118" s="227"/>
      <c r="AP118" s="227"/>
      <c r="AQ118" s="227"/>
      <c r="AR118" s="227"/>
      <c r="AS118" s="227"/>
      <c r="AT118" s="227"/>
      <c r="AU118" s="227"/>
      <c r="AV118" s="227"/>
      <c r="AW118" s="227"/>
      <c r="AX118" s="227"/>
      <c r="AY118" s="227"/>
      <c r="AZ118" s="227"/>
      <c r="BA118" s="227"/>
      <c r="BB118" s="227"/>
      <c r="BC118" s="227"/>
      <c r="BD118" s="227"/>
      <c r="BE118" s="227"/>
    </row>
    <row r="119" spans="1:57" x14ac:dyDescent="0.25">
      <c r="E119" s="236" t="s">
        <v>633</v>
      </c>
      <c r="F119" s="236"/>
      <c r="G119" s="236" t="str">
        <f xml:space="preserve"> SMU</f>
        <v>$ 000s</v>
      </c>
      <c r="H119" s="236"/>
      <c r="I119" s="237"/>
      <c r="J119" s="236">
        <f t="shared" ref="J119:K119" si="244" xml:space="preserve"> J116 + J117 - J118</f>
        <v>0</v>
      </c>
      <c r="K119" s="236">
        <f t="shared" si="244"/>
        <v>0</v>
      </c>
      <c r="L119" s="236">
        <f t="shared" ref="L119:BE119" si="245" xml:space="preserve"> L116 + L117 - L118</f>
        <v>0</v>
      </c>
      <c r="M119" s="236">
        <f t="shared" si="245"/>
        <v>0</v>
      </c>
      <c r="N119" s="236">
        <f t="shared" si="245"/>
        <v>0</v>
      </c>
      <c r="O119" s="236">
        <f t="shared" si="245"/>
        <v>0</v>
      </c>
      <c r="P119" s="236">
        <f t="shared" si="245"/>
        <v>0</v>
      </c>
      <c r="Q119" s="236">
        <f t="shared" si="245"/>
        <v>0</v>
      </c>
      <c r="R119" s="236">
        <f t="shared" si="245"/>
        <v>0</v>
      </c>
      <c r="S119" s="236">
        <f t="shared" si="245"/>
        <v>0</v>
      </c>
      <c r="T119" s="236">
        <f t="shared" si="245"/>
        <v>0</v>
      </c>
      <c r="U119" s="236">
        <f t="shared" si="245"/>
        <v>0</v>
      </c>
      <c r="V119" s="236">
        <f t="shared" si="245"/>
        <v>0</v>
      </c>
      <c r="W119" s="236">
        <f t="shared" si="245"/>
        <v>0</v>
      </c>
      <c r="X119" s="236">
        <f t="shared" si="245"/>
        <v>0</v>
      </c>
      <c r="Y119" s="236">
        <f t="shared" si="245"/>
        <v>908.30976569752704</v>
      </c>
      <c r="Z119" s="236">
        <f t="shared" si="245"/>
        <v>2360.194656771022</v>
      </c>
      <c r="AA119" s="236">
        <f t="shared" si="245"/>
        <v>3816.7783026860388</v>
      </c>
      <c r="AB119" s="236">
        <f t="shared" si="245"/>
        <v>5277.3480736844795</v>
      </c>
      <c r="AC119" s="236">
        <f t="shared" si="245"/>
        <v>6742.764211895641</v>
      </c>
      <c r="AD119" s="236">
        <f t="shared" si="245"/>
        <v>8211.8681084684522</v>
      </c>
      <c r="AE119" s="236">
        <f t="shared" si="245"/>
        <v>9686.1693212354603</v>
      </c>
      <c r="AF119" s="236">
        <f t="shared" si="245"/>
        <v>11164.93439045535</v>
      </c>
      <c r="AG119" s="236">
        <f t="shared" si="245"/>
        <v>12646.936283391184</v>
      </c>
      <c r="AH119" s="236">
        <f t="shared" si="245"/>
        <v>14134.665897030411</v>
      </c>
      <c r="AI119" s="236">
        <f t="shared" si="245"/>
        <v>15625.329506866359</v>
      </c>
      <c r="AJ119" s="236">
        <f t="shared" si="245"/>
        <v>18977.801209265344</v>
      </c>
      <c r="AK119" s="236">
        <f t="shared" si="245"/>
        <v>18977.801209265344</v>
      </c>
      <c r="AL119" s="236">
        <f t="shared" si="245"/>
        <v>18977.801209265344</v>
      </c>
      <c r="AM119" s="236">
        <f t="shared" si="245"/>
        <v>18977.801209265344</v>
      </c>
      <c r="AN119" s="236">
        <f t="shared" si="245"/>
        <v>18977.801209265344</v>
      </c>
      <c r="AO119" s="236">
        <f t="shared" si="245"/>
        <v>18977.801209265344</v>
      </c>
      <c r="AP119" s="236">
        <f t="shared" si="245"/>
        <v>18977.801209265344</v>
      </c>
      <c r="AQ119" s="236">
        <f t="shared" si="245"/>
        <v>18977.801209265344</v>
      </c>
      <c r="AR119" s="236">
        <f t="shared" si="245"/>
        <v>18977.801209265344</v>
      </c>
      <c r="AS119" s="236">
        <f t="shared" si="245"/>
        <v>18977.801209265344</v>
      </c>
      <c r="AT119" s="236">
        <f t="shared" si="245"/>
        <v>18977.801209265344</v>
      </c>
      <c r="AU119" s="236">
        <f t="shared" si="245"/>
        <v>18977.801209265344</v>
      </c>
      <c r="AV119" s="236">
        <f t="shared" si="245"/>
        <v>18977.801209265344</v>
      </c>
      <c r="AW119" s="236">
        <f t="shared" si="245"/>
        <v>18977.801209265344</v>
      </c>
      <c r="AX119" s="236">
        <f t="shared" si="245"/>
        <v>18977.801209265344</v>
      </c>
      <c r="AY119" s="236">
        <f t="shared" si="245"/>
        <v>18977.801209265344</v>
      </c>
      <c r="AZ119" s="236">
        <f t="shared" si="245"/>
        <v>18977.801209265344</v>
      </c>
      <c r="BA119" s="236">
        <f t="shared" si="245"/>
        <v>18977.801209265344</v>
      </c>
      <c r="BB119" s="236">
        <f t="shared" si="245"/>
        <v>18977.801209265344</v>
      </c>
      <c r="BC119" s="236">
        <f t="shared" si="245"/>
        <v>18977.801209265344</v>
      </c>
      <c r="BD119" s="236">
        <f t="shared" si="245"/>
        <v>18977.801209265344</v>
      </c>
      <c r="BE119" s="236">
        <f t="shared" si="245"/>
        <v>18977.801209265344</v>
      </c>
    </row>
    <row r="121" spans="1:57" x14ac:dyDescent="0.25">
      <c r="B121" s="15" t="s">
        <v>621</v>
      </c>
      <c r="H121" s="293"/>
      <c r="I121" s="12"/>
    </row>
    <row r="122" spans="1:57" x14ac:dyDescent="0.25">
      <c r="E122" s="12" t="str">
        <f t="shared" ref="E122:BE122" si="246" xml:space="preserve"> E$97</f>
        <v>Construction debt drawdown - T1</v>
      </c>
      <c r="F122" s="12">
        <f t="shared" si="246"/>
        <v>0</v>
      </c>
      <c r="G122" s="12" t="str">
        <f t="shared" si="246"/>
        <v>$ 000s</v>
      </c>
      <c r="H122" s="12">
        <f t="shared" si="246"/>
        <v>35244.487960064216</v>
      </c>
      <c r="I122" s="12">
        <f t="shared" si="246"/>
        <v>0</v>
      </c>
      <c r="J122" s="12">
        <f t="shared" si="246"/>
        <v>0</v>
      </c>
      <c r="K122" s="12">
        <f t="shared" si="246"/>
        <v>0</v>
      </c>
      <c r="L122" s="12">
        <f t="shared" si="246"/>
        <v>0</v>
      </c>
      <c r="M122" s="12">
        <f t="shared" si="246"/>
        <v>0</v>
      </c>
      <c r="N122" s="12">
        <f t="shared" si="246"/>
        <v>0</v>
      </c>
      <c r="O122" s="12">
        <f t="shared" si="246"/>
        <v>0</v>
      </c>
      <c r="P122" s="12">
        <f t="shared" si="246"/>
        <v>0</v>
      </c>
      <c r="Q122" s="12">
        <f t="shared" si="246"/>
        <v>0</v>
      </c>
      <c r="R122" s="12">
        <f t="shared" si="246"/>
        <v>0</v>
      </c>
      <c r="S122" s="12">
        <f t="shared" si="246"/>
        <v>0</v>
      </c>
      <c r="T122" s="12">
        <f t="shared" si="246"/>
        <v>0</v>
      </c>
      <c r="U122" s="12">
        <f t="shared" si="246"/>
        <v>0</v>
      </c>
      <c r="V122" s="12">
        <f t="shared" si="246"/>
        <v>0</v>
      </c>
      <c r="W122" s="12">
        <f t="shared" si="246"/>
        <v>0</v>
      </c>
      <c r="X122" s="12">
        <f t="shared" si="246"/>
        <v>0</v>
      </c>
      <c r="Y122" s="12">
        <f t="shared" si="246"/>
        <v>1686.8609934382646</v>
      </c>
      <c r="Z122" s="12">
        <f t="shared" si="246"/>
        <v>2696.3576548507763</v>
      </c>
      <c r="AA122" s="12">
        <f t="shared" si="246"/>
        <v>2705.0839138421748</v>
      </c>
      <c r="AB122" s="12">
        <f t="shared" si="246"/>
        <v>2712.4867175685331</v>
      </c>
      <c r="AC122" s="12">
        <f t="shared" si="246"/>
        <v>2721.4871138207291</v>
      </c>
      <c r="AD122" s="12">
        <f t="shared" si="246"/>
        <v>2728.3358079209356</v>
      </c>
      <c r="AE122" s="12">
        <f t="shared" si="246"/>
        <v>2737.9879665673016</v>
      </c>
      <c r="AF122" s="12">
        <f t="shared" si="246"/>
        <v>2746.2779856940801</v>
      </c>
      <c r="AG122" s="12">
        <f t="shared" si="246"/>
        <v>2752.2892297379776</v>
      </c>
      <c r="AH122" s="12">
        <f t="shared" si="246"/>
        <v>2762.926425329993</v>
      </c>
      <c r="AI122" s="12">
        <f t="shared" si="246"/>
        <v>2768.3752754096199</v>
      </c>
      <c r="AJ122" s="12">
        <f t="shared" si="246"/>
        <v>6226.0188758838331</v>
      </c>
      <c r="AK122" s="12">
        <f t="shared" si="246"/>
        <v>0</v>
      </c>
      <c r="AL122" s="12">
        <f t="shared" si="246"/>
        <v>0</v>
      </c>
      <c r="AM122" s="12">
        <f t="shared" si="246"/>
        <v>0</v>
      </c>
      <c r="AN122" s="12">
        <f t="shared" si="246"/>
        <v>0</v>
      </c>
      <c r="AO122" s="12">
        <f t="shared" si="246"/>
        <v>0</v>
      </c>
      <c r="AP122" s="12">
        <f t="shared" si="246"/>
        <v>0</v>
      </c>
      <c r="AQ122" s="12">
        <f t="shared" si="246"/>
        <v>0</v>
      </c>
      <c r="AR122" s="12">
        <f t="shared" si="246"/>
        <v>0</v>
      </c>
      <c r="AS122" s="12">
        <f t="shared" si="246"/>
        <v>0</v>
      </c>
      <c r="AT122" s="12">
        <f t="shared" si="246"/>
        <v>0</v>
      </c>
      <c r="AU122" s="12">
        <f t="shared" si="246"/>
        <v>0</v>
      </c>
      <c r="AV122" s="12">
        <f t="shared" si="246"/>
        <v>0</v>
      </c>
      <c r="AW122" s="12">
        <f t="shared" si="246"/>
        <v>0</v>
      </c>
      <c r="AX122" s="12">
        <f t="shared" si="246"/>
        <v>0</v>
      </c>
      <c r="AY122" s="12">
        <f t="shared" si="246"/>
        <v>0</v>
      </c>
      <c r="AZ122" s="12">
        <f t="shared" si="246"/>
        <v>0</v>
      </c>
      <c r="BA122" s="12">
        <f t="shared" si="246"/>
        <v>0</v>
      </c>
      <c r="BB122" s="12">
        <f t="shared" si="246"/>
        <v>0</v>
      </c>
      <c r="BC122" s="12">
        <f t="shared" si="246"/>
        <v>0</v>
      </c>
      <c r="BD122" s="12">
        <f t="shared" si="246"/>
        <v>0</v>
      </c>
      <c r="BE122" s="12">
        <f t="shared" si="246"/>
        <v>0</v>
      </c>
    </row>
    <row r="123" spans="1:57" x14ac:dyDescent="0.25">
      <c r="E123" s="12" t="str">
        <f t="shared" ref="E123:BE123" si="247" xml:space="preserve"> E$113</f>
        <v>Construction debt drawdown - T2</v>
      </c>
      <c r="F123" s="12">
        <f t="shared" si="247"/>
        <v>0</v>
      </c>
      <c r="G123" s="12" t="str">
        <f t="shared" si="247"/>
        <v>$ 000s</v>
      </c>
      <c r="H123" s="12">
        <f t="shared" si="247"/>
        <v>18977.801209265344</v>
      </c>
      <c r="I123" s="12">
        <f t="shared" si="247"/>
        <v>0</v>
      </c>
      <c r="J123" s="12">
        <f t="shared" si="247"/>
        <v>0</v>
      </c>
      <c r="K123" s="12">
        <f t="shared" si="247"/>
        <v>0</v>
      </c>
      <c r="L123" s="12">
        <f t="shared" si="247"/>
        <v>0</v>
      </c>
      <c r="M123" s="12">
        <f t="shared" si="247"/>
        <v>0</v>
      </c>
      <c r="N123" s="12">
        <f t="shared" si="247"/>
        <v>0</v>
      </c>
      <c r="O123" s="12">
        <f t="shared" si="247"/>
        <v>0</v>
      </c>
      <c r="P123" s="12">
        <f t="shared" si="247"/>
        <v>0</v>
      </c>
      <c r="Q123" s="12">
        <f t="shared" si="247"/>
        <v>0</v>
      </c>
      <c r="R123" s="12">
        <f t="shared" si="247"/>
        <v>0</v>
      </c>
      <c r="S123" s="12">
        <f t="shared" si="247"/>
        <v>0</v>
      </c>
      <c r="T123" s="12">
        <f t="shared" si="247"/>
        <v>0</v>
      </c>
      <c r="U123" s="12">
        <f t="shared" si="247"/>
        <v>0</v>
      </c>
      <c r="V123" s="12">
        <f t="shared" si="247"/>
        <v>0</v>
      </c>
      <c r="W123" s="12">
        <f t="shared" si="247"/>
        <v>0</v>
      </c>
      <c r="X123" s="12">
        <f t="shared" si="247"/>
        <v>0</v>
      </c>
      <c r="Y123" s="12">
        <f t="shared" si="247"/>
        <v>908.30976569752704</v>
      </c>
      <c r="Z123" s="12">
        <f t="shared" si="247"/>
        <v>1451.8848910734948</v>
      </c>
      <c r="AA123" s="12">
        <f t="shared" si="247"/>
        <v>1456.5836459150171</v>
      </c>
      <c r="AB123" s="12">
        <f t="shared" si="247"/>
        <v>1460.5697709984406</v>
      </c>
      <c r="AC123" s="12">
        <f t="shared" si="247"/>
        <v>1465.4161382111615</v>
      </c>
      <c r="AD123" s="12">
        <f t="shared" si="247"/>
        <v>1469.1038965728112</v>
      </c>
      <c r="AE123" s="12">
        <f t="shared" si="247"/>
        <v>1474.3012127670083</v>
      </c>
      <c r="AF123" s="12">
        <f t="shared" si="247"/>
        <v>1478.765069219889</v>
      </c>
      <c r="AG123" s="12">
        <f t="shared" si="247"/>
        <v>1482.0018929358339</v>
      </c>
      <c r="AH123" s="12">
        <f t="shared" si="247"/>
        <v>1487.7296136392267</v>
      </c>
      <c r="AI123" s="12">
        <f t="shared" si="247"/>
        <v>1490.663609835949</v>
      </c>
      <c r="AJ123" s="12">
        <f t="shared" si="247"/>
        <v>3352.4717023989865</v>
      </c>
      <c r="AK123" s="12">
        <f t="shared" si="247"/>
        <v>0</v>
      </c>
      <c r="AL123" s="12">
        <f t="shared" si="247"/>
        <v>0</v>
      </c>
      <c r="AM123" s="12">
        <f t="shared" si="247"/>
        <v>0</v>
      </c>
      <c r="AN123" s="12">
        <f t="shared" si="247"/>
        <v>0</v>
      </c>
      <c r="AO123" s="12">
        <f t="shared" si="247"/>
        <v>0</v>
      </c>
      <c r="AP123" s="12">
        <f t="shared" si="247"/>
        <v>0</v>
      </c>
      <c r="AQ123" s="12">
        <f t="shared" si="247"/>
        <v>0</v>
      </c>
      <c r="AR123" s="12">
        <f t="shared" si="247"/>
        <v>0</v>
      </c>
      <c r="AS123" s="12">
        <f t="shared" si="247"/>
        <v>0</v>
      </c>
      <c r="AT123" s="12">
        <f t="shared" si="247"/>
        <v>0</v>
      </c>
      <c r="AU123" s="12">
        <f t="shared" si="247"/>
        <v>0</v>
      </c>
      <c r="AV123" s="12">
        <f t="shared" si="247"/>
        <v>0</v>
      </c>
      <c r="AW123" s="12">
        <f t="shared" si="247"/>
        <v>0</v>
      </c>
      <c r="AX123" s="12">
        <f t="shared" si="247"/>
        <v>0</v>
      </c>
      <c r="AY123" s="12">
        <f t="shared" si="247"/>
        <v>0</v>
      </c>
      <c r="AZ123" s="12">
        <f t="shared" si="247"/>
        <v>0</v>
      </c>
      <c r="BA123" s="12">
        <f t="shared" si="247"/>
        <v>0</v>
      </c>
      <c r="BB123" s="12">
        <f t="shared" si="247"/>
        <v>0</v>
      </c>
      <c r="BC123" s="12">
        <f t="shared" si="247"/>
        <v>0</v>
      </c>
      <c r="BD123" s="12">
        <f t="shared" si="247"/>
        <v>0</v>
      </c>
      <c r="BE123" s="12">
        <f t="shared" si="247"/>
        <v>0</v>
      </c>
    </row>
    <row r="124" spans="1:57" s="199" customFormat="1" x14ac:dyDescent="0.25">
      <c r="A124" s="147"/>
      <c r="B124" s="147"/>
      <c r="C124" s="148"/>
      <c r="D124" s="149"/>
      <c r="E124" s="604" t="s">
        <v>422</v>
      </c>
      <c r="F124" s="604"/>
      <c r="G124" s="604" t="str">
        <f xml:space="preserve"> SMU</f>
        <v>$ 000s</v>
      </c>
      <c r="H124" s="604">
        <f xml:space="preserve"> SUM(J124:BE124)</f>
        <v>54222.289169329575</v>
      </c>
      <c r="I124" s="605"/>
      <c r="J124" s="604">
        <f t="shared" ref="J124:K124" si="248">SUM(J122:J123)</f>
        <v>0</v>
      </c>
      <c r="K124" s="604">
        <f t="shared" si="248"/>
        <v>0</v>
      </c>
      <c r="L124" s="604">
        <f t="shared" ref="L124:BE124" si="249">SUM(L122:L123)</f>
        <v>0</v>
      </c>
      <c r="M124" s="604">
        <f t="shared" si="249"/>
        <v>0</v>
      </c>
      <c r="N124" s="604">
        <f t="shared" si="249"/>
        <v>0</v>
      </c>
      <c r="O124" s="604">
        <f t="shared" si="249"/>
        <v>0</v>
      </c>
      <c r="P124" s="604">
        <f t="shared" si="249"/>
        <v>0</v>
      </c>
      <c r="Q124" s="604">
        <f t="shared" si="249"/>
        <v>0</v>
      </c>
      <c r="R124" s="604">
        <f t="shared" si="249"/>
        <v>0</v>
      </c>
      <c r="S124" s="604">
        <f t="shared" si="249"/>
        <v>0</v>
      </c>
      <c r="T124" s="604">
        <f t="shared" si="249"/>
        <v>0</v>
      </c>
      <c r="U124" s="604">
        <f t="shared" si="249"/>
        <v>0</v>
      </c>
      <c r="V124" s="604">
        <f t="shared" si="249"/>
        <v>0</v>
      </c>
      <c r="W124" s="604">
        <f t="shared" si="249"/>
        <v>0</v>
      </c>
      <c r="X124" s="604">
        <f t="shared" si="249"/>
        <v>0</v>
      </c>
      <c r="Y124" s="604">
        <f t="shared" si="249"/>
        <v>2595.1707591357917</v>
      </c>
      <c r="Z124" s="604">
        <f t="shared" si="249"/>
        <v>4148.2425459242713</v>
      </c>
      <c r="AA124" s="604">
        <f t="shared" si="249"/>
        <v>4161.6675597571921</v>
      </c>
      <c r="AB124" s="604">
        <f t="shared" si="249"/>
        <v>4173.0564885669737</v>
      </c>
      <c r="AC124" s="604">
        <f t="shared" si="249"/>
        <v>4186.9032520318906</v>
      </c>
      <c r="AD124" s="604">
        <f t="shared" si="249"/>
        <v>4197.4397044937468</v>
      </c>
      <c r="AE124" s="604">
        <f t="shared" si="249"/>
        <v>4212.2891793343097</v>
      </c>
      <c r="AF124" s="604">
        <f t="shared" si="249"/>
        <v>4225.0430549139692</v>
      </c>
      <c r="AG124" s="604">
        <f t="shared" si="249"/>
        <v>4234.2911226738115</v>
      </c>
      <c r="AH124" s="604">
        <f t="shared" si="249"/>
        <v>4250.6560389692195</v>
      </c>
      <c r="AI124" s="604">
        <f t="shared" si="249"/>
        <v>4259.038885245569</v>
      </c>
      <c r="AJ124" s="604">
        <f t="shared" si="249"/>
        <v>9578.4905782828191</v>
      </c>
      <c r="AK124" s="604">
        <f t="shared" si="249"/>
        <v>0</v>
      </c>
      <c r="AL124" s="604">
        <f t="shared" si="249"/>
        <v>0</v>
      </c>
      <c r="AM124" s="604">
        <f t="shared" si="249"/>
        <v>0</v>
      </c>
      <c r="AN124" s="604">
        <f t="shared" si="249"/>
        <v>0</v>
      </c>
      <c r="AO124" s="604">
        <f t="shared" si="249"/>
        <v>0</v>
      </c>
      <c r="AP124" s="604">
        <f t="shared" si="249"/>
        <v>0</v>
      </c>
      <c r="AQ124" s="604">
        <f t="shared" si="249"/>
        <v>0</v>
      </c>
      <c r="AR124" s="604">
        <f t="shared" si="249"/>
        <v>0</v>
      </c>
      <c r="AS124" s="604">
        <f t="shared" si="249"/>
        <v>0</v>
      </c>
      <c r="AT124" s="604">
        <f t="shared" si="249"/>
        <v>0</v>
      </c>
      <c r="AU124" s="604">
        <f t="shared" si="249"/>
        <v>0</v>
      </c>
      <c r="AV124" s="604">
        <f t="shared" si="249"/>
        <v>0</v>
      </c>
      <c r="AW124" s="604">
        <f t="shared" si="249"/>
        <v>0</v>
      </c>
      <c r="AX124" s="604">
        <f t="shared" si="249"/>
        <v>0</v>
      </c>
      <c r="AY124" s="604">
        <f t="shared" si="249"/>
        <v>0</v>
      </c>
      <c r="AZ124" s="604">
        <f t="shared" si="249"/>
        <v>0</v>
      </c>
      <c r="BA124" s="604">
        <f t="shared" si="249"/>
        <v>0</v>
      </c>
      <c r="BB124" s="604">
        <f t="shared" si="249"/>
        <v>0</v>
      </c>
      <c r="BC124" s="604">
        <f t="shared" si="249"/>
        <v>0</v>
      </c>
      <c r="BD124" s="604">
        <f t="shared" si="249"/>
        <v>0</v>
      </c>
      <c r="BE124" s="604">
        <f t="shared" si="249"/>
        <v>0</v>
      </c>
    </row>
    <row r="125" spans="1:57" s="199" customFormat="1" x14ac:dyDescent="0.25">
      <c r="A125" s="147"/>
      <c r="B125" s="147"/>
      <c r="C125" s="148"/>
      <c r="D125" s="149"/>
      <c r="E125" s="198" t="str">
        <f xml:space="preserve"> "Sum of " &amp; LOWER(E124)</f>
        <v>Sum of construction debt drawdown - m</v>
      </c>
      <c r="F125" s="198">
        <f xml:space="preserve"> SUM(J124:BE124)</f>
        <v>54222.289169329575</v>
      </c>
      <c r="G125" s="198" t="str">
        <f xml:space="preserve"> SMU</f>
        <v>$ 000s</v>
      </c>
      <c r="H125" s="743"/>
      <c r="I125" s="150"/>
      <c r="J125" s="198"/>
      <c r="K125" s="198"/>
      <c r="L125" s="198"/>
      <c r="M125" s="198"/>
      <c r="N125" s="198"/>
      <c r="O125" s="198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  <c r="AI125" s="198"/>
      <c r="AJ125" s="198"/>
      <c r="AK125" s="198"/>
      <c r="AL125" s="198"/>
      <c r="AM125" s="198"/>
      <c r="AN125" s="198"/>
      <c r="AO125" s="198"/>
      <c r="AP125" s="198"/>
      <c r="AQ125" s="198"/>
      <c r="AR125" s="198"/>
      <c r="AS125" s="198"/>
      <c r="AT125" s="198"/>
      <c r="AU125" s="198"/>
      <c r="AV125" s="198"/>
      <c r="AW125" s="198"/>
      <c r="AX125" s="198"/>
      <c r="AY125" s="198"/>
      <c r="AZ125" s="198"/>
      <c r="BA125" s="198"/>
      <c r="BB125" s="198"/>
      <c r="BC125" s="198"/>
      <c r="BD125" s="198"/>
      <c r="BE125" s="198"/>
    </row>
    <row r="127" spans="1:57" x14ac:dyDescent="0.25">
      <c r="E127" s="231" t="s">
        <v>423</v>
      </c>
      <c r="F127" s="231"/>
      <c r="G127" s="231" t="str">
        <f xml:space="preserve"> SMU</f>
        <v>$ 000s</v>
      </c>
      <c r="H127" s="231"/>
      <c r="I127" s="232"/>
      <c r="J127" s="231">
        <f t="shared" ref="J127" si="250" xml:space="preserve"> I130</f>
        <v>0</v>
      </c>
      <c r="K127" s="231">
        <f t="shared" ref="K127" si="251" xml:space="preserve"> J130</f>
        <v>0</v>
      </c>
      <c r="L127" s="231">
        <f t="shared" ref="L127" si="252" xml:space="preserve"> K130</f>
        <v>0</v>
      </c>
      <c r="M127" s="231">
        <f t="shared" ref="M127" si="253" xml:space="preserve"> L130</f>
        <v>0</v>
      </c>
      <c r="N127" s="231">
        <f t="shared" ref="N127" si="254" xml:space="preserve"> M130</f>
        <v>0</v>
      </c>
      <c r="O127" s="231">
        <f t="shared" ref="O127" si="255" xml:space="preserve"> N130</f>
        <v>0</v>
      </c>
      <c r="P127" s="231">
        <f t="shared" ref="P127" si="256" xml:space="preserve"> O130</f>
        <v>0</v>
      </c>
      <c r="Q127" s="231">
        <f t="shared" ref="Q127" si="257" xml:space="preserve"> P130</f>
        <v>0</v>
      </c>
      <c r="R127" s="231">
        <f t="shared" ref="R127" si="258" xml:space="preserve"> Q130</f>
        <v>0</v>
      </c>
      <c r="S127" s="231">
        <f t="shared" ref="S127" si="259" xml:space="preserve"> R130</f>
        <v>0</v>
      </c>
      <c r="T127" s="231">
        <f t="shared" ref="T127" si="260" xml:space="preserve"> S130</f>
        <v>0</v>
      </c>
      <c r="U127" s="231">
        <f t="shared" ref="U127" si="261" xml:space="preserve"> T130</f>
        <v>0</v>
      </c>
      <c r="V127" s="231">
        <f t="shared" ref="V127" si="262" xml:space="preserve"> U130</f>
        <v>0</v>
      </c>
      <c r="W127" s="231">
        <f t="shared" ref="W127" si="263" xml:space="preserve"> V130</f>
        <v>0</v>
      </c>
      <c r="X127" s="231">
        <f t="shared" ref="X127" si="264" xml:space="preserve"> W130</f>
        <v>0</v>
      </c>
      <c r="Y127" s="231">
        <f t="shared" ref="Y127" si="265" xml:space="preserve"> X130</f>
        <v>0</v>
      </c>
      <c r="Z127" s="231">
        <f t="shared" ref="Z127" si="266" xml:space="preserve"> Y130</f>
        <v>2595.1707591357917</v>
      </c>
      <c r="AA127" s="231">
        <f t="shared" ref="AA127" si="267" xml:space="preserve"> Z130</f>
        <v>6743.4133050600631</v>
      </c>
      <c r="AB127" s="231">
        <f t="shared" ref="AB127" si="268" xml:space="preserve"> AA130</f>
        <v>10905.080864817255</v>
      </c>
      <c r="AC127" s="231">
        <f t="shared" ref="AC127" si="269" xml:space="preserve"> AB130</f>
        <v>15078.137353384229</v>
      </c>
      <c r="AD127" s="231">
        <f t="shared" ref="AD127" si="270" xml:space="preserve"> AC130</f>
        <v>19265.040605416121</v>
      </c>
      <c r="AE127" s="231">
        <f t="shared" ref="AE127" si="271" xml:space="preserve"> AD130</f>
        <v>23462.480309909868</v>
      </c>
      <c r="AF127" s="231">
        <f t="shared" ref="AF127" si="272" xml:space="preserve"> AE130</f>
        <v>27674.76948924418</v>
      </c>
      <c r="AG127" s="231">
        <f t="shared" ref="AG127" si="273" xml:space="preserve"> AF130</f>
        <v>31899.812544158151</v>
      </c>
      <c r="AH127" s="231">
        <f t="shared" ref="AH127" si="274" xml:space="preserve"> AG130</f>
        <v>36134.103666831965</v>
      </c>
      <c r="AI127" s="231">
        <f t="shared" ref="AI127" si="275" xml:space="preserve"> AH130</f>
        <v>40384.759705801182</v>
      </c>
      <c r="AJ127" s="231">
        <f t="shared" ref="AJ127" si="276" xml:space="preserve"> AI130</f>
        <v>44643.798591046754</v>
      </c>
      <c r="AK127" s="231">
        <f t="shared" ref="AK127" si="277" xml:space="preserve"> AJ130</f>
        <v>54222.289169329575</v>
      </c>
      <c r="AL127" s="231">
        <f t="shared" ref="AL127" si="278" xml:space="preserve"> AK130</f>
        <v>54222.289169329575</v>
      </c>
      <c r="AM127" s="231">
        <f t="shared" ref="AM127" si="279" xml:space="preserve"> AL130</f>
        <v>54222.289169329575</v>
      </c>
      <c r="AN127" s="231">
        <f t="shared" ref="AN127" si="280" xml:space="preserve"> AM130</f>
        <v>54222.289169329575</v>
      </c>
      <c r="AO127" s="231">
        <f t="shared" ref="AO127" si="281" xml:space="preserve"> AN130</f>
        <v>54222.289169329575</v>
      </c>
      <c r="AP127" s="231">
        <f t="shared" ref="AP127" si="282" xml:space="preserve"> AO130</f>
        <v>54222.289169329575</v>
      </c>
      <c r="AQ127" s="231">
        <f t="shared" ref="AQ127" si="283" xml:space="preserve"> AP130</f>
        <v>54222.289169329575</v>
      </c>
      <c r="AR127" s="231">
        <f t="shared" ref="AR127" si="284" xml:space="preserve"> AQ130</f>
        <v>54222.289169329575</v>
      </c>
      <c r="AS127" s="231">
        <f t="shared" ref="AS127" si="285" xml:space="preserve"> AR130</f>
        <v>54222.289169329575</v>
      </c>
      <c r="AT127" s="231">
        <f t="shared" ref="AT127" si="286" xml:space="preserve"> AS130</f>
        <v>54222.289169329575</v>
      </c>
      <c r="AU127" s="231">
        <f t="shared" ref="AU127" si="287" xml:space="preserve"> AT130</f>
        <v>54222.289169329575</v>
      </c>
      <c r="AV127" s="231">
        <f t="shared" ref="AV127" si="288" xml:space="preserve"> AU130</f>
        <v>54222.289169329575</v>
      </c>
      <c r="AW127" s="231">
        <f t="shared" ref="AW127" si="289" xml:space="preserve"> AV130</f>
        <v>54222.289169329575</v>
      </c>
      <c r="AX127" s="231">
        <f t="shared" ref="AX127" si="290" xml:space="preserve"> AW130</f>
        <v>54222.289169329575</v>
      </c>
      <c r="AY127" s="231">
        <f t="shared" ref="AY127" si="291" xml:space="preserve"> AX130</f>
        <v>54222.289169329575</v>
      </c>
      <c r="AZ127" s="231">
        <f t="shared" ref="AZ127" si="292" xml:space="preserve"> AY130</f>
        <v>54222.289169329575</v>
      </c>
      <c r="BA127" s="231">
        <f t="shared" ref="BA127" si="293" xml:space="preserve"> AZ130</f>
        <v>54222.289169329575</v>
      </c>
      <c r="BB127" s="231">
        <f t="shared" ref="BB127" si="294" xml:space="preserve"> BA130</f>
        <v>54222.289169329575</v>
      </c>
      <c r="BC127" s="231">
        <f t="shared" ref="BC127" si="295" xml:space="preserve"> BB130</f>
        <v>54222.289169329575</v>
      </c>
      <c r="BD127" s="231">
        <f t="shared" ref="BD127" si="296" xml:space="preserve"> BC130</f>
        <v>54222.289169329575</v>
      </c>
      <c r="BE127" s="231">
        <f t="shared" ref="BE127" si="297" xml:space="preserve"> BD130</f>
        <v>54222.289169329575</v>
      </c>
    </row>
    <row r="128" spans="1:57" s="603" customFormat="1" x14ac:dyDescent="0.25">
      <c r="A128" s="15"/>
      <c r="B128" s="15"/>
      <c r="C128" s="21"/>
      <c r="D128" s="49"/>
      <c r="E128" s="39" t="str">
        <f t="shared" ref="E128:BE128" si="298" xml:space="preserve"> E$124</f>
        <v>Construction debt drawdown - m</v>
      </c>
      <c r="F128" s="39">
        <f t="shared" si="298"/>
        <v>0</v>
      </c>
      <c r="G128" s="39" t="str">
        <f t="shared" si="298"/>
        <v>$ 000s</v>
      </c>
      <c r="H128" s="39">
        <f t="shared" si="298"/>
        <v>54222.289169329575</v>
      </c>
      <c r="I128" s="39">
        <f t="shared" si="298"/>
        <v>0</v>
      </c>
      <c r="J128" s="39">
        <f t="shared" si="298"/>
        <v>0</v>
      </c>
      <c r="K128" s="39">
        <f t="shared" si="298"/>
        <v>0</v>
      </c>
      <c r="L128" s="39">
        <f t="shared" si="298"/>
        <v>0</v>
      </c>
      <c r="M128" s="39">
        <f t="shared" si="298"/>
        <v>0</v>
      </c>
      <c r="N128" s="39">
        <f t="shared" si="298"/>
        <v>0</v>
      </c>
      <c r="O128" s="39">
        <f t="shared" si="298"/>
        <v>0</v>
      </c>
      <c r="P128" s="39">
        <f t="shared" si="298"/>
        <v>0</v>
      </c>
      <c r="Q128" s="39">
        <f t="shared" si="298"/>
        <v>0</v>
      </c>
      <c r="R128" s="39">
        <f t="shared" si="298"/>
        <v>0</v>
      </c>
      <c r="S128" s="39">
        <f t="shared" si="298"/>
        <v>0</v>
      </c>
      <c r="T128" s="39">
        <f t="shared" si="298"/>
        <v>0</v>
      </c>
      <c r="U128" s="39">
        <f t="shared" si="298"/>
        <v>0</v>
      </c>
      <c r="V128" s="39">
        <f t="shared" si="298"/>
        <v>0</v>
      </c>
      <c r="W128" s="39">
        <f t="shared" si="298"/>
        <v>0</v>
      </c>
      <c r="X128" s="39">
        <f t="shared" si="298"/>
        <v>0</v>
      </c>
      <c r="Y128" s="39">
        <f t="shared" si="298"/>
        <v>2595.1707591357917</v>
      </c>
      <c r="Z128" s="39">
        <f t="shared" si="298"/>
        <v>4148.2425459242713</v>
      </c>
      <c r="AA128" s="39">
        <f t="shared" si="298"/>
        <v>4161.6675597571921</v>
      </c>
      <c r="AB128" s="39">
        <f t="shared" si="298"/>
        <v>4173.0564885669737</v>
      </c>
      <c r="AC128" s="39">
        <f t="shared" si="298"/>
        <v>4186.9032520318906</v>
      </c>
      <c r="AD128" s="39">
        <f t="shared" si="298"/>
        <v>4197.4397044937468</v>
      </c>
      <c r="AE128" s="39">
        <f t="shared" si="298"/>
        <v>4212.2891793343097</v>
      </c>
      <c r="AF128" s="39">
        <f t="shared" si="298"/>
        <v>4225.0430549139692</v>
      </c>
      <c r="AG128" s="39">
        <f t="shared" si="298"/>
        <v>4234.2911226738115</v>
      </c>
      <c r="AH128" s="39">
        <f t="shared" si="298"/>
        <v>4250.6560389692195</v>
      </c>
      <c r="AI128" s="39">
        <f t="shared" si="298"/>
        <v>4259.038885245569</v>
      </c>
      <c r="AJ128" s="39">
        <f t="shared" si="298"/>
        <v>9578.4905782828191</v>
      </c>
      <c r="AK128" s="39">
        <f t="shared" si="298"/>
        <v>0</v>
      </c>
      <c r="AL128" s="39">
        <f t="shared" si="298"/>
        <v>0</v>
      </c>
      <c r="AM128" s="39">
        <f t="shared" si="298"/>
        <v>0</v>
      </c>
      <c r="AN128" s="39">
        <f t="shared" si="298"/>
        <v>0</v>
      </c>
      <c r="AO128" s="39">
        <f t="shared" si="298"/>
        <v>0</v>
      </c>
      <c r="AP128" s="39">
        <f t="shared" si="298"/>
        <v>0</v>
      </c>
      <c r="AQ128" s="39">
        <f t="shared" si="298"/>
        <v>0</v>
      </c>
      <c r="AR128" s="39">
        <f t="shared" si="298"/>
        <v>0</v>
      </c>
      <c r="AS128" s="39">
        <f t="shared" si="298"/>
        <v>0</v>
      </c>
      <c r="AT128" s="39">
        <f t="shared" si="298"/>
        <v>0</v>
      </c>
      <c r="AU128" s="39">
        <f t="shared" si="298"/>
        <v>0</v>
      </c>
      <c r="AV128" s="39">
        <f t="shared" si="298"/>
        <v>0</v>
      </c>
      <c r="AW128" s="39">
        <f t="shared" si="298"/>
        <v>0</v>
      </c>
      <c r="AX128" s="39">
        <f t="shared" si="298"/>
        <v>0</v>
      </c>
      <c r="AY128" s="39">
        <f t="shared" si="298"/>
        <v>0</v>
      </c>
      <c r="AZ128" s="39">
        <f t="shared" si="298"/>
        <v>0</v>
      </c>
      <c r="BA128" s="39">
        <f t="shared" si="298"/>
        <v>0</v>
      </c>
      <c r="BB128" s="39">
        <f t="shared" si="298"/>
        <v>0</v>
      </c>
      <c r="BC128" s="39">
        <f t="shared" si="298"/>
        <v>0</v>
      </c>
      <c r="BD128" s="39">
        <f t="shared" si="298"/>
        <v>0</v>
      </c>
      <c r="BE128" s="39">
        <f t="shared" si="298"/>
        <v>0</v>
      </c>
    </row>
    <row r="129" spans="1:57" x14ac:dyDescent="0.25">
      <c r="E129" s="227" t="s">
        <v>93</v>
      </c>
      <c r="F129" s="227"/>
      <c r="G129" s="227"/>
      <c r="H129" s="227"/>
      <c r="I129" s="227"/>
      <c r="J129" s="227"/>
      <c r="K129" s="227"/>
      <c r="L129" s="227"/>
      <c r="M129" s="227"/>
      <c r="N129" s="227"/>
      <c r="O129" s="227"/>
      <c r="P129" s="227"/>
      <c r="Q129" s="227"/>
      <c r="R129" s="227"/>
      <c r="S129" s="227"/>
      <c r="T129" s="227"/>
      <c r="U129" s="227"/>
      <c r="V129" s="227"/>
      <c r="W129" s="227"/>
      <c r="X129" s="227"/>
      <c r="Y129" s="227"/>
      <c r="Z129" s="227"/>
      <c r="AA129" s="227"/>
      <c r="AB129" s="227"/>
      <c r="AC129" s="227"/>
      <c r="AD129" s="227"/>
      <c r="AE129" s="227"/>
      <c r="AF129" s="227"/>
      <c r="AG129" s="227"/>
      <c r="AH129" s="227"/>
      <c r="AI129" s="227"/>
      <c r="AJ129" s="227"/>
      <c r="AK129" s="227"/>
      <c r="AL129" s="227"/>
      <c r="AM129" s="227"/>
      <c r="AN129" s="227"/>
      <c r="AO129" s="227"/>
      <c r="AP129" s="227"/>
      <c r="AQ129" s="227"/>
      <c r="AR129" s="227"/>
      <c r="AS129" s="227"/>
      <c r="AT129" s="227"/>
      <c r="AU129" s="227"/>
      <c r="AV129" s="227"/>
      <c r="AW129" s="227"/>
      <c r="AX129" s="227"/>
      <c r="AY129" s="227"/>
      <c r="AZ129" s="227"/>
      <c r="BA129" s="227"/>
      <c r="BB129" s="227"/>
      <c r="BC129" s="227"/>
      <c r="BD129" s="227"/>
      <c r="BE129" s="227"/>
    </row>
    <row r="130" spans="1:57" x14ac:dyDescent="0.25">
      <c r="E130" s="236" t="s">
        <v>424</v>
      </c>
      <c r="F130" s="236"/>
      <c r="G130" s="236" t="str">
        <f xml:space="preserve"> SMU</f>
        <v>$ 000s</v>
      </c>
      <c r="H130" s="236"/>
      <c r="I130" s="237"/>
      <c r="J130" s="236">
        <f t="shared" ref="J130" si="299" xml:space="preserve"> J127 + J128 - J129</f>
        <v>0</v>
      </c>
      <c r="K130" s="236">
        <f t="shared" ref="K130:BE130" si="300" xml:space="preserve"> K127 + K128 - K129</f>
        <v>0</v>
      </c>
      <c r="L130" s="236">
        <f t="shared" si="300"/>
        <v>0</v>
      </c>
      <c r="M130" s="236">
        <f t="shared" si="300"/>
        <v>0</v>
      </c>
      <c r="N130" s="236">
        <f t="shared" si="300"/>
        <v>0</v>
      </c>
      <c r="O130" s="236">
        <f t="shared" si="300"/>
        <v>0</v>
      </c>
      <c r="P130" s="236">
        <f t="shared" si="300"/>
        <v>0</v>
      </c>
      <c r="Q130" s="236">
        <f t="shared" si="300"/>
        <v>0</v>
      </c>
      <c r="R130" s="236">
        <f t="shared" si="300"/>
        <v>0</v>
      </c>
      <c r="S130" s="236">
        <f t="shared" si="300"/>
        <v>0</v>
      </c>
      <c r="T130" s="236">
        <f t="shared" si="300"/>
        <v>0</v>
      </c>
      <c r="U130" s="236">
        <f t="shared" si="300"/>
        <v>0</v>
      </c>
      <c r="V130" s="236">
        <f t="shared" si="300"/>
        <v>0</v>
      </c>
      <c r="W130" s="236">
        <f t="shared" si="300"/>
        <v>0</v>
      </c>
      <c r="X130" s="236">
        <f t="shared" si="300"/>
        <v>0</v>
      </c>
      <c r="Y130" s="236">
        <f t="shared" si="300"/>
        <v>2595.1707591357917</v>
      </c>
      <c r="Z130" s="236">
        <f t="shared" si="300"/>
        <v>6743.4133050600631</v>
      </c>
      <c r="AA130" s="236">
        <f t="shared" si="300"/>
        <v>10905.080864817255</v>
      </c>
      <c r="AB130" s="236">
        <f t="shared" si="300"/>
        <v>15078.137353384229</v>
      </c>
      <c r="AC130" s="236">
        <f t="shared" si="300"/>
        <v>19265.040605416121</v>
      </c>
      <c r="AD130" s="236">
        <f t="shared" si="300"/>
        <v>23462.480309909868</v>
      </c>
      <c r="AE130" s="236">
        <f t="shared" si="300"/>
        <v>27674.76948924418</v>
      </c>
      <c r="AF130" s="236">
        <f t="shared" si="300"/>
        <v>31899.812544158151</v>
      </c>
      <c r="AG130" s="236">
        <f t="shared" si="300"/>
        <v>36134.103666831965</v>
      </c>
      <c r="AH130" s="236">
        <f t="shared" si="300"/>
        <v>40384.759705801182</v>
      </c>
      <c r="AI130" s="236">
        <f t="shared" si="300"/>
        <v>44643.798591046754</v>
      </c>
      <c r="AJ130" s="236">
        <f t="shared" si="300"/>
        <v>54222.289169329575</v>
      </c>
      <c r="AK130" s="236">
        <f t="shared" si="300"/>
        <v>54222.289169329575</v>
      </c>
      <c r="AL130" s="236">
        <f t="shared" si="300"/>
        <v>54222.289169329575</v>
      </c>
      <c r="AM130" s="236">
        <f t="shared" si="300"/>
        <v>54222.289169329575</v>
      </c>
      <c r="AN130" s="236">
        <f t="shared" si="300"/>
        <v>54222.289169329575</v>
      </c>
      <c r="AO130" s="236">
        <f t="shared" si="300"/>
        <v>54222.289169329575</v>
      </c>
      <c r="AP130" s="236">
        <f t="shared" si="300"/>
        <v>54222.289169329575</v>
      </c>
      <c r="AQ130" s="236">
        <f t="shared" si="300"/>
        <v>54222.289169329575</v>
      </c>
      <c r="AR130" s="236">
        <f t="shared" si="300"/>
        <v>54222.289169329575</v>
      </c>
      <c r="AS130" s="236">
        <f t="shared" si="300"/>
        <v>54222.289169329575</v>
      </c>
      <c r="AT130" s="236">
        <f t="shared" si="300"/>
        <v>54222.289169329575</v>
      </c>
      <c r="AU130" s="236">
        <f t="shared" si="300"/>
        <v>54222.289169329575</v>
      </c>
      <c r="AV130" s="236">
        <f t="shared" si="300"/>
        <v>54222.289169329575</v>
      </c>
      <c r="AW130" s="236">
        <f t="shared" si="300"/>
        <v>54222.289169329575</v>
      </c>
      <c r="AX130" s="236">
        <f t="shared" si="300"/>
        <v>54222.289169329575</v>
      </c>
      <c r="AY130" s="236">
        <f t="shared" si="300"/>
        <v>54222.289169329575</v>
      </c>
      <c r="AZ130" s="236">
        <f t="shared" si="300"/>
        <v>54222.289169329575</v>
      </c>
      <c r="BA130" s="236">
        <f t="shared" si="300"/>
        <v>54222.289169329575</v>
      </c>
      <c r="BB130" s="236">
        <f t="shared" si="300"/>
        <v>54222.289169329575</v>
      </c>
      <c r="BC130" s="236">
        <f t="shared" si="300"/>
        <v>54222.289169329575</v>
      </c>
      <c r="BD130" s="236">
        <f t="shared" si="300"/>
        <v>54222.289169329575</v>
      </c>
      <c r="BE130" s="236">
        <f t="shared" si="300"/>
        <v>54222.289169329575</v>
      </c>
    </row>
    <row r="133" spans="1:57" x14ac:dyDescent="0.25">
      <c r="A133" s="15" t="s">
        <v>425</v>
      </c>
    </row>
    <row r="135" spans="1:57" x14ac:dyDescent="0.25">
      <c r="B135" s="15" t="s">
        <v>426</v>
      </c>
    </row>
    <row r="136" spans="1:57" x14ac:dyDescent="0.25">
      <c r="C136" s="21" t="s">
        <v>586</v>
      </c>
    </row>
    <row r="137" spans="1:57" x14ac:dyDescent="0.25">
      <c r="E137" s="151" t="str">
        <f xml:space="preserve"> InpC!E$73</f>
        <v>Construction debt - T1 upfront fee amount</v>
      </c>
      <c r="F137" s="335">
        <f xml:space="preserve"> InpC!F$73</f>
        <v>0.02</v>
      </c>
      <c r="G137" s="151" t="str">
        <f xml:space="preserve"> InpC!G$73</f>
        <v>%</v>
      </c>
      <c r="H137" s="39"/>
    </row>
    <row r="138" spans="1:57" x14ac:dyDescent="0.25">
      <c r="E138" s="151" t="str">
        <f xml:space="preserve"> InpC!E$74</f>
        <v>Construction debt - T1 commitment amount</v>
      </c>
      <c r="F138" s="151">
        <f xml:space="preserve"> InpC!F$74</f>
        <v>39000</v>
      </c>
      <c r="G138" s="151" t="str">
        <f xml:space="preserve"> InpC!G$74</f>
        <v>$ 000s</v>
      </c>
      <c r="H138" s="39"/>
    </row>
    <row r="139" spans="1:57" x14ac:dyDescent="0.25">
      <c r="E139" s="200" t="str">
        <f xml:space="preserve"> ConTime!E$64</f>
        <v>Financial close date flag - m</v>
      </c>
      <c r="F139" s="200">
        <f xml:space="preserve"> ConTime!F$64</f>
        <v>0</v>
      </c>
      <c r="G139" s="200" t="str">
        <f xml:space="preserve"> ConTime!G$64</f>
        <v>flag</v>
      </c>
      <c r="H139" s="200">
        <f xml:space="preserve"> ConTime!H$64</f>
        <v>1</v>
      </c>
      <c r="I139" s="200">
        <f xml:space="preserve"> ConTime!I$64</f>
        <v>0</v>
      </c>
      <c r="J139" s="200">
        <f xml:space="preserve"> ConTime!J$64</f>
        <v>0</v>
      </c>
      <c r="K139" s="200">
        <f xml:space="preserve"> ConTime!K$64</f>
        <v>0</v>
      </c>
      <c r="L139" s="200">
        <f xml:space="preserve"> ConTime!L$64</f>
        <v>0</v>
      </c>
      <c r="M139" s="200">
        <f xml:space="preserve"> ConTime!M$64</f>
        <v>0</v>
      </c>
      <c r="N139" s="200">
        <f xml:space="preserve"> ConTime!N$64</f>
        <v>0</v>
      </c>
      <c r="O139" s="200">
        <f xml:space="preserve"> ConTime!O$64</f>
        <v>0</v>
      </c>
      <c r="P139" s="200">
        <f xml:space="preserve"> ConTime!P$64</f>
        <v>0</v>
      </c>
      <c r="Q139" s="200">
        <f xml:space="preserve"> ConTime!Q$64</f>
        <v>0</v>
      </c>
      <c r="R139" s="200">
        <f xml:space="preserve"> ConTime!R$64</f>
        <v>1</v>
      </c>
      <c r="S139" s="200">
        <f xml:space="preserve"> ConTime!S$64</f>
        <v>0</v>
      </c>
      <c r="T139" s="200">
        <f xml:space="preserve"> ConTime!T$64</f>
        <v>0</v>
      </c>
      <c r="U139" s="200">
        <f xml:space="preserve"> ConTime!U$64</f>
        <v>0</v>
      </c>
      <c r="V139" s="200">
        <f xml:space="preserve"> ConTime!V$64</f>
        <v>0</v>
      </c>
      <c r="W139" s="200">
        <f xml:space="preserve"> ConTime!W$64</f>
        <v>0</v>
      </c>
      <c r="X139" s="200">
        <f xml:space="preserve"> ConTime!X$64</f>
        <v>0</v>
      </c>
      <c r="Y139" s="200">
        <f xml:space="preserve"> ConTime!Y$64</f>
        <v>0</v>
      </c>
      <c r="Z139" s="200">
        <f xml:space="preserve"> ConTime!Z$64</f>
        <v>0</v>
      </c>
      <c r="AA139" s="200">
        <f xml:space="preserve"> ConTime!AA$64</f>
        <v>0</v>
      </c>
      <c r="AB139" s="200">
        <f xml:space="preserve"> ConTime!AB$64</f>
        <v>0</v>
      </c>
      <c r="AC139" s="200">
        <f xml:space="preserve"> ConTime!AC$64</f>
        <v>0</v>
      </c>
      <c r="AD139" s="200">
        <f xml:space="preserve"> ConTime!AD$64</f>
        <v>0</v>
      </c>
      <c r="AE139" s="200">
        <f xml:space="preserve"> ConTime!AE$64</f>
        <v>0</v>
      </c>
      <c r="AF139" s="200">
        <f xml:space="preserve"> ConTime!AF$64</f>
        <v>0</v>
      </c>
      <c r="AG139" s="200">
        <f xml:space="preserve"> ConTime!AG$64</f>
        <v>0</v>
      </c>
      <c r="AH139" s="200">
        <f xml:space="preserve"> ConTime!AH$64</f>
        <v>0</v>
      </c>
      <c r="AI139" s="200">
        <f xml:space="preserve"> ConTime!AI$64</f>
        <v>0</v>
      </c>
      <c r="AJ139" s="200">
        <f xml:space="preserve"> ConTime!AJ$64</f>
        <v>0</v>
      </c>
      <c r="AK139" s="200">
        <f xml:space="preserve"> ConTime!AK$64</f>
        <v>0</v>
      </c>
      <c r="AL139" s="200">
        <f xml:space="preserve"> ConTime!AL$64</f>
        <v>0</v>
      </c>
      <c r="AM139" s="200">
        <f xml:space="preserve"> ConTime!AM$64</f>
        <v>0</v>
      </c>
      <c r="AN139" s="200">
        <f xml:space="preserve"> ConTime!AN$64</f>
        <v>0</v>
      </c>
      <c r="AO139" s="200">
        <f xml:space="preserve"> ConTime!AO$64</f>
        <v>0</v>
      </c>
      <c r="AP139" s="200">
        <f xml:space="preserve"> ConTime!AP$64</f>
        <v>0</v>
      </c>
      <c r="AQ139" s="200">
        <f xml:space="preserve"> ConTime!AQ$64</f>
        <v>0</v>
      </c>
      <c r="AR139" s="200">
        <f xml:space="preserve"> ConTime!AR$64</f>
        <v>0</v>
      </c>
      <c r="AS139" s="200">
        <f xml:space="preserve"> ConTime!AS$64</f>
        <v>0</v>
      </c>
      <c r="AT139" s="200">
        <f xml:space="preserve"> ConTime!AT$64</f>
        <v>0</v>
      </c>
      <c r="AU139" s="200">
        <f xml:space="preserve"> ConTime!AU$64</f>
        <v>0</v>
      </c>
      <c r="AV139" s="200">
        <f xml:space="preserve"> ConTime!AV$64</f>
        <v>0</v>
      </c>
      <c r="AW139" s="200">
        <f xml:space="preserve"> ConTime!AW$64</f>
        <v>0</v>
      </c>
      <c r="AX139" s="200">
        <f xml:space="preserve"> ConTime!AX$64</f>
        <v>0</v>
      </c>
      <c r="AY139" s="200">
        <f xml:space="preserve"> ConTime!AY$64</f>
        <v>0</v>
      </c>
      <c r="AZ139" s="200">
        <f xml:space="preserve"> ConTime!AZ$64</f>
        <v>0</v>
      </c>
      <c r="BA139" s="200">
        <f xml:space="preserve"> ConTime!BA$64</f>
        <v>0</v>
      </c>
      <c r="BB139" s="200">
        <f xml:space="preserve"> ConTime!BB$64</f>
        <v>0</v>
      </c>
      <c r="BC139" s="200">
        <f xml:space="preserve"> ConTime!BC$64</f>
        <v>0</v>
      </c>
      <c r="BD139" s="200">
        <f xml:space="preserve"> ConTime!BD$64</f>
        <v>0</v>
      </c>
      <c r="BE139" s="200">
        <f xml:space="preserve"> ConTime!BE$64</f>
        <v>0</v>
      </c>
    </row>
    <row r="140" spans="1:57" s="202" customFormat="1" x14ac:dyDescent="0.25">
      <c r="A140" s="247"/>
      <c r="B140" s="247"/>
      <c r="C140" s="248"/>
      <c r="D140" s="249"/>
      <c r="E140" s="245" t="s">
        <v>622</v>
      </c>
      <c r="F140" s="245"/>
      <c r="G140" s="245" t="str">
        <f xml:space="preserve"> SMU</f>
        <v>$ 000s</v>
      </c>
      <c r="H140" s="245">
        <f xml:space="preserve"> SUM(J140:BE140)</f>
        <v>780</v>
      </c>
      <c r="I140" s="246"/>
      <c r="J140" s="245">
        <f t="shared" ref="J140:K140" si="301" xml:space="preserve"> $F137 * $F138 * J139</f>
        <v>0</v>
      </c>
      <c r="K140" s="245">
        <f t="shared" si="301"/>
        <v>0</v>
      </c>
      <c r="L140" s="245">
        <f t="shared" ref="L140:BE140" si="302" xml:space="preserve"> $F137 * $F138 * L139</f>
        <v>0</v>
      </c>
      <c r="M140" s="245">
        <f t="shared" si="302"/>
        <v>0</v>
      </c>
      <c r="N140" s="245">
        <f t="shared" si="302"/>
        <v>0</v>
      </c>
      <c r="O140" s="245">
        <f t="shared" si="302"/>
        <v>0</v>
      </c>
      <c r="P140" s="245">
        <f t="shared" si="302"/>
        <v>0</v>
      </c>
      <c r="Q140" s="245">
        <f t="shared" si="302"/>
        <v>0</v>
      </c>
      <c r="R140" s="245">
        <f t="shared" si="302"/>
        <v>780</v>
      </c>
      <c r="S140" s="245">
        <f t="shared" si="302"/>
        <v>0</v>
      </c>
      <c r="T140" s="245">
        <f t="shared" si="302"/>
        <v>0</v>
      </c>
      <c r="U140" s="245">
        <f t="shared" si="302"/>
        <v>0</v>
      </c>
      <c r="V140" s="245">
        <f t="shared" si="302"/>
        <v>0</v>
      </c>
      <c r="W140" s="245">
        <f t="shared" si="302"/>
        <v>0</v>
      </c>
      <c r="X140" s="245">
        <f t="shared" si="302"/>
        <v>0</v>
      </c>
      <c r="Y140" s="245">
        <f t="shared" si="302"/>
        <v>0</v>
      </c>
      <c r="Z140" s="245">
        <f t="shared" si="302"/>
        <v>0</v>
      </c>
      <c r="AA140" s="245">
        <f t="shared" si="302"/>
        <v>0</v>
      </c>
      <c r="AB140" s="245">
        <f t="shared" si="302"/>
        <v>0</v>
      </c>
      <c r="AC140" s="245">
        <f t="shared" si="302"/>
        <v>0</v>
      </c>
      <c r="AD140" s="245">
        <f t="shared" si="302"/>
        <v>0</v>
      </c>
      <c r="AE140" s="245">
        <f t="shared" si="302"/>
        <v>0</v>
      </c>
      <c r="AF140" s="245">
        <f t="shared" si="302"/>
        <v>0</v>
      </c>
      <c r="AG140" s="245">
        <f t="shared" si="302"/>
        <v>0</v>
      </c>
      <c r="AH140" s="245">
        <f t="shared" si="302"/>
        <v>0</v>
      </c>
      <c r="AI140" s="245">
        <f t="shared" si="302"/>
        <v>0</v>
      </c>
      <c r="AJ140" s="245">
        <f t="shared" si="302"/>
        <v>0</v>
      </c>
      <c r="AK140" s="245">
        <f t="shared" si="302"/>
        <v>0</v>
      </c>
      <c r="AL140" s="245">
        <f t="shared" si="302"/>
        <v>0</v>
      </c>
      <c r="AM140" s="245">
        <f t="shared" si="302"/>
        <v>0</v>
      </c>
      <c r="AN140" s="245">
        <f t="shared" si="302"/>
        <v>0</v>
      </c>
      <c r="AO140" s="245">
        <f t="shared" si="302"/>
        <v>0</v>
      </c>
      <c r="AP140" s="245">
        <f t="shared" si="302"/>
        <v>0</v>
      </c>
      <c r="AQ140" s="245">
        <f t="shared" si="302"/>
        <v>0</v>
      </c>
      <c r="AR140" s="245">
        <f t="shared" si="302"/>
        <v>0</v>
      </c>
      <c r="AS140" s="245">
        <f t="shared" si="302"/>
        <v>0</v>
      </c>
      <c r="AT140" s="245">
        <f t="shared" si="302"/>
        <v>0</v>
      </c>
      <c r="AU140" s="245">
        <f t="shared" si="302"/>
        <v>0</v>
      </c>
      <c r="AV140" s="245">
        <f t="shared" si="302"/>
        <v>0</v>
      </c>
      <c r="AW140" s="245">
        <f t="shared" si="302"/>
        <v>0</v>
      </c>
      <c r="AX140" s="245">
        <f t="shared" si="302"/>
        <v>0</v>
      </c>
      <c r="AY140" s="245">
        <f t="shared" si="302"/>
        <v>0</v>
      </c>
      <c r="AZ140" s="245">
        <f t="shared" si="302"/>
        <v>0</v>
      </c>
      <c r="BA140" s="245">
        <f t="shared" si="302"/>
        <v>0</v>
      </c>
      <c r="BB140" s="245">
        <f t="shared" si="302"/>
        <v>0</v>
      </c>
      <c r="BC140" s="245">
        <f t="shared" si="302"/>
        <v>0</v>
      </c>
      <c r="BD140" s="245">
        <f t="shared" si="302"/>
        <v>0</v>
      </c>
      <c r="BE140" s="245">
        <f t="shared" si="302"/>
        <v>0</v>
      </c>
    </row>
    <row r="141" spans="1:57" x14ac:dyDescent="0.25"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  <c r="BA141" s="200"/>
      <c r="BB141" s="200"/>
      <c r="BC141" s="200"/>
      <c r="BD141" s="200"/>
      <c r="BE141" s="200"/>
    </row>
    <row r="142" spans="1:57" x14ac:dyDescent="0.25">
      <c r="C142" s="21" t="s">
        <v>600</v>
      </c>
    </row>
    <row r="143" spans="1:57" x14ac:dyDescent="0.25">
      <c r="E143" s="727" t="str">
        <f xml:space="preserve"> InpC!E$80</f>
        <v>Construction debt - T2 upfront fee amount</v>
      </c>
      <c r="F143" s="727">
        <f xml:space="preserve"> InpC!F$80</f>
        <v>0.02</v>
      </c>
      <c r="G143" s="727" t="str">
        <f xml:space="preserve"> InpC!G$80</f>
        <v>%</v>
      </c>
      <c r="H143" s="39"/>
    </row>
    <row r="144" spans="1:57" x14ac:dyDescent="0.25">
      <c r="E144" s="151" t="str">
        <f xml:space="preserve"> InpC!E$81</f>
        <v>Construction debt - T2 commitment amount</v>
      </c>
      <c r="F144" s="151">
        <f xml:space="preserve"> InpC!F$81</f>
        <v>21000</v>
      </c>
      <c r="G144" s="151" t="str">
        <f xml:space="preserve"> InpC!G$81</f>
        <v>$ 000s</v>
      </c>
      <c r="H144" s="39"/>
    </row>
    <row r="145" spans="1:57" x14ac:dyDescent="0.25">
      <c r="E145" s="200" t="str">
        <f xml:space="preserve"> ConTime!E$64</f>
        <v>Financial close date flag - m</v>
      </c>
      <c r="F145" s="200">
        <f xml:space="preserve"> ConTime!F$64</f>
        <v>0</v>
      </c>
      <c r="G145" s="200" t="str">
        <f xml:space="preserve"> ConTime!G$64</f>
        <v>flag</v>
      </c>
      <c r="H145" s="200">
        <f xml:space="preserve"> ConTime!H$64</f>
        <v>1</v>
      </c>
      <c r="I145" s="200">
        <f xml:space="preserve"> ConTime!I$64</f>
        <v>0</v>
      </c>
      <c r="J145" s="200">
        <f xml:space="preserve"> ConTime!J$64</f>
        <v>0</v>
      </c>
      <c r="K145" s="200">
        <f xml:space="preserve"> ConTime!K$64</f>
        <v>0</v>
      </c>
      <c r="L145" s="200">
        <f xml:space="preserve"> ConTime!L$64</f>
        <v>0</v>
      </c>
      <c r="M145" s="200">
        <f xml:space="preserve"> ConTime!M$64</f>
        <v>0</v>
      </c>
      <c r="N145" s="200">
        <f xml:space="preserve"> ConTime!N$64</f>
        <v>0</v>
      </c>
      <c r="O145" s="200">
        <f xml:space="preserve"> ConTime!O$64</f>
        <v>0</v>
      </c>
      <c r="P145" s="200">
        <f xml:space="preserve"> ConTime!P$64</f>
        <v>0</v>
      </c>
      <c r="Q145" s="200">
        <f xml:space="preserve"> ConTime!Q$64</f>
        <v>0</v>
      </c>
      <c r="R145" s="200">
        <f xml:space="preserve"> ConTime!R$64</f>
        <v>1</v>
      </c>
      <c r="S145" s="200">
        <f xml:space="preserve"> ConTime!S$64</f>
        <v>0</v>
      </c>
      <c r="T145" s="200">
        <f xml:space="preserve"> ConTime!T$64</f>
        <v>0</v>
      </c>
      <c r="U145" s="200">
        <f xml:space="preserve"> ConTime!U$64</f>
        <v>0</v>
      </c>
      <c r="V145" s="200">
        <f xml:space="preserve"> ConTime!V$64</f>
        <v>0</v>
      </c>
      <c r="W145" s="200">
        <f xml:space="preserve"> ConTime!W$64</f>
        <v>0</v>
      </c>
      <c r="X145" s="200">
        <f xml:space="preserve"> ConTime!X$64</f>
        <v>0</v>
      </c>
      <c r="Y145" s="200">
        <f xml:space="preserve"> ConTime!Y$64</f>
        <v>0</v>
      </c>
      <c r="Z145" s="200">
        <f xml:space="preserve"> ConTime!Z$64</f>
        <v>0</v>
      </c>
      <c r="AA145" s="200">
        <f xml:space="preserve"> ConTime!AA$64</f>
        <v>0</v>
      </c>
      <c r="AB145" s="200">
        <f xml:space="preserve"> ConTime!AB$64</f>
        <v>0</v>
      </c>
      <c r="AC145" s="200">
        <f xml:space="preserve"> ConTime!AC$64</f>
        <v>0</v>
      </c>
      <c r="AD145" s="200">
        <f xml:space="preserve"> ConTime!AD$64</f>
        <v>0</v>
      </c>
      <c r="AE145" s="200">
        <f xml:space="preserve"> ConTime!AE$64</f>
        <v>0</v>
      </c>
      <c r="AF145" s="200">
        <f xml:space="preserve"> ConTime!AF$64</f>
        <v>0</v>
      </c>
      <c r="AG145" s="200">
        <f xml:space="preserve"> ConTime!AG$64</f>
        <v>0</v>
      </c>
      <c r="AH145" s="200">
        <f xml:space="preserve"> ConTime!AH$64</f>
        <v>0</v>
      </c>
      <c r="AI145" s="200">
        <f xml:space="preserve"> ConTime!AI$64</f>
        <v>0</v>
      </c>
      <c r="AJ145" s="200">
        <f xml:space="preserve"> ConTime!AJ$64</f>
        <v>0</v>
      </c>
      <c r="AK145" s="200">
        <f xml:space="preserve"> ConTime!AK$64</f>
        <v>0</v>
      </c>
      <c r="AL145" s="200">
        <f xml:space="preserve"> ConTime!AL$64</f>
        <v>0</v>
      </c>
      <c r="AM145" s="200">
        <f xml:space="preserve"> ConTime!AM$64</f>
        <v>0</v>
      </c>
      <c r="AN145" s="200">
        <f xml:space="preserve"> ConTime!AN$64</f>
        <v>0</v>
      </c>
      <c r="AO145" s="200">
        <f xml:space="preserve"> ConTime!AO$64</f>
        <v>0</v>
      </c>
      <c r="AP145" s="200">
        <f xml:space="preserve"> ConTime!AP$64</f>
        <v>0</v>
      </c>
      <c r="AQ145" s="200">
        <f xml:space="preserve"> ConTime!AQ$64</f>
        <v>0</v>
      </c>
      <c r="AR145" s="200">
        <f xml:space="preserve"> ConTime!AR$64</f>
        <v>0</v>
      </c>
      <c r="AS145" s="200">
        <f xml:space="preserve"> ConTime!AS$64</f>
        <v>0</v>
      </c>
      <c r="AT145" s="200">
        <f xml:space="preserve"> ConTime!AT$64</f>
        <v>0</v>
      </c>
      <c r="AU145" s="200">
        <f xml:space="preserve"> ConTime!AU$64</f>
        <v>0</v>
      </c>
      <c r="AV145" s="200">
        <f xml:space="preserve"> ConTime!AV$64</f>
        <v>0</v>
      </c>
      <c r="AW145" s="200">
        <f xml:space="preserve"> ConTime!AW$64</f>
        <v>0</v>
      </c>
      <c r="AX145" s="200">
        <f xml:space="preserve"> ConTime!AX$64</f>
        <v>0</v>
      </c>
      <c r="AY145" s="200">
        <f xml:space="preserve"> ConTime!AY$64</f>
        <v>0</v>
      </c>
      <c r="AZ145" s="200">
        <f xml:space="preserve"> ConTime!AZ$64</f>
        <v>0</v>
      </c>
      <c r="BA145" s="200">
        <f xml:space="preserve"> ConTime!BA$64</f>
        <v>0</v>
      </c>
      <c r="BB145" s="200">
        <f xml:space="preserve"> ConTime!BB$64</f>
        <v>0</v>
      </c>
      <c r="BC145" s="200">
        <f xml:space="preserve"> ConTime!BC$64</f>
        <v>0</v>
      </c>
      <c r="BD145" s="200">
        <f xml:space="preserve"> ConTime!BD$64</f>
        <v>0</v>
      </c>
      <c r="BE145" s="200">
        <f xml:space="preserve"> ConTime!BE$64</f>
        <v>0</v>
      </c>
    </row>
    <row r="146" spans="1:57" s="202" customFormat="1" x14ac:dyDescent="0.25">
      <c r="A146" s="247"/>
      <c r="B146" s="247"/>
      <c r="C146" s="248"/>
      <c r="D146" s="249"/>
      <c r="E146" s="245" t="s">
        <v>623</v>
      </c>
      <c r="F146" s="245"/>
      <c r="G146" s="245" t="str">
        <f xml:space="preserve"> SMU</f>
        <v>$ 000s</v>
      </c>
      <c r="H146" s="245">
        <f xml:space="preserve"> SUM(J146:BE146)</f>
        <v>420</v>
      </c>
      <c r="I146" s="246"/>
      <c r="J146" s="245">
        <f t="shared" ref="J146" si="303" xml:space="preserve"> $F143 * $F144 * J145</f>
        <v>0</v>
      </c>
      <c r="K146" s="245">
        <f t="shared" ref="K146:BE146" si="304" xml:space="preserve"> $F143 * $F144 * K145</f>
        <v>0</v>
      </c>
      <c r="L146" s="245">
        <f t="shared" si="304"/>
        <v>0</v>
      </c>
      <c r="M146" s="245">
        <f t="shared" si="304"/>
        <v>0</v>
      </c>
      <c r="N146" s="245">
        <f t="shared" si="304"/>
        <v>0</v>
      </c>
      <c r="O146" s="245">
        <f t="shared" si="304"/>
        <v>0</v>
      </c>
      <c r="P146" s="245">
        <f t="shared" si="304"/>
        <v>0</v>
      </c>
      <c r="Q146" s="245">
        <f t="shared" si="304"/>
        <v>0</v>
      </c>
      <c r="R146" s="245">
        <f t="shared" si="304"/>
        <v>420</v>
      </c>
      <c r="S146" s="245">
        <f t="shared" si="304"/>
        <v>0</v>
      </c>
      <c r="T146" s="245">
        <f t="shared" si="304"/>
        <v>0</v>
      </c>
      <c r="U146" s="245">
        <f t="shared" si="304"/>
        <v>0</v>
      </c>
      <c r="V146" s="245">
        <f t="shared" si="304"/>
        <v>0</v>
      </c>
      <c r="W146" s="245">
        <f t="shared" si="304"/>
        <v>0</v>
      </c>
      <c r="X146" s="245">
        <f t="shared" si="304"/>
        <v>0</v>
      </c>
      <c r="Y146" s="245">
        <f t="shared" si="304"/>
        <v>0</v>
      </c>
      <c r="Z146" s="245">
        <f t="shared" si="304"/>
        <v>0</v>
      </c>
      <c r="AA146" s="245">
        <f t="shared" si="304"/>
        <v>0</v>
      </c>
      <c r="AB146" s="245">
        <f t="shared" si="304"/>
        <v>0</v>
      </c>
      <c r="AC146" s="245">
        <f t="shared" si="304"/>
        <v>0</v>
      </c>
      <c r="AD146" s="245">
        <f t="shared" si="304"/>
        <v>0</v>
      </c>
      <c r="AE146" s="245">
        <f t="shared" si="304"/>
        <v>0</v>
      </c>
      <c r="AF146" s="245">
        <f t="shared" si="304"/>
        <v>0</v>
      </c>
      <c r="AG146" s="245">
        <f t="shared" si="304"/>
        <v>0</v>
      </c>
      <c r="AH146" s="245">
        <f t="shared" si="304"/>
        <v>0</v>
      </c>
      <c r="AI146" s="245">
        <f t="shared" si="304"/>
        <v>0</v>
      </c>
      <c r="AJ146" s="245">
        <f t="shared" si="304"/>
        <v>0</v>
      </c>
      <c r="AK146" s="245">
        <f t="shared" si="304"/>
        <v>0</v>
      </c>
      <c r="AL146" s="245">
        <f t="shared" si="304"/>
        <v>0</v>
      </c>
      <c r="AM146" s="245">
        <f t="shared" si="304"/>
        <v>0</v>
      </c>
      <c r="AN146" s="245">
        <f t="shared" si="304"/>
        <v>0</v>
      </c>
      <c r="AO146" s="245">
        <f t="shared" si="304"/>
        <v>0</v>
      </c>
      <c r="AP146" s="245">
        <f t="shared" si="304"/>
        <v>0</v>
      </c>
      <c r="AQ146" s="245">
        <f t="shared" si="304"/>
        <v>0</v>
      </c>
      <c r="AR146" s="245">
        <f t="shared" si="304"/>
        <v>0</v>
      </c>
      <c r="AS146" s="245">
        <f t="shared" si="304"/>
        <v>0</v>
      </c>
      <c r="AT146" s="245">
        <f t="shared" si="304"/>
        <v>0</v>
      </c>
      <c r="AU146" s="245">
        <f t="shared" si="304"/>
        <v>0</v>
      </c>
      <c r="AV146" s="245">
        <f t="shared" si="304"/>
        <v>0</v>
      </c>
      <c r="AW146" s="245">
        <f t="shared" si="304"/>
        <v>0</v>
      </c>
      <c r="AX146" s="245">
        <f t="shared" si="304"/>
        <v>0</v>
      </c>
      <c r="AY146" s="245">
        <f t="shared" si="304"/>
        <v>0</v>
      </c>
      <c r="AZ146" s="245">
        <f t="shared" si="304"/>
        <v>0</v>
      </c>
      <c r="BA146" s="245">
        <f t="shared" si="304"/>
        <v>0</v>
      </c>
      <c r="BB146" s="245">
        <f t="shared" si="304"/>
        <v>0</v>
      </c>
      <c r="BC146" s="245">
        <f t="shared" si="304"/>
        <v>0</v>
      </c>
      <c r="BD146" s="245">
        <f t="shared" si="304"/>
        <v>0</v>
      </c>
      <c r="BE146" s="245">
        <f t="shared" si="304"/>
        <v>0</v>
      </c>
    </row>
    <row r="147" spans="1:57" x14ac:dyDescent="0.25"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  <c r="BA147" s="200"/>
      <c r="BB147" s="200"/>
      <c r="BC147" s="200"/>
      <c r="BD147" s="200"/>
      <c r="BE147" s="200"/>
    </row>
    <row r="148" spans="1:57" x14ac:dyDescent="0.25">
      <c r="C148" s="21" t="s">
        <v>574</v>
      </c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  <c r="BA148" s="200"/>
      <c r="BB148" s="200"/>
      <c r="BC148" s="200"/>
      <c r="BD148" s="200"/>
      <c r="BE148" s="200"/>
    </row>
    <row r="149" spans="1:57" x14ac:dyDescent="0.25">
      <c r="E149" s="12" t="str">
        <f t="shared" ref="E149:BE149" si="305" xml:space="preserve"> E$140</f>
        <v>Construction debt upfront fee - T1</v>
      </c>
      <c r="F149" s="12">
        <f t="shared" si="305"/>
        <v>0</v>
      </c>
      <c r="G149" s="12" t="str">
        <f t="shared" si="305"/>
        <v>$ 000s</v>
      </c>
      <c r="H149" s="12">
        <f t="shared" si="305"/>
        <v>780</v>
      </c>
      <c r="I149" s="12">
        <f t="shared" si="305"/>
        <v>0</v>
      </c>
      <c r="J149" s="12">
        <f t="shared" si="305"/>
        <v>0</v>
      </c>
      <c r="K149" s="12">
        <f t="shared" si="305"/>
        <v>0</v>
      </c>
      <c r="L149" s="12">
        <f t="shared" si="305"/>
        <v>0</v>
      </c>
      <c r="M149" s="12">
        <f t="shared" si="305"/>
        <v>0</v>
      </c>
      <c r="N149" s="12">
        <f t="shared" si="305"/>
        <v>0</v>
      </c>
      <c r="O149" s="12">
        <f t="shared" si="305"/>
        <v>0</v>
      </c>
      <c r="P149" s="12">
        <f t="shared" si="305"/>
        <v>0</v>
      </c>
      <c r="Q149" s="12">
        <f t="shared" si="305"/>
        <v>0</v>
      </c>
      <c r="R149" s="12">
        <f t="shared" si="305"/>
        <v>780</v>
      </c>
      <c r="S149" s="12">
        <f t="shared" si="305"/>
        <v>0</v>
      </c>
      <c r="T149" s="12">
        <f t="shared" si="305"/>
        <v>0</v>
      </c>
      <c r="U149" s="12">
        <f t="shared" si="305"/>
        <v>0</v>
      </c>
      <c r="V149" s="12">
        <f t="shared" si="305"/>
        <v>0</v>
      </c>
      <c r="W149" s="12">
        <f t="shared" si="305"/>
        <v>0</v>
      </c>
      <c r="X149" s="12">
        <f t="shared" si="305"/>
        <v>0</v>
      </c>
      <c r="Y149" s="12">
        <f t="shared" si="305"/>
        <v>0</v>
      </c>
      <c r="Z149" s="12">
        <f t="shared" si="305"/>
        <v>0</v>
      </c>
      <c r="AA149" s="12">
        <f t="shared" si="305"/>
        <v>0</v>
      </c>
      <c r="AB149" s="12">
        <f t="shared" si="305"/>
        <v>0</v>
      </c>
      <c r="AC149" s="12">
        <f t="shared" si="305"/>
        <v>0</v>
      </c>
      <c r="AD149" s="12">
        <f t="shared" si="305"/>
        <v>0</v>
      </c>
      <c r="AE149" s="12">
        <f t="shared" si="305"/>
        <v>0</v>
      </c>
      <c r="AF149" s="12">
        <f t="shared" si="305"/>
        <v>0</v>
      </c>
      <c r="AG149" s="12">
        <f t="shared" si="305"/>
        <v>0</v>
      </c>
      <c r="AH149" s="12">
        <f t="shared" si="305"/>
        <v>0</v>
      </c>
      <c r="AI149" s="12">
        <f t="shared" si="305"/>
        <v>0</v>
      </c>
      <c r="AJ149" s="12">
        <f t="shared" si="305"/>
        <v>0</v>
      </c>
      <c r="AK149" s="12">
        <f t="shared" si="305"/>
        <v>0</v>
      </c>
      <c r="AL149" s="12">
        <f t="shared" si="305"/>
        <v>0</v>
      </c>
      <c r="AM149" s="12">
        <f t="shared" si="305"/>
        <v>0</v>
      </c>
      <c r="AN149" s="12">
        <f t="shared" si="305"/>
        <v>0</v>
      </c>
      <c r="AO149" s="12">
        <f t="shared" si="305"/>
        <v>0</v>
      </c>
      <c r="AP149" s="12">
        <f t="shared" si="305"/>
        <v>0</v>
      </c>
      <c r="AQ149" s="12">
        <f t="shared" si="305"/>
        <v>0</v>
      </c>
      <c r="AR149" s="12">
        <f t="shared" si="305"/>
        <v>0</v>
      </c>
      <c r="AS149" s="12">
        <f t="shared" si="305"/>
        <v>0</v>
      </c>
      <c r="AT149" s="12">
        <f t="shared" si="305"/>
        <v>0</v>
      </c>
      <c r="AU149" s="12">
        <f t="shared" si="305"/>
        <v>0</v>
      </c>
      <c r="AV149" s="12">
        <f t="shared" si="305"/>
        <v>0</v>
      </c>
      <c r="AW149" s="12">
        <f t="shared" si="305"/>
        <v>0</v>
      </c>
      <c r="AX149" s="12">
        <f t="shared" si="305"/>
        <v>0</v>
      </c>
      <c r="AY149" s="12">
        <f t="shared" si="305"/>
        <v>0</v>
      </c>
      <c r="AZ149" s="12">
        <f t="shared" si="305"/>
        <v>0</v>
      </c>
      <c r="BA149" s="12">
        <f t="shared" si="305"/>
        <v>0</v>
      </c>
      <c r="BB149" s="12">
        <f t="shared" si="305"/>
        <v>0</v>
      </c>
      <c r="BC149" s="12">
        <f t="shared" si="305"/>
        <v>0</v>
      </c>
      <c r="BD149" s="12">
        <f t="shared" si="305"/>
        <v>0</v>
      </c>
      <c r="BE149" s="12">
        <f t="shared" si="305"/>
        <v>0</v>
      </c>
    </row>
    <row r="150" spans="1:57" x14ac:dyDescent="0.25">
      <c r="E150" s="12" t="str">
        <f t="shared" ref="E150:BE150" si="306" xml:space="preserve"> E$146</f>
        <v>Construction debt upfront fee - T2</v>
      </c>
      <c r="F150" s="12">
        <f t="shared" si="306"/>
        <v>0</v>
      </c>
      <c r="G150" s="12" t="str">
        <f t="shared" si="306"/>
        <v>$ 000s</v>
      </c>
      <c r="H150" s="12">
        <f t="shared" si="306"/>
        <v>420</v>
      </c>
      <c r="I150" s="12">
        <f t="shared" si="306"/>
        <v>0</v>
      </c>
      <c r="J150" s="12">
        <f t="shared" si="306"/>
        <v>0</v>
      </c>
      <c r="K150" s="12">
        <f t="shared" si="306"/>
        <v>0</v>
      </c>
      <c r="L150" s="12">
        <f t="shared" si="306"/>
        <v>0</v>
      </c>
      <c r="M150" s="12">
        <f t="shared" si="306"/>
        <v>0</v>
      </c>
      <c r="N150" s="12">
        <f t="shared" si="306"/>
        <v>0</v>
      </c>
      <c r="O150" s="12">
        <f t="shared" si="306"/>
        <v>0</v>
      </c>
      <c r="P150" s="12">
        <f t="shared" si="306"/>
        <v>0</v>
      </c>
      <c r="Q150" s="12">
        <f t="shared" si="306"/>
        <v>0</v>
      </c>
      <c r="R150" s="12">
        <f t="shared" si="306"/>
        <v>420</v>
      </c>
      <c r="S150" s="12">
        <f t="shared" si="306"/>
        <v>0</v>
      </c>
      <c r="T150" s="12">
        <f t="shared" si="306"/>
        <v>0</v>
      </c>
      <c r="U150" s="12">
        <f t="shared" si="306"/>
        <v>0</v>
      </c>
      <c r="V150" s="12">
        <f t="shared" si="306"/>
        <v>0</v>
      </c>
      <c r="W150" s="12">
        <f t="shared" si="306"/>
        <v>0</v>
      </c>
      <c r="X150" s="12">
        <f t="shared" si="306"/>
        <v>0</v>
      </c>
      <c r="Y150" s="12">
        <f t="shared" si="306"/>
        <v>0</v>
      </c>
      <c r="Z150" s="12">
        <f t="shared" si="306"/>
        <v>0</v>
      </c>
      <c r="AA150" s="12">
        <f t="shared" si="306"/>
        <v>0</v>
      </c>
      <c r="AB150" s="12">
        <f t="shared" si="306"/>
        <v>0</v>
      </c>
      <c r="AC150" s="12">
        <f t="shared" si="306"/>
        <v>0</v>
      </c>
      <c r="AD150" s="12">
        <f t="shared" si="306"/>
        <v>0</v>
      </c>
      <c r="AE150" s="12">
        <f t="shared" si="306"/>
        <v>0</v>
      </c>
      <c r="AF150" s="12">
        <f t="shared" si="306"/>
        <v>0</v>
      </c>
      <c r="AG150" s="12">
        <f t="shared" si="306"/>
        <v>0</v>
      </c>
      <c r="AH150" s="12">
        <f t="shared" si="306"/>
        <v>0</v>
      </c>
      <c r="AI150" s="12">
        <f t="shared" si="306"/>
        <v>0</v>
      </c>
      <c r="AJ150" s="12">
        <f t="shared" si="306"/>
        <v>0</v>
      </c>
      <c r="AK150" s="12">
        <f t="shared" si="306"/>
        <v>0</v>
      </c>
      <c r="AL150" s="12">
        <f t="shared" si="306"/>
        <v>0</v>
      </c>
      <c r="AM150" s="12">
        <f t="shared" si="306"/>
        <v>0</v>
      </c>
      <c r="AN150" s="12">
        <f t="shared" si="306"/>
        <v>0</v>
      </c>
      <c r="AO150" s="12">
        <f t="shared" si="306"/>
        <v>0</v>
      </c>
      <c r="AP150" s="12">
        <f t="shared" si="306"/>
        <v>0</v>
      </c>
      <c r="AQ150" s="12">
        <f t="shared" si="306"/>
        <v>0</v>
      </c>
      <c r="AR150" s="12">
        <f t="shared" si="306"/>
        <v>0</v>
      </c>
      <c r="AS150" s="12">
        <f t="shared" si="306"/>
        <v>0</v>
      </c>
      <c r="AT150" s="12">
        <f t="shared" si="306"/>
        <v>0</v>
      </c>
      <c r="AU150" s="12">
        <f t="shared" si="306"/>
        <v>0</v>
      </c>
      <c r="AV150" s="12">
        <f t="shared" si="306"/>
        <v>0</v>
      </c>
      <c r="AW150" s="12">
        <f t="shared" si="306"/>
        <v>0</v>
      </c>
      <c r="AX150" s="12">
        <f t="shared" si="306"/>
        <v>0</v>
      </c>
      <c r="AY150" s="12">
        <f t="shared" si="306"/>
        <v>0</v>
      </c>
      <c r="AZ150" s="12">
        <f t="shared" si="306"/>
        <v>0</v>
      </c>
      <c r="BA150" s="12">
        <f t="shared" si="306"/>
        <v>0</v>
      </c>
      <c r="BB150" s="12">
        <f t="shared" si="306"/>
        <v>0</v>
      </c>
      <c r="BC150" s="12">
        <f t="shared" si="306"/>
        <v>0</v>
      </c>
      <c r="BD150" s="12">
        <f t="shared" si="306"/>
        <v>0</v>
      </c>
      <c r="BE150" s="12">
        <f t="shared" si="306"/>
        <v>0</v>
      </c>
    </row>
    <row r="151" spans="1:57" s="199" customFormat="1" x14ac:dyDescent="0.25">
      <c r="A151" s="147"/>
      <c r="B151" s="147"/>
      <c r="C151" s="148"/>
      <c r="D151" s="149"/>
      <c r="E151" s="604" t="s">
        <v>574</v>
      </c>
      <c r="F151" s="604"/>
      <c r="G151" s="604" t="str">
        <f xml:space="preserve"> SMU</f>
        <v>$ 000s</v>
      </c>
      <c r="H151" s="604">
        <f xml:space="preserve"> SUM(J151:BE151)</f>
        <v>1200</v>
      </c>
      <c r="I151" s="605"/>
      <c r="J151" s="604">
        <f t="shared" ref="J151:K151" si="307">SUM(J149:J150)</f>
        <v>0</v>
      </c>
      <c r="K151" s="604">
        <f t="shared" si="307"/>
        <v>0</v>
      </c>
      <c r="L151" s="604">
        <f t="shared" ref="L151:BE151" si="308">SUM(L149:L150)</f>
        <v>0</v>
      </c>
      <c r="M151" s="604">
        <f t="shared" si="308"/>
        <v>0</v>
      </c>
      <c r="N151" s="604">
        <f t="shared" si="308"/>
        <v>0</v>
      </c>
      <c r="O151" s="604">
        <f t="shared" si="308"/>
        <v>0</v>
      </c>
      <c r="P151" s="604">
        <f t="shared" si="308"/>
        <v>0</v>
      </c>
      <c r="Q151" s="604">
        <f t="shared" si="308"/>
        <v>0</v>
      </c>
      <c r="R151" s="604">
        <f t="shared" si="308"/>
        <v>1200</v>
      </c>
      <c r="S151" s="604">
        <f t="shared" si="308"/>
        <v>0</v>
      </c>
      <c r="T151" s="604">
        <f t="shared" si="308"/>
        <v>0</v>
      </c>
      <c r="U151" s="604">
        <f t="shared" si="308"/>
        <v>0</v>
      </c>
      <c r="V151" s="604">
        <f t="shared" si="308"/>
        <v>0</v>
      </c>
      <c r="W151" s="604">
        <f t="shared" si="308"/>
        <v>0</v>
      </c>
      <c r="X151" s="604">
        <f t="shared" si="308"/>
        <v>0</v>
      </c>
      <c r="Y151" s="604">
        <f t="shared" si="308"/>
        <v>0</v>
      </c>
      <c r="Z151" s="604">
        <f t="shared" si="308"/>
        <v>0</v>
      </c>
      <c r="AA151" s="604">
        <f t="shared" si="308"/>
        <v>0</v>
      </c>
      <c r="AB151" s="604">
        <f t="shared" si="308"/>
        <v>0</v>
      </c>
      <c r="AC151" s="604">
        <f t="shared" si="308"/>
        <v>0</v>
      </c>
      <c r="AD151" s="604">
        <f t="shared" si="308"/>
        <v>0</v>
      </c>
      <c r="AE151" s="604">
        <f t="shared" si="308"/>
        <v>0</v>
      </c>
      <c r="AF151" s="604">
        <f t="shared" si="308"/>
        <v>0</v>
      </c>
      <c r="AG151" s="604">
        <f t="shared" si="308"/>
        <v>0</v>
      </c>
      <c r="AH151" s="604">
        <f t="shared" si="308"/>
        <v>0</v>
      </c>
      <c r="AI151" s="604">
        <f t="shared" si="308"/>
        <v>0</v>
      </c>
      <c r="AJ151" s="604">
        <f t="shared" si="308"/>
        <v>0</v>
      </c>
      <c r="AK151" s="604">
        <f t="shared" si="308"/>
        <v>0</v>
      </c>
      <c r="AL151" s="604">
        <f t="shared" si="308"/>
        <v>0</v>
      </c>
      <c r="AM151" s="604">
        <f t="shared" si="308"/>
        <v>0</v>
      </c>
      <c r="AN151" s="604">
        <f t="shared" si="308"/>
        <v>0</v>
      </c>
      <c r="AO151" s="604">
        <f t="shared" si="308"/>
        <v>0</v>
      </c>
      <c r="AP151" s="604">
        <f t="shared" si="308"/>
        <v>0</v>
      </c>
      <c r="AQ151" s="604">
        <f t="shared" si="308"/>
        <v>0</v>
      </c>
      <c r="AR151" s="604">
        <f t="shared" si="308"/>
        <v>0</v>
      </c>
      <c r="AS151" s="604">
        <f t="shared" si="308"/>
        <v>0</v>
      </c>
      <c r="AT151" s="604">
        <f t="shared" si="308"/>
        <v>0</v>
      </c>
      <c r="AU151" s="604">
        <f t="shared" si="308"/>
        <v>0</v>
      </c>
      <c r="AV151" s="604">
        <f t="shared" si="308"/>
        <v>0</v>
      </c>
      <c r="AW151" s="604">
        <f t="shared" si="308"/>
        <v>0</v>
      </c>
      <c r="AX151" s="604">
        <f t="shared" si="308"/>
        <v>0</v>
      </c>
      <c r="AY151" s="604">
        <f t="shared" si="308"/>
        <v>0</v>
      </c>
      <c r="AZ151" s="604">
        <f t="shared" si="308"/>
        <v>0</v>
      </c>
      <c r="BA151" s="604">
        <f t="shared" si="308"/>
        <v>0</v>
      </c>
      <c r="BB151" s="604">
        <f t="shared" si="308"/>
        <v>0</v>
      </c>
      <c r="BC151" s="604">
        <f t="shared" si="308"/>
        <v>0</v>
      </c>
      <c r="BD151" s="604">
        <f t="shared" si="308"/>
        <v>0</v>
      </c>
      <c r="BE151" s="604">
        <f t="shared" si="308"/>
        <v>0</v>
      </c>
    </row>
    <row r="153" spans="1:57" x14ac:dyDescent="0.25">
      <c r="B153" s="15" t="s">
        <v>427</v>
      </c>
    </row>
    <row r="154" spans="1:57" x14ac:dyDescent="0.25">
      <c r="C154" s="21" t="s">
        <v>586</v>
      </c>
    </row>
    <row r="155" spans="1:57" x14ac:dyDescent="0.25">
      <c r="E155" s="151" t="str">
        <f xml:space="preserve"> InpC!E$74</f>
        <v>Construction debt - T1 commitment amount</v>
      </c>
      <c r="F155" s="151">
        <f xml:space="preserve"> InpC!F$74</f>
        <v>39000</v>
      </c>
      <c r="G155" s="151" t="str">
        <f xml:space="preserve"> InpC!G$74</f>
        <v>$ 000s</v>
      </c>
      <c r="H155" s="39"/>
    </row>
    <row r="156" spans="1:57" x14ac:dyDescent="0.25">
      <c r="E156" s="12" t="str">
        <f t="shared" ref="E156:BE156" si="309" xml:space="preserve"> E$100</f>
        <v>Construction debt - T1 balance BEG</v>
      </c>
      <c r="F156" s="12">
        <f t="shared" si="309"/>
        <v>0</v>
      </c>
      <c r="G156" s="12" t="str">
        <f t="shared" si="309"/>
        <v>$ 000s</v>
      </c>
      <c r="H156" s="12">
        <f t="shared" si="309"/>
        <v>0</v>
      </c>
      <c r="I156" s="12">
        <f t="shared" si="309"/>
        <v>0</v>
      </c>
      <c r="J156" s="12">
        <f t="shared" si="309"/>
        <v>0</v>
      </c>
      <c r="K156" s="12">
        <f t="shared" si="309"/>
        <v>0</v>
      </c>
      <c r="L156" s="12">
        <f t="shared" si="309"/>
        <v>0</v>
      </c>
      <c r="M156" s="12">
        <f t="shared" si="309"/>
        <v>0</v>
      </c>
      <c r="N156" s="12">
        <f t="shared" si="309"/>
        <v>0</v>
      </c>
      <c r="O156" s="12">
        <f t="shared" si="309"/>
        <v>0</v>
      </c>
      <c r="P156" s="12">
        <f t="shared" si="309"/>
        <v>0</v>
      </c>
      <c r="Q156" s="12">
        <f t="shared" si="309"/>
        <v>0</v>
      </c>
      <c r="R156" s="12">
        <f t="shared" si="309"/>
        <v>0</v>
      </c>
      <c r="S156" s="12">
        <f t="shared" si="309"/>
        <v>0</v>
      </c>
      <c r="T156" s="12">
        <f t="shared" si="309"/>
        <v>0</v>
      </c>
      <c r="U156" s="12">
        <f t="shared" si="309"/>
        <v>0</v>
      </c>
      <c r="V156" s="12">
        <f t="shared" si="309"/>
        <v>0</v>
      </c>
      <c r="W156" s="12">
        <f t="shared" si="309"/>
        <v>0</v>
      </c>
      <c r="X156" s="12">
        <f t="shared" si="309"/>
        <v>0</v>
      </c>
      <c r="Y156" s="12">
        <f t="shared" si="309"/>
        <v>0</v>
      </c>
      <c r="Z156" s="12">
        <f t="shared" si="309"/>
        <v>1686.8609934382646</v>
      </c>
      <c r="AA156" s="12">
        <f t="shared" si="309"/>
        <v>4383.2186482890411</v>
      </c>
      <c r="AB156" s="12">
        <f t="shared" si="309"/>
        <v>7088.3025621312154</v>
      </c>
      <c r="AC156" s="12">
        <f t="shared" si="309"/>
        <v>9800.7892796997476</v>
      </c>
      <c r="AD156" s="12">
        <f t="shared" si="309"/>
        <v>12522.276393520477</v>
      </c>
      <c r="AE156" s="12">
        <f t="shared" si="309"/>
        <v>15250.612201441412</v>
      </c>
      <c r="AF156" s="12">
        <f t="shared" si="309"/>
        <v>17988.600168008714</v>
      </c>
      <c r="AG156" s="12">
        <f t="shared" si="309"/>
        <v>20734.878153702793</v>
      </c>
      <c r="AH156" s="12">
        <f t="shared" si="309"/>
        <v>23487.16738344077</v>
      </c>
      <c r="AI156" s="12">
        <f t="shared" si="309"/>
        <v>26250.093808770762</v>
      </c>
      <c r="AJ156" s="12">
        <f t="shared" si="309"/>
        <v>29018.469084180382</v>
      </c>
      <c r="AK156" s="12">
        <f t="shared" si="309"/>
        <v>35244.487960064216</v>
      </c>
      <c r="AL156" s="12">
        <f t="shared" si="309"/>
        <v>35244.487960064216</v>
      </c>
      <c r="AM156" s="12">
        <f t="shared" si="309"/>
        <v>35244.487960064216</v>
      </c>
      <c r="AN156" s="12">
        <f t="shared" si="309"/>
        <v>35244.487960064216</v>
      </c>
      <c r="AO156" s="12">
        <f t="shared" si="309"/>
        <v>35244.487960064216</v>
      </c>
      <c r="AP156" s="12">
        <f t="shared" si="309"/>
        <v>35244.487960064216</v>
      </c>
      <c r="AQ156" s="12">
        <f t="shared" si="309"/>
        <v>35244.487960064216</v>
      </c>
      <c r="AR156" s="12">
        <f t="shared" si="309"/>
        <v>35244.487960064216</v>
      </c>
      <c r="AS156" s="12">
        <f t="shared" si="309"/>
        <v>35244.487960064216</v>
      </c>
      <c r="AT156" s="12">
        <f t="shared" si="309"/>
        <v>35244.487960064216</v>
      </c>
      <c r="AU156" s="12">
        <f t="shared" si="309"/>
        <v>35244.487960064216</v>
      </c>
      <c r="AV156" s="12">
        <f t="shared" si="309"/>
        <v>35244.487960064216</v>
      </c>
      <c r="AW156" s="12">
        <f t="shared" si="309"/>
        <v>35244.487960064216</v>
      </c>
      <c r="AX156" s="12">
        <f t="shared" si="309"/>
        <v>35244.487960064216</v>
      </c>
      <c r="AY156" s="12">
        <f t="shared" si="309"/>
        <v>35244.487960064216</v>
      </c>
      <c r="AZ156" s="12">
        <f t="shared" si="309"/>
        <v>35244.487960064216</v>
      </c>
      <c r="BA156" s="12">
        <f t="shared" si="309"/>
        <v>35244.487960064216</v>
      </c>
      <c r="BB156" s="12">
        <f t="shared" si="309"/>
        <v>35244.487960064216</v>
      </c>
      <c r="BC156" s="12">
        <f t="shared" si="309"/>
        <v>35244.487960064216</v>
      </c>
      <c r="BD156" s="12">
        <f t="shared" si="309"/>
        <v>35244.487960064216</v>
      </c>
      <c r="BE156" s="12">
        <f t="shared" si="309"/>
        <v>35244.487960064216</v>
      </c>
    </row>
    <row r="157" spans="1:57" x14ac:dyDescent="0.25">
      <c r="E157" s="197" t="str">
        <f xml:space="preserve"> ConTime!E$82</f>
        <v>Construction period flag</v>
      </c>
      <c r="F157" s="197">
        <f xml:space="preserve"> ConTime!F$82</f>
        <v>0</v>
      </c>
      <c r="G157" s="197" t="str">
        <f xml:space="preserve"> ConTime!G$82</f>
        <v>flag</v>
      </c>
      <c r="H157" s="197">
        <f xml:space="preserve"> ConTime!H$82</f>
        <v>18</v>
      </c>
      <c r="I157" s="197">
        <f xml:space="preserve"> ConTime!I$82</f>
        <v>0</v>
      </c>
      <c r="J157" s="197">
        <f xml:space="preserve"> ConTime!J$82</f>
        <v>0</v>
      </c>
      <c r="K157" s="197">
        <f xml:space="preserve"> ConTime!K$82</f>
        <v>0</v>
      </c>
      <c r="L157" s="197">
        <f xml:space="preserve"> ConTime!L$82</f>
        <v>0</v>
      </c>
      <c r="M157" s="197">
        <f xml:space="preserve"> ConTime!M$82</f>
        <v>0</v>
      </c>
      <c r="N157" s="197">
        <f xml:space="preserve"> ConTime!N$82</f>
        <v>0</v>
      </c>
      <c r="O157" s="197">
        <f xml:space="preserve"> ConTime!O$82</f>
        <v>0</v>
      </c>
      <c r="P157" s="197">
        <f xml:space="preserve"> ConTime!P$82</f>
        <v>0</v>
      </c>
      <c r="Q157" s="197">
        <f xml:space="preserve"> ConTime!Q$82</f>
        <v>0</v>
      </c>
      <c r="R157" s="197">
        <f xml:space="preserve"> ConTime!R$82</f>
        <v>0</v>
      </c>
      <c r="S157" s="197">
        <f xml:space="preserve"> ConTime!S$82</f>
        <v>1</v>
      </c>
      <c r="T157" s="197">
        <f xml:space="preserve"> ConTime!T$82</f>
        <v>1</v>
      </c>
      <c r="U157" s="197">
        <f xml:space="preserve"> ConTime!U$82</f>
        <v>1</v>
      </c>
      <c r="V157" s="197">
        <f xml:space="preserve"> ConTime!V$82</f>
        <v>1</v>
      </c>
      <c r="W157" s="197">
        <f xml:space="preserve"> ConTime!W$82</f>
        <v>1</v>
      </c>
      <c r="X157" s="197">
        <f xml:space="preserve"> ConTime!X$82</f>
        <v>1</v>
      </c>
      <c r="Y157" s="197">
        <f xml:space="preserve"> ConTime!Y$82</f>
        <v>1</v>
      </c>
      <c r="Z157" s="197">
        <f xml:space="preserve"> ConTime!Z$82</f>
        <v>1</v>
      </c>
      <c r="AA157" s="197">
        <f xml:space="preserve"> ConTime!AA$82</f>
        <v>1</v>
      </c>
      <c r="AB157" s="197">
        <f xml:space="preserve"> ConTime!AB$82</f>
        <v>1</v>
      </c>
      <c r="AC157" s="197">
        <f xml:space="preserve"> ConTime!AC$82</f>
        <v>1</v>
      </c>
      <c r="AD157" s="197">
        <f xml:space="preserve"> ConTime!AD$82</f>
        <v>1</v>
      </c>
      <c r="AE157" s="197">
        <f xml:space="preserve"> ConTime!AE$82</f>
        <v>1</v>
      </c>
      <c r="AF157" s="197">
        <f xml:space="preserve"> ConTime!AF$82</f>
        <v>1</v>
      </c>
      <c r="AG157" s="197">
        <f xml:space="preserve"> ConTime!AG$82</f>
        <v>1</v>
      </c>
      <c r="AH157" s="197">
        <f xml:space="preserve"> ConTime!AH$82</f>
        <v>1</v>
      </c>
      <c r="AI157" s="197">
        <f xml:space="preserve"> ConTime!AI$82</f>
        <v>1</v>
      </c>
      <c r="AJ157" s="197">
        <f xml:space="preserve"> ConTime!AJ$82</f>
        <v>1</v>
      </c>
      <c r="AK157" s="197">
        <f xml:space="preserve"> ConTime!AK$82</f>
        <v>0</v>
      </c>
      <c r="AL157" s="197">
        <f xml:space="preserve"> ConTime!AL$82</f>
        <v>0</v>
      </c>
      <c r="AM157" s="197">
        <f xml:space="preserve"> ConTime!AM$82</f>
        <v>0</v>
      </c>
      <c r="AN157" s="197">
        <f xml:space="preserve"> ConTime!AN$82</f>
        <v>0</v>
      </c>
      <c r="AO157" s="197">
        <f xml:space="preserve"> ConTime!AO$82</f>
        <v>0</v>
      </c>
      <c r="AP157" s="197">
        <f xml:space="preserve"> ConTime!AP$82</f>
        <v>0</v>
      </c>
      <c r="AQ157" s="197">
        <f xml:space="preserve"> ConTime!AQ$82</f>
        <v>0</v>
      </c>
      <c r="AR157" s="197">
        <f xml:space="preserve"> ConTime!AR$82</f>
        <v>0</v>
      </c>
      <c r="AS157" s="197">
        <f xml:space="preserve"> ConTime!AS$82</f>
        <v>0</v>
      </c>
      <c r="AT157" s="197">
        <f xml:space="preserve"> ConTime!AT$82</f>
        <v>0</v>
      </c>
      <c r="AU157" s="197">
        <f xml:space="preserve"> ConTime!AU$82</f>
        <v>0</v>
      </c>
      <c r="AV157" s="197">
        <f xml:space="preserve"> ConTime!AV$82</f>
        <v>0</v>
      </c>
      <c r="AW157" s="197">
        <f xml:space="preserve"> ConTime!AW$82</f>
        <v>0</v>
      </c>
      <c r="AX157" s="197">
        <f xml:space="preserve"> ConTime!AX$82</f>
        <v>0</v>
      </c>
      <c r="AY157" s="197">
        <f xml:space="preserve"> ConTime!AY$82</f>
        <v>0</v>
      </c>
      <c r="AZ157" s="197">
        <f xml:space="preserve"> ConTime!AZ$82</f>
        <v>0</v>
      </c>
      <c r="BA157" s="197">
        <f xml:space="preserve"> ConTime!BA$82</f>
        <v>0</v>
      </c>
      <c r="BB157" s="197">
        <f xml:space="preserve"> ConTime!BB$82</f>
        <v>0</v>
      </c>
      <c r="BC157" s="197">
        <f xml:space="preserve"> ConTime!BC$82</f>
        <v>0</v>
      </c>
      <c r="BD157" s="197">
        <f xml:space="preserve"> ConTime!BD$82</f>
        <v>0</v>
      </c>
      <c r="BE157" s="197">
        <f xml:space="preserve"> ConTime!BE$82</f>
        <v>0</v>
      </c>
    </row>
    <row r="158" spans="1:57" x14ac:dyDescent="0.25">
      <c r="E158" s="12" t="s">
        <v>625</v>
      </c>
      <c r="G158" s="12" t="str">
        <f xml:space="preserve"> SMU</f>
        <v>$ 000s</v>
      </c>
      <c r="J158" s="12">
        <f t="shared" ref="J158:K158" si="310" xml:space="preserve"> ($F155 - J156) * J157</f>
        <v>0</v>
      </c>
      <c r="K158" s="12">
        <f t="shared" si="310"/>
        <v>0</v>
      </c>
      <c r="L158" s="12">
        <f t="shared" ref="L158:BE158" si="311" xml:space="preserve"> ($F155 - L156) * L157</f>
        <v>0</v>
      </c>
      <c r="M158" s="12">
        <f t="shared" si="311"/>
        <v>0</v>
      </c>
      <c r="N158" s="12">
        <f t="shared" si="311"/>
        <v>0</v>
      </c>
      <c r="O158" s="12">
        <f t="shared" si="311"/>
        <v>0</v>
      </c>
      <c r="P158" s="12">
        <f t="shared" si="311"/>
        <v>0</v>
      </c>
      <c r="Q158" s="12">
        <f t="shared" si="311"/>
        <v>0</v>
      </c>
      <c r="R158" s="12">
        <f t="shared" si="311"/>
        <v>0</v>
      </c>
      <c r="S158" s="12">
        <f t="shared" si="311"/>
        <v>39000</v>
      </c>
      <c r="T158" s="12">
        <f t="shared" si="311"/>
        <v>39000</v>
      </c>
      <c r="U158" s="12">
        <f t="shared" si="311"/>
        <v>39000</v>
      </c>
      <c r="V158" s="12">
        <f t="shared" si="311"/>
        <v>39000</v>
      </c>
      <c r="W158" s="12">
        <f t="shared" si="311"/>
        <v>39000</v>
      </c>
      <c r="X158" s="12">
        <f t="shared" si="311"/>
        <v>39000</v>
      </c>
      <c r="Y158" s="12">
        <f t="shared" si="311"/>
        <v>39000</v>
      </c>
      <c r="Z158" s="12">
        <f t="shared" si="311"/>
        <v>37313.139006561738</v>
      </c>
      <c r="AA158" s="12">
        <f t="shared" si="311"/>
        <v>34616.781351710961</v>
      </c>
      <c r="AB158" s="12">
        <f t="shared" si="311"/>
        <v>31911.697437868785</v>
      </c>
      <c r="AC158" s="12">
        <f t="shared" si="311"/>
        <v>29199.210720300252</v>
      </c>
      <c r="AD158" s="12">
        <f t="shared" si="311"/>
        <v>26477.723606479522</v>
      </c>
      <c r="AE158" s="12">
        <f t="shared" si="311"/>
        <v>23749.387798558586</v>
      </c>
      <c r="AF158" s="12">
        <f t="shared" si="311"/>
        <v>21011.399831991286</v>
      </c>
      <c r="AG158" s="12">
        <f t="shared" si="311"/>
        <v>18265.121846297207</v>
      </c>
      <c r="AH158" s="12">
        <f t="shared" si="311"/>
        <v>15512.83261655923</v>
      </c>
      <c r="AI158" s="12">
        <f t="shared" si="311"/>
        <v>12749.906191229238</v>
      </c>
      <c r="AJ158" s="12">
        <f t="shared" si="311"/>
        <v>9981.5309158196178</v>
      </c>
      <c r="AK158" s="12">
        <f t="shared" si="311"/>
        <v>0</v>
      </c>
      <c r="AL158" s="12">
        <f t="shared" si="311"/>
        <v>0</v>
      </c>
      <c r="AM158" s="12">
        <f t="shared" si="311"/>
        <v>0</v>
      </c>
      <c r="AN158" s="12">
        <f t="shared" si="311"/>
        <v>0</v>
      </c>
      <c r="AO158" s="12">
        <f t="shared" si="311"/>
        <v>0</v>
      </c>
      <c r="AP158" s="12">
        <f t="shared" si="311"/>
        <v>0</v>
      </c>
      <c r="AQ158" s="12">
        <f t="shared" si="311"/>
        <v>0</v>
      </c>
      <c r="AR158" s="12">
        <f t="shared" si="311"/>
        <v>0</v>
      </c>
      <c r="AS158" s="12">
        <f t="shared" si="311"/>
        <v>0</v>
      </c>
      <c r="AT158" s="12">
        <f t="shared" si="311"/>
        <v>0</v>
      </c>
      <c r="AU158" s="12">
        <f t="shared" si="311"/>
        <v>0</v>
      </c>
      <c r="AV158" s="12">
        <f t="shared" si="311"/>
        <v>0</v>
      </c>
      <c r="AW158" s="12">
        <f t="shared" si="311"/>
        <v>0</v>
      </c>
      <c r="AX158" s="12">
        <f t="shared" si="311"/>
        <v>0</v>
      </c>
      <c r="AY158" s="12">
        <f t="shared" si="311"/>
        <v>0</v>
      </c>
      <c r="AZ158" s="12">
        <f t="shared" si="311"/>
        <v>0</v>
      </c>
      <c r="BA158" s="12">
        <f t="shared" si="311"/>
        <v>0</v>
      </c>
      <c r="BB158" s="12">
        <f t="shared" si="311"/>
        <v>0</v>
      </c>
      <c r="BC158" s="12">
        <f t="shared" si="311"/>
        <v>0</v>
      </c>
      <c r="BD158" s="12">
        <f t="shared" si="311"/>
        <v>0</v>
      </c>
      <c r="BE158" s="12">
        <f t="shared" si="311"/>
        <v>0</v>
      </c>
    </row>
    <row r="160" spans="1:57" x14ac:dyDescent="0.25">
      <c r="E160" s="151" t="str">
        <f xml:space="preserve"> InpC!E$75</f>
        <v>Construction debt - T1 commitment fee %</v>
      </c>
      <c r="F160" s="335">
        <f xml:space="preserve"> InpC!F$75</f>
        <v>5.0000000000000001E-3</v>
      </c>
      <c r="G160" s="151" t="str">
        <f xml:space="preserve"> InpC!G$75</f>
        <v>% p.a.</v>
      </c>
      <c r="H160" s="39"/>
    </row>
    <row r="161" spans="1:57" x14ac:dyDescent="0.25">
      <c r="E161" s="200" t="str">
        <f xml:space="preserve"> InpC!E$189</f>
        <v>Months in year</v>
      </c>
      <c r="F161" s="200">
        <f xml:space="preserve"> InpC!F$189</f>
        <v>12</v>
      </c>
      <c r="G161" s="200" t="str">
        <f xml:space="preserve"> InpC!G$189</f>
        <v>months</v>
      </c>
    </row>
    <row r="162" spans="1:57" x14ac:dyDescent="0.25">
      <c r="E162" s="12" t="str">
        <f t="shared" ref="E162:BE162" si="312" xml:space="preserve"> E$158</f>
        <v>Construction debt undrawn amount - T1</v>
      </c>
      <c r="F162" s="12">
        <f t="shared" si="312"/>
        <v>0</v>
      </c>
      <c r="G162" s="12" t="str">
        <f t="shared" si="312"/>
        <v>$ 000s</v>
      </c>
      <c r="H162" s="12">
        <f t="shared" si="312"/>
        <v>0</v>
      </c>
      <c r="I162" s="12">
        <f t="shared" si="312"/>
        <v>0</v>
      </c>
      <c r="J162" s="12">
        <f t="shared" si="312"/>
        <v>0</v>
      </c>
      <c r="K162" s="12">
        <f t="shared" si="312"/>
        <v>0</v>
      </c>
      <c r="L162" s="12">
        <f t="shared" si="312"/>
        <v>0</v>
      </c>
      <c r="M162" s="12">
        <f t="shared" si="312"/>
        <v>0</v>
      </c>
      <c r="N162" s="12">
        <f t="shared" si="312"/>
        <v>0</v>
      </c>
      <c r="O162" s="12">
        <f t="shared" si="312"/>
        <v>0</v>
      </c>
      <c r="P162" s="12">
        <f t="shared" si="312"/>
        <v>0</v>
      </c>
      <c r="Q162" s="12">
        <f t="shared" si="312"/>
        <v>0</v>
      </c>
      <c r="R162" s="12">
        <f t="shared" si="312"/>
        <v>0</v>
      </c>
      <c r="S162" s="12">
        <f t="shared" si="312"/>
        <v>39000</v>
      </c>
      <c r="T162" s="12">
        <f t="shared" si="312"/>
        <v>39000</v>
      </c>
      <c r="U162" s="12">
        <f t="shared" si="312"/>
        <v>39000</v>
      </c>
      <c r="V162" s="12">
        <f t="shared" si="312"/>
        <v>39000</v>
      </c>
      <c r="W162" s="12">
        <f t="shared" si="312"/>
        <v>39000</v>
      </c>
      <c r="X162" s="12">
        <f t="shared" si="312"/>
        <v>39000</v>
      </c>
      <c r="Y162" s="12">
        <f t="shared" si="312"/>
        <v>39000</v>
      </c>
      <c r="Z162" s="12">
        <f t="shared" si="312"/>
        <v>37313.139006561738</v>
      </c>
      <c r="AA162" s="12">
        <f t="shared" si="312"/>
        <v>34616.781351710961</v>
      </c>
      <c r="AB162" s="12">
        <f t="shared" si="312"/>
        <v>31911.697437868785</v>
      </c>
      <c r="AC162" s="12">
        <f t="shared" si="312"/>
        <v>29199.210720300252</v>
      </c>
      <c r="AD162" s="12">
        <f t="shared" si="312"/>
        <v>26477.723606479522</v>
      </c>
      <c r="AE162" s="12">
        <f t="shared" si="312"/>
        <v>23749.387798558586</v>
      </c>
      <c r="AF162" s="12">
        <f t="shared" si="312"/>
        <v>21011.399831991286</v>
      </c>
      <c r="AG162" s="12">
        <f t="shared" si="312"/>
        <v>18265.121846297207</v>
      </c>
      <c r="AH162" s="12">
        <f t="shared" si="312"/>
        <v>15512.83261655923</v>
      </c>
      <c r="AI162" s="12">
        <f t="shared" si="312"/>
        <v>12749.906191229238</v>
      </c>
      <c r="AJ162" s="12">
        <f t="shared" si="312"/>
        <v>9981.5309158196178</v>
      </c>
      <c r="AK162" s="12">
        <f t="shared" si="312"/>
        <v>0</v>
      </c>
      <c r="AL162" s="12">
        <f t="shared" si="312"/>
        <v>0</v>
      </c>
      <c r="AM162" s="12">
        <f t="shared" si="312"/>
        <v>0</v>
      </c>
      <c r="AN162" s="12">
        <f t="shared" si="312"/>
        <v>0</v>
      </c>
      <c r="AO162" s="12">
        <f t="shared" si="312"/>
        <v>0</v>
      </c>
      <c r="AP162" s="12">
        <f t="shared" si="312"/>
        <v>0</v>
      </c>
      <c r="AQ162" s="12">
        <f t="shared" si="312"/>
        <v>0</v>
      </c>
      <c r="AR162" s="12">
        <f t="shared" si="312"/>
        <v>0</v>
      </c>
      <c r="AS162" s="12">
        <f t="shared" si="312"/>
        <v>0</v>
      </c>
      <c r="AT162" s="12">
        <f t="shared" si="312"/>
        <v>0</v>
      </c>
      <c r="AU162" s="12">
        <f t="shared" si="312"/>
        <v>0</v>
      </c>
      <c r="AV162" s="12">
        <f t="shared" si="312"/>
        <v>0</v>
      </c>
      <c r="AW162" s="12">
        <f t="shared" si="312"/>
        <v>0</v>
      </c>
      <c r="AX162" s="12">
        <f t="shared" si="312"/>
        <v>0</v>
      </c>
      <c r="AY162" s="12">
        <f t="shared" si="312"/>
        <v>0</v>
      </c>
      <c r="AZ162" s="12">
        <f t="shared" si="312"/>
        <v>0</v>
      </c>
      <c r="BA162" s="12">
        <f t="shared" si="312"/>
        <v>0</v>
      </c>
      <c r="BB162" s="12">
        <f t="shared" si="312"/>
        <v>0</v>
      </c>
      <c r="BC162" s="12">
        <f t="shared" si="312"/>
        <v>0</v>
      </c>
      <c r="BD162" s="12">
        <f t="shared" si="312"/>
        <v>0</v>
      </c>
      <c r="BE162" s="12">
        <f t="shared" si="312"/>
        <v>0</v>
      </c>
    </row>
    <row r="163" spans="1:57" s="202" customFormat="1" x14ac:dyDescent="0.25">
      <c r="A163" s="247"/>
      <c r="B163" s="247"/>
      <c r="C163" s="248"/>
      <c r="D163" s="249"/>
      <c r="E163" s="245" t="s">
        <v>626</v>
      </c>
      <c r="F163" s="245"/>
      <c r="G163" s="245" t="str">
        <f xml:space="preserve"> SMU</f>
        <v>$ 000s</v>
      </c>
      <c r="H163" s="245">
        <f xml:space="preserve"> SUM(J163:BE163)</f>
        <v>222.41197138474024</v>
      </c>
      <c r="I163" s="246"/>
      <c r="J163" s="245">
        <f t="shared" ref="J163:K163" si="313" xml:space="preserve"> $F160 / $F161 * J162</f>
        <v>0</v>
      </c>
      <c r="K163" s="245">
        <f t="shared" si="313"/>
        <v>0</v>
      </c>
      <c r="L163" s="245">
        <f t="shared" ref="L163:BE163" si="314" xml:space="preserve"> $F160 / $F161 * L162</f>
        <v>0</v>
      </c>
      <c r="M163" s="245">
        <f t="shared" si="314"/>
        <v>0</v>
      </c>
      <c r="N163" s="245">
        <f t="shared" si="314"/>
        <v>0</v>
      </c>
      <c r="O163" s="245">
        <f t="shared" si="314"/>
        <v>0</v>
      </c>
      <c r="P163" s="245">
        <f t="shared" si="314"/>
        <v>0</v>
      </c>
      <c r="Q163" s="245">
        <f t="shared" si="314"/>
        <v>0</v>
      </c>
      <c r="R163" s="245">
        <f t="shared" si="314"/>
        <v>0</v>
      </c>
      <c r="S163" s="245">
        <f t="shared" si="314"/>
        <v>16.25</v>
      </c>
      <c r="T163" s="245">
        <f t="shared" si="314"/>
        <v>16.25</v>
      </c>
      <c r="U163" s="245">
        <f t="shared" si="314"/>
        <v>16.25</v>
      </c>
      <c r="V163" s="245">
        <f t="shared" si="314"/>
        <v>16.25</v>
      </c>
      <c r="W163" s="245">
        <f t="shared" si="314"/>
        <v>16.25</v>
      </c>
      <c r="X163" s="245">
        <f t="shared" si="314"/>
        <v>16.25</v>
      </c>
      <c r="Y163" s="245">
        <f t="shared" si="314"/>
        <v>16.25</v>
      </c>
      <c r="Z163" s="245">
        <f t="shared" si="314"/>
        <v>15.547141252734059</v>
      </c>
      <c r="AA163" s="245">
        <f t="shared" si="314"/>
        <v>14.423658896546234</v>
      </c>
      <c r="AB163" s="245">
        <f t="shared" si="314"/>
        <v>13.296540599111994</v>
      </c>
      <c r="AC163" s="245">
        <f t="shared" si="314"/>
        <v>12.166337800125106</v>
      </c>
      <c r="AD163" s="245">
        <f t="shared" si="314"/>
        <v>11.032384836033135</v>
      </c>
      <c r="AE163" s="245">
        <f t="shared" si="314"/>
        <v>9.8955782493994118</v>
      </c>
      <c r="AF163" s="245">
        <f t="shared" si="314"/>
        <v>8.75474992999637</v>
      </c>
      <c r="AG163" s="245">
        <f t="shared" si="314"/>
        <v>7.6104674359571698</v>
      </c>
      <c r="AH163" s="245">
        <f t="shared" si="314"/>
        <v>6.4636802568996794</v>
      </c>
      <c r="AI163" s="245">
        <f t="shared" si="314"/>
        <v>5.3124609130121829</v>
      </c>
      <c r="AJ163" s="245">
        <f t="shared" si="314"/>
        <v>4.1589712149248408</v>
      </c>
      <c r="AK163" s="245">
        <f t="shared" si="314"/>
        <v>0</v>
      </c>
      <c r="AL163" s="245">
        <f t="shared" si="314"/>
        <v>0</v>
      </c>
      <c r="AM163" s="245">
        <f t="shared" si="314"/>
        <v>0</v>
      </c>
      <c r="AN163" s="245">
        <f t="shared" si="314"/>
        <v>0</v>
      </c>
      <c r="AO163" s="245">
        <f t="shared" si="314"/>
        <v>0</v>
      </c>
      <c r="AP163" s="245">
        <f t="shared" si="314"/>
        <v>0</v>
      </c>
      <c r="AQ163" s="245">
        <f t="shared" si="314"/>
        <v>0</v>
      </c>
      <c r="AR163" s="245">
        <f t="shared" si="314"/>
        <v>0</v>
      </c>
      <c r="AS163" s="245">
        <f t="shared" si="314"/>
        <v>0</v>
      </c>
      <c r="AT163" s="245">
        <f t="shared" si="314"/>
        <v>0</v>
      </c>
      <c r="AU163" s="245">
        <f t="shared" si="314"/>
        <v>0</v>
      </c>
      <c r="AV163" s="245">
        <f t="shared" si="314"/>
        <v>0</v>
      </c>
      <c r="AW163" s="245">
        <f t="shared" si="314"/>
        <v>0</v>
      </c>
      <c r="AX163" s="245">
        <f t="shared" si="314"/>
        <v>0</v>
      </c>
      <c r="AY163" s="245">
        <f t="shared" si="314"/>
        <v>0</v>
      </c>
      <c r="AZ163" s="245">
        <f t="shared" si="314"/>
        <v>0</v>
      </c>
      <c r="BA163" s="245">
        <f t="shared" si="314"/>
        <v>0</v>
      </c>
      <c r="BB163" s="245">
        <f t="shared" si="314"/>
        <v>0</v>
      </c>
      <c r="BC163" s="245">
        <f t="shared" si="314"/>
        <v>0</v>
      </c>
      <c r="BD163" s="245">
        <f t="shared" si="314"/>
        <v>0</v>
      </c>
      <c r="BE163" s="245">
        <f t="shared" si="314"/>
        <v>0</v>
      </c>
    </row>
    <row r="164" spans="1:57" x14ac:dyDescent="0.25">
      <c r="I164" s="12"/>
    </row>
    <row r="165" spans="1:57" x14ac:dyDescent="0.25">
      <c r="C165" s="21" t="s">
        <v>600</v>
      </c>
    </row>
    <row r="166" spans="1:57" x14ac:dyDescent="0.25">
      <c r="E166" s="151" t="str">
        <f xml:space="preserve"> InpC!E$81</f>
        <v>Construction debt - T2 commitment amount</v>
      </c>
      <c r="F166" s="151">
        <f xml:space="preserve"> InpC!F$81</f>
        <v>21000</v>
      </c>
      <c r="G166" s="151" t="str">
        <f xml:space="preserve"> InpC!G$81</f>
        <v>$ 000s</v>
      </c>
      <c r="H166" s="39"/>
    </row>
    <row r="167" spans="1:57" x14ac:dyDescent="0.25">
      <c r="E167" s="12" t="str">
        <f t="shared" ref="E167:BE167" si="315" xml:space="preserve"> E$116</f>
        <v>Construction debt - T2 balance BEG</v>
      </c>
      <c r="F167" s="12">
        <f t="shared" si="315"/>
        <v>0</v>
      </c>
      <c r="G167" s="12" t="str">
        <f t="shared" si="315"/>
        <v>$ 000s</v>
      </c>
      <c r="H167" s="12">
        <f t="shared" si="315"/>
        <v>0</v>
      </c>
      <c r="I167" s="12">
        <f t="shared" si="315"/>
        <v>0</v>
      </c>
      <c r="J167" s="12">
        <f t="shared" si="315"/>
        <v>0</v>
      </c>
      <c r="K167" s="12">
        <f t="shared" si="315"/>
        <v>0</v>
      </c>
      <c r="L167" s="12">
        <f t="shared" si="315"/>
        <v>0</v>
      </c>
      <c r="M167" s="12">
        <f t="shared" si="315"/>
        <v>0</v>
      </c>
      <c r="N167" s="12">
        <f t="shared" si="315"/>
        <v>0</v>
      </c>
      <c r="O167" s="12">
        <f t="shared" si="315"/>
        <v>0</v>
      </c>
      <c r="P167" s="12">
        <f t="shared" si="315"/>
        <v>0</v>
      </c>
      <c r="Q167" s="12">
        <f t="shared" si="315"/>
        <v>0</v>
      </c>
      <c r="R167" s="12">
        <f t="shared" si="315"/>
        <v>0</v>
      </c>
      <c r="S167" s="12">
        <f t="shared" si="315"/>
        <v>0</v>
      </c>
      <c r="T167" s="12">
        <f t="shared" si="315"/>
        <v>0</v>
      </c>
      <c r="U167" s="12">
        <f t="shared" si="315"/>
        <v>0</v>
      </c>
      <c r="V167" s="12">
        <f t="shared" si="315"/>
        <v>0</v>
      </c>
      <c r="W167" s="12">
        <f t="shared" si="315"/>
        <v>0</v>
      </c>
      <c r="X167" s="12">
        <f t="shared" si="315"/>
        <v>0</v>
      </c>
      <c r="Y167" s="12">
        <f t="shared" si="315"/>
        <v>0</v>
      </c>
      <c r="Z167" s="12">
        <f t="shared" si="315"/>
        <v>908.30976569752704</v>
      </c>
      <c r="AA167" s="12">
        <f t="shared" si="315"/>
        <v>2360.194656771022</v>
      </c>
      <c r="AB167" s="12">
        <f t="shared" si="315"/>
        <v>3816.7783026860388</v>
      </c>
      <c r="AC167" s="12">
        <f t="shared" si="315"/>
        <v>5277.3480736844795</v>
      </c>
      <c r="AD167" s="12">
        <f t="shared" si="315"/>
        <v>6742.764211895641</v>
      </c>
      <c r="AE167" s="12">
        <f t="shared" si="315"/>
        <v>8211.8681084684522</v>
      </c>
      <c r="AF167" s="12">
        <f t="shared" si="315"/>
        <v>9686.1693212354603</v>
      </c>
      <c r="AG167" s="12">
        <f t="shared" si="315"/>
        <v>11164.93439045535</v>
      </c>
      <c r="AH167" s="12">
        <f t="shared" si="315"/>
        <v>12646.936283391184</v>
      </c>
      <c r="AI167" s="12">
        <f t="shared" si="315"/>
        <v>14134.665897030411</v>
      </c>
      <c r="AJ167" s="12">
        <f t="shared" si="315"/>
        <v>15625.329506866359</v>
      </c>
      <c r="AK167" s="12">
        <f t="shared" si="315"/>
        <v>18977.801209265344</v>
      </c>
      <c r="AL167" s="12">
        <f t="shared" si="315"/>
        <v>18977.801209265344</v>
      </c>
      <c r="AM167" s="12">
        <f t="shared" si="315"/>
        <v>18977.801209265344</v>
      </c>
      <c r="AN167" s="12">
        <f t="shared" si="315"/>
        <v>18977.801209265344</v>
      </c>
      <c r="AO167" s="12">
        <f t="shared" si="315"/>
        <v>18977.801209265344</v>
      </c>
      <c r="AP167" s="12">
        <f t="shared" si="315"/>
        <v>18977.801209265344</v>
      </c>
      <c r="AQ167" s="12">
        <f t="shared" si="315"/>
        <v>18977.801209265344</v>
      </c>
      <c r="AR167" s="12">
        <f t="shared" si="315"/>
        <v>18977.801209265344</v>
      </c>
      <c r="AS167" s="12">
        <f t="shared" si="315"/>
        <v>18977.801209265344</v>
      </c>
      <c r="AT167" s="12">
        <f t="shared" si="315"/>
        <v>18977.801209265344</v>
      </c>
      <c r="AU167" s="12">
        <f t="shared" si="315"/>
        <v>18977.801209265344</v>
      </c>
      <c r="AV167" s="12">
        <f t="shared" si="315"/>
        <v>18977.801209265344</v>
      </c>
      <c r="AW167" s="12">
        <f t="shared" si="315"/>
        <v>18977.801209265344</v>
      </c>
      <c r="AX167" s="12">
        <f t="shared" si="315"/>
        <v>18977.801209265344</v>
      </c>
      <c r="AY167" s="12">
        <f t="shared" si="315"/>
        <v>18977.801209265344</v>
      </c>
      <c r="AZ167" s="12">
        <f t="shared" si="315"/>
        <v>18977.801209265344</v>
      </c>
      <c r="BA167" s="12">
        <f t="shared" si="315"/>
        <v>18977.801209265344</v>
      </c>
      <c r="BB167" s="12">
        <f t="shared" si="315"/>
        <v>18977.801209265344</v>
      </c>
      <c r="BC167" s="12">
        <f t="shared" si="315"/>
        <v>18977.801209265344</v>
      </c>
      <c r="BD167" s="12">
        <f t="shared" si="315"/>
        <v>18977.801209265344</v>
      </c>
      <c r="BE167" s="12">
        <f t="shared" si="315"/>
        <v>18977.801209265344</v>
      </c>
    </row>
    <row r="168" spans="1:57" x14ac:dyDescent="0.25">
      <c r="E168" s="197" t="str">
        <f xml:space="preserve"> ConTime!E$82</f>
        <v>Construction period flag</v>
      </c>
      <c r="F168" s="197">
        <f xml:space="preserve"> ConTime!F$82</f>
        <v>0</v>
      </c>
      <c r="G168" s="197" t="str">
        <f xml:space="preserve"> ConTime!G$82</f>
        <v>flag</v>
      </c>
      <c r="H168" s="197">
        <f xml:space="preserve"> ConTime!H$82</f>
        <v>18</v>
      </c>
      <c r="I168" s="197">
        <f xml:space="preserve"> ConTime!I$82</f>
        <v>0</v>
      </c>
      <c r="J168" s="197">
        <f xml:space="preserve"> ConTime!J$82</f>
        <v>0</v>
      </c>
      <c r="K168" s="197">
        <f xml:space="preserve"> ConTime!K$82</f>
        <v>0</v>
      </c>
      <c r="L168" s="197">
        <f xml:space="preserve"> ConTime!L$82</f>
        <v>0</v>
      </c>
      <c r="M168" s="197">
        <f xml:space="preserve"> ConTime!M$82</f>
        <v>0</v>
      </c>
      <c r="N168" s="197">
        <f xml:space="preserve"> ConTime!N$82</f>
        <v>0</v>
      </c>
      <c r="O168" s="197">
        <f xml:space="preserve"> ConTime!O$82</f>
        <v>0</v>
      </c>
      <c r="P168" s="197">
        <f xml:space="preserve"> ConTime!P$82</f>
        <v>0</v>
      </c>
      <c r="Q168" s="197">
        <f xml:space="preserve"> ConTime!Q$82</f>
        <v>0</v>
      </c>
      <c r="R168" s="197">
        <f xml:space="preserve"> ConTime!R$82</f>
        <v>0</v>
      </c>
      <c r="S168" s="197">
        <f xml:space="preserve"> ConTime!S$82</f>
        <v>1</v>
      </c>
      <c r="T168" s="197">
        <f xml:space="preserve"> ConTime!T$82</f>
        <v>1</v>
      </c>
      <c r="U168" s="197">
        <f xml:space="preserve"> ConTime!U$82</f>
        <v>1</v>
      </c>
      <c r="V168" s="197">
        <f xml:space="preserve"> ConTime!V$82</f>
        <v>1</v>
      </c>
      <c r="W168" s="197">
        <f xml:space="preserve"> ConTime!W$82</f>
        <v>1</v>
      </c>
      <c r="X168" s="197">
        <f xml:space="preserve"> ConTime!X$82</f>
        <v>1</v>
      </c>
      <c r="Y168" s="197">
        <f xml:space="preserve"> ConTime!Y$82</f>
        <v>1</v>
      </c>
      <c r="Z168" s="197">
        <f xml:space="preserve"> ConTime!Z$82</f>
        <v>1</v>
      </c>
      <c r="AA168" s="197">
        <f xml:space="preserve"> ConTime!AA$82</f>
        <v>1</v>
      </c>
      <c r="AB168" s="197">
        <f xml:space="preserve"> ConTime!AB$82</f>
        <v>1</v>
      </c>
      <c r="AC168" s="197">
        <f xml:space="preserve"> ConTime!AC$82</f>
        <v>1</v>
      </c>
      <c r="AD168" s="197">
        <f xml:space="preserve"> ConTime!AD$82</f>
        <v>1</v>
      </c>
      <c r="AE168" s="197">
        <f xml:space="preserve"> ConTime!AE$82</f>
        <v>1</v>
      </c>
      <c r="AF168" s="197">
        <f xml:space="preserve"> ConTime!AF$82</f>
        <v>1</v>
      </c>
      <c r="AG168" s="197">
        <f xml:space="preserve"> ConTime!AG$82</f>
        <v>1</v>
      </c>
      <c r="AH168" s="197">
        <f xml:space="preserve"> ConTime!AH$82</f>
        <v>1</v>
      </c>
      <c r="AI168" s="197">
        <f xml:space="preserve"> ConTime!AI$82</f>
        <v>1</v>
      </c>
      <c r="AJ168" s="197">
        <f xml:space="preserve"> ConTime!AJ$82</f>
        <v>1</v>
      </c>
      <c r="AK168" s="197">
        <f xml:space="preserve"> ConTime!AK$82</f>
        <v>0</v>
      </c>
      <c r="AL168" s="197">
        <f xml:space="preserve"> ConTime!AL$82</f>
        <v>0</v>
      </c>
      <c r="AM168" s="197">
        <f xml:space="preserve"> ConTime!AM$82</f>
        <v>0</v>
      </c>
      <c r="AN168" s="197">
        <f xml:space="preserve"> ConTime!AN$82</f>
        <v>0</v>
      </c>
      <c r="AO168" s="197">
        <f xml:space="preserve"> ConTime!AO$82</f>
        <v>0</v>
      </c>
      <c r="AP168" s="197">
        <f xml:space="preserve"> ConTime!AP$82</f>
        <v>0</v>
      </c>
      <c r="AQ168" s="197">
        <f xml:space="preserve"> ConTime!AQ$82</f>
        <v>0</v>
      </c>
      <c r="AR168" s="197">
        <f xml:space="preserve"> ConTime!AR$82</f>
        <v>0</v>
      </c>
      <c r="AS168" s="197">
        <f xml:space="preserve"> ConTime!AS$82</f>
        <v>0</v>
      </c>
      <c r="AT168" s="197">
        <f xml:space="preserve"> ConTime!AT$82</f>
        <v>0</v>
      </c>
      <c r="AU168" s="197">
        <f xml:space="preserve"> ConTime!AU$82</f>
        <v>0</v>
      </c>
      <c r="AV168" s="197">
        <f xml:space="preserve"> ConTime!AV$82</f>
        <v>0</v>
      </c>
      <c r="AW168" s="197">
        <f xml:space="preserve"> ConTime!AW$82</f>
        <v>0</v>
      </c>
      <c r="AX168" s="197">
        <f xml:space="preserve"> ConTime!AX$82</f>
        <v>0</v>
      </c>
      <c r="AY168" s="197">
        <f xml:space="preserve"> ConTime!AY$82</f>
        <v>0</v>
      </c>
      <c r="AZ168" s="197">
        <f xml:space="preserve"> ConTime!AZ$82</f>
        <v>0</v>
      </c>
      <c r="BA168" s="197">
        <f xml:space="preserve"> ConTime!BA$82</f>
        <v>0</v>
      </c>
      <c r="BB168" s="197">
        <f xml:space="preserve"> ConTime!BB$82</f>
        <v>0</v>
      </c>
      <c r="BC168" s="197">
        <f xml:space="preserve"> ConTime!BC$82</f>
        <v>0</v>
      </c>
      <c r="BD168" s="197">
        <f xml:space="preserve"> ConTime!BD$82</f>
        <v>0</v>
      </c>
      <c r="BE168" s="197">
        <f xml:space="preserve"> ConTime!BE$82</f>
        <v>0</v>
      </c>
    </row>
    <row r="169" spans="1:57" x14ac:dyDescent="0.25">
      <c r="E169" s="12" t="s">
        <v>627</v>
      </c>
      <c r="G169" s="12" t="str">
        <f xml:space="preserve"> SMU</f>
        <v>$ 000s</v>
      </c>
      <c r="J169" s="12">
        <f t="shared" ref="J169:K169" si="316" xml:space="preserve"> ($F166 - J167) * J168</f>
        <v>0</v>
      </c>
      <c r="K169" s="12">
        <f t="shared" si="316"/>
        <v>0</v>
      </c>
      <c r="L169" s="12">
        <f t="shared" ref="L169:BE169" si="317" xml:space="preserve"> ($F166 - L167) * L168</f>
        <v>0</v>
      </c>
      <c r="M169" s="12">
        <f t="shared" si="317"/>
        <v>0</v>
      </c>
      <c r="N169" s="12">
        <f t="shared" si="317"/>
        <v>0</v>
      </c>
      <c r="O169" s="12">
        <f t="shared" si="317"/>
        <v>0</v>
      </c>
      <c r="P169" s="12">
        <f t="shared" si="317"/>
        <v>0</v>
      </c>
      <c r="Q169" s="12">
        <f t="shared" si="317"/>
        <v>0</v>
      </c>
      <c r="R169" s="12">
        <f t="shared" si="317"/>
        <v>0</v>
      </c>
      <c r="S169" s="12">
        <f t="shared" si="317"/>
        <v>21000</v>
      </c>
      <c r="T169" s="12">
        <f t="shared" si="317"/>
        <v>21000</v>
      </c>
      <c r="U169" s="12">
        <f t="shared" si="317"/>
        <v>21000</v>
      </c>
      <c r="V169" s="12">
        <f t="shared" si="317"/>
        <v>21000</v>
      </c>
      <c r="W169" s="12">
        <f t="shared" si="317"/>
        <v>21000</v>
      </c>
      <c r="X169" s="12">
        <f t="shared" si="317"/>
        <v>21000</v>
      </c>
      <c r="Y169" s="12">
        <f t="shared" si="317"/>
        <v>21000</v>
      </c>
      <c r="Z169" s="12">
        <f t="shared" si="317"/>
        <v>20091.690234302474</v>
      </c>
      <c r="AA169" s="12">
        <f t="shared" si="317"/>
        <v>18639.805343228978</v>
      </c>
      <c r="AB169" s="12">
        <f t="shared" si="317"/>
        <v>17183.221697313962</v>
      </c>
      <c r="AC169" s="12">
        <f t="shared" si="317"/>
        <v>15722.651926315521</v>
      </c>
      <c r="AD169" s="12">
        <f t="shared" si="317"/>
        <v>14257.235788104359</v>
      </c>
      <c r="AE169" s="12">
        <f t="shared" si="317"/>
        <v>12788.131891531548</v>
      </c>
      <c r="AF169" s="12">
        <f t="shared" si="317"/>
        <v>11313.83067876454</v>
      </c>
      <c r="AG169" s="12">
        <f t="shared" si="317"/>
        <v>9835.0656095446502</v>
      </c>
      <c r="AH169" s="12">
        <f t="shared" si="317"/>
        <v>8353.0637166088163</v>
      </c>
      <c r="AI169" s="12">
        <f t="shared" si="317"/>
        <v>6865.3341029695894</v>
      </c>
      <c r="AJ169" s="12">
        <f t="shared" si="317"/>
        <v>5374.6704931336408</v>
      </c>
      <c r="AK169" s="12">
        <f t="shared" si="317"/>
        <v>0</v>
      </c>
      <c r="AL169" s="12">
        <f t="shared" si="317"/>
        <v>0</v>
      </c>
      <c r="AM169" s="12">
        <f t="shared" si="317"/>
        <v>0</v>
      </c>
      <c r="AN169" s="12">
        <f t="shared" si="317"/>
        <v>0</v>
      </c>
      <c r="AO169" s="12">
        <f t="shared" si="317"/>
        <v>0</v>
      </c>
      <c r="AP169" s="12">
        <f t="shared" si="317"/>
        <v>0</v>
      </c>
      <c r="AQ169" s="12">
        <f t="shared" si="317"/>
        <v>0</v>
      </c>
      <c r="AR169" s="12">
        <f t="shared" si="317"/>
        <v>0</v>
      </c>
      <c r="AS169" s="12">
        <f t="shared" si="317"/>
        <v>0</v>
      </c>
      <c r="AT169" s="12">
        <f t="shared" si="317"/>
        <v>0</v>
      </c>
      <c r="AU169" s="12">
        <f t="shared" si="317"/>
        <v>0</v>
      </c>
      <c r="AV169" s="12">
        <f t="shared" si="317"/>
        <v>0</v>
      </c>
      <c r="AW169" s="12">
        <f t="shared" si="317"/>
        <v>0</v>
      </c>
      <c r="AX169" s="12">
        <f t="shared" si="317"/>
        <v>0</v>
      </c>
      <c r="AY169" s="12">
        <f t="shared" si="317"/>
        <v>0</v>
      </c>
      <c r="AZ169" s="12">
        <f t="shared" si="317"/>
        <v>0</v>
      </c>
      <c r="BA169" s="12">
        <f t="shared" si="317"/>
        <v>0</v>
      </c>
      <c r="BB169" s="12">
        <f t="shared" si="317"/>
        <v>0</v>
      </c>
      <c r="BC169" s="12">
        <f t="shared" si="317"/>
        <v>0</v>
      </c>
      <c r="BD169" s="12">
        <f t="shared" si="317"/>
        <v>0</v>
      </c>
      <c r="BE169" s="12">
        <f t="shared" si="317"/>
        <v>0</v>
      </c>
    </row>
    <row r="171" spans="1:57" x14ac:dyDescent="0.25">
      <c r="E171" s="727" t="str">
        <f xml:space="preserve"> InpC!E$82</f>
        <v>Construction debt - T2 commitment fee %</v>
      </c>
      <c r="F171" s="727">
        <f xml:space="preserve"> InpC!F$82</f>
        <v>5.0000000000000001E-3</v>
      </c>
      <c r="G171" s="727" t="str">
        <f xml:space="preserve"> InpC!G$82</f>
        <v>% p.a.</v>
      </c>
      <c r="H171" s="39"/>
    </row>
    <row r="172" spans="1:57" x14ac:dyDescent="0.25">
      <c r="E172" s="200" t="str">
        <f xml:space="preserve"> InpC!E$189</f>
        <v>Months in year</v>
      </c>
      <c r="F172" s="200">
        <f xml:space="preserve"> InpC!F$189</f>
        <v>12</v>
      </c>
      <c r="G172" s="200" t="str">
        <f xml:space="preserve"> InpC!G$189</f>
        <v>months</v>
      </c>
    </row>
    <row r="173" spans="1:57" x14ac:dyDescent="0.25">
      <c r="E173" s="12" t="str">
        <f t="shared" ref="E173:BE173" si="318" xml:space="preserve"> E$169</f>
        <v>Construction debt undrawn amount - T2</v>
      </c>
      <c r="F173" s="12">
        <f t="shared" si="318"/>
        <v>0</v>
      </c>
      <c r="G173" s="12" t="str">
        <f t="shared" si="318"/>
        <v>$ 000s</v>
      </c>
      <c r="H173" s="12">
        <f t="shared" si="318"/>
        <v>0</v>
      </c>
      <c r="I173" s="12">
        <f t="shared" si="318"/>
        <v>0</v>
      </c>
      <c r="J173" s="12">
        <f t="shared" si="318"/>
        <v>0</v>
      </c>
      <c r="K173" s="12">
        <f t="shared" si="318"/>
        <v>0</v>
      </c>
      <c r="L173" s="12">
        <f t="shared" si="318"/>
        <v>0</v>
      </c>
      <c r="M173" s="12">
        <f t="shared" si="318"/>
        <v>0</v>
      </c>
      <c r="N173" s="12">
        <f t="shared" si="318"/>
        <v>0</v>
      </c>
      <c r="O173" s="12">
        <f t="shared" si="318"/>
        <v>0</v>
      </c>
      <c r="P173" s="12">
        <f t="shared" si="318"/>
        <v>0</v>
      </c>
      <c r="Q173" s="12">
        <f t="shared" si="318"/>
        <v>0</v>
      </c>
      <c r="R173" s="12">
        <f t="shared" si="318"/>
        <v>0</v>
      </c>
      <c r="S173" s="12">
        <f t="shared" si="318"/>
        <v>21000</v>
      </c>
      <c r="T173" s="12">
        <f t="shared" si="318"/>
        <v>21000</v>
      </c>
      <c r="U173" s="12">
        <f t="shared" si="318"/>
        <v>21000</v>
      </c>
      <c r="V173" s="12">
        <f t="shared" si="318"/>
        <v>21000</v>
      </c>
      <c r="W173" s="12">
        <f t="shared" si="318"/>
        <v>21000</v>
      </c>
      <c r="X173" s="12">
        <f t="shared" si="318"/>
        <v>21000</v>
      </c>
      <c r="Y173" s="12">
        <f t="shared" si="318"/>
        <v>21000</v>
      </c>
      <c r="Z173" s="12">
        <f t="shared" si="318"/>
        <v>20091.690234302474</v>
      </c>
      <c r="AA173" s="12">
        <f t="shared" si="318"/>
        <v>18639.805343228978</v>
      </c>
      <c r="AB173" s="12">
        <f t="shared" si="318"/>
        <v>17183.221697313962</v>
      </c>
      <c r="AC173" s="12">
        <f t="shared" si="318"/>
        <v>15722.651926315521</v>
      </c>
      <c r="AD173" s="12">
        <f t="shared" si="318"/>
        <v>14257.235788104359</v>
      </c>
      <c r="AE173" s="12">
        <f t="shared" si="318"/>
        <v>12788.131891531548</v>
      </c>
      <c r="AF173" s="12">
        <f t="shared" si="318"/>
        <v>11313.83067876454</v>
      </c>
      <c r="AG173" s="12">
        <f t="shared" si="318"/>
        <v>9835.0656095446502</v>
      </c>
      <c r="AH173" s="12">
        <f t="shared" si="318"/>
        <v>8353.0637166088163</v>
      </c>
      <c r="AI173" s="12">
        <f t="shared" si="318"/>
        <v>6865.3341029695894</v>
      </c>
      <c r="AJ173" s="12">
        <f t="shared" si="318"/>
        <v>5374.6704931336408</v>
      </c>
      <c r="AK173" s="12">
        <f t="shared" si="318"/>
        <v>0</v>
      </c>
      <c r="AL173" s="12">
        <f t="shared" si="318"/>
        <v>0</v>
      </c>
      <c r="AM173" s="12">
        <f t="shared" si="318"/>
        <v>0</v>
      </c>
      <c r="AN173" s="12">
        <f t="shared" si="318"/>
        <v>0</v>
      </c>
      <c r="AO173" s="12">
        <f t="shared" si="318"/>
        <v>0</v>
      </c>
      <c r="AP173" s="12">
        <f t="shared" si="318"/>
        <v>0</v>
      </c>
      <c r="AQ173" s="12">
        <f t="shared" si="318"/>
        <v>0</v>
      </c>
      <c r="AR173" s="12">
        <f t="shared" si="318"/>
        <v>0</v>
      </c>
      <c r="AS173" s="12">
        <f t="shared" si="318"/>
        <v>0</v>
      </c>
      <c r="AT173" s="12">
        <f t="shared" si="318"/>
        <v>0</v>
      </c>
      <c r="AU173" s="12">
        <f t="shared" si="318"/>
        <v>0</v>
      </c>
      <c r="AV173" s="12">
        <f t="shared" si="318"/>
        <v>0</v>
      </c>
      <c r="AW173" s="12">
        <f t="shared" si="318"/>
        <v>0</v>
      </c>
      <c r="AX173" s="12">
        <f t="shared" si="318"/>
        <v>0</v>
      </c>
      <c r="AY173" s="12">
        <f t="shared" si="318"/>
        <v>0</v>
      </c>
      <c r="AZ173" s="12">
        <f t="shared" si="318"/>
        <v>0</v>
      </c>
      <c r="BA173" s="12">
        <f t="shared" si="318"/>
        <v>0</v>
      </c>
      <c r="BB173" s="12">
        <f t="shared" si="318"/>
        <v>0</v>
      </c>
      <c r="BC173" s="12">
        <f t="shared" si="318"/>
        <v>0</v>
      </c>
      <c r="BD173" s="12">
        <f t="shared" si="318"/>
        <v>0</v>
      </c>
      <c r="BE173" s="12">
        <f t="shared" si="318"/>
        <v>0</v>
      </c>
    </row>
    <row r="174" spans="1:57" s="202" customFormat="1" x14ac:dyDescent="0.25">
      <c r="A174" s="247"/>
      <c r="B174" s="247"/>
      <c r="C174" s="248"/>
      <c r="D174" s="249"/>
      <c r="E174" s="245" t="s">
        <v>628</v>
      </c>
      <c r="F174" s="245"/>
      <c r="G174" s="245" t="str">
        <f xml:space="preserve"> SMU</f>
        <v>$ 000s</v>
      </c>
      <c r="H174" s="245">
        <f xml:space="preserve"> SUM(J174:BE174)</f>
        <v>119.76029228409087</v>
      </c>
      <c r="I174" s="246"/>
      <c r="J174" s="245">
        <f t="shared" ref="J174" si="319" xml:space="preserve"> $F171 / $F172 * J173</f>
        <v>0</v>
      </c>
      <c r="K174" s="245">
        <f t="shared" ref="K174:BE174" si="320" xml:space="preserve"> $F171 / $F172 * K173</f>
        <v>0</v>
      </c>
      <c r="L174" s="245">
        <f t="shared" si="320"/>
        <v>0</v>
      </c>
      <c r="M174" s="245">
        <f t="shared" si="320"/>
        <v>0</v>
      </c>
      <c r="N174" s="245">
        <f t="shared" si="320"/>
        <v>0</v>
      </c>
      <c r="O174" s="245">
        <f t="shared" si="320"/>
        <v>0</v>
      </c>
      <c r="P174" s="245">
        <f t="shared" si="320"/>
        <v>0</v>
      </c>
      <c r="Q174" s="245">
        <f t="shared" si="320"/>
        <v>0</v>
      </c>
      <c r="R174" s="245">
        <f t="shared" si="320"/>
        <v>0</v>
      </c>
      <c r="S174" s="245">
        <f t="shared" si="320"/>
        <v>8.75</v>
      </c>
      <c r="T174" s="245">
        <f t="shared" si="320"/>
        <v>8.75</v>
      </c>
      <c r="U174" s="245">
        <f t="shared" si="320"/>
        <v>8.75</v>
      </c>
      <c r="V174" s="245">
        <f t="shared" si="320"/>
        <v>8.75</v>
      </c>
      <c r="W174" s="245">
        <f t="shared" si="320"/>
        <v>8.75</v>
      </c>
      <c r="X174" s="245">
        <f t="shared" si="320"/>
        <v>8.75</v>
      </c>
      <c r="Y174" s="245">
        <f t="shared" si="320"/>
        <v>8.75</v>
      </c>
      <c r="Z174" s="245">
        <f t="shared" si="320"/>
        <v>8.3715375976260322</v>
      </c>
      <c r="AA174" s="245">
        <f t="shared" si="320"/>
        <v>7.7665855596787416</v>
      </c>
      <c r="AB174" s="245">
        <f t="shared" si="320"/>
        <v>7.1596757072141513</v>
      </c>
      <c r="AC174" s="245">
        <f t="shared" si="320"/>
        <v>6.5511049692981338</v>
      </c>
      <c r="AD174" s="245">
        <f t="shared" si="320"/>
        <v>5.9405149117101503</v>
      </c>
      <c r="AE174" s="245">
        <f t="shared" si="320"/>
        <v>5.3283882881381457</v>
      </c>
      <c r="AF174" s="245">
        <f t="shared" si="320"/>
        <v>4.7140961161518922</v>
      </c>
      <c r="AG174" s="245">
        <f t="shared" si="320"/>
        <v>4.0979440039769379</v>
      </c>
      <c r="AH174" s="245">
        <f t="shared" si="320"/>
        <v>3.4804432152536737</v>
      </c>
      <c r="AI174" s="245">
        <f t="shared" si="320"/>
        <v>2.8605558762373291</v>
      </c>
      <c r="AJ174" s="245">
        <f t="shared" si="320"/>
        <v>2.2394460388056836</v>
      </c>
      <c r="AK174" s="245">
        <f t="shared" si="320"/>
        <v>0</v>
      </c>
      <c r="AL174" s="245">
        <f t="shared" si="320"/>
        <v>0</v>
      </c>
      <c r="AM174" s="245">
        <f t="shared" si="320"/>
        <v>0</v>
      </c>
      <c r="AN174" s="245">
        <f t="shared" si="320"/>
        <v>0</v>
      </c>
      <c r="AO174" s="245">
        <f t="shared" si="320"/>
        <v>0</v>
      </c>
      <c r="AP174" s="245">
        <f t="shared" si="320"/>
        <v>0</v>
      </c>
      <c r="AQ174" s="245">
        <f t="shared" si="320"/>
        <v>0</v>
      </c>
      <c r="AR174" s="245">
        <f t="shared" si="320"/>
        <v>0</v>
      </c>
      <c r="AS174" s="245">
        <f t="shared" si="320"/>
        <v>0</v>
      </c>
      <c r="AT174" s="245">
        <f t="shared" si="320"/>
        <v>0</v>
      </c>
      <c r="AU174" s="245">
        <f t="shared" si="320"/>
        <v>0</v>
      </c>
      <c r="AV174" s="245">
        <f t="shared" si="320"/>
        <v>0</v>
      </c>
      <c r="AW174" s="245">
        <f t="shared" si="320"/>
        <v>0</v>
      </c>
      <c r="AX174" s="245">
        <f t="shared" si="320"/>
        <v>0</v>
      </c>
      <c r="AY174" s="245">
        <f t="shared" si="320"/>
        <v>0</v>
      </c>
      <c r="AZ174" s="245">
        <f t="shared" si="320"/>
        <v>0</v>
      </c>
      <c r="BA174" s="245">
        <f t="shared" si="320"/>
        <v>0</v>
      </c>
      <c r="BB174" s="245">
        <f t="shared" si="320"/>
        <v>0</v>
      </c>
      <c r="BC174" s="245">
        <f t="shared" si="320"/>
        <v>0</v>
      </c>
      <c r="BD174" s="245">
        <f t="shared" si="320"/>
        <v>0</v>
      </c>
      <c r="BE174" s="245">
        <f t="shared" si="320"/>
        <v>0</v>
      </c>
    </row>
    <row r="175" spans="1:57" x14ac:dyDescent="0.25">
      <c r="I175" s="12"/>
    </row>
    <row r="176" spans="1:57" x14ac:dyDescent="0.25">
      <c r="C176" s="21" t="s">
        <v>429</v>
      </c>
      <c r="I176" s="12"/>
    </row>
    <row r="177" spans="1:57" x14ac:dyDescent="0.25">
      <c r="E177" s="12" t="str">
        <f t="shared" ref="E177:BE177" si="321" xml:space="preserve"> E$163</f>
        <v>Construction debt commitment fee - T1</v>
      </c>
      <c r="F177" s="12">
        <f t="shared" si="321"/>
        <v>0</v>
      </c>
      <c r="G177" s="12" t="str">
        <f t="shared" si="321"/>
        <v>$ 000s</v>
      </c>
      <c r="H177" s="12">
        <f t="shared" si="321"/>
        <v>222.41197138474024</v>
      </c>
      <c r="I177" s="12">
        <f t="shared" si="321"/>
        <v>0</v>
      </c>
      <c r="J177" s="12">
        <f t="shared" si="321"/>
        <v>0</v>
      </c>
      <c r="K177" s="12">
        <f t="shared" si="321"/>
        <v>0</v>
      </c>
      <c r="L177" s="12">
        <f t="shared" si="321"/>
        <v>0</v>
      </c>
      <c r="M177" s="12">
        <f t="shared" si="321"/>
        <v>0</v>
      </c>
      <c r="N177" s="12">
        <f t="shared" si="321"/>
        <v>0</v>
      </c>
      <c r="O177" s="12">
        <f t="shared" si="321"/>
        <v>0</v>
      </c>
      <c r="P177" s="12">
        <f t="shared" si="321"/>
        <v>0</v>
      </c>
      <c r="Q177" s="12">
        <f t="shared" si="321"/>
        <v>0</v>
      </c>
      <c r="R177" s="12">
        <f t="shared" si="321"/>
        <v>0</v>
      </c>
      <c r="S177" s="12">
        <f t="shared" si="321"/>
        <v>16.25</v>
      </c>
      <c r="T177" s="12">
        <f t="shared" si="321"/>
        <v>16.25</v>
      </c>
      <c r="U177" s="12">
        <f t="shared" si="321"/>
        <v>16.25</v>
      </c>
      <c r="V177" s="12">
        <f t="shared" si="321"/>
        <v>16.25</v>
      </c>
      <c r="W177" s="12">
        <f t="shared" si="321"/>
        <v>16.25</v>
      </c>
      <c r="X177" s="12">
        <f t="shared" si="321"/>
        <v>16.25</v>
      </c>
      <c r="Y177" s="12">
        <f t="shared" si="321"/>
        <v>16.25</v>
      </c>
      <c r="Z177" s="12">
        <f t="shared" si="321"/>
        <v>15.547141252734059</v>
      </c>
      <c r="AA177" s="12">
        <f t="shared" si="321"/>
        <v>14.423658896546234</v>
      </c>
      <c r="AB177" s="12">
        <f t="shared" si="321"/>
        <v>13.296540599111994</v>
      </c>
      <c r="AC177" s="12">
        <f t="shared" si="321"/>
        <v>12.166337800125106</v>
      </c>
      <c r="AD177" s="12">
        <f t="shared" si="321"/>
        <v>11.032384836033135</v>
      </c>
      <c r="AE177" s="12">
        <f t="shared" si="321"/>
        <v>9.8955782493994118</v>
      </c>
      <c r="AF177" s="12">
        <f t="shared" si="321"/>
        <v>8.75474992999637</v>
      </c>
      <c r="AG177" s="12">
        <f t="shared" si="321"/>
        <v>7.6104674359571698</v>
      </c>
      <c r="AH177" s="12">
        <f t="shared" si="321"/>
        <v>6.4636802568996794</v>
      </c>
      <c r="AI177" s="12">
        <f t="shared" si="321"/>
        <v>5.3124609130121829</v>
      </c>
      <c r="AJ177" s="12">
        <f t="shared" si="321"/>
        <v>4.1589712149248408</v>
      </c>
      <c r="AK177" s="12">
        <f t="shared" si="321"/>
        <v>0</v>
      </c>
      <c r="AL177" s="12">
        <f t="shared" si="321"/>
        <v>0</v>
      </c>
      <c r="AM177" s="12">
        <f t="shared" si="321"/>
        <v>0</v>
      </c>
      <c r="AN177" s="12">
        <f t="shared" si="321"/>
        <v>0</v>
      </c>
      <c r="AO177" s="12">
        <f t="shared" si="321"/>
        <v>0</v>
      </c>
      <c r="AP177" s="12">
        <f t="shared" si="321"/>
        <v>0</v>
      </c>
      <c r="AQ177" s="12">
        <f t="shared" si="321"/>
        <v>0</v>
      </c>
      <c r="AR177" s="12">
        <f t="shared" si="321"/>
        <v>0</v>
      </c>
      <c r="AS177" s="12">
        <f t="shared" si="321"/>
        <v>0</v>
      </c>
      <c r="AT177" s="12">
        <f t="shared" si="321"/>
        <v>0</v>
      </c>
      <c r="AU177" s="12">
        <f t="shared" si="321"/>
        <v>0</v>
      </c>
      <c r="AV177" s="12">
        <f t="shared" si="321"/>
        <v>0</v>
      </c>
      <c r="AW177" s="12">
        <f t="shared" si="321"/>
        <v>0</v>
      </c>
      <c r="AX177" s="12">
        <f t="shared" si="321"/>
        <v>0</v>
      </c>
      <c r="AY177" s="12">
        <f t="shared" si="321"/>
        <v>0</v>
      </c>
      <c r="AZ177" s="12">
        <f t="shared" si="321"/>
        <v>0</v>
      </c>
      <c r="BA177" s="12">
        <f t="shared" si="321"/>
        <v>0</v>
      </c>
      <c r="BB177" s="12">
        <f t="shared" si="321"/>
        <v>0</v>
      </c>
      <c r="BC177" s="12">
        <f t="shared" si="321"/>
        <v>0</v>
      </c>
      <c r="BD177" s="12">
        <f t="shared" si="321"/>
        <v>0</v>
      </c>
      <c r="BE177" s="12">
        <f t="shared" si="321"/>
        <v>0</v>
      </c>
    </row>
    <row r="178" spans="1:57" x14ac:dyDescent="0.25">
      <c r="E178" s="12" t="str">
        <f t="shared" ref="E178:BE178" si="322" xml:space="preserve"> E$174</f>
        <v>Construction debt commitment fee - T2</v>
      </c>
      <c r="F178" s="12">
        <f t="shared" si="322"/>
        <v>0</v>
      </c>
      <c r="G178" s="12" t="str">
        <f t="shared" si="322"/>
        <v>$ 000s</v>
      </c>
      <c r="H178" s="12">
        <f t="shared" si="322"/>
        <v>119.76029228409087</v>
      </c>
      <c r="I178" s="12">
        <f t="shared" si="322"/>
        <v>0</v>
      </c>
      <c r="J178" s="12">
        <f t="shared" si="322"/>
        <v>0</v>
      </c>
      <c r="K178" s="12">
        <f t="shared" si="322"/>
        <v>0</v>
      </c>
      <c r="L178" s="12">
        <f t="shared" si="322"/>
        <v>0</v>
      </c>
      <c r="M178" s="12">
        <f t="shared" si="322"/>
        <v>0</v>
      </c>
      <c r="N178" s="12">
        <f t="shared" si="322"/>
        <v>0</v>
      </c>
      <c r="O178" s="12">
        <f t="shared" si="322"/>
        <v>0</v>
      </c>
      <c r="P178" s="12">
        <f t="shared" si="322"/>
        <v>0</v>
      </c>
      <c r="Q178" s="12">
        <f t="shared" si="322"/>
        <v>0</v>
      </c>
      <c r="R178" s="12">
        <f t="shared" si="322"/>
        <v>0</v>
      </c>
      <c r="S178" s="12">
        <f t="shared" si="322"/>
        <v>8.75</v>
      </c>
      <c r="T178" s="12">
        <f t="shared" si="322"/>
        <v>8.75</v>
      </c>
      <c r="U178" s="12">
        <f t="shared" si="322"/>
        <v>8.75</v>
      </c>
      <c r="V178" s="12">
        <f t="shared" si="322"/>
        <v>8.75</v>
      </c>
      <c r="W178" s="12">
        <f t="shared" si="322"/>
        <v>8.75</v>
      </c>
      <c r="X178" s="12">
        <f t="shared" si="322"/>
        <v>8.75</v>
      </c>
      <c r="Y178" s="12">
        <f t="shared" si="322"/>
        <v>8.75</v>
      </c>
      <c r="Z178" s="12">
        <f t="shared" si="322"/>
        <v>8.3715375976260322</v>
      </c>
      <c r="AA178" s="12">
        <f t="shared" si="322"/>
        <v>7.7665855596787416</v>
      </c>
      <c r="AB178" s="12">
        <f t="shared" si="322"/>
        <v>7.1596757072141513</v>
      </c>
      <c r="AC178" s="12">
        <f t="shared" si="322"/>
        <v>6.5511049692981338</v>
      </c>
      <c r="AD178" s="12">
        <f t="shared" si="322"/>
        <v>5.9405149117101503</v>
      </c>
      <c r="AE178" s="12">
        <f t="shared" si="322"/>
        <v>5.3283882881381457</v>
      </c>
      <c r="AF178" s="12">
        <f t="shared" si="322"/>
        <v>4.7140961161518922</v>
      </c>
      <c r="AG178" s="12">
        <f t="shared" si="322"/>
        <v>4.0979440039769379</v>
      </c>
      <c r="AH178" s="12">
        <f t="shared" si="322"/>
        <v>3.4804432152536737</v>
      </c>
      <c r="AI178" s="12">
        <f t="shared" si="322"/>
        <v>2.8605558762373291</v>
      </c>
      <c r="AJ178" s="12">
        <f t="shared" si="322"/>
        <v>2.2394460388056836</v>
      </c>
      <c r="AK178" s="12">
        <f t="shared" si="322"/>
        <v>0</v>
      </c>
      <c r="AL178" s="12">
        <f t="shared" si="322"/>
        <v>0</v>
      </c>
      <c r="AM178" s="12">
        <f t="shared" si="322"/>
        <v>0</v>
      </c>
      <c r="AN178" s="12">
        <f t="shared" si="322"/>
        <v>0</v>
      </c>
      <c r="AO178" s="12">
        <f t="shared" si="322"/>
        <v>0</v>
      </c>
      <c r="AP178" s="12">
        <f t="shared" si="322"/>
        <v>0</v>
      </c>
      <c r="AQ178" s="12">
        <f t="shared" si="322"/>
        <v>0</v>
      </c>
      <c r="AR178" s="12">
        <f t="shared" si="322"/>
        <v>0</v>
      </c>
      <c r="AS178" s="12">
        <f t="shared" si="322"/>
        <v>0</v>
      </c>
      <c r="AT178" s="12">
        <f t="shared" si="322"/>
        <v>0</v>
      </c>
      <c r="AU178" s="12">
        <f t="shared" si="322"/>
        <v>0</v>
      </c>
      <c r="AV178" s="12">
        <f t="shared" si="322"/>
        <v>0</v>
      </c>
      <c r="AW178" s="12">
        <f t="shared" si="322"/>
        <v>0</v>
      </c>
      <c r="AX178" s="12">
        <f t="shared" si="322"/>
        <v>0</v>
      </c>
      <c r="AY178" s="12">
        <f t="shared" si="322"/>
        <v>0</v>
      </c>
      <c r="AZ178" s="12">
        <f t="shared" si="322"/>
        <v>0</v>
      </c>
      <c r="BA178" s="12">
        <f t="shared" si="322"/>
        <v>0</v>
      </c>
      <c r="BB178" s="12">
        <f t="shared" si="322"/>
        <v>0</v>
      </c>
      <c r="BC178" s="12">
        <f t="shared" si="322"/>
        <v>0</v>
      </c>
      <c r="BD178" s="12">
        <f t="shared" si="322"/>
        <v>0</v>
      </c>
      <c r="BE178" s="12">
        <f t="shared" si="322"/>
        <v>0</v>
      </c>
    </row>
    <row r="179" spans="1:57" s="199" customFormat="1" x14ac:dyDescent="0.25">
      <c r="A179" s="147"/>
      <c r="B179" s="147"/>
      <c r="C179" s="148"/>
      <c r="D179" s="149"/>
      <c r="E179" s="604" t="s">
        <v>429</v>
      </c>
      <c r="F179" s="604"/>
      <c r="G179" s="604" t="str">
        <f xml:space="preserve"> SMU</f>
        <v>$ 000s</v>
      </c>
      <c r="H179" s="604">
        <f xml:space="preserve"> SUM(J179:BE179)</f>
        <v>342.17226366883102</v>
      </c>
      <c r="I179" s="605"/>
      <c r="J179" s="604">
        <f t="shared" ref="J179:K179" si="323">SUM(J177:J178)</f>
        <v>0</v>
      </c>
      <c r="K179" s="604">
        <f t="shared" si="323"/>
        <v>0</v>
      </c>
      <c r="L179" s="604">
        <f t="shared" ref="L179:BE179" si="324">SUM(L177:L178)</f>
        <v>0</v>
      </c>
      <c r="M179" s="604">
        <f t="shared" si="324"/>
        <v>0</v>
      </c>
      <c r="N179" s="604">
        <f t="shared" si="324"/>
        <v>0</v>
      </c>
      <c r="O179" s="604">
        <f t="shared" si="324"/>
        <v>0</v>
      </c>
      <c r="P179" s="604">
        <f t="shared" si="324"/>
        <v>0</v>
      </c>
      <c r="Q179" s="604">
        <f t="shared" si="324"/>
        <v>0</v>
      </c>
      <c r="R179" s="604">
        <f t="shared" si="324"/>
        <v>0</v>
      </c>
      <c r="S179" s="604">
        <f t="shared" si="324"/>
        <v>25</v>
      </c>
      <c r="T179" s="604">
        <f t="shared" si="324"/>
        <v>25</v>
      </c>
      <c r="U179" s="604">
        <f t="shared" si="324"/>
        <v>25</v>
      </c>
      <c r="V179" s="604">
        <f t="shared" si="324"/>
        <v>25</v>
      </c>
      <c r="W179" s="604">
        <f t="shared" si="324"/>
        <v>25</v>
      </c>
      <c r="X179" s="604">
        <f t="shared" si="324"/>
        <v>25</v>
      </c>
      <c r="Y179" s="604">
        <f t="shared" si="324"/>
        <v>25</v>
      </c>
      <c r="Z179" s="604">
        <f t="shared" si="324"/>
        <v>23.918678850360092</v>
      </c>
      <c r="AA179" s="604">
        <f t="shared" si="324"/>
        <v>22.190244456224974</v>
      </c>
      <c r="AB179" s="604">
        <f t="shared" si="324"/>
        <v>20.456216306326144</v>
      </c>
      <c r="AC179" s="604">
        <f t="shared" si="324"/>
        <v>18.71744276942324</v>
      </c>
      <c r="AD179" s="604">
        <f t="shared" si="324"/>
        <v>16.972899747743284</v>
      </c>
      <c r="AE179" s="604">
        <f t="shared" si="324"/>
        <v>15.223966537537557</v>
      </c>
      <c r="AF179" s="604">
        <f t="shared" si="324"/>
        <v>13.468846046148261</v>
      </c>
      <c r="AG179" s="604">
        <f t="shared" si="324"/>
        <v>11.708411439934107</v>
      </c>
      <c r="AH179" s="604">
        <f t="shared" si="324"/>
        <v>9.944123472153354</v>
      </c>
      <c r="AI179" s="604">
        <f t="shared" si="324"/>
        <v>8.1730167892495125</v>
      </c>
      <c r="AJ179" s="604">
        <f t="shared" si="324"/>
        <v>6.3984172537305248</v>
      </c>
      <c r="AK179" s="604">
        <f t="shared" si="324"/>
        <v>0</v>
      </c>
      <c r="AL179" s="604">
        <f t="shared" si="324"/>
        <v>0</v>
      </c>
      <c r="AM179" s="604">
        <f t="shared" si="324"/>
        <v>0</v>
      </c>
      <c r="AN179" s="604">
        <f t="shared" si="324"/>
        <v>0</v>
      </c>
      <c r="AO179" s="604">
        <f t="shared" si="324"/>
        <v>0</v>
      </c>
      <c r="AP179" s="604">
        <f t="shared" si="324"/>
        <v>0</v>
      </c>
      <c r="AQ179" s="604">
        <f t="shared" si="324"/>
        <v>0</v>
      </c>
      <c r="AR179" s="604">
        <f t="shared" si="324"/>
        <v>0</v>
      </c>
      <c r="AS179" s="604">
        <f t="shared" si="324"/>
        <v>0</v>
      </c>
      <c r="AT179" s="604">
        <f t="shared" si="324"/>
        <v>0</v>
      </c>
      <c r="AU179" s="604">
        <f t="shared" si="324"/>
        <v>0</v>
      </c>
      <c r="AV179" s="604">
        <f t="shared" si="324"/>
        <v>0</v>
      </c>
      <c r="AW179" s="604">
        <f t="shared" si="324"/>
        <v>0</v>
      </c>
      <c r="AX179" s="604">
        <f t="shared" si="324"/>
        <v>0</v>
      </c>
      <c r="AY179" s="604">
        <f t="shared" si="324"/>
        <v>0</v>
      </c>
      <c r="AZ179" s="604">
        <f t="shared" si="324"/>
        <v>0</v>
      </c>
      <c r="BA179" s="604">
        <f t="shared" si="324"/>
        <v>0</v>
      </c>
      <c r="BB179" s="604">
        <f t="shared" si="324"/>
        <v>0</v>
      </c>
      <c r="BC179" s="604">
        <f t="shared" si="324"/>
        <v>0</v>
      </c>
      <c r="BD179" s="604">
        <f t="shared" si="324"/>
        <v>0</v>
      </c>
      <c r="BE179" s="604">
        <f t="shared" si="324"/>
        <v>0</v>
      </c>
    </row>
    <row r="180" spans="1:57" x14ac:dyDescent="0.25">
      <c r="H180" s="293"/>
    </row>
    <row r="181" spans="1:57" x14ac:dyDescent="0.25">
      <c r="B181" s="15" t="s">
        <v>430</v>
      </c>
    </row>
    <row r="182" spans="1:57" x14ac:dyDescent="0.25">
      <c r="C182" s="21" t="s">
        <v>586</v>
      </c>
    </row>
    <row r="183" spans="1:57" x14ac:dyDescent="0.25">
      <c r="E183" s="151" t="str">
        <f xml:space="preserve"> InpC!E$76</f>
        <v>Construction debt - T1 swap rate</v>
      </c>
      <c r="F183" s="335">
        <f xml:space="preserve"> InpC!F$76</f>
        <v>0.02</v>
      </c>
      <c r="G183" s="151" t="str">
        <f xml:space="preserve"> InpC!G$76</f>
        <v>% p.a.</v>
      </c>
      <c r="H183" s="39"/>
    </row>
    <row r="184" spans="1:57" x14ac:dyDescent="0.25">
      <c r="E184" s="151" t="str">
        <f xml:space="preserve"> InpC!E$77</f>
        <v>Construction debt - T1 margin</v>
      </c>
      <c r="F184" s="335">
        <f xml:space="preserve"> InpC!F$77</f>
        <v>0.02</v>
      </c>
      <c r="G184" s="151" t="str">
        <f xml:space="preserve"> InpC!G$77</f>
        <v>% p.a.</v>
      </c>
      <c r="H184" s="39"/>
    </row>
    <row r="185" spans="1:57" x14ac:dyDescent="0.25">
      <c r="E185" s="12" t="s">
        <v>629</v>
      </c>
      <c r="F185" s="293">
        <f>SUM(F183:F184)</f>
        <v>0.04</v>
      </c>
      <c r="G185" s="12" t="s">
        <v>431</v>
      </c>
    </row>
    <row r="187" spans="1:57" x14ac:dyDescent="0.25">
      <c r="E187" s="197" t="str">
        <f xml:space="preserve"> InpC!E$121</f>
        <v>Senior debt - T1 day count convention</v>
      </c>
      <c r="F187" s="197">
        <f xml:space="preserve"> InpC!F$121</f>
        <v>360</v>
      </c>
      <c r="G187" s="197" t="str">
        <f xml:space="preserve"> InpC!G$121</f>
        <v>days</v>
      </c>
    </row>
    <row r="188" spans="1:57" x14ac:dyDescent="0.25">
      <c r="E188" s="12" t="str">
        <f xml:space="preserve"> E$185</f>
        <v>All in construction debt interest rate - T1</v>
      </c>
      <c r="F188" s="298">
        <f xml:space="preserve"> F$185</f>
        <v>0.04</v>
      </c>
      <c r="G188" s="12" t="str">
        <f xml:space="preserve"> G$185</f>
        <v>p.a.</v>
      </c>
    </row>
    <row r="189" spans="1:57" x14ac:dyDescent="0.25">
      <c r="E189" s="197" t="str">
        <f xml:space="preserve"> ConTime!E$93</f>
        <v>Days in period - m</v>
      </c>
      <c r="F189" s="197">
        <f xml:space="preserve"> ConTime!F$93</f>
        <v>0</v>
      </c>
      <c r="G189" s="197" t="str">
        <f xml:space="preserve"> ConTime!G$93</f>
        <v>days</v>
      </c>
      <c r="H189" s="197">
        <f xml:space="preserve"> ConTime!H$93</f>
        <v>0</v>
      </c>
      <c r="I189" s="197">
        <f xml:space="preserve"> ConTime!I$93</f>
        <v>0</v>
      </c>
      <c r="J189" s="197">
        <f xml:space="preserve"> ConTime!J$93</f>
        <v>31</v>
      </c>
      <c r="K189" s="197">
        <f xml:space="preserve"> ConTime!K$93</f>
        <v>30</v>
      </c>
      <c r="L189" s="197">
        <f xml:space="preserve"> ConTime!L$93</f>
        <v>31</v>
      </c>
      <c r="M189" s="197">
        <f xml:space="preserve"> ConTime!M$93</f>
        <v>31</v>
      </c>
      <c r="N189" s="197">
        <f xml:space="preserve"> ConTime!N$93</f>
        <v>28</v>
      </c>
      <c r="O189" s="197">
        <f xml:space="preserve"> ConTime!O$93</f>
        <v>31</v>
      </c>
      <c r="P189" s="197">
        <f xml:space="preserve"> ConTime!P$93</f>
        <v>30</v>
      </c>
      <c r="Q189" s="197">
        <f xml:space="preserve"> ConTime!Q$93</f>
        <v>31</v>
      </c>
      <c r="R189" s="197">
        <f xml:space="preserve"> ConTime!R$93</f>
        <v>30</v>
      </c>
      <c r="S189" s="197">
        <f xml:space="preserve"> ConTime!S$93</f>
        <v>31</v>
      </c>
      <c r="T189" s="197">
        <f xml:space="preserve"> ConTime!T$93</f>
        <v>31</v>
      </c>
      <c r="U189" s="197">
        <f xml:space="preserve"> ConTime!U$93</f>
        <v>30</v>
      </c>
      <c r="V189" s="197">
        <f xml:space="preserve"> ConTime!V$93</f>
        <v>31</v>
      </c>
      <c r="W189" s="197">
        <f xml:space="preserve"> ConTime!W$93</f>
        <v>30</v>
      </c>
      <c r="X189" s="197">
        <f xml:space="preserve"> ConTime!X$93</f>
        <v>31</v>
      </c>
      <c r="Y189" s="197">
        <f xml:space="preserve"> ConTime!Y$93</f>
        <v>31</v>
      </c>
      <c r="Z189" s="197">
        <f xml:space="preserve"> ConTime!Z$93</f>
        <v>28</v>
      </c>
      <c r="AA189" s="197">
        <f xml:space="preserve"> ConTime!AA$93</f>
        <v>31</v>
      </c>
      <c r="AB189" s="197">
        <f xml:space="preserve"> ConTime!AB$93</f>
        <v>30</v>
      </c>
      <c r="AC189" s="197">
        <f xml:space="preserve"> ConTime!AC$93</f>
        <v>31</v>
      </c>
      <c r="AD189" s="197">
        <f xml:space="preserve"> ConTime!AD$93</f>
        <v>30</v>
      </c>
      <c r="AE189" s="197">
        <f xml:space="preserve"> ConTime!AE$93</f>
        <v>31</v>
      </c>
      <c r="AF189" s="197">
        <f xml:space="preserve"> ConTime!AF$93</f>
        <v>31</v>
      </c>
      <c r="AG189" s="197">
        <f xml:space="preserve"> ConTime!AG$93</f>
        <v>30</v>
      </c>
      <c r="AH189" s="197">
        <f xml:space="preserve"> ConTime!AH$93</f>
        <v>31</v>
      </c>
      <c r="AI189" s="197">
        <f xml:space="preserve"> ConTime!AI$93</f>
        <v>30</v>
      </c>
      <c r="AJ189" s="197">
        <f xml:space="preserve"> ConTime!AJ$93</f>
        <v>31</v>
      </c>
      <c r="AK189" s="197">
        <f xml:space="preserve"> ConTime!AK$93</f>
        <v>31</v>
      </c>
      <c r="AL189" s="197">
        <f xml:space="preserve"> ConTime!AL$93</f>
        <v>28</v>
      </c>
      <c r="AM189" s="197">
        <f xml:space="preserve"> ConTime!AM$93</f>
        <v>31</v>
      </c>
      <c r="AN189" s="197">
        <f xml:space="preserve"> ConTime!AN$93</f>
        <v>30</v>
      </c>
      <c r="AO189" s="197">
        <f xml:space="preserve"> ConTime!AO$93</f>
        <v>31</v>
      </c>
      <c r="AP189" s="197">
        <f xml:space="preserve"> ConTime!AP$93</f>
        <v>30</v>
      </c>
      <c r="AQ189" s="197">
        <f xml:space="preserve"> ConTime!AQ$93</f>
        <v>31</v>
      </c>
      <c r="AR189" s="197">
        <f xml:space="preserve"> ConTime!AR$93</f>
        <v>31</v>
      </c>
      <c r="AS189" s="197">
        <f xml:space="preserve"> ConTime!AS$93</f>
        <v>30</v>
      </c>
      <c r="AT189" s="197">
        <f xml:space="preserve"> ConTime!AT$93</f>
        <v>31</v>
      </c>
      <c r="AU189" s="197">
        <f xml:space="preserve"> ConTime!AU$93</f>
        <v>30</v>
      </c>
      <c r="AV189" s="197">
        <f xml:space="preserve"> ConTime!AV$93</f>
        <v>31</v>
      </c>
      <c r="AW189" s="197">
        <f xml:space="preserve"> ConTime!AW$93</f>
        <v>31</v>
      </c>
      <c r="AX189" s="197">
        <f xml:space="preserve"> ConTime!AX$93</f>
        <v>29</v>
      </c>
      <c r="AY189" s="197">
        <f xml:space="preserve"> ConTime!AY$93</f>
        <v>31</v>
      </c>
      <c r="AZ189" s="197">
        <f xml:space="preserve"> ConTime!AZ$93</f>
        <v>30</v>
      </c>
      <c r="BA189" s="197">
        <f xml:space="preserve"> ConTime!BA$93</f>
        <v>31</v>
      </c>
      <c r="BB189" s="197">
        <f xml:space="preserve"> ConTime!BB$93</f>
        <v>30</v>
      </c>
      <c r="BC189" s="197">
        <f xml:space="preserve"> ConTime!BC$93</f>
        <v>31</v>
      </c>
      <c r="BD189" s="197">
        <f xml:space="preserve"> ConTime!BD$93</f>
        <v>31</v>
      </c>
      <c r="BE189" s="197">
        <f xml:space="preserve"> ConTime!BE$93</f>
        <v>30</v>
      </c>
    </row>
    <row r="190" spans="1:57" x14ac:dyDescent="0.25">
      <c r="E190" s="12" t="str">
        <f t="shared" ref="E190:BE190" si="325" xml:space="preserve"> E$100</f>
        <v>Construction debt - T1 balance BEG</v>
      </c>
      <c r="F190" s="12">
        <f t="shared" si="325"/>
        <v>0</v>
      </c>
      <c r="G190" s="12" t="str">
        <f t="shared" si="325"/>
        <v>$ 000s</v>
      </c>
      <c r="H190" s="12">
        <f t="shared" si="325"/>
        <v>0</v>
      </c>
      <c r="I190" s="12">
        <f t="shared" si="325"/>
        <v>0</v>
      </c>
      <c r="J190" s="12">
        <f t="shared" si="325"/>
        <v>0</v>
      </c>
      <c r="K190" s="12">
        <f t="shared" si="325"/>
        <v>0</v>
      </c>
      <c r="L190" s="12">
        <f t="shared" si="325"/>
        <v>0</v>
      </c>
      <c r="M190" s="12">
        <f t="shared" si="325"/>
        <v>0</v>
      </c>
      <c r="N190" s="12">
        <f t="shared" si="325"/>
        <v>0</v>
      </c>
      <c r="O190" s="12">
        <f t="shared" si="325"/>
        <v>0</v>
      </c>
      <c r="P190" s="12">
        <f t="shared" si="325"/>
        <v>0</v>
      </c>
      <c r="Q190" s="12">
        <f t="shared" si="325"/>
        <v>0</v>
      </c>
      <c r="R190" s="12">
        <f t="shared" si="325"/>
        <v>0</v>
      </c>
      <c r="S190" s="12">
        <f t="shared" si="325"/>
        <v>0</v>
      </c>
      <c r="T190" s="12">
        <f t="shared" si="325"/>
        <v>0</v>
      </c>
      <c r="U190" s="12">
        <f t="shared" si="325"/>
        <v>0</v>
      </c>
      <c r="V190" s="12">
        <f t="shared" si="325"/>
        <v>0</v>
      </c>
      <c r="W190" s="12">
        <f t="shared" si="325"/>
        <v>0</v>
      </c>
      <c r="X190" s="12">
        <f t="shared" si="325"/>
        <v>0</v>
      </c>
      <c r="Y190" s="12">
        <f t="shared" si="325"/>
        <v>0</v>
      </c>
      <c r="Z190" s="12">
        <f t="shared" si="325"/>
        <v>1686.8609934382646</v>
      </c>
      <c r="AA190" s="12">
        <f t="shared" si="325"/>
        <v>4383.2186482890411</v>
      </c>
      <c r="AB190" s="12">
        <f t="shared" si="325"/>
        <v>7088.3025621312154</v>
      </c>
      <c r="AC190" s="12">
        <f t="shared" si="325"/>
        <v>9800.7892796997476</v>
      </c>
      <c r="AD190" s="12">
        <f t="shared" si="325"/>
        <v>12522.276393520477</v>
      </c>
      <c r="AE190" s="12">
        <f t="shared" si="325"/>
        <v>15250.612201441412</v>
      </c>
      <c r="AF190" s="12">
        <f t="shared" si="325"/>
        <v>17988.600168008714</v>
      </c>
      <c r="AG190" s="12">
        <f t="shared" si="325"/>
        <v>20734.878153702793</v>
      </c>
      <c r="AH190" s="12">
        <f t="shared" si="325"/>
        <v>23487.16738344077</v>
      </c>
      <c r="AI190" s="12">
        <f t="shared" si="325"/>
        <v>26250.093808770762</v>
      </c>
      <c r="AJ190" s="12">
        <f t="shared" si="325"/>
        <v>29018.469084180382</v>
      </c>
      <c r="AK190" s="12">
        <f t="shared" si="325"/>
        <v>35244.487960064216</v>
      </c>
      <c r="AL190" s="12">
        <f t="shared" si="325"/>
        <v>35244.487960064216</v>
      </c>
      <c r="AM190" s="12">
        <f t="shared" si="325"/>
        <v>35244.487960064216</v>
      </c>
      <c r="AN190" s="12">
        <f t="shared" si="325"/>
        <v>35244.487960064216</v>
      </c>
      <c r="AO190" s="12">
        <f t="shared" si="325"/>
        <v>35244.487960064216</v>
      </c>
      <c r="AP190" s="12">
        <f t="shared" si="325"/>
        <v>35244.487960064216</v>
      </c>
      <c r="AQ190" s="12">
        <f t="shared" si="325"/>
        <v>35244.487960064216</v>
      </c>
      <c r="AR190" s="12">
        <f t="shared" si="325"/>
        <v>35244.487960064216</v>
      </c>
      <c r="AS190" s="12">
        <f t="shared" si="325"/>
        <v>35244.487960064216</v>
      </c>
      <c r="AT190" s="12">
        <f t="shared" si="325"/>
        <v>35244.487960064216</v>
      </c>
      <c r="AU190" s="12">
        <f t="shared" si="325"/>
        <v>35244.487960064216</v>
      </c>
      <c r="AV190" s="12">
        <f t="shared" si="325"/>
        <v>35244.487960064216</v>
      </c>
      <c r="AW190" s="12">
        <f t="shared" si="325"/>
        <v>35244.487960064216</v>
      </c>
      <c r="AX190" s="12">
        <f t="shared" si="325"/>
        <v>35244.487960064216</v>
      </c>
      <c r="AY190" s="12">
        <f t="shared" si="325"/>
        <v>35244.487960064216</v>
      </c>
      <c r="AZ190" s="12">
        <f t="shared" si="325"/>
        <v>35244.487960064216</v>
      </c>
      <c r="BA190" s="12">
        <f t="shared" si="325"/>
        <v>35244.487960064216</v>
      </c>
      <c r="BB190" s="12">
        <f t="shared" si="325"/>
        <v>35244.487960064216</v>
      </c>
      <c r="BC190" s="12">
        <f t="shared" si="325"/>
        <v>35244.487960064216</v>
      </c>
      <c r="BD190" s="12">
        <f t="shared" si="325"/>
        <v>35244.487960064216</v>
      </c>
      <c r="BE190" s="12">
        <f t="shared" si="325"/>
        <v>35244.487960064216</v>
      </c>
    </row>
    <row r="191" spans="1:57" x14ac:dyDescent="0.25">
      <c r="E191" s="197" t="str">
        <f xml:space="preserve"> ConTime!E$82</f>
        <v>Construction period flag</v>
      </c>
      <c r="F191" s="197">
        <f xml:space="preserve"> ConTime!F$82</f>
        <v>0</v>
      </c>
      <c r="G191" s="197" t="str">
        <f xml:space="preserve"> ConTime!G$82</f>
        <v>flag</v>
      </c>
      <c r="H191" s="197">
        <f xml:space="preserve"> ConTime!H$82</f>
        <v>18</v>
      </c>
      <c r="I191" s="197">
        <f xml:space="preserve"> ConTime!I$82</f>
        <v>0</v>
      </c>
      <c r="J191" s="197">
        <f xml:space="preserve"> ConTime!J$82</f>
        <v>0</v>
      </c>
      <c r="K191" s="197">
        <f xml:space="preserve"> ConTime!K$82</f>
        <v>0</v>
      </c>
      <c r="L191" s="197">
        <f xml:space="preserve"> ConTime!L$82</f>
        <v>0</v>
      </c>
      <c r="M191" s="197">
        <f xml:space="preserve"> ConTime!M$82</f>
        <v>0</v>
      </c>
      <c r="N191" s="197">
        <f xml:space="preserve"> ConTime!N$82</f>
        <v>0</v>
      </c>
      <c r="O191" s="197">
        <f xml:space="preserve"> ConTime!O$82</f>
        <v>0</v>
      </c>
      <c r="P191" s="197">
        <f xml:space="preserve"> ConTime!P$82</f>
        <v>0</v>
      </c>
      <c r="Q191" s="197">
        <f xml:space="preserve"> ConTime!Q$82</f>
        <v>0</v>
      </c>
      <c r="R191" s="197">
        <f xml:space="preserve"> ConTime!R$82</f>
        <v>0</v>
      </c>
      <c r="S191" s="197">
        <f xml:space="preserve"> ConTime!S$82</f>
        <v>1</v>
      </c>
      <c r="T191" s="197">
        <f xml:space="preserve"> ConTime!T$82</f>
        <v>1</v>
      </c>
      <c r="U191" s="197">
        <f xml:space="preserve"> ConTime!U$82</f>
        <v>1</v>
      </c>
      <c r="V191" s="197">
        <f xml:space="preserve"> ConTime!V$82</f>
        <v>1</v>
      </c>
      <c r="W191" s="197">
        <f xml:space="preserve"> ConTime!W$82</f>
        <v>1</v>
      </c>
      <c r="X191" s="197">
        <f xml:space="preserve"> ConTime!X$82</f>
        <v>1</v>
      </c>
      <c r="Y191" s="197">
        <f xml:space="preserve"> ConTime!Y$82</f>
        <v>1</v>
      </c>
      <c r="Z191" s="197">
        <f xml:space="preserve"> ConTime!Z$82</f>
        <v>1</v>
      </c>
      <c r="AA191" s="197">
        <f xml:space="preserve"> ConTime!AA$82</f>
        <v>1</v>
      </c>
      <c r="AB191" s="197">
        <f xml:space="preserve"> ConTime!AB$82</f>
        <v>1</v>
      </c>
      <c r="AC191" s="197">
        <f xml:space="preserve"> ConTime!AC$82</f>
        <v>1</v>
      </c>
      <c r="AD191" s="197">
        <f xml:space="preserve"> ConTime!AD$82</f>
        <v>1</v>
      </c>
      <c r="AE191" s="197">
        <f xml:space="preserve"> ConTime!AE$82</f>
        <v>1</v>
      </c>
      <c r="AF191" s="197">
        <f xml:space="preserve"> ConTime!AF$82</f>
        <v>1</v>
      </c>
      <c r="AG191" s="197">
        <f xml:space="preserve"> ConTime!AG$82</f>
        <v>1</v>
      </c>
      <c r="AH191" s="197">
        <f xml:space="preserve"> ConTime!AH$82</f>
        <v>1</v>
      </c>
      <c r="AI191" s="197">
        <f xml:space="preserve"> ConTime!AI$82</f>
        <v>1</v>
      </c>
      <c r="AJ191" s="197">
        <f xml:space="preserve"> ConTime!AJ$82</f>
        <v>1</v>
      </c>
      <c r="AK191" s="197">
        <f xml:space="preserve"> ConTime!AK$82</f>
        <v>0</v>
      </c>
      <c r="AL191" s="197">
        <f xml:space="preserve"> ConTime!AL$82</f>
        <v>0</v>
      </c>
      <c r="AM191" s="197">
        <f xml:space="preserve"> ConTime!AM$82</f>
        <v>0</v>
      </c>
      <c r="AN191" s="197">
        <f xml:space="preserve"> ConTime!AN$82</f>
        <v>0</v>
      </c>
      <c r="AO191" s="197">
        <f xml:space="preserve"> ConTime!AO$82</f>
        <v>0</v>
      </c>
      <c r="AP191" s="197">
        <f xml:space="preserve"> ConTime!AP$82</f>
        <v>0</v>
      </c>
      <c r="AQ191" s="197">
        <f xml:space="preserve"> ConTime!AQ$82</f>
        <v>0</v>
      </c>
      <c r="AR191" s="197">
        <f xml:space="preserve"> ConTime!AR$82</f>
        <v>0</v>
      </c>
      <c r="AS191" s="197">
        <f xml:space="preserve"> ConTime!AS$82</f>
        <v>0</v>
      </c>
      <c r="AT191" s="197">
        <f xml:space="preserve"> ConTime!AT$82</f>
        <v>0</v>
      </c>
      <c r="AU191" s="197">
        <f xml:space="preserve"> ConTime!AU$82</f>
        <v>0</v>
      </c>
      <c r="AV191" s="197">
        <f xml:space="preserve"> ConTime!AV$82</f>
        <v>0</v>
      </c>
      <c r="AW191" s="197">
        <f xml:space="preserve"> ConTime!AW$82</f>
        <v>0</v>
      </c>
      <c r="AX191" s="197">
        <f xml:space="preserve"> ConTime!AX$82</f>
        <v>0</v>
      </c>
      <c r="AY191" s="197">
        <f xml:space="preserve"> ConTime!AY$82</f>
        <v>0</v>
      </c>
      <c r="AZ191" s="197">
        <f xml:space="preserve"> ConTime!AZ$82</f>
        <v>0</v>
      </c>
      <c r="BA191" s="197">
        <f xml:space="preserve"> ConTime!BA$82</f>
        <v>0</v>
      </c>
      <c r="BB191" s="197">
        <f xml:space="preserve"> ConTime!BB$82</f>
        <v>0</v>
      </c>
      <c r="BC191" s="197">
        <f xml:space="preserve"> ConTime!BC$82</f>
        <v>0</v>
      </c>
      <c r="BD191" s="197">
        <f xml:space="preserve"> ConTime!BD$82</f>
        <v>0</v>
      </c>
      <c r="BE191" s="197">
        <f xml:space="preserve"> ConTime!BE$82</f>
        <v>0</v>
      </c>
    </row>
    <row r="192" spans="1:57" s="202" customFormat="1" x14ac:dyDescent="0.25">
      <c r="A192" s="247"/>
      <c r="B192" s="247"/>
      <c r="C192" s="248"/>
      <c r="D192" s="249"/>
      <c r="E192" s="245" t="s">
        <v>634</v>
      </c>
      <c r="F192" s="245"/>
      <c r="G192" s="245" t="str">
        <f xml:space="preserve"> SMU</f>
        <v>$ 000s</v>
      </c>
      <c r="H192" s="245">
        <f xml:space="preserve"> SUM(J192:BE192)</f>
        <v>571.43257723076567</v>
      </c>
      <c r="I192" s="246"/>
      <c r="J192" s="245">
        <f t="shared" ref="J192:K192" si="326" xml:space="preserve"> $F188 / $F187 * J189 * J190 * J191</f>
        <v>0</v>
      </c>
      <c r="K192" s="245">
        <f t="shared" si="326"/>
        <v>0</v>
      </c>
      <c r="L192" s="245">
        <f t="shared" ref="L192:BE192" si="327" xml:space="preserve"> $F188 / $F187 * L189 * L190 * L191</f>
        <v>0</v>
      </c>
      <c r="M192" s="245">
        <f t="shared" si="327"/>
        <v>0</v>
      </c>
      <c r="N192" s="245">
        <f t="shared" si="327"/>
        <v>0</v>
      </c>
      <c r="O192" s="245">
        <f t="shared" si="327"/>
        <v>0</v>
      </c>
      <c r="P192" s="245">
        <f t="shared" si="327"/>
        <v>0</v>
      </c>
      <c r="Q192" s="245">
        <f t="shared" si="327"/>
        <v>0</v>
      </c>
      <c r="R192" s="245">
        <f t="shared" si="327"/>
        <v>0</v>
      </c>
      <c r="S192" s="245">
        <f t="shared" si="327"/>
        <v>0</v>
      </c>
      <c r="T192" s="245">
        <f t="shared" si="327"/>
        <v>0</v>
      </c>
      <c r="U192" s="245">
        <f t="shared" si="327"/>
        <v>0</v>
      </c>
      <c r="V192" s="245">
        <f t="shared" si="327"/>
        <v>0</v>
      </c>
      <c r="W192" s="245">
        <f t="shared" si="327"/>
        <v>0</v>
      </c>
      <c r="X192" s="245">
        <f t="shared" si="327"/>
        <v>0</v>
      </c>
      <c r="Y192" s="245">
        <f t="shared" si="327"/>
        <v>0</v>
      </c>
      <c r="Z192" s="245">
        <f t="shared" si="327"/>
        <v>5.2480119795857121</v>
      </c>
      <c r="AA192" s="245">
        <f t="shared" si="327"/>
        <v>15.097753121884475</v>
      </c>
      <c r="AB192" s="245">
        <f t="shared" si="327"/>
        <v>23.627675207104051</v>
      </c>
      <c r="AC192" s="245">
        <f t="shared" si="327"/>
        <v>33.758274185632466</v>
      </c>
      <c r="AD192" s="245">
        <f t="shared" si="327"/>
        <v>41.740921311734922</v>
      </c>
      <c r="AE192" s="245">
        <f t="shared" si="327"/>
        <v>52.529886471631528</v>
      </c>
      <c r="AF192" s="245">
        <f t="shared" si="327"/>
        <v>61.960733912030015</v>
      </c>
      <c r="AG192" s="245">
        <f t="shared" si="327"/>
        <v>69.116260512342649</v>
      </c>
      <c r="AH192" s="245">
        <f t="shared" si="327"/>
        <v>80.900243209629323</v>
      </c>
      <c r="AI192" s="245">
        <f t="shared" si="327"/>
        <v>87.500312695902551</v>
      </c>
      <c r="AJ192" s="245">
        <f t="shared" si="327"/>
        <v>99.952504623287979</v>
      </c>
      <c r="AK192" s="245">
        <f t="shared" si="327"/>
        <v>0</v>
      </c>
      <c r="AL192" s="245">
        <f t="shared" si="327"/>
        <v>0</v>
      </c>
      <c r="AM192" s="245">
        <f t="shared" si="327"/>
        <v>0</v>
      </c>
      <c r="AN192" s="245">
        <f t="shared" si="327"/>
        <v>0</v>
      </c>
      <c r="AO192" s="245">
        <f t="shared" si="327"/>
        <v>0</v>
      </c>
      <c r="AP192" s="245">
        <f t="shared" si="327"/>
        <v>0</v>
      </c>
      <c r="AQ192" s="245">
        <f t="shared" si="327"/>
        <v>0</v>
      </c>
      <c r="AR192" s="245">
        <f t="shared" si="327"/>
        <v>0</v>
      </c>
      <c r="AS192" s="245">
        <f t="shared" si="327"/>
        <v>0</v>
      </c>
      <c r="AT192" s="245">
        <f t="shared" si="327"/>
        <v>0</v>
      </c>
      <c r="AU192" s="245">
        <f t="shared" si="327"/>
        <v>0</v>
      </c>
      <c r="AV192" s="245">
        <f t="shared" si="327"/>
        <v>0</v>
      </c>
      <c r="AW192" s="245">
        <f t="shared" si="327"/>
        <v>0</v>
      </c>
      <c r="AX192" s="245">
        <f t="shared" si="327"/>
        <v>0</v>
      </c>
      <c r="AY192" s="245">
        <f t="shared" si="327"/>
        <v>0</v>
      </c>
      <c r="AZ192" s="245">
        <f t="shared" si="327"/>
        <v>0</v>
      </c>
      <c r="BA192" s="245">
        <f t="shared" si="327"/>
        <v>0</v>
      </c>
      <c r="BB192" s="245">
        <f t="shared" si="327"/>
        <v>0</v>
      </c>
      <c r="BC192" s="245">
        <f t="shared" si="327"/>
        <v>0</v>
      </c>
      <c r="BD192" s="245">
        <f t="shared" si="327"/>
        <v>0</v>
      </c>
      <c r="BE192" s="245">
        <f t="shared" si="327"/>
        <v>0</v>
      </c>
    </row>
    <row r="193" spans="1:57" x14ac:dyDescent="0.25">
      <c r="E193" s="197"/>
      <c r="F193" s="197"/>
      <c r="G193" s="197"/>
      <c r="H193" s="197"/>
      <c r="I193" s="197"/>
      <c r="J193" s="197"/>
      <c r="K193" s="197"/>
      <c r="L193" s="197"/>
      <c r="M193" s="197"/>
      <c r="N193" s="197"/>
      <c r="O193" s="197"/>
      <c r="P193" s="197"/>
      <c r="Q193" s="197"/>
      <c r="R193" s="197"/>
      <c r="S193" s="197"/>
      <c r="T193" s="197"/>
      <c r="U193" s="197"/>
      <c r="V193" s="197"/>
      <c r="W193" s="197"/>
      <c r="X193" s="197"/>
      <c r="Y193" s="197"/>
      <c r="Z193" s="197"/>
      <c r="AA193" s="197"/>
      <c r="AB193" s="197"/>
      <c r="AC193" s="197"/>
      <c r="AD193" s="197"/>
      <c r="AE193" s="197"/>
      <c r="AF193" s="197"/>
      <c r="AG193" s="197"/>
      <c r="AH193" s="197"/>
      <c r="AI193" s="197"/>
      <c r="AJ193" s="197"/>
      <c r="AK193" s="197"/>
      <c r="AL193" s="197"/>
      <c r="AM193" s="197"/>
      <c r="AN193" s="197"/>
      <c r="AO193" s="197"/>
      <c r="AP193" s="197"/>
      <c r="AQ193" s="197"/>
      <c r="AR193" s="197"/>
      <c r="AS193" s="197"/>
      <c r="AT193" s="197"/>
      <c r="AU193" s="197"/>
      <c r="AV193" s="197"/>
      <c r="AW193" s="197"/>
      <c r="AX193" s="197"/>
      <c r="AY193" s="197"/>
      <c r="AZ193" s="197"/>
      <c r="BA193" s="197"/>
      <c r="BB193" s="197"/>
      <c r="BC193" s="197"/>
      <c r="BD193" s="197"/>
      <c r="BE193" s="197"/>
    </row>
    <row r="194" spans="1:57" x14ac:dyDescent="0.25">
      <c r="C194" s="21" t="s">
        <v>586</v>
      </c>
    </row>
    <row r="195" spans="1:57" x14ac:dyDescent="0.25">
      <c r="E195" s="727" t="str">
        <f xml:space="preserve"> InpC!E$83</f>
        <v>Construction debt - T2 swap rate</v>
      </c>
      <c r="F195" s="727">
        <f xml:space="preserve"> InpC!F$83</f>
        <v>0.02</v>
      </c>
      <c r="G195" s="727" t="str">
        <f xml:space="preserve"> InpC!G$83</f>
        <v>% p.a.</v>
      </c>
      <c r="H195" s="39"/>
    </row>
    <row r="196" spans="1:57" x14ac:dyDescent="0.25">
      <c r="E196" s="727" t="str">
        <f xml:space="preserve"> InpC!E$84</f>
        <v>Construction debt - T2 margin</v>
      </c>
      <c r="F196" s="727">
        <f xml:space="preserve"> InpC!F$84</f>
        <v>0.02</v>
      </c>
      <c r="G196" s="727" t="str">
        <f xml:space="preserve"> InpC!G$84</f>
        <v>% p.a.</v>
      </c>
      <c r="H196" s="39"/>
    </row>
    <row r="197" spans="1:57" x14ac:dyDescent="0.25">
      <c r="E197" s="12" t="s">
        <v>635</v>
      </c>
      <c r="F197" s="293">
        <f>SUM(F195:F196)</f>
        <v>0.04</v>
      </c>
      <c r="G197" s="12" t="s">
        <v>431</v>
      </c>
    </row>
    <row r="199" spans="1:57" x14ac:dyDescent="0.25">
      <c r="E199" s="197" t="str">
        <f xml:space="preserve"> InpC!E$129</f>
        <v>Senior debt - T2 day count convention</v>
      </c>
      <c r="F199" s="197">
        <f xml:space="preserve"> InpC!F$129</f>
        <v>360</v>
      </c>
      <c r="G199" s="197" t="str">
        <f xml:space="preserve"> InpC!G$129</f>
        <v>days</v>
      </c>
    </row>
    <row r="200" spans="1:57" s="294" customFormat="1" x14ac:dyDescent="0.25">
      <c r="A200" s="666"/>
      <c r="B200" s="666"/>
      <c r="C200" s="667"/>
      <c r="D200" s="121"/>
      <c r="E200" s="293" t="str">
        <f t="shared" ref="E200:G200" si="328" xml:space="preserve"> E$197</f>
        <v>All in construction debt interest rate - T2</v>
      </c>
      <c r="F200" s="293">
        <f t="shared" si="328"/>
        <v>0.04</v>
      </c>
      <c r="G200" s="293" t="str">
        <f t="shared" si="328"/>
        <v>p.a.</v>
      </c>
      <c r="H200" s="293"/>
      <c r="I200" s="118"/>
      <c r="J200" s="293"/>
      <c r="K200" s="293"/>
      <c r="L200" s="293"/>
      <c r="M200" s="293"/>
      <c r="N200" s="293"/>
      <c r="O200" s="293"/>
      <c r="P200" s="293"/>
      <c r="Q200" s="293"/>
      <c r="R200" s="293"/>
      <c r="S200" s="293"/>
      <c r="T200" s="293"/>
      <c r="U200" s="293"/>
      <c r="V200" s="293"/>
      <c r="W200" s="293"/>
      <c r="X200" s="293"/>
      <c r="Y200" s="293"/>
      <c r="Z200" s="293"/>
      <c r="AA200" s="293"/>
      <c r="AB200" s="293"/>
      <c r="AC200" s="293"/>
      <c r="AD200" s="293"/>
      <c r="AE200" s="293"/>
      <c r="AF200" s="293"/>
      <c r="AG200" s="293"/>
      <c r="AH200" s="293"/>
      <c r="AI200" s="293"/>
      <c r="AJ200" s="293"/>
      <c r="AK200" s="293"/>
      <c r="AL200" s="293"/>
      <c r="AM200" s="293"/>
      <c r="AN200" s="293"/>
      <c r="AO200" s="293"/>
      <c r="AP200" s="293"/>
      <c r="AQ200" s="293"/>
      <c r="AR200" s="293"/>
      <c r="AS200" s="293"/>
      <c r="AT200" s="293"/>
      <c r="AU200" s="293"/>
      <c r="AV200" s="293"/>
      <c r="AW200" s="293"/>
      <c r="AX200" s="293"/>
      <c r="AY200" s="293"/>
      <c r="AZ200" s="293"/>
      <c r="BA200" s="293"/>
      <c r="BB200" s="293"/>
      <c r="BC200" s="293"/>
      <c r="BD200" s="293"/>
      <c r="BE200" s="293"/>
    </row>
    <row r="201" spans="1:57" x14ac:dyDescent="0.25">
      <c r="E201" s="197" t="str">
        <f xml:space="preserve"> ConTime!E$93</f>
        <v>Days in period - m</v>
      </c>
      <c r="F201" s="197">
        <f xml:space="preserve"> ConTime!F$93</f>
        <v>0</v>
      </c>
      <c r="G201" s="197" t="str">
        <f xml:space="preserve"> ConTime!G$93</f>
        <v>days</v>
      </c>
      <c r="H201" s="197">
        <f xml:space="preserve"> ConTime!H$93</f>
        <v>0</v>
      </c>
      <c r="I201" s="197">
        <f xml:space="preserve"> ConTime!I$93</f>
        <v>0</v>
      </c>
      <c r="J201" s="197">
        <f xml:space="preserve"> ConTime!J$93</f>
        <v>31</v>
      </c>
      <c r="K201" s="197">
        <f xml:space="preserve"> ConTime!K$93</f>
        <v>30</v>
      </c>
      <c r="L201" s="197">
        <f xml:space="preserve"> ConTime!L$93</f>
        <v>31</v>
      </c>
      <c r="M201" s="197">
        <f xml:space="preserve"> ConTime!M$93</f>
        <v>31</v>
      </c>
      <c r="N201" s="197">
        <f xml:space="preserve"> ConTime!N$93</f>
        <v>28</v>
      </c>
      <c r="O201" s="197">
        <f xml:space="preserve"> ConTime!O$93</f>
        <v>31</v>
      </c>
      <c r="P201" s="197">
        <f xml:space="preserve"> ConTime!P$93</f>
        <v>30</v>
      </c>
      <c r="Q201" s="197">
        <f xml:space="preserve"> ConTime!Q$93</f>
        <v>31</v>
      </c>
      <c r="R201" s="197">
        <f xml:space="preserve"> ConTime!R$93</f>
        <v>30</v>
      </c>
      <c r="S201" s="197">
        <f xml:space="preserve"> ConTime!S$93</f>
        <v>31</v>
      </c>
      <c r="T201" s="197">
        <f xml:space="preserve"> ConTime!T$93</f>
        <v>31</v>
      </c>
      <c r="U201" s="197">
        <f xml:space="preserve"> ConTime!U$93</f>
        <v>30</v>
      </c>
      <c r="V201" s="197">
        <f xml:space="preserve"> ConTime!V$93</f>
        <v>31</v>
      </c>
      <c r="W201" s="197">
        <f xml:space="preserve"> ConTime!W$93</f>
        <v>30</v>
      </c>
      <c r="X201" s="197">
        <f xml:space="preserve"> ConTime!X$93</f>
        <v>31</v>
      </c>
      <c r="Y201" s="197">
        <f xml:space="preserve"> ConTime!Y$93</f>
        <v>31</v>
      </c>
      <c r="Z201" s="197">
        <f xml:space="preserve"> ConTime!Z$93</f>
        <v>28</v>
      </c>
      <c r="AA201" s="197">
        <f xml:space="preserve"> ConTime!AA$93</f>
        <v>31</v>
      </c>
      <c r="AB201" s="197">
        <f xml:space="preserve"> ConTime!AB$93</f>
        <v>30</v>
      </c>
      <c r="AC201" s="197">
        <f xml:space="preserve"> ConTime!AC$93</f>
        <v>31</v>
      </c>
      <c r="AD201" s="197">
        <f xml:space="preserve"> ConTime!AD$93</f>
        <v>30</v>
      </c>
      <c r="AE201" s="197">
        <f xml:space="preserve"> ConTime!AE$93</f>
        <v>31</v>
      </c>
      <c r="AF201" s="197">
        <f xml:space="preserve"> ConTime!AF$93</f>
        <v>31</v>
      </c>
      <c r="AG201" s="197">
        <f xml:space="preserve"> ConTime!AG$93</f>
        <v>30</v>
      </c>
      <c r="AH201" s="197">
        <f xml:space="preserve"> ConTime!AH$93</f>
        <v>31</v>
      </c>
      <c r="AI201" s="197">
        <f xml:space="preserve"> ConTime!AI$93</f>
        <v>30</v>
      </c>
      <c r="AJ201" s="197">
        <f xml:space="preserve"> ConTime!AJ$93</f>
        <v>31</v>
      </c>
      <c r="AK201" s="197">
        <f xml:space="preserve"> ConTime!AK$93</f>
        <v>31</v>
      </c>
      <c r="AL201" s="197">
        <f xml:space="preserve"> ConTime!AL$93</f>
        <v>28</v>
      </c>
      <c r="AM201" s="197">
        <f xml:space="preserve"> ConTime!AM$93</f>
        <v>31</v>
      </c>
      <c r="AN201" s="197">
        <f xml:space="preserve"> ConTime!AN$93</f>
        <v>30</v>
      </c>
      <c r="AO201" s="197">
        <f xml:space="preserve"> ConTime!AO$93</f>
        <v>31</v>
      </c>
      <c r="AP201" s="197">
        <f xml:space="preserve"> ConTime!AP$93</f>
        <v>30</v>
      </c>
      <c r="AQ201" s="197">
        <f xml:space="preserve"> ConTime!AQ$93</f>
        <v>31</v>
      </c>
      <c r="AR201" s="197">
        <f xml:space="preserve"> ConTime!AR$93</f>
        <v>31</v>
      </c>
      <c r="AS201" s="197">
        <f xml:space="preserve"> ConTime!AS$93</f>
        <v>30</v>
      </c>
      <c r="AT201" s="197">
        <f xml:space="preserve"> ConTime!AT$93</f>
        <v>31</v>
      </c>
      <c r="AU201" s="197">
        <f xml:space="preserve"> ConTime!AU$93</f>
        <v>30</v>
      </c>
      <c r="AV201" s="197">
        <f xml:space="preserve"> ConTime!AV$93</f>
        <v>31</v>
      </c>
      <c r="AW201" s="197">
        <f xml:space="preserve"> ConTime!AW$93</f>
        <v>31</v>
      </c>
      <c r="AX201" s="197">
        <f xml:space="preserve"> ConTime!AX$93</f>
        <v>29</v>
      </c>
      <c r="AY201" s="197">
        <f xml:space="preserve"> ConTime!AY$93</f>
        <v>31</v>
      </c>
      <c r="AZ201" s="197">
        <f xml:space="preserve"> ConTime!AZ$93</f>
        <v>30</v>
      </c>
      <c r="BA201" s="197">
        <f xml:space="preserve"> ConTime!BA$93</f>
        <v>31</v>
      </c>
      <c r="BB201" s="197">
        <f xml:space="preserve"> ConTime!BB$93</f>
        <v>30</v>
      </c>
      <c r="BC201" s="197">
        <f xml:space="preserve"> ConTime!BC$93</f>
        <v>31</v>
      </c>
      <c r="BD201" s="197">
        <f xml:space="preserve"> ConTime!BD$93</f>
        <v>31</v>
      </c>
      <c r="BE201" s="197">
        <f xml:space="preserve"> ConTime!BE$93</f>
        <v>30</v>
      </c>
    </row>
    <row r="202" spans="1:57" x14ac:dyDescent="0.25">
      <c r="E202" s="12" t="str">
        <f t="shared" ref="E202:BE202" si="329" xml:space="preserve"> E$116</f>
        <v>Construction debt - T2 balance BEG</v>
      </c>
      <c r="F202" s="12">
        <f t="shared" si="329"/>
        <v>0</v>
      </c>
      <c r="G202" s="12" t="str">
        <f t="shared" si="329"/>
        <v>$ 000s</v>
      </c>
      <c r="H202" s="12">
        <f t="shared" si="329"/>
        <v>0</v>
      </c>
      <c r="I202" s="12">
        <f t="shared" si="329"/>
        <v>0</v>
      </c>
      <c r="J202" s="12">
        <f t="shared" si="329"/>
        <v>0</v>
      </c>
      <c r="K202" s="12">
        <f t="shared" si="329"/>
        <v>0</v>
      </c>
      <c r="L202" s="12">
        <f t="shared" si="329"/>
        <v>0</v>
      </c>
      <c r="M202" s="12">
        <f t="shared" si="329"/>
        <v>0</v>
      </c>
      <c r="N202" s="12">
        <f t="shared" si="329"/>
        <v>0</v>
      </c>
      <c r="O202" s="12">
        <f t="shared" si="329"/>
        <v>0</v>
      </c>
      <c r="P202" s="12">
        <f t="shared" si="329"/>
        <v>0</v>
      </c>
      <c r="Q202" s="12">
        <f t="shared" si="329"/>
        <v>0</v>
      </c>
      <c r="R202" s="12">
        <f t="shared" si="329"/>
        <v>0</v>
      </c>
      <c r="S202" s="12">
        <f t="shared" si="329"/>
        <v>0</v>
      </c>
      <c r="T202" s="12">
        <f t="shared" si="329"/>
        <v>0</v>
      </c>
      <c r="U202" s="12">
        <f t="shared" si="329"/>
        <v>0</v>
      </c>
      <c r="V202" s="12">
        <f t="shared" si="329"/>
        <v>0</v>
      </c>
      <c r="W202" s="12">
        <f t="shared" si="329"/>
        <v>0</v>
      </c>
      <c r="X202" s="12">
        <f t="shared" si="329"/>
        <v>0</v>
      </c>
      <c r="Y202" s="12">
        <f t="shared" si="329"/>
        <v>0</v>
      </c>
      <c r="Z202" s="12">
        <f t="shared" si="329"/>
        <v>908.30976569752704</v>
      </c>
      <c r="AA202" s="12">
        <f t="shared" si="329"/>
        <v>2360.194656771022</v>
      </c>
      <c r="AB202" s="12">
        <f t="shared" si="329"/>
        <v>3816.7783026860388</v>
      </c>
      <c r="AC202" s="12">
        <f t="shared" si="329"/>
        <v>5277.3480736844795</v>
      </c>
      <c r="AD202" s="12">
        <f t="shared" si="329"/>
        <v>6742.764211895641</v>
      </c>
      <c r="AE202" s="12">
        <f t="shared" si="329"/>
        <v>8211.8681084684522</v>
      </c>
      <c r="AF202" s="12">
        <f t="shared" si="329"/>
        <v>9686.1693212354603</v>
      </c>
      <c r="AG202" s="12">
        <f t="shared" si="329"/>
        <v>11164.93439045535</v>
      </c>
      <c r="AH202" s="12">
        <f t="shared" si="329"/>
        <v>12646.936283391184</v>
      </c>
      <c r="AI202" s="12">
        <f t="shared" si="329"/>
        <v>14134.665897030411</v>
      </c>
      <c r="AJ202" s="12">
        <f t="shared" si="329"/>
        <v>15625.329506866359</v>
      </c>
      <c r="AK202" s="12">
        <f t="shared" si="329"/>
        <v>18977.801209265344</v>
      </c>
      <c r="AL202" s="12">
        <f t="shared" si="329"/>
        <v>18977.801209265344</v>
      </c>
      <c r="AM202" s="12">
        <f t="shared" si="329"/>
        <v>18977.801209265344</v>
      </c>
      <c r="AN202" s="12">
        <f t="shared" si="329"/>
        <v>18977.801209265344</v>
      </c>
      <c r="AO202" s="12">
        <f t="shared" si="329"/>
        <v>18977.801209265344</v>
      </c>
      <c r="AP202" s="12">
        <f t="shared" si="329"/>
        <v>18977.801209265344</v>
      </c>
      <c r="AQ202" s="12">
        <f t="shared" si="329"/>
        <v>18977.801209265344</v>
      </c>
      <c r="AR202" s="12">
        <f t="shared" si="329"/>
        <v>18977.801209265344</v>
      </c>
      <c r="AS202" s="12">
        <f t="shared" si="329"/>
        <v>18977.801209265344</v>
      </c>
      <c r="AT202" s="12">
        <f t="shared" si="329"/>
        <v>18977.801209265344</v>
      </c>
      <c r="AU202" s="12">
        <f t="shared" si="329"/>
        <v>18977.801209265344</v>
      </c>
      <c r="AV202" s="12">
        <f t="shared" si="329"/>
        <v>18977.801209265344</v>
      </c>
      <c r="AW202" s="12">
        <f t="shared" si="329"/>
        <v>18977.801209265344</v>
      </c>
      <c r="AX202" s="12">
        <f t="shared" si="329"/>
        <v>18977.801209265344</v>
      </c>
      <c r="AY202" s="12">
        <f t="shared" si="329"/>
        <v>18977.801209265344</v>
      </c>
      <c r="AZ202" s="12">
        <f t="shared" si="329"/>
        <v>18977.801209265344</v>
      </c>
      <c r="BA202" s="12">
        <f t="shared" si="329"/>
        <v>18977.801209265344</v>
      </c>
      <c r="BB202" s="12">
        <f t="shared" si="329"/>
        <v>18977.801209265344</v>
      </c>
      <c r="BC202" s="12">
        <f t="shared" si="329"/>
        <v>18977.801209265344</v>
      </c>
      <c r="BD202" s="12">
        <f t="shared" si="329"/>
        <v>18977.801209265344</v>
      </c>
      <c r="BE202" s="12">
        <f t="shared" si="329"/>
        <v>18977.801209265344</v>
      </c>
    </row>
    <row r="203" spans="1:57" x14ac:dyDescent="0.25">
      <c r="E203" s="197" t="str">
        <f xml:space="preserve"> ConTime!E$82</f>
        <v>Construction period flag</v>
      </c>
      <c r="F203" s="197">
        <f xml:space="preserve"> ConTime!F$82</f>
        <v>0</v>
      </c>
      <c r="G203" s="197" t="str">
        <f xml:space="preserve"> ConTime!G$82</f>
        <v>flag</v>
      </c>
      <c r="H203" s="197">
        <f xml:space="preserve"> ConTime!H$82</f>
        <v>18</v>
      </c>
      <c r="I203" s="197">
        <f xml:space="preserve"> ConTime!I$82</f>
        <v>0</v>
      </c>
      <c r="J203" s="197">
        <f xml:space="preserve"> ConTime!J$82</f>
        <v>0</v>
      </c>
      <c r="K203" s="197">
        <f xml:space="preserve"> ConTime!K$82</f>
        <v>0</v>
      </c>
      <c r="L203" s="197">
        <f xml:space="preserve"> ConTime!L$82</f>
        <v>0</v>
      </c>
      <c r="M203" s="197">
        <f xml:space="preserve"> ConTime!M$82</f>
        <v>0</v>
      </c>
      <c r="N203" s="197">
        <f xml:space="preserve"> ConTime!N$82</f>
        <v>0</v>
      </c>
      <c r="O203" s="197">
        <f xml:space="preserve"> ConTime!O$82</f>
        <v>0</v>
      </c>
      <c r="P203" s="197">
        <f xml:space="preserve"> ConTime!P$82</f>
        <v>0</v>
      </c>
      <c r="Q203" s="197">
        <f xml:space="preserve"> ConTime!Q$82</f>
        <v>0</v>
      </c>
      <c r="R203" s="197">
        <f xml:space="preserve"> ConTime!R$82</f>
        <v>0</v>
      </c>
      <c r="S203" s="197">
        <f xml:space="preserve"> ConTime!S$82</f>
        <v>1</v>
      </c>
      <c r="T203" s="197">
        <f xml:space="preserve"> ConTime!T$82</f>
        <v>1</v>
      </c>
      <c r="U203" s="197">
        <f xml:space="preserve"> ConTime!U$82</f>
        <v>1</v>
      </c>
      <c r="V203" s="197">
        <f xml:space="preserve"> ConTime!V$82</f>
        <v>1</v>
      </c>
      <c r="W203" s="197">
        <f xml:space="preserve"> ConTime!W$82</f>
        <v>1</v>
      </c>
      <c r="X203" s="197">
        <f xml:space="preserve"> ConTime!X$82</f>
        <v>1</v>
      </c>
      <c r="Y203" s="197">
        <f xml:space="preserve"> ConTime!Y$82</f>
        <v>1</v>
      </c>
      <c r="Z203" s="197">
        <f xml:space="preserve"> ConTime!Z$82</f>
        <v>1</v>
      </c>
      <c r="AA203" s="197">
        <f xml:space="preserve"> ConTime!AA$82</f>
        <v>1</v>
      </c>
      <c r="AB203" s="197">
        <f xml:space="preserve"> ConTime!AB$82</f>
        <v>1</v>
      </c>
      <c r="AC203" s="197">
        <f xml:space="preserve"> ConTime!AC$82</f>
        <v>1</v>
      </c>
      <c r="AD203" s="197">
        <f xml:space="preserve"> ConTime!AD$82</f>
        <v>1</v>
      </c>
      <c r="AE203" s="197">
        <f xml:space="preserve"> ConTime!AE$82</f>
        <v>1</v>
      </c>
      <c r="AF203" s="197">
        <f xml:space="preserve"> ConTime!AF$82</f>
        <v>1</v>
      </c>
      <c r="AG203" s="197">
        <f xml:space="preserve"> ConTime!AG$82</f>
        <v>1</v>
      </c>
      <c r="AH203" s="197">
        <f xml:space="preserve"> ConTime!AH$82</f>
        <v>1</v>
      </c>
      <c r="AI203" s="197">
        <f xml:space="preserve"> ConTime!AI$82</f>
        <v>1</v>
      </c>
      <c r="AJ203" s="197">
        <f xml:space="preserve"> ConTime!AJ$82</f>
        <v>1</v>
      </c>
      <c r="AK203" s="197">
        <f xml:space="preserve"> ConTime!AK$82</f>
        <v>0</v>
      </c>
      <c r="AL203" s="197">
        <f xml:space="preserve"> ConTime!AL$82</f>
        <v>0</v>
      </c>
      <c r="AM203" s="197">
        <f xml:space="preserve"> ConTime!AM$82</f>
        <v>0</v>
      </c>
      <c r="AN203" s="197">
        <f xml:space="preserve"> ConTime!AN$82</f>
        <v>0</v>
      </c>
      <c r="AO203" s="197">
        <f xml:space="preserve"> ConTime!AO$82</f>
        <v>0</v>
      </c>
      <c r="AP203" s="197">
        <f xml:space="preserve"> ConTime!AP$82</f>
        <v>0</v>
      </c>
      <c r="AQ203" s="197">
        <f xml:space="preserve"> ConTime!AQ$82</f>
        <v>0</v>
      </c>
      <c r="AR203" s="197">
        <f xml:space="preserve"> ConTime!AR$82</f>
        <v>0</v>
      </c>
      <c r="AS203" s="197">
        <f xml:space="preserve"> ConTime!AS$82</f>
        <v>0</v>
      </c>
      <c r="AT203" s="197">
        <f xml:space="preserve"> ConTime!AT$82</f>
        <v>0</v>
      </c>
      <c r="AU203" s="197">
        <f xml:space="preserve"> ConTime!AU$82</f>
        <v>0</v>
      </c>
      <c r="AV203" s="197">
        <f xml:space="preserve"> ConTime!AV$82</f>
        <v>0</v>
      </c>
      <c r="AW203" s="197">
        <f xml:space="preserve"> ConTime!AW$82</f>
        <v>0</v>
      </c>
      <c r="AX203" s="197">
        <f xml:space="preserve"> ConTime!AX$82</f>
        <v>0</v>
      </c>
      <c r="AY203" s="197">
        <f xml:space="preserve"> ConTime!AY$82</f>
        <v>0</v>
      </c>
      <c r="AZ203" s="197">
        <f xml:space="preserve"> ConTime!AZ$82</f>
        <v>0</v>
      </c>
      <c r="BA203" s="197">
        <f xml:space="preserve"> ConTime!BA$82</f>
        <v>0</v>
      </c>
      <c r="BB203" s="197">
        <f xml:space="preserve"> ConTime!BB$82</f>
        <v>0</v>
      </c>
      <c r="BC203" s="197">
        <f xml:space="preserve"> ConTime!BC$82</f>
        <v>0</v>
      </c>
      <c r="BD203" s="197">
        <f xml:space="preserve"> ConTime!BD$82</f>
        <v>0</v>
      </c>
      <c r="BE203" s="197">
        <f xml:space="preserve"> ConTime!BE$82</f>
        <v>0</v>
      </c>
    </row>
    <row r="204" spans="1:57" s="202" customFormat="1" x14ac:dyDescent="0.25">
      <c r="A204" s="247"/>
      <c r="B204" s="247"/>
      <c r="C204" s="248"/>
      <c r="D204" s="249"/>
      <c r="E204" s="245" t="s">
        <v>636</v>
      </c>
      <c r="F204" s="245"/>
      <c r="G204" s="245" t="str">
        <f xml:space="preserve"> SMU</f>
        <v>$ 000s</v>
      </c>
      <c r="H204" s="245">
        <f xml:space="preserve"> SUM(J204:BE204)</f>
        <v>307.69446466272001</v>
      </c>
      <c r="I204" s="246"/>
      <c r="J204" s="245">
        <f t="shared" ref="J204" si="330" xml:space="preserve"> $F200 / $F199 * J201 * J202 * J203</f>
        <v>0</v>
      </c>
      <c r="K204" s="245">
        <f t="shared" ref="K204:BE204" si="331" xml:space="preserve"> $F200 / $F199 * K201 * K202 * K203</f>
        <v>0</v>
      </c>
      <c r="L204" s="245">
        <f t="shared" si="331"/>
        <v>0</v>
      </c>
      <c r="M204" s="245">
        <f t="shared" si="331"/>
        <v>0</v>
      </c>
      <c r="N204" s="245">
        <f t="shared" si="331"/>
        <v>0</v>
      </c>
      <c r="O204" s="245">
        <f t="shared" si="331"/>
        <v>0</v>
      </c>
      <c r="P204" s="245">
        <f t="shared" si="331"/>
        <v>0</v>
      </c>
      <c r="Q204" s="245">
        <f t="shared" si="331"/>
        <v>0</v>
      </c>
      <c r="R204" s="245">
        <f t="shared" si="331"/>
        <v>0</v>
      </c>
      <c r="S204" s="245">
        <f t="shared" si="331"/>
        <v>0</v>
      </c>
      <c r="T204" s="245">
        <f t="shared" si="331"/>
        <v>0</v>
      </c>
      <c r="U204" s="245">
        <f t="shared" si="331"/>
        <v>0</v>
      </c>
      <c r="V204" s="245">
        <f t="shared" si="331"/>
        <v>0</v>
      </c>
      <c r="W204" s="245">
        <f t="shared" si="331"/>
        <v>0</v>
      </c>
      <c r="X204" s="245">
        <f t="shared" si="331"/>
        <v>0</v>
      </c>
      <c r="Y204" s="245">
        <f t="shared" si="331"/>
        <v>0</v>
      </c>
      <c r="Z204" s="245">
        <f t="shared" si="331"/>
        <v>2.8258526043923067</v>
      </c>
      <c r="AA204" s="245">
        <f t="shared" si="331"/>
        <v>8.1295593733224099</v>
      </c>
      <c r="AB204" s="245">
        <f t="shared" si="331"/>
        <v>12.722594342286797</v>
      </c>
      <c r="AC204" s="245">
        <f t="shared" si="331"/>
        <v>18.177532253802095</v>
      </c>
      <c r="AD204" s="245">
        <f t="shared" si="331"/>
        <v>22.475880706318804</v>
      </c>
      <c r="AE204" s="245">
        <f t="shared" si="331"/>
        <v>28.285323484724668</v>
      </c>
      <c r="AF204" s="245">
        <f t="shared" si="331"/>
        <v>33.363472106477694</v>
      </c>
      <c r="AG204" s="245">
        <f t="shared" si="331"/>
        <v>37.216447968184504</v>
      </c>
      <c r="AH204" s="245">
        <f t="shared" si="331"/>
        <v>43.561669420569629</v>
      </c>
      <c r="AI204" s="245">
        <f t="shared" si="331"/>
        <v>47.115552990101371</v>
      </c>
      <c r="AJ204" s="245">
        <f t="shared" si="331"/>
        <v>53.820579412539679</v>
      </c>
      <c r="AK204" s="245">
        <f t="shared" si="331"/>
        <v>0</v>
      </c>
      <c r="AL204" s="245">
        <f t="shared" si="331"/>
        <v>0</v>
      </c>
      <c r="AM204" s="245">
        <f t="shared" si="331"/>
        <v>0</v>
      </c>
      <c r="AN204" s="245">
        <f t="shared" si="331"/>
        <v>0</v>
      </c>
      <c r="AO204" s="245">
        <f t="shared" si="331"/>
        <v>0</v>
      </c>
      <c r="AP204" s="245">
        <f t="shared" si="331"/>
        <v>0</v>
      </c>
      <c r="AQ204" s="245">
        <f t="shared" si="331"/>
        <v>0</v>
      </c>
      <c r="AR204" s="245">
        <f t="shared" si="331"/>
        <v>0</v>
      </c>
      <c r="AS204" s="245">
        <f t="shared" si="331"/>
        <v>0</v>
      </c>
      <c r="AT204" s="245">
        <f t="shared" si="331"/>
        <v>0</v>
      </c>
      <c r="AU204" s="245">
        <f t="shared" si="331"/>
        <v>0</v>
      </c>
      <c r="AV204" s="245">
        <f t="shared" si="331"/>
        <v>0</v>
      </c>
      <c r="AW204" s="245">
        <f t="shared" si="331"/>
        <v>0</v>
      </c>
      <c r="AX204" s="245">
        <f t="shared" si="331"/>
        <v>0</v>
      </c>
      <c r="AY204" s="245">
        <f t="shared" si="331"/>
        <v>0</v>
      </c>
      <c r="AZ204" s="245">
        <f t="shared" si="331"/>
        <v>0</v>
      </c>
      <c r="BA204" s="245">
        <f t="shared" si="331"/>
        <v>0</v>
      </c>
      <c r="BB204" s="245">
        <f t="shared" si="331"/>
        <v>0</v>
      </c>
      <c r="BC204" s="245">
        <f t="shared" si="331"/>
        <v>0</v>
      </c>
      <c r="BD204" s="245">
        <f t="shared" si="331"/>
        <v>0</v>
      </c>
      <c r="BE204" s="245">
        <f t="shared" si="331"/>
        <v>0</v>
      </c>
    </row>
    <row r="205" spans="1:57" x14ac:dyDescent="0.25">
      <c r="E205" s="197"/>
      <c r="F205" s="197"/>
      <c r="G205" s="197"/>
      <c r="H205" s="197"/>
      <c r="I205" s="197"/>
      <c r="J205" s="197"/>
      <c r="K205" s="197"/>
      <c r="L205" s="197"/>
      <c r="M205" s="197"/>
      <c r="N205" s="197"/>
      <c r="O205" s="197"/>
      <c r="P205" s="197"/>
      <c r="Q205" s="197"/>
      <c r="R205" s="197"/>
      <c r="S205" s="197"/>
      <c r="T205" s="197"/>
      <c r="U205" s="197"/>
      <c r="V205" s="197"/>
      <c r="W205" s="197"/>
      <c r="X205" s="197"/>
      <c r="Y205" s="197"/>
      <c r="Z205" s="197"/>
      <c r="AA205" s="197"/>
      <c r="AB205" s="197"/>
      <c r="AC205" s="197"/>
      <c r="AD205" s="197"/>
      <c r="AE205" s="197"/>
      <c r="AF205" s="197"/>
      <c r="AG205" s="197"/>
      <c r="AH205" s="197"/>
      <c r="AI205" s="197"/>
      <c r="AJ205" s="197"/>
      <c r="AK205" s="197"/>
      <c r="AL205" s="197"/>
      <c r="AM205" s="197"/>
      <c r="AN205" s="197"/>
      <c r="AO205" s="197"/>
      <c r="AP205" s="197"/>
      <c r="AQ205" s="197"/>
      <c r="AR205" s="197"/>
      <c r="AS205" s="197"/>
      <c r="AT205" s="197"/>
      <c r="AU205" s="197"/>
      <c r="AV205" s="197"/>
      <c r="AW205" s="197"/>
      <c r="AX205" s="197"/>
      <c r="AY205" s="197"/>
      <c r="AZ205" s="197"/>
      <c r="BA205" s="197"/>
      <c r="BB205" s="197"/>
      <c r="BC205" s="197"/>
      <c r="BD205" s="197"/>
      <c r="BE205" s="197"/>
    </row>
    <row r="206" spans="1:57" x14ac:dyDescent="0.25">
      <c r="C206" s="21" t="s">
        <v>433</v>
      </c>
      <c r="E206" s="197"/>
      <c r="F206" s="197"/>
      <c r="G206" s="197"/>
      <c r="H206" s="197"/>
      <c r="I206" s="197"/>
      <c r="J206" s="197"/>
      <c r="K206" s="197"/>
      <c r="L206" s="197"/>
      <c r="M206" s="197"/>
      <c r="N206" s="197"/>
      <c r="O206" s="197"/>
      <c r="P206" s="197"/>
      <c r="Q206" s="197"/>
      <c r="R206" s="197"/>
      <c r="S206" s="197"/>
      <c r="T206" s="197"/>
      <c r="U206" s="197"/>
      <c r="V206" s="197"/>
      <c r="W206" s="197"/>
      <c r="X206" s="197"/>
      <c r="Y206" s="197"/>
      <c r="Z206" s="197"/>
      <c r="AA206" s="197"/>
      <c r="AB206" s="197"/>
      <c r="AC206" s="197"/>
      <c r="AD206" s="197"/>
      <c r="AE206" s="197"/>
      <c r="AF206" s="197"/>
      <c r="AG206" s="197"/>
      <c r="AH206" s="197"/>
      <c r="AI206" s="197"/>
      <c r="AJ206" s="197"/>
      <c r="AK206" s="197"/>
      <c r="AL206" s="197"/>
      <c r="AM206" s="197"/>
      <c r="AN206" s="197"/>
      <c r="AO206" s="197"/>
      <c r="AP206" s="197"/>
      <c r="AQ206" s="197"/>
      <c r="AR206" s="197"/>
      <c r="AS206" s="197"/>
      <c r="AT206" s="197"/>
      <c r="AU206" s="197"/>
      <c r="AV206" s="197"/>
      <c r="AW206" s="197"/>
      <c r="AX206" s="197"/>
      <c r="AY206" s="197"/>
      <c r="AZ206" s="197"/>
      <c r="BA206" s="197"/>
      <c r="BB206" s="197"/>
      <c r="BC206" s="197"/>
      <c r="BD206" s="197"/>
      <c r="BE206" s="197"/>
    </row>
    <row r="207" spans="1:57" x14ac:dyDescent="0.25">
      <c r="E207" s="12" t="str">
        <f t="shared" ref="E207:BE207" si="332" xml:space="preserve"> E$192</f>
        <v>Construction debt interest - T1</v>
      </c>
      <c r="F207" s="12">
        <f t="shared" si="332"/>
        <v>0</v>
      </c>
      <c r="G207" s="12" t="str">
        <f t="shared" si="332"/>
        <v>$ 000s</v>
      </c>
      <c r="H207" s="12">
        <f t="shared" si="332"/>
        <v>571.43257723076567</v>
      </c>
      <c r="I207" s="12">
        <f t="shared" si="332"/>
        <v>0</v>
      </c>
      <c r="J207" s="12">
        <f t="shared" si="332"/>
        <v>0</v>
      </c>
      <c r="K207" s="12">
        <f t="shared" si="332"/>
        <v>0</v>
      </c>
      <c r="L207" s="12">
        <f t="shared" si="332"/>
        <v>0</v>
      </c>
      <c r="M207" s="12">
        <f t="shared" si="332"/>
        <v>0</v>
      </c>
      <c r="N207" s="12">
        <f t="shared" si="332"/>
        <v>0</v>
      </c>
      <c r="O207" s="12">
        <f t="shared" si="332"/>
        <v>0</v>
      </c>
      <c r="P207" s="12">
        <f t="shared" si="332"/>
        <v>0</v>
      </c>
      <c r="Q207" s="12">
        <f t="shared" si="332"/>
        <v>0</v>
      </c>
      <c r="R207" s="12">
        <f t="shared" si="332"/>
        <v>0</v>
      </c>
      <c r="S207" s="12">
        <f t="shared" si="332"/>
        <v>0</v>
      </c>
      <c r="T207" s="12">
        <f t="shared" si="332"/>
        <v>0</v>
      </c>
      <c r="U207" s="12">
        <f t="shared" si="332"/>
        <v>0</v>
      </c>
      <c r="V207" s="12">
        <f t="shared" si="332"/>
        <v>0</v>
      </c>
      <c r="W207" s="12">
        <f t="shared" si="332"/>
        <v>0</v>
      </c>
      <c r="X207" s="12">
        <f t="shared" si="332"/>
        <v>0</v>
      </c>
      <c r="Y207" s="12">
        <f t="shared" si="332"/>
        <v>0</v>
      </c>
      <c r="Z207" s="12">
        <f t="shared" si="332"/>
        <v>5.2480119795857121</v>
      </c>
      <c r="AA207" s="12">
        <f t="shared" si="332"/>
        <v>15.097753121884475</v>
      </c>
      <c r="AB207" s="12">
        <f t="shared" si="332"/>
        <v>23.627675207104051</v>
      </c>
      <c r="AC207" s="12">
        <f t="shared" si="332"/>
        <v>33.758274185632466</v>
      </c>
      <c r="AD207" s="12">
        <f t="shared" si="332"/>
        <v>41.740921311734922</v>
      </c>
      <c r="AE207" s="12">
        <f t="shared" si="332"/>
        <v>52.529886471631528</v>
      </c>
      <c r="AF207" s="12">
        <f t="shared" si="332"/>
        <v>61.960733912030015</v>
      </c>
      <c r="AG207" s="12">
        <f t="shared" si="332"/>
        <v>69.116260512342649</v>
      </c>
      <c r="AH207" s="12">
        <f t="shared" si="332"/>
        <v>80.900243209629323</v>
      </c>
      <c r="AI207" s="12">
        <f t="shared" si="332"/>
        <v>87.500312695902551</v>
      </c>
      <c r="AJ207" s="12">
        <f t="shared" si="332"/>
        <v>99.952504623287979</v>
      </c>
      <c r="AK207" s="12">
        <f t="shared" si="332"/>
        <v>0</v>
      </c>
      <c r="AL207" s="12">
        <f t="shared" si="332"/>
        <v>0</v>
      </c>
      <c r="AM207" s="12">
        <f t="shared" si="332"/>
        <v>0</v>
      </c>
      <c r="AN207" s="12">
        <f t="shared" si="332"/>
        <v>0</v>
      </c>
      <c r="AO207" s="12">
        <f t="shared" si="332"/>
        <v>0</v>
      </c>
      <c r="AP207" s="12">
        <f t="shared" si="332"/>
        <v>0</v>
      </c>
      <c r="AQ207" s="12">
        <f t="shared" si="332"/>
        <v>0</v>
      </c>
      <c r="AR207" s="12">
        <f t="shared" si="332"/>
        <v>0</v>
      </c>
      <c r="AS207" s="12">
        <f t="shared" si="332"/>
        <v>0</v>
      </c>
      <c r="AT207" s="12">
        <f t="shared" si="332"/>
        <v>0</v>
      </c>
      <c r="AU207" s="12">
        <f t="shared" si="332"/>
        <v>0</v>
      </c>
      <c r="AV207" s="12">
        <f t="shared" si="332"/>
        <v>0</v>
      </c>
      <c r="AW207" s="12">
        <f t="shared" si="332"/>
        <v>0</v>
      </c>
      <c r="AX207" s="12">
        <f t="shared" si="332"/>
        <v>0</v>
      </c>
      <c r="AY207" s="12">
        <f t="shared" si="332"/>
        <v>0</v>
      </c>
      <c r="AZ207" s="12">
        <f t="shared" si="332"/>
        <v>0</v>
      </c>
      <c r="BA207" s="12">
        <f t="shared" si="332"/>
        <v>0</v>
      </c>
      <c r="BB207" s="12">
        <f t="shared" si="332"/>
        <v>0</v>
      </c>
      <c r="BC207" s="12">
        <f t="shared" si="332"/>
        <v>0</v>
      </c>
      <c r="BD207" s="12">
        <f t="shared" si="332"/>
        <v>0</v>
      </c>
      <c r="BE207" s="12">
        <f t="shared" si="332"/>
        <v>0</v>
      </c>
    </row>
    <row r="208" spans="1:57" x14ac:dyDescent="0.25">
      <c r="E208" s="12" t="str">
        <f t="shared" ref="E208:BE208" si="333" xml:space="preserve"> E$204</f>
        <v>Construction debt interest - T2</v>
      </c>
      <c r="F208" s="12">
        <f t="shared" si="333"/>
        <v>0</v>
      </c>
      <c r="G208" s="12" t="str">
        <f t="shared" si="333"/>
        <v>$ 000s</v>
      </c>
      <c r="H208" s="12">
        <f t="shared" si="333"/>
        <v>307.69446466272001</v>
      </c>
      <c r="I208" s="12">
        <f t="shared" si="333"/>
        <v>0</v>
      </c>
      <c r="J208" s="12">
        <f t="shared" si="333"/>
        <v>0</v>
      </c>
      <c r="K208" s="12">
        <f t="shared" si="333"/>
        <v>0</v>
      </c>
      <c r="L208" s="12">
        <f t="shared" si="333"/>
        <v>0</v>
      </c>
      <c r="M208" s="12">
        <f t="shared" si="333"/>
        <v>0</v>
      </c>
      <c r="N208" s="12">
        <f t="shared" si="333"/>
        <v>0</v>
      </c>
      <c r="O208" s="12">
        <f t="shared" si="333"/>
        <v>0</v>
      </c>
      <c r="P208" s="12">
        <f t="shared" si="333"/>
        <v>0</v>
      </c>
      <c r="Q208" s="12">
        <f t="shared" si="333"/>
        <v>0</v>
      </c>
      <c r="R208" s="12">
        <f t="shared" si="333"/>
        <v>0</v>
      </c>
      <c r="S208" s="12">
        <f t="shared" si="333"/>
        <v>0</v>
      </c>
      <c r="T208" s="12">
        <f t="shared" si="333"/>
        <v>0</v>
      </c>
      <c r="U208" s="12">
        <f t="shared" si="333"/>
        <v>0</v>
      </c>
      <c r="V208" s="12">
        <f t="shared" si="333"/>
        <v>0</v>
      </c>
      <c r="W208" s="12">
        <f t="shared" si="333"/>
        <v>0</v>
      </c>
      <c r="X208" s="12">
        <f t="shared" si="333"/>
        <v>0</v>
      </c>
      <c r="Y208" s="12">
        <f t="shared" si="333"/>
        <v>0</v>
      </c>
      <c r="Z208" s="12">
        <f t="shared" si="333"/>
        <v>2.8258526043923067</v>
      </c>
      <c r="AA208" s="12">
        <f t="shared" si="333"/>
        <v>8.1295593733224099</v>
      </c>
      <c r="AB208" s="12">
        <f t="shared" si="333"/>
        <v>12.722594342286797</v>
      </c>
      <c r="AC208" s="12">
        <f t="shared" si="333"/>
        <v>18.177532253802095</v>
      </c>
      <c r="AD208" s="12">
        <f t="shared" si="333"/>
        <v>22.475880706318804</v>
      </c>
      <c r="AE208" s="12">
        <f t="shared" si="333"/>
        <v>28.285323484724668</v>
      </c>
      <c r="AF208" s="12">
        <f t="shared" si="333"/>
        <v>33.363472106477694</v>
      </c>
      <c r="AG208" s="12">
        <f t="shared" si="333"/>
        <v>37.216447968184504</v>
      </c>
      <c r="AH208" s="12">
        <f t="shared" si="333"/>
        <v>43.561669420569629</v>
      </c>
      <c r="AI208" s="12">
        <f t="shared" si="333"/>
        <v>47.115552990101371</v>
      </c>
      <c r="AJ208" s="12">
        <f t="shared" si="333"/>
        <v>53.820579412539679</v>
      </c>
      <c r="AK208" s="12">
        <f t="shared" si="333"/>
        <v>0</v>
      </c>
      <c r="AL208" s="12">
        <f t="shared" si="333"/>
        <v>0</v>
      </c>
      <c r="AM208" s="12">
        <f t="shared" si="333"/>
        <v>0</v>
      </c>
      <c r="AN208" s="12">
        <f t="shared" si="333"/>
        <v>0</v>
      </c>
      <c r="AO208" s="12">
        <f t="shared" si="333"/>
        <v>0</v>
      </c>
      <c r="AP208" s="12">
        <f t="shared" si="333"/>
        <v>0</v>
      </c>
      <c r="AQ208" s="12">
        <f t="shared" si="333"/>
        <v>0</v>
      </c>
      <c r="AR208" s="12">
        <f t="shared" si="333"/>
        <v>0</v>
      </c>
      <c r="AS208" s="12">
        <f t="shared" si="333"/>
        <v>0</v>
      </c>
      <c r="AT208" s="12">
        <f t="shared" si="333"/>
        <v>0</v>
      </c>
      <c r="AU208" s="12">
        <f t="shared" si="333"/>
        <v>0</v>
      </c>
      <c r="AV208" s="12">
        <f t="shared" si="333"/>
        <v>0</v>
      </c>
      <c r="AW208" s="12">
        <f t="shared" si="333"/>
        <v>0</v>
      </c>
      <c r="AX208" s="12">
        <f t="shared" si="333"/>
        <v>0</v>
      </c>
      <c r="AY208" s="12">
        <f t="shared" si="333"/>
        <v>0</v>
      </c>
      <c r="AZ208" s="12">
        <f t="shared" si="333"/>
        <v>0</v>
      </c>
      <c r="BA208" s="12">
        <f t="shared" si="333"/>
        <v>0</v>
      </c>
      <c r="BB208" s="12">
        <f t="shared" si="333"/>
        <v>0</v>
      </c>
      <c r="BC208" s="12">
        <f t="shared" si="333"/>
        <v>0</v>
      </c>
      <c r="BD208" s="12">
        <f t="shared" si="333"/>
        <v>0</v>
      </c>
      <c r="BE208" s="12">
        <f t="shared" si="333"/>
        <v>0</v>
      </c>
    </row>
    <row r="209" spans="1:57" s="199" customFormat="1" x14ac:dyDescent="0.25">
      <c r="A209" s="147"/>
      <c r="B209" s="147"/>
      <c r="C209" s="148"/>
      <c r="D209" s="149"/>
      <c r="E209" s="604" t="s">
        <v>433</v>
      </c>
      <c r="F209" s="604"/>
      <c r="G209" s="604" t="str">
        <f xml:space="preserve"> SMU</f>
        <v>$ 000s</v>
      </c>
      <c r="H209" s="604">
        <f xml:space="preserve"> SUM(J209:BE209)</f>
        <v>879.12704189348574</v>
      </c>
      <c r="I209" s="605"/>
      <c r="J209" s="604">
        <f t="shared" ref="J209:K209" si="334">SUM(J207:J208)</f>
        <v>0</v>
      </c>
      <c r="K209" s="604">
        <f t="shared" si="334"/>
        <v>0</v>
      </c>
      <c r="L209" s="604">
        <f t="shared" ref="L209:BE209" si="335">SUM(L207:L208)</f>
        <v>0</v>
      </c>
      <c r="M209" s="604">
        <f t="shared" si="335"/>
        <v>0</v>
      </c>
      <c r="N209" s="604">
        <f t="shared" si="335"/>
        <v>0</v>
      </c>
      <c r="O209" s="604">
        <f t="shared" si="335"/>
        <v>0</v>
      </c>
      <c r="P209" s="604">
        <f t="shared" si="335"/>
        <v>0</v>
      </c>
      <c r="Q209" s="604">
        <f t="shared" si="335"/>
        <v>0</v>
      </c>
      <c r="R209" s="604">
        <f t="shared" si="335"/>
        <v>0</v>
      </c>
      <c r="S209" s="604">
        <f t="shared" si="335"/>
        <v>0</v>
      </c>
      <c r="T209" s="604">
        <f t="shared" si="335"/>
        <v>0</v>
      </c>
      <c r="U209" s="604">
        <f t="shared" si="335"/>
        <v>0</v>
      </c>
      <c r="V209" s="604">
        <f t="shared" si="335"/>
        <v>0</v>
      </c>
      <c r="W209" s="604">
        <f t="shared" si="335"/>
        <v>0</v>
      </c>
      <c r="X209" s="604">
        <f t="shared" si="335"/>
        <v>0</v>
      </c>
      <c r="Y209" s="604">
        <f t="shared" si="335"/>
        <v>0</v>
      </c>
      <c r="Z209" s="604">
        <f t="shared" si="335"/>
        <v>8.0738645839780183</v>
      </c>
      <c r="AA209" s="604">
        <f t="shared" si="335"/>
        <v>23.227312495206885</v>
      </c>
      <c r="AB209" s="604">
        <f t="shared" si="335"/>
        <v>36.350269549390845</v>
      </c>
      <c r="AC209" s="604">
        <f t="shared" si="335"/>
        <v>51.935806439434558</v>
      </c>
      <c r="AD209" s="604">
        <f t="shared" si="335"/>
        <v>64.216802018053727</v>
      </c>
      <c r="AE209" s="604">
        <f t="shared" si="335"/>
        <v>80.815209956356199</v>
      </c>
      <c r="AF209" s="604">
        <f t="shared" si="335"/>
        <v>95.324206018507709</v>
      </c>
      <c r="AG209" s="604">
        <f t="shared" si="335"/>
        <v>106.33270848052715</v>
      </c>
      <c r="AH209" s="604">
        <f t="shared" si="335"/>
        <v>124.46191263019895</v>
      </c>
      <c r="AI209" s="604">
        <f t="shared" si="335"/>
        <v>134.61586568600393</v>
      </c>
      <c r="AJ209" s="604">
        <f t="shared" si="335"/>
        <v>153.77308403582765</v>
      </c>
      <c r="AK209" s="604">
        <f t="shared" si="335"/>
        <v>0</v>
      </c>
      <c r="AL209" s="604">
        <f t="shared" si="335"/>
        <v>0</v>
      </c>
      <c r="AM209" s="604">
        <f t="shared" si="335"/>
        <v>0</v>
      </c>
      <c r="AN209" s="604">
        <f t="shared" si="335"/>
        <v>0</v>
      </c>
      <c r="AO209" s="604">
        <f t="shared" si="335"/>
        <v>0</v>
      </c>
      <c r="AP209" s="604">
        <f t="shared" si="335"/>
        <v>0</v>
      </c>
      <c r="AQ209" s="604">
        <f t="shared" si="335"/>
        <v>0</v>
      </c>
      <c r="AR209" s="604">
        <f t="shared" si="335"/>
        <v>0</v>
      </c>
      <c r="AS209" s="604">
        <f t="shared" si="335"/>
        <v>0</v>
      </c>
      <c r="AT209" s="604">
        <f t="shared" si="335"/>
        <v>0</v>
      </c>
      <c r="AU209" s="604">
        <f t="shared" si="335"/>
        <v>0</v>
      </c>
      <c r="AV209" s="604">
        <f t="shared" si="335"/>
        <v>0</v>
      </c>
      <c r="AW209" s="604">
        <f t="shared" si="335"/>
        <v>0</v>
      </c>
      <c r="AX209" s="604">
        <f t="shared" si="335"/>
        <v>0</v>
      </c>
      <c r="AY209" s="604">
        <f t="shared" si="335"/>
        <v>0</v>
      </c>
      <c r="AZ209" s="604">
        <f t="shared" si="335"/>
        <v>0</v>
      </c>
      <c r="BA209" s="604">
        <f t="shared" si="335"/>
        <v>0</v>
      </c>
      <c r="BB209" s="604">
        <f t="shared" si="335"/>
        <v>0</v>
      </c>
      <c r="BC209" s="604">
        <f t="shared" si="335"/>
        <v>0</v>
      </c>
      <c r="BD209" s="604">
        <f t="shared" si="335"/>
        <v>0</v>
      </c>
      <c r="BE209" s="604">
        <f t="shared" si="335"/>
        <v>0</v>
      </c>
    </row>
    <row r="211" spans="1:57" x14ac:dyDescent="0.25">
      <c r="A211" s="15" t="s">
        <v>453</v>
      </c>
    </row>
    <row r="212" spans="1:57" x14ac:dyDescent="0.25">
      <c r="E212" s="12" t="str">
        <f t="shared" ref="E212:BE212" si="336" xml:space="preserve"> E$151</f>
        <v xml:space="preserve">Construction debt upfront fee </v>
      </c>
      <c r="F212" s="12">
        <f t="shared" si="336"/>
        <v>0</v>
      </c>
      <c r="G212" s="12" t="str">
        <f t="shared" si="336"/>
        <v>$ 000s</v>
      </c>
      <c r="H212" s="12">
        <f t="shared" si="336"/>
        <v>1200</v>
      </c>
      <c r="I212" s="12">
        <f t="shared" si="336"/>
        <v>0</v>
      </c>
      <c r="J212" s="12">
        <f t="shared" si="336"/>
        <v>0</v>
      </c>
      <c r="K212" s="12">
        <f t="shared" si="336"/>
        <v>0</v>
      </c>
      <c r="L212" s="12">
        <f t="shared" si="336"/>
        <v>0</v>
      </c>
      <c r="M212" s="12">
        <f t="shared" si="336"/>
        <v>0</v>
      </c>
      <c r="N212" s="12">
        <f t="shared" si="336"/>
        <v>0</v>
      </c>
      <c r="O212" s="12">
        <f t="shared" si="336"/>
        <v>0</v>
      </c>
      <c r="P212" s="12">
        <f t="shared" si="336"/>
        <v>0</v>
      </c>
      <c r="Q212" s="12">
        <f t="shared" si="336"/>
        <v>0</v>
      </c>
      <c r="R212" s="12">
        <f t="shared" si="336"/>
        <v>1200</v>
      </c>
      <c r="S212" s="12">
        <f t="shared" si="336"/>
        <v>0</v>
      </c>
      <c r="T212" s="12">
        <f t="shared" si="336"/>
        <v>0</v>
      </c>
      <c r="U212" s="12">
        <f t="shared" si="336"/>
        <v>0</v>
      </c>
      <c r="V212" s="12">
        <f t="shared" si="336"/>
        <v>0</v>
      </c>
      <c r="W212" s="12">
        <f t="shared" si="336"/>
        <v>0</v>
      </c>
      <c r="X212" s="12">
        <f t="shared" si="336"/>
        <v>0</v>
      </c>
      <c r="Y212" s="12">
        <f t="shared" si="336"/>
        <v>0</v>
      </c>
      <c r="Z212" s="12">
        <f t="shared" si="336"/>
        <v>0</v>
      </c>
      <c r="AA212" s="12">
        <f t="shared" si="336"/>
        <v>0</v>
      </c>
      <c r="AB212" s="12">
        <f t="shared" si="336"/>
        <v>0</v>
      </c>
      <c r="AC212" s="12">
        <f t="shared" si="336"/>
        <v>0</v>
      </c>
      <c r="AD212" s="12">
        <f t="shared" si="336"/>
        <v>0</v>
      </c>
      <c r="AE212" s="12">
        <f t="shared" si="336"/>
        <v>0</v>
      </c>
      <c r="AF212" s="12">
        <f t="shared" si="336"/>
        <v>0</v>
      </c>
      <c r="AG212" s="12">
        <f t="shared" si="336"/>
        <v>0</v>
      </c>
      <c r="AH212" s="12">
        <f t="shared" si="336"/>
        <v>0</v>
      </c>
      <c r="AI212" s="12">
        <f t="shared" si="336"/>
        <v>0</v>
      </c>
      <c r="AJ212" s="12">
        <f t="shared" si="336"/>
        <v>0</v>
      </c>
      <c r="AK212" s="12">
        <f t="shared" si="336"/>
        <v>0</v>
      </c>
      <c r="AL212" s="12">
        <f t="shared" si="336"/>
        <v>0</v>
      </c>
      <c r="AM212" s="12">
        <f t="shared" si="336"/>
        <v>0</v>
      </c>
      <c r="AN212" s="12">
        <f t="shared" si="336"/>
        <v>0</v>
      </c>
      <c r="AO212" s="12">
        <f t="shared" si="336"/>
        <v>0</v>
      </c>
      <c r="AP212" s="12">
        <f t="shared" si="336"/>
        <v>0</v>
      </c>
      <c r="AQ212" s="12">
        <f t="shared" si="336"/>
        <v>0</v>
      </c>
      <c r="AR212" s="12">
        <f t="shared" si="336"/>
        <v>0</v>
      </c>
      <c r="AS212" s="12">
        <f t="shared" si="336"/>
        <v>0</v>
      </c>
      <c r="AT212" s="12">
        <f t="shared" si="336"/>
        <v>0</v>
      </c>
      <c r="AU212" s="12">
        <f t="shared" si="336"/>
        <v>0</v>
      </c>
      <c r="AV212" s="12">
        <f t="shared" si="336"/>
        <v>0</v>
      </c>
      <c r="AW212" s="12">
        <f t="shared" si="336"/>
        <v>0</v>
      </c>
      <c r="AX212" s="12">
        <f t="shared" si="336"/>
        <v>0</v>
      </c>
      <c r="AY212" s="12">
        <f t="shared" si="336"/>
        <v>0</v>
      </c>
      <c r="AZ212" s="12">
        <f t="shared" si="336"/>
        <v>0</v>
      </c>
      <c r="BA212" s="12">
        <f t="shared" si="336"/>
        <v>0</v>
      </c>
      <c r="BB212" s="12">
        <f t="shared" si="336"/>
        <v>0</v>
      </c>
      <c r="BC212" s="12">
        <f t="shared" si="336"/>
        <v>0</v>
      </c>
      <c r="BD212" s="12">
        <f t="shared" si="336"/>
        <v>0</v>
      </c>
      <c r="BE212" s="12">
        <f t="shared" si="336"/>
        <v>0</v>
      </c>
    </row>
    <row r="213" spans="1:57" x14ac:dyDescent="0.25">
      <c r="E213" s="12" t="str">
        <f t="shared" ref="E213:BE213" si="337" xml:space="preserve"> E$179</f>
        <v>Construction debt commitment fee</v>
      </c>
      <c r="F213" s="12">
        <f t="shared" si="337"/>
        <v>0</v>
      </c>
      <c r="G213" s="12" t="str">
        <f t="shared" si="337"/>
        <v>$ 000s</v>
      </c>
      <c r="H213" s="12">
        <f t="shared" si="337"/>
        <v>342.17226366883102</v>
      </c>
      <c r="I213" s="12">
        <f t="shared" si="337"/>
        <v>0</v>
      </c>
      <c r="J213" s="12">
        <f t="shared" si="337"/>
        <v>0</v>
      </c>
      <c r="K213" s="12">
        <f t="shared" si="337"/>
        <v>0</v>
      </c>
      <c r="L213" s="12">
        <f t="shared" si="337"/>
        <v>0</v>
      </c>
      <c r="M213" s="12">
        <f t="shared" si="337"/>
        <v>0</v>
      </c>
      <c r="N213" s="12">
        <f t="shared" si="337"/>
        <v>0</v>
      </c>
      <c r="O213" s="12">
        <f t="shared" si="337"/>
        <v>0</v>
      </c>
      <c r="P213" s="12">
        <f t="shared" si="337"/>
        <v>0</v>
      </c>
      <c r="Q213" s="12">
        <f t="shared" si="337"/>
        <v>0</v>
      </c>
      <c r="R213" s="12">
        <f t="shared" si="337"/>
        <v>0</v>
      </c>
      <c r="S213" s="12">
        <f t="shared" si="337"/>
        <v>25</v>
      </c>
      <c r="T213" s="12">
        <f t="shared" si="337"/>
        <v>25</v>
      </c>
      <c r="U213" s="12">
        <f t="shared" si="337"/>
        <v>25</v>
      </c>
      <c r="V213" s="12">
        <f t="shared" si="337"/>
        <v>25</v>
      </c>
      <c r="W213" s="12">
        <f t="shared" si="337"/>
        <v>25</v>
      </c>
      <c r="X213" s="12">
        <f t="shared" si="337"/>
        <v>25</v>
      </c>
      <c r="Y213" s="12">
        <f t="shared" si="337"/>
        <v>25</v>
      </c>
      <c r="Z213" s="12">
        <f t="shared" si="337"/>
        <v>23.918678850360092</v>
      </c>
      <c r="AA213" s="12">
        <f t="shared" si="337"/>
        <v>22.190244456224974</v>
      </c>
      <c r="AB213" s="12">
        <f t="shared" si="337"/>
        <v>20.456216306326144</v>
      </c>
      <c r="AC213" s="12">
        <f t="shared" si="337"/>
        <v>18.71744276942324</v>
      </c>
      <c r="AD213" s="12">
        <f t="shared" si="337"/>
        <v>16.972899747743284</v>
      </c>
      <c r="AE213" s="12">
        <f t="shared" si="337"/>
        <v>15.223966537537557</v>
      </c>
      <c r="AF213" s="12">
        <f t="shared" si="337"/>
        <v>13.468846046148261</v>
      </c>
      <c r="AG213" s="12">
        <f t="shared" si="337"/>
        <v>11.708411439934107</v>
      </c>
      <c r="AH213" s="12">
        <f t="shared" si="337"/>
        <v>9.944123472153354</v>
      </c>
      <c r="AI213" s="12">
        <f t="shared" si="337"/>
        <v>8.1730167892495125</v>
      </c>
      <c r="AJ213" s="12">
        <f t="shared" si="337"/>
        <v>6.3984172537305248</v>
      </c>
      <c r="AK213" s="12">
        <f t="shared" si="337"/>
        <v>0</v>
      </c>
      <c r="AL213" s="12">
        <f t="shared" si="337"/>
        <v>0</v>
      </c>
      <c r="AM213" s="12">
        <f t="shared" si="337"/>
        <v>0</v>
      </c>
      <c r="AN213" s="12">
        <f t="shared" si="337"/>
        <v>0</v>
      </c>
      <c r="AO213" s="12">
        <f t="shared" si="337"/>
        <v>0</v>
      </c>
      <c r="AP213" s="12">
        <f t="shared" si="337"/>
        <v>0</v>
      </c>
      <c r="AQ213" s="12">
        <f t="shared" si="337"/>
        <v>0</v>
      </c>
      <c r="AR213" s="12">
        <f t="shared" si="337"/>
        <v>0</v>
      </c>
      <c r="AS213" s="12">
        <f t="shared" si="337"/>
        <v>0</v>
      </c>
      <c r="AT213" s="12">
        <f t="shared" si="337"/>
        <v>0</v>
      </c>
      <c r="AU213" s="12">
        <f t="shared" si="337"/>
        <v>0</v>
      </c>
      <c r="AV213" s="12">
        <f t="shared" si="337"/>
        <v>0</v>
      </c>
      <c r="AW213" s="12">
        <f t="shared" si="337"/>
        <v>0</v>
      </c>
      <c r="AX213" s="12">
        <f t="shared" si="337"/>
        <v>0</v>
      </c>
      <c r="AY213" s="12">
        <f t="shared" si="337"/>
        <v>0</v>
      </c>
      <c r="AZ213" s="12">
        <f t="shared" si="337"/>
        <v>0</v>
      </c>
      <c r="BA213" s="12">
        <f t="shared" si="337"/>
        <v>0</v>
      </c>
      <c r="BB213" s="12">
        <f t="shared" si="337"/>
        <v>0</v>
      </c>
      <c r="BC213" s="12">
        <f t="shared" si="337"/>
        <v>0</v>
      </c>
      <c r="BD213" s="12">
        <f t="shared" si="337"/>
        <v>0</v>
      </c>
      <c r="BE213" s="12">
        <f t="shared" si="337"/>
        <v>0</v>
      </c>
    </row>
    <row r="214" spans="1:57" x14ac:dyDescent="0.25">
      <c r="E214" s="12" t="str">
        <f t="shared" ref="E214:BE214" si="338" xml:space="preserve"> E$209</f>
        <v>Construction debt interest</v>
      </c>
      <c r="F214" s="12">
        <f t="shared" si="338"/>
        <v>0</v>
      </c>
      <c r="G214" s="12" t="str">
        <f t="shared" si="338"/>
        <v>$ 000s</v>
      </c>
      <c r="H214" s="12">
        <f t="shared" si="338"/>
        <v>879.12704189348574</v>
      </c>
      <c r="I214" s="12">
        <f t="shared" si="338"/>
        <v>0</v>
      </c>
      <c r="J214" s="12">
        <f t="shared" si="338"/>
        <v>0</v>
      </c>
      <c r="K214" s="12">
        <f t="shared" si="338"/>
        <v>0</v>
      </c>
      <c r="L214" s="12">
        <f t="shared" si="338"/>
        <v>0</v>
      </c>
      <c r="M214" s="12">
        <f t="shared" si="338"/>
        <v>0</v>
      </c>
      <c r="N214" s="12">
        <f t="shared" si="338"/>
        <v>0</v>
      </c>
      <c r="O214" s="12">
        <f t="shared" si="338"/>
        <v>0</v>
      </c>
      <c r="P214" s="12">
        <f t="shared" si="338"/>
        <v>0</v>
      </c>
      <c r="Q214" s="12">
        <f t="shared" si="338"/>
        <v>0</v>
      </c>
      <c r="R214" s="12">
        <f t="shared" si="338"/>
        <v>0</v>
      </c>
      <c r="S214" s="12">
        <f t="shared" si="338"/>
        <v>0</v>
      </c>
      <c r="T214" s="12">
        <f t="shared" si="338"/>
        <v>0</v>
      </c>
      <c r="U214" s="12">
        <f t="shared" si="338"/>
        <v>0</v>
      </c>
      <c r="V214" s="12">
        <f t="shared" si="338"/>
        <v>0</v>
      </c>
      <c r="W214" s="12">
        <f t="shared" si="338"/>
        <v>0</v>
      </c>
      <c r="X214" s="12">
        <f t="shared" si="338"/>
        <v>0</v>
      </c>
      <c r="Y214" s="12">
        <f t="shared" si="338"/>
        <v>0</v>
      </c>
      <c r="Z214" s="12">
        <f t="shared" si="338"/>
        <v>8.0738645839780183</v>
      </c>
      <c r="AA214" s="12">
        <f t="shared" si="338"/>
        <v>23.227312495206885</v>
      </c>
      <c r="AB214" s="12">
        <f t="shared" si="338"/>
        <v>36.350269549390845</v>
      </c>
      <c r="AC214" s="12">
        <f t="shared" si="338"/>
        <v>51.935806439434558</v>
      </c>
      <c r="AD214" s="12">
        <f t="shared" si="338"/>
        <v>64.216802018053727</v>
      </c>
      <c r="AE214" s="12">
        <f t="shared" si="338"/>
        <v>80.815209956356199</v>
      </c>
      <c r="AF214" s="12">
        <f t="shared" si="338"/>
        <v>95.324206018507709</v>
      </c>
      <c r="AG214" s="12">
        <f t="shared" si="338"/>
        <v>106.33270848052715</v>
      </c>
      <c r="AH214" s="12">
        <f t="shared" si="338"/>
        <v>124.46191263019895</v>
      </c>
      <c r="AI214" s="12">
        <f t="shared" si="338"/>
        <v>134.61586568600393</v>
      </c>
      <c r="AJ214" s="12">
        <f t="shared" si="338"/>
        <v>153.77308403582765</v>
      </c>
      <c r="AK214" s="12">
        <f t="shared" si="338"/>
        <v>0</v>
      </c>
      <c r="AL214" s="12">
        <f t="shared" si="338"/>
        <v>0</v>
      </c>
      <c r="AM214" s="12">
        <f t="shared" si="338"/>
        <v>0</v>
      </c>
      <c r="AN214" s="12">
        <f t="shared" si="338"/>
        <v>0</v>
      </c>
      <c r="AO214" s="12">
        <f t="shared" si="338"/>
        <v>0</v>
      </c>
      <c r="AP214" s="12">
        <f t="shared" si="338"/>
        <v>0</v>
      </c>
      <c r="AQ214" s="12">
        <f t="shared" si="338"/>
        <v>0</v>
      </c>
      <c r="AR214" s="12">
        <f t="shared" si="338"/>
        <v>0</v>
      </c>
      <c r="AS214" s="12">
        <f t="shared" si="338"/>
        <v>0</v>
      </c>
      <c r="AT214" s="12">
        <f t="shared" si="338"/>
        <v>0</v>
      </c>
      <c r="AU214" s="12">
        <f t="shared" si="338"/>
        <v>0</v>
      </c>
      <c r="AV214" s="12">
        <f t="shared" si="338"/>
        <v>0</v>
      </c>
      <c r="AW214" s="12">
        <f t="shared" si="338"/>
        <v>0</v>
      </c>
      <c r="AX214" s="12">
        <f t="shared" si="338"/>
        <v>0</v>
      </c>
      <c r="AY214" s="12">
        <f t="shared" si="338"/>
        <v>0</v>
      </c>
      <c r="AZ214" s="12">
        <f t="shared" si="338"/>
        <v>0</v>
      </c>
      <c r="BA214" s="12">
        <f t="shared" si="338"/>
        <v>0</v>
      </c>
      <c r="BB214" s="12">
        <f t="shared" si="338"/>
        <v>0</v>
      </c>
      <c r="BC214" s="12">
        <f t="shared" si="338"/>
        <v>0</v>
      </c>
      <c r="BD214" s="12">
        <f t="shared" si="338"/>
        <v>0</v>
      </c>
      <c r="BE214" s="12">
        <f t="shared" si="338"/>
        <v>0</v>
      </c>
    </row>
    <row r="215" spans="1:57" s="199" customFormat="1" x14ac:dyDescent="0.25">
      <c r="A215" s="147"/>
      <c r="B215" s="147"/>
      <c r="C215" s="148"/>
      <c r="D215" s="149"/>
      <c r="E215" s="604" t="s">
        <v>454</v>
      </c>
      <c r="F215" s="604"/>
      <c r="G215" s="604" t="str">
        <f xml:space="preserve"> SMU</f>
        <v>$ 000s</v>
      </c>
      <c r="H215" s="604">
        <f xml:space="preserve"> SUM(J215:BE215)</f>
        <v>2421.2993055623169</v>
      </c>
      <c r="I215" s="605"/>
      <c r="J215" s="604">
        <f t="shared" ref="J215:K215" si="339">SUM(J212:J214)</f>
        <v>0</v>
      </c>
      <c r="K215" s="604">
        <f t="shared" si="339"/>
        <v>0</v>
      </c>
      <c r="L215" s="604">
        <f t="shared" ref="L215:BE215" si="340">SUM(L212:L214)</f>
        <v>0</v>
      </c>
      <c r="M215" s="604">
        <f t="shared" si="340"/>
        <v>0</v>
      </c>
      <c r="N215" s="604">
        <f t="shared" si="340"/>
        <v>0</v>
      </c>
      <c r="O215" s="604">
        <f t="shared" si="340"/>
        <v>0</v>
      </c>
      <c r="P215" s="604">
        <f t="shared" si="340"/>
        <v>0</v>
      </c>
      <c r="Q215" s="604">
        <f t="shared" si="340"/>
        <v>0</v>
      </c>
      <c r="R215" s="604">
        <f t="shared" si="340"/>
        <v>1200</v>
      </c>
      <c r="S215" s="604">
        <f t="shared" si="340"/>
        <v>25</v>
      </c>
      <c r="T215" s="604">
        <f t="shared" si="340"/>
        <v>25</v>
      </c>
      <c r="U215" s="604">
        <f t="shared" si="340"/>
        <v>25</v>
      </c>
      <c r="V215" s="604">
        <f t="shared" si="340"/>
        <v>25</v>
      </c>
      <c r="W215" s="604">
        <f t="shared" si="340"/>
        <v>25</v>
      </c>
      <c r="X215" s="604">
        <f t="shared" si="340"/>
        <v>25</v>
      </c>
      <c r="Y215" s="604">
        <f t="shared" si="340"/>
        <v>25</v>
      </c>
      <c r="Z215" s="604">
        <f t="shared" si="340"/>
        <v>31.99254343433811</v>
      </c>
      <c r="AA215" s="604">
        <f t="shared" si="340"/>
        <v>45.417556951431862</v>
      </c>
      <c r="AB215" s="604">
        <f t="shared" si="340"/>
        <v>56.806485855716986</v>
      </c>
      <c r="AC215" s="604">
        <f t="shared" si="340"/>
        <v>70.653249208857801</v>
      </c>
      <c r="AD215" s="604">
        <f t="shared" si="340"/>
        <v>81.189701765797011</v>
      </c>
      <c r="AE215" s="604">
        <f t="shared" si="340"/>
        <v>96.039176493893763</v>
      </c>
      <c r="AF215" s="604">
        <f t="shared" si="340"/>
        <v>108.79305206465597</v>
      </c>
      <c r="AG215" s="604">
        <f t="shared" si="340"/>
        <v>118.04111992046126</v>
      </c>
      <c r="AH215" s="604">
        <f t="shared" si="340"/>
        <v>134.40603610235232</v>
      </c>
      <c r="AI215" s="604">
        <f t="shared" si="340"/>
        <v>142.78888247525344</v>
      </c>
      <c r="AJ215" s="604">
        <f t="shared" si="340"/>
        <v>160.17150128955817</v>
      </c>
      <c r="AK215" s="604">
        <f t="shared" si="340"/>
        <v>0</v>
      </c>
      <c r="AL215" s="604">
        <f t="shared" si="340"/>
        <v>0</v>
      </c>
      <c r="AM215" s="604">
        <f t="shared" si="340"/>
        <v>0</v>
      </c>
      <c r="AN215" s="604">
        <f t="shared" si="340"/>
        <v>0</v>
      </c>
      <c r="AO215" s="604">
        <f t="shared" si="340"/>
        <v>0</v>
      </c>
      <c r="AP215" s="604">
        <f t="shared" si="340"/>
        <v>0</v>
      </c>
      <c r="AQ215" s="604">
        <f t="shared" si="340"/>
        <v>0</v>
      </c>
      <c r="AR215" s="604">
        <f t="shared" si="340"/>
        <v>0</v>
      </c>
      <c r="AS215" s="604">
        <f t="shared" si="340"/>
        <v>0</v>
      </c>
      <c r="AT215" s="604">
        <f t="shared" si="340"/>
        <v>0</v>
      </c>
      <c r="AU215" s="604">
        <f t="shared" si="340"/>
        <v>0</v>
      </c>
      <c r="AV215" s="604">
        <f t="shared" si="340"/>
        <v>0</v>
      </c>
      <c r="AW215" s="604">
        <f t="shared" si="340"/>
        <v>0</v>
      </c>
      <c r="AX215" s="604">
        <f t="shared" si="340"/>
        <v>0</v>
      </c>
      <c r="AY215" s="604">
        <f t="shared" si="340"/>
        <v>0</v>
      </c>
      <c r="AZ215" s="604">
        <f t="shared" si="340"/>
        <v>0</v>
      </c>
      <c r="BA215" s="604">
        <f t="shared" si="340"/>
        <v>0</v>
      </c>
      <c r="BB215" s="604">
        <f t="shared" si="340"/>
        <v>0</v>
      </c>
      <c r="BC215" s="604">
        <f t="shared" si="340"/>
        <v>0</v>
      </c>
      <c r="BD215" s="604">
        <f t="shared" si="340"/>
        <v>0</v>
      </c>
      <c r="BE215" s="604">
        <f t="shared" si="340"/>
        <v>0</v>
      </c>
    </row>
    <row r="216" spans="1:57" s="199" customFormat="1" x14ac:dyDescent="0.25">
      <c r="A216" s="147"/>
      <c r="B216" s="147"/>
      <c r="C216" s="148"/>
      <c r="D216" s="149"/>
      <c r="E216" s="198" t="str">
        <f xml:space="preserve"> "Sum of " &amp; LOWER(E215)</f>
        <v>Sum of financing fees - m</v>
      </c>
      <c r="F216" s="198">
        <f xml:space="preserve"> SUM(J215:BE215)</f>
        <v>2421.2993055623169</v>
      </c>
      <c r="G216" s="198" t="str">
        <f xml:space="preserve"> SMU</f>
        <v>$ 000s</v>
      </c>
      <c r="H216" s="649"/>
      <c r="I216" s="150"/>
      <c r="J216" s="198"/>
      <c r="K216" s="198"/>
      <c r="L216" s="198"/>
      <c r="M216" s="198"/>
      <c r="N216" s="198"/>
      <c r="O216" s="198"/>
      <c r="P216" s="198"/>
      <c r="Q216" s="198"/>
      <c r="R216" s="198"/>
      <c r="S216" s="198"/>
      <c r="T216" s="198"/>
      <c r="U216" s="198"/>
      <c r="V216" s="198"/>
      <c r="W216" s="198"/>
      <c r="X216" s="198"/>
      <c r="Y216" s="198"/>
      <c r="Z216" s="198"/>
      <c r="AA216" s="198"/>
      <c r="AB216" s="198"/>
      <c r="AC216" s="198"/>
      <c r="AD216" s="198"/>
      <c r="AE216" s="198"/>
      <c r="AF216" s="198"/>
      <c r="AG216" s="198"/>
      <c r="AH216" s="198"/>
      <c r="AI216" s="198"/>
      <c r="AJ216" s="198"/>
      <c r="AK216" s="198"/>
      <c r="AL216" s="198"/>
      <c r="AM216" s="198"/>
      <c r="AN216" s="198"/>
      <c r="AO216" s="198"/>
      <c r="AP216" s="198"/>
      <c r="AQ216" s="198"/>
      <c r="AR216" s="198"/>
      <c r="AS216" s="198"/>
      <c r="AT216" s="198"/>
      <c r="AU216" s="198"/>
      <c r="AV216" s="198"/>
      <c r="AW216" s="198"/>
      <c r="AX216" s="198"/>
      <c r="AY216" s="198"/>
      <c r="AZ216" s="198"/>
      <c r="BA216" s="198"/>
      <c r="BB216" s="198"/>
      <c r="BC216" s="198"/>
      <c r="BD216" s="198"/>
      <c r="BE216" s="198"/>
    </row>
    <row r="219" spans="1:57" x14ac:dyDescent="0.25">
      <c r="A219" s="15" t="s">
        <v>451</v>
      </c>
    </row>
    <row r="221" spans="1:57" x14ac:dyDescent="0.25">
      <c r="E221" s="648" t="str">
        <f xml:space="preserve"> Time!E$10</f>
        <v>Model column counter</v>
      </c>
      <c r="F221" s="648">
        <f xml:space="preserve"> Time!F$10</f>
        <v>0</v>
      </c>
      <c r="G221" s="648" t="str">
        <f xml:space="preserve"> Time!G$10</f>
        <v>counter</v>
      </c>
      <c r="H221" s="648">
        <f xml:space="preserve"> Time!H$10</f>
        <v>0</v>
      </c>
      <c r="I221" s="648">
        <f xml:space="preserve"> Time!I$10</f>
        <v>0</v>
      </c>
      <c r="J221" s="648">
        <f xml:space="preserve"> Time!J$10</f>
        <v>1</v>
      </c>
      <c r="K221" s="648">
        <f xml:space="preserve"> Time!K$10</f>
        <v>2</v>
      </c>
      <c r="L221" s="648">
        <f xml:space="preserve"> Time!L$10</f>
        <v>3</v>
      </c>
      <c r="M221" s="648">
        <f xml:space="preserve"> Time!M$10</f>
        <v>4</v>
      </c>
      <c r="N221" s="648">
        <f xml:space="preserve"> Time!N$10</f>
        <v>5</v>
      </c>
      <c r="O221" s="648">
        <f xml:space="preserve"> Time!O$10</f>
        <v>6</v>
      </c>
      <c r="P221" s="648">
        <f xml:space="preserve"> Time!P$10</f>
        <v>7</v>
      </c>
      <c r="Q221" s="648">
        <f xml:space="preserve"> Time!Q$10</f>
        <v>8</v>
      </c>
      <c r="R221" s="648">
        <f xml:space="preserve"> Time!R$10</f>
        <v>9</v>
      </c>
      <c r="S221" s="648">
        <f xml:space="preserve"> Time!S$10</f>
        <v>10</v>
      </c>
      <c r="T221" s="648">
        <f xml:space="preserve"> Time!T$10</f>
        <v>11</v>
      </c>
      <c r="U221" s="648">
        <f xml:space="preserve"> Time!U$10</f>
        <v>12</v>
      </c>
      <c r="V221" s="648">
        <f xml:space="preserve"> Time!V$10</f>
        <v>13</v>
      </c>
      <c r="W221" s="648">
        <f xml:space="preserve"> Time!W$10</f>
        <v>14</v>
      </c>
      <c r="X221" s="648">
        <f xml:space="preserve"> Time!X$10</f>
        <v>15</v>
      </c>
      <c r="Y221" s="648">
        <f xml:space="preserve"> Time!Y$10</f>
        <v>16</v>
      </c>
      <c r="Z221" s="648">
        <f xml:space="preserve"> Time!Z$10</f>
        <v>17</v>
      </c>
      <c r="AA221" s="648">
        <f xml:space="preserve"> Time!AA$10</f>
        <v>18</v>
      </c>
      <c r="AB221" s="648">
        <f xml:space="preserve"> Time!AB$10</f>
        <v>19</v>
      </c>
      <c r="AC221" s="648">
        <f xml:space="preserve"> Time!AC$10</f>
        <v>20</v>
      </c>
      <c r="AD221" s="648">
        <f xml:space="preserve"> Time!AD$10</f>
        <v>21</v>
      </c>
      <c r="AE221" s="648">
        <f xml:space="preserve"> Time!AE$10</f>
        <v>22</v>
      </c>
      <c r="AF221" s="648">
        <f xml:space="preserve"> Time!AF$10</f>
        <v>23</v>
      </c>
      <c r="AG221" s="648">
        <f xml:space="preserve"> Time!AG$10</f>
        <v>24</v>
      </c>
      <c r="AH221" s="648">
        <f xml:space="preserve"> Time!AH$10</f>
        <v>25</v>
      </c>
      <c r="AI221" s="648">
        <f xml:space="preserve"> Time!AI$10</f>
        <v>26</v>
      </c>
      <c r="AJ221" s="648">
        <f xml:space="preserve"> Time!AJ$10</f>
        <v>27</v>
      </c>
      <c r="AK221" s="648">
        <f xml:space="preserve"> Time!AK$10</f>
        <v>28</v>
      </c>
      <c r="AL221" s="648">
        <f xml:space="preserve"> Time!AL$10</f>
        <v>29</v>
      </c>
      <c r="AM221" s="648">
        <f xml:space="preserve"> Time!AM$10</f>
        <v>30</v>
      </c>
      <c r="AN221" s="648">
        <f xml:space="preserve"> Time!AN$10</f>
        <v>31</v>
      </c>
      <c r="AO221" s="648">
        <f xml:space="preserve"> Time!AO$10</f>
        <v>32</v>
      </c>
      <c r="AP221" s="648">
        <f xml:space="preserve"> Time!AP$10</f>
        <v>33</v>
      </c>
      <c r="AQ221" s="648">
        <f xml:space="preserve"> Time!AQ$10</f>
        <v>34</v>
      </c>
      <c r="AR221" s="648">
        <f xml:space="preserve"> Time!AR$10</f>
        <v>35</v>
      </c>
      <c r="AS221" s="648">
        <f xml:space="preserve"> Time!AS$10</f>
        <v>36</v>
      </c>
      <c r="AT221" s="648">
        <f xml:space="preserve"> Time!AT$10</f>
        <v>37</v>
      </c>
      <c r="AU221" s="648">
        <f xml:space="preserve"> Time!AU$10</f>
        <v>38</v>
      </c>
      <c r="AV221" s="648">
        <f xml:space="preserve"> Time!AV$10</f>
        <v>39</v>
      </c>
      <c r="AW221" s="648">
        <f xml:space="preserve"> Time!AW$10</f>
        <v>40</v>
      </c>
      <c r="AX221" s="648">
        <f xml:space="preserve"> Time!AX$10</f>
        <v>41</v>
      </c>
      <c r="AY221" s="648">
        <f xml:space="preserve"> Time!AY$10</f>
        <v>42</v>
      </c>
      <c r="AZ221" s="648">
        <f xml:space="preserve"> Time!AZ$10</f>
        <v>43</v>
      </c>
      <c r="BA221" s="648">
        <f xml:space="preserve"> Time!BA$10</f>
        <v>44</v>
      </c>
      <c r="BB221" s="648">
        <f xml:space="preserve"> Time!BB$10</f>
        <v>45</v>
      </c>
      <c r="BC221" s="648">
        <f xml:space="preserve"> Time!BC$10</f>
        <v>46</v>
      </c>
      <c r="BD221" s="648">
        <f xml:space="preserve"> Time!BD$10</f>
        <v>47</v>
      </c>
      <c r="BE221" s="648">
        <f xml:space="preserve"> Time!BE$10</f>
        <v>48</v>
      </c>
    </row>
    <row r="222" spans="1:57" x14ac:dyDescent="0.25">
      <c r="E222" s="197" t="str">
        <f xml:space="preserve"> ConTime!E$56</f>
        <v>Model ops period counter - m</v>
      </c>
      <c r="F222" s="197">
        <f xml:space="preserve"> ConTime!F$56</f>
        <v>0</v>
      </c>
      <c r="G222" s="197" t="str">
        <f xml:space="preserve"> ConTime!G$56</f>
        <v>counter</v>
      </c>
      <c r="H222" s="197">
        <f xml:space="preserve"> ConTime!H$56</f>
        <v>0</v>
      </c>
      <c r="I222" s="197">
        <f xml:space="preserve"> ConTime!I$56</f>
        <v>0</v>
      </c>
      <c r="J222" s="197">
        <f xml:space="preserve"> ConTime!J$56</f>
        <v>1</v>
      </c>
      <c r="K222" s="197">
        <f xml:space="preserve"> ConTime!K$56</f>
        <v>1</v>
      </c>
      <c r="L222" s="197">
        <f xml:space="preserve"> ConTime!L$56</f>
        <v>1</v>
      </c>
      <c r="M222" s="197">
        <f xml:space="preserve"> ConTime!M$56</f>
        <v>2</v>
      </c>
      <c r="N222" s="197">
        <f xml:space="preserve"> ConTime!N$56</f>
        <v>2</v>
      </c>
      <c r="O222" s="197">
        <f xml:space="preserve"> ConTime!O$56</f>
        <v>2</v>
      </c>
      <c r="P222" s="197">
        <f xml:space="preserve"> ConTime!P$56</f>
        <v>3</v>
      </c>
      <c r="Q222" s="197">
        <f xml:space="preserve"> ConTime!Q$56</f>
        <v>3</v>
      </c>
      <c r="R222" s="197">
        <f xml:space="preserve"> ConTime!R$56</f>
        <v>3</v>
      </c>
      <c r="S222" s="197">
        <f xml:space="preserve"> ConTime!S$56</f>
        <v>4</v>
      </c>
      <c r="T222" s="197">
        <f xml:space="preserve"> ConTime!T$56</f>
        <v>4</v>
      </c>
      <c r="U222" s="197">
        <f xml:space="preserve"> ConTime!U$56</f>
        <v>4</v>
      </c>
      <c r="V222" s="197">
        <f xml:space="preserve"> ConTime!V$56</f>
        <v>5</v>
      </c>
      <c r="W222" s="197">
        <f xml:space="preserve"> ConTime!W$56</f>
        <v>5</v>
      </c>
      <c r="X222" s="197">
        <f xml:space="preserve"> ConTime!X$56</f>
        <v>5</v>
      </c>
      <c r="Y222" s="197">
        <f xml:space="preserve"> ConTime!Y$56</f>
        <v>6</v>
      </c>
      <c r="Z222" s="197">
        <f xml:space="preserve"> ConTime!Z$56</f>
        <v>6</v>
      </c>
      <c r="AA222" s="197">
        <f xml:space="preserve"> ConTime!AA$56</f>
        <v>6</v>
      </c>
      <c r="AB222" s="197">
        <f xml:space="preserve"> ConTime!AB$56</f>
        <v>7</v>
      </c>
      <c r="AC222" s="197">
        <f xml:space="preserve"> ConTime!AC$56</f>
        <v>7</v>
      </c>
      <c r="AD222" s="197">
        <f xml:space="preserve"> ConTime!AD$56</f>
        <v>7</v>
      </c>
      <c r="AE222" s="197">
        <f xml:space="preserve"> ConTime!AE$56</f>
        <v>8</v>
      </c>
      <c r="AF222" s="197">
        <f xml:space="preserve"> ConTime!AF$56</f>
        <v>8</v>
      </c>
      <c r="AG222" s="197">
        <f xml:space="preserve"> ConTime!AG$56</f>
        <v>8</v>
      </c>
      <c r="AH222" s="197">
        <f xml:space="preserve"> ConTime!AH$56</f>
        <v>9</v>
      </c>
      <c r="AI222" s="197">
        <f xml:space="preserve"> ConTime!AI$56</f>
        <v>9</v>
      </c>
      <c r="AJ222" s="197">
        <f xml:space="preserve"> ConTime!AJ$56</f>
        <v>9</v>
      </c>
      <c r="AK222" s="197">
        <f xml:space="preserve"> ConTime!AK$56</f>
        <v>10</v>
      </c>
      <c r="AL222" s="197">
        <f xml:space="preserve"> ConTime!AL$56</f>
        <v>10</v>
      </c>
      <c r="AM222" s="197">
        <f xml:space="preserve"> ConTime!AM$56</f>
        <v>10</v>
      </c>
      <c r="AN222" s="197">
        <f xml:space="preserve"> ConTime!AN$56</f>
        <v>11</v>
      </c>
      <c r="AO222" s="197">
        <f xml:space="preserve"> ConTime!AO$56</f>
        <v>11</v>
      </c>
      <c r="AP222" s="197">
        <f xml:space="preserve"> ConTime!AP$56</f>
        <v>11</v>
      </c>
      <c r="AQ222" s="197">
        <f xml:space="preserve"> ConTime!AQ$56</f>
        <v>12</v>
      </c>
      <c r="AR222" s="197">
        <f xml:space="preserve"> ConTime!AR$56</f>
        <v>12</v>
      </c>
      <c r="AS222" s="197">
        <f xml:space="preserve"> ConTime!AS$56</f>
        <v>12</v>
      </c>
      <c r="AT222" s="197">
        <f xml:space="preserve"> ConTime!AT$56</f>
        <v>13</v>
      </c>
      <c r="AU222" s="197">
        <f xml:space="preserve"> ConTime!AU$56</f>
        <v>13</v>
      </c>
      <c r="AV222" s="197">
        <f xml:space="preserve"> ConTime!AV$56</f>
        <v>13</v>
      </c>
      <c r="AW222" s="197">
        <f xml:space="preserve"> ConTime!AW$56</f>
        <v>14</v>
      </c>
      <c r="AX222" s="197">
        <f xml:space="preserve"> ConTime!AX$56</f>
        <v>14</v>
      </c>
      <c r="AY222" s="197">
        <f xml:space="preserve"> ConTime!AY$56</f>
        <v>14</v>
      </c>
      <c r="AZ222" s="197">
        <f xml:space="preserve"> ConTime!AZ$56</f>
        <v>15</v>
      </c>
      <c r="BA222" s="197">
        <f xml:space="preserve"> ConTime!BA$56</f>
        <v>15</v>
      </c>
      <c r="BB222" s="197">
        <f xml:space="preserve"> ConTime!BB$56</f>
        <v>15</v>
      </c>
      <c r="BC222" s="197">
        <f xml:space="preserve"> ConTime!BC$56</f>
        <v>16</v>
      </c>
      <c r="BD222" s="197">
        <f xml:space="preserve"> ConTime!BD$56</f>
        <v>16</v>
      </c>
      <c r="BE222" s="197">
        <f xml:space="preserve"> ConTime!BE$56</f>
        <v>16</v>
      </c>
    </row>
    <row r="223" spans="1:57" x14ac:dyDescent="0.25">
      <c r="E223" s="12" t="str">
        <f t="shared" ref="E223:BE223" si="341" xml:space="preserve"> E$215</f>
        <v>Financing fees - m</v>
      </c>
      <c r="F223" s="12">
        <f t="shared" si="341"/>
        <v>0</v>
      </c>
      <c r="G223" s="12" t="str">
        <f t="shared" si="341"/>
        <v>$ 000s</v>
      </c>
      <c r="H223" s="12">
        <f t="shared" si="341"/>
        <v>2421.2993055623169</v>
      </c>
      <c r="I223" s="12">
        <f t="shared" si="341"/>
        <v>0</v>
      </c>
      <c r="J223" s="12">
        <f t="shared" si="341"/>
        <v>0</v>
      </c>
      <c r="K223" s="12">
        <f t="shared" si="341"/>
        <v>0</v>
      </c>
      <c r="L223" s="12">
        <f t="shared" si="341"/>
        <v>0</v>
      </c>
      <c r="M223" s="12">
        <f t="shared" si="341"/>
        <v>0</v>
      </c>
      <c r="N223" s="12">
        <f t="shared" si="341"/>
        <v>0</v>
      </c>
      <c r="O223" s="12">
        <f t="shared" si="341"/>
        <v>0</v>
      </c>
      <c r="P223" s="12">
        <f t="shared" si="341"/>
        <v>0</v>
      </c>
      <c r="Q223" s="12">
        <f t="shared" si="341"/>
        <v>0</v>
      </c>
      <c r="R223" s="12">
        <f t="shared" si="341"/>
        <v>1200</v>
      </c>
      <c r="S223" s="12">
        <f t="shared" si="341"/>
        <v>25</v>
      </c>
      <c r="T223" s="12">
        <f t="shared" si="341"/>
        <v>25</v>
      </c>
      <c r="U223" s="12">
        <f t="shared" si="341"/>
        <v>25</v>
      </c>
      <c r="V223" s="12">
        <f t="shared" si="341"/>
        <v>25</v>
      </c>
      <c r="W223" s="12">
        <f t="shared" si="341"/>
        <v>25</v>
      </c>
      <c r="X223" s="12">
        <f t="shared" si="341"/>
        <v>25</v>
      </c>
      <c r="Y223" s="12">
        <f t="shared" si="341"/>
        <v>25</v>
      </c>
      <c r="Z223" s="12">
        <f t="shared" si="341"/>
        <v>31.99254343433811</v>
      </c>
      <c r="AA223" s="12">
        <f t="shared" si="341"/>
        <v>45.417556951431862</v>
      </c>
      <c r="AB223" s="12">
        <f t="shared" si="341"/>
        <v>56.806485855716986</v>
      </c>
      <c r="AC223" s="12">
        <f t="shared" si="341"/>
        <v>70.653249208857801</v>
      </c>
      <c r="AD223" s="12">
        <f t="shared" si="341"/>
        <v>81.189701765797011</v>
      </c>
      <c r="AE223" s="12">
        <f t="shared" si="341"/>
        <v>96.039176493893763</v>
      </c>
      <c r="AF223" s="12">
        <f t="shared" si="341"/>
        <v>108.79305206465597</v>
      </c>
      <c r="AG223" s="12">
        <f t="shared" si="341"/>
        <v>118.04111992046126</v>
      </c>
      <c r="AH223" s="12">
        <f t="shared" si="341"/>
        <v>134.40603610235232</v>
      </c>
      <c r="AI223" s="12">
        <f t="shared" si="341"/>
        <v>142.78888247525344</v>
      </c>
      <c r="AJ223" s="12">
        <f t="shared" si="341"/>
        <v>160.17150128955817</v>
      </c>
      <c r="AK223" s="12">
        <f t="shared" si="341"/>
        <v>0</v>
      </c>
      <c r="AL223" s="12">
        <f t="shared" si="341"/>
        <v>0</v>
      </c>
      <c r="AM223" s="12">
        <f t="shared" si="341"/>
        <v>0</v>
      </c>
      <c r="AN223" s="12">
        <f t="shared" si="341"/>
        <v>0</v>
      </c>
      <c r="AO223" s="12">
        <f t="shared" si="341"/>
        <v>0</v>
      </c>
      <c r="AP223" s="12">
        <f t="shared" si="341"/>
        <v>0</v>
      </c>
      <c r="AQ223" s="12">
        <f t="shared" si="341"/>
        <v>0</v>
      </c>
      <c r="AR223" s="12">
        <f t="shared" si="341"/>
        <v>0</v>
      </c>
      <c r="AS223" s="12">
        <f t="shared" si="341"/>
        <v>0</v>
      </c>
      <c r="AT223" s="12">
        <f t="shared" si="341"/>
        <v>0</v>
      </c>
      <c r="AU223" s="12">
        <f t="shared" si="341"/>
        <v>0</v>
      </c>
      <c r="AV223" s="12">
        <f t="shared" si="341"/>
        <v>0</v>
      </c>
      <c r="AW223" s="12">
        <f t="shared" si="341"/>
        <v>0</v>
      </c>
      <c r="AX223" s="12">
        <f t="shared" si="341"/>
        <v>0</v>
      </c>
      <c r="AY223" s="12">
        <f t="shared" si="341"/>
        <v>0</v>
      </c>
      <c r="AZ223" s="12">
        <f t="shared" si="341"/>
        <v>0</v>
      </c>
      <c r="BA223" s="12">
        <f t="shared" si="341"/>
        <v>0</v>
      </c>
      <c r="BB223" s="12">
        <f t="shared" si="341"/>
        <v>0</v>
      </c>
      <c r="BC223" s="12">
        <f t="shared" si="341"/>
        <v>0</v>
      </c>
      <c r="BD223" s="12">
        <f t="shared" si="341"/>
        <v>0</v>
      </c>
      <c r="BE223" s="12">
        <f t="shared" si="341"/>
        <v>0</v>
      </c>
    </row>
    <row r="224" spans="1:57" x14ac:dyDescent="0.25">
      <c r="E224" s="12" t="s">
        <v>455</v>
      </c>
      <c r="G224" s="12" t="str">
        <f xml:space="preserve"> SMU</f>
        <v>$ 000s</v>
      </c>
      <c r="H224" s="12">
        <f xml:space="preserve"> SUM(J224:BE224)</f>
        <v>2421.2993055623165</v>
      </c>
      <c r="J224" s="12">
        <f t="shared" ref="J224:K224" si="342" xml:space="preserve"> SUMIF($J222:$BE222, J221, $J223:$BE223)</f>
        <v>0</v>
      </c>
      <c r="K224" s="12">
        <f t="shared" si="342"/>
        <v>0</v>
      </c>
      <c r="L224" s="12">
        <f t="shared" ref="L224:BE224" si="343" xml:space="preserve"> SUMIF($J222:$BE222, L221, $J223:$BE223)</f>
        <v>1200</v>
      </c>
      <c r="M224" s="12">
        <f t="shared" si="343"/>
        <v>75</v>
      </c>
      <c r="N224" s="12">
        <f t="shared" si="343"/>
        <v>75</v>
      </c>
      <c r="O224" s="12">
        <f t="shared" si="343"/>
        <v>102.41010038576997</v>
      </c>
      <c r="P224" s="12">
        <f t="shared" si="343"/>
        <v>208.6494368303718</v>
      </c>
      <c r="Q224" s="12">
        <f t="shared" si="343"/>
        <v>322.87334847901099</v>
      </c>
      <c r="R224" s="12">
        <f t="shared" si="343"/>
        <v>437.36641986716393</v>
      </c>
      <c r="S224" s="12">
        <f t="shared" si="343"/>
        <v>0</v>
      </c>
      <c r="T224" s="12">
        <f t="shared" si="343"/>
        <v>0</v>
      </c>
      <c r="U224" s="12">
        <f t="shared" si="343"/>
        <v>0</v>
      </c>
      <c r="V224" s="12">
        <f t="shared" si="343"/>
        <v>0</v>
      </c>
      <c r="W224" s="12">
        <f t="shared" si="343"/>
        <v>0</v>
      </c>
      <c r="X224" s="12">
        <f t="shared" si="343"/>
        <v>0</v>
      </c>
      <c r="Y224" s="12">
        <f t="shared" si="343"/>
        <v>0</v>
      </c>
      <c r="Z224" s="12">
        <f t="shared" si="343"/>
        <v>0</v>
      </c>
      <c r="AA224" s="12">
        <f t="shared" si="343"/>
        <v>0</v>
      </c>
      <c r="AB224" s="12">
        <f t="shared" si="343"/>
        <v>0</v>
      </c>
      <c r="AC224" s="12">
        <f t="shared" si="343"/>
        <v>0</v>
      </c>
      <c r="AD224" s="12">
        <f t="shared" si="343"/>
        <v>0</v>
      </c>
      <c r="AE224" s="12">
        <f t="shared" si="343"/>
        <v>0</v>
      </c>
      <c r="AF224" s="12">
        <f t="shared" si="343"/>
        <v>0</v>
      </c>
      <c r="AG224" s="12">
        <f t="shared" si="343"/>
        <v>0</v>
      </c>
      <c r="AH224" s="12">
        <f t="shared" si="343"/>
        <v>0</v>
      </c>
      <c r="AI224" s="12">
        <f t="shared" si="343"/>
        <v>0</v>
      </c>
      <c r="AJ224" s="12">
        <f t="shared" si="343"/>
        <v>0</v>
      </c>
      <c r="AK224" s="12">
        <f t="shared" si="343"/>
        <v>0</v>
      </c>
      <c r="AL224" s="12">
        <f t="shared" si="343"/>
        <v>0</v>
      </c>
      <c r="AM224" s="12">
        <f t="shared" si="343"/>
        <v>0</v>
      </c>
      <c r="AN224" s="12">
        <f t="shared" si="343"/>
        <v>0</v>
      </c>
      <c r="AO224" s="12">
        <f t="shared" si="343"/>
        <v>0</v>
      </c>
      <c r="AP224" s="12">
        <f t="shared" si="343"/>
        <v>0</v>
      </c>
      <c r="AQ224" s="12">
        <f t="shared" si="343"/>
        <v>0</v>
      </c>
      <c r="AR224" s="12">
        <f t="shared" si="343"/>
        <v>0</v>
      </c>
      <c r="AS224" s="12">
        <f t="shared" si="343"/>
        <v>0</v>
      </c>
      <c r="AT224" s="12">
        <f t="shared" si="343"/>
        <v>0</v>
      </c>
      <c r="AU224" s="12">
        <f t="shared" si="343"/>
        <v>0</v>
      </c>
      <c r="AV224" s="12">
        <f t="shared" si="343"/>
        <v>0</v>
      </c>
      <c r="AW224" s="12">
        <f t="shared" si="343"/>
        <v>0</v>
      </c>
      <c r="AX224" s="12">
        <f t="shared" si="343"/>
        <v>0</v>
      </c>
      <c r="AY224" s="12">
        <f t="shared" si="343"/>
        <v>0</v>
      </c>
      <c r="AZ224" s="12">
        <f t="shared" si="343"/>
        <v>0</v>
      </c>
      <c r="BA224" s="12">
        <f t="shared" si="343"/>
        <v>0</v>
      </c>
      <c r="BB224" s="12">
        <f t="shared" si="343"/>
        <v>0</v>
      </c>
      <c r="BC224" s="12">
        <f t="shared" si="343"/>
        <v>0</v>
      </c>
      <c r="BD224" s="12">
        <f t="shared" si="343"/>
        <v>0</v>
      </c>
      <c r="BE224" s="12">
        <f t="shared" si="343"/>
        <v>0</v>
      </c>
    </row>
    <row r="225" spans="1:57" s="199" customFormat="1" x14ac:dyDescent="0.25">
      <c r="A225" s="147"/>
      <c r="B225" s="147"/>
      <c r="C225" s="148"/>
      <c r="D225" s="149"/>
      <c r="E225" s="198" t="str">
        <f xml:space="preserve"> LEFT(E224, LEN(E224) - 4)</f>
        <v>Financing fees</v>
      </c>
      <c r="F225" s="198"/>
      <c r="G225" s="198" t="str">
        <f xml:space="preserve"> SMU</f>
        <v>$ 000s</v>
      </c>
      <c r="H225" s="198">
        <f xml:space="preserve"> SUM(J225:BE225)</f>
        <v>-2421.2993055623165</v>
      </c>
      <c r="I225" s="150"/>
      <c r="J225" s="198">
        <f t="shared" ref="J225:K225" si="344" xml:space="preserve"> -1 * J224</f>
        <v>0</v>
      </c>
      <c r="K225" s="198">
        <f t="shared" si="344"/>
        <v>0</v>
      </c>
      <c r="L225" s="198">
        <f t="shared" ref="L225:BE225" si="345" xml:space="preserve"> -1 * L224</f>
        <v>-1200</v>
      </c>
      <c r="M225" s="198">
        <f t="shared" si="345"/>
        <v>-75</v>
      </c>
      <c r="N225" s="198">
        <f t="shared" si="345"/>
        <v>-75</v>
      </c>
      <c r="O225" s="198">
        <f t="shared" si="345"/>
        <v>-102.41010038576997</v>
      </c>
      <c r="P225" s="198">
        <f t="shared" si="345"/>
        <v>-208.6494368303718</v>
      </c>
      <c r="Q225" s="198">
        <f t="shared" si="345"/>
        <v>-322.87334847901099</v>
      </c>
      <c r="R225" s="198">
        <f t="shared" si="345"/>
        <v>-437.36641986716393</v>
      </c>
      <c r="S225" s="198">
        <f t="shared" si="345"/>
        <v>0</v>
      </c>
      <c r="T225" s="198">
        <f t="shared" si="345"/>
        <v>0</v>
      </c>
      <c r="U225" s="198">
        <f t="shared" si="345"/>
        <v>0</v>
      </c>
      <c r="V225" s="198">
        <f t="shared" si="345"/>
        <v>0</v>
      </c>
      <c r="W225" s="198">
        <f t="shared" si="345"/>
        <v>0</v>
      </c>
      <c r="X225" s="198">
        <f t="shared" si="345"/>
        <v>0</v>
      </c>
      <c r="Y225" s="198">
        <f t="shared" si="345"/>
        <v>0</v>
      </c>
      <c r="Z225" s="198">
        <f t="shared" si="345"/>
        <v>0</v>
      </c>
      <c r="AA225" s="198">
        <f t="shared" si="345"/>
        <v>0</v>
      </c>
      <c r="AB225" s="198">
        <f t="shared" si="345"/>
        <v>0</v>
      </c>
      <c r="AC225" s="198">
        <f t="shared" si="345"/>
        <v>0</v>
      </c>
      <c r="AD225" s="198">
        <f t="shared" si="345"/>
        <v>0</v>
      </c>
      <c r="AE225" s="198">
        <f t="shared" si="345"/>
        <v>0</v>
      </c>
      <c r="AF225" s="198">
        <f t="shared" si="345"/>
        <v>0</v>
      </c>
      <c r="AG225" s="198">
        <f t="shared" si="345"/>
        <v>0</v>
      </c>
      <c r="AH225" s="198">
        <f t="shared" si="345"/>
        <v>0</v>
      </c>
      <c r="AI225" s="198">
        <f t="shared" si="345"/>
        <v>0</v>
      </c>
      <c r="AJ225" s="198">
        <f t="shared" si="345"/>
        <v>0</v>
      </c>
      <c r="AK225" s="198">
        <f t="shared" si="345"/>
        <v>0</v>
      </c>
      <c r="AL225" s="198">
        <f t="shared" si="345"/>
        <v>0</v>
      </c>
      <c r="AM225" s="198">
        <f t="shared" si="345"/>
        <v>0</v>
      </c>
      <c r="AN225" s="198">
        <f t="shared" si="345"/>
        <v>0</v>
      </c>
      <c r="AO225" s="198">
        <f t="shared" si="345"/>
        <v>0</v>
      </c>
      <c r="AP225" s="198">
        <f t="shared" si="345"/>
        <v>0</v>
      </c>
      <c r="AQ225" s="198">
        <f t="shared" si="345"/>
        <v>0</v>
      </c>
      <c r="AR225" s="198">
        <f t="shared" si="345"/>
        <v>0</v>
      </c>
      <c r="AS225" s="198">
        <f t="shared" si="345"/>
        <v>0</v>
      </c>
      <c r="AT225" s="198">
        <f t="shared" si="345"/>
        <v>0</v>
      </c>
      <c r="AU225" s="198">
        <f t="shared" si="345"/>
        <v>0</v>
      </c>
      <c r="AV225" s="198">
        <f t="shared" si="345"/>
        <v>0</v>
      </c>
      <c r="AW225" s="198">
        <f t="shared" si="345"/>
        <v>0</v>
      </c>
      <c r="AX225" s="198">
        <f t="shared" si="345"/>
        <v>0</v>
      </c>
      <c r="AY225" s="198">
        <f t="shared" si="345"/>
        <v>0</v>
      </c>
      <c r="AZ225" s="198">
        <f t="shared" si="345"/>
        <v>0</v>
      </c>
      <c r="BA225" s="198">
        <f t="shared" si="345"/>
        <v>0</v>
      </c>
      <c r="BB225" s="198">
        <f t="shared" si="345"/>
        <v>0</v>
      </c>
      <c r="BC225" s="198">
        <f t="shared" si="345"/>
        <v>0</v>
      </c>
      <c r="BD225" s="198">
        <f t="shared" si="345"/>
        <v>0</v>
      </c>
      <c r="BE225" s="198">
        <f t="shared" si="345"/>
        <v>0</v>
      </c>
    </row>
    <row r="226" spans="1:57" s="199" customFormat="1" x14ac:dyDescent="0.25">
      <c r="A226" s="147"/>
      <c r="B226" s="147"/>
      <c r="C226" s="148"/>
      <c r="D226" s="149"/>
      <c r="E226" s="198"/>
      <c r="F226" s="198"/>
      <c r="G226" s="198"/>
      <c r="H226" s="198"/>
      <c r="I226" s="150"/>
      <c r="J226" s="198"/>
      <c r="K226" s="198"/>
      <c r="L226" s="198"/>
      <c r="M226" s="198"/>
      <c r="N226" s="198"/>
      <c r="O226" s="198"/>
      <c r="P226" s="198"/>
      <c r="Q226" s="198"/>
      <c r="R226" s="198"/>
      <c r="S226" s="198"/>
      <c r="T226" s="198"/>
      <c r="U226" s="198"/>
      <c r="V226" s="198"/>
      <c r="W226" s="198"/>
      <c r="X226" s="198"/>
      <c r="Y226" s="198"/>
      <c r="Z226" s="198"/>
      <c r="AA226" s="198"/>
      <c r="AB226" s="198"/>
      <c r="AC226" s="198"/>
      <c r="AD226" s="198"/>
      <c r="AE226" s="198"/>
      <c r="AF226" s="198"/>
      <c r="AG226" s="198"/>
      <c r="AH226" s="198"/>
      <c r="AI226" s="198"/>
      <c r="AJ226" s="198"/>
      <c r="AK226" s="198"/>
      <c r="AL226" s="198"/>
      <c r="AM226" s="198"/>
      <c r="AN226" s="198"/>
      <c r="AO226" s="198"/>
      <c r="AP226" s="198"/>
      <c r="AQ226" s="198"/>
      <c r="AR226" s="198"/>
      <c r="AS226" s="198"/>
      <c r="AT226" s="198"/>
      <c r="AU226" s="198"/>
      <c r="AV226" s="198"/>
      <c r="AW226" s="198"/>
      <c r="AX226" s="198"/>
      <c r="AY226" s="198"/>
      <c r="AZ226" s="198"/>
      <c r="BA226" s="198"/>
      <c r="BB226" s="198"/>
      <c r="BC226" s="198"/>
      <c r="BD226" s="198"/>
      <c r="BE226" s="198"/>
    </row>
    <row r="227" spans="1:57" x14ac:dyDescent="0.25">
      <c r="E227" s="648" t="str">
        <f xml:space="preserve"> Time!E$10</f>
        <v>Model column counter</v>
      </c>
      <c r="F227" s="648">
        <f xml:space="preserve"> Time!F$10</f>
        <v>0</v>
      </c>
      <c r="G227" s="648" t="str">
        <f xml:space="preserve"> Time!G$10</f>
        <v>counter</v>
      </c>
      <c r="H227" s="648">
        <f xml:space="preserve"> Time!H$10</f>
        <v>0</v>
      </c>
      <c r="I227" s="648">
        <f xml:space="preserve"> Time!I$10</f>
        <v>0</v>
      </c>
      <c r="J227" s="648">
        <f xml:space="preserve"> Time!J$10</f>
        <v>1</v>
      </c>
      <c r="K227" s="648">
        <f xml:space="preserve"> Time!K$10</f>
        <v>2</v>
      </c>
      <c r="L227" s="648">
        <f xml:space="preserve"> Time!L$10</f>
        <v>3</v>
      </c>
      <c r="M227" s="648">
        <f xml:space="preserve"> Time!M$10</f>
        <v>4</v>
      </c>
      <c r="N227" s="648">
        <f xml:space="preserve"> Time!N$10</f>
        <v>5</v>
      </c>
      <c r="O227" s="648">
        <f xml:space="preserve"> Time!O$10</f>
        <v>6</v>
      </c>
      <c r="P227" s="648">
        <f xml:space="preserve"> Time!P$10</f>
        <v>7</v>
      </c>
      <c r="Q227" s="648">
        <f xml:space="preserve"> Time!Q$10</f>
        <v>8</v>
      </c>
      <c r="R227" s="648">
        <f xml:space="preserve"> Time!R$10</f>
        <v>9</v>
      </c>
      <c r="S227" s="648">
        <f xml:space="preserve"> Time!S$10</f>
        <v>10</v>
      </c>
      <c r="T227" s="648">
        <f xml:space="preserve"> Time!T$10</f>
        <v>11</v>
      </c>
      <c r="U227" s="648">
        <f xml:space="preserve"> Time!U$10</f>
        <v>12</v>
      </c>
      <c r="V227" s="648">
        <f xml:space="preserve"> Time!V$10</f>
        <v>13</v>
      </c>
      <c r="W227" s="648">
        <f xml:space="preserve"> Time!W$10</f>
        <v>14</v>
      </c>
      <c r="X227" s="648">
        <f xml:space="preserve"> Time!X$10</f>
        <v>15</v>
      </c>
      <c r="Y227" s="648">
        <f xml:space="preserve"> Time!Y$10</f>
        <v>16</v>
      </c>
      <c r="Z227" s="648">
        <f xml:space="preserve"> Time!Z$10</f>
        <v>17</v>
      </c>
      <c r="AA227" s="648">
        <f xml:space="preserve"> Time!AA$10</f>
        <v>18</v>
      </c>
      <c r="AB227" s="648">
        <f xml:space="preserve"> Time!AB$10</f>
        <v>19</v>
      </c>
      <c r="AC227" s="648">
        <f xml:space="preserve"> Time!AC$10</f>
        <v>20</v>
      </c>
      <c r="AD227" s="648">
        <f xml:space="preserve"> Time!AD$10</f>
        <v>21</v>
      </c>
      <c r="AE227" s="648">
        <f xml:space="preserve"> Time!AE$10</f>
        <v>22</v>
      </c>
      <c r="AF227" s="648">
        <f xml:space="preserve"> Time!AF$10</f>
        <v>23</v>
      </c>
      <c r="AG227" s="648">
        <f xml:space="preserve"> Time!AG$10</f>
        <v>24</v>
      </c>
      <c r="AH227" s="648">
        <f xml:space="preserve"> Time!AH$10</f>
        <v>25</v>
      </c>
      <c r="AI227" s="648">
        <f xml:space="preserve"> Time!AI$10</f>
        <v>26</v>
      </c>
      <c r="AJ227" s="648">
        <f xml:space="preserve"> Time!AJ$10</f>
        <v>27</v>
      </c>
      <c r="AK227" s="648">
        <f xml:space="preserve"> Time!AK$10</f>
        <v>28</v>
      </c>
      <c r="AL227" s="648">
        <f xml:space="preserve"> Time!AL$10</f>
        <v>29</v>
      </c>
      <c r="AM227" s="648">
        <f xml:space="preserve"> Time!AM$10</f>
        <v>30</v>
      </c>
      <c r="AN227" s="648">
        <f xml:space="preserve"> Time!AN$10</f>
        <v>31</v>
      </c>
      <c r="AO227" s="648">
        <f xml:space="preserve"> Time!AO$10</f>
        <v>32</v>
      </c>
      <c r="AP227" s="648">
        <f xml:space="preserve"> Time!AP$10</f>
        <v>33</v>
      </c>
      <c r="AQ227" s="648">
        <f xml:space="preserve"> Time!AQ$10</f>
        <v>34</v>
      </c>
      <c r="AR227" s="648">
        <f xml:space="preserve"> Time!AR$10</f>
        <v>35</v>
      </c>
      <c r="AS227" s="648">
        <f xml:space="preserve"> Time!AS$10</f>
        <v>36</v>
      </c>
      <c r="AT227" s="648">
        <f xml:space="preserve"> Time!AT$10</f>
        <v>37</v>
      </c>
      <c r="AU227" s="648">
        <f xml:space="preserve"> Time!AU$10</f>
        <v>38</v>
      </c>
      <c r="AV227" s="648">
        <f xml:space="preserve"> Time!AV$10</f>
        <v>39</v>
      </c>
      <c r="AW227" s="648">
        <f xml:space="preserve"> Time!AW$10</f>
        <v>40</v>
      </c>
      <c r="AX227" s="648">
        <f xml:space="preserve"> Time!AX$10</f>
        <v>41</v>
      </c>
      <c r="AY227" s="648">
        <f xml:space="preserve"> Time!AY$10</f>
        <v>42</v>
      </c>
      <c r="AZ227" s="648">
        <f xml:space="preserve"> Time!AZ$10</f>
        <v>43</v>
      </c>
      <c r="BA227" s="648">
        <f xml:space="preserve"> Time!BA$10</f>
        <v>44</v>
      </c>
      <c r="BB227" s="648">
        <f xml:space="preserve"> Time!BB$10</f>
        <v>45</v>
      </c>
      <c r="BC227" s="648">
        <f xml:space="preserve"> Time!BC$10</f>
        <v>46</v>
      </c>
      <c r="BD227" s="648">
        <f xml:space="preserve"> Time!BD$10</f>
        <v>47</v>
      </c>
      <c r="BE227" s="648">
        <f xml:space="preserve"> Time!BE$10</f>
        <v>48</v>
      </c>
    </row>
    <row r="228" spans="1:57" x14ac:dyDescent="0.25">
      <c r="E228" s="197" t="str">
        <f xml:space="preserve"> ConTime!E$56</f>
        <v>Model ops period counter - m</v>
      </c>
      <c r="F228" s="197">
        <f xml:space="preserve"> ConTime!F$56</f>
        <v>0</v>
      </c>
      <c r="G228" s="197" t="str">
        <f xml:space="preserve"> ConTime!G$56</f>
        <v>counter</v>
      </c>
      <c r="H228" s="197">
        <f xml:space="preserve"> ConTime!H$56</f>
        <v>0</v>
      </c>
      <c r="I228" s="197">
        <f xml:space="preserve"> ConTime!I$56</f>
        <v>0</v>
      </c>
      <c r="J228" s="197">
        <f xml:space="preserve"> ConTime!J$56</f>
        <v>1</v>
      </c>
      <c r="K228" s="197">
        <f xml:space="preserve"> ConTime!K$56</f>
        <v>1</v>
      </c>
      <c r="L228" s="197">
        <f xml:space="preserve"> ConTime!L$56</f>
        <v>1</v>
      </c>
      <c r="M228" s="197">
        <f xml:space="preserve"> ConTime!M$56</f>
        <v>2</v>
      </c>
      <c r="N228" s="197">
        <f xml:space="preserve"> ConTime!N$56</f>
        <v>2</v>
      </c>
      <c r="O228" s="197">
        <f xml:space="preserve"> ConTime!O$56</f>
        <v>2</v>
      </c>
      <c r="P228" s="197">
        <f xml:space="preserve"> ConTime!P$56</f>
        <v>3</v>
      </c>
      <c r="Q228" s="197">
        <f xml:space="preserve"> ConTime!Q$56</f>
        <v>3</v>
      </c>
      <c r="R228" s="197">
        <f xml:space="preserve"> ConTime!R$56</f>
        <v>3</v>
      </c>
      <c r="S228" s="197">
        <f xml:space="preserve"> ConTime!S$56</f>
        <v>4</v>
      </c>
      <c r="T228" s="197">
        <f xml:space="preserve"> ConTime!T$56</f>
        <v>4</v>
      </c>
      <c r="U228" s="197">
        <f xml:space="preserve"> ConTime!U$56</f>
        <v>4</v>
      </c>
      <c r="V228" s="197">
        <f xml:space="preserve"> ConTime!V$56</f>
        <v>5</v>
      </c>
      <c r="W228" s="197">
        <f xml:space="preserve"> ConTime!W$56</f>
        <v>5</v>
      </c>
      <c r="X228" s="197">
        <f xml:space="preserve"> ConTime!X$56</f>
        <v>5</v>
      </c>
      <c r="Y228" s="197">
        <f xml:space="preserve"> ConTime!Y$56</f>
        <v>6</v>
      </c>
      <c r="Z228" s="197">
        <f xml:space="preserve"> ConTime!Z$56</f>
        <v>6</v>
      </c>
      <c r="AA228" s="197">
        <f xml:space="preserve"> ConTime!AA$56</f>
        <v>6</v>
      </c>
      <c r="AB228" s="197">
        <f xml:space="preserve"> ConTime!AB$56</f>
        <v>7</v>
      </c>
      <c r="AC228" s="197">
        <f xml:space="preserve"> ConTime!AC$56</f>
        <v>7</v>
      </c>
      <c r="AD228" s="197">
        <f xml:space="preserve"> ConTime!AD$56</f>
        <v>7</v>
      </c>
      <c r="AE228" s="197">
        <f xml:space="preserve"> ConTime!AE$56</f>
        <v>8</v>
      </c>
      <c r="AF228" s="197">
        <f xml:space="preserve"> ConTime!AF$56</f>
        <v>8</v>
      </c>
      <c r="AG228" s="197">
        <f xml:space="preserve"> ConTime!AG$56</f>
        <v>8</v>
      </c>
      <c r="AH228" s="197">
        <f xml:space="preserve"> ConTime!AH$56</f>
        <v>9</v>
      </c>
      <c r="AI228" s="197">
        <f xml:space="preserve"> ConTime!AI$56</f>
        <v>9</v>
      </c>
      <c r="AJ228" s="197">
        <f xml:space="preserve"> ConTime!AJ$56</f>
        <v>9</v>
      </c>
      <c r="AK228" s="197">
        <f xml:space="preserve"> ConTime!AK$56</f>
        <v>10</v>
      </c>
      <c r="AL228" s="197">
        <f xml:space="preserve"> ConTime!AL$56</f>
        <v>10</v>
      </c>
      <c r="AM228" s="197">
        <f xml:space="preserve"> ConTime!AM$56</f>
        <v>10</v>
      </c>
      <c r="AN228" s="197">
        <f xml:space="preserve"> ConTime!AN$56</f>
        <v>11</v>
      </c>
      <c r="AO228" s="197">
        <f xml:space="preserve"> ConTime!AO$56</f>
        <v>11</v>
      </c>
      <c r="AP228" s="197">
        <f xml:space="preserve"> ConTime!AP$56</f>
        <v>11</v>
      </c>
      <c r="AQ228" s="197">
        <f xml:space="preserve"> ConTime!AQ$56</f>
        <v>12</v>
      </c>
      <c r="AR228" s="197">
        <f xml:space="preserve"> ConTime!AR$56</f>
        <v>12</v>
      </c>
      <c r="AS228" s="197">
        <f xml:space="preserve"> ConTime!AS$56</f>
        <v>12</v>
      </c>
      <c r="AT228" s="197">
        <f xml:space="preserve"> ConTime!AT$56</f>
        <v>13</v>
      </c>
      <c r="AU228" s="197">
        <f xml:space="preserve"> ConTime!AU$56</f>
        <v>13</v>
      </c>
      <c r="AV228" s="197">
        <f xml:space="preserve"> ConTime!AV$56</f>
        <v>13</v>
      </c>
      <c r="AW228" s="197">
        <f xml:space="preserve"> ConTime!AW$56</f>
        <v>14</v>
      </c>
      <c r="AX228" s="197">
        <f xml:space="preserve"> ConTime!AX$56</f>
        <v>14</v>
      </c>
      <c r="AY228" s="197">
        <f xml:space="preserve"> ConTime!AY$56</f>
        <v>14</v>
      </c>
      <c r="AZ228" s="197">
        <f xml:space="preserve"> ConTime!AZ$56</f>
        <v>15</v>
      </c>
      <c r="BA228" s="197">
        <f xml:space="preserve"> ConTime!BA$56</f>
        <v>15</v>
      </c>
      <c r="BB228" s="197">
        <f xml:space="preserve"> ConTime!BB$56</f>
        <v>15</v>
      </c>
      <c r="BC228" s="197">
        <f xml:space="preserve"> ConTime!BC$56</f>
        <v>16</v>
      </c>
      <c r="BD228" s="197">
        <f xml:space="preserve"> ConTime!BD$56</f>
        <v>16</v>
      </c>
      <c r="BE228" s="197">
        <f xml:space="preserve"> ConTime!BE$56</f>
        <v>16</v>
      </c>
    </row>
    <row r="229" spans="1:57" x14ac:dyDescent="0.25">
      <c r="E229" s="12" t="str">
        <f t="shared" ref="E229:BE229" si="346" xml:space="preserve"> E$40</f>
        <v>Share capital drawdown - m</v>
      </c>
      <c r="F229" s="12">
        <f t="shared" si="346"/>
        <v>0</v>
      </c>
      <c r="G229" s="12" t="str">
        <f t="shared" si="346"/>
        <v>$ 000s</v>
      </c>
      <c r="H229" s="12">
        <f t="shared" si="346"/>
        <v>100</v>
      </c>
      <c r="I229" s="12">
        <f t="shared" si="346"/>
        <v>0</v>
      </c>
      <c r="J229" s="12">
        <f t="shared" si="346"/>
        <v>0</v>
      </c>
      <c r="K229" s="12">
        <f t="shared" si="346"/>
        <v>0</v>
      </c>
      <c r="L229" s="12">
        <f t="shared" si="346"/>
        <v>0</v>
      </c>
      <c r="M229" s="12">
        <f t="shared" si="346"/>
        <v>0</v>
      </c>
      <c r="N229" s="12">
        <f t="shared" si="346"/>
        <v>0</v>
      </c>
      <c r="O229" s="12">
        <f t="shared" si="346"/>
        <v>0</v>
      </c>
      <c r="P229" s="12">
        <f t="shared" si="346"/>
        <v>0</v>
      </c>
      <c r="Q229" s="12">
        <f t="shared" si="346"/>
        <v>0</v>
      </c>
      <c r="R229" s="12">
        <f t="shared" si="346"/>
        <v>100</v>
      </c>
      <c r="S229" s="12">
        <f t="shared" si="346"/>
        <v>0</v>
      </c>
      <c r="T229" s="12">
        <f t="shared" si="346"/>
        <v>0</v>
      </c>
      <c r="U229" s="12">
        <f t="shared" si="346"/>
        <v>0</v>
      </c>
      <c r="V229" s="12">
        <f t="shared" si="346"/>
        <v>0</v>
      </c>
      <c r="W229" s="12">
        <f t="shared" si="346"/>
        <v>0</v>
      </c>
      <c r="X229" s="12">
        <f t="shared" si="346"/>
        <v>0</v>
      </c>
      <c r="Y229" s="12">
        <f t="shared" si="346"/>
        <v>0</v>
      </c>
      <c r="Z229" s="12">
        <f t="shared" si="346"/>
        <v>0</v>
      </c>
      <c r="AA229" s="12">
        <f t="shared" si="346"/>
        <v>0</v>
      </c>
      <c r="AB229" s="12">
        <f t="shared" si="346"/>
        <v>0</v>
      </c>
      <c r="AC229" s="12">
        <f t="shared" si="346"/>
        <v>0</v>
      </c>
      <c r="AD229" s="12">
        <f t="shared" si="346"/>
        <v>0</v>
      </c>
      <c r="AE229" s="12">
        <f t="shared" si="346"/>
        <v>0</v>
      </c>
      <c r="AF229" s="12">
        <f t="shared" si="346"/>
        <v>0</v>
      </c>
      <c r="AG229" s="12">
        <f t="shared" si="346"/>
        <v>0</v>
      </c>
      <c r="AH229" s="12">
        <f t="shared" si="346"/>
        <v>0</v>
      </c>
      <c r="AI229" s="12">
        <f t="shared" si="346"/>
        <v>0</v>
      </c>
      <c r="AJ229" s="12">
        <f t="shared" si="346"/>
        <v>0</v>
      </c>
      <c r="AK229" s="12">
        <f t="shared" si="346"/>
        <v>0</v>
      </c>
      <c r="AL229" s="12">
        <f t="shared" si="346"/>
        <v>0</v>
      </c>
      <c r="AM229" s="12">
        <f t="shared" si="346"/>
        <v>0</v>
      </c>
      <c r="AN229" s="12">
        <f t="shared" si="346"/>
        <v>0</v>
      </c>
      <c r="AO229" s="12">
        <f t="shared" si="346"/>
        <v>0</v>
      </c>
      <c r="AP229" s="12">
        <f t="shared" si="346"/>
        <v>0</v>
      </c>
      <c r="AQ229" s="12">
        <f t="shared" si="346"/>
        <v>0</v>
      </c>
      <c r="AR229" s="12">
        <f t="shared" si="346"/>
        <v>0</v>
      </c>
      <c r="AS229" s="12">
        <f t="shared" si="346"/>
        <v>0</v>
      </c>
      <c r="AT229" s="12">
        <f t="shared" si="346"/>
        <v>0</v>
      </c>
      <c r="AU229" s="12">
        <f t="shared" si="346"/>
        <v>0</v>
      </c>
      <c r="AV229" s="12">
        <f t="shared" si="346"/>
        <v>0</v>
      </c>
      <c r="AW229" s="12">
        <f t="shared" si="346"/>
        <v>0</v>
      </c>
      <c r="AX229" s="12">
        <f t="shared" si="346"/>
        <v>0</v>
      </c>
      <c r="AY229" s="12">
        <f t="shared" si="346"/>
        <v>0</v>
      </c>
      <c r="AZ229" s="12">
        <f t="shared" si="346"/>
        <v>0</v>
      </c>
      <c r="BA229" s="12">
        <f t="shared" si="346"/>
        <v>0</v>
      </c>
      <c r="BB229" s="12">
        <f t="shared" si="346"/>
        <v>0</v>
      </c>
      <c r="BC229" s="12">
        <f t="shared" si="346"/>
        <v>0</v>
      </c>
      <c r="BD229" s="12">
        <f t="shared" si="346"/>
        <v>0</v>
      </c>
      <c r="BE229" s="12">
        <f t="shared" si="346"/>
        <v>0</v>
      </c>
    </row>
    <row r="230" spans="1:57" s="199" customFormat="1" x14ac:dyDescent="0.25">
      <c r="A230" s="147"/>
      <c r="B230" s="147"/>
      <c r="C230" s="148"/>
      <c r="D230" s="149"/>
      <c r="E230" s="198" t="s">
        <v>170</v>
      </c>
      <c r="F230" s="198"/>
      <c r="G230" s="198" t="str">
        <f xml:space="preserve"> SMU</f>
        <v>$ 000s</v>
      </c>
      <c r="H230" s="198">
        <f xml:space="preserve"> SUM(J230:BE230)</f>
        <v>100</v>
      </c>
      <c r="I230" s="150"/>
      <c r="J230" s="198">
        <f t="shared" ref="J230" si="347" xml:space="preserve"> SUMIF($J228:$BE228, J227, $J229:$BE229)</f>
        <v>0</v>
      </c>
      <c r="K230" s="198">
        <f t="shared" ref="K230:BE230" si="348" xml:space="preserve"> SUMIF($J228:$BE228, K227, $J229:$BE229)</f>
        <v>0</v>
      </c>
      <c r="L230" s="198">
        <f t="shared" si="348"/>
        <v>100</v>
      </c>
      <c r="M230" s="198">
        <f t="shared" si="348"/>
        <v>0</v>
      </c>
      <c r="N230" s="198">
        <f t="shared" si="348"/>
        <v>0</v>
      </c>
      <c r="O230" s="198">
        <f t="shared" si="348"/>
        <v>0</v>
      </c>
      <c r="P230" s="198">
        <f t="shared" si="348"/>
        <v>0</v>
      </c>
      <c r="Q230" s="198">
        <f t="shared" si="348"/>
        <v>0</v>
      </c>
      <c r="R230" s="198">
        <f t="shared" si="348"/>
        <v>0</v>
      </c>
      <c r="S230" s="198">
        <f t="shared" si="348"/>
        <v>0</v>
      </c>
      <c r="T230" s="198">
        <f t="shared" si="348"/>
        <v>0</v>
      </c>
      <c r="U230" s="198">
        <f t="shared" si="348"/>
        <v>0</v>
      </c>
      <c r="V230" s="198">
        <f t="shared" si="348"/>
        <v>0</v>
      </c>
      <c r="W230" s="198">
        <f t="shared" si="348"/>
        <v>0</v>
      </c>
      <c r="X230" s="198">
        <f t="shared" si="348"/>
        <v>0</v>
      </c>
      <c r="Y230" s="198">
        <f t="shared" si="348"/>
        <v>0</v>
      </c>
      <c r="Z230" s="198">
        <f t="shared" si="348"/>
        <v>0</v>
      </c>
      <c r="AA230" s="198">
        <f t="shared" si="348"/>
        <v>0</v>
      </c>
      <c r="AB230" s="198">
        <f t="shared" si="348"/>
        <v>0</v>
      </c>
      <c r="AC230" s="198">
        <f t="shared" si="348"/>
        <v>0</v>
      </c>
      <c r="AD230" s="198">
        <f t="shared" si="348"/>
        <v>0</v>
      </c>
      <c r="AE230" s="198">
        <f t="shared" si="348"/>
        <v>0</v>
      </c>
      <c r="AF230" s="198">
        <f t="shared" si="348"/>
        <v>0</v>
      </c>
      <c r="AG230" s="198">
        <f t="shared" si="348"/>
        <v>0</v>
      </c>
      <c r="AH230" s="198">
        <f t="shared" si="348"/>
        <v>0</v>
      </c>
      <c r="AI230" s="198">
        <f t="shared" si="348"/>
        <v>0</v>
      </c>
      <c r="AJ230" s="198">
        <f t="shared" si="348"/>
        <v>0</v>
      </c>
      <c r="AK230" s="198">
        <f t="shared" si="348"/>
        <v>0</v>
      </c>
      <c r="AL230" s="198">
        <f t="shared" si="348"/>
        <v>0</v>
      </c>
      <c r="AM230" s="198">
        <f t="shared" si="348"/>
        <v>0</v>
      </c>
      <c r="AN230" s="198">
        <f t="shared" si="348"/>
        <v>0</v>
      </c>
      <c r="AO230" s="198">
        <f t="shared" si="348"/>
        <v>0</v>
      </c>
      <c r="AP230" s="198">
        <f t="shared" si="348"/>
        <v>0</v>
      </c>
      <c r="AQ230" s="198">
        <f t="shared" si="348"/>
        <v>0</v>
      </c>
      <c r="AR230" s="198">
        <f t="shared" si="348"/>
        <v>0</v>
      </c>
      <c r="AS230" s="198">
        <f t="shared" si="348"/>
        <v>0</v>
      </c>
      <c r="AT230" s="198">
        <f t="shared" si="348"/>
        <v>0</v>
      </c>
      <c r="AU230" s="198">
        <f t="shared" si="348"/>
        <v>0</v>
      </c>
      <c r="AV230" s="198">
        <f t="shared" si="348"/>
        <v>0</v>
      </c>
      <c r="AW230" s="198">
        <f t="shared" si="348"/>
        <v>0</v>
      </c>
      <c r="AX230" s="198">
        <f t="shared" si="348"/>
        <v>0</v>
      </c>
      <c r="AY230" s="198">
        <f t="shared" si="348"/>
        <v>0</v>
      </c>
      <c r="AZ230" s="198">
        <f t="shared" si="348"/>
        <v>0</v>
      </c>
      <c r="BA230" s="198">
        <f t="shared" si="348"/>
        <v>0</v>
      </c>
      <c r="BB230" s="198">
        <f t="shared" si="348"/>
        <v>0</v>
      </c>
      <c r="BC230" s="198">
        <f t="shared" si="348"/>
        <v>0</v>
      </c>
      <c r="BD230" s="198">
        <f t="shared" si="348"/>
        <v>0</v>
      </c>
      <c r="BE230" s="198">
        <f t="shared" si="348"/>
        <v>0</v>
      </c>
    </row>
    <row r="231" spans="1:57" s="199" customFormat="1" x14ac:dyDescent="0.25">
      <c r="A231" s="147"/>
      <c r="B231" s="147"/>
      <c r="C231" s="148"/>
      <c r="D231" s="149"/>
      <c r="E231" s="198"/>
      <c r="F231" s="198"/>
      <c r="G231" s="198"/>
      <c r="H231" s="198"/>
      <c r="I231" s="150"/>
      <c r="J231" s="198"/>
      <c r="K231" s="198"/>
      <c r="L231" s="198"/>
      <c r="M231" s="198"/>
      <c r="N231" s="198"/>
      <c r="O231" s="198"/>
      <c r="P231" s="198"/>
      <c r="Q231" s="198"/>
      <c r="R231" s="198"/>
      <c r="S231" s="198"/>
      <c r="T231" s="198"/>
      <c r="U231" s="198"/>
      <c r="V231" s="198"/>
      <c r="W231" s="198"/>
      <c r="X231" s="198"/>
      <c r="Y231" s="198"/>
      <c r="Z231" s="198"/>
      <c r="AA231" s="198"/>
      <c r="AB231" s="198"/>
      <c r="AC231" s="198"/>
      <c r="AD231" s="198"/>
      <c r="AE231" s="198"/>
      <c r="AF231" s="198"/>
      <c r="AG231" s="198"/>
      <c r="AH231" s="198"/>
      <c r="AI231" s="198"/>
      <c r="AJ231" s="198"/>
      <c r="AK231" s="198"/>
      <c r="AL231" s="198"/>
      <c r="AM231" s="198"/>
      <c r="AN231" s="198"/>
      <c r="AO231" s="198"/>
      <c r="AP231" s="198"/>
      <c r="AQ231" s="198"/>
      <c r="AR231" s="198"/>
      <c r="AS231" s="198"/>
      <c r="AT231" s="198"/>
      <c r="AU231" s="198"/>
      <c r="AV231" s="198"/>
      <c r="AW231" s="198"/>
      <c r="AX231" s="198"/>
      <c r="AY231" s="198"/>
      <c r="AZ231" s="198"/>
      <c r="BA231" s="198"/>
      <c r="BB231" s="198"/>
      <c r="BC231" s="198"/>
      <c r="BD231" s="198"/>
      <c r="BE231" s="198"/>
    </row>
    <row r="232" spans="1:57" x14ac:dyDescent="0.25">
      <c r="E232" s="648" t="str">
        <f xml:space="preserve"> Time!E$10</f>
        <v>Model column counter</v>
      </c>
      <c r="F232" s="648">
        <f xml:space="preserve"> Time!F$10</f>
        <v>0</v>
      </c>
      <c r="G232" s="648" t="str">
        <f xml:space="preserve"> Time!G$10</f>
        <v>counter</v>
      </c>
      <c r="H232" s="648">
        <f xml:space="preserve"> Time!H$10</f>
        <v>0</v>
      </c>
      <c r="I232" s="648">
        <f xml:space="preserve"> Time!I$10</f>
        <v>0</v>
      </c>
      <c r="J232" s="648">
        <f xml:space="preserve"> Time!J$10</f>
        <v>1</v>
      </c>
      <c r="K232" s="648">
        <f xml:space="preserve"> Time!K$10</f>
        <v>2</v>
      </c>
      <c r="L232" s="648">
        <f xml:space="preserve"> Time!L$10</f>
        <v>3</v>
      </c>
      <c r="M232" s="648">
        <f xml:space="preserve"> Time!M$10</f>
        <v>4</v>
      </c>
      <c r="N232" s="648">
        <f xml:space="preserve"> Time!N$10</f>
        <v>5</v>
      </c>
      <c r="O232" s="648">
        <f xml:space="preserve"> Time!O$10</f>
        <v>6</v>
      </c>
      <c r="P232" s="648">
        <f xml:space="preserve"> Time!P$10</f>
        <v>7</v>
      </c>
      <c r="Q232" s="648">
        <f xml:space="preserve"> Time!Q$10</f>
        <v>8</v>
      </c>
      <c r="R232" s="648">
        <f xml:space="preserve"> Time!R$10</f>
        <v>9</v>
      </c>
      <c r="S232" s="648">
        <f xml:space="preserve"> Time!S$10</f>
        <v>10</v>
      </c>
      <c r="T232" s="648">
        <f xml:space="preserve"> Time!T$10</f>
        <v>11</v>
      </c>
      <c r="U232" s="648">
        <f xml:space="preserve"> Time!U$10</f>
        <v>12</v>
      </c>
      <c r="V232" s="648">
        <f xml:space="preserve"> Time!V$10</f>
        <v>13</v>
      </c>
      <c r="W232" s="648">
        <f xml:space="preserve"> Time!W$10</f>
        <v>14</v>
      </c>
      <c r="X232" s="648">
        <f xml:space="preserve"> Time!X$10</f>
        <v>15</v>
      </c>
      <c r="Y232" s="648">
        <f xml:space="preserve"> Time!Y$10</f>
        <v>16</v>
      </c>
      <c r="Z232" s="648">
        <f xml:space="preserve"> Time!Z$10</f>
        <v>17</v>
      </c>
      <c r="AA232" s="648">
        <f xml:space="preserve"> Time!AA$10</f>
        <v>18</v>
      </c>
      <c r="AB232" s="648">
        <f xml:space="preserve"> Time!AB$10</f>
        <v>19</v>
      </c>
      <c r="AC232" s="648">
        <f xml:space="preserve"> Time!AC$10</f>
        <v>20</v>
      </c>
      <c r="AD232" s="648">
        <f xml:space="preserve"> Time!AD$10</f>
        <v>21</v>
      </c>
      <c r="AE232" s="648">
        <f xml:space="preserve"> Time!AE$10</f>
        <v>22</v>
      </c>
      <c r="AF232" s="648">
        <f xml:space="preserve"> Time!AF$10</f>
        <v>23</v>
      </c>
      <c r="AG232" s="648">
        <f xml:space="preserve"> Time!AG$10</f>
        <v>24</v>
      </c>
      <c r="AH232" s="648">
        <f xml:space="preserve"> Time!AH$10</f>
        <v>25</v>
      </c>
      <c r="AI232" s="648">
        <f xml:space="preserve"> Time!AI$10</f>
        <v>26</v>
      </c>
      <c r="AJ232" s="648">
        <f xml:space="preserve"> Time!AJ$10</f>
        <v>27</v>
      </c>
      <c r="AK232" s="648">
        <f xml:space="preserve"> Time!AK$10</f>
        <v>28</v>
      </c>
      <c r="AL232" s="648">
        <f xml:space="preserve"> Time!AL$10</f>
        <v>29</v>
      </c>
      <c r="AM232" s="648">
        <f xml:space="preserve"> Time!AM$10</f>
        <v>30</v>
      </c>
      <c r="AN232" s="648">
        <f xml:space="preserve"> Time!AN$10</f>
        <v>31</v>
      </c>
      <c r="AO232" s="648">
        <f xml:space="preserve"> Time!AO$10</f>
        <v>32</v>
      </c>
      <c r="AP232" s="648">
        <f xml:space="preserve"> Time!AP$10</f>
        <v>33</v>
      </c>
      <c r="AQ232" s="648">
        <f xml:space="preserve"> Time!AQ$10</f>
        <v>34</v>
      </c>
      <c r="AR232" s="648">
        <f xml:space="preserve"> Time!AR$10</f>
        <v>35</v>
      </c>
      <c r="AS232" s="648">
        <f xml:space="preserve"> Time!AS$10</f>
        <v>36</v>
      </c>
      <c r="AT232" s="648">
        <f xml:space="preserve"> Time!AT$10</f>
        <v>37</v>
      </c>
      <c r="AU232" s="648">
        <f xml:space="preserve"> Time!AU$10</f>
        <v>38</v>
      </c>
      <c r="AV232" s="648">
        <f xml:space="preserve"> Time!AV$10</f>
        <v>39</v>
      </c>
      <c r="AW232" s="648">
        <f xml:space="preserve"> Time!AW$10</f>
        <v>40</v>
      </c>
      <c r="AX232" s="648">
        <f xml:space="preserve"> Time!AX$10</f>
        <v>41</v>
      </c>
      <c r="AY232" s="648">
        <f xml:space="preserve"> Time!AY$10</f>
        <v>42</v>
      </c>
      <c r="AZ232" s="648">
        <f xml:space="preserve"> Time!AZ$10</f>
        <v>43</v>
      </c>
      <c r="BA232" s="648">
        <f xml:space="preserve"> Time!BA$10</f>
        <v>44</v>
      </c>
      <c r="BB232" s="648">
        <f xml:space="preserve"> Time!BB$10</f>
        <v>45</v>
      </c>
      <c r="BC232" s="648">
        <f xml:space="preserve"> Time!BC$10</f>
        <v>46</v>
      </c>
      <c r="BD232" s="648">
        <f xml:space="preserve"> Time!BD$10</f>
        <v>47</v>
      </c>
      <c r="BE232" s="648">
        <f xml:space="preserve"> Time!BE$10</f>
        <v>48</v>
      </c>
    </row>
    <row r="233" spans="1:57" x14ac:dyDescent="0.25">
      <c r="E233" s="197" t="str">
        <f xml:space="preserve"> ConTime!E$56</f>
        <v>Model ops period counter - m</v>
      </c>
      <c r="F233" s="197">
        <f xml:space="preserve"> ConTime!F$56</f>
        <v>0</v>
      </c>
      <c r="G233" s="197" t="str">
        <f xml:space="preserve"> ConTime!G$56</f>
        <v>counter</v>
      </c>
      <c r="H233" s="197">
        <f xml:space="preserve"> ConTime!H$56</f>
        <v>0</v>
      </c>
      <c r="I233" s="197">
        <f xml:space="preserve"> ConTime!I$56</f>
        <v>0</v>
      </c>
      <c r="J233" s="197">
        <f xml:space="preserve"> ConTime!J$56</f>
        <v>1</v>
      </c>
      <c r="K233" s="197">
        <f xml:space="preserve"> ConTime!K$56</f>
        <v>1</v>
      </c>
      <c r="L233" s="197">
        <f xml:space="preserve"> ConTime!L$56</f>
        <v>1</v>
      </c>
      <c r="M233" s="197">
        <f xml:space="preserve"> ConTime!M$56</f>
        <v>2</v>
      </c>
      <c r="N233" s="197">
        <f xml:space="preserve"> ConTime!N$56</f>
        <v>2</v>
      </c>
      <c r="O233" s="197">
        <f xml:space="preserve"> ConTime!O$56</f>
        <v>2</v>
      </c>
      <c r="P233" s="197">
        <f xml:space="preserve"> ConTime!P$56</f>
        <v>3</v>
      </c>
      <c r="Q233" s="197">
        <f xml:space="preserve"> ConTime!Q$56</f>
        <v>3</v>
      </c>
      <c r="R233" s="197">
        <f xml:space="preserve"> ConTime!R$56</f>
        <v>3</v>
      </c>
      <c r="S233" s="197">
        <f xml:space="preserve"> ConTime!S$56</f>
        <v>4</v>
      </c>
      <c r="T233" s="197">
        <f xml:space="preserve"> ConTime!T$56</f>
        <v>4</v>
      </c>
      <c r="U233" s="197">
        <f xml:space="preserve"> ConTime!U$56</f>
        <v>4</v>
      </c>
      <c r="V233" s="197">
        <f xml:space="preserve"> ConTime!V$56</f>
        <v>5</v>
      </c>
      <c r="W233" s="197">
        <f xml:space="preserve"> ConTime!W$56</f>
        <v>5</v>
      </c>
      <c r="X233" s="197">
        <f xml:space="preserve"> ConTime!X$56</f>
        <v>5</v>
      </c>
      <c r="Y233" s="197">
        <f xml:space="preserve"> ConTime!Y$56</f>
        <v>6</v>
      </c>
      <c r="Z233" s="197">
        <f xml:space="preserve"> ConTime!Z$56</f>
        <v>6</v>
      </c>
      <c r="AA233" s="197">
        <f xml:space="preserve"> ConTime!AA$56</f>
        <v>6</v>
      </c>
      <c r="AB233" s="197">
        <f xml:space="preserve"> ConTime!AB$56</f>
        <v>7</v>
      </c>
      <c r="AC233" s="197">
        <f xml:space="preserve"> ConTime!AC$56</f>
        <v>7</v>
      </c>
      <c r="AD233" s="197">
        <f xml:space="preserve"> ConTime!AD$56</f>
        <v>7</v>
      </c>
      <c r="AE233" s="197">
        <f xml:space="preserve"> ConTime!AE$56</f>
        <v>8</v>
      </c>
      <c r="AF233" s="197">
        <f xml:space="preserve"> ConTime!AF$56</f>
        <v>8</v>
      </c>
      <c r="AG233" s="197">
        <f xml:space="preserve"> ConTime!AG$56</f>
        <v>8</v>
      </c>
      <c r="AH233" s="197">
        <f xml:space="preserve"> ConTime!AH$56</f>
        <v>9</v>
      </c>
      <c r="AI233" s="197">
        <f xml:space="preserve"> ConTime!AI$56</f>
        <v>9</v>
      </c>
      <c r="AJ233" s="197">
        <f xml:space="preserve"> ConTime!AJ$56</f>
        <v>9</v>
      </c>
      <c r="AK233" s="197">
        <f xml:space="preserve"> ConTime!AK$56</f>
        <v>10</v>
      </c>
      <c r="AL233" s="197">
        <f xml:space="preserve"> ConTime!AL$56</f>
        <v>10</v>
      </c>
      <c r="AM233" s="197">
        <f xml:space="preserve"> ConTime!AM$56</f>
        <v>10</v>
      </c>
      <c r="AN233" s="197">
        <f xml:space="preserve"> ConTime!AN$56</f>
        <v>11</v>
      </c>
      <c r="AO233" s="197">
        <f xml:space="preserve"> ConTime!AO$56</f>
        <v>11</v>
      </c>
      <c r="AP233" s="197">
        <f xml:space="preserve"> ConTime!AP$56</f>
        <v>11</v>
      </c>
      <c r="AQ233" s="197">
        <f xml:space="preserve"> ConTime!AQ$56</f>
        <v>12</v>
      </c>
      <c r="AR233" s="197">
        <f xml:space="preserve"> ConTime!AR$56</f>
        <v>12</v>
      </c>
      <c r="AS233" s="197">
        <f xml:space="preserve"> ConTime!AS$56</f>
        <v>12</v>
      </c>
      <c r="AT233" s="197">
        <f xml:space="preserve"> ConTime!AT$56</f>
        <v>13</v>
      </c>
      <c r="AU233" s="197">
        <f xml:space="preserve"> ConTime!AU$56</f>
        <v>13</v>
      </c>
      <c r="AV233" s="197">
        <f xml:space="preserve"> ConTime!AV$56</f>
        <v>13</v>
      </c>
      <c r="AW233" s="197">
        <f xml:space="preserve"> ConTime!AW$56</f>
        <v>14</v>
      </c>
      <c r="AX233" s="197">
        <f xml:space="preserve"> ConTime!AX$56</f>
        <v>14</v>
      </c>
      <c r="AY233" s="197">
        <f xml:space="preserve"> ConTime!AY$56</f>
        <v>14</v>
      </c>
      <c r="AZ233" s="197">
        <f xml:space="preserve"> ConTime!AZ$56</f>
        <v>15</v>
      </c>
      <c r="BA233" s="197">
        <f xml:space="preserve"> ConTime!BA$56</f>
        <v>15</v>
      </c>
      <c r="BB233" s="197">
        <f xml:space="preserve"> ConTime!BB$56</f>
        <v>15</v>
      </c>
      <c r="BC233" s="197">
        <f xml:space="preserve"> ConTime!BC$56</f>
        <v>16</v>
      </c>
      <c r="BD233" s="197">
        <f xml:space="preserve"> ConTime!BD$56</f>
        <v>16</v>
      </c>
      <c r="BE233" s="197">
        <f xml:space="preserve"> ConTime!BE$56</f>
        <v>16</v>
      </c>
    </row>
    <row r="234" spans="1:57" x14ac:dyDescent="0.25">
      <c r="E234" s="12" t="str">
        <f t="shared" ref="E234:BE234" si="349" xml:space="preserve"> E$65</f>
        <v>Shareholder loan drawdown - m</v>
      </c>
      <c r="F234" s="12">
        <f t="shared" si="349"/>
        <v>0</v>
      </c>
      <c r="G234" s="12" t="str">
        <f t="shared" si="349"/>
        <v>$ 000s</v>
      </c>
      <c r="H234" s="12">
        <f t="shared" si="349"/>
        <v>34087.329240864208</v>
      </c>
      <c r="I234" s="12">
        <f t="shared" si="349"/>
        <v>0</v>
      </c>
      <c r="J234" s="12">
        <f t="shared" si="349"/>
        <v>0</v>
      </c>
      <c r="K234" s="12">
        <f t="shared" si="349"/>
        <v>0</v>
      </c>
      <c r="L234" s="12">
        <f t="shared" si="349"/>
        <v>0</v>
      </c>
      <c r="M234" s="12">
        <f t="shared" si="349"/>
        <v>0</v>
      </c>
      <c r="N234" s="12">
        <f t="shared" si="349"/>
        <v>0</v>
      </c>
      <c r="O234" s="12">
        <f t="shared" si="349"/>
        <v>0</v>
      </c>
      <c r="P234" s="12">
        <f t="shared" si="349"/>
        <v>0</v>
      </c>
      <c r="Q234" s="12">
        <f t="shared" si="349"/>
        <v>0</v>
      </c>
      <c r="R234" s="12">
        <f t="shared" si="349"/>
        <v>4150</v>
      </c>
      <c r="S234" s="12">
        <f t="shared" si="349"/>
        <v>7685</v>
      </c>
      <c r="T234" s="12">
        <f t="shared" si="349"/>
        <v>4141.25</v>
      </c>
      <c r="U234" s="12">
        <f t="shared" si="349"/>
        <v>4141.25</v>
      </c>
      <c r="V234" s="12">
        <f t="shared" si="349"/>
        <v>4141.25</v>
      </c>
      <c r="W234" s="12">
        <f t="shared" si="349"/>
        <v>4141.25</v>
      </c>
      <c r="X234" s="12">
        <f t="shared" si="349"/>
        <v>4141.25</v>
      </c>
      <c r="Y234" s="12">
        <f t="shared" si="349"/>
        <v>1546.0792408642083</v>
      </c>
      <c r="Z234" s="12">
        <f t="shared" si="349"/>
        <v>0</v>
      </c>
      <c r="AA234" s="12">
        <f t="shared" si="349"/>
        <v>0</v>
      </c>
      <c r="AB234" s="12">
        <f t="shared" si="349"/>
        <v>0</v>
      </c>
      <c r="AC234" s="12">
        <f t="shared" si="349"/>
        <v>0</v>
      </c>
      <c r="AD234" s="12">
        <f t="shared" si="349"/>
        <v>0</v>
      </c>
      <c r="AE234" s="12">
        <f t="shared" si="349"/>
        <v>0</v>
      </c>
      <c r="AF234" s="12">
        <f t="shared" si="349"/>
        <v>0</v>
      </c>
      <c r="AG234" s="12">
        <f t="shared" si="349"/>
        <v>0</v>
      </c>
      <c r="AH234" s="12">
        <f t="shared" si="349"/>
        <v>0</v>
      </c>
      <c r="AI234" s="12">
        <f t="shared" si="349"/>
        <v>0</v>
      </c>
      <c r="AJ234" s="12">
        <f t="shared" si="349"/>
        <v>0</v>
      </c>
      <c r="AK234" s="12">
        <f t="shared" si="349"/>
        <v>0</v>
      </c>
      <c r="AL234" s="12">
        <f t="shared" si="349"/>
        <v>0</v>
      </c>
      <c r="AM234" s="12">
        <f t="shared" si="349"/>
        <v>0</v>
      </c>
      <c r="AN234" s="12">
        <f t="shared" si="349"/>
        <v>0</v>
      </c>
      <c r="AO234" s="12">
        <f t="shared" si="349"/>
        <v>0</v>
      </c>
      <c r="AP234" s="12">
        <f t="shared" si="349"/>
        <v>0</v>
      </c>
      <c r="AQ234" s="12">
        <f t="shared" si="349"/>
        <v>0</v>
      </c>
      <c r="AR234" s="12">
        <f t="shared" si="349"/>
        <v>0</v>
      </c>
      <c r="AS234" s="12">
        <f t="shared" si="349"/>
        <v>0</v>
      </c>
      <c r="AT234" s="12">
        <f t="shared" si="349"/>
        <v>0</v>
      </c>
      <c r="AU234" s="12">
        <f t="shared" si="349"/>
        <v>0</v>
      </c>
      <c r="AV234" s="12">
        <f t="shared" si="349"/>
        <v>0</v>
      </c>
      <c r="AW234" s="12">
        <f t="shared" si="349"/>
        <v>0</v>
      </c>
      <c r="AX234" s="12">
        <f t="shared" si="349"/>
        <v>0</v>
      </c>
      <c r="AY234" s="12">
        <f t="shared" si="349"/>
        <v>0</v>
      </c>
      <c r="AZ234" s="12">
        <f t="shared" si="349"/>
        <v>0</v>
      </c>
      <c r="BA234" s="12">
        <f t="shared" si="349"/>
        <v>0</v>
      </c>
      <c r="BB234" s="12">
        <f t="shared" si="349"/>
        <v>0</v>
      </c>
      <c r="BC234" s="12">
        <f t="shared" si="349"/>
        <v>0</v>
      </c>
      <c r="BD234" s="12">
        <f t="shared" si="349"/>
        <v>0</v>
      </c>
      <c r="BE234" s="12">
        <f t="shared" si="349"/>
        <v>0</v>
      </c>
    </row>
    <row r="235" spans="1:57" s="199" customFormat="1" x14ac:dyDescent="0.25">
      <c r="A235" s="147"/>
      <c r="B235" s="147"/>
      <c r="C235" s="148"/>
      <c r="D235" s="149"/>
      <c r="E235" s="198" t="s">
        <v>504</v>
      </c>
      <c r="F235" s="198"/>
      <c r="G235" s="198" t="str">
        <f xml:space="preserve"> SMU</f>
        <v>$ 000s</v>
      </c>
      <c r="H235" s="198">
        <f xml:space="preserve"> SUM(J235:BE235)</f>
        <v>34087.329240864208</v>
      </c>
      <c r="I235" s="150"/>
      <c r="J235" s="198">
        <f t="shared" ref="J235:K235" si="350" xml:space="preserve"> SUMIF($J233:$BE233, J232, $J234:$BE234)</f>
        <v>0</v>
      </c>
      <c r="K235" s="198">
        <f t="shared" si="350"/>
        <v>0</v>
      </c>
      <c r="L235" s="198">
        <f t="shared" ref="L235:BE235" si="351" xml:space="preserve"> SUMIF($J233:$BE233, L232, $J234:$BE234)</f>
        <v>4150</v>
      </c>
      <c r="M235" s="198">
        <f t="shared" si="351"/>
        <v>15967.5</v>
      </c>
      <c r="N235" s="198">
        <f t="shared" si="351"/>
        <v>12423.75</v>
      </c>
      <c r="O235" s="198">
        <f t="shared" si="351"/>
        <v>1546.0792408642083</v>
      </c>
      <c r="P235" s="198">
        <f t="shared" si="351"/>
        <v>0</v>
      </c>
      <c r="Q235" s="198">
        <f t="shared" si="351"/>
        <v>0</v>
      </c>
      <c r="R235" s="198">
        <f t="shared" si="351"/>
        <v>0</v>
      </c>
      <c r="S235" s="198">
        <f t="shared" si="351"/>
        <v>0</v>
      </c>
      <c r="T235" s="198">
        <f t="shared" si="351"/>
        <v>0</v>
      </c>
      <c r="U235" s="198">
        <f t="shared" si="351"/>
        <v>0</v>
      </c>
      <c r="V235" s="198">
        <f t="shared" si="351"/>
        <v>0</v>
      </c>
      <c r="W235" s="198">
        <f t="shared" si="351"/>
        <v>0</v>
      </c>
      <c r="X235" s="198">
        <f t="shared" si="351"/>
        <v>0</v>
      </c>
      <c r="Y235" s="198">
        <f t="shared" si="351"/>
        <v>0</v>
      </c>
      <c r="Z235" s="198">
        <f t="shared" si="351"/>
        <v>0</v>
      </c>
      <c r="AA235" s="198">
        <f t="shared" si="351"/>
        <v>0</v>
      </c>
      <c r="AB235" s="198">
        <f t="shared" si="351"/>
        <v>0</v>
      </c>
      <c r="AC235" s="198">
        <f t="shared" si="351"/>
        <v>0</v>
      </c>
      <c r="AD235" s="198">
        <f t="shared" si="351"/>
        <v>0</v>
      </c>
      <c r="AE235" s="198">
        <f t="shared" si="351"/>
        <v>0</v>
      </c>
      <c r="AF235" s="198">
        <f t="shared" si="351"/>
        <v>0</v>
      </c>
      <c r="AG235" s="198">
        <f t="shared" si="351"/>
        <v>0</v>
      </c>
      <c r="AH235" s="198">
        <f t="shared" si="351"/>
        <v>0</v>
      </c>
      <c r="AI235" s="198">
        <f t="shared" si="351"/>
        <v>0</v>
      </c>
      <c r="AJ235" s="198">
        <f t="shared" si="351"/>
        <v>0</v>
      </c>
      <c r="AK235" s="198">
        <f t="shared" si="351"/>
        <v>0</v>
      </c>
      <c r="AL235" s="198">
        <f t="shared" si="351"/>
        <v>0</v>
      </c>
      <c r="AM235" s="198">
        <f t="shared" si="351"/>
        <v>0</v>
      </c>
      <c r="AN235" s="198">
        <f t="shared" si="351"/>
        <v>0</v>
      </c>
      <c r="AO235" s="198">
        <f t="shared" si="351"/>
        <v>0</v>
      </c>
      <c r="AP235" s="198">
        <f t="shared" si="351"/>
        <v>0</v>
      </c>
      <c r="AQ235" s="198">
        <f t="shared" si="351"/>
        <v>0</v>
      </c>
      <c r="AR235" s="198">
        <f t="shared" si="351"/>
        <v>0</v>
      </c>
      <c r="AS235" s="198">
        <f t="shared" si="351"/>
        <v>0</v>
      </c>
      <c r="AT235" s="198">
        <f t="shared" si="351"/>
        <v>0</v>
      </c>
      <c r="AU235" s="198">
        <f t="shared" si="351"/>
        <v>0</v>
      </c>
      <c r="AV235" s="198">
        <f t="shared" si="351"/>
        <v>0</v>
      </c>
      <c r="AW235" s="198">
        <f t="shared" si="351"/>
        <v>0</v>
      </c>
      <c r="AX235" s="198">
        <f t="shared" si="351"/>
        <v>0</v>
      </c>
      <c r="AY235" s="198">
        <f t="shared" si="351"/>
        <v>0</v>
      </c>
      <c r="AZ235" s="198">
        <f t="shared" si="351"/>
        <v>0</v>
      </c>
      <c r="BA235" s="198">
        <f t="shared" si="351"/>
        <v>0</v>
      </c>
      <c r="BB235" s="198">
        <f t="shared" si="351"/>
        <v>0</v>
      </c>
      <c r="BC235" s="198">
        <f t="shared" si="351"/>
        <v>0</v>
      </c>
      <c r="BD235" s="198">
        <f t="shared" si="351"/>
        <v>0</v>
      </c>
      <c r="BE235" s="198">
        <f t="shared" si="351"/>
        <v>0</v>
      </c>
    </row>
    <row r="236" spans="1:57" s="199" customFormat="1" x14ac:dyDescent="0.25">
      <c r="A236" s="147"/>
      <c r="B236" s="147"/>
      <c r="C236" s="148"/>
      <c r="D236" s="149"/>
      <c r="E236" s="198"/>
      <c r="F236" s="198"/>
      <c r="G236" s="198"/>
      <c r="H236" s="198"/>
      <c r="I236" s="150"/>
      <c r="J236" s="198"/>
      <c r="K236" s="198"/>
      <c r="L236" s="198"/>
      <c r="M236" s="198"/>
      <c r="N236" s="198"/>
      <c r="O236" s="198"/>
      <c r="P236" s="198"/>
      <c r="Q236" s="198"/>
      <c r="R236" s="198"/>
      <c r="S236" s="198"/>
      <c r="T236" s="198"/>
      <c r="U236" s="198"/>
      <c r="V236" s="198"/>
      <c r="W236" s="198"/>
      <c r="X236" s="198"/>
      <c r="Y236" s="198"/>
      <c r="Z236" s="198"/>
      <c r="AA236" s="198"/>
      <c r="AB236" s="198"/>
      <c r="AC236" s="198"/>
      <c r="AD236" s="198"/>
      <c r="AE236" s="198"/>
      <c r="AF236" s="198"/>
      <c r="AG236" s="198"/>
      <c r="AH236" s="198"/>
      <c r="AI236" s="198"/>
      <c r="AJ236" s="198"/>
      <c r="AK236" s="198"/>
      <c r="AL236" s="198"/>
      <c r="AM236" s="198"/>
      <c r="AN236" s="198"/>
      <c r="AO236" s="198"/>
      <c r="AP236" s="198"/>
      <c r="AQ236" s="198"/>
      <c r="AR236" s="198"/>
      <c r="AS236" s="198"/>
      <c r="AT236" s="198"/>
      <c r="AU236" s="198"/>
      <c r="AV236" s="198"/>
      <c r="AW236" s="198"/>
      <c r="AX236" s="198"/>
      <c r="AY236" s="198"/>
      <c r="AZ236" s="198"/>
      <c r="BA236" s="198"/>
      <c r="BB236" s="198"/>
      <c r="BC236" s="198"/>
      <c r="BD236" s="198"/>
      <c r="BE236" s="198"/>
    </row>
    <row r="237" spans="1:57" x14ac:dyDescent="0.25">
      <c r="E237" s="648" t="str">
        <f xml:space="preserve"> Time!E$10</f>
        <v>Model column counter</v>
      </c>
      <c r="F237" s="648">
        <f xml:space="preserve"> Time!F$10</f>
        <v>0</v>
      </c>
      <c r="G237" s="648" t="str">
        <f xml:space="preserve"> Time!G$10</f>
        <v>counter</v>
      </c>
      <c r="H237" s="648">
        <f xml:space="preserve"> Time!H$10</f>
        <v>0</v>
      </c>
      <c r="I237" s="648">
        <f xml:space="preserve"> Time!I$10</f>
        <v>0</v>
      </c>
      <c r="J237" s="648">
        <f xml:space="preserve"> Time!J$10</f>
        <v>1</v>
      </c>
      <c r="K237" s="648">
        <f xml:space="preserve"> Time!K$10</f>
        <v>2</v>
      </c>
      <c r="L237" s="648">
        <f xml:space="preserve"> Time!L$10</f>
        <v>3</v>
      </c>
      <c r="M237" s="648">
        <f xml:space="preserve"> Time!M$10</f>
        <v>4</v>
      </c>
      <c r="N237" s="648">
        <f xml:space="preserve"> Time!N$10</f>
        <v>5</v>
      </c>
      <c r="O237" s="648">
        <f xml:space="preserve"> Time!O$10</f>
        <v>6</v>
      </c>
      <c r="P237" s="648">
        <f xml:space="preserve"> Time!P$10</f>
        <v>7</v>
      </c>
      <c r="Q237" s="648">
        <f xml:space="preserve"> Time!Q$10</f>
        <v>8</v>
      </c>
      <c r="R237" s="648">
        <f xml:space="preserve"> Time!R$10</f>
        <v>9</v>
      </c>
      <c r="S237" s="648">
        <f xml:space="preserve"> Time!S$10</f>
        <v>10</v>
      </c>
      <c r="T237" s="648">
        <f xml:space="preserve"> Time!T$10</f>
        <v>11</v>
      </c>
      <c r="U237" s="648">
        <f xml:space="preserve"> Time!U$10</f>
        <v>12</v>
      </c>
      <c r="V237" s="648">
        <f xml:space="preserve"> Time!V$10</f>
        <v>13</v>
      </c>
      <c r="W237" s="648">
        <f xml:space="preserve"> Time!W$10</f>
        <v>14</v>
      </c>
      <c r="X237" s="648">
        <f xml:space="preserve"> Time!X$10</f>
        <v>15</v>
      </c>
      <c r="Y237" s="648">
        <f xml:space="preserve"> Time!Y$10</f>
        <v>16</v>
      </c>
      <c r="Z237" s="648">
        <f xml:space="preserve"> Time!Z$10</f>
        <v>17</v>
      </c>
      <c r="AA237" s="648">
        <f xml:space="preserve"> Time!AA$10</f>
        <v>18</v>
      </c>
      <c r="AB237" s="648">
        <f xml:space="preserve"> Time!AB$10</f>
        <v>19</v>
      </c>
      <c r="AC237" s="648">
        <f xml:space="preserve"> Time!AC$10</f>
        <v>20</v>
      </c>
      <c r="AD237" s="648">
        <f xml:space="preserve"> Time!AD$10</f>
        <v>21</v>
      </c>
      <c r="AE237" s="648">
        <f xml:space="preserve"> Time!AE$10</f>
        <v>22</v>
      </c>
      <c r="AF237" s="648">
        <f xml:space="preserve"> Time!AF$10</f>
        <v>23</v>
      </c>
      <c r="AG237" s="648">
        <f xml:space="preserve"> Time!AG$10</f>
        <v>24</v>
      </c>
      <c r="AH237" s="648">
        <f xml:space="preserve"> Time!AH$10</f>
        <v>25</v>
      </c>
      <c r="AI237" s="648">
        <f xml:space="preserve"> Time!AI$10</f>
        <v>26</v>
      </c>
      <c r="AJ237" s="648">
        <f xml:space="preserve"> Time!AJ$10</f>
        <v>27</v>
      </c>
      <c r="AK237" s="648">
        <f xml:space="preserve"> Time!AK$10</f>
        <v>28</v>
      </c>
      <c r="AL237" s="648">
        <f xml:space="preserve"> Time!AL$10</f>
        <v>29</v>
      </c>
      <c r="AM237" s="648">
        <f xml:space="preserve"> Time!AM$10</f>
        <v>30</v>
      </c>
      <c r="AN237" s="648">
        <f xml:space="preserve"> Time!AN$10</f>
        <v>31</v>
      </c>
      <c r="AO237" s="648">
        <f xml:space="preserve"> Time!AO$10</f>
        <v>32</v>
      </c>
      <c r="AP237" s="648">
        <f xml:space="preserve"> Time!AP$10</f>
        <v>33</v>
      </c>
      <c r="AQ237" s="648">
        <f xml:space="preserve"> Time!AQ$10</f>
        <v>34</v>
      </c>
      <c r="AR237" s="648">
        <f xml:space="preserve"> Time!AR$10</f>
        <v>35</v>
      </c>
      <c r="AS237" s="648">
        <f xml:space="preserve"> Time!AS$10</f>
        <v>36</v>
      </c>
      <c r="AT237" s="648">
        <f xml:space="preserve"> Time!AT$10</f>
        <v>37</v>
      </c>
      <c r="AU237" s="648">
        <f xml:space="preserve"> Time!AU$10</f>
        <v>38</v>
      </c>
      <c r="AV237" s="648">
        <f xml:space="preserve"> Time!AV$10</f>
        <v>39</v>
      </c>
      <c r="AW237" s="648">
        <f xml:space="preserve"> Time!AW$10</f>
        <v>40</v>
      </c>
      <c r="AX237" s="648">
        <f xml:space="preserve"> Time!AX$10</f>
        <v>41</v>
      </c>
      <c r="AY237" s="648">
        <f xml:space="preserve"> Time!AY$10</f>
        <v>42</v>
      </c>
      <c r="AZ237" s="648">
        <f xml:space="preserve"> Time!AZ$10</f>
        <v>43</v>
      </c>
      <c r="BA237" s="648">
        <f xml:space="preserve"> Time!BA$10</f>
        <v>44</v>
      </c>
      <c r="BB237" s="648">
        <f xml:space="preserve"> Time!BB$10</f>
        <v>45</v>
      </c>
      <c r="BC237" s="648">
        <f xml:space="preserve"> Time!BC$10</f>
        <v>46</v>
      </c>
      <c r="BD237" s="648">
        <f xml:space="preserve"> Time!BD$10</f>
        <v>47</v>
      </c>
      <c r="BE237" s="648">
        <f xml:space="preserve"> Time!BE$10</f>
        <v>48</v>
      </c>
    </row>
    <row r="238" spans="1:57" x14ac:dyDescent="0.25">
      <c r="E238" s="197" t="str">
        <f xml:space="preserve"> ConTime!E$56</f>
        <v>Model ops period counter - m</v>
      </c>
      <c r="F238" s="197">
        <f xml:space="preserve"> ConTime!F$56</f>
        <v>0</v>
      </c>
      <c r="G238" s="197" t="str">
        <f xml:space="preserve"> ConTime!G$56</f>
        <v>counter</v>
      </c>
      <c r="H238" s="197">
        <f xml:space="preserve"> ConTime!H$56</f>
        <v>0</v>
      </c>
      <c r="I238" s="197">
        <f xml:space="preserve"> ConTime!I$56</f>
        <v>0</v>
      </c>
      <c r="J238" s="197">
        <f xml:space="preserve"> ConTime!J$56</f>
        <v>1</v>
      </c>
      <c r="K238" s="197">
        <f xml:space="preserve"> ConTime!K$56</f>
        <v>1</v>
      </c>
      <c r="L238" s="197">
        <f xml:space="preserve"> ConTime!L$56</f>
        <v>1</v>
      </c>
      <c r="M238" s="197">
        <f xml:space="preserve"> ConTime!M$56</f>
        <v>2</v>
      </c>
      <c r="N238" s="197">
        <f xml:space="preserve"> ConTime!N$56</f>
        <v>2</v>
      </c>
      <c r="O238" s="197">
        <f xml:space="preserve"> ConTime!O$56</f>
        <v>2</v>
      </c>
      <c r="P238" s="197">
        <f xml:space="preserve"> ConTime!P$56</f>
        <v>3</v>
      </c>
      <c r="Q238" s="197">
        <f xml:space="preserve"> ConTime!Q$56</f>
        <v>3</v>
      </c>
      <c r="R238" s="197">
        <f xml:space="preserve"> ConTime!R$56</f>
        <v>3</v>
      </c>
      <c r="S238" s="197">
        <f xml:space="preserve"> ConTime!S$56</f>
        <v>4</v>
      </c>
      <c r="T238" s="197">
        <f xml:space="preserve"> ConTime!T$56</f>
        <v>4</v>
      </c>
      <c r="U238" s="197">
        <f xml:space="preserve"> ConTime!U$56</f>
        <v>4</v>
      </c>
      <c r="V238" s="197">
        <f xml:space="preserve"> ConTime!V$56</f>
        <v>5</v>
      </c>
      <c r="W238" s="197">
        <f xml:space="preserve"> ConTime!W$56</f>
        <v>5</v>
      </c>
      <c r="X238" s="197">
        <f xml:space="preserve"> ConTime!X$56</f>
        <v>5</v>
      </c>
      <c r="Y238" s="197">
        <f xml:space="preserve"> ConTime!Y$56</f>
        <v>6</v>
      </c>
      <c r="Z238" s="197">
        <f xml:space="preserve"> ConTime!Z$56</f>
        <v>6</v>
      </c>
      <c r="AA238" s="197">
        <f xml:space="preserve"> ConTime!AA$56</f>
        <v>6</v>
      </c>
      <c r="AB238" s="197">
        <f xml:space="preserve"> ConTime!AB$56</f>
        <v>7</v>
      </c>
      <c r="AC238" s="197">
        <f xml:space="preserve"> ConTime!AC$56</f>
        <v>7</v>
      </c>
      <c r="AD238" s="197">
        <f xml:space="preserve"> ConTime!AD$56</f>
        <v>7</v>
      </c>
      <c r="AE238" s="197">
        <f xml:space="preserve"> ConTime!AE$56</f>
        <v>8</v>
      </c>
      <c r="AF238" s="197">
        <f xml:space="preserve"> ConTime!AF$56</f>
        <v>8</v>
      </c>
      <c r="AG238" s="197">
        <f xml:space="preserve"> ConTime!AG$56</f>
        <v>8</v>
      </c>
      <c r="AH238" s="197">
        <f xml:space="preserve"> ConTime!AH$56</f>
        <v>9</v>
      </c>
      <c r="AI238" s="197">
        <f xml:space="preserve"> ConTime!AI$56</f>
        <v>9</v>
      </c>
      <c r="AJ238" s="197">
        <f xml:space="preserve"> ConTime!AJ$56</f>
        <v>9</v>
      </c>
      <c r="AK238" s="197">
        <f xml:space="preserve"> ConTime!AK$56</f>
        <v>10</v>
      </c>
      <c r="AL238" s="197">
        <f xml:space="preserve"> ConTime!AL$56</f>
        <v>10</v>
      </c>
      <c r="AM238" s="197">
        <f xml:space="preserve"> ConTime!AM$56</f>
        <v>10</v>
      </c>
      <c r="AN238" s="197">
        <f xml:space="preserve"> ConTime!AN$56</f>
        <v>11</v>
      </c>
      <c r="AO238" s="197">
        <f xml:space="preserve"> ConTime!AO$56</f>
        <v>11</v>
      </c>
      <c r="AP238" s="197">
        <f xml:space="preserve"> ConTime!AP$56</f>
        <v>11</v>
      </c>
      <c r="AQ238" s="197">
        <f xml:space="preserve"> ConTime!AQ$56</f>
        <v>12</v>
      </c>
      <c r="AR238" s="197">
        <f xml:space="preserve"> ConTime!AR$56</f>
        <v>12</v>
      </c>
      <c r="AS238" s="197">
        <f xml:space="preserve"> ConTime!AS$56</f>
        <v>12</v>
      </c>
      <c r="AT238" s="197">
        <f xml:space="preserve"> ConTime!AT$56</f>
        <v>13</v>
      </c>
      <c r="AU238" s="197">
        <f xml:space="preserve"> ConTime!AU$56</f>
        <v>13</v>
      </c>
      <c r="AV238" s="197">
        <f xml:space="preserve"> ConTime!AV$56</f>
        <v>13</v>
      </c>
      <c r="AW238" s="197">
        <f xml:space="preserve"> ConTime!AW$56</f>
        <v>14</v>
      </c>
      <c r="AX238" s="197">
        <f xml:space="preserve"> ConTime!AX$56</f>
        <v>14</v>
      </c>
      <c r="AY238" s="197">
        <f xml:space="preserve"> ConTime!AY$56</f>
        <v>14</v>
      </c>
      <c r="AZ238" s="197">
        <f xml:space="preserve"> ConTime!AZ$56</f>
        <v>15</v>
      </c>
      <c r="BA238" s="197">
        <f xml:space="preserve"> ConTime!BA$56</f>
        <v>15</v>
      </c>
      <c r="BB238" s="197">
        <f xml:space="preserve"> ConTime!BB$56</f>
        <v>15</v>
      </c>
      <c r="BC238" s="197">
        <f xml:space="preserve"> ConTime!BC$56</f>
        <v>16</v>
      </c>
      <c r="BD238" s="197">
        <f xml:space="preserve"> ConTime!BD$56</f>
        <v>16</v>
      </c>
      <c r="BE238" s="197">
        <f xml:space="preserve"> ConTime!BE$56</f>
        <v>16</v>
      </c>
    </row>
    <row r="239" spans="1:57" x14ac:dyDescent="0.25">
      <c r="E239" s="12" t="str">
        <f t="shared" ref="E239:BE239" si="352" xml:space="preserve"> E$124</f>
        <v>Construction debt drawdown - m</v>
      </c>
      <c r="F239" s="12">
        <f t="shared" si="352"/>
        <v>0</v>
      </c>
      <c r="G239" s="12" t="str">
        <f t="shared" si="352"/>
        <v>$ 000s</v>
      </c>
      <c r="H239" s="12">
        <f t="shared" si="352"/>
        <v>54222.289169329575</v>
      </c>
      <c r="I239" s="12">
        <f t="shared" si="352"/>
        <v>0</v>
      </c>
      <c r="J239" s="12">
        <f t="shared" si="352"/>
        <v>0</v>
      </c>
      <c r="K239" s="12">
        <f t="shared" si="352"/>
        <v>0</v>
      </c>
      <c r="L239" s="12">
        <f t="shared" si="352"/>
        <v>0</v>
      </c>
      <c r="M239" s="12">
        <f t="shared" si="352"/>
        <v>0</v>
      </c>
      <c r="N239" s="12">
        <f t="shared" si="352"/>
        <v>0</v>
      </c>
      <c r="O239" s="12">
        <f t="shared" si="352"/>
        <v>0</v>
      </c>
      <c r="P239" s="12">
        <f t="shared" si="352"/>
        <v>0</v>
      </c>
      <c r="Q239" s="12">
        <f t="shared" si="352"/>
        <v>0</v>
      </c>
      <c r="R239" s="12">
        <f t="shared" si="352"/>
        <v>0</v>
      </c>
      <c r="S239" s="12">
        <f t="shared" si="352"/>
        <v>0</v>
      </c>
      <c r="T239" s="12">
        <f t="shared" si="352"/>
        <v>0</v>
      </c>
      <c r="U239" s="12">
        <f t="shared" si="352"/>
        <v>0</v>
      </c>
      <c r="V239" s="12">
        <f t="shared" si="352"/>
        <v>0</v>
      </c>
      <c r="W239" s="12">
        <f t="shared" si="352"/>
        <v>0</v>
      </c>
      <c r="X239" s="12">
        <f t="shared" si="352"/>
        <v>0</v>
      </c>
      <c r="Y239" s="12">
        <f t="shared" si="352"/>
        <v>2595.1707591357917</v>
      </c>
      <c r="Z239" s="12">
        <f t="shared" si="352"/>
        <v>4148.2425459242713</v>
      </c>
      <c r="AA239" s="12">
        <f t="shared" si="352"/>
        <v>4161.6675597571921</v>
      </c>
      <c r="AB239" s="12">
        <f t="shared" si="352"/>
        <v>4173.0564885669737</v>
      </c>
      <c r="AC239" s="12">
        <f t="shared" si="352"/>
        <v>4186.9032520318906</v>
      </c>
      <c r="AD239" s="12">
        <f t="shared" si="352"/>
        <v>4197.4397044937468</v>
      </c>
      <c r="AE239" s="12">
        <f t="shared" si="352"/>
        <v>4212.2891793343097</v>
      </c>
      <c r="AF239" s="12">
        <f t="shared" si="352"/>
        <v>4225.0430549139692</v>
      </c>
      <c r="AG239" s="12">
        <f t="shared" si="352"/>
        <v>4234.2911226738115</v>
      </c>
      <c r="AH239" s="12">
        <f t="shared" si="352"/>
        <v>4250.6560389692195</v>
      </c>
      <c r="AI239" s="12">
        <f t="shared" si="352"/>
        <v>4259.038885245569</v>
      </c>
      <c r="AJ239" s="12">
        <f t="shared" si="352"/>
        <v>9578.4905782828191</v>
      </c>
      <c r="AK239" s="12">
        <f t="shared" si="352"/>
        <v>0</v>
      </c>
      <c r="AL239" s="12">
        <f t="shared" si="352"/>
        <v>0</v>
      </c>
      <c r="AM239" s="12">
        <f t="shared" si="352"/>
        <v>0</v>
      </c>
      <c r="AN239" s="12">
        <f t="shared" si="352"/>
        <v>0</v>
      </c>
      <c r="AO239" s="12">
        <f t="shared" si="352"/>
        <v>0</v>
      </c>
      <c r="AP239" s="12">
        <f t="shared" si="352"/>
        <v>0</v>
      </c>
      <c r="AQ239" s="12">
        <f t="shared" si="352"/>
        <v>0</v>
      </c>
      <c r="AR239" s="12">
        <f t="shared" si="352"/>
        <v>0</v>
      </c>
      <c r="AS239" s="12">
        <f t="shared" si="352"/>
        <v>0</v>
      </c>
      <c r="AT239" s="12">
        <f t="shared" si="352"/>
        <v>0</v>
      </c>
      <c r="AU239" s="12">
        <f t="shared" si="352"/>
        <v>0</v>
      </c>
      <c r="AV239" s="12">
        <f t="shared" si="352"/>
        <v>0</v>
      </c>
      <c r="AW239" s="12">
        <f t="shared" si="352"/>
        <v>0</v>
      </c>
      <c r="AX239" s="12">
        <f t="shared" si="352"/>
        <v>0</v>
      </c>
      <c r="AY239" s="12">
        <f t="shared" si="352"/>
        <v>0</v>
      </c>
      <c r="AZ239" s="12">
        <f t="shared" si="352"/>
        <v>0</v>
      </c>
      <c r="BA239" s="12">
        <f t="shared" si="352"/>
        <v>0</v>
      </c>
      <c r="BB239" s="12">
        <f t="shared" si="352"/>
        <v>0</v>
      </c>
      <c r="BC239" s="12">
        <f t="shared" si="352"/>
        <v>0</v>
      </c>
      <c r="BD239" s="12">
        <f t="shared" si="352"/>
        <v>0</v>
      </c>
      <c r="BE239" s="12">
        <f t="shared" si="352"/>
        <v>0</v>
      </c>
    </row>
    <row r="240" spans="1:57" s="199" customFormat="1" x14ac:dyDescent="0.25">
      <c r="A240" s="147"/>
      <c r="B240" s="147"/>
      <c r="C240" s="148"/>
      <c r="D240" s="149"/>
      <c r="E240" s="198" t="s">
        <v>445</v>
      </c>
      <c r="F240" s="198"/>
      <c r="G240" s="198" t="str">
        <f xml:space="preserve"> SMU</f>
        <v>$ 000s</v>
      </c>
      <c r="H240" s="198">
        <f xml:space="preserve"> SUM(J240:BE240)</f>
        <v>54222.289169329568</v>
      </c>
      <c r="I240" s="150"/>
      <c r="J240" s="198">
        <f t="shared" ref="J240" si="353" xml:space="preserve"> SUMIF($J238:$BE238, J237, $J239:$BE239)</f>
        <v>0</v>
      </c>
      <c r="K240" s="198">
        <f t="shared" ref="K240:BE240" si="354" xml:space="preserve"> SUMIF($J238:$BE238, K237, $J239:$BE239)</f>
        <v>0</v>
      </c>
      <c r="L240" s="198">
        <f t="shared" si="354"/>
        <v>0</v>
      </c>
      <c r="M240" s="198">
        <f t="shared" si="354"/>
        <v>0</v>
      </c>
      <c r="N240" s="198">
        <f t="shared" si="354"/>
        <v>0</v>
      </c>
      <c r="O240" s="198">
        <f t="shared" si="354"/>
        <v>10905.080864817255</v>
      </c>
      <c r="P240" s="198">
        <f t="shared" si="354"/>
        <v>12557.399445092611</v>
      </c>
      <c r="Q240" s="198">
        <f t="shared" si="354"/>
        <v>12671.623356922089</v>
      </c>
      <c r="R240" s="198">
        <f t="shared" si="354"/>
        <v>18088.18550249761</v>
      </c>
      <c r="S240" s="198">
        <f t="shared" si="354"/>
        <v>0</v>
      </c>
      <c r="T240" s="198">
        <f t="shared" si="354"/>
        <v>0</v>
      </c>
      <c r="U240" s="198">
        <f t="shared" si="354"/>
        <v>0</v>
      </c>
      <c r="V240" s="198">
        <f t="shared" si="354"/>
        <v>0</v>
      </c>
      <c r="W240" s="198">
        <f t="shared" si="354"/>
        <v>0</v>
      </c>
      <c r="X240" s="198">
        <f t="shared" si="354"/>
        <v>0</v>
      </c>
      <c r="Y240" s="198">
        <f t="shared" si="354"/>
        <v>0</v>
      </c>
      <c r="Z240" s="198">
        <f t="shared" si="354"/>
        <v>0</v>
      </c>
      <c r="AA240" s="198">
        <f t="shared" si="354"/>
        <v>0</v>
      </c>
      <c r="AB240" s="198">
        <f t="shared" si="354"/>
        <v>0</v>
      </c>
      <c r="AC240" s="198">
        <f t="shared" si="354"/>
        <v>0</v>
      </c>
      <c r="AD240" s="198">
        <f t="shared" si="354"/>
        <v>0</v>
      </c>
      <c r="AE240" s="198">
        <f t="shared" si="354"/>
        <v>0</v>
      </c>
      <c r="AF240" s="198">
        <f t="shared" si="354"/>
        <v>0</v>
      </c>
      <c r="AG240" s="198">
        <f t="shared" si="354"/>
        <v>0</v>
      </c>
      <c r="AH240" s="198">
        <f t="shared" si="354"/>
        <v>0</v>
      </c>
      <c r="AI240" s="198">
        <f t="shared" si="354"/>
        <v>0</v>
      </c>
      <c r="AJ240" s="198">
        <f t="shared" si="354"/>
        <v>0</v>
      </c>
      <c r="AK240" s="198">
        <f t="shared" si="354"/>
        <v>0</v>
      </c>
      <c r="AL240" s="198">
        <f t="shared" si="354"/>
        <v>0</v>
      </c>
      <c r="AM240" s="198">
        <f t="shared" si="354"/>
        <v>0</v>
      </c>
      <c r="AN240" s="198">
        <f t="shared" si="354"/>
        <v>0</v>
      </c>
      <c r="AO240" s="198">
        <f t="shared" si="354"/>
        <v>0</v>
      </c>
      <c r="AP240" s="198">
        <f t="shared" si="354"/>
        <v>0</v>
      </c>
      <c r="AQ240" s="198">
        <f t="shared" si="354"/>
        <v>0</v>
      </c>
      <c r="AR240" s="198">
        <f t="shared" si="354"/>
        <v>0</v>
      </c>
      <c r="AS240" s="198">
        <f t="shared" si="354"/>
        <v>0</v>
      </c>
      <c r="AT240" s="198">
        <f t="shared" si="354"/>
        <v>0</v>
      </c>
      <c r="AU240" s="198">
        <f t="shared" si="354"/>
        <v>0</v>
      </c>
      <c r="AV240" s="198">
        <f t="shared" si="354"/>
        <v>0</v>
      </c>
      <c r="AW240" s="198">
        <f t="shared" si="354"/>
        <v>0</v>
      </c>
      <c r="AX240" s="198">
        <f t="shared" si="354"/>
        <v>0</v>
      </c>
      <c r="AY240" s="198">
        <f t="shared" si="354"/>
        <v>0</v>
      </c>
      <c r="AZ240" s="198">
        <f t="shared" si="354"/>
        <v>0</v>
      </c>
      <c r="BA240" s="198">
        <f t="shared" si="354"/>
        <v>0</v>
      </c>
      <c r="BB240" s="198">
        <f t="shared" si="354"/>
        <v>0</v>
      </c>
      <c r="BC240" s="198">
        <f t="shared" si="354"/>
        <v>0</v>
      </c>
      <c r="BD240" s="198">
        <f t="shared" si="354"/>
        <v>0</v>
      </c>
      <c r="BE240" s="198">
        <f t="shared" si="354"/>
        <v>0</v>
      </c>
    </row>
    <row r="241" spans="1:57" s="199" customFormat="1" x14ac:dyDescent="0.25">
      <c r="A241" s="147"/>
      <c r="B241" s="147"/>
      <c r="C241" s="148"/>
      <c r="D241" s="149"/>
      <c r="E241" s="198"/>
      <c r="F241" s="198"/>
      <c r="G241" s="198"/>
      <c r="H241" s="198"/>
      <c r="I241" s="150"/>
      <c r="J241" s="198"/>
      <c r="K241" s="198"/>
      <c r="L241" s="198"/>
      <c r="M241" s="198"/>
      <c r="N241" s="198"/>
      <c r="O241" s="198"/>
      <c r="P241" s="198"/>
      <c r="Q241" s="198"/>
      <c r="R241" s="198"/>
      <c r="S241" s="198"/>
      <c r="T241" s="198"/>
      <c r="U241" s="198"/>
      <c r="V241" s="198"/>
      <c r="W241" s="198"/>
      <c r="X241" s="198"/>
      <c r="Y241" s="198"/>
      <c r="Z241" s="198"/>
      <c r="AA241" s="198"/>
      <c r="AB241" s="198"/>
      <c r="AC241" s="198"/>
      <c r="AD241" s="198"/>
      <c r="AE241" s="198"/>
      <c r="AF241" s="198"/>
      <c r="AG241" s="198"/>
      <c r="AH241" s="198"/>
      <c r="AI241" s="198"/>
      <c r="AJ241" s="198"/>
      <c r="AK241" s="198"/>
      <c r="AL241" s="198"/>
      <c r="AM241" s="198"/>
      <c r="AN241" s="198"/>
      <c r="AO241" s="198"/>
      <c r="AP241" s="198"/>
      <c r="AQ241" s="198"/>
      <c r="AR241" s="198"/>
      <c r="AS241" s="198"/>
      <c r="AT241" s="198"/>
      <c r="AU241" s="198"/>
      <c r="AV241" s="198"/>
      <c r="AW241" s="198"/>
      <c r="AX241" s="198"/>
      <c r="AY241" s="198"/>
      <c r="AZ241" s="198"/>
      <c r="BA241" s="198"/>
      <c r="BB241" s="198"/>
      <c r="BC241" s="198"/>
      <c r="BD241" s="198"/>
      <c r="BE241" s="198"/>
    </row>
    <row r="242" spans="1:57" s="199" customFormat="1" x14ac:dyDescent="0.25">
      <c r="A242" s="147"/>
      <c r="B242" s="147"/>
      <c r="C242" s="148"/>
      <c r="D242" s="149"/>
      <c r="E242" s="198"/>
      <c r="F242" s="198"/>
      <c r="G242" s="198"/>
      <c r="H242" s="198"/>
      <c r="I242" s="150"/>
      <c r="J242" s="198"/>
      <c r="K242" s="198"/>
      <c r="L242" s="198"/>
      <c r="M242" s="198"/>
      <c r="N242" s="198"/>
      <c r="O242" s="198"/>
      <c r="P242" s="198"/>
      <c r="Q242" s="198"/>
      <c r="R242" s="198"/>
      <c r="S242" s="198"/>
      <c r="T242" s="198"/>
      <c r="U242" s="198"/>
      <c r="V242" s="198"/>
      <c r="W242" s="198"/>
      <c r="X242" s="198"/>
      <c r="Y242" s="198"/>
      <c r="Z242" s="198"/>
      <c r="AA242" s="198"/>
      <c r="AB242" s="198"/>
      <c r="AC242" s="198"/>
      <c r="AD242" s="198"/>
      <c r="AE242" s="198"/>
      <c r="AF242" s="198"/>
      <c r="AG242" s="198"/>
      <c r="AH242" s="198"/>
      <c r="AI242" s="198"/>
      <c r="AJ242" s="198"/>
      <c r="AK242" s="198"/>
      <c r="AL242" s="198"/>
      <c r="AM242" s="198"/>
      <c r="AN242" s="198"/>
      <c r="AO242" s="198"/>
      <c r="AP242" s="198"/>
      <c r="AQ242" s="198"/>
      <c r="AR242" s="198"/>
      <c r="AS242" s="198"/>
      <c r="AT242" s="198"/>
      <c r="AU242" s="198"/>
      <c r="AV242" s="198"/>
      <c r="AW242" s="198"/>
      <c r="AX242" s="198"/>
      <c r="AY242" s="198"/>
      <c r="AZ242" s="198"/>
      <c r="BA242" s="198"/>
      <c r="BB242" s="198"/>
      <c r="BC242" s="198"/>
      <c r="BD242" s="198"/>
      <c r="BE242" s="198"/>
    </row>
    <row r="243" spans="1:57" x14ac:dyDescent="0.25">
      <c r="A243" s="15" t="s">
        <v>63</v>
      </c>
    </row>
  </sheetData>
  <conditionalFormatting sqref="J3:BE3">
    <cfRule type="cellIs" dxfId="241" priority="8" stopIfTrue="1" operator="equal">
      <formula>"Construction"</formula>
    </cfRule>
    <cfRule type="cellIs" dxfId="240" priority="9" stopIfTrue="1" operator="equal">
      <formula>"Operations"</formula>
    </cfRule>
  </conditionalFormatting>
  <conditionalFormatting sqref="J3:BE3">
    <cfRule type="cellIs" dxfId="239" priority="7" operator="equal">
      <formula>"Fin Close"</formula>
    </cfRule>
  </conditionalFormatting>
  <conditionalFormatting sqref="J3:BE3">
    <cfRule type="cellIs" dxfId="238" priority="5" operator="equal">
      <formula>"PPA ext."</formula>
    </cfRule>
    <cfRule type="cellIs" dxfId="237" priority="6" operator="equal">
      <formula>"Delay"</formula>
    </cfRule>
  </conditionalFormatting>
  <conditionalFormatting sqref="F2:F4">
    <cfRule type="cellIs" dxfId="236" priority="1" stopIfTrue="1" operator="notEqual">
      <formula>0</formula>
    </cfRule>
    <cfRule type="cellIs" dxfId="235" priority="2" stopIfTrue="1" operator="equal">
      <formula>""</formula>
    </cfRule>
  </conditionalFormatting>
  <conditionalFormatting sqref="F2:F4">
    <cfRule type="cellIs" dxfId="234" priority="3" stopIfTrue="1" operator="notEqual">
      <formula>0</formula>
    </cfRule>
    <cfRule type="cellIs" dxfId="233" priority="4" stopIfTrue="1" operator="equal">
      <formula>""</formula>
    </cfRule>
  </conditionalFormatting>
  <dataValidations count="1">
    <dataValidation allowBlank="1" showInputMessage="1" showErrorMessage="1" sqref="E137:H138 E155:H155 E160:H160 E183:H184 E34:H34 E52:H52 E94:H94 E110:H110 E143:H144 E166:H166 E171:H171 E195:H196" xr:uid="{AC3322FE-5296-4B76-B0BB-6BEA49830AA1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E980-354A-4526-B050-0B5632887D41}">
  <sheetPr codeName="Sheet24">
    <tabColor theme="4"/>
    <outlinePr summaryBelow="0" summaryRight="0"/>
  </sheetPr>
  <dimension ref="A1:KT37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16384" width="11.54296875" hidden="1"/>
  </cols>
  <sheetData>
    <row r="1" spans="1:306" s="39" customFormat="1" ht="25" x14ac:dyDescent="0.25">
      <c r="A1" s="24" t="str">
        <f ca="1" xml:space="preserve"> RIGHT(CELL("filename", A1), LEN(CELL("filename", A1)) - SEARCH("]", CELL("filename", A1))) &amp; " - " &amp; InpC!F3</f>
        <v>S&amp;U - Base case 1</v>
      </c>
      <c r="B1" s="15"/>
      <c r="C1" s="21"/>
      <c r="D1" s="49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579" customFormat="1" x14ac:dyDescent="0.25">
      <c r="C2" s="304"/>
      <c r="D2" s="305"/>
      <c r="E2" s="205" t="str">
        <f xml:space="preserve"> ConTime!E$23</f>
        <v>Model period ending - m</v>
      </c>
      <c r="F2" s="580">
        <f xml:space="preserve"> Check!$F$9</f>
        <v>0</v>
      </c>
      <c r="G2" s="581" t="s">
        <v>23</v>
      </c>
      <c r="H2" s="205"/>
      <c r="I2" s="514"/>
      <c r="J2" s="206">
        <f xml:space="preserve"> ConTime!J$23</f>
        <v>44135</v>
      </c>
      <c r="K2" s="206">
        <f xml:space="preserve"> ConTime!K$23</f>
        <v>44165</v>
      </c>
      <c r="L2" s="206">
        <f xml:space="preserve"> ConTime!L$23</f>
        <v>44196</v>
      </c>
      <c r="M2" s="206">
        <f xml:space="preserve"> ConTime!M$23</f>
        <v>44227</v>
      </c>
      <c r="N2" s="206">
        <f xml:space="preserve"> ConTime!N$23</f>
        <v>44255</v>
      </c>
      <c r="O2" s="206">
        <f xml:space="preserve"> ConTime!O$23</f>
        <v>44286</v>
      </c>
      <c r="P2" s="206">
        <f xml:space="preserve"> ConTime!P$23</f>
        <v>44316</v>
      </c>
      <c r="Q2" s="206">
        <f xml:space="preserve"> ConTime!Q$23</f>
        <v>44347</v>
      </c>
      <c r="R2" s="206">
        <f xml:space="preserve"> ConTime!R$23</f>
        <v>44377</v>
      </c>
      <c r="S2" s="206">
        <f xml:space="preserve"> ConTime!S$23</f>
        <v>44408</v>
      </c>
      <c r="T2" s="206">
        <f xml:space="preserve"> ConTime!T$23</f>
        <v>44439</v>
      </c>
      <c r="U2" s="206">
        <f xml:space="preserve"> ConTime!U$23</f>
        <v>44469</v>
      </c>
      <c r="V2" s="206">
        <f xml:space="preserve"> ConTime!V$23</f>
        <v>44500</v>
      </c>
      <c r="W2" s="206">
        <f xml:space="preserve"> ConTime!W$23</f>
        <v>44530</v>
      </c>
      <c r="X2" s="206">
        <f xml:space="preserve"> ConTime!X$23</f>
        <v>44561</v>
      </c>
      <c r="Y2" s="206">
        <f xml:space="preserve"> ConTime!Y$23</f>
        <v>44592</v>
      </c>
      <c r="Z2" s="206">
        <f xml:space="preserve"> ConTime!Z$23</f>
        <v>44620</v>
      </c>
      <c r="AA2" s="206">
        <f xml:space="preserve"> ConTime!AA$23</f>
        <v>44651</v>
      </c>
      <c r="AB2" s="206">
        <f xml:space="preserve"> ConTime!AB$23</f>
        <v>44681</v>
      </c>
      <c r="AC2" s="206">
        <f xml:space="preserve"> ConTime!AC$23</f>
        <v>44712</v>
      </c>
      <c r="AD2" s="206">
        <f xml:space="preserve"> ConTime!AD$23</f>
        <v>44742</v>
      </c>
      <c r="AE2" s="206">
        <f xml:space="preserve"> ConTime!AE$23</f>
        <v>44773</v>
      </c>
      <c r="AF2" s="206">
        <f xml:space="preserve"> ConTime!AF$23</f>
        <v>44804</v>
      </c>
      <c r="AG2" s="206">
        <f xml:space="preserve"> ConTime!AG$23</f>
        <v>44834</v>
      </c>
      <c r="AH2" s="206">
        <f xml:space="preserve"> ConTime!AH$23</f>
        <v>44865</v>
      </c>
      <c r="AI2" s="206">
        <f xml:space="preserve"> ConTime!AI$23</f>
        <v>44895</v>
      </c>
      <c r="AJ2" s="206">
        <f xml:space="preserve"> ConTime!AJ$23</f>
        <v>44926</v>
      </c>
      <c r="AK2" s="206">
        <f xml:space="preserve"> ConTime!AK$23</f>
        <v>44957</v>
      </c>
      <c r="AL2" s="206">
        <f xml:space="preserve"> ConTime!AL$23</f>
        <v>44985</v>
      </c>
      <c r="AM2" s="206">
        <f xml:space="preserve"> ConTime!AM$23</f>
        <v>45016</v>
      </c>
      <c r="AN2" s="206">
        <f xml:space="preserve"> ConTime!AN$23</f>
        <v>45046</v>
      </c>
      <c r="AO2" s="206">
        <f xml:space="preserve"> ConTime!AO$23</f>
        <v>45077</v>
      </c>
      <c r="AP2" s="206">
        <f xml:space="preserve"> ConTime!AP$23</f>
        <v>45107</v>
      </c>
      <c r="AQ2" s="206">
        <f xml:space="preserve"> ConTime!AQ$23</f>
        <v>45138</v>
      </c>
      <c r="AR2" s="206">
        <f xml:space="preserve"> ConTime!AR$23</f>
        <v>45169</v>
      </c>
      <c r="AS2" s="206">
        <f xml:space="preserve"> ConTime!AS$23</f>
        <v>45199</v>
      </c>
      <c r="AT2" s="206">
        <f xml:space="preserve"> ConTime!AT$23</f>
        <v>45230</v>
      </c>
      <c r="AU2" s="206">
        <f xml:space="preserve"> ConTime!AU$23</f>
        <v>45260</v>
      </c>
      <c r="AV2" s="206">
        <f xml:space="preserve"> ConTime!AV$23</f>
        <v>45291</v>
      </c>
      <c r="AW2" s="206">
        <f xml:space="preserve"> ConTime!AW$23</f>
        <v>45322</v>
      </c>
      <c r="AX2" s="206">
        <f xml:space="preserve"> ConTime!AX$23</f>
        <v>45351</v>
      </c>
      <c r="AY2" s="206">
        <f xml:space="preserve"> ConTime!AY$23</f>
        <v>45382</v>
      </c>
      <c r="AZ2" s="206">
        <f xml:space="preserve"> ConTime!AZ$23</f>
        <v>45412</v>
      </c>
      <c r="BA2" s="206">
        <f xml:space="preserve"> ConTime!BA$23</f>
        <v>45443</v>
      </c>
      <c r="BB2" s="206">
        <f xml:space="preserve"> ConTime!BB$23</f>
        <v>45473</v>
      </c>
      <c r="BC2" s="206">
        <f xml:space="preserve"> ConTime!BC$23</f>
        <v>45504</v>
      </c>
      <c r="BD2" s="206">
        <f xml:space="preserve"> ConTime!BD$23</f>
        <v>45535</v>
      </c>
      <c r="BE2" s="206">
        <f xml:space="preserve"> ConTime!BE$23</f>
        <v>45565</v>
      </c>
      <c r="BF2" s="202"/>
      <c r="BG2" s="202"/>
      <c r="BH2" s="202"/>
      <c r="BI2" s="202"/>
      <c r="BJ2" s="202"/>
      <c r="BK2" s="202"/>
      <c r="BL2" s="202"/>
      <c r="BM2" s="202"/>
      <c r="BN2" s="202"/>
      <c r="BO2" s="202"/>
      <c r="BP2" s="202"/>
      <c r="BQ2" s="202"/>
      <c r="BR2" s="202"/>
      <c r="BS2" s="202"/>
      <c r="BT2" s="202"/>
      <c r="BU2" s="202"/>
      <c r="BV2" s="202"/>
      <c r="BW2" s="202"/>
      <c r="BX2" s="202"/>
      <c r="BY2" s="202"/>
      <c r="BZ2" s="202"/>
      <c r="CA2" s="202"/>
      <c r="CB2" s="202"/>
      <c r="CC2" s="202"/>
      <c r="CD2" s="202"/>
      <c r="CE2" s="202"/>
      <c r="CF2" s="202"/>
      <c r="CG2" s="202"/>
      <c r="CH2" s="202"/>
      <c r="CI2" s="202"/>
      <c r="CJ2" s="202"/>
      <c r="CK2" s="202"/>
      <c r="CL2" s="202"/>
      <c r="CM2" s="202"/>
      <c r="CN2" s="202"/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2"/>
      <c r="DB2" s="202"/>
      <c r="DC2" s="202"/>
      <c r="DD2" s="202"/>
      <c r="DE2" s="202"/>
      <c r="DF2" s="202"/>
      <c r="DG2" s="202"/>
      <c r="DH2" s="202"/>
      <c r="DI2" s="202"/>
      <c r="DJ2" s="202"/>
      <c r="DK2" s="202"/>
      <c r="DL2" s="202"/>
      <c r="DM2" s="202"/>
      <c r="DN2" s="202"/>
      <c r="DO2" s="202"/>
      <c r="DP2" s="202"/>
      <c r="DQ2" s="202"/>
      <c r="DR2" s="202"/>
      <c r="DS2" s="202"/>
      <c r="DT2" s="202"/>
      <c r="DU2" s="202"/>
      <c r="DV2" s="202"/>
      <c r="DW2" s="202"/>
      <c r="DX2" s="202"/>
      <c r="DY2" s="202"/>
      <c r="DZ2" s="202"/>
      <c r="EA2" s="202"/>
      <c r="EB2" s="202"/>
      <c r="EC2" s="202"/>
      <c r="ED2" s="202"/>
      <c r="EE2" s="202"/>
      <c r="EF2" s="202"/>
      <c r="EG2" s="202"/>
      <c r="EH2" s="202"/>
      <c r="EI2" s="202"/>
      <c r="EJ2" s="202"/>
      <c r="EK2" s="202"/>
      <c r="EL2" s="202"/>
      <c r="EM2" s="202"/>
      <c r="EN2" s="202"/>
      <c r="EO2" s="202"/>
      <c r="EP2" s="202"/>
      <c r="EQ2" s="202"/>
      <c r="ER2" s="202"/>
      <c r="ES2" s="202"/>
      <c r="ET2" s="202"/>
      <c r="EU2" s="202"/>
      <c r="EV2" s="202"/>
      <c r="EW2" s="202"/>
      <c r="EX2" s="202"/>
      <c r="EY2" s="202"/>
      <c r="EZ2" s="202"/>
      <c r="FA2" s="202"/>
      <c r="FB2" s="202"/>
      <c r="FC2" s="202"/>
      <c r="FD2" s="202"/>
      <c r="FE2" s="202"/>
      <c r="FF2" s="202"/>
      <c r="FG2" s="202"/>
      <c r="FH2" s="202"/>
      <c r="FI2" s="202"/>
      <c r="FJ2" s="202"/>
      <c r="FK2" s="202"/>
      <c r="FL2" s="202"/>
      <c r="FM2" s="202"/>
      <c r="FN2" s="202"/>
      <c r="FO2" s="202"/>
      <c r="FP2" s="202"/>
      <c r="FQ2" s="202"/>
      <c r="FR2" s="202"/>
      <c r="FS2" s="202"/>
      <c r="FT2" s="202"/>
      <c r="FU2" s="202"/>
      <c r="FV2" s="202"/>
      <c r="FW2" s="202"/>
      <c r="FX2" s="202"/>
      <c r="FY2" s="202"/>
      <c r="FZ2" s="202"/>
      <c r="GA2" s="202"/>
      <c r="GB2" s="202"/>
      <c r="GC2" s="202"/>
      <c r="GD2" s="202"/>
      <c r="GE2" s="202"/>
      <c r="GF2" s="202"/>
      <c r="GG2" s="202"/>
      <c r="GH2" s="202"/>
      <c r="GI2" s="202"/>
      <c r="GJ2" s="202"/>
      <c r="GK2" s="202"/>
      <c r="GL2" s="202"/>
      <c r="GM2" s="202"/>
      <c r="GN2" s="202"/>
      <c r="GO2" s="202"/>
      <c r="GP2" s="202"/>
      <c r="GQ2" s="202"/>
      <c r="GR2" s="202"/>
      <c r="GS2" s="202"/>
      <c r="GT2" s="202"/>
      <c r="GU2" s="202"/>
      <c r="GV2" s="202"/>
      <c r="GW2" s="202"/>
      <c r="GX2" s="202"/>
      <c r="GY2" s="202"/>
      <c r="GZ2" s="202"/>
      <c r="HA2" s="202"/>
      <c r="HB2" s="202"/>
      <c r="HC2" s="202"/>
      <c r="HD2" s="202"/>
      <c r="HE2" s="202"/>
      <c r="HF2" s="202"/>
      <c r="HG2" s="202"/>
      <c r="HH2" s="202"/>
      <c r="HI2" s="202"/>
      <c r="HJ2" s="202"/>
      <c r="HK2" s="202"/>
      <c r="HL2" s="202"/>
      <c r="HM2" s="202"/>
      <c r="HN2" s="202"/>
      <c r="HO2" s="202"/>
      <c r="HP2" s="202"/>
      <c r="HQ2" s="202"/>
      <c r="HR2" s="202"/>
      <c r="HS2" s="202"/>
      <c r="HT2" s="202"/>
      <c r="HU2" s="202"/>
      <c r="HV2" s="202"/>
      <c r="HW2" s="202"/>
      <c r="HX2" s="202"/>
      <c r="HY2" s="202"/>
      <c r="HZ2" s="202"/>
      <c r="IA2" s="202"/>
      <c r="IB2" s="202"/>
      <c r="IC2" s="202"/>
      <c r="ID2" s="202"/>
      <c r="IE2" s="202"/>
      <c r="IF2" s="202"/>
      <c r="IG2" s="202"/>
      <c r="IH2" s="202"/>
      <c r="II2" s="202"/>
      <c r="IJ2" s="202"/>
      <c r="IK2" s="202"/>
      <c r="IL2" s="202"/>
      <c r="IM2" s="202"/>
      <c r="IN2" s="202"/>
      <c r="IO2" s="202"/>
      <c r="IP2" s="202"/>
      <c r="IQ2" s="202"/>
      <c r="IR2" s="202"/>
      <c r="IS2" s="202"/>
      <c r="IT2" s="202"/>
      <c r="IU2" s="202"/>
      <c r="IV2" s="202"/>
      <c r="IW2" s="202"/>
      <c r="IX2" s="202"/>
      <c r="IY2" s="202"/>
      <c r="IZ2" s="202"/>
      <c r="JA2" s="202"/>
      <c r="JB2" s="202"/>
      <c r="JC2" s="202"/>
      <c r="JD2" s="202"/>
      <c r="JE2" s="202"/>
      <c r="JF2" s="202"/>
      <c r="JG2" s="202"/>
      <c r="JH2" s="202"/>
      <c r="JI2" s="202"/>
      <c r="JJ2" s="202"/>
      <c r="JK2" s="202"/>
      <c r="JL2" s="202"/>
      <c r="JM2" s="202"/>
      <c r="JN2" s="202"/>
      <c r="JO2" s="202"/>
      <c r="JP2" s="202"/>
      <c r="JQ2" s="202"/>
      <c r="JR2" s="202"/>
      <c r="JS2" s="202"/>
      <c r="JT2" s="202"/>
      <c r="JU2" s="202"/>
      <c r="JV2" s="202"/>
      <c r="JW2" s="202"/>
      <c r="JX2" s="202"/>
      <c r="JY2" s="202"/>
      <c r="JZ2" s="202"/>
      <c r="KA2" s="202"/>
      <c r="KB2" s="202"/>
      <c r="KC2" s="202"/>
      <c r="KD2" s="202"/>
      <c r="KE2" s="202"/>
      <c r="KF2" s="202"/>
      <c r="KG2" s="202"/>
      <c r="KH2" s="202"/>
      <c r="KI2" s="202"/>
      <c r="KJ2" s="202"/>
      <c r="KK2" s="202"/>
      <c r="KL2" s="202"/>
      <c r="KM2" s="202"/>
      <c r="KN2" s="202"/>
      <c r="KO2" s="202"/>
      <c r="KP2" s="202"/>
      <c r="KQ2" s="202"/>
      <c r="KR2" s="202"/>
      <c r="KS2" s="202"/>
      <c r="KT2" s="202"/>
    </row>
    <row r="3" spans="1:306" s="292" customFormat="1" x14ac:dyDescent="0.25">
      <c r="A3" s="247"/>
      <c r="B3" s="247"/>
      <c r="C3" s="248"/>
      <c r="D3" s="249"/>
      <c r="E3" s="560" t="str">
        <f xml:space="preserve"> ConTime!E$50</f>
        <v>Timeline label - m</v>
      </c>
      <c r="F3" s="580">
        <f xml:space="preserve"> Output!J2</f>
        <v>0</v>
      </c>
      <c r="G3" s="594" t="s">
        <v>25</v>
      </c>
      <c r="H3" s="245"/>
      <c r="I3" s="246"/>
      <c r="J3" s="587" t="str">
        <f xml:space="preserve"> ConTime!J$50</f>
        <v>Pre-fcst</v>
      </c>
      <c r="K3" s="587" t="str">
        <f xml:space="preserve"> ConTime!K$50</f>
        <v>Pre-fcst</v>
      </c>
      <c r="L3" s="587" t="str">
        <f xml:space="preserve"> ConTime!L$50</f>
        <v>Pre-fcst</v>
      </c>
      <c r="M3" s="587" t="str">
        <f xml:space="preserve"> ConTime!M$50</f>
        <v>Pre-fcst</v>
      </c>
      <c r="N3" s="587" t="str">
        <f xml:space="preserve"> ConTime!N$50</f>
        <v>Pre-fcst</v>
      </c>
      <c r="O3" s="587" t="str">
        <f xml:space="preserve"> ConTime!O$50</f>
        <v>Pre-fcst</v>
      </c>
      <c r="P3" s="587" t="str">
        <f xml:space="preserve"> ConTime!P$50</f>
        <v>Pre-fcst</v>
      </c>
      <c r="Q3" s="587" t="str">
        <f xml:space="preserve"> ConTime!Q$50</f>
        <v>Pre-fcst</v>
      </c>
      <c r="R3" s="587" t="str">
        <f xml:space="preserve"> ConTime!R$50</f>
        <v>Fin Close</v>
      </c>
      <c r="S3" s="587" t="str">
        <f xml:space="preserve"> ConTime!S$50</f>
        <v>Construction</v>
      </c>
      <c r="T3" s="587" t="str">
        <f xml:space="preserve"> ConTime!T$50</f>
        <v>Construction</v>
      </c>
      <c r="U3" s="587" t="str">
        <f xml:space="preserve"> ConTime!U$50</f>
        <v>Construction</v>
      </c>
      <c r="V3" s="587" t="str">
        <f xml:space="preserve"> ConTime!V$50</f>
        <v>Construction</v>
      </c>
      <c r="W3" s="587" t="str">
        <f xml:space="preserve"> ConTime!W$50</f>
        <v>Construction</v>
      </c>
      <c r="X3" s="587" t="str">
        <f xml:space="preserve"> ConTime!X$50</f>
        <v>Construction</v>
      </c>
      <c r="Y3" s="587" t="str">
        <f xml:space="preserve"> ConTime!Y$50</f>
        <v>Construction</v>
      </c>
      <c r="Z3" s="587" t="str">
        <f xml:space="preserve"> ConTime!Z$50</f>
        <v>Construction</v>
      </c>
      <c r="AA3" s="587" t="str">
        <f xml:space="preserve"> ConTime!AA$50</f>
        <v>Construction</v>
      </c>
      <c r="AB3" s="587" t="str">
        <f xml:space="preserve"> ConTime!AB$50</f>
        <v>Construction</v>
      </c>
      <c r="AC3" s="587" t="str">
        <f xml:space="preserve"> ConTime!AC$50</f>
        <v>Construction</v>
      </c>
      <c r="AD3" s="587" t="str">
        <f xml:space="preserve"> ConTime!AD$50</f>
        <v>Construction</v>
      </c>
      <c r="AE3" s="587" t="str">
        <f xml:space="preserve"> ConTime!AE$50</f>
        <v>Construction</v>
      </c>
      <c r="AF3" s="587" t="str">
        <f xml:space="preserve"> ConTime!AF$50</f>
        <v>Construction</v>
      </c>
      <c r="AG3" s="587" t="str">
        <f xml:space="preserve"> ConTime!AG$50</f>
        <v>Construction</v>
      </c>
      <c r="AH3" s="587" t="str">
        <f xml:space="preserve"> ConTime!AH$50</f>
        <v>Construction</v>
      </c>
      <c r="AI3" s="587" t="str">
        <f xml:space="preserve"> ConTime!AI$50</f>
        <v>Construction</v>
      </c>
      <c r="AJ3" s="587" t="str">
        <f xml:space="preserve"> ConTime!AJ$50</f>
        <v>Construction</v>
      </c>
      <c r="AK3" s="587" t="str">
        <f xml:space="preserve"> ConTime!AK$50</f>
        <v>Operations</v>
      </c>
      <c r="AL3" s="587" t="str">
        <f xml:space="preserve"> ConTime!AL$50</f>
        <v>Operations</v>
      </c>
      <c r="AM3" s="587" t="str">
        <f xml:space="preserve"> ConTime!AM$50</f>
        <v>Operations</v>
      </c>
      <c r="AN3" s="587" t="str">
        <f xml:space="preserve"> ConTime!AN$50</f>
        <v>Operations</v>
      </c>
      <c r="AO3" s="587" t="str">
        <f xml:space="preserve"> ConTime!AO$50</f>
        <v>Operations</v>
      </c>
      <c r="AP3" s="587" t="str">
        <f xml:space="preserve"> ConTime!AP$50</f>
        <v>Operations</v>
      </c>
      <c r="AQ3" s="587" t="str">
        <f xml:space="preserve"> ConTime!AQ$50</f>
        <v>Operations</v>
      </c>
      <c r="AR3" s="587" t="str">
        <f xml:space="preserve"> ConTime!AR$50</f>
        <v>Operations</v>
      </c>
      <c r="AS3" s="587" t="str">
        <f xml:space="preserve"> ConTime!AS$50</f>
        <v>Operations</v>
      </c>
      <c r="AT3" s="587" t="str">
        <f xml:space="preserve"> ConTime!AT$50</f>
        <v>Operations</v>
      </c>
      <c r="AU3" s="587" t="str">
        <f xml:space="preserve"> ConTime!AU$50</f>
        <v>Operations</v>
      </c>
      <c r="AV3" s="587" t="str">
        <f xml:space="preserve"> ConTime!AV$50</f>
        <v>Operations</v>
      </c>
      <c r="AW3" s="587" t="str">
        <f xml:space="preserve"> ConTime!AW$50</f>
        <v>Operations</v>
      </c>
      <c r="AX3" s="587" t="str">
        <f xml:space="preserve"> ConTime!AX$50</f>
        <v>Operations</v>
      </c>
      <c r="AY3" s="587" t="str">
        <f xml:space="preserve"> ConTime!AY$50</f>
        <v>Operations</v>
      </c>
      <c r="AZ3" s="587" t="str">
        <f xml:space="preserve"> ConTime!AZ$50</f>
        <v>Operations</v>
      </c>
      <c r="BA3" s="587" t="str">
        <f xml:space="preserve"> ConTime!BA$50</f>
        <v>Operations</v>
      </c>
      <c r="BB3" s="587" t="str">
        <f xml:space="preserve"> ConTime!BB$50</f>
        <v>Operations</v>
      </c>
      <c r="BC3" s="587" t="str">
        <f xml:space="preserve"> ConTime!BC$50</f>
        <v>Operations</v>
      </c>
      <c r="BD3" s="587" t="str">
        <f xml:space="preserve"> ConTime!BD$50</f>
        <v>Operations</v>
      </c>
      <c r="BE3" s="587" t="str">
        <f xml:space="preserve"> ConTime!BE$50</f>
        <v>Operations</v>
      </c>
      <c r="BF3" s="202"/>
      <c r="BG3" s="202"/>
      <c r="BH3" s="202"/>
      <c r="BI3" s="202"/>
      <c r="BJ3" s="202"/>
      <c r="BK3" s="202"/>
      <c r="BL3" s="202"/>
      <c r="BM3" s="202"/>
      <c r="BN3" s="202"/>
      <c r="BO3" s="202"/>
      <c r="BP3" s="202"/>
      <c r="BQ3" s="202"/>
      <c r="BR3" s="202"/>
      <c r="BS3" s="202"/>
      <c r="BT3" s="202"/>
      <c r="BU3" s="202"/>
      <c r="BV3" s="202"/>
      <c r="BW3" s="202"/>
      <c r="BX3" s="202"/>
      <c r="BY3" s="202"/>
      <c r="BZ3" s="202"/>
      <c r="CA3" s="202"/>
      <c r="CB3" s="202"/>
      <c r="CC3" s="202"/>
      <c r="CD3" s="202"/>
      <c r="CE3" s="202"/>
      <c r="CF3" s="202"/>
      <c r="CG3" s="202"/>
      <c r="CH3" s="202"/>
      <c r="CI3" s="202"/>
      <c r="CJ3" s="202"/>
      <c r="CK3" s="202"/>
      <c r="CL3" s="202"/>
      <c r="CM3" s="202"/>
      <c r="CN3" s="202"/>
      <c r="CO3" s="202"/>
      <c r="CP3" s="202"/>
      <c r="CQ3" s="202"/>
      <c r="CR3" s="202"/>
      <c r="CS3" s="202"/>
      <c r="CT3" s="202"/>
      <c r="CU3" s="202"/>
      <c r="CV3" s="202"/>
      <c r="CW3" s="202"/>
      <c r="CX3" s="202"/>
      <c r="CY3" s="202"/>
      <c r="CZ3" s="202"/>
      <c r="DA3" s="202"/>
      <c r="DB3" s="202"/>
      <c r="DC3" s="202"/>
      <c r="DD3" s="202"/>
      <c r="DE3" s="202"/>
      <c r="DF3" s="202"/>
      <c r="DG3" s="202"/>
      <c r="DH3" s="202"/>
      <c r="DI3" s="202"/>
      <c r="DJ3" s="202"/>
      <c r="DK3" s="202"/>
      <c r="DL3" s="202"/>
      <c r="DM3" s="202"/>
      <c r="DN3" s="202"/>
      <c r="DO3" s="202"/>
      <c r="DP3" s="202"/>
      <c r="DQ3" s="202"/>
      <c r="DR3" s="202"/>
      <c r="DS3" s="202"/>
      <c r="DT3" s="202"/>
      <c r="DU3" s="202"/>
      <c r="DV3" s="202"/>
      <c r="DW3" s="202"/>
      <c r="DX3" s="202"/>
      <c r="DY3" s="202"/>
      <c r="DZ3" s="202"/>
      <c r="EA3" s="202"/>
      <c r="EB3" s="202"/>
      <c r="EC3" s="202"/>
      <c r="ED3" s="202"/>
      <c r="EE3" s="202"/>
      <c r="EF3" s="202"/>
      <c r="EG3" s="202"/>
      <c r="EH3" s="202"/>
      <c r="EI3" s="202"/>
      <c r="EJ3" s="202"/>
      <c r="EK3" s="202"/>
      <c r="EL3" s="202"/>
      <c r="EM3" s="202"/>
      <c r="EN3" s="202"/>
      <c r="EO3" s="202"/>
      <c r="EP3" s="202"/>
      <c r="EQ3" s="202"/>
      <c r="ER3" s="202"/>
      <c r="ES3" s="202"/>
      <c r="ET3" s="202"/>
      <c r="EU3" s="202"/>
      <c r="EV3" s="202"/>
      <c r="EW3" s="202"/>
      <c r="EX3" s="202"/>
      <c r="EY3" s="202"/>
      <c r="EZ3" s="202"/>
      <c r="FA3" s="202"/>
      <c r="FB3" s="202"/>
      <c r="FC3" s="202"/>
      <c r="FD3" s="202"/>
      <c r="FE3" s="202"/>
      <c r="FF3" s="202"/>
      <c r="FG3" s="202"/>
      <c r="FH3" s="202"/>
      <c r="FI3" s="202"/>
      <c r="FJ3" s="202"/>
      <c r="FK3" s="202"/>
      <c r="FL3" s="202"/>
      <c r="FM3" s="202"/>
      <c r="FN3" s="202"/>
      <c r="FO3" s="202"/>
      <c r="FP3" s="202"/>
      <c r="FQ3" s="202"/>
      <c r="FR3" s="202"/>
      <c r="FS3" s="202"/>
      <c r="FT3" s="202"/>
      <c r="FU3" s="202"/>
      <c r="FV3" s="202"/>
      <c r="FW3" s="202"/>
      <c r="FX3" s="202"/>
      <c r="FY3" s="202"/>
      <c r="FZ3" s="202"/>
      <c r="GA3" s="202"/>
      <c r="GB3" s="202"/>
      <c r="GC3" s="202"/>
      <c r="GD3" s="202"/>
      <c r="GE3" s="202"/>
      <c r="GF3" s="202"/>
      <c r="GG3" s="202"/>
      <c r="GH3" s="202"/>
      <c r="GI3" s="202"/>
      <c r="GJ3" s="202"/>
      <c r="GK3" s="202"/>
      <c r="GL3" s="202"/>
      <c r="GM3" s="202"/>
      <c r="GN3" s="202"/>
      <c r="GO3" s="202"/>
      <c r="GP3" s="202"/>
      <c r="GQ3" s="202"/>
      <c r="GR3" s="202"/>
      <c r="GS3" s="202"/>
      <c r="GT3" s="202"/>
      <c r="GU3" s="202"/>
      <c r="GV3" s="202"/>
      <c r="GW3" s="202"/>
      <c r="GX3" s="202"/>
      <c r="GY3" s="202"/>
      <c r="GZ3" s="202"/>
      <c r="HA3" s="202"/>
      <c r="HB3" s="202"/>
      <c r="HC3" s="202"/>
      <c r="HD3" s="202"/>
      <c r="HE3" s="202"/>
      <c r="HF3" s="202"/>
      <c r="HG3" s="202"/>
      <c r="HH3" s="202"/>
      <c r="HI3" s="202"/>
      <c r="HJ3" s="202"/>
      <c r="HK3" s="202"/>
      <c r="HL3" s="202"/>
      <c r="HM3" s="202"/>
      <c r="HN3" s="202"/>
      <c r="HO3" s="202"/>
      <c r="HP3" s="202"/>
      <c r="HQ3" s="202"/>
      <c r="HR3" s="202"/>
      <c r="HS3" s="202"/>
      <c r="HT3" s="202"/>
      <c r="HU3" s="202"/>
      <c r="HV3" s="202"/>
      <c r="HW3" s="202"/>
      <c r="HX3" s="202"/>
      <c r="HY3" s="202"/>
      <c r="HZ3" s="202"/>
      <c r="IA3" s="202"/>
      <c r="IB3" s="202"/>
      <c r="IC3" s="202"/>
      <c r="ID3" s="202"/>
      <c r="IE3" s="202"/>
      <c r="IF3" s="202"/>
      <c r="IG3" s="202"/>
      <c r="IH3" s="202"/>
      <c r="II3" s="202"/>
      <c r="IJ3" s="202"/>
      <c r="IK3" s="202"/>
      <c r="IL3" s="202"/>
      <c r="IM3" s="202"/>
      <c r="IN3" s="202"/>
      <c r="IO3" s="202"/>
      <c r="IP3" s="202"/>
      <c r="IQ3" s="202"/>
      <c r="IR3" s="202"/>
      <c r="IS3" s="202"/>
      <c r="IT3" s="202"/>
      <c r="IU3" s="202"/>
      <c r="IV3" s="202"/>
      <c r="IW3" s="202"/>
      <c r="IX3" s="202"/>
      <c r="IY3" s="202"/>
      <c r="IZ3" s="202"/>
      <c r="JA3" s="202"/>
      <c r="JB3" s="202"/>
      <c r="JC3" s="202"/>
      <c r="JD3" s="202"/>
      <c r="JE3" s="202"/>
      <c r="JF3" s="202"/>
      <c r="JG3" s="202"/>
      <c r="JH3" s="202"/>
      <c r="JI3" s="202"/>
      <c r="JJ3" s="202"/>
      <c r="JK3" s="202"/>
      <c r="JL3" s="202"/>
      <c r="JM3" s="202"/>
      <c r="JN3" s="202"/>
      <c r="JO3" s="202"/>
      <c r="JP3" s="202"/>
      <c r="JQ3" s="202"/>
      <c r="JR3" s="202"/>
      <c r="JS3" s="202"/>
      <c r="JT3" s="202"/>
      <c r="JU3" s="202"/>
      <c r="JV3" s="202"/>
      <c r="JW3" s="202"/>
      <c r="JX3" s="202"/>
      <c r="JY3" s="202"/>
      <c r="JZ3" s="202"/>
      <c r="KA3" s="202"/>
      <c r="KB3" s="202"/>
      <c r="KC3" s="202"/>
      <c r="KD3" s="202"/>
      <c r="KE3" s="202"/>
      <c r="KF3" s="202"/>
      <c r="KG3" s="202"/>
      <c r="KH3" s="202"/>
      <c r="KI3" s="202"/>
      <c r="KJ3" s="202"/>
      <c r="KK3" s="202"/>
      <c r="KL3" s="202"/>
      <c r="KM3" s="202"/>
      <c r="KN3" s="202"/>
      <c r="KO3" s="202"/>
      <c r="KP3" s="202"/>
      <c r="KQ3" s="202"/>
      <c r="KR3" s="202"/>
      <c r="KS3" s="202"/>
      <c r="KT3" s="202"/>
    </row>
    <row r="4" spans="1:306" s="292" customFormat="1" x14ac:dyDescent="0.25">
      <c r="A4" s="247"/>
      <c r="B4" s="247"/>
      <c r="C4" s="248"/>
      <c r="D4" s="249"/>
      <c r="E4" s="595" t="str">
        <f xml:space="preserve"> Time!E$39</f>
        <v>Financial year</v>
      </c>
      <c r="F4" s="580">
        <f xml:space="preserve"> Check!$F$25</f>
        <v>0</v>
      </c>
      <c r="G4" s="594" t="s">
        <v>24</v>
      </c>
      <c r="H4" s="245"/>
      <c r="I4" s="246"/>
      <c r="J4" s="595">
        <f xml:space="preserve"> Time!J$39</f>
        <v>2020</v>
      </c>
      <c r="K4" s="595">
        <f xml:space="preserve"> Time!K$39</f>
        <v>2021</v>
      </c>
      <c r="L4" s="595">
        <f xml:space="preserve"> Time!L$39</f>
        <v>2021</v>
      </c>
      <c r="M4" s="595">
        <f xml:space="preserve"> Time!M$39</f>
        <v>2021</v>
      </c>
      <c r="N4" s="595">
        <f xml:space="preserve"> Time!N$39</f>
        <v>2021</v>
      </c>
      <c r="O4" s="595">
        <f xml:space="preserve"> Time!O$39</f>
        <v>2022</v>
      </c>
      <c r="P4" s="595">
        <f xml:space="preserve"> Time!P$39</f>
        <v>2022</v>
      </c>
      <c r="Q4" s="595">
        <f xml:space="preserve"> Time!Q$39</f>
        <v>2022</v>
      </c>
      <c r="R4" s="595">
        <f xml:space="preserve"> Time!R$39</f>
        <v>2022</v>
      </c>
      <c r="S4" s="595">
        <f xml:space="preserve"> Time!S$39</f>
        <v>2023</v>
      </c>
      <c r="T4" s="595">
        <f xml:space="preserve"> Time!T$39</f>
        <v>2023</v>
      </c>
      <c r="U4" s="595">
        <f xml:space="preserve"> Time!U$39</f>
        <v>2023</v>
      </c>
      <c r="V4" s="595">
        <f xml:space="preserve"> Time!V$39</f>
        <v>2023</v>
      </c>
      <c r="W4" s="595">
        <f xml:space="preserve"> Time!W$39</f>
        <v>2024</v>
      </c>
      <c r="X4" s="595">
        <f xml:space="preserve"> Time!X$39</f>
        <v>2024</v>
      </c>
      <c r="Y4" s="595">
        <f xml:space="preserve"> Time!Y$39</f>
        <v>2024</v>
      </c>
      <c r="Z4" s="595">
        <f xml:space="preserve"> Time!Z$39</f>
        <v>2024</v>
      </c>
      <c r="AA4" s="595">
        <f xml:space="preserve"> Time!AA$39</f>
        <v>2025</v>
      </c>
      <c r="AB4" s="595">
        <f xml:space="preserve"> Time!AB$39</f>
        <v>2025</v>
      </c>
      <c r="AC4" s="595">
        <f xml:space="preserve"> Time!AC$39</f>
        <v>2025</v>
      </c>
      <c r="AD4" s="595">
        <f xml:space="preserve"> Time!AD$39</f>
        <v>2025</v>
      </c>
      <c r="AE4" s="595">
        <f xml:space="preserve"> Time!AE$39</f>
        <v>2026</v>
      </c>
      <c r="AF4" s="595">
        <f xml:space="preserve"> Time!AF$39</f>
        <v>2026</v>
      </c>
      <c r="AG4" s="595">
        <f xml:space="preserve"> Time!AG$39</f>
        <v>2026</v>
      </c>
      <c r="AH4" s="595">
        <f xml:space="preserve"> Time!AH$39</f>
        <v>2026</v>
      </c>
      <c r="AI4" s="595">
        <f xml:space="preserve"> Time!AI$39</f>
        <v>2027</v>
      </c>
      <c r="AJ4" s="595">
        <f xml:space="preserve"> Time!AJ$39</f>
        <v>2027</v>
      </c>
      <c r="AK4" s="595">
        <f xml:space="preserve"> Time!AK$39</f>
        <v>2027</v>
      </c>
      <c r="AL4" s="595">
        <f xml:space="preserve"> Time!AL$39</f>
        <v>2027</v>
      </c>
      <c r="AM4" s="595">
        <f xml:space="preserve"> Time!AM$39</f>
        <v>2028</v>
      </c>
      <c r="AN4" s="595">
        <f xml:space="preserve"> Time!AN$39</f>
        <v>2028</v>
      </c>
      <c r="AO4" s="595">
        <f xml:space="preserve"> Time!AO$39</f>
        <v>2028</v>
      </c>
      <c r="AP4" s="595">
        <f xml:space="preserve"> Time!AP$39</f>
        <v>2028</v>
      </c>
      <c r="AQ4" s="595">
        <f xml:space="preserve"> Time!AQ$39</f>
        <v>2029</v>
      </c>
      <c r="AR4" s="595">
        <f xml:space="preserve"> Time!AR$39</f>
        <v>2029</v>
      </c>
      <c r="AS4" s="595">
        <f xml:space="preserve"> Time!AS$39</f>
        <v>2029</v>
      </c>
      <c r="AT4" s="595">
        <f xml:space="preserve"> Time!AT$39</f>
        <v>2029</v>
      </c>
      <c r="AU4" s="595">
        <f xml:space="preserve"> Time!AU$39</f>
        <v>2030</v>
      </c>
      <c r="AV4" s="595">
        <f xml:space="preserve"> Time!AV$39</f>
        <v>2030</v>
      </c>
      <c r="AW4" s="595">
        <f xml:space="preserve"> Time!AW$39</f>
        <v>2030</v>
      </c>
      <c r="AX4" s="595">
        <f xml:space="preserve"> Time!AX$39</f>
        <v>2030</v>
      </c>
      <c r="AY4" s="595">
        <f xml:space="preserve"> Time!AY$39</f>
        <v>2031</v>
      </c>
      <c r="AZ4" s="595">
        <f xml:space="preserve"> Time!AZ$39</f>
        <v>2031</v>
      </c>
      <c r="BA4" s="595">
        <f xml:space="preserve"> Time!BA$39</f>
        <v>2031</v>
      </c>
      <c r="BB4" s="595">
        <f xml:space="preserve"> Time!BB$39</f>
        <v>2031</v>
      </c>
      <c r="BC4" s="595">
        <f xml:space="preserve"> Time!BC$39</f>
        <v>2032</v>
      </c>
      <c r="BD4" s="595">
        <f xml:space="preserve"> Time!BD$39</f>
        <v>2032</v>
      </c>
      <c r="BE4" s="595">
        <f xml:space="preserve"> Time!BE$39</f>
        <v>2032</v>
      </c>
      <c r="BF4" s="202"/>
      <c r="BG4" s="202"/>
      <c r="BH4" s="202"/>
      <c r="BI4" s="202"/>
      <c r="BJ4" s="202"/>
      <c r="BK4" s="202"/>
      <c r="BL4" s="202"/>
      <c r="BM4" s="202"/>
      <c r="BN4" s="202"/>
      <c r="BO4" s="202"/>
      <c r="BP4" s="202"/>
      <c r="BQ4" s="202"/>
      <c r="BR4" s="202"/>
      <c r="BS4" s="202"/>
      <c r="BT4" s="202"/>
      <c r="BU4" s="202"/>
      <c r="BV4" s="202"/>
      <c r="BW4" s="202"/>
      <c r="BX4" s="202"/>
      <c r="BY4" s="202"/>
      <c r="BZ4" s="202"/>
      <c r="CA4" s="202"/>
      <c r="CB4" s="202"/>
      <c r="CC4" s="202"/>
      <c r="CD4" s="202"/>
      <c r="CE4" s="202"/>
      <c r="CF4" s="202"/>
      <c r="CG4" s="202"/>
      <c r="CH4" s="202"/>
      <c r="CI4" s="202"/>
      <c r="CJ4" s="202"/>
      <c r="CK4" s="202"/>
      <c r="CL4" s="202"/>
      <c r="CM4" s="202"/>
      <c r="CN4" s="202"/>
      <c r="CO4" s="202"/>
      <c r="CP4" s="202"/>
      <c r="CQ4" s="202"/>
      <c r="CR4" s="202"/>
      <c r="CS4" s="202"/>
      <c r="CT4" s="202"/>
      <c r="CU4" s="202"/>
      <c r="CV4" s="202"/>
      <c r="CW4" s="202"/>
      <c r="CX4" s="202"/>
      <c r="CY4" s="202"/>
      <c r="CZ4" s="202"/>
      <c r="DA4" s="202"/>
      <c r="DB4" s="202"/>
      <c r="DC4" s="202"/>
      <c r="DD4" s="202"/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02"/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2"/>
      <c r="EB4" s="202"/>
      <c r="EC4" s="202"/>
      <c r="ED4" s="202"/>
      <c r="EE4" s="202"/>
      <c r="EF4" s="202"/>
      <c r="EG4" s="202"/>
      <c r="EH4" s="202"/>
      <c r="EI4" s="202"/>
      <c r="EJ4" s="202"/>
      <c r="EK4" s="202"/>
      <c r="EL4" s="202"/>
      <c r="EM4" s="202"/>
      <c r="EN4" s="202"/>
      <c r="EO4" s="202"/>
      <c r="EP4" s="202"/>
      <c r="EQ4" s="202"/>
      <c r="ER4" s="202"/>
      <c r="ES4" s="202"/>
      <c r="ET4" s="202"/>
      <c r="EU4" s="202"/>
      <c r="EV4" s="202"/>
      <c r="EW4" s="202"/>
      <c r="EX4" s="202"/>
      <c r="EY4" s="202"/>
      <c r="EZ4" s="202"/>
      <c r="FA4" s="202"/>
      <c r="FB4" s="202"/>
      <c r="FC4" s="202"/>
      <c r="FD4" s="202"/>
      <c r="FE4" s="202"/>
      <c r="FF4" s="202"/>
      <c r="FG4" s="202"/>
      <c r="FH4" s="202"/>
      <c r="FI4" s="202"/>
      <c r="FJ4" s="202"/>
      <c r="FK4" s="202"/>
      <c r="FL4" s="202"/>
      <c r="FM4" s="202"/>
      <c r="FN4" s="202"/>
      <c r="FO4" s="202"/>
      <c r="FP4" s="202"/>
      <c r="FQ4" s="202"/>
      <c r="FR4" s="202"/>
      <c r="FS4" s="202"/>
      <c r="FT4" s="202"/>
      <c r="FU4" s="202"/>
      <c r="FV4" s="202"/>
      <c r="FW4" s="202"/>
      <c r="FX4" s="202"/>
      <c r="FY4" s="202"/>
      <c r="FZ4" s="202"/>
      <c r="GA4" s="202"/>
      <c r="GB4" s="202"/>
      <c r="GC4" s="202"/>
      <c r="GD4" s="202"/>
      <c r="GE4" s="202"/>
      <c r="GF4" s="202"/>
      <c r="GG4" s="202"/>
      <c r="GH4" s="202"/>
      <c r="GI4" s="202"/>
      <c r="GJ4" s="202"/>
      <c r="GK4" s="202"/>
      <c r="GL4" s="202"/>
      <c r="GM4" s="202"/>
      <c r="GN4" s="202"/>
      <c r="GO4" s="202"/>
      <c r="GP4" s="202"/>
      <c r="GQ4" s="202"/>
      <c r="GR4" s="202"/>
      <c r="GS4" s="202"/>
      <c r="GT4" s="202"/>
      <c r="GU4" s="202"/>
      <c r="GV4" s="202"/>
      <c r="GW4" s="202"/>
      <c r="GX4" s="202"/>
      <c r="GY4" s="202"/>
      <c r="GZ4" s="202"/>
      <c r="HA4" s="202"/>
      <c r="HB4" s="202"/>
      <c r="HC4" s="202"/>
      <c r="HD4" s="202"/>
      <c r="HE4" s="202"/>
      <c r="HF4" s="202"/>
      <c r="HG4" s="202"/>
      <c r="HH4" s="202"/>
      <c r="HI4" s="202"/>
      <c r="HJ4" s="202"/>
      <c r="HK4" s="202"/>
      <c r="HL4" s="202"/>
      <c r="HM4" s="202"/>
      <c r="HN4" s="202"/>
      <c r="HO4" s="202"/>
      <c r="HP4" s="202"/>
      <c r="HQ4" s="202"/>
      <c r="HR4" s="202"/>
      <c r="HS4" s="202"/>
      <c r="HT4" s="202"/>
      <c r="HU4" s="202"/>
      <c r="HV4" s="202"/>
      <c r="HW4" s="202"/>
      <c r="HX4" s="202"/>
      <c r="HY4" s="202"/>
      <c r="HZ4" s="202"/>
      <c r="IA4" s="202"/>
      <c r="IB4" s="202"/>
      <c r="IC4" s="202"/>
      <c r="ID4" s="202"/>
      <c r="IE4" s="202"/>
      <c r="IF4" s="202"/>
      <c r="IG4" s="202"/>
      <c r="IH4" s="202"/>
      <c r="II4" s="202"/>
      <c r="IJ4" s="202"/>
      <c r="IK4" s="202"/>
      <c r="IL4" s="202"/>
      <c r="IM4" s="202"/>
      <c r="IN4" s="202"/>
      <c r="IO4" s="202"/>
      <c r="IP4" s="202"/>
      <c r="IQ4" s="202"/>
      <c r="IR4" s="202"/>
      <c r="IS4" s="202"/>
      <c r="IT4" s="202"/>
      <c r="IU4" s="202"/>
      <c r="IV4" s="202"/>
      <c r="IW4" s="202"/>
      <c r="IX4" s="202"/>
      <c r="IY4" s="202"/>
      <c r="IZ4" s="202"/>
      <c r="JA4" s="202"/>
      <c r="JB4" s="202"/>
      <c r="JC4" s="202"/>
      <c r="JD4" s="202"/>
      <c r="JE4" s="202"/>
      <c r="JF4" s="202"/>
      <c r="JG4" s="202"/>
      <c r="JH4" s="202"/>
      <c r="JI4" s="202"/>
      <c r="JJ4" s="202"/>
      <c r="JK4" s="202"/>
      <c r="JL4" s="202"/>
      <c r="JM4" s="202"/>
      <c r="JN4" s="202"/>
      <c r="JO4" s="202"/>
      <c r="JP4" s="202"/>
      <c r="JQ4" s="202"/>
      <c r="JR4" s="202"/>
      <c r="JS4" s="202"/>
      <c r="JT4" s="202"/>
      <c r="JU4" s="202"/>
      <c r="JV4" s="202"/>
      <c r="JW4" s="202"/>
      <c r="JX4" s="202"/>
      <c r="JY4" s="202"/>
      <c r="JZ4" s="202"/>
      <c r="KA4" s="202"/>
      <c r="KB4" s="202"/>
      <c r="KC4" s="202"/>
      <c r="KD4" s="202"/>
      <c r="KE4" s="202"/>
      <c r="KF4" s="202"/>
      <c r="KG4" s="202"/>
      <c r="KH4" s="202"/>
      <c r="KI4" s="202"/>
      <c r="KJ4" s="202"/>
      <c r="KK4" s="202"/>
      <c r="KL4" s="202"/>
      <c r="KM4" s="202"/>
      <c r="KN4" s="202"/>
      <c r="KO4" s="202"/>
      <c r="KP4" s="202"/>
      <c r="KQ4" s="202"/>
      <c r="KR4" s="202"/>
      <c r="KS4" s="202"/>
      <c r="KT4" s="202"/>
    </row>
    <row r="5" spans="1:306" s="292" customFormat="1" x14ac:dyDescent="0.25">
      <c r="A5" s="247"/>
      <c r="B5" s="247"/>
      <c r="C5" s="248"/>
      <c r="D5" s="249"/>
      <c r="E5" s="245" t="str">
        <f xml:space="preserve"> Time!E$10</f>
        <v>Model column counter</v>
      </c>
      <c r="F5" s="596" t="s">
        <v>19</v>
      </c>
      <c r="G5" s="597" t="s">
        <v>17</v>
      </c>
      <c r="H5" s="596" t="s">
        <v>18</v>
      </c>
      <c r="I5" s="246"/>
      <c r="J5" s="245">
        <f xml:space="preserve"> Time!J$10</f>
        <v>1</v>
      </c>
      <c r="K5" s="245">
        <f xml:space="preserve"> Time!K$10</f>
        <v>2</v>
      </c>
      <c r="L5" s="245">
        <f xml:space="preserve"> Time!L$10</f>
        <v>3</v>
      </c>
      <c r="M5" s="245">
        <f xml:space="preserve"> Time!M$10</f>
        <v>4</v>
      </c>
      <c r="N5" s="245">
        <f xml:space="preserve"> Time!N$10</f>
        <v>5</v>
      </c>
      <c r="O5" s="245">
        <f xml:space="preserve"> Time!O$10</f>
        <v>6</v>
      </c>
      <c r="P5" s="245">
        <f xml:space="preserve"> Time!P$10</f>
        <v>7</v>
      </c>
      <c r="Q5" s="245">
        <f xml:space="preserve"> Time!Q$10</f>
        <v>8</v>
      </c>
      <c r="R5" s="245">
        <f xml:space="preserve"> Time!R$10</f>
        <v>9</v>
      </c>
      <c r="S5" s="245">
        <f xml:space="preserve"> Time!S$10</f>
        <v>10</v>
      </c>
      <c r="T5" s="245">
        <f xml:space="preserve"> Time!T$10</f>
        <v>11</v>
      </c>
      <c r="U5" s="245">
        <f xml:space="preserve"> Time!U$10</f>
        <v>12</v>
      </c>
      <c r="V5" s="245">
        <f xml:space="preserve"> Time!V$10</f>
        <v>13</v>
      </c>
      <c r="W5" s="245">
        <f xml:space="preserve"> Time!W$10</f>
        <v>14</v>
      </c>
      <c r="X5" s="245">
        <f xml:space="preserve"> Time!X$10</f>
        <v>15</v>
      </c>
      <c r="Y5" s="245">
        <f xml:space="preserve"> Time!Y$10</f>
        <v>16</v>
      </c>
      <c r="Z5" s="245">
        <f xml:space="preserve"> Time!Z$10</f>
        <v>17</v>
      </c>
      <c r="AA5" s="245">
        <f xml:space="preserve"> Time!AA$10</f>
        <v>18</v>
      </c>
      <c r="AB5" s="245">
        <f xml:space="preserve"> Time!AB$10</f>
        <v>19</v>
      </c>
      <c r="AC5" s="245">
        <f xml:space="preserve"> Time!AC$10</f>
        <v>20</v>
      </c>
      <c r="AD5" s="245">
        <f xml:space="preserve"> Time!AD$10</f>
        <v>21</v>
      </c>
      <c r="AE5" s="245">
        <f xml:space="preserve"> Time!AE$10</f>
        <v>22</v>
      </c>
      <c r="AF5" s="245">
        <f xml:space="preserve"> Time!AF$10</f>
        <v>23</v>
      </c>
      <c r="AG5" s="245">
        <f xml:space="preserve"> Time!AG$10</f>
        <v>24</v>
      </c>
      <c r="AH5" s="245">
        <f xml:space="preserve"> Time!AH$10</f>
        <v>25</v>
      </c>
      <c r="AI5" s="245">
        <f xml:space="preserve"> Time!AI$10</f>
        <v>26</v>
      </c>
      <c r="AJ5" s="245">
        <f xml:space="preserve"> Time!AJ$10</f>
        <v>27</v>
      </c>
      <c r="AK5" s="245">
        <f xml:space="preserve"> Time!AK$10</f>
        <v>28</v>
      </c>
      <c r="AL5" s="245">
        <f xml:space="preserve"> Time!AL$10</f>
        <v>29</v>
      </c>
      <c r="AM5" s="245">
        <f xml:space="preserve"> Time!AM$10</f>
        <v>30</v>
      </c>
      <c r="AN5" s="245">
        <f xml:space="preserve"> Time!AN$10</f>
        <v>31</v>
      </c>
      <c r="AO5" s="245">
        <f xml:space="preserve"> Time!AO$10</f>
        <v>32</v>
      </c>
      <c r="AP5" s="245">
        <f xml:space="preserve"> Time!AP$10</f>
        <v>33</v>
      </c>
      <c r="AQ5" s="245">
        <f xml:space="preserve"> Time!AQ$10</f>
        <v>34</v>
      </c>
      <c r="AR5" s="245">
        <f xml:space="preserve"> Time!AR$10</f>
        <v>35</v>
      </c>
      <c r="AS5" s="245">
        <f xml:space="preserve"> Time!AS$10</f>
        <v>36</v>
      </c>
      <c r="AT5" s="245">
        <f xml:space="preserve"> Time!AT$10</f>
        <v>37</v>
      </c>
      <c r="AU5" s="245">
        <f xml:space="preserve"> Time!AU$10</f>
        <v>38</v>
      </c>
      <c r="AV5" s="245">
        <f xml:space="preserve"> Time!AV$10</f>
        <v>39</v>
      </c>
      <c r="AW5" s="245">
        <f xml:space="preserve"> Time!AW$10</f>
        <v>40</v>
      </c>
      <c r="AX5" s="245">
        <f xml:space="preserve"> Time!AX$10</f>
        <v>41</v>
      </c>
      <c r="AY5" s="245">
        <f xml:space="preserve"> Time!AY$10</f>
        <v>42</v>
      </c>
      <c r="AZ5" s="245">
        <f xml:space="preserve"> Time!AZ$10</f>
        <v>43</v>
      </c>
      <c r="BA5" s="245">
        <f xml:space="preserve"> Time!BA$10</f>
        <v>44</v>
      </c>
      <c r="BB5" s="245">
        <f xml:space="preserve"> Time!BB$10</f>
        <v>45</v>
      </c>
      <c r="BC5" s="245">
        <f xml:space="preserve"> Time!BC$10</f>
        <v>46</v>
      </c>
      <c r="BD5" s="245">
        <f xml:space="preserve"> Time!BD$10</f>
        <v>47</v>
      </c>
      <c r="BE5" s="245">
        <f xml:space="preserve"> Time!BE$10</f>
        <v>48</v>
      </c>
      <c r="BF5" s="202"/>
      <c r="BG5" s="202"/>
      <c r="BH5" s="202"/>
      <c r="BI5" s="202"/>
      <c r="BJ5" s="202"/>
      <c r="BK5" s="202"/>
      <c r="BL5" s="202"/>
      <c r="BM5" s="202"/>
      <c r="BN5" s="202"/>
      <c r="BO5" s="202"/>
      <c r="BP5" s="202"/>
      <c r="BQ5" s="202"/>
      <c r="BR5" s="202"/>
      <c r="BS5" s="202"/>
      <c r="BT5" s="202"/>
      <c r="BU5" s="202"/>
      <c r="BV5" s="202"/>
      <c r="BW5" s="202"/>
      <c r="BX5" s="202"/>
      <c r="BY5" s="202"/>
      <c r="BZ5" s="202"/>
      <c r="CA5" s="202"/>
      <c r="CB5" s="202"/>
      <c r="CC5" s="202"/>
      <c r="CD5" s="202"/>
      <c r="CE5" s="202"/>
      <c r="CF5" s="202"/>
      <c r="CG5" s="202"/>
      <c r="CH5" s="202"/>
      <c r="CI5" s="202"/>
      <c r="CJ5" s="202"/>
      <c r="CK5" s="202"/>
      <c r="CL5" s="202"/>
      <c r="CM5" s="202"/>
      <c r="CN5" s="202"/>
      <c r="CO5" s="202"/>
      <c r="CP5" s="202"/>
      <c r="CQ5" s="202"/>
      <c r="CR5" s="202"/>
      <c r="CS5" s="202"/>
      <c r="CT5" s="202"/>
      <c r="CU5" s="202"/>
      <c r="CV5" s="202"/>
      <c r="CW5" s="202"/>
      <c r="CX5" s="202"/>
      <c r="CY5" s="202"/>
      <c r="CZ5" s="202"/>
      <c r="DA5" s="202"/>
      <c r="DB5" s="202"/>
      <c r="DC5" s="202"/>
      <c r="DD5" s="202"/>
      <c r="DE5" s="202"/>
      <c r="DF5" s="202"/>
      <c r="DG5" s="202"/>
      <c r="DH5" s="202"/>
      <c r="DI5" s="202"/>
      <c r="DJ5" s="202"/>
      <c r="DK5" s="202"/>
      <c r="DL5" s="202"/>
      <c r="DM5" s="202"/>
      <c r="DN5" s="202"/>
      <c r="DO5" s="202"/>
      <c r="DP5" s="202"/>
      <c r="DQ5" s="202"/>
      <c r="DR5" s="202"/>
      <c r="DS5" s="202"/>
      <c r="DT5" s="202"/>
      <c r="DU5" s="202"/>
      <c r="DV5" s="202"/>
      <c r="DW5" s="202"/>
      <c r="DX5" s="202"/>
      <c r="DY5" s="202"/>
      <c r="DZ5" s="202"/>
      <c r="EA5" s="202"/>
      <c r="EB5" s="202"/>
      <c r="EC5" s="202"/>
      <c r="ED5" s="202"/>
      <c r="EE5" s="202"/>
      <c r="EF5" s="202"/>
      <c r="EG5" s="202"/>
      <c r="EH5" s="202"/>
      <c r="EI5" s="202"/>
      <c r="EJ5" s="202"/>
      <c r="EK5" s="202"/>
      <c r="EL5" s="202"/>
      <c r="EM5" s="202"/>
      <c r="EN5" s="202"/>
      <c r="EO5" s="202"/>
      <c r="EP5" s="202"/>
      <c r="EQ5" s="202"/>
      <c r="ER5" s="202"/>
      <c r="ES5" s="202"/>
      <c r="ET5" s="202"/>
      <c r="EU5" s="202"/>
      <c r="EV5" s="202"/>
      <c r="EW5" s="202"/>
      <c r="EX5" s="202"/>
      <c r="EY5" s="202"/>
      <c r="EZ5" s="202"/>
      <c r="FA5" s="202"/>
      <c r="FB5" s="202"/>
      <c r="FC5" s="202"/>
      <c r="FD5" s="202"/>
      <c r="FE5" s="202"/>
      <c r="FF5" s="202"/>
      <c r="FG5" s="202"/>
      <c r="FH5" s="202"/>
      <c r="FI5" s="202"/>
      <c r="FJ5" s="202"/>
      <c r="FK5" s="202"/>
      <c r="FL5" s="202"/>
      <c r="FM5" s="202"/>
      <c r="FN5" s="202"/>
      <c r="FO5" s="202"/>
      <c r="FP5" s="202"/>
      <c r="FQ5" s="202"/>
      <c r="FR5" s="202"/>
      <c r="FS5" s="202"/>
      <c r="FT5" s="202"/>
      <c r="FU5" s="202"/>
      <c r="FV5" s="202"/>
      <c r="FW5" s="202"/>
      <c r="FX5" s="202"/>
      <c r="FY5" s="202"/>
      <c r="FZ5" s="202"/>
      <c r="GA5" s="202"/>
      <c r="GB5" s="202"/>
      <c r="GC5" s="202"/>
      <c r="GD5" s="202"/>
      <c r="GE5" s="202"/>
      <c r="GF5" s="202"/>
      <c r="GG5" s="202"/>
      <c r="GH5" s="202"/>
      <c r="GI5" s="202"/>
      <c r="GJ5" s="202"/>
      <c r="GK5" s="202"/>
      <c r="GL5" s="202"/>
      <c r="GM5" s="202"/>
      <c r="GN5" s="202"/>
      <c r="GO5" s="202"/>
      <c r="GP5" s="202"/>
      <c r="GQ5" s="202"/>
      <c r="GR5" s="202"/>
      <c r="GS5" s="202"/>
      <c r="GT5" s="202"/>
      <c r="GU5" s="202"/>
      <c r="GV5" s="202"/>
      <c r="GW5" s="202"/>
      <c r="GX5" s="202"/>
      <c r="GY5" s="202"/>
      <c r="GZ5" s="202"/>
      <c r="HA5" s="202"/>
      <c r="HB5" s="202"/>
      <c r="HC5" s="202"/>
      <c r="HD5" s="202"/>
      <c r="HE5" s="202"/>
      <c r="HF5" s="202"/>
      <c r="HG5" s="202"/>
      <c r="HH5" s="202"/>
      <c r="HI5" s="202"/>
      <c r="HJ5" s="202"/>
      <c r="HK5" s="202"/>
      <c r="HL5" s="202"/>
      <c r="HM5" s="202"/>
      <c r="HN5" s="202"/>
      <c r="HO5" s="202"/>
      <c r="HP5" s="202"/>
      <c r="HQ5" s="202"/>
      <c r="HR5" s="202"/>
      <c r="HS5" s="202"/>
      <c r="HT5" s="202"/>
      <c r="HU5" s="202"/>
      <c r="HV5" s="202"/>
      <c r="HW5" s="202"/>
      <c r="HX5" s="202"/>
      <c r="HY5" s="202"/>
      <c r="HZ5" s="202"/>
      <c r="IA5" s="202"/>
      <c r="IB5" s="202"/>
      <c r="IC5" s="202"/>
      <c r="ID5" s="202"/>
      <c r="IE5" s="202"/>
      <c r="IF5" s="202"/>
      <c r="IG5" s="202"/>
      <c r="IH5" s="202"/>
      <c r="II5" s="202"/>
      <c r="IJ5" s="202"/>
      <c r="IK5" s="202"/>
      <c r="IL5" s="202"/>
      <c r="IM5" s="202"/>
      <c r="IN5" s="202"/>
      <c r="IO5" s="202"/>
      <c r="IP5" s="202"/>
      <c r="IQ5" s="202"/>
      <c r="IR5" s="202"/>
      <c r="IS5" s="202"/>
      <c r="IT5" s="202"/>
      <c r="IU5" s="202"/>
      <c r="IV5" s="202"/>
      <c r="IW5" s="202"/>
      <c r="IX5" s="202"/>
      <c r="IY5" s="202"/>
      <c r="IZ5" s="202"/>
      <c r="JA5" s="202"/>
      <c r="JB5" s="202"/>
      <c r="JC5" s="202"/>
      <c r="JD5" s="202"/>
      <c r="JE5" s="202"/>
      <c r="JF5" s="202"/>
      <c r="JG5" s="202"/>
      <c r="JH5" s="202"/>
      <c r="JI5" s="202"/>
      <c r="JJ5" s="202"/>
      <c r="JK5" s="202"/>
      <c r="JL5" s="202"/>
      <c r="JM5" s="202"/>
      <c r="JN5" s="202"/>
      <c r="JO5" s="202"/>
      <c r="JP5" s="202"/>
      <c r="JQ5" s="202"/>
      <c r="JR5" s="202"/>
      <c r="JS5" s="202"/>
      <c r="JT5" s="202"/>
      <c r="JU5" s="202"/>
      <c r="JV5" s="202"/>
      <c r="JW5" s="202"/>
      <c r="JX5" s="202"/>
      <c r="JY5" s="202"/>
      <c r="JZ5" s="202"/>
      <c r="KA5" s="202"/>
      <c r="KB5" s="202"/>
      <c r="KC5" s="202"/>
      <c r="KD5" s="202"/>
      <c r="KE5" s="202"/>
      <c r="KF5" s="202"/>
      <c r="KG5" s="202"/>
      <c r="KH5" s="202"/>
      <c r="KI5" s="202"/>
      <c r="KJ5" s="202"/>
      <c r="KK5" s="202"/>
      <c r="KL5" s="202"/>
      <c r="KM5" s="202"/>
      <c r="KN5" s="202"/>
      <c r="KO5" s="202"/>
      <c r="KP5" s="202"/>
      <c r="KQ5" s="202"/>
      <c r="KR5" s="202"/>
      <c r="KS5" s="202"/>
      <c r="KT5" s="202"/>
    </row>
    <row r="6" spans="1:306" s="39" customFormat="1" x14ac:dyDescent="0.25">
      <c r="A6" s="15"/>
      <c r="B6" s="15"/>
      <c r="C6" s="21"/>
      <c r="D6" s="49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582</v>
      </c>
    </row>
    <row r="8" spans="1:306" s="39" customFormat="1" x14ac:dyDescent="0.25">
      <c r="A8" s="15"/>
      <c r="B8" s="15"/>
      <c r="C8" s="21"/>
      <c r="D8" s="49"/>
      <c r="E8" s="12"/>
      <c r="F8" s="12"/>
      <c r="G8" s="12"/>
      <c r="H8" s="12"/>
      <c r="I8" s="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</row>
    <row r="9" spans="1:306" s="202" customFormat="1" x14ac:dyDescent="0.25">
      <c r="A9" s="247"/>
      <c r="B9" s="247"/>
      <c r="C9" s="248"/>
      <c r="D9" s="249"/>
      <c r="E9" s="246" t="str">
        <f xml:space="preserve"> ConFin!E$40</f>
        <v>Share capital drawdown - m</v>
      </c>
      <c r="F9" s="246">
        <f xml:space="preserve"> ConFin!F$40</f>
        <v>0</v>
      </c>
      <c r="G9" s="246" t="str">
        <f xml:space="preserve"> ConFin!G$40</f>
        <v>$ 000s</v>
      </c>
      <c r="H9" s="246">
        <f xml:space="preserve"> ConFin!H$40</f>
        <v>100</v>
      </c>
      <c r="I9" s="246">
        <f xml:space="preserve"> ConFin!I$40</f>
        <v>0</v>
      </c>
      <c r="J9" s="246">
        <f xml:space="preserve"> ConFin!J$40</f>
        <v>0</v>
      </c>
      <c r="K9" s="246">
        <f xml:space="preserve"> ConFin!K$40</f>
        <v>0</v>
      </c>
      <c r="L9" s="246">
        <f xml:space="preserve"> ConFin!L$40</f>
        <v>0</v>
      </c>
      <c r="M9" s="246">
        <f xml:space="preserve"> ConFin!M$40</f>
        <v>0</v>
      </c>
      <c r="N9" s="246">
        <f xml:space="preserve"> ConFin!N$40</f>
        <v>0</v>
      </c>
      <c r="O9" s="246">
        <f xml:space="preserve"> ConFin!O$40</f>
        <v>0</v>
      </c>
      <c r="P9" s="246">
        <f xml:space="preserve"> ConFin!P$40</f>
        <v>0</v>
      </c>
      <c r="Q9" s="246">
        <f xml:space="preserve"> ConFin!Q$40</f>
        <v>0</v>
      </c>
      <c r="R9" s="246">
        <f xml:space="preserve"> ConFin!R$40</f>
        <v>100</v>
      </c>
      <c r="S9" s="246">
        <f xml:space="preserve"> ConFin!S$40</f>
        <v>0</v>
      </c>
      <c r="T9" s="246">
        <f xml:space="preserve"> ConFin!T$40</f>
        <v>0</v>
      </c>
      <c r="U9" s="246">
        <f xml:space="preserve"> ConFin!U$40</f>
        <v>0</v>
      </c>
      <c r="V9" s="246">
        <f xml:space="preserve"> ConFin!V$40</f>
        <v>0</v>
      </c>
      <c r="W9" s="246">
        <f xml:space="preserve"> ConFin!W$40</f>
        <v>0</v>
      </c>
      <c r="X9" s="246">
        <f xml:space="preserve"> ConFin!X$40</f>
        <v>0</v>
      </c>
      <c r="Y9" s="246">
        <f xml:space="preserve"> ConFin!Y$40</f>
        <v>0</v>
      </c>
      <c r="Z9" s="246">
        <f xml:space="preserve"> ConFin!Z$40</f>
        <v>0</v>
      </c>
      <c r="AA9" s="246">
        <f xml:space="preserve"> ConFin!AA$40</f>
        <v>0</v>
      </c>
      <c r="AB9" s="246">
        <f xml:space="preserve"> ConFin!AB$40</f>
        <v>0</v>
      </c>
      <c r="AC9" s="246">
        <f xml:space="preserve"> ConFin!AC$40</f>
        <v>0</v>
      </c>
      <c r="AD9" s="246">
        <f xml:space="preserve"> ConFin!AD$40</f>
        <v>0</v>
      </c>
      <c r="AE9" s="246">
        <f xml:space="preserve"> ConFin!AE$40</f>
        <v>0</v>
      </c>
      <c r="AF9" s="246">
        <f xml:space="preserve"> ConFin!AF$40</f>
        <v>0</v>
      </c>
      <c r="AG9" s="246">
        <f xml:space="preserve"> ConFin!AG$40</f>
        <v>0</v>
      </c>
      <c r="AH9" s="246">
        <f xml:space="preserve"> ConFin!AH$40</f>
        <v>0</v>
      </c>
      <c r="AI9" s="246">
        <f xml:space="preserve"> ConFin!AI$40</f>
        <v>0</v>
      </c>
      <c r="AJ9" s="246">
        <f xml:space="preserve"> ConFin!AJ$40</f>
        <v>0</v>
      </c>
      <c r="AK9" s="246">
        <f xml:space="preserve"> ConFin!AK$40</f>
        <v>0</v>
      </c>
      <c r="AL9" s="246">
        <f xml:space="preserve"> ConFin!AL$40</f>
        <v>0</v>
      </c>
      <c r="AM9" s="246">
        <f xml:space="preserve"> ConFin!AM$40</f>
        <v>0</v>
      </c>
      <c r="AN9" s="246">
        <f xml:space="preserve"> ConFin!AN$40</f>
        <v>0</v>
      </c>
      <c r="AO9" s="246">
        <f xml:space="preserve"> ConFin!AO$40</f>
        <v>0</v>
      </c>
      <c r="AP9" s="246">
        <f xml:space="preserve"> ConFin!AP$40</f>
        <v>0</v>
      </c>
      <c r="AQ9" s="246">
        <f xml:space="preserve"> ConFin!AQ$40</f>
        <v>0</v>
      </c>
      <c r="AR9" s="246">
        <f xml:space="preserve"> ConFin!AR$40</f>
        <v>0</v>
      </c>
      <c r="AS9" s="246">
        <f xml:space="preserve"> ConFin!AS$40</f>
        <v>0</v>
      </c>
      <c r="AT9" s="246">
        <f xml:space="preserve"> ConFin!AT$40</f>
        <v>0</v>
      </c>
      <c r="AU9" s="246">
        <f xml:space="preserve"> ConFin!AU$40</f>
        <v>0</v>
      </c>
      <c r="AV9" s="246">
        <f xml:space="preserve"> ConFin!AV$40</f>
        <v>0</v>
      </c>
      <c r="AW9" s="246">
        <f xml:space="preserve"> ConFin!AW$40</f>
        <v>0</v>
      </c>
      <c r="AX9" s="246">
        <f xml:space="preserve"> ConFin!AX$40</f>
        <v>0</v>
      </c>
      <c r="AY9" s="246">
        <f xml:space="preserve"> ConFin!AY$40</f>
        <v>0</v>
      </c>
      <c r="AZ9" s="246">
        <f xml:space="preserve"> ConFin!AZ$40</f>
        <v>0</v>
      </c>
      <c r="BA9" s="246">
        <f xml:space="preserve"> ConFin!BA$40</f>
        <v>0</v>
      </c>
      <c r="BB9" s="246">
        <f xml:space="preserve"> ConFin!BB$40</f>
        <v>0</v>
      </c>
      <c r="BC9" s="246">
        <f xml:space="preserve"> ConFin!BC$40</f>
        <v>0</v>
      </c>
      <c r="BD9" s="246">
        <f xml:space="preserve"> ConFin!BD$40</f>
        <v>0</v>
      </c>
      <c r="BE9" s="246">
        <f xml:space="preserve"> ConFin!BE$40</f>
        <v>0</v>
      </c>
    </row>
    <row r="10" spans="1:306" s="202" customFormat="1" x14ac:dyDescent="0.25">
      <c r="A10" s="247"/>
      <c r="B10" s="247"/>
      <c r="C10" s="248"/>
      <c r="D10" s="249"/>
      <c r="E10" s="246" t="str">
        <f xml:space="preserve"> ConFin!E$65</f>
        <v>Shareholder loan drawdown - m</v>
      </c>
      <c r="F10" s="246">
        <f xml:space="preserve"> ConFin!F$65</f>
        <v>0</v>
      </c>
      <c r="G10" s="246" t="str">
        <f xml:space="preserve"> ConFin!G$65</f>
        <v>$ 000s</v>
      </c>
      <c r="H10" s="246">
        <f xml:space="preserve"> ConFin!H$65</f>
        <v>34087.329240864208</v>
      </c>
      <c r="I10" s="246">
        <f xml:space="preserve"> ConFin!I$65</f>
        <v>0</v>
      </c>
      <c r="J10" s="246">
        <f xml:space="preserve"> ConFin!J$65</f>
        <v>0</v>
      </c>
      <c r="K10" s="246">
        <f xml:space="preserve"> ConFin!K$65</f>
        <v>0</v>
      </c>
      <c r="L10" s="246">
        <f xml:space="preserve"> ConFin!L$65</f>
        <v>0</v>
      </c>
      <c r="M10" s="246">
        <f xml:space="preserve"> ConFin!M$65</f>
        <v>0</v>
      </c>
      <c r="N10" s="246">
        <f xml:space="preserve"> ConFin!N$65</f>
        <v>0</v>
      </c>
      <c r="O10" s="246">
        <f xml:space="preserve"> ConFin!O$65</f>
        <v>0</v>
      </c>
      <c r="P10" s="246">
        <f xml:space="preserve"> ConFin!P$65</f>
        <v>0</v>
      </c>
      <c r="Q10" s="246">
        <f xml:space="preserve"> ConFin!Q$65</f>
        <v>0</v>
      </c>
      <c r="R10" s="246">
        <f xml:space="preserve"> ConFin!R$65</f>
        <v>4150</v>
      </c>
      <c r="S10" s="246">
        <f xml:space="preserve"> ConFin!S$65</f>
        <v>7685</v>
      </c>
      <c r="T10" s="246">
        <f xml:space="preserve"> ConFin!T$65</f>
        <v>4141.25</v>
      </c>
      <c r="U10" s="246">
        <f xml:space="preserve"> ConFin!U$65</f>
        <v>4141.25</v>
      </c>
      <c r="V10" s="246">
        <f xml:space="preserve"> ConFin!V$65</f>
        <v>4141.25</v>
      </c>
      <c r="W10" s="246">
        <f xml:space="preserve"> ConFin!W$65</f>
        <v>4141.25</v>
      </c>
      <c r="X10" s="246">
        <f xml:space="preserve"> ConFin!X$65</f>
        <v>4141.25</v>
      </c>
      <c r="Y10" s="246">
        <f xml:space="preserve"> ConFin!Y$65</f>
        <v>1546.0792408642083</v>
      </c>
      <c r="Z10" s="246">
        <f xml:space="preserve"> ConFin!Z$65</f>
        <v>0</v>
      </c>
      <c r="AA10" s="246">
        <f xml:space="preserve"> ConFin!AA$65</f>
        <v>0</v>
      </c>
      <c r="AB10" s="246">
        <f xml:space="preserve"> ConFin!AB$65</f>
        <v>0</v>
      </c>
      <c r="AC10" s="246">
        <f xml:space="preserve"> ConFin!AC$65</f>
        <v>0</v>
      </c>
      <c r="AD10" s="246">
        <f xml:space="preserve"> ConFin!AD$65</f>
        <v>0</v>
      </c>
      <c r="AE10" s="246">
        <f xml:space="preserve"> ConFin!AE$65</f>
        <v>0</v>
      </c>
      <c r="AF10" s="246">
        <f xml:space="preserve"> ConFin!AF$65</f>
        <v>0</v>
      </c>
      <c r="AG10" s="246">
        <f xml:space="preserve"> ConFin!AG$65</f>
        <v>0</v>
      </c>
      <c r="AH10" s="246">
        <f xml:space="preserve"> ConFin!AH$65</f>
        <v>0</v>
      </c>
      <c r="AI10" s="246">
        <f xml:space="preserve"> ConFin!AI$65</f>
        <v>0</v>
      </c>
      <c r="AJ10" s="246">
        <f xml:space="preserve"> ConFin!AJ$65</f>
        <v>0</v>
      </c>
      <c r="AK10" s="246">
        <f xml:space="preserve"> ConFin!AK$65</f>
        <v>0</v>
      </c>
      <c r="AL10" s="246">
        <f xml:space="preserve"> ConFin!AL$65</f>
        <v>0</v>
      </c>
      <c r="AM10" s="246">
        <f xml:space="preserve"> ConFin!AM$65</f>
        <v>0</v>
      </c>
      <c r="AN10" s="246">
        <f xml:space="preserve"> ConFin!AN$65</f>
        <v>0</v>
      </c>
      <c r="AO10" s="246">
        <f xml:space="preserve"> ConFin!AO$65</f>
        <v>0</v>
      </c>
      <c r="AP10" s="246">
        <f xml:space="preserve"> ConFin!AP$65</f>
        <v>0</v>
      </c>
      <c r="AQ10" s="246">
        <f xml:space="preserve"> ConFin!AQ$65</f>
        <v>0</v>
      </c>
      <c r="AR10" s="246">
        <f xml:space="preserve"> ConFin!AR$65</f>
        <v>0</v>
      </c>
      <c r="AS10" s="246">
        <f xml:space="preserve"> ConFin!AS$65</f>
        <v>0</v>
      </c>
      <c r="AT10" s="246">
        <f xml:space="preserve"> ConFin!AT$65</f>
        <v>0</v>
      </c>
      <c r="AU10" s="246">
        <f xml:space="preserve"> ConFin!AU$65</f>
        <v>0</v>
      </c>
      <c r="AV10" s="246">
        <f xml:space="preserve"> ConFin!AV$65</f>
        <v>0</v>
      </c>
      <c r="AW10" s="246">
        <f xml:space="preserve"> ConFin!AW$65</f>
        <v>0</v>
      </c>
      <c r="AX10" s="246">
        <f xml:space="preserve"> ConFin!AX$65</f>
        <v>0</v>
      </c>
      <c r="AY10" s="246">
        <f xml:space="preserve"> ConFin!AY$65</f>
        <v>0</v>
      </c>
      <c r="AZ10" s="246">
        <f xml:space="preserve"> ConFin!AZ$65</f>
        <v>0</v>
      </c>
      <c r="BA10" s="246">
        <f xml:space="preserve"> ConFin!BA$65</f>
        <v>0</v>
      </c>
      <c r="BB10" s="246">
        <f xml:space="preserve"> ConFin!BB$65</f>
        <v>0</v>
      </c>
      <c r="BC10" s="246">
        <f xml:space="preserve"> ConFin!BC$65</f>
        <v>0</v>
      </c>
      <c r="BD10" s="246">
        <f xml:space="preserve"> ConFin!BD$65</f>
        <v>0</v>
      </c>
      <c r="BE10" s="246">
        <f xml:space="preserve"> ConFin!BE$65</f>
        <v>0</v>
      </c>
    </row>
    <row r="11" spans="1:306" x14ac:dyDescent="0.25">
      <c r="E11" s="246" t="str">
        <f xml:space="preserve"> ConFin!E$124</f>
        <v>Construction debt drawdown - m</v>
      </c>
      <c r="F11" s="246">
        <f xml:space="preserve"> ConFin!F$124</f>
        <v>0</v>
      </c>
      <c r="G11" s="246" t="str">
        <f xml:space="preserve"> ConFin!G$124</f>
        <v>$ 000s</v>
      </c>
      <c r="H11" s="246">
        <f xml:space="preserve"> ConFin!H$124</f>
        <v>54222.289169329575</v>
      </c>
      <c r="I11" s="246">
        <f xml:space="preserve"> ConFin!I$124</f>
        <v>0</v>
      </c>
      <c r="J11" s="246">
        <f xml:space="preserve"> ConFin!J$124</f>
        <v>0</v>
      </c>
      <c r="K11" s="246">
        <f xml:space="preserve"> ConFin!K$124</f>
        <v>0</v>
      </c>
      <c r="L11" s="246">
        <f xml:space="preserve"> ConFin!L$124</f>
        <v>0</v>
      </c>
      <c r="M11" s="246">
        <f xml:space="preserve"> ConFin!M$124</f>
        <v>0</v>
      </c>
      <c r="N11" s="246">
        <f xml:space="preserve"> ConFin!N$124</f>
        <v>0</v>
      </c>
      <c r="O11" s="246">
        <f xml:space="preserve"> ConFin!O$124</f>
        <v>0</v>
      </c>
      <c r="P11" s="246">
        <f xml:space="preserve"> ConFin!P$124</f>
        <v>0</v>
      </c>
      <c r="Q11" s="246">
        <f xml:space="preserve"> ConFin!Q$124</f>
        <v>0</v>
      </c>
      <c r="R11" s="246">
        <f xml:space="preserve"> ConFin!R$124</f>
        <v>0</v>
      </c>
      <c r="S11" s="246">
        <f xml:space="preserve"> ConFin!S$124</f>
        <v>0</v>
      </c>
      <c r="T11" s="246">
        <f xml:space="preserve"> ConFin!T$124</f>
        <v>0</v>
      </c>
      <c r="U11" s="246">
        <f xml:space="preserve"> ConFin!U$124</f>
        <v>0</v>
      </c>
      <c r="V11" s="246">
        <f xml:space="preserve"> ConFin!V$124</f>
        <v>0</v>
      </c>
      <c r="W11" s="246">
        <f xml:space="preserve"> ConFin!W$124</f>
        <v>0</v>
      </c>
      <c r="X11" s="246">
        <f xml:space="preserve"> ConFin!X$124</f>
        <v>0</v>
      </c>
      <c r="Y11" s="246">
        <f xml:space="preserve"> ConFin!Y$124</f>
        <v>2595.1707591357917</v>
      </c>
      <c r="Z11" s="246">
        <f xml:space="preserve"> ConFin!Z$124</f>
        <v>4148.2425459242713</v>
      </c>
      <c r="AA11" s="246">
        <f xml:space="preserve"> ConFin!AA$124</f>
        <v>4161.6675597571921</v>
      </c>
      <c r="AB11" s="246">
        <f xml:space="preserve"> ConFin!AB$124</f>
        <v>4173.0564885669737</v>
      </c>
      <c r="AC11" s="246">
        <f xml:space="preserve"> ConFin!AC$124</f>
        <v>4186.9032520318906</v>
      </c>
      <c r="AD11" s="246">
        <f xml:space="preserve"> ConFin!AD$124</f>
        <v>4197.4397044937468</v>
      </c>
      <c r="AE11" s="246">
        <f xml:space="preserve"> ConFin!AE$124</f>
        <v>4212.2891793343097</v>
      </c>
      <c r="AF11" s="246">
        <f xml:space="preserve"> ConFin!AF$124</f>
        <v>4225.0430549139692</v>
      </c>
      <c r="AG11" s="246">
        <f xml:space="preserve"> ConFin!AG$124</f>
        <v>4234.2911226738115</v>
      </c>
      <c r="AH11" s="246">
        <f xml:space="preserve"> ConFin!AH$124</f>
        <v>4250.6560389692195</v>
      </c>
      <c r="AI11" s="246">
        <f xml:space="preserve"> ConFin!AI$124</f>
        <v>4259.038885245569</v>
      </c>
      <c r="AJ11" s="246">
        <f xml:space="preserve"> ConFin!AJ$124</f>
        <v>9578.4905782828191</v>
      </c>
      <c r="AK11" s="246">
        <f xml:space="preserve"> ConFin!AK$124</f>
        <v>0</v>
      </c>
      <c r="AL11" s="246">
        <f xml:space="preserve"> ConFin!AL$124</f>
        <v>0</v>
      </c>
      <c r="AM11" s="246">
        <f xml:space="preserve"> ConFin!AM$124</f>
        <v>0</v>
      </c>
      <c r="AN11" s="246">
        <f xml:space="preserve"> ConFin!AN$124</f>
        <v>0</v>
      </c>
      <c r="AO11" s="246">
        <f xml:space="preserve"> ConFin!AO$124</f>
        <v>0</v>
      </c>
      <c r="AP11" s="246">
        <f xml:space="preserve"> ConFin!AP$124</f>
        <v>0</v>
      </c>
      <c r="AQ11" s="246">
        <f xml:space="preserve"> ConFin!AQ$124</f>
        <v>0</v>
      </c>
      <c r="AR11" s="246">
        <f xml:space="preserve"> ConFin!AR$124</f>
        <v>0</v>
      </c>
      <c r="AS11" s="246">
        <f xml:space="preserve"> ConFin!AS$124</f>
        <v>0</v>
      </c>
      <c r="AT11" s="246">
        <f xml:space="preserve"> ConFin!AT$124</f>
        <v>0</v>
      </c>
      <c r="AU11" s="246">
        <f xml:space="preserve"> ConFin!AU$124</f>
        <v>0</v>
      </c>
      <c r="AV11" s="246">
        <f xml:space="preserve"> ConFin!AV$124</f>
        <v>0</v>
      </c>
      <c r="AW11" s="246">
        <f xml:space="preserve"> ConFin!AW$124</f>
        <v>0</v>
      </c>
      <c r="AX11" s="246">
        <f xml:space="preserve"> ConFin!AX$124</f>
        <v>0</v>
      </c>
      <c r="AY11" s="246">
        <f xml:space="preserve"> ConFin!AY$124</f>
        <v>0</v>
      </c>
      <c r="AZ11" s="246">
        <f xml:space="preserve"> ConFin!AZ$124</f>
        <v>0</v>
      </c>
      <c r="BA11" s="246">
        <f xml:space="preserve"> ConFin!BA$124</f>
        <v>0</v>
      </c>
      <c r="BB11" s="246">
        <f xml:space="preserve"> ConFin!BB$124</f>
        <v>0</v>
      </c>
      <c r="BC11" s="246">
        <f xml:space="preserve"> ConFin!BC$124</f>
        <v>0</v>
      </c>
      <c r="BD11" s="246">
        <f xml:space="preserve"> ConFin!BD$124</f>
        <v>0</v>
      </c>
      <c r="BE11" s="246">
        <f xml:space="preserve"> ConFin!BE$124</f>
        <v>0</v>
      </c>
    </row>
    <row r="12" spans="1:306" x14ac:dyDescent="0.25">
      <c r="E12" s="598" t="s">
        <v>398</v>
      </c>
      <c r="F12" s="598"/>
      <c r="G12" s="598" t="str">
        <f xml:space="preserve"> SMU</f>
        <v>$ 000s</v>
      </c>
      <c r="H12" s="598">
        <f xml:space="preserve"> SUM(J12:BE12)</f>
        <v>88409.618410193754</v>
      </c>
      <c r="I12" s="244"/>
      <c r="J12" s="598">
        <f t="shared" ref="J12:BE12" si="0">SUM(J9:J11)</f>
        <v>0</v>
      </c>
      <c r="K12" s="598">
        <f t="shared" si="0"/>
        <v>0</v>
      </c>
      <c r="L12" s="598">
        <f t="shared" si="0"/>
        <v>0</v>
      </c>
      <c r="M12" s="598">
        <f t="shared" si="0"/>
        <v>0</v>
      </c>
      <c r="N12" s="598">
        <f t="shared" si="0"/>
        <v>0</v>
      </c>
      <c r="O12" s="598">
        <f t="shared" si="0"/>
        <v>0</v>
      </c>
      <c r="P12" s="598">
        <f t="shared" si="0"/>
        <v>0</v>
      </c>
      <c r="Q12" s="598">
        <f t="shared" si="0"/>
        <v>0</v>
      </c>
      <c r="R12" s="598">
        <f t="shared" si="0"/>
        <v>4250</v>
      </c>
      <c r="S12" s="598">
        <f t="shared" si="0"/>
        <v>7685</v>
      </c>
      <c r="T12" s="598">
        <f t="shared" si="0"/>
        <v>4141.25</v>
      </c>
      <c r="U12" s="598">
        <f t="shared" si="0"/>
        <v>4141.25</v>
      </c>
      <c r="V12" s="598">
        <f t="shared" si="0"/>
        <v>4141.25</v>
      </c>
      <c r="W12" s="598">
        <f t="shared" si="0"/>
        <v>4141.25</v>
      </c>
      <c r="X12" s="598">
        <f t="shared" si="0"/>
        <v>4141.25</v>
      </c>
      <c r="Y12" s="598">
        <f t="shared" si="0"/>
        <v>4141.25</v>
      </c>
      <c r="Z12" s="598">
        <f t="shared" si="0"/>
        <v>4148.2425459242713</v>
      </c>
      <c r="AA12" s="598">
        <f t="shared" si="0"/>
        <v>4161.6675597571921</v>
      </c>
      <c r="AB12" s="598">
        <f t="shared" si="0"/>
        <v>4173.0564885669737</v>
      </c>
      <c r="AC12" s="598">
        <f t="shared" si="0"/>
        <v>4186.9032520318906</v>
      </c>
      <c r="AD12" s="598">
        <f t="shared" si="0"/>
        <v>4197.4397044937468</v>
      </c>
      <c r="AE12" s="598">
        <f t="shared" si="0"/>
        <v>4212.2891793343097</v>
      </c>
      <c r="AF12" s="598">
        <f t="shared" si="0"/>
        <v>4225.0430549139692</v>
      </c>
      <c r="AG12" s="598">
        <f t="shared" si="0"/>
        <v>4234.2911226738115</v>
      </c>
      <c r="AH12" s="598">
        <f t="shared" si="0"/>
        <v>4250.6560389692195</v>
      </c>
      <c r="AI12" s="598">
        <f t="shared" si="0"/>
        <v>4259.038885245569</v>
      </c>
      <c r="AJ12" s="598">
        <f t="shared" si="0"/>
        <v>9578.4905782828191</v>
      </c>
      <c r="AK12" s="598">
        <f t="shared" si="0"/>
        <v>0</v>
      </c>
      <c r="AL12" s="598">
        <f t="shared" si="0"/>
        <v>0</v>
      </c>
      <c r="AM12" s="598">
        <f t="shared" si="0"/>
        <v>0</v>
      </c>
      <c r="AN12" s="598">
        <f t="shared" si="0"/>
        <v>0</v>
      </c>
      <c r="AO12" s="598">
        <f t="shared" si="0"/>
        <v>0</v>
      </c>
      <c r="AP12" s="598">
        <f t="shared" si="0"/>
        <v>0</v>
      </c>
      <c r="AQ12" s="598">
        <f t="shared" si="0"/>
        <v>0</v>
      </c>
      <c r="AR12" s="598">
        <f t="shared" si="0"/>
        <v>0</v>
      </c>
      <c r="AS12" s="598">
        <f t="shared" si="0"/>
        <v>0</v>
      </c>
      <c r="AT12" s="598">
        <f t="shared" si="0"/>
        <v>0</v>
      </c>
      <c r="AU12" s="598">
        <f t="shared" si="0"/>
        <v>0</v>
      </c>
      <c r="AV12" s="598">
        <f t="shared" si="0"/>
        <v>0</v>
      </c>
      <c r="AW12" s="598">
        <f t="shared" si="0"/>
        <v>0</v>
      </c>
      <c r="AX12" s="598">
        <f t="shared" si="0"/>
        <v>0</v>
      </c>
      <c r="AY12" s="598">
        <f t="shared" si="0"/>
        <v>0</v>
      </c>
      <c r="AZ12" s="598">
        <f t="shared" si="0"/>
        <v>0</v>
      </c>
      <c r="BA12" s="598">
        <f t="shared" si="0"/>
        <v>0</v>
      </c>
      <c r="BB12" s="598">
        <f t="shared" si="0"/>
        <v>0</v>
      </c>
      <c r="BC12" s="598">
        <f t="shared" si="0"/>
        <v>0</v>
      </c>
      <c r="BD12" s="598">
        <f t="shared" si="0"/>
        <v>0</v>
      </c>
      <c r="BE12" s="598">
        <f t="shared" si="0"/>
        <v>0</v>
      </c>
    </row>
    <row r="14" spans="1:306" x14ac:dyDescent="0.25">
      <c r="A14" s="15" t="s">
        <v>397</v>
      </c>
    </row>
    <row r="15" spans="1:306" s="39" customFormat="1" x14ac:dyDescent="0.25">
      <c r="A15" s="15"/>
      <c r="B15" s="15"/>
      <c r="C15" s="21"/>
      <c r="D15" s="49"/>
      <c r="E15" s="12"/>
      <c r="F15" s="12"/>
      <c r="G15" s="12"/>
      <c r="H15" s="12"/>
      <c r="I15" s="9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</row>
    <row r="16" spans="1:306" s="603" customFormat="1" x14ac:dyDescent="0.25">
      <c r="A16" s="15"/>
      <c r="B16" s="15"/>
      <c r="C16" s="21"/>
      <c r="D16" s="49"/>
      <c r="E16" s="9" t="str">
        <f xml:space="preserve"> ConCost!E$11</f>
        <v>EPC base cost</v>
      </c>
      <c r="F16" s="9">
        <f xml:space="preserve"> ConCost!F$11</f>
        <v>0</v>
      </c>
      <c r="G16" s="9" t="str">
        <f xml:space="preserve"> ConCost!G$11</f>
        <v>$ 000s</v>
      </c>
      <c r="H16" s="9">
        <f xml:space="preserve"> ConCost!H$11</f>
        <v>72000</v>
      </c>
      <c r="I16" s="9">
        <f xml:space="preserve"> ConCost!I$11</f>
        <v>0</v>
      </c>
      <c r="J16" s="9">
        <f xml:space="preserve"> ConCost!J$11</f>
        <v>0</v>
      </c>
      <c r="K16" s="9">
        <f xml:space="preserve"> ConCost!K$11</f>
        <v>0</v>
      </c>
      <c r="L16" s="9">
        <f xml:space="preserve"> ConCost!L$11</f>
        <v>0</v>
      </c>
      <c r="M16" s="9">
        <f xml:space="preserve"> ConCost!M$11</f>
        <v>0</v>
      </c>
      <c r="N16" s="9">
        <f xml:space="preserve"> ConCost!N$11</f>
        <v>0</v>
      </c>
      <c r="O16" s="9">
        <f xml:space="preserve"> ConCost!O$11</f>
        <v>0</v>
      </c>
      <c r="P16" s="9">
        <f xml:space="preserve"> ConCost!P$11</f>
        <v>0</v>
      </c>
      <c r="Q16" s="9">
        <f xml:space="preserve"> ConCost!Q$11</f>
        <v>0</v>
      </c>
      <c r="R16" s="9">
        <f xml:space="preserve"> ConCost!R$11</f>
        <v>0</v>
      </c>
      <c r="S16" s="9">
        <f xml:space="preserve"> ConCost!S$11</f>
        <v>7200</v>
      </c>
      <c r="T16" s="9">
        <f xml:space="preserve"> ConCost!T$11</f>
        <v>3825</v>
      </c>
      <c r="U16" s="9">
        <f xml:space="preserve"> ConCost!U$11</f>
        <v>3825</v>
      </c>
      <c r="V16" s="9">
        <f xml:space="preserve"> ConCost!V$11</f>
        <v>3825</v>
      </c>
      <c r="W16" s="9">
        <f xml:space="preserve"> ConCost!W$11</f>
        <v>3825</v>
      </c>
      <c r="X16" s="9">
        <f xml:space="preserve"> ConCost!X$11</f>
        <v>3825</v>
      </c>
      <c r="Y16" s="9">
        <f xml:space="preserve"> ConCost!Y$11</f>
        <v>3825</v>
      </c>
      <c r="Z16" s="9">
        <f xml:space="preserve"> ConCost!Z$11</f>
        <v>3825</v>
      </c>
      <c r="AA16" s="9">
        <f xml:space="preserve"> ConCost!AA$11</f>
        <v>3825</v>
      </c>
      <c r="AB16" s="9">
        <f xml:space="preserve"> ConCost!AB$11</f>
        <v>3825</v>
      </c>
      <c r="AC16" s="9">
        <f xml:space="preserve"> ConCost!AC$11</f>
        <v>3825</v>
      </c>
      <c r="AD16" s="9">
        <f xml:space="preserve"> ConCost!AD$11</f>
        <v>3825</v>
      </c>
      <c r="AE16" s="9">
        <f xml:space="preserve"> ConCost!AE$11</f>
        <v>3825</v>
      </c>
      <c r="AF16" s="9">
        <f xml:space="preserve"> ConCost!AF$11</f>
        <v>3825</v>
      </c>
      <c r="AG16" s="9">
        <f xml:space="preserve"> ConCost!AG$11</f>
        <v>3825</v>
      </c>
      <c r="AH16" s="9">
        <f xml:space="preserve"> ConCost!AH$11</f>
        <v>3825</v>
      </c>
      <c r="AI16" s="9">
        <f xml:space="preserve"> ConCost!AI$11</f>
        <v>3825</v>
      </c>
      <c r="AJ16" s="9">
        <f xml:space="preserve"> ConCost!AJ$11</f>
        <v>3600</v>
      </c>
      <c r="AK16" s="9">
        <f xml:space="preserve"> ConCost!AK$11</f>
        <v>0</v>
      </c>
      <c r="AL16" s="9">
        <f xml:space="preserve"> ConCost!AL$11</f>
        <v>0</v>
      </c>
      <c r="AM16" s="9">
        <f xml:space="preserve"> ConCost!AM$11</f>
        <v>0</v>
      </c>
      <c r="AN16" s="9">
        <f xml:space="preserve"> ConCost!AN$11</f>
        <v>0</v>
      </c>
      <c r="AO16" s="9">
        <f xml:space="preserve"> ConCost!AO$11</f>
        <v>0</v>
      </c>
      <c r="AP16" s="9">
        <f xml:space="preserve"> ConCost!AP$11</f>
        <v>0</v>
      </c>
      <c r="AQ16" s="9">
        <f xml:space="preserve"> ConCost!AQ$11</f>
        <v>0</v>
      </c>
      <c r="AR16" s="9">
        <f xml:space="preserve"> ConCost!AR$11</f>
        <v>0</v>
      </c>
      <c r="AS16" s="9">
        <f xml:space="preserve"> ConCost!AS$11</f>
        <v>0</v>
      </c>
      <c r="AT16" s="9">
        <f xml:space="preserve"> ConCost!AT$11</f>
        <v>0</v>
      </c>
      <c r="AU16" s="9">
        <f xml:space="preserve"> ConCost!AU$11</f>
        <v>0</v>
      </c>
      <c r="AV16" s="9">
        <f xml:space="preserve"> ConCost!AV$11</f>
        <v>0</v>
      </c>
      <c r="AW16" s="9">
        <f xml:space="preserve"> ConCost!AW$11</f>
        <v>0</v>
      </c>
      <c r="AX16" s="9">
        <f xml:space="preserve"> ConCost!AX$11</f>
        <v>0</v>
      </c>
      <c r="AY16" s="9">
        <f xml:space="preserve"> ConCost!AY$11</f>
        <v>0</v>
      </c>
      <c r="AZ16" s="9">
        <f xml:space="preserve"> ConCost!AZ$11</f>
        <v>0</v>
      </c>
      <c r="BA16" s="9">
        <f xml:space="preserve"> ConCost!BA$11</f>
        <v>0</v>
      </c>
      <c r="BB16" s="9">
        <f xml:space="preserve"> ConCost!BB$11</f>
        <v>0</v>
      </c>
      <c r="BC16" s="9">
        <f xml:space="preserve"> ConCost!BC$11</f>
        <v>0</v>
      </c>
      <c r="BD16" s="9">
        <f xml:space="preserve"> ConCost!BD$11</f>
        <v>0</v>
      </c>
      <c r="BE16" s="9">
        <f xml:space="preserve"> ConCost!BE$11</f>
        <v>0</v>
      </c>
    </row>
    <row r="17" spans="1:57" s="603" customFormat="1" x14ac:dyDescent="0.25">
      <c r="A17" s="15"/>
      <c r="B17" s="15"/>
      <c r="C17" s="21"/>
      <c r="D17" s="49"/>
      <c r="E17" s="9" t="str">
        <f xml:space="preserve"> ConCost!E$15</f>
        <v>EPC contingency</v>
      </c>
      <c r="F17" s="9">
        <f xml:space="preserve"> ConCost!F$15</f>
        <v>0</v>
      </c>
      <c r="G17" s="9" t="str">
        <f xml:space="preserve"> ConCost!G$15</f>
        <v>$ 000s</v>
      </c>
      <c r="H17" s="9">
        <f xml:space="preserve"> ConCost!H$15</f>
        <v>3600</v>
      </c>
      <c r="I17" s="9">
        <f xml:space="preserve"> ConCost!I$15</f>
        <v>0</v>
      </c>
      <c r="J17" s="9">
        <f xml:space="preserve"> ConCost!J$15</f>
        <v>0</v>
      </c>
      <c r="K17" s="9">
        <f xml:space="preserve"> ConCost!K$15</f>
        <v>0</v>
      </c>
      <c r="L17" s="9">
        <f xml:space="preserve"> ConCost!L$15</f>
        <v>0</v>
      </c>
      <c r="M17" s="9">
        <f xml:space="preserve"> ConCost!M$15</f>
        <v>0</v>
      </c>
      <c r="N17" s="9">
        <f xml:space="preserve"> ConCost!N$15</f>
        <v>0</v>
      </c>
      <c r="O17" s="9">
        <f xml:space="preserve"> ConCost!O$15</f>
        <v>0</v>
      </c>
      <c r="P17" s="9">
        <f xml:space="preserve"> ConCost!P$15</f>
        <v>0</v>
      </c>
      <c r="Q17" s="9">
        <f xml:space="preserve"> ConCost!Q$15</f>
        <v>0</v>
      </c>
      <c r="R17" s="9">
        <f xml:space="preserve"> ConCost!R$15</f>
        <v>0</v>
      </c>
      <c r="S17" s="9">
        <f xml:space="preserve"> ConCost!S$15</f>
        <v>360</v>
      </c>
      <c r="T17" s="9">
        <f xml:space="preserve"> ConCost!T$15</f>
        <v>191.25</v>
      </c>
      <c r="U17" s="9">
        <f xml:space="preserve"> ConCost!U$15</f>
        <v>191.25</v>
      </c>
      <c r="V17" s="9">
        <f xml:space="preserve"> ConCost!V$15</f>
        <v>191.25</v>
      </c>
      <c r="W17" s="9">
        <f xml:space="preserve"> ConCost!W$15</f>
        <v>191.25</v>
      </c>
      <c r="X17" s="9">
        <f xml:space="preserve"> ConCost!X$15</f>
        <v>191.25</v>
      </c>
      <c r="Y17" s="9">
        <f xml:space="preserve"> ConCost!Y$15</f>
        <v>191.25</v>
      </c>
      <c r="Z17" s="9">
        <f xml:space="preserve"> ConCost!Z$15</f>
        <v>191.25</v>
      </c>
      <c r="AA17" s="9">
        <f xml:space="preserve"> ConCost!AA$15</f>
        <v>191.25</v>
      </c>
      <c r="AB17" s="9">
        <f xml:space="preserve"> ConCost!AB$15</f>
        <v>191.25</v>
      </c>
      <c r="AC17" s="9">
        <f xml:space="preserve"> ConCost!AC$15</f>
        <v>191.25</v>
      </c>
      <c r="AD17" s="9">
        <f xml:space="preserve"> ConCost!AD$15</f>
        <v>191.25</v>
      </c>
      <c r="AE17" s="9">
        <f xml:space="preserve"> ConCost!AE$15</f>
        <v>191.25</v>
      </c>
      <c r="AF17" s="9">
        <f xml:space="preserve"> ConCost!AF$15</f>
        <v>191.25</v>
      </c>
      <c r="AG17" s="9">
        <f xml:space="preserve"> ConCost!AG$15</f>
        <v>191.25</v>
      </c>
      <c r="AH17" s="9">
        <f xml:space="preserve"> ConCost!AH$15</f>
        <v>191.25</v>
      </c>
      <c r="AI17" s="9">
        <f xml:space="preserve"> ConCost!AI$15</f>
        <v>191.25</v>
      </c>
      <c r="AJ17" s="9">
        <f xml:space="preserve"> ConCost!AJ$15</f>
        <v>180</v>
      </c>
      <c r="AK17" s="9">
        <f xml:space="preserve"> ConCost!AK$15</f>
        <v>0</v>
      </c>
      <c r="AL17" s="9">
        <f xml:space="preserve"> ConCost!AL$15</f>
        <v>0</v>
      </c>
      <c r="AM17" s="9">
        <f xml:space="preserve"> ConCost!AM$15</f>
        <v>0</v>
      </c>
      <c r="AN17" s="9">
        <f xml:space="preserve"> ConCost!AN$15</f>
        <v>0</v>
      </c>
      <c r="AO17" s="9">
        <f xml:space="preserve"> ConCost!AO$15</f>
        <v>0</v>
      </c>
      <c r="AP17" s="9">
        <f xml:space="preserve"> ConCost!AP$15</f>
        <v>0</v>
      </c>
      <c r="AQ17" s="9">
        <f xml:space="preserve"> ConCost!AQ$15</f>
        <v>0</v>
      </c>
      <c r="AR17" s="9">
        <f xml:space="preserve"> ConCost!AR$15</f>
        <v>0</v>
      </c>
      <c r="AS17" s="9">
        <f xml:space="preserve"> ConCost!AS$15</f>
        <v>0</v>
      </c>
      <c r="AT17" s="9">
        <f xml:space="preserve"> ConCost!AT$15</f>
        <v>0</v>
      </c>
      <c r="AU17" s="9">
        <f xml:space="preserve"> ConCost!AU$15</f>
        <v>0</v>
      </c>
      <c r="AV17" s="9">
        <f xml:space="preserve"> ConCost!AV$15</f>
        <v>0</v>
      </c>
      <c r="AW17" s="9">
        <f xml:space="preserve"> ConCost!AW$15</f>
        <v>0</v>
      </c>
      <c r="AX17" s="9">
        <f xml:space="preserve"> ConCost!AX$15</f>
        <v>0</v>
      </c>
      <c r="AY17" s="9">
        <f xml:space="preserve"> ConCost!AY$15</f>
        <v>0</v>
      </c>
      <c r="AZ17" s="9">
        <f xml:space="preserve"> ConCost!AZ$15</f>
        <v>0</v>
      </c>
      <c r="BA17" s="9">
        <f xml:space="preserve"> ConCost!BA$15</f>
        <v>0</v>
      </c>
      <c r="BB17" s="9">
        <f xml:space="preserve"> ConCost!BB$15</f>
        <v>0</v>
      </c>
      <c r="BC17" s="9">
        <f xml:space="preserve"> ConCost!BC$15</f>
        <v>0</v>
      </c>
      <c r="BD17" s="9">
        <f xml:space="preserve"> ConCost!BD$15</f>
        <v>0</v>
      </c>
      <c r="BE17" s="9">
        <f xml:space="preserve"> ConCost!BE$15</f>
        <v>0</v>
      </c>
    </row>
    <row r="18" spans="1:57" s="603" customFormat="1" x14ac:dyDescent="0.25">
      <c r="A18" s="15"/>
      <c r="B18" s="15"/>
      <c r="C18" s="21"/>
      <c r="D18" s="49"/>
      <c r="E18" s="9" t="str">
        <f xml:space="preserve"> ConCost!E$24</f>
        <v>SPV costs during construction</v>
      </c>
      <c r="F18" s="9">
        <f xml:space="preserve"> ConCost!F$24</f>
        <v>0</v>
      </c>
      <c r="G18" s="9" t="str">
        <f xml:space="preserve"> ConCost!G$24</f>
        <v>$ 000s</v>
      </c>
      <c r="H18" s="9">
        <f xml:space="preserve"> ConCost!H$24</f>
        <v>1800</v>
      </c>
      <c r="I18" s="9">
        <f xml:space="preserve"> ConCost!I$24</f>
        <v>0</v>
      </c>
      <c r="J18" s="9">
        <f xml:space="preserve"> ConCost!J$24</f>
        <v>0</v>
      </c>
      <c r="K18" s="9">
        <f xml:space="preserve"> ConCost!K$24</f>
        <v>0</v>
      </c>
      <c r="L18" s="9">
        <f xml:space="preserve"> ConCost!L$24</f>
        <v>0</v>
      </c>
      <c r="M18" s="9">
        <f xml:space="preserve"> ConCost!M$24</f>
        <v>0</v>
      </c>
      <c r="N18" s="9">
        <f xml:space="preserve"> ConCost!N$24</f>
        <v>0</v>
      </c>
      <c r="O18" s="9">
        <f xml:space="preserve"> ConCost!O$24</f>
        <v>0</v>
      </c>
      <c r="P18" s="9">
        <f xml:space="preserve"> ConCost!P$24</f>
        <v>0</v>
      </c>
      <c r="Q18" s="9">
        <f xml:space="preserve"> ConCost!Q$24</f>
        <v>0</v>
      </c>
      <c r="R18" s="9">
        <f xml:space="preserve"> ConCost!R$24</f>
        <v>0</v>
      </c>
      <c r="S18" s="9">
        <f xml:space="preserve"> ConCost!S$24</f>
        <v>100</v>
      </c>
      <c r="T18" s="9">
        <f xml:space="preserve"> ConCost!T$24</f>
        <v>100</v>
      </c>
      <c r="U18" s="9">
        <f xml:space="preserve"> ConCost!U$24</f>
        <v>100</v>
      </c>
      <c r="V18" s="9">
        <f xml:space="preserve"> ConCost!V$24</f>
        <v>100</v>
      </c>
      <c r="W18" s="9">
        <f xml:space="preserve"> ConCost!W$24</f>
        <v>100</v>
      </c>
      <c r="X18" s="9">
        <f xml:space="preserve"> ConCost!X$24</f>
        <v>100</v>
      </c>
      <c r="Y18" s="9">
        <f xml:space="preserve"> ConCost!Y$24</f>
        <v>100</v>
      </c>
      <c r="Z18" s="9">
        <f xml:space="preserve"> ConCost!Z$24</f>
        <v>100</v>
      </c>
      <c r="AA18" s="9">
        <f xml:space="preserve"> ConCost!AA$24</f>
        <v>100</v>
      </c>
      <c r="AB18" s="9">
        <f xml:space="preserve"> ConCost!AB$24</f>
        <v>100</v>
      </c>
      <c r="AC18" s="9">
        <f xml:space="preserve"> ConCost!AC$24</f>
        <v>100</v>
      </c>
      <c r="AD18" s="9">
        <f xml:space="preserve"> ConCost!AD$24</f>
        <v>100</v>
      </c>
      <c r="AE18" s="9">
        <f xml:space="preserve"> ConCost!AE$24</f>
        <v>100</v>
      </c>
      <c r="AF18" s="9">
        <f xml:space="preserve"> ConCost!AF$24</f>
        <v>100</v>
      </c>
      <c r="AG18" s="9">
        <f xml:space="preserve"> ConCost!AG$24</f>
        <v>100</v>
      </c>
      <c r="AH18" s="9">
        <f xml:space="preserve"> ConCost!AH$24</f>
        <v>100</v>
      </c>
      <c r="AI18" s="9">
        <f xml:space="preserve"> ConCost!AI$24</f>
        <v>100</v>
      </c>
      <c r="AJ18" s="9">
        <f xml:space="preserve"> ConCost!AJ$24</f>
        <v>100</v>
      </c>
      <c r="AK18" s="9">
        <f xml:space="preserve"> ConCost!AK$24</f>
        <v>0</v>
      </c>
      <c r="AL18" s="9">
        <f xml:space="preserve"> ConCost!AL$24</f>
        <v>0</v>
      </c>
      <c r="AM18" s="9">
        <f xml:space="preserve"> ConCost!AM$24</f>
        <v>0</v>
      </c>
      <c r="AN18" s="9">
        <f xml:space="preserve"> ConCost!AN$24</f>
        <v>0</v>
      </c>
      <c r="AO18" s="9">
        <f xml:space="preserve"> ConCost!AO$24</f>
        <v>0</v>
      </c>
      <c r="AP18" s="9">
        <f xml:space="preserve"> ConCost!AP$24</f>
        <v>0</v>
      </c>
      <c r="AQ18" s="9">
        <f xml:space="preserve"> ConCost!AQ$24</f>
        <v>0</v>
      </c>
      <c r="AR18" s="9">
        <f xml:space="preserve"> ConCost!AR$24</f>
        <v>0</v>
      </c>
      <c r="AS18" s="9">
        <f xml:space="preserve"> ConCost!AS$24</f>
        <v>0</v>
      </c>
      <c r="AT18" s="9">
        <f xml:space="preserve"> ConCost!AT$24</f>
        <v>0</v>
      </c>
      <c r="AU18" s="9">
        <f xml:space="preserve"> ConCost!AU$24</f>
        <v>0</v>
      </c>
      <c r="AV18" s="9">
        <f xml:space="preserve"> ConCost!AV$24</f>
        <v>0</v>
      </c>
      <c r="AW18" s="9">
        <f xml:space="preserve"> ConCost!AW$24</f>
        <v>0</v>
      </c>
      <c r="AX18" s="9">
        <f xml:space="preserve"> ConCost!AX$24</f>
        <v>0</v>
      </c>
      <c r="AY18" s="9">
        <f xml:space="preserve"> ConCost!AY$24</f>
        <v>0</v>
      </c>
      <c r="AZ18" s="9">
        <f xml:space="preserve"> ConCost!AZ$24</f>
        <v>0</v>
      </c>
      <c r="BA18" s="9">
        <f xml:space="preserve"> ConCost!BA$24</f>
        <v>0</v>
      </c>
      <c r="BB18" s="9">
        <f xml:space="preserve"> ConCost!BB$24</f>
        <v>0</v>
      </c>
      <c r="BC18" s="9">
        <f xml:space="preserve"> ConCost!BC$24</f>
        <v>0</v>
      </c>
      <c r="BD18" s="9">
        <f xml:space="preserve"> ConCost!BD$24</f>
        <v>0</v>
      </c>
      <c r="BE18" s="9">
        <f xml:space="preserve"> ConCost!BE$24</f>
        <v>0</v>
      </c>
    </row>
    <row r="19" spans="1:57" s="603" customFormat="1" x14ac:dyDescent="0.25">
      <c r="A19" s="15"/>
      <c r="B19" s="15"/>
      <c r="C19" s="21"/>
      <c r="D19" s="49"/>
      <c r="E19" s="9" t="str">
        <f xml:space="preserve"> ConCost!E$29</f>
        <v>Construction insurance cost</v>
      </c>
      <c r="F19" s="9">
        <f xml:space="preserve"> ConCost!F$29</f>
        <v>0</v>
      </c>
      <c r="G19" s="9" t="str">
        <f xml:space="preserve"> ConCost!G$29</f>
        <v>$ 000s</v>
      </c>
      <c r="H19" s="9">
        <f xml:space="preserve"> ConCost!H$29</f>
        <v>850</v>
      </c>
      <c r="I19" s="9">
        <f xml:space="preserve"> ConCost!I$29</f>
        <v>0</v>
      </c>
      <c r="J19" s="9">
        <f xml:space="preserve"> ConCost!J$29</f>
        <v>0</v>
      </c>
      <c r="K19" s="9">
        <f xml:space="preserve"> ConCost!K$29</f>
        <v>0</v>
      </c>
      <c r="L19" s="9">
        <f xml:space="preserve"> ConCost!L$29</f>
        <v>0</v>
      </c>
      <c r="M19" s="9">
        <f xml:space="preserve"> ConCost!M$29</f>
        <v>0</v>
      </c>
      <c r="N19" s="9">
        <f xml:space="preserve"> ConCost!N$29</f>
        <v>0</v>
      </c>
      <c r="O19" s="9">
        <f xml:space="preserve"> ConCost!O$29</f>
        <v>0</v>
      </c>
      <c r="P19" s="9">
        <f xml:space="preserve"> ConCost!P$29</f>
        <v>0</v>
      </c>
      <c r="Q19" s="9">
        <f xml:space="preserve"> ConCost!Q$29</f>
        <v>0</v>
      </c>
      <c r="R19" s="9">
        <f xml:space="preserve"> ConCost!R$29</f>
        <v>850</v>
      </c>
      <c r="S19" s="9">
        <f xml:space="preserve"> ConCost!S$29</f>
        <v>0</v>
      </c>
      <c r="T19" s="9">
        <f xml:space="preserve"> ConCost!T$29</f>
        <v>0</v>
      </c>
      <c r="U19" s="9">
        <f xml:space="preserve"> ConCost!U$29</f>
        <v>0</v>
      </c>
      <c r="V19" s="9">
        <f xml:space="preserve"> ConCost!V$29</f>
        <v>0</v>
      </c>
      <c r="W19" s="9">
        <f xml:space="preserve"> ConCost!W$29</f>
        <v>0</v>
      </c>
      <c r="X19" s="9">
        <f xml:space="preserve"> ConCost!X$29</f>
        <v>0</v>
      </c>
      <c r="Y19" s="9">
        <f xml:space="preserve"> ConCost!Y$29</f>
        <v>0</v>
      </c>
      <c r="Z19" s="9">
        <f xml:space="preserve"> ConCost!Z$29</f>
        <v>0</v>
      </c>
      <c r="AA19" s="9">
        <f xml:space="preserve"> ConCost!AA$29</f>
        <v>0</v>
      </c>
      <c r="AB19" s="9">
        <f xml:space="preserve"> ConCost!AB$29</f>
        <v>0</v>
      </c>
      <c r="AC19" s="9">
        <f xml:space="preserve"> ConCost!AC$29</f>
        <v>0</v>
      </c>
      <c r="AD19" s="9">
        <f xml:space="preserve"> ConCost!AD$29</f>
        <v>0</v>
      </c>
      <c r="AE19" s="9">
        <f xml:space="preserve"> ConCost!AE$29</f>
        <v>0</v>
      </c>
      <c r="AF19" s="9">
        <f xml:space="preserve"> ConCost!AF$29</f>
        <v>0</v>
      </c>
      <c r="AG19" s="9">
        <f xml:space="preserve"> ConCost!AG$29</f>
        <v>0</v>
      </c>
      <c r="AH19" s="9">
        <f xml:space="preserve"> ConCost!AH$29</f>
        <v>0</v>
      </c>
      <c r="AI19" s="9">
        <f xml:space="preserve"> ConCost!AI$29</f>
        <v>0</v>
      </c>
      <c r="AJ19" s="9">
        <f xml:space="preserve"> ConCost!AJ$29</f>
        <v>0</v>
      </c>
      <c r="AK19" s="9">
        <f xml:space="preserve"> ConCost!AK$29</f>
        <v>0</v>
      </c>
      <c r="AL19" s="9">
        <f xml:space="preserve"> ConCost!AL$29</f>
        <v>0</v>
      </c>
      <c r="AM19" s="9">
        <f xml:space="preserve"> ConCost!AM$29</f>
        <v>0</v>
      </c>
      <c r="AN19" s="9">
        <f xml:space="preserve"> ConCost!AN$29</f>
        <v>0</v>
      </c>
      <c r="AO19" s="9">
        <f xml:space="preserve"> ConCost!AO$29</f>
        <v>0</v>
      </c>
      <c r="AP19" s="9">
        <f xml:space="preserve"> ConCost!AP$29</f>
        <v>0</v>
      </c>
      <c r="AQ19" s="9">
        <f xml:space="preserve"> ConCost!AQ$29</f>
        <v>0</v>
      </c>
      <c r="AR19" s="9">
        <f xml:space="preserve"> ConCost!AR$29</f>
        <v>0</v>
      </c>
      <c r="AS19" s="9">
        <f xml:space="preserve"> ConCost!AS$29</f>
        <v>0</v>
      </c>
      <c r="AT19" s="9">
        <f xml:space="preserve"> ConCost!AT$29</f>
        <v>0</v>
      </c>
      <c r="AU19" s="9">
        <f xml:space="preserve"> ConCost!AU$29</f>
        <v>0</v>
      </c>
      <c r="AV19" s="9">
        <f xml:space="preserve"> ConCost!AV$29</f>
        <v>0</v>
      </c>
      <c r="AW19" s="9">
        <f xml:space="preserve"> ConCost!AW$29</f>
        <v>0</v>
      </c>
      <c r="AX19" s="9">
        <f xml:space="preserve"> ConCost!AX$29</f>
        <v>0</v>
      </c>
      <c r="AY19" s="9">
        <f xml:space="preserve"> ConCost!AY$29</f>
        <v>0</v>
      </c>
      <c r="AZ19" s="9">
        <f xml:space="preserve"> ConCost!AZ$29</f>
        <v>0</v>
      </c>
      <c r="BA19" s="9">
        <f xml:space="preserve"> ConCost!BA$29</f>
        <v>0</v>
      </c>
      <c r="BB19" s="9">
        <f xml:space="preserve"> ConCost!BB$29</f>
        <v>0</v>
      </c>
      <c r="BC19" s="9">
        <f xml:space="preserve"> ConCost!BC$29</f>
        <v>0</v>
      </c>
      <c r="BD19" s="9">
        <f xml:space="preserve"> ConCost!BD$29</f>
        <v>0</v>
      </c>
      <c r="BE19" s="9">
        <f xml:space="preserve"> ConCost!BE$29</f>
        <v>0</v>
      </c>
    </row>
    <row r="20" spans="1:57" s="603" customFormat="1" x14ac:dyDescent="0.25">
      <c r="A20" s="15"/>
      <c r="B20" s="15"/>
      <c r="C20" s="21"/>
      <c r="D20" s="49"/>
      <c r="E20" s="9" t="str">
        <f xml:space="preserve"> ConCost!E$34</f>
        <v>Development costs</v>
      </c>
      <c r="F20" s="9">
        <f xml:space="preserve"> ConCost!F$34</f>
        <v>0</v>
      </c>
      <c r="G20" s="9" t="str">
        <f xml:space="preserve"> ConCost!G$34</f>
        <v>$ 000s</v>
      </c>
      <c r="H20" s="9">
        <f xml:space="preserve"> ConCost!H$34</f>
        <v>2200</v>
      </c>
      <c r="I20" s="9">
        <f xml:space="preserve"> ConCost!I$34</f>
        <v>0</v>
      </c>
      <c r="J20" s="9">
        <f xml:space="preserve"> ConCost!J$34</f>
        <v>0</v>
      </c>
      <c r="K20" s="9">
        <f xml:space="preserve"> ConCost!K$34</f>
        <v>0</v>
      </c>
      <c r="L20" s="9">
        <f xml:space="preserve"> ConCost!L$34</f>
        <v>0</v>
      </c>
      <c r="M20" s="9">
        <f xml:space="preserve"> ConCost!M$34</f>
        <v>0</v>
      </c>
      <c r="N20" s="9">
        <f xml:space="preserve"> ConCost!N$34</f>
        <v>0</v>
      </c>
      <c r="O20" s="9">
        <f xml:space="preserve"> ConCost!O$34</f>
        <v>0</v>
      </c>
      <c r="P20" s="9">
        <f xml:space="preserve"> ConCost!P$34</f>
        <v>0</v>
      </c>
      <c r="Q20" s="9">
        <f xml:space="preserve"> ConCost!Q$34</f>
        <v>0</v>
      </c>
      <c r="R20" s="9">
        <f xml:space="preserve"> ConCost!R$34</f>
        <v>2200</v>
      </c>
      <c r="S20" s="9">
        <f xml:space="preserve"> ConCost!S$34</f>
        <v>0</v>
      </c>
      <c r="T20" s="9">
        <f xml:space="preserve"> ConCost!T$34</f>
        <v>0</v>
      </c>
      <c r="U20" s="9">
        <f xml:space="preserve"> ConCost!U$34</f>
        <v>0</v>
      </c>
      <c r="V20" s="9">
        <f xml:space="preserve"> ConCost!V$34</f>
        <v>0</v>
      </c>
      <c r="W20" s="9">
        <f xml:space="preserve"> ConCost!W$34</f>
        <v>0</v>
      </c>
      <c r="X20" s="9">
        <f xml:space="preserve"> ConCost!X$34</f>
        <v>0</v>
      </c>
      <c r="Y20" s="9">
        <f xml:space="preserve"> ConCost!Y$34</f>
        <v>0</v>
      </c>
      <c r="Z20" s="9">
        <f xml:space="preserve"> ConCost!Z$34</f>
        <v>0</v>
      </c>
      <c r="AA20" s="9">
        <f xml:space="preserve"> ConCost!AA$34</f>
        <v>0</v>
      </c>
      <c r="AB20" s="9">
        <f xml:space="preserve"> ConCost!AB$34</f>
        <v>0</v>
      </c>
      <c r="AC20" s="9">
        <f xml:space="preserve"> ConCost!AC$34</f>
        <v>0</v>
      </c>
      <c r="AD20" s="9">
        <f xml:space="preserve"> ConCost!AD$34</f>
        <v>0</v>
      </c>
      <c r="AE20" s="9">
        <f xml:space="preserve"> ConCost!AE$34</f>
        <v>0</v>
      </c>
      <c r="AF20" s="9">
        <f xml:space="preserve"> ConCost!AF$34</f>
        <v>0</v>
      </c>
      <c r="AG20" s="9">
        <f xml:space="preserve"> ConCost!AG$34</f>
        <v>0</v>
      </c>
      <c r="AH20" s="9">
        <f xml:space="preserve"> ConCost!AH$34</f>
        <v>0</v>
      </c>
      <c r="AI20" s="9">
        <f xml:space="preserve"> ConCost!AI$34</f>
        <v>0</v>
      </c>
      <c r="AJ20" s="9">
        <f xml:space="preserve"> ConCost!AJ$34</f>
        <v>0</v>
      </c>
      <c r="AK20" s="9">
        <f xml:space="preserve"> ConCost!AK$34</f>
        <v>0</v>
      </c>
      <c r="AL20" s="9">
        <f xml:space="preserve"> ConCost!AL$34</f>
        <v>0</v>
      </c>
      <c r="AM20" s="9">
        <f xml:space="preserve"> ConCost!AM$34</f>
        <v>0</v>
      </c>
      <c r="AN20" s="9">
        <f xml:space="preserve"> ConCost!AN$34</f>
        <v>0</v>
      </c>
      <c r="AO20" s="9">
        <f xml:space="preserve"> ConCost!AO$34</f>
        <v>0</v>
      </c>
      <c r="AP20" s="9">
        <f xml:space="preserve"> ConCost!AP$34</f>
        <v>0</v>
      </c>
      <c r="AQ20" s="9">
        <f xml:space="preserve"> ConCost!AQ$34</f>
        <v>0</v>
      </c>
      <c r="AR20" s="9">
        <f xml:space="preserve"> ConCost!AR$34</f>
        <v>0</v>
      </c>
      <c r="AS20" s="9">
        <f xml:space="preserve"> ConCost!AS$34</f>
        <v>0</v>
      </c>
      <c r="AT20" s="9">
        <f xml:space="preserve"> ConCost!AT$34</f>
        <v>0</v>
      </c>
      <c r="AU20" s="9">
        <f xml:space="preserve"> ConCost!AU$34</f>
        <v>0</v>
      </c>
      <c r="AV20" s="9">
        <f xml:space="preserve"> ConCost!AV$34</f>
        <v>0</v>
      </c>
      <c r="AW20" s="9">
        <f xml:space="preserve"> ConCost!AW$34</f>
        <v>0</v>
      </c>
      <c r="AX20" s="9">
        <f xml:space="preserve"> ConCost!AX$34</f>
        <v>0</v>
      </c>
      <c r="AY20" s="9">
        <f xml:space="preserve"> ConCost!AY$34</f>
        <v>0</v>
      </c>
      <c r="AZ20" s="9">
        <f xml:space="preserve"> ConCost!AZ$34</f>
        <v>0</v>
      </c>
      <c r="BA20" s="9">
        <f xml:space="preserve"> ConCost!BA$34</f>
        <v>0</v>
      </c>
      <c r="BB20" s="9">
        <f xml:space="preserve"> ConCost!BB$34</f>
        <v>0</v>
      </c>
      <c r="BC20" s="9">
        <f xml:space="preserve"> ConCost!BC$34</f>
        <v>0</v>
      </c>
      <c r="BD20" s="9">
        <f xml:space="preserve"> ConCost!BD$34</f>
        <v>0</v>
      </c>
      <c r="BE20" s="9">
        <f xml:space="preserve"> ConCost!BE$34</f>
        <v>0</v>
      </c>
    </row>
    <row r="21" spans="1:57" s="603" customFormat="1" x14ac:dyDescent="0.25">
      <c r="A21" s="15"/>
      <c r="B21" s="15"/>
      <c r="C21" s="21"/>
      <c r="D21" s="49"/>
      <c r="E21" s="9" t="str">
        <f xml:space="preserve"> ConCost!E$39</f>
        <v>Development fee</v>
      </c>
      <c r="F21" s="9">
        <f xml:space="preserve"> ConCost!F$39</f>
        <v>0</v>
      </c>
      <c r="G21" s="9" t="str">
        <f xml:space="preserve"> ConCost!G$39</f>
        <v>$ 000s</v>
      </c>
      <c r="H21" s="9">
        <f xml:space="preserve"> ConCost!H$39</f>
        <v>0</v>
      </c>
      <c r="I21" s="9">
        <f xml:space="preserve"> ConCost!I$39</f>
        <v>0</v>
      </c>
      <c r="J21" s="9">
        <f xml:space="preserve"> ConCost!J$39</f>
        <v>0</v>
      </c>
      <c r="K21" s="9">
        <f xml:space="preserve"> ConCost!K$39</f>
        <v>0</v>
      </c>
      <c r="L21" s="9">
        <f xml:space="preserve"> ConCost!L$39</f>
        <v>0</v>
      </c>
      <c r="M21" s="9">
        <f xml:space="preserve"> ConCost!M$39</f>
        <v>0</v>
      </c>
      <c r="N21" s="9">
        <f xml:space="preserve"> ConCost!N$39</f>
        <v>0</v>
      </c>
      <c r="O21" s="9">
        <f xml:space="preserve"> ConCost!O$39</f>
        <v>0</v>
      </c>
      <c r="P21" s="9">
        <f xml:space="preserve"> ConCost!P$39</f>
        <v>0</v>
      </c>
      <c r="Q21" s="9">
        <f xml:space="preserve"> ConCost!Q$39</f>
        <v>0</v>
      </c>
      <c r="R21" s="9">
        <f xml:space="preserve"> ConCost!R$39</f>
        <v>0</v>
      </c>
      <c r="S21" s="9">
        <f xml:space="preserve"> ConCost!S$39</f>
        <v>0</v>
      </c>
      <c r="T21" s="9">
        <f xml:space="preserve"> ConCost!T$39</f>
        <v>0</v>
      </c>
      <c r="U21" s="9">
        <f xml:space="preserve"> ConCost!U$39</f>
        <v>0</v>
      </c>
      <c r="V21" s="9">
        <f xml:space="preserve"> ConCost!V$39</f>
        <v>0</v>
      </c>
      <c r="W21" s="9">
        <f xml:space="preserve"> ConCost!W$39</f>
        <v>0</v>
      </c>
      <c r="X21" s="9">
        <f xml:space="preserve"> ConCost!X$39</f>
        <v>0</v>
      </c>
      <c r="Y21" s="9">
        <f xml:space="preserve"> ConCost!Y$39</f>
        <v>0</v>
      </c>
      <c r="Z21" s="9">
        <f xml:space="preserve"> ConCost!Z$39</f>
        <v>0</v>
      </c>
      <c r="AA21" s="9">
        <f xml:space="preserve"> ConCost!AA$39</f>
        <v>0</v>
      </c>
      <c r="AB21" s="9">
        <f xml:space="preserve"> ConCost!AB$39</f>
        <v>0</v>
      </c>
      <c r="AC21" s="9">
        <f xml:space="preserve"> ConCost!AC$39</f>
        <v>0</v>
      </c>
      <c r="AD21" s="9">
        <f xml:space="preserve"> ConCost!AD$39</f>
        <v>0</v>
      </c>
      <c r="AE21" s="9">
        <f xml:space="preserve"> ConCost!AE$39</f>
        <v>0</v>
      </c>
      <c r="AF21" s="9">
        <f xml:space="preserve"> ConCost!AF$39</f>
        <v>0</v>
      </c>
      <c r="AG21" s="9">
        <f xml:space="preserve"> ConCost!AG$39</f>
        <v>0</v>
      </c>
      <c r="AH21" s="9">
        <f xml:space="preserve"> ConCost!AH$39</f>
        <v>0</v>
      </c>
      <c r="AI21" s="9">
        <f xml:space="preserve"> ConCost!AI$39</f>
        <v>0</v>
      </c>
      <c r="AJ21" s="9">
        <f xml:space="preserve"> ConCost!AJ$39</f>
        <v>0</v>
      </c>
      <c r="AK21" s="9">
        <f xml:space="preserve"> ConCost!AK$39</f>
        <v>0</v>
      </c>
      <c r="AL21" s="9">
        <f xml:space="preserve"> ConCost!AL$39</f>
        <v>0</v>
      </c>
      <c r="AM21" s="9">
        <f xml:space="preserve"> ConCost!AM$39</f>
        <v>0</v>
      </c>
      <c r="AN21" s="9">
        <f xml:space="preserve"> ConCost!AN$39</f>
        <v>0</v>
      </c>
      <c r="AO21" s="9">
        <f xml:space="preserve"> ConCost!AO$39</f>
        <v>0</v>
      </c>
      <c r="AP21" s="9">
        <f xml:space="preserve"> ConCost!AP$39</f>
        <v>0</v>
      </c>
      <c r="AQ21" s="9">
        <f xml:space="preserve"> ConCost!AQ$39</f>
        <v>0</v>
      </c>
      <c r="AR21" s="9">
        <f xml:space="preserve"> ConCost!AR$39</f>
        <v>0</v>
      </c>
      <c r="AS21" s="9">
        <f xml:space="preserve"> ConCost!AS$39</f>
        <v>0</v>
      </c>
      <c r="AT21" s="9">
        <f xml:space="preserve"> ConCost!AT$39</f>
        <v>0</v>
      </c>
      <c r="AU21" s="9">
        <f xml:space="preserve"> ConCost!AU$39</f>
        <v>0</v>
      </c>
      <c r="AV21" s="9">
        <f xml:space="preserve"> ConCost!AV$39</f>
        <v>0</v>
      </c>
      <c r="AW21" s="9">
        <f xml:space="preserve"> ConCost!AW$39</f>
        <v>0</v>
      </c>
      <c r="AX21" s="9">
        <f xml:space="preserve"> ConCost!AX$39</f>
        <v>0</v>
      </c>
      <c r="AY21" s="9">
        <f xml:space="preserve"> ConCost!AY$39</f>
        <v>0</v>
      </c>
      <c r="AZ21" s="9">
        <f xml:space="preserve"> ConCost!AZ$39</f>
        <v>0</v>
      </c>
      <c r="BA21" s="9">
        <f xml:space="preserve"> ConCost!BA$39</f>
        <v>0</v>
      </c>
      <c r="BB21" s="9">
        <f xml:space="preserve"> ConCost!BB$39</f>
        <v>0</v>
      </c>
      <c r="BC21" s="9">
        <f xml:space="preserve"> ConCost!BC$39</f>
        <v>0</v>
      </c>
      <c r="BD21" s="9">
        <f xml:space="preserve"> ConCost!BD$39</f>
        <v>0</v>
      </c>
      <c r="BE21" s="9">
        <f xml:space="preserve"> ConCost!BE$39</f>
        <v>0</v>
      </c>
    </row>
    <row r="22" spans="1:57" x14ac:dyDescent="0.25">
      <c r="E22" s="9" t="str">
        <f xml:space="preserve"> ConCost!E$44</f>
        <v>O&amp;M mobilisation</v>
      </c>
      <c r="F22" s="9">
        <f xml:space="preserve"> ConCost!F$44</f>
        <v>0</v>
      </c>
      <c r="G22" s="9" t="str">
        <f xml:space="preserve"> ConCost!G$44</f>
        <v>$ 000s</v>
      </c>
      <c r="H22" s="9">
        <f xml:space="preserve"> ConCost!H$44</f>
        <v>650</v>
      </c>
      <c r="I22" s="9">
        <f xml:space="preserve"> ConCost!I$44</f>
        <v>0</v>
      </c>
      <c r="J22" s="9">
        <f xml:space="preserve"> ConCost!J$44</f>
        <v>0</v>
      </c>
      <c r="K22" s="9">
        <f xml:space="preserve"> ConCost!K$44</f>
        <v>0</v>
      </c>
      <c r="L22" s="9">
        <f xml:space="preserve"> ConCost!L$44</f>
        <v>0</v>
      </c>
      <c r="M22" s="9">
        <f xml:space="preserve"> ConCost!M$44</f>
        <v>0</v>
      </c>
      <c r="N22" s="9">
        <f xml:space="preserve"> ConCost!N$44</f>
        <v>0</v>
      </c>
      <c r="O22" s="9">
        <f xml:space="preserve"> ConCost!O$44</f>
        <v>0</v>
      </c>
      <c r="P22" s="9">
        <f xml:space="preserve"> ConCost!P$44</f>
        <v>0</v>
      </c>
      <c r="Q22" s="9">
        <f xml:space="preserve"> ConCost!Q$44</f>
        <v>0</v>
      </c>
      <c r="R22" s="9">
        <f xml:space="preserve"> ConCost!R$44</f>
        <v>0</v>
      </c>
      <c r="S22" s="9">
        <f xml:space="preserve"> ConCost!S$44</f>
        <v>0</v>
      </c>
      <c r="T22" s="9">
        <f xml:space="preserve"> ConCost!T$44</f>
        <v>0</v>
      </c>
      <c r="U22" s="9">
        <f xml:space="preserve"> ConCost!U$44</f>
        <v>0</v>
      </c>
      <c r="V22" s="9">
        <f xml:space="preserve"> ConCost!V$44</f>
        <v>0</v>
      </c>
      <c r="W22" s="9">
        <f xml:space="preserve"> ConCost!W$44</f>
        <v>0</v>
      </c>
      <c r="X22" s="9">
        <f xml:space="preserve"> ConCost!X$44</f>
        <v>0</v>
      </c>
      <c r="Y22" s="9">
        <f xml:space="preserve"> ConCost!Y$44</f>
        <v>0</v>
      </c>
      <c r="Z22" s="9">
        <f xml:space="preserve"> ConCost!Z$44</f>
        <v>0</v>
      </c>
      <c r="AA22" s="9">
        <f xml:space="preserve"> ConCost!AA$44</f>
        <v>0</v>
      </c>
      <c r="AB22" s="9">
        <f xml:space="preserve"> ConCost!AB$44</f>
        <v>0</v>
      </c>
      <c r="AC22" s="9">
        <f xml:space="preserve"> ConCost!AC$44</f>
        <v>0</v>
      </c>
      <c r="AD22" s="9">
        <f xml:space="preserve"> ConCost!AD$44</f>
        <v>0</v>
      </c>
      <c r="AE22" s="9">
        <f xml:space="preserve"> ConCost!AE$44</f>
        <v>0</v>
      </c>
      <c r="AF22" s="9">
        <f xml:space="preserve"> ConCost!AF$44</f>
        <v>0</v>
      </c>
      <c r="AG22" s="9">
        <f xml:space="preserve"> ConCost!AG$44</f>
        <v>0</v>
      </c>
      <c r="AH22" s="9">
        <f xml:space="preserve"> ConCost!AH$44</f>
        <v>0</v>
      </c>
      <c r="AI22" s="9">
        <f xml:space="preserve"> ConCost!AI$44</f>
        <v>0</v>
      </c>
      <c r="AJ22" s="9">
        <f xml:space="preserve"> ConCost!AJ$44</f>
        <v>650</v>
      </c>
      <c r="AK22" s="9">
        <f xml:space="preserve"> ConCost!AK$44</f>
        <v>0</v>
      </c>
      <c r="AL22" s="9">
        <f xml:space="preserve"> ConCost!AL$44</f>
        <v>0</v>
      </c>
      <c r="AM22" s="9">
        <f xml:space="preserve"> ConCost!AM$44</f>
        <v>0</v>
      </c>
      <c r="AN22" s="9">
        <f xml:space="preserve"> ConCost!AN$44</f>
        <v>0</v>
      </c>
      <c r="AO22" s="9">
        <f xml:space="preserve"> ConCost!AO$44</f>
        <v>0</v>
      </c>
      <c r="AP22" s="9">
        <f xml:space="preserve"> ConCost!AP$44</f>
        <v>0</v>
      </c>
      <c r="AQ22" s="9">
        <f xml:space="preserve"> ConCost!AQ$44</f>
        <v>0</v>
      </c>
      <c r="AR22" s="9">
        <f xml:space="preserve"> ConCost!AR$44</f>
        <v>0</v>
      </c>
      <c r="AS22" s="9">
        <f xml:space="preserve"> ConCost!AS$44</f>
        <v>0</v>
      </c>
      <c r="AT22" s="9">
        <f xml:space="preserve"> ConCost!AT$44</f>
        <v>0</v>
      </c>
      <c r="AU22" s="9">
        <f xml:space="preserve"> ConCost!AU$44</f>
        <v>0</v>
      </c>
      <c r="AV22" s="9">
        <f xml:space="preserve"> ConCost!AV$44</f>
        <v>0</v>
      </c>
      <c r="AW22" s="9">
        <f xml:space="preserve"> ConCost!AW$44</f>
        <v>0</v>
      </c>
      <c r="AX22" s="9">
        <f xml:space="preserve"> ConCost!AX$44</f>
        <v>0</v>
      </c>
      <c r="AY22" s="9">
        <f xml:space="preserve"> ConCost!AY$44</f>
        <v>0</v>
      </c>
      <c r="AZ22" s="9">
        <f xml:space="preserve"> ConCost!AZ$44</f>
        <v>0</v>
      </c>
      <c r="BA22" s="9">
        <f xml:space="preserve"> ConCost!BA$44</f>
        <v>0</v>
      </c>
      <c r="BB22" s="9">
        <f xml:space="preserve"> ConCost!BB$44</f>
        <v>0</v>
      </c>
      <c r="BC22" s="9">
        <f xml:space="preserve"> ConCost!BC$44</f>
        <v>0</v>
      </c>
      <c r="BD22" s="9">
        <f xml:space="preserve"> ConCost!BD$44</f>
        <v>0</v>
      </c>
      <c r="BE22" s="9">
        <f xml:space="preserve"> ConCost!BE$44</f>
        <v>0</v>
      </c>
    </row>
    <row r="23" spans="1:57" s="202" customFormat="1" x14ac:dyDescent="0.25">
      <c r="A23" s="247"/>
      <c r="B23" s="247"/>
      <c r="C23" s="248"/>
      <c r="D23" s="249"/>
      <c r="E23" s="246" t="str">
        <f xml:space="preserve"> ConFin!E$151</f>
        <v xml:space="preserve">Construction debt upfront fee </v>
      </c>
      <c r="F23" s="246">
        <f xml:space="preserve"> ConFin!F$151</f>
        <v>0</v>
      </c>
      <c r="G23" s="246" t="str">
        <f xml:space="preserve"> ConFin!G$151</f>
        <v>$ 000s</v>
      </c>
      <c r="H23" s="246">
        <f xml:space="preserve"> ConFin!H$151</f>
        <v>1200</v>
      </c>
      <c r="I23" s="246">
        <f xml:space="preserve"> ConFin!I$151</f>
        <v>0</v>
      </c>
      <c r="J23" s="246">
        <f xml:space="preserve"> ConFin!J$151</f>
        <v>0</v>
      </c>
      <c r="K23" s="246">
        <f xml:space="preserve"> ConFin!K$151</f>
        <v>0</v>
      </c>
      <c r="L23" s="246">
        <f xml:space="preserve"> ConFin!L$151</f>
        <v>0</v>
      </c>
      <c r="M23" s="246">
        <f xml:space="preserve"> ConFin!M$151</f>
        <v>0</v>
      </c>
      <c r="N23" s="246">
        <f xml:space="preserve"> ConFin!N$151</f>
        <v>0</v>
      </c>
      <c r="O23" s="246">
        <f xml:space="preserve"> ConFin!O$151</f>
        <v>0</v>
      </c>
      <c r="P23" s="246">
        <f xml:space="preserve"> ConFin!P$151</f>
        <v>0</v>
      </c>
      <c r="Q23" s="246">
        <f xml:space="preserve"> ConFin!Q$151</f>
        <v>0</v>
      </c>
      <c r="R23" s="246">
        <f xml:space="preserve"> ConFin!R$151</f>
        <v>1200</v>
      </c>
      <c r="S23" s="246">
        <f xml:space="preserve"> ConFin!S$151</f>
        <v>0</v>
      </c>
      <c r="T23" s="246">
        <f xml:space="preserve"> ConFin!T$151</f>
        <v>0</v>
      </c>
      <c r="U23" s="246">
        <f xml:space="preserve"> ConFin!U$151</f>
        <v>0</v>
      </c>
      <c r="V23" s="246">
        <f xml:space="preserve"> ConFin!V$151</f>
        <v>0</v>
      </c>
      <c r="W23" s="246">
        <f xml:space="preserve"> ConFin!W$151</f>
        <v>0</v>
      </c>
      <c r="X23" s="246">
        <f xml:space="preserve"> ConFin!X$151</f>
        <v>0</v>
      </c>
      <c r="Y23" s="246">
        <f xml:space="preserve"> ConFin!Y$151</f>
        <v>0</v>
      </c>
      <c r="Z23" s="246">
        <f xml:space="preserve"> ConFin!Z$151</f>
        <v>0</v>
      </c>
      <c r="AA23" s="246">
        <f xml:space="preserve"> ConFin!AA$151</f>
        <v>0</v>
      </c>
      <c r="AB23" s="246">
        <f xml:space="preserve"> ConFin!AB$151</f>
        <v>0</v>
      </c>
      <c r="AC23" s="246">
        <f xml:space="preserve"> ConFin!AC$151</f>
        <v>0</v>
      </c>
      <c r="AD23" s="246">
        <f xml:space="preserve"> ConFin!AD$151</f>
        <v>0</v>
      </c>
      <c r="AE23" s="246">
        <f xml:space="preserve"> ConFin!AE$151</f>
        <v>0</v>
      </c>
      <c r="AF23" s="246">
        <f xml:space="preserve"> ConFin!AF$151</f>
        <v>0</v>
      </c>
      <c r="AG23" s="246">
        <f xml:space="preserve"> ConFin!AG$151</f>
        <v>0</v>
      </c>
      <c r="AH23" s="246">
        <f xml:space="preserve"> ConFin!AH$151</f>
        <v>0</v>
      </c>
      <c r="AI23" s="246">
        <f xml:space="preserve"> ConFin!AI$151</f>
        <v>0</v>
      </c>
      <c r="AJ23" s="246">
        <f xml:space="preserve"> ConFin!AJ$151</f>
        <v>0</v>
      </c>
      <c r="AK23" s="246">
        <f xml:space="preserve"> ConFin!AK$151</f>
        <v>0</v>
      </c>
      <c r="AL23" s="246">
        <f xml:space="preserve"> ConFin!AL$151</f>
        <v>0</v>
      </c>
      <c r="AM23" s="246">
        <f xml:space="preserve"> ConFin!AM$151</f>
        <v>0</v>
      </c>
      <c r="AN23" s="246">
        <f xml:space="preserve"> ConFin!AN$151</f>
        <v>0</v>
      </c>
      <c r="AO23" s="246">
        <f xml:space="preserve"> ConFin!AO$151</f>
        <v>0</v>
      </c>
      <c r="AP23" s="246">
        <f xml:space="preserve"> ConFin!AP$151</f>
        <v>0</v>
      </c>
      <c r="AQ23" s="246">
        <f xml:space="preserve"> ConFin!AQ$151</f>
        <v>0</v>
      </c>
      <c r="AR23" s="246">
        <f xml:space="preserve"> ConFin!AR$151</f>
        <v>0</v>
      </c>
      <c r="AS23" s="246">
        <f xml:space="preserve"> ConFin!AS$151</f>
        <v>0</v>
      </c>
      <c r="AT23" s="246">
        <f xml:space="preserve"> ConFin!AT$151</f>
        <v>0</v>
      </c>
      <c r="AU23" s="246">
        <f xml:space="preserve"> ConFin!AU$151</f>
        <v>0</v>
      </c>
      <c r="AV23" s="246">
        <f xml:space="preserve"> ConFin!AV$151</f>
        <v>0</v>
      </c>
      <c r="AW23" s="246">
        <f xml:space="preserve"> ConFin!AW$151</f>
        <v>0</v>
      </c>
      <c r="AX23" s="246">
        <f xml:space="preserve"> ConFin!AX$151</f>
        <v>0</v>
      </c>
      <c r="AY23" s="246">
        <f xml:space="preserve"> ConFin!AY$151</f>
        <v>0</v>
      </c>
      <c r="AZ23" s="246">
        <f xml:space="preserve"> ConFin!AZ$151</f>
        <v>0</v>
      </c>
      <c r="BA23" s="246">
        <f xml:space="preserve"> ConFin!BA$151</f>
        <v>0</v>
      </c>
      <c r="BB23" s="246">
        <f xml:space="preserve"> ConFin!BB$151</f>
        <v>0</v>
      </c>
      <c r="BC23" s="246">
        <f xml:space="preserve"> ConFin!BC$151</f>
        <v>0</v>
      </c>
      <c r="BD23" s="246">
        <f xml:space="preserve"> ConFin!BD$151</f>
        <v>0</v>
      </c>
      <c r="BE23" s="246">
        <f xml:space="preserve"> ConFin!BE$151</f>
        <v>0</v>
      </c>
    </row>
    <row r="24" spans="1:57" s="202" customFormat="1" x14ac:dyDescent="0.25">
      <c r="A24" s="247"/>
      <c r="B24" s="247"/>
      <c r="C24" s="248"/>
      <c r="D24" s="249"/>
      <c r="E24" s="246" t="str">
        <f xml:space="preserve"> ConFin!E$179</f>
        <v>Construction debt commitment fee</v>
      </c>
      <c r="F24" s="246">
        <f xml:space="preserve"> ConFin!F$179</f>
        <v>0</v>
      </c>
      <c r="G24" s="246" t="str">
        <f xml:space="preserve"> ConFin!G$179</f>
        <v>$ 000s</v>
      </c>
      <c r="H24" s="246">
        <f xml:space="preserve"> ConFin!H$179</f>
        <v>342.17226366883102</v>
      </c>
      <c r="I24" s="246">
        <f xml:space="preserve"> ConFin!I$179</f>
        <v>0</v>
      </c>
      <c r="J24" s="246">
        <f xml:space="preserve"> ConFin!J$179</f>
        <v>0</v>
      </c>
      <c r="K24" s="246">
        <f xml:space="preserve"> ConFin!K$179</f>
        <v>0</v>
      </c>
      <c r="L24" s="246">
        <f xml:space="preserve"> ConFin!L$179</f>
        <v>0</v>
      </c>
      <c r="M24" s="246">
        <f xml:space="preserve"> ConFin!M$179</f>
        <v>0</v>
      </c>
      <c r="N24" s="246">
        <f xml:space="preserve"> ConFin!N$179</f>
        <v>0</v>
      </c>
      <c r="O24" s="246">
        <f xml:space="preserve"> ConFin!O$179</f>
        <v>0</v>
      </c>
      <c r="P24" s="246">
        <f xml:space="preserve"> ConFin!P$179</f>
        <v>0</v>
      </c>
      <c r="Q24" s="246">
        <f xml:space="preserve"> ConFin!Q$179</f>
        <v>0</v>
      </c>
      <c r="R24" s="246">
        <f xml:space="preserve"> ConFin!R$179</f>
        <v>0</v>
      </c>
      <c r="S24" s="246">
        <f xml:space="preserve"> ConFin!S$179</f>
        <v>25</v>
      </c>
      <c r="T24" s="246">
        <f xml:space="preserve"> ConFin!T$179</f>
        <v>25</v>
      </c>
      <c r="U24" s="246">
        <f xml:space="preserve"> ConFin!U$179</f>
        <v>25</v>
      </c>
      <c r="V24" s="246">
        <f xml:space="preserve"> ConFin!V$179</f>
        <v>25</v>
      </c>
      <c r="W24" s="246">
        <f xml:space="preserve"> ConFin!W$179</f>
        <v>25</v>
      </c>
      <c r="X24" s="246">
        <f xml:space="preserve"> ConFin!X$179</f>
        <v>25</v>
      </c>
      <c r="Y24" s="246">
        <f xml:space="preserve"> ConFin!Y$179</f>
        <v>25</v>
      </c>
      <c r="Z24" s="246">
        <f xml:space="preserve"> ConFin!Z$179</f>
        <v>23.918678850360092</v>
      </c>
      <c r="AA24" s="246">
        <f xml:space="preserve"> ConFin!AA$179</f>
        <v>22.190244456224974</v>
      </c>
      <c r="AB24" s="246">
        <f xml:space="preserve"> ConFin!AB$179</f>
        <v>20.456216306326144</v>
      </c>
      <c r="AC24" s="246">
        <f xml:space="preserve"> ConFin!AC$179</f>
        <v>18.71744276942324</v>
      </c>
      <c r="AD24" s="246">
        <f xml:space="preserve"> ConFin!AD$179</f>
        <v>16.972899747743284</v>
      </c>
      <c r="AE24" s="246">
        <f xml:space="preserve"> ConFin!AE$179</f>
        <v>15.223966537537557</v>
      </c>
      <c r="AF24" s="246">
        <f xml:space="preserve"> ConFin!AF$179</f>
        <v>13.468846046148261</v>
      </c>
      <c r="AG24" s="246">
        <f xml:space="preserve"> ConFin!AG$179</f>
        <v>11.708411439934107</v>
      </c>
      <c r="AH24" s="246">
        <f xml:space="preserve"> ConFin!AH$179</f>
        <v>9.944123472153354</v>
      </c>
      <c r="AI24" s="246">
        <f xml:space="preserve"> ConFin!AI$179</f>
        <v>8.1730167892495125</v>
      </c>
      <c r="AJ24" s="246">
        <f xml:space="preserve"> ConFin!AJ$179</f>
        <v>6.3984172537305248</v>
      </c>
      <c r="AK24" s="246">
        <f xml:space="preserve"> ConFin!AK$179</f>
        <v>0</v>
      </c>
      <c r="AL24" s="246">
        <f xml:space="preserve"> ConFin!AL$179</f>
        <v>0</v>
      </c>
      <c r="AM24" s="246">
        <f xml:space="preserve"> ConFin!AM$179</f>
        <v>0</v>
      </c>
      <c r="AN24" s="246">
        <f xml:space="preserve"> ConFin!AN$179</f>
        <v>0</v>
      </c>
      <c r="AO24" s="246">
        <f xml:space="preserve"> ConFin!AO$179</f>
        <v>0</v>
      </c>
      <c r="AP24" s="246">
        <f xml:space="preserve"> ConFin!AP$179</f>
        <v>0</v>
      </c>
      <c r="AQ24" s="246">
        <f xml:space="preserve"> ConFin!AQ$179</f>
        <v>0</v>
      </c>
      <c r="AR24" s="246">
        <f xml:space="preserve"> ConFin!AR$179</f>
        <v>0</v>
      </c>
      <c r="AS24" s="246">
        <f xml:space="preserve"> ConFin!AS$179</f>
        <v>0</v>
      </c>
      <c r="AT24" s="246">
        <f xml:space="preserve"> ConFin!AT$179</f>
        <v>0</v>
      </c>
      <c r="AU24" s="246">
        <f xml:space="preserve"> ConFin!AU$179</f>
        <v>0</v>
      </c>
      <c r="AV24" s="246">
        <f xml:space="preserve"> ConFin!AV$179</f>
        <v>0</v>
      </c>
      <c r="AW24" s="246">
        <f xml:space="preserve"> ConFin!AW$179</f>
        <v>0</v>
      </c>
      <c r="AX24" s="246">
        <f xml:space="preserve"> ConFin!AX$179</f>
        <v>0</v>
      </c>
      <c r="AY24" s="246">
        <f xml:space="preserve"> ConFin!AY$179</f>
        <v>0</v>
      </c>
      <c r="AZ24" s="246">
        <f xml:space="preserve"> ConFin!AZ$179</f>
        <v>0</v>
      </c>
      <c r="BA24" s="246">
        <f xml:space="preserve"> ConFin!BA$179</f>
        <v>0</v>
      </c>
      <c r="BB24" s="246">
        <f xml:space="preserve"> ConFin!BB$179</f>
        <v>0</v>
      </c>
      <c r="BC24" s="246">
        <f xml:space="preserve"> ConFin!BC$179</f>
        <v>0</v>
      </c>
      <c r="BD24" s="246">
        <f xml:space="preserve"> ConFin!BD$179</f>
        <v>0</v>
      </c>
      <c r="BE24" s="246">
        <f xml:space="preserve"> ConFin!BE$179</f>
        <v>0</v>
      </c>
    </row>
    <row r="25" spans="1:57" x14ac:dyDescent="0.25">
      <c r="E25" s="246" t="str">
        <f xml:space="preserve"> ConFin!E$209</f>
        <v>Construction debt interest</v>
      </c>
      <c r="F25" s="246">
        <f xml:space="preserve"> ConFin!F$209</f>
        <v>0</v>
      </c>
      <c r="G25" s="246" t="str">
        <f xml:space="preserve"> ConFin!G$209</f>
        <v>$ 000s</v>
      </c>
      <c r="H25" s="246">
        <f xml:space="preserve"> ConFin!H$209</f>
        <v>879.12704189348574</v>
      </c>
      <c r="I25" s="246">
        <f xml:space="preserve"> ConFin!I$209</f>
        <v>0</v>
      </c>
      <c r="J25" s="246">
        <f xml:space="preserve"> ConFin!J$209</f>
        <v>0</v>
      </c>
      <c r="K25" s="246">
        <f xml:space="preserve"> ConFin!K$209</f>
        <v>0</v>
      </c>
      <c r="L25" s="246">
        <f xml:space="preserve"> ConFin!L$209</f>
        <v>0</v>
      </c>
      <c r="M25" s="246">
        <f xml:space="preserve"> ConFin!M$209</f>
        <v>0</v>
      </c>
      <c r="N25" s="246">
        <f xml:space="preserve"> ConFin!N$209</f>
        <v>0</v>
      </c>
      <c r="O25" s="246">
        <f xml:space="preserve"> ConFin!O$209</f>
        <v>0</v>
      </c>
      <c r="P25" s="246">
        <f xml:space="preserve"> ConFin!P$209</f>
        <v>0</v>
      </c>
      <c r="Q25" s="246">
        <f xml:space="preserve"> ConFin!Q$209</f>
        <v>0</v>
      </c>
      <c r="R25" s="246">
        <f xml:space="preserve"> ConFin!R$209</f>
        <v>0</v>
      </c>
      <c r="S25" s="246">
        <f xml:space="preserve"> ConFin!S$209</f>
        <v>0</v>
      </c>
      <c r="T25" s="246">
        <f xml:space="preserve"> ConFin!T$209</f>
        <v>0</v>
      </c>
      <c r="U25" s="246">
        <f xml:space="preserve"> ConFin!U$209</f>
        <v>0</v>
      </c>
      <c r="V25" s="246">
        <f xml:space="preserve"> ConFin!V$209</f>
        <v>0</v>
      </c>
      <c r="W25" s="246">
        <f xml:space="preserve"> ConFin!W$209</f>
        <v>0</v>
      </c>
      <c r="X25" s="246">
        <f xml:space="preserve"> ConFin!X$209</f>
        <v>0</v>
      </c>
      <c r="Y25" s="246">
        <f xml:space="preserve"> ConFin!Y$209</f>
        <v>0</v>
      </c>
      <c r="Z25" s="246">
        <f xml:space="preserve"> ConFin!Z$209</f>
        <v>8.0738645839780183</v>
      </c>
      <c r="AA25" s="246">
        <f xml:space="preserve"> ConFin!AA$209</f>
        <v>23.227312495206885</v>
      </c>
      <c r="AB25" s="246">
        <f xml:space="preserve"> ConFin!AB$209</f>
        <v>36.350269549390845</v>
      </c>
      <c r="AC25" s="246">
        <f xml:space="preserve"> ConFin!AC$209</f>
        <v>51.935806439434558</v>
      </c>
      <c r="AD25" s="246">
        <f xml:space="preserve"> ConFin!AD$209</f>
        <v>64.216802018053727</v>
      </c>
      <c r="AE25" s="246">
        <f xml:space="preserve"> ConFin!AE$209</f>
        <v>80.815209956356199</v>
      </c>
      <c r="AF25" s="246">
        <f xml:space="preserve"> ConFin!AF$209</f>
        <v>95.324206018507709</v>
      </c>
      <c r="AG25" s="246">
        <f xml:space="preserve"> ConFin!AG$209</f>
        <v>106.33270848052715</v>
      </c>
      <c r="AH25" s="246">
        <f xml:space="preserve"> ConFin!AH$209</f>
        <v>124.46191263019895</v>
      </c>
      <c r="AI25" s="246">
        <f xml:space="preserve"> ConFin!AI$209</f>
        <v>134.61586568600393</v>
      </c>
      <c r="AJ25" s="246">
        <f xml:space="preserve"> ConFin!AJ$209</f>
        <v>153.77308403582765</v>
      </c>
      <c r="AK25" s="246">
        <f xml:space="preserve"> ConFin!AK$209</f>
        <v>0</v>
      </c>
      <c r="AL25" s="246">
        <f xml:space="preserve"> ConFin!AL$209</f>
        <v>0</v>
      </c>
      <c r="AM25" s="246">
        <f xml:space="preserve"> ConFin!AM$209</f>
        <v>0</v>
      </c>
      <c r="AN25" s="246">
        <f xml:space="preserve"> ConFin!AN$209</f>
        <v>0</v>
      </c>
      <c r="AO25" s="246">
        <f xml:space="preserve"> ConFin!AO$209</f>
        <v>0</v>
      </c>
      <c r="AP25" s="246">
        <f xml:space="preserve"> ConFin!AP$209</f>
        <v>0</v>
      </c>
      <c r="AQ25" s="246">
        <f xml:space="preserve"> ConFin!AQ$209</f>
        <v>0</v>
      </c>
      <c r="AR25" s="246">
        <f xml:space="preserve"> ConFin!AR$209</f>
        <v>0</v>
      </c>
      <c r="AS25" s="246">
        <f xml:space="preserve"> ConFin!AS$209</f>
        <v>0</v>
      </c>
      <c r="AT25" s="246">
        <f xml:space="preserve"> ConFin!AT$209</f>
        <v>0</v>
      </c>
      <c r="AU25" s="246">
        <f xml:space="preserve"> ConFin!AU$209</f>
        <v>0</v>
      </c>
      <c r="AV25" s="246">
        <f xml:space="preserve"> ConFin!AV$209</f>
        <v>0</v>
      </c>
      <c r="AW25" s="246">
        <f xml:space="preserve"> ConFin!AW$209</f>
        <v>0</v>
      </c>
      <c r="AX25" s="246">
        <f xml:space="preserve"> ConFin!AX$209</f>
        <v>0</v>
      </c>
      <c r="AY25" s="246">
        <f xml:space="preserve"> ConFin!AY$209</f>
        <v>0</v>
      </c>
      <c r="AZ25" s="246">
        <f xml:space="preserve"> ConFin!AZ$209</f>
        <v>0</v>
      </c>
      <c r="BA25" s="246">
        <f xml:space="preserve"> ConFin!BA$209</f>
        <v>0</v>
      </c>
      <c r="BB25" s="246">
        <f xml:space="preserve"> ConFin!BB$209</f>
        <v>0</v>
      </c>
      <c r="BC25" s="246">
        <f xml:space="preserve"> ConFin!BC$209</f>
        <v>0</v>
      </c>
      <c r="BD25" s="246">
        <f xml:space="preserve"> ConFin!BD$209</f>
        <v>0</v>
      </c>
      <c r="BE25" s="246">
        <f xml:space="preserve"> ConFin!BE$209</f>
        <v>0</v>
      </c>
    </row>
    <row r="26" spans="1:57" s="202" customFormat="1" x14ac:dyDescent="0.25">
      <c r="A26" s="247"/>
      <c r="B26" s="247"/>
      <c r="C26" s="248"/>
      <c r="D26" s="249"/>
      <c r="E26" s="246" t="str">
        <f xml:space="preserve"> ConCost!E$65</f>
        <v>Pre-funding of working capital - m</v>
      </c>
      <c r="F26" s="246">
        <f xml:space="preserve"> ConCost!F$65</f>
        <v>0</v>
      </c>
      <c r="G26" s="246" t="str">
        <f xml:space="preserve"> ConCost!G$65</f>
        <v>$ 000s</v>
      </c>
      <c r="H26" s="246">
        <f xml:space="preserve"> ConCost!H$65</f>
        <v>1443.9900621424704</v>
      </c>
      <c r="I26" s="246">
        <f xml:space="preserve"> ConCost!I$65</f>
        <v>0</v>
      </c>
      <c r="J26" s="246">
        <f xml:space="preserve"> ConCost!J$65</f>
        <v>0</v>
      </c>
      <c r="K26" s="246">
        <f xml:space="preserve"> ConCost!K$65</f>
        <v>0</v>
      </c>
      <c r="L26" s="246">
        <f xml:space="preserve"> ConCost!L$65</f>
        <v>0</v>
      </c>
      <c r="M26" s="246">
        <f xml:space="preserve"> ConCost!M$65</f>
        <v>0</v>
      </c>
      <c r="N26" s="246">
        <f xml:space="preserve"> ConCost!N$65</f>
        <v>0</v>
      </c>
      <c r="O26" s="246">
        <f xml:space="preserve"> ConCost!O$65</f>
        <v>0</v>
      </c>
      <c r="P26" s="246">
        <f xml:space="preserve"> ConCost!P$65</f>
        <v>0</v>
      </c>
      <c r="Q26" s="246">
        <f xml:space="preserve"> ConCost!Q$65</f>
        <v>0</v>
      </c>
      <c r="R26" s="246">
        <f xml:space="preserve"> ConCost!R$65</f>
        <v>0</v>
      </c>
      <c r="S26" s="246">
        <f xml:space="preserve"> ConCost!S$65</f>
        <v>0</v>
      </c>
      <c r="T26" s="246">
        <f xml:space="preserve"> ConCost!T$65</f>
        <v>0</v>
      </c>
      <c r="U26" s="246">
        <f xml:space="preserve"> ConCost!U$65</f>
        <v>0</v>
      </c>
      <c r="V26" s="246">
        <f xml:space="preserve"> ConCost!V$65</f>
        <v>0</v>
      </c>
      <c r="W26" s="246">
        <f xml:space="preserve"> ConCost!W$65</f>
        <v>0</v>
      </c>
      <c r="X26" s="246">
        <f xml:space="preserve"> ConCost!X$65</f>
        <v>0</v>
      </c>
      <c r="Y26" s="246">
        <f xml:space="preserve"> ConCost!Y$65</f>
        <v>0</v>
      </c>
      <c r="Z26" s="246">
        <f xml:space="preserve"> ConCost!Z$65</f>
        <v>0</v>
      </c>
      <c r="AA26" s="246">
        <f xml:space="preserve"> ConCost!AA$65</f>
        <v>0</v>
      </c>
      <c r="AB26" s="246">
        <f xml:space="preserve"> ConCost!AB$65</f>
        <v>0</v>
      </c>
      <c r="AC26" s="246">
        <f xml:space="preserve"> ConCost!AC$65</f>
        <v>0</v>
      </c>
      <c r="AD26" s="246">
        <f xml:space="preserve"> ConCost!AD$65</f>
        <v>0</v>
      </c>
      <c r="AE26" s="246">
        <f xml:space="preserve"> ConCost!AE$65</f>
        <v>0</v>
      </c>
      <c r="AF26" s="246">
        <f xml:space="preserve"> ConCost!AF$65</f>
        <v>0</v>
      </c>
      <c r="AG26" s="246">
        <f xml:space="preserve"> ConCost!AG$65</f>
        <v>0</v>
      </c>
      <c r="AH26" s="246">
        <f xml:space="preserve"> ConCost!AH$65</f>
        <v>0</v>
      </c>
      <c r="AI26" s="246">
        <f xml:space="preserve"> ConCost!AI$65</f>
        <v>0</v>
      </c>
      <c r="AJ26" s="246">
        <f xml:space="preserve"> ConCost!AJ$65</f>
        <v>1443.9900621424704</v>
      </c>
      <c r="AK26" s="246">
        <f xml:space="preserve"> ConCost!AK$65</f>
        <v>0</v>
      </c>
      <c r="AL26" s="246">
        <f xml:space="preserve"> ConCost!AL$65</f>
        <v>0</v>
      </c>
      <c r="AM26" s="246">
        <f xml:space="preserve"> ConCost!AM$65</f>
        <v>0</v>
      </c>
      <c r="AN26" s="246">
        <f xml:space="preserve"> ConCost!AN$65</f>
        <v>0</v>
      </c>
      <c r="AO26" s="246">
        <f xml:space="preserve"> ConCost!AO$65</f>
        <v>0</v>
      </c>
      <c r="AP26" s="246">
        <f xml:space="preserve"> ConCost!AP$65</f>
        <v>0</v>
      </c>
      <c r="AQ26" s="246">
        <f xml:space="preserve"> ConCost!AQ$65</f>
        <v>0</v>
      </c>
      <c r="AR26" s="246">
        <f xml:space="preserve"> ConCost!AR$65</f>
        <v>0</v>
      </c>
      <c r="AS26" s="246">
        <f xml:space="preserve"> ConCost!AS$65</f>
        <v>0</v>
      </c>
      <c r="AT26" s="246">
        <f xml:space="preserve"> ConCost!AT$65</f>
        <v>0</v>
      </c>
      <c r="AU26" s="246">
        <f xml:space="preserve"> ConCost!AU$65</f>
        <v>0</v>
      </c>
      <c r="AV26" s="246">
        <f xml:space="preserve"> ConCost!AV$65</f>
        <v>0</v>
      </c>
      <c r="AW26" s="246">
        <f xml:space="preserve"> ConCost!AW$65</f>
        <v>0</v>
      </c>
      <c r="AX26" s="246">
        <f xml:space="preserve"> ConCost!AX$65</f>
        <v>0</v>
      </c>
      <c r="AY26" s="246">
        <f xml:space="preserve"> ConCost!AY$65</f>
        <v>0</v>
      </c>
      <c r="AZ26" s="246">
        <f xml:space="preserve"> ConCost!AZ$65</f>
        <v>0</v>
      </c>
      <c r="BA26" s="246">
        <f xml:space="preserve"> ConCost!BA$65</f>
        <v>0</v>
      </c>
      <c r="BB26" s="246">
        <f xml:space="preserve"> ConCost!BB$65</f>
        <v>0</v>
      </c>
      <c r="BC26" s="246">
        <f xml:space="preserve"> ConCost!BC$65</f>
        <v>0</v>
      </c>
      <c r="BD26" s="246">
        <f xml:space="preserve"> ConCost!BD$65</f>
        <v>0</v>
      </c>
      <c r="BE26" s="246">
        <f xml:space="preserve"> ConCost!BE$65</f>
        <v>0</v>
      </c>
    </row>
    <row r="27" spans="1:57" s="202" customFormat="1" x14ac:dyDescent="0.25">
      <c r="A27" s="247"/>
      <c r="B27" s="247"/>
      <c r="C27" s="248"/>
      <c r="D27" s="249"/>
      <c r="E27" s="246" t="str">
        <f xml:space="preserve"> ConCost!E$70</f>
        <v>Pre-funding of DSRA - m</v>
      </c>
      <c r="F27" s="246">
        <f xml:space="preserve"> ConCost!F$70</f>
        <v>0</v>
      </c>
      <c r="G27" s="246" t="str">
        <f xml:space="preserve"> ConCost!G$70</f>
        <v>$ 000s</v>
      </c>
      <c r="H27" s="246">
        <f xml:space="preserve"> ConCost!H$70</f>
        <v>3444.3289314719805</v>
      </c>
      <c r="I27" s="246">
        <f xml:space="preserve"> ConCost!I$70</f>
        <v>0</v>
      </c>
      <c r="J27" s="246">
        <f xml:space="preserve"> ConCost!J$70</f>
        <v>0</v>
      </c>
      <c r="K27" s="246">
        <f xml:space="preserve"> ConCost!K$70</f>
        <v>0</v>
      </c>
      <c r="L27" s="246">
        <f xml:space="preserve"> ConCost!L$70</f>
        <v>0</v>
      </c>
      <c r="M27" s="246">
        <f xml:space="preserve"> ConCost!M$70</f>
        <v>0</v>
      </c>
      <c r="N27" s="246">
        <f xml:space="preserve"> ConCost!N$70</f>
        <v>0</v>
      </c>
      <c r="O27" s="246">
        <f xml:space="preserve"> ConCost!O$70</f>
        <v>0</v>
      </c>
      <c r="P27" s="246">
        <f xml:space="preserve"> ConCost!P$70</f>
        <v>0</v>
      </c>
      <c r="Q27" s="246">
        <f xml:space="preserve"> ConCost!Q$70</f>
        <v>0</v>
      </c>
      <c r="R27" s="246">
        <f xml:space="preserve"> ConCost!R$70</f>
        <v>0</v>
      </c>
      <c r="S27" s="246">
        <f xml:space="preserve"> ConCost!S$70</f>
        <v>0</v>
      </c>
      <c r="T27" s="246">
        <f xml:space="preserve"> ConCost!T$70</f>
        <v>0</v>
      </c>
      <c r="U27" s="246">
        <f xml:space="preserve"> ConCost!U$70</f>
        <v>0</v>
      </c>
      <c r="V27" s="246">
        <f xml:space="preserve"> ConCost!V$70</f>
        <v>0</v>
      </c>
      <c r="W27" s="246">
        <f xml:space="preserve"> ConCost!W$70</f>
        <v>0</v>
      </c>
      <c r="X27" s="246">
        <f xml:space="preserve"> ConCost!X$70</f>
        <v>0</v>
      </c>
      <c r="Y27" s="246">
        <f xml:space="preserve"> ConCost!Y$70</f>
        <v>0</v>
      </c>
      <c r="Z27" s="246">
        <f xml:space="preserve"> ConCost!Z$70</f>
        <v>0</v>
      </c>
      <c r="AA27" s="246">
        <f xml:space="preserve"> ConCost!AA$70</f>
        <v>0</v>
      </c>
      <c r="AB27" s="246">
        <f xml:space="preserve"> ConCost!AB$70</f>
        <v>0</v>
      </c>
      <c r="AC27" s="246">
        <f xml:space="preserve"> ConCost!AC$70</f>
        <v>0</v>
      </c>
      <c r="AD27" s="246">
        <f xml:space="preserve"> ConCost!AD$70</f>
        <v>0</v>
      </c>
      <c r="AE27" s="246">
        <f xml:space="preserve"> ConCost!AE$70</f>
        <v>0</v>
      </c>
      <c r="AF27" s="246">
        <f xml:space="preserve"> ConCost!AF$70</f>
        <v>0</v>
      </c>
      <c r="AG27" s="246">
        <f xml:space="preserve"> ConCost!AG$70</f>
        <v>0</v>
      </c>
      <c r="AH27" s="246">
        <f xml:space="preserve"> ConCost!AH$70</f>
        <v>0</v>
      </c>
      <c r="AI27" s="246">
        <f xml:space="preserve"> ConCost!AI$70</f>
        <v>0</v>
      </c>
      <c r="AJ27" s="246">
        <f xml:space="preserve"> ConCost!AJ$70</f>
        <v>3444.3289314719805</v>
      </c>
      <c r="AK27" s="246">
        <f xml:space="preserve"> ConCost!AK$70</f>
        <v>0</v>
      </c>
      <c r="AL27" s="246">
        <f xml:space="preserve"> ConCost!AL$70</f>
        <v>0</v>
      </c>
      <c r="AM27" s="246">
        <f xml:space="preserve"> ConCost!AM$70</f>
        <v>0</v>
      </c>
      <c r="AN27" s="246">
        <f xml:space="preserve"> ConCost!AN$70</f>
        <v>0</v>
      </c>
      <c r="AO27" s="246">
        <f xml:space="preserve"> ConCost!AO$70</f>
        <v>0</v>
      </c>
      <c r="AP27" s="246">
        <f xml:space="preserve"> ConCost!AP$70</f>
        <v>0</v>
      </c>
      <c r="AQ27" s="246">
        <f xml:space="preserve"> ConCost!AQ$70</f>
        <v>0</v>
      </c>
      <c r="AR27" s="246">
        <f xml:space="preserve"> ConCost!AR$70</f>
        <v>0</v>
      </c>
      <c r="AS27" s="246">
        <f xml:space="preserve"> ConCost!AS$70</f>
        <v>0</v>
      </c>
      <c r="AT27" s="246">
        <f xml:space="preserve"> ConCost!AT$70</f>
        <v>0</v>
      </c>
      <c r="AU27" s="246">
        <f xml:space="preserve"> ConCost!AU$70</f>
        <v>0</v>
      </c>
      <c r="AV27" s="246">
        <f xml:space="preserve"> ConCost!AV$70</f>
        <v>0</v>
      </c>
      <c r="AW27" s="246">
        <f xml:space="preserve"> ConCost!AW$70</f>
        <v>0</v>
      </c>
      <c r="AX27" s="246">
        <f xml:space="preserve"> ConCost!AX$70</f>
        <v>0</v>
      </c>
      <c r="AY27" s="246">
        <f xml:space="preserve"> ConCost!AY$70</f>
        <v>0</v>
      </c>
      <c r="AZ27" s="246">
        <f xml:space="preserve"> ConCost!AZ$70</f>
        <v>0</v>
      </c>
      <c r="BA27" s="246">
        <f xml:space="preserve"> ConCost!BA$70</f>
        <v>0</v>
      </c>
      <c r="BB27" s="246">
        <f xml:space="preserve"> ConCost!BB$70</f>
        <v>0</v>
      </c>
      <c r="BC27" s="246">
        <f xml:space="preserve"> ConCost!BC$70</f>
        <v>0</v>
      </c>
      <c r="BD27" s="246">
        <f xml:space="preserve"> ConCost!BD$70</f>
        <v>0</v>
      </c>
      <c r="BE27" s="246">
        <f xml:space="preserve"> ConCost!BE$70</f>
        <v>0</v>
      </c>
    </row>
    <row r="28" spans="1:57" x14ac:dyDescent="0.25">
      <c r="E28" s="444" t="s">
        <v>428</v>
      </c>
      <c r="F28" s="444"/>
      <c r="G28" s="444"/>
      <c r="H28" s="444"/>
      <c r="I28" s="444"/>
      <c r="J28" s="444"/>
      <c r="K28" s="444"/>
      <c r="L28" s="444"/>
      <c r="M28" s="444"/>
      <c r="N28" s="444"/>
      <c r="O28" s="444"/>
      <c r="P28" s="444"/>
      <c r="Q28" s="444"/>
      <c r="R28" s="444"/>
      <c r="S28" s="444"/>
      <c r="T28" s="444"/>
      <c r="U28" s="444"/>
      <c r="V28" s="444"/>
      <c r="W28" s="444"/>
      <c r="X28" s="444"/>
      <c r="Y28" s="444"/>
      <c r="Z28" s="444"/>
      <c r="AA28" s="444"/>
      <c r="AB28" s="444"/>
      <c r="AC28" s="444"/>
      <c r="AD28" s="444"/>
      <c r="AE28" s="444"/>
      <c r="AF28" s="444"/>
      <c r="AG28" s="444"/>
      <c r="AH28" s="444"/>
      <c r="AI28" s="444"/>
      <c r="AJ28" s="444"/>
      <c r="AK28" s="444"/>
      <c r="AL28" s="444"/>
      <c r="AM28" s="444"/>
      <c r="AN28" s="444"/>
      <c r="AO28" s="444"/>
      <c r="AP28" s="444"/>
      <c r="AQ28" s="444"/>
      <c r="AR28" s="444"/>
      <c r="AS28" s="444"/>
      <c r="AT28" s="444"/>
      <c r="AU28" s="444"/>
      <c r="AV28" s="444"/>
      <c r="AW28" s="444"/>
      <c r="AX28" s="444"/>
      <c r="AY28" s="444"/>
      <c r="AZ28" s="444"/>
      <c r="BA28" s="444"/>
      <c r="BB28" s="444"/>
      <c r="BC28" s="444"/>
      <c r="BD28" s="444"/>
      <c r="BE28" s="444"/>
    </row>
    <row r="29" spans="1:57" x14ac:dyDescent="0.25">
      <c r="E29" s="598" t="s">
        <v>399</v>
      </c>
      <c r="F29" s="598"/>
      <c r="G29" s="598" t="str">
        <f xml:space="preserve"> SMU</f>
        <v>$ 000s</v>
      </c>
      <c r="H29" s="598">
        <f xml:space="preserve"> SUM(J29:BE29)</f>
        <v>88409.618299176786</v>
      </c>
      <c r="I29" s="244"/>
      <c r="J29" s="598">
        <f t="shared" ref="J29:BE29" si="1">SUM(J16:J28)</f>
        <v>0</v>
      </c>
      <c r="K29" s="598">
        <f t="shared" si="1"/>
        <v>0</v>
      </c>
      <c r="L29" s="598">
        <f t="shared" si="1"/>
        <v>0</v>
      </c>
      <c r="M29" s="598">
        <f t="shared" si="1"/>
        <v>0</v>
      </c>
      <c r="N29" s="598">
        <f t="shared" si="1"/>
        <v>0</v>
      </c>
      <c r="O29" s="598">
        <f t="shared" si="1"/>
        <v>0</v>
      </c>
      <c r="P29" s="598">
        <f t="shared" si="1"/>
        <v>0</v>
      </c>
      <c r="Q29" s="598">
        <f t="shared" si="1"/>
        <v>0</v>
      </c>
      <c r="R29" s="598">
        <f t="shared" si="1"/>
        <v>4250</v>
      </c>
      <c r="S29" s="598">
        <f t="shared" si="1"/>
        <v>7685</v>
      </c>
      <c r="T29" s="598">
        <f t="shared" si="1"/>
        <v>4141.25</v>
      </c>
      <c r="U29" s="598">
        <f t="shared" si="1"/>
        <v>4141.25</v>
      </c>
      <c r="V29" s="598">
        <f t="shared" si="1"/>
        <v>4141.25</v>
      </c>
      <c r="W29" s="598">
        <f t="shared" si="1"/>
        <v>4141.25</v>
      </c>
      <c r="X29" s="598">
        <f t="shared" si="1"/>
        <v>4141.25</v>
      </c>
      <c r="Y29" s="598">
        <f t="shared" si="1"/>
        <v>4141.25</v>
      </c>
      <c r="Z29" s="598">
        <f t="shared" si="1"/>
        <v>4148.2425434343386</v>
      </c>
      <c r="AA29" s="598">
        <f t="shared" si="1"/>
        <v>4161.6675569514318</v>
      </c>
      <c r="AB29" s="598">
        <f t="shared" si="1"/>
        <v>4173.0564858557173</v>
      </c>
      <c r="AC29" s="598">
        <f t="shared" si="1"/>
        <v>4186.9032492088581</v>
      </c>
      <c r="AD29" s="598">
        <f t="shared" si="1"/>
        <v>4197.4397017657966</v>
      </c>
      <c r="AE29" s="598">
        <f t="shared" si="1"/>
        <v>4212.2891764938931</v>
      </c>
      <c r="AF29" s="598">
        <f t="shared" si="1"/>
        <v>4225.043052064656</v>
      </c>
      <c r="AG29" s="598">
        <f t="shared" si="1"/>
        <v>4234.2911199204609</v>
      </c>
      <c r="AH29" s="598">
        <f t="shared" si="1"/>
        <v>4250.6560361023521</v>
      </c>
      <c r="AI29" s="598">
        <f t="shared" si="1"/>
        <v>4259.0388824752536</v>
      </c>
      <c r="AJ29" s="598">
        <f t="shared" si="1"/>
        <v>9578.4904949040101</v>
      </c>
      <c r="AK29" s="598">
        <f t="shared" si="1"/>
        <v>0</v>
      </c>
      <c r="AL29" s="598">
        <f t="shared" si="1"/>
        <v>0</v>
      </c>
      <c r="AM29" s="598">
        <f t="shared" si="1"/>
        <v>0</v>
      </c>
      <c r="AN29" s="598">
        <f t="shared" si="1"/>
        <v>0</v>
      </c>
      <c r="AO29" s="598">
        <f t="shared" si="1"/>
        <v>0</v>
      </c>
      <c r="AP29" s="598">
        <f t="shared" si="1"/>
        <v>0</v>
      </c>
      <c r="AQ29" s="598">
        <f t="shared" si="1"/>
        <v>0</v>
      </c>
      <c r="AR29" s="598">
        <f t="shared" si="1"/>
        <v>0</v>
      </c>
      <c r="AS29" s="598">
        <f t="shared" si="1"/>
        <v>0</v>
      </c>
      <c r="AT29" s="598">
        <f t="shared" si="1"/>
        <v>0</v>
      </c>
      <c r="AU29" s="598">
        <f t="shared" si="1"/>
        <v>0</v>
      </c>
      <c r="AV29" s="598">
        <f t="shared" si="1"/>
        <v>0</v>
      </c>
      <c r="AW29" s="598">
        <f t="shared" si="1"/>
        <v>0</v>
      </c>
      <c r="AX29" s="598">
        <f t="shared" si="1"/>
        <v>0</v>
      </c>
      <c r="AY29" s="598">
        <f t="shared" si="1"/>
        <v>0</v>
      </c>
      <c r="AZ29" s="598">
        <f t="shared" si="1"/>
        <v>0</v>
      </c>
      <c r="BA29" s="598">
        <f t="shared" si="1"/>
        <v>0</v>
      </c>
      <c r="BB29" s="598">
        <f t="shared" si="1"/>
        <v>0</v>
      </c>
      <c r="BC29" s="598">
        <f t="shared" si="1"/>
        <v>0</v>
      </c>
      <c r="BD29" s="598">
        <f t="shared" si="1"/>
        <v>0</v>
      </c>
      <c r="BE29" s="598">
        <f t="shared" si="1"/>
        <v>0</v>
      </c>
    </row>
    <row r="31" spans="1:57" x14ac:dyDescent="0.25">
      <c r="E31" s="9" t="str">
        <f t="shared" ref="E31:AJ31" si="2" xml:space="preserve"> E$12</f>
        <v>Sources of cash</v>
      </c>
      <c r="F31" s="9">
        <f t="shared" si="2"/>
        <v>0</v>
      </c>
      <c r="G31" s="9" t="str">
        <f t="shared" si="2"/>
        <v>$ 000s</v>
      </c>
      <c r="H31" s="9">
        <f t="shared" si="2"/>
        <v>88409.618410193754</v>
      </c>
      <c r="I31" s="9">
        <f t="shared" si="2"/>
        <v>0</v>
      </c>
      <c r="J31" s="9">
        <f t="shared" si="2"/>
        <v>0</v>
      </c>
      <c r="K31" s="9">
        <f t="shared" si="2"/>
        <v>0</v>
      </c>
      <c r="L31" s="9">
        <f t="shared" si="2"/>
        <v>0</v>
      </c>
      <c r="M31" s="9">
        <f t="shared" si="2"/>
        <v>0</v>
      </c>
      <c r="N31" s="9">
        <f t="shared" si="2"/>
        <v>0</v>
      </c>
      <c r="O31" s="9">
        <f t="shared" si="2"/>
        <v>0</v>
      </c>
      <c r="P31" s="9">
        <f t="shared" si="2"/>
        <v>0</v>
      </c>
      <c r="Q31" s="9">
        <f t="shared" si="2"/>
        <v>0</v>
      </c>
      <c r="R31" s="9">
        <f t="shared" si="2"/>
        <v>4250</v>
      </c>
      <c r="S31" s="9">
        <f t="shared" si="2"/>
        <v>7685</v>
      </c>
      <c r="T31" s="9">
        <f t="shared" si="2"/>
        <v>4141.25</v>
      </c>
      <c r="U31" s="9">
        <f t="shared" si="2"/>
        <v>4141.25</v>
      </c>
      <c r="V31" s="9">
        <f t="shared" si="2"/>
        <v>4141.25</v>
      </c>
      <c r="W31" s="9">
        <f t="shared" si="2"/>
        <v>4141.25</v>
      </c>
      <c r="X31" s="9">
        <f t="shared" si="2"/>
        <v>4141.25</v>
      </c>
      <c r="Y31" s="9">
        <f t="shared" si="2"/>
        <v>4141.25</v>
      </c>
      <c r="Z31" s="9">
        <f t="shared" si="2"/>
        <v>4148.2425459242713</v>
      </c>
      <c r="AA31" s="9">
        <f t="shared" si="2"/>
        <v>4161.6675597571921</v>
      </c>
      <c r="AB31" s="9">
        <f t="shared" si="2"/>
        <v>4173.0564885669737</v>
      </c>
      <c r="AC31" s="9">
        <f t="shared" si="2"/>
        <v>4186.9032520318906</v>
      </c>
      <c r="AD31" s="9">
        <f t="shared" si="2"/>
        <v>4197.4397044937468</v>
      </c>
      <c r="AE31" s="9">
        <f t="shared" si="2"/>
        <v>4212.2891793343097</v>
      </c>
      <c r="AF31" s="9">
        <f t="shared" si="2"/>
        <v>4225.0430549139692</v>
      </c>
      <c r="AG31" s="9">
        <f t="shared" si="2"/>
        <v>4234.2911226738115</v>
      </c>
      <c r="AH31" s="9">
        <f t="shared" si="2"/>
        <v>4250.6560389692195</v>
      </c>
      <c r="AI31" s="9">
        <f t="shared" si="2"/>
        <v>4259.038885245569</v>
      </c>
      <c r="AJ31" s="9">
        <f t="shared" si="2"/>
        <v>9578.4905782828191</v>
      </c>
      <c r="AK31" s="9">
        <f t="shared" ref="AK31:BE31" si="3" xml:space="preserve"> AK$12</f>
        <v>0</v>
      </c>
      <c r="AL31" s="9">
        <f t="shared" si="3"/>
        <v>0</v>
      </c>
      <c r="AM31" s="9">
        <f t="shared" si="3"/>
        <v>0</v>
      </c>
      <c r="AN31" s="9">
        <f t="shared" si="3"/>
        <v>0</v>
      </c>
      <c r="AO31" s="9">
        <f t="shared" si="3"/>
        <v>0</v>
      </c>
      <c r="AP31" s="9">
        <f t="shared" si="3"/>
        <v>0</v>
      </c>
      <c r="AQ31" s="9">
        <f t="shared" si="3"/>
        <v>0</v>
      </c>
      <c r="AR31" s="9">
        <f t="shared" si="3"/>
        <v>0</v>
      </c>
      <c r="AS31" s="9">
        <f t="shared" si="3"/>
        <v>0</v>
      </c>
      <c r="AT31" s="9">
        <f t="shared" si="3"/>
        <v>0</v>
      </c>
      <c r="AU31" s="9">
        <f t="shared" si="3"/>
        <v>0</v>
      </c>
      <c r="AV31" s="9">
        <f t="shared" si="3"/>
        <v>0</v>
      </c>
      <c r="AW31" s="9">
        <f t="shared" si="3"/>
        <v>0</v>
      </c>
      <c r="AX31" s="9">
        <f t="shared" si="3"/>
        <v>0</v>
      </c>
      <c r="AY31" s="9">
        <f t="shared" si="3"/>
        <v>0</v>
      </c>
      <c r="AZ31" s="9">
        <f t="shared" si="3"/>
        <v>0</v>
      </c>
      <c r="BA31" s="9">
        <f t="shared" si="3"/>
        <v>0</v>
      </c>
      <c r="BB31" s="9">
        <f t="shared" si="3"/>
        <v>0</v>
      </c>
      <c r="BC31" s="9">
        <f t="shared" si="3"/>
        <v>0</v>
      </c>
      <c r="BD31" s="9">
        <f t="shared" si="3"/>
        <v>0</v>
      </c>
      <c r="BE31" s="9">
        <f t="shared" si="3"/>
        <v>0</v>
      </c>
    </row>
    <row r="32" spans="1:57" x14ac:dyDescent="0.25">
      <c r="E32" s="9" t="str">
        <f t="shared" ref="E32:AJ32" si="4" xml:space="preserve"> E$29</f>
        <v>Uses of cash</v>
      </c>
      <c r="F32" s="9">
        <f t="shared" si="4"/>
        <v>0</v>
      </c>
      <c r="G32" s="9" t="str">
        <f t="shared" si="4"/>
        <v>$ 000s</v>
      </c>
      <c r="H32" s="9">
        <f t="shared" si="4"/>
        <v>88409.618299176786</v>
      </c>
      <c r="I32" s="9">
        <f t="shared" si="4"/>
        <v>0</v>
      </c>
      <c r="J32" s="9">
        <f t="shared" si="4"/>
        <v>0</v>
      </c>
      <c r="K32" s="9">
        <f t="shared" si="4"/>
        <v>0</v>
      </c>
      <c r="L32" s="9">
        <f t="shared" si="4"/>
        <v>0</v>
      </c>
      <c r="M32" s="9">
        <f t="shared" si="4"/>
        <v>0</v>
      </c>
      <c r="N32" s="9">
        <f t="shared" si="4"/>
        <v>0</v>
      </c>
      <c r="O32" s="9">
        <f t="shared" si="4"/>
        <v>0</v>
      </c>
      <c r="P32" s="9">
        <f t="shared" si="4"/>
        <v>0</v>
      </c>
      <c r="Q32" s="9">
        <f t="shared" si="4"/>
        <v>0</v>
      </c>
      <c r="R32" s="9">
        <f t="shared" si="4"/>
        <v>4250</v>
      </c>
      <c r="S32" s="9">
        <f t="shared" si="4"/>
        <v>7685</v>
      </c>
      <c r="T32" s="9">
        <f t="shared" si="4"/>
        <v>4141.25</v>
      </c>
      <c r="U32" s="9">
        <f t="shared" si="4"/>
        <v>4141.25</v>
      </c>
      <c r="V32" s="9">
        <f t="shared" si="4"/>
        <v>4141.25</v>
      </c>
      <c r="W32" s="9">
        <f t="shared" si="4"/>
        <v>4141.25</v>
      </c>
      <c r="X32" s="9">
        <f t="shared" si="4"/>
        <v>4141.25</v>
      </c>
      <c r="Y32" s="9">
        <f t="shared" si="4"/>
        <v>4141.25</v>
      </c>
      <c r="Z32" s="9">
        <f t="shared" si="4"/>
        <v>4148.2425434343386</v>
      </c>
      <c r="AA32" s="9">
        <f t="shared" si="4"/>
        <v>4161.6675569514318</v>
      </c>
      <c r="AB32" s="9">
        <f t="shared" si="4"/>
        <v>4173.0564858557173</v>
      </c>
      <c r="AC32" s="9">
        <f t="shared" si="4"/>
        <v>4186.9032492088581</v>
      </c>
      <c r="AD32" s="9">
        <f t="shared" si="4"/>
        <v>4197.4397017657966</v>
      </c>
      <c r="AE32" s="9">
        <f t="shared" si="4"/>
        <v>4212.2891764938931</v>
      </c>
      <c r="AF32" s="9">
        <f t="shared" si="4"/>
        <v>4225.043052064656</v>
      </c>
      <c r="AG32" s="9">
        <f t="shared" si="4"/>
        <v>4234.2911199204609</v>
      </c>
      <c r="AH32" s="9">
        <f t="shared" si="4"/>
        <v>4250.6560361023521</v>
      </c>
      <c r="AI32" s="9">
        <f t="shared" si="4"/>
        <v>4259.0388824752536</v>
      </c>
      <c r="AJ32" s="9">
        <f t="shared" si="4"/>
        <v>9578.4904949040101</v>
      </c>
      <c r="AK32" s="9">
        <f t="shared" ref="AK32:BE32" si="5" xml:space="preserve"> AK$29</f>
        <v>0</v>
      </c>
      <c r="AL32" s="9">
        <f t="shared" si="5"/>
        <v>0</v>
      </c>
      <c r="AM32" s="9">
        <f t="shared" si="5"/>
        <v>0</v>
      </c>
      <c r="AN32" s="9">
        <f t="shared" si="5"/>
        <v>0</v>
      </c>
      <c r="AO32" s="9">
        <f t="shared" si="5"/>
        <v>0</v>
      </c>
      <c r="AP32" s="9">
        <f t="shared" si="5"/>
        <v>0</v>
      </c>
      <c r="AQ32" s="9">
        <f t="shared" si="5"/>
        <v>0</v>
      </c>
      <c r="AR32" s="9">
        <f t="shared" si="5"/>
        <v>0</v>
      </c>
      <c r="AS32" s="9">
        <f t="shared" si="5"/>
        <v>0</v>
      </c>
      <c r="AT32" s="9">
        <f t="shared" si="5"/>
        <v>0</v>
      </c>
      <c r="AU32" s="9">
        <f t="shared" si="5"/>
        <v>0</v>
      </c>
      <c r="AV32" s="9">
        <f t="shared" si="5"/>
        <v>0</v>
      </c>
      <c r="AW32" s="9">
        <f t="shared" si="5"/>
        <v>0</v>
      </c>
      <c r="AX32" s="9">
        <f t="shared" si="5"/>
        <v>0</v>
      </c>
      <c r="AY32" s="9">
        <f t="shared" si="5"/>
        <v>0</v>
      </c>
      <c r="AZ32" s="9">
        <f t="shared" si="5"/>
        <v>0</v>
      </c>
      <c r="BA32" s="9">
        <f t="shared" si="5"/>
        <v>0</v>
      </c>
      <c r="BB32" s="9">
        <f t="shared" si="5"/>
        <v>0</v>
      </c>
      <c r="BC32" s="9">
        <f t="shared" si="5"/>
        <v>0</v>
      </c>
      <c r="BD32" s="9">
        <f t="shared" si="5"/>
        <v>0</v>
      </c>
      <c r="BE32" s="9">
        <f t="shared" si="5"/>
        <v>0</v>
      </c>
    </row>
    <row r="33" spans="1:57" s="202" customFormat="1" x14ac:dyDescent="0.25">
      <c r="A33" s="247"/>
      <c r="B33" s="247"/>
      <c r="C33" s="248"/>
      <c r="D33" s="249"/>
      <c r="E33" s="203" t="s">
        <v>400</v>
      </c>
      <c r="F33" s="580">
        <f xml:space="preserve"> IF(SUM(J33:BE33) &lt;&gt; 0, 1, 0)</f>
        <v>0</v>
      </c>
      <c r="G33" s="203" t="s">
        <v>20</v>
      </c>
      <c r="H33" s="203"/>
      <c r="I33" s="203"/>
      <c r="J33" s="580">
        <f t="shared" ref="J33:BE33" si="6" xml:space="preserve"> IF(ABS(J31 - J32) &gt; CHK_TOL, 1, 0)</f>
        <v>0</v>
      </c>
      <c r="K33" s="580">
        <f t="shared" si="6"/>
        <v>0</v>
      </c>
      <c r="L33" s="580">
        <f t="shared" si="6"/>
        <v>0</v>
      </c>
      <c r="M33" s="580">
        <f t="shared" si="6"/>
        <v>0</v>
      </c>
      <c r="N33" s="580">
        <f t="shared" si="6"/>
        <v>0</v>
      </c>
      <c r="O33" s="580">
        <f t="shared" si="6"/>
        <v>0</v>
      </c>
      <c r="P33" s="580">
        <f t="shared" si="6"/>
        <v>0</v>
      </c>
      <c r="Q33" s="580">
        <f t="shared" si="6"/>
        <v>0</v>
      </c>
      <c r="R33" s="580">
        <f t="shared" si="6"/>
        <v>0</v>
      </c>
      <c r="S33" s="580">
        <f t="shared" si="6"/>
        <v>0</v>
      </c>
      <c r="T33" s="580">
        <f t="shared" si="6"/>
        <v>0</v>
      </c>
      <c r="U33" s="580">
        <f t="shared" si="6"/>
        <v>0</v>
      </c>
      <c r="V33" s="580">
        <f t="shared" si="6"/>
        <v>0</v>
      </c>
      <c r="W33" s="580">
        <f t="shared" si="6"/>
        <v>0</v>
      </c>
      <c r="X33" s="580">
        <f t="shared" si="6"/>
        <v>0</v>
      </c>
      <c r="Y33" s="580">
        <f t="shared" si="6"/>
        <v>0</v>
      </c>
      <c r="Z33" s="580">
        <f t="shared" si="6"/>
        <v>0</v>
      </c>
      <c r="AA33" s="580">
        <f t="shared" si="6"/>
        <v>0</v>
      </c>
      <c r="AB33" s="580">
        <f t="shared" si="6"/>
        <v>0</v>
      </c>
      <c r="AC33" s="580">
        <f t="shared" si="6"/>
        <v>0</v>
      </c>
      <c r="AD33" s="580">
        <f t="shared" si="6"/>
        <v>0</v>
      </c>
      <c r="AE33" s="580">
        <f t="shared" si="6"/>
        <v>0</v>
      </c>
      <c r="AF33" s="580">
        <f t="shared" si="6"/>
        <v>0</v>
      </c>
      <c r="AG33" s="580">
        <f t="shared" si="6"/>
        <v>0</v>
      </c>
      <c r="AH33" s="580">
        <f t="shared" si="6"/>
        <v>0</v>
      </c>
      <c r="AI33" s="580">
        <f t="shared" si="6"/>
        <v>0</v>
      </c>
      <c r="AJ33" s="580">
        <f t="shared" si="6"/>
        <v>0</v>
      </c>
      <c r="AK33" s="580">
        <f t="shared" si="6"/>
        <v>0</v>
      </c>
      <c r="AL33" s="580">
        <f t="shared" si="6"/>
        <v>0</v>
      </c>
      <c r="AM33" s="580">
        <f t="shared" si="6"/>
        <v>0</v>
      </c>
      <c r="AN33" s="580">
        <f t="shared" si="6"/>
        <v>0</v>
      </c>
      <c r="AO33" s="580">
        <f t="shared" si="6"/>
        <v>0</v>
      </c>
      <c r="AP33" s="580">
        <f t="shared" si="6"/>
        <v>0</v>
      </c>
      <c r="AQ33" s="580">
        <f t="shared" si="6"/>
        <v>0</v>
      </c>
      <c r="AR33" s="580">
        <f t="shared" si="6"/>
        <v>0</v>
      </c>
      <c r="AS33" s="580">
        <f t="shared" si="6"/>
        <v>0</v>
      </c>
      <c r="AT33" s="580">
        <f t="shared" si="6"/>
        <v>0</v>
      </c>
      <c r="AU33" s="580">
        <f t="shared" si="6"/>
        <v>0</v>
      </c>
      <c r="AV33" s="580">
        <f t="shared" si="6"/>
        <v>0</v>
      </c>
      <c r="AW33" s="580">
        <f t="shared" si="6"/>
        <v>0</v>
      </c>
      <c r="AX33" s="580">
        <f t="shared" si="6"/>
        <v>0</v>
      </c>
      <c r="AY33" s="580">
        <f t="shared" si="6"/>
        <v>0</v>
      </c>
      <c r="AZ33" s="580">
        <f t="shared" si="6"/>
        <v>0</v>
      </c>
      <c r="BA33" s="580">
        <f t="shared" si="6"/>
        <v>0</v>
      </c>
      <c r="BB33" s="580">
        <f t="shared" si="6"/>
        <v>0</v>
      </c>
      <c r="BC33" s="580">
        <f t="shared" si="6"/>
        <v>0</v>
      </c>
      <c r="BD33" s="580">
        <f t="shared" si="6"/>
        <v>0</v>
      </c>
      <c r="BE33" s="580">
        <f t="shared" si="6"/>
        <v>0</v>
      </c>
    </row>
    <row r="34" spans="1:57" x14ac:dyDescent="0.25">
      <c r="E34" s="203" t="s">
        <v>401</v>
      </c>
      <c r="F34" s="203"/>
      <c r="G34" s="203" t="str">
        <f xml:space="preserve"> SMU</f>
        <v>$ 000s</v>
      </c>
      <c r="H34" s="203">
        <f xml:space="preserve"> SUM(J34:BE34)</f>
        <v>1.1101700420113048E-4</v>
      </c>
      <c r="I34" s="203"/>
      <c r="J34" s="203">
        <f t="shared" ref="J34:BE34" si="7" xml:space="preserve"> J31 - J32</f>
        <v>0</v>
      </c>
      <c r="K34" s="203">
        <f t="shared" si="7"/>
        <v>0</v>
      </c>
      <c r="L34" s="203">
        <f t="shared" si="7"/>
        <v>0</v>
      </c>
      <c r="M34" s="203">
        <f t="shared" si="7"/>
        <v>0</v>
      </c>
      <c r="N34" s="203">
        <f t="shared" si="7"/>
        <v>0</v>
      </c>
      <c r="O34" s="203">
        <f t="shared" si="7"/>
        <v>0</v>
      </c>
      <c r="P34" s="203">
        <f t="shared" si="7"/>
        <v>0</v>
      </c>
      <c r="Q34" s="203">
        <f t="shared" si="7"/>
        <v>0</v>
      </c>
      <c r="R34" s="203">
        <f t="shared" si="7"/>
        <v>0</v>
      </c>
      <c r="S34" s="203">
        <f t="shared" si="7"/>
        <v>0</v>
      </c>
      <c r="T34" s="203">
        <f t="shared" si="7"/>
        <v>0</v>
      </c>
      <c r="U34" s="203">
        <f t="shared" si="7"/>
        <v>0</v>
      </c>
      <c r="V34" s="203">
        <f t="shared" si="7"/>
        <v>0</v>
      </c>
      <c r="W34" s="203">
        <f t="shared" si="7"/>
        <v>0</v>
      </c>
      <c r="X34" s="203">
        <f t="shared" si="7"/>
        <v>0</v>
      </c>
      <c r="Y34" s="203">
        <f t="shared" si="7"/>
        <v>0</v>
      </c>
      <c r="Z34" s="203">
        <f t="shared" si="7"/>
        <v>2.4899327399907634E-6</v>
      </c>
      <c r="AA34" s="203">
        <f t="shared" si="7"/>
        <v>2.8057602321496233E-6</v>
      </c>
      <c r="AB34" s="203">
        <f t="shared" si="7"/>
        <v>2.7112564566778019E-6</v>
      </c>
      <c r="AC34" s="203">
        <f t="shared" si="7"/>
        <v>2.823032446030993E-6</v>
      </c>
      <c r="AD34" s="203">
        <f t="shared" si="7"/>
        <v>2.727950231928844E-6</v>
      </c>
      <c r="AE34" s="203">
        <f t="shared" si="7"/>
        <v>2.8404165277606808E-6</v>
      </c>
      <c r="AF34" s="203">
        <f t="shared" si="7"/>
        <v>2.8493132049334235E-6</v>
      </c>
      <c r="AG34" s="203">
        <f t="shared" si="7"/>
        <v>2.7533505999599583E-6</v>
      </c>
      <c r="AH34" s="203">
        <f t="shared" si="7"/>
        <v>2.8668673621723428E-6</v>
      </c>
      <c r="AI34" s="203">
        <f t="shared" si="7"/>
        <v>2.7703154046321288E-6</v>
      </c>
      <c r="AJ34" s="203">
        <f t="shared" si="7"/>
        <v>8.3378808994893916E-5</v>
      </c>
      <c r="AK34" s="203">
        <f t="shared" si="7"/>
        <v>0</v>
      </c>
      <c r="AL34" s="203">
        <f t="shared" si="7"/>
        <v>0</v>
      </c>
      <c r="AM34" s="203">
        <f t="shared" si="7"/>
        <v>0</v>
      </c>
      <c r="AN34" s="203">
        <f t="shared" si="7"/>
        <v>0</v>
      </c>
      <c r="AO34" s="203">
        <f t="shared" si="7"/>
        <v>0</v>
      </c>
      <c r="AP34" s="203">
        <f t="shared" si="7"/>
        <v>0</v>
      </c>
      <c r="AQ34" s="203">
        <f t="shared" si="7"/>
        <v>0</v>
      </c>
      <c r="AR34" s="203">
        <f t="shared" si="7"/>
        <v>0</v>
      </c>
      <c r="AS34" s="203">
        <f t="shared" si="7"/>
        <v>0</v>
      </c>
      <c r="AT34" s="203">
        <f t="shared" si="7"/>
        <v>0</v>
      </c>
      <c r="AU34" s="203">
        <f t="shared" si="7"/>
        <v>0</v>
      </c>
      <c r="AV34" s="203">
        <f t="shared" si="7"/>
        <v>0</v>
      </c>
      <c r="AW34" s="203">
        <f t="shared" si="7"/>
        <v>0</v>
      </c>
      <c r="AX34" s="203">
        <f t="shared" si="7"/>
        <v>0</v>
      </c>
      <c r="AY34" s="203">
        <f t="shared" si="7"/>
        <v>0</v>
      </c>
      <c r="AZ34" s="203">
        <f t="shared" si="7"/>
        <v>0</v>
      </c>
      <c r="BA34" s="203">
        <f t="shared" si="7"/>
        <v>0</v>
      </c>
      <c r="BB34" s="203">
        <f t="shared" si="7"/>
        <v>0</v>
      </c>
      <c r="BC34" s="203">
        <f t="shared" si="7"/>
        <v>0</v>
      </c>
      <c r="BD34" s="203">
        <f t="shared" si="7"/>
        <v>0</v>
      </c>
      <c r="BE34" s="203">
        <f t="shared" si="7"/>
        <v>0</v>
      </c>
    </row>
    <row r="35" spans="1:57" x14ac:dyDescent="0.25">
      <c r="E35" s="246"/>
      <c r="F35" s="246"/>
      <c r="G35" s="246"/>
      <c r="H35" s="246"/>
      <c r="I35" s="246"/>
      <c r="J35" s="246"/>
    </row>
    <row r="37" spans="1:57" x14ac:dyDescent="0.25">
      <c r="A37" s="15" t="s">
        <v>63</v>
      </c>
    </row>
  </sheetData>
  <conditionalFormatting sqref="J3:BE3">
    <cfRule type="cellIs" dxfId="232" priority="24" stopIfTrue="1" operator="equal">
      <formula>"Construction"</formula>
    </cfRule>
    <cfRule type="cellIs" dxfId="231" priority="25" stopIfTrue="1" operator="equal">
      <formula>"Operations"</formula>
    </cfRule>
  </conditionalFormatting>
  <conditionalFormatting sqref="J3:BE3">
    <cfRule type="cellIs" dxfId="230" priority="23" operator="equal">
      <formula>"Fin Close"</formula>
    </cfRule>
  </conditionalFormatting>
  <conditionalFormatting sqref="J3:BE3">
    <cfRule type="cellIs" dxfId="229" priority="21" operator="equal">
      <formula>"PPA ext."</formula>
    </cfRule>
    <cfRule type="cellIs" dxfId="228" priority="22" operator="equal">
      <formula>"Delay"</formula>
    </cfRule>
  </conditionalFormatting>
  <conditionalFormatting sqref="F2:F4">
    <cfRule type="cellIs" dxfId="227" priority="17" stopIfTrue="1" operator="notEqual">
      <formula>0</formula>
    </cfRule>
    <cfRule type="cellIs" dxfId="226" priority="18" stopIfTrue="1" operator="equal">
      <formula>""</formula>
    </cfRule>
  </conditionalFormatting>
  <conditionalFormatting sqref="F2:F4">
    <cfRule type="cellIs" dxfId="225" priority="19" stopIfTrue="1" operator="notEqual">
      <formula>0</formula>
    </cfRule>
    <cfRule type="cellIs" dxfId="224" priority="20" stopIfTrue="1" operator="equal">
      <formula>""</formula>
    </cfRule>
  </conditionalFormatting>
  <conditionalFormatting sqref="J33:BE33">
    <cfRule type="cellIs" dxfId="223" priority="1" stopIfTrue="1" operator="notEqual">
      <formula>0</formula>
    </cfRule>
    <cfRule type="cellIs" dxfId="222" priority="2" stopIfTrue="1" operator="equal">
      <formula>""</formula>
    </cfRule>
  </conditionalFormatting>
  <conditionalFormatting sqref="J33:BE33">
    <cfRule type="cellIs" dxfId="221" priority="3" stopIfTrue="1" operator="notEqual">
      <formula>0</formula>
    </cfRule>
    <cfRule type="cellIs" dxfId="220" priority="4" stopIfTrue="1" operator="equal">
      <formula>""</formula>
    </cfRule>
  </conditionalFormatting>
  <conditionalFormatting sqref="F33">
    <cfRule type="cellIs" dxfId="219" priority="5" stopIfTrue="1" operator="notEqual">
      <formula>0</formula>
    </cfRule>
    <cfRule type="cellIs" dxfId="218" priority="6" stopIfTrue="1" operator="equal">
      <formula>""</formula>
    </cfRule>
  </conditionalFormatting>
  <conditionalFormatting sqref="F33">
    <cfRule type="cellIs" dxfId="217" priority="7" stopIfTrue="1" operator="notEqual">
      <formula>0</formula>
    </cfRule>
    <cfRule type="cellIs" dxfId="216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GJ196"/>
  <sheetViews>
    <sheetView defaultGridColor="0" colorId="28" zoomScale="80" zoomScaleNormal="80" workbookViewId="0">
      <pane xSplit="9" ySplit="5" topLeftCell="K94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Time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3</v>
      </c>
      <c r="E7" s="7"/>
      <c r="F7" s="7"/>
      <c r="G7" s="8"/>
      <c r="H7" s="7"/>
      <c r="I7" s="4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</row>
    <row r="8" spans="1:192" outlineLevel="1" x14ac:dyDescent="0.25">
      <c r="E8" s="7"/>
      <c r="F8" s="7"/>
      <c r="G8" s="8"/>
      <c r="H8" s="7"/>
      <c r="I8" s="4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</row>
    <row r="9" spans="1:192" outlineLevel="1" x14ac:dyDescent="0.25">
      <c r="B9" s="15" t="s">
        <v>79</v>
      </c>
      <c r="E9" s="7"/>
      <c r="F9" s="7"/>
      <c r="G9" s="8"/>
      <c r="H9" s="7"/>
      <c r="I9" s="4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</row>
    <row r="10" spans="1:192" s="199" customFormat="1" outlineLevel="1" x14ac:dyDescent="0.25">
      <c r="A10" s="642"/>
      <c r="B10" s="643"/>
      <c r="C10" s="644"/>
      <c r="D10" s="645"/>
      <c r="E10" s="646" t="s">
        <v>0</v>
      </c>
      <c r="F10" s="646"/>
      <c r="G10" s="646" t="s">
        <v>14</v>
      </c>
      <c r="H10" s="646"/>
      <c r="I10" s="647"/>
      <c r="J10" s="646">
        <f t="shared" ref="J10:K10" si="0" xml:space="preserve"> I10 + 1</f>
        <v>1</v>
      </c>
      <c r="K10" s="646">
        <f t="shared" si="0"/>
        <v>2</v>
      </c>
      <c r="L10" s="646">
        <f t="shared" ref="L10" si="1" xml:space="preserve"> K10 + 1</f>
        <v>3</v>
      </c>
      <c r="M10" s="646">
        <f t="shared" ref="M10" si="2" xml:space="preserve"> L10 + 1</f>
        <v>4</v>
      </c>
      <c r="N10" s="646">
        <f t="shared" ref="N10" si="3" xml:space="preserve"> M10 + 1</f>
        <v>5</v>
      </c>
      <c r="O10" s="646">
        <f t="shared" ref="O10" si="4" xml:space="preserve"> N10 + 1</f>
        <v>6</v>
      </c>
      <c r="P10" s="646">
        <f t="shared" ref="P10" si="5" xml:space="preserve"> O10 + 1</f>
        <v>7</v>
      </c>
      <c r="Q10" s="646">
        <f t="shared" ref="Q10" si="6" xml:space="preserve"> P10 + 1</f>
        <v>8</v>
      </c>
      <c r="R10" s="646">
        <f t="shared" ref="R10" si="7" xml:space="preserve"> Q10 + 1</f>
        <v>9</v>
      </c>
      <c r="S10" s="646">
        <f t="shared" ref="S10" si="8" xml:space="preserve"> R10 + 1</f>
        <v>10</v>
      </c>
      <c r="T10" s="646">
        <f t="shared" ref="T10" si="9" xml:space="preserve"> S10 + 1</f>
        <v>11</v>
      </c>
      <c r="U10" s="646">
        <f t="shared" ref="U10" si="10" xml:space="preserve"> T10 + 1</f>
        <v>12</v>
      </c>
      <c r="V10" s="646">
        <f t="shared" ref="V10" si="11" xml:space="preserve"> U10 + 1</f>
        <v>13</v>
      </c>
      <c r="W10" s="646">
        <f t="shared" ref="W10" si="12" xml:space="preserve"> V10 + 1</f>
        <v>14</v>
      </c>
      <c r="X10" s="646">
        <f t="shared" ref="X10" si="13" xml:space="preserve"> W10 + 1</f>
        <v>15</v>
      </c>
      <c r="Y10" s="646">
        <f t="shared" ref="Y10" si="14" xml:space="preserve"> X10 + 1</f>
        <v>16</v>
      </c>
      <c r="Z10" s="646">
        <f t="shared" ref="Z10" si="15" xml:space="preserve"> Y10 + 1</f>
        <v>17</v>
      </c>
      <c r="AA10" s="646">
        <f t="shared" ref="AA10" si="16" xml:space="preserve"> Z10 + 1</f>
        <v>18</v>
      </c>
      <c r="AB10" s="646">
        <f t="shared" ref="AB10" si="17" xml:space="preserve"> AA10 + 1</f>
        <v>19</v>
      </c>
      <c r="AC10" s="646">
        <f t="shared" ref="AC10" si="18" xml:space="preserve"> AB10 + 1</f>
        <v>20</v>
      </c>
      <c r="AD10" s="646">
        <f t="shared" ref="AD10" si="19" xml:space="preserve"> AC10 + 1</f>
        <v>21</v>
      </c>
      <c r="AE10" s="646">
        <f t="shared" ref="AE10" si="20" xml:space="preserve"> AD10 + 1</f>
        <v>22</v>
      </c>
      <c r="AF10" s="646">
        <f t="shared" ref="AF10" si="21" xml:space="preserve"> AE10 + 1</f>
        <v>23</v>
      </c>
      <c r="AG10" s="646">
        <f t="shared" ref="AG10" si="22" xml:space="preserve"> AF10 + 1</f>
        <v>24</v>
      </c>
      <c r="AH10" s="646">
        <f t="shared" ref="AH10" si="23" xml:space="preserve"> AG10 + 1</f>
        <v>25</v>
      </c>
      <c r="AI10" s="646">
        <f t="shared" ref="AI10" si="24" xml:space="preserve"> AH10 + 1</f>
        <v>26</v>
      </c>
      <c r="AJ10" s="646">
        <f t="shared" ref="AJ10" si="25" xml:space="preserve"> AI10 + 1</f>
        <v>27</v>
      </c>
      <c r="AK10" s="646">
        <f t="shared" ref="AK10" si="26" xml:space="preserve"> AJ10 + 1</f>
        <v>28</v>
      </c>
      <c r="AL10" s="646">
        <f t="shared" ref="AL10" si="27" xml:space="preserve"> AK10 + 1</f>
        <v>29</v>
      </c>
      <c r="AM10" s="646">
        <f t="shared" ref="AM10" si="28" xml:space="preserve"> AL10 + 1</f>
        <v>30</v>
      </c>
      <c r="AN10" s="646">
        <f t="shared" ref="AN10" si="29" xml:space="preserve"> AM10 + 1</f>
        <v>31</v>
      </c>
      <c r="AO10" s="646">
        <f t="shared" ref="AO10" si="30" xml:space="preserve"> AN10 + 1</f>
        <v>32</v>
      </c>
      <c r="AP10" s="646">
        <f t="shared" ref="AP10" si="31" xml:space="preserve"> AO10 + 1</f>
        <v>33</v>
      </c>
      <c r="AQ10" s="646">
        <f t="shared" ref="AQ10" si="32" xml:space="preserve"> AP10 + 1</f>
        <v>34</v>
      </c>
      <c r="AR10" s="646">
        <f t="shared" ref="AR10" si="33" xml:space="preserve"> AQ10 + 1</f>
        <v>35</v>
      </c>
      <c r="AS10" s="646">
        <f t="shared" ref="AS10" si="34" xml:space="preserve"> AR10 + 1</f>
        <v>36</v>
      </c>
      <c r="AT10" s="646">
        <f t="shared" ref="AT10" si="35" xml:space="preserve"> AS10 + 1</f>
        <v>37</v>
      </c>
      <c r="AU10" s="646">
        <f t="shared" ref="AU10" si="36" xml:space="preserve"> AT10 + 1</f>
        <v>38</v>
      </c>
      <c r="AV10" s="646">
        <f t="shared" ref="AV10" si="37" xml:space="preserve"> AU10 + 1</f>
        <v>39</v>
      </c>
      <c r="AW10" s="646">
        <f t="shared" ref="AW10" si="38" xml:space="preserve"> AV10 + 1</f>
        <v>40</v>
      </c>
      <c r="AX10" s="646">
        <f t="shared" ref="AX10" si="39" xml:space="preserve"> AW10 + 1</f>
        <v>41</v>
      </c>
      <c r="AY10" s="646">
        <f t="shared" ref="AY10" si="40" xml:space="preserve"> AX10 + 1</f>
        <v>42</v>
      </c>
      <c r="AZ10" s="646">
        <f t="shared" ref="AZ10" si="41" xml:space="preserve"> AY10 + 1</f>
        <v>43</v>
      </c>
      <c r="BA10" s="646">
        <f t="shared" ref="BA10" si="42" xml:space="preserve"> AZ10 + 1</f>
        <v>44</v>
      </c>
      <c r="BB10" s="646">
        <f t="shared" ref="BB10" si="43" xml:space="preserve"> BA10 + 1</f>
        <v>45</v>
      </c>
      <c r="BC10" s="646">
        <f t="shared" ref="BC10" si="44" xml:space="preserve"> BB10 + 1</f>
        <v>46</v>
      </c>
      <c r="BD10" s="646">
        <f t="shared" ref="BD10" si="45" xml:space="preserve"> BC10 + 1</f>
        <v>47</v>
      </c>
      <c r="BE10" s="646">
        <f t="shared" ref="BE10" si="46" xml:space="preserve"> BD10 + 1</f>
        <v>48</v>
      </c>
      <c r="BF10" s="646">
        <f t="shared" ref="BF10" si="47" xml:space="preserve"> BE10 + 1</f>
        <v>49</v>
      </c>
      <c r="BG10" s="646">
        <f t="shared" ref="BG10" si="48" xml:space="preserve"> BF10 + 1</f>
        <v>50</v>
      </c>
      <c r="BH10" s="646">
        <f t="shared" ref="BH10" si="49" xml:space="preserve"> BG10 + 1</f>
        <v>51</v>
      </c>
      <c r="BI10" s="646">
        <f t="shared" ref="BI10" si="50" xml:space="preserve"> BH10 + 1</f>
        <v>52</v>
      </c>
      <c r="BJ10" s="646">
        <f t="shared" ref="BJ10" si="51" xml:space="preserve"> BI10 + 1</f>
        <v>53</v>
      </c>
      <c r="BK10" s="646">
        <f t="shared" ref="BK10" si="52" xml:space="preserve"> BJ10 + 1</f>
        <v>54</v>
      </c>
      <c r="BL10" s="646">
        <f t="shared" ref="BL10" si="53" xml:space="preserve"> BK10 + 1</f>
        <v>55</v>
      </c>
      <c r="BM10" s="646">
        <f t="shared" ref="BM10" si="54" xml:space="preserve"> BL10 + 1</f>
        <v>56</v>
      </c>
      <c r="BN10" s="646">
        <f t="shared" ref="BN10" si="55" xml:space="preserve"> BM10 + 1</f>
        <v>57</v>
      </c>
      <c r="BO10" s="646">
        <f t="shared" ref="BO10" si="56" xml:space="preserve"> BN10 + 1</f>
        <v>58</v>
      </c>
      <c r="BP10" s="646">
        <f t="shared" ref="BP10" si="57" xml:space="preserve"> BO10 + 1</f>
        <v>59</v>
      </c>
      <c r="BQ10" s="646">
        <f t="shared" ref="BQ10" si="58" xml:space="preserve"> BP10 + 1</f>
        <v>60</v>
      </c>
      <c r="BR10" s="646">
        <f t="shared" ref="BR10" si="59" xml:space="preserve"> BQ10 + 1</f>
        <v>61</v>
      </c>
      <c r="BS10" s="646">
        <f t="shared" ref="BS10" si="60" xml:space="preserve"> BR10 + 1</f>
        <v>62</v>
      </c>
      <c r="BT10" s="646">
        <f t="shared" ref="BT10" si="61" xml:space="preserve"> BS10 + 1</f>
        <v>63</v>
      </c>
      <c r="BU10" s="646">
        <f t="shared" ref="BU10" si="62" xml:space="preserve"> BT10 + 1</f>
        <v>64</v>
      </c>
      <c r="BV10" s="646">
        <f t="shared" ref="BV10" si="63" xml:space="preserve"> BU10 + 1</f>
        <v>65</v>
      </c>
      <c r="BW10" s="646">
        <f t="shared" ref="BW10" si="64" xml:space="preserve"> BV10 + 1</f>
        <v>66</v>
      </c>
      <c r="BX10" s="646">
        <f t="shared" ref="BX10" si="65" xml:space="preserve"> BW10 + 1</f>
        <v>67</v>
      </c>
      <c r="BY10" s="646">
        <f t="shared" ref="BY10" si="66" xml:space="preserve"> BX10 + 1</f>
        <v>68</v>
      </c>
      <c r="BZ10" s="646">
        <f t="shared" ref="BZ10" si="67" xml:space="preserve"> BY10 + 1</f>
        <v>69</v>
      </c>
      <c r="CA10" s="646">
        <f t="shared" ref="CA10" si="68" xml:space="preserve"> BZ10 + 1</f>
        <v>70</v>
      </c>
      <c r="CB10" s="646">
        <f t="shared" ref="CB10" si="69" xml:space="preserve"> CA10 + 1</f>
        <v>71</v>
      </c>
      <c r="CC10" s="646">
        <f t="shared" ref="CC10" si="70" xml:space="preserve"> CB10 + 1</f>
        <v>72</v>
      </c>
      <c r="CD10" s="646">
        <f t="shared" ref="CD10" si="71" xml:space="preserve"> CC10 + 1</f>
        <v>73</v>
      </c>
      <c r="CE10" s="646">
        <f t="shared" ref="CE10" si="72" xml:space="preserve"> CD10 + 1</f>
        <v>74</v>
      </c>
      <c r="CF10" s="646">
        <f t="shared" ref="CF10" si="73" xml:space="preserve"> CE10 + 1</f>
        <v>75</v>
      </c>
      <c r="CG10" s="646">
        <f t="shared" ref="CG10" si="74" xml:space="preserve"> CF10 + 1</f>
        <v>76</v>
      </c>
      <c r="CH10" s="646">
        <f t="shared" ref="CH10" si="75" xml:space="preserve"> CG10 + 1</f>
        <v>77</v>
      </c>
      <c r="CI10" s="646">
        <f t="shared" ref="CI10" si="76" xml:space="preserve"> CH10 + 1</f>
        <v>78</v>
      </c>
      <c r="CJ10" s="646">
        <f t="shared" ref="CJ10" si="77" xml:space="preserve"> CI10 + 1</f>
        <v>79</v>
      </c>
      <c r="CK10" s="646">
        <f t="shared" ref="CK10" si="78" xml:space="preserve"> CJ10 + 1</f>
        <v>80</v>
      </c>
      <c r="CL10" s="646">
        <f t="shared" ref="CL10" si="79" xml:space="preserve"> CK10 + 1</f>
        <v>81</v>
      </c>
      <c r="CM10" s="646">
        <f t="shared" ref="CM10" si="80" xml:space="preserve"> CL10 + 1</f>
        <v>82</v>
      </c>
      <c r="CN10" s="646">
        <f t="shared" ref="CN10" si="81" xml:space="preserve"> CM10 + 1</f>
        <v>83</v>
      </c>
      <c r="CO10" s="646">
        <f t="shared" ref="CO10" si="82" xml:space="preserve"> CN10 + 1</f>
        <v>84</v>
      </c>
      <c r="CP10" s="646">
        <f t="shared" ref="CP10" si="83" xml:space="preserve"> CO10 + 1</f>
        <v>85</v>
      </c>
      <c r="CQ10" s="646">
        <f t="shared" ref="CQ10" si="84" xml:space="preserve"> CP10 + 1</f>
        <v>86</v>
      </c>
      <c r="CR10" s="646">
        <f t="shared" ref="CR10" si="85" xml:space="preserve"> CQ10 + 1</f>
        <v>87</v>
      </c>
      <c r="CS10" s="646">
        <f t="shared" ref="CS10" si="86" xml:space="preserve"> CR10 + 1</f>
        <v>88</v>
      </c>
      <c r="CT10" s="646">
        <f t="shared" ref="CT10" si="87" xml:space="preserve"> CS10 + 1</f>
        <v>89</v>
      </c>
      <c r="CU10" s="646">
        <f t="shared" ref="CU10" si="88" xml:space="preserve"> CT10 + 1</f>
        <v>90</v>
      </c>
      <c r="CV10" s="646">
        <f t="shared" ref="CV10" si="89" xml:space="preserve"> CU10 + 1</f>
        <v>91</v>
      </c>
      <c r="CW10" s="646">
        <f t="shared" ref="CW10" si="90" xml:space="preserve"> CV10 + 1</f>
        <v>92</v>
      </c>
      <c r="CX10" s="646">
        <f t="shared" ref="CX10" si="91" xml:space="preserve"> CW10 + 1</f>
        <v>93</v>
      </c>
      <c r="CY10" s="646">
        <f t="shared" ref="CY10" si="92" xml:space="preserve"> CX10 + 1</f>
        <v>94</v>
      </c>
      <c r="CZ10" s="646">
        <f t="shared" ref="CZ10" si="93" xml:space="preserve"> CY10 + 1</f>
        <v>95</v>
      </c>
      <c r="DA10" s="646">
        <f t="shared" ref="DA10" si="94" xml:space="preserve"> CZ10 + 1</f>
        <v>96</v>
      </c>
      <c r="DB10" s="646">
        <f t="shared" ref="DB10" si="95" xml:space="preserve"> DA10 + 1</f>
        <v>97</v>
      </c>
      <c r="DC10" s="646">
        <f t="shared" ref="DC10" si="96" xml:space="preserve"> DB10 + 1</f>
        <v>98</v>
      </c>
      <c r="DD10" s="646">
        <f t="shared" ref="DD10" si="97" xml:space="preserve"> DC10 + 1</f>
        <v>99</v>
      </c>
      <c r="DE10" s="646">
        <f t="shared" ref="DE10" si="98" xml:space="preserve"> DD10 + 1</f>
        <v>100</v>
      </c>
      <c r="DF10" s="646">
        <f t="shared" ref="DF10" si="99" xml:space="preserve"> DE10 + 1</f>
        <v>101</v>
      </c>
      <c r="DG10" s="646">
        <f t="shared" ref="DG10" si="100" xml:space="preserve"> DF10 + 1</f>
        <v>102</v>
      </c>
      <c r="DH10" s="646">
        <f t="shared" ref="DH10" si="101" xml:space="preserve"> DG10 + 1</f>
        <v>103</v>
      </c>
      <c r="DI10" s="646">
        <f t="shared" ref="DI10" si="102" xml:space="preserve"> DH10 + 1</f>
        <v>104</v>
      </c>
      <c r="DJ10" s="646">
        <f t="shared" ref="DJ10" si="103" xml:space="preserve"> DI10 + 1</f>
        <v>105</v>
      </c>
      <c r="DK10" s="646">
        <f t="shared" ref="DK10" si="104" xml:space="preserve"> DJ10 + 1</f>
        <v>106</v>
      </c>
      <c r="DL10" s="646">
        <f t="shared" ref="DL10" si="105" xml:space="preserve"> DK10 + 1</f>
        <v>107</v>
      </c>
      <c r="DM10" s="646">
        <f t="shared" ref="DM10" si="106" xml:space="preserve"> DL10 + 1</f>
        <v>108</v>
      </c>
      <c r="DN10" s="646">
        <f t="shared" ref="DN10" si="107" xml:space="preserve"> DM10 + 1</f>
        <v>109</v>
      </c>
      <c r="DO10" s="646">
        <f t="shared" ref="DO10" si="108" xml:space="preserve"> DN10 + 1</f>
        <v>110</v>
      </c>
      <c r="DP10" s="646">
        <f t="shared" ref="DP10" si="109" xml:space="preserve"> DO10 + 1</f>
        <v>111</v>
      </c>
      <c r="DQ10" s="646">
        <f t="shared" ref="DQ10" si="110" xml:space="preserve"> DP10 + 1</f>
        <v>112</v>
      </c>
      <c r="DR10" s="646">
        <f t="shared" ref="DR10" si="111" xml:space="preserve"> DQ10 + 1</f>
        <v>113</v>
      </c>
      <c r="DS10" s="646">
        <f t="shared" ref="DS10" si="112" xml:space="preserve"> DR10 + 1</f>
        <v>114</v>
      </c>
      <c r="DT10" s="646">
        <f t="shared" ref="DT10" si="113" xml:space="preserve"> DS10 + 1</f>
        <v>115</v>
      </c>
      <c r="DU10" s="646">
        <f t="shared" ref="DU10" si="114" xml:space="preserve"> DT10 + 1</f>
        <v>116</v>
      </c>
      <c r="DV10" s="646">
        <f t="shared" ref="DV10" si="115" xml:space="preserve"> DU10 + 1</f>
        <v>117</v>
      </c>
      <c r="DW10" s="646">
        <f t="shared" ref="DW10" si="116" xml:space="preserve"> DV10 + 1</f>
        <v>118</v>
      </c>
      <c r="DX10" s="646">
        <f t="shared" ref="DX10" si="117" xml:space="preserve"> DW10 + 1</f>
        <v>119</v>
      </c>
      <c r="DY10" s="646">
        <f t="shared" ref="DY10" si="118" xml:space="preserve"> DX10 + 1</f>
        <v>120</v>
      </c>
      <c r="DZ10" s="646">
        <f t="shared" ref="DZ10" si="119" xml:space="preserve"> DY10 + 1</f>
        <v>121</v>
      </c>
      <c r="EA10" s="646">
        <f t="shared" ref="EA10" si="120" xml:space="preserve"> DZ10 + 1</f>
        <v>122</v>
      </c>
      <c r="EB10" s="646">
        <f t="shared" ref="EB10" si="121" xml:space="preserve"> EA10 + 1</f>
        <v>123</v>
      </c>
      <c r="EC10" s="646">
        <f t="shared" ref="EC10" si="122" xml:space="preserve"> EB10 + 1</f>
        <v>124</v>
      </c>
      <c r="ED10" s="646">
        <f t="shared" ref="ED10" si="123" xml:space="preserve"> EC10 + 1</f>
        <v>125</v>
      </c>
      <c r="EE10" s="646">
        <f t="shared" ref="EE10" si="124" xml:space="preserve"> ED10 + 1</f>
        <v>126</v>
      </c>
      <c r="EF10" s="646">
        <f t="shared" ref="EF10" si="125" xml:space="preserve"> EE10 + 1</f>
        <v>127</v>
      </c>
      <c r="EG10" s="646">
        <f t="shared" ref="EG10" si="126" xml:space="preserve"> EF10 + 1</f>
        <v>128</v>
      </c>
      <c r="EH10" s="646">
        <f t="shared" ref="EH10" si="127" xml:space="preserve"> EG10 + 1</f>
        <v>129</v>
      </c>
      <c r="EI10" s="646">
        <f t="shared" ref="EI10" si="128" xml:space="preserve"> EH10 + 1</f>
        <v>130</v>
      </c>
      <c r="EJ10" s="646">
        <f t="shared" ref="EJ10" si="129" xml:space="preserve"> EI10 + 1</f>
        <v>131</v>
      </c>
      <c r="EK10" s="646">
        <f t="shared" ref="EK10" si="130" xml:space="preserve"> EJ10 + 1</f>
        <v>132</v>
      </c>
      <c r="EL10" s="646">
        <f t="shared" ref="EL10" si="131" xml:space="preserve"> EK10 + 1</f>
        <v>133</v>
      </c>
      <c r="EM10" s="646">
        <f t="shared" ref="EM10" si="132" xml:space="preserve"> EL10 + 1</f>
        <v>134</v>
      </c>
      <c r="EN10" s="646">
        <f t="shared" ref="EN10" si="133" xml:space="preserve"> EM10 + 1</f>
        <v>135</v>
      </c>
      <c r="EO10" s="646">
        <f t="shared" ref="EO10" si="134" xml:space="preserve"> EN10 + 1</f>
        <v>136</v>
      </c>
      <c r="EP10" s="646">
        <f t="shared" ref="EP10" si="135" xml:space="preserve"> EO10 + 1</f>
        <v>137</v>
      </c>
      <c r="EQ10" s="646">
        <f t="shared" ref="EQ10" si="136" xml:space="preserve"> EP10 + 1</f>
        <v>138</v>
      </c>
      <c r="ER10" s="646">
        <f t="shared" ref="ER10" si="137" xml:space="preserve"> EQ10 + 1</f>
        <v>139</v>
      </c>
      <c r="ES10" s="646">
        <f t="shared" ref="ES10" si="138" xml:space="preserve"> ER10 + 1</f>
        <v>140</v>
      </c>
      <c r="ET10" s="646">
        <f t="shared" ref="ET10" si="139" xml:space="preserve"> ES10 + 1</f>
        <v>141</v>
      </c>
      <c r="EU10" s="646">
        <f t="shared" ref="EU10" si="140" xml:space="preserve"> ET10 + 1</f>
        <v>142</v>
      </c>
      <c r="EV10" s="646">
        <f t="shared" ref="EV10" si="141" xml:space="preserve"> EU10 + 1</f>
        <v>143</v>
      </c>
      <c r="EW10" s="646">
        <f t="shared" ref="EW10" si="142" xml:space="preserve"> EV10 + 1</f>
        <v>144</v>
      </c>
      <c r="EX10" s="646">
        <f t="shared" ref="EX10" si="143" xml:space="preserve"> EW10 + 1</f>
        <v>145</v>
      </c>
      <c r="EY10" s="646">
        <f t="shared" ref="EY10" si="144" xml:space="preserve"> EX10 + 1</f>
        <v>146</v>
      </c>
      <c r="EZ10" s="646">
        <f t="shared" ref="EZ10" si="145" xml:space="preserve"> EY10 + 1</f>
        <v>147</v>
      </c>
      <c r="FA10" s="646">
        <f t="shared" ref="FA10" si="146" xml:space="preserve"> EZ10 + 1</f>
        <v>148</v>
      </c>
      <c r="FB10" s="646">
        <f t="shared" ref="FB10" si="147" xml:space="preserve"> FA10 + 1</f>
        <v>149</v>
      </c>
      <c r="FC10" s="646">
        <f t="shared" ref="FC10" si="148" xml:space="preserve"> FB10 + 1</f>
        <v>150</v>
      </c>
      <c r="FD10" s="646">
        <f t="shared" ref="FD10" si="149" xml:space="preserve"> FC10 + 1</f>
        <v>151</v>
      </c>
      <c r="FE10" s="646">
        <f t="shared" ref="FE10" si="150" xml:space="preserve"> FD10 + 1</f>
        <v>152</v>
      </c>
      <c r="FF10" s="646">
        <f t="shared" ref="FF10" si="151" xml:space="preserve"> FE10 + 1</f>
        <v>153</v>
      </c>
      <c r="FG10" s="646">
        <f t="shared" ref="FG10" si="152" xml:space="preserve"> FF10 + 1</f>
        <v>154</v>
      </c>
      <c r="FH10" s="646">
        <f t="shared" ref="FH10" si="153" xml:space="preserve"> FG10 + 1</f>
        <v>155</v>
      </c>
      <c r="FI10" s="646">
        <f t="shared" ref="FI10" si="154" xml:space="preserve"> FH10 + 1</f>
        <v>156</v>
      </c>
      <c r="FJ10" s="646">
        <f t="shared" ref="FJ10" si="155" xml:space="preserve"> FI10 + 1</f>
        <v>157</v>
      </c>
      <c r="FK10" s="646">
        <f t="shared" ref="FK10" si="156" xml:space="preserve"> FJ10 + 1</f>
        <v>158</v>
      </c>
      <c r="FL10" s="646">
        <f t="shared" ref="FL10" si="157" xml:space="preserve"> FK10 + 1</f>
        <v>159</v>
      </c>
      <c r="FM10" s="646">
        <f t="shared" ref="FM10" si="158" xml:space="preserve"> FL10 + 1</f>
        <v>160</v>
      </c>
      <c r="FN10" s="646">
        <f t="shared" ref="FN10" si="159" xml:space="preserve"> FM10 + 1</f>
        <v>161</v>
      </c>
      <c r="FO10" s="646">
        <f t="shared" ref="FO10" si="160" xml:space="preserve"> FN10 + 1</f>
        <v>162</v>
      </c>
      <c r="FP10" s="646">
        <f t="shared" ref="FP10" si="161" xml:space="preserve"> FO10 + 1</f>
        <v>163</v>
      </c>
      <c r="FQ10" s="646">
        <f t="shared" ref="FQ10" si="162" xml:space="preserve"> FP10 + 1</f>
        <v>164</v>
      </c>
      <c r="FR10" s="646">
        <f t="shared" ref="FR10" si="163" xml:space="preserve"> FQ10 + 1</f>
        <v>165</v>
      </c>
      <c r="FS10" s="646">
        <f t="shared" ref="FS10" si="164" xml:space="preserve"> FR10 + 1</f>
        <v>166</v>
      </c>
      <c r="FT10" s="646">
        <f t="shared" ref="FT10" si="165" xml:space="preserve"> FS10 + 1</f>
        <v>167</v>
      </c>
      <c r="FU10" s="646">
        <f t="shared" ref="FU10" si="166" xml:space="preserve"> FT10 + 1</f>
        <v>168</v>
      </c>
      <c r="FV10" s="646">
        <f t="shared" ref="FV10" si="167" xml:space="preserve"> FU10 + 1</f>
        <v>169</v>
      </c>
      <c r="FW10" s="646">
        <f t="shared" ref="FW10" si="168" xml:space="preserve"> FV10 + 1</f>
        <v>170</v>
      </c>
      <c r="FX10" s="646">
        <f t="shared" ref="FX10" si="169" xml:space="preserve"> FW10 + 1</f>
        <v>171</v>
      </c>
      <c r="FY10" s="646">
        <f t="shared" ref="FY10" si="170" xml:space="preserve"> FX10 + 1</f>
        <v>172</v>
      </c>
      <c r="FZ10" s="646">
        <f t="shared" ref="FZ10" si="171" xml:space="preserve"> FY10 + 1</f>
        <v>173</v>
      </c>
      <c r="GA10" s="646">
        <f t="shared" ref="GA10" si="172" xml:space="preserve"> FZ10 + 1</f>
        <v>174</v>
      </c>
      <c r="GB10" s="646">
        <f t="shared" ref="GB10" si="173" xml:space="preserve"> GA10 + 1</f>
        <v>175</v>
      </c>
      <c r="GC10" s="646">
        <f t="shared" ref="GC10" si="174" xml:space="preserve"> GB10 + 1</f>
        <v>176</v>
      </c>
      <c r="GD10" s="646">
        <f t="shared" ref="GD10" si="175" xml:space="preserve"> GC10 + 1</f>
        <v>177</v>
      </c>
      <c r="GE10" s="646">
        <f t="shared" ref="GE10" si="176" xml:space="preserve"> GD10 + 1</f>
        <v>178</v>
      </c>
      <c r="GF10" s="646">
        <f t="shared" ref="GF10" si="177" xml:space="preserve"> GE10 + 1</f>
        <v>179</v>
      </c>
      <c r="GG10" s="646">
        <f t="shared" ref="GG10" si="178" xml:space="preserve"> GF10 + 1</f>
        <v>180</v>
      </c>
      <c r="GH10" s="646">
        <f t="shared" ref="GH10" si="179" xml:space="preserve"> GG10 + 1</f>
        <v>181</v>
      </c>
      <c r="GI10" s="646">
        <f t="shared" ref="GI10" si="180" xml:space="preserve"> GH10 + 1</f>
        <v>182</v>
      </c>
      <c r="GJ10" s="646">
        <f t="shared" ref="GJ10" si="181" xml:space="preserve"> GI10 + 1</f>
        <v>183</v>
      </c>
    </row>
    <row r="11" spans="1:192" outlineLevel="1" x14ac:dyDescent="0.25">
      <c r="A11" s="55"/>
      <c r="B11" s="56"/>
      <c r="C11" s="57"/>
      <c r="D11" s="58"/>
      <c r="E11" s="29" t="s">
        <v>22</v>
      </c>
      <c r="F11" s="28">
        <f xml:space="preserve"> MAX(J10:GJ10)</f>
        <v>183</v>
      </c>
      <c r="G11" s="29" t="s">
        <v>21</v>
      </c>
      <c r="H11" s="29"/>
      <c r="I11" s="2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</row>
    <row r="12" spans="1:192" outlineLevel="1" x14ac:dyDescent="0.25">
      <c r="D12" s="39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</row>
    <row r="13" spans="1:192" outlineLevel="1" x14ac:dyDescent="0.25">
      <c r="A13" s="55"/>
      <c r="B13" s="56"/>
      <c r="C13" s="57"/>
      <c r="D13" s="58"/>
      <c r="E13" s="28" t="str">
        <f t="shared" ref="E13:BP13" si="182" xml:space="preserve"> E$10</f>
        <v>Model column counter</v>
      </c>
      <c r="F13" s="28">
        <f t="shared" si="182"/>
        <v>0</v>
      </c>
      <c r="G13" s="28" t="str">
        <f t="shared" si="182"/>
        <v>counter</v>
      </c>
      <c r="H13" s="28">
        <f t="shared" si="182"/>
        <v>0</v>
      </c>
      <c r="I13" s="28">
        <f t="shared" si="182"/>
        <v>0</v>
      </c>
      <c r="J13" s="28">
        <f t="shared" si="182"/>
        <v>1</v>
      </c>
      <c r="K13" s="28">
        <f t="shared" si="182"/>
        <v>2</v>
      </c>
      <c r="L13" s="28">
        <f t="shared" si="182"/>
        <v>3</v>
      </c>
      <c r="M13" s="28">
        <f t="shared" si="182"/>
        <v>4</v>
      </c>
      <c r="N13" s="28">
        <f t="shared" si="182"/>
        <v>5</v>
      </c>
      <c r="O13" s="28">
        <f t="shared" si="182"/>
        <v>6</v>
      </c>
      <c r="P13" s="28">
        <f t="shared" si="182"/>
        <v>7</v>
      </c>
      <c r="Q13" s="28">
        <f t="shared" si="182"/>
        <v>8</v>
      </c>
      <c r="R13" s="28">
        <f t="shared" si="182"/>
        <v>9</v>
      </c>
      <c r="S13" s="28">
        <f t="shared" si="182"/>
        <v>10</v>
      </c>
      <c r="T13" s="28">
        <f t="shared" si="182"/>
        <v>11</v>
      </c>
      <c r="U13" s="28">
        <f t="shared" si="182"/>
        <v>12</v>
      </c>
      <c r="V13" s="28">
        <f t="shared" si="182"/>
        <v>13</v>
      </c>
      <c r="W13" s="28">
        <f t="shared" si="182"/>
        <v>14</v>
      </c>
      <c r="X13" s="28">
        <f t="shared" si="182"/>
        <v>15</v>
      </c>
      <c r="Y13" s="28">
        <f t="shared" si="182"/>
        <v>16</v>
      </c>
      <c r="Z13" s="28">
        <f t="shared" si="182"/>
        <v>17</v>
      </c>
      <c r="AA13" s="28">
        <f t="shared" si="182"/>
        <v>18</v>
      </c>
      <c r="AB13" s="28">
        <f t="shared" si="182"/>
        <v>19</v>
      </c>
      <c r="AC13" s="28">
        <f t="shared" si="182"/>
        <v>20</v>
      </c>
      <c r="AD13" s="28">
        <f t="shared" si="182"/>
        <v>21</v>
      </c>
      <c r="AE13" s="28">
        <f t="shared" si="182"/>
        <v>22</v>
      </c>
      <c r="AF13" s="28">
        <f t="shared" si="182"/>
        <v>23</v>
      </c>
      <c r="AG13" s="28">
        <f t="shared" si="182"/>
        <v>24</v>
      </c>
      <c r="AH13" s="28">
        <f t="shared" si="182"/>
        <v>25</v>
      </c>
      <c r="AI13" s="28">
        <f t="shared" si="182"/>
        <v>26</v>
      </c>
      <c r="AJ13" s="28">
        <f t="shared" si="182"/>
        <v>27</v>
      </c>
      <c r="AK13" s="28">
        <f t="shared" si="182"/>
        <v>28</v>
      </c>
      <c r="AL13" s="28">
        <f t="shared" si="182"/>
        <v>29</v>
      </c>
      <c r="AM13" s="28">
        <f t="shared" si="182"/>
        <v>30</v>
      </c>
      <c r="AN13" s="28">
        <f t="shared" si="182"/>
        <v>31</v>
      </c>
      <c r="AO13" s="28">
        <f t="shared" si="182"/>
        <v>32</v>
      </c>
      <c r="AP13" s="28">
        <f t="shared" si="182"/>
        <v>33</v>
      </c>
      <c r="AQ13" s="28">
        <f t="shared" si="182"/>
        <v>34</v>
      </c>
      <c r="AR13" s="28">
        <f t="shared" si="182"/>
        <v>35</v>
      </c>
      <c r="AS13" s="28">
        <f t="shared" si="182"/>
        <v>36</v>
      </c>
      <c r="AT13" s="28">
        <f t="shared" si="182"/>
        <v>37</v>
      </c>
      <c r="AU13" s="28">
        <f t="shared" si="182"/>
        <v>38</v>
      </c>
      <c r="AV13" s="28">
        <f t="shared" si="182"/>
        <v>39</v>
      </c>
      <c r="AW13" s="28">
        <f t="shared" si="182"/>
        <v>40</v>
      </c>
      <c r="AX13" s="28">
        <f t="shared" si="182"/>
        <v>41</v>
      </c>
      <c r="AY13" s="28">
        <f t="shared" si="182"/>
        <v>42</v>
      </c>
      <c r="AZ13" s="28">
        <f t="shared" si="182"/>
        <v>43</v>
      </c>
      <c r="BA13" s="28">
        <f t="shared" si="182"/>
        <v>44</v>
      </c>
      <c r="BB13" s="28">
        <f t="shared" si="182"/>
        <v>45</v>
      </c>
      <c r="BC13" s="28">
        <f t="shared" si="182"/>
        <v>46</v>
      </c>
      <c r="BD13" s="28">
        <f t="shared" si="182"/>
        <v>47</v>
      </c>
      <c r="BE13" s="28">
        <f t="shared" si="182"/>
        <v>48</v>
      </c>
      <c r="BF13" s="28">
        <f t="shared" si="182"/>
        <v>49</v>
      </c>
      <c r="BG13" s="28">
        <f t="shared" si="182"/>
        <v>50</v>
      </c>
      <c r="BH13" s="28">
        <f t="shared" si="182"/>
        <v>51</v>
      </c>
      <c r="BI13" s="28">
        <f t="shared" si="182"/>
        <v>52</v>
      </c>
      <c r="BJ13" s="28">
        <f t="shared" si="182"/>
        <v>53</v>
      </c>
      <c r="BK13" s="28">
        <f t="shared" si="182"/>
        <v>54</v>
      </c>
      <c r="BL13" s="28">
        <f t="shared" si="182"/>
        <v>55</v>
      </c>
      <c r="BM13" s="28">
        <f t="shared" si="182"/>
        <v>56</v>
      </c>
      <c r="BN13" s="28">
        <f t="shared" si="182"/>
        <v>57</v>
      </c>
      <c r="BO13" s="28">
        <f t="shared" si="182"/>
        <v>58</v>
      </c>
      <c r="BP13" s="28">
        <f t="shared" si="182"/>
        <v>59</v>
      </c>
      <c r="BQ13" s="28">
        <f t="shared" ref="BQ13:EB13" si="183" xml:space="preserve"> BQ$10</f>
        <v>60</v>
      </c>
      <c r="BR13" s="28">
        <f t="shared" si="183"/>
        <v>61</v>
      </c>
      <c r="BS13" s="28">
        <f t="shared" si="183"/>
        <v>62</v>
      </c>
      <c r="BT13" s="28">
        <f t="shared" si="183"/>
        <v>63</v>
      </c>
      <c r="BU13" s="28">
        <f t="shared" si="183"/>
        <v>64</v>
      </c>
      <c r="BV13" s="28">
        <f t="shared" si="183"/>
        <v>65</v>
      </c>
      <c r="BW13" s="28">
        <f t="shared" si="183"/>
        <v>66</v>
      </c>
      <c r="BX13" s="28">
        <f t="shared" si="183"/>
        <v>67</v>
      </c>
      <c r="BY13" s="28">
        <f t="shared" si="183"/>
        <v>68</v>
      </c>
      <c r="BZ13" s="28">
        <f t="shared" si="183"/>
        <v>69</v>
      </c>
      <c r="CA13" s="28">
        <f t="shared" si="183"/>
        <v>70</v>
      </c>
      <c r="CB13" s="28">
        <f t="shared" si="183"/>
        <v>71</v>
      </c>
      <c r="CC13" s="28">
        <f t="shared" si="183"/>
        <v>72</v>
      </c>
      <c r="CD13" s="28">
        <f t="shared" si="183"/>
        <v>73</v>
      </c>
      <c r="CE13" s="28">
        <f t="shared" si="183"/>
        <v>74</v>
      </c>
      <c r="CF13" s="28">
        <f t="shared" si="183"/>
        <v>75</v>
      </c>
      <c r="CG13" s="28">
        <f t="shared" si="183"/>
        <v>76</v>
      </c>
      <c r="CH13" s="28">
        <f t="shared" si="183"/>
        <v>77</v>
      </c>
      <c r="CI13" s="28">
        <f t="shared" si="183"/>
        <v>78</v>
      </c>
      <c r="CJ13" s="28">
        <f t="shared" si="183"/>
        <v>79</v>
      </c>
      <c r="CK13" s="28">
        <f t="shared" si="183"/>
        <v>80</v>
      </c>
      <c r="CL13" s="28">
        <f t="shared" si="183"/>
        <v>81</v>
      </c>
      <c r="CM13" s="28">
        <f t="shared" si="183"/>
        <v>82</v>
      </c>
      <c r="CN13" s="28">
        <f t="shared" si="183"/>
        <v>83</v>
      </c>
      <c r="CO13" s="28">
        <f t="shared" si="183"/>
        <v>84</v>
      </c>
      <c r="CP13" s="28">
        <f t="shared" si="183"/>
        <v>85</v>
      </c>
      <c r="CQ13" s="28">
        <f t="shared" si="183"/>
        <v>86</v>
      </c>
      <c r="CR13" s="28">
        <f t="shared" si="183"/>
        <v>87</v>
      </c>
      <c r="CS13" s="28">
        <f t="shared" si="183"/>
        <v>88</v>
      </c>
      <c r="CT13" s="28">
        <f t="shared" si="183"/>
        <v>89</v>
      </c>
      <c r="CU13" s="28">
        <f t="shared" si="183"/>
        <v>90</v>
      </c>
      <c r="CV13" s="28">
        <f t="shared" si="183"/>
        <v>91</v>
      </c>
      <c r="CW13" s="28">
        <f t="shared" si="183"/>
        <v>92</v>
      </c>
      <c r="CX13" s="28">
        <f t="shared" si="183"/>
        <v>93</v>
      </c>
      <c r="CY13" s="28">
        <f t="shared" si="183"/>
        <v>94</v>
      </c>
      <c r="CZ13" s="28">
        <f t="shared" si="183"/>
        <v>95</v>
      </c>
      <c r="DA13" s="28">
        <f t="shared" si="183"/>
        <v>96</v>
      </c>
      <c r="DB13" s="28">
        <f t="shared" si="183"/>
        <v>97</v>
      </c>
      <c r="DC13" s="28">
        <f t="shared" si="183"/>
        <v>98</v>
      </c>
      <c r="DD13" s="28">
        <f t="shared" si="183"/>
        <v>99</v>
      </c>
      <c r="DE13" s="28">
        <f t="shared" si="183"/>
        <v>100</v>
      </c>
      <c r="DF13" s="28">
        <f t="shared" si="183"/>
        <v>101</v>
      </c>
      <c r="DG13" s="28">
        <f t="shared" si="183"/>
        <v>102</v>
      </c>
      <c r="DH13" s="28">
        <f t="shared" si="183"/>
        <v>103</v>
      </c>
      <c r="DI13" s="28">
        <f t="shared" si="183"/>
        <v>104</v>
      </c>
      <c r="DJ13" s="28">
        <f t="shared" si="183"/>
        <v>105</v>
      </c>
      <c r="DK13" s="28">
        <f t="shared" si="183"/>
        <v>106</v>
      </c>
      <c r="DL13" s="28">
        <f t="shared" si="183"/>
        <v>107</v>
      </c>
      <c r="DM13" s="28">
        <f t="shared" si="183"/>
        <v>108</v>
      </c>
      <c r="DN13" s="28">
        <f t="shared" si="183"/>
        <v>109</v>
      </c>
      <c r="DO13" s="28">
        <f t="shared" si="183"/>
        <v>110</v>
      </c>
      <c r="DP13" s="28">
        <f t="shared" si="183"/>
        <v>111</v>
      </c>
      <c r="DQ13" s="28">
        <f t="shared" si="183"/>
        <v>112</v>
      </c>
      <c r="DR13" s="28">
        <f t="shared" si="183"/>
        <v>113</v>
      </c>
      <c r="DS13" s="28">
        <f t="shared" si="183"/>
        <v>114</v>
      </c>
      <c r="DT13" s="28">
        <f t="shared" si="183"/>
        <v>115</v>
      </c>
      <c r="DU13" s="28">
        <f t="shared" si="183"/>
        <v>116</v>
      </c>
      <c r="DV13" s="28">
        <f t="shared" si="183"/>
        <v>117</v>
      </c>
      <c r="DW13" s="28">
        <f t="shared" si="183"/>
        <v>118</v>
      </c>
      <c r="DX13" s="28">
        <f t="shared" si="183"/>
        <v>119</v>
      </c>
      <c r="DY13" s="28">
        <f t="shared" si="183"/>
        <v>120</v>
      </c>
      <c r="DZ13" s="28">
        <f t="shared" si="183"/>
        <v>121</v>
      </c>
      <c r="EA13" s="28">
        <f t="shared" si="183"/>
        <v>122</v>
      </c>
      <c r="EB13" s="28">
        <f t="shared" si="183"/>
        <v>123</v>
      </c>
      <c r="EC13" s="28">
        <f t="shared" ref="EC13:GJ13" si="184" xml:space="preserve"> EC$10</f>
        <v>124</v>
      </c>
      <c r="ED13" s="28">
        <f t="shared" si="184"/>
        <v>125</v>
      </c>
      <c r="EE13" s="28">
        <f t="shared" si="184"/>
        <v>126</v>
      </c>
      <c r="EF13" s="28">
        <f t="shared" si="184"/>
        <v>127</v>
      </c>
      <c r="EG13" s="28">
        <f t="shared" si="184"/>
        <v>128</v>
      </c>
      <c r="EH13" s="28">
        <f t="shared" si="184"/>
        <v>129</v>
      </c>
      <c r="EI13" s="28">
        <f t="shared" si="184"/>
        <v>130</v>
      </c>
      <c r="EJ13" s="28">
        <f t="shared" si="184"/>
        <v>131</v>
      </c>
      <c r="EK13" s="28">
        <f t="shared" si="184"/>
        <v>132</v>
      </c>
      <c r="EL13" s="28">
        <f t="shared" si="184"/>
        <v>133</v>
      </c>
      <c r="EM13" s="28">
        <f t="shared" si="184"/>
        <v>134</v>
      </c>
      <c r="EN13" s="28">
        <f t="shared" si="184"/>
        <v>135</v>
      </c>
      <c r="EO13" s="28">
        <f t="shared" si="184"/>
        <v>136</v>
      </c>
      <c r="EP13" s="28">
        <f t="shared" si="184"/>
        <v>137</v>
      </c>
      <c r="EQ13" s="28">
        <f t="shared" si="184"/>
        <v>138</v>
      </c>
      <c r="ER13" s="28">
        <f t="shared" si="184"/>
        <v>139</v>
      </c>
      <c r="ES13" s="28">
        <f t="shared" si="184"/>
        <v>140</v>
      </c>
      <c r="ET13" s="28">
        <f t="shared" si="184"/>
        <v>141</v>
      </c>
      <c r="EU13" s="28">
        <f t="shared" si="184"/>
        <v>142</v>
      </c>
      <c r="EV13" s="28">
        <f t="shared" si="184"/>
        <v>143</v>
      </c>
      <c r="EW13" s="28">
        <f t="shared" si="184"/>
        <v>144</v>
      </c>
      <c r="EX13" s="28">
        <f t="shared" si="184"/>
        <v>145</v>
      </c>
      <c r="EY13" s="28">
        <f t="shared" si="184"/>
        <v>146</v>
      </c>
      <c r="EZ13" s="28">
        <f t="shared" si="184"/>
        <v>147</v>
      </c>
      <c r="FA13" s="28">
        <f t="shared" si="184"/>
        <v>148</v>
      </c>
      <c r="FB13" s="28">
        <f t="shared" si="184"/>
        <v>149</v>
      </c>
      <c r="FC13" s="28">
        <f t="shared" si="184"/>
        <v>150</v>
      </c>
      <c r="FD13" s="28">
        <f t="shared" si="184"/>
        <v>151</v>
      </c>
      <c r="FE13" s="28">
        <f t="shared" si="184"/>
        <v>152</v>
      </c>
      <c r="FF13" s="28">
        <f t="shared" si="184"/>
        <v>153</v>
      </c>
      <c r="FG13" s="28">
        <f t="shared" si="184"/>
        <v>154</v>
      </c>
      <c r="FH13" s="28">
        <f t="shared" si="184"/>
        <v>155</v>
      </c>
      <c r="FI13" s="28">
        <f t="shared" si="184"/>
        <v>156</v>
      </c>
      <c r="FJ13" s="28">
        <f t="shared" si="184"/>
        <v>157</v>
      </c>
      <c r="FK13" s="28">
        <f t="shared" si="184"/>
        <v>158</v>
      </c>
      <c r="FL13" s="28">
        <f t="shared" si="184"/>
        <v>159</v>
      </c>
      <c r="FM13" s="28">
        <f t="shared" si="184"/>
        <v>160</v>
      </c>
      <c r="FN13" s="28">
        <f t="shared" si="184"/>
        <v>161</v>
      </c>
      <c r="FO13" s="28">
        <f t="shared" si="184"/>
        <v>162</v>
      </c>
      <c r="FP13" s="28">
        <f t="shared" si="184"/>
        <v>163</v>
      </c>
      <c r="FQ13" s="28">
        <f t="shared" si="184"/>
        <v>164</v>
      </c>
      <c r="FR13" s="28">
        <f t="shared" si="184"/>
        <v>165</v>
      </c>
      <c r="FS13" s="28">
        <f t="shared" si="184"/>
        <v>166</v>
      </c>
      <c r="FT13" s="28">
        <f t="shared" si="184"/>
        <v>167</v>
      </c>
      <c r="FU13" s="28">
        <f t="shared" si="184"/>
        <v>168</v>
      </c>
      <c r="FV13" s="28">
        <f t="shared" si="184"/>
        <v>169</v>
      </c>
      <c r="FW13" s="28">
        <f t="shared" si="184"/>
        <v>170</v>
      </c>
      <c r="FX13" s="28">
        <f t="shared" si="184"/>
        <v>171</v>
      </c>
      <c r="FY13" s="28">
        <f t="shared" si="184"/>
        <v>172</v>
      </c>
      <c r="FZ13" s="28">
        <f t="shared" si="184"/>
        <v>173</v>
      </c>
      <c r="GA13" s="28">
        <f t="shared" si="184"/>
        <v>174</v>
      </c>
      <c r="GB13" s="28">
        <f t="shared" si="184"/>
        <v>175</v>
      </c>
      <c r="GC13" s="28">
        <f t="shared" si="184"/>
        <v>176</v>
      </c>
      <c r="GD13" s="28">
        <f t="shared" si="184"/>
        <v>177</v>
      </c>
      <c r="GE13" s="28">
        <f t="shared" si="184"/>
        <v>178</v>
      </c>
      <c r="GF13" s="28">
        <f t="shared" si="184"/>
        <v>179</v>
      </c>
      <c r="GG13" s="28">
        <f t="shared" si="184"/>
        <v>180</v>
      </c>
      <c r="GH13" s="28">
        <f t="shared" si="184"/>
        <v>181</v>
      </c>
      <c r="GI13" s="28">
        <f t="shared" si="184"/>
        <v>182</v>
      </c>
      <c r="GJ13" s="28">
        <f t="shared" si="184"/>
        <v>183</v>
      </c>
    </row>
    <row r="14" spans="1:192" s="199" customFormat="1" outlineLevel="1" x14ac:dyDescent="0.25">
      <c r="A14" s="147"/>
      <c r="B14" s="147"/>
      <c r="C14" s="148"/>
      <c r="D14" s="149"/>
      <c r="E14" s="198" t="s">
        <v>1</v>
      </c>
      <c r="F14" s="198"/>
      <c r="G14" s="198" t="s">
        <v>5</v>
      </c>
      <c r="H14" s="199">
        <f xml:space="preserve"> SUM(J14:GJ14)</f>
        <v>1</v>
      </c>
      <c r="I14" s="150"/>
      <c r="J14" s="198">
        <f t="shared" ref="J14:K14" si="185" xml:space="preserve"> IF(J13 = 1, 1, 0)</f>
        <v>1</v>
      </c>
      <c r="K14" s="198">
        <f t="shared" si="185"/>
        <v>0</v>
      </c>
      <c r="L14" s="198">
        <f t="shared" ref="L14:BW14" si="186" xml:space="preserve"> IF(L13 = 1, 1, 0)</f>
        <v>0</v>
      </c>
      <c r="M14" s="198">
        <f t="shared" si="186"/>
        <v>0</v>
      </c>
      <c r="N14" s="198">
        <f t="shared" si="186"/>
        <v>0</v>
      </c>
      <c r="O14" s="198">
        <f t="shared" si="186"/>
        <v>0</v>
      </c>
      <c r="P14" s="198">
        <f t="shared" si="186"/>
        <v>0</v>
      </c>
      <c r="Q14" s="198">
        <f t="shared" si="186"/>
        <v>0</v>
      </c>
      <c r="R14" s="198">
        <f t="shared" si="186"/>
        <v>0</v>
      </c>
      <c r="S14" s="198">
        <f t="shared" si="186"/>
        <v>0</v>
      </c>
      <c r="T14" s="198">
        <f t="shared" si="186"/>
        <v>0</v>
      </c>
      <c r="U14" s="198">
        <f t="shared" si="186"/>
        <v>0</v>
      </c>
      <c r="V14" s="198">
        <f t="shared" si="186"/>
        <v>0</v>
      </c>
      <c r="W14" s="198">
        <f t="shared" si="186"/>
        <v>0</v>
      </c>
      <c r="X14" s="198">
        <f t="shared" si="186"/>
        <v>0</v>
      </c>
      <c r="Y14" s="198">
        <f t="shared" si="186"/>
        <v>0</v>
      </c>
      <c r="Z14" s="198">
        <f t="shared" si="186"/>
        <v>0</v>
      </c>
      <c r="AA14" s="198">
        <f t="shared" si="186"/>
        <v>0</v>
      </c>
      <c r="AB14" s="198">
        <f t="shared" si="186"/>
        <v>0</v>
      </c>
      <c r="AC14" s="198">
        <f t="shared" si="186"/>
        <v>0</v>
      </c>
      <c r="AD14" s="198">
        <f t="shared" si="186"/>
        <v>0</v>
      </c>
      <c r="AE14" s="198">
        <f t="shared" si="186"/>
        <v>0</v>
      </c>
      <c r="AF14" s="198">
        <f t="shared" si="186"/>
        <v>0</v>
      </c>
      <c r="AG14" s="198">
        <f t="shared" si="186"/>
        <v>0</v>
      </c>
      <c r="AH14" s="198">
        <f t="shared" si="186"/>
        <v>0</v>
      </c>
      <c r="AI14" s="198">
        <f t="shared" si="186"/>
        <v>0</v>
      </c>
      <c r="AJ14" s="198">
        <f t="shared" si="186"/>
        <v>0</v>
      </c>
      <c r="AK14" s="198">
        <f t="shared" si="186"/>
        <v>0</v>
      </c>
      <c r="AL14" s="198">
        <f t="shared" si="186"/>
        <v>0</v>
      </c>
      <c r="AM14" s="198">
        <f t="shared" si="186"/>
        <v>0</v>
      </c>
      <c r="AN14" s="198">
        <f t="shared" si="186"/>
        <v>0</v>
      </c>
      <c r="AO14" s="198">
        <f t="shared" si="186"/>
        <v>0</v>
      </c>
      <c r="AP14" s="198">
        <f t="shared" si="186"/>
        <v>0</v>
      </c>
      <c r="AQ14" s="198">
        <f t="shared" si="186"/>
        <v>0</v>
      </c>
      <c r="AR14" s="198">
        <f t="shared" si="186"/>
        <v>0</v>
      </c>
      <c r="AS14" s="198">
        <f t="shared" si="186"/>
        <v>0</v>
      </c>
      <c r="AT14" s="198">
        <f t="shared" si="186"/>
        <v>0</v>
      </c>
      <c r="AU14" s="198">
        <f t="shared" si="186"/>
        <v>0</v>
      </c>
      <c r="AV14" s="198">
        <f t="shared" si="186"/>
        <v>0</v>
      </c>
      <c r="AW14" s="198">
        <f t="shared" si="186"/>
        <v>0</v>
      </c>
      <c r="AX14" s="198">
        <f t="shared" si="186"/>
        <v>0</v>
      </c>
      <c r="AY14" s="198">
        <f t="shared" si="186"/>
        <v>0</v>
      </c>
      <c r="AZ14" s="198">
        <f t="shared" si="186"/>
        <v>0</v>
      </c>
      <c r="BA14" s="198">
        <f t="shared" si="186"/>
        <v>0</v>
      </c>
      <c r="BB14" s="198">
        <f t="shared" si="186"/>
        <v>0</v>
      </c>
      <c r="BC14" s="198">
        <f t="shared" si="186"/>
        <v>0</v>
      </c>
      <c r="BD14" s="198">
        <f t="shared" si="186"/>
        <v>0</v>
      </c>
      <c r="BE14" s="198">
        <f t="shared" si="186"/>
        <v>0</v>
      </c>
      <c r="BF14" s="198">
        <f t="shared" si="186"/>
        <v>0</v>
      </c>
      <c r="BG14" s="198">
        <f t="shared" si="186"/>
        <v>0</v>
      </c>
      <c r="BH14" s="198">
        <f t="shared" si="186"/>
        <v>0</v>
      </c>
      <c r="BI14" s="198">
        <f t="shared" si="186"/>
        <v>0</v>
      </c>
      <c r="BJ14" s="198">
        <f t="shared" si="186"/>
        <v>0</v>
      </c>
      <c r="BK14" s="198">
        <f t="shared" si="186"/>
        <v>0</v>
      </c>
      <c r="BL14" s="198">
        <f t="shared" si="186"/>
        <v>0</v>
      </c>
      <c r="BM14" s="198">
        <f t="shared" si="186"/>
        <v>0</v>
      </c>
      <c r="BN14" s="198">
        <f t="shared" si="186"/>
        <v>0</v>
      </c>
      <c r="BO14" s="198">
        <f t="shared" si="186"/>
        <v>0</v>
      </c>
      <c r="BP14" s="198">
        <f t="shared" si="186"/>
        <v>0</v>
      </c>
      <c r="BQ14" s="198">
        <f t="shared" si="186"/>
        <v>0</v>
      </c>
      <c r="BR14" s="198">
        <f t="shared" si="186"/>
        <v>0</v>
      </c>
      <c r="BS14" s="198">
        <f t="shared" si="186"/>
        <v>0</v>
      </c>
      <c r="BT14" s="198">
        <f t="shared" si="186"/>
        <v>0</v>
      </c>
      <c r="BU14" s="198">
        <f t="shared" si="186"/>
        <v>0</v>
      </c>
      <c r="BV14" s="198">
        <f t="shared" si="186"/>
        <v>0</v>
      </c>
      <c r="BW14" s="198">
        <f t="shared" si="186"/>
        <v>0</v>
      </c>
      <c r="BX14" s="198">
        <f t="shared" ref="BX14:EI14" si="187" xml:space="preserve"> IF(BX13 = 1, 1, 0)</f>
        <v>0</v>
      </c>
      <c r="BY14" s="198">
        <f t="shared" si="187"/>
        <v>0</v>
      </c>
      <c r="BZ14" s="198">
        <f t="shared" si="187"/>
        <v>0</v>
      </c>
      <c r="CA14" s="198">
        <f t="shared" si="187"/>
        <v>0</v>
      </c>
      <c r="CB14" s="198">
        <f t="shared" si="187"/>
        <v>0</v>
      </c>
      <c r="CC14" s="198">
        <f t="shared" si="187"/>
        <v>0</v>
      </c>
      <c r="CD14" s="198">
        <f t="shared" si="187"/>
        <v>0</v>
      </c>
      <c r="CE14" s="198">
        <f t="shared" si="187"/>
        <v>0</v>
      </c>
      <c r="CF14" s="198">
        <f t="shared" si="187"/>
        <v>0</v>
      </c>
      <c r="CG14" s="198">
        <f t="shared" si="187"/>
        <v>0</v>
      </c>
      <c r="CH14" s="198">
        <f t="shared" si="187"/>
        <v>0</v>
      </c>
      <c r="CI14" s="198">
        <f t="shared" si="187"/>
        <v>0</v>
      </c>
      <c r="CJ14" s="198">
        <f t="shared" si="187"/>
        <v>0</v>
      </c>
      <c r="CK14" s="198">
        <f t="shared" si="187"/>
        <v>0</v>
      </c>
      <c r="CL14" s="198">
        <f t="shared" si="187"/>
        <v>0</v>
      </c>
      <c r="CM14" s="198">
        <f t="shared" si="187"/>
        <v>0</v>
      </c>
      <c r="CN14" s="198">
        <f t="shared" si="187"/>
        <v>0</v>
      </c>
      <c r="CO14" s="198">
        <f t="shared" si="187"/>
        <v>0</v>
      </c>
      <c r="CP14" s="198">
        <f t="shared" si="187"/>
        <v>0</v>
      </c>
      <c r="CQ14" s="198">
        <f t="shared" si="187"/>
        <v>0</v>
      </c>
      <c r="CR14" s="198">
        <f t="shared" si="187"/>
        <v>0</v>
      </c>
      <c r="CS14" s="198">
        <f t="shared" si="187"/>
        <v>0</v>
      </c>
      <c r="CT14" s="198">
        <f t="shared" si="187"/>
        <v>0</v>
      </c>
      <c r="CU14" s="198">
        <f t="shared" si="187"/>
        <v>0</v>
      </c>
      <c r="CV14" s="198">
        <f t="shared" si="187"/>
        <v>0</v>
      </c>
      <c r="CW14" s="198">
        <f t="shared" si="187"/>
        <v>0</v>
      </c>
      <c r="CX14" s="198">
        <f t="shared" si="187"/>
        <v>0</v>
      </c>
      <c r="CY14" s="198">
        <f t="shared" si="187"/>
        <v>0</v>
      </c>
      <c r="CZ14" s="198">
        <f t="shared" si="187"/>
        <v>0</v>
      </c>
      <c r="DA14" s="198">
        <f t="shared" si="187"/>
        <v>0</v>
      </c>
      <c r="DB14" s="198">
        <f t="shared" si="187"/>
        <v>0</v>
      </c>
      <c r="DC14" s="198">
        <f t="shared" si="187"/>
        <v>0</v>
      </c>
      <c r="DD14" s="198">
        <f t="shared" si="187"/>
        <v>0</v>
      </c>
      <c r="DE14" s="198">
        <f t="shared" si="187"/>
        <v>0</v>
      </c>
      <c r="DF14" s="198">
        <f t="shared" si="187"/>
        <v>0</v>
      </c>
      <c r="DG14" s="198">
        <f t="shared" si="187"/>
        <v>0</v>
      </c>
      <c r="DH14" s="198">
        <f t="shared" si="187"/>
        <v>0</v>
      </c>
      <c r="DI14" s="198">
        <f t="shared" si="187"/>
        <v>0</v>
      </c>
      <c r="DJ14" s="198">
        <f t="shared" si="187"/>
        <v>0</v>
      </c>
      <c r="DK14" s="198">
        <f t="shared" si="187"/>
        <v>0</v>
      </c>
      <c r="DL14" s="198">
        <f t="shared" si="187"/>
        <v>0</v>
      </c>
      <c r="DM14" s="198">
        <f t="shared" si="187"/>
        <v>0</v>
      </c>
      <c r="DN14" s="198">
        <f t="shared" si="187"/>
        <v>0</v>
      </c>
      <c r="DO14" s="198">
        <f t="shared" si="187"/>
        <v>0</v>
      </c>
      <c r="DP14" s="198">
        <f t="shared" si="187"/>
        <v>0</v>
      </c>
      <c r="DQ14" s="198">
        <f t="shared" si="187"/>
        <v>0</v>
      </c>
      <c r="DR14" s="198">
        <f t="shared" si="187"/>
        <v>0</v>
      </c>
      <c r="DS14" s="198">
        <f t="shared" si="187"/>
        <v>0</v>
      </c>
      <c r="DT14" s="198">
        <f t="shared" si="187"/>
        <v>0</v>
      </c>
      <c r="DU14" s="198">
        <f t="shared" si="187"/>
        <v>0</v>
      </c>
      <c r="DV14" s="198">
        <f t="shared" si="187"/>
        <v>0</v>
      </c>
      <c r="DW14" s="198">
        <f t="shared" si="187"/>
        <v>0</v>
      </c>
      <c r="DX14" s="198">
        <f t="shared" si="187"/>
        <v>0</v>
      </c>
      <c r="DY14" s="198">
        <f t="shared" si="187"/>
        <v>0</v>
      </c>
      <c r="DZ14" s="198">
        <f t="shared" si="187"/>
        <v>0</v>
      </c>
      <c r="EA14" s="198">
        <f t="shared" si="187"/>
        <v>0</v>
      </c>
      <c r="EB14" s="198">
        <f t="shared" si="187"/>
        <v>0</v>
      </c>
      <c r="EC14" s="198">
        <f t="shared" si="187"/>
        <v>0</v>
      </c>
      <c r="ED14" s="198">
        <f t="shared" si="187"/>
        <v>0</v>
      </c>
      <c r="EE14" s="198">
        <f t="shared" si="187"/>
        <v>0</v>
      </c>
      <c r="EF14" s="198">
        <f t="shared" si="187"/>
        <v>0</v>
      </c>
      <c r="EG14" s="198">
        <f t="shared" si="187"/>
        <v>0</v>
      </c>
      <c r="EH14" s="198">
        <f t="shared" si="187"/>
        <v>0</v>
      </c>
      <c r="EI14" s="198">
        <f t="shared" si="187"/>
        <v>0</v>
      </c>
      <c r="EJ14" s="198">
        <f t="shared" ref="EJ14:GJ14" si="188" xml:space="preserve"> IF(EJ13 = 1, 1, 0)</f>
        <v>0</v>
      </c>
      <c r="EK14" s="198">
        <f t="shared" si="188"/>
        <v>0</v>
      </c>
      <c r="EL14" s="198">
        <f t="shared" si="188"/>
        <v>0</v>
      </c>
      <c r="EM14" s="198">
        <f t="shared" si="188"/>
        <v>0</v>
      </c>
      <c r="EN14" s="198">
        <f t="shared" si="188"/>
        <v>0</v>
      </c>
      <c r="EO14" s="198">
        <f t="shared" si="188"/>
        <v>0</v>
      </c>
      <c r="EP14" s="198">
        <f t="shared" si="188"/>
        <v>0</v>
      </c>
      <c r="EQ14" s="198">
        <f t="shared" si="188"/>
        <v>0</v>
      </c>
      <c r="ER14" s="198">
        <f t="shared" si="188"/>
        <v>0</v>
      </c>
      <c r="ES14" s="198">
        <f t="shared" si="188"/>
        <v>0</v>
      </c>
      <c r="ET14" s="198">
        <f t="shared" si="188"/>
        <v>0</v>
      </c>
      <c r="EU14" s="198">
        <f t="shared" si="188"/>
        <v>0</v>
      </c>
      <c r="EV14" s="198">
        <f t="shared" si="188"/>
        <v>0</v>
      </c>
      <c r="EW14" s="198">
        <f t="shared" si="188"/>
        <v>0</v>
      </c>
      <c r="EX14" s="198">
        <f t="shared" si="188"/>
        <v>0</v>
      </c>
      <c r="EY14" s="198">
        <f t="shared" si="188"/>
        <v>0</v>
      </c>
      <c r="EZ14" s="198">
        <f t="shared" si="188"/>
        <v>0</v>
      </c>
      <c r="FA14" s="198">
        <f t="shared" si="188"/>
        <v>0</v>
      </c>
      <c r="FB14" s="198">
        <f t="shared" si="188"/>
        <v>0</v>
      </c>
      <c r="FC14" s="198">
        <f t="shared" si="188"/>
        <v>0</v>
      </c>
      <c r="FD14" s="198">
        <f t="shared" si="188"/>
        <v>0</v>
      </c>
      <c r="FE14" s="198">
        <f t="shared" si="188"/>
        <v>0</v>
      </c>
      <c r="FF14" s="198">
        <f t="shared" si="188"/>
        <v>0</v>
      </c>
      <c r="FG14" s="198">
        <f t="shared" si="188"/>
        <v>0</v>
      </c>
      <c r="FH14" s="198">
        <f t="shared" si="188"/>
        <v>0</v>
      </c>
      <c r="FI14" s="198">
        <f t="shared" si="188"/>
        <v>0</v>
      </c>
      <c r="FJ14" s="198">
        <f t="shared" si="188"/>
        <v>0</v>
      </c>
      <c r="FK14" s="198">
        <f t="shared" si="188"/>
        <v>0</v>
      </c>
      <c r="FL14" s="198">
        <f t="shared" si="188"/>
        <v>0</v>
      </c>
      <c r="FM14" s="198">
        <f t="shared" si="188"/>
        <v>0</v>
      </c>
      <c r="FN14" s="198">
        <f t="shared" si="188"/>
        <v>0</v>
      </c>
      <c r="FO14" s="198">
        <f t="shared" si="188"/>
        <v>0</v>
      </c>
      <c r="FP14" s="198">
        <f t="shared" si="188"/>
        <v>0</v>
      </c>
      <c r="FQ14" s="198">
        <f t="shared" si="188"/>
        <v>0</v>
      </c>
      <c r="FR14" s="198">
        <f t="shared" si="188"/>
        <v>0</v>
      </c>
      <c r="FS14" s="198">
        <f t="shared" si="188"/>
        <v>0</v>
      </c>
      <c r="FT14" s="198">
        <f t="shared" si="188"/>
        <v>0</v>
      </c>
      <c r="FU14" s="198">
        <f t="shared" si="188"/>
        <v>0</v>
      </c>
      <c r="FV14" s="198">
        <f t="shared" si="188"/>
        <v>0</v>
      </c>
      <c r="FW14" s="198">
        <f t="shared" si="188"/>
        <v>0</v>
      </c>
      <c r="FX14" s="198">
        <f t="shared" si="188"/>
        <v>0</v>
      </c>
      <c r="FY14" s="198">
        <f t="shared" si="188"/>
        <v>0</v>
      </c>
      <c r="FZ14" s="198">
        <f t="shared" si="188"/>
        <v>0</v>
      </c>
      <c r="GA14" s="198">
        <f t="shared" si="188"/>
        <v>0</v>
      </c>
      <c r="GB14" s="198">
        <f t="shared" si="188"/>
        <v>0</v>
      </c>
      <c r="GC14" s="198">
        <f t="shared" si="188"/>
        <v>0</v>
      </c>
      <c r="GD14" s="198">
        <f t="shared" si="188"/>
        <v>0</v>
      </c>
      <c r="GE14" s="198">
        <f t="shared" si="188"/>
        <v>0</v>
      </c>
      <c r="GF14" s="198">
        <f t="shared" si="188"/>
        <v>0</v>
      </c>
      <c r="GG14" s="198">
        <f t="shared" si="188"/>
        <v>0</v>
      </c>
      <c r="GH14" s="198">
        <f t="shared" si="188"/>
        <v>0</v>
      </c>
      <c r="GI14" s="198">
        <f t="shared" si="188"/>
        <v>0</v>
      </c>
      <c r="GJ14" s="198">
        <f t="shared" si="188"/>
        <v>0</v>
      </c>
    </row>
    <row r="15" spans="1:192" outlineLevel="1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</row>
    <row r="16" spans="1:192" outlineLevel="1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</row>
    <row r="17" spans="1:192" outlineLevel="1" x14ac:dyDescent="0.25">
      <c r="A17" s="56"/>
      <c r="B17" s="56"/>
      <c r="C17" s="59"/>
      <c r="D17" s="60"/>
      <c r="E17" s="313" t="str">
        <f xml:space="preserve"> InpC!E$13</f>
        <v>First date of time rulers</v>
      </c>
      <c r="F17" s="313">
        <f xml:space="preserve"> InpC!F$13</f>
        <v>44105</v>
      </c>
      <c r="G17" s="313" t="str">
        <f xml:space="preserve"> InpC!G$13</f>
        <v>date</v>
      </c>
      <c r="H17" s="46"/>
      <c r="I17" s="2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46"/>
      <c r="FM17" s="46"/>
      <c r="FN17" s="46"/>
      <c r="FO17" s="46"/>
      <c r="FP17" s="46"/>
      <c r="FQ17" s="46"/>
      <c r="FR17" s="46"/>
      <c r="FS17" s="46"/>
      <c r="FT17" s="46"/>
      <c r="FU17" s="46"/>
      <c r="FV17" s="46"/>
      <c r="FW17" s="46"/>
      <c r="FX17" s="46"/>
      <c r="FY17" s="46"/>
      <c r="FZ17" s="46"/>
      <c r="GA17" s="46"/>
      <c r="GB17" s="46"/>
      <c r="GC17" s="46"/>
      <c r="GD17" s="46"/>
      <c r="GE17" s="46"/>
      <c r="GF17" s="46"/>
      <c r="GG17" s="46"/>
      <c r="GH17" s="46"/>
      <c r="GI17" s="46"/>
      <c r="GJ17" s="46"/>
    </row>
    <row r="18" spans="1:192" outlineLevel="1" x14ac:dyDescent="0.25">
      <c r="E18" s="200" t="str">
        <f xml:space="preserve"> InpC!E$16</f>
        <v>Length of operating period</v>
      </c>
      <c r="F18" s="200">
        <f xml:space="preserve"> InpC!F$16</f>
        <v>3</v>
      </c>
      <c r="G18" s="200" t="str">
        <f xml:space="preserve"> InpC!G$16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</row>
    <row r="19" spans="1:192" outlineLevel="1" x14ac:dyDescent="0.25">
      <c r="B19" s="56"/>
      <c r="E19" s="2" t="str">
        <f t="shared" ref="E19:BP19" si="189" xml:space="preserve"> E$14</f>
        <v>First model column flag</v>
      </c>
      <c r="F19" s="2">
        <f t="shared" si="189"/>
        <v>0</v>
      </c>
      <c r="G19" s="2" t="str">
        <f t="shared" si="189"/>
        <v>flag</v>
      </c>
      <c r="H19" s="2">
        <f t="shared" si="189"/>
        <v>1</v>
      </c>
      <c r="I19" s="16">
        <f t="shared" si="189"/>
        <v>0</v>
      </c>
      <c r="J19" s="2">
        <f t="shared" si="189"/>
        <v>1</v>
      </c>
      <c r="K19" s="2">
        <f t="shared" si="189"/>
        <v>0</v>
      </c>
      <c r="L19" s="2">
        <f t="shared" si="189"/>
        <v>0</v>
      </c>
      <c r="M19" s="2">
        <f t="shared" si="189"/>
        <v>0</v>
      </c>
      <c r="N19" s="2">
        <f t="shared" si="189"/>
        <v>0</v>
      </c>
      <c r="O19" s="2">
        <f t="shared" si="189"/>
        <v>0</v>
      </c>
      <c r="P19" s="2">
        <f t="shared" si="189"/>
        <v>0</v>
      </c>
      <c r="Q19" s="2">
        <f t="shared" si="189"/>
        <v>0</v>
      </c>
      <c r="R19" s="2">
        <f t="shared" si="189"/>
        <v>0</v>
      </c>
      <c r="S19" s="2">
        <f t="shared" si="189"/>
        <v>0</v>
      </c>
      <c r="T19" s="2">
        <f t="shared" si="189"/>
        <v>0</v>
      </c>
      <c r="U19" s="2">
        <f t="shared" si="189"/>
        <v>0</v>
      </c>
      <c r="V19" s="2">
        <f t="shared" si="189"/>
        <v>0</v>
      </c>
      <c r="W19" s="2">
        <f t="shared" si="189"/>
        <v>0</v>
      </c>
      <c r="X19" s="2">
        <f t="shared" si="189"/>
        <v>0</v>
      </c>
      <c r="Y19" s="2">
        <f t="shared" si="189"/>
        <v>0</v>
      </c>
      <c r="Z19" s="2">
        <f t="shared" si="189"/>
        <v>0</v>
      </c>
      <c r="AA19" s="2">
        <f t="shared" si="189"/>
        <v>0</v>
      </c>
      <c r="AB19" s="2">
        <f t="shared" si="189"/>
        <v>0</v>
      </c>
      <c r="AC19" s="2">
        <f t="shared" si="189"/>
        <v>0</v>
      </c>
      <c r="AD19" s="2">
        <f t="shared" si="189"/>
        <v>0</v>
      </c>
      <c r="AE19" s="2">
        <f t="shared" si="189"/>
        <v>0</v>
      </c>
      <c r="AF19" s="2">
        <f t="shared" si="189"/>
        <v>0</v>
      </c>
      <c r="AG19" s="2">
        <f t="shared" si="189"/>
        <v>0</v>
      </c>
      <c r="AH19" s="2">
        <f t="shared" si="189"/>
        <v>0</v>
      </c>
      <c r="AI19" s="2">
        <f t="shared" si="189"/>
        <v>0</v>
      </c>
      <c r="AJ19" s="2">
        <f t="shared" si="189"/>
        <v>0</v>
      </c>
      <c r="AK19" s="2">
        <f t="shared" si="189"/>
        <v>0</v>
      </c>
      <c r="AL19" s="2">
        <f t="shared" si="189"/>
        <v>0</v>
      </c>
      <c r="AM19" s="2">
        <f t="shared" si="189"/>
        <v>0</v>
      </c>
      <c r="AN19" s="2">
        <f t="shared" si="189"/>
        <v>0</v>
      </c>
      <c r="AO19" s="2">
        <f t="shared" si="189"/>
        <v>0</v>
      </c>
      <c r="AP19" s="2">
        <f t="shared" si="189"/>
        <v>0</v>
      </c>
      <c r="AQ19" s="2">
        <f t="shared" si="189"/>
        <v>0</v>
      </c>
      <c r="AR19" s="2">
        <f t="shared" si="189"/>
        <v>0</v>
      </c>
      <c r="AS19" s="2">
        <f t="shared" si="189"/>
        <v>0</v>
      </c>
      <c r="AT19" s="2">
        <f t="shared" si="189"/>
        <v>0</v>
      </c>
      <c r="AU19" s="2">
        <f t="shared" si="189"/>
        <v>0</v>
      </c>
      <c r="AV19" s="2">
        <f t="shared" si="189"/>
        <v>0</v>
      </c>
      <c r="AW19" s="2">
        <f t="shared" si="189"/>
        <v>0</v>
      </c>
      <c r="AX19" s="2">
        <f t="shared" si="189"/>
        <v>0</v>
      </c>
      <c r="AY19" s="2">
        <f t="shared" si="189"/>
        <v>0</v>
      </c>
      <c r="AZ19" s="2">
        <f t="shared" si="189"/>
        <v>0</v>
      </c>
      <c r="BA19" s="2">
        <f t="shared" si="189"/>
        <v>0</v>
      </c>
      <c r="BB19" s="2">
        <f t="shared" si="189"/>
        <v>0</v>
      </c>
      <c r="BC19" s="2">
        <f t="shared" si="189"/>
        <v>0</v>
      </c>
      <c r="BD19" s="2">
        <f t="shared" si="189"/>
        <v>0</v>
      </c>
      <c r="BE19" s="2">
        <f t="shared" si="189"/>
        <v>0</v>
      </c>
      <c r="BF19" s="2">
        <f t="shared" si="189"/>
        <v>0</v>
      </c>
      <c r="BG19" s="2">
        <f t="shared" si="189"/>
        <v>0</v>
      </c>
      <c r="BH19" s="2">
        <f t="shared" si="189"/>
        <v>0</v>
      </c>
      <c r="BI19" s="2">
        <f t="shared" si="189"/>
        <v>0</v>
      </c>
      <c r="BJ19" s="2">
        <f t="shared" si="189"/>
        <v>0</v>
      </c>
      <c r="BK19" s="2">
        <f t="shared" si="189"/>
        <v>0</v>
      </c>
      <c r="BL19" s="2">
        <f t="shared" si="189"/>
        <v>0</v>
      </c>
      <c r="BM19" s="2">
        <f t="shared" si="189"/>
        <v>0</v>
      </c>
      <c r="BN19" s="2">
        <f t="shared" si="189"/>
        <v>0</v>
      </c>
      <c r="BO19" s="2">
        <f t="shared" si="189"/>
        <v>0</v>
      </c>
      <c r="BP19" s="2">
        <f t="shared" si="189"/>
        <v>0</v>
      </c>
      <c r="BQ19" s="2">
        <f t="shared" ref="BQ19:EB19" si="190" xml:space="preserve"> BQ$14</f>
        <v>0</v>
      </c>
      <c r="BR19" s="2">
        <f t="shared" si="190"/>
        <v>0</v>
      </c>
      <c r="BS19" s="2">
        <f t="shared" si="190"/>
        <v>0</v>
      </c>
      <c r="BT19" s="2">
        <f t="shared" si="190"/>
        <v>0</v>
      </c>
      <c r="BU19" s="2">
        <f t="shared" si="190"/>
        <v>0</v>
      </c>
      <c r="BV19" s="2">
        <f t="shared" si="190"/>
        <v>0</v>
      </c>
      <c r="BW19" s="2">
        <f t="shared" si="190"/>
        <v>0</v>
      </c>
      <c r="BX19" s="2">
        <f t="shared" si="190"/>
        <v>0</v>
      </c>
      <c r="BY19" s="2">
        <f t="shared" si="190"/>
        <v>0</v>
      </c>
      <c r="BZ19" s="2">
        <f t="shared" si="190"/>
        <v>0</v>
      </c>
      <c r="CA19" s="2">
        <f t="shared" si="190"/>
        <v>0</v>
      </c>
      <c r="CB19" s="2">
        <f t="shared" si="190"/>
        <v>0</v>
      </c>
      <c r="CC19" s="2">
        <f t="shared" si="190"/>
        <v>0</v>
      </c>
      <c r="CD19" s="2">
        <f t="shared" si="190"/>
        <v>0</v>
      </c>
      <c r="CE19" s="2">
        <f t="shared" si="190"/>
        <v>0</v>
      </c>
      <c r="CF19" s="2">
        <f t="shared" si="190"/>
        <v>0</v>
      </c>
      <c r="CG19" s="2">
        <f t="shared" si="190"/>
        <v>0</v>
      </c>
      <c r="CH19" s="2">
        <f t="shared" si="190"/>
        <v>0</v>
      </c>
      <c r="CI19" s="2">
        <f t="shared" si="190"/>
        <v>0</v>
      </c>
      <c r="CJ19" s="2">
        <f t="shared" si="190"/>
        <v>0</v>
      </c>
      <c r="CK19" s="2">
        <f t="shared" si="190"/>
        <v>0</v>
      </c>
      <c r="CL19" s="2">
        <f t="shared" si="190"/>
        <v>0</v>
      </c>
      <c r="CM19" s="2">
        <f t="shared" si="190"/>
        <v>0</v>
      </c>
      <c r="CN19" s="2">
        <f t="shared" si="190"/>
        <v>0</v>
      </c>
      <c r="CO19" s="2">
        <f t="shared" si="190"/>
        <v>0</v>
      </c>
      <c r="CP19" s="2">
        <f t="shared" si="190"/>
        <v>0</v>
      </c>
      <c r="CQ19" s="2">
        <f t="shared" si="190"/>
        <v>0</v>
      </c>
      <c r="CR19" s="2">
        <f t="shared" si="190"/>
        <v>0</v>
      </c>
      <c r="CS19" s="2">
        <f t="shared" si="190"/>
        <v>0</v>
      </c>
      <c r="CT19" s="2">
        <f t="shared" si="190"/>
        <v>0</v>
      </c>
      <c r="CU19" s="2">
        <f t="shared" si="190"/>
        <v>0</v>
      </c>
      <c r="CV19" s="2">
        <f t="shared" si="190"/>
        <v>0</v>
      </c>
      <c r="CW19" s="2">
        <f t="shared" si="190"/>
        <v>0</v>
      </c>
      <c r="CX19" s="2">
        <f t="shared" si="190"/>
        <v>0</v>
      </c>
      <c r="CY19" s="2">
        <f t="shared" si="190"/>
        <v>0</v>
      </c>
      <c r="CZ19" s="2">
        <f t="shared" si="190"/>
        <v>0</v>
      </c>
      <c r="DA19" s="2">
        <f t="shared" si="190"/>
        <v>0</v>
      </c>
      <c r="DB19" s="2">
        <f t="shared" si="190"/>
        <v>0</v>
      </c>
      <c r="DC19" s="2">
        <f t="shared" si="190"/>
        <v>0</v>
      </c>
      <c r="DD19" s="2">
        <f t="shared" si="190"/>
        <v>0</v>
      </c>
      <c r="DE19" s="2">
        <f t="shared" si="190"/>
        <v>0</v>
      </c>
      <c r="DF19" s="2">
        <f t="shared" si="190"/>
        <v>0</v>
      </c>
      <c r="DG19" s="2">
        <f t="shared" si="190"/>
        <v>0</v>
      </c>
      <c r="DH19" s="2">
        <f t="shared" si="190"/>
        <v>0</v>
      </c>
      <c r="DI19" s="2">
        <f t="shared" si="190"/>
        <v>0</v>
      </c>
      <c r="DJ19" s="2">
        <f t="shared" si="190"/>
        <v>0</v>
      </c>
      <c r="DK19" s="2">
        <f t="shared" si="190"/>
        <v>0</v>
      </c>
      <c r="DL19" s="2">
        <f t="shared" si="190"/>
        <v>0</v>
      </c>
      <c r="DM19" s="2">
        <f t="shared" si="190"/>
        <v>0</v>
      </c>
      <c r="DN19" s="2">
        <f t="shared" si="190"/>
        <v>0</v>
      </c>
      <c r="DO19" s="2">
        <f t="shared" si="190"/>
        <v>0</v>
      </c>
      <c r="DP19" s="2">
        <f t="shared" si="190"/>
        <v>0</v>
      </c>
      <c r="DQ19" s="2">
        <f t="shared" si="190"/>
        <v>0</v>
      </c>
      <c r="DR19" s="2">
        <f t="shared" si="190"/>
        <v>0</v>
      </c>
      <c r="DS19" s="2">
        <f t="shared" si="190"/>
        <v>0</v>
      </c>
      <c r="DT19" s="2">
        <f t="shared" si="190"/>
        <v>0</v>
      </c>
      <c r="DU19" s="2">
        <f t="shared" si="190"/>
        <v>0</v>
      </c>
      <c r="DV19" s="2">
        <f t="shared" si="190"/>
        <v>0</v>
      </c>
      <c r="DW19" s="2">
        <f t="shared" si="190"/>
        <v>0</v>
      </c>
      <c r="DX19" s="2">
        <f t="shared" si="190"/>
        <v>0</v>
      </c>
      <c r="DY19" s="2">
        <f t="shared" si="190"/>
        <v>0</v>
      </c>
      <c r="DZ19" s="2">
        <f t="shared" si="190"/>
        <v>0</v>
      </c>
      <c r="EA19" s="2">
        <f t="shared" si="190"/>
        <v>0</v>
      </c>
      <c r="EB19" s="2">
        <f t="shared" si="190"/>
        <v>0</v>
      </c>
      <c r="EC19" s="2">
        <f t="shared" ref="EC19:GJ19" si="191" xml:space="preserve"> EC$14</f>
        <v>0</v>
      </c>
      <c r="ED19" s="2">
        <f t="shared" si="191"/>
        <v>0</v>
      </c>
      <c r="EE19" s="2">
        <f t="shared" si="191"/>
        <v>0</v>
      </c>
      <c r="EF19" s="2">
        <f t="shared" si="191"/>
        <v>0</v>
      </c>
      <c r="EG19" s="2">
        <f t="shared" si="191"/>
        <v>0</v>
      </c>
      <c r="EH19" s="2">
        <f t="shared" si="191"/>
        <v>0</v>
      </c>
      <c r="EI19" s="2">
        <f t="shared" si="191"/>
        <v>0</v>
      </c>
      <c r="EJ19" s="2">
        <f t="shared" si="191"/>
        <v>0</v>
      </c>
      <c r="EK19" s="2">
        <f t="shared" si="191"/>
        <v>0</v>
      </c>
      <c r="EL19" s="2">
        <f t="shared" si="191"/>
        <v>0</v>
      </c>
      <c r="EM19" s="2">
        <f t="shared" si="191"/>
        <v>0</v>
      </c>
      <c r="EN19" s="2">
        <f t="shared" si="191"/>
        <v>0</v>
      </c>
      <c r="EO19" s="2">
        <f t="shared" si="191"/>
        <v>0</v>
      </c>
      <c r="EP19" s="2">
        <f t="shared" si="191"/>
        <v>0</v>
      </c>
      <c r="EQ19" s="2">
        <f t="shared" si="191"/>
        <v>0</v>
      </c>
      <c r="ER19" s="2">
        <f t="shared" si="191"/>
        <v>0</v>
      </c>
      <c r="ES19" s="2">
        <f t="shared" si="191"/>
        <v>0</v>
      </c>
      <c r="ET19" s="2">
        <f t="shared" si="191"/>
        <v>0</v>
      </c>
      <c r="EU19" s="2">
        <f t="shared" si="191"/>
        <v>0</v>
      </c>
      <c r="EV19" s="2">
        <f t="shared" si="191"/>
        <v>0</v>
      </c>
      <c r="EW19" s="2">
        <f t="shared" si="191"/>
        <v>0</v>
      </c>
      <c r="EX19" s="2">
        <f t="shared" si="191"/>
        <v>0</v>
      </c>
      <c r="EY19" s="2">
        <f t="shared" si="191"/>
        <v>0</v>
      </c>
      <c r="EZ19" s="2">
        <f t="shared" si="191"/>
        <v>0</v>
      </c>
      <c r="FA19" s="2">
        <f t="shared" si="191"/>
        <v>0</v>
      </c>
      <c r="FB19" s="2">
        <f t="shared" si="191"/>
        <v>0</v>
      </c>
      <c r="FC19" s="2">
        <f t="shared" si="191"/>
        <v>0</v>
      </c>
      <c r="FD19" s="2">
        <f t="shared" si="191"/>
        <v>0</v>
      </c>
      <c r="FE19" s="2">
        <f t="shared" si="191"/>
        <v>0</v>
      </c>
      <c r="FF19" s="2">
        <f t="shared" si="191"/>
        <v>0</v>
      </c>
      <c r="FG19" s="2">
        <f t="shared" si="191"/>
        <v>0</v>
      </c>
      <c r="FH19" s="2">
        <f t="shared" si="191"/>
        <v>0</v>
      </c>
      <c r="FI19" s="2">
        <f t="shared" si="191"/>
        <v>0</v>
      </c>
      <c r="FJ19" s="2">
        <f t="shared" si="191"/>
        <v>0</v>
      </c>
      <c r="FK19" s="2">
        <f t="shared" si="191"/>
        <v>0</v>
      </c>
      <c r="FL19" s="2">
        <f t="shared" si="191"/>
        <v>0</v>
      </c>
      <c r="FM19" s="2">
        <f t="shared" si="191"/>
        <v>0</v>
      </c>
      <c r="FN19" s="2">
        <f t="shared" si="191"/>
        <v>0</v>
      </c>
      <c r="FO19" s="2">
        <f t="shared" si="191"/>
        <v>0</v>
      </c>
      <c r="FP19" s="2">
        <f t="shared" si="191"/>
        <v>0</v>
      </c>
      <c r="FQ19" s="2">
        <f t="shared" si="191"/>
        <v>0</v>
      </c>
      <c r="FR19" s="2">
        <f t="shared" si="191"/>
        <v>0</v>
      </c>
      <c r="FS19" s="2">
        <f t="shared" si="191"/>
        <v>0</v>
      </c>
      <c r="FT19" s="2">
        <f t="shared" si="191"/>
        <v>0</v>
      </c>
      <c r="FU19" s="2">
        <f t="shared" si="191"/>
        <v>0</v>
      </c>
      <c r="FV19" s="2">
        <f t="shared" si="191"/>
        <v>0</v>
      </c>
      <c r="FW19" s="2">
        <f t="shared" si="191"/>
        <v>0</v>
      </c>
      <c r="FX19" s="2">
        <f t="shared" si="191"/>
        <v>0</v>
      </c>
      <c r="FY19" s="2">
        <f t="shared" si="191"/>
        <v>0</v>
      </c>
      <c r="FZ19" s="2">
        <f t="shared" si="191"/>
        <v>0</v>
      </c>
      <c r="GA19" s="2">
        <f t="shared" si="191"/>
        <v>0</v>
      </c>
      <c r="GB19" s="2">
        <f t="shared" si="191"/>
        <v>0</v>
      </c>
      <c r="GC19" s="2">
        <f t="shared" si="191"/>
        <v>0</v>
      </c>
      <c r="GD19" s="2">
        <f t="shared" si="191"/>
        <v>0</v>
      </c>
      <c r="GE19" s="2">
        <f t="shared" si="191"/>
        <v>0</v>
      </c>
      <c r="GF19" s="2">
        <f t="shared" si="191"/>
        <v>0</v>
      </c>
      <c r="GG19" s="2">
        <f t="shared" si="191"/>
        <v>0</v>
      </c>
      <c r="GH19" s="2">
        <f t="shared" si="191"/>
        <v>0</v>
      </c>
      <c r="GI19" s="2">
        <f t="shared" si="191"/>
        <v>0</v>
      </c>
      <c r="GJ19" s="2">
        <f t="shared" si="191"/>
        <v>0</v>
      </c>
    </row>
    <row r="20" spans="1:192" outlineLevel="1" x14ac:dyDescent="0.25">
      <c r="A20" s="51"/>
      <c r="B20" s="56"/>
      <c r="C20" s="52"/>
      <c r="D20" s="53"/>
      <c r="E20" s="27" t="s">
        <v>16</v>
      </c>
      <c r="F20" s="27"/>
      <c r="G20" s="27" t="s">
        <v>6</v>
      </c>
      <c r="H20" s="27"/>
      <c r="I20" s="141"/>
      <c r="J20" s="27">
        <f t="shared" ref="J20:K20" si="192" xml:space="preserve"> IF(J19 = 1, $F17, DATE(YEAR(I20), MONTH(I20) + $F18, DAY(1)))</f>
        <v>44105</v>
      </c>
      <c r="K20" s="27">
        <f t="shared" si="192"/>
        <v>44197</v>
      </c>
      <c r="L20" s="27">
        <f t="shared" ref="L20" si="193" xml:space="preserve"> IF(L19 = 1, $F17, DATE(YEAR(K20), MONTH(K20) + $F18, DAY(1)))</f>
        <v>44287</v>
      </c>
      <c r="M20" s="27">
        <f t="shared" ref="M20" si="194" xml:space="preserve"> IF(M19 = 1, $F17, DATE(YEAR(L20), MONTH(L20) + $F18, DAY(1)))</f>
        <v>44378</v>
      </c>
      <c r="N20" s="27">
        <f t="shared" ref="N20" si="195" xml:space="preserve"> IF(N19 = 1, $F17, DATE(YEAR(M20), MONTH(M20) + $F18, DAY(1)))</f>
        <v>44470</v>
      </c>
      <c r="O20" s="27">
        <f t="shared" ref="O20" si="196" xml:space="preserve"> IF(O19 = 1, $F17, DATE(YEAR(N20), MONTH(N20) + $F18, DAY(1)))</f>
        <v>44562</v>
      </c>
      <c r="P20" s="27">
        <f t="shared" ref="P20" si="197" xml:space="preserve"> IF(P19 = 1, $F17, DATE(YEAR(O20), MONTH(O20) + $F18, DAY(1)))</f>
        <v>44652</v>
      </c>
      <c r="Q20" s="27">
        <f t="shared" ref="Q20" si="198" xml:space="preserve"> IF(Q19 = 1, $F17, DATE(YEAR(P20), MONTH(P20) + $F18, DAY(1)))</f>
        <v>44743</v>
      </c>
      <c r="R20" s="27">
        <f t="shared" ref="R20" si="199" xml:space="preserve"> IF(R19 = 1, $F17, DATE(YEAR(Q20), MONTH(Q20) + $F18, DAY(1)))</f>
        <v>44835</v>
      </c>
      <c r="S20" s="27">
        <f t="shared" ref="S20" si="200" xml:space="preserve"> IF(S19 = 1, $F17, DATE(YEAR(R20), MONTH(R20) + $F18, DAY(1)))</f>
        <v>44927</v>
      </c>
      <c r="T20" s="27">
        <f t="shared" ref="T20" si="201" xml:space="preserve"> IF(T19 = 1, $F17, DATE(YEAR(S20), MONTH(S20) + $F18, DAY(1)))</f>
        <v>45017</v>
      </c>
      <c r="U20" s="27">
        <f t="shared" ref="U20" si="202" xml:space="preserve"> IF(U19 = 1, $F17, DATE(YEAR(T20), MONTH(T20) + $F18, DAY(1)))</f>
        <v>45108</v>
      </c>
      <c r="V20" s="27">
        <f t="shared" ref="V20" si="203" xml:space="preserve"> IF(V19 = 1, $F17, DATE(YEAR(U20), MONTH(U20) + $F18, DAY(1)))</f>
        <v>45200</v>
      </c>
      <c r="W20" s="27">
        <f t="shared" ref="W20" si="204" xml:space="preserve"> IF(W19 = 1, $F17, DATE(YEAR(V20), MONTH(V20) + $F18, DAY(1)))</f>
        <v>45292</v>
      </c>
      <c r="X20" s="27">
        <f t="shared" ref="X20" si="205" xml:space="preserve"> IF(X19 = 1, $F17, DATE(YEAR(W20), MONTH(W20) + $F18, DAY(1)))</f>
        <v>45383</v>
      </c>
      <c r="Y20" s="27">
        <f t="shared" ref="Y20" si="206" xml:space="preserve"> IF(Y19 = 1, $F17, DATE(YEAR(X20), MONTH(X20) + $F18, DAY(1)))</f>
        <v>45474</v>
      </c>
      <c r="Z20" s="27">
        <f t="shared" ref="Z20" si="207" xml:space="preserve"> IF(Z19 = 1, $F17, DATE(YEAR(Y20), MONTH(Y20) + $F18, DAY(1)))</f>
        <v>45566</v>
      </c>
      <c r="AA20" s="27">
        <f t="shared" ref="AA20" si="208" xml:space="preserve"> IF(AA19 = 1, $F17, DATE(YEAR(Z20), MONTH(Z20) + $F18, DAY(1)))</f>
        <v>45658</v>
      </c>
      <c r="AB20" s="27">
        <f t="shared" ref="AB20" si="209" xml:space="preserve"> IF(AB19 = 1, $F17, DATE(YEAR(AA20), MONTH(AA20) + $F18, DAY(1)))</f>
        <v>45748</v>
      </c>
      <c r="AC20" s="27">
        <f t="shared" ref="AC20" si="210" xml:space="preserve"> IF(AC19 = 1, $F17, DATE(YEAR(AB20), MONTH(AB20) + $F18, DAY(1)))</f>
        <v>45839</v>
      </c>
      <c r="AD20" s="27">
        <f t="shared" ref="AD20" si="211" xml:space="preserve"> IF(AD19 = 1, $F17, DATE(YEAR(AC20), MONTH(AC20) + $F18, DAY(1)))</f>
        <v>45931</v>
      </c>
      <c r="AE20" s="27">
        <f t="shared" ref="AE20" si="212" xml:space="preserve"> IF(AE19 = 1, $F17, DATE(YEAR(AD20), MONTH(AD20) + $F18, DAY(1)))</f>
        <v>46023</v>
      </c>
      <c r="AF20" s="27">
        <f t="shared" ref="AF20" si="213" xml:space="preserve"> IF(AF19 = 1, $F17, DATE(YEAR(AE20), MONTH(AE20) + $F18, DAY(1)))</f>
        <v>46113</v>
      </c>
      <c r="AG20" s="27">
        <f t="shared" ref="AG20" si="214" xml:space="preserve"> IF(AG19 = 1, $F17, DATE(YEAR(AF20), MONTH(AF20) + $F18, DAY(1)))</f>
        <v>46204</v>
      </c>
      <c r="AH20" s="27">
        <f t="shared" ref="AH20" si="215" xml:space="preserve"> IF(AH19 = 1, $F17, DATE(YEAR(AG20), MONTH(AG20) + $F18, DAY(1)))</f>
        <v>46296</v>
      </c>
      <c r="AI20" s="27">
        <f t="shared" ref="AI20" si="216" xml:space="preserve"> IF(AI19 = 1, $F17, DATE(YEAR(AH20), MONTH(AH20) + $F18, DAY(1)))</f>
        <v>46388</v>
      </c>
      <c r="AJ20" s="27">
        <f t="shared" ref="AJ20" si="217" xml:space="preserve"> IF(AJ19 = 1, $F17, DATE(YEAR(AI20), MONTH(AI20) + $F18, DAY(1)))</f>
        <v>46478</v>
      </c>
      <c r="AK20" s="27">
        <f t="shared" ref="AK20" si="218" xml:space="preserve"> IF(AK19 = 1, $F17, DATE(YEAR(AJ20), MONTH(AJ20) + $F18, DAY(1)))</f>
        <v>46569</v>
      </c>
      <c r="AL20" s="27">
        <f t="shared" ref="AL20" si="219" xml:space="preserve"> IF(AL19 = 1, $F17, DATE(YEAR(AK20), MONTH(AK20) + $F18, DAY(1)))</f>
        <v>46661</v>
      </c>
      <c r="AM20" s="27">
        <f t="shared" ref="AM20" si="220" xml:space="preserve"> IF(AM19 = 1, $F17, DATE(YEAR(AL20), MONTH(AL20) + $F18, DAY(1)))</f>
        <v>46753</v>
      </c>
      <c r="AN20" s="27">
        <f t="shared" ref="AN20" si="221" xml:space="preserve"> IF(AN19 = 1, $F17, DATE(YEAR(AM20), MONTH(AM20) + $F18, DAY(1)))</f>
        <v>46844</v>
      </c>
      <c r="AO20" s="27">
        <f t="shared" ref="AO20" si="222" xml:space="preserve"> IF(AO19 = 1, $F17, DATE(YEAR(AN20), MONTH(AN20) + $F18, DAY(1)))</f>
        <v>46935</v>
      </c>
      <c r="AP20" s="27">
        <f t="shared" ref="AP20" si="223" xml:space="preserve"> IF(AP19 = 1, $F17, DATE(YEAR(AO20), MONTH(AO20) + $F18, DAY(1)))</f>
        <v>47027</v>
      </c>
      <c r="AQ20" s="27">
        <f t="shared" ref="AQ20" si="224" xml:space="preserve"> IF(AQ19 = 1, $F17, DATE(YEAR(AP20), MONTH(AP20) + $F18, DAY(1)))</f>
        <v>47119</v>
      </c>
      <c r="AR20" s="27">
        <f t="shared" ref="AR20" si="225" xml:space="preserve"> IF(AR19 = 1, $F17, DATE(YEAR(AQ20), MONTH(AQ20) + $F18, DAY(1)))</f>
        <v>47209</v>
      </c>
      <c r="AS20" s="27">
        <f t="shared" ref="AS20" si="226" xml:space="preserve"> IF(AS19 = 1, $F17, DATE(YEAR(AR20), MONTH(AR20) + $F18, DAY(1)))</f>
        <v>47300</v>
      </c>
      <c r="AT20" s="27">
        <f t="shared" ref="AT20" si="227" xml:space="preserve"> IF(AT19 = 1, $F17, DATE(YEAR(AS20), MONTH(AS20) + $F18, DAY(1)))</f>
        <v>47392</v>
      </c>
      <c r="AU20" s="27">
        <f t="shared" ref="AU20" si="228" xml:space="preserve"> IF(AU19 = 1, $F17, DATE(YEAR(AT20), MONTH(AT20) + $F18, DAY(1)))</f>
        <v>47484</v>
      </c>
      <c r="AV20" s="27">
        <f t="shared" ref="AV20" si="229" xml:space="preserve"> IF(AV19 = 1, $F17, DATE(YEAR(AU20), MONTH(AU20) + $F18, DAY(1)))</f>
        <v>47574</v>
      </c>
      <c r="AW20" s="27">
        <f t="shared" ref="AW20" si="230" xml:space="preserve"> IF(AW19 = 1, $F17, DATE(YEAR(AV20), MONTH(AV20) + $F18, DAY(1)))</f>
        <v>47665</v>
      </c>
      <c r="AX20" s="27">
        <f t="shared" ref="AX20" si="231" xml:space="preserve"> IF(AX19 = 1, $F17, DATE(YEAR(AW20), MONTH(AW20) + $F18, DAY(1)))</f>
        <v>47757</v>
      </c>
      <c r="AY20" s="27">
        <f t="shared" ref="AY20" si="232" xml:space="preserve"> IF(AY19 = 1, $F17, DATE(YEAR(AX20), MONTH(AX20) + $F18, DAY(1)))</f>
        <v>47849</v>
      </c>
      <c r="AZ20" s="27">
        <f t="shared" ref="AZ20" si="233" xml:space="preserve"> IF(AZ19 = 1, $F17, DATE(YEAR(AY20), MONTH(AY20) + $F18, DAY(1)))</f>
        <v>47939</v>
      </c>
      <c r="BA20" s="27">
        <f t="shared" ref="BA20" si="234" xml:space="preserve"> IF(BA19 = 1, $F17, DATE(YEAR(AZ20), MONTH(AZ20) + $F18, DAY(1)))</f>
        <v>48030</v>
      </c>
      <c r="BB20" s="27">
        <f t="shared" ref="BB20" si="235" xml:space="preserve"> IF(BB19 = 1, $F17, DATE(YEAR(BA20), MONTH(BA20) + $F18, DAY(1)))</f>
        <v>48122</v>
      </c>
      <c r="BC20" s="27">
        <f t="shared" ref="BC20" si="236" xml:space="preserve"> IF(BC19 = 1, $F17, DATE(YEAR(BB20), MONTH(BB20) + $F18, DAY(1)))</f>
        <v>48214</v>
      </c>
      <c r="BD20" s="27">
        <f t="shared" ref="BD20" si="237" xml:space="preserve"> IF(BD19 = 1, $F17, DATE(YEAR(BC20), MONTH(BC20) + $F18, DAY(1)))</f>
        <v>48305</v>
      </c>
      <c r="BE20" s="27">
        <f t="shared" ref="BE20" si="238" xml:space="preserve"> IF(BE19 = 1, $F17, DATE(YEAR(BD20), MONTH(BD20) + $F18, DAY(1)))</f>
        <v>48396</v>
      </c>
      <c r="BF20" s="27">
        <f t="shared" ref="BF20" si="239" xml:space="preserve"> IF(BF19 = 1, $F17, DATE(YEAR(BE20), MONTH(BE20) + $F18, DAY(1)))</f>
        <v>48488</v>
      </c>
      <c r="BG20" s="27">
        <f t="shared" ref="BG20" si="240" xml:space="preserve"> IF(BG19 = 1, $F17, DATE(YEAR(BF20), MONTH(BF20) + $F18, DAY(1)))</f>
        <v>48580</v>
      </c>
      <c r="BH20" s="27">
        <f t="shared" ref="BH20" si="241" xml:space="preserve"> IF(BH19 = 1, $F17, DATE(YEAR(BG20), MONTH(BG20) + $F18, DAY(1)))</f>
        <v>48670</v>
      </c>
      <c r="BI20" s="27">
        <f t="shared" ref="BI20" si="242" xml:space="preserve"> IF(BI19 = 1, $F17, DATE(YEAR(BH20), MONTH(BH20) + $F18, DAY(1)))</f>
        <v>48761</v>
      </c>
      <c r="BJ20" s="27">
        <f t="shared" ref="BJ20" si="243" xml:space="preserve"> IF(BJ19 = 1, $F17, DATE(YEAR(BI20), MONTH(BI20) + $F18, DAY(1)))</f>
        <v>48853</v>
      </c>
      <c r="BK20" s="27">
        <f t="shared" ref="BK20" si="244" xml:space="preserve"> IF(BK19 = 1, $F17, DATE(YEAR(BJ20), MONTH(BJ20) + $F18, DAY(1)))</f>
        <v>48945</v>
      </c>
      <c r="BL20" s="27">
        <f t="shared" ref="BL20" si="245" xml:space="preserve"> IF(BL19 = 1, $F17, DATE(YEAR(BK20), MONTH(BK20) + $F18, DAY(1)))</f>
        <v>49035</v>
      </c>
      <c r="BM20" s="27">
        <f t="shared" ref="BM20" si="246" xml:space="preserve"> IF(BM19 = 1, $F17, DATE(YEAR(BL20), MONTH(BL20) + $F18, DAY(1)))</f>
        <v>49126</v>
      </c>
      <c r="BN20" s="27">
        <f t="shared" ref="BN20" si="247" xml:space="preserve"> IF(BN19 = 1, $F17, DATE(YEAR(BM20), MONTH(BM20) + $F18, DAY(1)))</f>
        <v>49218</v>
      </c>
      <c r="BO20" s="27">
        <f t="shared" ref="BO20" si="248" xml:space="preserve"> IF(BO19 = 1, $F17, DATE(YEAR(BN20), MONTH(BN20) + $F18, DAY(1)))</f>
        <v>49310</v>
      </c>
      <c r="BP20" s="27">
        <f t="shared" ref="BP20" si="249" xml:space="preserve"> IF(BP19 = 1, $F17, DATE(YEAR(BO20), MONTH(BO20) + $F18, DAY(1)))</f>
        <v>49400</v>
      </c>
      <c r="BQ20" s="27">
        <f t="shared" ref="BQ20" si="250" xml:space="preserve"> IF(BQ19 = 1, $F17, DATE(YEAR(BP20), MONTH(BP20) + $F18, DAY(1)))</f>
        <v>49491</v>
      </c>
      <c r="BR20" s="27">
        <f t="shared" ref="BR20" si="251" xml:space="preserve"> IF(BR19 = 1, $F17, DATE(YEAR(BQ20), MONTH(BQ20) + $F18, DAY(1)))</f>
        <v>49583</v>
      </c>
      <c r="BS20" s="27">
        <f t="shared" ref="BS20" si="252" xml:space="preserve"> IF(BS19 = 1, $F17, DATE(YEAR(BR20), MONTH(BR20) + $F18, DAY(1)))</f>
        <v>49675</v>
      </c>
      <c r="BT20" s="27">
        <f t="shared" ref="BT20" si="253" xml:space="preserve"> IF(BT19 = 1, $F17, DATE(YEAR(BS20), MONTH(BS20) + $F18, DAY(1)))</f>
        <v>49766</v>
      </c>
      <c r="BU20" s="27">
        <f t="shared" ref="BU20" si="254" xml:space="preserve"> IF(BU19 = 1, $F17, DATE(YEAR(BT20), MONTH(BT20) + $F18, DAY(1)))</f>
        <v>49857</v>
      </c>
      <c r="BV20" s="27">
        <f t="shared" ref="BV20" si="255" xml:space="preserve"> IF(BV19 = 1, $F17, DATE(YEAR(BU20), MONTH(BU20) + $F18, DAY(1)))</f>
        <v>49949</v>
      </c>
      <c r="BW20" s="27">
        <f t="shared" ref="BW20" si="256" xml:space="preserve"> IF(BW19 = 1, $F17, DATE(YEAR(BV20), MONTH(BV20) + $F18, DAY(1)))</f>
        <v>50041</v>
      </c>
      <c r="BX20" s="27">
        <f t="shared" ref="BX20" si="257" xml:space="preserve"> IF(BX19 = 1, $F17, DATE(YEAR(BW20), MONTH(BW20) + $F18, DAY(1)))</f>
        <v>50131</v>
      </c>
      <c r="BY20" s="27">
        <f t="shared" ref="BY20" si="258" xml:space="preserve"> IF(BY19 = 1, $F17, DATE(YEAR(BX20), MONTH(BX20) + $F18, DAY(1)))</f>
        <v>50222</v>
      </c>
      <c r="BZ20" s="27">
        <f t="shared" ref="BZ20" si="259" xml:space="preserve"> IF(BZ19 = 1, $F17, DATE(YEAR(BY20), MONTH(BY20) + $F18, DAY(1)))</f>
        <v>50314</v>
      </c>
      <c r="CA20" s="27">
        <f t="shared" ref="CA20" si="260" xml:space="preserve"> IF(CA19 = 1, $F17, DATE(YEAR(BZ20), MONTH(BZ20) + $F18, DAY(1)))</f>
        <v>50406</v>
      </c>
      <c r="CB20" s="27">
        <f t="shared" ref="CB20" si="261" xml:space="preserve"> IF(CB19 = 1, $F17, DATE(YEAR(CA20), MONTH(CA20) + $F18, DAY(1)))</f>
        <v>50496</v>
      </c>
      <c r="CC20" s="27">
        <f t="shared" ref="CC20" si="262" xml:space="preserve"> IF(CC19 = 1, $F17, DATE(YEAR(CB20), MONTH(CB20) + $F18, DAY(1)))</f>
        <v>50587</v>
      </c>
      <c r="CD20" s="27">
        <f t="shared" ref="CD20" si="263" xml:space="preserve"> IF(CD19 = 1, $F17, DATE(YEAR(CC20), MONTH(CC20) + $F18, DAY(1)))</f>
        <v>50679</v>
      </c>
      <c r="CE20" s="27">
        <f t="shared" ref="CE20" si="264" xml:space="preserve"> IF(CE19 = 1, $F17, DATE(YEAR(CD20), MONTH(CD20) + $F18, DAY(1)))</f>
        <v>50771</v>
      </c>
      <c r="CF20" s="27">
        <f t="shared" ref="CF20" si="265" xml:space="preserve"> IF(CF19 = 1, $F17, DATE(YEAR(CE20), MONTH(CE20) + $F18, DAY(1)))</f>
        <v>50861</v>
      </c>
      <c r="CG20" s="27">
        <f t="shared" ref="CG20" si="266" xml:space="preserve"> IF(CG19 = 1, $F17, DATE(YEAR(CF20), MONTH(CF20) + $F18, DAY(1)))</f>
        <v>50952</v>
      </c>
      <c r="CH20" s="27">
        <f t="shared" ref="CH20" si="267" xml:space="preserve"> IF(CH19 = 1, $F17, DATE(YEAR(CG20), MONTH(CG20) + $F18, DAY(1)))</f>
        <v>51044</v>
      </c>
      <c r="CI20" s="27">
        <f t="shared" ref="CI20" si="268" xml:space="preserve"> IF(CI19 = 1, $F17, DATE(YEAR(CH20), MONTH(CH20) + $F18, DAY(1)))</f>
        <v>51136</v>
      </c>
      <c r="CJ20" s="27">
        <f t="shared" ref="CJ20" si="269" xml:space="preserve"> IF(CJ19 = 1, $F17, DATE(YEAR(CI20), MONTH(CI20) + $F18, DAY(1)))</f>
        <v>51227</v>
      </c>
      <c r="CK20" s="27">
        <f t="shared" ref="CK20" si="270" xml:space="preserve"> IF(CK19 = 1, $F17, DATE(YEAR(CJ20), MONTH(CJ20) + $F18, DAY(1)))</f>
        <v>51318</v>
      </c>
      <c r="CL20" s="27">
        <f t="shared" ref="CL20" si="271" xml:space="preserve"> IF(CL19 = 1, $F17, DATE(YEAR(CK20), MONTH(CK20) + $F18, DAY(1)))</f>
        <v>51410</v>
      </c>
      <c r="CM20" s="27">
        <f t="shared" ref="CM20" si="272" xml:space="preserve"> IF(CM19 = 1, $F17, DATE(YEAR(CL20), MONTH(CL20) + $F18, DAY(1)))</f>
        <v>51502</v>
      </c>
      <c r="CN20" s="27">
        <f t="shared" ref="CN20" si="273" xml:space="preserve"> IF(CN19 = 1, $F17, DATE(YEAR(CM20), MONTH(CM20) + $F18, DAY(1)))</f>
        <v>51592</v>
      </c>
      <c r="CO20" s="27">
        <f t="shared" ref="CO20" si="274" xml:space="preserve"> IF(CO19 = 1, $F17, DATE(YEAR(CN20), MONTH(CN20) + $F18, DAY(1)))</f>
        <v>51683</v>
      </c>
      <c r="CP20" s="27">
        <f t="shared" ref="CP20" si="275" xml:space="preserve"> IF(CP19 = 1, $F17, DATE(YEAR(CO20), MONTH(CO20) + $F18, DAY(1)))</f>
        <v>51775</v>
      </c>
      <c r="CQ20" s="27">
        <f t="shared" ref="CQ20" si="276" xml:space="preserve"> IF(CQ19 = 1, $F17, DATE(YEAR(CP20), MONTH(CP20) + $F18, DAY(1)))</f>
        <v>51867</v>
      </c>
      <c r="CR20" s="27">
        <f t="shared" ref="CR20" si="277" xml:space="preserve"> IF(CR19 = 1, $F17, DATE(YEAR(CQ20), MONTH(CQ20) + $F18, DAY(1)))</f>
        <v>51957</v>
      </c>
      <c r="CS20" s="27">
        <f t="shared" ref="CS20" si="278" xml:space="preserve"> IF(CS19 = 1, $F17, DATE(YEAR(CR20), MONTH(CR20) + $F18, DAY(1)))</f>
        <v>52048</v>
      </c>
      <c r="CT20" s="27">
        <f t="shared" ref="CT20" si="279" xml:space="preserve"> IF(CT19 = 1, $F17, DATE(YEAR(CS20), MONTH(CS20) + $F18, DAY(1)))</f>
        <v>52140</v>
      </c>
      <c r="CU20" s="27">
        <f t="shared" ref="CU20" si="280" xml:space="preserve"> IF(CU19 = 1, $F17, DATE(YEAR(CT20), MONTH(CT20) + $F18, DAY(1)))</f>
        <v>52232</v>
      </c>
      <c r="CV20" s="27">
        <f t="shared" ref="CV20" si="281" xml:space="preserve"> IF(CV19 = 1, $F17, DATE(YEAR(CU20), MONTH(CU20) + $F18, DAY(1)))</f>
        <v>52322</v>
      </c>
      <c r="CW20" s="27">
        <f t="shared" ref="CW20" si="282" xml:space="preserve"> IF(CW19 = 1, $F17, DATE(YEAR(CV20), MONTH(CV20) + $F18, DAY(1)))</f>
        <v>52413</v>
      </c>
      <c r="CX20" s="27">
        <f t="shared" ref="CX20" si="283" xml:space="preserve"> IF(CX19 = 1, $F17, DATE(YEAR(CW20), MONTH(CW20) + $F18, DAY(1)))</f>
        <v>52505</v>
      </c>
      <c r="CY20" s="27">
        <f t="shared" ref="CY20" si="284" xml:space="preserve"> IF(CY19 = 1, $F17, DATE(YEAR(CX20), MONTH(CX20) + $F18, DAY(1)))</f>
        <v>52597</v>
      </c>
      <c r="CZ20" s="27">
        <f t="shared" ref="CZ20" si="285" xml:space="preserve"> IF(CZ19 = 1, $F17, DATE(YEAR(CY20), MONTH(CY20) + $F18, DAY(1)))</f>
        <v>52688</v>
      </c>
      <c r="DA20" s="27">
        <f t="shared" ref="DA20" si="286" xml:space="preserve"> IF(DA19 = 1, $F17, DATE(YEAR(CZ20), MONTH(CZ20) + $F18, DAY(1)))</f>
        <v>52779</v>
      </c>
      <c r="DB20" s="27">
        <f t="shared" ref="DB20" si="287" xml:space="preserve"> IF(DB19 = 1, $F17, DATE(YEAR(DA20), MONTH(DA20) + $F18, DAY(1)))</f>
        <v>52871</v>
      </c>
      <c r="DC20" s="27">
        <f t="shared" ref="DC20" si="288" xml:space="preserve"> IF(DC19 = 1, $F17, DATE(YEAR(DB20), MONTH(DB20) + $F18, DAY(1)))</f>
        <v>52963</v>
      </c>
      <c r="DD20" s="27">
        <f t="shared" ref="DD20" si="289" xml:space="preserve"> IF(DD19 = 1, $F17, DATE(YEAR(DC20), MONTH(DC20) + $F18, DAY(1)))</f>
        <v>53053</v>
      </c>
      <c r="DE20" s="27">
        <f t="shared" ref="DE20" si="290" xml:space="preserve"> IF(DE19 = 1, $F17, DATE(YEAR(DD20), MONTH(DD20) + $F18, DAY(1)))</f>
        <v>53144</v>
      </c>
      <c r="DF20" s="27">
        <f t="shared" ref="DF20" si="291" xml:space="preserve"> IF(DF19 = 1, $F17, DATE(YEAR(DE20), MONTH(DE20) + $F18, DAY(1)))</f>
        <v>53236</v>
      </c>
      <c r="DG20" s="27">
        <f t="shared" ref="DG20" si="292" xml:space="preserve"> IF(DG19 = 1, $F17, DATE(YEAR(DF20), MONTH(DF20) + $F18, DAY(1)))</f>
        <v>53328</v>
      </c>
      <c r="DH20" s="27">
        <f t="shared" ref="DH20" si="293" xml:space="preserve"> IF(DH19 = 1, $F17, DATE(YEAR(DG20), MONTH(DG20) + $F18, DAY(1)))</f>
        <v>53418</v>
      </c>
      <c r="DI20" s="27">
        <f t="shared" ref="DI20" si="294" xml:space="preserve"> IF(DI19 = 1, $F17, DATE(YEAR(DH20), MONTH(DH20) + $F18, DAY(1)))</f>
        <v>53509</v>
      </c>
      <c r="DJ20" s="27">
        <f t="shared" ref="DJ20" si="295" xml:space="preserve"> IF(DJ19 = 1, $F17, DATE(YEAR(DI20), MONTH(DI20) + $F18, DAY(1)))</f>
        <v>53601</v>
      </c>
      <c r="DK20" s="27">
        <f t="shared" ref="DK20" si="296" xml:space="preserve"> IF(DK19 = 1, $F17, DATE(YEAR(DJ20), MONTH(DJ20) + $F18, DAY(1)))</f>
        <v>53693</v>
      </c>
      <c r="DL20" s="27">
        <f t="shared" ref="DL20" si="297" xml:space="preserve"> IF(DL19 = 1, $F17, DATE(YEAR(DK20), MONTH(DK20) + $F18, DAY(1)))</f>
        <v>53783</v>
      </c>
      <c r="DM20" s="27">
        <f t="shared" ref="DM20" si="298" xml:space="preserve"> IF(DM19 = 1, $F17, DATE(YEAR(DL20), MONTH(DL20) + $F18, DAY(1)))</f>
        <v>53874</v>
      </c>
      <c r="DN20" s="27">
        <f t="shared" ref="DN20" si="299" xml:space="preserve"> IF(DN19 = 1, $F17, DATE(YEAR(DM20), MONTH(DM20) + $F18, DAY(1)))</f>
        <v>53966</v>
      </c>
      <c r="DO20" s="27">
        <f t="shared" ref="DO20" si="300" xml:space="preserve"> IF(DO19 = 1, $F17, DATE(YEAR(DN20), MONTH(DN20) + $F18, DAY(1)))</f>
        <v>54058</v>
      </c>
      <c r="DP20" s="27">
        <f t="shared" ref="DP20" si="301" xml:space="preserve"> IF(DP19 = 1, $F17, DATE(YEAR(DO20), MONTH(DO20) + $F18, DAY(1)))</f>
        <v>54149</v>
      </c>
      <c r="DQ20" s="27">
        <f t="shared" ref="DQ20" si="302" xml:space="preserve"> IF(DQ19 = 1, $F17, DATE(YEAR(DP20), MONTH(DP20) + $F18, DAY(1)))</f>
        <v>54240</v>
      </c>
      <c r="DR20" s="27">
        <f t="shared" ref="DR20" si="303" xml:space="preserve"> IF(DR19 = 1, $F17, DATE(YEAR(DQ20), MONTH(DQ20) + $F18, DAY(1)))</f>
        <v>54332</v>
      </c>
      <c r="DS20" s="27">
        <f t="shared" ref="DS20" si="304" xml:space="preserve"> IF(DS19 = 1, $F17, DATE(YEAR(DR20), MONTH(DR20) + $F18, DAY(1)))</f>
        <v>54424</v>
      </c>
      <c r="DT20" s="27">
        <f t="shared" ref="DT20" si="305" xml:space="preserve"> IF(DT19 = 1, $F17, DATE(YEAR(DS20), MONTH(DS20) + $F18, DAY(1)))</f>
        <v>54514</v>
      </c>
      <c r="DU20" s="27">
        <f t="shared" ref="DU20" si="306" xml:space="preserve"> IF(DU19 = 1, $F17, DATE(YEAR(DT20), MONTH(DT20) + $F18, DAY(1)))</f>
        <v>54605</v>
      </c>
      <c r="DV20" s="27">
        <f t="shared" ref="DV20" si="307" xml:space="preserve"> IF(DV19 = 1, $F17, DATE(YEAR(DU20), MONTH(DU20) + $F18, DAY(1)))</f>
        <v>54697</v>
      </c>
      <c r="DW20" s="27">
        <f t="shared" ref="DW20" si="308" xml:space="preserve"> IF(DW19 = 1, $F17, DATE(YEAR(DV20), MONTH(DV20) + $F18, DAY(1)))</f>
        <v>54789</v>
      </c>
      <c r="DX20" s="27">
        <f t="shared" ref="DX20" si="309" xml:space="preserve"> IF(DX19 = 1, $F17, DATE(YEAR(DW20), MONTH(DW20) + $F18, DAY(1)))</f>
        <v>54879</v>
      </c>
      <c r="DY20" s="27">
        <f t="shared" ref="DY20" si="310" xml:space="preserve"> IF(DY19 = 1, $F17, DATE(YEAR(DX20), MONTH(DX20) + $F18, DAY(1)))</f>
        <v>54970</v>
      </c>
      <c r="DZ20" s="27">
        <f t="shared" ref="DZ20" si="311" xml:space="preserve"> IF(DZ19 = 1, $F17, DATE(YEAR(DY20), MONTH(DY20) + $F18, DAY(1)))</f>
        <v>55062</v>
      </c>
      <c r="EA20" s="27">
        <f t="shared" ref="EA20" si="312" xml:space="preserve"> IF(EA19 = 1, $F17, DATE(YEAR(DZ20), MONTH(DZ20) + $F18, DAY(1)))</f>
        <v>55154</v>
      </c>
      <c r="EB20" s="27">
        <f t="shared" ref="EB20" si="313" xml:space="preserve"> IF(EB19 = 1, $F17, DATE(YEAR(EA20), MONTH(EA20) + $F18, DAY(1)))</f>
        <v>55244</v>
      </c>
      <c r="EC20" s="27">
        <f t="shared" ref="EC20" si="314" xml:space="preserve"> IF(EC19 = 1, $F17, DATE(YEAR(EB20), MONTH(EB20) + $F18, DAY(1)))</f>
        <v>55335</v>
      </c>
      <c r="ED20" s="27">
        <f t="shared" ref="ED20" si="315" xml:space="preserve"> IF(ED19 = 1, $F17, DATE(YEAR(EC20), MONTH(EC20) + $F18, DAY(1)))</f>
        <v>55427</v>
      </c>
      <c r="EE20" s="27">
        <f t="shared" ref="EE20" si="316" xml:space="preserve"> IF(EE19 = 1, $F17, DATE(YEAR(ED20), MONTH(ED20) + $F18, DAY(1)))</f>
        <v>55519</v>
      </c>
      <c r="EF20" s="27">
        <f t="shared" ref="EF20" si="317" xml:space="preserve"> IF(EF19 = 1, $F17, DATE(YEAR(EE20), MONTH(EE20) + $F18, DAY(1)))</f>
        <v>55610</v>
      </c>
      <c r="EG20" s="27">
        <f t="shared" ref="EG20" si="318" xml:space="preserve"> IF(EG19 = 1, $F17, DATE(YEAR(EF20), MONTH(EF20) + $F18, DAY(1)))</f>
        <v>55701</v>
      </c>
      <c r="EH20" s="27">
        <f t="shared" ref="EH20" si="319" xml:space="preserve"> IF(EH19 = 1, $F17, DATE(YEAR(EG20), MONTH(EG20) + $F18, DAY(1)))</f>
        <v>55793</v>
      </c>
      <c r="EI20" s="27">
        <f t="shared" ref="EI20" si="320" xml:space="preserve"> IF(EI19 = 1, $F17, DATE(YEAR(EH20), MONTH(EH20) + $F18, DAY(1)))</f>
        <v>55885</v>
      </c>
      <c r="EJ20" s="27">
        <f t="shared" ref="EJ20" si="321" xml:space="preserve"> IF(EJ19 = 1, $F17, DATE(YEAR(EI20), MONTH(EI20) + $F18, DAY(1)))</f>
        <v>55975</v>
      </c>
      <c r="EK20" s="27">
        <f t="shared" ref="EK20" si="322" xml:space="preserve"> IF(EK19 = 1, $F17, DATE(YEAR(EJ20), MONTH(EJ20) + $F18, DAY(1)))</f>
        <v>56066</v>
      </c>
      <c r="EL20" s="27">
        <f t="shared" ref="EL20" si="323" xml:space="preserve"> IF(EL19 = 1, $F17, DATE(YEAR(EK20), MONTH(EK20) + $F18, DAY(1)))</f>
        <v>56158</v>
      </c>
      <c r="EM20" s="27">
        <f t="shared" ref="EM20" si="324" xml:space="preserve"> IF(EM19 = 1, $F17, DATE(YEAR(EL20), MONTH(EL20) + $F18, DAY(1)))</f>
        <v>56250</v>
      </c>
      <c r="EN20" s="27">
        <f t="shared" ref="EN20" si="325" xml:space="preserve"> IF(EN19 = 1, $F17, DATE(YEAR(EM20), MONTH(EM20) + $F18, DAY(1)))</f>
        <v>56340</v>
      </c>
      <c r="EO20" s="27">
        <f t="shared" ref="EO20" si="326" xml:space="preserve"> IF(EO19 = 1, $F17, DATE(YEAR(EN20), MONTH(EN20) + $F18, DAY(1)))</f>
        <v>56431</v>
      </c>
      <c r="EP20" s="27">
        <f t="shared" ref="EP20" si="327" xml:space="preserve"> IF(EP19 = 1, $F17, DATE(YEAR(EO20), MONTH(EO20) + $F18, DAY(1)))</f>
        <v>56523</v>
      </c>
      <c r="EQ20" s="27">
        <f t="shared" ref="EQ20" si="328" xml:space="preserve"> IF(EQ19 = 1, $F17, DATE(YEAR(EP20), MONTH(EP20) + $F18, DAY(1)))</f>
        <v>56615</v>
      </c>
      <c r="ER20" s="27">
        <f t="shared" ref="ER20" si="329" xml:space="preserve"> IF(ER19 = 1, $F17, DATE(YEAR(EQ20), MONTH(EQ20) + $F18, DAY(1)))</f>
        <v>56705</v>
      </c>
      <c r="ES20" s="27">
        <f t="shared" ref="ES20" si="330" xml:space="preserve"> IF(ES19 = 1, $F17, DATE(YEAR(ER20), MONTH(ER20) + $F18, DAY(1)))</f>
        <v>56796</v>
      </c>
      <c r="ET20" s="27">
        <f t="shared" ref="ET20" si="331" xml:space="preserve"> IF(ET19 = 1, $F17, DATE(YEAR(ES20), MONTH(ES20) + $F18, DAY(1)))</f>
        <v>56888</v>
      </c>
      <c r="EU20" s="27">
        <f t="shared" ref="EU20" si="332" xml:space="preserve"> IF(EU19 = 1, $F17, DATE(YEAR(ET20), MONTH(ET20) + $F18, DAY(1)))</f>
        <v>56980</v>
      </c>
      <c r="EV20" s="27">
        <f t="shared" ref="EV20" si="333" xml:space="preserve"> IF(EV19 = 1, $F17, DATE(YEAR(EU20), MONTH(EU20) + $F18, DAY(1)))</f>
        <v>57071</v>
      </c>
      <c r="EW20" s="27">
        <f t="shared" ref="EW20" si="334" xml:space="preserve"> IF(EW19 = 1, $F17, DATE(YEAR(EV20), MONTH(EV20) + $F18, DAY(1)))</f>
        <v>57162</v>
      </c>
      <c r="EX20" s="27">
        <f t="shared" ref="EX20" si="335" xml:space="preserve"> IF(EX19 = 1, $F17, DATE(YEAR(EW20), MONTH(EW20) + $F18, DAY(1)))</f>
        <v>57254</v>
      </c>
      <c r="EY20" s="27">
        <f t="shared" ref="EY20" si="336" xml:space="preserve"> IF(EY19 = 1, $F17, DATE(YEAR(EX20), MONTH(EX20) + $F18, DAY(1)))</f>
        <v>57346</v>
      </c>
      <c r="EZ20" s="27">
        <f t="shared" ref="EZ20" si="337" xml:space="preserve"> IF(EZ19 = 1, $F17, DATE(YEAR(EY20), MONTH(EY20) + $F18, DAY(1)))</f>
        <v>57436</v>
      </c>
      <c r="FA20" s="27">
        <f t="shared" ref="FA20" si="338" xml:space="preserve"> IF(FA19 = 1, $F17, DATE(YEAR(EZ20), MONTH(EZ20) + $F18, DAY(1)))</f>
        <v>57527</v>
      </c>
      <c r="FB20" s="27">
        <f t="shared" ref="FB20" si="339" xml:space="preserve"> IF(FB19 = 1, $F17, DATE(YEAR(FA20), MONTH(FA20) + $F18, DAY(1)))</f>
        <v>57619</v>
      </c>
      <c r="FC20" s="27">
        <f t="shared" ref="FC20" si="340" xml:space="preserve"> IF(FC19 = 1, $F17, DATE(YEAR(FB20), MONTH(FB20) + $F18, DAY(1)))</f>
        <v>57711</v>
      </c>
      <c r="FD20" s="27">
        <f t="shared" ref="FD20" si="341" xml:space="preserve"> IF(FD19 = 1, $F17, DATE(YEAR(FC20), MONTH(FC20) + $F18, DAY(1)))</f>
        <v>57801</v>
      </c>
      <c r="FE20" s="27">
        <f t="shared" ref="FE20" si="342" xml:space="preserve"> IF(FE19 = 1, $F17, DATE(YEAR(FD20), MONTH(FD20) + $F18, DAY(1)))</f>
        <v>57892</v>
      </c>
      <c r="FF20" s="27">
        <f t="shared" ref="FF20" si="343" xml:space="preserve"> IF(FF19 = 1, $F17, DATE(YEAR(FE20), MONTH(FE20) + $F18, DAY(1)))</f>
        <v>57984</v>
      </c>
      <c r="FG20" s="27">
        <f t="shared" ref="FG20" si="344" xml:space="preserve"> IF(FG19 = 1, $F17, DATE(YEAR(FF20), MONTH(FF20) + $F18, DAY(1)))</f>
        <v>58076</v>
      </c>
      <c r="FH20" s="27">
        <f t="shared" ref="FH20" si="345" xml:space="preserve"> IF(FH19 = 1, $F17, DATE(YEAR(FG20), MONTH(FG20) + $F18, DAY(1)))</f>
        <v>58166</v>
      </c>
      <c r="FI20" s="27">
        <f t="shared" ref="FI20" si="346" xml:space="preserve"> IF(FI19 = 1, $F17, DATE(YEAR(FH20), MONTH(FH20) + $F18, DAY(1)))</f>
        <v>58257</v>
      </c>
      <c r="FJ20" s="27">
        <f t="shared" ref="FJ20" si="347" xml:space="preserve"> IF(FJ19 = 1, $F17, DATE(YEAR(FI20), MONTH(FI20) + $F18, DAY(1)))</f>
        <v>58349</v>
      </c>
      <c r="FK20" s="27">
        <f t="shared" ref="FK20" si="348" xml:space="preserve"> IF(FK19 = 1, $F17, DATE(YEAR(FJ20), MONTH(FJ20) + $F18, DAY(1)))</f>
        <v>58441</v>
      </c>
      <c r="FL20" s="27">
        <f t="shared" ref="FL20" si="349" xml:space="preserve"> IF(FL19 = 1, $F17, DATE(YEAR(FK20), MONTH(FK20) + $F18, DAY(1)))</f>
        <v>58532</v>
      </c>
      <c r="FM20" s="27">
        <f t="shared" ref="FM20" si="350" xml:space="preserve"> IF(FM19 = 1, $F17, DATE(YEAR(FL20), MONTH(FL20) + $F18, DAY(1)))</f>
        <v>58623</v>
      </c>
      <c r="FN20" s="27">
        <f t="shared" ref="FN20" si="351" xml:space="preserve"> IF(FN19 = 1, $F17, DATE(YEAR(FM20), MONTH(FM20) + $F18, DAY(1)))</f>
        <v>58715</v>
      </c>
      <c r="FO20" s="27">
        <f t="shared" ref="FO20" si="352" xml:space="preserve"> IF(FO19 = 1, $F17, DATE(YEAR(FN20), MONTH(FN20) + $F18, DAY(1)))</f>
        <v>58807</v>
      </c>
      <c r="FP20" s="27">
        <f t="shared" ref="FP20" si="353" xml:space="preserve"> IF(FP19 = 1, $F17, DATE(YEAR(FO20), MONTH(FO20) + $F18, DAY(1)))</f>
        <v>58897</v>
      </c>
      <c r="FQ20" s="27">
        <f t="shared" ref="FQ20" si="354" xml:space="preserve"> IF(FQ19 = 1, $F17, DATE(YEAR(FP20), MONTH(FP20) + $F18, DAY(1)))</f>
        <v>58988</v>
      </c>
      <c r="FR20" s="27">
        <f t="shared" ref="FR20" si="355" xml:space="preserve"> IF(FR19 = 1, $F17, DATE(YEAR(FQ20), MONTH(FQ20) + $F18, DAY(1)))</f>
        <v>59080</v>
      </c>
      <c r="FS20" s="27">
        <f t="shared" ref="FS20" si="356" xml:space="preserve"> IF(FS19 = 1, $F17, DATE(YEAR(FR20), MONTH(FR20) + $F18, DAY(1)))</f>
        <v>59172</v>
      </c>
      <c r="FT20" s="27">
        <f t="shared" ref="FT20" si="357" xml:space="preserve"> IF(FT19 = 1, $F17, DATE(YEAR(FS20), MONTH(FS20) + $F18, DAY(1)))</f>
        <v>59262</v>
      </c>
      <c r="FU20" s="27">
        <f t="shared" ref="FU20" si="358" xml:space="preserve"> IF(FU19 = 1, $F17, DATE(YEAR(FT20), MONTH(FT20) + $F18, DAY(1)))</f>
        <v>59353</v>
      </c>
      <c r="FV20" s="27">
        <f t="shared" ref="FV20" si="359" xml:space="preserve"> IF(FV19 = 1, $F17, DATE(YEAR(FU20), MONTH(FU20) + $F18, DAY(1)))</f>
        <v>59445</v>
      </c>
      <c r="FW20" s="27">
        <f t="shared" ref="FW20" si="360" xml:space="preserve"> IF(FW19 = 1, $F17, DATE(YEAR(FV20), MONTH(FV20) + $F18, DAY(1)))</f>
        <v>59537</v>
      </c>
      <c r="FX20" s="27">
        <f t="shared" ref="FX20" si="361" xml:space="preserve"> IF(FX19 = 1, $F17, DATE(YEAR(FW20), MONTH(FW20) + $F18, DAY(1)))</f>
        <v>59627</v>
      </c>
      <c r="FY20" s="27">
        <f t="shared" ref="FY20" si="362" xml:space="preserve"> IF(FY19 = 1, $F17, DATE(YEAR(FX20), MONTH(FX20) + $F18, DAY(1)))</f>
        <v>59718</v>
      </c>
      <c r="FZ20" s="27">
        <f t="shared" ref="FZ20" si="363" xml:space="preserve"> IF(FZ19 = 1, $F17, DATE(YEAR(FY20), MONTH(FY20) + $F18, DAY(1)))</f>
        <v>59810</v>
      </c>
      <c r="GA20" s="27">
        <f t="shared" ref="GA20" si="364" xml:space="preserve"> IF(GA19 = 1, $F17, DATE(YEAR(FZ20), MONTH(FZ20) + $F18, DAY(1)))</f>
        <v>59902</v>
      </c>
      <c r="GB20" s="27">
        <f t="shared" ref="GB20" si="365" xml:space="preserve"> IF(GB19 = 1, $F17, DATE(YEAR(GA20), MONTH(GA20) + $F18, DAY(1)))</f>
        <v>59993</v>
      </c>
      <c r="GC20" s="27">
        <f t="shared" ref="GC20" si="366" xml:space="preserve"> IF(GC19 = 1, $F17, DATE(YEAR(GB20), MONTH(GB20) + $F18, DAY(1)))</f>
        <v>60084</v>
      </c>
      <c r="GD20" s="27">
        <f t="shared" ref="GD20" si="367" xml:space="preserve"> IF(GD19 = 1, $F17, DATE(YEAR(GC20), MONTH(GC20) + $F18, DAY(1)))</f>
        <v>60176</v>
      </c>
      <c r="GE20" s="27">
        <f t="shared" ref="GE20" si="368" xml:space="preserve"> IF(GE19 = 1, $F17, DATE(YEAR(GD20), MONTH(GD20) + $F18, DAY(1)))</f>
        <v>60268</v>
      </c>
      <c r="GF20" s="27">
        <f t="shared" ref="GF20" si="369" xml:space="preserve"> IF(GF19 = 1, $F17, DATE(YEAR(GE20), MONTH(GE20) + $F18, DAY(1)))</f>
        <v>60358</v>
      </c>
      <c r="GG20" s="27">
        <f t="shared" ref="GG20" si="370" xml:space="preserve"> IF(GG19 = 1, $F17, DATE(YEAR(GF20), MONTH(GF20) + $F18, DAY(1)))</f>
        <v>60449</v>
      </c>
      <c r="GH20" s="27">
        <f t="shared" ref="GH20" si="371" xml:space="preserve"> IF(GH19 = 1, $F17, DATE(YEAR(GG20), MONTH(GG20) + $F18, DAY(1)))</f>
        <v>60541</v>
      </c>
      <c r="GI20" s="27">
        <f t="shared" ref="GI20" si="372" xml:space="preserve"> IF(GI19 = 1, $F17, DATE(YEAR(GH20), MONTH(GH20) + $F18, DAY(1)))</f>
        <v>60633</v>
      </c>
      <c r="GJ20" s="27">
        <f t="shared" ref="GJ20" si="373" xml:space="preserve"> IF(GJ19 = 1, $F17, DATE(YEAR(GI20), MONTH(GI20) + $F18, DAY(1)))</f>
        <v>60723</v>
      </c>
    </row>
    <row r="21" spans="1:192" outlineLevel="1" x14ac:dyDescent="0.25">
      <c r="B21" s="56"/>
    </row>
    <row r="22" spans="1:192" outlineLevel="1" x14ac:dyDescent="0.25">
      <c r="B22" s="56" t="s">
        <v>11</v>
      </c>
    </row>
    <row r="23" spans="1:192" outlineLevel="1" x14ac:dyDescent="0.25">
      <c r="E23" s="200" t="str">
        <f xml:space="preserve"> InpC!E$16</f>
        <v>Length of operating period</v>
      </c>
      <c r="F23" s="200">
        <f xml:space="preserve"> InpC!F$16</f>
        <v>3</v>
      </c>
      <c r="G23" s="200" t="str">
        <f xml:space="preserve"> InpC!G$16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</row>
    <row r="24" spans="1:192" outlineLevel="1" x14ac:dyDescent="0.25">
      <c r="A24" s="51"/>
      <c r="C24" s="52"/>
      <c r="D24" s="53"/>
      <c r="E24" s="27" t="str">
        <f t="shared" ref="E24:BP24" si="374" xml:space="preserve"> E$20</f>
        <v>Model period beginning</v>
      </c>
      <c r="F24" s="27">
        <f t="shared" si="374"/>
        <v>0</v>
      </c>
      <c r="G24" s="27" t="str">
        <f t="shared" si="374"/>
        <v>date</v>
      </c>
      <c r="H24" s="27">
        <f t="shared" si="374"/>
        <v>0</v>
      </c>
      <c r="I24" s="141">
        <f t="shared" si="374"/>
        <v>0</v>
      </c>
      <c r="J24" s="27">
        <f t="shared" si="374"/>
        <v>44105</v>
      </c>
      <c r="K24" s="27">
        <f t="shared" si="374"/>
        <v>44197</v>
      </c>
      <c r="L24" s="27">
        <f t="shared" si="374"/>
        <v>44287</v>
      </c>
      <c r="M24" s="27">
        <f t="shared" si="374"/>
        <v>44378</v>
      </c>
      <c r="N24" s="27">
        <f t="shared" si="374"/>
        <v>44470</v>
      </c>
      <c r="O24" s="27">
        <f t="shared" si="374"/>
        <v>44562</v>
      </c>
      <c r="P24" s="27">
        <f t="shared" si="374"/>
        <v>44652</v>
      </c>
      <c r="Q24" s="27">
        <f t="shared" si="374"/>
        <v>44743</v>
      </c>
      <c r="R24" s="27">
        <f t="shared" si="374"/>
        <v>44835</v>
      </c>
      <c r="S24" s="27">
        <f t="shared" si="374"/>
        <v>44927</v>
      </c>
      <c r="T24" s="27">
        <f t="shared" si="374"/>
        <v>45017</v>
      </c>
      <c r="U24" s="27">
        <f t="shared" si="374"/>
        <v>45108</v>
      </c>
      <c r="V24" s="27">
        <f t="shared" si="374"/>
        <v>45200</v>
      </c>
      <c r="W24" s="27">
        <f t="shared" si="374"/>
        <v>45292</v>
      </c>
      <c r="X24" s="27">
        <f t="shared" si="374"/>
        <v>45383</v>
      </c>
      <c r="Y24" s="27">
        <f t="shared" si="374"/>
        <v>45474</v>
      </c>
      <c r="Z24" s="27">
        <f t="shared" si="374"/>
        <v>45566</v>
      </c>
      <c r="AA24" s="27">
        <f t="shared" si="374"/>
        <v>45658</v>
      </c>
      <c r="AB24" s="27">
        <f t="shared" si="374"/>
        <v>45748</v>
      </c>
      <c r="AC24" s="27">
        <f t="shared" si="374"/>
        <v>45839</v>
      </c>
      <c r="AD24" s="27">
        <f t="shared" si="374"/>
        <v>45931</v>
      </c>
      <c r="AE24" s="27">
        <f t="shared" si="374"/>
        <v>46023</v>
      </c>
      <c r="AF24" s="27">
        <f t="shared" si="374"/>
        <v>46113</v>
      </c>
      <c r="AG24" s="27">
        <f t="shared" si="374"/>
        <v>46204</v>
      </c>
      <c r="AH24" s="27">
        <f t="shared" si="374"/>
        <v>46296</v>
      </c>
      <c r="AI24" s="27">
        <f t="shared" si="374"/>
        <v>46388</v>
      </c>
      <c r="AJ24" s="27">
        <f t="shared" si="374"/>
        <v>46478</v>
      </c>
      <c r="AK24" s="27">
        <f t="shared" si="374"/>
        <v>46569</v>
      </c>
      <c r="AL24" s="27">
        <f t="shared" si="374"/>
        <v>46661</v>
      </c>
      <c r="AM24" s="27">
        <f t="shared" si="374"/>
        <v>46753</v>
      </c>
      <c r="AN24" s="27">
        <f t="shared" si="374"/>
        <v>46844</v>
      </c>
      <c r="AO24" s="27">
        <f t="shared" si="374"/>
        <v>46935</v>
      </c>
      <c r="AP24" s="27">
        <f t="shared" si="374"/>
        <v>47027</v>
      </c>
      <c r="AQ24" s="27">
        <f t="shared" si="374"/>
        <v>47119</v>
      </c>
      <c r="AR24" s="27">
        <f t="shared" si="374"/>
        <v>47209</v>
      </c>
      <c r="AS24" s="27">
        <f t="shared" si="374"/>
        <v>47300</v>
      </c>
      <c r="AT24" s="27">
        <f t="shared" si="374"/>
        <v>47392</v>
      </c>
      <c r="AU24" s="27">
        <f t="shared" si="374"/>
        <v>47484</v>
      </c>
      <c r="AV24" s="27">
        <f t="shared" si="374"/>
        <v>47574</v>
      </c>
      <c r="AW24" s="27">
        <f t="shared" si="374"/>
        <v>47665</v>
      </c>
      <c r="AX24" s="27">
        <f t="shared" si="374"/>
        <v>47757</v>
      </c>
      <c r="AY24" s="27">
        <f t="shared" si="374"/>
        <v>47849</v>
      </c>
      <c r="AZ24" s="27">
        <f t="shared" si="374"/>
        <v>47939</v>
      </c>
      <c r="BA24" s="27">
        <f t="shared" si="374"/>
        <v>48030</v>
      </c>
      <c r="BB24" s="27">
        <f t="shared" si="374"/>
        <v>48122</v>
      </c>
      <c r="BC24" s="27">
        <f t="shared" si="374"/>
        <v>48214</v>
      </c>
      <c r="BD24" s="27">
        <f t="shared" si="374"/>
        <v>48305</v>
      </c>
      <c r="BE24" s="27">
        <f t="shared" si="374"/>
        <v>48396</v>
      </c>
      <c r="BF24" s="27">
        <f t="shared" si="374"/>
        <v>48488</v>
      </c>
      <c r="BG24" s="27">
        <f t="shared" si="374"/>
        <v>48580</v>
      </c>
      <c r="BH24" s="27">
        <f t="shared" si="374"/>
        <v>48670</v>
      </c>
      <c r="BI24" s="27">
        <f t="shared" si="374"/>
        <v>48761</v>
      </c>
      <c r="BJ24" s="27">
        <f t="shared" si="374"/>
        <v>48853</v>
      </c>
      <c r="BK24" s="27">
        <f t="shared" si="374"/>
        <v>48945</v>
      </c>
      <c r="BL24" s="27">
        <f t="shared" si="374"/>
        <v>49035</v>
      </c>
      <c r="BM24" s="27">
        <f t="shared" si="374"/>
        <v>49126</v>
      </c>
      <c r="BN24" s="27">
        <f t="shared" si="374"/>
        <v>49218</v>
      </c>
      <c r="BO24" s="27">
        <f t="shared" si="374"/>
        <v>49310</v>
      </c>
      <c r="BP24" s="27">
        <f t="shared" si="374"/>
        <v>49400</v>
      </c>
      <c r="BQ24" s="27">
        <f t="shared" ref="BQ24:EB24" si="375" xml:space="preserve"> BQ$20</f>
        <v>49491</v>
      </c>
      <c r="BR24" s="27">
        <f t="shared" si="375"/>
        <v>49583</v>
      </c>
      <c r="BS24" s="27">
        <f t="shared" si="375"/>
        <v>49675</v>
      </c>
      <c r="BT24" s="27">
        <f t="shared" si="375"/>
        <v>49766</v>
      </c>
      <c r="BU24" s="27">
        <f t="shared" si="375"/>
        <v>49857</v>
      </c>
      <c r="BV24" s="27">
        <f t="shared" si="375"/>
        <v>49949</v>
      </c>
      <c r="BW24" s="27">
        <f t="shared" si="375"/>
        <v>50041</v>
      </c>
      <c r="BX24" s="27">
        <f t="shared" si="375"/>
        <v>50131</v>
      </c>
      <c r="BY24" s="27">
        <f t="shared" si="375"/>
        <v>50222</v>
      </c>
      <c r="BZ24" s="27">
        <f t="shared" si="375"/>
        <v>50314</v>
      </c>
      <c r="CA24" s="27">
        <f t="shared" si="375"/>
        <v>50406</v>
      </c>
      <c r="CB24" s="27">
        <f t="shared" si="375"/>
        <v>50496</v>
      </c>
      <c r="CC24" s="27">
        <f t="shared" si="375"/>
        <v>50587</v>
      </c>
      <c r="CD24" s="27">
        <f t="shared" si="375"/>
        <v>50679</v>
      </c>
      <c r="CE24" s="27">
        <f t="shared" si="375"/>
        <v>50771</v>
      </c>
      <c r="CF24" s="27">
        <f t="shared" si="375"/>
        <v>50861</v>
      </c>
      <c r="CG24" s="27">
        <f t="shared" si="375"/>
        <v>50952</v>
      </c>
      <c r="CH24" s="27">
        <f t="shared" si="375"/>
        <v>51044</v>
      </c>
      <c r="CI24" s="27">
        <f t="shared" si="375"/>
        <v>51136</v>
      </c>
      <c r="CJ24" s="27">
        <f t="shared" si="375"/>
        <v>51227</v>
      </c>
      <c r="CK24" s="27">
        <f t="shared" si="375"/>
        <v>51318</v>
      </c>
      <c r="CL24" s="27">
        <f t="shared" si="375"/>
        <v>51410</v>
      </c>
      <c r="CM24" s="27">
        <f t="shared" si="375"/>
        <v>51502</v>
      </c>
      <c r="CN24" s="27">
        <f t="shared" si="375"/>
        <v>51592</v>
      </c>
      <c r="CO24" s="27">
        <f t="shared" si="375"/>
        <v>51683</v>
      </c>
      <c r="CP24" s="27">
        <f t="shared" si="375"/>
        <v>51775</v>
      </c>
      <c r="CQ24" s="27">
        <f t="shared" si="375"/>
        <v>51867</v>
      </c>
      <c r="CR24" s="27">
        <f t="shared" si="375"/>
        <v>51957</v>
      </c>
      <c r="CS24" s="27">
        <f t="shared" si="375"/>
        <v>52048</v>
      </c>
      <c r="CT24" s="27">
        <f t="shared" si="375"/>
        <v>52140</v>
      </c>
      <c r="CU24" s="27">
        <f t="shared" si="375"/>
        <v>52232</v>
      </c>
      <c r="CV24" s="27">
        <f t="shared" si="375"/>
        <v>52322</v>
      </c>
      <c r="CW24" s="27">
        <f t="shared" si="375"/>
        <v>52413</v>
      </c>
      <c r="CX24" s="27">
        <f t="shared" si="375"/>
        <v>52505</v>
      </c>
      <c r="CY24" s="27">
        <f t="shared" si="375"/>
        <v>52597</v>
      </c>
      <c r="CZ24" s="27">
        <f t="shared" si="375"/>
        <v>52688</v>
      </c>
      <c r="DA24" s="27">
        <f t="shared" si="375"/>
        <v>52779</v>
      </c>
      <c r="DB24" s="27">
        <f t="shared" si="375"/>
        <v>52871</v>
      </c>
      <c r="DC24" s="27">
        <f t="shared" si="375"/>
        <v>52963</v>
      </c>
      <c r="DD24" s="27">
        <f t="shared" si="375"/>
        <v>53053</v>
      </c>
      <c r="DE24" s="27">
        <f t="shared" si="375"/>
        <v>53144</v>
      </c>
      <c r="DF24" s="27">
        <f t="shared" si="375"/>
        <v>53236</v>
      </c>
      <c r="DG24" s="27">
        <f t="shared" si="375"/>
        <v>53328</v>
      </c>
      <c r="DH24" s="27">
        <f t="shared" si="375"/>
        <v>53418</v>
      </c>
      <c r="DI24" s="27">
        <f t="shared" si="375"/>
        <v>53509</v>
      </c>
      <c r="DJ24" s="27">
        <f t="shared" si="375"/>
        <v>53601</v>
      </c>
      <c r="DK24" s="27">
        <f t="shared" si="375"/>
        <v>53693</v>
      </c>
      <c r="DL24" s="27">
        <f t="shared" si="375"/>
        <v>53783</v>
      </c>
      <c r="DM24" s="27">
        <f t="shared" si="375"/>
        <v>53874</v>
      </c>
      <c r="DN24" s="27">
        <f t="shared" si="375"/>
        <v>53966</v>
      </c>
      <c r="DO24" s="27">
        <f t="shared" si="375"/>
        <v>54058</v>
      </c>
      <c r="DP24" s="27">
        <f t="shared" si="375"/>
        <v>54149</v>
      </c>
      <c r="DQ24" s="27">
        <f t="shared" si="375"/>
        <v>54240</v>
      </c>
      <c r="DR24" s="27">
        <f t="shared" si="375"/>
        <v>54332</v>
      </c>
      <c r="DS24" s="27">
        <f t="shared" si="375"/>
        <v>54424</v>
      </c>
      <c r="DT24" s="27">
        <f t="shared" si="375"/>
        <v>54514</v>
      </c>
      <c r="DU24" s="27">
        <f t="shared" si="375"/>
        <v>54605</v>
      </c>
      <c r="DV24" s="27">
        <f t="shared" si="375"/>
        <v>54697</v>
      </c>
      <c r="DW24" s="27">
        <f t="shared" si="375"/>
        <v>54789</v>
      </c>
      <c r="DX24" s="27">
        <f t="shared" si="375"/>
        <v>54879</v>
      </c>
      <c r="DY24" s="27">
        <f t="shared" si="375"/>
        <v>54970</v>
      </c>
      <c r="DZ24" s="27">
        <f t="shared" si="375"/>
        <v>55062</v>
      </c>
      <c r="EA24" s="27">
        <f t="shared" si="375"/>
        <v>55154</v>
      </c>
      <c r="EB24" s="27">
        <f t="shared" si="375"/>
        <v>55244</v>
      </c>
      <c r="EC24" s="27">
        <f t="shared" ref="EC24:GJ24" si="376" xml:space="preserve"> EC$20</f>
        <v>55335</v>
      </c>
      <c r="ED24" s="27">
        <f t="shared" si="376"/>
        <v>55427</v>
      </c>
      <c r="EE24" s="27">
        <f t="shared" si="376"/>
        <v>55519</v>
      </c>
      <c r="EF24" s="27">
        <f t="shared" si="376"/>
        <v>55610</v>
      </c>
      <c r="EG24" s="27">
        <f t="shared" si="376"/>
        <v>55701</v>
      </c>
      <c r="EH24" s="27">
        <f t="shared" si="376"/>
        <v>55793</v>
      </c>
      <c r="EI24" s="27">
        <f t="shared" si="376"/>
        <v>55885</v>
      </c>
      <c r="EJ24" s="27">
        <f t="shared" si="376"/>
        <v>55975</v>
      </c>
      <c r="EK24" s="27">
        <f t="shared" si="376"/>
        <v>56066</v>
      </c>
      <c r="EL24" s="27">
        <f t="shared" si="376"/>
        <v>56158</v>
      </c>
      <c r="EM24" s="27">
        <f t="shared" si="376"/>
        <v>56250</v>
      </c>
      <c r="EN24" s="27">
        <f t="shared" si="376"/>
        <v>56340</v>
      </c>
      <c r="EO24" s="27">
        <f t="shared" si="376"/>
        <v>56431</v>
      </c>
      <c r="EP24" s="27">
        <f t="shared" si="376"/>
        <v>56523</v>
      </c>
      <c r="EQ24" s="27">
        <f t="shared" si="376"/>
        <v>56615</v>
      </c>
      <c r="ER24" s="27">
        <f t="shared" si="376"/>
        <v>56705</v>
      </c>
      <c r="ES24" s="27">
        <f t="shared" si="376"/>
        <v>56796</v>
      </c>
      <c r="ET24" s="27">
        <f t="shared" si="376"/>
        <v>56888</v>
      </c>
      <c r="EU24" s="27">
        <f t="shared" si="376"/>
        <v>56980</v>
      </c>
      <c r="EV24" s="27">
        <f t="shared" si="376"/>
        <v>57071</v>
      </c>
      <c r="EW24" s="27">
        <f t="shared" si="376"/>
        <v>57162</v>
      </c>
      <c r="EX24" s="27">
        <f t="shared" si="376"/>
        <v>57254</v>
      </c>
      <c r="EY24" s="27">
        <f t="shared" si="376"/>
        <v>57346</v>
      </c>
      <c r="EZ24" s="27">
        <f t="shared" si="376"/>
        <v>57436</v>
      </c>
      <c r="FA24" s="27">
        <f t="shared" si="376"/>
        <v>57527</v>
      </c>
      <c r="FB24" s="27">
        <f t="shared" si="376"/>
        <v>57619</v>
      </c>
      <c r="FC24" s="27">
        <f t="shared" si="376"/>
        <v>57711</v>
      </c>
      <c r="FD24" s="27">
        <f t="shared" si="376"/>
        <v>57801</v>
      </c>
      <c r="FE24" s="27">
        <f t="shared" si="376"/>
        <v>57892</v>
      </c>
      <c r="FF24" s="27">
        <f t="shared" si="376"/>
        <v>57984</v>
      </c>
      <c r="FG24" s="27">
        <f t="shared" si="376"/>
        <v>58076</v>
      </c>
      <c r="FH24" s="27">
        <f t="shared" si="376"/>
        <v>58166</v>
      </c>
      <c r="FI24" s="27">
        <f t="shared" si="376"/>
        <v>58257</v>
      </c>
      <c r="FJ24" s="27">
        <f t="shared" si="376"/>
        <v>58349</v>
      </c>
      <c r="FK24" s="27">
        <f t="shared" si="376"/>
        <v>58441</v>
      </c>
      <c r="FL24" s="27">
        <f t="shared" si="376"/>
        <v>58532</v>
      </c>
      <c r="FM24" s="27">
        <f t="shared" si="376"/>
        <v>58623</v>
      </c>
      <c r="FN24" s="27">
        <f t="shared" si="376"/>
        <v>58715</v>
      </c>
      <c r="FO24" s="27">
        <f t="shared" si="376"/>
        <v>58807</v>
      </c>
      <c r="FP24" s="27">
        <f t="shared" si="376"/>
        <v>58897</v>
      </c>
      <c r="FQ24" s="27">
        <f t="shared" si="376"/>
        <v>58988</v>
      </c>
      <c r="FR24" s="27">
        <f t="shared" si="376"/>
        <v>59080</v>
      </c>
      <c r="FS24" s="27">
        <f t="shared" si="376"/>
        <v>59172</v>
      </c>
      <c r="FT24" s="27">
        <f t="shared" si="376"/>
        <v>59262</v>
      </c>
      <c r="FU24" s="27">
        <f t="shared" si="376"/>
        <v>59353</v>
      </c>
      <c r="FV24" s="27">
        <f t="shared" si="376"/>
        <v>59445</v>
      </c>
      <c r="FW24" s="27">
        <f t="shared" si="376"/>
        <v>59537</v>
      </c>
      <c r="FX24" s="27">
        <f t="shared" si="376"/>
        <v>59627</v>
      </c>
      <c r="FY24" s="27">
        <f t="shared" si="376"/>
        <v>59718</v>
      </c>
      <c r="FZ24" s="27">
        <f t="shared" si="376"/>
        <v>59810</v>
      </c>
      <c r="GA24" s="27">
        <f t="shared" si="376"/>
        <v>59902</v>
      </c>
      <c r="GB24" s="27">
        <f t="shared" si="376"/>
        <v>59993</v>
      </c>
      <c r="GC24" s="27">
        <f t="shared" si="376"/>
        <v>60084</v>
      </c>
      <c r="GD24" s="27">
        <f t="shared" si="376"/>
        <v>60176</v>
      </c>
      <c r="GE24" s="27">
        <f t="shared" si="376"/>
        <v>60268</v>
      </c>
      <c r="GF24" s="27">
        <f t="shared" si="376"/>
        <v>60358</v>
      </c>
      <c r="GG24" s="27">
        <f t="shared" si="376"/>
        <v>60449</v>
      </c>
      <c r="GH24" s="27">
        <f t="shared" si="376"/>
        <v>60541</v>
      </c>
      <c r="GI24" s="27">
        <f t="shared" si="376"/>
        <v>60633</v>
      </c>
      <c r="GJ24" s="27">
        <f t="shared" si="376"/>
        <v>60723</v>
      </c>
    </row>
    <row r="25" spans="1:192" s="199" customFormat="1" outlineLevel="1" x14ac:dyDescent="0.25">
      <c r="A25" s="134"/>
      <c r="B25" s="147"/>
      <c r="C25" s="135"/>
      <c r="D25" s="204"/>
      <c r="E25" s="145" t="s">
        <v>11</v>
      </c>
      <c r="F25" s="145"/>
      <c r="G25" s="145" t="s">
        <v>6</v>
      </c>
      <c r="H25" s="145"/>
      <c r="I25" s="145"/>
      <c r="J25" s="145">
        <f t="shared" ref="J25:K25" si="377" xml:space="preserve"> DATE(YEAR(J24), MONTH(J24) + $F23, DAY(J24) -1)</f>
        <v>44196</v>
      </c>
      <c r="K25" s="145">
        <f t="shared" si="377"/>
        <v>44286</v>
      </c>
      <c r="L25" s="145">
        <f t="shared" ref="L25:BW25" si="378" xml:space="preserve"> DATE(YEAR(L24), MONTH(L24) + $F23, DAY(L24) -1)</f>
        <v>44377</v>
      </c>
      <c r="M25" s="145">
        <f t="shared" si="378"/>
        <v>44469</v>
      </c>
      <c r="N25" s="145">
        <f t="shared" si="378"/>
        <v>44561</v>
      </c>
      <c r="O25" s="145">
        <f t="shared" si="378"/>
        <v>44651</v>
      </c>
      <c r="P25" s="145">
        <f t="shared" si="378"/>
        <v>44742</v>
      </c>
      <c r="Q25" s="145">
        <f t="shared" si="378"/>
        <v>44834</v>
      </c>
      <c r="R25" s="145">
        <f t="shared" si="378"/>
        <v>44926</v>
      </c>
      <c r="S25" s="145">
        <f t="shared" si="378"/>
        <v>45016</v>
      </c>
      <c r="T25" s="145">
        <f t="shared" si="378"/>
        <v>45107</v>
      </c>
      <c r="U25" s="145">
        <f t="shared" si="378"/>
        <v>45199</v>
      </c>
      <c r="V25" s="145">
        <f t="shared" si="378"/>
        <v>45291</v>
      </c>
      <c r="W25" s="145">
        <f t="shared" si="378"/>
        <v>45382</v>
      </c>
      <c r="X25" s="145">
        <f t="shared" si="378"/>
        <v>45473</v>
      </c>
      <c r="Y25" s="145">
        <f t="shared" si="378"/>
        <v>45565</v>
      </c>
      <c r="Z25" s="145">
        <f t="shared" si="378"/>
        <v>45657</v>
      </c>
      <c r="AA25" s="145">
        <f t="shared" si="378"/>
        <v>45747</v>
      </c>
      <c r="AB25" s="145">
        <f t="shared" si="378"/>
        <v>45838</v>
      </c>
      <c r="AC25" s="145">
        <f t="shared" si="378"/>
        <v>45930</v>
      </c>
      <c r="AD25" s="145">
        <f t="shared" si="378"/>
        <v>46022</v>
      </c>
      <c r="AE25" s="145">
        <f t="shared" si="378"/>
        <v>46112</v>
      </c>
      <c r="AF25" s="145">
        <f t="shared" si="378"/>
        <v>46203</v>
      </c>
      <c r="AG25" s="145">
        <f t="shared" si="378"/>
        <v>46295</v>
      </c>
      <c r="AH25" s="145">
        <f t="shared" si="378"/>
        <v>46387</v>
      </c>
      <c r="AI25" s="145">
        <f t="shared" si="378"/>
        <v>46477</v>
      </c>
      <c r="AJ25" s="145">
        <f t="shared" si="378"/>
        <v>46568</v>
      </c>
      <c r="AK25" s="145">
        <f t="shared" si="378"/>
        <v>46660</v>
      </c>
      <c r="AL25" s="145">
        <f t="shared" si="378"/>
        <v>46752</v>
      </c>
      <c r="AM25" s="145">
        <f t="shared" si="378"/>
        <v>46843</v>
      </c>
      <c r="AN25" s="145">
        <f t="shared" si="378"/>
        <v>46934</v>
      </c>
      <c r="AO25" s="145">
        <f t="shared" si="378"/>
        <v>47026</v>
      </c>
      <c r="AP25" s="145">
        <f t="shared" si="378"/>
        <v>47118</v>
      </c>
      <c r="AQ25" s="145">
        <f t="shared" si="378"/>
        <v>47208</v>
      </c>
      <c r="AR25" s="145">
        <f t="shared" si="378"/>
        <v>47299</v>
      </c>
      <c r="AS25" s="145">
        <f t="shared" si="378"/>
        <v>47391</v>
      </c>
      <c r="AT25" s="145">
        <f t="shared" si="378"/>
        <v>47483</v>
      </c>
      <c r="AU25" s="145">
        <f t="shared" si="378"/>
        <v>47573</v>
      </c>
      <c r="AV25" s="145">
        <f t="shared" si="378"/>
        <v>47664</v>
      </c>
      <c r="AW25" s="145">
        <f t="shared" si="378"/>
        <v>47756</v>
      </c>
      <c r="AX25" s="145">
        <f t="shared" si="378"/>
        <v>47848</v>
      </c>
      <c r="AY25" s="145">
        <f t="shared" si="378"/>
        <v>47938</v>
      </c>
      <c r="AZ25" s="145">
        <f t="shared" si="378"/>
        <v>48029</v>
      </c>
      <c r="BA25" s="145">
        <f t="shared" si="378"/>
        <v>48121</v>
      </c>
      <c r="BB25" s="145">
        <f t="shared" si="378"/>
        <v>48213</v>
      </c>
      <c r="BC25" s="145">
        <f t="shared" si="378"/>
        <v>48304</v>
      </c>
      <c r="BD25" s="145">
        <f t="shared" si="378"/>
        <v>48395</v>
      </c>
      <c r="BE25" s="145">
        <f t="shared" si="378"/>
        <v>48487</v>
      </c>
      <c r="BF25" s="145">
        <f t="shared" si="378"/>
        <v>48579</v>
      </c>
      <c r="BG25" s="145">
        <f t="shared" si="378"/>
        <v>48669</v>
      </c>
      <c r="BH25" s="145">
        <f t="shared" si="378"/>
        <v>48760</v>
      </c>
      <c r="BI25" s="145">
        <f t="shared" si="378"/>
        <v>48852</v>
      </c>
      <c r="BJ25" s="145">
        <f t="shared" si="378"/>
        <v>48944</v>
      </c>
      <c r="BK25" s="145">
        <f t="shared" si="378"/>
        <v>49034</v>
      </c>
      <c r="BL25" s="145">
        <f t="shared" si="378"/>
        <v>49125</v>
      </c>
      <c r="BM25" s="145">
        <f t="shared" si="378"/>
        <v>49217</v>
      </c>
      <c r="BN25" s="145">
        <f t="shared" si="378"/>
        <v>49309</v>
      </c>
      <c r="BO25" s="145">
        <f t="shared" si="378"/>
        <v>49399</v>
      </c>
      <c r="BP25" s="145">
        <f t="shared" si="378"/>
        <v>49490</v>
      </c>
      <c r="BQ25" s="145">
        <f t="shared" si="378"/>
        <v>49582</v>
      </c>
      <c r="BR25" s="145">
        <f t="shared" si="378"/>
        <v>49674</v>
      </c>
      <c r="BS25" s="145">
        <f t="shared" si="378"/>
        <v>49765</v>
      </c>
      <c r="BT25" s="145">
        <f t="shared" si="378"/>
        <v>49856</v>
      </c>
      <c r="BU25" s="145">
        <f t="shared" si="378"/>
        <v>49948</v>
      </c>
      <c r="BV25" s="145">
        <f t="shared" si="378"/>
        <v>50040</v>
      </c>
      <c r="BW25" s="145">
        <f t="shared" si="378"/>
        <v>50130</v>
      </c>
      <c r="BX25" s="145">
        <f t="shared" ref="BX25:EI25" si="379" xml:space="preserve"> DATE(YEAR(BX24), MONTH(BX24) + $F23, DAY(BX24) -1)</f>
        <v>50221</v>
      </c>
      <c r="BY25" s="145">
        <f t="shared" si="379"/>
        <v>50313</v>
      </c>
      <c r="BZ25" s="145">
        <f t="shared" si="379"/>
        <v>50405</v>
      </c>
      <c r="CA25" s="145">
        <f t="shared" si="379"/>
        <v>50495</v>
      </c>
      <c r="CB25" s="145">
        <f t="shared" si="379"/>
        <v>50586</v>
      </c>
      <c r="CC25" s="145">
        <f t="shared" si="379"/>
        <v>50678</v>
      </c>
      <c r="CD25" s="145">
        <f t="shared" si="379"/>
        <v>50770</v>
      </c>
      <c r="CE25" s="145">
        <f t="shared" si="379"/>
        <v>50860</v>
      </c>
      <c r="CF25" s="145">
        <f t="shared" si="379"/>
        <v>50951</v>
      </c>
      <c r="CG25" s="145">
        <f t="shared" si="379"/>
        <v>51043</v>
      </c>
      <c r="CH25" s="145">
        <f t="shared" si="379"/>
        <v>51135</v>
      </c>
      <c r="CI25" s="145">
        <f t="shared" si="379"/>
        <v>51226</v>
      </c>
      <c r="CJ25" s="145">
        <f t="shared" si="379"/>
        <v>51317</v>
      </c>
      <c r="CK25" s="145">
        <f t="shared" si="379"/>
        <v>51409</v>
      </c>
      <c r="CL25" s="145">
        <f t="shared" si="379"/>
        <v>51501</v>
      </c>
      <c r="CM25" s="145">
        <f t="shared" si="379"/>
        <v>51591</v>
      </c>
      <c r="CN25" s="145">
        <f t="shared" si="379"/>
        <v>51682</v>
      </c>
      <c r="CO25" s="145">
        <f t="shared" si="379"/>
        <v>51774</v>
      </c>
      <c r="CP25" s="145">
        <f t="shared" si="379"/>
        <v>51866</v>
      </c>
      <c r="CQ25" s="145">
        <f t="shared" si="379"/>
        <v>51956</v>
      </c>
      <c r="CR25" s="145">
        <f t="shared" si="379"/>
        <v>52047</v>
      </c>
      <c r="CS25" s="145">
        <f t="shared" si="379"/>
        <v>52139</v>
      </c>
      <c r="CT25" s="145">
        <f t="shared" si="379"/>
        <v>52231</v>
      </c>
      <c r="CU25" s="145">
        <f t="shared" si="379"/>
        <v>52321</v>
      </c>
      <c r="CV25" s="145">
        <f t="shared" si="379"/>
        <v>52412</v>
      </c>
      <c r="CW25" s="145">
        <f t="shared" si="379"/>
        <v>52504</v>
      </c>
      <c r="CX25" s="145">
        <f t="shared" si="379"/>
        <v>52596</v>
      </c>
      <c r="CY25" s="145">
        <f t="shared" si="379"/>
        <v>52687</v>
      </c>
      <c r="CZ25" s="145">
        <f t="shared" si="379"/>
        <v>52778</v>
      </c>
      <c r="DA25" s="145">
        <f t="shared" si="379"/>
        <v>52870</v>
      </c>
      <c r="DB25" s="145">
        <f t="shared" si="379"/>
        <v>52962</v>
      </c>
      <c r="DC25" s="145">
        <f t="shared" si="379"/>
        <v>53052</v>
      </c>
      <c r="DD25" s="145">
        <f t="shared" si="379"/>
        <v>53143</v>
      </c>
      <c r="DE25" s="145">
        <f t="shared" si="379"/>
        <v>53235</v>
      </c>
      <c r="DF25" s="145">
        <f t="shared" si="379"/>
        <v>53327</v>
      </c>
      <c r="DG25" s="145">
        <f t="shared" si="379"/>
        <v>53417</v>
      </c>
      <c r="DH25" s="145">
        <f t="shared" si="379"/>
        <v>53508</v>
      </c>
      <c r="DI25" s="145">
        <f t="shared" si="379"/>
        <v>53600</v>
      </c>
      <c r="DJ25" s="145">
        <f t="shared" si="379"/>
        <v>53692</v>
      </c>
      <c r="DK25" s="145">
        <f t="shared" si="379"/>
        <v>53782</v>
      </c>
      <c r="DL25" s="145">
        <f t="shared" si="379"/>
        <v>53873</v>
      </c>
      <c r="DM25" s="145">
        <f t="shared" si="379"/>
        <v>53965</v>
      </c>
      <c r="DN25" s="145">
        <f t="shared" si="379"/>
        <v>54057</v>
      </c>
      <c r="DO25" s="145">
        <f t="shared" si="379"/>
        <v>54148</v>
      </c>
      <c r="DP25" s="145">
        <f t="shared" si="379"/>
        <v>54239</v>
      </c>
      <c r="DQ25" s="145">
        <f t="shared" si="379"/>
        <v>54331</v>
      </c>
      <c r="DR25" s="145">
        <f t="shared" si="379"/>
        <v>54423</v>
      </c>
      <c r="DS25" s="145">
        <f t="shared" si="379"/>
        <v>54513</v>
      </c>
      <c r="DT25" s="145">
        <f t="shared" si="379"/>
        <v>54604</v>
      </c>
      <c r="DU25" s="145">
        <f t="shared" si="379"/>
        <v>54696</v>
      </c>
      <c r="DV25" s="145">
        <f t="shared" si="379"/>
        <v>54788</v>
      </c>
      <c r="DW25" s="145">
        <f t="shared" si="379"/>
        <v>54878</v>
      </c>
      <c r="DX25" s="145">
        <f t="shared" si="379"/>
        <v>54969</v>
      </c>
      <c r="DY25" s="145">
        <f t="shared" si="379"/>
        <v>55061</v>
      </c>
      <c r="DZ25" s="145">
        <f t="shared" si="379"/>
        <v>55153</v>
      </c>
      <c r="EA25" s="145">
        <f t="shared" si="379"/>
        <v>55243</v>
      </c>
      <c r="EB25" s="145">
        <f t="shared" si="379"/>
        <v>55334</v>
      </c>
      <c r="EC25" s="145">
        <f t="shared" si="379"/>
        <v>55426</v>
      </c>
      <c r="ED25" s="145">
        <f t="shared" si="379"/>
        <v>55518</v>
      </c>
      <c r="EE25" s="145">
        <f t="shared" si="379"/>
        <v>55609</v>
      </c>
      <c r="EF25" s="145">
        <f t="shared" si="379"/>
        <v>55700</v>
      </c>
      <c r="EG25" s="145">
        <f t="shared" si="379"/>
        <v>55792</v>
      </c>
      <c r="EH25" s="145">
        <f t="shared" si="379"/>
        <v>55884</v>
      </c>
      <c r="EI25" s="145">
        <f t="shared" si="379"/>
        <v>55974</v>
      </c>
      <c r="EJ25" s="145">
        <f t="shared" ref="EJ25:GJ25" si="380" xml:space="preserve"> DATE(YEAR(EJ24), MONTH(EJ24) + $F23, DAY(EJ24) -1)</f>
        <v>56065</v>
      </c>
      <c r="EK25" s="145">
        <f t="shared" si="380"/>
        <v>56157</v>
      </c>
      <c r="EL25" s="145">
        <f t="shared" si="380"/>
        <v>56249</v>
      </c>
      <c r="EM25" s="145">
        <f t="shared" si="380"/>
        <v>56339</v>
      </c>
      <c r="EN25" s="145">
        <f t="shared" si="380"/>
        <v>56430</v>
      </c>
      <c r="EO25" s="145">
        <f t="shared" si="380"/>
        <v>56522</v>
      </c>
      <c r="EP25" s="145">
        <f t="shared" si="380"/>
        <v>56614</v>
      </c>
      <c r="EQ25" s="145">
        <f t="shared" si="380"/>
        <v>56704</v>
      </c>
      <c r="ER25" s="145">
        <f t="shared" si="380"/>
        <v>56795</v>
      </c>
      <c r="ES25" s="145">
        <f t="shared" si="380"/>
        <v>56887</v>
      </c>
      <c r="ET25" s="145">
        <f t="shared" si="380"/>
        <v>56979</v>
      </c>
      <c r="EU25" s="145">
        <f t="shared" si="380"/>
        <v>57070</v>
      </c>
      <c r="EV25" s="145">
        <f t="shared" si="380"/>
        <v>57161</v>
      </c>
      <c r="EW25" s="145">
        <f t="shared" si="380"/>
        <v>57253</v>
      </c>
      <c r="EX25" s="145">
        <f t="shared" si="380"/>
        <v>57345</v>
      </c>
      <c r="EY25" s="145">
        <f t="shared" si="380"/>
        <v>57435</v>
      </c>
      <c r="EZ25" s="145">
        <f t="shared" si="380"/>
        <v>57526</v>
      </c>
      <c r="FA25" s="145">
        <f t="shared" si="380"/>
        <v>57618</v>
      </c>
      <c r="FB25" s="145">
        <f t="shared" si="380"/>
        <v>57710</v>
      </c>
      <c r="FC25" s="145">
        <f t="shared" si="380"/>
        <v>57800</v>
      </c>
      <c r="FD25" s="145">
        <f t="shared" si="380"/>
        <v>57891</v>
      </c>
      <c r="FE25" s="145">
        <f t="shared" si="380"/>
        <v>57983</v>
      </c>
      <c r="FF25" s="145">
        <f t="shared" si="380"/>
        <v>58075</v>
      </c>
      <c r="FG25" s="145">
        <f t="shared" si="380"/>
        <v>58165</v>
      </c>
      <c r="FH25" s="145">
        <f t="shared" si="380"/>
        <v>58256</v>
      </c>
      <c r="FI25" s="145">
        <f t="shared" si="380"/>
        <v>58348</v>
      </c>
      <c r="FJ25" s="145">
        <f t="shared" si="380"/>
        <v>58440</v>
      </c>
      <c r="FK25" s="145">
        <f t="shared" si="380"/>
        <v>58531</v>
      </c>
      <c r="FL25" s="145">
        <f t="shared" si="380"/>
        <v>58622</v>
      </c>
      <c r="FM25" s="145">
        <f t="shared" si="380"/>
        <v>58714</v>
      </c>
      <c r="FN25" s="145">
        <f t="shared" si="380"/>
        <v>58806</v>
      </c>
      <c r="FO25" s="145">
        <f t="shared" si="380"/>
        <v>58896</v>
      </c>
      <c r="FP25" s="145">
        <f t="shared" si="380"/>
        <v>58987</v>
      </c>
      <c r="FQ25" s="145">
        <f t="shared" si="380"/>
        <v>59079</v>
      </c>
      <c r="FR25" s="145">
        <f t="shared" si="380"/>
        <v>59171</v>
      </c>
      <c r="FS25" s="145">
        <f t="shared" si="380"/>
        <v>59261</v>
      </c>
      <c r="FT25" s="145">
        <f t="shared" si="380"/>
        <v>59352</v>
      </c>
      <c r="FU25" s="145">
        <f t="shared" si="380"/>
        <v>59444</v>
      </c>
      <c r="FV25" s="145">
        <f t="shared" si="380"/>
        <v>59536</v>
      </c>
      <c r="FW25" s="145">
        <f t="shared" si="380"/>
        <v>59626</v>
      </c>
      <c r="FX25" s="145">
        <f t="shared" si="380"/>
        <v>59717</v>
      </c>
      <c r="FY25" s="145">
        <f t="shared" si="380"/>
        <v>59809</v>
      </c>
      <c r="FZ25" s="145">
        <f t="shared" si="380"/>
        <v>59901</v>
      </c>
      <c r="GA25" s="145">
        <f t="shared" si="380"/>
        <v>59992</v>
      </c>
      <c r="GB25" s="145">
        <f t="shared" si="380"/>
        <v>60083</v>
      </c>
      <c r="GC25" s="145">
        <f t="shared" si="380"/>
        <v>60175</v>
      </c>
      <c r="GD25" s="145">
        <f t="shared" si="380"/>
        <v>60267</v>
      </c>
      <c r="GE25" s="145">
        <f t="shared" si="380"/>
        <v>60357</v>
      </c>
      <c r="GF25" s="145">
        <f t="shared" si="380"/>
        <v>60448</v>
      </c>
      <c r="GG25" s="145">
        <f t="shared" si="380"/>
        <v>60540</v>
      </c>
      <c r="GH25" s="145">
        <f t="shared" si="380"/>
        <v>60632</v>
      </c>
      <c r="GI25" s="145">
        <f t="shared" si="380"/>
        <v>60722</v>
      </c>
      <c r="GJ25" s="145">
        <f t="shared" si="380"/>
        <v>60813</v>
      </c>
    </row>
    <row r="26" spans="1:192" outlineLevel="1" x14ac:dyDescent="0.25">
      <c r="A26" s="51"/>
      <c r="C26" s="52"/>
      <c r="D26" s="5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</row>
    <row r="27" spans="1:192" outlineLevel="1" x14ac:dyDescent="0.25">
      <c r="A27" s="51"/>
      <c r="B27" s="15" t="s">
        <v>94</v>
      </c>
      <c r="C27" s="52"/>
      <c r="D27" s="5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</row>
    <row r="28" spans="1:192" outlineLevel="1" x14ac:dyDescent="0.25">
      <c r="E28" s="419" t="str">
        <f xml:space="preserve"> InpC!E$15</f>
        <v>Financial year end month number</v>
      </c>
      <c r="F28" s="419">
        <f xml:space="preserve"> InpC!F$15</f>
        <v>12</v>
      </c>
      <c r="G28" s="419" t="str">
        <f xml:space="preserve"> InpC!G$15</f>
        <v>month #</v>
      </c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</row>
    <row r="29" spans="1:192" outlineLevel="1" x14ac:dyDescent="0.25">
      <c r="A29" s="51"/>
      <c r="C29" s="52"/>
      <c r="D29" s="53"/>
      <c r="E29" s="11" t="str">
        <f t="shared" ref="E29:BP29" si="381" xml:space="preserve"> E$25</f>
        <v>Model period ending</v>
      </c>
      <c r="F29" s="11">
        <f t="shared" si="381"/>
        <v>0</v>
      </c>
      <c r="G29" s="11" t="str">
        <f t="shared" si="381"/>
        <v>date</v>
      </c>
      <c r="H29" s="11">
        <f t="shared" si="381"/>
        <v>0</v>
      </c>
      <c r="I29" s="142">
        <f t="shared" si="381"/>
        <v>0</v>
      </c>
      <c r="J29" s="11">
        <f t="shared" si="381"/>
        <v>44196</v>
      </c>
      <c r="K29" s="11">
        <f t="shared" si="381"/>
        <v>44286</v>
      </c>
      <c r="L29" s="11">
        <f t="shared" si="381"/>
        <v>44377</v>
      </c>
      <c r="M29" s="11">
        <f t="shared" si="381"/>
        <v>44469</v>
      </c>
      <c r="N29" s="11">
        <f t="shared" si="381"/>
        <v>44561</v>
      </c>
      <c r="O29" s="11">
        <f t="shared" si="381"/>
        <v>44651</v>
      </c>
      <c r="P29" s="11">
        <f t="shared" si="381"/>
        <v>44742</v>
      </c>
      <c r="Q29" s="11">
        <f t="shared" si="381"/>
        <v>44834</v>
      </c>
      <c r="R29" s="11">
        <f t="shared" si="381"/>
        <v>44926</v>
      </c>
      <c r="S29" s="11">
        <f t="shared" si="381"/>
        <v>45016</v>
      </c>
      <c r="T29" s="11">
        <f t="shared" si="381"/>
        <v>45107</v>
      </c>
      <c r="U29" s="11">
        <f t="shared" si="381"/>
        <v>45199</v>
      </c>
      <c r="V29" s="11">
        <f t="shared" si="381"/>
        <v>45291</v>
      </c>
      <c r="W29" s="11">
        <f t="shared" si="381"/>
        <v>45382</v>
      </c>
      <c r="X29" s="11">
        <f t="shared" si="381"/>
        <v>45473</v>
      </c>
      <c r="Y29" s="11">
        <f t="shared" si="381"/>
        <v>45565</v>
      </c>
      <c r="Z29" s="11">
        <f t="shared" si="381"/>
        <v>45657</v>
      </c>
      <c r="AA29" s="11">
        <f t="shared" si="381"/>
        <v>45747</v>
      </c>
      <c r="AB29" s="11">
        <f t="shared" si="381"/>
        <v>45838</v>
      </c>
      <c r="AC29" s="11">
        <f t="shared" si="381"/>
        <v>45930</v>
      </c>
      <c r="AD29" s="11">
        <f t="shared" si="381"/>
        <v>46022</v>
      </c>
      <c r="AE29" s="11">
        <f t="shared" si="381"/>
        <v>46112</v>
      </c>
      <c r="AF29" s="11">
        <f t="shared" si="381"/>
        <v>46203</v>
      </c>
      <c r="AG29" s="11">
        <f t="shared" si="381"/>
        <v>46295</v>
      </c>
      <c r="AH29" s="11">
        <f t="shared" si="381"/>
        <v>46387</v>
      </c>
      <c r="AI29" s="11">
        <f t="shared" si="381"/>
        <v>46477</v>
      </c>
      <c r="AJ29" s="11">
        <f t="shared" si="381"/>
        <v>46568</v>
      </c>
      <c r="AK29" s="11">
        <f t="shared" si="381"/>
        <v>46660</v>
      </c>
      <c r="AL29" s="11">
        <f t="shared" si="381"/>
        <v>46752</v>
      </c>
      <c r="AM29" s="11">
        <f t="shared" si="381"/>
        <v>46843</v>
      </c>
      <c r="AN29" s="11">
        <f t="shared" si="381"/>
        <v>46934</v>
      </c>
      <c r="AO29" s="11">
        <f t="shared" si="381"/>
        <v>47026</v>
      </c>
      <c r="AP29" s="11">
        <f t="shared" si="381"/>
        <v>47118</v>
      </c>
      <c r="AQ29" s="11">
        <f t="shared" si="381"/>
        <v>47208</v>
      </c>
      <c r="AR29" s="11">
        <f t="shared" si="381"/>
        <v>47299</v>
      </c>
      <c r="AS29" s="11">
        <f t="shared" si="381"/>
        <v>47391</v>
      </c>
      <c r="AT29" s="11">
        <f t="shared" si="381"/>
        <v>47483</v>
      </c>
      <c r="AU29" s="11">
        <f t="shared" si="381"/>
        <v>47573</v>
      </c>
      <c r="AV29" s="11">
        <f t="shared" si="381"/>
        <v>47664</v>
      </c>
      <c r="AW29" s="11">
        <f t="shared" si="381"/>
        <v>47756</v>
      </c>
      <c r="AX29" s="11">
        <f t="shared" si="381"/>
        <v>47848</v>
      </c>
      <c r="AY29" s="11">
        <f t="shared" si="381"/>
        <v>47938</v>
      </c>
      <c r="AZ29" s="11">
        <f t="shared" si="381"/>
        <v>48029</v>
      </c>
      <c r="BA29" s="11">
        <f t="shared" si="381"/>
        <v>48121</v>
      </c>
      <c r="BB29" s="11">
        <f t="shared" si="381"/>
        <v>48213</v>
      </c>
      <c r="BC29" s="11">
        <f t="shared" si="381"/>
        <v>48304</v>
      </c>
      <c r="BD29" s="11">
        <f t="shared" si="381"/>
        <v>48395</v>
      </c>
      <c r="BE29" s="11">
        <f t="shared" si="381"/>
        <v>48487</v>
      </c>
      <c r="BF29" s="11">
        <f t="shared" si="381"/>
        <v>48579</v>
      </c>
      <c r="BG29" s="11">
        <f t="shared" si="381"/>
        <v>48669</v>
      </c>
      <c r="BH29" s="11">
        <f t="shared" si="381"/>
        <v>48760</v>
      </c>
      <c r="BI29" s="11">
        <f t="shared" si="381"/>
        <v>48852</v>
      </c>
      <c r="BJ29" s="11">
        <f t="shared" si="381"/>
        <v>48944</v>
      </c>
      <c r="BK29" s="11">
        <f t="shared" si="381"/>
        <v>49034</v>
      </c>
      <c r="BL29" s="11">
        <f t="shared" si="381"/>
        <v>49125</v>
      </c>
      <c r="BM29" s="11">
        <f t="shared" si="381"/>
        <v>49217</v>
      </c>
      <c r="BN29" s="11">
        <f t="shared" si="381"/>
        <v>49309</v>
      </c>
      <c r="BO29" s="11">
        <f t="shared" si="381"/>
        <v>49399</v>
      </c>
      <c r="BP29" s="11">
        <f t="shared" si="381"/>
        <v>49490</v>
      </c>
      <c r="BQ29" s="11">
        <f t="shared" ref="BQ29:EB29" si="382" xml:space="preserve"> BQ$25</f>
        <v>49582</v>
      </c>
      <c r="BR29" s="11">
        <f t="shared" si="382"/>
        <v>49674</v>
      </c>
      <c r="BS29" s="11">
        <f t="shared" si="382"/>
        <v>49765</v>
      </c>
      <c r="BT29" s="11">
        <f t="shared" si="382"/>
        <v>49856</v>
      </c>
      <c r="BU29" s="11">
        <f t="shared" si="382"/>
        <v>49948</v>
      </c>
      <c r="BV29" s="11">
        <f t="shared" si="382"/>
        <v>50040</v>
      </c>
      <c r="BW29" s="11">
        <f t="shared" si="382"/>
        <v>50130</v>
      </c>
      <c r="BX29" s="11">
        <f t="shared" si="382"/>
        <v>50221</v>
      </c>
      <c r="BY29" s="11">
        <f t="shared" si="382"/>
        <v>50313</v>
      </c>
      <c r="BZ29" s="11">
        <f t="shared" si="382"/>
        <v>50405</v>
      </c>
      <c r="CA29" s="11">
        <f t="shared" si="382"/>
        <v>50495</v>
      </c>
      <c r="CB29" s="11">
        <f t="shared" si="382"/>
        <v>50586</v>
      </c>
      <c r="CC29" s="11">
        <f t="shared" si="382"/>
        <v>50678</v>
      </c>
      <c r="CD29" s="11">
        <f t="shared" si="382"/>
        <v>50770</v>
      </c>
      <c r="CE29" s="11">
        <f t="shared" si="382"/>
        <v>50860</v>
      </c>
      <c r="CF29" s="11">
        <f t="shared" si="382"/>
        <v>50951</v>
      </c>
      <c r="CG29" s="11">
        <f t="shared" si="382"/>
        <v>51043</v>
      </c>
      <c r="CH29" s="11">
        <f t="shared" si="382"/>
        <v>51135</v>
      </c>
      <c r="CI29" s="11">
        <f t="shared" si="382"/>
        <v>51226</v>
      </c>
      <c r="CJ29" s="11">
        <f t="shared" si="382"/>
        <v>51317</v>
      </c>
      <c r="CK29" s="11">
        <f t="shared" si="382"/>
        <v>51409</v>
      </c>
      <c r="CL29" s="11">
        <f t="shared" si="382"/>
        <v>51501</v>
      </c>
      <c r="CM29" s="11">
        <f t="shared" si="382"/>
        <v>51591</v>
      </c>
      <c r="CN29" s="11">
        <f t="shared" si="382"/>
        <v>51682</v>
      </c>
      <c r="CO29" s="11">
        <f t="shared" si="382"/>
        <v>51774</v>
      </c>
      <c r="CP29" s="11">
        <f t="shared" si="382"/>
        <v>51866</v>
      </c>
      <c r="CQ29" s="11">
        <f t="shared" si="382"/>
        <v>51956</v>
      </c>
      <c r="CR29" s="11">
        <f t="shared" si="382"/>
        <v>52047</v>
      </c>
      <c r="CS29" s="11">
        <f t="shared" si="382"/>
        <v>52139</v>
      </c>
      <c r="CT29" s="11">
        <f t="shared" si="382"/>
        <v>52231</v>
      </c>
      <c r="CU29" s="11">
        <f t="shared" si="382"/>
        <v>52321</v>
      </c>
      <c r="CV29" s="11">
        <f t="shared" si="382"/>
        <v>52412</v>
      </c>
      <c r="CW29" s="11">
        <f t="shared" si="382"/>
        <v>52504</v>
      </c>
      <c r="CX29" s="11">
        <f t="shared" si="382"/>
        <v>52596</v>
      </c>
      <c r="CY29" s="11">
        <f t="shared" si="382"/>
        <v>52687</v>
      </c>
      <c r="CZ29" s="11">
        <f t="shared" si="382"/>
        <v>52778</v>
      </c>
      <c r="DA29" s="11">
        <f t="shared" si="382"/>
        <v>52870</v>
      </c>
      <c r="DB29" s="11">
        <f t="shared" si="382"/>
        <v>52962</v>
      </c>
      <c r="DC29" s="11">
        <f t="shared" si="382"/>
        <v>53052</v>
      </c>
      <c r="DD29" s="11">
        <f t="shared" si="382"/>
        <v>53143</v>
      </c>
      <c r="DE29" s="11">
        <f t="shared" si="382"/>
        <v>53235</v>
      </c>
      <c r="DF29" s="11">
        <f t="shared" si="382"/>
        <v>53327</v>
      </c>
      <c r="DG29" s="11">
        <f t="shared" si="382"/>
        <v>53417</v>
      </c>
      <c r="DH29" s="11">
        <f t="shared" si="382"/>
        <v>53508</v>
      </c>
      <c r="DI29" s="11">
        <f t="shared" si="382"/>
        <v>53600</v>
      </c>
      <c r="DJ29" s="11">
        <f t="shared" si="382"/>
        <v>53692</v>
      </c>
      <c r="DK29" s="11">
        <f t="shared" si="382"/>
        <v>53782</v>
      </c>
      <c r="DL29" s="11">
        <f t="shared" si="382"/>
        <v>53873</v>
      </c>
      <c r="DM29" s="11">
        <f t="shared" si="382"/>
        <v>53965</v>
      </c>
      <c r="DN29" s="11">
        <f t="shared" si="382"/>
        <v>54057</v>
      </c>
      <c r="DO29" s="11">
        <f t="shared" si="382"/>
        <v>54148</v>
      </c>
      <c r="DP29" s="11">
        <f t="shared" si="382"/>
        <v>54239</v>
      </c>
      <c r="DQ29" s="11">
        <f t="shared" si="382"/>
        <v>54331</v>
      </c>
      <c r="DR29" s="11">
        <f t="shared" si="382"/>
        <v>54423</v>
      </c>
      <c r="DS29" s="11">
        <f t="shared" si="382"/>
        <v>54513</v>
      </c>
      <c r="DT29" s="11">
        <f t="shared" si="382"/>
        <v>54604</v>
      </c>
      <c r="DU29" s="11">
        <f t="shared" si="382"/>
        <v>54696</v>
      </c>
      <c r="DV29" s="11">
        <f t="shared" si="382"/>
        <v>54788</v>
      </c>
      <c r="DW29" s="11">
        <f t="shared" si="382"/>
        <v>54878</v>
      </c>
      <c r="DX29" s="11">
        <f t="shared" si="382"/>
        <v>54969</v>
      </c>
      <c r="DY29" s="11">
        <f t="shared" si="382"/>
        <v>55061</v>
      </c>
      <c r="DZ29" s="11">
        <f t="shared" si="382"/>
        <v>55153</v>
      </c>
      <c r="EA29" s="11">
        <f t="shared" si="382"/>
        <v>55243</v>
      </c>
      <c r="EB29" s="11">
        <f t="shared" si="382"/>
        <v>55334</v>
      </c>
      <c r="EC29" s="11">
        <f t="shared" ref="EC29:GJ29" si="383" xml:space="preserve"> EC$25</f>
        <v>55426</v>
      </c>
      <c r="ED29" s="11">
        <f t="shared" si="383"/>
        <v>55518</v>
      </c>
      <c r="EE29" s="11">
        <f t="shared" si="383"/>
        <v>55609</v>
      </c>
      <c r="EF29" s="11">
        <f t="shared" si="383"/>
        <v>55700</v>
      </c>
      <c r="EG29" s="11">
        <f t="shared" si="383"/>
        <v>55792</v>
      </c>
      <c r="EH29" s="11">
        <f t="shared" si="383"/>
        <v>55884</v>
      </c>
      <c r="EI29" s="11">
        <f t="shared" si="383"/>
        <v>55974</v>
      </c>
      <c r="EJ29" s="11">
        <f t="shared" si="383"/>
        <v>56065</v>
      </c>
      <c r="EK29" s="11">
        <f t="shared" si="383"/>
        <v>56157</v>
      </c>
      <c r="EL29" s="11">
        <f t="shared" si="383"/>
        <v>56249</v>
      </c>
      <c r="EM29" s="11">
        <f t="shared" si="383"/>
        <v>56339</v>
      </c>
      <c r="EN29" s="11">
        <f t="shared" si="383"/>
        <v>56430</v>
      </c>
      <c r="EO29" s="11">
        <f t="shared" si="383"/>
        <v>56522</v>
      </c>
      <c r="EP29" s="11">
        <f t="shared" si="383"/>
        <v>56614</v>
      </c>
      <c r="EQ29" s="11">
        <f t="shared" si="383"/>
        <v>56704</v>
      </c>
      <c r="ER29" s="11">
        <f t="shared" si="383"/>
        <v>56795</v>
      </c>
      <c r="ES29" s="11">
        <f t="shared" si="383"/>
        <v>56887</v>
      </c>
      <c r="ET29" s="11">
        <f t="shared" si="383"/>
        <v>56979</v>
      </c>
      <c r="EU29" s="11">
        <f t="shared" si="383"/>
        <v>57070</v>
      </c>
      <c r="EV29" s="11">
        <f t="shared" si="383"/>
        <v>57161</v>
      </c>
      <c r="EW29" s="11">
        <f t="shared" si="383"/>
        <v>57253</v>
      </c>
      <c r="EX29" s="11">
        <f t="shared" si="383"/>
        <v>57345</v>
      </c>
      <c r="EY29" s="11">
        <f t="shared" si="383"/>
        <v>57435</v>
      </c>
      <c r="EZ29" s="11">
        <f t="shared" si="383"/>
        <v>57526</v>
      </c>
      <c r="FA29" s="11">
        <f t="shared" si="383"/>
        <v>57618</v>
      </c>
      <c r="FB29" s="11">
        <f t="shared" si="383"/>
        <v>57710</v>
      </c>
      <c r="FC29" s="11">
        <f t="shared" si="383"/>
        <v>57800</v>
      </c>
      <c r="FD29" s="11">
        <f t="shared" si="383"/>
        <v>57891</v>
      </c>
      <c r="FE29" s="11">
        <f t="shared" si="383"/>
        <v>57983</v>
      </c>
      <c r="FF29" s="11">
        <f t="shared" si="383"/>
        <v>58075</v>
      </c>
      <c r="FG29" s="11">
        <f t="shared" si="383"/>
        <v>58165</v>
      </c>
      <c r="FH29" s="11">
        <f t="shared" si="383"/>
        <v>58256</v>
      </c>
      <c r="FI29" s="11">
        <f t="shared" si="383"/>
        <v>58348</v>
      </c>
      <c r="FJ29" s="11">
        <f t="shared" si="383"/>
        <v>58440</v>
      </c>
      <c r="FK29" s="11">
        <f t="shared" si="383"/>
        <v>58531</v>
      </c>
      <c r="FL29" s="11">
        <f t="shared" si="383"/>
        <v>58622</v>
      </c>
      <c r="FM29" s="11">
        <f t="shared" si="383"/>
        <v>58714</v>
      </c>
      <c r="FN29" s="11">
        <f t="shared" si="383"/>
        <v>58806</v>
      </c>
      <c r="FO29" s="11">
        <f t="shared" si="383"/>
        <v>58896</v>
      </c>
      <c r="FP29" s="11">
        <f t="shared" si="383"/>
        <v>58987</v>
      </c>
      <c r="FQ29" s="11">
        <f t="shared" si="383"/>
        <v>59079</v>
      </c>
      <c r="FR29" s="11">
        <f t="shared" si="383"/>
        <v>59171</v>
      </c>
      <c r="FS29" s="11">
        <f t="shared" si="383"/>
        <v>59261</v>
      </c>
      <c r="FT29" s="11">
        <f t="shared" si="383"/>
        <v>59352</v>
      </c>
      <c r="FU29" s="11">
        <f t="shared" si="383"/>
        <v>59444</v>
      </c>
      <c r="FV29" s="11">
        <f t="shared" si="383"/>
        <v>59536</v>
      </c>
      <c r="FW29" s="11">
        <f t="shared" si="383"/>
        <v>59626</v>
      </c>
      <c r="FX29" s="11">
        <f t="shared" si="383"/>
        <v>59717</v>
      </c>
      <c r="FY29" s="11">
        <f t="shared" si="383"/>
        <v>59809</v>
      </c>
      <c r="FZ29" s="11">
        <f t="shared" si="383"/>
        <v>59901</v>
      </c>
      <c r="GA29" s="11">
        <f t="shared" si="383"/>
        <v>59992</v>
      </c>
      <c r="GB29" s="11">
        <f t="shared" si="383"/>
        <v>60083</v>
      </c>
      <c r="GC29" s="11">
        <f t="shared" si="383"/>
        <v>60175</v>
      </c>
      <c r="GD29" s="11">
        <f t="shared" si="383"/>
        <v>60267</v>
      </c>
      <c r="GE29" s="11">
        <f t="shared" si="383"/>
        <v>60357</v>
      </c>
      <c r="GF29" s="11">
        <f t="shared" si="383"/>
        <v>60448</v>
      </c>
      <c r="GG29" s="11">
        <f t="shared" si="383"/>
        <v>60540</v>
      </c>
      <c r="GH29" s="11">
        <f t="shared" si="383"/>
        <v>60632</v>
      </c>
      <c r="GI29" s="11">
        <f t="shared" si="383"/>
        <v>60722</v>
      </c>
      <c r="GJ29" s="11">
        <f t="shared" si="383"/>
        <v>60813</v>
      </c>
    </row>
    <row r="30" spans="1:192" outlineLevel="1" x14ac:dyDescent="0.25">
      <c r="E30" s="9" t="s">
        <v>384</v>
      </c>
      <c r="F30" s="9"/>
      <c r="G30" s="9" t="s">
        <v>5</v>
      </c>
      <c r="H30" s="9">
        <f xml:space="preserve"> SUM(J30:GJ30)</f>
        <v>46</v>
      </c>
      <c r="J30" s="9">
        <f t="shared" ref="J30:K30" si="384" xml:space="preserve"> IF( MONTH(J29) = $F28, 1, 0)</f>
        <v>1</v>
      </c>
      <c r="K30" s="9">
        <f t="shared" si="384"/>
        <v>0</v>
      </c>
      <c r="L30" s="9">
        <f t="shared" ref="L30:BW30" si="385" xml:space="preserve"> IF( MONTH(L29) = $F28, 1, 0)</f>
        <v>0</v>
      </c>
      <c r="M30" s="9">
        <f t="shared" si="385"/>
        <v>0</v>
      </c>
      <c r="N30" s="9">
        <f t="shared" si="385"/>
        <v>1</v>
      </c>
      <c r="O30" s="9">
        <f t="shared" si="385"/>
        <v>0</v>
      </c>
      <c r="P30" s="9">
        <f t="shared" si="385"/>
        <v>0</v>
      </c>
      <c r="Q30" s="9">
        <f t="shared" si="385"/>
        <v>0</v>
      </c>
      <c r="R30" s="9">
        <f t="shared" si="385"/>
        <v>1</v>
      </c>
      <c r="S30" s="9">
        <f t="shared" si="385"/>
        <v>0</v>
      </c>
      <c r="T30" s="9">
        <f t="shared" si="385"/>
        <v>0</v>
      </c>
      <c r="U30" s="9">
        <f t="shared" si="385"/>
        <v>0</v>
      </c>
      <c r="V30" s="9">
        <f t="shared" si="385"/>
        <v>1</v>
      </c>
      <c r="W30" s="9">
        <f t="shared" si="385"/>
        <v>0</v>
      </c>
      <c r="X30" s="9">
        <f t="shared" si="385"/>
        <v>0</v>
      </c>
      <c r="Y30" s="9">
        <f t="shared" si="385"/>
        <v>0</v>
      </c>
      <c r="Z30" s="9">
        <f t="shared" si="385"/>
        <v>1</v>
      </c>
      <c r="AA30" s="9">
        <f t="shared" si="385"/>
        <v>0</v>
      </c>
      <c r="AB30" s="9">
        <f t="shared" si="385"/>
        <v>0</v>
      </c>
      <c r="AC30" s="9">
        <f t="shared" si="385"/>
        <v>0</v>
      </c>
      <c r="AD30" s="9">
        <f t="shared" si="385"/>
        <v>1</v>
      </c>
      <c r="AE30" s="9">
        <f t="shared" si="385"/>
        <v>0</v>
      </c>
      <c r="AF30" s="9">
        <f t="shared" si="385"/>
        <v>0</v>
      </c>
      <c r="AG30" s="9">
        <f t="shared" si="385"/>
        <v>0</v>
      </c>
      <c r="AH30" s="9">
        <f t="shared" si="385"/>
        <v>1</v>
      </c>
      <c r="AI30" s="9">
        <f t="shared" si="385"/>
        <v>0</v>
      </c>
      <c r="AJ30" s="9">
        <f t="shared" si="385"/>
        <v>0</v>
      </c>
      <c r="AK30" s="9">
        <f t="shared" si="385"/>
        <v>0</v>
      </c>
      <c r="AL30" s="9">
        <f t="shared" si="385"/>
        <v>1</v>
      </c>
      <c r="AM30" s="9">
        <f t="shared" si="385"/>
        <v>0</v>
      </c>
      <c r="AN30" s="9">
        <f t="shared" si="385"/>
        <v>0</v>
      </c>
      <c r="AO30" s="9">
        <f t="shared" si="385"/>
        <v>0</v>
      </c>
      <c r="AP30" s="9">
        <f t="shared" si="385"/>
        <v>1</v>
      </c>
      <c r="AQ30" s="9">
        <f t="shared" si="385"/>
        <v>0</v>
      </c>
      <c r="AR30" s="9">
        <f t="shared" si="385"/>
        <v>0</v>
      </c>
      <c r="AS30" s="9">
        <f t="shared" si="385"/>
        <v>0</v>
      </c>
      <c r="AT30" s="9">
        <f t="shared" si="385"/>
        <v>1</v>
      </c>
      <c r="AU30" s="9">
        <f t="shared" si="385"/>
        <v>0</v>
      </c>
      <c r="AV30" s="9">
        <f t="shared" si="385"/>
        <v>0</v>
      </c>
      <c r="AW30" s="9">
        <f t="shared" si="385"/>
        <v>0</v>
      </c>
      <c r="AX30" s="9">
        <f t="shared" si="385"/>
        <v>1</v>
      </c>
      <c r="AY30" s="9">
        <f t="shared" si="385"/>
        <v>0</v>
      </c>
      <c r="AZ30" s="9">
        <f t="shared" si="385"/>
        <v>0</v>
      </c>
      <c r="BA30" s="9">
        <f t="shared" si="385"/>
        <v>0</v>
      </c>
      <c r="BB30" s="9">
        <f t="shared" si="385"/>
        <v>1</v>
      </c>
      <c r="BC30" s="9">
        <f t="shared" si="385"/>
        <v>0</v>
      </c>
      <c r="BD30" s="9">
        <f t="shared" si="385"/>
        <v>0</v>
      </c>
      <c r="BE30" s="9">
        <f t="shared" si="385"/>
        <v>0</v>
      </c>
      <c r="BF30" s="9">
        <f t="shared" si="385"/>
        <v>1</v>
      </c>
      <c r="BG30" s="9">
        <f t="shared" si="385"/>
        <v>0</v>
      </c>
      <c r="BH30" s="9">
        <f t="shared" si="385"/>
        <v>0</v>
      </c>
      <c r="BI30" s="9">
        <f t="shared" si="385"/>
        <v>0</v>
      </c>
      <c r="BJ30" s="9">
        <f t="shared" si="385"/>
        <v>1</v>
      </c>
      <c r="BK30" s="9">
        <f t="shared" si="385"/>
        <v>0</v>
      </c>
      <c r="BL30" s="9">
        <f t="shared" si="385"/>
        <v>0</v>
      </c>
      <c r="BM30" s="9">
        <f t="shared" si="385"/>
        <v>0</v>
      </c>
      <c r="BN30" s="9">
        <f t="shared" si="385"/>
        <v>1</v>
      </c>
      <c r="BO30" s="9">
        <f t="shared" si="385"/>
        <v>0</v>
      </c>
      <c r="BP30" s="9">
        <f t="shared" si="385"/>
        <v>0</v>
      </c>
      <c r="BQ30" s="9">
        <f t="shared" si="385"/>
        <v>0</v>
      </c>
      <c r="BR30" s="9">
        <f t="shared" si="385"/>
        <v>1</v>
      </c>
      <c r="BS30" s="9">
        <f t="shared" si="385"/>
        <v>0</v>
      </c>
      <c r="BT30" s="9">
        <f t="shared" si="385"/>
        <v>0</v>
      </c>
      <c r="BU30" s="9">
        <f t="shared" si="385"/>
        <v>0</v>
      </c>
      <c r="BV30" s="9">
        <f t="shared" si="385"/>
        <v>1</v>
      </c>
      <c r="BW30" s="9">
        <f t="shared" si="385"/>
        <v>0</v>
      </c>
      <c r="BX30" s="9">
        <f t="shared" ref="BX30:EI30" si="386" xml:space="preserve"> IF( MONTH(BX29) = $F28, 1, 0)</f>
        <v>0</v>
      </c>
      <c r="BY30" s="9">
        <f t="shared" si="386"/>
        <v>0</v>
      </c>
      <c r="BZ30" s="9">
        <f t="shared" si="386"/>
        <v>1</v>
      </c>
      <c r="CA30" s="9">
        <f t="shared" si="386"/>
        <v>0</v>
      </c>
      <c r="CB30" s="9">
        <f t="shared" si="386"/>
        <v>0</v>
      </c>
      <c r="CC30" s="9">
        <f t="shared" si="386"/>
        <v>0</v>
      </c>
      <c r="CD30" s="9">
        <f t="shared" si="386"/>
        <v>1</v>
      </c>
      <c r="CE30" s="9">
        <f t="shared" si="386"/>
        <v>0</v>
      </c>
      <c r="CF30" s="9">
        <f t="shared" si="386"/>
        <v>0</v>
      </c>
      <c r="CG30" s="9">
        <f t="shared" si="386"/>
        <v>0</v>
      </c>
      <c r="CH30" s="9">
        <f t="shared" si="386"/>
        <v>1</v>
      </c>
      <c r="CI30" s="9">
        <f t="shared" si="386"/>
        <v>0</v>
      </c>
      <c r="CJ30" s="9">
        <f t="shared" si="386"/>
        <v>0</v>
      </c>
      <c r="CK30" s="9">
        <f t="shared" si="386"/>
        <v>0</v>
      </c>
      <c r="CL30" s="9">
        <f t="shared" si="386"/>
        <v>1</v>
      </c>
      <c r="CM30" s="9">
        <f t="shared" si="386"/>
        <v>0</v>
      </c>
      <c r="CN30" s="9">
        <f t="shared" si="386"/>
        <v>0</v>
      </c>
      <c r="CO30" s="9">
        <f t="shared" si="386"/>
        <v>0</v>
      </c>
      <c r="CP30" s="9">
        <f t="shared" si="386"/>
        <v>1</v>
      </c>
      <c r="CQ30" s="9">
        <f t="shared" si="386"/>
        <v>0</v>
      </c>
      <c r="CR30" s="9">
        <f t="shared" si="386"/>
        <v>0</v>
      </c>
      <c r="CS30" s="9">
        <f t="shared" si="386"/>
        <v>0</v>
      </c>
      <c r="CT30" s="9">
        <f t="shared" si="386"/>
        <v>1</v>
      </c>
      <c r="CU30" s="9">
        <f t="shared" si="386"/>
        <v>0</v>
      </c>
      <c r="CV30" s="9">
        <f t="shared" si="386"/>
        <v>0</v>
      </c>
      <c r="CW30" s="9">
        <f t="shared" si="386"/>
        <v>0</v>
      </c>
      <c r="CX30" s="9">
        <f t="shared" si="386"/>
        <v>1</v>
      </c>
      <c r="CY30" s="9">
        <f t="shared" si="386"/>
        <v>0</v>
      </c>
      <c r="CZ30" s="9">
        <f t="shared" si="386"/>
        <v>0</v>
      </c>
      <c r="DA30" s="9">
        <f t="shared" si="386"/>
        <v>0</v>
      </c>
      <c r="DB30" s="9">
        <f t="shared" si="386"/>
        <v>1</v>
      </c>
      <c r="DC30" s="9">
        <f t="shared" si="386"/>
        <v>0</v>
      </c>
      <c r="DD30" s="9">
        <f t="shared" si="386"/>
        <v>0</v>
      </c>
      <c r="DE30" s="9">
        <f t="shared" si="386"/>
        <v>0</v>
      </c>
      <c r="DF30" s="9">
        <f t="shared" si="386"/>
        <v>1</v>
      </c>
      <c r="DG30" s="9">
        <f t="shared" si="386"/>
        <v>0</v>
      </c>
      <c r="DH30" s="9">
        <f t="shared" si="386"/>
        <v>0</v>
      </c>
      <c r="DI30" s="9">
        <f t="shared" si="386"/>
        <v>0</v>
      </c>
      <c r="DJ30" s="9">
        <f t="shared" si="386"/>
        <v>1</v>
      </c>
      <c r="DK30" s="9">
        <f t="shared" si="386"/>
        <v>0</v>
      </c>
      <c r="DL30" s="9">
        <f t="shared" si="386"/>
        <v>0</v>
      </c>
      <c r="DM30" s="9">
        <f t="shared" si="386"/>
        <v>0</v>
      </c>
      <c r="DN30" s="9">
        <f t="shared" si="386"/>
        <v>1</v>
      </c>
      <c r="DO30" s="9">
        <f t="shared" si="386"/>
        <v>0</v>
      </c>
      <c r="DP30" s="9">
        <f t="shared" si="386"/>
        <v>0</v>
      </c>
      <c r="DQ30" s="9">
        <f t="shared" si="386"/>
        <v>0</v>
      </c>
      <c r="DR30" s="9">
        <f t="shared" si="386"/>
        <v>1</v>
      </c>
      <c r="DS30" s="9">
        <f t="shared" si="386"/>
        <v>0</v>
      </c>
      <c r="DT30" s="9">
        <f t="shared" si="386"/>
        <v>0</v>
      </c>
      <c r="DU30" s="9">
        <f t="shared" si="386"/>
        <v>0</v>
      </c>
      <c r="DV30" s="9">
        <f t="shared" si="386"/>
        <v>1</v>
      </c>
      <c r="DW30" s="9">
        <f t="shared" si="386"/>
        <v>0</v>
      </c>
      <c r="DX30" s="9">
        <f t="shared" si="386"/>
        <v>0</v>
      </c>
      <c r="DY30" s="9">
        <f t="shared" si="386"/>
        <v>0</v>
      </c>
      <c r="DZ30" s="9">
        <f t="shared" si="386"/>
        <v>1</v>
      </c>
      <c r="EA30" s="9">
        <f t="shared" si="386"/>
        <v>0</v>
      </c>
      <c r="EB30" s="9">
        <f t="shared" si="386"/>
        <v>0</v>
      </c>
      <c r="EC30" s="9">
        <f t="shared" si="386"/>
        <v>0</v>
      </c>
      <c r="ED30" s="9">
        <f t="shared" si="386"/>
        <v>1</v>
      </c>
      <c r="EE30" s="9">
        <f t="shared" si="386"/>
        <v>0</v>
      </c>
      <c r="EF30" s="9">
        <f t="shared" si="386"/>
        <v>0</v>
      </c>
      <c r="EG30" s="9">
        <f t="shared" si="386"/>
        <v>0</v>
      </c>
      <c r="EH30" s="9">
        <f t="shared" si="386"/>
        <v>1</v>
      </c>
      <c r="EI30" s="9">
        <f t="shared" si="386"/>
        <v>0</v>
      </c>
      <c r="EJ30" s="9">
        <f t="shared" ref="EJ30:GJ30" si="387" xml:space="preserve"> IF( MONTH(EJ29) = $F28, 1, 0)</f>
        <v>0</v>
      </c>
      <c r="EK30" s="9">
        <f t="shared" si="387"/>
        <v>0</v>
      </c>
      <c r="EL30" s="9">
        <f t="shared" si="387"/>
        <v>1</v>
      </c>
      <c r="EM30" s="9">
        <f t="shared" si="387"/>
        <v>0</v>
      </c>
      <c r="EN30" s="9">
        <f t="shared" si="387"/>
        <v>0</v>
      </c>
      <c r="EO30" s="9">
        <f t="shared" si="387"/>
        <v>0</v>
      </c>
      <c r="EP30" s="9">
        <f t="shared" si="387"/>
        <v>1</v>
      </c>
      <c r="EQ30" s="9">
        <f t="shared" si="387"/>
        <v>0</v>
      </c>
      <c r="ER30" s="9">
        <f t="shared" si="387"/>
        <v>0</v>
      </c>
      <c r="ES30" s="9">
        <f t="shared" si="387"/>
        <v>0</v>
      </c>
      <c r="ET30" s="9">
        <f t="shared" si="387"/>
        <v>1</v>
      </c>
      <c r="EU30" s="9">
        <f t="shared" si="387"/>
        <v>0</v>
      </c>
      <c r="EV30" s="9">
        <f t="shared" si="387"/>
        <v>0</v>
      </c>
      <c r="EW30" s="9">
        <f t="shared" si="387"/>
        <v>0</v>
      </c>
      <c r="EX30" s="9">
        <f t="shared" si="387"/>
        <v>1</v>
      </c>
      <c r="EY30" s="9">
        <f t="shared" si="387"/>
        <v>0</v>
      </c>
      <c r="EZ30" s="9">
        <f t="shared" si="387"/>
        <v>0</v>
      </c>
      <c r="FA30" s="9">
        <f t="shared" si="387"/>
        <v>0</v>
      </c>
      <c r="FB30" s="9">
        <f t="shared" si="387"/>
        <v>1</v>
      </c>
      <c r="FC30" s="9">
        <f t="shared" si="387"/>
        <v>0</v>
      </c>
      <c r="FD30" s="9">
        <f t="shared" si="387"/>
        <v>0</v>
      </c>
      <c r="FE30" s="9">
        <f t="shared" si="387"/>
        <v>0</v>
      </c>
      <c r="FF30" s="9">
        <f t="shared" si="387"/>
        <v>1</v>
      </c>
      <c r="FG30" s="9">
        <f t="shared" si="387"/>
        <v>0</v>
      </c>
      <c r="FH30" s="9">
        <f t="shared" si="387"/>
        <v>0</v>
      </c>
      <c r="FI30" s="9">
        <f t="shared" si="387"/>
        <v>0</v>
      </c>
      <c r="FJ30" s="9">
        <f t="shared" si="387"/>
        <v>1</v>
      </c>
      <c r="FK30" s="9">
        <f t="shared" si="387"/>
        <v>0</v>
      </c>
      <c r="FL30" s="9">
        <f t="shared" si="387"/>
        <v>0</v>
      </c>
      <c r="FM30" s="9">
        <f t="shared" si="387"/>
        <v>0</v>
      </c>
      <c r="FN30" s="9">
        <f t="shared" si="387"/>
        <v>1</v>
      </c>
      <c r="FO30" s="9">
        <f t="shared" si="387"/>
        <v>0</v>
      </c>
      <c r="FP30" s="9">
        <f t="shared" si="387"/>
        <v>0</v>
      </c>
      <c r="FQ30" s="9">
        <f t="shared" si="387"/>
        <v>0</v>
      </c>
      <c r="FR30" s="9">
        <f t="shared" si="387"/>
        <v>1</v>
      </c>
      <c r="FS30" s="9">
        <f t="shared" si="387"/>
        <v>0</v>
      </c>
      <c r="FT30" s="9">
        <f t="shared" si="387"/>
        <v>0</v>
      </c>
      <c r="FU30" s="9">
        <f t="shared" si="387"/>
        <v>0</v>
      </c>
      <c r="FV30" s="9">
        <f t="shared" si="387"/>
        <v>1</v>
      </c>
      <c r="FW30" s="9">
        <f t="shared" si="387"/>
        <v>0</v>
      </c>
      <c r="FX30" s="9">
        <f t="shared" si="387"/>
        <v>0</v>
      </c>
      <c r="FY30" s="9">
        <f t="shared" si="387"/>
        <v>0</v>
      </c>
      <c r="FZ30" s="9">
        <f t="shared" si="387"/>
        <v>1</v>
      </c>
      <c r="GA30" s="9">
        <f t="shared" si="387"/>
        <v>0</v>
      </c>
      <c r="GB30" s="9">
        <f t="shared" si="387"/>
        <v>0</v>
      </c>
      <c r="GC30" s="9">
        <f t="shared" si="387"/>
        <v>0</v>
      </c>
      <c r="GD30" s="9">
        <f t="shared" si="387"/>
        <v>1</v>
      </c>
      <c r="GE30" s="9">
        <f t="shared" si="387"/>
        <v>0</v>
      </c>
      <c r="GF30" s="9">
        <f t="shared" si="387"/>
        <v>0</v>
      </c>
      <c r="GG30" s="9">
        <f t="shared" si="387"/>
        <v>0</v>
      </c>
      <c r="GH30" s="9">
        <f t="shared" si="387"/>
        <v>1</v>
      </c>
      <c r="GI30" s="9">
        <f t="shared" si="387"/>
        <v>0</v>
      </c>
      <c r="GJ30" s="9">
        <f t="shared" si="387"/>
        <v>0</v>
      </c>
    </row>
    <row r="31" spans="1:192" outlineLevel="1" x14ac:dyDescent="0.25">
      <c r="E31" s="9"/>
      <c r="F31" s="9"/>
      <c r="G31" s="9"/>
      <c r="H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</row>
    <row r="32" spans="1:192" outlineLevel="1" x14ac:dyDescent="0.25">
      <c r="A32" s="56"/>
      <c r="B32" s="56"/>
      <c r="C32" s="59"/>
      <c r="D32" s="75"/>
      <c r="E32" s="215" t="str">
        <f xml:space="preserve"> InpC!E$14</f>
        <v>Financial year end date of first model period</v>
      </c>
      <c r="F32" s="215">
        <f xml:space="preserve"> InpC!F$14</f>
        <v>44196</v>
      </c>
      <c r="G32" s="215" t="str">
        <f xml:space="preserve"> InpC!G$14</f>
        <v>date</v>
      </c>
      <c r="H32" s="75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</row>
    <row r="33" spans="1:192" outlineLevel="1" x14ac:dyDescent="0.25">
      <c r="A33" s="56"/>
      <c r="B33" s="56"/>
      <c r="C33" s="59"/>
      <c r="D33" s="75"/>
      <c r="E33" s="726" t="str">
        <f xml:space="preserve"> InpC!E$189</f>
        <v>Months in year</v>
      </c>
      <c r="F33" s="726">
        <f xml:space="preserve"> InpC!F$189</f>
        <v>12</v>
      </c>
      <c r="G33" s="726" t="str">
        <f xml:space="preserve"> InpC!G$189</f>
        <v>months</v>
      </c>
      <c r="H33" s="75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</row>
    <row r="34" spans="1:192" outlineLevel="1" x14ac:dyDescent="0.25">
      <c r="B34" s="56"/>
      <c r="E34" s="2" t="str">
        <f t="shared" ref="E34:BP34" si="388" xml:space="preserve"> E$14</f>
        <v>First model column flag</v>
      </c>
      <c r="F34" s="2">
        <f t="shared" si="388"/>
        <v>0</v>
      </c>
      <c r="G34" s="2" t="str">
        <f t="shared" si="388"/>
        <v>flag</v>
      </c>
      <c r="H34" s="2">
        <f t="shared" si="388"/>
        <v>1</v>
      </c>
      <c r="I34" s="16">
        <f t="shared" si="388"/>
        <v>0</v>
      </c>
      <c r="J34" s="2">
        <f t="shared" si="388"/>
        <v>1</v>
      </c>
      <c r="K34" s="2">
        <f t="shared" si="388"/>
        <v>0</v>
      </c>
      <c r="L34" s="2">
        <f t="shared" si="388"/>
        <v>0</v>
      </c>
      <c r="M34" s="2">
        <f t="shared" si="388"/>
        <v>0</v>
      </c>
      <c r="N34" s="2">
        <f t="shared" si="388"/>
        <v>0</v>
      </c>
      <c r="O34" s="2">
        <f t="shared" si="388"/>
        <v>0</v>
      </c>
      <c r="P34" s="2">
        <f t="shared" si="388"/>
        <v>0</v>
      </c>
      <c r="Q34" s="2">
        <f t="shared" si="388"/>
        <v>0</v>
      </c>
      <c r="R34" s="2">
        <f t="shared" si="388"/>
        <v>0</v>
      </c>
      <c r="S34" s="2">
        <f t="shared" si="388"/>
        <v>0</v>
      </c>
      <c r="T34" s="2">
        <f t="shared" si="388"/>
        <v>0</v>
      </c>
      <c r="U34" s="2">
        <f t="shared" si="388"/>
        <v>0</v>
      </c>
      <c r="V34" s="2">
        <f t="shared" si="388"/>
        <v>0</v>
      </c>
      <c r="W34" s="2">
        <f t="shared" si="388"/>
        <v>0</v>
      </c>
      <c r="X34" s="2">
        <f t="shared" si="388"/>
        <v>0</v>
      </c>
      <c r="Y34" s="2">
        <f t="shared" si="388"/>
        <v>0</v>
      </c>
      <c r="Z34" s="2">
        <f t="shared" si="388"/>
        <v>0</v>
      </c>
      <c r="AA34" s="2">
        <f t="shared" si="388"/>
        <v>0</v>
      </c>
      <c r="AB34" s="2">
        <f t="shared" si="388"/>
        <v>0</v>
      </c>
      <c r="AC34" s="2">
        <f t="shared" si="388"/>
        <v>0</v>
      </c>
      <c r="AD34" s="2">
        <f t="shared" si="388"/>
        <v>0</v>
      </c>
      <c r="AE34" s="2">
        <f t="shared" si="388"/>
        <v>0</v>
      </c>
      <c r="AF34" s="2">
        <f t="shared" si="388"/>
        <v>0</v>
      </c>
      <c r="AG34" s="2">
        <f t="shared" si="388"/>
        <v>0</v>
      </c>
      <c r="AH34" s="2">
        <f t="shared" si="388"/>
        <v>0</v>
      </c>
      <c r="AI34" s="2">
        <f t="shared" si="388"/>
        <v>0</v>
      </c>
      <c r="AJ34" s="2">
        <f t="shared" si="388"/>
        <v>0</v>
      </c>
      <c r="AK34" s="2">
        <f t="shared" si="388"/>
        <v>0</v>
      </c>
      <c r="AL34" s="2">
        <f t="shared" si="388"/>
        <v>0</v>
      </c>
      <c r="AM34" s="2">
        <f t="shared" si="388"/>
        <v>0</v>
      </c>
      <c r="AN34" s="2">
        <f t="shared" si="388"/>
        <v>0</v>
      </c>
      <c r="AO34" s="2">
        <f t="shared" si="388"/>
        <v>0</v>
      </c>
      <c r="AP34" s="2">
        <f t="shared" si="388"/>
        <v>0</v>
      </c>
      <c r="AQ34" s="2">
        <f t="shared" si="388"/>
        <v>0</v>
      </c>
      <c r="AR34" s="2">
        <f t="shared" si="388"/>
        <v>0</v>
      </c>
      <c r="AS34" s="2">
        <f t="shared" si="388"/>
        <v>0</v>
      </c>
      <c r="AT34" s="2">
        <f t="shared" si="388"/>
        <v>0</v>
      </c>
      <c r="AU34" s="2">
        <f t="shared" si="388"/>
        <v>0</v>
      </c>
      <c r="AV34" s="2">
        <f t="shared" si="388"/>
        <v>0</v>
      </c>
      <c r="AW34" s="2">
        <f t="shared" si="388"/>
        <v>0</v>
      </c>
      <c r="AX34" s="2">
        <f t="shared" si="388"/>
        <v>0</v>
      </c>
      <c r="AY34" s="2">
        <f t="shared" si="388"/>
        <v>0</v>
      </c>
      <c r="AZ34" s="2">
        <f t="shared" si="388"/>
        <v>0</v>
      </c>
      <c r="BA34" s="2">
        <f t="shared" si="388"/>
        <v>0</v>
      </c>
      <c r="BB34" s="2">
        <f t="shared" si="388"/>
        <v>0</v>
      </c>
      <c r="BC34" s="2">
        <f t="shared" si="388"/>
        <v>0</v>
      </c>
      <c r="BD34" s="2">
        <f t="shared" si="388"/>
        <v>0</v>
      </c>
      <c r="BE34" s="2">
        <f t="shared" si="388"/>
        <v>0</v>
      </c>
      <c r="BF34" s="2">
        <f t="shared" si="388"/>
        <v>0</v>
      </c>
      <c r="BG34" s="2">
        <f t="shared" si="388"/>
        <v>0</v>
      </c>
      <c r="BH34" s="2">
        <f t="shared" si="388"/>
        <v>0</v>
      </c>
      <c r="BI34" s="2">
        <f t="shared" si="388"/>
        <v>0</v>
      </c>
      <c r="BJ34" s="2">
        <f t="shared" si="388"/>
        <v>0</v>
      </c>
      <c r="BK34" s="2">
        <f t="shared" si="388"/>
        <v>0</v>
      </c>
      <c r="BL34" s="2">
        <f t="shared" si="388"/>
        <v>0</v>
      </c>
      <c r="BM34" s="2">
        <f t="shared" si="388"/>
        <v>0</v>
      </c>
      <c r="BN34" s="2">
        <f t="shared" si="388"/>
        <v>0</v>
      </c>
      <c r="BO34" s="2">
        <f t="shared" si="388"/>
        <v>0</v>
      </c>
      <c r="BP34" s="2">
        <f t="shared" si="388"/>
        <v>0</v>
      </c>
      <c r="BQ34" s="2">
        <f t="shared" ref="BQ34:EB34" si="389" xml:space="preserve"> BQ$14</f>
        <v>0</v>
      </c>
      <c r="BR34" s="2">
        <f t="shared" si="389"/>
        <v>0</v>
      </c>
      <c r="BS34" s="2">
        <f t="shared" si="389"/>
        <v>0</v>
      </c>
      <c r="BT34" s="2">
        <f t="shared" si="389"/>
        <v>0</v>
      </c>
      <c r="BU34" s="2">
        <f t="shared" si="389"/>
        <v>0</v>
      </c>
      <c r="BV34" s="2">
        <f t="shared" si="389"/>
        <v>0</v>
      </c>
      <c r="BW34" s="2">
        <f t="shared" si="389"/>
        <v>0</v>
      </c>
      <c r="BX34" s="2">
        <f t="shared" si="389"/>
        <v>0</v>
      </c>
      <c r="BY34" s="2">
        <f t="shared" si="389"/>
        <v>0</v>
      </c>
      <c r="BZ34" s="2">
        <f t="shared" si="389"/>
        <v>0</v>
      </c>
      <c r="CA34" s="2">
        <f t="shared" si="389"/>
        <v>0</v>
      </c>
      <c r="CB34" s="2">
        <f t="shared" si="389"/>
        <v>0</v>
      </c>
      <c r="CC34" s="2">
        <f t="shared" si="389"/>
        <v>0</v>
      </c>
      <c r="CD34" s="2">
        <f t="shared" si="389"/>
        <v>0</v>
      </c>
      <c r="CE34" s="2">
        <f t="shared" si="389"/>
        <v>0</v>
      </c>
      <c r="CF34" s="2">
        <f t="shared" si="389"/>
        <v>0</v>
      </c>
      <c r="CG34" s="2">
        <f t="shared" si="389"/>
        <v>0</v>
      </c>
      <c r="CH34" s="2">
        <f t="shared" si="389"/>
        <v>0</v>
      </c>
      <c r="CI34" s="2">
        <f t="shared" si="389"/>
        <v>0</v>
      </c>
      <c r="CJ34" s="2">
        <f t="shared" si="389"/>
        <v>0</v>
      </c>
      <c r="CK34" s="2">
        <f t="shared" si="389"/>
        <v>0</v>
      </c>
      <c r="CL34" s="2">
        <f t="shared" si="389"/>
        <v>0</v>
      </c>
      <c r="CM34" s="2">
        <f t="shared" si="389"/>
        <v>0</v>
      </c>
      <c r="CN34" s="2">
        <f t="shared" si="389"/>
        <v>0</v>
      </c>
      <c r="CO34" s="2">
        <f t="shared" si="389"/>
        <v>0</v>
      </c>
      <c r="CP34" s="2">
        <f t="shared" si="389"/>
        <v>0</v>
      </c>
      <c r="CQ34" s="2">
        <f t="shared" si="389"/>
        <v>0</v>
      </c>
      <c r="CR34" s="2">
        <f t="shared" si="389"/>
        <v>0</v>
      </c>
      <c r="CS34" s="2">
        <f t="shared" si="389"/>
        <v>0</v>
      </c>
      <c r="CT34" s="2">
        <f t="shared" si="389"/>
        <v>0</v>
      </c>
      <c r="CU34" s="2">
        <f t="shared" si="389"/>
        <v>0</v>
      </c>
      <c r="CV34" s="2">
        <f t="shared" si="389"/>
        <v>0</v>
      </c>
      <c r="CW34" s="2">
        <f t="shared" si="389"/>
        <v>0</v>
      </c>
      <c r="CX34" s="2">
        <f t="shared" si="389"/>
        <v>0</v>
      </c>
      <c r="CY34" s="2">
        <f t="shared" si="389"/>
        <v>0</v>
      </c>
      <c r="CZ34" s="2">
        <f t="shared" si="389"/>
        <v>0</v>
      </c>
      <c r="DA34" s="2">
        <f t="shared" si="389"/>
        <v>0</v>
      </c>
      <c r="DB34" s="2">
        <f t="shared" si="389"/>
        <v>0</v>
      </c>
      <c r="DC34" s="2">
        <f t="shared" si="389"/>
        <v>0</v>
      </c>
      <c r="DD34" s="2">
        <f t="shared" si="389"/>
        <v>0</v>
      </c>
      <c r="DE34" s="2">
        <f t="shared" si="389"/>
        <v>0</v>
      </c>
      <c r="DF34" s="2">
        <f t="shared" si="389"/>
        <v>0</v>
      </c>
      <c r="DG34" s="2">
        <f t="shared" si="389"/>
        <v>0</v>
      </c>
      <c r="DH34" s="2">
        <f t="shared" si="389"/>
        <v>0</v>
      </c>
      <c r="DI34" s="2">
        <f t="shared" si="389"/>
        <v>0</v>
      </c>
      <c r="DJ34" s="2">
        <f t="shared" si="389"/>
        <v>0</v>
      </c>
      <c r="DK34" s="2">
        <f t="shared" si="389"/>
        <v>0</v>
      </c>
      <c r="DL34" s="2">
        <f t="shared" si="389"/>
        <v>0</v>
      </c>
      <c r="DM34" s="2">
        <f t="shared" si="389"/>
        <v>0</v>
      </c>
      <c r="DN34" s="2">
        <f t="shared" si="389"/>
        <v>0</v>
      </c>
      <c r="DO34" s="2">
        <f t="shared" si="389"/>
        <v>0</v>
      </c>
      <c r="DP34" s="2">
        <f t="shared" si="389"/>
        <v>0</v>
      </c>
      <c r="DQ34" s="2">
        <f t="shared" si="389"/>
        <v>0</v>
      </c>
      <c r="DR34" s="2">
        <f t="shared" si="389"/>
        <v>0</v>
      </c>
      <c r="DS34" s="2">
        <f t="shared" si="389"/>
        <v>0</v>
      </c>
      <c r="DT34" s="2">
        <f t="shared" si="389"/>
        <v>0</v>
      </c>
      <c r="DU34" s="2">
        <f t="shared" si="389"/>
        <v>0</v>
      </c>
      <c r="DV34" s="2">
        <f t="shared" si="389"/>
        <v>0</v>
      </c>
      <c r="DW34" s="2">
        <f t="shared" si="389"/>
        <v>0</v>
      </c>
      <c r="DX34" s="2">
        <f t="shared" si="389"/>
        <v>0</v>
      </c>
      <c r="DY34" s="2">
        <f t="shared" si="389"/>
        <v>0</v>
      </c>
      <c r="DZ34" s="2">
        <f t="shared" si="389"/>
        <v>0</v>
      </c>
      <c r="EA34" s="2">
        <f t="shared" si="389"/>
        <v>0</v>
      </c>
      <c r="EB34" s="2">
        <f t="shared" si="389"/>
        <v>0</v>
      </c>
      <c r="EC34" s="2">
        <f t="shared" ref="EC34:GJ34" si="390" xml:space="preserve"> EC$14</f>
        <v>0</v>
      </c>
      <c r="ED34" s="2">
        <f t="shared" si="390"/>
        <v>0</v>
      </c>
      <c r="EE34" s="2">
        <f t="shared" si="390"/>
        <v>0</v>
      </c>
      <c r="EF34" s="2">
        <f t="shared" si="390"/>
        <v>0</v>
      </c>
      <c r="EG34" s="2">
        <f t="shared" si="390"/>
        <v>0</v>
      </c>
      <c r="EH34" s="2">
        <f t="shared" si="390"/>
        <v>0</v>
      </c>
      <c r="EI34" s="2">
        <f t="shared" si="390"/>
        <v>0</v>
      </c>
      <c r="EJ34" s="2">
        <f t="shared" si="390"/>
        <v>0</v>
      </c>
      <c r="EK34" s="2">
        <f t="shared" si="390"/>
        <v>0</v>
      </c>
      <c r="EL34" s="2">
        <f t="shared" si="390"/>
        <v>0</v>
      </c>
      <c r="EM34" s="2">
        <f t="shared" si="390"/>
        <v>0</v>
      </c>
      <c r="EN34" s="2">
        <f t="shared" si="390"/>
        <v>0</v>
      </c>
      <c r="EO34" s="2">
        <f t="shared" si="390"/>
        <v>0</v>
      </c>
      <c r="EP34" s="2">
        <f t="shared" si="390"/>
        <v>0</v>
      </c>
      <c r="EQ34" s="2">
        <f t="shared" si="390"/>
        <v>0</v>
      </c>
      <c r="ER34" s="2">
        <f t="shared" si="390"/>
        <v>0</v>
      </c>
      <c r="ES34" s="2">
        <f t="shared" si="390"/>
        <v>0</v>
      </c>
      <c r="ET34" s="2">
        <f t="shared" si="390"/>
        <v>0</v>
      </c>
      <c r="EU34" s="2">
        <f t="shared" si="390"/>
        <v>0</v>
      </c>
      <c r="EV34" s="2">
        <f t="shared" si="390"/>
        <v>0</v>
      </c>
      <c r="EW34" s="2">
        <f t="shared" si="390"/>
        <v>0</v>
      </c>
      <c r="EX34" s="2">
        <f t="shared" si="390"/>
        <v>0</v>
      </c>
      <c r="EY34" s="2">
        <f t="shared" si="390"/>
        <v>0</v>
      </c>
      <c r="EZ34" s="2">
        <f t="shared" si="390"/>
        <v>0</v>
      </c>
      <c r="FA34" s="2">
        <f t="shared" si="390"/>
        <v>0</v>
      </c>
      <c r="FB34" s="2">
        <f t="shared" si="390"/>
        <v>0</v>
      </c>
      <c r="FC34" s="2">
        <f t="shared" si="390"/>
        <v>0</v>
      </c>
      <c r="FD34" s="2">
        <f t="shared" si="390"/>
        <v>0</v>
      </c>
      <c r="FE34" s="2">
        <f t="shared" si="390"/>
        <v>0</v>
      </c>
      <c r="FF34" s="2">
        <f t="shared" si="390"/>
        <v>0</v>
      </c>
      <c r="FG34" s="2">
        <f t="shared" si="390"/>
        <v>0</v>
      </c>
      <c r="FH34" s="2">
        <f t="shared" si="390"/>
        <v>0</v>
      </c>
      <c r="FI34" s="2">
        <f t="shared" si="390"/>
        <v>0</v>
      </c>
      <c r="FJ34" s="2">
        <f t="shared" si="390"/>
        <v>0</v>
      </c>
      <c r="FK34" s="2">
        <f t="shared" si="390"/>
        <v>0</v>
      </c>
      <c r="FL34" s="2">
        <f t="shared" si="390"/>
        <v>0</v>
      </c>
      <c r="FM34" s="2">
        <f t="shared" si="390"/>
        <v>0</v>
      </c>
      <c r="FN34" s="2">
        <f t="shared" si="390"/>
        <v>0</v>
      </c>
      <c r="FO34" s="2">
        <f t="shared" si="390"/>
        <v>0</v>
      </c>
      <c r="FP34" s="2">
        <f t="shared" si="390"/>
        <v>0</v>
      </c>
      <c r="FQ34" s="2">
        <f t="shared" si="390"/>
        <v>0</v>
      </c>
      <c r="FR34" s="2">
        <f t="shared" si="390"/>
        <v>0</v>
      </c>
      <c r="FS34" s="2">
        <f t="shared" si="390"/>
        <v>0</v>
      </c>
      <c r="FT34" s="2">
        <f t="shared" si="390"/>
        <v>0</v>
      </c>
      <c r="FU34" s="2">
        <f t="shared" si="390"/>
        <v>0</v>
      </c>
      <c r="FV34" s="2">
        <f t="shared" si="390"/>
        <v>0</v>
      </c>
      <c r="FW34" s="2">
        <f t="shared" si="390"/>
        <v>0</v>
      </c>
      <c r="FX34" s="2">
        <f t="shared" si="390"/>
        <v>0</v>
      </c>
      <c r="FY34" s="2">
        <f t="shared" si="390"/>
        <v>0</v>
      </c>
      <c r="FZ34" s="2">
        <f t="shared" si="390"/>
        <v>0</v>
      </c>
      <c r="GA34" s="2">
        <f t="shared" si="390"/>
        <v>0</v>
      </c>
      <c r="GB34" s="2">
        <f t="shared" si="390"/>
        <v>0</v>
      </c>
      <c r="GC34" s="2">
        <f t="shared" si="390"/>
        <v>0</v>
      </c>
      <c r="GD34" s="2">
        <f t="shared" si="390"/>
        <v>0</v>
      </c>
      <c r="GE34" s="2">
        <f t="shared" si="390"/>
        <v>0</v>
      </c>
      <c r="GF34" s="2">
        <f t="shared" si="390"/>
        <v>0</v>
      </c>
      <c r="GG34" s="2">
        <f t="shared" si="390"/>
        <v>0</v>
      </c>
      <c r="GH34" s="2">
        <f t="shared" si="390"/>
        <v>0</v>
      </c>
      <c r="GI34" s="2">
        <f t="shared" si="390"/>
        <v>0</v>
      </c>
      <c r="GJ34" s="2">
        <f t="shared" si="390"/>
        <v>0</v>
      </c>
    </row>
    <row r="35" spans="1:192" outlineLevel="1" x14ac:dyDescent="0.25">
      <c r="B35" s="56"/>
      <c r="E35" s="209" t="str">
        <f t="shared" ref="E35:BP35" si="391" xml:space="preserve"> E$30</f>
        <v>End of financial year flag</v>
      </c>
      <c r="F35" s="209">
        <f t="shared" si="391"/>
        <v>0</v>
      </c>
      <c r="G35" s="209" t="str">
        <f t="shared" si="391"/>
        <v>flag</v>
      </c>
      <c r="H35" s="209">
        <f t="shared" si="391"/>
        <v>46</v>
      </c>
      <c r="I35" s="209">
        <f t="shared" si="391"/>
        <v>0</v>
      </c>
      <c r="J35" s="209">
        <f t="shared" si="391"/>
        <v>1</v>
      </c>
      <c r="K35" s="209">
        <f t="shared" si="391"/>
        <v>0</v>
      </c>
      <c r="L35" s="209">
        <f t="shared" si="391"/>
        <v>0</v>
      </c>
      <c r="M35" s="209">
        <f t="shared" si="391"/>
        <v>0</v>
      </c>
      <c r="N35" s="209">
        <f t="shared" si="391"/>
        <v>1</v>
      </c>
      <c r="O35" s="209">
        <f t="shared" si="391"/>
        <v>0</v>
      </c>
      <c r="P35" s="209">
        <f t="shared" si="391"/>
        <v>0</v>
      </c>
      <c r="Q35" s="209">
        <f t="shared" si="391"/>
        <v>0</v>
      </c>
      <c r="R35" s="209">
        <f t="shared" si="391"/>
        <v>1</v>
      </c>
      <c r="S35" s="209">
        <f t="shared" si="391"/>
        <v>0</v>
      </c>
      <c r="T35" s="209">
        <f t="shared" si="391"/>
        <v>0</v>
      </c>
      <c r="U35" s="209">
        <f t="shared" si="391"/>
        <v>0</v>
      </c>
      <c r="V35" s="209">
        <f t="shared" si="391"/>
        <v>1</v>
      </c>
      <c r="W35" s="209">
        <f t="shared" si="391"/>
        <v>0</v>
      </c>
      <c r="X35" s="209">
        <f t="shared" si="391"/>
        <v>0</v>
      </c>
      <c r="Y35" s="209">
        <f t="shared" si="391"/>
        <v>0</v>
      </c>
      <c r="Z35" s="209">
        <f t="shared" si="391"/>
        <v>1</v>
      </c>
      <c r="AA35" s="209">
        <f t="shared" si="391"/>
        <v>0</v>
      </c>
      <c r="AB35" s="209">
        <f t="shared" si="391"/>
        <v>0</v>
      </c>
      <c r="AC35" s="209">
        <f t="shared" si="391"/>
        <v>0</v>
      </c>
      <c r="AD35" s="209">
        <f t="shared" si="391"/>
        <v>1</v>
      </c>
      <c r="AE35" s="209">
        <f t="shared" si="391"/>
        <v>0</v>
      </c>
      <c r="AF35" s="209">
        <f t="shared" si="391"/>
        <v>0</v>
      </c>
      <c r="AG35" s="209">
        <f t="shared" si="391"/>
        <v>0</v>
      </c>
      <c r="AH35" s="209">
        <f t="shared" si="391"/>
        <v>1</v>
      </c>
      <c r="AI35" s="209">
        <f t="shared" si="391"/>
        <v>0</v>
      </c>
      <c r="AJ35" s="209">
        <f t="shared" si="391"/>
        <v>0</v>
      </c>
      <c r="AK35" s="209">
        <f t="shared" si="391"/>
        <v>0</v>
      </c>
      <c r="AL35" s="209">
        <f t="shared" si="391"/>
        <v>1</v>
      </c>
      <c r="AM35" s="209">
        <f t="shared" si="391"/>
        <v>0</v>
      </c>
      <c r="AN35" s="209">
        <f t="shared" si="391"/>
        <v>0</v>
      </c>
      <c r="AO35" s="209">
        <f t="shared" si="391"/>
        <v>0</v>
      </c>
      <c r="AP35" s="209">
        <f t="shared" si="391"/>
        <v>1</v>
      </c>
      <c r="AQ35" s="209">
        <f t="shared" si="391"/>
        <v>0</v>
      </c>
      <c r="AR35" s="209">
        <f t="shared" si="391"/>
        <v>0</v>
      </c>
      <c r="AS35" s="209">
        <f t="shared" si="391"/>
        <v>0</v>
      </c>
      <c r="AT35" s="209">
        <f t="shared" si="391"/>
        <v>1</v>
      </c>
      <c r="AU35" s="209">
        <f t="shared" si="391"/>
        <v>0</v>
      </c>
      <c r="AV35" s="209">
        <f t="shared" si="391"/>
        <v>0</v>
      </c>
      <c r="AW35" s="209">
        <f t="shared" si="391"/>
        <v>0</v>
      </c>
      <c r="AX35" s="209">
        <f t="shared" si="391"/>
        <v>1</v>
      </c>
      <c r="AY35" s="209">
        <f t="shared" si="391"/>
        <v>0</v>
      </c>
      <c r="AZ35" s="209">
        <f t="shared" si="391"/>
        <v>0</v>
      </c>
      <c r="BA35" s="209">
        <f t="shared" si="391"/>
        <v>0</v>
      </c>
      <c r="BB35" s="209">
        <f t="shared" si="391"/>
        <v>1</v>
      </c>
      <c r="BC35" s="209">
        <f t="shared" si="391"/>
        <v>0</v>
      </c>
      <c r="BD35" s="209">
        <f t="shared" si="391"/>
        <v>0</v>
      </c>
      <c r="BE35" s="209">
        <f t="shared" si="391"/>
        <v>0</v>
      </c>
      <c r="BF35" s="209">
        <f t="shared" si="391"/>
        <v>1</v>
      </c>
      <c r="BG35" s="209">
        <f t="shared" si="391"/>
        <v>0</v>
      </c>
      <c r="BH35" s="209">
        <f t="shared" si="391"/>
        <v>0</v>
      </c>
      <c r="BI35" s="209">
        <f t="shared" si="391"/>
        <v>0</v>
      </c>
      <c r="BJ35" s="209">
        <f t="shared" si="391"/>
        <v>1</v>
      </c>
      <c r="BK35" s="209">
        <f t="shared" si="391"/>
        <v>0</v>
      </c>
      <c r="BL35" s="209">
        <f t="shared" si="391"/>
        <v>0</v>
      </c>
      <c r="BM35" s="209">
        <f t="shared" si="391"/>
        <v>0</v>
      </c>
      <c r="BN35" s="209">
        <f t="shared" si="391"/>
        <v>1</v>
      </c>
      <c r="BO35" s="209">
        <f t="shared" si="391"/>
        <v>0</v>
      </c>
      <c r="BP35" s="209">
        <f t="shared" si="391"/>
        <v>0</v>
      </c>
      <c r="BQ35" s="209">
        <f t="shared" ref="BQ35:EB35" si="392" xml:space="preserve"> BQ$30</f>
        <v>0</v>
      </c>
      <c r="BR35" s="209">
        <f t="shared" si="392"/>
        <v>1</v>
      </c>
      <c r="BS35" s="209">
        <f t="shared" si="392"/>
        <v>0</v>
      </c>
      <c r="BT35" s="209">
        <f t="shared" si="392"/>
        <v>0</v>
      </c>
      <c r="BU35" s="209">
        <f t="shared" si="392"/>
        <v>0</v>
      </c>
      <c r="BV35" s="209">
        <f t="shared" si="392"/>
        <v>1</v>
      </c>
      <c r="BW35" s="209">
        <f t="shared" si="392"/>
        <v>0</v>
      </c>
      <c r="BX35" s="209">
        <f t="shared" si="392"/>
        <v>0</v>
      </c>
      <c r="BY35" s="209">
        <f t="shared" si="392"/>
        <v>0</v>
      </c>
      <c r="BZ35" s="209">
        <f t="shared" si="392"/>
        <v>1</v>
      </c>
      <c r="CA35" s="209">
        <f t="shared" si="392"/>
        <v>0</v>
      </c>
      <c r="CB35" s="209">
        <f t="shared" si="392"/>
        <v>0</v>
      </c>
      <c r="CC35" s="209">
        <f t="shared" si="392"/>
        <v>0</v>
      </c>
      <c r="CD35" s="209">
        <f t="shared" si="392"/>
        <v>1</v>
      </c>
      <c r="CE35" s="209">
        <f t="shared" si="392"/>
        <v>0</v>
      </c>
      <c r="CF35" s="209">
        <f t="shared" si="392"/>
        <v>0</v>
      </c>
      <c r="CG35" s="209">
        <f t="shared" si="392"/>
        <v>0</v>
      </c>
      <c r="CH35" s="209">
        <f t="shared" si="392"/>
        <v>1</v>
      </c>
      <c r="CI35" s="209">
        <f t="shared" si="392"/>
        <v>0</v>
      </c>
      <c r="CJ35" s="209">
        <f t="shared" si="392"/>
        <v>0</v>
      </c>
      <c r="CK35" s="209">
        <f t="shared" si="392"/>
        <v>0</v>
      </c>
      <c r="CL35" s="209">
        <f t="shared" si="392"/>
        <v>1</v>
      </c>
      <c r="CM35" s="209">
        <f t="shared" si="392"/>
        <v>0</v>
      </c>
      <c r="CN35" s="209">
        <f t="shared" si="392"/>
        <v>0</v>
      </c>
      <c r="CO35" s="209">
        <f t="shared" si="392"/>
        <v>0</v>
      </c>
      <c r="CP35" s="209">
        <f t="shared" si="392"/>
        <v>1</v>
      </c>
      <c r="CQ35" s="209">
        <f t="shared" si="392"/>
        <v>0</v>
      </c>
      <c r="CR35" s="209">
        <f t="shared" si="392"/>
        <v>0</v>
      </c>
      <c r="CS35" s="209">
        <f t="shared" si="392"/>
        <v>0</v>
      </c>
      <c r="CT35" s="209">
        <f t="shared" si="392"/>
        <v>1</v>
      </c>
      <c r="CU35" s="209">
        <f t="shared" si="392"/>
        <v>0</v>
      </c>
      <c r="CV35" s="209">
        <f t="shared" si="392"/>
        <v>0</v>
      </c>
      <c r="CW35" s="209">
        <f t="shared" si="392"/>
        <v>0</v>
      </c>
      <c r="CX35" s="209">
        <f t="shared" si="392"/>
        <v>1</v>
      </c>
      <c r="CY35" s="209">
        <f t="shared" si="392"/>
        <v>0</v>
      </c>
      <c r="CZ35" s="209">
        <f t="shared" si="392"/>
        <v>0</v>
      </c>
      <c r="DA35" s="209">
        <f t="shared" si="392"/>
        <v>0</v>
      </c>
      <c r="DB35" s="209">
        <f t="shared" si="392"/>
        <v>1</v>
      </c>
      <c r="DC35" s="209">
        <f t="shared" si="392"/>
        <v>0</v>
      </c>
      <c r="DD35" s="209">
        <f t="shared" si="392"/>
        <v>0</v>
      </c>
      <c r="DE35" s="209">
        <f t="shared" si="392"/>
        <v>0</v>
      </c>
      <c r="DF35" s="209">
        <f t="shared" si="392"/>
        <v>1</v>
      </c>
      <c r="DG35" s="209">
        <f t="shared" si="392"/>
        <v>0</v>
      </c>
      <c r="DH35" s="209">
        <f t="shared" si="392"/>
        <v>0</v>
      </c>
      <c r="DI35" s="209">
        <f t="shared" si="392"/>
        <v>0</v>
      </c>
      <c r="DJ35" s="209">
        <f t="shared" si="392"/>
        <v>1</v>
      </c>
      <c r="DK35" s="209">
        <f t="shared" si="392"/>
        <v>0</v>
      </c>
      <c r="DL35" s="209">
        <f t="shared" si="392"/>
        <v>0</v>
      </c>
      <c r="DM35" s="209">
        <f t="shared" si="392"/>
        <v>0</v>
      </c>
      <c r="DN35" s="209">
        <f t="shared" si="392"/>
        <v>1</v>
      </c>
      <c r="DO35" s="209">
        <f t="shared" si="392"/>
        <v>0</v>
      </c>
      <c r="DP35" s="209">
        <f t="shared" si="392"/>
        <v>0</v>
      </c>
      <c r="DQ35" s="209">
        <f t="shared" si="392"/>
        <v>0</v>
      </c>
      <c r="DR35" s="209">
        <f t="shared" si="392"/>
        <v>1</v>
      </c>
      <c r="DS35" s="209">
        <f t="shared" si="392"/>
        <v>0</v>
      </c>
      <c r="DT35" s="209">
        <f t="shared" si="392"/>
        <v>0</v>
      </c>
      <c r="DU35" s="209">
        <f t="shared" si="392"/>
        <v>0</v>
      </c>
      <c r="DV35" s="209">
        <f t="shared" si="392"/>
        <v>1</v>
      </c>
      <c r="DW35" s="209">
        <f t="shared" si="392"/>
        <v>0</v>
      </c>
      <c r="DX35" s="209">
        <f t="shared" si="392"/>
        <v>0</v>
      </c>
      <c r="DY35" s="209">
        <f t="shared" si="392"/>
        <v>0</v>
      </c>
      <c r="DZ35" s="209">
        <f t="shared" si="392"/>
        <v>1</v>
      </c>
      <c r="EA35" s="209">
        <f t="shared" si="392"/>
        <v>0</v>
      </c>
      <c r="EB35" s="209">
        <f t="shared" si="392"/>
        <v>0</v>
      </c>
      <c r="EC35" s="209">
        <f t="shared" ref="EC35:GJ35" si="393" xml:space="preserve"> EC$30</f>
        <v>0</v>
      </c>
      <c r="ED35" s="209">
        <f t="shared" si="393"/>
        <v>1</v>
      </c>
      <c r="EE35" s="209">
        <f t="shared" si="393"/>
        <v>0</v>
      </c>
      <c r="EF35" s="209">
        <f t="shared" si="393"/>
        <v>0</v>
      </c>
      <c r="EG35" s="209">
        <f t="shared" si="393"/>
        <v>0</v>
      </c>
      <c r="EH35" s="209">
        <f t="shared" si="393"/>
        <v>1</v>
      </c>
      <c r="EI35" s="209">
        <f t="shared" si="393"/>
        <v>0</v>
      </c>
      <c r="EJ35" s="209">
        <f t="shared" si="393"/>
        <v>0</v>
      </c>
      <c r="EK35" s="209">
        <f t="shared" si="393"/>
        <v>0</v>
      </c>
      <c r="EL35" s="209">
        <f t="shared" si="393"/>
        <v>1</v>
      </c>
      <c r="EM35" s="209">
        <f t="shared" si="393"/>
        <v>0</v>
      </c>
      <c r="EN35" s="209">
        <f t="shared" si="393"/>
        <v>0</v>
      </c>
      <c r="EO35" s="209">
        <f t="shared" si="393"/>
        <v>0</v>
      </c>
      <c r="EP35" s="209">
        <f t="shared" si="393"/>
        <v>1</v>
      </c>
      <c r="EQ35" s="209">
        <f t="shared" si="393"/>
        <v>0</v>
      </c>
      <c r="ER35" s="209">
        <f t="shared" si="393"/>
        <v>0</v>
      </c>
      <c r="ES35" s="209">
        <f t="shared" si="393"/>
        <v>0</v>
      </c>
      <c r="ET35" s="209">
        <f t="shared" si="393"/>
        <v>1</v>
      </c>
      <c r="EU35" s="209">
        <f t="shared" si="393"/>
        <v>0</v>
      </c>
      <c r="EV35" s="209">
        <f t="shared" si="393"/>
        <v>0</v>
      </c>
      <c r="EW35" s="209">
        <f t="shared" si="393"/>
        <v>0</v>
      </c>
      <c r="EX35" s="209">
        <f t="shared" si="393"/>
        <v>1</v>
      </c>
      <c r="EY35" s="209">
        <f t="shared" si="393"/>
        <v>0</v>
      </c>
      <c r="EZ35" s="209">
        <f t="shared" si="393"/>
        <v>0</v>
      </c>
      <c r="FA35" s="209">
        <f t="shared" si="393"/>
        <v>0</v>
      </c>
      <c r="FB35" s="209">
        <f t="shared" si="393"/>
        <v>1</v>
      </c>
      <c r="FC35" s="209">
        <f t="shared" si="393"/>
        <v>0</v>
      </c>
      <c r="FD35" s="209">
        <f t="shared" si="393"/>
        <v>0</v>
      </c>
      <c r="FE35" s="209">
        <f t="shared" si="393"/>
        <v>0</v>
      </c>
      <c r="FF35" s="209">
        <f t="shared" si="393"/>
        <v>1</v>
      </c>
      <c r="FG35" s="209">
        <f t="shared" si="393"/>
        <v>0</v>
      </c>
      <c r="FH35" s="209">
        <f t="shared" si="393"/>
        <v>0</v>
      </c>
      <c r="FI35" s="209">
        <f t="shared" si="393"/>
        <v>0</v>
      </c>
      <c r="FJ35" s="209">
        <f t="shared" si="393"/>
        <v>1</v>
      </c>
      <c r="FK35" s="209">
        <f t="shared" si="393"/>
        <v>0</v>
      </c>
      <c r="FL35" s="209">
        <f t="shared" si="393"/>
        <v>0</v>
      </c>
      <c r="FM35" s="209">
        <f t="shared" si="393"/>
        <v>0</v>
      </c>
      <c r="FN35" s="209">
        <f t="shared" si="393"/>
        <v>1</v>
      </c>
      <c r="FO35" s="209">
        <f t="shared" si="393"/>
        <v>0</v>
      </c>
      <c r="FP35" s="209">
        <f t="shared" si="393"/>
        <v>0</v>
      </c>
      <c r="FQ35" s="209">
        <f t="shared" si="393"/>
        <v>0</v>
      </c>
      <c r="FR35" s="209">
        <f t="shared" si="393"/>
        <v>1</v>
      </c>
      <c r="FS35" s="209">
        <f t="shared" si="393"/>
        <v>0</v>
      </c>
      <c r="FT35" s="209">
        <f t="shared" si="393"/>
        <v>0</v>
      </c>
      <c r="FU35" s="209">
        <f t="shared" si="393"/>
        <v>0</v>
      </c>
      <c r="FV35" s="209">
        <f t="shared" si="393"/>
        <v>1</v>
      </c>
      <c r="FW35" s="209">
        <f t="shared" si="393"/>
        <v>0</v>
      </c>
      <c r="FX35" s="209">
        <f t="shared" si="393"/>
        <v>0</v>
      </c>
      <c r="FY35" s="209">
        <f t="shared" si="393"/>
        <v>0</v>
      </c>
      <c r="FZ35" s="209">
        <f t="shared" si="393"/>
        <v>1</v>
      </c>
      <c r="GA35" s="209">
        <f t="shared" si="393"/>
        <v>0</v>
      </c>
      <c r="GB35" s="209">
        <f t="shared" si="393"/>
        <v>0</v>
      </c>
      <c r="GC35" s="209">
        <f t="shared" si="393"/>
        <v>0</v>
      </c>
      <c r="GD35" s="209">
        <f t="shared" si="393"/>
        <v>1</v>
      </c>
      <c r="GE35" s="209">
        <f t="shared" si="393"/>
        <v>0</v>
      </c>
      <c r="GF35" s="209">
        <f t="shared" si="393"/>
        <v>0</v>
      </c>
      <c r="GG35" s="209">
        <f t="shared" si="393"/>
        <v>0</v>
      </c>
      <c r="GH35" s="209">
        <f t="shared" si="393"/>
        <v>1</v>
      </c>
      <c r="GI35" s="209">
        <f t="shared" si="393"/>
        <v>0</v>
      </c>
      <c r="GJ35" s="209">
        <f t="shared" si="393"/>
        <v>0</v>
      </c>
    </row>
    <row r="36" spans="1:192" s="11" customFormat="1" outlineLevel="1" x14ac:dyDescent="0.25">
      <c r="A36" s="51"/>
      <c r="B36" s="51"/>
      <c r="C36" s="52"/>
      <c r="D36" s="76"/>
      <c r="E36" s="143" t="s">
        <v>386</v>
      </c>
      <c r="F36" s="143"/>
      <c r="G36" s="143" t="s">
        <v>6</v>
      </c>
      <c r="H36" s="143"/>
      <c r="I36" s="143"/>
      <c r="J36" s="143">
        <f t="shared" ref="J36:K36" si="394" xml:space="preserve"> IF( J34 = 1, $F32, IF( I35 = 1, EOMONTH(I36, $F33), I36))</f>
        <v>44196</v>
      </c>
      <c r="K36" s="143">
        <f t="shared" si="394"/>
        <v>44561</v>
      </c>
      <c r="L36" s="143">
        <f t="shared" ref="L36" si="395" xml:space="preserve"> IF( L34 = 1, $F32, IF( K35 = 1, EOMONTH(K36, $F33), K36))</f>
        <v>44561</v>
      </c>
      <c r="M36" s="143">
        <f t="shared" ref="M36" si="396" xml:space="preserve"> IF( M34 = 1, $F32, IF( L35 = 1, EOMONTH(L36, $F33), L36))</f>
        <v>44561</v>
      </c>
      <c r="N36" s="143">
        <f t="shared" ref="N36" si="397" xml:space="preserve"> IF( N34 = 1, $F32, IF( M35 = 1, EOMONTH(M36, $F33), M36))</f>
        <v>44561</v>
      </c>
      <c r="O36" s="143">
        <f t="shared" ref="O36" si="398" xml:space="preserve"> IF( O34 = 1, $F32, IF( N35 = 1, EOMONTH(N36, $F33), N36))</f>
        <v>44926</v>
      </c>
      <c r="P36" s="143">
        <f t="shared" ref="P36" si="399" xml:space="preserve"> IF( P34 = 1, $F32, IF( O35 = 1, EOMONTH(O36, $F33), O36))</f>
        <v>44926</v>
      </c>
      <c r="Q36" s="143">
        <f t="shared" ref="Q36" si="400" xml:space="preserve"> IF( Q34 = 1, $F32, IF( P35 = 1, EOMONTH(P36, $F33), P36))</f>
        <v>44926</v>
      </c>
      <c r="R36" s="143">
        <f t="shared" ref="R36" si="401" xml:space="preserve"> IF( R34 = 1, $F32, IF( Q35 = 1, EOMONTH(Q36, $F33), Q36))</f>
        <v>44926</v>
      </c>
      <c r="S36" s="143">
        <f t="shared" ref="S36" si="402" xml:space="preserve"> IF( S34 = 1, $F32, IF( R35 = 1, EOMONTH(R36, $F33), R36))</f>
        <v>45291</v>
      </c>
      <c r="T36" s="143">
        <f t="shared" ref="T36" si="403" xml:space="preserve"> IF( T34 = 1, $F32, IF( S35 = 1, EOMONTH(S36, $F33), S36))</f>
        <v>45291</v>
      </c>
      <c r="U36" s="143">
        <f t="shared" ref="U36" si="404" xml:space="preserve"> IF( U34 = 1, $F32, IF( T35 = 1, EOMONTH(T36, $F33), T36))</f>
        <v>45291</v>
      </c>
      <c r="V36" s="143">
        <f t="shared" ref="V36" si="405" xml:space="preserve"> IF( V34 = 1, $F32, IF( U35 = 1, EOMONTH(U36, $F33), U36))</f>
        <v>45291</v>
      </c>
      <c r="W36" s="143">
        <f t="shared" ref="W36" si="406" xml:space="preserve"> IF( W34 = 1, $F32, IF( V35 = 1, EOMONTH(V36, $F33), V36))</f>
        <v>45657</v>
      </c>
      <c r="X36" s="143">
        <f t="shared" ref="X36" si="407" xml:space="preserve"> IF( X34 = 1, $F32, IF( W35 = 1, EOMONTH(W36, $F33), W36))</f>
        <v>45657</v>
      </c>
      <c r="Y36" s="143">
        <f t="shared" ref="Y36" si="408" xml:space="preserve"> IF( Y34 = 1, $F32, IF( X35 = 1, EOMONTH(X36, $F33), X36))</f>
        <v>45657</v>
      </c>
      <c r="Z36" s="143">
        <f t="shared" ref="Z36" si="409" xml:space="preserve"> IF( Z34 = 1, $F32, IF( Y35 = 1, EOMONTH(Y36, $F33), Y36))</f>
        <v>45657</v>
      </c>
      <c r="AA36" s="143">
        <f t="shared" ref="AA36" si="410" xml:space="preserve"> IF( AA34 = 1, $F32, IF( Z35 = 1, EOMONTH(Z36, $F33), Z36))</f>
        <v>46022</v>
      </c>
      <c r="AB36" s="143">
        <f t="shared" ref="AB36" si="411" xml:space="preserve"> IF( AB34 = 1, $F32, IF( AA35 = 1, EOMONTH(AA36, $F33), AA36))</f>
        <v>46022</v>
      </c>
      <c r="AC36" s="143">
        <f t="shared" ref="AC36" si="412" xml:space="preserve"> IF( AC34 = 1, $F32, IF( AB35 = 1, EOMONTH(AB36, $F33), AB36))</f>
        <v>46022</v>
      </c>
      <c r="AD36" s="143">
        <f t="shared" ref="AD36" si="413" xml:space="preserve"> IF( AD34 = 1, $F32, IF( AC35 = 1, EOMONTH(AC36, $F33), AC36))</f>
        <v>46022</v>
      </c>
      <c r="AE36" s="143">
        <f t="shared" ref="AE36" si="414" xml:space="preserve"> IF( AE34 = 1, $F32, IF( AD35 = 1, EOMONTH(AD36, $F33), AD36))</f>
        <v>46387</v>
      </c>
      <c r="AF36" s="143">
        <f t="shared" ref="AF36" si="415" xml:space="preserve"> IF( AF34 = 1, $F32, IF( AE35 = 1, EOMONTH(AE36, $F33), AE36))</f>
        <v>46387</v>
      </c>
      <c r="AG36" s="143">
        <f t="shared" ref="AG36" si="416" xml:space="preserve"> IF( AG34 = 1, $F32, IF( AF35 = 1, EOMONTH(AF36, $F33), AF36))</f>
        <v>46387</v>
      </c>
      <c r="AH36" s="143">
        <f t="shared" ref="AH36" si="417" xml:space="preserve"> IF( AH34 = 1, $F32, IF( AG35 = 1, EOMONTH(AG36, $F33), AG36))</f>
        <v>46387</v>
      </c>
      <c r="AI36" s="143">
        <f t="shared" ref="AI36" si="418" xml:space="preserve"> IF( AI34 = 1, $F32, IF( AH35 = 1, EOMONTH(AH36, $F33), AH36))</f>
        <v>46752</v>
      </c>
      <c r="AJ36" s="143">
        <f t="shared" ref="AJ36" si="419" xml:space="preserve"> IF( AJ34 = 1, $F32, IF( AI35 = 1, EOMONTH(AI36, $F33), AI36))</f>
        <v>46752</v>
      </c>
      <c r="AK36" s="143">
        <f t="shared" ref="AK36" si="420" xml:space="preserve"> IF( AK34 = 1, $F32, IF( AJ35 = 1, EOMONTH(AJ36, $F33), AJ36))</f>
        <v>46752</v>
      </c>
      <c r="AL36" s="143">
        <f t="shared" ref="AL36" si="421" xml:space="preserve"> IF( AL34 = 1, $F32, IF( AK35 = 1, EOMONTH(AK36, $F33), AK36))</f>
        <v>46752</v>
      </c>
      <c r="AM36" s="143">
        <f t="shared" ref="AM36" si="422" xml:space="preserve"> IF( AM34 = 1, $F32, IF( AL35 = 1, EOMONTH(AL36, $F33), AL36))</f>
        <v>47118</v>
      </c>
      <c r="AN36" s="143">
        <f t="shared" ref="AN36" si="423" xml:space="preserve"> IF( AN34 = 1, $F32, IF( AM35 = 1, EOMONTH(AM36, $F33), AM36))</f>
        <v>47118</v>
      </c>
      <c r="AO36" s="143">
        <f t="shared" ref="AO36" si="424" xml:space="preserve"> IF( AO34 = 1, $F32, IF( AN35 = 1, EOMONTH(AN36, $F33), AN36))</f>
        <v>47118</v>
      </c>
      <c r="AP36" s="143">
        <f t="shared" ref="AP36" si="425" xml:space="preserve"> IF( AP34 = 1, $F32, IF( AO35 = 1, EOMONTH(AO36, $F33), AO36))</f>
        <v>47118</v>
      </c>
      <c r="AQ36" s="143">
        <f t="shared" ref="AQ36" si="426" xml:space="preserve"> IF( AQ34 = 1, $F32, IF( AP35 = 1, EOMONTH(AP36, $F33), AP36))</f>
        <v>47483</v>
      </c>
      <c r="AR36" s="143">
        <f t="shared" ref="AR36" si="427" xml:space="preserve"> IF( AR34 = 1, $F32, IF( AQ35 = 1, EOMONTH(AQ36, $F33), AQ36))</f>
        <v>47483</v>
      </c>
      <c r="AS36" s="143">
        <f t="shared" ref="AS36" si="428" xml:space="preserve"> IF( AS34 = 1, $F32, IF( AR35 = 1, EOMONTH(AR36, $F33), AR36))</f>
        <v>47483</v>
      </c>
      <c r="AT36" s="143">
        <f t="shared" ref="AT36" si="429" xml:space="preserve"> IF( AT34 = 1, $F32, IF( AS35 = 1, EOMONTH(AS36, $F33), AS36))</f>
        <v>47483</v>
      </c>
      <c r="AU36" s="143">
        <f t="shared" ref="AU36" si="430" xml:space="preserve"> IF( AU34 = 1, $F32, IF( AT35 = 1, EOMONTH(AT36, $F33), AT36))</f>
        <v>47848</v>
      </c>
      <c r="AV36" s="143">
        <f t="shared" ref="AV36" si="431" xml:space="preserve"> IF( AV34 = 1, $F32, IF( AU35 = 1, EOMONTH(AU36, $F33), AU36))</f>
        <v>47848</v>
      </c>
      <c r="AW36" s="143">
        <f t="shared" ref="AW36" si="432" xml:space="preserve"> IF( AW34 = 1, $F32, IF( AV35 = 1, EOMONTH(AV36, $F33), AV36))</f>
        <v>47848</v>
      </c>
      <c r="AX36" s="143">
        <f t="shared" ref="AX36" si="433" xml:space="preserve"> IF( AX34 = 1, $F32, IF( AW35 = 1, EOMONTH(AW36, $F33), AW36))</f>
        <v>47848</v>
      </c>
      <c r="AY36" s="143">
        <f t="shared" ref="AY36" si="434" xml:space="preserve"> IF( AY34 = 1, $F32, IF( AX35 = 1, EOMONTH(AX36, $F33), AX36))</f>
        <v>48213</v>
      </c>
      <c r="AZ36" s="143">
        <f t="shared" ref="AZ36" si="435" xml:space="preserve"> IF( AZ34 = 1, $F32, IF( AY35 = 1, EOMONTH(AY36, $F33), AY36))</f>
        <v>48213</v>
      </c>
      <c r="BA36" s="143">
        <f t="shared" ref="BA36" si="436" xml:space="preserve"> IF( BA34 = 1, $F32, IF( AZ35 = 1, EOMONTH(AZ36, $F33), AZ36))</f>
        <v>48213</v>
      </c>
      <c r="BB36" s="143">
        <f t="shared" ref="BB36" si="437" xml:space="preserve"> IF( BB34 = 1, $F32, IF( BA35 = 1, EOMONTH(BA36, $F33), BA36))</f>
        <v>48213</v>
      </c>
      <c r="BC36" s="143">
        <f t="shared" ref="BC36" si="438" xml:space="preserve"> IF( BC34 = 1, $F32, IF( BB35 = 1, EOMONTH(BB36, $F33), BB36))</f>
        <v>48579</v>
      </c>
      <c r="BD36" s="143">
        <f t="shared" ref="BD36" si="439" xml:space="preserve"> IF( BD34 = 1, $F32, IF( BC35 = 1, EOMONTH(BC36, $F33), BC36))</f>
        <v>48579</v>
      </c>
      <c r="BE36" s="143">
        <f t="shared" ref="BE36" si="440" xml:space="preserve"> IF( BE34 = 1, $F32, IF( BD35 = 1, EOMONTH(BD36, $F33), BD36))</f>
        <v>48579</v>
      </c>
      <c r="BF36" s="143">
        <f t="shared" ref="BF36" si="441" xml:space="preserve"> IF( BF34 = 1, $F32, IF( BE35 = 1, EOMONTH(BE36, $F33), BE36))</f>
        <v>48579</v>
      </c>
      <c r="BG36" s="143">
        <f t="shared" ref="BG36" si="442" xml:space="preserve"> IF( BG34 = 1, $F32, IF( BF35 = 1, EOMONTH(BF36, $F33), BF36))</f>
        <v>48944</v>
      </c>
      <c r="BH36" s="143">
        <f t="shared" ref="BH36" si="443" xml:space="preserve"> IF( BH34 = 1, $F32, IF( BG35 = 1, EOMONTH(BG36, $F33), BG36))</f>
        <v>48944</v>
      </c>
      <c r="BI36" s="143">
        <f t="shared" ref="BI36" si="444" xml:space="preserve"> IF( BI34 = 1, $F32, IF( BH35 = 1, EOMONTH(BH36, $F33), BH36))</f>
        <v>48944</v>
      </c>
      <c r="BJ36" s="143">
        <f t="shared" ref="BJ36" si="445" xml:space="preserve"> IF( BJ34 = 1, $F32, IF( BI35 = 1, EOMONTH(BI36, $F33), BI36))</f>
        <v>48944</v>
      </c>
      <c r="BK36" s="143">
        <f t="shared" ref="BK36" si="446" xml:space="preserve"> IF( BK34 = 1, $F32, IF( BJ35 = 1, EOMONTH(BJ36, $F33), BJ36))</f>
        <v>49309</v>
      </c>
      <c r="BL36" s="143">
        <f t="shared" ref="BL36" si="447" xml:space="preserve"> IF( BL34 = 1, $F32, IF( BK35 = 1, EOMONTH(BK36, $F33), BK36))</f>
        <v>49309</v>
      </c>
      <c r="BM36" s="143">
        <f t="shared" ref="BM36" si="448" xml:space="preserve"> IF( BM34 = 1, $F32, IF( BL35 = 1, EOMONTH(BL36, $F33), BL36))</f>
        <v>49309</v>
      </c>
      <c r="BN36" s="143">
        <f t="shared" ref="BN36" si="449" xml:space="preserve"> IF( BN34 = 1, $F32, IF( BM35 = 1, EOMONTH(BM36, $F33), BM36))</f>
        <v>49309</v>
      </c>
      <c r="BO36" s="143">
        <f t="shared" ref="BO36" si="450" xml:space="preserve"> IF( BO34 = 1, $F32, IF( BN35 = 1, EOMONTH(BN36, $F33), BN36))</f>
        <v>49674</v>
      </c>
      <c r="BP36" s="143">
        <f t="shared" ref="BP36" si="451" xml:space="preserve"> IF( BP34 = 1, $F32, IF( BO35 = 1, EOMONTH(BO36, $F33), BO36))</f>
        <v>49674</v>
      </c>
      <c r="BQ36" s="143">
        <f t="shared" ref="BQ36" si="452" xml:space="preserve"> IF( BQ34 = 1, $F32, IF( BP35 = 1, EOMONTH(BP36, $F33), BP36))</f>
        <v>49674</v>
      </c>
      <c r="BR36" s="143">
        <f t="shared" ref="BR36" si="453" xml:space="preserve"> IF( BR34 = 1, $F32, IF( BQ35 = 1, EOMONTH(BQ36, $F33), BQ36))</f>
        <v>49674</v>
      </c>
      <c r="BS36" s="143">
        <f t="shared" ref="BS36" si="454" xml:space="preserve"> IF( BS34 = 1, $F32, IF( BR35 = 1, EOMONTH(BR36, $F33), BR36))</f>
        <v>50040</v>
      </c>
      <c r="BT36" s="143">
        <f t="shared" ref="BT36" si="455" xml:space="preserve"> IF( BT34 = 1, $F32, IF( BS35 = 1, EOMONTH(BS36, $F33), BS36))</f>
        <v>50040</v>
      </c>
      <c r="BU36" s="143">
        <f t="shared" ref="BU36" si="456" xml:space="preserve"> IF( BU34 = 1, $F32, IF( BT35 = 1, EOMONTH(BT36, $F33), BT36))</f>
        <v>50040</v>
      </c>
      <c r="BV36" s="143">
        <f t="shared" ref="BV36" si="457" xml:space="preserve"> IF( BV34 = 1, $F32, IF( BU35 = 1, EOMONTH(BU36, $F33), BU36))</f>
        <v>50040</v>
      </c>
      <c r="BW36" s="143">
        <f t="shared" ref="BW36" si="458" xml:space="preserve"> IF( BW34 = 1, $F32, IF( BV35 = 1, EOMONTH(BV36, $F33), BV36))</f>
        <v>50405</v>
      </c>
      <c r="BX36" s="143">
        <f t="shared" ref="BX36" si="459" xml:space="preserve"> IF( BX34 = 1, $F32, IF( BW35 = 1, EOMONTH(BW36, $F33), BW36))</f>
        <v>50405</v>
      </c>
      <c r="BY36" s="143">
        <f t="shared" ref="BY36" si="460" xml:space="preserve"> IF( BY34 = 1, $F32, IF( BX35 = 1, EOMONTH(BX36, $F33), BX36))</f>
        <v>50405</v>
      </c>
      <c r="BZ36" s="143">
        <f t="shared" ref="BZ36" si="461" xml:space="preserve"> IF( BZ34 = 1, $F32, IF( BY35 = 1, EOMONTH(BY36, $F33), BY36))</f>
        <v>50405</v>
      </c>
      <c r="CA36" s="143">
        <f t="shared" ref="CA36" si="462" xml:space="preserve"> IF( CA34 = 1, $F32, IF( BZ35 = 1, EOMONTH(BZ36, $F33), BZ36))</f>
        <v>50770</v>
      </c>
      <c r="CB36" s="143">
        <f t="shared" ref="CB36" si="463" xml:space="preserve"> IF( CB34 = 1, $F32, IF( CA35 = 1, EOMONTH(CA36, $F33), CA36))</f>
        <v>50770</v>
      </c>
      <c r="CC36" s="143">
        <f t="shared" ref="CC36" si="464" xml:space="preserve"> IF( CC34 = 1, $F32, IF( CB35 = 1, EOMONTH(CB36, $F33), CB36))</f>
        <v>50770</v>
      </c>
      <c r="CD36" s="143">
        <f t="shared" ref="CD36" si="465" xml:space="preserve"> IF( CD34 = 1, $F32, IF( CC35 = 1, EOMONTH(CC36, $F33), CC36))</f>
        <v>50770</v>
      </c>
      <c r="CE36" s="143">
        <f t="shared" ref="CE36" si="466" xml:space="preserve"> IF( CE34 = 1, $F32, IF( CD35 = 1, EOMONTH(CD36, $F33), CD36))</f>
        <v>51135</v>
      </c>
      <c r="CF36" s="143">
        <f t="shared" ref="CF36" si="467" xml:space="preserve"> IF( CF34 = 1, $F32, IF( CE35 = 1, EOMONTH(CE36, $F33), CE36))</f>
        <v>51135</v>
      </c>
      <c r="CG36" s="143">
        <f t="shared" ref="CG36" si="468" xml:space="preserve"> IF( CG34 = 1, $F32, IF( CF35 = 1, EOMONTH(CF36, $F33), CF36))</f>
        <v>51135</v>
      </c>
      <c r="CH36" s="143">
        <f t="shared" ref="CH36" si="469" xml:space="preserve"> IF( CH34 = 1, $F32, IF( CG35 = 1, EOMONTH(CG36, $F33), CG36))</f>
        <v>51135</v>
      </c>
      <c r="CI36" s="143">
        <f t="shared" ref="CI36" si="470" xml:space="preserve"> IF( CI34 = 1, $F32, IF( CH35 = 1, EOMONTH(CH36, $F33), CH36))</f>
        <v>51501</v>
      </c>
      <c r="CJ36" s="143">
        <f t="shared" ref="CJ36" si="471" xml:space="preserve"> IF( CJ34 = 1, $F32, IF( CI35 = 1, EOMONTH(CI36, $F33), CI36))</f>
        <v>51501</v>
      </c>
      <c r="CK36" s="143">
        <f t="shared" ref="CK36" si="472" xml:space="preserve"> IF( CK34 = 1, $F32, IF( CJ35 = 1, EOMONTH(CJ36, $F33), CJ36))</f>
        <v>51501</v>
      </c>
      <c r="CL36" s="143">
        <f t="shared" ref="CL36" si="473" xml:space="preserve"> IF( CL34 = 1, $F32, IF( CK35 = 1, EOMONTH(CK36, $F33), CK36))</f>
        <v>51501</v>
      </c>
      <c r="CM36" s="143">
        <f t="shared" ref="CM36" si="474" xml:space="preserve"> IF( CM34 = 1, $F32, IF( CL35 = 1, EOMONTH(CL36, $F33), CL36))</f>
        <v>51866</v>
      </c>
      <c r="CN36" s="143">
        <f t="shared" ref="CN36" si="475" xml:space="preserve"> IF( CN34 = 1, $F32, IF( CM35 = 1, EOMONTH(CM36, $F33), CM36))</f>
        <v>51866</v>
      </c>
      <c r="CO36" s="143">
        <f t="shared" ref="CO36" si="476" xml:space="preserve"> IF( CO34 = 1, $F32, IF( CN35 = 1, EOMONTH(CN36, $F33), CN36))</f>
        <v>51866</v>
      </c>
      <c r="CP36" s="143">
        <f t="shared" ref="CP36" si="477" xml:space="preserve"> IF( CP34 = 1, $F32, IF( CO35 = 1, EOMONTH(CO36, $F33), CO36))</f>
        <v>51866</v>
      </c>
      <c r="CQ36" s="143">
        <f t="shared" ref="CQ36" si="478" xml:space="preserve"> IF( CQ34 = 1, $F32, IF( CP35 = 1, EOMONTH(CP36, $F33), CP36))</f>
        <v>52231</v>
      </c>
      <c r="CR36" s="143">
        <f t="shared" ref="CR36" si="479" xml:space="preserve"> IF( CR34 = 1, $F32, IF( CQ35 = 1, EOMONTH(CQ36, $F33), CQ36))</f>
        <v>52231</v>
      </c>
      <c r="CS36" s="143">
        <f t="shared" ref="CS36" si="480" xml:space="preserve"> IF( CS34 = 1, $F32, IF( CR35 = 1, EOMONTH(CR36, $F33), CR36))</f>
        <v>52231</v>
      </c>
      <c r="CT36" s="143">
        <f t="shared" ref="CT36" si="481" xml:space="preserve"> IF( CT34 = 1, $F32, IF( CS35 = 1, EOMONTH(CS36, $F33), CS36))</f>
        <v>52231</v>
      </c>
      <c r="CU36" s="143">
        <f t="shared" ref="CU36" si="482" xml:space="preserve"> IF( CU34 = 1, $F32, IF( CT35 = 1, EOMONTH(CT36, $F33), CT36))</f>
        <v>52596</v>
      </c>
      <c r="CV36" s="143">
        <f t="shared" ref="CV36" si="483" xml:space="preserve"> IF( CV34 = 1, $F32, IF( CU35 = 1, EOMONTH(CU36, $F33), CU36))</f>
        <v>52596</v>
      </c>
      <c r="CW36" s="143">
        <f t="shared" ref="CW36" si="484" xml:space="preserve"> IF( CW34 = 1, $F32, IF( CV35 = 1, EOMONTH(CV36, $F33), CV36))</f>
        <v>52596</v>
      </c>
      <c r="CX36" s="143">
        <f t="shared" ref="CX36" si="485" xml:space="preserve"> IF( CX34 = 1, $F32, IF( CW35 = 1, EOMONTH(CW36, $F33), CW36))</f>
        <v>52596</v>
      </c>
      <c r="CY36" s="143">
        <f t="shared" ref="CY36" si="486" xml:space="preserve"> IF( CY34 = 1, $F32, IF( CX35 = 1, EOMONTH(CX36, $F33), CX36))</f>
        <v>52962</v>
      </c>
      <c r="CZ36" s="143">
        <f t="shared" ref="CZ36" si="487" xml:space="preserve"> IF( CZ34 = 1, $F32, IF( CY35 = 1, EOMONTH(CY36, $F33), CY36))</f>
        <v>52962</v>
      </c>
      <c r="DA36" s="143">
        <f t="shared" ref="DA36" si="488" xml:space="preserve"> IF( DA34 = 1, $F32, IF( CZ35 = 1, EOMONTH(CZ36, $F33), CZ36))</f>
        <v>52962</v>
      </c>
      <c r="DB36" s="143">
        <f t="shared" ref="DB36" si="489" xml:space="preserve"> IF( DB34 = 1, $F32, IF( DA35 = 1, EOMONTH(DA36, $F33), DA36))</f>
        <v>52962</v>
      </c>
      <c r="DC36" s="143">
        <f t="shared" ref="DC36" si="490" xml:space="preserve"> IF( DC34 = 1, $F32, IF( DB35 = 1, EOMONTH(DB36, $F33), DB36))</f>
        <v>53327</v>
      </c>
      <c r="DD36" s="143">
        <f t="shared" ref="DD36" si="491" xml:space="preserve"> IF( DD34 = 1, $F32, IF( DC35 = 1, EOMONTH(DC36, $F33), DC36))</f>
        <v>53327</v>
      </c>
      <c r="DE36" s="143">
        <f t="shared" ref="DE36" si="492" xml:space="preserve"> IF( DE34 = 1, $F32, IF( DD35 = 1, EOMONTH(DD36, $F33), DD36))</f>
        <v>53327</v>
      </c>
      <c r="DF36" s="143">
        <f t="shared" ref="DF36" si="493" xml:space="preserve"> IF( DF34 = 1, $F32, IF( DE35 = 1, EOMONTH(DE36, $F33), DE36))</f>
        <v>53327</v>
      </c>
      <c r="DG36" s="143">
        <f t="shared" ref="DG36" si="494" xml:space="preserve"> IF( DG34 = 1, $F32, IF( DF35 = 1, EOMONTH(DF36, $F33), DF36))</f>
        <v>53692</v>
      </c>
      <c r="DH36" s="143">
        <f t="shared" ref="DH36" si="495" xml:space="preserve"> IF( DH34 = 1, $F32, IF( DG35 = 1, EOMONTH(DG36, $F33), DG36))</f>
        <v>53692</v>
      </c>
      <c r="DI36" s="143">
        <f t="shared" ref="DI36" si="496" xml:space="preserve"> IF( DI34 = 1, $F32, IF( DH35 = 1, EOMONTH(DH36, $F33), DH36))</f>
        <v>53692</v>
      </c>
      <c r="DJ36" s="143">
        <f t="shared" ref="DJ36" si="497" xml:space="preserve"> IF( DJ34 = 1, $F32, IF( DI35 = 1, EOMONTH(DI36, $F33), DI36))</f>
        <v>53692</v>
      </c>
      <c r="DK36" s="143">
        <f t="shared" ref="DK36" si="498" xml:space="preserve"> IF( DK34 = 1, $F32, IF( DJ35 = 1, EOMONTH(DJ36, $F33), DJ36))</f>
        <v>54057</v>
      </c>
      <c r="DL36" s="143">
        <f t="shared" ref="DL36" si="499" xml:space="preserve"> IF( DL34 = 1, $F32, IF( DK35 = 1, EOMONTH(DK36, $F33), DK36))</f>
        <v>54057</v>
      </c>
      <c r="DM36" s="143">
        <f t="shared" ref="DM36" si="500" xml:space="preserve"> IF( DM34 = 1, $F32, IF( DL35 = 1, EOMONTH(DL36, $F33), DL36))</f>
        <v>54057</v>
      </c>
      <c r="DN36" s="143">
        <f t="shared" ref="DN36" si="501" xml:space="preserve"> IF( DN34 = 1, $F32, IF( DM35 = 1, EOMONTH(DM36, $F33), DM36))</f>
        <v>54057</v>
      </c>
      <c r="DO36" s="143">
        <f t="shared" ref="DO36" si="502" xml:space="preserve"> IF( DO34 = 1, $F32, IF( DN35 = 1, EOMONTH(DN36, $F33), DN36))</f>
        <v>54423</v>
      </c>
      <c r="DP36" s="143">
        <f t="shared" ref="DP36" si="503" xml:space="preserve"> IF( DP34 = 1, $F32, IF( DO35 = 1, EOMONTH(DO36, $F33), DO36))</f>
        <v>54423</v>
      </c>
      <c r="DQ36" s="143">
        <f t="shared" ref="DQ36" si="504" xml:space="preserve"> IF( DQ34 = 1, $F32, IF( DP35 = 1, EOMONTH(DP36, $F33), DP36))</f>
        <v>54423</v>
      </c>
      <c r="DR36" s="143">
        <f t="shared" ref="DR36" si="505" xml:space="preserve"> IF( DR34 = 1, $F32, IF( DQ35 = 1, EOMONTH(DQ36, $F33), DQ36))</f>
        <v>54423</v>
      </c>
      <c r="DS36" s="143">
        <f t="shared" ref="DS36" si="506" xml:space="preserve"> IF( DS34 = 1, $F32, IF( DR35 = 1, EOMONTH(DR36, $F33), DR36))</f>
        <v>54788</v>
      </c>
      <c r="DT36" s="143">
        <f t="shared" ref="DT36" si="507" xml:space="preserve"> IF( DT34 = 1, $F32, IF( DS35 = 1, EOMONTH(DS36, $F33), DS36))</f>
        <v>54788</v>
      </c>
      <c r="DU36" s="143">
        <f t="shared" ref="DU36" si="508" xml:space="preserve"> IF( DU34 = 1, $F32, IF( DT35 = 1, EOMONTH(DT36, $F33), DT36))</f>
        <v>54788</v>
      </c>
      <c r="DV36" s="143">
        <f t="shared" ref="DV36" si="509" xml:space="preserve"> IF( DV34 = 1, $F32, IF( DU35 = 1, EOMONTH(DU36, $F33), DU36))</f>
        <v>54788</v>
      </c>
      <c r="DW36" s="143">
        <f t="shared" ref="DW36" si="510" xml:space="preserve"> IF( DW34 = 1, $F32, IF( DV35 = 1, EOMONTH(DV36, $F33), DV36))</f>
        <v>55153</v>
      </c>
      <c r="DX36" s="143">
        <f t="shared" ref="DX36" si="511" xml:space="preserve"> IF( DX34 = 1, $F32, IF( DW35 = 1, EOMONTH(DW36, $F33), DW36))</f>
        <v>55153</v>
      </c>
      <c r="DY36" s="143">
        <f t="shared" ref="DY36" si="512" xml:space="preserve"> IF( DY34 = 1, $F32, IF( DX35 = 1, EOMONTH(DX36, $F33), DX36))</f>
        <v>55153</v>
      </c>
      <c r="DZ36" s="143">
        <f t="shared" ref="DZ36" si="513" xml:space="preserve"> IF( DZ34 = 1, $F32, IF( DY35 = 1, EOMONTH(DY36, $F33), DY36))</f>
        <v>55153</v>
      </c>
      <c r="EA36" s="143">
        <f t="shared" ref="EA36" si="514" xml:space="preserve"> IF( EA34 = 1, $F32, IF( DZ35 = 1, EOMONTH(DZ36, $F33), DZ36))</f>
        <v>55518</v>
      </c>
      <c r="EB36" s="143">
        <f t="shared" ref="EB36" si="515" xml:space="preserve"> IF( EB34 = 1, $F32, IF( EA35 = 1, EOMONTH(EA36, $F33), EA36))</f>
        <v>55518</v>
      </c>
      <c r="EC36" s="143">
        <f t="shared" ref="EC36" si="516" xml:space="preserve"> IF( EC34 = 1, $F32, IF( EB35 = 1, EOMONTH(EB36, $F33), EB36))</f>
        <v>55518</v>
      </c>
      <c r="ED36" s="143">
        <f t="shared" ref="ED36" si="517" xml:space="preserve"> IF( ED34 = 1, $F32, IF( EC35 = 1, EOMONTH(EC36, $F33), EC36))</f>
        <v>55518</v>
      </c>
      <c r="EE36" s="143">
        <f t="shared" ref="EE36" si="518" xml:space="preserve"> IF( EE34 = 1, $F32, IF( ED35 = 1, EOMONTH(ED36, $F33), ED36))</f>
        <v>55884</v>
      </c>
      <c r="EF36" s="143">
        <f t="shared" ref="EF36" si="519" xml:space="preserve"> IF( EF34 = 1, $F32, IF( EE35 = 1, EOMONTH(EE36, $F33), EE36))</f>
        <v>55884</v>
      </c>
      <c r="EG36" s="143">
        <f t="shared" ref="EG36" si="520" xml:space="preserve"> IF( EG34 = 1, $F32, IF( EF35 = 1, EOMONTH(EF36, $F33), EF36))</f>
        <v>55884</v>
      </c>
      <c r="EH36" s="143">
        <f t="shared" ref="EH36" si="521" xml:space="preserve"> IF( EH34 = 1, $F32, IF( EG35 = 1, EOMONTH(EG36, $F33), EG36))</f>
        <v>55884</v>
      </c>
      <c r="EI36" s="143">
        <f t="shared" ref="EI36" si="522" xml:space="preserve"> IF( EI34 = 1, $F32, IF( EH35 = 1, EOMONTH(EH36, $F33), EH36))</f>
        <v>56249</v>
      </c>
      <c r="EJ36" s="143">
        <f t="shared" ref="EJ36" si="523" xml:space="preserve"> IF( EJ34 = 1, $F32, IF( EI35 = 1, EOMONTH(EI36, $F33), EI36))</f>
        <v>56249</v>
      </c>
      <c r="EK36" s="143">
        <f t="shared" ref="EK36" si="524" xml:space="preserve"> IF( EK34 = 1, $F32, IF( EJ35 = 1, EOMONTH(EJ36, $F33), EJ36))</f>
        <v>56249</v>
      </c>
      <c r="EL36" s="143">
        <f t="shared" ref="EL36" si="525" xml:space="preserve"> IF( EL34 = 1, $F32, IF( EK35 = 1, EOMONTH(EK36, $F33), EK36))</f>
        <v>56249</v>
      </c>
      <c r="EM36" s="143">
        <f t="shared" ref="EM36" si="526" xml:space="preserve"> IF( EM34 = 1, $F32, IF( EL35 = 1, EOMONTH(EL36, $F33), EL36))</f>
        <v>56614</v>
      </c>
      <c r="EN36" s="143">
        <f t="shared" ref="EN36" si="527" xml:space="preserve"> IF( EN34 = 1, $F32, IF( EM35 = 1, EOMONTH(EM36, $F33), EM36))</f>
        <v>56614</v>
      </c>
      <c r="EO36" s="143">
        <f t="shared" ref="EO36" si="528" xml:space="preserve"> IF( EO34 = 1, $F32, IF( EN35 = 1, EOMONTH(EN36, $F33), EN36))</f>
        <v>56614</v>
      </c>
      <c r="EP36" s="143">
        <f t="shared" ref="EP36" si="529" xml:space="preserve"> IF( EP34 = 1, $F32, IF( EO35 = 1, EOMONTH(EO36, $F33), EO36))</f>
        <v>56614</v>
      </c>
      <c r="EQ36" s="143">
        <f t="shared" ref="EQ36" si="530" xml:space="preserve"> IF( EQ34 = 1, $F32, IF( EP35 = 1, EOMONTH(EP36, $F33), EP36))</f>
        <v>56979</v>
      </c>
      <c r="ER36" s="143">
        <f t="shared" ref="ER36" si="531" xml:space="preserve"> IF( ER34 = 1, $F32, IF( EQ35 = 1, EOMONTH(EQ36, $F33), EQ36))</f>
        <v>56979</v>
      </c>
      <c r="ES36" s="143">
        <f t="shared" ref="ES36" si="532" xml:space="preserve"> IF( ES34 = 1, $F32, IF( ER35 = 1, EOMONTH(ER36, $F33), ER36))</f>
        <v>56979</v>
      </c>
      <c r="ET36" s="143">
        <f t="shared" ref="ET36" si="533" xml:space="preserve"> IF( ET34 = 1, $F32, IF( ES35 = 1, EOMONTH(ES36, $F33), ES36))</f>
        <v>56979</v>
      </c>
      <c r="EU36" s="143">
        <f t="shared" ref="EU36" si="534" xml:space="preserve"> IF( EU34 = 1, $F32, IF( ET35 = 1, EOMONTH(ET36, $F33), ET36))</f>
        <v>57345</v>
      </c>
      <c r="EV36" s="143">
        <f t="shared" ref="EV36" si="535" xml:space="preserve"> IF( EV34 = 1, $F32, IF( EU35 = 1, EOMONTH(EU36, $F33), EU36))</f>
        <v>57345</v>
      </c>
      <c r="EW36" s="143">
        <f t="shared" ref="EW36" si="536" xml:space="preserve"> IF( EW34 = 1, $F32, IF( EV35 = 1, EOMONTH(EV36, $F33), EV36))</f>
        <v>57345</v>
      </c>
      <c r="EX36" s="143">
        <f t="shared" ref="EX36" si="537" xml:space="preserve"> IF( EX34 = 1, $F32, IF( EW35 = 1, EOMONTH(EW36, $F33), EW36))</f>
        <v>57345</v>
      </c>
      <c r="EY36" s="143">
        <f t="shared" ref="EY36" si="538" xml:space="preserve"> IF( EY34 = 1, $F32, IF( EX35 = 1, EOMONTH(EX36, $F33), EX36))</f>
        <v>57710</v>
      </c>
      <c r="EZ36" s="143">
        <f t="shared" ref="EZ36" si="539" xml:space="preserve"> IF( EZ34 = 1, $F32, IF( EY35 = 1, EOMONTH(EY36, $F33), EY36))</f>
        <v>57710</v>
      </c>
      <c r="FA36" s="143">
        <f t="shared" ref="FA36" si="540" xml:space="preserve"> IF( FA34 = 1, $F32, IF( EZ35 = 1, EOMONTH(EZ36, $F33), EZ36))</f>
        <v>57710</v>
      </c>
      <c r="FB36" s="143">
        <f t="shared" ref="FB36" si="541" xml:space="preserve"> IF( FB34 = 1, $F32, IF( FA35 = 1, EOMONTH(FA36, $F33), FA36))</f>
        <v>57710</v>
      </c>
      <c r="FC36" s="143">
        <f t="shared" ref="FC36" si="542" xml:space="preserve"> IF( FC34 = 1, $F32, IF( FB35 = 1, EOMONTH(FB36, $F33), FB36))</f>
        <v>58075</v>
      </c>
      <c r="FD36" s="143">
        <f t="shared" ref="FD36" si="543" xml:space="preserve"> IF( FD34 = 1, $F32, IF( FC35 = 1, EOMONTH(FC36, $F33), FC36))</f>
        <v>58075</v>
      </c>
      <c r="FE36" s="143">
        <f t="shared" ref="FE36" si="544" xml:space="preserve"> IF( FE34 = 1, $F32, IF( FD35 = 1, EOMONTH(FD36, $F33), FD36))</f>
        <v>58075</v>
      </c>
      <c r="FF36" s="143">
        <f t="shared" ref="FF36" si="545" xml:space="preserve"> IF( FF34 = 1, $F32, IF( FE35 = 1, EOMONTH(FE36, $F33), FE36))</f>
        <v>58075</v>
      </c>
      <c r="FG36" s="143">
        <f t="shared" ref="FG36" si="546" xml:space="preserve"> IF( FG34 = 1, $F32, IF( FF35 = 1, EOMONTH(FF36, $F33), FF36))</f>
        <v>58440</v>
      </c>
      <c r="FH36" s="143">
        <f t="shared" ref="FH36" si="547" xml:space="preserve"> IF( FH34 = 1, $F32, IF( FG35 = 1, EOMONTH(FG36, $F33), FG36))</f>
        <v>58440</v>
      </c>
      <c r="FI36" s="143">
        <f t="shared" ref="FI36" si="548" xml:space="preserve"> IF( FI34 = 1, $F32, IF( FH35 = 1, EOMONTH(FH36, $F33), FH36))</f>
        <v>58440</v>
      </c>
      <c r="FJ36" s="143">
        <f t="shared" ref="FJ36" si="549" xml:space="preserve"> IF( FJ34 = 1, $F32, IF( FI35 = 1, EOMONTH(FI36, $F33), FI36))</f>
        <v>58440</v>
      </c>
      <c r="FK36" s="143">
        <f t="shared" ref="FK36" si="550" xml:space="preserve"> IF( FK34 = 1, $F32, IF( FJ35 = 1, EOMONTH(FJ36, $F33), FJ36))</f>
        <v>58806</v>
      </c>
      <c r="FL36" s="143">
        <f t="shared" ref="FL36" si="551" xml:space="preserve"> IF( FL34 = 1, $F32, IF( FK35 = 1, EOMONTH(FK36, $F33), FK36))</f>
        <v>58806</v>
      </c>
      <c r="FM36" s="143">
        <f t="shared" ref="FM36" si="552" xml:space="preserve"> IF( FM34 = 1, $F32, IF( FL35 = 1, EOMONTH(FL36, $F33), FL36))</f>
        <v>58806</v>
      </c>
      <c r="FN36" s="143">
        <f t="shared" ref="FN36" si="553" xml:space="preserve"> IF( FN34 = 1, $F32, IF( FM35 = 1, EOMONTH(FM36, $F33), FM36))</f>
        <v>58806</v>
      </c>
      <c r="FO36" s="143">
        <f t="shared" ref="FO36" si="554" xml:space="preserve"> IF( FO34 = 1, $F32, IF( FN35 = 1, EOMONTH(FN36, $F33), FN36))</f>
        <v>59171</v>
      </c>
      <c r="FP36" s="143">
        <f t="shared" ref="FP36" si="555" xml:space="preserve"> IF( FP34 = 1, $F32, IF( FO35 = 1, EOMONTH(FO36, $F33), FO36))</f>
        <v>59171</v>
      </c>
      <c r="FQ36" s="143">
        <f t="shared" ref="FQ36" si="556" xml:space="preserve"> IF( FQ34 = 1, $F32, IF( FP35 = 1, EOMONTH(FP36, $F33), FP36))</f>
        <v>59171</v>
      </c>
      <c r="FR36" s="143">
        <f t="shared" ref="FR36" si="557" xml:space="preserve"> IF( FR34 = 1, $F32, IF( FQ35 = 1, EOMONTH(FQ36, $F33), FQ36))</f>
        <v>59171</v>
      </c>
      <c r="FS36" s="143">
        <f t="shared" ref="FS36" si="558" xml:space="preserve"> IF( FS34 = 1, $F32, IF( FR35 = 1, EOMONTH(FR36, $F33), FR36))</f>
        <v>59536</v>
      </c>
      <c r="FT36" s="143">
        <f t="shared" ref="FT36" si="559" xml:space="preserve"> IF( FT34 = 1, $F32, IF( FS35 = 1, EOMONTH(FS36, $F33), FS36))</f>
        <v>59536</v>
      </c>
      <c r="FU36" s="143">
        <f t="shared" ref="FU36" si="560" xml:space="preserve"> IF( FU34 = 1, $F32, IF( FT35 = 1, EOMONTH(FT36, $F33), FT36))</f>
        <v>59536</v>
      </c>
      <c r="FV36" s="143">
        <f t="shared" ref="FV36" si="561" xml:space="preserve"> IF( FV34 = 1, $F32, IF( FU35 = 1, EOMONTH(FU36, $F33), FU36))</f>
        <v>59536</v>
      </c>
      <c r="FW36" s="143">
        <f t="shared" ref="FW36" si="562" xml:space="preserve"> IF( FW34 = 1, $F32, IF( FV35 = 1, EOMONTH(FV36, $F33), FV36))</f>
        <v>59901</v>
      </c>
      <c r="FX36" s="143">
        <f t="shared" ref="FX36" si="563" xml:space="preserve"> IF( FX34 = 1, $F32, IF( FW35 = 1, EOMONTH(FW36, $F33), FW36))</f>
        <v>59901</v>
      </c>
      <c r="FY36" s="143">
        <f t="shared" ref="FY36" si="564" xml:space="preserve"> IF( FY34 = 1, $F32, IF( FX35 = 1, EOMONTH(FX36, $F33), FX36))</f>
        <v>59901</v>
      </c>
      <c r="FZ36" s="143">
        <f t="shared" ref="FZ36" si="565" xml:space="preserve"> IF( FZ34 = 1, $F32, IF( FY35 = 1, EOMONTH(FY36, $F33), FY36))</f>
        <v>59901</v>
      </c>
      <c r="GA36" s="143">
        <f t="shared" ref="GA36" si="566" xml:space="preserve"> IF( GA34 = 1, $F32, IF( FZ35 = 1, EOMONTH(FZ36, $F33), FZ36))</f>
        <v>60267</v>
      </c>
      <c r="GB36" s="143">
        <f t="shared" ref="GB36" si="567" xml:space="preserve"> IF( GB34 = 1, $F32, IF( GA35 = 1, EOMONTH(GA36, $F33), GA36))</f>
        <v>60267</v>
      </c>
      <c r="GC36" s="143">
        <f t="shared" ref="GC36" si="568" xml:space="preserve"> IF( GC34 = 1, $F32, IF( GB35 = 1, EOMONTH(GB36, $F33), GB36))</f>
        <v>60267</v>
      </c>
      <c r="GD36" s="143">
        <f t="shared" ref="GD36" si="569" xml:space="preserve"> IF( GD34 = 1, $F32, IF( GC35 = 1, EOMONTH(GC36, $F33), GC36))</f>
        <v>60267</v>
      </c>
      <c r="GE36" s="143">
        <f t="shared" ref="GE36" si="570" xml:space="preserve"> IF( GE34 = 1, $F32, IF( GD35 = 1, EOMONTH(GD36, $F33), GD36))</f>
        <v>60632</v>
      </c>
      <c r="GF36" s="143">
        <f t="shared" ref="GF36" si="571" xml:space="preserve"> IF( GF34 = 1, $F32, IF( GE35 = 1, EOMONTH(GE36, $F33), GE36))</f>
        <v>60632</v>
      </c>
      <c r="GG36" s="143">
        <f t="shared" ref="GG36" si="572" xml:space="preserve"> IF( GG34 = 1, $F32, IF( GF35 = 1, EOMONTH(GF36, $F33), GF36))</f>
        <v>60632</v>
      </c>
      <c r="GH36" s="143">
        <f t="shared" ref="GH36" si="573" xml:space="preserve"> IF( GH34 = 1, $F32, IF( GG35 = 1, EOMONTH(GG36, $F33), GG36))</f>
        <v>60632</v>
      </c>
      <c r="GI36" s="143">
        <f t="shared" ref="GI36" si="574" xml:space="preserve"> IF( GI34 = 1, $F32, IF( GH35 = 1, EOMONTH(GH36, $F33), GH36))</f>
        <v>60997</v>
      </c>
      <c r="GJ36" s="143">
        <f t="shared" ref="GJ36" si="575" xml:space="preserve"> IF( GJ34 = 1, $F32, IF( GI35 = 1, EOMONTH(GI36, $F33), GI36))</f>
        <v>60997</v>
      </c>
    </row>
    <row r="37" spans="1:192" outlineLevel="1" x14ac:dyDescent="0.25">
      <c r="E37" s="9"/>
      <c r="F37" s="9"/>
      <c r="G37" s="9"/>
      <c r="H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</row>
    <row r="38" spans="1:192" outlineLevel="1" x14ac:dyDescent="0.25">
      <c r="E38" s="146" t="str">
        <f t="shared" ref="E38:BP38" si="576" xml:space="preserve"> E$36</f>
        <v>Financial year end applicable to period</v>
      </c>
      <c r="F38" s="146">
        <f t="shared" si="576"/>
        <v>0</v>
      </c>
      <c r="G38" s="146" t="str">
        <f t="shared" si="576"/>
        <v>date</v>
      </c>
      <c r="H38" s="146">
        <f t="shared" si="576"/>
        <v>0</v>
      </c>
      <c r="I38" s="146">
        <f t="shared" si="576"/>
        <v>0</v>
      </c>
      <c r="J38" s="146">
        <f t="shared" si="576"/>
        <v>44196</v>
      </c>
      <c r="K38" s="146">
        <f t="shared" si="576"/>
        <v>44561</v>
      </c>
      <c r="L38" s="146">
        <f t="shared" si="576"/>
        <v>44561</v>
      </c>
      <c r="M38" s="146">
        <f t="shared" si="576"/>
        <v>44561</v>
      </c>
      <c r="N38" s="146">
        <f t="shared" si="576"/>
        <v>44561</v>
      </c>
      <c r="O38" s="146">
        <f t="shared" si="576"/>
        <v>44926</v>
      </c>
      <c r="P38" s="146">
        <f t="shared" si="576"/>
        <v>44926</v>
      </c>
      <c r="Q38" s="146">
        <f t="shared" si="576"/>
        <v>44926</v>
      </c>
      <c r="R38" s="146">
        <f t="shared" si="576"/>
        <v>44926</v>
      </c>
      <c r="S38" s="146">
        <f t="shared" si="576"/>
        <v>45291</v>
      </c>
      <c r="T38" s="146">
        <f t="shared" si="576"/>
        <v>45291</v>
      </c>
      <c r="U38" s="146">
        <f t="shared" si="576"/>
        <v>45291</v>
      </c>
      <c r="V38" s="146">
        <f t="shared" si="576"/>
        <v>45291</v>
      </c>
      <c r="W38" s="146">
        <f t="shared" si="576"/>
        <v>45657</v>
      </c>
      <c r="X38" s="146">
        <f t="shared" si="576"/>
        <v>45657</v>
      </c>
      <c r="Y38" s="146">
        <f t="shared" si="576"/>
        <v>45657</v>
      </c>
      <c r="Z38" s="146">
        <f t="shared" si="576"/>
        <v>45657</v>
      </c>
      <c r="AA38" s="146">
        <f t="shared" si="576"/>
        <v>46022</v>
      </c>
      <c r="AB38" s="146">
        <f t="shared" si="576"/>
        <v>46022</v>
      </c>
      <c r="AC38" s="146">
        <f t="shared" si="576"/>
        <v>46022</v>
      </c>
      <c r="AD38" s="146">
        <f t="shared" si="576"/>
        <v>46022</v>
      </c>
      <c r="AE38" s="146">
        <f t="shared" si="576"/>
        <v>46387</v>
      </c>
      <c r="AF38" s="146">
        <f t="shared" si="576"/>
        <v>46387</v>
      </c>
      <c r="AG38" s="146">
        <f t="shared" si="576"/>
        <v>46387</v>
      </c>
      <c r="AH38" s="146">
        <f t="shared" si="576"/>
        <v>46387</v>
      </c>
      <c r="AI38" s="146">
        <f t="shared" si="576"/>
        <v>46752</v>
      </c>
      <c r="AJ38" s="146">
        <f t="shared" si="576"/>
        <v>46752</v>
      </c>
      <c r="AK38" s="146">
        <f t="shared" si="576"/>
        <v>46752</v>
      </c>
      <c r="AL38" s="146">
        <f t="shared" si="576"/>
        <v>46752</v>
      </c>
      <c r="AM38" s="146">
        <f t="shared" si="576"/>
        <v>47118</v>
      </c>
      <c r="AN38" s="146">
        <f t="shared" si="576"/>
        <v>47118</v>
      </c>
      <c r="AO38" s="146">
        <f t="shared" si="576"/>
        <v>47118</v>
      </c>
      <c r="AP38" s="146">
        <f t="shared" si="576"/>
        <v>47118</v>
      </c>
      <c r="AQ38" s="146">
        <f t="shared" si="576"/>
        <v>47483</v>
      </c>
      <c r="AR38" s="146">
        <f t="shared" si="576"/>
        <v>47483</v>
      </c>
      <c r="AS38" s="146">
        <f t="shared" si="576"/>
        <v>47483</v>
      </c>
      <c r="AT38" s="146">
        <f t="shared" si="576"/>
        <v>47483</v>
      </c>
      <c r="AU38" s="146">
        <f t="shared" si="576"/>
        <v>47848</v>
      </c>
      <c r="AV38" s="146">
        <f t="shared" si="576"/>
        <v>47848</v>
      </c>
      <c r="AW38" s="146">
        <f t="shared" si="576"/>
        <v>47848</v>
      </c>
      <c r="AX38" s="146">
        <f t="shared" si="576"/>
        <v>47848</v>
      </c>
      <c r="AY38" s="146">
        <f t="shared" si="576"/>
        <v>48213</v>
      </c>
      <c r="AZ38" s="146">
        <f t="shared" si="576"/>
        <v>48213</v>
      </c>
      <c r="BA38" s="146">
        <f t="shared" si="576"/>
        <v>48213</v>
      </c>
      <c r="BB38" s="146">
        <f t="shared" si="576"/>
        <v>48213</v>
      </c>
      <c r="BC38" s="146">
        <f t="shared" si="576"/>
        <v>48579</v>
      </c>
      <c r="BD38" s="146">
        <f t="shared" si="576"/>
        <v>48579</v>
      </c>
      <c r="BE38" s="146">
        <f t="shared" si="576"/>
        <v>48579</v>
      </c>
      <c r="BF38" s="146">
        <f t="shared" si="576"/>
        <v>48579</v>
      </c>
      <c r="BG38" s="146">
        <f t="shared" si="576"/>
        <v>48944</v>
      </c>
      <c r="BH38" s="146">
        <f t="shared" si="576"/>
        <v>48944</v>
      </c>
      <c r="BI38" s="146">
        <f t="shared" si="576"/>
        <v>48944</v>
      </c>
      <c r="BJ38" s="146">
        <f t="shared" si="576"/>
        <v>48944</v>
      </c>
      <c r="BK38" s="146">
        <f t="shared" si="576"/>
        <v>49309</v>
      </c>
      <c r="BL38" s="146">
        <f t="shared" si="576"/>
        <v>49309</v>
      </c>
      <c r="BM38" s="146">
        <f t="shared" si="576"/>
        <v>49309</v>
      </c>
      <c r="BN38" s="146">
        <f t="shared" si="576"/>
        <v>49309</v>
      </c>
      <c r="BO38" s="146">
        <f t="shared" si="576"/>
        <v>49674</v>
      </c>
      <c r="BP38" s="146">
        <f t="shared" si="576"/>
        <v>49674</v>
      </c>
      <c r="BQ38" s="146">
        <f t="shared" ref="BQ38:EB38" si="577" xml:space="preserve"> BQ$36</f>
        <v>49674</v>
      </c>
      <c r="BR38" s="146">
        <f t="shared" si="577"/>
        <v>49674</v>
      </c>
      <c r="BS38" s="146">
        <f t="shared" si="577"/>
        <v>50040</v>
      </c>
      <c r="BT38" s="146">
        <f t="shared" si="577"/>
        <v>50040</v>
      </c>
      <c r="BU38" s="146">
        <f t="shared" si="577"/>
        <v>50040</v>
      </c>
      <c r="BV38" s="146">
        <f t="shared" si="577"/>
        <v>50040</v>
      </c>
      <c r="BW38" s="146">
        <f t="shared" si="577"/>
        <v>50405</v>
      </c>
      <c r="BX38" s="146">
        <f t="shared" si="577"/>
        <v>50405</v>
      </c>
      <c r="BY38" s="146">
        <f t="shared" si="577"/>
        <v>50405</v>
      </c>
      <c r="BZ38" s="146">
        <f t="shared" si="577"/>
        <v>50405</v>
      </c>
      <c r="CA38" s="146">
        <f t="shared" si="577"/>
        <v>50770</v>
      </c>
      <c r="CB38" s="146">
        <f t="shared" si="577"/>
        <v>50770</v>
      </c>
      <c r="CC38" s="146">
        <f t="shared" si="577"/>
        <v>50770</v>
      </c>
      <c r="CD38" s="146">
        <f t="shared" si="577"/>
        <v>50770</v>
      </c>
      <c r="CE38" s="146">
        <f t="shared" si="577"/>
        <v>51135</v>
      </c>
      <c r="CF38" s="146">
        <f t="shared" si="577"/>
        <v>51135</v>
      </c>
      <c r="CG38" s="146">
        <f t="shared" si="577"/>
        <v>51135</v>
      </c>
      <c r="CH38" s="146">
        <f t="shared" si="577"/>
        <v>51135</v>
      </c>
      <c r="CI38" s="146">
        <f t="shared" si="577"/>
        <v>51501</v>
      </c>
      <c r="CJ38" s="146">
        <f t="shared" si="577"/>
        <v>51501</v>
      </c>
      <c r="CK38" s="146">
        <f t="shared" si="577"/>
        <v>51501</v>
      </c>
      <c r="CL38" s="146">
        <f t="shared" si="577"/>
        <v>51501</v>
      </c>
      <c r="CM38" s="146">
        <f t="shared" si="577"/>
        <v>51866</v>
      </c>
      <c r="CN38" s="146">
        <f t="shared" si="577"/>
        <v>51866</v>
      </c>
      <c r="CO38" s="146">
        <f t="shared" si="577"/>
        <v>51866</v>
      </c>
      <c r="CP38" s="146">
        <f t="shared" si="577"/>
        <v>51866</v>
      </c>
      <c r="CQ38" s="146">
        <f t="shared" si="577"/>
        <v>52231</v>
      </c>
      <c r="CR38" s="146">
        <f t="shared" si="577"/>
        <v>52231</v>
      </c>
      <c r="CS38" s="146">
        <f t="shared" si="577"/>
        <v>52231</v>
      </c>
      <c r="CT38" s="146">
        <f t="shared" si="577"/>
        <v>52231</v>
      </c>
      <c r="CU38" s="146">
        <f t="shared" si="577"/>
        <v>52596</v>
      </c>
      <c r="CV38" s="146">
        <f t="shared" si="577"/>
        <v>52596</v>
      </c>
      <c r="CW38" s="146">
        <f t="shared" si="577"/>
        <v>52596</v>
      </c>
      <c r="CX38" s="146">
        <f t="shared" si="577"/>
        <v>52596</v>
      </c>
      <c r="CY38" s="146">
        <f t="shared" si="577"/>
        <v>52962</v>
      </c>
      <c r="CZ38" s="146">
        <f t="shared" si="577"/>
        <v>52962</v>
      </c>
      <c r="DA38" s="146">
        <f t="shared" si="577"/>
        <v>52962</v>
      </c>
      <c r="DB38" s="146">
        <f t="shared" si="577"/>
        <v>52962</v>
      </c>
      <c r="DC38" s="146">
        <f t="shared" si="577"/>
        <v>53327</v>
      </c>
      <c r="DD38" s="146">
        <f t="shared" si="577"/>
        <v>53327</v>
      </c>
      <c r="DE38" s="146">
        <f t="shared" si="577"/>
        <v>53327</v>
      </c>
      <c r="DF38" s="146">
        <f t="shared" si="577"/>
        <v>53327</v>
      </c>
      <c r="DG38" s="146">
        <f t="shared" si="577"/>
        <v>53692</v>
      </c>
      <c r="DH38" s="146">
        <f t="shared" si="577"/>
        <v>53692</v>
      </c>
      <c r="DI38" s="146">
        <f t="shared" si="577"/>
        <v>53692</v>
      </c>
      <c r="DJ38" s="146">
        <f t="shared" si="577"/>
        <v>53692</v>
      </c>
      <c r="DK38" s="146">
        <f t="shared" si="577"/>
        <v>54057</v>
      </c>
      <c r="DL38" s="146">
        <f t="shared" si="577"/>
        <v>54057</v>
      </c>
      <c r="DM38" s="146">
        <f t="shared" si="577"/>
        <v>54057</v>
      </c>
      <c r="DN38" s="146">
        <f t="shared" si="577"/>
        <v>54057</v>
      </c>
      <c r="DO38" s="146">
        <f t="shared" si="577"/>
        <v>54423</v>
      </c>
      <c r="DP38" s="146">
        <f t="shared" si="577"/>
        <v>54423</v>
      </c>
      <c r="DQ38" s="146">
        <f t="shared" si="577"/>
        <v>54423</v>
      </c>
      <c r="DR38" s="146">
        <f t="shared" si="577"/>
        <v>54423</v>
      </c>
      <c r="DS38" s="146">
        <f t="shared" si="577"/>
        <v>54788</v>
      </c>
      <c r="DT38" s="146">
        <f t="shared" si="577"/>
        <v>54788</v>
      </c>
      <c r="DU38" s="146">
        <f t="shared" si="577"/>
        <v>54788</v>
      </c>
      <c r="DV38" s="146">
        <f t="shared" si="577"/>
        <v>54788</v>
      </c>
      <c r="DW38" s="146">
        <f t="shared" si="577"/>
        <v>55153</v>
      </c>
      <c r="DX38" s="146">
        <f t="shared" si="577"/>
        <v>55153</v>
      </c>
      <c r="DY38" s="146">
        <f t="shared" si="577"/>
        <v>55153</v>
      </c>
      <c r="DZ38" s="146">
        <f t="shared" si="577"/>
        <v>55153</v>
      </c>
      <c r="EA38" s="146">
        <f t="shared" si="577"/>
        <v>55518</v>
      </c>
      <c r="EB38" s="146">
        <f t="shared" si="577"/>
        <v>55518</v>
      </c>
      <c r="EC38" s="146">
        <f t="shared" ref="EC38:GJ38" si="578" xml:space="preserve"> EC$36</f>
        <v>55518</v>
      </c>
      <c r="ED38" s="146">
        <f t="shared" si="578"/>
        <v>55518</v>
      </c>
      <c r="EE38" s="146">
        <f t="shared" si="578"/>
        <v>55884</v>
      </c>
      <c r="EF38" s="146">
        <f t="shared" si="578"/>
        <v>55884</v>
      </c>
      <c r="EG38" s="146">
        <f t="shared" si="578"/>
        <v>55884</v>
      </c>
      <c r="EH38" s="146">
        <f t="shared" si="578"/>
        <v>55884</v>
      </c>
      <c r="EI38" s="146">
        <f t="shared" si="578"/>
        <v>56249</v>
      </c>
      <c r="EJ38" s="146">
        <f t="shared" si="578"/>
        <v>56249</v>
      </c>
      <c r="EK38" s="146">
        <f t="shared" si="578"/>
        <v>56249</v>
      </c>
      <c r="EL38" s="146">
        <f t="shared" si="578"/>
        <v>56249</v>
      </c>
      <c r="EM38" s="146">
        <f t="shared" si="578"/>
        <v>56614</v>
      </c>
      <c r="EN38" s="146">
        <f t="shared" si="578"/>
        <v>56614</v>
      </c>
      <c r="EO38" s="146">
        <f t="shared" si="578"/>
        <v>56614</v>
      </c>
      <c r="EP38" s="146">
        <f t="shared" si="578"/>
        <v>56614</v>
      </c>
      <c r="EQ38" s="146">
        <f t="shared" si="578"/>
        <v>56979</v>
      </c>
      <c r="ER38" s="146">
        <f t="shared" si="578"/>
        <v>56979</v>
      </c>
      <c r="ES38" s="146">
        <f t="shared" si="578"/>
        <v>56979</v>
      </c>
      <c r="ET38" s="146">
        <f t="shared" si="578"/>
        <v>56979</v>
      </c>
      <c r="EU38" s="146">
        <f t="shared" si="578"/>
        <v>57345</v>
      </c>
      <c r="EV38" s="146">
        <f t="shared" si="578"/>
        <v>57345</v>
      </c>
      <c r="EW38" s="146">
        <f t="shared" si="578"/>
        <v>57345</v>
      </c>
      <c r="EX38" s="146">
        <f t="shared" si="578"/>
        <v>57345</v>
      </c>
      <c r="EY38" s="146">
        <f t="shared" si="578"/>
        <v>57710</v>
      </c>
      <c r="EZ38" s="146">
        <f t="shared" si="578"/>
        <v>57710</v>
      </c>
      <c r="FA38" s="146">
        <f t="shared" si="578"/>
        <v>57710</v>
      </c>
      <c r="FB38" s="146">
        <f t="shared" si="578"/>
        <v>57710</v>
      </c>
      <c r="FC38" s="146">
        <f t="shared" si="578"/>
        <v>58075</v>
      </c>
      <c r="FD38" s="146">
        <f t="shared" si="578"/>
        <v>58075</v>
      </c>
      <c r="FE38" s="146">
        <f t="shared" si="578"/>
        <v>58075</v>
      </c>
      <c r="FF38" s="146">
        <f t="shared" si="578"/>
        <v>58075</v>
      </c>
      <c r="FG38" s="146">
        <f t="shared" si="578"/>
        <v>58440</v>
      </c>
      <c r="FH38" s="146">
        <f t="shared" si="578"/>
        <v>58440</v>
      </c>
      <c r="FI38" s="146">
        <f t="shared" si="578"/>
        <v>58440</v>
      </c>
      <c r="FJ38" s="146">
        <f t="shared" si="578"/>
        <v>58440</v>
      </c>
      <c r="FK38" s="146">
        <f t="shared" si="578"/>
        <v>58806</v>
      </c>
      <c r="FL38" s="146">
        <f t="shared" si="578"/>
        <v>58806</v>
      </c>
      <c r="FM38" s="146">
        <f t="shared" si="578"/>
        <v>58806</v>
      </c>
      <c r="FN38" s="146">
        <f t="shared" si="578"/>
        <v>58806</v>
      </c>
      <c r="FO38" s="146">
        <f t="shared" si="578"/>
        <v>59171</v>
      </c>
      <c r="FP38" s="146">
        <f t="shared" si="578"/>
        <v>59171</v>
      </c>
      <c r="FQ38" s="146">
        <f t="shared" si="578"/>
        <v>59171</v>
      </c>
      <c r="FR38" s="146">
        <f t="shared" si="578"/>
        <v>59171</v>
      </c>
      <c r="FS38" s="146">
        <f t="shared" si="578"/>
        <v>59536</v>
      </c>
      <c r="FT38" s="146">
        <f t="shared" si="578"/>
        <v>59536</v>
      </c>
      <c r="FU38" s="146">
        <f t="shared" si="578"/>
        <v>59536</v>
      </c>
      <c r="FV38" s="146">
        <f t="shared" si="578"/>
        <v>59536</v>
      </c>
      <c r="FW38" s="146">
        <f t="shared" si="578"/>
        <v>59901</v>
      </c>
      <c r="FX38" s="146">
        <f t="shared" si="578"/>
        <v>59901</v>
      </c>
      <c r="FY38" s="146">
        <f t="shared" si="578"/>
        <v>59901</v>
      </c>
      <c r="FZ38" s="146">
        <f t="shared" si="578"/>
        <v>59901</v>
      </c>
      <c r="GA38" s="146">
        <f t="shared" si="578"/>
        <v>60267</v>
      </c>
      <c r="GB38" s="146">
        <f t="shared" si="578"/>
        <v>60267</v>
      </c>
      <c r="GC38" s="146">
        <f t="shared" si="578"/>
        <v>60267</v>
      </c>
      <c r="GD38" s="146">
        <f t="shared" si="578"/>
        <v>60267</v>
      </c>
      <c r="GE38" s="146">
        <f t="shared" si="578"/>
        <v>60632</v>
      </c>
      <c r="GF38" s="146">
        <f t="shared" si="578"/>
        <v>60632</v>
      </c>
      <c r="GG38" s="146">
        <f t="shared" si="578"/>
        <v>60632</v>
      </c>
      <c r="GH38" s="146">
        <f t="shared" si="578"/>
        <v>60632</v>
      </c>
      <c r="GI38" s="146">
        <f t="shared" si="578"/>
        <v>60997</v>
      </c>
      <c r="GJ38" s="146">
        <f t="shared" si="578"/>
        <v>60997</v>
      </c>
    </row>
    <row r="39" spans="1:192" outlineLevel="1" x14ac:dyDescent="0.25">
      <c r="A39" s="153"/>
      <c r="B39" s="153"/>
      <c r="C39" s="154"/>
      <c r="D39" s="155"/>
      <c r="E39" s="156" t="s">
        <v>387</v>
      </c>
      <c r="F39" s="156"/>
      <c r="G39" s="156" t="s">
        <v>15</v>
      </c>
      <c r="H39" s="156"/>
      <c r="I39" s="156"/>
      <c r="J39" s="156">
        <f xml:space="preserve"> YEAR(J38)</f>
        <v>2020</v>
      </c>
      <c r="K39" s="156">
        <f t="shared" ref="K39" si="579" xml:space="preserve"> YEAR(K38)</f>
        <v>2021</v>
      </c>
      <c r="L39" s="156">
        <f t="shared" ref="L39:BW39" si="580" xml:space="preserve"> YEAR(L38)</f>
        <v>2021</v>
      </c>
      <c r="M39" s="156">
        <f t="shared" si="580"/>
        <v>2021</v>
      </c>
      <c r="N39" s="156">
        <f t="shared" si="580"/>
        <v>2021</v>
      </c>
      <c r="O39" s="156">
        <f t="shared" si="580"/>
        <v>2022</v>
      </c>
      <c r="P39" s="156">
        <f t="shared" si="580"/>
        <v>2022</v>
      </c>
      <c r="Q39" s="156">
        <f t="shared" si="580"/>
        <v>2022</v>
      </c>
      <c r="R39" s="156">
        <f t="shared" si="580"/>
        <v>2022</v>
      </c>
      <c r="S39" s="156">
        <f t="shared" si="580"/>
        <v>2023</v>
      </c>
      <c r="T39" s="156">
        <f t="shared" si="580"/>
        <v>2023</v>
      </c>
      <c r="U39" s="156">
        <f t="shared" si="580"/>
        <v>2023</v>
      </c>
      <c r="V39" s="156">
        <f t="shared" si="580"/>
        <v>2023</v>
      </c>
      <c r="W39" s="156">
        <f t="shared" si="580"/>
        <v>2024</v>
      </c>
      <c r="X39" s="156">
        <f t="shared" si="580"/>
        <v>2024</v>
      </c>
      <c r="Y39" s="156">
        <f t="shared" si="580"/>
        <v>2024</v>
      </c>
      <c r="Z39" s="156">
        <f t="shared" si="580"/>
        <v>2024</v>
      </c>
      <c r="AA39" s="156">
        <f t="shared" si="580"/>
        <v>2025</v>
      </c>
      <c r="AB39" s="156">
        <f t="shared" si="580"/>
        <v>2025</v>
      </c>
      <c r="AC39" s="156">
        <f t="shared" si="580"/>
        <v>2025</v>
      </c>
      <c r="AD39" s="156">
        <f t="shared" si="580"/>
        <v>2025</v>
      </c>
      <c r="AE39" s="156">
        <f t="shared" si="580"/>
        <v>2026</v>
      </c>
      <c r="AF39" s="156">
        <f t="shared" si="580"/>
        <v>2026</v>
      </c>
      <c r="AG39" s="156">
        <f t="shared" si="580"/>
        <v>2026</v>
      </c>
      <c r="AH39" s="156">
        <f t="shared" si="580"/>
        <v>2026</v>
      </c>
      <c r="AI39" s="156">
        <f t="shared" si="580"/>
        <v>2027</v>
      </c>
      <c r="AJ39" s="156">
        <f t="shared" si="580"/>
        <v>2027</v>
      </c>
      <c r="AK39" s="156">
        <f t="shared" si="580"/>
        <v>2027</v>
      </c>
      <c r="AL39" s="156">
        <f t="shared" si="580"/>
        <v>2027</v>
      </c>
      <c r="AM39" s="156">
        <f t="shared" si="580"/>
        <v>2028</v>
      </c>
      <c r="AN39" s="156">
        <f t="shared" si="580"/>
        <v>2028</v>
      </c>
      <c r="AO39" s="156">
        <f t="shared" si="580"/>
        <v>2028</v>
      </c>
      <c r="AP39" s="156">
        <f t="shared" si="580"/>
        <v>2028</v>
      </c>
      <c r="AQ39" s="156">
        <f t="shared" si="580"/>
        <v>2029</v>
      </c>
      <c r="AR39" s="156">
        <f t="shared" si="580"/>
        <v>2029</v>
      </c>
      <c r="AS39" s="156">
        <f t="shared" si="580"/>
        <v>2029</v>
      </c>
      <c r="AT39" s="156">
        <f t="shared" si="580"/>
        <v>2029</v>
      </c>
      <c r="AU39" s="156">
        <f t="shared" si="580"/>
        <v>2030</v>
      </c>
      <c r="AV39" s="156">
        <f t="shared" si="580"/>
        <v>2030</v>
      </c>
      <c r="AW39" s="156">
        <f t="shared" si="580"/>
        <v>2030</v>
      </c>
      <c r="AX39" s="156">
        <f t="shared" si="580"/>
        <v>2030</v>
      </c>
      <c r="AY39" s="156">
        <f t="shared" si="580"/>
        <v>2031</v>
      </c>
      <c r="AZ39" s="156">
        <f t="shared" si="580"/>
        <v>2031</v>
      </c>
      <c r="BA39" s="156">
        <f t="shared" si="580"/>
        <v>2031</v>
      </c>
      <c r="BB39" s="156">
        <f t="shared" si="580"/>
        <v>2031</v>
      </c>
      <c r="BC39" s="156">
        <f t="shared" si="580"/>
        <v>2032</v>
      </c>
      <c r="BD39" s="156">
        <f t="shared" si="580"/>
        <v>2032</v>
      </c>
      <c r="BE39" s="156">
        <f t="shared" si="580"/>
        <v>2032</v>
      </c>
      <c r="BF39" s="156">
        <f t="shared" si="580"/>
        <v>2032</v>
      </c>
      <c r="BG39" s="156">
        <f t="shared" si="580"/>
        <v>2033</v>
      </c>
      <c r="BH39" s="156">
        <f t="shared" si="580"/>
        <v>2033</v>
      </c>
      <c r="BI39" s="156">
        <f t="shared" si="580"/>
        <v>2033</v>
      </c>
      <c r="BJ39" s="156">
        <f t="shared" si="580"/>
        <v>2033</v>
      </c>
      <c r="BK39" s="156">
        <f t="shared" si="580"/>
        <v>2034</v>
      </c>
      <c r="BL39" s="156">
        <f t="shared" si="580"/>
        <v>2034</v>
      </c>
      <c r="BM39" s="156">
        <f t="shared" si="580"/>
        <v>2034</v>
      </c>
      <c r="BN39" s="156">
        <f t="shared" si="580"/>
        <v>2034</v>
      </c>
      <c r="BO39" s="156">
        <f t="shared" si="580"/>
        <v>2035</v>
      </c>
      <c r="BP39" s="156">
        <f t="shared" si="580"/>
        <v>2035</v>
      </c>
      <c r="BQ39" s="156">
        <f t="shared" si="580"/>
        <v>2035</v>
      </c>
      <c r="BR39" s="156">
        <f t="shared" si="580"/>
        <v>2035</v>
      </c>
      <c r="BS39" s="156">
        <f t="shared" si="580"/>
        <v>2036</v>
      </c>
      <c r="BT39" s="156">
        <f t="shared" si="580"/>
        <v>2036</v>
      </c>
      <c r="BU39" s="156">
        <f t="shared" si="580"/>
        <v>2036</v>
      </c>
      <c r="BV39" s="156">
        <f t="shared" si="580"/>
        <v>2036</v>
      </c>
      <c r="BW39" s="156">
        <f t="shared" si="580"/>
        <v>2037</v>
      </c>
      <c r="BX39" s="156">
        <f t="shared" ref="BX39:EI39" si="581" xml:space="preserve"> YEAR(BX38)</f>
        <v>2037</v>
      </c>
      <c r="BY39" s="156">
        <f t="shared" si="581"/>
        <v>2037</v>
      </c>
      <c r="BZ39" s="156">
        <f t="shared" si="581"/>
        <v>2037</v>
      </c>
      <c r="CA39" s="156">
        <f t="shared" si="581"/>
        <v>2038</v>
      </c>
      <c r="CB39" s="156">
        <f t="shared" si="581"/>
        <v>2038</v>
      </c>
      <c r="CC39" s="156">
        <f t="shared" si="581"/>
        <v>2038</v>
      </c>
      <c r="CD39" s="156">
        <f t="shared" si="581"/>
        <v>2038</v>
      </c>
      <c r="CE39" s="156">
        <f t="shared" si="581"/>
        <v>2039</v>
      </c>
      <c r="CF39" s="156">
        <f t="shared" si="581"/>
        <v>2039</v>
      </c>
      <c r="CG39" s="156">
        <f t="shared" si="581"/>
        <v>2039</v>
      </c>
      <c r="CH39" s="156">
        <f t="shared" si="581"/>
        <v>2039</v>
      </c>
      <c r="CI39" s="156">
        <f t="shared" si="581"/>
        <v>2040</v>
      </c>
      <c r="CJ39" s="156">
        <f t="shared" si="581"/>
        <v>2040</v>
      </c>
      <c r="CK39" s="156">
        <f t="shared" si="581"/>
        <v>2040</v>
      </c>
      <c r="CL39" s="156">
        <f t="shared" si="581"/>
        <v>2040</v>
      </c>
      <c r="CM39" s="156">
        <f t="shared" si="581"/>
        <v>2041</v>
      </c>
      <c r="CN39" s="156">
        <f t="shared" si="581"/>
        <v>2041</v>
      </c>
      <c r="CO39" s="156">
        <f t="shared" si="581"/>
        <v>2041</v>
      </c>
      <c r="CP39" s="156">
        <f t="shared" si="581"/>
        <v>2041</v>
      </c>
      <c r="CQ39" s="156">
        <f t="shared" si="581"/>
        <v>2042</v>
      </c>
      <c r="CR39" s="156">
        <f t="shared" si="581"/>
        <v>2042</v>
      </c>
      <c r="CS39" s="156">
        <f t="shared" si="581"/>
        <v>2042</v>
      </c>
      <c r="CT39" s="156">
        <f t="shared" si="581"/>
        <v>2042</v>
      </c>
      <c r="CU39" s="156">
        <f t="shared" si="581"/>
        <v>2043</v>
      </c>
      <c r="CV39" s="156">
        <f t="shared" si="581"/>
        <v>2043</v>
      </c>
      <c r="CW39" s="156">
        <f t="shared" si="581"/>
        <v>2043</v>
      </c>
      <c r="CX39" s="156">
        <f t="shared" si="581"/>
        <v>2043</v>
      </c>
      <c r="CY39" s="156">
        <f t="shared" si="581"/>
        <v>2044</v>
      </c>
      <c r="CZ39" s="156">
        <f t="shared" si="581"/>
        <v>2044</v>
      </c>
      <c r="DA39" s="156">
        <f t="shared" si="581"/>
        <v>2044</v>
      </c>
      <c r="DB39" s="156">
        <f t="shared" si="581"/>
        <v>2044</v>
      </c>
      <c r="DC39" s="156">
        <f t="shared" si="581"/>
        <v>2045</v>
      </c>
      <c r="DD39" s="156">
        <f t="shared" si="581"/>
        <v>2045</v>
      </c>
      <c r="DE39" s="156">
        <f t="shared" si="581"/>
        <v>2045</v>
      </c>
      <c r="DF39" s="156">
        <f t="shared" si="581"/>
        <v>2045</v>
      </c>
      <c r="DG39" s="156">
        <f t="shared" si="581"/>
        <v>2046</v>
      </c>
      <c r="DH39" s="156">
        <f t="shared" si="581"/>
        <v>2046</v>
      </c>
      <c r="DI39" s="156">
        <f t="shared" si="581"/>
        <v>2046</v>
      </c>
      <c r="DJ39" s="156">
        <f t="shared" si="581"/>
        <v>2046</v>
      </c>
      <c r="DK39" s="156">
        <f t="shared" si="581"/>
        <v>2047</v>
      </c>
      <c r="DL39" s="156">
        <f t="shared" si="581"/>
        <v>2047</v>
      </c>
      <c r="DM39" s="156">
        <f t="shared" si="581"/>
        <v>2047</v>
      </c>
      <c r="DN39" s="156">
        <f t="shared" si="581"/>
        <v>2047</v>
      </c>
      <c r="DO39" s="156">
        <f t="shared" si="581"/>
        <v>2048</v>
      </c>
      <c r="DP39" s="156">
        <f t="shared" si="581"/>
        <v>2048</v>
      </c>
      <c r="DQ39" s="156">
        <f t="shared" si="581"/>
        <v>2048</v>
      </c>
      <c r="DR39" s="156">
        <f t="shared" si="581"/>
        <v>2048</v>
      </c>
      <c r="DS39" s="156">
        <f t="shared" si="581"/>
        <v>2049</v>
      </c>
      <c r="DT39" s="156">
        <f t="shared" si="581"/>
        <v>2049</v>
      </c>
      <c r="DU39" s="156">
        <f t="shared" si="581"/>
        <v>2049</v>
      </c>
      <c r="DV39" s="156">
        <f t="shared" si="581"/>
        <v>2049</v>
      </c>
      <c r="DW39" s="156">
        <f t="shared" si="581"/>
        <v>2050</v>
      </c>
      <c r="DX39" s="156">
        <f t="shared" si="581"/>
        <v>2050</v>
      </c>
      <c r="DY39" s="156">
        <f t="shared" si="581"/>
        <v>2050</v>
      </c>
      <c r="DZ39" s="156">
        <f t="shared" si="581"/>
        <v>2050</v>
      </c>
      <c r="EA39" s="156">
        <f t="shared" si="581"/>
        <v>2051</v>
      </c>
      <c r="EB39" s="156">
        <f t="shared" si="581"/>
        <v>2051</v>
      </c>
      <c r="EC39" s="156">
        <f t="shared" si="581"/>
        <v>2051</v>
      </c>
      <c r="ED39" s="156">
        <f t="shared" si="581"/>
        <v>2051</v>
      </c>
      <c r="EE39" s="156">
        <f t="shared" si="581"/>
        <v>2052</v>
      </c>
      <c r="EF39" s="156">
        <f t="shared" si="581"/>
        <v>2052</v>
      </c>
      <c r="EG39" s="156">
        <f t="shared" si="581"/>
        <v>2052</v>
      </c>
      <c r="EH39" s="156">
        <f t="shared" si="581"/>
        <v>2052</v>
      </c>
      <c r="EI39" s="156">
        <f t="shared" si="581"/>
        <v>2053</v>
      </c>
      <c r="EJ39" s="156">
        <f t="shared" ref="EJ39:GJ39" si="582" xml:space="preserve"> YEAR(EJ38)</f>
        <v>2053</v>
      </c>
      <c r="EK39" s="156">
        <f t="shared" si="582"/>
        <v>2053</v>
      </c>
      <c r="EL39" s="156">
        <f t="shared" si="582"/>
        <v>2053</v>
      </c>
      <c r="EM39" s="156">
        <f t="shared" si="582"/>
        <v>2054</v>
      </c>
      <c r="EN39" s="156">
        <f t="shared" si="582"/>
        <v>2054</v>
      </c>
      <c r="EO39" s="156">
        <f t="shared" si="582"/>
        <v>2054</v>
      </c>
      <c r="EP39" s="156">
        <f t="shared" si="582"/>
        <v>2054</v>
      </c>
      <c r="EQ39" s="156">
        <f t="shared" si="582"/>
        <v>2055</v>
      </c>
      <c r="ER39" s="156">
        <f t="shared" si="582"/>
        <v>2055</v>
      </c>
      <c r="ES39" s="156">
        <f t="shared" si="582"/>
        <v>2055</v>
      </c>
      <c r="ET39" s="156">
        <f t="shared" si="582"/>
        <v>2055</v>
      </c>
      <c r="EU39" s="156">
        <f t="shared" si="582"/>
        <v>2056</v>
      </c>
      <c r="EV39" s="156">
        <f t="shared" si="582"/>
        <v>2056</v>
      </c>
      <c r="EW39" s="156">
        <f t="shared" si="582"/>
        <v>2056</v>
      </c>
      <c r="EX39" s="156">
        <f t="shared" si="582"/>
        <v>2056</v>
      </c>
      <c r="EY39" s="156">
        <f t="shared" si="582"/>
        <v>2057</v>
      </c>
      <c r="EZ39" s="156">
        <f t="shared" si="582"/>
        <v>2057</v>
      </c>
      <c r="FA39" s="156">
        <f t="shared" si="582"/>
        <v>2057</v>
      </c>
      <c r="FB39" s="156">
        <f t="shared" si="582"/>
        <v>2057</v>
      </c>
      <c r="FC39" s="156">
        <f t="shared" si="582"/>
        <v>2058</v>
      </c>
      <c r="FD39" s="156">
        <f t="shared" si="582"/>
        <v>2058</v>
      </c>
      <c r="FE39" s="156">
        <f t="shared" si="582"/>
        <v>2058</v>
      </c>
      <c r="FF39" s="156">
        <f t="shared" si="582"/>
        <v>2058</v>
      </c>
      <c r="FG39" s="156">
        <f t="shared" si="582"/>
        <v>2059</v>
      </c>
      <c r="FH39" s="156">
        <f t="shared" si="582"/>
        <v>2059</v>
      </c>
      <c r="FI39" s="156">
        <f t="shared" si="582"/>
        <v>2059</v>
      </c>
      <c r="FJ39" s="156">
        <f t="shared" si="582"/>
        <v>2059</v>
      </c>
      <c r="FK39" s="156">
        <f t="shared" si="582"/>
        <v>2060</v>
      </c>
      <c r="FL39" s="156">
        <f t="shared" si="582"/>
        <v>2060</v>
      </c>
      <c r="FM39" s="156">
        <f t="shared" si="582"/>
        <v>2060</v>
      </c>
      <c r="FN39" s="156">
        <f t="shared" si="582"/>
        <v>2060</v>
      </c>
      <c r="FO39" s="156">
        <f t="shared" si="582"/>
        <v>2061</v>
      </c>
      <c r="FP39" s="156">
        <f t="shared" si="582"/>
        <v>2061</v>
      </c>
      <c r="FQ39" s="156">
        <f t="shared" si="582"/>
        <v>2061</v>
      </c>
      <c r="FR39" s="156">
        <f t="shared" si="582"/>
        <v>2061</v>
      </c>
      <c r="FS39" s="156">
        <f t="shared" si="582"/>
        <v>2062</v>
      </c>
      <c r="FT39" s="156">
        <f t="shared" si="582"/>
        <v>2062</v>
      </c>
      <c r="FU39" s="156">
        <f t="shared" si="582"/>
        <v>2062</v>
      </c>
      <c r="FV39" s="156">
        <f t="shared" si="582"/>
        <v>2062</v>
      </c>
      <c r="FW39" s="156">
        <f t="shared" si="582"/>
        <v>2063</v>
      </c>
      <c r="FX39" s="156">
        <f t="shared" si="582"/>
        <v>2063</v>
      </c>
      <c r="FY39" s="156">
        <f t="shared" si="582"/>
        <v>2063</v>
      </c>
      <c r="FZ39" s="156">
        <f t="shared" si="582"/>
        <v>2063</v>
      </c>
      <c r="GA39" s="156">
        <f t="shared" si="582"/>
        <v>2064</v>
      </c>
      <c r="GB39" s="156">
        <f t="shared" si="582"/>
        <v>2064</v>
      </c>
      <c r="GC39" s="156">
        <f t="shared" si="582"/>
        <v>2064</v>
      </c>
      <c r="GD39" s="156">
        <f t="shared" si="582"/>
        <v>2064</v>
      </c>
      <c r="GE39" s="156">
        <f t="shared" si="582"/>
        <v>2065</v>
      </c>
      <c r="GF39" s="156">
        <f t="shared" si="582"/>
        <v>2065</v>
      </c>
      <c r="GG39" s="156">
        <f t="shared" si="582"/>
        <v>2065</v>
      </c>
      <c r="GH39" s="156">
        <f t="shared" si="582"/>
        <v>2065</v>
      </c>
      <c r="GI39" s="156">
        <f t="shared" si="582"/>
        <v>2066</v>
      </c>
      <c r="GJ39" s="156">
        <f t="shared" si="582"/>
        <v>2066</v>
      </c>
    </row>
    <row r="40" spans="1:192" outlineLevel="1" x14ac:dyDescent="0.25">
      <c r="E40" s="9"/>
      <c r="F40" s="9"/>
      <c r="G40" s="9"/>
      <c r="H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</row>
    <row r="41" spans="1:192" outlineLevel="1" x14ac:dyDescent="0.25">
      <c r="B41" s="15" t="s">
        <v>135</v>
      </c>
    </row>
    <row r="42" spans="1:192" outlineLevel="1" x14ac:dyDescent="0.25">
      <c r="A42" s="56"/>
      <c r="B42" s="56"/>
      <c r="C42" s="59"/>
      <c r="D42" s="75"/>
      <c r="E42" s="215" t="str">
        <f xml:space="preserve"> InpC!E$14</f>
        <v>Financial year end date of first model period</v>
      </c>
      <c r="F42" s="215">
        <f xml:space="preserve"> InpC!F$14</f>
        <v>44196</v>
      </c>
      <c r="G42" s="215" t="str">
        <f xml:space="preserve"> InpC!G$14</f>
        <v>date</v>
      </c>
      <c r="H42" s="75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</row>
    <row r="43" spans="1:192" outlineLevel="1" x14ac:dyDescent="0.25">
      <c r="A43" s="51"/>
      <c r="B43" s="51"/>
      <c r="C43" s="52"/>
      <c r="D43" s="76"/>
      <c r="E43" s="133" t="str">
        <f xml:space="preserve"> InpC!E$189</f>
        <v>Months in year</v>
      </c>
      <c r="F43" s="133">
        <f xml:space="preserve"> InpC!F$189</f>
        <v>12</v>
      </c>
      <c r="G43" s="133" t="str">
        <f xml:space="preserve"> InpC!G$189</f>
        <v>months</v>
      </c>
      <c r="H43" s="133"/>
      <c r="I43" s="144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/>
      <c r="BJ43" s="133"/>
      <c r="BK43" s="133"/>
      <c r="BL43" s="133"/>
      <c r="BM43" s="133"/>
      <c r="BN43" s="133"/>
      <c r="BO43" s="133"/>
      <c r="BP43" s="133"/>
      <c r="BQ43" s="133"/>
      <c r="BR43" s="133"/>
      <c r="BS43" s="133"/>
      <c r="BT43" s="133"/>
      <c r="BU43" s="133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K43" s="133"/>
      <c r="CL43" s="133"/>
      <c r="CM43" s="133"/>
      <c r="CN43" s="133"/>
      <c r="CO43" s="133"/>
      <c r="CP43" s="133"/>
      <c r="CQ43" s="133"/>
      <c r="CR43" s="133"/>
      <c r="CS43" s="133"/>
      <c r="CT43" s="133"/>
      <c r="CU43" s="133"/>
      <c r="CV43" s="133"/>
      <c r="CW43" s="133"/>
      <c r="CX43" s="133"/>
      <c r="CY43" s="133"/>
      <c r="CZ43" s="133"/>
      <c r="DA43" s="133"/>
      <c r="DB43" s="133"/>
      <c r="DC43" s="133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S43" s="133"/>
      <c r="DT43" s="133"/>
      <c r="DU43" s="133"/>
      <c r="DV43" s="133"/>
      <c r="DW43" s="133"/>
      <c r="DX43" s="133"/>
      <c r="DY43" s="133"/>
      <c r="DZ43" s="133"/>
      <c r="EA43" s="133"/>
      <c r="EB43" s="133"/>
      <c r="EC43" s="133"/>
      <c r="ED43" s="133"/>
      <c r="EE43" s="133"/>
      <c r="EF43" s="133"/>
      <c r="EG43" s="133"/>
      <c r="EH43" s="133"/>
      <c r="EI43" s="133"/>
      <c r="EJ43" s="133"/>
      <c r="EK43" s="133"/>
      <c r="EL43" s="133"/>
      <c r="EM43" s="133"/>
      <c r="EN43" s="133"/>
      <c r="EO43" s="133"/>
      <c r="EP43" s="133"/>
      <c r="EQ43" s="133"/>
      <c r="ER43" s="133"/>
      <c r="ES43" s="133"/>
      <c r="ET43" s="133"/>
      <c r="EU43" s="133"/>
      <c r="EV43" s="133"/>
      <c r="EW43" s="133"/>
      <c r="EX43" s="133"/>
      <c r="EY43" s="133"/>
      <c r="EZ43" s="133"/>
      <c r="FA43" s="133"/>
      <c r="FB43" s="133"/>
      <c r="FC43" s="133"/>
      <c r="FD43" s="133"/>
      <c r="FE43" s="133"/>
      <c r="FF43" s="133"/>
      <c r="FG43" s="133"/>
      <c r="FH43" s="133"/>
      <c r="FI43" s="133"/>
      <c r="FJ43" s="133"/>
      <c r="FK43" s="133"/>
      <c r="FL43" s="133"/>
      <c r="FM43" s="133"/>
      <c r="FN43" s="133"/>
      <c r="FO43" s="133"/>
      <c r="FP43" s="133"/>
      <c r="FQ43" s="133"/>
      <c r="FR43" s="133"/>
      <c r="FS43" s="133"/>
      <c r="FT43" s="133"/>
      <c r="FU43" s="133"/>
      <c r="FV43" s="133"/>
      <c r="FW43" s="133"/>
      <c r="FX43" s="133"/>
      <c r="FY43" s="133"/>
      <c r="FZ43" s="133"/>
      <c r="GA43" s="133"/>
      <c r="GB43" s="133"/>
      <c r="GC43" s="133"/>
      <c r="GD43" s="133"/>
      <c r="GE43" s="133"/>
      <c r="GF43" s="133"/>
      <c r="GG43" s="133"/>
      <c r="GH43" s="133"/>
      <c r="GI43" s="133"/>
      <c r="GJ43" s="133"/>
    </row>
    <row r="44" spans="1:192" outlineLevel="1" x14ac:dyDescent="0.25">
      <c r="B44" s="56"/>
      <c r="E44" s="2" t="str">
        <f t="shared" ref="E44:BP44" si="583" xml:space="preserve"> E$14</f>
        <v>First model column flag</v>
      </c>
      <c r="F44" s="2">
        <f t="shared" si="583"/>
        <v>0</v>
      </c>
      <c r="G44" s="2" t="str">
        <f t="shared" si="583"/>
        <v>flag</v>
      </c>
      <c r="H44" s="2">
        <f t="shared" si="583"/>
        <v>1</v>
      </c>
      <c r="I44" s="16">
        <f t="shared" si="583"/>
        <v>0</v>
      </c>
      <c r="J44" s="2">
        <f t="shared" si="583"/>
        <v>1</v>
      </c>
      <c r="K44" s="2">
        <f t="shared" si="583"/>
        <v>0</v>
      </c>
      <c r="L44" s="2">
        <f t="shared" si="583"/>
        <v>0</v>
      </c>
      <c r="M44" s="2">
        <f t="shared" si="583"/>
        <v>0</v>
      </c>
      <c r="N44" s="2">
        <f t="shared" si="583"/>
        <v>0</v>
      </c>
      <c r="O44" s="2">
        <f t="shared" si="583"/>
        <v>0</v>
      </c>
      <c r="P44" s="2">
        <f t="shared" si="583"/>
        <v>0</v>
      </c>
      <c r="Q44" s="2">
        <f t="shared" si="583"/>
        <v>0</v>
      </c>
      <c r="R44" s="2">
        <f t="shared" si="583"/>
        <v>0</v>
      </c>
      <c r="S44" s="2">
        <f t="shared" si="583"/>
        <v>0</v>
      </c>
      <c r="T44" s="2">
        <f t="shared" si="583"/>
        <v>0</v>
      </c>
      <c r="U44" s="2">
        <f t="shared" si="583"/>
        <v>0</v>
      </c>
      <c r="V44" s="2">
        <f t="shared" si="583"/>
        <v>0</v>
      </c>
      <c r="W44" s="2">
        <f t="shared" si="583"/>
        <v>0</v>
      </c>
      <c r="X44" s="2">
        <f t="shared" si="583"/>
        <v>0</v>
      </c>
      <c r="Y44" s="2">
        <f t="shared" si="583"/>
        <v>0</v>
      </c>
      <c r="Z44" s="2">
        <f t="shared" si="583"/>
        <v>0</v>
      </c>
      <c r="AA44" s="2">
        <f t="shared" si="583"/>
        <v>0</v>
      </c>
      <c r="AB44" s="2">
        <f t="shared" si="583"/>
        <v>0</v>
      </c>
      <c r="AC44" s="2">
        <f t="shared" si="583"/>
        <v>0</v>
      </c>
      <c r="AD44" s="2">
        <f t="shared" si="583"/>
        <v>0</v>
      </c>
      <c r="AE44" s="2">
        <f t="shared" si="583"/>
        <v>0</v>
      </c>
      <c r="AF44" s="2">
        <f t="shared" si="583"/>
        <v>0</v>
      </c>
      <c r="AG44" s="2">
        <f t="shared" si="583"/>
        <v>0</v>
      </c>
      <c r="AH44" s="2">
        <f t="shared" si="583"/>
        <v>0</v>
      </c>
      <c r="AI44" s="2">
        <f t="shared" si="583"/>
        <v>0</v>
      </c>
      <c r="AJ44" s="2">
        <f t="shared" si="583"/>
        <v>0</v>
      </c>
      <c r="AK44" s="2">
        <f t="shared" si="583"/>
        <v>0</v>
      </c>
      <c r="AL44" s="2">
        <f t="shared" si="583"/>
        <v>0</v>
      </c>
      <c r="AM44" s="2">
        <f t="shared" si="583"/>
        <v>0</v>
      </c>
      <c r="AN44" s="2">
        <f t="shared" si="583"/>
        <v>0</v>
      </c>
      <c r="AO44" s="2">
        <f t="shared" si="583"/>
        <v>0</v>
      </c>
      <c r="AP44" s="2">
        <f t="shared" si="583"/>
        <v>0</v>
      </c>
      <c r="AQ44" s="2">
        <f t="shared" si="583"/>
        <v>0</v>
      </c>
      <c r="AR44" s="2">
        <f t="shared" si="583"/>
        <v>0</v>
      </c>
      <c r="AS44" s="2">
        <f t="shared" si="583"/>
        <v>0</v>
      </c>
      <c r="AT44" s="2">
        <f t="shared" si="583"/>
        <v>0</v>
      </c>
      <c r="AU44" s="2">
        <f t="shared" si="583"/>
        <v>0</v>
      </c>
      <c r="AV44" s="2">
        <f t="shared" si="583"/>
        <v>0</v>
      </c>
      <c r="AW44" s="2">
        <f t="shared" si="583"/>
        <v>0</v>
      </c>
      <c r="AX44" s="2">
        <f t="shared" si="583"/>
        <v>0</v>
      </c>
      <c r="AY44" s="2">
        <f t="shared" si="583"/>
        <v>0</v>
      </c>
      <c r="AZ44" s="2">
        <f t="shared" si="583"/>
        <v>0</v>
      </c>
      <c r="BA44" s="2">
        <f t="shared" si="583"/>
        <v>0</v>
      </c>
      <c r="BB44" s="2">
        <f t="shared" si="583"/>
        <v>0</v>
      </c>
      <c r="BC44" s="2">
        <f t="shared" si="583"/>
        <v>0</v>
      </c>
      <c r="BD44" s="2">
        <f t="shared" si="583"/>
        <v>0</v>
      </c>
      <c r="BE44" s="2">
        <f t="shared" si="583"/>
        <v>0</v>
      </c>
      <c r="BF44" s="2">
        <f t="shared" si="583"/>
        <v>0</v>
      </c>
      <c r="BG44" s="2">
        <f t="shared" si="583"/>
        <v>0</v>
      </c>
      <c r="BH44" s="2">
        <f t="shared" si="583"/>
        <v>0</v>
      </c>
      <c r="BI44" s="2">
        <f t="shared" si="583"/>
        <v>0</v>
      </c>
      <c r="BJ44" s="2">
        <f t="shared" si="583"/>
        <v>0</v>
      </c>
      <c r="BK44" s="2">
        <f t="shared" si="583"/>
        <v>0</v>
      </c>
      <c r="BL44" s="2">
        <f t="shared" si="583"/>
        <v>0</v>
      </c>
      <c r="BM44" s="2">
        <f t="shared" si="583"/>
        <v>0</v>
      </c>
      <c r="BN44" s="2">
        <f t="shared" si="583"/>
        <v>0</v>
      </c>
      <c r="BO44" s="2">
        <f t="shared" si="583"/>
        <v>0</v>
      </c>
      <c r="BP44" s="2">
        <f t="shared" si="583"/>
        <v>0</v>
      </c>
      <c r="BQ44" s="2">
        <f t="shared" ref="BQ44:EB44" si="584" xml:space="preserve"> BQ$14</f>
        <v>0</v>
      </c>
      <c r="BR44" s="2">
        <f t="shared" si="584"/>
        <v>0</v>
      </c>
      <c r="BS44" s="2">
        <f t="shared" si="584"/>
        <v>0</v>
      </c>
      <c r="BT44" s="2">
        <f t="shared" si="584"/>
        <v>0</v>
      </c>
      <c r="BU44" s="2">
        <f t="shared" si="584"/>
        <v>0</v>
      </c>
      <c r="BV44" s="2">
        <f t="shared" si="584"/>
        <v>0</v>
      </c>
      <c r="BW44" s="2">
        <f t="shared" si="584"/>
        <v>0</v>
      </c>
      <c r="BX44" s="2">
        <f t="shared" si="584"/>
        <v>0</v>
      </c>
      <c r="BY44" s="2">
        <f t="shared" si="584"/>
        <v>0</v>
      </c>
      <c r="BZ44" s="2">
        <f t="shared" si="584"/>
        <v>0</v>
      </c>
      <c r="CA44" s="2">
        <f t="shared" si="584"/>
        <v>0</v>
      </c>
      <c r="CB44" s="2">
        <f t="shared" si="584"/>
        <v>0</v>
      </c>
      <c r="CC44" s="2">
        <f t="shared" si="584"/>
        <v>0</v>
      </c>
      <c r="CD44" s="2">
        <f t="shared" si="584"/>
        <v>0</v>
      </c>
      <c r="CE44" s="2">
        <f t="shared" si="584"/>
        <v>0</v>
      </c>
      <c r="CF44" s="2">
        <f t="shared" si="584"/>
        <v>0</v>
      </c>
      <c r="CG44" s="2">
        <f t="shared" si="584"/>
        <v>0</v>
      </c>
      <c r="CH44" s="2">
        <f t="shared" si="584"/>
        <v>0</v>
      </c>
      <c r="CI44" s="2">
        <f t="shared" si="584"/>
        <v>0</v>
      </c>
      <c r="CJ44" s="2">
        <f t="shared" si="584"/>
        <v>0</v>
      </c>
      <c r="CK44" s="2">
        <f t="shared" si="584"/>
        <v>0</v>
      </c>
      <c r="CL44" s="2">
        <f t="shared" si="584"/>
        <v>0</v>
      </c>
      <c r="CM44" s="2">
        <f t="shared" si="584"/>
        <v>0</v>
      </c>
      <c r="CN44" s="2">
        <f t="shared" si="584"/>
        <v>0</v>
      </c>
      <c r="CO44" s="2">
        <f t="shared" si="584"/>
        <v>0</v>
      </c>
      <c r="CP44" s="2">
        <f t="shared" si="584"/>
        <v>0</v>
      </c>
      <c r="CQ44" s="2">
        <f t="shared" si="584"/>
        <v>0</v>
      </c>
      <c r="CR44" s="2">
        <f t="shared" si="584"/>
        <v>0</v>
      </c>
      <c r="CS44" s="2">
        <f t="shared" si="584"/>
        <v>0</v>
      </c>
      <c r="CT44" s="2">
        <f t="shared" si="584"/>
        <v>0</v>
      </c>
      <c r="CU44" s="2">
        <f t="shared" si="584"/>
        <v>0</v>
      </c>
      <c r="CV44" s="2">
        <f t="shared" si="584"/>
        <v>0</v>
      </c>
      <c r="CW44" s="2">
        <f t="shared" si="584"/>
        <v>0</v>
      </c>
      <c r="CX44" s="2">
        <f t="shared" si="584"/>
        <v>0</v>
      </c>
      <c r="CY44" s="2">
        <f t="shared" si="584"/>
        <v>0</v>
      </c>
      <c r="CZ44" s="2">
        <f t="shared" si="584"/>
        <v>0</v>
      </c>
      <c r="DA44" s="2">
        <f t="shared" si="584"/>
        <v>0</v>
      </c>
      <c r="DB44" s="2">
        <f t="shared" si="584"/>
        <v>0</v>
      </c>
      <c r="DC44" s="2">
        <f t="shared" si="584"/>
        <v>0</v>
      </c>
      <c r="DD44" s="2">
        <f t="shared" si="584"/>
        <v>0</v>
      </c>
      <c r="DE44" s="2">
        <f t="shared" si="584"/>
        <v>0</v>
      </c>
      <c r="DF44" s="2">
        <f t="shared" si="584"/>
        <v>0</v>
      </c>
      <c r="DG44" s="2">
        <f t="shared" si="584"/>
        <v>0</v>
      </c>
      <c r="DH44" s="2">
        <f t="shared" si="584"/>
        <v>0</v>
      </c>
      <c r="DI44" s="2">
        <f t="shared" si="584"/>
        <v>0</v>
      </c>
      <c r="DJ44" s="2">
        <f t="shared" si="584"/>
        <v>0</v>
      </c>
      <c r="DK44" s="2">
        <f t="shared" si="584"/>
        <v>0</v>
      </c>
      <c r="DL44" s="2">
        <f t="shared" si="584"/>
        <v>0</v>
      </c>
      <c r="DM44" s="2">
        <f t="shared" si="584"/>
        <v>0</v>
      </c>
      <c r="DN44" s="2">
        <f t="shared" si="584"/>
        <v>0</v>
      </c>
      <c r="DO44" s="2">
        <f t="shared" si="584"/>
        <v>0</v>
      </c>
      <c r="DP44" s="2">
        <f t="shared" si="584"/>
        <v>0</v>
      </c>
      <c r="DQ44" s="2">
        <f t="shared" si="584"/>
        <v>0</v>
      </c>
      <c r="DR44" s="2">
        <f t="shared" si="584"/>
        <v>0</v>
      </c>
      <c r="DS44" s="2">
        <f t="shared" si="584"/>
        <v>0</v>
      </c>
      <c r="DT44" s="2">
        <f t="shared" si="584"/>
        <v>0</v>
      </c>
      <c r="DU44" s="2">
        <f t="shared" si="584"/>
        <v>0</v>
      </c>
      <c r="DV44" s="2">
        <f t="shared" si="584"/>
        <v>0</v>
      </c>
      <c r="DW44" s="2">
        <f t="shared" si="584"/>
        <v>0</v>
      </c>
      <c r="DX44" s="2">
        <f t="shared" si="584"/>
        <v>0</v>
      </c>
      <c r="DY44" s="2">
        <f t="shared" si="584"/>
        <v>0</v>
      </c>
      <c r="DZ44" s="2">
        <f t="shared" si="584"/>
        <v>0</v>
      </c>
      <c r="EA44" s="2">
        <f t="shared" si="584"/>
        <v>0</v>
      </c>
      <c r="EB44" s="2">
        <f t="shared" si="584"/>
        <v>0</v>
      </c>
      <c r="EC44" s="2">
        <f t="shared" ref="EC44:GJ44" si="585" xml:space="preserve"> EC$14</f>
        <v>0</v>
      </c>
      <c r="ED44" s="2">
        <f t="shared" si="585"/>
        <v>0</v>
      </c>
      <c r="EE44" s="2">
        <f t="shared" si="585"/>
        <v>0</v>
      </c>
      <c r="EF44" s="2">
        <f t="shared" si="585"/>
        <v>0</v>
      </c>
      <c r="EG44" s="2">
        <f t="shared" si="585"/>
        <v>0</v>
      </c>
      <c r="EH44" s="2">
        <f t="shared" si="585"/>
        <v>0</v>
      </c>
      <c r="EI44" s="2">
        <f t="shared" si="585"/>
        <v>0</v>
      </c>
      <c r="EJ44" s="2">
        <f t="shared" si="585"/>
        <v>0</v>
      </c>
      <c r="EK44" s="2">
        <f t="shared" si="585"/>
        <v>0</v>
      </c>
      <c r="EL44" s="2">
        <f t="shared" si="585"/>
        <v>0</v>
      </c>
      <c r="EM44" s="2">
        <f t="shared" si="585"/>
        <v>0</v>
      </c>
      <c r="EN44" s="2">
        <f t="shared" si="585"/>
        <v>0</v>
      </c>
      <c r="EO44" s="2">
        <f t="shared" si="585"/>
        <v>0</v>
      </c>
      <c r="EP44" s="2">
        <f t="shared" si="585"/>
        <v>0</v>
      </c>
      <c r="EQ44" s="2">
        <f t="shared" si="585"/>
        <v>0</v>
      </c>
      <c r="ER44" s="2">
        <f t="shared" si="585"/>
        <v>0</v>
      </c>
      <c r="ES44" s="2">
        <f t="shared" si="585"/>
        <v>0</v>
      </c>
      <c r="ET44" s="2">
        <f t="shared" si="585"/>
        <v>0</v>
      </c>
      <c r="EU44" s="2">
        <f t="shared" si="585"/>
        <v>0</v>
      </c>
      <c r="EV44" s="2">
        <f t="shared" si="585"/>
        <v>0</v>
      </c>
      <c r="EW44" s="2">
        <f t="shared" si="585"/>
        <v>0</v>
      </c>
      <c r="EX44" s="2">
        <f t="shared" si="585"/>
        <v>0</v>
      </c>
      <c r="EY44" s="2">
        <f t="shared" si="585"/>
        <v>0</v>
      </c>
      <c r="EZ44" s="2">
        <f t="shared" si="585"/>
        <v>0</v>
      </c>
      <c r="FA44" s="2">
        <f t="shared" si="585"/>
        <v>0</v>
      </c>
      <c r="FB44" s="2">
        <f t="shared" si="585"/>
        <v>0</v>
      </c>
      <c r="FC44" s="2">
        <f t="shared" si="585"/>
        <v>0</v>
      </c>
      <c r="FD44" s="2">
        <f t="shared" si="585"/>
        <v>0</v>
      </c>
      <c r="FE44" s="2">
        <f t="shared" si="585"/>
        <v>0</v>
      </c>
      <c r="FF44" s="2">
        <f t="shared" si="585"/>
        <v>0</v>
      </c>
      <c r="FG44" s="2">
        <f t="shared" si="585"/>
        <v>0</v>
      </c>
      <c r="FH44" s="2">
        <f t="shared" si="585"/>
        <v>0</v>
      </c>
      <c r="FI44" s="2">
        <f t="shared" si="585"/>
        <v>0</v>
      </c>
      <c r="FJ44" s="2">
        <f t="shared" si="585"/>
        <v>0</v>
      </c>
      <c r="FK44" s="2">
        <f t="shared" si="585"/>
        <v>0</v>
      </c>
      <c r="FL44" s="2">
        <f t="shared" si="585"/>
        <v>0</v>
      </c>
      <c r="FM44" s="2">
        <f t="shared" si="585"/>
        <v>0</v>
      </c>
      <c r="FN44" s="2">
        <f t="shared" si="585"/>
        <v>0</v>
      </c>
      <c r="FO44" s="2">
        <f t="shared" si="585"/>
        <v>0</v>
      </c>
      <c r="FP44" s="2">
        <f t="shared" si="585"/>
        <v>0</v>
      </c>
      <c r="FQ44" s="2">
        <f t="shared" si="585"/>
        <v>0</v>
      </c>
      <c r="FR44" s="2">
        <f t="shared" si="585"/>
        <v>0</v>
      </c>
      <c r="FS44" s="2">
        <f t="shared" si="585"/>
        <v>0</v>
      </c>
      <c r="FT44" s="2">
        <f t="shared" si="585"/>
        <v>0</v>
      </c>
      <c r="FU44" s="2">
        <f t="shared" si="585"/>
        <v>0</v>
      </c>
      <c r="FV44" s="2">
        <f t="shared" si="585"/>
        <v>0</v>
      </c>
      <c r="FW44" s="2">
        <f t="shared" si="585"/>
        <v>0</v>
      </c>
      <c r="FX44" s="2">
        <f t="shared" si="585"/>
        <v>0</v>
      </c>
      <c r="FY44" s="2">
        <f t="shared" si="585"/>
        <v>0</v>
      </c>
      <c r="FZ44" s="2">
        <f t="shared" si="585"/>
        <v>0</v>
      </c>
      <c r="GA44" s="2">
        <f t="shared" si="585"/>
        <v>0</v>
      </c>
      <c r="GB44" s="2">
        <f t="shared" si="585"/>
        <v>0</v>
      </c>
      <c r="GC44" s="2">
        <f t="shared" si="585"/>
        <v>0</v>
      </c>
      <c r="GD44" s="2">
        <f t="shared" si="585"/>
        <v>0</v>
      </c>
      <c r="GE44" s="2">
        <f t="shared" si="585"/>
        <v>0</v>
      </c>
      <c r="GF44" s="2">
        <f t="shared" si="585"/>
        <v>0</v>
      </c>
      <c r="GG44" s="2">
        <f t="shared" si="585"/>
        <v>0</v>
      </c>
      <c r="GH44" s="2">
        <f t="shared" si="585"/>
        <v>0</v>
      </c>
      <c r="GI44" s="2">
        <f t="shared" si="585"/>
        <v>0</v>
      </c>
      <c r="GJ44" s="2">
        <f t="shared" si="585"/>
        <v>0</v>
      </c>
    </row>
    <row r="45" spans="1:192" outlineLevel="1" x14ac:dyDescent="0.25">
      <c r="A45" s="134"/>
      <c r="B45" s="134"/>
      <c r="C45" s="135"/>
      <c r="D45" s="136"/>
      <c r="E45" s="137" t="s">
        <v>77</v>
      </c>
      <c r="F45" s="137"/>
      <c r="G45" s="137" t="s">
        <v>6</v>
      </c>
      <c r="H45" s="137"/>
      <c r="I45" s="145"/>
      <c r="J45" s="137">
        <f xml:space="preserve"> IF(J44 = 1, $F42, EOMONTH(I45, $F43))</f>
        <v>44196</v>
      </c>
      <c r="K45" s="137">
        <f t="shared" ref="K45" si="586" xml:space="preserve"> IF(K44 = 1, $F42, EOMONTH(J45, $F43))</f>
        <v>44561</v>
      </c>
      <c r="L45" s="137">
        <f t="shared" ref="L45" si="587" xml:space="preserve"> IF(L44 = 1, $F42, EOMONTH(K45, $F43))</f>
        <v>44926</v>
      </c>
      <c r="M45" s="137">
        <f t="shared" ref="M45" si="588" xml:space="preserve"> IF(M44 = 1, $F42, EOMONTH(L45, $F43))</f>
        <v>45291</v>
      </c>
      <c r="N45" s="137">
        <f t="shared" ref="N45" si="589" xml:space="preserve"> IF(N44 = 1, $F42, EOMONTH(M45, $F43))</f>
        <v>45657</v>
      </c>
      <c r="O45" s="137">
        <f t="shared" ref="O45" si="590" xml:space="preserve"> IF(O44 = 1, $F42, EOMONTH(N45, $F43))</f>
        <v>46022</v>
      </c>
      <c r="P45" s="137">
        <f t="shared" ref="P45" si="591" xml:space="preserve"> IF(P44 = 1, $F42, EOMONTH(O45, $F43))</f>
        <v>46387</v>
      </c>
      <c r="Q45" s="137">
        <f t="shared" ref="Q45" si="592" xml:space="preserve"> IF(Q44 = 1, $F42, EOMONTH(P45, $F43))</f>
        <v>46752</v>
      </c>
      <c r="R45" s="137">
        <f t="shared" ref="R45" si="593" xml:space="preserve"> IF(R44 = 1, $F42, EOMONTH(Q45, $F43))</f>
        <v>47118</v>
      </c>
      <c r="S45" s="137">
        <f t="shared" ref="S45" si="594" xml:space="preserve"> IF(S44 = 1, $F42, EOMONTH(R45, $F43))</f>
        <v>47483</v>
      </c>
      <c r="T45" s="137">
        <f t="shared" ref="T45" si="595" xml:space="preserve"> IF(T44 = 1, $F42, EOMONTH(S45, $F43))</f>
        <v>47848</v>
      </c>
      <c r="U45" s="137">
        <f t="shared" ref="U45" si="596" xml:space="preserve"> IF(U44 = 1, $F42, EOMONTH(T45, $F43))</f>
        <v>48213</v>
      </c>
      <c r="V45" s="137">
        <f t="shared" ref="V45" si="597" xml:space="preserve"> IF(V44 = 1, $F42, EOMONTH(U45, $F43))</f>
        <v>48579</v>
      </c>
      <c r="W45" s="137">
        <f t="shared" ref="W45" si="598" xml:space="preserve"> IF(W44 = 1, $F42, EOMONTH(V45, $F43))</f>
        <v>48944</v>
      </c>
      <c r="X45" s="137">
        <f t="shared" ref="X45" si="599" xml:space="preserve"> IF(X44 = 1, $F42, EOMONTH(W45, $F43))</f>
        <v>49309</v>
      </c>
      <c r="Y45" s="137">
        <f t="shared" ref="Y45" si="600" xml:space="preserve"> IF(Y44 = 1, $F42, EOMONTH(X45, $F43))</f>
        <v>49674</v>
      </c>
      <c r="Z45" s="137">
        <f t="shared" ref="Z45" si="601" xml:space="preserve"> IF(Z44 = 1, $F42, EOMONTH(Y45, $F43))</f>
        <v>50040</v>
      </c>
      <c r="AA45" s="137">
        <f t="shared" ref="AA45" si="602" xml:space="preserve"> IF(AA44 = 1, $F42, EOMONTH(Z45, $F43))</f>
        <v>50405</v>
      </c>
      <c r="AB45" s="137">
        <f t="shared" ref="AB45" si="603" xml:space="preserve"> IF(AB44 = 1, $F42, EOMONTH(AA45, $F43))</f>
        <v>50770</v>
      </c>
      <c r="AC45" s="137">
        <f t="shared" ref="AC45" si="604" xml:space="preserve"> IF(AC44 = 1, $F42, EOMONTH(AB45, $F43))</f>
        <v>51135</v>
      </c>
      <c r="AD45" s="137">
        <f t="shared" ref="AD45" si="605" xml:space="preserve"> IF(AD44 = 1, $F42, EOMONTH(AC45, $F43))</f>
        <v>51501</v>
      </c>
      <c r="AE45" s="137">
        <f t="shared" ref="AE45" si="606" xml:space="preserve"> IF(AE44 = 1, $F42, EOMONTH(AD45, $F43))</f>
        <v>51866</v>
      </c>
      <c r="AF45" s="137">
        <f t="shared" ref="AF45" si="607" xml:space="preserve"> IF(AF44 = 1, $F42, EOMONTH(AE45, $F43))</f>
        <v>52231</v>
      </c>
      <c r="AG45" s="137">
        <f t="shared" ref="AG45" si="608" xml:space="preserve"> IF(AG44 = 1, $F42, EOMONTH(AF45, $F43))</f>
        <v>52596</v>
      </c>
      <c r="AH45" s="137">
        <f t="shared" ref="AH45" si="609" xml:space="preserve"> IF(AH44 = 1, $F42, EOMONTH(AG45, $F43))</f>
        <v>52962</v>
      </c>
      <c r="AI45" s="137">
        <f t="shared" ref="AI45" si="610" xml:space="preserve"> IF(AI44 = 1, $F42, EOMONTH(AH45, $F43))</f>
        <v>53327</v>
      </c>
      <c r="AJ45" s="137">
        <f t="shared" ref="AJ45" si="611" xml:space="preserve"> IF(AJ44 = 1, $F42, EOMONTH(AI45, $F43))</f>
        <v>53692</v>
      </c>
      <c r="AK45" s="137">
        <f t="shared" ref="AK45" si="612" xml:space="preserve"> IF(AK44 = 1, $F42, EOMONTH(AJ45, $F43))</f>
        <v>54057</v>
      </c>
      <c r="AL45" s="137">
        <f t="shared" ref="AL45" si="613" xml:space="preserve"> IF(AL44 = 1, $F42, EOMONTH(AK45, $F43))</f>
        <v>54423</v>
      </c>
      <c r="AM45" s="137">
        <f t="shared" ref="AM45" si="614" xml:space="preserve"> IF(AM44 = 1, $F42, EOMONTH(AL45, $F43))</f>
        <v>54788</v>
      </c>
      <c r="AN45" s="137">
        <f t="shared" ref="AN45" si="615" xml:space="preserve"> IF(AN44 = 1, $F42, EOMONTH(AM45, $F43))</f>
        <v>55153</v>
      </c>
      <c r="AO45" s="137">
        <f t="shared" ref="AO45" si="616" xml:space="preserve"> IF(AO44 = 1, $F42, EOMONTH(AN45, $F43))</f>
        <v>55518</v>
      </c>
      <c r="AP45" s="137">
        <f t="shared" ref="AP45" si="617" xml:space="preserve"> IF(AP44 = 1, $F42, EOMONTH(AO45, $F43))</f>
        <v>55884</v>
      </c>
      <c r="AQ45" s="137">
        <f t="shared" ref="AQ45" si="618" xml:space="preserve"> IF(AQ44 = 1, $F42, EOMONTH(AP45, $F43))</f>
        <v>56249</v>
      </c>
      <c r="AR45" s="137">
        <f t="shared" ref="AR45" si="619" xml:space="preserve"> IF(AR44 = 1, $F42, EOMONTH(AQ45, $F43))</f>
        <v>56614</v>
      </c>
      <c r="AS45" s="137">
        <f t="shared" ref="AS45" si="620" xml:space="preserve"> IF(AS44 = 1, $F42, EOMONTH(AR45, $F43))</f>
        <v>56979</v>
      </c>
      <c r="AT45" s="137">
        <f t="shared" ref="AT45" si="621" xml:space="preserve"> IF(AT44 = 1, $F42, EOMONTH(AS45, $F43))</f>
        <v>57345</v>
      </c>
      <c r="AU45" s="137">
        <f t="shared" ref="AU45" si="622" xml:space="preserve"> IF(AU44 = 1, $F42, EOMONTH(AT45, $F43))</f>
        <v>57710</v>
      </c>
      <c r="AV45" s="137">
        <f t="shared" ref="AV45" si="623" xml:space="preserve"> IF(AV44 = 1, $F42, EOMONTH(AU45, $F43))</f>
        <v>58075</v>
      </c>
      <c r="AW45" s="137">
        <f t="shared" ref="AW45" si="624" xml:space="preserve"> IF(AW44 = 1, $F42, EOMONTH(AV45, $F43))</f>
        <v>58440</v>
      </c>
      <c r="AX45" s="137">
        <f t="shared" ref="AX45" si="625" xml:space="preserve"> IF(AX44 = 1, $F42, EOMONTH(AW45, $F43))</f>
        <v>58806</v>
      </c>
      <c r="AY45" s="137">
        <f t="shared" ref="AY45" si="626" xml:space="preserve"> IF(AY44 = 1, $F42, EOMONTH(AX45, $F43))</f>
        <v>59171</v>
      </c>
      <c r="AZ45" s="137">
        <f t="shared" ref="AZ45" si="627" xml:space="preserve"> IF(AZ44 = 1, $F42, EOMONTH(AY45, $F43))</f>
        <v>59536</v>
      </c>
      <c r="BA45" s="137">
        <f t="shared" ref="BA45" si="628" xml:space="preserve"> IF(BA44 = 1, $F42, EOMONTH(AZ45, $F43))</f>
        <v>59901</v>
      </c>
      <c r="BB45" s="137">
        <f t="shared" ref="BB45" si="629" xml:space="preserve"> IF(BB44 = 1, $F42, EOMONTH(BA45, $F43))</f>
        <v>60267</v>
      </c>
      <c r="BC45" s="137">
        <f t="shared" ref="BC45" si="630" xml:space="preserve"> IF(BC44 = 1, $F42, EOMONTH(BB45, $F43))</f>
        <v>60632</v>
      </c>
      <c r="BD45" s="137">
        <f t="shared" ref="BD45" si="631" xml:space="preserve"> IF(BD44 = 1, $F42, EOMONTH(BC45, $F43))</f>
        <v>60997</v>
      </c>
      <c r="BE45" s="137">
        <f t="shared" ref="BE45" si="632" xml:space="preserve"> IF(BE44 = 1, $F42, EOMONTH(BD45, $F43))</f>
        <v>61362</v>
      </c>
      <c r="BF45" s="137">
        <f t="shared" ref="BF45" si="633" xml:space="preserve"> IF(BF44 = 1, $F42, EOMONTH(BE45, $F43))</f>
        <v>61728</v>
      </c>
      <c r="BG45" s="137">
        <f t="shared" ref="BG45" si="634" xml:space="preserve"> IF(BG44 = 1, $F42, EOMONTH(BF45, $F43))</f>
        <v>62093</v>
      </c>
      <c r="BH45" s="137">
        <f t="shared" ref="BH45" si="635" xml:space="preserve"> IF(BH44 = 1, $F42, EOMONTH(BG45, $F43))</f>
        <v>62458</v>
      </c>
      <c r="BI45" s="137">
        <f t="shared" ref="BI45" si="636" xml:space="preserve"> IF(BI44 = 1, $F42, EOMONTH(BH45, $F43))</f>
        <v>62823</v>
      </c>
      <c r="BJ45" s="137">
        <f t="shared" ref="BJ45" si="637" xml:space="preserve"> IF(BJ44 = 1, $F42, EOMONTH(BI45, $F43))</f>
        <v>63189</v>
      </c>
      <c r="BK45" s="137">
        <f t="shared" ref="BK45" si="638" xml:space="preserve"> IF(BK44 = 1, $F42, EOMONTH(BJ45, $F43))</f>
        <v>63554</v>
      </c>
      <c r="BL45" s="137">
        <f t="shared" ref="BL45" si="639" xml:space="preserve"> IF(BL44 = 1, $F42, EOMONTH(BK45, $F43))</f>
        <v>63919</v>
      </c>
      <c r="BM45" s="137">
        <f t="shared" ref="BM45" si="640" xml:space="preserve"> IF(BM44 = 1, $F42, EOMONTH(BL45, $F43))</f>
        <v>64284</v>
      </c>
      <c r="BN45" s="137">
        <f t="shared" ref="BN45" si="641" xml:space="preserve"> IF(BN44 = 1, $F42, EOMONTH(BM45, $F43))</f>
        <v>64650</v>
      </c>
      <c r="BO45" s="137">
        <f t="shared" ref="BO45" si="642" xml:space="preserve"> IF(BO44 = 1, $F42, EOMONTH(BN45, $F43))</f>
        <v>65015</v>
      </c>
      <c r="BP45" s="137">
        <f t="shared" ref="BP45" si="643" xml:space="preserve"> IF(BP44 = 1, $F42, EOMONTH(BO45, $F43))</f>
        <v>65380</v>
      </c>
      <c r="BQ45" s="137">
        <f t="shared" ref="BQ45" si="644" xml:space="preserve"> IF(BQ44 = 1, $F42, EOMONTH(BP45, $F43))</f>
        <v>65745</v>
      </c>
      <c r="BR45" s="137">
        <f t="shared" ref="BR45" si="645" xml:space="preserve"> IF(BR44 = 1, $F42, EOMONTH(BQ45, $F43))</f>
        <v>66111</v>
      </c>
      <c r="BS45" s="137">
        <f t="shared" ref="BS45" si="646" xml:space="preserve"> IF(BS44 = 1, $F42, EOMONTH(BR45, $F43))</f>
        <v>66476</v>
      </c>
      <c r="BT45" s="137">
        <f t="shared" ref="BT45" si="647" xml:space="preserve"> IF(BT44 = 1, $F42, EOMONTH(BS45, $F43))</f>
        <v>66841</v>
      </c>
      <c r="BU45" s="137">
        <f t="shared" ref="BU45" si="648" xml:space="preserve"> IF(BU44 = 1, $F42, EOMONTH(BT45, $F43))</f>
        <v>67206</v>
      </c>
      <c r="BV45" s="137">
        <f t="shared" ref="BV45" si="649" xml:space="preserve"> IF(BV44 = 1, $F42, EOMONTH(BU45, $F43))</f>
        <v>67572</v>
      </c>
      <c r="BW45" s="137">
        <f t="shared" ref="BW45" si="650" xml:space="preserve"> IF(BW44 = 1, $F42, EOMONTH(BV45, $F43))</f>
        <v>67937</v>
      </c>
      <c r="BX45" s="137">
        <f t="shared" ref="BX45" si="651" xml:space="preserve"> IF(BX44 = 1, $F42, EOMONTH(BW45, $F43))</f>
        <v>68302</v>
      </c>
      <c r="BY45" s="137">
        <f t="shared" ref="BY45" si="652" xml:space="preserve"> IF(BY44 = 1, $F42, EOMONTH(BX45, $F43))</f>
        <v>68667</v>
      </c>
      <c r="BZ45" s="137">
        <f t="shared" ref="BZ45" si="653" xml:space="preserve"> IF(BZ44 = 1, $F42, EOMONTH(BY45, $F43))</f>
        <v>69033</v>
      </c>
      <c r="CA45" s="137">
        <f t="shared" ref="CA45" si="654" xml:space="preserve"> IF(CA44 = 1, $F42, EOMONTH(BZ45, $F43))</f>
        <v>69398</v>
      </c>
      <c r="CB45" s="137">
        <f t="shared" ref="CB45" si="655" xml:space="preserve"> IF(CB44 = 1, $F42, EOMONTH(CA45, $F43))</f>
        <v>69763</v>
      </c>
      <c r="CC45" s="137">
        <f t="shared" ref="CC45" si="656" xml:space="preserve"> IF(CC44 = 1, $F42, EOMONTH(CB45, $F43))</f>
        <v>70128</v>
      </c>
      <c r="CD45" s="137">
        <f t="shared" ref="CD45" si="657" xml:space="preserve"> IF(CD44 = 1, $F42, EOMONTH(CC45, $F43))</f>
        <v>70494</v>
      </c>
      <c r="CE45" s="137">
        <f t="shared" ref="CE45" si="658" xml:space="preserve"> IF(CE44 = 1, $F42, EOMONTH(CD45, $F43))</f>
        <v>70859</v>
      </c>
      <c r="CF45" s="137">
        <f t="shared" ref="CF45" si="659" xml:space="preserve"> IF(CF44 = 1, $F42, EOMONTH(CE45, $F43))</f>
        <v>71224</v>
      </c>
      <c r="CG45" s="137">
        <f t="shared" ref="CG45" si="660" xml:space="preserve"> IF(CG44 = 1, $F42, EOMONTH(CF45, $F43))</f>
        <v>71589</v>
      </c>
      <c r="CH45" s="137">
        <f t="shared" ref="CH45" si="661" xml:space="preserve"> IF(CH44 = 1, $F42, EOMONTH(CG45, $F43))</f>
        <v>71955</v>
      </c>
      <c r="CI45" s="137">
        <f t="shared" ref="CI45" si="662" xml:space="preserve"> IF(CI44 = 1, $F42, EOMONTH(CH45, $F43))</f>
        <v>72320</v>
      </c>
      <c r="CJ45" s="137">
        <f t="shared" ref="CJ45" si="663" xml:space="preserve"> IF(CJ44 = 1, $F42, EOMONTH(CI45, $F43))</f>
        <v>72685</v>
      </c>
      <c r="CK45" s="137">
        <f t="shared" ref="CK45" si="664" xml:space="preserve"> IF(CK44 = 1, $F42, EOMONTH(CJ45, $F43))</f>
        <v>73050</v>
      </c>
      <c r="CL45" s="137">
        <f t="shared" ref="CL45" si="665" xml:space="preserve"> IF(CL44 = 1, $F42, EOMONTH(CK45, $F43))</f>
        <v>73415</v>
      </c>
      <c r="CM45" s="137">
        <f t="shared" ref="CM45" si="666" xml:space="preserve"> IF(CM44 = 1, $F42, EOMONTH(CL45, $F43))</f>
        <v>73780</v>
      </c>
      <c r="CN45" s="137">
        <f t="shared" ref="CN45" si="667" xml:space="preserve"> IF(CN44 = 1, $F42, EOMONTH(CM45, $F43))</f>
        <v>74145</v>
      </c>
      <c r="CO45" s="137">
        <f t="shared" ref="CO45" si="668" xml:space="preserve"> IF(CO44 = 1, $F42, EOMONTH(CN45, $F43))</f>
        <v>74510</v>
      </c>
      <c r="CP45" s="137">
        <f t="shared" ref="CP45" si="669" xml:space="preserve"> IF(CP44 = 1, $F42, EOMONTH(CO45, $F43))</f>
        <v>74876</v>
      </c>
      <c r="CQ45" s="137">
        <f t="shared" ref="CQ45" si="670" xml:space="preserve"> IF(CQ44 = 1, $F42, EOMONTH(CP45, $F43))</f>
        <v>75241</v>
      </c>
      <c r="CR45" s="137">
        <f t="shared" ref="CR45" si="671" xml:space="preserve"> IF(CR44 = 1, $F42, EOMONTH(CQ45, $F43))</f>
        <v>75606</v>
      </c>
      <c r="CS45" s="137">
        <f t="shared" ref="CS45" si="672" xml:space="preserve"> IF(CS44 = 1, $F42, EOMONTH(CR45, $F43))</f>
        <v>75971</v>
      </c>
      <c r="CT45" s="137">
        <f t="shared" ref="CT45" si="673" xml:space="preserve"> IF(CT44 = 1, $F42, EOMONTH(CS45, $F43))</f>
        <v>76337</v>
      </c>
      <c r="CU45" s="137">
        <f t="shared" ref="CU45" si="674" xml:space="preserve"> IF(CU44 = 1, $F42, EOMONTH(CT45, $F43))</f>
        <v>76702</v>
      </c>
      <c r="CV45" s="137">
        <f t="shared" ref="CV45" si="675" xml:space="preserve"> IF(CV44 = 1, $F42, EOMONTH(CU45, $F43))</f>
        <v>77067</v>
      </c>
      <c r="CW45" s="137">
        <f t="shared" ref="CW45" si="676" xml:space="preserve"> IF(CW44 = 1, $F42, EOMONTH(CV45, $F43))</f>
        <v>77432</v>
      </c>
      <c r="CX45" s="137">
        <f t="shared" ref="CX45" si="677" xml:space="preserve"> IF(CX44 = 1, $F42, EOMONTH(CW45, $F43))</f>
        <v>77798</v>
      </c>
      <c r="CY45" s="137">
        <f t="shared" ref="CY45" si="678" xml:space="preserve"> IF(CY44 = 1, $F42, EOMONTH(CX45, $F43))</f>
        <v>78163</v>
      </c>
      <c r="CZ45" s="137">
        <f t="shared" ref="CZ45" si="679" xml:space="preserve"> IF(CZ44 = 1, $F42, EOMONTH(CY45, $F43))</f>
        <v>78528</v>
      </c>
      <c r="DA45" s="137">
        <f t="shared" ref="DA45" si="680" xml:space="preserve"> IF(DA44 = 1, $F42, EOMONTH(CZ45, $F43))</f>
        <v>78893</v>
      </c>
      <c r="DB45" s="137">
        <f t="shared" ref="DB45" si="681" xml:space="preserve"> IF(DB44 = 1, $F42, EOMONTH(DA45, $F43))</f>
        <v>79259</v>
      </c>
      <c r="DC45" s="137">
        <f t="shared" ref="DC45" si="682" xml:space="preserve"> IF(DC44 = 1, $F42, EOMONTH(DB45, $F43))</f>
        <v>79624</v>
      </c>
      <c r="DD45" s="137">
        <f t="shared" ref="DD45" si="683" xml:space="preserve"> IF(DD44 = 1, $F42, EOMONTH(DC45, $F43))</f>
        <v>79989</v>
      </c>
      <c r="DE45" s="137">
        <f t="shared" ref="DE45" si="684" xml:space="preserve"> IF(DE44 = 1, $F42, EOMONTH(DD45, $F43))</f>
        <v>80354</v>
      </c>
      <c r="DF45" s="137">
        <f t="shared" ref="DF45" si="685" xml:space="preserve"> IF(DF44 = 1, $F42, EOMONTH(DE45, $F43))</f>
        <v>80720</v>
      </c>
      <c r="DG45" s="137">
        <f t="shared" ref="DG45" si="686" xml:space="preserve"> IF(DG44 = 1, $F42, EOMONTH(DF45, $F43))</f>
        <v>81085</v>
      </c>
      <c r="DH45" s="137">
        <f t="shared" ref="DH45" si="687" xml:space="preserve"> IF(DH44 = 1, $F42, EOMONTH(DG45, $F43))</f>
        <v>81450</v>
      </c>
      <c r="DI45" s="137">
        <f t="shared" ref="DI45" si="688" xml:space="preserve"> IF(DI44 = 1, $F42, EOMONTH(DH45, $F43))</f>
        <v>81815</v>
      </c>
      <c r="DJ45" s="137">
        <f t="shared" ref="DJ45" si="689" xml:space="preserve"> IF(DJ44 = 1, $F42, EOMONTH(DI45, $F43))</f>
        <v>82181</v>
      </c>
      <c r="DK45" s="137">
        <f t="shared" ref="DK45" si="690" xml:space="preserve"> IF(DK44 = 1, $F42, EOMONTH(DJ45, $F43))</f>
        <v>82546</v>
      </c>
      <c r="DL45" s="137">
        <f t="shared" ref="DL45" si="691" xml:space="preserve"> IF(DL44 = 1, $F42, EOMONTH(DK45, $F43))</f>
        <v>82911</v>
      </c>
      <c r="DM45" s="137">
        <f t="shared" ref="DM45" si="692" xml:space="preserve"> IF(DM44 = 1, $F42, EOMONTH(DL45, $F43))</f>
        <v>83276</v>
      </c>
      <c r="DN45" s="137">
        <f t="shared" ref="DN45" si="693" xml:space="preserve"> IF(DN44 = 1, $F42, EOMONTH(DM45, $F43))</f>
        <v>83642</v>
      </c>
      <c r="DO45" s="137">
        <f t="shared" ref="DO45" si="694" xml:space="preserve"> IF(DO44 = 1, $F42, EOMONTH(DN45, $F43))</f>
        <v>84007</v>
      </c>
      <c r="DP45" s="137">
        <f t="shared" ref="DP45" si="695" xml:space="preserve"> IF(DP44 = 1, $F42, EOMONTH(DO45, $F43))</f>
        <v>84372</v>
      </c>
      <c r="DQ45" s="137">
        <f t="shared" ref="DQ45" si="696" xml:space="preserve"> IF(DQ44 = 1, $F42, EOMONTH(DP45, $F43))</f>
        <v>84737</v>
      </c>
      <c r="DR45" s="137">
        <f t="shared" ref="DR45" si="697" xml:space="preserve"> IF(DR44 = 1, $F42, EOMONTH(DQ45, $F43))</f>
        <v>85103</v>
      </c>
      <c r="DS45" s="137">
        <f t="shared" ref="DS45" si="698" xml:space="preserve"> IF(DS44 = 1, $F42, EOMONTH(DR45, $F43))</f>
        <v>85468</v>
      </c>
      <c r="DT45" s="137">
        <f t="shared" ref="DT45" si="699" xml:space="preserve"> IF(DT44 = 1, $F42, EOMONTH(DS45, $F43))</f>
        <v>85833</v>
      </c>
      <c r="DU45" s="137">
        <f t="shared" ref="DU45" si="700" xml:space="preserve"> IF(DU44 = 1, $F42, EOMONTH(DT45, $F43))</f>
        <v>86198</v>
      </c>
      <c r="DV45" s="137">
        <f t="shared" ref="DV45" si="701" xml:space="preserve"> IF(DV44 = 1, $F42, EOMONTH(DU45, $F43))</f>
        <v>86564</v>
      </c>
      <c r="DW45" s="137">
        <f t="shared" ref="DW45" si="702" xml:space="preserve"> IF(DW44 = 1, $F42, EOMONTH(DV45, $F43))</f>
        <v>86929</v>
      </c>
      <c r="DX45" s="137">
        <f t="shared" ref="DX45" si="703" xml:space="preserve"> IF(DX44 = 1, $F42, EOMONTH(DW45, $F43))</f>
        <v>87294</v>
      </c>
      <c r="DY45" s="137">
        <f t="shared" ref="DY45" si="704" xml:space="preserve"> IF(DY44 = 1, $F42, EOMONTH(DX45, $F43))</f>
        <v>87659</v>
      </c>
      <c r="DZ45" s="137">
        <f t="shared" ref="DZ45" si="705" xml:space="preserve"> IF(DZ44 = 1, $F42, EOMONTH(DY45, $F43))</f>
        <v>88025</v>
      </c>
      <c r="EA45" s="137">
        <f t="shared" ref="EA45" si="706" xml:space="preserve"> IF(EA44 = 1, $F42, EOMONTH(DZ45, $F43))</f>
        <v>88390</v>
      </c>
      <c r="EB45" s="137">
        <f t="shared" ref="EB45" si="707" xml:space="preserve"> IF(EB44 = 1, $F42, EOMONTH(EA45, $F43))</f>
        <v>88755</v>
      </c>
      <c r="EC45" s="137">
        <f t="shared" ref="EC45" si="708" xml:space="preserve"> IF(EC44 = 1, $F42, EOMONTH(EB45, $F43))</f>
        <v>89120</v>
      </c>
      <c r="ED45" s="137">
        <f t="shared" ref="ED45" si="709" xml:space="preserve"> IF(ED44 = 1, $F42, EOMONTH(EC45, $F43))</f>
        <v>89486</v>
      </c>
      <c r="EE45" s="137">
        <f t="shared" ref="EE45" si="710" xml:space="preserve"> IF(EE44 = 1, $F42, EOMONTH(ED45, $F43))</f>
        <v>89851</v>
      </c>
      <c r="EF45" s="137">
        <f t="shared" ref="EF45" si="711" xml:space="preserve"> IF(EF44 = 1, $F42, EOMONTH(EE45, $F43))</f>
        <v>90216</v>
      </c>
      <c r="EG45" s="137">
        <f t="shared" ref="EG45" si="712" xml:space="preserve"> IF(EG44 = 1, $F42, EOMONTH(EF45, $F43))</f>
        <v>90581</v>
      </c>
      <c r="EH45" s="137">
        <f t="shared" ref="EH45" si="713" xml:space="preserve"> IF(EH44 = 1, $F42, EOMONTH(EG45, $F43))</f>
        <v>90947</v>
      </c>
      <c r="EI45" s="137">
        <f t="shared" ref="EI45" si="714" xml:space="preserve"> IF(EI44 = 1, $F42, EOMONTH(EH45, $F43))</f>
        <v>91312</v>
      </c>
      <c r="EJ45" s="137">
        <f t="shared" ref="EJ45" si="715" xml:space="preserve"> IF(EJ44 = 1, $F42, EOMONTH(EI45, $F43))</f>
        <v>91677</v>
      </c>
      <c r="EK45" s="137">
        <f t="shared" ref="EK45" si="716" xml:space="preserve"> IF(EK44 = 1, $F42, EOMONTH(EJ45, $F43))</f>
        <v>92042</v>
      </c>
      <c r="EL45" s="137">
        <f t="shared" ref="EL45" si="717" xml:space="preserve"> IF(EL44 = 1, $F42, EOMONTH(EK45, $F43))</f>
        <v>92408</v>
      </c>
      <c r="EM45" s="137">
        <f t="shared" ref="EM45" si="718" xml:space="preserve"> IF(EM44 = 1, $F42, EOMONTH(EL45, $F43))</f>
        <v>92773</v>
      </c>
      <c r="EN45" s="137">
        <f t="shared" ref="EN45" si="719" xml:space="preserve"> IF(EN44 = 1, $F42, EOMONTH(EM45, $F43))</f>
        <v>93138</v>
      </c>
      <c r="EO45" s="137">
        <f t="shared" ref="EO45" si="720" xml:space="preserve"> IF(EO44 = 1, $F42, EOMONTH(EN45, $F43))</f>
        <v>93503</v>
      </c>
      <c r="EP45" s="137">
        <f t="shared" ref="EP45" si="721" xml:space="preserve"> IF(EP44 = 1, $F42, EOMONTH(EO45, $F43))</f>
        <v>93869</v>
      </c>
      <c r="EQ45" s="137">
        <f t="shared" ref="EQ45" si="722" xml:space="preserve"> IF(EQ44 = 1, $F42, EOMONTH(EP45, $F43))</f>
        <v>94234</v>
      </c>
      <c r="ER45" s="137">
        <f t="shared" ref="ER45" si="723" xml:space="preserve"> IF(ER44 = 1, $F42, EOMONTH(EQ45, $F43))</f>
        <v>94599</v>
      </c>
      <c r="ES45" s="137">
        <f t="shared" ref="ES45" si="724" xml:space="preserve"> IF(ES44 = 1, $F42, EOMONTH(ER45, $F43))</f>
        <v>94964</v>
      </c>
      <c r="ET45" s="137">
        <f t="shared" ref="ET45" si="725" xml:space="preserve"> IF(ET44 = 1, $F42, EOMONTH(ES45, $F43))</f>
        <v>95330</v>
      </c>
      <c r="EU45" s="137">
        <f t="shared" ref="EU45" si="726" xml:space="preserve"> IF(EU44 = 1, $F42, EOMONTH(ET45, $F43))</f>
        <v>95695</v>
      </c>
      <c r="EV45" s="137">
        <f t="shared" ref="EV45" si="727" xml:space="preserve"> IF(EV44 = 1, $F42, EOMONTH(EU45, $F43))</f>
        <v>96060</v>
      </c>
      <c r="EW45" s="137">
        <f t="shared" ref="EW45" si="728" xml:space="preserve"> IF(EW44 = 1, $F42, EOMONTH(EV45, $F43))</f>
        <v>96425</v>
      </c>
      <c r="EX45" s="137">
        <f t="shared" ref="EX45" si="729" xml:space="preserve"> IF(EX44 = 1, $F42, EOMONTH(EW45, $F43))</f>
        <v>96791</v>
      </c>
      <c r="EY45" s="137">
        <f t="shared" ref="EY45" si="730" xml:space="preserve"> IF(EY44 = 1, $F42, EOMONTH(EX45, $F43))</f>
        <v>97156</v>
      </c>
      <c r="EZ45" s="137">
        <f t="shared" ref="EZ45" si="731" xml:space="preserve"> IF(EZ44 = 1, $F42, EOMONTH(EY45, $F43))</f>
        <v>97521</v>
      </c>
      <c r="FA45" s="137">
        <f t="shared" ref="FA45" si="732" xml:space="preserve"> IF(FA44 = 1, $F42, EOMONTH(EZ45, $F43))</f>
        <v>97886</v>
      </c>
      <c r="FB45" s="137">
        <f t="shared" ref="FB45" si="733" xml:space="preserve"> IF(FB44 = 1, $F42, EOMONTH(FA45, $F43))</f>
        <v>98252</v>
      </c>
      <c r="FC45" s="137">
        <f t="shared" ref="FC45" si="734" xml:space="preserve"> IF(FC44 = 1, $F42, EOMONTH(FB45, $F43))</f>
        <v>98617</v>
      </c>
      <c r="FD45" s="137">
        <f t="shared" ref="FD45" si="735" xml:space="preserve"> IF(FD44 = 1, $F42, EOMONTH(FC45, $F43))</f>
        <v>98982</v>
      </c>
      <c r="FE45" s="137">
        <f t="shared" ref="FE45" si="736" xml:space="preserve"> IF(FE44 = 1, $F42, EOMONTH(FD45, $F43))</f>
        <v>99347</v>
      </c>
      <c r="FF45" s="137">
        <f t="shared" ref="FF45" si="737" xml:space="preserve"> IF(FF44 = 1, $F42, EOMONTH(FE45, $F43))</f>
        <v>99713</v>
      </c>
      <c r="FG45" s="137">
        <f t="shared" ref="FG45" si="738" xml:space="preserve"> IF(FG44 = 1, $F42, EOMONTH(FF45, $F43))</f>
        <v>100078</v>
      </c>
      <c r="FH45" s="137">
        <f t="shared" ref="FH45" si="739" xml:space="preserve"> IF(FH44 = 1, $F42, EOMONTH(FG45, $F43))</f>
        <v>100443</v>
      </c>
      <c r="FI45" s="137">
        <f t="shared" ref="FI45" si="740" xml:space="preserve"> IF(FI44 = 1, $F42, EOMONTH(FH45, $F43))</f>
        <v>100808</v>
      </c>
      <c r="FJ45" s="137">
        <f t="shared" ref="FJ45" si="741" xml:space="preserve"> IF(FJ44 = 1, $F42, EOMONTH(FI45, $F43))</f>
        <v>101174</v>
      </c>
      <c r="FK45" s="137">
        <f t="shared" ref="FK45" si="742" xml:space="preserve"> IF(FK44 = 1, $F42, EOMONTH(FJ45, $F43))</f>
        <v>101539</v>
      </c>
      <c r="FL45" s="137">
        <f t="shared" ref="FL45" si="743" xml:space="preserve"> IF(FL44 = 1, $F42, EOMONTH(FK45, $F43))</f>
        <v>101904</v>
      </c>
      <c r="FM45" s="137">
        <f t="shared" ref="FM45" si="744" xml:space="preserve"> IF(FM44 = 1, $F42, EOMONTH(FL45, $F43))</f>
        <v>102269</v>
      </c>
      <c r="FN45" s="137">
        <f t="shared" ref="FN45" si="745" xml:space="preserve"> IF(FN44 = 1, $F42, EOMONTH(FM45, $F43))</f>
        <v>102635</v>
      </c>
      <c r="FO45" s="137">
        <f t="shared" ref="FO45" si="746" xml:space="preserve"> IF(FO44 = 1, $F42, EOMONTH(FN45, $F43))</f>
        <v>103000</v>
      </c>
      <c r="FP45" s="137">
        <f t="shared" ref="FP45" si="747" xml:space="preserve"> IF(FP44 = 1, $F42, EOMONTH(FO45, $F43))</f>
        <v>103365</v>
      </c>
      <c r="FQ45" s="137">
        <f t="shared" ref="FQ45" si="748" xml:space="preserve"> IF(FQ44 = 1, $F42, EOMONTH(FP45, $F43))</f>
        <v>103730</v>
      </c>
      <c r="FR45" s="137">
        <f t="shared" ref="FR45" si="749" xml:space="preserve"> IF(FR44 = 1, $F42, EOMONTH(FQ45, $F43))</f>
        <v>104096</v>
      </c>
      <c r="FS45" s="137">
        <f t="shared" ref="FS45" si="750" xml:space="preserve"> IF(FS44 = 1, $F42, EOMONTH(FR45, $F43))</f>
        <v>104461</v>
      </c>
      <c r="FT45" s="137">
        <f t="shared" ref="FT45" si="751" xml:space="preserve"> IF(FT44 = 1, $F42, EOMONTH(FS45, $F43))</f>
        <v>104826</v>
      </c>
      <c r="FU45" s="137">
        <f t="shared" ref="FU45" si="752" xml:space="preserve"> IF(FU44 = 1, $F42, EOMONTH(FT45, $F43))</f>
        <v>105191</v>
      </c>
      <c r="FV45" s="137">
        <f t="shared" ref="FV45" si="753" xml:space="preserve"> IF(FV44 = 1, $F42, EOMONTH(FU45, $F43))</f>
        <v>105557</v>
      </c>
      <c r="FW45" s="137">
        <f t="shared" ref="FW45" si="754" xml:space="preserve"> IF(FW44 = 1, $F42, EOMONTH(FV45, $F43))</f>
        <v>105922</v>
      </c>
      <c r="FX45" s="137">
        <f t="shared" ref="FX45" si="755" xml:space="preserve"> IF(FX44 = 1, $F42, EOMONTH(FW45, $F43))</f>
        <v>106287</v>
      </c>
      <c r="FY45" s="137">
        <f t="shared" ref="FY45" si="756" xml:space="preserve"> IF(FY44 = 1, $F42, EOMONTH(FX45, $F43))</f>
        <v>106652</v>
      </c>
      <c r="FZ45" s="137">
        <f t="shared" ref="FZ45" si="757" xml:space="preserve"> IF(FZ44 = 1, $F42, EOMONTH(FY45, $F43))</f>
        <v>107018</v>
      </c>
      <c r="GA45" s="137">
        <f t="shared" ref="GA45" si="758" xml:space="preserve"> IF(GA44 = 1, $F42, EOMONTH(FZ45, $F43))</f>
        <v>107383</v>
      </c>
      <c r="GB45" s="137">
        <f t="shared" ref="GB45" si="759" xml:space="preserve"> IF(GB44 = 1, $F42, EOMONTH(GA45, $F43))</f>
        <v>107748</v>
      </c>
      <c r="GC45" s="137">
        <f t="shared" ref="GC45" si="760" xml:space="preserve"> IF(GC44 = 1, $F42, EOMONTH(GB45, $F43))</f>
        <v>108113</v>
      </c>
      <c r="GD45" s="137">
        <f t="shared" ref="GD45" si="761" xml:space="preserve"> IF(GD44 = 1, $F42, EOMONTH(GC45, $F43))</f>
        <v>108479</v>
      </c>
      <c r="GE45" s="137">
        <f t="shared" ref="GE45" si="762" xml:space="preserve"> IF(GE44 = 1, $F42, EOMONTH(GD45, $F43))</f>
        <v>108844</v>
      </c>
      <c r="GF45" s="137">
        <f t="shared" ref="GF45" si="763" xml:space="preserve"> IF(GF44 = 1, $F42, EOMONTH(GE45, $F43))</f>
        <v>109209</v>
      </c>
      <c r="GG45" s="137">
        <f t="shared" ref="GG45" si="764" xml:space="preserve"> IF(GG44 = 1, $F42, EOMONTH(GF45, $F43))</f>
        <v>109574</v>
      </c>
      <c r="GH45" s="137">
        <f t="shared" ref="GH45" si="765" xml:space="preserve"> IF(GH44 = 1, $F42, EOMONTH(GG45, $F43))</f>
        <v>109939</v>
      </c>
      <c r="GI45" s="137">
        <f t="shared" ref="GI45" si="766" xml:space="preserve"> IF(GI44 = 1, $F42, EOMONTH(GH45, $F43))</f>
        <v>110304</v>
      </c>
      <c r="GJ45" s="137">
        <f t="shared" ref="GJ45" si="767" xml:space="preserve"> IF(GJ44 = 1, $F42, EOMONTH(GI45, $F43))</f>
        <v>110669</v>
      </c>
    </row>
    <row r="46" spans="1:192" outlineLevel="1" x14ac:dyDescent="0.25">
      <c r="A46" s="147"/>
      <c r="B46" s="147"/>
      <c r="C46" s="148"/>
      <c r="D46" s="149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  <c r="AK46" s="150"/>
      <c r="AL46" s="150"/>
      <c r="AM46" s="150"/>
      <c r="AN46" s="150"/>
      <c r="AO46" s="150"/>
      <c r="AP46" s="150"/>
      <c r="AQ46" s="150"/>
      <c r="AR46" s="150"/>
      <c r="AS46" s="150"/>
      <c r="AT46" s="150"/>
      <c r="AU46" s="150"/>
      <c r="AV46" s="150"/>
      <c r="AW46" s="150"/>
      <c r="AX46" s="150"/>
      <c r="AY46" s="150"/>
      <c r="AZ46" s="150"/>
      <c r="BA46" s="150"/>
      <c r="BB46" s="150"/>
      <c r="BC46" s="150"/>
      <c r="BD46" s="150"/>
      <c r="BE46" s="150"/>
      <c r="BF46" s="150"/>
      <c r="BG46" s="150"/>
      <c r="BH46" s="150"/>
      <c r="BI46" s="150"/>
      <c r="BJ46" s="150"/>
      <c r="BK46" s="150"/>
      <c r="BL46" s="150"/>
      <c r="BM46" s="150"/>
      <c r="BN46" s="150"/>
      <c r="BO46" s="150"/>
      <c r="BP46" s="150"/>
      <c r="BQ46" s="150"/>
      <c r="BR46" s="150"/>
      <c r="BS46" s="150"/>
      <c r="BT46" s="150"/>
      <c r="BU46" s="150"/>
      <c r="BV46" s="150"/>
      <c r="BW46" s="150"/>
      <c r="BX46" s="150"/>
      <c r="BY46" s="150"/>
      <c r="BZ46" s="150"/>
      <c r="CA46" s="150"/>
      <c r="CB46" s="150"/>
      <c r="CC46" s="150"/>
      <c r="CD46" s="150"/>
      <c r="CE46" s="150"/>
      <c r="CF46" s="150"/>
      <c r="CG46" s="150"/>
      <c r="CH46" s="150"/>
      <c r="CI46" s="150"/>
      <c r="CJ46" s="150"/>
      <c r="CK46" s="150"/>
      <c r="CL46" s="150"/>
      <c r="CM46" s="150"/>
      <c r="CN46" s="150"/>
      <c r="CO46" s="150"/>
      <c r="CP46" s="150"/>
      <c r="CQ46" s="150"/>
      <c r="CR46" s="150"/>
      <c r="CS46" s="150"/>
      <c r="CT46" s="150"/>
      <c r="CU46" s="150"/>
      <c r="CV46" s="150"/>
      <c r="CW46" s="150"/>
      <c r="CX46" s="150"/>
      <c r="CY46" s="150"/>
      <c r="CZ46" s="150"/>
      <c r="DA46" s="150"/>
      <c r="DB46" s="150"/>
      <c r="DC46" s="150"/>
      <c r="DD46" s="150"/>
      <c r="DE46" s="150"/>
      <c r="DF46" s="150"/>
      <c r="DG46" s="150"/>
      <c r="DH46" s="150"/>
      <c r="DI46" s="150"/>
      <c r="DJ46" s="150"/>
      <c r="DK46" s="150"/>
      <c r="DL46" s="150"/>
      <c r="DM46" s="150"/>
      <c r="DN46" s="150"/>
      <c r="DO46" s="150"/>
      <c r="DP46" s="150"/>
      <c r="DQ46" s="150"/>
      <c r="DR46" s="150"/>
      <c r="DS46" s="150"/>
      <c r="DT46" s="150"/>
      <c r="DU46" s="150"/>
      <c r="DV46" s="150"/>
      <c r="DW46" s="150"/>
      <c r="DX46" s="150"/>
      <c r="DY46" s="150"/>
      <c r="DZ46" s="150"/>
      <c r="EA46" s="150"/>
      <c r="EB46" s="150"/>
      <c r="EC46" s="150"/>
      <c r="ED46" s="150"/>
      <c r="EE46" s="150"/>
      <c r="EF46" s="150"/>
      <c r="EG46" s="150"/>
      <c r="EH46" s="150"/>
      <c r="EI46" s="150"/>
      <c r="EJ46" s="150"/>
      <c r="EK46" s="150"/>
      <c r="EL46" s="150"/>
      <c r="EM46" s="150"/>
      <c r="EN46" s="150"/>
      <c r="EO46" s="150"/>
      <c r="EP46" s="150"/>
      <c r="EQ46" s="150"/>
      <c r="ER46" s="150"/>
      <c r="ES46" s="150"/>
      <c r="ET46" s="150"/>
      <c r="EU46" s="150"/>
      <c r="EV46" s="150"/>
      <c r="EW46" s="150"/>
      <c r="EX46" s="150"/>
      <c r="EY46" s="150"/>
      <c r="EZ46" s="150"/>
      <c r="FA46" s="150"/>
      <c r="FB46" s="150"/>
      <c r="FC46" s="150"/>
      <c r="FD46" s="150"/>
      <c r="FE46" s="150"/>
      <c r="FF46" s="150"/>
      <c r="FG46" s="150"/>
      <c r="FH46" s="150"/>
      <c r="FI46" s="150"/>
      <c r="FJ46" s="150"/>
      <c r="FK46" s="150"/>
      <c r="FL46" s="150"/>
      <c r="FM46" s="150"/>
      <c r="FN46" s="150"/>
      <c r="FO46" s="150"/>
      <c r="FP46" s="150"/>
      <c r="FQ46" s="150"/>
      <c r="FR46" s="150"/>
      <c r="FS46" s="150"/>
      <c r="FT46" s="150"/>
      <c r="FU46" s="150"/>
      <c r="FV46" s="150"/>
      <c r="FW46" s="150"/>
      <c r="FX46" s="150"/>
      <c r="FY46" s="150"/>
      <c r="FZ46" s="150"/>
      <c r="GA46" s="150"/>
      <c r="GB46" s="150"/>
      <c r="GC46" s="150"/>
      <c r="GD46" s="150"/>
      <c r="GE46" s="150"/>
      <c r="GF46" s="150"/>
      <c r="GG46" s="150"/>
      <c r="GH46" s="150"/>
      <c r="GI46" s="150"/>
      <c r="GJ46" s="150"/>
    </row>
    <row r="47" spans="1:192" outlineLevel="1" x14ac:dyDescent="0.25">
      <c r="E47" s="157" t="str">
        <f t="shared" ref="E47:BP47" si="768" xml:space="preserve"> E$66</f>
        <v>Timeline label</v>
      </c>
      <c r="F47" s="157">
        <f t="shared" si="768"/>
        <v>0</v>
      </c>
      <c r="G47" s="157" t="str">
        <f t="shared" si="768"/>
        <v>label</v>
      </c>
      <c r="H47" s="157">
        <f t="shared" si="768"/>
        <v>0</v>
      </c>
      <c r="I47" s="157">
        <f t="shared" si="768"/>
        <v>0</v>
      </c>
      <c r="J47" s="157" t="str">
        <f t="shared" si="768"/>
        <v>Pre-fcst</v>
      </c>
      <c r="K47" s="157" t="str">
        <f t="shared" si="768"/>
        <v>Pre-fcst</v>
      </c>
      <c r="L47" s="157" t="str">
        <f t="shared" si="768"/>
        <v>Fin Close</v>
      </c>
      <c r="M47" s="157" t="str">
        <f t="shared" si="768"/>
        <v>Construction</v>
      </c>
      <c r="N47" s="157" t="str">
        <f t="shared" si="768"/>
        <v>Construction</v>
      </c>
      <c r="O47" s="157" t="str">
        <f t="shared" si="768"/>
        <v>Construction</v>
      </c>
      <c r="P47" s="157" t="str">
        <f t="shared" si="768"/>
        <v>Construction</v>
      </c>
      <c r="Q47" s="157" t="str">
        <f t="shared" si="768"/>
        <v>Construction</v>
      </c>
      <c r="R47" s="157" t="str">
        <f t="shared" si="768"/>
        <v>Construction</v>
      </c>
      <c r="S47" s="157" t="str">
        <f t="shared" si="768"/>
        <v>Operations</v>
      </c>
      <c r="T47" s="157" t="str">
        <f t="shared" si="768"/>
        <v>Operations</v>
      </c>
      <c r="U47" s="157" t="str">
        <f t="shared" si="768"/>
        <v>Operations</v>
      </c>
      <c r="V47" s="157" t="str">
        <f t="shared" si="768"/>
        <v>Operations</v>
      </c>
      <c r="W47" s="157" t="str">
        <f t="shared" si="768"/>
        <v>Operations</v>
      </c>
      <c r="X47" s="157" t="str">
        <f t="shared" si="768"/>
        <v>Operations</v>
      </c>
      <c r="Y47" s="157" t="str">
        <f t="shared" si="768"/>
        <v>Operations</v>
      </c>
      <c r="Z47" s="157" t="str">
        <f t="shared" si="768"/>
        <v>Operations</v>
      </c>
      <c r="AA47" s="157" t="str">
        <f t="shared" si="768"/>
        <v>Operations</v>
      </c>
      <c r="AB47" s="157" t="str">
        <f t="shared" si="768"/>
        <v>Operations</v>
      </c>
      <c r="AC47" s="157" t="str">
        <f t="shared" si="768"/>
        <v>Operations</v>
      </c>
      <c r="AD47" s="157" t="str">
        <f t="shared" si="768"/>
        <v>Operations</v>
      </c>
      <c r="AE47" s="157" t="str">
        <f t="shared" si="768"/>
        <v>Operations</v>
      </c>
      <c r="AF47" s="157" t="str">
        <f t="shared" si="768"/>
        <v>Operations</v>
      </c>
      <c r="AG47" s="157" t="str">
        <f t="shared" si="768"/>
        <v>Operations</v>
      </c>
      <c r="AH47" s="157" t="str">
        <f t="shared" si="768"/>
        <v>Operations</v>
      </c>
      <c r="AI47" s="157" t="str">
        <f t="shared" si="768"/>
        <v>Operations</v>
      </c>
      <c r="AJ47" s="157" t="str">
        <f t="shared" si="768"/>
        <v>Operations</v>
      </c>
      <c r="AK47" s="157" t="str">
        <f t="shared" si="768"/>
        <v>Operations</v>
      </c>
      <c r="AL47" s="157" t="str">
        <f t="shared" si="768"/>
        <v>Operations</v>
      </c>
      <c r="AM47" s="157" t="str">
        <f t="shared" si="768"/>
        <v>Operations</v>
      </c>
      <c r="AN47" s="157" t="str">
        <f t="shared" si="768"/>
        <v>Operations</v>
      </c>
      <c r="AO47" s="157" t="str">
        <f t="shared" si="768"/>
        <v>Operations</v>
      </c>
      <c r="AP47" s="157" t="str">
        <f t="shared" si="768"/>
        <v>Operations</v>
      </c>
      <c r="AQ47" s="157" t="str">
        <f t="shared" si="768"/>
        <v>Operations</v>
      </c>
      <c r="AR47" s="157" t="str">
        <f t="shared" si="768"/>
        <v>Operations</v>
      </c>
      <c r="AS47" s="157" t="str">
        <f t="shared" si="768"/>
        <v>Operations</v>
      </c>
      <c r="AT47" s="157" t="str">
        <f t="shared" si="768"/>
        <v>Operations</v>
      </c>
      <c r="AU47" s="157" t="str">
        <f t="shared" si="768"/>
        <v>Operations</v>
      </c>
      <c r="AV47" s="157" t="str">
        <f t="shared" si="768"/>
        <v>Operations</v>
      </c>
      <c r="AW47" s="157" t="str">
        <f t="shared" si="768"/>
        <v>Operations</v>
      </c>
      <c r="AX47" s="157" t="str">
        <f t="shared" si="768"/>
        <v>Operations</v>
      </c>
      <c r="AY47" s="157" t="str">
        <f t="shared" si="768"/>
        <v>Operations</v>
      </c>
      <c r="AZ47" s="157" t="str">
        <f t="shared" si="768"/>
        <v>Operations</v>
      </c>
      <c r="BA47" s="157" t="str">
        <f t="shared" si="768"/>
        <v>Operations</v>
      </c>
      <c r="BB47" s="157" t="str">
        <f t="shared" si="768"/>
        <v>Operations</v>
      </c>
      <c r="BC47" s="157" t="str">
        <f t="shared" si="768"/>
        <v>Operations</v>
      </c>
      <c r="BD47" s="157" t="str">
        <f t="shared" si="768"/>
        <v>Operations</v>
      </c>
      <c r="BE47" s="157" t="str">
        <f t="shared" si="768"/>
        <v>Operations</v>
      </c>
      <c r="BF47" s="157" t="str">
        <f t="shared" si="768"/>
        <v>Operations</v>
      </c>
      <c r="BG47" s="157" t="str">
        <f t="shared" si="768"/>
        <v>Operations</v>
      </c>
      <c r="BH47" s="157" t="str">
        <f t="shared" si="768"/>
        <v>Operations</v>
      </c>
      <c r="BI47" s="157" t="str">
        <f t="shared" si="768"/>
        <v>Operations</v>
      </c>
      <c r="BJ47" s="157" t="str">
        <f t="shared" si="768"/>
        <v>Operations</v>
      </c>
      <c r="BK47" s="157" t="str">
        <f t="shared" si="768"/>
        <v>Operations</v>
      </c>
      <c r="BL47" s="157" t="str">
        <f t="shared" si="768"/>
        <v>Operations</v>
      </c>
      <c r="BM47" s="157" t="str">
        <f t="shared" si="768"/>
        <v>Operations</v>
      </c>
      <c r="BN47" s="157" t="str">
        <f t="shared" si="768"/>
        <v>Operations</v>
      </c>
      <c r="BO47" s="157" t="str">
        <f t="shared" si="768"/>
        <v>Operations</v>
      </c>
      <c r="BP47" s="157" t="str">
        <f t="shared" si="768"/>
        <v>Operations</v>
      </c>
      <c r="BQ47" s="157" t="str">
        <f t="shared" ref="BQ47:EB47" si="769" xml:space="preserve"> BQ$66</f>
        <v>Operations</v>
      </c>
      <c r="BR47" s="157" t="str">
        <f t="shared" si="769"/>
        <v>Operations</v>
      </c>
      <c r="BS47" s="157" t="str">
        <f t="shared" si="769"/>
        <v>Operations</v>
      </c>
      <c r="BT47" s="157" t="str">
        <f t="shared" si="769"/>
        <v>Operations</v>
      </c>
      <c r="BU47" s="157" t="str">
        <f t="shared" si="769"/>
        <v>Operations</v>
      </c>
      <c r="BV47" s="157" t="str">
        <f t="shared" si="769"/>
        <v>Operations</v>
      </c>
      <c r="BW47" s="157" t="str">
        <f t="shared" si="769"/>
        <v>Operations</v>
      </c>
      <c r="BX47" s="157" t="str">
        <f t="shared" si="769"/>
        <v>Operations</v>
      </c>
      <c r="BY47" s="157" t="str">
        <f t="shared" si="769"/>
        <v>Operations</v>
      </c>
      <c r="BZ47" s="157" t="str">
        <f t="shared" si="769"/>
        <v>Operations</v>
      </c>
      <c r="CA47" s="157" t="str">
        <f t="shared" si="769"/>
        <v>Operations</v>
      </c>
      <c r="CB47" s="157" t="str">
        <f t="shared" si="769"/>
        <v>Operations</v>
      </c>
      <c r="CC47" s="157" t="str">
        <f t="shared" si="769"/>
        <v>Operations</v>
      </c>
      <c r="CD47" s="157" t="str">
        <f t="shared" si="769"/>
        <v>Operations</v>
      </c>
      <c r="CE47" s="157" t="str">
        <f t="shared" si="769"/>
        <v>Operations</v>
      </c>
      <c r="CF47" s="157" t="str">
        <f t="shared" si="769"/>
        <v>Operations</v>
      </c>
      <c r="CG47" s="157" t="str">
        <f t="shared" si="769"/>
        <v>Operations</v>
      </c>
      <c r="CH47" s="157" t="str">
        <f t="shared" si="769"/>
        <v>Operations</v>
      </c>
      <c r="CI47" s="157" t="str">
        <f t="shared" si="769"/>
        <v>Operations</v>
      </c>
      <c r="CJ47" s="157" t="str">
        <f t="shared" si="769"/>
        <v>Operations</v>
      </c>
      <c r="CK47" s="157" t="str">
        <f t="shared" si="769"/>
        <v>Operations</v>
      </c>
      <c r="CL47" s="157" t="str">
        <f t="shared" si="769"/>
        <v>Operations</v>
      </c>
      <c r="CM47" s="157" t="str">
        <f t="shared" si="769"/>
        <v>Operations</v>
      </c>
      <c r="CN47" s="157" t="str">
        <f t="shared" si="769"/>
        <v>Operations</v>
      </c>
      <c r="CO47" s="157" t="str">
        <f t="shared" si="769"/>
        <v>Operations</v>
      </c>
      <c r="CP47" s="157" t="str">
        <f t="shared" si="769"/>
        <v>Operations</v>
      </c>
      <c r="CQ47" s="157" t="str">
        <f t="shared" si="769"/>
        <v>Operations</v>
      </c>
      <c r="CR47" s="157" t="str">
        <f t="shared" si="769"/>
        <v>Operations</v>
      </c>
      <c r="CS47" s="157" t="str">
        <f t="shared" si="769"/>
        <v>Operations</v>
      </c>
      <c r="CT47" s="157" t="str">
        <f t="shared" si="769"/>
        <v>Operations</v>
      </c>
      <c r="CU47" s="157" t="str">
        <f t="shared" si="769"/>
        <v>Operations</v>
      </c>
      <c r="CV47" s="157" t="str">
        <f t="shared" si="769"/>
        <v>Operations</v>
      </c>
      <c r="CW47" s="157" t="str">
        <f t="shared" si="769"/>
        <v>Operations</v>
      </c>
      <c r="CX47" s="157" t="str">
        <f t="shared" si="769"/>
        <v>Operations</v>
      </c>
      <c r="CY47" s="157" t="str">
        <f t="shared" si="769"/>
        <v>Operations</v>
      </c>
      <c r="CZ47" s="157" t="str">
        <f t="shared" si="769"/>
        <v>Operations</v>
      </c>
      <c r="DA47" s="157" t="str">
        <f t="shared" si="769"/>
        <v>Operations</v>
      </c>
      <c r="DB47" s="157" t="str">
        <f t="shared" si="769"/>
        <v>Operations</v>
      </c>
      <c r="DC47" s="157" t="str">
        <f t="shared" si="769"/>
        <v>Operations</v>
      </c>
      <c r="DD47" s="157" t="str">
        <f t="shared" si="769"/>
        <v>Operations</v>
      </c>
      <c r="DE47" s="157" t="str">
        <f t="shared" si="769"/>
        <v>Operations</v>
      </c>
      <c r="DF47" s="157" t="str">
        <f t="shared" si="769"/>
        <v>Operations</v>
      </c>
      <c r="DG47" s="157" t="str">
        <f t="shared" si="769"/>
        <v>Operations</v>
      </c>
      <c r="DH47" s="157" t="str">
        <f t="shared" si="769"/>
        <v>Operations</v>
      </c>
      <c r="DI47" s="157" t="str">
        <f t="shared" si="769"/>
        <v>Operations</v>
      </c>
      <c r="DJ47" s="157" t="str">
        <f t="shared" si="769"/>
        <v>Operations</v>
      </c>
      <c r="DK47" s="157" t="str">
        <f t="shared" si="769"/>
        <v>Operations</v>
      </c>
      <c r="DL47" s="157" t="str">
        <f t="shared" si="769"/>
        <v>Operations</v>
      </c>
      <c r="DM47" s="157" t="str">
        <f t="shared" si="769"/>
        <v>Operations</v>
      </c>
      <c r="DN47" s="157" t="str">
        <f t="shared" si="769"/>
        <v>Operations</v>
      </c>
      <c r="DO47" s="157" t="str">
        <f t="shared" si="769"/>
        <v>Post ops</v>
      </c>
      <c r="DP47" s="157" t="str">
        <f t="shared" si="769"/>
        <v>Post ops</v>
      </c>
      <c r="DQ47" s="157" t="str">
        <f t="shared" si="769"/>
        <v>Post ops</v>
      </c>
      <c r="DR47" s="157" t="str">
        <f t="shared" si="769"/>
        <v>Post ops</v>
      </c>
      <c r="DS47" s="157" t="str">
        <f t="shared" si="769"/>
        <v>Post ops</v>
      </c>
      <c r="DT47" s="157" t="str">
        <f t="shared" si="769"/>
        <v>Post ops</v>
      </c>
      <c r="DU47" s="157" t="str">
        <f t="shared" si="769"/>
        <v>Post ops</v>
      </c>
      <c r="DV47" s="157" t="str">
        <f t="shared" si="769"/>
        <v>Post ops</v>
      </c>
      <c r="DW47" s="157" t="str">
        <f t="shared" si="769"/>
        <v>Post ops</v>
      </c>
      <c r="DX47" s="157" t="str">
        <f t="shared" si="769"/>
        <v>Post ops</v>
      </c>
      <c r="DY47" s="157" t="str">
        <f t="shared" si="769"/>
        <v>Post ops</v>
      </c>
      <c r="DZ47" s="157" t="str">
        <f t="shared" si="769"/>
        <v>Post ops</v>
      </c>
      <c r="EA47" s="157" t="str">
        <f t="shared" si="769"/>
        <v>Post ops</v>
      </c>
      <c r="EB47" s="157" t="str">
        <f t="shared" si="769"/>
        <v>Post ops</v>
      </c>
      <c r="EC47" s="157" t="str">
        <f t="shared" ref="EC47:GJ47" si="770" xml:space="preserve"> EC$66</f>
        <v>Post ops</v>
      </c>
      <c r="ED47" s="157" t="str">
        <f t="shared" si="770"/>
        <v>Post ops</v>
      </c>
      <c r="EE47" s="157" t="str">
        <f t="shared" si="770"/>
        <v>Post ops</v>
      </c>
      <c r="EF47" s="157" t="str">
        <f t="shared" si="770"/>
        <v>Post ops</v>
      </c>
      <c r="EG47" s="157" t="str">
        <f t="shared" si="770"/>
        <v>Post ops</v>
      </c>
      <c r="EH47" s="157" t="str">
        <f t="shared" si="770"/>
        <v>Post ops</v>
      </c>
      <c r="EI47" s="157" t="str">
        <f t="shared" si="770"/>
        <v>Post ops</v>
      </c>
      <c r="EJ47" s="157" t="str">
        <f t="shared" si="770"/>
        <v>Post ops</v>
      </c>
      <c r="EK47" s="157" t="str">
        <f t="shared" si="770"/>
        <v>Post ops</v>
      </c>
      <c r="EL47" s="157" t="str">
        <f t="shared" si="770"/>
        <v>Post ops</v>
      </c>
      <c r="EM47" s="157" t="str">
        <f t="shared" si="770"/>
        <v>Post ops</v>
      </c>
      <c r="EN47" s="157" t="str">
        <f t="shared" si="770"/>
        <v>Post ops</v>
      </c>
      <c r="EO47" s="157" t="str">
        <f t="shared" si="770"/>
        <v>Post ops</v>
      </c>
      <c r="EP47" s="157" t="str">
        <f t="shared" si="770"/>
        <v>Post ops</v>
      </c>
      <c r="EQ47" s="157" t="str">
        <f t="shared" si="770"/>
        <v>Post ops</v>
      </c>
      <c r="ER47" s="157" t="str">
        <f t="shared" si="770"/>
        <v>Post ops</v>
      </c>
      <c r="ES47" s="157" t="str">
        <f t="shared" si="770"/>
        <v>Post ops</v>
      </c>
      <c r="ET47" s="157" t="str">
        <f t="shared" si="770"/>
        <v>Post ops</v>
      </c>
      <c r="EU47" s="157" t="str">
        <f t="shared" si="770"/>
        <v>Post ops</v>
      </c>
      <c r="EV47" s="157" t="str">
        <f t="shared" si="770"/>
        <v>Post ops</v>
      </c>
      <c r="EW47" s="157" t="str">
        <f t="shared" si="770"/>
        <v>Post ops</v>
      </c>
      <c r="EX47" s="157" t="str">
        <f t="shared" si="770"/>
        <v>Post ops</v>
      </c>
      <c r="EY47" s="157" t="str">
        <f t="shared" si="770"/>
        <v>Post ops</v>
      </c>
      <c r="EZ47" s="157" t="str">
        <f t="shared" si="770"/>
        <v>Post ops</v>
      </c>
      <c r="FA47" s="157" t="str">
        <f t="shared" si="770"/>
        <v>Post ops</v>
      </c>
      <c r="FB47" s="157" t="str">
        <f t="shared" si="770"/>
        <v>Post ops</v>
      </c>
      <c r="FC47" s="157" t="str">
        <f t="shared" si="770"/>
        <v>Post ops</v>
      </c>
      <c r="FD47" s="157" t="str">
        <f t="shared" si="770"/>
        <v>Post ops</v>
      </c>
      <c r="FE47" s="157" t="str">
        <f t="shared" si="770"/>
        <v>Post ops</v>
      </c>
      <c r="FF47" s="157" t="str">
        <f t="shared" si="770"/>
        <v>Post ops</v>
      </c>
      <c r="FG47" s="157" t="str">
        <f t="shared" si="770"/>
        <v>Post ops</v>
      </c>
      <c r="FH47" s="157" t="str">
        <f t="shared" si="770"/>
        <v>Post ops</v>
      </c>
      <c r="FI47" s="157" t="str">
        <f t="shared" si="770"/>
        <v>Post ops</v>
      </c>
      <c r="FJ47" s="157" t="str">
        <f t="shared" si="770"/>
        <v>Post ops</v>
      </c>
      <c r="FK47" s="157" t="str">
        <f t="shared" si="770"/>
        <v>Post ops</v>
      </c>
      <c r="FL47" s="157" t="str">
        <f t="shared" si="770"/>
        <v>Post ops</v>
      </c>
      <c r="FM47" s="157" t="str">
        <f t="shared" si="770"/>
        <v>Post ops</v>
      </c>
      <c r="FN47" s="157" t="str">
        <f t="shared" si="770"/>
        <v>Post ops</v>
      </c>
      <c r="FO47" s="157" t="str">
        <f t="shared" si="770"/>
        <v>Post ops</v>
      </c>
      <c r="FP47" s="157" t="str">
        <f t="shared" si="770"/>
        <v>Post ops</v>
      </c>
      <c r="FQ47" s="157" t="str">
        <f t="shared" si="770"/>
        <v>Post ops</v>
      </c>
      <c r="FR47" s="157" t="str">
        <f t="shared" si="770"/>
        <v>Post ops</v>
      </c>
      <c r="FS47" s="157" t="str">
        <f t="shared" si="770"/>
        <v>Post ops</v>
      </c>
      <c r="FT47" s="157" t="str">
        <f t="shared" si="770"/>
        <v>Post ops</v>
      </c>
      <c r="FU47" s="157" t="str">
        <f t="shared" si="770"/>
        <v>Post ops</v>
      </c>
      <c r="FV47" s="157" t="str">
        <f t="shared" si="770"/>
        <v>Post ops</v>
      </c>
      <c r="FW47" s="157" t="str">
        <f t="shared" si="770"/>
        <v>Post ops</v>
      </c>
      <c r="FX47" s="157" t="str">
        <f t="shared" si="770"/>
        <v>Post ops</v>
      </c>
      <c r="FY47" s="157" t="str">
        <f t="shared" si="770"/>
        <v>Post ops</v>
      </c>
      <c r="FZ47" s="157" t="str">
        <f t="shared" si="770"/>
        <v>Post ops</v>
      </c>
      <c r="GA47" s="157" t="str">
        <f t="shared" si="770"/>
        <v>Post ops</v>
      </c>
      <c r="GB47" s="157" t="str">
        <f t="shared" si="770"/>
        <v>Post ops</v>
      </c>
      <c r="GC47" s="157" t="str">
        <f t="shared" si="770"/>
        <v>Post ops</v>
      </c>
      <c r="GD47" s="157" t="str">
        <f t="shared" si="770"/>
        <v>Post ops</v>
      </c>
      <c r="GE47" s="157" t="str">
        <f t="shared" si="770"/>
        <v>Post ops</v>
      </c>
      <c r="GF47" s="157" t="str">
        <f t="shared" si="770"/>
        <v>Post ops</v>
      </c>
      <c r="GG47" s="157" t="str">
        <f t="shared" si="770"/>
        <v>Post ops</v>
      </c>
      <c r="GH47" s="157" t="str">
        <f t="shared" si="770"/>
        <v>Post ops</v>
      </c>
      <c r="GI47" s="157" t="str">
        <f t="shared" si="770"/>
        <v>Post ops</v>
      </c>
      <c r="GJ47" s="157" t="str">
        <f t="shared" si="770"/>
        <v>Post ops</v>
      </c>
    </row>
    <row r="48" spans="1:192" outlineLevel="1" x14ac:dyDescent="0.25">
      <c r="A48" s="51"/>
      <c r="B48" s="51"/>
      <c r="C48" s="52"/>
      <c r="D48" s="76"/>
      <c r="E48" s="76" t="str">
        <f t="shared" ref="E48:BP48" si="771" xml:space="preserve"> E$45</f>
        <v>Model period ending - annual</v>
      </c>
      <c r="F48" s="76">
        <f t="shared" si="771"/>
        <v>0</v>
      </c>
      <c r="G48" s="76" t="str">
        <f t="shared" si="771"/>
        <v>date</v>
      </c>
      <c r="H48" s="76">
        <f t="shared" si="771"/>
        <v>0</v>
      </c>
      <c r="I48" s="76">
        <f t="shared" si="771"/>
        <v>0</v>
      </c>
      <c r="J48" s="76">
        <f t="shared" si="771"/>
        <v>44196</v>
      </c>
      <c r="K48" s="76">
        <f t="shared" si="771"/>
        <v>44561</v>
      </c>
      <c r="L48" s="76">
        <f t="shared" si="771"/>
        <v>44926</v>
      </c>
      <c r="M48" s="76">
        <f t="shared" si="771"/>
        <v>45291</v>
      </c>
      <c r="N48" s="76">
        <f t="shared" si="771"/>
        <v>45657</v>
      </c>
      <c r="O48" s="76">
        <f t="shared" si="771"/>
        <v>46022</v>
      </c>
      <c r="P48" s="76">
        <f t="shared" si="771"/>
        <v>46387</v>
      </c>
      <c r="Q48" s="76">
        <f t="shared" si="771"/>
        <v>46752</v>
      </c>
      <c r="R48" s="76">
        <f t="shared" si="771"/>
        <v>47118</v>
      </c>
      <c r="S48" s="76">
        <f t="shared" si="771"/>
        <v>47483</v>
      </c>
      <c r="T48" s="76">
        <f t="shared" si="771"/>
        <v>47848</v>
      </c>
      <c r="U48" s="76">
        <f t="shared" si="771"/>
        <v>48213</v>
      </c>
      <c r="V48" s="76">
        <f t="shared" si="771"/>
        <v>48579</v>
      </c>
      <c r="W48" s="76">
        <f t="shared" si="771"/>
        <v>48944</v>
      </c>
      <c r="X48" s="76">
        <f t="shared" si="771"/>
        <v>49309</v>
      </c>
      <c r="Y48" s="76">
        <f t="shared" si="771"/>
        <v>49674</v>
      </c>
      <c r="Z48" s="76">
        <f t="shared" si="771"/>
        <v>50040</v>
      </c>
      <c r="AA48" s="76">
        <f t="shared" si="771"/>
        <v>50405</v>
      </c>
      <c r="AB48" s="76">
        <f t="shared" si="771"/>
        <v>50770</v>
      </c>
      <c r="AC48" s="76">
        <f t="shared" si="771"/>
        <v>51135</v>
      </c>
      <c r="AD48" s="76">
        <f t="shared" si="771"/>
        <v>51501</v>
      </c>
      <c r="AE48" s="76">
        <f t="shared" si="771"/>
        <v>51866</v>
      </c>
      <c r="AF48" s="76">
        <f t="shared" si="771"/>
        <v>52231</v>
      </c>
      <c r="AG48" s="76">
        <f t="shared" si="771"/>
        <v>52596</v>
      </c>
      <c r="AH48" s="76">
        <f t="shared" si="771"/>
        <v>52962</v>
      </c>
      <c r="AI48" s="76">
        <f t="shared" si="771"/>
        <v>53327</v>
      </c>
      <c r="AJ48" s="76">
        <f t="shared" si="771"/>
        <v>53692</v>
      </c>
      <c r="AK48" s="76">
        <f t="shared" si="771"/>
        <v>54057</v>
      </c>
      <c r="AL48" s="76">
        <f t="shared" si="771"/>
        <v>54423</v>
      </c>
      <c r="AM48" s="76">
        <f t="shared" si="771"/>
        <v>54788</v>
      </c>
      <c r="AN48" s="76">
        <f t="shared" si="771"/>
        <v>55153</v>
      </c>
      <c r="AO48" s="76">
        <f t="shared" si="771"/>
        <v>55518</v>
      </c>
      <c r="AP48" s="76">
        <f t="shared" si="771"/>
        <v>55884</v>
      </c>
      <c r="AQ48" s="76">
        <f t="shared" si="771"/>
        <v>56249</v>
      </c>
      <c r="AR48" s="76">
        <f t="shared" si="771"/>
        <v>56614</v>
      </c>
      <c r="AS48" s="76">
        <f t="shared" si="771"/>
        <v>56979</v>
      </c>
      <c r="AT48" s="76">
        <f t="shared" si="771"/>
        <v>57345</v>
      </c>
      <c r="AU48" s="76">
        <f t="shared" si="771"/>
        <v>57710</v>
      </c>
      <c r="AV48" s="76">
        <f t="shared" si="771"/>
        <v>58075</v>
      </c>
      <c r="AW48" s="76">
        <f t="shared" si="771"/>
        <v>58440</v>
      </c>
      <c r="AX48" s="76">
        <f t="shared" si="771"/>
        <v>58806</v>
      </c>
      <c r="AY48" s="76">
        <f t="shared" si="771"/>
        <v>59171</v>
      </c>
      <c r="AZ48" s="76">
        <f t="shared" si="771"/>
        <v>59536</v>
      </c>
      <c r="BA48" s="76">
        <f t="shared" si="771"/>
        <v>59901</v>
      </c>
      <c r="BB48" s="76">
        <f t="shared" si="771"/>
        <v>60267</v>
      </c>
      <c r="BC48" s="76">
        <f t="shared" si="771"/>
        <v>60632</v>
      </c>
      <c r="BD48" s="76">
        <f t="shared" si="771"/>
        <v>60997</v>
      </c>
      <c r="BE48" s="76">
        <f t="shared" si="771"/>
        <v>61362</v>
      </c>
      <c r="BF48" s="76">
        <f t="shared" si="771"/>
        <v>61728</v>
      </c>
      <c r="BG48" s="76">
        <f t="shared" si="771"/>
        <v>62093</v>
      </c>
      <c r="BH48" s="76">
        <f t="shared" si="771"/>
        <v>62458</v>
      </c>
      <c r="BI48" s="76">
        <f t="shared" si="771"/>
        <v>62823</v>
      </c>
      <c r="BJ48" s="76">
        <f t="shared" si="771"/>
        <v>63189</v>
      </c>
      <c r="BK48" s="76">
        <f t="shared" si="771"/>
        <v>63554</v>
      </c>
      <c r="BL48" s="76">
        <f t="shared" si="771"/>
        <v>63919</v>
      </c>
      <c r="BM48" s="76">
        <f t="shared" si="771"/>
        <v>64284</v>
      </c>
      <c r="BN48" s="76">
        <f t="shared" si="771"/>
        <v>64650</v>
      </c>
      <c r="BO48" s="76">
        <f t="shared" si="771"/>
        <v>65015</v>
      </c>
      <c r="BP48" s="76">
        <f t="shared" si="771"/>
        <v>65380</v>
      </c>
      <c r="BQ48" s="76">
        <f t="shared" ref="BQ48:EB48" si="772" xml:space="preserve"> BQ$45</f>
        <v>65745</v>
      </c>
      <c r="BR48" s="76">
        <f t="shared" si="772"/>
        <v>66111</v>
      </c>
      <c r="BS48" s="76">
        <f t="shared" si="772"/>
        <v>66476</v>
      </c>
      <c r="BT48" s="76">
        <f t="shared" si="772"/>
        <v>66841</v>
      </c>
      <c r="BU48" s="76">
        <f t="shared" si="772"/>
        <v>67206</v>
      </c>
      <c r="BV48" s="76">
        <f t="shared" si="772"/>
        <v>67572</v>
      </c>
      <c r="BW48" s="76">
        <f t="shared" si="772"/>
        <v>67937</v>
      </c>
      <c r="BX48" s="76">
        <f t="shared" si="772"/>
        <v>68302</v>
      </c>
      <c r="BY48" s="76">
        <f t="shared" si="772"/>
        <v>68667</v>
      </c>
      <c r="BZ48" s="76">
        <f t="shared" si="772"/>
        <v>69033</v>
      </c>
      <c r="CA48" s="76">
        <f t="shared" si="772"/>
        <v>69398</v>
      </c>
      <c r="CB48" s="76">
        <f t="shared" si="772"/>
        <v>69763</v>
      </c>
      <c r="CC48" s="76">
        <f t="shared" si="772"/>
        <v>70128</v>
      </c>
      <c r="CD48" s="76">
        <f t="shared" si="772"/>
        <v>70494</v>
      </c>
      <c r="CE48" s="76">
        <f t="shared" si="772"/>
        <v>70859</v>
      </c>
      <c r="CF48" s="76">
        <f t="shared" si="772"/>
        <v>71224</v>
      </c>
      <c r="CG48" s="76">
        <f t="shared" si="772"/>
        <v>71589</v>
      </c>
      <c r="CH48" s="76">
        <f t="shared" si="772"/>
        <v>71955</v>
      </c>
      <c r="CI48" s="76">
        <f t="shared" si="772"/>
        <v>72320</v>
      </c>
      <c r="CJ48" s="76">
        <f t="shared" si="772"/>
        <v>72685</v>
      </c>
      <c r="CK48" s="76">
        <f t="shared" si="772"/>
        <v>73050</v>
      </c>
      <c r="CL48" s="76">
        <f t="shared" si="772"/>
        <v>73415</v>
      </c>
      <c r="CM48" s="76">
        <f t="shared" si="772"/>
        <v>73780</v>
      </c>
      <c r="CN48" s="76">
        <f t="shared" si="772"/>
        <v>74145</v>
      </c>
      <c r="CO48" s="76">
        <f t="shared" si="772"/>
        <v>74510</v>
      </c>
      <c r="CP48" s="76">
        <f t="shared" si="772"/>
        <v>74876</v>
      </c>
      <c r="CQ48" s="76">
        <f t="shared" si="772"/>
        <v>75241</v>
      </c>
      <c r="CR48" s="76">
        <f t="shared" si="772"/>
        <v>75606</v>
      </c>
      <c r="CS48" s="76">
        <f t="shared" si="772"/>
        <v>75971</v>
      </c>
      <c r="CT48" s="76">
        <f t="shared" si="772"/>
        <v>76337</v>
      </c>
      <c r="CU48" s="76">
        <f t="shared" si="772"/>
        <v>76702</v>
      </c>
      <c r="CV48" s="76">
        <f t="shared" si="772"/>
        <v>77067</v>
      </c>
      <c r="CW48" s="76">
        <f t="shared" si="772"/>
        <v>77432</v>
      </c>
      <c r="CX48" s="76">
        <f t="shared" si="772"/>
        <v>77798</v>
      </c>
      <c r="CY48" s="76">
        <f t="shared" si="772"/>
        <v>78163</v>
      </c>
      <c r="CZ48" s="76">
        <f t="shared" si="772"/>
        <v>78528</v>
      </c>
      <c r="DA48" s="76">
        <f t="shared" si="772"/>
        <v>78893</v>
      </c>
      <c r="DB48" s="76">
        <f t="shared" si="772"/>
        <v>79259</v>
      </c>
      <c r="DC48" s="76">
        <f t="shared" si="772"/>
        <v>79624</v>
      </c>
      <c r="DD48" s="76">
        <f t="shared" si="772"/>
        <v>79989</v>
      </c>
      <c r="DE48" s="76">
        <f t="shared" si="772"/>
        <v>80354</v>
      </c>
      <c r="DF48" s="76">
        <f t="shared" si="772"/>
        <v>80720</v>
      </c>
      <c r="DG48" s="76">
        <f t="shared" si="772"/>
        <v>81085</v>
      </c>
      <c r="DH48" s="76">
        <f t="shared" si="772"/>
        <v>81450</v>
      </c>
      <c r="DI48" s="76">
        <f t="shared" si="772"/>
        <v>81815</v>
      </c>
      <c r="DJ48" s="76">
        <f t="shared" si="772"/>
        <v>82181</v>
      </c>
      <c r="DK48" s="76">
        <f t="shared" si="772"/>
        <v>82546</v>
      </c>
      <c r="DL48" s="76">
        <f t="shared" si="772"/>
        <v>82911</v>
      </c>
      <c r="DM48" s="76">
        <f t="shared" si="772"/>
        <v>83276</v>
      </c>
      <c r="DN48" s="76">
        <f t="shared" si="772"/>
        <v>83642</v>
      </c>
      <c r="DO48" s="76">
        <f t="shared" si="772"/>
        <v>84007</v>
      </c>
      <c r="DP48" s="76">
        <f t="shared" si="772"/>
        <v>84372</v>
      </c>
      <c r="DQ48" s="76">
        <f t="shared" si="772"/>
        <v>84737</v>
      </c>
      <c r="DR48" s="76">
        <f t="shared" si="772"/>
        <v>85103</v>
      </c>
      <c r="DS48" s="76">
        <f t="shared" si="772"/>
        <v>85468</v>
      </c>
      <c r="DT48" s="76">
        <f t="shared" si="772"/>
        <v>85833</v>
      </c>
      <c r="DU48" s="76">
        <f t="shared" si="772"/>
        <v>86198</v>
      </c>
      <c r="DV48" s="76">
        <f t="shared" si="772"/>
        <v>86564</v>
      </c>
      <c r="DW48" s="76">
        <f t="shared" si="772"/>
        <v>86929</v>
      </c>
      <c r="DX48" s="76">
        <f t="shared" si="772"/>
        <v>87294</v>
      </c>
      <c r="DY48" s="76">
        <f t="shared" si="772"/>
        <v>87659</v>
      </c>
      <c r="DZ48" s="76">
        <f t="shared" si="772"/>
        <v>88025</v>
      </c>
      <c r="EA48" s="76">
        <f t="shared" si="772"/>
        <v>88390</v>
      </c>
      <c r="EB48" s="76">
        <f t="shared" si="772"/>
        <v>88755</v>
      </c>
      <c r="EC48" s="76">
        <f t="shared" ref="EC48:GJ48" si="773" xml:space="preserve"> EC$45</f>
        <v>89120</v>
      </c>
      <c r="ED48" s="76">
        <f t="shared" si="773"/>
        <v>89486</v>
      </c>
      <c r="EE48" s="76">
        <f t="shared" si="773"/>
        <v>89851</v>
      </c>
      <c r="EF48" s="76">
        <f t="shared" si="773"/>
        <v>90216</v>
      </c>
      <c r="EG48" s="76">
        <f t="shared" si="773"/>
        <v>90581</v>
      </c>
      <c r="EH48" s="76">
        <f t="shared" si="773"/>
        <v>90947</v>
      </c>
      <c r="EI48" s="76">
        <f t="shared" si="773"/>
        <v>91312</v>
      </c>
      <c r="EJ48" s="76">
        <f t="shared" si="773"/>
        <v>91677</v>
      </c>
      <c r="EK48" s="76">
        <f t="shared" si="773"/>
        <v>92042</v>
      </c>
      <c r="EL48" s="76">
        <f t="shared" si="773"/>
        <v>92408</v>
      </c>
      <c r="EM48" s="76">
        <f t="shared" si="773"/>
        <v>92773</v>
      </c>
      <c r="EN48" s="76">
        <f t="shared" si="773"/>
        <v>93138</v>
      </c>
      <c r="EO48" s="76">
        <f t="shared" si="773"/>
        <v>93503</v>
      </c>
      <c r="EP48" s="76">
        <f t="shared" si="773"/>
        <v>93869</v>
      </c>
      <c r="EQ48" s="76">
        <f t="shared" si="773"/>
        <v>94234</v>
      </c>
      <c r="ER48" s="76">
        <f t="shared" si="773"/>
        <v>94599</v>
      </c>
      <c r="ES48" s="76">
        <f t="shared" si="773"/>
        <v>94964</v>
      </c>
      <c r="ET48" s="76">
        <f t="shared" si="773"/>
        <v>95330</v>
      </c>
      <c r="EU48" s="76">
        <f t="shared" si="773"/>
        <v>95695</v>
      </c>
      <c r="EV48" s="76">
        <f t="shared" si="773"/>
        <v>96060</v>
      </c>
      <c r="EW48" s="76">
        <f t="shared" si="773"/>
        <v>96425</v>
      </c>
      <c r="EX48" s="76">
        <f t="shared" si="773"/>
        <v>96791</v>
      </c>
      <c r="EY48" s="76">
        <f t="shared" si="773"/>
        <v>97156</v>
      </c>
      <c r="EZ48" s="76">
        <f t="shared" si="773"/>
        <v>97521</v>
      </c>
      <c r="FA48" s="76">
        <f t="shared" si="773"/>
        <v>97886</v>
      </c>
      <c r="FB48" s="76">
        <f t="shared" si="773"/>
        <v>98252</v>
      </c>
      <c r="FC48" s="76">
        <f t="shared" si="773"/>
        <v>98617</v>
      </c>
      <c r="FD48" s="76">
        <f t="shared" si="773"/>
        <v>98982</v>
      </c>
      <c r="FE48" s="76">
        <f t="shared" si="773"/>
        <v>99347</v>
      </c>
      <c r="FF48" s="76">
        <f t="shared" si="773"/>
        <v>99713</v>
      </c>
      <c r="FG48" s="76">
        <f t="shared" si="773"/>
        <v>100078</v>
      </c>
      <c r="FH48" s="76">
        <f t="shared" si="773"/>
        <v>100443</v>
      </c>
      <c r="FI48" s="76">
        <f t="shared" si="773"/>
        <v>100808</v>
      </c>
      <c r="FJ48" s="76">
        <f t="shared" si="773"/>
        <v>101174</v>
      </c>
      <c r="FK48" s="76">
        <f t="shared" si="773"/>
        <v>101539</v>
      </c>
      <c r="FL48" s="76">
        <f t="shared" si="773"/>
        <v>101904</v>
      </c>
      <c r="FM48" s="76">
        <f t="shared" si="773"/>
        <v>102269</v>
      </c>
      <c r="FN48" s="76">
        <f t="shared" si="773"/>
        <v>102635</v>
      </c>
      <c r="FO48" s="76">
        <f t="shared" si="773"/>
        <v>103000</v>
      </c>
      <c r="FP48" s="76">
        <f t="shared" si="773"/>
        <v>103365</v>
      </c>
      <c r="FQ48" s="76">
        <f t="shared" si="773"/>
        <v>103730</v>
      </c>
      <c r="FR48" s="76">
        <f t="shared" si="773"/>
        <v>104096</v>
      </c>
      <c r="FS48" s="76">
        <f t="shared" si="773"/>
        <v>104461</v>
      </c>
      <c r="FT48" s="76">
        <f t="shared" si="773"/>
        <v>104826</v>
      </c>
      <c r="FU48" s="76">
        <f t="shared" si="773"/>
        <v>105191</v>
      </c>
      <c r="FV48" s="76">
        <f t="shared" si="773"/>
        <v>105557</v>
      </c>
      <c r="FW48" s="76">
        <f t="shared" si="773"/>
        <v>105922</v>
      </c>
      <c r="FX48" s="76">
        <f t="shared" si="773"/>
        <v>106287</v>
      </c>
      <c r="FY48" s="76">
        <f t="shared" si="773"/>
        <v>106652</v>
      </c>
      <c r="FZ48" s="76">
        <f t="shared" si="773"/>
        <v>107018</v>
      </c>
      <c r="GA48" s="76">
        <f t="shared" si="773"/>
        <v>107383</v>
      </c>
      <c r="GB48" s="76">
        <f t="shared" si="773"/>
        <v>107748</v>
      </c>
      <c r="GC48" s="76">
        <f t="shared" si="773"/>
        <v>108113</v>
      </c>
      <c r="GD48" s="76">
        <f t="shared" si="773"/>
        <v>108479</v>
      </c>
      <c r="GE48" s="76">
        <f t="shared" si="773"/>
        <v>108844</v>
      </c>
      <c r="GF48" s="76">
        <f t="shared" si="773"/>
        <v>109209</v>
      </c>
      <c r="GG48" s="76">
        <f t="shared" si="773"/>
        <v>109574</v>
      </c>
      <c r="GH48" s="76">
        <f t="shared" si="773"/>
        <v>109939</v>
      </c>
      <c r="GI48" s="76">
        <f t="shared" si="773"/>
        <v>110304</v>
      </c>
      <c r="GJ48" s="76">
        <f t="shared" si="773"/>
        <v>110669</v>
      </c>
    </row>
    <row r="49" spans="1:192" outlineLevel="1" x14ac:dyDescent="0.25">
      <c r="E49" s="146" t="str">
        <f t="shared" ref="E49:BP49" si="774" xml:space="preserve"> E$25</f>
        <v>Model period ending</v>
      </c>
      <c r="F49" s="146">
        <f t="shared" si="774"/>
        <v>0</v>
      </c>
      <c r="G49" s="146" t="str">
        <f t="shared" si="774"/>
        <v>date</v>
      </c>
      <c r="H49" s="146">
        <f t="shared" si="774"/>
        <v>0</v>
      </c>
      <c r="I49" s="146">
        <f t="shared" si="774"/>
        <v>0</v>
      </c>
      <c r="J49" s="146">
        <f t="shared" si="774"/>
        <v>44196</v>
      </c>
      <c r="K49" s="146">
        <f t="shared" si="774"/>
        <v>44286</v>
      </c>
      <c r="L49" s="146">
        <f t="shared" si="774"/>
        <v>44377</v>
      </c>
      <c r="M49" s="146">
        <f t="shared" si="774"/>
        <v>44469</v>
      </c>
      <c r="N49" s="146">
        <f t="shared" si="774"/>
        <v>44561</v>
      </c>
      <c r="O49" s="146">
        <f t="shared" si="774"/>
        <v>44651</v>
      </c>
      <c r="P49" s="146">
        <f t="shared" si="774"/>
        <v>44742</v>
      </c>
      <c r="Q49" s="146">
        <f t="shared" si="774"/>
        <v>44834</v>
      </c>
      <c r="R49" s="146">
        <f t="shared" si="774"/>
        <v>44926</v>
      </c>
      <c r="S49" s="146">
        <f t="shared" si="774"/>
        <v>45016</v>
      </c>
      <c r="T49" s="146">
        <f t="shared" si="774"/>
        <v>45107</v>
      </c>
      <c r="U49" s="146">
        <f t="shared" si="774"/>
        <v>45199</v>
      </c>
      <c r="V49" s="146">
        <f t="shared" si="774"/>
        <v>45291</v>
      </c>
      <c r="W49" s="146">
        <f t="shared" si="774"/>
        <v>45382</v>
      </c>
      <c r="X49" s="146">
        <f t="shared" si="774"/>
        <v>45473</v>
      </c>
      <c r="Y49" s="146">
        <f t="shared" si="774"/>
        <v>45565</v>
      </c>
      <c r="Z49" s="146">
        <f t="shared" si="774"/>
        <v>45657</v>
      </c>
      <c r="AA49" s="146">
        <f t="shared" si="774"/>
        <v>45747</v>
      </c>
      <c r="AB49" s="146">
        <f t="shared" si="774"/>
        <v>45838</v>
      </c>
      <c r="AC49" s="146">
        <f t="shared" si="774"/>
        <v>45930</v>
      </c>
      <c r="AD49" s="146">
        <f t="shared" si="774"/>
        <v>46022</v>
      </c>
      <c r="AE49" s="146">
        <f t="shared" si="774"/>
        <v>46112</v>
      </c>
      <c r="AF49" s="146">
        <f t="shared" si="774"/>
        <v>46203</v>
      </c>
      <c r="AG49" s="146">
        <f t="shared" si="774"/>
        <v>46295</v>
      </c>
      <c r="AH49" s="146">
        <f t="shared" si="774"/>
        <v>46387</v>
      </c>
      <c r="AI49" s="146">
        <f t="shared" si="774"/>
        <v>46477</v>
      </c>
      <c r="AJ49" s="146">
        <f t="shared" si="774"/>
        <v>46568</v>
      </c>
      <c r="AK49" s="146">
        <f t="shared" si="774"/>
        <v>46660</v>
      </c>
      <c r="AL49" s="146">
        <f t="shared" si="774"/>
        <v>46752</v>
      </c>
      <c r="AM49" s="146">
        <f t="shared" si="774"/>
        <v>46843</v>
      </c>
      <c r="AN49" s="146">
        <f t="shared" si="774"/>
        <v>46934</v>
      </c>
      <c r="AO49" s="146">
        <f t="shared" si="774"/>
        <v>47026</v>
      </c>
      <c r="AP49" s="146">
        <f t="shared" si="774"/>
        <v>47118</v>
      </c>
      <c r="AQ49" s="146">
        <f t="shared" si="774"/>
        <v>47208</v>
      </c>
      <c r="AR49" s="146">
        <f t="shared" si="774"/>
        <v>47299</v>
      </c>
      <c r="AS49" s="146">
        <f t="shared" si="774"/>
        <v>47391</v>
      </c>
      <c r="AT49" s="146">
        <f t="shared" si="774"/>
        <v>47483</v>
      </c>
      <c r="AU49" s="146">
        <f t="shared" si="774"/>
        <v>47573</v>
      </c>
      <c r="AV49" s="146">
        <f t="shared" si="774"/>
        <v>47664</v>
      </c>
      <c r="AW49" s="146">
        <f t="shared" si="774"/>
        <v>47756</v>
      </c>
      <c r="AX49" s="146">
        <f t="shared" si="774"/>
        <v>47848</v>
      </c>
      <c r="AY49" s="146">
        <f t="shared" si="774"/>
        <v>47938</v>
      </c>
      <c r="AZ49" s="146">
        <f t="shared" si="774"/>
        <v>48029</v>
      </c>
      <c r="BA49" s="146">
        <f t="shared" si="774"/>
        <v>48121</v>
      </c>
      <c r="BB49" s="146">
        <f t="shared" si="774"/>
        <v>48213</v>
      </c>
      <c r="BC49" s="146">
        <f t="shared" si="774"/>
        <v>48304</v>
      </c>
      <c r="BD49" s="146">
        <f t="shared" si="774"/>
        <v>48395</v>
      </c>
      <c r="BE49" s="146">
        <f t="shared" si="774"/>
        <v>48487</v>
      </c>
      <c r="BF49" s="146">
        <f t="shared" si="774"/>
        <v>48579</v>
      </c>
      <c r="BG49" s="146">
        <f t="shared" si="774"/>
        <v>48669</v>
      </c>
      <c r="BH49" s="146">
        <f t="shared" si="774"/>
        <v>48760</v>
      </c>
      <c r="BI49" s="146">
        <f t="shared" si="774"/>
        <v>48852</v>
      </c>
      <c r="BJ49" s="146">
        <f t="shared" si="774"/>
        <v>48944</v>
      </c>
      <c r="BK49" s="146">
        <f t="shared" si="774"/>
        <v>49034</v>
      </c>
      <c r="BL49" s="146">
        <f t="shared" si="774"/>
        <v>49125</v>
      </c>
      <c r="BM49" s="146">
        <f t="shared" si="774"/>
        <v>49217</v>
      </c>
      <c r="BN49" s="146">
        <f t="shared" si="774"/>
        <v>49309</v>
      </c>
      <c r="BO49" s="146">
        <f t="shared" si="774"/>
        <v>49399</v>
      </c>
      <c r="BP49" s="146">
        <f t="shared" si="774"/>
        <v>49490</v>
      </c>
      <c r="BQ49" s="146">
        <f t="shared" ref="BQ49:EB49" si="775" xml:space="preserve"> BQ$25</f>
        <v>49582</v>
      </c>
      <c r="BR49" s="146">
        <f t="shared" si="775"/>
        <v>49674</v>
      </c>
      <c r="BS49" s="146">
        <f t="shared" si="775"/>
        <v>49765</v>
      </c>
      <c r="BT49" s="146">
        <f t="shared" si="775"/>
        <v>49856</v>
      </c>
      <c r="BU49" s="146">
        <f t="shared" si="775"/>
        <v>49948</v>
      </c>
      <c r="BV49" s="146">
        <f t="shared" si="775"/>
        <v>50040</v>
      </c>
      <c r="BW49" s="146">
        <f t="shared" si="775"/>
        <v>50130</v>
      </c>
      <c r="BX49" s="146">
        <f t="shared" si="775"/>
        <v>50221</v>
      </c>
      <c r="BY49" s="146">
        <f t="shared" si="775"/>
        <v>50313</v>
      </c>
      <c r="BZ49" s="146">
        <f t="shared" si="775"/>
        <v>50405</v>
      </c>
      <c r="CA49" s="146">
        <f t="shared" si="775"/>
        <v>50495</v>
      </c>
      <c r="CB49" s="146">
        <f t="shared" si="775"/>
        <v>50586</v>
      </c>
      <c r="CC49" s="146">
        <f t="shared" si="775"/>
        <v>50678</v>
      </c>
      <c r="CD49" s="146">
        <f t="shared" si="775"/>
        <v>50770</v>
      </c>
      <c r="CE49" s="146">
        <f t="shared" si="775"/>
        <v>50860</v>
      </c>
      <c r="CF49" s="146">
        <f t="shared" si="775"/>
        <v>50951</v>
      </c>
      <c r="CG49" s="146">
        <f t="shared" si="775"/>
        <v>51043</v>
      </c>
      <c r="CH49" s="146">
        <f t="shared" si="775"/>
        <v>51135</v>
      </c>
      <c r="CI49" s="146">
        <f t="shared" si="775"/>
        <v>51226</v>
      </c>
      <c r="CJ49" s="146">
        <f t="shared" si="775"/>
        <v>51317</v>
      </c>
      <c r="CK49" s="146">
        <f t="shared" si="775"/>
        <v>51409</v>
      </c>
      <c r="CL49" s="146">
        <f t="shared" si="775"/>
        <v>51501</v>
      </c>
      <c r="CM49" s="146">
        <f t="shared" si="775"/>
        <v>51591</v>
      </c>
      <c r="CN49" s="146">
        <f t="shared" si="775"/>
        <v>51682</v>
      </c>
      <c r="CO49" s="146">
        <f t="shared" si="775"/>
        <v>51774</v>
      </c>
      <c r="CP49" s="146">
        <f t="shared" si="775"/>
        <v>51866</v>
      </c>
      <c r="CQ49" s="146">
        <f t="shared" si="775"/>
        <v>51956</v>
      </c>
      <c r="CR49" s="146">
        <f t="shared" si="775"/>
        <v>52047</v>
      </c>
      <c r="CS49" s="146">
        <f t="shared" si="775"/>
        <v>52139</v>
      </c>
      <c r="CT49" s="146">
        <f t="shared" si="775"/>
        <v>52231</v>
      </c>
      <c r="CU49" s="146">
        <f t="shared" si="775"/>
        <v>52321</v>
      </c>
      <c r="CV49" s="146">
        <f t="shared" si="775"/>
        <v>52412</v>
      </c>
      <c r="CW49" s="146">
        <f t="shared" si="775"/>
        <v>52504</v>
      </c>
      <c r="CX49" s="146">
        <f t="shared" si="775"/>
        <v>52596</v>
      </c>
      <c r="CY49" s="146">
        <f t="shared" si="775"/>
        <v>52687</v>
      </c>
      <c r="CZ49" s="146">
        <f t="shared" si="775"/>
        <v>52778</v>
      </c>
      <c r="DA49" s="146">
        <f t="shared" si="775"/>
        <v>52870</v>
      </c>
      <c r="DB49" s="146">
        <f t="shared" si="775"/>
        <v>52962</v>
      </c>
      <c r="DC49" s="146">
        <f t="shared" si="775"/>
        <v>53052</v>
      </c>
      <c r="DD49" s="146">
        <f t="shared" si="775"/>
        <v>53143</v>
      </c>
      <c r="DE49" s="146">
        <f t="shared" si="775"/>
        <v>53235</v>
      </c>
      <c r="DF49" s="146">
        <f t="shared" si="775"/>
        <v>53327</v>
      </c>
      <c r="DG49" s="146">
        <f t="shared" si="775"/>
        <v>53417</v>
      </c>
      <c r="DH49" s="146">
        <f t="shared" si="775"/>
        <v>53508</v>
      </c>
      <c r="DI49" s="146">
        <f t="shared" si="775"/>
        <v>53600</v>
      </c>
      <c r="DJ49" s="146">
        <f t="shared" si="775"/>
        <v>53692</v>
      </c>
      <c r="DK49" s="146">
        <f t="shared" si="775"/>
        <v>53782</v>
      </c>
      <c r="DL49" s="146">
        <f t="shared" si="775"/>
        <v>53873</v>
      </c>
      <c r="DM49" s="146">
        <f t="shared" si="775"/>
        <v>53965</v>
      </c>
      <c r="DN49" s="146">
        <f t="shared" si="775"/>
        <v>54057</v>
      </c>
      <c r="DO49" s="146">
        <f t="shared" si="775"/>
        <v>54148</v>
      </c>
      <c r="DP49" s="146">
        <f t="shared" si="775"/>
        <v>54239</v>
      </c>
      <c r="DQ49" s="146">
        <f t="shared" si="775"/>
        <v>54331</v>
      </c>
      <c r="DR49" s="146">
        <f t="shared" si="775"/>
        <v>54423</v>
      </c>
      <c r="DS49" s="146">
        <f t="shared" si="775"/>
        <v>54513</v>
      </c>
      <c r="DT49" s="146">
        <f t="shared" si="775"/>
        <v>54604</v>
      </c>
      <c r="DU49" s="146">
        <f t="shared" si="775"/>
        <v>54696</v>
      </c>
      <c r="DV49" s="146">
        <f t="shared" si="775"/>
        <v>54788</v>
      </c>
      <c r="DW49" s="146">
        <f t="shared" si="775"/>
        <v>54878</v>
      </c>
      <c r="DX49" s="146">
        <f t="shared" si="775"/>
        <v>54969</v>
      </c>
      <c r="DY49" s="146">
        <f t="shared" si="775"/>
        <v>55061</v>
      </c>
      <c r="DZ49" s="146">
        <f t="shared" si="775"/>
        <v>55153</v>
      </c>
      <c r="EA49" s="146">
        <f t="shared" si="775"/>
        <v>55243</v>
      </c>
      <c r="EB49" s="146">
        <f t="shared" si="775"/>
        <v>55334</v>
      </c>
      <c r="EC49" s="146">
        <f t="shared" ref="EC49:GJ49" si="776" xml:space="preserve"> EC$25</f>
        <v>55426</v>
      </c>
      <c r="ED49" s="146">
        <f t="shared" si="776"/>
        <v>55518</v>
      </c>
      <c r="EE49" s="146">
        <f t="shared" si="776"/>
        <v>55609</v>
      </c>
      <c r="EF49" s="146">
        <f t="shared" si="776"/>
        <v>55700</v>
      </c>
      <c r="EG49" s="146">
        <f t="shared" si="776"/>
        <v>55792</v>
      </c>
      <c r="EH49" s="146">
        <f t="shared" si="776"/>
        <v>55884</v>
      </c>
      <c r="EI49" s="146">
        <f t="shared" si="776"/>
        <v>55974</v>
      </c>
      <c r="EJ49" s="146">
        <f t="shared" si="776"/>
        <v>56065</v>
      </c>
      <c r="EK49" s="146">
        <f t="shared" si="776"/>
        <v>56157</v>
      </c>
      <c r="EL49" s="146">
        <f t="shared" si="776"/>
        <v>56249</v>
      </c>
      <c r="EM49" s="146">
        <f t="shared" si="776"/>
        <v>56339</v>
      </c>
      <c r="EN49" s="146">
        <f t="shared" si="776"/>
        <v>56430</v>
      </c>
      <c r="EO49" s="146">
        <f t="shared" si="776"/>
        <v>56522</v>
      </c>
      <c r="EP49" s="146">
        <f t="shared" si="776"/>
        <v>56614</v>
      </c>
      <c r="EQ49" s="146">
        <f t="shared" si="776"/>
        <v>56704</v>
      </c>
      <c r="ER49" s="146">
        <f t="shared" si="776"/>
        <v>56795</v>
      </c>
      <c r="ES49" s="146">
        <f t="shared" si="776"/>
        <v>56887</v>
      </c>
      <c r="ET49" s="146">
        <f t="shared" si="776"/>
        <v>56979</v>
      </c>
      <c r="EU49" s="146">
        <f t="shared" si="776"/>
        <v>57070</v>
      </c>
      <c r="EV49" s="146">
        <f t="shared" si="776"/>
        <v>57161</v>
      </c>
      <c r="EW49" s="146">
        <f t="shared" si="776"/>
        <v>57253</v>
      </c>
      <c r="EX49" s="146">
        <f t="shared" si="776"/>
        <v>57345</v>
      </c>
      <c r="EY49" s="146">
        <f t="shared" si="776"/>
        <v>57435</v>
      </c>
      <c r="EZ49" s="146">
        <f t="shared" si="776"/>
        <v>57526</v>
      </c>
      <c r="FA49" s="146">
        <f t="shared" si="776"/>
        <v>57618</v>
      </c>
      <c r="FB49" s="146">
        <f t="shared" si="776"/>
        <v>57710</v>
      </c>
      <c r="FC49" s="146">
        <f t="shared" si="776"/>
        <v>57800</v>
      </c>
      <c r="FD49" s="146">
        <f t="shared" si="776"/>
        <v>57891</v>
      </c>
      <c r="FE49" s="146">
        <f t="shared" si="776"/>
        <v>57983</v>
      </c>
      <c r="FF49" s="146">
        <f t="shared" si="776"/>
        <v>58075</v>
      </c>
      <c r="FG49" s="146">
        <f t="shared" si="776"/>
        <v>58165</v>
      </c>
      <c r="FH49" s="146">
        <f t="shared" si="776"/>
        <v>58256</v>
      </c>
      <c r="FI49" s="146">
        <f t="shared" si="776"/>
        <v>58348</v>
      </c>
      <c r="FJ49" s="146">
        <f t="shared" si="776"/>
        <v>58440</v>
      </c>
      <c r="FK49" s="146">
        <f t="shared" si="776"/>
        <v>58531</v>
      </c>
      <c r="FL49" s="146">
        <f t="shared" si="776"/>
        <v>58622</v>
      </c>
      <c r="FM49" s="146">
        <f t="shared" si="776"/>
        <v>58714</v>
      </c>
      <c r="FN49" s="146">
        <f t="shared" si="776"/>
        <v>58806</v>
      </c>
      <c r="FO49" s="146">
        <f t="shared" si="776"/>
        <v>58896</v>
      </c>
      <c r="FP49" s="146">
        <f t="shared" si="776"/>
        <v>58987</v>
      </c>
      <c r="FQ49" s="146">
        <f t="shared" si="776"/>
        <v>59079</v>
      </c>
      <c r="FR49" s="146">
        <f t="shared" si="776"/>
        <v>59171</v>
      </c>
      <c r="FS49" s="146">
        <f t="shared" si="776"/>
        <v>59261</v>
      </c>
      <c r="FT49" s="146">
        <f t="shared" si="776"/>
        <v>59352</v>
      </c>
      <c r="FU49" s="146">
        <f t="shared" si="776"/>
        <v>59444</v>
      </c>
      <c r="FV49" s="146">
        <f t="shared" si="776"/>
        <v>59536</v>
      </c>
      <c r="FW49" s="146">
        <f t="shared" si="776"/>
        <v>59626</v>
      </c>
      <c r="FX49" s="146">
        <f t="shared" si="776"/>
        <v>59717</v>
      </c>
      <c r="FY49" s="146">
        <f t="shared" si="776"/>
        <v>59809</v>
      </c>
      <c r="FZ49" s="146">
        <f t="shared" si="776"/>
        <v>59901</v>
      </c>
      <c r="GA49" s="146">
        <f t="shared" si="776"/>
        <v>59992</v>
      </c>
      <c r="GB49" s="146">
        <f t="shared" si="776"/>
        <v>60083</v>
      </c>
      <c r="GC49" s="146">
        <f t="shared" si="776"/>
        <v>60175</v>
      </c>
      <c r="GD49" s="146">
        <f t="shared" si="776"/>
        <v>60267</v>
      </c>
      <c r="GE49" s="146">
        <f t="shared" si="776"/>
        <v>60357</v>
      </c>
      <c r="GF49" s="146">
        <f t="shared" si="776"/>
        <v>60448</v>
      </c>
      <c r="GG49" s="146">
        <f t="shared" si="776"/>
        <v>60540</v>
      </c>
      <c r="GH49" s="146">
        <f t="shared" si="776"/>
        <v>60632</v>
      </c>
      <c r="GI49" s="146">
        <f t="shared" si="776"/>
        <v>60722</v>
      </c>
      <c r="GJ49" s="146">
        <f t="shared" si="776"/>
        <v>60813</v>
      </c>
    </row>
    <row r="50" spans="1:192" outlineLevel="1" x14ac:dyDescent="0.25">
      <c r="A50" s="147"/>
      <c r="B50" s="147"/>
      <c r="C50" s="148"/>
      <c r="D50" s="149"/>
      <c r="E50" s="150" t="s">
        <v>78</v>
      </c>
      <c r="F50" s="150"/>
      <c r="G50" s="150"/>
      <c r="H50" s="150"/>
      <c r="I50" s="150"/>
      <c r="J50" s="150" t="str">
        <f t="shared" ref="J50:K50" si="777" xml:space="preserve"> INDEX($J$47:$GJ$47, MATCH(J48, $J49:$GJ49, 0))</f>
        <v>Pre-fcst</v>
      </c>
      <c r="K50" s="150" t="str">
        <f t="shared" si="777"/>
        <v>Construction</v>
      </c>
      <c r="L50" s="150" t="str">
        <f t="shared" ref="L50:BW50" si="778" xml:space="preserve"> INDEX($J$47:$GJ$47, MATCH(L48, $J49:$GJ49, 0))</f>
        <v>Construction</v>
      </c>
      <c r="M50" s="150" t="str">
        <f t="shared" si="778"/>
        <v>Operations</v>
      </c>
      <c r="N50" s="150" t="str">
        <f t="shared" si="778"/>
        <v>Operations</v>
      </c>
      <c r="O50" s="150" t="str">
        <f t="shared" si="778"/>
        <v>Operations</v>
      </c>
      <c r="P50" s="150" t="str">
        <f t="shared" si="778"/>
        <v>Operations</v>
      </c>
      <c r="Q50" s="150" t="str">
        <f t="shared" si="778"/>
        <v>Operations</v>
      </c>
      <c r="R50" s="150" t="str">
        <f t="shared" si="778"/>
        <v>Operations</v>
      </c>
      <c r="S50" s="150" t="str">
        <f t="shared" si="778"/>
        <v>Operations</v>
      </c>
      <c r="T50" s="150" t="str">
        <f t="shared" si="778"/>
        <v>Operations</v>
      </c>
      <c r="U50" s="150" t="str">
        <f t="shared" si="778"/>
        <v>Operations</v>
      </c>
      <c r="V50" s="150" t="str">
        <f t="shared" si="778"/>
        <v>Operations</v>
      </c>
      <c r="W50" s="150" t="str">
        <f t="shared" si="778"/>
        <v>Operations</v>
      </c>
      <c r="X50" s="150" t="str">
        <f t="shared" si="778"/>
        <v>Operations</v>
      </c>
      <c r="Y50" s="150" t="str">
        <f t="shared" si="778"/>
        <v>Operations</v>
      </c>
      <c r="Z50" s="150" t="str">
        <f t="shared" si="778"/>
        <v>Operations</v>
      </c>
      <c r="AA50" s="150" t="str">
        <f t="shared" si="778"/>
        <v>Operations</v>
      </c>
      <c r="AB50" s="150" t="str">
        <f t="shared" si="778"/>
        <v>Operations</v>
      </c>
      <c r="AC50" s="150" t="str">
        <f t="shared" si="778"/>
        <v>Operations</v>
      </c>
      <c r="AD50" s="150" t="str">
        <f t="shared" si="778"/>
        <v>Operations</v>
      </c>
      <c r="AE50" s="150" t="str">
        <f t="shared" si="778"/>
        <v>Operations</v>
      </c>
      <c r="AF50" s="150" t="str">
        <f t="shared" si="778"/>
        <v>Operations</v>
      </c>
      <c r="AG50" s="150" t="str">
        <f t="shared" si="778"/>
        <v>Operations</v>
      </c>
      <c r="AH50" s="150" t="str">
        <f t="shared" si="778"/>
        <v>Operations</v>
      </c>
      <c r="AI50" s="150" t="str">
        <f t="shared" si="778"/>
        <v>Operations</v>
      </c>
      <c r="AJ50" s="150" t="str">
        <f t="shared" si="778"/>
        <v>Operations</v>
      </c>
      <c r="AK50" s="150" t="str">
        <f t="shared" si="778"/>
        <v>Operations</v>
      </c>
      <c r="AL50" s="150" t="str">
        <f t="shared" si="778"/>
        <v>Post ops</v>
      </c>
      <c r="AM50" s="150" t="str">
        <f t="shared" si="778"/>
        <v>Post ops</v>
      </c>
      <c r="AN50" s="150" t="str">
        <f t="shared" si="778"/>
        <v>Post ops</v>
      </c>
      <c r="AO50" s="150" t="str">
        <f t="shared" si="778"/>
        <v>Post ops</v>
      </c>
      <c r="AP50" s="150" t="str">
        <f t="shared" si="778"/>
        <v>Post ops</v>
      </c>
      <c r="AQ50" s="150" t="str">
        <f t="shared" si="778"/>
        <v>Post ops</v>
      </c>
      <c r="AR50" s="150" t="str">
        <f t="shared" si="778"/>
        <v>Post ops</v>
      </c>
      <c r="AS50" s="150" t="str">
        <f t="shared" si="778"/>
        <v>Post ops</v>
      </c>
      <c r="AT50" s="150" t="str">
        <f t="shared" si="778"/>
        <v>Post ops</v>
      </c>
      <c r="AU50" s="150" t="str">
        <f t="shared" si="778"/>
        <v>Post ops</v>
      </c>
      <c r="AV50" s="150" t="str">
        <f t="shared" si="778"/>
        <v>Post ops</v>
      </c>
      <c r="AW50" s="150" t="str">
        <f t="shared" si="778"/>
        <v>Post ops</v>
      </c>
      <c r="AX50" s="150" t="str">
        <f t="shared" si="778"/>
        <v>Post ops</v>
      </c>
      <c r="AY50" s="150" t="str">
        <f t="shared" si="778"/>
        <v>Post ops</v>
      </c>
      <c r="AZ50" s="150" t="str">
        <f t="shared" si="778"/>
        <v>Post ops</v>
      </c>
      <c r="BA50" s="150" t="str">
        <f t="shared" si="778"/>
        <v>Post ops</v>
      </c>
      <c r="BB50" s="150" t="str">
        <f t="shared" si="778"/>
        <v>Post ops</v>
      </c>
      <c r="BC50" s="150" t="str">
        <f t="shared" si="778"/>
        <v>Post ops</v>
      </c>
      <c r="BD50" s="150" t="e">
        <f t="shared" si="778"/>
        <v>#N/A</v>
      </c>
      <c r="BE50" s="150" t="e">
        <f t="shared" si="778"/>
        <v>#N/A</v>
      </c>
      <c r="BF50" s="150" t="e">
        <f t="shared" si="778"/>
        <v>#N/A</v>
      </c>
      <c r="BG50" s="150" t="e">
        <f t="shared" si="778"/>
        <v>#N/A</v>
      </c>
      <c r="BH50" s="150" t="e">
        <f t="shared" si="778"/>
        <v>#N/A</v>
      </c>
      <c r="BI50" s="150" t="e">
        <f t="shared" si="778"/>
        <v>#N/A</v>
      </c>
      <c r="BJ50" s="150" t="e">
        <f t="shared" si="778"/>
        <v>#N/A</v>
      </c>
      <c r="BK50" s="150" t="e">
        <f t="shared" si="778"/>
        <v>#N/A</v>
      </c>
      <c r="BL50" s="150" t="e">
        <f t="shared" si="778"/>
        <v>#N/A</v>
      </c>
      <c r="BM50" s="150" t="e">
        <f t="shared" si="778"/>
        <v>#N/A</v>
      </c>
      <c r="BN50" s="150" t="e">
        <f t="shared" si="778"/>
        <v>#N/A</v>
      </c>
      <c r="BO50" s="150" t="e">
        <f t="shared" si="778"/>
        <v>#N/A</v>
      </c>
      <c r="BP50" s="150" t="e">
        <f t="shared" si="778"/>
        <v>#N/A</v>
      </c>
      <c r="BQ50" s="150" t="e">
        <f t="shared" si="778"/>
        <v>#N/A</v>
      </c>
      <c r="BR50" s="150" t="e">
        <f t="shared" si="778"/>
        <v>#N/A</v>
      </c>
      <c r="BS50" s="150" t="e">
        <f t="shared" si="778"/>
        <v>#N/A</v>
      </c>
      <c r="BT50" s="150" t="e">
        <f t="shared" si="778"/>
        <v>#N/A</v>
      </c>
      <c r="BU50" s="150" t="e">
        <f t="shared" si="778"/>
        <v>#N/A</v>
      </c>
      <c r="BV50" s="150" t="e">
        <f t="shared" si="778"/>
        <v>#N/A</v>
      </c>
      <c r="BW50" s="150" t="e">
        <f t="shared" si="778"/>
        <v>#N/A</v>
      </c>
      <c r="BX50" s="150" t="e">
        <f t="shared" ref="BX50:EI50" si="779" xml:space="preserve"> INDEX($J$47:$GJ$47, MATCH(BX48, $J49:$GJ49, 0))</f>
        <v>#N/A</v>
      </c>
      <c r="BY50" s="150" t="e">
        <f t="shared" si="779"/>
        <v>#N/A</v>
      </c>
      <c r="BZ50" s="150" t="e">
        <f t="shared" si="779"/>
        <v>#N/A</v>
      </c>
      <c r="CA50" s="150" t="e">
        <f t="shared" si="779"/>
        <v>#N/A</v>
      </c>
      <c r="CB50" s="150" t="e">
        <f t="shared" si="779"/>
        <v>#N/A</v>
      </c>
      <c r="CC50" s="150" t="e">
        <f t="shared" si="779"/>
        <v>#N/A</v>
      </c>
      <c r="CD50" s="150" t="e">
        <f t="shared" si="779"/>
        <v>#N/A</v>
      </c>
      <c r="CE50" s="150" t="e">
        <f t="shared" si="779"/>
        <v>#N/A</v>
      </c>
      <c r="CF50" s="150" t="e">
        <f t="shared" si="779"/>
        <v>#N/A</v>
      </c>
      <c r="CG50" s="150" t="e">
        <f t="shared" si="779"/>
        <v>#N/A</v>
      </c>
      <c r="CH50" s="150" t="e">
        <f t="shared" si="779"/>
        <v>#N/A</v>
      </c>
      <c r="CI50" s="150" t="e">
        <f t="shared" si="779"/>
        <v>#N/A</v>
      </c>
      <c r="CJ50" s="150" t="e">
        <f t="shared" si="779"/>
        <v>#N/A</v>
      </c>
      <c r="CK50" s="150" t="e">
        <f t="shared" si="779"/>
        <v>#N/A</v>
      </c>
      <c r="CL50" s="150" t="e">
        <f t="shared" si="779"/>
        <v>#N/A</v>
      </c>
      <c r="CM50" s="150" t="e">
        <f t="shared" si="779"/>
        <v>#N/A</v>
      </c>
      <c r="CN50" s="150" t="e">
        <f t="shared" si="779"/>
        <v>#N/A</v>
      </c>
      <c r="CO50" s="150" t="e">
        <f t="shared" si="779"/>
        <v>#N/A</v>
      </c>
      <c r="CP50" s="150" t="e">
        <f t="shared" si="779"/>
        <v>#N/A</v>
      </c>
      <c r="CQ50" s="150" t="e">
        <f t="shared" si="779"/>
        <v>#N/A</v>
      </c>
      <c r="CR50" s="150" t="e">
        <f t="shared" si="779"/>
        <v>#N/A</v>
      </c>
      <c r="CS50" s="150" t="e">
        <f t="shared" si="779"/>
        <v>#N/A</v>
      </c>
      <c r="CT50" s="150" t="e">
        <f t="shared" si="779"/>
        <v>#N/A</v>
      </c>
      <c r="CU50" s="150" t="e">
        <f t="shared" si="779"/>
        <v>#N/A</v>
      </c>
      <c r="CV50" s="150" t="e">
        <f t="shared" si="779"/>
        <v>#N/A</v>
      </c>
      <c r="CW50" s="150" t="e">
        <f t="shared" si="779"/>
        <v>#N/A</v>
      </c>
      <c r="CX50" s="150" t="e">
        <f t="shared" si="779"/>
        <v>#N/A</v>
      </c>
      <c r="CY50" s="150" t="e">
        <f t="shared" si="779"/>
        <v>#N/A</v>
      </c>
      <c r="CZ50" s="150" t="e">
        <f t="shared" si="779"/>
        <v>#N/A</v>
      </c>
      <c r="DA50" s="150" t="e">
        <f t="shared" si="779"/>
        <v>#N/A</v>
      </c>
      <c r="DB50" s="150" t="e">
        <f t="shared" si="779"/>
        <v>#N/A</v>
      </c>
      <c r="DC50" s="150" t="e">
        <f t="shared" si="779"/>
        <v>#N/A</v>
      </c>
      <c r="DD50" s="150" t="e">
        <f t="shared" si="779"/>
        <v>#N/A</v>
      </c>
      <c r="DE50" s="150" t="e">
        <f t="shared" si="779"/>
        <v>#N/A</v>
      </c>
      <c r="DF50" s="150" t="e">
        <f t="shared" si="779"/>
        <v>#N/A</v>
      </c>
      <c r="DG50" s="150" t="e">
        <f t="shared" si="779"/>
        <v>#N/A</v>
      </c>
      <c r="DH50" s="150" t="e">
        <f t="shared" si="779"/>
        <v>#N/A</v>
      </c>
      <c r="DI50" s="150" t="e">
        <f t="shared" si="779"/>
        <v>#N/A</v>
      </c>
      <c r="DJ50" s="150" t="e">
        <f t="shared" si="779"/>
        <v>#N/A</v>
      </c>
      <c r="DK50" s="150" t="e">
        <f t="shared" si="779"/>
        <v>#N/A</v>
      </c>
      <c r="DL50" s="150" t="e">
        <f t="shared" si="779"/>
        <v>#N/A</v>
      </c>
      <c r="DM50" s="150" t="e">
        <f t="shared" si="779"/>
        <v>#N/A</v>
      </c>
      <c r="DN50" s="150" t="e">
        <f t="shared" si="779"/>
        <v>#N/A</v>
      </c>
      <c r="DO50" s="150" t="e">
        <f t="shared" si="779"/>
        <v>#N/A</v>
      </c>
      <c r="DP50" s="150" t="e">
        <f t="shared" si="779"/>
        <v>#N/A</v>
      </c>
      <c r="DQ50" s="150" t="e">
        <f t="shared" si="779"/>
        <v>#N/A</v>
      </c>
      <c r="DR50" s="150" t="e">
        <f t="shared" si="779"/>
        <v>#N/A</v>
      </c>
      <c r="DS50" s="150" t="e">
        <f t="shared" si="779"/>
        <v>#N/A</v>
      </c>
      <c r="DT50" s="150" t="e">
        <f t="shared" si="779"/>
        <v>#N/A</v>
      </c>
      <c r="DU50" s="150" t="e">
        <f t="shared" si="779"/>
        <v>#N/A</v>
      </c>
      <c r="DV50" s="150" t="e">
        <f t="shared" si="779"/>
        <v>#N/A</v>
      </c>
      <c r="DW50" s="150" t="e">
        <f t="shared" si="779"/>
        <v>#N/A</v>
      </c>
      <c r="DX50" s="150" t="e">
        <f t="shared" si="779"/>
        <v>#N/A</v>
      </c>
      <c r="DY50" s="150" t="e">
        <f t="shared" si="779"/>
        <v>#N/A</v>
      </c>
      <c r="DZ50" s="150" t="e">
        <f t="shared" si="779"/>
        <v>#N/A</v>
      </c>
      <c r="EA50" s="150" t="e">
        <f t="shared" si="779"/>
        <v>#N/A</v>
      </c>
      <c r="EB50" s="150" t="e">
        <f t="shared" si="779"/>
        <v>#N/A</v>
      </c>
      <c r="EC50" s="150" t="e">
        <f t="shared" si="779"/>
        <v>#N/A</v>
      </c>
      <c r="ED50" s="150" t="e">
        <f t="shared" si="779"/>
        <v>#N/A</v>
      </c>
      <c r="EE50" s="150" t="e">
        <f t="shared" si="779"/>
        <v>#N/A</v>
      </c>
      <c r="EF50" s="150" t="e">
        <f t="shared" si="779"/>
        <v>#N/A</v>
      </c>
      <c r="EG50" s="150" t="e">
        <f t="shared" si="779"/>
        <v>#N/A</v>
      </c>
      <c r="EH50" s="150" t="e">
        <f t="shared" si="779"/>
        <v>#N/A</v>
      </c>
      <c r="EI50" s="150" t="e">
        <f t="shared" si="779"/>
        <v>#N/A</v>
      </c>
      <c r="EJ50" s="150" t="e">
        <f t="shared" ref="EJ50:GJ50" si="780" xml:space="preserve"> INDEX($J$47:$GJ$47, MATCH(EJ48, $J49:$GJ49, 0))</f>
        <v>#N/A</v>
      </c>
      <c r="EK50" s="150" t="e">
        <f t="shared" si="780"/>
        <v>#N/A</v>
      </c>
      <c r="EL50" s="150" t="e">
        <f t="shared" si="780"/>
        <v>#N/A</v>
      </c>
      <c r="EM50" s="150" t="e">
        <f t="shared" si="780"/>
        <v>#N/A</v>
      </c>
      <c r="EN50" s="150" t="e">
        <f t="shared" si="780"/>
        <v>#N/A</v>
      </c>
      <c r="EO50" s="150" t="e">
        <f t="shared" si="780"/>
        <v>#N/A</v>
      </c>
      <c r="EP50" s="150" t="e">
        <f t="shared" si="780"/>
        <v>#N/A</v>
      </c>
      <c r="EQ50" s="150" t="e">
        <f t="shared" si="780"/>
        <v>#N/A</v>
      </c>
      <c r="ER50" s="150" t="e">
        <f t="shared" si="780"/>
        <v>#N/A</v>
      </c>
      <c r="ES50" s="150" t="e">
        <f t="shared" si="780"/>
        <v>#N/A</v>
      </c>
      <c r="ET50" s="150" t="e">
        <f t="shared" si="780"/>
        <v>#N/A</v>
      </c>
      <c r="EU50" s="150" t="e">
        <f t="shared" si="780"/>
        <v>#N/A</v>
      </c>
      <c r="EV50" s="150" t="e">
        <f t="shared" si="780"/>
        <v>#N/A</v>
      </c>
      <c r="EW50" s="150" t="e">
        <f t="shared" si="780"/>
        <v>#N/A</v>
      </c>
      <c r="EX50" s="150" t="e">
        <f t="shared" si="780"/>
        <v>#N/A</v>
      </c>
      <c r="EY50" s="150" t="e">
        <f t="shared" si="780"/>
        <v>#N/A</v>
      </c>
      <c r="EZ50" s="150" t="e">
        <f t="shared" si="780"/>
        <v>#N/A</v>
      </c>
      <c r="FA50" s="150" t="e">
        <f t="shared" si="780"/>
        <v>#N/A</v>
      </c>
      <c r="FB50" s="150" t="e">
        <f t="shared" si="780"/>
        <v>#N/A</v>
      </c>
      <c r="FC50" s="150" t="e">
        <f t="shared" si="780"/>
        <v>#N/A</v>
      </c>
      <c r="FD50" s="150" t="e">
        <f t="shared" si="780"/>
        <v>#N/A</v>
      </c>
      <c r="FE50" s="150" t="e">
        <f t="shared" si="780"/>
        <v>#N/A</v>
      </c>
      <c r="FF50" s="150" t="e">
        <f t="shared" si="780"/>
        <v>#N/A</v>
      </c>
      <c r="FG50" s="150" t="e">
        <f t="shared" si="780"/>
        <v>#N/A</v>
      </c>
      <c r="FH50" s="150" t="e">
        <f t="shared" si="780"/>
        <v>#N/A</v>
      </c>
      <c r="FI50" s="150" t="e">
        <f t="shared" si="780"/>
        <v>#N/A</v>
      </c>
      <c r="FJ50" s="150" t="e">
        <f t="shared" si="780"/>
        <v>#N/A</v>
      </c>
      <c r="FK50" s="150" t="e">
        <f t="shared" si="780"/>
        <v>#N/A</v>
      </c>
      <c r="FL50" s="150" t="e">
        <f t="shared" si="780"/>
        <v>#N/A</v>
      </c>
      <c r="FM50" s="150" t="e">
        <f t="shared" si="780"/>
        <v>#N/A</v>
      </c>
      <c r="FN50" s="150" t="e">
        <f t="shared" si="780"/>
        <v>#N/A</v>
      </c>
      <c r="FO50" s="150" t="e">
        <f t="shared" si="780"/>
        <v>#N/A</v>
      </c>
      <c r="FP50" s="150" t="e">
        <f t="shared" si="780"/>
        <v>#N/A</v>
      </c>
      <c r="FQ50" s="150" t="e">
        <f t="shared" si="780"/>
        <v>#N/A</v>
      </c>
      <c r="FR50" s="150" t="e">
        <f t="shared" si="780"/>
        <v>#N/A</v>
      </c>
      <c r="FS50" s="150" t="e">
        <f t="shared" si="780"/>
        <v>#N/A</v>
      </c>
      <c r="FT50" s="150" t="e">
        <f t="shared" si="780"/>
        <v>#N/A</v>
      </c>
      <c r="FU50" s="150" t="e">
        <f t="shared" si="780"/>
        <v>#N/A</v>
      </c>
      <c r="FV50" s="150" t="e">
        <f t="shared" si="780"/>
        <v>#N/A</v>
      </c>
      <c r="FW50" s="150" t="e">
        <f t="shared" si="780"/>
        <v>#N/A</v>
      </c>
      <c r="FX50" s="150" t="e">
        <f t="shared" si="780"/>
        <v>#N/A</v>
      </c>
      <c r="FY50" s="150" t="e">
        <f t="shared" si="780"/>
        <v>#N/A</v>
      </c>
      <c r="FZ50" s="150" t="e">
        <f t="shared" si="780"/>
        <v>#N/A</v>
      </c>
      <c r="GA50" s="150" t="e">
        <f t="shared" si="780"/>
        <v>#N/A</v>
      </c>
      <c r="GB50" s="150" t="e">
        <f t="shared" si="780"/>
        <v>#N/A</v>
      </c>
      <c r="GC50" s="150" t="e">
        <f t="shared" si="780"/>
        <v>#N/A</v>
      </c>
      <c r="GD50" s="150" t="e">
        <f t="shared" si="780"/>
        <v>#N/A</v>
      </c>
      <c r="GE50" s="150" t="e">
        <f t="shared" si="780"/>
        <v>#N/A</v>
      </c>
      <c r="GF50" s="150" t="e">
        <f t="shared" si="780"/>
        <v>#N/A</v>
      </c>
      <c r="GG50" s="150" t="e">
        <f t="shared" si="780"/>
        <v>#N/A</v>
      </c>
      <c r="GH50" s="150" t="e">
        <f t="shared" si="780"/>
        <v>#N/A</v>
      </c>
      <c r="GI50" s="150" t="e">
        <f t="shared" si="780"/>
        <v>#N/A</v>
      </c>
      <c r="GJ50" s="150" t="e">
        <f t="shared" si="780"/>
        <v>#N/A</v>
      </c>
    </row>
    <row r="51" spans="1:192" outlineLevel="1" x14ac:dyDescent="0.25"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</row>
    <row r="52" spans="1:192" outlineLevel="1" x14ac:dyDescent="0.25">
      <c r="B52" s="15" t="s">
        <v>136</v>
      </c>
    </row>
    <row r="53" spans="1:192" outlineLevel="1" x14ac:dyDescent="0.25">
      <c r="A53" s="35"/>
      <c r="B53" s="35"/>
      <c r="C53" s="65"/>
      <c r="D53" s="62"/>
      <c r="E53" s="63" t="str">
        <f xml:space="preserve"> E$14</f>
        <v>First model column flag</v>
      </c>
      <c r="F53" s="63">
        <f t="shared" ref="F53:BQ53" si="781" xml:space="preserve"> F$14</f>
        <v>0</v>
      </c>
      <c r="G53" s="63" t="str">
        <f t="shared" si="781"/>
        <v>flag</v>
      </c>
      <c r="H53" s="63">
        <f t="shared" si="781"/>
        <v>1</v>
      </c>
      <c r="I53" s="64">
        <f t="shared" si="781"/>
        <v>0</v>
      </c>
      <c r="J53" s="63">
        <f t="shared" si="781"/>
        <v>1</v>
      </c>
      <c r="K53" s="63">
        <f t="shared" si="781"/>
        <v>0</v>
      </c>
      <c r="L53" s="63">
        <f t="shared" si="781"/>
        <v>0</v>
      </c>
      <c r="M53" s="63">
        <f t="shared" si="781"/>
        <v>0</v>
      </c>
      <c r="N53" s="63">
        <f t="shared" si="781"/>
        <v>0</v>
      </c>
      <c r="O53" s="63">
        <f t="shared" si="781"/>
        <v>0</v>
      </c>
      <c r="P53" s="63">
        <f t="shared" si="781"/>
        <v>0</v>
      </c>
      <c r="Q53" s="63">
        <f t="shared" si="781"/>
        <v>0</v>
      </c>
      <c r="R53" s="63">
        <f t="shared" si="781"/>
        <v>0</v>
      </c>
      <c r="S53" s="63">
        <f t="shared" si="781"/>
        <v>0</v>
      </c>
      <c r="T53" s="63">
        <f t="shared" si="781"/>
        <v>0</v>
      </c>
      <c r="U53" s="63">
        <f t="shared" si="781"/>
        <v>0</v>
      </c>
      <c r="V53" s="63">
        <f t="shared" si="781"/>
        <v>0</v>
      </c>
      <c r="W53" s="63">
        <f t="shared" si="781"/>
        <v>0</v>
      </c>
      <c r="X53" s="63">
        <f t="shared" si="781"/>
        <v>0</v>
      </c>
      <c r="Y53" s="63">
        <f t="shared" si="781"/>
        <v>0</v>
      </c>
      <c r="Z53" s="63">
        <f t="shared" si="781"/>
        <v>0</v>
      </c>
      <c r="AA53" s="63">
        <f t="shared" si="781"/>
        <v>0</v>
      </c>
      <c r="AB53" s="63">
        <f t="shared" si="781"/>
        <v>0</v>
      </c>
      <c r="AC53" s="63">
        <f t="shared" si="781"/>
        <v>0</v>
      </c>
      <c r="AD53" s="63">
        <f t="shared" si="781"/>
        <v>0</v>
      </c>
      <c r="AE53" s="63">
        <f t="shared" si="781"/>
        <v>0</v>
      </c>
      <c r="AF53" s="63">
        <f t="shared" si="781"/>
        <v>0</v>
      </c>
      <c r="AG53" s="63">
        <f t="shared" si="781"/>
        <v>0</v>
      </c>
      <c r="AH53" s="63">
        <f t="shared" si="781"/>
        <v>0</v>
      </c>
      <c r="AI53" s="63">
        <f t="shared" si="781"/>
        <v>0</v>
      </c>
      <c r="AJ53" s="63">
        <f t="shared" si="781"/>
        <v>0</v>
      </c>
      <c r="AK53" s="63">
        <f t="shared" si="781"/>
        <v>0</v>
      </c>
      <c r="AL53" s="63">
        <f t="shared" si="781"/>
        <v>0</v>
      </c>
      <c r="AM53" s="63">
        <f t="shared" si="781"/>
        <v>0</v>
      </c>
      <c r="AN53" s="63">
        <f t="shared" si="781"/>
        <v>0</v>
      </c>
      <c r="AO53" s="63">
        <f t="shared" si="781"/>
        <v>0</v>
      </c>
      <c r="AP53" s="63">
        <f t="shared" si="781"/>
        <v>0</v>
      </c>
      <c r="AQ53" s="63">
        <f t="shared" si="781"/>
        <v>0</v>
      </c>
      <c r="AR53" s="63">
        <f t="shared" si="781"/>
        <v>0</v>
      </c>
      <c r="AS53" s="63">
        <f t="shared" si="781"/>
        <v>0</v>
      </c>
      <c r="AT53" s="63">
        <f t="shared" si="781"/>
        <v>0</v>
      </c>
      <c r="AU53" s="63">
        <f t="shared" si="781"/>
        <v>0</v>
      </c>
      <c r="AV53" s="63">
        <f t="shared" si="781"/>
        <v>0</v>
      </c>
      <c r="AW53" s="63">
        <f t="shared" si="781"/>
        <v>0</v>
      </c>
      <c r="AX53" s="63">
        <f t="shared" si="781"/>
        <v>0</v>
      </c>
      <c r="AY53" s="63">
        <f t="shared" si="781"/>
        <v>0</v>
      </c>
      <c r="AZ53" s="63">
        <f t="shared" si="781"/>
        <v>0</v>
      </c>
      <c r="BA53" s="63">
        <f t="shared" si="781"/>
        <v>0</v>
      </c>
      <c r="BB53" s="63">
        <f t="shared" si="781"/>
        <v>0</v>
      </c>
      <c r="BC53" s="63">
        <f t="shared" si="781"/>
        <v>0</v>
      </c>
      <c r="BD53" s="63">
        <f t="shared" si="781"/>
        <v>0</v>
      </c>
      <c r="BE53" s="63">
        <f t="shared" si="781"/>
        <v>0</v>
      </c>
      <c r="BF53" s="63">
        <f t="shared" si="781"/>
        <v>0</v>
      </c>
      <c r="BG53" s="63">
        <f t="shared" si="781"/>
        <v>0</v>
      </c>
      <c r="BH53" s="63">
        <f t="shared" si="781"/>
        <v>0</v>
      </c>
      <c r="BI53" s="63">
        <f t="shared" si="781"/>
        <v>0</v>
      </c>
      <c r="BJ53" s="63">
        <f t="shared" si="781"/>
        <v>0</v>
      </c>
      <c r="BK53" s="63">
        <f t="shared" si="781"/>
        <v>0</v>
      </c>
      <c r="BL53" s="63">
        <f t="shared" si="781"/>
        <v>0</v>
      </c>
      <c r="BM53" s="63">
        <f t="shared" si="781"/>
        <v>0</v>
      </c>
      <c r="BN53" s="63">
        <f t="shared" si="781"/>
        <v>0</v>
      </c>
      <c r="BO53" s="63">
        <f t="shared" si="781"/>
        <v>0</v>
      </c>
      <c r="BP53" s="63">
        <f t="shared" si="781"/>
        <v>0</v>
      </c>
      <c r="BQ53" s="63">
        <f t="shared" si="781"/>
        <v>0</v>
      </c>
      <c r="BR53" s="63">
        <f t="shared" ref="BR53:EC53" si="782" xml:space="preserve"> BR$14</f>
        <v>0</v>
      </c>
      <c r="BS53" s="63">
        <f t="shared" si="782"/>
        <v>0</v>
      </c>
      <c r="BT53" s="63">
        <f t="shared" si="782"/>
        <v>0</v>
      </c>
      <c r="BU53" s="63">
        <f t="shared" si="782"/>
        <v>0</v>
      </c>
      <c r="BV53" s="63">
        <f t="shared" si="782"/>
        <v>0</v>
      </c>
      <c r="BW53" s="63">
        <f t="shared" si="782"/>
        <v>0</v>
      </c>
      <c r="BX53" s="63">
        <f t="shared" si="782"/>
        <v>0</v>
      </c>
      <c r="BY53" s="63">
        <f t="shared" si="782"/>
        <v>0</v>
      </c>
      <c r="BZ53" s="63">
        <f t="shared" si="782"/>
        <v>0</v>
      </c>
      <c r="CA53" s="63">
        <f t="shared" si="782"/>
        <v>0</v>
      </c>
      <c r="CB53" s="63">
        <f t="shared" si="782"/>
        <v>0</v>
      </c>
      <c r="CC53" s="63">
        <f t="shared" si="782"/>
        <v>0</v>
      </c>
      <c r="CD53" s="63">
        <f t="shared" si="782"/>
        <v>0</v>
      </c>
      <c r="CE53" s="63">
        <f t="shared" si="782"/>
        <v>0</v>
      </c>
      <c r="CF53" s="63">
        <f t="shared" si="782"/>
        <v>0</v>
      </c>
      <c r="CG53" s="63">
        <f t="shared" si="782"/>
        <v>0</v>
      </c>
      <c r="CH53" s="63">
        <f t="shared" si="782"/>
        <v>0</v>
      </c>
      <c r="CI53" s="63">
        <f t="shared" si="782"/>
        <v>0</v>
      </c>
      <c r="CJ53" s="63">
        <f t="shared" si="782"/>
        <v>0</v>
      </c>
      <c r="CK53" s="63">
        <f t="shared" si="782"/>
        <v>0</v>
      </c>
      <c r="CL53" s="63">
        <f t="shared" si="782"/>
        <v>0</v>
      </c>
      <c r="CM53" s="63">
        <f t="shared" si="782"/>
        <v>0</v>
      </c>
      <c r="CN53" s="63">
        <f t="shared" si="782"/>
        <v>0</v>
      </c>
      <c r="CO53" s="63">
        <f t="shared" si="782"/>
        <v>0</v>
      </c>
      <c r="CP53" s="63">
        <f t="shared" si="782"/>
        <v>0</v>
      </c>
      <c r="CQ53" s="63">
        <f t="shared" si="782"/>
        <v>0</v>
      </c>
      <c r="CR53" s="63">
        <f t="shared" si="782"/>
        <v>0</v>
      </c>
      <c r="CS53" s="63">
        <f t="shared" si="782"/>
        <v>0</v>
      </c>
      <c r="CT53" s="63">
        <f t="shared" si="782"/>
        <v>0</v>
      </c>
      <c r="CU53" s="63">
        <f t="shared" si="782"/>
        <v>0</v>
      </c>
      <c r="CV53" s="63">
        <f t="shared" si="782"/>
        <v>0</v>
      </c>
      <c r="CW53" s="63">
        <f t="shared" si="782"/>
        <v>0</v>
      </c>
      <c r="CX53" s="63">
        <f t="shared" si="782"/>
        <v>0</v>
      </c>
      <c r="CY53" s="63">
        <f t="shared" si="782"/>
        <v>0</v>
      </c>
      <c r="CZ53" s="63">
        <f t="shared" si="782"/>
        <v>0</v>
      </c>
      <c r="DA53" s="63">
        <f t="shared" si="782"/>
        <v>0</v>
      </c>
      <c r="DB53" s="63">
        <f t="shared" si="782"/>
        <v>0</v>
      </c>
      <c r="DC53" s="63">
        <f t="shared" si="782"/>
        <v>0</v>
      </c>
      <c r="DD53" s="63">
        <f t="shared" si="782"/>
        <v>0</v>
      </c>
      <c r="DE53" s="63">
        <f t="shared" si="782"/>
        <v>0</v>
      </c>
      <c r="DF53" s="63">
        <f t="shared" si="782"/>
        <v>0</v>
      </c>
      <c r="DG53" s="63">
        <f t="shared" si="782"/>
        <v>0</v>
      </c>
      <c r="DH53" s="63">
        <f t="shared" si="782"/>
        <v>0</v>
      </c>
      <c r="DI53" s="63">
        <f t="shared" si="782"/>
        <v>0</v>
      </c>
      <c r="DJ53" s="63">
        <f t="shared" si="782"/>
        <v>0</v>
      </c>
      <c r="DK53" s="63">
        <f t="shared" si="782"/>
        <v>0</v>
      </c>
      <c r="DL53" s="63">
        <f t="shared" si="782"/>
        <v>0</v>
      </c>
      <c r="DM53" s="63">
        <f t="shared" si="782"/>
        <v>0</v>
      </c>
      <c r="DN53" s="63">
        <f t="shared" si="782"/>
        <v>0</v>
      </c>
      <c r="DO53" s="63">
        <f t="shared" si="782"/>
        <v>0</v>
      </c>
      <c r="DP53" s="63">
        <f t="shared" si="782"/>
        <v>0</v>
      </c>
      <c r="DQ53" s="63">
        <f t="shared" si="782"/>
        <v>0</v>
      </c>
      <c r="DR53" s="63">
        <f t="shared" si="782"/>
        <v>0</v>
      </c>
      <c r="DS53" s="63">
        <f t="shared" si="782"/>
        <v>0</v>
      </c>
      <c r="DT53" s="63">
        <f t="shared" si="782"/>
        <v>0</v>
      </c>
      <c r="DU53" s="63">
        <f t="shared" si="782"/>
        <v>0</v>
      </c>
      <c r="DV53" s="63">
        <f t="shared" si="782"/>
        <v>0</v>
      </c>
      <c r="DW53" s="63">
        <f t="shared" si="782"/>
        <v>0</v>
      </c>
      <c r="DX53" s="63">
        <f t="shared" si="782"/>
        <v>0</v>
      </c>
      <c r="DY53" s="63">
        <f t="shared" si="782"/>
        <v>0</v>
      </c>
      <c r="DZ53" s="63">
        <f t="shared" si="782"/>
        <v>0</v>
      </c>
      <c r="EA53" s="63">
        <f t="shared" si="782"/>
        <v>0</v>
      </c>
      <c r="EB53" s="63">
        <f t="shared" si="782"/>
        <v>0</v>
      </c>
      <c r="EC53" s="63">
        <f t="shared" si="782"/>
        <v>0</v>
      </c>
      <c r="ED53" s="63">
        <f t="shared" ref="ED53:GJ53" si="783" xml:space="preserve"> ED$14</f>
        <v>0</v>
      </c>
      <c r="EE53" s="63">
        <f t="shared" si="783"/>
        <v>0</v>
      </c>
      <c r="EF53" s="63">
        <f t="shared" si="783"/>
        <v>0</v>
      </c>
      <c r="EG53" s="63">
        <f t="shared" si="783"/>
        <v>0</v>
      </c>
      <c r="EH53" s="63">
        <f t="shared" si="783"/>
        <v>0</v>
      </c>
      <c r="EI53" s="63">
        <f t="shared" si="783"/>
        <v>0</v>
      </c>
      <c r="EJ53" s="63">
        <f t="shared" si="783"/>
        <v>0</v>
      </c>
      <c r="EK53" s="63">
        <f t="shared" si="783"/>
        <v>0</v>
      </c>
      <c r="EL53" s="63">
        <f t="shared" si="783"/>
        <v>0</v>
      </c>
      <c r="EM53" s="63">
        <f t="shared" si="783"/>
        <v>0</v>
      </c>
      <c r="EN53" s="63">
        <f t="shared" si="783"/>
        <v>0</v>
      </c>
      <c r="EO53" s="63">
        <f t="shared" si="783"/>
        <v>0</v>
      </c>
      <c r="EP53" s="63">
        <f t="shared" si="783"/>
        <v>0</v>
      </c>
      <c r="EQ53" s="63">
        <f t="shared" si="783"/>
        <v>0</v>
      </c>
      <c r="ER53" s="63">
        <f t="shared" si="783"/>
        <v>0</v>
      </c>
      <c r="ES53" s="63">
        <f t="shared" si="783"/>
        <v>0</v>
      </c>
      <c r="ET53" s="63">
        <f t="shared" si="783"/>
        <v>0</v>
      </c>
      <c r="EU53" s="63">
        <f t="shared" si="783"/>
        <v>0</v>
      </c>
      <c r="EV53" s="63">
        <f t="shared" si="783"/>
        <v>0</v>
      </c>
      <c r="EW53" s="63">
        <f t="shared" si="783"/>
        <v>0</v>
      </c>
      <c r="EX53" s="63">
        <f t="shared" si="783"/>
        <v>0</v>
      </c>
      <c r="EY53" s="63">
        <f t="shared" si="783"/>
        <v>0</v>
      </c>
      <c r="EZ53" s="63">
        <f t="shared" si="783"/>
        <v>0</v>
      </c>
      <c r="FA53" s="63">
        <f t="shared" si="783"/>
        <v>0</v>
      </c>
      <c r="FB53" s="63">
        <f t="shared" si="783"/>
        <v>0</v>
      </c>
      <c r="FC53" s="63">
        <f t="shared" si="783"/>
        <v>0</v>
      </c>
      <c r="FD53" s="63">
        <f t="shared" si="783"/>
        <v>0</v>
      </c>
      <c r="FE53" s="63">
        <f t="shared" si="783"/>
        <v>0</v>
      </c>
      <c r="FF53" s="63">
        <f t="shared" si="783"/>
        <v>0</v>
      </c>
      <c r="FG53" s="63">
        <f t="shared" si="783"/>
        <v>0</v>
      </c>
      <c r="FH53" s="63">
        <f t="shared" si="783"/>
        <v>0</v>
      </c>
      <c r="FI53" s="63">
        <f t="shared" si="783"/>
        <v>0</v>
      </c>
      <c r="FJ53" s="63">
        <f t="shared" si="783"/>
        <v>0</v>
      </c>
      <c r="FK53" s="63">
        <f t="shared" si="783"/>
        <v>0</v>
      </c>
      <c r="FL53" s="63">
        <f t="shared" si="783"/>
        <v>0</v>
      </c>
      <c r="FM53" s="63">
        <f t="shared" si="783"/>
        <v>0</v>
      </c>
      <c r="FN53" s="63">
        <f t="shared" si="783"/>
        <v>0</v>
      </c>
      <c r="FO53" s="63">
        <f t="shared" si="783"/>
        <v>0</v>
      </c>
      <c r="FP53" s="63">
        <f t="shared" si="783"/>
        <v>0</v>
      </c>
      <c r="FQ53" s="63">
        <f t="shared" si="783"/>
        <v>0</v>
      </c>
      <c r="FR53" s="63">
        <f t="shared" si="783"/>
        <v>0</v>
      </c>
      <c r="FS53" s="63">
        <f t="shared" si="783"/>
        <v>0</v>
      </c>
      <c r="FT53" s="63">
        <f t="shared" si="783"/>
        <v>0</v>
      </c>
      <c r="FU53" s="63">
        <f t="shared" si="783"/>
        <v>0</v>
      </c>
      <c r="FV53" s="63">
        <f t="shared" si="783"/>
        <v>0</v>
      </c>
      <c r="FW53" s="63">
        <f t="shared" si="783"/>
        <v>0</v>
      </c>
      <c r="FX53" s="63">
        <f t="shared" si="783"/>
        <v>0</v>
      </c>
      <c r="FY53" s="63">
        <f t="shared" si="783"/>
        <v>0</v>
      </c>
      <c r="FZ53" s="63">
        <f t="shared" si="783"/>
        <v>0</v>
      </c>
      <c r="GA53" s="63">
        <f t="shared" si="783"/>
        <v>0</v>
      </c>
      <c r="GB53" s="63">
        <f t="shared" si="783"/>
        <v>0</v>
      </c>
      <c r="GC53" s="63">
        <f t="shared" si="783"/>
        <v>0</v>
      </c>
      <c r="GD53" s="63">
        <f t="shared" si="783"/>
        <v>0</v>
      </c>
      <c r="GE53" s="63">
        <f t="shared" si="783"/>
        <v>0</v>
      </c>
      <c r="GF53" s="63">
        <f t="shared" si="783"/>
        <v>0</v>
      </c>
      <c r="GG53" s="63">
        <f t="shared" si="783"/>
        <v>0</v>
      </c>
      <c r="GH53" s="63">
        <f t="shared" si="783"/>
        <v>0</v>
      </c>
      <c r="GI53" s="63">
        <f t="shared" si="783"/>
        <v>0</v>
      </c>
      <c r="GJ53" s="63">
        <f t="shared" si="783"/>
        <v>0</v>
      </c>
    </row>
    <row r="54" spans="1:192" outlineLevel="1" x14ac:dyDescent="0.25">
      <c r="A54" s="33"/>
      <c r="B54" s="33"/>
      <c r="C54" s="30"/>
      <c r="D54" s="66"/>
      <c r="E54" s="32" t="str">
        <f xml:space="preserve"> E$74</f>
        <v>Financial close date flag</v>
      </c>
      <c r="F54" s="32">
        <f t="shared" ref="F54:BQ54" si="784" xml:space="preserve"> F$74</f>
        <v>0</v>
      </c>
      <c r="G54" s="32" t="str">
        <f t="shared" si="784"/>
        <v>flag</v>
      </c>
      <c r="H54" s="32">
        <f t="shared" si="784"/>
        <v>1</v>
      </c>
      <c r="I54" s="31">
        <f t="shared" si="784"/>
        <v>0</v>
      </c>
      <c r="J54" s="32">
        <f t="shared" si="784"/>
        <v>0</v>
      </c>
      <c r="K54" s="32">
        <f t="shared" si="784"/>
        <v>0</v>
      </c>
      <c r="L54" s="32">
        <f t="shared" si="784"/>
        <v>1</v>
      </c>
      <c r="M54" s="32">
        <f t="shared" si="784"/>
        <v>0</v>
      </c>
      <c r="N54" s="32">
        <f t="shared" si="784"/>
        <v>0</v>
      </c>
      <c r="O54" s="32">
        <f t="shared" si="784"/>
        <v>0</v>
      </c>
      <c r="P54" s="32">
        <f t="shared" si="784"/>
        <v>0</v>
      </c>
      <c r="Q54" s="32">
        <f t="shared" si="784"/>
        <v>0</v>
      </c>
      <c r="R54" s="32">
        <f t="shared" si="784"/>
        <v>0</v>
      </c>
      <c r="S54" s="32">
        <f t="shared" si="784"/>
        <v>0</v>
      </c>
      <c r="T54" s="32">
        <f t="shared" si="784"/>
        <v>0</v>
      </c>
      <c r="U54" s="32">
        <f t="shared" si="784"/>
        <v>0</v>
      </c>
      <c r="V54" s="32">
        <f t="shared" si="784"/>
        <v>0</v>
      </c>
      <c r="W54" s="32">
        <f t="shared" si="784"/>
        <v>0</v>
      </c>
      <c r="X54" s="32">
        <f t="shared" si="784"/>
        <v>0</v>
      </c>
      <c r="Y54" s="32">
        <f t="shared" si="784"/>
        <v>0</v>
      </c>
      <c r="Z54" s="32">
        <f t="shared" si="784"/>
        <v>0</v>
      </c>
      <c r="AA54" s="32">
        <f t="shared" si="784"/>
        <v>0</v>
      </c>
      <c r="AB54" s="32">
        <f t="shared" si="784"/>
        <v>0</v>
      </c>
      <c r="AC54" s="32">
        <f t="shared" si="784"/>
        <v>0</v>
      </c>
      <c r="AD54" s="32">
        <f t="shared" si="784"/>
        <v>0</v>
      </c>
      <c r="AE54" s="32">
        <f t="shared" si="784"/>
        <v>0</v>
      </c>
      <c r="AF54" s="32">
        <f t="shared" si="784"/>
        <v>0</v>
      </c>
      <c r="AG54" s="32">
        <f t="shared" si="784"/>
        <v>0</v>
      </c>
      <c r="AH54" s="32">
        <f t="shared" si="784"/>
        <v>0</v>
      </c>
      <c r="AI54" s="32">
        <f t="shared" si="784"/>
        <v>0</v>
      </c>
      <c r="AJ54" s="32">
        <f t="shared" si="784"/>
        <v>0</v>
      </c>
      <c r="AK54" s="32">
        <f t="shared" si="784"/>
        <v>0</v>
      </c>
      <c r="AL54" s="32">
        <f t="shared" si="784"/>
        <v>0</v>
      </c>
      <c r="AM54" s="32">
        <f t="shared" si="784"/>
        <v>0</v>
      </c>
      <c r="AN54" s="32">
        <f t="shared" si="784"/>
        <v>0</v>
      </c>
      <c r="AO54" s="32">
        <f t="shared" si="784"/>
        <v>0</v>
      </c>
      <c r="AP54" s="32">
        <f t="shared" si="784"/>
        <v>0</v>
      </c>
      <c r="AQ54" s="32">
        <f t="shared" si="784"/>
        <v>0</v>
      </c>
      <c r="AR54" s="32">
        <f t="shared" si="784"/>
        <v>0</v>
      </c>
      <c r="AS54" s="32">
        <f t="shared" si="784"/>
        <v>0</v>
      </c>
      <c r="AT54" s="32">
        <f t="shared" si="784"/>
        <v>0</v>
      </c>
      <c r="AU54" s="32">
        <f t="shared" si="784"/>
        <v>0</v>
      </c>
      <c r="AV54" s="32">
        <f t="shared" si="784"/>
        <v>0</v>
      </c>
      <c r="AW54" s="32">
        <f t="shared" si="784"/>
        <v>0</v>
      </c>
      <c r="AX54" s="32">
        <f t="shared" si="784"/>
        <v>0</v>
      </c>
      <c r="AY54" s="32">
        <f t="shared" si="784"/>
        <v>0</v>
      </c>
      <c r="AZ54" s="32">
        <f t="shared" si="784"/>
        <v>0</v>
      </c>
      <c r="BA54" s="32">
        <f t="shared" si="784"/>
        <v>0</v>
      </c>
      <c r="BB54" s="32">
        <f t="shared" si="784"/>
        <v>0</v>
      </c>
      <c r="BC54" s="32">
        <f t="shared" si="784"/>
        <v>0</v>
      </c>
      <c r="BD54" s="32">
        <f t="shared" si="784"/>
        <v>0</v>
      </c>
      <c r="BE54" s="32">
        <f t="shared" si="784"/>
        <v>0</v>
      </c>
      <c r="BF54" s="32">
        <f t="shared" si="784"/>
        <v>0</v>
      </c>
      <c r="BG54" s="32">
        <f t="shared" si="784"/>
        <v>0</v>
      </c>
      <c r="BH54" s="32">
        <f t="shared" si="784"/>
        <v>0</v>
      </c>
      <c r="BI54" s="32">
        <f t="shared" si="784"/>
        <v>0</v>
      </c>
      <c r="BJ54" s="32">
        <f t="shared" si="784"/>
        <v>0</v>
      </c>
      <c r="BK54" s="32">
        <f t="shared" si="784"/>
        <v>0</v>
      </c>
      <c r="BL54" s="32">
        <f t="shared" si="784"/>
        <v>0</v>
      </c>
      <c r="BM54" s="32">
        <f t="shared" si="784"/>
        <v>0</v>
      </c>
      <c r="BN54" s="32">
        <f t="shared" si="784"/>
        <v>0</v>
      </c>
      <c r="BO54" s="32">
        <f t="shared" si="784"/>
        <v>0</v>
      </c>
      <c r="BP54" s="32">
        <f t="shared" si="784"/>
        <v>0</v>
      </c>
      <c r="BQ54" s="32">
        <f t="shared" si="784"/>
        <v>0</v>
      </c>
      <c r="BR54" s="32">
        <f t="shared" ref="BR54:EC54" si="785" xml:space="preserve"> BR$74</f>
        <v>0</v>
      </c>
      <c r="BS54" s="32">
        <f t="shared" si="785"/>
        <v>0</v>
      </c>
      <c r="BT54" s="32">
        <f t="shared" si="785"/>
        <v>0</v>
      </c>
      <c r="BU54" s="32">
        <f t="shared" si="785"/>
        <v>0</v>
      </c>
      <c r="BV54" s="32">
        <f t="shared" si="785"/>
        <v>0</v>
      </c>
      <c r="BW54" s="32">
        <f t="shared" si="785"/>
        <v>0</v>
      </c>
      <c r="BX54" s="32">
        <f t="shared" si="785"/>
        <v>0</v>
      </c>
      <c r="BY54" s="32">
        <f t="shared" si="785"/>
        <v>0</v>
      </c>
      <c r="BZ54" s="32">
        <f t="shared" si="785"/>
        <v>0</v>
      </c>
      <c r="CA54" s="32">
        <f t="shared" si="785"/>
        <v>0</v>
      </c>
      <c r="CB54" s="32">
        <f t="shared" si="785"/>
        <v>0</v>
      </c>
      <c r="CC54" s="32">
        <f t="shared" si="785"/>
        <v>0</v>
      </c>
      <c r="CD54" s="32">
        <f t="shared" si="785"/>
        <v>0</v>
      </c>
      <c r="CE54" s="32">
        <f t="shared" si="785"/>
        <v>0</v>
      </c>
      <c r="CF54" s="32">
        <f t="shared" si="785"/>
        <v>0</v>
      </c>
      <c r="CG54" s="32">
        <f t="shared" si="785"/>
        <v>0</v>
      </c>
      <c r="CH54" s="32">
        <f t="shared" si="785"/>
        <v>0</v>
      </c>
      <c r="CI54" s="32">
        <f t="shared" si="785"/>
        <v>0</v>
      </c>
      <c r="CJ54" s="32">
        <f t="shared" si="785"/>
        <v>0</v>
      </c>
      <c r="CK54" s="32">
        <f t="shared" si="785"/>
        <v>0</v>
      </c>
      <c r="CL54" s="32">
        <f t="shared" si="785"/>
        <v>0</v>
      </c>
      <c r="CM54" s="32">
        <f t="shared" si="785"/>
        <v>0</v>
      </c>
      <c r="CN54" s="32">
        <f t="shared" si="785"/>
        <v>0</v>
      </c>
      <c r="CO54" s="32">
        <f t="shared" si="785"/>
        <v>0</v>
      </c>
      <c r="CP54" s="32">
        <f t="shared" si="785"/>
        <v>0</v>
      </c>
      <c r="CQ54" s="32">
        <f t="shared" si="785"/>
        <v>0</v>
      </c>
      <c r="CR54" s="32">
        <f t="shared" si="785"/>
        <v>0</v>
      </c>
      <c r="CS54" s="32">
        <f t="shared" si="785"/>
        <v>0</v>
      </c>
      <c r="CT54" s="32">
        <f t="shared" si="785"/>
        <v>0</v>
      </c>
      <c r="CU54" s="32">
        <f t="shared" si="785"/>
        <v>0</v>
      </c>
      <c r="CV54" s="32">
        <f t="shared" si="785"/>
        <v>0</v>
      </c>
      <c r="CW54" s="32">
        <f t="shared" si="785"/>
        <v>0</v>
      </c>
      <c r="CX54" s="32">
        <f t="shared" si="785"/>
        <v>0</v>
      </c>
      <c r="CY54" s="32">
        <f t="shared" si="785"/>
        <v>0</v>
      </c>
      <c r="CZ54" s="32">
        <f t="shared" si="785"/>
        <v>0</v>
      </c>
      <c r="DA54" s="32">
        <f t="shared" si="785"/>
        <v>0</v>
      </c>
      <c r="DB54" s="32">
        <f t="shared" si="785"/>
        <v>0</v>
      </c>
      <c r="DC54" s="32">
        <f t="shared" si="785"/>
        <v>0</v>
      </c>
      <c r="DD54" s="32">
        <f t="shared" si="785"/>
        <v>0</v>
      </c>
      <c r="DE54" s="32">
        <f t="shared" si="785"/>
        <v>0</v>
      </c>
      <c r="DF54" s="32">
        <f t="shared" si="785"/>
        <v>0</v>
      </c>
      <c r="DG54" s="32">
        <f t="shared" si="785"/>
        <v>0</v>
      </c>
      <c r="DH54" s="32">
        <f t="shared" si="785"/>
        <v>0</v>
      </c>
      <c r="DI54" s="32">
        <f t="shared" si="785"/>
        <v>0</v>
      </c>
      <c r="DJ54" s="32">
        <f t="shared" si="785"/>
        <v>0</v>
      </c>
      <c r="DK54" s="32">
        <f t="shared" si="785"/>
        <v>0</v>
      </c>
      <c r="DL54" s="32">
        <f t="shared" si="785"/>
        <v>0</v>
      </c>
      <c r="DM54" s="32">
        <f t="shared" si="785"/>
        <v>0</v>
      </c>
      <c r="DN54" s="32">
        <f t="shared" si="785"/>
        <v>0</v>
      </c>
      <c r="DO54" s="32">
        <f t="shared" si="785"/>
        <v>0</v>
      </c>
      <c r="DP54" s="32">
        <f t="shared" si="785"/>
        <v>0</v>
      </c>
      <c r="DQ54" s="32">
        <f t="shared" si="785"/>
        <v>0</v>
      </c>
      <c r="DR54" s="32">
        <f t="shared" si="785"/>
        <v>0</v>
      </c>
      <c r="DS54" s="32">
        <f t="shared" si="785"/>
        <v>0</v>
      </c>
      <c r="DT54" s="32">
        <f t="shared" si="785"/>
        <v>0</v>
      </c>
      <c r="DU54" s="32">
        <f t="shared" si="785"/>
        <v>0</v>
      </c>
      <c r="DV54" s="32">
        <f t="shared" si="785"/>
        <v>0</v>
      </c>
      <c r="DW54" s="32">
        <f t="shared" si="785"/>
        <v>0</v>
      </c>
      <c r="DX54" s="32">
        <f t="shared" si="785"/>
        <v>0</v>
      </c>
      <c r="DY54" s="32">
        <f t="shared" si="785"/>
        <v>0</v>
      </c>
      <c r="DZ54" s="32">
        <f t="shared" si="785"/>
        <v>0</v>
      </c>
      <c r="EA54" s="32">
        <f t="shared" si="785"/>
        <v>0</v>
      </c>
      <c r="EB54" s="32">
        <f t="shared" si="785"/>
        <v>0</v>
      </c>
      <c r="EC54" s="32">
        <f t="shared" si="785"/>
        <v>0</v>
      </c>
      <c r="ED54" s="32">
        <f t="shared" ref="ED54:GJ54" si="786" xml:space="preserve"> ED$74</f>
        <v>0</v>
      </c>
      <c r="EE54" s="32">
        <f t="shared" si="786"/>
        <v>0</v>
      </c>
      <c r="EF54" s="32">
        <f t="shared" si="786"/>
        <v>0</v>
      </c>
      <c r="EG54" s="32">
        <f t="shared" si="786"/>
        <v>0</v>
      </c>
      <c r="EH54" s="32">
        <f t="shared" si="786"/>
        <v>0</v>
      </c>
      <c r="EI54" s="32">
        <f t="shared" si="786"/>
        <v>0</v>
      </c>
      <c r="EJ54" s="32">
        <f t="shared" si="786"/>
        <v>0</v>
      </c>
      <c r="EK54" s="32">
        <f t="shared" si="786"/>
        <v>0</v>
      </c>
      <c r="EL54" s="32">
        <f t="shared" si="786"/>
        <v>0</v>
      </c>
      <c r="EM54" s="32">
        <f t="shared" si="786"/>
        <v>0</v>
      </c>
      <c r="EN54" s="32">
        <f t="shared" si="786"/>
        <v>0</v>
      </c>
      <c r="EO54" s="32">
        <f t="shared" si="786"/>
        <v>0</v>
      </c>
      <c r="EP54" s="32">
        <f t="shared" si="786"/>
        <v>0</v>
      </c>
      <c r="EQ54" s="32">
        <f t="shared" si="786"/>
        <v>0</v>
      </c>
      <c r="ER54" s="32">
        <f t="shared" si="786"/>
        <v>0</v>
      </c>
      <c r="ES54" s="32">
        <f t="shared" si="786"/>
        <v>0</v>
      </c>
      <c r="ET54" s="32">
        <f t="shared" si="786"/>
        <v>0</v>
      </c>
      <c r="EU54" s="32">
        <f t="shared" si="786"/>
        <v>0</v>
      </c>
      <c r="EV54" s="32">
        <f t="shared" si="786"/>
        <v>0</v>
      </c>
      <c r="EW54" s="32">
        <f t="shared" si="786"/>
        <v>0</v>
      </c>
      <c r="EX54" s="32">
        <f t="shared" si="786"/>
        <v>0</v>
      </c>
      <c r="EY54" s="32">
        <f t="shared" si="786"/>
        <v>0</v>
      </c>
      <c r="EZ54" s="32">
        <f t="shared" si="786"/>
        <v>0</v>
      </c>
      <c r="FA54" s="32">
        <f t="shared" si="786"/>
        <v>0</v>
      </c>
      <c r="FB54" s="32">
        <f t="shared" si="786"/>
        <v>0</v>
      </c>
      <c r="FC54" s="32">
        <f t="shared" si="786"/>
        <v>0</v>
      </c>
      <c r="FD54" s="32">
        <f t="shared" si="786"/>
        <v>0</v>
      </c>
      <c r="FE54" s="32">
        <f t="shared" si="786"/>
        <v>0</v>
      </c>
      <c r="FF54" s="32">
        <f t="shared" si="786"/>
        <v>0</v>
      </c>
      <c r="FG54" s="32">
        <f t="shared" si="786"/>
        <v>0</v>
      </c>
      <c r="FH54" s="32">
        <f t="shared" si="786"/>
        <v>0</v>
      </c>
      <c r="FI54" s="32">
        <f t="shared" si="786"/>
        <v>0</v>
      </c>
      <c r="FJ54" s="32">
        <f t="shared" si="786"/>
        <v>0</v>
      </c>
      <c r="FK54" s="32">
        <f t="shared" si="786"/>
        <v>0</v>
      </c>
      <c r="FL54" s="32">
        <f t="shared" si="786"/>
        <v>0</v>
      </c>
      <c r="FM54" s="32">
        <f t="shared" si="786"/>
        <v>0</v>
      </c>
      <c r="FN54" s="32">
        <f t="shared" si="786"/>
        <v>0</v>
      </c>
      <c r="FO54" s="32">
        <f t="shared" si="786"/>
        <v>0</v>
      </c>
      <c r="FP54" s="32">
        <f t="shared" si="786"/>
        <v>0</v>
      </c>
      <c r="FQ54" s="32">
        <f t="shared" si="786"/>
        <v>0</v>
      </c>
      <c r="FR54" s="32">
        <f t="shared" si="786"/>
        <v>0</v>
      </c>
      <c r="FS54" s="32">
        <f t="shared" si="786"/>
        <v>0</v>
      </c>
      <c r="FT54" s="32">
        <f t="shared" si="786"/>
        <v>0</v>
      </c>
      <c r="FU54" s="32">
        <f t="shared" si="786"/>
        <v>0</v>
      </c>
      <c r="FV54" s="32">
        <f t="shared" si="786"/>
        <v>0</v>
      </c>
      <c r="FW54" s="32">
        <f t="shared" si="786"/>
        <v>0</v>
      </c>
      <c r="FX54" s="32">
        <f t="shared" si="786"/>
        <v>0</v>
      </c>
      <c r="FY54" s="32">
        <f t="shared" si="786"/>
        <v>0</v>
      </c>
      <c r="FZ54" s="32">
        <f t="shared" si="786"/>
        <v>0</v>
      </c>
      <c r="GA54" s="32">
        <f t="shared" si="786"/>
        <v>0</v>
      </c>
      <c r="GB54" s="32">
        <f t="shared" si="786"/>
        <v>0</v>
      </c>
      <c r="GC54" s="32">
        <f t="shared" si="786"/>
        <v>0</v>
      </c>
      <c r="GD54" s="32">
        <f t="shared" si="786"/>
        <v>0</v>
      </c>
      <c r="GE54" s="32">
        <f t="shared" si="786"/>
        <v>0</v>
      </c>
      <c r="GF54" s="32">
        <f t="shared" si="786"/>
        <v>0</v>
      </c>
      <c r="GG54" s="32">
        <f t="shared" si="786"/>
        <v>0</v>
      </c>
      <c r="GH54" s="32">
        <f t="shared" si="786"/>
        <v>0</v>
      </c>
      <c r="GI54" s="32">
        <f t="shared" si="786"/>
        <v>0</v>
      </c>
      <c r="GJ54" s="32">
        <f t="shared" si="786"/>
        <v>0</v>
      </c>
    </row>
    <row r="55" spans="1:192" outlineLevel="1" x14ac:dyDescent="0.25">
      <c r="A55" s="33"/>
      <c r="B55" s="33"/>
      <c r="C55" s="30"/>
      <c r="D55" s="66"/>
      <c r="E55" s="63" t="str">
        <f t="shared" ref="E55:BP55" si="787" xml:space="preserve"> E$78</f>
        <v>First construction period flag</v>
      </c>
      <c r="F55" s="63">
        <f t="shared" si="787"/>
        <v>0</v>
      </c>
      <c r="G55" s="63" t="str">
        <f t="shared" si="787"/>
        <v>flag</v>
      </c>
      <c r="H55" s="63">
        <f t="shared" si="787"/>
        <v>1</v>
      </c>
      <c r="I55" s="63">
        <f t="shared" si="787"/>
        <v>0</v>
      </c>
      <c r="J55" s="63">
        <f t="shared" si="787"/>
        <v>0</v>
      </c>
      <c r="K55" s="63">
        <f t="shared" si="787"/>
        <v>0</v>
      </c>
      <c r="L55" s="63">
        <f t="shared" si="787"/>
        <v>0</v>
      </c>
      <c r="M55" s="63">
        <f t="shared" si="787"/>
        <v>1</v>
      </c>
      <c r="N55" s="63">
        <f t="shared" si="787"/>
        <v>0</v>
      </c>
      <c r="O55" s="63">
        <f t="shared" si="787"/>
        <v>0</v>
      </c>
      <c r="P55" s="63">
        <f t="shared" si="787"/>
        <v>0</v>
      </c>
      <c r="Q55" s="63">
        <f t="shared" si="787"/>
        <v>0</v>
      </c>
      <c r="R55" s="63">
        <f t="shared" si="787"/>
        <v>0</v>
      </c>
      <c r="S55" s="63">
        <f t="shared" si="787"/>
        <v>0</v>
      </c>
      <c r="T55" s="63">
        <f t="shared" si="787"/>
        <v>0</v>
      </c>
      <c r="U55" s="63">
        <f t="shared" si="787"/>
        <v>0</v>
      </c>
      <c r="V55" s="63">
        <f t="shared" si="787"/>
        <v>0</v>
      </c>
      <c r="W55" s="63">
        <f t="shared" si="787"/>
        <v>0</v>
      </c>
      <c r="X55" s="63">
        <f t="shared" si="787"/>
        <v>0</v>
      </c>
      <c r="Y55" s="63">
        <f t="shared" si="787"/>
        <v>0</v>
      </c>
      <c r="Z55" s="63">
        <f t="shared" si="787"/>
        <v>0</v>
      </c>
      <c r="AA55" s="63">
        <f t="shared" si="787"/>
        <v>0</v>
      </c>
      <c r="AB55" s="63">
        <f t="shared" si="787"/>
        <v>0</v>
      </c>
      <c r="AC55" s="63">
        <f t="shared" si="787"/>
        <v>0</v>
      </c>
      <c r="AD55" s="63">
        <f t="shared" si="787"/>
        <v>0</v>
      </c>
      <c r="AE55" s="63">
        <f t="shared" si="787"/>
        <v>0</v>
      </c>
      <c r="AF55" s="63">
        <f t="shared" si="787"/>
        <v>0</v>
      </c>
      <c r="AG55" s="63">
        <f t="shared" si="787"/>
        <v>0</v>
      </c>
      <c r="AH55" s="63">
        <f t="shared" si="787"/>
        <v>0</v>
      </c>
      <c r="AI55" s="63">
        <f t="shared" si="787"/>
        <v>0</v>
      </c>
      <c r="AJ55" s="63">
        <f t="shared" si="787"/>
        <v>0</v>
      </c>
      <c r="AK55" s="63">
        <f t="shared" si="787"/>
        <v>0</v>
      </c>
      <c r="AL55" s="63">
        <f t="shared" si="787"/>
        <v>0</v>
      </c>
      <c r="AM55" s="63">
        <f t="shared" si="787"/>
        <v>0</v>
      </c>
      <c r="AN55" s="63">
        <f t="shared" si="787"/>
        <v>0</v>
      </c>
      <c r="AO55" s="63">
        <f t="shared" si="787"/>
        <v>0</v>
      </c>
      <c r="AP55" s="63">
        <f t="shared" si="787"/>
        <v>0</v>
      </c>
      <c r="AQ55" s="63">
        <f t="shared" si="787"/>
        <v>0</v>
      </c>
      <c r="AR55" s="63">
        <f t="shared" si="787"/>
        <v>0</v>
      </c>
      <c r="AS55" s="63">
        <f t="shared" si="787"/>
        <v>0</v>
      </c>
      <c r="AT55" s="63">
        <f t="shared" si="787"/>
        <v>0</v>
      </c>
      <c r="AU55" s="63">
        <f t="shared" si="787"/>
        <v>0</v>
      </c>
      <c r="AV55" s="63">
        <f t="shared" si="787"/>
        <v>0</v>
      </c>
      <c r="AW55" s="63">
        <f t="shared" si="787"/>
        <v>0</v>
      </c>
      <c r="AX55" s="63">
        <f t="shared" si="787"/>
        <v>0</v>
      </c>
      <c r="AY55" s="63">
        <f t="shared" si="787"/>
        <v>0</v>
      </c>
      <c r="AZ55" s="63">
        <f t="shared" si="787"/>
        <v>0</v>
      </c>
      <c r="BA55" s="63">
        <f t="shared" si="787"/>
        <v>0</v>
      </c>
      <c r="BB55" s="63">
        <f t="shared" si="787"/>
        <v>0</v>
      </c>
      <c r="BC55" s="63">
        <f t="shared" si="787"/>
        <v>0</v>
      </c>
      <c r="BD55" s="63">
        <f t="shared" si="787"/>
        <v>0</v>
      </c>
      <c r="BE55" s="63">
        <f t="shared" si="787"/>
        <v>0</v>
      </c>
      <c r="BF55" s="63">
        <f t="shared" si="787"/>
        <v>0</v>
      </c>
      <c r="BG55" s="63">
        <f t="shared" si="787"/>
        <v>0</v>
      </c>
      <c r="BH55" s="63">
        <f t="shared" si="787"/>
        <v>0</v>
      </c>
      <c r="BI55" s="63">
        <f t="shared" si="787"/>
        <v>0</v>
      </c>
      <c r="BJ55" s="63">
        <f t="shared" si="787"/>
        <v>0</v>
      </c>
      <c r="BK55" s="63">
        <f t="shared" si="787"/>
        <v>0</v>
      </c>
      <c r="BL55" s="63">
        <f t="shared" si="787"/>
        <v>0</v>
      </c>
      <c r="BM55" s="63">
        <f t="shared" si="787"/>
        <v>0</v>
      </c>
      <c r="BN55" s="63">
        <f t="shared" si="787"/>
        <v>0</v>
      </c>
      <c r="BO55" s="63">
        <f t="shared" si="787"/>
        <v>0</v>
      </c>
      <c r="BP55" s="63">
        <f t="shared" si="787"/>
        <v>0</v>
      </c>
      <c r="BQ55" s="63">
        <f t="shared" ref="BQ55:EB55" si="788" xml:space="preserve"> BQ$78</f>
        <v>0</v>
      </c>
      <c r="BR55" s="63">
        <f t="shared" si="788"/>
        <v>0</v>
      </c>
      <c r="BS55" s="63">
        <f t="shared" si="788"/>
        <v>0</v>
      </c>
      <c r="BT55" s="63">
        <f t="shared" si="788"/>
        <v>0</v>
      </c>
      <c r="BU55" s="63">
        <f t="shared" si="788"/>
        <v>0</v>
      </c>
      <c r="BV55" s="63">
        <f t="shared" si="788"/>
        <v>0</v>
      </c>
      <c r="BW55" s="63">
        <f t="shared" si="788"/>
        <v>0</v>
      </c>
      <c r="BX55" s="63">
        <f t="shared" si="788"/>
        <v>0</v>
      </c>
      <c r="BY55" s="63">
        <f t="shared" si="788"/>
        <v>0</v>
      </c>
      <c r="BZ55" s="63">
        <f t="shared" si="788"/>
        <v>0</v>
      </c>
      <c r="CA55" s="63">
        <f t="shared" si="788"/>
        <v>0</v>
      </c>
      <c r="CB55" s="63">
        <f t="shared" si="788"/>
        <v>0</v>
      </c>
      <c r="CC55" s="63">
        <f t="shared" si="788"/>
        <v>0</v>
      </c>
      <c r="CD55" s="63">
        <f t="shared" si="788"/>
        <v>0</v>
      </c>
      <c r="CE55" s="63">
        <f t="shared" si="788"/>
        <v>0</v>
      </c>
      <c r="CF55" s="63">
        <f t="shared" si="788"/>
        <v>0</v>
      </c>
      <c r="CG55" s="63">
        <f t="shared" si="788"/>
        <v>0</v>
      </c>
      <c r="CH55" s="63">
        <f t="shared" si="788"/>
        <v>0</v>
      </c>
      <c r="CI55" s="63">
        <f t="shared" si="788"/>
        <v>0</v>
      </c>
      <c r="CJ55" s="63">
        <f t="shared" si="788"/>
        <v>0</v>
      </c>
      <c r="CK55" s="63">
        <f t="shared" si="788"/>
        <v>0</v>
      </c>
      <c r="CL55" s="63">
        <f t="shared" si="788"/>
        <v>0</v>
      </c>
      <c r="CM55" s="63">
        <f t="shared" si="788"/>
        <v>0</v>
      </c>
      <c r="CN55" s="63">
        <f t="shared" si="788"/>
        <v>0</v>
      </c>
      <c r="CO55" s="63">
        <f t="shared" si="788"/>
        <v>0</v>
      </c>
      <c r="CP55" s="63">
        <f t="shared" si="788"/>
        <v>0</v>
      </c>
      <c r="CQ55" s="63">
        <f t="shared" si="788"/>
        <v>0</v>
      </c>
      <c r="CR55" s="63">
        <f t="shared" si="788"/>
        <v>0</v>
      </c>
      <c r="CS55" s="63">
        <f t="shared" si="788"/>
        <v>0</v>
      </c>
      <c r="CT55" s="63">
        <f t="shared" si="788"/>
        <v>0</v>
      </c>
      <c r="CU55" s="63">
        <f t="shared" si="788"/>
        <v>0</v>
      </c>
      <c r="CV55" s="63">
        <f t="shared" si="788"/>
        <v>0</v>
      </c>
      <c r="CW55" s="63">
        <f t="shared" si="788"/>
        <v>0</v>
      </c>
      <c r="CX55" s="63">
        <f t="shared" si="788"/>
        <v>0</v>
      </c>
      <c r="CY55" s="63">
        <f t="shared" si="788"/>
        <v>0</v>
      </c>
      <c r="CZ55" s="63">
        <f t="shared" si="788"/>
        <v>0</v>
      </c>
      <c r="DA55" s="63">
        <f t="shared" si="788"/>
        <v>0</v>
      </c>
      <c r="DB55" s="63">
        <f t="shared" si="788"/>
        <v>0</v>
      </c>
      <c r="DC55" s="63">
        <f t="shared" si="788"/>
        <v>0</v>
      </c>
      <c r="DD55" s="63">
        <f t="shared" si="788"/>
        <v>0</v>
      </c>
      <c r="DE55" s="63">
        <f t="shared" si="788"/>
        <v>0</v>
      </c>
      <c r="DF55" s="63">
        <f t="shared" si="788"/>
        <v>0</v>
      </c>
      <c r="DG55" s="63">
        <f t="shared" si="788"/>
        <v>0</v>
      </c>
      <c r="DH55" s="63">
        <f t="shared" si="788"/>
        <v>0</v>
      </c>
      <c r="DI55" s="63">
        <f t="shared" si="788"/>
        <v>0</v>
      </c>
      <c r="DJ55" s="63">
        <f t="shared" si="788"/>
        <v>0</v>
      </c>
      <c r="DK55" s="63">
        <f t="shared" si="788"/>
        <v>0</v>
      </c>
      <c r="DL55" s="63">
        <f t="shared" si="788"/>
        <v>0</v>
      </c>
      <c r="DM55" s="63">
        <f t="shared" si="788"/>
        <v>0</v>
      </c>
      <c r="DN55" s="63">
        <f t="shared" si="788"/>
        <v>0</v>
      </c>
      <c r="DO55" s="63">
        <f t="shared" si="788"/>
        <v>0</v>
      </c>
      <c r="DP55" s="63">
        <f t="shared" si="788"/>
        <v>0</v>
      </c>
      <c r="DQ55" s="63">
        <f t="shared" si="788"/>
        <v>0</v>
      </c>
      <c r="DR55" s="63">
        <f t="shared" si="788"/>
        <v>0</v>
      </c>
      <c r="DS55" s="63">
        <f t="shared" si="788"/>
        <v>0</v>
      </c>
      <c r="DT55" s="63">
        <f t="shared" si="788"/>
        <v>0</v>
      </c>
      <c r="DU55" s="63">
        <f t="shared" si="788"/>
        <v>0</v>
      </c>
      <c r="DV55" s="63">
        <f t="shared" si="788"/>
        <v>0</v>
      </c>
      <c r="DW55" s="63">
        <f t="shared" si="788"/>
        <v>0</v>
      </c>
      <c r="DX55" s="63">
        <f t="shared" si="788"/>
        <v>0</v>
      </c>
      <c r="DY55" s="63">
        <f t="shared" si="788"/>
        <v>0</v>
      </c>
      <c r="DZ55" s="63">
        <f t="shared" si="788"/>
        <v>0</v>
      </c>
      <c r="EA55" s="63">
        <f t="shared" si="788"/>
        <v>0</v>
      </c>
      <c r="EB55" s="63">
        <f t="shared" si="788"/>
        <v>0</v>
      </c>
      <c r="EC55" s="63">
        <f t="shared" ref="EC55:GJ55" si="789" xml:space="preserve"> EC$78</f>
        <v>0</v>
      </c>
      <c r="ED55" s="63">
        <f t="shared" si="789"/>
        <v>0</v>
      </c>
      <c r="EE55" s="63">
        <f t="shared" si="789"/>
        <v>0</v>
      </c>
      <c r="EF55" s="63">
        <f t="shared" si="789"/>
        <v>0</v>
      </c>
      <c r="EG55" s="63">
        <f t="shared" si="789"/>
        <v>0</v>
      </c>
      <c r="EH55" s="63">
        <f t="shared" si="789"/>
        <v>0</v>
      </c>
      <c r="EI55" s="63">
        <f t="shared" si="789"/>
        <v>0</v>
      </c>
      <c r="EJ55" s="63">
        <f t="shared" si="789"/>
        <v>0</v>
      </c>
      <c r="EK55" s="63">
        <f t="shared" si="789"/>
        <v>0</v>
      </c>
      <c r="EL55" s="63">
        <f t="shared" si="789"/>
        <v>0</v>
      </c>
      <c r="EM55" s="63">
        <f t="shared" si="789"/>
        <v>0</v>
      </c>
      <c r="EN55" s="63">
        <f t="shared" si="789"/>
        <v>0</v>
      </c>
      <c r="EO55" s="63">
        <f t="shared" si="789"/>
        <v>0</v>
      </c>
      <c r="EP55" s="63">
        <f t="shared" si="789"/>
        <v>0</v>
      </c>
      <c r="EQ55" s="63">
        <f t="shared" si="789"/>
        <v>0</v>
      </c>
      <c r="ER55" s="63">
        <f t="shared" si="789"/>
        <v>0</v>
      </c>
      <c r="ES55" s="63">
        <f t="shared" si="789"/>
        <v>0</v>
      </c>
      <c r="ET55" s="63">
        <f t="shared" si="789"/>
        <v>0</v>
      </c>
      <c r="EU55" s="63">
        <f t="shared" si="789"/>
        <v>0</v>
      </c>
      <c r="EV55" s="63">
        <f t="shared" si="789"/>
        <v>0</v>
      </c>
      <c r="EW55" s="63">
        <f t="shared" si="789"/>
        <v>0</v>
      </c>
      <c r="EX55" s="63">
        <f t="shared" si="789"/>
        <v>0</v>
      </c>
      <c r="EY55" s="63">
        <f t="shared" si="789"/>
        <v>0</v>
      </c>
      <c r="EZ55" s="63">
        <f t="shared" si="789"/>
        <v>0</v>
      </c>
      <c r="FA55" s="63">
        <f t="shared" si="789"/>
        <v>0</v>
      </c>
      <c r="FB55" s="63">
        <f t="shared" si="789"/>
        <v>0</v>
      </c>
      <c r="FC55" s="63">
        <f t="shared" si="789"/>
        <v>0</v>
      </c>
      <c r="FD55" s="63">
        <f t="shared" si="789"/>
        <v>0</v>
      </c>
      <c r="FE55" s="63">
        <f t="shared" si="789"/>
        <v>0</v>
      </c>
      <c r="FF55" s="63">
        <f t="shared" si="789"/>
        <v>0</v>
      </c>
      <c r="FG55" s="63">
        <f t="shared" si="789"/>
        <v>0</v>
      </c>
      <c r="FH55" s="63">
        <f t="shared" si="789"/>
        <v>0</v>
      </c>
      <c r="FI55" s="63">
        <f t="shared" si="789"/>
        <v>0</v>
      </c>
      <c r="FJ55" s="63">
        <f t="shared" si="789"/>
        <v>0</v>
      </c>
      <c r="FK55" s="63">
        <f t="shared" si="789"/>
        <v>0</v>
      </c>
      <c r="FL55" s="63">
        <f t="shared" si="789"/>
        <v>0</v>
      </c>
      <c r="FM55" s="63">
        <f t="shared" si="789"/>
        <v>0</v>
      </c>
      <c r="FN55" s="63">
        <f t="shared" si="789"/>
        <v>0</v>
      </c>
      <c r="FO55" s="63">
        <f t="shared" si="789"/>
        <v>0</v>
      </c>
      <c r="FP55" s="63">
        <f t="shared" si="789"/>
        <v>0</v>
      </c>
      <c r="FQ55" s="63">
        <f t="shared" si="789"/>
        <v>0</v>
      </c>
      <c r="FR55" s="63">
        <f t="shared" si="789"/>
        <v>0</v>
      </c>
      <c r="FS55" s="63">
        <f t="shared" si="789"/>
        <v>0</v>
      </c>
      <c r="FT55" s="63">
        <f t="shared" si="789"/>
        <v>0</v>
      </c>
      <c r="FU55" s="63">
        <f t="shared" si="789"/>
        <v>0</v>
      </c>
      <c r="FV55" s="63">
        <f t="shared" si="789"/>
        <v>0</v>
      </c>
      <c r="FW55" s="63">
        <f t="shared" si="789"/>
        <v>0</v>
      </c>
      <c r="FX55" s="63">
        <f t="shared" si="789"/>
        <v>0</v>
      </c>
      <c r="FY55" s="63">
        <f t="shared" si="789"/>
        <v>0</v>
      </c>
      <c r="FZ55" s="63">
        <f t="shared" si="789"/>
        <v>0</v>
      </c>
      <c r="GA55" s="63">
        <f t="shared" si="789"/>
        <v>0</v>
      </c>
      <c r="GB55" s="63">
        <f t="shared" si="789"/>
        <v>0</v>
      </c>
      <c r="GC55" s="63">
        <f t="shared" si="789"/>
        <v>0</v>
      </c>
      <c r="GD55" s="63">
        <f t="shared" si="789"/>
        <v>0</v>
      </c>
      <c r="GE55" s="63">
        <f t="shared" si="789"/>
        <v>0</v>
      </c>
      <c r="GF55" s="63">
        <f t="shared" si="789"/>
        <v>0</v>
      </c>
      <c r="GG55" s="63">
        <f t="shared" si="789"/>
        <v>0</v>
      </c>
      <c r="GH55" s="63">
        <f t="shared" si="789"/>
        <v>0</v>
      </c>
      <c r="GI55" s="63">
        <f t="shared" si="789"/>
        <v>0</v>
      </c>
      <c r="GJ55" s="63">
        <f t="shared" si="789"/>
        <v>0</v>
      </c>
    </row>
    <row r="56" spans="1:192" outlineLevel="1" x14ac:dyDescent="0.25">
      <c r="A56" s="33"/>
      <c r="B56" s="33"/>
      <c r="C56" s="30"/>
      <c r="D56" s="66"/>
      <c r="E56" s="32" t="str">
        <f t="shared" ref="E56:BP56" si="790" xml:space="preserve"> E$92</f>
        <v>First operating period flag</v>
      </c>
      <c r="F56" s="32">
        <f t="shared" si="790"/>
        <v>0</v>
      </c>
      <c r="G56" s="32" t="str">
        <f t="shared" si="790"/>
        <v>flag</v>
      </c>
      <c r="H56" s="32">
        <f t="shared" si="790"/>
        <v>1</v>
      </c>
      <c r="I56" s="32">
        <f t="shared" si="790"/>
        <v>0</v>
      </c>
      <c r="J56" s="32">
        <f t="shared" si="790"/>
        <v>0</v>
      </c>
      <c r="K56" s="32">
        <f t="shared" si="790"/>
        <v>0</v>
      </c>
      <c r="L56" s="32">
        <f t="shared" si="790"/>
        <v>0</v>
      </c>
      <c r="M56" s="32">
        <f t="shared" si="790"/>
        <v>0</v>
      </c>
      <c r="N56" s="32">
        <f t="shared" si="790"/>
        <v>0</v>
      </c>
      <c r="O56" s="32">
        <f t="shared" si="790"/>
        <v>0</v>
      </c>
      <c r="P56" s="32">
        <f t="shared" si="790"/>
        <v>0</v>
      </c>
      <c r="Q56" s="32">
        <f t="shared" si="790"/>
        <v>0</v>
      </c>
      <c r="R56" s="32">
        <f t="shared" si="790"/>
        <v>0</v>
      </c>
      <c r="S56" s="32">
        <f t="shared" si="790"/>
        <v>1</v>
      </c>
      <c r="T56" s="32">
        <f t="shared" si="790"/>
        <v>0</v>
      </c>
      <c r="U56" s="32">
        <f t="shared" si="790"/>
        <v>0</v>
      </c>
      <c r="V56" s="32">
        <f t="shared" si="790"/>
        <v>0</v>
      </c>
      <c r="W56" s="32">
        <f t="shared" si="790"/>
        <v>0</v>
      </c>
      <c r="X56" s="32">
        <f t="shared" si="790"/>
        <v>0</v>
      </c>
      <c r="Y56" s="32">
        <f t="shared" si="790"/>
        <v>0</v>
      </c>
      <c r="Z56" s="32">
        <f t="shared" si="790"/>
        <v>0</v>
      </c>
      <c r="AA56" s="32">
        <f t="shared" si="790"/>
        <v>0</v>
      </c>
      <c r="AB56" s="32">
        <f t="shared" si="790"/>
        <v>0</v>
      </c>
      <c r="AC56" s="32">
        <f t="shared" si="790"/>
        <v>0</v>
      </c>
      <c r="AD56" s="32">
        <f t="shared" si="790"/>
        <v>0</v>
      </c>
      <c r="AE56" s="32">
        <f t="shared" si="790"/>
        <v>0</v>
      </c>
      <c r="AF56" s="32">
        <f t="shared" si="790"/>
        <v>0</v>
      </c>
      <c r="AG56" s="32">
        <f t="shared" si="790"/>
        <v>0</v>
      </c>
      <c r="AH56" s="32">
        <f t="shared" si="790"/>
        <v>0</v>
      </c>
      <c r="AI56" s="32">
        <f t="shared" si="790"/>
        <v>0</v>
      </c>
      <c r="AJ56" s="32">
        <f t="shared" si="790"/>
        <v>0</v>
      </c>
      <c r="AK56" s="32">
        <f t="shared" si="790"/>
        <v>0</v>
      </c>
      <c r="AL56" s="32">
        <f t="shared" si="790"/>
        <v>0</v>
      </c>
      <c r="AM56" s="32">
        <f t="shared" si="790"/>
        <v>0</v>
      </c>
      <c r="AN56" s="32">
        <f t="shared" si="790"/>
        <v>0</v>
      </c>
      <c r="AO56" s="32">
        <f t="shared" si="790"/>
        <v>0</v>
      </c>
      <c r="AP56" s="32">
        <f t="shared" si="790"/>
        <v>0</v>
      </c>
      <c r="AQ56" s="32">
        <f t="shared" si="790"/>
        <v>0</v>
      </c>
      <c r="AR56" s="32">
        <f t="shared" si="790"/>
        <v>0</v>
      </c>
      <c r="AS56" s="32">
        <f t="shared" si="790"/>
        <v>0</v>
      </c>
      <c r="AT56" s="32">
        <f t="shared" si="790"/>
        <v>0</v>
      </c>
      <c r="AU56" s="32">
        <f t="shared" si="790"/>
        <v>0</v>
      </c>
      <c r="AV56" s="32">
        <f t="shared" si="790"/>
        <v>0</v>
      </c>
      <c r="AW56" s="32">
        <f t="shared" si="790"/>
        <v>0</v>
      </c>
      <c r="AX56" s="32">
        <f t="shared" si="790"/>
        <v>0</v>
      </c>
      <c r="AY56" s="32">
        <f t="shared" si="790"/>
        <v>0</v>
      </c>
      <c r="AZ56" s="32">
        <f t="shared" si="790"/>
        <v>0</v>
      </c>
      <c r="BA56" s="32">
        <f t="shared" si="790"/>
        <v>0</v>
      </c>
      <c r="BB56" s="32">
        <f t="shared" si="790"/>
        <v>0</v>
      </c>
      <c r="BC56" s="32">
        <f t="shared" si="790"/>
        <v>0</v>
      </c>
      <c r="BD56" s="32">
        <f t="shared" si="790"/>
        <v>0</v>
      </c>
      <c r="BE56" s="32">
        <f t="shared" si="790"/>
        <v>0</v>
      </c>
      <c r="BF56" s="32">
        <f t="shared" si="790"/>
        <v>0</v>
      </c>
      <c r="BG56" s="32">
        <f t="shared" si="790"/>
        <v>0</v>
      </c>
      <c r="BH56" s="32">
        <f t="shared" si="790"/>
        <v>0</v>
      </c>
      <c r="BI56" s="32">
        <f t="shared" si="790"/>
        <v>0</v>
      </c>
      <c r="BJ56" s="32">
        <f t="shared" si="790"/>
        <v>0</v>
      </c>
      <c r="BK56" s="32">
        <f t="shared" si="790"/>
        <v>0</v>
      </c>
      <c r="BL56" s="32">
        <f t="shared" si="790"/>
        <v>0</v>
      </c>
      <c r="BM56" s="32">
        <f t="shared" si="790"/>
        <v>0</v>
      </c>
      <c r="BN56" s="32">
        <f t="shared" si="790"/>
        <v>0</v>
      </c>
      <c r="BO56" s="32">
        <f t="shared" si="790"/>
        <v>0</v>
      </c>
      <c r="BP56" s="32">
        <f t="shared" si="790"/>
        <v>0</v>
      </c>
      <c r="BQ56" s="32">
        <f t="shared" ref="BQ56:EB56" si="791" xml:space="preserve"> BQ$92</f>
        <v>0</v>
      </c>
      <c r="BR56" s="32">
        <f t="shared" si="791"/>
        <v>0</v>
      </c>
      <c r="BS56" s="32">
        <f t="shared" si="791"/>
        <v>0</v>
      </c>
      <c r="BT56" s="32">
        <f t="shared" si="791"/>
        <v>0</v>
      </c>
      <c r="BU56" s="32">
        <f t="shared" si="791"/>
        <v>0</v>
      </c>
      <c r="BV56" s="32">
        <f t="shared" si="791"/>
        <v>0</v>
      </c>
      <c r="BW56" s="32">
        <f t="shared" si="791"/>
        <v>0</v>
      </c>
      <c r="BX56" s="32">
        <f t="shared" si="791"/>
        <v>0</v>
      </c>
      <c r="BY56" s="32">
        <f t="shared" si="791"/>
        <v>0</v>
      </c>
      <c r="BZ56" s="32">
        <f t="shared" si="791"/>
        <v>0</v>
      </c>
      <c r="CA56" s="32">
        <f t="shared" si="791"/>
        <v>0</v>
      </c>
      <c r="CB56" s="32">
        <f t="shared" si="791"/>
        <v>0</v>
      </c>
      <c r="CC56" s="32">
        <f t="shared" si="791"/>
        <v>0</v>
      </c>
      <c r="CD56" s="32">
        <f t="shared" si="791"/>
        <v>0</v>
      </c>
      <c r="CE56" s="32">
        <f t="shared" si="791"/>
        <v>0</v>
      </c>
      <c r="CF56" s="32">
        <f t="shared" si="791"/>
        <v>0</v>
      </c>
      <c r="CG56" s="32">
        <f t="shared" si="791"/>
        <v>0</v>
      </c>
      <c r="CH56" s="32">
        <f t="shared" si="791"/>
        <v>0</v>
      </c>
      <c r="CI56" s="32">
        <f t="shared" si="791"/>
        <v>0</v>
      </c>
      <c r="CJ56" s="32">
        <f t="shared" si="791"/>
        <v>0</v>
      </c>
      <c r="CK56" s="32">
        <f t="shared" si="791"/>
        <v>0</v>
      </c>
      <c r="CL56" s="32">
        <f t="shared" si="791"/>
        <v>0</v>
      </c>
      <c r="CM56" s="32">
        <f t="shared" si="791"/>
        <v>0</v>
      </c>
      <c r="CN56" s="32">
        <f t="shared" si="791"/>
        <v>0</v>
      </c>
      <c r="CO56" s="32">
        <f t="shared" si="791"/>
        <v>0</v>
      </c>
      <c r="CP56" s="32">
        <f t="shared" si="791"/>
        <v>0</v>
      </c>
      <c r="CQ56" s="32">
        <f t="shared" si="791"/>
        <v>0</v>
      </c>
      <c r="CR56" s="32">
        <f t="shared" si="791"/>
        <v>0</v>
      </c>
      <c r="CS56" s="32">
        <f t="shared" si="791"/>
        <v>0</v>
      </c>
      <c r="CT56" s="32">
        <f t="shared" si="791"/>
        <v>0</v>
      </c>
      <c r="CU56" s="32">
        <f t="shared" si="791"/>
        <v>0</v>
      </c>
      <c r="CV56" s="32">
        <f t="shared" si="791"/>
        <v>0</v>
      </c>
      <c r="CW56" s="32">
        <f t="shared" si="791"/>
        <v>0</v>
      </c>
      <c r="CX56" s="32">
        <f t="shared" si="791"/>
        <v>0</v>
      </c>
      <c r="CY56" s="32">
        <f t="shared" si="791"/>
        <v>0</v>
      </c>
      <c r="CZ56" s="32">
        <f t="shared" si="791"/>
        <v>0</v>
      </c>
      <c r="DA56" s="32">
        <f t="shared" si="791"/>
        <v>0</v>
      </c>
      <c r="DB56" s="32">
        <f t="shared" si="791"/>
        <v>0</v>
      </c>
      <c r="DC56" s="32">
        <f t="shared" si="791"/>
        <v>0</v>
      </c>
      <c r="DD56" s="32">
        <f t="shared" si="791"/>
        <v>0</v>
      </c>
      <c r="DE56" s="32">
        <f t="shared" si="791"/>
        <v>0</v>
      </c>
      <c r="DF56" s="32">
        <f t="shared" si="791"/>
        <v>0</v>
      </c>
      <c r="DG56" s="32">
        <f t="shared" si="791"/>
        <v>0</v>
      </c>
      <c r="DH56" s="32">
        <f t="shared" si="791"/>
        <v>0</v>
      </c>
      <c r="DI56" s="32">
        <f t="shared" si="791"/>
        <v>0</v>
      </c>
      <c r="DJ56" s="32">
        <f t="shared" si="791"/>
        <v>0</v>
      </c>
      <c r="DK56" s="32">
        <f t="shared" si="791"/>
        <v>0</v>
      </c>
      <c r="DL56" s="32">
        <f t="shared" si="791"/>
        <v>0</v>
      </c>
      <c r="DM56" s="32">
        <f t="shared" si="791"/>
        <v>0</v>
      </c>
      <c r="DN56" s="32">
        <f t="shared" si="791"/>
        <v>0</v>
      </c>
      <c r="DO56" s="32">
        <f t="shared" si="791"/>
        <v>0</v>
      </c>
      <c r="DP56" s="32">
        <f t="shared" si="791"/>
        <v>0</v>
      </c>
      <c r="DQ56" s="32">
        <f t="shared" si="791"/>
        <v>0</v>
      </c>
      <c r="DR56" s="32">
        <f t="shared" si="791"/>
        <v>0</v>
      </c>
      <c r="DS56" s="32">
        <f t="shared" si="791"/>
        <v>0</v>
      </c>
      <c r="DT56" s="32">
        <f t="shared" si="791"/>
        <v>0</v>
      </c>
      <c r="DU56" s="32">
        <f t="shared" si="791"/>
        <v>0</v>
      </c>
      <c r="DV56" s="32">
        <f t="shared" si="791"/>
        <v>0</v>
      </c>
      <c r="DW56" s="32">
        <f t="shared" si="791"/>
        <v>0</v>
      </c>
      <c r="DX56" s="32">
        <f t="shared" si="791"/>
        <v>0</v>
      </c>
      <c r="DY56" s="32">
        <f t="shared" si="791"/>
        <v>0</v>
      </c>
      <c r="DZ56" s="32">
        <f t="shared" si="791"/>
        <v>0</v>
      </c>
      <c r="EA56" s="32">
        <f t="shared" si="791"/>
        <v>0</v>
      </c>
      <c r="EB56" s="32">
        <f t="shared" si="791"/>
        <v>0</v>
      </c>
      <c r="EC56" s="32">
        <f t="shared" ref="EC56:GJ56" si="792" xml:space="preserve"> EC$92</f>
        <v>0</v>
      </c>
      <c r="ED56" s="32">
        <f t="shared" si="792"/>
        <v>0</v>
      </c>
      <c r="EE56" s="32">
        <f t="shared" si="792"/>
        <v>0</v>
      </c>
      <c r="EF56" s="32">
        <f t="shared" si="792"/>
        <v>0</v>
      </c>
      <c r="EG56" s="32">
        <f t="shared" si="792"/>
        <v>0</v>
      </c>
      <c r="EH56" s="32">
        <f t="shared" si="792"/>
        <v>0</v>
      </c>
      <c r="EI56" s="32">
        <f t="shared" si="792"/>
        <v>0</v>
      </c>
      <c r="EJ56" s="32">
        <f t="shared" si="792"/>
        <v>0</v>
      </c>
      <c r="EK56" s="32">
        <f t="shared" si="792"/>
        <v>0</v>
      </c>
      <c r="EL56" s="32">
        <f t="shared" si="792"/>
        <v>0</v>
      </c>
      <c r="EM56" s="32">
        <f t="shared" si="792"/>
        <v>0</v>
      </c>
      <c r="EN56" s="32">
        <f t="shared" si="792"/>
        <v>0</v>
      </c>
      <c r="EO56" s="32">
        <f t="shared" si="792"/>
        <v>0</v>
      </c>
      <c r="EP56" s="32">
        <f t="shared" si="792"/>
        <v>0</v>
      </c>
      <c r="EQ56" s="32">
        <f t="shared" si="792"/>
        <v>0</v>
      </c>
      <c r="ER56" s="32">
        <f t="shared" si="792"/>
        <v>0</v>
      </c>
      <c r="ES56" s="32">
        <f t="shared" si="792"/>
        <v>0</v>
      </c>
      <c r="ET56" s="32">
        <f t="shared" si="792"/>
        <v>0</v>
      </c>
      <c r="EU56" s="32">
        <f t="shared" si="792"/>
        <v>0</v>
      </c>
      <c r="EV56" s="32">
        <f t="shared" si="792"/>
        <v>0</v>
      </c>
      <c r="EW56" s="32">
        <f t="shared" si="792"/>
        <v>0</v>
      </c>
      <c r="EX56" s="32">
        <f t="shared" si="792"/>
        <v>0</v>
      </c>
      <c r="EY56" s="32">
        <f t="shared" si="792"/>
        <v>0</v>
      </c>
      <c r="EZ56" s="32">
        <f t="shared" si="792"/>
        <v>0</v>
      </c>
      <c r="FA56" s="32">
        <f t="shared" si="792"/>
        <v>0</v>
      </c>
      <c r="FB56" s="32">
        <f t="shared" si="792"/>
        <v>0</v>
      </c>
      <c r="FC56" s="32">
        <f t="shared" si="792"/>
        <v>0</v>
      </c>
      <c r="FD56" s="32">
        <f t="shared" si="792"/>
        <v>0</v>
      </c>
      <c r="FE56" s="32">
        <f t="shared" si="792"/>
        <v>0</v>
      </c>
      <c r="FF56" s="32">
        <f t="shared" si="792"/>
        <v>0</v>
      </c>
      <c r="FG56" s="32">
        <f t="shared" si="792"/>
        <v>0</v>
      </c>
      <c r="FH56" s="32">
        <f t="shared" si="792"/>
        <v>0</v>
      </c>
      <c r="FI56" s="32">
        <f t="shared" si="792"/>
        <v>0</v>
      </c>
      <c r="FJ56" s="32">
        <f t="shared" si="792"/>
        <v>0</v>
      </c>
      <c r="FK56" s="32">
        <f t="shared" si="792"/>
        <v>0</v>
      </c>
      <c r="FL56" s="32">
        <f t="shared" si="792"/>
        <v>0</v>
      </c>
      <c r="FM56" s="32">
        <f t="shared" si="792"/>
        <v>0</v>
      </c>
      <c r="FN56" s="32">
        <f t="shared" si="792"/>
        <v>0</v>
      </c>
      <c r="FO56" s="32">
        <f t="shared" si="792"/>
        <v>0</v>
      </c>
      <c r="FP56" s="32">
        <f t="shared" si="792"/>
        <v>0</v>
      </c>
      <c r="FQ56" s="32">
        <f t="shared" si="792"/>
        <v>0</v>
      </c>
      <c r="FR56" s="32">
        <f t="shared" si="792"/>
        <v>0</v>
      </c>
      <c r="FS56" s="32">
        <f t="shared" si="792"/>
        <v>0</v>
      </c>
      <c r="FT56" s="32">
        <f t="shared" si="792"/>
        <v>0</v>
      </c>
      <c r="FU56" s="32">
        <f t="shared" si="792"/>
        <v>0</v>
      </c>
      <c r="FV56" s="32">
        <f t="shared" si="792"/>
        <v>0</v>
      </c>
      <c r="FW56" s="32">
        <f t="shared" si="792"/>
        <v>0</v>
      </c>
      <c r="FX56" s="32">
        <f t="shared" si="792"/>
        <v>0</v>
      </c>
      <c r="FY56" s="32">
        <f t="shared" si="792"/>
        <v>0</v>
      </c>
      <c r="FZ56" s="32">
        <f t="shared" si="792"/>
        <v>0</v>
      </c>
      <c r="GA56" s="32">
        <f t="shared" si="792"/>
        <v>0</v>
      </c>
      <c r="GB56" s="32">
        <f t="shared" si="792"/>
        <v>0</v>
      </c>
      <c r="GC56" s="32">
        <f t="shared" si="792"/>
        <v>0</v>
      </c>
      <c r="GD56" s="32">
        <f t="shared" si="792"/>
        <v>0</v>
      </c>
      <c r="GE56" s="32">
        <f t="shared" si="792"/>
        <v>0</v>
      </c>
      <c r="GF56" s="32">
        <f t="shared" si="792"/>
        <v>0</v>
      </c>
      <c r="GG56" s="32">
        <f t="shared" si="792"/>
        <v>0</v>
      </c>
      <c r="GH56" s="32">
        <f t="shared" si="792"/>
        <v>0</v>
      </c>
      <c r="GI56" s="32">
        <f t="shared" si="792"/>
        <v>0</v>
      </c>
      <c r="GJ56" s="32">
        <f t="shared" si="792"/>
        <v>0</v>
      </c>
    </row>
    <row r="57" spans="1:192" outlineLevel="1" x14ac:dyDescent="0.25">
      <c r="A57" s="33"/>
      <c r="B57" s="33"/>
      <c r="C57" s="30"/>
      <c r="D57" s="66"/>
      <c r="E57" s="32" t="str">
        <f t="shared" ref="E57:BP57" si="793" xml:space="preserve"> E$112</f>
        <v>First post operating period flag</v>
      </c>
      <c r="F57" s="32">
        <f t="shared" si="793"/>
        <v>0</v>
      </c>
      <c r="G57" s="32" t="str">
        <f t="shared" si="793"/>
        <v>flag</v>
      </c>
      <c r="H57" s="32">
        <f t="shared" si="793"/>
        <v>1</v>
      </c>
      <c r="I57" s="32">
        <f t="shared" si="793"/>
        <v>0</v>
      </c>
      <c r="J57" s="32">
        <f t="shared" si="793"/>
        <v>0</v>
      </c>
      <c r="K57" s="32">
        <f t="shared" si="793"/>
        <v>0</v>
      </c>
      <c r="L57" s="32">
        <f t="shared" si="793"/>
        <v>0</v>
      </c>
      <c r="M57" s="32">
        <f t="shared" si="793"/>
        <v>0</v>
      </c>
      <c r="N57" s="32">
        <f t="shared" si="793"/>
        <v>0</v>
      </c>
      <c r="O57" s="32">
        <f t="shared" si="793"/>
        <v>0</v>
      </c>
      <c r="P57" s="32">
        <f t="shared" si="793"/>
        <v>0</v>
      </c>
      <c r="Q57" s="32">
        <f t="shared" si="793"/>
        <v>0</v>
      </c>
      <c r="R57" s="32">
        <f t="shared" si="793"/>
        <v>0</v>
      </c>
      <c r="S57" s="32">
        <f t="shared" si="793"/>
        <v>0</v>
      </c>
      <c r="T57" s="32">
        <f t="shared" si="793"/>
        <v>0</v>
      </c>
      <c r="U57" s="32">
        <f t="shared" si="793"/>
        <v>0</v>
      </c>
      <c r="V57" s="32">
        <f t="shared" si="793"/>
        <v>0</v>
      </c>
      <c r="W57" s="32">
        <f t="shared" si="793"/>
        <v>0</v>
      </c>
      <c r="X57" s="32">
        <f t="shared" si="793"/>
        <v>0</v>
      </c>
      <c r="Y57" s="32">
        <f t="shared" si="793"/>
        <v>0</v>
      </c>
      <c r="Z57" s="32">
        <f t="shared" si="793"/>
        <v>0</v>
      </c>
      <c r="AA57" s="32">
        <f t="shared" si="793"/>
        <v>0</v>
      </c>
      <c r="AB57" s="32">
        <f t="shared" si="793"/>
        <v>0</v>
      </c>
      <c r="AC57" s="32">
        <f t="shared" si="793"/>
        <v>0</v>
      </c>
      <c r="AD57" s="32">
        <f t="shared" si="793"/>
        <v>0</v>
      </c>
      <c r="AE57" s="32">
        <f t="shared" si="793"/>
        <v>0</v>
      </c>
      <c r="AF57" s="32">
        <f t="shared" si="793"/>
        <v>0</v>
      </c>
      <c r="AG57" s="32">
        <f t="shared" si="793"/>
        <v>0</v>
      </c>
      <c r="AH57" s="32">
        <f t="shared" si="793"/>
        <v>0</v>
      </c>
      <c r="AI57" s="32">
        <f t="shared" si="793"/>
        <v>0</v>
      </c>
      <c r="AJ57" s="32">
        <f t="shared" si="793"/>
        <v>0</v>
      </c>
      <c r="AK57" s="32">
        <f t="shared" si="793"/>
        <v>0</v>
      </c>
      <c r="AL57" s="32">
        <f t="shared" si="793"/>
        <v>0</v>
      </c>
      <c r="AM57" s="32">
        <f t="shared" si="793"/>
        <v>0</v>
      </c>
      <c r="AN57" s="32">
        <f t="shared" si="793"/>
        <v>0</v>
      </c>
      <c r="AO57" s="32">
        <f t="shared" si="793"/>
        <v>0</v>
      </c>
      <c r="AP57" s="32">
        <f t="shared" si="793"/>
        <v>0</v>
      </c>
      <c r="AQ57" s="32">
        <f t="shared" si="793"/>
        <v>0</v>
      </c>
      <c r="AR57" s="32">
        <f t="shared" si="793"/>
        <v>0</v>
      </c>
      <c r="AS57" s="32">
        <f t="shared" si="793"/>
        <v>0</v>
      </c>
      <c r="AT57" s="32">
        <f t="shared" si="793"/>
        <v>0</v>
      </c>
      <c r="AU57" s="32">
        <f t="shared" si="793"/>
        <v>0</v>
      </c>
      <c r="AV57" s="32">
        <f t="shared" si="793"/>
        <v>0</v>
      </c>
      <c r="AW57" s="32">
        <f t="shared" si="793"/>
        <v>0</v>
      </c>
      <c r="AX57" s="32">
        <f t="shared" si="793"/>
        <v>0</v>
      </c>
      <c r="AY57" s="32">
        <f t="shared" si="793"/>
        <v>0</v>
      </c>
      <c r="AZ57" s="32">
        <f t="shared" si="793"/>
        <v>0</v>
      </c>
      <c r="BA57" s="32">
        <f t="shared" si="793"/>
        <v>0</v>
      </c>
      <c r="BB57" s="32">
        <f t="shared" si="793"/>
        <v>0</v>
      </c>
      <c r="BC57" s="32">
        <f t="shared" si="793"/>
        <v>0</v>
      </c>
      <c r="BD57" s="32">
        <f t="shared" si="793"/>
        <v>0</v>
      </c>
      <c r="BE57" s="32">
        <f t="shared" si="793"/>
        <v>0</v>
      </c>
      <c r="BF57" s="32">
        <f t="shared" si="793"/>
        <v>0</v>
      </c>
      <c r="BG57" s="32">
        <f t="shared" si="793"/>
        <v>0</v>
      </c>
      <c r="BH57" s="32">
        <f t="shared" si="793"/>
        <v>0</v>
      </c>
      <c r="BI57" s="32">
        <f t="shared" si="793"/>
        <v>0</v>
      </c>
      <c r="BJ57" s="32">
        <f t="shared" si="793"/>
        <v>0</v>
      </c>
      <c r="BK57" s="32">
        <f t="shared" si="793"/>
        <v>0</v>
      </c>
      <c r="BL57" s="32">
        <f t="shared" si="793"/>
        <v>0</v>
      </c>
      <c r="BM57" s="32">
        <f t="shared" si="793"/>
        <v>0</v>
      </c>
      <c r="BN57" s="32">
        <f t="shared" si="793"/>
        <v>0</v>
      </c>
      <c r="BO57" s="32">
        <f t="shared" si="793"/>
        <v>0</v>
      </c>
      <c r="BP57" s="32">
        <f t="shared" si="793"/>
        <v>0</v>
      </c>
      <c r="BQ57" s="32">
        <f t="shared" ref="BQ57:EB57" si="794" xml:space="preserve"> BQ$112</f>
        <v>0</v>
      </c>
      <c r="BR57" s="32">
        <f t="shared" si="794"/>
        <v>0</v>
      </c>
      <c r="BS57" s="32">
        <f t="shared" si="794"/>
        <v>0</v>
      </c>
      <c r="BT57" s="32">
        <f t="shared" si="794"/>
        <v>0</v>
      </c>
      <c r="BU57" s="32">
        <f t="shared" si="794"/>
        <v>0</v>
      </c>
      <c r="BV57" s="32">
        <f t="shared" si="794"/>
        <v>0</v>
      </c>
      <c r="BW57" s="32">
        <f t="shared" si="794"/>
        <v>0</v>
      </c>
      <c r="BX57" s="32">
        <f t="shared" si="794"/>
        <v>0</v>
      </c>
      <c r="BY57" s="32">
        <f t="shared" si="794"/>
        <v>0</v>
      </c>
      <c r="BZ57" s="32">
        <f t="shared" si="794"/>
        <v>0</v>
      </c>
      <c r="CA57" s="32">
        <f t="shared" si="794"/>
        <v>0</v>
      </c>
      <c r="CB57" s="32">
        <f t="shared" si="794"/>
        <v>0</v>
      </c>
      <c r="CC57" s="32">
        <f t="shared" si="794"/>
        <v>0</v>
      </c>
      <c r="CD57" s="32">
        <f t="shared" si="794"/>
        <v>0</v>
      </c>
      <c r="CE57" s="32">
        <f t="shared" si="794"/>
        <v>0</v>
      </c>
      <c r="CF57" s="32">
        <f t="shared" si="794"/>
        <v>0</v>
      </c>
      <c r="CG57" s="32">
        <f t="shared" si="794"/>
        <v>0</v>
      </c>
      <c r="CH57" s="32">
        <f t="shared" si="794"/>
        <v>0</v>
      </c>
      <c r="CI57" s="32">
        <f t="shared" si="794"/>
        <v>0</v>
      </c>
      <c r="CJ57" s="32">
        <f t="shared" si="794"/>
        <v>0</v>
      </c>
      <c r="CK57" s="32">
        <f t="shared" si="794"/>
        <v>0</v>
      </c>
      <c r="CL57" s="32">
        <f t="shared" si="794"/>
        <v>0</v>
      </c>
      <c r="CM57" s="32">
        <f t="shared" si="794"/>
        <v>0</v>
      </c>
      <c r="CN57" s="32">
        <f t="shared" si="794"/>
        <v>0</v>
      </c>
      <c r="CO57" s="32">
        <f t="shared" si="794"/>
        <v>0</v>
      </c>
      <c r="CP57" s="32">
        <f t="shared" si="794"/>
        <v>0</v>
      </c>
      <c r="CQ57" s="32">
        <f t="shared" si="794"/>
        <v>0</v>
      </c>
      <c r="CR57" s="32">
        <f t="shared" si="794"/>
        <v>0</v>
      </c>
      <c r="CS57" s="32">
        <f t="shared" si="794"/>
        <v>0</v>
      </c>
      <c r="CT57" s="32">
        <f t="shared" si="794"/>
        <v>0</v>
      </c>
      <c r="CU57" s="32">
        <f t="shared" si="794"/>
        <v>0</v>
      </c>
      <c r="CV57" s="32">
        <f t="shared" si="794"/>
        <v>0</v>
      </c>
      <c r="CW57" s="32">
        <f t="shared" si="794"/>
        <v>0</v>
      </c>
      <c r="CX57" s="32">
        <f t="shared" si="794"/>
        <v>0</v>
      </c>
      <c r="CY57" s="32">
        <f t="shared" si="794"/>
        <v>0</v>
      </c>
      <c r="CZ57" s="32">
        <f t="shared" si="794"/>
        <v>0</v>
      </c>
      <c r="DA57" s="32">
        <f t="shared" si="794"/>
        <v>0</v>
      </c>
      <c r="DB57" s="32">
        <f t="shared" si="794"/>
        <v>0</v>
      </c>
      <c r="DC57" s="32">
        <f t="shared" si="794"/>
        <v>0</v>
      </c>
      <c r="DD57" s="32">
        <f t="shared" si="794"/>
        <v>0</v>
      </c>
      <c r="DE57" s="32">
        <f t="shared" si="794"/>
        <v>0</v>
      </c>
      <c r="DF57" s="32">
        <f t="shared" si="794"/>
        <v>0</v>
      </c>
      <c r="DG57" s="32">
        <f t="shared" si="794"/>
        <v>0</v>
      </c>
      <c r="DH57" s="32">
        <f t="shared" si="794"/>
        <v>0</v>
      </c>
      <c r="DI57" s="32">
        <f t="shared" si="794"/>
        <v>0</v>
      </c>
      <c r="DJ57" s="32">
        <f t="shared" si="794"/>
        <v>0</v>
      </c>
      <c r="DK57" s="32">
        <f t="shared" si="794"/>
        <v>0</v>
      </c>
      <c r="DL57" s="32">
        <f t="shared" si="794"/>
        <v>0</v>
      </c>
      <c r="DM57" s="32">
        <f t="shared" si="794"/>
        <v>0</v>
      </c>
      <c r="DN57" s="32">
        <f t="shared" si="794"/>
        <v>0</v>
      </c>
      <c r="DO57" s="32">
        <f t="shared" si="794"/>
        <v>1</v>
      </c>
      <c r="DP57" s="32">
        <f t="shared" si="794"/>
        <v>0</v>
      </c>
      <c r="DQ57" s="32">
        <f t="shared" si="794"/>
        <v>0</v>
      </c>
      <c r="DR57" s="32">
        <f t="shared" si="794"/>
        <v>0</v>
      </c>
      <c r="DS57" s="32">
        <f t="shared" si="794"/>
        <v>0</v>
      </c>
      <c r="DT57" s="32">
        <f t="shared" si="794"/>
        <v>0</v>
      </c>
      <c r="DU57" s="32">
        <f t="shared" si="794"/>
        <v>0</v>
      </c>
      <c r="DV57" s="32">
        <f t="shared" si="794"/>
        <v>0</v>
      </c>
      <c r="DW57" s="32">
        <f t="shared" si="794"/>
        <v>0</v>
      </c>
      <c r="DX57" s="32">
        <f t="shared" si="794"/>
        <v>0</v>
      </c>
      <c r="DY57" s="32">
        <f t="shared" si="794"/>
        <v>0</v>
      </c>
      <c r="DZ57" s="32">
        <f t="shared" si="794"/>
        <v>0</v>
      </c>
      <c r="EA57" s="32">
        <f t="shared" si="794"/>
        <v>0</v>
      </c>
      <c r="EB57" s="32">
        <f t="shared" si="794"/>
        <v>0</v>
      </c>
      <c r="EC57" s="32">
        <f t="shared" ref="EC57:GJ57" si="795" xml:space="preserve"> EC$112</f>
        <v>0</v>
      </c>
      <c r="ED57" s="32">
        <f t="shared" si="795"/>
        <v>0</v>
      </c>
      <c r="EE57" s="32">
        <f t="shared" si="795"/>
        <v>0</v>
      </c>
      <c r="EF57" s="32">
        <f t="shared" si="795"/>
        <v>0</v>
      </c>
      <c r="EG57" s="32">
        <f t="shared" si="795"/>
        <v>0</v>
      </c>
      <c r="EH57" s="32">
        <f t="shared" si="795"/>
        <v>0</v>
      </c>
      <c r="EI57" s="32">
        <f t="shared" si="795"/>
        <v>0</v>
      </c>
      <c r="EJ57" s="32">
        <f t="shared" si="795"/>
        <v>0</v>
      </c>
      <c r="EK57" s="32">
        <f t="shared" si="795"/>
        <v>0</v>
      </c>
      <c r="EL57" s="32">
        <f t="shared" si="795"/>
        <v>0</v>
      </c>
      <c r="EM57" s="32">
        <f t="shared" si="795"/>
        <v>0</v>
      </c>
      <c r="EN57" s="32">
        <f t="shared" si="795"/>
        <v>0</v>
      </c>
      <c r="EO57" s="32">
        <f t="shared" si="795"/>
        <v>0</v>
      </c>
      <c r="EP57" s="32">
        <f t="shared" si="795"/>
        <v>0</v>
      </c>
      <c r="EQ57" s="32">
        <f t="shared" si="795"/>
        <v>0</v>
      </c>
      <c r="ER57" s="32">
        <f t="shared" si="795"/>
        <v>0</v>
      </c>
      <c r="ES57" s="32">
        <f t="shared" si="795"/>
        <v>0</v>
      </c>
      <c r="ET57" s="32">
        <f t="shared" si="795"/>
        <v>0</v>
      </c>
      <c r="EU57" s="32">
        <f t="shared" si="795"/>
        <v>0</v>
      </c>
      <c r="EV57" s="32">
        <f t="shared" si="795"/>
        <v>0</v>
      </c>
      <c r="EW57" s="32">
        <f t="shared" si="795"/>
        <v>0</v>
      </c>
      <c r="EX57" s="32">
        <f t="shared" si="795"/>
        <v>0</v>
      </c>
      <c r="EY57" s="32">
        <f t="shared" si="795"/>
        <v>0</v>
      </c>
      <c r="EZ57" s="32">
        <f t="shared" si="795"/>
        <v>0</v>
      </c>
      <c r="FA57" s="32">
        <f t="shared" si="795"/>
        <v>0</v>
      </c>
      <c r="FB57" s="32">
        <f t="shared" si="795"/>
        <v>0</v>
      </c>
      <c r="FC57" s="32">
        <f t="shared" si="795"/>
        <v>0</v>
      </c>
      <c r="FD57" s="32">
        <f t="shared" si="795"/>
        <v>0</v>
      </c>
      <c r="FE57" s="32">
        <f t="shared" si="795"/>
        <v>0</v>
      </c>
      <c r="FF57" s="32">
        <f t="shared" si="795"/>
        <v>0</v>
      </c>
      <c r="FG57" s="32">
        <f t="shared" si="795"/>
        <v>0</v>
      </c>
      <c r="FH57" s="32">
        <f t="shared" si="795"/>
        <v>0</v>
      </c>
      <c r="FI57" s="32">
        <f t="shared" si="795"/>
        <v>0</v>
      </c>
      <c r="FJ57" s="32">
        <f t="shared" si="795"/>
        <v>0</v>
      </c>
      <c r="FK57" s="32">
        <f t="shared" si="795"/>
        <v>0</v>
      </c>
      <c r="FL57" s="32">
        <f t="shared" si="795"/>
        <v>0</v>
      </c>
      <c r="FM57" s="32">
        <f t="shared" si="795"/>
        <v>0</v>
      </c>
      <c r="FN57" s="32">
        <f t="shared" si="795"/>
        <v>0</v>
      </c>
      <c r="FO57" s="32">
        <f t="shared" si="795"/>
        <v>0</v>
      </c>
      <c r="FP57" s="32">
        <f t="shared" si="795"/>
        <v>0</v>
      </c>
      <c r="FQ57" s="32">
        <f t="shared" si="795"/>
        <v>0</v>
      </c>
      <c r="FR57" s="32">
        <f t="shared" si="795"/>
        <v>0</v>
      </c>
      <c r="FS57" s="32">
        <f t="shared" si="795"/>
        <v>0</v>
      </c>
      <c r="FT57" s="32">
        <f t="shared" si="795"/>
        <v>0</v>
      </c>
      <c r="FU57" s="32">
        <f t="shared" si="795"/>
        <v>0</v>
      </c>
      <c r="FV57" s="32">
        <f t="shared" si="795"/>
        <v>0</v>
      </c>
      <c r="FW57" s="32">
        <f t="shared" si="795"/>
        <v>0</v>
      </c>
      <c r="FX57" s="32">
        <f t="shared" si="795"/>
        <v>0</v>
      </c>
      <c r="FY57" s="32">
        <f t="shared" si="795"/>
        <v>0</v>
      </c>
      <c r="FZ57" s="32">
        <f t="shared" si="795"/>
        <v>0</v>
      </c>
      <c r="GA57" s="32">
        <f t="shared" si="795"/>
        <v>0</v>
      </c>
      <c r="GB57" s="32">
        <f t="shared" si="795"/>
        <v>0</v>
      </c>
      <c r="GC57" s="32">
        <f t="shared" si="795"/>
        <v>0</v>
      </c>
      <c r="GD57" s="32">
        <f t="shared" si="795"/>
        <v>0</v>
      </c>
      <c r="GE57" s="32">
        <f t="shared" si="795"/>
        <v>0</v>
      </c>
      <c r="GF57" s="32">
        <f t="shared" si="795"/>
        <v>0</v>
      </c>
      <c r="GG57" s="32">
        <f t="shared" si="795"/>
        <v>0</v>
      </c>
      <c r="GH57" s="32">
        <f t="shared" si="795"/>
        <v>0</v>
      </c>
      <c r="GI57" s="32">
        <f t="shared" si="795"/>
        <v>0</v>
      </c>
      <c r="GJ57" s="32">
        <f t="shared" si="795"/>
        <v>0</v>
      </c>
    </row>
    <row r="58" spans="1:192" outlineLevel="1" x14ac:dyDescent="0.25">
      <c r="A58" s="33"/>
      <c r="B58" s="33"/>
      <c r="C58" s="30"/>
      <c r="D58" s="32"/>
      <c r="E58" s="32" t="s">
        <v>28</v>
      </c>
      <c r="F58" s="32"/>
      <c r="G58" s="32" t="s">
        <v>14</v>
      </c>
      <c r="H58" s="32"/>
      <c r="I58" s="31"/>
      <c r="J58" s="32">
        <f t="shared" ref="J58:K58" si="796" xml:space="preserve"> I58 + MAX(J53:J57)</f>
        <v>1</v>
      </c>
      <c r="K58" s="32">
        <f t="shared" si="796"/>
        <v>1</v>
      </c>
      <c r="L58" s="32">
        <f t="shared" ref="L58" si="797" xml:space="preserve"> K58 + MAX(L53:L57)</f>
        <v>2</v>
      </c>
      <c r="M58" s="32">
        <f t="shared" ref="M58" si="798" xml:space="preserve"> L58 + MAX(M53:M57)</f>
        <v>3</v>
      </c>
      <c r="N58" s="32">
        <f t="shared" ref="N58" si="799" xml:space="preserve"> M58 + MAX(N53:N57)</f>
        <v>3</v>
      </c>
      <c r="O58" s="32">
        <f t="shared" ref="O58" si="800" xml:space="preserve"> N58 + MAX(O53:O57)</f>
        <v>3</v>
      </c>
      <c r="P58" s="32">
        <f t="shared" ref="P58" si="801" xml:space="preserve"> O58 + MAX(P53:P57)</f>
        <v>3</v>
      </c>
      <c r="Q58" s="32">
        <f t="shared" ref="Q58" si="802" xml:space="preserve"> P58 + MAX(Q53:Q57)</f>
        <v>3</v>
      </c>
      <c r="R58" s="32">
        <f t="shared" ref="R58" si="803" xml:space="preserve"> Q58 + MAX(R53:R57)</f>
        <v>3</v>
      </c>
      <c r="S58" s="32">
        <f t="shared" ref="S58" si="804" xml:space="preserve"> R58 + MAX(S53:S57)</f>
        <v>4</v>
      </c>
      <c r="T58" s="32">
        <f t="shared" ref="T58" si="805" xml:space="preserve"> S58 + MAX(T53:T57)</f>
        <v>4</v>
      </c>
      <c r="U58" s="32">
        <f t="shared" ref="U58" si="806" xml:space="preserve"> T58 + MAX(U53:U57)</f>
        <v>4</v>
      </c>
      <c r="V58" s="32">
        <f t="shared" ref="V58" si="807" xml:space="preserve"> U58 + MAX(V53:V57)</f>
        <v>4</v>
      </c>
      <c r="W58" s="32">
        <f t="shared" ref="W58" si="808" xml:space="preserve"> V58 + MAX(W53:W57)</f>
        <v>4</v>
      </c>
      <c r="X58" s="32">
        <f t="shared" ref="X58" si="809" xml:space="preserve"> W58 + MAX(X53:X57)</f>
        <v>4</v>
      </c>
      <c r="Y58" s="32">
        <f t="shared" ref="Y58" si="810" xml:space="preserve"> X58 + MAX(Y53:Y57)</f>
        <v>4</v>
      </c>
      <c r="Z58" s="32">
        <f t="shared" ref="Z58" si="811" xml:space="preserve"> Y58 + MAX(Z53:Z57)</f>
        <v>4</v>
      </c>
      <c r="AA58" s="32">
        <f t="shared" ref="AA58" si="812" xml:space="preserve"> Z58 + MAX(AA53:AA57)</f>
        <v>4</v>
      </c>
      <c r="AB58" s="32">
        <f t="shared" ref="AB58" si="813" xml:space="preserve"> AA58 + MAX(AB53:AB57)</f>
        <v>4</v>
      </c>
      <c r="AC58" s="32">
        <f t="shared" ref="AC58" si="814" xml:space="preserve"> AB58 + MAX(AC53:AC57)</f>
        <v>4</v>
      </c>
      <c r="AD58" s="32">
        <f t="shared" ref="AD58" si="815" xml:space="preserve"> AC58 + MAX(AD53:AD57)</f>
        <v>4</v>
      </c>
      <c r="AE58" s="32">
        <f t="shared" ref="AE58" si="816" xml:space="preserve"> AD58 + MAX(AE53:AE57)</f>
        <v>4</v>
      </c>
      <c r="AF58" s="32">
        <f t="shared" ref="AF58" si="817" xml:space="preserve"> AE58 + MAX(AF53:AF57)</f>
        <v>4</v>
      </c>
      <c r="AG58" s="32">
        <f t="shared" ref="AG58" si="818" xml:space="preserve"> AF58 + MAX(AG53:AG57)</f>
        <v>4</v>
      </c>
      <c r="AH58" s="32">
        <f t="shared" ref="AH58" si="819" xml:space="preserve"> AG58 + MAX(AH53:AH57)</f>
        <v>4</v>
      </c>
      <c r="AI58" s="32">
        <f t="shared" ref="AI58" si="820" xml:space="preserve"> AH58 + MAX(AI53:AI57)</f>
        <v>4</v>
      </c>
      <c r="AJ58" s="32">
        <f t="shared" ref="AJ58" si="821" xml:space="preserve"> AI58 + MAX(AJ53:AJ57)</f>
        <v>4</v>
      </c>
      <c r="AK58" s="32">
        <f t="shared" ref="AK58" si="822" xml:space="preserve"> AJ58 + MAX(AK53:AK57)</f>
        <v>4</v>
      </c>
      <c r="AL58" s="32">
        <f t="shared" ref="AL58" si="823" xml:space="preserve"> AK58 + MAX(AL53:AL57)</f>
        <v>4</v>
      </c>
      <c r="AM58" s="32">
        <f t="shared" ref="AM58" si="824" xml:space="preserve"> AL58 + MAX(AM53:AM57)</f>
        <v>4</v>
      </c>
      <c r="AN58" s="32">
        <f t="shared" ref="AN58" si="825" xml:space="preserve"> AM58 + MAX(AN53:AN57)</f>
        <v>4</v>
      </c>
      <c r="AO58" s="32">
        <f t="shared" ref="AO58" si="826" xml:space="preserve"> AN58 + MAX(AO53:AO57)</f>
        <v>4</v>
      </c>
      <c r="AP58" s="32">
        <f t="shared" ref="AP58" si="827" xml:space="preserve"> AO58 + MAX(AP53:AP57)</f>
        <v>4</v>
      </c>
      <c r="AQ58" s="32">
        <f t="shared" ref="AQ58" si="828" xml:space="preserve"> AP58 + MAX(AQ53:AQ57)</f>
        <v>4</v>
      </c>
      <c r="AR58" s="32">
        <f t="shared" ref="AR58" si="829" xml:space="preserve"> AQ58 + MAX(AR53:AR57)</f>
        <v>4</v>
      </c>
      <c r="AS58" s="32">
        <f t="shared" ref="AS58" si="830" xml:space="preserve"> AR58 + MAX(AS53:AS57)</f>
        <v>4</v>
      </c>
      <c r="AT58" s="32">
        <f t="shared" ref="AT58" si="831" xml:space="preserve"> AS58 + MAX(AT53:AT57)</f>
        <v>4</v>
      </c>
      <c r="AU58" s="32">
        <f t="shared" ref="AU58" si="832" xml:space="preserve"> AT58 + MAX(AU53:AU57)</f>
        <v>4</v>
      </c>
      <c r="AV58" s="32">
        <f t="shared" ref="AV58" si="833" xml:space="preserve"> AU58 + MAX(AV53:AV57)</f>
        <v>4</v>
      </c>
      <c r="AW58" s="32">
        <f t="shared" ref="AW58" si="834" xml:space="preserve"> AV58 + MAX(AW53:AW57)</f>
        <v>4</v>
      </c>
      <c r="AX58" s="32">
        <f t="shared" ref="AX58" si="835" xml:space="preserve"> AW58 + MAX(AX53:AX57)</f>
        <v>4</v>
      </c>
      <c r="AY58" s="32">
        <f t="shared" ref="AY58" si="836" xml:space="preserve"> AX58 + MAX(AY53:AY57)</f>
        <v>4</v>
      </c>
      <c r="AZ58" s="32">
        <f t="shared" ref="AZ58" si="837" xml:space="preserve"> AY58 + MAX(AZ53:AZ57)</f>
        <v>4</v>
      </c>
      <c r="BA58" s="32">
        <f t="shared" ref="BA58" si="838" xml:space="preserve"> AZ58 + MAX(BA53:BA57)</f>
        <v>4</v>
      </c>
      <c r="BB58" s="32">
        <f t="shared" ref="BB58" si="839" xml:space="preserve"> BA58 + MAX(BB53:BB57)</f>
        <v>4</v>
      </c>
      <c r="BC58" s="32">
        <f t="shared" ref="BC58" si="840" xml:space="preserve"> BB58 + MAX(BC53:BC57)</f>
        <v>4</v>
      </c>
      <c r="BD58" s="32">
        <f t="shared" ref="BD58" si="841" xml:space="preserve"> BC58 + MAX(BD53:BD57)</f>
        <v>4</v>
      </c>
      <c r="BE58" s="32">
        <f t="shared" ref="BE58" si="842" xml:space="preserve"> BD58 + MAX(BE53:BE57)</f>
        <v>4</v>
      </c>
      <c r="BF58" s="32">
        <f t="shared" ref="BF58" si="843" xml:space="preserve"> BE58 + MAX(BF53:BF57)</f>
        <v>4</v>
      </c>
      <c r="BG58" s="32">
        <f t="shared" ref="BG58" si="844" xml:space="preserve"> BF58 + MAX(BG53:BG57)</f>
        <v>4</v>
      </c>
      <c r="BH58" s="32">
        <f t="shared" ref="BH58" si="845" xml:space="preserve"> BG58 + MAX(BH53:BH57)</f>
        <v>4</v>
      </c>
      <c r="BI58" s="32">
        <f t="shared" ref="BI58" si="846" xml:space="preserve"> BH58 + MAX(BI53:BI57)</f>
        <v>4</v>
      </c>
      <c r="BJ58" s="32">
        <f t="shared" ref="BJ58" si="847" xml:space="preserve"> BI58 + MAX(BJ53:BJ57)</f>
        <v>4</v>
      </c>
      <c r="BK58" s="32">
        <f t="shared" ref="BK58" si="848" xml:space="preserve"> BJ58 + MAX(BK53:BK57)</f>
        <v>4</v>
      </c>
      <c r="BL58" s="32">
        <f t="shared" ref="BL58" si="849" xml:space="preserve"> BK58 + MAX(BL53:BL57)</f>
        <v>4</v>
      </c>
      <c r="BM58" s="32">
        <f t="shared" ref="BM58" si="850" xml:space="preserve"> BL58 + MAX(BM53:BM57)</f>
        <v>4</v>
      </c>
      <c r="BN58" s="32">
        <f t="shared" ref="BN58" si="851" xml:space="preserve"> BM58 + MAX(BN53:BN57)</f>
        <v>4</v>
      </c>
      <c r="BO58" s="32">
        <f t="shared" ref="BO58" si="852" xml:space="preserve"> BN58 + MAX(BO53:BO57)</f>
        <v>4</v>
      </c>
      <c r="BP58" s="32">
        <f t="shared" ref="BP58" si="853" xml:space="preserve"> BO58 + MAX(BP53:BP57)</f>
        <v>4</v>
      </c>
      <c r="BQ58" s="32">
        <f t="shared" ref="BQ58" si="854" xml:space="preserve"> BP58 + MAX(BQ53:BQ57)</f>
        <v>4</v>
      </c>
      <c r="BR58" s="32">
        <f t="shared" ref="BR58" si="855" xml:space="preserve"> BQ58 + MAX(BR53:BR57)</f>
        <v>4</v>
      </c>
      <c r="BS58" s="32">
        <f t="shared" ref="BS58" si="856" xml:space="preserve"> BR58 + MAX(BS53:BS57)</f>
        <v>4</v>
      </c>
      <c r="BT58" s="32">
        <f t="shared" ref="BT58" si="857" xml:space="preserve"> BS58 + MAX(BT53:BT57)</f>
        <v>4</v>
      </c>
      <c r="BU58" s="32">
        <f t="shared" ref="BU58" si="858" xml:space="preserve"> BT58 + MAX(BU53:BU57)</f>
        <v>4</v>
      </c>
      <c r="BV58" s="32">
        <f t="shared" ref="BV58" si="859" xml:space="preserve"> BU58 + MAX(BV53:BV57)</f>
        <v>4</v>
      </c>
      <c r="BW58" s="32">
        <f t="shared" ref="BW58" si="860" xml:space="preserve"> BV58 + MAX(BW53:BW57)</f>
        <v>4</v>
      </c>
      <c r="BX58" s="32">
        <f t="shared" ref="BX58" si="861" xml:space="preserve"> BW58 + MAX(BX53:BX57)</f>
        <v>4</v>
      </c>
      <c r="BY58" s="32">
        <f t="shared" ref="BY58" si="862" xml:space="preserve"> BX58 + MAX(BY53:BY57)</f>
        <v>4</v>
      </c>
      <c r="BZ58" s="32">
        <f t="shared" ref="BZ58" si="863" xml:space="preserve"> BY58 + MAX(BZ53:BZ57)</f>
        <v>4</v>
      </c>
      <c r="CA58" s="32">
        <f t="shared" ref="CA58" si="864" xml:space="preserve"> BZ58 + MAX(CA53:CA57)</f>
        <v>4</v>
      </c>
      <c r="CB58" s="32">
        <f t="shared" ref="CB58" si="865" xml:space="preserve"> CA58 + MAX(CB53:CB57)</f>
        <v>4</v>
      </c>
      <c r="CC58" s="32">
        <f t="shared" ref="CC58" si="866" xml:space="preserve"> CB58 + MAX(CC53:CC57)</f>
        <v>4</v>
      </c>
      <c r="CD58" s="32">
        <f t="shared" ref="CD58" si="867" xml:space="preserve"> CC58 + MAX(CD53:CD57)</f>
        <v>4</v>
      </c>
      <c r="CE58" s="32">
        <f t="shared" ref="CE58" si="868" xml:space="preserve"> CD58 + MAX(CE53:CE57)</f>
        <v>4</v>
      </c>
      <c r="CF58" s="32">
        <f t="shared" ref="CF58" si="869" xml:space="preserve"> CE58 + MAX(CF53:CF57)</f>
        <v>4</v>
      </c>
      <c r="CG58" s="32">
        <f t="shared" ref="CG58" si="870" xml:space="preserve"> CF58 + MAX(CG53:CG57)</f>
        <v>4</v>
      </c>
      <c r="CH58" s="32">
        <f t="shared" ref="CH58" si="871" xml:space="preserve"> CG58 + MAX(CH53:CH57)</f>
        <v>4</v>
      </c>
      <c r="CI58" s="32">
        <f t="shared" ref="CI58" si="872" xml:space="preserve"> CH58 + MAX(CI53:CI57)</f>
        <v>4</v>
      </c>
      <c r="CJ58" s="32">
        <f t="shared" ref="CJ58" si="873" xml:space="preserve"> CI58 + MAX(CJ53:CJ57)</f>
        <v>4</v>
      </c>
      <c r="CK58" s="32">
        <f t="shared" ref="CK58" si="874" xml:space="preserve"> CJ58 + MAX(CK53:CK57)</f>
        <v>4</v>
      </c>
      <c r="CL58" s="32">
        <f t="shared" ref="CL58" si="875" xml:space="preserve"> CK58 + MAX(CL53:CL57)</f>
        <v>4</v>
      </c>
      <c r="CM58" s="32">
        <f t="shared" ref="CM58" si="876" xml:space="preserve"> CL58 + MAX(CM53:CM57)</f>
        <v>4</v>
      </c>
      <c r="CN58" s="32">
        <f t="shared" ref="CN58" si="877" xml:space="preserve"> CM58 + MAX(CN53:CN57)</f>
        <v>4</v>
      </c>
      <c r="CO58" s="32">
        <f t="shared" ref="CO58" si="878" xml:space="preserve"> CN58 + MAX(CO53:CO57)</f>
        <v>4</v>
      </c>
      <c r="CP58" s="32">
        <f t="shared" ref="CP58" si="879" xml:space="preserve"> CO58 + MAX(CP53:CP57)</f>
        <v>4</v>
      </c>
      <c r="CQ58" s="32">
        <f t="shared" ref="CQ58" si="880" xml:space="preserve"> CP58 + MAX(CQ53:CQ57)</f>
        <v>4</v>
      </c>
      <c r="CR58" s="32">
        <f t="shared" ref="CR58" si="881" xml:space="preserve"> CQ58 + MAX(CR53:CR57)</f>
        <v>4</v>
      </c>
      <c r="CS58" s="32">
        <f t="shared" ref="CS58" si="882" xml:space="preserve"> CR58 + MAX(CS53:CS57)</f>
        <v>4</v>
      </c>
      <c r="CT58" s="32">
        <f t="shared" ref="CT58" si="883" xml:space="preserve"> CS58 + MAX(CT53:CT57)</f>
        <v>4</v>
      </c>
      <c r="CU58" s="32">
        <f t="shared" ref="CU58" si="884" xml:space="preserve"> CT58 + MAX(CU53:CU57)</f>
        <v>4</v>
      </c>
      <c r="CV58" s="32">
        <f t="shared" ref="CV58" si="885" xml:space="preserve"> CU58 + MAX(CV53:CV57)</f>
        <v>4</v>
      </c>
      <c r="CW58" s="32">
        <f t="shared" ref="CW58" si="886" xml:space="preserve"> CV58 + MAX(CW53:CW57)</f>
        <v>4</v>
      </c>
      <c r="CX58" s="32">
        <f t="shared" ref="CX58" si="887" xml:space="preserve"> CW58 + MAX(CX53:CX57)</f>
        <v>4</v>
      </c>
      <c r="CY58" s="32">
        <f t="shared" ref="CY58" si="888" xml:space="preserve"> CX58 + MAX(CY53:CY57)</f>
        <v>4</v>
      </c>
      <c r="CZ58" s="32">
        <f t="shared" ref="CZ58" si="889" xml:space="preserve"> CY58 + MAX(CZ53:CZ57)</f>
        <v>4</v>
      </c>
      <c r="DA58" s="32">
        <f t="shared" ref="DA58" si="890" xml:space="preserve"> CZ58 + MAX(DA53:DA57)</f>
        <v>4</v>
      </c>
      <c r="DB58" s="32">
        <f t="shared" ref="DB58" si="891" xml:space="preserve"> DA58 + MAX(DB53:DB57)</f>
        <v>4</v>
      </c>
      <c r="DC58" s="32">
        <f t="shared" ref="DC58" si="892" xml:space="preserve"> DB58 + MAX(DC53:DC57)</f>
        <v>4</v>
      </c>
      <c r="DD58" s="32">
        <f t="shared" ref="DD58" si="893" xml:space="preserve"> DC58 + MAX(DD53:DD57)</f>
        <v>4</v>
      </c>
      <c r="DE58" s="32">
        <f t="shared" ref="DE58" si="894" xml:space="preserve"> DD58 + MAX(DE53:DE57)</f>
        <v>4</v>
      </c>
      <c r="DF58" s="32">
        <f t="shared" ref="DF58" si="895" xml:space="preserve"> DE58 + MAX(DF53:DF57)</f>
        <v>4</v>
      </c>
      <c r="DG58" s="32">
        <f t="shared" ref="DG58" si="896" xml:space="preserve"> DF58 + MAX(DG53:DG57)</f>
        <v>4</v>
      </c>
      <c r="DH58" s="32">
        <f t="shared" ref="DH58" si="897" xml:space="preserve"> DG58 + MAX(DH53:DH57)</f>
        <v>4</v>
      </c>
      <c r="DI58" s="32">
        <f t="shared" ref="DI58" si="898" xml:space="preserve"> DH58 + MAX(DI53:DI57)</f>
        <v>4</v>
      </c>
      <c r="DJ58" s="32">
        <f t="shared" ref="DJ58" si="899" xml:space="preserve"> DI58 + MAX(DJ53:DJ57)</f>
        <v>4</v>
      </c>
      <c r="DK58" s="32">
        <f t="shared" ref="DK58" si="900" xml:space="preserve"> DJ58 + MAX(DK53:DK57)</f>
        <v>4</v>
      </c>
      <c r="DL58" s="32">
        <f t="shared" ref="DL58" si="901" xml:space="preserve"> DK58 + MAX(DL53:DL57)</f>
        <v>4</v>
      </c>
      <c r="DM58" s="32">
        <f t="shared" ref="DM58" si="902" xml:space="preserve"> DL58 + MAX(DM53:DM57)</f>
        <v>4</v>
      </c>
      <c r="DN58" s="32">
        <f t="shared" ref="DN58" si="903" xml:space="preserve"> DM58 + MAX(DN53:DN57)</f>
        <v>4</v>
      </c>
      <c r="DO58" s="32">
        <f t="shared" ref="DO58" si="904" xml:space="preserve"> DN58 + MAX(DO53:DO57)</f>
        <v>5</v>
      </c>
      <c r="DP58" s="32">
        <f t="shared" ref="DP58" si="905" xml:space="preserve"> DO58 + MAX(DP53:DP57)</f>
        <v>5</v>
      </c>
      <c r="DQ58" s="32">
        <f t="shared" ref="DQ58" si="906" xml:space="preserve"> DP58 + MAX(DQ53:DQ57)</f>
        <v>5</v>
      </c>
      <c r="DR58" s="32">
        <f t="shared" ref="DR58" si="907" xml:space="preserve"> DQ58 + MAX(DR53:DR57)</f>
        <v>5</v>
      </c>
      <c r="DS58" s="32">
        <f t="shared" ref="DS58" si="908" xml:space="preserve"> DR58 + MAX(DS53:DS57)</f>
        <v>5</v>
      </c>
      <c r="DT58" s="32">
        <f t="shared" ref="DT58" si="909" xml:space="preserve"> DS58 + MAX(DT53:DT57)</f>
        <v>5</v>
      </c>
      <c r="DU58" s="32">
        <f t="shared" ref="DU58" si="910" xml:space="preserve"> DT58 + MAX(DU53:DU57)</f>
        <v>5</v>
      </c>
      <c r="DV58" s="32">
        <f t="shared" ref="DV58" si="911" xml:space="preserve"> DU58 + MAX(DV53:DV57)</f>
        <v>5</v>
      </c>
      <c r="DW58" s="32">
        <f t="shared" ref="DW58" si="912" xml:space="preserve"> DV58 + MAX(DW53:DW57)</f>
        <v>5</v>
      </c>
      <c r="DX58" s="32">
        <f t="shared" ref="DX58" si="913" xml:space="preserve"> DW58 + MAX(DX53:DX57)</f>
        <v>5</v>
      </c>
      <c r="DY58" s="32">
        <f t="shared" ref="DY58" si="914" xml:space="preserve"> DX58 + MAX(DY53:DY57)</f>
        <v>5</v>
      </c>
      <c r="DZ58" s="32">
        <f t="shared" ref="DZ58" si="915" xml:space="preserve"> DY58 + MAX(DZ53:DZ57)</f>
        <v>5</v>
      </c>
      <c r="EA58" s="32">
        <f t="shared" ref="EA58" si="916" xml:space="preserve"> DZ58 + MAX(EA53:EA57)</f>
        <v>5</v>
      </c>
      <c r="EB58" s="32">
        <f t="shared" ref="EB58" si="917" xml:space="preserve"> EA58 + MAX(EB53:EB57)</f>
        <v>5</v>
      </c>
      <c r="EC58" s="32">
        <f t="shared" ref="EC58" si="918" xml:space="preserve"> EB58 + MAX(EC53:EC57)</f>
        <v>5</v>
      </c>
      <c r="ED58" s="32">
        <f t="shared" ref="ED58" si="919" xml:space="preserve"> EC58 + MAX(ED53:ED57)</f>
        <v>5</v>
      </c>
      <c r="EE58" s="32">
        <f t="shared" ref="EE58" si="920" xml:space="preserve"> ED58 + MAX(EE53:EE57)</f>
        <v>5</v>
      </c>
      <c r="EF58" s="32">
        <f t="shared" ref="EF58" si="921" xml:space="preserve"> EE58 + MAX(EF53:EF57)</f>
        <v>5</v>
      </c>
      <c r="EG58" s="32">
        <f t="shared" ref="EG58" si="922" xml:space="preserve"> EF58 + MAX(EG53:EG57)</f>
        <v>5</v>
      </c>
      <c r="EH58" s="32">
        <f t="shared" ref="EH58" si="923" xml:space="preserve"> EG58 + MAX(EH53:EH57)</f>
        <v>5</v>
      </c>
      <c r="EI58" s="32">
        <f t="shared" ref="EI58" si="924" xml:space="preserve"> EH58 + MAX(EI53:EI57)</f>
        <v>5</v>
      </c>
      <c r="EJ58" s="32">
        <f t="shared" ref="EJ58" si="925" xml:space="preserve"> EI58 + MAX(EJ53:EJ57)</f>
        <v>5</v>
      </c>
      <c r="EK58" s="32">
        <f t="shared" ref="EK58" si="926" xml:space="preserve"> EJ58 + MAX(EK53:EK57)</f>
        <v>5</v>
      </c>
      <c r="EL58" s="32">
        <f t="shared" ref="EL58" si="927" xml:space="preserve"> EK58 + MAX(EL53:EL57)</f>
        <v>5</v>
      </c>
      <c r="EM58" s="32">
        <f t="shared" ref="EM58" si="928" xml:space="preserve"> EL58 + MAX(EM53:EM57)</f>
        <v>5</v>
      </c>
      <c r="EN58" s="32">
        <f t="shared" ref="EN58" si="929" xml:space="preserve"> EM58 + MAX(EN53:EN57)</f>
        <v>5</v>
      </c>
      <c r="EO58" s="32">
        <f t="shared" ref="EO58" si="930" xml:space="preserve"> EN58 + MAX(EO53:EO57)</f>
        <v>5</v>
      </c>
      <c r="EP58" s="32">
        <f t="shared" ref="EP58" si="931" xml:space="preserve"> EO58 + MAX(EP53:EP57)</f>
        <v>5</v>
      </c>
      <c r="EQ58" s="32">
        <f t="shared" ref="EQ58" si="932" xml:space="preserve"> EP58 + MAX(EQ53:EQ57)</f>
        <v>5</v>
      </c>
      <c r="ER58" s="32">
        <f t="shared" ref="ER58" si="933" xml:space="preserve"> EQ58 + MAX(ER53:ER57)</f>
        <v>5</v>
      </c>
      <c r="ES58" s="32">
        <f t="shared" ref="ES58" si="934" xml:space="preserve"> ER58 + MAX(ES53:ES57)</f>
        <v>5</v>
      </c>
      <c r="ET58" s="32">
        <f t="shared" ref="ET58" si="935" xml:space="preserve"> ES58 + MAX(ET53:ET57)</f>
        <v>5</v>
      </c>
      <c r="EU58" s="32">
        <f t="shared" ref="EU58" si="936" xml:space="preserve"> ET58 + MAX(EU53:EU57)</f>
        <v>5</v>
      </c>
      <c r="EV58" s="32">
        <f t="shared" ref="EV58" si="937" xml:space="preserve"> EU58 + MAX(EV53:EV57)</f>
        <v>5</v>
      </c>
      <c r="EW58" s="32">
        <f t="shared" ref="EW58" si="938" xml:space="preserve"> EV58 + MAX(EW53:EW57)</f>
        <v>5</v>
      </c>
      <c r="EX58" s="32">
        <f t="shared" ref="EX58" si="939" xml:space="preserve"> EW58 + MAX(EX53:EX57)</f>
        <v>5</v>
      </c>
      <c r="EY58" s="32">
        <f t="shared" ref="EY58" si="940" xml:space="preserve"> EX58 + MAX(EY53:EY57)</f>
        <v>5</v>
      </c>
      <c r="EZ58" s="32">
        <f t="shared" ref="EZ58" si="941" xml:space="preserve"> EY58 + MAX(EZ53:EZ57)</f>
        <v>5</v>
      </c>
      <c r="FA58" s="32">
        <f t="shared" ref="FA58" si="942" xml:space="preserve"> EZ58 + MAX(FA53:FA57)</f>
        <v>5</v>
      </c>
      <c r="FB58" s="32">
        <f t="shared" ref="FB58" si="943" xml:space="preserve"> FA58 + MAX(FB53:FB57)</f>
        <v>5</v>
      </c>
      <c r="FC58" s="32">
        <f t="shared" ref="FC58" si="944" xml:space="preserve"> FB58 + MAX(FC53:FC57)</f>
        <v>5</v>
      </c>
      <c r="FD58" s="32">
        <f t="shared" ref="FD58" si="945" xml:space="preserve"> FC58 + MAX(FD53:FD57)</f>
        <v>5</v>
      </c>
      <c r="FE58" s="32">
        <f t="shared" ref="FE58" si="946" xml:space="preserve"> FD58 + MAX(FE53:FE57)</f>
        <v>5</v>
      </c>
      <c r="FF58" s="32">
        <f t="shared" ref="FF58" si="947" xml:space="preserve"> FE58 + MAX(FF53:FF57)</f>
        <v>5</v>
      </c>
      <c r="FG58" s="32">
        <f t="shared" ref="FG58" si="948" xml:space="preserve"> FF58 + MAX(FG53:FG57)</f>
        <v>5</v>
      </c>
      <c r="FH58" s="32">
        <f t="shared" ref="FH58" si="949" xml:space="preserve"> FG58 + MAX(FH53:FH57)</f>
        <v>5</v>
      </c>
      <c r="FI58" s="32">
        <f t="shared" ref="FI58" si="950" xml:space="preserve"> FH58 + MAX(FI53:FI57)</f>
        <v>5</v>
      </c>
      <c r="FJ58" s="32">
        <f t="shared" ref="FJ58" si="951" xml:space="preserve"> FI58 + MAX(FJ53:FJ57)</f>
        <v>5</v>
      </c>
      <c r="FK58" s="32">
        <f t="shared" ref="FK58" si="952" xml:space="preserve"> FJ58 + MAX(FK53:FK57)</f>
        <v>5</v>
      </c>
      <c r="FL58" s="32">
        <f t="shared" ref="FL58" si="953" xml:space="preserve"> FK58 + MAX(FL53:FL57)</f>
        <v>5</v>
      </c>
      <c r="FM58" s="32">
        <f t="shared" ref="FM58" si="954" xml:space="preserve"> FL58 + MAX(FM53:FM57)</f>
        <v>5</v>
      </c>
      <c r="FN58" s="32">
        <f t="shared" ref="FN58" si="955" xml:space="preserve"> FM58 + MAX(FN53:FN57)</f>
        <v>5</v>
      </c>
      <c r="FO58" s="32">
        <f t="shared" ref="FO58" si="956" xml:space="preserve"> FN58 + MAX(FO53:FO57)</f>
        <v>5</v>
      </c>
      <c r="FP58" s="32">
        <f t="shared" ref="FP58" si="957" xml:space="preserve"> FO58 + MAX(FP53:FP57)</f>
        <v>5</v>
      </c>
      <c r="FQ58" s="32">
        <f t="shared" ref="FQ58" si="958" xml:space="preserve"> FP58 + MAX(FQ53:FQ57)</f>
        <v>5</v>
      </c>
      <c r="FR58" s="32">
        <f t="shared" ref="FR58" si="959" xml:space="preserve"> FQ58 + MAX(FR53:FR57)</f>
        <v>5</v>
      </c>
      <c r="FS58" s="32">
        <f t="shared" ref="FS58" si="960" xml:space="preserve"> FR58 + MAX(FS53:FS57)</f>
        <v>5</v>
      </c>
      <c r="FT58" s="32">
        <f t="shared" ref="FT58" si="961" xml:space="preserve"> FS58 + MAX(FT53:FT57)</f>
        <v>5</v>
      </c>
      <c r="FU58" s="32">
        <f t="shared" ref="FU58" si="962" xml:space="preserve"> FT58 + MAX(FU53:FU57)</f>
        <v>5</v>
      </c>
      <c r="FV58" s="32">
        <f t="shared" ref="FV58" si="963" xml:space="preserve"> FU58 + MAX(FV53:FV57)</f>
        <v>5</v>
      </c>
      <c r="FW58" s="32">
        <f t="shared" ref="FW58" si="964" xml:space="preserve"> FV58 + MAX(FW53:FW57)</f>
        <v>5</v>
      </c>
      <c r="FX58" s="32">
        <f t="shared" ref="FX58" si="965" xml:space="preserve"> FW58 + MAX(FX53:FX57)</f>
        <v>5</v>
      </c>
      <c r="FY58" s="32">
        <f t="shared" ref="FY58" si="966" xml:space="preserve"> FX58 + MAX(FY53:FY57)</f>
        <v>5</v>
      </c>
      <c r="FZ58" s="32">
        <f t="shared" ref="FZ58" si="967" xml:space="preserve"> FY58 + MAX(FZ53:FZ57)</f>
        <v>5</v>
      </c>
      <c r="GA58" s="32">
        <f t="shared" ref="GA58" si="968" xml:space="preserve"> FZ58 + MAX(GA53:GA57)</f>
        <v>5</v>
      </c>
      <c r="GB58" s="32">
        <f t="shared" ref="GB58" si="969" xml:space="preserve"> GA58 + MAX(GB53:GB57)</f>
        <v>5</v>
      </c>
      <c r="GC58" s="32">
        <f t="shared" ref="GC58" si="970" xml:space="preserve"> GB58 + MAX(GC53:GC57)</f>
        <v>5</v>
      </c>
      <c r="GD58" s="32">
        <f t="shared" ref="GD58" si="971" xml:space="preserve"> GC58 + MAX(GD53:GD57)</f>
        <v>5</v>
      </c>
      <c r="GE58" s="32">
        <f t="shared" ref="GE58" si="972" xml:space="preserve"> GD58 + MAX(GE53:GE57)</f>
        <v>5</v>
      </c>
      <c r="GF58" s="32">
        <f t="shared" ref="GF58" si="973" xml:space="preserve"> GE58 + MAX(GF53:GF57)</f>
        <v>5</v>
      </c>
      <c r="GG58" s="32">
        <f t="shared" ref="GG58" si="974" xml:space="preserve"> GF58 + MAX(GG53:GG57)</f>
        <v>5</v>
      </c>
      <c r="GH58" s="32">
        <f t="shared" ref="GH58" si="975" xml:space="preserve"> GG58 + MAX(GH53:GH57)</f>
        <v>5</v>
      </c>
      <c r="GI58" s="32">
        <f t="shared" ref="GI58" si="976" xml:space="preserve"> GH58 + MAX(GI53:GI57)</f>
        <v>5</v>
      </c>
      <c r="GJ58" s="32">
        <f t="shared" ref="GJ58" si="977" xml:space="preserve"> GI58 + MAX(GJ53:GJ57)</f>
        <v>5</v>
      </c>
    </row>
    <row r="59" spans="1:192" outlineLevel="1" x14ac:dyDescent="0.25">
      <c r="E59" s="9"/>
      <c r="F59" s="9"/>
      <c r="G59" s="9"/>
      <c r="H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</row>
    <row r="60" spans="1:192" outlineLevel="1" x14ac:dyDescent="0.25">
      <c r="E60" s="197" t="str">
        <f xml:space="preserve"> InpC!E$199</f>
        <v>Pre-forecast period</v>
      </c>
      <c r="F60" s="197" t="str">
        <f xml:space="preserve"> InpC!F$199</f>
        <v>Pre-fcst</v>
      </c>
      <c r="G60" s="197" t="str">
        <f xml:space="preserve"> InpC!G$199</f>
        <v>label</v>
      </c>
    </row>
    <row r="61" spans="1:192" outlineLevel="1" x14ac:dyDescent="0.25">
      <c r="E61" s="74" t="str">
        <f xml:space="preserve"> InpC!E$200</f>
        <v>Financial Close</v>
      </c>
      <c r="F61" s="74" t="str">
        <f xml:space="preserve"> InpC!F$200</f>
        <v>Fin Close</v>
      </c>
      <c r="G61" s="74" t="str">
        <f xml:space="preserve"> InpC!G$200</f>
        <v>label</v>
      </c>
      <c r="H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</row>
    <row r="62" spans="1:192" outlineLevel="1" x14ac:dyDescent="0.25">
      <c r="E62" s="74" t="str">
        <f xml:space="preserve"> InpC!E$201</f>
        <v>Construction</v>
      </c>
      <c r="F62" s="74" t="str">
        <f xml:space="preserve"> InpC!F$201</f>
        <v>Construction</v>
      </c>
      <c r="G62" s="74" t="str">
        <f xml:space="preserve"> InpC!G$201</f>
        <v>label</v>
      </c>
      <c r="H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</row>
    <row r="63" spans="1:192" outlineLevel="1" x14ac:dyDescent="0.25">
      <c r="E63" s="74" t="str">
        <f xml:space="preserve"> InpC!E$202</f>
        <v>Operations</v>
      </c>
      <c r="F63" s="74" t="str">
        <f xml:space="preserve"> InpC!F$202</f>
        <v>Operations</v>
      </c>
      <c r="G63" s="74" t="str">
        <f xml:space="preserve"> InpC!G$202</f>
        <v>label</v>
      </c>
      <c r="H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</row>
    <row r="64" spans="1:192" outlineLevel="1" x14ac:dyDescent="0.25">
      <c r="E64" s="74" t="str">
        <f xml:space="preserve"> InpC!E$203</f>
        <v>Post ops</v>
      </c>
      <c r="F64" s="74" t="str">
        <f xml:space="preserve"> InpC!F$203</f>
        <v>Post ops</v>
      </c>
      <c r="G64" s="74" t="str">
        <f xml:space="preserve"> InpC!G$203</f>
        <v>label</v>
      </c>
      <c r="H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</row>
    <row r="65" spans="1:192" outlineLevel="1" x14ac:dyDescent="0.25">
      <c r="A65" s="67"/>
      <c r="B65" s="67"/>
      <c r="C65" s="68"/>
      <c r="D65" s="70"/>
      <c r="E65" s="69" t="str">
        <f t="shared" ref="E65:BP65" si="978" xml:space="preserve"> E$58</f>
        <v>Timeline label counter</v>
      </c>
      <c r="F65" s="69">
        <f t="shared" si="978"/>
        <v>0</v>
      </c>
      <c r="G65" s="69" t="str">
        <f t="shared" si="978"/>
        <v>counter</v>
      </c>
      <c r="H65" s="69">
        <f t="shared" si="978"/>
        <v>0</v>
      </c>
      <c r="I65" s="69">
        <f t="shared" si="978"/>
        <v>0</v>
      </c>
      <c r="J65" s="69">
        <f t="shared" si="978"/>
        <v>1</v>
      </c>
      <c r="K65" s="69">
        <f t="shared" si="978"/>
        <v>1</v>
      </c>
      <c r="L65" s="69">
        <f t="shared" si="978"/>
        <v>2</v>
      </c>
      <c r="M65" s="69">
        <f t="shared" si="978"/>
        <v>3</v>
      </c>
      <c r="N65" s="69">
        <f t="shared" si="978"/>
        <v>3</v>
      </c>
      <c r="O65" s="69">
        <f t="shared" si="978"/>
        <v>3</v>
      </c>
      <c r="P65" s="69">
        <f t="shared" si="978"/>
        <v>3</v>
      </c>
      <c r="Q65" s="69">
        <f t="shared" si="978"/>
        <v>3</v>
      </c>
      <c r="R65" s="69">
        <f t="shared" si="978"/>
        <v>3</v>
      </c>
      <c r="S65" s="69">
        <f t="shared" si="978"/>
        <v>4</v>
      </c>
      <c r="T65" s="69">
        <f t="shared" si="978"/>
        <v>4</v>
      </c>
      <c r="U65" s="69">
        <f t="shared" si="978"/>
        <v>4</v>
      </c>
      <c r="V65" s="69">
        <f t="shared" si="978"/>
        <v>4</v>
      </c>
      <c r="W65" s="69">
        <f t="shared" si="978"/>
        <v>4</v>
      </c>
      <c r="X65" s="69">
        <f t="shared" si="978"/>
        <v>4</v>
      </c>
      <c r="Y65" s="69">
        <f t="shared" si="978"/>
        <v>4</v>
      </c>
      <c r="Z65" s="69">
        <f t="shared" si="978"/>
        <v>4</v>
      </c>
      <c r="AA65" s="69">
        <f t="shared" si="978"/>
        <v>4</v>
      </c>
      <c r="AB65" s="69">
        <f t="shared" si="978"/>
        <v>4</v>
      </c>
      <c r="AC65" s="69">
        <f t="shared" si="978"/>
        <v>4</v>
      </c>
      <c r="AD65" s="69">
        <f t="shared" si="978"/>
        <v>4</v>
      </c>
      <c r="AE65" s="69">
        <f t="shared" si="978"/>
        <v>4</v>
      </c>
      <c r="AF65" s="69">
        <f t="shared" si="978"/>
        <v>4</v>
      </c>
      <c r="AG65" s="69">
        <f t="shared" si="978"/>
        <v>4</v>
      </c>
      <c r="AH65" s="69">
        <f t="shared" si="978"/>
        <v>4</v>
      </c>
      <c r="AI65" s="69">
        <f t="shared" si="978"/>
        <v>4</v>
      </c>
      <c r="AJ65" s="69">
        <f t="shared" si="978"/>
        <v>4</v>
      </c>
      <c r="AK65" s="69">
        <f t="shared" si="978"/>
        <v>4</v>
      </c>
      <c r="AL65" s="69">
        <f t="shared" si="978"/>
        <v>4</v>
      </c>
      <c r="AM65" s="69">
        <f t="shared" si="978"/>
        <v>4</v>
      </c>
      <c r="AN65" s="69">
        <f t="shared" si="978"/>
        <v>4</v>
      </c>
      <c r="AO65" s="69">
        <f t="shared" si="978"/>
        <v>4</v>
      </c>
      <c r="AP65" s="69">
        <f t="shared" si="978"/>
        <v>4</v>
      </c>
      <c r="AQ65" s="69">
        <f t="shared" si="978"/>
        <v>4</v>
      </c>
      <c r="AR65" s="69">
        <f t="shared" si="978"/>
        <v>4</v>
      </c>
      <c r="AS65" s="69">
        <f t="shared" si="978"/>
        <v>4</v>
      </c>
      <c r="AT65" s="69">
        <f t="shared" si="978"/>
        <v>4</v>
      </c>
      <c r="AU65" s="69">
        <f t="shared" si="978"/>
        <v>4</v>
      </c>
      <c r="AV65" s="69">
        <f t="shared" si="978"/>
        <v>4</v>
      </c>
      <c r="AW65" s="69">
        <f t="shared" si="978"/>
        <v>4</v>
      </c>
      <c r="AX65" s="69">
        <f t="shared" si="978"/>
        <v>4</v>
      </c>
      <c r="AY65" s="69">
        <f t="shared" si="978"/>
        <v>4</v>
      </c>
      <c r="AZ65" s="69">
        <f t="shared" si="978"/>
        <v>4</v>
      </c>
      <c r="BA65" s="69">
        <f t="shared" si="978"/>
        <v>4</v>
      </c>
      <c r="BB65" s="69">
        <f t="shared" si="978"/>
        <v>4</v>
      </c>
      <c r="BC65" s="69">
        <f t="shared" si="978"/>
        <v>4</v>
      </c>
      <c r="BD65" s="69">
        <f t="shared" si="978"/>
        <v>4</v>
      </c>
      <c r="BE65" s="69">
        <f t="shared" si="978"/>
        <v>4</v>
      </c>
      <c r="BF65" s="69">
        <f t="shared" si="978"/>
        <v>4</v>
      </c>
      <c r="BG65" s="69">
        <f t="shared" si="978"/>
        <v>4</v>
      </c>
      <c r="BH65" s="69">
        <f t="shared" si="978"/>
        <v>4</v>
      </c>
      <c r="BI65" s="69">
        <f t="shared" si="978"/>
        <v>4</v>
      </c>
      <c r="BJ65" s="69">
        <f t="shared" si="978"/>
        <v>4</v>
      </c>
      <c r="BK65" s="69">
        <f t="shared" si="978"/>
        <v>4</v>
      </c>
      <c r="BL65" s="69">
        <f t="shared" si="978"/>
        <v>4</v>
      </c>
      <c r="BM65" s="69">
        <f t="shared" si="978"/>
        <v>4</v>
      </c>
      <c r="BN65" s="69">
        <f t="shared" si="978"/>
        <v>4</v>
      </c>
      <c r="BO65" s="69">
        <f t="shared" si="978"/>
        <v>4</v>
      </c>
      <c r="BP65" s="69">
        <f t="shared" si="978"/>
        <v>4</v>
      </c>
      <c r="BQ65" s="69">
        <f t="shared" ref="BQ65:EB65" si="979" xml:space="preserve"> BQ$58</f>
        <v>4</v>
      </c>
      <c r="BR65" s="69">
        <f t="shared" si="979"/>
        <v>4</v>
      </c>
      <c r="BS65" s="69">
        <f t="shared" si="979"/>
        <v>4</v>
      </c>
      <c r="BT65" s="69">
        <f t="shared" si="979"/>
        <v>4</v>
      </c>
      <c r="BU65" s="69">
        <f t="shared" si="979"/>
        <v>4</v>
      </c>
      <c r="BV65" s="69">
        <f t="shared" si="979"/>
        <v>4</v>
      </c>
      <c r="BW65" s="69">
        <f t="shared" si="979"/>
        <v>4</v>
      </c>
      <c r="BX65" s="69">
        <f t="shared" si="979"/>
        <v>4</v>
      </c>
      <c r="BY65" s="69">
        <f t="shared" si="979"/>
        <v>4</v>
      </c>
      <c r="BZ65" s="69">
        <f t="shared" si="979"/>
        <v>4</v>
      </c>
      <c r="CA65" s="69">
        <f t="shared" si="979"/>
        <v>4</v>
      </c>
      <c r="CB65" s="69">
        <f t="shared" si="979"/>
        <v>4</v>
      </c>
      <c r="CC65" s="69">
        <f t="shared" si="979"/>
        <v>4</v>
      </c>
      <c r="CD65" s="69">
        <f t="shared" si="979"/>
        <v>4</v>
      </c>
      <c r="CE65" s="69">
        <f t="shared" si="979"/>
        <v>4</v>
      </c>
      <c r="CF65" s="69">
        <f t="shared" si="979"/>
        <v>4</v>
      </c>
      <c r="CG65" s="69">
        <f t="shared" si="979"/>
        <v>4</v>
      </c>
      <c r="CH65" s="69">
        <f t="shared" si="979"/>
        <v>4</v>
      </c>
      <c r="CI65" s="69">
        <f t="shared" si="979"/>
        <v>4</v>
      </c>
      <c r="CJ65" s="69">
        <f t="shared" si="979"/>
        <v>4</v>
      </c>
      <c r="CK65" s="69">
        <f t="shared" si="979"/>
        <v>4</v>
      </c>
      <c r="CL65" s="69">
        <f t="shared" si="979"/>
        <v>4</v>
      </c>
      <c r="CM65" s="69">
        <f t="shared" si="979"/>
        <v>4</v>
      </c>
      <c r="CN65" s="69">
        <f t="shared" si="979"/>
        <v>4</v>
      </c>
      <c r="CO65" s="69">
        <f t="shared" si="979"/>
        <v>4</v>
      </c>
      <c r="CP65" s="69">
        <f t="shared" si="979"/>
        <v>4</v>
      </c>
      <c r="CQ65" s="69">
        <f t="shared" si="979"/>
        <v>4</v>
      </c>
      <c r="CR65" s="69">
        <f t="shared" si="979"/>
        <v>4</v>
      </c>
      <c r="CS65" s="69">
        <f t="shared" si="979"/>
        <v>4</v>
      </c>
      <c r="CT65" s="69">
        <f t="shared" si="979"/>
        <v>4</v>
      </c>
      <c r="CU65" s="69">
        <f t="shared" si="979"/>
        <v>4</v>
      </c>
      <c r="CV65" s="69">
        <f t="shared" si="979"/>
        <v>4</v>
      </c>
      <c r="CW65" s="69">
        <f t="shared" si="979"/>
        <v>4</v>
      </c>
      <c r="CX65" s="69">
        <f t="shared" si="979"/>
        <v>4</v>
      </c>
      <c r="CY65" s="69">
        <f t="shared" si="979"/>
        <v>4</v>
      </c>
      <c r="CZ65" s="69">
        <f t="shared" si="979"/>
        <v>4</v>
      </c>
      <c r="DA65" s="69">
        <f t="shared" si="979"/>
        <v>4</v>
      </c>
      <c r="DB65" s="69">
        <f t="shared" si="979"/>
        <v>4</v>
      </c>
      <c r="DC65" s="69">
        <f t="shared" si="979"/>
        <v>4</v>
      </c>
      <c r="DD65" s="69">
        <f t="shared" si="979"/>
        <v>4</v>
      </c>
      <c r="DE65" s="69">
        <f t="shared" si="979"/>
        <v>4</v>
      </c>
      <c r="DF65" s="69">
        <f t="shared" si="979"/>
        <v>4</v>
      </c>
      <c r="DG65" s="69">
        <f t="shared" si="979"/>
        <v>4</v>
      </c>
      <c r="DH65" s="69">
        <f t="shared" si="979"/>
        <v>4</v>
      </c>
      <c r="DI65" s="69">
        <f t="shared" si="979"/>
        <v>4</v>
      </c>
      <c r="DJ65" s="69">
        <f t="shared" si="979"/>
        <v>4</v>
      </c>
      <c r="DK65" s="69">
        <f t="shared" si="979"/>
        <v>4</v>
      </c>
      <c r="DL65" s="69">
        <f t="shared" si="979"/>
        <v>4</v>
      </c>
      <c r="DM65" s="69">
        <f t="shared" si="979"/>
        <v>4</v>
      </c>
      <c r="DN65" s="69">
        <f t="shared" si="979"/>
        <v>4</v>
      </c>
      <c r="DO65" s="69">
        <f t="shared" si="979"/>
        <v>5</v>
      </c>
      <c r="DP65" s="69">
        <f t="shared" si="979"/>
        <v>5</v>
      </c>
      <c r="DQ65" s="69">
        <f t="shared" si="979"/>
        <v>5</v>
      </c>
      <c r="DR65" s="69">
        <f t="shared" si="979"/>
        <v>5</v>
      </c>
      <c r="DS65" s="69">
        <f t="shared" si="979"/>
        <v>5</v>
      </c>
      <c r="DT65" s="69">
        <f t="shared" si="979"/>
        <v>5</v>
      </c>
      <c r="DU65" s="69">
        <f t="shared" si="979"/>
        <v>5</v>
      </c>
      <c r="DV65" s="69">
        <f t="shared" si="979"/>
        <v>5</v>
      </c>
      <c r="DW65" s="69">
        <f t="shared" si="979"/>
        <v>5</v>
      </c>
      <c r="DX65" s="69">
        <f t="shared" si="979"/>
        <v>5</v>
      </c>
      <c r="DY65" s="69">
        <f t="shared" si="979"/>
        <v>5</v>
      </c>
      <c r="DZ65" s="69">
        <f t="shared" si="979"/>
        <v>5</v>
      </c>
      <c r="EA65" s="69">
        <f t="shared" si="979"/>
        <v>5</v>
      </c>
      <c r="EB65" s="69">
        <f t="shared" si="979"/>
        <v>5</v>
      </c>
      <c r="EC65" s="69">
        <f t="shared" ref="EC65:GJ65" si="980" xml:space="preserve"> EC$58</f>
        <v>5</v>
      </c>
      <c r="ED65" s="69">
        <f t="shared" si="980"/>
        <v>5</v>
      </c>
      <c r="EE65" s="69">
        <f t="shared" si="980"/>
        <v>5</v>
      </c>
      <c r="EF65" s="69">
        <f t="shared" si="980"/>
        <v>5</v>
      </c>
      <c r="EG65" s="69">
        <f t="shared" si="980"/>
        <v>5</v>
      </c>
      <c r="EH65" s="69">
        <f t="shared" si="980"/>
        <v>5</v>
      </c>
      <c r="EI65" s="69">
        <f t="shared" si="980"/>
        <v>5</v>
      </c>
      <c r="EJ65" s="69">
        <f t="shared" si="980"/>
        <v>5</v>
      </c>
      <c r="EK65" s="69">
        <f t="shared" si="980"/>
        <v>5</v>
      </c>
      <c r="EL65" s="69">
        <f t="shared" si="980"/>
        <v>5</v>
      </c>
      <c r="EM65" s="69">
        <f t="shared" si="980"/>
        <v>5</v>
      </c>
      <c r="EN65" s="69">
        <f t="shared" si="980"/>
        <v>5</v>
      </c>
      <c r="EO65" s="69">
        <f t="shared" si="980"/>
        <v>5</v>
      </c>
      <c r="EP65" s="69">
        <f t="shared" si="980"/>
        <v>5</v>
      </c>
      <c r="EQ65" s="69">
        <f t="shared" si="980"/>
        <v>5</v>
      </c>
      <c r="ER65" s="69">
        <f t="shared" si="980"/>
        <v>5</v>
      </c>
      <c r="ES65" s="69">
        <f t="shared" si="980"/>
        <v>5</v>
      </c>
      <c r="ET65" s="69">
        <f t="shared" si="980"/>
        <v>5</v>
      </c>
      <c r="EU65" s="69">
        <f t="shared" si="980"/>
        <v>5</v>
      </c>
      <c r="EV65" s="69">
        <f t="shared" si="980"/>
        <v>5</v>
      </c>
      <c r="EW65" s="69">
        <f t="shared" si="980"/>
        <v>5</v>
      </c>
      <c r="EX65" s="69">
        <f t="shared" si="980"/>
        <v>5</v>
      </c>
      <c r="EY65" s="69">
        <f t="shared" si="980"/>
        <v>5</v>
      </c>
      <c r="EZ65" s="69">
        <f t="shared" si="980"/>
        <v>5</v>
      </c>
      <c r="FA65" s="69">
        <f t="shared" si="980"/>
        <v>5</v>
      </c>
      <c r="FB65" s="69">
        <f t="shared" si="980"/>
        <v>5</v>
      </c>
      <c r="FC65" s="69">
        <f t="shared" si="980"/>
        <v>5</v>
      </c>
      <c r="FD65" s="69">
        <f t="shared" si="980"/>
        <v>5</v>
      </c>
      <c r="FE65" s="69">
        <f t="shared" si="980"/>
        <v>5</v>
      </c>
      <c r="FF65" s="69">
        <f t="shared" si="980"/>
        <v>5</v>
      </c>
      <c r="FG65" s="69">
        <f t="shared" si="980"/>
        <v>5</v>
      </c>
      <c r="FH65" s="69">
        <f t="shared" si="980"/>
        <v>5</v>
      </c>
      <c r="FI65" s="69">
        <f t="shared" si="980"/>
        <v>5</v>
      </c>
      <c r="FJ65" s="69">
        <f t="shared" si="980"/>
        <v>5</v>
      </c>
      <c r="FK65" s="69">
        <f t="shared" si="980"/>
        <v>5</v>
      </c>
      <c r="FL65" s="69">
        <f t="shared" si="980"/>
        <v>5</v>
      </c>
      <c r="FM65" s="69">
        <f t="shared" si="980"/>
        <v>5</v>
      </c>
      <c r="FN65" s="69">
        <f t="shared" si="980"/>
        <v>5</v>
      </c>
      <c r="FO65" s="69">
        <f t="shared" si="980"/>
        <v>5</v>
      </c>
      <c r="FP65" s="69">
        <f t="shared" si="980"/>
        <v>5</v>
      </c>
      <c r="FQ65" s="69">
        <f t="shared" si="980"/>
        <v>5</v>
      </c>
      <c r="FR65" s="69">
        <f t="shared" si="980"/>
        <v>5</v>
      </c>
      <c r="FS65" s="69">
        <f t="shared" si="980"/>
        <v>5</v>
      </c>
      <c r="FT65" s="69">
        <f t="shared" si="980"/>
        <v>5</v>
      </c>
      <c r="FU65" s="69">
        <f t="shared" si="980"/>
        <v>5</v>
      </c>
      <c r="FV65" s="69">
        <f t="shared" si="980"/>
        <v>5</v>
      </c>
      <c r="FW65" s="69">
        <f t="shared" si="980"/>
        <v>5</v>
      </c>
      <c r="FX65" s="69">
        <f t="shared" si="980"/>
        <v>5</v>
      </c>
      <c r="FY65" s="69">
        <f t="shared" si="980"/>
        <v>5</v>
      </c>
      <c r="FZ65" s="69">
        <f t="shared" si="980"/>
        <v>5</v>
      </c>
      <c r="GA65" s="69">
        <f t="shared" si="980"/>
        <v>5</v>
      </c>
      <c r="GB65" s="69">
        <f t="shared" si="980"/>
        <v>5</v>
      </c>
      <c r="GC65" s="69">
        <f t="shared" si="980"/>
        <v>5</v>
      </c>
      <c r="GD65" s="69">
        <f t="shared" si="980"/>
        <v>5</v>
      </c>
      <c r="GE65" s="69">
        <f t="shared" si="980"/>
        <v>5</v>
      </c>
      <c r="GF65" s="69">
        <f t="shared" si="980"/>
        <v>5</v>
      </c>
      <c r="GG65" s="69">
        <f t="shared" si="980"/>
        <v>5</v>
      </c>
      <c r="GH65" s="69">
        <f t="shared" si="980"/>
        <v>5</v>
      </c>
      <c r="GI65" s="69">
        <f t="shared" si="980"/>
        <v>5</v>
      </c>
      <c r="GJ65" s="69">
        <f t="shared" si="980"/>
        <v>5</v>
      </c>
    </row>
    <row r="66" spans="1:192" outlineLevel="1" x14ac:dyDescent="0.25">
      <c r="A66" s="71"/>
      <c r="B66" s="71"/>
      <c r="C66" s="72"/>
      <c r="D66" s="61"/>
      <c r="E66" s="73" t="s">
        <v>27</v>
      </c>
      <c r="F66" s="73"/>
      <c r="G66" s="73" t="s">
        <v>26</v>
      </c>
      <c r="H66" s="87"/>
      <c r="I66" s="87"/>
      <c r="J66" s="87" t="str">
        <f t="shared" ref="J66:K66" si="981">INDEX($F60:$F64, J65)</f>
        <v>Pre-fcst</v>
      </c>
      <c r="K66" s="87" t="str">
        <f t="shared" si="981"/>
        <v>Pre-fcst</v>
      </c>
      <c r="L66" s="87" t="str">
        <f t="shared" ref="L66:BW66" si="982">INDEX($F60:$F64, L65)</f>
        <v>Fin Close</v>
      </c>
      <c r="M66" s="87" t="str">
        <f t="shared" si="982"/>
        <v>Construction</v>
      </c>
      <c r="N66" s="87" t="str">
        <f t="shared" si="982"/>
        <v>Construction</v>
      </c>
      <c r="O66" s="87" t="str">
        <f t="shared" si="982"/>
        <v>Construction</v>
      </c>
      <c r="P66" s="87" t="str">
        <f t="shared" si="982"/>
        <v>Construction</v>
      </c>
      <c r="Q66" s="87" t="str">
        <f t="shared" si="982"/>
        <v>Construction</v>
      </c>
      <c r="R66" s="87" t="str">
        <f t="shared" si="982"/>
        <v>Construction</v>
      </c>
      <c r="S66" s="87" t="str">
        <f t="shared" si="982"/>
        <v>Operations</v>
      </c>
      <c r="T66" s="87" t="str">
        <f t="shared" si="982"/>
        <v>Operations</v>
      </c>
      <c r="U66" s="87" t="str">
        <f t="shared" si="982"/>
        <v>Operations</v>
      </c>
      <c r="V66" s="87" t="str">
        <f t="shared" si="982"/>
        <v>Operations</v>
      </c>
      <c r="W66" s="87" t="str">
        <f t="shared" si="982"/>
        <v>Operations</v>
      </c>
      <c r="X66" s="87" t="str">
        <f t="shared" si="982"/>
        <v>Operations</v>
      </c>
      <c r="Y66" s="87" t="str">
        <f t="shared" si="982"/>
        <v>Operations</v>
      </c>
      <c r="Z66" s="87" t="str">
        <f t="shared" si="982"/>
        <v>Operations</v>
      </c>
      <c r="AA66" s="87" t="str">
        <f t="shared" si="982"/>
        <v>Operations</v>
      </c>
      <c r="AB66" s="87" t="str">
        <f t="shared" si="982"/>
        <v>Operations</v>
      </c>
      <c r="AC66" s="87" t="str">
        <f t="shared" si="982"/>
        <v>Operations</v>
      </c>
      <c r="AD66" s="87" t="str">
        <f t="shared" si="982"/>
        <v>Operations</v>
      </c>
      <c r="AE66" s="87" t="str">
        <f t="shared" si="982"/>
        <v>Operations</v>
      </c>
      <c r="AF66" s="87" t="str">
        <f t="shared" si="982"/>
        <v>Operations</v>
      </c>
      <c r="AG66" s="87" t="str">
        <f t="shared" si="982"/>
        <v>Operations</v>
      </c>
      <c r="AH66" s="87" t="str">
        <f t="shared" si="982"/>
        <v>Operations</v>
      </c>
      <c r="AI66" s="87" t="str">
        <f t="shared" si="982"/>
        <v>Operations</v>
      </c>
      <c r="AJ66" s="87" t="str">
        <f t="shared" si="982"/>
        <v>Operations</v>
      </c>
      <c r="AK66" s="87" t="str">
        <f t="shared" si="982"/>
        <v>Operations</v>
      </c>
      <c r="AL66" s="87" t="str">
        <f t="shared" si="982"/>
        <v>Operations</v>
      </c>
      <c r="AM66" s="87" t="str">
        <f t="shared" si="982"/>
        <v>Operations</v>
      </c>
      <c r="AN66" s="87" t="str">
        <f t="shared" si="982"/>
        <v>Operations</v>
      </c>
      <c r="AO66" s="87" t="str">
        <f t="shared" si="982"/>
        <v>Operations</v>
      </c>
      <c r="AP66" s="87" t="str">
        <f t="shared" si="982"/>
        <v>Operations</v>
      </c>
      <c r="AQ66" s="87" t="str">
        <f t="shared" si="982"/>
        <v>Operations</v>
      </c>
      <c r="AR66" s="87" t="str">
        <f t="shared" si="982"/>
        <v>Operations</v>
      </c>
      <c r="AS66" s="87" t="str">
        <f t="shared" si="982"/>
        <v>Operations</v>
      </c>
      <c r="AT66" s="87" t="str">
        <f t="shared" si="982"/>
        <v>Operations</v>
      </c>
      <c r="AU66" s="87" t="str">
        <f t="shared" si="982"/>
        <v>Operations</v>
      </c>
      <c r="AV66" s="87" t="str">
        <f t="shared" si="982"/>
        <v>Operations</v>
      </c>
      <c r="AW66" s="87" t="str">
        <f t="shared" si="982"/>
        <v>Operations</v>
      </c>
      <c r="AX66" s="87" t="str">
        <f t="shared" si="982"/>
        <v>Operations</v>
      </c>
      <c r="AY66" s="87" t="str">
        <f t="shared" si="982"/>
        <v>Operations</v>
      </c>
      <c r="AZ66" s="87" t="str">
        <f t="shared" si="982"/>
        <v>Operations</v>
      </c>
      <c r="BA66" s="87" t="str">
        <f t="shared" si="982"/>
        <v>Operations</v>
      </c>
      <c r="BB66" s="87" t="str">
        <f t="shared" si="982"/>
        <v>Operations</v>
      </c>
      <c r="BC66" s="87" t="str">
        <f t="shared" si="982"/>
        <v>Operations</v>
      </c>
      <c r="BD66" s="87" t="str">
        <f t="shared" si="982"/>
        <v>Operations</v>
      </c>
      <c r="BE66" s="87" t="str">
        <f t="shared" si="982"/>
        <v>Operations</v>
      </c>
      <c r="BF66" s="87" t="str">
        <f t="shared" si="982"/>
        <v>Operations</v>
      </c>
      <c r="BG66" s="87" t="str">
        <f t="shared" si="982"/>
        <v>Operations</v>
      </c>
      <c r="BH66" s="87" t="str">
        <f t="shared" si="982"/>
        <v>Operations</v>
      </c>
      <c r="BI66" s="87" t="str">
        <f t="shared" si="982"/>
        <v>Operations</v>
      </c>
      <c r="BJ66" s="87" t="str">
        <f t="shared" si="982"/>
        <v>Operations</v>
      </c>
      <c r="BK66" s="87" t="str">
        <f t="shared" si="982"/>
        <v>Operations</v>
      </c>
      <c r="BL66" s="87" t="str">
        <f t="shared" si="982"/>
        <v>Operations</v>
      </c>
      <c r="BM66" s="87" t="str">
        <f t="shared" si="982"/>
        <v>Operations</v>
      </c>
      <c r="BN66" s="87" t="str">
        <f t="shared" si="982"/>
        <v>Operations</v>
      </c>
      <c r="BO66" s="87" t="str">
        <f t="shared" si="982"/>
        <v>Operations</v>
      </c>
      <c r="BP66" s="87" t="str">
        <f t="shared" si="982"/>
        <v>Operations</v>
      </c>
      <c r="BQ66" s="87" t="str">
        <f t="shared" si="982"/>
        <v>Operations</v>
      </c>
      <c r="BR66" s="87" t="str">
        <f t="shared" si="982"/>
        <v>Operations</v>
      </c>
      <c r="BS66" s="87" t="str">
        <f t="shared" si="982"/>
        <v>Operations</v>
      </c>
      <c r="BT66" s="87" t="str">
        <f t="shared" si="982"/>
        <v>Operations</v>
      </c>
      <c r="BU66" s="87" t="str">
        <f t="shared" si="982"/>
        <v>Operations</v>
      </c>
      <c r="BV66" s="87" t="str">
        <f t="shared" si="982"/>
        <v>Operations</v>
      </c>
      <c r="BW66" s="87" t="str">
        <f t="shared" si="982"/>
        <v>Operations</v>
      </c>
      <c r="BX66" s="87" t="str">
        <f t="shared" ref="BX66:EI66" si="983">INDEX($F60:$F64, BX65)</f>
        <v>Operations</v>
      </c>
      <c r="BY66" s="87" t="str">
        <f t="shared" si="983"/>
        <v>Operations</v>
      </c>
      <c r="BZ66" s="87" t="str">
        <f t="shared" si="983"/>
        <v>Operations</v>
      </c>
      <c r="CA66" s="87" t="str">
        <f t="shared" si="983"/>
        <v>Operations</v>
      </c>
      <c r="CB66" s="87" t="str">
        <f t="shared" si="983"/>
        <v>Operations</v>
      </c>
      <c r="CC66" s="87" t="str">
        <f t="shared" si="983"/>
        <v>Operations</v>
      </c>
      <c r="CD66" s="87" t="str">
        <f t="shared" si="983"/>
        <v>Operations</v>
      </c>
      <c r="CE66" s="87" t="str">
        <f t="shared" si="983"/>
        <v>Operations</v>
      </c>
      <c r="CF66" s="87" t="str">
        <f t="shared" si="983"/>
        <v>Operations</v>
      </c>
      <c r="CG66" s="87" t="str">
        <f t="shared" si="983"/>
        <v>Operations</v>
      </c>
      <c r="CH66" s="87" t="str">
        <f t="shared" si="983"/>
        <v>Operations</v>
      </c>
      <c r="CI66" s="87" t="str">
        <f t="shared" si="983"/>
        <v>Operations</v>
      </c>
      <c r="CJ66" s="87" t="str">
        <f t="shared" si="983"/>
        <v>Operations</v>
      </c>
      <c r="CK66" s="87" t="str">
        <f t="shared" si="983"/>
        <v>Operations</v>
      </c>
      <c r="CL66" s="87" t="str">
        <f t="shared" si="983"/>
        <v>Operations</v>
      </c>
      <c r="CM66" s="87" t="str">
        <f t="shared" si="983"/>
        <v>Operations</v>
      </c>
      <c r="CN66" s="87" t="str">
        <f t="shared" si="983"/>
        <v>Operations</v>
      </c>
      <c r="CO66" s="87" t="str">
        <f t="shared" si="983"/>
        <v>Operations</v>
      </c>
      <c r="CP66" s="87" t="str">
        <f t="shared" si="983"/>
        <v>Operations</v>
      </c>
      <c r="CQ66" s="87" t="str">
        <f t="shared" si="983"/>
        <v>Operations</v>
      </c>
      <c r="CR66" s="87" t="str">
        <f t="shared" si="983"/>
        <v>Operations</v>
      </c>
      <c r="CS66" s="87" t="str">
        <f t="shared" si="983"/>
        <v>Operations</v>
      </c>
      <c r="CT66" s="87" t="str">
        <f t="shared" si="983"/>
        <v>Operations</v>
      </c>
      <c r="CU66" s="87" t="str">
        <f t="shared" si="983"/>
        <v>Operations</v>
      </c>
      <c r="CV66" s="87" t="str">
        <f t="shared" si="983"/>
        <v>Operations</v>
      </c>
      <c r="CW66" s="87" t="str">
        <f t="shared" si="983"/>
        <v>Operations</v>
      </c>
      <c r="CX66" s="87" t="str">
        <f t="shared" si="983"/>
        <v>Operations</v>
      </c>
      <c r="CY66" s="87" t="str">
        <f t="shared" si="983"/>
        <v>Operations</v>
      </c>
      <c r="CZ66" s="87" t="str">
        <f t="shared" si="983"/>
        <v>Operations</v>
      </c>
      <c r="DA66" s="87" t="str">
        <f t="shared" si="983"/>
        <v>Operations</v>
      </c>
      <c r="DB66" s="87" t="str">
        <f t="shared" si="983"/>
        <v>Operations</v>
      </c>
      <c r="DC66" s="87" t="str">
        <f t="shared" si="983"/>
        <v>Operations</v>
      </c>
      <c r="DD66" s="87" t="str">
        <f t="shared" si="983"/>
        <v>Operations</v>
      </c>
      <c r="DE66" s="87" t="str">
        <f t="shared" si="983"/>
        <v>Operations</v>
      </c>
      <c r="DF66" s="87" t="str">
        <f t="shared" si="983"/>
        <v>Operations</v>
      </c>
      <c r="DG66" s="87" t="str">
        <f t="shared" si="983"/>
        <v>Operations</v>
      </c>
      <c r="DH66" s="87" t="str">
        <f t="shared" si="983"/>
        <v>Operations</v>
      </c>
      <c r="DI66" s="87" t="str">
        <f t="shared" si="983"/>
        <v>Operations</v>
      </c>
      <c r="DJ66" s="87" t="str">
        <f t="shared" si="983"/>
        <v>Operations</v>
      </c>
      <c r="DK66" s="87" t="str">
        <f t="shared" si="983"/>
        <v>Operations</v>
      </c>
      <c r="DL66" s="87" t="str">
        <f t="shared" si="983"/>
        <v>Operations</v>
      </c>
      <c r="DM66" s="87" t="str">
        <f t="shared" si="983"/>
        <v>Operations</v>
      </c>
      <c r="DN66" s="87" t="str">
        <f t="shared" si="983"/>
        <v>Operations</v>
      </c>
      <c r="DO66" s="87" t="str">
        <f t="shared" si="983"/>
        <v>Post ops</v>
      </c>
      <c r="DP66" s="87" t="str">
        <f t="shared" si="983"/>
        <v>Post ops</v>
      </c>
      <c r="DQ66" s="87" t="str">
        <f t="shared" si="983"/>
        <v>Post ops</v>
      </c>
      <c r="DR66" s="87" t="str">
        <f t="shared" si="983"/>
        <v>Post ops</v>
      </c>
      <c r="DS66" s="87" t="str">
        <f t="shared" si="983"/>
        <v>Post ops</v>
      </c>
      <c r="DT66" s="87" t="str">
        <f t="shared" si="983"/>
        <v>Post ops</v>
      </c>
      <c r="DU66" s="87" t="str">
        <f t="shared" si="983"/>
        <v>Post ops</v>
      </c>
      <c r="DV66" s="87" t="str">
        <f t="shared" si="983"/>
        <v>Post ops</v>
      </c>
      <c r="DW66" s="87" t="str">
        <f t="shared" si="983"/>
        <v>Post ops</v>
      </c>
      <c r="DX66" s="87" t="str">
        <f t="shared" si="983"/>
        <v>Post ops</v>
      </c>
      <c r="DY66" s="87" t="str">
        <f t="shared" si="983"/>
        <v>Post ops</v>
      </c>
      <c r="DZ66" s="87" t="str">
        <f t="shared" si="983"/>
        <v>Post ops</v>
      </c>
      <c r="EA66" s="87" t="str">
        <f t="shared" si="983"/>
        <v>Post ops</v>
      </c>
      <c r="EB66" s="87" t="str">
        <f t="shared" si="983"/>
        <v>Post ops</v>
      </c>
      <c r="EC66" s="87" t="str">
        <f t="shared" si="983"/>
        <v>Post ops</v>
      </c>
      <c r="ED66" s="87" t="str">
        <f t="shared" si="983"/>
        <v>Post ops</v>
      </c>
      <c r="EE66" s="87" t="str">
        <f t="shared" si="983"/>
        <v>Post ops</v>
      </c>
      <c r="EF66" s="87" t="str">
        <f t="shared" si="983"/>
        <v>Post ops</v>
      </c>
      <c r="EG66" s="87" t="str">
        <f t="shared" si="983"/>
        <v>Post ops</v>
      </c>
      <c r="EH66" s="87" t="str">
        <f t="shared" si="983"/>
        <v>Post ops</v>
      </c>
      <c r="EI66" s="87" t="str">
        <f t="shared" si="983"/>
        <v>Post ops</v>
      </c>
      <c r="EJ66" s="87" t="str">
        <f t="shared" ref="EJ66:GJ66" si="984">INDEX($F60:$F64, EJ65)</f>
        <v>Post ops</v>
      </c>
      <c r="EK66" s="87" t="str">
        <f t="shared" si="984"/>
        <v>Post ops</v>
      </c>
      <c r="EL66" s="87" t="str">
        <f t="shared" si="984"/>
        <v>Post ops</v>
      </c>
      <c r="EM66" s="87" t="str">
        <f t="shared" si="984"/>
        <v>Post ops</v>
      </c>
      <c r="EN66" s="87" t="str">
        <f t="shared" si="984"/>
        <v>Post ops</v>
      </c>
      <c r="EO66" s="87" t="str">
        <f t="shared" si="984"/>
        <v>Post ops</v>
      </c>
      <c r="EP66" s="87" t="str">
        <f t="shared" si="984"/>
        <v>Post ops</v>
      </c>
      <c r="EQ66" s="87" t="str">
        <f t="shared" si="984"/>
        <v>Post ops</v>
      </c>
      <c r="ER66" s="87" t="str">
        <f t="shared" si="984"/>
        <v>Post ops</v>
      </c>
      <c r="ES66" s="87" t="str">
        <f t="shared" si="984"/>
        <v>Post ops</v>
      </c>
      <c r="ET66" s="87" t="str">
        <f t="shared" si="984"/>
        <v>Post ops</v>
      </c>
      <c r="EU66" s="87" t="str">
        <f t="shared" si="984"/>
        <v>Post ops</v>
      </c>
      <c r="EV66" s="87" t="str">
        <f t="shared" si="984"/>
        <v>Post ops</v>
      </c>
      <c r="EW66" s="87" t="str">
        <f t="shared" si="984"/>
        <v>Post ops</v>
      </c>
      <c r="EX66" s="87" t="str">
        <f t="shared" si="984"/>
        <v>Post ops</v>
      </c>
      <c r="EY66" s="87" t="str">
        <f t="shared" si="984"/>
        <v>Post ops</v>
      </c>
      <c r="EZ66" s="87" t="str">
        <f t="shared" si="984"/>
        <v>Post ops</v>
      </c>
      <c r="FA66" s="87" t="str">
        <f t="shared" si="984"/>
        <v>Post ops</v>
      </c>
      <c r="FB66" s="87" t="str">
        <f t="shared" si="984"/>
        <v>Post ops</v>
      </c>
      <c r="FC66" s="87" t="str">
        <f t="shared" si="984"/>
        <v>Post ops</v>
      </c>
      <c r="FD66" s="87" t="str">
        <f t="shared" si="984"/>
        <v>Post ops</v>
      </c>
      <c r="FE66" s="87" t="str">
        <f t="shared" si="984"/>
        <v>Post ops</v>
      </c>
      <c r="FF66" s="87" t="str">
        <f t="shared" si="984"/>
        <v>Post ops</v>
      </c>
      <c r="FG66" s="87" t="str">
        <f t="shared" si="984"/>
        <v>Post ops</v>
      </c>
      <c r="FH66" s="87" t="str">
        <f t="shared" si="984"/>
        <v>Post ops</v>
      </c>
      <c r="FI66" s="87" t="str">
        <f t="shared" si="984"/>
        <v>Post ops</v>
      </c>
      <c r="FJ66" s="87" t="str">
        <f t="shared" si="984"/>
        <v>Post ops</v>
      </c>
      <c r="FK66" s="87" t="str">
        <f t="shared" si="984"/>
        <v>Post ops</v>
      </c>
      <c r="FL66" s="87" t="str">
        <f t="shared" si="984"/>
        <v>Post ops</v>
      </c>
      <c r="FM66" s="87" t="str">
        <f t="shared" si="984"/>
        <v>Post ops</v>
      </c>
      <c r="FN66" s="87" t="str">
        <f t="shared" si="984"/>
        <v>Post ops</v>
      </c>
      <c r="FO66" s="87" t="str">
        <f t="shared" si="984"/>
        <v>Post ops</v>
      </c>
      <c r="FP66" s="87" t="str">
        <f t="shared" si="984"/>
        <v>Post ops</v>
      </c>
      <c r="FQ66" s="87" t="str">
        <f t="shared" si="984"/>
        <v>Post ops</v>
      </c>
      <c r="FR66" s="87" t="str">
        <f t="shared" si="984"/>
        <v>Post ops</v>
      </c>
      <c r="FS66" s="87" t="str">
        <f t="shared" si="984"/>
        <v>Post ops</v>
      </c>
      <c r="FT66" s="87" t="str">
        <f t="shared" si="984"/>
        <v>Post ops</v>
      </c>
      <c r="FU66" s="87" t="str">
        <f t="shared" si="984"/>
        <v>Post ops</v>
      </c>
      <c r="FV66" s="87" t="str">
        <f t="shared" si="984"/>
        <v>Post ops</v>
      </c>
      <c r="FW66" s="87" t="str">
        <f t="shared" si="984"/>
        <v>Post ops</v>
      </c>
      <c r="FX66" s="87" t="str">
        <f t="shared" si="984"/>
        <v>Post ops</v>
      </c>
      <c r="FY66" s="87" t="str">
        <f t="shared" si="984"/>
        <v>Post ops</v>
      </c>
      <c r="FZ66" s="87" t="str">
        <f t="shared" si="984"/>
        <v>Post ops</v>
      </c>
      <c r="GA66" s="87" t="str">
        <f t="shared" si="984"/>
        <v>Post ops</v>
      </c>
      <c r="GB66" s="87" t="str">
        <f t="shared" si="984"/>
        <v>Post ops</v>
      </c>
      <c r="GC66" s="87" t="str">
        <f t="shared" si="984"/>
        <v>Post ops</v>
      </c>
      <c r="GD66" s="87" t="str">
        <f t="shared" si="984"/>
        <v>Post ops</v>
      </c>
      <c r="GE66" s="87" t="str">
        <f t="shared" si="984"/>
        <v>Post ops</v>
      </c>
      <c r="GF66" s="87" t="str">
        <f t="shared" si="984"/>
        <v>Post ops</v>
      </c>
      <c r="GG66" s="87" t="str">
        <f t="shared" si="984"/>
        <v>Post ops</v>
      </c>
      <c r="GH66" s="87" t="str">
        <f t="shared" si="984"/>
        <v>Post ops</v>
      </c>
      <c r="GI66" s="87" t="str">
        <f t="shared" si="984"/>
        <v>Post ops</v>
      </c>
      <c r="GJ66" s="87" t="str">
        <f t="shared" si="984"/>
        <v>Post ops</v>
      </c>
    </row>
    <row r="67" spans="1:192" outlineLevel="1" x14ac:dyDescent="0.25">
      <c r="E67" s="9"/>
      <c r="F67" s="9"/>
      <c r="G67" s="9"/>
      <c r="H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</row>
    <row r="68" spans="1:192" x14ac:dyDescent="0.25">
      <c r="A68" s="51"/>
      <c r="C68" s="52"/>
      <c r="D68" s="53"/>
      <c r="E68" s="13"/>
      <c r="F68" s="13"/>
      <c r="G68" s="13"/>
      <c r="H68" s="13"/>
      <c r="I68" s="13"/>
      <c r="J68" s="16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</row>
    <row r="69" spans="1:192" x14ac:dyDescent="0.25">
      <c r="A69" s="51" t="s">
        <v>2</v>
      </c>
      <c r="C69" s="52"/>
      <c r="D69" s="53"/>
      <c r="E69" s="13"/>
      <c r="F69" s="13"/>
      <c r="G69" s="13"/>
      <c r="H69" s="13"/>
      <c r="I69" s="13"/>
      <c r="J69" s="16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</row>
    <row r="70" spans="1:192" outlineLevel="1" x14ac:dyDescent="0.25">
      <c r="A70" s="51"/>
      <c r="C70" s="52"/>
      <c r="D70" s="53"/>
      <c r="E70" s="13"/>
      <c r="F70" s="13"/>
      <c r="G70" s="13"/>
      <c r="H70" s="13"/>
      <c r="I70" s="13"/>
      <c r="J70" s="16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</row>
    <row r="71" spans="1:192" outlineLevel="1" x14ac:dyDescent="0.25">
      <c r="A71" s="51"/>
      <c r="B71" s="15" t="s">
        <v>42</v>
      </c>
      <c r="C71" s="52"/>
      <c r="D71" s="53"/>
      <c r="E71" s="13"/>
      <c r="F71" s="13"/>
      <c r="G71" s="13"/>
      <c r="H71" s="13"/>
      <c r="I71" s="13"/>
      <c r="J71" s="16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</row>
    <row r="72" spans="1:192" outlineLevel="1" x14ac:dyDescent="0.25">
      <c r="A72" s="56"/>
      <c r="C72" s="59"/>
      <c r="D72" s="60"/>
      <c r="E72" s="14" t="str">
        <f xml:space="preserve"> InpC!E$18</f>
        <v>Financial close date</v>
      </c>
      <c r="F72" s="14">
        <f xml:space="preserve"> InpC!F$18</f>
        <v>44377</v>
      </c>
      <c r="G72" s="14" t="str">
        <f xml:space="preserve"> InpC!G$18</f>
        <v>date</v>
      </c>
      <c r="H72" s="46"/>
      <c r="I72" s="2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  <c r="BM72" s="46"/>
      <c r="BN72" s="46"/>
      <c r="BO72" s="46"/>
      <c r="BP72" s="46"/>
      <c r="BQ72" s="46"/>
      <c r="BR72" s="46"/>
      <c r="BS72" s="46"/>
      <c r="BT72" s="46"/>
      <c r="BU72" s="46"/>
      <c r="BV72" s="46"/>
      <c r="BW72" s="46"/>
      <c r="BX72" s="46"/>
      <c r="BY72" s="46"/>
      <c r="BZ72" s="46"/>
      <c r="CA72" s="46"/>
      <c r="CB72" s="46"/>
      <c r="CC72" s="46"/>
      <c r="CD72" s="46"/>
      <c r="CE72" s="46"/>
      <c r="CF72" s="46"/>
      <c r="CG72" s="46"/>
      <c r="CH72" s="46"/>
      <c r="CI72" s="46"/>
      <c r="CJ72" s="46"/>
      <c r="CK72" s="46"/>
      <c r="CL72" s="46"/>
      <c r="CM72" s="46"/>
      <c r="CN72" s="46"/>
      <c r="CO72" s="46"/>
      <c r="CP72" s="46"/>
      <c r="CQ72" s="46"/>
      <c r="CR72" s="46"/>
      <c r="CS72" s="46"/>
      <c r="CT72" s="46"/>
      <c r="CU72" s="46"/>
      <c r="CV72" s="46"/>
      <c r="CW72" s="46"/>
      <c r="CX72" s="46"/>
      <c r="CY72" s="46"/>
      <c r="CZ72" s="46"/>
      <c r="DA72" s="46"/>
      <c r="DB72" s="46"/>
      <c r="DC72" s="46"/>
      <c r="DD72" s="46"/>
      <c r="DE72" s="46"/>
      <c r="DF72" s="46"/>
      <c r="DG72" s="46"/>
      <c r="DH72" s="46"/>
      <c r="DI72" s="46"/>
      <c r="DJ72" s="46"/>
      <c r="DK72" s="46"/>
      <c r="DL72" s="46"/>
      <c r="DM72" s="46"/>
      <c r="DN72" s="46"/>
      <c r="DO72" s="46"/>
      <c r="DP72" s="46"/>
      <c r="DQ72" s="46"/>
      <c r="DR72" s="46"/>
      <c r="DS72" s="46"/>
      <c r="DT72" s="46"/>
      <c r="DU72" s="46"/>
      <c r="DV72" s="46"/>
      <c r="DW72" s="46"/>
      <c r="DX72" s="46"/>
      <c r="DY72" s="46"/>
      <c r="DZ72" s="46"/>
      <c r="EA72" s="46"/>
      <c r="EB72" s="46"/>
      <c r="EC72" s="46"/>
      <c r="ED72" s="46"/>
      <c r="EE72" s="46"/>
      <c r="EF72" s="46"/>
      <c r="EG72" s="46"/>
      <c r="EH72" s="46"/>
      <c r="EI72" s="46"/>
      <c r="EJ72" s="46"/>
      <c r="EK72" s="46"/>
      <c r="EL72" s="46"/>
      <c r="EM72" s="46"/>
      <c r="EN72" s="46"/>
      <c r="EO72" s="46"/>
      <c r="EP72" s="46"/>
      <c r="EQ72" s="46"/>
      <c r="ER72" s="46"/>
      <c r="ES72" s="46"/>
      <c r="ET72" s="46"/>
      <c r="EU72" s="46"/>
      <c r="EV72" s="46"/>
      <c r="EW72" s="46"/>
      <c r="EX72" s="46"/>
      <c r="EY72" s="46"/>
      <c r="EZ72" s="46"/>
      <c r="FA72" s="46"/>
      <c r="FB72" s="46"/>
      <c r="FC72" s="46"/>
      <c r="FD72" s="46"/>
      <c r="FE72" s="46"/>
      <c r="FF72" s="46"/>
      <c r="FG72" s="46"/>
      <c r="FH72" s="46"/>
      <c r="FI72" s="46"/>
      <c r="FJ72" s="46"/>
      <c r="FK72" s="46"/>
      <c r="FL72" s="46"/>
      <c r="FM72" s="46"/>
      <c r="FN72" s="46"/>
      <c r="FO72" s="46"/>
      <c r="FP72" s="46"/>
      <c r="FQ72" s="46"/>
      <c r="FR72" s="46"/>
      <c r="FS72" s="46"/>
      <c r="FT72" s="46"/>
      <c r="FU72" s="46"/>
      <c r="FV72" s="46"/>
      <c r="FW72" s="46"/>
      <c r="FX72" s="46"/>
      <c r="FY72" s="46"/>
      <c r="FZ72" s="46"/>
      <c r="GA72" s="46"/>
      <c r="GB72" s="46"/>
      <c r="GC72" s="46"/>
      <c r="GD72" s="46"/>
      <c r="GE72" s="46"/>
      <c r="GF72" s="46"/>
      <c r="GG72" s="46"/>
      <c r="GH72" s="46"/>
      <c r="GI72" s="46"/>
      <c r="GJ72" s="46"/>
    </row>
    <row r="73" spans="1:192" outlineLevel="1" x14ac:dyDescent="0.25">
      <c r="A73" s="51"/>
      <c r="C73" s="52"/>
      <c r="D73" s="53"/>
      <c r="E73" s="11" t="str">
        <f t="shared" ref="E73:BP73" si="985" xml:space="preserve"> E$25</f>
        <v>Model period ending</v>
      </c>
      <c r="F73" s="11">
        <f t="shared" si="985"/>
        <v>0</v>
      </c>
      <c r="G73" s="11" t="str">
        <f t="shared" si="985"/>
        <v>date</v>
      </c>
      <c r="H73" s="11">
        <f t="shared" si="985"/>
        <v>0</v>
      </c>
      <c r="I73" s="142">
        <f t="shared" si="985"/>
        <v>0</v>
      </c>
      <c r="J73" s="11">
        <f t="shared" si="985"/>
        <v>44196</v>
      </c>
      <c r="K73" s="11">
        <f t="shared" si="985"/>
        <v>44286</v>
      </c>
      <c r="L73" s="11">
        <f t="shared" si="985"/>
        <v>44377</v>
      </c>
      <c r="M73" s="11">
        <f t="shared" si="985"/>
        <v>44469</v>
      </c>
      <c r="N73" s="11">
        <f t="shared" si="985"/>
        <v>44561</v>
      </c>
      <c r="O73" s="11">
        <f t="shared" si="985"/>
        <v>44651</v>
      </c>
      <c r="P73" s="11">
        <f t="shared" si="985"/>
        <v>44742</v>
      </c>
      <c r="Q73" s="11">
        <f t="shared" si="985"/>
        <v>44834</v>
      </c>
      <c r="R73" s="11">
        <f t="shared" si="985"/>
        <v>44926</v>
      </c>
      <c r="S73" s="11">
        <f t="shared" si="985"/>
        <v>45016</v>
      </c>
      <c r="T73" s="11">
        <f t="shared" si="985"/>
        <v>45107</v>
      </c>
      <c r="U73" s="11">
        <f t="shared" si="985"/>
        <v>45199</v>
      </c>
      <c r="V73" s="11">
        <f t="shared" si="985"/>
        <v>45291</v>
      </c>
      <c r="W73" s="11">
        <f t="shared" si="985"/>
        <v>45382</v>
      </c>
      <c r="X73" s="11">
        <f t="shared" si="985"/>
        <v>45473</v>
      </c>
      <c r="Y73" s="11">
        <f t="shared" si="985"/>
        <v>45565</v>
      </c>
      <c r="Z73" s="11">
        <f t="shared" si="985"/>
        <v>45657</v>
      </c>
      <c r="AA73" s="11">
        <f t="shared" si="985"/>
        <v>45747</v>
      </c>
      <c r="AB73" s="11">
        <f t="shared" si="985"/>
        <v>45838</v>
      </c>
      <c r="AC73" s="11">
        <f t="shared" si="985"/>
        <v>45930</v>
      </c>
      <c r="AD73" s="11">
        <f t="shared" si="985"/>
        <v>46022</v>
      </c>
      <c r="AE73" s="11">
        <f t="shared" si="985"/>
        <v>46112</v>
      </c>
      <c r="AF73" s="11">
        <f t="shared" si="985"/>
        <v>46203</v>
      </c>
      <c r="AG73" s="11">
        <f t="shared" si="985"/>
        <v>46295</v>
      </c>
      <c r="AH73" s="11">
        <f t="shared" si="985"/>
        <v>46387</v>
      </c>
      <c r="AI73" s="11">
        <f t="shared" si="985"/>
        <v>46477</v>
      </c>
      <c r="AJ73" s="11">
        <f t="shared" si="985"/>
        <v>46568</v>
      </c>
      <c r="AK73" s="11">
        <f t="shared" si="985"/>
        <v>46660</v>
      </c>
      <c r="AL73" s="11">
        <f t="shared" si="985"/>
        <v>46752</v>
      </c>
      <c r="AM73" s="11">
        <f t="shared" si="985"/>
        <v>46843</v>
      </c>
      <c r="AN73" s="11">
        <f t="shared" si="985"/>
        <v>46934</v>
      </c>
      <c r="AO73" s="11">
        <f t="shared" si="985"/>
        <v>47026</v>
      </c>
      <c r="AP73" s="11">
        <f t="shared" si="985"/>
        <v>47118</v>
      </c>
      <c r="AQ73" s="11">
        <f t="shared" si="985"/>
        <v>47208</v>
      </c>
      <c r="AR73" s="11">
        <f t="shared" si="985"/>
        <v>47299</v>
      </c>
      <c r="AS73" s="11">
        <f t="shared" si="985"/>
        <v>47391</v>
      </c>
      <c r="AT73" s="11">
        <f t="shared" si="985"/>
        <v>47483</v>
      </c>
      <c r="AU73" s="11">
        <f t="shared" si="985"/>
        <v>47573</v>
      </c>
      <c r="AV73" s="11">
        <f t="shared" si="985"/>
        <v>47664</v>
      </c>
      <c r="AW73" s="11">
        <f t="shared" si="985"/>
        <v>47756</v>
      </c>
      <c r="AX73" s="11">
        <f t="shared" si="985"/>
        <v>47848</v>
      </c>
      <c r="AY73" s="11">
        <f t="shared" si="985"/>
        <v>47938</v>
      </c>
      <c r="AZ73" s="11">
        <f t="shared" si="985"/>
        <v>48029</v>
      </c>
      <c r="BA73" s="11">
        <f t="shared" si="985"/>
        <v>48121</v>
      </c>
      <c r="BB73" s="11">
        <f t="shared" si="985"/>
        <v>48213</v>
      </c>
      <c r="BC73" s="11">
        <f t="shared" si="985"/>
        <v>48304</v>
      </c>
      <c r="BD73" s="11">
        <f t="shared" si="985"/>
        <v>48395</v>
      </c>
      <c r="BE73" s="11">
        <f t="shared" si="985"/>
        <v>48487</v>
      </c>
      <c r="BF73" s="11">
        <f t="shared" si="985"/>
        <v>48579</v>
      </c>
      <c r="BG73" s="11">
        <f t="shared" si="985"/>
        <v>48669</v>
      </c>
      <c r="BH73" s="11">
        <f t="shared" si="985"/>
        <v>48760</v>
      </c>
      <c r="BI73" s="11">
        <f t="shared" si="985"/>
        <v>48852</v>
      </c>
      <c r="BJ73" s="11">
        <f t="shared" si="985"/>
        <v>48944</v>
      </c>
      <c r="BK73" s="11">
        <f t="shared" si="985"/>
        <v>49034</v>
      </c>
      <c r="BL73" s="11">
        <f t="shared" si="985"/>
        <v>49125</v>
      </c>
      <c r="BM73" s="11">
        <f t="shared" si="985"/>
        <v>49217</v>
      </c>
      <c r="BN73" s="11">
        <f t="shared" si="985"/>
        <v>49309</v>
      </c>
      <c r="BO73" s="11">
        <f t="shared" si="985"/>
        <v>49399</v>
      </c>
      <c r="BP73" s="11">
        <f t="shared" si="985"/>
        <v>49490</v>
      </c>
      <c r="BQ73" s="11">
        <f t="shared" ref="BQ73:EB73" si="986" xml:space="preserve"> BQ$25</f>
        <v>49582</v>
      </c>
      <c r="BR73" s="11">
        <f t="shared" si="986"/>
        <v>49674</v>
      </c>
      <c r="BS73" s="11">
        <f t="shared" si="986"/>
        <v>49765</v>
      </c>
      <c r="BT73" s="11">
        <f t="shared" si="986"/>
        <v>49856</v>
      </c>
      <c r="BU73" s="11">
        <f t="shared" si="986"/>
        <v>49948</v>
      </c>
      <c r="BV73" s="11">
        <f t="shared" si="986"/>
        <v>50040</v>
      </c>
      <c r="BW73" s="11">
        <f t="shared" si="986"/>
        <v>50130</v>
      </c>
      <c r="BX73" s="11">
        <f t="shared" si="986"/>
        <v>50221</v>
      </c>
      <c r="BY73" s="11">
        <f t="shared" si="986"/>
        <v>50313</v>
      </c>
      <c r="BZ73" s="11">
        <f t="shared" si="986"/>
        <v>50405</v>
      </c>
      <c r="CA73" s="11">
        <f t="shared" si="986"/>
        <v>50495</v>
      </c>
      <c r="CB73" s="11">
        <f t="shared" si="986"/>
        <v>50586</v>
      </c>
      <c r="CC73" s="11">
        <f t="shared" si="986"/>
        <v>50678</v>
      </c>
      <c r="CD73" s="11">
        <f t="shared" si="986"/>
        <v>50770</v>
      </c>
      <c r="CE73" s="11">
        <f t="shared" si="986"/>
        <v>50860</v>
      </c>
      <c r="CF73" s="11">
        <f t="shared" si="986"/>
        <v>50951</v>
      </c>
      <c r="CG73" s="11">
        <f t="shared" si="986"/>
        <v>51043</v>
      </c>
      <c r="CH73" s="11">
        <f t="shared" si="986"/>
        <v>51135</v>
      </c>
      <c r="CI73" s="11">
        <f t="shared" si="986"/>
        <v>51226</v>
      </c>
      <c r="CJ73" s="11">
        <f t="shared" si="986"/>
        <v>51317</v>
      </c>
      <c r="CK73" s="11">
        <f t="shared" si="986"/>
        <v>51409</v>
      </c>
      <c r="CL73" s="11">
        <f t="shared" si="986"/>
        <v>51501</v>
      </c>
      <c r="CM73" s="11">
        <f t="shared" si="986"/>
        <v>51591</v>
      </c>
      <c r="CN73" s="11">
        <f t="shared" si="986"/>
        <v>51682</v>
      </c>
      <c r="CO73" s="11">
        <f t="shared" si="986"/>
        <v>51774</v>
      </c>
      <c r="CP73" s="11">
        <f t="shared" si="986"/>
        <v>51866</v>
      </c>
      <c r="CQ73" s="11">
        <f t="shared" si="986"/>
        <v>51956</v>
      </c>
      <c r="CR73" s="11">
        <f t="shared" si="986"/>
        <v>52047</v>
      </c>
      <c r="CS73" s="11">
        <f t="shared" si="986"/>
        <v>52139</v>
      </c>
      <c r="CT73" s="11">
        <f t="shared" si="986"/>
        <v>52231</v>
      </c>
      <c r="CU73" s="11">
        <f t="shared" si="986"/>
        <v>52321</v>
      </c>
      <c r="CV73" s="11">
        <f t="shared" si="986"/>
        <v>52412</v>
      </c>
      <c r="CW73" s="11">
        <f t="shared" si="986"/>
        <v>52504</v>
      </c>
      <c r="CX73" s="11">
        <f t="shared" si="986"/>
        <v>52596</v>
      </c>
      <c r="CY73" s="11">
        <f t="shared" si="986"/>
        <v>52687</v>
      </c>
      <c r="CZ73" s="11">
        <f t="shared" si="986"/>
        <v>52778</v>
      </c>
      <c r="DA73" s="11">
        <f t="shared" si="986"/>
        <v>52870</v>
      </c>
      <c r="DB73" s="11">
        <f t="shared" si="986"/>
        <v>52962</v>
      </c>
      <c r="DC73" s="11">
        <f t="shared" si="986"/>
        <v>53052</v>
      </c>
      <c r="DD73" s="11">
        <f t="shared" si="986"/>
        <v>53143</v>
      </c>
      <c r="DE73" s="11">
        <f t="shared" si="986"/>
        <v>53235</v>
      </c>
      <c r="DF73" s="11">
        <f t="shared" si="986"/>
        <v>53327</v>
      </c>
      <c r="DG73" s="11">
        <f t="shared" si="986"/>
        <v>53417</v>
      </c>
      <c r="DH73" s="11">
        <f t="shared" si="986"/>
        <v>53508</v>
      </c>
      <c r="DI73" s="11">
        <f t="shared" si="986"/>
        <v>53600</v>
      </c>
      <c r="DJ73" s="11">
        <f t="shared" si="986"/>
        <v>53692</v>
      </c>
      <c r="DK73" s="11">
        <f t="shared" si="986"/>
        <v>53782</v>
      </c>
      <c r="DL73" s="11">
        <f t="shared" si="986"/>
        <v>53873</v>
      </c>
      <c r="DM73" s="11">
        <f t="shared" si="986"/>
        <v>53965</v>
      </c>
      <c r="DN73" s="11">
        <f t="shared" si="986"/>
        <v>54057</v>
      </c>
      <c r="DO73" s="11">
        <f t="shared" si="986"/>
        <v>54148</v>
      </c>
      <c r="DP73" s="11">
        <f t="shared" si="986"/>
        <v>54239</v>
      </c>
      <c r="DQ73" s="11">
        <f t="shared" si="986"/>
        <v>54331</v>
      </c>
      <c r="DR73" s="11">
        <f t="shared" si="986"/>
        <v>54423</v>
      </c>
      <c r="DS73" s="11">
        <f t="shared" si="986"/>
        <v>54513</v>
      </c>
      <c r="DT73" s="11">
        <f t="shared" si="986"/>
        <v>54604</v>
      </c>
      <c r="DU73" s="11">
        <f t="shared" si="986"/>
        <v>54696</v>
      </c>
      <c r="DV73" s="11">
        <f t="shared" si="986"/>
        <v>54788</v>
      </c>
      <c r="DW73" s="11">
        <f t="shared" si="986"/>
        <v>54878</v>
      </c>
      <c r="DX73" s="11">
        <f t="shared" si="986"/>
        <v>54969</v>
      </c>
      <c r="DY73" s="11">
        <f t="shared" si="986"/>
        <v>55061</v>
      </c>
      <c r="DZ73" s="11">
        <f t="shared" si="986"/>
        <v>55153</v>
      </c>
      <c r="EA73" s="11">
        <f t="shared" si="986"/>
        <v>55243</v>
      </c>
      <c r="EB73" s="11">
        <f t="shared" si="986"/>
        <v>55334</v>
      </c>
      <c r="EC73" s="11">
        <f t="shared" ref="EC73:GJ73" si="987" xml:space="preserve"> EC$25</f>
        <v>55426</v>
      </c>
      <c r="ED73" s="11">
        <f t="shared" si="987"/>
        <v>55518</v>
      </c>
      <c r="EE73" s="11">
        <f t="shared" si="987"/>
        <v>55609</v>
      </c>
      <c r="EF73" s="11">
        <f t="shared" si="987"/>
        <v>55700</v>
      </c>
      <c r="EG73" s="11">
        <f t="shared" si="987"/>
        <v>55792</v>
      </c>
      <c r="EH73" s="11">
        <f t="shared" si="987"/>
        <v>55884</v>
      </c>
      <c r="EI73" s="11">
        <f t="shared" si="987"/>
        <v>55974</v>
      </c>
      <c r="EJ73" s="11">
        <f t="shared" si="987"/>
        <v>56065</v>
      </c>
      <c r="EK73" s="11">
        <f t="shared" si="987"/>
        <v>56157</v>
      </c>
      <c r="EL73" s="11">
        <f t="shared" si="987"/>
        <v>56249</v>
      </c>
      <c r="EM73" s="11">
        <f t="shared" si="987"/>
        <v>56339</v>
      </c>
      <c r="EN73" s="11">
        <f t="shared" si="987"/>
        <v>56430</v>
      </c>
      <c r="EO73" s="11">
        <f t="shared" si="987"/>
        <v>56522</v>
      </c>
      <c r="EP73" s="11">
        <f t="shared" si="987"/>
        <v>56614</v>
      </c>
      <c r="EQ73" s="11">
        <f t="shared" si="987"/>
        <v>56704</v>
      </c>
      <c r="ER73" s="11">
        <f t="shared" si="987"/>
        <v>56795</v>
      </c>
      <c r="ES73" s="11">
        <f t="shared" si="987"/>
        <v>56887</v>
      </c>
      <c r="ET73" s="11">
        <f t="shared" si="987"/>
        <v>56979</v>
      </c>
      <c r="EU73" s="11">
        <f t="shared" si="987"/>
        <v>57070</v>
      </c>
      <c r="EV73" s="11">
        <f t="shared" si="987"/>
        <v>57161</v>
      </c>
      <c r="EW73" s="11">
        <f t="shared" si="987"/>
        <v>57253</v>
      </c>
      <c r="EX73" s="11">
        <f t="shared" si="987"/>
        <v>57345</v>
      </c>
      <c r="EY73" s="11">
        <f t="shared" si="987"/>
        <v>57435</v>
      </c>
      <c r="EZ73" s="11">
        <f t="shared" si="987"/>
        <v>57526</v>
      </c>
      <c r="FA73" s="11">
        <f t="shared" si="987"/>
        <v>57618</v>
      </c>
      <c r="FB73" s="11">
        <f t="shared" si="987"/>
        <v>57710</v>
      </c>
      <c r="FC73" s="11">
        <f t="shared" si="987"/>
        <v>57800</v>
      </c>
      <c r="FD73" s="11">
        <f t="shared" si="987"/>
        <v>57891</v>
      </c>
      <c r="FE73" s="11">
        <f t="shared" si="987"/>
        <v>57983</v>
      </c>
      <c r="FF73" s="11">
        <f t="shared" si="987"/>
        <v>58075</v>
      </c>
      <c r="FG73" s="11">
        <f t="shared" si="987"/>
        <v>58165</v>
      </c>
      <c r="FH73" s="11">
        <f t="shared" si="987"/>
        <v>58256</v>
      </c>
      <c r="FI73" s="11">
        <f t="shared" si="987"/>
        <v>58348</v>
      </c>
      <c r="FJ73" s="11">
        <f t="shared" si="987"/>
        <v>58440</v>
      </c>
      <c r="FK73" s="11">
        <f t="shared" si="987"/>
        <v>58531</v>
      </c>
      <c r="FL73" s="11">
        <f t="shared" si="987"/>
        <v>58622</v>
      </c>
      <c r="FM73" s="11">
        <f t="shared" si="987"/>
        <v>58714</v>
      </c>
      <c r="FN73" s="11">
        <f t="shared" si="987"/>
        <v>58806</v>
      </c>
      <c r="FO73" s="11">
        <f t="shared" si="987"/>
        <v>58896</v>
      </c>
      <c r="FP73" s="11">
        <f t="shared" si="987"/>
        <v>58987</v>
      </c>
      <c r="FQ73" s="11">
        <f t="shared" si="987"/>
        <v>59079</v>
      </c>
      <c r="FR73" s="11">
        <f t="shared" si="987"/>
        <v>59171</v>
      </c>
      <c r="FS73" s="11">
        <f t="shared" si="987"/>
        <v>59261</v>
      </c>
      <c r="FT73" s="11">
        <f t="shared" si="987"/>
        <v>59352</v>
      </c>
      <c r="FU73" s="11">
        <f t="shared" si="987"/>
        <v>59444</v>
      </c>
      <c r="FV73" s="11">
        <f t="shared" si="987"/>
        <v>59536</v>
      </c>
      <c r="FW73" s="11">
        <f t="shared" si="987"/>
        <v>59626</v>
      </c>
      <c r="FX73" s="11">
        <f t="shared" si="987"/>
        <v>59717</v>
      </c>
      <c r="FY73" s="11">
        <f t="shared" si="987"/>
        <v>59809</v>
      </c>
      <c r="FZ73" s="11">
        <f t="shared" si="987"/>
        <v>59901</v>
      </c>
      <c r="GA73" s="11">
        <f t="shared" si="987"/>
        <v>59992</v>
      </c>
      <c r="GB73" s="11">
        <f t="shared" si="987"/>
        <v>60083</v>
      </c>
      <c r="GC73" s="11">
        <f t="shared" si="987"/>
        <v>60175</v>
      </c>
      <c r="GD73" s="11">
        <f t="shared" si="987"/>
        <v>60267</v>
      </c>
      <c r="GE73" s="11">
        <f t="shared" si="987"/>
        <v>60357</v>
      </c>
      <c r="GF73" s="11">
        <f t="shared" si="987"/>
        <v>60448</v>
      </c>
      <c r="GG73" s="11">
        <f t="shared" si="987"/>
        <v>60540</v>
      </c>
      <c r="GH73" s="11">
        <f t="shared" si="987"/>
        <v>60632</v>
      </c>
      <c r="GI73" s="11">
        <f t="shared" si="987"/>
        <v>60722</v>
      </c>
      <c r="GJ73" s="11">
        <f t="shared" si="987"/>
        <v>60813</v>
      </c>
    </row>
    <row r="74" spans="1:192" outlineLevel="1" x14ac:dyDescent="0.25">
      <c r="A74" s="239"/>
      <c r="B74" s="239"/>
      <c r="C74" s="240"/>
      <c r="D74" s="241"/>
      <c r="E74" s="199" t="s">
        <v>42</v>
      </c>
      <c r="F74" s="199"/>
      <c r="G74" s="199" t="s">
        <v>5</v>
      </c>
      <c r="H74" s="199">
        <f xml:space="preserve"> SUM(J74:GJ74)</f>
        <v>1</v>
      </c>
      <c r="I74" s="242"/>
      <c r="J74" s="199">
        <f xml:space="preserve"> IF(AND(I73 &lt; $F72, J73 &gt;= $F72), 1, 0)</f>
        <v>0</v>
      </c>
      <c r="K74" s="199">
        <f t="shared" ref="K74" si="988" xml:space="preserve"> IF(AND(J73 &lt; $F72, K73 &gt;= $F72), 1, 0)</f>
        <v>0</v>
      </c>
      <c r="L74" s="199">
        <f t="shared" ref="L74" si="989" xml:space="preserve"> IF(AND(K73 &lt; $F72, L73 &gt;= $F72), 1, 0)</f>
        <v>1</v>
      </c>
      <c r="M74" s="199">
        <f t="shared" ref="M74" si="990" xml:space="preserve"> IF(AND(L73 &lt; $F72, M73 &gt;= $F72), 1, 0)</f>
        <v>0</v>
      </c>
      <c r="N74" s="199">
        <f t="shared" ref="N74" si="991" xml:space="preserve"> IF(AND(M73 &lt; $F72, N73 &gt;= $F72), 1, 0)</f>
        <v>0</v>
      </c>
      <c r="O74" s="199">
        <f t="shared" ref="O74" si="992" xml:space="preserve"> IF(AND(N73 &lt; $F72, O73 &gt;= $F72), 1, 0)</f>
        <v>0</v>
      </c>
      <c r="P74" s="199">
        <f t="shared" ref="P74" si="993" xml:space="preserve"> IF(AND(O73 &lt; $F72, P73 &gt;= $F72), 1, 0)</f>
        <v>0</v>
      </c>
      <c r="Q74" s="199">
        <f t="shared" ref="Q74" si="994" xml:space="preserve"> IF(AND(P73 &lt; $F72, Q73 &gt;= $F72), 1, 0)</f>
        <v>0</v>
      </c>
      <c r="R74" s="199">
        <f t="shared" ref="R74" si="995" xml:space="preserve"> IF(AND(Q73 &lt; $F72, R73 &gt;= $F72), 1, 0)</f>
        <v>0</v>
      </c>
      <c r="S74" s="199">
        <f t="shared" ref="S74" si="996" xml:space="preserve"> IF(AND(R73 &lt; $F72, S73 &gt;= $F72), 1, 0)</f>
        <v>0</v>
      </c>
      <c r="T74" s="199">
        <f t="shared" ref="T74" si="997" xml:space="preserve"> IF(AND(S73 &lt; $F72, T73 &gt;= $F72), 1, 0)</f>
        <v>0</v>
      </c>
      <c r="U74" s="199">
        <f t="shared" ref="U74" si="998" xml:space="preserve"> IF(AND(T73 &lt; $F72, U73 &gt;= $F72), 1, 0)</f>
        <v>0</v>
      </c>
      <c r="V74" s="199">
        <f t="shared" ref="V74" si="999" xml:space="preserve"> IF(AND(U73 &lt; $F72, V73 &gt;= $F72), 1, 0)</f>
        <v>0</v>
      </c>
      <c r="W74" s="199">
        <f t="shared" ref="W74" si="1000" xml:space="preserve"> IF(AND(V73 &lt; $F72, W73 &gt;= $F72), 1, 0)</f>
        <v>0</v>
      </c>
      <c r="X74" s="199">
        <f t="shared" ref="X74" si="1001" xml:space="preserve"> IF(AND(W73 &lt; $F72, X73 &gt;= $F72), 1, 0)</f>
        <v>0</v>
      </c>
      <c r="Y74" s="199">
        <f t="shared" ref="Y74" si="1002" xml:space="preserve"> IF(AND(X73 &lt; $F72, Y73 &gt;= $F72), 1, 0)</f>
        <v>0</v>
      </c>
      <c r="Z74" s="199">
        <f t="shared" ref="Z74" si="1003" xml:space="preserve"> IF(AND(Y73 &lt; $F72, Z73 &gt;= $F72), 1, 0)</f>
        <v>0</v>
      </c>
      <c r="AA74" s="199">
        <f t="shared" ref="AA74" si="1004" xml:space="preserve"> IF(AND(Z73 &lt; $F72, AA73 &gt;= $F72), 1, 0)</f>
        <v>0</v>
      </c>
      <c r="AB74" s="199">
        <f t="shared" ref="AB74" si="1005" xml:space="preserve"> IF(AND(AA73 &lt; $F72, AB73 &gt;= $F72), 1, 0)</f>
        <v>0</v>
      </c>
      <c r="AC74" s="199">
        <f t="shared" ref="AC74" si="1006" xml:space="preserve"> IF(AND(AB73 &lt; $F72, AC73 &gt;= $F72), 1, 0)</f>
        <v>0</v>
      </c>
      <c r="AD74" s="199">
        <f t="shared" ref="AD74" si="1007" xml:space="preserve"> IF(AND(AC73 &lt; $F72, AD73 &gt;= $F72), 1, 0)</f>
        <v>0</v>
      </c>
      <c r="AE74" s="199">
        <f t="shared" ref="AE74" si="1008" xml:space="preserve"> IF(AND(AD73 &lt; $F72, AE73 &gt;= $F72), 1, 0)</f>
        <v>0</v>
      </c>
      <c r="AF74" s="199">
        <f t="shared" ref="AF74" si="1009" xml:space="preserve"> IF(AND(AE73 &lt; $F72, AF73 &gt;= $F72), 1, 0)</f>
        <v>0</v>
      </c>
      <c r="AG74" s="199">
        <f t="shared" ref="AG74" si="1010" xml:space="preserve"> IF(AND(AF73 &lt; $F72, AG73 &gt;= $F72), 1, 0)</f>
        <v>0</v>
      </c>
      <c r="AH74" s="199">
        <f t="shared" ref="AH74" si="1011" xml:space="preserve"> IF(AND(AG73 &lt; $F72, AH73 &gt;= $F72), 1, 0)</f>
        <v>0</v>
      </c>
      <c r="AI74" s="199">
        <f t="shared" ref="AI74" si="1012" xml:space="preserve"> IF(AND(AH73 &lt; $F72, AI73 &gt;= $F72), 1, 0)</f>
        <v>0</v>
      </c>
      <c r="AJ74" s="199">
        <f t="shared" ref="AJ74" si="1013" xml:space="preserve"> IF(AND(AI73 &lt; $F72, AJ73 &gt;= $F72), 1, 0)</f>
        <v>0</v>
      </c>
      <c r="AK74" s="199">
        <f t="shared" ref="AK74" si="1014" xml:space="preserve"> IF(AND(AJ73 &lt; $F72, AK73 &gt;= $F72), 1, 0)</f>
        <v>0</v>
      </c>
      <c r="AL74" s="199">
        <f t="shared" ref="AL74" si="1015" xml:space="preserve"> IF(AND(AK73 &lt; $F72, AL73 &gt;= $F72), 1, 0)</f>
        <v>0</v>
      </c>
      <c r="AM74" s="199">
        <f t="shared" ref="AM74" si="1016" xml:space="preserve"> IF(AND(AL73 &lt; $F72, AM73 &gt;= $F72), 1, 0)</f>
        <v>0</v>
      </c>
      <c r="AN74" s="199">
        <f t="shared" ref="AN74" si="1017" xml:space="preserve"> IF(AND(AM73 &lt; $F72, AN73 &gt;= $F72), 1, 0)</f>
        <v>0</v>
      </c>
      <c r="AO74" s="199">
        <f t="shared" ref="AO74" si="1018" xml:space="preserve"> IF(AND(AN73 &lt; $F72, AO73 &gt;= $F72), 1, 0)</f>
        <v>0</v>
      </c>
      <c r="AP74" s="199">
        <f t="shared" ref="AP74" si="1019" xml:space="preserve"> IF(AND(AO73 &lt; $F72, AP73 &gt;= $F72), 1, 0)</f>
        <v>0</v>
      </c>
      <c r="AQ74" s="199">
        <f t="shared" ref="AQ74" si="1020" xml:space="preserve"> IF(AND(AP73 &lt; $F72, AQ73 &gt;= $F72), 1, 0)</f>
        <v>0</v>
      </c>
      <c r="AR74" s="199">
        <f t="shared" ref="AR74" si="1021" xml:space="preserve"> IF(AND(AQ73 &lt; $F72, AR73 &gt;= $F72), 1, 0)</f>
        <v>0</v>
      </c>
      <c r="AS74" s="199">
        <f t="shared" ref="AS74" si="1022" xml:space="preserve"> IF(AND(AR73 &lt; $F72, AS73 &gt;= $F72), 1, 0)</f>
        <v>0</v>
      </c>
      <c r="AT74" s="199">
        <f t="shared" ref="AT74" si="1023" xml:space="preserve"> IF(AND(AS73 &lt; $F72, AT73 &gt;= $F72), 1, 0)</f>
        <v>0</v>
      </c>
      <c r="AU74" s="199">
        <f t="shared" ref="AU74" si="1024" xml:space="preserve"> IF(AND(AT73 &lt; $F72, AU73 &gt;= $F72), 1, 0)</f>
        <v>0</v>
      </c>
      <c r="AV74" s="199">
        <f t="shared" ref="AV74" si="1025" xml:space="preserve"> IF(AND(AU73 &lt; $F72, AV73 &gt;= $F72), 1, 0)</f>
        <v>0</v>
      </c>
      <c r="AW74" s="199">
        <f t="shared" ref="AW74" si="1026" xml:space="preserve"> IF(AND(AV73 &lt; $F72, AW73 &gt;= $F72), 1, 0)</f>
        <v>0</v>
      </c>
      <c r="AX74" s="199">
        <f t="shared" ref="AX74" si="1027" xml:space="preserve"> IF(AND(AW73 &lt; $F72, AX73 &gt;= $F72), 1, 0)</f>
        <v>0</v>
      </c>
      <c r="AY74" s="199">
        <f t="shared" ref="AY74" si="1028" xml:space="preserve"> IF(AND(AX73 &lt; $F72, AY73 &gt;= $F72), 1, 0)</f>
        <v>0</v>
      </c>
      <c r="AZ74" s="199">
        <f t="shared" ref="AZ74" si="1029" xml:space="preserve"> IF(AND(AY73 &lt; $F72, AZ73 &gt;= $F72), 1, 0)</f>
        <v>0</v>
      </c>
      <c r="BA74" s="199">
        <f t="shared" ref="BA74" si="1030" xml:space="preserve"> IF(AND(AZ73 &lt; $F72, BA73 &gt;= $F72), 1, 0)</f>
        <v>0</v>
      </c>
      <c r="BB74" s="199">
        <f t="shared" ref="BB74" si="1031" xml:space="preserve"> IF(AND(BA73 &lt; $F72, BB73 &gt;= $F72), 1, 0)</f>
        <v>0</v>
      </c>
      <c r="BC74" s="199">
        <f t="shared" ref="BC74" si="1032" xml:space="preserve"> IF(AND(BB73 &lt; $F72, BC73 &gt;= $F72), 1, 0)</f>
        <v>0</v>
      </c>
      <c r="BD74" s="199">
        <f t="shared" ref="BD74" si="1033" xml:space="preserve"> IF(AND(BC73 &lt; $F72, BD73 &gt;= $F72), 1, 0)</f>
        <v>0</v>
      </c>
      <c r="BE74" s="199">
        <f t="shared" ref="BE74" si="1034" xml:space="preserve"> IF(AND(BD73 &lt; $F72, BE73 &gt;= $F72), 1, 0)</f>
        <v>0</v>
      </c>
      <c r="BF74" s="199">
        <f t="shared" ref="BF74" si="1035" xml:space="preserve"> IF(AND(BE73 &lt; $F72, BF73 &gt;= $F72), 1, 0)</f>
        <v>0</v>
      </c>
      <c r="BG74" s="199">
        <f t="shared" ref="BG74" si="1036" xml:space="preserve"> IF(AND(BF73 &lt; $F72, BG73 &gt;= $F72), 1, 0)</f>
        <v>0</v>
      </c>
      <c r="BH74" s="199">
        <f t="shared" ref="BH74" si="1037" xml:space="preserve"> IF(AND(BG73 &lt; $F72, BH73 &gt;= $F72), 1, 0)</f>
        <v>0</v>
      </c>
      <c r="BI74" s="199">
        <f t="shared" ref="BI74" si="1038" xml:space="preserve"> IF(AND(BH73 &lt; $F72, BI73 &gt;= $F72), 1, 0)</f>
        <v>0</v>
      </c>
      <c r="BJ74" s="199">
        <f t="shared" ref="BJ74" si="1039" xml:space="preserve"> IF(AND(BI73 &lt; $F72, BJ73 &gt;= $F72), 1, 0)</f>
        <v>0</v>
      </c>
      <c r="BK74" s="199">
        <f t="shared" ref="BK74" si="1040" xml:space="preserve"> IF(AND(BJ73 &lt; $F72, BK73 &gt;= $F72), 1, 0)</f>
        <v>0</v>
      </c>
      <c r="BL74" s="199">
        <f t="shared" ref="BL74" si="1041" xml:space="preserve"> IF(AND(BK73 &lt; $F72, BL73 &gt;= $F72), 1, 0)</f>
        <v>0</v>
      </c>
      <c r="BM74" s="199">
        <f t="shared" ref="BM74" si="1042" xml:space="preserve"> IF(AND(BL73 &lt; $F72, BM73 &gt;= $F72), 1, 0)</f>
        <v>0</v>
      </c>
      <c r="BN74" s="199">
        <f t="shared" ref="BN74" si="1043" xml:space="preserve"> IF(AND(BM73 &lt; $F72, BN73 &gt;= $F72), 1, 0)</f>
        <v>0</v>
      </c>
      <c r="BO74" s="199">
        <f t="shared" ref="BO74" si="1044" xml:space="preserve"> IF(AND(BN73 &lt; $F72, BO73 &gt;= $F72), 1, 0)</f>
        <v>0</v>
      </c>
      <c r="BP74" s="199">
        <f t="shared" ref="BP74" si="1045" xml:space="preserve"> IF(AND(BO73 &lt; $F72, BP73 &gt;= $F72), 1, 0)</f>
        <v>0</v>
      </c>
      <c r="BQ74" s="199">
        <f t="shared" ref="BQ74" si="1046" xml:space="preserve"> IF(AND(BP73 &lt; $F72, BQ73 &gt;= $F72), 1, 0)</f>
        <v>0</v>
      </c>
      <c r="BR74" s="199">
        <f t="shared" ref="BR74" si="1047" xml:space="preserve"> IF(AND(BQ73 &lt; $F72, BR73 &gt;= $F72), 1, 0)</f>
        <v>0</v>
      </c>
      <c r="BS74" s="199">
        <f t="shared" ref="BS74" si="1048" xml:space="preserve"> IF(AND(BR73 &lt; $F72, BS73 &gt;= $F72), 1, 0)</f>
        <v>0</v>
      </c>
      <c r="BT74" s="199">
        <f t="shared" ref="BT74" si="1049" xml:space="preserve"> IF(AND(BS73 &lt; $F72, BT73 &gt;= $F72), 1, 0)</f>
        <v>0</v>
      </c>
      <c r="BU74" s="199">
        <f t="shared" ref="BU74" si="1050" xml:space="preserve"> IF(AND(BT73 &lt; $F72, BU73 &gt;= $F72), 1, 0)</f>
        <v>0</v>
      </c>
      <c r="BV74" s="199">
        <f t="shared" ref="BV74" si="1051" xml:space="preserve"> IF(AND(BU73 &lt; $F72, BV73 &gt;= $F72), 1, 0)</f>
        <v>0</v>
      </c>
      <c r="BW74" s="199">
        <f t="shared" ref="BW74" si="1052" xml:space="preserve"> IF(AND(BV73 &lt; $F72, BW73 &gt;= $F72), 1, 0)</f>
        <v>0</v>
      </c>
      <c r="BX74" s="199">
        <f t="shared" ref="BX74" si="1053" xml:space="preserve"> IF(AND(BW73 &lt; $F72, BX73 &gt;= $F72), 1, 0)</f>
        <v>0</v>
      </c>
      <c r="BY74" s="199">
        <f t="shared" ref="BY74" si="1054" xml:space="preserve"> IF(AND(BX73 &lt; $F72, BY73 &gt;= $F72), 1, 0)</f>
        <v>0</v>
      </c>
      <c r="BZ74" s="199">
        <f t="shared" ref="BZ74" si="1055" xml:space="preserve"> IF(AND(BY73 &lt; $F72, BZ73 &gt;= $F72), 1, 0)</f>
        <v>0</v>
      </c>
      <c r="CA74" s="199">
        <f t="shared" ref="CA74" si="1056" xml:space="preserve"> IF(AND(BZ73 &lt; $F72, CA73 &gt;= $F72), 1, 0)</f>
        <v>0</v>
      </c>
      <c r="CB74" s="199">
        <f t="shared" ref="CB74" si="1057" xml:space="preserve"> IF(AND(CA73 &lt; $F72, CB73 &gt;= $F72), 1, 0)</f>
        <v>0</v>
      </c>
      <c r="CC74" s="199">
        <f t="shared" ref="CC74" si="1058" xml:space="preserve"> IF(AND(CB73 &lt; $F72, CC73 &gt;= $F72), 1, 0)</f>
        <v>0</v>
      </c>
      <c r="CD74" s="199">
        <f t="shared" ref="CD74" si="1059" xml:space="preserve"> IF(AND(CC73 &lt; $F72, CD73 &gt;= $F72), 1, 0)</f>
        <v>0</v>
      </c>
      <c r="CE74" s="199">
        <f t="shared" ref="CE74" si="1060" xml:space="preserve"> IF(AND(CD73 &lt; $F72, CE73 &gt;= $F72), 1, 0)</f>
        <v>0</v>
      </c>
      <c r="CF74" s="199">
        <f t="shared" ref="CF74" si="1061" xml:space="preserve"> IF(AND(CE73 &lt; $F72, CF73 &gt;= $F72), 1, 0)</f>
        <v>0</v>
      </c>
      <c r="CG74" s="199">
        <f t="shared" ref="CG74" si="1062" xml:space="preserve"> IF(AND(CF73 &lt; $F72, CG73 &gt;= $F72), 1, 0)</f>
        <v>0</v>
      </c>
      <c r="CH74" s="199">
        <f t="shared" ref="CH74" si="1063" xml:space="preserve"> IF(AND(CG73 &lt; $F72, CH73 &gt;= $F72), 1, 0)</f>
        <v>0</v>
      </c>
      <c r="CI74" s="199">
        <f t="shared" ref="CI74" si="1064" xml:space="preserve"> IF(AND(CH73 &lt; $F72, CI73 &gt;= $F72), 1, 0)</f>
        <v>0</v>
      </c>
      <c r="CJ74" s="199">
        <f t="shared" ref="CJ74" si="1065" xml:space="preserve"> IF(AND(CI73 &lt; $F72, CJ73 &gt;= $F72), 1, 0)</f>
        <v>0</v>
      </c>
      <c r="CK74" s="199">
        <f t="shared" ref="CK74" si="1066" xml:space="preserve"> IF(AND(CJ73 &lt; $F72, CK73 &gt;= $F72), 1, 0)</f>
        <v>0</v>
      </c>
      <c r="CL74" s="199">
        <f t="shared" ref="CL74" si="1067" xml:space="preserve"> IF(AND(CK73 &lt; $F72, CL73 &gt;= $F72), 1, 0)</f>
        <v>0</v>
      </c>
      <c r="CM74" s="199">
        <f t="shared" ref="CM74" si="1068" xml:space="preserve"> IF(AND(CL73 &lt; $F72, CM73 &gt;= $F72), 1, 0)</f>
        <v>0</v>
      </c>
      <c r="CN74" s="199">
        <f t="shared" ref="CN74" si="1069" xml:space="preserve"> IF(AND(CM73 &lt; $F72, CN73 &gt;= $F72), 1, 0)</f>
        <v>0</v>
      </c>
      <c r="CO74" s="199">
        <f t="shared" ref="CO74" si="1070" xml:space="preserve"> IF(AND(CN73 &lt; $F72, CO73 &gt;= $F72), 1, 0)</f>
        <v>0</v>
      </c>
      <c r="CP74" s="199">
        <f t="shared" ref="CP74" si="1071" xml:space="preserve"> IF(AND(CO73 &lt; $F72, CP73 &gt;= $F72), 1, 0)</f>
        <v>0</v>
      </c>
      <c r="CQ74" s="199">
        <f t="shared" ref="CQ74" si="1072" xml:space="preserve"> IF(AND(CP73 &lt; $F72, CQ73 &gt;= $F72), 1, 0)</f>
        <v>0</v>
      </c>
      <c r="CR74" s="199">
        <f t="shared" ref="CR74" si="1073" xml:space="preserve"> IF(AND(CQ73 &lt; $F72, CR73 &gt;= $F72), 1, 0)</f>
        <v>0</v>
      </c>
      <c r="CS74" s="199">
        <f t="shared" ref="CS74" si="1074" xml:space="preserve"> IF(AND(CR73 &lt; $F72, CS73 &gt;= $F72), 1, 0)</f>
        <v>0</v>
      </c>
      <c r="CT74" s="199">
        <f t="shared" ref="CT74" si="1075" xml:space="preserve"> IF(AND(CS73 &lt; $F72, CT73 &gt;= $F72), 1, 0)</f>
        <v>0</v>
      </c>
      <c r="CU74" s="199">
        <f t="shared" ref="CU74" si="1076" xml:space="preserve"> IF(AND(CT73 &lt; $F72, CU73 &gt;= $F72), 1, 0)</f>
        <v>0</v>
      </c>
      <c r="CV74" s="199">
        <f t="shared" ref="CV74" si="1077" xml:space="preserve"> IF(AND(CU73 &lt; $F72, CV73 &gt;= $F72), 1, 0)</f>
        <v>0</v>
      </c>
      <c r="CW74" s="199">
        <f t="shared" ref="CW74" si="1078" xml:space="preserve"> IF(AND(CV73 &lt; $F72, CW73 &gt;= $F72), 1, 0)</f>
        <v>0</v>
      </c>
      <c r="CX74" s="199">
        <f t="shared" ref="CX74" si="1079" xml:space="preserve"> IF(AND(CW73 &lt; $F72, CX73 &gt;= $F72), 1, 0)</f>
        <v>0</v>
      </c>
      <c r="CY74" s="199">
        <f t="shared" ref="CY74" si="1080" xml:space="preserve"> IF(AND(CX73 &lt; $F72, CY73 &gt;= $F72), 1, 0)</f>
        <v>0</v>
      </c>
      <c r="CZ74" s="199">
        <f t="shared" ref="CZ74" si="1081" xml:space="preserve"> IF(AND(CY73 &lt; $F72, CZ73 &gt;= $F72), 1, 0)</f>
        <v>0</v>
      </c>
      <c r="DA74" s="199">
        <f t="shared" ref="DA74" si="1082" xml:space="preserve"> IF(AND(CZ73 &lt; $F72, DA73 &gt;= $F72), 1, 0)</f>
        <v>0</v>
      </c>
      <c r="DB74" s="199">
        <f t="shared" ref="DB74" si="1083" xml:space="preserve"> IF(AND(DA73 &lt; $F72, DB73 &gt;= $F72), 1, 0)</f>
        <v>0</v>
      </c>
      <c r="DC74" s="199">
        <f t="shared" ref="DC74" si="1084" xml:space="preserve"> IF(AND(DB73 &lt; $F72, DC73 &gt;= $F72), 1, 0)</f>
        <v>0</v>
      </c>
      <c r="DD74" s="199">
        <f t="shared" ref="DD74" si="1085" xml:space="preserve"> IF(AND(DC73 &lt; $F72, DD73 &gt;= $F72), 1, 0)</f>
        <v>0</v>
      </c>
      <c r="DE74" s="199">
        <f t="shared" ref="DE74" si="1086" xml:space="preserve"> IF(AND(DD73 &lt; $F72, DE73 &gt;= $F72), 1, 0)</f>
        <v>0</v>
      </c>
      <c r="DF74" s="199">
        <f t="shared" ref="DF74" si="1087" xml:space="preserve"> IF(AND(DE73 &lt; $F72, DF73 &gt;= $F72), 1, 0)</f>
        <v>0</v>
      </c>
      <c r="DG74" s="199">
        <f t="shared" ref="DG74" si="1088" xml:space="preserve"> IF(AND(DF73 &lt; $F72, DG73 &gt;= $F72), 1, 0)</f>
        <v>0</v>
      </c>
      <c r="DH74" s="199">
        <f t="shared" ref="DH74" si="1089" xml:space="preserve"> IF(AND(DG73 &lt; $F72, DH73 &gt;= $F72), 1, 0)</f>
        <v>0</v>
      </c>
      <c r="DI74" s="199">
        <f t="shared" ref="DI74" si="1090" xml:space="preserve"> IF(AND(DH73 &lt; $F72, DI73 &gt;= $F72), 1, 0)</f>
        <v>0</v>
      </c>
      <c r="DJ74" s="199">
        <f t="shared" ref="DJ74" si="1091" xml:space="preserve"> IF(AND(DI73 &lt; $F72, DJ73 &gt;= $F72), 1, 0)</f>
        <v>0</v>
      </c>
      <c r="DK74" s="199">
        <f t="shared" ref="DK74" si="1092" xml:space="preserve"> IF(AND(DJ73 &lt; $F72, DK73 &gt;= $F72), 1, 0)</f>
        <v>0</v>
      </c>
      <c r="DL74" s="199">
        <f t="shared" ref="DL74" si="1093" xml:space="preserve"> IF(AND(DK73 &lt; $F72, DL73 &gt;= $F72), 1, 0)</f>
        <v>0</v>
      </c>
      <c r="DM74" s="199">
        <f t="shared" ref="DM74" si="1094" xml:space="preserve"> IF(AND(DL73 &lt; $F72, DM73 &gt;= $F72), 1, 0)</f>
        <v>0</v>
      </c>
      <c r="DN74" s="199">
        <f t="shared" ref="DN74" si="1095" xml:space="preserve"> IF(AND(DM73 &lt; $F72, DN73 &gt;= $F72), 1, 0)</f>
        <v>0</v>
      </c>
      <c r="DO74" s="199">
        <f t="shared" ref="DO74" si="1096" xml:space="preserve"> IF(AND(DN73 &lt; $F72, DO73 &gt;= $F72), 1, 0)</f>
        <v>0</v>
      </c>
      <c r="DP74" s="199">
        <f t="shared" ref="DP74" si="1097" xml:space="preserve"> IF(AND(DO73 &lt; $F72, DP73 &gt;= $F72), 1, 0)</f>
        <v>0</v>
      </c>
      <c r="DQ74" s="199">
        <f t="shared" ref="DQ74" si="1098" xml:space="preserve"> IF(AND(DP73 &lt; $F72, DQ73 &gt;= $F72), 1, 0)</f>
        <v>0</v>
      </c>
      <c r="DR74" s="199">
        <f t="shared" ref="DR74" si="1099" xml:space="preserve"> IF(AND(DQ73 &lt; $F72, DR73 &gt;= $F72), 1, 0)</f>
        <v>0</v>
      </c>
      <c r="DS74" s="199">
        <f t="shared" ref="DS74" si="1100" xml:space="preserve"> IF(AND(DR73 &lt; $F72, DS73 &gt;= $F72), 1, 0)</f>
        <v>0</v>
      </c>
      <c r="DT74" s="199">
        <f t="shared" ref="DT74" si="1101" xml:space="preserve"> IF(AND(DS73 &lt; $F72, DT73 &gt;= $F72), 1, 0)</f>
        <v>0</v>
      </c>
      <c r="DU74" s="199">
        <f t="shared" ref="DU74" si="1102" xml:space="preserve"> IF(AND(DT73 &lt; $F72, DU73 &gt;= $F72), 1, 0)</f>
        <v>0</v>
      </c>
      <c r="DV74" s="199">
        <f t="shared" ref="DV74" si="1103" xml:space="preserve"> IF(AND(DU73 &lt; $F72, DV73 &gt;= $F72), 1, 0)</f>
        <v>0</v>
      </c>
      <c r="DW74" s="199">
        <f t="shared" ref="DW74" si="1104" xml:space="preserve"> IF(AND(DV73 &lt; $F72, DW73 &gt;= $F72), 1, 0)</f>
        <v>0</v>
      </c>
      <c r="DX74" s="199">
        <f t="shared" ref="DX74" si="1105" xml:space="preserve"> IF(AND(DW73 &lt; $F72, DX73 &gt;= $F72), 1, 0)</f>
        <v>0</v>
      </c>
      <c r="DY74" s="199">
        <f t="shared" ref="DY74" si="1106" xml:space="preserve"> IF(AND(DX73 &lt; $F72, DY73 &gt;= $F72), 1, 0)</f>
        <v>0</v>
      </c>
      <c r="DZ74" s="199">
        <f t="shared" ref="DZ74" si="1107" xml:space="preserve"> IF(AND(DY73 &lt; $F72, DZ73 &gt;= $F72), 1, 0)</f>
        <v>0</v>
      </c>
      <c r="EA74" s="199">
        <f t="shared" ref="EA74" si="1108" xml:space="preserve"> IF(AND(DZ73 &lt; $F72, EA73 &gt;= $F72), 1, 0)</f>
        <v>0</v>
      </c>
      <c r="EB74" s="199">
        <f t="shared" ref="EB74" si="1109" xml:space="preserve"> IF(AND(EA73 &lt; $F72, EB73 &gt;= $F72), 1, 0)</f>
        <v>0</v>
      </c>
      <c r="EC74" s="199">
        <f t="shared" ref="EC74" si="1110" xml:space="preserve"> IF(AND(EB73 &lt; $F72, EC73 &gt;= $F72), 1, 0)</f>
        <v>0</v>
      </c>
      <c r="ED74" s="199">
        <f t="shared" ref="ED74" si="1111" xml:space="preserve"> IF(AND(EC73 &lt; $F72, ED73 &gt;= $F72), 1, 0)</f>
        <v>0</v>
      </c>
      <c r="EE74" s="199">
        <f t="shared" ref="EE74" si="1112" xml:space="preserve"> IF(AND(ED73 &lt; $F72, EE73 &gt;= $F72), 1, 0)</f>
        <v>0</v>
      </c>
      <c r="EF74" s="199">
        <f t="shared" ref="EF74" si="1113" xml:space="preserve"> IF(AND(EE73 &lt; $F72, EF73 &gt;= $F72), 1, 0)</f>
        <v>0</v>
      </c>
      <c r="EG74" s="199">
        <f t="shared" ref="EG74" si="1114" xml:space="preserve"> IF(AND(EF73 &lt; $F72, EG73 &gt;= $F72), 1, 0)</f>
        <v>0</v>
      </c>
      <c r="EH74" s="199">
        <f t="shared" ref="EH74" si="1115" xml:space="preserve"> IF(AND(EG73 &lt; $F72, EH73 &gt;= $F72), 1, 0)</f>
        <v>0</v>
      </c>
      <c r="EI74" s="199">
        <f t="shared" ref="EI74" si="1116" xml:space="preserve"> IF(AND(EH73 &lt; $F72, EI73 &gt;= $F72), 1, 0)</f>
        <v>0</v>
      </c>
      <c r="EJ74" s="199">
        <f t="shared" ref="EJ74" si="1117" xml:space="preserve"> IF(AND(EI73 &lt; $F72, EJ73 &gt;= $F72), 1, 0)</f>
        <v>0</v>
      </c>
      <c r="EK74" s="199">
        <f t="shared" ref="EK74" si="1118" xml:space="preserve"> IF(AND(EJ73 &lt; $F72, EK73 &gt;= $F72), 1, 0)</f>
        <v>0</v>
      </c>
      <c r="EL74" s="199">
        <f t="shared" ref="EL74" si="1119" xml:space="preserve"> IF(AND(EK73 &lt; $F72, EL73 &gt;= $F72), 1, 0)</f>
        <v>0</v>
      </c>
      <c r="EM74" s="199">
        <f t="shared" ref="EM74" si="1120" xml:space="preserve"> IF(AND(EL73 &lt; $F72, EM73 &gt;= $F72), 1, 0)</f>
        <v>0</v>
      </c>
      <c r="EN74" s="199">
        <f t="shared" ref="EN74" si="1121" xml:space="preserve"> IF(AND(EM73 &lt; $F72, EN73 &gt;= $F72), 1, 0)</f>
        <v>0</v>
      </c>
      <c r="EO74" s="199">
        <f t="shared" ref="EO74" si="1122" xml:space="preserve"> IF(AND(EN73 &lt; $F72, EO73 &gt;= $F72), 1, 0)</f>
        <v>0</v>
      </c>
      <c r="EP74" s="199">
        <f t="shared" ref="EP74" si="1123" xml:space="preserve"> IF(AND(EO73 &lt; $F72, EP73 &gt;= $F72), 1, 0)</f>
        <v>0</v>
      </c>
      <c r="EQ74" s="199">
        <f t="shared" ref="EQ74" si="1124" xml:space="preserve"> IF(AND(EP73 &lt; $F72, EQ73 &gt;= $F72), 1, 0)</f>
        <v>0</v>
      </c>
      <c r="ER74" s="199">
        <f t="shared" ref="ER74" si="1125" xml:space="preserve"> IF(AND(EQ73 &lt; $F72, ER73 &gt;= $F72), 1, 0)</f>
        <v>0</v>
      </c>
      <c r="ES74" s="199">
        <f t="shared" ref="ES74" si="1126" xml:space="preserve"> IF(AND(ER73 &lt; $F72, ES73 &gt;= $F72), 1, 0)</f>
        <v>0</v>
      </c>
      <c r="ET74" s="199">
        <f t="shared" ref="ET74" si="1127" xml:space="preserve"> IF(AND(ES73 &lt; $F72, ET73 &gt;= $F72), 1, 0)</f>
        <v>0</v>
      </c>
      <c r="EU74" s="199">
        <f t="shared" ref="EU74" si="1128" xml:space="preserve"> IF(AND(ET73 &lt; $F72, EU73 &gt;= $F72), 1, 0)</f>
        <v>0</v>
      </c>
      <c r="EV74" s="199">
        <f t="shared" ref="EV74" si="1129" xml:space="preserve"> IF(AND(EU73 &lt; $F72, EV73 &gt;= $F72), 1, 0)</f>
        <v>0</v>
      </c>
      <c r="EW74" s="199">
        <f t="shared" ref="EW74" si="1130" xml:space="preserve"> IF(AND(EV73 &lt; $F72, EW73 &gt;= $F72), 1, 0)</f>
        <v>0</v>
      </c>
      <c r="EX74" s="199">
        <f t="shared" ref="EX74" si="1131" xml:space="preserve"> IF(AND(EW73 &lt; $F72, EX73 &gt;= $F72), 1, 0)</f>
        <v>0</v>
      </c>
      <c r="EY74" s="199">
        <f t="shared" ref="EY74" si="1132" xml:space="preserve"> IF(AND(EX73 &lt; $F72, EY73 &gt;= $F72), 1, 0)</f>
        <v>0</v>
      </c>
      <c r="EZ74" s="199">
        <f t="shared" ref="EZ74" si="1133" xml:space="preserve"> IF(AND(EY73 &lt; $F72, EZ73 &gt;= $F72), 1, 0)</f>
        <v>0</v>
      </c>
      <c r="FA74" s="199">
        <f t="shared" ref="FA74" si="1134" xml:space="preserve"> IF(AND(EZ73 &lt; $F72, FA73 &gt;= $F72), 1, 0)</f>
        <v>0</v>
      </c>
      <c r="FB74" s="199">
        <f t="shared" ref="FB74" si="1135" xml:space="preserve"> IF(AND(FA73 &lt; $F72, FB73 &gt;= $F72), 1, 0)</f>
        <v>0</v>
      </c>
      <c r="FC74" s="199">
        <f t="shared" ref="FC74" si="1136" xml:space="preserve"> IF(AND(FB73 &lt; $F72, FC73 &gt;= $F72), 1, 0)</f>
        <v>0</v>
      </c>
      <c r="FD74" s="199">
        <f t="shared" ref="FD74" si="1137" xml:space="preserve"> IF(AND(FC73 &lt; $F72, FD73 &gt;= $F72), 1, 0)</f>
        <v>0</v>
      </c>
      <c r="FE74" s="199">
        <f t="shared" ref="FE74" si="1138" xml:space="preserve"> IF(AND(FD73 &lt; $F72, FE73 &gt;= $F72), 1, 0)</f>
        <v>0</v>
      </c>
      <c r="FF74" s="199">
        <f t="shared" ref="FF74" si="1139" xml:space="preserve"> IF(AND(FE73 &lt; $F72, FF73 &gt;= $F72), 1, 0)</f>
        <v>0</v>
      </c>
      <c r="FG74" s="199">
        <f t="shared" ref="FG74" si="1140" xml:space="preserve"> IF(AND(FF73 &lt; $F72, FG73 &gt;= $F72), 1, 0)</f>
        <v>0</v>
      </c>
      <c r="FH74" s="199">
        <f t="shared" ref="FH74" si="1141" xml:space="preserve"> IF(AND(FG73 &lt; $F72, FH73 &gt;= $F72), 1, 0)</f>
        <v>0</v>
      </c>
      <c r="FI74" s="199">
        <f t="shared" ref="FI74" si="1142" xml:space="preserve"> IF(AND(FH73 &lt; $F72, FI73 &gt;= $F72), 1, 0)</f>
        <v>0</v>
      </c>
      <c r="FJ74" s="199">
        <f t="shared" ref="FJ74" si="1143" xml:space="preserve"> IF(AND(FI73 &lt; $F72, FJ73 &gt;= $F72), 1, 0)</f>
        <v>0</v>
      </c>
      <c r="FK74" s="199">
        <f t="shared" ref="FK74" si="1144" xml:space="preserve"> IF(AND(FJ73 &lt; $F72, FK73 &gt;= $F72), 1, 0)</f>
        <v>0</v>
      </c>
      <c r="FL74" s="199">
        <f t="shared" ref="FL74" si="1145" xml:space="preserve"> IF(AND(FK73 &lt; $F72, FL73 &gt;= $F72), 1, 0)</f>
        <v>0</v>
      </c>
      <c r="FM74" s="199">
        <f t="shared" ref="FM74" si="1146" xml:space="preserve"> IF(AND(FL73 &lt; $F72, FM73 &gt;= $F72), 1, 0)</f>
        <v>0</v>
      </c>
      <c r="FN74" s="199">
        <f t="shared" ref="FN74" si="1147" xml:space="preserve"> IF(AND(FM73 &lt; $F72, FN73 &gt;= $F72), 1, 0)</f>
        <v>0</v>
      </c>
      <c r="FO74" s="199">
        <f t="shared" ref="FO74" si="1148" xml:space="preserve"> IF(AND(FN73 &lt; $F72, FO73 &gt;= $F72), 1, 0)</f>
        <v>0</v>
      </c>
      <c r="FP74" s="199">
        <f t="shared" ref="FP74" si="1149" xml:space="preserve"> IF(AND(FO73 &lt; $F72, FP73 &gt;= $F72), 1, 0)</f>
        <v>0</v>
      </c>
      <c r="FQ74" s="199">
        <f t="shared" ref="FQ74" si="1150" xml:space="preserve"> IF(AND(FP73 &lt; $F72, FQ73 &gt;= $F72), 1, 0)</f>
        <v>0</v>
      </c>
      <c r="FR74" s="199">
        <f t="shared" ref="FR74" si="1151" xml:space="preserve"> IF(AND(FQ73 &lt; $F72, FR73 &gt;= $F72), 1, 0)</f>
        <v>0</v>
      </c>
      <c r="FS74" s="199">
        <f t="shared" ref="FS74" si="1152" xml:space="preserve"> IF(AND(FR73 &lt; $F72, FS73 &gt;= $F72), 1, 0)</f>
        <v>0</v>
      </c>
      <c r="FT74" s="199">
        <f t="shared" ref="FT74" si="1153" xml:space="preserve"> IF(AND(FS73 &lt; $F72, FT73 &gt;= $F72), 1, 0)</f>
        <v>0</v>
      </c>
      <c r="FU74" s="199">
        <f t="shared" ref="FU74" si="1154" xml:space="preserve"> IF(AND(FT73 &lt; $F72, FU73 &gt;= $F72), 1, 0)</f>
        <v>0</v>
      </c>
      <c r="FV74" s="199">
        <f t="shared" ref="FV74" si="1155" xml:space="preserve"> IF(AND(FU73 &lt; $F72, FV73 &gt;= $F72), 1, 0)</f>
        <v>0</v>
      </c>
      <c r="FW74" s="199">
        <f t="shared" ref="FW74" si="1156" xml:space="preserve"> IF(AND(FV73 &lt; $F72, FW73 &gt;= $F72), 1, 0)</f>
        <v>0</v>
      </c>
      <c r="FX74" s="199">
        <f t="shared" ref="FX74" si="1157" xml:space="preserve"> IF(AND(FW73 &lt; $F72, FX73 &gt;= $F72), 1, 0)</f>
        <v>0</v>
      </c>
      <c r="FY74" s="199">
        <f t="shared" ref="FY74" si="1158" xml:space="preserve"> IF(AND(FX73 &lt; $F72, FY73 &gt;= $F72), 1, 0)</f>
        <v>0</v>
      </c>
      <c r="FZ74" s="199">
        <f t="shared" ref="FZ74" si="1159" xml:space="preserve"> IF(AND(FY73 &lt; $F72, FZ73 &gt;= $F72), 1, 0)</f>
        <v>0</v>
      </c>
      <c r="GA74" s="199">
        <f t="shared" ref="GA74" si="1160" xml:space="preserve"> IF(AND(FZ73 &lt; $F72, GA73 &gt;= $F72), 1, 0)</f>
        <v>0</v>
      </c>
      <c r="GB74" s="199">
        <f t="shared" ref="GB74" si="1161" xml:space="preserve"> IF(AND(GA73 &lt; $F72, GB73 &gt;= $F72), 1, 0)</f>
        <v>0</v>
      </c>
      <c r="GC74" s="199">
        <f t="shared" ref="GC74" si="1162" xml:space="preserve"> IF(AND(GB73 &lt; $F72, GC73 &gt;= $F72), 1, 0)</f>
        <v>0</v>
      </c>
      <c r="GD74" s="199">
        <f t="shared" ref="GD74" si="1163" xml:space="preserve"> IF(AND(GC73 &lt; $F72, GD73 &gt;= $F72), 1, 0)</f>
        <v>0</v>
      </c>
      <c r="GE74" s="199">
        <f t="shared" ref="GE74" si="1164" xml:space="preserve"> IF(AND(GD73 &lt; $F72, GE73 &gt;= $F72), 1, 0)</f>
        <v>0</v>
      </c>
      <c r="GF74" s="199">
        <f t="shared" ref="GF74" si="1165" xml:space="preserve"> IF(AND(GE73 &lt; $F72, GF73 &gt;= $F72), 1, 0)</f>
        <v>0</v>
      </c>
      <c r="GG74" s="199">
        <f t="shared" ref="GG74" si="1166" xml:space="preserve"> IF(AND(GF73 &lt; $F72, GG73 &gt;= $F72), 1, 0)</f>
        <v>0</v>
      </c>
      <c r="GH74" s="199">
        <f t="shared" ref="GH74" si="1167" xml:space="preserve"> IF(AND(GG73 &lt; $F72, GH73 &gt;= $F72), 1, 0)</f>
        <v>0</v>
      </c>
      <c r="GI74" s="199">
        <f t="shared" ref="GI74" si="1168" xml:space="preserve"> IF(AND(GH73 &lt; $F72, GI73 &gt;= $F72), 1, 0)</f>
        <v>0</v>
      </c>
      <c r="GJ74" s="199">
        <f t="shared" ref="GJ74" si="1169" xml:space="preserve"> IF(AND(GI73 &lt; $F72, GJ73 &gt;= $F72), 1, 0)</f>
        <v>0</v>
      </c>
    </row>
    <row r="75" spans="1:192" outlineLevel="1" x14ac:dyDescent="0.25">
      <c r="E75" s="6"/>
      <c r="F75" s="6"/>
      <c r="G75" s="6"/>
      <c r="H75" s="6"/>
      <c r="I75" s="77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</row>
    <row r="76" spans="1:192" outlineLevel="1" x14ac:dyDescent="0.25">
      <c r="B76" s="15" t="s">
        <v>372</v>
      </c>
      <c r="E76" s="6"/>
      <c r="F76" s="6"/>
      <c r="G76" s="6"/>
      <c r="H76" s="6"/>
      <c r="I76" s="77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</row>
    <row r="77" spans="1:192" outlineLevel="1" x14ac:dyDescent="0.25">
      <c r="E77" s="209" t="str">
        <f t="shared" ref="E77:BP77" si="1170" xml:space="preserve"> E$74</f>
        <v>Financial close date flag</v>
      </c>
      <c r="F77" s="209">
        <f t="shared" si="1170"/>
        <v>0</v>
      </c>
      <c r="G77" s="209" t="str">
        <f t="shared" si="1170"/>
        <v>flag</v>
      </c>
      <c r="H77" s="209">
        <f t="shared" si="1170"/>
        <v>1</v>
      </c>
      <c r="I77" s="209">
        <f t="shared" si="1170"/>
        <v>0</v>
      </c>
      <c r="J77" s="209">
        <f t="shared" si="1170"/>
        <v>0</v>
      </c>
      <c r="K77" s="209">
        <f t="shared" si="1170"/>
        <v>0</v>
      </c>
      <c r="L77" s="209">
        <f t="shared" si="1170"/>
        <v>1</v>
      </c>
      <c r="M77" s="209">
        <f t="shared" si="1170"/>
        <v>0</v>
      </c>
      <c r="N77" s="209">
        <f t="shared" si="1170"/>
        <v>0</v>
      </c>
      <c r="O77" s="209">
        <f t="shared" si="1170"/>
        <v>0</v>
      </c>
      <c r="P77" s="209">
        <f t="shared" si="1170"/>
        <v>0</v>
      </c>
      <c r="Q77" s="209">
        <f t="shared" si="1170"/>
        <v>0</v>
      </c>
      <c r="R77" s="209">
        <f t="shared" si="1170"/>
        <v>0</v>
      </c>
      <c r="S77" s="209">
        <f t="shared" si="1170"/>
        <v>0</v>
      </c>
      <c r="T77" s="209">
        <f t="shared" si="1170"/>
        <v>0</v>
      </c>
      <c r="U77" s="209">
        <f t="shared" si="1170"/>
        <v>0</v>
      </c>
      <c r="V77" s="209">
        <f t="shared" si="1170"/>
        <v>0</v>
      </c>
      <c r="W77" s="209">
        <f t="shared" si="1170"/>
        <v>0</v>
      </c>
      <c r="X77" s="209">
        <f t="shared" si="1170"/>
        <v>0</v>
      </c>
      <c r="Y77" s="209">
        <f t="shared" si="1170"/>
        <v>0</v>
      </c>
      <c r="Z77" s="209">
        <f t="shared" si="1170"/>
        <v>0</v>
      </c>
      <c r="AA77" s="209">
        <f t="shared" si="1170"/>
        <v>0</v>
      </c>
      <c r="AB77" s="209">
        <f t="shared" si="1170"/>
        <v>0</v>
      </c>
      <c r="AC77" s="209">
        <f t="shared" si="1170"/>
        <v>0</v>
      </c>
      <c r="AD77" s="209">
        <f t="shared" si="1170"/>
        <v>0</v>
      </c>
      <c r="AE77" s="209">
        <f t="shared" si="1170"/>
        <v>0</v>
      </c>
      <c r="AF77" s="209">
        <f t="shared" si="1170"/>
        <v>0</v>
      </c>
      <c r="AG77" s="209">
        <f t="shared" si="1170"/>
        <v>0</v>
      </c>
      <c r="AH77" s="209">
        <f t="shared" si="1170"/>
        <v>0</v>
      </c>
      <c r="AI77" s="209">
        <f t="shared" si="1170"/>
        <v>0</v>
      </c>
      <c r="AJ77" s="209">
        <f t="shared" si="1170"/>
        <v>0</v>
      </c>
      <c r="AK77" s="209">
        <f t="shared" si="1170"/>
        <v>0</v>
      </c>
      <c r="AL77" s="209">
        <f t="shared" si="1170"/>
        <v>0</v>
      </c>
      <c r="AM77" s="209">
        <f t="shared" si="1170"/>
        <v>0</v>
      </c>
      <c r="AN77" s="209">
        <f t="shared" si="1170"/>
        <v>0</v>
      </c>
      <c r="AO77" s="209">
        <f t="shared" si="1170"/>
        <v>0</v>
      </c>
      <c r="AP77" s="209">
        <f t="shared" si="1170"/>
        <v>0</v>
      </c>
      <c r="AQ77" s="209">
        <f t="shared" si="1170"/>
        <v>0</v>
      </c>
      <c r="AR77" s="209">
        <f t="shared" si="1170"/>
        <v>0</v>
      </c>
      <c r="AS77" s="209">
        <f t="shared" si="1170"/>
        <v>0</v>
      </c>
      <c r="AT77" s="209">
        <f t="shared" si="1170"/>
        <v>0</v>
      </c>
      <c r="AU77" s="209">
        <f t="shared" si="1170"/>
        <v>0</v>
      </c>
      <c r="AV77" s="209">
        <f t="shared" si="1170"/>
        <v>0</v>
      </c>
      <c r="AW77" s="209">
        <f t="shared" si="1170"/>
        <v>0</v>
      </c>
      <c r="AX77" s="209">
        <f t="shared" si="1170"/>
        <v>0</v>
      </c>
      <c r="AY77" s="209">
        <f t="shared" si="1170"/>
        <v>0</v>
      </c>
      <c r="AZ77" s="209">
        <f t="shared" si="1170"/>
        <v>0</v>
      </c>
      <c r="BA77" s="209">
        <f t="shared" si="1170"/>
        <v>0</v>
      </c>
      <c r="BB77" s="209">
        <f t="shared" si="1170"/>
        <v>0</v>
      </c>
      <c r="BC77" s="209">
        <f t="shared" si="1170"/>
        <v>0</v>
      </c>
      <c r="BD77" s="209">
        <f t="shared" si="1170"/>
        <v>0</v>
      </c>
      <c r="BE77" s="209">
        <f t="shared" si="1170"/>
        <v>0</v>
      </c>
      <c r="BF77" s="209">
        <f t="shared" si="1170"/>
        <v>0</v>
      </c>
      <c r="BG77" s="209">
        <f t="shared" si="1170"/>
        <v>0</v>
      </c>
      <c r="BH77" s="209">
        <f t="shared" si="1170"/>
        <v>0</v>
      </c>
      <c r="BI77" s="209">
        <f t="shared" si="1170"/>
        <v>0</v>
      </c>
      <c r="BJ77" s="209">
        <f t="shared" si="1170"/>
        <v>0</v>
      </c>
      <c r="BK77" s="209">
        <f t="shared" si="1170"/>
        <v>0</v>
      </c>
      <c r="BL77" s="209">
        <f t="shared" si="1170"/>
        <v>0</v>
      </c>
      <c r="BM77" s="209">
        <f t="shared" si="1170"/>
        <v>0</v>
      </c>
      <c r="BN77" s="209">
        <f t="shared" si="1170"/>
        <v>0</v>
      </c>
      <c r="BO77" s="209">
        <f t="shared" si="1170"/>
        <v>0</v>
      </c>
      <c r="BP77" s="209">
        <f t="shared" si="1170"/>
        <v>0</v>
      </c>
      <c r="BQ77" s="209">
        <f t="shared" ref="BQ77:EB77" si="1171" xml:space="preserve"> BQ$74</f>
        <v>0</v>
      </c>
      <c r="BR77" s="209">
        <f t="shared" si="1171"/>
        <v>0</v>
      </c>
      <c r="BS77" s="209">
        <f t="shared" si="1171"/>
        <v>0</v>
      </c>
      <c r="BT77" s="209">
        <f t="shared" si="1171"/>
        <v>0</v>
      </c>
      <c r="BU77" s="209">
        <f t="shared" si="1171"/>
        <v>0</v>
      </c>
      <c r="BV77" s="209">
        <f t="shared" si="1171"/>
        <v>0</v>
      </c>
      <c r="BW77" s="209">
        <f t="shared" si="1171"/>
        <v>0</v>
      </c>
      <c r="BX77" s="209">
        <f t="shared" si="1171"/>
        <v>0</v>
      </c>
      <c r="BY77" s="209">
        <f t="shared" si="1171"/>
        <v>0</v>
      </c>
      <c r="BZ77" s="209">
        <f t="shared" si="1171"/>
        <v>0</v>
      </c>
      <c r="CA77" s="209">
        <f t="shared" si="1171"/>
        <v>0</v>
      </c>
      <c r="CB77" s="209">
        <f t="shared" si="1171"/>
        <v>0</v>
      </c>
      <c r="CC77" s="209">
        <f t="shared" si="1171"/>
        <v>0</v>
      </c>
      <c r="CD77" s="209">
        <f t="shared" si="1171"/>
        <v>0</v>
      </c>
      <c r="CE77" s="209">
        <f t="shared" si="1171"/>
        <v>0</v>
      </c>
      <c r="CF77" s="209">
        <f t="shared" si="1171"/>
        <v>0</v>
      </c>
      <c r="CG77" s="209">
        <f t="shared" si="1171"/>
        <v>0</v>
      </c>
      <c r="CH77" s="209">
        <f t="shared" si="1171"/>
        <v>0</v>
      </c>
      <c r="CI77" s="209">
        <f t="shared" si="1171"/>
        <v>0</v>
      </c>
      <c r="CJ77" s="209">
        <f t="shared" si="1171"/>
        <v>0</v>
      </c>
      <c r="CK77" s="209">
        <f t="shared" si="1171"/>
        <v>0</v>
      </c>
      <c r="CL77" s="209">
        <f t="shared" si="1171"/>
        <v>0</v>
      </c>
      <c r="CM77" s="209">
        <f t="shared" si="1171"/>
        <v>0</v>
      </c>
      <c r="CN77" s="209">
        <f t="shared" si="1171"/>
        <v>0</v>
      </c>
      <c r="CO77" s="209">
        <f t="shared" si="1171"/>
        <v>0</v>
      </c>
      <c r="CP77" s="209">
        <f t="shared" si="1171"/>
        <v>0</v>
      </c>
      <c r="CQ77" s="209">
        <f t="shared" si="1171"/>
        <v>0</v>
      </c>
      <c r="CR77" s="209">
        <f t="shared" si="1171"/>
        <v>0</v>
      </c>
      <c r="CS77" s="209">
        <f t="shared" si="1171"/>
        <v>0</v>
      </c>
      <c r="CT77" s="209">
        <f t="shared" si="1171"/>
        <v>0</v>
      </c>
      <c r="CU77" s="209">
        <f t="shared" si="1171"/>
        <v>0</v>
      </c>
      <c r="CV77" s="209">
        <f t="shared" si="1171"/>
        <v>0</v>
      </c>
      <c r="CW77" s="209">
        <f t="shared" si="1171"/>
        <v>0</v>
      </c>
      <c r="CX77" s="209">
        <f t="shared" si="1171"/>
        <v>0</v>
      </c>
      <c r="CY77" s="209">
        <f t="shared" si="1171"/>
        <v>0</v>
      </c>
      <c r="CZ77" s="209">
        <f t="shared" si="1171"/>
        <v>0</v>
      </c>
      <c r="DA77" s="209">
        <f t="shared" si="1171"/>
        <v>0</v>
      </c>
      <c r="DB77" s="209">
        <f t="shared" si="1171"/>
        <v>0</v>
      </c>
      <c r="DC77" s="209">
        <f t="shared" si="1171"/>
        <v>0</v>
      </c>
      <c r="DD77" s="209">
        <f t="shared" si="1171"/>
        <v>0</v>
      </c>
      <c r="DE77" s="209">
        <f t="shared" si="1171"/>
        <v>0</v>
      </c>
      <c r="DF77" s="209">
        <f t="shared" si="1171"/>
        <v>0</v>
      </c>
      <c r="DG77" s="209">
        <f t="shared" si="1171"/>
        <v>0</v>
      </c>
      <c r="DH77" s="209">
        <f t="shared" si="1171"/>
        <v>0</v>
      </c>
      <c r="DI77" s="209">
        <f t="shared" si="1171"/>
        <v>0</v>
      </c>
      <c r="DJ77" s="209">
        <f t="shared" si="1171"/>
        <v>0</v>
      </c>
      <c r="DK77" s="209">
        <f t="shared" si="1171"/>
        <v>0</v>
      </c>
      <c r="DL77" s="209">
        <f t="shared" si="1171"/>
        <v>0</v>
      </c>
      <c r="DM77" s="209">
        <f t="shared" si="1171"/>
        <v>0</v>
      </c>
      <c r="DN77" s="209">
        <f t="shared" si="1171"/>
        <v>0</v>
      </c>
      <c r="DO77" s="209">
        <f t="shared" si="1171"/>
        <v>0</v>
      </c>
      <c r="DP77" s="209">
        <f t="shared" si="1171"/>
        <v>0</v>
      </c>
      <c r="DQ77" s="209">
        <f t="shared" si="1171"/>
        <v>0</v>
      </c>
      <c r="DR77" s="209">
        <f t="shared" si="1171"/>
        <v>0</v>
      </c>
      <c r="DS77" s="209">
        <f t="shared" si="1171"/>
        <v>0</v>
      </c>
      <c r="DT77" s="209">
        <f t="shared" si="1171"/>
        <v>0</v>
      </c>
      <c r="DU77" s="209">
        <f t="shared" si="1171"/>
        <v>0</v>
      </c>
      <c r="DV77" s="209">
        <f t="shared" si="1171"/>
        <v>0</v>
      </c>
      <c r="DW77" s="209">
        <f t="shared" si="1171"/>
        <v>0</v>
      </c>
      <c r="DX77" s="209">
        <f t="shared" si="1171"/>
        <v>0</v>
      </c>
      <c r="DY77" s="209">
        <f t="shared" si="1171"/>
        <v>0</v>
      </c>
      <c r="DZ77" s="209">
        <f t="shared" si="1171"/>
        <v>0</v>
      </c>
      <c r="EA77" s="209">
        <f t="shared" si="1171"/>
        <v>0</v>
      </c>
      <c r="EB77" s="209">
        <f t="shared" si="1171"/>
        <v>0</v>
      </c>
      <c r="EC77" s="209">
        <f t="shared" ref="EC77:GJ77" si="1172" xml:space="preserve"> EC$74</f>
        <v>0</v>
      </c>
      <c r="ED77" s="209">
        <f t="shared" si="1172"/>
        <v>0</v>
      </c>
      <c r="EE77" s="209">
        <f t="shared" si="1172"/>
        <v>0</v>
      </c>
      <c r="EF77" s="209">
        <f t="shared" si="1172"/>
        <v>0</v>
      </c>
      <c r="EG77" s="209">
        <f t="shared" si="1172"/>
        <v>0</v>
      </c>
      <c r="EH77" s="209">
        <f t="shared" si="1172"/>
        <v>0</v>
      </c>
      <c r="EI77" s="209">
        <f t="shared" si="1172"/>
        <v>0</v>
      </c>
      <c r="EJ77" s="209">
        <f t="shared" si="1172"/>
        <v>0</v>
      </c>
      <c r="EK77" s="209">
        <f t="shared" si="1172"/>
        <v>0</v>
      </c>
      <c r="EL77" s="209">
        <f t="shared" si="1172"/>
        <v>0</v>
      </c>
      <c r="EM77" s="209">
        <f t="shared" si="1172"/>
        <v>0</v>
      </c>
      <c r="EN77" s="209">
        <f t="shared" si="1172"/>
        <v>0</v>
      </c>
      <c r="EO77" s="209">
        <f t="shared" si="1172"/>
        <v>0</v>
      </c>
      <c r="EP77" s="209">
        <f t="shared" si="1172"/>
        <v>0</v>
      </c>
      <c r="EQ77" s="209">
        <f t="shared" si="1172"/>
        <v>0</v>
      </c>
      <c r="ER77" s="209">
        <f t="shared" si="1172"/>
        <v>0</v>
      </c>
      <c r="ES77" s="209">
        <f t="shared" si="1172"/>
        <v>0</v>
      </c>
      <c r="ET77" s="209">
        <f t="shared" si="1172"/>
        <v>0</v>
      </c>
      <c r="EU77" s="209">
        <f t="shared" si="1172"/>
        <v>0</v>
      </c>
      <c r="EV77" s="209">
        <f t="shared" si="1172"/>
        <v>0</v>
      </c>
      <c r="EW77" s="209">
        <f t="shared" si="1172"/>
        <v>0</v>
      </c>
      <c r="EX77" s="209">
        <f t="shared" si="1172"/>
        <v>0</v>
      </c>
      <c r="EY77" s="209">
        <f t="shared" si="1172"/>
        <v>0</v>
      </c>
      <c r="EZ77" s="209">
        <f t="shared" si="1172"/>
        <v>0</v>
      </c>
      <c r="FA77" s="209">
        <f t="shared" si="1172"/>
        <v>0</v>
      </c>
      <c r="FB77" s="209">
        <f t="shared" si="1172"/>
        <v>0</v>
      </c>
      <c r="FC77" s="209">
        <f t="shared" si="1172"/>
        <v>0</v>
      </c>
      <c r="FD77" s="209">
        <f t="shared" si="1172"/>
        <v>0</v>
      </c>
      <c r="FE77" s="209">
        <f t="shared" si="1172"/>
        <v>0</v>
      </c>
      <c r="FF77" s="209">
        <f t="shared" si="1172"/>
        <v>0</v>
      </c>
      <c r="FG77" s="209">
        <f t="shared" si="1172"/>
        <v>0</v>
      </c>
      <c r="FH77" s="209">
        <f t="shared" si="1172"/>
        <v>0</v>
      </c>
      <c r="FI77" s="209">
        <f t="shared" si="1172"/>
        <v>0</v>
      </c>
      <c r="FJ77" s="209">
        <f t="shared" si="1172"/>
        <v>0</v>
      </c>
      <c r="FK77" s="209">
        <f t="shared" si="1172"/>
        <v>0</v>
      </c>
      <c r="FL77" s="209">
        <f t="shared" si="1172"/>
        <v>0</v>
      </c>
      <c r="FM77" s="209">
        <f t="shared" si="1172"/>
        <v>0</v>
      </c>
      <c r="FN77" s="209">
        <f t="shared" si="1172"/>
        <v>0</v>
      </c>
      <c r="FO77" s="209">
        <f t="shared" si="1172"/>
        <v>0</v>
      </c>
      <c r="FP77" s="209">
        <f t="shared" si="1172"/>
        <v>0</v>
      </c>
      <c r="FQ77" s="209">
        <f t="shared" si="1172"/>
        <v>0</v>
      </c>
      <c r="FR77" s="209">
        <f t="shared" si="1172"/>
        <v>0</v>
      </c>
      <c r="FS77" s="209">
        <f t="shared" si="1172"/>
        <v>0</v>
      </c>
      <c r="FT77" s="209">
        <f t="shared" si="1172"/>
        <v>0</v>
      </c>
      <c r="FU77" s="209">
        <f t="shared" si="1172"/>
        <v>0</v>
      </c>
      <c r="FV77" s="209">
        <f t="shared" si="1172"/>
        <v>0</v>
      </c>
      <c r="FW77" s="209">
        <f t="shared" si="1172"/>
        <v>0</v>
      </c>
      <c r="FX77" s="209">
        <f t="shared" si="1172"/>
        <v>0</v>
      </c>
      <c r="FY77" s="209">
        <f t="shared" si="1172"/>
        <v>0</v>
      </c>
      <c r="FZ77" s="209">
        <f t="shared" si="1172"/>
        <v>0</v>
      </c>
      <c r="GA77" s="209">
        <f t="shared" si="1172"/>
        <v>0</v>
      </c>
      <c r="GB77" s="209">
        <f t="shared" si="1172"/>
        <v>0</v>
      </c>
      <c r="GC77" s="209">
        <f t="shared" si="1172"/>
        <v>0</v>
      </c>
      <c r="GD77" s="209">
        <f t="shared" si="1172"/>
        <v>0</v>
      </c>
      <c r="GE77" s="209">
        <f t="shared" si="1172"/>
        <v>0</v>
      </c>
      <c r="GF77" s="209">
        <f t="shared" si="1172"/>
        <v>0</v>
      </c>
      <c r="GG77" s="209">
        <f t="shared" si="1172"/>
        <v>0</v>
      </c>
      <c r="GH77" s="209">
        <f t="shared" si="1172"/>
        <v>0</v>
      </c>
      <c r="GI77" s="209">
        <f t="shared" si="1172"/>
        <v>0</v>
      </c>
      <c r="GJ77" s="209">
        <f t="shared" si="1172"/>
        <v>0</v>
      </c>
    </row>
    <row r="78" spans="1:192" outlineLevel="1" x14ac:dyDescent="0.25">
      <c r="E78" s="6" t="s">
        <v>372</v>
      </c>
      <c r="F78" s="6"/>
      <c r="G78" s="6" t="s">
        <v>5</v>
      </c>
      <c r="H78" s="6">
        <f xml:space="preserve"> SUM(J78:GJ78)</f>
        <v>1</v>
      </c>
      <c r="I78" s="77"/>
      <c r="J78" s="6">
        <f t="shared" ref="J78:K78" si="1173" xml:space="preserve"> I77</f>
        <v>0</v>
      </c>
      <c r="K78" s="6">
        <f t="shared" si="1173"/>
        <v>0</v>
      </c>
      <c r="L78" s="6">
        <f t="shared" ref="L78" si="1174" xml:space="preserve"> K77</f>
        <v>0</v>
      </c>
      <c r="M78" s="6">
        <f t="shared" ref="M78" si="1175" xml:space="preserve"> L77</f>
        <v>1</v>
      </c>
      <c r="N78" s="6">
        <f t="shared" ref="N78" si="1176" xml:space="preserve"> M77</f>
        <v>0</v>
      </c>
      <c r="O78" s="6">
        <f t="shared" ref="O78" si="1177" xml:space="preserve"> N77</f>
        <v>0</v>
      </c>
      <c r="P78" s="6">
        <f t="shared" ref="P78" si="1178" xml:space="preserve"> O77</f>
        <v>0</v>
      </c>
      <c r="Q78" s="6">
        <f t="shared" ref="Q78" si="1179" xml:space="preserve"> P77</f>
        <v>0</v>
      </c>
      <c r="R78" s="6">
        <f t="shared" ref="R78" si="1180" xml:space="preserve"> Q77</f>
        <v>0</v>
      </c>
      <c r="S78" s="6">
        <f t="shared" ref="S78" si="1181" xml:space="preserve"> R77</f>
        <v>0</v>
      </c>
      <c r="T78" s="6">
        <f t="shared" ref="T78" si="1182" xml:space="preserve"> S77</f>
        <v>0</v>
      </c>
      <c r="U78" s="6">
        <f t="shared" ref="U78" si="1183" xml:space="preserve"> T77</f>
        <v>0</v>
      </c>
      <c r="V78" s="6">
        <f t="shared" ref="V78" si="1184" xml:space="preserve"> U77</f>
        <v>0</v>
      </c>
      <c r="W78" s="6">
        <f t="shared" ref="W78" si="1185" xml:space="preserve"> V77</f>
        <v>0</v>
      </c>
      <c r="X78" s="6">
        <f t="shared" ref="X78" si="1186" xml:space="preserve"> W77</f>
        <v>0</v>
      </c>
      <c r="Y78" s="6">
        <f t="shared" ref="Y78" si="1187" xml:space="preserve"> X77</f>
        <v>0</v>
      </c>
      <c r="Z78" s="6">
        <f t="shared" ref="Z78" si="1188" xml:space="preserve"> Y77</f>
        <v>0</v>
      </c>
      <c r="AA78" s="6">
        <f t="shared" ref="AA78" si="1189" xml:space="preserve"> Z77</f>
        <v>0</v>
      </c>
      <c r="AB78" s="6">
        <f t="shared" ref="AB78" si="1190" xml:space="preserve"> AA77</f>
        <v>0</v>
      </c>
      <c r="AC78" s="6">
        <f t="shared" ref="AC78" si="1191" xml:space="preserve"> AB77</f>
        <v>0</v>
      </c>
      <c r="AD78" s="6">
        <f t="shared" ref="AD78" si="1192" xml:space="preserve"> AC77</f>
        <v>0</v>
      </c>
      <c r="AE78" s="6">
        <f t="shared" ref="AE78" si="1193" xml:space="preserve"> AD77</f>
        <v>0</v>
      </c>
      <c r="AF78" s="6">
        <f t="shared" ref="AF78" si="1194" xml:space="preserve"> AE77</f>
        <v>0</v>
      </c>
      <c r="AG78" s="6">
        <f t="shared" ref="AG78" si="1195" xml:space="preserve"> AF77</f>
        <v>0</v>
      </c>
      <c r="AH78" s="6">
        <f t="shared" ref="AH78" si="1196" xml:space="preserve"> AG77</f>
        <v>0</v>
      </c>
      <c r="AI78" s="6">
        <f t="shared" ref="AI78" si="1197" xml:space="preserve"> AH77</f>
        <v>0</v>
      </c>
      <c r="AJ78" s="6">
        <f t="shared" ref="AJ78" si="1198" xml:space="preserve"> AI77</f>
        <v>0</v>
      </c>
      <c r="AK78" s="6">
        <f t="shared" ref="AK78" si="1199" xml:space="preserve"> AJ77</f>
        <v>0</v>
      </c>
      <c r="AL78" s="6">
        <f t="shared" ref="AL78" si="1200" xml:space="preserve"> AK77</f>
        <v>0</v>
      </c>
      <c r="AM78" s="6">
        <f t="shared" ref="AM78" si="1201" xml:space="preserve"> AL77</f>
        <v>0</v>
      </c>
      <c r="AN78" s="6">
        <f t="shared" ref="AN78" si="1202" xml:space="preserve"> AM77</f>
        <v>0</v>
      </c>
      <c r="AO78" s="6">
        <f t="shared" ref="AO78" si="1203" xml:space="preserve"> AN77</f>
        <v>0</v>
      </c>
      <c r="AP78" s="6">
        <f t="shared" ref="AP78" si="1204" xml:space="preserve"> AO77</f>
        <v>0</v>
      </c>
      <c r="AQ78" s="6">
        <f t="shared" ref="AQ78" si="1205" xml:space="preserve"> AP77</f>
        <v>0</v>
      </c>
      <c r="AR78" s="6">
        <f t="shared" ref="AR78" si="1206" xml:space="preserve"> AQ77</f>
        <v>0</v>
      </c>
      <c r="AS78" s="6">
        <f t="shared" ref="AS78" si="1207" xml:space="preserve"> AR77</f>
        <v>0</v>
      </c>
      <c r="AT78" s="6">
        <f t="shared" ref="AT78" si="1208" xml:space="preserve"> AS77</f>
        <v>0</v>
      </c>
      <c r="AU78" s="6">
        <f t="shared" ref="AU78" si="1209" xml:space="preserve"> AT77</f>
        <v>0</v>
      </c>
      <c r="AV78" s="6">
        <f t="shared" ref="AV78" si="1210" xml:space="preserve"> AU77</f>
        <v>0</v>
      </c>
      <c r="AW78" s="6">
        <f t="shared" ref="AW78" si="1211" xml:space="preserve"> AV77</f>
        <v>0</v>
      </c>
      <c r="AX78" s="6">
        <f t="shared" ref="AX78" si="1212" xml:space="preserve"> AW77</f>
        <v>0</v>
      </c>
      <c r="AY78" s="6">
        <f t="shared" ref="AY78" si="1213" xml:space="preserve"> AX77</f>
        <v>0</v>
      </c>
      <c r="AZ78" s="6">
        <f t="shared" ref="AZ78" si="1214" xml:space="preserve"> AY77</f>
        <v>0</v>
      </c>
      <c r="BA78" s="6">
        <f t="shared" ref="BA78" si="1215" xml:space="preserve"> AZ77</f>
        <v>0</v>
      </c>
      <c r="BB78" s="6">
        <f t="shared" ref="BB78" si="1216" xml:space="preserve"> BA77</f>
        <v>0</v>
      </c>
      <c r="BC78" s="6">
        <f t="shared" ref="BC78" si="1217" xml:space="preserve"> BB77</f>
        <v>0</v>
      </c>
      <c r="BD78" s="6">
        <f t="shared" ref="BD78" si="1218" xml:space="preserve"> BC77</f>
        <v>0</v>
      </c>
      <c r="BE78" s="6">
        <f t="shared" ref="BE78" si="1219" xml:space="preserve"> BD77</f>
        <v>0</v>
      </c>
      <c r="BF78" s="6">
        <f t="shared" ref="BF78" si="1220" xml:space="preserve"> BE77</f>
        <v>0</v>
      </c>
      <c r="BG78" s="6">
        <f t="shared" ref="BG78" si="1221" xml:space="preserve"> BF77</f>
        <v>0</v>
      </c>
      <c r="BH78" s="6">
        <f t="shared" ref="BH78" si="1222" xml:space="preserve"> BG77</f>
        <v>0</v>
      </c>
      <c r="BI78" s="6">
        <f t="shared" ref="BI78" si="1223" xml:space="preserve"> BH77</f>
        <v>0</v>
      </c>
      <c r="BJ78" s="6">
        <f t="shared" ref="BJ78" si="1224" xml:space="preserve"> BI77</f>
        <v>0</v>
      </c>
      <c r="BK78" s="6">
        <f t="shared" ref="BK78" si="1225" xml:space="preserve"> BJ77</f>
        <v>0</v>
      </c>
      <c r="BL78" s="6">
        <f t="shared" ref="BL78" si="1226" xml:space="preserve"> BK77</f>
        <v>0</v>
      </c>
      <c r="BM78" s="6">
        <f t="shared" ref="BM78" si="1227" xml:space="preserve"> BL77</f>
        <v>0</v>
      </c>
      <c r="BN78" s="6">
        <f t="shared" ref="BN78" si="1228" xml:space="preserve"> BM77</f>
        <v>0</v>
      </c>
      <c r="BO78" s="6">
        <f t="shared" ref="BO78" si="1229" xml:space="preserve"> BN77</f>
        <v>0</v>
      </c>
      <c r="BP78" s="6">
        <f t="shared" ref="BP78" si="1230" xml:space="preserve"> BO77</f>
        <v>0</v>
      </c>
      <c r="BQ78" s="6">
        <f t="shared" ref="BQ78" si="1231" xml:space="preserve"> BP77</f>
        <v>0</v>
      </c>
      <c r="BR78" s="6">
        <f t="shared" ref="BR78" si="1232" xml:space="preserve"> BQ77</f>
        <v>0</v>
      </c>
      <c r="BS78" s="6">
        <f t="shared" ref="BS78" si="1233" xml:space="preserve"> BR77</f>
        <v>0</v>
      </c>
      <c r="BT78" s="6">
        <f t="shared" ref="BT78" si="1234" xml:space="preserve"> BS77</f>
        <v>0</v>
      </c>
      <c r="BU78" s="6">
        <f t="shared" ref="BU78" si="1235" xml:space="preserve"> BT77</f>
        <v>0</v>
      </c>
      <c r="BV78" s="6">
        <f t="shared" ref="BV78" si="1236" xml:space="preserve"> BU77</f>
        <v>0</v>
      </c>
      <c r="BW78" s="6">
        <f t="shared" ref="BW78" si="1237" xml:space="preserve"> BV77</f>
        <v>0</v>
      </c>
      <c r="BX78" s="6">
        <f t="shared" ref="BX78" si="1238" xml:space="preserve"> BW77</f>
        <v>0</v>
      </c>
      <c r="BY78" s="6">
        <f t="shared" ref="BY78" si="1239" xml:space="preserve"> BX77</f>
        <v>0</v>
      </c>
      <c r="BZ78" s="6">
        <f t="shared" ref="BZ78" si="1240" xml:space="preserve"> BY77</f>
        <v>0</v>
      </c>
      <c r="CA78" s="6">
        <f t="shared" ref="CA78" si="1241" xml:space="preserve"> BZ77</f>
        <v>0</v>
      </c>
      <c r="CB78" s="6">
        <f t="shared" ref="CB78" si="1242" xml:space="preserve"> CA77</f>
        <v>0</v>
      </c>
      <c r="CC78" s="6">
        <f t="shared" ref="CC78" si="1243" xml:space="preserve"> CB77</f>
        <v>0</v>
      </c>
      <c r="CD78" s="6">
        <f t="shared" ref="CD78" si="1244" xml:space="preserve"> CC77</f>
        <v>0</v>
      </c>
      <c r="CE78" s="6">
        <f t="shared" ref="CE78" si="1245" xml:space="preserve"> CD77</f>
        <v>0</v>
      </c>
      <c r="CF78" s="6">
        <f t="shared" ref="CF78" si="1246" xml:space="preserve"> CE77</f>
        <v>0</v>
      </c>
      <c r="CG78" s="6">
        <f t="shared" ref="CG78" si="1247" xml:space="preserve"> CF77</f>
        <v>0</v>
      </c>
      <c r="CH78" s="6">
        <f t="shared" ref="CH78" si="1248" xml:space="preserve"> CG77</f>
        <v>0</v>
      </c>
      <c r="CI78" s="6">
        <f t="shared" ref="CI78" si="1249" xml:space="preserve"> CH77</f>
        <v>0</v>
      </c>
      <c r="CJ78" s="6">
        <f t="shared" ref="CJ78" si="1250" xml:space="preserve"> CI77</f>
        <v>0</v>
      </c>
      <c r="CK78" s="6">
        <f t="shared" ref="CK78" si="1251" xml:space="preserve"> CJ77</f>
        <v>0</v>
      </c>
      <c r="CL78" s="6">
        <f t="shared" ref="CL78" si="1252" xml:space="preserve"> CK77</f>
        <v>0</v>
      </c>
      <c r="CM78" s="6">
        <f t="shared" ref="CM78" si="1253" xml:space="preserve"> CL77</f>
        <v>0</v>
      </c>
      <c r="CN78" s="6">
        <f t="shared" ref="CN78" si="1254" xml:space="preserve"> CM77</f>
        <v>0</v>
      </c>
      <c r="CO78" s="6">
        <f t="shared" ref="CO78" si="1255" xml:space="preserve"> CN77</f>
        <v>0</v>
      </c>
      <c r="CP78" s="6">
        <f t="shared" ref="CP78" si="1256" xml:space="preserve"> CO77</f>
        <v>0</v>
      </c>
      <c r="CQ78" s="6">
        <f t="shared" ref="CQ78" si="1257" xml:space="preserve"> CP77</f>
        <v>0</v>
      </c>
      <c r="CR78" s="6">
        <f t="shared" ref="CR78" si="1258" xml:space="preserve"> CQ77</f>
        <v>0</v>
      </c>
      <c r="CS78" s="6">
        <f t="shared" ref="CS78" si="1259" xml:space="preserve"> CR77</f>
        <v>0</v>
      </c>
      <c r="CT78" s="6">
        <f t="shared" ref="CT78" si="1260" xml:space="preserve"> CS77</f>
        <v>0</v>
      </c>
      <c r="CU78" s="6">
        <f t="shared" ref="CU78" si="1261" xml:space="preserve"> CT77</f>
        <v>0</v>
      </c>
      <c r="CV78" s="6">
        <f t="shared" ref="CV78" si="1262" xml:space="preserve"> CU77</f>
        <v>0</v>
      </c>
      <c r="CW78" s="6">
        <f t="shared" ref="CW78" si="1263" xml:space="preserve"> CV77</f>
        <v>0</v>
      </c>
      <c r="CX78" s="6">
        <f t="shared" ref="CX78" si="1264" xml:space="preserve"> CW77</f>
        <v>0</v>
      </c>
      <c r="CY78" s="6">
        <f t="shared" ref="CY78" si="1265" xml:space="preserve"> CX77</f>
        <v>0</v>
      </c>
      <c r="CZ78" s="6">
        <f t="shared" ref="CZ78" si="1266" xml:space="preserve"> CY77</f>
        <v>0</v>
      </c>
      <c r="DA78" s="6">
        <f t="shared" ref="DA78" si="1267" xml:space="preserve"> CZ77</f>
        <v>0</v>
      </c>
      <c r="DB78" s="6">
        <f t="shared" ref="DB78" si="1268" xml:space="preserve"> DA77</f>
        <v>0</v>
      </c>
      <c r="DC78" s="6">
        <f t="shared" ref="DC78" si="1269" xml:space="preserve"> DB77</f>
        <v>0</v>
      </c>
      <c r="DD78" s="6">
        <f t="shared" ref="DD78" si="1270" xml:space="preserve"> DC77</f>
        <v>0</v>
      </c>
      <c r="DE78" s="6">
        <f t="shared" ref="DE78" si="1271" xml:space="preserve"> DD77</f>
        <v>0</v>
      </c>
      <c r="DF78" s="6">
        <f t="shared" ref="DF78" si="1272" xml:space="preserve"> DE77</f>
        <v>0</v>
      </c>
      <c r="DG78" s="6">
        <f t="shared" ref="DG78" si="1273" xml:space="preserve"> DF77</f>
        <v>0</v>
      </c>
      <c r="DH78" s="6">
        <f t="shared" ref="DH78" si="1274" xml:space="preserve"> DG77</f>
        <v>0</v>
      </c>
      <c r="DI78" s="6">
        <f t="shared" ref="DI78" si="1275" xml:space="preserve"> DH77</f>
        <v>0</v>
      </c>
      <c r="DJ78" s="6">
        <f t="shared" ref="DJ78" si="1276" xml:space="preserve"> DI77</f>
        <v>0</v>
      </c>
      <c r="DK78" s="6">
        <f t="shared" ref="DK78" si="1277" xml:space="preserve"> DJ77</f>
        <v>0</v>
      </c>
      <c r="DL78" s="6">
        <f t="shared" ref="DL78" si="1278" xml:space="preserve"> DK77</f>
        <v>0</v>
      </c>
      <c r="DM78" s="6">
        <f t="shared" ref="DM78" si="1279" xml:space="preserve"> DL77</f>
        <v>0</v>
      </c>
      <c r="DN78" s="6">
        <f t="shared" ref="DN78" si="1280" xml:space="preserve"> DM77</f>
        <v>0</v>
      </c>
      <c r="DO78" s="6">
        <f t="shared" ref="DO78" si="1281" xml:space="preserve"> DN77</f>
        <v>0</v>
      </c>
      <c r="DP78" s="6">
        <f t="shared" ref="DP78" si="1282" xml:space="preserve"> DO77</f>
        <v>0</v>
      </c>
      <c r="DQ78" s="6">
        <f t="shared" ref="DQ78" si="1283" xml:space="preserve"> DP77</f>
        <v>0</v>
      </c>
      <c r="DR78" s="6">
        <f t="shared" ref="DR78" si="1284" xml:space="preserve"> DQ77</f>
        <v>0</v>
      </c>
      <c r="DS78" s="6">
        <f t="shared" ref="DS78" si="1285" xml:space="preserve"> DR77</f>
        <v>0</v>
      </c>
      <c r="DT78" s="6">
        <f t="shared" ref="DT78" si="1286" xml:space="preserve"> DS77</f>
        <v>0</v>
      </c>
      <c r="DU78" s="6">
        <f t="shared" ref="DU78" si="1287" xml:space="preserve"> DT77</f>
        <v>0</v>
      </c>
      <c r="DV78" s="6">
        <f t="shared" ref="DV78" si="1288" xml:space="preserve"> DU77</f>
        <v>0</v>
      </c>
      <c r="DW78" s="6">
        <f t="shared" ref="DW78" si="1289" xml:space="preserve"> DV77</f>
        <v>0</v>
      </c>
      <c r="DX78" s="6">
        <f t="shared" ref="DX78" si="1290" xml:space="preserve"> DW77</f>
        <v>0</v>
      </c>
      <c r="DY78" s="6">
        <f t="shared" ref="DY78" si="1291" xml:space="preserve"> DX77</f>
        <v>0</v>
      </c>
      <c r="DZ78" s="6">
        <f t="shared" ref="DZ78" si="1292" xml:space="preserve"> DY77</f>
        <v>0</v>
      </c>
      <c r="EA78" s="6">
        <f t="shared" ref="EA78" si="1293" xml:space="preserve"> DZ77</f>
        <v>0</v>
      </c>
      <c r="EB78" s="6">
        <f t="shared" ref="EB78" si="1294" xml:space="preserve"> EA77</f>
        <v>0</v>
      </c>
      <c r="EC78" s="6">
        <f t="shared" ref="EC78" si="1295" xml:space="preserve"> EB77</f>
        <v>0</v>
      </c>
      <c r="ED78" s="6">
        <f t="shared" ref="ED78" si="1296" xml:space="preserve"> EC77</f>
        <v>0</v>
      </c>
      <c r="EE78" s="6">
        <f t="shared" ref="EE78" si="1297" xml:space="preserve"> ED77</f>
        <v>0</v>
      </c>
      <c r="EF78" s="6">
        <f t="shared" ref="EF78" si="1298" xml:space="preserve"> EE77</f>
        <v>0</v>
      </c>
      <c r="EG78" s="6">
        <f t="shared" ref="EG78" si="1299" xml:space="preserve"> EF77</f>
        <v>0</v>
      </c>
      <c r="EH78" s="6">
        <f t="shared" ref="EH78" si="1300" xml:space="preserve"> EG77</f>
        <v>0</v>
      </c>
      <c r="EI78" s="6">
        <f t="shared" ref="EI78" si="1301" xml:space="preserve"> EH77</f>
        <v>0</v>
      </c>
      <c r="EJ78" s="6">
        <f t="shared" ref="EJ78" si="1302" xml:space="preserve"> EI77</f>
        <v>0</v>
      </c>
      <c r="EK78" s="6">
        <f t="shared" ref="EK78" si="1303" xml:space="preserve"> EJ77</f>
        <v>0</v>
      </c>
      <c r="EL78" s="6">
        <f t="shared" ref="EL78" si="1304" xml:space="preserve"> EK77</f>
        <v>0</v>
      </c>
      <c r="EM78" s="6">
        <f t="shared" ref="EM78" si="1305" xml:space="preserve"> EL77</f>
        <v>0</v>
      </c>
      <c r="EN78" s="6">
        <f t="shared" ref="EN78" si="1306" xml:space="preserve"> EM77</f>
        <v>0</v>
      </c>
      <c r="EO78" s="6">
        <f t="shared" ref="EO78" si="1307" xml:space="preserve"> EN77</f>
        <v>0</v>
      </c>
      <c r="EP78" s="6">
        <f t="shared" ref="EP78" si="1308" xml:space="preserve"> EO77</f>
        <v>0</v>
      </c>
      <c r="EQ78" s="6">
        <f t="shared" ref="EQ78" si="1309" xml:space="preserve"> EP77</f>
        <v>0</v>
      </c>
      <c r="ER78" s="6">
        <f t="shared" ref="ER78" si="1310" xml:space="preserve"> EQ77</f>
        <v>0</v>
      </c>
      <c r="ES78" s="6">
        <f t="shared" ref="ES78" si="1311" xml:space="preserve"> ER77</f>
        <v>0</v>
      </c>
      <c r="ET78" s="6">
        <f t="shared" ref="ET78" si="1312" xml:space="preserve"> ES77</f>
        <v>0</v>
      </c>
      <c r="EU78" s="6">
        <f t="shared" ref="EU78" si="1313" xml:space="preserve"> ET77</f>
        <v>0</v>
      </c>
      <c r="EV78" s="6">
        <f t="shared" ref="EV78" si="1314" xml:space="preserve"> EU77</f>
        <v>0</v>
      </c>
      <c r="EW78" s="6">
        <f t="shared" ref="EW78" si="1315" xml:space="preserve"> EV77</f>
        <v>0</v>
      </c>
      <c r="EX78" s="6">
        <f t="shared" ref="EX78" si="1316" xml:space="preserve"> EW77</f>
        <v>0</v>
      </c>
      <c r="EY78" s="6">
        <f t="shared" ref="EY78" si="1317" xml:space="preserve"> EX77</f>
        <v>0</v>
      </c>
      <c r="EZ78" s="6">
        <f t="shared" ref="EZ78" si="1318" xml:space="preserve"> EY77</f>
        <v>0</v>
      </c>
      <c r="FA78" s="6">
        <f t="shared" ref="FA78" si="1319" xml:space="preserve"> EZ77</f>
        <v>0</v>
      </c>
      <c r="FB78" s="6">
        <f t="shared" ref="FB78" si="1320" xml:space="preserve"> FA77</f>
        <v>0</v>
      </c>
      <c r="FC78" s="6">
        <f t="shared" ref="FC78" si="1321" xml:space="preserve"> FB77</f>
        <v>0</v>
      </c>
      <c r="FD78" s="6">
        <f t="shared" ref="FD78" si="1322" xml:space="preserve"> FC77</f>
        <v>0</v>
      </c>
      <c r="FE78" s="6">
        <f t="shared" ref="FE78" si="1323" xml:space="preserve"> FD77</f>
        <v>0</v>
      </c>
      <c r="FF78" s="6">
        <f t="shared" ref="FF78" si="1324" xml:space="preserve"> FE77</f>
        <v>0</v>
      </c>
      <c r="FG78" s="6">
        <f t="shared" ref="FG78" si="1325" xml:space="preserve"> FF77</f>
        <v>0</v>
      </c>
      <c r="FH78" s="6">
        <f t="shared" ref="FH78" si="1326" xml:space="preserve"> FG77</f>
        <v>0</v>
      </c>
      <c r="FI78" s="6">
        <f t="shared" ref="FI78" si="1327" xml:space="preserve"> FH77</f>
        <v>0</v>
      </c>
      <c r="FJ78" s="6">
        <f t="shared" ref="FJ78" si="1328" xml:space="preserve"> FI77</f>
        <v>0</v>
      </c>
      <c r="FK78" s="6">
        <f t="shared" ref="FK78" si="1329" xml:space="preserve"> FJ77</f>
        <v>0</v>
      </c>
      <c r="FL78" s="6">
        <f t="shared" ref="FL78" si="1330" xml:space="preserve"> FK77</f>
        <v>0</v>
      </c>
      <c r="FM78" s="6">
        <f t="shared" ref="FM78" si="1331" xml:space="preserve"> FL77</f>
        <v>0</v>
      </c>
      <c r="FN78" s="6">
        <f t="shared" ref="FN78" si="1332" xml:space="preserve"> FM77</f>
        <v>0</v>
      </c>
      <c r="FO78" s="6">
        <f t="shared" ref="FO78" si="1333" xml:space="preserve"> FN77</f>
        <v>0</v>
      </c>
      <c r="FP78" s="6">
        <f t="shared" ref="FP78" si="1334" xml:space="preserve"> FO77</f>
        <v>0</v>
      </c>
      <c r="FQ78" s="6">
        <f t="shared" ref="FQ78" si="1335" xml:space="preserve"> FP77</f>
        <v>0</v>
      </c>
      <c r="FR78" s="6">
        <f t="shared" ref="FR78" si="1336" xml:space="preserve"> FQ77</f>
        <v>0</v>
      </c>
      <c r="FS78" s="6">
        <f t="shared" ref="FS78" si="1337" xml:space="preserve"> FR77</f>
        <v>0</v>
      </c>
      <c r="FT78" s="6">
        <f t="shared" ref="FT78" si="1338" xml:space="preserve"> FS77</f>
        <v>0</v>
      </c>
      <c r="FU78" s="6">
        <f t="shared" ref="FU78" si="1339" xml:space="preserve"> FT77</f>
        <v>0</v>
      </c>
      <c r="FV78" s="6">
        <f t="shared" ref="FV78" si="1340" xml:space="preserve"> FU77</f>
        <v>0</v>
      </c>
      <c r="FW78" s="6">
        <f t="shared" ref="FW78" si="1341" xml:space="preserve"> FV77</f>
        <v>0</v>
      </c>
      <c r="FX78" s="6">
        <f t="shared" ref="FX78" si="1342" xml:space="preserve"> FW77</f>
        <v>0</v>
      </c>
      <c r="FY78" s="6">
        <f t="shared" ref="FY78" si="1343" xml:space="preserve"> FX77</f>
        <v>0</v>
      </c>
      <c r="FZ78" s="6">
        <f t="shared" ref="FZ78" si="1344" xml:space="preserve"> FY77</f>
        <v>0</v>
      </c>
      <c r="GA78" s="6">
        <f t="shared" ref="GA78" si="1345" xml:space="preserve"> FZ77</f>
        <v>0</v>
      </c>
      <c r="GB78" s="6">
        <f t="shared" ref="GB78" si="1346" xml:space="preserve"> GA77</f>
        <v>0</v>
      </c>
      <c r="GC78" s="6">
        <f t="shared" ref="GC78" si="1347" xml:space="preserve"> GB77</f>
        <v>0</v>
      </c>
      <c r="GD78" s="6">
        <f t="shared" ref="GD78" si="1348" xml:space="preserve"> GC77</f>
        <v>0</v>
      </c>
      <c r="GE78" s="6">
        <f t="shared" ref="GE78" si="1349" xml:space="preserve"> GD77</f>
        <v>0</v>
      </c>
      <c r="GF78" s="6">
        <f t="shared" ref="GF78" si="1350" xml:space="preserve"> GE77</f>
        <v>0</v>
      </c>
      <c r="GG78" s="6">
        <f t="shared" ref="GG78" si="1351" xml:space="preserve"> GF77</f>
        <v>0</v>
      </c>
      <c r="GH78" s="6">
        <f t="shared" ref="GH78" si="1352" xml:space="preserve"> GG77</f>
        <v>0</v>
      </c>
      <c r="GI78" s="6">
        <f t="shared" ref="GI78" si="1353" xml:space="preserve"> GH77</f>
        <v>0</v>
      </c>
      <c r="GJ78" s="6">
        <f t="shared" ref="GJ78" si="1354" xml:space="preserve"> GI77</f>
        <v>0</v>
      </c>
    </row>
    <row r="79" spans="1:192" outlineLevel="1" x14ac:dyDescent="0.25">
      <c r="E79" s="6"/>
      <c r="F79" s="6"/>
      <c r="G79" s="6"/>
      <c r="H79" s="6"/>
      <c r="I79" s="77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</row>
    <row r="80" spans="1:192" outlineLevel="1" x14ac:dyDescent="0.25">
      <c r="B80" s="15" t="s">
        <v>371</v>
      </c>
      <c r="E80" s="6"/>
      <c r="F80" s="6"/>
      <c r="G80" s="6"/>
      <c r="H80" s="6"/>
      <c r="I80" s="77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</row>
    <row r="81" spans="1:192" outlineLevel="1" x14ac:dyDescent="0.25">
      <c r="A81" s="56"/>
      <c r="C81" s="59"/>
      <c r="D81" s="60"/>
      <c r="E81" s="313" t="str">
        <f xml:space="preserve"> ConTime!E$73</f>
        <v>End of construction period date</v>
      </c>
      <c r="F81" s="313">
        <f xml:space="preserve"> ConTime!F$73</f>
        <v>44926</v>
      </c>
      <c r="G81" s="313" t="str">
        <f xml:space="preserve"> ConTime!G$73</f>
        <v>date</v>
      </c>
      <c r="H81" s="313">
        <f xml:space="preserve"> ConTime!H$73</f>
        <v>0</v>
      </c>
      <c r="I81" s="313">
        <f xml:space="preserve"> ConTime!I$73</f>
        <v>0</v>
      </c>
      <c r="J81" s="313">
        <f xml:space="preserve"> ConTime!J$73</f>
        <v>0</v>
      </c>
      <c r="K81" s="313">
        <f xml:space="preserve"> ConTime!K$73</f>
        <v>0</v>
      </c>
      <c r="L81" s="313">
        <f xml:space="preserve"> ConTime!L$73</f>
        <v>0</v>
      </c>
      <c r="M81" s="313">
        <f xml:space="preserve"> ConTime!M$73</f>
        <v>0</v>
      </c>
      <c r="N81" s="313">
        <f xml:space="preserve"> ConTime!N$73</f>
        <v>0</v>
      </c>
      <c r="O81" s="313">
        <f xml:space="preserve"> ConTime!O$73</f>
        <v>0</v>
      </c>
      <c r="P81" s="313">
        <f xml:space="preserve"> ConTime!P$73</f>
        <v>0</v>
      </c>
      <c r="Q81" s="313">
        <f xml:space="preserve"> ConTime!Q$73</f>
        <v>0</v>
      </c>
      <c r="R81" s="313">
        <f xml:space="preserve"> ConTime!R$73</f>
        <v>0</v>
      </c>
      <c r="S81" s="313">
        <f xml:space="preserve"> ConTime!S$73</f>
        <v>0</v>
      </c>
      <c r="T81" s="313">
        <f xml:space="preserve"> ConTime!T$73</f>
        <v>0</v>
      </c>
      <c r="U81" s="313">
        <f xml:space="preserve"> ConTime!U$73</f>
        <v>0</v>
      </c>
      <c r="V81" s="313">
        <f xml:space="preserve"> ConTime!V$73</f>
        <v>0</v>
      </c>
      <c r="W81" s="313">
        <f xml:space="preserve"> ConTime!W$73</f>
        <v>0</v>
      </c>
      <c r="X81" s="313">
        <f xml:space="preserve"> ConTime!X$73</f>
        <v>0</v>
      </c>
      <c r="Y81" s="313">
        <f xml:space="preserve"> ConTime!Y$73</f>
        <v>0</v>
      </c>
      <c r="Z81" s="313">
        <f xml:space="preserve"> ConTime!Z$73</f>
        <v>0</v>
      </c>
      <c r="AA81" s="313">
        <f xml:space="preserve"> ConTime!AA$73</f>
        <v>0</v>
      </c>
      <c r="AB81" s="313">
        <f xml:space="preserve"> ConTime!AB$73</f>
        <v>0</v>
      </c>
      <c r="AC81" s="313">
        <f xml:space="preserve"> ConTime!AC$73</f>
        <v>0</v>
      </c>
      <c r="AD81" s="313">
        <f xml:space="preserve"> ConTime!AD$73</f>
        <v>0</v>
      </c>
      <c r="AE81" s="313">
        <f xml:space="preserve"> ConTime!AE$73</f>
        <v>0</v>
      </c>
      <c r="AF81" s="313">
        <f xml:space="preserve"> ConTime!AF$73</f>
        <v>0</v>
      </c>
      <c r="AG81" s="313">
        <f xml:space="preserve"> ConTime!AG$73</f>
        <v>0</v>
      </c>
      <c r="AH81" s="313">
        <f xml:space="preserve"> ConTime!AH$73</f>
        <v>0</v>
      </c>
      <c r="AI81" s="313">
        <f xml:space="preserve"> ConTime!AI$73</f>
        <v>0</v>
      </c>
      <c r="AJ81" s="313">
        <f xml:space="preserve"> ConTime!AJ$73</f>
        <v>0</v>
      </c>
      <c r="AK81" s="313">
        <f xml:space="preserve"> ConTime!AK$73</f>
        <v>0</v>
      </c>
      <c r="AL81" s="313">
        <f xml:space="preserve"> ConTime!AL$73</f>
        <v>0</v>
      </c>
      <c r="AM81" s="313">
        <f xml:space="preserve"> ConTime!AM$73</f>
        <v>0</v>
      </c>
      <c r="AN81" s="313">
        <f xml:space="preserve"> ConTime!AN$73</f>
        <v>0</v>
      </c>
      <c r="AO81" s="313">
        <f xml:space="preserve"> ConTime!AO$73</f>
        <v>0</v>
      </c>
      <c r="AP81" s="313">
        <f xml:space="preserve"> ConTime!AP$73</f>
        <v>0</v>
      </c>
      <c r="AQ81" s="313">
        <f xml:space="preserve"> ConTime!AQ$73</f>
        <v>0</v>
      </c>
      <c r="AR81" s="313">
        <f xml:space="preserve"> ConTime!AR$73</f>
        <v>0</v>
      </c>
      <c r="AS81" s="313">
        <f xml:space="preserve"> ConTime!AS$73</f>
        <v>0</v>
      </c>
      <c r="AT81" s="313">
        <f xml:space="preserve"> ConTime!AT$73</f>
        <v>0</v>
      </c>
      <c r="AU81" s="313">
        <f xml:space="preserve"> ConTime!AU$73</f>
        <v>0</v>
      </c>
      <c r="AV81" s="313">
        <f xml:space="preserve"> ConTime!AV$73</f>
        <v>0</v>
      </c>
      <c r="AW81" s="313">
        <f xml:space="preserve"> ConTime!AW$73</f>
        <v>0</v>
      </c>
      <c r="AX81" s="313">
        <f xml:space="preserve"> ConTime!AX$73</f>
        <v>0</v>
      </c>
      <c r="AY81" s="313">
        <f xml:space="preserve"> ConTime!AY$73</f>
        <v>0</v>
      </c>
      <c r="AZ81" s="313">
        <f xml:space="preserve"> ConTime!AZ$73</f>
        <v>0</v>
      </c>
      <c r="BA81" s="313">
        <f xml:space="preserve"> ConTime!BA$73</f>
        <v>0</v>
      </c>
      <c r="BB81" s="313">
        <f xml:space="preserve"> ConTime!BB$73</f>
        <v>0</v>
      </c>
      <c r="BC81" s="313">
        <f xml:space="preserve"> ConTime!BC$73</f>
        <v>0</v>
      </c>
      <c r="BD81" s="313">
        <f xml:space="preserve"> ConTime!BD$73</f>
        <v>0</v>
      </c>
      <c r="BE81" s="313">
        <f xml:space="preserve"> ConTime!BE$73</f>
        <v>0</v>
      </c>
      <c r="BF81" s="313">
        <f xml:space="preserve"> ConTime!BF$73</f>
        <v>0</v>
      </c>
      <c r="BG81" s="313">
        <f xml:space="preserve"> ConTime!BG$73</f>
        <v>0</v>
      </c>
      <c r="BH81" s="313">
        <f xml:space="preserve"> ConTime!BH$73</f>
        <v>0</v>
      </c>
      <c r="BI81" s="313">
        <f xml:space="preserve"> ConTime!BI$73</f>
        <v>0</v>
      </c>
      <c r="BJ81" s="313">
        <f xml:space="preserve"> ConTime!BJ$73</f>
        <v>0</v>
      </c>
      <c r="BK81" s="313">
        <f xml:space="preserve"> ConTime!BK$73</f>
        <v>0</v>
      </c>
      <c r="BL81" s="313">
        <f xml:space="preserve"> ConTime!BL$73</f>
        <v>0</v>
      </c>
      <c r="BM81" s="313">
        <f xml:space="preserve"> ConTime!BM$73</f>
        <v>0</v>
      </c>
      <c r="BN81" s="313">
        <f xml:space="preserve"> ConTime!BN$73</f>
        <v>0</v>
      </c>
      <c r="BO81" s="313">
        <f xml:space="preserve"> ConTime!BO$73</f>
        <v>0</v>
      </c>
      <c r="BP81" s="313">
        <f xml:space="preserve"> ConTime!BP$73</f>
        <v>0</v>
      </c>
      <c r="BQ81" s="313">
        <f xml:space="preserve"> ConTime!BQ$73</f>
        <v>0</v>
      </c>
      <c r="BR81" s="313">
        <f xml:space="preserve"> ConTime!BR$73</f>
        <v>0</v>
      </c>
      <c r="BS81" s="313">
        <f xml:space="preserve"> ConTime!BS$73</f>
        <v>0</v>
      </c>
      <c r="BT81" s="313">
        <f xml:space="preserve"> ConTime!BT$73</f>
        <v>0</v>
      </c>
      <c r="BU81" s="313">
        <f xml:space="preserve"> ConTime!BU$73</f>
        <v>0</v>
      </c>
      <c r="BV81" s="313">
        <f xml:space="preserve"> ConTime!BV$73</f>
        <v>0</v>
      </c>
      <c r="BW81" s="313">
        <f xml:space="preserve"> ConTime!BW$73</f>
        <v>0</v>
      </c>
      <c r="BX81" s="313">
        <f xml:space="preserve"> ConTime!BX$73</f>
        <v>0</v>
      </c>
      <c r="BY81" s="313">
        <f xml:space="preserve"> ConTime!BY$73</f>
        <v>0</v>
      </c>
      <c r="BZ81" s="313">
        <f xml:space="preserve"> ConTime!BZ$73</f>
        <v>0</v>
      </c>
      <c r="CA81" s="313">
        <f xml:space="preserve"> ConTime!CA$73</f>
        <v>0</v>
      </c>
      <c r="CB81" s="313">
        <f xml:space="preserve"> ConTime!CB$73</f>
        <v>0</v>
      </c>
      <c r="CC81" s="313">
        <f xml:space="preserve"> ConTime!CC$73</f>
        <v>0</v>
      </c>
      <c r="CD81" s="313">
        <f xml:space="preserve"> ConTime!CD$73</f>
        <v>0</v>
      </c>
      <c r="CE81" s="313">
        <f xml:space="preserve"> ConTime!CE$73</f>
        <v>0</v>
      </c>
      <c r="CF81" s="313">
        <f xml:space="preserve"> ConTime!CF$73</f>
        <v>0</v>
      </c>
      <c r="CG81" s="313">
        <f xml:space="preserve"> ConTime!CG$73</f>
        <v>0</v>
      </c>
      <c r="CH81" s="313">
        <f xml:space="preserve"> ConTime!CH$73</f>
        <v>0</v>
      </c>
      <c r="CI81" s="313">
        <f xml:space="preserve"> ConTime!CI$73</f>
        <v>0</v>
      </c>
      <c r="CJ81" s="313">
        <f xml:space="preserve"> ConTime!CJ$73</f>
        <v>0</v>
      </c>
      <c r="CK81" s="313">
        <f xml:space="preserve"> ConTime!CK$73</f>
        <v>0</v>
      </c>
      <c r="CL81" s="313">
        <f xml:space="preserve"> ConTime!CL$73</f>
        <v>0</v>
      </c>
      <c r="CM81" s="313">
        <f xml:space="preserve"> ConTime!CM$73</f>
        <v>0</v>
      </c>
      <c r="CN81" s="313">
        <f xml:space="preserve"> ConTime!CN$73</f>
        <v>0</v>
      </c>
      <c r="CO81" s="313">
        <f xml:space="preserve"> ConTime!CO$73</f>
        <v>0</v>
      </c>
      <c r="CP81" s="313">
        <f xml:space="preserve"> ConTime!CP$73</f>
        <v>0</v>
      </c>
      <c r="CQ81" s="313">
        <f xml:space="preserve"> ConTime!CQ$73</f>
        <v>0</v>
      </c>
      <c r="CR81" s="313">
        <f xml:space="preserve"> ConTime!CR$73</f>
        <v>0</v>
      </c>
      <c r="CS81" s="313">
        <f xml:space="preserve"> ConTime!CS$73</f>
        <v>0</v>
      </c>
      <c r="CT81" s="313">
        <f xml:space="preserve"> ConTime!CT$73</f>
        <v>0</v>
      </c>
      <c r="CU81" s="313">
        <f xml:space="preserve"> ConTime!CU$73</f>
        <v>0</v>
      </c>
      <c r="CV81" s="313">
        <f xml:space="preserve"> ConTime!CV$73</f>
        <v>0</v>
      </c>
      <c r="CW81" s="313">
        <f xml:space="preserve"> ConTime!CW$73</f>
        <v>0</v>
      </c>
      <c r="CX81" s="313">
        <f xml:space="preserve"> ConTime!CX$73</f>
        <v>0</v>
      </c>
      <c r="CY81" s="313">
        <f xml:space="preserve"> ConTime!CY$73</f>
        <v>0</v>
      </c>
      <c r="CZ81" s="313">
        <f xml:space="preserve"> ConTime!CZ$73</f>
        <v>0</v>
      </c>
      <c r="DA81" s="313">
        <f xml:space="preserve"> ConTime!DA$73</f>
        <v>0</v>
      </c>
      <c r="DB81" s="313">
        <f xml:space="preserve"> ConTime!DB$73</f>
        <v>0</v>
      </c>
      <c r="DC81" s="313">
        <f xml:space="preserve"> ConTime!DC$73</f>
        <v>0</v>
      </c>
      <c r="DD81" s="313">
        <f xml:space="preserve"> ConTime!DD$73</f>
        <v>0</v>
      </c>
      <c r="DE81" s="313">
        <f xml:space="preserve"> ConTime!DE$73</f>
        <v>0</v>
      </c>
      <c r="DF81" s="313">
        <f xml:space="preserve"> ConTime!DF$73</f>
        <v>0</v>
      </c>
      <c r="DG81" s="313">
        <f xml:space="preserve"> ConTime!DG$73</f>
        <v>0</v>
      </c>
      <c r="DH81" s="313">
        <f xml:space="preserve"> ConTime!DH$73</f>
        <v>0</v>
      </c>
      <c r="DI81" s="313">
        <f xml:space="preserve"> ConTime!DI$73</f>
        <v>0</v>
      </c>
      <c r="DJ81" s="313">
        <f xml:space="preserve"> ConTime!DJ$73</f>
        <v>0</v>
      </c>
      <c r="DK81" s="313">
        <f xml:space="preserve"> ConTime!DK$73</f>
        <v>0</v>
      </c>
      <c r="DL81" s="313">
        <f xml:space="preserve"> ConTime!DL$73</f>
        <v>0</v>
      </c>
      <c r="DM81" s="313">
        <f xml:space="preserve"> ConTime!DM$73</f>
        <v>0</v>
      </c>
      <c r="DN81" s="313">
        <f xml:space="preserve"> ConTime!DN$73</f>
        <v>0</v>
      </c>
      <c r="DO81" s="313">
        <f xml:space="preserve"> ConTime!DO$73</f>
        <v>0</v>
      </c>
      <c r="DP81" s="313">
        <f xml:space="preserve"> ConTime!DP$73</f>
        <v>0</v>
      </c>
      <c r="DQ81" s="313">
        <f xml:space="preserve"> ConTime!DQ$73</f>
        <v>0</v>
      </c>
      <c r="DR81" s="313">
        <f xml:space="preserve"> ConTime!DR$73</f>
        <v>0</v>
      </c>
      <c r="DS81" s="313">
        <f xml:space="preserve"> ConTime!DS$73</f>
        <v>0</v>
      </c>
      <c r="DT81" s="313">
        <f xml:space="preserve"> ConTime!DT$73</f>
        <v>0</v>
      </c>
      <c r="DU81" s="313">
        <f xml:space="preserve"> ConTime!DU$73</f>
        <v>0</v>
      </c>
      <c r="DV81" s="313">
        <f xml:space="preserve"> ConTime!DV$73</f>
        <v>0</v>
      </c>
      <c r="DW81" s="313">
        <f xml:space="preserve"> ConTime!DW$73</f>
        <v>0</v>
      </c>
      <c r="DX81" s="313">
        <f xml:space="preserve"> ConTime!DX$73</f>
        <v>0</v>
      </c>
      <c r="DY81" s="313">
        <f xml:space="preserve"> ConTime!DY$73</f>
        <v>0</v>
      </c>
      <c r="DZ81" s="313">
        <f xml:space="preserve"> ConTime!DZ$73</f>
        <v>0</v>
      </c>
      <c r="EA81" s="313">
        <f xml:space="preserve"> ConTime!EA$73</f>
        <v>0</v>
      </c>
      <c r="EB81" s="313">
        <f xml:space="preserve"> ConTime!EB$73</f>
        <v>0</v>
      </c>
      <c r="EC81" s="313">
        <f xml:space="preserve"> ConTime!EC$73</f>
        <v>0</v>
      </c>
      <c r="ED81" s="313">
        <f xml:space="preserve"> ConTime!ED$73</f>
        <v>0</v>
      </c>
      <c r="EE81" s="313">
        <f xml:space="preserve"> ConTime!EE$73</f>
        <v>0</v>
      </c>
      <c r="EF81" s="313">
        <f xml:space="preserve"> ConTime!EF$73</f>
        <v>0</v>
      </c>
      <c r="EG81" s="313">
        <f xml:space="preserve"> ConTime!EG$73</f>
        <v>0</v>
      </c>
      <c r="EH81" s="313">
        <f xml:space="preserve"> ConTime!EH$73</f>
        <v>0</v>
      </c>
      <c r="EI81" s="313">
        <f xml:space="preserve"> ConTime!EI$73</f>
        <v>0</v>
      </c>
      <c r="EJ81" s="313">
        <f xml:space="preserve"> ConTime!EJ$73</f>
        <v>0</v>
      </c>
      <c r="EK81" s="313">
        <f xml:space="preserve"> ConTime!EK$73</f>
        <v>0</v>
      </c>
      <c r="EL81" s="313">
        <f xml:space="preserve"> ConTime!EL$73</f>
        <v>0</v>
      </c>
      <c r="EM81" s="313">
        <f xml:space="preserve"> ConTime!EM$73</f>
        <v>0</v>
      </c>
      <c r="EN81" s="313">
        <f xml:space="preserve"> ConTime!EN$73</f>
        <v>0</v>
      </c>
      <c r="EO81" s="313">
        <f xml:space="preserve"> ConTime!EO$73</f>
        <v>0</v>
      </c>
      <c r="EP81" s="313">
        <f xml:space="preserve"> ConTime!EP$73</f>
        <v>0</v>
      </c>
      <c r="EQ81" s="313">
        <f xml:space="preserve"> ConTime!EQ$73</f>
        <v>0</v>
      </c>
      <c r="ER81" s="313">
        <f xml:space="preserve"> ConTime!ER$73</f>
        <v>0</v>
      </c>
      <c r="ES81" s="313">
        <f xml:space="preserve"> ConTime!ES$73</f>
        <v>0</v>
      </c>
      <c r="ET81" s="313">
        <f xml:space="preserve"> ConTime!ET$73</f>
        <v>0</v>
      </c>
      <c r="EU81" s="313">
        <f xml:space="preserve"> ConTime!EU$73</f>
        <v>0</v>
      </c>
      <c r="EV81" s="313">
        <f xml:space="preserve"> ConTime!EV$73</f>
        <v>0</v>
      </c>
      <c r="EW81" s="313">
        <f xml:space="preserve"> ConTime!EW$73</f>
        <v>0</v>
      </c>
      <c r="EX81" s="313">
        <f xml:space="preserve"> ConTime!EX$73</f>
        <v>0</v>
      </c>
      <c r="EY81" s="313">
        <f xml:space="preserve"> ConTime!EY$73</f>
        <v>0</v>
      </c>
      <c r="EZ81" s="313">
        <f xml:space="preserve"> ConTime!EZ$73</f>
        <v>0</v>
      </c>
      <c r="FA81" s="313">
        <f xml:space="preserve"> ConTime!FA$73</f>
        <v>0</v>
      </c>
      <c r="FB81" s="313">
        <f xml:space="preserve"> ConTime!FB$73</f>
        <v>0</v>
      </c>
      <c r="FC81" s="313">
        <f xml:space="preserve"> ConTime!FC$73</f>
        <v>0</v>
      </c>
      <c r="FD81" s="313">
        <f xml:space="preserve"> ConTime!FD$73</f>
        <v>0</v>
      </c>
      <c r="FE81" s="313">
        <f xml:space="preserve"> ConTime!FE$73</f>
        <v>0</v>
      </c>
      <c r="FF81" s="313">
        <f xml:space="preserve"> ConTime!FF$73</f>
        <v>0</v>
      </c>
      <c r="FG81" s="313">
        <f xml:space="preserve"> ConTime!FG$73</f>
        <v>0</v>
      </c>
      <c r="FH81" s="313">
        <f xml:space="preserve"> ConTime!FH$73</f>
        <v>0</v>
      </c>
      <c r="FI81" s="313">
        <f xml:space="preserve"> ConTime!FI$73</f>
        <v>0</v>
      </c>
      <c r="FJ81" s="313">
        <f xml:space="preserve"> ConTime!FJ$73</f>
        <v>0</v>
      </c>
      <c r="FK81" s="313">
        <f xml:space="preserve"> ConTime!FK$73</f>
        <v>0</v>
      </c>
      <c r="FL81" s="313">
        <f xml:space="preserve"> ConTime!FL$73</f>
        <v>0</v>
      </c>
      <c r="FM81" s="313">
        <f xml:space="preserve"> ConTime!FM$73</f>
        <v>0</v>
      </c>
      <c r="FN81" s="313">
        <f xml:space="preserve"> ConTime!FN$73</f>
        <v>0</v>
      </c>
      <c r="FO81" s="313">
        <f xml:space="preserve"> ConTime!FO$73</f>
        <v>0</v>
      </c>
      <c r="FP81" s="313">
        <f xml:space="preserve"> ConTime!FP$73</f>
        <v>0</v>
      </c>
      <c r="FQ81" s="313">
        <f xml:space="preserve"> ConTime!FQ$73</f>
        <v>0</v>
      </c>
      <c r="FR81" s="313">
        <f xml:space="preserve"> ConTime!FR$73</f>
        <v>0</v>
      </c>
      <c r="FS81" s="313">
        <f xml:space="preserve"> ConTime!FS$73</f>
        <v>0</v>
      </c>
      <c r="FT81" s="313">
        <f xml:space="preserve"> ConTime!FT$73</f>
        <v>0</v>
      </c>
      <c r="FU81" s="313">
        <f xml:space="preserve"> ConTime!FU$73</f>
        <v>0</v>
      </c>
      <c r="FV81" s="313">
        <f xml:space="preserve"> ConTime!FV$73</f>
        <v>0</v>
      </c>
      <c r="FW81" s="313">
        <f xml:space="preserve"> ConTime!FW$73</f>
        <v>0</v>
      </c>
      <c r="FX81" s="313">
        <f xml:space="preserve"> ConTime!FX$73</f>
        <v>0</v>
      </c>
      <c r="FY81" s="313">
        <f xml:space="preserve"> ConTime!FY$73</f>
        <v>0</v>
      </c>
      <c r="FZ81" s="313">
        <f xml:space="preserve"> ConTime!FZ$73</f>
        <v>0</v>
      </c>
      <c r="GA81" s="313">
        <f xml:space="preserve"> ConTime!GA$73</f>
        <v>0</v>
      </c>
      <c r="GB81" s="313">
        <f xml:space="preserve"> ConTime!GB$73</f>
        <v>0</v>
      </c>
      <c r="GC81" s="313">
        <f xml:space="preserve"> ConTime!GC$73</f>
        <v>0</v>
      </c>
      <c r="GD81" s="313">
        <f xml:space="preserve"> ConTime!GD$73</f>
        <v>0</v>
      </c>
      <c r="GE81" s="313">
        <f xml:space="preserve"> ConTime!GE$73</f>
        <v>0</v>
      </c>
      <c r="GF81" s="313">
        <f xml:space="preserve"> ConTime!GF$73</f>
        <v>0</v>
      </c>
      <c r="GG81" s="313">
        <f xml:space="preserve"> ConTime!GG$73</f>
        <v>0</v>
      </c>
      <c r="GH81" s="313">
        <f xml:space="preserve"> ConTime!GH$73</f>
        <v>0</v>
      </c>
      <c r="GI81" s="313">
        <f xml:space="preserve"> ConTime!GI$73</f>
        <v>0</v>
      </c>
      <c r="GJ81" s="313">
        <f xml:space="preserve"> ConTime!GJ$73</f>
        <v>0</v>
      </c>
    </row>
    <row r="82" spans="1:192" outlineLevel="1" x14ac:dyDescent="0.25">
      <c r="A82" s="51"/>
      <c r="C82" s="52"/>
      <c r="D82" s="53"/>
      <c r="E82" s="11" t="str">
        <f t="shared" ref="E82:BP82" si="1355" xml:space="preserve"> E$25</f>
        <v>Model period ending</v>
      </c>
      <c r="F82" s="11">
        <f t="shared" si="1355"/>
        <v>0</v>
      </c>
      <c r="G82" s="11" t="str">
        <f t="shared" si="1355"/>
        <v>date</v>
      </c>
      <c r="H82" s="11">
        <f t="shared" si="1355"/>
        <v>0</v>
      </c>
      <c r="I82" s="142">
        <f t="shared" si="1355"/>
        <v>0</v>
      </c>
      <c r="J82" s="11">
        <f t="shared" si="1355"/>
        <v>44196</v>
      </c>
      <c r="K82" s="11">
        <f t="shared" si="1355"/>
        <v>44286</v>
      </c>
      <c r="L82" s="11">
        <f t="shared" si="1355"/>
        <v>44377</v>
      </c>
      <c r="M82" s="11">
        <f t="shared" si="1355"/>
        <v>44469</v>
      </c>
      <c r="N82" s="11">
        <f t="shared" si="1355"/>
        <v>44561</v>
      </c>
      <c r="O82" s="11">
        <f t="shared" si="1355"/>
        <v>44651</v>
      </c>
      <c r="P82" s="11">
        <f t="shared" si="1355"/>
        <v>44742</v>
      </c>
      <c r="Q82" s="11">
        <f t="shared" si="1355"/>
        <v>44834</v>
      </c>
      <c r="R82" s="11">
        <f t="shared" si="1355"/>
        <v>44926</v>
      </c>
      <c r="S82" s="11">
        <f t="shared" si="1355"/>
        <v>45016</v>
      </c>
      <c r="T82" s="11">
        <f t="shared" si="1355"/>
        <v>45107</v>
      </c>
      <c r="U82" s="11">
        <f t="shared" si="1355"/>
        <v>45199</v>
      </c>
      <c r="V82" s="11">
        <f t="shared" si="1355"/>
        <v>45291</v>
      </c>
      <c r="W82" s="11">
        <f t="shared" si="1355"/>
        <v>45382</v>
      </c>
      <c r="X82" s="11">
        <f t="shared" si="1355"/>
        <v>45473</v>
      </c>
      <c r="Y82" s="11">
        <f t="shared" si="1355"/>
        <v>45565</v>
      </c>
      <c r="Z82" s="11">
        <f t="shared" si="1355"/>
        <v>45657</v>
      </c>
      <c r="AA82" s="11">
        <f t="shared" si="1355"/>
        <v>45747</v>
      </c>
      <c r="AB82" s="11">
        <f t="shared" si="1355"/>
        <v>45838</v>
      </c>
      <c r="AC82" s="11">
        <f t="shared" si="1355"/>
        <v>45930</v>
      </c>
      <c r="AD82" s="11">
        <f t="shared" si="1355"/>
        <v>46022</v>
      </c>
      <c r="AE82" s="11">
        <f t="shared" si="1355"/>
        <v>46112</v>
      </c>
      <c r="AF82" s="11">
        <f t="shared" si="1355"/>
        <v>46203</v>
      </c>
      <c r="AG82" s="11">
        <f t="shared" si="1355"/>
        <v>46295</v>
      </c>
      <c r="AH82" s="11">
        <f t="shared" si="1355"/>
        <v>46387</v>
      </c>
      <c r="AI82" s="11">
        <f t="shared" si="1355"/>
        <v>46477</v>
      </c>
      <c r="AJ82" s="11">
        <f t="shared" si="1355"/>
        <v>46568</v>
      </c>
      <c r="AK82" s="11">
        <f t="shared" si="1355"/>
        <v>46660</v>
      </c>
      <c r="AL82" s="11">
        <f t="shared" si="1355"/>
        <v>46752</v>
      </c>
      <c r="AM82" s="11">
        <f t="shared" si="1355"/>
        <v>46843</v>
      </c>
      <c r="AN82" s="11">
        <f t="shared" si="1355"/>
        <v>46934</v>
      </c>
      <c r="AO82" s="11">
        <f t="shared" si="1355"/>
        <v>47026</v>
      </c>
      <c r="AP82" s="11">
        <f t="shared" si="1355"/>
        <v>47118</v>
      </c>
      <c r="AQ82" s="11">
        <f t="shared" si="1355"/>
        <v>47208</v>
      </c>
      <c r="AR82" s="11">
        <f t="shared" si="1355"/>
        <v>47299</v>
      </c>
      <c r="AS82" s="11">
        <f t="shared" si="1355"/>
        <v>47391</v>
      </c>
      <c r="AT82" s="11">
        <f t="shared" si="1355"/>
        <v>47483</v>
      </c>
      <c r="AU82" s="11">
        <f t="shared" si="1355"/>
        <v>47573</v>
      </c>
      <c r="AV82" s="11">
        <f t="shared" si="1355"/>
        <v>47664</v>
      </c>
      <c r="AW82" s="11">
        <f t="shared" si="1355"/>
        <v>47756</v>
      </c>
      <c r="AX82" s="11">
        <f t="shared" si="1355"/>
        <v>47848</v>
      </c>
      <c r="AY82" s="11">
        <f t="shared" si="1355"/>
        <v>47938</v>
      </c>
      <c r="AZ82" s="11">
        <f t="shared" si="1355"/>
        <v>48029</v>
      </c>
      <c r="BA82" s="11">
        <f t="shared" si="1355"/>
        <v>48121</v>
      </c>
      <c r="BB82" s="11">
        <f t="shared" si="1355"/>
        <v>48213</v>
      </c>
      <c r="BC82" s="11">
        <f t="shared" si="1355"/>
        <v>48304</v>
      </c>
      <c r="BD82" s="11">
        <f t="shared" si="1355"/>
        <v>48395</v>
      </c>
      <c r="BE82" s="11">
        <f t="shared" si="1355"/>
        <v>48487</v>
      </c>
      <c r="BF82" s="11">
        <f t="shared" si="1355"/>
        <v>48579</v>
      </c>
      <c r="BG82" s="11">
        <f t="shared" si="1355"/>
        <v>48669</v>
      </c>
      <c r="BH82" s="11">
        <f t="shared" si="1355"/>
        <v>48760</v>
      </c>
      <c r="BI82" s="11">
        <f t="shared" si="1355"/>
        <v>48852</v>
      </c>
      <c r="BJ82" s="11">
        <f t="shared" si="1355"/>
        <v>48944</v>
      </c>
      <c r="BK82" s="11">
        <f t="shared" si="1355"/>
        <v>49034</v>
      </c>
      <c r="BL82" s="11">
        <f t="shared" si="1355"/>
        <v>49125</v>
      </c>
      <c r="BM82" s="11">
        <f t="shared" si="1355"/>
        <v>49217</v>
      </c>
      <c r="BN82" s="11">
        <f t="shared" si="1355"/>
        <v>49309</v>
      </c>
      <c r="BO82" s="11">
        <f t="shared" si="1355"/>
        <v>49399</v>
      </c>
      <c r="BP82" s="11">
        <f t="shared" si="1355"/>
        <v>49490</v>
      </c>
      <c r="BQ82" s="11">
        <f t="shared" ref="BQ82:EB82" si="1356" xml:space="preserve"> BQ$25</f>
        <v>49582</v>
      </c>
      <c r="BR82" s="11">
        <f t="shared" si="1356"/>
        <v>49674</v>
      </c>
      <c r="BS82" s="11">
        <f t="shared" si="1356"/>
        <v>49765</v>
      </c>
      <c r="BT82" s="11">
        <f t="shared" si="1356"/>
        <v>49856</v>
      </c>
      <c r="BU82" s="11">
        <f t="shared" si="1356"/>
        <v>49948</v>
      </c>
      <c r="BV82" s="11">
        <f t="shared" si="1356"/>
        <v>50040</v>
      </c>
      <c r="BW82" s="11">
        <f t="shared" si="1356"/>
        <v>50130</v>
      </c>
      <c r="BX82" s="11">
        <f t="shared" si="1356"/>
        <v>50221</v>
      </c>
      <c r="BY82" s="11">
        <f t="shared" si="1356"/>
        <v>50313</v>
      </c>
      <c r="BZ82" s="11">
        <f t="shared" si="1356"/>
        <v>50405</v>
      </c>
      <c r="CA82" s="11">
        <f t="shared" si="1356"/>
        <v>50495</v>
      </c>
      <c r="CB82" s="11">
        <f t="shared" si="1356"/>
        <v>50586</v>
      </c>
      <c r="CC82" s="11">
        <f t="shared" si="1356"/>
        <v>50678</v>
      </c>
      <c r="CD82" s="11">
        <f t="shared" si="1356"/>
        <v>50770</v>
      </c>
      <c r="CE82" s="11">
        <f t="shared" si="1356"/>
        <v>50860</v>
      </c>
      <c r="CF82" s="11">
        <f t="shared" si="1356"/>
        <v>50951</v>
      </c>
      <c r="CG82" s="11">
        <f t="shared" si="1356"/>
        <v>51043</v>
      </c>
      <c r="CH82" s="11">
        <f t="shared" si="1356"/>
        <v>51135</v>
      </c>
      <c r="CI82" s="11">
        <f t="shared" si="1356"/>
        <v>51226</v>
      </c>
      <c r="CJ82" s="11">
        <f t="shared" si="1356"/>
        <v>51317</v>
      </c>
      <c r="CK82" s="11">
        <f t="shared" si="1356"/>
        <v>51409</v>
      </c>
      <c r="CL82" s="11">
        <f t="shared" si="1356"/>
        <v>51501</v>
      </c>
      <c r="CM82" s="11">
        <f t="shared" si="1356"/>
        <v>51591</v>
      </c>
      <c r="CN82" s="11">
        <f t="shared" si="1356"/>
        <v>51682</v>
      </c>
      <c r="CO82" s="11">
        <f t="shared" si="1356"/>
        <v>51774</v>
      </c>
      <c r="CP82" s="11">
        <f t="shared" si="1356"/>
        <v>51866</v>
      </c>
      <c r="CQ82" s="11">
        <f t="shared" si="1356"/>
        <v>51956</v>
      </c>
      <c r="CR82" s="11">
        <f t="shared" si="1356"/>
        <v>52047</v>
      </c>
      <c r="CS82" s="11">
        <f t="shared" si="1356"/>
        <v>52139</v>
      </c>
      <c r="CT82" s="11">
        <f t="shared" si="1356"/>
        <v>52231</v>
      </c>
      <c r="CU82" s="11">
        <f t="shared" si="1356"/>
        <v>52321</v>
      </c>
      <c r="CV82" s="11">
        <f t="shared" si="1356"/>
        <v>52412</v>
      </c>
      <c r="CW82" s="11">
        <f t="shared" si="1356"/>
        <v>52504</v>
      </c>
      <c r="CX82" s="11">
        <f t="shared" si="1356"/>
        <v>52596</v>
      </c>
      <c r="CY82" s="11">
        <f t="shared" si="1356"/>
        <v>52687</v>
      </c>
      <c r="CZ82" s="11">
        <f t="shared" si="1356"/>
        <v>52778</v>
      </c>
      <c r="DA82" s="11">
        <f t="shared" si="1356"/>
        <v>52870</v>
      </c>
      <c r="DB82" s="11">
        <f t="shared" si="1356"/>
        <v>52962</v>
      </c>
      <c r="DC82" s="11">
        <f t="shared" si="1356"/>
        <v>53052</v>
      </c>
      <c r="DD82" s="11">
        <f t="shared" si="1356"/>
        <v>53143</v>
      </c>
      <c r="DE82" s="11">
        <f t="shared" si="1356"/>
        <v>53235</v>
      </c>
      <c r="DF82" s="11">
        <f t="shared" si="1356"/>
        <v>53327</v>
      </c>
      <c r="DG82" s="11">
        <f t="shared" si="1356"/>
        <v>53417</v>
      </c>
      <c r="DH82" s="11">
        <f t="shared" si="1356"/>
        <v>53508</v>
      </c>
      <c r="DI82" s="11">
        <f t="shared" si="1356"/>
        <v>53600</v>
      </c>
      <c r="DJ82" s="11">
        <f t="shared" si="1356"/>
        <v>53692</v>
      </c>
      <c r="DK82" s="11">
        <f t="shared" si="1356"/>
        <v>53782</v>
      </c>
      <c r="DL82" s="11">
        <f t="shared" si="1356"/>
        <v>53873</v>
      </c>
      <c r="DM82" s="11">
        <f t="shared" si="1356"/>
        <v>53965</v>
      </c>
      <c r="DN82" s="11">
        <f t="shared" si="1356"/>
        <v>54057</v>
      </c>
      <c r="DO82" s="11">
        <f t="shared" si="1356"/>
        <v>54148</v>
      </c>
      <c r="DP82" s="11">
        <f t="shared" si="1356"/>
        <v>54239</v>
      </c>
      <c r="DQ82" s="11">
        <f t="shared" si="1356"/>
        <v>54331</v>
      </c>
      <c r="DR82" s="11">
        <f t="shared" si="1356"/>
        <v>54423</v>
      </c>
      <c r="DS82" s="11">
        <f t="shared" si="1356"/>
        <v>54513</v>
      </c>
      <c r="DT82" s="11">
        <f t="shared" si="1356"/>
        <v>54604</v>
      </c>
      <c r="DU82" s="11">
        <f t="shared" si="1356"/>
        <v>54696</v>
      </c>
      <c r="DV82" s="11">
        <f t="shared" si="1356"/>
        <v>54788</v>
      </c>
      <c r="DW82" s="11">
        <f t="shared" si="1356"/>
        <v>54878</v>
      </c>
      <c r="DX82" s="11">
        <f t="shared" si="1356"/>
        <v>54969</v>
      </c>
      <c r="DY82" s="11">
        <f t="shared" si="1356"/>
        <v>55061</v>
      </c>
      <c r="DZ82" s="11">
        <f t="shared" si="1356"/>
        <v>55153</v>
      </c>
      <c r="EA82" s="11">
        <f t="shared" si="1356"/>
        <v>55243</v>
      </c>
      <c r="EB82" s="11">
        <f t="shared" si="1356"/>
        <v>55334</v>
      </c>
      <c r="EC82" s="11">
        <f t="shared" ref="EC82:GJ82" si="1357" xml:space="preserve"> EC$25</f>
        <v>55426</v>
      </c>
      <c r="ED82" s="11">
        <f t="shared" si="1357"/>
        <v>55518</v>
      </c>
      <c r="EE82" s="11">
        <f t="shared" si="1357"/>
        <v>55609</v>
      </c>
      <c r="EF82" s="11">
        <f t="shared" si="1357"/>
        <v>55700</v>
      </c>
      <c r="EG82" s="11">
        <f t="shared" si="1357"/>
        <v>55792</v>
      </c>
      <c r="EH82" s="11">
        <f t="shared" si="1357"/>
        <v>55884</v>
      </c>
      <c r="EI82" s="11">
        <f t="shared" si="1357"/>
        <v>55974</v>
      </c>
      <c r="EJ82" s="11">
        <f t="shared" si="1357"/>
        <v>56065</v>
      </c>
      <c r="EK82" s="11">
        <f t="shared" si="1357"/>
        <v>56157</v>
      </c>
      <c r="EL82" s="11">
        <f t="shared" si="1357"/>
        <v>56249</v>
      </c>
      <c r="EM82" s="11">
        <f t="shared" si="1357"/>
        <v>56339</v>
      </c>
      <c r="EN82" s="11">
        <f t="shared" si="1357"/>
        <v>56430</v>
      </c>
      <c r="EO82" s="11">
        <f t="shared" si="1357"/>
        <v>56522</v>
      </c>
      <c r="EP82" s="11">
        <f t="shared" si="1357"/>
        <v>56614</v>
      </c>
      <c r="EQ82" s="11">
        <f t="shared" si="1357"/>
        <v>56704</v>
      </c>
      <c r="ER82" s="11">
        <f t="shared" si="1357"/>
        <v>56795</v>
      </c>
      <c r="ES82" s="11">
        <f t="shared" si="1357"/>
        <v>56887</v>
      </c>
      <c r="ET82" s="11">
        <f t="shared" si="1357"/>
        <v>56979</v>
      </c>
      <c r="EU82" s="11">
        <f t="shared" si="1357"/>
        <v>57070</v>
      </c>
      <c r="EV82" s="11">
        <f t="shared" si="1357"/>
        <v>57161</v>
      </c>
      <c r="EW82" s="11">
        <f t="shared" si="1357"/>
        <v>57253</v>
      </c>
      <c r="EX82" s="11">
        <f t="shared" si="1357"/>
        <v>57345</v>
      </c>
      <c r="EY82" s="11">
        <f t="shared" si="1357"/>
        <v>57435</v>
      </c>
      <c r="EZ82" s="11">
        <f t="shared" si="1357"/>
        <v>57526</v>
      </c>
      <c r="FA82" s="11">
        <f t="shared" si="1357"/>
        <v>57618</v>
      </c>
      <c r="FB82" s="11">
        <f t="shared" si="1357"/>
        <v>57710</v>
      </c>
      <c r="FC82" s="11">
        <f t="shared" si="1357"/>
        <v>57800</v>
      </c>
      <c r="FD82" s="11">
        <f t="shared" si="1357"/>
        <v>57891</v>
      </c>
      <c r="FE82" s="11">
        <f t="shared" si="1357"/>
        <v>57983</v>
      </c>
      <c r="FF82" s="11">
        <f t="shared" si="1357"/>
        <v>58075</v>
      </c>
      <c r="FG82" s="11">
        <f t="shared" si="1357"/>
        <v>58165</v>
      </c>
      <c r="FH82" s="11">
        <f t="shared" si="1357"/>
        <v>58256</v>
      </c>
      <c r="FI82" s="11">
        <f t="shared" si="1357"/>
        <v>58348</v>
      </c>
      <c r="FJ82" s="11">
        <f t="shared" si="1357"/>
        <v>58440</v>
      </c>
      <c r="FK82" s="11">
        <f t="shared" si="1357"/>
        <v>58531</v>
      </c>
      <c r="FL82" s="11">
        <f t="shared" si="1357"/>
        <v>58622</v>
      </c>
      <c r="FM82" s="11">
        <f t="shared" si="1357"/>
        <v>58714</v>
      </c>
      <c r="FN82" s="11">
        <f t="shared" si="1357"/>
        <v>58806</v>
      </c>
      <c r="FO82" s="11">
        <f t="shared" si="1357"/>
        <v>58896</v>
      </c>
      <c r="FP82" s="11">
        <f t="shared" si="1357"/>
        <v>58987</v>
      </c>
      <c r="FQ82" s="11">
        <f t="shared" si="1357"/>
        <v>59079</v>
      </c>
      <c r="FR82" s="11">
        <f t="shared" si="1357"/>
        <v>59171</v>
      </c>
      <c r="FS82" s="11">
        <f t="shared" si="1357"/>
        <v>59261</v>
      </c>
      <c r="FT82" s="11">
        <f t="shared" si="1357"/>
        <v>59352</v>
      </c>
      <c r="FU82" s="11">
        <f t="shared" si="1357"/>
        <v>59444</v>
      </c>
      <c r="FV82" s="11">
        <f t="shared" si="1357"/>
        <v>59536</v>
      </c>
      <c r="FW82" s="11">
        <f t="shared" si="1357"/>
        <v>59626</v>
      </c>
      <c r="FX82" s="11">
        <f t="shared" si="1357"/>
        <v>59717</v>
      </c>
      <c r="FY82" s="11">
        <f t="shared" si="1357"/>
        <v>59809</v>
      </c>
      <c r="FZ82" s="11">
        <f t="shared" si="1357"/>
        <v>59901</v>
      </c>
      <c r="GA82" s="11">
        <f t="shared" si="1357"/>
        <v>59992</v>
      </c>
      <c r="GB82" s="11">
        <f t="shared" si="1357"/>
        <v>60083</v>
      </c>
      <c r="GC82" s="11">
        <f t="shared" si="1357"/>
        <v>60175</v>
      </c>
      <c r="GD82" s="11">
        <f t="shared" si="1357"/>
        <v>60267</v>
      </c>
      <c r="GE82" s="11">
        <f t="shared" si="1357"/>
        <v>60357</v>
      </c>
      <c r="GF82" s="11">
        <f t="shared" si="1357"/>
        <v>60448</v>
      </c>
      <c r="GG82" s="11">
        <f t="shared" si="1357"/>
        <v>60540</v>
      </c>
      <c r="GH82" s="11">
        <f t="shared" si="1357"/>
        <v>60632</v>
      </c>
      <c r="GI82" s="11">
        <f t="shared" si="1357"/>
        <v>60722</v>
      </c>
      <c r="GJ82" s="11">
        <f t="shared" si="1357"/>
        <v>60813</v>
      </c>
    </row>
    <row r="83" spans="1:192" s="199" customFormat="1" outlineLevel="1" x14ac:dyDescent="0.25">
      <c r="A83" s="239"/>
      <c r="B83" s="239"/>
      <c r="C83" s="240"/>
      <c r="D83" s="241"/>
      <c r="E83" s="199" t="s">
        <v>371</v>
      </c>
      <c r="G83" s="199" t="s">
        <v>5</v>
      </c>
      <c r="H83" s="199">
        <f xml:space="preserve"> SUM(J83:GJ83)</f>
        <v>1</v>
      </c>
      <c r="I83" s="242"/>
      <c r="J83" s="199">
        <f xml:space="preserve"> IF(AND(I82 &lt; $F81, J82 &gt;= $F81), 1, 0)</f>
        <v>0</v>
      </c>
      <c r="K83" s="199">
        <f t="shared" ref="K83" si="1358" xml:space="preserve"> IF(AND(J82 &lt; $F81, K82 &gt;= $F81), 1, 0)</f>
        <v>0</v>
      </c>
      <c r="L83" s="199">
        <f t="shared" ref="L83" si="1359" xml:space="preserve"> IF(AND(K82 &lt; $F81, L82 &gt;= $F81), 1, 0)</f>
        <v>0</v>
      </c>
      <c r="M83" s="199">
        <f t="shared" ref="M83" si="1360" xml:space="preserve"> IF(AND(L82 &lt; $F81, M82 &gt;= $F81), 1, 0)</f>
        <v>0</v>
      </c>
      <c r="N83" s="199">
        <f t="shared" ref="N83" si="1361" xml:space="preserve"> IF(AND(M82 &lt; $F81, N82 &gt;= $F81), 1, 0)</f>
        <v>0</v>
      </c>
      <c r="O83" s="199">
        <f t="shared" ref="O83" si="1362" xml:space="preserve"> IF(AND(N82 &lt; $F81, O82 &gt;= $F81), 1, 0)</f>
        <v>0</v>
      </c>
      <c r="P83" s="199">
        <f t="shared" ref="P83" si="1363" xml:space="preserve"> IF(AND(O82 &lt; $F81, P82 &gt;= $F81), 1, 0)</f>
        <v>0</v>
      </c>
      <c r="Q83" s="199">
        <f t="shared" ref="Q83" si="1364" xml:space="preserve"> IF(AND(P82 &lt; $F81, Q82 &gt;= $F81), 1, 0)</f>
        <v>0</v>
      </c>
      <c r="R83" s="199">
        <f t="shared" ref="R83" si="1365" xml:space="preserve"> IF(AND(Q82 &lt; $F81, R82 &gt;= $F81), 1, 0)</f>
        <v>1</v>
      </c>
      <c r="S83" s="199">
        <f t="shared" ref="S83" si="1366" xml:space="preserve"> IF(AND(R82 &lt; $F81, S82 &gt;= $F81), 1, 0)</f>
        <v>0</v>
      </c>
      <c r="T83" s="199">
        <f t="shared" ref="T83" si="1367" xml:space="preserve"> IF(AND(S82 &lt; $F81, T82 &gt;= $F81), 1, 0)</f>
        <v>0</v>
      </c>
      <c r="U83" s="199">
        <f t="shared" ref="U83" si="1368" xml:space="preserve"> IF(AND(T82 &lt; $F81, U82 &gt;= $F81), 1, 0)</f>
        <v>0</v>
      </c>
      <c r="V83" s="199">
        <f t="shared" ref="V83" si="1369" xml:space="preserve"> IF(AND(U82 &lt; $F81, V82 &gt;= $F81), 1, 0)</f>
        <v>0</v>
      </c>
      <c r="W83" s="199">
        <f t="shared" ref="W83" si="1370" xml:space="preserve"> IF(AND(V82 &lt; $F81, W82 &gt;= $F81), 1, 0)</f>
        <v>0</v>
      </c>
      <c r="X83" s="199">
        <f t="shared" ref="X83" si="1371" xml:space="preserve"> IF(AND(W82 &lt; $F81, X82 &gt;= $F81), 1, 0)</f>
        <v>0</v>
      </c>
      <c r="Y83" s="199">
        <f t="shared" ref="Y83" si="1372" xml:space="preserve"> IF(AND(X82 &lt; $F81, Y82 &gt;= $F81), 1, 0)</f>
        <v>0</v>
      </c>
      <c r="Z83" s="199">
        <f t="shared" ref="Z83" si="1373" xml:space="preserve"> IF(AND(Y82 &lt; $F81, Z82 &gt;= $F81), 1, 0)</f>
        <v>0</v>
      </c>
      <c r="AA83" s="199">
        <f t="shared" ref="AA83" si="1374" xml:space="preserve"> IF(AND(Z82 &lt; $F81, AA82 &gt;= $F81), 1, 0)</f>
        <v>0</v>
      </c>
      <c r="AB83" s="199">
        <f t="shared" ref="AB83" si="1375" xml:space="preserve"> IF(AND(AA82 &lt; $F81, AB82 &gt;= $F81), 1, 0)</f>
        <v>0</v>
      </c>
      <c r="AC83" s="199">
        <f t="shared" ref="AC83" si="1376" xml:space="preserve"> IF(AND(AB82 &lt; $F81, AC82 &gt;= $F81), 1, 0)</f>
        <v>0</v>
      </c>
      <c r="AD83" s="199">
        <f t="shared" ref="AD83" si="1377" xml:space="preserve"> IF(AND(AC82 &lt; $F81, AD82 &gt;= $F81), 1, 0)</f>
        <v>0</v>
      </c>
      <c r="AE83" s="199">
        <f t="shared" ref="AE83" si="1378" xml:space="preserve"> IF(AND(AD82 &lt; $F81, AE82 &gt;= $F81), 1, 0)</f>
        <v>0</v>
      </c>
      <c r="AF83" s="199">
        <f t="shared" ref="AF83" si="1379" xml:space="preserve"> IF(AND(AE82 &lt; $F81, AF82 &gt;= $F81), 1, 0)</f>
        <v>0</v>
      </c>
      <c r="AG83" s="199">
        <f t="shared" ref="AG83" si="1380" xml:space="preserve"> IF(AND(AF82 &lt; $F81, AG82 &gt;= $F81), 1, 0)</f>
        <v>0</v>
      </c>
      <c r="AH83" s="199">
        <f t="shared" ref="AH83" si="1381" xml:space="preserve"> IF(AND(AG82 &lt; $F81, AH82 &gt;= $F81), 1, 0)</f>
        <v>0</v>
      </c>
      <c r="AI83" s="199">
        <f t="shared" ref="AI83" si="1382" xml:space="preserve"> IF(AND(AH82 &lt; $F81, AI82 &gt;= $F81), 1, 0)</f>
        <v>0</v>
      </c>
      <c r="AJ83" s="199">
        <f t="shared" ref="AJ83" si="1383" xml:space="preserve"> IF(AND(AI82 &lt; $F81, AJ82 &gt;= $F81), 1, 0)</f>
        <v>0</v>
      </c>
      <c r="AK83" s="199">
        <f t="shared" ref="AK83" si="1384" xml:space="preserve"> IF(AND(AJ82 &lt; $F81, AK82 &gt;= $F81), 1, 0)</f>
        <v>0</v>
      </c>
      <c r="AL83" s="199">
        <f t="shared" ref="AL83" si="1385" xml:space="preserve"> IF(AND(AK82 &lt; $F81, AL82 &gt;= $F81), 1, 0)</f>
        <v>0</v>
      </c>
      <c r="AM83" s="199">
        <f t="shared" ref="AM83" si="1386" xml:space="preserve"> IF(AND(AL82 &lt; $F81, AM82 &gt;= $F81), 1, 0)</f>
        <v>0</v>
      </c>
      <c r="AN83" s="199">
        <f t="shared" ref="AN83" si="1387" xml:space="preserve"> IF(AND(AM82 &lt; $F81, AN82 &gt;= $F81), 1, 0)</f>
        <v>0</v>
      </c>
      <c r="AO83" s="199">
        <f t="shared" ref="AO83" si="1388" xml:space="preserve"> IF(AND(AN82 &lt; $F81, AO82 &gt;= $F81), 1, 0)</f>
        <v>0</v>
      </c>
      <c r="AP83" s="199">
        <f t="shared" ref="AP83" si="1389" xml:space="preserve"> IF(AND(AO82 &lt; $F81, AP82 &gt;= $F81), 1, 0)</f>
        <v>0</v>
      </c>
      <c r="AQ83" s="199">
        <f t="shared" ref="AQ83" si="1390" xml:space="preserve"> IF(AND(AP82 &lt; $F81, AQ82 &gt;= $F81), 1, 0)</f>
        <v>0</v>
      </c>
      <c r="AR83" s="199">
        <f t="shared" ref="AR83" si="1391" xml:space="preserve"> IF(AND(AQ82 &lt; $F81, AR82 &gt;= $F81), 1, 0)</f>
        <v>0</v>
      </c>
      <c r="AS83" s="199">
        <f t="shared" ref="AS83" si="1392" xml:space="preserve"> IF(AND(AR82 &lt; $F81, AS82 &gt;= $F81), 1, 0)</f>
        <v>0</v>
      </c>
      <c r="AT83" s="199">
        <f t="shared" ref="AT83" si="1393" xml:space="preserve"> IF(AND(AS82 &lt; $F81, AT82 &gt;= $F81), 1, 0)</f>
        <v>0</v>
      </c>
      <c r="AU83" s="199">
        <f t="shared" ref="AU83" si="1394" xml:space="preserve"> IF(AND(AT82 &lt; $F81, AU82 &gt;= $F81), 1, 0)</f>
        <v>0</v>
      </c>
      <c r="AV83" s="199">
        <f t="shared" ref="AV83" si="1395" xml:space="preserve"> IF(AND(AU82 &lt; $F81, AV82 &gt;= $F81), 1, 0)</f>
        <v>0</v>
      </c>
      <c r="AW83" s="199">
        <f t="shared" ref="AW83" si="1396" xml:space="preserve"> IF(AND(AV82 &lt; $F81, AW82 &gt;= $F81), 1, 0)</f>
        <v>0</v>
      </c>
      <c r="AX83" s="199">
        <f t="shared" ref="AX83" si="1397" xml:space="preserve"> IF(AND(AW82 &lt; $F81, AX82 &gt;= $F81), 1, 0)</f>
        <v>0</v>
      </c>
      <c r="AY83" s="199">
        <f t="shared" ref="AY83" si="1398" xml:space="preserve"> IF(AND(AX82 &lt; $F81, AY82 &gt;= $F81), 1, 0)</f>
        <v>0</v>
      </c>
      <c r="AZ83" s="199">
        <f t="shared" ref="AZ83" si="1399" xml:space="preserve"> IF(AND(AY82 &lt; $F81, AZ82 &gt;= $F81), 1, 0)</f>
        <v>0</v>
      </c>
      <c r="BA83" s="199">
        <f t="shared" ref="BA83" si="1400" xml:space="preserve"> IF(AND(AZ82 &lt; $F81, BA82 &gt;= $F81), 1, 0)</f>
        <v>0</v>
      </c>
      <c r="BB83" s="199">
        <f t="shared" ref="BB83" si="1401" xml:space="preserve"> IF(AND(BA82 &lt; $F81, BB82 &gt;= $F81), 1, 0)</f>
        <v>0</v>
      </c>
      <c r="BC83" s="199">
        <f t="shared" ref="BC83" si="1402" xml:space="preserve"> IF(AND(BB82 &lt; $F81, BC82 &gt;= $F81), 1, 0)</f>
        <v>0</v>
      </c>
      <c r="BD83" s="199">
        <f t="shared" ref="BD83" si="1403" xml:space="preserve"> IF(AND(BC82 &lt; $F81, BD82 &gt;= $F81), 1, 0)</f>
        <v>0</v>
      </c>
      <c r="BE83" s="199">
        <f t="shared" ref="BE83" si="1404" xml:space="preserve"> IF(AND(BD82 &lt; $F81, BE82 &gt;= $F81), 1, 0)</f>
        <v>0</v>
      </c>
      <c r="BF83" s="199">
        <f t="shared" ref="BF83" si="1405" xml:space="preserve"> IF(AND(BE82 &lt; $F81, BF82 &gt;= $F81), 1, 0)</f>
        <v>0</v>
      </c>
      <c r="BG83" s="199">
        <f t="shared" ref="BG83" si="1406" xml:space="preserve"> IF(AND(BF82 &lt; $F81, BG82 &gt;= $F81), 1, 0)</f>
        <v>0</v>
      </c>
      <c r="BH83" s="199">
        <f t="shared" ref="BH83" si="1407" xml:space="preserve"> IF(AND(BG82 &lt; $F81, BH82 &gt;= $F81), 1, 0)</f>
        <v>0</v>
      </c>
      <c r="BI83" s="199">
        <f t="shared" ref="BI83" si="1408" xml:space="preserve"> IF(AND(BH82 &lt; $F81, BI82 &gt;= $F81), 1, 0)</f>
        <v>0</v>
      </c>
      <c r="BJ83" s="199">
        <f t="shared" ref="BJ83" si="1409" xml:space="preserve"> IF(AND(BI82 &lt; $F81, BJ82 &gt;= $F81), 1, 0)</f>
        <v>0</v>
      </c>
      <c r="BK83" s="199">
        <f t="shared" ref="BK83" si="1410" xml:space="preserve"> IF(AND(BJ82 &lt; $F81, BK82 &gt;= $F81), 1, 0)</f>
        <v>0</v>
      </c>
      <c r="BL83" s="199">
        <f t="shared" ref="BL83" si="1411" xml:space="preserve"> IF(AND(BK82 &lt; $F81, BL82 &gt;= $F81), 1, 0)</f>
        <v>0</v>
      </c>
      <c r="BM83" s="199">
        <f t="shared" ref="BM83" si="1412" xml:space="preserve"> IF(AND(BL82 &lt; $F81, BM82 &gt;= $F81), 1, 0)</f>
        <v>0</v>
      </c>
      <c r="BN83" s="199">
        <f t="shared" ref="BN83" si="1413" xml:space="preserve"> IF(AND(BM82 &lt; $F81, BN82 &gt;= $F81), 1, 0)</f>
        <v>0</v>
      </c>
      <c r="BO83" s="199">
        <f t="shared" ref="BO83" si="1414" xml:space="preserve"> IF(AND(BN82 &lt; $F81, BO82 &gt;= $F81), 1, 0)</f>
        <v>0</v>
      </c>
      <c r="BP83" s="199">
        <f t="shared" ref="BP83" si="1415" xml:space="preserve"> IF(AND(BO82 &lt; $F81, BP82 &gt;= $F81), 1, 0)</f>
        <v>0</v>
      </c>
      <c r="BQ83" s="199">
        <f t="shared" ref="BQ83" si="1416" xml:space="preserve"> IF(AND(BP82 &lt; $F81, BQ82 &gt;= $F81), 1, 0)</f>
        <v>0</v>
      </c>
      <c r="BR83" s="199">
        <f t="shared" ref="BR83" si="1417" xml:space="preserve"> IF(AND(BQ82 &lt; $F81, BR82 &gt;= $F81), 1, 0)</f>
        <v>0</v>
      </c>
      <c r="BS83" s="199">
        <f t="shared" ref="BS83" si="1418" xml:space="preserve"> IF(AND(BR82 &lt; $F81, BS82 &gt;= $F81), 1, 0)</f>
        <v>0</v>
      </c>
      <c r="BT83" s="199">
        <f t="shared" ref="BT83" si="1419" xml:space="preserve"> IF(AND(BS82 &lt; $F81, BT82 &gt;= $F81), 1, 0)</f>
        <v>0</v>
      </c>
      <c r="BU83" s="199">
        <f t="shared" ref="BU83" si="1420" xml:space="preserve"> IF(AND(BT82 &lt; $F81, BU82 &gt;= $F81), 1, 0)</f>
        <v>0</v>
      </c>
      <c r="BV83" s="199">
        <f t="shared" ref="BV83" si="1421" xml:space="preserve"> IF(AND(BU82 &lt; $F81, BV82 &gt;= $F81), 1, 0)</f>
        <v>0</v>
      </c>
      <c r="BW83" s="199">
        <f t="shared" ref="BW83" si="1422" xml:space="preserve"> IF(AND(BV82 &lt; $F81, BW82 &gt;= $F81), 1, 0)</f>
        <v>0</v>
      </c>
      <c r="BX83" s="199">
        <f t="shared" ref="BX83" si="1423" xml:space="preserve"> IF(AND(BW82 &lt; $F81, BX82 &gt;= $F81), 1, 0)</f>
        <v>0</v>
      </c>
      <c r="BY83" s="199">
        <f t="shared" ref="BY83" si="1424" xml:space="preserve"> IF(AND(BX82 &lt; $F81, BY82 &gt;= $F81), 1, 0)</f>
        <v>0</v>
      </c>
      <c r="BZ83" s="199">
        <f t="shared" ref="BZ83" si="1425" xml:space="preserve"> IF(AND(BY82 &lt; $F81, BZ82 &gt;= $F81), 1, 0)</f>
        <v>0</v>
      </c>
      <c r="CA83" s="199">
        <f t="shared" ref="CA83" si="1426" xml:space="preserve"> IF(AND(BZ82 &lt; $F81, CA82 &gt;= $F81), 1, 0)</f>
        <v>0</v>
      </c>
      <c r="CB83" s="199">
        <f t="shared" ref="CB83" si="1427" xml:space="preserve"> IF(AND(CA82 &lt; $F81, CB82 &gt;= $F81), 1, 0)</f>
        <v>0</v>
      </c>
      <c r="CC83" s="199">
        <f t="shared" ref="CC83" si="1428" xml:space="preserve"> IF(AND(CB82 &lt; $F81, CC82 &gt;= $F81), 1, 0)</f>
        <v>0</v>
      </c>
      <c r="CD83" s="199">
        <f t="shared" ref="CD83" si="1429" xml:space="preserve"> IF(AND(CC82 &lt; $F81, CD82 &gt;= $F81), 1, 0)</f>
        <v>0</v>
      </c>
      <c r="CE83" s="199">
        <f t="shared" ref="CE83" si="1430" xml:space="preserve"> IF(AND(CD82 &lt; $F81, CE82 &gt;= $F81), 1, 0)</f>
        <v>0</v>
      </c>
      <c r="CF83" s="199">
        <f t="shared" ref="CF83" si="1431" xml:space="preserve"> IF(AND(CE82 &lt; $F81, CF82 &gt;= $F81), 1, 0)</f>
        <v>0</v>
      </c>
      <c r="CG83" s="199">
        <f t="shared" ref="CG83" si="1432" xml:space="preserve"> IF(AND(CF82 &lt; $F81, CG82 &gt;= $F81), 1, 0)</f>
        <v>0</v>
      </c>
      <c r="CH83" s="199">
        <f t="shared" ref="CH83" si="1433" xml:space="preserve"> IF(AND(CG82 &lt; $F81, CH82 &gt;= $F81), 1, 0)</f>
        <v>0</v>
      </c>
      <c r="CI83" s="199">
        <f t="shared" ref="CI83" si="1434" xml:space="preserve"> IF(AND(CH82 &lt; $F81, CI82 &gt;= $F81), 1, 0)</f>
        <v>0</v>
      </c>
      <c r="CJ83" s="199">
        <f t="shared" ref="CJ83" si="1435" xml:space="preserve"> IF(AND(CI82 &lt; $F81, CJ82 &gt;= $F81), 1, 0)</f>
        <v>0</v>
      </c>
      <c r="CK83" s="199">
        <f t="shared" ref="CK83" si="1436" xml:space="preserve"> IF(AND(CJ82 &lt; $F81, CK82 &gt;= $F81), 1, 0)</f>
        <v>0</v>
      </c>
      <c r="CL83" s="199">
        <f t="shared" ref="CL83" si="1437" xml:space="preserve"> IF(AND(CK82 &lt; $F81, CL82 &gt;= $F81), 1, 0)</f>
        <v>0</v>
      </c>
      <c r="CM83" s="199">
        <f t="shared" ref="CM83" si="1438" xml:space="preserve"> IF(AND(CL82 &lt; $F81, CM82 &gt;= $F81), 1, 0)</f>
        <v>0</v>
      </c>
      <c r="CN83" s="199">
        <f t="shared" ref="CN83" si="1439" xml:space="preserve"> IF(AND(CM82 &lt; $F81, CN82 &gt;= $F81), 1, 0)</f>
        <v>0</v>
      </c>
      <c r="CO83" s="199">
        <f t="shared" ref="CO83" si="1440" xml:space="preserve"> IF(AND(CN82 &lt; $F81, CO82 &gt;= $F81), 1, 0)</f>
        <v>0</v>
      </c>
      <c r="CP83" s="199">
        <f t="shared" ref="CP83" si="1441" xml:space="preserve"> IF(AND(CO82 &lt; $F81, CP82 &gt;= $F81), 1, 0)</f>
        <v>0</v>
      </c>
      <c r="CQ83" s="199">
        <f t="shared" ref="CQ83" si="1442" xml:space="preserve"> IF(AND(CP82 &lt; $F81, CQ82 &gt;= $F81), 1, 0)</f>
        <v>0</v>
      </c>
      <c r="CR83" s="199">
        <f t="shared" ref="CR83" si="1443" xml:space="preserve"> IF(AND(CQ82 &lt; $F81, CR82 &gt;= $F81), 1, 0)</f>
        <v>0</v>
      </c>
      <c r="CS83" s="199">
        <f t="shared" ref="CS83" si="1444" xml:space="preserve"> IF(AND(CR82 &lt; $F81, CS82 &gt;= $F81), 1, 0)</f>
        <v>0</v>
      </c>
      <c r="CT83" s="199">
        <f t="shared" ref="CT83" si="1445" xml:space="preserve"> IF(AND(CS82 &lt; $F81, CT82 &gt;= $F81), 1, 0)</f>
        <v>0</v>
      </c>
      <c r="CU83" s="199">
        <f t="shared" ref="CU83" si="1446" xml:space="preserve"> IF(AND(CT82 &lt; $F81, CU82 &gt;= $F81), 1, 0)</f>
        <v>0</v>
      </c>
      <c r="CV83" s="199">
        <f t="shared" ref="CV83" si="1447" xml:space="preserve"> IF(AND(CU82 &lt; $F81, CV82 &gt;= $F81), 1, 0)</f>
        <v>0</v>
      </c>
      <c r="CW83" s="199">
        <f t="shared" ref="CW83" si="1448" xml:space="preserve"> IF(AND(CV82 &lt; $F81, CW82 &gt;= $F81), 1, 0)</f>
        <v>0</v>
      </c>
      <c r="CX83" s="199">
        <f t="shared" ref="CX83" si="1449" xml:space="preserve"> IF(AND(CW82 &lt; $F81, CX82 &gt;= $F81), 1, 0)</f>
        <v>0</v>
      </c>
      <c r="CY83" s="199">
        <f t="shared" ref="CY83" si="1450" xml:space="preserve"> IF(AND(CX82 &lt; $F81, CY82 &gt;= $F81), 1, 0)</f>
        <v>0</v>
      </c>
      <c r="CZ83" s="199">
        <f t="shared" ref="CZ83" si="1451" xml:space="preserve"> IF(AND(CY82 &lt; $F81, CZ82 &gt;= $F81), 1, 0)</f>
        <v>0</v>
      </c>
      <c r="DA83" s="199">
        <f t="shared" ref="DA83" si="1452" xml:space="preserve"> IF(AND(CZ82 &lt; $F81, DA82 &gt;= $F81), 1, 0)</f>
        <v>0</v>
      </c>
      <c r="DB83" s="199">
        <f t="shared" ref="DB83" si="1453" xml:space="preserve"> IF(AND(DA82 &lt; $F81, DB82 &gt;= $F81), 1, 0)</f>
        <v>0</v>
      </c>
      <c r="DC83" s="199">
        <f t="shared" ref="DC83" si="1454" xml:space="preserve"> IF(AND(DB82 &lt; $F81, DC82 &gt;= $F81), 1, 0)</f>
        <v>0</v>
      </c>
      <c r="DD83" s="199">
        <f t="shared" ref="DD83" si="1455" xml:space="preserve"> IF(AND(DC82 &lt; $F81, DD82 &gt;= $F81), 1, 0)</f>
        <v>0</v>
      </c>
      <c r="DE83" s="199">
        <f t="shared" ref="DE83" si="1456" xml:space="preserve"> IF(AND(DD82 &lt; $F81, DE82 &gt;= $F81), 1, 0)</f>
        <v>0</v>
      </c>
      <c r="DF83" s="199">
        <f t="shared" ref="DF83" si="1457" xml:space="preserve"> IF(AND(DE82 &lt; $F81, DF82 &gt;= $F81), 1, 0)</f>
        <v>0</v>
      </c>
      <c r="DG83" s="199">
        <f t="shared" ref="DG83" si="1458" xml:space="preserve"> IF(AND(DF82 &lt; $F81, DG82 &gt;= $F81), 1, 0)</f>
        <v>0</v>
      </c>
      <c r="DH83" s="199">
        <f t="shared" ref="DH83" si="1459" xml:space="preserve"> IF(AND(DG82 &lt; $F81, DH82 &gt;= $F81), 1, 0)</f>
        <v>0</v>
      </c>
      <c r="DI83" s="199">
        <f t="shared" ref="DI83" si="1460" xml:space="preserve"> IF(AND(DH82 &lt; $F81, DI82 &gt;= $F81), 1, 0)</f>
        <v>0</v>
      </c>
      <c r="DJ83" s="199">
        <f t="shared" ref="DJ83" si="1461" xml:space="preserve"> IF(AND(DI82 &lt; $F81, DJ82 &gt;= $F81), 1, 0)</f>
        <v>0</v>
      </c>
      <c r="DK83" s="199">
        <f t="shared" ref="DK83" si="1462" xml:space="preserve"> IF(AND(DJ82 &lt; $F81, DK82 &gt;= $F81), 1, 0)</f>
        <v>0</v>
      </c>
      <c r="DL83" s="199">
        <f t="shared" ref="DL83" si="1463" xml:space="preserve"> IF(AND(DK82 &lt; $F81, DL82 &gt;= $F81), 1, 0)</f>
        <v>0</v>
      </c>
      <c r="DM83" s="199">
        <f t="shared" ref="DM83" si="1464" xml:space="preserve"> IF(AND(DL82 &lt; $F81, DM82 &gt;= $F81), 1, 0)</f>
        <v>0</v>
      </c>
      <c r="DN83" s="199">
        <f t="shared" ref="DN83" si="1465" xml:space="preserve"> IF(AND(DM82 &lt; $F81, DN82 &gt;= $F81), 1, 0)</f>
        <v>0</v>
      </c>
      <c r="DO83" s="199">
        <f t="shared" ref="DO83" si="1466" xml:space="preserve"> IF(AND(DN82 &lt; $F81, DO82 &gt;= $F81), 1, 0)</f>
        <v>0</v>
      </c>
      <c r="DP83" s="199">
        <f t="shared" ref="DP83" si="1467" xml:space="preserve"> IF(AND(DO82 &lt; $F81, DP82 &gt;= $F81), 1, 0)</f>
        <v>0</v>
      </c>
      <c r="DQ83" s="199">
        <f t="shared" ref="DQ83" si="1468" xml:space="preserve"> IF(AND(DP82 &lt; $F81, DQ82 &gt;= $F81), 1, 0)</f>
        <v>0</v>
      </c>
      <c r="DR83" s="199">
        <f t="shared" ref="DR83" si="1469" xml:space="preserve"> IF(AND(DQ82 &lt; $F81, DR82 &gt;= $F81), 1, 0)</f>
        <v>0</v>
      </c>
      <c r="DS83" s="199">
        <f t="shared" ref="DS83" si="1470" xml:space="preserve"> IF(AND(DR82 &lt; $F81, DS82 &gt;= $F81), 1, 0)</f>
        <v>0</v>
      </c>
      <c r="DT83" s="199">
        <f t="shared" ref="DT83" si="1471" xml:space="preserve"> IF(AND(DS82 &lt; $F81, DT82 &gt;= $F81), 1, 0)</f>
        <v>0</v>
      </c>
      <c r="DU83" s="199">
        <f t="shared" ref="DU83" si="1472" xml:space="preserve"> IF(AND(DT82 &lt; $F81, DU82 &gt;= $F81), 1, 0)</f>
        <v>0</v>
      </c>
      <c r="DV83" s="199">
        <f t="shared" ref="DV83" si="1473" xml:space="preserve"> IF(AND(DU82 &lt; $F81, DV82 &gt;= $F81), 1, 0)</f>
        <v>0</v>
      </c>
      <c r="DW83" s="199">
        <f t="shared" ref="DW83" si="1474" xml:space="preserve"> IF(AND(DV82 &lt; $F81, DW82 &gt;= $F81), 1, 0)</f>
        <v>0</v>
      </c>
      <c r="DX83" s="199">
        <f t="shared" ref="DX83" si="1475" xml:space="preserve"> IF(AND(DW82 &lt; $F81, DX82 &gt;= $F81), 1, 0)</f>
        <v>0</v>
      </c>
      <c r="DY83" s="199">
        <f t="shared" ref="DY83" si="1476" xml:space="preserve"> IF(AND(DX82 &lt; $F81, DY82 &gt;= $F81), 1, 0)</f>
        <v>0</v>
      </c>
      <c r="DZ83" s="199">
        <f t="shared" ref="DZ83" si="1477" xml:space="preserve"> IF(AND(DY82 &lt; $F81, DZ82 &gt;= $F81), 1, 0)</f>
        <v>0</v>
      </c>
      <c r="EA83" s="199">
        <f t="shared" ref="EA83" si="1478" xml:space="preserve"> IF(AND(DZ82 &lt; $F81, EA82 &gt;= $F81), 1, 0)</f>
        <v>0</v>
      </c>
      <c r="EB83" s="199">
        <f t="shared" ref="EB83" si="1479" xml:space="preserve"> IF(AND(EA82 &lt; $F81, EB82 &gt;= $F81), 1, 0)</f>
        <v>0</v>
      </c>
      <c r="EC83" s="199">
        <f t="shared" ref="EC83" si="1480" xml:space="preserve"> IF(AND(EB82 &lt; $F81, EC82 &gt;= $F81), 1, 0)</f>
        <v>0</v>
      </c>
      <c r="ED83" s="199">
        <f t="shared" ref="ED83" si="1481" xml:space="preserve"> IF(AND(EC82 &lt; $F81, ED82 &gt;= $F81), 1, 0)</f>
        <v>0</v>
      </c>
      <c r="EE83" s="199">
        <f t="shared" ref="EE83" si="1482" xml:space="preserve"> IF(AND(ED82 &lt; $F81, EE82 &gt;= $F81), 1, 0)</f>
        <v>0</v>
      </c>
      <c r="EF83" s="199">
        <f t="shared" ref="EF83" si="1483" xml:space="preserve"> IF(AND(EE82 &lt; $F81, EF82 &gt;= $F81), 1, 0)</f>
        <v>0</v>
      </c>
      <c r="EG83" s="199">
        <f t="shared" ref="EG83" si="1484" xml:space="preserve"> IF(AND(EF82 &lt; $F81, EG82 &gt;= $F81), 1, 0)</f>
        <v>0</v>
      </c>
      <c r="EH83" s="199">
        <f t="shared" ref="EH83" si="1485" xml:space="preserve"> IF(AND(EG82 &lt; $F81, EH82 &gt;= $F81), 1, 0)</f>
        <v>0</v>
      </c>
      <c r="EI83" s="199">
        <f t="shared" ref="EI83" si="1486" xml:space="preserve"> IF(AND(EH82 &lt; $F81, EI82 &gt;= $F81), 1, 0)</f>
        <v>0</v>
      </c>
      <c r="EJ83" s="199">
        <f t="shared" ref="EJ83" si="1487" xml:space="preserve"> IF(AND(EI82 &lt; $F81, EJ82 &gt;= $F81), 1, 0)</f>
        <v>0</v>
      </c>
      <c r="EK83" s="199">
        <f t="shared" ref="EK83" si="1488" xml:space="preserve"> IF(AND(EJ82 &lt; $F81, EK82 &gt;= $F81), 1, 0)</f>
        <v>0</v>
      </c>
      <c r="EL83" s="199">
        <f t="shared" ref="EL83" si="1489" xml:space="preserve"> IF(AND(EK82 &lt; $F81, EL82 &gt;= $F81), 1, 0)</f>
        <v>0</v>
      </c>
      <c r="EM83" s="199">
        <f t="shared" ref="EM83" si="1490" xml:space="preserve"> IF(AND(EL82 &lt; $F81, EM82 &gt;= $F81), 1, 0)</f>
        <v>0</v>
      </c>
      <c r="EN83" s="199">
        <f t="shared" ref="EN83" si="1491" xml:space="preserve"> IF(AND(EM82 &lt; $F81, EN82 &gt;= $F81), 1, 0)</f>
        <v>0</v>
      </c>
      <c r="EO83" s="199">
        <f t="shared" ref="EO83" si="1492" xml:space="preserve"> IF(AND(EN82 &lt; $F81, EO82 &gt;= $F81), 1, 0)</f>
        <v>0</v>
      </c>
      <c r="EP83" s="199">
        <f t="shared" ref="EP83" si="1493" xml:space="preserve"> IF(AND(EO82 &lt; $F81, EP82 &gt;= $F81), 1, 0)</f>
        <v>0</v>
      </c>
      <c r="EQ83" s="199">
        <f t="shared" ref="EQ83" si="1494" xml:space="preserve"> IF(AND(EP82 &lt; $F81, EQ82 &gt;= $F81), 1, 0)</f>
        <v>0</v>
      </c>
      <c r="ER83" s="199">
        <f t="shared" ref="ER83" si="1495" xml:space="preserve"> IF(AND(EQ82 &lt; $F81, ER82 &gt;= $F81), 1, 0)</f>
        <v>0</v>
      </c>
      <c r="ES83" s="199">
        <f t="shared" ref="ES83" si="1496" xml:space="preserve"> IF(AND(ER82 &lt; $F81, ES82 &gt;= $F81), 1, 0)</f>
        <v>0</v>
      </c>
      <c r="ET83" s="199">
        <f t="shared" ref="ET83" si="1497" xml:space="preserve"> IF(AND(ES82 &lt; $F81, ET82 &gt;= $F81), 1, 0)</f>
        <v>0</v>
      </c>
      <c r="EU83" s="199">
        <f t="shared" ref="EU83" si="1498" xml:space="preserve"> IF(AND(ET82 &lt; $F81, EU82 &gt;= $F81), 1, 0)</f>
        <v>0</v>
      </c>
      <c r="EV83" s="199">
        <f t="shared" ref="EV83" si="1499" xml:space="preserve"> IF(AND(EU82 &lt; $F81, EV82 &gt;= $F81), 1, 0)</f>
        <v>0</v>
      </c>
      <c r="EW83" s="199">
        <f t="shared" ref="EW83" si="1500" xml:space="preserve"> IF(AND(EV82 &lt; $F81, EW82 &gt;= $F81), 1, 0)</f>
        <v>0</v>
      </c>
      <c r="EX83" s="199">
        <f t="shared" ref="EX83" si="1501" xml:space="preserve"> IF(AND(EW82 &lt; $F81, EX82 &gt;= $F81), 1, 0)</f>
        <v>0</v>
      </c>
      <c r="EY83" s="199">
        <f t="shared" ref="EY83" si="1502" xml:space="preserve"> IF(AND(EX82 &lt; $F81, EY82 &gt;= $F81), 1, 0)</f>
        <v>0</v>
      </c>
      <c r="EZ83" s="199">
        <f t="shared" ref="EZ83" si="1503" xml:space="preserve"> IF(AND(EY82 &lt; $F81, EZ82 &gt;= $F81), 1, 0)</f>
        <v>0</v>
      </c>
      <c r="FA83" s="199">
        <f t="shared" ref="FA83" si="1504" xml:space="preserve"> IF(AND(EZ82 &lt; $F81, FA82 &gt;= $F81), 1, 0)</f>
        <v>0</v>
      </c>
      <c r="FB83" s="199">
        <f t="shared" ref="FB83" si="1505" xml:space="preserve"> IF(AND(FA82 &lt; $F81, FB82 &gt;= $F81), 1, 0)</f>
        <v>0</v>
      </c>
      <c r="FC83" s="199">
        <f t="shared" ref="FC83" si="1506" xml:space="preserve"> IF(AND(FB82 &lt; $F81, FC82 &gt;= $F81), 1, 0)</f>
        <v>0</v>
      </c>
      <c r="FD83" s="199">
        <f t="shared" ref="FD83" si="1507" xml:space="preserve"> IF(AND(FC82 &lt; $F81, FD82 &gt;= $F81), 1, 0)</f>
        <v>0</v>
      </c>
      <c r="FE83" s="199">
        <f t="shared" ref="FE83" si="1508" xml:space="preserve"> IF(AND(FD82 &lt; $F81, FE82 &gt;= $F81), 1, 0)</f>
        <v>0</v>
      </c>
      <c r="FF83" s="199">
        <f t="shared" ref="FF83" si="1509" xml:space="preserve"> IF(AND(FE82 &lt; $F81, FF82 &gt;= $F81), 1, 0)</f>
        <v>0</v>
      </c>
      <c r="FG83" s="199">
        <f t="shared" ref="FG83" si="1510" xml:space="preserve"> IF(AND(FF82 &lt; $F81, FG82 &gt;= $F81), 1, 0)</f>
        <v>0</v>
      </c>
      <c r="FH83" s="199">
        <f t="shared" ref="FH83" si="1511" xml:space="preserve"> IF(AND(FG82 &lt; $F81, FH82 &gt;= $F81), 1, 0)</f>
        <v>0</v>
      </c>
      <c r="FI83" s="199">
        <f t="shared" ref="FI83" si="1512" xml:space="preserve"> IF(AND(FH82 &lt; $F81, FI82 &gt;= $F81), 1, 0)</f>
        <v>0</v>
      </c>
      <c r="FJ83" s="199">
        <f t="shared" ref="FJ83" si="1513" xml:space="preserve"> IF(AND(FI82 &lt; $F81, FJ82 &gt;= $F81), 1, 0)</f>
        <v>0</v>
      </c>
      <c r="FK83" s="199">
        <f t="shared" ref="FK83" si="1514" xml:space="preserve"> IF(AND(FJ82 &lt; $F81, FK82 &gt;= $F81), 1, 0)</f>
        <v>0</v>
      </c>
      <c r="FL83" s="199">
        <f t="shared" ref="FL83" si="1515" xml:space="preserve"> IF(AND(FK82 &lt; $F81, FL82 &gt;= $F81), 1, 0)</f>
        <v>0</v>
      </c>
      <c r="FM83" s="199">
        <f t="shared" ref="FM83" si="1516" xml:space="preserve"> IF(AND(FL82 &lt; $F81, FM82 &gt;= $F81), 1, 0)</f>
        <v>0</v>
      </c>
      <c r="FN83" s="199">
        <f t="shared" ref="FN83" si="1517" xml:space="preserve"> IF(AND(FM82 &lt; $F81, FN82 &gt;= $F81), 1, 0)</f>
        <v>0</v>
      </c>
      <c r="FO83" s="199">
        <f t="shared" ref="FO83" si="1518" xml:space="preserve"> IF(AND(FN82 &lt; $F81, FO82 &gt;= $F81), 1, 0)</f>
        <v>0</v>
      </c>
      <c r="FP83" s="199">
        <f t="shared" ref="FP83" si="1519" xml:space="preserve"> IF(AND(FO82 &lt; $F81, FP82 &gt;= $F81), 1, 0)</f>
        <v>0</v>
      </c>
      <c r="FQ83" s="199">
        <f t="shared" ref="FQ83" si="1520" xml:space="preserve"> IF(AND(FP82 &lt; $F81, FQ82 &gt;= $F81), 1, 0)</f>
        <v>0</v>
      </c>
      <c r="FR83" s="199">
        <f t="shared" ref="FR83" si="1521" xml:space="preserve"> IF(AND(FQ82 &lt; $F81, FR82 &gt;= $F81), 1, 0)</f>
        <v>0</v>
      </c>
      <c r="FS83" s="199">
        <f t="shared" ref="FS83" si="1522" xml:space="preserve"> IF(AND(FR82 &lt; $F81, FS82 &gt;= $F81), 1, 0)</f>
        <v>0</v>
      </c>
      <c r="FT83" s="199">
        <f t="shared" ref="FT83" si="1523" xml:space="preserve"> IF(AND(FS82 &lt; $F81, FT82 &gt;= $F81), 1, 0)</f>
        <v>0</v>
      </c>
      <c r="FU83" s="199">
        <f t="shared" ref="FU83" si="1524" xml:space="preserve"> IF(AND(FT82 &lt; $F81, FU82 &gt;= $F81), 1, 0)</f>
        <v>0</v>
      </c>
      <c r="FV83" s="199">
        <f t="shared" ref="FV83" si="1525" xml:space="preserve"> IF(AND(FU82 &lt; $F81, FV82 &gt;= $F81), 1, 0)</f>
        <v>0</v>
      </c>
      <c r="FW83" s="199">
        <f t="shared" ref="FW83" si="1526" xml:space="preserve"> IF(AND(FV82 &lt; $F81, FW82 &gt;= $F81), 1, 0)</f>
        <v>0</v>
      </c>
      <c r="FX83" s="199">
        <f t="shared" ref="FX83" si="1527" xml:space="preserve"> IF(AND(FW82 &lt; $F81, FX82 &gt;= $F81), 1, 0)</f>
        <v>0</v>
      </c>
      <c r="FY83" s="199">
        <f t="shared" ref="FY83" si="1528" xml:space="preserve"> IF(AND(FX82 &lt; $F81, FY82 &gt;= $F81), 1, 0)</f>
        <v>0</v>
      </c>
      <c r="FZ83" s="199">
        <f t="shared" ref="FZ83" si="1529" xml:space="preserve"> IF(AND(FY82 &lt; $F81, FZ82 &gt;= $F81), 1, 0)</f>
        <v>0</v>
      </c>
      <c r="GA83" s="199">
        <f t="shared" ref="GA83" si="1530" xml:space="preserve"> IF(AND(FZ82 &lt; $F81, GA82 &gt;= $F81), 1, 0)</f>
        <v>0</v>
      </c>
      <c r="GB83" s="199">
        <f t="shared" ref="GB83" si="1531" xml:space="preserve"> IF(AND(GA82 &lt; $F81, GB82 &gt;= $F81), 1, 0)</f>
        <v>0</v>
      </c>
      <c r="GC83" s="199">
        <f t="shared" ref="GC83" si="1532" xml:space="preserve"> IF(AND(GB82 &lt; $F81, GC82 &gt;= $F81), 1, 0)</f>
        <v>0</v>
      </c>
      <c r="GD83" s="199">
        <f t="shared" ref="GD83" si="1533" xml:space="preserve"> IF(AND(GC82 &lt; $F81, GD82 &gt;= $F81), 1, 0)</f>
        <v>0</v>
      </c>
      <c r="GE83" s="199">
        <f t="shared" ref="GE83" si="1534" xml:space="preserve"> IF(AND(GD82 &lt; $F81, GE82 &gt;= $F81), 1, 0)</f>
        <v>0</v>
      </c>
      <c r="GF83" s="199">
        <f t="shared" ref="GF83" si="1535" xml:space="preserve"> IF(AND(GE82 &lt; $F81, GF82 &gt;= $F81), 1, 0)</f>
        <v>0</v>
      </c>
      <c r="GG83" s="199">
        <f t="shared" ref="GG83" si="1536" xml:space="preserve"> IF(AND(GF82 &lt; $F81, GG82 &gt;= $F81), 1, 0)</f>
        <v>0</v>
      </c>
      <c r="GH83" s="199">
        <f t="shared" ref="GH83" si="1537" xml:space="preserve"> IF(AND(GG82 &lt; $F81, GH82 &gt;= $F81), 1, 0)</f>
        <v>0</v>
      </c>
      <c r="GI83" s="199">
        <f t="shared" ref="GI83" si="1538" xml:space="preserve"> IF(AND(GH82 &lt; $F81, GI82 &gt;= $F81), 1, 0)</f>
        <v>0</v>
      </c>
      <c r="GJ83" s="199">
        <f t="shared" ref="GJ83" si="1539" xml:space="preserve"> IF(AND(GI82 &lt; $F81, GJ82 &gt;= $F81), 1, 0)</f>
        <v>0</v>
      </c>
    </row>
    <row r="84" spans="1:192" outlineLevel="1" x14ac:dyDescent="0.25">
      <c r="E84" s="6"/>
      <c r="F84" s="6"/>
      <c r="G84" s="6"/>
      <c r="H84" s="6"/>
      <c r="I84" s="77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</row>
    <row r="85" spans="1:192" outlineLevel="1" x14ac:dyDescent="0.25">
      <c r="B85" s="15" t="s">
        <v>370</v>
      </c>
      <c r="E85" s="6"/>
      <c r="F85" s="6"/>
      <c r="G85" s="6"/>
      <c r="H85" s="6"/>
      <c r="I85" s="77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</row>
    <row r="86" spans="1:192" outlineLevel="1" x14ac:dyDescent="0.25">
      <c r="E86" s="12" t="str">
        <f t="shared" ref="E86:BP86" si="1540" xml:space="preserve"> E$78</f>
        <v>First construction period flag</v>
      </c>
      <c r="F86" s="12">
        <f t="shared" si="1540"/>
        <v>0</v>
      </c>
      <c r="G86" s="12" t="str">
        <f t="shared" si="1540"/>
        <v>flag</v>
      </c>
      <c r="H86" s="12">
        <f t="shared" si="1540"/>
        <v>1</v>
      </c>
      <c r="I86" s="12">
        <f t="shared" si="1540"/>
        <v>0</v>
      </c>
      <c r="J86" s="12">
        <f t="shared" si="1540"/>
        <v>0</v>
      </c>
      <c r="K86" s="12">
        <f t="shared" si="1540"/>
        <v>0</v>
      </c>
      <c r="L86" s="12">
        <f t="shared" si="1540"/>
        <v>0</v>
      </c>
      <c r="M86" s="12">
        <f t="shared" si="1540"/>
        <v>1</v>
      </c>
      <c r="N86" s="12">
        <f t="shared" si="1540"/>
        <v>0</v>
      </c>
      <c r="O86" s="12">
        <f t="shared" si="1540"/>
        <v>0</v>
      </c>
      <c r="P86" s="12">
        <f t="shared" si="1540"/>
        <v>0</v>
      </c>
      <c r="Q86" s="12">
        <f t="shared" si="1540"/>
        <v>0</v>
      </c>
      <c r="R86" s="12">
        <f t="shared" si="1540"/>
        <v>0</v>
      </c>
      <c r="S86" s="12">
        <f t="shared" si="1540"/>
        <v>0</v>
      </c>
      <c r="T86" s="12">
        <f t="shared" si="1540"/>
        <v>0</v>
      </c>
      <c r="U86" s="12">
        <f t="shared" si="1540"/>
        <v>0</v>
      </c>
      <c r="V86" s="12">
        <f t="shared" si="1540"/>
        <v>0</v>
      </c>
      <c r="W86" s="12">
        <f t="shared" si="1540"/>
        <v>0</v>
      </c>
      <c r="X86" s="12">
        <f t="shared" si="1540"/>
        <v>0</v>
      </c>
      <c r="Y86" s="12">
        <f t="shared" si="1540"/>
        <v>0</v>
      </c>
      <c r="Z86" s="12">
        <f t="shared" si="1540"/>
        <v>0</v>
      </c>
      <c r="AA86" s="12">
        <f t="shared" si="1540"/>
        <v>0</v>
      </c>
      <c r="AB86" s="12">
        <f t="shared" si="1540"/>
        <v>0</v>
      </c>
      <c r="AC86" s="12">
        <f t="shared" si="1540"/>
        <v>0</v>
      </c>
      <c r="AD86" s="12">
        <f t="shared" si="1540"/>
        <v>0</v>
      </c>
      <c r="AE86" s="12">
        <f t="shared" si="1540"/>
        <v>0</v>
      </c>
      <c r="AF86" s="12">
        <f t="shared" si="1540"/>
        <v>0</v>
      </c>
      <c r="AG86" s="12">
        <f t="shared" si="1540"/>
        <v>0</v>
      </c>
      <c r="AH86" s="12">
        <f t="shared" si="1540"/>
        <v>0</v>
      </c>
      <c r="AI86" s="12">
        <f t="shared" si="1540"/>
        <v>0</v>
      </c>
      <c r="AJ86" s="12">
        <f t="shared" si="1540"/>
        <v>0</v>
      </c>
      <c r="AK86" s="12">
        <f t="shared" si="1540"/>
        <v>0</v>
      </c>
      <c r="AL86" s="12">
        <f t="shared" si="1540"/>
        <v>0</v>
      </c>
      <c r="AM86" s="12">
        <f t="shared" si="1540"/>
        <v>0</v>
      </c>
      <c r="AN86" s="12">
        <f t="shared" si="1540"/>
        <v>0</v>
      </c>
      <c r="AO86" s="12">
        <f t="shared" si="1540"/>
        <v>0</v>
      </c>
      <c r="AP86" s="12">
        <f t="shared" si="1540"/>
        <v>0</v>
      </c>
      <c r="AQ86" s="12">
        <f t="shared" si="1540"/>
        <v>0</v>
      </c>
      <c r="AR86" s="12">
        <f t="shared" si="1540"/>
        <v>0</v>
      </c>
      <c r="AS86" s="12">
        <f t="shared" si="1540"/>
        <v>0</v>
      </c>
      <c r="AT86" s="12">
        <f t="shared" si="1540"/>
        <v>0</v>
      </c>
      <c r="AU86" s="12">
        <f t="shared" si="1540"/>
        <v>0</v>
      </c>
      <c r="AV86" s="12">
        <f t="shared" si="1540"/>
        <v>0</v>
      </c>
      <c r="AW86" s="12">
        <f t="shared" si="1540"/>
        <v>0</v>
      </c>
      <c r="AX86" s="12">
        <f t="shared" si="1540"/>
        <v>0</v>
      </c>
      <c r="AY86" s="12">
        <f t="shared" si="1540"/>
        <v>0</v>
      </c>
      <c r="AZ86" s="12">
        <f t="shared" si="1540"/>
        <v>0</v>
      </c>
      <c r="BA86" s="12">
        <f t="shared" si="1540"/>
        <v>0</v>
      </c>
      <c r="BB86" s="12">
        <f t="shared" si="1540"/>
        <v>0</v>
      </c>
      <c r="BC86" s="12">
        <f t="shared" si="1540"/>
        <v>0</v>
      </c>
      <c r="BD86" s="12">
        <f t="shared" si="1540"/>
        <v>0</v>
      </c>
      <c r="BE86" s="12">
        <f t="shared" si="1540"/>
        <v>0</v>
      </c>
      <c r="BF86" s="12">
        <f t="shared" si="1540"/>
        <v>0</v>
      </c>
      <c r="BG86" s="12">
        <f t="shared" si="1540"/>
        <v>0</v>
      </c>
      <c r="BH86" s="12">
        <f t="shared" si="1540"/>
        <v>0</v>
      </c>
      <c r="BI86" s="12">
        <f t="shared" si="1540"/>
        <v>0</v>
      </c>
      <c r="BJ86" s="12">
        <f t="shared" si="1540"/>
        <v>0</v>
      </c>
      <c r="BK86" s="12">
        <f t="shared" si="1540"/>
        <v>0</v>
      </c>
      <c r="BL86" s="12">
        <f t="shared" si="1540"/>
        <v>0</v>
      </c>
      <c r="BM86" s="12">
        <f t="shared" si="1540"/>
        <v>0</v>
      </c>
      <c r="BN86" s="12">
        <f t="shared" si="1540"/>
        <v>0</v>
      </c>
      <c r="BO86" s="12">
        <f t="shared" si="1540"/>
        <v>0</v>
      </c>
      <c r="BP86" s="12">
        <f t="shared" si="1540"/>
        <v>0</v>
      </c>
      <c r="BQ86" s="12">
        <f t="shared" ref="BQ86:EB86" si="1541" xml:space="preserve"> BQ$78</f>
        <v>0</v>
      </c>
      <c r="BR86" s="12">
        <f t="shared" si="1541"/>
        <v>0</v>
      </c>
      <c r="BS86" s="12">
        <f t="shared" si="1541"/>
        <v>0</v>
      </c>
      <c r="BT86" s="12">
        <f t="shared" si="1541"/>
        <v>0</v>
      </c>
      <c r="BU86" s="12">
        <f t="shared" si="1541"/>
        <v>0</v>
      </c>
      <c r="BV86" s="12">
        <f t="shared" si="1541"/>
        <v>0</v>
      </c>
      <c r="BW86" s="12">
        <f t="shared" si="1541"/>
        <v>0</v>
      </c>
      <c r="BX86" s="12">
        <f t="shared" si="1541"/>
        <v>0</v>
      </c>
      <c r="BY86" s="12">
        <f t="shared" si="1541"/>
        <v>0</v>
      </c>
      <c r="BZ86" s="12">
        <f t="shared" si="1541"/>
        <v>0</v>
      </c>
      <c r="CA86" s="12">
        <f t="shared" si="1541"/>
        <v>0</v>
      </c>
      <c r="CB86" s="12">
        <f t="shared" si="1541"/>
        <v>0</v>
      </c>
      <c r="CC86" s="12">
        <f t="shared" si="1541"/>
        <v>0</v>
      </c>
      <c r="CD86" s="12">
        <f t="shared" si="1541"/>
        <v>0</v>
      </c>
      <c r="CE86" s="12">
        <f t="shared" si="1541"/>
        <v>0</v>
      </c>
      <c r="CF86" s="12">
        <f t="shared" si="1541"/>
        <v>0</v>
      </c>
      <c r="CG86" s="12">
        <f t="shared" si="1541"/>
        <v>0</v>
      </c>
      <c r="CH86" s="12">
        <f t="shared" si="1541"/>
        <v>0</v>
      </c>
      <c r="CI86" s="12">
        <f t="shared" si="1541"/>
        <v>0</v>
      </c>
      <c r="CJ86" s="12">
        <f t="shared" si="1541"/>
        <v>0</v>
      </c>
      <c r="CK86" s="12">
        <f t="shared" si="1541"/>
        <v>0</v>
      </c>
      <c r="CL86" s="12">
        <f t="shared" si="1541"/>
        <v>0</v>
      </c>
      <c r="CM86" s="12">
        <f t="shared" si="1541"/>
        <v>0</v>
      </c>
      <c r="CN86" s="12">
        <f t="shared" si="1541"/>
        <v>0</v>
      </c>
      <c r="CO86" s="12">
        <f t="shared" si="1541"/>
        <v>0</v>
      </c>
      <c r="CP86" s="12">
        <f t="shared" si="1541"/>
        <v>0</v>
      </c>
      <c r="CQ86" s="12">
        <f t="shared" si="1541"/>
        <v>0</v>
      </c>
      <c r="CR86" s="12">
        <f t="shared" si="1541"/>
        <v>0</v>
      </c>
      <c r="CS86" s="12">
        <f t="shared" si="1541"/>
        <v>0</v>
      </c>
      <c r="CT86" s="12">
        <f t="shared" si="1541"/>
        <v>0</v>
      </c>
      <c r="CU86" s="12">
        <f t="shared" si="1541"/>
        <v>0</v>
      </c>
      <c r="CV86" s="12">
        <f t="shared" si="1541"/>
        <v>0</v>
      </c>
      <c r="CW86" s="12">
        <f t="shared" si="1541"/>
        <v>0</v>
      </c>
      <c r="CX86" s="12">
        <f t="shared" si="1541"/>
        <v>0</v>
      </c>
      <c r="CY86" s="12">
        <f t="shared" si="1541"/>
        <v>0</v>
      </c>
      <c r="CZ86" s="12">
        <f t="shared" si="1541"/>
        <v>0</v>
      </c>
      <c r="DA86" s="12">
        <f t="shared" si="1541"/>
        <v>0</v>
      </c>
      <c r="DB86" s="12">
        <f t="shared" si="1541"/>
        <v>0</v>
      </c>
      <c r="DC86" s="12">
        <f t="shared" si="1541"/>
        <v>0</v>
      </c>
      <c r="DD86" s="12">
        <f t="shared" si="1541"/>
        <v>0</v>
      </c>
      <c r="DE86" s="12">
        <f t="shared" si="1541"/>
        <v>0</v>
      </c>
      <c r="DF86" s="12">
        <f t="shared" si="1541"/>
        <v>0</v>
      </c>
      <c r="DG86" s="12">
        <f t="shared" si="1541"/>
        <v>0</v>
      </c>
      <c r="DH86" s="12">
        <f t="shared" si="1541"/>
        <v>0</v>
      </c>
      <c r="DI86" s="12">
        <f t="shared" si="1541"/>
        <v>0</v>
      </c>
      <c r="DJ86" s="12">
        <f t="shared" si="1541"/>
        <v>0</v>
      </c>
      <c r="DK86" s="12">
        <f t="shared" si="1541"/>
        <v>0</v>
      </c>
      <c r="DL86" s="12">
        <f t="shared" si="1541"/>
        <v>0</v>
      </c>
      <c r="DM86" s="12">
        <f t="shared" si="1541"/>
        <v>0</v>
      </c>
      <c r="DN86" s="12">
        <f t="shared" si="1541"/>
        <v>0</v>
      </c>
      <c r="DO86" s="12">
        <f t="shared" si="1541"/>
        <v>0</v>
      </c>
      <c r="DP86" s="12">
        <f t="shared" si="1541"/>
        <v>0</v>
      </c>
      <c r="DQ86" s="12">
        <f t="shared" si="1541"/>
        <v>0</v>
      </c>
      <c r="DR86" s="12">
        <f t="shared" si="1541"/>
        <v>0</v>
      </c>
      <c r="DS86" s="12">
        <f t="shared" si="1541"/>
        <v>0</v>
      </c>
      <c r="DT86" s="12">
        <f t="shared" si="1541"/>
        <v>0</v>
      </c>
      <c r="DU86" s="12">
        <f t="shared" si="1541"/>
        <v>0</v>
      </c>
      <c r="DV86" s="12">
        <f t="shared" si="1541"/>
        <v>0</v>
      </c>
      <c r="DW86" s="12">
        <f t="shared" si="1541"/>
        <v>0</v>
      </c>
      <c r="DX86" s="12">
        <f t="shared" si="1541"/>
        <v>0</v>
      </c>
      <c r="DY86" s="12">
        <f t="shared" si="1541"/>
        <v>0</v>
      </c>
      <c r="DZ86" s="12">
        <f t="shared" si="1541"/>
        <v>0</v>
      </c>
      <c r="EA86" s="12">
        <f t="shared" si="1541"/>
        <v>0</v>
      </c>
      <c r="EB86" s="12">
        <f t="shared" si="1541"/>
        <v>0</v>
      </c>
      <c r="EC86" s="12">
        <f t="shared" ref="EC86:GJ86" si="1542" xml:space="preserve"> EC$78</f>
        <v>0</v>
      </c>
      <c r="ED86" s="12">
        <f t="shared" si="1542"/>
        <v>0</v>
      </c>
      <c r="EE86" s="12">
        <f t="shared" si="1542"/>
        <v>0</v>
      </c>
      <c r="EF86" s="12">
        <f t="shared" si="1542"/>
        <v>0</v>
      </c>
      <c r="EG86" s="12">
        <f t="shared" si="1542"/>
        <v>0</v>
      </c>
      <c r="EH86" s="12">
        <f t="shared" si="1542"/>
        <v>0</v>
      </c>
      <c r="EI86" s="12">
        <f t="shared" si="1542"/>
        <v>0</v>
      </c>
      <c r="EJ86" s="12">
        <f t="shared" si="1542"/>
        <v>0</v>
      </c>
      <c r="EK86" s="12">
        <f t="shared" si="1542"/>
        <v>0</v>
      </c>
      <c r="EL86" s="12">
        <f t="shared" si="1542"/>
        <v>0</v>
      </c>
      <c r="EM86" s="12">
        <f t="shared" si="1542"/>
        <v>0</v>
      </c>
      <c r="EN86" s="12">
        <f t="shared" si="1542"/>
        <v>0</v>
      </c>
      <c r="EO86" s="12">
        <f t="shared" si="1542"/>
        <v>0</v>
      </c>
      <c r="EP86" s="12">
        <f t="shared" si="1542"/>
        <v>0</v>
      </c>
      <c r="EQ86" s="12">
        <f t="shared" si="1542"/>
        <v>0</v>
      </c>
      <c r="ER86" s="12">
        <f t="shared" si="1542"/>
        <v>0</v>
      </c>
      <c r="ES86" s="12">
        <f t="shared" si="1542"/>
        <v>0</v>
      </c>
      <c r="ET86" s="12">
        <f t="shared" si="1542"/>
        <v>0</v>
      </c>
      <c r="EU86" s="12">
        <f t="shared" si="1542"/>
        <v>0</v>
      </c>
      <c r="EV86" s="12">
        <f t="shared" si="1542"/>
        <v>0</v>
      </c>
      <c r="EW86" s="12">
        <f t="shared" si="1542"/>
        <v>0</v>
      </c>
      <c r="EX86" s="12">
        <f t="shared" si="1542"/>
        <v>0</v>
      </c>
      <c r="EY86" s="12">
        <f t="shared" si="1542"/>
        <v>0</v>
      </c>
      <c r="EZ86" s="12">
        <f t="shared" si="1542"/>
        <v>0</v>
      </c>
      <c r="FA86" s="12">
        <f t="shared" si="1542"/>
        <v>0</v>
      </c>
      <c r="FB86" s="12">
        <f t="shared" si="1542"/>
        <v>0</v>
      </c>
      <c r="FC86" s="12">
        <f t="shared" si="1542"/>
        <v>0</v>
      </c>
      <c r="FD86" s="12">
        <f t="shared" si="1542"/>
        <v>0</v>
      </c>
      <c r="FE86" s="12">
        <f t="shared" si="1542"/>
        <v>0</v>
      </c>
      <c r="FF86" s="12">
        <f t="shared" si="1542"/>
        <v>0</v>
      </c>
      <c r="FG86" s="12">
        <f t="shared" si="1542"/>
        <v>0</v>
      </c>
      <c r="FH86" s="12">
        <f t="shared" si="1542"/>
        <v>0</v>
      </c>
      <c r="FI86" s="12">
        <f t="shared" si="1542"/>
        <v>0</v>
      </c>
      <c r="FJ86" s="12">
        <f t="shared" si="1542"/>
        <v>0</v>
      </c>
      <c r="FK86" s="12">
        <f t="shared" si="1542"/>
        <v>0</v>
      </c>
      <c r="FL86" s="12">
        <f t="shared" si="1542"/>
        <v>0</v>
      </c>
      <c r="FM86" s="12">
        <f t="shared" si="1542"/>
        <v>0</v>
      </c>
      <c r="FN86" s="12">
        <f t="shared" si="1542"/>
        <v>0</v>
      </c>
      <c r="FO86" s="12">
        <f t="shared" si="1542"/>
        <v>0</v>
      </c>
      <c r="FP86" s="12">
        <f t="shared" si="1542"/>
        <v>0</v>
      </c>
      <c r="FQ86" s="12">
        <f t="shared" si="1542"/>
        <v>0</v>
      </c>
      <c r="FR86" s="12">
        <f t="shared" si="1542"/>
        <v>0</v>
      </c>
      <c r="FS86" s="12">
        <f t="shared" si="1542"/>
        <v>0</v>
      </c>
      <c r="FT86" s="12">
        <f t="shared" si="1542"/>
        <v>0</v>
      </c>
      <c r="FU86" s="12">
        <f t="shared" si="1542"/>
        <v>0</v>
      </c>
      <c r="FV86" s="12">
        <f t="shared" si="1542"/>
        <v>0</v>
      </c>
      <c r="FW86" s="12">
        <f t="shared" si="1542"/>
        <v>0</v>
      </c>
      <c r="FX86" s="12">
        <f t="shared" si="1542"/>
        <v>0</v>
      </c>
      <c r="FY86" s="12">
        <f t="shared" si="1542"/>
        <v>0</v>
      </c>
      <c r="FZ86" s="12">
        <f t="shared" si="1542"/>
        <v>0</v>
      </c>
      <c r="GA86" s="12">
        <f t="shared" si="1542"/>
        <v>0</v>
      </c>
      <c r="GB86" s="12">
        <f t="shared" si="1542"/>
        <v>0</v>
      </c>
      <c r="GC86" s="12">
        <f t="shared" si="1542"/>
        <v>0</v>
      </c>
      <c r="GD86" s="12">
        <f t="shared" si="1542"/>
        <v>0</v>
      </c>
      <c r="GE86" s="12">
        <f t="shared" si="1542"/>
        <v>0</v>
      </c>
      <c r="GF86" s="12">
        <f t="shared" si="1542"/>
        <v>0</v>
      </c>
      <c r="GG86" s="12">
        <f t="shared" si="1542"/>
        <v>0</v>
      </c>
      <c r="GH86" s="12">
        <f t="shared" si="1542"/>
        <v>0</v>
      </c>
      <c r="GI86" s="12">
        <f t="shared" si="1542"/>
        <v>0</v>
      </c>
      <c r="GJ86" s="12">
        <f t="shared" si="1542"/>
        <v>0</v>
      </c>
    </row>
    <row r="87" spans="1:192" outlineLevel="1" x14ac:dyDescent="0.25">
      <c r="E87" s="209" t="str">
        <f t="shared" ref="E87:BP87" si="1543" xml:space="preserve"> E$83</f>
        <v>End of construction period flag</v>
      </c>
      <c r="F87" s="209">
        <f t="shared" si="1543"/>
        <v>0</v>
      </c>
      <c r="G87" s="209" t="str">
        <f t="shared" si="1543"/>
        <v>flag</v>
      </c>
      <c r="H87" s="209">
        <f t="shared" si="1543"/>
        <v>1</v>
      </c>
      <c r="I87" s="209">
        <f t="shared" si="1543"/>
        <v>0</v>
      </c>
      <c r="J87" s="209">
        <f t="shared" si="1543"/>
        <v>0</v>
      </c>
      <c r="K87" s="209">
        <f t="shared" si="1543"/>
        <v>0</v>
      </c>
      <c r="L87" s="209">
        <f t="shared" si="1543"/>
        <v>0</v>
      </c>
      <c r="M87" s="209">
        <f t="shared" si="1543"/>
        <v>0</v>
      </c>
      <c r="N87" s="209">
        <f t="shared" si="1543"/>
        <v>0</v>
      </c>
      <c r="O87" s="209">
        <f t="shared" si="1543"/>
        <v>0</v>
      </c>
      <c r="P87" s="209">
        <f t="shared" si="1543"/>
        <v>0</v>
      </c>
      <c r="Q87" s="209">
        <f t="shared" si="1543"/>
        <v>0</v>
      </c>
      <c r="R87" s="209">
        <f t="shared" si="1543"/>
        <v>1</v>
      </c>
      <c r="S87" s="209">
        <f t="shared" si="1543"/>
        <v>0</v>
      </c>
      <c r="T87" s="209">
        <f t="shared" si="1543"/>
        <v>0</v>
      </c>
      <c r="U87" s="209">
        <f t="shared" si="1543"/>
        <v>0</v>
      </c>
      <c r="V87" s="209">
        <f t="shared" si="1543"/>
        <v>0</v>
      </c>
      <c r="W87" s="209">
        <f t="shared" si="1543"/>
        <v>0</v>
      </c>
      <c r="X87" s="209">
        <f t="shared" si="1543"/>
        <v>0</v>
      </c>
      <c r="Y87" s="209">
        <f t="shared" si="1543"/>
        <v>0</v>
      </c>
      <c r="Z87" s="209">
        <f t="shared" si="1543"/>
        <v>0</v>
      </c>
      <c r="AA87" s="209">
        <f t="shared" si="1543"/>
        <v>0</v>
      </c>
      <c r="AB87" s="209">
        <f t="shared" si="1543"/>
        <v>0</v>
      </c>
      <c r="AC87" s="209">
        <f t="shared" si="1543"/>
        <v>0</v>
      </c>
      <c r="AD87" s="209">
        <f t="shared" si="1543"/>
        <v>0</v>
      </c>
      <c r="AE87" s="209">
        <f t="shared" si="1543"/>
        <v>0</v>
      </c>
      <c r="AF87" s="209">
        <f t="shared" si="1543"/>
        <v>0</v>
      </c>
      <c r="AG87" s="209">
        <f t="shared" si="1543"/>
        <v>0</v>
      </c>
      <c r="AH87" s="209">
        <f t="shared" si="1543"/>
        <v>0</v>
      </c>
      <c r="AI87" s="209">
        <f t="shared" si="1543"/>
        <v>0</v>
      </c>
      <c r="AJ87" s="209">
        <f t="shared" si="1543"/>
        <v>0</v>
      </c>
      <c r="AK87" s="209">
        <f t="shared" si="1543"/>
        <v>0</v>
      </c>
      <c r="AL87" s="209">
        <f t="shared" si="1543"/>
        <v>0</v>
      </c>
      <c r="AM87" s="209">
        <f t="shared" si="1543"/>
        <v>0</v>
      </c>
      <c r="AN87" s="209">
        <f t="shared" si="1543"/>
        <v>0</v>
      </c>
      <c r="AO87" s="209">
        <f t="shared" si="1543"/>
        <v>0</v>
      </c>
      <c r="AP87" s="209">
        <f t="shared" si="1543"/>
        <v>0</v>
      </c>
      <c r="AQ87" s="209">
        <f t="shared" si="1543"/>
        <v>0</v>
      </c>
      <c r="AR87" s="209">
        <f t="shared" si="1543"/>
        <v>0</v>
      </c>
      <c r="AS87" s="209">
        <f t="shared" si="1543"/>
        <v>0</v>
      </c>
      <c r="AT87" s="209">
        <f t="shared" si="1543"/>
        <v>0</v>
      </c>
      <c r="AU87" s="209">
        <f t="shared" si="1543"/>
        <v>0</v>
      </c>
      <c r="AV87" s="209">
        <f t="shared" si="1543"/>
        <v>0</v>
      </c>
      <c r="AW87" s="209">
        <f t="shared" si="1543"/>
        <v>0</v>
      </c>
      <c r="AX87" s="209">
        <f t="shared" si="1543"/>
        <v>0</v>
      </c>
      <c r="AY87" s="209">
        <f t="shared" si="1543"/>
        <v>0</v>
      </c>
      <c r="AZ87" s="209">
        <f t="shared" si="1543"/>
        <v>0</v>
      </c>
      <c r="BA87" s="209">
        <f t="shared" si="1543"/>
        <v>0</v>
      </c>
      <c r="BB87" s="209">
        <f t="shared" si="1543"/>
        <v>0</v>
      </c>
      <c r="BC87" s="209">
        <f t="shared" si="1543"/>
        <v>0</v>
      </c>
      <c r="BD87" s="209">
        <f t="shared" si="1543"/>
        <v>0</v>
      </c>
      <c r="BE87" s="209">
        <f t="shared" si="1543"/>
        <v>0</v>
      </c>
      <c r="BF87" s="209">
        <f t="shared" si="1543"/>
        <v>0</v>
      </c>
      <c r="BG87" s="209">
        <f t="shared" si="1543"/>
        <v>0</v>
      </c>
      <c r="BH87" s="209">
        <f t="shared" si="1543"/>
        <v>0</v>
      </c>
      <c r="BI87" s="209">
        <f t="shared" si="1543"/>
        <v>0</v>
      </c>
      <c r="BJ87" s="209">
        <f t="shared" si="1543"/>
        <v>0</v>
      </c>
      <c r="BK87" s="209">
        <f t="shared" si="1543"/>
        <v>0</v>
      </c>
      <c r="BL87" s="209">
        <f t="shared" si="1543"/>
        <v>0</v>
      </c>
      <c r="BM87" s="209">
        <f t="shared" si="1543"/>
        <v>0</v>
      </c>
      <c r="BN87" s="209">
        <f t="shared" si="1543"/>
        <v>0</v>
      </c>
      <c r="BO87" s="209">
        <f t="shared" si="1543"/>
        <v>0</v>
      </c>
      <c r="BP87" s="209">
        <f t="shared" si="1543"/>
        <v>0</v>
      </c>
      <c r="BQ87" s="209">
        <f t="shared" ref="BQ87:EB87" si="1544" xml:space="preserve"> BQ$83</f>
        <v>0</v>
      </c>
      <c r="BR87" s="209">
        <f t="shared" si="1544"/>
        <v>0</v>
      </c>
      <c r="BS87" s="209">
        <f t="shared" si="1544"/>
        <v>0</v>
      </c>
      <c r="BT87" s="209">
        <f t="shared" si="1544"/>
        <v>0</v>
      </c>
      <c r="BU87" s="209">
        <f t="shared" si="1544"/>
        <v>0</v>
      </c>
      <c r="BV87" s="209">
        <f t="shared" si="1544"/>
        <v>0</v>
      </c>
      <c r="BW87" s="209">
        <f t="shared" si="1544"/>
        <v>0</v>
      </c>
      <c r="BX87" s="209">
        <f t="shared" si="1544"/>
        <v>0</v>
      </c>
      <c r="BY87" s="209">
        <f t="shared" si="1544"/>
        <v>0</v>
      </c>
      <c r="BZ87" s="209">
        <f t="shared" si="1544"/>
        <v>0</v>
      </c>
      <c r="CA87" s="209">
        <f t="shared" si="1544"/>
        <v>0</v>
      </c>
      <c r="CB87" s="209">
        <f t="shared" si="1544"/>
        <v>0</v>
      </c>
      <c r="CC87" s="209">
        <f t="shared" si="1544"/>
        <v>0</v>
      </c>
      <c r="CD87" s="209">
        <f t="shared" si="1544"/>
        <v>0</v>
      </c>
      <c r="CE87" s="209">
        <f t="shared" si="1544"/>
        <v>0</v>
      </c>
      <c r="CF87" s="209">
        <f t="shared" si="1544"/>
        <v>0</v>
      </c>
      <c r="CG87" s="209">
        <f t="shared" si="1544"/>
        <v>0</v>
      </c>
      <c r="CH87" s="209">
        <f t="shared" si="1544"/>
        <v>0</v>
      </c>
      <c r="CI87" s="209">
        <f t="shared" si="1544"/>
        <v>0</v>
      </c>
      <c r="CJ87" s="209">
        <f t="shared" si="1544"/>
        <v>0</v>
      </c>
      <c r="CK87" s="209">
        <f t="shared" si="1544"/>
        <v>0</v>
      </c>
      <c r="CL87" s="209">
        <f t="shared" si="1544"/>
        <v>0</v>
      </c>
      <c r="CM87" s="209">
        <f t="shared" si="1544"/>
        <v>0</v>
      </c>
      <c r="CN87" s="209">
        <f t="shared" si="1544"/>
        <v>0</v>
      </c>
      <c r="CO87" s="209">
        <f t="shared" si="1544"/>
        <v>0</v>
      </c>
      <c r="CP87" s="209">
        <f t="shared" si="1544"/>
        <v>0</v>
      </c>
      <c r="CQ87" s="209">
        <f t="shared" si="1544"/>
        <v>0</v>
      </c>
      <c r="CR87" s="209">
        <f t="shared" si="1544"/>
        <v>0</v>
      </c>
      <c r="CS87" s="209">
        <f t="shared" si="1544"/>
        <v>0</v>
      </c>
      <c r="CT87" s="209">
        <f t="shared" si="1544"/>
        <v>0</v>
      </c>
      <c r="CU87" s="209">
        <f t="shared" si="1544"/>
        <v>0</v>
      </c>
      <c r="CV87" s="209">
        <f t="shared" si="1544"/>
        <v>0</v>
      </c>
      <c r="CW87" s="209">
        <f t="shared" si="1544"/>
        <v>0</v>
      </c>
      <c r="CX87" s="209">
        <f t="shared" si="1544"/>
        <v>0</v>
      </c>
      <c r="CY87" s="209">
        <f t="shared" si="1544"/>
        <v>0</v>
      </c>
      <c r="CZ87" s="209">
        <f t="shared" si="1544"/>
        <v>0</v>
      </c>
      <c r="DA87" s="209">
        <f t="shared" si="1544"/>
        <v>0</v>
      </c>
      <c r="DB87" s="209">
        <f t="shared" si="1544"/>
        <v>0</v>
      </c>
      <c r="DC87" s="209">
        <f t="shared" si="1544"/>
        <v>0</v>
      </c>
      <c r="DD87" s="209">
        <f t="shared" si="1544"/>
        <v>0</v>
      </c>
      <c r="DE87" s="209">
        <f t="shared" si="1544"/>
        <v>0</v>
      </c>
      <c r="DF87" s="209">
        <f t="shared" si="1544"/>
        <v>0</v>
      </c>
      <c r="DG87" s="209">
        <f t="shared" si="1544"/>
        <v>0</v>
      </c>
      <c r="DH87" s="209">
        <f t="shared" si="1544"/>
        <v>0</v>
      </c>
      <c r="DI87" s="209">
        <f t="shared" si="1544"/>
        <v>0</v>
      </c>
      <c r="DJ87" s="209">
        <f t="shared" si="1544"/>
        <v>0</v>
      </c>
      <c r="DK87" s="209">
        <f t="shared" si="1544"/>
        <v>0</v>
      </c>
      <c r="DL87" s="209">
        <f t="shared" si="1544"/>
        <v>0</v>
      </c>
      <c r="DM87" s="209">
        <f t="shared" si="1544"/>
        <v>0</v>
      </c>
      <c r="DN87" s="209">
        <f t="shared" si="1544"/>
        <v>0</v>
      </c>
      <c r="DO87" s="209">
        <f t="shared" si="1544"/>
        <v>0</v>
      </c>
      <c r="DP87" s="209">
        <f t="shared" si="1544"/>
        <v>0</v>
      </c>
      <c r="DQ87" s="209">
        <f t="shared" si="1544"/>
        <v>0</v>
      </c>
      <c r="DR87" s="209">
        <f t="shared" si="1544"/>
        <v>0</v>
      </c>
      <c r="DS87" s="209">
        <f t="shared" si="1544"/>
        <v>0</v>
      </c>
      <c r="DT87" s="209">
        <f t="shared" si="1544"/>
        <v>0</v>
      </c>
      <c r="DU87" s="209">
        <f t="shared" si="1544"/>
        <v>0</v>
      </c>
      <c r="DV87" s="209">
        <f t="shared" si="1544"/>
        <v>0</v>
      </c>
      <c r="DW87" s="209">
        <f t="shared" si="1544"/>
        <v>0</v>
      </c>
      <c r="DX87" s="209">
        <f t="shared" si="1544"/>
        <v>0</v>
      </c>
      <c r="DY87" s="209">
        <f t="shared" si="1544"/>
        <v>0</v>
      </c>
      <c r="DZ87" s="209">
        <f t="shared" si="1544"/>
        <v>0</v>
      </c>
      <c r="EA87" s="209">
        <f t="shared" si="1544"/>
        <v>0</v>
      </c>
      <c r="EB87" s="209">
        <f t="shared" si="1544"/>
        <v>0</v>
      </c>
      <c r="EC87" s="209">
        <f t="shared" ref="EC87:GJ87" si="1545" xml:space="preserve"> EC$83</f>
        <v>0</v>
      </c>
      <c r="ED87" s="209">
        <f t="shared" si="1545"/>
        <v>0</v>
      </c>
      <c r="EE87" s="209">
        <f t="shared" si="1545"/>
        <v>0</v>
      </c>
      <c r="EF87" s="209">
        <f t="shared" si="1545"/>
        <v>0</v>
      </c>
      <c r="EG87" s="209">
        <f t="shared" si="1545"/>
        <v>0</v>
      </c>
      <c r="EH87" s="209">
        <f t="shared" si="1545"/>
        <v>0</v>
      </c>
      <c r="EI87" s="209">
        <f t="shared" si="1545"/>
        <v>0</v>
      </c>
      <c r="EJ87" s="209">
        <f t="shared" si="1545"/>
        <v>0</v>
      </c>
      <c r="EK87" s="209">
        <f t="shared" si="1545"/>
        <v>0</v>
      </c>
      <c r="EL87" s="209">
        <f t="shared" si="1545"/>
        <v>0</v>
      </c>
      <c r="EM87" s="209">
        <f t="shared" si="1545"/>
        <v>0</v>
      </c>
      <c r="EN87" s="209">
        <f t="shared" si="1545"/>
        <v>0</v>
      </c>
      <c r="EO87" s="209">
        <f t="shared" si="1545"/>
        <v>0</v>
      </c>
      <c r="EP87" s="209">
        <f t="shared" si="1545"/>
        <v>0</v>
      </c>
      <c r="EQ87" s="209">
        <f t="shared" si="1545"/>
        <v>0</v>
      </c>
      <c r="ER87" s="209">
        <f t="shared" si="1545"/>
        <v>0</v>
      </c>
      <c r="ES87" s="209">
        <f t="shared" si="1545"/>
        <v>0</v>
      </c>
      <c r="ET87" s="209">
        <f t="shared" si="1545"/>
        <v>0</v>
      </c>
      <c r="EU87" s="209">
        <f t="shared" si="1545"/>
        <v>0</v>
      </c>
      <c r="EV87" s="209">
        <f t="shared" si="1545"/>
        <v>0</v>
      </c>
      <c r="EW87" s="209">
        <f t="shared" si="1545"/>
        <v>0</v>
      </c>
      <c r="EX87" s="209">
        <f t="shared" si="1545"/>
        <v>0</v>
      </c>
      <c r="EY87" s="209">
        <f t="shared" si="1545"/>
        <v>0</v>
      </c>
      <c r="EZ87" s="209">
        <f t="shared" si="1545"/>
        <v>0</v>
      </c>
      <c r="FA87" s="209">
        <f t="shared" si="1545"/>
        <v>0</v>
      </c>
      <c r="FB87" s="209">
        <f t="shared" si="1545"/>
        <v>0</v>
      </c>
      <c r="FC87" s="209">
        <f t="shared" si="1545"/>
        <v>0</v>
      </c>
      <c r="FD87" s="209">
        <f t="shared" si="1545"/>
        <v>0</v>
      </c>
      <c r="FE87" s="209">
        <f t="shared" si="1545"/>
        <v>0</v>
      </c>
      <c r="FF87" s="209">
        <f t="shared" si="1545"/>
        <v>0</v>
      </c>
      <c r="FG87" s="209">
        <f t="shared" si="1545"/>
        <v>0</v>
      </c>
      <c r="FH87" s="209">
        <f t="shared" si="1545"/>
        <v>0</v>
      </c>
      <c r="FI87" s="209">
        <f t="shared" si="1545"/>
        <v>0</v>
      </c>
      <c r="FJ87" s="209">
        <f t="shared" si="1545"/>
        <v>0</v>
      </c>
      <c r="FK87" s="209">
        <f t="shared" si="1545"/>
        <v>0</v>
      </c>
      <c r="FL87" s="209">
        <f t="shared" si="1545"/>
        <v>0</v>
      </c>
      <c r="FM87" s="209">
        <f t="shared" si="1545"/>
        <v>0</v>
      </c>
      <c r="FN87" s="209">
        <f t="shared" si="1545"/>
        <v>0</v>
      </c>
      <c r="FO87" s="209">
        <f t="shared" si="1545"/>
        <v>0</v>
      </c>
      <c r="FP87" s="209">
        <f t="shared" si="1545"/>
        <v>0</v>
      </c>
      <c r="FQ87" s="209">
        <f t="shared" si="1545"/>
        <v>0</v>
      </c>
      <c r="FR87" s="209">
        <f t="shared" si="1545"/>
        <v>0</v>
      </c>
      <c r="FS87" s="209">
        <f t="shared" si="1545"/>
        <v>0</v>
      </c>
      <c r="FT87" s="209">
        <f t="shared" si="1545"/>
        <v>0</v>
      </c>
      <c r="FU87" s="209">
        <f t="shared" si="1545"/>
        <v>0</v>
      </c>
      <c r="FV87" s="209">
        <f t="shared" si="1545"/>
        <v>0</v>
      </c>
      <c r="FW87" s="209">
        <f t="shared" si="1545"/>
        <v>0</v>
      </c>
      <c r="FX87" s="209">
        <f t="shared" si="1545"/>
        <v>0</v>
      </c>
      <c r="FY87" s="209">
        <f t="shared" si="1545"/>
        <v>0</v>
      </c>
      <c r="FZ87" s="209">
        <f t="shared" si="1545"/>
        <v>0</v>
      </c>
      <c r="GA87" s="209">
        <f t="shared" si="1545"/>
        <v>0</v>
      </c>
      <c r="GB87" s="209">
        <f t="shared" si="1545"/>
        <v>0</v>
      </c>
      <c r="GC87" s="209">
        <f t="shared" si="1545"/>
        <v>0</v>
      </c>
      <c r="GD87" s="209">
        <f t="shared" si="1545"/>
        <v>0</v>
      </c>
      <c r="GE87" s="209">
        <f t="shared" si="1545"/>
        <v>0</v>
      </c>
      <c r="GF87" s="209">
        <f t="shared" si="1545"/>
        <v>0</v>
      </c>
      <c r="GG87" s="209">
        <f t="shared" si="1545"/>
        <v>0</v>
      </c>
      <c r="GH87" s="209">
        <f t="shared" si="1545"/>
        <v>0</v>
      </c>
      <c r="GI87" s="209">
        <f t="shared" si="1545"/>
        <v>0</v>
      </c>
      <c r="GJ87" s="209">
        <f t="shared" si="1545"/>
        <v>0</v>
      </c>
    </row>
    <row r="88" spans="1:192" outlineLevel="1" x14ac:dyDescent="0.25">
      <c r="E88" s="6" t="s">
        <v>370</v>
      </c>
      <c r="F88" s="6"/>
      <c r="G88" s="6" t="s">
        <v>5</v>
      </c>
      <c r="H88" s="6">
        <f xml:space="preserve"> SUM(J88:GJ88)</f>
        <v>6</v>
      </c>
      <c r="I88" s="77"/>
      <c r="J88" s="6">
        <f t="shared" ref="J88:K88" si="1546" xml:space="preserve"> I88 + J86 - I87</f>
        <v>0</v>
      </c>
      <c r="K88" s="6">
        <f t="shared" si="1546"/>
        <v>0</v>
      </c>
      <c r="L88" s="6">
        <f t="shared" ref="L88" si="1547" xml:space="preserve"> K88 + L86 - K87</f>
        <v>0</v>
      </c>
      <c r="M88" s="6">
        <f t="shared" ref="M88" si="1548" xml:space="preserve"> L88 + M86 - L87</f>
        <v>1</v>
      </c>
      <c r="N88" s="6">
        <f t="shared" ref="N88" si="1549" xml:space="preserve"> M88 + N86 - M87</f>
        <v>1</v>
      </c>
      <c r="O88" s="6">
        <f t="shared" ref="O88" si="1550" xml:space="preserve"> N88 + O86 - N87</f>
        <v>1</v>
      </c>
      <c r="P88" s="6">
        <f t="shared" ref="P88" si="1551" xml:space="preserve"> O88 + P86 - O87</f>
        <v>1</v>
      </c>
      <c r="Q88" s="6">
        <f t="shared" ref="Q88" si="1552" xml:space="preserve"> P88 + Q86 - P87</f>
        <v>1</v>
      </c>
      <c r="R88" s="6">
        <f t="shared" ref="R88" si="1553" xml:space="preserve"> Q88 + R86 - Q87</f>
        <v>1</v>
      </c>
      <c r="S88" s="6">
        <f t="shared" ref="S88" si="1554" xml:space="preserve"> R88 + S86 - R87</f>
        <v>0</v>
      </c>
      <c r="T88" s="6">
        <f t="shared" ref="T88" si="1555" xml:space="preserve"> S88 + T86 - S87</f>
        <v>0</v>
      </c>
      <c r="U88" s="6">
        <f t="shared" ref="U88" si="1556" xml:space="preserve"> T88 + U86 - T87</f>
        <v>0</v>
      </c>
      <c r="V88" s="6">
        <f t="shared" ref="V88" si="1557" xml:space="preserve"> U88 + V86 - U87</f>
        <v>0</v>
      </c>
      <c r="W88" s="6">
        <f t="shared" ref="W88" si="1558" xml:space="preserve"> V88 + W86 - V87</f>
        <v>0</v>
      </c>
      <c r="X88" s="6">
        <f t="shared" ref="X88" si="1559" xml:space="preserve"> W88 + X86 - W87</f>
        <v>0</v>
      </c>
      <c r="Y88" s="6">
        <f t="shared" ref="Y88" si="1560" xml:space="preserve"> X88 + Y86 - X87</f>
        <v>0</v>
      </c>
      <c r="Z88" s="6">
        <f t="shared" ref="Z88" si="1561" xml:space="preserve"> Y88 + Z86 - Y87</f>
        <v>0</v>
      </c>
      <c r="AA88" s="6">
        <f t="shared" ref="AA88" si="1562" xml:space="preserve"> Z88 + AA86 - Z87</f>
        <v>0</v>
      </c>
      <c r="AB88" s="6">
        <f t="shared" ref="AB88" si="1563" xml:space="preserve"> AA88 + AB86 - AA87</f>
        <v>0</v>
      </c>
      <c r="AC88" s="6">
        <f t="shared" ref="AC88" si="1564" xml:space="preserve"> AB88 + AC86 - AB87</f>
        <v>0</v>
      </c>
      <c r="AD88" s="6">
        <f t="shared" ref="AD88" si="1565" xml:space="preserve"> AC88 + AD86 - AC87</f>
        <v>0</v>
      </c>
      <c r="AE88" s="6">
        <f t="shared" ref="AE88" si="1566" xml:space="preserve"> AD88 + AE86 - AD87</f>
        <v>0</v>
      </c>
      <c r="AF88" s="6">
        <f t="shared" ref="AF88" si="1567" xml:space="preserve"> AE88 + AF86 - AE87</f>
        <v>0</v>
      </c>
      <c r="AG88" s="6">
        <f t="shared" ref="AG88" si="1568" xml:space="preserve"> AF88 + AG86 - AF87</f>
        <v>0</v>
      </c>
      <c r="AH88" s="6">
        <f t="shared" ref="AH88" si="1569" xml:space="preserve"> AG88 + AH86 - AG87</f>
        <v>0</v>
      </c>
      <c r="AI88" s="6">
        <f t="shared" ref="AI88" si="1570" xml:space="preserve"> AH88 + AI86 - AH87</f>
        <v>0</v>
      </c>
      <c r="AJ88" s="6">
        <f t="shared" ref="AJ88" si="1571" xml:space="preserve"> AI88 + AJ86 - AI87</f>
        <v>0</v>
      </c>
      <c r="AK88" s="6">
        <f t="shared" ref="AK88" si="1572" xml:space="preserve"> AJ88 + AK86 - AJ87</f>
        <v>0</v>
      </c>
      <c r="AL88" s="6">
        <f t="shared" ref="AL88" si="1573" xml:space="preserve"> AK88 + AL86 - AK87</f>
        <v>0</v>
      </c>
      <c r="AM88" s="6">
        <f t="shared" ref="AM88" si="1574" xml:space="preserve"> AL88 + AM86 - AL87</f>
        <v>0</v>
      </c>
      <c r="AN88" s="6">
        <f t="shared" ref="AN88" si="1575" xml:space="preserve"> AM88 + AN86 - AM87</f>
        <v>0</v>
      </c>
      <c r="AO88" s="6">
        <f t="shared" ref="AO88" si="1576" xml:space="preserve"> AN88 + AO86 - AN87</f>
        <v>0</v>
      </c>
      <c r="AP88" s="6">
        <f t="shared" ref="AP88" si="1577" xml:space="preserve"> AO88 + AP86 - AO87</f>
        <v>0</v>
      </c>
      <c r="AQ88" s="6">
        <f t="shared" ref="AQ88" si="1578" xml:space="preserve"> AP88 + AQ86 - AP87</f>
        <v>0</v>
      </c>
      <c r="AR88" s="6">
        <f t="shared" ref="AR88" si="1579" xml:space="preserve"> AQ88 + AR86 - AQ87</f>
        <v>0</v>
      </c>
      <c r="AS88" s="6">
        <f t="shared" ref="AS88" si="1580" xml:space="preserve"> AR88 + AS86 - AR87</f>
        <v>0</v>
      </c>
      <c r="AT88" s="6">
        <f t="shared" ref="AT88" si="1581" xml:space="preserve"> AS88 + AT86 - AS87</f>
        <v>0</v>
      </c>
      <c r="AU88" s="6">
        <f t="shared" ref="AU88" si="1582" xml:space="preserve"> AT88 + AU86 - AT87</f>
        <v>0</v>
      </c>
      <c r="AV88" s="6">
        <f t="shared" ref="AV88" si="1583" xml:space="preserve"> AU88 + AV86 - AU87</f>
        <v>0</v>
      </c>
      <c r="AW88" s="6">
        <f t="shared" ref="AW88" si="1584" xml:space="preserve"> AV88 + AW86 - AV87</f>
        <v>0</v>
      </c>
      <c r="AX88" s="6">
        <f t="shared" ref="AX88" si="1585" xml:space="preserve"> AW88 + AX86 - AW87</f>
        <v>0</v>
      </c>
      <c r="AY88" s="6">
        <f t="shared" ref="AY88" si="1586" xml:space="preserve"> AX88 + AY86 - AX87</f>
        <v>0</v>
      </c>
      <c r="AZ88" s="6">
        <f t="shared" ref="AZ88" si="1587" xml:space="preserve"> AY88 + AZ86 - AY87</f>
        <v>0</v>
      </c>
      <c r="BA88" s="6">
        <f t="shared" ref="BA88" si="1588" xml:space="preserve"> AZ88 + BA86 - AZ87</f>
        <v>0</v>
      </c>
      <c r="BB88" s="6">
        <f t="shared" ref="BB88" si="1589" xml:space="preserve"> BA88 + BB86 - BA87</f>
        <v>0</v>
      </c>
      <c r="BC88" s="6">
        <f t="shared" ref="BC88" si="1590" xml:space="preserve"> BB88 + BC86 - BB87</f>
        <v>0</v>
      </c>
      <c r="BD88" s="6">
        <f t="shared" ref="BD88" si="1591" xml:space="preserve"> BC88 + BD86 - BC87</f>
        <v>0</v>
      </c>
      <c r="BE88" s="6">
        <f t="shared" ref="BE88" si="1592" xml:space="preserve"> BD88 + BE86 - BD87</f>
        <v>0</v>
      </c>
      <c r="BF88" s="6">
        <f t="shared" ref="BF88" si="1593" xml:space="preserve"> BE88 + BF86 - BE87</f>
        <v>0</v>
      </c>
      <c r="BG88" s="6">
        <f t="shared" ref="BG88" si="1594" xml:space="preserve"> BF88 + BG86 - BF87</f>
        <v>0</v>
      </c>
      <c r="BH88" s="6">
        <f t="shared" ref="BH88" si="1595" xml:space="preserve"> BG88 + BH86 - BG87</f>
        <v>0</v>
      </c>
      <c r="BI88" s="6">
        <f t="shared" ref="BI88" si="1596" xml:space="preserve"> BH88 + BI86 - BH87</f>
        <v>0</v>
      </c>
      <c r="BJ88" s="6">
        <f t="shared" ref="BJ88" si="1597" xml:space="preserve"> BI88 + BJ86 - BI87</f>
        <v>0</v>
      </c>
      <c r="BK88" s="6">
        <f t="shared" ref="BK88" si="1598" xml:space="preserve"> BJ88 + BK86 - BJ87</f>
        <v>0</v>
      </c>
      <c r="BL88" s="6">
        <f t="shared" ref="BL88" si="1599" xml:space="preserve"> BK88 + BL86 - BK87</f>
        <v>0</v>
      </c>
      <c r="BM88" s="6">
        <f t="shared" ref="BM88" si="1600" xml:space="preserve"> BL88 + BM86 - BL87</f>
        <v>0</v>
      </c>
      <c r="BN88" s="6">
        <f t="shared" ref="BN88" si="1601" xml:space="preserve"> BM88 + BN86 - BM87</f>
        <v>0</v>
      </c>
      <c r="BO88" s="6">
        <f t="shared" ref="BO88" si="1602" xml:space="preserve"> BN88 + BO86 - BN87</f>
        <v>0</v>
      </c>
      <c r="BP88" s="6">
        <f t="shared" ref="BP88" si="1603" xml:space="preserve"> BO88 + BP86 - BO87</f>
        <v>0</v>
      </c>
      <c r="BQ88" s="6">
        <f t="shared" ref="BQ88" si="1604" xml:space="preserve"> BP88 + BQ86 - BP87</f>
        <v>0</v>
      </c>
      <c r="BR88" s="6">
        <f t="shared" ref="BR88" si="1605" xml:space="preserve"> BQ88 + BR86 - BQ87</f>
        <v>0</v>
      </c>
      <c r="BS88" s="6">
        <f t="shared" ref="BS88" si="1606" xml:space="preserve"> BR88 + BS86 - BR87</f>
        <v>0</v>
      </c>
      <c r="BT88" s="6">
        <f t="shared" ref="BT88" si="1607" xml:space="preserve"> BS88 + BT86 - BS87</f>
        <v>0</v>
      </c>
      <c r="BU88" s="6">
        <f t="shared" ref="BU88" si="1608" xml:space="preserve"> BT88 + BU86 - BT87</f>
        <v>0</v>
      </c>
      <c r="BV88" s="6">
        <f t="shared" ref="BV88" si="1609" xml:space="preserve"> BU88 + BV86 - BU87</f>
        <v>0</v>
      </c>
      <c r="BW88" s="6">
        <f t="shared" ref="BW88" si="1610" xml:space="preserve"> BV88 + BW86 - BV87</f>
        <v>0</v>
      </c>
      <c r="BX88" s="6">
        <f t="shared" ref="BX88" si="1611" xml:space="preserve"> BW88 + BX86 - BW87</f>
        <v>0</v>
      </c>
      <c r="BY88" s="6">
        <f t="shared" ref="BY88" si="1612" xml:space="preserve"> BX88 + BY86 - BX87</f>
        <v>0</v>
      </c>
      <c r="BZ88" s="6">
        <f t="shared" ref="BZ88" si="1613" xml:space="preserve"> BY88 + BZ86 - BY87</f>
        <v>0</v>
      </c>
      <c r="CA88" s="6">
        <f t="shared" ref="CA88" si="1614" xml:space="preserve"> BZ88 + CA86 - BZ87</f>
        <v>0</v>
      </c>
      <c r="CB88" s="6">
        <f t="shared" ref="CB88" si="1615" xml:space="preserve"> CA88 + CB86 - CA87</f>
        <v>0</v>
      </c>
      <c r="CC88" s="6">
        <f t="shared" ref="CC88" si="1616" xml:space="preserve"> CB88 + CC86 - CB87</f>
        <v>0</v>
      </c>
      <c r="CD88" s="6">
        <f t="shared" ref="CD88" si="1617" xml:space="preserve"> CC88 + CD86 - CC87</f>
        <v>0</v>
      </c>
      <c r="CE88" s="6">
        <f t="shared" ref="CE88" si="1618" xml:space="preserve"> CD88 + CE86 - CD87</f>
        <v>0</v>
      </c>
      <c r="CF88" s="6">
        <f t="shared" ref="CF88" si="1619" xml:space="preserve"> CE88 + CF86 - CE87</f>
        <v>0</v>
      </c>
      <c r="CG88" s="6">
        <f t="shared" ref="CG88" si="1620" xml:space="preserve"> CF88 + CG86 - CF87</f>
        <v>0</v>
      </c>
      <c r="CH88" s="6">
        <f t="shared" ref="CH88" si="1621" xml:space="preserve"> CG88 + CH86 - CG87</f>
        <v>0</v>
      </c>
      <c r="CI88" s="6">
        <f t="shared" ref="CI88" si="1622" xml:space="preserve"> CH88 + CI86 - CH87</f>
        <v>0</v>
      </c>
      <c r="CJ88" s="6">
        <f t="shared" ref="CJ88" si="1623" xml:space="preserve"> CI88 + CJ86 - CI87</f>
        <v>0</v>
      </c>
      <c r="CK88" s="6">
        <f t="shared" ref="CK88" si="1624" xml:space="preserve"> CJ88 + CK86 - CJ87</f>
        <v>0</v>
      </c>
      <c r="CL88" s="6">
        <f t="shared" ref="CL88" si="1625" xml:space="preserve"> CK88 + CL86 - CK87</f>
        <v>0</v>
      </c>
      <c r="CM88" s="6">
        <f t="shared" ref="CM88" si="1626" xml:space="preserve"> CL88 + CM86 - CL87</f>
        <v>0</v>
      </c>
      <c r="CN88" s="6">
        <f t="shared" ref="CN88" si="1627" xml:space="preserve"> CM88 + CN86 - CM87</f>
        <v>0</v>
      </c>
      <c r="CO88" s="6">
        <f t="shared" ref="CO88" si="1628" xml:space="preserve"> CN88 + CO86 - CN87</f>
        <v>0</v>
      </c>
      <c r="CP88" s="6">
        <f t="shared" ref="CP88" si="1629" xml:space="preserve"> CO88 + CP86 - CO87</f>
        <v>0</v>
      </c>
      <c r="CQ88" s="6">
        <f t="shared" ref="CQ88" si="1630" xml:space="preserve"> CP88 + CQ86 - CP87</f>
        <v>0</v>
      </c>
      <c r="CR88" s="6">
        <f t="shared" ref="CR88" si="1631" xml:space="preserve"> CQ88 + CR86 - CQ87</f>
        <v>0</v>
      </c>
      <c r="CS88" s="6">
        <f t="shared" ref="CS88" si="1632" xml:space="preserve"> CR88 + CS86 - CR87</f>
        <v>0</v>
      </c>
      <c r="CT88" s="6">
        <f t="shared" ref="CT88" si="1633" xml:space="preserve"> CS88 + CT86 - CS87</f>
        <v>0</v>
      </c>
      <c r="CU88" s="6">
        <f t="shared" ref="CU88" si="1634" xml:space="preserve"> CT88 + CU86 - CT87</f>
        <v>0</v>
      </c>
      <c r="CV88" s="6">
        <f t="shared" ref="CV88" si="1635" xml:space="preserve"> CU88 + CV86 - CU87</f>
        <v>0</v>
      </c>
      <c r="CW88" s="6">
        <f t="shared" ref="CW88" si="1636" xml:space="preserve"> CV88 + CW86 - CV87</f>
        <v>0</v>
      </c>
      <c r="CX88" s="6">
        <f t="shared" ref="CX88" si="1637" xml:space="preserve"> CW88 + CX86 - CW87</f>
        <v>0</v>
      </c>
      <c r="CY88" s="6">
        <f t="shared" ref="CY88" si="1638" xml:space="preserve"> CX88 + CY86 - CX87</f>
        <v>0</v>
      </c>
      <c r="CZ88" s="6">
        <f t="shared" ref="CZ88" si="1639" xml:space="preserve"> CY88 + CZ86 - CY87</f>
        <v>0</v>
      </c>
      <c r="DA88" s="6">
        <f t="shared" ref="DA88" si="1640" xml:space="preserve"> CZ88 + DA86 - CZ87</f>
        <v>0</v>
      </c>
      <c r="DB88" s="6">
        <f t="shared" ref="DB88" si="1641" xml:space="preserve"> DA88 + DB86 - DA87</f>
        <v>0</v>
      </c>
      <c r="DC88" s="6">
        <f t="shared" ref="DC88" si="1642" xml:space="preserve"> DB88 + DC86 - DB87</f>
        <v>0</v>
      </c>
      <c r="DD88" s="6">
        <f t="shared" ref="DD88" si="1643" xml:space="preserve"> DC88 + DD86 - DC87</f>
        <v>0</v>
      </c>
      <c r="DE88" s="6">
        <f t="shared" ref="DE88" si="1644" xml:space="preserve"> DD88 + DE86 - DD87</f>
        <v>0</v>
      </c>
      <c r="DF88" s="6">
        <f t="shared" ref="DF88" si="1645" xml:space="preserve"> DE88 + DF86 - DE87</f>
        <v>0</v>
      </c>
      <c r="DG88" s="6">
        <f t="shared" ref="DG88" si="1646" xml:space="preserve"> DF88 + DG86 - DF87</f>
        <v>0</v>
      </c>
      <c r="DH88" s="6">
        <f t="shared" ref="DH88" si="1647" xml:space="preserve"> DG88 + DH86 - DG87</f>
        <v>0</v>
      </c>
      <c r="DI88" s="6">
        <f t="shared" ref="DI88" si="1648" xml:space="preserve"> DH88 + DI86 - DH87</f>
        <v>0</v>
      </c>
      <c r="DJ88" s="6">
        <f t="shared" ref="DJ88" si="1649" xml:space="preserve"> DI88 + DJ86 - DI87</f>
        <v>0</v>
      </c>
      <c r="DK88" s="6">
        <f t="shared" ref="DK88" si="1650" xml:space="preserve"> DJ88 + DK86 - DJ87</f>
        <v>0</v>
      </c>
      <c r="DL88" s="6">
        <f t="shared" ref="DL88" si="1651" xml:space="preserve"> DK88 + DL86 - DK87</f>
        <v>0</v>
      </c>
      <c r="DM88" s="6">
        <f t="shared" ref="DM88" si="1652" xml:space="preserve"> DL88 + DM86 - DL87</f>
        <v>0</v>
      </c>
      <c r="DN88" s="6">
        <f t="shared" ref="DN88" si="1653" xml:space="preserve"> DM88 + DN86 - DM87</f>
        <v>0</v>
      </c>
      <c r="DO88" s="6">
        <f t="shared" ref="DO88" si="1654" xml:space="preserve"> DN88 + DO86 - DN87</f>
        <v>0</v>
      </c>
      <c r="DP88" s="6">
        <f t="shared" ref="DP88" si="1655" xml:space="preserve"> DO88 + DP86 - DO87</f>
        <v>0</v>
      </c>
      <c r="DQ88" s="6">
        <f t="shared" ref="DQ88" si="1656" xml:space="preserve"> DP88 + DQ86 - DP87</f>
        <v>0</v>
      </c>
      <c r="DR88" s="6">
        <f t="shared" ref="DR88" si="1657" xml:space="preserve"> DQ88 + DR86 - DQ87</f>
        <v>0</v>
      </c>
      <c r="DS88" s="6">
        <f t="shared" ref="DS88" si="1658" xml:space="preserve"> DR88 + DS86 - DR87</f>
        <v>0</v>
      </c>
      <c r="DT88" s="6">
        <f t="shared" ref="DT88" si="1659" xml:space="preserve"> DS88 + DT86 - DS87</f>
        <v>0</v>
      </c>
      <c r="DU88" s="6">
        <f t="shared" ref="DU88" si="1660" xml:space="preserve"> DT88 + DU86 - DT87</f>
        <v>0</v>
      </c>
      <c r="DV88" s="6">
        <f t="shared" ref="DV88" si="1661" xml:space="preserve"> DU88 + DV86 - DU87</f>
        <v>0</v>
      </c>
      <c r="DW88" s="6">
        <f t="shared" ref="DW88" si="1662" xml:space="preserve"> DV88 + DW86 - DV87</f>
        <v>0</v>
      </c>
      <c r="DX88" s="6">
        <f t="shared" ref="DX88" si="1663" xml:space="preserve"> DW88 + DX86 - DW87</f>
        <v>0</v>
      </c>
      <c r="DY88" s="6">
        <f t="shared" ref="DY88" si="1664" xml:space="preserve"> DX88 + DY86 - DX87</f>
        <v>0</v>
      </c>
      <c r="DZ88" s="6">
        <f t="shared" ref="DZ88" si="1665" xml:space="preserve"> DY88 + DZ86 - DY87</f>
        <v>0</v>
      </c>
      <c r="EA88" s="6">
        <f t="shared" ref="EA88" si="1666" xml:space="preserve"> DZ88 + EA86 - DZ87</f>
        <v>0</v>
      </c>
      <c r="EB88" s="6">
        <f t="shared" ref="EB88" si="1667" xml:space="preserve"> EA88 + EB86 - EA87</f>
        <v>0</v>
      </c>
      <c r="EC88" s="6">
        <f t="shared" ref="EC88" si="1668" xml:space="preserve"> EB88 + EC86 - EB87</f>
        <v>0</v>
      </c>
      <c r="ED88" s="6">
        <f t="shared" ref="ED88" si="1669" xml:space="preserve"> EC88 + ED86 - EC87</f>
        <v>0</v>
      </c>
      <c r="EE88" s="6">
        <f t="shared" ref="EE88" si="1670" xml:space="preserve"> ED88 + EE86 - ED87</f>
        <v>0</v>
      </c>
      <c r="EF88" s="6">
        <f t="shared" ref="EF88" si="1671" xml:space="preserve"> EE88 + EF86 - EE87</f>
        <v>0</v>
      </c>
      <c r="EG88" s="6">
        <f t="shared" ref="EG88" si="1672" xml:space="preserve"> EF88 + EG86 - EF87</f>
        <v>0</v>
      </c>
      <c r="EH88" s="6">
        <f t="shared" ref="EH88" si="1673" xml:space="preserve"> EG88 + EH86 - EG87</f>
        <v>0</v>
      </c>
      <c r="EI88" s="6">
        <f t="shared" ref="EI88" si="1674" xml:space="preserve"> EH88 + EI86 - EH87</f>
        <v>0</v>
      </c>
      <c r="EJ88" s="6">
        <f t="shared" ref="EJ88" si="1675" xml:space="preserve"> EI88 + EJ86 - EI87</f>
        <v>0</v>
      </c>
      <c r="EK88" s="6">
        <f t="shared" ref="EK88" si="1676" xml:space="preserve"> EJ88 + EK86 - EJ87</f>
        <v>0</v>
      </c>
      <c r="EL88" s="6">
        <f t="shared" ref="EL88" si="1677" xml:space="preserve"> EK88 + EL86 - EK87</f>
        <v>0</v>
      </c>
      <c r="EM88" s="6">
        <f t="shared" ref="EM88" si="1678" xml:space="preserve"> EL88 + EM86 - EL87</f>
        <v>0</v>
      </c>
      <c r="EN88" s="6">
        <f t="shared" ref="EN88" si="1679" xml:space="preserve"> EM88 + EN86 - EM87</f>
        <v>0</v>
      </c>
      <c r="EO88" s="6">
        <f t="shared" ref="EO88" si="1680" xml:space="preserve"> EN88 + EO86 - EN87</f>
        <v>0</v>
      </c>
      <c r="EP88" s="6">
        <f t="shared" ref="EP88" si="1681" xml:space="preserve"> EO88 + EP86 - EO87</f>
        <v>0</v>
      </c>
      <c r="EQ88" s="6">
        <f t="shared" ref="EQ88" si="1682" xml:space="preserve"> EP88 + EQ86 - EP87</f>
        <v>0</v>
      </c>
      <c r="ER88" s="6">
        <f t="shared" ref="ER88" si="1683" xml:space="preserve"> EQ88 + ER86 - EQ87</f>
        <v>0</v>
      </c>
      <c r="ES88" s="6">
        <f t="shared" ref="ES88" si="1684" xml:space="preserve"> ER88 + ES86 - ER87</f>
        <v>0</v>
      </c>
      <c r="ET88" s="6">
        <f t="shared" ref="ET88" si="1685" xml:space="preserve"> ES88 + ET86 - ES87</f>
        <v>0</v>
      </c>
      <c r="EU88" s="6">
        <f t="shared" ref="EU88" si="1686" xml:space="preserve"> ET88 + EU86 - ET87</f>
        <v>0</v>
      </c>
      <c r="EV88" s="6">
        <f t="shared" ref="EV88" si="1687" xml:space="preserve"> EU88 + EV86 - EU87</f>
        <v>0</v>
      </c>
      <c r="EW88" s="6">
        <f t="shared" ref="EW88" si="1688" xml:space="preserve"> EV88 + EW86 - EV87</f>
        <v>0</v>
      </c>
      <c r="EX88" s="6">
        <f t="shared" ref="EX88" si="1689" xml:space="preserve"> EW88 + EX86 - EW87</f>
        <v>0</v>
      </c>
      <c r="EY88" s="6">
        <f t="shared" ref="EY88" si="1690" xml:space="preserve"> EX88 + EY86 - EX87</f>
        <v>0</v>
      </c>
      <c r="EZ88" s="6">
        <f t="shared" ref="EZ88" si="1691" xml:space="preserve"> EY88 + EZ86 - EY87</f>
        <v>0</v>
      </c>
      <c r="FA88" s="6">
        <f t="shared" ref="FA88" si="1692" xml:space="preserve"> EZ88 + FA86 - EZ87</f>
        <v>0</v>
      </c>
      <c r="FB88" s="6">
        <f t="shared" ref="FB88" si="1693" xml:space="preserve"> FA88 + FB86 - FA87</f>
        <v>0</v>
      </c>
      <c r="FC88" s="6">
        <f t="shared" ref="FC88" si="1694" xml:space="preserve"> FB88 + FC86 - FB87</f>
        <v>0</v>
      </c>
      <c r="FD88" s="6">
        <f t="shared" ref="FD88" si="1695" xml:space="preserve"> FC88 + FD86 - FC87</f>
        <v>0</v>
      </c>
      <c r="FE88" s="6">
        <f t="shared" ref="FE88" si="1696" xml:space="preserve"> FD88 + FE86 - FD87</f>
        <v>0</v>
      </c>
      <c r="FF88" s="6">
        <f t="shared" ref="FF88" si="1697" xml:space="preserve"> FE88 + FF86 - FE87</f>
        <v>0</v>
      </c>
      <c r="FG88" s="6">
        <f t="shared" ref="FG88" si="1698" xml:space="preserve"> FF88 + FG86 - FF87</f>
        <v>0</v>
      </c>
      <c r="FH88" s="6">
        <f t="shared" ref="FH88" si="1699" xml:space="preserve"> FG88 + FH86 - FG87</f>
        <v>0</v>
      </c>
      <c r="FI88" s="6">
        <f t="shared" ref="FI88" si="1700" xml:space="preserve"> FH88 + FI86 - FH87</f>
        <v>0</v>
      </c>
      <c r="FJ88" s="6">
        <f t="shared" ref="FJ88" si="1701" xml:space="preserve"> FI88 + FJ86 - FI87</f>
        <v>0</v>
      </c>
      <c r="FK88" s="6">
        <f t="shared" ref="FK88" si="1702" xml:space="preserve"> FJ88 + FK86 - FJ87</f>
        <v>0</v>
      </c>
      <c r="FL88" s="6">
        <f t="shared" ref="FL88" si="1703" xml:space="preserve"> FK88 + FL86 - FK87</f>
        <v>0</v>
      </c>
      <c r="FM88" s="6">
        <f t="shared" ref="FM88" si="1704" xml:space="preserve"> FL88 + FM86 - FL87</f>
        <v>0</v>
      </c>
      <c r="FN88" s="6">
        <f t="shared" ref="FN88" si="1705" xml:space="preserve"> FM88 + FN86 - FM87</f>
        <v>0</v>
      </c>
      <c r="FO88" s="6">
        <f t="shared" ref="FO88" si="1706" xml:space="preserve"> FN88 + FO86 - FN87</f>
        <v>0</v>
      </c>
      <c r="FP88" s="6">
        <f t="shared" ref="FP88" si="1707" xml:space="preserve"> FO88 + FP86 - FO87</f>
        <v>0</v>
      </c>
      <c r="FQ88" s="6">
        <f t="shared" ref="FQ88" si="1708" xml:space="preserve"> FP88 + FQ86 - FP87</f>
        <v>0</v>
      </c>
      <c r="FR88" s="6">
        <f t="shared" ref="FR88" si="1709" xml:space="preserve"> FQ88 + FR86 - FQ87</f>
        <v>0</v>
      </c>
      <c r="FS88" s="6">
        <f t="shared" ref="FS88" si="1710" xml:space="preserve"> FR88 + FS86 - FR87</f>
        <v>0</v>
      </c>
      <c r="FT88" s="6">
        <f t="shared" ref="FT88" si="1711" xml:space="preserve"> FS88 + FT86 - FS87</f>
        <v>0</v>
      </c>
      <c r="FU88" s="6">
        <f t="shared" ref="FU88" si="1712" xml:space="preserve"> FT88 + FU86 - FT87</f>
        <v>0</v>
      </c>
      <c r="FV88" s="6">
        <f t="shared" ref="FV88" si="1713" xml:space="preserve"> FU88 + FV86 - FU87</f>
        <v>0</v>
      </c>
      <c r="FW88" s="6">
        <f t="shared" ref="FW88" si="1714" xml:space="preserve"> FV88 + FW86 - FV87</f>
        <v>0</v>
      </c>
      <c r="FX88" s="6">
        <f t="shared" ref="FX88" si="1715" xml:space="preserve"> FW88 + FX86 - FW87</f>
        <v>0</v>
      </c>
      <c r="FY88" s="6">
        <f t="shared" ref="FY88" si="1716" xml:space="preserve"> FX88 + FY86 - FX87</f>
        <v>0</v>
      </c>
      <c r="FZ88" s="6">
        <f t="shared" ref="FZ88" si="1717" xml:space="preserve"> FY88 + FZ86 - FY87</f>
        <v>0</v>
      </c>
      <c r="GA88" s="6">
        <f t="shared" ref="GA88" si="1718" xml:space="preserve"> FZ88 + GA86 - FZ87</f>
        <v>0</v>
      </c>
      <c r="GB88" s="6">
        <f t="shared" ref="GB88" si="1719" xml:space="preserve"> GA88 + GB86 - GA87</f>
        <v>0</v>
      </c>
      <c r="GC88" s="6">
        <f t="shared" ref="GC88" si="1720" xml:space="preserve"> GB88 + GC86 - GB87</f>
        <v>0</v>
      </c>
      <c r="GD88" s="6">
        <f t="shared" ref="GD88" si="1721" xml:space="preserve"> GC88 + GD86 - GC87</f>
        <v>0</v>
      </c>
      <c r="GE88" s="6">
        <f t="shared" ref="GE88" si="1722" xml:space="preserve"> GD88 + GE86 - GD87</f>
        <v>0</v>
      </c>
      <c r="GF88" s="6">
        <f t="shared" ref="GF88" si="1723" xml:space="preserve"> GE88 + GF86 - GE87</f>
        <v>0</v>
      </c>
      <c r="GG88" s="6">
        <f t="shared" ref="GG88" si="1724" xml:space="preserve"> GF88 + GG86 - GF87</f>
        <v>0</v>
      </c>
      <c r="GH88" s="6">
        <f t="shared" ref="GH88" si="1725" xml:space="preserve"> GG88 + GH86 - GG87</f>
        <v>0</v>
      </c>
      <c r="GI88" s="6">
        <f t="shared" ref="GI88" si="1726" xml:space="preserve"> GH88 + GI86 - GH87</f>
        <v>0</v>
      </c>
      <c r="GJ88" s="6">
        <f t="shared" ref="GJ88" si="1727" xml:space="preserve"> GI88 + GJ86 - GI87</f>
        <v>0</v>
      </c>
    </row>
    <row r="89" spans="1:192" outlineLevel="1" x14ac:dyDescent="0.25">
      <c r="E89" s="6"/>
      <c r="F89" s="6"/>
      <c r="G89" s="6"/>
      <c r="H89" s="6"/>
      <c r="I89" s="77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</row>
    <row r="90" spans="1:192" outlineLevel="1" x14ac:dyDescent="0.25">
      <c r="A90" s="21"/>
      <c r="B90" s="15" t="s">
        <v>44</v>
      </c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</row>
    <row r="91" spans="1:192" outlineLevel="1" x14ac:dyDescent="0.25">
      <c r="E91" s="157" t="str">
        <f t="shared" ref="E91:BP91" si="1728" xml:space="preserve"> E$83</f>
        <v>End of construction period flag</v>
      </c>
      <c r="F91" s="157">
        <f t="shared" si="1728"/>
        <v>0</v>
      </c>
      <c r="G91" s="157" t="str">
        <f t="shared" si="1728"/>
        <v>flag</v>
      </c>
      <c r="H91" s="157">
        <f t="shared" si="1728"/>
        <v>1</v>
      </c>
      <c r="I91" s="157">
        <f t="shared" si="1728"/>
        <v>0</v>
      </c>
      <c r="J91" s="157">
        <f t="shared" si="1728"/>
        <v>0</v>
      </c>
      <c r="K91" s="157">
        <f t="shared" si="1728"/>
        <v>0</v>
      </c>
      <c r="L91" s="157">
        <f t="shared" si="1728"/>
        <v>0</v>
      </c>
      <c r="M91" s="157">
        <f t="shared" si="1728"/>
        <v>0</v>
      </c>
      <c r="N91" s="157">
        <f t="shared" si="1728"/>
        <v>0</v>
      </c>
      <c r="O91" s="157">
        <f t="shared" si="1728"/>
        <v>0</v>
      </c>
      <c r="P91" s="157">
        <f t="shared" si="1728"/>
        <v>0</v>
      </c>
      <c r="Q91" s="157">
        <f t="shared" si="1728"/>
        <v>0</v>
      </c>
      <c r="R91" s="157">
        <f t="shared" si="1728"/>
        <v>1</v>
      </c>
      <c r="S91" s="157">
        <f t="shared" si="1728"/>
        <v>0</v>
      </c>
      <c r="T91" s="157">
        <f t="shared" si="1728"/>
        <v>0</v>
      </c>
      <c r="U91" s="157">
        <f t="shared" si="1728"/>
        <v>0</v>
      </c>
      <c r="V91" s="157">
        <f t="shared" si="1728"/>
        <v>0</v>
      </c>
      <c r="W91" s="157">
        <f t="shared" si="1728"/>
        <v>0</v>
      </c>
      <c r="X91" s="157">
        <f t="shared" si="1728"/>
        <v>0</v>
      </c>
      <c r="Y91" s="157">
        <f t="shared" si="1728"/>
        <v>0</v>
      </c>
      <c r="Z91" s="157">
        <f t="shared" si="1728"/>
        <v>0</v>
      </c>
      <c r="AA91" s="157">
        <f t="shared" si="1728"/>
        <v>0</v>
      </c>
      <c r="AB91" s="157">
        <f t="shared" si="1728"/>
        <v>0</v>
      </c>
      <c r="AC91" s="157">
        <f t="shared" si="1728"/>
        <v>0</v>
      </c>
      <c r="AD91" s="157">
        <f t="shared" si="1728"/>
        <v>0</v>
      </c>
      <c r="AE91" s="157">
        <f t="shared" si="1728"/>
        <v>0</v>
      </c>
      <c r="AF91" s="157">
        <f t="shared" si="1728"/>
        <v>0</v>
      </c>
      <c r="AG91" s="157">
        <f t="shared" si="1728"/>
        <v>0</v>
      </c>
      <c r="AH91" s="157">
        <f t="shared" si="1728"/>
        <v>0</v>
      </c>
      <c r="AI91" s="157">
        <f t="shared" si="1728"/>
        <v>0</v>
      </c>
      <c r="AJ91" s="157">
        <f t="shared" si="1728"/>
        <v>0</v>
      </c>
      <c r="AK91" s="157">
        <f t="shared" si="1728"/>
        <v>0</v>
      </c>
      <c r="AL91" s="157">
        <f t="shared" si="1728"/>
        <v>0</v>
      </c>
      <c r="AM91" s="157">
        <f t="shared" si="1728"/>
        <v>0</v>
      </c>
      <c r="AN91" s="157">
        <f t="shared" si="1728"/>
        <v>0</v>
      </c>
      <c r="AO91" s="157">
        <f t="shared" si="1728"/>
        <v>0</v>
      </c>
      <c r="AP91" s="157">
        <f t="shared" si="1728"/>
        <v>0</v>
      </c>
      <c r="AQ91" s="157">
        <f t="shared" si="1728"/>
        <v>0</v>
      </c>
      <c r="AR91" s="157">
        <f t="shared" si="1728"/>
        <v>0</v>
      </c>
      <c r="AS91" s="157">
        <f t="shared" si="1728"/>
        <v>0</v>
      </c>
      <c r="AT91" s="157">
        <f t="shared" si="1728"/>
        <v>0</v>
      </c>
      <c r="AU91" s="157">
        <f t="shared" si="1728"/>
        <v>0</v>
      </c>
      <c r="AV91" s="157">
        <f t="shared" si="1728"/>
        <v>0</v>
      </c>
      <c r="AW91" s="157">
        <f t="shared" si="1728"/>
        <v>0</v>
      </c>
      <c r="AX91" s="157">
        <f t="shared" si="1728"/>
        <v>0</v>
      </c>
      <c r="AY91" s="157">
        <f t="shared" si="1728"/>
        <v>0</v>
      </c>
      <c r="AZ91" s="157">
        <f t="shared" si="1728"/>
        <v>0</v>
      </c>
      <c r="BA91" s="157">
        <f t="shared" si="1728"/>
        <v>0</v>
      </c>
      <c r="BB91" s="157">
        <f t="shared" si="1728"/>
        <v>0</v>
      </c>
      <c r="BC91" s="157">
        <f t="shared" si="1728"/>
        <v>0</v>
      </c>
      <c r="BD91" s="157">
        <f t="shared" si="1728"/>
        <v>0</v>
      </c>
      <c r="BE91" s="157">
        <f t="shared" si="1728"/>
        <v>0</v>
      </c>
      <c r="BF91" s="157">
        <f t="shared" si="1728"/>
        <v>0</v>
      </c>
      <c r="BG91" s="157">
        <f t="shared" si="1728"/>
        <v>0</v>
      </c>
      <c r="BH91" s="157">
        <f t="shared" si="1728"/>
        <v>0</v>
      </c>
      <c r="BI91" s="157">
        <f t="shared" si="1728"/>
        <v>0</v>
      </c>
      <c r="BJ91" s="157">
        <f t="shared" si="1728"/>
        <v>0</v>
      </c>
      <c r="BK91" s="157">
        <f t="shared" si="1728"/>
        <v>0</v>
      </c>
      <c r="BL91" s="157">
        <f t="shared" si="1728"/>
        <v>0</v>
      </c>
      <c r="BM91" s="157">
        <f t="shared" si="1728"/>
        <v>0</v>
      </c>
      <c r="BN91" s="157">
        <f t="shared" si="1728"/>
        <v>0</v>
      </c>
      <c r="BO91" s="157">
        <f t="shared" si="1728"/>
        <v>0</v>
      </c>
      <c r="BP91" s="157">
        <f t="shared" si="1728"/>
        <v>0</v>
      </c>
      <c r="BQ91" s="157">
        <f t="shared" ref="BQ91:EB91" si="1729" xml:space="preserve"> BQ$83</f>
        <v>0</v>
      </c>
      <c r="BR91" s="157">
        <f t="shared" si="1729"/>
        <v>0</v>
      </c>
      <c r="BS91" s="157">
        <f t="shared" si="1729"/>
        <v>0</v>
      </c>
      <c r="BT91" s="157">
        <f t="shared" si="1729"/>
        <v>0</v>
      </c>
      <c r="BU91" s="157">
        <f t="shared" si="1729"/>
        <v>0</v>
      </c>
      <c r="BV91" s="157">
        <f t="shared" si="1729"/>
        <v>0</v>
      </c>
      <c r="BW91" s="157">
        <f t="shared" si="1729"/>
        <v>0</v>
      </c>
      <c r="BX91" s="157">
        <f t="shared" si="1729"/>
        <v>0</v>
      </c>
      <c r="BY91" s="157">
        <f t="shared" si="1729"/>
        <v>0</v>
      </c>
      <c r="BZ91" s="157">
        <f t="shared" si="1729"/>
        <v>0</v>
      </c>
      <c r="CA91" s="157">
        <f t="shared" si="1729"/>
        <v>0</v>
      </c>
      <c r="CB91" s="157">
        <f t="shared" si="1729"/>
        <v>0</v>
      </c>
      <c r="CC91" s="157">
        <f t="shared" si="1729"/>
        <v>0</v>
      </c>
      <c r="CD91" s="157">
        <f t="shared" si="1729"/>
        <v>0</v>
      </c>
      <c r="CE91" s="157">
        <f t="shared" si="1729"/>
        <v>0</v>
      </c>
      <c r="CF91" s="157">
        <f t="shared" si="1729"/>
        <v>0</v>
      </c>
      <c r="CG91" s="157">
        <f t="shared" si="1729"/>
        <v>0</v>
      </c>
      <c r="CH91" s="157">
        <f t="shared" si="1729"/>
        <v>0</v>
      </c>
      <c r="CI91" s="157">
        <f t="shared" si="1729"/>
        <v>0</v>
      </c>
      <c r="CJ91" s="157">
        <f t="shared" si="1729"/>
        <v>0</v>
      </c>
      <c r="CK91" s="157">
        <f t="shared" si="1729"/>
        <v>0</v>
      </c>
      <c r="CL91" s="157">
        <f t="shared" si="1729"/>
        <v>0</v>
      </c>
      <c r="CM91" s="157">
        <f t="shared" si="1729"/>
        <v>0</v>
      </c>
      <c r="CN91" s="157">
        <f t="shared" si="1729"/>
        <v>0</v>
      </c>
      <c r="CO91" s="157">
        <f t="shared" si="1729"/>
        <v>0</v>
      </c>
      <c r="CP91" s="157">
        <f t="shared" si="1729"/>
        <v>0</v>
      </c>
      <c r="CQ91" s="157">
        <f t="shared" si="1729"/>
        <v>0</v>
      </c>
      <c r="CR91" s="157">
        <f t="shared" si="1729"/>
        <v>0</v>
      </c>
      <c r="CS91" s="157">
        <f t="shared" si="1729"/>
        <v>0</v>
      </c>
      <c r="CT91" s="157">
        <f t="shared" si="1729"/>
        <v>0</v>
      </c>
      <c r="CU91" s="157">
        <f t="shared" si="1729"/>
        <v>0</v>
      </c>
      <c r="CV91" s="157">
        <f t="shared" si="1729"/>
        <v>0</v>
      </c>
      <c r="CW91" s="157">
        <f t="shared" si="1729"/>
        <v>0</v>
      </c>
      <c r="CX91" s="157">
        <f t="shared" si="1729"/>
        <v>0</v>
      </c>
      <c r="CY91" s="157">
        <f t="shared" si="1729"/>
        <v>0</v>
      </c>
      <c r="CZ91" s="157">
        <f t="shared" si="1729"/>
        <v>0</v>
      </c>
      <c r="DA91" s="157">
        <f t="shared" si="1729"/>
        <v>0</v>
      </c>
      <c r="DB91" s="157">
        <f t="shared" si="1729"/>
        <v>0</v>
      </c>
      <c r="DC91" s="157">
        <f t="shared" si="1729"/>
        <v>0</v>
      </c>
      <c r="DD91" s="157">
        <f t="shared" si="1729"/>
        <v>0</v>
      </c>
      <c r="DE91" s="157">
        <f t="shared" si="1729"/>
        <v>0</v>
      </c>
      <c r="DF91" s="157">
        <f t="shared" si="1729"/>
        <v>0</v>
      </c>
      <c r="DG91" s="157">
        <f t="shared" si="1729"/>
        <v>0</v>
      </c>
      <c r="DH91" s="157">
        <f t="shared" si="1729"/>
        <v>0</v>
      </c>
      <c r="DI91" s="157">
        <f t="shared" si="1729"/>
        <v>0</v>
      </c>
      <c r="DJ91" s="157">
        <f t="shared" si="1729"/>
        <v>0</v>
      </c>
      <c r="DK91" s="157">
        <f t="shared" si="1729"/>
        <v>0</v>
      </c>
      <c r="DL91" s="157">
        <f t="shared" si="1729"/>
        <v>0</v>
      </c>
      <c r="DM91" s="157">
        <f t="shared" si="1729"/>
        <v>0</v>
      </c>
      <c r="DN91" s="157">
        <f t="shared" si="1729"/>
        <v>0</v>
      </c>
      <c r="DO91" s="157">
        <f t="shared" si="1729"/>
        <v>0</v>
      </c>
      <c r="DP91" s="157">
        <f t="shared" si="1729"/>
        <v>0</v>
      </c>
      <c r="DQ91" s="157">
        <f t="shared" si="1729"/>
        <v>0</v>
      </c>
      <c r="DR91" s="157">
        <f t="shared" si="1729"/>
        <v>0</v>
      </c>
      <c r="DS91" s="157">
        <f t="shared" si="1729"/>
        <v>0</v>
      </c>
      <c r="DT91" s="157">
        <f t="shared" si="1729"/>
        <v>0</v>
      </c>
      <c r="DU91" s="157">
        <f t="shared" si="1729"/>
        <v>0</v>
      </c>
      <c r="DV91" s="157">
        <f t="shared" si="1729"/>
        <v>0</v>
      </c>
      <c r="DW91" s="157">
        <f t="shared" si="1729"/>
        <v>0</v>
      </c>
      <c r="DX91" s="157">
        <f t="shared" si="1729"/>
        <v>0</v>
      </c>
      <c r="DY91" s="157">
        <f t="shared" si="1729"/>
        <v>0</v>
      </c>
      <c r="DZ91" s="157">
        <f t="shared" si="1729"/>
        <v>0</v>
      </c>
      <c r="EA91" s="157">
        <f t="shared" si="1729"/>
        <v>0</v>
      </c>
      <c r="EB91" s="157">
        <f t="shared" si="1729"/>
        <v>0</v>
      </c>
      <c r="EC91" s="157">
        <f t="shared" ref="EC91:GJ91" si="1730" xml:space="preserve"> EC$83</f>
        <v>0</v>
      </c>
      <c r="ED91" s="157">
        <f t="shared" si="1730"/>
        <v>0</v>
      </c>
      <c r="EE91" s="157">
        <f t="shared" si="1730"/>
        <v>0</v>
      </c>
      <c r="EF91" s="157">
        <f t="shared" si="1730"/>
        <v>0</v>
      </c>
      <c r="EG91" s="157">
        <f t="shared" si="1730"/>
        <v>0</v>
      </c>
      <c r="EH91" s="157">
        <f t="shared" si="1730"/>
        <v>0</v>
      </c>
      <c r="EI91" s="157">
        <f t="shared" si="1730"/>
        <v>0</v>
      </c>
      <c r="EJ91" s="157">
        <f t="shared" si="1730"/>
        <v>0</v>
      </c>
      <c r="EK91" s="157">
        <f t="shared" si="1730"/>
        <v>0</v>
      </c>
      <c r="EL91" s="157">
        <f t="shared" si="1730"/>
        <v>0</v>
      </c>
      <c r="EM91" s="157">
        <f t="shared" si="1730"/>
        <v>0</v>
      </c>
      <c r="EN91" s="157">
        <f t="shared" si="1730"/>
        <v>0</v>
      </c>
      <c r="EO91" s="157">
        <f t="shared" si="1730"/>
        <v>0</v>
      </c>
      <c r="EP91" s="157">
        <f t="shared" si="1730"/>
        <v>0</v>
      </c>
      <c r="EQ91" s="157">
        <f t="shared" si="1730"/>
        <v>0</v>
      </c>
      <c r="ER91" s="157">
        <f t="shared" si="1730"/>
        <v>0</v>
      </c>
      <c r="ES91" s="157">
        <f t="shared" si="1730"/>
        <v>0</v>
      </c>
      <c r="ET91" s="157">
        <f t="shared" si="1730"/>
        <v>0</v>
      </c>
      <c r="EU91" s="157">
        <f t="shared" si="1730"/>
        <v>0</v>
      </c>
      <c r="EV91" s="157">
        <f t="shared" si="1730"/>
        <v>0</v>
      </c>
      <c r="EW91" s="157">
        <f t="shared" si="1730"/>
        <v>0</v>
      </c>
      <c r="EX91" s="157">
        <f t="shared" si="1730"/>
        <v>0</v>
      </c>
      <c r="EY91" s="157">
        <f t="shared" si="1730"/>
        <v>0</v>
      </c>
      <c r="EZ91" s="157">
        <f t="shared" si="1730"/>
        <v>0</v>
      </c>
      <c r="FA91" s="157">
        <f t="shared" si="1730"/>
        <v>0</v>
      </c>
      <c r="FB91" s="157">
        <f t="shared" si="1730"/>
        <v>0</v>
      </c>
      <c r="FC91" s="157">
        <f t="shared" si="1730"/>
        <v>0</v>
      </c>
      <c r="FD91" s="157">
        <f t="shared" si="1730"/>
        <v>0</v>
      </c>
      <c r="FE91" s="157">
        <f t="shared" si="1730"/>
        <v>0</v>
      </c>
      <c r="FF91" s="157">
        <f t="shared" si="1730"/>
        <v>0</v>
      </c>
      <c r="FG91" s="157">
        <f t="shared" si="1730"/>
        <v>0</v>
      </c>
      <c r="FH91" s="157">
        <f t="shared" si="1730"/>
        <v>0</v>
      </c>
      <c r="FI91" s="157">
        <f t="shared" si="1730"/>
        <v>0</v>
      </c>
      <c r="FJ91" s="157">
        <f t="shared" si="1730"/>
        <v>0</v>
      </c>
      <c r="FK91" s="157">
        <f t="shared" si="1730"/>
        <v>0</v>
      </c>
      <c r="FL91" s="157">
        <f t="shared" si="1730"/>
        <v>0</v>
      </c>
      <c r="FM91" s="157">
        <f t="shared" si="1730"/>
        <v>0</v>
      </c>
      <c r="FN91" s="157">
        <f t="shared" si="1730"/>
        <v>0</v>
      </c>
      <c r="FO91" s="157">
        <f t="shared" si="1730"/>
        <v>0</v>
      </c>
      <c r="FP91" s="157">
        <f t="shared" si="1730"/>
        <v>0</v>
      </c>
      <c r="FQ91" s="157">
        <f t="shared" si="1730"/>
        <v>0</v>
      </c>
      <c r="FR91" s="157">
        <f t="shared" si="1730"/>
        <v>0</v>
      </c>
      <c r="FS91" s="157">
        <f t="shared" si="1730"/>
        <v>0</v>
      </c>
      <c r="FT91" s="157">
        <f t="shared" si="1730"/>
        <v>0</v>
      </c>
      <c r="FU91" s="157">
        <f t="shared" si="1730"/>
        <v>0</v>
      </c>
      <c r="FV91" s="157">
        <f t="shared" si="1730"/>
        <v>0</v>
      </c>
      <c r="FW91" s="157">
        <f t="shared" si="1730"/>
        <v>0</v>
      </c>
      <c r="FX91" s="157">
        <f t="shared" si="1730"/>
        <v>0</v>
      </c>
      <c r="FY91" s="157">
        <f t="shared" si="1730"/>
        <v>0</v>
      </c>
      <c r="FZ91" s="157">
        <f t="shared" si="1730"/>
        <v>0</v>
      </c>
      <c r="GA91" s="157">
        <f t="shared" si="1730"/>
        <v>0</v>
      </c>
      <c r="GB91" s="157">
        <f t="shared" si="1730"/>
        <v>0</v>
      </c>
      <c r="GC91" s="157">
        <f t="shared" si="1730"/>
        <v>0</v>
      </c>
      <c r="GD91" s="157">
        <f t="shared" si="1730"/>
        <v>0</v>
      </c>
      <c r="GE91" s="157">
        <f t="shared" si="1730"/>
        <v>0</v>
      </c>
      <c r="GF91" s="157">
        <f t="shared" si="1730"/>
        <v>0</v>
      </c>
      <c r="GG91" s="157">
        <f t="shared" si="1730"/>
        <v>0</v>
      </c>
      <c r="GH91" s="157">
        <f t="shared" si="1730"/>
        <v>0</v>
      </c>
      <c r="GI91" s="157">
        <f t="shared" si="1730"/>
        <v>0</v>
      </c>
      <c r="GJ91" s="157">
        <f t="shared" si="1730"/>
        <v>0</v>
      </c>
    </row>
    <row r="92" spans="1:192" s="199" customFormat="1" outlineLevel="1" x14ac:dyDescent="0.25">
      <c r="A92" s="239"/>
      <c r="B92" s="239"/>
      <c r="C92" s="240"/>
      <c r="D92" s="241"/>
      <c r="E92" s="199" t="s">
        <v>44</v>
      </c>
      <c r="G92" s="199" t="s">
        <v>5</v>
      </c>
      <c r="H92" s="199">
        <f xml:space="preserve"> SUM(J92:GJ92)</f>
        <v>1</v>
      </c>
      <c r="I92" s="242"/>
      <c r="J92" s="198">
        <f t="shared" ref="J92:K92" si="1731" xml:space="preserve"> I91</f>
        <v>0</v>
      </c>
      <c r="K92" s="198">
        <f t="shared" si="1731"/>
        <v>0</v>
      </c>
      <c r="L92" s="198">
        <f t="shared" ref="L92" si="1732" xml:space="preserve"> K91</f>
        <v>0</v>
      </c>
      <c r="M92" s="198">
        <f t="shared" ref="M92" si="1733" xml:space="preserve"> L91</f>
        <v>0</v>
      </c>
      <c r="N92" s="198">
        <f t="shared" ref="N92" si="1734" xml:space="preserve"> M91</f>
        <v>0</v>
      </c>
      <c r="O92" s="198">
        <f t="shared" ref="O92" si="1735" xml:space="preserve"> N91</f>
        <v>0</v>
      </c>
      <c r="P92" s="198">
        <f t="shared" ref="P92" si="1736" xml:space="preserve"> O91</f>
        <v>0</v>
      </c>
      <c r="Q92" s="198">
        <f t="shared" ref="Q92" si="1737" xml:space="preserve"> P91</f>
        <v>0</v>
      </c>
      <c r="R92" s="198">
        <f t="shared" ref="R92" si="1738" xml:space="preserve"> Q91</f>
        <v>0</v>
      </c>
      <c r="S92" s="198">
        <f t="shared" ref="S92" si="1739" xml:space="preserve"> R91</f>
        <v>1</v>
      </c>
      <c r="T92" s="198">
        <f t="shared" ref="T92" si="1740" xml:space="preserve"> S91</f>
        <v>0</v>
      </c>
      <c r="U92" s="198">
        <f t="shared" ref="U92" si="1741" xml:space="preserve"> T91</f>
        <v>0</v>
      </c>
      <c r="V92" s="198">
        <f t="shared" ref="V92" si="1742" xml:space="preserve"> U91</f>
        <v>0</v>
      </c>
      <c r="W92" s="198">
        <f t="shared" ref="W92" si="1743" xml:space="preserve"> V91</f>
        <v>0</v>
      </c>
      <c r="X92" s="198">
        <f t="shared" ref="X92" si="1744" xml:space="preserve"> W91</f>
        <v>0</v>
      </c>
      <c r="Y92" s="198">
        <f t="shared" ref="Y92" si="1745" xml:space="preserve"> X91</f>
        <v>0</v>
      </c>
      <c r="Z92" s="198">
        <f t="shared" ref="Z92" si="1746" xml:space="preserve"> Y91</f>
        <v>0</v>
      </c>
      <c r="AA92" s="198">
        <f t="shared" ref="AA92" si="1747" xml:space="preserve"> Z91</f>
        <v>0</v>
      </c>
      <c r="AB92" s="198">
        <f t="shared" ref="AB92" si="1748" xml:space="preserve"> AA91</f>
        <v>0</v>
      </c>
      <c r="AC92" s="198">
        <f t="shared" ref="AC92" si="1749" xml:space="preserve"> AB91</f>
        <v>0</v>
      </c>
      <c r="AD92" s="198">
        <f t="shared" ref="AD92" si="1750" xml:space="preserve"> AC91</f>
        <v>0</v>
      </c>
      <c r="AE92" s="198">
        <f t="shared" ref="AE92" si="1751" xml:space="preserve"> AD91</f>
        <v>0</v>
      </c>
      <c r="AF92" s="198">
        <f t="shared" ref="AF92" si="1752" xml:space="preserve"> AE91</f>
        <v>0</v>
      </c>
      <c r="AG92" s="198">
        <f t="shared" ref="AG92" si="1753" xml:space="preserve"> AF91</f>
        <v>0</v>
      </c>
      <c r="AH92" s="198">
        <f t="shared" ref="AH92" si="1754" xml:space="preserve"> AG91</f>
        <v>0</v>
      </c>
      <c r="AI92" s="198">
        <f t="shared" ref="AI92" si="1755" xml:space="preserve"> AH91</f>
        <v>0</v>
      </c>
      <c r="AJ92" s="198">
        <f t="shared" ref="AJ92" si="1756" xml:space="preserve"> AI91</f>
        <v>0</v>
      </c>
      <c r="AK92" s="198">
        <f t="shared" ref="AK92" si="1757" xml:space="preserve"> AJ91</f>
        <v>0</v>
      </c>
      <c r="AL92" s="198">
        <f t="shared" ref="AL92" si="1758" xml:space="preserve"> AK91</f>
        <v>0</v>
      </c>
      <c r="AM92" s="198">
        <f t="shared" ref="AM92" si="1759" xml:space="preserve"> AL91</f>
        <v>0</v>
      </c>
      <c r="AN92" s="198">
        <f t="shared" ref="AN92" si="1760" xml:space="preserve"> AM91</f>
        <v>0</v>
      </c>
      <c r="AO92" s="198">
        <f t="shared" ref="AO92" si="1761" xml:space="preserve"> AN91</f>
        <v>0</v>
      </c>
      <c r="AP92" s="198">
        <f t="shared" ref="AP92" si="1762" xml:space="preserve"> AO91</f>
        <v>0</v>
      </c>
      <c r="AQ92" s="198">
        <f t="shared" ref="AQ92" si="1763" xml:space="preserve"> AP91</f>
        <v>0</v>
      </c>
      <c r="AR92" s="198">
        <f t="shared" ref="AR92" si="1764" xml:space="preserve"> AQ91</f>
        <v>0</v>
      </c>
      <c r="AS92" s="198">
        <f t="shared" ref="AS92" si="1765" xml:space="preserve"> AR91</f>
        <v>0</v>
      </c>
      <c r="AT92" s="198">
        <f t="shared" ref="AT92" si="1766" xml:space="preserve"> AS91</f>
        <v>0</v>
      </c>
      <c r="AU92" s="198">
        <f t="shared" ref="AU92" si="1767" xml:space="preserve"> AT91</f>
        <v>0</v>
      </c>
      <c r="AV92" s="198">
        <f t="shared" ref="AV92" si="1768" xml:space="preserve"> AU91</f>
        <v>0</v>
      </c>
      <c r="AW92" s="198">
        <f t="shared" ref="AW92" si="1769" xml:space="preserve"> AV91</f>
        <v>0</v>
      </c>
      <c r="AX92" s="198">
        <f t="shared" ref="AX92" si="1770" xml:space="preserve"> AW91</f>
        <v>0</v>
      </c>
      <c r="AY92" s="198">
        <f t="shared" ref="AY92" si="1771" xml:space="preserve"> AX91</f>
        <v>0</v>
      </c>
      <c r="AZ92" s="198">
        <f t="shared" ref="AZ92" si="1772" xml:space="preserve"> AY91</f>
        <v>0</v>
      </c>
      <c r="BA92" s="198">
        <f t="shared" ref="BA92" si="1773" xml:space="preserve"> AZ91</f>
        <v>0</v>
      </c>
      <c r="BB92" s="198">
        <f t="shared" ref="BB92" si="1774" xml:space="preserve"> BA91</f>
        <v>0</v>
      </c>
      <c r="BC92" s="198">
        <f t="shared" ref="BC92" si="1775" xml:space="preserve"> BB91</f>
        <v>0</v>
      </c>
      <c r="BD92" s="198">
        <f t="shared" ref="BD92" si="1776" xml:space="preserve"> BC91</f>
        <v>0</v>
      </c>
      <c r="BE92" s="198">
        <f t="shared" ref="BE92" si="1777" xml:space="preserve"> BD91</f>
        <v>0</v>
      </c>
      <c r="BF92" s="198">
        <f t="shared" ref="BF92" si="1778" xml:space="preserve"> BE91</f>
        <v>0</v>
      </c>
      <c r="BG92" s="198">
        <f t="shared" ref="BG92" si="1779" xml:space="preserve"> BF91</f>
        <v>0</v>
      </c>
      <c r="BH92" s="198">
        <f t="shared" ref="BH92" si="1780" xml:space="preserve"> BG91</f>
        <v>0</v>
      </c>
      <c r="BI92" s="198">
        <f t="shared" ref="BI92" si="1781" xml:space="preserve"> BH91</f>
        <v>0</v>
      </c>
      <c r="BJ92" s="198">
        <f t="shared" ref="BJ92" si="1782" xml:space="preserve"> BI91</f>
        <v>0</v>
      </c>
      <c r="BK92" s="198">
        <f t="shared" ref="BK92" si="1783" xml:space="preserve"> BJ91</f>
        <v>0</v>
      </c>
      <c r="BL92" s="198">
        <f t="shared" ref="BL92" si="1784" xml:space="preserve"> BK91</f>
        <v>0</v>
      </c>
      <c r="BM92" s="198">
        <f t="shared" ref="BM92" si="1785" xml:space="preserve"> BL91</f>
        <v>0</v>
      </c>
      <c r="BN92" s="198">
        <f t="shared" ref="BN92" si="1786" xml:space="preserve"> BM91</f>
        <v>0</v>
      </c>
      <c r="BO92" s="198">
        <f t="shared" ref="BO92" si="1787" xml:space="preserve"> BN91</f>
        <v>0</v>
      </c>
      <c r="BP92" s="198">
        <f t="shared" ref="BP92" si="1788" xml:space="preserve"> BO91</f>
        <v>0</v>
      </c>
      <c r="BQ92" s="198">
        <f t="shared" ref="BQ92" si="1789" xml:space="preserve"> BP91</f>
        <v>0</v>
      </c>
      <c r="BR92" s="198">
        <f t="shared" ref="BR92" si="1790" xml:space="preserve"> BQ91</f>
        <v>0</v>
      </c>
      <c r="BS92" s="198">
        <f t="shared" ref="BS92" si="1791" xml:space="preserve"> BR91</f>
        <v>0</v>
      </c>
      <c r="BT92" s="198">
        <f t="shared" ref="BT92" si="1792" xml:space="preserve"> BS91</f>
        <v>0</v>
      </c>
      <c r="BU92" s="198">
        <f t="shared" ref="BU92" si="1793" xml:space="preserve"> BT91</f>
        <v>0</v>
      </c>
      <c r="BV92" s="198">
        <f t="shared" ref="BV92" si="1794" xml:space="preserve"> BU91</f>
        <v>0</v>
      </c>
      <c r="BW92" s="198">
        <f t="shared" ref="BW92" si="1795" xml:space="preserve"> BV91</f>
        <v>0</v>
      </c>
      <c r="BX92" s="198">
        <f t="shared" ref="BX92" si="1796" xml:space="preserve"> BW91</f>
        <v>0</v>
      </c>
      <c r="BY92" s="198">
        <f t="shared" ref="BY92" si="1797" xml:space="preserve"> BX91</f>
        <v>0</v>
      </c>
      <c r="BZ92" s="198">
        <f t="shared" ref="BZ92" si="1798" xml:space="preserve"> BY91</f>
        <v>0</v>
      </c>
      <c r="CA92" s="198">
        <f t="shared" ref="CA92" si="1799" xml:space="preserve"> BZ91</f>
        <v>0</v>
      </c>
      <c r="CB92" s="198">
        <f t="shared" ref="CB92" si="1800" xml:space="preserve"> CA91</f>
        <v>0</v>
      </c>
      <c r="CC92" s="198">
        <f t="shared" ref="CC92" si="1801" xml:space="preserve"> CB91</f>
        <v>0</v>
      </c>
      <c r="CD92" s="198">
        <f t="shared" ref="CD92" si="1802" xml:space="preserve"> CC91</f>
        <v>0</v>
      </c>
      <c r="CE92" s="198">
        <f t="shared" ref="CE92" si="1803" xml:space="preserve"> CD91</f>
        <v>0</v>
      </c>
      <c r="CF92" s="198">
        <f t="shared" ref="CF92" si="1804" xml:space="preserve"> CE91</f>
        <v>0</v>
      </c>
      <c r="CG92" s="198">
        <f t="shared" ref="CG92" si="1805" xml:space="preserve"> CF91</f>
        <v>0</v>
      </c>
      <c r="CH92" s="198">
        <f t="shared" ref="CH92" si="1806" xml:space="preserve"> CG91</f>
        <v>0</v>
      </c>
      <c r="CI92" s="198">
        <f t="shared" ref="CI92" si="1807" xml:space="preserve"> CH91</f>
        <v>0</v>
      </c>
      <c r="CJ92" s="198">
        <f t="shared" ref="CJ92" si="1808" xml:space="preserve"> CI91</f>
        <v>0</v>
      </c>
      <c r="CK92" s="198">
        <f t="shared" ref="CK92" si="1809" xml:space="preserve"> CJ91</f>
        <v>0</v>
      </c>
      <c r="CL92" s="198">
        <f t="shared" ref="CL92" si="1810" xml:space="preserve"> CK91</f>
        <v>0</v>
      </c>
      <c r="CM92" s="198">
        <f t="shared" ref="CM92" si="1811" xml:space="preserve"> CL91</f>
        <v>0</v>
      </c>
      <c r="CN92" s="198">
        <f t="shared" ref="CN92" si="1812" xml:space="preserve"> CM91</f>
        <v>0</v>
      </c>
      <c r="CO92" s="198">
        <f t="shared" ref="CO92" si="1813" xml:space="preserve"> CN91</f>
        <v>0</v>
      </c>
      <c r="CP92" s="198">
        <f t="shared" ref="CP92" si="1814" xml:space="preserve"> CO91</f>
        <v>0</v>
      </c>
      <c r="CQ92" s="198">
        <f t="shared" ref="CQ92" si="1815" xml:space="preserve"> CP91</f>
        <v>0</v>
      </c>
      <c r="CR92" s="198">
        <f t="shared" ref="CR92" si="1816" xml:space="preserve"> CQ91</f>
        <v>0</v>
      </c>
      <c r="CS92" s="198">
        <f t="shared" ref="CS92" si="1817" xml:space="preserve"> CR91</f>
        <v>0</v>
      </c>
      <c r="CT92" s="198">
        <f t="shared" ref="CT92" si="1818" xml:space="preserve"> CS91</f>
        <v>0</v>
      </c>
      <c r="CU92" s="198">
        <f t="shared" ref="CU92" si="1819" xml:space="preserve"> CT91</f>
        <v>0</v>
      </c>
      <c r="CV92" s="198">
        <f t="shared" ref="CV92" si="1820" xml:space="preserve"> CU91</f>
        <v>0</v>
      </c>
      <c r="CW92" s="198">
        <f t="shared" ref="CW92" si="1821" xml:space="preserve"> CV91</f>
        <v>0</v>
      </c>
      <c r="CX92" s="198">
        <f t="shared" ref="CX92" si="1822" xml:space="preserve"> CW91</f>
        <v>0</v>
      </c>
      <c r="CY92" s="198">
        <f t="shared" ref="CY92" si="1823" xml:space="preserve"> CX91</f>
        <v>0</v>
      </c>
      <c r="CZ92" s="198">
        <f t="shared" ref="CZ92" si="1824" xml:space="preserve"> CY91</f>
        <v>0</v>
      </c>
      <c r="DA92" s="198">
        <f t="shared" ref="DA92" si="1825" xml:space="preserve"> CZ91</f>
        <v>0</v>
      </c>
      <c r="DB92" s="198">
        <f t="shared" ref="DB92" si="1826" xml:space="preserve"> DA91</f>
        <v>0</v>
      </c>
      <c r="DC92" s="198">
        <f t="shared" ref="DC92" si="1827" xml:space="preserve"> DB91</f>
        <v>0</v>
      </c>
      <c r="DD92" s="198">
        <f t="shared" ref="DD92" si="1828" xml:space="preserve"> DC91</f>
        <v>0</v>
      </c>
      <c r="DE92" s="198">
        <f t="shared" ref="DE92" si="1829" xml:space="preserve"> DD91</f>
        <v>0</v>
      </c>
      <c r="DF92" s="198">
        <f t="shared" ref="DF92" si="1830" xml:space="preserve"> DE91</f>
        <v>0</v>
      </c>
      <c r="DG92" s="198">
        <f t="shared" ref="DG92" si="1831" xml:space="preserve"> DF91</f>
        <v>0</v>
      </c>
      <c r="DH92" s="198">
        <f t="shared" ref="DH92" si="1832" xml:space="preserve"> DG91</f>
        <v>0</v>
      </c>
      <c r="DI92" s="198">
        <f t="shared" ref="DI92" si="1833" xml:space="preserve"> DH91</f>
        <v>0</v>
      </c>
      <c r="DJ92" s="198">
        <f t="shared" ref="DJ92" si="1834" xml:space="preserve"> DI91</f>
        <v>0</v>
      </c>
      <c r="DK92" s="198">
        <f t="shared" ref="DK92" si="1835" xml:space="preserve"> DJ91</f>
        <v>0</v>
      </c>
      <c r="DL92" s="198">
        <f t="shared" ref="DL92" si="1836" xml:space="preserve"> DK91</f>
        <v>0</v>
      </c>
      <c r="DM92" s="198">
        <f t="shared" ref="DM92" si="1837" xml:space="preserve"> DL91</f>
        <v>0</v>
      </c>
      <c r="DN92" s="198">
        <f t="shared" ref="DN92" si="1838" xml:space="preserve"> DM91</f>
        <v>0</v>
      </c>
      <c r="DO92" s="198">
        <f t="shared" ref="DO92" si="1839" xml:space="preserve"> DN91</f>
        <v>0</v>
      </c>
      <c r="DP92" s="198">
        <f t="shared" ref="DP92" si="1840" xml:space="preserve"> DO91</f>
        <v>0</v>
      </c>
      <c r="DQ92" s="198">
        <f t="shared" ref="DQ92" si="1841" xml:space="preserve"> DP91</f>
        <v>0</v>
      </c>
      <c r="DR92" s="198">
        <f t="shared" ref="DR92" si="1842" xml:space="preserve"> DQ91</f>
        <v>0</v>
      </c>
      <c r="DS92" s="198">
        <f t="shared" ref="DS92" si="1843" xml:space="preserve"> DR91</f>
        <v>0</v>
      </c>
      <c r="DT92" s="198">
        <f t="shared" ref="DT92" si="1844" xml:space="preserve"> DS91</f>
        <v>0</v>
      </c>
      <c r="DU92" s="198">
        <f t="shared" ref="DU92" si="1845" xml:space="preserve"> DT91</f>
        <v>0</v>
      </c>
      <c r="DV92" s="198">
        <f t="shared" ref="DV92" si="1846" xml:space="preserve"> DU91</f>
        <v>0</v>
      </c>
      <c r="DW92" s="198">
        <f t="shared" ref="DW92" si="1847" xml:space="preserve"> DV91</f>
        <v>0</v>
      </c>
      <c r="DX92" s="198">
        <f t="shared" ref="DX92" si="1848" xml:space="preserve"> DW91</f>
        <v>0</v>
      </c>
      <c r="DY92" s="198">
        <f t="shared" ref="DY92" si="1849" xml:space="preserve"> DX91</f>
        <v>0</v>
      </c>
      <c r="DZ92" s="198">
        <f t="shared" ref="DZ92" si="1850" xml:space="preserve"> DY91</f>
        <v>0</v>
      </c>
      <c r="EA92" s="198">
        <f t="shared" ref="EA92" si="1851" xml:space="preserve"> DZ91</f>
        <v>0</v>
      </c>
      <c r="EB92" s="198">
        <f t="shared" ref="EB92" si="1852" xml:space="preserve"> EA91</f>
        <v>0</v>
      </c>
      <c r="EC92" s="198">
        <f t="shared" ref="EC92" si="1853" xml:space="preserve"> EB91</f>
        <v>0</v>
      </c>
      <c r="ED92" s="198">
        <f t="shared" ref="ED92" si="1854" xml:space="preserve"> EC91</f>
        <v>0</v>
      </c>
      <c r="EE92" s="198">
        <f t="shared" ref="EE92" si="1855" xml:space="preserve"> ED91</f>
        <v>0</v>
      </c>
      <c r="EF92" s="198">
        <f t="shared" ref="EF92" si="1856" xml:space="preserve"> EE91</f>
        <v>0</v>
      </c>
      <c r="EG92" s="198">
        <f t="shared" ref="EG92" si="1857" xml:space="preserve"> EF91</f>
        <v>0</v>
      </c>
      <c r="EH92" s="198">
        <f t="shared" ref="EH92" si="1858" xml:space="preserve"> EG91</f>
        <v>0</v>
      </c>
      <c r="EI92" s="198">
        <f t="shared" ref="EI92" si="1859" xml:space="preserve"> EH91</f>
        <v>0</v>
      </c>
      <c r="EJ92" s="198">
        <f t="shared" ref="EJ92" si="1860" xml:space="preserve"> EI91</f>
        <v>0</v>
      </c>
      <c r="EK92" s="198">
        <f t="shared" ref="EK92" si="1861" xml:space="preserve"> EJ91</f>
        <v>0</v>
      </c>
      <c r="EL92" s="198">
        <f t="shared" ref="EL92" si="1862" xml:space="preserve"> EK91</f>
        <v>0</v>
      </c>
      <c r="EM92" s="198">
        <f t="shared" ref="EM92" si="1863" xml:space="preserve"> EL91</f>
        <v>0</v>
      </c>
      <c r="EN92" s="198">
        <f t="shared" ref="EN92" si="1864" xml:space="preserve"> EM91</f>
        <v>0</v>
      </c>
      <c r="EO92" s="198">
        <f t="shared" ref="EO92" si="1865" xml:space="preserve"> EN91</f>
        <v>0</v>
      </c>
      <c r="EP92" s="198">
        <f t="shared" ref="EP92" si="1866" xml:space="preserve"> EO91</f>
        <v>0</v>
      </c>
      <c r="EQ92" s="198">
        <f t="shared" ref="EQ92" si="1867" xml:space="preserve"> EP91</f>
        <v>0</v>
      </c>
      <c r="ER92" s="198">
        <f t="shared" ref="ER92" si="1868" xml:space="preserve"> EQ91</f>
        <v>0</v>
      </c>
      <c r="ES92" s="198">
        <f t="shared" ref="ES92" si="1869" xml:space="preserve"> ER91</f>
        <v>0</v>
      </c>
      <c r="ET92" s="198">
        <f t="shared" ref="ET92" si="1870" xml:space="preserve"> ES91</f>
        <v>0</v>
      </c>
      <c r="EU92" s="198">
        <f t="shared" ref="EU92" si="1871" xml:space="preserve"> ET91</f>
        <v>0</v>
      </c>
      <c r="EV92" s="198">
        <f t="shared" ref="EV92" si="1872" xml:space="preserve"> EU91</f>
        <v>0</v>
      </c>
      <c r="EW92" s="198">
        <f t="shared" ref="EW92" si="1873" xml:space="preserve"> EV91</f>
        <v>0</v>
      </c>
      <c r="EX92" s="198">
        <f t="shared" ref="EX92" si="1874" xml:space="preserve"> EW91</f>
        <v>0</v>
      </c>
      <c r="EY92" s="198">
        <f t="shared" ref="EY92" si="1875" xml:space="preserve"> EX91</f>
        <v>0</v>
      </c>
      <c r="EZ92" s="198">
        <f t="shared" ref="EZ92" si="1876" xml:space="preserve"> EY91</f>
        <v>0</v>
      </c>
      <c r="FA92" s="198">
        <f t="shared" ref="FA92" si="1877" xml:space="preserve"> EZ91</f>
        <v>0</v>
      </c>
      <c r="FB92" s="198">
        <f t="shared" ref="FB92" si="1878" xml:space="preserve"> FA91</f>
        <v>0</v>
      </c>
      <c r="FC92" s="198">
        <f t="shared" ref="FC92" si="1879" xml:space="preserve"> FB91</f>
        <v>0</v>
      </c>
      <c r="FD92" s="198">
        <f t="shared" ref="FD92" si="1880" xml:space="preserve"> FC91</f>
        <v>0</v>
      </c>
      <c r="FE92" s="198">
        <f t="shared" ref="FE92" si="1881" xml:space="preserve"> FD91</f>
        <v>0</v>
      </c>
      <c r="FF92" s="198">
        <f t="shared" ref="FF92" si="1882" xml:space="preserve"> FE91</f>
        <v>0</v>
      </c>
      <c r="FG92" s="198">
        <f t="shared" ref="FG92" si="1883" xml:space="preserve"> FF91</f>
        <v>0</v>
      </c>
      <c r="FH92" s="198">
        <f t="shared" ref="FH92" si="1884" xml:space="preserve"> FG91</f>
        <v>0</v>
      </c>
      <c r="FI92" s="198">
        <f t="shared" ref="FI92" si="1885" xml:space="preserve"> FH91</f>
        <v>0</v>
      </c>
      <c r="FJ92" s="198">
        <f t="shared" ref="FJ92" si="1886" xml:space="preserve"> FI91</f>
        <v>0</v>
      </c>
      <c r="FK92" s="198">
        <f t="shared" ref="FK92" si="1887" xml:space="preserve"> FJ91</f>
        <v>0</v>
      </c>
      <c r="FL92" s="198">
        <f t="shared" ref="FL92" si="1888" xml:space="preserve"> FK91</f>
        <v>0</v>
      </c>
      <c r="FM92" s="198">
        <f t="shared" ref="FM92" si="1889" xml:space="preserve"> FL91</f>
        <v>0</v>
      </c>
      <c r="FN92" s="198">
        <f t="shared" ref="FN92" si="1890" xml:space="preserve"> FM91</f>
        <v>0</v>
      </c>
      <c r="FO92" s="198">
        <f t="shared" ref="FO92" si="1891" xml:space="preserve"> FN91</f>
        <v>0</v>
      </c>
      <c r="FP92" s="198">
        <f t="shared" ref="FP92" si="1892" xml:space="preserve"> FO91</f>
        <v>0</v>
      </c>
      <c r="FQ92" s="198">
        <f t="shared" ref="FQ92" si="1893" xml:space="preserve"> FP91</f>
        <v>0</v>
      </c>
      <c r="FR92" s="198">
        <f t="shared" ref="FR92" si="1894" xml:space="preserve"> FQ91</f>
        <v>0</v>
      </c>
      <c r="FS92" s="198">
        <f t="shared" ref="FS92" si="1895" xml:space="preserve"> FR91</f>
        <v>0</v>
      </c>
      <c r="FT92" s="198">
        <f t="shared" ref="FT92" si="1896" xml:space="preserve"> FS91</f>
        <v>0</v>
      </c>
      <c r="FU92" s="198">
        <f t="shared" ref="FU92" si="1897" xml:space="preserve"> FT91</f>
        <v>0</v>
      </c>
      <c r="FV92" s="198">
        <f t="shared" ref="FV92" si="1898" xml:space="preserve"> FU91</f>
        <v>0</v>
      </c>
      <c r="FW92" s="198">
        <f t="shared" ref="FW92" si="1899" xml:space="preserve"> FV91</f>
        <v>0</v>
      </c>
      <c r="FX92" s="198">
        <f t="shared" ref="FX92" si="1900" xml:space="preserve"> FW91</f>
        <v>0</v>
      </c>
      <c r="FY92" s="198">
        <f t="shared" ref="FY92" si="1901" xml:space="preserve"> FX91</f>
        <v>0</v>
      </c>
      <c r="FZ92" s="198">
        <f t="shared" ref="FZ92" si="1902" xml:space="preserve"> FY91</f>
        <v>0</v>
      </c>
      <c r="GA92" s="198">
        <f t="shared" ref="GA92" si="1903" xml:space="preserve"> FZ91</f>
        <v>0</v>
      </c>
      <c r="GB92" s="198">
        <f t="shared" ref="GB92" si="1904" xml:space="preserve"> GA91</f>
        <v>0</v>
      </c>
      <c r="GC92" s="198">
        <f t="shared" ref="GC92" si="1905" xml:space="preserve"> GB91</f>
        <v>0</v>
      </c>
      <c r="GD92" s="198">
        <f t="shared" ref="GD92" si="1906" xml:space="preserve"> GC91</f>
        <v>0</v>
      </c>
      <c r="GE92" s="198">
        <f t="shared" ref="GE92" si="1907" xml:space="preserve"> GD91</f>
        <v>0</v>
      </c>
      <c r="GF92" s="198">
        <f t="shared" ref="GF92" si="1908" xml:space="preserve"> GE91</f>
        <v>0</v>
      </c>
      <c r="GG92" s="198">
        <f t="shared" ref="GG92" si="1909" xml:space="preserve"> GF91</f>
        <v>0</v>
      </c>
      <c r="GH92" s="198">
        <f t="shared" ref="GH92" si="1910" xml:space="preserve"> GG91</f>
        <v>0</v>
      </c>
      <c r="GI92" s="198">
        <f t="shared" ref="GI92" si="1911" xml:space="preserve"> GH91</f>
        <v>0</v>
      </c>
      <c r="GJ92" s="198">
        <f t="shared" ref="GJ92" si="1912" xml:space="preserve"> GI91</f>
        <v>0</v>
      </c>
    </row>
    <row r="93" spans="1:192" outlineLevel="1" x14ac:dyDescent="0.25">
      <c r="E93" s="6"/>
      <c r="F93" s="6"/>
      <c r="G93" s="6"/>
      <c r="H93" s="6"/>
      <c r="I93" s="77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</row>
    <row r="94" spans="1:192" outlineLevel="1" x14ac:dyDescent="0.25">
      <c r="B94" s="15" t="s">
        <v>45</v>
      </c>
      <c r="E94" s="6"/>
      <c r="F94" s="6"/>
      <c r="G94" s="6"/>
      <c r="H94" s="6"/>
      <c r="I94" s="77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</row>
    <row r="95" spans="1:192" outlineLevel="1" x14ac:dyDescent="0.25">
      <c r="A95" s="56"/>
      <c r="C95" s="59"/>
      <c r="D95" s="60"/>
      <c r="E95" s="313" t="str">
        <f xml:space="preserve"> ConTime!E$73</f>
        <v>End of construction period date</v>
      </c>
      <c r="F95" s="313">
        <f xml:space="preserve"> ConTime!F$73</f>
        <v>44926</v>
      </c>
      <c r="G95" s="313" t="str">
        <f xml:space="preserve"> ConTime!G$73</f>
        <v>date</v>
      </c>
      <c r="H95" s="46"/>
      <c r="I95" s="2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  <c r="BK95" s="46"/>
      <c r="BL95" s="46"/>
      <c r="BM95" s="46"/>
      <c r="BN95" s="46"/>
      <c r="BO95" s="46"/>
      <c r="BP95" s="46"/>
      <c r="BQ95" s="46"/>
      <c r="BR95" s="46"/>
      <c r="BS95" s="46"/>
      <c r="BT95" s="46"/>
      <c r="BU95" s="46"/>
      <c r="BV95" s="46"/>
      <c r="BW95" s="46"/>
      <c r="BX95" s="46"/>
      <c r="BY95" s="46"/>
      <c r="BZ95" s="46"/>
      <c r="CA95" s="46"/>
      <c r="CB95" s="46"/>
      <c r="CC95" s="46"/>
      <c r="CD95" s="46"/>
      <c r="CE95" s="46"/>
      <c r="CF95" s="46"/>
      <c r="CG95" s="46"/>
      <c r="CH95" s="46"/>
      <c r="CI95" s="46"/>
      <c r="CJ95" s="46"/>
      <c r="CK95" s="46"/>
      <c r="CL95" s="46"/>
      <c r="CM95" s="46"/>
      <c r="CN95" s="46"/>
      <c r="CO95" s="46"/>
      <c r="CP95" s="46"/>
      <c r="CQ95" s="46"/>
      <c r="CR95" s="46"/>
      <c r="CS95" s="46"/>
      <c r="CT95" s="46"/>
      <c r="CU95" s="46"/>
      <c r="CV95" s="46"/>
      <c r="CW95" s="46"/>
      <c r="CX95" s="46"/>
      <c r="CY95" s="46"/>
      <c r="CZ95" s="46"/>
      <c r="DA95" s="46"/>
      <c r="DB95" s="46"/>
      <c r="DC95" s="46"/>
      <c r="DD95" s="46"/>
      <c r="DE95" s="46"/>
      <c r="DF95" s="46"/>
      <c r="DG95" s="46"/>
      <c r="DH95" s="46"/>
      <c r="DI95" s="46"/>
      <c r="DJ95" s="46"/>
      <c r="DK95" s="46"/>
      <c r="DL95" s="46"/>
      <c r="DM95" s="46"/>
      <c r="DN95" s="46"/>
      <c r="DO95" s="46"/>
      <c r="DP95" s="46"/>
      <c r="DQ95" s="46"/>
      <c r="DR95" s="46"/>
      <c r="DS95" s="46"/>
      <c r="DT95" s="46"/>
      <c r="DU95" s="46"/>
      <c r="DV95" s="46"/>
      <c r="DW95" s="46"/>
      <c r="DX95" s="46"/>
      <c r="DY95" s="46"/>
      <c r="DZ95" s="46"/>
      <c r="EA95" s="46"/>
      <c r="EB95" s="46"/>
      <c r="EC95" s="46"/>
      <c r="ED95" s="46"/>
      <c r="EE95" s="46"/>
      <c r="EF95" s="46"/>
      <c r="EG95" s="46"/>
      <c r="EH95" s="46"/>
      <c r="EI95" s="46"/>
      <c r="EJ95" s="46"/>
      <c r="EK95" s="46"/>
      <c r="EL95" s="46"/>
      <c r="EM95" s="46"/>
      <c r="EN95" s="46"/>
      <c r="EO95" s="46"/>
      <c r="EP95" s="46"/>
      <c r="EQ95" s="46"/>
      <c r="ER95" s="46"/>
      <c r="ES95" s="46"/>
      <c r="ET95" s="46"/>
      <c r="EU95" s="46"/>
      <c r="EV95" s="46"/>
      <c r="EW95" s="46"/>
      <c r="EX95" s="46"/>
      <c r="EY95" s="46"/>
      <c r="EZ95" s="46"/>
      <c r="FA95" s="46"/>
      <c r="FB95" s="46"/>
      <c r="FC95" s="46"/>
      <c r="FD95" s="46"/>
      <c r="FE95" s="46"/>
      <c r="FF95" s="46"/>
      <c r="FG95" s="46"/>
      <c r="FH95" s="46"/>
      <c r="FI95" s="46"/>
      <c r="FJ95" s="46"/>
      <c r="FK95" s="46"/>
      <c r="FL95" s="46"/>
      <c r="FM95" s="46"/>
      <c r="FN95" s="46"/>
      <c r="FO95" s="46"/>
      <c r="FP95" s="46"/>
      <c r="FQ95" s="46"/>
      <c r="FR95" s="46"/>
      <c r="FS95" s="46"/>
      <c r="FT95" s="46"/>
      <c r="FU95" s="46"/>
      <c r="FV95" s="46"/>
      <c r="FW95" s="46"/>
      <c r="FX95" s="46"/>
      <c r="FY95" s="46"/>
      <c r="FZ95" s="46"/>
      <c r="GA95" s="46"/>
      <c r="GB95" s="46"/>
      <c r="GC95" s="46"/>
      <c r="GD95" s="46"/>
      <c r="GE95" s="46"/>
      <c r="GF95" s="46"/>
      <c r="GG95" s="46"/>
      <c r="GH95" s="46"/>
      <c r="GI95" s="46"/>
      <c r="GJ95" s="46"/>
    </row>
    <row r="96" spans="1:192" outlineLevel="1" x14ac:dyDescent="0.25">
      <c r="A96" s="81"/>
      <c r="B96" s="81"/>
      <c r="C96" s="82"/>
      <c r="D96" s="83"/>
      <c r="E96" s="83" t="str">
        <f xml:space="preserve"> InpC!E$21</f>
        <v>Length of PPA</v>
      </c>
      <c r="F96" s="83">
        <f xml:space="preserve"> InpC!F$21</f>
        <v>25</v>
      </c>
      <c r="G96" s="83" t="str">
        <f xml:space="preserve"> InpC!G$21</f>
        <v>years</v>
      </c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  <c r="AB96" s="83"/>
      <c r="AC96" s="83"/>
      <c r="AD96" s="83"/>
      <c r="AE96" s="83"/>
      <c r="AF96" s="83"/>
      <c r="AG96" s="83"/>
      <c r="AH96" s="83"/>
      <c r="AI96" s="83"/>
      <c r="AJ96" s="83"/>
      <c r="AK96" s="83"/>
      <c r="AL96" s="83"/>
      <c r="AM96" s="83"/>
      <c r="AN96" s="83"/>
      <c r="AO96" s="83"/>
      <c r="AP96" s="83"/>
      <c r="AQ96" s="83"/>
      <c r="AR96" s="83"/>
      <c r="AS96" s="83"/>
      <c r="AT96" s="83"/>
      <c r="AU96" s="83"/>
      <c r="AV96" s="83"/>
      <c r="AW96" s="83"/>
      <c r="AX96" s="83"/>
      <c r="AY96" s="83"/>
      <c r="AZ96" s="83"/>
      <c r="BA96" s="83"/>
      <c r="BB96" s="83"/>
      <c r="BC96" s="83"/>
      <c r="BD96" s="83"/>
      <c r="BE96" s="83"/>
      <c r="BF96" s="83"/>
      <c r="BG96" s="83"/>
      <c r="BH96" s="83"/>
      <c r="BI96" s="83"/>
      <c r="BJ96" s="83"/>
      <c r="BK96" s="83"/>
      <c r="BL96" s="83"/>
      <c r="BM96" s="83"/>
      <c r="BN96" s="83"/>
      <c r="BO96" s="83"/>
      <c r="BP96" s="83"/>
      <c r="BQ96" s="83"/>
      <c r="BR96" s="83"/>
      <c r="BS96" s="83"/>
      <c r="BT96" s="83"/>
      <c r="BU96" s="83"/>
      <c r="BV96" s="83"/>
      <c r="BW96" s="83"/>
      <c r="BX96" s="83"/>
      <c r="BY96" s="83"/>
      <c r="BZ96" s="83"/>
      <c r="CA96" s="83"/>
      <c r="CB96" s="83"/>
      <c r="CC96" s="83"/>
      <c r="CD96" s="83"/>
      <c r="CE96" s="83"/>
      <c r="CF96" s="83"/>
      <c r="CG96" s="83"/>
      <c r="CH96" s="83"/>
      <c r="CI96" s="83"/>
      <c r="CJ96" s="83"/>
      <c r="CK96" s="83"/>
      <c r="CL96" s="83"/>
      <c r="CM96" s="83"/>
      <c r="CN96" s="83"/>
      <c r="CO96" s="83"/>
      <c r="CP96" s="83"/>
      <c r="CQ96" s="83"/>
      <c r="CR96" s="83"/>
      <c r="CS96" s="83"/>
      <c r="CT96" s="83"/>
      <c r="CU96" s="83"/>
      <c r="CV96" s="83"/>
      <c r="CW96" s="83"/>
      <c r="CX96" s="83"/>
      <c r="CY96" s="83"/>
      <c r="CZ96" s="83"/>
      <c r="DA96" s="83"/>
      <c r="DB96" s="83"/>
      <c r="DC96" s="83"/>
      <c r="DD96" s="83"/>
      <c r="DE96" s="83"/>
      <c r="DF96" s="83"/>
      <c r="DG96" s="83"/>
      <c r="DH96" s="83"/>
      <c r="DI96" s="83"/>
      <c r="DJ96" s="83"/>
      <c r="DK96" s="83"/>
      <c r="DL96" s="83"/>
      <c r="DM96" s="83"/>
      <c r="DN96" s="83"/>
      <c r="DO96" s="83"/>
      <c r="DP96" s="83"/>
      <c r="DQ96" s="83"/>
      <c r="DR96" s="83"/>
      <c r="DS96" s="83"/>
      <c r="DT96" s="83"/>
      <c r="DU96" s="83"/>
      <c r="DV96" s="83"/>
      <c r="DW96" s="83"/>
      <c r="DX96" s="83"/>
      <c r="DY96" s="83"/>
      <c r="DZ96" s="83"/>
      <c r="EA96" s="83"/>
      <c r="EB96" s="83"/>
      <c r="EC96" s="83"/>
      <c r="ED96" s="83"/>
      <c r="EE96" s="83"/>
      <c r="EF96" s="83"/>
      <c r="EG96" s="83"/>
      <c r="EH96" s="83"/>
      <c r="EI96" s="83"/>
      <c r="EJ96" s="83"/>
      <c r="EK96" s="83"/>
      <c r="EL96" s="83"/>
      <c r="EM96" s="83"/>
      <c r="EN96" s="83"/>
      <c r="EO96" s="83"/>
      <c r="EP96" s="83"/>
      <c r="EQ96" s="83"/>
      <c r="ER96" s="83"/>
      <c r="ES96" s="83"/>
      <c r="ET96" s="83"/>
      <c r="EU96" s="83"/>
      <c r="EV96" s="83"/>
      <c r="EW96" s="83"/>
      <c r="EX96" s="83"/>
      <c r="EY96" s="83"/>
      <c r="EZ96" s="83"/>
      <c r="FA96" s="83"/>
      <c r="FB96" s="83"/>
      <c r="FC96" s="83"/>
      <c r="FD96" s="83"/>
      <c r="FE96" s="83"/>
      <c r="FF96" s="83"/>
      <c r="FG96" s="83"/>
      <c r="FH96" s="83"/>
      <c r="FI96" s="83"/>
      <c r="FJ96" s="83"/>
      <c r="FK96" s="83"/>
      <c r="FL96" s="83"/>
      <c r="FM96" s="83"/>
      <c r="FN96" s="83"/>
      <c r="FO96" s="83"/>
      <c r="FP96" s="83"/>
      <c r="FQ96" s="83"/>
      <c r="FR96" s="83"/>
      <c r="FS96" s="83"/>
      <c r="FT96" s="83"/>
      <c r="FU96" s="83"/>
      <c r="FV96" s="83"/>
      <c r="FW96" s="83"/>
      <c r="FX96" s="83"/>
      <c r="FY96" s="83"/>
      <c r="FZ96" s="83"/>
      <c r="GA96" s="83"/>
      <c r="GB96" s="83"/>
      <c r="GC96" s="83"/>
      <c r="GD96" s="83"/>
      <c r="GE96" s="83"/>
      <c r="GF96" s="83"/>
      <c r="GG96" s="83"/>
      <c r="GH96" s="83"/>
      <c r="GI96" s="83"/>
      <c r="GJ96" s="83"/>
    </row>
    <row r="97" spans="1:192" outlineLevel="1" x14ac:dyDescent="0.25">
      <c r="A97" s="91"/>
      <c r="B97" s="91"/>
      <c r="C97" s="92"/>
      <c r="D97" s="93"/>
      <c r="E97" s="406" t="str">
        <f xml:space="preserve"> InpC!E$23</f>
        <v>Contract extension</v>
      </c>
      <c r="F97" s="406">
        <f xml:space="preserve"> InpC!F$23</f>
        <v>0</v>
      </c>
      <c r="G97" s="406" t="str">
        <f xml:space="preserve"> InpC!G$23</f>
        <v>years</v>
      </c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W97" s="74"/>
      <c r="AX97" s="74"/>
      <c r="AY97" s="74"/>
      <c r="AZ97" s="74"/>
      <c r="BA97" s="74"/>
      <c r="BB97" s="74"/>
      <c r="BC97" s="74"/>
      <c r="BD97" s="74"/>
      <c r="BE97" s="74"/>
      <c r="BF97" s="74"/>
      <c r="BG97" s="74"/>
      <c r="BH97" s="74"/>
      <c r="BI97" s="74"/>
      <c r="BJ97" s="74"/>
      <c r="BK97" s="74"/>
      <c r="BL97" s="74"/>
      <c r="BM97" s="74"/>
      <c r="BN97" s="74"/>
      <c r="BO97" s="74"/>
      <c r="BP97" s="74"/>
      <c r="BQ97" s="74"/>
      <c r="BR97" s="74"/>
      <c r="BS97" s="74"/>
      <c r="BT97" s="74"/>
      <c r="BU97" s="74"/>
      <c r="BV97" s="74"/>
      <c r="BW97" s="74"/>
      <c r="BX97" s="74"/>
      <c r="BY97" s="74"/>
      <c r="BZ97" s="74"/>
      <c r="CA97" s="74"/>
      <c r="CB97" s="74"/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4"/>
      <c r="CS97" s="74"/>
      <c r="CT97" s="74"/>
      <c r="CU97" s="74"/>
      <c r="CV97" s="74"/>
      <c r="CW97" s="74"/>
      <c r="CX97" s="74"/>
      <c r="CY97" s="74"/>
      <c r="CZ97" s="74"/>
      <c r="DA97" s="74"/>
      <c r="DB97" s="74"/>
      <c r="DC97" s="74"/>
      <c r="DD97" s="74"/>
      <c r="DE97" s="74"/>
      <c r="DF97" s="74"/>
      <c r="DG97" s="74"/>
      <c r="DH97" s="74"/>
      <c r="DI97" s="74"/>
      <c r="DJ97" s="74"/>
      <c r="DK97" s="74"/>
      <c r="DL97" s="74"/>
      <c r="DM97" s="74"/>
      <c r="DN97" s="74"/>
      <c r="DO97" s="74"/>
      <c r="DP97" s="74"/>
      <c r="DQ97" s="74"/>
      <c r="DR97" s="74"/>
      <c r="DS97" s="74"/>
      <c r="DT97" s="74"/>
      <c r="DU97" s="74"/>
      <c r="DV97" s="74"/>
      <c r="DW97" s="74"/>
      <c r="DX97" s="74"/>
      <c r="DY97" s="74"/>
      <c r="DZ97" s="74"/>
      <c r="EA97" s="74"/>
      <c r="EB97" s="74"/>
      <c r="EC97" s="74"/>
      <c r="ED97" s="74"/>
      <c r="EE97" s="74"/>
      <c r="EF97" s="74"/>
      <c r="EG97" s="74"/>
      <c r="EH97" s="74"/>
      <c r="EI97" s="74"/>
      <c r="EJ97" s="74"/>
      <c r="EK97" s="74"/>
      <c r="EL97" s="74"/>
      <c r="EM97" s="74"/>
      <c r="EN97" s="74"/>
      <c r="EO97" s="74"/>
      <c r="EP97" s="74"/>
      <c r="EQ97" s="74"/>
      <c r="ER97" s="74"/>
      <c r="ES97" s="74"/>
      <c r="ET97" s="74"/>
      <c r="EU97" s="74"/>
      <c r="EV97" s="74"/>
      <c r="EW97" s="74"/>
      <c r="EX97" s="74"/>
      <c r="EY97" s="74"/>
      <c r="EZ97" s="74"/>
      <c r="FA97" s="74"/>
      <c r="FB97" s="74"/>
      <c r="FC97" s="74"/>
      <c r="FD97" s="74"/>
      <c r="FE97" s="74"/>
      <c r="FF97" s="74"/>
      <c r="FG97" s="74"/>
      <c r="FH97" s="74"/>
      <c r="FI97" s="74"/>
      <c r="FJ97" s="74"/>
      <c r="FK97" s="74"/>
      <c r="FL97" s="74"/>
      <c r="FM97" s="74"/>
      <c r="FN97" s="74"/>
      <c r="FO97" s="74"/>
      <c r="FP97" s="74"/>
      <c r="FQ97" s="74"/>
      <c r="FR97" s="74"/>
      <c r="FS97" s="74"/>
      <c r="FT97" s="74"/>
      <c r="FU97" s="74"/>
      <c r="FV97" s="74"/>
      <c r="FW97" s="74"/>
      <c r="FX97" s="74"/>
      <c r="FY97" s="74"/>
      <c r="FZ97" s="74"/>
      <c r="GA97" s="74"/>
      <c r="GB97" s="74"/>
      <c r="GC97" s="74"/>
      <c r="GD97" s="74"/>
      <c r="GE97" s="74"/>
      <c r="GF97" s="74"/>
      <c r="GG97" s="74"/>
      <c r="GH97" s="74"/>
      <c r="GI97" s="74"/>
      <c r="GJ97" s="74"/>
    </row>
    <row r="98" spans="1:192" outlineLevel="1" x14ac:dyDescent="0.25">
      <c r="A98" s="81"/>
      <c r="B98" s="81"/>
      <c r="C98" s="82"/>
      <c r="D98" s="83"/>
      <c r="E98" s="83" t="str">
        <f xml:space="preserve"> InpC!E$189</f>
        <v>Months in year</v>
      </c>
      <c r="F98" s="83">
        <f xml:space="preserve"> InpC!F$189</f>
        <v>12</v>
      </c>
      <c r="G98" s="83" t="str">
        <f xml:space="preserve"> InpC!G$189</f>
        <v>months</v>
      </c>
      <c r="H98" s="83"/>
      <c r="I98" s="83"/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3"/>
      <c r="U98" s="83"/>
      <c r="V98" s="83"/>
      <c r="W98" s="83"/>
      <c r="X98" s="83"/>
      <c r="Y98" s="83"/>
      <c r="Z98" s="83"/>
      <c r="AA98" s="83"/>
      <c r="AB98" s="83"/>
      <c r="AC98" s="83"/>
      <c r="AD98" s="83"/>
      <c r="AE98" s="83"/>
      <c r="AF98" s="83"/>
      <c r="AG98" s="83"/>
      <c r="AH98" s="83"/>
      <c r="AI98" s="83"/>
      <c r="AJ98" s="83"/>
      <c r="AK98" s="83"/>
      <c r="AL98" s="83"/>
      <c r="AM98" s="83"/>
      <c r="AN98" s="83"/>
      <c r="AO98" s="83"/>
      <c r="AP98" s="83"/>
      <c r="AQ98" s="83"/>
      <c r="AR98" s="83"/>
      <c r="AS98" s="83"/>
      <c r="AT98" s="83"/>
      <c r="AU98" s="83"/>
      <c r="AV98" s="83"/>
      <c r="AW98" s="83"/>
      <c r="AX98" s="83"/>
      <c r="AY98" s="83"/>
      <c r="AZ98" s="83"/>
      <c r="BA98" s="83"/>
      <c r="BB98" s="83"/>
      <c r="BC98" s="83"/>
      <c r="BD98" s="83"/>
      <c r="BE98" s="83"/>
      <c r="BF98" s="83"/>
      <c r="BG98" s="83"/>
      <c r="BH98" s="83"/>
      <c r="BI98" s="83"/>
      <c r="BJ98" s="83"/>
      <c r="BK98" s="83"/>
      <c r="BL98" s="83"/>
      <c r="BM98" s="83"/>
      <c r="BN98" s="83"/>
      <c r="BO98" s="83"/>
      <c r="BP98" s="83"/>
      <c r="BQ98" s="83"/>
      <c r="BR98" s="83"/>
      <c r="BS98" s="83"/>
      <c r="BT98" s="83"/>
      <c r="BU98" s="83"/>
      <c r="BV98" s="83"/>
      <c r="BW98" s="83"/>
      <c r="BX98" s="83"/>
      <c r="BY98" s="83"/>
      <c r="BZ98" s="83"/>
      <c r="CA98" s="83"/>
      <c r="CB98" s="83"/>
      <c r="CC98" s="83"/>
      <c r="CD98" s="83"/>
      <c r="CE98" s="83"/>
      <c r="CF98" s="83"/>
      <c r="CG98" s="83"/>
      <c r="CH98" s="83"/>
      <c r="CI98" s="83"/>
      <c r="CJ98" s="83"/>
      <c r="CK98" s="83"/>
      <c r="CL98" s="83"/>
      <c r="CM98" s="83"/>
      <c r="CN98" s="83"/>
      <c r="CO98" s="83"/>
      <c r="CP98" s="83"/>
      <c r="CQ98" s="83"/>
      <c r="CR98" s="83"/>
      <c r="CS98" s="83"/>
      <c r="CT98" s="83"/>
      <c r="CU98" s="83"/>
      <c r="CV98" s="83"/>
      <c r="CW98" s="83"/>
      <c r="CX98" s="83"/>
      <c r="CY98" s="83"/>
      <c r="CZ98" s="83"/>
      <c r="DA98" s="83"/>
      <c r="DB98" s="83"/>
      <c r="DC98" s="83"/>
      <c r="DD98" s="83"/>
      <c r="DE98" s="83"/>
      <c r="DF98" s="83"/>
      <c r="DG98" s="83"/>
      <c r="DH98" s="83"/>
      <c r="DI98" s="83"/>
      <c r="DJ98" s="83"/>
      <c r="DK98" s="83"/>
      <c r="DL98" s="83"/>
      <c r="DM98" s="83"/>
      <c r="DN98" s="83"/>
      <c r="DO98" s="83"/>
      <c r="DP98" s="83"/>
      <c r="DQ98" s="83"/>
      <c r="DR98" s="83"/>
      <c r="DS98" s="83"/>
      <c r="DT98" s="83"/>
      <c r="DU98" s="83"/>
      <c r="DV98" s="83"/>
      <c r="DW98" s="83"/>
      <c r="DX98" s="83"/>
      <c r="DY98" s="83"/>
      <c r="DZ98" s="83"/>
      <c r="EA98" s="83"/>
      <c r="EB98" s="83"/>
      <c r="EC98" s="83"/>
      <c r="ED98" s="83"/>
      <c r="EE98" s="83"/>
      <c r="EF98" s="83"/>
      <c r="EG98" s="83"/>
      <c r="EH98" s="83"/>
      <c r="EI98" s="83"/>
      <c r="EJ98" s="83"/>
      <c r="EK98" s="83"/>
      <c r="EL98" s="83"/>
      <c r="EM98" s="83"/>
      <c r="EN98" s="83"/>
      <c r="EO98" s="83"/>
      <c r="EP98" s="83"/>
      <c r="EQ98" s="83"/>
      <c r="ER98" s="83"/>
      <c r="ES98" s="83"/>
      <c r="ET98" s="83"/>
      <c r="EU98" s="83"/>
      <c r="EV98" s="83"/>
      <c r="EW98" s="83"/>
      <c r="EX98" s="83"/>
      <c r="EY98" s="83"/>
      <c r="EZ98" s="83"/>
      <c r="FA98" s="83"/>
      <c r="FB98" s="83"/>
      <c r="FC98" s="83"/>
      <c r="FD98" s="83"/>
      <c r="FE98" s="83"/>
      <c r="FF98" s="83"/>
      <c r="FG98" s="83"/>
      <c r="FH98" s="83"/>
      <c r="FI98" s="83"/>
      <c r="FJ98" s="83"/>
      <c r="FK98" s="83"/>
      <c r="FL98" s="83"/>
      <c r="FM98" s="83"/>
      <c r="FN98" s="83"/>
      <c r="FO98" s="83"/>
      <c r="FP98" s="83"/>
      <c r="FQ98" s="83"/>
      <c r="FR98" s="83"/>
      <c r="FS98" s="83"/>
      <c r="FT98" s="83"/>
      <c r="FU98" s="83"/>
      <c r="FV98" s="83"/>
      <c r="FW98" s="83"/>
      <c r="FX98" s="83"/>
      <c r="FY98" s="83"/>
      <c r="FZ98" s="83"/>
      <c r="GA98" s="83"/>
      <c r="GB98" s="83"/>
      <c r="GC98" s="83"/>
      <c r="GD98" s="83"/>
      <c r="GE98" s="83"/>
      <c r="GF98" s="83"/>
      <c r="GG98" s="83"/>
      <c r="GH98" s="83"/>
      <c r="GI98" s="83"/>
      <c r="GJ98" s="83"/>
    </row>
    <row r="99" spans="1:192" outlineLevel="1" x14ac:dyDescent="0.25">
      <c r="A99" s="78"/>
      <c r="B99" s="78"/>
      <c r="C99" s="79"/>
      <c r="D99" s="80"/>
      <c r="E99" s="26" t="s">
        <v>128</v>
      </c>
      <c r="F99" s="26">
        <f xml:space="preserve"> EOMONTH(F95, ((F96 + F97) * F98))</f>
        <v>54057</v>
      </c>
      <c r="G99" s="26" t="s">
        <v>6</v>
      </c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</row>
    <row r="100" spans="1:192" outlineLevel="1" x14ac:dyDescent="0.25">
      <c r="E100" s="6"/>
      <c r="F100" s="6"/>
      <c r="G100" s="6"/>
      <c r="H100" s="6"/>
      <c r="I100" s="77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</row>
    <row r="101" spans="1:192" outlineLevel="1" x14ac:dyDescent="0.25">
      <c r="A101" s="56"/>
      <c r="B101" s="56"/>
      <c r="C101" s="59"/>
      <c r="D101" s="75"/>
      <c r="E101" s="26" t="str">
        <f xml:space="preserve"> E$99</f>
        <v>End of operating period</v>
      </c>
      <c r="F101" s="26">
        <f xml:space="preserve"> F$99</f>
        <v>54057</v>
      </c>
      <c r="G101" s="26" t="str">
        <f xml:space="preserve"> G$99</f>
        <v>date</v>
      </c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</row>
    <row r="102" spans="1:192" outlineLevel="1" x14ac:dyDescent="0.25">
      <c r="A102" s="51"/>
      <c r="C102" s="52"/>
      <c r="D102" s="53"/>
      <c r="E102" s="11" t="str">
        <f t="shared" ref="E102:BP102" si="1913" xml:space="preserve"> E$25</f>
        <v>Model period ending</v>
      </c>
      <c r="F102" s="11">
        <f t="shared" si="1913"/>
        <v>0</v>
      </c>
      <c r="G102" s="11" t="str">
        <f t="shared" si="1913"/>
        <v>date</v>
      </c>
      <c r="H102" s="11">
        <f t="shared" si="1913"/>
        <v>0</v>
      </c>
      <c r="I102" s="142">
        <f t="shared" si="1913"/>
        <v>0</v>
      </c>
      <c r="J102" s="11">
        <f t="shared" si="1913"/>
        <v>44196</v>
      </c>
      <c r="K102" s="11">
        <f t="shared" si="1913"/>
        <v>44286</v>
      </c>
      <c r="L102" s="11">
        <f t="shared" si="1913"/>
        <v>44377</v>
      </c>
      <c r="M102" s="11">
        <f t="shared" si="1913"/>
        <v>44469</v>
      </c>
      <c r="N102" s="11">
        <f t="shared" si="1913"/>
        <v>44561</v>
      </c>
      <c r="O102" s="11">
        <f t="shared" si="1913"/>
        <v>44651</v>
      </c>
      <c r="P102" s="11">
        <f t="shared" si="1913"/>
        <v>44742</v>
      </c>
      <c r="Q102" s="11">
        <f t="shared" si="1913"/>
        <v>44834</v>
      </c>
      <c r="R102" s="11">
        <f t="shared" si="1913"/>
        <v>44926</v>
      </c>
      <c r="S102" s="11">
        <f t="shared" si="1913"/>
        <v>45016</v>
      </c>
      <c r="T102" s="11">
        <f t="shared" si="1913"/>
        <v>45107</v>
      </c>
      <c r="U102" s="11">
        <f t="shared" si="1913"/>
        <v>45199</v>
      </c>
      <c r="V102" s="11">
        <f t="shared" si="1913"/>
        <v>45291</v>
      </c>
      <c r="W102" s="11">
        <f t="shared" si="1913"/>
        <v>45382</v>
      </c>
      <c r="X102" s="11">
        <f t="shared" si="1913"/>
        <v>45473</v>
      </c>
      <c r="Y102" s="11">
        <f t="shared" si="1913"/>
        <v>45565</v>
      </c>
      <c r="Z102" s="11">
        <f t="shared" si="1913"/>
        <v>45657</v>
      </c>
      <c r="AA102" s="11">
        <f t="shared" si="1913"/>
        <v>45747</v>
      </c>
      <c r="AB102" s="11">
        <f t="shared" si="1913"/>
        <v>45838</v>
      </c>
      <c r="AC102" s="11">
        <f t="shared" si="1913"/>
        <v>45930</v>
      </c>
      <c r="AD102" s="11">
        <f t="shared" si="1913"/>
        <v>46022</v>
      </c>
      <c r="AE102" s="11">
        <f t="shared" si="1913"/>
        <v>46112</v>
      </c>
      <c r="AF102" s="11">
        <f t="shared" si="1913"/>
        <v>46203</v>
      </c>
      <c r="AG102" s="11">
        <f t="shared" si="1913"/>
        <v>46295</v>
      </c>
      <c r="AH102" s="11">
        <f t="shared" si="1913"/>
        <v>46387</v>
      </c>
      <c r="AI102" s="11">
        <f t="shared" si="1913"/>
        <v>46477</v>
      </c>
      <c r="AJ102" s="11">
        <f t="shared" si="1913"/>
        <v>46568</v>
      </c>
      <c r="AK102" s="11">
        <f t="shared" si="1913"/>
        <v>46660</v>
      </c>
      <c r="AL102" s="11">
        <f t="shared" si="1913"/>
        <v>46752</v>
      </c>
      <c r="AM102" s="11">
        <f t="shared" si="1913"/>
        <v>46843</v>
      </c>
      <c r="AN102" s="11">
        <f t="shared" si="1913"/>
        <v>46934</v>
      </c>
      <c r="AO102" s="11">
        <f t="shared" si="1913"/>
        <v>47026</v>
      </c>
      <c r="AP102" s="11">
        <f t="shared" si="1913"/>
        <v>47118</v>
      </c>
      <c r="AQ102" s="11">
        <f t="shared" si="1913"/>
        <v>47208</v>
      </c>
      <c r="AR102" s="11">
        <f t="shared" si="1913"/>
        <v>47299</v>
      </c>
      <c r="AS102" s="11">
        <f t="shared" si="1913"/>
        <v>47391</v>
      </c>
      <c r="AT102" s="11">
        <f t="shared" si="1913"/>
        <v>47483</v>
      </c>
      <c r="AU102" s="11">
        <f t="shared" si="1913"/>
        <v>47573</v>
      </c>
      <c r="AV102" s="11">
        <f t="shared" si="1913"/>
        <v>47664</v>
      </c>
      <c r="AW102" s="11">
        <f t="shared" si="1913"/>
        <v>47756</v>
      </c>
      <c r="AX102" s="11">
        <f t="shared" si="1913"/>
        <v>47848</v>
      </c>
      <c r="AY102" s="11">
        <f t="shared" si="1913"/>
        <v>47938</v>
      </c>
      <c r="AZ102" s="11">
        <f t="shared" si="1913"/>
        <v>48029</v>
      </c>
      <c r="BA102" s="11">
        <f t="shared" si="1913"/>
        <v>48121</v>
      </c>
      <c r="BB102" s="11">
        <f t="shared" si="1913"/>
        <v>48213</v>
      </c>
      <c r="BC102" s="11">
        <f t="shared" si="1913"/>
        <v>48304</v>
      </c>
      <c r="BD102" s="11">
        <f t="shared" si="1913"/>
        <v>48395</v>
      </c>
      <c r="BE102" s="11">
        <f t="shared" si="1913"/>
        <v>48487</v>
      </c>
      <c r="BF102" s="11">
        <f t="shared" si="1913"/>
        <v>48579</v>
      </c>
      <c r="BG102" s="11">
        <f t="shared" si="1913"/>
        <v>48669</v>
      </c>
      <c r="BH102" s="11">
        <f t="shared" si="1913"/>
        <v>48760</v>
      </c>
      <c r="BI102" s="11">
        <f t="shared" si="1913"/>
        <v>48852</v>
      </c>
      <c r="BJ102" s="11">
        <f t="shared" si="1913"/>
        <v>48944</v>
      </c>
      <c r="BK102" s="11">
        <f t="shared" si="1913"/>
        <v>49034</v>
      </c>
      <c r="BL102" s="11">
        <f t="shared" si="1913"/>
        <v>49125</v>
      </c>
      <c r="BM102" s="11">
        <f t="shared" si="1913"/>
        <v>49217</v>
      </c>
      <c r="BN102" s="11">
        <f t="shared" si="1913"/>
        <v>49309</v>
      </c>
      <c r="BO102" s="11">
        <f t="shared" si="1913"/>
        <v>49399</v>
      </c>
      <c r="BP102" s="11">
        <f t="shared" si="1913"/>
        <v>49490</v>
      </c>
      <c r="BQ102" s="11">
        <f t="shared" ref="BQ102:EB102" si="1914" xml:space="preserve"> BQ$25</f>
        <v>49582</v>
      </c>
      <c r="BR102" s="11">
        <f t="shared" si="1914"/>
        <v>49674</v>
      </c>
      <c r="BS102" s="11">
        <f t="shared" si="1914"/>
        <v>49765</v>
      </c>
      <c r="BT102" s="11">
        <f t="shared" si="1914"/>
        <v>49856</v>
      </c>
      <c r="BU102" s="11">
        <f t="shared" si="1914"/>
        <v>49948</v>
      </c>
      <c r="BV102" s="11">
        <f t="shared" si="1914"/>
        <v>50040</v>
      </c>
      <c r="BW102" s="11">
        <f t="shared" si="1914"/>
        <v>50130</v>
      </c>
      <c r="BX102" s="11">
        <f t="shared" si="1914"/>
        <v>50221</v>
      </c>
      <c r="BY102" s="11">
        <f t="shared" si="1914"/>
        <v>50313</v>
      </c>
      <c r="BZ102" s="11">
        <f t="shared" si="1914"/>
        <v>50405</v>
      </c>
      <c r="CA102" s="11">
        <f t="shared" si="1914"/>
        <v>50495</v>
      </c>
      <c r="CB102" s="11">
        <f t="shared" si="1914"/>
        <v>50586</v>
      </c>
      <c r="CC102" s="11">
        <f t="shared" si="1914"/>
        <v>50678</v>
      </c>
      <c r="CD102" s="11">
        <f t="shared" si="1914"/>
        <v>50770</v>
      </c>
      <c r="CE102" s="11">
        <f t="shared" si="1914"/>
        <v>50860</v>
      </c>
      <c r="CF102" s="11">
        <f t="shared" si="1914"/>
        <v>50951</v>
      </c>
      <c r="CG102" s="11">
        <f t="shared" si="1914"/>
        <v>51043</v>
      </c>
      <c r="CH102" s="11">
        <f t="shared" si="1914"/>
        <v>51135</v>
      </c>
      <c r="CI102" s="11">
        <f t="shared" si="1914"/>
        <v>51226</v>
      </c>
      <c r="CJ102" s="11">
        <f t="shared" si="1914"/>
        <v>51317</v>
      </c>
      <c r="CK102" s="11">
        <f t="shared" si="1914"/>
        <v>51409</v>
      </c>
      <c r="CL102" s="11">
        <f t="shared" si="1914"/>
        <v>51501</v>
      </c>
      <c r="CM102" s="11">
        <f t="shared" si="1914"/>
        <v>51591</v>
      </c>
      <c r="CN102" s="11">
        <f t="shared" si="1914"/>
        <v>51682</v>
      </c>
      <c r="CO102" s="11">
        <f t="shared" si="1914"/>
        <v>51774</v>
      </c>
      <c r="CP102" s="11">
        <f t="shared" si="1914"/>
        <v>51866</v>
      </c>
      <c r="CQ102" s="11">
        <f t="shared" si="1914"/>
        <v>51956</v>
      </c>
      <c r="CR102" s="11">
        <f t="shared" si="1914"/>
        <v>52047</v>
      </c>
      <c r="CS102" s="11">
        <f t="shared" si="1914"/>
        <v>52139</v>
      </c>
      <c r="CT102" s="11">
        <f t="shared" si="1914"/>
        <v>52231</v>
      </c>
      <c r="CU102" s="11">
        <f t="shared" si="1914"/>
        <v>52321</v>
      </c>
      <c r="CV102" s="11">
        <f t="shared" si="1914"/>
        <v>52412</v>
      </c>
      <c r="CW102" s="11">
        <f t="shared" si="1914"/>
        <v>52504</v>
      </c>
      <c r="CX102" s="11">
        <f t="shared" si="1914"/>
        <v>52596</v>
      </c>
      <c r="CY102" s="11">
        <f t="shared" si="1914"/>
        <v>52687</v>
      </c>
      <c r="CZ102" s="11">
        <f t="shared" si="1914"/>
        <v>52778</v>
      </c>
      <c r="DA102" s="11">
        <f t="shared" si="1914"/>
        <v>52870</v>
      </c>
      <c r="DB102" s="11">
        <f t="shared" si="1914"/>
        <v>52962</v>
      </c>
      <c r="DC102" s="11">
        <f t="shared" si="1914"/>
        <v>53052</v>
      </c>
      <c r="DD102" s="11">
        <f t="shared" si="1914"/>
        <v>53143</v>
      </c>
      <c r="DE102" s="11">
        <f t="shared" si="1914"/>
        <v>53235</v>
      </c>
      <c r="DF102" s="11">
        <f t="shared" si="1914"/>
        <v>53327</v>
      </c>
      <c r="DG102" s="11">
        <f t="shared" si="1914"/>
        <v>53417</v>
      </c>
      <c r="DH102" s="11">
        <f t="shared" si="1914"/>
        <v>53508</v>
      </c>
      <c r="DI102" s="11">
        <f t="shared" si="1914"/>
        <v>53600</v>
      </c>
      <c r="DJ102" s="11">
        <f t="shared" si="1914"/>
        <v>53692</v>
      </c>
      <c r="DK102" s="11">
        <f t="shared" si="1914"/>
        <v>53782</v>
      </c>
      <c r="DL102" s="11">
        <f t="shared" si="1914"/>
        <v>53873</v>
      </c>
      <c r="DM102" s="11">
        <f t="shared" si="1914"/>
        <v>53965</v>
      </c>
      <c r="DN102" s="11">
        <f t="shared" si="1914"/>
        <v>54057</v>
      </c>
      <c r="DO102" s="11">
        <f t="shared" si="1914"/>
        <v>54148</v>
      </c>
      <c r="DP102" s="11">
        <f t="shared" si="1914"/>
        <v>54239</v>
      </c>
      <c r="DQ102" s="11">
        <f t="shared" si="1914"/>
        <v>54331</v>
      </c>
      <c r="DR102" s="11">
        <f t="shared" si="1914"/>
        <v>54423</v>
      </c>
      <c r="DS102" s="11">
        <f t="shared" si="1914"/>
        <v>54513</v>
      </c>
      <c r="DT102" s="11">
        <f t="shared" si="1914"/>
        <v>54604</v>
      </c>
      <c r="DU102" s="11">
        <f t="shared" si="1914"/>
        <v>54696</v>
      </c>
      <c r="DV102" s="11">
        <f t="shared" si="1914"/>
        <v>54788</v>
      </c>
      <c r="DW102" s="11">
        <f t="shared" si="1914"/>
        <v>54878</v>
      </c>
      <c r="DX102" s="11">
        <f t="shared" si="1914"/>
        <v>54969</v>
      </c>
      <c r="DY102" s="11">
        <f t="shared" si="1914"/>
        <v>55061</v>
      </c>
      <c r="DZ102" s="11">
        <f t="shared" si="1914"/>
        <v>55153</v>
      </c>
      <c r="EA102" s="11">
        <f t="shared" si="1914"/>
        <v>55243</v>
      </c>
      <c r="EB102" s="11">
        <f t="shared" si="1914"/>
        <v>55334</v>
      </c>
      <c r="EC102" s="11">
        <f t="shared" ref="EC102:GJ102" si="1915" xml:space="preserve"> EC$25</f>
        <v>55426</v>
      </c>
      <c r="ED102" s="11">
        <f t="shared" si="1915"/>
        <v>55518</v>
      </c>
      <c r="EE102" s="11">
        <f t="shared" si="1915"/>
        <v>55609</v>
      </c>
      <c r="EF102" s="11">
        <f t="shared" si="1915"/>
        <v>55700</v>
      </c>
      <c r="EG102" s="11">
        <f t="shared" si="1915"/>
        <v>55792</v>
      </c>
      <c r="EH102" s="11">
        <f t="shared" si="1915"/>
        <v>55884</v>
      </c>
      <c r="EI102" s="11">
        <f t="shared" si="1915"/>
        <v>55974</v>
      </c>
      <c r="EJ102" s="11">
        <f t="shared" si="1915"/>
        <v>56065</v>
      </c>
      <c r="EK102" s="11">
        <f t="shared" si="1915"/>
        <v>56157</v>
      </c>
      <c r="EL102" s="11">
        <f t="shared" si="1915"/>
        <v>56249</v>
      </c>
      <c r="EM102" s="11">
        <f t="shared" si="1915"/>
        <v>56339</v>
      </c>
      <c r="EN102" s="11">
        <f t="shared" si="1915"/>
        <v>56430</v>
      </c>
      <c r="EO102" s="11">
        <f t="shared" si="1915"/>
        <v>56522</v>
      </c>
      <c r="EP102" s="11">
        <f t="shared" si="1915"/>
        <v>56614</v>
      </c>
      <c r="EQ102" s="11">
        <f t="shared" si="1915"/>
        <v>56704</v>
      </c>
      <c r="ER102" s="11">
        <f t="shared" si="1915"/>
        <v>56795</v>
      </c>
      <c r="ES102" s="11">
        <f t="shared" si="1915"/>
        <v>56887</v>
      </c>
      <c r="ET102" s="11">
        <f t="shared" si="1915"/>
        <v>56979</v>
      </c>
      <c r="EU102" s="11">
        <f t="shared" si="1915"/>
        <v>57070</v>
      </c>
      <c r="EV102" s="11">
        <f t="shared" si="1915"/>
        <v>57161</v>
      </c>
      <c r="EW102" s="11">
        <f t="shared" si="1915"/>
        <v>57253</v>
      </c>
      <c r="EX102" s="11">
        <f t="shared" si="1915"/>
        <v>57345</v>
      </c>
      <c r="EY102" s="11">
        <f t="shared" si="1915"/>
        <v>57435</v>
      </c>
      <c r="EZ102" s="11">
        <f t="shared" si="1915"/>
        <v>57526</v>
      </c>
      <c r="FA102" s="11">
        <f t="shared" si="1915"/>
        <v>57618</v>
      </c>
      <c r="FB102" s="11">
        <f t="shared" si="1915"/>
        <v>57710</v>
      </c>
      <c r="FC102" s="11">
        <f t="shared" si="1915"/>
        <v>57800</v>
      </c>
      <c r="FD102" s="11">
        <f t="shared" si="1915"/>
        <v>57891</v>
      </c>
      <c r="FE102" s="11">
        <f t="shared" si="1915"/>
        <v>57983</v>
      </c>
      <c r="FF102" s="11">
        <f t="shared" si="1915"/>
        <v>58075</v>
      </c>
      <c r="FG102" s="11">
        <f t="shared" si="1915"/>
        <v>58165</v>
      </c>
      <c r="FH102" s="11">
        <f t="shared" si="1915"/>
        <v>58256</v>
      </c>
      <c r="FI102" s="11">
        <f t="shared" si="1915"/>
        <v>58348</v>
      </c>
      <c r="FJ102" s="11">
        <f t="shared" si="1915"/>
        <v>58440</v>
      </c>
      <c r="FK102" s="11">
        <f t="shared" si="1915"/>
        <v>58531</v>
      </c>
      <c r="FL102" s="11">
        <f t="shared" si="1915"/>
        <v>58622</v>
      </c>
      <c r="FM102" s="11">
        <f t="shared" si="1915"/>
        <v>58714</v>
      </c>
      <c r="FN102" s="11">
        <f t="shared" si="1915"/>
        <v>58806</v>
      </c>
      <c r="FO102" s="11">
        <f t="shared" si="1915"/>
        <v>58896</v>
      </c>
      <c r="FP102" s="11">
        <f t="shared" si="1915"/>
        <v>58987</v>
      </c>
      <c r="FQ102" s="11">
        <f t="shared" si="1915"/>
        <v>59079</v>
      </c>
      <c r="FR102" s="11">
        <f t="shared" si="1915"/>
        <v>59171</v>
      </c>
      <c r="FS102" s="11">
        <f t="shared" si="1915"/>
        <v>59261</v>
      </c>
      <c r="FT102" s="11">
        <f t="shared" si="1915"/>
        <v>59352</v>
      </c>
      <c r="FU102" s="11">
        <f t="shared" si="1915"/>
        <v>59444</v>
      </c>
      <c r="FV102" s="11">
        <f t="shared" si="1915"/>
        <v>59536</v>
      </c>
      <c r="FW102" s="11">
        <f t="shared" si="1915"/>
        <v>59626</v>
      </c>
      <c r="FX102" s="11">
        <f t="shared" si="1915"/>
        <v>59717</v>
      </c>
      <c r="FY102" s="11">
        <f t="shared" si="1915"/>
        <v>59809</v>
      </c>
      <c r="FZ102" s="11">
        <f t="shared" si="1915"/>
        <v>59901</v>
      </c>
      <c r="GA102" s="11">
        <f t="shared" si="1915"/>
        <v>59992</v>
      </c>
      <c r="GB102" s="11">
        <f t="shared" si="1915"/>
        <v>60083</v>
      </c>
      <c r="GC102" s="11">
        <f t="shared" si="1915"/>
        <v>60175</v>
      </c>
      <c r="GD102" s="11">
        <f t="shared" si="1915"/>
        <v>60267</v>
      </c>
      <c r="GE102" s="11">
        <f t="shared" si="1915"/>
        <v>60357</v>
      </c>
      <c r="GF102" s="11">
        <f t="shared" si="1915"/>
        <v>60448</v>
      </c>
      <c r="GG102" s="11">
        <f t="shared" si="1915"/>
        <v>60540</v>
      </c>
      <c r="GH102" s="11">
        <f t="shared" si="1915"/>
        <v>60632</v>
      </c>
      <c r="GI102" s="11">
        <f t="shared" si="1915"/>
        <v>60722</v>
      </c>
      <c r="GJ102" s="11">
        <f t="shared" si="1915"/>
        <v>60813</v>
      </c>
    </row>
    <row r="103" spans="1:192" outlineLevel="1" x14ac:dyDescent="0.25">
      <c r="A103" s="239"/>
      <c r="B103" s="239"/>
      <c r="C103" s="240"/>
      <c r="D103" s="241"/>
      <c r="E103" s="199" t="s">
        <v>129</v>
      </c>
      <c r="F103" s="199"/>
      <c r="G103" s="199" t="s">
        <v>5</v>
      </c>
      <c r="H103" s="199">
        <f xml:space="preserve"> SUM(J103:GJ103)</f>
        <v>1</v>
      </c>
      <c r="I103" s="242"/>
      <c r="J103" s="198">
        <f t="shared" ref="J103:K103" si="1916" xml:space="preserve"> IF(J102 = $F101, 1, 0)</f>
        <v>0</v>
      </c>
      <c r="K103" s="198">
        <f t="shared" si="1916"/>
        <v>0</v>
      </c>
      <c r="L103" s="198">
        <f t="shared" ref="L103:BW103" si="1917" xml:space="preserve"> IF(L102 = $F101, 1, 0)</f>
        <v>0</v>
      </c>
      <c r="M103" s="198">
        <f t="shared" si="1917"/>
        <v>0</v>
      </c>
      <c r="N103" s="198">
        <f t="shared" si="1917"/>
        <v>0</v>
      </c>
      <c r="O103" s="198">
        <f t="shared" si="1917"/>
        <v>0</v>
      </c>
      <c r="P103" s="198">
        <f t="shared" si="1917"/>
        <v>0</v>
      </c>
      <c r="Q103" s="198">
        <f t="shared" si="1917"/>
        <v>0</v>
      </c>
      <c r="R103" s="198">
        <f t="shared" si="1917"/>
        <v>0</v>
      </c>
      <c r="S103" s="198">
        <f t="shared" si="1917"/>
        <v>0</v>
      </c>
      <c r="T103" s="198">
        <f t="shared" si="1917"/>
        <v>0</v>
      </c>
      <c r="U103" s="198">
        <f t="shared" si="1917"/>
        <v>0</v>
      </c>
      <c r="V103" s="198">
        <f t="shared" si="1917"/>
        <v>0</v>
      </c>
      <c r="W103" s="198">
        <f t="shared" si="1917"/>
        <v>0</v>
      </c>
      <c r="X103" s="198">
        <f t="shared" si="1917"/>
        <v>0</v>
      </c>
      <c r="Y103" s="198">
        <f t="shared" si="1917"/>
        <v>0</v>
      </c>
      <c r="Z103" s="198">
        <f t="shared" si="1917"/>
        <v>0</v>
      </c>
      <c r="AA103" s="198">
        <f t="shared" si="1917"/>
        <v>0</v>
      </c>
      <c r="AB103" s="198">
        <f t="shared" si="1917"/>
        <v>0</v>
      </c>
      <c r="AC103" s="198">
        <f t="shared" si="1917"/>
        <v>0</v>
      </c>
      <c r="AD103" s="198">
        <f t="shared" si="1917"/>
        <v>0</v>
      </c>
      <c r="AE103" s="198">
        <f t="shared" si="1917"/>
        <v>0</v>
      </c>
      <c r="AF103" s="198">
        <f t="shared" si="1917"/>
        <v>0</v>
      </c>
      <c r="AG103" s="198">
        <f t="shared" si="1917"/>
        <v>0</v>
      </c>
      <c r="AH103" s="198">
        <f t="shared" si="1917"/>
        <v>0</v>
      </c>
      <c r="AI103" s="198">
        <f t="shared" si="1917"/>
        <v>0</v>
      </c>
      <c r="AJ103" s="198">
        <f t="shared" si="1917"/>
        <v>0</v>
      </c>
      <c r="AK103" s="198">
        <f t="shared" si="1917"/>
        <v>0</v>
      </c>
      <c r="AL103" s="198">
        <f t="shared" si="1917"/>
        <v>0</v>
      </c>
      <c r="AM103" s="198">
        <f t="shared" si="1917"/>
        <v>0</v>
      </c>
      <c r="AN103" s="198">
        <f t="shared" si="1917"/>
        <v>0</v>
      </c>
      <c r="AO103" s="198">
        <f t="shared" si="1917"/>
        <v>0</v>
      </c>
      <c r="AP103" s="198">
        <f t="shared" si="1917"/>
        <v>0</v>
      </c>
      <c r="AQ103" s="198">
        <f t="shared" si="1917"/>
        <v>0</v>
      </c>
      <c r="AR103" s="198">
        <f t="shared" si="1917"/>
        <v>0</v>
      </c>
      <c r="AS103" s="198">
        <f t="shared" si="1917"/>
        <v>0</v>
      </c>
      <c r="AT103" s="198">
        <f t="shared" si="1917"/>
        <v>0</v>
      </c>
      <c r="AU103" s="198">
        <f t="shared" si="1917"/>
        <v>0</v>
      </c>
      <c r="AV103" s="198">
        <f t="shared" si="1917"/>
        <v>0</v>
      </c>
      <c r="AW103" s="198">
        <f t="shared" si="1917"/>
        <v>0</v>
      </c>
      <c r="AX103" s="198">
        <f t="shared" si="1917"/>
        <v>0</v>
      </c>
      <c r="AY103" s="198">
        <f t="shared" si="1917"/>
        <v>0</v>
      </c>
      <c r="AZ103" s="198">
        <f t="shared" si="1917"/>
        <v>0</v>
      </c>
      <c r="BA103" s="198">
        <f t="shared" si="1917"/>
        <v>0</v>
      </c>
      <c r="BB103" s="198">
        <f t="shared" si="1917"/>
        <v>0</v>
      </c>
      <c r="BC103" s="198">
        <f t="shared" si="1917"/>
        <v>0</v>
      </c>
      <c r="BD103" s="198">
        <f t="shared" si="1917"/>
        <v>0</v>
      </c>
      <c r="BE103" s="198">
        <f t="shared" si="1917"/>
        <v>0</v>
      </c>
      <c r="BF103" s="198">
        <f t="shared" si="1917"/>
        <v>0</v>
      </c>
      <c r="BG103" s="198">
        <f t="shared" si="1917"/>
        <v>0</v>
      </c>
      <c r="BH103" s="198">
        <f t="shared" si="1917"/>
        <v>0</v>
      </c>
      <c r="BI103" s="198">
        <f t="shared" si="1917"/>
        <v>0</v>
      </c>
      <c r="BJ103" s="198">
        <f t="shared" si="1917"/>
        <v>0</v>
      </c>
      <c r="BK103" s="198">
        <f t="shared" si="1917"/>
        <v>0</v>
      </c>
      <c r="BL103" s="198">
        <f t="shared" si="1917"/>
        <v>0</v>
      </c>
      <c r="BM103" s="198">
        <f t="shared" si="1917"/>
        <v>0</v>
      </c>
      <c r="BN103" s="198">
        <f t="shared" si="1917"/>
        <v>0</v>
      </c>
      <c r="BO103" s="198">
        <f t="shared" si="1917"/>
        <v>0</v>
      </c>
      <c r="BP103" s="198">
        <f t="shared" si="1917"/>
        <v>0</v>
      </c>
      <c r="BQ103" s="198">
        <f t="shared" si="1917"/>
        <v>0</v>
      </c>
      <c r="BR103" s="198">
        <f t="shared" si="1917"/>
        <v>0</v>
      </c>
      <c r="BS103" s="198">
        <f t="shared" si="1917"/>
        <v>0</v>
      </c>
      <c r="BT103" s="198">
        <f t="shared" si="1917"/>
        <v>0</v>
      </c>
      <c r="BU103" s="198">
        <f t="shared" si="1917"/>
        <v>0</v>
      </c>
      <c r="BV103" s="198">
        <f t="shared" si="1917"/>
        <v>0</v>
      </c>
      <c r="BW103" s="198">
        <f t="shared" si="1917"/>
        <v>0</v>
      </c>
      <c r="BX103" s="198">
        <f t="shared" ref="BX103:EI103" si="1918" xml:space="preserve"> IF(BX102 = $F101, 1, 0)</f>
        <v>0</v>
      </c>
      <c r="BY103" s="198">
        <f t="shared" si="1918"/>
        <v>0</v>
      </c>
      <c r="BZ103" s="198">
        <f t="shared" si="1918"/>
        <v>0</v>
      </c>
      <c r="CA103" s="198">
        <f t="shared" si="1918"/>
        <v>0</v>
      </c>
      <c r="CB103" s="198">
        <f t="shared" si="1918"/>
        <v>0</v>
      </c>
      <c r="CC103" s="198">
        <f t="shared" si="1918"/>
        <v>0</v>
      </c>
      <c r="CD103" s="198">
        <f t="shared" si="1918"/>
        <v>0</v>
      </c>
      <c r="CE103" s="198">
        <f t="shared" si="1918"/>
        <v>0</v>
      </c>
      <c r="CF103" s="198">
        <f t="shared" si="1918"/>
        <v>0</v>
      </c>
      <c r="CG103" s="198">
        <f t="shared" si="1918"/>
        <v>0</v>
      </c>
      <c r="CH103" s="198">
        <f t="shared" si="1918"/>
        <v>0</v>
      </c>
      <c r="CI103" s="198">
        <f t="shared" si="1918"/>
        <v>0</v>
      </c>
      <c r="CJ103" s="198">
        <f t="shared" si="1918"/>
        <v>0</v>
      </c>
      <c r="CK103" s="198">
        <f t="shared" si="1918"/>
        <v>0</v>
      </c>
      <c r="CL103" s="198">
        <f t="shared" si="1918"/>
        <v>0</v>
      </c>
      <c r="CM103" s="198">
        <f t="shared" si="1918"/>
        <v>0</v>
      </c>
      <c r="CN103" s="198">
        <f t="shared" si="1918"/>
        <v>0</v>
      </c>
      <c r="CO103" s="198">
        <f t="shared" si="1918"/>
        <v>0</v>
      </c>
      <c r="CP103" s="198">
        <f t="shared" si="1918"/>
        <v>0</v>
      </c>
      <c r="CQ103" s="198">
        <f t="shared" si="1918"/>
        <v>0</v>
      </c>
      <c r="CR103" s="198">
        <f t="shared" si="1918"/>
        <v>0</v>
      </c>
      <c r="CS103" s="198">
        <f t="shared" si="1918"/>
        <v>0</v>
      </c>
      <c r="CT103" s="198">
        <f t="shared" si="1918"/>
        <v>0</v>
      </c>
      <c r="CU103" s="198">
        <f t="shared" si="1918"/>
        <v>0</v>
      </c>
      <c r="CV103" s="198">
        <f t="shared" si="1918"/>
        <v>0</v>
      </c>
      <c r="CW103" s="198">
        <f t="shared" si="1918"/>
        <v>0</v>
      </c>
      <c r="CX103" s="198">
        <f t="shared" si="1918"/>
        <v>0</v>
      </c>
      <c r="CY103" s="198">
        <f t="shared" si="1918"/>
        <v>0</v>
      </c>
      <c r="CZ103" s="198">
        <f t="shared" si="1918"/>
        <v>0</v>
      </c>
      <c r="DA103" s="198">
        <f t="shared" si="1918"/>
        <v>0</v>
      </c>
      <c r="DB103" s="198">
        <f t="shared" si="1918"/>
        <v>0</v>
      </c>
      <c r="DC103" s="198">
        <f t="shared" si="1918"/>
        <v>0</v>
      </c>
      <c r="DD103" s="198">
        <f t="shared" si="1918"/>
        <v>0</v>
      </c>
      <c r="DE103" s="198">
        <f t="shared" si="1918"/>
        <v>0</v>
      </c>
      <c r="DF103" s="198">
        <f t="shared" si="1918"/>
        <v>0</v>
      </c>
      <c r="DG103" s="198">
        <f t="shared" si="1918"/>
        <v>0</v>
      </c>
      <c r="DH103" s="198">
        <f t="shared" si="1918"/>
        <v>0</v>
      </c>
      <c r="DI103" s="198">
        <f t="shared" si="1918"/>
        <v>0</v>
      </c>
      <c r="DJ103" s="198">
        <f t="shared" si="1918"/>
        <v>0</v>
      </c>
      <c r="DK103" s="198">
        <f t="shared" si="1918"/>
        <v>0</v>
      </c>
      <c r="DL103" s="198">
        <f t="shared" si="1918"/>
        <v>0</v>
      </c>
      <c r="DM103" s="198">
        <f t="shared" si="1918"/>
        <v>0</v>
      </c>
      <c r="DN103" s="198">
        <f t="shared" si="1918"/>
        <v>1</v>
      </c>
      <c r="DO103" s="198">
        <f t="shared" si="1918"/>
        <v>0</v>
      </c>
      <c r="DP103" s="198">
        <f t="shared" si="1918"/>
        <v>0</v>
      </c>
      <c r="DQ103" s="198">
        <f t="shared" si="1918"/>
        <v>0</v>
      </c>
      <c r="DR103" s="198">
        <f t="shared" si="1918"/>
        <v>0</v>
      </c>
      <c r="DS103" s="198">
        <f t="shared" si="1918"/>
        <v>0</v>
      </c>
      <c r="DT103" s="198">
        <f t="shared" si="1918"/>
        <v>0</v>
      </c>
      <c r="DU103" s="198">
        <f t="shared" si="1918"/>
        <v>0</v>
      </c>
      <c r="DV103" s="198">
        <f t="shared" si="1918"/>
        <v>0</v>
      </c>
      <c r="DW103" s="198">
        <f t="shared" si="1918"/>
        <v>0</v>
      </c>
      <c r="DX103" s="198">
        <f t="shared" si="1918"/>
        <v>0</v>
      </c>
      <c r="DY103" s="198">
        <f t="shared" si="1918"/>
        <v>0</v>
      </c>
      <c r="DZ103" s="198">
        <f t="shared" si="1918"/>
        <v>0</v>
      </c>
      <c r="EA103" s="198">
        <f t="shared" si="1918"/>
        <v>0</v>
      </c>
      <c r="EB103" s="198">
        <f t="shared" si="1918"/>
        <v>0</v>
      </c>
      <c r="EC103" s="198">
        <f t="shared" si="1918"/>
        <v>0</v>
      </c>
      <c r="ED103" s="198">
        <f t="shared" si="1918"/>
        <v>0</v>
      </c>
      <c r="EE103" s="198">
        <f t="shared" si="1918"/>
        <v>0</v>
      </c>
      <c r="EF103" s="198">
        <f t="shared" si="1918"/>
        <v>0</v>
      </c>
      <c r="EG103" s="198">
        <f t="shared" si="1918"/>
        <v>0</v>
      </c>
      <c r="EH103" s="198">
        <f t="shared" si="1918"/>
        <v>0</v>
      </c>
      <c r="EI103" s="198">
        <f t="shared" si="1918"/>
        <v>0</v>
      </c>
      <c r="EJ103" s="198">
        <f t="shared" ref="EJ103:GJ103" si="1919" xml:space="preserve"> IF(EJ102 = $F101, 1, 0)</f>
        <v>0</v>
      </c>
      <c r="EK103" s="198">
        <f t="shared" si="1919"/>
        <v>0</v>
      </c>
      <c r="EL103" s="198">
        <f t="shared" si="1919"/>
        <v>0</v>
      </c>
      <c r="EM103" s="198">
        <f t="shared" si="1919"/>
        <v>0</v>
      </c>
      <c r="EN103" s="198">
        <f t="shared" si="1919"/>
        <v>0</v>
      </c>
      <c r="EO103" s="198">
        <f t="shared" si="1919"/>
        <v>0</v>
      </c>
      <c r="EP103" s="198">
        <f t="shared" si="1919"/>
        <v>0</v>
      </c>
      <c r="EQ103" s="198">
        <f t="shared" si="1919"/>
        <v>0</v>
      </c>
      <c r="ER103" s="198">
        <f t="shared" si="1919"/>
        <v>0</v>
      </c>
      <c r="ES103" s="198">
        <f t="shared" si="1919"/>
        <v>0</v>
      </c>
      <c r="ET103" s="198">
        <f t="shared" si="1919"/>
        <v>0</v>
      </c>
      <c r="EU103" s="198">
        <f t="shared" si="1919"/>
        <v>0</v>
      </c>
      <c r="EV103" s="198">
        <f t="shared" si="1919"/>
        <v>0</v>
      </c>
      <c r="EW103" s="198">
        <f t="shared" si="1919"/>
        <v>0</v>
      </c>
      <c r="EX103" s="198">
        <f t="shared" si="1919"/>
        <v>0</v>
      </c>
      <c r="EY103" s="198">
        <f t="shared" si="1919"/>
        <v>0</v>
      </c>
      <c r="EZ103" s="198">
        <f t="shared" si="1919"/>
        <v>0</v>
      </c>
      <c r="FA103" s="198">
        <f t="shared" si="1919"/>
        <v>0</v>
      </c>
      <c r="FB103" s="198">
        <f t="shared" si="1919"/>
        <v>0</v>
      </c>
      <c r="FC103" s="198">
        <f t="shared" si="1919"/>
        <v>0</v>
      </c>
      <c r="FD103" s="198">
        <f t="shared" si="1919"/>
        <v>0</v>
      </c>
      <c r="FE103" s="198">
        <f t="shared" si="1919"/>
        <v>0</v>
      </c>
      <c r="FF103" s="198">
        <f t="shared" si="1919"/>
        <v>0</v>
      </c>
      <c r="FG103" s="198">
        <f t="shared" si="1919"/>
        <v>0</v>
      </c>
      <c r="FH103" s="198">
        <f t="shared" si="1919"/>
        <v>0</v>
      </c>
      <c r="FI103" s="198">
        <f t="shared" si="1919"/>
        <v>0</v>
      </c>
      <c r="FJ103" s="198">
        <f t="shared" si="1919"/>
        <v>0</v>
      </c>
      <c r="FK103" s="198">
        <f t="shared" si="1919"/>
        <v>0</v>
      </c>
      <c r="FL103" s="198">
        <f t="shared" si="1919"/>
        <v>0</v>
      </c>
      <c r="FM103" s="198">
        <f t="shared" si="1919"/>
        <v>0</v>
      </c>
      <c r="FN103" s="198">
        <f t="shared" si="1919"/>
        <v>0</v>
      </c>
      <c r="FO103" s="198">
        <f t="shared" si="1919"/>
        <v>0</v>
      </c>
      <c r="FP103" s="198">
        <f t="shared" si="1919"/>
        <v>0</v>
      </c>
      <c r="FQ103" s="198">
        <f t="shared" si="1919"/>
        <v>0</v>
      </c>
      <c r="FR103" s="198">
        <f t="shared" si="1919"/>
        <v>0</v>
      </c>
      <c r="FS103" s="198">
        <f t="shared" si="1919"/>
        <v>0</v>
      </c>
      <c r="FT103" s="198">
        <f t="shared" si="1919"/>
        <v>0</v>
      </c>
      <c r="FU103" s="198">
        <f t="shared" si="1919"/>
        <v>0</v>
      </c>
      <c r="FV103" s="198">
        <f t="shared" si="1919"/>
        <v>0</v>
      </c>
      <c r="FW103" s="198">
        <f t="shared" si="1919"/>
        <v>0</v>
      </c>
      <c r="FX103" s="198">
        <f t="shared" si="1919"/>
        <v>0</v>
      </c>
      <c r="FY103" s="198">
        <f t="shared" si="1919"/>
        <v>0</v>
      </c>
      <c r="FZ103" s="198">
        <f t="shared" si="1919"/>
        <v>0</v>
      </c>
      <c r="GA103" s="198">
        <f t="shared" si="1919"/>
        <v>0</v>
      </c>
      <c r="GB103" s="198">
        <f t="shared" si="1919"/>
        <v>0</v>
      </c>
      <c r="GC103" s="198">
        <f t="shared" si="1919"/>
        <v>0</v>
      </c>
      <c r="GD103" s="198">
        <f t="shared" si="1919"/>
        <v>0</v>
      </c>
      <c r="GE103" s="198">
        <f t="shared" si="1919"/>
        <v>0</v>
      </c>
      <c r="GF103" s="198">
        <f t="shared" si="1919"/>
        <v>0</v>
      </c>
      <c r="GG103" s="198">
        <f t="shared" si="1919"/>
        <v>0</v>
      </c>
      <c r="GH103" s="198">
        <f t="shared" si="1919"/>
        <v>0</v>
      </c>
      <c r="GI103" s="198">
        <f t="shared" si="1919"/>
        <v>0</v>
      </c>
      <c r="GJ103" s="198">
        <f t="shared" si="1919"/>
        <v>0</v>
      </c>
    </row>
    <row r="104" spans="1:192" outlineLevel="1" x14ac:dyDescent="0.25">
      <c r="E104" s="6"/>
      <c r="F104" s="6"/>
      <c r="G104" s="6"/>
      <c r="H104" s="6"/>
      <c r="I104" s="77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</row>
    <row r="105" spans="1:192" outlineLevel="1" x14ac:dyDescent="0.25">
      <c r="B105" s="15" t="s">
        <v>117</v>
      </c>
      <c r="E105" s="6"/>
      <c r="F105" s="6"/>
      <c r="G105" s="6"/>
      <c r="H105" s="6"/>
      <c r="I105" s="77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</row>
    <row r="106" spans="1:192" outlineLevel="1" x14ac:dyDescent="0.25">
      <c r="E106" s="209" t="str">
        <f t="shared" ref="E106:BP106" si="1920" xml:space="preserve"> E$92</f>
        <v>First operating period flag</v>
      </c>
      <c r="F106" s="209">
        <f t="shared" si="1920"/>
        <v>0</v>
      </c>
      <c r="G106" s="209" t="str">
        <f t="shared" si="1920"/>
        <v>flag</v>
      </c>
      <c r="H106" s="209">
        <f t="shared" si="1920"/>
        <v>1</v>
      </c>
      <c r="I106" s="209">
        <f t="shared" si="1920"/>
        <v>0</v>
      </c>
      <c r="J106" s="209">
        <f t="shared" si="1920"/>
        <v>0</v>
      </c>
      <c r="K106" s="209">
        <f t="shared" si="1920"/>
        <v>0</v>
      </c>
      <c r="L106" s="209">
        <f t="shared" si="1920"/>
        <v>0</v>
      </c>
      <c r="M106" s="209">
        <f t="shared" si="1920"/>
        <v>0</v>
      </c>
      <c r="N106" s="209">
        <f t="shared" si="1920"/>
        <v>0</v>
      </c>
      <c r="O106" s="209">
        <f t="shared" si="1920"/>
        <v>0</v>
      </c>
      <c r="P106" s="209">
        <f t="shared" si="1920"/>
        <v>0</v>
      </c>
      <c r="Q106" s="209">
        <f t="shared" si="1920"/>
        <v>0</v>
      </c>
      <c r="R106" s="209">
        <f t="shared" si="1920"/>
        <v>0</v>
      </c>
      <c r="S106" s="209">
        <f t="shared" si="1920"/>
        <v>1</v>
      </c>
      <c r="T106" s="209">
        <f t="shared" si="1920"/>
        <v>0</v>
      </c>
      <c r="U106" s="209">
        <f t="shared" si="1920"/>
        <v>0</v>
      </c>
      <c r="V106" s="209">
        <f t="shared" si="1920"/>
        <v>0</v>
      </c>
      <c r="W106" s="209">
        <f t="shared" si="1920"/>
        <v>0</v>
      </c>
      <c r="X106" s="209">
        <f t="shared" si="1920"/>
        <v>0</v>
      </c>
      <c r="Y106" s="209">
        <f t="shared" si="1920"/>
        <v>0</v>
      </c>
      <c r="Z106" s="209">
        <f t="shared" si="1920"/>
        <v>0</v>
      </c>
      <c r="AA106" s="209">
        <f t="shared" si="1920"/>
        <v>0</v>
      </c>
      <c r="AB106" s="209">
        <f t="shared" si="1920"/>
        <v>0</v>
      </c>
      <c r="AC106" s="209">
        <f t="shared" si="1920"/>
        <v>0</v>
      </c>
      <c r="AD106" s="209">
        <f t="shared" si="1920"/>
        <v>0</v>
      </c>
      <c r="AE106" s="209">
        <f t="shared" si="1920"/>
        <v>0</v>
      </c>
      <c r="AF106" s="209">
        <f t="shared" si="1920"/>
        <v>0</v>
      </c>
      <c r="AG106" s="209">
        <f t="shared" si="1920"/>
        <v>0</v>
      </c>
      <c r="AH106" s="209">
        <f t="shared" si="1920"/>
        <v>0</v>
      </c>
      <c r="AI106" s="209">
        <f t="shared" si="1920"/>
        <v>0</v>
      </c>
      <c r="AJ106" s="209">
        <f t="shared" si="1920"/>
        <v>0</v>
      </c>
      <c r="AK106" s="209">
        <f t="shared" si="1920"/>
        <v>0</v>
      </c>
      <c r="AL106" s="209">
        <f t="shared" si="1920"/>
        <v>0</v>
      </c>
      <c r="AM106" s="209">
        <f t="shared" si="1920"/>
        <v>0</v>
      </c>
      <c r="AN106" s="209">
        <f t="shared" si="1920"/>
        <v>0</v>
      </c>
      <c r="AO106" s="209">
        <f t="shared" si="1920"/>
        <v>0</v>
      </c>
      <c r="AP106" s="209">
        <f t="shared" si="1920"/>
        <v>0</v>
      </c>
      <c r="AQ106" s="209">
        <f t="shared" si="1920"/>
        <v>0</v>
      </c>
      <c r="AR106" s="209">
        <f t="shared" si="1920"/>
        <v>0</v>
      </c>
      <c r="AS106" s="209">
        <f t="shared" si="1920"/>
        <v>0</v>
      </c>
      <c r="AT106" s="209">
        <f t="shared" si="1920"/>
        <v>0</v>
      </c>
      <c r="AU106" s="209">
        <f t="shared" si="1920"/>
        <v>0</v>
      </c>
      <c r="AV106" s="209">
        <f t="shared" si="1920"/>
        <v>0</v>
      </c>
      <c r="AW106" s="209">
        <f t="shared" si="1920"/>
        <v>0</v>
      </c>
      <c r="AX106" s="209">
        <f t="shared" si="1920"/>
        <v>0</v>
      </c>
      <c r="AY106" s="209">
        <f t="shared" si="1920"/>
        <v>0</v>
      </c>
      <c r="AZ106" s="209">
        <f t="shared" si="1920"/>
        <v>0</v>
      </c>
      <c r="BA106" s="209">
        <f t="shared" si="1920"/>
        <v>0</v>
      </c>
      <c r="BB106" s="209">
        <f t="shared" si="1920"/>
        <v>0</v>
      </c>
      <c r="BC106" s="209">
        <f t="shared" si="1920"/>
        <v>0</v>
      </c>
      <c r="BD106" s="209">
        <f t="shared" si="1920"/>
        <v>0</v>
      </c>
      <c r="BE106" s="209">
        <f t="shared" si="1920"/>
        <v>0</v>
      </c>
      <c r="BF106" s="209">
        <f t="shared" si="1920"/>
        <v>0</v>
      </c>
      <c r="BG106" s="209">
        <f t="shared" si="1920"/>
        <v>0</v>
      </c>
      <c r="BH106" s="209">
        <f t="shared" si="1920"/>
        <v>0</v>
      </c>
      <c r="BI106" s="209">
        <f t="shared" si="1920"/>
        <v>0</v>
      </c>
      <c r="BJ106" s="209">
        <f t="shared" si="1920"/>
        <v>0</v>
      </c>
      <c r="BK106" s="209">
        <f t="shared" si="1920"/>
        <v>0</v>
      </c>
      <c r="BL106" s="209">
        <f t="shared" si="1920"/>
        <v>0</v>
      </c>
      <c r="BM106" s="209">
        <f t="shared" si="1920"/>
        <v>0</v>
      </c>
      <c r="BN106" s="209">
        <f t="shared" si="1920"/>
        <v>0</v>
      </c>
      <c r="BO106" s="209">
        <f t="shared" si="1920"/>
        <v>0</v>
      </c>
      <c r="BP106" s="209">
        <f t="shared" si="1920"/>
        <v>0</v>
      </c>
      <c r="BQ106" s="209">
        <f t="shared" ref="BQ106:EB106" si="1921" xml:space="preserve"> BQ$92</f>
        <v>0</v>
      </c>
      <c r="BR106" s="209">
        <f t="shared" si="1921"/>
        <v>0</v>
      </c>
      <c r="BS106" s="209">
        <f t="shared" si="1921"/>
        <v>0</v>
      </c>
      <c r="BT106" s="209">
        <f t="shared" si="1921"/>
        <v>0</v>
      </c>
      <c r="BU106" s="209">
        <f t="shared" si="1921"/>
        <v>0</v>
      </c>
      <c r="BV106" s="209">
        <f t="shared" si="1921"/>
        <v>0</v>
      </c>
      <c r="BW106" s="209">
        <f t="shared" si="1921"/>
        <v>0</v>
      </c>
      <c r="BX106" s="209">
        <f t="shared" si="1921"/>
        <v>0</v>
      </c>
      <c r="BY106" s="209">
        <f t="shared" si="1921"/>
        <v>0</v>
      </c>
      <c r="BZ106" s="209">
        <f t="shared" si="1921"/>
        <v>0</v>
      </c>
      <c r="CA106" s="209">
        <f t="shared" si="1921"/>
        <v>0</v>
      </c>
      <c r="CB106" s="209">
        <f t="shared" si="1921"/>
        <v>0</v>
      </c>
      <c r="CC106" s="209">
        <f t="shared" si="1921"/>
        <v>0</v>
      </c>
      <c r="CD106" s="209">
        <f t="shared" si="1921"/>
        <v>0</v>
      </c>
      <c r="CE106" s="209">
        <f t="shared" si="1921"/>
        <v>0</v>
      </c>
      <c r="CF106" s="209">
        <f t="shared" si="1921"/>
        <v>0</v>
      </c>
      <c r="CG106" s="209">
        <f t="shared" si="1921"/>
        <v>0</v>
      </c>
      <c r="CH106" s="209">
        <f t="shared" si="1921"/>
        <v>0</v>
      </c>
      <c r="CI106" s="209">
        <f t="shared" si="1921"/>
        <v>0</v>
      </c>
      <c r="CJ106" s="209">
        <f t="shared" si="1921"/>
        <v>0</v>
      </c>
      <c r="CK106" s="209">
        <f t="shared" si="1921"/>
        <v>0</v>
      </c>
      <c r="CL106" s="209">
        <f t="shared" si="1921"/>
        <v>0</v>
      </c>
      <c r="CM106" s="209">
        <f t="shared" si="1921"/>
        <v>0</v>
      </c>
      <c r="CN106" s="209">
        <f t="shared" si="1921"/>
        <v>0</v>
      </c>
      <c r="CO106" s="209">
        <f t="shared" si="1921"/>
        <v>0</v>
      </c>
      <c r="CP106" s="209">
        <f t="shared" si="1921"/>
        <v>0</v>
      </c>
      <c r="CQ106" s="209">
        <f t="shared" si="1921"/>
        <v>0</v>
      </c>
      <c r="CR106" s="209">
        <f t="shared" si="1921"/>
        <v>0</v>
      </c>
      <c r="CS106" s="209">
        <f t="shared" si="1921"/>
        <v>0</v>
      </c>
      <c r="CT106" s="209">
        <f t="shared" si="1921"/>
        <v>0</v>
      </c>
      <c r="CU106" s="209">
        <f t="shared" si="1921"/>
        <v>0</v>
      </c>
      <c r="CV106" s="209">
        <f t="shared" si="1921"/>
        <v>0</v>
      </c>
      <c r="CW106" s="209">
        <f t="shared" si="1921"/>
        <v>0</v>
      </c>
      <c r="CX106" s="209">
        <f t="shared" si="1921"/>
        <v>0</v>
      </c>
      <c r="CY106" s="209">
        <f t="shared" si="1921"/>
        <v>0</v>
      </c>
      <c r="CZ106" s="209">
        <f t="shared" si="1921"/>
        <v>0</v>
      </c>
      <c r="DA106" s="209">
        <f t="shared" si="1921"/>
        <v>0</v>
      </c>
      <c r="DB106" s="209">
        <f t="shared" si="1921"/>
        <v>0</v>
      </c>
      <c r="DC106" s="209">
        <f t="shared" si="1921"/>
        <v>0</v>
      </c>
      <c r="DD106" s="209">
        <f t="shared" si="1921"/>
        <v>0</v>
      </c>
      <c r="DE106" s="209">
        <f t="shared" si="1921"/>
        <v>0</v>
      </c>
      <c r="DF106" s="209">
        <f t="shared" si="1921"/>
        <v>0</v>
      </c>
      <c r="DG106" s="209">
        <f t="shared" si="1921"/>
        <v>0</v>
      </c>
      <c r="DH106" s="209">
        <f t="shared" si="1921"/>
        <v>0</v>
      </c>
      <c r="DI106" s="209">
        <f t="shared" si="1921"/>
        <v>0</v>
      </c>
      <c r="DJ106" s="209">
        <f t="shared" si="1921"/>
        <v>0</v>
      </c>
      <c r="DK106" s="209">
        <f t="shared" si="1921"/>
        <v>0</v>
      </c>
      <c r="DL106" s="209">
        <f t="shared" si="1921"/>
        <v>0</v>
      </c>
      <c r="DM106" s="209">
        <f t="shared" si="1921"/>
        <v>0</v>
      </c>
      <c r="DN106" s="209">
        <f t="shared" si="1921"/>
        <v>0</v>
      </c>
      <c r="DO106" s="209">
        <f t="shared" si="1921"/>
        <v>0</v>
      </c>
      <c r="DP106" s="209">
        <f t="shared" si="1921"/>
        <v>0</v>
      </c>
      <c r="DQ106" s="209">
        <f t="shared" si="1921"/>
        <v>0</v>
      </c>
      <c r="DR106" s="209">
        <f t="shared" si="1921"/>
        <v>0</v>
      </c>
      <c r="DS106" s="209">
        <f t="shared" si="1921"/>
        <v>0</v>
      </c>
      <c r="DT106" s="209">
        <f t="shared" si="1921"/>
        <v>0</v>
      </c>
      <c r="DU106" s="209">
        <f t="shared" si="1921"/>
        <v>0</v>
      </c>
      <c r="DV106" s="209">
        <f t="shared" si="1921"/>
        <v>0</v>
      </c>
      <c r="DW106" s="209">
        <f t="shared" si="1921"/>
        <v>0</v>
      </c>
      <c r="DX106" s="209">
        <f t="shared" si="1921"/>
        <v>0</v>
      </c>
      <c r="DY106" s="209">
        <f t="shared" si="1921"/>
        <v>0</v>
      </c>
      <c r="DZ106" s="209">
        <f t="shared" si="1921"/>
        <v>0</v>
      </c>
      <c r="EA106" s="209">
        <f t="shared" si="1921"/>
        <v>0</v>
      </c>
      <c r="EB106" s="209">
        <f t="shared" si="1921"/>
        <v>0</v>
      </c>
      <c r="EC106" s="209">
        <f t="shared" ref="EC106:GJ106" si="1922" xml:space="preserve"> EC$92</f>
        <v>0</v>
      </c>
      <c r="ED106" s="209">
        <f t="shared" si="1922"/>
        <v>0</v>
      </c>
      <c r="EE106" s="209">
        <f t="shared" si="1922"/>
        <v>0</v>
      </c>
      <c r="EF106" s="209">
        <f t="shared" si="1922"/>
        <v>0</v>
      </c>
      <c r="EG106" s="209">
        <f t="shared" si="1922"/>
        <v>0</v>
      </c>
      <c r="EH106" s="209">
        <f t="shared" si="1922"/>
        <v>0</v>
      </c>
      <c r="EI106" s="209">
        <f t="shared" si="1922"/>
        <v>0</v>
      </c>
      <c r="EJ106" s="209">
        <f t="shared" si="1922"/>
        <v>0</v>
      </c>
      <c r="EK106" s="209">
        <f t="shared" si="1922"/>
        <v>0</v>
      </c>
      <c r="EL106" s="209">
        <f t="shared" si="1922"/>
        <v>0</v>
      </c>
      <c r="EM106" s="209">
        <f t="shared" si="1922"/>
        <v>0</v>
      </c>
      <c r="EN106" s="209">
        <f t="shared" si="1922"/>
        <v>0</v>
      </c>
      <c r="EO106" s="209">
        <f t="shared" si="1922"/>
        <v>0</v>
      </c>
      <c r="EP106" s="209">
        <f t="shared" si="1922"/>
        <v>0</v>
      </c>
      <c r="EQ106" s="209">
        <f t="shared" si="1922"/>
        <v>0</v>
      </c>
      <c r="ER106" s="209">
        <f t="shared" si="1922"/>
        <v>0</v>
      </c>
      <c r="ES106" s="209">
        <f t="shared" si="1922"/>
        <v>0</v>
      </c>
      <c r="ET106" s="209">
        <f t="shared" si="1922"/>
        <v>0</v>
      </c>
      <c r="EU106" s="209">
        <f t="shared" si="1922"/>
        <v>0</v>
      </c>
      <c r="EV106" s="209">
        <f t="shared" si="1922"/>
        <v>0</v>
      </c>
      <c r="EW106" s="209">
        <f t="shared" si="1922"/>
        <v>0</v>
      </c>
      <c r="EX106" s="209">
        <f t="shared" si="1922"/>
        <v>0</v>
      </c>
      <c r="EY106" s="209">
        <f t="shared" si="1922"/>
        <v>0</v>
      </c>
      <c r="EZ106" s="209">
        <f t="shared" si="1922"/>
        <v>0</v>
      </c>
      <c r="FA106" s="209">
        <f t="shared" si="1922"/>
        <v>0</v>
      </c>
      <c r="FB106" s="209">
        <f t="shared" si="1922"/>
        <v>0</v>
      </c>
      <c r="FC106" s="209">
        <f t="shared" si="1922"/>
        <v>0</v>
      </c>
      <c r="FD106" s="209">
        <f t="shared" si="1922"/>
        <v>0</v>
      </c>
      <c r="FE106" s="209">
        <f t="shared" si="1922"/>
        <v>0</v>
      </c>
      <c r="FF106" s="209">
        <f t="shared" si="1922"/>
        <v>0</v>
      </c>
      <c r="FG106" s="209">
        <f t="shared" si="1922"/>
        <v>0</v>
      </c>
      <c r="FH106" s="209">
        <f t="shared" si="1922"/>
        <v>0</v>
      </c>
      <c r="FI106" s="209">
        <f t="shared" si="1922"/>
        <v>0</v>
      </c>
      <c r="FJ106" s="209">
        <f t="shared" si="1922"/>
        <v>0</v>
      </c>
      <c r="FK106" s="209">
        <f t="shared" si="1922"/>
        <v>0</v>
      </c>
      <c r="FL106" s="209">
        <f t="shared" si="1922"/>
        <v>0</v>
      </c>
      <c r="FM106" s="209">
        <f t="shared" si="1922"/>
        <v>0</v>
      </c>
      <c r="FN106" s="209">
        <f t="shared" si="1922"/>
        <v>0</v>
      </c>
      <c r="FO106" s="209">
        <f t="shared" si="1922"/>
        <v>0</v>
      </c>
      <c r="FP106" s="209">
        <f t="shared" si="1922"/>
        <v>0</v>
      </c>
      <c r="FQ106" s="209">
        <f t="shared" si="1922"/>
        <v>0</v>
      </c>
      <c r="FR106" s="209">
        <f t="shared" si="1922"/>
        <v>0</v>
      </c>
      <c r="FS106" s="209">
        <f t="shared" si="1922"/>
        <v>0</v>
      </c>
      <c r="FT106" s="209">
        <f t="shared" si="1922"/>
        <v>0</v>
      </c>
      <c r="FU106" s="209">
        <f t="shared" si="1922"/>
        <v>0</v>
      </c>
      <c r="FV106" s="209">
        <f t="shared" si="1922"/>
        <v>0</v>
      </c>
      <c r="FW106" s="209">
        <f t="shared" si="1922"/>
        <v>0</v>
      </c>
      <c r="FX106" s="209">
        <f t="shared" si="1922"/>
        <v>0</v>
      </c>
      <c r="FY106" s="209">
        <f t="shared" si="1922"/>
        <v>0</v>
      </c>
      <c r="FZ106" s="209">
        <f t="shared" si="1922"/>
        <v>0</v>
      </c>
      <c r="GA106" s="209">
        <f t="shared" si="1922"/>
        <v>0</v>
      </c>
      <c r="GB106" s="209">
        <f t="shared" si="1922"/>
        <v>0</v>
      </c>
      <c r="GC106" s="209">
        <f t="shared" si="1922"/>
        <v>0</v>
      </c>
      <c r="GD106" s="209">
        <f t="shared" si="1922"/>
        <v>0</v>
      </c>
      <c r="GE106" s="209">
        <f t="shared" si="1922"/>
        <v>0</v>
      </c>
      <c r="GF106" s="209">
        <f t="shared" si="1922"/>
        <v>0</v>
      </c>
      <c r="GG106" s="209">
        <f t="shared" si="1922"/>
        <v>0</v>
      </c>
      <c r="GH106" s="209">
        <f t="shared" si="1922"/>
        <v>0</v>
      </c>
      <c r="GI106" s="209">
        <f t="shared" si="1922"/>
        <v>0</v>
      </c>
      <c r="GJ106" s="209">
        <f t="shared" si="1922"/>
        <v>0</v>
      </c>
    </row>
    <row r="107" spans="1:192" outlineLevel="1" x14ac:dyDescent="0.25">
      <c r="E107" s="209" t="str">
        <f t="shared" ref="E107:BP107" si="1923" xml:space="preserve"> E$103</f>
        <v xml:space="preserve">Last operating period flag </v>
      </c>
      <c r="F107" s="209">
        <f t="shared" si="1923"/>
        <v>0</v>
      </c>
      <c r="G107" s="209" t="str">
        <f t="shared" si="1923"/>
        <v>flag</v>
      </c>
      <c r="H107" s="209">
        <f t="shared" si="1923"/>
        <v>1</v>
      </c>
      <c r="I107" s="209">
        <f t="shared" si="1923"/>
        <v>0</v>
      </c>
      <c r="J107" s="209">
        <f t="shared" si="1923"/>
        <v>0</v>
      </c>
      <c r="K107" s="209">
        <f t="shared" si="1923"/>
        <v>0</v>
      </c>
      <c r="L107" s="209">
        <f t="shared" si="1923"/>
        <v>0</v>
      </c>
      <c r="M107" s="209">
        <f t="shared" si="1923"/>
        <v>0</v>
      </c>
      <c r="N107" s="209">
        <f t="shared" si="1923"/>
        <v>0</v>
      </c>
      <c r="O107" s="209">
        <f t="shared" si="1923"/>
        <v>0</v>
      </c>
      <c r="P107" s="209">
        <f t="shared" si="1923"/>
        <v>0</v>
      </c>
      <c r="Q107" s="209">
        <f t="shared" si="1923"/>
        <v>0</v>
      </c>
      <c r="R107" s="209">
        <f t="shared" si="1923"/>
        <v>0</v>
      </c>
      <c r="S107" s="209">
        <f t="shared" si="1923"/>
        <v>0</v>
      </c>
      <c r="T107" s="209">
        <f t="shared" si="1923"/>
        <v>0</v>
      </c>
      <c r="U107" s="209">
        <f t="shared" si="1923"/>
        <v>0</v>
      </c>
      <c r="V107" s="209">
        <f t="shared" si="1923"/>
        <v>0</v>
      </c>
      <c r="W107" s="209">
        <f t="shared" si="1923"/>
        <v>0</v>
      </c>
      <c r="X107" s="209">
        <f t="shared" si="1923"/>
        <v>0</v>
      </c>
      <c r="Y107" s="209">
        <f t="shared" si="1923"/>
        <v>0</v>
      </c>
      <c r="Z107" s="209">
        <f t="shared" si="1923"/>
        <v>0</v>
      </c>
      <c r="AA107" s="209">
        <f t="shared" si="1923"/>
        <v>0</v>
      </c>
      <c r="AB107" s="209">
        <f t="shared" si="1923"/>
        <v>0</v>
      </c>
      <c r="AC107" s="209">
        <f t="shared" si="1923"/>
        <v>0</v>
      </c>
      <c r="AD107" s="209">
        <f t="shared" si="1923"/>
        <v>0</v>
      </c>
      <c r="AE107" s="209">
        <f t="shared" si="1923"/>
        <v>0</v>
      </c>
      <c r="AF107" s="209">
        <f t="shared" si="1923"/>
        <v>0</v>
      </c>
      <c r="AG107" s="209">
        <f t="shared" si="1923"/>
        <v>0</v>
      </c>
      <c r="AH107" s="209">
        <f t="shared" si="1923"/>
        <v>0</v>
      </c>
      <c r="AI107" s="209">
        <f t="shared" si="1923"/>
        <v>0</v>
      </c>
      <c r="AJ107" s="209">
        <f t="shared" si="1923"/>
        <v>0</v>
      </c>
      <c r="AK107" s="209">
        <f t="shared" si="1923"/>
        <v>0</v>
      </c>
      <c r="AL107" s="209">
        <f t="shared" si="1923"/>
        <v>0</v>
      </c>
      <c r="AM107" s="209">
        <f t="shared" si="1923"/>
        <v>0</v>
      </c>
      <c r="AN107" s="209">
        <f t="shared" si="1923"/>
        <v>0</v>
      </c>
      <c r="AO107" s="209">
        <f t="shared" si="1923"/>
        <v>0</v>
      </c>
      <c r="AP107" s="209">
        <f t="shared" si="1923"/>
        <v>0</v>
      </c>
      <c r="AQ107" s="209">
        <f t="shared" si="1923"/>
        <v>0</v>
      </c>
      <c r="AR107" s="209">
        <f t="shared" si="1923"/>
        <v>0</v>
      </c>
      <c r="AS107" s="209">
        <f t="shared" si="1923"/>
        <v>0</v>
      </c>
      <c r="AT107" s="209">
        <f t="shared" si="1923"/>
        <v>0</v>
      </c>
      <c r="AU107" s="209">
        <f t="shared" si="1923"/>
        <v>0</v>
      </c>
      <c r="AV107" s="209">
        <f t="shared" si="1923"/>
        <v>0</v>
      </c>
      <c r="AW107" s="209">
        <f t="shared" si="1923"/>
        <v>0</v>
      </c>
      <c r="AX107" s="209">
        <f t="shared" si="1923"/>
        <v>0</v>
      </c>
      <c r="AY107" s="209">
        <f t="shared" si="1923"/>
        <v>0</v>
      </c>
      <c r="AZ107" s="209">
        <f t="shared" si="1923"/>
        <v>0</v>
      </c>
      <c r="BA107" s="209">
        <f t="shared" si="1923"/>
        <v>0</v>
      </c>
      <c r="BB107" s="209">
        <f t="shared" si="1923"/>
        <v>0</v>
      </c>
      <c r="BC107" s="209">
        <f t="shared" si="1923"/>
        <v>0</v>
      </c>
      <c r="BD107" s="209">
        <f t="shared" si="1923"/>
        <v>0</v>
      </c>
      <c r="BE107" s="209">
        <f t="shared" si="1923"/>
        <v>0</v>
      </c>
      <c r="BF107" s="209">
        <f t="shared" si="1923"/>
        <v>0</v>
      </c>
      <c r="BG107" s="209">
        <f t="shared" si="1923"/>
        <v>0</v>
      </c>
      <c r="BH107" s="209">
        <f t="shared" si="1923"/>
        <v>0</v>
      </c>
      <c r="BI107" s="209">
        <f t="shared" si="1923"/>
        <v>0</v>
      </c>
      <c r="BJ107" s="209">
        <f t="shared" si="1923"/>
        <v>0</v>
      </c>
      <c r="BK107" s="209">
        <f t="shared" si="1923"/>
        <v>0</v>
      </c>
      <c r="BL107" s="209">
        <f t="shared" si="1923"/>
        <v>0</v>
      </c>
      <c r="BM107" s="209">
        <f t="shared" si="1923"/>
        <v>0</v>
      </c>
      <c r="BN107" s="209">
        <f t="shared" si="1923"/>
        <v>0</v>
      </c>
      <c r="BO107" s="209">
        <f t="shared" si="1923"/>
        <v>0</v>
      </c>
      <c r="BP107" s="209">
        <f t="shared" si="1923"/>
        <v>0</v>
      </c>
      <c r="BQ107" s="209">
        <f t="shared" ref="BQ107:EB107" si="1924" xml:space="preserve"> BQ$103</f>
        <v>0</v>
      </c>
      <c r="BR107" s="209">
        <f t="shared" si="1924"/>
        <v>0</v>
      </c>
      <c r="BS107" s="209">
        <f t="shared" si="1924"/>
        <v>0</v>
      </c>
      <c r="BT107" s="209">
        <f t="shared" si="1924"/>
        <v>0</v>
      </c>
      <c r="BU107" s="209">
        <f t="shared" si="1924"/>
        <v>0</v>
      </c>
      <c r="BV107" s="209">
        <f t="shared" si="1924"/>
        <v>0</v>
      </c>
      <c r="BW107" s="209">
        <f t="shared" si="1924"/>
        <v>0</v>
      </c>
      <c r="BX107" s="209">
        <f t="shared" si="1924"/>
        <v>0</v>
      </c>
      <c r="BY107" s="209">
        <f t="shared" si="1924"/>
        <v>0</v>
      </c>
      <c r="BZ107" s="209">
        <f t="shared" si="1924"/>
        <v>0</v>
      </c>
      <c r="CA107" s="209">
        <f t="shared" si="1924"/>
        <v>0</v>
      </c>
      <c r="CB107" s="209">
        <f t="shared" si="1924"/>
        <v>0</v>
      </c>
      <c r="CC107" s="209">
        <f t="shared" si="1924"/>
        <v>0</v>
      </c>
      <c r="CD107" s="209">
        <f t="shared" si="1924"/>
        <v>0</v>
      </c>
      <c r="CE107" s="209">
        <f t="shared" si="1924"/>
        <v>0</v>
      </c>
      <c r="CF107" s="209">
        <f t="shared" si="1924"/>
        <v>0</v>
      </c>
      <c r="CG107" s="209">
        <f t="shared" si="1924"/>
        <v>0</v>
      </c>
      <c r="CH107" s="209">
        <f t="shared" si="1924"/>
        <v>0</v>
      </c>
      <c r="CI107" s="209">
        <f t="shared" si="1924"/>
        <v>0</v>
      </c>
      <c r="CJ107" s="209">
        <f t="shared" si="1924"/>
        <v>0</v>
      </c>
      <c r="CK107" s="209">
        <f t="shared" si="1924"/>
        <v>0</v>
      </c>
      <c r="CL107" s="209">
        <f t="shared" si="1924"/>
        <v>0</v>
      </c>
      <c r="CM107" s="209">
        <f t="shared" si="1924"/>
        <v>0</v>
      </c>
      <c r="CN107" s="209">
        <f t="shared" si="1924"/>
        <v>0</v>
      </c>
      <c r="CO107" s="209">
        <f t="shared" si="1924"/>
        <v>0</v>
      </c>
      <c r="CP107" s="209">
        <f t="shared" si="1924"/>
        <v>0</v>
      </c>
      <c r="CQ107" s="209">
        <f t="shared" si="1924"/>
        <v>0</v>
      </c>
      <c r="CR107" s="209">
        <f t="shared" si="1924"/>
        <v>0</v>
      </c>
      <c r="CS107" s="209">
        <f t="shared" si="1924"/>
        <v>0</v>
      </c>
      <c r="CT107" s="209">
        <f t="shared" si="1924"/>
        <v>0</v>
      </c>
      <c r="CU107" s="209">
        <f t="shared" si="1924"/>
        <v>0</v>
      </c>
      <c r="CV107" s="209">
        <f t="shared" si="1924"/>
        <v>0</v>
      </c>
      <c r="CW107" s="209">
        <f t="shared" si="1924"/>
        <v>0</v>
      </c>
      <c r="CX107" s="209">
        <f t="shared" si="1924"/>
        <v>0</v>
      </c>
      <c r="CY107" s="209">
        <f t="shared" si="1924"/>
        <v>0</v>
      </c>
      <c r="CZ107" s="209">
        <f t="shared" si="1924"/>
        <v>0</v>
      </c>
      <c r="DA107" s="209">
        <f t="shared" si="1924"/>
        <v>0</v>
      </c>
      <c r="DB107" s="209">
        <f t="shared" si="1924"/>
        <v>0</v>
      </c>
      <c r="DC107" s="209">
        <f t="shared" si="1924"/>
        <v>0</v>
      </c>
      <c r="DD107" s="209">
        <f t="shared" si="1924"/>
        <v>0</v>
      </c>
      <c r="DE107" s="209">
        <f t="shared" si="1924"/>
        <v>0</v>
      </c>
      <c r="DF107" s="209">
        <f t="shared" si="1924"/>
        <v>0</v>
      </c>
      <c r="DG107" s="209">
        <f t="shared" si="1924"/>
        <v>0</v>
      </c>
      <c r="DH107" s="209">
        <f t="shared" si="1924"/>
        <v>0</v>
      </c>
      <c r="DI107" s="209">
        <f t="shared" si="1924"/>
        <v>0</v>
      </c>
      <c r="DJ107" s="209">
        <f t="shared" si="1924"/>
        <v>0</v>
      </c>
      <c r="DK107" s="209">
        <f t="shared" si="1924"/>
        <v>0</v>
      </c>
      <c r="DL107" s="209">
        <f t="shared" si="1924"/>
        <v>0</v>
      </c>
      <c r="DM107" s="209">
        <f t="shared" si="1924"/>
        <v>0</v>
      </c>
      <c r="DN107" s="209">
        <f t="shared" si="1924"/>
        <v>1</v>
      </c>
      <c r="DO107" s="209">
        <f t="shared" si="1924"/>
        <v>0</v>
      </c>
      <c r="DP107" s="209">
        <f t="shared" si="1924"/>
        <v>0</v>
      </c>
      <c r="DQ107" s="209">
        <f t="shared" si="1924"/>
        <v>0</v>
      </c>
      <c r="DR107" s="209">
        <f t="shared" si="1924"/>
        <v>0</v>
      </c>
      <c r="DS107" s="209">
        <f t="shared" si="1924"/>
        <v>0</v>
      </c>
      <c r="DT107" s="209">
        <f t="shared" si="1924"/>
        <v>0</v>
      </c>
      <c r="DU107" s="209">
        <f t="shared" si="1924"/>
        <v>0</v>
      </c>
      <c r="DV107" s="209">
        <f t="shared" si="1924"/>
        <v>0</v>
      </c>
      <c r="DW107" s="209">
        <f t="shared" si="1924"/>
        <v>0</v>
      </c>
      <c r="DX107" s="209">
        <f t="shared" si="1924"/>
        <v>0</v>
      </c>
      <c r="DY107" s="209">
        <f t="shared" si="1924"/>
        <v>0</v>
      </c>
      <c r="DZ107" s="209">
        <f t="shared" si="1924"/>
        <v>0</v>
      </c>
      <c r="EA107" s="209">
        <f t="shared" si="1924"/>
        <v>0</v>
      </c>
      <c r="EB107" s="209">
        <f t="shared" si="1924"/>
        <v>0</v>
      </c>
      <c r="EC107" s="209">
        <f t="shared" ref="EC107:GJ107" si="1925" xml:space="preserve"> EC$103</f>
        <v>0</v>
      </c>
      <c r="ED107" s="209">
        <f t="shared" si="1925"/>
        <v>0</v>
      </c>
      <c r="EE107" s="209">
        <f t="shared" si="1925"/>
        <v>0</v>
      </c>
      <c r="EF107" s="209">
        <f t="shared" si="1925"/>
        <v>0</v>
      </c>
      <c r="EG107" s="209">
        <f t="shared" si="1925"/>
        <v>0</v>
      </c>
      <c r="EH107" s="209">
        <f t="shared" si="1925"/>
        <v>0</v>
      </c>
      <c r="EI107" s="209">
        <f t="shared" si="1925"/>
        <v>0</v>
      </c>
      <c r="EJ107" s="209">
        <f t="shared" si="1925"/>
        <v>0</v>
      </c>
      <c r="EK107" s="209">
        <f t="shared" si="1925"/>
        <v>0</v>
      </c>
      <c r="EL107" s="209">
        <f t="shared" si="1925"/>
        <v>0</v>
      </c>
      <c r="EM107" s="209">
        <f t="shared" si="1925"/>
        <v>0</v>
      </c>
      <c r="EN107" s="209">
        <f t="shared" si="1925"/>
        <v>0</v>
      </c>
      <c r="EO107" s="209">
        <f t="shared" si="1925"/>
        <v>0</v>
      </c>
      <c r="EP107" s="209">
        <f t="shared" si="1925"/>
        <v>0</v>
      </c>
      <c r="EQ107" s="209">
        <f t="shared" si="1925"/>
        <v>0</v>
      </c>
      <c r="ER107" s="209">
        <f t="shared" si="1925"/>
        <v>0</v>
      </c>
      <c r="ES107" s="209">
        <f t="shared" si="1925"/>
        <v>0</v>
      </c>
      <c r="ET107" s="209">
        <f t="shared" si="1925"/>
        <v>0</v>
      </c>
      <c r="EU107" s="209">
        <f t="shared" si="1925"/>
        <v>0</v>
      </c>
      <c r="EV107" s="209">
        <f t="shared" si="1925"/>
        <v>0</v>
      </c>
      <c r="EW107" s="209">
        <f t="shared" si="1925"/>
        <v>0</v>
      </c>
      <c r="EX107" s="209">
        <f t="shared" si="1925"/>
        <v>0</v>
      </c>
      <c r="EY107" s="209">
        <f t="shared" si="1925"/>
        <v>0</v>
      </c>
      <c r="EZ107" s="209">
        <f t="shared" si="1925"/>
        <v>0</v>
      </c>
      <c r="FA107" s="209">
        <f t="shared" si="1925"/>
        <v>0</v>
      </c>
      <c r="FB107" s="209">
        <f t="shared" si="1925"/>
        <v>0</v>
      </c>
      <c r="FC107" s="209">
        <f t="shared" si="1925"/>
        <v>0</v>
      </c>
      <c r="FD107" s="209">
        <f t="shared" si="1925"/>
        <v>0</v>
      </c>
      <c r="FE107" s="209">
        <f t="shared" si="1925"/>
        <v>0</v>
      </c>
      <c r="FF107" s="209">
        <f t="shared" si="1925"/>
        <v>0</v>
      </c>
      <c r="FG107" s="209">
        <f t="shared" si="1925"/>
        <v>0</v>
      </c>
      <c r="FH107" s="209">
        <f t="shared" si="1925"/>
        <v>0</v>
      </c>
      <c r="FI107" s="209">
        <f t="shared" si="1925"/>
        <v>0</v>
      </c>
      <c r="FJ107" s="209">
        <f t="shared" si="1925"/>
        <v>0</v>
      </c>
      <c r="FK107" s="209">
        <f t="shared" si="1925"/>
        <v>0</v>
      </c>
      <c r="FL107" s="209">
        <f t="shared" si="1925"/>
        <v>0</v>
      </c>
      <c r="FM107" s="209">
        <f t="shared" si="1925"/>
        <v>0</v>
      </c>
      <c r="FN107" s="209">
        <f t="shared" si="1925"/>
        <v>0</v>
      </c>
      <c r="FO107" s="209">
        <f t="shared" si="1925"/>
        <v>0</v>
      </c>
      <c r="FP107" s="209">
        <f t="shared" si="1925"/>
        <v>0</v>
      </c>
      <c r="FQ107" s="209">
        <f t="shared" si="1925"/>
        <v>0</v>
      </c>
      <c r="FR107" s="209">
        <f t="shared" si="1925"/>
        <v>0</v>
      </c>
      <c r="FS107" s="209">
        <f t="shared" si="1925"/>
        <v>0</v>
      </c>
      <c r="FT107" s="209">
        <f t="shared" si="1925"/>
        <v>0</v>
      </c>
      <c r="FU107" s="209">
        <f t="shared" si="1925"/>
        <v>0</v>
      </c>
      <c r="FV107" s="209">
        <f t="shared" si="1925"/>
        <v>0</v>
      </c>
      <c r="FW107" s="209">
        <f t="shared" si="1925"/>
        <v>0</v>
      </c>
      <c r="FX107" s="209">
        <f t="shared" si="1925"/>
        <v>0</v>
      </c>
      <c r="FY107" s="209">
        <f t="shared" si="1925"/>
        <v>0</v>
      </c>
      <c r="FZ107" s="209">
        <f t="shared" si="1925"/>
        <v>0</v>
      </c>
      <c r="GA107" s="209">
        <f t="shared" si="1925"/>
        <v>0</v>
      </c>
      <c r="GB107" s="209">
        <f t="shared" si="1925"/>
        <v>0</v>
      </c>
      <c r="GC107" s="209">
        <f t="shared" si="1925"/>
        <v>0</v>
      </c>
      <c r="GD107" s="209">
        <f t="shared" si="1925"/>
        <v>0</v>
      </c>
      <c r="GE107" s="209">
        <f t="shared" si="1925"/>
        <v>0</v>
      </c>
      <c r="GF107" s="209">
        <f t="shared" si="1925"/>
        <v>0</v>
      </c>
      <c r="GG107" s="209">
        <f t="shared" si="1925"/>
        <v>0</v>
      </c>
      <c r="GH107" s="209">
        <f t="shared" si="1925"/>
        <v>0</v>
      </c>
      <c r="GI107" s="209">
        <f t="shared" si="1925"/>
        <v>0</v>
      </c>
      <c r="GJ107" s="209">
        <f t="shared" si="1925"/>
        <v>0</v>
      </c>
    </row>
    <row r="108" spans="1:192" s="199" customFormat="1" outlineLevel="1" x14ac:dyDescent="0.25">
      <c r="A108" s="239"/>
      <c r="B108" s="239"/>
      <c r="C108" s="240"/>
      <c r="D108" s="241"/>
      <c r="E108" s="242" t="s">
        <v>117</v>
      </c>
      <c r="F108" s="420"/>
      <c r="G108" s="199" t="s">
        <v>5</v>
      </c>
      <c r="H108" s="199">
        <f xml:space="preserve"> SUM(J108:GJ108)</f>
        <v>100</v>
      </c>
      <c r="I108" s="242"/>
      <c r="J108" s="242">
        <f t="shared" ref="J108:K108" si="1926" xml:space="preserve"> I108 + J106 - I107</f>
        <v>0</v>
      </c>
      <c r="K108" s="242">
        <f t="shared" si="1926"/>
        <v>0</v>
      </c>
      <c r="L108" s="242">
        <f t="shared" ref="L108" si="1927" xml:space="preserve"> K108 + L106 - K107</f>
        <v>0</v>
      </c>
      <c r="M108" s="242">
        <f t="shared" ref="M108" si="1928" xml:space="preserve"> L108 + M106 - L107</f>
        <v>0</v>
      </c>
      <c r="N108" s="242">
        <f t="shared" ref="N108" si="1929" xml:space="preserve"> M108 + N106 - M107</f>
        <v>0</v>
      </c>
      <c r="O108" s="242">
        <f t="shared" ref="O108" si="1930" xml:space="preserve"> N108 + O106 - N107</f>
        <v>0</v>
      </c>
      <c r="P108" s="242">
        <f t="shared" ref="P108" si="1931" xml:space="preserve"> O108 + P106 - O107</f>
        <v>0</v>
      </c>
      <c r="Q108" s="242">
        <f t="shared" ref="Q108" si="1932" xml:space="preserve"> P108 + Q106 - P107</f>
        <v>0</v>
      </c>
      <c r="R108" s="242">
        <f t="shared" ref="R108" si="1933" xml:space="preserve"> Q108 + R106 - Q107</f>
        <v>0</v>
      </c>
      <c r="S108" s="242">
        <f t="shared" ref="S108" si="1934" xml:space="preserve"> R108 + S106 - R107</f>
        <v>1</v>
      </c>
      <c r="T108" s="242">
        <f t="shared" ref="T108" si="1935" xml:space="preserve"> S108 + T106 - S107</f>
        <v>1</v>
      </c>
      <c r="U108" s="242">
        <f t="shared" ref="U108" si="1936" xml:space="preserve"> T108 + U106 - T107</f>
        <v>1</v>
      </c>
      <c r="V108" s="242">
        <f t="shared" ref="V108" si="1937" xml:space="preserve"> U108 + V106 - U107</f>
        <v>1</v>
      </c>
      <c r="W108" s="242">
        <f t="shared" ref="W108" si="1938" xml:space="preserve"> V108 + W106 - V107</f>
        <v>1</v>
      </c>
      <c r="X108" s="242">
        <f t="shared" ref="X108" si="1939" xml:space="preserve"> W108 + X106 - W107</f>
        <v>1</v>
      </c>
      <c r="Y108" s="242">
        <f t="shared" ref="Y108" si="1940" xml:space="preserve"> X108 + Y106 - X107</f>
        <v>1</v>
      </c>
      <c r="Z108" s="242">
        <f t="shared" ref="Z108" si="1941" xml:space="preserve"> Y108 + Z106 - Y107</f>
        <v>1</v>
      </c>
      <c r="AA108" s="242">
        <f t="shared" ref="AA108" si="1942" xml:space="preserve"> Z108 + AA106 - Z107</f>
        <v>1</v>
      </c>
      <c r="AB108" s="242">
        <f t="shared" ref="AB108" si="1943" xml:space="preserve"> AA108 + AB106 - AA107</f>
        <v>1</v>
      </c>
      <c r="AC108" s="242">
        <f t="shared" ref="AC108" si="1944" xml:space="preserve"> AB108 + AC106 - AB107</f>
        <v>1</v>
      </c>
      <c r="AD108" s="242">
        <f t="shared" ref="AD108" si="1945" xml:space="preserve"> AC108 + AD106 - AC107</f>
        <v>1</v>
      </c>
      <c r="AE108" s="242">
        <f t="shared" ref="AE108" si="1946" xml:space="preserve"> AD108 + AE106 - AD107</f>
        <v>1</v>
      </c>
      <c r="AF108" s="242">
        <f t="shared" ref="AF108" si="1947" xml:space="preserve"> AE108 + AF106 - AE107</f>
        <v>1</v>
      </c>
      <c r="AG108" s="242">
        <f t="shared" ref="AG108" si="1948" xml:space="preserve"> AF108 + AG106 - AF107</f>
        <v>1</v>
      </c>
      <c r="AH108" s="242">
        <f t="shared" ref="AH108" si="1949" xml:space="preserve"> AG108 + AH106 - AG107</f>
        <v>1</v>
      </c>
      <c r="AI108" s="242">
        <f t="shared" ref="AI108" si="1950" xml:space="preserve"> AH108 + AI106 - AH107</f>
        <v>1</v>
      </c>
      <c r="AJ108" s="242">
        <f t="shared" ref="AJ108" si="1951" xml:space="preserve"> AI108 + AJ106 - AI107</f>
        <v>1</v>
      </c>
      <c r="AK108" s="242">
        <f t="shared" ref="AK108" si="1952" xml:space="preserve"> AJ108 + AK106 - AJ107</f>
        <v>1</v>
      </c>
      <c r="AL108" s="242">
        <f t="shared" ref="AL108" si="1953" xml:space="preserve"> AK108 + AL106 - AK107</f>
        <v>1</v>
      </c>
      <c r="AM108" s="242">
        <f t="shared" ref="AM108" si="1954" xml:space="preserve"> AL108 + AM106 - AL107</f>
        <v>1</v>
      </c>
      <c r="AN108" s="242">
        <f t="shared" ref="AN108" si="1955" xml:space="preserve"> AM108 + AN106 - AM107</f>
        <v>1</v>
      </c>
      <c r="AO108" s="242">
        <f t="shared" ref="AO108" si="1956" xml:space="preserve"> AN108 + AO106 - AN107</f>
        <v>1</v>
      </c>
      <c r="AP108" s="242">
        <f t="shared" ref="AP108" si="1957" xml:space="preserve"> AO108 + AP106 - AO107</f>
        <v>1</v>
      </c>
      <c r="AQ108" s="242">
        <f t="shared" ref="AQ108" si="1958" xml:space="preserve"> AP108 + AQ106 - AP107</f>
        <v>1</v>
      </c>
      <c r="AR108" s="242">
        <f t="shared" ref="AR108" si="1959" xml:space="preserve"> AQ108 + AR106 - AQ107</f>
        <v>1</v>
      </c>
      <c r="AS108" s="242">
        <f t="shared" ref="AS108" si="1960" xml:space="preserve"> AR108 + AS106 - AR107</f>
        <v>1</v>
      </c>
      <c r="AT108" s="242">
        <f t="shared" ref="AT108" si="1961" xml:space="preserve"> AS108 + AT106 - AS107</f>
        <v>1</v>
      </c>
      <c r="AU108" s="242">
        <f t="shared" ref="AU108" si="1962" xml:space="preserve"> AT108 + AU106 - AT107</f>
        <v>1</v>
      </c>
      <c r="AV108" s="242">
        <f t="shared" ref="AV108" si="1963" xml:space="preserve"> AU108 + AV106 - AU107</f>
        <v>1</v>
      </c>
      <c r="AW108" s="242">
        <f t="shared" ref="AW108" si="1964" xml:space="preserve"> AV108 + AW106 - AV107</f>
        <v>1</v>
      </c>
      <c r="AX108" s="242">
        <f t="shared" ref="AX108" si="1965" xml:space="preserve"> AW108 + AX106 - AW107</f>
        <v>1</v>
      </c>
      <c r="AY108" s="242">
        <f t="shared" ref="AY108" si="1966" xml:space="preserve"> AX108 + AY106 - AX107</f>
        <v>1</v>
      </c>
      <c r="AZ108" s="242">
        <f t="shared" ref="AZ108" si="1967" xml:space="preserve"> AY108 + AZ106 - AY107</f>
        <v>1</v>
      </c>
      <c r="BA108" s="242">
        <f t="shared" ref="BA108" si="1968" xml:space="preserve"> AZ108 + BA106 - AZ107</f>
        <v>1</v>
      </c>
      <c r="BB108" s="242">
        <f t="shared" ref="BB108" si="1969" xml:space="preserve"> BA108 + BB106 - BA107</f>
        <v>1</v>
      </c>
      <c r="BC108" s="242">
        <f t="shared" ref="BC108" si="1970" xml:space="preserve"> BB108 + BC106 - BB107</f>
        <v>1</v>
      </c>
      <c r="BD108" s="242">
        <f t="shared" ref="BD108" si="1971" xml:space="preserve"> BC108 + BD106 - BC107</f>
        <v>1</v>
      </c>
      <c r="BE108" s="242">
        <f t="shared" ref="BE108" si="1972" xml:space="preserve"> BD108 + BE106 - BD107</f>
        <v>1</v>
      </c>
      <c r="BF108" s="242">
        <f t="shared" ref="BF108" si="1973" xml:space="preserve"> BE108 + BF106 - BE107</f>
        <v>1</v>
      </c>
      <c r="BG108" s="242">
        <f t="shared" ref="BG108" si="1974" xml:space="preserve"> BF108 + BG106 - BF107</f>
        <v>1</v>
      </c>
      <c r="BH108" s="242">
        <f t="shared" ref="BH108" si="1975" xml:space="preserve"> BG108 + BH106 - BG107</f>
        <v>1</v>
      </c>
      <c r="BI108" s="242">
        <f t="shared" ref="BI108" si="1976" xml:space="preserve"> BH108 + BI106 - BH107</f>
        <v>1</v>
      </c>
      <c r="BJ108" s="242">
        <f t="shared" ref="BJ108" si="1977" xml:space="preserve"> BI108 + BJ106 - BI107</f>
        <v>1</v>
      </c>
      <c r="BK108" s="242">
        <f t="shared" ref="BK108" si="1978" xml:space="preserve"> BJ108 + BK106 - BJ107</f>
        <v>1</v>
      </c>
      <c r="BL108" s="242">
        <f t="shared" ref="BL108" si="1979" xml:space="preserve"> BK108 + BL106 - BK107</f>
        <v>1</v>
      </c>
      <c r="BM108" s="242">
        <f t="shared" ref="BM108" si="1980" xml:space="preserve"> BL108 + BM106 - BL107</f>
        <v>1</v>
      </c>
      <c r="BN108" s="242">
        <f t="shared" ref="BN108" si="1981" xml:space="preserve"> BM108 + BN106 - BM107</f>
        <v>1</v>
      </c>
      <c r="BO108" s="242">
        <f t="shared" ref="BO108" si="1982" xml:space="preserve"> BN108 + BO106 - BN107</f>
        <v>1</v>
      </c>
      <c r="BP108" s="242">
        <f t="shared" ref="BP108" si="1983" xml:space="preserve"> BO108 + BP106 - BO107</f>
        <v>1</v>
      </c>
      <c r="BQ108" s="242">
        <f t="shared" ref="BQ108" si="1984" xml:space="preserve"> BP108 + BQ106 - BP107</f>
        <v>1</v>
      </c>
      <c r="BR108" s="242">
        <f t="shared" ref="BR108" si="1985" xml:space="preserve"> BQ108 + BR106 - BQ107</f>
        <v>1</v>
      </c>
      <c r="BS108" s="242">
        <f t="shared" ref="BS108" si="1986" xml:space="preserve"> BR108 + BS106 - BR107</f>
        <v>1</v>
      </c>
      <c r="BT108" s="242">
        <f t="shared" ref="BT108" si="1987" xml:space="preserve"> BS108 + BT106 - BS107</f>
        <v>1</v>
      </c>
      <c r="BU108" s="242">
        <f t="shared" ref="BU108" si="1988" xml:space="preserve"> BT108 + BU106 - BT107</f>
        <v>1</v>
      </c>
      <c r="BV108" s="242">
        <f t="shared" ref="BV108" si="1989" xml:space="preserve"> BU108 + BV106 - BU107</f>
        <v>1</v>
      </c>
      <c r="BW108" s="242">
        <f t="shared" ref="BW108" si="1990" xml:space="preserve"> BV108 + BW106 - BV107</f>
        <v>1</v>
      </c>
      <c r="BX108" s="242">
        <f t="shared" ref="BX108" si="1991" xml:space="preserve"> BW108 + BX106 - BW107</f>
        <v>1</v>
      </c>
      <c r="BY108" s="242">
        <f t="shared" ref="BY108" si="1992" xml:space="preserve"> BX108 + BY106 - BX107</f>
        <v>1</v>
      </c>
      <c r="BZ108" s="242">
        <f t="shared" ref="BZ108" si="1993" xml:space="preserve"> BY108 + BZ106 - BY107</f>
        <v>1</v>
      </c>
      <c r="CA108" s="242">
        <f t="shared" ref="CA108" si="1994" xml:space="preserve"> BZ108 + CA106 - BZ107</f>
        <v>1</v>
      </c>
      <c r="CB108" s="242">
        <f t="shared" ref="CB108" si="1995" xml:space="preserve"> CA108 + CB106 - CA107</f>
        <v>1</v>
      </c>
      <c r="CC108" s="242">
        <f t="shared" ref="CC108" si="1996" xml:space="preserve"> CB108 + CC106 - CB107</f>
        <v>1</v>
      </c>
      <c r="CD108" s="242">
        <f t="shared" ref="CD108" si="1997" xml:space="preserve"> CC108 + CD106 - CC107</f>
        <v>1</v>
      </c>
      <c r="CE108" s="242">
        <f t="shared" ref="CE108" si="1998" xml:space="preserve"> CD108 + CE106 - CD107</f>
        <v>1</v>
      </c>
      <c r="CF108" s="242">
        <f t="shared" ref="CF108" si="1999" xml:space="preserve"> CE108 + CF106 - CE107</f>
        <v>1</v>
      </c>
      <c r="CG108" s="242">
        <f t="shared" ref="CG108" si="2000" xml:space="preserve"> CF108 + CG106 - CF107</f>
        <v>1</v>
      </c>
      <c r="CH108" s="242">
        <f t="shared" ref="CH108" si="2001" xml:space="preserve"> CG108 + CH106 - CG107</f>
        <v>1</v>
      </c>
      <c r="CI108" s="242">
        <f t="shared" ref="CI108" si="2002" xml:space="preserve"> CH108 + CI106 - CH107</f>
        <v>1</v>
      </c>
      <c r="CJ108" s="242">
        <f t="shared" ref="CJ108" si="2003" xml:space="preserve"> CI108 + CJ106 - CI107</f>
        <v>1</v>
      </c>
      <c r="CK108" s="242">
        <f t="shared" ref="CK108" si="2004" xml:space="preserve"> CJ108 + CK106 - CJ107</f>
        <v>1</v>
      </c>
      <c r="CL108" s="242">
        <f t="shared" ref="CL108" si="2005" xml:space="preserve"> CK108 + CL106 - CK107</f>
        <v>1</v>
      </c>
      <c r="CM108" s="242">
        <f t="shared" ref="CM108" si="2006" xml:space="preserve"> CL108 + CM106 - CL107</f>
        <v>1</v>
      </c>
      <c r="CN108" s="242">
        <f t="shared" ref="CN108" si="2007" xml:space="preserve"> CM108 + CN106 - CM107</f>
        <v>1</v>
      </c>
      <c r="CO108" s="242">
        <f t="shared" ref="CO108" si="2008" xml:space="preserve"> CN108 + CO106 - CN107</f>
        <v>1</v>
      </c>
      <c r="CP108" s="242">
        <f t="shared" ref="CP108" si="2009" xml:space="preserve"> CO108 + CP106 - CO107</f>
        <v>1</v>
      </c>
      <c r="CQ108" s="242">
        <f t="shared" ref="CQ108" si="2010" xml:space="preserve"> CP108 + CQ106 - CP107</f>
        <v>1</v>
      </c>
      <c r="CR108" s="242">
        <f t="shared" ref="CR108" si="2011" xml:space="preserve"> CQ108 + CR106 - CQ107</f>
        <v>1</v>
      </c>
      <c r="CS108" s="242">
        <f t="shared" ref="CS108" si="2012" xml:space="preserve"> CR108 + CS106 - CR107</f>
        <v>1</v>
      </c>
      <c r="CT108" s="242">
        <f t="shared" ref="CT108" si="2013" xml:space="preserve"> CS108 + CT106 - CS107</f>
        <v>1</v>
      </c>
      <c r="CU108" s="242">
        <f t="shared" ref="CU108" si="2014" xml:space="preserve"> CT108 + CU106 - CT107</f>
        <v>1</v>
      </c>
      <c r="CV108" s="242">
        <f t="shared" ref="CV108" si="2015" xml:space="preserve"> CU108 + CV106 - CU107</f>
        <v>1</v>
      </c>
      <c r="CW108" s="242">
        <f t="shared" ref="CW108" si="2016" xml:space="preserve"> CV108 + CW106 - CV107</f>
        <v>1</v>
      </c>
      <c r="CX108" s="242">
        <f t="shared" ref="CX108" si="2017" xml:space="preserve"> CW108 + CX106 - CW107</f>
        <v>1</v>
      </c>
      <c r="CY108" s="242">
        <f t="shared" ref="CY108" si="2018" xml:space="preserve"> CX108 + CY106 - CX107</f>
        <v>1</v>
      </c>
      <c r="CZ108" s="242">
        <f t="shared" ref="CZ108" si="2019" xml:space="preserve"> CY108 + CZ106 - CY107</f>
        <v>1</v>
      </c>
      <c r="DA108" s="242">
        <f t="shared" ref="DA108" si="2020" xml:space="preserve"> CZ108 + DA106 - CZ107</f>
        <v>1</v>
      </c>
      <c r="DB108" s="242">
        <f t="shared" ref="DB108" si="2021" xml:space="preserve"> DA108 + DB106 - DA107</f>
        <v>1</v>
      </c>
      <c r="DC108" s="242">
        <f t="shared" ref="DC108" si="2022" xml:space="preserve"> DB108 + DC106 - DB107</f>
        <v>1</v>
      </c>
      <c r="DD108" s="242">
        <f t="shared" ref="DD108" si="2023" xml:space="preserve"> DC108 + DD106 - DC107</f>
        <v>1</v>
      </c>
      <c r="DE108" s="242">
        <f t="shared" ref="DE108" si="2024" xml:space="preserve"> DD108 + DE106 - DD107</f>
        <v>1</v>
      </c>
      <c r="DF108" s="242">
        <f t="shared" ref="DF108" si="2025" xml:space="preserve"> DE108 + DF106 - DE107</f>
        <v>1</v>
      </c>
      <c r="DG108" s="242">
        <f t="shared" ref="DG108" si="2026" xml:space="preserve"> DF108 + DG106 - DF107</f>
        <v>1</v>
      </c>
      <c r="DH108" s="242">
        <f t="shared" ref="DH108" si="2027" xml:space="preserve"> DG108 + DH106 - DG107</f>
        <v>1</v>
      </c>
      <c r="DI108" s="242">
        <f t="shared" ref="DI108" si="2028" xml:space="preserve"> DH108 + DI106 - DH107</f>
        <v>1</v>
      </c>
      <c r="DJ108" s="242">
        <f t="shared" ref="DJ108" si="2029" xml:space="preserve"> DI108 + DJ106 - DI107</f>
        <v>1</v>
      </c>
      <c r="DK108" s="242">
        <f t="shared" ref="DK108" si="2030" xml:space="preserve"> DJ108 + DK106 - DJ107</f>
        <v>1</v>
      </c>
      <c r="DL108" s="242">
        <f t="shared" ref="DL108" si="2031" xml:space="preserve"> DK108 + DL106 - DK107</f>
        <v>1</v>
      </c>
      <c r="DM108" s="242">
        <f t="shared" ref="DM108" si="2032" xml:space="preserve"> DL108 + DM106 - DL107</f>
        <v>1</v>
      </c>
      <c r="DN108" s="242">
        <f t="shared" ref="DN108" si="2033" xml:space="preserve"> DM108 + DN106 - DM107</f>
        <v>1</v>
      </c>
      <c r="DO108" s="242">
        <f t="shared" ref="DO108" si="2034" xml:space="preserve"> DN108 + DO106 - DN107</f>
        <v>0</v>
      </c>
      <c r="DP108" s="242">
        <f t="shared" ref="DP108" si="2035" xml:space="preserve"> DO108 + DP106 - DO107</f>
        <v>0</v>
      </c>
      <c r="DQ108" s="242">
        <f t="shared" ref="DQ108" si="2036" xml:space="preserve"> DP108 + DQ106 - DP107</f>
        <v>0</v>
      </c>
      <c r="DR108" s="242">
        <f t="shared" ref="DR108" si="2037" xml:space="preserve"> DQ108 + DR106 - DQ107</f>
        <v>0</v>
      </c>
      <c r="DS108" s="242">
        <f t="shared" ref="DS108" si="2038" xml:space="preserve"> DR108 + DS106 - DR107</f>
        <v>0</v>
      </c>
      <c r="DT108" s="242">
        <f t="shared" ref="DT108" si="2039" xml:space="preserve"> DS108 + DT106 - DS107</f>
        <v>0</v>
      </c>
      <c r="DU108" s="242">
        <f t="shared" ref="DU108" si="2040" xml:space="preserve"> DT108 + DU106 - DT107</f>
        <v>0</v>
      </c>
      <c r="DV108" s="242">
        <f t="shared" ref="DV108" si="2041" xml:space="preserve"> DU108 + DV106 - DU107</f>
        <v>0</v>
      </c>
      <c r="DW108" s="242">
        <f t="shared" ref="DW108" si="2042" xml:space="preserve"> DV108 + DW106 - DV107</f>
        <v>0</v>
      </c>
      <c r="DX108" s="242">
        <f t="shared" ref="DX108" si="2043" xml:space="preserve"> DW108 + DX106 - DW107</f>
        <v>0</v>
      </c>
      <c r="DY108" s="242">
        <f t="shared" ref="DY108" si="2044" xml:space="preserve"> DX108 + DY106 - DX107</f>
        <v>0</v>
      </c>
      <c r="DZ108" s="242">
        <f t="shared" ref="DZ108" si="2045" xml:space="preserve"> DY108 + DZ106 - DY107</f>
        <v>0</v>
      </c>
      <c r="EA108" s="242">
        <f t="shared" ref="EA108" si="2046" xml:space="preserve"> DZ108 + EA106 - DZ107</f>
        <v>0</v>
      </c>
      <c r="EB108" s="242">
        <f t="shared" ref="EB108" si="2047" xml:space="preserve"> EA108 + EB106 - EA107</f>
        <v>0</v>
      </c>
      <c r="EC108" s="242">
        <f t="shared" ref="EC108" si="2048" xml:space="preserve"> EB108 + EC106 - EB107</f>
        <v>0</v>
      </c>
      <c r="ED108" s="242">
        <f t="shared" ref="ED108" si="2049" xml:space="preserve"> EC108 + ED106 - EC107</f>
        <v>0</v>
      </c>
      <c r="EE108" s="242">
        <f t="shared" ref="EE108" si="2050" xml:space="preserve"> ED108 + EE106 - ED107</f>
        <v>0</v>
      </c>
      <c r="EF108" s="242">
        <f t="shared" ref="EF108" si="2051" xml:space="preserve"> EE108 + EF106 - EE107</f>
        <v>0</v>
      </c>
      <c r="EG108" s="242">
        <f t="shared" ref="EG108" si="2052" xml:space="preserve"> EF108 + EG106 - EF107</f>
        <v>0</v>
      </c>
      <c r="EH108" s="242">
        <f t="shared" ref="EH108" si="2053" xml:space="preserve"> EG108 + EH106 - EG107</f>
        <v>0</v>
      </c>
      <c r="EI108" s="242">
        <f t="shared" ref="EI108" si="2054" xml:space="preserve"> EH108 + EI106 - EH107</f>
        <v>0</v>
      </c>
      <c r="EJ108" s="242">
        <f t="shared" ref="EJ108" si="2055" xml:space="preserve"> EI108 + EJ106 - EI107</f>
        <v>0</v>
      </c>
      <c r="EK108" s="242">
        <f t="shared" ref="EK108" si="2056" xml:space="preserve"> EJ108 + EK106 - EJ107</f>
        <v>0</v>
      </c>
      <c r="EL108" s="242">
        <f t="shared" ref="EL108" si="2057" xml:space="preserve"> EK108 + EL106 - EK107</f>
        <v>0</v>
      </c>
      <c r="EM108" s="242">
        <f t="shared" ref="EM108" si="2058" xml:space="preserve"> EL108 + EM106 - EL107</f>
        <v>0</v>
      </c>
      <c r="EN108" s="242">
        <f t="shared" ref="EN108" si="2059" xml:space="preserve"> EM108 + EN106 - EM107</f>
        <v>0</v>
      </c>
      <c r="EO108" s="242">
        <f t="shared" ref="EO108" si="2060" xml:space="preserve"> EN108 + EO106 - EN107</f>
        <v>0</v>
      </c>
      <c r="EP108" s="242">
        <f t="shared" ref="EP108" si="2061" xml:space="preserve"> EO108 + EP106 - EO107</f>
        <v>0</v>
      </c>
      <c r="EQ108" s="242">
        <f t="shared" ref="EQ108" si="2062" xml:space="preserve"> EP108 + EQ106 - EP107</f>
        <v>0</v>
      </c>
      <c r="ER108" s="242">
        <f t="shared" ref="ER108" si="2063" xml:space="preserve"> EQ108 + ER106 - EQ107</f>
        <v>0</v>
      </c>
      <c r="ES108" s="242">
        <f t="shared" ref="ES108" si="2064" xml:space="preserve"> ER108 + ES106 - ER107</f>
        <v>0</v>
      </c>
      <c r="ET108" s="242">
        <f t="shared" ref="ET108" si="2065" xml:space="preserve"> ES108 + ET106 - ES107</f>
        <v>0</v>
      </c>
      <c r="EU108" s="242">
        <f t="shared" ref="EU108" si="2066" xml:space="preserve"> ET108 + EU106 - ET107</f>
        <v>0</v>
      </c>
      <c r="EV108" s="242">
        <f t="shared" ref="EV108" si="2067" xml:space="preserve"> EU108 + EV106 - EU107</f>
        <v>0</v>
      </c>
      <c r="EW108" s="242">
        <f t="shared" ref="EW108" si="2068" xml:space="preserve"> EV108 + EW106 - EV107</f>
        <v>0</v>
      </c>
      <c r="EX108" s="242">
        <f t="shared" ref="EX108" si="2069" xml:space="preserve"> EW108 + EX106 - EW107</f>
        <v>0</v>
      </c>
      <c r="EY108" s="242">
        <f t="shared" ref="EY108" si="2070" xml:space="preserve"> EX108 + EY106 - EX107</f>
        <v>0</v>
      </c>
      <c r="EZ108" s="242">
        <f t="shared" ref="EZ108" si="2071" xml:space="preserve"> EY108 + EZ106 - EY107</f>
        <v>0</v>
      </c>
      <c r="FA108" s="242">
        <f t="shared" ref="FA108" si="2072" xml:space="preserve"> EZ108 + FA106 - EZ107</f>
        <v>0</v>
      </c>
      <c r="FB108" s="242">
        <f t="shared" ref="FB108" si="2073" xml:space="preserve"> FA108 + FB106 - FA107</f>
        <v>0</v>
      </c>
      <c r="FC108" s="242">
        <f t="shared" ref="FC108" si="2074" xml:space="preserve"> FB108 + FC106 - FB107</f>
        <v>0</v>
      </c>
      <c r="FD108" s="242">
        <f t="shared" ref="FD108" si="2075" xml:space="preserve"> FC108 + FD106 - FC107</f>
        <v>0</v>
      </c>
      <c r="FE108" s="242">
        <f t="shared" ref="FE108" si="2076" xml:space="preserve"> FD108 + FE106 - FD107</f>
        <v>0</v>
      </c>
      <c r="FF108" s="242">
        <f t="shared" ref="FF108" si="2077" xml:space="preserve"> FE108 + FF106 - FE107</f>
        <v>0</v>
      </c>
      <c r="FG108" s="242">
        <f t="shared" ref="FG108" si="2078" xml:space="preserve"> FF108 + FG106 - FF107</f>
        <v>0</v>
      </c>
      <c r="FH108" s="242">
        <f t="shared" ref="FH108" si="2079" xml:space="preserve"> FG108 + FH106 - FG107</f>
        <v>0</v>
      </c>
      <c r="FI108" s="242">
        <f t="shared" ref="FI108" si="2080" xml:space="preserve"> FH108 + FI106 - FH107</f>
        <v>0</v>
      </c>
      <c r="FJ108" s="242">
        <f t="shared" ref="FJ108" si="2081" xml:space="preserve"> FI108 + FJ106 - FI107</f>
        <v>0</v>
      </c>
      <c r="FK108" s="242">
        <f t="shared" ref="FK108" si="2082" xml:space="preserve"> FJ108 + FK106 - FJ107</f>
        <v>0</v>
      </c>
      <c r="FL108" s="242">
        <f t="shared" ref="FL108" si="2083" xml:space="preserve"> FK108 + FL106 - FK107</f>
        <v>0</v>
      </c>
      <c r="FM108" s="242">
        <f t="shared" ref="FM108" si="2084" xml:space="preserve"> FL108 + FM106 - FL107</f>
        <v>0</v>
      </c>
      <c r="FN108" s="242">
        <f t="shared" ref="FN108" si="2085" xml:space="preserve"> FM108 + FN106 - FM107</f>
        <v>0</v>
      </c>
      <c r="FO108" s="242">
        <f t="shared" ref="FO108" si="2086" xml:space="preserve"> FN108 + FO106 - FN107</f>
        <v>0</v>
      </c>
      <c r="FP108" s="242">
        <f t="shared" ref="FP108" si="2087" xml:space="preserve"> FO108 + FP106 - FO107</f>
        <v>0</v>
      </c>
      <c r="FQ108" s="242">
        <f t="shared" ref="FQ108" si="2088" xml:space="preserve"> FP108 + FQ106 - FP107</f>
        <v>0</v>
      </c>
      <c r="FR108" s="242">
        <f t="shared" ref="FR108" si="2089" xml:space="preserve"> FQ108 + FR106 - FQ107</f>
        <v>0</v>
      </c>
      <c r="FS108" s="242">
        <f t="shared" ref="FS108" si="2090" xml:space="preserve"> FR108 + FS106 - FR107</f>
        <v>0</v>
      </c>
      <c r="FT108" s="242">
        <f t="shared" ref="FT108" si="2091" xml:space="preserve"> FS108 + FT106 - FS107</f>
        <v>0</v>
      </c>
      <c r="FU108" s="242">
        <f t="shared" ref="FU108" si="2092" xml:space="preserve"> FT108 + FU106 - FT107</f>
        <v>0</v>
      </c>
      <c r="FV108" s="242">
        <f t="shared" ref="FV108" si="2093" xml:space="preserve"> FU108 + FV106 - FU107</f>
        <v>0</v>
      </c>
      <c r="FW108" s="242">
        <f t="shared" ref="FW108" si="2094" xml:space="preserve"> FV108 + FW106 - FV107</f>
        <v>0</v>
      </c>
      <c r="FX108" s="242">
        <f t="shared" ref="FX108" si="2095" xml:space="preserve"> FW108 + FX106 - FW107</f>
        <v>0</v>
      </c>
      <c r="FY108" s="242">
        <f t="shared" ref="FY108" si="2096" xml:space="preserve"> FX108 + FY106 - FX107</f>
        <v>0</v>
      </c>
      <c r="FZ108" s="242">
        <f t="shared" ref="FZ108" si="2097" xml:space="preserve"> FY108 + FZ106 - FY107</f>
        <v>0</v>
      </c>
      <c r="GA108" s="242">
        <f t="shared" ref="GA108" si="2098" xml:space="preserve"> FZ108 + GA106 - FZ107</f>
        <v>0</v>
      </c>
      <c r="GB108" s="242">
        <f t="shared" ref="GB108" si="2099" xml:space="preserve"> GA108 + GB106 - GA107</f>
        <v>0</v>
      </c>
      <c r="GC108" s="242">
        <f t="shared" ref="GC108" si="2100" xml:space="preserve"> GB108 + GC106 - GB107</f>
        <v>0</v>
      </c>
      <c r="GD108" s="242">
        <f t="shared" ref="GD108" si="2101" xml:space="preserve"> GC108 + GD106 - GC107</f>
        <v>0</v>
      </c>
      <c r="GE108" s="242">
        <f t="shared" ref="GE108" si="2102" xml:space="preserve"> GD108 + GE106 - GD107</f>
        <v>0</v>
      </c>
      <c r="GF108" s="242">
        <f t="shared" ref="GF108" si="2103" xml:space="preserve"> GE108 + GF106 - GE107</f>
        <v>0</v>
      </c>
      <c r="GG108" s="242">
        <f t="shared" ref="GG108" si="2104" xml:space="preserve"> GF108 + GG106 - GF107</f>
        <v>0</v>
      </c>
      <c r="GH108" s="242">
        <f t="shared" ref="GH108" si="2105" xml:space="preserve"> GG108 + GH106 - GG107</f>
        <v>0</v>
      </c>
      <c r="GI108" s="242">
        <f t="shared" ref="GI108" si="2106" xml:space="preserve"> GH108 + GI106 - GH107</f>
        <v>0</v>
      </c>
      <c r="GJ108" s="242">
        <f t="shared" ref="GJ108" si="2107" xml:space="preserve"> GI108 + GJ106 - GI107</f>
        <v>0</v>
      </c>
    </row>
    <row r="109" spans="1:192" outlineLevel="1" x14ac:dyDescent="0.25">
      <c r="E109" s="6"/>
      <c r="F109" s="6"/>
      <c r="G109" s="6"/>
      <c r="H109" s="6"/>
      <c r="I109" s="77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</row>
    <row r="110" spans="1:192" outlineLevel="1" x14ac:dyDescent="0.25">
      <c r="B110" s="15" t="s">
        <v>126</v>
      </c>
      <c r="E110" s="6"/>
      <c r="F110" s="6"/>
      <c r="G110" s="6"/>
      <c r="H110" s="6"/>
      <c r="I110" s="77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</row>
    <row r="111" spans="1:192" outlineLevel="1" x14ac:dyDescent="0.25">
      <c r="E111" s="132" t="str">
        <f t="shared" ref="E111:BP111" si="2108" xml:space="preserve"> E$103</f>
        <v xml:space="preserve">Last operating period flag </v>
      </c>
      <c r="F111" s="132">
        <f t="shared" si="2108"/>
        <v>0</v>
      </c>
      <c r="G111" s="132" t="str">
        <f t="shared" si="2108"/>
        <v>flag</v>
      </c>
      <c r="H111" s="132">
        <f t="shared" si="2108"/>
        <v>1</v>
      </c>
      <c r="I111" s="132">
        <f t="shared" si="2108"/>
        <v>0</v>
      </c>
      <c r="J111" s="132">
        <f t="shared" si="2108"/>
        <v>0</v>
      </c>
      <c r="K111" s="132">
        <f t="shared" si="2108"/>
        <v>0</v>
      </c>
      <c r="L111" s="132">
        <f t="shared" si="2108"/>
        <v>0</v>
      </c>
      <c r="M111" s="132">
        <f t="shared" si="2108"/>
        <v>0</v>
      </c>
      <c r="N111" s="132">
        <f t="shared" si="2108"/>
        <v>0</v>
      </c>
      <c r="O111" s="132">
        <f t="shared" si="2108"/>
        <v>0</v>
      </c>
      <c r="P111" s="132">
        <f t="shared" si="2108"/>
        <v>0</v>
      </c>
      <c r="Q111" s="132">
        <f t="shared" si="2108"/>
        <v>0</v>
      </c>
      <c r="R111" s="132">
        <f t="shared" si="2108"/>
        <v>0</v>
      </c>
      <c r="S111" s="132">
        <f t="shared" si="2108"/>
        <v>0</v>
      </c>
      <c r="T111" s="132">
        <f t="shared" si="2108"/>
        <v>0</v>
      </c>
      <c r="U111" s="132">
        <f t="shared" si="2108"/>
        <v>0</v>
      </c>
      <c r="V111" s="132">
        <f t="shared" si="2108"/>
        <v>0</v>
      </c>
      <c r="W111" s="132">
        <f t="shared" si="2108"/>
        <v>0</v>
      </c>
      <c r="X111" s="132">
        <f t="shared" si="2108"/>
        <v>0</v>
      </c>
      <c r="Y111" s="132">
        <f t="shared" si="2108"/>
        <v>0</v>
      </c>
      <c r="Z111" s="132">
        <f t="shared" si="2108"/>
        <v>0</v>
      </c>
      <c r="AA111" s="132">
        <f t="shared" si="2108"/>
        <v>0</v>
      </c>
      <c r="AB111" s="132">
        <f t="shared" si="2108"/>
        <v>0</v>
      </c>
      <c r="AC111" s="132">
        <f t="shared" si="2108"/>
        <v>0</v>
      </c>
      <c r="AD111" s="132">
        <f t="shared" si="2108"/>
        <v>0</v>
      </c>
      <c r="AE111" s="132">
        <f t="shared" si="2108"/>
        <v>0</v>
      </c>
      <c r="AF111" s="132">
        <f t="shared" si="2108"/>
        <v>0</v>
      </c>
      <c r="AG111" s="132">
        <f t="shared" si="2108"/>
        <v>0</v>
      </c>
      <c r="AH111" s="132">
        <f t="shared" si="2108"/>
        <v>0</v>
      </c>
      <c r="AI111" s="132">
        <f t="shared" si="2108"/>
        <v>0</v>
      </c>
      <c r="AJ111" s="132">
        <f t="shared" si="2108"/>
        <v>0</v>
      </c>
      <c r="AK111" s="132">
        <f t="shared" si="2108"/>
        <v>0</v>
      </c>
      <c r="AL111" s="132">
        <f t="shared" si="2108"/>
        <v>0</v>
      </c>
      <c r="AM111" s="132">
        <f t="shared" si="2108"/>
        <v>0</v>
      </c>
      <c r="AN111" s="132">
        <f t="shared" si="2108"/>
        <v>0</v>
      </c>
      <c r="AO111" s="132">
        <f t="shared" si="2108"/>
        <v>0</v>
      </c>
      <c r="AP111" s="132">
        <f t="shared" si="2108"/>
        <v>0</v>
      </c>
      <c r="AQ111" s="132">
        <f t="shared" si="2108"/>
        <v>0</v>
      </c>
      <c r="AR111" s="132">
        <f t="shared" si="2108"/>
        <v>0</v>
      </c>
      <c r="AS111" s="132">
        <f t="shared" si="2108"/>
        <v>0</v>
      </c>
      <c r="AT111" s="132">
        <f t="shared" si="2108"/>
        <v>0</v>
      </c>
      <c r="AU111" s="132">
        <f t="shared" si="2108"/>
        <v>0</v>
      </c>
      <c r="AV111" s="132">
        <f t="shared" si="2108"/>
        <v>0</v>
      </c>
      <c r="AW111" s="132">
        <f t="shared" si="2108"/>
        <v>0</v>
      </c>
      <c r="AX111" s="132">
        <f t="shared" si="2108"/>
        <v>0</v>
      </c>
      <c r="AY111" s="132">
        <f t="shared" si="2108"/>
        <v>0</v>
      </c>
      <c r="AZ111" s="132">
        <f t="shared" si="2108"/>
        <v>0</v>
      </c>
      <c r="BA111" s="132">
        <f t="shared" si="2108"/>
        <v>0</v>
      </c>
      <c r="BB111" s="132">
        <f t="shared" si="2108"/>
        <v>0</v>
      </c>
      <c r="BC111" s="132">
        <f t="shared" si="2108"/>
        <v>0</v>
      </c>
      <c r="BD111" s="132">
        <f t="shared" si="2108"/>
        <v>0</v>
      </c>
      <c r="BE111" s="132">
        <f t="shared" si="2108"/>
        <v>0</v>
      </c>
      <c r="BF111" s="132">
        <f t="shared" si="2108"/>
        <v>0</v>
      </c>
      <c r="BG111" s="132">
        <f t="shared" si="2108"/>
        <v>0</v>
      </c>
      <c r="BH111" s="132">
        <f t="shared" si="2108"/>
        <v>0</v>
      </c>
      <c r="BI111" s="132">
        <f t="shared" si="2108"/>
        <v>0</v>
      </c>
      <c r="BJ111" s="132">
        <f t="shared" si="2108"/>
        <v>0</v>
      </c>
      <c r="BK111" s="132">
        <f t="shared" si="2108"/>
        <v>0</v>
      </c>
      <c r="BL111" s="132">
        <f t="shared" si="2108"/>
        <v>0</v>
      </c>
      <c r="BM111" s="132">
        <f t="shared" si="2108"/>
        <v>0</v>
      </c>
      <c r="BN111" s="132">
        <f t="shared" si="2108"/>
        <v>0</v>
      </c>
      <c r="BO111" s="132">
        <f t="shared" si="2108"/>
        <v>0</v>
      </c>
      <c r="BP111" s="132">
        <f t="shared" si="2108"/>
        <v>0</v>
      </c>
      <c r="BQ111" s="132">
        <f t="shared" ref="BQ111:EB111" si="2109" xml:space="preserve"> BQ$103</f>
        <v>0</v>
      </c>
      <c r="BR111" s="132">
        <f t="shared" si="2109"/>
        <v>0</v>
      </c>
      <c r="BS111" s="132">
        <f t="shared" si="2109"/>
        <v>0</v>
      </c>
      <c r="BT111" s="132">
        <f t="shared" si="2109"/>
        <v>0</v>
      </c>
      <c r="BU111" s="132">
        <f t="shared" si="2109"/>
        <v>0</v>
      </c>
      <c r="BV111" s="132">
        <f t="shared" si="2109"/>
        <v>0</v>
      </c>
      <c r="BW111" s="132">
        <f t="shared" si="2109"/>
        <v>0</v>
      </c>
      <c r="BX111" s="132">
        <f t="shared" si="2109"/>
        <v>0</v>
      </c>
      <c r="BY111" s="132">
        <f t="shared" si="2109"/>
        <v>0</v>
      </c>
      <c r="BZ111" s="132">
        <f t="shared" si="2109"/>
        <v>0</v>
      </c>
      <c r="CA111" s="132">
        <f t="shared" si="2109"/>
        <v>0</v>
      </c>
      <c r="CB111" s="132">
        <f t="shared" si="2109"/>
        <v>0</v>
      </c>
      <c r="CC111" s="132">
        <f t="shared" si="2109"/>
        <v>0</v>
      </c>
      <c r="CD111" s="132">
        <f t="shared" si="2109"/>
        <v>0</v>
      </c>
      <c r="CE111" s="132">
        <f t="shared" si="2109"/>
        <v>0</v>
      </c>
      <c r="CF111" s="132">
        <f t="shared" si="2109"/>
        <v>0</v>
      </c>
      <c r="CG111" s="132">
        <f t="shared" si="2109"/>
        <v>0</v>
      </c>
      <c r="CH111" s="132">
        <f t="shared" si="2109"/>
        <v>0</v>
      </c>
      <c r="CI111" s="132">
        <f t="shared" si="2109"/>
        <v>0</v>
      </c>
      <c r="CJ111" s="132">
        <f t="shared" si="2109"/>
        <v>0</v>
      </c>
      <c r="CK111" s="132">
        <f t="shared" si="2109"/>
        <v>0</v>
      </c>
      <c r="CL111" s="132">
        <f t="shared" si="2109"/>
        <v>0</v>
      </c>
      <c r="CM111" s="132">
        <f t="shared" si="2109"/>
        <v>0</v>
      </c>
      <c r="CN111" s="132">
        <f t="shared" si="2109"/>
        <v>0</v>
      </c>
      <c r="CO111" s="132">
        <f t="shared" si="2109"/>
        <v>0</v>
      </c>
      <c r="CP111" s="132">
        <f t="shared" si="2109"/>
        <v>0</v>
      </c>
      <c r="CQ111" s="132">
        <f t="shared" si="2109"/>
        <v>0</v>
      </c>
      <c r="CR111" s="132">
        <f t="shared" si="2109"/>
        <v>0</v>
      </c>
      <c r="CS111" s="132">
        <f t="shared" si="2109"/>
        <v>0</v>
      </c>
      <c r="CT111" s="132">
        <f t="shared" si="2109"/>
        <v>0</v>
      </c>
      <c r="CU111" s="132">
        <f t="shared" si="2109"/>
        <v>0</v>
      </c>
      <c r="CV111" s="132">
        <f t="shared" si="2109"/>
        <v>0</v>
      </c>
      <c r="CW111" s="132">
        <f t="shared" si="2109"/>
        <v>0</v>
      </c>
      <c r="CX111" s="132">
        <f t="shared" si="2109"/>
        <v>0</v>
      </c>
      <c r="CY111" s="132">
        <f t="shared" si="2109"/>
        <v>0</v>
      </c>
      <c r="CZ111" s="132">
        <f t="shared" si="2109"/>
        <v>0</v>
      </c>
      <c r="DA111" s="132">
        <f t="shared" si="2109"/>
        <v>0</v>
      </c>
      <c r="DB111" s="132">
        <f t="shared" si="2109"/>
        <v>0</v>
      </c>
      <c r="DC111" s="132">
        <f t="shared" si="2109"/>
        <v>0</v>
      </c>
      <c r="DD111" s="132">
        <f t="shared" si="2109"/>
        <v>0</v>
      </c>
      <c r="DE111" s="132">
        <f t="shared" si="2109"/>
        <v>0</v>
      </c>
      <c r="DF111" s="132">
        <f t="shared" si="2109"/>
        <v>0</v>
      </c>
      <c r="DG111" s="132">
        <f t="shared" si="2109"/>
        <v>0</v>
      </c>
      <c r="DH111" s="132">
        <f t="shared" si="2109"/>
        <v>0</v>
      </c>
      <c r="DI111" s="132">
        <f t="shared" si="2109"/>
        <v>0</v>
      </c>
      <c r="DJ111" s="132">
        <f t="shared" si="2109"/>
        <v>0</v>
      </c>
      <c r="DK111" s="132">
        <f t="shared" si="2109"/>
        <v>0</v>
      </c>
      <c r="DL111" s="132">
        <f t="shared" si="2109"/>
        <v>0</v>
      </c>
      <c r="DM111" s="132">
        <f t="shared" si="2109"/>
        <v>0</v>
      </c>
      <c r="DN111" s="132">
        <f t="shared" si="2109"/>
        <v>1</v>
      </c>
      <c r="DO111" s="132">
        <f t="shared" si="2109"/>
        <v>0</v>
      </c>
      <c r="DP111" s="132">
        <f t="shared" si="2109"/>
        <v>0</v>
      </c>
      <c r="DQ111" s="132">
        <f t="shared" si="2109"/>
        <v>0</v>
      </c>
      <c r="DR111" s="132">
        <f t="shared" si="2109"/>
        <v>0</v>
      </c>
      <c r="DS111" s="132">
        <f t="shared" si="2109"/>
        <v>0</v>
      </c>
      <c r="DT111" s="132">
        <f t="shared" si="2109"/>
        <v>0</v>
      </c>
      <c r="DU111" s="132">
        <f t="shared" si="2109"/>
        <v>0</v>
      </c>
      <c r="DV111" s="132">
        <f t="shared" si="2109"/>
        <v>0</v>
      </c>
      <c r="DW111" s="132">
        <f t="shared" si="2109"/>
        <v>0</v>
      </c>
      <c r="DX111" s="132">
        <f t="shared" si="2109"/>
        <v>0</v>
      </c>
      <c r="DY111" s="132">
        <f t="shared" si="2109"/>
        <v>0</v>
      </c>
      <c r="DZ111" s="132">
        <f t="shared" si="2109"/>
        <v>0</v>
      </c>
      <c r="EA111" s="132">
        <f t="shared" si="2109"/>
        <v>0</v>
      </c>
      <c r="EB111" s="132">
        <f t="shared" si="2109"/>
        <v>0</v>
      </c>
      <c r="EC111" s="132">
        <f t="shared" ref="EC111:GJ111" si="2110" xml:space="preserve"> EC$103</f>
        <v>0</v>
      </c>
      <c r="ED111" s="132">
        <f t="shared" si="2110"/>
        <v>0</v>
      </c>
      <c r="EE111" s="132">
        <f t="shared" si="2110"/>
        <v>0</v>
      </c>
      <c r="EF111" s="132">
        <f t="shared" si="2110"/>
        <v>0</v>
      </c>
      <c r="EG111" s="132">
        <f t="shared" si="2110"/>
        <v>0</v>
      </c>
      <c r="EH111" s="132">
        <f t="shared" si="2110"/>
        <v>0</v>
      </c>
      <c r="EI111" s="132">
        <f t="shared" si="2110"/>
        <v>0</v>
      </c>
      <c r="EJ111" s="132">
        <f t="shared" si="2110"/>
        <v>0</v>
      </c>
      <c r="EK111" s="132">
        <f t="shared" si="2110"/>
        <v>0</v>
      </c>
      <c r="EL111" s="132">
        <f t="shared" si="2110"/>
        <v>0</v>
      </c>
      <c r="EM111" s="132">
        <f t="shared" si="2110"/>
        <v>0</v>
      </c>
      <c r="EN111" s="132">
        <f t="shared" si="2110"/>
        <v>0</v>
      </c>
      <c r="EO111" s="132">
        <f t="shared" si="2110"/>
        <v>0</v>
      </c>
      <c r="EP111" s="132">
        <f t="shared" si="2110"/>
        <v>0</v>
      </c>
      <c r="EQ111" s="132">
        <f t="shared" si="2110"/>
        <v>0</v>
      </c>
      <c r="ER111" s="132">
        <f t="shared" si="2110"/>
        <v>0</v>
      </c>
      <c r="ES111" s="132">
        <f t="shared" si="2110"/>
        <v>0</v>
      </c>
      <c r="ET111" s="132">
        <f t="shared" si="2110"/>
        <v>0</v>
      </c>
      <c r="EU111" s="132">
        <f t="shared" si="2110"/>
        <v>0</v>
      </c>
      <c r="EV111" s="132">
        <f t="shared" si="2110"/>
        <v>0</v>
      </c>
      <c r="EW111" s="132">
        <f t="shared" si="2110"/>
        <v>0</v>
      </c>
      <c r="EX111" s="132">
        <f t="shared" si="2110"/>
        <v>0</v>
      </c>
      <c r="EY111" s="132">
        <f t="shared" si="2110"/>
        <v>0</v>
      </c>
      <c r="EZ111" s="132">
        <f t="shared" si="2110"/>
        <v>0</v>
      </c>
      <c r="FA111" s="132">
        <f t="shared" si="2110"/>
        <v>0</v>
      </c>
      <c r="FB111" s="132">
        <f t="shared" si="2110"/>
        <v>0</v>
      </c>
      <c r="FC111" s="132">
        <f t="shared" si="2110"/>
        <v>0</v>
      </c>
      <c r="FD111" s="132">
        <f t="shared" si="2110"/>
        <v>0</v>
      </c>
      <c r="FE111" s="132">
        <f t="shared" si="2110"/>
        <v>0</v>
      </c>
      <c r="FF111" s="132">
        <f t="shared" si="2110"/>
        <v>0</v>
      </c>
      <c r="FG111" s="132">
        <f t="shared" si="2110"/>
        <v>0</v>
      </c>
      <c r="FH111" s="132">
        <f t="shared" si="2110"/>
        <v>0</v>
      </c>
      <c r="FI111" s="132">
        <f t="shared" si="2110"/>
        <v>0</v>
      </c>
      <c r="FJ111" s="132">
        <f t="shared" si="2110"/>
        <v>0</v>
      </c>
      <c r="FK111" s="132">
        <f t="shared" si="2110"/>
        <v>0</v>
      </c>
      <c r="FL111" s="132">
        <f t="shared" si="2110"/>
        <v>0</v>
      </c>
      <c r="FM111" s="132">
        <f t="shared" si="2110"/>
        <v>0</v>
      </c>
      <c r="FN111" s="132">
        <f t="shared" si="2110"/>
        <v>0</v>
      </c>
      <c r="FO111" s="132">
        <f t="shared" si="2110"/>
        <v>0</v>
      </c>
      <c r="FP111" s="132">
        <f t="shared" si="2110"/>
        <v>0</v>
      </c>
      <c r="FQ111" s="132">
        <f t="shared" si="2110"/>
        <v>0</v>
      </c>
      <c r="FR111" s="132">
        <f t="shared" si="2110"/>
        <v>0</v>
      </c>
      <c r="FS111" s="132">
        <f t="shared" si="2110"/>
        <v>0</v>
      </c>
      <c r="FT111" s="132">
        <f t="shared" si="2110"/>
        <v>0</v>
      </c>
      <c r="FU111" s="132">
        <f t="shared" si="2110"/>
        <v>0</v>
      </c>
      <c r="FV111" s="132">
        <f t="shared" si="2110"/>
        <v>0</v>
      </c>
      <c r="FW111" s="132">
        <f t="shared" si="2110"/>
        <v>0</v>
      </c>
      <c r="FX111" s="132">
        <f t="shared" si="2110"/>
        <v>0</v>
      </c>
      <c r="FY111" s="132">
        <f t="shared" si="2110"/>
        <v>0</v>
      </c>
      <c r="FZ111" s="132">
        <f t="shared" si="2110"/>
        <v>0</v>
      </c>
      <c r="GA111" s="132">
        <f t="shared" si="2110"/>
        <v>0</v>
      </c>
      <c r="GB111" s="132">
        <f t="shared" si="2110"/>
        <v>0</v>
      </c>
      <c r="GC111" s="132">
        <f t="shared" si="2110"/>
        <v>0</v>
      </c>
      <c r="GD111" s="132">
        <f t="shared" si="2110"/>
        <v>0</v>
      </c>
      <c r="GE111" s="132">
        <f t="shared" si="2110"/>
        <v>0</v>
      </c>
      <c r="GF111" s="132">
        <f t="shared" si="2110"/>
        <v>0</v>
      </c>
      <c r="GG111" s="132">
        <f t="shared" si="2110"/>
        <v>0</v>
      </c>
      <c r="GH111" s="132">
        <f t="shared" si="2110"/>
        <v>0</v>
      </c>
      <c r="GI111" s="132">
        <f t="shared" si="2110"/>
        <v>0</v>
      </c>
      <c r="GJ111" s="132">
        <f t="shared" si="2110"/>
        <v>0</v>
      </c>
    </row>
    <row r="112" spans="1:192" outlineLevel="1" x14ac:dyDescent="0.25">
      <c r="E112" s="39" t="s">
        <v>126</v>
      </c>
      <c r="F112" s="39"/>
      <c r="G112" s="39" t="s">
        <v>5</v>
      </c>
      <c r="H112" s="39">
        <f xml:space="preserve"> SUM(J112:GJ112)</f>
        <v>1</v>
      </c>
      <c r="I112" s="39"/>
      <c r="J112" s="39">
        <f t="shared" ref="J112:K112" si="2111" xml:space="preserve"> I111</f>
        <v>0</v>
      </c>
      <c r="K112" s="39">
        <f t="shared" si="2111"/>
        <v>0</v>
      </c>
      <c r="L112" s="39">
        <f t="shared" ref="L112" si="2112" xml:space="preserve"> K111</f>
        <v>0</v>
      </c>
      <c r="M112" s="39">
        <f t="shared" ref="M112" si="2113" xml:space="preserve"> L111</f>
        <v>0</v>
      </c>
      <c r="N112" s="39">
        <f t="shared" ref="N112" si="2114" xml:space="preserve"> M111</f>
        <v>0</v>
      </c>
      <c r="O112" s="39">
        <f t="shared" ref="O112" si="2115" xml:space="preserve"> N111</f>
        <v>0</v>
      </c>
      <c r="P112" s="39">
        <f t="shared" ref="P112" si="2116" xml:space="preserve"> O111</f>
        <v>0</v>
      </c>
      <c r="Q112" s="39">
        <f t="shared" ref="Q112" si="2117" xml:space="preserve"> P111</f>
        <v>0</v>
      </c>
      <c r="R112" s="39">
        <f t="shared" ref="R112" si="2118" xml:space="preserve"> Q111</f>
        <v>0</v>
      </c>
      <c r="S112" s="39">
        <f t="shared" ref="S112" si="2119" xml:space="preserve"> R111</f>
        <v>0</v>
      </c>
      <c r="T112" s="39">
        <f t="shared" ref="T112" si="2120" xml:space="preserve"> S111</f>
        <v>0</v>
      </c>
      <c r="U112" s="39">
        <f t="shared" ref="U112" si="2121" xml:space="preserve"> T111</f>
        <v>0</v>
      </c>
      <c r="V112" s="39">
        <f t="shared" ref="V112" si="2122" xml:space="preserve"> U111</f>
        <v>0</v>
      </c>
      <c r="W112" s="39">
        <f t="shared" ref="W112" si="2123" xml:space="preserve"> V111</f>
        <v>0</v>
      </c>
      <c r="X112" s="39">
        <f t="shared" ref="X112" si="2124" xml:space="preserve"> W111</f>
        <v>0</v>
      </c>
      <c r="Y112" s="39">
        <f t="shared" ref="Y112" si="2125" xml:space="preserve"> X111</f>
        <v>0</v>
      </c>
      <c r="Z112" s="39">
        <f t="shared" ref="Z112" si="2126" xml:space="preserve"> Y111</f>
        <v>0</v>
      </c>
      <c r="AA112" s="39">
        <f t="shared" ref="AA112" si="2127" xml:space="preserve"> Z111</f>
        <v>0</v>
      </c>
      <c r="AB112" s="39">
        <f t="shared" ref="AB112" si="2128" xml:space="preserve"> AA111</f>
        <v>0</v>
      </c>
      <c r="AC112" s="39">
        <f t="shared" ref="AC112" si="2129" xml:space="preserve"> AB111</f>
        <v>0</v>
      </c>
      <c r="AD112" s="39">
        <f t="shared" ref="AD112" si="2130" xml:space="preserve"> AC111</f>
        <v>0</v>
      </c>
      <c r="AE112" s="39">
        <f t="shared" ref="AE112" si="2131" xml:space="preserve"> AD111</f>
        <v>0</v>
      </c>
      <c r="AF112" s="39">
        <f t="shared" ref="AF112" si="2132" xml:space="preserve"> AE111</f>
        <v>0</v>
      </c>
      <c r="AG112" s="39">
        <f t="shared" ref="AG112" si="2133" xml:space="preserve"> AF111</f>
        <v>0</v>
      </c>
      <c r="AH112" s="39">
        <f t="shared" ref="AH112" si="2134" xml:space="preserve"> AG111</f>
        <v>0</v>
      </c>
      <c r="AI112" s="39">
        <f t="shared" ref="AI112" si="2135" xml:space="preserve"> AH111</f>
        <v>0</v>
      </c>
      <c r="AJ112" s="39">
        <f t="shared" ref="AJ112" si="2136" xml:space="preserve"> AI111</f>
        <v>0</v>
      </c>
      <c r="AK112" s="39">
        <f t="shared" ref="AK112" si="2137" xml:space="preserve"> AJ111</f>
        <v>0</v>
      </c>
      <c r="AL112" s="39">
        <f t="shared" ref="AL112" si="2138" xml:space="preserve"> AK111</f>
        <v>0</v>
      </c>
      <c r="AM112" s="39">
        <f t="shared" ref="AM112" si="2139" xml:space="preserve"> AL111</f>
        <v>0</v>
      </c>
      <c r="AN112" s="39">
        <f t="shared" ref="AN112" si="2140" xml:space="preserve"> AM111</f>
        <v>0</v>
      </c>
      <c r="AO112" s="39">
        <f t="shared" ref="AO112" si="2141" xml:space="preserve"> AN111</f>
        <v>0</v>
      </c>
      <c r="AP112" s="39">
        <f t="shared" ref="AP112" si="2142" xml:space="preserve"> AO111</f>
        <v>0</v>
      </c>
      <c r="AQ112" s="39">
        <f t="shared" ref="AQ112" si="2143" xml:space="preserve"> AP111</f>
        <v>0</v>
      </c>
      <c r="AR112" s="39">
        <f t="shared" ref="AR112" si="2144" xml:space="preserve"> AQ111</f>
        <v>0</v>
      </c>
      <c r="AS112" s="39">
        <f t="shared" ref="AS112" si="2145" xml:space="preserve"> AR111</f>
        <v>0</v>
      </c>
      <c r="AT112" s="39">
        <f t="shared" ref="AT112" si="2146" xml:space="preserve"> AS111</f>
        <v>0</v>
      </c>
      <c r="AU112" s="39">
        <f t="shared" ref="AU112" si="2147" xml:space="preserve"> AT111</f>
        <v>0</v>
      </c>
      <c r="AV112" s="39">
        <f t="shared" ref="AV112" si="2148" xml:space="preserve"> AU111</f>
        <v>0</v>
      </c>
      <c r="AW112" s="39">
        <f t="shared" ref="AW112" si="2149" xml:space="preserve"> AV111</f>
        <v>0</v>
      </c>
      <c r="AX112" s="39">
        <f t="shared" ref="AX112" si="2150" xml:space="preserve"> AW111</f>
        <v>0</v>
      </c>
      <c r="AY112" s="39">
        <f t="shared" ref="AY112" si="2151" xml:space="preserve"> AX111</f>
        <v>0</v>
      </c>
      <c r="AZ112" s="39">
        <f t="shared" ref="AZ112" si="2152" xml:space="preserve"> AY111</f>
        <v>0</v>
      </c>
      <c r="BA112" s="39">
        <f t="shared" ref="BA112" si="2153" xml:space="preserve"> AZ111</f>
        <v>0</v>
      </c>
      <c r="BB112" s="39">
        <f t="shared" ref="BB112" si="2154" xml:space="preserve"> BA111</f>
        <v>0</v>
      </c>
      <c r="BC112" s="39">
        <f t="shared" ref="BC112" si="2155" xml:space="preserve"> BB111</f>
        <v>0</v>
      </c>
      <c r="BD112" s="39">
        <f t="shared" ref="BD112" si="2156" xml:space="preserve"> BC111</f>
        <v>0</v>
      </c>
      <c r="BE112" s="39">
        <f t="shared" ref="BE112" si="2157" xml:space="preserve"> BD111</f>
        <v>0</v>
      </c>
      <c r="BF112" s="39">
        <f t="shared" ref="BF112" si="2158" xml:space="preserve"> BE111</f>
        <v>0</v>
      </c>
      <c r="BG112" s="39">
        <f t="shared" ref="BG112" si="2159" xml:space="preserve"> BF111</f>
        <v>0</v>
      </c>
      <c r="BH112" s="39">
        <f t="shared" ref="BH112" si="2160" xml:space="preserve"> BG111</f>
        <v>0</v>
      </c>
      <c r="BI112" s="39">
        <f t="shared" ref="BI112" si="2161" xml:space="preserve"> BH111</f>
        <v>0</v>
      </c>
      <c r="BJ112" s="39">
        <f t="shared" ref="BJ112" si="2162" xml:space="preserve"> BI111</f>
        <v>0</v>
      </c>
      <c r="BK112" s="39">
        <f t="shared" ref="BK112" si="2163" xml:space="preserve"> BJ111</f>
        <v>0</v>
      </c>
      <c r="BL112" s="39">
        <f t="shared" ref="BL112" si="2164" xml:space="preserve"> BK111</f>
        <v>0</v>
      </c>
      <c r="BM112" s="39">
        <f t="shared" ref="BM112" si="2165" xml:space="preserve"> BL111</f>
        <v>0</v>
      </c>
      <c r="BN112" s="39">
        <f t="shared" ref="BN112" si="2166" xml:space="preserve"> BM111</f>
        <v>0</v>
      </c>
      <c r="BO112" s="39">
        <f t="shared" ref="BO112" si="2167" xml:space="preserve"> BN111</f>
        <v>0</v>
      </c>
      <c r="BP112" s="39">
        <f t="shared" ref="BP112" si="2168" xml:space="preserve"> BO111</f>
        <v>0</v>
      </c>
      <c r="BQ112" s="39">
        <f t="shared" ref="BQ112" si="2169" xml:space="preserve"> BP111</f>
        <v>0</v>
      </c>
      <c r="BR112" s="39">
        <f t="shared" ref="BR112" si="2170" xml:space="preserve"> BQ111</f>
        <v>0</v>
      </c>
      <c r="BS112" s="39">
        <f t="shared" ref="BS112" si="2171" xml:space="preserve"> BR111</f>
        <v>0</v>
      </c>
      <c r="BT112" s="39">
        <f t="shared" ref="BT112" si="2172" xml:space="preserve"> BS111</f>
        <v>0</v>
      </c>
      <c r="BU112" s="39">
        <f t="shared" ref="BU112" si="2173" xml:space="preserve"> BT111</f>
        <v>0</v>
      </c>
      <c r="BV112" s="39">
        <f t="shared" ref="BV112" si="2174" xml:space="preserve"> BU111</f>
        <v>0</v>
      </c>
      <c r="BW112" s="39">
        <f t="shared" ref="BW112" si="2175" xml:space="preserve"> BV111</f>
        <v>0</v>
      </c>
      <c r="BX112" s="39">
        <f t="shared" ref="BX112" si="2176" xml:space="preserve"> BW111</f>
        <v>0</v>
      </c>
      <c r="BY112" s="39">
        <f t="shared" ref="BY112" si="2177" xml:space="preserve"> BX111</f>
        <v>0</v>
      </c>
      <c r="BZ112" s="39">
        <f t="shared" ref="BZ112" si="2178" xml:space="preserve"> BY111</f>
        <v>0</v>
      </c>
      <c r="CA112" s="39">
        <f t="shared" ref="CA112" si="2179" xml:space="preserve"> BZ111</f>
        <v>0</v>
      </c>
      <c r="CB112" s="39">
        <f t="shared" ref="CB112" si="2180" xml:space="preserve"> CA111</f>
        <v>0</v>
      </c>
      <c r="CC112" s="39">
        <f t="shared" ref="CC112" si="2181" xml:space="preserve"> CB111</f>
        <v>0</v>
      </c>
      <c r="CD112" s="39">
        <f t="shared" ref="CD112" si="2182" xml:space="preserve"> CC111</f>
        <v>0</v>
      </c>
      <c r="CE112" s="39">
        <f t="shared" ref="CE112" si="2183" xml:space="preserve"> CD111</f>
        <v>0</v>
      </c>
      <c r="CF112" s="39">
        <f t="shared" ref="CF112" si="2184" xml:space="preserve"> CE111</f>
        <v>0</v>
      </c>
      <c r="CG112" s="39">
        <f t="shared" ref="CG112" si="2185" xml:space="preserve"> CF111</f>
        <v>0</v>
      </c>
      <c r="CH112" s="39">
        <f t="shared" ref="CH112" si="2186" xml:space="preserve"> CG111</f>
        <v>0</v>
      </c>
      <c r="CI112" s="39">
        <f t="shared" ref="CI112" si="2187" xml:space="preserve"> CH111</f>
        <v>0</v>
      </c>
      <c r="CJ112" s="39">
        <f t="shared" ref="CJ112" si="2188" xml:space="preserve"> CI111</f>
        <v>0</v>
      </c>
      <c r="CK112" s="39">
        <f t="shared" ref="CK112" si="2189" xml:space="preserve"> CJ111</f>
        <v>0</v>
      </c>
      <c r="CL112" s="39">
        <f t="shared" ref="CL112" si="2190" xml:space="preserve"> CK111</f>
        <v>0</v>
      </c>
      <c r="CM112" s="39">
        <f t="shared" ref="CM112" si="2191" xml:space="preserve"> CL111</f>
        <v>0</v>
      </c>
      <c r="CN112" s="39">
        <f t="shared" ref="CN112" si="2192" xml:space="preserve"> CM111</f>
        <v>0</v>
      </c>
      <c r="CO112" s="39">
        <f t="shared" ref="CO112" si="2193" xml:space="preserve"> CN111</f>
        <v>0</v>
      </c>
      <c r="CP112" s="39">
        <f t="shared" ref="CP112" si="2194" xml:space="preserve"> CO111</f>
        <v>0</v>
      </c>
      <c r="CQ112" s="39">
        <f t="shared" ref="CQ112" si="2195" xml:space="preserve"> CP111</f>
        <v>0</v>
      </c>
      <c r="CR112" s="39">
        <f t="shared" ref="CR112" si="2196" xml:space="preserve"> CQ111</f>
        <v>0</v>
      </c>
      <c r="CS112" s="39">
        <f t="shared" ref="CS112" si="2197" xml:space="preserve"> CR111</f>
        <v>0</v>
      </c>
      <c r="CT112" s="39">
        <f t="shared" ref="CT112" si="2198" xml:space="preserve"> CS111</f>
        <v>0</v>
      </c>
      <c r="CU112" s="39">
        <f t="shared" ref="CU112" si="2199" xml:space="preserve"> CT111</f>
        <v>0</v>
      </c>
      <c r="CV112" s="39">
        <f t="shared" ref="CV112" si="2200" xml:space="preserve"> CU111</f>
        <v>0</v>
      </c>
      <c r="CW112" s="39">
        <f t="shared" ref="CW112" si="2201" xml:space="preserve"> CV111</f>
        <v>0</v>
      </c>
      <c r="CX112" s="39">
        <f t="shared" ref="CX112" si="2202" xml:space="preserve"> CW111</f>
        <v>0</v>
      </c>
      <c r="CY112" s="39">
        <f t="shared" ref="CY112" si="2203" xml:space="preserve"> CX111</f>
        <v>0</v>
      </c>
      <c r="CZ112" s="39">
        <f t="shared" ref="CZ112" si="2204" xml:space="preserve"> CY111</f>
        <v>0</v>
      </c>
      <c r="DA112" s="39">
        <f t="shared" ref="DA112" si="2205" xml:space="preserve"> CZ111</f>
        <v>0</v>
      </c>
      <c r="DB112" s="39">
        <f t="shared" ref="DB112" si="2206" xml:space="preserve"> DA111</f>
        <v>0</v>
      </c>
      <c r="DC112" s="39">
        <f t="shared" ref="DC112" si="2207" xml:space="preserve"> DB111</f>
        <v>0</v>
      </c>
      <c r="DD112" s="39">
        <f t="shared" ref="DD112" si="2208" xml:space="preserve"> DC111</f>
        <v>0</v>
      </c>
      <c r="DE112" s="39">
        <f t="shared" ref="DE112" si="2209" xml:space="preserve"> DD111</f>
        <v>0</v>
      </c>
      <c r="DF112" s="39">
        <f t="shared" ref="DF112" si="2210" xml:space="preserve"> DE111</f>
        <v>0</v>
      </c>
      <c r="DG112" s="39">
        <f t="shared" ref="DG112" si="2211" xml:space="preserve"> DF111</f>
        <v>0</v>
      </c>
      <c r="DH112" s="39">
        <f t="shared" ref="DH112" si="2212" xml:space="preserve"> DG111</f>
        <v>0</v>
      </c>
      <c r="DI112" s="39">
        <f t="shared" ref="DI112" si="2213" xml:space="preserve"> DH111</f>
        <v>0</v>
      </c>
      <c r="DJ112" s="39">
        <f t="shared" ref="DJ112" si="2214" xml:space="preserve"> DI111</f>
        <v>0</v>
      </c>
      <c r="DK112" s="39">
        <f t="shared" ref="DK112" si="2215" xml:space="preserve"> DJ111</f>
        <v>0</v>
      </c>
      <c r="DL112" s="39">
        <f t="shared" ref="DL112" si="2216" xml:space="preserve"> DK111</f>
        <v>0</v>
      </c>
      <c r="DM112" s="39">
        <f t="shared" ref="DM112" si="2217" xml:space="preserve"> DL111</f>
        <v>0</v>
      </c>
      <c r="DN112" s="39">
        <f t="shared" ref="DN112" si="2218" xml:space="preserve"> DM111</f>
        <v>0</v>
      </c>
      <c r="DO112" s="39">
        <f t="shared" ref="DO112" si="2219" xml:space="preserve"> DN111</f>
        <v>1</v>
      </c>
      <c r="DP112" s="39">
        <f t="shared" ref="DP112" si="2220" xml:space="preserve"> DO111</f>
        <v>0</v>
      </c>
      <c r="DQ112" s="39">
        <f t="shared" ref="DQ112" si="2221" xml:space="preserve"> DP111</f>
        <v>0</v>
      </c>
      <c r="DR112" s="39">
        <f t="shared" ref="DR112" si="2222" xml:space="preserve"> DQ111</f>
        <v>0</v>
      </c>
      <c r="DS112" s="39">
        <f t="shared" ref="DS112" si="2223" xml:space="preserve"> DR111</f>
        <v>0</v>
      </c>
      <c r="DT112" s="39">
        <f t="shared" ref="DT112" si="2224" xml:space="preserve"> DS111</f>
        <v>0</v>
      </c>
      <c r="DU112" s="39">
        <f t="shared" ref="DU112" si="2225" xml:space="preserve"> DT111</f>
        <v>0</v>
      </c>
      <c r="DV112" s="39">
        <f t="shared" ref="DV112" si="2226" xml:space="preserve"> DU111</f>
        <v>0</v>
      </c>
      <c r="DW112" s="39">
        <f t="shared" ref="DW112" si="2227" xml:space="preserve"> DV111</f>
        <v>0</v>
      </c>
      <c r="DX112" s="39">
        <f t="shared" ref="DX112" si="2228" xml:space="preserve"> DW111</f>
        <v>0</v>
      </c>
      <c r="DY112" s="39">
        <f t="shared" ref="DY112" si="2229" xml:space="preserve"> DX111</f>
        <v>0</v>
      </c>
      <c r="DZ112" s="39">
        <f t="shared" ref="DZ112" si="2230" xml:space="preserve"> DY111</f>
        <v>0</v>
      </c>
      <c r="EA112" s="39">
        <f t="shared" ref="EA112" si="2231" xml:space="preserve"> DZ111</f>
        <v>0</v>
      </c>
      <c r="EB112" s="39">
        <f t="shared" ref="EB112" si="2232" xml:space="preserve"> EA111</f>
        <v>0</v>
      </c>
      <c r="EC112" s="39">
        <f t="shared" ref="EC112" si="2233" xml:space="preserve"> EB111</f>
        <v>0</v>
      </c>
      <c r="ED112" s="39">
        <f t="shared" ref="ED112" si="2234" xml:space="preserve"> EC111</f>
        <v>0</v>
      </c>
      <c r="EE112" s="39">
        <f t="shared" ref="EE112" si="2235" xml:space="preserve"> ED111</f>
        <v>0</v>
      </c>
      <c r="EF112" s="39">
        <f t="shared" ref="EF112" si="2236" xml:space="preserve"> EE111</f>
        <v>0</v>
      </c>
      <c r="EG112" s="39">
        <f t="shared" ref="EG112" si="2237" xml:space="preserve"> EF111</f>
        <v>0</v>
      </c>
      <c r="EH112" s="39">
        <f t="shared" ref="EH112" si="2238" xml:space="preserve"> EG111</f>
        <v>0</v>
      </c>
      <c r="EI112" s="39">
        <f t="shared" ref="EI112" si="2239" xml:space="preserve"> EH111</f>
        <v>0</v>
      </c>
      <c r="EJ112" s="39">
        <f t="shared" ref="EJ112" si="2240" xml:space="preserve"> EI111</f>
        <v>0</v>
      </c>
      <c r="EK112" s="39">
        <f t="shared" ref="EK112" si="2241" xml:space="preserve"> EJ111</f>
        <v>0</v>
      </c>
      <c r="EL112" s="39">
        <f t="shared" ref="EL112" si="2242" xml:space="preserve"> EK111</f>
        <v>0</v>
      </c>
      <c r="EM112" s="39">
        <f t="shared" ref="EM112" si="2243" xml:space="preserve"> EL111</f>
        <v>0</v>
      </c>
      <c r="EN112" s="39">
        <f t="shared" ref="EN112" si="2244" xml:space="preserve"> EM111</f>
        <v>0</v>
      </c>
      <c r="EO112" s="39">
        <f t="shared" ref="EO112" si="2245" xml:space="preserve"> EN111</f>
        <v>0</v>
      </c>
      <c r="EP112" s="39">
        <f t="shared" ref="EP112" si="2246" xml:space="preserve"> EO111</f>
        <v>0</v>
      </c>
      <c r="EQ112" s="39">
        <f t="shared" ref="EQ112" si="2247" xml:space="preserve"> EP111</f>
        <v>0</v>
      </c>
      <c r="ER112" s="39">
        <f t="shared" ref="ER112" si="2248" xml:space="preserve"> EQ111</f>
        <v>0</v>
      </c>
      <c r="ES112" s="39">
        <f t="shared" ref="ES112" si="2249" xml:space="preserve"> ER111</f>
        <v>0</v>
      </c>
      <c r="ET112" s="39">
        <f t="shared" ref="ET112" si="2250" xml:space="preserve"> ES111</f>
        <v>0</v>
      </c>
      <c r="EU112" s="39">
        <f t="shared" ref="EU112" si="2251" xml:space="preserve"> ET111</f>
        <v>0</v>
      </c>
      <c r="EV112" s="39">
        <f t="shared" ref="EV112" si="2252" xml:space="preserve"> EU111</f>
        <v>0</v>
      </c>
      <c r="EW112" s="39">
        <f t="shared" ref="EW112" si="2253" xml:space="preserve"> EV111</f>
        <v>0</v>
      </c>
      <c r="EX112" s="39">
        <f t="shared" ref="EX112" si="2254" xml:space="preserve"> EW111</f>
        <v>0</v>
      </c>
      <c r="EY112" s="39">
        <f t="shared" ref="EY112" si="2255" xml:space="preserve"> EX111</f>
        <v>0</v>
      </c>
      <c r="EZ112" s="39">
        <f t="shared" ref="EZ112" si="2256" xml:space="preserve"> EY111</f>
        <v>0</v>
      </c>
      <c r="FA112" s="39">
        <f t="shared" ref="FA112" si="2257" xml:space="preserve"> EZ111</f>
        <v>0</v>
      </c>
      <c r="FB112" s="39">
        <f t="shared" ref="FB112" si="2258" xml:space="preserve"> FA111</f>
        <v>0</v>
      </c>
      <c r="FC112" s="39">
        <f t="shared" ref="FC112" si="2259" xml:space="preserve"> FB111</f>
        <v>0</v>
      </c>
      <c r="FD112" s="39">
        <f t="shared" ref="FD112" si="2260" xml:space="preserve"> FC111</f>
        <v>0</v>
      </c>
      <c r="FE112" s="39">
        <f t="shared" ref="FE112" si="2261" xml:space="preserve"> FD111</f>
        <v>0</v>
      </c>
      <c r="FF112" s="39">
        <f t="shared" ref="FF112" si="2262" xml:space="preserve"> FE111</f>
        <v>0</v>
      </c>
      <c r="FG112" s="39">
        <f t="shared" ref="FG112" si="2263" xml:space="preserve"> FF111</f>
        <v>0</v>
      </c>
      <c r="FH112" s="39">
        <f t="shared" ref="FH112" si="2264" xml:space="preserve"> FG111</f>
        <v>0</v>
      </c>
      <c r="FI112" s="39">
        <f t="shared" ref="FI112" si="2265" xml:space="preserve"> FH111</f>
        <v>0</v>
      </c>
      <c r="FJ112" s="39">
        <f t="shared" ref="FJ112" si="2266" xml:space="preserve"> FI111</f>
        <v>0</v>
      </c>
      <c r="FK112" s="39">
        <f t="shared" ref="FK112" si="2267" xml:space="preserve"> FJ111</f>
        <v>0</v>
      </c>
      <c r="FL112" s="39">
        <f t="shared" ref="FL112" si="2268" xml:space="preserve"> FK111</f>
        <v>0</v>
      </c>
      <c r="FM112" s="39">
        <f t="shared" ref="FM112" si="2269" xml:space="preserve"> FL111</f>
        <v>0</v>
      </c>
      <c r="FN112" s="39">
        <f t="shared" ref="FN112" si="2270" xml:space="preserve"> FM111</f>
        <v>0</v>
      </c>
      <c r="FO112" s="39">
        <f t="shared" ref="FO112" si="2271" xml:space="preserve"> FN111</f>
        <v>0</v>
      </c>
      <c r="FP112" s="39">
        <f t="shared" ref="FP112" si="2272" xml:space="preserve"> FO111</f>
        <v>0</v>
      </c>
      <c r="FQ112" s="39">
        <f t="shared" ref="FQ112" si="2273" xml:space="preserve"> FP111</f>
        <v>0</v>
      </c>
      <c r="FR112" s="39">
        <f t="shared" ref="FR112" si="2274" xml:space="preserve"> FQ111</f>
        <v>0</v>
      </c>
      <c r="FS112" s="39">
        <f t="shared" ref="FS112" si="2275" xml:space="preserve"> FR111</f>
        <v>0</v>
      </c>
      <c r="FT112" s="39">
        <f t="shared" ref="FT112" si="2276" xml:space="preserve"> FS111</f>
        <v>0</v>
      </c>
      <c r="FU112" s="39">
        <f t="shared" ref="FU112" si="2277" xml:space="preserve"> FT111</f>
        <v>0</v>
      </c>
      <c r="FV112" s="39">
        <f t="shared" ref="FV112" si="2278" xml:space="preserve"> FU111</f>
        <v>0</v>
      </c>
      <c r="FW112" s="39">
        <f t="shared" ref="FW112" si="2279" xml:space="preserve"> FV111</f>
        <v>0</v>
      </c>
      <c r="FX112" s="39">
        <f t="shared" ref="FX112" si="2280" xml:space="preserve"> FW111</f>
        <v>0</v>
      </c>
      <c r="FY112" s="39">
        <f t="shared" ref="FY112" si="2281" xml:space="preserve"> FX111</f>
        <v>0</v>
      </c>
      <c r="FZ112" s="39">
        <f t="shared" ref="FZ112" si="2282" xml:space="preserve"> FY111</f>
        <v>0</v>
      </c>
      <c r="GA112" s="39">
        <f t="shared" ref="GA112" si="2283" xml:space="preserve"> FZ111</f>
        <v>0</v>
      </c>
      <c r="GB112" s="39">
        <f t="shared" ref="GB112" si="2284" xml:space="preserve"> GA111</f>
        <v>0</v>
      </c>
      <c r="GC112" s="39">
        <f t="shared" ref="GC112" si="2285" xml:space="preserve"> GB111</f>
        <v>0</v>
      </c>
      <c r="GD112" s="39">
        <f t="shared" ref="GD112" si="2286" xml:space="preserve"> GC111</f>
        <v>0</v>
      </c>
      <c r="GE112" s="39">
        <f t="shared" ref="GE112" si="2287" xml:space="preserve"> GD111</f>
        <v>0</v>
      </c>
      <c r="GF112" s="39">
        <f t="shared" ref="GF112" si="2288" xml:space="preserve"> GE111</f>
        <v>0</v>
      </c>
      <c r="GG112" s="39">
        <f t="shared" ref="GG112" si="2289" xml:space="preserve"> GF111</f>
        <v>0</v>
      </c>
      <c r="GH112" s="39">
        <f t="shared" ref="GH112" si="2290" xml:space="preserve"> GG111</f>
        <v>0</v>
      </c>
      <c r="GI112" s="39">
        <f t="shared" ref="GI112" si="2291" xml:space="preserve"> GH111</f>
        <v>0</v>
      </c>
      <c r="GJ112" s="39">
        <f t="shared" ref="GJ112" si="2292" xml:space="preserve"> GI111</f>
        <v>0</v>
      </c>
    </row>
    <row r="113" spans="1:192" outlineLevel="1" x14ac:dyDescent="0.25"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39"/>
      <c r="DB113" s="39"/>
      <c r="DC113" s="39"/>
      <c r="DD113" s="39"/>
      <c r="DE113" s="39"/>
      <c r="DF113" s="39"/>
      <c r="DG113" s="39"/>
      <c r="DH113" s="39"/>
      <c r="DI113" s="39"/>
      <c r="DJ113" s="39"/>
      <c r="DK113" s="39"/>
      <c r="DL113" s="39"/>
      <c r="DM113" s="39"/>
      <c r="DN113" s="39"/>
      <c r="DO113" s="39"/>
      <c r="DP113" s="39"/>
      <c r="DQ113" s="39"/>
      <c r="DR113" s="39"/>
      <c r="DS113" s="39"/>
      <c r="DT113" s="39"/>
      <c r="DU113" s="39"/>
      <c r="DV113" s="39"/>
      <c r="DW113" s="39"/>
      <c r="DX113" s="39"/>
      <c r="DY113" s="39"/>
      <c r="DZ113" s="39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</row>
    <row r="114" spans="1:192" outlineLevel="1" x14ac:dyDescent="0.25">
      <c r="B114" s="15" t="s">
        <v>160</v>
      </c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39"/>
      <c r="DB114" s="39"/>
      <c r="DC114" s="39"/>
      <c r="DD114" s="39"/>
      <c r="DE114" s="39"/>
      <c r="DF114" s="39"/>
      <c r="DG114" s="39"/>
      <c r="DH114" s="39"/>
      <c r="DI114" s="39"/>
      <c r="DJ114" s="39"/>
      <c r="DK114" s="39"/>
      <c r="DL114" s="39"/>
      <c r="DM114" s="39"/>
      <c r="DN114" s="39"/>
      <c r="DO114" s="39"/>
      <c r="DP114" s="39"/>
      <c r="DQ114" s="39"/>
      <c r="DR114" s="39"/>
      <c r="DS114" s="39"/>
      <c r="DT114" s="39"/>
      <c r="DU114" s="39"/>
      <c r="DV114" s="39"/>
      <c r="DW114" s="39"/>
      <c r="DX114" s="39"/>
      <c r="DY114" s="39"/>
      <c r="DZ114" s="39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39"/>
      <c r="FO114" s="39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</row>
    <row r="115" spans="1:192" outlineLevel="1" x14ac:dyDescent="0.25">
      <c r="A115" s="56"/>
      <c r="C115" s="59"/>
      <c r="D115" s="60"/>
      <c r="E115" s="313" t="str">
        <f xml:space="preserve"> ConTime!E$73</f>
        <v>End of construction period date</v>
      </c>
      <c r="F115" s="313">
        <f xml:space="preserve"> ConTime!F$73</f>
        <v>44926</v>
      </c>
      <c r="G115" s="313" t="str">
        <f xml:space="preserve"> ConTime!G$73</f>
        <v>date</v>
      </c>
      <c r="H115" s="313">
        <f xml:space="preserve"> ConTime!H$73</f>
        <v>0</v>
      </c>
      <c r="I115" s="313">
        <f xml:space="preserve"> ConTime!I$73</f>
        <v>0</v>
      </c>
      <c r="J115" s="313">
        <f xml:space="preserve"> ConTime!J$73</f>
        <v>0</v>
      </c>
      <c r="K115" s="313">
        <f xml:space="preserve"> ConTime!K$73</f>
        <v>0</v>
      </c>
      <c r="L115" s="313">
        <f xml:space="preserve"> ConTime!L$73</f>
        <v>0</v>
      </c>
      <c r="M115" s="313">
        <f xml:space="preserve"> ConTime!M$73</f>
        <v>0</v>
      </c>
      <c r="N115" s="313">
        <f xml:space="preserve"> ConTime!N$73</f>
        <v>0</v>
      </c>
      <c r="O115" s="313">
        <f xml:space="preserve"> ConTime!O$73</f>
        <v>0</v>
      </c>
      <c r="P115" s="313">
        <f xml:space="preserve"> ConTime!P$73</f>
        <v>0</v>
      </c>
      <c r="Q115" s="313">
        <f xml:space="preserve"> ConTime!Q$73</f>
        <v>0</v>
      </c>
      <c r="R115" s="313">
        <f xml:space="preserve"> ConTime!R$73</f>
        <v>0</v>
      </c>
      <c r="S115" s="313">
        <f xml:space="preserve"> ConTime!S$73</f>
        <v>0</v>
      </c>
      <c r="T115" s="313">
        <f xml:space="preserve"> ConTime!T$73</f>
        <v>0</v>
      </c>
      <c r="U115" s="313">
        <f xml:space="preserve"> ConTime!U$73</f>
        <v>0</v>
      </c>
      <c r="V115" s="313">
        <f xml:space="preserve"> ConTime!V$73</f>
        <v>0</v>
      </c>
      <c r="W115" s="313">
        <f xml:space="preserve"> ConTime!W$73</f>
        <v>0</v>
      </c>
      <c r="X115" s="313">
        <f xml:space="preserve"> ConTime!X$73</f>
        <v>0</v>
      </c>
      <c r="Y115" s="313">
        <f xml:space="preserve"> ConTime!Y$73</f>
        <v>0</v>
      </c>
      <c r="Z115" s="313">
        <f xml:space="preserve"> ConTime!Z$73</f>
        <v>0</v>
      </c>
      <c r="AA115" s="313">
        <f xml:space="preserve"> ConTime!AA$73</f>
        <v>0</v>
      </c>
      <c r="AB115" s="313">
        <f xml:space="preserve"> ConTime!AB$73</f>
        <v>0</v>
      </c>
      <c r="AC115" s="313">
        <f xml:space="preserve"> ConTime!AC$73</f>
        <v>0</v>
      </c>
      <c r="AD115" s="313">
        <f xml:space="preserve"> ConTime!AD$73</f>
        <v>0</v>
      </c>
      <c r="AE115" s="313">
        <f xml:space="preserve"> ConTime!AE$73</f>
        <v>0</v>
      </c>
      <c r="AF115" s="313">
        <f xml:space="preserve"> ConTime!AF$73</f>
        <v>0</v>
      </c>
      <c r="AG115" s="313">
        <f xml:space="preserve"> ConTime!AG$73</f>
        <v>0</v>
      </c>
      <c r="AH115" s="313">
        <f xml:space="preserve"> ConTime!AH$73</f>
        <v>0</v>
      </c>
      <c r="AI115" s="313">
        <f xml:space="preserve"> ConTime!AI$73</f>
        <v>0</v>
      </c>
      <c r="AJ115" s="313">
        <f xml:space="preserve"> ConTime!AJ$73</f>
        <v>0</v>
      </c>
      <c r="AK115" s="313">
        <f xml:space="preserve"> ConTime!AK$73</f>
        <v>0</v>
      </c>
      <c r="AL115" s="313">
        <f xml:space="preserve"> ConTime!AL$73</f>
        <v>0</v>
      </c>
      <c r="AM115" s="313">
        <f xml:space="preserve"> ConTime!AM$73</f>
        <v>0</v>
      </c>
      <c r="AN115" s="313">
        <f xml:space="preserve"> ConTime!AN$73</f>
        <v>0</v>
      </c>
      <c r="AO115" s="313">
        <f xml:space="preserve"> ConTime!AO$73</f>
        <v>0</v>
      </c>
      <c r="AP115" s="313">
        <f xml:space="preserve"> ConTime!AP$73</f>
        <v>0</v>
      </c>
      <c r="AQ115" s="313">
        <f xml:space="preserve"> ConTime!AQ$73</f>
        <v>0</v>
      </c>
      <c r="AR115" s="313">
        <f xml:space="preserve"> ConTime!AR$73</f>
        <v>0</v>
      </c>
      <c r="AS115" s="313">
        <f xml:space="preserve"> ConTime!AS$73</f>
        <v>0</v>
      </c>
      <c r="AT115" s="313">
        <f xml:space="preserve"> ConTime!AT$73</f>
        <v>0</v>
      </c>
      <c r="AU115" s="313">
        <f xml:space="preserve"> ConTime!AU$73</f>
        <v>0</v>
      </c>
      <c r="AV115" s="313">
        <f xml:space="preserve"> ConTime!AV$73</f>
        <v>0</v>
      </c>
      <c r="AW115" s="313">
        <f xml:space="preserve"> ConTime!AW$73</f>
        <v>0</v>
      </c>
      <c r="AX115" s="313">
        <f xml:space="preserve"> ConTime!AX$73</f>
        <v>0</v>
      </c>
      <c r="AY115" s="313">
        <f xml:space="preserve"> ConTime!AY$73</f>
        <v>0</v>
      </c>
      <c r="AZ115" s="313">
        <f xml:space="preserve"> ConTime!AZ$73</f>
        <v>0</v>
      </c>
      <c r="BA115" s="313">
        <f xml:space="preserve"> ConTime!BA$73</f>
        <v>0</v>
      </c>
      <c r="BB115" s="313">
        <f xml:space="preserve"> ConTime!BB$73</f>
        <v>0</v>
      </c>
      <c r="BC115" s="313">
        <f xml:space="preserve"> ConTime!BC$73</f>
        <v>0</v>
      </c>
      <c r="BD115" s="313">
        <f xml:space="preserve"> ConTime!BD$73</f>
        <v>0</v>
      </c>
      <c r="BE115" s="313">
        <f xml:space="preserve"> ConTime!BE$73</f>
        <v>0</v>
      </c>
      <c r="BF115" s="313">
        <f xml:space="preserve"> ConTime!BF$73</f>
        <v>0</v>
      </c>
      <c r="BG115" s="313">
        <f xml:space="preserve"> ConTime!BG$73</f>
        <v>0</v>
      </c>
      <c r="BH115" s="313">
        <f xml:space="preserve"> ConTime!BH$73</f>
        <v>0</v>
      </c>
      <c r="BI115" s="313">
        <f xml:space="preserve"> ConTime!BI$73</f>
        <v>0</v>
      </c>
      <c r="BJ115" s="313">
        <f xml:space="preserve"> ConTime!BJ$73</f>
        <v>0</v>
      </c>
      <c r="BK115" s="313">
        <f xml:space="preserve"> ConTime!BK$73</f>
        <v>0</v>
      </c>
      <c r="BL115" s="313">
        <f xml:space="preserve"> ConTime!BL$73</f>
        <v>0</v>
      </c>
      <c r="BM115" s="313">
        <f xml:space="preserve"> ConTime!BM$73</f>
        <v>0</v>
      </c>
      <c r="BN115" s="313">
        <f xml:space="preserve"> ConTime!BN$73</f>
        <v>0</v>
      </c>
      <c r="BO115" s="313">
        <f xml:space="preserve"> ConTime!BO$73</f>
        <v>0</v>
      </c>
      <c r="BP115" s="313">
        <f xml:space="preserve"> ConTime!BP$73</f>
        <v>0</v>
      </c>
      <c r="BQ115" s="313">
        <f xml:space="preserve"> ConTime!BQ$73</f>
        <v>0</v>
      </c>
      <c r="BR115" s="313">
        <f xml:space="preserve"> ConTime!BR$73</f>
        <v>0</v>
      </c>
      <c r="BS115" s="313">
        <f xml:space="preserve"> ConTime!BS$73</f>
        <v>0</v>
      </c>
      <c r="BT115" s="313">
        <f xml:space="preserve"> ConTime!BT$73</f>
        <v>0</v>
      </c>
      <c r="BU115" s="313">
        <f xml:space="preserve"> ConTime!BU$73</f>
        <v>0</v>
      </c>
      <c r="BV115" s="313">
        <f xml:space="preserve"> ConTime!BV$73</f>
        <v>0</v>
      </c>
      <c r="BW115" s="313">
        <f xml:space="preserve"> ConTime!BW$73</f>
        <v>0</v>
      </c>
      <c r="BX115" s="313">
        <f xml:space="preserve"> ConTime!BX$73</f>
        <v>0</v>
      </c>
      <c r="BY115" s="313">
        <f xml:space="preserve"> ConTime!BY$73</f>
        <v>0</v>
      </c>
      <c r="BZ115" s="313">
        <f xml:space="preserve"> ConTime!BZ$73</f>
        <v>0</v>
      </c>
      <c r="CA115" s="313">
        <f xml:space="preserve"> ConTime!CA$73</f>
        <v>0</v>
      </c>
      <c r="CB115" s="313">
        <f xml:space="preserve"> ConTime!CB$73</f>
        <v>0</v>
      </c>
      <c r="CC115" s="313">
        <f xml:space="preserve"> ConTime!CC$73</f>
        <v>0</v>
      </c>
      <c r="CD115" s="313">
        <f xml:space="preserve"> ConTime!CD$73</f>
        <v>0</v>
      </c>
      <c r="CE115" s="313">
        <f xml:space="preserve"> ConTime!CE$73</f>
        <v>0</v>
      </c>
      <c r="CF115" s="313">
        <f xml:space="preserve"> ConTime!CF$73</f>
        <v>0</v>
      </c>
      <c r="CG115" s="313">
        <f xml:space="preserve"> ConTime!CG$73</f>
        <v>0</v>
      </c>
      <c r="CH115" s="313">
        <f xml:space="preserve"> ConTime!CH$73</f>
        <v>0</v>
      </c>
      <c r="CI115" s="313">
        <f xml:space="preserve"> ConTime!CI$73</f>
        <v>0</v>
      </c>
      <c r="CJ115" s="313">
        <f xml:space="preserve"> ConTime!CJ$73</f>
        <v>0</v>
      </c>
      <c r="CK115" s="313">
        <f xml:space="preserve"> ConTime!CK$73</f>
        <v>0</v>
      </c>
      <c r="CL115" s="313">
        <f xml:space="preserve"> ConTime!CL$73</f>
        <v>0</v>
      </c>
      <c r="CM115" s="313">
        <f xml:space="preserve"> ConTime!CM$73</f>
        <v>0</v>
      </c>
      <c r="CN115" s="313">
        <f xml:space="preserve"> ConTime!CN$73</f>
        <v>0</v>
      </c>
      <c r="CO115" s="313">
        <f xml:space="preserve"> ConTime!CO$73</f>
        <v>0</v>
      </c>
      <c r="CP115" s="313">
        <f xml:space="preserve"> ConTime!CP$73</f>
        <v>0</v>
      </c>
      <c r="CQ115" s="313">
        <f xml:space="preserve"> ConTime!CQ$73</f>
        <v>0</v>
      </c>
      <c r="CR115" s="313">
        <f xml:space="preserve"> ConTime!CR$73</f>
        <v>0</v>
      </c>
      <c r="CS115" s="313">
        <f xml:space="preserve"> ConTime!CS$73</f>
        <v>0</v>
      </c>
      <c r="CT115" s="313">
        <f xml:space="preserve"> ConTime!CT$73</f>
        <v>0</v>
      </c>
      <c r="CU115" s="313">
        <f xml:space="preserve"> ConTime!CU$73</f>
        <v>0</v>
      </c>
      <c r="CV115" s="313">
        <f xml:space="preserve"> ConTime!CV$73</f>
        <v>0</v>
      </c>
      <c r="CW115" s="313">
        <f xml:space="preserve"> ConTime!CW$73</f>
        <v>0</v>
      </c>
      <c r="CX115" s="313">
        <f xml:space="preserve"> ConTime!CX$73</f>
        <v>0</v>
      </c>
      <c r="CY115" s="313">
        <f xml:space="preserve"> ConTime!CY$73</f>
        <v>0</v>
      </c>
      <c r="CZ115" s="313">
        <f xml:space="preserve"> ConTime!CZ$73</f>
        <v>0</v>
      </c>
      <c r="DA115" s="313">
        <f xml:space="preserve"> ConTime!DA$73</f>
        <v>0</v>
      </c>
      <c r="DB115" s="313">
        <f xml:space="preserve"> ConTime!DB$73</f>
        <v>0</v>
      </c>
      <c r="DC115" s="313">
        <f xml:space="preserve"> ConTime!DC$73</f>
        <v>0</v>
      </c>
      <c r="DD115" s="313">
        <f xml:space="preserve"> ConTime!DD$73</f>
        <v>0</v>
      </c>
      <c r="DE115" s="313">
        <f xml:space="preserve"> ConTime!DE$73</f>
        <v>0</v>
      </c>
      <c r="DF115" s="313">
        <f xml:space="preserve"> ConTime!DF$73</f>
        <v>0</v>
      </c>
      <c r="DG115" s="313">
        <f xml:space="preserve"> ConTime!DG$73</f>
        <v>0</v>
      </c>
      <c r="DH115" s="313">
        <f xml:space="preserve"> ConTime!DH$73</f>
        <v>0</v>
      </c>
      <c r="DI115" s="313">
        <f xml:space="preserve"> ConTime!DI$73</f>
        <v>0</v>
      </c>
      <c r="DJ115" s="313">
        <f xml:space="preserve"> ConTime!DJ$73</f>
        <v>0</v>
      </c>
      <c r="DK115" s="313">
        <f xml:space="preserve"> ConTime!DK$73</f>
        <v>0</v>
      </c>
      <c r="DL115" s="313">
        <f xml:space="preserve"> ConTime!DL$73</f>
        <v>0</v>
      </c>
      <c r="DM115" s="313">
        <f xml:space="preserve"> ConTime!DM$73</f>
        <v>0</v>
      </c>
      <c r="DN115" s="313">
        <f xml:space="preserve"> ConTime!DN$73</f>
        <v>0</v>
      </c>
      <c r="DO115" s="313">
        <f xml:space="preserve"> ConTime!DO$73</f>
        <v>0</v>
      </c>
      <c r="DP115" s="313">
        <f xml:space="preserve"> ConTime!DP$73</f>
        <v>0</v>
      </c>
      <c r="DQ115" s="313">
        <f xml:space="preserve"> ConTime!DQ$73</f>
        <v>0</v>
      </c>
      <c r="DR115" s="313">
        <f xml:space="preserve"> ConTime!DR$73</f>
        <v>0</v>
      </c>
      <c r="DS115" s="313">
        <f xml:space="preserve"> ConTime!DS$73</f>
        <v>0</v>
      </c>
      <c r="DT115" s="313">
        <f xml:space="preserve"> ConTime!DT$73</f>
        <v>0</v>
      </c>
      <c r="DU115" s="313">
        <f xml:space="preserve"> ConTime!DU$73</f>
        <v>0</v>
      </c>
      <c r="DV115" s="313">
        <f xml:space="preserve"> ConTime!DV$73</f>
        <v>0</v>
      </c>
      <c r="DW115" s="313">
        <f xml:space="preserve"> ConTime!DW$73</f>
        <v>0</v>
      </c>
      <c r="DX115" s="313">
        <f xml:space="preserve"> ConTime!DX$73</f>
        <v>0</v>
      </c>
      <c r="DY115" s="313">
        <f xml:space="preserve"> ConTime!DY$73</f>
        <v>0</v>
      </c>
      <c r="DZ115" s="313">
        <f xml:space="preserve"> ConTime!DZ$73</f>
        <v>0</v>
      </c>
      <c r="EA115" s="313">
        <f xml:space="preserve"> ConTime!EA$73</f>
        <v>0</v>
      </c>
      <c r="EB115" s="313">
        <f xml:space="preserve"> ConTime!EB$73</f>
        <v>0</v>
      </c>
      <c r="EC115" s="313">
        <f xml:space="preserve"> ConTime!EC$73</f>
        <v>0</v>
      </c>
      <c r="ED115" s="313">
        <f xml:space="preserve"> ConTime!ED$73</f>
        <v>0</v>
      </c>
      <c r="EE115" s="313">
        <f xml:space="preserve"> ConTime!EE$73</f>
        <v>0</v>
      </c>
      <c r="EF115" s="313">
        <f xml:space="preserve"> ConTime!EF$73</f>
        <v>0</v>
      </c>
      <c r="EG115" s="313">
        <f xml:space="preserve"> ConTime!EG$73</f>
        <v>0</v>
      </c>
      <c r="EH115" s="313">
        <f xml:space="preserve"> ConTime!EH$73</f>
        <v>0</v>
      </c>
      <c r="EI115" s="313">
        <f xml:space="preserve"> ConTime!EI$73</f>
        <v>0</v>
      </c>
      <c r="EJ115" s="313">
        <f xml:space="preserve"> ConTime!EJ$73</f>
        <v>0</v>
      </c>
      <c r="EK115" s="313">
        <f xml:space="preserve"> ConTime!EK$73</f>
        <v>0</v>
      </c>
      <c r="EL115" s="313">
        <f xml:space="preserve"> ConTime!EL$73</f>
        <v>0</v>
      </c>
      <c r="EM115" s="313">
        <f xml:space="preserve"> ConTime!EM$73</f>
        <v>0</v>
      </c>
      <c r="EN115" s="313">
        <f xml:space="preserve"> ConTime!EN$73</f>
        <v>0</v>
      </c>
      <c r="EO115" s="313">
        <f xml:space="preserve"> ConTime!EO$73</f>
        <v>0</v>
      </c>
      <c r="EP115" s="313">
        <f xml:space="preserve"> ConTime!EP$73</f>
        <v>0</v>
      </c>
      <c r="EQ115" s="313">
        <f xml:space="preserve"> ConTime!EQ$73</f>
        <v>0</v>
      </c>
      <c r="ER115" s="313">
        <f xml:space="preserve"> ConTime!ER$73</f>
        <v>0</v>
      </c>
      <c r="ES115" s="313">
        <f xml:space="preserve"> ConTime!ES$73</f>
        <v>0</v>
      </c>
      <c r="ET115" s="313">
        <f xml:space="preserve"> ConTime!ET$73</f>
        <v>0</v>
      </c>
      <c r="EU115" s="313">
        <f xml:space="preserve"> ConTime!EU$73</f>
        <v>0</v>
      </c>
      <c r="EV115" s="313">
        <f xml:space="preserve"> ConTime!EV$73</f>
        <v>0</v>
      </c>
      <c r="EW115" s="313">
        <f xml:space="preserve"> ConTime!EW$73</f>
        <v>0</v>
      </c>
      <c r="EX115" s="313">
        <f xml:space="preserve"> ConTime!EX$73</f>
        <v>0</v>
      </c>
      <c r="EY115" s="313">
        <f xml:space="preserve"> ConTime!EY$73</f>
        <v>0</v>
      </c>
      <c r="EZ115" s="313">
        <f xml:space="preserve"> ConTime!EZ$73</f>
        <v>0</v>
      </c>
      <c r="FA115" s="313">
        <f xml:space="preserve"> ConTime!FA$73</f>
        <v>0</v>
      </c>
      <c r="FB115" s="313">
        <f xml:space="preserve"> ConTime!FB$73</f>
        <v>0</v>
      </c>
      <c r="FC115" s="313">
        <f xml:space="preserve"> ConTime!FC$73</f>
        <v>0</v>
      </c>
      <c r="FD115" s="313">
        <f xml:space="preserve"> ConTime!FD$73</f>
        <v>0</v>
      </c>
      <c r="FE115" s="313">
        <f xml:space="preserve"> ConTime!FE$73</f>
        <v>0</v>
      </c>
      <c r="FF115" s="313">
        <f xml:space="preserve"> ConTime!FF$73</f>
        <v>0</v>
      </c>
      <c r="FG115" s="313">
        <f xml:space="preserve"> ConTime!FG$73</f>
        <v>0</v>
      </c>
      <c r="FH115" s="313">
        <f xml:space="preserve"> ConTime!FH$73</f>
        <v>0</v>
      </c>
      <c r="FI115" s="313">
        <f xml:space="preserve"> ConTime!FI$73</f>
        <v>0</v>
      </c>
      <c r="FJ115" s="313">
        <f xml:space="preserve"> ConTime!FJ$73</f>
        <v>0</v>
      </c>
      <c r="FK115" s="313">
        <f xml:space="preserve"> ConTime!FK$73</f>
        <v>0</v>
      </c>
      <c r="FL115" s="313">
        <f xml:space="preserve"> ConTime!FL$73</f>
        <v>0</v>
      </c>
      <c r="FM115" s="313">
        <f xml:space="preserve"> ConTime!FM$73</f>
        <v>0</v>
      </c>
      <c r="FN115" s="313">
        <f xml:space="preserve"> ConTime!FN$73</f>
        <v>0</v>
      </c>
      <c r="FO115" s="313">
        <f xml:space="preserve"> ConTime!FO$73</f>
        <v>0</v>
      </c>
      <c r="FP115" s="313">
        <f xml:space="preserve"> ConTime!FP$73</f>
        <v>0</v>
      </c>
      <c r="FQ115" s="313">
        <f xml:space="preserve"> ConTime!FQ$73</f>
        <v>0</v>
      </c>
      <c r="FR115" s="313">
        <f xml:space="preserve"> ConTime!FR$73</f>
        <v>0</v>
      </c>
      <c r="FS115" s="313">
        <f xml:space="preserve"> ConTime!FS$73</f>
        <v>0</v>
      </c>
      <c r="FT115" s="313">
        <f xml:space="preserve"> ConTime!FT$73</f>
        <v>0</v>
      </c>
      <c r="FU115" s="313">
        <f xml:space="preserve"> ConTime!FU$73</f>
        <v>0</v>
      </c>
      <c r="FV115" s="313">
        <f xml:space="preserve"> ConTime!FV$73</f>
        <v>0</v>
      </c>
      <c r="FW115" s="313">
        <f xml:space="preserve"> ConTime!FW$73</f>
        <v>0</v>
      </c>
      <c r="FX115" s="313">
        <f xml:space="preserve"> ConTime!FX$73</f>
        <v>0</v>
      </c>
      <c r="FY115" s="313">
        <f xml:space="preserve"> ConTime!FY$73</f>
        <v>0</v>
      </c>
      <c r="FZ115" s="313">
        <f xml:space="preserve"> ConTime!FZ$73</f>
        <v>0</v>
      </c>
      <c r="GA115" s="313">
        <f xml:space="preserve"> ConTime!GA$73</f>
        <v>0</v>
      </c>
      <c r="GB115" s="313">
        <f xml:space="preserve"> ConTime!GB$73</f>
        <v>0</v>
      </c>
      <c r="GC115" s="313">
        <f xml:space="preserve"> ConTime!GC$73</f>
        <v>0</v>
      </c>
      <c r="GD115" s="313">
        <f xml:space="preserve"> ConTime!GD$73</f>
        <v>0</v>
      </c>
      <c r="GE115" s="313">
        <f xml:space="preserve"> ConTime!GE$73</f>
        <v>0</v>
      </c>
      <c r="GF115" s="313">
        <f xml:space="preserve"> ConTime!GF$73</f>
        <v>0</v>
      </c>
      <c r="GG115" s="313">
        <f xml:space="preserve"> ConTime!GG$73</f>
        <v>0</v>
      </c>
      <c r="GH115" s="313">
        <f xml:space="preserve"> ConTime!GH$73</f>
        <v>0</v>
      </c>
      <c r="GI115" s="313">
        <f xml:space="preserve"> ConTime!GI$73</f>
        <v>0</v>
      </c>
      <c r="GJ115" s="313">
        <f xml:space="preserve"> ConTime!GJ$73</f>
        <v>0</v>
      </c>
    </row>
    <row r="116" spans="1:192" outlineLevel="1" x14ac:dyDescent="0.25">
      <c r="E116" s="413" t="str">
        <f xml:space="preserve"> InpC!E$163</f>
        <v>Useful life of solar asset</v>
      </c>
      <c r="F116" s="413">
        <f xml:space="preserve"> InpC!F$163</f>
        <v>15</v>
      </c>
      <c r="G116" s="413" t="str">
        <f xml:space="preserve"> InpC!G$163</f>
        <v>years</v>
      </c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39"/>
      <c r="DB116" s="39"/>
      <c r="DC116" s="39"/>
      <c r="DD116" s="39"/>
      <c r="DE116" s="39"/>
      <c r="DF116" s="39"/>
      <c r="DG116" s="39"/>
      <c r="DH116" s="39"/>
      <c r="DI116" s="39"/>
      <c r="DJ116" s="39"/>
      <c r="DK116" s="39"/>
      <c r="DL116" s="39"/>
      <c r="DM116" s="39"/>
      <c r="DN116" s="39"/>
      <c r="DO116" s="39"/>
      <c r="DP116" s="39"/>
      <c r="DQ116" s="39"/>
      <c r="DR116" s="39"/>
      <c r="DS116" s="39"/>
      <c r="DT116" s="39"/>
      <c r="DU116" s="39"/>
      <c r="DV116" s="39"/>
      <c r="DW116" s="39"/>
      <c r="DX116" s="39"/>
      <c r="DY116" s="39"/>
      <c r="DZ116" s="39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39"/>
      <c r="FO116" s="39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39"/>
      <c r="GG116" s="39"/>
      <c r="GH116" s="39"/>
      <c r="GI116" s="39"/>
      <c r="GJ116" s="39"/>
    </row>
    <row r="117" spans="1:192" outlineLevel="1" x14ac:dyDescent="0.25">
      <c r="A117" s="81"/>
      <c r="B117" s="81"/>
      <c r="C117" s="82"/>
      <c r="D117" s="83"/>
      <c r="E117" s="83" t="str">
        <f xml:space="preserve"> InpC!E$189</f>
        <v>Months in year</v>
      </c>
      <c r="F117" s="83">
        <f xml:space="preserve"> InpC!F$189</f>
        <v>12</v>
      </c>
      <c r="G117" s="83" t="str">
        <f xml:space="preserve"> InpC!G$189</f>
        <v>months</v>
      </c>
      <c r="H117" s="83"/>
      <c r="I117" s="83"/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3"/>
      <c r="AD117" s="83"/>
      <c r="AE117" s="83"/>
      <c r="AF117" s="83"/>
      <c r="AG117" s="83"/>
      <c r="AH117" s="83"/>
      <c r="AI117" s="83"/>
      <c r="AJ117" s="83"/>
      <c r="AK117" s="83"/>
      <c r="AL117" s="83"/>
      <c r="AM117" s="83"/>
      <c r="AN117" s="83"/>
      <c r="AO117" s="83"/>
      <c r="AP117" s="83"/>
      <c r="AQ117" s="83"/>
      <c r="AR117" s="83"/>
      <c r="AS117" s="83"/>
      <c r="AT117" s="83"/>
      <c r="AU117" s="83"/>
      <c r="AV117" s="83"/>
      <c r="AW117" s="83"/>
      <c r="AX117" s="83"/>
      <c r="AY117" s="83"/>
      <c r="AZ117" s="83"/>
      <c r="BA117" s="83"/>
      <c r="BB117" s="83"/>
      <c r="BC117" s="83"/>
      <c r="BD117" s="83"/>
      <c r="BE117" s="83"/>
      <c r="BF117" s="83"/>
      <c r="BG117" s="83"/>
      <c r="BH117" s="83"/>
      <c r="BI117" s="83"/>
      <c r="BJ117" s="83"/>
      <c r="BK117" s="83"/>
      <c r="BL117" s="83"/>
      <c r="BM117" s="83"/>
      <c r="BN117" s="83"/>
      <c r="BO117" s="83"/>
      <c r="BP117" s="83"/>
      <c r="BQ117" s="83"/>
      <c r="BR117" s="83"/>
      <c r="BS117" s="83"/>
      <c r="BT117" s="83"/>
      <c r="BU117" s="83"/>
      <c r="BV117" s="83"/>
      <c r="BW117" s="83"/>
      <c r="BX117" s="83"/>
      <c r="BY117" s="83"/>
      <c r="BZ117" s="83"/>
      <c r="CA117" s="83"/>
      <c r="CB117" s="83"/>
      <c r="CC117" s="83"/>
      <c r="CD117" s="83"/>
      <c r="CE117" s="83"/>
      <c r="CF117" s="83"/>
      <c r="CG117" s="83"/>
      <c r="CH117" s="83"/>
      <c r="CI117" s="83"/>
      <c r="CJ117" s="83"/>
      <c r="CK117" s="83"/>
      <c r="CL117" s="83"/>
      <c r="CM117" s="83"/>
      <c r="CN117" s="83"/>
      <c r="CO117" s="83"/>
      <c r="CP117" s="83"/>
      <c r="CQ117" s="83"/>
      <c r="CR117" s="83"/>
      <c r="CS117" s="83"/>
      <c r="CT117" s="83"/>
      <c r="CU117" s="83"/>
      <c r="CV117" s="83"/>
      <c r="CW117" s="83"/>
      <c r="CX117" s="83"/>
      <c r="CY117" s="83"/>
      <c r="CZ117" s="83"/>
      <c r="DA117" s="83"/>
      <c r="DB117" s="83"/>
      <c r="DC117" s="83"/>
      <c r="DD117" s="83"/>
      <c r="DE117" s="83"/>
      <c r="DF117" s="83"/>
      <c r="DG117" s="83"/>
      <c r="DH117" s="83"/>
      <c r="DI117" s="83"/>
      <c r="DJ117" s="83"/>
      <c r="DK117" s="83"/>
      <c r="DL117" s="83"/>
      <c r="DM117" s="83"/>
      <c r="DN117" s="83"/>
      <c r="DO117" s="83"/>
      <c r="DP117" s="83"/>
      <c r="DQ117" s="83"/>
      <c r="DR117" s="83"/>
      <c r="DS117" s="83"/>
      <c r="DT117" s="83"/>
      <c r="DU117" s="83"/>
      <c r="DV117" s="83"/>
      <c r="DW117" s="83"/>
      <c r="DX117" s="83"/>
      <c r="DY117" s="83"/>
      <c r="DZ117" s="83"/>
      <c r="EA117" s="83"/>
      <c r="EB117" s="83"/>
      <c r="EC117" s="83"/>
      <c r="ED117" s="83"/>
      <c r="EE117" s="83"/>
      <c r="EF117" s="83"/>
      <c r="EG117" s="83"/>
      <c r="EH117" s="83"/>
      <c r="EI117" s="83"/>
      <c r="EJ117" s="83"/>
      <c r="EK117" s="83"/>
      <c r="EL117" s="83"/>
      <c r="EM117" s="83"/>
      <c r="EN117" s="83"/>
      <c r="EO117" s="83"/>
      <c r="EP117" s="83"/>
      <c r="EQ117" s="83"/>
      <c r="ER117" s="83"/>
      <c r="ES117" s="83"/>
      <c r="ET117" s="83"/>
      <c r="EU117" s="83"/>
      <c r="EV117" s="83"/>
      <c r="EW117" s="83"/>
      <c r="EX117" s="83"/>
      <c r="EY117" s="83"/>
      <c r="EZ117" s="83"/>
      <c r="FA117" s="83"/>
      <c r="FB117" s="83"/>
      <c r="FC117" s="83"/>
      <c r="FD117" s="83"/>
      <c r="FE117" s="83"/>
      <c r="FF117" s="83"/>
      <c r="FG117" s="83"/>
      <c r="FH117" s="83"/>
      <c r="FI117" s="83"/>
      <c r="FJ117" s="83"/>
      <c r="FK117" s="83"/>
      <c r="FL117" s="83"/>
      <c r="FM117" s="83"/>
      <c r="FN117" s="83"/>
      <c r="FO117" s="83"/>
      <c r="FP117" s="83"/>
      <c r="FQ117" s="83"/>
      <c r="FR117" s="83"/>
      <c r="FS117" s="83"/>
      <c r="FT117" s="83"/>
      <c r="FU117" s="83"/>
      <c r="FV117" s="83"/>
      <c r="FW117" s="83"/>
      <c r="FX117" s="83"/>
      <c r="FY117" s="83"/>
      <c r="FZ117" s="83"/>
      <c r="GA117" s="83"/>
      <c r="GB117" s="83"/>
      <c r="GC117" s="83"/>
      <c r="GD117" s="83"/>
      <c r="GE117" s="83"/>
      <c r="GF117" s="83"/>
      <c r="GG117" s="83"/>
      <c r="GH117" s="83"/>
      <c r="GI117" s="83"/>
      <c r="GJ117" s="83"/>
    </row>
    <row r="118" spans="1:192" outlineLevel="1" x14ac:dyDescent="0.25">
      <c r="A118" s="78"/>
      <c r="B118" s="78"/>
      <c r="C118" s="79"/>
      <c r="D118" s="80"/>
      <c r="E118" s="26" t="s">
        <v>161</v>
      </c>
      <c r="F118" s="26">
        <f xml:space="preserve"> EOMONTH(F115, (F116 * F117))</f>
        <v>50405</v>
      </c>
      <c r="G118" s="26" t="s">
        <v>6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</row>
    <row r="119" spans="1:192" outlineLevel="1" x14ac:dyDescent="0.25">
      <c r="E119" s="6"/>
      <c r="F119" s="6"/>
      <c r="G119" s="6"/>
      <c r="H119" s="6"/>
      <c r="I119" s="77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</row>
    <row r="120" spans="1:192" outlineLevel="1" x14ac:dyDescent="0.25">
      <c r="A120" s="56"/>
      <c r="B120" s="56"/>
      <c r="C120" s="59"/>
      <c r="D120" s="75"/>
      <c r="E120" s="26" t="str">
        <f xml:space="preserve"> E$118</f>
        <v>End of useful life of solar asset</v>
      </c>
      <c r="F120" s="26">
        <f xml:space="preserve"> F$118</f>
        <v>50405</v>
      </c>
      <c r="G120" s="26" t="str">
        <f xml:space="preserve"> G$118</f>
        <v>date</v>
      </c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</row>
    <row r="121" spans="1:192" outlineLevel="1" x14ac:dyDescent="0.25">
      <c r="A121" s="51"/>
      <c r="C121" s="52"/>
      <c r="D121" s="53"/>
      <c r="E121" s="11" t="str">
        <f t="shared" ref="E121:BP121" si="2293" xml:space="preserve"> E$25</f>
        <v>Model period ending</v>
      </c>
      <c r="F121" s="11">
        <f t="shared" si="2293"/>
        <v>0</v>
      </c>
      <c r="G121" s="11" t="str">
        <f t="shared" si="2293"/>
        <v>date</v>
      </c>
      <c r="H121" s="11">
        <f t="shared" si="2293"/>
        <v>0</v>
      </c>
      <c r="I121" s="142">
        <f t="shared" si="2293"/>
        <v>0</v>
      </c>
      <c r="J121" s="11">
        <f t="shared" si="2293"/>
        <v>44196</v>
      </c>
      <c r="K121" s="11">
        <f t="shared" si="2293"/>
        <v>44286</v>
      </c>
      <c r="L121" s="11">
        <f t="shared" si="2293"/>
        <v>44377</v>
      </c>
      <c r="M121" s="11">
        <f t="shared" si="2293"/>
        <v>44469</v>
      </c>
      <c r="N121" s="11">
        <f t="shared" si="2293"/>
        <v>44561</v>
      </c>
      <c r="O121" s="11">
        <f t="shared" si="2293"/>
        <v>44651</v>
      </c>
      <c r="P121" s="11">
        <f t="shared" si="2293"/>
        <v>44742</v>
      </c>
      <c r="Q121" s="11">
        <f t="shared" si="2293"/>
        <v>44834</v>
      </c>
      <c r="R121" s="11">
        <f t="shared" si="2293"/>
        <v>44926</v>
      </c>
      <c r="S121" s="11">
        <f t="shared" si="2293"/>
        <v>45016</v>
      </c>
      <c r="T121" s="11">
        <f t="shared" si="2293"/>
        <v>45107</v>
      </c>
      <c r="U121" s="11">
        <f t="shared" si="2293"/>
        <v>45199</v>
      </c>
      <c r="V121" s="11">
        <f t="shared" si="2293"/>
        <v>45291</v>
      </c>
      <c r="W121" s="11">
        <f t="shared" si="2293"/>
        <v>45382</v>
      </c>
      <c r="X121" s="11">
        <f t="shared" si="2293"/>
        <v>45473</v>
      </c>
      <c r="Y121" s="11">
        <f t="shared" si="2293"/>
        <v>45565</v>
      </c>
      <c r="Z121" s="11">
        <f t="shared" si="2293"/>
        <v>45657</v>
      </c>
      <c r="AA121" s="11">
        <f t="shared" si="2293"/>
        <v>45747</v>
      </c>
      <c r="AB121" s="11">
        <f t="shared" si="2293"/>
        <v>45838</v>
      </c>
      <c r="AC121" s="11">
        <f t="shared" si="2293"/>
        <v>45930</v>
      </c>
      <c r="AD121" s="11">
        <f t="shared" si="2293"/>
        <v>46022</v>
      </c>
      <c r="AE121" s="11">
        <f t="shared" si="2293"/>
        <v>46112</v>
      </c>
      <c r="AF121" s="11">
        <f t="shared" si="2293"/>
        <v>46203</v>
      </c>
      <c r="AG121" s="11">
        <f t="shared" si="2293"/>
        <v>46295</v>
      </c>
      <c r="AH121" s="11">
        <f t="shared" si="2293"/>
        <v>46387</v>
      </c>
      <c r="AI121" s="11">
        <f t="shared" si="2293"/>
        <v>46477</v>
      </c>
      <c r="AJ121" s="11">
        <f t="shared" si="2293"/>
        <v>46568</v>
      </c>
      <c r="AK121" s="11">
        <f t="shared" si="2293"/>
        <v>46660</v>
      </c>
      <c r="AL121" s="11">
        <f t="shared" si="2293"/>
        <v>46752</v>
      </c>
      <c r="AM121" s="11">
        <f t="shared" si="2293"/>
        <v>46843</v>
      </c>
      <c r="AN121" s="11">
        <f t="shared" si="2293"/>
        <v>46934</v>
      </c>
      <c r="AO121" s="11">
        <f t="shared" si="2293"/>
        <v>47026</v>
      </c>
      <c r="AP121" s="11">
        <f t="shared" si="2293"/>
        <v>47118</v>
      </c>
      <c r="AQ121" s="11">
        <f t="shared" si="2293"/>
        <v>47208</v>
      </c>
      <c r="AR121" s="11">
        <f t="shared" si="2293"/>
        <v>47299</v>
      </c>
      <c r="AS121" s="11">
        <f t="shared" si="2293"/>
        <v>47391</v>
      </c>
      <c r="AT121" s="11">
        <f t="shared" si="2293"/>
        <v>47483</v>
      </c>
      <c r="AU121" s="11">
        <f t="shared" si="2293"/>
        <v>47573</v>
      </c>
      <c r="AV121" s="11">
        <f t="shared" si="2293"/>
        <v>47664</v>
      </c>
      <c r="AW121" s="11">
        <f t="shared" si="2293"/>
        <v>47756</v>
      </c>
      <c r="AX121" s="11">
        <f t="shared" si="2293"/>
        <v>47848</v>
      </c>
      <c r="AY121" s="11">
        <f t="shared" si="2293"/>
        <v>47938</v>
      </c>
      <c r="AZ121" s="11">
        <f t="shared" si="2293"/>
        <v>48029</v>
      </c>
      <c r="BA121" s="11">
        <f t="shared" si="2293"/>
        <v>48121</v>
      </c>
      <c r="BB121" s="11">
        <f t="shared" si="2293"/>
        <v>48213</v>
      </c>
      <c r="BC121" s="11">
        <f t="shared" si="2293"/>
        <v>48304</v>
      </c>
      <c r="BD121" s="11">
        <f t="shared" si="2293"/>
        <v>48395</v>
      </c>
      <c r="BE121" s="11">
        <f t="shared" si="2293"/>
        <v>48487</v>
      </c>
      <c r="BF121" s="11">
        <f t="shared" si="2293"/>
        <v>48579</v>
      </c>
      <c r="BG121" s="11">
        <f t="shared" si="2293"/>
        <v>48669</v>
      </c>
      <c r="BH121" s="11">
        <f t="shared" si="2293"/>
        <v>48760</v>
      </c>
      <c r="BI121" s="11">
        <f t="shared" si="2293"/>
        <v>48852</v>
      </c>
      <c r="BJ121" s="11">
        <f t="shared" si="2293"/>
        <v>48944</v>
      </c>
      <c r="BK121" s="11">
        <f t="shared" si="2293"/>
        <v>49034</v>
      </c>
      <c r="BL121" s="11">
        <f t="shared" si="2293"/>
        <v>49125</v>
      </c>
      <c r="BM121" s="11">
        <f t="shared" si="2293"/>
        <v>49217</v>
      </c>
      <c r="BN121" s="11">
        <f t="shared" si="2293"/>
        <v>49309</v>
      </c>
      <c r="BO121" s="11">
        <f t="shared" si="2293"/>
        <v>49399</v>
      </c>
      <c r="BP121" s="11">
        <f t="shared" si="2293"/>
        <v>49490</v>
      </c>
      <c r="BQ121" s="11">
        <f t="shared" ref="BQ121:EB121" si="2294" xml:space="preserve"> BQ$25</f>
        <v>49582</v>
      </c>
      <c r="BR121" s="11">
        <f t="shared" si="2294"/>
        <v>49674</v>
      </c>
      <c r="BS121" s="11">
        <f t="shared" si="2294"/>
        <v>49765</v>
      </c>
      <c r="BT121" s="11">
        <f t="shared" si="2294"/>
        <v>49856</v>
      </c>
      <c r="BU121" s="11">
        <f t="shared" si="2294"/>
        <v>49948</v>
      </c>
      <c r="BV121" s="11">
        <f t="shared" si="2294"/>
        <v>50040</v>
      </c>
      <c r="BW121" s="11">
        <f t="shared" si="2294"/>
        <v>50130</v>
      </c>
      <c r="BX121" s="11">
        <f t="shared" si="2294"/>
        <v>50221</v>
      </c>
      <c r="BY121" s="11">
        <f t="shared" si="2294"/>
        <v>50313</v>
      </c>
      <c r="BZ121" s="11">
        <f t="shared" si="2294"/>
        <v>50405</v>
      </c>
      <c r="CA121" s="11">
        <f t="shared" si="2294"/>
        <v>50495</v>
      </c>
      <c r="CB121" s="11">
        <f t="shared" si="2294"/>
        <v>50586</v>
      </c>
      <c r="CC121" s="11">
        <f t="shared" si="2294"/>
        <v>50678</v>
      </c>
      <c r="CD121" s="11">
        <f t="shared" si="2294"/>
        <v>50770</v>
      </c>
      <c r="CE121" s="11">
        <f t="shared" si="2294"/>
        <v>50860</v>
      </c>
      <c r="CF121" s="11">
        <f t="shared" si="2294"/>
        <v>50951</v>
      </c>
      <c r="CG121" s="11">
        <f t="shared" si="2294"/>
        <v>51043</v>
      </c>
      <c r="CH121" s="11">
        <f t="shared" si="2294"/>
        <v>51135</v>
      </c>
      <c r="CI121" s="11">
        <f t="shared" si="2294"/>
        <v>51226</v>
      </c>
      <c r="CJ121" s="11">
        <f t="shared" si="2294"/>
        <v>51317</v>
      </c>
      <c r="CK121" s="11">
        <f t="shared" si="2294"/>
        <v>51409</v>
      </c>
      <c r="CL121" s="11">
        <f t="shared" si="2294"/>
        <v>51501</v>
      </c>
      <c r="CM121" s="11">
        <f t="shared" si="2294"/>
        <v>51591</v>
      </c>
      <c r="CN121" s="11">
        <f t="shared" si="2294"/>
        <v>51682</v>
      </c>
      <c r="CO121" s="11">
        <f t="shared" si="2294"/>
        <v>51774</v>
      </c>
      <c r="CP121" s="11">
        <f t="shared" si="2294"/>
        <v>51866</v>
      </c>
      <c r="CQ121" s="11">
        <f t="shared" si="2294"/>
        <v>51956</v>
      </c>
      <c r="CR121" s="11">
        <f t="shared" si="2294"/>
        <v>52047</v>
      </c>
      <c r="CS121" s="11">
        <f t="shared" si="2294"/>
        <v>52139</v>
      </c>
      <c r="CT121" s="11">
        <f t="shared" si="2294"/>
        <v>52231</v>
      </c>
      <c r="CU121" s="11">
        <f t="shared" si="2294"/>
        <v>52321</v>
      </c>
      <c r="CV121" s="11">
        <f t="shared" si="2294"/>
        <v>52412</v>
      </c>
      <c r="CW121" s="11">
        <f t="shared" si="2294"/>
        <v>52504</v>
      </c>
      <c r="CX121" s="11">
        <f t="shared" si="2294"/>
        <v>52596</v>
      </c>
      <c r="CY121" s="11">
        <f t="shared" si="2294"/>
        <v>52687</v>
      </c>
      <c r="CZ121" s="11">
        <f t="shared" si="2294"/>
        <v>52778</v>
      </c>
      <c r="DA121" s="11">
        <f t="shared" si="2294"/>
        <v>52870</v>
      </c>
      <c r="DB121" s="11">
        <f t="shared" si="2294"/>
        <v>52962</v>
      </c>
      <c r="DC121" s="11">
        <f t="shared" si="2294"/>
        <v>53052</v>
      </c>
      <c r="DD121" s="11">
        <f t="shared" si="2294"/>
        <v>53143</v>
      </c>
      <c r="DE121" s="11">
        <f t="shared" si="2294"/>
        <v>53235</v>
      </c>
      <c r="DF121" s="11">
        <f t="shared" si="2294"/>
        <v>53327</v>
      </c>
      <c r="DG121" s="11">
        <f t="shared" si="2294"/>
        <v>53417</v>
      </c>
      <c r="DH121" s="11">
        <f t="shared" si="2294"/>
        <v>53508</v>
      </c>
      <c r="DI121" s="11">
        <f t="shared" si="2294"/>
        <v>53600</v>
      </c>
      <c r="DJ121" s="11">
        <f t="shared" si="2294"/>
        <v>53692</v>
      </c>
      <c r="DK121" s="11">
        <f t="shared" si="2294"/>
        <v>53782</v>
      </c>
      <c r="DL121" s="11">
        <f t="shared" si="2294"/>
        <v>53873</v>
      </c>
      <c r="DM121" s="11">
        <f t="shared" si="2294"/>
        <v>53965</v>
      </c>
      <c r="DN121" s="11">
        <f t="shared" si="2294"/>
        <v>54057</v>
      </c>
      <c r="DO121" s="11">
        <f t="shared" si="2294"/>
        <v>54148</v>
      </c>
      <c r="DP121" s="11">
        <f t="shared" si="2294"/>
        <v>54239</v>
      </c>
      <c r="DQ121" s="11">
        <f t="shared" si="2294"/>
        <v>54331</v>
      </c>
      <c r="DR121" s="11">
        <f t="shared" si="2294"/>
        <v>54423</v>
      </c>
      <c r="DS121" s="11">
        <f t="shared" si="2294"/>
        <v>54513</v>
      </c>
      <c r="DT121" s="11">
        <f t="shared" si="2294"/>
        <v>54604</v>
      </c>
      <c r="DU121" s="11">
        <f t="shared" si="2294"/>
        <v>54696</v>
      </c>
      <c r="DV121" s="11">
        <f t="shared" si="2294"/>
        <v>54788</v>
      </c>
      <c r="DW121" s="11">
        <f t="shared" si="2294"/>
        <v>54878</v>
      </c>
      <c r="DX121" s="11">
        <f t="shared" si="2294"/>
        <v>54969</v>
      </c>
      <c r="DY121" s="11">
        <f t="shared" si="2294"/>
        <v>55061</v>
      </c>
      <c r="DZ121" s="11">
        <f t="shared" si="2294"/>
        <v>55153</v>
      </c>
      <c r="EA121" s="11">
        <f t="shared" si="2294"/>
        <v>55243</v>
      </c>
      <c r="EB121" s="11">
        <f t="shared" si="2294"/>
        <v>55334</v>
      </c>
      <c r="EC121" s="11">
        <f t="shared" ref="EC121:GJ121" si="2295" xml:space="preserve"> EC$25</f>
        <v>55426</v>
      </c>
      <c r="ED121" s="11">
        <f t="shared" si="2295"/>
        <v>55518</v>
      </c>
      <c r="EE121" s="11">
        <f t="shared" si="2295"/>
        <v>55609</v>
      </c>
      <c r="EF121" s="11">
        <f t="shared" si="2295"/>
        <v>55700</v>
      </c>
      <c r="EG121" s="11">
        <f t="shared" si="2295"/>
        <v>55792</v>
      </c>
      <c r="EH121" s="11">
        <f t="shared" si="2295"/>
        <v>55884</v>
      </c>
      <c r="EI121" s="11">
        <f t="shared" si="2295"/>
        <v>55974</v>
      </c>
      <c r="EJ121" s="11">
        <f t="shared" si="2295"/>
        <v>56065</v>
      </c>
      <c r="EK121" s="11">
        <f t="shared" si="2295"/>
        <v>56157</v>
      </c>
      <c r="EL121" s="11">
        <f t="shared" si="2295"/>
        <v>56249</v>
      </c>
      <c r="EM121" s="11">
        <f t="shared" si="2295"/>
        <v>56339</v>
      </c>
      <c r="EN121" s="11">
        <f t="shared" si="2295"/>
        <v>56430</v>
      </c>
      <c r="EO121" s="11">
        <f t="shared" si="2295"/>
        <v>56522</v>
      </c>
      <c r="EP121" s="11">
        <f t="shared" si="2295"/>
        <v>56614</v>
      </c>
      <c r="EQ121" s="11">
        <f t="shared" si="2295"/>
        <v>56704</v>
      </c>
      <c r="ER121" s="11">
        <f t="shared" si="2295"/>
        <v>56795</v>
      </c>
      <c r="ES121" s="11">
        <f t="shared" si="2295"/>
        <v>56887</v>
      </c>
      <c r="ET121" s="11">
        <f t="shared" si="2295"/>
        <v>56979</v>
      </c>
      <c r="EU121" s="11">
        <f t="shared" si="2295"/>
        <v>57070</v>
      </c>
      <c r="EV121" s="11">
        <f t="shared" si="2295"/>
        <v>57161</v>
      </c>
      <c r="EW121" s="11">
        <f t="shared" si="2295"/>
        <v>57253</v>
      </c>
      <c r="EX121" s="11">
        <f t="shared" si="2295"/>
        <v>57345</v>
      </c>
      <c r="EY121" s="11">
        <f t="shared" si="2295"/>
        <v>57435</v>
      </c>
      <c r="EZ121" s="11">
        <f t="shared" si="2295"/>
        <v>57526</v>
      </c>
      <c r="FA121" s="11">
        <f t="shared" si="2295"/>
        <v>57618</v>
      </c>
      <c r="FB121" s="11">
        <f t="shared" si="2295"/>
        <v>57710</v>
      </c>
      <c r="FC121" s="11">
        <f t="shared" si="2295"/>
        <v>57800</v>
      </c>
      <c r="FD121" s="11">
        <f t="shared" si="2295"/>
        <v>57891</v>
      </c>
      <c r="FE121" s="11">
        <f t="shared" si="2295"/>
        <v>57983</v>
      </c>
      <c r="FF121" s="11">
        <f t="shared" si="2295"/>
        <v>58075</v>
      </c>
      <c r="FG121" s="11">
        <f t="shared" si="2295"/>
        <v>58165</v>
      </c>
      <c r="FH121" s="11">
        <f t="shared" si="2295"/>
        <v>58256</v>
      </c>
      <c r="FI121" s="11">
        <f t="shared" si="2295"/>
        <v>58348</v>
      </c>
      <c r="FJ121" s="11">
        <f t="shared" si="2295"/>
        <v>58440</v>
      </c>
      <c r="FK121" s="11">
        <f t="shared" si="2295"/>
        <v>58531</v>
      </c>
      <c r="FL121" s="11">
        <f t="shared" si="2295"/>
        <v>58622</v>
      </c>
      <c r="FM121" s="11">
        <f t="shared" si="2295"/>
        <v>58714</v>
      </c>
      <c r="FN121" s="11">
        <f t="shared" si="2295"/>
        <v>58806</v>
      </c>
      <c r="FO121" s="11">
        <f t="shared" si="2295"/>
        <v>58896</v>
      </c>
      <c r="FP121" s="11">
        <f t="shared" si="2295"/>
        <v>58987</v>
      </c>
      <c r="FQ121" s="11">
        <f t="shared" si="2295"/>
        <v>59079</v>
      </c>
      <c r="FR121" s="11">
        <f t="shared" si="2295"/>
        <v>59171</v>
      </c>
      <c r="FS121" s="11">
        <f t="shared" si="2295"/>
        <v>59261</v>
      </c>
      <c r="FT121" s="11">
        <f t="shared" si="2295"/>
        <v>59352</v>
      </c>
      <c r="FU121" s="11">
        <f t="shared" si="2295"/>
        <v>59444</v>
      </c>
      <c r="FV121" s="11">
        <f t="shared" si="2295"/>
        <v>59536</v>
      </c>
      <c r="FW121" s="11">
        <f t="shared" si="2295"/>
        <v>59626</v>
      </c>
      <c r="FX121" s="11">
        <f t="shared" si="2295"/>
        <v>59717</v>
      </c>
      <c r="FY121" s="11">
        <f t="shared" si="2295"/>
        <v>59809</v>
      </c>
      <c r="FZ121" s="11">
        <f t="shared" si="2295"/>
        <v>59901</v>
      </c>
      <c r="GA121" s="11">
        <f t="shared" si="2295"/>
        <v>59992</v>
      </c>
      <c r="GB121" s="11">
        <f t="shared" si="2295"/>
        <v>60083</v>
      </c>
      <c r="GC121" s="11">
        <f t="shared" si="2295"/>
        <v>60175</v>
      </c>
      <c r="GD121" s="11">
        <f t="shared" si="2295"/>
        <v>60267</v>
      </c>
      <c r="GE121" s="11">
        <f t="shared" si="2295"/>
        <v>60357</v>
      </c>
      <c r="GF121" s="11">
        <f t="shared" si="2295"/>
        <v>60448</v>
      </c>
      <c r="GG121" s="11">
        <f t="shared" si="2295"/>
        <v>60540</v>
      </c>
      <c r="GH121" s="11">
        <f t="shared" si="2295"/>
        <v>60632</v>
      </c>
      <c r="GI121" s="11">
        <f t="shared" si="2295"/>
        <v>60722</v>
      </c>
      <c r="GJ121" s="11">
        <f t="shared" si="2295"/>
        <v>60813</v>
      </c>
    </row>
    <row r="122" spans="1:192" outlineLevel="1" x14ac:dyDescent="0.25">
      <c r="A122" s="456"/>
      <c r="B122" s="456"/>
      <c r="C122" s="457"/>
      <c r="D122" s="201"/>
      <c r="E122" s="202" t="s">
        <v>373</v>
      </c>
      <c r="F122" s="202"/>
      <c r="G122" s="202" t="s">
        <v>5</v>
      </c>
      <c r="H122" s="202">
        <f xml:space="preserve"> SUM(J122:GJ122)</f>
        <v>1</v>
      </c>
      <c r="I122" s="203"/>
      <c r="J122" s="245">
        <f t="shared" ref="J122:K122" si="2296" xml:space="preserve"> IF(J121 = $F120, 1, 0)</f>
        <v>0</v>
      </c>
      <c r="K122" s="245">
        <f t="shared" si="2296"/>
        <v>0</v>
      </c>
      <c r="L122" s="245">
        <f t="shared" ref="L122:BW122" si="2297" xml:space="preserve"> IF(L121 = $F120, 1, 0)</f>
        <v>0</v>
      </c>
      <c r="M122" s="245">
        <f t="shared" si="2297"/>
        <v>0</v>
      </c>
      <c r="N122" s="245">
        <f t="shared" si="2297"/>
        <v>0</v>
      </c>
      <c r="O122" s="245">
        <f t="shared" si="2297"/>
        <v>0</v>
      </c>
      <c r="P122" s="245">
        <f t="shared" si="2297"/>
        <v>0</v>
      </c>
      <c r="Q122" s="245">
        <f t="shared" si="2297"/>
        <v>0</v>
      </c>
      <c r="R122" s="245">
        <f t="shared" si="2297"/>
        <v>0</v>
      </c>
      <c r="S122" s="245">
        <f t="shared" si="2297"/>
        <v>0</v>
      </c>
      <c r="T122" s="245">
        <f t="shared" si="2297"/>
        <v>0</v>
      </c>
      <c r="U122" s="245">
        <f t="shared" si="2297"/>
        <v>0</v>
      </c>
      <c r="V122" s="245">
        <f t="shared" si="2297"/>
        <v>0</v>
      </c>
      <c r="W122" s="245">
        <f t="shared" si="2297"/>
        <v>0</v>
      </c>
      <c r="X122" s="245">
        <f t="shared" si="2297"/>
        <v>0</v>
      </c>
      <c r="Y122" s="245">
        <f t="shared" si="2297"/>
        <v>0</v>
      </c>
      <c r="Z122" s="245">
        <f t="shared" si="2297"/>
        <v>0</v>
      </c>
      <c r="AA122" s="245">
        <f t="shared" si="2297"/>
        <v>0</v>
      </c>
      <c r="AB122" s="245">
        <f t="shared" si="2297"/>
        <v>0</v>
      </c>
      <c r="AC122" s="245">
        <f t="shared" si="2297"/>
        <v>0</v>
      </c>
      <c r="AD122" s="245">
        <f t="shared" si="2297"/>
        <v>0</v>
      </c>
      <c r="AE122" s="245">
        <f t="shared" si="2297"/>
        <v>0</v>
      </c>
      <c r="AF122" s="245">
        <f t="shared" si="2297"/>
        <v>0</v>
      </c>
      <c r="AG122" s="245">
        <f t="shared" si="2297"/>
        <v>0</v>
      </c>
      <c r="AH122" s="245">
        <f t="shared" si="2297"/>
        <v>0</v>
      </c>
      <c r="AI122" s="245">
        <f t="shared" si="2297"/>
        <v>0</v>
      </c>
      <c r="AJ122" s="245">
        <f t="shared" si="2297"/>
        <v>0</v>
      </c>
      <c r="AK122" s="245">
        <f t="shared" si="2297"/>
        <v>0</v>
      </c>
      <c r="AL122" s="245">
        <f t="shared" si="2297"/>
        <v>0</v>
      </c>
      <c r="AM122" s="245">
        <f t="shared" si="2297"/>
        <v>0</v>
      </c>
      <c r="AN122" s="245">
        <f t="shared" si="2297"/>
        <v>0</v>
      </c>
      <c r="AO122" s="245">
        <f t="shared" si="2297"/>
        <v>0</v>
      </c>
      <c r="AP122" s="245">
        <f t="shared" si="2297"/>
        <v>0</v>
      </c>
      <c r="AQ122" s="245">
        <f t="shared" si="2297"/>
        <v>0</v>
      </c>
      <c r="AR122" s="245">
        <f t="shared" si="2297"/>
        <v>0</v>
      </c>
      <c r="AS122" s="245">
        <f t="shared" si="2297"/>
        <v>0</v>
      </c>
      <c r="AT122" s="245">
        <f t="shared" si="2297"/>
        <v>0</v>
      </c>
      <c r="AU122" s="245">
        <f t="shared" si="2297"/>
        <v>0</v>
      </c>
      <c r="AV122" s="245">
        <f t="shared" si="2297"/>
        <v>0</v>
      </c>
      <c r="AW122" s="245">
        <f t="shared" si="2297"/>
        <v>0</v>
      </c>
      <c r="AX122" s="245">
        <f t="shared" si="2297"/>
        <v>0</v>
      </c>
      <c r="AY122" s="245">
        <f t="shared" si="2297"/>
        <v>0</v>
      </c>
      <c r="AZ122" s="245">
        <f t="shared" si="2297"/>
        <v>0</v>
      </c>
      <c r="BA122" s="245">
        <f t="shared" si="2297"/>
        <v>0</v>
      </c>
      <c r="BB122" s="245">
        <f t="shared" si="2297"/>
        <v>0</v>
      </c>
      <c r="BC122" s="245">
        <f t="shared" si="2297"/>
        <v>0</v>
      </c>
      <c r="BD122" s="245">
        <f t="shared" si="2297"/>
        <v>0</v>
      </c>
      <c r="BE122" s="245">
        <f t="shared" si="2297"/>
        <v>0</v>
      </c>
      <c r="BF122" s="245">
        <f t="shared" si="2297"/>
        <v>0</v>
      </c>
      <c r="BG122" s="245">
        <f t="shared" si="2297"/>
        <v>0</v>
      </c>
      <c r="BH122" s="245">
        <f t="shared" si="2297"/>
        <v>0</v>
      </c>
      <c r="BI122" s="245">
        <f t="shared" si="2297"/>
        <v>0</v>
      </c>
      <c r="BJ122" s="245">
        <f t="shared" si="2297"/>
        <v>0</v>
      </c>
      <c r="BK122" s="245">
        <f t="shared" si="2297"/>
        <v>0</v>
      </c>
      <c r="BL122" s="245">
        <f t="shared" si="2297"/>
        <v>0</v>
      </c>
      <c r="BM122" s="245">
        <f t="shared" si="2297"/>
        <v>0</v>
      </c>
      <c r="BN122" s="245">
        <f t="shared" si="2297"/>
        <v>0</v>
      </c>
      <c r="BO122" s="245">
        <f t="shared" si="2297"/>
        <v>0</v>
      </c>
      <c r="BP122" s="245">
        <f t="shared" si="2297"/>
        <v>0</v>
      </c>
      <c r="BQ122" s="245">
        <f t="shared" si="2297"/>
        <v>0</v>
      </c>
      <c r="BR122" s="245">
        <f t="shared" si="2297"/>
        <v>0</v>
      </c>
      <c r="BS122" s="245">
        <f t="shared" si="2297"/>
        <v>0</v>
      </c>
      <c r="BT122" s="245">
        <f t="shared" si="2297"/>
        <v>0</v>
      </c>
      <c r="BU122" s="245">
        <f t="shared" si="2297"/>
        <v>0</v>
      </c>
      <c r="BV122" s="245">
        <f t="shared" si="2297"/>
        <v>0</v>
      </c>
      <c r="BW122" s="245">
        <f t="shared" si="2297"/>
        <v>0</v>
      </c>
      <c r="BX122" s="245">
        <f t="shared" ref="BX122:EI122" si="2298" xml:space="preserve"> IF(BX121 = $F120, 1, 0)</f>
        <v>0</v>
      </c>
      <c r="BY122" s="245">
        <f t="shared" si="2298"/>
        <v>0</v>
      </c>
      <c r="BZ122" s="245">
        <f t="shared" si="2298"/>
        <v>1</v>
      </c>
      <c r="CA122" s="245">
        <f t="shared" si="2298"/>
        <v>0</v>
      </c>
      <c r="CB122" s="245">
        <f t="shared" si="2298"/>
        <v>0</v>
      </c>
      <c r="CC122" s="245">
        <f t="shared" si="2298"/>
        <v>0</v>
      </c>
      <c r="CD122" s="245">
        <f t="shared" si="2298"/>
        <v>0</v>
      </c>
      <c r="CE122" s="245">
        <f t="shared" si="2298"/>
        <v>0</v>
      </c>
      <c r="CF122" s="245">
        <f t="shared" si="2298"/>
        <v>0</v>
      </c>
      <c r="CG122" s="245">
        <f t="shared" si="2298"/>
        <v>0</v>
      </c>
      <c r="CH122" s="245">
        <f t="shared" si="2298"/>
        <v>0</v>
      </c>
      <c r="CI122" s="245">
        <f t="shared" si="2298"/>
        <v>0</v>
      </c>
      <c r="CJ122" s="245">
        <f t="shared" si="2298"/>
        <v>0</v>
      </c>
      <c r="CK122" s="245">
        <f t="shared" si="2298"/>
        <v>0</v>
      </c>
      <c r="CL122" s="245">
        <f t="shared" si="2298"/>
        <v>0</v>
      </c>
      <c r="CM122" s="245">
        <f t="shared" si="2298"/>
        <v>0</v>
      </c>
      <c r="CN122" s="245">
        <f t="shared" si="2298"/>
        <v>0</v>
      </c>
      <c r="CO122" s="245">
        <f t="shared" si="2298"/>
        <v>0</v>
      </c>
      <c r="CP122" s="245">
        <f t="shared" si="2298"/>
        <v>0</v>
      </c>
      <c r="CQ122" s="245">
        <f t="shared" si="2298"/>
        <v>0</v>
      </c>
      <c r="CR122" s="245">
        <f t="shared" si="2298"/>
        <v>0</v>
      </c>
      <c r="CS122" s="245">
        <f t="shared" si="2298"/>
        <v>0</v>
      </c>
      <c r="CT122" s="245">
        <f t="shared" si="2298"/>
        <v>0</v>
      </c>
      <c r="CU122" s="245">
        <f t="shared" si="2298"/>
        <v>0</v>
      </c>
      <c r="CV122" s="245">
        <f t="shared" si="2298"/>
        <v>0</v>
      </c>
      <c r="CW122" s="245">
        <f t="shared" si="2298"/>
        <v>0</v>
      </c>
      <c r="CX122" s="245">
        <f t="shared" si="2298"/>
        <v>0</v>
      </c>
      <c r="CY122" s="245">
        <f t="shared" si="2298"/>
        <v>0</v>
      </c>
      <c r="CZ122" s="245">
        <f t="shared" si="2298"/>
        <v>0</v>
      </c>
      <c r="DA122" s="245">
        <f t="shared" si="2298"/>
        <v>0</v>
      </c>
      <c r="DB122" s="245">
        <f t="shared" si="2298"/>
        <v>0</v>
      </c>
      <c r="DC122" s="245">
        <f t="shared" si="2298"/>
        <v>0</v>
      </c>
      <c r="DD122" s="245">
        <f t="shared" si="2298"/>
        <v>0</v>
      </c>
      <c r="DE122" s="245">
        <f t="shared" si="2298"/>
        <v>0</v>
      </c>
      <c r="DF122" s="245">
        <f t="shared" si="2298"/>
        <v>0</v>
      </c>
      <c r="DG122" s="245">
        <f t="shared" si="2298"/>
        <v>0</v>
      </c>
      <c r="DH122" s="245">
        <f t="shared" si="2298"/>
        <v>0</v>
      </c>
      <c r="DI122" s="245">
        <f t="shared" si="2298"/>
        <v>0</v>
      </c>
      <c r="DJ122" s="245">
        <f t="shared" si="2298"/>
        <v>0</v>
      </c>
      <c r="DK122" s="245">
        <f t="shared" si="2298"/>
        <v>0</v>
      </c>
      <c r="DL122" s="245">
        <f t="shared" si="2298"/>
        <v>0</v>
      </c>
      <c r="DM122" s="245">
        <f t="shared" si="2298"/>
        <v>0</v>
      </c>
      <c r="DN122" s="245">
        <f t="shared" si="2298"/>
        <v>0</v>
      </c>
      <c r="DO122" s="245">
        <f t="shared" si="2298"/>
        <v>0</v>
      </c>
      <c r="DP122" s="245">
        <f t="shared" si="2298"/>
        <v>0</v>
      </c>
      <c r="DQ122" s="245">
        <f t="shared" si="2298"/>
        <v>0</v>
      </c>
      <c r="DR122" s="245">
        <f t="shared" si="2298"/>
        <v>0</v>
      </c>
      <c r="DS122" s="245">
        <f t="shared" si="2298"/>
        <v>0</v>
      </c>
      <c r="DT122" s="245">
        <f t="shared" si="2298"/>
        <v>0</v>
      </c>
      <c r="DU122" s="245">
        <f t="shared" si="2298"/>
        <v>0</v>
      </c>
      <c r="DV122" s="245">
        <f t="shared" si="2298"/>
        <v>0</v>
      </c>
      <c r="DW122" s="245">
        <f t="shared" si="2298"/>
        <v>0</v>
      </c>
      <c r="DX122" s="245">
        <f t="shared" si="2298"/>
        <v>0</v>
      </c>
      <c r="DY122" s="245">
        <f t="shared" si="2298"/>
        <v>0</v>
      </c>
      <c r="DZ122" s="245">
        <f t="shared" si="2298"/>
        <v>0</v>
      </c>
      <c r="EA122" s="245">
        <f t="shared" si="2298"/>
        <v>0</v>
      </c>
      <c r="EB122" s="245">
        <f t="shared" si="2298"/>
        <v>0</v>
      </c>
      <c r="EC122" s="245">
        <f t="shared" si="2298"/>
        <v>0</v>
      </c>
      <c r="ED122" s="245">
        <f t="shared" si="2298"/>
        <v>0</v>
      </c>
      <c r="EE122" s="245">
        <f t="shared" si="2298"/>
        <v>0</v>
      </c>
      <c r="EF122" s="245">
        <f t="shared" si="2298"/>
        <v>0</v>
      </c>
      <c r="EG122" s="245">
        <f t="shared" si="2298"/>
        <v>0</v>
      </c>
      <c r="EH122" s="245">
        <f t="shared" si="2298"/>
        <v>0</v>
      </c>
      <c r="EI122" s="245">
        <f t="shared" si="2298"/>
        <v>0</v>
      </c>
      <c r="EJ122" s="245">
        <f t="shared" ref="EJ122:GJ122" si="2299" xml:space="preserve"> IF(EJ121 = $F120, 1, 0)</f>
        <v>0</v>
      </c>
      <c r="EK122" s="245">
        <f t="shared" si="2299"/>
        <v>0</v>
      </c>
      <c r="EL122" s="245">
        <f t="shared" si="2299"/>
        <v>0</v>
      </c>
      <c r="EM122" s="245">
        <f t="shared" si="2299"/>
        <v>0</v>
      </c>
      <c r="EN122" s="245">
        <f t="shared" si="2299"/>
        <v>0</v>
      </c>
      <c r="EO122" s="245">
        <f t="shared" si="2299"/>
        <v>0</v>
      </c>
      <c r="EP122" s="245">
        <f t="shared" si="2299"/>
        <v>0</v>
      </c>
      <c r="EQ122" s="245">
        <f t="shared" si="2299"/>
        <v>0</v>
      </c>
      <c r="ER122" s="245">
        <f t="shared" si="2299"/>
        <v>0</v>
      </c>
      <c r="ES122" s="245">
        <f t="shared" si="2299"/>
        <v>0</v>
      </c>
      <c r="ET122" s="245">
        <f t="shared" si="2299"/>
        <v>0</v>
      </c>
      <c r="EU122" s="245">
        <f t="shared" si="2299"/>
        <v>0</v>
      </c>
      <c r="EV122" s="245">
        <f t="shared" si="2299"/>
        <v>0</v>
      </c>
      <c r="EW122" s="245">
        <f t="shared" si="2299"/>
        <v>0</v>
      </c>
      <c r="EX122" s="245">
        <f t="shared" si="2299"/>
        <v>0</v>
      </c>
      <c r="EY122" s="245">
        <f t="shared" si="2299"/>
        <v>0</v>
      </c>
      <c r="EZ122" s="245">
        <f t="shared" si="2299"/>
        <v>0</v>
      </c>
      <c r="FA122" s="245">
        <f t="shared" si="2299"/>
        <v>0</v>
      </c>
      <c r="FB122" s="245">
        <f t="shared" si="2299"/>
        <v>0</v>
      </c>
      <c r="FC122" s="245">
        <f t="shared" si="2299"/>
        <v>0</v>
      </c>
      <c r="FD122" s="245">
        <f t="shared" si="2299"/>
        <v>0</v>
      </c>
      <c r="FE122" s="245">
        <f t="shared" si="2299"/>
        <v>0</v>
      </c>
      <c r="FF122" s="245">
        <f t="shared" si="2299"/>
        <v>0</v>
      </c>
      <c r="FG122" s="245">
        <f t="shared" si="2299"/>
        <v>0</v>
      </c>
      <c r="FH122" s="245">
        <f t="shared" si="2299"/>
        <v>0</v>
      </c>
      <c r="FI122" s="245">
        <f t="shared" si="2299"/>
        <v>0</v>
      </c>
      <c r="FJ122" s="245">
        <f t="shared" si="2299"/>
        <v>0</v>
      </c>
      <c r="FK122" s="245">
        <f t="shared" si="2299"/>
        <v>0</v>
      </c>
      <c r="FL122" s="245">
        <f t="shared" si="2299"/>
        <v>0</v>
      </c>
      <c r="FM122" s="245">
        <f t="shared" si="2299"/>
        <v>0</v>
      </c>
      <c r="FN122" s="245">
        <f t="shared" si="2299"/>
        <v>0</v>
      </c>
      <c r="FO122" s="245">
        <f t="shared" si="2299"/>
        <v>0</v>
      </c>
      <c r="FP122" s="245">
        <f t="shared" si="2299"/>
        <v>0</v>
      </c>
      <c r="FQ122" s="245">
        <f t="shared" si="2299"/>
        <v>0</v>
      </c>
      <c r="FR122" s="245">
        <f t="shared" si="2299"/>
        <v>0</v>
      </c>
      <c r="FS122" s="245">
        <f t="shared" si="2299"/>
        <v>0</v>
      </c>
      <c r="FT122" s="245">
        <f t="shared" si="2299"/>
        <v>0</v>
      </c>
      <c r="FU122" s="245">
        <f t="shared" si="2299"/>
        <v>0</v>
      </c>
      <c r="FV122" s="245">
        <f t="shared" si="2299"/>
        <v>0</v>
      </c>
      <c r="FW122" s="245">
        <f t="shared" si="2299"/>
        <v>0</v>
      </c>
      <c r="FX122" s="245">
        <f t="shared" si="2299"/>
        <v>0</v>
      </c>
      <c r="FY122" s="245">
        <f t="shared" si="2299"/>
        <v>0</v>
      </c>
      <c r="FZ122" s="245">
        <f t="shared" si="2299"/>
        <v>0</v>
      </c>
      <c r="GA122" s="245">
        <f t="shared" si="2299"/>
        <v>0</v>
      </c>
      <c r="GB122" s="245">
        <f t="shared" si="2299"/>
        <v>0</v>
      </c>
      <c r="GC122" s="245">
        <f t="shared" si="2299"/>
        <v>0</v>
      </c>
      <c r="GD122" s="245">
        <f t="shared" si="2299"/>
        <v>0</v>
      </c>
      <c r="GE122" s="245">
        <f t="shared" si="2299"/>
        <v>0</v>
      </c>
      <c r="GF122" s="245">
        <f t="shared" si="2299"/>
        <v>0</v>
      </c>
      <c r="GG122" s="245">
        <f t="shared" si="2299"/>
        <v>0</v>
      </c>
      <c r="GH122" s="245">
        <f t="shared" si="2299"/>
        <v>0</v>
      </c>
      <c r="GI122" s="245">
        <f t="shared" si="2299"/>
        <v>0</v>
      </c>
      <c r="GJ122" s="245">
        <f t="shared" si="2299"/>
        <v>0</v>
      </c>
    </row>
    <row r="123" spans="1:192" outlineLevel="1" x14ac:dyDescent="0.25">
      <c r="E123" s="6"/>
      <c r="F123" s="6"/>
      <c r="G123" s="6"/>
      <c r="H123" s="6"/>
      <c r="I123" s="77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</row>
    <row r="124" spans="1:192" outlineLevel="1" x14ac:dyDescent="0.25">
      <c r="E124" s="209" t="str">
        <f t="shared" ref="E124:BP124" si="2300" xml:space="preserve"> E$92</f>
        <v>First operating period flag</v>
      </c>
      <c r="F124" s="209">
        <f t="shared" si="2300"/>
        <v>0</v>
      </c>
      <c r="G124" s="209" t="str">
        <f t="shared" si="2300"/>
        <v>flag</v>
      </c>
      <c r="H124" s="209">
        <f t="shared" si="2300"/>
        <v>1</v>
      </c>
      <c r="I124" s="209">
        <f t="shared" si="2300"/>
        <v>0</v>
      </c>
      <c r="J124" s="209">
        <f t="shared" si="2300"/>
        <v>0</v>
      </c>
      <c r="K124" s="209">
        <f t="shared" si="2300"/>
        <v>0</v>
      </c>
      <c r="L124" s="209">
        <f t="shared" si="2300"/>
        <v>0</v>
      </c>
      <c r="M124" s="209">
        <f t="shared" si="2300"/>
        <v>0</v>
      </c>
      <c r="N124" s="209">
        <f t="shared" si="2300"/>
        <v>0</v>
      </c>
      <c r="O124" s="209">
        <f t="shared" si="2300"/>
        <v>0</v>
      </c>
      <c r="P124" s="209">
        <f t="shared" si="2300"/>
        <v>0</v>
      </c>
      <c r="Q124" s="209">
        <f t="shared" si="2300"/>
        <v>0</v>
      </c>
      <c r="R124" s="209">
        <f t="shared" si="2300"/>
        <v>0</v>
      </c>
      <c r="S124" s="209">
        <f t="shared" si="2300"/>
        <v>1</v>
      </c>
      <c r="T124" s="209">
        <f t="shared" si="2300"/>
        <v>0</v>
      </c>
      <c r="U124" s="209">
        <f t="shared" si="2300"/>
        <v>0</v>
      </c>
      <c r="V124" s="209">
        <f t="shared" si="2300"/>
        <v>0</v>
      </c>
      <c r="W124" s="209">
        <f t="shared" si="2300"/>
        <v>0</v>
      </c>
      <c r="X124" s="209">
        <f t="shared" si="2300"/>
        <v>0</v>
      </c>
      <c r="Y124" s="209">
        <f t="shared" si="2300"/>
        <v>0</v>
      </c>
      <c r="Z124" s="209">
        <f t="shared" si="2300"/>
        <v>0</v>
      </c>
      <c r="AA124" s="209">
        <f t="shared" si="2300"/>
        <v>0</v>
      </c>
      <c r="AB124" s="209">
        <f t="shared" si="2300"/>
        <v>0</v>
      </c>
      <c r="AC124" s="209">
        <f t="shared" si="2300"/>
        <v>0</v>
      </c>
      <c r="AD124" s="209">
        <f t="shared" si="2300"/>
        <v>0</v>
      </c>
      <c r="AE124" s="209">
        <f t="shared" si="2300"/>
        <v>0</v>
      </c>
      <c r="AF124" s="209">
        <f t="shared" si="2300"/>
        <v>0</v>
      </c>
      <c r="AG124" s="209">
        <f t="shared" si="2300"/>
        <v>0</v>
      </c>
      <c r="AH124" s="209">
        <f t="shared" si="2300"/>
        <v>0</v>
      </c>
      <c r="AI124" s="209">
        <f t="shared" si="2300"/>
        <v>0</v>
      </c>
      <c r="AJ124" s="209">
        <f t="shared" si="2300"/>
        <v>0</v>
      </c>
      <c r="AK124" s="209">
        <f t="shared" si="2300"/>
        <v>0</v>
      </c>
      <c r="AL124" s="209">
        <f t="shared" si="2300"/>
        <v>0</v>
      </c>
      <c r="AM124" s="209">
        <f t="shared" si="2300"/>
        <v>0</v>
      </c>
      <c r="AN124" s="209">
        <f t="shared" si="2300"/>
        <v>0</v>
      </c>
      <c r="AO124" s="209">
        <f t="shared" si="2300"/>
        <v>0</v>
      </c>
      <c r="AP124" s="209">
        <f t="shared" si="2300"/>
        <v>0</v>
      </c>
      <c r="AQ124" s="209">
        <f t="shared" si="2300"/>
        <v>0</v>
      </c>
      <c r="AR124" s="209">
        <f t="shared" si="2300"/>
        <v>0</v>
      </c>
      <c r="AS124" s="209">
        <f t="shared" si="2300"/>
        <v>0</v>
      </c>
      <c r="AT124" s="209">
        <f t="shared" si="2300"/>
        <v>0</v>
      </c>
      <c r="AU124" s="209">
        <f t="shared" si="2300"/>
        <v>0</v>
      </c>
      <c r="AV124" s="209">
        <f t="shared" si="2300"/>
        <v>0</v>
      </c>
      <c r="AW124" s="209">
        <f t="shared" si="2300"/>
        <v>0</v>
      </c>
      <c r="AX124" s="209">
        <f t="shared" si="2300"/>
        <v>0</v>
      </c>
      <c r="AY124" s="209">
        <f t="shared" si="2300"/>
        <v>0</v>
      </c>
      <c r="AZ124" s="209">
        <f t="shared" si="2300"/>
        <v>0</v>
      </c>
      <c r="BA124" s="209">
        <f t="shared" si="2300"/>
        <v>0</v>
      </c>
      <c r="BB124" s="209">
        <f t="shared" si="2300"/>
        <v>0</v>
      </c>
      <c r="BC124" s="209">
        <f t="shared" si="2300"/>
        <v>0</v>
      </c>
      <c r="BD124" s="209">
        <f t="shared" si="2300"/>
        <v>0</v>
      </c>
      <c r="BE124" s="209">
        <f t="shared" si="2300"/>
        <v>0</v>
      </c>
      <c r="BF124" s="209">
        <f t="shared" si="2300"/>
        <v>0</v>
      </c>
      <c r="BG124" s="209">
        <f t="shared" si="2300"/>
        <v>0</v>
      </c>
      <c r="BH124" s="209">
        <f t="shared" si="2300"/>
        <v>0</v>
      </c>
      <c r="BI124" s="209">
        <f t="shared" si="2300"/>
        <v>0</v>
      </c>
      <c r="BJ124" s="209">
        <f t="shared" si="2300"/>
        <v>0</v>
      </c>
      <c r="BK124" s="209">
        <f t="shared" si="2300"/>
        <v>0</v>
      </c>
      <c r="BL124" s="209">
        <f t="shared" si="2300"/>
        <v>0</v>
      </c>
      <c r="BM124" s="209">
        <f t="shared" si="2300"/>
        <v>0</v>
      </c>
      <c r="BN124" s="209">
        <f t="shared" si="2300"/>
        <v>0</v>
      </c>
      <c r="BO124" s="209">
        <f t="shared" si="2300"/>
        <v>0</v>
      </c>
      <c r="BP124" s="209">
        <f t="shared" si="2300"/>
        <v>0</v>
      </c>
      <c r="BQ124" s="209">
        <f t="shared" ref="BQ124:EB124" si="2301" xml:space="preserve"> BQ$92</f>
        <v>0</v>
      </c>
      <c r="BR124" s="209">
        <f t="shared" si="2301"/>
        <v>0</v>
      </c>
      <c r="BS124" s="209">
        <f t="shared" si="2301"/>
        <v>0</v>
      </c>
      <c r="BT124" s="209">
        <f t="shared" si="2301"/>
        <v>0</v>
      </c>
      <c r="BU124" s="209">
        <f t="shared" si="2301"/>
        <v>0</v>
      </c>
      <c r="BV124" s="209">
        <f t="shared" si="2301"/>
        <v>0</v>
      </c>
      <c r="BW124" s="209">
        <f t="shared" si="2301"/>
        <v>0</v>
      </c>
      <c r="BX124" s="209">
        <f t="shared" si="2301"/>
        <v>0</v>
      </c>
      <c r="BY124" s="209">
        <f t="shared" si="2301"/>
        <v>0</v>
      </c>
      <c r="BZ124" s="209">
        <f t="shared" si="2301"/>
        <v>0</v>
      </c>
      <c r="CA124" s="209">
        <f t="shared" si="2301"/>
        <v>0</v>
      </c>
      <c r="CB124" s="209">
        <f t="shared" si="2301"/>
        <v>0</v>
      </c>
      <c r="CC124" s="209">
        <f t="shared" si="2301"/>
        <v>0</v>
      </c>
      <c r="CD124" s="209">
        <f t="shared" si="2301"/>
        <v>0</v>
      </c>
      <c r="CE124" s="209">
        <f t="shared" si="2301"/>
        <v>0</v>
      </c>
      <c r="CF124" s="209">
        <f t="shared" si="2301"/>
        <v>0</v>
      </c>
      <c r="CG124" s="209">
        <f t="shared" si="2301"/>
        <v>0</v>
      </c>
      <c r="CH124" s="209">
        <f t="shared" si="2301"/>
        <v>0</v>
      </c>
      <c r="CI124" s="209">
        <f t="shared" si="2301"/>
        <v>0</v>
      </c>
      <c r="CJ124" s="209">
        <f t="shared" si="2301"/>
        <v>0</v>
      </c>
      <c r="CK124" s="209">
        <f t="shared" si="2301"/>
        <v>0</v>
      </c>
      <c r="CL124" s="209">
        <f t="shared" si="2301"/>
        <v>0</v>
      </c>
      <c r="CM124" s="209">
        <f t="shared" si="2301"/>
        <v>0</v>
      </c>
      <c r="CN124" s="209">
        <f t="shared" si="2301"/>
        <v>0</v>
      </c>
      <c r="CO124" s="209">
        <f t="shared" si="2301"/>
        <v>0</v>
      </c>
      <c r="CP124" s="209">
        <f t="shared" si="2301"/>
        <v>0</v>
      </c>
      <c r="CQ124" s="209">
        <f t="shared" si="2301"/>
        <v>0</v>
      </c>
      <c r="CR124" s="209">
        <f t="shared" si="2301"/>
        <v>0</v>
      </c>
      <c r="CS124" s="209">
        <f t="shared" si="2301"/>
        <v>0</v>
      </c>
      <c r="CT124" s="209">
        <f t="shared" si="2301"/>
        <v>0</v>
      </c>
      <c r="CU124" s="209">
        <f t="shared" si="2301"/>
        <v>0</v>
      </c>
      <c r="CV124" s="209">
        <f t="shared" si="2301"/>
        <v>0</v>
      </c>
      <c r="CW124" s="209">
        <f t="shared" si="2301"/>
        <v>0</v>
      </c>
      <c r="CX124" s="209">
        <f t="shared" si="2301"/>
        <v>0</v>
      </c>
      <c r="CY124" s="209">
        <f t="shared" si="2301"/>
        <v>0</v>
      </c>
      <c r="CZ124" s="209">
        <f t="shared" si="2301"/>
        <v>0</v>
      </c>
      <c r="DA124" s="209">
        <f t="shared" si="2301"/>
        <v>0</v>
      </c>
      <c r="DB124" s="209">
        <f t="shared" si="2301"/>
        <v>0</v>
      </c>
      <c r="DC124" s="209">
        <f t="shared" si="2301"/>
        <v>0</v>
      </c>
      <c r="DD124" s="209">
        <f t="shared" si="2301"/>
        <v>0</v>
      </c>
      <c r="DE124" s="209">
        <f t="shared" si="2301"/>
        <v>0</v>
      </c>
      <c r="DF124" s="209">
        <f t="shared" si="2301"/>
        <v>0</v>
      </c>
      <c r="DG124" s="209">
        <f t="shared" si="2301"/>
        <v>0</v>
      </c>
      <c r="DH124" s="209">
        <f t="shared" si="2301"/>
        <v>0</v>
      </c>
      <c r="DI124" s="209">
        <f t="shared" si="2301"/>
        <v>0</v>
      </c>
      <c r="DJ124" s="209">
        <f t="shared" si="2301"/>
        <v>0</v>
      </c>
      <c r="DK124" s="209">
        <f t="shared" si="2301"/>
        <v>0</v>
      </c>
      <c r="DL124" s="209">
        <f t="shared" si="2301"/>
        <v>0</v>
      </c>
      <c r="DM124" s="209">
        <f t="shared" si="2301"/>
        <v>0</v>
      </c>
      <c r="DN124" s="209">
        <f t="shared" si="2301"/>
        <v>0</v>
      </c>
      <c r="DO124" s="209">
        <f t="shared" si="2301"/>
        <v>0</v>
      </c>
      <c r="DP124" s="209">
        <f t="shared" si="2301"/>
        <v>0</v>
      </c>
      <c r="DQ124" s="209">
        <f t="shared" si="2301"/>
        <v>0</v>
      </c>
      <c r="DR124" s="209">
        <f t="shared" si="2301"/>
        <v>0</v>
      </c>
      <c r="DS124" s="209">
        <f t="shared" si="2301"/>
        <v>0</v>
      </c>
      <c r="DT124" s="209">
        <f t="shared" si="2301"/>
        <v>0</v>
      </c>
      <c r="DU124" s="209">
        <f t="shared" si="2301"/>
        <v>0</v>
      </c>
      <c r="DV124" s="209">
        <f t="shared" si="2301"/>
        <v>0</v>
      </c>
      <c r="DW124" s="209">
        <f t="shared" si="2301"/>
        <v>0</v>
      </c>
      <c r="DX124" s="209">
        <f t="shared" si="2301"/>
        <v>0</v>
      </c>
      <c r="DY124" s="209">
        <f t="shared" si="2301"/>
        <v>0</v>
      </c>
      <c r="DZ124" s="209">
        <f t="shared" si="2301"/>
        <v>0</v>
      </c>
      <c r="EA124" s="209">
        <f t="shared" si="2301"/>
        <v>0</v>
      </c>
      <c r="EB124" s="209">
        <f t="shared" si="2301"/>
        <v>0</v>
      </c>
      <c r="EC124" s="209">
        <f t="shared" ref="EC124:GJ124" si="2302" xml:space="preserve"> EC$92</f>
        <v>0</v>
      </c>
      <c r="ED124" s="209">
        <f t="shared" si="2302"/>
        <v>0</v>
      </c>
      <c r="EE124" s="209">
        <f t="shared" si="2302"/>
        <v>0</v>
      </c>
      <c r="EF124" s="209">
        <f t="shared" si="2302"/>
        <v>0</v>
      </c>
      <c r="EG124" s="209">
        <f t="shared" si="2302"/>
        <v>0</v>
      </c>
      <c r="EH124" s="209">
        <f t="shared" si="2302"/>
        <v>0</v>
      </c>
      <c r="EI124" s="209">
        <f t="shared" si="2302"/>
        <v>0</v>
      </c>
      <c r="EJ124" s="209">
        <f t="shared" si="2302"/>
        <v>0</v>
      </c>
      <c r="EK124" s="209">
        <f t="shared" si="2302"/>
        <v>0</v>
      </c>
      <c r="EL124" s="209">
        <f t="shared" si="2302"/>
        <v>0</v>
      </c>
      <c r="EM124" s="209">
        <f t="shared" si="2302"/>
        <v>0</v>
      </c>
      <c r="EN124" s="209">
        <f t="shared" si="2302"/>
        <v>0</v>
      </c>
      <c r="EO124" s="209">
        <f t="shared" si="2302"/>
        <v>0</v>
      </c>
      <c r="EP124" s="209">
        <f t="shared" si="2302"/>
        <v>0</v>
      </c>
      <c r="EQ124" s="209">
        <f t="shared" si="2302"/>
        <v>0</v>
      </c>
      <c r="ER124" s="209">
        <f t="shared" si="2302"/>
        <v>0</v>
      </c>
      <c r="ES124" s="209">
        <f t="shared" si="2302"/>
        <v>0</v>
      </c>
      <c r="ET124" s="209">
        <f t="shared" si="2302"/>
        <v>0</v>
      </c>
      <c r="EU124" s="209">
        <f t="shared" si="2302"/>
        <v>0</v>
      </c>
      <c r="EV124" s="209">
        <f t="shared" si="2302"/>
        <v>0</v>
      </c>
      <c r="EW124" s="209">
        <f t="shared" si="2302"/>
        <v>0</v>
      </c>
      <c r="EX124" s="209">
        <f t="shared" si="2302"/>
        <v>0</v>
      </c>
      <c r="EY124" s="209">
        <f t="shared" si="2302"/>
        <v>0</v>
      </c>
      <c r="EZ124" s="209">
        <f t="shared" si="2302"/>
        <v>0</v>
      </c>
      <c r="FA124" s="209">
        <f t="shared" si="2302"/>
        <v>0</v>
      </c>
      <c r="FB124" s="209">
        <f t="shared" si="2302"/>
        <v>0</v>
      </c>
      <c r="FC124" s="209">
        <f t="shared" si="2302"/>
        <v>0</v>
      </c>
      <c r="FD124" s="209">
        <f t="shared" si="2302"/>
        <v>0</v>
      </c>
      <c r="FE124" s="209">
        <f t="shared" si="2302"/>
        <v>0</v>
      </c>
      <c r="FF124" s="209">
        <f t="shared" si="2302"/>
        <v>0</v>
      </c>
      <c r="FG124" s="209">
        <f t="shared" si="2302"/>
        <v>0</v>
      </c>
      <c r="FH124" s="209">
        <f t="shared" si="2302"/>
        <v>0</v>
      </c>
      <c r="FI124" s="209">
        <f t="shared" si="2302"/>
        <v>0</v>
      </c>
      <c r="FJ124" s="209">
        <f t="shared" si="2302"/>
        <v>0</v>
      </c>
      <c r="FK124" s="209">
        <f t="shared" si="2302"/>
        <v>0</v>
      </c>
      <c r="FL124" s="209">
        <f t="shared" si="2302"/>
        <v>0</v>
      </c>
      <c r="FM124" s="209">
        <f t="shared" si="2302"/>
        <v>0</v>
      </c>
      <c r="FN124" s="209">
        <f t="shared" si="2302"/>
        <v>0</v>
      </c>
      <c r="FO124" s="209">
        <f t="shared" si="2302"/>
        <v>0</v>
      </c>
      <c r="FP124" s="209">
        <f t="shared" si="2302"/>
        <v>0</v>
      </c>
      <c r="FQ124" s="209">
        <f t="shared" si="2302"/>
        <v>0</v>
      </c>
      <c r="FR124" s="209">
        <f t="shared" si="2302"/>
        <v>0</v>
      </c>
      <c r="FS124" s="209">
        <f t="shared" si="2302"/>
        <v>0</v>
      </c>
      <c r="FT124" s="209">
        <f t="shared" si="2302"/>
        <v>0</v>
      </c>
      <c r="FU124" s="209">
        <f t="shared" si="2302"/>
        <v>0</v>
      </c>
      <c r="FV124" s="209">
        <f t="shared" si="2302"/>
        <v>0</v>
      </c>
      <c r="FW124" s="209">
        <f t="shared" si="2302"/>
        <v>0</v>
      </c>
      <c r="FX124" s="209">
        <f t="shared" si="2302"/>
        <v>0</v>
      </c>
      <c r="FY124" s="209">
        <f t="shared" si="2302"/>
        <v>0</v>
      </c>
      <c r="FZ124" s="209">
        <f t="shared" si="2302"/>
        <v>0</v>
      </c>
      <c r="GA124" s="209">
        <f t="shared" si="2302"/>
        <v>0</v>
      </c>
      <c r="GB124" s="209">
        <f t="shared" si="2302"/>
        <v>0</v>
      </c>
      <c r="GC124" s="209">
        <f t="shared" si="2302"/>
        <v>0</v>
      </c>
      <c r="GD124" s="209">
        <f t="shared" si="2302"/>
        <v>0</v>
      </c>
      <c r="GE124" s="209">
        <f t="shared" si="2302"/>
        <v>0</v>
      </c>
      <c r="GF124" s="209">
        <f t="shared" si="2302"/>
        <v>0</v>
      </c>
      <c r="GG124" s="209">
        <f t="shared" si="2302"/>
        <v>0</v>
      </c>
      <c r="GH124" s="209">
        <f t="shared" si="2302"/>
        <v>0</v>
      </c>
      <c r="GI124" s="209">
        <f t="shared" si="2302"/>
        <v>0</v>
      </c>
      <c r="GJ124" s="209">
        <f t="shared" si="2302"/>
        <v>0</v>
      </c>
    </row>
    <row r="125" spans="1:192" outlineLevel="1" x14ac:dyDescent="0.25">
      <c r="A125" s="51"/>
      <c r="C125" s="52"/>
      <c r="D125" s="53"/>
      <c r="E125" s="572" t="str">
        <f t="shared" ref="E125:BP125" si="2303" xml:space="preserve"> E$122</f>
        <v>End of useful life of solar asset flag</v>
      </c>
      <c r="F125" s="572">
        <f t="shared" si="2303"/>
        <v>0</v>
      </c>
      <c r="G125" s="572" t="str">
        <f t="shared" si="2303"/>
        <v>flag</v>
      </c>
      <c r="H125" s="572">
        <f t="shared" si="2303"/>
        <v>1</v>
      </c>
      <c r="I125" s="572">
        <f t="shared" si="2303"/>
        <v>0</v>
      </c>
      <c r="J125" s="572">
        <f t="shared" si="2303"/>
        <v>0</v>
      </c>
      <c r="K125" s="572">
        <f t="shared" si="2303"/>
        <v>0</v>
      </c>
      <c r="L125" s="572">
        <f t="shared" si="2303"/>
        <v>0</v>
      </c>
      <c r="M125" s="572">
        <f t="shared" si="2303"/>
        <v>0</v>
      </c>
      <c r="N125" s="572">
        <f t="shared" si="2303"/>
        <v>0</v>
      </c>
      <c r="O125" s="572">
        <f t="shared" si="2303"/>
        <v>0</v>
      </c>
      <c r="P125" s="572">
        <f t="shared" si="2303"/>
        <v>0</v>
      </c>
      <c r="Q125" s="572">
        <f t="shared" si="2303"/>
        <v>0</v>
      </c>
      <c r="R125" s="572">
        <f t="shared" si="2303"/>
        <v>0</v>
      </c>
      <c r="S125" s="572">
        <f t="shared" si="2303"/>
        <v>0</v>
      </c>
      <c r="T125" s="572">
        <f t="shared" si="2303"/>
        <v>0</v>
      </c>
      <c r="U125" s="572">
        <f t="shared" si="2303"/>
        <v>0</v>
      </c>
      <c r="V125" s="572">
        <f t="shared" si="2303"/>
        <v>0</v>
      </c>
      <c r="W125" s="572">
        <f t="shared" si="2303"/>
        <v>0</v>
      </c>
      <c r="X125" s="572">
        <f t="shared" si="2303"/>
        <v>0</v>
      </c>
      <c r="Y125" s="572">
        <f t="shared" si="2303"/>
        <v>0</v>
      </c>
      <c r="Z125" s="572">
        <f t="shared" si="2303"/>
        <v>0</v>
      </c>
      <c r="AA125" s="572">
        <f t="shared" si="2303"/>
        <v>0</v>
      </c>
      <c r="AB125" s="572">
        <f t="shared" si="2303"/>
        <v>0</v>
      </c>
      <c r="AC125" s="572">
        <f t="shared" si="2303"/>
        <v>0</v>
      </c>
      <c r="AD125" s="572">
        <f t="shared" si="2303"/>
        <v>0</v>
      </c>
      <c r="AE125" s="572">
        <f t="shared" si="2303"/>
        <v>0</v>
      </c>
      <c r="AF125" s="572">
        <f t="shared" si="2303"/>
        <v>0</v>
      </c>
      <c r="AG125" s="572">
        <f t="shared" si="2303"/>
        <v>0</v>
      </c>
      <c r="AH125" s="572">
        <f t="shared" si="2303"/>
        <v>0</v>
      </c>
      <c r="AI125" s="572">
        <f t="shared" si="2303"/>
        <v>0</v>
      </c>
      <c r="AJ125" s="572">
        <f t="shared" si="2303"/>
        <v>0</v>
      </c>
      <c r="AK125" s="572">
        <f t="shared" si="2303"/>
        <v>0</v>
      </c>
      <c r="AL125" s="572">
        <f t="shared" si="2303"/>
        <v>0</v>
      </c>
      <c r="AM125" s="572">
        <f t="shared" si="2303"/>
        <v>0</v>
      </c>
      <c r="AN125" s="572">
        <f t="shared" si="2303"/>
        <v>0</v>
      </c>
      <c r="AO125" s="572">
        <f t="shared" si="2303"/>
        <v>0</v>
      </c>
      <c r="AP125" s="572">
        <f t="shared" si="2303"/>
        <v>0</v>
      </c>
      <c r="AQ125" s="572">
        <f t="shared" si="2303"/>
        <v>0</v>
      </c>
      <c r="AR125" s="572">
        <f t="shared" si="2303"/>
        <v>0</v>
      </c>
      <c r="AS125" s="572">
        <f t="shared" si="2303"/>
        <v>0</v>
      </c>
      <c r="AT125" s="572">
        <f t="shared" si="2303"/>
        <v>0</v>
      </c>
      <c r="AU125" s="572">
        <f t="shared" si="2303"/>
        <v>0</v>
      </c>
      <c r="AV125" s="572">
        <f t="shared" si="2303"/>
        <v>0</v>
      </c>
      <c r="AW125" s="572">
        <f t="shared" si="2303"/>
        <v>0</v>
      </c>
      <c r="AX125" s="572">
        <f t="shared" si="2303"/>
        <v>0</v>
      </c>
      <c r="AY125" s="572">
        <f t="shared" si="2303"/>
        <v>0</v>
      </c>
      <c r="AZ125" s="572">
        <f t="shared" si="2303"/>
        <v>0</v>
      </c>
      <c r="BA125" s="572">
        <f t="shared" si="2303"/>
        <v>0</v>
      </c>
      <c r="BB125" s="572">
        <f t="shared" si="2303"/>
        <v>0</v>
      </c>
      <c r="BC125" s="572">
        <f t="shared" si="2303"/>
        <v>0</v>
      </c>
      <c r="BD125" s="572">
        <f t="shared" si="2303"/>
        <v>0</v>
      </c>
      <c r="BE125" s="572">
        <f t="shared" si="2303"/>
        <v>0</v>
      </c>
      <c r="BF125" s="572">
        <f t="shared" si="2303"/>
        <v>0</v>
      </c>
      <c r="BG125" s="572">
        <f t="shared" si="2303"/>
        <v>0</v>
      </c>
      <c r="BH125" s="572">
        <f t="shared" si="2303"/>
        <v>0</v>
      </c>
      <c r="BI125" s="572">
        <f t="shared" si="2303"/>
        <v>0</v>
      </c>
      <c r="BJ125" s="572">
        <f t="shared" si="2303"/>
        <v>0</v>
      </c>
      <c r="BK125" s="572">
        <f t="shared" si="2303"/>
        <v>0</v>
      </c>
      <c r="BL125" s="572">
        <f t="shared" si="2303"/>
        <v>0</v>
      </c>
      <c r="BM125" s="572">
        <f t="shared" si="2303"/>
        <v>0</v>
      </c>
      <c r="BN125" s="572">
        <f t="shared" si="2303"/>
        <v>0</v>
      </c>
      <c r="BO125" s="572">
        <f t="shared" si="2303"/>
        <v>0</v>
      </c>
      <c r="BP125" s="572">
        <f t="shared" si="2303"/>
        <v>0</v>
      </c>
      <c r="BQ125" s="572">
        <f t="shared" ref="BQ125:EB125" si="2304" xml:space="preserve"> BQ$122</f>
        <v>0</v>
      </c>
      <c r="BR125" s="572">
        <f t="shared" si="2304"/>
        <v>0</v>
      </c>
      <c r="BS125" s="572">
        <f t="shared" si="2304"/>
        <v>0</v>
      </c>
      <c r="BT125" s="572">
        <f t="shared" si="2304"/>
        <v>0</v>
      </c>
      <c r="BU125" s="572">
        <f t="shared" si="2304"/>
        <v>0</v>
      </c>
      <c r="BV125" s="572">
        <f t="shared" si="2304"/>
        <v>0</v>
      </c>
      <c r="BW125" s="572">
        <f t="shared" si="2304"/>
        <v>0</v>
      </c>
      <c r="BX125" s="572">
        <f t="shared" si="2304"/>
        <v>0</v>
      </c>
      <c r="BY125" s="572">
        <f t="shared" si="2304"/>
        <v>0</v>
      </c>
      <c r="BZ125" s="572">
        <f t="shared" si="2304"/>
        <v>1</v>
      </c>
      <c r="CA125" s="572">
        <f t="shared" si="2304"/>
        <v>0</v>
      </c>
      <c r="CB125" s="572">
        <f t="shared" si="2304"/>
        <v>0</v>
      </c>
      <c r="CC125" s="572">
        <f t="shared" si="2304"/>
        <v>0</v>
      </c>
      <c r="CD125" s="572">
        <f t="shared" si="2304"/>
        <v>0</v>
      </c>
      <c r="CE125" s="572">
        <f t="shared" si="2304"/>
        <v>0</v>
      </c>
      <c r="CF125" s="572">
        <f t="shared" si="2304"/>
        <v>0</v>
      </c>
      <c r="CG125" s="572">
        <f t="shared" si="2304"/>
        <v>0</v>
      </c>
      <c r="CH125" s="572">
        <f t="shared" si="2304"/>
        <v>0</v>
      </c>
      <c r="CI125" s="572">
        <f t="shared" si="2304"/>
        <v>0</v>
      </c>
      <c r="CJ125" s="572">
        <f t="shared" si="2304"/>
        <v>0</v>
      </c>
      <c r="CK125" s="572">
        <f t="shared" si="2304"/>
        <v>0</v>
      </c>
      <c r="CL125" s="572">
        <f t="shared" si="2304"/>
        <v>0</v>
      </c>
      <c r="CM125" s="572">
        <f t="shared" si="2304"/>
        <v>0</v>
      </c>
      <c r="CN125" s="572">
        <f t="shared" si="2304"/>
        <v>0</v>
      </c>
      <c r="CO125" s="572">
        <f t="shared" si="2304"/>
        <v>0</v>
      </c>
      <c r="CP125" s="572">
        <f t="shared" si="2304"/>
        <v>0</v>
      </c>
      <c r="CQ125" s="572">
        <f t="shared" si="2304"/>
        <v>0</v>
      </c>
      <c r="CR125" s="572">
        <f t="shared" si="2304"/>
        <v>0</v>
      </c>
      <c r="CS125" s="572">
        <f t="shared" si="2304"/>
        <v>0</v>
      </c>
      <c r="CT125" s="572">
        <f t="shared" si="2304"/>
        <v>0</v>
      </c>
      <c r="CU125" s="572">
        <f t="shared" si="2304"/>
        <v>0</v>
      </c>
      <c r="CV125" s="572">
        <f t="shared" si="2304"/>
        <v>0</v>
      </c>
      <c r="CW125" s="572">
        <f t="shared" si="2304"/>
        <v>0</v>
      </c>
      <c r="CX125" s="572">
        <f t="shared" si="2304"/>
        <v>0</v>
      </c>
      <c r="CY125" s="572">
        <f t="shared" si="2304"/>
        <v>0</v>
      </c>
      <c r="CZ125" s="572">
        <f t="shared" si="2304"/>
        <v>0</v>
      </c>
      <c r="DA125" s="572">
        <f t="shared" si="2304"/>
        <v>0</v>
      </c>
      <c r="DB125" s="572">
        <f t="shared" si="2304"/>
        <v>0</v>
      </c>
      <c r="DC125" s="572">
        <f t="shared" si="2304"/>
        <v>0</v>
      </c>
      <c r="DD125" s="572">
        <f t="shared" si="2304"/>
        <v>0</v>
      </c>
      <c r="DE125" s="572">
        <f t="shared" si="2304"/>
        <v>0</v>
      </c>
      <c r="DF125" s="572">
        <f t="shared" si="2304"/>
        <v>0</v>
      </c>
      <c r="DG125" s="572">
        <f t="shared" si="2304"/>
        <v>0</v>
      </c>
      <c r="DH125" s="572">
        <f t="shared" si="2304"/>
        <v>0</v>
      </c>
      <c r="DI125" s="572">
        <f t="shared" si="2304"/>
        <v>0</v>
      </c>
      <c r="DJ125" s="572">
        <f t="shared" si="2304"/>
        <v>0</v>
      </c>
      <c r="DK125" s="572">
        <f t="shared" si="2304"/>
        <v>0</v>
      </c>
      <c r="DL125" s="572">
        <f t="shared" si="2304"/>
        <v>0</v>
      </c>
      <c r="DM125" s="572">
        <f t="shared" si="2304"/>
        <v>0</v>
      </c>
      <c r="DN125" s="572">
        <f t="shared" si="2304"/>
        <v>0</v>
      </c>
      <c r="DO125" s="572">
        <f t="shared" si="2304"/>
        <v>0</v>
      </c>
      <c r="DP125" s="572">
        <f t="shared" si="2304"/>
        <v>0</v>
      </c>
      <c r="DQ125" s="572">
        <f t="shared" si="2304"/>
        <v>0</v>
      </c>
      <c r="DR125" s="572">
        <f t="shared" si="2304"/>
        <v>0</v>
      </c>
      <c r="DS125" s="572">
        <f t="shared" si="2304"/>
        <v>0</v>
      </c>
      <c r="DT125" s="572">
        <f t="shared" si="2304"/>
        <v>0</v>
      </c>
      <c r="DU125" s="572">
        <f t="shared" si="2304"/>
        <v>0</v>
      </c>
      <c r="DV125" s="572">
        <f t="shared" si="2304"/>
        <v>0</v>
      </c>
      <c r="DW125" s="572">
        <f t="shared" si="2304"/>
        <v>0</v>
      </c>
      <c r="DX125" s="572">
        <f t="shared" si="2304"/>
        <v>0</v>
      </c>
      <c r="DY125" s="572">
        <f t="shared" si="2304"/>
        <v>0</v>
      </c>
      <c r="DZ125" s="572">
        <f t="shared" si="2304"/>
        <v>0</v>
      </c>
      <c r="EA125" s="572">
        <f t="shared" si="2304"/>
        <v>0</v>
      </c>
      <c r="EB125" s="572">
        <f t="shared" si="2304"/>
        <v>0</v>
      </c>
      <c r="EC125" s="572">
        <f t="shared" ref="EC125:GJ125" si="2305" xml:space="preserve"> EC$122</f>
        <v>0</v>
      </c>
      <c r="ED125" s="572">
        <f t="shared" si="2305"/>
        <v>0</v>
      </c>
      <c r="EE125" s="572">
        <f t="shared" si="2305"/>
        <v>0</v>
      </c>
      <c r="EF125" s="572">
        <f t="shared" si="2305"/>
        <v>0</v>
      </c>
      <c r="EG125" s="572">
        <f t="shared" si="2305"/>
        <v>0</v>
      </c>
      <c r="EH125" s="572">
        <f t="shared" si="2305"/>
        <v>0</v>
      </c>
      <c r="EI125" s="572">
        <f t="shared" si="2305"/>
        <v>0</v>
      </c>
      <c r="EJ125" s="572">
        <f t="shared" si="2305"/>
        <v>0</v>
      </c>
      <c r="EK125" s="572">
        <f t="shared" si="2305"/>
        <v>0</v>
      </c>
      <c r="EL125" s="572">
        <f t="shared" si="2305"/>
        <v>0</v>
      </c>
      <c r="EM125" s="572">
        <f t="shared" si="2305"/>
        <v>0</v>
      </c>
      <c r="EN125" s="572">
        <f t="shared" si="2305"/>
        <v>0</v>
      </c>
      <c r="EO125" s="572">
        <f t="shared" si="2305"/>
        <v>0</v>
      </c>
      <c r="EP125" s="572">
        <f t="shared" si="2305"/>
        <v>0</v>
      </c>
      <c r="EQ125" s="572">
        <f t="shared" si="2305"/>
        <v>0</v>
      </c>
      <c r="ER125" s="572">
        <f t="shared" si="2305"/>
        <v>0</v>
      </c>
      <c r="ES125" s="572">
        <f t="shared" si="2305"/>
        <v>0</v>
      </c>
      <c r="ET125" s="572">
        <f t="shared" si="2305"/>
        <v>0</v>
      </c>
      <c r="EU125" s="572">
        <f t="shared" si="2305"/>
        <v>0</v>
      </c>
      <c r="EV125" s="572">
        <f t="shared" si="2305"/>
        <v>0</v>
      </c>
      <c r="EW125" s="572">
        <f t="shared" si="2305"/>
        <v>0</v>
      </c>
      <c r="EX125" s="572">
        <f t="shared" si="2305"/>
        <v>0</v>
      </c>
      <c r="EY125" s="572">
        <f t="shared" si="2305"/>
        <v>0</v>
      </c>
      <c r="EZ125" s="572">
        <f t="shared" si="2305"/>
        <v>0</v>
      </c>
      <c r="FA125" s="572">
        <f t="shared" si="2305"/>
        <v>0</v>
      </c>
      <c r="FB125" s="572">
        <f t="shared" si="2305"/>
        <v>0</v>
      </c>
      <c r="FC125" s="572">
        <f t="shared" si="2305"/>
        <v>0</v>
      </c>
      <c r="FD125" s="572">
        <f t="shared" si="2305"/>
        <v>0</v>
      </c>
      <c r="FE125" s="572">
        <f t="shared" si="2305"/>
        <v>0</v>
      </c>
      <c r="FF125" s="572">
        <f t="shared" si="2305"/>
        <v>0</v>
      </c>
      <c r="FG125" s="572">
        <f t="shared" si="2305"/>
        <v>0</v>
      </c>
      <c r="FH125" s="572">
        <f t="shared" si="2305"/>
        <v>0</v>
      </c>
      <c r="FI125" s="572">
        <f t="shared" si="2305"/>
        <v>0</v>
      </c>
      <c r="FJ125" s="572">
        <f t="shared" si="2305"/>
        <v>0</v>
      </c>
      <c r="FK125" s="572">
        <f t="shared" si="2305"/>
        <v>0</v>
      </c>
      <c r="FL125" s="572">
        <f t="shared" si="2305"/>
        <v>0</v>
      </c>
      <c r="FM125" s="572">
        <f t="shared" si="2305"/>
        <v>0</v>
      </c>
      <c r="FN125" s="572">
        <f t="shared" si="2305"/>
        <v>0</v>
      </c>
      <c r="FO125" s="572">
        <f t="shared" si="2305"/>
        <v>0</v>
      </c>
      <c r="FP125" s="572">
        <f t="shared" si="2305"/>
        <v>0</v>
      </c>
      <c r="FQ125" s="572">
        <f t="shared" si="2305"/>
        <v>0</v>
      </c>
      <c r="FR125" s="572">
        <f t="shared" si="2305"/>
        <v>0</v>
      </c>
      <c r="FS125" s="572">
        <f t="shared" si="2305"/>
        <v>0</v>
      </c>
      <c r="FT125" s="572">
        <f t="shared" si="2305"/>
        <v>0</v>
      </c>
      <c r="FU125" s="572">
        <f t="shared" si="2305"/>
        <v>0</v>
      </c>
      <c r="FV125" s="572">
        <f t="shared" si="2305"/>
        <v>0</v>
      </c>
      <c r="FW125" s="572">
        <f t="shared" si="2305"/>
        <v>0</v>
      </c>
      <c r="FX125" s="572">
        <f t="shared" si="2305"/>
        <v>0</v>
      </c>
      <c r="FY125" s="572">
        <f t="shared" si="2305"/>
        <v>0</v>
      </c>
      <c r="FZ125" s="572">
        <f t="shared" si="2305"/>
        <v>0</v>
      </c>
      <c r="GA125" s="572">
        <f t="shared" si="2305"/>
        <v>0</v>
      </c>
      <c r="GB125" s="572">
        <f t="shared" si="2305"/>
        <v>0</v>
      </c>
      <c r="GC125" s="572">
        <f t="shared" si="2305"/>
        <v>0</v>
      </c>
      <c r="GD125" s="572">
        <f t="shared" si="2305"/>
        <v>0</v>
      </c>
      <c r="GE125" s="572">
        <f t="shared" si="2305"/>
        <v>0</v>
      </c>
      <c r="GF125" s="572">
        <f t="shared" si="2305"/>
        <v>0</v>
      </c>
      <c r="GG125" s="572">
        <f t="shared" si="2305"/>
        <v>0</v>
      </c>
      <c r="GH125" s="572">
        <f t="shared" si="2305"/>
        <v>0</v>
      </c>
      <c r="GI125" s="572">
        <f t="shared" si="2305"/>
        <v>0</v>
      </c>
      <c r="GJ125" s="572">
        <f t="shared" si="2305"/>
        <v>0</v>
      </c>
    </row>
    <row r="126" spans="1:192" outlineLevel="1" x14ac:dyDescent="0.25">
      <c r="A126" s="239"/>
      <c r="B126" s="239"/>
      <c r="C126" s="240"/>
      <c r="D126" s="241"/>
      <c r="E126" s="242" t="s">
        <v>160</v>
      </c>
      <c r="F126" s="420"/>
      <c r="G126" s="199" t="s">
        <v>5</v>
      </c>
      <c r="H126" s="199">
        <f xml:space="preserve"> SUM(J126:GJ126)</f>
        <v>60</v>
      </c>
      <c r="I126" s="242"/>
      <c r="J126" s="242">
        <f t="shared" ref="J126:K126" si="2306" xml:space="preserve"> I126 + J124 - I125</f>
        <v>0</v>
      </c>
      <c r="K126" s="242">
        <f t="shared" si="2306"/>
        <v>0</v>
      </c>
      <c r="L126" s="242">
        <f t="shared" ref="L126" si="2307" xml:space="preserve"> K126 + L124 - K125</f>
        <v>0</v>
      </c>
      <c r="M126" s="242">
        <f t="shared" ref="M126" si="2308" xml:space="preserve"> L126 + M124 - L125</f>
        <v>0</v>
      </c>
      <c r="N126" s="242">
        <f t="shared" ref="N126" si="2309" xml:space="preserve"> M126 + N124 - M125</f>
        <v>0</v>
      </c>
      <c r="O126" s="242">
        <f t="shared" ref="O126" si="2310" xml:space="preserve"> N126 + O124 - N125</f>
        <v>0</v>
      </c>
      <c r="P126" s="242">
        <f t="shared" ref="P126" si="2311" xml:space="preserve"> O126 + P124 - O125</f>
        <v>0</v>
      </c>
      <c r="Q126" s="242">
        <f t="shared" ref="Q126" si="2312" xml:space="preserve"> P126 + Q124 - P125</f>
        <v>0</v>
      </c>
      <c r="R126" s="242">
        <f t="shared" ref="R126" si="2313" xml:space="preserve"> Q126 + R124 - Q125</f>
        <v>0</v>
      </c>
      <c r="S126" s="242">
        <f t="shared" ref="S126" si="2314" xml:space="preserve"> R126 + S124 - R125</f>
        <v>1</v>
      </c>
      <c r="T126" s="242">
        <f t="shared" ref="T126" si="2315" xml:space="preserve"> S126 + T124 - S125</f>
        <v>1</v>
      </c>
      <c r="U126" s="242">
        <f t="shared" ref="U126" si="2316" xml:space="preserve"> T126 + U124 - T125</f>
        <v>1</v>
      </c>
      <c r="V126" s="242">
        <f t="shared" ref="V126" si="2317" xml:space="preserve"> U126 + V124 - U125</f>
        <v>1</v>
      </c>
      <c r="W126" s="242">
        <f t="shared" ref="W126" si="2318" xml:space="preserve"> V126 + W124 - V125</f>
        <v>1</v>
      </c>
      <c r="X126" s="242">
        <f t="shared" ref="X126" si="2319" xml:space="preserve"> W126 + X124 - W125</f>
        <v>1</v>
      </c>
      <c r="Y126" s="242">
        <f t="shared" ref="Y126" si="2320" xml:space="preserve"> X126 + Y124 - X125</f>
        <v>1</v>
      </c>
      <c r="Z126" s="242">
        <f t="shared" ref="Z126" si="2321" xml:space="preserve"> Y126 + Z124 - Y125</f>
        <v>1</v>
      </c>
      <c r="AA126" s="242">
        <f t="shared" ref="AA126" si="2322" xml:space="preserve"> Z126 + AA124 - Z125</f>
        <v>1</v>
      </c>
      <c r="AB126" s="242">
        <f t="shared" ref="AB126" si="2323" xml:space="preserve"> AA126 + AB124 - AA125</f>
        <v>1</v>
      </c>
      <c r="AC126" s="242">
        <f t="shared" ref="AC126" si="2324" xml:space="preserve"> AB126 + AC124 - AB125</f>
        <v>1</v>
      </c>
      <c r="AD126" s="242">
        <f t="shared" ref="AD126" si="2325" xml:space="preserve"> AC126 + AD124 - AC125</f>
        <v>1</v>
      </c>
      <c r="AE126" s="242">
        <f t="shared" ref="AE126" si="2326" xml:space="preserve"> AD126 + AE124 - AD125</f>
        <v>1</v>
      </c>
      <c r="AF126" s="242">
        <f t="shared" ref="AF126" si="2327" xml:space="preserve"> AE126 + AF124 - AE125</f>
        <v>1</v>
      </c>
      <c r="AG126" s="242">
        <f t="shared" ref="AG126" si="2328" xml:space="preserve"> AF126 + AG124 - AF125</f>
        <v>1</v>
      </c>
      <c r="AH126" s="242">
        <f t="shared" ref="AH126" si="2329" xml:space="preserve"> AG126 + AH124 - AG125</f>
        <v>1</v>
      </c>
      <c r="AI126" s="242">
        <f t="shared" ref="AI126" si="2330" xml:space="preserve"> AH126 + AI124 - AH125</f>
        <v>1</v>
      </c>
      <c r="AJ126" s="242">
        <f t="shared" ref="AJ126" si="2331" xml:space="preserve"> AI126 + AJ124 - AI125</f>
        <v>1</v>
      </c>
      <c r="AK126" s="242">
        <f t="shared" ref="AK126" si="2332" xml:space="preserve"> AJ126 + AK124 - AJ125</f>
        <v>1</v>
      </c>
      <c r="AL126" s="242">
        <f t="shared" ref="AL126" si="2333" xml:space="preserve"> AK126 + AL124 - AK125</f>
        <v>1</v>
      </c>
      <c r="AM126" s="242">
        <f t="shared" ref="AM126" si="2334" xml:space="preserve"> AL126 + AM124 - AL125</f>
        <v>1</v>
      </c>
      <c r="AN126" s="242">
        <f t="shared" ref="AN126" si="2335" xml:space="preserve"> AM126 + AN124 - AM125</f>
        <v>1</v>
      </c>
      <c r="AO126" s="242">
        <f t="shared" ref="AO126" si="2336" xml:space="preserve"> AN126 + AO124 - AN125</f>
        <v>1</v>
      </c>
      <c r="AP126" s="242">
        <f t="shared" ref="AP126" si="2337" xml:space="preserve"> AO126 + AP124 - AO125</f>
        <v>1</v>
      </c>
      <c r="AQ126" s="242">
        <f t="shared" ref="AQ126" si="2338" xml:space="preserve"> AP126 + AQ124 - AP125</f>
        <v>1</v>
      </c>
      <c r="AR126" s="242">
        <f t="shared" ref="AR126" si="2339" xml:space="preserve"> AQ126 + AR124 - AQ125</f>
        <v>1</v>
      </c>
      <c r="AS126" s="242">
        <f t="shared" ref="AS126" si="2340" xml:space="preserve"> AR126 + AS124 - AR125</f>
        <v>1</v>
      </c>
      <c r="AT126" s="242">
        <f t="shared" ref="AT126" si="2341" xml:space="preserve"> AS126 + AT124 - AS125</f>
        <v>1</v>
      </c>
      <c r="AU126" s="242">
        <f t="shared" ref="AU126" si="2342" xml:space="preserve"> AT126 + AU124 - AT125</f>
        <v>1</v>
      </c>
      <c r="AV126" s="242">
        <f t="shared" ref="AV126" si="2343" xml:space="preserve"> AU126 + AV124 - AU125</f>
        <v>1</v>
      </c>
      <c r="AW126" s="242">
        <f t="shared" ref="AW126" si="2344" xml:space="preserve"> AV126 + AW124 - AV125</f>
        <v>1</v>
      </c>
      <c r="AX126" s="242">
        <f t="shared" ref="AX126" si="2345" xml:space="preserve"> AW126 + AX124 - AW125</f>
        <v>1</v>
      </c>
      <c r="AY126" s="242">
        <f t="shared" ref="AY126" si="2346" xml:space="preserve"> AX126 + AY124 - AX125</f>
        <v>1</v>
      </c>
      <c r="AZ126" s="242">
        <f t="shared" ref="AZ126" si="2347" xml:space="preserve"> AY126 + AZ124 - AY125</f>
        <v>1</v>
      </c>
      <c r="BA126" s="242">
        <f t="shared" ref="BA126" si="2348" xml:space="preserve"> AZ126 + BA124 - AZ125</f>
        <v>1</v>
      </c>
      <c r="BB126" s="242">
        <f t="shared" ref="BB126" si="2349" xml:space="preserve"> BA126 + BB124 - BA125</f>
        <v>1</v>
      </c>
      <c r="BC126" s="242">
        <f t="shared" ref="BC126" si="2350" xml:space="preserve"> BB126 + BC124 - BB125</f>
        <v>1</v>
      </c>
      <c r="BD126" s="242">
        <f t="shared" ref="BD126" si="2351" xml:space="preserve"> BC126 + BD124 - BC125</f>
        <v>1</v>
      </c>
      <c r="BE126" s="242">
        <f t="shared" ref="BE126" si="2352" xml:space="preserve"> BD126 + BE124 - BD125</f>
        <v>1</v>
      </c>
      <c r="BF126" s="242">
        <f t="shared" ref="BF126" si="2353" xml:space="preserve"> BE126 + BF124 - BE125</f>
        <v>1</v>
      </c>
      <c r="BG126" s="242">
        <f t="shared" ref="BG126" si="2354" xml:space="preserve"> BF126 + BG124 - BF125</f>
        <v>1</v>
      </c>
      <c r="BH126" s="242">
        <f t="shared" ref="BH126" si="2355" xml:space="preserve"> BG126 + BH124 - BG125</f>
        <v>1</v>
      </c>
      <c r="BI126" s="242">
        <f t="shared" ref="BI126" si="2356" xml:space="preserve"> BH126 + BI124 - BH125</f>
        <v>1</v>
      </c>
      <c r="BJ126" s="242">
        <f t="shared" ref="BJ126" si="2357" xml:space="preserve"> BI126 + BJ124 - BI125</f>
        <v>1</v>
      </c>
      <c r="BK126" s="242">
        <f t="shared" ref="BK126" si="2358" xml:space="preserve"> BJ126 + BK124 - BJ125</f>
        <v>1</v>
      </c>
      <c r="BL126" s="242">
        <f t="shared" ref="BL126" si="2359" xml:space="preserve"> BK126 + BL124 - BK125</f>
        <v>1</v>
      </c>
      <c r="BM126" s="242">
        <f t="shared" ref="BM126" si="2360" xml:space="preserve"> BL126 + BM124 - BL125</f>
        <v>1</v>
      </c>
      <c r="BN126" s="242">
        <f t="shared" ref="BN126" si="2361" xml:space="preserve"> BM126 + BN124 - BM125</f>
        <v>1</v>
      </c>
      <c r="BO126" s="242">
        <f t="shared" ref="BO126" si="2362" xml:space="preserve"> BN126 + BO124 - BN125</f>
        <v>1</v>
      </c>
      <c r="BP126" s="242">
        <f t="shared" ref="BP126" si="2363" xml:space="preserve"> BO126 + BP124 - BO125</f>
        <v>1</v>
      </c>
      <c r="BQ126" s="242">
        <f t="shared" ref="BQ126" si="2364" xml:space="preserve"> BP126 + BQ124 - BP125</f>
        <v>1</v>
      </c>
      <c r="BR126" s="242">
        <f t="shared" ref="BR126" si="2365" xml:space="preserve"> BQ126 + BR124 - BQ125</f>
        <v>1</v>
      </c>
      <c r="BS126" s="242">
        <f t="shared" ref="BS126" si="2366" xml:space="preserve"> BR126 + BS124 - BR125</f>
        <v>1</v>
      </c>
      <c r="BT126" s="242">
        <f t="shared" ref="BT126" si="2367" xml:space="preserve"> BS126 + BT124 - BS125</f>
        <v>1</v>
      </c>
      <c r="BU126" s="242">
        <f t="shared" ref="BU126" si="2368" xml:space="preserve"> BT126 + BU124 - BT125</f>
        <v>1</v>
      </c>
      <c r="BV126" s="242">
        <f t="shared" ref="BV126" si="2369" xml:space="preserve"> BU126 + BV124 - BU125</f>
        <v>1</v>
      </c>
      <c r="BW126" s="242">
        <f t="shared" ref="BW126" si="2370" xml:space="preserve"> BV126 + BW124 - BV125</f>
        <v>1</v>
      </c>
      <c r="BX126" s="242">
        <f t="shared" ref="BX126" si="2371" xml:space="preserve"> BW126 + BX124 - BW125</f>
        <v>1</v>
      </c>
      <c r="BY126" s="242">
        <f t="shared" ref="BY126" si="2372" xml:space="preserve"> BX126 + BY124 - BX125</f>
        <v>1</v>
      </c>
      <c r="BZ126" s="242">
        <f t="shared" ref="BZ126" si="2373" xml:space="preserve"> BY126 + BZ124 - BY125</f>
        <v>1</v>
      </c>
      <c r="CA126" s="242">
        <f t="shared" ref="CA126" si="2374" xml:space="preserve"> BZ126 + CA124 - BZ125</f>
        <v>0</v>
      </c>
      <c r="CB126" s="242">
        <f t="shared" ref="CB126" si="2375" xml:space="preserve"> CA126 + CB124 - CA125</f>
        <v>0</v>
      </c>
      <c r="CC126" s="242">
        <f t="shared" ref="CC126" si="2376" xml:space="preserve"> CB126 + CC124 - CB125</f>
        <v>0</v>
      </c>
      <c r="CD126" s="242">
        <f t="shared" ref="CD126" si="2377" xml:space="preserve"> CC126 + CD124 - CC125</f>
        <v>0</v>
      </c>
      <c r="CE126" s="242">
        <f t="shared" ref="CE126" si="2378" xml:space="preserve"> CD126 + CE124 - CD125</f>
        <v>0</v>
      </c>
      <c r="CF126" s="242">
        <f t="shared" ref="CF126" si="2379" xml:space="preserve"> CE126 + CF124 - CE125</f>
        <v>0</v>
      </c>
      <c r="CG126" s="242">
        <f t="shared" ref="CG126" si="2380" xml:space="preserve"> CF126 + CG124 - CF125</f>
        <v>0</v>
      </c>
      <c r="CH126" s="242">
        <f t="shared" ref="CH126" si="2381" xml:space="preserve"> CG126 + CH124 - CG125</f>
        <v>0</v>
      </c>
      <c r="CI126" s="242">
        <f t="shared" ref="CI126" si="2382" xml:space="preserve"> CH126 + CI124 - CH125</f>
        <v>0</v>
      </c>
      <c r="CJ126" s="242">
        <f t="shared" ref="CJ126" si="2383" xml:space="preserve"> CI126 + CJ124 - CI125</f>
        <v>0</v>
      </c>
      <c r="CK126" s="242">
        <f t="shared" ref="CK126" si="2384" xml:space="preserve"> CJ126 + CK124 - CJ125</f>
        <v>0</v>
      </c>
      <c r="CL126" s="242">
        <f t="shared" ref="CL126" si="2385" xml:space="preserve"> CK126 + CL124 - CK125</f>
        <v>0</v>
      </c>
      <c r="CM126" s="242">
        <f t="shared" ref="CM126" si="2386" xml:space="preserve"> CL126 + CM124 - CL125</f>
        <v>0</v>
      </c>
      <c r="CN126" s="242">
        <f t="shared" ref="CN126" si="2387" xml:space="preserve"> CM126 + CN124 - CM125</f>
        <v>0</v>
      </c>
      <c r="CO126" s="242">
        <f t="shared" ref="CO126" si="2388" xml:space="preserve"> CN126 + CO124 - CN125</f>
        <v>0</v>
      </c>
      <c r="CP126" s="242">
        <f t="shared" ref="CP126" si="2389" xml:space="preserve"> CO126 + CP124 - CO125</f>
        <v>0</v>
      </c>
      <c r="CQ126" s="242">
        <f t="shared" ref="CQ126" si="2390" xml:space="preserve"> CP126 + CQ124 - CP125</f>
        <v>0</v>
      </c>
      <c r="CR126" s="242">
        <f t="shared" ref="CR126" si="2391" xml:space="preserve"> CQ126 + CR124 - CQ125</f>
        <v>0</v>
      </c>
      <c r="CS126" s="242">
        <f t="shared" ref="CS126" si="2392" xml:space="preserve"> CR126 + CS124 - CR125</f>
        <v>0</v>
      </c>
      <c r="CT126" s="242">
        <f t="shared" ref="CT126" si="2393" xml:space="preserve"> CS126 + CT124 - CS125</f>
        <v>0</v>
      </c>
      <c r="CU126" s="242">
        <f t="shared" ref="CU126" si="2394" xml:space="preserve"> CT126 + CU124 - CT125</f>
        <v>0</v>
      </c>
      <c r="CV126" s="242">
        <f t="shared" ref="CV126" si="2395" xml:space="preserve"> CU126 + CV124 - CU125</f>
        <v>0</v>
      </c>
      <c r="CW126" s="242">
        <f t="shared" ref="CW126" si="2396" xml:space="preserve"> CV126 + CW124 - CV125</f>
        <v>0</v>
      </c>
      <c r="CX126" s="242">
        <f t="shared" ref="CX126" si="2397" xml:space="preserve"> CW126 + CX124 - CW125</f>
        <v>0</v>
      </c>
      <c r="CY126" s="242">
        <f t="shared" ref="CY126" si="2398" xml:space="preserve"> CX126 + CY124 - CX125</f>
        <v>0</v>
      </c>
      <c r="CZ126" s="242">
        <f t="shared" ref="CZ126" si="2399" xml:space="preserve"> CY126 + CZ124 - CY125</f>
        <v>0</v>
      </c>
      <c r="DA126" s="242">
        <f t="shared" ref="DA126" si="2400" xml:space="preserve"> CZ126 + DA124 - CZ125</f>
        <v>0</v>
      </c>
      <c r="DB126" s="242">
        <f t="shared" ref="DB126" si="2401" xml:space="preserve"> DA126 + DB124 - DA125</f>
        <v>0</v>
      </c>
      <c r="DC126" s="242">
        <f t="shared" ref="DC126" si="2402" xml:space="preserve"> DB126 + DC124 - DB125</f>
        <v>0</v>
      </c>
      <c r="DD126" s="242">
        <f t="shared" ref="DD126" si="2403" xml:space="preserve"> DC126 + DD124 - DC125</f>
        <v>0</v>
      </c>
      <c r="DE126" s="242">
        <f t="shared" ref="DE126" si="2404" xml:space="preserve"> DD126 + DE124 - DD125</f>
        <v>0</v>
      </c>
      <c r="DF126" s="242">
        <f t="shared" ref="DF126" si="2405" xml:space="preserve"> DE126 + DF124 - DE125</f>
        <v>0</v>
      </c>
      <c r="DG126" s="242">
        <f t="shared" ref="DG126" si="2406" xml:space="preserve"> DF126 + DG124 - DF125</f>
        <v>0</v>
      </c>
      <c r="DH126" s="242">
        <f t="shared" ref="DH126" si="2407" xml:space="preserve"> DG126 + DH124 - DG125</f>
        <v>0</v>
      </c>
      <c r="DI126" s="242">
        <f t="shared" ref="DI126" si="2408" xml:space="preserve"> DH126 + DI124 - DH125</f>
        <v>0</v>
      </c>
      <c r="DJ126" s="242">
        <f t="shared" ref="DJ126" si="2409" xml:space="preserve"> DI126 + DJ124 - DI125</f>
        <v>0</v>
      </c>
      <c r="DK126" s="242">
        <f t="shared" ref="DK126" si="2410" xml:space="preserve"> DJ126 + DK124 - DJ125</f>
        <v>0</v>
      </c>
      <c r="DL126" s="242">
        <f t="shared" ref="DL126" si="2411" xml:space="preserve"> DK126 + DL124 - DK125</f>
        <v>0</v>
      </c>
      <c r="DM126" s="242">
        <f t="shared" ref="DM126" si="2412" xml:space="preserve"> DL126 + DM124 - DL125</f>
        <v>0</v>
      </c>
      <c r="DN126" s="242">
        <f t="shared" ref="DN126" si="2413" xml:space="preserve"> DM126 + DN124 - DM125</f>
        <v>0</v>
      </c>
      <c r="DO126" s="242">
        <f t="shared" ref="DO126" si="2414" xml:space="preserve"> DN126 + DO124 - DN125</f>
        <v>0</v>
      </c>
      <c r="DP126" s="242">
        <f t="shared" ref="DP126" si="2415" xml:space="preserve"> DO126 + DP124 - DO125</f>
        <v>0</v>
      </c>
      <c r="DQ126" s="242">
        <f t="shared" ref="DQ126" si="2416" xml:space="preserve"> DP126 + DQ124 - DP125</f>
        <v>0</v>
      </c>
      <c r="DR126" s="242">
        <f t="shared" ref="DR126" si="2417" xml:space="preserve"> DQ126 + DR124 - DQ125</f>
        <v>0</v>
      </c>
      <c r="DS126" s="242">
        <f t="shared" ref="DS126" si="2418" xml:space="preserve"> DR126 + DS124 - DR125</f>
        <v>0</v>
      </c>
      <c r="DT126" s="242">
        <f t="shared" ref="DT126" si="2419" xml:space="preserve"> DS126 + DT124 - DS125</f>
        <v>0</v>
      </c>
      <c r="DU126" s="242">
        <f t="shared" ref="DU126" si="2420" xml:space="preserve"> DT126 + DU124 - DT125</f>
        <v>0</v>
      </c>
      <c r="DV126" s="242">
        <f t="shared" ref="DV126" si="2421" xml:space="preserve"> DU126 + DV124 - DU125</f>
        <v>0</v>
      </c>
      <c r="DW126" s="242">
        <f t="shared" ref="DW126" si="2422" xml:space="preserve"> DV126 + DW124 - DV125</f>
        <v>0</v>
      </c>
      <c r="DX126" s="242">
        <f t="shared" ref="DX126" si="2423" xml:space="preserve"> DW126 + DX124 - DW125</f>
        <v>0</v>
      </c>
      <c r="DY126" s="242">
        <f t="shared" ref="DY126" si="2424" xml:space="preserve"> DX126 + DY124 - DX125</f>
        <v>0</v>
      </c>
      <c r="DZ126" s="242">
        <f t="shared" ref="DZ126" si="2425" xml:space="preserve"> DY126 + DZ124 - DY125</f>
        <v>0</v>
      </c>
      <c r="EA126" s="242">
        <f t="shared" ref="EA126" si="2426" xml:space="preserve"> DZ126 + EA124 - DZ125</f>
        <v>0</v>
      </c>
      <c r="EB126" s="242">
        <f t="shared" ref="EB126" si="2427" xml:space="preserve"> EA126 + EB124 - EA125</f>
        <v>0</v>
      </c>
      <c r="EC126" s="242">
        <f t="shared" ref="EC126" si="2428" xml:space="preserve"> EB126 + EC124 - EB125</f>
        <v>0</v>
      </c>
      <c r="ED126" s="242">
        <f t="shared" ref="ED126" si="2429" xml:space="preserve"> EC126 + ED124 - EC125</f>
        <v>0</v>
      </c>
      <c r="EE126" s="242">
        <f t="shared" ref="EE126" si="2430" xml:space="preserve"> ED126 + EE124 - ED125</f>
        <v>0</v>
      </c>
      <c r="EF126" s="242">
        <f t="shared" ref="EF126" si="2431" xml:space="preserve"> EE126 + EF124 - EE125</f>
        <v>0</v>
      </c>
      <c r="EG126" s="242">
        <f t="shared" ref="EG126" si="2432" xml:space="preserve"> EF126 + EG124 - EF125</f>
        <v>0</v>
      </c>
      <c r="EH126" s="242">
        <f t="shared" ref="EH126" si="2433" xml:space="preserve"> EG126 + EH124 - EG125</f>
        <v>0</v>
      </c>
      <c r="EI126" s="242">
        <f t="shared" ref="EI126" si="2434" xml:space="preserve"> EH126 + EI124 - EH125</f>
        <v>0</v>
      </c>
      <c r="EJ126" s="242">
        <f t="shared" ref="EJ126" si="2435" xml:space="preserve"> EI126 + EJ124 - EI125</f>
        <v>0</v>
      </c>
      <c r="EK126" s="242">
        <f t="shared" ref="EK126" si="2436" xml:space="preserve"> EJ126 + EK124 - EJ125</f>
        <v>0</v>
      </c>
      <c r="EL126" s="242">
        <f t="shared" ref="EL126" si="2437" xml:space="preserve"> EK126 + EL124 - EK125</f>
        <v>0</v>
      </c>
      <c r="EM126" s="242">
        <f t="shared" ref="EM126" si="2438" xml:space="preserve"> EL126 + EM124 - EL125</f>
        <v>0</v>
      </c>
      <c r="EN126" s="242">
        <f t="shared" ref="EN126" si="2439" xml:space="preserve"> EM126 + EN124 - EM125</f>
        <v>0</v>
      </c>
      <c r="EO126" s="242">
        <f t="shared" ref="EO126" si="2440" xml:space="preserve"> EN126 + EO124 - EN125</f>
        <v>0</v>
      </c>
      <c r="EP126" s="242">
        <f t="shared" ref="EP126" si="2441" xml:space="preserve"> EO126 + EP124 - EO125</f>
        <v>0</v>
      </c>
      <c r="EQ126" s="242">
        <f t="shared" ref="EQ126" si="2442" xml:space="preserve"> EP126 + EQ124 - EP125</f>
        <v>0</v>
      </c>
      <c r="ER126" s="242">
        <f t="shared" ref="ER126" si="2443" xml:space="preserve"> EQ126 + ER124 - EQ125</f>
        <v>0</v>
      </c>
      <c r="ES126" s="242">
        <f t="shared" ref="ES126" si="2444" xml:space="preserve"> ER126 + ES124 - ER125</f>
        <v>0</v>
      </c>
      <c r="ET126" s="242">
        <f t="shared" ref="ET126" si="2445" xml:space="preserve"> ES126 + ET124 - ES125</f>
        <v>0</v>
      </c>
      <c r="EU126" s="242">
        <f t="shared" ref="EU126" si="2446" xml:space="preserve"> ET126 + EU124 - ET125</f>
        <v>0</v>
      </c>
      <c r="EV126" s="242">
        <f t="shared" ref="EV126" si="2447" xml:space="preserve"> EU126 + EV124 - EU125</f>
        <v>0</v>
      </c>
      <c r="EW126" s="242">
        <f t="shared" ref="EW126" si="2448" xml:space="preserve"> EV126 + EW124 - EV125</f>
        <v>0</v>
      </c>
      <c r="EX126" s="242">
        <f t="shared" ref="EX126" si="2449" xml:space="preserve"> EW126 + EX124 - EW125</f>
        <v>0</v>
      </c>
      <c r="EY126" s="242">
        <f t="shared" ref="EY126" si="2450" xml:space="preserve"> EX126 + EY124 - EX125</f>
        <v>0</v>
      </c>
      <c r="EZ126" s="242">
        <f t="shared" ref="EZ126" si="2451" xml:space="preserve"> EY126 + EZ124 - EY125</f>
        <v>0</v>
      </c>
      <c r="FA126" s="242">
        <f t="shared" ref="FA126" si="2452" xml:space="preserve"> EZ126 + FA124 - EZ125</f>
        <v>0</v>
      </c>
      <c r="FB126" s="242">
        <f t="shared" ref="FB126" si="2453" xml:space="preserve"> FA126 + FB124 - FA125</f>
        <v>0</v>
      </c>
      <c r="FC126" s="242">
        <f t="shared" ref="FC126" si="2454" xml:space="preserve"> FB126 + FC124 - FB125</f>
        <v>0</v>
      </c>
      <c r="FD126" s="242">
        <f t="shared" ref="FD126" si="2455" xml:space="preserve"> FC126 + FD124 - FC125</f>
        <v>0</v>
      </c>
      <c r="FE126" s="242">
        <f t="shared" ref="FE126" si="2456" xml:space="preserve"> FD126 + FE124 - FD125</f>
        <v>0</v>
      </c>
      <c r="FF126" s="242">
        <f t="shared" ref="FF126" si="2457" xml:space="preserve"> FE126 + FF124 - FE125</f>
        <v>0</v>
      </c>
      <c r="FG126" s="242">
        <f t="shared" ref="FG126" si="2458" xml:space="preserve"> FF126 + FG124 - FF125</f>
        <v>0</v>
      </c>
      <c r="FH126" s="242">
        <f t="shared" ref="FH126" si="2459" xml:space="preserve"> FG126 + FH124 - FG125</f>
        <v>0</v>
      </c>
      <c r="FI126" s="242">
        <f t="shared" ref="FI126" si="2460" xml:space="preserve"> FH126 + FI124 - FH125</f>
        <v>0</v>
      </c>
      <c r="FJ126" s="242">
        <f t="shared" ref="FJ126" si="2461" xml:space="preserve"> FI126 + FJ124 - FI125</f>
        <v>0</v>
      </c>
      <c r="FK126" s="242">
        <f t="shared" ref="FK126" si="2462" xml:space="preserve"> FJ126 + FK124 - FJ125</f>
        <v>0</v>
      </c>
      <c r="FL126" s="242">
        <f t="shared" ref="FL126" si="2463" xml:space="preserve"> FK126 + FL124 - FK125</f>
        <v>0</v>
      </c>
      <c r="FM126" s="242">
        <f t="shared" ref="FM126" si="2464" xml:space="preserve"> FL126 + FM124 - FL125</f>
        <v>0</v>
      </c>
      <c r="FN126" s="242">
        <f t="shared" ref="FN126" si="2465" xml:space="preserve"> FM126 + FN124 - FM125</f>
        <v>0</v>
      </c>
      <c r="FO126" s="242">
        <f t="shared" ref="FO126" si="2466" xml:space="preserve"> FN126 + FO124 - FN125</f>
        <v>0</v>
      </c>
      <c r="FP126" s="242">
        <f t="shared" ref="FP126" si="2467" xml:space="preserve"> FO126 + FP124 - FO125</f>
        <v>0</v>
      </c>
      <c r="FQ126" s="242">
        <f t="shared" ref="FQ126" si="2468" xml:space="preserve"> FP126 + FQ124 - FP125</f>
        <v>0</v>
      </c>
      <c r="FR126" s="242">
        <f t="shared" ref="FR126" si="2469" xml:space="preserve"> FQ126 + FR124 - FQ125</f>
        <v>0</v>
      </c>
      <c r="FS126" s="242">
        <f t="shared" ref="FS126" si="2470" xml:space="preserve"> FR126 + FS124 - FR125</f>
        <v>0</v>
      </c>
      <c r="FT126" s="242">
        <f t="shared" ref="FT126" si="2471" xml:space="preserve"> FS126 + FT124 - FS125</f>
        <v>0</v>
      </c>
      <c r="FU126" s="242">
        <f t="shared" ref="FU126" si="2472" xml:space="preserve"> FT126 + FU124 - FT125</f>
        <v>0</v>
      </c>
      <c r="FV126" s="242">
        <f t="shared" ref="FV126" si="2473" xml:space="preserve"> FU126 + FV124 - FU125</f>
        <v>0</v>
      </c>
      <c r="FW126" s="242">
        <f t="shared" ref="FW126" si="2474" xml:space="preserve"> FV126 + FW124 - FV125</f>
        <v>0</v>
      </c>
      <c r="FX126" s="242">
        <f t="shared" ref="FX126" si="2475" xml:space="preserve"> FW126 + FX124 - FW125</f>
        <v>0</v>
      </c>
      <c r="FY126" s="242">
        <f t="shared" ref="FY126" si="2476" xml:space="preserve"> FX126 + FY124 - FX125</f>
        <v>0</v>
      </c>
      <c r="FZ126" s="242">
        <f t="shared" ref="FZ126" si="2477" xml:space="preserve"> FY126 + FZ124 - FY125</f>
        <v>0</v>
      </c>
      <c r="GA126" s="242">
        <f t="shared" ref="GA126" si="2478" xml:space="preserve"> FZ126 + GA124 - FZ125</f>
        <v>0</v>
      </c>
      <c r="GB126" s="242">
        <f t="shared" ref="GB126" si="2479" xml:space="preserve"> GA126 + GB124 - GA125</f>
        <v>0</v>
      </c>
      <c r="GC126" s="242">
        <f t="shared" ref="GC126" si="2480" xml:space="preserve"> GB126 + GC124 - GB125</f>
        <v>0</v>
      </c>
      <c r="GD126" s="242">
        <f t="shared" ref="GD126" si="2481" xml:space="preserve"> GC126 + GD124 - GC125</f>
        <v>0</v>
      </c>
      <c r="GE126" s="242">
        <f t="shared" ref="GE126" si="2482" xml:space="preserve"> GD126 + GE124 - GD125</f>
        <v>0</v>
      </c>
      <c r="GF126" s="242">
        <f t="shared" ref="GF126" si="2483" xml:space="preserve"> GE126 + GF124 - GE125</f>
        <v>0</v>
      </c>
      <c r="GG126" s="242">
        <f t="shared" ref="GG126" si="2484" xml:space="preserve"> GF126 + GG124 - GF125</f>
        <v>0</v>
      </c>
      <c r="GH126" s="242">
        <f t="shared" ref="GH126" si="2485" xml:space="preserve"> GG126 + GH124 - GG125</f>
        <v>0</v>
      </c>
      <c r="GI126" s="242">
        <f t="shared" ref="GI126" si="2486" xml:space="preserve"> GH126 + GI124 - GH125</f>
        <v>0</v>
      </c>
      <c r="GJ126" s="242">
        <f t="shared" ref="GJ126" si="2487" xml:space="preserve"> GI126 + GJ124 - GI125</f>
        <v>0</v>
      </c>
    </row>
    <row r="127" spans="1:192" outlineLevel="1" x14ac:dyDescent="0.25">
      <c r="E127" s="6"/>
      <c r="F127" s="6"/>
      <c r="G127" s="6"/>
      <c r="H127" s="6"/>
      <c r="I127" s="77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</row>
    <row r="128" spans="1:192" outlineLevel="1" x14ac:dyDescent="0.25">
      <c r="B128" s="15" t="s">
        <v>637</v>
      </c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39"/>
      <c r="DB128" s="39"/>
      <c r="DC128" s="39"/>
      <c r="DD128" s="39"/>
      <c r="DE128" s="39"/>
      <c r="DF128" s="39"/>
      <c r="DG128" s="39"/>
      <c r="DH128" s="39"/>
      <c r="DI128" s="39"/>
      <c r="DJ128" s="39"/>
      <c r="DK128" s="39"/>
      <c r="DL128" s="39"/>
      <c r="DM128" s="39"/>
      <c r="DN128" s="39"/>
      <c r="DO128" s="39"/>
      <c r="DP128" s="39"/>
      <c r="DQ128" s="39"/>
      <c r="DR128" s="39"/>
      <c r="DS128" s="39"/>
      <c r="DT128" s="39"/>
      <c r="DU128" s="39"/>
      <c r="DV128" s="39"/>
      <c r="DW128" s="39"/>
      <c r="DX128" s="39"/>
      <c r="DY128" s="39"/>
      <c r="DZ128" s="39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39"/>
      <c r="FO128" s="39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</row>
    <row r="129" spans="1:192" outlineLevel="1" x14ac:dyDescent="0.25">
      <c r="A129" s="56"/>
      <c r="C129" s="59"/>
      <c r="D129" s="60"/>
      <c r="E129" s="313" t="str">
        <f xml:space="preserve"> ConTime!E$73</f>
        <v>End of construction period date</v>
      </c>
      <c r="F129" s="313">
        <f xml:space="preserve"> ConTime!F$73</f>
        <v>44926</v>
      </c>
      <c r="G129" s="313" t="str">
        <f xml:space="preserve"> ConTime!G$73</f>
        <v>date</v>
      </c>
      <c r="H129" s="313">
        <f xml:space="preserve"> ConTime!H$73</f>
        <v>0</v>
      </c>
      <c r="I129" s="313">
        <f xml:space="preserve"> ConTime!I$73</f>
        <v>0</v>
      </c>
      <c r="J129" s="313">
        <f xml:space="preserve"> ConTime!J$73</f>
        <v>0</v>
      </c>
      <c r="K129" s="313">
        <f xml:space="preserve"> ConTime!K$73</f>
        <v>0</v>
      </c>
      <c r="L129" s="313">
        <f xml:space="preserve"> ConTime!L$73</f>
        <v>0</v>
      </c>
      <c r="M129" s="313">
        <f xml:space="preserve"> ConTime!M$73</f>
        <v>0</v>
      </c>
      <c r="N129" s="313">
        <f xml:space="preserve"> ConTime!N$73</f>
        <v>0</v>
      </c>
      <c r="O129" s="313">
        <f xml:space="preserve"> ConTime!O$73</f>
        <v>0</v>
      </c>
      <c r="P129" s="313">
        <f xml:space="preserve"> ConTime!P$73</f>
        <v>0</v>
      </c>
      <c r="Q129" s="313">
        <f xml:space="preserve"> ConTime!Q$73</f>
        <v>0</v>
      </c>
      <c r="R129" s="313">
        <f xml:space="preserve"> ConTime!R$73</f>
        <v>0</v>
      </c>
      <c r="S129" s="313">
        <f xml:space="preserve"> ConTime!S$73</f>
        <v>0</v>
      </c>
      <c r="T129" s="313">
        <f xml:space="preserve"> ConTime!T$73</f>
        <v>0</v>
      </c>
      <c r="U129" s="313">
        <f xml:space="preserve"> ConTime!U$73</f>
        <v>0</v>
      </c>
      <c r="V129" s="313">
        <f xml:space="preserve"> ConTime!V$73</f>
        <v>0</v>
      </c>
      <c r="W129" s="313">
        <f xml:space="preserve"> ConTime!W$73</f>
        <v>0</v>
      </c>
      <c r="X129" s="313">
        <f xml:space="preserve"> ConTime!X$73</f>
        <v>0</v>
      </c>
      <c r="Y129" s="313">
        <f xml:space="preserve"> ConTime!Y$73</f>
        <v>0</v>
      </c>
      <c r="Z129" s="313">
        <f xml:space="preserve"> ConTime!Z$73</f>
        <v>0</v>
      </c>
      <c r="AA129" s="313">
        <f xml:space="preserve"> ConTime!AA$73</f>
        <v>0</v>
      </c>
      <c r="AB129" s="313">
        <f xml:space="preserve"> ConTime!AB$73</f>
        <v>0</v>
      </c>
      <c r="AC129" s="313">
        <f xml:space="preserve"> ConTime!AC$73</f>
        <v>0</v>
      </c>
      <c r="AD129" s="313">
        <f xml:space="preserve"> ConTime!AD$73</f>
        <v>0</v>
      </c>
      <c r="AE129" s="313">
        <f xml:space="preserve"> ConTime!AE$73</f>
        <v>0</v>
      </c>
      <c r="AF129" s="313">
        <f xml:space="preserve"> ConTime!AF$73</f>
        <v>0</v>
      </c>
      <c r="AG129" s="313">
        <f xml:space="preserve"> ConTime!AG$73</f>
        <v>0</v>
      </c>
      <c r="AH129" s="313">
        <f xml:space="preserve"> ConTime!AH$73</f>
        <v>0</v>
      </c>
      <c r="AI129" s="313">
        <f xml:space="preserve"> ConTime!AI$73</f>
        <v>0</v>
      </c>
      <c r="AJ129" s="313">
        <f xml:space="preserve"> ConTime!AJ$73</f>
        <v>0</v>
      </c>
      <c r="AK129" s="313">
        <f xml:space="preserve"> ConTime!AK$73</f>
        <v>0</v>
      </c>
      <c r="AL129" s="313">
        <f xml:space="preserve"> ConTime!AL$73</f>
        <v>0</v>
      </c>
      <c r="AM129" s="313">
        <f xml:space="preserve"> ConTime!AM$73</f>
        <v>0</v>
      </c>
      <c r="AN129" s="313">
        <f xml:space="preserve"> ConTime!AN$73</f>
        <v>0</v>
      </c>
      <c r="AO129" s="313">
        <f xml:space="preserve"> ConTime!AO$73</f>
        <v>0</v>
      </c>
      <c r="AP129" s="313">
        <f xml:space="preserve"> ConTime!AP$73</f>
        <v>0</v>
      </c>
      <c r="AQ129" s="313">
        <f xml:space="preserve"> ConTime!AQ$73</f>
        <v>0</v>
      </c>
      <c r="AR129" s="313">
        <f xml:space="preserve"> ConTime!AR$73</f>
        <v>0</v>
      </c>
      <c r="AS129" s="313">
        <f xml:space="preserve"> ConTime!AS$73</f>
        <v>0</v>
      </c>
      <c r="AT129" s="313">
        <f xml:space="preserve"> ConTime!AT$73</f>
        <v>0</v>
      </c>
      <c r="AU129" s="313">
        <f xml:space="preserve"> ConTime!AU$73</f>
        <v>0</v>
      </c>
      <c r="AV129" s="313">
        <f xml:space="preserve"> ConTime!AV$73</f>
        <v>0</v>
      </c>
      <c r="AW129" s="313">
        <f xml:space="preserve"> ConTime!AW$73</f>
        <v>0</v>
      </c>
      <c r="AX129" s="313">
        <f xml:space="preserve"> ConTime!AX$73</f>
        <v>0</v>
      </c>
      <c r="AY129" s="313">
        <f xml:space="preserve"> ConTime!AY$73</f>
        <v>0</v>
      </c>
      <c r="AZ129" s="313">
        <f xml:space="preserve"> ConTime!AZ$73</f>
        <v>0</v>
      </c>
      <c r="BA129" s="313">
        <f xml:space="preserve"> ConTime!BA$73</f>
        <v>0</v>
      </c>
      <c r="BB129" s="313">
        <f xml:space="preserve"> ConTime!BB$73</f>
        <v>0</v>
      </c>
      <c r="BC129" s="313">
        <f xml:space="preserve"> ConTime!BC$73</f>
        <v>0</v>
      </c>
      <c r="BD129" s="313">
        <f xml:space="preserve"> ConTime!BD$73</f>
        <v>0</v>
      </c>
      <c r="BE129" s="313">
        <f xml:space="preserve"> ConTime!BE$73</f>
        <v>0</v>
      </c>
      <c r="BF129" s="313">
        <f xml:space="preserve"> ConTime!BF$73</f>
        <v>0</v>
      </c>
      <c r="BG129" s="313">
        <f xml:space="preserve"> ConTime!BG$73</f>
        <v>0</v>
      </c>
      <c r="BH129" s="313">
        <f xml:space="preserve"> ConTime!BH$73</f>
        <v>0</v>
      </c>
      <c r="BI129" s="313">
        <f xml:space="preserve"> ConTime!BI$73</f>
        <v>0</v>
      </c>
      <c r="BJ129" s="313">
        <f xml:space="preserve"> ConTime!BJ$73</f>
        <v>0</v>
      </c>
      <c r="BK129" s="313">
        <f xml:space="preserve"> ConTime!BK$73</f>
        <v>0</v>
      </c>
      <c r="BL129" s="313">
        <f xml:space="preserve"> ConTime!BL$73</f>
        <v>0</v>
      </c>
      <c r="BM129" s="313">
        <f xml:space="preserve"> ConTime!BM$73</f>
        <v>0</v>
      </c>
      <c r="BN129" s="313">
        <f xml:space="preserve"> ConTime!BN$73</f>
        <v>0</v>
      </c>
      <c r="BO129" s="313">
        <f xml:space="preserve"> ConTime!BO$73</f>
        <v>0</v>
      </c>
      <c r="BP129" s="313">
        <f xml:space="preserve"> ConTime!BP$73</f>
        <v>0</v>
      </c>
      <c r="BQ129" s="313">
        <f xml:space="preserve"> ConTime!BQ$73</f>
        <v>0</v>
      </c>
      <c r="BR129" s="313">
        <f xml:space="preserve"> ConTime!BR$73</f>
        <v>0</v>
      </c>
      <c r="BS129" s="313">
        <f xml:space="preserve"> ConTime!BS$73</f>
        <v>0</v>
      </c>
      <c r="BT129" s="313">
        <f xml:space="preserve"> ConTime!BT$73</f>
        <v>0</v>
      </c>
      <c r="BU129" s="313">
        <f xml:space="preserve"> ConTime!BU$73</f>
        <v>0</v>
      </c>
      <c r="BV129" s="313">
        <f xml:space="preserve"> ConTime!BV$73</f>
        <v>0</v>
      </c>
      <c r="BW129" s="313">
        <f xml:space="preserve"> ConTime!BW$73</f>
        <v>0</v>
      </c>
      <c r="BX129" s="313">
        <f xml:space="preserve"> ConTime!BX$73</f>
        <v>0</v>
      </c>
      <c r="BY129" s="313">
        <f xml:space="preserve"> ConTime!BY$73</f>
        <v>0</v>
      </c>
      <c r="BZ129" s="313">
        <f xml:space="preserve"> ConTime!BZ$73</f>
        <v>0</v>
      </c>
      <c r="CA129" s="313">
        <f xml:space="preserve"> ConTime!CA$73</f>
        <v>0</v>
      </c>
      <c r="CB129" s="313">
        <f xml:space="preserve"> ConTime!CB$73</f>
        <v>0</v>
      </c>
      <c r="CC129" s="313">
        <f xml:space="preserve"> ConTime!CC$73</f>
        <v>0</v>
      </c>
      <c r="CD129" s="313">
        <f xml:space="preserve"> ConTime!CD$73</f>
        <v>0</v>
      </c>
      <c r="CE129" s="313">
        <f xml:space="preserve"> ConTime!CE$73</f>
        <v>0</v>
      </c>
      <c r="CF129" s="313">
        <f xml:space="preserve"> ConTime!CF$73</f>
        <v>0</v>
      </c>
      <c r="CG129" s="313">
        <f xml:space="preserve"> ConTime!CG$73</f>
        <v>0</v>
      </c>
      <c r="CH129" s="313">
        <f xml:space="preserve"> ConTime!CH$73</f>
        <v>0</v>
      </c>
      <c r="CI129" s="313">
        <f xml:space="preserve"> ConTime!CI$73</f>
        <v>0</v>
      </c>
      <c r="CJ129" s="313">
        <f xml:space="preserve"> ConTime!CJ$73</f>
        <v>0</v>
      </c>
      <c r="CK129" s="313">
        <f xml:space="preserve"> ConTime!CK$73</f>
        <v>0</v>
      </c>
      <c r="CL129" s="313">
        <f xml:space="preserve"> ConTime!CL$73</f>
        <v>0</v>
      </c>
      <c r="CM129" s="313">
        <f xml:space="preserve"> ConTime!CM$73</f>
        <v>0</v>
      </c>
      <c r="CN129" s="313">
        <f xml:space="preserve"> ConTime!CN$73</f>
        <v>0</v>
      </c>
      <c r="CO129" s="313">
        <f xml:space="preserve"> ConTime!CO$73</f>
        <v>0</v>
      </c>
      <c r="CP129" s="313">
        <f xml:space="preserve"> ConTime!CP$73</f>
        <v>0</v>
      </c>
      <c r="CQ129" s="313">
        <f xml:space="preserve"> ConTime!CQ$73</f>
        <v>0</v>
      </c>
      <c r="CR129" s="313">
        <f xml:space="preserve"> ConTime!CR$73</f>
        <v>0</v>
      </c>
      <c r="CS129" s="313">
        <f xml:space="preserve"> ConTime!CS$73</f>
        <v>0</v>
      </c>
      <c r="CT129" s="313">
        <f xml:space="preserve"> ConTime!CT$73</f>
        <v>0</v>
      </c>
      <c r="CU129" s="313">
        <f xml:space="preserve"> ConTime!CU$73</f>
        <v>0</v>
      </c>
      <c r="CV129" s="313">
        <f xml:space="preserve"> ConTime!CV$73</f>
        <v>0</v>
      </c>
      <c r="CW129" s="313">
        <f xml:space="preserve"> ConTime!CW$73</f>
        <v>0</v>
      </c>
      <c r="CX129" s="313">
        <f xml:space="preserve"> ConTime!CX$73</f>
        <v>0</v>
      </c>
      <c r="CY129" s="313">
        <f xml:space="preserve"> ConTime!CY$73</f>
        <v>0</v>
      </c>
      <c r="CZ129" s="313">
        <f xml:space="preserve"> ConTime!CZ$73</f>
        <v>0</v>
      </c>
      <c r="DA129" s="313">
        <f xml:space="preserve"> ConTime!DA$73</f>
        <v>0</v>
      </c>
      <c r="DB129" s="313">
        <f xml:space="preserve"> ConTime!DB$73</f>
        <v>0</v>
      </c>
      <c r="DC129" s="313">
        <f xml:space="preserve"> ConTime!DC$73</f>
        <v>0</v>
      </c>
      <c r="DD129" s="313">
        <f xml:space="preserve"> ConTime!DD$73</f>
        <v>0</v>
      </c>
      <c r="DE129" s="313">
        <f xml:space="preserve"> ConTime!DE$73</f>
        <v>0</v>
      </c>
      <c r="DF129" s="313">
        <f xml:space="preserve"> ConTime!DF$73</f>
        <v>0</v>
      </c>
      <c r="DG129" s="313">
        <f xml:space="preserve"> ConTime!DG$73</f>
        <v>0</v>
      </c>
      <c r="DH129" s="313">
        <f xml:space="preserve"> ConTime!DH$73</f>
        <v>0</v>
      </c>
      <c r="DI129" s="313">
        <f xml:space="preserve"> ConTime!DI$73</f>
        <v>0</v>
      </c>
      <c r="DJ129" s="313">
        <f xml:space="preserve"> ConTime!DJ$73</f>
        <v>0</v>
      </c>
      <c r="DK129" s="313">
        <f xml:space="preserve"> ConTime!DK$73</f>
        <v>0</v>
      </c>
      <c r="DL129" s="313">
        <f xml:space="preserve"> ConTime!DL$73</f>
        <v>0</v>
      </c>
      <c r="DM129" s="313">
        <f xml:space="preserve"> ConTime!DM$73</f>
        <v>0</v>
      </c>
      <c r="DN129" s="313">
        <f xml:space="preserve"> ConTime!DN$73</f>
        <v>0</v>
      </c>
      <c r="DO129" s="313">
        <f xml:space="preserve"> ConTime!DO$73</f>
        <v>0</v>
      </c>
      <c r="DP129" s="313">
        <f xml:space="preserve"> ConTime!DP$73</f>
        <v>0</v>
      </c>
      <c r="DQ129" s="313">
        <f xml:space="preserve"> ConTime!DQ$73</f>
        <v>0</v>
      </c>
      <c r="DR129" s="313">
        <f xml:space="preserve"> ConTime!DR$73</f>
        <v>0</v>
      </c>
      <c r="DS129" s="313">
        <f xml:space="preserve"> ConTime!DS$73</f>
        <v>0</v>
      </c>
      <c r="DT129" s="313">
        <f xml:space="preserve"> ConTime!DT$73</f>
        <v>0</v>
      </c>
      <c r="DU129" s="313">
        <f xml:space="preserve"> ConTime!DU$73</f>
        <v>0</v>
      </c>
      <c r="DV129" s="313">
        <f xml:space="preserve"> ConTime!DV$73</f>
        <v>0</v>
      </c>
      <c r="DW129" s="313">
        <f xml:space="preserve"> ConTime!DW$73</f>
        <v>0</v>
      </c>
      <c r="DX129" s="313">
        <f xml:space="preserve"> ConTime!DX$73</f>
        <v>0</v>
      </c>
      <c r="DY129" s="313">
        <f xml:space="preserve"> ConTime!DY$73</f>
        <v>0</v>
      </c>
      <c r="DZ129" s="313">
        <f xml:space="preserve"> ConTime!DZ$73</f>
        <v>0</v>
      </c>
      <c r="EA129" s="313">
        <f xml:space="preserve"> ConTime!EA$73</f>
        <v>0</v>
      </c>
      <c r="EB129" s="313">
        <f xml:space="preserve"> ConTime!EB$73</f>
        <v>0</v>
      </c>
      <c r="EC129" s="313">
        <f xml:space="preserve"> ConTime!EC$73</f>
        <v>0</v>
      </c>
      <c r="ED129" s="313">
        <f xml:space="preserve"> ConTime!ED$73</f>
        <v>0</v>
      </c>
      <c r="EE129" s="313">
        <f xml:space="preserve"> ConTime!EE$73</f>
        <v>0</v>
      </c>
      <c r="EF129" s="313">
        <f xml:space="preserve"> ConTime!EF$73</f>
        <v>0</v>
      </c>
      <c r="EG129" s="313">
        <f xml:space="preserve"> ConTime!EG$73</f>
        <v>0</v>
      </c>
      <c r="EH129" s="313">
        <f xml:space="preserve"> ConTime!EH$73</f>
        <v>0</v>
      </c>
      <c r="EI129" s="313">
        <f xml:space="preserve"> ConTime!EI$73</f>
        <v>0</v>
      </c>
      <c r="EJ129" s="313">
        <f xml:space="preserve"> ConTime!EJ$73</f>
        <v>0</v>
      </c>
      <c r="EK129" s="313">
        <f xml:space="preserve"> ConTime!EK$73</f>
        <v>0</v>
      </c>
      <c r="EL129" s="313">
        <f xml:space="preserve"> ConTime!EL$73</f>
        <v>0</v>
      </c>
      <c r="EM129" s="313">
        <f xml:space="preserve"> ConTime!EM$73</f>
        <v>0</v>
      </c>
      <c r="EN129" s="313">
        <f xml:space="preserve"> ConTime!EN$73</f>
        <v>0</v>
      </c>
      <c r="EO129" s="313">
        <f xml:space="preserve"> ConTime!EO$73</f>
        <v>0</v>
      </c>
      <c r="EP129" s="313">
        <f xml:space="preserve"> ConTime!EP$73</f>
        <v>0</v>
      </c>
      <c r="EQ129" s="313">
        <f xml:space="preserve"> ConTime!EQ$73</f>
        <v>0</v>
      </c>
      <c r="ER129" s="313">
        <f xml:space="preserve"> ConTime!ER$73</f>
        <v>0</v>
      </c>
      <c r="ES129" s="313">
        <f xml:space="preserve"> ConTime!ES$73</f>
        <v>0</v>
      </c>
      <c r="ET129" s="313">
        <f xml:space="preserve"> ConTime!ET$73</f>
        <v>0</v>
      </c>
      <c r="EU129" s="313">
        <f xml:space="preserve"> ConTime!EU$73</f>
        <v>0</v>
      </c>
      <c r="EV129" s="313">
        <f xml:space="preserve"> ConTime!EV$73</f>
        <v>0</v>
      </c>
      <c r="EW129" s="313">
        <f xml:space="preserve"> ConTime!EW$73</f>
        <v>0</v>
      </c>
      <c r="EX129" s="313">
        <f xml:space="preserve"> ConTime!EX$73</f>
        <v>0</v>
      </c>
      <c r="EY129" s="313">
        <f xml:space="preserve"> ConTime!EY$73</f>
        <v>0</v>
      </c>
      <c r="EZ129" s="313">
        <f xml:space="preserve"> ConTime!EZ$73</f>
        <v>0</v>
      </c>
      <c r="FA129" s="313">
        <f xml:space="preserve"> ConTime!FA$73</f>
        <v>0</v>
      </c>
      <c r="FB129" s="313">
        <f xml:space="preserve"> ConTime!FB$73</f>
        <v>0</v>
      </c>
      <c r="FC129" s="313">
        <f xml:space="preserve"> ConTime!FC$73</f>
        <v>0</v>
      </c>
      <c r="FD129" s="313">
        <f xml:space="preserve"> ConTime!FD$73</f>
        <v>0</v>
      </c>
      <c r="FE129" s="313">
        <f xml:space="preserve"> ConTime!FE$73</f>
        <v>0</v>
      </c>
      <c r="FF129" s="313">
        <f xml:space="preserve"> ConTime!FF$73</f>
        <v>0</v>
      </c>
      <c r="FG129" s="313">
        <f xml:space="preserve"> ConTime!FG$73</f>
        <v>0</v>
      </c>
      <c r="FH129" s="313">
        <f xml:space="preserve"> ConTime!FH$73</f>
        <v>0</v>
      </c>
      <c r="FI129" s="313">
        <f xml:space="preserve"> ConTime!FI$73</f>
        <v>0</v>
      </c>
      <c r="FJ129" s="313">
        <f xml:space="preserve"> ConTime!FJ$73</f>
        <v>0</v>
      </c>
      <c r="FK129" s="313">
        <f xml:space="preserve"> ConTime!FK$73</f>
        <v>0</v>
      </c>
      <c r="FL129" s="313">
        <f xml:space="preserve"> ConTime!FL$73</f>
        <v>0</v>
      </c>
      <c r="FM129" s="313">
        <f xml:space="preserve"> ConTime!FM$73</f>
        <v>0</v>
      </c>
      <c r="FN129" s="313">
        <f xml:space="preserve"> ConTime!FN$73</f>
        <v>0</v>
      </c>
      <c r="FO129" s="313">
        <f xml:space="preserve"> ConTime!FO$73</f>
        <v>0</v>
      </c>
      <c r="FP129" s="313">
        <f xml:space="preserve"> ConTime!FP$73</f>
        <v>0</v>
      </c>
      <c r="FQ129" s="313">
        <f xml:space="preserve"> ConTime!FQ$73</f>
        <v>0</v>
      </c>
      <c r="FR129" s="313">
        <f xml:space="preserve"> ConTime!FR$73</f>
        <v>0</v>
      </c>
      <c r="FS129" s="313">
        <f xml:space="preserve"> ConTime!FS$73</f>
        <v>0</v>
      </c>
      <c r="FT129" s="313">
        <f xml:space="preserve"> ConTime!FT$73</f>
        <v>0</v>
      </c>
      <c r="FU129" s="313">
        <f xml:space="preserve"> ConTime!FU$73</f>
        <v>0</v>
      </c>
      <c r="FV129" s="313">
        <f xml:space="preserve"> ConTime!FV$73</f>
        <v>0</v>
      </c>
      <c r="FW129" s="313">
        <f xml:space="preserve"> ConTime!FW$73</f>
        <v>0</v>
      </c>
      <c r="FX129" s="313">
        <f xml:space="preserve"> ConTime!FX$73</f>
        <v>0</v>
      </c>
      <c r="FY129" s="313">
        <f xml:space="preserve"> ConTime!FY$73</f>
        <v>0</v>
      </c>
      <c r="FZ129" s="313">
        <f xml:space="preserve"> ConTime!FZ$73</f>
        <v>0</v>
      </c>
      <c r="GA129" s="313">
        <f xml:space="preserve"> ConTime!GA$73</f>
        <v>0</v>
      </c>
      <c r="GB129" s="313">
        <f xml:space="preserve"> ConTime!GB$73</f>
        <v>0</v>
      </c>
      <c r="GC129" s="313">
        <f xml:space="preserve"> ConTime!GC$73</f>
        <v>0</v>
      </c>
      <c r="GD129" s="313">
        <f xml:space="preserve"> ConTime!GD$73</f>
        <v>0</v>
      </c>
      <c r="GE129" s="313">
        <f xml:space="preserve"> ConTime!GE$73</f>
        <v>0</v>
      </c>
      <c r="GF129" s="313">
        <f xml:space="preserve"> ConTime!GF$73</f>
        <v>0</v>
      </c>
      <c r="GG129" s="313">
        <f xml:space="preserve"> ConTime!GG$73</f>
        <v>0</v>
      </c>
      <c r="GH129" s="313">
        <f xml:space="preserve"> ConTime!GH$73</f>
        <v>0</v>
      </c>
      <c r="GI129" s="313">
        <f xml:space="preserve"> ConTime!GI$73</f>
        <v>0</v>
      </c>
      <c r="GJ129" s="313">
        <f xml:space="preserve"> ConTime!GJ$73</f>
        <v>0</v>
      </c>
    </row>
    <row r="130" spans="1:192" outlineLevel="1" x14ac:dyDescent="0.25">
      <c r="E130" s="413" t="str">
        <f xml:space="preserve"> InpC!E$124</f>
        <v>Senior debt - T1 repayment term</v>
      </c>
      <c r="F130" s="413">
        <f xml:space="preserve"> InpC!F$124</f>
        <v>10</v>
      </c>
      <c r="G130" s="413" t="str">
        <f xml:space="preserve"> InpC!G$124</f>
        <v>years</v>
      </c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39"/>
      <c r="DB130" s="39"/>
      <c r="DC130" s="39"/>
      <c r="DD130" s="39"/>
      <c r="DE130" s="39"/>
      <c r="DF130" s="39"/>
      <c r="DG130" s="39"/>
      <c r="DH130" s="39"/>
      <c r="DI130" s="39"/>
      <c r="DJ130" s="39"/>
      <c r="DK130" s="39"/>
      <c r="DL130" s="39"/>
      <c r="DM130" s="39"/>
      <c r="DN130" s="39"/>
      <c r="DO130" s="39"/>
      <c r="DP130" s="39"/>
      <c r="DQ130" s="39"/>
      <c r="DR130" s="39"/>
      <c r="DS130" s="39"/>
      <c r="DT130" s="39"/>
      <c r="DU130" s="39"/>
      <c r="DV130" s="39"/>
      <c r="DW130" s="39"/>
      <c r="DX130" s="39"/>
      <c r="DY130" s="39"/>
      <c r="DZ130" s="39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39"/>
      <c r="FO130" s="39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</row>
    <row r="131" spans="1:192" outlineLevel="1" x14ac:dyDescent="0.25">
      <c r="A131" s="81"/>
      <c r="B131" s="81"/>
      <c r="C131" s="82"/>
      <c r="D131" s="83"/>
      <c r="E131" s="83" t="str">
        <f xml:space="preserve"> InpC!E$189</f>
        <v>Months in year</v>
      </c>
      <c r="F131" s="83">
        <f xml:space="preserve"> InpC!F$189</f>
        <v>12</v>
      </c>
      <c r="G131" s="83" t="str">
        <f xml:space="preserve"> InpC!G$189</f>
        <v>months</v>
      </c>
      <c r="H131" s="83"/>
      <c r="I131" s="83"/>
      <c r="J131" s="83"/>
      <c r="K131" s="83"/>
      <c r="L131" s="83"/>
      <c r="M131" s="83"/>
      <c r="N131" s="83"/>
      <c r="O131" s="83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  <c r="AA131" s="83"/>
      <c r="AB131" s="83"/>
      <c r="AC131" s="83"/>
      <c r="AD131" s="83"/>
      <c r="AE131" s="83"/>
      <c r="AF131" s="83"/>
      <c r="AG131" s="83"/>
      <c r="AH131" s="83"/>
      <c r="AI131" s="83"/>
      <c r="AJ131" s="83"/>
      <c r="AK131" s="83"/>
      <c r="AL131" s="83"/>
      <c r="AM131" s="83"/>
      <c r="AN131" s="83"/>
      <c r="AO131" s="83"/>
      <c r="AP131" s="83"/>
      <c r="AQ131" s="83"/>
      <c r="AR131" s="83"/>
      <c r="AS131" s="83"/>
      <c r="AT131" s="83"/>
      <c r="AU131" s="83"/>
      <c r="AV131" s="83"/>
      <c r="AW131" s="83"/>
      <c r="AX131" s="83"/>
      <c r="AY131" s="83"/>
      <c r="AZ131" s="83"/>
      <c r="BA131" s="83"/>
      <c r="BB131" s="83"/>
      <c r="BC131" s="83"/>
      <c r="BD131" s="83"/>
      <c r="BE131" s="83"/>
      <c r="BF131" s="83"/>
      <c r="BG131" s="83"/>
      <c r="BH131" s="83"/>
      <c r="BI131" s="83"/>
      <c r="BJ131" s="83"/>
      <c r="BK131" s="83"/>
      <c r="BL131" s="83"/>
      <c r="BM131" s="83"/>
      <c r="BN131" s="83"/>
      <c r="BO131" s="83"/>
      <c r="BP131" s="83"/>
      <c r="BQ131" s="83"/>
      <c r="BR131" s="83"/>
      <c r="BS131" s="83"/>
      <c r="BT131" s="83"/>
      <c r="BU131" s="83"/>
      <c r="BV131" s="83"/>
      <c r="BW131" s="83"/>
      <c r="BX131" s="83"/>
      <c r="BY131" s="83"/>
      <c r="BZ131" s="83"/>
      <c r="CA131" s="83"/>
      <c r="CB131" s="83"/>
      <c r="CC131" s="83"/>
      <c r="CD131" s="83"/>
      <c r="CE131" s="83"/>
      <c r="CF131" s="83"/>
      <c r="CG131" s="83"/>
      <c r="CH131" s="83"/>
      <c r="CI131" s="83"/>
      <c r="CJ131" s="83"/>
      <c r="CK131" s="83"/>
      <c r="CL131" s="83"/>
      <c r="CM131" s="83"/>
      <c r="CN131" s="83"/>
      <c r="CO131" s="83"/>
      <c r="CP131" s="83"/>
      <c r="CQ131" s="83"/>
      <c r="CR131" s="83"/>
      <c r="CS131" s="83"/>
      <c r="CT131" s="83"/>
      <c r="CU131" s="83"/>
      <c r="CV131" s="83"/>
      <c r="CW131" s="83"/>
      <c r="CX131" s="83"/>
      <c r="CY131" s="83"/>
      <c r="CZ131" s="83"/>
      <c r="DA131" s="83"/>
      <c r="DB131" s="83"/>
      <c r="DC131" s="83"/>
      <c r="DD131" s="83"/>
      <c r="DE131" s="83"/>
      <c r="DF131" s="83"/>
      <c r="DG131" s="83"/>
      <c r="DH131" s="83"/>
      <c r="DI131" s="83"/>
      <c r="DJ131" s="83"/>
      <c r="DK131" s="83"/>
      <c r="DL131" s="83"/>
      <c r="DM131" s="83"/>
      <c r="DN131" s="83"/>
      <c r="DO131" s="83"/>
      <c r="DP131" s="83"/>
      <c r="DQ131" s="83"/>
      <c r="DR131" s="83"/>
      <c r="DS131" s="83"/>
      <c r="DT131" s="83"/>
      <c r="DU131" s="83"/>
      <c r="DV131" s="83"/>
      <c r="DW131" s="83"/>
      <c r="DX131" s="83"/>
      <c r="DY131" s="83"/>
      <c r="DZ131" s="83"/>
      <c r="EA131" s="83"/>
      <c r="EB131" s="83"/>
      <c r="EC131" s="83"/>
      <c r="ED131" s="83"/>
      <c r="EE131" s="83"/>
      <c r="EF131" s="83"/>
      <c r="EG131" s="83"/>
      <c r="EH131" s="83"/>
      <c r="EI131" s="83"/>
      <c r="EJ131" s="83"/>
      <c r="EK131" s="83"/>
      <c r="EL131" s="83"/>
      <c r="EM131" s="83"/>
      <c r="EN131" s="83"/>
      <c r="EO131" s="83"/>
      <c r="EP131" s="83"/>
      <c r="EQ131" s="83"/>
      <c r="ER131" s="83"/>
      <c r="ES131" s="83"/>
      <c r="ET131" s="83"/>
      <c r="EU131" s="83"/>
      <c r="EV131" s="83"/>
      <c r="EW131" s="83"/>
      <c r="EX131" s="83"/>
      <c r="EY131" s="83"/>
      <c r="EZ131" s="83"/>
      <c r="FA131" s="83"/>
      <c r="FB131" s="83"/>
      <c r="FC131" s="83"/>
      <c r="FD131" s="83"/>
      <c r="FE131" s="83"/>
      <c r="FF131" s="83"/>
      <c r="FG131" s="83"/>
      <c r="FH131" s="83"/>
      <c r="FI131" s="83"/>
      <c r="FJ131" s="83"/>
      <c r="FK131" s="83"/>
      <c r="FL131" s="83"/>
      <c r="FM131" s="83"/>
      <c r="FN131" s="83"/>
      <c r="FO131" s="83"/>
      <c r="FP131" s="83"/>
      <c r="FQ131" s="83"/>
      <c r="FR131" s="83"/>
      <c r="FS131" s="83"/>
      <c r="FT131" s="83"/>
      <c r="FU131" s="83"/>
      <c r="FV131" s="83"/>
      <c r="FW131" s="83"/>
      <c r="FX131" s="83"/>
      <c r="FY131" s="83"/>
      <c r="FZ131" s="83"/>
      <c r="GA131" s="83"/>
      <c r="GB131" s="83"/>
      <c r="GC131" s="83"/>
      <c r="GD131" s="83"/>
      <c r="GE131" s="83"/>
      <c r="GF131" s="83"/>
      <c r="GG131" s="83"/>
      <c r="GH131" s="83"/>
      <c r="GI131" s="83"/>
      <c r="GJ131" s="83"/>
    </row>
    <row r="132" spans="1:192" outlineLevel="1" x14ac:dyDescent="0.25">
      <c r="A132" s="78"/>
      <c r="B132" s="78"/>
      <c r="C132" s="79"/>
      <c r="D132" s="80"/>
      <c r="E132" s="26" t="s">
        <v>638</v>
      </c>
      <c r="F132" s="26">
        <f xml:space="preserve"> EOMONTH(F129, (F130 * F131))</f>
        <v>48579</v>
      </c>
      <c r="G132" s="26" t="s">
        <v>6</v>
      </c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</row>
    <row r="133" spans="1:192" outlineLevel="1" x14ac:dyDescent="0.25">
      <c r="E133" s="6"/>
      <c r="F133" s="6"/>
      <c r="G133" s="6"/>
      <c r="H133" s="6"/>
      <c r="I133" s="77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</row>
    <row r="134" spans="1:192" outlineLevel="1" x14ac:dyDescent="0.25">
      <c r="A134" s="56"/>
      <c r="B134" s="56"/>
      <c r="C134" s="59"/>
      <c r="D134" s="75"/>
      <c r="E134" s="26" t="str">
        <f xml:space="preserve"> E$132</f>
        <v>End of senior debt repayment period date - T1</v>
      </c>
      <c r="F134" s="26">
        <f xml:space="preserve"> F$132</f>
        <v>48579</v>
      </c>
      <c r="G134" s="26" t="str">
        <f xml:space="preserve"> G$132</f>
        <v>date</v>
      </c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</row>
    <row r="135" spans="1:192" outlineLevel="1" x14ac:dyDescent="0.25">
      <c r="A135" s="51"/>
      <c r="C135" s="52"/>
      <c r="D135" s="53"/>
      <c r="E135" s="11" t="str">
        <f t="shared" ref="E135:BP135" si="2488" xml:space="preserve"> E$25</f>
        <v>Model period ending</v>
      </c>
      <c r="F135" s="11">
        <f t="shared" si="2488"/>
        <v>0</v>
      </c>
      <c r="G135" s="11" t="str">
        <f t="shared" si="2488"/>
        <v>date</v>
      </c>
      <c r="H135" s="11">
        <f t="shared" si="2488"/>
        <v>0</v>
      </c>
      <c r="I135" s="142">
        <f t="shared" si="2488"/>
        <v>0</v>
      </c>
      <c r="J135" s="11">
        <f t="shared" si="2488"/>
        <v>44196</v>
      </c>
      <c r="K135" s="11">
        <f t="shared" si="2488"/>
        <v>44286</v>
      </c>
      <c r="L135" s="11">
        <f t="shared" si="2488"/>
        <v>44377</v>
      </c>
      <c r="M135" s="11">
        <f t="shared" si="2488"/>
        <v>44469</v>
      </c>
      <c r="N135" s="11">
        <f t="shared" si="2488"/>
        <v>44561</v>
      </c>
      <c r="O135" s="11">
        <f t="shared" si="2488"/>
        <v>44651</v>
      </c>
      <c r="P135" s="11">
        <f t="shared" si="2488"/>
        <v>44742</v>
      </c>
      <c r="Q135" s="11">
        <f t="shared" si="2488"/>
        <v>44834</v>
      </c>
      <c r="R135" s="11">
        <f t="shared" si="2488"/>
        <v>44926</v>
      </c>
      <c r="S135" s="11">
        <f t="shared" si="2488"/>
        <v>45016</v>
      </c>
      <c r="T135" s="11">
        <f t="shared" si="2488"/>
        <v>45107</v>
      </c>
      <c r="U135" s="11">
        <f t="shared" si="2488"/>
        <v>45199</v>
      </c>
      <c r="V135" s="11">
        <f t="shared" si="2488"/>
        <v>45291</v>
      </c>
      <c r="W135" s="11">
        <f t="shared" si="2488"/>
        <v>45382</v>
      </c>
      <c r="X135" s="11">
        <f t="shared" si="2488"/>
        <v>45473</v>
      </c>
      <c r="Y135" s="11">
        <f t="shared" si="2488"/>
        <v>45565</v>
      </c>
      <c r="Z135" s="11">
        <f t="shared" si="2488"/>
        <v>45657</v>
      </c>
      <c r="AA135" s="11">
        <f t="shared" si="2488"/>
        <v>45747</v>
      </c>
      <c r="AB135" s="11">
        <f t="shared" si="2488"/>
        <v>45838</v>
      </c>
      <c r="AC135" s="11">
        <f t="shared" si="2488"/>
        <v>45930</v>
      </c>
      <c r="AD135" s="11">
        <f t="shared" si="2488"/>
        <v>46022</v>
      </c>
      <c r="AE135" s="11">
        <f t="shared" si="2488"/>
        <v>46112</v>
      </c>
      <c r="AF135" s="11">
        <f t="shared" si="2488"/>
        <v>46203</v>
      </c>
      <c r="AG135" s="11">
        <f t="shared" si="2488"/>
        <v>46295</v>
      </c>
      <c r="AH135" s="11">
        <f t="shared" si="2488"/>
        <v>46387</v>
      </c>
      <c r="AI135" s="11">
        <f t="shared" si="2488"/>
        <v>46477</v>
      </c>
      <c r="AJ135" s="11">
        <f t="shared" si="2488"/>
        <v>46568</v>
      </c>
      <c r="AK135" s="11">
        <f t="shared" si="2488"/>
        <v>46660</v>
      </c>
      <c r="AL135" s="11">
        <f t="shared" si="2488"/>
        <v>46752</v>
      </c>
      <c r="AM135" s="11">
        <f t="shared" si="2488"/>
        <v>46843</v>
      </c>
      <c r="AN135" s="11">
        <f t="shared" si="2488"/>
        <v>46934</v>
      </c>
      <c r="AO135" s="11">
        <f t="shared" si="2488"/>
        <v>47026</v>
      </c>
      <c r="AP135" s="11">
        <f t="shared" si="2488"/>
        <v>47118</v>
      </c>
      <c r="AQ135" s="11">
        <f t="shared" si="2488"/>
        <v>47208</v>
      </c>
      <c r="AR135" s="11">
        <f t="shared" si="2488"/>
        <v>47299</v>
      </c>
      <c r="AS135" s="11">
        <f t="shared" si="2488"/>
        <v>47391</v>
      </c>
      <c r="AT135" s="11">
        <f t="shared" si="2488"/>
        <v>47483</v>
      </c>
      <c r="AU135" s="11">
        <f t="shared" si="2488"/>
        <v>47573</v>
      </c>
      <c r="AV135" s="11">
        <f t="shared" si="2488"/>
        <v>47664</v>
      </c>
      <c r="AW135" s="11">
        <f t="shared" si="2488"/>
        <v>47756</v>
      </c>
      <c r="AX135" s="11">
        <f t="shared" si="2488"/>
        <v>47848</v>
      </c>
      <c r="AY135" s="11">
        <f t="shared" si="2488"/>
        <v>47938</v>
      </c>
      <c r="AZ135" s="11">
        <f t="shared" si="2488"/>
        <v>48029</v>
      </c>
      <c r="BA135" s="11">
        <f t="shared" si="2488"/>
        <v>48121</v>
      </c>
      <c r="BB135" s="11">
        <f t="shared" si="2488"/>
        <v>48213</v>
      </c>
      <c r="BC135" s="11">
        <f t="shared" si="2488"/>
        <v>48304</v>
      </c>
      <c r="BD135" s="11">
        <f t="shared" si="2488"/>
        <v>48395</v>
      </c>
      <c r="BE135" s="11">
        <f t="shared" si="2488"/>
        <v>48487</v>
      </c>
      <c r="BF135" s="11">
        <f t="shared" si="2488"/>
        <v>48579</v>
      </c>
      <c r="BG135" s="11">
        <f t="shared" si="2488"/>
        <v>48669</v>
      </c>
      <c r="BH135" s="11">
        <f t="shared" si="2488"/>
        <v>48760</v>
      </c>
      <c r="BI135" s="11">
        <f t="shared" si="2488"/>
        <v>48852</v>
      </c>
      <c r="BJ135" s="11">
        <f t="shared" si="2488"/>
        <v>48944</v>
      </c>
      <c r="BK135" s="11">
        <f t="shared" si="2488"/>
        <v>49034</v>
      </c>
      <c r="BL135" s="11">
        <f t="shared" si="2488"/>
        <v>49125</v>
      </c>
      <c r="BM135" s="11">
        <f t="shared" si="2488"/>
        <v>49217</v>
      </c>
      <c r="BN135" s="11">
        <f t="shared" si="2488"/>
        <v>49309</v>
      </c>
      <c r="BO135" s="11">
        <f t="shared" si="2488"/>
        <v>49399</v>
      </c>
      <c r="BP135" s="11">
        <f t="shared" si="2488"/>
        <v>49490</v>
      </c>
      <c r="BQ135" s="11">
        <f t="shared" ref="BQ135:EB135" si="2489" xml:space="preserve"> BQ$25</f>
        <v>49582</v>
      </c>
      <c r="BR135" s="11">
        <f t="shared" si="2489"/>
        <v>49674</v>
      </c>
      <c r="BS135" s="11">
        <f t="shared" si="2489"/>
        <v>49765</v>
      </c>
      <c r="BT135" s="11">
        <f t="shared" si="2489"/>
        <v>49856</v>
      </c>
      <c r="BU135" s="11">
        <f t="shared" si="2489"/>
        <v>49948</v>
      </c>
      <c r="BV135" s="11">
        <f t="shared" si="2489"/>
        <v>50040</v>
      </c>
      <c r="BW135" s="11">
        <f t="shared" si="2489"/>
        <v>50130</v>
      </c>
      <c r="BX135" s="11">
        <f t="shared" si="2489"/>
        <v>50221</v>
      </c>
      <c r="BY135" s="11">
        <f t="shared" si="2489"/>
        <v>50313</v>
      </c>
      <c r="BZ135" s="11">
        <f t="shared" si="2489"/>
        <v>50405</v>
      </c>
      <c r="CA135" s="11">
        <f t="shared" si="2489"/>
        <v>50495</v>
      </c>
      <c r="CB135" s="11">
        <f t="shared" si="2489"/>
        <v>50586</v>
      </c>
      <c r="CC135" s="11">
        <f t="shared" si="2489"/>
        <v>50678</v>
      </c>
      <c r="CD135" s="11">
        <f t="shared" si="2489"/>
        <v>50770</v>
      </c>
      <c r="CE135" s="11">
        <f t="shared" si="2489"/>
        <v>50860</v>
      </c>
      <c r="CF135" s="11">
        <f t="shared" si="2489"/>
        <v>50951</v>
      </c>
      <c r="CG135" s="11">
        <f t="shared" si="2489"/>
        <v>51043</v>
      </c>
      <c r="CH135" s="11">
        <f t="shared" si="2489"/>
        <v>51135</v>
      </c>
      <c r="CI135" s="11">
        <f t="shared" si="2489"/>
        <v>51226</v>
      </c>
      <c r="CJ135" s="11">
        <f t="shared" si="2489"/>
        <v>51317</v>
      </c>
      <c r="CK135" s="11">
        <f t="shared" si="2489"/>
        <v>51409</v>
      </c>
      <c r="CL135" s="11">
        <f t="shared" si="2489"/>
        <v>51501</v>
      </c>
      <c r="CM135" s="11">
        <f t="shared" si="2489"/>
        <v>51591</v>
      </c>
      <c r="CN135" s="11">
        <f t="shared" si="2489"/>
        <v>51682</v>
      </c>
      <c r="CO135" s="11">
        <f t="shared" si="2489"/>
        <v>51774</v>
      </c>
      <c r="CP135" s="11">
        <f t="shared" si="2489"/>
        <v>51866</v>
      </c>
      <c r="CQ135" s="11">
        <f t="shared" si="2489"/>
        <v>51956</v>
      </c>
      <c r="CR135" s="11">
        <f t="shared" si="2489"/>
        <v>52047</v>
      </c>
      <c r="CS135" s="11">
        <f t="shared" si="2489"/>
        <v>52139</v>
      </c>
      <c r="CT135" s="11">
        <f t="shared" si="2489"/>
        <v>52231</v>
      </c>
      <c r="CU135" s="11">
        <f t="shared" si="2489"/>
        <v>52321</v>
      </c>
      <c r="CV135" s="11">
        <f t="shared" si="2489"/>
        <v>52412</v>
      </c>
      <c r="CW135" s="11">
        <f t="shared" si="2489"/>
        <v>52504</v>
      </c>
      <c r="CX135" s="11">
        <f t="shared" si="2489"/>
        <v>52596</v>
      </c>
      <c r="CY135" s="11">
        <f t="shared" si="2489"/>
        <v>52687</v>
      </c>
      <c r="CZ135" s="11">
        <f t="shared" si="2489"/>
        <v>52778</v>
      </c>
      <c r="DA135" s="11">
        <f t="shared" si="2489"/>
        <v>52870</v>
      </c>
      <c r="DB135" s="11">
        <f t="shared" si="2489"/>
        <v>52962</v>
      </c>
      <c r="DC135" s="11">
        <f t="shared" si="2489"/>
        <v>53052</v>
      </c>
      <c r="DD135" s="11">
        <f t="shared" si="2489"/>
        <v>53143</v>
      </c>
      <c r="DE135" s="11">
        <f t="shared" si="2489"/>
        <v>53235</v>
      </c>
      <c r="DF135" s="11">
        <f t="shared" si="2489"/>
        <v>53327</v>
      </c>
      <c r="DG135" s="11">
        <f t="shared" si="2489"/>
        <v>53417</v>
      </c>
      <c r="DH135" s="11">
        <f t="shared" si="2489"/>
        <v>53508</v>
      </c>
      <c r="DI135" s="11">
        <f t="shared" si="2489"/>
        <v>53600</v>
      </c>
      <c r="DJ135" s="11">
        <f t="shared" si="2489"/>
        <v>53692</v>
      </c>
      <c r="DK135" s="11">
        <f t="shared" si="2489"/>
        <v>53782</v>
      </c>
      <c r="DL135" s="11">
        <f t="shared" si="2489"/>
        <v>53873</v>
      </c>
      <c r="DM135" s="11">
        <f t="shared" si="2489"/>
        <v>53965</v>
      </c>
      <c r="DN135" s="11">
        <f t="shared" si="2489"/>
        <v>54057</v>
      </c>
      <c r="DO135" s="11">
        <f t="shared" si="2489"/>
        <v>54148</v>
      </c>
      <c r="DP135" s="11">
        <f t="shared" si="2489"/>
        <v>54239</v>
      </c>
      <c r="DQ135" s="11">
        <f t="shared" si="2489"/>
        <v>54331</v>
      </c>
      <c r="DR135" s="11">
        <f t="shared" si="2489"/>
        <v>54423</v>
      </c>
      <c r="DS135" s="11">
        <f t="shared" si="2489"/>
        <v>54513</v>
      </c>
      <c r="DT135" s="11">
        <f t="shared" si="2489"/>
        <v>54604</v>
      </c>
      <c r="DU135" s="11">
        <f t="shared" si="2489"/>
        <v>54696</v>
      </c>
      <c r="DV135" s="11">
        <f t="shared" si="2489"/>
        <v>54788</v>
      </c>
      <c r="DW135" s="11">
        <f t="shared" si="2489"/>
        <v>54878</v>
      </c>
      <c r="DX135" s="11">
        <f t="shared" si="2489"/>
        <v>54969</v>
      </c>
      <c r="DY135" s="11">
        <f t="shared" si="2489"/>
        <v>55061</v>
      </c>
      <c r="DZ135" s="11">
        <f t="shared" si="2489"/>
        <v>55153</v>
      </c>
      <c r="EA135" s="11">
        <f t="shared" si="2489"/>
        <v>55243</v>
      </c>
      <c r="EB135" s="11">
        <f t="shared" si="2489"/>
        <v>55334</v>
      </c>
      <c r="EC135" s="11">
        <f t="shared" ref="EC135:GJ135" si="2490" xml:space="preserve"> EC$25</f>
        <v>55426</v>
      </c>
      <c r="ED135" s="11">
        <f t="shared" si="2490"/>
        <v>55518</v>
      </c>
      <c r="EE135" s="11">
        <f t="shared" si="2490"/>
        <v>55609</v>
      </c>
      <c r="EF135" s="11">
        <f t="shared" si="2490"/>
        <v>55700</v>
      </c>
      <c r="EG135" s="11">
        <f t="shared" si="2490"/>
        <v>55792</v>
      </c>
      <c r="EH135" s="11">
        <f t="shared" si="2490"/>
        <v>55884</v>
      </c>
      <c r="EI135" s="11">
        <f t="shared" si="2490"/>
        <v>55974</v>
      </c>
      <c r="EJ135" s="11">
        <f t="shared" si="2490"/>
        <v>56065</v>
      </c>
      <c r="EK135" s="11">
        <f t="shared" si="2490"/>
        <v>56157</v>
      </c>
      <c r="EL135" s="11">
        <f t="shared" si="2490"/>
        <v>56249</v>
      </c>
      <c r="EM135" s="11">
        <f t="shared" si="2490"/>
        <v>56339</v>
      </c>
      <c r="EN135" s="11">
        <f t="shared" si="2490"/>
        <v>56430</v>
      </c>
      <c r="EO135" s="11">
        <f t="shared" si="2490"/>
        <v>56522</v>
      </c>
      <c r="EP135" s="11">
        <f t="shared" si="2490"/>
        <v>56614</v>
      </c>
      <c r="EQ135" s="11">
        <f t="shared" si="2490"/>
        <v>56704</v>
      </c>
      <c r="ER135" s="11">
        <f t="shared" si="2490"/>
        <v>56795</v>
      </c>
      <c r="ES135" s="11">
        <f t="shared" si="2490"/>
        <v>56887</v>
      </c>
      <c r="ET135" s="11">
        <f t="shared" si="2490"/>
        <v>56979</v>
      </c>
      <c r="EU135" s="11">
        <f t="shared" si="2490"/>
        <v>57070</v>
      </c>
      <c r="EV135" s="11">
        <f t="shared" si="2490"/>
        <v>57161</v>
      </c>
      <c r="EW135" s="11">
        <f t="shared" si="2490"/>
        <v>57253</v>
      </c>
      <c r="EX135" s="11">
        <f t="shared" si="2490"/>
        <v>57345</v>
      </c>
      <c r="EY135" s="11">
        <f t="shared" si="2490"/>
        <v>57435</v>
      </c>
      <c r="EZ135" s="11">
        <f t="shared" si="2490"/>
        <v>57526</v>
      </c>
      <c r="FA135" s="11">
        <f t="shared" si="2490"/>
        <v>57618</v>
      </c>
      <c r="FB135" s="11">
        <f t="shared" si="2490"/>
        <v>57710</v>
      </c>
      <c r="FC135" s="11">
        <f t="shared" si="2490"/>
        <v>57800</v>
      </c>
      <c r="FD135" s="11">
        <f t="shared" si="2490"/>
        <v>57891</v>
      </c>
      <c r="FE135" s="11">
        <f t="shared" si="2490"/>
        <v>57983</v>
      </c>
      <c r="FF135" s="11">
        <f t="shared" si="2490"/>
        <v>58075</v>
      </c>
      <c r="FG135" s="11">
        <f t="shared" si="2490"/>
        <v>58165</v>
      </c>
      <c r="FH135" s="11">
        <f t="shared" si="2490"/>
        <v>58256</v>
      </c>
      <c r="FI135" s="11">
        <f t="shared" si="2490"/>
        <v>58348</v>
      </c>
      <c r="FJ135" s="11">
        <f t="shared" si="2490"/>
        <v>58440</v>
      </c>
      <c r="FK135" s="11">
        <f t="shared" si="2490"/>
        <v>58531</v>
      </c>
      <c r="FL135" s="11">
        <f t="shared" si="2490"/>
        <v>58622</v>
      </c>
      <c r="FM135" s="11">
        <f t="shared" si="2490"/>
        <v>58714</v>
      </c>
      <c r="FN135" s="11">
        <f t="shared" si="2490"/>
        <v>58806</v>
      </c>
      <c r="FO135" s="11">
        <f t="shared" si="2490"/>
        <v>58896</v>
      </c>
      <c r="FP135" s="11">
        <f t="shared" si="2490"/>
        <v>58987</v>
      </c>
      <c r="FQ135" s="11">
        <f t="shared" si="2490"/>
        <v>59079</v>
      </c>
      <c r="FR135" s="11">
        <f t="shared" si="2490"/>
        <v>59171</v>
      </c>
      <c r="FS135" s="11">
        <f t="shared" si="2490"/>
        <v>59261</v>
      </c>
      <c r="FT135" s="11">
        <f t="shared" si="2490"/>
        <v>59352</v>
      </c>
      <c r="FU135" s="11">
        <f t="shared" si="2490"/>
        <v>59444</v>
      </c>
      <c r="FV135" s="11">
        <f t="shared" si="2490"/>
        <v>59536</v>
      </c>
      <c r="FW135" s="11">
        <f t="shared" si="2490"/>
        <v>59626</v>
      </c>
      <c r="FX135" s="11">
        <f t="shared" si="2490"/>
        <v>59717</v>
      </c>
      <c r="FY135" s="11">
        <f t="shared" si="2490"/>
        <v>59809</v>
      </c>
      <c r="FZ135" s="11">
        <f t="shared" si="2490"/>
        <v>59901</v>
      </c>
      <c r="GA135" s="11">
        <f t="shared" si="2490"/>
        <v>59992</v>
      </c>
      <c r="GB135" s="11">
        <f t="shared" si="2490"/>
        <v>60083</v>
      </c>
      <c r="GC135" s="11">
        <f t="shared" si="2490"/>
        <v>60175</v>
      </c>
      <c r="GD135" s="11">
        <f t="shared" si="2490"/>
        <v>60267</v>
      </c>
      <c r="GE135" s="11">
        <f t="shared" si="2490"/>
        <v>60357</v>
      </c>
      <c r="GF135" s="11">
        <f t="shared" si="2490"/>
        <v>60448</v>
      </c>
      <c r="GG135" s="11">
        <f t="shared" si="2490"/>
        <v>60540</v>
      </c>
      <c r="GH135" s="11">
        <f t="shared" si="2490"/>
        <v>60632</v>
      </c>
      <c r="GI135" s="11">
        <f t="shared" si="2490"/>
        <v>60722</v>
      </c>
      <c r="GJ135" s="11">
        <f t="shared" si="2490"/>
        <v>60813</v>
      </c>
    </row>
    <row r="136" spans="1:192" s="199" customFormat="1" outlineLevel="1" x14ac:dyDescent="0.25">
      <c r="A136" s="239"/>
      <c r="B136" s="239"/>
      <c r="C136" s="240"/>
      <c r="D136" s="241"/>
      <c r="E136" s="199" t="s">
        <v>639</v>
      </c>
      <c r="G136" s="199" t="s">
        <v>5</v>
      </c>
      <c r="H136" s="199">
        <f xml:space="preserve"> SUM(J136:GJ136)</f>
        <v>1</v>
      </c>
      <c r="I136" s="242"/>
      <c r="J136" s="198">
        <f t="shared" ref="J136:K136" si="2491" xml:space="preserve"> IF(J135 = $F134, 1, 0)</f>
        <v>0</v>
      </c>
      <c r="K136" s="198">
        <f t="shared" si="2491"/>
        <v>0</v>
      </c>
      <c r="L136" s="198">
        <f t="shared" ref="L136:BW136" si="2492" xml:space="preserve"> IF(L135 = $F134, 1, 0)</f>
        <v>0</v>
      </c>
      <c r="M136" s="198">
        <f t="shared" si="2492"/>
        <v>0</v>
      </c>
      <c r="N136" s="198">
        <f t="shared" si="2492"/>
        <v>0</v>
      </c>
      <c r="O136" s="198">
        <f t="shared" si="2492"/>
        <v>0</v>
      </c>
      <c r="P136" s="198">
        <f t="shared" si="2492"/>
        <v>0</v>
      </c>
      <c r="Q136" s="198">
        <f t="shared" si="2492"/>
        <v>0</v>
      </c>
      <c r="R136" s="198">
        <f t="shared" si="2492"/>
        <v>0</v>
      </c>
      <c r="S136" s="198">
        <f t="shared" si="2492"/>
        <v>0</v>
      </c>
      <c r="T136" s="198">
        <f t="shared" si="2492"/>
        <v>0</v>
      </c>
      <c r="U136" s="198">
        <f t="shared" si="2492"/>
        <v>0</v>
      </c>
      <c r="V136" s="198">
        <f t="shared" si="2492"/>
        <v>0</v>
      </c>
      <c r="W136" s="198">
        <f t="shared" si="2492"/>
        <v>0</v>
      </c>
      <c r="X136" s="198">
        <f t="shared" si="2492"/>
        <v>0</v>
      </c>
      <c r="Y136" s="198">
        <f t="shared" si="2492"/>
        <v>0</v>
      </c>
      <c r="Z136" s="198">
        <f t="shared" si="2492"/>
        <v>0</v>
      </c>
      <c r="AA136" s="198">
        <f t="shared" si="2492"/>
        <v>0</v>
      </c>
      <c r="AB136" s="198">
        <f t="shared" si="2492"/>
        <v>0</v>
      </c>
      <c r="AC136" s="198">
        <f t="shared" si="2492"/>
        <v>0</v>
      </c>
      <c r="AD136" s="198">
        <f t="shared" si="2492"/>
        <v>0</v>
      </c>
      <c r="AE136" s="198">
        <f t="shared" si="2492"/>
        <v>0</v>
      </c>
      <c r="AF136" s="198">
        <f t="shared" si="2492"/>
        <v>0</v>
      </c>
      <c r="AG136" s="198">
        <f t="shared" si="2492"/>
        <v>0</v>
      </c>
      <c r="AH136" s="198">
        <f t="shared" si="2492"/>
        <v>0</v>
      </c>
      <c r="AI136" s="198">
        <f t="shared" si="2492"/>
        <v>0</v>
      </c>
      <c r="AJ136" s="198">
        <f t="shared" si="2492"/>
        <v>0</v>
      </c>
      <c r="AK136" s="198">
        <f t="shared" si="2492"/>
        <v>0</v>
      </c>
      <c r="AL136" s="198">
        <f t="shared" si="2492"/>
        <v>0</v>
      </c>
      <c r="AM136" s="198">
        <f t="shared" si="2492"/>
        <v>0</v>
      </c>
      <c r="AN136" s="198">
        <f t="shared" si="2492"/>
        <v>0</v>
      </c>
      <c r="AO136" s="198">
        <f t="shared" si="2492"/>
        <v>0</v>
      </c>
      <c r="AP136" s="198">
        <f t="shared" si="2492"/>
        <v>0</v>
      </c>
      <c r="AQ136" s="198">
        <f t="shared" si="2492"/>
        <v>0</v>
      </c>
      <c r="AR136" s="198">
        <f t="shared" si="2492"/>
        <v>0</v>
      </c>
      <c r="AS136" s="198">
        <f t="shared" si="2492"/>
        <v>0</v>
      </c>
      <c r="AT136" s="198">
        <f t="shared" si="2492"/>
        <v>0</v>
      </c>
      <c r="AU136" s="198">
        <f t="shared" si="2492"/>
        <v>0</v>
      </c>
      <c r="AV136" s="198">
        <f t="shared" si="2492"/>
        <v>0</v>
      </c>
      <c r="AW136" s="198">
        <f t="shared" si="2492"/>
        <v>0</v>
      </c>
      <c r="AX136" s="198">
        <f t="shared" si="2492"/>
        <v>0</v>
      </c>
      <c r="AY136" s="198">
        <f t="shared" si="2492"/>
        <v>0</v>
      </c>
      <c r="AZ136" s="198">
        <f t="shared" si="2492"/>
        <v>0</v>
      </c>
      <c r="BA136" s="198">
        <f t="shared" si="2492"/>
        <v>0</v>
      </c>
      <c r="BB136" s="198">
        <f t="shared" si="2492"/>
        <v>0</v>
      </c>
      <c r="BC136" s="198">
        <f t="shared" si="2492"/>
        <v>0</v>
      </c>
      <c r="BD136" s="198">
        <f t="shared" si="2492"/>
        <v>0</v>
      </c>
      <c r="BE136" s="198">
        <f t="shared" si="2492"/>
        <v>0</v>
      </c>
      <c r="BF136" s="198">
        <f t="shared" si="2492"/>
        <v>1</v>
      </c>
      <c r="BG136" s="198">
        <f t="shared" si="2492"/>
        <v>0</v>
      </c>
      <c r="BH136" s="198">
        <f t="shared" si="2492"/>
        <v>0</v>
      </c>
      <c r="BI136" s="198">
        <f t="shared" si="2492"/>
        <v>0</v>
      </c>
      <c r="BJ136" s="198">
        <f t="shared" si="2492"/>
        <v>0</v>
      </c>
      <c r="BK136" s="198">
        <f t="shared" si="2492"/>
        <v>0</v>
      </c>
      <c r="BL136" s="198">
        <f t="shared" si="2492"/>
        <v>0</v>
      </c>
      <c r="BM136" s="198">
        <f t="shared" si="2492"/>
        <v>0</v>
      </c>
      <c r="BN136" s="198">
        <f t="shared" si="2492"/>
        <v>0</v>
      </c>
      <c r="BO136" s="198">
        <f t="shared" si="2492"/>
        <v>0</v>
      </c>
      <c r="BP136" s="198">
        <f t="shared" si="2492"/>
        <v>0</v>
      </c>
      <c r="BQ136" s="198">
        <f t="shared" si="2492"/>
        <v>0</v>
      </c>
      <c r="BR136" s="198">
        <f t="shared" si="2492"/>
        <v>0</v>
      </c>
      <c r="BS136" s="198">
        <f t="shared" si="2492"/>
        <v>0</v>
      </c>
      <c r="BT136" s="198">
        <f t="shared" si="2492"/>
        <v>0</v>
      </c>
      <c r="BU136" s="198">
        <f t="shared" si="2492"/>
        <v>0</v>
      </c>
      <c r="BV136" s="198">
        <f t="shared" si="2492"/>
        <v>0</v>
      </c>
      <c r="BW136" s="198">
        <f t="shared" si="2492"/>
        <v>0</v>
      </c>
      <c r="BX136" s="198">
        <f t="shared" ref="BX136:EI136" si="2493" xml:space="preserve"> IF(BX135 = $F134, 1, 0)</f>
        <v>0</v>
      </c>
      <c r="BY136" s="198">
        <f t="shared" si="2493"/>
        <v>0</v>
      </c>
      <c r="BZ136" s="198">
        <f t="shared" si="2493"/>
        <v>0</v>
      </c>
      <c r="CA136" s="198">
        <f t="shared" si="2493"/>
        <v>0</v>
      </c>
      <c r="CB136" s="198">
        <f t="shared" si="2493"/>
        <v>0</v>
      </c>
      <c r="CC136" s="198">
        <f t="shared" si="2493"/>
        <v>0</v>
      </c>
      <c r="CD136" s="198">
        <f t="shared" si="2493"/>
        <v>0</v>
      </c>
      <c r="CE136" s="198">
        <f t="shared" si="2493"/>
        <v>0</v>
      </c>
      <c r="CF136" s="198">
        <f t="shared" si="2493"/>
        <v>0</v>
      </c>
      <c r="CG136" s="198">
        <f t="shared" si="2493"/>
        <v>0</v>
      </c>
      <c r="CH136" s="198">
        <f t="shared" si="2493"/>
        <v>0</v>
      </c>
      <c r="CI136" s="198">
        <f t="shared" si="2493"/>
        <v>0</v>
      </c>
      <c r="CJ136" s="198">
        <f t="shared" si="2493"/>
        <v>0</v>
      </c>
      <c r="CK136" s="198">
        <f t="shared" si="2493"/>
        <v>0</v>
      </c>
      <c r="CL136" s="198">
        <f t="shared" si="2493"/>
        <v>0</v>
      </c>
      <c r="CM136" s="198">
        <f t="shared" si="2493"/>
        <v>0</v>
      </c>
      <c r="CN136" s="198">
        <f t="shared" si="2493"/>
        <v>0</v>
      </c>
      <c r="CO136" s="198">
        <f t="shared" si="2493"/>
        <v>0</v>
      </c>
      <c r="CP136" s="198">
        <f t="shared" si="2493"/>
        <v>0</v>
      </c>
      <c r="CQ136" s="198">
        <f t="shared" si="2493"/>
        <v>0</v>
      </c>
      <c r="CR136" s="198">
        <f t="shared" si="2493"/>
        <v>0</v>
      </c>
      <c r="CS136" s="198">
        <f t="shared" si="2493"/>
        <v>0</v>
      </c>
      <c r="CT136" s="198">
        <f t="shared" si="2493"/>
        <v>0</v>
      </c>
      <c r="CU136" s="198">
        <f t="shared" si="2493"/>
        <v>0</v>
      </c>
      <c r="CV136" s="198">
        <f t="shared" si="2493"/>
        <v>0</v>
      </c>
      <c r="CW136" s="198">
        <f t="shared" si="2493"/>
        <v>0</v>
      </c>
      <c r="CX136" s="198">
        <f t="shared" si="2493"/>
        <v>0</v>
      </c>
      <c r="CY136" s="198">
        <f t="shared" si="2493"/>
        <v>0</v>
      </c>
      <c r="CZ136" s="198">
        <f t="shared" si="2493"/>
        <v>0</v>
      </c>
      <c r="DA136" s="198">
        <f t="shared" si="2493"/>
        <v>0</v>
      </c>
      <c r="DB136" s="198">
        <f t="shared" si="2493"/>
        <v>0</v>
      </c>
      <c r="DC136" s="198">
        <f t="shared" si="2493"/>
        <v>0</v>
      </c>
      <c r="DD136" s="198">
        <f t="shared" si="2493"/>
        <v>0</v>
      </c>
      <c r="DE136" s="198">
        <f t="shared" si="2493"/>
        <v>0</v>
      </c>
      <c r="DF136" s="198">
        <f t="shared" si="2493"/>
        <v>0</v>
      </c>
      <c r="DG136" s="198">
        <f t="shared" si="2493"/>
        <v>0</v>
      </c>
      <c r="DH136" s="198">
        <f t="shared" si="2493"/>
        <v>0</v>
      </c>
      <c r="DI136" s="198">
        <f t="shared" si="2493"/>
        <v>0</v>
      </c>
      <c r="DJ136" s="198">
        <f t="shared" si="2493"/>
        <v>0</v>
      </c>
      <c r="DK136" s="198">
        <f t="shared" si="2493"/>
        <v>0</v>
      </c>
      <c r="DL136" s="198">
        <f t="shared" si="2493"/>
        <v>0</v>
      </c>
      <c r="DM136" s="198">
        <f t="shared" si="2493"/>
        <v>0</v>
      </c>
      <c r="DN136" s="198">
        <f t="shared" si="2493"/>
        <v>0</v>
      </c>
      <c r="DO136" s="198">
        <f t="shared" si="2493"/>
        <v>0</v>
      </c>
      <c r="DP136" s="198">
        <f t="shared" si="2493"/>
        <v>0</v>
      </c>
      <c r="DQ136" s="198">
        <f t="shared" si="2493"/>
        <v>0</v>
      </c>
      <c r="DR136" s="198">
        <f t="shared" si="2493"/>
        <v>0</v>
      </c>
      <c r="DS136" s="198">
        <f t="shared" si="2493"/>
        <v>0</v>
      </c>
      <c r="DT136" s="198">
        <f t="shared" si="2493"/>
        <v>0</v>
      </c>
      <c r="DU136" s="198">
        <f t="shared" si="2493"/>
        <v>0</v>
      </c>
      <c r="DV136" s="198">
        <f t="shared" si="2493"/>
        <v>0</v>
      </c>
      <c r="DW136" s="198">
        <f t="shared" si="2493"/>
        <v>0</v>
      </c>
      <c r="DX136" s="198">
        <f t="shared" si="2493"/>
        <v>0</v>
      </c>
      <c r="DY136" s="198">
        <f t="shared" si="2493"/>
        <v>0</v>
      </c>
      <c r="DZ136" s="198">
        <f t="shared" si="2493"/>
        <v>0</v>
      </c>
      <c r="EA136" s="198">
        <f t="shared" si="2493"/>
        <v>0</v>
      </c>
      <c r="EB136" s="198">
        <f t="shared" si="2493"/>
        <v>0</v>
      </c>
      <c r="EC136" s="198">
        <f t="shared" si="2493"/>
        <v>0</v>
      </c>
      <c r="ED136" s="198">
        <f t="shared" si="2493"/>
        <v>0</v>
      </c>
      <c r="EE136" s="198">
        <f t="shared" si="2493"/>
        <v>0</v>
      </c>
      <c r="EF136" s="198">
        <f t="shared" si="2493"/>
        <v>0</v>
      </c>
      <c r="EG136" s="198">
        <f t="shared" si="2493"/>
        <v>0</v>
      </c>
      <c r="EH136" s="198">
        <f t="shared" si="2493"/>
        <v>0</v>
      </c>
      <c r="EI136" s="198">
        <f t="shared" si="2493"/>
        <v>0</v>
      </c>
      <c r="EJ136" s="198">
        <f t="shared" ref="EJ136:GJ136" si="2494" xml:space="preserve"> IF(EJ135 = $F134, 1, 0)</f>
        <v>0</v>
      </c>
      <c r="EK136" s="198">
        <f t="shared" si="2494"/>
        <v>0</v>
      </c>
      <c r="EL136" s="198">
        <f t="shared" si="2494"/>
        <v>0</v>
      </c>
      <c r="EM136" s="198">
        <f t="shared" si="2494"/>
        <v>0</v>
      </c>
      <c r="EN136" s="198">
        <f t="shared" si="2494"/>
        <v>0</v>
      </c>
      <c r="EO136" s="198">
        <f t="shared" si="2494"/>
        <v>0</v>
      </c>
      <c r="EP136" s="198">
        <f t="shared" si="2494"/>
        <v>0</v>
      </c>
      <c r="EQ136" s="198">
        <f t="shared" si="2494"/>
        <v>0</v>
      </c>
      <c r="ER136" s="198">
        <f t="shared" si="2494"/>
        <v>0</v>
      </c>
      <c r="ES136" s="198">
        <f t="shared" si="2494"/>
        <v>0</v>
      </c>
      <c r="ET136" s="198">
        <f t="shared" si="2494"/>
        <v>0</v>
      </c>
      <c r="EU136" s="198">
        <f t="shared" si="2494"/>
        <v>0</v>
      </c>
      <c r="EV136" s="198">
        <f t="shared" si="2494"/>
        <v>0</v>
      </c>
      <c r="EW136" s="198">
        <f t="shared" si="2494"/>
        <v>0</v>
      </c>
      <c r="EX136" s="198">
        <f t="shared" si="2494"/>
        <v>0</v>
      </c>
      <c r="EY136" s="198">
        <f t="shared" si="2494"/>
        <v>0</v>
      </c>
      <c r="EZ136" s="198">
        <f t="shared" si="2494"/>
        <v>0</v>
      </c>
      <c r="FA136" s="198">
        <f t="shared" si="2494"/>
        <v>0</v>
      </c>
      <c r="FB136" s="198">
        <f t="shared" si="2494"/>
        <v>0</v>
      </c>
      <c r="FC136" s="198">
        <f t="shared" si="2494"/>
        <v>0</v>
      </c>
      <c r="FD136" s="198">
        <f t="shared" si="2494"/>
        <v>0</v>
      </c>
      <c r="FE136" s="198">
        <f t="shared" si="2494"/>
        <v>0</v>
      </c>
      <c r="FF136" s="198">
        <f t="shared" si="2494"/>
        <v>0</v>
      </c>
      <c r="FG136" s="198">
        <f t="shared" si="2494"/>
        <v>0</v>
      </c>
      <c r="FH136" s="198">
        <f t="shared" si="2494"/>
        <v>0</v>
      </c>
      <c r="FI136" s="198">
        <f t="shared" si="2494"/>
        <v>0</v>
      </c>
      <c r="FJ136" s="198">
        <f t="shared" si="2494"/>
        <v>0</v>
      </c>
      <c r="FK136" s="198">
        <f t="shared" si="2494"/>
        <v>0</v>
      </c>
      <c r="FL136" s="198">
        <f t="shared" si="2494"/>
        <v>0</v>
      </c>
      <c r="FM136" s="198">
        <f t="shared" si="2494"/>
        <v>0</v>
      </c>
      <c r="FN136" s="198">
        <f t="shared" si="2494"/>
        <v>0</v>
      </c>
      <c r="FO136" s="198">
        <f t="shared" si="2494"/>
        <v>0</v>
      </c>
      <c r="FP136" s="198">
        <f t="shared" si="2494"/>
        <v>0</v>
      </c>
      <c r="FQ136" s="198">
        <f t="shared" si="2494"/>
        <v>0</v>
      </c>
      <c r="FR136" s="198">
        <f t="shared" si="2494"/>
        <v>0</v>
      </c>
      <c r="FS136" s="198">
        <f t="shared" si="2494"/>
        <v>0</v>
      </c>
      <c r="FT136" s="198">
        <f t="shared" si="2494"/>
        <v>0</v>
      </c>
      <c r="FU136" s="198">
        <f t="shared" si="2494"/>
        <v>0</v>
      </c>
      <c r="FV136" s="198">
        <f t="shared" si="2494"/>
        <v>0</v>
      </c>
      <c r="FW136" s="198">
        <f t="shared" si="2494"/>
        <v>0</v>
      </c>
      <c r="FX136" s="198">
        <f t="shared" si="2494"/>
        <v>0</v>
      </c>
      <c r="FY136" s="198">
        <f t="shared" si="2494"/>
        <v>0</v>
      </c>
      <c r="FZ136" s="198">
        <f t="shared" si="2494"/>
        <v>0</v>
      </c>
      <c r="GA136" s="198">
        <f t="shared" si="2494"/>
        <v>0</v>
      </c>
      <c r="GB136" s="198">
        <f t="shared" si="2494"/>
        <v>0</v>
      </c>
      <c r="GC136" s="198">
        <f t="shared" si="2494"/>
        <v>0</v>
      </c>
      <c r="GD136" s="198">
        <f t="shared" si="2494"/>
        <v>0</v>
      </c>
      <c r="GE136" s="198">
        <f t="shared" si="2494"/>
        <v>0</v>
      </c>
      <c r="GF136" s="198">
        <f t="shared" si="2494"/>
        <v>0</v>
      </c>
      <c r="GG136" s="198">
        <f t="shared" si="2494"/>
        <v>0</v>
      </c>
      <c r="GH136" s="198">
        <f t="shared" si="2494"/>
        <v>0</v>
      </c>
      <c r="GI136" s="198">
        <f t="shared" si="2494"/>
        <v>0</v>
      </c>
      <c r="GJ136" s="198">
        <f t="shared" si="2494"/>
        <v>0</v>
      </c>
    </row>
    <row r="137" spans="1:192" outlineLevel="1" x14ac:dyDescent="0.25">
      <c r="E137" s="6"/>
      <c r="F137" s="6"/>
      <c r="G137" s="6"/>
      <c r="H137" s="6"/>
      <c r="I137" s="77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6"/>
      <c r="FH137" s="6"/>
      <c r="FI137" s="6"/>
      <c r="FJ137" s="6"/>
      <c r="FK137" s="6"/>
      <c r="FL137" s="6"/>
      <c r="FM137" s="6"/>
      <c r="FN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I137" s="6"/>
      <c r="GJ137" s="6"/>
    </row>
    <row r="138" spans="1:192" outlineLevel="1" x14ac:dyDescent="0.25">
      <c r="E138" s="209" t="str">
        <f t="shared" ref="E138:BP138" si="2495" xml:space="preserve"> E$92</f>
        <v>First operating period flag</v>
      </c>
      <c r="F138" s="209">
        <f t="shared" si="2495"/>
        <v>0</v>
      </c>
      <c r="G138" s="209" t="str">
        <f t="shared" si="2495"/>
        <v>flag</v>
      </c>
      <c r="H138" s="209">
        <f t="shared" si="2495"/>
        <v>1</v>
      </c>
      <c r="I138" s="209">
        <f t="shared" si="2495"/>
        <v>0</v>
      </c>
      <c r="J138" s="209">
        <f t="shared" si="2495"/>
        <v>0</v>
      </c>
      <c r="K138" s="209">
        <f t="shared" si="2495"/>
        <v>0</v>
      </c>
      <c r="L138" s="209">
        <f t="shared" si="2495"/>
        <v>0</v>
      </c>
      <c r="M138" s="209">
        <f t="shared" si="2495"/>
        <v>0</v>
      </c>
      <c r="N138" s="209">
        <f t="shared" si="2495"/>
        <v>0</v>
      </c>
      <c r="O138" s="209">
        <f t="shared" si="2495"/>
        <v>0</v>
      </c>
      <c r="P138" s="209">
        <f t="shared" si="2495"/>
        <v>0</v>
      </c>
      <c r="Q138" s="209">
        <f t="shared" si="2495"/>
        <v>0</v>
      </c>
      <c r="R138" s="209">
        <f t="shared" si="2495"/>
        <v>0</v>
      </c>
      <c r="S138" s="209">
        <f t="shared" si="2495"/>
        <v>1</v>
      </c>
      <c r="T138" s="209">
        <f t="shared" si="2495"/>
        <v>0</v>
      </c>
      <c r="U138" s="209">
        <f t="shared" si="2495"/>
        <v>0</v>
      </c>
      <c r="V138" s="209">
        <f t="shared" si="2495"/>
        <v>0</v>
      </c>
      <c r="W138" s="209">
        <f t="shared" si="2495"/>
        <v>0</v>
      </c>
      <c r="X138" s="209">
        <f t="shared" si="2495"/>
        <v>0</v>
      </c>
      <c r="Y138" s="209">
        <f t="shared" si="2495"/>
        <v>0</v>
      </c>
      <c r="Z138" s="209">
        <f t="shared" si="2495"/>
        <v>0</v>
      </c>
      <c r="AA138" s="209">
        <f t="shared" si="2495"/>
        <v>0</v>
      </c>
      <c r="AB138" s="209">
        <f t="shared" si="2495"/>
        <v>0</v>
      </c>
      <c r="AC138" s="209">
        <f t="shared" si="2495"/>
        <v>0</v>
      </c>
      <c r="AD138" s="209">
        <f t="shared" si="2495"/>
        <v>0</v>
      </c>
      <c r="AE138" s="209">
        <f t="shared" si="2495"/>
        <v>0</v>
      </c>
      <c r="AF138" s="209">
        <f t="shared" si="2495"/>
        <v>0</v>
      </c>
      <c r="AG138" s="209">
        <f t="shared" si="2495"/>
        <v>0</v>
      </c>
      <c r="AH138" s="209">
        <f t="shared" si="2495"/>
        <v>0</v>
      </c>
      <c r="AI138" s="209">
        <f t="shared" si="2495"/>
        <v>0</v>
      </c>
      <c r="AJ138" s="209">
        <f t="shared" si="2495"/>
        <v>0</v>
      </c>
      <c r="AK138" s="209">
        <f t="shared" si="2495"/>
        <v>0</v>
      </c>
      <c r="AL138" s="209">
        <f t="shared" si="2495"/>
        <v>0</v>
      </c>
      <c r="AM138" s="209">
        <f t="shared" si="2495"/>
        <v>0</v>
      </c>
      <c r="AN138" s="209">
        <f t="shared" si="2495"/>
        <v>0</v>
      </c>
      <c r="AO138" s="209">
        <f t="shared" si="2495"/>
        <v>0</v>
      </c>
      <c r="AP138" s="209">
        <f t="shared" si="2495"/>
        <v>0</v>
      </c>
      <c r="AQ138" s="209">
        <f t="shared" si="2495"/>
        <v>0</v>
      </c>
      <c r="AR138" s="209">
        <f t="shared" si="2495"/>
        <v>0</v>
      </c>
      <c r="AS138" s="209">
        <f t="shared" si="2495"/>
        <v>0</v>
      </c>
      <c r="AT138" s="209">
        <f t="shared" si="2495"/>
        <v>0</v>
      </c>
      <c r="AU138" s="209">
        <f t="shared" si="2495"/>
        <v>0</v>
      </c>
      <c r="AV138" s="209">
        <f t="shared" si="2495"/>
        <v>0</v>
      </c>
      <c r="AW138" s="209">
        <f t="shared" si="2495"/>
        <v>0</v>
      </c>
      <c r="AX138" s="209">
        <f t="shared" si="2495"/>
        <v>0</v>
      </c>
      <c r="AY138" s="209">
        <f t="shared" si="2495"/>
        <v>0</v>
      </c>
      <c r="AZ138" s="209">
        <f t="shared" si="2495"/>
        <v>0</v>
      </c>
      <c r="BA138" s="209">
        <f t="shared" si="2495"/>
        <v>0</v>
      </c>
      <c r="BB138" s="209">
        <f t="shared" si="2495"/>
        <v>0</v>
      </c>
      <c r="BC138" s="209">
        <f t="shared" si="2495"/>
        <v>0</v>
      </c>
      <c r="BD138" s="209">
        <f t="shared" si="2495"/>
        <v>0</v>
      </c>
      <c r="BE138" s="209">
        <f t="shared" si="2495"/>
        <v>0</v>
      </c>
      <c r="BF138" s="209">
        <f t="shared" si="2495"/>
        <v>0</v>
      </c>
      <c r="BG138" s="209">
        <f t="shared" si="2495"/>
        <v>0</v>
      </c>
      <c r="BH138" s="209">
        <f t="shared" si="2495"/>
        <v>0</v>
      </c>
      <c r="BI138" s="209">
        <f t="shared" si="2495"/>
        <v>0</v>
      </c>
      <c r="BJ138" s="209">
        <f t="shared" si="2495"/>
        <v>0</v>
      </c>
      <c r="BK138" s="209">
        <f t="shared" si="2495"/>
        <v>0</v>
      </c>
      <c r="BL138" s="209">
        <f t="shared" si="2495"/>
        <v>0</v>
      </c>
      <c r="BM138" s="209">
        <f t="shared" si="2495"/>
        <v>0</v>
      </c>
      <c r="BN138" s="209">
        <f t="shared" si="2495"/>
        <v>0</v>
      </c>
      <c r="BO138" s="209">
        <f t="shared" si="2495"/>
        <v>0</v>
      </c>
      <c r="BP138" s="209">
        <f t="shared" si="2495"/>
        <v>0</v>
      </c>
      <c r="BQ138" s="209">
        <f t="shared" ref="BQ138:EB138" si="2496" xml:space="preserve"> BQ$92</f>
        <v>0</v>
      </c>
      <c r="BR138" s="209">
        <f t="shared" si="2496"/>
        <v>0</v>
      </c>
      <c r="BS138" s="209">
        <f t="shared" si="2496"/>
        <v>0</v>
      </c>
      <c r="BT138" s="209">
        <f t="shared" si="2496"/>
        <v>0</v>
      </c>
      <c r="BU138" s="209">
        <f t="shared" si="2496"/>
        <v>0</v>
      </c>
      <c r="BV138" s="209">
        <f t="shared" si="2496"/>
        <v>0</v>
      </c>
      <c r="BW138" s="209">
        <f t="shared" si="2496"/>
        <v>0</v>
      </c>
      <c r="BX138" s="209">
        <f t="shared" si="2496"/>
        <v>0</v>
      </c>
      <c r="BY138" s="209">
        <f t="shared" si="2496"/>
        <v>0</v>
      </c>
      <c r="BZ138" s="209">
        <f t="shared" si="2496"/>
        <v>0</v>
      </c>
      <c r="CA138" s="209">
        <f t="shared" si="2496"/>
        <v>0</v>
      </c>
      <c r="CB138" s="209">
        <f t="shared" si="2496"/>
        <v>0</v>
      </c>
      <c r="CC138" s="209">
        <f t="shared" si="2496"/>
        <v>0</v>
      </c>
      <c r="CD138" s="209">
        <f t="shared" si="2496"/>
        <v>0</v>
      </c>
      <c r="CE138" s="209">
        <f t="shared" si="2496"/>
        <v>0</v>
      </c>
      <c r="CF138" s="209">
        <f t="shared" si="2496"/>
        <v>0</v>
      </c>
      <c r="CG138" s="209">
        <f t="shared" si="2496"/>
        <v>0</v>
      </c>
      <c r="CH138" s="209">
        <f t="shared" si="2496"/>
        <v>0</v>
      </c>
      <c r="CI138" s="209">
        <f t="shared" si="2496"/>
        <v>0</v>
      </c>
      <c r="CJ138" s="209">
        <f t="shared" si="2496"/>
        <v>0</v>
      </c>
      <c r="CK138" s="209">
        <f t="shared" si="2496"/>
        <v>0</v>
      </c>
      <c r="CL138" s="209">
        <f t="shared" si="2496"/>
        <v>0</v>
      </c>
      <c r="CM138" s="209">
        <f t="shared" si="2496"/>
        <v>0</v>
      </c>
      <c r="CN138" s="209">
        <f t="shared" si="2496"/>
        <v>0</v>
      </c>
      <c r="CO138" s="209">
        <f t="shared" si="2496"/>
        <v>0</v>
      </c>
      <c r="CP138" s="209">
        <f t="shared" si="2496"/>
        <v>0</v>
      </c>
      <c r="CQ138" s="209">
        <f t="shared" si="2496"/>
        <v>0</v>
      </c>
      <c r="CR138" s="209">
        <f t="shared" si="2496"/>
        <v>0</v>
      </c>
      <c r="CS138" s="209">
        <f t="shared" si="2496"/>
        <v>0</v>
      </c>
      <c r="CT138" s="209">
        <f t="shared" si="2496"/>
        <v>0</v>
      </c>
      <c r="CU138" s="209">
        <f t="shared" si="2496"/>
        <v>0</v>
      </c>
      <c r="CV138" s="209">
        <f t="shared" si="2496"/>
        <v>0</v>
      </c>
      <c r="CW138" s="209">
        <f t="shared" si="2496"/>
        <v>0</v>
      </c>
      <c r="CX138" s="209">
        <f t="shared" si="2496"/>
        <v>0</v>
      </c>
      <c r="CY138" s="209">
        <f t="shared" si="2496"/>
        <v>0</v>
      </c>
      <c r="CZ138" s="209">
        <f t="shared" si="2496"/>
        <v>0</v>
      </c>
      <c r="DA138" s="209">
        <f t="shared" si="2496"/>
        <v>0</v>
      </c>
      <c r="DB138" s="209">
        <f t="shared" si="2496"/>
        <v>0</v>
      </c>
      <c r="DC138" s="209">
        <f t="shared" si="2496"/>
        <v>0</v>
      </c>
      <c r="DD138" s="209">
        <f t="shared" si="2496"/>
        <v>0</v>
      </c>
      <c r="DE138" s="209">
        <f t="shared" si="2496"/>
        <v>0</v>
      </c>
      <c r="DF138" s="209">
        <f t="shared" si="2496"/>
        <v>0</v>
      </c>
      <c r="DG138" s="209">
        <f t="shared" si="2496"/>
        <v>0</v>
      </c>
      <c r="DH138" s="209">
        <f t="shared" si="2496"/>
        <v>0</v>
      </c>
      <c r="DI138" s="209">
        <f t="shared" si="2496"/>
        <v>0</v>
      </c>
      <c r="DJ138" s="209">
        <f t="shared" si="2496"/>
        <v>0</v>
      </c>
      <c r="DK138" s="209">
        <f t="shared" si="2496"/>
        <v>0</v>
      </c>
      <c r="DL138" s="209">
        <f t="shared" si="2496"/>
        <v>0</v>
      </c>
      <c r="DM138" s="209">
        <f t="shared" si="2496"/>
        <v>0</v>
      </c>
      <c r="DN138" s="209">
        <f t="shared" si="2496"/>
        <v>0</v>
      </c>
      <c r="DO138" s="209">
        <f t="shared" si="2496"/>
        <v>0</v>
      </c>
      <c r="DP138" s="209">
        <f t="shared" si="2496"/>
        <v>0</v>
      </c>
      <c r="DQ138" s="209">
        <f t="shared" si="2496"/>
        <v>0</v>
      </c>
      <c r="DR138" s="209">
        <f t="shared" si="2496"/>
        <v>0</v>
      </c>
      <c r="DS138" s="209">
        <f t="shared" si="2496"/>
        <v>0</v>
      </c>
      <c r="DT138" s="209">
        <f t="shared" si="2496"/>
        <v>0</v>
      </c>
      <c r="DU138" s="209">
        <f t="shared" si="2496"/>
        <v>0</v>
      </c>
      <c r="DV138" s="209">
        <f t="shared" si="2496"/>
        <v>0</v>
      </c>
      <c r="DW138" s="209">
        <f t="shared" si="2496"/>
        <v>0</v>
      </c>
      <c r="DX138" s="209">
        <f t="shared" si="2496"/>
        <v>0</v>
      </c>
      <c r="DY138" s="209">
        <f t="shared" si="2496"/>
        <v>0</v>
      </c>
      <c r="DZ138" s="209">
        <f t="shared" si="2496"/>
        <v>0</v>
      </c>
      <c r="EA138" s="209">
        <f t="shared" si="2496"/>
        <v>0</v>
      </c>
      <c r="EB138" s="209">
        <f t="shared" si="2496"/>
        <v>0</v>
      </c>
      <c r="EC138" s="209">
        <f t="shared" ref="EC138:GJ138" si="2497" xml:space="preserve"> EC$92</f>
        <v>0</v>
      </c>
      <c r="ED138" s="209">
        <f t="shared" si="2497"/>
        <v>0</v>
      </c>
      <c r="EE138" s="209">
        <f t="shared" si="2497"/>
        <v>0</v>
      </c>
      <c r="EF138" s="209">
        <f t="shared" si="2497"/>
        <v>0</v>
      </c>
      <c r="EG138" s="209">
        <f t="shared" si="2497"/>
        <v>0</v>
      </c>
      <c r="EH138" s="209">
        <f t="shared" si="2497"/>
        <v>0</v>
      </c>
      <c r="EI138" s="209">
        <f t="shared" si="2497"/>
        <v>0</v>
      </c>
      <c r="EJ138" s="209">
        <f t="shared" si="2497"/>
        <v>0</v>
      </c>
      <c r="EK138" s="209">
        <f t="shared" si="2497"/>
        <v>0</v>
      </c>
      <c r="EL138" s="209">
        <f t="shared" si="2497"/>
        <v>0</v>
      </c>
      <c r="EM138" s="209">
        <f t="shared" si="2497"/>
        <v>0</v>
      </c>
      <c r="EN138" s="209">
        <f t="shared" si="2497"/>
        <v>0</v>
      </c>
      <c r="EO138" s="209">
        <f t="shared" si="2497"/>
        <v>0</v>
      </c>
      <c r="EP138" s="209">
        <f t="shared" si="2497"/>
        <v>0</v>
      </c>
      <c r="EQ138" s="209">
        <f t="shared" si="2497"/>
        <v>0</v>
      </c>
      <c r="ER138" s="209">
        <f t="shared" si="2497"/>
        <v>0</v>
      </c>
      <c r="ES138" s="209">
        <f t="shared" si="2497"/>
        <v>0</v>
      </c>
      <c r="ET138" s="209">
        <f t="shared" si="2497"/>
        <v>0</v>
      </c>
      <c r="EU138" s="209">
        <f t="shared" si="2497"/>
        <v>0</v>
      </c>
      <c r="EV138" s="209">
        <f t="shared" si="2497"/>
        <v>0</v>
      </c>
      <c r="EW138" s="209">
        <f t="shared" si="2497"/>
        <v>0</v>
      </c>
      <c r="EX138" s="209">
        <f t="shared" si="2497"/>
        <v>0</v>
      </c>
      <c r="EY138" s="209">
        <f t="shared" si="2497"/>
        <v>0</v>
      </c>
      <c r="EZ138" s="209">
        <f t="shared" si="2497"/>
        <v>0</v>
      </c>
      <c r="FA138" s="209">
        <f t="shared" si="2497"/>
        <v>0</v>
      </c>
      <c r="FB138" s="209">
        <f t="shared" si="2497"/>
        <v>0</v>
      </c>
      <c r="FC138" s="209">
        <f t="shared" si="2497"/>
        <v>0</v>
      </c>
      <c r="FD138" s="209">
        <f t="shared" si="2497"/>
        <v>0</v>
      </c>
      <c r="FE138" s="209">
        <f t="shared" si="2497"/>
        <v>0</v>
      </c>
      <c r="FF138" s="209">
        <f t="shared" si="2497"/>
        <v>0</v>
      </c>
      <c r="FG138" s="209">
        <f t="shared" si="2497"/>
        <v>0</v>
      </c>
      <c r="FH138" s="209">
        <f t="shared" si="2497"/>
        <v>0</v>
      </c>
      <c r="FI138" s="209">
        <f t="shared" si="2497"/>
        <v>0</v>
      </c>
      <c r="FJ138" s="209">
        <f t="shared" si="2497"/>
        <v>0</v>
      </c>
      <c r="FK138" s="209">
        <f t="shared" si="2497"/>
        <v>0</v>
      </c>
      <c r="FL138" s="209">
        <f t="shared" si="2497"/>
        <v>0</v>
      </c>
      <c r="FM138" s="209">
        <f t="shared" si="2497"/>
        <v>0</v>
      </c>
      <c r="FN138" s="209">
        <f t="shared" si="2497"/>
        <v>0</v>
      </c>
      <c r="FO138" s="209">
        <f t="shared" si="2497"/>
        <v>0</v>
      </c>
      <c r="FP138" s="209">
        <f t="shared" si="2497"/>
        <v>0</v>
      </c>
      <c r="FQ138" s="209">
        <f t="shared" si="2497"/>
        <v>0</v>
      </c>
      <c r="FR138" s="209">
        <f t="shared" si="2497"/>
        <v>0</v>
      </c>
      <c r="FS138" s="209">
        <f t="shared" si="2497"/>
        <v>0</v>
      </c>
      <c r="FT138" s="209">
        <f t="shared" si="2497"/>
        <v>0</v>
      </c>
      <c r="FU138" s="209">
        <f t="shared" si="2497"/>
        <v>0</v>
      </c>
      <c r="FV138" s="209">
        <f t="shared" si="2497"/>
        <v>0</v>
      </c>
      <c r="FW138" s="209">
        <f t="shared" si="2497"/>
        <v>0</v>
      </c>
      <c r="FX138" s="209">
        <f t="shared" si="2497"/>
        <v>0</v>
      </c>
      <c r="FY138" s="209">
        <f t="shared" si="2497"/>
        <v>0</v>
      </c>
      <c r="FZ138" s="209">
        <f t="shared" si="2497"/>
        <v>0</v>
      </c>
      <c r="GA138" s="209">
        <f t="shared" si="2497"/>
        <v>0</v>
      </c>
      <c r="GB138" s="209">
        <f t="shared" si="2497"/>
        <v>0</v>
      </c>
      <c r="GC138" s="209">
        <f t="shared" si="2497"/>
        <v>0</v>
      </c>
      <c r="GD138" s="209">
        <f t="shared" si="2497"/>
        <v>0</v>
      </c>
      <c r="GE138" s="209">
        <f t="shared" si="2497"/>
        <v>0</v>
      </c>
      <c r="GF138" s="209">
        <f t="shared" si="2497"/>
        <v>0</v>
      </c>
      <c r="GG138" s="209">
        <f t="shared" si="2497"/>
        <v>0</v>
      </c>
      <c r="GH138" s="209">
        <f t="shared" si="2497"/>
        <v>0</v>
      </c>
      <c r="GI138" s="209">
        <f t="shared" si="2497"/>
        <v>0</v>
      </c>
      <c r="GJ138" s="209">
        <f t="shared" si="2497"/>
        <v>0</v>
      </c>
    </row>
    <row r="139" spans="1:192" outlineLevel="1" x14ac:dyDescent="0.25">
      <c r="A139" s="51"/>
      <c r="C139" s="52"/>
      <c r="D139" s="53"/>
      <c r="E139" s="572" t="str">
        <f t="shared" ref="E139:BP139" si="2498" xml:space="preserve"> E$136</f>
        <v>End of senior debt repayment period flag - T1</v>
      </c>
      <c r="F139" s="572">
        <f t="shared" si="2498"/>
        <v>0</v>
      </c>
      <c r="G139" s="572" t="str">
        <f t="shared" si="2498"/>
        <v>flag</v>
      </c>
      <c r="H139" s="572">
        <f t="shared" si="2498"/>
        <v>1</v>
      </c>
      <c r="I139" s="572">
        <f t="shared" si="2498"/>
        <v>0</v>
      </c>
      <c r="J139" s="572">
        <f t="shared" si="2498"/>
        <v>0</v>
      </c>
      <c r="K139" s="572">
        <f t="shared" si="2498"/>
        <v>0</v>
      </c>
      <c r="L139" s="572">
        <f t="shared" si="2498"/>
        <v>0</v>
      </c>
      <c r="M139" s="572">
        <f t="shared" si="2498"/>
        <v>0</v>
      </c>
      <c r="N139" s="572">
        <f t="shared" si="2498"/>
        <v>0</v>
      </c>
      <c r="O139" s="572">
        <f t="shared" si="2498"/>
        <v>0</v>
      </c>
      <c r="P139" s="572">
        <f t="shared" si="2498"/>
        <v>0</v>
      </c>
      <c r="Q139" s="572">
        <f t="shared" si="2498"/>
        <v>0</v>
      </c>
      <c r="R139" s="572">
        <f t="shared" si="2498"/>
        <v>0</v>
      </c>
      <c r="S139" s="572">
        <f t="shared" si="2498"/>
        <v>0</v>
      </c>
      <c r="T139" s="572">
        <f t="shared" si="2498"/>
        <v>0</v>
      </c>
      <c r="U139" s="572">
        <f t="shared" si="2498"/>
        <v>0</v>
      </c>
      <c r="V139" s="572">
        <f t="shared" si="2498"/>
        <v>0</v>
      </c>
      <c r="W139" s="572">
        <f t="shared" si="2498"/>
        <v>0</v>
      </c>
      <c r="X139" s="572">
        <f t="shared" si="2498"/>
        <v>0</v>
      </c>
      <c r="Y139" s="572">
        <f t="shared" si="2498"/>
        <v>0</v>
      </c>
      <c r="Z139" s="572">
        <f t="shared" si="2498"/>
        <v>0</v>
      </c>
      <c r="AA139" s="572">
        <f t="shared" si="2498"/>
        <v>0</v>
      </c>
      <c r="AB139" s="572">
        <f t="shared" si="2498"/>
        <v>0</v>
      </c>
      <c r="AC139" s="572">
        <f t="shared" si="2498"/>
        <v>0</v>
      </c>
      <c r="AD139" s="572">
        <f t="shared" si="2498"/>
        <v>0</v>
      </c>
      <c r="AE139" s="572">
        <f t="shared" si="2498"/>
        <v>0</v>
      </c>
      <c r="AF139" s="572">
        <f t="shared" si="2498"/>
        <v>0</v>
      </c>
      <c r="AG139" s="572">
        <f t="shared" si="2498"/>
        <v>0</v>
      </c>
      <c r="AH139" s="572">
        <f t="shared" si="2498"/>
        <v>0</v>
      </c>
      <c r="AI139" s="572">
        <f t="shared" si="2498"/>
        <v>0</v>
      </c>
      <c r="AJ139" s="572">
        <f t="shared" si="2498"/>
        <v>0</v>
      </c>
      <c r="AK139" s="572">
        <f t="shared" si="2498"/>
        <v>0</v>
      </c>
      <c r="AL139" s="572">
        <f t="shared" si="2498"/>
        <v>0</v>
      </c>
      <c r="AM139" s="572">
        <f t="shared" si="2498"/>
        <v>0</v>
      </c>
      <c r="AN139" s="572">
        <f t="shared" si="2498"/>
        <v>0</v>
      </c>
      <c r="AO139" s="572">
        <f t="shared" si="2498"/>
        <v>0</v>
      </c>
      <c r="AP139" s="572">
        <f t="shared" si="2498"/>
        <v>0</v>
      </c>
      <c r="AQ139" s="572">
        <f t="shared" si="2498"/>
        <v>0</v>
      </c>
      <c r="AR139" s="572">
        <f t="shared" si="2498"/>
        <v>0</v>
      </c>
      <c r="AS139" s="572">
        <f t="shared" si="2498"/>
        <v>0</v>
      </c>
      <c r="AT139" s="572">
        <f t="shared" si="2498"/>
        <v>0</v>
      </c>
      <c r="AU139" s="572">
        <f t="shared" si="2498"/>
        <v>0</v>
      </c>
      <c r="AV139" s="572">
        <f t="shared" si="2498"/>
        <v>0</v>
      </c>
      <c r="AW139" s="572">
        <f t="shared" si="2498"/>
        <v>0</v>
      </c>
      <c r="AX139" s="572">
        <f t="shared" si="2498"/>
        <v>0</v>
      </c>
      <c r="AY139" s="572">
        <f t="shared" si="2498"/>
        <v>0</v>
      </c>
      <c r="AZ139" s="572">
        <f t="shared" si="2498"/>
        <v>0</v>
      </c>
      <c r="BA139" s="572">
        <f t="shared" si="2498"/>
        <v>0</v>
      </c>
      <c r="BB139" s="572">
        <f t="shared" si="2498"/>
        <v>0</v>
      </c>
      <c r="BC139" s="572">
        <f t="shared" si="2498"/>
        <v>0</v>
      </c>
      <c r="BD139" s="572">
        <f t="shared" si="2498"/>
        <v>0</v>
      </c>
      <c r="BE139" s="572">
        <f t="shared" si="2498"/>
        <v>0</v>
      </c>
      <c r="BF139" s="572">
        <f t="shared" si="2498"/>
        <v>1</v>
      </c>
      <c r="BG139" s="572">
        <f t="shared" si="2498"/>
        <v>0</v>
      </c>
      <c r="BH139" s="572">
        <f t="shared" si="2498"/>
        <v>0</v>
      </c>
      <c r="BI139" s="572">
        <f t="shared" si="2498"/>
        <v>0</v>
      </c>
      <c r="BJ139" s="572">
        <f t="shared" si="2498"/>
        <v>0</v>
      </c>
      <c r="BK139" s="572">
        <f t="shared" si="2498"/>
        <v>0</v>
      </c>
      <c r="BL139" s="572">
        <f t="shared" si="2498"/>
        <v>0</v>
      </c>
      <c r="BM139" s="572">
        <f t="shared" si="2498"/>
        <v>0</v>
      </c>
      <c r="BN139" s="572">
        <f t="shared" si="2498"/>
        <v>0</v>
      </c>
      <c r="BO139" s="572">
        <f t="shared" si="2498"/>
        <v>0</v>
      </c>
      <c r="BP139" s="572">
        <f t="shared" si="2498"/>
        <v>0</v>
      </c>
      <c r="BQ139" s="572">
        <f t="shared" ref="BQ139:EB139" si="2499" xml:space="preserve"> BQ$136</f>
        <v>0</v>
      </c>
      <c r="BR139" s="572">
        <f t="shared" si="2499"/>
        <v>0</v>
      </c>
      <c r="BS139" s="572">
        <f t="shared" si="2499"/>
        <v>0</v>
      </c>
      <c r="BT139" s="572">
        <f t="shared" si="2499"/>
        <v>0</v>
      </c>
      <c r="BU139" s="572">
        <f t="shared" si="2499"/>
        <v>0</v>
      </c>
      <c r="BV139" s="572">
        <f t="shared" si="2499"/>
        <v>0</v>
      </c>
      <c r="BW139" s="572">
        <f t="shared" si="2499"/>
        <v>0</v>
      </c>
      <c r="BX139" s="572">
        <f t="shared" si="2499"/>
        <v>0</v>
      </c>
      <c r="BY139" s="572">
        <f t="shared" si="2499"/>
        <v>0</v>
      </c>
      <c r="BZ139" s="572">
        <f t="shared" si="2499"/>
        <v>0</v>
      </c>
      <c r="CA139" s="572">
        <f t="shared" si="2499"/>
        <v>0</v>
      </c>
      <c r="CB139" s="572">
        <f t="shared" si="2499"/>
        <v>0</v>
      </c>
      <c r="CC139" s="572">
        <f t="shared" si="2499"/>
        <v>0</v>
      </c>
      <c r="CD139" s="572">
        <f t="shared" si="2499"/>
        <v>0</v>
      </c>
      <c r="CE139" s="572">
        <f t="shared" si="2499"/>
        <v>0</v>
      </c>
      <c r="CF139" s="572">
        <f t="shared" si="2499"/>
        <v>0</v>
      </c>
      <c r="CG139" s="572">
        <f t="shared" si="2499"/>
        <v>0</v>
      </c>
      <c r="CH139" s="572">
        <f t="shared" si="2499"/>
        <v>0</v>
      </c>
      <c r="CI139" s="572">
        <f t="shared" si="2499"/>
        <v>0</v>
      </c>
      <c r="CJ139" s="572">
        <f t="shared" si="2499"/>
        <v>0</v>
      </c>
      <c r="CK139" s="572">
        <f t="shared" si="2499"/>
        <v>0</v>
      </c>
      <c r="CL139" s="572">
        <f t="shared" si="2499"/>
        <v>0</v>
      </c>
      <c r="CM139" s="572">
        <f t="shared" si="2499"/>
        <v>0</v>
      </c>
      <c r="CN139" s="572">
        <f t="shared" si="2499"/>
        <v>0</v>
      </c>
      <c r="CO139" s="572">
        <f t="shared" si="2499"/>
        <v>0</v>
      </c>
      <c r="CP139" s="572">
        <f t="shared" si="2499"/>
        <v>0</v>
      </c>
      <c r="CQ139" s="572">
        <f t="shared" si="2499"/>
        <v>0</v>
      </c>
      <c r="CR139" s="572">
        <f t="shared" si="2499"/>
        <v>0</v>
      </c>
      <c r="CS139" s="572">
        <f t="shared" si="2499"/>
        <v>0</v>
      </c>
      <c r="CT139" s="572">
        <f t="shared" si="2499"/>
        <v>0</v>
      </c>
      <c r="CU139" s="572">
        <f t="shared" si="2499"/>
        <v>0</v>
      </c>
      <c r="CV139" s="572">
        <f t="shared" si="2499"/>
        <v>0</v>
      </c>
      <c r="CW139" s="572">
        <f t="shared" si="2499"/>
        <v>0</v>
      </c>
      <c r="CX139" s="572">
        <f t="shared" si="2499"/>
        <v>0</v>
      </c>
      <c r="CY139" s="572">
        <f t="shared" si="2499"/>
        <v>0</v>
      </c>
      <c r="CZ139" s="572">
        <f t="shared" si="2499"/>
        <v>0</v>
      </c>
      <c r="DA139" s="572">
        <f t="shared" si="2499"/>
        <v>0</v>
      </c>
      <c r="DB139" s="572">
        <f t="shared" si="2499"/>
        <v>0</v>
      </c>
      <c r="DC139" s="572">
        <f t="shared" si="2499"/>
        <v>0</v>
      </c>
      <c r="DD139" s="572">
        <f t="shared" si="2499"/>
        <v>0</v>
      </c>
      <c r="DE139" s="572">
        <f t="shared" si="2499"/>
        <v>0</v>
      </c>
      <c r="DF139" s="572">
        <f t="shared" si="2499"/>
        <v>0</v>
      </c>
      <c r="DG139" s="572">
        <f t="shared" si="2499"/>
        <v>0</v>
      </c>
      <c r="DH139" s="572">
        <f t="shared" si="2499"/>
        <v>0</v>
      </c>
      <c r="DI139" s="572">
        <f t="shared" si="2499"/>
        <v>0</v>
      </c>
      <c r="DJ139" s="572">
        <f t="shared" si="2499"/>
        <v>0</v>
      </c>
      <c r="DK139" s="572">
        <f t="shared" si="2499"/>
        <v>0</v>
      </c>
      <c r="DL139" s="572">
        <f t="shared" si="2499"/>
        <v>0</v>
      </c>
      <c r="DM139" s="572">
        <f t="shared" si="2499"/>
        <v>0</v>
      </c>
      <c r="DN139" s="572">
        <f t="shared" si="2499"/>
        <v>0</v>
      </c>
      <c r="DO139" s="572">
        <f t="shared" si="2499"/>
        <v>0</v>
      </c>
      <c r="DP139" s="572">
        <f t="shared" si="2499"/>
        <v>0</v>
      </c>
      <c r="DQ139" s="572">
        <f t="shared" si="2499"/>
        <v>0</v>
      </c>
      <c r="DR139" s="572">
        <f t="shared" si="2499"/>
        <v>0</v>
      </c>
      <c r="DS139" s="572">
        <f t="shared" si="2499"/>
        <v>0</v>
      </c>
      <c r="DT139" s="572">
        <f t="shared" si="2499"/>
        <v>0</v>
      </c>
      <c r="DU139" s="572">
        <f t="shared" si="2499"/>
        <v>0</v>
      </c>
      <c r="DV139" s="572">
        <f t="shared" si="2499"/>
        <v>0</v>
      </c>
      <c r="DW139" s="572">
        <f t="shared" si="2499"/>
        <v>0</v>
      </c>
      <c r="DX139" s="572">
        <f t="shared" si="2499"/>
        <v>0</v>
      </c>
      <c r="DY139" s="572">
        <f t="shared" si="2499"/>
        <v>0</v>
      </c>
      <c r="DZ139" s="572">
        <f t="shared" si="2499"/>
        <v>0</v>
      </c>
      <c r="EA139" s="572">
        <f t="shared" si="2499"/>
        <v>0</v>
      </c>
      <c r="EB139" s="572">
        <f t="shared" si="2499"/>
        <v>0</v>
      </c>
      <c r="EC139" s="572">
        <f t="shared" ref="EC139:GJ139" si="2500" xml:space="preserve"> EC$136</f>
        <v>0</v>
      </c>
      <c r="ED139" s="572">
        <f t="shared" si="2500"/>
        <v>0</v>
      </c>
      <c r="EE139" s="572">
        <f t="shared" si="2500"/>
        <v>0</v>
      </c>
      <c r="EF139" s="572">
        <f t="shared" si="2500"/>
        <v>0</v>
      </c>
      <c r="EG139" s="572">
        <f t="shared" si="2500"/>
        <v>0</v>
      </c>
      <c r="EH139" s="572">
        <f t="shared" si="2500"/>
        <v>0</v>
      </c>
      <c r="EI139" s="572">
        <f t="shared" si="2500"/>
        <v>0</v>
      </c>
      <c r="EJ139" s="572">
        <f t="shared" si="2500"/>
        <v>0</v>
      </c>
      <c r="EK139" s="572">
        <f t="shared" si="2500"/>
        <v>0</v>
      </c>
      <c r="EL139" s="572">
        <f t="shared" si="2500"/>
        <v>0</v>
      </c>
      <c r="EM139" s="572">
        <f t="shared" si="2500"/>
        <v>0</v>
      </c>
      <c r="EN139" s="572">
        <f t="shared" si="2500"/>
        <v>0</v>
      </c>
      <c r="EO139" s="572">
        <f t="shared" si="2500"/>
        <v>0</v>
      </c>
      <c r="EP139" s="572">
        <f t="shared" si="2500"/>
        <v>0</v>
      </c>
      <c r="EQ139" s="572">
        <f t="shared" si="2500"/>
        <v>0</v>
      </c>
      <c r="ER139" s="572">
        <f t="shared" si="2500"/>
        <v>0</v>
      </c>
      <c r="ES139" s="572">
        <f t="shared" si="2500"/>
        <v>0</v>
      </c>
      <c r="ET139" s="572">
        <f t="shared" si="2500"/>
        <v>0</v>
      </c>
      <c r="EU139" s="572">
        <f t="shared" si="2500"/>
        <v>0</v>
      </c>
      <c r="EV139" s="572">
        <f t="shared" si="2500"/>
        <v>0</v>
      </c>
      <c r="EW139" s="572">
        <f t="shared" si="2500"/>
        <v>0</v>
      </c>
      <c r="EX139" s="572">
        <f t="shared" si="2500"/>
        <v>0</v>
      </c>
      <c r="EY139" s="572">
        <f t="shared" si="2500"/>
        <v>0</v>
      </c>
      <c r="EZ139" s="572">
        <f t="shared" si="2500"/>
        <v>0</v>
      </c>
      <c r="FA139" s="572">
        <f t="shared" si="2500"/>
        <v>0</v>
      </c>
      <c r="FB139" s="572">
        <f t="shared" si="2500"/>
        <v>0</v>
      </c>
      <c r="FC139" s="572">
        <f t="shared" si="2500"/>
        <v>0</v>
      </c>
      <c r="FD139" s="572">
        <f t="shared" si="2500"/>
        <v>0</v>
      </c>
      <c r="FE139" s="572">
        <f t="shared" si="2500"/>
        <v>0</v>
      </c>
      <c r="FF139" s="572">
        <f t="shared" si="2500"/>
        <v>0</v>
      </c>
      <c r="FG139" s="572">
        <f t="shared" si="2500"/>
        <v>0</v>
      </c>
      <c r="FH139" s="572">
        <f t="shared" si="2500"/>
        <v>0</v>
      </c>
      <c r="FI139" s="572">
        <f t="shared" si="2500"/>
        <v>0</v>
      </c>
      <c r="FJ139" s="572">
        <f t="shared" si="2500"/>
        <v>0</v>
      </c>
      <c r="FK139" s="572">
        <f t="shared" si="2500"/>
        <v>0</v>
      </c>
      <c r="FL139" s="572">
        <f t="shared" si="2500"/>
        <v>0</v>
      </c>
      <c r="FM139" s="572">
        <f t="shared" si="2500"/>
        <v>0</v>
      </c>
      <c r="FN139" s="572">
        <f t="shared" si="2500"/>
        <v>0</v>
      </c>
      <c r="FO139" s="572">
        <f t="shared" si="2500"/>
        <v>0</v>
      </c>
      <c r="FP139" s="572">
        <f t="shared" si="2500"/>
        <v>0</v>
      </c>
      <c r="FQ139" s="572">
        <f t="shared" si="2500"/>
        <v>0</v>
      </c>
      <c r="FR139" s="572">
        <f t="shared" si="2500"/>
        <v>0</v>
      </c>
      <c r="FS139" s="572">
        <f t="shared" si="2500"/>
        <v>0</v>
      </c>
      <c r="FT139" s="572">
        <f t="shared" si="2500"/>
        <v>0</v>
      </c>
      <c r="FU139" s="572">
        <f t="shared" si="2500"/>
        <v>0</v>
      </c>
      <c r="FV139" s="572">
        <f t="shared" si="2500"/>
        <v>0</v>
      </c>
      <c r="FW139" s="572">
        <f t="shared" si="2500"/>
        <v>0</v>
      </c>
      <c r="FX139" s="572">
        <f t="shared" si="2500"/>
        <v>0</v>
      </c>
      <c r="FY139" s="572">
        <f t="shared" si="2500"/>
        <v>0</v>
      </c>
      <c r="FZ139" s="572">
        <f t="shared" si="2500"/>
        <v>0</v>
      </c>
      <c r="GA139" s="572">
        <f t="shared" si="2500"/>
        <v>0</v>
      </c>
      <c r="GB139" s="572">
        <f t="shared" si="2500"/>
        <v>0</v>
      </c>
      <c r="GC139" s="572">
        <f t="shared" si="2500"/>
        <v>0</v>
      </c>
      <c r="GD139" s="572">
        <f t="shared" si="2500"/>
        <v>0</v>
      </c>
      <c r="GE139" s="572">
        <f t="shared" si="2500"/>
        <v>0</v>
      </c>
      <c r="GF139" s="572">
        <f t="shared" si="2500"/>
        <v>0</v>
      </c>
      <c r="GG139" s="572">
        <f t="shared" si="2500"/>
        <v>0</v>
      </c>
      <c r="GH139" s="572">
        <f t="shared" si="2500"/>
        <v>0</v>
      </c>
      <c r="GI139" s="572">
        <f t="shared" si="2500"/>
        <v>0</v>
      </c>
      <c r="GJ139" s="572">
        <f t="shared" si="2500"/>
        <v>0</v>
      </c>
    </row>
    <row r="140" spans="1:192" s="199" customFormat="1" outlineLevel="1" x14ac:dyDescent="0.25">
      <c r="A140" s="239"/>
      <c r="B140" s="239"/>
      <c r="C140" s="240"/>
      <c r="D140" s="241"/>
      <c r="E140" s="242" t="s">
        <v>637</v>
      </c>
      <c r="F140" s="420"/>
      <c r="G140" s="199" t="s">
        <v>5</v>
      </c>
      <c r="H140" s="199">
        <f xml:space="preserve"> SUM(J140:GJ140)</f>
        <v>40</v>
      </c>
      <c r="I140" s="242"/>
      <c r="J140" s="242">
        <f t="shared" ref="J140:K140" si="2501" xml:space="preserve"> I140 + J138 - I139</f>
        <v>0</v>
      </c>
      <c r="K140" s="242">
        <f t="shared" si="2501"/>
        <v>0</v>
      </c>
      <c r="L140" s="242">
        <f t="shared" ref="L140" si="2502" xml:space="preserve"> K140 + L138 - K139</f>
        <v>0</v>
      </c>
      <c r="M140" s="242">
        <f t="shared" ref="M140" si="2503" xml:space="preserve"> L140 + M138 - L139</f>
        <v>0</v>
      </c>
      <c r="N140" s="242">
        <f t="shared" ref="N140" si="2504" xml:space="preserve"> M140 + N138 - M139</f>
        <v>0</v>
      </c>
      <c r="O140" s="242">
        <f t="shared" ref="O140" si="2505" xml:space="preserve"> N140 + O138 - N139</f>
        <v>0</v>
      </c>
      <c r="P140" s="242">
        <f t="shared" ref="P140" si="2506" xml:space="preserve"> O140 + P138 - O139</f>
        <v>0</v>
      </c>
      <c r="Q140" s="242">
        <f t="shared" ref="Q140" si="2507" xml:space="preserve"> P140 + Q138 - P139</f>
        <v>0</v>
      </c>
      <c r="R140" s="242">
        <f t="shared" ref="R140" si="2508" xml:space="preserve"> Q140 + R138 - Q139</f>
        <v>0</v>
      </c>
      <c r="S140" s="242">
        <f t="shared" ref="S140" si="2509" xml:space="preserve"> R140 + S138 - R139</f>
        <v>1</v>
      </c>
      <c r="T140" s="242">
        <f t="shared" ref="T140" si="2510" xml:space="preserve"> S140 + T138 - S139</f>
        <v>1</v>
      </c>
      <c r="U140" s="242">
        <f t="shared" ref="U140" si="2511" xml:space="preserve"> T140 + U138 - T139</f>
        <v>1</v>
      </c>
      <c r="V140" s="242">
        <f t="shared" ref="V140" si="2512" xml:space="preserve"> U140 + V138 - U139</f>
        <v>1</v>
      </c>
      <c r="W140" s="242">
        <f t="shared" ref="W140" si="2513" xml:space="preserve"> V140 + W138 - V139</f>
        <v>1</v>
      </c>
      <c r="X140" s="242">
        <f t="shared" ref="X140" si="2514" xml:space="preserve"> W140 + X138 - W139</f>
        <v>1</v>
      </c>
      <c r="Y140" s="242">
        <f t="shared" ref="Y140" si="2515" xml:space="preserve"> X140 + Y138 - X139</f>
        <v>1</v>
      </c>
      <c r="Z140" s="242">
        <f t="shared" ref="Z140" si="2516" xml:space="preserve"> Y140 + Z138 - Y139</f>
        <v>1</v>
      </c>
      <c r="AA140" s="242">
        <f t="shared" ref="AA140" si="2517" xml:space="preserve"> Z140 + AA138 - Z139</f>
        <v>1</v>
      </c>
      <c r="AB140" s="242">
        <f t="shared" ref="AB140" si="2518" xml:space="preserve"> AA140 + AB138 - AA139</f>
        <v>1</v>
      </c>
      <c r="AC140" s="242">
        <f t="shared" ref="AC140" si="2519" xml:space="preserve"> AB140 + AC138 - AB139</f>
        <v>1</v>
      </c>
      <c r="AD140" s="242">
        <f t="shared" ref="AD140" si="2520" xml:space="preserve"> AC140 + AD138 - AC139</f>
        <v>1</v>
      </c>
      <c r="AE140" s="242">
        <f t="shared" ref="AE140" si="2521" xml:space="preserve"> AD140 + AE138 - AD139</f>
        <v>1</v>
      </c>
      <c r="AF140" s="242">
        <f t="shared" ref="AF140" si="2522" xml:space="preserve"> AE140 + AF138 - AE139</f>
        <v>1</v>
      </c>
      <c r="AG140" s="242">
        <f t="shared" ref="AG140" si="2523" xml:space="preserve"> AF140 + AG138 - AF139</f>
        <v>1</v>
      </c>
      <c r="AH140" s="242">
        <f t="shared" ref="AH140" si="2524" xml:space="preserve"> AG140 + AH138 - AG139</f>
        <v>1</v>
      </c>
      <c r="AI140" s="242">
        <f t="shared" ref="AI140" si="2525" xml:space="preserve"> AH140 + AI138 - AH139</f>
        <v>1</v>
      </c>
      <c r="AJ140" s="242">
        <f t="shared" ref="AJ140" si="2526" xml:space="preserve"> AI140 + AJ138 - AI139</f>
        <v>1</v>
      </c>
      <c r="AK140" s="242">
        <f t="shared" ref="AK140" si="2527" xml:space="preserve"> AJ140 + AK138 - AJ139</f>
        <v>1</v>
      </c>
      <c r="AL140" s="242">
        <f t="shared" ref="AL140" si="2528" xml:space="preserve"> AK140 + AL138 - AK139</f>
        <v>1</v>
      </c>
      <c r="AM140" s="242">
        <f t="shared" ref="AM140" si="2529" xml:space="preserve"> AL140 + AM138 - AL139</f>
        <v>1</v>
      </c>
      <c r="AN140" s="242">
        <f t="shared" ref="AN140" si="2530" xml:space="preserve"> AM140 + AN138 - AM139</f>
        <v>1</v>
      </c>
      <c r="AO140" s="242">
        <f t="shared" ref="AO140" si="2531" xml:space="preserve"> AN140 + AO138 - AN139</f>
        <v>1</v>
      </c>
      <c r="AP140" s="242">
        <f t="shared" ref="AP140" si="2532" xml:space="preserve"> AO140 + AP138 - AO139</f>
        <v>1</v>
      </c>
      <c r="AQ140" s="242">
        <f t="shared" ref="AQ140" si="2533" xml:space="preserve"> AP140 + AQ138 - AP139</f>
        <v>1</v>
      </c>
      <c r="AR140" s="242">
        <f t="shared" ref="AR140" si="2534" xml:space="preserve"> AQ140 + AR138 - AQ139</f>
        <v>1</v>
      </c>
      <c r="AS140" s="242">
        <f t="shared" ref="AS140" si="2535" xml:space="preserve"> AR140 + AS138 - AR139</f>
        <v>1</v>
      </c>
      <c r="AT140" s="242">
        <f t="shared" ref="AT140" si="2536" xml:space="preserve"> AS140 + AT138 - AS139</f>
        <v>1</v>
      </c>
      <c r="AU140" s="242">
        <f t="shared" ref="AU140" si="2537" xml:space="preserve"> AT140 + AU138 - AT139</f>
        <v>1</v>
      </c>
      <c r="AV140" s="242">
        <f t="shared" ref="AV140" si="2538" xml:space="preserve"> AU140 + AV138 - AU139</f>
        <v>1</v>
      </c>
      <c r="AW140" s="242">
        <f t="shared" ref="AW140" si="2539" xml:space="preserve"> AV140 + AW138 - AV139</f>
        <v>1</v>
      </c>
      <c r="AX140" s="242">
        <f t="shared" ref="AX140" si="2540" xml:space="preserve"> AW140 + AX138 - AW139</f>
        <v>1</v>
      </c>
      <c r="AY140" s="242">
        <f t="shared" ref="AY140" si="2541" xml:space="preserve"> AX140 + AY138 - AX139</f>
        <v>1</v>
      </c>
      <c r="AZ140" s="242">
        <f t="shared" ref="AZ140" si="2542" xml:space="preserve"> AY140 + AZ138 - AY139</f>
        <v>1</v>
      </c>
      <c r="BA140" s="242">
        <f t="shared" ref="BA140" si="2543" xml:space="preserve"> AZ140 + BA138 - AZ139</f>
        <v>1</v>
      </c>
      <c r="BB140" s="242">
        <f t="shared" ref="BB140" si="2544" xml:space="preserve"> BA140 + BB138 - BA139</f>
        <v>1</v>
      </c>
      <c r="BC140" s="242">
        <f t="shared" ref="BC140" si="2545" xml:space="preserve"> BB140 + BC138 - BB139</f>
        <v>1</v>
      </c>
      <c r="BD140" s="242">
        <f t="shared" ref="BD140" si="2546" xml:space="preserve"> BC140 + BD138 - BC139</f>
        <v>1</v>
      </c>
      <c r="BE140" s="242">
        <f t="shared" ref="BE140" si="2547" xml:space="preserve"> BD140 + BE138 - BD139</f>
        <v>1</v>
      </c>
      <c r="BF140" s="242">
        <f t="shared" ref="BF140" si="2548" xml:space="preserve"> BE140 + BF138 - BE139</f>
        <v>1</v>
      </c>
      <c r="BG140" s="242">
        <f t="shared" ref="BG140" si="2549" xml:space="preserve"> BF140 + BG138 - BF139</f>
        <v>0</v>
      </c>
      <c r="BH140" s="242">
        <f t="shared" ref="BH140" si="2550" xml:space="preserve"> BG140 + BH138 - BG139</f>
        <v>0</v>
      </c>
      <c r="BI140" s="242">
        <f t="shared" ref="BI140" si="2551" xml:space="preserve"> BH140 + BI138 - BH139</f>
        <v>0</v>
      </c>
      <c r="BJ140" s="242">
        <f t="shared" ref="BJ140" si="2552" xml:space="preserve"> BI140 + BJ138 - BI139</f>
        <v>0</v>
      </c>
      <c r="BK140" s="242">
        <f t="shared" ref="BK140" si="2553" xml:space="preserve"> BJ140 + BK138 - BJ139</f>
        <v>0</v>
      </c>
      <c r="BL140" s="242">
        <f t="shared" ref="BL140" si="2554" xml:space="preserve"> BK140 + BL138 - BK139</f>
        <v>0</v>
      </c>
      <c r="BM140" s="242">
        <f t="shared" ref="BM140" si="2555" xml:space="preserve"> BL140 + BM138 - BL139</f>
        <v>0</v>
      </c>
      <c r="BN140" s="242">
        <f t="shared" ref="BN140" si="2556" xml:space="preserve"> BM140 + BN138 - BM139</f>
        <v>0</v>
      </c>
      <c r="BO140" s="242">
        <f t="shared" ref="BO140" si="2557" xml:space="preserve"> BN140 + BO138 - BN139</f>
        <v>0</v>
      </c>
      <c r="BP140" s="242">
        <f t="shared" ref="BP140" si="2558" xml:space="preserve"> BO140 + BP138 - BO139</f>
        <v>0</v>
      </c>
      <c r="BQ140" s="242">
        <f t="shared" ref="BQ140" si="2559" xml:space="preserve"> BP140 + BQ138 - BP139</f>
        <v>0</v>
      </c>
      <c r="BR140" s="242">
        <f t="shared" ref="BR140" si="2560" xml:space="preserve"> BQ140 + BR138 - BQ139</f>
        <v>0</v>
      </c>
      <c r="BS140" s="242">
        <f t="shared" ref="BS140" si="2561" xml:space="preserve"> BR140 + BS138 - BR139</f>
        <v>0</v>
      </c>
      <c r="BT140" s="242">
        <f t="shared" ref="BT140" si="2562" xml:space="preserve"> BS140 + BT138 - BS139</f>
        <v>0</v>
      </c>
      <c r="BU140" s="242">
        <f t="shared" ref="BU140" si="2563" xml:space="preserve"> BT140 + BU138 - BT139</f>
        <v>0</v>
      </c>
      <c r="BV140" s="242">
        <f t="shared" ref="BV140" si="2564" xml:space="preserve"> BU140 + BV138 - BU139</f>
        <v>0</v>
      </c>
      <c r="BW140" s="242">
        <f t="shared" ref="BW140" si="2565" xml:space="preserve"> BV140 + BW138 - BV139</f>
        <v>0</v>
      </c>
      <c r="BX140" s="242">
        <f t="shared" ref="BX140" si="2566" xml:space="preserve"> BW140 + BX138 - BW139</f>
        <v>0</v>
      </c>
      <c r="BY140" s="242">
        <f t="shared" ref="BY140" si="2567" xml:space="preserve"> BX140 + BY138 - BX139</f>
        <v>0</v>
      </c>
      <c r="BZ140" s="242">
        <f t="shared" ref="BZ140" si="2568" xml:space="preserve"> BY140 + BZ138 - BY139</f>
        <v>0</v>
      </c>
      <c r="CA140" s="242">
        <f t="shared" ref="CA140" si="2569" xml:space="preserve"> BZ140 + CA138 - BZ139</f>
        <v>0</v>
      </c>
      <c r="CB140" s="242">
        <f t="shared" ref="CB140" si="2570" xml:space="preserve"> CA140 + CB138 - CA139</f>
        <v>0</v>
      </c>
      <c r="CC140" s="242">
        <f t="shared" ref="CC140" si="2571" xml:space="preserve"> CB140 + CC138 - CB139</f>
        <v>0</v>
      </c>
      <c r="CD140" s="242">
        <f t="shared" ref="CD140" si="2572" xml:space="preserve"> CC140 + CD138 - CC139</f>
        <v>0</v>
      </c>
      <c r="CE140" s="242">
        <f t="shared" ref="CE140" si="2573" xml:space="preserve"> CD140 + CE138 - CD139</f>
        <v>0</v>
      </c>
      <c r="CF140" s="242">
        <f t="shared" ref="CF140" si="2574" xml:space="preserve"> CE140 + CF138 - CE139</f>
        <v>0</v>
      </c>
      <c r="CG140" s="242">
        <f t="shared" ref="CG140" si="2575" xml:space="preserve"> CF140 + CG138 - CF139</f>
        <v>0</v>
      </c>
      <c r="CH140" s="242">
        <f t="shared" ref="CH140" si="2576" xml:space="preserve"> CG140 + CH138 - CG139</f>
        <v>0</v>
      </c>
      <c r="CI140" s="242">
        <f t="shared" ref="CI140" si="2577" xml:space="preserve"> CH140 + CI138 - CH139</f>
        <v>0</v>
      </c>
      <c r="CJ140" s="242">
        <f t="shared" ref="CJ140" si="2578" xml:space="preserve"> CI140 + CJ138 - CI139</f>
        <v>0</v>
      </c>
      <c r="CK140" s="242">
        <f t="shared" ref="CK140" si="2579" xml:space="preserve"> CJ140 + CK138 - CJ139</f>
        <v>0</v>
      </c>
      <c r="CL140" s="242">
        <f t="shared" ref="CL140" si="2580" xml:space="preserve"> CK140 + CL138 - CK139</f>
        <v>0</v>
      </c>
      <c r="CM140" s="242">
        <f t="shared" ref="CM140" si="2581" xml:space="preserve"> CL140 + CM138 - CL139</f>
        <v>0</v>
      </c>
      <c r="CN140" s="242">
        <f t="shared" ref="CN140" si="2582" xml:space="preserve"> CM140 + CN138 - CM139</f>
        <v>0</v>
      </c>
      <c r="CO140" s="242">
        <f t="shared" ref="CO140" si="2583" xml:space="preserve"> CN140 + CO138 - CN139</f>
        <v>0</v>
      </c>
      <c r="CP140" s="242">
        <f t="shared" ref="CP140" si="2584" xml:space="preserve"> CO140 + CP138 - CO139</f>
        <v>0</v>
      </c>
      <c r="CQ140" s="242">
        <f t="shared" ref="CQ140" si="2585" xml:space="preserve"> CP140 + CQ138 - CP139</f>
        <v>0</v>
      </c>
      <c r="CR140" s="242">
        <f t="shared" ref="CR140" si="2586" xml:space="preserve"> CQ140 + CR138 - CQ139</f>
        <v>0</v>
      </c>
      <c r="CS140" s="242">
        <f t="shared" ref="CS140" si="2587" xml:space="preserve"> CR140 + CS138 - CR139</f>
        <v>0</v>
      </c>
      <c r="CT140" s="242">
        <f t="shared" ref="CT140" si="2588" xml:space="preserve"> CS140 + CT138 - CS139</f>
        <v>0</v>
      </c>
      <c r="CU140" s="242">
        <f t="shared" ref="CU140" si="2589" xml:space="preserve"> CT140 + CU138 - CT139</f>
        <v>0</v>
      </c>
      <c r="CV140" s="242">
        <f t="shared" ref="CV140" si="2590" xml:space="preserve"> CU140 + CV138 - CU139</f>
        <v>0</v>
      </c>
      <c r="CW140" s="242">
        <f t="shared" ref="CW140" si="2591" xml:space="preserve"> CV140 + CW138 - CV139</f>
        <v>0</v>
      </c>
      <c r="CX140" s="242">
        <f t="shared" ref="CX140" si="2592" xml:space="preserve"> CW140 + CX138 - CW139</f>
        <v>0</v>
      </c>
      <c r="CY140" s="242">
        <f t="shared" ref="CY140" si="2593" xml:space="preserve"> CX140 + CY138 - CX139</f>
        <v>0</v>
      </c>
      <c r="CZ140" s="242">
        <f t="shared" ref="CZ140" si="2594" xml:space="preserve"> CY140 + CZ138 - CY139</f>
        <v>0</v>
      </c>
      <c r="DA140" s="242">
        <f t="shared" ref="DA140" si="2595" xml:space="preserve"> CZ140 + DA138 - CZ139</f>
        <v>0</v>
      </c>
      <c r="DB140" s="242">
        <f t="shared" ref="DB140" si="2596" xml:space="preserve"> DA140 + DB138 - DA139</f>
        <v>0</v>
      </c>
      <c r="DC140" s="242">
        <f t="shared" ref="DC140" si="2597" xml:space="preserve"> DB140 + DC138 - DB139</f>
        <v>0</v>
      </c>
      <c r="DD140" s="242">
        <f t="shared" ref="DD140" si="2598" xml:space="preserve"> DC140 + DD138 - DC139</f>
        <v>0</v>
      </c>
      <c r="DE140" s="242">
        <f t="shared" ref="DE140" si="2599" xml:space="preserve"> DD140 + DE138 - DD139</f>
        <v>0</v>
      </c>
      <c r="DF140" s="242">
        <f t="shared" ref="DF140" si="2600" xml:space="preserve"> DE140 + DF138 - DE139</f>
        <v>0</v>
      </c>
      <c r="DG140" s="242">
        <f t="shared" ref="DG140" si="2601" xml:space="preserve"> DF140 + DG138 - DF139</f>
        <v>0</v>
      </c>
      <c r="DH140" s="242">
        <f t="shared" ref="DH140" si="2602" xml:space="preserve"> DG140 + DH138 - DG139</f>
        <v>0</v>
      </c>
      <c r="DI140" s="242">
        <f t="shared" ref="DI140" si="2603" xml:space="preserve"> DH140 + DI138 - DH139</f>
        <v>0</v>
      </c>
      <c r="DJ140" s="242">
        <f t="shared" ref="DJ140" si="2604" xml:space="preserve"> DI140 + DJ138 - DI139</f>
        <v>0</v>
      </c>
      <c r="DK140" s="242">
        <f t="shared" ref="DK140" si="2605" xml:space="preserve"> DJ140 + DK138 - DJ139</f>
        <v>0</v>
      </c>
      <c r="DL140" s="242">
        <f t="shared" ref="DL140" si="2606" xml:space="preserve"> DK140 + DL138 - DK139</f>
        <v>0</v>
      </c>
      <c r="DM140" s="242">
        <f t="shared" ref="DM140" si="2607" xml:space="preserve"> DL140 + DM138 - DL139</f>
        <v>0</v>
      </c>
      <c r="DN140" s="242">
        <f t="shared" ref="DN140" si="2608" xml:space="preserve"> DM140 + DN138 - DM139</f>
        <v>0</v>
      </c>
      <c r="DO140" s="242">
        <f t="shared" ref="DO140" si="2609" xml:space="preserve"> DN140 + DO138 - DN139</f>
        <v>0</v>
      </c>
      <c r="DP140" s="242">
        <f t="shared" ref="DP140" si="2610" xml:space="preserve"> DO140 + DP138 - DO139</f>
        <v>0</v>
      </c>
      <c r="DQ140" s="242">
        <f t="shared" ref="DQ140" si="2611" xml:space="preserve"> DP140 + DQ138 - DP139</f>
        <v>0</v>
      </c>
      <c r="DR140" s="242">
        <f t="shared" ref="DR140" si="2612" xml:space="preserve"> DQ140 + DR138 - DQ139</f>
        <v>0</v>
      </c>
      <c r="DS140" s="242">
        <f t="shared" ref="DS140" si="2613" xml:space="preserve"> DR140 + DS138 - DR139</f>
        <v>0</v>
      </c>
      <c r="DT140" s="242">
        <f t="shared" ref="DT140" si="2614" xml:space="preserve"> DS140 + DT138 - DS139</f>
        <v>0</v>
      </c>
      <c r="DU140" s="242">
        <f t="shared" ref="DU140" si="2615" xml:space="preserve"> DT140 + DU138 - DT139</f>
        <v>0</v>
      </c>
      <c r="DV140" s="242">
        <f t="shared" ref="DV140" si="2616" xml:space="preserve"> DU140 + DV138 - DU139</f>
        <v>0</v>
      </c>
      <c r="DW140" s="242">
        <f t="shared" ref="DW140" si="2617" xml:space="preserve"> DV140 + DW138 - DV139</f>
        <v>0</v>
      </c>
      <c r="DX140" s="242">
        <f t="shared" ref="DX140" si="2618" xml:space="preserve"> DW140 + DX138 - DW139</f>
        <v>0</v>
      </c>
      <c r="DY140" s="242">
        <f t="shared" ref="DY140" si="2619" xml:space="preserve"> DX140 + DY138 - DX139</f>
        <v>0</v>
      </c>
      <c r="DZ140" s="242">
        <f t="shared" ref="DZ140" si="2620" xml:space="preserve"> DY140 + DZ138 - DY139</f>
        <v>0</v>
      </c>
      <c r="EA140" s="242">
        <f t="shared" ref="EA140" si="2621" xml:space="preserve"> DZ140 + EA138 - DZ139</f>
        <v>0</v>
      </c>
      <c r="EB140" s="242">
        <f t="shared" ref="EB140" si="2622" xml:space="preserve"> EA140 + EB138 - EA139</f>
        <v>0</v>
      </c>
      <c r="EC140" s="242">
        <f t="shared" ref="EC140" si="2623" xml:space="preserve"> EB140 + EC138 - EB139</f>
        <v>0</v>
      </c>
      <c r="ED140" s="242">
        <f t="shared" ref="ED140" si="2624" xml:space="preserve"> EC140 + ED138 - EC139</f>
        <v>0</v>
      </c>
      <c r="EE140" s="242">
        <f t="shared" ref="EE140" si="2625" xml:space="preserve"> ED140 + EE138 - ED139</f>
        <v>0</v>
      </c>
      <c r="EF140" s="242">
        <f t="shared" ref="EF140" si="2626" xml:space="preserve"> EE140 + EF138 - EE139</f>
        <v>0</v>
      </c>
      <c r="EG140" s="242">
        <f t="shared" ref="EG140" si="2627" xml:space="preserve"> EF140 + EG138 - EF139</f>
        <v>0</v>
      </c>
      <c r="EH140" s="242">
        <f t="shared" ref="EH140" si="2628" xml:space="preserve"> EG140 + EH138 - EG139</f>
        <v>0</v>
      </c>
      <c r="EI140" s="242">
        <f t="shared" ref="EI140" si="2629" xml:space="preserve"> EH140 + EI138 - EH139</f>
        <v>0</v>
      </c>
      <c r="EJ140" s="242">
        <f t="shared" ref="EJ140" si="2630" xml:space="preserve"> EI140 + EJ138 - EI139</f>
        <v>0</v>
      </c>
      <c r="EK140" s="242">
        <f t="shared" ref="EK140" si="2631" xml:space="preserve"> EJ140 + EK138 - EJ139</f>
        <v>0</v>
      </c>
      <c r="EL140" s="242">
        <f t="shared" ref="EL140" si="2632" xml:space="preserve"> EK140 + EL138 - EK139</f>
        <v>0</v>
      </c>
      <c r="EM140" s="242">
        <f t="shared" ref="EM140" si="2633" xml:space="preserve"> EL140 + EM138 - EL139</f>
        <v>0</v>
      </c>
      <c r="EN140" s="242">
        <f t="shared" ref="EN140" si="2634" xml:space="preserve"> EM140 + EN138 - EM139</f>
        <v>0</v>
      </c>
      <c r="EO140" s="242">
        <f t="shared" ref="EO140" si="2635" xml:space="preserve"> EN140 + EO138 - EN139</f>
        <v>0</v>
      </c>
      <c r="EP140" s="242">
        <f t="shared" ref="EP140" si="2636" xml:space="preserve"> EO140 + EP138 - EO139</f>
        <v>0</v>
      </c>
      <c r="EQ140" s="242">
        <f t="shared" ref="EQ140" si="2637" xml:space="preserve"> EP140 + EQ138 - EP139</f>
        <v>0</v>
      </c>
      <c r="ER140" s="242">
        <f t="shared" ref="ER140" si="2638" xml:space="preserve"> EQ140 + ER138 - EQ139</f>
        <v>0</v>
      </c>
      <c r="ES140" s="242">
        <f t="shared" ref="ES140" si="2639" xml:space="preserve"> ER140 + ES138 - ER139</f>
        <v>0</v>
      </c>
      <c r="ET140" s="242">
        <f t="shared" ref="ET140" si="2640" xml:space="preserve"> ES140 + ET138 - ES139</f>
        <v>0</v>
      </c>
      <c r="EU140" s="242">
        <f t="shared" ref="EU140" si="2641" xml:space="preserve"> ET140 + EU138 - ET139</f>
        <v>0</v>
      </c>
      <c r="EV140" s="242">
        <f t="shared" ref="EV140" si="2642" xml:space="preserve"> EU140 + EV138 - EU139</f>
        <v>0</v>
      </c>
      <c r="EW140" s="242">
        <f t="shared" ref="EW140" si="2643" xml:space="preserve"> EV140 + EW138 - EV139</f>
        <v>0</v>
      </c>
      <c r="EX140" s="242">
        <f t="shared" ref="EX140" si="2644" xml:space="preserve"> EW140 + EX138 - EW139</f>
        <v>0</v>
      </c>
      <c r="EY140" s="242">
        <f t="shared" ref="EY140" si="2645" xml:space="preserve"> EX140 + EY138 - EX139</f>
        <v>0</v>
      </c>
      <c r="EZ140" s="242">
        <f t="shared" ref="EZ140" si="2646" xml:space="preserve"> EY140 + EZ138 - EY139</f>
        <v>0</v>
      </c>
      <c r="FA140" s="242">
        <f t="shared" ref="FA140" si="2647" xml:space="preserve"> EZ140 + FA138 - EZ139</f>
        <v>0</v>
      </c>
      <c r="FB140" s="242">
        <f t="shared" ref="FB140" si="2648" xml:space="preserve"> FA140 + FB138 - FA139</f>
        <v>0</v>
      </c>
      <c r="FC140" s="242">
        <f t="shared" ref="FC140" si="2649" xml:space="preserve"> FB140 + FC138 - FB139</f>
        <v>0</v>
      </c>
      <c r="FD140" s="242">
        <f t="shared" ref="FD140" si="2650" xml:space="preserve"> FC140 + FD138 - FC139</f>
        <v>0</v>
      </c>
      <c r="FE140" s="242">
        <f t="shared" ref="FE140" si="2651" xml:space="preserve"> FD140 + FE138 - FD139</f>
        <v>0</v>
      </c>
      <c r="FF140" s="242">
        <f t="shared" ref="FF140" si="2652" xml:space="preserve"> FE140 + FF138 - FE139</f>
        <v>0</v>
      </c>
      <c r="FG140" s="242">
        <f t="shared" ref="FG140" si="2653" xml:space="preserve"> FF140 + FG138 - FF139</f>
        <v>0</v>
      </c>
      <c r="FH140" s="242">
        <f t="shared" ref="FH140" si="2654" xml:space="preserve"> FG140 + FH138 - FG139</f>
        <v>0</v>
      </c>
      <c r="FI140" s="242">
        <f t="shared" ref="FI140" si="2655" xml:space="preserve"> FH140 + FI138 - FH139</f>
        <v>0</v>
      </c>
      <c r="FJ140" s="242">
        <f t="shared" ref="FJ140" si="2656" xml:space="preserve"> FI140 + FJ138 - FI139</f>
        <v>0</v>
      </c>
      <c r="FK140" s="242">
        <f t="shared" ref="FK140" si="2657" xml:space="preserve"> FJ140 + FK138 - FJ139</f>
        <v>0</v>
      </c>
      <c r="FL140" s="242">
        <f t="shared" ref="FL140" si="2658" xml:space="preserve"> FK140 + FL138 - FK139</f>
        <v>0</v>
      </c>
      <c r="FM140" s="242">
        <f t="shared" ref="FM140" si="2659" xml:space="preserve"> FL140 + FM138 - FL139</f>
        <v>0</v>
      </c>
      <c r="FN140" s="242">
        <f t="shared" ref="FN140" si="2660" xml:space="preserve"> FM140 + FN138 - FM139</f>
        <v>0</v>
      </c>
      <c r="FO140" s="242">
        <f t="shared" ref="FO140" si="2661" xml:space="preserve"> FN140 + FO138 - FN139</f>
        <v>0</v>
      </c>
      <c r="FP140" s="242">
        <f t="shared" ref="FP140" si="2662" xml:space="preserve"> FO140 + FP138 - FO139</f>
        <v>0</v>
      </c>
      <c r="FQ140" s="242">
        <f t="shared" ref="FQ140" si="2663" xml:space="preserve"> FP140 + FQ138 - FP139</f>
        <v>0</v>
      </c>
      <c r="FR140" s="242">
        <f t="shared" ref="FR140" si="2664" xml:space="preserve"> FQ140 + FR138 - FQ139</f>
        <v>0</v>
      </c>
      <c r="FS140" s="242">
        <f t="shared" ref="FS140" si="2665" xml:space="preserve"> FR140 + FS138 - FR139</f>
        <v>0</v>
      </c>
      <c r="FT140" s="242">
        <f t="shared" ref="FT140" si="2666" xml:space="preserve"> FS140 + FT138 - FS139</f>
        <v>0</v>
      </c>
      <c r="FU140" s="242">
        <f t="shared" ref="FU140" si="2667" xml:space="preserve"> FT140 + FU138 - FT139</f>
        <v>0</v>
      </c>
      <c r="FV140" s="242">
        <f t="shared" ref="FV140" si="2668" xml:space="preserve"> FU140 + FV138 - FU139</f>
        <v>0</v>
      </c>
      <c r="FW140" s="242">
        <f t="shared" ref="FW140" si="2669" xml:space="preserve"> FV140 + FW138 - FV139</f>
        <v>0</v>
      </c>
      <c r="FX140" s="242">
        <f t="shared" ref="FX140" si="2670" xml:space="preserve"> FW140 + FX138 - FW139</f>
        <v>0</v>
      </c>
      <c r="FY140" s="242">
        <f t="shared" ref="FY140" si="2671" xml:space="preserve"> FX140 + FY138 - FX139</f>
        <v>0</v>
      </c>
      <c r="FZ140" s="242">
        <f t="shared" ref="FZ140" si="2672" xml:space="preserve"> FY140 + FZ138 - FY139</f>
        <v>0</v>
      </c>
      <c r="GA140" s="242">
        <f t="shared" ref="GA140" si="2673" xml:space="preserve"> FZ140 + GA138 - FZ139</f>
        <v>0</v>
      </c>
      <c r="GB140" s="242">
        <f t="shared" ref="GB140" si="2674" xml:space="preserve"> GA140 + GB138 - GA139</f>
        <v>0</v>
      </c>
      <c r="GC140" s="242">
        <f t="shared" ref="GC140" si="2675" xml:space="preserve"> GB140 + GC138 - GB139</f>
        <v>0</v>
      </c>
      <c r="GD140" s="242">
        <f t="shared" ref="GD140" si="2676" xml:space="preserve"> GC140 + GD138 - GC139</f>
        <v>0</v>
      </c>
      <c r="GE140" s="242">
        <f t="shared" ref="GE140" si="2677" xml:space="preserve"> GD140 + GE138 - GD139</f>
        <v>0</v>
      </c>
      <c r="GF140" s="242">
        <f t="shared" ref="GF140" si="2678" xml:space="preserve"> GE140 + GF138 - GE139</f>
        <v>0</v>
      </c>
      <c r="GG140" s="242">
        <f t="shared" ref="GG140" si="2679" xml:space="preserve"> GF140 + GG138 - GF139</f>
        <v>0</v>
      </c>
      <c r="GH140" s="242">
        <f t="shared" ref="GH140" si="2680" xml:space="preserve"> GG140 + GH138 - GG139</f>
        <v>0</v>
      </c>
      <c r="GI140" s="242">
        <f t="shared" ref="GI140" si="2681" xml:space="preserve"> GH140 + GI138 - GH139</f>
        <v>0</v>
      </c>
      <c r="GJ140" s="242">
        <f t="shared" ref="GJ140" si="2682" xml:space="preserve"> GI140 + GJ138 - GI139</f>
        <v>0</v>
      </c>
    </row>
    <row r="141" spans="1:192" s="199" customFormat="1" ht="12.5" outlineLevel="1" x14ac:dyDescent="0.25">
      <c r="A141" s="241"/>
      <c r="B141" s="241"/>
      <c r="C141" s="240"/>
      <c r="D141" s="241"/>
      <c r="E141" s="242" t="s">
        <v>697</v>
      </c>
      <c r="F141" s="199">
        <f xml:space="preserve"> SUM(J140:GJ140)</f>
        <v>40</v>
      </c>
      <c r="G141" s="199" t="s">
        <v>88</v>
      </c>
      <c r="I141" s="242"/>
      <c r="J141" s="242"/>
      <c r="K141" s="242"/>
      <c r="L141" s="242"/>
      <c r="M141" s="242"/>
      <c r="N141" s="242"/>
      <c r="O141" s="242"/>
      <c r="P141" s="242"/>
      <c r="Q141" s="242"/>
      <c r="R141" s="242"/>
      <c r="S141" s="242"/>
      <c r="T141" s="242"/>
      <c r="U141" s="242"/>
      <c r="V141" s="242"/>
      <c r="W141" s="242"/>
      <c r="X141" s="242"/>
      <c r="Y141" s="242"/>
      <c r="Z141" s="242"/>
      <c r="AA141" s="242"/>
      <c r="AB141" s="242"/>
      <c r="AC141" s="242"/>
      <c r="AD141" s="242"/>
      <c r="AE141" s="242"/>
      <c r="AF141" s="242"/>
      <c r="AG141" s="242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42"/>
      <c r="BU141" s="242"/>
      <c r="BV141" s="242"/>
      <c r="BW141" s="242"/>
      <c r="BX141" s="242"/>
      <c r="BY141" s="242"/>
      <c r="BZ141" s="242"/>
      <c r="CA141" s="242"/>
      <c r="CB141" s="242"/>
      <c r="CC141" s="242"/>
      <c r="CD141" s="242"/>
      <c r="CE141" s="242"/>
      <c r="CF141" s="242"/>
      <c r="CG141" s="242"/>
      <c r="CH141" s="242"/>
      <c r="CI141" s="242"/>
      <c r="CJ141" s="242"/>
      <c r="CK141" s="242"/>
      <c r="CL141" s="242"/>
      <c r="CM141" s="242"/>
      <c r="CN141" s="242"/>
      <c r="CO141" s="242"/>
      <c r="CP141" s="242"/>
      <c r="CQ141" s="242"/>
      <c r="CR141" s="242"/>
      <c r="CS141" s="242"/>
      <c r="CT141" s="242"/>
      <c r="CU141" s="242"/>
      <c r="CV141" s="242"/>
      <c r="CW141" s="242"/>
      <c r="CX141" s="242"/>
      <c r="CY141" s="242"/>
      <c r="CZ141" s="242"/>
      <c r="DA141" s="242"/>
      <c r="DB141" s="242"/>
      <c r="DC141" s="242"/>
      <c r="DD141" s="242"/>
      <c r="DE141" s="242"/>
      <c r="DF141" s="242"/>
      <c r="DG141" s="242"/>
      <c r="DH141" s="242"/>
      <c r="DI141" s="242"/>
      <c r="DJ141" s="242"/>
      <c r="DK141" s="242"/>
      <c r="DL141" s="242"/>
      <c r="DM141" s="242"/>
      <c r="DN141" s="242"/>
      <c r="DO141" s="242"/>
      <c r="DP141" s="242"/>
      <c r="DQ141" s="242"/>
      <c r="DR141" s="242"/>
      <c r="DS141" s="242"/>
      <c r="DT141" s="242"/>
      <c r="DU141" s="242"/>
      <c r="DV141" s="242"/>
      <c r="DW141" s="242"/>
      <c r="DX141" s="242"/>
      <c r="DY141" s="242"/>
      <c r="DZ141" s="242"/>
      <c r="EA141" s="242"/>
      <c r="EB141" s="242"/>
      <c r="EC141" s="242"/>
      <c r="ED141" s="242"/>
      <c r="EE141" s="242"/>
      <c r="EF141" s="242"/>
      <c r="EG141" s="242"/>
      <c r="EH141" s="242"/>
      <c r="EI141" s="242"/>
      <c r="EJ141" s="242"/>
      <c r="EK141" s="242"/>
      <c r="EL141" s="242"/>
      <c r="EM141" s="242"/>
      <c r="EN141" s="242"/>
      <c r="EO141" s="242"/>
      <c r="EP141" s="242"/>
      <c r="EQ141" s="242"/>
      <c r="ER141" s="242"/>
      <c r="ES141" s="242"/>
      <c r="ET141" s="242"/>
      <c r="EU141" s="242"/>
      <c r="EV141" s="242"/>
      <c r="EW141" s="242"/>
      <c r="EX141" s="242"/>
      <c r="EY141" s="242"/>
      <c r="EZ141" s="242"/>
      <c r="FA141" s="242"/>
      <c r="FB141" s="242"/>
      <c r="FC141" s="242"/>
      <c r="FD141" s="242"/>
      <c r="FE141" s="242"/>
      <c r="FF141" s="242"/>
      <c r="FG141" s="242"/>
      <c r="FH141" s="242"/>
      <c r="FI141" s="242"/>
      <c r="FJ141" s="242"/>
      <c r="FK141" s="242"/>
      <c r="FL141" s="242"/>
      <c r="FM141" s="242"/>
      <c r="FN141" s="242"/>
      <c r="FO141" s="242"/>
      <c r="FP141" s="242"/>
      <c r="FQ141" s="242"/>
      <c r="FR141" s="242"/>
      <c r="FS141" s="242"/>
      <c r="FT141" s="242"/>
      <c r="FU141" s="242"/>
      <c r="FV141" s="242"/>
      <c r="FW141" s="242"/>
      <c r="FX141" s="242"/>
      <c r="FY141" s="242"/>
      <c r="FZ141" s="242"/>
      <c r="GA141" s="242"/>
      <c r="GB141" s="242"/>
      <c r="GC141" s="242"/>
      <c r="GD141" s="242"/>
      <c r="GE141" s="242"/>
      <c r="GF141" s="242"/>
      <c r="GG141" s="242"/>
      <c r="GH141" s="242"/>
      <c r="GI141" s="242"/>
      <c r="GJ141" s="242"/>
    </row>
    <row r="142" spans="1:192" outlineLevel="1" x14ac:dyDescent="0.25">
      <c r="A142" s="239"/>
      <c r="B142" s="239"/>
      <c r="C142" s="240"/>
      <c r="D142" s="241"/>
      <c r="E142" s="242"/>
      <c r="F142" s="420"/>
      <c r="G142" s="199"/>
      <c r="H142" s="199"/>
      <c r="I142" s="242"/>
      <c r="J142" s="242"/>
      <c r="K142" s="242"/>
      <c r="L142" s="242"/>
      <c r="M142" s="242"/>
      <c r="N142" s="242"/>
      <c r="O142" s="242"/>
      <c r="P142" s="242"/>
      <c r="Q142" s="242"/>
      <c r="R142" s="242"/>
      <c r="S142" s="242"/>
      <c r="T142" s="242"/>
      <c r="U142" s="242"/>
      <c r="V142" s="242"/>
      <c r="W142" s="242"/>
      <c r="X142" s="242"/>
      <c r="Y142" s="242"/>
      <c r="Z142" s="242"/>
      <c r="AA142" s="242"/>
      <c r="AB142" s="242"/>
      <c r="AC142" s="242"/>
      <c r="AD142" s="242"/>
      <c r="AE142" s="242"/>
      <c r="AF142" s="242"/>
      <c r="AG142" s="242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42"/>
      <c r="BU142" s="242"/>
      <c r="BV142" s="242"/>
      <c r="BW142" s="242"/>
      <c r="BX142" s="242"/>
      <c r="BY142" s="242"/>
      <c r="BZ142" s="242"/>
      <c r="CA142" s="242"/>
      <c r="CB142" s="242"/>
      <c r="CC142" s="242"/>
      <c r="CD142" s="242"/>
      <c r="CE142" s="242"/>
      <c r="CF142" s="242"/>
      <c r="CG142" s="242"/>
      <c r="CH142" s="242"/>
      <c r="CI142" s="242"/>
      <c r="CJ142" s="242"/>
      <c r="CK142" s="242"/>
      <c r="CL142" s="242"/>
      <c r="CM142" s="242"/>
      <c r="CN142" s="242"/>
      <c r="CO142" s="242"/>
      <c r="CP142" s="242"/>
      <c r="CQ142" s="242"/>
      <c r="CR142" s="242"/>
      <c r="CS142" s="242"/>
      <c r="CT142" s="242"/>
      <c r="CU142" s="242"/>
      <c r="CV142" s="242"/>
      <c r="CW142" s="242"/>
      <c r="CX142" s="242"/>
      <c r="CY142" s="242"/>
      <c r="CZ142" s="242"/>
      <c r="DA142" s="242"/>
      <c r="DB142" s="242"/>
      <c r="DC142" s="242"/>
      <c r="DD142" s="242"/>
      <c r="DE142" s="242"/>
      <c r="DF142" s="242"/>
      <c r="DG142" s="242"/>
      <c r="DH142" s="242"/>
      <c r="DI142" s="242"/>
      <c r="DJ142" s="242"/>
      <c r="DK142" s="242"/>
      <c r="DL142" s="242"/>
      <c r="DM142" s="242"/>
      <c r="DN142" s="242"/>
      <c r="DO142" s="242"/>
      <c r="DP142" s="242"/>
      <c r="DQ142" s="242"/>
      <c r="DR142" s="242"/>
      <c r="DS142" s="242"/>
      <c r="DT142" s="242"/>
      <c r="DU142" s="242"/>
      <c r="DV142" s="242"/>
      <c r="DW142" s="242"/>
      <c r="DX142" s="242"/>
      <c r="DY142" s="242"/>
      <c r="DZ142" s="242"/>
      <c r="EA142" s="242"/>
      <c r="EB142" s="242"/>
      <c r="EC142" s="242"/>
      <c r="ED142" s="242"/>
      <c r="EE142" s="242"/>
      <c r="EF142" s="242"/>
      <c r="EG142" s="242"/>
      <c r="EH142" s="242"/>
      <c r="EI142" s="242"/>
      <c r="EJ142" s="242"/>
      <c r="EK142" s="242"/>
      <c r="EL142" s="242"/>
      <c r="EM142" s="242"/>
      <c r="EN142" s="242"/>
      <c r="EO142" s="242"/>
      <c r="EP142" s="242"/>
      <c r="EQ142" s="242"/>
      <c r="ER142" s="242"/>
      <c r="ES142" s="242"/>
      <c r="ET142" s="242"/>
      <c r="EU142" s="242"/>
      <c r="EV142" s="242"/>
      <c r="EW142" s="242"/>
      <c r="EX142" s="242"/>
      <c r="EY142" s="242"/>
      <c r="EZ142" s="242"/>
      <c r="FA142" s="242"/>
      <c r="FB142" s="242"/>
      <c r="FC142" s="242"/>
      <c r="FD142" s="242"/>
      <c r="FE142" s="242"/>
      <c r="FF142" s="242"/>
      <c r="FG142" s="242"/>
      <c r="FH142" s="242"/>
      <c r="FI142" s="242"/>
      <c r="FJ142" s="242"/>
      <c r="FK142" s="242"/>
      <c r="FL142" s="242"/>
      <c r="FM142" s="242"/>
      <c r="FN142" s="242"/>
      <c r="FO142" s="242"/>
      <c r="FP142" s="242"/>
      <c r="FQ142" s="242"/>
      <c r="FR142" s="242"/>
      <c r="FS142" s="242"/>
      <c r="FT142" s="242"/>
      <c r="FU142" s="242"/>
      <c r="FV142" s="242"/>
      <c r="FW142" s="242"/>
      <c r="FX142" s="242"/>
      <c r="FY142" s="242"/>
      <c r="FZ142" s="242"/>
      <c r="GA142" s="242"/>
      <c r="GB142" s="242"/>
      <c r="GC142" s="242"/>
      <c r="GD142" s="242"/>
      <c r="GE142" s="242"/>
      <c r="GF142" s="242"/>
      <c r="GG142" s="242"/>
      <c r="GH142" s="242"/>
      <c r="GI142" s="242"/>
      <c r="GJ142" s="242"/>
    </row>
    <row r="143" spans="1:192" outlineLevel="1" x14ac:dyDescent="0.25">
      <c r="B143" s="15" t="s">
        <v>640</v>
      </c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39"/>
      <c r="DA143" s="39"/>
      <c r="DB143" s="39"/>
      <c r="DC143" s="39"/>
      <c r="DD143" s="39"/>
      <c r="DE143" s="39"/>
      <c r="DF143" s="39"/>
      <c r="DG143" s="39"/>
      <c r="DH143" s="39"/>
      <c r="DI143" s="39"/>
      <c r="DJ143" s="39"/>
      <c r="DK143" s="39"/>
      <c r="DL143" s="39"/>
      <c r="DM143" s="39"/>
      <c r="DN143" s="39"/>
      <c r="DO143" s="39"/>
      <c r="DP143" s="39"/>
      <c r="DQ143" s="39"/>
      <c r="DR143" s="39"/>
      <c r="DS143" s="39"/>
      <c r="DT143" s="39"/>
      <c r="DU143" s="39"/>
      <c r="DV143" s="39"/>
      <c r="DW143" s="39"/>
      <c r="DX143" s="39"/>
      <c r="DY143" s="39"/>
      <c r="DZ143" s="39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39"/>
      <c r="FO143" s="39"/>
      <c r="FP143" s="39"/>
      <c r="FQ143" s="39"/>
      <c r="FR143" s="39"/>
      <c r="FS143" s="39"/>
      <c r="FT143" s="39"/>
      <c r="FU143" s="39"/>
      <c r="FV143" s="39"/>
      <c r="FW143" s="39"/>
      <c r="FX143" s="39"/>
      <c r="FY143" s="39"/>
      <c r="FZ143" s="39"/>
      <c r="GA143" s="39"/>
      <c r="GB143" s="39"/>
      <c r="GC143" s="39"/>
      <c r="GD143" s="39"/>
      <c r="GE143" s="39"/>
      <c r="GF143" s="39"/>
      <c r="GG143" s="39"/>
      <c r="GH143" s="39"/>
      <c r="GI143" s="39"/>
      <c r="GJ143" s="39"/>
    </row>
    <row r="144" spans="1:192" outlineLevel="1" x14ac:dyDescent="0.25">
      <c r="A144" s="56"/>
      <c r="C144" s="59"/>
      <c r="D144" s="60"/>
      <c r="E144" s="313" t="str">
        <f xml:space="preserve"> ConTime!E$73</f>
        <v>End of construction period date</v>
      </c>
      <c r="F144" s="313">
        <f xml:space="preserve"> ConTime!F$73</f>
        <v>44926</v>
      </c>
      <c r="G144" s="313" t="str">
        <f xml:space="preserve"> ConTime!G$73</f>
        <v>date</v>
      </c>
      <c r="H144" s="313">
        <f xml:space="preserve"> ConTime!H$73</f>
        <v>0</v>
      </c>
      <c r="I144" s="313">
        <f xml:space="preserve"> ConTime!I$73</f>
        <v>0</v>
      </c>
      <c r="J144" s="313">
        <f xml:space="preserve"> ConTime!J$73</f>
        <v>0</v>
      </c>
      <c r="K144" s="313">
        <f xml:space="preserve"> ConTime!K$73</f>
        <v>0</v>
      </c>
      <c r="L144" s="313">
        <f xml:space="preserve"> ConTime!L$73</f>
        <v>0</v>
      </c>
      <c r="M144" s="313">
        <f xml:space="preserve"> ConTime!M$73</f>
        <v>0</v>
      </c>
      <c r="N144" s="313">
        <f xml:space="preserve"> ConTime!N$73</f>
        <v>0</v>
      </c>
      <c r="O144" s="313">
        <f xml:space="preserve"> ConTime!O$73</f>
        <v>0</v>
      </c>
      <c r="P144" s="313">
        <f xml:space="preserve"> ConTime!P$73</f>
        <v>0</v>
      </c>
      <c r="Q144" s="313">
        <f xml:space="preserve"> ConTime!Q$73</f>
        <v>0</v>
      </c>
      <c r="R144" s="313">
        <f xml:space="preserve"> ConTime!R$73</f>
        <v>0</v>
      </c>
      <c r="S144" s="313">
        <f xml:space="preserve"> ConTime!S$73</f>
        <v>0</v>
      </c>
      <c r="T144" s="313">
        <f xml:space="preserve"> ConTime!T$73</f>
        <v>0</v>
      </c>
      <c r="U144" s="313">
        <f xml:space="preserve"> ConTime!U$73</f>
        <v>0</v>
      </c>
      <c r="V144" s="313">
        <f xml:space="preserve"> ConTime!V$73</f>
        <v>0</v>
      </c>
      <c r="W144" s="313">
        <f xml:space="preserve"> ConTime!W$73</f>
        <v>0</v>
      </c>
      <c r="X144" s="313">
        <f xml:space="preserve"> ConTime!X$73</f>
        <v>0</v>
      </c>
      <c r="Y144" s="313">
        <f xml:space="preserve"> ConTime!Y$73</f>
        <v>0</v>
      </c>
      <c r="Z144" s="313">
        <f xml:space="preserve"> ConTime!Z$73</f>
        <v>0</v>
      </c>
      <c r="AA144" s="313">
        <f xml:space="preserve"> ConTime!AA$73</f>
        <v>0</v>
      </c>
      <c r="AB144" s="313">
        <f xml:space="preserve"> ConTime!AB$73</f>
        <v>0</v>
      </c>
      <c r="AC144" s="313">
        <f xml:space="preserve"> ConTime!AC$73</f>
        <v>0</v>
      </c>
      <c r="AD144" s="313">
        <f xml:space="preserve"> ConTime!AD$73</f>
        <v>0</v>
      </c>
      <c r="AE144" s="313">
        <f xml:space="preserve"> ConTime!AE$73</f>
        <v>0</v>
      </c>
      <c r="AF144" s="313">
        <f xml:space="preserve"> ConTime!AF$73</f>
        <v>0</v>
      </c>
      <c r="AG144" s="313">
        <f xml:space="preserve"> ConTime!AG$73</f>
        <v>0</v>
      </c>
      <c r="AH144" s="313">
        <f xml:space="preserve"> ConTime!AH$73</f>
        <v>0</v>
      </c>
      <c r="AI144" s="313">
        <f xml:space="preserve"> ConTime!AI$73</f>
        <v>0</v>
      </c>
      <c r="AJ144" s="313">
        <f xml:space="preserve"> ConTime!AJ$73</f>
        <v>0</v>
      </c>
      <c r="AK144" s="313">
        <f xml:space="preserve"> ConTime!AK$73</f>
        <v>0</v>
      </c>
      <c r="AL144" s="313">
        <f xml:space="preserve"> ConTime!AL$73</f>
        <v>0</v>
      </c>
      <c r="AM144" s="313">
        <f xml:space="preserve"> ConTime!AM$73</f>
        <v>0</v>
      </c>
      <c r="AN144" s="313">
        <f xml:space="preserve"> ConTime!AN$73</f>
        <v>0</v>
      </c>
      <c r="AO144" s="313">
        <f xml:space="preserve"> ConTime!AO$73</f>
        <v>0</v>
      </c>
      <c r="AP144" s="313">
        <f xml:space="preserve"> ConTime!AP$73</f>
        <v>0</v>
      </c>
      <c r="AQ144" s="313">
        <f xml:space="preserve"> ConTime!AQ$73</f>
        <v>0</v>
      </c>
      <c r="AR144" s="313">
        <f xml:space="preserve"> ConTime!AR$73</f>
        <v>0</v>
      </c>
      <c r="AS144" s="313">
        <f xml:space="preserve"> ConTime!AS$73</f>
        <v>0</v>
      </c>
      <c r="AT144" s="313">
        <f xml:space="preserve"> ConTime!AT$73</f>
        <v>0</v>
      </c>
      <c r="AU144" s="313">
        <f xml:space="preserve"> ConTime!AU$73</f>
        <v>0</v>
      </c>
      <c r="AV144" s="313">
        <f xml:space="preserve"> ConTime!AV$73</f>
        <v>0</v>
      </c>
      <c r="AW144" s="313">
        <f xml:space="preserve"> ConTime!AW$73</f>
        <v>0</v>
      </c>
      <c r="AX144" s="313">
        <f xml:space="preserve"> ConTime!AX$73</f>
        <v>0</v>
      </c>
      <c r="AY144" s="313">
        <f xml:space="preserve"> ConTime!AY$73</f>
        <v>0</v>
      </c>
      <c r="AZ144" s="313">
        <f xml:space="preserve"> ConTime!AZ$73</f>
        <v>0</v>
      </c>
      <c r="BA144" s="313">
        <f xml:space="preserve"> ConTime!BA$73</f>
        <v>0</v>
      </c>
      <c r="BB144" s="313">
        <f xml:space="preserve"> ConTime!BB$73</f>
        <v>0</v>
      </c>
      <c r="BC144" s="313">
        <f xml:space="preserve"> ConTime!BC$73</f>
        <v>0</v>
      </c>
      <c r="BD144" s="313">
        <f xml:space="preserve"> ConTime!BD$73</f>
        <v>0</v>
      </c>
      <c r="BE144" s="313">
        <f xml:space="preserve"> ConTime!BE$73</f>
        <v>0</v>
      </c>
      <c r="BF144" s="313">
        <f xml:space="preserve"> ConTime!BF$73</f>
        <v>0</v>
      </c>
      <c r="BG144" s="313">
        <f xml:space="preserve"> ConTime!BG$73</f>
        <v>0</v>
      </c>
      <c r="BH144" s="313">
        <f xml:space="preserve"> ConTime!BH$73</f>
        <v>0</v>
      </c>
      <c r="BI144" s="313">
        <f xml:space="preserve"> ConTime!BI$73</f>
        <v>0</v>
      </c>
      <c r="BJ144" s="313">
        <f xml:space="preserve"> ConTime!BJ$73</f>
        <v>0</v>
      </c>
      <c r="BK144" s="313">
        <f xml:space="preserve"> ConTime!BK$73</f>
        <v>0</v>
      </c>
      <c r="BL144" s="313">
        <f xml:space="preserve"> ConTime!BL$73</f>
        <v>0</v>
      </c>
      <c r="BM144" s="313">
        <f xml:space="preserve"> ConTime!BM$73</f>
        <v>0</v>
      </c>
      <c r="BN144" s="313">
        <f xml:space="preserve"> ConTime!BN$73</f>
        <v>0</v>
      </c>
      <c r="BO144" s="313">
        <f xml:space="preserve"> ConTime!BO$73</f>
        <v>0</v>
      </c>
      <c r="BP144" s="313">
        <f xml:space="preserve"> ConTime!BP$73</f>
        <v>0</v>
      </c>
      <c r="BQ144" s="313">
        <f xml:space="preserve"> ConTime!BQ$73</f>
        <v>0</v>
      </c>
      <c r="BR144" s="313">
        <f xml:space="preserve"> ConTime!BR$73</f>
        <v>0</v>
      </c>
      <c r="BS144" s="313">
        <f xml:space="preserve"> ConTime!BS$73</f>
        <v>0</v>
      </c>
      <c r="BT144" s="313">
        <f xml:space="preserve"> ConTime!BT$73</f>
        <v>0</v>
      </c>
      <c r="BU144" s="313">
        <f xml:space="preserve"> ConTime!BU$73</f>
        <v>0</v>
      </c>
      <c r="BV144" s="313">
        <f xml:space="preserve"> ConTime!BV$73</f>
        <v>0</v>
      </c>
      <c r="BW144" s="313">
        <f xml:space="preserve"> ConTime!BW$73</f>
        <v>0</v>
      </c>
      <c r="BX144" s="313">
        <f xml:space="preserve"> ConTime!BX$73</f>
        <v>0</v>
      </c>
      <c r="BY144" s="313">
        <f xml:space="preserve"> ConTime!BY$73</f>
        <v>0</v>
      </c>
      <c r="BZ144" s="313">
        <f xml:space="preserve"> ConTime!BZ$73</f>
        <v>0</v>
      </c>
      <c r="CA144" s="313">
        <f xml:space="preserve"> ConTime!CA$73</f>
        <v>0</v>
      </c>
      <c r="CB144" s="313">
        <f xml:space="preserve"> ConTime!CB$73</f>
        <v>0</v>
      </c>
      <c r="CC144" s="313">
        <f xml:space="preserve"> ConTime!CC$73</f>
        <v>0</v>
      </c>
      <c r="CD144" s="313">
        <f xml:space="preserve"> ConTime!CD$73</f>
        <v>0</v>
      </c>
      <c r="CE144" s="313">
        <f xml:space="preserve"> ConTime!CE$73</f>
        <v>0</v>
      </c>
      <c r="CF144" s="313">
        <f xml:space="preserve"> ConTime!CF$73</f>
        <v>0</v>
      </c>
      <c r="CG144" s="313">
        <f xml:space="preserve"> ConTime!CG$73</f>
        <v>0</v>
      </c>
      <c r="CH144" s="313">
        <f xml:space="preserve"> ConTime!CH$73</f>
        <v>0</v>
      </c>
      <c r="CI144" s="313">
        <f xml:space="preserve"> ConTime!CI$73</f>
        <v>0</v>
      </c>
      <c r="CJ144" s="313">
        <f xml:space="preserve"> ConTime!CJ$73</f>
        <v>0</v>
      </c>
      <c r="CK144" s="313">
        <f xml:space="preserve"> ConTime!CK$73</f>
        <v>0</v>
      </c>
      <c r="CL144" s="313">
        <f xml:space="preserve"> ConTime!CL$73</f>
        <v>0</v>
      </c>
      <c r="CM144" s="313">
        <f xml:space="preserve"> ConTime!CM$73</f>
        <v>0</v>
      </c>
      <c r="CN144" s="313">
        <f xml:space="preserve"> ConTime!CN$73</f>
        <v>0</v>
      </c>
      <c r="CO144" s="313">
        <f xml:space="preserve"> ConTime!CO$73</f>
        <v>0</v>
      </c>
      <c r="CP144" s="313">
        <f xml:space="preserve"> ConTime!CP$73</f>
        <v>0</v>
      </c>
      <c r="CQ144" s="313">
        <f xml:space="preserve"> ConTime!CQ$73</f>
        <v>0</v>
      </c>
      <c r="CR144" s="313">
        <f xml:space="preserve"> ConTime!CR$73</f>
        <v>0</v>
      </c>
      <c r="CS144" s="313">
        <f xml:space="preserve"> ConTime!CS$73</f>
        <v>0</v>
      </c>
      <c r="CT144" s="313">
        <f xml:space="preserve"> ConTime!CT$73</f>
        <v>0</v>
      </c>
      <c r="CU144" s="313">
        <f xml:space="preserve"> ConTime!CU$73</f>
        <v>0</v>
      </c>
      <c r="CV144" s="313">
        <f xml:space="preserve"> ConTime!CV$73</f>
        <v>0</v>
      </c>
      <c r="CW144" s="313">
        <f xml:space="preserve"> ConTime!CW$73</f>
        <v>0</v>
      </c>
      <c r="CX144" s="313">
        <f xml:space="preserve"> ConTime!CX$73</f>
        <v>0</v>
      </c>
      <c r="CY144" s="313">
        <f xml:space="preserve"> ConTime!CY$73</f>
        <v>0</v>
      </c>
      <c r="CZ144" s="313">
        <f xml:space="preserve"> ConTime!CZ$73</f>
        <v>0</v>
      </c>
      <c r="DA144" s="313">
        <f xml:space="preserve"> ConTime!DA$73</f>
        <v>0</v>
      </c>
      <c r="DB144" s="313">
        <f xml:space="preserve"> ConTime!DB$73</f>
        <v>0</v>
      </c>
      <c r="DC144" s="313">
        <f xml:space="preserve"> ConTime!DC$73</f>
        <v>0</v>
      </c>
      <c r="DD144" s="313">
        <f xml:space="preserve"> ConTime!DD$73</f>
        <v>0</v>
      </c>
      <c r="DE144" s="313">
        <f xml:space="preserve"> ConTime!DE$73</f>
        <v>0</v>
      </c>
      <c r="DF144" s="313">
        <f xml:space="preserve"> ConTime!DF$73</f>
        <v>0</v>
      </c>
      <c r="DG144" s="313">
        <f xml:space="preserve"> ConTime!DG$73</f>
        <v>0</v>
      </c>
      <c r="DH144" s="313">
        <f xml:space="preserve"> ConTime!DH$73</f>
        <v>0</v>
      </c>
      <c r="DI144" s="313">
        <f xml:space="preserve"> ConTime!DI$73</f>
        <v>0</v>
      </c>
      <c r="DJ144" s="313">
        <f xml:space="preserve"> ConTime!DJ$73</f>
        <v>0</v>
      </c>
      <c r="DK144" s="313">
        <f xml:space="preserve"> ConTime!DK$73</f>
        <v>0</v>
      </c>
      <c r="DL144" s="313">
        <f xml:space="preserve"> ConTime!DL$73</f>
        <v>0</v>
      </c>
      <c r="DM144" s="313">
        <f xml:space="preserve"> ConTime!DM$73</f>
        <v>0</v>
      </c>
      <c r="DN144" s="313">
        <f xml:space="preserve"> ConTime!DN$73</f>
        <v>0</v>
      </c>
      <c r="DO144" s="313">
        <f xml:space="preserve"> ConTime!DO$73</f>
        <v>0</v>
      </c>
      <c r="DP144" s="313">
        <f xml:space="preserve"> ConTime!DP$73</f>
        <v>0</v>
      </c>
      <c r="DQ144" s="313">
        <f xml:space="preserve"> ConTime!DQ$73</f>
        <v>0</v>
      </c>
      <c r="DR144" s="313">
        <f xml:space="preserve"> ConTime!DR$73</f>
        <v>0</v>
      </c>
      <c r="DS144" s="313">
        <f xml:space="preserve"> ConTime!DS$73</f>
        <v>0</v>
      </c>
      <c r="DT144" s="313">
        <f xml:space="preserve"> ConTime!DT$73</f>
        <v>0</v>
      </c>
      <c r="DU144" s="313">
        <f xml:space="preserve"> ConTime!DU$73</f>
        <v>0</v>
      </c>
      <c r="DV144" s="313">
        <f xml:space="preserve"> ConTime!DV$73</f>
        <v>0</v>
      </c>
      <c r="DW144" s="313">
        <f xml:space="preserve"> ConTime!DW$73</f>
        <v>0</v>
      </c>
      <c r="DX144" s="313">
        <f xml:space="preserve"> ConTime!DX$73</f>
        <v>0</v>
      </c>
      <c r="DY144" s="313">
        <f xml:space="preserve"> ConTime!DY$73</f>
        <v>0</v>
      </c>
      <c r="DZ144" s="313">
        <f xml:space="preserve"> ConTime!DZ$73</f>
        <v>0</v>
      </c>
      <c r="EA144" s="313">
        <f xml:space="preserve"> ConTime!EA$73</f>
        <v>0</v>
      </c>
      <c r="EB144" s="313">
        <f xml:space="preserve"> ConTime!EB$73</f>
        <v>0</v>
      </c>
      <c r="EC144" s="313">
        <f xml:space="preserve"> ConTime!EC$73</f>
        <v>0</v>
      </c>
      <c r="ED144" s="313">
        <f xml:space="preserve"> ConTime!ED$73</f>
        <v>0</v>
      </c>
      <c r="EE144" s="313">
        <f xml:space="preserve"> ConTime!EE$73</f>
        <v>0</v>
      </c>
      <c r="EF144" s="313">
        <f xml:space="preserve"> ConTime!EF$73</f>
        <v>0</v>
      </c>
      <c r="EG144" s="313">
        <f xml:space="preserve"> ConTime!EG$73</f>
        <v>0</v>
      </c>
      <c r="EH144" s="313">
        <f xml:space="preserve"> ConTime!EH$73</f>
        <v>0</v>
      </c>
      <c r="EI144" s="313">
        <f xml:space="preserve"> ConTime!EI$73</f>
        <v>0</v>
      </c>
      <c r="EJ144" s="313">
        <f xml:space="preserve"> ConTime!EJ$73</f>
        <v>0</v>
      </c>
      <c r="EK144" s="313">
        <f xml:space="preserve"> ConTime!EK$73</f>
        <v>0</v>
      </c>
      <c r="EL144" s="313">
        <f xml:space="preserve"> ConTime!EL$73</f>
        <v>0</v>
      </c>
      <c r="EM144" s="313">
        <f xml:space="preserve"> ConTime!EM$73</f>
        <v>0</v>
      </c>
      <c r="EN144" s="313">
        <f xml:space="preserve"> ConTime!EN$73</f>
        <v>0</v>
      </c>
      <c r="EO144" s="313">
        <f xml:space="preserve"> ConTime!EO$73</f>
        <v>0</v>
      </c>
      <c r="EP144" s="313">
        <f xml:space="preserve"> ConTime!EP$73</f>
        <v>0</v>
      </c>
      <c r="EQ144" s="313">
        <f xml:space="preserve"> ConTime!EQ$73</f>
        <v>0</v>
      </c>
      <c r="ER144" s="313">
        <f xml:space="preserve"> ConTime!ER$73</f>
        <v>0</v>
      </c>
      <c r="ES144" s="313">
        <f xml:space="preserve"> ConTime!ES$73</f>
        <v>0</v>
      </c>
      <c r="ET144" s="313">
        <f xml:space="preserve"> ConTime!ET$73</f>
        <v>0</v>
      </c>
      <c r="EU144" s="313">
        <f xml:space="preserve"> ConTime!EU$73</f>
        <v>0</v>
      </c>
      <c r="EV144" s="313">
        <f xml:space="preserve"> ConTime!EV$73</f>
        <v>0</v>
      </c>
      <c r="EW144" s="313">
        <f xml:space="preserve"> ConTime!EW$73</f>
        <v>0</v>
      </c>
      <c r="EX144" s="313">
        <f xml:space="preserve"> ConTime!EX$73</f>
        <v>0</v>
      </c>
      <c r="EY144" s="313">
        <f xml:space="preserve"> ConTime!EY$73</f>
        <v>0</v>
      </c>
      <c r="EZ144" s="313">
        <f xml:space="preserve"> ConTime!EZ$73</f>
        <v>0</v>
      </c>
      <c r="FA144" s="313">
        <f xml:space="preserve"> ConTime!FA$73</f>
        <v>0</v>
      </c>
      <c r="FB144" s="313">
        <f xml:space="preserve"> ConTime!FB$73</f>
        <v>0</v>
      </c>
      <c r="FC144" s="313">
        <f xml:space="preserve"> ConTime!FC$73</f>
        <v>0</v>
      </c>
      <c r="FD144" s="313">
        <f xml:space="preserve"> ConTime!FD$73</f>
        <v>0</v>
      </c>
      <c r="FE144" s="313">
        <f xml:space="preserve"> ConTime!FE$73</f>
        <v>0</v>
      </c>
      <c r="FF144" s="313">
        <f xml:space="preserve"> ConTime!FF$73</f>
        <v>0</v>
      </c>
      <c r="FG144" s="313">
        <f xml:space="preserve"> ConTime!FG$73</f>
        <v>0</v>
      </c>
      <c r="FH144" s="313">
        <f xml:space="preserve"> ConTime!FH$73</f>
        <v>0</v>
      </c>
      <c r="FI144" s="313">
        <f xml:space="preserve"> ConTime!FI$73</f>
        <v>0</v>
      </c>
      <c r="FJ144" s="313">
        <f xml:space="preserve"> ConTime!FJ$73</f>
        <v>0</v>
      </c>
      <c r="FK144" s="313">
        <f xml:space="preserve"> ConTime!FK$73</f>
        <v>0</v>
      </c>
      <c r="FL144" s="313">
        <f xml:space="preserve"> ConTime!FL$73</f>
        <v>0</v>
      </c>
      <c r="FM144" s="313">
        <f xml:space="preserve"> ConTime!FM$73</f>
        <v>0</v>
      </c>
      <c r="FN144" s="313">
        <f xml:space="preserve"> ConTime!FN$73</f>
        <v>0</v>
      </c>
      <c r="FO144" s="313">
        <f xml:space="preserve"> ConTime!FO$73</f>
        <v>0</v>
      </c>
      <c r="FP144" s="313">
        <f xml:space="preserve"> ConTime!FP$73</f>
        <v>0</v>
      </c>
      <c r="FQ144" s="313">
        <f xml:space="preserve"> ConTime!FQ$73</f>
        <v>0</v>
      </c>
      <c r="FR144" s="313">
        <f xml:space="preserve"> ConTime!FR$73</f>
        <v>0</v>
      </c>
      <c r="FS144" s="313">
        <f xml:space="preserve"> ConTime!FS$73</f>
        <v>0</v>
      </c>
      <c r="FT144" s="313">
        <f xml:space="preserve"> ConTime!FT$73</f>
        <v>0</v>
      </c>
      <c r="FU144" s="313">
        <f xml:space="preserve"> ConTime!FU$73</f>
        <v>0</v>
      </c>
      <c r="FV144" s="313">
        <f xml:space="preserve"> ConTime!FV$73</f>
        <v>0</v>
      </c>
      <c r="FW144" s="313">
        <f xml:space="preserve"> ConTime!FW$73</f>
        <v>0</v>
      </c>
      <c r="FX144" s="313">
        <f xml:space="preserve"> ConTime!FX$73</f>
        <v>0</v>
      </c>
      <c r="FY144" s="313">
        <f xml:space="preserve"> ConTime!FY$73</f>
        <v>0</v>
      </c>
      <c r="FZ144" s="313">
        <f xml:space="preserve"> ConTime!FZ$73</f>
        <v>0</v>
      </c>
      <c r="GA144" s="313">
        <f xml:space="preserve"> ConTime!GA$73</f>
        <v>0</v>
      </c>
      <c r="GB144" s="313">
        <f xml:space="preserve"> ConTime!GB$73</f>
        <v>0</v>
      </c>
      <c r="GC144" s="313">
        <f xml:space="preserve"> ConTime!GC$73</f>
        <v>0</v>
      </c>
      <c r="GD144" s="313">
        <f xml:space="preserve"> ConTime!GD$73</f>
        <v>0</v>
      </c>
      <c r="GE144" s="313">
        <f xml:space="preserve"> ConTime!GE$73</f>
        <v>0</v>
      </c>
      <c r="GF144" s="313">
        <f xml:space="preserve"> ConTime!GF$73</f>
        <v>0</v>
      </c>
      <c r="GG144" s="313">
        <f xml:space="preserve"> ConTime!GG$73</f>
        <v>0</v>
      </c>
      <c r="GH144" s="313">
        <f xml:space="preserve"> ConTime!GH$73</f>
        <v>0</v>
      </c>
      <c r="GI144" s="313">
        <f xml:space="preserve"> ConTime!GI$73</f>
        <v>0</v>
      </c>
      <c r="GJ144" s="313">
        <f xml:space="preserve"> ConTime!GJ$73</f>
        <v>0</v>
      </c>
    </row>
    <row r="145" spans="1:192" outlineLevel="1" x14ac:dyDescent="0.25">
      <c r="E145" s="413" t="str">
        <f xml:space="preserve"> InpC!E$132</f>
        <v>Senior debt - T2 repayment term</v>
      </c>
      <c r="F145" s="413">
        <f xml:space="preserve"> InpC!F$132</f>
        <v>12</v>
      </c>
      <c r="G145" s="413" t="str">
        <f xml:space="preserve"> InpC!G$132</f>
        <v>years</v>
      </c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39"/>
      <c r="DA145" s="39"/>
      <c r="DB145" s="39"/>
      <c r="DC145" s="39"/>
      <c r="DD145" s="39"/>
      <c r="DE145" s="39"/>
      <c r="DF145" s="39"/>
      <c r="DG145" s="39"/>
      <c r="DH145" s="39"/>
      <c r="DI145" s="39"/>
      <c r="DJ145" s="39"/>
      <c r="DK145" s="39"/>
      <c r="DL145" s="39"/>
      <c r="DM145" s="39"/>
      <c r="DN145" s="39"/>
      <c r="DO145" s="39"/>
      <c r="DP145" s="39"/>
      <c r="DQ145" s="39"/>
      <c r="DR145" s="39"/>
      <c r="DS145" s="39"/>
      <c r="DT145" s="39"/>
      <c r="DU145" s="39"/>
      <c r="DV145" s="39"/>
      <c r="DW145" s="39"/>
      <c r="DX145" s="39"/>
      <c r="DY145" s="39"/>
      <c r="DZ145" s="39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/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/>
      <c r="EX145" s="39"/>
      <c r="EY145" s="39"/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39"/>
      <c r="FO145" s="39"/>
      <c r="FP145" s="39"/>
      <c r="FQ145" s="39"/>
      <c r="FR145" s="39"/>
      <c r="FS145" s="39"/>
      <c r="FT145" s="39"/>
      <c r="FU145" s="39"/>
      <c r="FV145" s="39"/>
      <c r="FW145" s="39"/>
      <c r="FX145" s="39"/>
      <c r="FY145" s="39"/>
      <c r="FZ145" s="39"/>
      <c r="GA145" s="39"/>
      <c r="GB145" s="39"/>
      <c r="GC145" s="39"/>
      <c r="GD145" s="39"/>
      <c r="GE145" s="39"/>
      <c r="GF145" s="39"/>
      <c r="GG145" s="39"/>
      <c r="GH145" s="39"/>
      <c r="GI145" s="39"/>
      <c r="GJ145" s="39"/>
    </row>
    <row r="146" spans="1:192" outlineLevel="1" x14ac:dyDescent="0.25">
      <c r="A146" s="81"/>
      <c r="B146" s="81"/>
      <c r="C146" s="82"/>
      <c r="D146" s="83"/>
      <c r="E146" s="83" t="str">
        <f xml:space="preserve"> InpC!E$189</f>
        <v>Months in year</v>
      </c>
      <c r="F146" s="83">
        <f xml:space="preserve"> InpC!F$189</f>
        <v>12</v>
      </c>
      <c r="G146" s="83" t="str">
        <f xml:space="preserve"> InpC!G$189</f>
        <v>months</v>
      </c>
      <c r="H146" s="83"/>
      <c r="I146" s="83"/>
      <c r="J146" s="83"/>
      <c r="K146" s="83"/>
      <c r="L146" s="83"/>
      <c r="M146" s="83"/>
      <c r="N146" s="83"/>
      <c r="O146" s="83"/>
      <c r="P146" s="83"/>
      <c r="Q146" s="83"/>
      <c r="R146" s="83"/>
      <c r="S146" s="83"/>
      <c r="T146" s="83"/>
      <c r="U146" s="83"/>
      <c r="V146" s="83"/>
      <c r="W146" s="83"/>
      <c r="X146" s="83"/>
      <c r="Y146" s="83"/>
      <c r="Z146" s="83"/>
      <c r="AA146" s="83"/>
      <c r="AB146" s="83"/>
      <c r="AC146" s="83"/>
      <c r="AD146" s="83"/>
      <c r="AE146" s="83"/>
      <c r="AF146" s="83"/>
      <c r="AG146" s="83"/>
      <c r="AH146" s="83"/>
      <c r="AI146" s="83"/>
      <c r="AJ146" s="83"/>
      <c r="AK146" s="83"/>
      <c r="AL146" s="83"/>
      <c r="AM146" s="83"/>
      <c r="AN146" s="83"/>
      <c r="AO146" s="83"/>
      <c r="AP146" s="83"/>
      <c r="AQ146" s="83"/>
      <c r="AR146" s="83"/>
      <c r="AS146" s="83"/>
      <c r="AT146" s="83"/>
      <c r="AU146" s="83"/>
      <c r="AV146" s="83"/>
      <c r="AW146" s="83"/>
      <c r="AX146" s="83"/>
      <c r="AY146" s="83"/>
      <c r="AZ146" s="83"/>
      <c r="BA146" s="83"/>
      <c r="BB146" s="83"/>
      <c r="BC146" s="83"/>
      <c r="BD146" s="83"/>
      <c r="BE146" s="83"/>
      <c r="BF146" s="83"/>
      <c r="BG146" s="83"/>
      <c r="BH146" s="83"/>
      <c r="BI146" s="83"/>
      <c r="BJ146" s="83"/>
      <c r="BK146" s="83"/>
      <c r="BL146" s="83"/>
      <c r="BM146" s="83"/>
      <c r="BN146" s="83"/>
      <c r="BO146" s="83"/>
      <c r="BP146" s="83"/>
      <c r="BQ146" s="83"/>
      <c r="BR146" s="83"/>
      <c r="BS146" s="83"/>
      <c r="BT146" s="83"/>
      <c r="BU146" s="83"/>
      <c r="BV146" s="83"/>
      <c r="BW146" s="83"/>
      <c r="BX146" s="83"/>
      <c r="BY146" s="83"/>
      <c r="BZ146" s="83"/>
      <c r="CA146" s="83"/>
      <c r="CB146" s="83"/>
      <c r="CC146" s="83"/>
      <c r="CD146" s="83"/>
      <c r="CE146" s="83"/>
      <c r="CF146" s="83"/>
      <c r="CG146" s="83"/>
      <c r="CH146" s="83"/>
      <c r="CI146" s="83"/>
      <c r="CJ146" s="83"/>
      <c r="CK146" s="83"/>
      <c r="CL146" s="83"/>
      <c r="CM146" s="83"/>
      <c r="CN146" s="83"/>
      <c r="CO146" s="83"/>
      <c r="CP146" s="83"/>
      <c r="CQ146" s="83"/>
      <c r="CR146" s="83"/>
      <c r="CS146" s="83"/>
      <c r="CT146" s="83"/>
      <c r="CU146" s="83"/>
      <c r="CV146" s="83"/>
      <c r="CW146" s="83"/>
      <c r="CX146" s="83"/>
      <c r="CY146" s="83"/>
      <c r="CZ146" s="83"/>
      <c r="DA146" s="83"/>
      <c r="DB146" s="83"/>
      <c r="DC146" s="83"/>
      <c r="DD146" s="83"/>
      <c r="DE146" s="83"/>
      <c r="DF146" s="83"/>
      <c r="DG146" s="83"/>
      <c r="DH146" s="83"/>
      <c r="DI146" s="83"/>
      <c r="DJ146" s="83"/>
      <c r="DK146" s="83"/>
      <c r="DL146" s="83"/>
      <c r="DM146" s="83"/>
      <c r="DN146" s="83"/>
      <c r="DO146" s="83"/>
      <c r="DP146" s="83"/>
      <c r="DQ146" s="83"/>
      <c r="DR146" s="83"/>
      <c r="DS146" s="83"/>
      <c r="DT146" s="83"/>
      <c r="DU146" s="83"/>
      <c r="DV146" s="83"/>
      <c r="DW146" s="83"/>
      <c r="DX146" s="83"/>
      <c r="DY146" s="83"/>
      <c r="DZ146" s="83"/>
      <c r="EA146" s="83"/>
      <c r="EB146" s="83"/>
      <c r="EC146" s="83"/>
      <c r="ED146" s="83"/>
      <c r="EE146" s="83"/>
      <c r="EF146" s="83"/>
      <c r="EG146" s="83"/>
      <c r="EH146" s="83"/>
      <c r="EI146" s="83"/>
      <c r="EJ146" s="83"/>
      <c r="EK146" s="83"/>
      <c r="EL146" s="83"/>
      <c r="EM146" s="83"/>
      <c r="EN146" s="83"/>
      <c r="EO146" s="83"/>
      <c r="EP146" s="83"/>
      <c r="EQ146" s="83"/>
      <c r="ER146" s="83"/>
      <c r="ES146" s="83"/>
      <c r="ET146" s="83"/>
      <c r="EU146" s="83"/>
      <c r="EV146" s="83"/>
      <c r="EW146" s="83"/>
      <c r="EX146" s="83"/>
      <c r="EY146" s="83"/>
      <c r="EZ146" s="83"/>
      <c r="FA146" s="83"/>
      <c r="FB146" s="83"/>
      <c r="FC146" s="83"/>
      <c r="FD146" s="83"/>
      <c r="FE146" s="83"/>
      <c r="FF146" s="83"/>
      <c r="FG146" s="83"/>
      <c r="FH146" s="83"/>
      <c r="FI146" s="83"/>
      <c r="FJ146" s="83"/>
      <c r="FK146" s="83"/>
      <c r="FL146" s="83"/>
      <c r="FM146" s="83"/>
      <c r="FN146" s="83"/>
      <c r="FO146" s="83"/>
      <c r="FP146" s="83"/>
      <c r="FQ146" s="83"/>
      <c r="FR146" s="83"/>
      <c r="FS146" s="83"/>
      <c r="FT146" s="83"/>
      <c r="FU146" s="83"/>
      <c r="FV146" s="83"/>
      <c r="FW146" s="83"/>
      <c r="FX146" s="83"/>
      <c r="FY146" s="83"/>
      <c r="FZ146" s="83"/>
      <c r="GA146" s="83"/>
      <c r="GB146" s="83"/>
      <c r="GC146" s="83"/>
      <c r="GD146" s="83"/>
      <c r="GE146" s="83"/>
      <c r="GF146" s="83"/>
      <c r="GG146" s="83"/>
      <c r="GH146" s="83"/>
      <c r="GI146" s="83"/>
      <c r="GJ146" s="83"/>
    </row>
    <row r="147" spans="1:192" outlineLevel="1" x14ac:dyDescent="0.25">
      <c r="A147" s="78"/>
      <c r="B147" s="78"/>
      <c r="C147" s="79"/>
      <c r="D147" s="80"/>
      <c r="E147" s="26" t="s">
        <v>641</v>
      </c>
      <c r="F147" s="26">
        <f xml:space="preserve"> EOMONTH(F144, (F145 * F146))</f>
        <v>49309</v>
      </c>
      <c r="G147" s="26" t="s">
        <v>6</v>
      </c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</row>
    <row r="148" spans="1:192" outlineLevel="1" x14ac:dyDescent="0.25">
      <c r="E148" s="6"/>
      <c r="F148" s="6"/>
      <c r="G148" s="6"/>
      <c r="H148" s="6"/>
      <c r="I148" s="77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  <c r="ER148" s="6"/>
      <c r="ES148" s="6"/>
      <c r="ET148" s="6"/>
      <c r="EU148" s="6"/>
      <c r="EV148" s="6"/>
      <c r="EW148" s="6"/>
      <c r="EX148" s="6"/>
      <c r="EY148" s="6"/>
      <c r="EZ148" s="6"/>
      <c r="FA148" s="6"/>
      <c r="FB148" s="6"/>
      <c r="FC148" s="6"/>
      <c r="FD148" s="6"/>
      <c r="FE148" s="6"/>
      <c r="FF148" s="6"/>
      <c r="FG148" s="6"/>
      <c r="FH148" s="6"/>
      <c r="FI148" s="6"/>
      <c r="FJ148" s="6"/>
      <c r="FK148" s="6"/>
      <c r="FL148" s="6"/>
      <c r="FM148" s="6"/>
      <c r="FN148" s="6"/>
      <c r="FO148" s="6"/>
      <c r="FP148" s="6"/>
      <c r="FQ148" s="6"/>
      <c r="FR148" s="6"/>
      <c r="FS148" s="6"/>
      <c r="FT148" s="6"/>
      <c r="FU148" s="6"/>
      <c r="FV148" s="6"/>
      <c r="FW148" s="6"/>
      <c r="FX148" s="6"/>
      <c r="FY148" s="6"/>
      <c r="FZ148" s="6"/>
      <c r="GA148" s="6"/>
      <c r="GB148" s="6"/>
      <c r="GC148" s="6"/>
      <c r="GD148" s="6"/>
      <c r="GE148" s="6"/>
      <c r="GF148" s="6"/>
      <c r="GG148" s="6"/>
      <c r="GH148" s="6"/>
      <c r="GI148" s="6"/>
      <c r="GJ148" s="6"/>
    </row>
    <row r="149" spans="1:192" outlineLevel="1" x14ac:dyDescent="0.25">
      <c r="A149" s="56"/>
      <c r="B149" s="56"/>
      <c r="C149" s="59"/>
      <c r="D149" s="75"/>
      <c r="E149" s="26" t="str">
        <f t="shared" ref="E149:G149" si="2683" xml:space="preserve"> E$147</f>
        <v>End of senior debt repayment period date - T2</v>
      </c>
      <c r="F149" s="26">
        <f t="shared" si="2683"/>
        <v>49309</v>
      </c>
      <c r="G149" s="26" t="str">
        <f t="shared" si="2683"/>
        <v>date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</row>
    <row r="150" spans="1:192" outlineLevel="1" x14ac:dyDescent="0.25">
      <c r="A150" s="51"/>
      <c r="C150" s="52"/>
      <c r="D150" s="53"/>
      <c r="E150" s="11" t="str">
        <f t="shared" ref="E150:BP150" si="2684" xml:space="preserve"> E$25</f>
        <v>Model period ending</v>
      </c>
      <c r="F150" s="11">
        <f t="shared" si="2684"/>
        <v>0</v>
      </c>
      <c r="G150" s="11" t="str">
        <f t="shared" si="2684"/>
        <v>date</v>
      </c>
      <c r="H150" s="11">
        <f t="shared" si="2684"/>
        <v>0</v>
      </c>
      <c r="I150" s="142">
        <f t="shared" si="2684"/>
        <v>0</v>
      </c>
      <c r="J150" s="11">
        <f t="shared" si="2684"/>
        <v>44196</v>
      </c>
      <c r="K150" s="11">
        <f t="shared" si="2684"/>
        <v>44286</v>
      </c>
      <c r="L150" s="11">
        <f t="shared" si="2684"/>
        <v>44377</v>
      </c>
      <c r="M150" s="11">
        <f t="shared" si="2684"/>
        <v>44469</v>
      </c>
      <c r="N150" s="11">
        <f t="shared" si="2684"/>
        <v>44561</v>
      </c>
      <c r="O150" s="11">
        <f t="shared" si="2684"/>
        <v>44651</v>
      </c>
      <c r="P150" s="11">
        <f t="shared" si="2684"/>
        <v>44742</v>
      </c>
      <c r="Q150" s="11">
        <f t="shared" si="2684"/>
        <v>44834</v>
      </c>
      <c r="R150" s="11">
        <f t="shared" si="2684"/>
        <v>44926</v>
      </c>
      <c r="S150" s="11">
        <f t="shared" si="2684"/>
        <v>45016</v>
      </c>
      <c r="T150" s="11">
        <f t="shared" si="2684"/>
        <v>45107</v>
      </c>
      <c r="U150" s="11">
        <f t="shared" si="2684"/>
        <v>45199</v>
      </c>
      <c r="V150" s="11">
        <f t="shared" si="2684"/>
        <v>45291</v>
      </c>
      <c r="W150" s="11">
        <f t="shared" si="2684"/>
        <v>45382</v>
      </c>
      <c r="X150" s="11">
        <f t="shared" si="2684"/>
        <v>45473</v>
      </c>
      <c r="Y150" s="11">
        <f t="shared" si="2684"/>
        <v>45565</v>
      </c>
      <c r="Z150" s="11">
        <f t="shared" si="2684"/>
        <v>45657</v>
      </c>
      <c r="AA150" s="11">
        <f t="shared" si="2684"/>
        <v>45747</v>
      </c>
      <c r="AB150" s="11">
        <f t="shared" si="2684"/>
        <v>45838</v>
      </c>
      <c r="AC150" s="11">
        <f t="shared" si="2684"/>
        <v>45930</v>
      </c>
      <c r="AD150" s="11">
        <f t="shared" si="2684"/>
        <v>46022</v>
      </c>
      <c r="AE150" s="11">
        <f t="shared" si="2684"/>
        <v>46112</v>
      </c>
      <c r="AF150" s="11">
        <f t="shared" si="2684"/>
        <v>46203</v>
      </c>
      <c r="AG150" s="11">
        <f t="shared" si="2684"/>
        <v>46295</v>
      </c>
      <c r="AH150" s="11">
        <f t="shared" si="2684"/>
        <v>46387</v>
      </c>
      <c r="AI150" s="11">
        <f t="shared" si="2684"/>
        <v>46477</v>
      </c>
      <c r="AJ150" s="11">
        <f t="shared" si="2684"/>
        <v>46568</v>
      </c>
      <c r="AK150" s="11">
        <f t="shared" si="2684"/>
        <v>46660</v>
      </c>
      <c r="AL150" s="11">
        <f t="shared" si="2684"/>
        <v>46752</v>
      </c>
      <c r="AM150" s="11">
        <f t="shared" si="2684"/>
        <v>46843</v>
      </c>
      <c r="AN150" s="11">
        <f t="shared" si="2684"/>
        <v>46934</v>
      </c>
      <c r="AO150" s="11">
        <f t="shared" si="2684"/>
        <v>47026</v>
      </c>
      <c r="AP150" s="11">
        <f t="shared" si="2684"/>
        <v>47118</v>
      </c>
      <c r="AQ150" s="11">
        <f t="shared" si="2684"/>
        <v>47208</v>
      </c>
      <c r="AR150" s="11">
        <f t="shared" si="2684"/>
        <v>47299</v>
      </c>
      <c r="AS150" s="11">
        <f t="shared" si="2684"/>
        <v>47391</v>
      </c>
      <c r="AT150" s="11">
        <f t="shared" si="2684"/>
        <v>47483</v>
      </c>
      <c r="AU150" s="11">
        <f t="shared" si="2684"/>
        <v>47573</v>
      </c>
      <c r="AV150" s="11">
        <f t="shared" si="2684"/>
        <v>47664</v>
      </c>
      <c r="AW150" s="11">
        <f t="shared" si="2684"/>
        <v>47756</v>
      </c>
      <c r="AX150" s="11">
        <f t="shared" si="2684"/>
        <v>47848</v>
      </c>
      <c r="AY150" s="11">
        <f t="shared" si="2684"/>
        <v>47938</v>
      </c>
      <c r="AZ150" s="11">
        <f t="shared" si="2684"/>
        <v>48029</v>
      </c>
      <c r="BA150" s="11">
        <f t="shared" si="2684"/>
        <v>48121</v>
      </c>
      <c r="BB150" s="11">
        <f t="shared" si="2684"/>
        <v>48213</v>
      </c>
      <c r="BC150" s="11">
        <f t="shared" si="2684"/>
        <v>48304</v>
      </c>
      <c r="BD150" s="11">
        <f t="shared" si="2684"/>
        <v>48395</v>
      </c>
      <c r="BE150" s="11">
        <f t="shared" si="2684"/>
        <v>48487</v>
      </c>
      <c r="BF150" s="11">
        <f t="shared" si="2684"/>
        <v>48579</v>
      </c>
      <c r="BG150" s="11">
        <f t="shared" si="2684"/>
        <v>48669</v>
      </c>
      <c r="BH150" s="11">
        <f t="shared" si="2684"/>
        <v>48760</v>
      </c>
      <c r="BI150" s="11">
        <f t="shared" si="2684"/>
        <v>48852</v>
      </c>
      <c r="BJ150" s="11">
        <f t="shared" si="2684"/>
        <v>48944</v>
      </c>
      <c r="BK150" s="11">
        <f t="shared" si="2684"/>
        <v>49034</v>
      </c>
      <c r="BL150" s="11">
        <f t="shared" si="2684"/>
        <v>49125</v>
      </c>
      <c r="BM150" s="11">
        <f t="shared" si="2684"/>
        <v>49217</v>
      </c>
      <c r="BN150" s="11">
        <f t="shared" si="2684"/>
        <v>49309</v>
      </c>
      <c r="BO150" s="11">
        <f t="shared" si="2684"/>
        <v>49399</v>
      </c>
      <c r="BP150" s="11">
        <f t="shared" si="2684"/>
        <v>49490</v>
      </c>
      <c r="BQ150" s="11">
        <f t="shared" ref="BQ150:EB150" si="2685" xml:space="preserve"> BQ$25</f>
        <v>49582</v>
      </c>
      <c r="BR150" s="11">
        <f t="shared" si="2685"/>
        <v>49674</v>
      </c>
      <c r="BS150" s="11">
        <f t="shared" si="2685"/>
        <v>49765</v>
      </c>
      <c r="BT150" s="11">
        <f t="shared" si="2685"/>
        <v>49856</v>
      </c>
      <c r="BU150" s="11">
        <f t="shared" si="2685"/>
        <v>49948</v>
      </c>
      <c r="BV150" s="11">
        <f t="shared" si="2685"/>
        <v>50040</v>
      </c>
      <c r="BW150" s="11">
        <f t="shared" si="2685"/>
        <v>50130</v>
      </c>
      <c r="BX150" s="11">
        <f t="shared" si="2685"/>
        <v>50221</v>
      </c>
      <c r="BY150" s="11">
        <f t="shared" si="2685"/>
        <v>50313</v>
      </c>
      <c r="BZ150" s="11">
        <f t="shared" si="2685"/>
        <v>50405</v>
      </c>
      <c r="CA150" s="11">
        <f t="shared" si="2685"/>
        <v>50495</v>
      </c>
      <c r="CB150" s="11">
        <f t="shared" si="2685"/>
        <v>50586</v>
      </c>
      <c r="CC150" s="11">
        <f t="shared" si="2685"/>
        <v>50678</v>
      </c>
      <c r="CD150" s="11">
        <f t="shared" si="2685"/>
        <v>50770</v>
      </c>
      <c r="CE150" s="11">
        <f t="shared" si="2685"/>
        <v>50860</v>
      </c>
      <c r="CF150" s="11">
        <f t="shared" si="2685"/>
        <v>50951</v>
      </c>
      <c r="CG150" s="11">
        <f t="shared" si="2685"/>
        <v>51043</v>
      </c>
      <c r="CH150" s="11">
        <f t="shared" si="2685"/>
        <v>51135</v>
      </c>
      <c r="CI150" s="11">
        <f t="shared" si="2685"/>
        <v>51226</v>
      </c>
      <c r="CJ150" s="11">
        <f t="shared" si="2685"/>
        <v>51317</v>
      </c>
      <c r="CK150" s="11">
        <f t="shared" si="2685"/>
        <v>51409</v>
      </c>
      <c r="CL150" s="11">
        <f t="shared" si="2685"/>
        <v>51501</v>
      </c>
      <c r="CM150" s="11">
        <f t="shared" si="2685"/>
        <v>51591</v>
      </c>
      <c r="CN150" s="11">
        <f t="shared" si="2685"/>
        <v>51682</v>
      </c>
      <c r="CO150" s="11">
        <f t="shared" si="2685"/>
        <v>51774</v>
      </c>
      <c r="CP150" s="11">
        <f t="shared" si="2685"/>
        <v>51866</v>
      </c>
      <c r="CQ150" s="11">
        <f t="shared" si="2685"/>
        <v>51956</v>
      </c>
      <c r="CR150" s="11">
        <f t="shared" si="2685"/>
        <v>52047</v>
      </c>
      <c r="CS150" s="11">
        <f t="shared" si="2685"/>
        <v>52139</v>
      </c>
      <c r="CT150" s="11">
        <f t="shared" si="2685"/>
        <v>52231</v>
      </c>
      <c r="CU150" s="11">
        <f t="shared" si="2685"/>
        <v>52321</v>
      </c>
      <c r="CV150" s="11">
        <f t="shared" si="2685"/>
        <v>52412</v>
      </c>
      <c r="CW150" s="11">
        <f t="shared" si="2685"/>
        <v>52504</v>
      </c>
      <c r="CX150" s="11">
        <f t="shared" si="2685"/>
        <v>52596</v>
      </c>
      <c r="CY150" s="11">
        <f t="shared" si="2685"/>
        <v>52687</v>
      </c>
      <c r="CZ150" s="11">
        <f t="shared" si="2685"/>
        <v>52778</v>
      </c>
      <c r="DA150" s="11">
        <f t="shared" si="2685"/>
        <v>52870</v>
      </c>
      <c r="DB150" s="11">
        <f t="shared" si="2685"/>
        <v>52962</v>
      </c>
      <c r="DC150" s="11">
        <f t="shared" si="2685"/>
        <v>53052</v>
      </c>
      <c r="DD150" s="11">
        <f t="shared" si="2685"/>
        <v>53143</v>
      </c>
      <c r="DE150" s="11">
        <f t="shared" si="2685"/>
        <v>53235</v>
      </c>
      <c r="DF150" s="11">
        <f t="shared" si="2685"/>
        <v>53327</v>
      </c>
      <c r="DG150" s="11">
        <f t="shared" si="2685"/>
        <v>53417</v>
      </c>
      <c r="DH150" s="11">
        <f t="shared" si="2685"/>
        <v>53508</v>
      </c>
      <c r="DI150" s="11">
        <f t="shared" si="2685"/>
        <v>53600</v>
      </c>
      <c r="DJ150" s="11">
        <f t="shared" si="2685"/>
        <v>53692</v>
      </c>
      <c r="DK150" s="11">
        <f t="shared" si="2685"/>
        <v>53782</v>
      </c>
      <c r="DL150" s="11">
        <f t="shared" si="2685"/>
        <v>53873</v>
      </c>
      <c r="DM150" s="11">
        <f t="shared" si="2685"/>
        <v>53965</v>
      </c>
      <c r="DN150" s="11">
        <f t="shared" si="2685"/>
        <v>54057</v>
      </c>
      <c r="DO150" s="11">
        <f t="shared" si="2685"/>
        <v>54148</v>
      </c>
      <c r="DP150" s="11">
        <f t="shared" si="2685"/>
        <v>54239</v>
      </c>
      <c r="DQ150" s="11">
        <f t="shared" si="2685"/>
        <v>54331</v>
      </c>
      <c r="DR150" s="11">
        <f t="shared" si="2685"/>
        <v>54423</v>
      </c>
      <c r="DS150" s="11">
        <f t="shared" si="2685"/>
        <v>54513</v>
      </c>
      <c r="DT150" s="11">
        <f t="shared" si="2685"/>
        <v>54604</v>
      </c>
      <c r="DU150" s="11">
        <f t="shared" si="2685"/>
        <v>54696</v>
      </c>
      <c r="DV150" s="11">
        <f t="shared" si="2685"/>
        <v>54788</v>
      </c>
      <c r="DW150" s="11">
        <f t="shared" si="2685"/>
        <v>54878</v>
      </c>
      <c r="DX150" s="11">
        <f t="shared" si="2685"/>
        <v>54969</v>
      </c>
      <c r="DY150" s="11">
        <f t="shared" si="2685"/>
        <v>55061</v>
      </c>
      <c r="DZ150" s="11">
        <f t="shared" si="2685"/>
        <v>55153</v>
      </c>
      <c r="EA150" s="11">
        <f t="shared" si="2685"/>
        <v>55243</v>
      </c>
      <c r="EB150" s="11">
        <f t="shared" si="2685"/>
        <v>55334</v>
      </c>
      <c r="EC150" s="11">
        <f t="shared" ref="EC150:GJ150" si="2686" xml:space="preserve"> EC$25</f>
        <v>55426</v>
      </c>
      <c r="ED150" s="11">
        <f t="shared" si="2686"/>
        <v>55518</v>
      </c>
      <c r="EE150" s="11">
        <f t="shared" si="2686"/>
        <v>55609</v>
      </c>
      <c r="EF150" s="11">
        <f t="shared" si="2686"/>
        <v>55700</v>
      </c>
      <c r="EG150" s="11">
        <f t="shared" si="2686"/>
        <v>55792</v>
      </c>
      <c r="EH150" s="11">
        <f t="shared" si="2686"/>
        <v>55884</v>
      </c>
      <c r="EI150" s="11">
        <f t="shared" si="2686"/>
        <v>55974</v>
      </c>
      <c r="EJ150" s="11">
        <f t="shared" si="2686"/>
        <v>56065</v>
      </c>
      <c r="EK150" s="11">
        <f t="shared" si="2686"/>
        <v>56157</v>
      </c>
      <c r="EL150" s="11">
        <f t="shared" si="2686"/>
        <v>56249</v>
      </c>
      <c r="EM150" s="11">
        <f t="shared" si="2686"/>
        <v>56339</v>
      </c>
      <c r="EN150" s="11">
        <f t="shared" si="2686"/>
        <v>56430</v>
      </c>
      <c r="EO150" s="11">
        <f t="shared" si="2686"/>
        <v>56522</v>
      </c>
      <c r="EP150" s="11">
        <f t="shared" si="2686"/>
        <v>56614</v>
      </c>
      <c r="EQ150" s="11">
        <f t="shared" si="2686"/>
        <v>56704</v>
      </c>
      <c r="ER150" s="11">
        <f t="shared" si="2686"/>
        <v>56795</v>
      </c>
      <c r="ES150" s="11">
        <f t="shared" si="2686"/>
        <v>56887</v>
      </c>
      <c r="ET150" s="11">
        <f t="shared" si="2686"/>
        <v>56979</v>
      </c>
      <c r="EU150" s="11">
        <f t="shared" si="2686"/>
        <v>57070</v>
      </c>
      <c r="EV150" s="11">
        <f t="shared" si="2686"/>
        <v>57161</v>
      </c>
      <c r="EW150" s="11">
        <f t="shared" si="2686"/>
        <v>57253</v>
      </c>
      <c r="EX150" s="11">
        <f t="shared" si="2686"/>
        <v>57345</v>
      </c>
      <c r="EY150" s="11">
        <f t="shared" si="2686"/>
        <v>57435</v>
      </c>
      <c r="EZ150" s="11">
        <f t="shared" si="2686"/>
        <v>57526</v>
      </c>
      <c r="FA150" s="11">
        <f t="shared" si="2686"/>
        <v>57618</v>
      </c>
      <c r="FB150" s="11">
        <f t="shared" si="2686"/>
        <v>57710</v>
      </c>
      <c r="FC150" s="11">
        <f t="shared" si="2686"/>
        <v>57800</v>
      </c>
      <c r="FD150" s="11">
        <f t="shared" si="2686"/>
        <v>57891</v>
      </c>
      <c r="FE150" s="11">
        <f t="shared" si="2686"/>
        <v>57983</v>
      </c>
      <c r="FF150" s="11">
        <f t="shared" si="2686"/>
        <v>58075</v>
      </c>
      <c r="FG150" s="11">
        <f t="shared" si="2686"/>
        <v>58165</v>
      </c>
      <c r="FH150" s="11">
        <f t="shared" si="2686"/>
        <v>58256</v>
      </c>
      <c r="FI150" s="11">
        <f t="shared" si="2686"/>
        <v>58348</v>
      </c>
      <c r="FJ150" s="11">
        <f t="shared" si="2686"/>
        <v>58440</v>
      </c>
      <c r="FK150" s="11">
        <f t="shared" si="2686"/>
        <v>58531</v>
      </c>
      <c r="FL150" s="11">
        <f t="shared" si="2686"/>
        <v>58622</v>
      </c>
      <c r="FM150" s="11">
        <f t="shared" si="2686"/>
        <v>58714</v>
      </c>
      <c r="FN150" s="11">
        <f t="shared" si="2686"/>
        <v>58806</v>
      </c>
      <c r="FO150" s="11">
        <f t="shared" si="2686"/>
        <v>58896</v>
      </c>
      <c r="FP150" s="11">
        <f t="shared" si="2686"/>
        <v>58987</v>
      </c>
      <c r="FQ150" s="11">
        <f t="shared" si="2686"/>
        <v>59079</v>
      </c>
      <c r="FR150" s="11">
        <f t="shared" si="2686"/>
        <v>59171</v>
      </c>
      <c r="FS150" s="11">
        <f t="shared" si="2686"/>
        <v>59261</v>
      </c>
      <c r="FT150" s="11">
        <f t="shared" si="2686"/>
        <v>59352</v>
      </c>
      <c r="FU150" s="11">
        <f t="shared" si="2686"/>
        <v>59444</v>
      </c>
      <c r="FV150" s="11">
        <f t="shared" si="2686"/>
        <v>59536</v>
      </c>
      <c r="FW150" s="11">
        <f t="shared" si="2686"/>
        <v>59626</v>
      </c>
      <c r="FX150" s="11">
        <f t="shared" si="2686"/>
        <v>59717</v>
      </c>
      <c r="FY150" s="11">
        <f t="shared" si="2686"/>
        <v>59809</v>
      </c>
      <c r="FZ150" s="11">
        <f t="shared" si="2686"/>
        <v>59901</v>
      </c>
      <c r="GA150" s="11">
        <f t="shared" si="2686"/>
        <v>59992</v>
      </c>
      <c r="GB150" s="11">
        <f t="shared" si="2686"/>
        <v>60083</v>
      </c>
      <c r="GC150" s="11">
        <f t="shared" si="2686"/>
        <v>60175</v>
      </c>
      <c r="GD150" s="11">
        <f t="shared" si="2686"/>
        <v>60267</v>
      </c>
      <c r="GE150" s="11">
        <f t="shared" si="2686"/>
        <v>60357</v>
      </c>
      <c r="GF150" s="11">
        <f t="shared" si="2686"/>
        <v>60448</v>
      </c>
      <c r="GG150" s="11">
        <f t="shared" si="2686"/>
        <v>60540</v>
      </c>
      <c r="GH150" s="11">
        <f t="shared" si="2686"/>
        <v>60632</v>
      </c>
      <c r="GI150" s="11">
        <f t="shared" si="2686"/>
        <v>60722</v>
      </c>
      <c r="GJ150" s="11">
        <f t="shared" si="2686"/>
        <v>60813</v>
      </c>
    </row>
    <row r="151" spans="1:192" s="199" customFormat="1" outlineLevel="1" x14ac:dyDescent="0.25">
      <c r="A151" s="239"/>
      <c r="B151" s="239"/>
      <c r="C151" s="240"/>
      <c r="D151" s="241"/>
      <c r="E151" s="199" t="s">
        <v>642</v>
      </c>
      <c r="G151" s="199" t="s">
        <v>5</v>
      </c>
      <c r="H151" s="199">
        <f xml:space="preserve"> SUM(J151:GJ151)</f>
        <v>1</v>
      </c>
      <c r="I151" s="242"/>
      <c r="J151" s="198">
        <f t="shared" ref="J151:K151" si="2687" xml:space="preserve"> IF(J150 = $F149, 1, 0)</f>
        <v>0</v>
      </c>
      <c r="K151" s="198">
        <f t="shared" si="2687"/>
        <v>0</v>
      </c>
      <c r="L151" s="198">
        <f t="shared" ref="L151:BW151" si="2688" xml:space="preserve"> IF(L150 = $F149, 1, 0)</f>
        <v>0</v>
      </c>
      <c r="M151" s="198">
        <f t="shared" si="2688"/>
        <v>0</v>
      </c>
      <c r="N151" s="198">
        <f t="shared" si="2688"/>
        <v>0</v>
      </c>
      <c r="O151" s="198">
        <f t="shared" si="2688"/>
        <v>0</v>
      </c>
      <c r="P151" s="198">
        <f t="shared" si="2688"/>
        <v>0</v>
      </c>
      <c r="Q151" s="198">
        <f t="shared" si="2688"/>
        <v>0</v>
      </c>
      <c r="R151" s="198">
        <f t="shared" si="2688"/>
        <v>0</v>
      </c>
      <c r="S151" s="198">
        <f t="shared" si="2688"/>
        <v>0</v>
      </c>
      <c r="T151" s="198">
        <f t="shared" si="2688"/>
        <v>0</v>
      </c>
      <c r="U151" s="198">
        <f t="shared" si="2688"/>
        <v>0</v>
      </c>
      <c r="V151" s="198">
        <f t="shared" si="2688"/>
        <v>0</v>
      </c>
      <c r="W151" s="198">
        <f t="shared" si="2688"/>
        <v>0</v>
      </c>
      <c r="X151" s="198">
        <f t="shared" si="2688"/>
        <v>0</v>
      </c>
      <c r="Y151" s="198">
        <f t="shared" si="2688"/>
        <v>0</v>
      </c>
      <c r="Z151" s="198">
        <f t="shared" si="2688"/>
        <v>0</v>
      </c>
      <c r="AA151" s="198">
        <f t="shared" si="2688"/>
        <v>0</v>
      </c>
      <c r="AB151" s="198">
        <f t="shared" si="2688"/>
        <v>0</v>
      </c>
      <c r="AC151" s="198">
        <f t="shared" si="2688"/>
        <v>0</v>
      </c>
      <c r="AD151" s="198">
        <f t="shared" si="2688"/>
        <v>0</v>
      </c>
      <c r="AE151" s="198">
        <f t="shared" si="2688"/>
        <v>0</v>
      </c>
      <c r="AF151" s="198">
        <f t="shared" si="2688"/>
        <v>0</v>
      </c>
      <c r="AG151" s="198">
        <f t="shared" si="2688"/>
        <v>0</v>
      </c>
      <c r="AH151" s="198">
        <f t="shared" si="2688"/>
        <v>0</v>
      </c>
      <c r="AI151" s="198">
        <f t="shared" si="2688"/>
        <v>0</v>
      </c>
      <c r="AJ151" s="198">
        <f t="shared" si="2688"/>
        <v>0</v>
      </c>
      <c r="AK151" s="198">
        <f t="shared" si="2688"/>
        <v>0</v>
      </c>
      <c r="AL151" s="198">
        <f t="shared" si="2688"/>
        <v>0</v>
      </c>
      <c r="AM151" s="198">
        <f t="shared" si="2688"/>
        <v>0</v>
      </c>
      <c r="AN151" s="198">
        <f t="shared" si="2688"/>
        <v>0</v>
      </c>
      <c r="AO151" s="198">
        <f t="shared" si="2688"/>
        <v>0</v>
      </c>
      <c r="AP151" s="198">
        <f t="shared" si="2688"/>
        <v>0</v>
      </c>
      <c r="AQ151" s="198">
        <f t="shared" si="2688"/>
        <v>0</v>
      </c>
      <c r="AR151" s="198">
        <f t="shared" si="2688"/>
        <v>0</v>
      </c>
      <c r="AS151" s="198">
        <f t="shared" si="2688"/>
        <v>0</v>
      </c>
      <c r="AT151" s="198">
        <f t="shared" si="2688"/>
        <v>0</v>
      </c>
      <c r="AU151" s="198">
        <f t="shared" si="2688"/>
        <v>0</v>
      </c>
      <c r="AV151" s="198">
        <f t="shared" si="2688"/>
        <v>0</v>
      </c>
      <c r="AW151" s="198">
        <f t="shared" si="2688"/>
        <v>0</v>
      </c>
      <c r="AX151" s="198">
        <f t="shared" si="2688"/>
        <v>0</v>
      </c>
      <c r="AY151" s="198">
        <f t="shared" si="2688"/>
        <v>0</v>
      </c>
      <c r="AZ151" s="198">
        <f t="shared" si="2688"/>
        <v>0</v>
      </c>
      <c r="BA151" s="198">
        <f t="shared" si="2688"/>
        <v>0</v>
      </c>
      <c r="BB151" s="198">
        <f t="shared" si="2688"/>
        <v>0</v>
      </c>
      <c r="BC151" s="198">
        <f t="shared" si="2688"/>
        <v>0</v>
      </c>
      <c r="BD151" s="198">
        <f t="shared" si="2688"/>
        <v>0</v>
      </c>
      <c r="BE151" s="198">
        <f t="shared" si="2688"/>
        <v>0</v>
      </c>
      <c r="BF151" s="198">
        <f t="shared" si="2688"/>
        <v>0</v>
      </c>
      <c r="BG151" s="198">
        <f t="shared" si="2688"/>
        <v>0</v>
      </c>
      <c r="BH151" s="198">
        <f t="shared" si="2688"/>
        <v>0</v>
      </c>
      <c r="BI151" s="198">
        <f t="shared" si="2688"/>
        <v>0</v>
      </c>
      <c r="BJ151" s="198">
        <f t="shared" si="2688"/>
        <v>0</v>
      </c>
      <c r="BK151" s="198">
        <f t="shared" si="2688"/>
        <v>0</v>
      </c>
      <c r="BL151" s="198">
        <f t="shared" si="2688"/>
        <v>0</v>
      </c>
      <c r="BM151" s="198">
        <f t="shared" si="2688"/>
        <v>0</v>
      </c>
      <c r="BN151" s="198">
        <f t="shared" si="2688"/>
        <v>1</v>
      </c>
      <c r="BO151" s="198">
        <f t="shared" si="2688"/>
        <v>0</v>
      </c>
      <c r="BP151" s="198">
        <f t="shared" si="2688"/>
        <v>0</v>
      </c>
      <c r="BQ151" s="198">
        <f t="shared" si="2688"/>
        <v>0</v>
      </c>
      <c r="BR151" s="198">
        <f t="shared" si="2688"/>
        <v>0</v>
      </c>
      <c r="BS151" s="198">
        <f t="shared" si="2688"/>
        <v>0</v>
      </c>
      <c r="BT151" s="198">
        <f t="shared" si="2688"/>
        <v>0</v>
      </c>
      <c r="BU151" s="198">
        <f t="shared" si="2688"/>
        <v>0</v>
      </c>
      <c r="BV151" s="198">
        <f t="shared" si="2688"/>
        <v>0</v>
      </c>
      <c r="BW151" s="198">
        <f t="shared" si="2688"/>
        <v>0</v>
      </c>
      <c r="BX151" s="198">
        <f t="shared" ref="BX151:EI151" si="2689" xml:space="preserve"> IF(BX150 = $F149, 1, 0)</f>
        <v>0</v>
      </c>
      <c r="BY151" s="198">
        <f t="shared" si="2689"/>
        <v>0</v>
      </c>
      <c r="BZ151" s="198">
        <f t="shared" si="2689"/>
        <v>0</v>
      </c>
      <c r="CA151" s="198">
        <f t="shared" si="2689"/>
        <v>0</v>
      </c>
      <c r="CB151" s="198">
        <f t="shared" si="2689"/>
        <v>0</v>
      </c>
      <c r="CC151" s="198">
        <f t="shared" si="2689"/>
        <v>0</v>
      </c>
      <c r="CD151" s="198">
        <f t="shared" si="2689"/>
        <v>0</v>
      </c>
      <c r="CE151" s="198">
        <f t="shared" si="2689"/>
        <v>0</v>
      </c>
      <c r="CF151" s="198">
        <f t="shared" si="2689"/>
        <v>0</v>
      </c>
      <c r="CG151" s="198">
        <f t="shared" si="2689"/>
        <v>0</v>
      </c>
      <c r="CH151" s="198">
        <f t="shared" si="2689"/>
        <v>0</v>
      </c>
      <c r="CI151" s="198">
        <f t="shared" si="2689"/>
        <v>0</v>
      </c>
      <c r="CJ151" s="198">
        <f t="shared" si="2689"/>
        <v>0</v>
      </c>
      <c r="CK151" s="198">
        <f t="shared" si="2689"/>
        <v>0</v>
      </c>
      <c r="CL151" s="198">
        <f t="shared" si="2689"/>
        <v>0</v>
      </c>
      <c r="CM151" s="198">
        <f t="shared" si="2689"/>
        <v>0</v>
      </c>
      <c r="CN151" s="198">
        <f t="shared" si="2689"/>
        <v>0</v>
      </c>
      <c r="CO151" s="198">
        <f t="shared" si="2689"/>
        <v>0</v>
      </c>
      <c r="CP151" s="198">
        <f t="shared" si="2689"/>
        <v>0</v>
      </c>
      <c r="CQ151" s="198">
        <f t="shared" si="2689"/>
        <v>0</v>
      </c>
      <c r="CR151" s="198">
        <f t="shared" si="2689"/>
        <v>0</v>
      </c>
      <c r="CS151" s="198">
        <f t="shared" si="2689"/>
        <v>0</v>
      </c>
      <c r="CT151" s="198">
        <f t="shared" si="2689"/>
        <v>0</v>
      </c>
      <c r="CU151" s="198">
        <f t="shared" si="2689"/>
        <v>0</v>
      </c>
      <c r="CV151" s="198">
        <f t="shared" si="2689"/>
        <v>0</v>
      </c>
      <c r="CW151" s="198">
        <f t="shared" si="2689"/>
        <v>0</v>
      </c>
      <c r="CX151" s="198">
        <f t="shared" si="2689"/>
        <v>0</v>
      </c>
      <c r="CY151" s="198">
        <f t="shared" si="2689"/>
        <v>0</v>
      </c>
      <c r="CZ151" s="198">
        <f t="shared" si="2689"/>
        <v>0</v>
      </c>
      <c r="DA151" s="198">
        <f t="shared" si="2689"/>
        <v>0</v>
      </c>
      <c r="DB151" s="198">
        <f t="shared" si="2689"/>
        <v>0</v>
      </c>
      <c r="DC151" s="198">
        <f t="shared" si="2689"/>
        <v>0</v>
      </c>
      <c r="DD151" s="198">
        <f t="shared" si="2689"/>
        <v>0</v>
      </c>
      <c r="DE151" s="198">
        <f t="shared" si="2689"/>
        <v>0</v>
      </c>
      <c r="DF151" s="198">
        <f t="shared" si="2689"/>
        <v>0</v>
      </c>
      <c r="DG151" s="198">
        <f t="shared" si="2689"/>
        <v>0</v>
      </c>
      <c r="DH151" s="198">
        <f t="shared" si="2689"/>
        <v>0</v>
      </c>
      <c r="DI151" s="198">
        <f t="shared" si="2689"/>
        <v>0</v>
      </c>
      <c r="DJ151" s="198">
        <f t="shared" si="2689"/>
        <v>0</v>
      </c>
      <c r="DK151" s="198">
        <f t="shared" si="2689"/>
        <v>0</v>
      </c>
      <c r="DL151" s="198">
        <f t="shared" si="2689"/>
        <v>0</v>
      </c>
      <c r="DM151" s="198">
        <f t="shared" si="2689"/>
        <v>0</v>
      </c>
      <c r="DN151" s="198">
        <f t="shared" si="2689"/>
        <v>0</v>
      </c>
      <c r="DO151" s="198">
        <f t="shared" si="2689"/>
        <v>0</v>
      </c>
      <c r="DP151" s="198">
        <f t="shared" si="2689"/>
        <v>0</v>
      </c>
      <c r="DQ151" s="198">
        <f t="shared" si="2689"/>
        <v>0</v>
      </c>
      <c r="DR151" s="198">
        <f t="shared" si="2689"/>
        <v>0</v>
      </c>
      <c r="DS151" s="198">
        <f t="shared" si="2689"/>
        <v>0</v>
      </c>
      <c r="DT151" s="198">
        <f t="shared" si="2689"/>
        <v>0</v>
      </c>
      <c r="DU151" s="198">
        <f t="shared" si="2689"/>
        <v>0</v>
      </c>
      <c r="DV151" s="198">
        <f t="shared" si="2689"/>
        <v>0</v>
      </c>
      <c r="DW151" s="198">
        <f t="shared" si="2689"/>
        <v>0</v>
      </c>
      <c r="DX151" s="198">
        <f t="shared" si="2689"/>
        <v>0</v>
      </c>
      <c r="DY151" s="198">
        <f t="shared" si="2689"/>
        <v>0</v>
      </c>
      <c r="DZ151" s="198">
        <f t="shared" si="2689"/>
        <v>0</v>
      </c>
      <c r="EA151" s="198">
        <f t="shared" si="2689"/>
        <v>0</v>
      </c>
      <c r="EB151" s="198">
        <f t="shared" si="2689"/>
        <v>0</v>
      </c>
      <c r="EC151" s="198">
        <f t="shared" si="2689"/>
        <v>0</v>
      </c>
      <c r="ED151" s="198">
        <f t="shared" si="2689"/>
        <v>0</v>
      </c>
      <c r="EE151" s="198">
        <f t="shared" si="2689"/>
        <v>0</v>
      </c>
      <c r="EF151" s="198">
        <f t="shared" si="2689"/>
        <v>0</v>
      </c>
      <c r="EG151" s="198">
        <f t="shared" si="2689"/>
        <v>0</v>
      </c>
      <c r="EH151" s="198">
        <f t="shared" si="2689"/>
        <v>0</v>
      </c>
      <c r="EI151" s="198">
        <f t="shared" si="2689"/>
        <v>0</v>
      </c>
      <c r="EJ151" s="198">
        <f t="shared" ref="EJ151:GJ151" si="2690" xml:space="preserve"> IF(EJ150 = $F149, 1, 0)</f>
        <v>0</v>
      </c>
      <c r="EK151" s="198">
        <f t="shared" si="2690"/>
        <v>0</v>
      </c>
      <c r="EL151" s="198">
        <f t="shared" si="2690"/>
        <v>0</v>
      </c>
      <c r="EM151" s="198">
        <f t="shared" si="2690"/>
        <v>0</v>
      </c>
      <c r="EN151" s="198">
        <f t="shared" si="2690"/>
        <v>0</v>
      </c>
      <c r="EO151" s="198">
        <f t="shared" si="2690"/>
        <v>0</v>
      </c>
      <c r="EP151" s="198">
        <f t="shared" si="2690"/>
        <v>0</v>
      </c>
      <c r="EQ151" s="198">
        <f t="shared" si="2690"/>
        <v>0</v>
      </c>
      <c r="ER151" s="198">
        <f t="shared" si="2690"/>
        <v>0</v>
      </c>
      <c r="ES151" s="198">
        <f t="shared" si="2690"/>
        <v>0</v>
      </c>
      <c r="ET151" s="198">
        <f t="shared" si="2690"/>
        <v>0</v>
      </c>
      <c r="EU151" s="198">
        <f t="shared" si="2690"/>
        <v>0</v>
      </c>
      <c r="EV151" s="198">
        <f t="shared" si="2690"/>
        <v>0</v>
      </c>
      <c r="EW151" s="198">
        <f t="shared" si="2690"/>
        <v>0</v>
      </c>
      <c r="EX151" s="198">
        <f t="shared" si="2690"/>
        <v>0</v>
      </c>
      <c r="EY151" s="198">
        <f t="shared" si="2690"/>
        <v>0</v>
      </c>
      <c r="EZ151" s="198">
        <f t="shared" si="2690"/>
        <v>0</v>
      </c>
      <c r="FA151" s="198">
        <f t="shared" si="2690"/>
        <v>0</v>
      </c>
      <c r="FB151" s="198">
        <f t="shared" si="2690"/>
        <v>0</v>
      </c>
      <c r="FC151" s="198">
        <f t="shared" si="2690"/>
        <v>0</v>
      </c>
      <c r="FD151" s="198">
        <f t="shared" si="2690"/>
        <v>0</v>
      </c>
      <c r="FE151" s="198">
        <f t="shared" si="2690"/>
        <v>0</v>
      </c>
      <c r="FF151" s="198">
        <f t="shared" si="2690"/>
        <v>0</v>
      </c>
      <c r="FG151" s="198">
        <f t="shared" si="2690"/>
        <v>0</v>
      </c>
      <c r="FH151" s="198">
        <f t="shared" si="2690"/>
        <v>0</v>
      </c>
      <c r="FI151" s="198">
        <f t="shared" si="2690"/>
        <v>0</v>
      </c>
      <c r="FJ151" s="198">
        <f t="shared" si="2690"/>
        <v>0</v>
      </c>
      <c r="FK151" s="198">
        <f t="shared" si="2690"/>
        <v>0</v>
      </c>
      <c r="FL151" s="198">
        <f t="shared" si="2690"/>
        <v>0</v>
      </c>
      <c r="FM151" s="198">
        <f t="shared" si="2690"/>
        <v>0</v>
      </c>
      <c r="FN151" s="198">
        <f t="shared" si="2690"/>
        <v>0</v>
      </c>
      <c r="FO151" s="198">
        <f t="shared" si="2690"/>
        <v>0</v>
      </c>
      <c r="FP151" s="198">
        <f t="shared" si="2690"/>
        <v>0</v>
      </c>
      <c r="FQ151" s="198">
        <f t="shared" si="2690"/>
        <v>0</v>
      </c>
      <c r="FR151" s="198">
        <f t="shared" si="2690"/>
        <v>0</v>
      </c>
      <c r="FS151" s="198">
        <f t="shared" si="2690"/>
        <v>0</v>
      </c>
      <c r="FT151" s="198">
        <f t="shared" si="2690"/>
        <v>0</v>
      </c>
      <c r="FU151" s="198">
        <f t="shared" si="2690"/>
        <v>0</v>
      </c>
      <c r="FV151" s="198">
        <f t="shared" si="2690"/>
        <v>0</v>
      </c>
      <c r="FW151" s="198">
        <f t="shared" si="2690"/>
        <v>0</v>
      </c>
      <c r="FX151" s="198">
        <f t="shared" si="2690"/>
        <v>0</v>
      </c>
      <c r="FY151" s="198">
        <f t="shared" si="2690"/>
        <v>0</v>
      </c>
      <c r="FZ151" s="198">
        <f t="shared" si="2690"/>
        <v>0</v>
      </c>
      <c r="GA151" s="198">
        <f t="shared" si="2690"/>
        <v>0</v>
      </c>
      <c r="GB151" s="198">
        <f t="shared" si="2690"/>
        <v>0</v>
      </c>
      <c r="GC151" s="198">
        <f t="shared" si="2690"/>
        <v>0</v>
      </c>
      <c r="GD151" s="198">
        <f t="shared" si="2690"/>
        <v>0</v>
      </c>
      <c r="GE151" s="198">
        <f t="shared" si="2690"/>
        <v>0</v>
      </c>
      <c r="GF151" s="198">
        <f t="shared" si="2690"/>
        <v>0</v>
      </c>
      <c r="GG151" s="198">
        <f t="shared" si="2690"/>
        <v>0</v>
      </c>
      <c r="GH151" s="198">
        <f t="shared" si="2690"/>
        <v>0</v>
      </c>
      <c r="GI151" s="198">
        <f t="shared" si="2690"/>
        <v>0</v>
      </c>
      <c r="GJ151" s="198">
        <f t="shared" si="2690"/>
        <v>0</v>
      </c>
    </row>
    <row r="152" spans="1:192" outlineLevel="1" x14ac:dyDescent="0.25">
      <c r="E152" s="6"/>
      <c r="F152" s="6"/>
      <c r="G152" s="6"/>
      <c r="H152" s="6"/>
      <c r="I152" s="77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  <c r="ER152" s="6"/>
      <c r="ES152" s="6"/>
      <c r="ET152" s="6"/>
      <c r="EU152" s="6"/>
      <c r="EV152" s="6"/>
      <c r="EW152" s="6"/>
      <c r="EX152" s="6"/>
      <c r="EY152" s="6"/>
      <c r="EZ152" s="6"/>
      <c r="FA152" s="6"/>
      <c r="FB152" s="6"/>
      <c r="FC152" s="6"/>
      <c r="FD152" s="6"/>
      <c r="FE152" s="6"/>
      <c r="FF152" s="6"/>
      <c r="FG152" s="6"/>
      <c r="FH152" s="6"/>
      <c r="FI152" s="6"/>
      <c r="FJ152" s="6"/>
      <c r="FK152" s="6"/>
      <c r="FL152" s="6"/>
      <c r="FM152" s="6"/>
      <c r="FN152" s="6"/>
      <c r="FO152" s="6"/>
      <c r="FP152" s="6"/>
      <c r="FQ152" s="6"/>
      <c r="FR152" s="6"/>
      <c r="FS152" s="6"/>
      <c r="FT152" s="6"/>
      <c r="FU152" s="6"/>
      <c r="FV152" s="6"/>
      <c r="FW152" s="6"/>
      <c r="FX152" s="6"/>
      <c r="FY152" s="6"/>
      <c r="FZ152" s="6"/>
      <c r="GA152" s="6"/>
      <c r="GB152" s="6"/>
      <c r="GC152" s="6"/>
      <c r="GD152" s="6"/>
      <c r="GE152" s="6"/>
      <c r="GF152" s="6"/>
      <c r="GG152" s="6"/>
      <c r="GH152" s="6"/>
      <c r="GI152" s="6"/>
      <c r="GJ152" s="6"/>
    </row>
    <row r="153" spans="1:192" outlineLevel="1" x14ac:dyDescent="0.25">
      <c r="E153" s="209" t="str">
        <f t="shared" ref="E153:BP153" si="2691" xml:space="preserve"> E$92</f>
        <v>First operating period flag</v>
      </c>
      <c r="F153" s="209">
        <f t="shared" si="2691"/>
        <v>0</v>
      </c>
      <c r="G153" s="209" t="str">
        <f t="shared" si="2691"/>
        <v>flag</v>
      </c>
      <c r="H153" s="209">
        <f t="shared" si="2691"/>
        <v>1</v>
      </c>
      <c r="I153" s="209">
        <f t="shared" si="2691"/>
        <v>0</v>
      </c>
      <c r="J153" s="209">
        <f t="shared" si="2691"/>
        <v>0</v>
      </c>
      <c r="K153" s="209">
        <f t="shared" si="2691"/>
        <v>0</v>
      </c>
      <c r="L153" s="209">
        <f t="shared" si="2691"/>
        <v>0</v>
      </c>
      <c r="M153" s="209">
        <f t="shared" si="2691"/>
        <v>0</v>
      </c>
      <c r="N153" s="209">
        <f t="shared" si="2691"/>
        <v>0</v>
      </c>
      <c r="O153" s="209">
        <f t="shared" si="2691"/>
        <v>0</v>
      </c>
      <c r="P153" s="209">
        <f t="shared" si="2691"/>
        <v>0</v>
      </c>
      <c r="Q153" s="209">
        <f t="shared" si="2691"/>
        <v>0</v>
      </c>
      <c r="R153" s="209">
        <f t="shared" si="2691"/>
        <v>0</v>
      </c>
      <c r="S153" s="209">
        <f t="shared" si="2691"/>
        <v>1</v>
      </c>
      <c r="T153" s="209">
        <f t="shared" si="2691"/>
        <v>0</v>
      </c>
      <c r="U153" s="209">
        <f t="shared" si="2691"/>
        <v>0</v>
      </c>
      <c r="V153" s="209">
        <f t="shared" si="2691"/>
        <v>0</v>
      </c>
      <c r="W153" s="209">
        <f t="shared" si="2691"/>
        <v>0</v>
      </c>
      <c r="X153" s="209">
        <f t="shared" si="2691"/>
        <v>0</v>
      </c>
      <c r="Y153" s="209">
        <f t="shared" si="2691"/>
        <v>0</v>
      </c>
      <c r="Z153" s="209">
        <f t="shared" si="2691"/>
        <v>0</v>
      </c>
      <c r="AA153" s="209">
        <f t="shared" si="2691"/>
        <v>0</v>
      </c>
      <c r="AB153" s="209">
        <f t="shared" si="2691"/>
        <v>0</v>
      </c>
      <c r="AC153" s="209">
        <f t="shared" si="2691"/>
        <v>0</v>
      </c>
      <c r="AD153" s="209">
        <f t="shared" si="2691"/>
        <v>0</v>
      </c>
      <c r="AE153" s="209">
        <f t="shared" si="2691"/>
        <v>0</v>
      </c>
      <c r="AF153" s="209">
        <f t="shared" si="2691"/>
        <v>0</v>
      </c>
      <c r="AG153" s="209">
        <f t="shared" si="2691"/>
        <v>0</v>
      </c>
      <c r="AH153" s="209">
        <f t="shared" si="2691"/>
        <v>0</v>
      </c>
      <c r="AI153" s="209">
        <f t="shared" si="2691"/>
        <v>0</v>
      </c>
      <c r="AJ153" s="209">
        <f t="shared" si="2691"/>
        <v>0</v>
      </c>
      <c r="AK153" s="209">
        <f t="shared" si="2691"/>
        <v>0</v>
      </c>
      <c r="AL153" s="209">
        <f t="shared" si="2691"/>
        <v>0</v>
      </c>
      <c r="AM153" s="209">
        <f t="shared" si="2691"/>
        <v>0</v>
      </c>
      <c r="AN153" s="209">
        <f t="shared" si="2691"/>
        <v>0</v>
      </c>
      <c r="AO153" s="209">
        <f t="shared" si="2691"/>
        <v>0</v>
      </c>
      <c r="AP153" s="209">
        <f t="shared" si="2691"/>
        <v>0</v>
      </c>
      <c r="AQ153" s="209">
        <f t="shared" si="2691"/>
        <v>0</v>
      </c>
      <c r="AR153" s="209">
        <f t="shared" si="2691"/>
        <v>0</v>
      </c>
      <c r="AS153" s="209">
        <f t="shared" si="2691"/>
        <v>0</v>
      </c>
      <c r="AT153" s="209">
        <f t="shared" si="2691"/>
        <v>0</v>
      </c>
      <c r="AU153" s="209">
        <f t="shared" si="2691"/>
        <v>0</v>
      </c>
      <c r="AV153" s="209">
        <f t="shared" si="2691"/>
        <v>0</v>
      </c>
      <c r="AW153" s="209">
        <f t="shared" si="2691"/>
        <v>0</v>
      </c>
      <c r="AX153" s="209">
        <f t="shared" si="2691"/>
        <v>0</v>
      </c>
      <c r="AY153" s="209">
        <f t="shared" si="2691"/>
        <v>0</v>
      </c>
      <c r="AZ153" s="209">
        <f t="shared" si="2691"/>
        <v>0</v>
      </c>
      <c r="BA153" s="209">
        <f t="shared" si="2691"/>
        <v>0</v>
      </c>
      <c r="BB153" s="209">
        <f t="shared" si="2691"/>
        <v>0</v>
      </c>
      <c r="BC153" s="209">
        <f t="shared" si="2691"/>
        <v>0</v>
      </c>
      <c r="BD153" s="209">
        <f t="shared" si="2691"/>
        <v>0</v>
      </c>
      <c r="BE153" s="209">
        <f t="shared" si="2691"/>
        <v>0</v>
      </c>
      <c r="BF153" s="209">
        <f t="shared" si="2691"/>
        <v>0</v>
      </c>
      <c r="BG153" s="209">
        <f t="shared" si="2691"/>
        <v>0</v>
      </c>
      <c r="BH153" s="209">
        <f t="shared" si="2691"/>
        <v>0</v>
      </c>
      <c r="BI153" s="209">
        <f t="shared" si="2691"/>
        <v>0</v>
      </c>
      <c r="BJ153" s="209">
        <f t="shared" si="2691"/>
        <v>0</v>
      </c>
      <c r="BK153" s="209">
        <f t="shared" si="2691"/>
        <v>0</v>
      </c>
      <c r="BL153" s="209">
        <f t="shared" si="2691"/>
        <v>0</v>
      </c>
      <c r="BM153" s="209">
        <f t="shared" si="2691"/>
        <v>0</v>
      </c>
      <c r="BN153" s="209">
        <f t="shared" si="2691"/>
        <v>0</v>
      </c>
      <c r="BO153" s="209">
        <f t="shared" si="2691"/>
        <v>0</v>
      </c>
      <c r="BP153" s="209">
        <f t="shared" si="2691"/>
        <v>0</v>
      </c>
      <c r="BQ153" s="209">
        <f t="shared" ref="BQ153:EB153" si="2692" xml:space="preserve"> BQ$92</f>
        <v>0</v>
      </c>
      <c r="BR153" s="209">
        <f t="shared" si="2692"/>
        <v>0</v>
      </c>
      <c r="BS153" s="209">
        <f t="shared" si="2692"/>
        <v>0</v>
      </c>
      <c r="BT153" s="209">
        <f t="shared" si="2692"/>
        <v>0</v>
      </c>
      <c r="BU153" s="209">
        <f t="shared" si="2692"/>
        <v>0</v>
      </c>
      <c r="BV153" s="209">
        <f t="shared" si="2692"/>
        <v>0</v>
      </c>
      <c r="BW153" s="209">
        <f t="shared" si="2692"/>
        <v>0</v>
      </c>
      <c r="BX153" s="209">
        <f t="shared" si="2692"/>
        <v>0</v>
      </c>
      <c r="BY153" s="209">
        <f t="shared" si="2692"/>
        <v>0</v>
      </c>
      <c r="BZ153" s="209">
        <f t="shared" si="2692"/>
        <v>0</v>
      </c>
      <c r="CA153" s="209">
        <f t="shared" si="2692"/>
        <v>0</v>
      </c>
      <c r="CB153" s="209">
        <f t="shared" si="2692"/>
        <v>0</v>
      </c>
      <c r="CC153" s="209">
        <f t="shared" si="2692"/>
        <v>0</v>
      </c>
      <c r="CD153" s="209">
        <f t="shared" si="2692"/>
        <v>0</v>
      </c>
      <c r="CE153" s="209">
        <f t="shared" si="2692"/>
        <v>0</v>
      </c>
      <c r="CF153" s="209">
        <f t="shared" si="2692"/>
        <v>0</v>
      </c>
      <c r="CG153" s="209">
        <f t="shared" si="2692"/>
        <v>0</v>
      </c>
      <c r="CH153" s="209">
        <f t="shared" si="2692"/>
        <v>0</v>
      </c>
      <c r="CI153" s="209">
        <f t="shared" si="2692"/>
        <v>0</v>
      </c>
      <c r="CJ153" s="209">
        <f t="shared" si="2692"/>
        <v>0</v>
      </c>
      <c r="CK153" s="209">
        <f t="shared" si="2692"/>
        <v>0</v>
      </c>
      <c r="CL153" s="209">
        <f t="shared" si="2692"/>
        <v>0</v>
      </c>
      <c r="CM153" s="209">
        <f t="shared" si="2692"/>
        <v>0</v>
      </c>
      <c r="CN153" s="209">
        <f t="shared" si="2692"/>
        <v>0</v>
      </c>
      <c r="CO153" s="209">
        <f t="shared" si="2692"/>
        <v>0</v>
      </c>
      <c r="CP153" s="209">
        <f t="shared" si="2692"/>
        <v>0</v>
      </c>
      <c r="CQ153" s="209">
        <f t="shared" si="2692"/>
        <v>0</v>
      </c>
      <c r="CR153" s="209">
        <f t="shared" si="2692"/>
        <v>0</v>
      </c>
      <c r="CS153" s="209">
        <f t="shared" si="2692"/>
        <v>0</v>
      </c>
      <c r="CT153" s="209">
        <f t="shared" si="2692"/>
        <v>0</v>
      </c>
      <c r="CU153" s="209">
        <f t="shared" si="2692"/>
        <v>0</v>
      </c>
      <c r="CV153" s="209">
        <f t="shared" si="2692"/>
        <v>0</v>
      </c>
      <c r="CW153" s="209">
        <f t="shared" si="2692"/>
        <v>0</v>
      </c>
      <c r="CX153" s="209">
        <f t="shared" si="2692"/>
        <v>0</v>
      </c>
      <c r="CY153" s="209">
        <f t="shared" si="2692"/>
        <v>0</v>
      </c>
      <c r="CZ153" s="209">
        <f t="shared" si="2692"/>
        <v>0</v>
      </c>
      <c r="DA153" s="209">
        <f t="shared" si="2692"/>
        <v>0</v>
      </c>
      <c r="DB153" s="209">
        <f t="shared" si="2692"/>
        <v>0</v>
      </c>
      <c r="DC153" s="209">
        <f t="shared" si="2692"/>
        <v>0</v>
      </c>
      <c r="DD153" s="209">
        <f t="shared" si="2692"/>
        <v>0</v>
      </c>
      <c r="DE153" s="209">
        <f t="shared" si="2692"/>
        <v>0</v>
      </c>
      <c r="DF153" s="209">
        <f t="shared" si="2692"/>
        <v>0</v>
      </c>
      <c r="DG153" s="209">
        <f t="shared" si="2692"/>
        <v>0</v>
      </c>
      <c r="DH153" s="209">
        <f t="shared" si="2692"/>
        <v>0</v>
      </c>
      <c r="DI153" s="209">
        <f t="shared" si="2692"/>
        <v>0</v>
      </c>
      <c r="DJ153" s="209">
        <f t="shared" si="2692"/>
        <v>0</v>
      </c>
      <c r="DK153" s="209">
        <f t="shared" si="2692"/>
        <v>0</v>
      </c>
      <c r="DL153" s="209">
        <f t="shared" si="2692"/>
        <v>0</v>
      </c>
      <c r="DM153" s="209">
        <f t="shared" si="2692"/>
        <v>0</v>
      </c>
      <c r="DN153" s="209">
        <f t="shared" si="2692"/>
        <v>0</v>
      </c>
      <c r="DO153" s="209">
        <f t="shared" si="2692"/>
        <v>0</v>
      </c>
      <c r="DP153" s="209">
        <f t="shared" si="2692"/>
        <v>0</v>
      </c>
      <c r="DQ153" s="209">
        <f t="shared" si="2692"/>
        <v>0</v>
      </c>
      <c r="DR153" s="209">
        <f t="shared" si="2692"/>
        <v>0</v>
      </c>
      <c r="DS153" s="209">
        <f t="shared" si="2692"/>
        <v>0</v>
      </c>
      <c r="DT153" s="209">
        <f t="shared" si="2692"/>
        <v>0</v>
      </c>
      <c r="DU153" s="209">
        <f t="shared" si="2692"/>
        <v>0</v>
      </c>
      <c r="DV153" s="209">
        <f t="shared" si="2692"/>
        <v>0</v>
      </c>
      <c r="DW153" s="209">
        <f t="shared" si="2692"/>
        <v>0</v>
      </c>
      <c r="DX153" s="209">
        <f t="shared" si="2692"/>
        <v>0</v>
      </c>
      <c r="DY153" s="209">
        <f t="shared" si="2692"/>
        <v>0</v>
      </c>
      <c r="DZ153" s="209">
        <f t="shared" si="2692"/>
        <v>0</v>
      </c>
      <c r="EA153" s="209">
        <f t="shared" si="2692"/>
        <v>0</v>
      </c>
      <c r="EB153" s="209">
        <f t="shared" si="2692"/>
        <v>0</v>
      </c>
      <c r="EC153" s="209">
        <f t="shared" ref="EC153:GJ153" si="2693" xml:space="preserve"> EC$92</f>
        <v>0</v>
      </c>
      <c r="ED153" s="209">
        <f t="shared" si="2693"/>
        <v>0</v>
      </c>
      <c r="EE153" s="209">
        <f t="shared" si="2693"/>
        <v>0</v>
      </c>
      <c r="EF153" s="209">
        <f t="shared" si="2693"/>
        <v>0</v>
      </c>
      <c r="EG153" s="209">
        <f t="shared" si="2693"/>
        <v>0</v>
      </c>
      <c r="EH153" s="209">
        <f t="shared" si="2693"/>
        <v>0</v>
      </c>
      <c r="EI153" s="209">
        <f t="shared" si="2693"/>
        <v>0</v>
      </c>
      <c r="EJ153" s="209">
        <f t="shared" si="2693"/>
        <v>0</v>
      </c>
      <c r="EK153" s="209">
        <f t="shared" si="2693"/>
        <v>0</v>
      </c>
      <c r="EL153" s="209">
        <f t="shared" si="2693"/>
        <v>0</v>
      </c>
      <c r="EM153" s="209">
        <f t="shared" si="2693"/>
        <v>0</v>
      </c>
      <c r="EN153" s="209">
        <f t="shared" si="2693"/>
        <v>0</v>
      </c>
      <c r="EO153" s="209">
        <f t="shared" si="2693"/>
        <v>0</v>
      </c>
      <c r="EP153" s="209">
        <f t="shared" si="2693"/>
        <v>0</v>
      </c>
      <c r="EQ153" s="209">
        <f t="shared" si="2693"/>
        <v>0</v>
      </c>
      <c r="ER153" s="209">
        <f t="shared" si="2693"/>
        <v>0</v>
      </c>
      <c r="ES153" s="209">
        <f t="shared" si="2693"/>
        <v>0</v>
      </c>
      <c r="ET153" s="209">
        <f t="shared" si="2693"/>
        <v>0</v>
      </c>
      <c r="EU153" s="209">
        <f t="shared" si="2693"/>
        <v>0</v>
      </c>
      <c r="EV153" s="209">
        <f t="shared" si="2693"/>
        <v>0</v>
      </c>
      <c r="EW153" s="209">
        <f t="shared" si="2693"/>
        <v>0</v>
      </c>
      <c r="EX153" s="209">
        <f t="shared" si="2693"/>
        <v>0</v>
      </c>
      <c r="EY153" s="209">
        <f t="shared" si="2693"/>
        <v>0</v>
      </c>
      <c r="EZ153" s="209">
        <f t="shared" si="2693"/>
        <v>0</v>
      </c>
      <c r="FA153" s="209">
        <f t="shared" si="2693"/>
        <v>0</v>
      </c>
      <c r="FB153" s="209">
        <f t="shared" si="2693"/>
        <v>0</v>
      </c>
      <c r="FC153" s="209">
        <f t="shared" si="2693"/>
        <v>0</v>
      </c>
      <c r="FD153" s="209">
        <f t="shared" si="2693"/>
        <v>0</v>
      </c>
      <c r="FE153" s="209">
        <f t="shared" si="2693"/>
        <v>0</v>
      </c>
      <c r="FF153" s="209">
        <f t="shared" si="2693"/>
        <v>0</v>
      </c>
      <c r="FG153" s="209">
        <f t="shared" si="2693"/>
        <v>0</v>
      </c>
      <c r="FH153" s="209">
        <f t="shared" si="2693"/>
        <v>0</v>
      </c>
      <c r="FI153" s="209">
        <f t="shared" si="2693"/>
        <v>0</v>
      </c>
      <c r="FJ153" s="209">
        <f t="shared" si="2693"/>
        <v>0</v>
      </c>
      <c r="FK153" s="209">
        <f t="shared" si="2693"/>
        <v>0</v>
      </c>
      <c r="FL153" s="209">
        <f t="shared" si="2693"/>
        <v>0</v>
      </c>
      <c r="FM153" s="209">
        <f t="shared" si="2693"/>
        <v>0</v>
      </c>
      <c r="FN153" s="209">
        <f t="shared" si="2693"/>
        <v>0</v>
      </c>
      <c r="FO153" s="209">
        <f t="shared" si="2693"/>
        <v>0</v>
      </c>
      <c r="FP153" s="209">
        <f t="shared" si="2693"/>
        <v>0</v>
      </c>
      <c r="FQ153" s="209">
        <f t="shared" si="2693"/>
        <v>0</v>
      </c>
      <c r="FR153" s="209">
        <f t="shared" si="2693"/>
        <v>0</v>
      </c>
      <c r="FS153" s="209">
        <f t="shared" si="2693"/>
        <v>0</v>
      </c>
      <c r="FT153" s="209">
        <f t="shared" si="2693"/>
        <v>0</v>
      </c>
      <c r="FU153" s="209">
        <f t="shared" si="2693"/>
        <v>0</v>
      </c>
      <c r="FV153" s="209">
        <f t="shared" si="2693"/>
        <v>0</v>
      </c>
      <c r="FW153" s="209">
        <f t="shared" si="2693"/>
        <v>0</v>
      </c>
      <c r="FX153" s="209">
        <f t="shared" si="2693"/>
        <v>0</v>
      </c>
      <c r="FY153" s="209">
        <f t="shared" si="2693"/>
        <v>0</v>
      </c>
      <c r="FZ153" s="209">
        <f t="shared" si="2693"/>
        <v>0</v>
      </c>
      <c r="GA153" s="209">
        <f t="shared" si="2693"/>
        <v>0</v>
      </c>
      <c r="GB153" s="209">
        <f t="shared" si="2693"/>
        <v>0</v>
      </c>
      <c r="GC153" s="209">
        <f t="shared" si="2693"/>
        <v>0</v>
      </c>
      <c r="GD153" s="209">
        <f t="shared" si="2693"/>
        <v>0</v>
      </c>
      <c r="GE153" s="209">
        <f t="shared" si="2693"/>
        <v>0</v>
      </c>
      <c r="GF153" s="209">
        <f t="shared" si="2693"/>
        <v>0</v>
      </c>
      <c r="GG153" s="209">
        <f t="shared" si="2693"/>
        <v>0</v>
      </c>
      <c r="GH153" s="209">
        <f t="shared" si="2693"/>
        <v>0</v>
      </c>
      <c r="GI153" s="209">
        <f t="shared" si="2693"/>
        <v>0</v>
      </c>
      <c r="GJ153" s="209">
        <f t="shared" si="2693"/>
        <v>0</v>
      </c>
    </row>
    <row r="154" spans="1:192" outlineLevel="1" x14ac:dyDescent="0.25">
      <c r="A154" s="51"/>
      <c r="C154" s="52"/>
      <c r="D154" s="53"/>
      <c r="E154" s="572" t="str">
        <f t="shared" ref="E154:BP154" si="2694" xml:space="preserve"> E$151</f>
        <v>End of senior debt repayment period flag - T2</v>
      </c>
      <c r="F154" s="572">
        <f t="shared" si="2694"/>
        <v>0</v>
      </c>
      <c r="G154" s="572" t="str">
        <f t="shared" si="2694"/>
        <v>flag</v>
      </c>
      <c r="H154" s="572">
        <f t="shared" si="2694"/>
        <v>1</v>
      </c>
      <c r="I154" s="572">
        <f t="shared" si="2694"/>
        <v>0</v>
      </c>
      <c r="J154" s="572">
        <f t="shared" si="2694"/>
        <v>0</v>
      </c>
      <c r="K154" s="572">
        <f t="shared" si="2694"/>
        <v>0</v>
      </c>
      <c r="L154" s="572">
        <f t="shared" si="2694"/>
        <v>0</v>
      </c>
      <c r="M154" s="572">
        <f t="shared" si="2694"/>
        <v>0</v>
      </c>
      <c r="N154" s="572">
        <f t="shared" si="2694"/>
        <v>0</v>
      </c>
      <c r="O154" s="572">
        <f t="shared" si="2694"/>
        <v>0</v>
      </c>
      <c r="P154" s="572">
        <f t="shared" si="2694"/>
        <v>0</v>
      </c>
      <c r="Q154" s="572">
        <f t="shared" si="2694"/>
        <v>0</v>
      </c>
      <c r="R154" s="572">
        <f t="shared" si="2694"/>
        <v>0</v>
      </c>
      <c r="S154" s="572">
        <f t="shared" si="2694"/>
        <v>0</v>
      </c>
      <c r="T154" s="572">
        <f t="shared" si="2694"/>
        <v>0</v>
      </c>
      <c r="U154" s="572">
        <f t="shared" si="2694"/>
        <v>0</v>
      </c>
      <c r="V154" s="572">
        <f t="shared" si="2694"/>
        <v>0</v>
      </c>
      <c r="W154" s="572">
        <f t="shared" si="2694"/>
        <v>0</v>
      </c>
      <c r="X154" s="572">
        <f t="shared" si="2694"/>
        <v>0</v>
      </c>
      <c r="Y154" s="572">
        <f t="shared" si="2694"/>
        <v>0</v>
      </c>
      <c r="Z154" s="572">
        <f t="shared" si="2694"/>
        <v>0</v>
      </c>
      <c r="AA154" s="572">
        <f t="shared" si="2694"/>
        <v>0</v>
      </c>
      <c r="AB154" s="572">
        <f t="shared" si="2694"/>
        <v>0</v>
      </c>
      <c r="AC154" s="572">
        <f t="shared" si="2694"/>
        <v>0</v>
      </c>
      <c r="AD154" s="572">
        <f t="shared" si="2694"/>
        <v>0</v>
      </c>
      <c r="AE154" s="572">
        <f t="shared" si="2694"/>
        <v>0</v>
      </c>
      <c r="AF154" s="572">
        <f t="shared" si="2694"/>
        <v>0</v>
      </c>
      <c r="AG154" s="572">
        <f t="shared" si="2694"/>
        <v>0</v>
      </c>
      <c r="AH154" s="572">
        <f t="shared" si="2694"/>
        <v>0</v>
      </c>
      <c r="AI154" s="572">
        <f t="shared" si="2694"/>
        <v>0</v>
      </c>
      <c r="AJ154" s="572">
        <f t="shared" si="2694"/>
        <v>0</v>
      </c>
      <c r="AK154" s="572">
        <f t="shared" si="2694"/>
        <v>0</v>
      </c>
      <c r="AL154" s="572">
        <f t="shared" si="2694"/>
        <v>0</v>
      </c>
      <c r="AM154" s="572">
        <f t="shared" si="2694"/>
        <v>0</v>
      </c>
      <c r="AN154" s="572">
        <f t="shared" si="2694"/>
        <v>0</v>
      </c>
      <c r="AO154" s="572">
        <f t="shared" si="2694"/>
        <v>0</v>
      </c>
      <c r="AP154" s="572">
        <f t="shared" si="2694"/>
        <v>0</v>
      </c>
      <c r="AQ154" s="572">
        <f t="shared" si="2694"/>
        <v>0</v>
      </c>
      <c r="AR154" s="572">
        <f t="shared" si="2694"/>
        <v>0</v>
      </c>
      <c r="AS154" s="572">
        <f t="shared" si="2694"/>
        <v>0</v>
      </c>
      <c r="AT154" s="572">
        <f t="shared" si="2694"/>
        <v>0</v>
      </c>
      <c r="AU154" s="572">
        <f t="shared" si="2694"/>
        <v>0</v>
      </c>
      <c r="AV154" s="572">
        <f t="shared" si="2694"/>
        <v>0</v>
      </c>
      <c r="AW154" s="572">
        <f t="shared" si="2694"/>
        <v>0</v>
      </c>
      <c r="AX154" s="572">
        <f t="shared" si="2694"/>
        <v>0</v>
      </c>
      <c r="AY154" s="572">
        <f t="shared" si="2694"/>
        <v>0</v>
      </c>
      <c r="AZ154" s="572">
        <f t="shared" si="2694"/>
        <v>0</v>
      </c>
      <c r="BA154" s="572">
        <f t="shared" si="2694"/>
        <v>0</v>
      </c>
      <c r="BB154" s="572">
        <f t="shared" si="2694"/>
        <v>0</v>
      </c>
      <c r="BC154" s="572">
        <f t="shared" si="2694"/>
        <v>0</v>
      </c>
      <c r="BD154" s="572">
        <f t="shared" si="2694"/>
        <v>0</v>
      </c>
      <c r="BE154" s="572">
        <f t="shared" si="2694"/>
        <v>0</v>
      </c>
      <c r="BF154" s="572">
        <f t="shared" si="2694"/>
        <v>0</v>
      </c>
      <c r="BG154" s="572">
        <f t="shared" si="2694"/>
        <v>0</v>
      </c>
      <c r="BH154" s="572">
        <f t="shared" si="2694"/>
        <v>0</v>
      </c>
      <c r="BI154" s="572">
        <f t="shared" si="2694"/>
        <v>0</v>
      </c>
      <c r="BJ154" s="572">
        <f t="shared" si="2694"/>
        <v>0</v>
      </c>
      <c r="BK154" s="572">
        <f t="shared" si="2694"/>
        <v>0</v>
      </c>
      <c r="BL154" s="572">
        <f t="shared" si="2694"/>
        <v>0</v>
      </c>
      <c r="BM154" s="572">
        <f t="shared" si="2694"/>
        <v>0</v>
      </c>
      <c r="BN154" s="572">
        <f t="shared" si="2694"/>
        <v>1</v>
      </c>
      <c r="BO154" s="572">
        <f t="shared" si="2694"/>
        <v>0</v>
      </c>
      <c r="BP154" s="572">
        <f t="shared" si="2694"/>
        <v>0</v>
      </c>
      <c r="BQ154" s="572">
        <f t="shared" ref="BQ154:EB154" si="2695" xml:space="preserve"> BQ$151</f>
        <v>0</v>
      </c>
      <c r="BR154" s="572">
        <f t="shared" si="2695"/>
        <v>0</v>
      </c>
      <c r="BS154" s="572">
        <f t="shared" si="2695"/>
        <v>0</v>
      </c>
      <c r="BT154" s="572">
        <f t="shared" si="2695"/>
        <v>0</v>
      </c>
      <c r="BU154" s="572">
        <f t="shared" si="2695"/>
        <v>0</v>
      </c>
      <c r="BV154" s="572">
        <f t="shared" si="2695"/>
        <v>0</v>
      </c>
      <c r="BW154" s="572">
        <f t="shared" si="2695"/>
        <v>0</v>
      </c>
      <c r="BX154" s="572">
        <f t="shared" si="2695"/>
        <v>0</v>
      </c>
      <c r="BY154" s="572">
        <f t="shared" si="2695"/>
        <v>0</v>
      </c>
      <c r="BZ154" s="572">
        <f t="shared" si="2695"/>
        <v>0</v>
      </c>
      <c r="CA154" s="572">
        <f t="shared" si="2695"/>
        <v>0</v>
      </c>
      <c r="CB154" s="572">
        <f t="shared" si="2695"/>
        <v>0</v>
      </c>
      <c r="CC154" s="572">
        <f t="shared" si="2695"/>
        <v>0</v>
      </c>
      <c r="CD154" s="572">
        <f t="shared" si="2695"/>
        <v>0</v>
      </c>
      <c r="CE154" s="572">
        <f t="shared" si="2695"/>
        <v>0</v>
      </c>
      <c r="CF154" s="572">
        <f t="shared" si="2695"/>
        <v>0</v>
      </c>
      <c r="CG154" s="572">
        <f t="shared" si="2695"/>
        <v>0</v>
      </c>
      <c r="CH154" s="572">
        <f t="shared" si="2695"/>
        <v>0</v>
      </c>
      <c r="CI154" s="572">
        <f t="shared" si="2695"/>
        <v>0</v>
      </c>
      <c r="CJ154" s="572">
        <f t="shared" si="2695"/>
        <v>0</v>
      </c>
      <c r="CK154" s="572">
        <f t="shared" si="2695"/>
        <v>0</v>
      </c>
      <c r="CL154" s="572">
        <f t="shared" si="2695"/>
        <v>0</v>
      </c>
      <c r="CM154" s="572">
        <f t="shared" si="2695"/>
        <v>0</v>
      </c>
      <c r="CN154" s="572">
        <f t="shared" si="2695"/>
        <v>0</v>
      </c>
      <c r="CO154" s="572">
        <f t="shared" si="2695"/>
        <v>0</v>
      </c>
      <c r="CP154" s="572">
        <f t="shared" si="2695"/>
        <v>0</v>
      </c>
      <c r="CQ154" s="572">
        <f t="shared" si="2695"/>
        <v>0</v>
      </c>
      <c r="CR154" s="572">
        <f t="shared" si="2695"/>
        <v>0</v>
      </c>
      <c r="CS154" s="572">
        <f t="shared" si="2695"/>
        <v>0</v>
      </c>
      <c r="CT154" s="572">
        <f t="shared" si="2695"/>
        <v>0</v>
      </c>
      <c r="CU154" s="572">
        <f t="shared" si="2695"/>
        <v>0</v>
      </c>
      <c r="CV154" s="572">
        <f t="shared" si="2695"/>
        <v>0</v>
      </c>
      <c r="CW154" s="572">
        <f t="shared" si="2695"/>
        <v>0</v>
      </c>
      <c r="CX154" s="572">
        <f t="shared" si="2695"/>
        <v>0</v>
      </c>
      <c r="CY154" s="572">
        <f t="shared" si="2695"/>
        <v>0</v>
      </c>
      <c r="CZ154" s="572">
        <f t="shared" si="2695"/>
        <v>0</v>
      </c>
      <c r="DA154" s="572">
        <f t="shared" si="2695"/>
        <v>0</v>
      </c>
      <c r="DB154" s="572">
        <f t="shared" si="2695"/>
        <v>0</v>
      </c>
      <c r="DC154" s="572">
        <f t="shared" si="2695"/>
        <v>0</v>
      </c>
      <c r="DD154" s="572">
        <f t="shared" si="2695"/>
        <v>0</v>
      </c>
      <c r="DE154" s="572">
        <f t="shared" si="2695"/>
        <v>0</v>
      </c>
      <c r="DF154" s="572">
        <f t="shared" si="2695"/>
        <v>0</v>
      </c>
      <c r="DG154" s="572">
        <f t="shared" si="2695"/>
        <v>0</v>
      </c>
      <c r="DH154" s="572">
        <f t="shared" si="2695"/>
        <v>0</v>
      </c>
      <c r="DI154" s="572">
        <f t="shared" si="2695"/>
        <v>0</v>
      </c>
      <c r="DJ154" s="572">
        <f t="shared" si="2695"/>
        <v>0</v>
      </c>
      <c r="DK154" s="572">
        <f t="shared" si="2695"/>
        <v>0</v>
      </c>
      <c r="DL154" s="572">
        <f t="shared" si="2695"/>
        <v>0</v>
      </c>
      <c r="DM154" s="572">
        <f t="shared" si="2695"/>
        <v>0</v>
      </c>
      <c r="DN154" s="572">
        <f t="shared" si="2695"/>
        <v>0</v>
      </c>
      <c r="DO154" s="572">
        <f t="shared" si="2695"/>
        <v>0</v>
      </c>
      <c r="DP154" s="572">
        <f t="shared" si="2695"/>
        <v>0</v>
      </c>
      <c r="DQ154" s="572">
        <f t="shared" si="2695"/>
        <v>0</v>
      </c>
      <c r="DR154" s="572">
        <f t="shared" si="2695"/>
        <v>0</v>
      </c>
      <c r="DS154" s="572">
        <f t="shared" si="2695"/>
        <v>0</v>
      </c>
      <c r="DT154" s="572">
        <f t="shared" si="2695"/>
        <v>0</v>
      </c>
      <c r="DU154" s="572">
        <f t="shared" si="2695"/>
        <v>0</v>
      </c>
      <c r="DV154" s="572">
        <f t="shared" si="2695"/>
        <v>0</v>
      </c>
      <c r="DW154" s="572">
        <f t="shared" si="2695"/>
        <v>0</v>
      </c>
      <c r="DX154" s="572">
        <f t="shared" si="2695"/>
        <v>0</v>
      </c>
      <c r="DY154" s="572">
        <f t="shared" si="2695"/>
        <v>0</v>
      </c>
      <c r="DZ154" s="572">
        <f t="shared" si="2695"/>
        <v>0</v>
      </c>
      <c r="EA154" s="572">
        <f t="shared" si="2695"/>
        <v>0</v>
      </c>
      <c r="EB154" s="572">
        <f t="shared" si="2695"/>
        <v>0</v>
      </c>
      <c r="EC154" s="572">
        <f t="shared" ref="EC154:GJ154" si="2696" xml:space="preserve"> EC$151</f>
        <v>0</v>
      </c>
      <c r="ED154" s="572">
        <f t="shared" si="2696"/>
        <v>0</v>
      </c>
      <c r="EE154" s="572">
        <f t="shared" si="2696"/>
        <v>0</v>
      </c>
      <c r="EF154" s="572">
        <f t="shared" si="2696"/>
        <v>0</v>
      </c>
      <c r="EG154" s="572">
        <f t="shared" si="2696"/>
        <v>0</v>
      </c>
      <c r="EH154" s="572">
        <f t="shared" si="2696"/>
        <v>0</v>
      </c>
      <c r="EI154" s="572">
        <f t="shared" si="2696"/>
        <v>0</v>
      </c>
      <c r="EJ154" s="572">
        <f t="shared" si="2696"/>
        <v>0</v>
      </c>
      <c r="EK154" s="572">
        <f t="shared" si="2696"/>
        <v>0</v>
      </c>
      <c r="EL154" s="572">
        <f t="shared" si="2696"/>
        <v>0</v>
      </c>
      <c r="EM154" s="572">
        <f t="shared" si="2696"/>
        <v>0</v>
      </c>
      <c r="EN154" s="572">
        <f t="shared" si="2696"/>
        <v>0</v>
      </c>
      <c r="EO154" s="572">
        <f t="shared" si="2696"/>
        <v>0</v>
      </c>
      <c r="EP154" s="572">
        <f t="shared" si="2696"/>
        <v>0</v>
      </c>
      <c r="EQ154" s="572">
        <f t="shared" si="2696"/>
        <v>0</v>
      </c>
      <c r="ER154" s="572">
        <f t="shared" si="2696"/>
        <v>0</v>
      </c>
      <c r="ES154" s="572">
        <f t="shared" si="2696"/>
        <v>0</v>
      </c>
      <c r="ET154" s="572">
        <f t="shared" si="2696"/>
        <v>0</v>
      </c>
      <c r="EU154" s="572">
        <f t="shared" si="2696"/>
        <v>0</v>
      </c>
      <c r="EV154" s="572">
        <f t="shared" si="2696"/>
        <v>0</v>
      </c>
      <c r="EW154" s="572">
        <f t="shared" si="2696"/>
        <v>0</v>
      </c>
      <c r="EX154" s="572">
        <f t="shared" si="2696"/>
        <v>0</v>
      </c>
      <c r="EY154" s="572">
        <f t="shared" si="2696"/>
        <v>0</v>
      </c>
      <c r="EZ154" s="572">
        <f t="shared" si="2696"/>
        <v>0</v>
      </c>
      <c r="FA154" s="572">
        <f t="shared" si="2696"/>
        <v>0</v>
      </c>
      <c r="FB154" s="572">
        <f t="shared" si="2696"/>
        <v>0</v>
      </c>
      <c r="FC154" s="572">
        <f t="shared" si="2696"/>
        <v>0</v>
      </c>
      <c r="FD154" s="572">
        <f t="shared" si="2696"/>
        <v>0</v>
      </c>
      <c r="FE154" s="572">
        <f t="shared" si="2696"/>
        <v>0</v>
      </c>
      <c r="FF154" s="572">
        <f t="shared" si="2696"/>
        <v>0</v>
      </c>
      <c r="FG154" s="572">
        <f t="shared" si="2696"/>
        <v>0</v>
      </c>
      <c r="FH154" s="572">
        <f t="shared" si="2696"/>
        <v>0</v>
      </c>
      <c r="FI154" s="572">
        <f t="shared" si="2696"/>
        <v>0</v>
      </c>
      <c r="FJ154" s="572">
        <f t="shared" si="2696"/>
        <v>0</v>
      </c>
      <c r="FK154" s="572">
        <f t="shared" si="2696"/>
        <v>0</v>
      </c>
      <c r="FL154" s="572">
        <f t="shared" si="2696"/>
        <v>0</v>
      </c>
      <c r="FM154" s="572">
        <f t="shared" si="2696"/>
        <v>0</v>
      </c>
      <c r="FN154" s="572">
        <f t="shared" si="2696"/>
        <v>0</v>
      </c>
      <c r="FO154" s="572">
        <f t="shared" si="2696"/>
        <v>0</v>
      </c>
      <c r="FP154" s="572">
        <f t="shared" si="2696"/>
        <v>0</v>
      </c>
      <c r="FQ154" s="572">
        <f t="shared" si="2696"/>
        <v>0</v>
      </c>
      <c r="FR154" s="572">
        <f t="shared" si="2696"/>
        <v>0</v>
      </c>
      <c r="FS154" s="572">
        <f t="shared" si="2696"/>
        <v>0</v>
      </c>
      <c r="FT154" s="572">
        <f t="shared" si="2696"/>
        <v>0</v>
      </c>
      <c r="FU154" s="572">
        <f t="shared" si="2696"/>
        <v>0</v>
      </c>
      <c r="FV154" s="572">
        <f t="shared" si="2696"/>
        <v>0</v>
      </c>
      <c r="FW154" s="572">
        <f t="shared" si="2696"/>
        <v>0</v>
      </c>
      <c r="FX154" s="572">
        <f t="shared" si="2696"/>
        <v>0</v>
      </c>
      <c r="FY154" s="572">
        <f t="shared" si="2696"/>
        <v>0</v>
      </c>
      <c r="FZ154" s="572">
        <f t="shared" si="2696"/>
        <v>0</v>
      </c>
      <c r="GA154" s="572">
        <f t="shared" si="2696"/>
        <v>0</v>
      </c>
      <c r="GB154" s="572">
        <f t="shared" si="2696"/>
        <v>0</v>
      </c>
      <c r="GC154" s="572">
        <f t="shared" si="2696"/>
        <v>0</v>
      </c>
      <c r="GD154" s="572">
        <f t="shared" si="2696"/>
        <v>0</v>
      </c>
      <c r="GE154" s="572">
        <f t="shared" si="2696"/>
        <v>0</v>
      </c>
      <c r="GF154" s="572">
        <f t="shared" si="2696"/>
        <v>0</v>
      </c>
      <c r="GG154" s="572">
        <f t="shared" si="2696"/>
        <v>0</v>
      </c>
      <c r="GH154" s="572">
        <f t="shared" si="2696"/>
        <v>0</v>
      </c>
      <c r="GI154" s="572">
        <f t="shared" si="2696"/>
        <v>0</v>
      </c>
      <c r="GJ154" s="572">
        <f t="shared" si="2696"/>
        <v>0</v>
      </c>
    </row>
    <row r="155" spans="1:192" s="199" customFormat="1" outlineLevel="1" x14ac:dyDescent="0.25">
      <c r="A155" s="239"/>
      <c r="B155" s="239"/>
      <c r="C155" s="240"/>
      <c r="D155" s="241"/>
      <c r="E155" s="242" t="s">
        <v>640</v>
      </c>
      <c r="F155" s="420"/>
      <c r="G155" s="199" t="s">
        <v>5</v>
      </c>
      <c r="H155" s="199">
        <f xml:space="preserve"> SUM(J155:GJ155)</f>
        <v>48</v>
      </c>
      <c r="I155" s="242"/>
      <c r="J155" s="242">
        <f t="shared" ref="J155" si="2697" xml:space="preserve"> I155 + J153 - I154</f>
        <v>0</v>
      </c>
      <c r="K155" s="242">
        <f t="shared" ref="K155" si="2698" xml:space="preserve"> J155 + K153 - J154</f>
        <v>0</v>
      </c>
      <c r="L155" s="242">
        <f t="shared" ref="L155" si="2699" xml:space="preserve"> K155 + L153 - K154</f>
        <v>0</v>
      </c>
      <c r="M155" s="242">
        <f t="shared" ref="M155" si="2700" xml:space="preserve"> L155 + M153 - L154</f>
        <v>0</v>
      </c>
      <c r="N155" s="242">
        <f t="shared" ref="N155" si="2701" xml:space="preserve"> M155 + N153 - M154</f>
        <v>0</v>
      </c>
      <c r="O155" s="242">
        <f t="shared" ref="O155" si="2702" xml:space="preserve"> N155 + O153 - N154</f>
        <v>0</v>
      </c>
      <c r="P155" s="242">
        <f t="shared" ref="P155" si="2703" xml:space="preserve"> O155 + P153 - O154</f>
        <v>0</v>
      </c>
      <c r="Q155" s="242">
        <f t="shared" ref="Q155" si="2704" xml:space="preserve"> P155 + Q153 - P154</f>
        <v>0</v>
      </c>
      <c r="R155" s="242">
        <f t="shared" ref="R155" si="2705" xml:space="preserve"> Q155 + R153 - Q154</f>
        <v>0</v>
      </c>
      <c r="S155" s="242">
        <f t="shared" ref="S155" si="2706" xml:space="preserve"> R155 + S153 - R154</f>
        <v>1</v>
      </c>
      <c r="T155" s="242">
        <f t="shared" ref="T155" si="2707" xml:space="preserve"> S155 + T153 - S154</f>
        <v>1</v>
      </c>
      <c r="U155" s="242">
        <f t="shared" ref="U155" si="2708" xml:space="preserve"> T155 + U153 - T154</f>
        <v>1</v>
      </c>
      <c r="V155" s="242">
        <f t="shared" ref="V155" si="2709" xml:space="preserve"> U155 + V153 - U154</f>
        <v>1</v>
      </c>
      <c r="W155" s="242">
        <f t="shared" ref="W155" si="2710" xml:space="preserve"> V155 + W153 - V154</f>
        <v>1</v>
      </c>
      <c r="X155" s="242">
        <f t="shared" ref="X155" si="2711" xml:space="preserve"> W155 + X153 - W154</f>
        <v>1</v>
      </c>
      <c r="Y155" s="242">
        <f t="shared" ref="Y155" si="2712" xml:space="preserve"> X155 + Y153 - X154</f>
        <v>1</v>
      </c>
      <c r="Z155" s="242">
        <f t="shared" ref="Z155" si="2713" xml:space="preserve"> Y155 + Z153 - Y154</f>
        <v>1</v>
      </c>
      <c r="AA155" s="242">
        <f t="shared" ref="AA155" si="2714" xml:space="preserve"> Z155 + AA153 - Z154</f>
        <v>1</v>
      </c>
      <c r="AB155" s="242">
        <f t="shared" ref="AB155" si="2715" xml:space="preserve"> AA155 + AB153 - AA154</f>
        <v>1</v>
      </c>
      <c r="AC155" s="242">
        <f t="shared" ref="AC155" si="2716" xml:space="preserve"> AB155 + AC153 - AB154</f>
        <v>1</v>
      </c>
      <c r="AD155" s="242">
        <f t="shared" ref="AD155" si="2717" xml:space="preserve"> AC155 + AD153 - AC154</f>
        <v>1</v>
      </c>
      <c r="AE155" s="242">
        <f t="shared" ref="AE155" si="2718" xml:space="preserve"> AD155 + AE153 - AD154</f>
        <v>1</v>
      </c>
      <c r="AF155" s="242">
        <f t="shared" ref="AF155" si="2719" xml:space="preserve"> AE155 + AF153 - AE154</f>
        <v>1</v>
      </c>
      <c r="AG155" s="242">
        <f t="shared" ref="AG155" si="2720" xml:space="preserve"> AF155 + AG153 - AF154</f>
        <v>1</v>
      </c>
      <c r="AH155" s="242">
        <f t="shared" ref="AH155" si="2721" xml:space="preserve"> AG155 + AH153 - AG154</f>
        <v>1</v>
      </c>
      <c r="AI155" s="242">
        <f t="shared" ref="AI155" si="2722" xml:space="preserve"> AH155 + AI153 - AH154</f>
        <v>1</v>
      </c>
      <c r="AJ155" s="242">
        <f t="shared" ref="AJ155" si="2723" xml:space="preserve"> AI155 + AJ153 - AI154</f>
        <v>1</v>
      </c>
      <c r="AK155" s="242">
        <f t="shared" ref="AK155" si="2724" xml:space="preserve"> AJ155 + AK153 - AJ154</f>
        <v>1</v>
      </c>
      <c r="AL155" s="242">
        <f t="shared" ref="AL155" si="2725" xml:space="preserve"> AK155 + AL153 - AK154</f>
        <v>1</v>
      </c>
      <c r="AM155" s="242">
        <f t="shared" ref="AM155" si="2726" xml:space="preserve"> AL155 + AM153 - AL154</f>
        <v>1</v>
      </c>
      <c r="AN155" s="242">
        <f t="shared" ref="AN155" si="2727" xml:space="preserve"> AM155 + AN153 - AM154</f>
        <v>1</v>
      </c>
      <c r="AO155" s="242">
        <f t="shared" ref="AO155" si="2728" xml:space="preserve"> AN155 + AO153 - AN154</f>
        <v>1</v>
      </c>
      <c r="AP155" s="242">
        <f t="shared" ref="AP155" si="2729" xml:space="preserve"> AO155 + AP153 - AO154</f>
        <v>1</v>
      </c>
      <c r="AQ155" s="242">
        <f t="shared" ref="AQ155" si="2730" xml:space="preserve"> AP155 + AQ153 - AP154</f>
        <v>1</v>
      </c>
      <c r="AR155" s="242">
        <f t="shared" ref="AR155" si="2731" xml:space="preserve"> AQ155 + AR153 - AQ154</f>
        <v>1</v>
      </c>
      <c r="AS155" s="242">
        <f t="shared" ref="AS155" si="2732" xml:space="preserve"> AR155 + AS153 - AR154</f>
        <v>1</v>
      </c>
      <c r="AT155" s="242">
        <f t="shared" ref="AT155" si="2733" xml:space="preserve"> AS155 + AT153 - AS154</f>
        <v>1</v>
      </c>
      <c r="AU155" s="242">
        <f t="shared" ref="AU155" si="2734" xml:space="preserve"> AT155 + AU153 - AT154</f>
        <v>1</v>
      </c>
      <c r="AV155" s="242">
        <f t="shared" ref="AV155" si="2735" xml:space="preserve"> AU155 + AV153 - AU154</f>
        <v>1</v>
      </c>
      <c r="AW155" s="242">
        <f t="shared" ref="AW155" si="2736" xml:space="preserve"> AV155 + AW153 - AV154</f>
        <v>1</v>
      </c>
      <c r="AX155" s="242">
        <f t="shared" ref="AX155" si="2737" xml:space="preserve"> AW155 + AX153 - AW154</f>
        <v>1</v>
      </c>
      <c r="AY155" s="242">
        <f t="shared" ref="AY155" si="2738" xml:space="preserve"> AX155 + AY153 - AX154</f>
        <v>1</v>
      </c>
      <c r="AZ155" s="242">
        <f t="shared" ref="AZ155" si="2739" xml:space="preserve"> AY155 + AZ153 - AY154</f>
        <v>1</v>
      </c>
      <c r="BA155" s="242">
        <f t="shared" ref="BA155" si="2740" xml:space="preserve"> AZ155 + BA153 - AZ154</f>
        <v>1</v>
      </c>
      <c r="BB155" s="242">
        <f t="shared" ref="BB155" si="2741" xml:space="preserve"> BA155 + BB153 - BA154</f>
        <v>1</v>
      </c>
      <c r="BC155" s="242">
        <f t="shared" ref="BC155" si="2742" xml:space="preserve"> BB155 + BC153 - BB154</f>
        <v>1</v>
      </c>
      <c r="BD155" s="242">
        <f t="shared" ref="BD155" si="2743" xml:space="preserve"> BC155 + BD153 - BC154</f>
        <v>1</v>
      </c>
      <c r="BE155" s="242">
        <f t="shared" ref="BE155" si="2744" xml:space="preserve"> BD155 + BE153 - BD154</f>
        <v>1</v>
      </c>
      <c r="BF155" s="242">
        <f t="shared" ref="BF155" si="2745" xml:space="preserve"> BE155 + BF153 - BE154</f>
        <v>1</v>
      </c>
      <c r="BG155" s="242">
        <f t="shared" ref="BG155" si="2746" xml:space="preserve"> BF155 + BG153 - BF154</f>
        <v>1</v>
      </c>
      <c r="BH155" s="242">
        <f t="shared" ref="BH155" si="2747" xml:space="preserve"> BG155 + BH153 - BG154</f>
        <v>1</v>
      </c>
      <c r="BI155" s="242">
        <f t="shared" ref="BI155" si="2748" xml:space="preserve"> BH155 + BI153 - BH154</f>
        <v>1</v>
      </c>
      <c r="BJ155" s="242">
        <f t="shared" ref="BJ155" si="2749" xml:space="preserve"> BI155 + BJ153 - BI154</f>
        <v>1</v>
      </c>
      <c r="BK155" s="242">
        <f t="shared" ref="BK155" si="2750" xml:space="preserve"> BJ155 + BK153 - BJ154</f>
        <v>1</v>
      </c>
      <c r="BL155" s="242">
        <f t="shared" ref="BL155" si="2751" xml:space="preserve"> BK155 + BL153 - BK154</f>
        <v>1</v>
      </c>
      <c r="BM155" s="242">
        <f t="shared" ref="BM155" si="2752" xml:space="preserve"> BL155 + BM153 - BL154</f>
        <v>1</v>
      </c>
      <c r="BN155" s="242">
        <f t="shared" ref="BN155" si="2753" xml:space="preserve"> BM155 + BN153 - BM154</f>
        <v>1</v>
      </c>
      <c r="BO155" s="242">
        <f t="shared" ref="BO155" si="2754" xml:space="preserve"> BN155 + BO153 - BN154</f>
        <v>0</v>
      </c>
      <c r="BP155" s="242">
        <f t="shared" ref="BP155" si="2755" xml:space="preserve"> BO155 + BP153 - BO154</f>
        <v>0</v>
      </c>
      <c r="BQ155" s="242">
        <f t="shared" ref="BQ155" si="2756" xml:space="preserve"> BP155 + BQ153 - BP154</f>
        <v>0</v>
      </c>
      <c r="BR155" s="242">
        <f t="shared" ref="BR155" si="2757" xml:space="preserve"> BQ155 + BR153 - BQ154</f>
        <v>0</v>
      </c>
      <c r="BS155" s="242">
        <f t="shared" ref="BS155" si="2758" xml:space="preserve"> BR155 + BS153 - BR154</f>
        <v>0</v>
      </c>
      <c r="BT155" s="242">
        <f t="shared" ref="BT155" si="2759" xml:space="preserve"> BS155 + BT153 - BS154</f>
        <v>0</v>
      </c>
      <c r="BU155" s="242">
        <f t="shared" ref="BU155" si="2760" xml:space="preserve"> BT155 + BU153 - BT154</f>
        <v>0</v>
      </c>
      <c r="BV155" s="242">
        <f t="shared" ref="BV155" si="2761" xml:space="preserve"> BU155 + BV153 - BU154</f>
        <v>0</v>
      </c>
      <c r="BW155" s="242">
        <f t="shared" ref="BW155" si="2762" xml:space="preserve"> BV155 + BW153 - BV154</f>
        <v>0</v>
      </c>
      <c r="BX155" s="242">
        <f t="shared" ref="BX155" si="2763" xml:space="preserve"> BW155 + BX153 - BW154</f>
        <v>0</v>
      </c>
      <c r="BY155" s="242">
        <f t="shared" ref="BY155" si="2764" xml:space="preserve"> BX155 + BY153 - BX154</f>
        <v>0</v>
      </c>
      <c r="BZ155" s="242">
        <f t="shared" ref="BZ155" si="2765" xml:space="preserve"> BY155 + BZ153 - BY154</f>
        <v>0</v>
      </c>
      <c r="CA155" s="242">
        <f t="shared" ref="CA155" si="2766" xml:space="preserve"> BZ155 + CA153 - BZ154</f>
        <v>0</v>
      </c>
      <c r="CB155" s="242">
        <f t="shared" ref="CB155" si="2767" xml:space="preserve"> CA155 + CB153 - CA154</f>
        <v>0</v>
      </c>
      <c r="CC155" s="242">
        <f t="shared" ref="CC155" si="2768" xml:space="preserve"> CB155 + CC153 - CB154</f>
        <v>0</v>
      </c>
      <c r="CD155" s="242">
        <f t="shared" ref="CD155" si="2769" xml:space="preserve"> CC155 + CD153 - CC154</f>
        <v>0</v>
      </c>
      <c r="CE155" s="242">
        <f t="shared" ref="CE155" si="2770" xml:space="preserve"> CD155 + CE153 - CD154</f>
        <v>0</v>
      </c>
      <c r="CF155" s="242">
        <f t="shared" ref="CF155" si="2771" xml:space="preserve"> CE155 + CF153 - CE154</f>
        <v>0</v>
      </c>
      <c r="CG155" s="242">
        <f t="shared" ref="CG155" si="2772" xml:space="preserve"> CF155 + CG153 - CF154</f>
        <v>0</v>
      </c>
      <c r="CH155" s="242">
        <f t="shared" ref="CH155" si="2773" xml:space="preserve"> CG155 + CH153 - CG154</f>
        <v>0</v>
      </c>
      <c r="CI155" s="242">
        <f t="shared" ref="CI155" si="2774" xml:space="preserve"> CH155 + CI153 - CH154</f>
        <v>0</v>
      </c>
      <c r="CJ155" s="242">
        <f t="shared" ref="CJ155" si="2775" xml:space="preserve"> CI155 + CJ153 - CI154</f>
        <v>0</v>
      </c>
      <c r="CK155" s="242">
        <f t="shared" ref="CK155" si="2776" xml:space="preserve"> CJ155 + CK153 - CJ154</f>
        <v>0</v>
      </c>
      <c r="CL155" s="242">
        <f t="shared" ref="CL155" si="2777" xml:space="preserve"> CK155 + CL153 - CK154</f>
        <v>0</v>
      </c>
      <c r="CM155" s="242">
        <f t="shared" ref="CM155" si="2778" xml:space="preserve"> CL155 + CM153 - CL154</f>
        <v>0</v>
      </c>
      <c r="CN155" s="242">
        <f t="shared" ref="CN155" si="2779" xml:space="preserve"> CM155 + CN153 - CM154</f>
        <v>0</v>
      </c>
      <c r="CO155" s="242">
        <f t="shared" ref="CO155" si="2780" xml:space="preserve"> CN155 + CO153 - CN154</f>
        <v>0</v>
      </c>
      <c r="CP155" s="242">
        <f t="shared" ref="CP155" si="2781" xml:space="preserve"> CO155 + CP153 - CO154</f>
        <v>0</v>
      </c>
      <c r="CQ155" s="242">
        <f t="shared" ref="CQ155" si="2782" xml:space="preserve"> CP155 + CQ153 - CP154</f>
        <v>0</v>
      </c>
      <c r="CR155" s="242">
        <f t="shared" ref="CR155" si="2783" xml:space="preserve"> CQ155 + CR153 - CQ154</f>
        <v>0</v>
      </c>
      <c r="CS155" s="242">
        <f t="shared" ref="CS155" si="2784" xml:space="preserve"> CR155 + CS153 - CR154</f>
        <v>0</v>
      </c>
      <c r="CT155" s="242">
        <f t="shared" ref="CT155" si="2785" xml:space="preserve"> CS155 + CT153 - CS154</f>
        <v>0</v>
      </c>
      <c r="CU155" s="242">
        <f t="shared" ref="CU155" si="2786" xml:space="preserve"> CT155 + CU153 - CT154</f>
        <v>0</v>
      </c>
      <c r="CV155" s="242">
        <f t="shared" ref="CV155" si="2787" xml:space="preserve"> CU155 + CV153 - CU154</f>
        <v>0</v>
      </c>
      <c r="CW155" s="242">
        <f t="shared" ref="CW155" si="2788" xml:space="preserve"> CV155 + CW153 - CV154</f>
        <v>0</v>
      </c>
      <c r="CX155" s="242">
        <f t="shared" ref="CX155" si="2789" xml:space="preserve"> CW155 + CX153 - CW154</f>
        <v>0</v>
      </c>
      <c r="CY155" s="242">
        <f t="shared" ref="CY155" si="2790" xml:space="preserve"> CX155 + CY153 - CX154</f>
        <v>0</v>
      </c>
      <c r="CZ155" s="242">
        <f t="shared" ref="CZ155" si="2791" xml:space="preserve"> CY155 + CZ153 - CY154</f>
        <v>0</v>
      </c>
      <c r="DA155" s="242">
        <f t="shared" ref="DA155" si="2792" xml:space="preserve"> CZ155 + DA153 - CZ154</f>
        <v>0</v>
      </c>
      <c r="DB155" s="242">
        <f t="shared" ref="DB155" si="2793" xml:space="preserve"> DA155 + DB153 - DA154</f>
        <v>0</v>
      </c>
      <c r="DC155" s="242">
        <f t="shared" ref="DC155" si="2794" xml:space="preserve"> DB155 + DC153 - DB154</f>
        <v>0</v>
      </c>
      <c r="DD155" s="242">
        <f t="shared" ref="DD155" si="2795" xml:space="preserve"> DC155 + DD153 - DC154</f>
        <v>0</v>
      </c>
      <c r="DE155" s="242">
        <f t="shared" ref="DE155" si="2796" xml:space="preserve"> DD155 + DE153 - DD154</f>
        <v>0</v>
      </c>
      <c r="DF155" s="242">
        <f t="shared" ref="DF155" si="2797" xml:space="preserve"> DE155 + DF153 - DE154</f>
        <v>0</v>
      </c>
      <c r="DG155" s="242">
        <f t="shared" ref="DG155" si="2798" xml:space="preserve"> DF155 + DG153 - DF154</f>
        <v>0</v>
      </c>
      <c r="DH155" s="242">
        <f t="shared" ref="DH155" si="2799" xml:space="preserve"> DG155 + DH153 - DG154</f>
        <v>0</v>
      </c>
      <c r="DI155" s="242">
        <f t="shared" ref="DI155" si="2800" xml:space="preserve"> DH155 + DI153 - DH154</f>
        <v>0</v>
      </c>
      <c r="DJ155" s="242">
        <f t="shared" ref="DJ155" si="2801" xml:space="preserve"> DI155 + DJ153 - DI154</f>
        <v>0</v>
      </c>
      <c r="DK155" s="242">
        <f t="shared" ref="DK155" si="2802" xml:space="preserve"> DJ155 + DK153 - DJ154</f>
        <v>0</v>
      </c>
      <c r="DL155" s="242">
        <f t="shared" ref="DL155" si="2803" xml:space="preserve"> DK155 + DL153 - DK154</f>
        <v>0</v>
      </c>
      <c r="DM155" s="242">
        <f t="shared" ref="DM155" si="2804" xml:space="preserve"> DL155 + DM153 - DL154</f>
        <v>0</v>
      </c>
      <c r="DN155" s="242">
        <f t="shared" ref="DN155" si="2805" xml:space="preserve"> DM155 + DN153 - DM154</f>
        <v>0</v>
      </c>
      <c r="DO155" s="242">
        <f t="shared" ref="DO155" si="2806" xml:space="preserve"> DN155 + DO153 - DN154</f>
        <v>0</v>
      </c>
      <c r="DP155" s="242">
        <f t="shared" ref="DP155" si="2807" xml:space="preserve"> DO155 + DP153 - DO154</f>
        <v>0</v>
      </c>
      <c r="DQ155" s="242">
        <f t="shared" ref="DQ155" si="2808" xml:space="preserve"> DP155 + DQ153 - DP154</f>
        <v>0</v>
      </c>
      <c r="DR155" s="242">
        <f t="shared" ref="DR155" si="2809" xml:space="preserve"> DQ155 + DR153 - DQ154</f>
        <v>0</v>
      </c>
      <c r="DS155" s="242">
        <f t="shared" ref="DS155" si="2810" xml:space="preserve"> DR155 + DS153 - DR154</f>
        <v>0</v>
      </c>
      <c r="DT155" s="242">
        <f t="shared" ref="DT155" si="2811" xml:space="preserve"> DS155 + DT153 - DS154</f>
        <v>0</v>
      </c>
      <c r="DU155" s="242">
        <f t="shared" ref="DU155" si="2812" xml:space="preserve"> DT155 + DU153 - DT154</f>
        <v>0</v>
      </c>
      <c r="DV155" s="242">
        <f t="shared" ref="DV155" si="2813" xml:space="preserve"> DU155 + DV153 - DU154</f>
        <v>0</v>
      </c>
      <c r="DW155" s="242">
        <f t="shared" ref="DW155" si="2814" xml:space="preserve"> DV155 + DW153 - DV154</f>
        <v>0</v>
      </c>
      <c r="DX155" s="242">
        <f t="shared" ref="DX155" si="2815" xml:space="preserve"> DW155 + DX153 - DW154</f>
        <v>0</v>
      </c>
      <c r="DY155" s="242">
        <f t="shared" ref="DY155" si="2816" xml:space="preserve"> DX155 + DY153 - DX154</f>
        <v>0</v>
      </c>
      <c r="DZ155" s="242">
        <f t="shared" ref="DZ155" si="2817" xml:space="preserve"> DY155 + DZ153 - DY154</f>
        <v>0</v>
      </c>
      <c r="EA155" s="242">
        <f t="shared" ref="EA155" si="2818" xml:space="preserve"> DZ155 + EA153 - DZ154</f>
        <v>0</v>
      </c>
      <c r="EB155" s="242">
        <f t="shared" ref="EB155" si="2819" xml:space="preserve"> EA155 + EB153 - EA154</f>
        <v>0</v>
      </c>
      <c r="EC155" s="242">
        <f t="shared" ref="EC155" si="2820" xml:space="preserve"> EB155 + EC153 - EB154</f>
        <v>0</v>
      </c>
      <c r="ED155" s="242">
        <f t="shared" ref="ED155" si="2821" xml:space="preserve"> EC155 + ED153 - EC154</f>
        <v>0</v>
      </c>
      <c r="EE155" s="242">
        <f t="shared" ref="EE155" si="2822" xml:space="preserve"> ED155 + EE153 - ED154</f>
        <v>0</v>
      </c>
      <c r="EF155" s="242">
        <f t="shared" ref="EF155" si="2823" xml:space="preserve"> EE155 + EF153 - EE154</f>
        <v>0</v>
      </c>
      <c r="EG155" s="242">
        <f t="shared" ref="EG155" si="2824" xml:space="preserve"> EF155 + EG153 - EF154</f>
        <v>0</v>
      </c>
      <c r="EH155" s="242">
        <f t="shared" ref="EH155" si="2825" xml:space="preserve"> EG155 + EH153 - EG154</f>
        <v>0</v>
      </c>
      <c r="EI155" s="242">
        <f t="shared" ref="EI155" si="2826" xml:space="preserve"> EH155 + EI153 - EH154</f>
        <v>0</v>
      </c>
      <c r="EJ155" s="242">
        <f t="shared" ref="EJ155" si="2827" xml:space="preserve"> EI155 + EJ153 - EI154</f>
        <v>0</v>
      </c>
      <c r="EK155" s="242">
        <f t="shared" ref="EK155" si="2828" xml:space="preserve"> EJ155 + EK153 - EJ154</f>
        <v>0</v>
      </c>
      <c r="EL155" s="242">
        <f t="shared" ref="EL155" si="2829" xml:space="preserve"> EK155 + EL153 - EK154</f>
        <v>0</v>
      </c>
      <c r="EM155" s="242">
        <f t="shared" ref="EM155" si="2830" xml:space="preserve"> EL155 + EM153 - EL154</f>
        <v>0</v>
      </c>
      <c r="EN155" s="242">
        <f t="shared" ref="EN155" si="2831" xml:space="preserve"> EM155 + EN153 - EM154</f>
        <v>0</v>
      </c>
      <c r="EO155" s="242">
        <f t="shared" ref="EO155" si="2832" xml:space="preserve"> EN155 + EO153 - EN154</f>
        <v>0</v>
      </c>
      <c r="EP155" s="242">
        <f t="shared" ref="EP155" si="2833" xml:space="preserve"> EO155 + EP153 - EO154</f>
        <v>0</v>
      </c>
      <c r="EQ155" s="242">
        <f t="shared" ref="EQ155" si="2834" xml:space="preserve"> EP155 + EQ153 - EP154</f>
        <v>0</v>
      </c>
      <c r="ER155" s="242">
        <f t="shared" ref="ER155" si="2835" xml:space="preserve"> EQ155 + ER153 - EQ154</f>
        <v>0</v>
      </c>
      <c r="ES155" s="242">
        <f t="shared" ref="ES155" si="2836" xml:space="preserve"> ER155 + ES153 - ER154</f>
        <v>0</v>
      </c>
      <c r="ET155" s="242">
        <f t="shared" ref="ET155" si="2837" xml:space="preserve"> ES155 + ET153 - ES154</f>
        <v>0</v>
      </c>
      <c r="EU155" s="242">
        <f t="shared" ref="EU155" si="2838" xml:space="preserve"> ET155 + EU153 - ET154</f>
        <v>0</v>
      </c>
      <c r="EV155" s="242">
        <f t="shared" ref="EV155" si="2839" xml:space="preserve"> EU155 + EV153 - EU154</f>
        <v>0</v>
      </c>
      <c r="EW155" s="242">
        <f t="shared" ref="EW155" si="2840" xml:space="preserve"> EV155 + EW153 - EV154</f>
        <v>0</v>
      </c>
      <c r="EX155" s="242">
        <f t="shared" ref="EX155" si="2841" xml:space="preserve"> EW155 + EX153 - EW154</f>
        <v>0</v>
      </c>
      <c r="EY155" s="242">
        <f t="shared" ref="EY155" si="2842" xml:space="preserve"> EX155 + EY153 - EX154</f>
        <v>0</v>
      </c>
      <c r="EZ155" s="242">
        <f t="shared" ref="EZ155" si="2843" xml:space="preserve"> EY155 + EZ153 - EY154</f>
        <v>0</v>
      </c>
      <c r="FA155" s="242">
        <f t="shared" ref="FA155" si="2844" xml:space="preserve"> EZ155 + FA153 - EZ154</f>
        <v>0</v>
      </c>
      <c r="FB155" s="242">
        <f t="shared" ref="FB155" si="2845" xml:space="preserve"> FA155 + FB153 - FA154</f>
        <v>0</v>
      </c>
      <c r="FC155" s="242">
        <f t="shared" ref="FC155" si="2846" xml:space="preserve"> FB155 + FC153 - FB154</f>
        <v>0</v>
      </c>
      <c r="FD155" s="242">
        <f t="shared" ref="FD155" si="2847" xml:space="preserve"> FC155 + FD153 - FC154</f>
        <v>0</v>
      </c>
      <c r="FE155" s="242">
        <f t="shared" ref="FE155" si="2848" xml:space="preserve"> FD155 + FE153 - FD154</f>
        <v>0</v>
      </c>
      <c r="FF155" s="242">
        <f t="shared" ref="FF155" si="2849" xml:space="preserve"> FE155 + FF153 - FE154</f>
        <v>0</v>
      </c>
      <c r="FG155" s="242">
        <f t="shared" ref="FG155" si="2850" xml:space="preserve"> FF155 + FG153 - FF154</f>
        <v>0</v>
      </c>
      <c r="FH155" s="242">
        <f t="shared" ref="FH155" si="2851" xml:space="preserve"> FG155 + FH153 - FG154</f>
        <v>0</v>
      </c>
      <c r="FI155" s="242">
        <f t="shared" ref="FI155" si="2852" xml:space="preserve"> FH155 + FI153 - FH154</f>
        <v>0</v>
      </c>
      <c r="FJ155" s="242">
        <f t="shared" ref="FJ155" si="2853" xml:space="preserve"> FI155 + FJ153 - FI154</f>
        <v>0</v>
      </c>
      <c r="FK155" s="242">
        <f t="shared" ref="FK155" si="2854" xml:space="preserve"> FJ155 + FK153 - FJ154</f>
        <v>0</v>
      </c>
      <c r="FL155" s="242">
        <f t="shared" ref="FL155" si="2855" xml:space="preserve"> FK155 + FL153 - FK154</f>
        <v>0</v>
      </c>
      <c r="FM155" s="242">
        <f t="shared" ref="FM155" si="2856" xml:space="preserve"> FL155 + FM153 - FL154</f>
        <v>0</v>
      </c>
      <c r="FN155" s="242">
        <f t="shared" ref="FN155" si="2857" xml:space="preserve"> FM155 + FN153 - FM154</f>
        <v>0</v>
      </c>
      <c r="FO155" s="242">
        <f t="shared" ref="FO155" si="2858" xml:space="preserve"> FN155 + FO153 - FN154</f>
        <v>0</v>
      </c>
      <c r="FP155" s="242">
        <f t="shared" ref="FP155" si="2859" xml:space="preserve"> FO155 + FP153 - FO154</f>
        <v>0</v>
      </c>
      <c r="FQ155" s="242">
        <f t="shared" ref="FQ155" si="2860" xml:space="preserve"> FP155 + FQ153 - FP154</f>
        <v>0</v>
      </c>
      <c r="FR155" s="242">
        <f t="shared" ref="FR155" si="2861" xml:space="preserve"> FQ155 + FR153 - FQ154</f>
        <v>0</v>
      </c>
      <c r="FS155" s="242">
        <f t="shared" ref="FS155" si="2862" xml:space="preserve"> FR155 + FS153 - FR154</f>
        <v>0</v>
      </c>
      <c r="FT155" s="242">
        <f t="shared" ref="FT155" si="2863" xml:space="preserve"> FS155 + FT153 - FS154</f>
        <v>0</v>
      </c>
      <c r="FU155" s="242">
        <f t="shared" ref="FU155" si="2864" xml:space="preserve"> FT155 + FU153 - FT154</f>
        <v>0</v>
      </c>
      <c r="FV155" s="242">
        <f t="shared" ref="FV155" si="2865" xml:space="preserve"> FU155 + FV153 - FU154</f>
        <v>0</v>
      </c>
      <c r="FW155" s="242">
        <f t="shared" ref="FW155" si="2866" xml:space="preserve"> FV155 + FW153 - FV154</f>
        <v>0</v>
      </c>
      <c r="FX155" s="242">
        <f t="shared" ref="FX155" si="2867" xml:space="preserve"> FW155 + FX153 - FW154</f>
        <v>0</v>
      </c>
      <c r="FY155" s="242">
        <f t="shared" ref="FY155" si="2868" xml:space="preserve"> FX155 + FY153 - FX154</f>
        <v>0</v>
      </c>
      <c r="FZ155" s="242">
        <f t="shared" ref="FZ155" si="2869" xml:space="preserve"> FY155 + FZ153 - FY154</f>
        <v>0</v>
      </c>
      <c r="GA155" s="242">
        <f t="shared" ref="GA155" si="2870" xml:space="preserve"> FZ155 + GA153 - FZ154</f>
        <v>0</v>
      </c>
      <c r="GB155" s="242">
        <f t="shared" ref="GB155" si="2871" xml:space="preserve"> GA155 + GB153 - GA154</f>
        <v>0</v>
      </c>
      <c r="GC155" s="242">
        <f t="shared" ref="GC155" si="2872" xml:space="preserve"> GB155 + GC153 - GB154</f>
        <v>0</v>
      </c>
      <c r="GD155" s="242">
        <f t="shared" ref="GD155" si="2873" xml:space="preserve"> GC155 + GD153 - GC154</f>
        <v>0</v>
      </c>
      <c r="GE155" s="242">
        <f t="shared" ref="GE155" si="2874" xml:space="preserve"> GD155 + GE153 - GD154</f>
        <v>0</v>
      </c>
      <c r="GF155" s="242">
        <f t="shared" ref="GF155" si="2875" xml:space="preserve"> GE155 + GF153 - GE154</f>
        <v>0</v>
      </c>
      <c r="GG155" s="242">
        <f t="shared" ref="GG155" si="2876" xml:space="preserve"> GF155 + GG153 - GF154</f>
        <v>0</v>
      </c>
      <c r="GH155" s="242">
        <f t="shared" ref="GH155" si="2877" xml:space="preserve"> GG155 + GH153 - GG154</f>
        <v>0</v>
      </c>
      <c r="GI155" s="242">
        <f t="shared" ref="GI155" si="2878" xml:space="preserve"> GH155 + GI153 - GH154</f>
        <v>0</v>
      </c>
      <c r="GJ155" s="242">
        <f t="shared" ref="GJ155" si="2879" xml:space="preserve"> GI155 + GJ153 - GI154</f>
        <v>0</v>
      </c>
    </row>
    <row r="156" spans="1:192" s="199" customFormat="1" ht="12.5" outlineLevel="1" x14ac:dyDescent="0.25">
      <c r="A156" s="241"/>
      <c r="B156" s="241"/>
      <c r="C156" s="240"/>
      <c r="D156" s="241"/>
      <c r="E156" s="242" t="s">
        <v>698</v>
      </c>
      <c r="F156" s="199">
        <f xml:space="preserve"> SUM(J155:GJ155)</f>
        <v>48</v>
      </c>
      <c r="G156" s="199" t="s">
        <v>88</v>
      </c>
      <c r="I156" s="242"/>
      <c r="J156" s="242"/>
      <c r="K156" s="242"/>
      <c r="L156" s="242"/>
      <c r="M156" s="242"/>
      <c r="N156" s="242"/>
      <c r="O156" s="242"/>
      <c r="P156" s="242"/>
      <c r="Q156" s="242"/>
      <c r="R156" s="242"/>
      <c r="S156" s="242"/>
      <c r="T156" s="242"/>
      <c r="U156" s="242"/>
      <c r="V156" s="242"/>
      <c r="W156" s="242"/>
      <c r="X156" s="242"/>
      <c r="Y156" s="242"/>
      <c r="Z156" s="242"/>
      <c r="AA156" s="242"/>
      <c r="AB156" s="242"/>
      <c r="AC156" s="242"/>
      <c r="AD156" s="242"/>
      <c r="AE156" s="242"/>
      <c r="AF156" s="242"/>
      <c r="AG156" s="242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42"/>
      <c r="BU156" s="242"/>
      <c r="BV156" s="242"/>
      <c r="BW156" s="242"/>
      <c r="BX156" s="242"/>
      <c r="BY156" s="242"/>
      <c r="BZ156" s="242"/>
      <c r="CA156" s="242"/>
      <c r="CB156" s="242"/>
      <c r="CC156" s="242"/>
      <c r="CD156" s="242"/>
      <c r="CE156" s="242"/>
      <c r="CF156" s="242"/>
      <c r="CG156" s="242"/>
      <c r="CH156" s="242"/>
      <c r="CI156" s="242"/>
      <c r="CJ156" s="242"/>
      <c r="CK156" s="242"/>
      <c r="CL156" s="242"/>
      <c r="CM156" s="242"/>
      <c r="CN156" s="242"/>
      <c r="CO156" s="242"/>
      <c r="CP156" s="242"/>
      <c r="CQ156" s="242"/>
      <c r="CR156" s="242"/>
      <c r="CS156" s="242"/>
      <c r="CT156" s="242"/>
      <c r="CU156" s="242"/>
      <c r="CV156" s="242"/>
      <c r="CW156" s="242"/>
      <c r="CX156" s="242"/>
      <c r="CY156" s="242"/>
      <c r="CZ156" s="242"/>
      <c r="DA156" s="242"/>
      <c r="DB156" s="242"/>
      <c r="DC156" s="242"/>
      <c r="DD156" s="242"/>
      <c r="DE156" s="242"/>
      <c r="DF156" s="242"/>
      <c r="DG156" s="242"/>
      <c r="DH156" s="242"/>
      <c r="DI156" s="242"/>
      <c r="DJ156" s="242"/>
      <c r="DK156" s="242"/>
      <c r="DL156" s="242"/>
      <c r="DM156" s="242"/>
      <c r="DN156" s="242"/>
      <c r="DO156" s="242"/>
      <c r="DP156" s="242"/>
      <c r="DQ156" s="242"/>
      <c r="DR156" s="242"/>
      <c r="DS156" s="242"/>
      <c r="DT156" s="242"/>
      <c r="DU156" s="242"/>
      <c r="DV156" s="242"/>
      <c r="DW156" s="242"/>
      <c r="DX156" s="242"/>
      <c r="DY156" s="242"/>
      <c r="DZ156" s="242"/>
      <c r="EA156" s="242"/>
      <c r="EB156" s="242"/>
      <c r="EC156" s="242"/>
      <c r="ED156" s="242"/>
      <c r="EE156" s="242"/>
      <c r="EF156" s="242"/>
      <c r="EG156" s="242"/>
      <c r="EH156" s="242"/>
      <c r="EI156" s="242"/>
      <c r="EJ156" s="242"/>
      <c r="EK156" s="242"/>
      <c r="EL156" s="242"/>
      <c r="EM156" s="242"/>
      <c r="EN156" s="242"/>
      <c r="EO156" s="242"/>
      <c r="EP156" s="242"/>
      <c r="EQ156" s="242"/>
      <c r="ER156" s="242"/>
      <c r="ES156" s="242"/>
      <c r="ET156" s="242"/>
      <c r="EU156" s="242"/>
      <c r="EV156" s="242"/>
      <c r="EW156" s="242"/>
      <c r="EX156" s="242"/>
      <c r="EY156" s="242"/>
      <c r="EZ156" s="242"/>
      <c r="FA156" s="242"/>
      <c r="FB156" s="242"/>
      <c r="FC156" s="242"/>
      <c r="FD156" s="242"/>
      <c r="FE156" s="242"/>
      <c r="FF156" s="242"/>
      <c r="FG156" s="242"/>
      <c r="FH156" s="242"/>
      <c r="FI156" s="242"/>
      <c r="FJ156" s="242"/>
      <c r="FK156" s="242"/>
      <c r="FL156" s="242"/>
      <c r="FM156" s="242"/>
      <c r="FN156" s="242"/>
      <c r="FO156" s="242"/>
      <c r="FP156" s="242"/>
      <c r="FQ156" s="242"/>
      <c r="FR156" s="242"/>
      <c r="FS156" s="242"/>
      <c r="FT156" s="242"/>
      <c r="FU156" s="242"/>
      <c r="FV156" s="242"/>
      <c r="FW156" s="242"/>
      <c r="FX156" s="242"/>
      <c r="FY156" s="242"/>
      <c r="FZ156" s="242"/>
      <c r="GA156" s="242"/>
      <c r="GB156" s="242"/>
      <c r="GC156" s="242"/>
      <c r="GD156" s="242"/>
      <c r="GE156" s="242"/>
      <c r="GF156" s="242"/>
      <c r="GG156" s="242"/>
      <c r="GH156" s="242"/>
      <c r="GI156" s="242"/>
      <c r="GJ156" s="242"/>
    </row>
    <row r="157" spans="1:192" outlineLevel="1" x14ac:dyDescent="0.25">
      <c r="A157" s="239"/>
      <c r="B157" s="239"/>
      <c r="C157" s="240"/>
      <c r="D157" s="241"/>
      <c r="E157" s="242"/>
      <c r="F157" s="420"/>
      <c r="G157" s="199"/>
      <c r="H157" s="199"/>
      <c r="I157" s="242"/>
      <c r="J157" s="242"/>
      <c r="K157" s="242"/>
      <c r="L157" s="242"/>
      <c r="M157" s="242"/>
      <c r="N157" s="242"/>
      <c r="O157" s="242"/>
      <c r="P157" s="242"/>
      <c r="Q157" s="242"/>
      <c r="R157" s="242"/>
      <c r="S157" s="242"/>
      <c r="T157" s="242"/>
      <c r="U157" s="242"/>
      <c r="V157" s="242"/>
      <c r="W157" s="242"/>
      <c r="X157" s="242"/>
      <c r="Y157" s="242"/>
      <c r="Z157" s="242"/>
      <c r="AA157" s="242"/>
      <c r="AB157" s="242"/>
      <c r="AC157" s="242"/>
      <c r="AD157" s="242"/>
      <c r="AE157" s="242"/>
      <c r="AF157" s="242"/>
      <c r="AG157" s="242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42"/>
      <c r="BU157" s="242"/>
      <c r="BV157" s="242"/>
      <c r="BW157" s="242"/>
      <c r="BX157" s="242"/>
      <c r="BY157" s="242"/>
      <c r="BZ157" s="242"/>
      <c r="CA157" s="242"/>
      <c r="CB157" s="242"/>
      <c r="CC157" s="242"/>
      <c r="CD157" s="242"/>
      <c r="CE157" s="242"/>
      <c r="CF157" s="242"/>
      <c r="CG157" s="242"/>
      <c r="CH157" s="242"/>
      <c r="CI157" s="242"/>
      <c r="CJ157" s="242"/>
      <c r="CK157" s="242"/>
      <c r="CL157" s="242"/>
      <c r="CM157" s="242"/>
      <c r="CN157" s="242"/>
      <c r="CO157" s="242"/>
      <c r="CP157" s="242"/>
      <c r="CQ157" s="242"/>
      <c r="CR157" s="242"/>
      <c r="CS157" s="242"/>
      <c r="CT157" s="242"/>
      <c r="CU157" s="242"/>
      <c r="CV157" s="242"/>
      <c r="CW157" s="242"/>
      <c r="CX157" s="242"/>
      <c r="CY157" s="242"/>
      <c r="CZ157" s="242"/>
      <c r="DA157" s="242"/>
      <c r="DB157" s="242"/>
      <c r="DC157" s="242"/>
      <c r="DD157" s="242"/>
      <c r="DE157" s="242"/>
      <c r="DF157" s="242"/>
      <c r="DG157" s="242"/>
      <c r="DH157" s="242"/>
      <c r="DI157" s="242"/>
      <c r="DJ157" s="242"/>
      <c r="DK157" s="242"/>
      <c r="DL157" s="242"/>
      <c r="DM157" s="242"/>
      <c r="DN157" s="242"/>
      <c r="DO157" s="242"/>
      <c r="DP157" s="242"/>
      <c r="DQ157" s="242"/>
      <c r="DR157" s="242"/>
      <c r="DS157" s="242"/>
      <c r="DT157" s="242"/>
      <c r="DU157" s="242"/>
      <c r="DV157" s="242"/>
      <c r="DW157" s="242"/>
      <c r="DX157" s="242"/>
      <c r="DY157" s="242"/>
      <c r="DZ157" s="242"/>
      <c r="EA157" s="242"/>
      <c r="EB157" s="242"/>
      <c r="EC157" s="242"/>
      <c r="ED157" s="242"/>
      <c r="EE157" s="242"/>
      <c r="EF157" s="242"/>
      <c r="EG157" s="242"/>
      <c r="EH157" s="242"/>
      <c r="EI157" s="242"/>
      <c r="EJ157" s="242"/>
      <c r="EK157" s="242"/>
      <c r="EL157" s="242"/>
      <c r="EM157" s="242"/>
      <c r="EN157" s="242"/>
      <c r="EO157" s="242"/>
      <c r="EP157" s="242"/>
      <c r="EQ157" s="242"/>
      <c r="ER157" s="242"/>
      <c r="ES157" s="242"/>
      <c r="ET157" s="242"/>
      <c r="EU157" s="242"/>
      <c r="EV157" s="242"/>
      <c r="EW157" s="242"/>
      <c r="EX157" s="242"/>
      <c r="EY157" s="242"/>
      <c r="EZ157" s="242"/>
      <c r="FA157" s="242"/>
      <c r="FB157" s="242"/>
      <c r="FC157" s="242"/>
      <c r="FD157" s="242"/>
      <c r="FE157" s="242"/>
      <c r="FF157" s="242"/>
      <c r="FG157" s="242"/>
      <c r="FH157" s="242"/>
      <c r="FI157" s="242"/>
      <c r="FJ157" s="242"/>
      <c r="FK157" s="242"/>
      <c r="FL157" s="242"/>
      <c r="FM157" s="242"/>
      <c r="FN157" s="242"/>
      <c r="FO157" s="242"/>
      <c r="FP157" s="242"/>
      <c r="FQ157" s="242"/>
      <c r="FR157" s="242"/>
      <c r="FS157" s="242"/>
      <c r="FT157" s="242"/>
      <c r="FU157" s="242"/>
      <c r="FV157" s="242"/>
      <c r="FW157" s="242"/>
      <c r="FX157" s="242"/>
      <c r="FY157" s="242"/>
      <c r="FZ157" s="242"/>
      <c r="GA157" s="242"/>
      <c r="GB157" s="242"/>
      <c r="GC157" s="242"/>
      <c r="GD157" s="242"/>
      <c r="GE157" s="242"/>
      <c r="GF157" s="242"/>
      <c r="GG157" s="242"/>
      <c r="GH157" s="242"/>
      <c r="GI157" s="242"/>
      <c r="GJ157" s="242"/>
    </row>
    <row r="158" spans="1:192" s="202" customFormat="1" outlineLevel="1" x14ac:dyDescent="0.25">
      <c r="A158" s="456"/>
      <c r="B158" s="456" t="s">
        <v>691</v>
      </c>
      <c r="C158" s="457"/>
      <c r="D158" s="201"/>
      <c r="E158" s="203"/>
      <c r="F158" s="458"/>
      <c r="I158" s="203"/>
      <c r="J158" s="203"/>
      <c r="K158" s="203"/>
      <c r="L158" s="203"/>
      <c r="M158" s="203"/>
      <c r="N158" s="203"/>
      <c r="O158" s="203"/>
      <c r="P158" s="203"/>
      <c r="Q158" s="203"/>
      <c r="R158" s="203"/>
      <c r="S158" s="203"/>
      <c r="T158" s="203"/>
      <c r="U158" s="203"/>
      <c r="V158" s="203"/>
      <c r="W158" s="203"/>
      <c r="X158" s="203"/>
      <c r="Y158" s="203"/>
      <c r="Z158" s="203"/>
      <c r="AA158" s="203"/>
      <c r="AB158" s="203"/>
      <c r="AC158" s="203"/>
      <c r="AD158" s="203"/>
      <c r="AE158" s="203"/>
      <c r="AF158" s="203"/>
      <c r="AG158" s="203"/>
      <c r="AH158" s="203"/>
      <c r="AI158" s="203"/>
      <c r="AJ158" s="203"/>
      <c r="AK158" s="203"/>
      <c r="AL158" s="203"/>
      <c r="AM158" s="203"/>
      <c r="AN158" s="203"/>
      <c r="AO158" s="203"/>
      <c r="AP158" s="203"/>
      <c r="AQ158" s="203"/>
      <c r="AR158" s="203"/>
      <c r="AS158" s="203"/>
      <c r="AT158" s="203"/>
      <c r="AU158" s="203"/>
      <c r="AV158" s="203"/>
      <c r="AW158" s="203"/>
      <c r="AX158" s="203"/>
      <c r="AY158" s="203"/>
      <c r="AZ158" s="203"/>
      <c r="BA158" s="203"/>
      <c r="BB158" s="203"/>
      <c r="BC158" s="203"/>
      <c r="BD158" s="203"/>
      <c r="BE158" s="203"/>
      <c r="BF158" s="203"/>
      <c r="BG158" s="203"/>
      <c r="BH158" s="203"/>
      <c r="BI158" s="203"/>
      <c r="BJ158" s="203"/>
      <c r="BK158" s="203"/>
      <c r="BL158" s="203"/>
      <c r="BM158" s="203"/>
      <c r="BN158" s="203"/>
      <c r="BO158" s="203"/>
      <c r="BP158" s="203"/>
      <c r="BQ158" s="203"/>
      <c r="BR158" s="203"/>
      <c r="BS158" s="203"/>
      <c r="BT158" s="203"/>
      <c r="BU158" s="203"/>
      <c r="BV158" s="203"/>
      <c r="BW158" s="203"/>
      <c r="BX158" s="203"/>
      <c r="BY158" s="203"/>
      <c r="BZ158" s="203"/>
      <c r="CA158" s="203"/>
      <c r="CB158" s="203"/>
      <c r="CC158" s="203"/>
      <c r="CD158" s="203"/>
      <c r="CE158" s="203"/>
      <c r="CF158" s="203"/>
      <c r="CG158" s="203"/>
      <c r="CH158" s="203"/>
      <c r="CI158" s="203"/>
      <c r="CJ158" s="203"/>
      <c r="CK158" s="203"/>
      <c r="CL158" s="203"/>
      <c r="CM158" s="203"/>
      <c r="CN158" s="203"/>
      <c r="CO158" s="203"/>
      <c r="CP158" s="203"/>
      <c r="CQ158" s="203"/>
      <c r="CR158" s="203"/>
      <c r="CS158" s="203"/>
      <c r="CT158" s="203"/>
      <c r="CU158" s="203"/>
      <c r="CV158" s="203"/>
      <c r="CW158" s="203"/>
      <c r="CX158" s="203"/>
      <c r="CY158" s="203"/>
      <c r="CZ158" s="203"/>
      <c r="DA158" s="203"/>
      <c r="DB158" s="203"/>
      <c r="DC158" s="203"/>
      <c r="DD158" s="203"/>
      <c r="DE158" s="203"/>
      <c r="DF158" s="203"/>
      <c r="DG158" s="203"/>
      <c r="DH158" s="203"/>
      <c r="DI158" s="203"/>
      <c r="DJ158" s="203"/>
      <c r="DK158" s="203"/>
      <c r="DL158" s="203"/>
      <c r="DM158" s="203"/>
      <c r="DN158" s="203"/>
      <c r="DO158" s="203"/>
      <c r="DP158" s="203"/>
      <c r="DQ158" s="203"/>
      <c r="DR158" s="203"/>
      <c r="DS158" s="203"/>
      <c r="DT158" s="203"/>
      <c r="DU158" s="203"/>
      <c r="DV158" s="203"/>
      <c r="DW158" s="203"/>
      <c r="DX158" s="203"/>
      <c r="DY158" s="203"/>
      <c r="DZ158" s="203"/>
      <c r="EA158" s="203"/>
      <c r="EB158" s="203"/>
      <c r="EC158" s="203"/>
      <c r="ED158" s="203"/>
      <c r="EE158" s="203"/>
      <c r="EF158" s="203"/>
      <c r="EG158" s="203"/>
      <c r="EH158" s="203"/>
      <c r="EI158" s="203"/>
      <c r="EJ158" s="203"/>
      <c r="EK158" s="203"/>
      <c r="EL158" s="203"/>
      <c r="EM158" s="203"/>
      <c r="EN158" s="203"/>
      <c r="EO158" s="203"/>
      <c r="EP158" s="203"/>
      <c r="EQ158" s="203"/>
      <c r="ER158" s="203"/>
      <c r="ES158" s="203"/>
      <c r="ET158" s="203"/>
      <c r="EU158" s="203"/>
      <c r="EV158" s="203"/>
      <c r="EW158" s="203"/>
      <c r="EX158" s="203"/>
      <c r="EY158" s="203"/>
      <c r="EZ158" s="203"/>
      <c r="FA158" s="203"/>
      <c r="FB158" s="203"/>
      <c r="FC158" s="203"/>
      <c r="FD158" s="203"/>
      <c r="FE158" s="203"/>
      <c r="FF158" s="203"/>
      <c r="FG158" s="203"/>
      <c r="FH158" s="203"/>
      <c r="FI158" s="203"/>
      <c r="FJ158" s="203"/>
      <c r="FK158" s="203"/>
      <c r="FL158" s="203"/>
      <c r="FM158" s="203"/>
      <c r="FN158" s="203"/>
      <c r="FO158" s="203"/>
      <c r="FP158" s="203"/>
      <c r="FQ158" s="203"/>
      <c r="FR158" s="203"/>
      <c r="FS158" s="203"/>
      <c r="FT158" s="203"/>
      <c r="FU158" s="203"/>
      <c r="FV158" s="203"/>
      <c r="FW158" s="203"/>
      <c r="FX158" s="203"/>
      <c r="FY158" s="203"/>
      <c r="FZ158" s="203"/>
      <c r="GA158" s="203"/>
      <c r="GB158" s="203"/>
      <c r="GC158" s="203"/>
      <c r="GD158" s="203"/>
      <c r="GE158" s="203"/>
      <c r="GF158" s="203"/>
      <c r="GG158" s="203"/>
      <c r="GH158" s="203"/>
      <c r="GI158" s="203"/>
      <c r="GJ158" s="203"/>
    </row>
    <row r="159" spans="1:192" s="202" customFormat="1" outlineLevel="1" x14ac:dyDescent="0.25">
      <c r="A159" s="456"/>
      <c r="B159" s="456"/>
      <c r="C159" s="457"/>
      <c r="D159" s="201"/>
      <c r="E159" s="31" t="str">
        <f t="shared" ref="E159:AJ159" si="2880" xml:space="preserve"> E$140</f>
        <v>Senior debt repayment period flag - T1</v>
      </c>
      <c r="F159" s="31">
        <f t="shared" si="2880"/>
        <v>0</v>
      </c>
      <c r="G159" s="31" t="str">
        <f t="shared" si="2880"/>
        <v>flag</v>
      </c>
      <c r="H159" s="31">
        <f t="shared" si="2880"/>
        <v>40</v>
      </c>
      <c r="I159" s="31">
        <f t="shared" si="2880"/>
        <v>0</v>
      </c>
      <c r="J159" s="31">
        <f t="shared" si="2880"/>
        <v>0</v>
      </c>
      <c r="K159" s="31">
        <f t="shared" si="2880"/>
        <v>0</v>
      </c>
      <c r="L159" s="31">
        <f t="shared" si="2880"/>
        <v>0</v>
      </c>
      <c r="M159" s="31">
        <f t="shared" si="2880"/>
        <v>0</v>
      </c>
      <c r="N159" s="31">
        <f t="shared" si="2880"/>
        <v>0</v>
      </c>
      <c r="O159" s="31">
        <f t="shared" si="2880"/>
        <v>0</v>
      </c>
      <c r="P159" s="31">
        <f t="shared" si="2880"/>
        <v>0</v>
      </c>
      <c r="Q159" s="31">
        <f t="shared" si="2880"/>
        <v>0</v>
      </c>
      <c r="R159" s="31">
        <f t="shared" si="2880"/>
        <v>0</v>
      </c>
      <c r="S159" s="31">
        <f t="shared" si="2880"/>
        <v>1</v>
      </c>
      <c r="T159" s="31">
        <f t="shared" si="2880"/>
        <v>1</v>
      </c>
      <c r="U159" s="31">
        <f t="shared" si="2880"/>
        <v>1</v>
      </c>
      <c r="V159" s="31">
        <f t="shared" si="2880"/>
        <v>1</v>
      </c>
      <c r="W159" s="31">
        <f t="shared" si="2880"/>
        <v>1</v>
      </c>
      <c r="X159" s="31">
        <f t="shared" si="2880"/>
        <v>1</v>
      </c>
      <c r="Y159" s="31">
        <f t="shared" si="2880"/>
        <v>1</v>
      </c>
      <c r="Z159" s="31">
        <f t="shared" si="2880"/>
        <v>1</v>
      </c>
      <c r="AA159" s="31">
        <f t="shared" si="2880"/>
        <v>1</v>
      </c>
      <c r="AB159" s="31">
        <f t="shared" si="2880"/>
        <v>1</v>
      </c>
      <c r="AC159" s="31">
        <f t="shared" si="2880"/>
        <v>1</v>
      </c>
      <c r="AD159" s="31">
        <f t="shared" si="2880"/>
        <v>1</v>
      </c>
      <c r="AE159" s="31">
        <f t="shared" si="2880"/>
        <v>1</v>
      </c>
      <c r="AF159" s="31">
        <f t="shared" si="2880"/>
        <v>1</v>
      </c>
      <c r="AG159" s="31">
        <f t="shared" si="2880"/>
        <v>1</v>
      </c>
      <c r="AH159" s="31">
        <f t="shared" si="2880"/>
        <v>1</v>
      </c>
      <c r="AI159" s="31">
        <f t="shared" si="2880"/>
        <v>1</v>
      </c>
      <c r="AJ159" s="31">
        <f t="shared" si="2880"/>
        <v>1</v>
      </c>
      <c r="AK159" s="31">
        <f t="shared" ref="AK159:BP159" si="2881" xml:space="preserve"> AK$140</f>
        <v>1</v>
      </c>
      <c r="AL159" s="31">
        <f t="shared" si="2881"/>
        <v>1</v>
      </c>
      <c r="AM159" s="31">
        <f t="shared" si="2881"/>
        <v>1</v>
      </c>
      <c r="AN159" s="31">
        <f t="shared" si="2881"/>
        <v>1</v>
      </c>
      <c r="AO159" s="31">
        <f t="shared" si="2881"/>
        <v>1</v>
      </c>
      <c r="AP159" s="31">
        <f t="shared" si="2881"/>
        <v>1</v>
      </c>
      <c r="AQ159" s="31">
        <f t="shared" si="2881"/>
        <v>1</v>
      </c>
      <c r="AR159" s="31">
        <f t="shared" si="2881"/>
        <v>1</v>
      </c>
      <c r="AS159" s="31">
        <f t="shared" si="2881"/>
        <v>1</v>
      </c>
      <c r="AT159" s="31">
        <f t="shared" si="2881"/>
        <v>1</v>
      </c>
      <c r="AU159" s="31">
        <f t="shared" si="2881"/>
        <v>1</v>
      </c>
      <c r="AV159" s="31">
        <f t="shared" si="2881"/>
        <v>1</v>
      </c>
      <c r="AW159" s="31">
        <f t="shared" si="2881"/>
        <v>1</v>
      </c>
      <c r="AX159" s="31">
        <f t="shared" si="2881"/>
        <v>1</v>
      </c>
      <c r="AY159" s="31">
        <f t="shared" si="2881"/>
        <v>1</v>
      </c>
      <c r="AZ159" s="31">
        <f t="shared" si="2881"/>
        <v>1</v>
      </c>
      <c r="BA159" s="31">
        <f t="shared" si="2881"/>
        <v>1</v>
      </c>
      <c r="BB159" s="31">
        <f t="shared" si="2881"/>
        <v>1</v>
      </c>
      <c r="BC159" s="31">
        <f t="shared" si="2881"/>
        <v>1</v>
      </c>
      <c r="BD159" s="31">
        <f t="shared" si="2881"/>
        <v>1</v>
      </c>
      <c r="BE159" s="31">
        <f t="shared" si="2881"/>
        <v>1</v>
      </c>
      <c r="BF159" s="31">
        <f t="shared" si="2881"/>
        <v>1</v>
      </c>
      <c r="BG159" s="31">
        <f t="shared" si="2881"/>
        <v>0</v>
      </c>
      <c r="BH159" s="31">
        <f t="shared" si="2881"/>
        <v>0</v>
      </c>
      <c r="BI159" s="31">
        <f t="shared" si="2881"/>
        <v>0</v>
      </c>
      <c r="BJ159" s="31">
        <f t="shared" si="2881"/>
        <v>0</v>
      </c>
      <c r="BK159" s="31">
        <f t="shared" si="2881"/>
        <v>0</v>
      </c>
      <c r="BL159" s="31">
        <f t="shared" si="2881"/>
        <v>0</v>
      </c>
      <c r="BM159" s="31">
        <f t="shared" si="2881"/>
        <v>0</v>
      </c>
      <c r="BN159" s="31">
        <f t="shared" si="2881"/>
        <v>0</v>
      </c>
      <c r="BO159" s="31">
        <f t="shared" si="2881"/>
        <v>0</v>
      </c>
      <c r="BP159" s="31">
        <f t="shared" si="2881"/>
        <v>0</v>
      </c>
      <c r="BQ159" s="31">
        <f t="shared" ref="BQ159:CV159" si="2882" xml:space="preserve"> BQ$140</f>
        <v>0</v>
      </c>
      <c r="BR159" s="31">
        <f t="shared" si="2882"/>
        <v>0</v>
      </c>
      <c r="BS159" s="31">
        <f t="shared" si="2882"/>
        <v>0</v>
      </c>
      <c r="BT159" s="31">
        <f t="shared" si="2882"/>
        <v>0</v>
      </c>
      <c r="BU159" s="31">
        <f t="shared" si="2882"/>
        <v>0</v>
      </c>
      <c r="BV159" s="31">
        <f t="shared" si="2882"/>
        <v>0</v>
      </c>
      <c r="BW159" s="31">
        <f t="shared" si="2882"/>
        <v>0</v>
      </c>
      <c r="BX159" s="31">
        <f t="shared" si="2882"/>
        <v>0</v>
      </c>
      <c r="BY159" s="31">
        <f t="shared" si="2882"/>
        <v>0</v>
      </c>
      <c r="BZ159" s="31">
        <f t="shared" si="2882"/>
        <v>0</v>
      </c>
      <c r="CA159" s="31">
        <f t="shared" si="2882"/>
        <v>0</v>
      </c>
      <c r="CB159" s="31">
        <f t="shared" si="2882"/>
        <v>0</v>
      </c>
      <c r="CC159" s="31">
        <f t="shared" si="2882"/>
        <v>0</v>
      </c>
      <c r="CD159" s="31">
        <f t="shared" si="2882"/>
        <v>0</v>
      </c>
      <c r="CE159" s="31">
        <f t="shared" si="2882"/>
        <v>0</v>
      </c>
      <c r="CF159" s="31">
        <f t="shared" si="2882"/>
        <v>0</v>
      </c>
      <c r="CG159" s="31">
        <f t="shared" si="2882"/>
        <v>0</v>
      </c>
      <c r="CH159" s="31">
        <f t="shared" si="2882"/>
        <v>0</v>
      </c>
      <c r="CI159" s="31">
        <f t="shared" si="2882"/>
        <v>0</v>
      </c>
      <c r="CJ159" s="31">
        <f t="shared" si="2882"/>
        <v>0</v>
      </c>
      <c r="CK159" s="31">
        <f t="shared" si="2882"/>
        <v>0</v>
      </c>
      <c r="CL159" s="31">
        <f t="shared" si="2882"/>
        <v>0</v>
      </c>
      <c r="CM159" s="31">
        <f t="shared" si="2882"/>
        <v>0</v>
      </c>
      <c r="CN159" s="31">
        <f t="shared" si="2882"/>
        <v>0</v>
      </c>
      <c r="CO159" s="31">
        <f t="shared" si="2882"/>
        <v>0</v>
      </c>
      <c r="CP159" s="31">
        <f t="shared" si="2882"/>
        <v>0</v>
      </c>
      <c r="CQ159" s="31">
        <f t="shared" si="2882"/>
        <v>0</v>
      </c>
      <c r="CR159" s="31">
        <f t="shared" si="2882"/>
        <v>0</v>
      </c>
      <c r="CS159" s="31">
        <f t="shared" si="2882"/>
        <v>0</v>
      </c>
      <c r="CT159" s="31">
        <f t="shared" si="2882"/>
        <v>0</v>
      </c>
      <c r="CU159" s="31">
        <f t="shared" si="2882"/>
        <v>0</v>
      </c>
      <c r="CV159" s="31">
        <f t="shared" si="2882"/>
        <v>0</v>
      </c>
      <c r="CW159" s="31">
        <f t="shared" ref="CW159:EB159" si="2883" xml:space="preserve"> CW$140</f>
        <v>0</v>
      </c>
      <c r="CX159" s="31">
        <f t="shared" si="2883"/>
        <v>0</v>
      </c>
      <c r="CY159" s="31">
        <f t="shared" si="2883"/>
        <v>0</v>
      </c>
      <c r="CZ159" s="31">
        <f t="shared" si="2883"/>
        <v>0</v>
      </c>
      <c r="DA159" s="31">
        <f t="shared" si="2883"/>
        <v>0</v>
      </c>
      <c r="DB159" s="31">
        <f t="shared" si="2883"/>
        <v>0</v>
      </c>
      <c r="DC159" s="31">
        <f t="shared" si="2883"/>
        <v>0</v>
      </c>
      <c r="DD159" s="31">
        <f t="shared" si="2883"/>
        <v>0</v>
      </c>
      <c r="DE159" s="31">
        <f t="shared" si="2883"/>
        <v>0</v>
      </c>
      <c r="DF159" s="31">
        <f t="shared" si="2883"/>
        <v>0</v>
      </c>
      <c r="DG159" s="31">
        <f t="shared" si="2883"/>
        <v>0</v>
      </c>
      <c r="DH159" s="31">
        <f t="shared" si="2883"/>
        <v>0</v>
      </c>
      <c r="DI159" s="31">
        <f t="shared" si="2883"/>
        <v>0</v>
      </c>
      <c r="DJ159" s="31">
        <f t="shared" si="2883"/>
        <v>0</v>
      </c>
      <c r="DK159" s="31">
        <f t="shared" si="2883"/>
        <v>0</v>
      </c>
      <c r="DL159" s="31">
        <f t="shared" si="2883"/>
        <v>0</v>
      </c>
      <c r="DM159" s="31">
        <f t="shared" si="2883"/>
        <v>0</v>
      </c>
      <c r="DN159" s="31">
        <f t="shared" si="2883"/>
        <v>0</v>
      </c>
      <c r="DO159" s="31">
        <f t="shared" si="2883"/>
        <v>0</v>
      </c>
      <c r="DP159" s="31">
        <f t="shared" si="2883"/>
        <v>0</v>
      </c>
      <c r="DQ159" s="31">
        <f t="shared" si="2883"/>
        <v>0</v>
      </c>
      <c r="DR159" s="31">
        <f t="shared" si="2883"/>
        <v>0</v>
      </c>
      <c r="DS159" s="31">
        <f t="shared" si="2883"/>
        <v>0</v>
      </c>
      <c r="DT159" s="31">
        <f t="shared" si="2883"/>
        <v>0</v>
      </c>
      <c r="DU159" s="31">
        <f t="shared" si="2883"/>
        <v>0</v>
      </c>
      <c r="DV159" s="31">
        <f t="shared" si="2883"/>
        <v>0</v>
      </c>
      <c r="DW159" s="31">
        <f t="shared" si="2883"/>
        <v>0</v>
      </c>
      <c r="DX159" s="31">
        <f t="shared" si="2883"/>
        <v>0</v>
      </c>
      <c r="DY159" s="31">
        <f t="shared" si="2883"/>
        <v>0</v>
      </c>
      <c r="DZ159" s="31">
        <f t="shared" si="2883"/>
        <v>0</v>
      </c>
      <c r="EA159" s="31">
        <f t="shared" si="2883"/>
        <v>0</v>
      </c>
      <c r="EB159" s="31">
        <f t="shared" si="2883"/>
        <v>0</v>
      </c>
      <c r="EC159" s="31">
        <f t="shared" ref="EC159:FH159" si="2884" xml:space="preserve"> EC$140</f>
        <v>0</v>
      </c>
      <c r="ED159" s="31">
        <f t="shared" si="2884"/>
        <v>0</v>
      </c>
      <c r="EE159" s="31">
        <f t="shared" si="2884"/>
        <v>0</v>
      </c>
      <c r="EF159" s="31">
        <f t="shared" si="2884"/>
        <v>0</v>
      </c>
      <c r="EG159" s="31">
        <f t="shared" si="2884"/>
        <v>0</v>
      </c>
      <c r="EH159" s="31">
        <f t="shared" si="2884"/>
        <v>0</v>
      </c>
      <c r="EI159" s="31">
        <f t="shared" si="2884"/>
        <v>0</v>
      </c>
      <c r="EJ159" s="31">
        <f t="shared" si="2884"/>
        <v>0</v>
      </c>
      <c r="EK159" s="31">
        <f t="shared" si="2884"/>
        <v>0</v>
      </c>
      <c r="EL159" s="31">
        <f t="shared" si="2884"/>
        <v>0</v>
      </c>
      <c r="EM159" s="31">
        <f t="shared" si="2884"/>
        <v>0</v>
      </c>
      <c r="EN159" s="31">
        <f t="shared" si="2884"/>
        <v>0</v>
      </c>
      <c r="EO159" s="31">
        <f t="shared" si="2884"/>
        <v>0</v>
      </c>
      <c r="EP159" s="31">
        <f t="shared" si="2884"/>
        <v>0</v>
      </c>
      <c r="EQ159" s="31">
        <f t="shared" si="2884"/>
        <v>0</v>
      </c>
      <c r="ER159" s="31">
        <f t="shared" si="2884"/>
        <v>0</v>
      </c>
      <c r="ES159" s="31">
        <f t="shared" si="2884"/>
        <v>0</v>
      </c>
      <c r="ET159" s="31">
        <f t="shared" si="2884"/>
        <v>0</v>
      </c>
      <c r="EU159" s="31">
        <f t="shared" si="2884"/>
        <v>0</v>
      </c>
      <c r="EV159" s="31">
        <f t="shared" si="2884"/>
        <v>0</v>
      </c>
      <c r="EW159" s="31">
        <f t="shared" si="2884"/>
        <v>0</v>
      </c>
      <c r="EX159" s="31">
        <f t="shared" si="2884"/>
        <v>0</v>
      </c>
      <c r="EY159" s="31">
        <f t="shared" si="2884"/>
        <v>0</v>
      </c>
      <c r="EZ159" s="31">
        <f t="shared" si="2884"/>
        <v>0</v>
      </c>
      <c r="FA159" s="31">
        <f t="shared" si="2884"/>
        <v>0</v>
      </c>
      <c r="FB159" s="31">
        <f t="shared" si="2884"/>
        <v>0</v>
      </c>
      <c r="FC159" s="31">
        <f t="shared" si="2884"/>
        <v>0</v>
      </c>
      <c r="FD159" s="31">
        <f t="shared" si="2884"/>
        <v>0</v>
      </c>
      <c r="FE159" s="31">
        <f t="shared" si="2884"/>
        <v>0</v>
      </c>
      <c r="FF159" s="31">
        <f t="shared" si="2884"/>
        <v>0</v>
      </c>
      <c r="FG159" s="31">
        <f t="shared" si="2884"/>
        <v>0</v>
      </c>
      <c r="FH159" s="31">
        <f t="shared" si="2884"/>
        <v>0</v>
      </c>
      <c r="FI159" s="31">
        <f t="shared" ref="FI159:GJ159" si="2885" xml:space="preserve"> FI$140</f>
        <v>0</v>
      </c>
      <c r="FJ159" s="31">
        <f t="shared" si="2885"/>
        <v>0</v>
      </c>
      <c r="FK159" s="31">
        <f t="shared" si="2885"/>
        <v>0</v>
      </c>
      <c r="FL159" s="31">
        <f t="shared" si="2885"/>
        <v>0</v>
      </c>
      <c r="FM159" s="31">
        <f t="shared" si="2885"/>
        <v>0</v>
      </c>
      <c r="FN159" s="31">
        <f t="shared" si="2885"/>
        <v>0</v>
      </c>
      <c r="FO159" s="31">
        <f t="shared" si="2885"/>
        <v>0</v>
      </c>
      <c r="FP159" s="31">
        <f t="shared" si="2885"/>
        <v>0</v>
      </c>
      <c r="FQ159" s="31">
        <f t="shared" si="2885"/>
        <v>0</v>
      </c>
      <c r="FR159" s="31">
        <f t="shared" si="2885"/>
        <v>0</v>
      </c>
      <c r="FS159" s="31">
        <f t="shared" si="2885"/>
        <v>0</v>
      </c>
      <c r="FT159" s="31">
        <f t="shared" si="2885"/>
        <v>0</v>
      </c>
      <c r="FU159" s="31">
        <f t="shared" si="2885"/>
        <v>0</v>
      </c>
      <c r="FV159" s="31">
        <f t="shared" si="2885"/>
        <v>0</v>
      </c>
      <c r="FW159" s="31">
        <f t="shared" si="2885"/>
        <v>0</v>
      </c>
      <c r="FX159" s="31">
        <f t="shared" si="2885"/>
        <v>0</v>
      </c>
      <c r="FY159" s="31">
        <f t="shared" si="2885"/>
        <v>0</v>
      </c>
      <c r="FZ159" s="31">
        <f t="shared" si="2885"/>
        <v>0</v>
      </c>
      <c r="GA159" s="31">
        <f t="shared" si="2885"/>
        <v>0</v>
      </c>
      <c r="GB159" s="31">
        <f t="shared" si="2885"/>
        <v>0</v>
      </c>
      <c r="GC159" s="31">
        <f t="shared" si="2885"/>
        <v>0</v>
      </c>
      <c r="GD159" s="31">
        <f t="shared" si="2885"/>
        <v>0</v>
      </c>
      <c r="GE159" s="31">
        <f t="shared" si="2885"/>
        <v>0</v>
      </c>
      <c r="GF159" s="31">
        <f t="shared" si="2885"/>
        <v>0</v>
      </c>
      <c r="GG159" s="31">
        <f t="shared" si="2885"/>
        <v>0</v>
      </c>
      <c r="GH159" s="31">
        <f t="shared" si="2885"/>
        <v>0</v>
      </c>
      <c r="GI159" s="31">
        <f t="shared" si="2885"/>
        <v>0</v>
      </c>
      <c r="GJ159" s="31">
        <f t="shared" si="2885"/>
        <v>0</v>
      </c>
    </row>
    <row r="160" spans="1:192" s="202" customFormat="1" outlineLevel="1" x14ac:dyDescent="0.25">
      <c r="A160" s="456"/>
      <c r="B160" s="456"/>
      <c r="C160" s="457"/>
      <c r="D160" s="201"/>
      <c r="E160" s="31" t="str">
        <f t="shared" ref="E160:AJ160" si="2886" xml:space="preserve"> E$155</f>
        <v>Senior debt repayment period flag - T2</v>
      </c>
      <c r="F160" s="31">
        <f t="shared" si="2886"/>
        <v>0</v>
      </c>
      <c r="G160" s="31" t="str">
        <f t="shared" si="2886"/>
        <v>flag</v>
      </c>
      <c r="H160" s="31">
        <f t="shared" si="2886"/>
        <v>48</v>
      </c>
      <c r="I160" s="31">
        <f t="shared" si="2886"/>
        <v>0</v>
      </c>
      <c r="J160" s="31">
        <f t="shared" si="2886"/>
        <v>0</v>
      </c>
      <c r="K160" s="31">
        <f t="shared" si="2886"/>
        <v>0</v>
      </c>
      <c r="L160" s="31">
        <f t="shared" si="2886"/>
        <v>0</v>
      </c>
      <c r="M160" s="31">
        <f t="shared" si="2886"/>
        <v>0</v>
      </c>
      <c r="N160" s="31">
        <f t="shared" si="2886"/>
        <v>0</v>
      </c>
      <c r="O160" s="31">
        <f t="shared" si="2886"/>
        <v>0</v>
      </c>
      <c r="P160" s="31">
        <f t="shared" si="2886"/>
        <v>0</v>
      </c>
      <c r="Q160" s="31">
        <f t="shared" si="2886"/>
        <v>0</v>
      </c>
      <c r="R160" s="31">
        <f t="shared" si="2886"/>
        <v>0</v>
      </c>
      <c r="S160" s="31">
        <f t="shared" si="2886"/>
        <v>1</v>
      </c>
      <c r="T160" s="31">
        <f t="shared" si="2886"/>
        <v>1</v>
      </c>
      <c r="U160" s="31">
        <f t="shared" si="2886"/>
        <v>1</v>
      </c>
      <c r="V160" s="31">
        <f t="shared" si="2886"/>
        <v>1</v>
      </c>
      <c r="W160" s="31">
        <f t="shared" si="2886"/>
        <v>1</v>
      </c>
      <c r="X160" s="31">
        <f t="shared" si="2886"/>
        <v>1</v>
      </c>
      <c r="Y160" s="31">
        <f t="shared" si="2886"/>
        <v>1</v>
      </c>
      <c r="Z160" s="31">
        <f t="shared" si="2886"/>
        <v>1</v>
      </c>
      <c r="AA160" s="31">
        <f t="shared" si="2886"/>
        <v>1</v>
      </c>
      <c r="AB160" s="31">
        <f t="shared" si="2886"/>
        <v>1</v>
      </c>
      <c r="AC160" s="31">
        <f t="shared" si="2886"/>
        <v>1</v>
      </c>
      <c r="AD160" s="31">
        <f t="shared" si="2886"/>
        <v>1</v>
      </c>
      <c r="AE160" s="31">
        <f t="shared" si="2886"/>
        <v>1</v>
      </c>
      <c r="AF160" s="31">
        <f t="shared" si="2886"/>
        <v>1</v>
      </c>
      <c r="AG160" s="31">
        <f t="shared" si="2886"/>
        <v>1</v>
      </c>
      <c r="AH160" s="31">
        <f t="shared" si="2886"/>
        <v>1</v>
      </c>
      <c r="AI160" s="31">
        <f t="shared" si="2886"/>
        <v>1</v>
      </c>
      <c r="AJ160" s="31">
        <f t="shared" si="2886"/>
        <v>1</v>
      </c>
      <c r="AK160" s="31">
        <f t="shared" ref="AK160:BP160" si="2887" xml:space="preserve"> AK$155</f>
        <v>1</v>
      </c>
      <c r="AL160" s="31">
        <f t="shared" si="2887"/>
        <v>1</v>
      </c>
      <c r="AM160" s="31">
        <f t="shared" si="2887"/>
        <v>1</v>
      </c>
      <c r="AN160" s="31">
        <f t="shared" si="2887"/>
        <v>1</v>
      </c>
      <c r="AO160" s="31">
        <f t="shared" si="2887"/>
        <v>1</v>
      </c>
      <c r="AP160" s="31">
        <f t="shared" si="2887"/>
        <v>1</v>
      </c>
      <c r="AQ160" s="31">
        <f t="shared" si="2887"/>
        <v>1</v>
      </c>
      <c r="AR160" s="31">
        <f t="shared" si="2887"/>
        <v>1</v>
      </c>
      <c r="AS160" s="31">
        <f t="shared" si="2887"/>
        <v>1</v>
      </c>
      <c r="AT160" s="31">
        <f t="shared" si="2887"/>
        <v>1</v>
      </c>
      <c r="AU160" s="31">
        <f t="shared" si="2887"/>
        <v>1</v>
      </c>
      <c r="AV160" s="31">
        <f t="shared" si="2887"/>
        <v>1</v>
      </c>
      <c r="AW160" s="31">
        <f t="shared" si="2887"/>
        <v>1</v>
      </c>
      <c r="AX160" s="31">
        <f t="shared" si="2887"/>
        <v>1</v>
      </c>
      <c r="AY160" s="31">
        <f t="shared" si="2887"/>
        <v>1</v>
      </c>
      <c r="AZ160" s="31">
        <f t="shared" si="2887"/>
        <v>1</v>
      </c>
      <c r="BA160" s="31">
        <f t="shared" si="2887"/>
        <v>1</v>
      </c>
      <c r="BB160" s="31">
        <f t="shared" si="2887"/>
        <v>1</v>
      </c>
      <c r="BC160" s="31">
        <f t="shared" si="2887"/>
        <v>1</v>
      </c>
      <c r="BD160" s="31">
        <f t="shared" si="2887"/>
        <v>1</v>
      </c>
      <c r="BE160" s="31">
        <f t="shared" si="2887"/>
        <v>1</v>
      </c>
      <c r="BF160" s="31">
        <f t="shared" si="2887"/>
        <v>1</v>
      </c>
      <c r="BG160" s="31">
        <f t="shared" si="2887"/>
        <v>1</v>
      </c>
      <c r="BH160" s="31">
        <f t="shared" si="2887"/>
        <v>1</v>
      </c>
      <c r="BI160" s="31">
        <f t="shared" si="2887"/>
        <v>1</v>
      </c>
      <c r="BJ160" s="31">
        <f t="shared" si="2887"/>
        <v>1</v>
      </c>
      <c r="BK160" s="31">
        <f t="shared" si="2887"/>
        <v>1</v>
      </c>
      <c r="BL160" s="31">
        <f t="shared" si="2887"/>
        <v>1</v>
      </c>
      <c r="BM160" s="31">
        <f t="shared" si="2887"/>
        <v>1</v>
      </c>
      <c r="BN160" s="31">
        <f t="shared" si="2887"/>
        <v>1</v>
      </c>
      <c r="BO160" s="31">
        <f t="shared" si="2887"/>
        <v>0</v>
      </c>
      <c r="BP160" s="31">
        <f t="shared" si="2887"/>
        <v>0</v>
      </c>
      <c r="BQ160" s="31">
        <f t="shared" ref="BQ160:CV160" si="2888" xml:space="preserve"> BQ$155</f>
        <v>0</v>
      </c>
      <c r="BR160" s="31">
        <f t="shared" si="2888"/>
        <v>0</v>
      </c>
      <c r="BS160" s="31">
        <f t="shared" si="2888"/>
        <v>0</v>
      </c>
      <c r="BT160" s="31">
        <f t="shared" si="2888"/>
        <v>0</v>
      </c>
      <c r="BU160" s="31">
        <f t="shared" si="2888"/>
        <v>0</v>
      </c>
      <c r="BV160" s="31">
        <f t="shared" si="2888"/>
        <v>0</v>
      </c>
      <c r="BW160" s="31">
        <f t="shared" si="2888"/>
        <v>0</v>
      </c>
      <c r="BX160" s="31">
        <f t="shared" si="2888"/>
        <v>0</v>
      </c>
      <c r="BY160" s="31">
        <f t="shared" si="2888"/>
        <v>0</v>
      </c>
      <c r="BZ160" s="31">
        <f t="shared" si="2888"/>
        <v>0</v>
      </c>
      <c r="CA160" s="31">
        <f t="shared" si="2888"/>
        <v>0</v>
      </c>
      <c r="CB160" s="31">
        <f t="shared" si="2888"/>
        <v>0</v>
      </c>
      <c r="CC160" s="31">
        <f t="shared" si="2888"/>
        <v>0</v>
      </c>
      <c r="CD160" s="31">
        <f t="shared" si="2888"/>
        <v>0</v>
      </c>
      <c r="CE160" s="31">
        <f t="shared" si="2888"/>
        <v>0</v>
      </c>
      <c r="CF160" s="31">
        <f t="shared" si="2888"/>
        <v>0</v>
      </c>
      <c r="CG160" s="31">
        <f t="shared" si="2888"/>
        <v>0</v>
      </c>
      <c r="CH160" s="31">
        <f t="shared" si="2888"/>
        <v>0</v>
      </c>
      <c r="CI160" s="31">
        <f t="shared" si="2888"/>
        <v>0</v>
      </c>
      <c r="CJ160" s="31">
        <f t="shared" si="2888"/>
        <v>0</v>
      </c>
      <c r="CK160" s="31">
        <f t="shared" si="2888"/>
        <v>0</v>
      </c>
      <c r="CL160" s="31">
        <f t="shared" si="2888"/>
        <v>0</v>
      </c>
      <c r="CM160" s="31">
        <f t="shared" si="2888"/>
        <v>0</v>
      </c>
      <c r="CN160" s="31">
        <f t="shared" si="2888"/>
        <v>0</v>
      </c>
      <c r="CO160" s="31">
        <f t="shared" si="2888"/>
        <v>0</v>
      </c>
      <c r="CP160" s="31">
        <f t="shared" si="2888"/>
        <v>0</v>
      </c>
      <c r="CQ160" s="31">
        <f t="shared" si="2888"/>
        <v>0</v>
      </c>
      <c r="CR160" s="31">
        <f t="shared" si="2888"/>
        <v>0</v>
      </c>
      <c r="CS160" s="31">
        <f t="shared" si="2888"/>
        <v>0</v>
      </c>
      <c r="CT160" s="31">
        <f t="shared" si="2888"/>
        <v>0</v>
      </c>
      <c r="CU160" s="31">
        <f t="shared" si="2888"/>
        <v>0</v>
      </c>
      <c r="CV160" s="31">
        <f t="shared" si="2888"/>
        <v>0</v>
      </c>
      <c r="CW160" s="31">
        <f t="shared" ref="CW160:EB160" si="2889" xml:space="preserve"> CW$155</f>
        <v>0</v>
      </c>
      <c r="CX160" s="31">
        <f t="shared" si="2889"/>
        <v>0</v>
      </c>
      <c r="CY160" s="31">
        <f t="shared" si="2889"/>
        <v>0</v>
      </c>
      <c r="CZ160" s="31">
        <f t="shared" si="2889"/>
        <v>0</v>
      </c>
      <c r="DA160" s="31">
        <f t="shared" si="2889"/>
        <v>0</v>
      </c>
      <c r="DB160" s="31">
        <f t="shared" si="2889"/>
        <v>0</v>
      </c>
      <c r="DC160" s="31">
        <f t="shared" si="2889"/>
        <v>0</v>
      </c>
      <c r="DD160" s="31">
        <f t="shared" si="2889"/>
        <v>0</v>
      </c>
      <c r="DE160" s="31">
        <f t="shared" si="2889"/>
        <v>0</v>
      </c>
      <c r="DF160" s="31">
        <f t="shared" si="2889"/>
        <v>0</v>
      </c>
      <c r="DG160" s="31">
        <f t="shared" si="2889"/>
        <v>0</v>
      </c>
      <c r="DH160" s="31">
        <f t="shared" si="2889"/>
        <v>0</v>
      </c>
      <c r="DI160" s="31">
        <f t="shared" si="2889"/>
        <v>0</v>
      </c>
      <c r="DJ160" s="31">
        <f t="shared" si="2889"/>
        <v>0</v>
      </c>
      <c r="DK160" s="31">
        <f t="shared" si="2889"/>
        <v>0</v>
      </c>
      <c r="DL160" s="31">
        <f t="shared" si="2889"/>
        <v>0</v>
      </c>
      <c r="DM160" s="31">
        <f t="shared" si="2889"/>
        <v>0</v>
      </c>
      <c r="DN160" s="31">
        <f t="shared" si="2889"/>
        <v>0</v>
      </c>
      <c r="DO160" s="31">
        <f t="shared" si="2889"/>
        <v>0</v>
      </c>
      <c r="DP160" s="31">
        <f t="shared" si="2889"/>
        <v>0</v>
      </c>
      <c r="DQ160" s="31">
        <f t="shared" si="2889"/>
        <v>0</v>
      </c>
      <c r="DR160" s="31">
        <f t="shared" si="2889"/>
        <v>0</v>
      </c>
      <c r="DS160" s="31">
        <f t="shared" si="2889"/>
        <v>0</v>
      </c>
      <c r="DT160" s="31">
        <f t="shared" si="2889"/>
        <v>0</v>
      </c>
      <c r="DU160" s="31">
        <f t="shared" si="2889"/>
        <v>0</v>
      </c>
      <c r="DV160" s="31">
        <f t="shared" si="2889"/>
        <v>0</v>
      </c>
      <c r="DW160" s="31">
        <f t="shared" si="2889"/>
        <v>0</v>
      </c>
      <c r="DX160" s="31">
        <f t="shared" si="2889"/>
        <v>0</v>
      </c>
      <c r="DY160" s="31">
        <f t="shared" si="2889"/>
        <v>0</v>
      </c>
      <c r="DZ160" s="31">
        <f t="shared" si="2889"/>
        <v>0</v>
      </c>
      <c r="EA160" s="31">
        <f t="shared" si="2889"/>
        <v>0</v>
      </c>
      <c r="EB160" s="31">
        <f t="shared" si="2889"/>
        <v>0</v>
      </c>
      <c r="EC160" s="31">
        <f t="shared" ref="EC160:FH160" si="2890" xml:space="preserve"> EC$155</f>
        <v>0</v>
      </c>
      <c r="ED160" s="31">
        <f t="shared" si="2890"/>
        <v>0</v>
      </c>
      <c r="EE160" s="31">
        <f t="shared" si="2890"/>
        <v>0</v>
      </c>
      <c r="EF160" s="31">
        <f t="shared" si="2890"/>
        <v>0</v>
      </c>
      <c r="EG160" s="31">
        <f t="shared" si="2890"/>
        <v>0</v>
      </c>
      <c r="EH160" s="31">
        <f t="shared" si="2890"/>
        <v>0</v>
      </c>
      <c r="EI160" s="31">
        <f t="shared" si="2890"/>
        <v>0</v>
      </c>
      <c r="EJ160" s="31">
        <f t="shared" si="2890"/>
        <v>0</v>
      </c>
      <c r="EK160" s="31">
        <f t="shared" si="2890"/>
        <v>0</v>
      </c>
      <c r="EL160" s="31">
        <f t="shared" si="2890"/>
        <v>0</v>
      </c>
      <c r="EM160" s="31">
        <f t="shared" si="2890"/>
        <v>0</v>
      </c>
      <c r="EN160" s="31">
        <f t="shared" si="2890"/>
        <v>0</v>
      </c>
      <c r="EO160" s="31">
        <f t="shared" si="2890"/>
        <v>0</v>
      </c>
      <c r="EP160" s="31">
        <f t="shared" si="2890"/>
        <v>0</v>
      </c>
      <c r="EQ160" s="31">
        <f t="shared" si="2890"/>
        <v>0</v>
      </c>
      <c r="ER160" s="31">
        <f t="shared" si="2890"/>
        <v>0</v>
      </c>
      <c r="ES160" s="31">
        <f t="shared" si="2890"/>
        <v>0</v>
      </c>
      <c r="ET160" s="31">
        <f t="shared" si="2890"/>
        <v>0</v>
      </c>
      <c r="EU160" s="31">
        <f t="shared" si="2890"/>
        <v>0</v>
      </c>
      <c r="EV160" s="31">
        <f t="shared" si="2890"/>
        <v>0</v>
      </c>
      <c r="EW160" s="31">
        <f t="shared" si="2890"/>
        <v>0</v>
      </c>
      <c r="EX160" s="31">
        <f t="shared" si="2890"/>
        <v>0</v>
      </c>
      <c r="EY160" s="31">
        <f t="shared" si="2890"/>
        <v>0</v>
      </c>
      <c r="EZ160" s="31">
        <f t="shared" si="2890"/>
        <v>0</v>
      </c>
      <c r="FA160" s="31">
        <f t="shared" si="2890"/>
        <v>0</v>
      </c>
      <c r="FB160" s="31">
        <f t="shared" si="2890"/>
        <v>0</v>
      </c>
      <c r="FC160" s="31">
        <f t="shared" si="2890"/>
        <v>0</v>
      </c>
      <c r="FD160" s="31">
        <f t="shared" si="2890"/>
        <v>0</v>
      </c>
      <c r="FE160" s="31">
        <f t="shared" si="2890"/>
        <v>0</v>
      </c>
      <c r="FF160" s="31">
        <f t="shared" si="2890"/>
        <v>0</v>
      </c>
      <c r="FG160" s="31">
        <f t="shared" si="2890"/>
        <v>0</v>
      </c>
      <c r="FH160" s="31">
        <f t="shared" si="2890"/>
        <v>0</v>
      </c>
      <c r="FI160" s="31">
        <f t="shared" ref="FI160:GJ160" si="2891" xml:space="preserve"> FI$155</f>
        <v>0</v>
      </c>
      <c r="FJ160" s="31">
        <f t="shared" si="2891"/>
        <v>0</v>
      </c>
      <c r="FK160" s="31">
        <f t="shared" si="2891"/>
        <v>0</v>
      </c>
      <c r="FL160" s="31">
        <f t="shared" si="2891"/>
        <v>0</v>
      </c>
      <c r="FM160" s="31">
        <f t="shared" si="2891"/>
        <v>0</v>
      </c>
      <c r="FN160" s="31">
        <f t="shared" si="2891"/>
        <v>0</v>
      </c>
      <c r="FO160" s="31">
        <f t="shared" si="2891"/>
        <v>0</v>
      </c>
      <c r="FP160" s="31">
        <f t="shared" si="2891"/>
        <v>0</v>
      </c>
      <c r="FQ160" s="31">
        <f t="shared" si="2891"/>
        <v>0</v>
      </c>
      <c r="FR160" s="31">
        <f t="shared" si="2891"/>
        <v>0</v>
      </c>
      <c r="FS160" s="31">
        <f t="shared" si="2891"/>
        <v>0</v>
      </c>
      <c r="FT160" s="31">
        <f t="shared" si="2891"/>
        <v>0</v>
      </c>
      <c r="FU160" s="31">
        <f t="shared" si="2891"/>
        <v>0</v>
      </c>
      <c r="FV160" s="31">
        <f t="shared" si="2891"/>
        <v>0</v>
      </c>
      <c r="FW160" s="31">
        <f t="shared" si="2891"/>
        <v>0</v>
      </c>
      <c r="FX160" s="31">
        <f t="shared" si="2891"/>
        <v>0</v>
      </c>
      <c r="FY160" s="31">
        <f t="shared" si="2891"/>
        <v>0</v>
      </c>
      <c r="FZ160" s="31">
        <f t="shared" si="2891"/>
        <v>0</v>
      </c>
      <c r="GA160" s="31">
        <f t="shared" si="2891"/>
        <v>0</v>
      </c>
      <c r="GB160" s="31">
        <f t="shared" si="2891"/>
        <v>0</v>
      </c>
      <c r="GC160" s="31">
        <f t="shared" si="2891"/>
        <v>0</v>
      </c>
      <c r="GD160" s="31">
        <f t="shared" si="2891"/>
        <v>0</v>
      </c>
      <c r="GE160" s="31">
        <f t="shared" si="2891"/>
        <v>0</v>
      </c>
      <c r="GF160" s="31">
        <f t="shared" si="2891"/>
        <v>0</v>
      </c>
      <c r="GG160" s="31">
        <f t="shared" si="2891"/>
        <v>0</v>
      </c>
      <c r="GH160" s="31">
        <f t="shared" si="2891"/>
        <v>0</v>
      </c>
      <c r="GI160" s="31">
        <f t="shared" si="2891"/>
        <v>0</v>
      </c>
      <c r="GJ160" s="31">
        <f t="shared" si="2891"/>
        <v>0</v>
      </c>
    </row>
    <row r="161" spans="1:192" s="199" customFormat="1" outlineLevel="1" x14ac:dyDescent="0.25">
      <c r="A161" s="239"/>
      <c r="B161" s="239"/>
      <c r="C161" s="240"/>
      <c r="D161" s="241"/>
      <c r="E161" s="734" t="s">
        <v>691</v>
      </c>
      <c r="F161" s="735"/>
      <c r="G161" s="736" t="s">
        <v>5</v>
      </c>
      <c r="H161" s="736">
        <f xml:space="preserve"> SUM(J161:GJ161)</f>
        <v>48</v>
      </c>
      <c r="I161" s="734"/>
      <c r="J161" s="734">
        <f t="shared" ref="J161:AO161" si="2892" xml:space="preserve"> MAX(J159:J160)</f>
        <v>0</v>
      </c>
      <c r="K161" s="734">
        <f t="shared" si="2892"/>
        <v>0</v>
      </c>
      <c r="L161" s="734">
        <f t="shared" si="2892"/>
        <v>0</v>
      </c>
      <c r="M161" s="734">
        <f t="shared" si="2892"/>
        <v>0</v>
      </c>
      <c r="N161" s="734">
        <f t="shared" si="2892"/>
        <v>0</v>
      </c>
      <c r="O161" s="734">
        <f t="shared" si="2892"/>
        <v>0</v>
      </c>
      <c r="P161" s="734">
        <f t="shared" si="2892"/>
        <v>0</v>
      </c>
      <c r="Q161" s="734">
        <f t="shared" si="2892"/>
        <v>0</v>
      </c>
      <c r="R161" s="734">
        <f t="shared" si="2892"/>
        <v>0</v>
      </c>
      <c r="S161" s="734">
        <f t="shared" si="2892"/>
        <v>1</v>
      </c>
      <c r="T161" s="734">
        <f t="shared" si="2892"/>
        <v>1</v>
      </c>
      <c r="U161" s="734">
        <f t="shared" si="2892"/>
        <v>1</v>
      </c>
      <c r="V161" s="734">
        <f t="shared" si="2892"/>
        <v>1</v>
      </c>
      <c r="W161" s="734">
        <f t="shared" si="2892"/>
        <v>1</v>
      </c>
      <c r="X161" s="734">
        <f t="shared" si="2892"/>
        <v>1</v>
      </c>
      <c r="Y161" s="734">
        <f t="shared" si="2892"/>
        <v>1</v>
      </c>
      <c r="Z161" s="734">
        <f t="shared" si="2892"/>
        <v>1</v>
      </c>
      <c r="AA161" s="734">
        <f t="shared" si="2892"/>
        <v>1</v>
      </c>
      <c r="AB161" s="734">
        <f t="shared" si="2892"/>
        <v>1</v>
      </c>
      <c r="AC161" s="734">
        <f t="shared" si="2892"/>
        <v>1</v>
      </c>
      <c r="AD161" s="734">
        <f t="shared" si="2892"/>
        <v>1</v>
      </c>
      <c r="AE161" s="734">
        <f t="shared" si="2892"/>
        <v>1</v>
      </c>
      <c r="AF161" s="734">
        <f t="shared" si="2892"/>
        <v>1</v>
      </c>
      <c r="AG161" s="734">
        <f t="shared" si="2892"/>
        <v>1</v>
      </c>
      <c r="AH161" s="734">
        <f t="shared" si="2892"/>
        <v>1</v>
      </c>
      <c r="AI161" s="734">
        <f t="shared" si="2892"/>
        <v>1</v>
      </c>
      <c r="AJ161" s="734">
        <f t="shared" si="2892"/>
        <v>1</v>
      </c>
      <c r="AK161" s="734">
        <f t="shared" si="2892"/>
        <v>1</v>
      </c>
      <c r="AL161" s="734">
        <f t="shared" si="2892"/>
        <v>1</v>
      </c>
      <c r="AM161" s="734">
        <f t="shared" si="2892"/>
        <v>1</v>
      </c>
      <c r="AN161" s="734">
        <f t="shared" si="2892"/>
        <v>1</v>
      </c>
      <c r="AO161" s="734">
        <f t="shared" si="2892"/>
        <v>1</v>
      </c>
      <c r="AP161" s="734">
        <f t="shared" ref="AP161:BU161" si="2893" xml:space="preserve"> MAX(AP159:AP160)</f>
        <v>1</v>
      </c>
      <c r="AQ161" s="734">
        <f t="shared" si="2893"/>
        <v>1</v>
      </c>
      <c r="AR161" s="734">
        <f t="shared" si="2893"/>
        <v>1</v>
      </c>
      <c r="AS161" s="734">
        <f t="shared" si="2893"/>
        <v>1</v>
      </c>
      <c r="AT161" s="734">
        <f t="shared" si="2893"/>
        <v>1</v>
      </c>
      <c r="AU161" s="734">
        <f t="shared" si="2893"/>
        <v>1</v>
      </c>
      <c r="AV161" s="734">
        <f t="shared" si="2893"/>
        <v>1</v>
      </c>
      <c r="AW161" s="734">
        <f t="shared" si="2893"/>
        <v>1</v>
      </c>
      <c r="AX161" s="734">
        <f t="shared" si="2893"/>
        <v>1</v>
      </c>
      <c r="AY161" s="734">
        <f t="shared" si="2893"/>
        <v>1</v>
      </c>
      <c r="AZ161" s="734">
        <f t="shared" si="2893"/>
        <v>1</v>
      </c>
      <c r="BA161" s="734">
        <f t="shared" si="2893"/>
        <v>1</v>
      </c>
      <c r="BB161" s="734">
        <f t="shared" si="2893"/>
        <v>1</v>
      </c>
      <c r="BC161" s="734">
        <f t="shared" si="2893"/>
        <v>1</v>
      </c>
      <c r="BD161" s="734">
        <f t="shared" si="2893"/>
        <v>1</v>
      </c>
      <c r="BE161" s="734">
        <f t="shared" si="2893"/>
        <v>1</v>
      </c>
      <c r="BF161" s="734">
        <f t="shared" si="2893"/>
        <v>1</v>
      </c>
      <c r="BG161" s="734">
        <f t="shared" si="2893"/>
        <v>1</v>
      </c>
      <c r="BH161" s="734">
        <f t="shared" si="2893"/>
        <v>1</v>
      </c>
      <c r="BI161" s="734">
        <f t="shared" si="2893"/>
        <v>1</v>
      </c>
      <c r="BJ161" s="734">
        <f t="shared" si="2893"/>
        <v>1</v>
      </c>
      <c r="BK161" s="734">
        <f t="shared" si="2893"/>
        <v>1</v>
      </c>
      <c r="BL161" s="734">
        <f t="shared" si="2893"/>
        <v>1</v>
      </c>
      <c r="BM161" s="734">
        <f t="shared" si="2893"/>
        <v>1</v>
      </c>
      <c r="BN161" s="734">
        <f t="shared" si="2893"/>
        <v>1</v>
      </c>
      <c r="BO161" s="734">
        <f t="shared" si="2893"/>
        <v>0</v>
      </c>
      <c r="BP161" s="734">
        <f t="shared" si="2893"/>
        <v>0</v>
      </c>
      <c r="BQ161" s="734">
        <f t="shared" si="2893"/>
        <v>0</v>
      </c>
      <c r="BR161" s="734">
        <f t="shared" si="2893"/>
        <v>0</v>
      </c>
      <c r="BS161" s="734">
        <f t="shared" si="2893"/>
        <v>0</v>
      </c>
      <c r="BT161" s="734">
        <f t="shared" si="2893"/>
        <v>0</v>
      </c>
      <c r="BU161" s="734">
        <f t="shared" si="2893"/>
        <v>0</v>
      </c>
      <c r="BV161" s="734">
        <f t="shared" ref="BV161:DA161" si="2894" xml:space="preserve"> MAX(BV159:BV160)</f>
        <v>0</v>
      </c>
      <c r="BW161" s="734">
        <f t="shared" si="2894"/>
        <v>0</v>
      </c>
      <c r="BX161" s="734">
        <f t="shared" si="2894"/>
        <v>0</v>
      </c>
      <c r="BY161" s="734">
        <f t="shared" si="2894"/>
        <v>0</v>
      </c>
      <c r="BZ161" s="734">
        <f t="shared" si="2894"/>
        <v>0</v>
      </c>
      <c r="CA161" s="734">
        <f t="shared" si="2894"/>
        <v>0</v>
      </c>
      <c r="CB161" s="734">
        <f t="shared" si="2894"/>
        <v>0</v>
      </c>
      <c r="CC161" s="734">
        <f t="shared" si="2894"/>
        <v>0</v>
      </c>
      <c r="CD161" s="734">
        <f t="shared" si="2894"/>
        <v>0</v>
      </c>
      <c r="CE161" s="734">
        <f t="shared" si="2894"/>
        <v>0</v>
      </c>
      <c r="CF161" s="734">
        <f t="shared" si="2894"/>
        <v>0</v>
      </c>
      <c r="CG161" s="734">
        <f t="shared" si="2894"/>
        <v>0</v>
      </c>
      <c r="CH161" s="734">
        <f t="shared" si="2894"/>
        <v>0</v>
      </c>
      <c r="CI161" s="734">
        <f t="shared" si="2894"/>
        <v>0</v>
      </c>
      <c r="CJ161" s="734">
        <f t="shared" si="2894"/>
        <v>0</v>
      </c>
      <c r="CK161" s="734">
        <f t="shared" si="2894"/>
        <v>0</v>
      </c>
      <c r="CL161" s="734">
        <f t="shared" si="2894"/>
        <v>0</v>
      </c>
      <c r="CM161" s="734">
        <f t="shared" si="2894"/>
        <v>0</v>
      </c>
      <c r="CN161" s="734">
        <f t="shared" si="2894"/>
        <v>0</v>
      </c>
      <c r="CO161" s="734">
        <f t="shared" si="2894"/>
        <v>0</v>
      </c>
      <c r="CP161" s="734">
        <f t="shared" si="2894"/>
        <v>0</v>
      </c>
      <c r="CQ161" s="734">
        <f t="shared" si="2894"/>
        <v>0</v>
      </c>
      <c r="CR161" s="734">
        <f t="shared" si="2894"/>
        <v>0</v>
      </c>
      <c r="CS161" s="734">
        <f t="shared" si="2894"/>
        <v>0</v>
      </c>
      <c r="CT161" s="734">
        <f t="shared" si="2894"/>
        <v>0</v>
      </c>
      <c r="CU161" s="734">
        <f t="shared" si="2894"/>
        <v>0</v>
      </c>
      <c r="CV161" s="734">
        <f t="shared" si="2894"/>
        <v>0</v>
      </c>
      <c r="CW161" s="734">
        <f t="shared" si="2894"/>
        <v>0</v>
      </c>
      <c r="CX161" s="734">
        <f t="shared" si="2894"/>
        <v>0</v>
      </c>
      <c r="CY161" s="734">
        <f t="shared" si="2894"/>
        <v>0</v>
      </c>
      <c r="CZ161" s="734">
        <f t="shared" si="2894"/>
        <v>0</v>
      </c>
      <c r="DA161" s="734">
        <f t="shared" si="2894"/>
        <v>0</v>
      </c>
      <c r="DB161" s="734">
        <f t="shared" ref="DB161:EG161" si="2895" xml:space="preserve"> MAX(DB159:DB160)</f>
        <v>0</v>
      </c>
      <c r="DC161" s="734">
        <f t="shared" si="2895"/>
        <v>0</v>
      </c>
      <c r="DD161" s="734">
        <f t="shared" si="2895"/>
        <v>0</v>
      </c>
      <c r="DE161" s="734">
        <f t="shared" si="2895"/>
        <v>0</v>
      </c>
      <c r="DF161" s="734">
        <f t="shared" si="2895"/>
        <v>0</v>
      </c>
      <c r="DG161" s="734">
        <f t="shared" si="2895"/>
        <v>0</v>
      </c>
      <c r="DH161" s="734">
        <f t="shared" si="2895"/>
        <v>0</v>
      </c>
      <c r="DI161" s="734">
        <f t="shared" si="2895"/>
        <v>0</v>
      </c>
      <c r="DJ161" s="734">
        <f t="shared" si="2895"/>
        <v>0</v>
      </c>
      <c r="DK161" s="734">
        <f t="shared" si="2895"/>
        <v>0</v>
      </c>
      <c r="DL161" s="734">
        <f t="shared" si="2895"/>
        <v>0</v>
      </c>
      <c r="DM161" s="734">
        <f t="shared" si="2895"/>
        <v>0</v>
      </c>
      <c r="DN161" s="734">
        <f t="shared" si="2895"/>
        <v>0</v>
      </c>
      <c r="DO161" s="734">
        <f t="shared" si="2895"/>
        <v>0</v>
      </c>
      <c r="DP161" s="734">
        <f t="shared" si="2895"/>
        <v>0</v>
      </c>
      <c r="DQ161" s="734">
        <f t="shared" si="2895"/>
        <v>0</v>
      </c>
      <c r="DR161" s="734">
        <f t="shared" si="2895"/>
        <v>0</v>
      </c>
      <c r="DS161" s="734">
        <f t="shared" si="2895"/>
        <v>0</v>
      </c>
      <c r="DT161" s="734">
        <f t="shared" si="2895"/>
        <v>0</v>
      </c>
      <c r="DU161" s="734">
        <f t="shared" si="2895"/>
        <v>0</v>
      </c>
      <c r="DV161" s="734">
        <f t="shared" si="2895"/>
        <v>0</v>
      </c>
      <c r="DW161" s="734">
        <f t="shared" si="2895"/>
        <v>0</v>
      </c>
      <c r="DX161" s="734">
        <f t="shared" si="2895"/>
        <v>0</v>
      </c>
      <c r="DY161" s="734">
        <f t="shared" si="2895"/>
        <v>0</v>
      </c>
      <c r="DZ161" s="734">
        <f t="shared" si="2895"/>
        <v>0</v>
      </c>
      <c r="EA161" s="734">
        <f t="shared" si="2895"/>
        <v>0</v>
      </c>
      <c r="EB161" s="734">
        <f t="shared" si="2895"/>
        <v>0</v>
      </c>
      <c r="EC161" s="734">
        <f t="shared" si="2895"/>
        <v>0</v>
      </c>
      <c r="ED161" s="734">
        <f t="shared" si="2895"/>
        <v>0</v>
      </c>
      <c r="EE161" s="734">
        <f t="shared" si="2895"/>
        <v>0</v>
      </c>
      <c r="EF161" s="734">
        <f t="shared" si="2895"/>
        <v>0</v>
      </c>
      <c r="EG161" s="734">
        <f t="shared" si="2895"/>
        <v>0</v>
      </c>
      <c r="EH161" s="734">
        <f t="shared" ref="EH161:FM161" si="2896" xml:space="preserve"> MAX(EH159:EH160)</f>
        <v>0</v>
      </c>
      <c r="EI161" s="734">
        <f t="shared" si="2896"/>
        <v>0</v>
      </c>
      <c r="EJ161" s="734">
        <f t="shared" si="2896"/>
        <v>0</v>
      </c>
      <c r="EK161" s="734">
        <f t="shared" si="2896"/>
        <v>0</v>
      </c>
      <c r="EL161" s="734">
        <f t="shared" si="2896"/>
        <v>0</v>
      </c>
      <c r="EM161" s="734">
        <f t="shared" si="2896"/>
        <v>0</v>
      </c>
      <c r="EN161" s="734">
        <f t="shared" si="2896"/>
        <v>0</v>
      </c>
      <c r="EO161" s="734">
        <f t="shared" si="2896"/>
        <v>0</v>
      </c>
      <c r="EP161" s="734">
        <f t="shared" si="2896"/>
        <v>0</v>
      </c>
      <c r="EQ161" s="734">
        <f t="shared" si="2896"/>
        <v>0</v>
      </c>
      <c r="ER161" s="734">
        <f t="shared" si="2896"/>
        <v>0</v>
      </c>
      <c r="ES161" s="734">
        <f t="shared" si="2896"/>
        <v>0</v>
      </c>
      <c r="ET161" s="734">
        <f t="shared" si="2896"/>
        <v>0</v>
      </c>
      <c r="EU161" s="734">
        <f t="shared" si="2896"/>
        <v>0</v>
      </c>
      <c r="EV161" s="734">
        <f t="shared" si="2896"/>
        <v>0</v>
      </c>
      <c r="EW161" s="734">
        <f t="shared" si="2896"/>
        <v>0</v>
      </c>
      <c r="EX161" s="734">
        <f t="shared" si="2896"/>
        <v>0</v>
      </c>
      <c r="EY161" s="734">
        <f t="shared" si="2896"/>
        <v>0</v>
      </c>
      <c r="EZ161" s="734">
        <f t="shared" si="2896"/>
        <v>0</v>
      </c>
      <c r="FA161" s="734">
        <f t="shared" si="2896"/>
        <v>0</v>
      </c>
      <c r="FB161" s="734">
        <f t="shared" si="2896"/>
        <v>0</v>
      </c>
      <c r="FC161" s="734">
        <f t="shared" si="2896"/>
        <v>0</v>
      </c>
      <c r="FD161" s="734">
        <f t="shared" si="2896"/>
        <v>0</v>
      </c>
      <c r="FE161" s="734">
        <f t="shared" si="2896"/>
        <v>0</v>
      </c>
      <c r="FF161" s="734">
        <f t="shared" si="2896"/>
        <v>0</v>
      </c>
      <c r="FG161" s="734">
        <f t="shared" si="2896"/>
        <v>0</v>
      </c>
      <c r="FH161" s="734">
        <f t="shared" si="2896"/>
        <v>0</v>
      </c>
      <c r="FI161" s="734">
        <f t="shared" si="2896"/>
        <v>0</v>
      </c>
      <c r="FJ161" s="734">
        <f t="shared" si="2896"/>
        <v>0</v>
      </c>
      <c r="FK161" s="734">
        <f t="shared" si="2896"/>
        <v>0</v>
      </c>
      <c r="FL161" s="734">
        <f t="shared" si="2896"/>
        <v>0</v>
      </c>
      <c r="FM161" s="734">
        <f t="shared" si="2896"/>
        <v>0</v>
      </c>
      <c r="FN161" s="734">
        <f t="shared" ref="FN161:GJ161" si="2897" xml:space="preserve"> MAX(FN159:FN160)</f>
        <v>0</v>
      </c>
      <c r="FO161" s="734">
        <f t="shared" si="2897"/>
        <v>0</v>
      </c>
      <c r="FP161" s="734">
        <f t="shared" si="2897"/>
        <v>0</v>
      </c>
      <c r="FQ161" s="734">
        <f t="shared" si="2897"/>
        <v>0</v>
      </c>
      <c r="FR161" s="734">
        <f t="shared" si="2897"/>
        <v>0</v>
      </c>
      <c r="FS161" s="734">
        <f t="shared" si="2897"/>
        <v>0</v>
      </c>
      <c r="FT161" s="734">
        <f t="shared" si="2897"/>
        <v>0</v>
      </c>
      <c r="FU161" s="734">
        <f t="shared" si="2897"/>
        <v>0</v>
      </c>
      <c r="FV161" s="734">
        <f t="shared" si="2897"/>
        <v>0</v>
      </c>
      <c r="FW161" s="734">
        <f t="shared" si="2897"/>
        <v>0</v>
      </c>
      <c r="FX161" s="734">
        <f t="shared" si="2897"/>
        <v>0</v>
      </c>
      <c r="FY161" s="734">
        <f t="shared" si="2897"/>
        <v>0</v>
      </c>
      <c r="FZ161" s="734">
        <f t="shared" si="2897"/>
        <v>0</v>
      </c>
      <c r="GA161" s="734">
        <f t="shared" si="2897"/>
        <v>0</v>
      </c>
      <c r="GB161" s="734">
        <f t="shared" si="2897"/>
        <v>0</v>
      </c>
      <c r="GC161" s="734">
        <f t="shared" si="2897"/>
        <v>0</v>
      </c>
      <c r="GD161" s="734">
        <f t="shared" si="2897"/>
        <v>0</v>
      </c>
      <c r="GE161" s="734">
        <f t="shared" si="2897"/>
        <v>0</v>
      </c>
      <c r="GF161" s="734">
        <f t="shared" si="2897"/>
        <v>0</v>
      </c>
      <c r="GG161" s="734">
        <f t="shared" si="2897"/>
        <v>0</v>
      </c>
      <c r="GH161" s="734">
        <f t="shared" si="2897"/>
        <v>0</v>
      </c>
      <c r="GI161" s="734">
        <f t="shared" si="2897"/>
        <v>0</v>
      </c>
      <c r="GJ161" s="734">
        <f t="shared" si="2897"/>
        <v>0</v>
      </c>
    </row>
    <row r="162" spans="1:192" s="202" customFormat="1" outlineLevel="1" x14ac:dyDescent="0.25">
      <c r="A162" s="456"/>
      <c r="B162" s="456"/>
      <c r="C162" s="457"/>
      <c r="D162" s="201"/>
      <c r="E162" s="203"/>
      <c r="F162" s="458"/>
      <c r="I162" s="203"/>
      <c r="J162" s="203"/>
      <c r="K162" s="203"/>
      <c r="L162" s="203"/>
      <c r="M162" s="203"/>
      <c r="N162" s="203"/>
      <c r="O162" s="203"/>
      <c r="P162" s="203"/>
      <c r="Q162" s="203"/>
      <c r="R162" s="203"/>
      <c r="S162" s="203"/>
      <c r="T162" s="203"/>
      <c r="U162" s="203"/>
      <c r="V162" s="203"/>
      <c r="W162" s="203"/>
      <c r="X162" s="203"/>
      <c r="Y162" s="203"/>
      <c r="Z162" s="203"/>
      <c r="AA162" s="203"/>
      <c r="AB162" s="203"/>
      <c r="AC162" s="203"/>
      <c r="AD162" s="203"/>
      <c r="AE162" s="203"/>
      <c r="AF162" s="203"/>
      <c r="AG162" s="203"/>
      <c r="AH162" s="203"/>
      <c r="AI162" s="203"/>
      <c r="AJ162" s="203"/>
      <c r="AK162" s="203"/>
      <c r="AL162" s="203"/>
      <c r="AM162" s="203"/>
      <c r="AN162" s="203"/>
      <c r="AO162" s="203"/>
      <c r="AP162" s="203"/>
      <c r="AQ162" s="203"/>
      <c r="AR162" s="203"/>
      <c r="AS162" s="203"/>
      <c r="AT162" s="203"/>
      <c r="AU162" s="203"/>
      <c r="AV162" s="203"/>
      <c r="AW162" s="203"/>
      <c r="AX162" s="203"/>
      <c r="AY162" s="203"/>
      <c r="AZ162" s="203"/>
      <c r="BA162" s="203"/>
      <c r="BB162" s="203"/>
      <c r="BC162" s="203"/>
      <c r="BD162" s="203"/>
      <c r="BE162" s="203"/>
      <c r="BF162" s="203"/>
      <c r="BG162" s="203"/>
      <c r="BH162" s="203"/>
      <c r="BI162" s="203"/>
      <c r="BJ162" s="203"/>
      <c r="BK162" s="203"/>
      <c r="BL162" s="203"/>
      <c r="BM162" s="203"/>
      <c r="BN162" s="203"/>
      <c r="BO162" s="203"/>
      <c r="BP162" s="203"/>
      <c r="BQ162" s="203"/>
      <c r="BR162" s="203"/>
      <c r="BS162" s="203"/>
      <c r="BT162" s="203"/>
      <c r="BU162" s="203"/>
      <c r="BV162" s="203"/>
      <c r="BW162" s="203"/>
      <c r="BX162" s="203"/>
      <c r="BY162" s="203"/>
      <c r="BZ162" s="203"/>
      <c r="CA162" s="203"/>
      <c r="CB162" s="203"/>
      <c r="CC162" s="203"/>
      <c r="CD162" s="203"/>
      <c r="CE162" s="203"/>
      <c r="CF162" s="203"/>
      <c r="CG162" s="203"/>
      <c r="CH162" s="203"/>
      <c r="CI162" s="203"/>
      <c r="CJ162" s="203"/>
      <c r="CK162" s="203"/>
      <c r="CL162" s="203"/>
      <c r="CM162" s="203"/>
      <c r="CN162" s="203"/>
      <c r="CO162" s="203"/>
      <c r="CP162" s="203"/>
      <c r="CQ162" s="203"/>
      <c r="CR162" s="203"/>
      <c r="CS162" s="203"/>
      <c r="CT162" s="203"/>
      <c r="CU162" s="203"/>
      <c r="CV162" s="203"/>
      <c r="CW162" s="203"/>
      <c r="CX162" s="203"/>
      <c r="CY162" s="203"/>
      <c r="CZ162" s="203"/>
      <c r="DA162" s="203"/>
      <c r="DB162" s="203"/>
      <c r="DC162" s="203"/>
      <c r="DD162" s="203"/>
      <c r="DE162" s="203"/>
      <c r="DF162" s="203"/>
      <c r="DG162" s="203"/>
      <c r="DH162" s="203"/>
      <c r="DI162" s="203"/>
      <c r="DJ162" s="203"/>
      <c r="DK162" s="203"/>
      <c r="DL162" s="203"/>
      <c r="DM162" s="203"/>
      <c r="DN162" s="203"/>
      <c r="DO162" s="203"/>
      <c r="DP162" s="203"/>
      <c r="DQ162" s="203"/>
      <c r="DR162" s="203"/>
      <c r="DS162" s="203"/>
      <c r="DT162" s="203"/>
      <c r="DU162" s="203"/>
      <c r="DV162" s="203"/>
      <c r="DW162" s="203"/>
      <c r="DX162" s="203"/>
      <c r="DY162" s="203"/>
      <c r="DZ162" s="203"/>
      <c r="EA162" s="203"/>
      <c r="EB162" s="203"/>
      <c r="EC162" s="203"/>
      <c r="ED162" s="203"/>
      <c r="EE162" s="203"/>
      <c r="EF162" s="203"/>
      <c r="EG162" s="203"/>
      <c r="EH162" s="203"/>
      <c r="EI162" s="203"/>
      <c r="EJ162" s="203"/>
      <c r="EK162" s="203"/>
      <c r="EL162" s="203"/>
      <c r="EM162" s="203"/>
      <c r="EN162" s="203"/>
      <c r="EO162" s="203"/>
      <c r="EP162" s="203"/>
      <c r="EQ162" s="203"/>
      <c r="ER162" s="203"/>
      <c r="ES162" s="203"/>
      <c r="ET162" s="203"/>
      <c r="EU162" s="203"/>
      <c r="EV162" s="203"/>
      <c r="EW162" s="203"/>
      <c r="EX162" s="203"/>
      <c r="EY162" s="203"/>
      <c r="EZ162" s="203"/>
      <c r="FA162" s="203"/>
      <c r="FB162" s="203"/>
      <c r="FC162" s="203"/>
      <c r="FD162" s="203"/>
      <c r="FE162" s="203"/>
      <c r="FF162" s="203"/>
      <c r="FG162" s="203"/>
      <c r="FH162" s="203"/>
      <c r="FI162" s="203"/>
      <c r="FJ162" s="203"/>
      <c r="FK162" s="203"/>
      <c r="FL162" s="203"/>
      <c r="FM162" s="203"/>
      <c r="FN162" s="203"/>
      <c r="FO162" s="203"/>
      <c r="FP162" s="203"/>
      <c r="FQ162" s="203"/>
      <c r="FR162" s="203"/>
      <c r="FS162" s="203"/>
      <c r="FT162" s="203"/>
      <c r="FU162" s="203"/>
      <c r="FV162" s="203"/>
      <c r="FW162" s="203"/>
      <c r="FX162" s="203"/>
      <c r="FY162" s="203"/>
      <c r="FZ162" s="203"/>
      <c r="GA162" s="203"/>
      <c r="GB162" s="203"/>
      <c r="GC162" s="203"/>
      <c r="GD162" s="203"/>
      <c r="GE162" s="203"/>
      <c r="GF162" s="203"/>
      <c r="GG162" s="203"/>
      <c r="GH162" s="203"/>
      <c r="GI162" s="203"/>
      <c r="GJ162" s="203"/>
    </row>
    <row r="163" spans="1:192" s="202" customFormat="1" outlineLevel="1" x14ac:dyDescent="0.25">
      <c r="A163" s="456"/>
      <c r="B163" s="456" t="s">
        <v>567</v>
      </c>
      <c r="C163" s="457"/>
      <c r="D163" s="201"/>
      <c r="E163" s="203"/>
      <c r="F163" s="458"/>
      <c r="I163" s="203"/>
      <c r="J163" s="203"/>
      <c r="K163" s="203"/>
      <c r="L163" s="203"/>
      <c r="M163" s="203"/>
      <c r="N163" s="203"/>
      <c r="O163" s="203"/>
      <c r="P163" s="203"/>
      <c r="Q163" s="203"/>
      <c r="R163" s="203"/>
      <c r="S163" s="203"/>
      <c r="T163" s="203"/>
      <c r="U163" s="203"/>
      <c r="V163" s="203"/>
      <c r="W163" s="203"/>
      <c r="X163" s="203"/>
      <c r="Y163" s="203"/>
      <c r="Z163" s="203"/>
      <c r="AA163" s="203"/>
      <c r="AB163" s="203"/>
      <c r="AC163" s="203"/>
      <c r="AD163" s="203"/>
      <c r="AE163" s="203"/>
      <c r="AF163" s="203"/>
      <c r="AG163" s="203"/>
      <c r="AH163" s="203"/>
      <c r="AI163" s="203"/>
      <c r="AJ163" s="203"/>
      <c r="AK163" s="203"/>
      <c r="AL163" s="203"/>
      <c r="AM163" s="203"/>
      <c r="AN163" s="203"/>
      <c r="AO163" s="203"/>
      <c r="AP163" s="203"/>
      <c r="AQ163" s="203"/>
      <c r="AR163" s="203"/>
      <c r="AS163" s="203"/>
      <c r="AT163" s="203"/>
      <c r="AU163" s="203"/>
      <c r="AV163" s="203"/>
      <c r="AW163" s="203"/>
      <c r="AX163" s="203"/>
      <c r="AY163" s="203"/>
      <c r="AZ163" s="203"/>
      <c r="BA163" s="203"/>
      <c r="BB163" s="203"/>
      <c r="BC163" s="203"/>
      <c r="BD163" s="203"/>
      <c r="BE163" s="203"/>
      <c r="BF163" s="203"/>
      <c r="BG163" s="203"/>
      <c r="BH163" s="203"/>
      <c r="BI163" s="203"/>
      <c r="BJ163" s="203"/>
      <c r="BK163" s="203"/>
      <c r="BL163" s="203"/>
      <c r="BM163" s="203"/>
      <c r="BN163" s="203"/>
      <c r="BO163" s="203"/>
      <c r="BP163" s="203"/>
      <c r="BQ163" s="203"/>
      <c r="BR163" s="203"/>
      <c r="BS163" s="203"/>
      <c r="BT163" s="203"/>
      <c r="BU163" s="203"/>
      <c r="BV163" s="203"/>
      <c r="BW163" s="203"/>
      <c r="BX163" s="203"/>
      <c r="BY163" s="203"/>
      <c r="BZ163" s="203"/>
      <c r="CA163" s="203"/>
      <c r="CB163" s="203"/>
      <c r="CC163" s="203"/>
      <c r="CD163" s="203"/>
      <c r="CE163" s="203"/>
      <c r="CF163" s="203"/>
      <c r="CG163" s="203"/>
      <c r="CH163" s="203"/>
      <c r="CI163" s="203"/>
      <c r="CJ163" s="203"/>
      <c r="CK163" s="203"/>
      <c r="CL163" s="203"/>
      <c r="CM163" s="203"/>
      <c r="CN163" s="203"/>
      <c r="CO163" s="203"/>
      <c r="CP163" s="203"/>
      <c r="CQ163" s="203"/>
      <c r="CR163" s="203"/>
      <c r="CS163" s="203"/>
      <c r="CT163" s="203"/>
      <c r="CU163" s="203"/>
      <c r="CV163" s="203"/>
      <c r="CW163" s="203"/>
      <c r="CX163" s="203"/>
      <c r="CY163" s="203"/>
      <c r="CZ163" s="203"/>
      <c r="DA163" s="203"/>
      <c r="DB163" s="203"/>
      <c r="DC163" s="203"/>
      <c r="DD163" s="203"/>
      <c r="DE163" s="203"/>
      <c r="DF163" s="203"/>
      <c r="DG163" s="203"/>
      <c r="DH163" s="203"/>
      <c r="DI163" s="203"/>
      <c r="DJ163" s="203"/>
      <c r="DK163" s="203"/>
      <c r="DL163" s="203"/>
      <c r="DM163" s="203"/>
      <c r="DN163" s="203"/>
      <c r="DO163" s="203"/>
      <c r="DP163" s="203"/>
      <c r="DQ163" s="203"/>
      <c r="DR163" s="203"/>
      <c r="DS163" s="203"/>
      <c r="DT163" s="203"/>
      <c r="DU163" s="203"/>
      <c r="DV163" s="203"/>
      <c r="DW163" s="203"/>
      <c r="DX163" s="203"/>
      <c r="DY163" s="203"/>
      <c r="DZ163" s="203"/>
      <c r="EA163" s="203"/>
      <c r="EB163" s="203"/>
      <c r="EC163" s="203"/>
      <c r="ED163" s="203"/>
      <c r="EE163" s="203"/>
      <c r="EF163" s="203"/>
      <c r="EG163" s="203"/>
      <c r="EH163" s="203"/>
      <c r="EI163" s="203"/>
      <c r="EJ163" s="203"/>
      <c r="EK163" s="203"/>
      <c r="EL163" s="203"/>
      <c r="EM163" s="203"/>
      <c r="EN163" s="203"/>
      <c r="EO163" s="203"/>
      <c r="EP163" s="203"/>
      <c r="EQ163" s="203"/>
      <c r="ER163" s="203"/>
      <c r="ES163" s="203"/>
      <c r="ET163" s="203"/>
      <c r="EU163" s="203"/>
      <c r="EV163" s="203"/>
      <c r="EW163" s="203"/>
      <c r="EX163" s="203"/>
      <c r="EY163" s="203"/>
      <c r="EZ163" s="203"/>
      <c r="FA163" s="203"/>
      <c r="FB163" s="203"/>
      <c r="FC163" s="203"/>
      <c r="FD163" s="203"/>
      <c r="FE163" s="203"/>
      <c r="FF163" s="203"/>
      <c r="FG163" s="203"/>
      <c r="FH163" s="203"/>
      <c r="FI163" s="203"/>
      <c r="FJ163" s="203"/>
      <c r="FK163" s="203"/>
      <c r="FL163" s="203"/>
      <c r="FM163" s="203"/>
      <c r="FN163" s="203"/>
      <c r="FO163" s="203"/>
      <c r="FP163" s="203"/>
      <c r="FQ163" s="203"/>
      <c r="FR163" s="203"/>
      <c r="FS163" s="203"/>
      <c r="FT163" s="203"/>
      <c r="FU163" s="203"/>
      <c r="FV163" s="203"/>
      <c r="FW163" s="203"/>
      <c r="FX163" s="203"/>
      <c r="FY163" s="203"/>
      <c r="FZ163" s="203"/>
      <c r="GA163" s="203"/>
      <c r="GB163" s="203"/>
      <c r="GC163" s="203"/>
      <c r="GD163" s="203"/>
      <c r="GE163" s="203"/>
      <c r="GF163" s="203"/>
      <c r="GG163" s="203"/>
      <c r="GH163" s="203"/>
      <c r="GI163" s="203"/>
      <c r="GJ163" s="203"/>
    </row>
    <row r="164" spans="1:192" s="202" customFormat="1" outlineLevel="1" x14ac:dyDescent="0.25">
      <c r="A164" s="456"/>
      <c r="B164" s="456"/>
      <c r="C164" s="457"/>
      <c r="D164" s="201"/>
      <c r="E164" s="31" t="str">
        <f t="shared" ref="E164:AJ164" si="2898" xml:space="preserve"> E$161</f>
        <v>Senior debt repayment flag</v>
      </c>
      <c r="F164" s="31">
        <f t="shared" si="2898"/>
        <v>0</v>
      </c>
      <c r="G164" s="31" t="str">
        <f t="shared" si="2898"/>
        <v>flag</v>
      </c>
      <c r="H164" s="31">
        <f t="shared" si="2898"/>
        <v>48</v>
      </c>
      <c r="I164" s="31">
        <f t="shared" si="2898"/>
        <v>0</v>
      </c>
      <c r="J164" s="31">
        <f t="shared" si="2898"/>
        <v>0</v>
      </c>
      <c r="K164" s="31">
        <f t="shared" si="2898"/>
        <v>0</v>
      </c>
      <c r="L164" s="31">
        <f t="shared" si="2898"/>
        <v>0</v>
      </c>
      <c r="M164" s="31">
        <f t="shared" si="2898"/>
        <v>0</v>
      </c>
      <c r="N164" s="31">
        <f t="shared" si="2898"/>
        <v>0</v>
      </c>
      <c r="O164" s="31">
        <f t="shared" si="2898"/>
        <v>0</v>
      </c>
      <c r="P164" s="31">
        <f t="shared" si="2898"/>
        <v>0</v>
      </c>
      <c r="Q164" s="31">
        <f t="shared" si="2898"/>
        <v>0</v>
      </c>
      <c r="R164" s="31">
        <f t="shared" si="2898"/>
        <v>0</v>
      </c>
      <c r="S164" s="31">
        <f t="shared" si="2898"/>
        <v>1</v>
      </c>
      <c r="T164" s="31">
        <f t="shared" si="2898"/>
        <v>1</v>
      </c>
      <c r="U164" s="31">
        <f t="shared" si="2898"/>
        <v>1</v>
      </c>
      <c r="V164" s="31">
        <f t="shared" si="2898"/>
        <v>1</v>
      </c>
      <c r="W164" s="31">
        <f t="shared" si="2898"/>
        <v>1</v>
      </c>
      <c r="X164" s="31">
        <f t="shared" si="2898"/>
        <v>1</v>
      </c>
      <c r="Y164" s="31">
        <f t="shared" si="2898"/>
        <v>1</v>
      </c>
      <c r="Z164" s="31">
        <f t="shared" si="2898"/>
        <v>1</v>
      </c>
      <c r="AA164" s="31">
        <f t="shared" si="2898"/>
        <v>1</v>
      </c>
      <c r="AB164" s="31">
        <f t="shared" si="2898"/>
        <v>1</v>
      </c>
      <c r="AC164" s="31">
        <f t="shared" si="2898"/>
        <v>1</v>
      </c>
      <c r="AD164" s="31">
        <f t="shared" si="2898"/>
        <v>1</v>
      </c>
      <c r="AE164" s="31">
        <f t="shared" si="2898"/>
        <v>1</v>
      </c>
      <c r="AF164" s="31">
        <f t="shared" si="2898"/>
        <v>1</v>
      </c>
      <c r="AG164" s="31">
        <f t="shared" si="2898"/>
        <v>1</v>
      </c>
      <c r="AH164" s="31">
        <f t="shared" si="2898"/>
        <v>1</v>
      </c>
      <c r="AI164" s="31">
        <f t="shared" si="2898"/>
        <v>1</v>
      </c>
      <c r="AJ164" s="31">
        <f t="shared" si="2898"/>
        <v>1</v>
      </c>
      <c r="AK164" s="31">
        <f t="shared" ref="AK164:BP164" si="2899" xml:space="preserve"> AK$161</f>
        <v>1</v>
      </c>
      <c r="AL164" s="31">
        <f t="shared" si="2899"/>
        <v>1</v>
      </c>
      <c r="AM164" s="31">
        <f t="shared" si="2899"/>
        <v>1</v>
      </c>
      <c r="AN164" s="31">
        <f t="shared" si="2899"/>
        <v>1</v>
      </c>
      <c r="AO164" s="31">
        <f t="shared" si="2899"/>
        <v>1</v>
      </c>
      <c r="AP164" s="31">
        <f t="shared" si="2899"/>
        <v>1</v>
      </c>
      <c r="AQ164" s="31">
        <f t="shared" si="2899"/>
        <v>1</v>
      </c>
      <c r="AR164" s="31">
        <f t="shared" si="2899"/>
        <v>1</v>
      </c>
      <c r="AS164" s="31">
        <f t="shared" si="2899"/>
        <v>1</v>
      </c>
      <c r="AT164" s="31">
        <f t="shared" si="2899"/>
        <v>1</v>
      </c>
      <c r="AU164" s="31">
        <f t="shared" si="2899"/>
        <v>1</v>
      </c>
      <c r="AV164" s="31">
        <f t="shared" si="2899"/>
        <v>1</v>
      </c>
      <c r="AW164" s="31">
        <f t="shared" si="2899"/>
        <v>1</v>
      </c>
      <c r="AX164" s="31">
        <f t="shared" si="2899"/>
        <v>1</v>
      </c>
      <c r="AY164" s="31">
        <f t="shared" si="2899"/>
        <v>1</v>
      </c>
      <c r="AZ164" s="31">
        <f t="shared" si="2899"/>
        <v>1</v>
      </c>
      <c r="BA164" s="31">
        <f t="shared" si="2899"/>
        <v>1</v>
      </c>
      <c r="BB164" s="31">
        <f t="shared" si="2899"/>
        <v>1</v>
      </c>
      <c r="BC164" s="31">
        <f t="shared" si="2899"/>
        <v>1</v>
      </c>
      <c r="BD164" s="31">
        <f t="shared" si="2899"/>
        <v>1</v>
      </c>
      <c r="BE164" s="31">
        <f t="shared" si="2899"/>
        <v>1</v>
      </c>
      <c r="BF164" s="31">
        <f t="shared" si="2899"/>
        <v>1</v>
      </c>
      <c r="BG164" s="31">
        <f t="shared" si="2899"/>
        <v>1</v>
      </c>
      <c r="BH164" s="31">
        <f t="shared" si="2899"/>
        <v>1</v>
      </c>
      <c r="BI164" s="31">
        <f t="shared" si="2899"/>
        <v>1</v>
      </c>
      <c r="BJ164" s="31">
        <f t="shared" si="2899"/>
        <v>1</v>
      </c>
      <c r="BK164" s="31">
        <f t="shared" si="2899"/>
        <v>1</v>
      </c>
      <c r="BL164" s="31">
        <f t="shared" si="2899"/>
        <v>1</v>
      </c>
      <c r="BM164" s="31">
        <f t="shared" si="2899"/>
        <v>1</v>
      </c>
      <c r="BN164" s="31">
        <f t="shared" si="2899"/>
        <v>1</v>
      </c>
      <c r="BO164" s="31">
        <f t="shared" si="2899"/>
        <v>0</v>
      </c>
      <c r="BP164" s="31">
        <f t="shared" si="2899"/>
        <v>0</v>
      </c>
      <c r="BQ164" s="31">
        <f t="shared" ref="BQ164:CV164" si="2900" xml:space="preserve"> BQ$161</f>
        <v>0</v>
      </c>
      <c r="BR164" s="31">
        <f t="shared" si="2900"/>
        <v>0</v>
      </c>
      <c r="BS164" s="31">
        <f t="shared" si="2900"/>
        <v>0</v>
      </c>
      <c r="BT164" s="31">
        <f t="shared" si="2900"/>
        <v>0</v>
      </c>
      <c r="BU164" s="31">
        <f t="shared" si="2900"/>
        <v>0</v>
      </c>
      <c r="BV164" s="31">
        <f t="shared" si="2900"/>
        <v>0</v>
      </c>
      <c r="BW164" s="31">
        <f t="shared" si="2900"/>
        <v>0</v>
      </c>
      <c r="BX164" s="31">
        <f t="shared" si="2900"/>
        <v>0</v>
      </c>
      <c r="BY164" s="31">
        <f t="shared" si="2900"/>
        <v>0</v>
      </c>
      <c r="BZ164" s="31">
        <f t="shared" si="2900"/>
        <v>0</v>
      </c>
      <c r="CA164" s="31">
        <f t="shared" si="2900"/>
        <v>0</v>
      </c>
      <c r="CB164" s="31">
        <f t="shared" si="2900"/>
        <v>0</v>
      </c>
      <c r="CC164" s="31">
        <f t="shared" si="2900"/>
        <v>0</v>
      </c>
      <c r="CD164" s="31">
        <f t="shared" si="2900"/>
        <v>0</v>
      </c>
      <c r="CE164" s="31">
        <f t="shared" si="2900"/>
        <v>0</v>
      </c>
      <c r="CF164" s="31">
        <f t="shared" si="2900"/>
        <v>0</v>
      </c>
      <c r="CG164" s="31">
        <f t="shared" si="2900"/>
        <v>0</v>
      </c>
      <c r="CH164" s="31">
        <f t="shared" si="2900"/>
        <v>0</v>
      </c>
      <c r="CI164" s="31">
        <f t="shared" si="2900"/>
        <v>0</v>
      </c>
      <c r="CJ164" s="31">
        <f t="shared" si="2900"/>
        <v>0</v>
      </c>
      <c r="CK164" s="31">
        <f t="shared" si="2900"/>
        <v>0</v>
      </c>
      <c r="CL164" s="31">
        <f t="shared" si="2900"/>
        <v>0</v>
      </c>
      <c r="CM164" s="31">
        <f t="shared" si="2900"/>
        <v>0</v>
      </c>
      <c r="CN164" s="31">
        <f t="shared" si="2900"/>
        <v>0</v>
      </c>
      <c r="CO164" s="31">
        <f t="shared" si="2900"/>
        <v>0</v>
      </c>
      <c r="CP164" s="31">
        <f t="shared" si="2900"/>
        <v>0</v>
      </c>
      <c r="CQ164" s="31">
        <f t="shared" si="2900"/>
        <v>0</v>
      </c>
      <c r="CR164" s="31">
        <f t="shared" si="2900"/>
        <v>0</v>
      </c>
      <c r="CS164" s="31">
        <f t="shared" si="2900"/>
        <v>0</v>
      </c>
      <c r="CT164" s="31">
        <f t="shared" si="2900"/>
        <v>0</v>
      </c>
      <c r="CU164" s="31">
        <f t="shared" si="2900"/>
        <v>0</v>
      </c>
      <c r="CV164" s="31">
        <f t="shared" si="2900"/>
        <v>0</v>
      </c>
      <c r="CW164" s="31">
        <f t="shared" ref="CW164:EB164" si="2901" xml:space="preserve"> CW$161</f>
        <v>0</v>
      </c>
      <c r="CX164" s="31">
        <f t="shared" si="2901"/>
        <v>0</v>
      </c>
      <c r="CY164" s="31">
        <f t="shared" si="2901"/>
        <v>0</v>
      </c>
      <c r="CZ164" s="31">
        <f t="shared" si="2901"/>
        <v>0</v>
      </c>
      <c r="DA164" s="31">
        <f t="shared" si="2901"/>
        <v>0</v>
      </c>
      <c r="DB164" s="31">
        <f t="shared" si="2901"/>
        <v>0</v>
      </c>
      <c r="DC164" s="31">
        <f t="shared" si="2901"/>
        <v>0</v>
      </c>
      <c r="DD164" s="31">
        <f t="shared" si="2901"/>
        <v>0</v>
      </c>
      <c r="DE164" s="31">
        <f t="shared" si="2901"/>
        <v>0</v>
      </c>
      <c r="DF164" s="31">
        <f t="shared" si="2901"/>
        <v>0</v>
      </c>
      <c r="DG164" s="31">
        <f t="shared" si="2901"/>
        <v>0</v>
      </c>
      <c r="DH164" s="31">
        <f t="shared" si="2901"/>
        <v>0</v>
      </c>
      <c r="DI164" s="31">
        <f t="shared" si="2901"/>
        <v>0</v>
      </c>
      <c r="DJ164" s="31">
        <f t="shared" si="2901"/>
        <v>0</v>
      </c>
      <c r="DK164" s="31">
        <f t="shared" si="2901"/>
        <v>0</v>
      </c>
      <c r="DL164" s="31">
        <f t="shared" si="2901"/>
        <v>0</v>
      </c>
      <c r="DM164" s="31">
        <f t="shared" si="2901"/>
        <v>0</v>
      </c>
      <c r="DN164" s="31">
        <f t="shared" si="2901"/>
        <v>0</v>
      </c>
      <c r="DO164" s="31">
        <f t="shared" si="2901"/>
        <v>0</v>
      </c>
      <c r="DP164" s="31">
        <f t="shared" si="2901"/>
        <v>0</v>
      </c>
      <c r="DQ164" s="31">
        <f t="shared" si="2901"/>
        <v>0</v>
      </c>
      <c r="DR164" s="31">
        <f t="shared" si="2901"/>
        <v>0</v>
      </c>
      <c r="DS164" s="31">
        <f t="shared" si="2901"/>
        <v>0</v>
      </c>
      <c r="DT164" s="31">
        <f t="shared" si="2901"/>
        <v>0</v>
      </c>
      <c r="DU164" s="31">
        <f t="shared" si="2901"/>
        <v>0</v>
      </c>
      <c r="DV164" s="31">
        <f t="shared" si="2901"/>
        <v>0</v>
      </c>
      <c r="DW164" s="31">
        <f t="shared" si="2901"/>
        <v>0</v>
      </c>
      <c r="DX164" s="31">
        <f t="shared" si="2901"/>
        <v>0</v>
      </c>
      <c r="DY164" s="31">
        <f t="shared" si="2901"/>
        <v>0</v>
      </c>
      <c r="DZ164" s="31">
        <f t="shared" si="2901"/>
        <v>0</v>
      </c>
      <c r="EA164" s="31">
        <f t="shared" si="2901"/>
        <v>0</v>
      </c>
      <c r="EB164" s="31">
        <f t="shared" si="2901"/>
        <v>0</v>
      </c>
      <c r="EC164" s="31">
        <f t="shared" ref="EC164:FH164" si="2902" xml:space="preserve"> EC$161</f>
        <v>0</v>
      </c>
      <c r="ED164" s="31">
        <f t="shared" si="2902"/>
        <v>0</v>
      </c>
      <c r="EE164" s="31">
        <f t="shared" si="2902"/>
        <v>0</v>
      </c>
      <c r="EF164" s="31">
        <f t="shared" si="2902"/>
        <v>0</v>
      </c>
      <c r="EG164" s="31">
        <f t="shared" si="2902"/>
        <v>0</v>
      </c>
      <c r="EH164" s="31">
        <f t="shared" si="2902"/>
        <v>0</v>
      </c>
      <c r="EI164" s="31">
        <f t="shared" si="2902"/>
        <v>0</v>
      </c>
      <c r="EJ164" s="31">
        <f t="shared" si="2902"/>
        <v>0</v>
      </c>
      <c r="EK164" s="31">
        <f t="shared" si="2902"/>
        <v>0</v>
      </c>
      <c r="EL164" s="31">
        <f t="shared" si="2902"/>
        <v>0</v>
      </c>
      <c r="EM164" s="31">
        <f t="shared" si="2902"/>
        <v>0</v>
      </c>
      <c r="EN164" s="31">
        <f t="shared" si="2902"/>
        <v>0</v>
      </c>
      <c r="EO164" s="31">
        <f t="shared" si="2902"/>
        <v>0</v>
      </c>
      <c r="EP164" s="31">
        <f t="shared" si="2902"/>
        <v>0</v>
      </c>
      <c r="EQ164" s="31">
        <f t="shared" si="2902"/>
        <v>0</v>
      </c>
      <c r="ER164" s="31">
        <f t="shared" si="2902"/>
        <v>0</v>
      </c>
      <c r="ES164" s="31">
        <f t="shared" si="2902"/>
        <v>0</v>
      </c>
      <c r="ET164" s="31">
        <f t="shared" si="2902"/>
        <v>0</v>
      </c>
      <c r="EU164" s="31">
        <f t="shared" si="2902"/>
        <v>0</v>
      </c>
      <c r="EV164" s="31">
        <f t="shared" si="2902"/>
        <v>0</v>
      </c>
      <c r="EW164" s="31">
        <f t="shared" si="2902"/>
        <v>0</v>
      </c>
      <c r="EX164" s="31">
        <f t="shared" si="2902"/>
        <v>0</v>
      </c>
      <c r="EY164" s="31">
        <f t="shared" si="2902"/>
        <v>0</v>
      </c>
      <c r="EZ164" s="31">
        <f t="shared" si="2902"/>
        <v>0</v>
      </c>
      <c r="FA164" s="31">
        <f t="shared" si="2902"/>
        <v>0</v>
      </c>
      <c r="FB164" s="31">
        <f t="shared" si="2902"/>
        <v>0</v>
      </c>
      <c r="FC164" s="31">
        <f t="shared" si="2902"/>
        <v>0</v>
      </c>
      <c r="FD164" s="31">
        <f t="shared" si="2902"/>
        <v>0</v>
      </c>
      <c r="FE164" s="31">
        <f t="shared" si="2902"/>
        <v>0</v>
      </c>
      <c r="FF164" s="31">
        <f t="shared" si="2902"/>
        <v>0</v>
      </c>
      <c r="FG164" s="31">
        <f t="shared" si="2902"/>
        <v>0</v>
      </c>
      <c r="FH164" s="31">
        <f t="shared" si="2902"/>
        <v>0</v>
      </c>
      <c r="FI164" s="31">
        <f t="shared" ref="FI164:GJ164" si="2903" xml:space="preserve"> FI$161</f>
        <v>0</v>
      </c>
      <c r="FJ164" s="31">
        <f t="shared" si="2903"/>
        <v>0</v>
      </c>
      <c r="FK164" s="31">
        <f t="shared" si="2903"/>
        <v>0</v>
      </c>
      <c r="FL164" s="31">
        <f t="shared" si="2903"/>
        <v>0</v>
      </c>
      <c r="FM164" s="31">
        <f t="shared" si="2903"/>
        <v>0</v>
      </c>
      <c r="FN164" s="31">
        <f t="shared" si="2903"/>
        <v>0</v>
      </c>
      <c r="FO164" s="31">
        <f t="shared" si="2903"/>
        <v>0</v>
      </c>
      <c r="FP164" s="31">
        <f t="shared" si="2903"/>
        <v>0</v>
      </c>
      <c r="FQ164" s="31">
        <f t="shared" si="2903"/>
        <v>0</v>
      </c>
      <c r="FR164" s="31">
        <f t="shared" si="2903"/>
        <v>0</v>
      </c>
      <c r="FS164" s="31">
        <f t="shared" si="2903"/>
        <v>0</v>
      </c>
      <c r="FT164" s="31">
        <f t="shared" si="2903"/>
        <v>0</v>
      </c>
      <c r="FU164" s="31">
        <f t="shared" si="2903"/>
        <v>0</v>
      </c>
      <c r="FV164" s="31">
        <f t="shared" si="2903"/>
        <v>0</v>
      </c>
      <c r="FW164" s="31">
        <f t="shared" si="2903"/>
        <v>0</v>
      </c>
      <c r="FX164" s="31">
        <f t="shared" si="2903"/>
        <v>0</v>
      </c>
      <c r="FY164" s="31">
        <f t="shared" si="2903"/>
        <v>0</v>
      </c>
      <c r="FZ164" s="31">
        <f t="shared" si="2903"/>
        <v>0</v>
      </c>
      <c r="GA164" s="31">
        <f t="shared" si="2903"/>
        <v>0</v>
      </c>
      <c r="GB164" s="31">
        <f t="shared" si="2903"/>
        <v>0</v>
      </c>
      <c r="GC164" s="31">
        <f t="shared" si="2903"/>
        <v>0</v>
      </c>
      <c r="GD164" s="31">
        <f t="shared" si="2903"/>
        <v>0</v>
      </c>
      <c r="GE164" s="31">
        <f t="shared" si="2903"/>
        <v>0</v>
      </c>
      <c r="GF164" s="31">
        <f t="shared" si="2903"/>
        <v>0</v>
      </c>
      <c r="GG164" s="31">
        <f t="shared" si="2903"/>
        <v>0</v>
      </c>
      <c r="GH164" s="31">
        <f t="shared" si="2903"/>
        <v>0</v>
      </c>
      <c r="GI164" s="31">
        <f t="shared" si="2903"/>
        <v>0</v>
      </c>
      <c r="GJ164" s="31">
        <f t="shared" si="2903"/>
        <v>0</v>
      </c>
    </row>
    <row r="165" spans="1:192" s="199" customFormat="1" outlineLevel="1" x14ac:dyDescent="0.25">
      <c r="A165" s="239"/>
      <c r="B165" s="239"/>
      <c r="C165" s="240"/>
      <c r="D165" s="241"/>
      <c r="E165" s="242" t="s">
        <v>567</v>
      </c>
      <c r="F165" s="420"/>
      <c r="G165" s="199" t="s">
        <v>5</v>
      </c>
      <c r="H165" s="199">
        <f xml:space="preserve"> SUM(J165:GJ165)</f>
        <v>48</v>
      </c>
      <c r="I165" s="242"/>
      <c r="J165" s="242">
        <f t="shared" ref="J165:K165" si="2904" xml:space="preserve"> K164</f>
        <v>0</v>
      </c>
      <c r="K165" s="242">
        <f t="shared" si="2904"/>
        <v>0</v>
      </c>
      <c r="L165" s="242">
        <f t="shared" ref="L165" si="2905" xml:space="preserve"> M164</f>
        <v>0</v>
      </c>
      <c r="M165" s="242">
        <f t="shared" ref="M165" si="2906" xml:space="preserve"> N164</f>
        <v>0</v>
      </c>
      <c r="N165" s="242">
        <f t="shared" ref="N165" si="2907" xml:space="preserve"> O164</f>
        <v>0</v>
      </c>
      <c r="O165" s="242">
        <f t="shared" ref="O165" si="2908" xml:space="preserve"> P164</f>
        <v>0</v>
      </c>
      <c r="P165" s="242">
        <f t="shared" ref="P165" si="2909" xml:space="preserve"> Q164</f>
        <v>0</v>
      </c>
      <c r="Q165" s="242">
        <f t="shared" ref="Q165" si="2910" xml:space="preserve"> R164</f>
        <v>0</v>
      </c>
      <c r="R165" s="242">
        <f t="shared" ref="R165" si="2911" xml:space="preserve"> S164</f>
        <v>1</v>
      </c>
      <c r="S165" s="242">
        <f t="shared" ref="S165" si="2912" xml:space="preserve"> T164</f>
        <v>1</v>
      </c>
      <c r="T165" s="242">
        <f t="shared" ref="T165" si="2913" xml:space="preserve"> U164</f>
        <v>1</v>
      </c>
      <c r="U165" s="242">
        <f t="shared" ref="U165" si="2914" xml:space="preserve"> V164</f>
        <v>1</v>
      </c>
      <c r="V165" s="242">
        <f t="shared" ref="V165" si="2915" xml:space="preserve"> W164</f>
        <v>1</v>
      </c>
      <c r="W165" s="242">
        <f t="shared" ref="W165" si="2916" xml:space="preserve"> X164</f>
        <v>1</v>
      </c>
      <c r="X165" s="242">
        <f t="shared" ref="X165" si="2917" xml:space="preserve"> Y164</f>
        <v>1</v>
      </c>
      <c r="Y165" s="242">
        <f t="shared" ref="Y165" si="2918" xml:space="preserve"> Z164</f>
        <v>1</v>
      </c>
      <c r="Z165" s="242">
        <f t="shared" ref="Z165" si="2919" xml:space="preserve"> AA164</f>
        <v>1</v>
      </c>
      <c r="AA165" s="242">
        <f t="shared" ref="AA165" si="2920" xml:space="preserve"> AB164</f>
        <v>1</v>
      </c>
      <c r="AB165" s="242">
        <f t="shared" ref="AB165" si="2921" xml:space="preserve"> AC164</f>
        <v>1</v>
      </c>
      <c r="AC165" s="242">
        <f t="shared" ref="AC165" si="2922" xml:space="preserve"> AD164</f>
        <v>1</v>
      </c>
      <c r="AD165" s="242">
        <f t="shared" ref="AD165" si="2923" xml:space="preserve"> AE164</f>
        <v>1</v>
      </c>
      <c r="AE165" s="242">
        <f t="shared" ref="AE165" si="2924" xml:space="preserve"> AF164</f>
        <v>1</v>
      </c>
      <c r="AF165" s="242">
        <f t="shared" ref="AF165" si="2925" xml:space="preserve"> AG164</f>
        <v>1</v>
      </c>
      <c r="AG165" s="242">
        <f t="shared" ref="AG165" si="2926" xml:space="preserve"> AH164</f>
        <v>1</v>
      </c>
      <c r="AH165" s="242">
        <f t="shared" ref="AH165" si="2927" xml:space="preserve"> AI164</f>
        <v>1</v>
      </c>
      <c r="AI165" s="242">
        <f t="shared" ref="AI165" si="2928" xml:space="preserve"> AJ164</f>
        <v>1</v>
      </c>
      <c r="AJ165" s="242">
        <f t="shared" ref="AJ165" si="2929" xml:space="preserve"> AK164</f>
        <v>1</v>
      </c>
      <c r="AK165" s="242">
        <f t="shared" ref="AK165" si="2930" xml:space="preserve"> AL164</f>
        <v>1</v>
      </c>
      <c r="AL165" s="242">
        <f t="shared" ref="AL165" si="2931" xml:space="preserve"> AM164</f>
        <v>1</v>
      </c>
      <c r="AM165" s="242">
        <f t="shared" ref="AM165" si="2932" xml:space="preserve"> AN164</f>
        <v>1</v>
      </c>
      <c r="AN165" s="242">
        <f t="shared" ref="AN165" si="2933" xml:space="preserve"> AO164</f>
        <v>1</v>
      </c>
      <c r="AO165" s="242">
        <f t="shared" ref="AO165" si="2934" xml:space="preserve"> AP164</f>
        <v>1</v>
      </c>
      <c r="AP165" s="242">
        <f t="shared" ref="AP165" si="2935" xml:space="preserve"> AQ164</f>
        <v>1</v>
      </c>
      <c r="AQ165" s="242">
        <f t="shared" ref="AQ165" si="2936" xml:space="preserve"> AR164</f>
        <v>1</v>
      </c>
      <c r="AR165" s="242">
        <f t="shared" ref="AR165" si="2937" xml:space="preserve"> AS164</f>
        <v>1</v>
      </c>
      <c r="AS165" s="242">
        <f t="shared" ref="AS165" si="2938" xml:space="preserve"> AT164</f>
        <v>1</v>
      </c>
      <c r="AT165" s="242">
        <f t="shared" ref="AT165" si="2939" xml:space="preserve"> AU164</f>
        <v>1</v>
      </c>
      <c r="AU165" s="242">
        <f t="shared" ref="AU165" si="2940" xml:space="preserve"> AV164</f>
        <v>1</v>
      </c>
      <c r="AV165" s="242">
        <f t="shared" ref="AV165" si="2941" xml:space="preserve"> AW164</f>
        <v>1</v>
      </c>
      <c r="AW165" s="242">
        <f t="shared" ref="AW165" si="2942" xml:space="preserve"> AX164</f>
        <v>1</v>
      </c>
      <c r="AX165" s="242">
        <f t="shared" ref="AX165" si="2943" xml:space="preserve"> AY164</f>
        <v>1</v>
      </c>
      <c r="AY165" s="242">
        <f t="shared" ref="AY165" si="2944" xml:space="preserve"> AZ164</f>
        <v>1</v>
      </c>
      <c r="AZ165" s="242">
        <f t="shared" ref="AZ165" si="2945" xml:space="preserve"> BA164</f>
        <v>1</v>
      </c>
      <c r="BA165" s="242">
        <f t="shared" ref="BA165" si="2946" xml:space="preserve"> BB164</f>
        <v>1</v>
      </c>
      <c r="BB165" s="242">
        <f t="shared" ref="BB165" si="2947" xml:space="preserve"> BC164</f>
        <v>1</v>
      </c>
      <c r="BC165" s="242">
        <f t="shared" ref="BC165" si="2948" xml:space="preserve"> BD164</f>
        <v>1</v>
      </c>
      <c r="BD165" s="242">
        <f t="shared" ref="BD165" si="2949" xml:space="preserve"> BE164</f>
        <v>1</v>
      </c>
      <c r="BE165" s="242">
        <f t="shared" ref="BE165" si="2950" xml:space="preserve"> BF164</f>
        <v>1</v>
      </c>
      <c r="BF165" s="242">
        <f t="shared" ref="BF165" si="2951" xml:space="preserve"> BG164</f>
        <v>1</v>
      </c>
      <c r="BG165" s="242">
        <f t="shared" ref="BG165" si="2952" xml:space="preserve"> BH164</f>
        <v>1</v>
      </c>
      <c r="BH165" s="242">
        <f t="shared" ref="BH165" si="2953" xml:space="preserve"> BI164</f>
        <v>1</v>
      </c>
      <c r="BI165" s="242">
        <f t="shared" ref="BI165" si="2954" xml:space="preserve"> BJ164</f>
        <v>1</v>
      </c>
      <c r="BJ165" s="242">
        <f t="shared" ref="BJ165" si="2955" xml:space="preserve"> BK164</f>
        <v>1</v>
      </c>
      <c r="BK165" s="242">
        <f t="shared" ref="BK165" si="2956" xml:space="preserve"> BL164</f>
        <v>1</v>
      </c>
      <c r="BL165" s="242">
        <f t="shared" ref="BL165" si="2957" xml:space="preserve"> BM164</f>
        <v>1</v>
      </c>
      <c r="BM165" s="242">
        <f t="shared" ref="BM165" si="2958" xml:space="preserve"> BN164</f>
        <v>1</v>
      </c>
      <c r="BN165" s="242">
        <f t="shared" ref="BN165" si="2959" xml:space="preserve"> BO164</f>
        <v>0</v>
      </c>
      <c r="BO165" s="242">
        <f t="shared" ref="BO165" si="2960" xml:space="preserve"> BP164</f>
        <v>0</v>
      </c>
      <c r="BP165" s="242">
        <f t="shared" ref="BP165" si="2961" xml:space="preserve"> BQ164</f>
        <v>0</v>
      </c>
      <c r="BQ165" s="242">
        <f t="shared" ref="BQ165" si="2962" xml:space="preserve"> BR164</f>
        <v>0</v>
      </c>
      <c r="BR165" s="242">
        <f t="shared" ref="BR165" si="2963" xml:space="preserve"> BS164</f>
        <v>0</v>
      </c>
      <c r="BS165" s="242">
        <f t="shared" ref="BS165" si="2964" xml:space="preserve"> BT164</f>
        <v>0</v>
      </c>
      <c r="BT165" s="242">
        <f t="shared" ref="BT165" si="2965" xml:space="preserve"> BU164</f>
        <v>0</v>
      </c>
      <c r="BU165" s="242">
        <f t="shared" ref="BU165" si="2966" xml:space="preserve"> BV164</f>
        <v>0</v>
      </c>
      <c r="BV165" s="242">
        <f t="shared" ref="BV165" si="2967" xml:space="preserve"> BW164</f>
        <v>0</v>
      </c>
      <c r="BW165" s="242">
        <f t="shared" ref="BW165" si="2968" xml:space="preserve"> BX164</f>
        <v>0</v>
      </c>
      <c r="BX165" s="242">
        <f t="shared" ref="BX165" si="2969" xml:space="preserve"> BY164</f>
        <v>0</v>
      </c>
      <c r="BY165" s="242">
        <f t="shared" ref="BY165" si="2970" xml:space="preserve"> BZ164</f>
        <v>0</v>
      </c>
      <c r="BZ165" s="242">
        <f t="shared" ref="BZ165" si="2971" xml:space="preserve"> CA164</f>
        <v>0</v>
      </c>
      <c r="CA165" s="242">
        <f t="shared" ref="CA165" si="2972" xml:space="preserve"> CB164</f>
        <v>0</v>
      </c>
      <c r="CB165" s="242">
        <f t="shared" ref="CB165" si="2973" xml:space="preserve"> CC164</f>
        <v>0</v>
      </c>
      <c r="CC165" s="242">
        <f t="shared" ref="CC165" si="2974" xml:space="preserve"> CD164</f>
        <v>0</v>
      </c>
      <c r="CD165" s="242">
        <f t="shared" ref="CD165" si="2975" xml:space="preserve"> CE164</f>
        <v>0</v>
      </c>
      <c r="CE165" s="242">
        <f t="shared" ref="CE165" si="2976" xml:space="preserve"> CF164</f>
        <v>0</v>
      </c>
      <c r="CF165" s="242">
        <f t="shared" ref="CF165" si="2977" xml:space="preserve"> CG164</f>
        <v>0</v>
      </c>
      <c r="CG165" s="242">
        <f t="shared" ref="CG165" si="2978" xml:space="preserve"> CH164</f>
        <v>0</v>
      </c>
      <c r="CH165" s="242">
        <f t="shared" ref="CH165" si="2979" xml:space="preserve"> CI164</f>
        <v>0</v>
      </c>
      <c r="CI165" s="242">
        <f t="shared" ref="CI165" si="2980" xml:space="preserve"> CJ164</f>
        <v>0</v>
      </c>
      <c r="CJ165" s="242">
        <f t="shared" ref="CJ165" si="2981" xml:space="preserve"> CK164</f>
        <v>0</v>
      </c>
      <c r="CK165" s="242">
        <f t="shared" ref="CK165" si="2982" xml:space="preserve"> CL164</f>
        <v>0</v>
      </c>
      <c r="CL165" s="242">
        <f t="shared" ref="CL165" si="2983" xml:space="preserve"> CM164</f>
        <v>0</v>
      </c>
      <c r="CM165" s="242">
        <f t="shared" ref="CM165" si="2984" xml:space="preserve"> CN164</f>
        <v>0</v>
      </c>
      <c r="CN165" s="242">
        <f t="shared" ref="CN165" si="2985" xml:space="preserve"> CO164</f>
        <v>0</v>
      </c>
      <c r="CO165" s="242">
        <f t="shared" ref="CO165" si="2986" xml:space="preserve"> CP164</f>
        <v>0</v>
      </c>
      <c r="CP165" s="242">
        <f t="shared" ref="CP165" si="2987" xml:space="preserve"> CQ164</f>
        <v>0</v>
      </c>
      <c r="CQ165" s="242">
        <f t="shared" ref="CQ165" si="2988" xml:space="preserve"> CR164</f>
        <v>0</v>
      </c>
      <c r="CR165" s="242">
        <f t="shared" ref="CR165" si="2989" xml:space="preserve"> CS164</f>
        <v>0</v>
      </c>
      <c r="CS165" s="242">
        <f t="shared" ref="CS165" si="2990" xml:space="preserve"> CT164</f>
        <v>0</v>
      </c>
      <c r="CT165" s="242">
        <f t="shared" ref="CT165" si="2991" xml:space="preserve"> CU164</f>
        <v>0</v>
      </c>
      <c r="CU165" s="242">
        <f t="shared" ref="CU165" si="2992" xml:space="preserve"> CV164</f>
        <v>0</v>
      </c>
      <c r="CV165" s="242">
        <f t="shared" ref="CV165" si="2993" xml:space="preserve"> CW164</f>
        <v>0</v>
      </c>
      <c r="CW165" s="242">
        <f t="shared" ref="CW165" si="2994" xml:space="preserve"> CX164</f>
        <v>0</v>
      </c>
      <c r="CX165" s="242">
        <f t="shared" ref="CX165" si="2995" xml:space="preserve"> CY164</f>
        <v>0</v>
      </c>
      <c r="CY165" s="242">
        <f t="shared" ref="CY165" si="2996" xml:space="preserve"> CZ164</f>
        <v>0</v>
      </c>
      <c r="CZ165" s="242">
        <f t="shared" ref="CZ165" si="2997" xml:space="preserve"> DA164</f>
        <v>0</v>
      </c>
      <c r="DA165" s="242">
        <f t="shared" ref="DA165" si="2998" xml:space="preserve"> DB164</f>
        <v>0</v>
      </c>
      <c r="DB165" s="242">
        <f t="shared" ref="DB165" si="2999" xml:space="preserve"> DC164</f>
        <v>0</v>
      </c>
      <c r="DC165" s="242">
        <f t="shared" ref="DC165" si="3000" xml:space="preserve"> DD164</f>
        <v>0</v>
      </c>
      <c r="DD165" s="242">
        <f t="shared" ref="DD165" si="3001" xml:space="preserve"> DE164</f>
        <v>0</v>
      </c>
      <c r="DE165" s="242">
        <f t="shared" ref="DE165" si="3002" xml:space="preserve"> DF164</f>
        <v>0</v>
      </c>
      <c r="DF165" s="242">
        <f t="shared" ref="DF165" si="3003" xml:space="preserve"> DG164</f>
        <v>0</v>
      </c>
      <c r="DG165" s="242">
        <f t="shared" ref="DG165" si="3004" xml:space="preserve"> DH164</f>
        <v>0</v>
      </c>
      <c r="DH165" s="242">
        <f t="shared" ref="DH165" si="3005" xml:space="preserve"> DI164</f>
        <v>0</v>
      </c>
      <c r="DI165" s="242">
        <f t="shared" ref="DI165" si="3006" xml:space="preserve"> DJ164</f>
        <v>0</v>
      </c>
      <c r="DJ165" s="242">
        <f t="shared" ref="DJ165" si="3007" xml:space="preserve"> DK164</f>
        <v>0</v>
      </c>
      <c r="DK165" s="242">
        <f t="shared" ref="DK165" si="3008" xml:space="preserve"> DL164</f>
        <v>0</v>
      </c>
      <c r="DL165" s="242">
        <f t="shared" ref="DL165" si="3009" xml:space="preserve"> DM164</f>
        <v>0</v>
      </c>
      <c r="DM165" s="242">
        <f t="shared" ref="DM165" si="3010" xml:space="preserve"> DN164</f>
        <v>0</v>
      </c>
      <c r="DN165" s="242">
        <f t="shared" ref="DN165" si="3011" xml:space="preserve"> DO164</f>
        <v>0</v>
      </c>
      <c r="DO165" s="242">
        <f t="shared" ref="DO165" si="3012" xml:space="preserve"> DP164</f>
        <v>0</v>
      </c>
      <c r="DP165" s="242">
        <f t="shared" ref="DP165" si="3013" xml:space="preserve"> DQ164</f>
        <v>0</v>
      </c>
      <c r="DQ165" s="242">
        <f t="shared" ref="DQ165" si="3014" xml:space="preserve"> DR164</f>
        <v>0</v>
      </c>
      <c r="DR165" s="242">
        <f t="shared" ref="DR165" si="3015" xml:space="preserve"> DS164</f>
        <v>0</v>
      </c>
      <c r="DS165" s="242">
        <f t="shared" ref="DS165" si="3016" xml:space="preserve"> DT164</f>
        <v>0</v>
      </c>
      <c r="DT165" s="242">
        <f t="shared" ref="DT165" si="3017" xml:space="preserve"> DU164</f>
        <v>0</v>
      </c>
      <c r="DU165" s="242">
        <f t="shared" ref="DU165" si="3018" xml:space="preserve"> DV164</f>
        <v>0</v>
      </c>
      <c r="DV165" s="242">
        <f t="shared" ref="DV165" si="3019" xml:space="preserve"> DW164</f>
        <v>0</v>
      </c>
      <c r="DW165" s="242">
        <f t="shared" ref="DW165" si="3020" xml:space="preserve"> DX164</f>
        <v>0</v>
      </c>
      <c r="DX165" s="242">
        <f t="shared" ref="DX165" si="3021" xml:space="preserve"> DY164</f>
        <v>0</v>
      </c>
      <c r="DY165" s="242">
        <f t="shared" ref="DY165" si="3022" xml:space="preserve"> DZ164</f>
        <v>0</v>
      </c>
      <c r="DZ165" s="242">
        <f t="shared" ref="DZ165" si="3023" xml:space="preserve"> EA164</f>
        <v>0</v>
      </c>
      <c r="EA165" s="242">
        <f t="shared" ref="EA165" si="3024" xml:space="preserve"> EB164</f>
        <v>0</v>
      </c>
      <c r="EB165" s="242">
        <f t="shared" ref="EB165" si="3025" xml:space="preserve"> EC164</f>
        <v>0</v>
      </c>
      <c r="EC165" s="242">
        <f t="shared" ref="EC165" si="3026" xml:space="preserve"> ED164</f>
        <v>0</v>
      </c>
      <c r="ED165" s="242">
        <f t="shared" ref="ED165" si="3027" xml:space="preserve"> EE164</f>
        <v>0</v>
      </c>
      <c r="EE165" s="242">
        <f t="shared" ref="EE165" si="3028" xml:space="preserve"> EF164</f>
        <v>0</v>
      </c>
      <c r="EF165" s="242">
        <f t="shared" ref="EF165" si="3029" xml:space="preserve"> EG164</f>
        <v>0</v>
      </c>
      <c r="EG165" s="242">
        <f t="shared" ref="EG165" si="3030" xml:space="preserve"> EH164</f>
        <v>0</v>
      </c>
      <c r="EH165" s="242">
        <f t="shared" ref="EH165" si="3031" xml:space="preserve"> EI164</f>
        <v>0</v>
      </c>
      <c r="EI165" s="242">
        <f t="shared" ref="EI165" si="3032" xml:space="preserve"> EJ164</f>
        <v>0</v>
      </c>
      <c r="EJ165" s="242">
        <f t="shared" ref="EJ165" si="3033" xml:space="preserve"> EK164</f>
        <v>0</v>
      </c>
      <c r="EK165" s="242">
        <f t="shared" ref="EK165" si="3034" xml:space="preserve"> EL164</f>
        <v>0</v>
      </c>
      <c r="EL165" s="242">
        <f t="shared" ref="EL165" si="3035" xml:space="preserve"> EM164</f>
        <v>0</v>
      </c>
      <c r="EM165" s="242">
        <f t="shared" ref="EM165" si="3036" xml:space="preserve"> EN164</f>
        <v>0</v>
      </c>
      <c r="EN165" s="242">
        <f t="shared" ref="EN165" si="3037" xml:space="preserve"> EO164</f>
        <v>0</v>
      </c>
      <c r="EO165" s="242">
        <f t="shared" ref="EO165" si="3038" xml:space="preserve"> EP164</f>
        <v>0</v>
      </c>
      <c r="EP165" s="242">
        <f t="shared" ref="EP165" si="3039" xml:space="preserve"> EQ164</f>
        <v>0</v>
      </c>
      <c r="EQ165" s="242">
        <f t="shared" ref="EQ165" si="3040" xml:space="preserve"> ER164</f>
        <v>0</v>
      </c>
      <c r="ER165" s="242">
        <f t="shared" ref="ER165" si="3041" xml:space="preserve"> ES164</f>
        <v>0</v>
      </c>
      <c r="ES165" s="242">
        <f t="shared" ref="ES165" si="3042" xml:space="preserve"> ET164</f>
        <v>0</v>
      </c>
      <c r="ET165" s="242">
        <f t="shared" ref="ET165" si="3043" xml:space="preserve"> EU164</f>
        <v>0</v>
      </c>
      <c r="EU165" s="242">
        <f t="shared" ref="EU165" si="3044" xml:space="preserve"> EV164</f>
        <v>0</v>
      </c>
      <c r="EV165" s="242">
        <f t="shared" ref="EV165" si="3045" xml:space="preserve"> EW164</f>
        <v>0</v>
      </c>
      <c r="EW165" s="242">
        <f t="shared" ref="EW165" si="3046" xml:space="preserve"> EX164</f>
        <v>0</v>
      </c>
      <c r="EX165" s="242">
        <f t="shared" ref="EX165" si="3047" xml:space="preserve"> EY164</f>
        <v>0</v>
      </c>
      <c r="EY165" s="242">
        <f t="shared" ref="EY165" si="3048" xml:space="preserve"> EZ164</f>
        <v>0</v>
      </c>
      <c r="EZ165" s="242">
        <f t="shared" ref="EZ165" si="3049" xml:space="preserve"> FA164</f>
        <v>0</v>
      </c>
      <c r="FA165" s="242">
        <f t="shared" ref="FA165" si="3050" xml:space="preserve"> FB164</f>
        <v>0</v>
      </c>
      <c r="FB165" s="242">
        <f t="shared" ref="FB165" si="3051" xml:space="preserve"> FC164</f>
        <v>0</v>
      </c>
      <c r="FC165" s="242">
        <f t="shared" ref="FC165" si="3052" xml:space="preserve"> FD164</f>
        <v>0</v>
      </c>
      <c r="FD165" s="242">
        <f t="shared" ref="FD165" si="3053" xml:space="preserve"> FE164</f>
        <v>0</v>
      </c>
      <c r="FE165" s="242">
        <f t="shared" ref="FE165" si="3054" xml:space="preserve"> FF164</f>
        <v>0</v>
      </c>
      <c r="FF165" s="242">
        <f t="shared" ref="FF165" si="3055" xml:space="preserve"> FG164</f>
        <v>0</v>
      </c>
      <c r="FG165" s="242">
        <f t="shared" ref="FG165" si="3056" xml:space="preserve"> FH164</f>
        <v>0</v>
      </c>
      <c r="FH165" s="242">
        <f t="shared" ref="FH165" si="3057" xml:space="preserve"> FI164</f>
        <v>0</v>
      </c>
      <c r="FI165" s="242">
        <f t="shared" ref="FI165" si="3058" xml:space="preserve"> FJ164</f>
        <v>0</v>
      </c>
      <c r="FJ165" s="242">
        <f t="shared" ref="FJ165" si="3059" xml:space="preserve"> FK164</f>
        <v>0</v>
      </c>
      <c r="FK165" s="242">
        <f t="shared" ref="FK165" si="3060" xml:space="preserve"> FL164</f>
        <v>0</v>
      </c>
      <c r="FL165" s="242">
        <f t="shared" ref="FL165" si="3061" xml:space="preserve"> FM164</f>
        <v>0</v>
      </c>
      <c r="FM165" s="242">
        <f t="shared" ref="FM165" si="3062" xml:space="preserve"> FN164</f>
        <v>0</v>
      </c>
      <c r="FN165" s="242">
        <f t="shared" ref="FN165" si="3063" xml:space="preserve"> FO164</f>
        <v>0</v>
      </c>
      <c r="FO165" s="242">
        <f t="shared" ref="FO165" si="3064" xml:space="preserve"> FP164</f>
        <v>0</v>
      </c>
      <c r="FP165" s="242">
        <f t="shared" ref="FP165" si="3065" xml:space="preserve"> FQ164</f>
        <v>0</v>
      </c>
      <c r="FQ165" s="242">
        <f t="shared" ref="FQ165" si="3066" xml:space="preserve"> FR164</f>
        <v>0</v>
      </c>
      <c r="FR165" s="242">
        <f t="shared" ref="FR165" si="3067" xml:space="preserve"> FS164</f>
        <v>0</v>
      </c>
      <c r="FS165" s="242">
        <f t="shared" ref="FS165" si="3068" xml:space="preserve"> FT164</f>
        <v>0</v>
      </c>
      <c r="FT165" s="242">
        <f t="shared" ref="FT165" si="3069" xml:space="preserve"> FU164</f>
        <v>0</v>
      </c>
      <c r="FU165" s="242">
        <f t="shared" ref="FU165" si="3070" xml:space="preserve"> FV164</f>
        <v>0</v>
      </c>
      <c r="FV165" s="242">
        <f t="shared" ref="FV165" si="3071" xml:space="preserve"> FW164</f>
        <v>0</v>
      </c>
      <c r="FW165" s="242">
        <f t="shared" ref="FW165" si="3072" xml:space="preserve"> FX164</f>
        <v>0</v>
      </c>
      <c r="FX165" s="242">
        <f t="shared" ref="FX165" si="3073" xml:space="preserve"> FY164</f>
        <v>0</v>
      </c>
      <c r="FY165" s="242">
        <f t="shared" ref="FY165" si="3074" xml:space="preserve"> FZ164</f>
        <v>0</v>
      </c>
      <c r="FZ165" s="242">
        <f t="shared" ref="FZ165" si="3075" xml:space="preserve"> GA164</f>
        <v>0</v>
      </c>
      <c r="GA165" s="242">
        <f t="shared" ref="GA165" si="3076" xml:space="preserve"> GB164</f>
        <v>0</v>
      </c>
      <c r="GB165" s="242">
        <f t="shared" ref="GB165" si="3077" xml:space="preserve"> GC164</f>
        <v>0</v>
      </c>
      <c r="GC165" s="242">
        <f t="shared" ref="GC165" si="3078" xml:space="preserve"> GD164</f>
        <v>0</v>
      </c>
      <c r="GD165" s="242">
        <f t="shared" ref="GD165" si="3079" xml:space="preserve"> GE164</f>
        <v>0</v>
      </c>
      <c r="GE165" s="242">
        <f t="shared" ref="GE165" si="3080" xml:space="preserve"> GF164</f>
        <v>0</v>
      </c>
      <c r="GF165" s="242">
        <f t="shared" ref="GF165" si="3081" xml:space="preserve"> GG164</f>
        <v>0</v>
      </c>
      <c r="GG165" s="242">
        <f t="shared" ref="GG165" si="3082" xml:space="preserve"> GH164</f>
        <v>0</v>
      </c>
      <c r="GH165" s="242">
        <f t="shared" ref="GH165" si="3083" xml:space="preserve"> GI164</f>
        <v>0</v>
      </c>
      <c r="GI165" s="242">
        <f t="shared" ref="GI165" si="3084" xml:space="preserve"> GJ164</f>
        <v>0</v>
      </c>
      <c r="GJ165" s="242">
        <f t="shared" ref="GJ165" si="3085" xml:space="preserve"> GK164</f>
        <v>0</v>
      </c>
    </row>
    <row r="166" spans="1:192" s="202" customFormat="1" outlineLevel="1" x14ac:dyDescent="0.25">
      <c r="A166" s="456"/>
      <c r="B166" s="456"/>
      <c r="C166" s="457"/>
      <c r="D166" s="201"/>
      <c r="E166" s="203"/>
      <c r="F166" s="458"/>
      <c r="I166" s="203"/>
      <c r="J166" s="203"/>
      <c r="K166" s="203"/>
      <c r="L166" s="203"/>
      <c r="M166" s="203"/>
      <c r="N166" s="203"/>
      <c r="O166" s="203"/>
      <c r="P166" s="203"/>
      <c r="Q166" s="203"/>
      <c r="R166" s="203"/>
      <c r="S166" s="203"/>
      <c r="T166" s="203"/>
      <c r="U166" s="203"/>
      <c r="V166" s="203"/>
      <c r="W166" s="203"/>
      <c r="X166" s="203"/>
      <c r="Y166" s="203"/>
      <c r="Z166" s="203"/>
      <c r="AA166" s="203"/>
      <c r="AB166" s="203"/>
      <c r="AC166" s="203"/>
      <c r="AD166" s="203"/>
      <c r="AE166" s="203"/>
      <c r="AF166" s="203"/>
      <c r="AG166" s="203"/>
      <c r="AH166" s="203"/>
      <c r="AI166" s="203"/>
      <c r="AJ166" s="203"/>
      <c r="AK166" s="203"/>
      <c r="AL166" s="203"/>
      <c r="AM166" s="203"/>
      <c r="AN166" s="203"/>
      <c r="AO166" s="203"/>
      <c r="AP166" s="203"/>
      <c r="AQ166" s="203"/>
      <c r="AR166" s="203"/>
      <c r="AS166" s="203"/>
      <c r="AT166" s="203"/>
      <c r="AU166" s="203"/>
      <c r="AV166" s="203"/>
      <c r="AW166" s="203"/>
      <c r="AX166" s="203"/>
      <c r="AY166" s="203"/>
      <c r="AZ166" s="203"/>
      <c r="BA166" s="203"/>
      <c r="BB166" s="203"/>
      <c r="BC166" s="203"/>
      <c r="BD166" s="203"/>
      <c r="BE166" s="203"/>
      <c r="BF166" s="203"/>
      <c r="BG166" s="203"/>
      <c r="BH166" s="203"/>
      <c r="BI166" s="203"/>
      <c r="BJ166" s="203"/>
      <c r="BK166" s="203"/>
      <c r="BL166" s="203"/>
      <c r="BM166" s="203"/>
      <c r="BN166" s="203"/>
      <c r="BO166" s="203"/>
      <c r="BP166" s="203"/>
      <c r="BQ166" s="203"/>
      <c r="BR166" s="203"/>
      <c r="BS166" s="203"/>
      <c r="BT166" s="203"/>
      <c r="BU166" s="203"/>
      <c r="BV166" s="203"/>
      <c r="BW166" s="203"/>
      <c r="BX166" s="203"/>
      <c r="BY166" s="203"/>
      <c r="BZ166" s="203"/>
      <c r="CA166" s="203"/>
      <c r="CB166" s="203"/>
      <c r="CC166" s="203"/>
      <c r="CD166" s="203"/>
      <c r="CE166" s="203"/>
      <c r="CF166" s="203"/>
      <c r="CG166" s="203"/>
      <c r="CH166" s="203"/>
      <c r="CI166" s="203"/>
      <c r="CJ166" s="203"/>
      <c r="CK166" s="203"/>
      <c r="CL166" s="203"/>
      <c r="CM166" s="203"/>
      <c r="CN166" s="203"/>
      <c r="CO166" s="203"/>
      <c r="CP166" s="203"/>
      <c r="CQ166" s="203"/>
      <c r="CR166" s="203"/>
      <c r="CS166" s="203"/>
      <c r="CT166" s="203"/>
      <c r="CU166" s="203"/>
      <c r="CV166" s="203"/>
      <c r="CW166" s="203"/>
      <c r="CX166" s="203"/>
      <c r="CY166" s="203"/>
      <c r="CZ166" s="203"/>
      <c r="DA166" s="203"/>
      <c r="DB166" s="203"/>
      <c r="DC166" s="203"/>
      <c r="DD166" s="203"/>
      <c r="DE166" s="203"/>
      <c r="DF166" s="203"/>
      <c r="DG166" s="203"/>
      <c r="DH166" s="203"/>
      <c r="DI166" s="203"/>
      <c r="DJ166" s="203"/>
      <c r="DK166" s="203"/>
      <c r="DL166" s="203"/>
      <c r="DM166" s="203"/>
      <c r="DN166" s="203"/>
      <c r="DO166" s="203"/>
      <c r="DP166" s="203"/>
      <c r="DQ166" s="203"/>
      <c r="DR166" s="203"/>
      <c r="DS166" s="203"/>
      <c r="DT166" s="203"/>
      <c r="DU166" s="203"/>
      <c r="DV166" s="203"/>
      <c r="DW166" s="203"/>
      <c r="DX166" s="203"/>
      <c r="DY166" s="203"/>
      <c r="DZ166" s="203"/>
      <c r="EA166" s="203"/>
      <c r="EB166" s="203"/>
      <c r="EC166" s="203"/>
      <c r="ED166" s="203"/>
      <c r="EE166" s="203"/>
      <c r="EF166" s="203"/>
      <c r="EG166" s="203"/>
      <c r="EH166" s="203"/>
      <c r="EI166" s="203"/>
      <c r="EJ166" s="203"/>
      <c r="EK166" s="203"/>
      <c r="EL166" s="203"/>
      <c r="EM166" s="203"/>
      <c r="EN166" s="203"/>
      <c r="EO166" s="203"/>
      <c r="EP166" s="203"/>
      <c r="EQ166" s="203"/>
      <c r="ER166" s="203"/>
      <c r="ES166" s="203"/>
      <c r="ET166" s="203"/>
      <c r="EU166" s="203"/>
      <c r="EV166" s="203"/>
      <c r="EW166" s="203"/>
      <c r="EX166" s="203"/>
      <c r="EY166" s="203"/>
      <c r="EZ166" s="203"/>
      <c r="FA166" s="203"/>
      <c r="FB166" s="203"/>
      <c r="FC166" s="203"/>
      <c r="FD166" s="203"/>
      <c r="FE166" s="203"/>
      <c r="FF166" s="203"/>
      <c r="FG166" s="203"/>
      <c r="FH166" s="203"/>
      <c r="FI166" s="203"/>
      <c r="FJ166" s="203"/>
      <c r="FK166" s="203"/>
      <c r="FL166" s="203"/>
      <c r="FM166" s="203"/>
      <c r="FN166" s="203"/>
      <c r="FO166" s="203"/>
      <c r="FP166" s="203"/>
      <c r="FQ166" s="203"/>
      <c r="FR166" s="203"/>
      <c r="FS166" s="203"/>
      <c r="FT166" s="203"/>
      <c r="FU166" s="203"/>
      <c r="FV166" s="203"/>
      <c r="FW166" s="203"/>
      <c r="FX166" s="203"/>
      <c r="FY166" s="203"/>
      <c r="FZ166" s="203"/>
      <c r="GA166" s="203"/>
      <c r="GB166" s="203"/>
      <c r="GC166" s="203"/>
      <c r="GD166" s="203"/>
      <c r="GE166" s="203"/>
      <c r="GF166" s="203"/>
      <c r="GG166" s="203"/>
      <c r="GH166" s="203"/>
      <c r="GI166" s="203"/>
      <c r="GJ166" s="203"/>
    </row>
    <row r="167" spans="1:192" outlineLevel="1" x14ac:dyDescent="0.25">
      <c r="A167" s="456"/>
      <c r="B167" s="456" t="s">
        <v>361</v>
      </c>
      <c r="C167" s="457"/>
      <c r="D167" s="201"/>
      <c r="E167" s="203"/>
      <c r="F167" s="458"/>
      <c r="G167" s="202"/>
      <c r="H167" s="202"/>
      <c r="I167" s="203"/>
      <c r="J167" s="203"/>
      <c r="K167" s="203"/>
      <c r="L167" s="203"/>
      <c r="M167" s="203"/>
      <c r="N167" s="203"/>
      <c r="O167" s="203"/>
      <c r="P167" s="203"/>
      <c r="Q167" s="203"/>
      <c r="R167" s="203"/>
      <c r="S167" s="203"/>
      <c r="T167" s="203"/>
      <c r="U167" s="203"/>
      <c r="V167" s="203"/>
      <c r="W167" s="203"/>
      <c r="X167" s="203"/>
      <c r="Y167" s="203"/>
      <c r="Z167" s="203"/>
      <c r="AA167" s="203"/>
      <c r="AB167" s="203"/>
      <c r="AC167" s="203"/>
      <c r="AD167" s="203"/>
      <c r="AE167" s="203"/>
      <c r="AF167" s="203"/>
      <c r="AG167" s="203"/>
      <c r="AH167" s="203"/>
      <c r="AI167" s="203"/>
      <c r="AJ167" s="203"/>
      <c r="AK167" s="203"/>
      <c r="AL167" s="203"/>
      <c r="AM167" s="203"/>
      <c r="AN167" s="203"/>
      <c r="AO167" s="203"/>
      <c r="AP167" s="203"/>
      <c r="AQ167" s="203"/>
      <c r="AR167" s="203"/>
      <c r="AS167" s="203"/>
      <c r="AT167" s="203"/>
      <c r="AU167" s="203"/>
      <c r="AV167" s="203"/>
      <c r="AW167" s="203"/>
      <c r="AX167" s="203"/>
      <c r="AY167" s="203"/>
      <c r="AZ167" s="203"/>
      <c r="BA167" s="203"/>
      <c r="BB167" s="203"/>
      <c r="BC167" s="203"/>
      <c r="BD167" s="203"/>
      <c r="BE167" s="203"/>
      <c r="BF167" s="203"/>
      <c r="BG167" s="203"/>
      <c r="BH167" s="203"/>
      <c r="BI167" s="203"/>
      <c r="BJ167" s="203"/>
      <c r="BK167" s="203"/>
      <c r="BL167" s="203"/>
      <c r="BM167" s="203"/>
      <c r="BN167" s="203"/>
      <c r="BO167" s="203"/>
      <c r="BP167" s="203"/>
      <c r="BQ167" s="203"/>
      <c r="BR167" s="203"/>
      <c r="BS167" s="203"/>
      <c r="BT167" s="203"/>
      <c r="BU167" s="203"/>
      <c r="BV167" s="203"/>
      <c r="BW167" s="203"/>
      <c r="BX167" s="203"/>
      <c r="BY167" s="203"/>
      <c r="BZ167" s="203"/>
      <c r="CA167" s="203"/>
      <c r="CB167" s="203"/>
      <c r="CC167" s="203"/>
      <c r="CD167" s="203"/>
      <c r="CE167" s="203"/>
      <c r="CF167" s="203"/>
      <c r="CG167" s="203"/>
      <c r="CH167" s="203"/>
      <c r="CI167" s="203"/>
      <c r="CJ167" s="203"/>
      <c r="CK167" s="203"/>
      <c r="CL167" s="203"/>
      <c r="CM167" s="203"/>
      <c r="CN167" s="203"/>
      <c r="CO167" s="203"/>
      <c r="CP167" s="203"/>
      <c r="CQ167" s="203"/>
      <c r="CR167" s="203"/>
      <c r="CS167" s="203"/>
      <c r="CT167" s="203"/>
      <c r="CU167" s="203"/>
      <c r="CV167" s="203"/>
      <c r="CW167" s="203"/>
      <c r="CX167" s="203"/>
      <c r="CY167" s="203"/>
      <c r="CZ167" s="203"/>
      <c r="DA167" s="203"/>
      <c r="DB167" s="203"/>
      <c r="DC167" s="203"/>
      <c r="DD167" s="203"/>
      <c r="DE167" s="203"/>
      <c r="DF167" s="203"/>
      <c r="DG167" s="203"/>
      <c r="DH167" s="203"/>
      <c r="DI167" s="203"/>
      <c r="DJ167" s="203"/>
      <c r="DK167" s="203"/>
      <c r="DL167" s="203"/>
      <c r="DM167" s="203"/>
      <c r="DN167" s="203"/>
      <c r="DO167" s="203"/>
      <c r="DP167" s="203"/>
      <c r="DQ167" s="203"/>
      <c r="DR167" s="203"/>
      <c r="DS167" s="203"/>
      <c r="DT167" s="203"/>
      <c r="DU167" s="203"/>
      <c r="DV167" s="203"/>
      <c r="DW167" s="203"/>
      <c r="DX167" s="203"/>
      <c r="DY167" s="203"/>
      <c r="DZ167" s="203"/>
      <c r="EA167" s="203"/>
      <c r="EB167" s="203"/>
      <c r="EC167" s="203"/>
      <c r="ED167" s="203"/>
      <c r="EE167" s="203"/>
      <c r="EF167" s="203"/>
      <c r="EG167" s="203"/>
      <c r="EH167" s="203"/>
      <c r="EI167" s="203"/>
      <c r="EJ167" s="203"/>
      <c r="EK167" s="203"/>
      <c r="EL167" s="203"/>
      <c r="EM167" s="203"/>
      <c r="EN167" s="203"/>
      <c r="EO167" s="203"/>
      <c r="EP167" s="203"/>
      <c r="EQ167" s="203"/>
      <c r="ER167" s="203"/>
      <c r="ES167" s="203"/>
      <c r="ET167" s="203"/>
      <c r="EU167" s="203"/>
      <c r="EV167" s="203"/>
      <c r="EW167" s="203"/>
      <c r="EX167" s="203"/>
      <c r="EY167" s="203"/>
      <c r="EZ167" s="203"/>
      <c r="FA167" s="203"/>
      <c r="FB167" s="203"/>
      <c r="FC167" s="203"/>
      <c r="FD167" s="203"/>
      <c r="FE167" s="203"/>
      <c r="FF167" s="203"/>
      <c r="FG167" s="203"/>
      <c r="FH167" s="203"/>
      <c r="FI167" s="203"/>
      <c r="FJ167" s="203"/>
      <c r="FK167" s="203"/>
      <c r="FL167" s="203"/>
      <c r="FM167" s="203"/>
      <c r="FN167" s="203"/>
      <c r="FO167" s="203"/>
      <c r="FP167" s="203"/>
      <c r="FQ167" s="203"/>
      <c r="FR167" s="203"/>
      <c r="FS167" s="203"/>
      <c r="FT167" s="203"/>
      <c r="FU167" s="203"/>
      <c r="FV167" s="203"/>
      <c r="FW167" s="203"/>
      <c r="FX167" s="203"/>
      <c r="FY167" s="203"/>
      <c r="FZ167" s="203"/>
      <c r="GA167" s="203"/>
      <c r="GB167" s="203"/>
      <c r="GC167" s="203"/>
      <c r="GD167" s="203"/>
      <c r="GE167" s="203"/>
      <c r="GF167" s="203"/>
      <c r="GG167" s="203"/>
      <c r="GH167" s="203"/>
      <c r="GI167" s="203"/>
      <c r="GJ167" s="203"/>
    </row>
    <row r="168" spans="1:192" outlineLevel="1" x14ac:dyDescent="0.25">
      <c r="A168" s="456"/>
      <c r="B168" s="456"/>
      <c r="C168" s="457"/>
      <c r="D168" s="201"/>
      <c r="E168" s="131" t="str">
        <f xml:space="preserve"> InpC!E$49</f>
        <v>Escalation period end month</v>
      </c>
      <c r="F168" s="131">
        <f xml:space="preserve"> InpC!F$49</f>
        <v>12</v>
      </c>
      <c r="G168" s="131" t="str">
        <f xml:space="preserve"> InpC!G$49</f>
        <v>month</v>
      </c>
      <c r="H168" s="202"/>
      <c r="I168" s="203"/>
      <c r="J168" s="202"/>
      <c r="K168" s="202"/>
      <c r="L168" s="202"/>
      <c r="M168" s="202"/>
      <c r="N168" s="202"/>
      <c r="O168" s="202"/>
      <c r="P168" s="202"/>
      <c r="Q168" s="202"/>
      <c r="R168" s="202"/>
      <c r="S168" s="202"/>
      <c r="T168" s="202"/>
      <c r="U168" s="202"/>
      <c r="V168" s="202"/>
      <c r="W168" s="202"/>
      <c r="X168" s="202"/>
      <c r="Y168" s="202"/>
      <c r="Z168" s="202"/>
      <c r="AA168" s="202"/>
      <c r="AB168" s="202"/>
      <c r="AC168" s="202"/>
      <c r="AD168" s="202"/>
      <c r="AE168" s="202"/>
      <c r="AF168" s="202"/>
      <c r="AG168" s="202"/>
      <c r="AH168" s="202"/>
      <c r="AI168" s="202"/>
      <c r="AJ168" s="202"/>
      <c r="AK168" s="202"/>
      <c r="AL168" s="202"/>
      <c r="AM168" s="202"/>
      <c r="AN168" s="202"/>
      <c r="AO168" s="202"/>
      <c r="AP168" s="202"/>
      <c r="AQ168" s="202"/>
      <c r="AR168" s="202"/>
      <c r="AS168" s="202"/>
      <c r="AT168" s="202"/>
      <c r="AU168" s="202"/>
      <c r="AV168" s="202"/>
      <c r="AW168" s="202"/>
      <c r="AX168" s="202"/>
      <c r="AY168" s="202"/>
      <c r="AZ168" s="202"/>
      <c r="BA168" s="202"/>
      <c r="BB168" s="202"/>
      <c r="BC168" s="202"/>
      <c r="BD168" s="202"/>
      <c r="BE168" s="202"/>
      <c r="BF168" s="202"/>
      <c r="BG168" s="202"/>
      <c r="BH168" s="202"/>
      <c r="BI168" s="202"/>
      <c r="BJ168" s="202"/>
      <c r="BK168" s="202"/>
      <c r="BL168" s="202"/>
      <c r="BM168" s="202"/>
      <c r="BN168" s="202"/>
      <c r="BO168" s="202"/>
      <c r="BP168" s="202"/>
      <c r="BQ168" s="202"/>
      <c r="BR168" s="202"/>
      <c r="BS168" s="202"/>
      <c r="BT168" s="202"/>
      <c r="BU168" s="202"/>
      <c r="BV168" s="202"/>
      <c r="BW168" s="202"/>
      <c r="BX168" s="202"/>
      <c r="BY168" s="202"/>
      <c r="BZ168" s="202"/>
      <c r="CA168" s="202"/>
      <c r="CB168" s="202"/>
      <c r="CC168" s="202"/>
      <c r="CD168" s="202"/>
      <c r="CE168" s="202"/>
      <c r="CF168" s="202"/>
      <c r="CG168" s="202"/>
      <c r="CH168" s="202"/>
      <c r="CI168" s="202"/>
      <c r="CJ168" s="202"/>
      <c r="CK168" s="202"/>
      <c r="CL168" s="202"/>
      <c r="CM168" s="202"/>
      <c r="CN168" s="202"/>
      <c r="CO168" s="202"/>
      <c r="CP168" s="202"/>
      <c r="CQ168" s="202"/>
      <c r="CR168" s="202"/>
      <c r="CS168" s="202"/>
      <c r="CT168" s="202"/>
      <c r="CU168" s="202"/>
      <c r="CV168" s="202"/>
      <c r="CW168" s="202"/>
      <c r="CX168" s="202"/>
      <c r="CY168" s="202"/>
      <c r="CZ168" s="202"/>
      <c r="DA168" s="202"/>
      <c r="DB168" s="202"/>
      <c r="DC168" s="202"/>
      <c r="DD168" s="202"/>
      <c r="DE168" s="202"/>
      <c r="DF168" s="202"/>
      <c r="DG168" s="202"/>
      <c r="DH168" s="202"/>
      <c r="DI168" s="202"/>
      <c r="DJ168" s="202"/>
      <c r="DK168" s="202"/>
      <c r="DL168" s="202"/>
      <c r="DM168" s="202"/>
      <c r="DN168" s="202"/>
      <c r="DO168" s="202"/>
      <c r="DP168" s="202"/>
      <c r="DQ168" s="202"/>
      <c r="DR168" s="202"/>
      <c r="DS168" s="202"/>
      <c r="DT168" s="202"/>
      <c r="DU168" s="202"/>
      <c r="DV168" s="202"/>
      <c r="DW168" s="202"/>
      <c r="DX168" s="202"/>
      <c r="DY168" s="202"/>
      <c r="DZ168" s="202"/>
      <c r="EA168" s="202"/>
      <c r="EB168" s="202"/>
      <c r="EC168" s="202"/>
      <c r="ED168" s="202"/>
      <c r="EE168" s="202"/>
      <c r="EF168" s="202"/>
      <c r="EG168" s="202"/>
      <c r="EH168" s="202"/>
      <c r="EI168" s="202"/>
      <c r="EJ168" s="202"/>
      <c r="EK168" s="202"/>
      <c r="EL168" s="202"/>
      <c r="EM168" s="202"/>
      <c r="EN168" s="202"/>
      <c r="EO168" s="202"/>
      <c r="EP168" s="202"/>
      <c r="EQ168" s="202"/>
      <c r="ER168" s="202"/>
      <c r="ES168" s="202"/>
      <c r="ET168" s="202"/>
      <c r="EU168" s="202"/>
      <c r="EV168" s="202"/>
      <c r="EW168" s="202"/>
      <c r="EX168" s="202"/>
      <c r="EY168" s="202"/>
      <c r="EZ168" s="202"/>
      <c r="FA168" s="202"/>
      <c r="FB168" s="202"/>
      <c r="FC168" s="202"/>
      <c r="FD168" s="202"/>
      <c r="FE168" s="202"/>
      <c r="FF168" s="202"/>
      <c r="FG168" s="202"/>
      <c r="FH168" s="202"/>
      <c r="FI168" s="202"/>
      <c r="FJ168" s="202"/>
      <c r="FK168" s="202"/>
      <c r="FL168" s="202"/>
      <c r="FM168" s="202"/>
      <c r="FN168" s="202"/>
      <c r="FO168" s="202"/>
      <c r="FP168" s="202"/>
      <c r="FQ168" s="202"/>
      <c r="FR168" s="202"/>
      <c r="FS168" s="202"/>
      <c r="FT168" s="202"/>
      <c r="FU168" s="202"/>
      <c r="FV168" s="202"/>
      <c r="FW168" s="202"/>
      <c r="FX168" s="202"/>
      <c r="FY168" s="202"/>
      <c r="FZ168" s="202"/>
      <c r="GA168" s="202"/>
      <c r="GB168" s="202"/>
      <c r="GC168" s="202"/>
      <c r="GD168" s="202"/>
      <c r="GE168" s="202"/>
      <c r="GF168" s="202"/>
      <c r="GG168" s="202"/>
      <c r="GH168" s="202"/>
      <c r="GI168" s="202"/>
      <c r="GJ168" s="202"/>
    </row>
    <row r="169" spans="1:192" outlineLevel="1" x14ac:dyDescent="0.25">
      <c r="A169" s="51"/>
      <c r="C169" s="52"/>
      <c r="D169" s="53"/>
      <c r="E169" s="11" t="str">
        <f t="shared" ref="E169:BP169" si="3086" xml:space="preserve"> E$25</f>
        <v>Model period ending</v>
      </c>
      <c r="F169" s="11">
        <f t="shared" si="3086"/>
        <v>0</v>
      </c>
      <c r="G169" s="11" t="str">
        <f t="shared" si="3086"/>
        <v>date</v>
      </c>
      <c r="H169" s="11">
        <f t="shared" si="3086"/>
        <v>0</v>
      </c>
      <c r="I169" s="142">
        <f t="shared" si="3086"/>
        <v>0</v>
      </c>
      <c r="J169" s="11">
        <f t="shared" si="3086"/>
        <v>44196</v>
      </c>
      <c r="K169" s="11">
        <f t="shared" si="3086"/>
        <v>44286</v>
      </c>
      <c r="L169" s="11">
        <f t="shared" si="3086"/>
        <v>44377</v>
      </c>
      <c r="M169" s="11">
        <f t="shared" si="3086"/>
        <v>44469</v>
      </c>
      <c r="N169" s="11">
        <f t="shared" si="3086"/>
        <v>44561</v>
      </c>
      <c r="O169" s="11">
        <f t="shared" si="3086"/>
        <v>44651</v>
      </c>
      <c r="P169" s="11">
        <f t="shared" si="3086"/>
        <v>44742</v>
      </c>
      <c r="Q169" s="11">
        <f t="shared" si="3086"/>
        <v>44834</v>
      </c>
      <c r="R169" s="11">
        <f t="shared" si="3086"/>
        <v>44926</v>
      </c>
      <c r="S169" s="11">
        <f t="shared" si="3086"/>
        <v>45016</v>
      </c>
      <c r="T169" s="11">
        <f t="shared" si="3086"/>
        <v>45107</v>
      </c>
      <c r="U169" s="11">
        <f t="shared" si="3086"/>
        <v>45199</v>
      </c>
      <c r="V169" s="11">
        <f t="shared" si="3086"/>
        <v>45291</v>
      </c>
      <c r="W169" s="11">
        <f t="shared" si="3086"/>
        <v>45382</v>
      </c>
      <c r="X169" s="11">
        <f t="shared" si="3086"/>
        <v>45473</v>
      </c>
      <c r="Y169" s="11">
        <f t="shared" si="3086"/>
        <v>45565</v>
      </c>
      <c r="Z169" s="11">
        <f t="shared" si="3086"/>
        <v>45657</v>
      </c>
      <c r="AA169" s="11">
        <f t="shared" si="3086"/>
        <v>45747</v>
      </c>
      <c r="AB169" s="11">
        <f t="shared" si="3086"/>
        <v>45838</v>
      </c>
      <c r="AC169" s="11">
        <f t="shared" si="3086"/>
        <v>45930</v>
      </c>
      <c r="AD169" s="11">
        <f t="shared" si="3086"/>
        <v>46022</v>
      </c>
      <c r="AE169" s="11">
        <f t="shared" si="3086"/>
        <v>46112</v>
      </c>
      <c r="AF169" s="11">
        <f t="shared" si="3086"/>
        <v>46203</v>
      </c>
      <c r="AG169" s="11">
        <f t="shared" si="3086"/>
        <v>46295</v>
      </c>
      <c r="AH169" s="11">
        <f t="shared" si="3086"/>
        <v>46387</v>
      </c>
      <c r="AI169" s="11">
        <f t="shared" si="3086"/>
        <v>46477</v>
      </c>
      <c r="AJ169" s="11">
        <f t="shared" si="3086"/>
        <v>46568</v>
      </c>
      <c r="AK169" s="11">
        <f t="shared" si="3086"/>
        <v>46660</v>
      </c>
      <c r="AL169" s="11">
        <f t="shared" si="3086"/>
        <v>46752</v>
      </c>
      <c r="AM169" s="11">
        <f t="shared" si="3086"/>
        <v>46843</v>
      </c>
      <c r="AN169" s="11">
        <f t="shared" si="3086"/>
        <v>46934</v>
      </c>
      <c r="AO169" s="11">
        <f t="shared" si="3086"/>
        <v>47026</v>
      </c>
      <c r="AP169" s="11">
        <f t="shared" si="3086"/>
        <v>47118</v>
      </c>
      <c r="AQ169" s="11">
        <f t="shared" si="3086"/>
        <v>47208</v>
      </c>
      <c r="AR169" s="11">
        <f t="shared" si="3086"/>
        <v>47299</v>
      </c>
      <c r="AS169" s="11">
        <f t="shared" si="3086"/>
        <v>47391</v>
      </c>
      <c r="AT169" s="11">
        <f t="shared" si="3086"/>
        <v>47483</v>
      </c>
      <c r="AU169" s="11">
        <f t="shared" si="3086"/>
        <v>47573</v>
      </c>
      <c r="AV169" s="11">
        <f t="shared" si="3086"/>
        <v>47664</v>
      </c>
      <c r="AW169" s="11">
        <f t="shared" si="3086"/>
        <v>47756</v>
      </c>
      <c r="AX169" s="11">
        <f t="shared" si="3086"/>
        <v>47848</v>
      </c>
      <c r="AY169" s="11">
        <f t="shared" si="3086"/>
        <v>47938</v>
      </c>
      <c r="AZ169" s="11">
        <f t="shared" si="3086"/>
        <v>48029</v>
      </c>
      <c r="BA169" s="11">
        <f t="shared" si="3086"/>
        <v>48121</v>
      </c>
      <c r="BB169" s="11">
        <f t="shared" si="3086"/>
        <v>48213</v>
      </c>
      <c r="BC169" s="11">
        <f t="shared" si="3086"/>
        <v>48304</v>
      </c>
      <c r="BD169" s="11">
        <f t="shared" si="3086"/>
        <v>48395</v>
      </c>
      <c r="BE169" s="11">
        <f t="shared" si="3086"/>
        <v>48487</v>
      </c>
      <c r="BF169" s="11">
        <f t="shared" si="3086"/>
        <v>48579</v>
      </c>
      <c r="BG169" s="11">
        <f t="shared" si="3086"/>
        <v>48669</v>
      </c>
      <c r="BH169" s="11">
        <f t="shared" si="3086"/>
        <v>48760</v>
      </c>
      <c r="BI169" s="11">
        <f t="shared" si="3086"/>
        <v>48852</v>
      </c>
      <c r="BJ169" s="11">
        <f t="shared" si="3086"/>
        <v>48944</v>
      </c>
      <c r="BK169" s="11">
        <f t="shared" si="3086"/>
        <v>49034</v>
      </c>
      <c r="BL169" s="11">
        <f t="shared" si="3086"/>
        <v>49125</v>
      </c>
      <c r="BM169" s="11">
        <f t="shared" si="3086"/>
        <v>49217</v>
      </c>
      <c r="BN169" s="11">
        <f t="shared" si="3086"/>
        <v>49309</v>
      </c>
      <c r="BO169" s="11">
        <f t="shared" si="3086"/>
        <v>49399</v>
      </c>
      <c r="BP169" s="11">
        <f t="shared" si="3086"/>
        <v>49490</v>
      </c>
      <c r="BQ169" s="11">
        <f t="shared" ref="BQ169:EB169" si="3087" xml:space="preserve"> BQ$25</f>
        <v>49582</v>
      </c>
      <c r="BR169" s="11">
        <f t="shared" si="3087"/>
        <v>49674</v>
      </c>
      <c r="BS169" s="11">
        <f t="shared" si="3087"/>
        <v>49765</v>
      </c>
      <c r="BT169" s="11">
        <f t="shared" si="3087"/>
        <v>49856</v>
      </c>
      <c r="BU169" s="11">
        <f t="shared" si="3087"/>
        <v>49948</v>
      </c>
      <c r="BV169" s="11">
        <f t="shared" si="3087"/>
        <v>50040</v>
      </c>
      <c r="BW169" s="11">
        <f t="shared" si="3087"/>
        <v>50130</v>
      </c>
      <c r="BX169" s="11">
        <f t="shared" si="3087"/>
        <v>50221</v>
      </c>
      <c r="BY169" s="11">
        <f t="shared" si="3087"/>
        <v>50313</v>
      </c>
      <c r="BZ169" s="11">
        <f t="shared" si="3087"/>
        <v>50405</v>
      </c>
      <c r="CA169" s="11">
        <f t="shared" si="3087"/>
        <v>50495</v>
      </c>
      <c r="CB169" s="11">
        <f t="shared" si="3087"/>
        <v>50586</v>
      </c>
      <c r="CC169" s="11">
        <f t="shared" si="3087"/>
        <v>50678</v>
      </c>
      <c r="CD169" s="11">
        <f t="shared" si="3087"/>
        <v>50770</v>
      </c>
      <c r="CE169" s="11">
        <f t="shared" si="3087"/>
        <v>50860</v>
      </c>
      <c r="CF169" s="11">
        <f t="shared" si="3087"/>
        <v>50951</v>
      </c>
      <c r="CG169" s="11">
        <f t="shared" si="3087"/>
        <v>51043</v>
      </c>
      <c r="CH169" s="11">
        <f t="shared" si="3087"/>
        <v>51135</v>
      </c>
      <c r="CI169" s="11">
        <f t="shared" si="3087"/>
        <v>51226</v>
      </c>
      <c r="CJ169" s="11">
        <f t="shared" si="3087"/>
        <v>51317</v>
      </c>
      <c r="CK169" s="11">
        <f t="shared" si="3087"/>
        <v>51409</v>
      </c>
      <c r="CL169" s="11">
        <f t="shared" si="3087"/>
        <v>51501</v>
      </c>
      <c r="CM169" s="11">
        <f t="shared" si="3087"/>
        <v>51591</v>
      </c>
      <c r="CN169" s="11">
        <f t="shared" si="3087"/>
        <v>51682</v>
      </c>
      <c r="CO169" s="11">
        <f t="shared" si="3087"/>
        <v>51774</v>
      </c>
      <c r="CP169" s="11">
        <f t="shared" si="3087"/>
        <v>51866</v>
      </c>
      <c r="CQ169" s="11">
        <f t="shared" si="3087"/>
        <v>51956</v>
      </c>
      <c r="CR169" s="11">
        <f t="shared" si="3087"/>
        <v>52047</v>
      </c>
      <c r="CS169" s="11">
        <f t="shared" si="3087"/>
        <v>52139</v>
      </c>
      <c r="CT169" s="11">
        <f t="shared" si="3087"/>
        <v>52231</v>
      </c>
      <c r="CU169" s="11">
        <f t="shared" si="3087"/>
        <v>52321</v>
      </c>
      <c r="CV169" s="11">
        <f t="shared" si="3087"/>
        <v>52412</v>
      </c>
      <c r="CW169" s="11">
        <f t="shared" si="3087"/>
        <v>52504</v>
      </c>
      <c r="CX169" s="11">
        <f t="shared" si="3087"/>
        <v>52596</v>
      </c>
      <c r="CY169" s="11">
        <f t="shared" si="3087"/>
        <v>52687</v>
      </c>
      <c r="CZ169" s="11">
        <f t="shared" si="3087"/>
        <v>52778</v>
      </c>
      <c r="DA169" s="11">
        <f t="shared" si="3087"/>
        <v>52870</v>
      </c>
      <c r="DB169" s="11">
        <f t="shared" si="3087"/>
        <v>52962</v>
      </c>
      <c r="DC169" s="11">
        <f t="shared" si="3087"/>
        <v>53052</v>
      </c>
      <c r="DD169" s="11">
        <f t="shared" si="3087"/>
        <v>53143</v>
      </c>
      <c r="DE169" s="11">
        <f t="shared" si="3087"/>
        <v>53235</v>
      </c>
      <c r="DF169" s="11">
        <f t="shared" si="3087"/>
        <v>53327</v>
      </c>
      <c r="DG169" s="11">
        <f t="shared" si="3087"/>
        <v>53417</v>
      </c>
      <c r="DH169" s="11">
        <f t="shared" si="3087"/>
        <v>53508</v>
      </c>
      <c r="DI169" s="11">
        <f t="shared" si="3087"/>
        <v>53600</v>
      </c>
      <c r="DJ169" s="11">
        <f t="shared" si="3087"/>
        <v>53692</v>
      </c>
      <c r="DK169" s="11">
        <f t="shared" si="3087"/>
        <v>53782</v>
      </c>
      <c r="DL169" s="11">
        <f t="shared" si="3087"/>
        <v>53873</v>
      </c>
      <c r="DM169" s="11">
        <f t="shared" si="3087"/>
        <v>53965</v>
      </c>
      <c r="DN169" s="11">
        <f t="shared" si="3087"/>
        <v>54057</v>
      </c>
      <c r="DO169" s="11">
        <f t="shared" si="3087"/>
        <v>54148</v>
      </c>
      <c r="DP169" s="11">
        <f t="shared" si="3087"/>
        <v>54239</v>
      </c>
      <c r="DQ169" s="11">
        <f t="shared" si="3087"/>
        <v>54331</v>
      </c>
      <c r="DR169" s="11">
        <f t="shared" si="3087"/>
        <v>54423</v>
      </c>
      <c r="DS169" s="11">
        <f t="shared" si="3087"/>
        <v>54513</v>
      </c>
      <c r="DT169" s="11">
        <f t="shared" si="3087"/>
        <v>54604</v>
      </c>
      <c r="DU169" s="11">
        <f t="shared" si="3087"/>
        <v>54696</v>
      </c>
      <c r="DV169" s="11">
        <f t="shared" si="3087"/>
        <v>54788</v>
      </c>
      <c r="DW169" s="11">
        <f t="shared" si="3087"/>
        <v>54878</v>
      </c>
      <c r="DX169" s="11">
        <f t="shared" si="3087"/>
        <v>54969</v>
      </c>
      <c r="DY169" s="11">
        <f t="shared" si="3087"/>
        <v>55061</v>
      </c>
      <c r="DZ169" s="11">
        <f t="shared" si="3087"/>
        <v>55153</v>
      </c>
      <c r="EA169" s="11">
        <f t="shared" si="3087"/>
        <v>55243</v>
      </c>
      <c r="EB169" s="11">
        <f t="shared" si="3087"/>
        <v>55334</v>
      </c>
      <c r="EC169" s="11">
        <f t="shared" ref="EC169:GJ169" si="3088" xml:space="preserve"> EC$25</f>
        <v>55426</v>
      </c>
      <c r="ED169" s="11">
        <f t="shared" si="3088"/>
        <v>55518</v>
      </c>
      <c r="EE169" s="11">
        <f t="shared" si="3088"/>
        <v>55609</v>
      </c>
      <c r="EF169" s="11">
        <f t="shared" si="3088"/>
        <v>55700</v>
      </c>
      <c r="EG169" s="11">
        <f t="shared" si="3088"/>
        <v>55792</v>
      </c>
      <c r="EH169" s="11">
        <f t="shared" si="3088"/>
        <v>55884</v>
      </c>
      <c r="EI169" s="11">
        <f t="shared" si="3088"/>
        <v>55974</v>
      </c>
      <c r="EJ169" s="11">
        <f t="shared" si="3088"/>
        <v>56065</v>
      </c>
      <c r="EK169" s="11">
        <f t="shared" si="3088"/>
        <v>56157</v>
      </c>
      <c r="EL169" s="11">
        <f t="shared" si="3088"/>
        <v>56249</v>
      </c>
      <c r="EM169" s="11">
        <f t="shared" si="3088"/>
        <v>56339</v>
      </c>
      <c r="EN169" s="11">
        <f t="shared" si="3088"/>
        <v>56430</v>
      </c>
      <c r="EO169" s="11">
        <f t="shared" si="3088"/>
        <v>56522</v>
      </c>
      <c r="EP169" s="11">
        <f t="shared" si="3088"/>
        <v>56614</v>
      </c>
      <c r="EQ169" s="11">
        <f t="shared" si="3088"/>
        <v>56704</v>
      </c>
      <c r="ER169" s="11">
        <f t="shared" si="3088"/>
        <v>56795</v>
      </c>
      <c r="ES169" s="11">
        <f t="shared" si="3088"/>
        <v>56887</v>
      </c>
      <c r="ET169" s="11">
        <f t="shared" si="3088"/>
        <v>56979</v>
      </c>
      <c r="EU169" s="11">
        <f t="shared" si="3088"/>
        <v>57070</v>
      </c>
      <c r="EV169" s="11">
        <f t="shared" si="3088"/>
        <v>57161</v>
      </c>
      <c r="EW169" s="11">
        <f t="shared" si="3088"/>
        <v>57253</v>
      </c>
      <c r="EX169" s="11">
        <f t="shared" si="3088"/>
        <v>57345</v>
      </c>
      <c r="EY169" s="11">
        <f t="shared" si="3088"/>
        <v>57435</v>
      </c>
      <c r="EZ169" s="11">
        <f t="shared" si="3088"/>
        <v>57526</v>
      </c>
      <c r="FA169" s="11">
        <f t="shared" si="3088"/>
        <v>57618</v>
      </c>
      <c r="FB169" s="11">
        <f t="shared" si="3088"/>
        <v>57710</v>
      </c>
      <c r="FC169" s="11">
        <f t="shared" si="3088"/>
        <v>57800</v>
      </c>
      <c r="FD169" s="11">
        <f t="shared" si="3088"/>
        <v>57891</v>
      </c>
      <c r="FE169" s="11">
        <f t="shared" si="3088"/>
        <v>57983</v>
      </c>
      <c r="FF169" s="11">
        <f t="shared" si="3088"/>
        <v>58075</v>
      </c>
      <c r="FG169" s="11">
        <f t="shared" si="3088"/>
        <v>58165</v>
      </c>
      <c r="FH169" s="11">
        <f t="shared" si="3088"/>
        <v>58256</v>
      </c>
      <c r="FI169" s="11">
        <f t="shared" si="3088"/>
        <v>58348</v>
      </c>
      <c r="FJ169" s="11">
        <f t="shared" si="3088"/>
        <v>58440</v>
      </c>
      <c r="FK169" s="11">
        <f t="shared" si="3088"/>
        <v>58531</v>
      </c>
      <c r="FL169" s="11">
        <f t="shared" si="3088"/>
        <v>58622</v>
      </c>
      <c r="FM169" s="11">
        <f t="shared" si="3088"/>
        <v>58714</v>
      </c>
      <c r="FN169" s="11">
        <f t="shared" si="3088"/>
        <v>58806</v>
      </c>
      <c r="FO169" s="11">
        <f t="shared" si="3088"/>
        <v>58896</v>
      </c>
      <c r="FP169" s="11">
        <f t="shared" si="3088"/>
        <v>58987</v>
      </c>
      <c r="FQ169" s="11">
        <f t="shared" si="3088"/>
        <v>59079</v>
      </c>
      <c r="FR169" s="11">
        <f t="shared" si="3088"/>
        <v>59171</v>
      </c>
      <c r="FS169" s="11">
        <f t="shared" si="3088"/>
        <v>59261</v>
      </c>
      <c r="FT169" s="11">
        <f t="shared" si="3088"/>
        <v>59352</v>
      </c>
      <c r="FU169" s="11">
        <f t="shared" si="3088"/>
        <v>59444</v>
      </c>
      <c r="FV169" s="11">
        <f t="shared" si="3088"/>
        <v>59536</v>
      </c>
      <c r="FW169" s="11">
        <f t="shared" si="3088"/>
        <v>59626</v>
      </c>
      <c r="FX169" s="11">
        <f t="shared" si="3088"/>
        <v>59717</v>
      </c>
      <c r="FY169" s="11">
        <f t="shared" si="3088"/>
        <v>59809</v>
      </c>
      <c r="FZ169" s="11">
        <f t="shared" si="3088"/>
        <v>59901</v>
      </c>
      <c r="GA169" s="11">
        <f t="shared" si="3088"/>
        <v>59992</v>
      </c>
      <c r="GB169" s="11">
        <f t="shared" si="3088"/>
        <v>60083</v>
      </c>
      <c r="GC169" s="11">
        <f t="shared" si="3088"/>
        <v>60175</v>
      </c>
      <c r="GD169" s="11">
        <f t="shared" si="3088"/>
        <v>60267</v>
      </c>
      <c r="GE169" s="11">
        <f t="shared" si="3088"/>
        <v>60357</v>
      </c>
      <c r="GF169" s="11">
        <f t="shared" si="3088"/>
        <v>60448</v>
      </c>
      <c r="GG169" s="11">
        <f t="shared" si="3088"/>
        <v>60540</v>
      </c>
      <c r="GH169" s="11">
        <f t="shared" si="3088"/>
        <v>60632</v>
      </c>
      <c r="GI169" s="11">
        <f t="shared" si="3088"/>
        <v>60722</v>
      </c>
      <c r="GJ169" s="11">
        <f t="shared" si="3088"/>
        <v>60813</v>
      </c>
    </row>
    <row r="170" spans="1:192" outlineLevel="1" x14ac:dyDescent="0.25">
      <c r="A170" s="147"/>
      <c r="B170" s="147"/>
      <c r="C170" s="148"/>
      <c r="D170" s="149"/>
      <c r="E170" s="198" t="s">
        <v>269</v>
      </c>
      <c r="F170" s="198"/>
      <c r="G170" s="198" t="s">
        <v>5</v>
      </c>
      <c r="H170" s="198">
        <f xml:space="preserve"> SUM(J170:GJ170)</f>
        <v>46</v>
      </c>
      <c r="I170" s="150"/>
      <c r="J170" s="198">
        <f t="shared" ref="J170:K170" si="3089" xml:space="preserve"> IF(MONTH(J169) = $F168, 1, 0)</f>
        <v>1</v>
      </c>
      <c r="K170" s="198">
        <f t="shared" si="3089"/>
        <v>0</v>
      </c>
      <c r="L170" s="198">
        <f t="shared" ref="L170:BW170" si="3090" xml:space="preserve"> IF(MONTH(L169) = $F168, 1, 0)</f>
        <v>0</v>
      </c>
      <c r="M170" s="198">
        <f t="shared" si="3090"/>
        <v>0</v>
      </c>
      <c r="N170" s="198">
        <f t="shared" si="3090"/>
        <v>1</v>
      </c>
      <c r="O170" s="198">
        <f t="shared" si="3090"/>
        <v>0</v>
      </c>
      <c r="P170" s="198">
        <f t="shared" si="3090"/>
        <v>0</v>
      </c>
      <c r="Q170" s="198">
        <f t="shared" si="3090"/>
        <v>0</v>
      </c>
      <c r="R170" s="198">
        <f t="shared" si="3090"/>
        <v>1</v>
      </c>
      <c r="S170" s="198">
        <f t="shared" si="3090"/>
        <v>0</v>
      </c>
      <c r="T170" s="198">
        <f t="shared" si="3090"/>
        <v>0</v>
      </c>
      <c r="U170" s="198">
        <f t="shared" si="3090"/>
        <v>0</v>
      </c>
      <c r="V170" s="198">
        <f t="shared" si="3090"/>
        <v>1</v>
      </c>
      <c r="W170" s="198">
        <f t="shared" si="3090"/>
        <v>0</v>
      </c>
      <c r="X170" s="198">
        <f t="shared" si="3090"/>
        <v>0</v>
      </c>
      <c r="Y170" s="198">
        <f t="shared" si="3090"/>
        <v>0</v>
      </c>
      <c r="Z170" s="198">
        <f t="shared" si="3090"/>
        <v>1</v>
      </c>
      <c r="AA170" s="198">
        <f t="shared" si="3090"/>
        <v>0</v>
      </c>
      <c r="AB170" s="198">
        <f t="shared" si="3090"/>
        <v>0</v>
      </c>
      <c r="AC170" s="198">
        <f t="shared" si="3090"/>
        <v>0</v>
      </c>
      <c r="AD170" s="198">
        <f t="shared" si="3090"/>
        <v>1</v>
      </c>
      <c r="AE170" s="198">
        <f t="shared" si="3090"/>
        <v>0</v>
      </c>
      <c r="AF170" s="198">
        <f t="shared" si="3090"/>
        <v>0</v>
      </c>
      <c r="AG170" s="198">
        <f t="shared" si="3090"/>
        <v>0</v>
      </c>
      <c r="AH170" s="198">
        <f t="shared" si="3090"/>
        <v>1</v>
      </c>
      <c r="AI170" s="198">
        <f t="shared" si="3090"/>
        <v>0</v>
      </c>
      <c r="AJ170" s="198">
        <f t="shared" si="3090"/>
        <v>0</v>
      </c>
      <c r="AK170" s="198">
        <f t="shared" si="3090"/>
        <v>0</v>
      </c>
      <c r="AL170" s="198">
        <f t="shared" si="3090"/>
        <v>1</v>
      </c>
      <c r="AM170" s="198">
        <f t="shared" si="3090"/>
        <v>0</v>
      </c>
      <c r="AN170" s="198">
        <f t="shared" si="3090"/>
        <v>0</v>
      </c>
      <c r="AO170" s="198">
        <f t="shared" si="3090"/>
        <v>0</v>
      </c>
      <c r="AP170" s="198">
        <f t="shared" si="3090"/>
        <v>1</v>
      </c>
      <c r="AQ170" s="198">
        <f t="shared" si="3090"/>
        <v>0</v>
      </c>
      <c r="AR170" s="198">
        <f t="shared" si="3090"/>
        <v>0</v>
      </c>
      <c r="AS170" s="198">
        <f t="shared" si="3090"/>
        <v>0</v>
      </c>
      <c r="AT170" s="198">
        <f t="shared" si="3090"/>
        <v>1</v>
      </c>
      <c r="AU170" s="198">
        <f t="shared" si="3090"/>
        <v>0</v>
      </c>
      <c r="AV170" s="198">
        <f t="shared" si="3090"/>
        <v>0</v>
      </c>
      <c r="AW170" s="198">
        <f t="shared" si="3090"/>
        <v>0</v>
      </c>
      <c r="AX170" s="198">
        <f t="shared" si="3090"/>
        <v>1</v>
      </c>
      <c r="AY170" s="198">
        <f t="shared" si="3090"/>
        <v>0</v>
      </c>
      <c r="AZ170" s="198">
        <f t="shared" si="3090"/>
        <v>0</v>
      </c>
      <c r="BA170" s="198">
        <f t="shared" si="3090"/>
        <v>0</v>
      </c>
      <c r="BB170" s="198">
        <f t="shared" si="3090"/>
        <v>1</v>
      </c>
      <c r="BC170" s="198">
        <f t="shared" si="3090"/>
        <v>0</v>
      </c>
      <c r="BD170" s="198">
        <f t="shared" si="3090"/>
        <v>0</v>
      </c>
      <c r="BE170" s="198">
        <f t="shared" si="3090"/>
        <v>0</v>
      </c>
      <c r="BF170" s="198">
        <f t="shared" si="3090"/>
        <v>1</v>
      </c>
      <c r="BG170" s="198">
        <f t="shared" si="3090"/>
        <v>0</v>
      </c>
      <c r="BH170" s="198">
        <f t="shared" si="3090"/>
        <v>0</v>
      </c>
      <c r="BI170" s="198">
        <f t="shared" si="3090"/>
        <v>0</v>
      </c>
      <c r="BJ170" s="198">
        <f t="shared" si="3090"/>
        <v>1</v>
      </c>
      <c r="BK170" s="198">
        <f t="shared" si="3090"/>
        <v>0</v>
      </c>
      <c r="BL170" s="198">
        <f t="shared" si="3090"/>
        <v>0</v>
      </c>
      <c r="BM170" s="198">
        <f t="shared" si="3090"/>
        <v>0</v>
      </c>
      <c r="BN170" s="198">
        <f t="shared" si="3090"/>
        <v>1</v>
      </c>
      <c r="BO170" s="198">
        <f t="shared" si="3090"/>
        <v>0</v>
      </c>
      <c r="BP170" s="198">
        <f t="shared" si="3090"/>
        <v>0</v>
      </c>
      <c r="BQ170" s="198">
        <f t="shared" si="3090"/>
        <v>0</v>
      </c>
      <c r="BR170" s="198">
        <f t="shared" si="3090"/>
        <v>1</v>
      </c>
      <c r="BS170" s="198">
        <f t="shared" si="3090"/>
        <v>0</v>
      </c>
      <c r="BT170" s="198">
        <f t="shared" si="3090"/>
        <v>0</v>
      </c>
      <c r="BU170" s="198">
        <f t="shared" si="3090"/>
        <v>0</v>
      </c>
      <c r="BV170" s="198">
        <f t="shared" si="3090"/>
        <v>1</v>
      </c>
      <c r="BW170" s="198">
        <f t="shared" si="3090"/>
        <v>0</v>
      </c>
      <c r="BX170" s="198">
        <f t="shared" ref="BX170:EI170" si="3091" xml:space="preserve"> IF(MONTH(BX169) = $F168, 1, 0)</f>
        <v>0</v>
      </c>
      <c r="BY170" s="198">
        <f t="shared" si="3091"/>
        <v>0</v>
      </c>
      <c r="BZ170" s="198">
        <f t="shared" si="3091"/>
        <v>1</v>
      </c>
      <c r="CA170" s="198">
        <f t="shared" si="3091"/>
        <v>0</v>
      </c>
      <c r="CB170" s="198">
        <f t="shared" si="3091"/>
        <v>0</v>
      </c>
      <c r="CC170" s="198">
        <f t="shared" si="3091"/>
        <v>0</v>
      </c>
      <c r="CD170" s="198">
        <f t="shared" si="3091"/>
        <v>1</v>
      </c>
      <c r="CE170" s="198">
        <f t="shared" si="3091"/>
        <v>0</v>
      </c>
      <c r="CF170" s="198">
        <f t="shared" si="3091"/>
        <v>0</v>
      </c>
      <c r="CG170" s="198">
        <f t="shared" si="3091"/>
        <v>0</v>
      </c>
      <c r="CH170" s="198">
        <f t="shared" si="3091"/>
        <v>1</v>
      </c>
      <c r="CI170" s="198">
        <f t="shared" si="3091"/>
        <v>0</v>
      </c>
      <c r="CJ170" s="198">
        <f t="shared" si="3091"/>
        <v>0</v>
      </c>
      <c r="CK170" s="198">
        <f t="shared" si="3091"/>
        <v>0</v>
      </c>
      <c r="CL170" s="198">
        <f t="shared" si="3091"/>
        <v>1</v>
      </c>
      <c r="CM170" s="198">
        <f t="shared" si="3091"/>
        <v>0</v>
      </c>
      <c r="CN170" s="198">
        <f t="shared" si="3091"/>
        <v>0</v>
      </c>
      <c r="CO170" s="198">
        <f t="shared" si="3091"/>
        <v>0</v>
      </c>
      <c r="CP170" s="198">
        <f t="shared" si="3091"/>
        <v>1</v>
      </c>
      <c r="CQ170" s="198">
        <f t="shared" si="3091"/>
        <v>0</v>
      </c>
      <c r="CR170" s="198">
        <f t="shared" si="3091"/>
        <v>0</v>
      </c>
      <c r="CS170" s="198">
        <f t="shared" si="3091"/>
        <v>0</v>
      </c>
      <c r="CT170" s="198">
        <f t="shared" si="3091"/>
        <v>1</v>
      </c>
      <c r="CU170" s="198">
        <f t="shared" si="3091"/>
        <v>0</v>
      </c>
      <c r="CV170" s="198">
        <f t="shared" si="3091"/>
        <v>0</v>
      </c>
      <c r="CW170" s="198">
        <f t="shared" si="3091"/>
        <v>0</v>
      </c>
      <c r="CX170" s="198">
        <f t="shared" si="3091"/>
        <v>1</v>
      </c>
      <c r="CY170" s="198">
        <f t="shared" si="3091"/>
        <v>0</v>
      </c>
      <c r="CZ170" s="198">
        <f t="shared" si="3091"/>
        <v>0</v>
      </c>
      <c r="DA170" s="198">
        <f t="shared" si="3091"/>
        <v>0</v>
      </c>
      <c r="DB170" s="198">
        <f t="shared" si="3091"/>
        <v>1</v>
      </c>
      <c r="DC170" s="198">
        <f t="shared" si="3091"/>
        <v>0</v>
      </c>
      <c r="DD170" s="198">
        <f t="shared" si="3091"/>
        <v>0</v>
      </c>
      <c r="DE170" s="198">
        <f t="shared" si="3091"/>
        <v>0</v>
      </c>
      <c r="DF170" s="198">
        <f t="shared" si="3091"/>
        <v>1</v>
      </c>
      <c r="DG170" s="198">
        <f t="shared" si="3091"/>
        <v>0</v>
      </c>
      <c r="DH170" s="198">
        <f t="shared" si="3091"/>
        <v>0</v>
      </c>
      <c r="DI170" s="198">
        <f t="shared" si="3091"/>
        <v>0</v>
      </c>
      <c r="DJ170" s="198">
        <f t="shared" si="3091"/>
        <v>1</v>
      </c>
      <c r="DK170" s="198">
        <f t="shared" si="3091"/>
        <v>0</v>
      </c>
      <c r="DL170" s="198">
        <f t="shared" si="3091"/>
        <v>0</v>
      </c>
      <c r="DM170" s="198">
        <f t="shared" si="3091"/>
        <v>0</v>
      </c>
      <c r="DN170" s="198">
        <f t="shared" si="3091"/>
        <v>1</v>
      </c>
      <c r="DO170" s="198">
        <f t="shared" si="3091"/>
        <v>0</v>
      </c>
      <c r="DP170" s="198">
        <f t="shared" si="3091"/>
        <v>0</v>
      </c>
      <c r="DQ170" s="198">
        <f t="shared" si="3091"/>
        <v>0</v>
      </c>
      <c r="DR170" s="198">
        <f t="shared" si="3091"/>
        <v>1</v>
      </c>
      <c r="DS170" s="198">
        <f t="shared" si="3091"/>
        <v>0</v>
      </c>
      <c r="DT170" s="198">
        <f t="shared" si="3091"/>
        <v>0</v>
      </c>
      <c r="DU170" s="198">
        <f t="shared" si="3091"/>
        <v>0</v>
      </c>
      <c r="DV170" s="198">
        <f t="shared" si="3091"/>
        <v>1</v>
      </c>
      <c r="DW170" s="198">
        <f t="shared" si="3091"/>
        <v>0</v>
      </c>
      <c r="DX170" s="198">
        <f t="shared" si="3091"/>
        <v>0</v>
      </c>
      <c r="DY170" s="198">
        <f t="shared" si="3091"/>
        <v>0</v>
      </c>
      <c r="DZ170" s="198">
        <f t="shared" si="3091"/>
        <v>1</v>
      </c>
      <c r="EA170" s="198">
        <f t="shared" si="3091"/>
        <v>0</v>
      </c>
      <c r="EB170" s="198">
        <f t="shared" si="3091"/>
        <v>0</v>
      </c>
      <c r="EC170" s="198">
        <f t="shared" si="3091"/>
        <v>0</v>
      </c>
      <c r="ED170" s="198">
        <f t="shared" si="3091"/>
        <v>1</v>
      </c>
      <c r="EE170" s="198">
        <f t="shared" si="3091"/>
        <v>0</v>
      </c>
      <c r="EF170" s="198">
        <f t="shared" si="3091"/>
        <v>0</v>
      </c>
      <c r="EG170" s="198">
        <f t="shared" si="3091"/>
        <v>0</v>
      </c>
      <c r="EH170" s="198">
        <f t="shared" si="3091"/>
        <v>1</v>
      </c>
      <c r="EI170" s="198">
        <f t="shared" si="3091"/>
        <v>0</v>
      </c>
      <c r="EJ170" s="198">
        <f t="shared" ref="EJ170:GJ170" si="3092" xml:space="preserve"> IF(MONTH(EJ169) = $F168, 1, 0)</f>
        <v>0</v>
      </c>
      <c r="EK170" s="198">
        <f t="shared" si="3092"/>
        <v>0</v>
      </c>
      <c r="EL170" s="198">
        <f t="shared" si="3092"/>
        <v>1</v>
      </c>
      <c r="EM170" s="198">
        <f t="shared" si="3092"/>
        <v>0</v>
      </c>
      <c r="EN170" s="198">
        <f t="shared" si="3092"/>
        <v>0</v>
      </c>
      <c r="EO170" s="198">
        <f t="shared" si="3092"/>
        <v>0</v>
      </c>
      <c r="EP170" s="198">
        <f t="shared" si="3092"/>
        <v>1</v>
      </c>
      <c r="EQ170" s="198">
        <f t="shared" si="3092"/>
        <v>0</v>
      </c>
      <c r="ER170" s="198">
        <f t="shared" si="3092"/>
        <v>0</v>
      </c>
      <c r="ES170" s="198">
        <f t="shared" si="3092"/>
        <v>0</v>
      </c>
      <c r="ET170" s="198">
        <f t="shared" si="3092"/>
        <v>1</v>
      </c>
      <c r="EU170" s="198">
        <f t="shared" si="3092"/>
        <v>0</v>
      </c>
      <c r="EV170" s="198">
        <f t="shared" si="3092"/>
        <v>0</v>
      </c>
      <c r="EW170" s="198">
        <f t="shared" si="3092"/>
        <v>0</v>
      </c>
      <c r="EX170" s="198">
        <f t="shared" si="3092"/>
        <v>1</v>
      </c>
      <c r="EY170" s="198">
        <f t="shared" si="3092"/>
        <v>0</v>
      </c>
      <c r="EZ170" s="198">
        <f t="shared" si="3092"/>
        <v>0</v>
      </c>
      <c r="FA170" s="198">
        <f t="shared" si="3092"/>
        <v>0</v>
      </c>
      <c r="FB170" s="198">
        <f t="shared" si="3092"/>
        <v>1</v>
      </c>
      <c r="FC170" s="198">
        <f t="shared" si="3092"/>
        <v>0</v>
      </c>
      <c r="FD170" s="198">
        <f t="shared" si="3092"/>
        <v>0</v>
      </c>
      <c r="FE170" s="198">
        <f t="shared" si="3092"/>
        <v>0</v>
      </c>
      <c r="FF170" s="198">
        <f t="shared" si="3092"/>
        <v>1</v>
      </c>
      <c r="FG170" s="198">
        <f t="shared" si="3092"/>
        <v>0</v>
      </c>
      <c r="FH170" s="198">
        <f t="shared" si="3092"/>
        <v>0</v>
      </c>
      <c r="FI170" s="198">
        <f t="shared" si="3092"/>
        <v>0</v>
      </c>
      <c r="FJ170" s="198">
        <f t="shared" si="3092"/>
        <v>1</v>
      </c>
      <c r="FK170" s="198">
        <f t="shared" si="3092"/>
        <v>0</v>
      </c>
      <c r="FL170" s="198">
        <f t="shared" si="3092"/>
        <v>0</v>
      </c>
      <c r="FM170" s="198">
        <f t="shared" si="3092"/>
        <v>0</v>
      </c>
      <c r="FN170" s="198">
        <f t="shared" si="3092"/>
        <v>1</v>
      </c>
      <c r="FO170" s="198">
        <f t="shared" si="3092"/>
        <v>0</v>
      </c>
      <c r="FP170" s="198">
        <f t="shared" si="3092"/>
        <v>0</v>
      </c>
      <c r="FQ170" s="198">
        <f t="shared" si="3092"/>
        <v>0</v>
      </c>
      <c r="FR170" s="198">
        <f t="shared" si="3092"/>
        <v>1</v>
      </c>
      <c r="FS170" s="198">
        <f t="shared" si="3092"/>
        <v>0</v>
      </c>
      <c r="FT170" s="198">
        <f t="shared" si="3092"/>
        <v>0</v>
      </c>
      <c r="FU170" s="198">
        <f t="shared" si="3092"/>
        <v>0</v>
      </c>
      <c r="FV170" s="198">
        <f t="shared" si="3092"/>
        <v>1</v>
      </c>
      <c r="FW170" s="198">
        <f t="shared" si="3092"/>
        <v>0</v>
      </c>
      <c r="FX170" s="198">
        <f t="shared" si="3092"/>
        <v>0</v>
      </c>
      <c r="FY170" s="198">
        <f t="shared" si="3092"/>
        <v>0</v>
      </c>
      <c r="FZ170" s="198">
        <f t="shared" si="3092"/>
        <v>1</v>
      </c>
      <c r="GA170" s="198">
        <f t="shared" si="3092"/>
        <v>0</v>
      </c>
      <c r="GB170" s="198">
        <f t="shared" si="3092"/>
        <v>0</v>
      </c>
      <c r="GC170" s="198">
        <f t="shared" si="3092"/>
        <v>0</v>
      </c>
      <c r="GD170" s="198">
        <f t="shared" si="3092"/>
        <v>1</v>
      </c>
      <c r="GE170" s="198">
        <f t="shared" si="3092"/>
        <v>0</v>
      </c>
      <c r="GF170" s="198">
        <f t="shared" si="3092"/>
        <v>0</v>
      </c>
      <c r="GG170" s="198">
        <f t="shared" si="3092"/>
        <v>0</v>
      </c>
      <c r="GH170" s="198">
        <f t="shared" si="3092"/>
        <v>1</v>
      </c>
      <c r="GI170" s="198">
        <f t="shared" si="3092"/>
        <v>0</v>
      </c>
      <c r="GJ170" s="198">
        <f t="shared" si="3092"/>
        <v>0</v>
      </c>
    </row>
    <row r="171" spans="1:192" x14ac:dyDescent="0.25">
      <c r="E171" s="9"/>
      <c r="F171" s="9"/>
      <c r="G171" s="9"/>
      <c r="H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</row>
    <row r="172" spans="1:192" x14ac:dyDescent="0.25">
      <c r="E172" s="9"/>
      <c r="F172" s="9"/>
      <c r="G172" s="9"/>
      <c r="H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I172" s="9"/>
      <c r="FJ172" s="9"/>
      <c r="FK172" s="9"/>
      <c r="FL172" s="9"/>
      <c r="FM172" s="9"/>
      <c r="FN172" s="9"/>
      <c r="FO172" s="9"/>
      <c r="FP172" s="9"/>
      <c r="FQ172" s="9"/>
      <c r="FR172" s="9"/>
      <c r="FS172" s="9"/>
      <c r="FT172" s="9"/>
      <c r="FU172" s="9"/>
      <c r="FV172" s="9"/>
      <c r="FW172" s="9"/>
      <c r="FX172" s="9"/>
      <c r="FY172" s="9"/>
      <c r="FZ172" s="9"/>
      <c r="GA172" s="9"/>
      <c r="GB172" s="9"/>
      <c r="GC172" s="9"/>
      <c r="GD172" s="9"/>
      <c r="GE172" s="9"/>
      <c r="GF172" s="9"/>
      <c r="GG172" s="9"/>
      <c r="GH172" s="9"/>
      <c r="GI172" s="9"/>
      <c r="GJ172" s="9"/>
    </row>
    <row r="173" spans="1:192" x14ac:dyDescent="0.25">
      <c r="A173" s="15" t="s">
        <v>133</v>
      </c>
      <c r="E173" s="9"/>
      <c r="F173" s="9"/>
      <c r="G173" s="9"/>
      <c r="H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  <c r="FJ173" s="9"/>
      <c r="FK173" s="9"/>
      <c r="FL173" s="9"/>
      <c r="FM173" s="9"/>
      <c r="FN173" s="9"/>
      <c r="FO173" s="9"/>
      <c r="FP173" s="9"/>
      <c r="FQ173" s="9"/>
      <c r="FR173" s="9"/>
      <c r="FS173" s="9"/>
      <c r="FT173" s="9"/>
      <c r="FU173" s="9"/>
      <c r="FV173" s="9"/>
      <c r="FW173" s="9"/>
      <c r="FX173" s="9"/>
      <c r="FY173" s="9"/>
      <c r="FZ173" s="9"/>
      <c r="GA173" s="9"/>
      <c r="GB173" s="9"/>
      <c r="GC173" s="9"/>
      <c r="GD173" s="9"/>
      <c r="GE173" s="9"/>
      <c r="GF173" s="9"/>
      <c r="GG173" s="9"/>
      <c r="GH173" s="9"/>
      <c r="GI173" s="9"/>
      <c r="GJ173" s="9"/>
    </row>
    <row r="174" spans="1:192" outlineLevel="1" x14ac:dyDescent="0.25">
      <c r="E174" s="9"/>
      <c r="F174" s="9"/>
      <c r="G174" s="9"/>
      <c r="H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9"/>
      <c r="FU174" s="9"/>
      <c r="FV174" s="9"/>
      <c r="FW174" s="9"/>
      <c r="FX174" s="9"/>
      <c r="FY174" s="9"/>
      <c r="FZ174" s="9"/>
      <c r="GA174" s="9"/>
      <c r="GB174" s="9"/>
      <c r="GC174" s="9"/>
      <c r="GD174" s="9"/>
      <c r="GE174" s="9"/>
      <c r="GF174" s="9"/>
      <c r="GG174" s="9"/>
      <c r="GH174" s="9"/>
      <c r="GI174" s="9"/>
      <c r="GJ174" s="9"/>
    </row>
    <row r="175" spans="1:192" outlineLevel="1" x14ac:dyDescent="0.25">
      <c r="B175" s="15" t="s">
        <v>134</v>
      </c>
      <c r="E175" s="9"/>
      <c r="F175" s="9"/>
      <c r="G175" s="9"/>
      <c r="H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9"/>
      <c r="FU175" s="9"/>
      <c r="FV175" s="9"/>
      <c r="FW175" s="9"/>
      <c r="FX175" s="9"/>
      <c r="FY175" s="9"/>
      <c r="FZ175" s="9"/>
      <c r="GA175" s="9"/>
      <c r="GB175" s="9"/>
      <c r="GC175" s="9"/>
      <c r="GD175" s="9"/>
      <c r="GE175" s="9"/>
      <c r="GF175" s="9"/>
      <c r="GG175" s="9"/>
      <c r="GH175" s="9"/>
      <c r="GI175" s="9"/>
      <c r="GJ175" s="9"/>
    </row>
    <row r="176" spans="1:192" outlineLevel="1" x14ac:dyDescent="0.25">
      <c r="E176" s="157" t="str">
        <f t="shared" ref="E176:BP176" si="3093" xml:space="preserve"> E$108</f>
        <v>Operating period flag</v>
      </c>
      <c r="F176" s="157">
        <f t="shared" si="3093"/>
        <v>0</v>
      </c>
      <c r="G176" s="157" t="str">
        <f t="shared" si="3093"/>
        <v>flag</v>
      </c>
      <c r="H176" s="157">
        <f t="shared" si="3093"/>
        <v>100</v>
      </c>
      <c r="I176" s="157">
        <f t="shared" si="3093"/>
        <v>0</v>
      </c>
      <c r="J176" s="157">
        <f t="shared" si="3093"/>
        <v>0</v>
      </c>
      <c r="K176" s="157">
        <f t="shared" si="3093"/>
        <v>0</v>
      </c>
      <c r="L176" s="157">
        <f t="shared" si="3093"/>
        <v>0</v>
      </c>
      <c r="M176" s="157">
        <f t="shared" si="3093"/>
        <v>0</v>
      </c>
      <c r="N176" s="157">
        <f t="shared" si="3093"/>
        <v>0</v>
      </c>
      <c r="O176" s="157">
        <f t="shared" si="3093"/>
        <v>0</v>
      </c>
      <c r="P176" s="157">
        <f t="shared" si="3093"/>
        <v>0</v>
      </c>
      <c r="Q176" s="157">
        <f t="shared" si="3093"/>
        <v>0</v>
      </c>
      <c r="R176" s="157">
        <f t="shared" si="3093"/>
        <v>0</v>
      </c>
      <c r="S176" s="157">
        <f t="shared" si="3093"/>
        <v>1</v>
      </c>
      <c r="T176" s="157">
        <f t="shared" si="3093"/>
        <v>1</v>
      </c>
      <c r="U176" s="157">
        <f t="shared" si="3093"/>
        <v>1</v>
      </c>
      <c r="V176" s="157">
        <f t="shared" si="3093"/>
        <v>1</v>
      </c>
      <c r="W176" s="157">
        <f t="shared" si="3093"/>
        <v>1</v>
      </c>
      <c r="X176" s="157">
        <f t="shared" si="3093"/>
        <v>1</v>
      </c>
      <c r="Y176" s="157">
        <f t="shared" si="3093"/>
        <v>1</v>
      </c>
      <c r="Z176" s="157">
        <f t="shared" si="3093"/>
        <v>1</v>
      </c>
      <c r="AA176" s="157">
        <f t="shared" si="3093"/>
        <v>1</v>
      </c>
      <c r="AB176" s="157">
        <f t="shared" si="3093"/>
        <v>1</v>
      </c>
      <c r="AC176" s="157">
        <f t="shared" si="3093"/>
        <v>1</v>
      </c>
      <c r="AD176" s="157">
        <f t="shared" si="3093"/>
        <v>1</v>
      </c>
      <c r="AE176" s="157">
        <f t="shared" si="3093"/>
        <v>1</v>
      </c>
      <c r="AF176" s="157">
        <f t="shared" si="3093"/>
        <v>1</v>
      </c>
      <c r="AG176" s="157">
        <f t="shared" si="3093"/>
        <v>1</v>
      </c>
      <c r="AH176" s="157">
        <f t="shared" si="3093"/>
        <v>1</v>
      </c>
      <c r="AI176" s="157">
        <f t="shared" si="3093"/>
        <v>1</v>
      </c>
      <c r="AJ176" s="157">
        <f t="shared" si="3093"/>
        <v>1</v>
      </c>
      <c r="AK176" s="157">
        <f t="shared" si="3093"/>
        <v>1</v>
      </c>
      <c r="AL176" s="157">
        <f t="shared" si="3093"/>
        <v>1</v>
      </c>
      <c r="AM176" s="157">
        <f t="shared" si="3093"/>
        <v>1</v>
      </c>
      <c r="AN176" s="157">
        <f t="shared" si="3093"/>
        <v>1</v>
      </c>
      <c r="AO176" s="157">
        <f t="shared" si="3093"/>
        <v>1</v>
      </c>
      <c r="AP176" s="157">
        <f t="shared" si="3093"/>
        <v>1</v>
      </c>
      <c r="AQ176" s="157">
        <f t="shared" si="3093"/>
        <v>1</v>
      </c>
      <c r="AR176" s="157">
        <f t="shared" si="3093"/>
        <v>1</v>
      </c>
      <c r="AS176" s="157">
        <f t="shared" si="3093"/>
        <v>1</v>
      </c>
      <c r="AT176" s="157">
        <f t="shared" si="3093"/>
        <v>1</v>
      </c>
      <c r="AU176" s="157">
        <f t="shared" si="3093"/>
        <v>1</v>
      </c>
      <c r="AV176" s="157">
        <f t="shared" si="3093"/>
        <v>1</v>
      </c>
      <c r="AW176" s="157">
        <f t="shared" si="3093"/>
        <v>1</v>
      </c>
      <c r="AX176" s="157">
        <f t="shared" si="3093"/>
        <v>1</v>
      </c>
      <c r="AY176" s="157">
        <f t="shared" si="3093"/>
        <v>1</v>
      </c>
      <c r="AZ176" s="157">
        <f t="shared" si="3093"/>
        <v>1</v>
      </c>
      <c r="BA176" s="157">
        <f t="shared" si="3093"/>
        <v>1</v>
      </c>
      <c r="BB176" s="157">
        <f t="shared" si="3093"/>
        <v>1</v>
      </c>
      <c r="BC176" s="157">
        <f t="shared" si="3093"/>
        <v>1</v>
      </c>
      <c r="BD176" s="157">
        <f t="shared" si="3093"/>
        <v>1</v>
      </c>
      <c r="BE176" s="157">
        <f t="shared" si="3093"/>
        <v>1</v>
      </c>
      <c r="BF176" s="157">
        <f t="shared" si="3093"/>
        <v>1</v>
      </c>
      <c r="BG176" s="157">
        <f t="shared" si="3093"/>
        <v>1</v>
      </c>
      <c r="BH176" s="157">
        <f t="shared" si="3093"/>
        <v>1</v>
      </c>
      <c r="BI176" s="157">
        <f t="shared" si="3093"/>
        <v>1</v>
      </c>
      <c r="BJ176" s="157">
        <f t="shared" si="3093"/>
        <v>1</v>
      </c>
      <c r="BK176" s="157">
        <f t="shared" si="3093"/>
        <v>1</v>
      </c>
      <c r="BL176" s="157">
        <f t="shared" si="3093"/>
        <v>1</v>
      </c>
      <c r="BM176" s="157">
        <f t="shared" si="3093"/>
        <v>1</v>
      </c>
      <c r="BN176" s="157">
        <f t="shared" si="3093"/>
        <v>1</v>
      </c>
      <c r="BO176" s="157">
        <f t="shared" si="3093"/>
        <v>1</v>
      </c>
      <c r="BP176" s="157">
        <f t="shared" si="3093"/>
        <v>1</v>
      </c>
      <c r="BQ176" s="157">
        <f t="shared" ref="BQ176:EB176" si="3094" xml:space="preserve"> BQ$108</f>
        <v>1</v>
      </c>
      <c r="BR176" s="157">
        <f t="shared" si="3094"/>
        <v>1</v>
      </c>
      <c r="BS176" s="157">
        <f t="shared" si="3094"/>
        <v>1</v>
      </c>
      <c r="BT176" s="157">
        <f t="shared" si="3094"/>
        <v>1</v>
      </c>
      <c r="BU176" s="157">
        <f t="shared" si="3094"/>
        <v>1</v>
      </c>
      <c r="BV176" s="157">
        <f t="shared" si="3094"/>
        <v>1</v>
      </c>
      <c r="BW176" s="157">
        <f t="shared" si="3094"/>
        <v>1</v>
      </c>
      <c r="BX176" s="157">
        <f t="shared" si="3094"/>
        <v>1</v>
      </c>
      <c r="BY176" s="157">
        <f t="shared" si="3094"/>
        <v>1</v>
      </c>
      <c r="BZ176" s="157">
        <f t="shared" si="3094"/>
        <v>1</v>
      </c>
      <c r="CA176" s="157">
        <f t="shared" si="3094"/>
        <v>1</v>
      </c>
      <c r="CB176" s="157">
        <f t="shared" si="3094"/>
        <v>1</v>
      </c>
      <c r="CC176" s="157">
        <f t="shared" si="3094"/>
        <v>1</v>
      </c>
      <c r="CD176" s="157">
        <f t="shared" si="3094"/>
        <v>1</v>
      </c>
      <c r="CE176" s="157">
        <f t="shared" si="3094"/>
        <v>1</v>
      </c>
      <c r="CF176" s="157">
        <f t="shared" si="3094"/>
        <v>1</v>
      </c>
      <c r="CG176" s="157">
        <f t="shared" si="3094"/>
        <v>1</v>
      </c>
      <c r="CH176" s="157">
        <f t="shared" si="3094"/>
        <v>1</v>
      </c>
      <c r="CI176" s="157">
        <f t="shared" si="3094"/>
        <v>1</v>
      </c>
      <c r="CJ176" s="157">
        <f t="shared" si="3094"/>
        <v>1</v>
      </c>
      <c r="CK176" s="157">
        <f t="shared" si="3094"/>
        <v>1</v>
      </c>
      <c r="CL176" s="157">
        <f t="shared" si="3094"/>
        <v>1</v>
      </c>
      <c r="CM176" s="157">
        <f t="shared" si="3094"/>
        <v>1</v>
      </c>
      <c r="CN176" s="157">
        <f t="shared" si="3094"/>
        <v>1</v>
      </c>
      <c r="CO176" s="157">
        <f t="shared" si="3094"/>
        <v>1</v>
      </c>
      <c r="CP176" s="157">
        <f t="shared" si="3094"/>
        <v>1</v>
      </c>
      <c r="CQ176" s="157">
        <f t="shared" si="3094"/>
        <v>1</v>
      </c>
      <c r="CR176" s="157">
        <f t="shared" si="3094"/>
        <v>1</v>
      </c>
      <c r="CS176" s="157">
        <f t="shared" si="3094"/>
        <v>1</v>
      </c>
      <c r="CT176" s="157">
        <f t="shared" si="3094"/>
        <v>1</v>
      </c>
      <c r="CU176" s="157">
        <f t="shared" si="3094"/>
        <v>1</v>
      </c>
      <c r="CV176" s="157">
        <f t="shared" si="3094"/>
        <v>1</v>
      </c>
      <c r="CW176" s="157">
        <f t="shared" si="3094"/>
        <v>1</v>
      </c>
      <c r="CX176" s="157">
        <f t="shared" si="3094"/>
        <v>1</v>
      </c>
      <c r="CY176" s="157">
        <f t="shared" si="3094"/>
        <v>1</v>
      </c>
      <c r="CZ176" s="157">
        <f t="shared" si="3094"/>
        <v>1</v>
      </c>
      <c r="DA176" s="157">
        <f t="shared" si="3094"/>
        <v>1</v>
      </c>
      <c r="DB176" s="157">
        <f t="shared" si="3094"/>
        <v>1</v>
      </c>
      <c r="DC176" s="157">
        <f t="shared" si="3094"/>
        <v>1</v>
      </c>
      <c r="DD176" s="157">
        <f t="shared" si="3094"/>
        <v>1</v>
      </c>
      <c r="DE176" s="157">
        <f t="shared" si="3094"/>
        <v>1</v>
      </c>
      <c r="DF176" s="157">
        <f t="shared" si="3094"/>
        <v>1</v>
      </c>
      <c r="DG176" s="157">
        <f t="shared" si="3094"/>
        <v>1</v>
      </c>
      <c r="DH176" s="157">
        <f t="shared" si="3094"/>
        <v>1</v>
      </c>
      <c r="DI176" s="157">
        <f t="shared" si="3094"/>
        <v>1</v>
      </c>
      <c r="DJ176" s="157">
        <f t="shared" si="3094"/>
        <v>1</v>
      </c>
      <c r="DK176" s="157">
        <f t="shared" si="3094"/>
        <v>1</v>
      </c>
      <c r="DL176" s="157">
        <f t="shared" si="3094"/>
        <v>1</v>
      </c>
      <c r="DM176" s="157">
        <f t="shared" si="3094"/>
        <v>1</v>
      </c>
      <c r="DN176" s="157">
        <f t="shared" si="3094"/>
        <v>1</v>
      </c>
      <c r="DO176" s="157">
        <f t="shared" si="3094"/>
        <v>0</v>
      </c>
      <c r="DP176" s="157">
        <f t="shared" si="3094"/>
        <v>0</v>
      </c>
      <c r="DQ176" s="157">
        <f t="shared" si="3094"/>
        <v>0</v>
      </c>
      <c r="DR176" s="157">
        <f t="shared" si="3094"/>
        <v>0</v>
      </c>
      <c r="DS176" s="157">
        <f t="shared" si="3094"/>
        <v>0</v>
      </c>
      <c r="DT176" s="157">
        <f t="shared" si="3094"/>
        <v>0</v>
      </c>
      <c r="DU176" s="157">
        <f t="shared" si="3094"/>
        <v>0</v>
      </c>
      <c r="DV176" s="157">
        <f t="shared" si="3094"/>
        <v>0</v>
      </c>
      <c r="DW176" s="157">
        <f t="shared" si="3094"/>
        <v>0</v>
      </c>
      <c r="DX176" s="157">
        <f t="shared" si="3094"/>
        <v>0</v>
      </c>
      <c r="DY176" s="157">
        <f t="shared" si="3094"/>
        <v>0</v>
      </c>
      <c r="DZ176" s="157">
        <f t="shared" si="3094"/>
        <v>0</v>
      </c>
      <c r="EA176" s="157">
        <f t="shared" si="3094"/>
        <v>0</v>
      </c>
      <c r="EB176" s="157">
        <f t="shared" si="3094"/>
        <v>0</v>
      </c>
      <c r="EC176" s="157">
        <f t="shared" ref="EC176:GJ176" si="3095" xml:space="preserve"> EC$108</f>
        <v>0</v>
      </c>
      <c r="ED176" s="157">
        <f t="shared" si="3095"/>
        <v>0</v>
      </c>
      <c r="EE176" s="157">
        <f t="shared" si="3095"/>
        <v>0</v>
      </c>
      <c r="EF176" s="157">
        <f t="shared" si="3095"/>
        <v>0</v>
      </c>
      <c r="EG176" s="157">
        <f t="shared" si="3095"/>
        <v>0</v>
      </c>
      <c r="EH176" s="157">
        <f t="shared" si="3095"/>
        <v>0</v>
      </c>
      <c r="EI176" s="157">
        <f t="shared" si="3095"/>
        <v>0</v>
      </c>
      <c r="EJ176" s="157">
        <f t="shared" si="3095"/>
        <v>0</v>
      </c>
      <c r="EK176" s="157">
        <f t="shared" si="3095"/>
        <v>0</v>
      </c>
      <c r="EL176" s="157">
        <f t="shared" si="3095"/>
        <v>0</v>
      </c>
      <c r="EM176" s="157">
        <f t="shared" si="3095"/>
        <v>0</v>
      </c>
      <c r="EN176" s="157">
        <f t="shared" si="3095"/>
        <v>0</v>
      </c>
      <c r="EO176" s="157">
        <f t="shared" si="3095"/>
        <v>0</v>
      </c>
      <c r="EP176" s="157">
        <f t="shared" si="3095"/>
        <v>0</v>
      </c>
      <c r="EQ176" s="157">
        <f t="shared" si="3095"/>
        <v>0</v>
      </c>
      <c r="ER176" s="157">
        <f t="shared" si="3095"/>
        <v>0</v>
      </c>
      <c r="ES176" s="157">
        <f t="shared" si="3095"/>
        <v>0</v>
      </c>
      <c r="ET176" s="157">
        <f t="shared" si="3095"/>
        <v>0</v>
      </c>
      <c r="EU176" s="157">
        <f t="shared" si="3095"/>
        <v>0</v>
      </c>
      <c r="EV176" s="157">
        <f t="shared" si="3095"/>
        <v>0</v>
      </c>
      <c r="EW176" s="157">
        <f t="shared" si="3095"/>
        <v>0</v>
      </c>
      <c r="EX176" s="157">
        <f t="shared" si="3095"/>
        <v>0</v>
      </c>
      <c r="EY176" s="157">
        <f t="shared" si="3095"/>
        <v>0</v>
      </c>
      <c r="EZ176" s="157">
        <f t="shared" si="3095"/>
        <v>0</v>
      </c>
      <c r="FA176" s="157">
        <f t="shared" si="3095"/>
        <v>0</v>
      </c>
      <c r="FB176" s="157">
        <f t="shared" si="3095"/>
        <v>0</v>
      </c>
      <c r="FC176" s="157">
        <f t="shared" si="3095"/>
        <v>0</v>
      </c>
      <c r="FD176" s="157">
        <f t="shared" si="3095"/>
        <v>0</v>
      </c>
      <c r="FE176" s="157">
        <f t="shared" si="3095"/>
        <v>0</v>
      </c>
      <c r="FF176" s="157">
        <f t="shared" si="3095"/>
        <v>0</v>
      </c>
      <c r="FG176" s="157">
        <f t="shared" si="3095"/>
        <v>0</v>
      </c>
      <c r="FH176" s="157">
        <f t="shared" si="3095"/>
        <v>0</v>
      </c>
      <c r="FI176" s="157">
        <f t="shared" si="3095"/>
        <v>0</v>
      </c>
      <c r="FJ176" s="157">
        <f t="shared" si="3095"/>
        <v>0</v>
      </c>
      <c r="FK176" s="157">
        <f t="shared" si="3095"/>
        <v>0</v>
      </c>
      <c r="FL176" s="157">
        <f t="shared" si="3095"/>
        <v>0</v>
      </c>
      <c r="FM176" s="157">
        <f t="shared" si="3095"/>
        <v>0</v>
      </c>
      <c r="FN176" s="157">
        <f t="shared" si="3095"/>
        <v>0</v>
      </c>
      <c r="FO176" s="157">
        <f t="shared" si="3095"/>
        <v>0</v>
      </c>
      <c r="FP176" s="157">
        <f t="shared" si="3095"/>
        <v>0</v>
      </c>
      <c r="FQ176" s="157">
        <f t="shared" si="3095"/>
        <v>0</v>
      </c>
      <c r="FR176" s="157">
        <f t="shared" si="3095"/>
        <v>0</v>
      </c>
      <c r="FS176" s="157">
        <f t="shared" si="3095"/>
        <v>0</v>
      </c>
      <c r="FT176" s="157">
        <f t="shared" si="3095"/>
        <v>0</v>
      </c>
      <c r="FU176" s="157">
        <f t="shared" si="3095"/>
        <v>0</v>
      </c>
      <c r="FV176" s="157">
        <f t="shared" si="3095"/>
        <v>0</v>
      </c>
      <c r="FW176" s="157">
        <f t="shared" si="3095"/>
        <v>0</v>
      </c>
      <c r="FX176" s="157">
        <f t="shared" si="3095"/>
        <v>0</v>
      </c>
      <c r="FY176" s="157">
        <f t="shared" si="3095"/>
        <v>0</v>
      </c>
      <c r="FZ176" s="157">
        <f t="shared" si="3095"/>
        <v>0</v>
      </c>
      <c r="GA176" s="157">
        <f t="shared" si="3095"/>
        <v>0</v>
      </c>
      <c r="GB176" s="157">
        <f t="shared" si="3095"/>
        <v>0</v>
      </c>
      <c r="GC176" s="157">
        <f t="shared" si="3095"/>
        <v>0</v>
      </c>
      <c r="GD176" s="157">
        <f t="shared" si="3095"/>
        <v>0</v>
      </c>
      <c r="GE176" s="157">
        <f t="shared" si="3095"/>
        <v>0</v>
      </c>
      <c r="GF176" s="157">
        <f t="shared" si="3095"/>
        <v>0</v>
      </c>
      <c r="GG176" s="157">
        <f t="shared" si="3095"/>
        <v>0</v>
      </c>
      <c r="GH176" s="157">
        <f t="shared" si="3095"/>
        <v>0</v>
      </c>
      <c r="GI176" s="157">
        <f t="shared" si="3095"/>
        <v>0</v>
      </c>
      <c r="GJ176" s="157">
        <f t="shared" si="3095"/>
        <v>0</v>
      </c>
    </row>
    <row r="177" spans="1:192" outlineLevel="1" x14ac:dyDescent="0.25">
      <c r="E177" s="9" t="s">
        <v>130</v>
      </c>
      <c r="F177" s="9"/>
      <c r="G177" s="9" t="s">
        <v>14</v>
      </c>
      <c r="H177" s="9"/>
      <c r="J177" s="9">
        <f t="shared" ref="J177:K177" si="3096">I177 + J176</f>
        <v>0</v>
      </c>
      <c r="K177" s="9">
        <f t="shared" si="3096"/>
        <v>0</v>
      </c>
      <c r="L177" s="9">
        <f t="shared" ref="L177" si="3097">K177 + L176</f>
        <v>0</v>
      </c>
      <c r="M177" s="9">
        <f t="shared" ref="M177" si="3098">L177 + M176</f>
        <v>0</v>
      </c>
      <c r="N177" s="9">
        <f t="shared" ref="N177" si="3099">M177 + N176</f>
        <v>0</v>
      </c>
      <c r="O177" s="9">
        <f t="shared" ref="O177" si="3100">N177 + O176</f>
        <v>0</v>
      </c>
      <c r="P177" s="9">
        <f t="shared" ref="P177" si="3101">O177 + P176</f>
        <v>0</v>
      </c>
      <c r="Q177" s="9">
        <f t="shared" ref="Q177" si="3102">P177 + Q176</f>
        <v>0</v>
      </c>
      <c r="R177" s="9">
        <f t="shared" ref="R177" si="3103">Q177 + R176</f>
        <v>0</v>
      </c>
      <c r="S177" s="9">
        <f t="shared" ref="S177" si="3104">R177 + S176</f>
        <v>1</v>
      </c>
      <c r="T177" s="9">
        <f t="shared" ref="T177" si="3105">S177 + T176</f>
        <v>2</v>
      </c>
      <c r="U177" s="9">
        <f t="shared" ref="U177" si="3106">T177 + U176</f>
        <v>3</v>
      </c>
      <c r="V177" s="9">
        <f t="shared" ref="V177" si="3107">U177 + V176</f>
        <v>4</v>
      </c>
      <c r="W177" s="9">
        <f t="shared" ref="W177" si="3108">V177 + W176</f>
        <v>5</v>
      </c>
      <c r="X177" s="9">
        <f t="shared" ref="X177" si="3109">W177 + X176</f>
        <v>6</v>
      </c>
      <c r="Y177" s="9">
        <f t="shared" ref="Y177" si="3110">X177 + Y176</f>
        <v>7</v>
      </c>
      <c r="Z177" s="9">
        <f t="shared" ref="Z177" si="3111">Y177 + Z176</f>
        <v>8</v>
      </c>
      <c r="AA177" s="9">
        <f t="shared" ref="AA177" si="3112">Z177 + AA176</f>
        <v>9</v>
      </c>
      <c r="AB177" s="9">
        <f t="shared" ref="AB177" si="3113">AA177 + AB176</f>
        <v>10</v>
      </c>
      <c r="AC177" s="9">
        <f t="shared" ref="AC177" si="3114">AB177 + AC176</f>
        <v>11</v>
      </c>
      <c r="AD177" s="9">
        <f t="shared" ref="AD177" si="3115">AC177 + AD176</f>
        <v>12</v>
      </c>
      <c r="AE177" s="9">
        <f t="shared" ref="AE177" si="3116">AD177 + AE176</f>
        <v>13</v>
      </c>
      <c r="AF177" s="9">
        <f t="shared" ref="AF177" si="3117">AE177 + AF176</f>
        <v>14</v>
      </c>
      <c r="AG177" s="9">
        <f t="shared" ref="AG177" si="3118">AF177 + AG176</f>
        <v>15</v>
      </c>
      <c r="AH177" s="9">
        <f t="shared" ref="AH177" si="3119">AG177 + AH176</f>
        <v>16</v>
      </c>
      <c r="AI177" s="9">
        <f t="shared" ref="AI177" si="3120">AH177 + AI176</f>
        <v>17</v>
      </c>
      <c r="AJ177" s="9">
        <f t="shared" ref="AJ177" si="3121">AI177 + AJ176</f>
        <v>18</v>
      </c>
      <c r="AK177" s="9">
        <f t="shared" ref="AK177" si="3122">AJ177 + AK176</f>
        <v>19</v>
      </c>
      <c r="AL177" s="9">
        <f t="shared" ref="AL177" si="3123">AK177 + AL176</f>
        <v>20</v>
      </c>
      <c r="AM177" s="9">
        <f t="shared" ref="AM177" si="3124">AL177 + AM176</f>
        <v>21</v>
      </c>
      <c r="AN177" s="9">
        <f t="shared" ref="AN177" si="3125">AM177 + AN176</f>
        <v>22</v>
      </c>
      <c r="AO177" s="9">
        <f t="shared" ref="AO177" si="3126">AN177 + AO176</f>
        <v>23</v>
      </c>
      <c r="AP177" s="9">
        <f t="shared" ref="AP177" si="3127">AO177 + AP176</f>
        <v>24</v>
      </c>
      <c r="AQ177" s="9">
        <f t="shared" ref="AQ177" si="3128">AP177 + AQ176</f>
        <v>25</v>
      </c>
      <c r="AR177" s="9">
        <f t="shared" ref="AR177" si="3129">AQ177 + AR176</f>
        <v>26</v>
      </c>
      <c r="AS177" s="9">
        <f t="shared" ref="AS177" si="3130">AR177 + AS176</f>
        <v>27</v>
      </c>
      <c r="AT177" s="9">
        <f t="shared" ref="AT177" si="3131">AS177 + AT176</f>
        <v>28</v>
      </c>
      <c r="AU177" s="9">
        <f t="shared" ref="AU177" si="3132">AT177 + AU176</f>
        <v>29</v>
      </c>
      <c r="AV177" s="9">
        <f t="shared" ref="AV177" si="3133">AU177 + AV176</f>
        <v>30</v>
      </c>
      <c r="AW177" s="9">
        <f t="shared" ref="AW177" si="3134">AV177 + AW176</f>
        <v>31</v>
      </c>
      <c r="AX177" s="9">
        <f t="shared" ref="AX177" si="3135">AW177 + AX176</f>
        <v>32</v>
      </c>
      <c r="AY177" s="9">
        <f t="shared" ref="AY177" si="3136">AX177 + AY176</f>
        <v>33</v>
      </c>
      <c r="AZ177" s="9">
        <f t="shared" ref="AZ177" si="3137">AY177 + AZ176</f>
        <v>34</v>
      </c>
      <c r="BA177" s="9">
        <f t="shared" ref="BA177" si="3138">AZ177 + BA176</f>
        <v>35</v>
      </c>
      <c r="BB177" s="9">
        <f t="shared" ref="BB177" si="3139">BA177 + BB176</f>
        <v>36</v>
      </c>
      <c r="BC177" s="9">
        <f t="shared" ref="BC177" si="3140">BB177 + BC176</f>
        <v>37</v>
      </c>
      <c r="BD177" s="9">
        <f t="shared" ref="BD177" si="3141">BC177 + BD176</f>
        <v>38</v>
      </c>
      <c r="BE177" s="9">
        <f t="shared" ref="BE177" si="3142">BD177 + BE176</f>
        <v>39</v>
      </c>
      <c r="BF177" s="9">
        <f t="shared" ref="BF177" si="3143">BE177 + BF176</f>
        <v>40</v>
      </c>
      <c r="BG177" s="9">
        <f t="shared" ref="BG177" si="3144">BF177 + BG176</f>
        <v>41</v>
      </c>
      <c r="BH177" s="9">
        <f t="shared" ref="BH177" si="3145">BG177 + BH176</f>
        <v>42</v>
      </c>
      <c r="BI177" s="9">
        <f t="shared" ref="BI177" si="3146">BH177 + BI176</f>
        <v>43</v>
      </c>
      <c r="BJ177" s="9">
        <f t="shared" ref="BJ177" si="3147">BI177 + BJ176</f>
        <v>44</v>
      </c>
      <c r="BK177" s="9">
        <f t="shared" ref="BK177" si="3148">BJ177 + BK176</f>
        <v>45</v>
      </c>
      <c r="BL177" s="9">
        <f t="shared" ref="BL177" si="3149">BK177 + BL176</f>
        <v>46</v>
      </c>
      <c r="BM177" s="9">
        <f t="shared" ref="BM177" si="3150">BL177 + BM176</f>
        <v>47</v>
      </c>
      <c r="BN177" s="9">
        <f t="shared" ref="BN177" si="3151">BM177 + BN176</f>
        <v>48</v>
      </c>
      <c r="BO177" s="9">
        <f t="shared" ref="BO177" si="3152">BN177 + BO176</f>
        <v>49</v>
      </c>
      <c r="BP177" s="9">
        <f t="shared" ref="BP177" si="3153">BO177 + BP176</f>
        <v>50</v>
      </c>
      <c r="BQ177" s="9">
        <f t="shared" ref="BQ177" si="3154">BP177 + BQ176</f>
        <v>51</v>
      </c>
      <c r="BR177" s="9">
        <f t="shared" ref="BR177" si="3155">BQ177 + BR176</f>
        <v>52</v>
      </c>
      <c r="BS177" s="9">
        <f t="shared" ref="BS177" si="3156">BR177 + BS176</f>
        <v>53</v>
      </c>
      <c r="BT177" s="9">
        <f t="shared" ref="BT177" si="3157">BS177 + BT176</f>
        <v>54</v>
      </c>
      <c r="BU177" s="9">
        <f t="shared" ref="BU177" si="3158">BT177 + BU176</f>
        <v>55</v>
      </c>
      <c r="BV177" s="9">
        <f t="shared" ref="BV177" si="3159">BU177 + BV176</f>
        <v>56</v>
      </c>
      <c r="BW177" s="9">
        <f t="shared" ref="BW177" si="3160">BV177 + BW176</f>
        <v>57</v>
      </c>
      <c r="BX177" s="9">
        <f t="shared" ref="BX177" si="3161">BW177 + BX176</f>
        <v>58</v>
      </c>
      <c r="BY177" s="9">
        <f t="shared" ref="BY177" si="3162">BX177 + BY176</f>
        <v>59</v>
      </c>
      <c r="BZ177" s="9">
        <f t="shared" ref="BZ177" si="3163">BY177 + BZ176</f>
        <v>60</v>
      </c>
      <c r="CA177" s="9">
        <f t="shared" ref="CA177" si="3164">BZ177 + CA176</f>
        <v>61</v>
      </c>
      <c r="CB177" s="9">
        <f t="shared" ref="CB177" si="3165">CA177 + CB176</f>
        <v>62</v>
      </c>
      <c r="CC177" s="9">
        <f t="shared" ref="CC177" si="3166">CB177 + CC176</f>
        <v>63</v>
      </c>
      <c r="CD177" s="9">
        <f t="shared" ref="CD177" si="3167">CC177 + CD176</f>
        <v>64</v>
      </c>
      <c r="CE177" s="9">
        <f t="shared" ref="CE177" si="3168">CD177 + CE176</f>
        <v>65</v>
      </c>
      <c r="CF177" s="9">
        <f t="shared" ref="CF177" si="3169">CE177 + CF176</f>
        <v>66</v>
      </c>
      <c r="CG177" s="9">
        <f t="shared" ref="CG177" si="3170">CF177 + CG176</f>
        <v>67</v>
      </c>
      <c r="CH177" s="9">
        <f t="shared" ref="CH177" si="3171">CG177 + CH176</f>
        <v>68</v>
      </c>
      <c r="CI177" s="9">
        <f t="shared" ref="CI177" si="3172">CH177 + CI176</f>
        <v>69</v>
      </c>
      <c r="CJ177" s="9">
        <f t="shared" ref="CJ177" si="3173">CI177 + CJ176</f>
        <v>70</v>
      </c>
      <c r="CK177" s="9">
        <f t="shared" ref="CK177" si="3174">CJ177 + CK176</f>
        <v>71</v>
      </c>
      <c r="CL177" s="9">
        <f t="shared" ref="CL177" si="3175">CK177 + CL176</f>
        <v>72</v>
      </c>
      <c r="CM177" s="9">
        <f t="shared" ref="CM177" si="3176">CL177 + CM176</f>
        <v>73</v>
      </c>
      <c r="CN177" s="9">
        <f t="shared" ref="CN177" si="3177">CM177 + CN176</f>
        <v>74</v>
      </c>
      <c r="CO177" s="9">
        <f t="shared" ref="CO177" si="3178">CN177 + CO176</f>
        <v>75</v>
      </c>
      <c r="CP177" s="9">
        <f t="shared" ref="CP177" si="3179">CO177 + CP176</f>
        <v>76</v>
      </c>
      <c r="CQ177" s="9">
        <f t="shared" ref="CQ177" si="3180">CP177 + CQ176</f>
        <v>77</v>
      </c>
      <c r="CR177" s="9">
        <f t="shared" ref="CR177" si="3181">CQ177 + CR176</f>
        <v>78</v>
      </c>
      <c r="CS177" s="9">
        <f t="shared" ref="CS177" si="3182">CR177 + CS176</f>
        <v>79</v>
      </c>
      <c r="CT177" s="9">
        <f t="shared" ref="CT177" si="3183">CS177 + CT176</f>
        <v>80</v>
      </c>
      <c r="CU177" s="9">
        <f t="shared" ref="CU177" si="3184">CT177 + CU176</f>
        <v>81</v>
      </c>
      <c r="CV177" s="9">
        <f t="shared" ref="CV177" si="3185">CU177 + CV176</f>
        <v>82</v>
      </c>
      <c r="CW177" s="9">
        <f t="shared" ref="CW177" si="3186">CV177 + CW176</f>
        <v>83</v>
      </c>
      <c r="CX177" s="9">
        <f t="shared" ref="CX177" si="3187">CW177 + CX176</f>
        <v>84</v>
      </c>
      <c r="CY177" s="9">
        <f t="shared" ref="CY177" si="3188">CX177 + CY176</f>
        <v>85</v>
      </c>
      <c r="CZ177" s="9">
        <f t="shared" ref="CZ177" si="3189">CY177 + CZ176</f>
        <v>86</v>
      </c>
      <c r="DA177" s="9">
        <f t="shared" ref="DA177" si="3190">CZ177 + DA176</f>
        <v>87</v>
      </c>
      <c r="DB177" s="9">
        <f t="shared" ref="DB177" si="3191">DA177 + DB176</f>
        <v>88</v>
      </c>
      <c r="DC177" s="9">
        <f t="shared" ref="DC177" si="3192">DB177 + DC176</f>
        <v>89</v>
      </c>
      <c r="DD177" s="9">
        <f t="shared" ref="DD177" si="3193">DC177 + DD176</f>
        <v>90</v>
      </c>
      <c r="DE177" s="9">
        <f t="shared" ref="DE177" si="3194">DD177 + DE176</f>
        <v>91</v>
      </c>
      <c r="DF177" s="9">
        <f t="shared" ref="DF177" si="3195">DE177 + DF176</f>
        <v>92</v>
      </c>
      <c r="DG177" s="9">
        <f t="shared" ref="DG177" si="3196">DF177 + DG176</f>
        <v>93</v>
      </c>
      <c r="DH177" s="9">
        <f t="shared" ref="DH177" si="3197">DG177 + DH176</f>
        <v>94</v>
      </c>
      <c r="DI177" s="9">
        <f t="shared" ref="DI177" si="3198">DH177 + DI176</f>
        <v>95</v>
      </c>
      <c r="DJ177" s="9">
        <f t="shared" ref="DJ177" si="3199">DI177 + DJ176</f>
        <v>96</v>
      </c>
      <c r="DK177" s="9">
        <f t="shared" ref="DK177" si="3200">DJ177 + DK176</f>
        <v>97</v>
      </c>
      <c r="DL177" s="9">
        <f t="shared" ref="DL177" si="3201">DK177 + DL176</f>
        <v>98</v>
      </c>
      <c r="DM177" s="9">
        <f t="shared" ref="DM177" si="3202">DL177 + DM176</f>
        <v>99</v>
      </c>
      <c r="DN177" s="9">
        <f t="shared" ref="DN177" si="3203">DM177 + DN176</f>
        <v>100</v>
      </c>
      <c r="DO177" s="9">
        <f t="shared" ref="DO177" si="3204">DN177 + DO176</f>
        <v>100</v>
      </c>
      <c r="DP177" s="9">
        <f t="shared" ref="DP177" si="3205">DO177 + DP176</f>
        <v>100</v>
      </c>
      <c r="DQ177" s="9">
        <f t="shared" ref="DQ177" si="3206">DP177 + DQ176</f>
        <v>100</v>
      </c>
      <c r="DR177" s="9">
        <f t="shared" ref="DR177" si="3207">DQ177 + DR176</f>
        <v>100</v>
      </c>
      <c r="DS177" s="9">
        <f t="shared" ref="DS177" si="3208">DR177 + DS176</f>
        <v>100</v>
      </c>
      <c r="DT177" s="9">
        <f t="shared" ref="DT177" si="3209">DS177 + DT176</f>
        <v>100</v>
      </c>
      <c r="DU177" s="9">
        <f t="shared" ref="DU177" si="3210">DT177 + DU176</f>
        <v>100</v>
      </c>
      <c r="DV177" s="9">
        <f t="shared" ref="DV177" si="3211">DU177 + DV176</f>
        <v>100</v>
      </c>
      <c r="DW177" s="9">
        <f t="shared" ref="DW177" si="3212">DV177 + DW176</f>
        <v>100</v>
      </c>
      <c r="DX177" s="9">
        <f t="shared" ref="DX177" si="3213">DW177 + DX176</f>
        <v>100</v>
      </c>
      <c r="DY177" s="9">
        <f t="shared" ref="DY177" si="3214">DX177 + DY176</f>
        <v>100</v>
      </c>
      <c r="DZ177" s="9">
        <f t="shared" ref="DZ177" si="3215">DY177 + DZ176</f>
        <v>100</v>
      </c>
      <c r="EA177" s="9">
        <f t="shared" ref="EA177" si="3216">DZ177 + EA176</f>
        <v>100</v>
      </c>
      <c r="EB177" s="9">
        <f t="shared" ref="EB177" si="3217">EA177 + EB176</f>
        <v>100</v>
      </c>
      <c r="EC177" s="9">
        <f t="shared" ref="EC177" si="3218">EB177 + EC176</f>
        <v>100</v>
      </c>
      <c r="ED177" s="9">
        <f t="shared" ref="ED177" si="3219">EC177 + ED176</f>
        <v>100</v>
      </c>
      <c r="EE177" s="9">
        <f t="shared" ref="EE177" si="3220">ED177 + EE176</f>
        <v>100</v>
      </c>
      <c r="EF177" s="9">
        <f t="shared" ref="EF177" si="3221">EE177 + EF176</f>
        <v>100</v>
      </c>
      <c r="EG177" s="9">
        <f t="shared" ref="EG177" si="3222">EF177 + EG176</f>
        <v>100</v>
      </c>
      <c r="EH177" s="9">
        <f t="shared" ref="EH177" si="3223">EG177 + EH176</f>
        <v>100</v>
      </c>
      <c r="EI177" s="9">
        <f t="shared" ref="EI177" si="3224">EH177 + EI176</f>
        <v>100</v>
      </c>
      <c r="EJ177" s="9">
        <f t="shared" ref="EJ177" si="3225">EI177 + EJ176</f>
        <v>100</v>
      </c>
      <c r="EK177" s="9">
        <f t="shared" ref="EK177" si="3226">EJ177 + EK176</f>
        <v>100</v>
      </c>
      <c r="EL177" s="9">
        <f t="shared" ref="EL177" si="3227">EK177 + EL176</f>
        <v>100</v>
      </c>
      <c r="EM177" s="9">
        <f t="shared" ref="EM177" si="3228">EL177 + EM176</f>
        <v>100</v>
      </c>
      <c r="EN177" s="9">
        <f t="shared" ref="EN177" si="3229">EM177 + EN176</f>
        <v>100</v>
      </c>
      <c r="EO177" s="9">
        <f t="shared" ref="EO177" si="3230">EN177 + EO176</f>
        <v>100</v>
      </c>
      <c r="EP177" s="9">
        <f t="shared" ref="EP177" si="3231">EO177 + EP176</f>
        <v>100</v>
      </c>
      <c r="EQ177" s="9">
        <f t="shared" ref="EQ177" si="3232">EP177 + EQ176</f>
        <v>100</v>
      </c>
      <c r="ER177" s="9">
        <f t="shared" ref="ER177" si="3233">EQ177 + ER176</f>
        <v>100</v>
      </c>
      <c r="ES177" s="9">
        <f t="shared" ref="ES177" si="3234">ER177 + ES176</f>
        <v>100</v>
      </c>
      <c r="ET177" s="9">
        <f t="shared" ref="ET177" si="3235">ES177 + ET176</f>
        <v>100</v>
      </c>
      <c r="EU177" s="9">
        <f t="shared" ref="EU177" si="3236">ET177 + EU176</f>
        <v>100</v>
      </c>
      <c r="EV177" s="9">
        <f t="shared" ref="EV177" si="3237">EU177 + EV176</f>
        <v>100</v>
      </c>
      <c r="EW177" s="9">
        <f t="shared" ref="EW177" si="3238">EV177 + EW176</f>
        <v>100</v>
      </c>
      <c r="EX177" s="9">
        <f t="shared" ref="EX177" si="3239">EW177 + EX176</f>
        <v>100</v>
      </c>
      <c r="EY177" s="9">
        <f t="shared" ref="EY177" si="3240">EX177 + EY176</f>
        <v>100</v>
      </c>
      <c r="EZ177" s="9">
        <f t="shared" ref="EZ177" si="3241">EY177 + EZ176</f>
        <v>100</v>
      </c>
      <c r="FA177" s="9">
        <f t="shared" ref="FA177" si="3242">EZ177 + FA176</f>
        <v>100</v>
      </c>
      <c r="FB177" s="9">
        <f t="shared" ref="FB177" si="3243">FA177 + FB176</f>
        <v>100</v>
      </c>
      <c r="FC177" s="9">
        <f t="shared" ref="FC177" si="3244">FB177 + FC176</f>
        <v>100</v>
      </c>
      <c r="FD177" s="9">
        <f t="shared" ref="FD177" si="3245">FC177 + FD176</f>
        <v>100</v>
      </c>
      <c r="FE177" s="9">
        <f t="shared" ref="FE177" si="3246">FD177 + FE176</f>
        <v>100</v>
      </c>
      <c r="FF177" s="9">
        <f t="shared" ref="FF177" si="3247">FE177 + FF176</f>
        <v>100</v>
      </c>
      <c r="FG177" s="9">
        <f t="shared" ref="FG177" si="3248">FF177 + FG176</f>
        <v>100</v>
      </c>
      <c r="FH177" s="9">
        <f t="shared" ref="FH177" si="3249">FG177 + FH176</f>
        <v>100</v>
      </c>
      <c r="FI177" s="9">
        <f t="shared" ref="FI177" si="3250">FH177 + FI176</f>
        <v>100</v>
      </c>
      <c r="FJ177" s="9">
        <f t="shared" ref="FJ177" si="3251">FI177 + FJ176</f>
        <v>100</v>
      </c>
      <c r="FK177" s="9">
        <f t="shared" ref="FK177" si="3252">FJ177 + FK176</f>
        <v>100</v>
      </c>
      <c r="FL177" s="9">
        <f t="shared" ref="FL177" si="3253">FK177 + FL176</f>
        <v>100</v>
      </c>
      <c r="FM177" s="9">
        <f t="shared" ref="FM177" si="3254">FL177 + FM176</f>
        <v>100</v>
      </c>
      <c r="FN177" s="9">
        <f t="shared" ref="FN177" si="3255">FM177 + FN176</f>
        <v>100</v>
      </c>
      <c r="FO177" s="9">
        <f t="shared" ref="FO177" si="3256">FN177 + FO176</f>
        <v>100</v>
      </c>
      <c r="FP177" s="9">
        <f t="shared" ref="FP177" si="3257">FO177 + FP176</f>
        <v>100</v>
      </c>
      <c r="FQ177" s="9">
        <f t="shared" ref="FQ177" si="3258">FP177 + FQ176</f>
        <v>100</v>
      </c>
      <c r="FR177" s="9">
        <f t="shared" ref="FR177" si="3259">FQ177 + FR176</f>
        <v>100</v>
      </c>
      <c r="FS177" s="9">
        <f t="shared" ref="FS177" si="3260">FR177 + FS176</f>
        <v>100</v>
      </c>
      <c r="FT177" s="9">
        <f t="shared" ref="FT177" si="3261">FS177 + FT176</f>
        <v>100</v>
      </c>
      <c r="FU177" s="9">
        <f t="shared" ref="FU177" si="3262">FT177 + FU176</f>
        <v>100</v>
      </c>
      <c r="FV177" s="9">
        <f t="shared" ref="FV177" si="3263">FU177 + FV176</f>
        <v>100</v>
      </c>
      <c r="FW177" s="9">
        <f t="shared" ref="FW177" si="3264">FV177 + FW176</f>
        <v>100</v>
      </c>
      <c r="FX177" s="9">
        <f t="shared" ref="FX177" si="3265">FW177 + FX176</f>
        <v>100</v>
      </c>
      <c r="FY177" s="9">
        <f t="shared" ref="FY177" si="3266">FX177 + FY176</f>
        <v>100</v>
      </c>
      <c r="FZ177" s="9">
        <f t="shared" ref="FZ177" si="3267">FY177 + FZ176</f>
        <v>100</v>
      </c>
      <c r="GA177" s="9">
        <f t="shared" ref="GA177" si="3268">FZ177 + GA176</f>
        <v>100</v>
      </c>
      <c r="GB177" s="9">
        <f t="shared" ref="GB177" si="3269">GA177 + GB176</f>
        <v>100</v>
      </c>
      <c r="GC177" s="9">
        <f t="shared" ref="GC177" si="3270">GB177 + GC176</f>
        <v>100</v>
      </c>
      <c r="GD177" s="9">
        <f t="shared" ref="GD177" si="3271">GC177 + GD176</f>
        <v>100</v>
      </c>
      <c r="GE177" s="9">
        <f t="shared" ref="GE177" si="3272">GD177 + GE176</f>
        <v>100</v>
      </c>
      <c r="GF177" s="9">
        <f t="shared" ref="GF177" si="3273">GE177 + GF176</f>
        <v>100</v>
      </c>
      <c r="GG177" s="9">
        <f t="shared" ref="GG177" si="3274">GF177 + GG176</f>
        <v>100</v>
      </c>
      <c r="GH177" s="9">
        <f t="shared" ref="GH177" si="3275">GG177 + GH176</f>
        <v>100</v>
      </c>
      <c r="GI177" s="9">
        <f t="shared" ref="GI177" si="3276">GH177 + GI176</f>
        <v>100</v>
      </c>
      <c r="GJ177" s="9">
        <f t="shared" ref="GJ177" si="3277">GI177 + GJ176</f>
        <v>100</v>
      </c>
    </row>
    <row r="178" spans="1:192" outlineLevel="1" x14ac:dyDescent="0.25">
      <c r="E178" s="9"/>
      <c r="F178" s="9"/>
      <c r="G178" s="9"/>
      <c r="H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9"/>
      <c r="FP178" s="9"/>
      <c r="FQ178" s="9"/>
      <c r="FR178" s="9"/>
      <c r="FS178" s="9"/>
      <c r="FT178" s="9"/>
      <c r="FU178" s="9"/>
      <c r="FV178" s="9"/>
      <c r="FW178" s="9"/>
      <c r="FX178" s="9"/>
      <c r="FY178" s="9"/>
      <c r="FZ178" s="9"/>
      <c r="GA178" s="9"/>
      <c r="GB178" s="9"/>
      <c r="GC178" s="9"/>
      <c r="GD178" s="9"/>
      <c r="GE178" s="9"/>
      <c r="GF178" s="9"/>
      <c r="GG178" s="9"/>
      <c r="GH178" s="9"/>
      <c r="GI178" s="9"/>
      <c r="GJ178" s="9"/>
    </row>
    <row r="179" spans="1:192" outlineLevel="1" x14ac:dyDescent="0.25">
      <c r="E179" s="74" t="str">
        <f xml:space="preserve"> InpC!E$191</f>
        <v>Number of periods in a year</v>
      </c>
      <c r="F179" s="74">
        <f xml:space="preserve"> InpC!F$191</f>
        <v>4</v>
      </c>
      <c r="G179" s="74" t="str">
        <f xml:space="preserve"> InpC!G$191</f>
        <v>periods</v>
      </c>
      <c r="H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  <c r="EC179" s="9"/>
      <c r="ED179" s="9"/>
      <c r="EE179" s="9"/>
      <c r="EF179" s="9"/>
      <c r="EG179" s="9"/>
      <c r="EH179" s="9"/>
      <c r="EI179" s="9"/>
      <c r="EJ179" s="9"/>
      <c r="EK179" s="9"/>
      <c r="EL179" s="9"/>
      <c r="EM179" s="9"/>
      <c r="EN179" s="9"/>
      <c r="EO179" s="9"/>
      <c r="EP179" s="9"/>
      <c r="EQ179" s="9"/>
      <c r="ER179" s="9"/>
      <c r="ES179" s="9"/>
      <c r="ET179" s="9"/>
      <c r="EU179" s="9"/>
      <c r="EV179" s="9"/>
      <c r="EW179" s="9"/>
      <c r="EX179" s="9"/>
      <c r="EY179" s="9"/>
      <c r="EZ179" s="9"/>
      <c r="FA179" s="9"/>
      <c r="FB179" s="9"/>
      <c r="FC179" s="9"/>
      <c r="FD179" s="9"/>
      <c r="FE179" s="9"/>
      <c r="FF179" s="9"/>
      <c r="FG179" s="9"/>
      <c r="FH179" s="9"/>
      <c r="FI179" s="9"/>
      <c r="FJ179" s="9"/>
      <c r="FK179" s="9"/>
      <c r="FL179" s="9"/>
      <c r="FM179" s="9"/>
      <c r="FN179" s="9"/>
      <c r="FO179" s="9"/>
      <c r="FP179" s="9"/>
      <c r="FQ179" s="9"/>
      <c r="FR179" s="9"/>
      <c r="FS179" s="9"/>
      <c r="FT179" s="9"/>
      <c r="FU179" s="9"/>
      <c r="FV179" s="9"/>
      <c r="FW179" s="9"/>
      <c r="FX179" s="9"/>
      <c r="FY179" s="9"/>
      <c r="FZ179" s="9"/>
      <c r="GA179" s="9"/>
      <c r="GB179" s="9"/>
      <c r="GC179" s="9"/>
      <c r="GD179" s="9"/>
      <c r="GE179" s="9"/>
      <c r="GF179" s="9"/>
      <c r="GG179" s="9"/>
      <c r="GH179" s="9"/>
      <c r="GI179" s="9"/>
      <c r="GJ179" s="9"/>
    </row>
    <row r="180" spans="1:192" outlineLevel="1" x14ac:dyDescent="0.25">
      <c r="E180" s="157" t="str">
        <f t="shared" ref="E180:BP180" si="3278" xml:space="preserve"> E$108</f>
        <v>Operating period flag</v>
      </c>
      <c r="F180" s="157">
        <f t="shared" si="3278"/>
        <v>0</v>
      </c>
      <c r="G180" s="157" t="str">
        <f t="shared" si="3278"/>
        <v>flag</v>
      </c>
      <c r="H180" s="157">
        <f t="shared" si="3278"/>
        <v>100</v>
      </c>
      <c r="I180" s="157">
        <f t="shared" si="3278"/>
        <v>0</v>
      </c>
      <c r="J180" s="157">
        <f t="shared" si="3278"/>
        <v>0</v>
      </c>
      <c r="K180" s="157">
        <f t="shared" si="3278"/>
        <v>0</v>
      </c>
      <c r="L180" s="157">
        <f t="shared" si="3278"/>
        <v>0</v>
      </c>
      <c r="M180" s="157">
        <f t="shared" si="3278"/>
        <v>0</v>
      </c>
      <c r="N180" s="157">
        <f t="shared" si="3278"/>
        <v>0</v>
      </c>
      <c r="O180" s="157">
        <f t="shared" si="3278"/>
        <v>0</v>
      </c>
      <c r="P180" s="157">
        <f t="shared" si="3278"/>
        <v>0</v>
      </c>
      <c r="Q180" s="157">
        <f t="shared" si="3278"/>
        <v>0</v>
      </c>
      <c r="R180" s="157">
        <f t="shared" si="3278"/>
        <v>0</v>
      </c>
      <c r="S180" s="157">
        <f t="shared" si="3278"/>
        <v>1</v>
      </c>
      <c r="T180" s="157">
        <f t="shared" si="3278"/>
        <v>1</v>
      </c>
      <c r="U180" s="157">
        <f t="shared" si="3278"/>
        <v>1</v>
      </c>
      <c r="V180" s="157">
        <f t="shared" si="3278"/>
        <v>1</v>
      </c>
      <c r="W180" s="157">
        <f t="shared" si="3278"/>
        <v>1</v>
      </c>
      <c r="X180" s="157">
        <f t="shared" si="3278"/>
        <v>1</v>
      </c>
      <c r="Y180" s="157">
        <f t="shared" si="3278"/>
        <v>1</v>
      </c>
      <c r="Z180" s="157">
        <f t="shared" si="3278"/>
        <v>1</v>
      </c>
      <c r="AA180" s="157">
        <f t="shared" si="3278"/>
        <v>1</v>
      </c>
      <c r="AB180" s="157">
        <f t="shared" si="3278"/>
        <v>1</v>
      </c>
      <c r="AC180" s="157">
        <f t="shared" si="3278"/>
        <v>1</v>
      </c>
      <c r="AD180" s="157">
        <f t="shared" si="3278"/>
        <v>1</v>
      </c>
      <c r="AE180" s="157">
        <f t="shared" si="3278"/>
        <v>1</v>
      </c>
      <c r="AF180" s="157">
        <f t="shared" si="3278"/>
        <v>1</v>
      </c>
      <c r="AG180" s="157">
        <f t="shared" si="3278"/>
        <v>1</v>
      </c>
      <c r="AH180" s="157">
        <f t="shared" si="3278"/>
        <v>1</v>
      </c>
      <c r="AI180" s="157">
        <f t="shared" si="3278"/>
        <v>1</v>
      </c>
      <c r="AJ180" s="157">
        <f t="shared" si="3278"/>
        <v>1</v>
      </c>
      <c r="AK180" s="157">
        <f t="shared" si="3278"/>
        <v>1</v>
      </c>
      <c r="AL180" s="157">
        <f t="shared" si="3278"/>
        <v>1</v>
      </c>
      <c r="AM180" s="157">
        <f t="shared" si="3278"/>
        <v>1</v>
      </c>
      <c r="AN180" s="157">
        <f t="shared" si="3278"/>
        <v>1</v>
      </c>
      <c r="AO180" s="157">
        <f t="shared" si="3278"/>
        <v>1</v>
      </c>
      <c r="AP180" s="157">
        <f t="shared" si="3278"/>
        <v>1</v>
      </c>
      <c r="AQ180" s="157">
        <f t="shared" si="3278"/>
        <v>1</v>
      </c>
      <c r="AR180" s="157">
        <f t="shared" si="3278"/>
        <v>1</v>
      </c>
      <c r="AS180" s="157">
        <f t="shared" si="3278"/>
        <v>1</v>
      </c>
      <c r="AT180" s="157">
        <f t="shared" si="3278"/>
        <v>1</v>
      </c>
      <c r="AU180" s="157">
        <f t="shared" si="3278"/>
        <v>1</v>
      </c>
      <c r="AV180" s="157">
        <f t="shared" si="3278"/>
        <v>1</v>
      </c>
      <c r="AW180" s="157">
        <f t="shared" si="3278"/>
        <v>1</v>
      </c>
      <c r="AX180" s="157">
        <f t="shared" si="3278"/>
        <v>1</v>
      </c>
      <c r="AY180" s="157">
        <f t="shared" si="3278"/>
        <v>1</v>
      </c>
      <c r="AZ180" s="157">
        <f t="shared" si="3278"/>
        <v>1</v>
      </c>
      <c r="BA180" s="157">
        <f t="shared" si="3278"/>
        <v>1</v>
      </c>
      <c r="BB180" s="157">
        <f t="shared" si="3278"/>
        <v>1</v>
      </c>
      <c r="BC180" s="157">
        <f t="shared" si="3278"/>
        <v>1</v>
      </c>
      <c r="BD180" s="157">
        <f t="shared" si="3278"/>
        <v>1</v>
      </c>
      <c r="BE180" s="157">
        <f t="shared" si="3278"/>
        <v>1</v>
      </c>
      <c r="BF180" s="157">
        <f t="shared" si="3278"/>
        <v>1</v>
      </c>
      <c r="BG180" s="157">
        <f t="shared" si="3278"/>
        <v>1</v>
      </c>
      <c r="BH180" s="157">
        <f t="shared" si="3278"/>
        <v>1</v>
      </c>
      <c r="BI180" s="157">
        <f t="shared" si="3278"/>
        <v>1</v>
      </c>
      <c r="BJ180" s="157">
        <f t="shared" si="3278"/>
        <v>1</v>
      </c>
      <c r="BK180" s="157">
        <f t="shared" si="3278"/>
        <v>1</v>
      </c>
      <c r="BL180" s="157">
        <f t="shared" si="3278"/>
        <v>1</v>
      </c>
      <c r="BM180" s="157">
        <f t="shared" si="3278"/>
        <v>1</v>
      </c>
      <c r="BN180" s="157">
        <f t="shared" si="3278"/>
        <v>1</v>
      </c>
      <c r="BO180" s="157">
        <f t="shared" si="3278"/>
        <v>1</v>
      </c>
      <c r="BP180" s="157">
        <f t="shared" si="3278"/>
        <v>1</v>
      </c>
      <c r="BQ180" s="157">
        <f t="shared" ref="BQ180:EB180" si="3279" xml:space="preserve"> BQ$108</f>
        <v>1</v>
      </c>
      <c r="BR180" s="157">
        <f t="shared" si="3279"/>
        <v>1</v>
      </c>
      <c r="BS180" s="157">
        <f t="shared" si="3279"/>
        <v>1</v>
      </c>
      <c r="BT180" s="157">
        <f t="shared" si="3279"/>
        <v>1</v>
      </c>
      <c r="BU180" s="157">
        <f t="shared" si="3279"/>
        <v>1</v>
      </c>
      <c r="BV180" s="157">
        <f t="shared" si="3279"/>
        <v>1</v>
      </c>
      <c r="BW180" s="157">
        <f t="shared" si="3279"/>
        <v>1</v>
      </c>
      <c r="BX180" s="157">
        <f t="shared" si="3279"/>
        <v>1</v>
      </c>
      <c r="BY180" s="157">
        <f t="shared" si="3279"/>
        <v>1</v>
      </c>
      <c r="BZ180" s="157">
        <f t="shared" si="3279"/>
        <v>1</v>
      </c>
      <c r="CA180" s="157">
        <f t="shared" si="3279"/>
        <v>1</v>
      </c>
      <c r="CB180" s="157">
        <f t="shared" si="3279"/>
        <v>1</v>
      </c>
      <c r="CC180" s="157">
        <f t="shared" si="3279"/>
        <v>1</v>
      </c>
      <c r="CD180" s="157">
        <f t="shared" si="3279"/>
        <v>1</v>
      </c>
      <c r="CE180" s="157">
        <f t="shared" si="3279"/>
        <v>1</v>
      </c>
      <c r="CF180" s="157">
        <f t="shared" si="3279"/>
        <v>1</v>
      </c>
      <c r="CG180" s="157">
        <f t="shared" si="3279"/>
        <v>1</v>
      </c>
      <c r="CH180" s="157">
        <f t="shared" si="3279"/>
        <v>1</v>
      </c>
      <c r="CI180" s="157">
        <f t="shared" si="3279"/>
        <v>1</v>
      </c>
      <c r="CJ180" s="157">
        <f t="shared" si="3279"/>
        <v>1</v>
      </c>
      <c r="CK180" s="157">
        <f t="shared" si="3279"/>
        <v>1</v>
      </c>
      <c r="CL180" s="157">
        <f t="shared" si="3279"/>
        <v>1</v>
      </c>
      <c r="CM180" s="157">
        <f t="shared" si="3279"/>
        <v>1</v>
      </c>
      <c r="CN180" s="157">
        <f t="shared" si="3279"/>
        <v>1</v>
      </c>
      <c r="CO180" s="157">
        <f t="shared" si="3279"/>
        <v>1</v>
      </c>
      <c r="CP180" s="157">
        <f t="shared" si="3279"/>
        <v>1</v>
      </c>
      <c r="CQ180" s="157">
        <f t="shared" si="3279"/>
        <v>1</v>
      </c>
      <c r="CR180" s="157">
        <f t="shared" si="3279"/>
        <v>1</v>
      </c>
      <c r="CS180" s="157">
        <f t="shared" si="3279"/>
        <v>1</v>
      </c>
      <c r="CT180" s="157">
        <f t="shared" si="3279"/>
        <v>1</v>
      </c>
      <c r="CU180" s="157">
        <f t="shared" si="3279"/>
        <v>1</v>
      </c>
      <c r="CV180" s="157">
        <f t="shared" si="3279"/>
        <v>1</v>
      </c>
      <c r="CW180" s="157">
        <f t="shared" si="3279"/>
        <v>1</v>
      </c>
      <c r="CX180" s="157">
        <f t="shared" si="3279"/>
        <v>1</v>
      </c>
      <c r="CY180" s="157">
        <f t="shared" si="3279"/>
        <v>1</v>
      </c>
      <c r="CZ180" s="157">
        <f t="shared" si="3279"/>
        <v>1</v>
      </c>
      <c r="DA180" s="157">
        <f t="shared" si="3279"/>
        <v>1</v>
      </c>
      <c r="DB180" s="157">
        <f t="shared" si="3279"/>
        <v>1</v>
      </c>
      <c r="DC180" s="157">
        <f t="shared" si="3279"/>
        <v>1</v>
      </c>
      <c r="DD180" s="157">
        <f t="shared" si="3279"/>
        <v>1</v>
      </c>
      <c r="DE180" s="157">
        <f t="shared" si="3279"/>
        <v>1</v>
      </c>
      <c r="DF180" s="157">
        <f t="shared" si="3279"/>
        <v>1</v>
      </c>
      <c r="DG180" s="157">
        <f t="shared" si="3279"/>
        <v>1</v>
      </c>
      <c r="DH180" s="157">
        <f t="shared" si="3279"/>
        <v>1</v>
      </c>
      <c r="DI180" s="157">
        <f t="shared" si="3279"/>
        <v>1</v>
      </c>
      <c r="DJ180" s="157">
        <f t="shared" si="3279"/>
        <v>1</v>
      </c>
      <c r="DK180" s="157">
        <f t="shared" si="3279"/>
        <v>1</v>
      </c>
      <c r="DL180" s="157">
        <f t="shared" si="3279"/>
        <v>1</v>
      </c>
      <c r="DM180" s="157">
        <f t="shared" si="3279"/>
        <v>1</v>
      </c>
      <c r="DN180" s="157">
        <f t="shared" si="3279"/>
        <v>1</v>
      </c>
      <c r="DO180" s="157">
        <f t="shared" si="3279"/>
        <v>0</v>
      </c>
      <c r="DP180" s="157">
        <f t="shared" si="3279"/>
        <v>0</v>
      </c>
      <c r="DQ180" s="157">
        <f t="shared" si="3279"/>
        <v>0</v>
      </c>
      <c r="DR180" s="157">
        <f t="shared" si="3279"/>
        <v>0</v>
      </c>
      <c r="DS180" s="157">
        <f t="shared" si="3279"/>
        <v>0</v>
      </c>
      <c r="DT180" s="157">
        <f t="shared" si="3279"/>
        <v>0</v>
      </c>
      <c r="DU180" s="157">
        <f t="shared" si="3279"/>
        <v>0</v>
      </c>
      <c r="DV180" s="157">
        <f t="shared" si="3279"/>
        <v>0</v>
      </c>
      <c r="DW180" s="157">
        <f t="shared" si="3279"/>
        <v>0</v>
      </c>
      <c r="DX180" s="157">
        <f t="shared" si="3279"/>
        <v>0</v>
      </c>
      <c r="DY180" s="157">
        <f t="shared" si="3279"/>
        <v>0</v>
      </c>
      <c r="DZ180" s="157">
        <f t="shared" si="3279"/>
        <v>0</v>
      </c>
      <c r="EA180" s="157">
        <f t="shared" si="3279"/>
        <v>0</v>
      </c>
      <c r="EB180" s="157">
        <f t="shared" si="3279"/>
        <v>0</v>
      </c>
      <c r="EC180" s="157">
        <f t="shared" ref="EC180:GJ180" si="3280" xml:space="preserve"> EC$108</f>
        <v>0</v>
      </c>
      <c r="ED180" s="157">
        <f t="shared" si="3280"/>
        <v>0</v>
      </c>
      <c r="EE180" s="157">
        <f t="shared" si="3280"/>
        <v>0</v>
      </c>
      <c r="EF180" s="157">
        <f t="shared" si="3280"/>
        <v>0</v>
      </c>
      <c r="EG180" s="157">
        <f t="shared" si="3280"/>
        <v>0</v>
      </c>
      <c r="EH180" s="157">
        <f t="shared" si="3280"/>
        <v>0</v>
      </c>
      <c r="EI180" s="157">
        <f t="shared" si="3280"/>
        <v>0</v>
      </c>
      <c r="EJ180" s="157">
        <f t="shared" si="3280"/>
        <v>0</v>
      </c>
      <c r="EK180" s="157">
        <f t="shared" si="3280"/>
        <v>0</v>
      </c>
      <c r="EL180" s="157">
        <f t="shared" si="3280"/>
        <v>0</v>
      </c>
      <c r="EM180" s="157">
        <f t="shared" si="3280"/>
        <v>0</v>
      </c>
      <c r="EN180" s="157">
        <f t="shared" si="3280"/>
        <v>0</v>
      </c>
      <c r="EO180" s="157">
        <f t="shared" si="3280"/>
        <v>0</v>
      </c>
      <c r="EP180" s="157">
        <f t="shared" si="3280"/>
        <v>0</v>
      </c>
      <c r="EQ180" s="157">
        <f t="shared" si="3280"/>
        <v>0</v>
      </c>
      <c r="ER180" s="157">
        <f t="shared" si="3280"/>
        <v>0</v>
      </c>
      <c r="ES180" s="157">
        <f t="shared" si="3280"/>
        <v>0</v>
      </c>
      <c r="ET180" s="157">
        <f t="shared" si="3280"/>
        <v>0</v>
      </c>
      <c r="EU180" s="157">
        <f t="shared" si="3280"/>
        <v>0</v>
      </c>
      <c r="EV180" s="157">
        <f t="shared" si="3280"/>
        <v>0</v>
      </c>
      <c r="EW180" s="157">
        <f t="shared" si="3280"/>
        <v>0</v>
      </c>
      <c r="EX180" s="157">
        <f t="shared" si="3280"/>
        <v>0</v>
      </c>
      <c r="EY180" s="157">
        <f t="shared" si="3280"/>
        <v>0</v>
      </c>
      <c r="EZ180" s="157">
        <f t="shared" si="3280"/>
        <v>0</v>
      </c>
      <c r="FA180" s="157">
        <f t="shared" si="3280"/>
        <v>0</v>
      </c>
      <c r="FB180" s="157">
        <f t="shared" si="3280"/>
        <v>0</v>
      </c>
      <c r="FC180" s="157">
        <f t="shared" si="3280"/>
        <v>0</v>
      </c>
      <c r="FD180" s="157">
        <f t="shared" si="3280"/>
        <v>0</v>
      </c>
      <c r="FE180" s="157">
        <f t="shared" si="3280"/>
        <v>0</v>
      </c>
      <c r="FF180" s="157">
        <f t="shared" si="3280"/>
        <v>0</v>
      </c>
      <c r="FG180" s="157">
        <f t="shared" si="3280"/>
        <v>0</v>
      </c>
      <c r="FH180" s="157">
        <f t="shared" si="3280"/>
        <v>0</v>
      </c>
      <c r="FI180" s="157">
        <f t="shared" si="3280"/>
        <v>0</v>
      </c>
      <c r="FJ180" s="157">
        <f t="shared" si="3280"/>
        <v>0</v>
      </c>
      <c r="FK180" s="157">
        <f t="shared" si="3280"/>
        <v>0</v>
      </c>
      <c r="FL180" s="157">
        <f t="shared" si="3280"/>
        <v>0</v>
      </c>
      <c r="FM180" s="157">
        <f t="shared" si="3280"/>
        <v>0</v>
      </c>
      <c r="FN180" s="157">
        <f t="shared" si="3280"/>
        <v>0</v>
      </c>
      <c r="FO180" s="157">
        <f t="shared" si="3280"/>
        <v>0</v>
      </c>
      <c r="FP180" s="157">
        <f t="shared" si="3280"/>
        <v>0</v>
      </c>
      <c r="FQ180" s="157">
        <f t="shared" si="3280"/>
        <v>0</v>
      </c>
      <c r="FR180" s="157">
        <f t="shared" si="3280"/>
        <v>0</v>
      </c>
      <c r="FS180" s="157">
        <f t="shared" si="3280"/>
        <v>0</v>
      </c>
      <c r="FT180" s="157">
        <f t="shared" si="3280"/>
        <v>0</v>
      </c>
      <c r="FU180" s="157">
        <f t="shared" si="3280"/>
        <v>0</v>
      </c>
      <c r="FV180" s="157">
        <f t="shared" si="3280"/>
        <v>0</v>
      </c>
      <c r="FW180" s="157">
        <f t="shared" si="3280"/>
        <v>0</v>
      </c>
      <c r="FX180" s="157">
        <f t="shared" si="3280"/>
        <v>0</v>
      </c>
      <c r="FY180" s="157">
        <f t="shared" si="3280"/>
        <v>0</v>
      </c>
      <c r="FZ180" s="157">
        <f t="shared" si="3280"/>
        <v>0</v>
      </c>
      <c r="GA180" s="157">
        <f t="shared" si="3280"/>
        <v>0</v>
      </c>
      <c r="GB180" s="157">
        <f t="shared" si="3280"/>
        <v>0</v>
      </c>
      <c r="GC180" s="157">
        <f t="shared" si="3280"/>
        <v>0</v>
      </c>
      <c r="GD180" s="157">
        <f t="shared" si="3280"/>
        <v>0</v>
      </c>
      <c r="GE180" s="157">
        <f t="shared" si="3280"/>
        <v>0</v>
      </c>
      <c r="GF180" s="157">
        <f t="shared" si="3280"/>
        <v>0</v>
      </c>
      <c r="GG180" s="157">
        <f t="shared" si="3280"/>
        <v>0</v>
      </c>
      <c r="GH180" s="157">
        <f t="shared" si="3280"/>
        <v>0</v>
      </c>
      <c r="GI180" s="157">
        <f t="shared" si="3280"/>
        <v>0</v>
      </c>
      <c r="GJ180" s="157">
        <f t="shared" si="3280"/>
        <v>0</v>
      </c>
    </row>
    <row r="181" spans="1:192" outlineLevel="1" x14ac:dyDescent="0.25">
      <c r="A181" s="147"/>
      <c r="B181" s="147"/>
      <c r="C181" s="148"/>
      <c r="D181" s="149"/>
      <c r="E181" s="150" t="s">
        <v>575</v>
      </c>
      <c r="F181" s="150"/>
      <c r="G181" s="150" t="s">
        <v>14</v>
      </c>
      <c r="H181" s="150"/>
      <c r="I181" s="150"/>
      <c r="J181" s="150">
        <f t="shared" ref="J181:K181" si="3281" xml:space="preserve"> IF( I181 = $F179, 1, I181 + 1) * J180</f>
        <v>0</v>
      </c>
      <c r="K181" s="150">
        <f t="shared" si="3281"/>
        <v>0</v>
      </c>
      <c r="L181" s="150">
        <f t="shared" ref="L181" si="3282" xml:space="preserve"> IF( K181 = $F179, 1, K181 + 1) * L180</f>
        <v>0</v>
      </c>
      <c r="M181" s="150">
        <f t="shared" ref="M181" si="3283" xml:space="preserve"> IF( L181 = $F179, 1, L181 + 1) * M180</f>
        <v>0</v>
      </c>
      <c r="N181" s="150">
        <f t="shared" ref="N181" si="3284" xml:space="preserve"> IF( M181 = $F179, 1, M181 + 1) * N180</f>
        <v>0</v>
      </c>
      <c r="O181" s="150">
        <f t="shared" ref="O181" si="3285" xml:space="preserve"> IF( N181 = $F179, 1, N181 + 1) * O180</f>
        <v>0</v>
      </c>
      <c r="P181" s="150">
        <f t="shared" ref="P181" si="3286" xml:space="preserve"> IF( O181 = $F179, 1, O181 + 1) * P180</f>
        <v>0</v>
      </c>
      <c r="Q181" s="150">
        <f t="shared" ref="Q181" si="3287" xml:space="preserve"> IF( P181 = $F179, 1, P181 + 1) * Q180</f>
        <v>0</v>
      </c>
      <c r="R181" s="150">
        <f t="shared" ref="R181" si="3288" xml:space="preserve"> IF( Q181 = $F179, 1, Q181 + 1) * R180</f>
        <v>0</v>
      </c>
      <c r="S181" s="150">
        <f t="shared" ref="S181" si="3289" xml:space="preserve"> IF( R181 = $F179, 1, R181 + 1) * S180</f>
        <v>1</v>
      </c>
      <c r="T181" s="150">
        <f t="shared" ref="T181" si="3290" xml:space="preserve"> IF( S181 = $F179, 1, S181 + 1) * T180</f>
        <v>2</v>
      </c>
      <c r="U181" s="150">
        <f t="shared" ref="U181" si="3291" xml:space="preserve"> IF( T181 = $F179, 1, T181 + 1) * U180</f>
        <v>3</v>
      </c>
      <c r="V181" s="150">
        <f t="shared" ref="V181" si="3292" xml:space="preserve"> IF( U181 = $F179, 1, U181 + 1) * V180</f>
        <v>4</v>
      </c>
      <c r="W181" s="150">
        <f t="shared" ref="W181" si="3293" xml:space="preserve"> IF( V181 = $F179, 1, V181 + 1) * W180</f>
        <v>1</v>
      </c>
      <c r="X181" s="150">
        <f t="shared" ref="X181" si="3294" xml:space="preserve"> IF( W181 = $F179, 1, W181 + 1) * X180</f>
        <v>2</v>
      </c>
      <c r="Y181" s="150">
        <f t="shared" ref="Y181" si="3295" xml:space="preserve"> IF( X181 = $F179, 1, X181 + 1) * Y180</f>
        <v>3</v>
      </c>
      <c r="Z181" s="150">
        <f t="shared" ref="Z181" si="3296" xml:space="preserve"> IF( Y181 = $F179, 1, Y181 + 1) * Z180</f>
        <v>4</v>
      </c>
      <c r="AA181" s="150">
        <f t="shared" ref="AA181" si="3297" xml:space="preserve"> IF( Z181 = $F179, 1, Z181 + 1) * AA180</f>
        <v>1</v>
      </c>
      <c r="AB181" s="150">
        <f t="shared" ref="AB181" si="3298" xml:space="preserve"> IF( AA181 = $F179, 1, AA181 + 1) * AB180</f>
        <v>2</v>
      </c>
      <c r="AC181" s="150">
        <f t="shared" ref="AC181" si="3299" xml:space="preserve"> IF( AB181 = $F179, 1, AB181 + 1) * AC180</f>
        <v>3</v>
      </c>
      <c r="AD181" s="150">
        <f t="shared" ref="AD181" si="3300" xml:space="preserve"> IF( AC181 = $F179, 1, AC181 + 1) * AD180</f>
        <v>4</v>
      </c>
      <c r="AE181" s="150">
        <f t="shared" ref="AE181" si="3301" xml:space="preserve"> IF( AD181 = $F179, 1, AD181 + 1) * AE180</f>
        <v>1</v>
      </c>
      <c r="AF181" s="150">
        <f t="shared" ref="AF181" si="3302" xml:space="preserve"> IF( AE181 = $F179, 1, AE181 + 1) * AF180</f>
        <v>2</v>
      </c>
      <c r="AG181" s="150">
        <f t="shared" ref="AG181" si="3303" xml:space="preserve"> IF( AF181 = $F179, 1, AF181 + 1) * AG180</f>
        <v>3</v>
      </c>
      <c r="AH181" s="150">
        <f t="shared" ref="AH181" si="3304" xml:space="preserve"> IF( AG181 = $F179, 1, AG181 + 1) * AH180</f>
        <v>4</v>
      </c>
      <c r="AI181" s="150">
        <f t="shared" ref="AI181" si="3305" xml:space="preserve"> IF( AH181 = $F179, 1, AH181 + 1) * AI180</f>
        <v>1</v>
      </c>
      <c r="AJ181" s="150">
        <f t="shared" ref="AJ181" si="3306" xml:space="preserve"> IF( AI181 = $F179, 1, AI181 + 1) * AJ180</f>
        <v>2</v>
      </c>
      <c r="AK181" s="150">
        <f t="shared" ref="AK181" si="3307" xml:space="preserve"> IF( AJ181 = $F179, 1, AJ181 + 1) * AK180</f>
        <v>3</v>
      </c>
      <c r="AL181" s="150">
        <f t="shared" ref="AL181" si="3308" xml:space="preserve"> IF( AK181 = $F179, 1, AK181 + 1) * AL180</f>
        <v>4</v>
      </c>
      <c r="AM181" s="150">
        <f t="shared" ref="AM181" si="3309" xml:space="preserve"> IF( AL181 = $F179, 1, AL181 + 1) * AM180</f>
        <v>1</v>
      </c>
      <c r="AN181" s="150">
        <f t="shared" ref="AN181" si="3310" xml:space="preserve"> IF( AM181 = $F179, 1, AM181 + 1) * AN180</f>
        <v>2</v>
      </c>
      <c r="AO181" s="150">
        <f t="shared" ref="AO181" si="3311" xml:space="preserve"> IF( AN181 = $F179, 1, AN181 + 1) * AO180</f>
        <v>3</v>
      </c>
      <c r="AP181" s="150">
        <f t="shared" ref="AP181" si="3312" xml:space="preserve"> IF( AO181 = $F179, 1, AO181 + 1) * AP180</f>
        <v>4</v>
      </c>
      <c r="AQ181" s="150">
        <f t="shared" ref="AQ181" si="3313" xml:space="preserve"> IF( AP181 = $F179, 1, AP181 + 1) * AQ180</f>
        <v>1</v>
      </c>
      <c r="AR181" s="150">
        <f t="shared" ref="AR181" si="3314" xml:space="preserve"> IF( AQ181 = $F179, 1, AQ181 + 1) * AR180</f>
        <v>2</v>
      </c>
      <c r="AS181" s="150">
        <f t="shared" ref="AS181" si="3315" xml:space="preserve"> IF( AR181 = $F179, 1, AR181 + 1) * AS180</f>
        <v>3</v>
      </c>
      <c r="AT181" s="150">
        <f t="shared" ref="AT181" si="3316" xml:space="preserve"> IF( AS181 = $F179, 1, AS181 + 1) * AT180</f>
        <v>4</v>
      </c>
      <c r="AU181" s="150">
        <f t="shared" ref="AU181" si="3317" xml:space="preserve"> IF( AT181 = $F179, 1, AT181 + 1) * AU180</f>
        <v>1</v>
      </c>
      <c r="AV181" s="150">
        <f t="shared" ref="AV181" si="3318" xml:space="preserve"> IF( AU181 = $F179, 1, AU181 + 1) * AV180</f>
        <v>2</v>
      </c>
      <c r="AW181" s="150">
        <f t="shared" ref="AW181" si="3319" xml:space="preserve"> IF( AV181 = $F179, 1, AV181 + 1) * AW180</f>
        <v>3</v>
      </c>
      <c r="AX181" s="150">
        <f t="shared" ref="AX181" si="3320" xml:space="preserve"> IF( AW181 = $F179, 1, AW181 + 1) * AX180</f>
        <v>4</v>
      </c>
      <c r="AY181" s="150">
        <f t="shared" ref="AY181" si="3321" xml:space="preserve"> IF( AX181 = $F179, 1, AX181 + 1) * AY180</f>
        <v>1</v>
      </c>
      <c r="AZ181" s="150">
        <f t="shared" ref="AZ181" si="3322" xml:space="preserve"> IF( AY181 = $F179, 1, AY181 + 1) * AZ180</f>
        <v>2</v>
      </c>
      <c r="BA181" s="150">
        <f t="shared" ref="BA181" si="3323" xml:space="preserve"> IF( AZ181 = $F179, 1, AZ181 + 1) * BA180</f>
        <v>3</v>
      </c>
      <c r="BB181" s="150">
        <f t="shared" ref="BB181" si="3324" xml:space="preserve"> IF( BA181 = $F179, 1, BA181 + 1) * BB180</f>
        <v>4</v>
      </c>
      <c r="BC181" s="150">
        <f t="shared" ref="BC181" si="3325" xml:space="preserve"> IF( BB181 = $F179, 1, BB181 + 1) * BC180</f>
        <v>1</v>
      </c>
      <c r="BD181" s="150">
        <f t="shared" ref="BD181" si="3326" xml:space="preserve"> IF( BC181 = $F179, 1, BC181 + 1) * BD180</f>
        <v>2</v>
      </c>
      <c r="BE181" s="150">
        <f t="shared" ref="BE181" si="3327" xml:space="preserve"> IF( BD181 = $F179, 1, BD181 + 1) * BE180</f>
        <v>3</v>
      </c>
      <c r="BF181" s="150">
        <f t="shared" ref="BF181" si="3328" xml:space="preserve"> IF( BE181 = $F179, 1, BE181 + 1) * BF180</f>
        <v>4</v>
      </c>
      <c r="BG181" s="150">
        <f t="shared" ref="BG181" si="3329" xml:space="preserve"> IF( BF181 = $F179, 1, BF181 + 1) * BG180</f>
        <v>1</v>
      </c>
      <c r="BH181" s="150">
        <f t="shared" ref="BH181" si="3330" xml:space="preserve"> IF( BG181 = $F179, 1, BG181 + 1) * BH180</f>
        <v>2</v>
      </c>
      <c r="BI181" s="150">
        <f t="shared" ref="BI181" si="3331" xml:space="preserve"> IF( BH181 = $F179, 1, BH181 + 1) * BI180</f>
        <v>3</v>
      </c>
      <c r="BJ181" s="150">
        <f t="shared" ref="BJ181" si="3332" xml:space="preserve"> IF( BI181 = $F179, 1, BI181 + 1) * BJ180</f>
        <v>4</v>
      </c>
      <c r="BK181" s="150">
        <f t="shared" ref="BK181" si="3333" xml:space="preserve"> IF( BJ181 = $F179, 1, BJ181 + 1) * BK180</f>
        <v>1</v>
      </c>
      <c r="BL181" s="150">
        <f t="shared" ref="BL181" si="3334" xml:space="preserve"> IF( BK181 = $F179, 1, BK181 + 1) * BL180</f>
        <v>2</v>
      </c>
      <c r="BM181" s="150">
        <f t="shared" ref="BM181" si="3335" xml:space="preserve"> IF( BL181 = $F179, 1, BL181 + 1) * BM180</f>
        <v>3</v>
      </c>
      <c r="BN181" s="150">
        <f t="shared" ref="BN181" si="3336" xml:space="preserve"> IF( BM181 = $F179, 1, BM181 + 1) * BN180</f>
        <v>4</v>
      </c>
      <c r="BO181" s="150">
        <f t="shared" ref="BO181" si="3337" xml:space="preserve"> IF( BN181 = $F179, 1, BN181 + 1) * BO180</f>
        <v>1</v>
      </c>
      <c r="BP181" s="150">
        <f t="shared" ref="BP181" si="3338" xml:space="preserve"> IF( BO181 = $F179, 1, BO181 + 1) * BP180</f>
        <v>2</v>
      </c>
      <c r="BQ181" s="150">
        <f t="shared" ref="BQ181" si="3339" xml:space="preserve"> IF( BP181 = $F179, 1, BP181 + 1) * BQ180</f>
        <v>3</v>
      </c>
      <c r="BR181" s="150">
        <f t="shared" ref="BR181" si="3340" xml:space="preserve"> IF( BQ181 = $F179, 1, BQ181 + 1) * BR180</f>
        <v>4</v>
      </c>
      <c r="BS181" s="150">
        <f t="shared" ref="BS181" si="3341" xml:space="preserve"> IF( BR181 = $F179, 1, BR181 + 1) * BS180</f>
        <v>1</v>
      </c>
      <c r="BT181" s="150">
        <f t="shared" ref="BT181" si="3342" xml:space="preserve"> IF( BS181 = $F179, 1, BS181 + 1) * BT180</f>
        <v>2</v>
      </c>
      <c r="BU181" s="150">
        <f t="shared" ref="BU181" si="3343" xml:space="preserve"> IF( BT181 = $F179, 1, BT181 + 1) * BU180</f>
        <v>3</v>
      </c>
      <c r="BV181" s="150">
        <f t="shared" ref="BV181" si="3344" xml:space="preserve"> IF( BU181 = $F179, 1, BU181 + 1) * BV180</f>
        <v>4</v>
      </c>
      <c r="BW181" s="150">
        <f t="shared" ref="BW181" si="3345" xml:space="preserve"> IF( BV181 = $F179, 1, BV181 + 1) * BW180</f>
        <v>1</v>
      </c>
      <c r="BX181" s="150">
        <f t="shared" ref="BX181" si="3346" xml:space="preserve"> IF( BW181 = $F179, 1, BW181 + 1) * BX180</f>
        <v>2</v>
      </c>
      <c r="BY181" s="150">
        <f t="shared" ref="BY181" si="3347" xml:space="preserve"> IF( BX181 = $F179, 1, BX181 + 1) * BY180</f>
        <v>3</v>
      </c>
      <c r="BZ181" s="150">
        <f t="shared" ref="BZ181" si="3348" xml:space="preserve"> IF( BY181 = $F179, 1, BY181 + 1) * BZ180</f>
        <v>4</v>
      </c>
      <c r="CA181" s="150">
        <f t="shared" ref="CA181" si="3349" xml:space="preserve"> IF( BZ181 = $F179, 1, BZ181 + 1) * CA180</f>
        <v>1</v>
      </c>
      <c r="CB181" s="150">
        <f t="shared" ref="CB181" si="3350" xml:space="preserve"> IF( CA181 = $F179, 1, CA181 + 1) * CB180</f>
        <v>2</v>
      </c>
      <c r="CC181" s="150">
        <f t="shared" ref="CC181" si="3351" xml:space="preserve"> IF( CB181 = $F179, 1, CB181 + 1) * CC180</f>
        <v>3</v>
      </c>
      <c r="CD181" s="150">
        <f t="shared" ref="CD181" si="3352" xml:space="preserve"> IF( CC181 = $F179, 1, CC181 + 1) * CD180</f>
        <v>4</v>
      </c>
      <c r="CE181" s="150">
        <f t="shared" ref="CE181" si="3353" xml:space="preserve"> IF( CD181 = $F179, 1, CD181 + 1) * CE180</f>
        <v>1</v>
      </c>
      <c r="CF181" s="150">
        <f t="shared" ref="CF181" si="3354" xml:space="preserve"> IF( CE181 = $F179, 1, CE181 + 1) * CF180</f>
        <v>2</v>
      </c>
      <c r="CG181" s="150">
        <f t="shared" ref="CG181" si="3355" xml:space="preserve"> IF( CF181 = $F179, 1, CF181 + 1) * CG180</f>
        <v>3</v>
      </c>
      <c r="CH181" s="150">
        <f t="shared" ref="CH181" si="3356" xml:space="preserve"> IF( CG181 = $F179, 1, CG181 + 1) * CH180</f>
        <v>4</v>
      </c>
      <c r="CI181" s="150">
        <f t="shared" ref="CI181" si="3357" xml:space="preserve"> IF( CH181 = $F179, 1, CH181 + 1) * CI180</f>
        <v>1</v>
      </c>
      <c r="CJ181" s="150">
        <f t="shared" ref="CJ181" si="3358" xml:space="preserve"> IF( CI181 = $F179, 1, CI181 + 1) * CJ180</f>
        <v>2</v>
      </c>
      <c r="CK181" s="150">
        <f t="shared" ref="CK181" si="3359" xml:space="preserve"> IF( CJ181 = $F179, 1, CJ181 + 1) * CK180</f>
        <v>3</v>
      </c>
      <c r="CL181" s="150">
        <f t="shared" ref="CL181" si="3360" xml:space="preserve"> IF( CK181 = $F179, 1, CK181 + 1) * CL180</f>
        <v>4</v>
      </c>
      <c r="CM181" s="150">
        <f t="shared" ref="CM181" si="3361" xml:space="preserve"> IF( CL181 = $F179, 1, CL181 + 1) * CM180</f>
        <v>1</v>
      </c>
      <c r="CN181" s="150">
        <f t="shared" ref="CN181" si="3362" xml:space="preserve"> IF( CM181 = $F179, 1, CM181 + 1) * CN180</f>
        <v>2</v>
      </c>
      <c r="CO181" s="150">
        <f t="shared" ref="CO181" si="3363" xml:space="preserve"> IF( CN181 = $F179, 1, CN181 + 1) * CO180</f>
        <v>3</v>
      </c>
      <c r="CP181" s="150">
        <f t="shared" ref="CP181" si="3364" xml:space="preserve"> IF( CO181 = $F179, 1, CO181 + 1) * CP180</f>
        <v>4</v>
      </c>
      <c r="CQ181" s="150">
        <f t="shared" ref="CQ181" si="3365" xml:space="preserve"> IF( CP181 = $F179, 1, CP181 + 1) * CQ180</f>
        <v>1</v>
      </c>
      <c r="CR181" s="150">
        <f t="shared" ref="CR181" si="3366" xml:space="preserve"> IF( CQ181 = $F179, 1, CQ181 + 1) * CR180</f>
        <v>2</v>
      </c>
      <c r="CS181" s="150">
        <f t="shared" ref="CS181" si="3367" xml:space="preserve"> IF( CR181 = $F179, 1, CR181 + 1) * CS180</f>
        <v>3</v>
      </c>
      <c r="CT181" s="150">
        <f t="shared" ref="CT181" si="3368" xml:space="preserve"> IF( CS181 = $F179, 1, CS181 + 1) * CT180</f>
        <v>4</v>
      </c>
      <c r="CU181" s="150">
        <f t="shared" ref="CU181" si="3369" xml:space="preserve"> IF( CT181 = $F179, 1, CT181 + 1) * CU180</f>
        <v>1</v>
      </c>
      <c r="CV181" s="150">
        <f t="shared" ref="CV181" si="3370" xml:space="preserve"> IF( CU181 = $F179, 1, CU181 + 1) * CV180</f>
        <v>2</v>
      </c>
      <c r="CW181" s="150">
        <f t="shared" ref="CW181" si="3371" xml:space="preserve"> IF( CV181 = $F179, 1, CV181 + 1) * CW180</f>
        <v>3</v>
      </c>
      <c r="CX181" s="150">
        <f t="shared" ref="CX181" si="3372" xml:space="preserve"> IF( CW181 = $F179, 1, CW181 + 1) * CX180</f>
        <v>4</v>
      </c>
      <c r="CY181" s="150">
        <f t="shared" ref="CY181" si="3373" xml:space="preserve"> IF( CX181 = $F179, 1, CX181 + 1) * CY180</f>
        <v>1</v>
      </c>
      <c r="CZ181" s="150">
        <f t="shared" ref="CZ181" si="3374" xml:space="preserve"> IF( CY181 = $F179, 1, CY181 + 1) * CZ180</f>
        <v>2</v>
      </c>
      <c r="DA181" s="150">
        <f t="shared" ref="DA181" si="3375" xml:space="preserve"> IF( CZ181 = $F179, 1, CZ181 + 1) * DA180</f>
        <v>3</v>
      </c>
      <c r="DB181" s="150">
        <f t="shared" ref="DB181" si="3376" xml:space="preserve"> IF( DA181 = $F179, 1, DA181 + 1) * DB180</f>
        <v>4</v>
      </c>
      <c r="DC181" s="150">
        <f t="shared" ref="DC181" si="3377" xml:space="preserve"> IF( DB181 = $F179, 1, DB181 + 1) * DC180</f>
        <v>1</v>
      </c>
      <c r="DD181" s="150">
        <f t="shared" ref="DD181" si="3378" xml:space="preserve"> IF( DC181 = $F179, 1, DC181 + 1) * DD180</f>
        <v>2</v>
      </c>
      <c r="DE181" s="150">
        <f t="shared" ref="DE181" si="3379" xml:space="preserve"> IF( DD181 = $F179, 1, DD181 + 1) * DE180</f>
        <v>3</v>
      </c>
      <c r="DF181" s="150">
        <f t="shared" ref="DF181" si="3380" xml:space="preserve"> IF( DE181 = $F179, 1, DE181 + 1) * DF180</f>
        <v>4</v>
      </c>
      <c r="DG181" s="150">
        <f t="shared" ref="DG181" si="3381" xml:space="preserve"> IF( DF181 = $F179, 1, DF181 + 1) * DG180</f>
        <v>1</v>
      </c>
      <c r="DH181" s="150">
        <f t="shared" ref="DH181" si="3382" xml:space="preserve"> IF( DG181 = $F179, 1, DG181 + 1) * DH180</f>
        <v>2</v>
      </c>
      <c r="DI181" s="150">
        <f t="shared" ref="DI181" si="3383" xml:space="preserve"> IF( DH181 = $F179, 1, DH181 + 1) * DI180</f>
        <v>3</v>
      </c>
      <c r="DJ181" s="150">
        <f t="shared" ref="DJ181" si="3384" xml:space="preserve"> IF( DI181 = $F179, 1, DI181 + 1) * DJ180</f>
        <v>4</v>
      </c>
      <c r="DK181" s="150">
        <f t="shared" ref="DK181" si="3385" xml:space="preserve"> IF( DJ181 = $F179, 1, DJ181 + 1) * DK180</f>
        <v>1</v>
      </c>
      <c r="DL181" s="150">
        <f t="shared" ref="DL181" si="3386" xml:space="preserve"> IF( DK181 = $F179, 1, DK181 + 1) * DL180</f>
        <v>2</v>
      </c>
      <c r="DM181" s="150">
        <f t="shared" ref="DM181" si="3387" xml:space="preserve"> IF( DL181 = $F179, 1, DL181 + 1) * DM180</f>
        <v>3</v>
      </c>
      <c r="DN181" s="150">
        <f t="shared" ref="DN181" si="3388" xml:space="preserve"> IF( DM181 = $F179, 1, DM181 + 1) * DN180</f>
        <v>4</v>
      </c>
      <c r="DO181" s="150">
        <f t="shared" ref="DO181" si="3389" xml:space="preserve"> IF( DN181 = $F179, 1, DN181 + 1) * DO180</f>
        <v>0</v>
      </c>
      <c r="DP181" s="150">
        <f t="shared" ref="DP181" si="3390" xml:space="preserve"> IF( DO181 = $F179, 1, DO181 + 1) * DP180</f>
        <v>0</v>
      </c>
      <c r="DQ181" s="150">
        <f t="shared" ref="DQ181" si="3391" xml:space="preserve"> IF( DP181 = $F179, 1, DP181 + 1) * DQ180</f>
        <v>0</v>
      </c>
      <c r="DR181" s="150">
        <f t="shared" ref="DR181" si="3392" xml:space="preserve"> IF( DQ181 = $F179, 1, DQ181 + 1) * DR180</f>
        <v>0</v>
      </c>
      <c r="DS181" s="150">
        <f t="shared" ref="DS181" si="3393" xml:space="preserve"> IF( DR181 = $F179, 1, DR181 + 1) * DS180</f>
        <v>0</v>
      </c>
      <c r="DT181" s="150">
        <f t="shared" ref="DT181" si="3394" xml:space="preserve"> IF( DS181 = $F179, 1, DS181 + 1) * DT180</f>
        <v>0</v>
      </c>
      <c r="DU181" s="150">
        <f t="shared" ref="DU181" si="3395" xml:space="preserve"> IF( DT181 = $F179, 1, DT181 + 1) * DU180</f>
        <v>0</v>
      </c>
      <c r="DV181" s="150">
        <f t="shared" ref="DV181" si="3396" xml:space="preserve"> IF( DU181 = $F179, 1, DU181 + 1) * DV180</f>
        <v>0</v>
      </c>
      <c r="DW181" s="150">
        <f t="shared" ref="DW181" si="3397" xml:space="preserve"> IF( DV181 = $F179, 1, DV181 + 1) * DW180</f>
        <v>0</v>
      </c>
      <c r="DX181" s="150">
        <f t="shared" ref="DX181" si="3398" xml:space="preserve"> IF( DW181 = $F179, 1, DW181 + 1) * DX180</f>
        <v>0</v>
      </c>
      <c r="DY181" s="150">
        <f t="shared" ref="DY181" si="3399" xml:space="preserve"> IF( DX181 = $F179, 1, DX181 + 1) * DY180</f>
        <v>0</v>
      </c>
      <c r="DZ181" s="150">
        <f t="shared" ref="DZ181" si="3400" xml:space="preserve"> IF( DY181 = $F179, 1, DY181 + 1) * DZ180</f>
        <v>0</v>
      </c>
      <c r="EA181" s="150">
        <f t="shared" ref="EA181" si="3401" xml:space="preserve"> IF( DZ181 = $F179, 1, DZ181 + 1) * EA180</f>
        <v>0</v>
      </c>
      <c r="EB181" s="150">
        <f t="shared" ref="EB181" si="3402" xml:space="preserve"> IF( EA181 = $F179, 1, EA181 + 1) * EB180</f>
        <v>0</v>
      </c>
      <c r="EC181" s="150">
        <f t="shared" ref="EC181" si="3403" xml:space="preserve"> IF( EB181 = $F179, 1, EB181 + 1) * EC180</f>
        <v>0</v>
      </c>
      <c r="ED181" s="150">
        <f t="shared" ref="ED181" si="3404" xml:space="preserve"> IF( EC181 = $F179, 1, EC181 + 1) * ED180</f>
        <v>0</v>
      </c>
      <c r="EE181" s="150">
        <f t="shared" ref="EE181" si="3405" xml:space="preserve"> IF( ED181 = $F179, 1, ED181 + 1) * EE180</f>
        <v>0</v>
      </c>
      <c r="EF181" s="150">
        <f t="shared" ref="EF181" si="3406" xml:space="preserve"> IF( EE181 = $F179, 1, EE181 + 1) * EF180</f>
        <v>0</v>
      </c>
      <c r="EG181" s="150">
        <f t="shared" ref="EG181" si="3407" xml:space="preserve"> IF( EF181 = $F179, 1, EF181 + 1) * EG180</f>
        <v>0</v>
      </c>
      <c r="EH181" s="150">
        <f t="shared" ref="EH181" si="3408" xml:space="preserve"> IF( EG181 = $F179, 1, EG181 + 1) * EH180</f>
        <v>0</v>
      </c>
      <c r="EI181" s="150">
        <f t="shared" ref="EI181" si="3409" xml:space="preserve"> IF( EH181 = $F179, 1, EH181 + 1) * EI180</f>
        <v>0</v>
      </c>
      <c r="EJ181" s="150">
        <f t="shared" ref="EJ181" si="3410" xml:space="preserve"> IF( EI181 = $F179, 1, EI181 + 1) * EJ180</f>
        <v>0</v>
      </c>
      <c r="EK181" s="150">
        <f t="shared" ref="EK181" si="3411" xml:space="preserve"> IF( EJ181 = $F179, 1, EJ181 + 1) * EK180</f>
        <v>0</v>
      </c>
      <c r="EL181" s="150">
        <f t="shared" ref="EL181" si="3412" xml:space="preserve"> IF( EK181 = $F179, 1, EK181 + 1) * EL180</f>
        <v>0</v>
      </c>
      <c r="EM181" s="150">
        <f t="shared" ref="EM181" si="3413" xml:space="preserve"> IF( EL181 = $F179, 1, EL181 + 1) * EM180</f>
        <v>0</v>
      </c>
      <c r="EN181" s="150">
        <f t="shared" ref="EN181" si="3414" xml:space="preserve"> IF( EM181 = $F179, 1, EM181 + 1) * EN180</f>
        <v>0</v>
      </c>
      <c r="EO181" s="150">
        <f t="shared" ref="EO181" si="3415" xml:space="preserve"> IF( EN181 = $F179, 1, EN181 + 1) * EO180</f>
        <v>0</v>
      </c>
      <c r="EP181" s="150">
        <f t="shared" ref="EP181" si="3416" xml:space="preserve"> IF( EO181 = $F179, 1, EO181 + 1) * EP180</f>
        <v>0</v>
      </c>
      <c r="EQ181" s="150">
        <f t="shared" ref="EQ181" si="3417" xml:space="preserve"> IF( EP181 = $F179, 1, EP181 + 1) * EQ180</f>
        <v>0</v>
      </c>
      <c r="ER181" s="150">
        <f t="shared" ref="ER181" si="3418" xml:space="preserve"> IF( EQ181 = $F179, 1, EQ181 + 1) * ER180</f>
        <v>0</v>
      </c>
      <c r="ES181" s="150">
        <f t="shared" ref="ES181" si="3419" xml:space="preserve"> IF( ER181 = $F179, 1, ER181 + 1) * ES180</f>
        <v>0</v>
      </c>
      <c r="ET181" s="150">
        <f t="shared" ref="ET181" si="3420" xml:space="preserve"> IF( ES181 = $F179, 1, ES181 + 1) * ET180</f>
        <v>0</v>
      </c>
      <c r="EU181" s="150">
        <f t="shared" ref="EU181" si="3421" xml:space="preserve"> IF( ET181 = $F179, 1, ET181 + 1) * EU180</f>
        <v>0</v>
      </c>
      <c r="EV181" s="150">
        <f t="shared" ref="EV181" si="3422" xml:space="preserve"> IF( EU181 = $F179, 1, EU181 + 1) * EV180</f>
        <v>0</v>
      </c>
      <c r="EW181" s="150">
        <f t="shared" ref="EW181" si="3423" xml:space="preserve"> IF( EV181 = $F179, 1, EV181 + 1) * EW180</f>
        <v>0</v>
      </c>
      <c r="EX181" s="150">
        <f t="shared" ref="EX181" si="3424" xml:space="preserve"> IF( EW181 = $F179, 1, EW181 + 1) * EX180</f>
        <v>0</v>
      </c>
      <c r="EY181" s="150">
        <f t="shared" ref="EY181" si="3425" xml:space="preserve"> IF( EX181 = $F179, 1, EX181 + 1) * EY180</f>
        <v>0</v>
      </c>
      <c r="EZ181" s="150">
        <f t="shared" ref="EZ181" si="3426" xml:space="preserve"> IF( EY181 = $F179, 1, EY181 + 1) * EZ180</f>
        <v>0</v>
      </c>
      <c r="FA181" s="150">
        <f t="shared" ref="FA181" si="3427" xml:space="preserve"> IF( EZ181 = $F179, 1, EZ181 + 1) * FA180</f>
        <v>0</v>
      </c>
      <c r="FB181" s="150">
        <f t="shared" ref="FB181" si="3428" xml:space="preserve"> IF( FA181 = $F179, 1, FA181 + 1) * FB180</f>
        <v>0</v>
      </c>
      <c r="FC181" s="150">
        <f t="shared" ref="FC181" si="3429" xml:space="preserve"> IF( FB181 = $F179, 1, FB181 + 1) * FC180</f>
        <v>0</v>
      </c>
      <c r="FD181" s="150">
        <f t="shared" ref="FD181" si="3430" xml:space="preserve"> IF( FC181 = $F179, 1, FC181 + 1) * FD180</f>
        <v>0</v>
      </c>
      <c r="FE181" s="150">
        <f t="shared" ref="FE181" si="3431" xml:space="preserve"> IF( FD181 = $F179, 1, FD181 + 1) * FE180</f>
        <v>0</v>
      </c>
      <c r="FF181" s="150">
        <f t="shared" ref="FF181" si="3432" xml:space="preserve"> IF( FE181 = $F179, 1, FE181 + 1) * FF180</f>
        <v>0</v>
      </c>
      <c r="FG181" s="150">
        <f t="shared" ref="FG181" si="3433" xml:space="preserve"> IF( FF181 = $F179, 1, FF181 + 1) * FG180</f>
        <v>0</v>
      </c>
      <c r="FH181" s="150">
        <f t="shared" ref="FH181" si="3434" xml:space="preserve"> IF( FG181 = $F179, 1, FG181 + 1) * FH180</f>
        <v>0</v>
      </c>
      <c r="FI181" s="150">
        <f t="shared" ref="FI181" si="3435" xml:space="preserve"> IF( FH181 = $F179, 1, FH181 + 1) * FI180</f>
        <v>0</v>
      </c>
      <c r="FJ181" s="150">
        <f t="shared" ref="FJ181" si="3436" xml:space="preserve"> IF( FI181 = $F179, 1, FI181 + 1) * FJ180</f>
        <v>0</v>
      </c>
      <c r="FK181" s="150">
        <f t="shared" ref="FK181" si="3437" xml:space="preserve"> IF( FJ181 = $F179, 1, FJ181 + 1) * FK180</f>
        <v>0</v>
      </c>
      <c r="FL181" s="150">
        <f t="shared" ref="FL181" si="3438" xml:space="preserve"> IF( FK181 = $F179, 1, FK181 + 1) * FL180</f>
        <v>0</v>
      </c>
      <c r="FM181" s="150">
        <f t="shared" ref="FM181" si="3439" xml:space="preserve"> IF( FL181 = $F179, 1, FL181 + 1) * FM180</f>
        <v>0</v>
      </c>
      <c r="FN181" s="150">
        <f t="shared" ref="FN181" si="3440" xml:space="preserve"> IF( FM181 = $F179, 1, FM181 + 1) * FN180</f>
        <v>0</v>
      </c>
      <c r="FO181" s="150">
        <f t="shared" ref="FO181" si="3441" xml:space="preserve"> IF( FN181 = $F179, 1, FN181 + 1) * FO180</f>
        <v>0</v>
      </c>
      <c r="FP181" s="150">
        <f t="shared" ref="FP181" si="3442" xml:space="preserve"> IF( FO181 = $F179, 1, FO181 + 1) * FP180</f>
        <v>0</v>
      </c>
      <c r="FQ181" s="150">
        <f t="shared" ref="FQ181" si="3443" xml:space="preserve"> IF( FP181 = $F179, 1, FP181 + 1) * FQ180</f>
        <v>0</v>
      </c>
      <c r="FR181" s="150">
        <f t="shared" ref="FR181" si="3444" xml:space="preserve"> IF( FQ181 = $F179, 1, FQ181 + 1) * FR180</f>
        <v>0</v>
      </c>
      <c r="FS181" s="150">
        <f t="shared" ref="FS181" si="3445" xml:space="preserve"> IF( FR181 = $F179, 1, FR181 + 1) * FS180</f>
        <v>0</v>
      </c>
      <c r="FT181" s="150">
        <f t="shared" ref="FT181" si="3446" xml:space="preserve"> IF( FS181 = $F179, 1, FS181 + 1) * FT180</f>
        <v>0</v>
      </c>
      <c r="FU181" s="150">
        <f t="shared" ref="FU181" si="3447" xml:space="preserve"> IF( FT181 = $F179, 1, FT181 + 1) * FU180</f>
        <v>0</v>
      </c>
      <c r="FV181" s="150">
        <f t="shared" ref="FV181" si="3448" xml:space="preserve"> IF( FU181 = $F179, 1, FU181 + 1) * FV180</f>
        <v>0</v>
      </c>
      <c r="FW181" s="150">
        <f t="shared" ref="FW181" si="3449" xml:space="preserve"> IF( FV181 = $F179, 1, FV181 + 1) * FW180</f>
        <v>0</v>
      </c>
      <c r="FX181" s="150">
        <f t="shared" ref="FX181" si="3450" xml:space="preserve"> IF( FW181 = $F179, 1, FW181 + 1) * FX180</f>
        <v>0</v>
      </c>
      <c r="FY181" s="150">
        <f t="shared" ref="FY181" si="3451" xml:space="preserve"> IF( FX181 = $F179, 1, FX181 + 1) * FY180</f>
        <v>0</v>
      </c>
      <c r="FZ181" s="150">
        <f t="shared" ref="FZ181" si="3452" xml:space="preserve"> IF( FY181 = $F179, 1, FY181 + 1) * FZ180</f>
        <v>0</v>
      </c>
      <c r="GA181" s="150">
        <f t="shared" ref="GA181" si="3453" xml:space="preserve"> IF( FZ181 = $F179, 1, FZ181 + 1) * GA180</f>
        <v>0</v>
      </c>
      <c r="GB181" s="150">
        <f t="shared" ref="GB181" si="3454" xml:space="preserve"> IF( GA181 = $F179, 1, GA181 + 1) * GB180</f>
        <v>0</v>
      </c>
      <c r="GC181" s="150">
        <f t="shared" ref="GC181" si="3455" xml:space="preserve"> IF( GB181 = $F179, 1, GB181 + 1) * GC180</f>
        <v>0</v>
      </c>
      <c r="GD181" s="150">
        <f t="shared" ref="GD181" si="3456" xml:space="preserve"> IF( GC181 = $F179, 1, GC181 + 1) * GD180</f>
        <v>0</v>
      </c>
      <c r="GE181" s="150">
        <f t="shared" ref="GE181" si="3457" xml:space="preserve"> IF( GD181 = $F179, 1, GD181 + 1) * GE180</f>
        <v>0</v>
      </c>
      <c r="GF181" s="150">
        <f t="shared" ref="GF181" si="3458" xml:space="preserve"> IF( GE181 = $F179, 1, GE181 + 1) * GF180</f>
        <v>0</v>
      </c>
      <c r="GG181" s="150">
        <f t="shared" ref="GG181" si="3459" xml:space="preserve"> IF( GF181 = $F179, 1, GF181 + 1) * GG180</f>
        <v>0</v>
      </c>
      <c r="GH181" s="150">
        <f t="shared" ref="GH181" si="3460" xml:space="preserve"> IF( GG181 = $F179, 1, GG181 + 1) * GH180</f>
        <v>0</v>
      </c>
      <c r="GI181" s="150">
        <f t="shared" ref="GI181" si="3461" xml:space="preserve"> IF( GH181 = $F179, 1, GH181 + 1) * GI180</f>
        <v>0</v>
      </c>
      <c r="GJ181" s="150">
        <f t="shared" ref="GJ181" si="3462" xml:space="preserve"> IF( GI181 = $F179, 1, GI181 + 1) * GJ180</f>
        <v>0</v>
      </c>
    </row>
    <row r="182" spans="1:192" outlineLevel="1" x14ac:dyDescent="0.25">
      <c r="A182" s="147"/>
      <c r="B182" s="147"/>
      <c r="C182" s="148"/>
      <c r="D182" s="149"/>
      <c r="E182" s="150"/>
      <c r="F182" s="150"/>
      <c r="G182" s="150"/>
      <c r="H182" s="150"/>
      <c r="I182" s="150"/>
      <c r="J182" s="150"/>
      <c r="K182" s="150"/>
      <c r="L182" s="150"/>
      <c r="M182" s="150"/>
      <c r="N182" s="150"/>
      <c r="O182" s="150"/>
      <c r="P182" s="150"/>
      <c r="Q182" s="150"/>
      <c r="R182" s="150"/>
      <c r="S182" s="150"/>
      <c r="T182" s="150"/>
      <c r="U182" s="150"/>
      <c r="V182" s="150"/>
      <c r="W182" s="150"/>
      <c r="X182" s="150"/>
      <c r="Y182" s="150"/>
      <c r="Z182" s="150"/>
      <c r="AA182" s="150"/>
      <c r="AB182" s="150"/>
      <c r="AC182" s="150"/>
      <c r="AD182" s="150"/>
      <c r="AE182" s="150"/>
      <c r="AF182" s="150"/>
      <c r="AG182" s="150"/>
      <c r="AH182" s="150"/>
      <c r="AI182" s="150"/>
      <c r="AJ182" s="150"/>
      <c r="AK182" s="150"/>
      <c r="AL182" s="150"/>
      <c r="AM182" s="150"/>
      <c r="AN182" s="150"/>
      <c r="AO182" s="150"/>
      <c r="AP182" s="150"/>
      <c r="AQ182" s="150"/>
      <c r="AR182" s="150"/>
      <c r="AS182" s="150"/>
      <c r="AT182" s="150"/>
      <c r="AU182" s="150"/>
      <c r="AV182" s="150"/>
      <c r="AW182" s="150"/>
      <c r="AX182" s="150"/>
      <c r="AY182" s="150"/>
      <c r="AZ182" s="150"/>
      <c r="BA182" s="150"/>
      <c r="BB182" s="150"/>
      <c r="BC182" s="150"/>
      <c r="BD182" s="150"/>
      <c r="BE182" s="150"/>
      <c r="BF182" s="150"/>
      <c r="BG182" s="150"/>
      <c r="BH182" s="150"/>
      <c r="BI182" s="150"/>
      <c r="BJ182" s="150"/>
      <c r="BK182" s="150"/>
      <c r="BL182" s="150"/>
      <c r="BM182" s="150"/>
      <c r="BN182" s="150"/>
      <c r="BO182" s="150"/>
      <c r="BP182" s="150"/>
      <c r="BQ182" s="150"/>
      <c r="BR182" s="150"/>
      <c r="BS182" s="150"/>
      <c r="BT182" s="150"/>
      <c r="BU182" s="150"/>
      <c r="BV182" s="150"/>
      <c r="BW182" s="150"/>
      <c r="BX182" s="150"/>
      <c r="BY182" s="150"/>
      <c r="BZ182" s="150"/>
      <c r="CA182" s="150"/>
      <c r="CB182" s="150"/>
      <c r="CC182" s="150"/>
      <c r="CD182" s="150"/>
      <c r="CE182" s="150"/>
      <c r="CF182" s="150"/>
      <c r="CG182" s="150"/>
      <c r="CH182" s="150"/>
      <c r="CI182" s="150"/>
      <c r="CJ182" s="150"/>
      <c r="CK182" s="150"/>
      <c r="CL182" s="150"/>
      <c r="CM182" s="150"/>
      <c r="CN182" s="150"/>
      <c r="CO182" s="150"/>
      <c r="CP182" s="150"/>
      <c r="CQ182" s="150"/>
      <c r="CR182" s="150"/>
      <c r="CS182" s="150"/>
      <c r="CT182" s="150"/>
      <c r="CU182" s="150"/>
      <c r="CV182" s="150"/>
      <c r="CW182" s="150"/>
      <c r="CX182" s="150"/>
      <c r="CY182" s="150"/>
      <c r="CZ182" s="150"/>
      <c r="DA182" s="150"/>
      <c r="DB182" s="150"/>
      <c r="DC182" s="150"/>
      <c r="DD182" s="150"/>
      <c r="DE182" s="150"/>
      <c r="DF182" s="150"/>
      <c r="DG182" s="150"/>
      <c r="DH182" s="150"/>
      <c r="DI182" s="150"/>
      <c r="DJ182" s="150"/>
      <c r="DK182" s="150"/>
      <c r="DL182" s="150"/>
      <c r="DM182" s="150"/>
      <c r="DN182" s="150"/>
      <c r="DO182" s="150"/>
      <c r="DP182" s="150"/>
      <c r="DQ182" s="150"/>
      <c r="DR182" s="150"/>
      <c r="DS182" s="150"/>
      <c r="DT182" s="150"/>
      <c r="DU182" s="150"/>
      <c r="DV182" s="150"/>
      <c r="DW182" s="150"/>
      <c r="DX182" s="150"/>
      <c r="DY182" s="150"/>
      <c r="DZ182" s="150"/>
      <c r="EA182" s="150"/>
      <c r="EB182" s="150"/>
      <c r="EC182" s="150"/>
      <c r="ED182" s="150"/>
      <c r="EE182" s="150"/>
      <c r="EF182" s="150"/>
      <c r="EG182" s="150"/>
      <c r="EH182" s="150"/>
      <c r="EI182" s="150"/>
      <c r="EJ182" s="150"/>
      <c r="EK182" s="150"/>
      <c r="EL182" s="150"/>
      <c r="EM182" s="150"/>
      <c r="EN182" s="150"/>
      <c r="EO182" s="150"/>
      <c r="EP182" s="150"/>
      <c r="EQ182" s="150"/>
      <c r="ER182" s="150"/>
      <c r="ES182" s="150"/>
      <c r="ET182" s="150"/>
      <c r="EU182" s="150"/>
      <c r="EV182" s="150"/>
      <c r="EW182" s="150"/>
      <c r="EX182" s="150"/>
      <c r="EY182" s="150"/>
      <c r="EZ182" s="150"/>
      <c r="FA182" s="150"/>
      <c r="FB182" s="150"/>
      <c r="FC182" s="150"/>
      <c r="FD182" s="150"/>
      <c r="FE182" s="150"/>
      <c r="FF182" s="150"/>
      <c r="FG182" s="150"/>
      <c r="FH182" s="150"/>
      <c r="FI182" s="150"/>
      <c r="FJ182" s="150"/>
      <c r="FK182" s="150"/>
      <c r="FL182" s="150"/>
      <c r="FM182" s="150"/>
      <c r="FN182" s="150"/>
      <c r="FO182" s="150"/>
      <c r="FP182" s="150"/>
      <c r="FQ182" s="150"/>
      <c r="FR182" s="150"/>
      <c r="FS182" s="150"/>
      <c r="FT182" s="150"/>
      <c r="FU182" s="150"/>
      <c r="FV182" s="150"/>
      <c r="FW182" s="150"/>
      <c r="FX182" s="150"/>
      <c r="FY182" s="150"/>
      <c r="FZ182" s="150"/>
      <c r="GA182" s="150"/>
      <c r="GB182" s="150"/>
      <c r="GC182" s="150"/>
      <c r="GD182" s="150"/>
      <c r="GE182" s="150"/>
      <c r="GF182" s="150"/>
      <c r="GG182" s="150"/>
      <c r="GH182" s="150"/>
      <c r="GI182" s="150"/>
      <c r="GJ182" s="150"/>
    </row>
    <row r="183" spans="1:192" outlineLevel="1" x14ac:dyDescent="0.25">
      <c r="A183" s="247"/>
      <c r="B183" s="247" t="s">
        <v>131</v>
      </c>
      <c r="C183" s="248"/>
      <c r="D183" s="249"/>
      <c r="E183" s="246"/>
      <c r="F183" s="246"/>
      <c r="G183" s="246"/>
      <c r="H183" s="246"/>
      <c r="I183" s="246"/>
      <c r="J183" s="246"/>
      <c r="K183" s="246"/>
      <c r="L183" s="246"/>
      <c r="M183" s="246"/>
      <c r="N183" s="246"/>
      <c r="O183" s="246"/>
      <c r="P183" s="246"/>
      <c r="Q183" s="246"/>
      <c r="R183" s="246"/>
      <c r="S183" s="246"/>
      <c r="T183" s="246"/>
      <c r="U183" s="246"/>
      <c r="V183" s="246"/>
      <c r="W183" s="246"/>
      <c r="X183" s="246"/>
      <c r="Y183" s="246"/>
      <c r="Z183" s="246"/>
      <c r="AA183" s="246"/>
      <c r="AB183" s="246"/>
      <c r="AC183" s="246"/>
      <c r="AD183" s="246"/>
      <c r="AE183" s="246"/>
      <c r="AF183" s="246"/>
      <c r="AG183" s="246"/>
      <c r="AH183" s="246"/>
      <c r="AI183" s="246"/>
      <c r="AJ183" s="246"/>
      <c r="AK183" s="246"/>
      <c r="AL183" s="246"/>
      <c r="AM183" s="246"/>
      <c r="AN183" s="246"/>
      <c r="AO183" s="246"/>
      <c r="AP183" s="246"/>
      <c r="AQ183" s="246"/>
      <c r="AR183" s="246"/>
      <c r="AS183" s="246"/>
      <c r="AT183" s="246"/>
      <c r="AU183" s="246"/>
      <c r="AV183" s="246"/>
      <c r="AW183" s="246"/>
      <c r="AX183" s="246"/>
      <c r="AY183" s="246"/>
      <c r="AZ183" s="246"/>
      <c r="BA183" s="246"/>
      <c r="BB183" s="246"/>
      <c r="BC183" s="246"/>
      <c r="BD183" s="246"/>
      <c r="BE183" s="246"/>
      <c r="BF183" s="246"/>
      <c r="BG183" s="246"/>
      <c r="BH183" s="246"/>
      <c r="BI183" s="246"/>
      <c r="BJ183" s="246"/>
      <c r="BK183" s="246"/>
      <c r="BL183" s="246"/>
      <c r="BM183" s="246"/>
      <c r="BN183" s="246"/>
      <c r="BO183" s="246"/>
      <c r="BP183" s="246"/>
      <c r="BQ183" s="246"/>
      <c r="BR183" s="246"/>
      <c r="BS183" s="246"/>
      <c r="BT183" s="246"/>
      <c r="BU183" s="246"/>
      <c r="BV183" s="246"/>
      <c r="BW183" s="246"/>
      <c r="BX183" s="246"/>
      <c r="BY183" s="246"/>
      <c r="BZ183" s="246"/>
      <c r="CA183" s="246"/>
      <c r="CB183" s="246"/>
      <c r="CC183" s="246"/>
      <c r="CD183" s="246"/>
      <c r="CE183" s="246"/>
      <c r="CF183" s="246"/>
      <c r="CG183" s="246"/>
      <c r="CH183" s="246"/>
      <c r="CI183" s="246"/>
      <c r="CJ183" s="246"/>
      <c r="CK183" s="246"/>
      <c r="CL183" s="246"/>
      <c r="CM183" s="246"/>
      <c r="CN183" s="246"/>
      <c r="CO183" s="246"/>
      <c r="CP183" s="246"/>
      <c r="CQ183" s="246"/>
      <c r="CR183" s="246"/>
      <c r="CS183" s="246"/>
      <c r="CT183" s="246"/>
      <c r="CU183" s="246"/>
      <c r="CV183" s="246"/>
      <c r="CW183" s="246"/>
      <c r="CX183" s="246"/>
      <c r="CY183" s="246"/>
      <c r="CZ183" s="246"/>
      <c r="DA183" s="246"/>
      <c r="DB183" s="246"/>
      <c r="DC183" s="246"/>
      <c r="DD183" s="246"/>
      <c r="DE183" s="246"/>
      <c r="DF183" s="246"/>
      <c r="DG183" s="246"/>
      <c r="DH183" s="246"/>
      <c r="DI183" s="246"/>
      <c r="DJ183" s="246"/>
      <c r="DK183" s="246"/>
      <c r="DL183" s="246"/>
      <c r="DM183" s="246"/>
      <c r="DN183" s="246"/>
      <c r="DO183" s="246"/>
      <c r="DP183" s="246"/>
      <c r="DQ183" s="246"/>
      <c r="DR183" s="246"/>
      <c r="DS183" s="246"/>
      <c r="DT183" s="246"/>
      <c r="DU183" s="246"/>
      <c r="DV183" s="246"/>
      <c r="DW183" s="246"/>
      <c r="DX183" s="246"/>
      <c r="DY183" s="246"/>
      <c r="DZ183" s="246"/>
      <c r="EA183" s="246"/>
      <c r="EB183" s="246"/>
      <c r="EC183" s="246"/>
      <c r="ED183" s="246"/>
      <c r="EE183" s="246"/>
      <c r="EF183" s="246"/>
      <c r="EG183" s="246"/>
      <c r="EH183" s="246"/>
      <c r="EI183" s="246"/>
      <c r="EJ183" s="246"/>
      <c r="EK183" s="246"/>
      <c r="EL183" s="246"/>
      <c r="EM183" s="246"/>
      <c r="EN183" s="246"/>
      <c r="EO183" s="246"/>
      <c r="EP183" s="246"/>
      <c r="EQ183" s="246"/>
      <c r="ER183" s="246"/>
      <c r="ES183" s="246"/>
      <c r="ET183" s="246"/>
      <c r="EU183" s="246"/>
      <c r="EV183" s="246"/>
      <c r="EW183" s="246"/>
      <c r="EX183" s="246"/>
      <c r="EY183" s="246"/>
      <c r="EZ183" s="246"/>
      <c r="FA183" s="246"/>
      <c r="FB183" s="246"/>
      <c r="FC183" s="246"/>
      <c r="FD183" s="246"/>
      <c r="FE183" s="246"/>
      <c r="FF183" s="246"/>
      <c r="FG183" s="246"/>
      <c r="FH183" s="246"/>
      <c r="FI183" s="246"/>
      <c r="FJ183" s="246"/>
      <c r="FK183" s="246"/>
      <c r="FL183" s="246"/>
      <c r="FM183" s="246"/>
      <c r="FN183" s="246"/>
      <c r="FO183" s="246"/>
      <c r="FP183" s="246"/>
      <c r="FQ183" s="246"/>
      <c r="FR183" s="246"/>
      <c r="FS183" s="246"/>
      <c r="FT183" s="246"/>
      <c r="FU183" s="246"/>
      <c r="FV183" s="246"/>
      <c r="FW183" s="246"/>
      <c r="FX183" s="246"/>
      <c r="FY183" s="246"/>
      <c r="FZ183" s="246"/>
      <c r="GA183" s="246"/>
      <c r="GB183" s="246"/>
      <c r="GC183" s="246"/>
      <c r="GD183" s="246"/>
      <c r="GE183" s="246"/>
      <c r="GF183" s="246"/>
      <c r="GG183" s="246"/>
      <c r="GH183" s="246"/>
      <c r="GI183" s="246"/>
      <c r="GJ183" s="246"/>
    </row>
    <row r="184" spans="1:192" outlineLevel="1" x14ac:dyDescent="0.25">
      <c r="A184" s="54"/>
      <c r="B184" s="54"/>
      <c r="C184" s="34"/>
      <c r="D184" s="36"/>
      <c r="E184" s="31" t="str">
        <f t="shared" ref="E184:BP184" si="3463" xml:space="preserve"> E$30</f>
        <v>End of financial year flag</v>
      </c>
      <c r="F184" s="31">
        <f t="shared" si="3463"/>
        <v>0</v>
      </c>
      <c r="G184" s="31" t="str">
        <f t="shared" si="3463"/>
        <v>flag</v>
      </c>
      <c r="H184" s="31">
        <f t="shared" si="3463"/>
        <v>46</v>
      </c>
      <c r="I184" s="31">
        <f t="shared" si="3463"/>
        <v>0</v>
      </c>
      <c r="J184" s="31">
        <f t="shared" si="3463"/>
        <v>1</v>
      </c>
      <c r="K184" s="31">
        <f t="shared" si="3463"/>
        <v>0</v>
      </c>
      <c r="L184" s="31">
        <f t="shared" si="3463"/>
        <v>0</v>
      </c>
      <c r="M184" s="31">
        <f t="shared" si="3463"/>
        <v>0</v>
      </c>
      <c r="N184" s="31">
        <f t="shared" si="3463"/>
        <v>1</v>
      </c>
      <c r="O184" s="31">
        <f t="shared" si="3463"/>
        <v>0</v>
      </c>
      <c r="P184" s="31">
        <f t="shared" si="3463"/>
        <v>0</v>
      </c>
      <c r="Q184" s="31">
        <f t="shared" si="3463"/>
        <v>0</v>
      </c>
      <c r="R184" s="31">
        <f t="shared" si="3463"/>
        <v>1</v>
      </c>
      <c r="S184" s="31">
        <f t="shared" si="3463"/>
        <v>0</v>
      </c>
      <c r="T184" s="31">
        <f t="shared" si="3463"/>
        <v>0</v>
      </c>
      <c r="U184" s="31">
        <f t="shared" si="3463"/>
        <v>0</v>
      </c>
      <c r="V184" s="31">
        <f t="shared" si="3463"/>
        <v>1</v>
      </c>
      <c r="W184" s="31">
        <f t="shared" si="3463"/>
        <v>0</v>
      </c>
      <c r="X184" s="31">
        <f t="shared" si="3463"/>
        <v>0</v>
      </c>
      <c r="Y184" s="31">
        <f t="shared" si="3463"/>
        <v>0</v>
      </c>
      <c r="Z184" s="31">
        <f t="shared" si="3463"/>
        <v>1</v>
      </c>
      <c r="AA184" s="31">
        <f t="shared" si="3463"/>
        <v>0</v>
      </c>
      <c r="AB184" s="31">
        <f t="shared" si="3463"/>
        <v>0</v>
      </c>
      <c r="AC184" s="31">
        <f t="shared" si="3463"/>
        <v>0</v>
      </c>
      <c r="AD184" s="31">
        <f t="shared" si="3463"/>
        <v>1</v>
      </c>
      <c r="AE184" s="31">
        <f t="shared" si="3463"/>
        <v>0</v>
      </c>
      <c r="AF184" s="31">
        <f t="shared" si="3463"/>
        <v>0</v>
      </c>
      <c r="AG184" s="31">
        <f t="shared" si="3463"/>
        <v>0</v>
      </c>
      <c r="AH184" s="31">
        <f t="shared" si="3463"/>
        <v>1</v>
      </c>
      <c r="AI184" s="31">
        <f t="shared" si="3463"/>
        <v>0</v>
      </c>
      <c r="AJ184" s="31">
        <f t="shared" si="3463"/>
        <v>0</v>
      </c>
      <c r="AK184" s="31">
        <f t="shared" si="3463"/>
        <v>0</v>
      </c>
      <c r="AL184" s="31">
        <f t="shared" si="3463"/>
        <v>1</v>
      </c>
      <c r="AM184" s="31">
        <f t="shared" si="3463"/>
        <v>0</v>
      </c>
      <c r="AN184" s="31">
        <f t="shared" si="3463"/>
        <v>0</v>
      </c>
      <c r="AO184" s="31">
        <f t="shared" si="3463"/>
        <v>0</v>
      </c>
      <c r="AP184" s="31">
        <f t="shared" si="3463"/>
        <v>1</v>
      </c>
      <c r="AQ184" s="31">
        <f t="shared" si="3463"/>
        <v>0</v>
      </c>
      <c r="AR184" s="31">
        <f t="shared" si="3463"/>
        <v>0</v>
      </c>
      <c r="AS184" s="31">
        <f t="shared" si="3463"/>
        <v>0</v>
      </c>
      <c r="AT184" s="31">
        <f t="shared" si="3463"/>
        <v>1</v>
      </c>
      <c r="AU184" s="31">
        <f t="shared" si="3463"/>
        <v>0</v>
      </c>
      <c r="AV184" s="31">
        <f t="shared" si="3463"/>
        <v>0</v>
      </c>
      <c r="AW184" s="31">
        <f t="shared" si="3463"/>
        <v>0</v>
      </c>
      <c r="AX184" s="31">
        <f t="shared" si="3463"/>
        <v>1</v>
      </c>
      <c r="AY184" s="31">
        <f t="shared" si="3463"/>
        <v>0</v>
      </c>
      <c r="AZ184" s="31">
        <f t="shared" si="3463"/>
        <v>0</v>
      </c>
      <c r="BA184" s="31">
        <f t="shared" si="3463"/>
        <v>0</v>
      </c>
      <c r="BB184" s="31">
        <f t="shared" si="3463"/>
        <v>1</v>
      </c>
      <c r="BC184" s="31">
        <f t="shared" si="3463"/>
        <v>0</v>
      </c>
      <c r="BD184" s="31">
        <f t="shared" si="3463"/>
        <v>0</v>
      </c>
      <c r="BE184" s="31">
        <f t="shared" si="3463"/>
        <v>0</v>
      </c>
      <c r="BF184" s="31">
        <f t="shared" si="3463"/>
        <v>1</v>
      </c>
      <c r="BG184" s="31">
        <f t="shared" si="3463"/>
        <v>0</v>
      </c>
      <c r="BH184" s="31">
        <f t="shared" si="3463"/>
        <v>0</v>
      </c>
      <c r="BI184" s="31">
        <f t="shared" si="3463"/>
        <v>0</v>
      </c>
      <c r="BJ184" s="31">
        <f t="shared" si="3463"/>
        <v>1</v>
      </c>
      <c r="BK184" s="31">
        <f t="shared" si="3463"/>
        <v>0</v>
      </c>
      <c r="BL184" s="31">
        <f t="shared" si="3463"/>
        <v>0</v>
      </c>
      <c r="BM184" s="31">
        <f t="shared" si="3463"/>
        <v>0</v>
      </c>
      <c r="BN184" s="31">
        <f t="shared" si="3463"/>
        <v>1</v>
      </c>
      <c r="BO184" s="31">
        <f t="shared" si="3463"/>
        <v>0</v>
      </c>
      <c r="BP184" s="31">
        <f t="shared" si="3463"/>
        <v>0</v>
      </c>
      <c r="BQ184" s="31">
        <f t="shared" ref="BQ184:EB184" si="3464" xml:space="preserve"> BQ$30</f>
        <v>0</v>
      </c>
      <c r="BR184" s="31">
        <f t="shared" si="3464"/>
        <v>1</v>
      </c>
      <c r="BS184" s="31">
        <f t="shared" si="3464"/>
        <v>0</v>
      </c>
      <c r="BT184" s="31">
        <f t="shared" si="3464"/>
        <v>0</v>
      </c>
      <c r="BU184" s="31">
        <f t="shared" si="3464"/>
        <v>0</v>
      </c>
      <c r="BV184" s="31">
        <f t="shared" si="3464"/>
        <v>1</v>
      </c>
      <c r="BW184" s="31">
        <f t="shared" si="3464"/>
        <v>0</v>
      </c>
      <c r="BX184" s="31">
        <f t="shared" si="3464"/>
        <v>0</v>
      </c>
      <c r="BY184" s="31">
        <f t="shared" si="3464"/>
        <v>0</v>
      </c>
      <c r="BZ184" s="31">
        <f t="shared" si="3464"/>
        <v>1</v>
      </c>
      <c r="CA184" s="31">
        <f t="shared" si="3464"/>
        <v>0</v>
      </c>
      <c r="CB184" s="31">
        <f t="shared" si="3464"/>
        <v>0</v>
      </c>
      <c r="CC184" s="31">
        <f t="shared" si="3464"/>
        <v>0</v>
      </c>
      <c r="CD184" s="31">
        <f t="shared" si="3464"/>
        <v>1</v>
      </c>
      <c r="CE184" s="31">
        <f t="shared" si="3464"/>
        <v>0</v>
      </c>
      <c r="CF184" s="31">
        <f t="shared" si="3464"/>
        <v>0</v>
      </c>
      <c r="CG184" s="31">
        <f t="shared" si="3464"/>
        <v>0</v>
      </c>
      <c r="CH184" s="31">
        <f t="shared" si="3464"/>
        <v>1</v>
      </c>
      <c r="CI184" s="31">
        <f t="shared" si="3464"/>
        <v>0</v>
      </c>
      <c r="CJ184" s="31">
        <f t="shared" si="3464"/>
        <v>0</v>
      </c>
      <c r="CK184" s="31">
        <f t="shared" si="3464"/>
        <v>0</v>
      </c>
      <c r="CL184" s="31">
        <f t="shared" si="3464"/>
        <v>1</v>
      </c>
      <c r="CM184" s="31">
        <f t="shared" si="3464"/>
        <v>0</v>
      </c>
      <c r="CN184" s="31">
        <f t="shared" si="3464"/>
        <v>0</v>
      </c>
      <c r="CO184" s="31">
        <f t="shared" si="3464"/>
        <v>0</v>
      </c>
      <c r="CP184" s="31">
        <f t="shared" si="3464"/>
        <v>1</v>
      </c>
      <c r="CQ184" s="31">
        <f t="shared" si="3464"/>
        <v>0</v>
      </c>
      <c r="CR184" s="31">
        <f t="shared" si="3464"/>
        <v>0</v>
      </c>
      <c r="CS184" s="31">
        <f t="shared" si="3464"/>
        <v>0</v>
      </c>
      <c r="CT184" s="31">
        <f t="shared" si="3464"/>
        <v>1</v>
      </c>
      <c r="CU184" s="31">
        <f t="shared" si="3464"/>
        <v>0</v>
      </c>
      <c r="CV184" s="31">
        <f t="shared" si="3464"/>
        <v>0</v>
      </c>
      <c r="CW184" s="31">
        <f t="shared" si="3464"/>
        <v>0</v>
      </c>
      <c r="CX184" s="31">
        <f t="shared" si="3464"/>
        <v>1</v>
      </c>
      <c r="CY184" s="31">
        <f t="shared" si="3464"/>
        <v>0</v>
      </c>
      <c r="CZ184" s="31">
        <f t="shared" si="3464"/>
        <v>0</v>
      </c>
      <c r="DA184" s="31">
        <f t="shared" si="3464"/>
        <v>0</v>
      </c>
      <c r="DB184" s="31">
        <f t="shared" si="3464"/>
        <v>1</v>
      </c>
      <c r="DC184" s="31">
        <f t="shared" si="3464"/>
        <v>0</v>
      </c>
      <c r="DD184" s="31">
        <f t="shared" si="3464"/>
        <v>0</v>
      </c>
      <c r="DE184" s="31">
        <f t="shared" si="3464"/>
        <v>0</v>
      </c>
      <c r="DF184" s="31">
        <f t="shared" si="3464"/>
        <v>1</v>
      </c>
      <c r="DG184" s="31">
        <f t="shared" si="3464"/>
        <v>0</v>
      </c>
      <c r="DH184" s="31">
        <f t="shared" si="3464"/>
        <v>0</v>
      </c>
      <c r="DI184" s="31">
        <f t="shared" si="3464"/>
        <v>0</v>
      </c>
      <c r="DJ184" s="31">
        <f t="shared" si="3464"/>
        <v>1</v>
      </c>
      <c r="DK184" s="31">
        <f t="shared" si="3464"/>
        <v>0</v>
      </c>
      <c r="DL184" s="31">
        <f t="shared" si="3464"/>
        <v>0</v>
      </c>
      <c r="DM184" s="31">
        <f t="shared" si="3464"/>
        <v>0</v>
      </c>
      <c r="DN184" s="31">
        <f t="shared" si="3464"/>
        <v>1</v>
      </c>
      <c r="DO184" s="31">
        <f t="shared" si="3464"/>
        <v>0</v>
      </c>
      <c r="DP184" s="31">
        <f t="shared" si="3464"/>
        <v>0</v>
      </c>
      <c r="DQ184" s="31">
        <f t="shared" si="3464"/>
        <v>0</v>
      </c>
      <c r="DR184" s="31">
        <f t="shared" si="3464"/>
        <v>1</v>
      </c>
      <c r="DS184" s="31">
        <f t="shared" si="3464"/>
        <v>0</v>
      </c>
      <c r="DT184" s="31">
        <f t="shared" si="3464"/>
        <v>0</v>
      </c>
      <c r="DU184" s="31">
        <f t="shared" si="3464"/>
        <v>0</v>
      </c>
      <c r="DV184" s="31">
        <f t="shared" si="3464"/>
        <v>1</v>
      </c>
      <c r="DW184" s="31">
        <f t="shared" si="3464"/>
        <v>0</v>
      </c>
      <c r="DX184" s="31">
        <f t="shared" si="3464"/>
        <v>0</v>
      </c>
      <c r="DY184" s="31">
        <f t="shared" si="3464"/>
        <v>0</v>
      </c>
      <c r="DZ184" s="31">
        <f t="shared" si="3464"/>
        <v>1</v>
      </c>
      <c r="EA184" s="31">
        <f t="shared" si="3464"/>
        <v>0</v>
      </c>
      <c r="EB184" s="31">
        <f t="shared" si="3464"/>
        <v>0</v>
      </c>
      <c r="EC184" s="31">
        <f t="shared" ref="EC184:GJ184" si="3465" xml:space="preserve"> EC$30</f>
        <v>0</v>
      </c>
      <c r="ED184" s="31">
        <f t="shared" si="3465"/>
        <v>1</v>
      </c>
      <c r="EE184" s="31">
        <f t="shared" si="3465"/>
        <v>0</v>
      </c>
      <c r="EF184" s="31">
        <f t="shared" si="3465"/>
        <v>0</v>
      </c>
      <c r="EG184" s="31">
        <f t="shared" si="3465"/>
        <v>0</v>
      </c>
      <c r="EH184" s="31">
        <f t="shared" si="3465"/>
        <v>1</v>
      </c>
      <c r="EI184" s="31">
        <f t="shared" si="3465"/>
        <v>0</v>
      </c>
      <c r="EJ184" s="31">
        <f t="shared" si="3465"/>
        <v>0</v>
      </c>
      <c r="EK184" s="31">
        <f t="shared" si="3465"/>
        <v>0</v>
      </c>
      <c r="EL184" s="31">
        <f t="shared" si="3465"/>
        <v>1</v>
      </c>
      <c r="EM184" s="31">
        <f t="shared" si="3465"/>
        <v>0</v>
      </c>
      <c r="EN184" s="31">
        <f t="shared" si="3465"/>
        <v>0</v>
      </c>
      <c r="EO184" s="31">
        <f t="shared" si="3465"/>
        <v>0</v>
      </c>
      <c r="EP184" s="31">
        <f t="shared" si="3465"/>
        <v>1</v>
      </c>
      <c r="EQ184" s="31">
        <f t="shared" si="3465"/>
        <v>0</v>
      </c>
      <c r="ER184" s="31">
        <f t="shared" si="3465"/>
        <v>0</v>
      </c>
      <c r="ES184" s="31">
        <f t="shared" si="3465"/>
        <v>0</v>
      </c>
      <c r="ET184" s="31">
        <f t="shared" si="3465"/>
        <v>1</v>
      </c>
      <c r="EU184" s="31">
        <f t="shared" si="3465"/>
        <v>0</v>
      </c>
      <c r="EV184" s="31">
        <f t="shared" si="3465"/>
        <v>0</v>
      </c>
      <c r="EW184" s="31">
        <f t="shared" si="3465"/>
        <v>0</v>
      </c>
      <c r="EX184" s="31">
        <f t="shared" si="3465"/>
        <v>1</v>
      </c>
      <c r="EY184" s="31">
        <f t="shared" si="3465"/>
        <v>0</v>
      </c>
      <c r="EZ184" s="31">
        <f t="shared" si="3465"/>
        <v>0</v>
      </c>
      <c r="FA184" s="31">
        <f t="shared" si="3465"/>
        <v>0</v>
      </c>
      <c r="FB184" s="31">
        <f t="shared" si="3465"/>
        <v>1</v>
      </c>
      <c r="FC184" s="31">
        <f t="shared" si="3465"/>
        <v>0</v>
      </c>
      <c r="FD184" s="31">
        <f t="shared" si="3465"/>
        <v>0</v>
      </c>
      <c r="FE184" s="31">
        <f t="shared" si="3465"/>
        <v>0</v>
      </c>
      <c r="FF184" s="31">
        <f t="shared" si="3465"/>
        <v>1</v>
      </c>
      <c r="FG184" s="31">
        <f t="shared" si="3465"/>
        <v>0</v>
      </c>
      <c r="FH184" s="31">
        <f t="shared" si="3465"/>
        <v>0</v>
      </c>
      <c r="FI184" s="31">
        <f t="shared" si="3465"/>
        <v>0</v>
      </c>
      <c r="FJ184" s="31">
        <f t="shared" si="3465"/>
        <v>1</v>
      </c>
      <c r="FK184" s="31">
        <f t="shared" si="3465"/>
        <v>0</v>
      </c>
      <c r="FL184" s="31">
        <f t="shared" si="3465"/>
        <v>0</v>
      </c>
      <c r="FM184" s="31">
        <f t="shared" si="3465"/>
        <v>0</v>
      </c>
      <c r="FN184" s="31">
        <f t="shared" si="3465"/>
        <v>1</v>
      </c>
      <c r="FO184" s="31">
        <f t="shared" si="3465"/>
        <v>0</v>
      </c>
      <c r="FP184" s="31">
        <f t="shared" si="3465"/>
        <v>0</v>
      </c>
      <c r="FQ184" s="31">
        <f t="shared" si="3465"/>
        <v>0</v>
      </c>
      <c r="FR184" s="31">
        <f t="shared" si="3465"/>
        <v>1</v>
      </c>
      <c r="FS184" s="31">
        <f t="shared" si="3465"/>
        <v>0</v>
      </c>
      <c r="FT184" s="31">
        <f t="shared" si="3465"/>
        <v>0</v>
      </c>
      <c r="FU184" s="31">
        <f t="shared" si="3465"/>
        <v>0</v>
      </c>
      <c r="FV184" s="31">
        <f t="shared" si="3465"/>
        <v>1</v>
      </c>
      <c r="FW184" s="31">
        <f t="shared" si="3465"/>
        <v>0</v>
      </c>
      <c r="FX184" s="31">
        <f t="shared" si="3465"/>
        <v>0</v>
      </c>
      <c r="FY184" s="31">
        <f t="shared" si="3465"/>
        <v>0</v>
      </c>
      <c r="FZ184" s="31">
        <f t="shared" si="3465"/>
        <v>1</v>
      </c>
      <c r="GA184" s="31">
        <f t="shared" si="3465"/>
        <v>0</v>
      </c>
      <c r="GB184" s="31">
        <f t="shared" si="3465"/>
        <v>0</v>
      </c>
      <c r="GC184" s="31">
        <f t="shared" si="3465"/>
        <v>0</v>
      </c>
      <c r="GD184" s="31">
        <f t="shared" si="3465"/>
        <v>1</v>
      </c>
      <c r="GE184" s="31">
        <f t="shared" si="3465"/>
        <v>0</v>
      </c>
      <c r="GF184" s="31">
        <f t="shared" si="3465"/>
        <v>0</v>
      </c>
      <c r="GG184" s="31">
        <f t="shared" si="3465"/>
        <v>0</v>
      </c>
      <c r="GH184" s="31">
        <f t="shared" si="3465"/>
        <v>1</v>
      </c>
      <c r="GI184" s="31">
        <f t="shared" si="3465"/>
        <v>0</v>
      </c>
      <c r="GJ184" s="31">
        <f t="shared" si="3465"/>
        <v>0</v>
      </c>
    </row>
    <row r="185" spans="1:192" outlineLevel="1" x14ac:dyDescent="0.25">
      <c r="A185" s="54"/>
      <c r="B185" s="54"/>
      <c r="C185" s="34"/>
      <c r="D185" s="36"/>
      <c r="E185" s="31" t="str">
        <f t="shared" ref="E185:BP185" si="3466" xml:space="preserve"> E$108</f>
        <v>Operating period flag</v>
      </c>
      <c r="F185" s="31">
        <f t="shared" si="3466"/>
        <v>0</v>
      </c>
      <c r="G185" s="31" t="str">
        <f t="shared" si="3466"/>
        <v>flag</v>
      </c>
      <c r="H185" s="31">
        <f t="shared" si="3466"/>
        <v>100</v>
      </c>
      <c r="I185" s="31">
        <f t="shared" si="3466"/>
        <v>0</v>
      </c>
      <c r="J185" s="31">
        <f t="shared" si="3466"/>
        <v>0</v>
      </c>
      <c r="K185" s="31">
        <f t="shared" si="3466"/>
        <v>0</v>
      </c>
      <c r="L185" s="31">
        <f t="shared" si="3466"/>
        <v>0</v>
      </c>
      <c r="M185" s="31">
        <f t="shared" si="3466"/>
        <v>0</v>
      </c>
      <c r="N185" s="31">
        <f t="shared" si="3466"/>
        <v>0</v>
      </c>
      <c r="O185" s="31">
        <f t="shared" si="3466"/>
        <v>0</v>
      </c>
      <c r="P185" s="31">
        <f t="shared" si="3466"/>
        <v>0</v>
      </c>
      <c r="Q185" s="31">
        <f t="shared" si="3466"/>
        <v>0</v>
      </c>
      <c r="R185" s="31">
        <f t="shared" si="3466"/>
        <v>0</v>
      </c>
      <c r="S185" s="31">
        <f t="shared" si="3466"/>
        <v>1</v>
      </c>
      <c r="T185" s="31">
        <f t="shared" si="3466"/>
        <v>1</v>
      </c>
      <c r="U185" s="31">
        <f t="shared" si="3466"/>
        <v>1</v>
      </c>
      <c r="V185" s="31">
        <f t="shared" si="3466"/>
        <v>1</v>
      </c>
      <c r="W185" s="31">
        <f t="shared" si="3466"/>
        <v>1</v>
      </c>
      <c r="X185" s="31">
        <f t="shared" si="3466"/>
        <v>1</v>
      </c>
      <c r="Y185" s="31">
        <f t="shared" si="3466"/>
        <v>1</v>
      </c>
      <c r="Z185" s="31">
        <f t="shared" si="3466"/>
        <v>1</v>
      </c>
      <c r="AA185" s="31">
        <f t="shared" si="3466"/>
        <v>1</v>
      </c>
      <c r="AB185" s="31">
        <f t="shared" si="3466"/>
        <v>1</v>
      </c>
      <c r="AC185" s="31">
        <f t="shared" si="3466"/>
        <v>1</v>
      </c>
      <c r="AD185" s="31">
        <f t="shared" si="3466"/>
        <v>1</v>
      </c>
      <c r="AE185" s="31">
        <f t="shared" si="3466"/>
        <v>1</v>
      </c>
      <c r="AF185" s="31">
        <f t="shared" si="3466"/>
        <v>1</v>
      </c>
      <c r="AG185" s="31">
        <f t="shared" si="3466"/>
        <v>1</v>
      </c>
      <c r="AH185" s="31">
        <f t="shared" si="3466"/>
        <v>1</v>
      </c>
      <c r="AI185" s="31">
        <f t="shared" si="3466"/>
        <v>1</v>
      </c>
      <c r="AJ185" s="31">
        <f t="shared" si="3466"/>
        <v>1</v>
      </c>
      <c r="AK185" s="31">
        <f t="shared" si="3466"/>
        <v>1</v>
      </c>
      <c r="AL185" s="31">
        <f t="shared" si="3466"/>
        <v>1</v>
      </c>
      <c r="AM185" s="31">
        <f t="shared" si="3466"/>
        <v>1</v>
      </c>
      <c r="AN185" s="31">
        <f t="shared" si="3466"/>
        <v>1</v>
      </c>
      <c r="AO185" s="31">
        <f t="shared" si="3466"/>
        <v>1</v>
      </c>
      <c r="AP185" s="31">
        <f t="shared" si="3466"/>
        <v>1</v>
      </c>
      <c r="AQ185" s="31">
        <f t="shared" si="3466"/>
        <v>1</v>
      </c>
      <c r="AR185" s="31">
        <f t="shared" si="3466"/>
        <v>1</v>
      </c>
      <c r="AS185" s="31">
        <f t="shared" si="3466"/>
        <v>1</v>
      </c>
      <c r="AT185" s="31">
        <f t="shared" si="3466"/>
        <v>1</v>
      </c>
      <c r="AU185" s="31">
        <f t="shared" si="3466"/>
        <v>1</v>
      </c>
      <c r="AV185" s="31">
        <f t="shared" si="3466"/>
        <v>1</v>
      </c>
      <c r="AW185" s="31">
        <f t="shared" si="3466"/>
        <v>1</v>
      </c>
      <c r="AX185" s="31">
        <f t="shared" si="3466"/>
        <v>1</v>
      </c>
      <c r="AY185" s="31">
        <f t="shared" si="3466"/>
        <v>1</v>
      </c>
      <c r="AZ185" s="31">
        <f t="shared" si="3466"/>
        <v>1</v>
      </c>
      <c r="BA185" s="31">
        <f t="shared" si="3466"/>
        <v>1</v>
      </c>
      <c r="BB185" s="31">
        <f t="shared" si="3466"/>
        <v>1</v>
      </c>
      <c r="BC185" s="31">
        <f t="shared" si="3466"/>
        <v>1</v>
      </c>
      <c r="BD185" s="31">
        <f t="shared" si="3466"/>
        <v>1</v>
      </c>
      <c r="BE185" s="31">
        <f t="shared" si="3466"/>
        <v>1</v>
      </c>
      <c r="BF185" s="31">
        <f t="shared" si="3466"/>
        <v>1</v>
      </c>
      <c r="BG185" s="31">
        <f t="shared" si="3466"/>
        <v>1</v>
      </c>
      <c r="BH185" s="31">
        <f t="shared" si="3466"/>
        <v>1</v>
      </c>
      <c r="BI185" s="31">
        <f t="shared" si="3466"/>
        <v>1</v>
      </c>
      <c r="BJ185" s="31">
        <f t="shared" si="3466"/>
        <v>1</v>
      </c>
      <c r="BK185" s="31">
        <f t="shared" si="3466"/>
        <v>1</v>
      </c>
      <c r="BL185" s="31">
        <f t="shared" si="3466"/>
        <v>1</v>
      </c>
      <c r="BM185" s="31">
        <f t="shared" si="3466"/>
        <v>1</v>
      </c>
      <c r="BN185" s="31">
        <f t="shared" si="3466"/>
        <v>1</v>
      </c>
      <c r="BO185" s="31">
        <f t="shared" si="3466"/>
        <v>1</v>
      </c>
      <c r="BP185" s="31">
        <f t="shared" si="3466"/>
        <v>1</v>
      </c>
      <c r="BQ185" s="31">
        <f t="shared" ref="BQ185:EB185" si="3467" xml:space="preserve"> BQ$108</f>
        <v>1</v>
      </c>
      <c r="BR185" s="31">
        <f t="shared" si="3467"/>
        <v>1</v>
      </c>
      <c r="BS185" s="31">
        <f t="shared" si="3467"/>
        <v>1</v>
      </c>
      <c r="BT185" s="31">
        <f t="shared" si="3467"/>
        <v>1</v>
      </c>
      <c r="BU185" s="31">
        <f t="shared" si="3467"/>
        <v>1</v>
      </c>
      <c r="BV185" s="31">
        <f t="shared" si="3467"/>
        <v>1</v>
      </c>
      <c r="BW185" s="31">
        <f t="shared" si="3467"/>
        <v>1</v>
      </c>
      <c r="BX185" s="31">
        <f t="shared" si="3467"/>
        <v>1</v>
      </c>
      <c r="BY185" s="31">
        <f t="shared" si="3467"/>
        <v>1</v>
      </c>
      <c r="BZ185" s="31">
        <f t="shared" si="3467"/>
        <v>1</v>
      </c>
      <c r="CA185" s="31">
        <f t="shared" si="3467"/>
        <v>1</v>
      </c>
      <c r="CB185" s="31">
        <f t="shared" si="3467"/>
        <v>1</v>
      </c>
      <c r="CC185" s="31">
        <f t="shared" si="3467"/>
        <v>1</v>
      </c>
      <c r="CD185" s="31">
        <f t="shared" si="3467"/>
        <v>1</v>
      </c>
      <c r="CE185" s="31">
        <f t="shared" si="3467"/>
        <v>1</v>
      </c>
      <c r="CF185" s="31">
        <f t="shared" si="3467"/>
        <v>1</v>
      </c>
      <c r="CG185" s="31">
        <f t="shared" si="3467"/>
        <v>1</v>
      </c>
      <c r="CH185" s="31">
        <f t="shared" si="3467"/>
        <v>1</v>
      </c>
      <c r="CI185" s="31">
        <f t="shared" si="3467"/>
        <v>1</v>
      </c>
      <c r="CJ185" s="31">
        <f t="shared" si="3467"/>
        <v>1</v>
      </c>
      <c r="CK185" s="31">
        <f t="shared" si="3467"/>
        <v>1</v>
      </c>
      <c r="CL185" s="31">
        <f t="shared" si="3467"/>
        <v>1</v>
      </c>
      <c r="CM185" s="31">
        <f t="shared" si="3467"/>
        <v>1</v>
      </c>
      <c r="CN185" s="31">
        <f t="shared" si="3467"/>
        <v>1</v>
      </c>
      <c r="CO185" s="31">
        <f t="shared" si="3467"/>
        <v>1</v>
      </c>
      <c r="CP185" s="31">
        <f t="shared" si="3467"/>
        <v>1</v>
      </c>
      <c r="CQ185" s="31">
        <f t="shared" si="3467"/>
        <v>1</v>
      </c>
      <c r="CR185" s="31">
        <f t="shared" si="3467"/>
        <v>1</v>
      </c>
      <c r="CS185" s="31">
        <f t="shared" si="3467"/>
        <v>1</v>
      </c>
      <c r="CT185" s="31">
        <f t="shared" si="3467"/>
        <v>1</v>
      </c>
      <c r="CU185" s="31">
        <f t="shared" si="3467"/>
        <v>1</v>
      </c>
      <c r="CV185" s="31">
        <f t="shared" si="3467"/>
        <v>1</v>
      </c>
      <c r="CW185" s="31">
        <f t="shared" si="3467"/>
        <v>1</v>
      </c>
      <c r="CX185" s="31">
        <f t="shared" si="3467"/>
        <v>1</v>
      </c>
      <c r="CY185" s="31">
        <f t="shared" si="3467"/>
        <v>1</v>
      </c>
      <c r="CZ185" s="31">
        <f t="shared" si="3467"/>
        <v>1</v>
      </c>
      <c r="DA185" s="31">
        <f t="shared" si="3467"/>
        <v>1</v>
      </c>
      <c r="DB185" s="31">
        <f t="shared" si="3467"/>
        <v>1</v>
      </c>
      <c r="DC185" s="31">
        <f t="shared" si="3467"/>
        <v>1</v>
      </c>
      <c r="DD185" s="31">
        <f t="shared" si="3467"/>
        <v>1</v>
      </c>
      <c r="DE185" s="31">
        <f t="shared" si="3467"/>
        <v>1</v>
      </c>
      <c r="DF185" s="31">
        <f t="shared" si="3467"/>
        <v>1</v>
      </c>
      <c r="DG185" s="31">
        <f t="shared" si="3467"/>
        <v>1</v>
      </c>
      <c r="DH185" s="31">
        <f t="shared" si="3467"/>
        <v>1</v>
      </c>
      <c r="DI185" s="31">
        <f t="shared" si="3467"/>
        <v>1</v>
      </c>
      <c r="DJ185" s="31">
        <f t="shared" si="3467"/>
        <v>1</v>
      </c>
      <c r="DK185" s="31">
        <f t="shared" si="3467"/>
        <v>1</v>
      </c>
      <c r="DL185" s="31">
        <f t="shared" si="3467"/>
        <v>1</v>
      </c>
      <c r="DM185" s="31">
        <f t="shared" si="3467"/>
        <v>1</v>
      </c>
      <c r="DN185" s="31">
        <f t="shared" si="3467"/>
        <v>1</v>
      </c>
      <c r="DO185" s="31">
        <f t="shared" si="3467"/>
        <v>0</v>
      </c>
      <c r="DP185" s="31">
        <f t="shared" si="3467"/>
        <v>0</v>
      </c>
      <c r="DQ185" s="31">
        <f t="shared" si="3467"/>
        <v>0</v>
      </c>
      <c r="DR185" s="31">
        <f t="shared" si="3467"/>
        <v>0</v>
      </c>
      <c r="DS185" s="31">
        <f t="shared" si="3467"/>
        <v>0</v>
      </c>
      <c r="DT185" s="31">
        <f t="shared" si="3467"/>
        <v>0</v>
      </c>
      <c r="DU185" s="31">
        <f t="shared" si="3467"/>
        <v>0</v>
      </c>
      <c r="DV185" s="31">
        <f t="shared" si="3467"/>
        <v>0</v>
      </c>
      <c r="DW185" s="31">
        <f t="shared" si="3467"/>
        <v>0</v>
      </c>
      <c r="DX185" s="31">
        <f t="shared" si="3467"/>
        <v>0</v>
      </c>
      <c r="DY185" s="31">
        <f t="shared" si="3467"/>
        <v>0</v>
      </c>
      <c r="DZ185" s="31">
        <f t="shared" si="3467"/>
        <v>0</v>
      </c>
      <c r="EA185" s="31">
        <f t="shared" si="3467"/>
        <v>0</v>
      </c>
      <c r="EB185" s="31">
        <f t="shared" si="3467"/>
        <v>0</v>
      </c>
      <c r="EC185" s="31">
        <f t="shared" ref="EC185:GJ185" si="3468" xml:space="preserve"> EC$108</f>
        <v>0</v>
      </c>
      <c r="ED185" s="31">
        <f t="shared" si="3468"/>
        <v>0</v>
      </c>
      <c r="EE185" s="31">
        <f t="shared" si="3468"/>
        <v>0</v>
      </c>
      <c r="EF185" s="31">
        <f t="shared" si="3468"/>
        <v>0</v>
      </c>
      <c r="EG185" s="31">
        <f t="shared" si="3468"/>
        <v>0</v>
      </c>
      <c r="EH185" s="31">
        <f t="shared" si="3468"/>
        <v>0</v>
      </c>
      <c r="EI185" s="31">
        <f t="shared" si="3468"/>
        <v>0</v>
      </c>
      <c r="EJ185" s="31">
        <f t="shared" si="3468"/>
        <v>0</v>
      </c>
      <c r="EK185" s="31">
        <f t="shared" si="3468"/>
        <v>0</v>
      </c>
      <c r="EL185" s="31">
        <f t="shared" si="3468"/>
        <v>0</v>
      </c>
      <c r="EM185" s="31">
        <f t="shared" si="3468"/>
        <v>0</v>
      </c>
      <c r="EN185" s="31">
        <f t="shared" si="3468"/>
        <v>0</v>
      </c>
      <c r="EO185" s="31">
        <f t="shared" si="3468"/>
        <v>0</v>
      </c>
      <c r="EP185" s="31">
        <f t="shared" si="3468"/>
        <v>0</v>
      </c>
      <c r="EQ185" s="31">
        <f t="shared" si="3468"/>
        <v>0</v>
      </c>
      <c r="ER185" s="31">
        <f t="shared" si="3468"/>
        <v>0</v>
      </c>
      <c r="ES185" s="31">
        <f t="shared" si="3468"/>
        <v>0</v>
      </c>
      <c r="ET185" s="31">
        <f t="shared" si="3468"/>
        <v>0</v>
      </c>
      <c r="EU185" s="31">
        <f t="shared" si="3468"/>
        <v>0</v>
      </c>
      <c r="EV185" s="31">
        <f t="shared" si="3468"/>
        <v>0</v>
      </c>
      <c r="EW185" s="31">
        <f t="shared" si="3468"/>
        <v>0</v>
      </c>
      <c r="EX185" s="31">
        <f t="shared" si="3468"/>
        <v>0</v>
      </c>
      <c r="EY185" s="31">
        <f t="shared" si="3468"/>
        <v>0</v>
      </c>
      <c r="EZ185" s="31">
        <f t="shared" si="3468"/>
        <v>0</v>
      </c>
      <c r="FA185" s="31">
        <f t="shared" si="3468"/>
        <v>0</v>
      </c>
      <c r="FB185" s="31">
        <f t="shared" si="3468"/>
        <v>0</v>
      </c>
      <c r="FC185" s="31">
        <f t="shared" si="3468"/>
        <v>0</v>
      </c>
      <c r="FD185" s="31">
        <f t="shared" si="3468"/>
        <v>0</v>
      </c>
      <c r="FE185" s="31">
        <f t="shared" si="3468"/>
        <v>0</v>
      </c>
      <c r="FF185" s="31">
        <f t="shared" si="3468"/>
        <v>0</v>
      </c>
      <c r="FG185" s="31">
        <f t="shared" si="3468"/>
        <v>0</v>
      </c>
      <c r="FH185" s="31">
        <f t="shared" si="3468"/>
        <v>0</v>
      </c>
      <c r="FI185" s="31">
        <f t="shared" si="3468"/>
        <v>0</v>
      </c>
      <c r="FJ185" s="31">
        <f t="shared" si="3468"/>
        <v>0</v>
      </c>
      <c r="FK185" s="31">
        <f t="shared" si="3468"/>
        <v>0</v>
      </c>
      <c r="FL185" s="31">
        <f t="shared" si="3468"/>
        <v>0</v>
      </c>
      <c r="FM185" s="31">
        <f t="shared" si="3468"/>
        <v>0</v>
      </c>
      <c r="FN185" s="31">
        <f t="shared" si="3468"/>
        <v>0</v>
      </c>
      <c r="FO185" s="31">
        <f t="shared" si="3468"/>
        <v>0</v>
      </c>
      <c r="FP185" s="31">
        <f t="shared" si="3468"/>
        <v>0</v>
      </c>
      <c r="FQ185" s="31">
        <f t="shared" si="3468"/>
        <v>0</v>
      </c>
      <c r="FR185" s="31">
        <f t="shared" si="3468"/>
        <v>0</v>
      </c>
      <c r="FS185" s="31">
        <f t="shared" si="3468"/>
        <v>0</v>
      </c>
      <c r="FT185" s="31">
        <f t="shared" si="3468"/>
        <v>0</v>
      </c>
      <c r="FU185" s="31">
        <f t="shared" si="3468"/>
        <v>0</v>
      </c>
      <c r="FV185" s="31">
        <f t="shared" si="3468"/>
        <v>0</v>
      </c>
      <c r="FW185" s="31">
        <f t="shared" si="3468"/>
        <v>0</v>
      </c>
      <c r="FX185" s="31">
        <f t="shared" si="3468"/>
        <v>0</v>
      </c>
      <c r="FY185" s="31">
        <f t="shared" si="3468"/>
        <v>0</v>
      </c>
      <c r="FZ185" s="31">
        <f t="shared" si="3468"/>
        <v>0</v>
      </c>
      <c r="GA185" s="31">
        <f t="shared" si="3468"/>
        <v>0</v>
      </c>
      <c r="GB185" s="31">
        <f t="shared" si="3468"/>
        <v>0</v>
      </c>
      <c r="GC185" s="31">
        <f t="shared" si="3468"/>
        <v>0</v>
      </c>
      <c r="GD185" s="31">
        <f t="shared" si="3468"/>
        <v>0</v>
      </c>
      <c r="GE185" s="31">
        <f t="shared" si="3468"/>
        <v>0</v>
      </c>
      <c r="GF185" s="31">
        <f t="shared" si="3468"/>
        <v>0</v>
      </c>
      <c r="GG185" s="31">
        <f t="shared" si="3468"/>
        <v>0</v>
      </c>
      <c r="GH185" s="31">
        <f t="shared" si="3468"/>
        <v>0</v>
      </c>
      <c r="GI185" s="31">
        <f t="shared" si="3468"/>
        <v>0</v>
      </c>
      <c r="GJ185" s="31">
        <f t="shared" si="3468"/>
        <v>0</v>
      </c>
    </row>
    <row r="186" spans="1:192" outlineLevel="1" x14ac:dyDescent="0.25">
      <c r="A186" s="239"/>
      <c r="B186" s="239"/>
      <c r="C186" s="240"/>
      <c r="D186" s="241"/>
      <c r="E186" s="242" t="s">
        <v>131</v>
      </c>
      <c r="F186" s="242"/>
      <c r="G186" s="242" t="s">
        <v>14</v>
      </c>
      <c r="H186" s="242"/>
      <c r="I186" s="242"/>
      <c r="J186" s="242">
        <f t="shared" ref="J186:K186" si="3469" xml:space="preserve"> (I186 + I184) * J185</f>
        <v>0</v>
      </c>
      <c r="K186" s="242">
        <f t="shared" si="3469"/>
        <v>0</v>
      </c>
      <c r="L186" s="242">
        <f t="shared" ref="L186" si="3470" xml:space="preserve"> (K186 + K184) * L185</f>
        <v>0</v>
      </c>
      <c r="M186" s="242">
        <f t="shared" ref="M186" si="3471" xml:space="preserve"> (L186 + L184) * M185</f>
        <v>0</v>
      </c>
      <c r="N186" s="242">
        <f t="shared" ref="N186" si="3472" xml:space="preserve"> (M186 + M184) * N185</f>
        <v>0</v>
      </c>
      <c r="O186" s="242">
        <f t="shared" ref="O186" si="3473" xml:space="preserve"> (N186 + N184) * O185</f>
        <v>0</v>
      </c>
      <c r="P186" s="242">
        <f t="shared" ref="P186" si="3474" xml:space="preserve"> (O186 + O184) * P185</f>
        <v>0</v>
      </c>
      <c r="Q186" s="242">
        <f t="shared" ref="Q186" si="3475" xml:space="preserve"> (P186 + P184) * Q185</f>
        <v>0</v>
      </c>
      <c r="R186" s="242">
        <f t="shared" ref="R186" si="3476" xml:space="preserve"> (Q186 + Q184) * R185</f>
        <v>0</v>
      </c>
      <c r="S186" s="242">
        <f t="shared" ref="S186" si="3477" xml:space="preserve"> (R186 + R184) * S185</f>
        <v>1</v>
      </c>
      <c r="T186" s="242">
        <f t="shared" ref="T186" si="3478" xml:space="preserve"> (S186 + S184) * T185</f>
        <v>1</v>
      </c>
      <c r="U186" s="242">
        <f t="shared" ref="U186" si="3479" xml:space="preserve"> (T186 + T184) * U185</f>
        <v>1</v>
      </c>
      <c r="V186" s="242">
        <f t="shared" ref="V186" si="3480" xml:space="preserve"> (U186 + U184) * V185</f>
        <v>1</v>
      </c>
      <c r="W186" s="242">
        <f t="shared" ref="W186" si="3481" xml:space="preserve"> (V186 + V184) * W185</f>
        <v>2</v>
      </c>
      <c r="X186" s="242">
        <f t="shared" ref="X186" si="3482" xml:space="preserve"> (W186 + W184) * X185</f>
        <v>2</v>
      </c>
      <c r="Y186" s="242">
        <f t="shared" ref="Y186" si="3483" xml:space="preserve"> (X186 + X184) * Y185</f>
        <v>2</v>
      </c>
      <c r="Z186" s="242">
        <f t="shared" ref="Z186" si="3484" xml:space="preserve"> (Y186 + Y184) * Z185</f>
        <v>2</v>
      </c>
      <c r="AA186" s="242">
        <f t="shared" ref="AA186" si="3485" xml:space="preserve"> (Z186 + Z184) * AA185</f>
        <v>3</v>
      </c>
      <c r="AB186" s="242">
        <f t="shared" ref="AB186" si="3486" xml:space="preserve"> (AA186 + AA184) * AB185</f>
        <v>3</v>
      </c>
      <c r="AC186" s="242">
        <f t="shared" ref="AC186" si="3487" xml:space="preserve"> (AB186 + AB184) * AC185</f>
        <v>3</v>
      </c>
      <c r="AD186" s="242">
        <f t="shared" ref="AD186" si="3488" xml:space="preserve"> (AC186 + AC184) * AD185</f>
        <v>3</v>
      </c>
      <c r="AE186" s="242">
        <f t="shared" ref="AE186" si="3489" xml:space="preserve"> (AD186 + AD184) * AE185</f>
        <v>4</v>
      </c>
      <c r="AF186" s="242">
        <f t="shared" ref="AF186" si="3490" xml:space="preserve"> (AE186 + AE184) * AF185</f>
        <v>4</v>
      </c>
      <c r="AG186" s="242">
        <f t="shared" ref="AG186" si="3491" xml:space="preserve"> (AF186 + AF184) * AG185</f>
        <v>4</v>
      </c>
      <c r="AH186" s="242">
        <f t="shared" ref="AH186" si="3492" xml:space="preserve"> (AG186 + AG184) * AH185</f>
        <v>4</v>
      </c>
      <c r="AI186" s="242">
        <f t="shared" ref="AI186" si="3493" xml:space="preserve"> (AH186 + AH184) * AI185</f>
        <v>5</v>
      </c>
      <c r="AJ186" s="242">
        <f t="shared" ref="AJ186" si="3494" xml:space="preserve"> (AI186 + AI184) * AJ185</f>
        <v>5</v>
      </c>
      <c r="AK186" s="242">
        <f t="shared" ref="AK186" si="3495" xml:space="preserve"> (AJ186 + AJ184) * AK185</f>
        <v>5</v>
      </c>
      <c r="AL186" s="242">
        <f t="shared" ref="AL186" si="3496" xml:space="preserve"> (AK186 + AK184) * AL185</f>
        <v>5</v>
      </c>
      <c r="AM186" s="242">
        <f t="shared" ref="AM186" si="3497" xml:space="preserve"> (AL186 + AL184) * AM185</f>
        <v>6</v>
      </c>
      <c r="AN186" s="242">
        <f t="shared" ref="AN186" si="3498" xml:space="preserve"> (AM186 + AM184) * AN185</f>
        <v>6</v>
      </c>
      <c r="AO186" s="242">
        <f t="shared" ref="AO186" si="3499" xml:space="preserve"> (AN186 + AN184) * AO185</f>
        <v>6</v>
      </c>
      <c r="AP186" s="242">
        <f t="shared" ref="AP186" si="3500" xml:space="preserve"> (AO186 + AO184) * AP185</f>
        <v>6</v>
      </c>
      <c r="AQ186" s="242">
        <f t="shared" ref="AQ186" si="3501" xml:space="preserve"> (AP186 + AP184) * AQ185</f>
        <v>7</v>
      </c>
      <c r="AR186" s="242">
        <f t="shared" ref="AR186" si="3502" xml:space="preserve"> (AQ186 + AQ184) * AR185</f>
        <v>7</v>
      </c>
      <c r="AS186" s="242">
        <f t="shared" ref="AS186" si="3503" xml:space="preserve"> (AR186 + AR184) * AS185</f>
        <v>7</v>
      </c>
      <c r="AT186" s="242">
        <f t="shared" ref="AT186" si="3504" xml:space="preserve"> (AS186 + AS184) * AT185</f>
        <v>7</v>
      </c>
      <c r="AU186" s="242">
        <f t="shared" ref="AU186" si="3505" xml:space="preserve"> (AT186 + AT184) * AU185</f>
        <v>8</v>
      </c>
      <c r="AV186" s="242">
        <f t="shared" ref="AV186" si="3506" xml:space="preserve"> (AU186 + AU184) * AV185</f>
        <v>8</v>
      </c>
      <c r="AW186" s="242">
        <f t="shared" ref="AW186" si="3507" xml:space="preserve"> (AV186 + AV184) * AW185</f>
        <v>8</v>
      </c>
      <c r="AX186" s="242">
        <f t="shared" ref="AX186" si="3508" xml:space="preserve"> (AW186 + AW184) * AX185</f>
        <v>8</v>
      </c>
      <c r="AY186" s="242">
        <f t="shared" ref="AY186" si="3509" xml:space="preserve"> (AX186 + AX184) * AY185</f>
        <v>9</v>
      </c>
      <c r="AZ186" s="242">
        <f t="shared" ref="AZ186" si="3510" xml:space="preserve"> (AY186 + AY184) * AZ185</f>
        <v>9</v>
      </c>
      <c r="BA186" s="242">
        <f t="shared" ref="BA186" si="3511" xml:space="preserve"> (AZ186 + AZ184) * BA185</f>
        <v>9</v>
      </c>
      <c r="BB186" s="242">
        <f t="shared" ref="BB186" si="3512" xml:space="preserve"> (BA186 + BA184) * BB185</f>
        <v>9</v>
      </c>
      <c r="BC186" s="242">
        <f t="shared" ref="BC186" si="3513" xml:space="preserve"> (BB186 + BB184) * BC185</f>
        <v>10</v>
      </c>
      <c r="BD186" s="242">
        <f t="shared" ref="BD186" si="3514" xml:space="preserve"> (BC186 + BC184) * BD185</f>
        <v>10</v>
      </c>
      <c r="BE186" s="242">
        <f t="shared" ref="BE186" si="3515" xml:space="preserve"> (BD186 + BD184) * BE185</f>
        <v>10</v>
      </c>
      <c r="BF186" s="242">
        <f t="shared" ref="BF186" si="3516" xml:space="preserve"> (BE186 + BE184) * BF185</f>
        <v>10</v>
      </c>
      <c r="BG186" s="242">
        <f t="shared" ref="BG186" si="3517" xml:space="preserve"> (BF186 + BF184) * BG185</f>
        <v>11</v>
      </c>
      <c r="BH186" s="242">
        <f t="shared" ref="BH186" si="3518" xml:space="preserve"> (BG186 + BG184) * BH185</f>
        <v>11</v>
      </c>
      <c r="BI186" s="242">
        <f t="shared" ref="BI186" si="3519" xml:space="preserve"> (BH186 + BH184) * BI185</f>
        <v>11</v>
      </c>
      <c r="BJ186" s="242">
        <f t="shared" ref="BJ186" si="3520" xml:space="preserve"> (BI186 + BI184) * BJ185</f>
        <v>11</v>
      </c>
      <c r="BK186" s="242">
        <f t="shared" ref="BK186" si="3521" xml:space="preserve"> (BJ186 + BJ184) * BK185</f>
        <v>12</v>
      </c>
      <c r="BL186" s="242">
        <f t="shared" ref="BL186" si="3522" xml:space="preserve"> (BK186 + BK184) * BL185</f>
        <v>12</v>
      </c>
      <c r="BM186" s="242">
        <f t="shared" ref="BM186" si="3523" xml:space="preserve"> (BL186 + BL184) * BM185</f>
        <v>12</v>
      </c>
      <c r="BN186" s="242">
        <f t="shared" ref="BN186" si="3524" xml:space="preserve"> (BM186 + BM184) * BN185</f>
        <v>12</v>
      </c>
      <c r="BO186" s="242">
        <f t="shared" ref="BO186" si="3525" xml:space="preserve"> (BN186 + BN184) * BO185</f>
        <v>13</v>
      </c>
      <c r="BP186" s="242">
        <f t="shared" ref="BP186" si="3526" xml:space="preserve"> (BO186 + BO184) * BP185</f>
        <v>13</v>
      </c>
      <c r="BQ186" s="242">
        <f t="shared" ref="BQ186" si="3527" xml:space="preserve"> (BP186 + BP184) * BQ185</f>
        <v>13</v>
      </c>
      <c r="BR186" s="242">
        <f t="shared" ref="BR186" si="3528" xml:space="preserve"> (BQ186 + BQ184) * BR185</f>
        <v>13</v>
      </c>
      <c r="BS186" s="242">
        <f t="shared" ref="BS186" si="3529" xml:space="preserve"> (BR186 + BR184) * BS185</f>
        <v>14</v>
      </c>
      <c r="BT186" s="242">
        <f t="shared" ref="BT186" si="3530" xml:space="preserve"> (BS186 + BS184) * BT185</f>
        <v>14</v>
      </c>
      <c r="BU186" s="242">
        <f t="shared" ref="BU186" si="3531" xml:space="preserve"> (BT186 + BT184) * BU185</f>
        <v>14</v>
      </c>
      <c r="BV186" s="242">
        <f t="shared" ref="BV186" si="3532" xml:space="preserve"> (BU186 + BU184) * BV185</f>
        <v>14</v>
      </c>
      <c r="BW186" s="242">
        <f t="shared" ref="BW186" si="3533" xml:space="preserve"> (BV186 + BV184) * BW185</f>
        <v>15</v>
      </c>
      <c r="BX186" s="242">
        <f t="shared" ref="BX186" si="3534" xml:space="preserve"> (BW186 + BW184) * BX185</f>
        <v>15</v>
      </c>
      <c r="BY186" s="242">
        <f t="shared" ref="BY186" si="3535" xml:space="preserve"> (BX186 + BX184) * BY185</f>
        <v>15</v>
      </c>
      <c r="BZ186" s="242">
        <f t="shared" ref="BZ186" si="3536" xml:space="preserve"> (BY186 + BY184) * BZ185</f>
        <v>15</v>
      </c>
      <c r="CA186" s="242">
        <f t="shared" ref="CA186" si="3537" xml:space="preserve"> (BZ186 + BZ184) * CA185</f>
        <v>16</v>
      </c>
      <c r="CB186" s="242">
        <f t="shared" ref="CB186" si="3538" xml:space="preserve"> (CA186 + CA184) * CB185</f>
        <v>16</v>
      </c>
      <c r="CC186" s="242">
        <f t="shared" ref="CC186" si="3539" xml:space="preserve"> (CB186 + CB184) * CC185</f>
        <v>16</v>
      </c>
      <c r="CD186" s="242">
        <f t="shared" ref="CD186" si="3540" xml:space="preserve"> (CC186 + CC184) * CD185</f>
        <v>16</v>
      </c>
      <c r="CE186" s="242">
        <f t="shared" ref="CE186" si="3541" xml:space="preserve"> (CD186 + CD184) * CE185</f>
        <v>17</v>
      </c>
      <c r="CF186" s="242">
        <f t="shared" ref="CF186" si="3542" xml:space="preserve"> (CE186 + CE184) * CF185</f>
        <v>17</v>
      </c>
      <c r="CG186" s="242">
        <f t="shared" ref="CG186" si="3543" xml:space="preserve"> (CF186 + CF184) * CG185</f>
        <v>17</v>
      </c>
      <c r="CH186" s="242">
        <f t="shared" ref="CH186" si="3544" xml:space="preserve"> (CG186 + CG184) * CH185</f>
        <v>17</v>
      </c>
      <c r="CI186" s="242">
        <f t="shared" ref="CI186" si="3545" xml:space="preserve"> (CH186 + CH184) * CI185</f>
        <v>18</v>
      </c>
      <c r="CJ186" s="242">
        <f t="shared" ref="CJ186" si="3546" xml:space="preserve"> (CI186 + CI184) * CJ185</f>
        <v>18</v>
      </c>
      <c r="CK186" s="242">
        <f t="shared" ref="CK186" si="3547" xml:space="preserve"> (CJ186 + CJ184) * CK185</f>
        <v>18</v>
      </c>
      <c r="CL186" s="242">
        <f t="shared" ref="CL186" si="3548" xml:space="preserve"> (CK186 + CK184) * CL185</f>
        <v>18</v>
      </c>
      <c r="CM186" s="242">
        <f t="shared" ref="CM186" si="3549" xml:space="preserve"> (CL186 + CL184) * CM185</f>
        <v>19</v>
      </c>
      <c r="CN186" s="242">
        <f t="shared" ref="CN186" si="3550" xml:space="preserve"> (CM186 + CM184) * CN185</f>
        <v>19</v>
      </c>
      <c r="CO186" s="242">
        <f t="shared" ref="CO186" si="3551" xml:space="preserve"> (CN186 + CN184) * CO185</f>
        <v>19</v>
      </c>
      <c r="CP186" s="242">
        <f t="shared" ref="CP186" si="3552" xml:space="preserve"> (CO186 + CO184) * CP185</f>
        <v>19</v>
      </c>
      <c r="CQ186" s="242">
        <f t="shared" ref="CQ186" si="3553" xml:space="preserve"> (CP186 + CP184) * CQ185</f>
        <v>20</v>
      </c>
      <c r="CR186" s="242">
        <f t="shared" ref="CR186" si="3554" xml:space="preserve"> (CQ186 + CQ184) * CR185</f>
        <v>20</v>
      </c>
      <c r="CS186" s="242">
        <f t="shared" ref="CS186" si="3555" xml:space="preserve"> (CR186 + CR184) * CS185</f>
        <v>20</v>
      </c>
      <c r="CT186" s="242">
        <f t="shared" ref="CT186" si="3556" xml:space="preserve"> (CS186 + CS184) * CT185</f>
        <v>20</v>
      </c>
      <c r="CU186" s="242">
        <f t="shared" ref="CU186" si="3557" xml:space="preserve"> (CT186 + CT184) * CU185</f>
        <v>21</v>
      </c>
      <c r="CV186" s="242">
        <f t="shared" ref="CV186" si="3558" xml:space="preserve"> (CU186 + CU184) * CV185</f>
        <v>21</v>
      </c>
      <c r="CW186" s="242">
        <f t="shared" ref="CW186" si="3559" xml:space="preserve"> (CV186 + CV184) * CW185</f>
        <v>21</v>
      </c>
      <c r="CX186" s="242">
        <f t="shared" ref="CX186" si="3560" xml:space="preserve"> (CW186 + CW184) * CX185</f>
        <v>21</v>
      </c>
      <c r="CY186" s="242">
        <f t="shared" ref="CY186" si="3561" xml:space="preserve"> (CX186 + CX184) * CY185</f>
        <v>22</v>
      </c>
      <c r="CZ186" s="242">
        <f t="shared" ref="CZ186" si="3562" xml:space="preserve"> (CY186 + CY184) * CZ185</f>
        <v>22</v>
      </c>
      <c r="DA186" s="242">
        <f t="shared" ref="DA186" si="3563" xml:space="preserve"> (CZ186 + CZ184) * DA185</f>
        <v>22</v>
      </c>
      <c r="DB186" s="242">
        <f t="shared" ref="DB186" si="3564" xml:space="preserve"> (DA186 + DA184) * DB185</f>
        <v>22</v>
      </c>
      <c r="DC186" s="242">
        <f t="shared" ref="DC186" si="3565" xml:space="preserve"> (DB186 + DB184) * DC185</f>
        <v>23</v>
      </c>
      <c r="DD186" s="242">
        <f t="shared" ref="DD186" si="3566" xml:space="preserve"> (DC186 + DC184) * DD185</f>
        <v>23</v>
      </c>
      <c r="DE186" s="242">
        <f t="shared" ref="DE186" si="3567" xml:space="preserve"> (DD186 + DD184) * DE185</f>
        <v>23</v>
      </c>
      <c r="DF186" s="242">
        <f t="shared" ref="DF186" si="3568" xml:space="preserve"> (DE186 + DE184) * DF185</f>
        <v>23</v>
      </c>
      <c r="DG186" s="242">
        <f t="shared" ref="DG186" si="3569" xml:space="preserve"> (DF186 + DF184) * DG185</f>
        <v>24</v>
      </c>
      <c r="DH186" s="242">
        <f t="shared" ref="DH186" si="3570" xml:space="preserve"> (DG186 + DG184) * DH185</f>
        <v>24</v>
      </c>
      <c r="DI186" s="242">
        <f t="shared" ref="DI186" si="3571" xml:space="preserve"> (DH186 + DH184) * DI185</f>
        <v>24</v>
      </c>
      <c r="DJ186" s="242">
        <f t="shared" ref="DJ186" si="3572" xml:space="preserve"> (DI186 + DI184) * DJ185</f>
        <v>24</v>
      </c>
      <c r="DK186" s="242">
        <f t="shared" ref="DK186" si="3573" xml:space="preserve"> (DJ186 + DJ184) * DK185</f>
        <v>25</v>
      </c>
      <c r="DL186" s="242">
        <f t="shared" ref="DL186" si="3574" xml:space="preserve"> (DK186 + DK184) * DL185</f>
        <v>25</v>
      </c>
      <c r="DM186" s="242">
        <f t="shared" ref="DM186" si="3575" xml:space="preserve"> (DL186 + DL184) * DM185</f>
        <v>25</v>
      </c>
      <c r="DN186" s="242">
        <f t="shared" ref="DN186" si="3576" xml:space="preserve"> (DM186 + DM184) * DN185</f>
        <v>25</v>
      </c>
      <c r="DO186" s="242">
        <f t="shared" ref="DO186" si="3577" xml:space="preserve"> (DN186 + DN184) * DO185</f>
        <v>0</v>
      </c>
      <c r="DP186" s="242">
        <f t="shared" ref="DP186" si="3578" xml:space="preserve"> (DO186 + DO184) * DP185</f>
        <v>0</v>
      </c>
      <c r="DQ186" s="242">
        <f t="shared" ref="DQ186" si="3579" xml:space="preserve"> (DP186 + DP184) * DQ185</f>
        <v>0</v>
      </c>
      <c r="DR186" s="242">
        <f t="shared" ref="DR186" si="3580" xml:space="preserve"> (DQ186 + DQ184) * DR185</f>
        <v>0</v>
      </c>
      <c r="DS186" s="242">
        <f t="shared" ref="DS186" si="3581" xml:space="preserve"> (DR186 + DR184) * DS185</f>
        <v>0</v>
      </c>
      <c r="DT186" s="242">
        <f t="shared" ref="DT186" si="3582" xml:space="preserve"> (DS186 + DS184) * DT185</f>
        <v>0</v>
      </c>
      <c r="DU186" s="242">
        <f t="shared" ref="DU186" si="3583" xml:space="preserve"> (DT186 + DT184) * DU185</f>
        <v>0</v>
      </c>
      <c r="DV186" s="242">
        <f t="shared" ref="DV186" si="3584" xml:space="preserve"> (DU186 + DU184) * DV185</f>
        <v>0</v>
      </c>
      <c r="DW186" s="242">
        <f t="shared" ref="DW186" si="3585" xml:space="preserve"> (DV186 + DV184) * DW185</f>
        <v>0</v>
      </c>
      <c r="DX186" s="242">
        <f t="shared" ref="DX186" si="3586" xml:space="preserve"> (DW186 + DW184) * DX185</f>
        <v>0</v>
      </c>
      <c r="DY186" s="242">
        <f t="shared" ref="DY186" si="3587" xml:space="preserve"> (DX186 + DX184) * DY185</f>
        <v>0</v>
      </c>
      <c r="DZ186" s="242">
        <f t="shared" ref="DZ186" si="3588" xml:space="preserve"> (DY186 + DY184) * DZ185</f>
        <v>0</v>
      </c>
      <c r="EA186" s="242">
        <f t="shared" ref="EA186" si="3589" xml:space="preserve"> (DZ186 + DZ184) * EA185</f>
        <v>0</v>
      </c>
      <c r="EB186" s="242">
        <f t="shared" ref="EB186" si="3590" xml:space="preserve"> (EA186 + EA184) * EB185</f>
        <v>0</v>
      </c>
      <c r="EC186" s="242">
        <f t="shared" ref="EC186" si="3591" xml:space="preserve"> (EB186 + EB184) * EC185</f>
        <v>0</v>
      </c>
      <c r="ED186" s="242">
        <f t="shared" ref="ED186" si="3592" xml:space="preserve"> (EC186 + EC184) * ED185</f>
        <v>0</v>
      </c>
      <c r="EE186" s="242">
        <f t="shared" ref="EE186" si="3593" xml:space="preserve"> (ED186 + ED184) * EE185</f>
        <v>0</v>
      </c>
      <c r="EF186" s="242">
        <f t="shared" ref="EF186" si="3594" xml:space="preserve"> (EE186 + EE184) * EF185</f>
        <v>0</v>
      </c>
      <c r="EG186" s="242">
        <f t="shared" ref="EG186" si="3595" xml:space="preserve"> (EF186 + EF184) * EG185</f>
        <v>0</v>
      </c>
      <c r="EH186" s="242">
        <f t="shared" ref="EH186" si="3596" xml:space="preserve"> (EG186 + EG184) * EH185</f>
        <v>0</v>
      </c>
      <c r="EI186" s="242">
        <f t="shared" ref="EI186" si="3597" xml:space="preserve"> (EH186 + EH184) * EI185</f>
        <v>0</v>
      </c>
      <c r="EJ186" s="242">
        <f t="shared" ref="EJ186" si="3598" xml:space="preserve"> (EI186 + EI184) * EJ185</f>
        <v>0</v>
      </c>
      <c r="EK186" s="242">
        <f t="shared" ref="EK186" si="3599" xml:space="preserve"> (EJ186 + EJ184) * EK185</f>
        <v>0</v>
      </c>
      <c r="EL186" s="242">
        <f t="shared" ref="EL186" si="3600" xml:space="preserve"> (EK186 + EK184) * EL185</f>
        <v>0</v>
      </c>
      <c r="EM186" s="242">
        <f t="shared" ref="EM186" si="3601" xml:space="preserve"> (EL186 + EL184) * EM185</f>
        <v>0</v>
      </c>
      <c r="EN186" s="242">
        <f t="shared" ref="EN186" si="3602" xml:space="preserve"> (EM186 + EM184) * EN185</f>
        <v>0</v>
      </c>
      <c r="EO186" s="242">
        <f t="shared" ref="EO186" si="3603" xml:space="preserve"> (EN186 + EN184) * EO185</f>
        <v>0</v>
      </c>
      <c r="EP186" s="242">
        <f t="shared" ref="EP186" si="3604" xml:space="preserve"> (EO186 + EO184) * EP185</f>
        <v>0</v>
      </c>
      <c r="EQ186" s="242">
        <f t="shared" ref="EQ186" si="3605" xml:space="preserve"> (EP186 + EP184) * EQ185</f>
        <v>0</v>
      </c>
      <c r="ER186" s="242">
        <f t="shared" ref="ER186" si="3606" xml:space="preserve"> (EQ186 + EQ184) * ER185</f>
        <v>0</v>
      </c>
      <c r="ES186" s="242">
        <f t="shared" ref="ES186" si="3607" xml:space="preserve"> (ER186 + ER184) * ES185</f>
        <v>0</v>
      </c>
      <c r="ET186" s="242">
        <f t="shared" ref="ET186" si="3608" xml:space="preserve"> (ES186 + ES184) * ET185</f>
        <v>0</v>
      </c>
      <c r="EU186" s="242">
        <f t="shared" ref="EU186" si="3609" xml:space="preserve"> (ET186 + ET184) * EU185</f>
        <v>0</v>
      </c>
      <c r="EV186" s="242">
        <f t="shared" ref="EV186" si="3610" xml:space="preserve"> (EU186 + EU184) * EV185</f>
        <v>0</v>
      </c>
      <c r="EW186" s="242">
        <f t="shared" ref="EW186" si="3611" xml:space="preserve"> (EV186 + EV184) * EW185</f>
        <v>0</v>
      </c>
      <c r="EX186" s="242">
        <f t="shared" ref="EX186" si="3612" xml:space="preserve"> (EW186 + EW184) * EX185</f>
        <v>0</v>
      </c>
      <c r="EY186" s="242">
        <f t="shared" ref="EY186" si="3613" xml:space="preserve"> (EX186 + EX184) * EY185</f>
        <v>0</v>
      </c>
      <c r="EZ186" s="242">
        <f t="shared" ref="EZ186" si="3614" xml:space="preserve"> (EY186 + EY184) * EZ185</f>
        <v>0</v>
      </c>
      <c r="FA186" s="242">
        <f t="shared" ref="FA186" si="3615" xml:space="preserve"> (EZ186 + EZ184) * FA185</f>
        <v>0</v>
      </c>
      <c r="FB186" s="242">
        <f t="shared" ref="FB186" si="3616" xml:space="preserve"> (FA186 + FA184) * FB185</f>
        <v>0</v>
      </c>
      <c r="FC186" s="242">
        <f t="shared" ref="FC186" si="3617" xml:space="preserve"> (FB186 + FB184) * FC185</f>
        <v>0</v>
      </c>
      <c r="FD186" s="242">
        <f t="shared" ref="FD186" si="3618" xml:space="preserve"> (FC186 + FC184) * FD185</f>
        <v>0</v>
      </c>
      <c r="FE186" s="242">
        <f t="shared" ref="FE186" si="3619" xml:space="preserve"> (FD186 + FD184) * FE185</f>
        <v>0</v>
      </c>
      <c r="FF186" s="242">
        <f t="shared" ref="FF186" si="3620" xml:space="preserve"> (FE186 + FE184) * FF185</f>
        <v>0</v>
      </c>
      <c r="FG186" s="242">
        <f t="shared" ref="FG186" si="3621" xml:space="preserve"> (FF186 + FF184) * FG185</f>
        <v>0</v>
      </c>
      <c r="FH186" s="242">
        <f t="shared" ref="FH186" si="3622" xml:space="preserve"> (FG186 + FG184) * FH185</f>
        <v>0</v>
      </c>
      <c r="FI186" s="242">
        <f t="shared" ref="FI186" si="3623" xml:space="preserve"> (FH186 + FH184) * FI185</f>
        <v>0</v>
      </c>
      <c r="FJ186" s="242">
        <f t="shared" ref="FJ186" si="3624" xml:space="preserve"> (FI186 + FI184) * FJ185</f>
        <v>0</v>
      </c>
      <c r="FK186" s="242">
        <f t="shared" ref="FK186" si="3625" xml:space="preserve"> (FJ186 + FJ184) * FK185</f>
        <v>0</v>
      </c>
      <c r="FL186" s="242">
        <f t="shared" ref="FL186" si="3626" xml:space="preserve"> (FK186 + FK184) * FL185</f>
        <v>0</v>
      </c>
      <c r="FM186" s="242">
        <f t="shared" ref="FM186" si="3627" xml:space="preserve"> (FL186 + FL184) * FM185</f>
        <v>0</v>
      </c>
      <c r="FN186" s="242">
        <f t="shared" ref="FN186" si="3628" xml:space="preserve"> (FM186 + FM184) * FN185</f>
        <v>0</v>
      </c>
      <c r="FO186" s="242">
        <f t="shared" ref="FO186" si="3629" xml:space="preserve"> (FN186 + FN184) * FO185</f>
        <v>0</v>
      </c>
      <c r="FP186" s="242">
        <f t="shared" ref="FP186" si="3630" xml:space="preserve"> (FO186 + FO184) * FP185</f>
        <v>0</v>
      </c>
      <c r="FQ186" s="242">
        <f t="shared" ref="FQ186" si="3631" xml:space="preserve"> (FP186 + FP184) * FQ185</f>
        <v>0</v>
      </c>
      <c r="FR186" s="242">
        <f t="shared" ref="FR186" si="3632" xml:space="preserve"> (FQ186 + FQ184) * FR185</f>
        <v>0</v>
      </c>
      <c r="FS186" s="242">
        <f t="shared" ref="FS186" si="3633" xml:space="preserve"> (FR186 + FR184) * FS185</f>
        <v>0</v>
      </c>
      <c r="FT186" s="242">
        <f t="shared" ref="FT186" si="3634" xml:space="preserve"> (FS186 + FS184) * FT185</f>
        <v>0</v>
      </c>
      <c r="FU186" s="242">
        <f t="shared" ref="FU186" si="3635" xml:space="preserve"> (FT186 + FT184) * FU185</f>
        <v>0</v>
      </c>
      <c r="FV186" s="242">
        <f t="shared" ref="FV186" si="3636" xml:space="preserve"> (FU186 + FU184) * FV185</f>
        <v>0</v>
      </c>
      <c r="FW186" s="242">
        <f t="shared" ref="FW186" si="3637" xml:space="preserve"> (FV186 + FV184) * FW185</f>
        <v>0</v>
      </c>
      <c r="FX186" s="242">
        <f t="shared" ref="FX186" si="3638" xml:space="preserve"> (FW186 + FW184) * FX185</f>
        <v>0</v>
      </c>
      <c r="FY186" s="242">
        <f t="shared" ref="FY186" si="3639" xml:space="preserve"> (FX186 + FX184) * FY185</f>
        <v>0</v>
      </c>
      <c r="FZ186" s="242">
        <f t="shared" ref="FZ186" si="3640" xml:space="preserve"> (FY186 + FY184) * FZ185</f>
        <v>0</v>
      </c>
      <c r="GA186" s="242">
        <f t="shared" ref="GA186" si="3641" xml:space="preserve"> (FZ186 + FZ184) * GA185</f>
        <v>0</v>
      </c>
      <c r="GB186" s="242">
        <f t="shared" ref="GB186" si="3642" xml:space="preserve"> (GA186 + GA184) * GB185</f>
        <v>0</v>
      </c>
      <c r="GC186" s="242">
        <f t="shared" ref="GC186" si="3643" xml:space="preserve"> (GB186 + GB184) * GC185</f>
        <v>0</v>
      </c>
      <c r="GD186" s="242">
        <f t="shared" ref="GD186" si="3644" xml:space="preserve"> (GC186 + GC184) * GD185</f>
        <v>0</v>
      </c>
      <c r="GE186" s="242">
        <f t="shared" ref="GE186" si="3645" xml:space="preserve"> (GD186 + GD184) * GE185</f>
        <v>0</v>
      </c>
      <c r="GF186" s="242">
        <f t="shared" ref="GF186" si="3646" xml:space="preserve"> (GE186 + GE184) * GF185</f>
        <v>0</v>
      </c>
      <c r="GG186" s="242">
        <f t="shared" ref="GG186" si="3647" xml:space="preserve"> (GF186 + GF184) * GG185</f>
        <v>0</v>
      </c>
      <c r="GH186" s="242">
        <f t="shared" ref="GH186" si="3648" xml:space="preserve"> (GG186 + GG184) * GH185</f>
        <v>0</v>
      </c>
      <c r="GI186" s="242">
        <f t="shared" ref="GI186" si="3649" xml:space="preserve"> (GH186 + GH184) * GI185</f>
        <v>0</v>
      </c>
      <c r="GJ186" s="242">
        <f t="shared" ref="GJ186" si="3650" xml:space="preserve"> (GI186 + GI184) * GJ185</f>
        <v>0</v>
      </c>
    </row>
    <row r="187" spans="1:192" outlineLevel="1" x14ac:dyDescent="0.25">
      <c r="A187" s="51"/>
      <c r="C187" s="52"/>
      <c r="D187" s="53"/>
      <c r="E187" s="11"/>
      <c r="F187" s="11"/>
      <c r="G187" s="11"/>
      <c r="H187" s="11"/>
      <c r="I187" s="142"/>
      <c r="J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</row>
    <row r="188" spans="1:192" x14ac:dyDescent="0.25">
      <c r="E188" s="9"/>
      <c r="F188" s="9"/>
      <c r="G188" s="9"/>
      <c r="H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  <c r="FO188" s="9"/>
      <c r="FP188" s="9"/>
      <c r="FQ188" s="9"/>
      <c r="FR188" s="9"/>
      <c r="FS188" s="9"/>
      <c r="FT188" s="9"/>
      <c r="FU188" s="9"/>
      <c r="FV188" s="9"/>
      <c r="FW188" s="9"/>
      <c r="FX188" s="9"/>
      <c r="FY188" s="9"/>
      <c r="FZ188" s="9"/>
      <c r="GA188" s="9"/>
      <c r="GB188" s="9"/>
      <c r="GC188" s="9"/>
      <c r="GD188" s="9"/>
      <c r="GE188" s="9"/>
      <c r="GF188" s="9"/>
      <c r="GG188" s="9"/>
      <c r="GH188" s="9"/>
      <c r="GI188" s="9"/>
      <c r="GJ188" s="9"/>
    </row>
    <row r="189" spans="1:192" x14ac:dyDescent="0.25">
      <c r="A189" s="15" t="s">
        <v>190</v>
      </c>
    </row>
    <row r="190" spans="1:192" x14ac:dyDescent="0.25">
      <c r="E190" s="9"/>
      <c r="F190" s="9"/>
      <c r="G190" s="9"/>
      <c r="H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  <c r="EU190" s="9"/>
      <c r="EV190" s="9"/>
      <c r="EW190" s="9"/>
      <c r="EX190" s="9"/>
      <c r="EY190" s="9"/>
      <c r="EZ190" s="9"/>
      <c r="FA190" s="9"/>
      <c r="FB190" s="9"/>
      <c r="FC190" s="9"/>
      <c r="FD190" s="9"/>
      <c r="FE190" s="9"/>
      <c r="FF190" s="9"/>
      <c r="FG190" s="9"/>
      <c r="FH190" s="9"/>
      <c r="FI190" s="9"/>
      <c r="FJ190" s="9"/>
      <c r="FK190" s="9"/>
      <c r="FL190" s="9"/>
      <c r="FM190" s="9"/>
      <c r="FN190" s="9"/>
      <c r="FO190" s="9"/>
      <c r="FP190" s="9"/>
      <c r="FQ190" s="9"/>
      <c r="FR190" s="9"/>
      <c r="FS190" s="9"/>
      <c r="FT190" s="9"/>
      <c r="FU190" s="9"/>
      <c r="FV190" s="9"/>
      <c r="FW190" s="9"/>
      <c r="FX190" s="9"/>
      <c r="FY190" s="9"/>
      <c r="FZ190" s="9"/>
      <c r="GA190" s="9"/>
      <c r="GB190" s="9"/>
      <c r="GC190" s="9"/>
      <c r="GD190" s="9"/>
      <c r="GE190" s="9"/>
      <c r="GF190" s="9"/>
      <c r="GG190" s="9"/>
      <c r="GH190" s="9"/>
      <c r="GI190" s="9"/>
      <c r="GJ190" s="9"/>
    </row>
    <row r="191" spans="1:192" outlineLevel="1" x14ac:dyDescent="0.25">
      <c r="A191" s="51"/>
      <c r="C191" s="52"/>
      <c r="D191" s="53"/>
      <c r="E191" s="27" t="str">
        <f t="shared" ref="E191:BP191" si="3651" xml:space="preserve"> E$20</f>
        <v>Model period beginning</v>
      </c>
      <c r="F191" s="27">
        <f t="shared" si="3651"/>
        <v>0</v>
      </c>
      <c r="G191" s="27" t="str">
        <f t="shared" si="3651"/>
        <v>date</v>
      </c>
      <c r="H191" s="27">
        <f t="shared" si="3651"/>
        <v>0</v>
      </c>
      <c r="I191" s="141">
        <f t="shared" si="3651"/>
        <v>0</v>
      </c>
      <c r="J191" s="27">
        <f t="shared" si="3651"/>
        <v>44105</v>
      </c>
      <c r="K191" s="27">
        <f t="shared" si="3651"/>
        <v>44197</v>
      </c>
      <c r="L191" s="27">
        <f t="shared" si="3651"/>
        <v>44287</v>
      </c>
      <c r="M191" s="27">
        <f t="shared" si="3651"/>
        <v>44378</v>
      </c>
      <c r="N191" s="27">
        <f t="shared" si="3651"/>
        <v>44470</v>
      </c>
      <c r="O191" s="27">
        <f t="shared" si="3651"/>
        <v>44562</v>
      </c>
      <c r="P191" s="27">
        <f t="shared" si="3651"/>
        <v>44652</v>
      </c>
      <c r="Q191" s="27">
        <f t="shared" si="3651"/>
        <v>44743</v>
      </c>
      <c r="R191" s="27">
        <f t="shared" si="3651"/>
        <v>44835</v>
      </c>
      <c r="S191" s="27">
        <f t="shared" si="3651"/>
        <v>44927</v>
      </c>
      <c r="T191" s="27">
        <f t="shared" si="3651"/>
        <v>45017</v>
      </c>
      <c r="U191" s="27">
        <f t="shared" si="3651"/>
        <v>45108</v>
      </c>
      <c r="V191" s="27">
        <f t="shared" si="3651"/>
        <v>45200</v>
      </c>
      <c r="W191" s="27">
        <f t="shared" si="3651"/>
        <v>45292</v>
      </c>
      <c r="X191" s="27">
        <f t="shared" si="3651"/>
        <v>45383</v>
      </c>
      <c r="Y191" s="27">
        <f t="shared" si="3651"/>
        <v>45474</v>
      </c>
      <c r="Z191" s="27">
        <f t="shared" si="3651"/>
        <v>45566</v>
      </c>
      <c r="AA191" s="27">
        <f t="shared" si="3651"/>
        <v>45658</v>
      </c>
      <c r="AB191" s="27">
        <f t="shared" si="3651"/>
        <v>45748</v>
      </c>
      <c r="AC191" s="27">
        <f t="shared" si="3651"/>
        <v>45839</v>
      </c>
      <c r="AD191" s="27">
        <f t="shared" si="3651"/>
        <v>45931</v>
      </c>
      <c r="AE191" s="27">
        <f t="shared" si="3651"/>
        <v>46023</v>
      </c>
      <c r="AF191" s="27">
        <f t="shared" si="3651"/>
        <v>46113</v>
      </c>
      <c r="AG191" s="27">
        <f t="shared" si="3651"/>
        <v>46204</v>
      </c>
      <c r="AH191" s="27">
        <f t="shared" si="3651"/>
        <v>46296</v>
      </c>
      <c r="AI191" s="27">
        <f t="shared" si="3651"/>
        <v>46388</v>
      </c>
      <c r="AJ191" s="27">
        <f t="shared" si="3651"/>
        <v>46478</v>
      </c>
      <c r="AK191" s="27">
        <f t="shared" si="3651"/>
        <v>46569</v>
      </c>
      <c r="AL191" s="27">
        <f t="shared" si="3651"/>
        <v>46661</v>
      </c>
      <c r="AM191" s="27">
        <f t="shared" si="3651"/>
        <v>46753</v>
      </c>
      <c r="AN191" s="27">
        <f t="shared" si="3651"/>
        <v>46844</v>
      </c>
      <c r="AO191" s="27">
        <f t="shared" si="3651"/>
        <v>46935</v>
      </c>
      <c r="AP191" s="27">
        <f t="shared" si="3651"/>
        <v>47027</v>
      </c>
      <c r="AQ191" s="27">
        <f t="shared" si="3651"/>
        <v>47119</v>
      </c>
      <c r="AR191" s="27">
        <f t="shared" si="3651"/>
        <v>47209</v>
      </c>
      <c r="AS191" s="27">
        <f t="shared" si="3651"/>
        <v>47300</v>
      </c>
      <c r="AT191" s="27">
        <f t="shared" si="3651"/>
        <v>47392</v>
      </c>
      <c r="AU191" s="27">
        <f t="shared" si="3651"/>
        <v>47484</v>
      </c>
      <c r="AV191" s="27">
        <f t="shared" si="3651"/>
        <v>47574</v>
      </c>
      <c r="AW191" s="27">
        <f t="shared" si="3651"/>
        <v>47665</v>
      </c>
      <c r="AX191" s="27">
        <f t="shared" si="3651"/>
        <v>47757</v>
      </c>
      <c r="AY191" s="27">
        <f t="shared" si="3651"/>
        <v>47849</v>
      </c>
      <c r="AZ191" s="27">
        <f t="shared" si="3651"/>
        <v>47939</v>
      </c>
      <c r="BA191" s="27">
        <f t="shared" si="3651"/>
        <v>48030</v>
      </c>
      <c r="BB191" s="27">
        <f t="shared" si="3651"/>
        <v>48122</v>
      </c>
      <c r="BC191" s="27">
        <f t="shared" si="3651"/>
        <v>48214</v>
      </c>
      <c r="BD191" s="27">
        <f t="shared" si="3651"/>
        <v>48305</v>
      </c>
      <c r="BE191" s="27">
        <f t="shared" si="3651"/>
        <v>48396</v>
      </c>
      <c r="BF191" s="27">
        <f t="shared" si="3651"/>
        <v>48488</v>
      </c>
      <c r="BG191" s="27">
        <f t="shared" si="3651"/>
        <v>48580</v>
      </c>
      <c r="BH191" s="27">
        <f t="shared" si="3651"/>
        <v>48670</v>
      </c>
      <c r="BI191" s="27">
        <f t="shared" si="3651"/>
        <v>48761</v>
      </c>
      <c r="BJ191" s="27">
        <f t="shared" si="3651"/>
        <v>48853</v>
      </c>
      <c r="BK191" s="27">
        <f t="shared" si="3651"/>
        <v>48945</v>
      </c>
      <c r="BL191" s="27">
        <f t="shared" si="3651"/>
        <v>49035</v>
      </c>
      <c r="BM191" s="27">
        <f t="shared" si="3651"/>
        <v>49126</v>
      </c>
      <c r="BN191" s="27">
        <f t="shared" si="3651"/>
        <v>49218</v>
      </c>
      <c r="BO191" s="27">
        <f t="shared" si="3651"/>
        <v>49310</v>
      </c>
      <c r="BP191" s="27">
        <f t="shared" si="3651"/>
        <v>49400</v>
      </c>
      <c r="BQ191" s="27">
        <f t="shared" ref="BQ191:EB191" si="3652" xml:space="preserve"> BQ$20</f>
        <v>49491</v>
      </c>
      <c r="BR191" s="27">
        <f t="shared" si="3652"/>
        <v>49583</v>
      </c>
      <c r="BS191" s="27">
        <f t="shared" si="3652"/>
        <v>49675</v>
      </c>
      <c r="BT191" s="27">
        <f t="shared" si="3652"/>
        <v>49766</v>
      </c>
      <c r="BU191" s="27">
        <f t="shared" si="3652"/>
        <v>49857</v>
      </c>
      <c r="BV191" s="27">
        <f t="shared" si="3652"/>
        <v>49949</v>
      </c>
      <c r="BW191" s="27">
        <f t="shared" si="3652"/>
        <v>50041</v>
      </c>
      <c r="BX191" s="27">
        <f t="shared" si="3652"/>
        <v>50131</v>
      </c>
      <c r="BY191" s="27">
        <f t="shared" si="3652"/>
        <v>50222</v>
      </c>
      <c r="BZ191" s="27">
        <f t="shared" si="3652"/>
        <v>50314</v>
      </c>
      <c r="CA191" s="27">
        <f t="shared" si="3652"/>
        <v>50406</v>
      </c>
      <c r="CB191" s="27">
        <f t="shared" si="3652"/>
        <v>50496</v>
      </c>
      <c r="CC191" s="27">
        <f t="shared" si="3652"/>
        <v>50587</v>
      </c>
      <c r="CD191" s="27">
        <f t="shared" si="3652"/>
        <v>50679</v>
      </c>
      <c r="CE191" s="27">
        <f t="shared" si="3652"/>
        <v>50771</v>
      </c>
      <c r="CF191" s="27">
        <f t="shared" si="3652"/>
        <v>50861</v>
      </c>
      <c r="CG191" s="27">
        <f t="shared" si="3652"/>
        <v>50952</v>
      </c>
      <c r="CH191" s="27">
        <f t="shared" si="3652"/>
        <v>51044</v>
      </c>
      <c r="CI191" s="27">
        <f t="shared" si="3652"/>
        <v>51136</v>
      </c>
      <c r="CJ191" s="27">
        <f t="shared" si="3652"/>
        <v>51227</v>
      </c>
      <c r="CK191" s="27">
        <f t="shared" si="3652"/>
        <v>51318</v>
      </c>
      <c r="CL191" s="27">
        <f t="shared" si="3652"/>
        <v>51410</v>
      </c>
      <c r="CM191" s="27">
        <f t="shared" si="3652"/>
        <v>51502</v>
      </c>
      <c r="CN191" s="27">
        <f t="shared" si="3652"/>
        <v>51592</v>
      </c>
      <c r="CO191" s="27">
        <f t="shared" si="3652"/>
        <v>51683</v>
      </c>
      <c r="CP191" s="27">
        <f t="shared" si="3652"/>
        <v>51775</v>
      </c>
      <c r="CQ191" s="27">
        <f t="shared" si="3652"/>
        <v>51867</v>
      </c>
      <c r="CR191" s="27">
        <f t="shared" si="3652"/>
        <v>51957</v>
      </c>
      <c r="CS191" s="27">
        <f t="shared" si="3652"/>
        <v>52048</v>
      </c>
      <c r="CT191" s="27">
        <f t="shared" si="3652"/>
        <v>52140</v>
      </c>
      <c r="CU191" s="27">
        <f t="shared" si="3652"/>
        <v>52232</v>
      </c>
      <c r="CV191" s="27">
        <f t="shared" si="3652"/>
        <v>52322</v>
      </c>
      <c r="CW191" s="27">
        <f t="shared" si="3652"/>
        <v>52413</v>
      </c>
      <c r="CX191" s="27">
        <f t="shared" si="3652"/>
        <v>52505</v>
      </c>
      <c r="CY191" s="27">
        <f t="shared" si="3652"/>
        <v>52597</v>
      </c>
      <c r="CZ191" s="27">
        <f t="shared" si="3652"/>
        <v>52688</v>
      </c>
      <c r="DA191" s="27">
        <f t="shared" si="3652"/>
        <v>52779</v>
      </c>
      <c r="DB191" s="27">
        <f t="shared" si="3652"/>
        <v>52871</v>
      </c>
      <c r="DC191" s="27">
        <f t="shared" si="3652"/>
        <v>52963</v>
      </c>
      <c r="DD191" s="27">
        <f t="shared" si="3652"/>
        <v>53053</v>
      </c>
      <c r="DE191" s="27">
        <f t="shared" si="3652"/>
        <v>53144</v>
      </c>
      <c r="DF191" s="27">
        <f t="shared" si="3652"/>
        <v>53236</v>
      </c>
      <c r="DG191" s="27">
        <f t="shared" si="3652"/>
        <v>53328</v>
      </c>
      <c r="DH191" s="27">
        <f t="shared" si="3652"/>
        <v>53418</v>
      </c>
      <c r="DI191" s="27">
        <f t="shared" si="3652"/>
        <v>53509</v>
      </c>
      <c r="DJ191" s="27">
        <f t="shared" si="3652"/>
        <v>53601</v>
      </c>
      <c r="DK191" s="27">
        <f t="shared" si="3652"/>
        <v>53693</v>
      </c>
      <c r="DL191" s="27">
        <f t="shared" si="3652"/>
        <v>53783</v>
      </c>
      <c r="DM191" s="27">
        <f t="shared" si="3652"/>
        <v>53874</v>
      </c>
      <c r="DN191" s="27">
        <f t="shared" si="3652"/>
        <v>53966</v>
      </c>
      <c r="DO191" s="27">
        <f t="shared" si="3652"/>
        <v>54058</v>
      </c>
      <c r="DP191" s="27">
        <f t="shared" si="3652"/>
        <v>54149</v>
      </c>
      <c r="DQ191" s="27">
        <f t="shared" si="3652"/>
        <v>54240</v>
      </c>
      <c r="DR191" s="27">
        <f t="shared" si="3652"/>
        <v>54332</v>
      </c>
      <c r="DS191" s="27">
        <f t="shared" si="3652"/>
        <v>54424</v>
      </c>
      <c r="DT191" s="27">
        <f t="shared" si="3652"/>
        <v>54514</v>
      </c>
      <c r="DU191" s="27">
        <f t="shared" si="3652"/>
        <v>54605</v>
      </c>
      <c r="DV191" s="27">
        <f t="shared" si="3652"/>
        <v>54697</v>
      </c>
      <c r="DW191" s="27">
        <f t="shared" si="3652"/>
        <v>54789</v>
      </c>
      <c r="DX191" s="27">
        <f t="shared" si="3652"/>
        <v>54879</v>
      </c>
      <c r="DY191" s="27">
        <f t="shared" si="3652"/>
        <v>54970</v>
      </c>
      <c r="DZ191" s="27">
        <f t="shared" si="3652"/>
        <v>55062</v>
      </c>
      <c r="EA191" s="27">
        <f t="shared" si="3652"/>
        <v>55154</v>
      </c>
      <c r="EB191" s="27">
        <f t="shared" si="3652"/>
        <v>55244</v>
      </c>
      <c r="EC191" s="27">
        <f t="shared" ref="EC191:GJ191" si="3653" xml:space="preserve"> EC$20</f>
        <v>55335</v>
      </c>
      <c r="ED191" s="27">
        <f t="shared" si="3653"/>
        <v>55427</v>
      </c>
      <c r="EE191" s="27">
        <f t="shared" si="3653"/>
        <v>55519</v>
      </c>
      <c r="EF191" s="27">
        <f t="shared" si="3653"/>
        <v>55610</v>
      </c>
      <c r="EG191" s="27">
        <f t="shared" si="3653"/>
        <v>55701</v>
      </c>
      <c r="EH191" s="27">
        <f t="shared" si="3653"/>
        <v>55793</v>
      </c>
      <c r="EI191" s="27">
        <f t="shared" si="3653"/>
        <v>55885</v>
      </c>
      <c r="EJ191" s="27">
        <f t="shared" si="3653"/>
        <v>55975</v>
      </c>
      <c r="EK191" s="27">
        <f t="shared" si="3653"/>
        <v>56066</v>
      </c>
      <c r="EL191" s="27">
        <f t="shared" si="3653"/>
        <v>56158</v>
      </c>
      <c r="EM191" s="27">
        <f t="shared" si="3653"/>
        <v>56250</v>
      </c>
      <c r="EN191" s="27">
        <f t="shared" si="3653"/>
        <v>56340</v>
      </c>
      <c r="EO191" s="27">
        <f t="shared" si="3653"/>
        <v>56431</v>
      </c>
      <c r="EP191" s="27">
        <f t="shared" si="3653"/>
        <v>56523</v>
      </c>
      <c r="EQ191" s="27">
        <f t="shared" si="3653"/>
        <v>56615</v>
      </c>
      <c r="ER191" s="27">
        <f t="shared" si="3653"/>
        <v>56705</v>
      </c>
      <c r="ES191" s="27">
        <f t="shared" si="3653"/>
        <v>56796</v>
      </c>
      <c r="ET191" s="27">
        <f t="shared" si="3653"/>
        <v>56888</v>
      </c>
      <c r="EU191" s="27">
        <f t="shared" si="3653"/>
        <v>56980</v>
      </c>
      <c r="EV191" s="27">
        <f t="shared" si="3653"/>
        <v>57071</v>
      </c>
      <c r="EW191" s="27">
        <f t="shared" si="3653"/>
        <v>57162</v>
      </c>
      <c r="EX191" s="27">
        <f t="shared" si="3653"/>
        <v>57254</v>
      </c>
      <c r="EY191" s="27">
        <f t="shared" si="3653"/>
        <v>57346</v>
      </c>
      <c r="EZ191" s="27">
        <f t="shared" si="3653"/>
        <v>57436</v>
      </c>
      <c r="FA191" s="27">
        <f t="shared" si="3653"/>
        <v>57527</v>
      </c>
      <c r="FB191" s="27">
        <f t="shared" si="3653"/>
        <v>57619</v>
      </c>
      <c r="FC191" s="27">
        <f t="shared" si="3653"/>
        <v>57711</v>
      </c>
      <c r="FD191" s="27">
        <f t="shared" si="3653"/>
        <v>57801</v>
      </c>
      <c r="FE191" s="27">
        <f t="shared" si="3653"/>
        <v>57892</v>
      </c>
      <c r="FF191" s="27">
        <f t="shared" si="3653"/>
        <v>57984</v>
      </c>
      <c r="FG191" s="27">
        <f t="shared" si="3653"/>
        <v>58076</v>
      </c>
      <c r="FH191" s="27">
        <f t="shared" si="3653"/>
        <v>58166</v>
      </c>
      <c r="FI191" s="27">
        <f t="shared" si="3653"/>
        <v>58257</v>
      </c>
      <c r="FJ191" s="27">
        <f t="shared" si="3653"/>
        <v>58349</v>
      </c>
      <c r="FK191" s="27">
        <f t="shared" si="3653"/>
        <v>58441</v>
      </c>
      <c r="FL191" s="27">
        <f t="shared" si="3653"/>
        <v>58532</v>
      </c>
      <c r="FM191" s="27">
        <f t="shared" si="3653"/>
        <v>58623</v>
      </c>
      <c r="FN191" s="27">
        <f t="shared" si="3653"/>
        <v>58715</v>
      </c>
      <c r="FO191" s="27">
        <f t="shared" si="3653"/>
        <v>58807</v>
      </c>
      <c r="FP191" s="27">
        <f t="shared" si="3653"/>
        <v>58897</v>
      </c>
      <c r="FQ191" s="27">
        <f t="shared" si="3653"/>
        <v>58988</v>
      </c>
      <c r="FR191" s="27">
        <f t="shared" si="3653"/>
        <v>59080</v>
      </c>
      <c r="FS191" s="27">
        <f t="shared" si="3653"/>
        <v>59172</v>
      </c>
      <c r="FT191" s="27">
        <f t="shared" si="3653"/>
        <v>59262</v>
      </c>
      <c r="FU191" s="27">
        <f t="shared" si="3653"/>
        <v>59353</v>
      </c>
      <c r="FV191" s="27">
        <f t="shared" si="3653"/>
        <v>59445</v>
      </c>
      <c r="FW191" s="27">
        <f t="shared" si="3653"/>
        <v>59537</v>
      </c>
      <c r="FX191" s="27">
        <f t="shared" si="3653"/>
        <v>59627</v>
      </c>
      <c r="FY191" s="27">
        <f t="shared" si="3653"/>
        <v>59718</v>
      </c>
      <c r="FZ191" s="27">
        <f t="shared" si="3653"/>
        <v>59810</v>
      </c>
      <c r="GA191" s="27">
        <f t="shared" si="3653"/>
        <v>59902</v>
      </c>
      <c r="GB191" s="27">
        <f t="shared" si="3653"/>
        <v>59993</v>
      </c>
      <c r="GC191" s="27">
        <f t="shared" si="3653"/>
        <v>60084</v>
      </c>
      <c r="GD191" s="27">
        <f t="shared" si="3653"/>
        <v>60176</v>
      </c>
      <c r="GE191" s="27">
        <f t="shared" si="3653"/>
        <v>60268</v>
      </c>
      <c r="GF191" s="27">
        <f t="shared" si="3653"/>
        <v>60358</v>
      </c>
      <c r="GG191" s="27">
        <f t="shared" si="3653"/>
        <v>60449</v>
      </c>
      <c r="GH191" s="27">
        <f t="shared" si="3653"/>
        <v>60541</v>
      </c>
      <c r="GI191" s="27">
        <f t="shared" si="3653"/>
        <v>60633</v>
      </c>
      <c r="GJ191" s="27">
        <f t="shared" si="3653"/>
        <v>60723</v>
      </c>
    </row>
    <row r="192" spans="1:192" outlineLevel="1" x14ac:dyDescent="0.25">
      <c r="A192" s="51"/>
      <c r="B192" s="51"/>
      <c r="C192" s="52"/>
      <c r="D192" s="76"/>
      <c r="E192" s="11" t="str">
        <f t="shared" ref="E192:BP192" si="3654" xml:space="preserve"> E$25</f>
        <v>Model period ending</v>
      </c>
      <c r="F192" s="11">
        <f t="shared" si="3654"/>
        <v>0</v>
      </c>
      <c r="G192" s="11" t="str">
        <f t="shared" si="3654"/>
        <v>date</v>
      </c>
      <c r="H192" s="11">
        <f t="shared" si="3654"/>
        <v>0</v>
      </c>
      <c r="I192" s="142">
        <f t="shared" si="3654"/>
        <v>0</v>
      </c>
      <c r="J192" s="11">
        <f t="shared" si="3654"/>
        <v>44196</v>
      </c>
      <c r="K192" s="11">
        <f t="shared" si="3654"/>
        <v>44286</v>
      </c>
      <c r="L192" s="11">
        <f t="shared" si="3654"/>
        <v>44377</v>
      </c>
      <c r="M192" s="11">
        <f t="shared" si="3654"/>
        <v>44469</v>
      </c>
      <c r="N192" s="11">
        <f t="shared" si="3654"/>
        <v>44561</v>
      </c>
      <c r="O192" s="11">
        <f t="shared" si="3654"/>
        <v>44651</v>
      </c>
      <c r="P192" s="11">
        <f t="shared" si="3654"/>
        <v>44742</v>
      </c>
      <c r="Q192" s="11">
        <f t="shared" si="3654"/>
        <v>44834</v>
      </c>
      <c r="R192" s="11">
        <f t="shared" si="3654"/>
        <v>44926</v>
      </c>
      <c r="S192" s="11">
        <f t="shared" si="3654"/>
        <v>45016</v>
      </c>
      <c r="T192" s="11">
        <f t="shared" si="3654"/>
        <v>45107</v>
      </c>
      <c r="U192" s="11">
        <f t="shared" si="3654"/>
        <v>45199</v>
      </c>
      <c r="V192" s="11">
        <f t="shared" si="3654"/>
        <v>45291</v>
      </c>
      <c r="W192" s="11">
        <f t="shared" si="3654"/>
        <v>45382</v>
      </c>
      <c r="X192" s="11">
        <f t="shared" si="3654"/>
        <v>45473</v>
      </c>
      <c r="Y192" s="11">
        <f t="shared" si="3654"/>
        <v>45565</v>
      </c>
      <c r="Z192" s="11">
        <f t="shared" si="3654"/>
        <v>45657</v>
      </c>
      <c r="AA192" s="11">
        <f t="shared" si="3654"/>
        <v>45747</v>
      </c>
      <c r="AB192" s="11">
        <f t="shared" si="3654"/>
        <v>45838</v>
      </c>
      <c r="AC192" s="11">
        <f t="shared" si="3654"/>
        <v>45930</v>
      </c>
      <c r="AD192" s="11">
        <f t="shared" si="3654"/>
        <v>46022</v>
      </c>
      <c r="AE192" s="11">
        <f t="shared" si="3654"/>
        <v>46112</v>
      </c>
      <c r="AF192" s="11">
        <f t="shared" si="3654"/>
        <v>46203</v>
      </c>
      <c r="AG192" s="11">
        <f t="shared" si="3654"/>
        <v>46295</v>
      </c>
      <c r="AH192" s="11">
        <f t="shared" si="3654"/>
        <v>46387</v>
      </c>
      <c r="AI192" s="11">
        <f t="shared" si="3654"/>
        <v>46477</v>
      </c>
      <c r="AJ192" s="11">
        <f t="shared" si="3654"/>
        <v>46568</v>
      </c>
      <c r="AK192" s="11">
        <f t="shared" si="3654"/>
        <v>46660</v>
      </c>
      <c r="AL192" s="11">
        <f t="shared" si="3654"/>
        <v>46752</v>
      </c>
      <c r="AM192" s="11">
        <f t="shared" si="3654"/>
        <v>46843</v>
      </c>
      <c r="AN192" s="11">
        <f t="shared" si="3654"/>
        <v>46934</v>
      </c>
      <c r="AO192" s="11">
        <f t="shared" si="3654"/>
        <v>47026</v>
      </c>
      <c r="AP192" s="11">
        <f t="shared" si="3654"/>
        <v>47118</v>
      </c>
      <c r="AQ192" s="11">
        <f t="shared" si="3654"/>
        <v>47208</v>
      </c>
      <c r="AR192" s="11">
        <f t="shared" si="3654"/>
        <v>47299</v>
      </c>
      <c r="AS192" s="11">
        <f t="shared" si="3654"/>
        <v>47391</v>
      </c>
      <c r="AT192" s="11">
        <f t="shared" si="3654"/>
        <v>47483</v>
      </c>
      <c r="AU192" s="11">
        <f t="shared" si="3654"/>
        <v>47573</v>
      </c>
      <c r="AV192" s="11">
        <f t="shared" si="3654"/>
        <v>47664</v>
      </c>
      <c r="AW192" s="11">
        <f t="shared" si="3654"/>
        <v>47756</v>
      </c>
      <c r="AX192" s="11">
        <f t="shared" si="3654"/>
        <v>47848</v>
      </c>
      <c r="AY192" s="11">
        <f t="shared" si="3654"/>
        <v>47938</v>
      </c>
      <c r="AZ192" s="11">
        <f t="shared" si="3654"/>
        <v>48029</v>
      </c>
      <c r="BA192" s="11">
        <f t="shared" si="3654"/>
        <v>48121</v>
      </c>
      <c r="BB192" s="11">
        <f t="shared" si="3654"/>
        <v>48213</v>
      </c>
      <c r="BC192" s="11">
        <f t="shared" si="3654"/>
        <v>48304</v>
      </c>
      <c r="BD192" s="11">
        <f t="shared" si="3654"/>
        <v>48395</v>
      </c>
      <c r="BE192" s="11">
        <f t="shared" si="3654"/>
        <v>48487</v>
      </c>
      <c r="BF192" s="11">
        <f t="shared" si="3654"/>
        <v>48579</v>
      </c>
      <c r="BG192" s="11">
        <f t="shared" si="3654"/>
        <v>48669</v>
      </c>
      <c r="BH192" s="11">
        <f t="shared" si="3654"/>
        <v>48760</v>
      </c>
      <c r="BI192" s="11">
        <f t="shared" si="3654"/>
        <v>48852</v>
      </c>
      <c r="BJ192" s="11">
        <f t="shared" si="3654"/>
        <v>48944</v>
      </c>
      <c r="BK192" s="11">
        <f t="shared" si="3654"/>
        <v>49034</v>
      </c>
      <c r="BL192" s="11">
        <f t="shared" si="3654"/>
        <v>49125</v>
      </c>
      <c r="BM192" s="11">
        <f t="shared" si="3654"/>
        <v>49217</v>
      </c>
      <c r="BN192" s="11">
        <f t="shared" si="3654"/>
        <v>49309</v>
      </c>
      <c r="BO192" s="11">
        <f t="shared" si="3654"/>
        <v>49399</v>
      </c>
      <c r="BP192" s="11">
        <f t="shared" si="3654"/>
        <v>49490</v>
      </c>
      <c r="BQ192" s="11">
        <f t="shared" ref="BQ192:EB192" si="3655" xml:space="preserve"> BQ$25</f>
        <v>49582</v>
      </c>
      <c r="BR192" s="11">
        <f t="shared" si="3655"/>
        <v>49674</v>
      </c>
      <c r="BS192" s="11">
        <f t="shared" si="3655"/>
        <v>49765</v>
      </c>
      <c r="BT192" s="11">
        <f t="shared" si="3655"/>
        <v>49856</v>
      </c>
      <c r="BU192" s="11">
        <f t="shared" si="3655"/>
        <v>49948</v>
      </c>
      <c r="BV192" s="11">
        <f t="shared" si="3655"/>
        <v>50040</v>
      </c>
      <c r="BW192" s="11">
        <f t="shared" si="3655"/>
        <v>50130</v>
      </c>
      <c r="BX192" s="11">
        <f t="shared" si="3655"/>
        <v>50221</v>
      </c>
      <c r="BY192" s="11">
        <f t="shared" si="3655"/>
        <v>50313</v>
      </c>
      <c r="BZ192" s="11">
        <f t="shared" si="3655"/>
        <v>50405</v>
      </c>
      <c r="CA192" s="11">
        <f t="shared" si="3655"/>
        <v>50495</v>
      </c>
      <c r="CB192" s="11">
        <f t="shared" si="3655"/>
        <v>50586</v>
      </c>
      <c r="CC192" s="11">
        <f t="shared" si="3655"/>
        <v>50678</v>
      </c>
      <c r="CD192" s="11">
        <f t="shared" si="3655"/>
        <v>50770</v>
      </c>
      <c r="CE192" s="11">
        <f t="shared" si="3655"/>
        <v>50860</v>
      </c>
      <c r="CF192" s="11">
        <f t="shared" si="3655"/>
        <v>50951</v>
      </c>
      <c r="CG192" s="11">
        <f t="shared" si="3655"/>
        <v>51043</v>
      </c>
      <c r="CH192" s="11">
        <f t="shared" si="3655"/>
        <v>51135</v>
      </c>
      <c r="CI192" s="11">
        <f t="shared" si="3655"/>
        <v>51226</v>
      </c>
      <c r="CJ192" s="11">
        <f t="shared" si="3655"/>
        <v>51317</v>
      </c>
      <c r="CK192" s="11">
        <f t="shared" si="3655"/>
        <v>51409</v>
      </c>
      <c r="CL192" s="11">
        <f t="shared" si="3655"/>
        <v>51501</v>
      </c>
      <c r="CM192" s="11">
        <f t="shared" si="3655"/>
        <v>51591</v>
      </c>
      <c r="CN192" s="11">
        <f t="shared" si="3655"/>
        <v>51682</v>
      </c>
      <c r="CO192" s="11">
        <f t="shared" si="3655"/>
        <v>51774</v>
      </c>
      <c r="CP192" s="11">
        <f t="shared" si="3655"/>
        <v>51866</v>
      </c>
      <c r="CQ192" s="11">
        <f t="shared" si="3655"/>
        <v>51956</v>
      </c>
      <c r="CR192" s="11">
        <f t="shared" si="3655"/>
        <v>52047</v>
      </c>
      <c r="CS192" s="11">
        <f t="shared" si="3655"/>
        <v>52139</v>
      </c>
      <c r="CT192" s="11">
        <f t="shared" si="3655"/>
        <v>52231</v>
      </c>
      <c r="CU192" s="11">
        <f t="shared" si="3655"/>
        <v>52321</v>
      </c>
      <c r="CV192" s="11">
        <f t="shared" si="3655"/>
        <v>52412</v>
      </c>
      <c r="CW192" s="11">
        <f t="shared" si="3655"/>
        <v>52504</v>
      </c>
      <c r="CX192" s="11">
        <f t="shared" si="3655"/>
        <v>52596</v>
      </c>
      <c r="CY192" s="11">
        <f t="shared" si="3655"/>
        <v>52687</v>
      </c>
      <c r="CZ192" s="11">
        <f t="shared" si="3655"/>
        <v>52778</v>
      </c>
      <c r="DA192" s="11">
        <f t="shared" si="3655"/>
        <v>52870</v>
      </c>
      <c r="DB192" s="11">
        <f t="shared" si="3655"/>
        <v>52962</v>
      </c>
      <c r="DC192" s="11">
        <f t="shared" si="3655"/>
        <v>53052</v>
      </c>
      <c r="DD192" s="11">
        <f t="shared" si="3655"/>
        <v>53143</v>
      </c>
      <c r="DE192" s="11">
        <f t="shared" si="3655"/>
        <v>53235</v>
      </c>
      <c r="DF192" s="11">
        <f t="shared" si="3655"/>
        <v>53327</v>
      </c>
      <c r="DG192" s="11">
        <f t="shared" si="3655"/>
        <v>53417</v>
      </c>
      <c r="DH192" s="11">
        <f t="shared" si="3655"/>
        <v>53508</v>
      </c>
      <c r="DI192" s="11">
        <f t="shared" si="3655"/>
        <v>53600</v>
      </c>
      <c r="DJ192" s="11">
        <f t="shared" si="3655"/>
        <v>53692</v>
      </c>
      <c r="DK192" s="11">
        <f t="shared" si="3655"/>
        <v>53782</v>
      </c>
      <c r="DL192" s="11">
        <f t="shared" si="3655"/>
        <v>53873</v>
      </c>
      <c r="DM192" s="11">
        <f t="shared" si="3655"/>
        <v>53965</v>
      </c>
      <c r="DN192" s="11">
        <f t="shared" si="3655"/>
        <v>54057</v>
      </c>
      <c r="DO192" s="11">
        <f t="shared" si="3655"/>
        <v>54148</v>
      </c>
      <c r="DP192" s="11">
        <f t="shared" si="3655"/>
        <v>54239</v>
      </c>
      <c r="DQ192" s="11">
        <f t="shared" si="3655"/>
        <v>54331</v>
      </c>
      <c r="DR192" s="11">
        <f t="shared" si="3655"/>
        <v>54423</v>
      </c>
      <c r="DS192" s="11">
        <f t="shared" si="3655"/>
        <v>54513</v>
      </c>
      <c r="DT192" s="11">
        <f t="shared" si="3655"/>
        <v>54604</v>
      </c>
      <c r="DU192" s="11">
        <f t="shared" si="3655"/>
        <v>54696</v>
      </c>
      <c r="DV192" s="11">
        <f t="shared" si="3655"/>
        <v>54788</v>
      </c>
      <c r="DW192" s="11">
        <f t="shared" si="3655"/>
        <v>54878</v>
      </c>
      <c r="DX192" s="11">
        <f t="shared" si="3655"/>
        <v>54969</v>
      </c>
      <c r="DY192" s="11">
        <f t="shared" si="3655"/>
        <v>55061</v>
      </c>
      <c r="DZ192" s="11">
        <f t="shared" si="3655"/>
        <v>55153</v>
      </c>
      <c r="EA192" s="11">
        <f t="shared" si="3655"/>
        <v>55243</v>
      </c>
      <c r="EB192" s="11">
        <f t="shared" si="3655"/>
        <v>55334</v>
      </c>
      <c r="EC192" s="11">
        <f t="shared" ref="EC192:GJ192" si="3656" xml:space="preserve"> EC$25</f>
        <v>55426</v>
      </c>
      <c r="ED192" s="11">
        <f t="shared" si="3656"/>
        <v>55518</v>
      </c>
      <c r="EE192" s="11">
        <f t="shared" si="3656"/>
        <v>55609</v>
      </c>
      <c r="EF192" s="11">
        <f t="shared" si="3656"/>
        <v>55700</v>
      </c>
      <c r="EG192" s="11">
        <f t="shared" si="3656"/>
        <v>55792</v>
      </c>
      <c r="EH192" s="11">
        <f t="shared" si="3656"/>
        <v>55884</v>
      </c>
      <c r="EI192" s="11">
        <f t="shared" si="3656"/>
        <v>55974</v>
      </c>
      <c r="EJ192" s="11">
        <f t="shared" si="3656"/>
        <v>56065</v>
      </c>
      <c r="EK192" s="11">
        <f t="shared" si="3656"/>
        <v>56157</v>
      </c>
      <c r="EL192" s="11">
        <f t="shared" si="3656"/>
        <v>56249</v>
      </c>
      <c r="EM192" s="11">
        <f t="shared" si="3656"/>
        <v>56339</v>
      </c>
      <c r="EN192" s="11">
        <f t="shared" si="3656"/>
        <v>56430</v>
      </c>
      <c r="EO192" s="11">
        <f t="shared" si="3656"/>
        <v>56522</v>
      </c>
      <c r="EP192" s="11">
        <f t="shared" si="3656"/>
        <v>56614</v>
      </c>
      <c r="EQ192" s="11">
        <f t="shared" si="3656"/>
        <v>56704</v>
      </c>
      <c r="ER192" s="11">
        <f t="shared" si="3656"/>
        <v>56795</v>
      </c>
      <c r="ES192" s="11">
        <f t="shared" si="3656"/>
        <v>56887</v>
      </c>
      <c r="ET192" s="11">
        <f t="shared" si="3656"/>
        <v>56979</v>
      </c>
      <c r="EU192" s="11">
        <f t="shared" si="3656"/>
        <v>57070</v>
      </c>
      <c r="EV192" s="11">
        <f t="shared" si="3656"/>
        <v>57161</v>
      </c>
      <c r="EW192" s="11">
        <f t="shared" si="3656"/>
        <v>57253</v>
      </c>
      <c r="EX192" s="11">
        <f t="shared" si="3656"/>
        <v>57345</v>
      </c>
      <c r="EY192" s="11">
        <f t="shared" si="3656"/>
        <v>57435</v>
      </c>
      <c r="EZ192" s="11">
        <f t="shared" si="3656"/>
        <v>57526</v>
      </c>
      <c r="FA192" s="11">
        <f t="shared" si="3656"/>
        <v>57618</v>
      </c>
      <c r="FB192" s="11">
        <f t="shared" si="3656"/>
        <v>57710</v>
      </c>
      <c r="FC192" s="11">
        <f t="shared" si="3656"/>
        <v>57800</v>
      </c>
      <c r="FD192" s="11">
        <f t="shared" si="3656"/>
        <v>57891</v>
      </c>
      <c r="FE192" s="11">
        <f t="shared" si="3656"/>
        <v>57983</v>
      </c>
      <c r="FF192" s="11">
        <f t="shared" si="3656"/>
        <v>58075</v>
      </c>
      <c r="FG192" s="11">
        <f t="shared" si="3656"/>
        <v>58165</v>
      </c>
      <c r="FH192" s="11">
        <f t="shared" si="3656"/>
        <v>58256</v>
      </c>
      <c r="FI192" s="11">
        <f t="shared" si="3656"/>
        <v>58348</v>
      </c>
      <c r="FJ192" s="11">
        <f t="shared" si="3656"/>
        <v>58440</v>
      </c>
      <c r="FK192" s="11">
        <f t="shared" si="3656"/>
        <v>58531</v>
      </c>
      <c r="FL192" s="11">
        <f t="shared" si="3656"/>
        <v>58622</v>
      </c>
      <c r="FM192" s="11">
        <f t="shared" si="3656"/>
        <v>58714</v>
      </c>
      <c r="FN192" s="11">
        <f t="shared" si="3656"/>
        <v>58806</v>
      </c>
      <c r="FO192" s="11">
        <f t="shared" si="3656"/>
        <v>58896</v>
      </c>
      <c r="FP192" s="11">
        <f t="shared" si="3656"/>
        <v>58987</v>
      </c>
      <c r="FQ192" s="11">
        <f t="shared" si="3656"/>
        <v>59079</v>
      </c>
      <c r="FR192" s="11">
        <f t="shared" si="3656"/>
        <v>59171</v>
      </c>
      <c r="FS192" s="11">
        <f t="shared" si="3656"/>
        <v>59261</v>
      </c>
      <c r="FT192" s="11">
        <f t="shared" si="3656"/>
        <v>59352</v>
      </c>
      <c r="FU192" s="11">
        <f t="shared" si="3656"/>
        <v>59444</v>
      </c>
      <c r="FV192" s="11">
        <f t="shared" si="3656"/>
        <v>59536</v>
      </c>
      <c r="FW192" s="11">
        <f t="shared" si="3656"/>
        <v>59626</v>
      </c>
      <c r="FX192" s="11">
        <f t="shared" si="3656"/>
        <v>59717</v>
      </c>
      <c r="FY192" s="11">
        <f t="shared" si="3656"/>
        <v>59809</v>
      </c>
      <c r="FZ192" s="11">
        <f t="shared" si="3656"/>
        <v>59901</v>
      </c>
      <c r="GA192" s="11">
        <f t="shared" si="3656"/>
        <v>59992</v>
      </c>
      <c r="GB192" s="11">
        <f t="shared" si="3656"/>
        <v>60083</v>
      </c>
      <c r="GC192" s="11">
        <f t="shared" si="3656"/>
        <v>60175</v>
      </c>
      <c r="GD192" s="11">
        <f t="shared" si="3656"/>
        <v>60267</v>
      </c>
      <c r="GE192" s="11">
        <f t="shared" si="3656"/>
        <v>60357</v>
      </c>
      <c r="GF192" s="11">
        <f t="shared" si="3656"/>
        <v>60448</v>
      </c>
      <c r="GG192" s="11">
        <f t="shared" si="3656"/>
        <v>60540</v>
      </c>
      <c r="GH192" s="11">
        <f t="shared" si="3656"/>
        <v>60632</v>
      </c>
      <c r="GI192" s="11">
        <f t="shared" si="3656"/>
        <v>60722</v>
      </c>
      <c r="GJ192" s="11">
        <f t="shared" si="3656"/>
        <v>60813</v>
      </c>
    </row>
    <row r="193" spans="1:192" s="199" customFormat="1" x14ac:dyDescent="0.25">
      <c r="A193" s="147"/>
      <c r="B193" s="147"/>
      <c r="C193" s="148"/>
      <c r="D193" s="149"/>
      <c r="E193" s="198" t="s">
        <v>192</v>
      </c>
      <c r="F193" s="198"/>
      <c r="G193" s="198" t="s">
        <v>191</v>
      </c>
      <c r="H193" s="198"/>
      <c r="I193" s="150"/>
      <c r="J193" s="150">
        <f t="shared" ref="J193:K193" si="3657" xml:space="preserve"> J192 - J191 + 1</f>
        <v>92</v>
      </c>
      <c r="K193" s="150">
        <f t="shared" si="3657"/>
        <v>90</v>
      </c>
      <c r="L193" s="150">
        <f t="shared" ref="L193:BW193" si="3658" xml:space="preserve"> L192 - L191 + 1</f>
        <v>91</v>
      </c>
      <c r="M193" s="150">
        <f t="shared" si="3658"/>
        <v>92</v>
      </c>
      <c r="N193" s="150">
        <f t="shared" si="3658"/>
        <v>92</v>
      </c>
      <c r="O193" s="150">
        <f t="shared" si="3658"/>
        <v>90</v>
      </c>
      <c r="P193" s="150">
        <f t="shared" si="3658"/>
        <v>91</v>
      </c>
      <c r="Q193" s="150">
        <f t="shared" si="3658"/>
        <v>92</v>
      </c>
      <c r="R193" s="150">
        <f t="shared" si="3658"/>
        <v>92</v>
      </c>
      <c r="S193" s="150">
        <f t="shared" si="3658"/>
        <v>90</v>
      </c>
      <c r="T193" s="150">
        <f t="shared" si="3658"/>
        <v>91</v>
      </c>
      <c r="U193" s="150">
        <f t="shared" si="3658"/>
        <v>92</v>
      </c>
      <c r="V193" s="150">
        <f t="shared" si="3658"/>
        <v>92</v>
      </c>
      <c r="W193" s="150">
        <f t="shared" si="3658"/>
        <v>91</v>
      </c>
      <c r="X193" s="150">
        <f t="shared" si="3658"/>
        <v>91</v>
      </c>
      <c r="Y193" s="150">
        <f t="shared" si="3658"/>
        <v>92</v>
      </c>
      <c r="Z193" s="150">
        <f t="shared" si="3658"/>
        <v>92</v>
      </c>
      <c r="AA193" s="150">
        <f t="shared" si="3658"/>
        <v>90</v>
      </c>
      <c r="AB193" s="150">
        <f t="shared" si="3658"/>
        <v>91</v>
      </c>
      <c r="AC193" s="150">
        <f t="shared" si="3658"/>
        <v>92</v>
      </c>
      <c r="AD193" s="150">
        <f t="shared" si="3658"/>
        <v>92</v>
      </c>
      <c r="AE193" s="150">
        <f t="shared" si="3658"/>
        <v>90</v>
      </c>
      <c r="AF193" s="150">
        <f t="shared" si="3658"/>
        <v>91</v>
      </c>
      <c r="AG193" s="150">
        <f t="shared" si="3658"/>
        <v>92</v>
      </c>
      <c r="AH193" s="150">
        <f t="shared" si="3658"/>
        <v>92</v>
      </c>
      <c r="AI193" s="150">
        <f t="shared" si="3658"/>
        <v>90</v>
      </c>
      <c r="AJ193" s="150">
        <f t="shared" si="3658"/>
        <v>91</v>
      </c>
      <c r="AK193" s="150">
        <f t="shared" si="3658"/>
        <v>92</v>
      </c>
      <c r="AL193" s="150">
        <f t="shared" si="3658"/>
        <v>92</v>
      </c>
      <c r="AM193" s="150">
        <f t="shared" si="3658"/>
        <v>91</v>
      </c>
      <c r="AN193" s="150">
        <f t="shared" si="3658"/>
        <v>91</v>
      </c>
      <c r="AO193" s="150">
        <f t="shared" si="3658"/>
        <v>92</v>
      </c>
      <c r="AP193" s="150">
        <f t="shared" si="3658"/>
        <v>92</v>
      </c>
      <c r="AQ193" s="150">
        <f t="shared" si="3658"/>
        <v>90</v>
      </c>
      <c r="AR193" s="150">
        <f t="shared" si="3658"/>
        <v>91</v>
      </c>
      <c r="AS193" s="150">
        <f t="shared" si="3658"/>
        <v>92</v>
      </c>
      <c r="AT193" s="150">
        <f t="shared" si="3658"/>
        <v>92</v>
      </c>
      <c r="AU193" s="150">
        <f t="shared" si="3658"/>
        <v>90</v>
      </c>
      <c r="AV193" s="150">
        <f t="shared" si="3658"/>
        <v>91</v>
      </c>
      <c r="AW193" s="150">
        <f t="shared" si="3658"/>
        <v>92</v>
      </c>
      <c r="AX193" s="150">
        <f t="shared" si="3658"/>
        <v>92</v>
      </c>
      <c r="AY193" s="150">
        <f t="shared" si="3658"/>
        <v>90</v>
      </c>
      <c r="AZ193" s="150">
        <f t="shared" si="3658"/>
        <v>91</v>
      </c>
      <c r="BA193" s="150">
        <f t="shared" si="3658"/>
        <v>92</v>
      </c>
      <c r="BB193" s="150">
        <f t="shared" si="3658"/>
        <v>92</v>
      </c>
      <c r="BC193" s="150">
        <f t="shared" si="3658"/>
        <v>91</v>
      </c>
      <c r="BD193" s="150">
        <f t="shared" si="3658"/>
        <v>91</v>
      </c>
      <c r="BE193" s="150">
        <f t="shared" si="3658"/>
        <v>92</v>
      </c>
      <c r="BF193" s="150">
        <f t="shared" si="3658"/>
        <v>92</v>
      </c>
      <c r="BG193" s="150">
        <f t="shared" si="3658"/>
        <v>90</v>
      </c>
      <c r="BH193" s="150">
        <f t="shared" si="3658"/>
        <v>91</v>
      </c>
      <c r="BI193" s="150">
        <f t="shared" si="3658"/>
        <v>92</v>
      </c>
      <c r="BJ193" s="150">
        <f t="shared" si="3658"/>
        <v>92</v>
      </c>
      <c r="BK193" s="150">
        <f t="shared" si="3658"/>
        <v>90</v>
      </c>
      <c r="BL193" s="150">
        <f t="shared" si="3658"/>
        <v>91</v>
      </c>
      <c r="BM193" s="150">
        <f t="shared" si="3658"/>
        <v>92</v>
      </c>
      <c r="BN193" s="150">
        <f t="shared" si="3658"/>
        <v>92</v>
      </c>
      <c r="BO193" s="150">
        <f t="shared" si="3658"/>
        <v>90</v>
      </c>
      <c r="BP193" s="150">
        <f t="shared" si="3658"/>
        <v>91</v>
      </c>
      <c r="BQ193" s="150">
        <f t="shared" si="3658"/>
        <v>92</v>
      </c>
      <c r="BR193" s="150">
        <f t="shared" si="3658"/>
        <v>92</v>
      </c>
      <c r="BS193" s="150">
        <f t="shared" si="3658"/>
        <v>91</v>
      </c>
      <c r="BT193" s="150">
        <f t="shared" si="3658"/>
        <v>91</v>
      </c>
      <c r="BU193" s="150">
        <f t="shared" si="3658"/>
        <v>92</v>
      </c>
      <c r="BV193" s="150">
        <f t="shared" si="3658"/>
        <v>92</v>
      </c>
      <c r="BW193" s="150">
        <f t="shared" si="3658"/>
        <v>90</v>
      </c>
      <c r="BX193" s="150">
        <f t="shared" ref="BX193:EI193" si="3659" xml:space="preserve"> BX192 - BX191 + 1</f>
        <v>91</v>
      </c>
      <c r="BY193" s="150">
        <f t="shared" si="3659"/>
        <v>92</v>
      </c>
      <c r="BZ193" s="150">
        <f t="shared" si="3659"/>
        <v>92</v>
      </c>
      <c r="CA193" s="150">
        <f t="shared" si="3659"/>
        <v>90</v>
      </c>
      <c r="CB193" s="150">
        <f t="shared" si="3659"/>
        <v>91</v>
      </c>
      <c r="CC193" s="150">
        <f t="shared" si="3659"/>
        <v>92</v>
      </c>
      <c r="CD193" s="150">
        <f t="shared" si="3659"/>
        <v>92</v>
      </c>
      <c r="CE193" s="150">
        <f t="shared" si="3659"/>
        <v>90</v>
      </c>
      <c r="CF193" s="150">
        <f t="shared" si="3659"/>
        <v>91</v>
      </c>
      <c r="CG193" s="150">
        <f t="shared" si="3659"/>
        <v>92</v>
      </c>
      <c r="CH193" s="150">
        <f t="shared" si="3659"/>
        <v>92</v>
      </c>
      <c r="CI193" s="150">
        <f t="shared" si="3659"/>
        <v>91</v>
      </c>
      <c r="CJ193" s="150">
        <f t="shared" si="3659"/>
        <v>91</v>
      </c>
      <c r="CK193" s="150">
        <f t="shared" si="3659"/>
        <v>92</v>
      </c>
      <c r="CL193" s="150">
        <f t="shared" si="3659"/>
        <v>92</v>
      </c>
      <c r="CM193" s="150">
        <f t="shared" si="3659"/>
        <v>90</v>
      </c>
      <c r="CN193" s="150">
        <f t="shared" si="3659"/>
        <v>91</v>
      </c>
      <c r="CO193" s="150">
        <f t="shared" si="3659"/>
        <v>92</v>
      </c>
      <c r="CP193" s="150">
        <f t="shared" si="3659"/>
        <v>92</v>
      </c>
      <c r="CQ193" s="150">
        <f t="shared" si="3659"/>
        <v>90</v>
      </c>
      <c r="CR193" s="150">
        <f t="shared" si="3659"/>
        <v>91</v>
      </c>
      <c r="CS193" s="150">
        <f t="shared" si="3659"/>
        <v>92</v>
      </c>
      <c r="CT193" s="150">
        <f t="shared" si="3659"/>
        <v>92</v>
      </c>
      <c r="CU193" s="150">
        <f t="shared" si="3659"/>
        <v>90</v>
      </c>
      <c r="CV193" s="150">
        <f t="shared" si="3659"/>
        <v>91</v>
      </c>
      <c r="CW193" s="150">
        <f t="shared" si="3659"/>
        <v>92</v>
      </c>
      <c r="CX193" s="150">
        <f t="shared" si="3659"/>
        <v>92</v>
      </c>
      <c r="CY193" s="150">
        <f t="shared" si="3659"/>
        <v>91</v>
      </c>
      <c r="CZ193" s="150">
        <f t="shared" si="3659"/>
        <v>91</v>
      </c>
      <c r="DA193" s="150">
        <f t="shared" si="3659"/>
        <v>92</v>
      </c>
      <c r="DB193" s="150">
        <f t="shared" si="3659"/>
        <v>92</v>
      </c>
      <c r="DC193" s="150">
        <f t="shared" si="3659"/>
        <v>90</v>
      </c>
      <c r="DD193" s="150">
        <f t="shared" si="3659"/>
        <v>91</v>
      </c>
      <c r="DE193" s="150">
        <f t="shared" si="3659"/>
        <v>92</v>
      </c>
      <c r="DF193" s="150">
        <f t="shared" si="3659"/>
        <v>92</v>
      </c>
      <c r="DG193" s="150">
        <f t="shared" si="3659"/>
        <v>90</v>
      </c>
      <c r="DH193" s="150">
        <f t="shared" si="3659"/>
        <v>91</v>
      </c>
      <c r="DI193" s="150">
        <f t="shared" si="3659"/>
        <v>92</v>
      </c>
      <c r="DJ193" s="150">
        <f t="shared" si="3659"/>
        <v>92</v>
      </c>
      <c r="DK193" s="150">
        <f t="shared" si="3659"/>
        <v>90</v>
      </c>
      <c r="DL193" s="150">
        <f t="shared" si="3659"/>
        <v>91</v>
      </c>
      <c r="DM193" s="150">
        <f t="shared" si="3659"/>
        <v>92</v>
      </c>
      <c r="DN193" s="150">
        <f t="shared" si="3659"/>
        <v>92</v>
      </c>
      <c r="DO193" s="150">
        <f t="shared" si="3659"/>
        <v>91</v>
      </c>
      <c r="DP193" s="150">
        <f t="shared" si="3659"/>
        <v>91</v>
      </c>
      <c r="DQ193" s="150">
        <f t="shared" si="3659"/>
        <v>92</v>
      </c>
      <c r="DR193" s="150">
        <f t="shared" si="3659"/>
        <v>92</v>
      </c>
      <c r="DS193" s="150">
        <f t="shared" si="3659"/>
        <v>90</v>
      </c>
      <c r="DT193" s="150">
        <f t="shared" si="3659"/>
        <v>91</v>
      </c>
      <c r="DU193" s="150">
        <f t="shared" si="3659"/>
        <v>92</v>
      </c>
      <c r="DV193" s="150">
        <f t="shared" si="3659"/>
        <v>92</v>
      </c>
      <c r="DW193" s="150">
        <f t="shared" si="3659"/>
        <v>90</v>
      </c>
      <c r="DX193" s="150">
        <f t="shared" si="3659"/>
        <v>91</v>
      </c>
      <c r="DY193" s="150">
        <f t="shared" si="3659"/>
        <v>92</v>
      </c>
      <c r="DZ193" s="150">
        <f t="shared" si="3659"/>
        <v>92</v>
      </c>
      <c r="EA193" s="150">
        <f t="shared" si="3659"/>
        <v>90</v>
      </c>
      <c r="EB193" s="150">
        <f t="shared" si="3659"/>
        <v>91</v>
      </c>
      <c r="EC193" s="150">
        <f t="shared" si="3659"/>
        <v>92</v>
      </c>
      <c r="ED193" s="150">
        <f t="shared" si="3659"/>
        <v>92</v>
      </c>
      <c r="EE193" s="150">
        <f t="shared" si="3659"/>
        <v>91</v>
      </c>
      <c r="EF193" s="150">
        <f t="shared" si="3659"/>
        <v>91</v>
      </c>
      <c r="EG193" s="150">
        <f t="shared" si="3659"/>
        <v>92</v>
      </c>
      <c r="EH193" s="150">
        <f t="shared" si="3659"/>
        <v>92</v>
      </c>
      <c r="EI193" s="150">
        <f t="shared" si="3659"/>
        <v>90</v>
      </c>
      <c r="EJ193" s="150">
        <f t="shared" ref="EJ193:GJ193" si="3660" xml:space="preserve"> EJ192 - EJ191 + 1</f>
        <v>91</v>
      </c>
      <c r="EK193" s="150">
        <f t="shared" si="3660"/>
        <v>92</v>
      </c>
      <c r="EL193" s="150">
        <f t="shared" si="3660"/>
        <v>92</v>
      </c>
      <c r="EM193" s="150">
        <f t="shared" si="3660"/>
        <v>90</v>
      </c>
      <c r="EN193" s="150">
        <f t="shared" si="3660"/>
        <v>91</v>
      </c>
      <c r="EO193" s="150">
        <f t="shared" si="3660"/>
        <v>92</v>
      </c>
      <c r="EP193" s="150">
        <f t="shared" si="3660"/>
        <v>92</v>
      </c>
      <c r="EQ193" s="150">
        <f t="shared" si="3660"/>
        <v>90</v>
      </c>
      <c r="ER193" s="150">
        <f t="shared" si="3660"/>
        <v>91</v>
      </c>
      <c r="ES193" s="150">
        <f t="shared" si="3660"/>
        <v>92</v>
      </c>
      <c r="ET193" s="150">
        <f t="shared" si="3660"/>
        <v>92</v>
      </c>
      <c r="EU193" s="150">
        <f t="shared" si="3660"/>
        <v>91</v>
      </c>
      <c r="EV193" s="150">
        <f t="shared" si="3660"/>
        <v>91</v>
      </c>
      <c r="EW193" s="150">
        <f t="shared" si="3660"/>
        <v>92</v>
      </c>
      <c r="EX193" s="150">
        <f t="shared" si="3660"/>
        <v>92</v>
      </c>
      <c r="EY193" s="150">
        <f t="shared" si="3660"/>
        <v>90</v>
      </c>
      <c r="EZ193" s="150">
        <f t="shared" si="3660"/>
        <v>91</v>
      </c>
      <c r="FA193" s="150">
        <f t="shared" si="3660"/>
        <v>92</v>
      </c>
      <c r="FB193" s="150">
        <f t="shared" si="3660"/>
        <v>92</v>
      </c>
      <c r="FC193" s="150">
        <f t="shared" si="3660"/>
        <v>90</v>
      </c>
      <c r="FD193" s="150">
        <f t="shared" si="3660"/>
        <v>91</v>
      </c>
      <c r="FE193" s="150">
        <f t="shared" si="3660"/>
        <v>92</v>
      </c>
      <c r="FF193" s="150">
        <f t="shared" si="3660"/>
        <v>92</v>
      </c>
      <c r="FG193" s="150">
        <f t="shared" si="3660"/>
        <v>90</v>
      </c>
      <c r="FH193" s="150">
        <f t="shared" si="3660"/>
        <v>91</v>
      </c>
      <c r="FI193" s="150">
        <f t="shared" si="3660"/>
        <v>92</v>
      </c>
      <c r="FJ193" s="150">
        <f t="shared" si="3660"/>
        <v>92</v>
      </c>
      <c r="FK193" s="150">
        <f t="shared" si="3660"/>
        <v>91</v>
      </c>
      <c r="FL193" s="150">
        <f t="shared" si="3660"/>
        <v>91</v>
      </c>
      <c r="FM193" s="150">
        <f t="shared" si="3660"/>
        <v>92</v>
      </c>
      <c r="FN193" s="150">
        <f t="shared" si="3660"/>
        <v>92</v>
      </c>
      <c r="FO193" s="150">
        <f t="shared" si="3660"/>
        <v>90</v>
      </c>
      <c r="FP193" s="150">
        <f t="shared" si="3660"/>
        <v>91</v>
      </c>
      <c r="FQ193" s="150">
        <f t="shared" si="3660"/>
        <v>92</v>
      </c>
      <c r="FR193" s="150">
        <f t="shared" si="3660"/>
        <v>92</v>
      </c>
      <c r="FS193" s="150">
        <f t="shared" si="3660"/>
        <v>90</v>
      </c>
      <c r="FT193" s="150">
        <f t="shared" si="3660"/>
        <v>91</v>
      </c>
      <c r="FU193" s="150">
        <f t="shared" si="3660"/>
        <v>92</v>
      </c>
      <c r="FV193" s="150">
        <f t="shared" si="3660"/>
        <v>92</v>
      </c>
      <c r="FW193" s="150">
        <f t="shared" si="3660"/>
        <v>90</v>
      </c>
      <c r="FX193" s="150">
        <f t="shared" si="3660"/>
        <v>91</v>
      </c>
      <c r="FY193" s="150">
        <f t="shared" si="3660"/>
        <v>92</v>
      </c>
      <c r="FZ193" s="150">
        <f t="shared" si="3660"/>
        <v>92</v>
      </c>
      <c r="GA193" s="150">
        <f t="shared" si="3660"/>
        <v>91</v>
      </c>
      <c r="GB193" s="150">
        <f t="shared" si="3660"/>
        <v>91</v>
      </c>
      <c r="GC193" s="150">
        <f t="shared" si="3660"/>
        <v>92</v>
      </c>
      <c r="GD193" s="150">
        <f t="shared" si="3660"/>
        <v>92</v>
      </c>
      <c r="GE193" s="150">
        <f t="shared" si="3660"/>
        <v>90</v>
      </c>
      <c r="GF193" s="150">
        <f t="shared" si="3660"/>
        <v>91</v>
      </c>
      <c r="GG193" s="150">
        <f t="shared" si="3660"/>
        <v>92</v>
      </c>
      <c r="GH193" s="150">
        <f t="shared" si="3660"/>
        <v>92</v>
      </c>
      <c r="GI193" s="150">
        <f t="shared" si="3660"/>
        <v>90</v>
      </c>
      <c r="GJ193" s="150">
        <f t="shared" si="3660"/>
        <v>91</v>
      </c>
    </row>
    <row r="196" spans="1:192" x14ac:dyDescent="0.25">
      <c r="A196" s="15" t="s">
        <v>63</v>
      </c>
    </row>
  </sheetData>
  <conditionalFormatting sqref="J3:GJ3">
    <cfRule type="cellIs" dxfId="215" priority="8" stopIfTrue="1" operator="equal">
      <formula>"Construction"</formula>
    </cfRule>
    <cfRule type="cellIs" dxfId="214" priority="9" stopIfTrue="1" operator="equal">
      <formula>"Operations"</formula>
    </cfRule>
  </conditionalFormatting>
  <conditionalFormatting sqref="J3:GJ3">
    <cfRule type="cellIs" dxfId="213" priority="7" operator="equal">
      <formula>"Fin Close"</formula>
    </cfRule>
  </conditionalFormatting>
  <conditionalFormatting sqref="J3:GJ3">
    <cfRule type="cellIs" dxfId="212" priority="5" operator="equal">
      <formula>"PPA ext."</formula>
    </cfRule>
    <cfRule type="cellIs" dxfId="211" priority="6" operator="equal">
      <formula>"Delay"</formula>
    </cfRule>
  </conditionalFormatting>
  <conditionalFormatting sqref="F2:F4">
    <cfRule type="cellIs" dxfId="210" priority="1" stopIfTrue="1" operator="notEqual">
      <formula>0</formula>
    </cfRule>
    <cfRule type="cellIs" dxfId="209" priority="2" stopIfTrue="1" operator="equal">
      <formula>""</formula>
    </cfRule>
  </conditionalFormatting>
  <conditionalFormatting sqref="F2:F4">
    <cfRule type="cellIs" dxfId="208" priority="3" stopIfTrue="1" operator="notEqual">
      <formula>0</formula>
    </cfRule>
    <cfRule type="cellIs" dxfId="207" priority="4" stopIfTrue="1" operator="equal">
      <formula>""</formula>
    </cfRule>
  </conditionalFormatting>
  <dataValidations disablePrompts="1" count="1">
    <dataValidation allowBlank="1" showInputMessage="1" showErrorMessage="1" sqref="E42:H42 E32:H33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GJ36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Esc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275</v>
      </c>
    </row>
    <row r="9" spans="1:192" x14ac:dyDescent="0.25">
      <c r="E9" s="578" t="str">
        <f xml:space="preserve"> ConTime!E$73</f>
        <v>End of construction period date</v>
      </c>
      <c r="F9" s="578">
        <f xml:space="preserve"> ConTime!F$73</f>
        <v>44926</v>
      </c>
      <c r="G9" s="578" t="str">
        <f xml:space="preserve"> ConTime!G$73</f>
        <v>date</v>
      </c>
      <c r="H9" s="578"/>
      <c r="I9" s="578"/>
      <c r="J9" s="578"/>
      <c r="K9" s="578"/>
      <c r="L9" s="578"/>
      <c r="M9" s="578"/>
      <c r="N9" s="578"/>
      <c r="O9" s="578"/>
      <c r="P9" s="578"/>
      <c r="Q9" s="578"/>
      <c r="R9" s="578"/>
      <c r="S9" s="578"/>
      <c r="T9" s="578"/>
      <c r="U9" s="578"/>
      <c r="V9" s="578"/>
      <c r="W9" s="578"/>
      <c r="X9" s="578"/>
      <c r="Y9" s="578"/>
      <c r="Z9" s="578"/>
      <c r="AA9" s="578"/>
      <c r="AB9" s="578"/>
      <c r="AC9" s="578"/>
      <c r="AD9" s="578"/>
      <c r="AE9" s="578"/>
      <c r="AF9" s="578"/>
      <c r="AG9" s="578"/>
      <c r="AH9" s="578"/>
      <c r="AI9" s="578"/>
      <c r="AJ9" s="578"/>
      <c r="AK9" s="578"/>
      <c r="AL9" s="578"/>
      <c r="AM9" s="578"/>
      <c r="AN9" s="578"/>
      <c r="AO9" s="578"/>
      <c r="AP9" s="578"/>
      <c r="AQ9" s="578"/>
      <c r="AR9" s="578"/>
      <c r="AS9" s="578"/>
      <c r="AT9" s="578"/>
      <c r="AU9" s="578"/>
      <c r="AV9" s="578"/>
      <c r="AW9" s="578"/>
      <c r="AX9" s="578"/>
      <c r="AY9" s="578"/>
      <c r="AZ9" s="578"/>
      <c r="BA9" s="578"/>
      <c r="BB9" s="578"/>
      <c r="BC9" s="578"/>
      <c r="BD9" s="578"/>
      <c r="BE9" s="578"/>
      <c r="BF9" s="578"/>
      <c r="BG9" s="578"/>
      <c r="BH9" s="578"/>
      <c r="BI9" s="578"/>
      <c r="BJ9" s="578"/>
      <c r="BK9" s="578"/>
      <c r="BL9" s="578"/>
      <c r="BM9" s="578"/>
      <c r="BN9" s="578"/>
      <c r="BO9" s="578"/>
      <c r="BP9" s="578"/>
      <c r="BQ9" s="578"/>
      <c r="BR9" s="578"/>
      <c r="BS9" s="578"/>
      <c r="BT9" s="578"/>
      <c r="BU9" s="578"/>
      <c r="BV9" s="578"/>
      <c r="BW9" s="578"/>
      <c r="BX9" s="578"/>
      <c r="BY9" s="578"/>
      <c r="BZ9" s="578"/>
      <c r="CA9" s="578"/>
      <c r="CB9" s="578"/>
      <c r="CC9" s="578"/>
      <c r="CD9" s="578"/>
      <c r="CE9" s="578"/>
      <c r="CF9" s="578"/>
      <c r="CG9" s="578"/>
      <c r="CH9" s="578"/>
      <c r="CI9" s="578"/>
      <c r="CJ9" s="578"/>
      <c r="CK9" s="578"/>
      <c r="CL9" s="578"/>
      <c r="CM9" s="578"/>
      <c r="CN9" s="578"/>
      <c r="CO9" s="578"/>
      <c r="CP9" s="578"/>
      <c r="CQ9" s="578"/>
      <c r="CR9" s="578"/>
      <c r="CS9" s="578"/>
      <c r="CT9" s="578"/>
      <c r="CU9" s="578"/>
      <c r="CV9" s="578"/>
      <c r="CW9" s="578"/>
      <c r="CX9" s="578"/>
      <c r="CY9" s="578"/>
      <c r="CZ9" s="578"/>
      <c r="DA9" s="578"/>
      <c r="DB9" s="578"/>
      <c r="DC9" s="578"/>
      <c r="DD9" s="578"/>
      <c r="DE9" s="578"/>
      <c r="DF9" s="578"/>
      <c r="DG9" s="578"/>
      <c r="DH9" s="578"/>
      <c r="DI9" s="578"/>
      <c r="DJ9" s="578"/>
      <c r="DK9" s="578"/>
      <c r="DL9" s="578"/>
      <c r="DM9" s="578"/>
      <c r="DN9" s="578"/>
      <c r="DO9" s="578"/>
      <c r="DP9" s="578"/>
      <c r="DQ9" s="578"/>
      <c r="DR9" s="578"/>
      <c r="DS9" s="578"/>
      <c r="DT9" s="578"/>
      <c r="DU9" s="578"/>
      <c r="DV9" s="578"/>
      <c r="DW9" s="578"/>
      <c r="DX9" s="578"/>
      <c r="DY9" s="578"/>
      <c r="DZ9" s="578"/>
      <c r="EA9" s="578"/>
      <c r="EB9" s="578"/>
      <c r="EC9" s="578"/>
      <c r="ED9" s="578"/>
      <c r="EE9" s="578"/>
      <c r="EF9" s="578"/>
      <c r="EG9" s="578"/>
      <c r="EH9" s="578"/>
      <c r="EI9" s="578"/>
      <c r="EJ9" s="578"/>
      <c r="EK9" s="578"/>
      <c r="EL9" s="578"/>
      <c r="EM9" s="578"/>
      <c r="EN9" s="578"/>
      <c r="EO9" s="578"/>
      <c r="EP9" s="578"/>
      <c r="EQ9" s="578"/>
      <c r="ER9" s="578"/>
      <c r="ES9" s="578"/>
      <c r="ET9" s="578"/>
      <c r="EU9" s="578"/>
      <c r="EV9" s="578"/>
      <c r="EW9" s="578"/>
      <c r="EX9" s="578"/>
      <c r="EY9" s="578"/>
      <c r="EZ9" s="578"/>
      <c r="FA9" s="578"/>
      <c r="FB9" s="578"/>
      <c r="FC9" s="578"/>
      <c r="FD9" s="578"/>
      <c r="FE9" s="578"/>
      <c r="FF9" s="578"/>
      <c r="FG9" s="578"/>
      <c r="FH9" s="578"/>
      <c r="FI9" s="578"/>
      <c r="FJ9" s="578"/>
      <c r="FK9" s="578"/>
      <c r="FL9" s="578"/>
      <c r="FM9" s="578"/>
      <c r="FN9" s="578"/>
      <c r="FO9" s="578"/>
      <c r="FP9" s="578"/>
      <c r="FQ9" s="578"/>
      <c r="FR9" s="578"/>
      <c r="FS9" s="578"/>
      <c r="FT9" s="578"/>
      <c r="FU9" s="578"/>
      <c r="FV9" s="578"/>
      <c r="FW9" s="578"/>
      <c r="FX9" s="578"/>
      <c r="FY9" s="578"/>
      <c r="FZ9" s="578"/>
      <c r="GA9" s="578"/>
      <c r="GB9" s="578"/>
      <c r="GC9" s="578"/>
      <c r="GD9" s="578"/>
      <c r="GE9" s="578"/>
      <c r="GF9" s="578"/>
      <c r="GG9" s="578"/>
      <c r="GH9" s="578"/>
      <c r="GI9" s="578"/>
      <c r="GJ9" s="578"/>
    </row>
    <row r="10" spans="1:192" x14ac:dyDescent="0.25">
      <c r="A10" s="56"/>
      <c r="C10" s="59"/>
      <c r="D10" s="60"/>
      <c r="E10" s="14" t="str">
        <f xml:space="preserve"> InpC!E$18</f>
        <v>Financial close date</v>
      </c>
      <c r="F10" s="14">
        <f xml:space="preserve"> InpC!F$18</f>
        <v>44377</v>
      </c>
      <c r="G10" s="14" t="str">
        <f xml:space="preserve"> InpC!G$18</f>
        <v>date</v>
      </c>
      <c r="H10" s="46"/>
      <c r="I10" s="26"/>
      <c r="J10" s="46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1" spans="1:192" x14ac:dyDescent="0.25">
      <c r="E11" s="12" t="s">
        <v>381</v>
      </c>
      <c r="F11" s="12">
        <f xml:space="preserve"> F9 - F10</f>
        <v>549</v>
      </c>
      <c r="G11" s="12" t="s">
        <v>191</v>
      </c>
    </row>
    <row r="13" spans="1:192" x14ac:dyDescent="0.25">
      <c r="E13" s="12" t="str">
        <f xml:space="preserve"> E$11</f>
        <v>Days from FC until COD</v>
      </c>
      <c r="F13" s="12">
        <f xml:space="preserve"> F$11</f>
        <v>549</v>
      </c>
      <c r="G13" s="12" t="str">
        <f xml:space="preserve"> G$11</f>
        <v>days</v>
      </c>
    </row>
    <row r="14" spans="1:192" x14ac:dyDescent="0.25">
      <c r="E14" s="197" t="str">
        <f xml:space="preserve"> InpC!E$190</f>
        <v>Days in year</v>
      </c>
      <c r="F14" s="197">
        <f xml:space="preserve"> InpC!F$190</f>
        <v>365</v>
      </c>
      <c r="G14" s="197" t="str">
        <f xml:space="preserve"> InpC!G$190</f>
        <v>days</v>
      </c>
    </row>
    <row r="15" spans="1:192" x14ac:dyDescent="0.25">
      <c r="E15" s="151" t="str">
        <f xml:space="preserve"> InpC!E$50</f>
        <v>Expected CPI at close</v>
      </c>
      <c r="F15" s="469">
        <f xml:space="preserve"> InpC!F$50</f>
        <v>170</v>
      </c>
      <c r="G15" s="151" t="str">
        <f xml:space="preserve"> InpC!G$50</f>
        <v>index</v>
      </c>
      <c r="H15" s="39"/>
    </row>
    <row r="16" spans="1:192" x14ac:dyDescent="0.25">
      <c r="E16" s="151" t="str">
        <f xml:space="preserve"> InpC!E$52</f>
        <v>Forecast CPI growth rate</v>
      </c>
      <c r="F16" s="335">
        <f xml:space="preserve"> InpC!F$52</f>
        <v>2.5000000000000001E-2</v>
      </c>
      <c r="G16" s="151" t="str">
        <f xml:space="preserve"> InpC!G$52</f>
        <v>% p.a.</v>
      </c>
      <c r="H16" s="39"/>
    </row>
    <row r="17" spans="1:192" x14ac:dyDescent="0.25">
      <c r="E17" s="12" t="s">
        <v>382</v>
      </c>
      <c r="F17" s="462">
        <f xml:space="preserve"> F15 * (1 + F16) ^ (F13 / F14)</f>
        <v>176.43258212239377</v>
      </c>
      <c r="G17" s="12" t="s">
        <v>266</v>
      </c>
    </row>
    <row r="19" spans="1:192" x14ac:dyDescent="0.25">
      <c r="E19" s="39" t="str">
        <f t="shared" ref="E19" si="0" xml:space="preserve"> E$17</f>
        <v>CPI at COD</v>
      </c>
      <c r="F19" s="39">
        <f t="shared" ref="F19" si="1" xml:space="preserve"> F$17</f>
        <v>176.43258212239377</v>
      </c>
      <c r="G19" s="39" t="str">
        <f t="shared" ref="G19" si="2" xml:space="preserve"> G$17</f>
        <v>index</v>
      </c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  <c r="FU19" s="39"/>
      <c r="FV19" s="39"/>
      <c r="FW19" s="39"/>
      <c r="FX19" s="39"/>
      <c r="FY19" s="39"/>
      <c r="FZ19" s="39"/>
      <c r="GA19" s="39"/>
      <c r="GB19" s="39"/>
      <c r="GC19" s="39"/>
      <c r="GD19" s="39"/>
      <c r="GE19" s="39"/>
      <c r="GF19" s="39"/>
      <c r="GG19" s="39"/>
      <c r="GH19" s="39"/>
      <c r="GI19" s="39"/>
      <c r="GJ19" s="39"/>
    </row>
    <row r="20" spans="1:192" x14ac:dyDescent="0.25">
      <c r="E20" s="151" t="str">
        <f xml:space="preserve"> InpC!E$52</f>
        <v>Forecast CPI growth rate</v>
      </c>
      <c r="F20" s="335">
        <f xml:space="preserve"> InpC!F$52</f>
        <v>2.5000000000000001E-2</v>
      </c>
      <c r="G20" s="151" t="str">
        <f xml:space="preserve"> InpC!G$52</f>
        <v>% p.a.</v>
      </c>
      <c r="H20" s="39"/>
    </row>
    <row r="21" spans="1:192" x14ac:dyDescent="0.25">
      <c r="E21" s="197" t="str">
        <f xml:space="preserve"> InpC!E$190</f>
        <v>Days in year</v>
      </c>
      <c r="F21" s="197">
        <f xml:space="preserve"> InpC!F$190</f>
        <v>365</v>
      </c>
      <c r="G21" s="197" t="str">
        <f xml:space="preserve"> InpC!G$190</f>
        <v>days</v>
      </c>
    </row>
    <row r="22" spans="1:192" x14ac:dyDescent="0.25">
      <c r="E22" s="200" t="str">
        <f xml:space="preserve"> Time!E$83</f>
        <v>End of construction period flag</v>
      </c>
      <c r="F22" s="200">
        <f xml:space="preserve"> Time!F$83</f>
        <v>0</v>
      </c>
      <c r="G22" s="200" t="str">
        <f xml:space="preserve"> Time!G$83</f>
        <v>flag</v>
      </c>
      <c r="H22" s="200">
        <f xml:space="preserve"> Time!H$83</f>
        <v>1</v>
      </c>
      <c r="I22" s="200">
        <f xml:space="preserve"> Time!I$83</f>
        <v>0</v>
      </c>
      <c r="J22" s="200">
        <f xml:space="preserve"> Time!J$83</f>
        <v>0</v>
      </c>
      <c r="K22" s="200">
        <f xml:space="preserve"> Time!K$83</f>
        <v>0</v>
      </c>
      <c r="L22" s="200">
        <f xml:space="preserve"> Time!L$83</f>
        <v>0</v>
      </c>
      <c r="M22" s="200">
        <f xml:space="preserve"> Time!M$83</f>
        <v>0</v>
      </c>
      <c r="N22" s="200">
        <f xml:space="preserve"> Time!N$83</f>
        <v>0</v>
      </c>
      <c r="O22" s="200">
        <f xml:space="preserve"> Time!O$83</f>
        <v>0</v>
      </c>
      <c r="P22" s="200">
        <f xml:space="preserve"> Time!P$83</f>
        <v>0</v>
      </c>
      <c r="Q22" s="200">
        <f xml:space="preserve"> Time!Q$83</f>
        <v>0</v>
      </c>
      <c r="R22" s="200">
        <f xml:space="preserve"> Time!R$83</f>
        <v>1</v>
      </c>
      <c r="S22" s="200">
        <f xml:space="preserve"> Time!S$83</f>
        <v>0</v>
      </c>
      <c r="T22" s="200">
        <f xml:space="preserve"> Time!T$83</f>
        <v>0</v>
      </c>
      <c r="U22" s="200">
        <f xml:space="preserve"> Time!U$83</f>
        <v>0</v>
      </c>
      <c r="V22" s="200">
        <f xml:space="preserve"> Time!V$83</f>
        <v>0</v>
      </c>
      <c r="W22" s="200">
        <f xml:space="preserve"> Time!W$83</f>
        <v>0</v>
      </c>
      <c r="X22" s="200">
        <f xml:space="preserve"> Time!X$83</f>
        <v>0</v>
      </c>
      <c r="Y22" s="200">
        <f xml:space="preserve"> Time!Y$83</f>
        <v>0</v>
      </c>
      <c r="Z22" s="200">
        <f xml:space="preserve"> Time!Z$83</f>
        <v>0</v>
      </c>
      <c r="AA22" s="200">
        <f xml:space="preserve"> Time!AA$83</f>
        <v>0</v>
      </c>
      <c r="AB22" s="200">
        <f xml:space="preserve"> Time!AB$83</f>
        <v>0</v>
      </c>
      <c r="AC22" s="200">
        <f xml:space="preserve"> Time!AC$83</f>
        <v>0</v>
      </c>
      <c r="AD22" s="200">
        <f xml:space="preserve"> Time!AD$83</f>
        <v>0</v>
      </c>
      <c r="AE22" s="200">
        <f xml:space="preserve"> Time!AE$83</f>
        <v>0</v>
      </c>
      <c r="AF22" s="200">
        <f xml:space="preserve"> Time!AF$83</f>
        <v>0</v>
      </c>
      <c r="AG22" s="200">
        <f xml:space="preserve"> Time!AG$83</f>
        <v>0</v>
      </c>
      <c r="AH22" s="200">
        <f xml:space="preserve"> Time!AH$83</f>
        <v>0</v>
      </c>
      <c r="AI22" s="200">
        <f xml:space="preserve"> Time!AI$83</f>
        <v>0</v>
      </c>
      <c r="AJ22" s="200">
        <f xml:space="preserve"> Time!AJ$83</f>
        <v>0</v>
      </c>
      <c r="AK22" s="200">
        <f xml:space="preserve"> Time!AK$83</f>
        <v>0</v>
      </c>
      <c r="AL22" s="200">
        <f xml:space="preserve"> Time!AL$83</f>
        <v>0</v>
      </c>
      <c r="AM22" s="200">
        <f xml:space="preserve"> Time!AM$83</f>
        <v>0</v>
      </c>
      <c r="AN22" s="200">
        <f xml:space="preserve"> Time!AN$83</f>
        <v>0</v>
      </c>
      <c r="AO22" s="200">
        <f xml:space="preserve"> Time!AO$83</f>
        <v>0</v>
      </c>
      <c r="AP22" s="200">
        <f xml:space="preserve"> Time!AP$83</f>
        <v>0</v>
      </c>
      <c r="AQ22" s="200">
        <f xml:space="preserve"> Time!AQ$83</f>
        <v>0</v>
      </c>
      <c r="AR22" s="200">
        <f xml:space="preserve"> Time!AR$83</f>
        <v>0</v>
      </c>
      <c r="AS22" s="200">
        <f xml:space="preserve"> Time!AS$83</f>
        <v>0</v>
      </c>
      <c r="AT22" s="200">
        <f xml:space="preserve"> Time!AT$83</f>
        <v>0</v>
      </c>
      <c r="AU22" s="200">
        <f xml:space="preserve"> Time!AU$83</f>
        <v>0</v>
      </c>
      <c r="AV22" s="200">
        <f xml:space="preserve"> Time!AV$83</f>
        <v>0</v>
      </c>
      <c r="AW22" s="200">
        <f xml:space="preserve"> Time!AW$83</f>
        <v>0</v>
      </c>
      <c r="AX22" s="200">
        <f xml:space="preserve"> Time!AX$83</f>
        <v>0</v>
      </c>
      <c r="AY22" s="200">
        <f xml:space="preserve"> Time!AY$83</f>
        <v>0</v>
      </c>
      <c r="AZ22" s="200">
        <f xml:space="preserve"> Time!AZ$83</f>
        <v>0</v>
      </c>
      <c r="BA22" s="200">
        <f xml:space="preserve"> Time!BA$83</f>
        <v>0</v>
      </c>
      <c r="BB22" s="200">
        <f xml:space="preserve"> Time!BB$83</f>
        <v>0</v>
      </c>
      <c r="BC22" s="200">
        <f xml:space="preserve"> Time!BC$83</f>
        <v>0</v>
      </c>
      <c r="BD22" s="200">
        <f xml:space="preserve"> Time!BD$83</f>
        <v>0</v>
      </c>
      <c r="BE22" s="200">
        <f xml:space="preserve"> Time!BE$83</f>
        <v>0</v>
      </c>
      <c r="BF22" s="200">
        <f xml:space="preserve"> Time!BF$83</f>
        <v>0</v>
      </c>
      <c r="BG22" s="200">
        <f xml:space="preserve"> Time!BG$83</f>
        <v>0</v>
      </c>
      <c r="BH22" s="200">
        <f xml:space="preserve"> Time!BH$83</f>
        <v>0</v>
      </c>
      <c r="BI22" s="200">
        <f xml:space="preserve"> Time!BI$83</f>
        <v>0</v>
      </c>
      <c r="BJ22" s="200">
        <f xml:space="preserve"> Time!BJ$83</f>
        <v>0</v>
      </c>
      <c r="BK22" s="200">
        <f xml:space="preserve"> Time!BK$83</f>
        <v>0</v>
      </c>
      <c r="BL22" s="200">
        <f xml:space="preserve"> Time!BL$83</f>
        <v>0</v>
      </c>
      <c r="BM22" s="200">
        <f xml:space="preserve"> Time!BM$83</f>
        <v>0</v>
      </c>
      <c r="BN22" s="200">
        <f xml:space="preserve"> Time!BN$83</f>
        <v>0</v>
      </c>
      <c r="BO22" s="200">
        <f xml:space="preserve"> Time!BO$83</f>
        <v>0</v>
      </c>
      <c r="BP22" s="200">
        <f xml:space="preserve"> Time!BP$83</f>
        <v>0</v>
      </c>
      <c r="BQ22" s="200">
        <f xml:space="preserve"> Time!BQ$83</f>
        <v>0</v>
      </c>
      <c r="BR22" s="200">
        <f xml:space="preserve"> Time!BR$83</f>
        <v>0</v>
      </c>
      <c r="BS22" s="200">
        <f xml:space="preserve"> Time!BS$83</f>
        <v>0</v>
      </c>
      <c r="BT22" s="200">
        <f xml:space="preserve"> Time!BT$83</f>
        <v>0</v>
      </c>
      <c r="BU22" s="200">
        <f xml:space="preserve"> Time!BU$83</f>
        <v>0</v>
      </c>
      <c r="BV22" s="200">
        <f xml:space="preserve"> Time!BV$83</f>
        <v>0</v>
      </c>
      <c r="BW22" s="200">
        <f xml:space="preserve"> Time!BW$83</f>
        <v>0</v>
      </c>
      <c r="BX22" s="200">
        <f xml:space="preserve"> Time!BX$83</f>
        <v>0</v>
      </c>
      <c r="BY22" s="200">
        <f xml:space="preserve"> Time!BY$83</f>
        <v>0</v>
      </c>
      <c r="BZ22" s="200">
        <f xml:space="preserve"> Time!BZ$83</f>
        <v>0</v>
      </c>
      <c r="CA22" s="200">
        <f xml:space="preserve"> Time!CA$83</f>
        <v>0</v>
      </c>
      <c r="CB22" s="200">
        <f xml:space="preserve"> Time!CB$83</f>
        <v>0</v>
      </c>
      <c r="CC22" s="200">
        <f xml:space="preserve"> Time!CC$83</f>
        <v>0</v>
      </c>
      <c r="CD22" s="200">
        <f xml:space="preserve"> Time!CD$83</f>
        <v>0</v>
      </c>
      <c r="CE22" s="200">
        <f xml:space="preserve"> Time!CE$83</f>
        <v>0</v>
      </c>
      <c r="CF22" s="200">
        <f xml:space="preserve"> Time!CF$83</f>
        <v>0</v>
      </c>
      <c r="CG22" s="200">
        <f xml:space="preserve"> Time!CG$83</f>
        <v>0</v>
      </c>
      <c r="CH22" s="200">
        <f xml:space="preserve"> Time!CH$83</f>
        <v>0</v>
      </c>
      <c r="CI22" s="200">
        <f xml:space="preserve"> Time!CI$83</f>
        <v>0</v>
      </c>
      <c r="CJ22" s="200">
        <f xml:space="preserve"> Time!CJ$83</f>
        <v>0</v>
      </c>
      <c r="CK22" s="200">
        <f xml:space="preserve"> Time!CK$83</f>
        <v>0</v>
      </c>
      <c r="CL22" s="200">
        <f xml:space="preserve"> Time!CL$83</f>
        <v>0</v>
      </c>
      <c r="CM22" s="200">
        <f xml:space="preserve"> Time!CM$83</f>
        <v>0</v>
      </c>
      <c r="CN22" s="200">
        <f xml:space="preserve"> Time!CN$83</f>
        <v>0</v>
      </c>
      <c r="CO22" s="200">
        <f xml:space="preserve"> Time!CO$83</f>
        <v>0</v>
      </c>
      <c r="CP22" s="200">
        <f xml:space="preserve"> Time!CP$83</f>
        <v>0</v>
      </c>
      <c r="CQ22" s="200">
        <f xml:space="preserve"> Time!CQ$83</f>
        <v>0</v>
      </c>
      <c r="CR22" s="200">
        <f xml:space="preserve"> Time!CR$83</f>
        <v>0</v>
      </c>
      <c r="CS22" s="200">
        <f xml:space="preserve"> Time!CS$83</f>
        <v>0</v>
      </c>
      <c r="CT22" s="200">
        <f xml:space="preserve"> Time!CT$83</f>
        <v>0</v>
      </c>
      <c r="CU22" s="200">
        <f xml:space="preserve"> Time!CU$83</f>
        <v>0</v>
      </c>
      <c r="CV22" s="200">
        <f xml:space="preserve"> Time!CV$83</f>
        <v>0</v>
      </c>
      <c r="CW22" s="200">
        <f xml:space="preserve"> Time!CW$83</f>
        <v>0</v>
      </c>
      <c r="CX22" s="200">
        <f xml:space="preserve"> Time!CX$83</f>
        <v>0</v>
      </c>
      <c r="CY22" s="200">
        <f xml:space="preserve"> Time!CY$83</f>
        <v>0</v>
      </c>
      <c r="CZ22" s="200">
        <f xml:space="preserve"> Time!CZ$83</f>
        <v>0</v>
      </c>
      <c r="DA22" s="200">
        <f xml:space="preserve"> Time!DA$83</f>
        <v>0</v>
      </c>
      <c r="DB22" s="200">
        <f xml:space="preserve"> Time!DB$83</f>
        <v>0</v>
      </c>
      <c r="DC22" s="200">
        <f xml:space="preserve"> Time!DC$83</f>
        <v>0</v>
      </c>
      <c r="DD22" s="200">
        <f xml:space="preserve"> Time!DD$83</f>
        <v>0</v>
      </c>
      <c r="DE22" s="200">
        <f xml:space="preserve"> Time!DE$83</f>
        <v>0</v>
      </c>
      <c r="DF22" s="200">
        <f xml:space="preserve"> Time!DF$83</f>
        <v>0</v>
      </c>
      <c r="DG22" s="200">
        <f xml:space="preserve"> Time!DG$83</f>
        <v>0</v>
      </c>
      <c r="DH22" s="200">
        <f xml:space="preserve"> Time!DH$83</f>
        <v>0</v>
      </c>
      <c r="DI22" s="200">
        <f xml:space="preserve"> Time!DI$83</f>
        <v>0</v>
      </c>
      <c r="DJ22" s="200">
        <f xml:space="preserve"> Time!DJ$83</f>
        <v>0</v>
      </c>
      <c r="DK22" s="200">
        <f xml:space="preserve"> Time!DK$83</f>
        <v>0</v>
      </c>
      <c r="DL22" s="200">
        <f xml:space="preserve"> Time!DL$83</f>
        <v>0</v>
      </c>
      <c r="DM22" s="200">
        <f xml:space="preserve"> Time!DM$83</f>
        <v>0</v>
      </c>
      <c r="DN22" s="200">
        <f xml:space="preserve"> Time!DN$83</f>
        <v>0</v>
      </c>
      <c r="DO22" s="200">
        <f xml:space="preserve"> Time!DO$83</f>
        <v>0</v>
      </c>
      <c r="DP22" s="200">
        <f xml:space="preserve"> Time!DP$83</f>
        <v>0</v>
      </c>
      <c r="DQ22" s="200">
        <f xml:space="preserve"> Time!DQ$83</f>
        <v>0</v>
      </c>
      <c r="DR22" s="200">
        <f xml:space="preserve"> Time!DR$83</f>
        <v>0</v>
      </c>
      <c r="DS22" s="200">
        <f xml:space="preserve"> Time!DS$83</f>
        <v>0</v>
      </c>
      <c r="DT22" s="200">
        <f xml:space="preserve"> Time!DT$83</f>
        <v>0</v>
      </c>
      <c r="DU22" s="200">
        <f xml:space="preserve"> Time!DU$83</f>
        <v>0</v>
      </c>
      <c r="DV22" s="200">
        <f xml:space="preserve"> Time!DV$83</f>
        <v>0</v>
      </c>
      <c r="DW22" s="200">
        <f xml:space="preserve"> Time!DW$83</f>
        <v>0</v>
      </c>
      <c r="DX22" s="200">
        <f xml:space="preserve"> Time!DX$83</f>
        <v>0</v>
      </c>
      <c r="DY22" s="200">
        <f xml:space="preserve"> Time!DY$83</f>
        <v>0</v>
      </c>
      <c r="DZ22" s="200">
        <f xml:space="preserve"> Time!DZ$83</f>
        <v>0</v>
      </c>
      <c r="EA22" s="200">
        <f xml:space="preserve"> Time!EA$83</f>
        <v>0</v>
      </c>
      <c r="EB22" s="200">
        <f xml:space="preserve"> Time!EB$83</f>
        <v>0</v>
      </c>
      <c r="EC22" s="200">
        <f xml:space="preserve"> Time!EC$83</f>
        <v>0</v>
      </c>
      <c r="ED22" s="200">
        <f xml:space="preserve"> Time!ED$83</f>
        <v>0</v>
      </c>
      <c r="EE22" s="200">
        <f xml:space="preserve"> Time!EE$83</f>
        <v>0</v>
      </c>
      <c r="EF22" s="200">
        <f xml:space="preserve"> Time!EF$83</f>
        <v>0</v>
      </c>
      <c r="EG22" s="200">
        <f xml:space="preserve"> Time!EG$83</f>
        <v>0</v>
      </c>
      <c r="EH22" s="200">
        <f xml:space="preserve"> Time!EH$83</f>
        <v>0</v>
      </c>
      <c r="EI22" s="200">
        <f xml:space="preserve"> Time!EI$83</f>
        <v>0</v>
      </c>
      <c r="EJ22" s="200">
        <f xml:space="preserve"> Time!EJ$83</f>
        <v>0</v>
      </c>
      <c r="EK22" s="200">
        <f xml:space="preserve"> Time!EK$83</f>
        <v>0</v>
      </c>
      <c r="EL22" s="200">
        <f xml:space="preserve"> Time!EL$83</f>
        <v>0</v>
      </c>
      <c r="EM22" s="200">
        <f xml:space="preserve"> Time!EM$83</f>
        <v>0</v>
      </c>
      <c r="EN22" s="200">
        <f xml:space="preserve"> Time!EN$83</f>
        <v>0</v>
      </c>
      <c r="EO22" s="200">
        <f xml:space="preserve"> Time!EO$83</f>
        <v>0</v>
      </c>
      <c r="EP22" s="200">
        <f xml:space="preserve"> Time!EP$83</f>
        <v>0</v>
      </c>
      <c r="EQ22" s="200">
        <f xml:space="preserve"> Time!EQ$83</f>
        <v>0</v>
      </c>
      <c r="ER22" s="200">
        <f xml:space="preserve"> Time!ER$83</f>
        <v>0</v>
      </c>
      <c r="ES22" s="200">
        <f xml:space="preserve"> Time!ES$83</f>
        <v>0</v>
      </c>
      <c r="ET22" s="200">
        <f xml:space="preserve"> Time!ET$83</f>
        <v>0</v>
      </c>
      <c r="EU22" s="200">
        <f xml:space="preserve"> Time!EU$83</f>
        <v>0</v>
      </c>
      <c r="EV22" s="200">
        <f xml:space="preserve"> Time!EV$83</f>
        <v>0</v>
      </c>
      <c r="EW22" s="200">
        <f xml:space="preserve"> Time!EW$83</f>
        <v>0</v>
      </c>
      <c r="EX22" s="200">
        <f xml:space="preserve"> Time!EX$83</f>
        <v>0</v>
      </c>
      <c r="EY22" s="200">
        <f xml:space="preserve"> Time!EY$83</f>
        <v>0</v>
      </c>
      <c r="EZ22" s="200">
        <f xml:space="preserve"> Time!EZ$83</f>
        <v>0</v>
      </c>
      <c r="FA22" s="200">
        <f xml:space="preserve"> Time!FA$83</f>
        <v>0</v>
      </c>
      <c r="FB22" s="200">
        <f xml:space="preserve"> Time!FB$83</f>
        <v>0</v>
      </c>
      <c r="FC22" s="200">
        <f xml:space="preserve"> Time!FC$83</f>
        <v>0</v>
      </c>
      <c r="FD22" s="200">
        <f xml:space="preserve"> Time!FD$83</f>
        <v>0</v>
      </c>
      <c r="FE22" s="200">
        <f xml:space="preserve"> Time!FE$83</f>
        <v>0</v>
      </c>
      <c r="FF22" s="200">
        <f xml:space="preserve"> Time!FF$83</f>
        <v>0</v>
      </c>
      <c r="FG22" s="200">
        <f xml:space="preserve"> Time!FG$83</f>
        <v>0</v>
      </c>
      <c r="FH22" s="200">
        <f xml:space="preserve"> Time!FH$83</f>
        <v>0</v>
      </c>
      <c r="FI22" s="200">
        <f xml:space="preserve"> Time!FI$83</f>
        <v>0</v>
      </c>
      <c r="FJ22" s="200">
        <f xml:space="preserve"> Time!FJ$83</f>
        <v>0</v>
      </c>
      <c r="FK22" s="200">
        <f xml:space="preserve"> Time!FK$83</f>
        <v>0</v>
      </c>
      <c r="FL22" s="200">
        <f xml:space="preserve"> Time!FL$83</f>
        <v>0</v>
      </c>
      <c r="FM22" s="200">
        <f xml:space="preserve"> Time!FM$83</f>
        <v>0</v>
      </c>
      <c r="FN22" s="200">
        <f xml:space="preserve"> Time!FN$83</f>
        <v>0</v>
      </c>
      <c r="FO22" s="200">
        <f xml:space="preserve"> Time!FO$83</f>
        <v>0</v>
      </c>
      <c r="FP22" s="200">
        <f xml:space="preserve"> Time!FP$83</f>
        <v>0</v>
      </c>
      <c r="FQ22" s="200">
        <f xml:space="preserve"> Time!FQ$83</f>
        <v>0</v>
      </c>
      <c r="FR22" s="200">
        <f xml:space="preserve"> Time!FR$83</f>
        <v>0</v>
      </c>
      <c r="FS22" s="200">
        <f xml:space="preserve"> Time!FS$83</f>
        <v>0</v>
      </c>
      <c r="FT22" s="200">
        <f xml:space="preserve"> Time!FT$83</f>
        <v>0</v>
      </c>
      <c r="FU22" s="200">
        <f xml:space="preserve"> Time!FU$83</f>
        <v>0</v>
      </c>
      <c r="FV22" s="200">
        <f xml:space="preserve"> Time!FV$83</f>
        <v>0</v>
      </c>
      <c r="FW22" s="200">
        <f xml:space="preserve"> Time!FW$83</f>
        <v>0</v>
      </c>
      <c r="FX22" s="200">
        <f xml:space="preserve"> Time!FX$83</f>
        <v>0</v>
      </c>
      <c r="FY22" s="200">
        <f xml:space="preserve"> Time!FY$83</f>
        <v>0</v>
      </c>
      <c r="FZ22" s="200">
        <f xml:space="preserve"> Time!FZ$83</f>
        <v>0</v>
      </c>
      <c r="GA22" s="200">
        <f xml:space="preserve"> Time!GA$83</f>
        <v>0</v>
      </c>
      <c r="GB22" s="200">
        <f xml:space="preserve"> Time!GB$83</f>
        <v>0</v>
      </c>
      <c r="GC22" s="200">
        <f xml:space="preserve"> Time!GC$83</f>
        <v>0</v>
      </c>
      <c r="GD22" s="200">
        <f xml:space="preserve"> Time!GD$83</f>
        <v>0</v>
      </c>
      <c r="GE22" s="200">
        <f xml:space="preserve"> Time!GE$83</f>
        <v>0</v>
      </c>
      <c r="GF22" s="200">
        <f xml:space="preserve"> Time!GF$83</f>
        <v>0</v>
      </c>
      <c r="GG22" s="200">
        <f xml:space="preserve"> Time!GG$83</f>
        <v>0</v>
      </c>
      <c r="GH22" s="200">
        <f xml:space="preserve"> Time!GH$83</f>
        <v>0</v>
      </c>
      <c r="GI22" s="200">
        <f xml:space="preserve"> Time!GI$83</f>
        <v>0</v>
      </c>
      <c r="GJ22" s="200">
        <f xml:space="preserve"> Time!GJ$83</f>
        <v>0</v>
      </c>
    </row>
    <row r="23" spans="1:192" x14ac:dyDescent="0.25">
      <c r="E23" s="197" t="str">
        <f xml:space="preserve"> Time!E$193</f>
        <v>Days in period</v>
      </c>
      <c r="F23" s="197">
        <f xml:space="preserve"> Time!F$193</f>
        <v>0</v>
      </c>
      <c r="G23" s="197" t="str">
        <f xml:space="preserve"> Time!G$193</f>
        <v>days</v>
      </c>
      <c r="H23" s="197">
        <f xml:space="preserve"> Time!H$193</f>
        <v>0</v>
      </c>
      <c r="I23" s="197">
        <f xml:space="preserve"> Time!I$193</f>
        <v>0</v>
      </c>
      <c r="J23" s="197">
        <f xml:space="preserve"> Time!J$193</f>
        <v>92</v>
      </c>
      <c r="K23" s="197">
        <f xml:space="preserve"> Time!K$193</f>
        <v>90</v>
      </c>
      <c r="L23" s="197">
        <f xml:space="preserve"> Time!L$193</f>
        <v>91</v>
      </c>
      <c r="M23" s="197">
        <f xml:space="preserve"> Time!M$193</f>
        <v>92</v>
      </c>
      <c r="N23" s="197">
        <f xml:space="preserve"> Time!N$193</f>
        <v>92</v>
      </c>
      <c r="O23" s="197">
        <f xml:space="preserve"> Time!O$193</f>
        <v>90</v>
      </c>
      <c r="P23" s="197">
        <f xml:space="preserve"> Time!P$193</f>
        <v>91</v>
      </c>
      <c r="Q23" s="197">
        <f xml:space="preserve"> Time!Q$193</f>
        <v>92</v>
      </c>
      <c r="R23" s="197">
        <f xml:space="preserve"> Time!R$193</f>
        <v>92</v>
      </c>
      <c r="S23" s="197">
        <f xml:space="preserve"> Time!S$193</f>
        <v>90</v>
      </c>
      <c r="T23" s="197">
        <f xml:space="preserve"> Time!T$193</f>
        <v>91</v>
      </c>
      <c r="U23" s="197">
        <f xml:space="preserve"> Time!U$193</f>
        <v>92</v>
      </c>
      <c r="V23" s="197">
        <f xml:space="preserve"> Time!V$193</f>
        <v>92</v>
      </c>
      <c r="W23" s="197">
        <f xml:space="preserve"> Time!W$193</f>
        <v>91</v>
      </c>
      <c r="X23" s="197">
        <f xml:space="preserve"> Time!X$193</f>
        <v>91</v>
      </c>
      <c r="Y23" s="197">
        <f xml:space="preserve"> Time!Y$193</f>
        <v>92</v>
      </c>
      <c r="Z23" s="197">
        <f xml:space="preserve"> Time!Z$193</f>
        <v>92</v>
      </c>
      <c r="AA23" s="197">
        <f xml:space="preserve"> Time!AA$193</f>
        <v>90</v>
      </c>
      <c r="AB23" s="197">
        <f xml:space="preserve"> Time!AB$193</f>
        <v>91</v>
      </c>
      <c r="AC23" s="197">
        <f xml:space="preserve"> Time!AC$193</f>
        <v>92</v>
      </c>
      <c r="AD23" s="197">
        <f xml:space="preserve"> Time!AD$193</f>
        <v>92</v>
      </c>
      <c r="AE23" s="197">
        <f xml:space="preserve"> Time!AE$193</f>
        <v>90</v>
      </c>
      <c r="AF23" s="197">
        <f xml:space="preserve"> Time!AF$193</f>
        <v>91</v>
      </c>
      <c r="AG23" s="197">
        <f xml:space="preserve"> Time!AG$193</f>
        <v>92</v>
      </c>
      <c r="AH23" s="197">
        <f xml:space="preserve"> Time!AH$193</f>
        <v>92</v>
      </c>
      <c r="AI23" s="197">
        <f xml:space="preserve"> Time!AI$193</f>
        <v>90</v>
      </c>
      <c r="AJ23" s="197">
        <f xml:space="preserve"> Time!AJ$193</f>
        <v>91</v>
      </c>
      <c r="AK23" s="197">
        <f xml:space="preserve"> Time!AK$193</f>
        <v>92</v>
      </c>
      <c r="AL23" s="197">
        <f xml:space="preserve"> Time!AL$193</f>
        <v>92</v>
      </c>
      <c r="AM23" s="197">
        <f xml:space="preserve"> Time!AM$193</f>
        <v>91</v>
      </c>
      <c r="AN23" s="197">
        <f xml:space="preserve"> Time!AN$193</f>
        <v>91</v>
      </c>
      <c r="AO23" s="197">
        <f xml:space="preserve"> Time!AO$193</f>
        <v>92</v>
      </c>
      <c r="AP23" s="197">
        <f xml:space="preserve"> Time!AP$193</f>
        <v>92</v>
      </c>
      <c r="AQ23" s="197">
        <f xml:space="preserve"> Time!AQ$193</f>
        <v>90</v>
      </c>
      <c r="AR23" s="197">
        <f xml:space="preserve"> Time!AR$193</f>
        <v>91</v>
      </c>
      <c r="AS23" s="197">
        <f xml:space="preserve"> Time!AS$193</f>
        <v>92</v>
      </c>
      <c r="AT23" s="197">
        <f xml:space="preserve"> Time!AT$193</f>
        <v>92</v>
      </c>
      <c r="AU23" s="197">
        <f xml:space="preserve"> Time!AU$193</f>
        <v>90</v>
      </c>
      <c r="AV23" s="197">
        <f xml:space="preserve"> Time!AV$193</f>
        <v>91</v>
      </c>
      <c r="AW23" s="197">
        <f xml:space="preserve"> Time!AW$193</f>
        <v>92</v>
      </c>
      <c r="AX23" s="197">
        <f xml:space="preserve"> Time!AX$193</f>
        <v>92</v>
      </c>
      <c r="AY23" s="197">
        <f xml:space="preserve"> Time!AY$193</f>
        <v>90</v>
      </c>
      <c r="AZ23" s="197">
        <f xml:space="preserve"> Time!AZ$193</f>
        <v>91</v>
      </c>
      <c r="BA23" s="197">
        <f xml:space="preserve"> Time!BA$193</f>
        <v>92</v>
      </c>
      <c r="BB23" s="197">
        <f xml:space="preserve"> Time!BB$193</f>
        <v>92</v>
      </c>
      <c r="BC23" s="197">
        <f xml:space="preserve"> Time!BC$193</f>
        <v>91</v>
      </c>
      <c r="BD23" s="197">
        <f xml:space="preserve"> Time!BD$193</f>
        <v>91</v>
      </c>
      <c r="BE23" s="197">
        <f xml:space="preserve"> Time!BE$193</f>
        <v>92</v>
      </c>
      <c r="BF23" s="197">
        <f xml:space="preserve"> Time!BF$193</f>
        <v>92</v>
      </c>
      <c r="BG23" s="197">
        <f xml:space="preserve"> Time!BG$193</f>
        <v>90</v>
      </c>
      <c r="BH23" s="197">
        <f xml:space="preserve"> Time!BH$193</f>
        <v>91</v>
      </c>
      <c r="BI23" s="197">
        <f xml:space="preserve"> Time!BI$193</f>
        <v>92</v>
      </c>
      <c r="BJ23" s="197">
        <f xml:space="preserve"> Time!BJ$193</f>
        <v>92</v>
      </c>
      <c r="BK23" s="197">
        <f xml:space="preserve"> Time!BK$193</f>
        <v>90</v>
      </c>
      <c r="BL23" s="197">
        <f xml:space="preserve"> Time!BL$193</f>
        <v>91</v>
      </c>
      <c r="BM23" s="197">
        <f xml:space="preserve"> Time!BM$193</f>
        <v>92</v>
      </c>
      <c r="BN23" s="197">
        <f xml:space="preserve"> Time!BN$193</f>
        <v>92</v>
      </c>
      <c r="BO23" s="197">
        <f xml:space="preserve"> Time!BO$193</f>
        <v>90</v>
      </c>
      <c r="BP23" s="197">
        <f xml:space="preserve"> Time!BP$193</f>
        <v>91</v>
      </c>
      <c r="BQ23" s="197">
        <f xml:space="preserve"> Time!BQ$193</f>
        <v>92</v>
      </c>
      <c r="BR23" s="197">
        <f xml:space="preserve"> Time!BR$193</f>
        <v>92</v>
      </c>
      <c r="BS23" s="197">
        <f xml:space="preserve"> Time!BS$193</f>
        <v>91</v>
      </c>
      <c r="BT23" s="197">
        <f xml:space="preserve"> Time!BT$193</f>
        <v>91</v>
      </c>
      <c r="BU23" s="197">
        <f xml:space="preserve"> Time!BU$193</f>
        <v>92</v>
      </c>
      <c r="BV23" s="197">
        <f xml:space="preserve"> Time!BV$193</f>
        <v>92</v>
      </c>
      <c r="BW23" s="197">
        <f xml:space="preserve"> Time!BW$193</f>
        <v>90</v>
      </c>
      <c r="BX23" s="197">
        <f xml:space="preserve"> Time!BX$193</f>
        <v>91</v>
      </c>
      <c r="BY23" s="197">
        <f xml:space="preserve"> Time!BY$193</f>
        <v>92</v>
      </c>
      <c r="BZ23" s="197">
        <f xml:space="preserve"> Time!BZ$193</f>
        <v>92</v>
      </c>
      <c r="CA23" s="197">
        <f xml:space="preserve"> Time!CA$193</f>
        <v>90</v>
      </c>
      <c r="CB23" s="197">
        <f xml:space="preserve"> Time!CB$193</f>
        <v>91</v>
      </c>
      <c r="CC23" s="197">
        <f xml:space="preserve"> Time!CC$193</f>
        <v>92</v>
      </c>
      <c r="CD23" s="197">
        <f xml:space="preserve"> Time!CD$193</f>
        <v>92</v>
      </c>
      <c r="CE23" s="197">
        <f xml:space="preserve"> Time!CE$193</f>
        <v>90</v>
      </c>
      <c r="CF23" s="197">
        <f xml:space="preserve"> Time!CF$193</f>
        <v>91</v>
      </c>
      <c r="CG23" s="197">
        <f xml:space="preserve"> Time!CG$193</f>
        <v>92</v>
      </c>
      <c r="CH23" s="197">
        <f xml:space="preserve"> Time!CH$193</f>
        <v>92</v>
      </c>
      <c r="CI23" s="197">
        <f xml:space="preserve"> Time!CI$193</f>
        <v>91</v>
      </c>
      <c r="CJ23" s="197">
        <f xml:space="preserve"> Time!CJ$193</f>
        <v>91</v>
      </c>
      <c r="CK23" s="197">
        <f xml:space="preserve"> Time!CK$193</f>
        <v>92</v>
      </c>
      <c r="CL23" s="197">
        <f xml:space="preserve"> Time!CL$193</f>
        <v>92</v>
      </c>
      <c r="CM23" s="197">
        <f xml:space="preserve"> Time!CM$193</f>
        <v>90</v>
      </c>
      <c r="CN23" s="197">
        <f xml:space="preserve"> Time!CN$193</f>
        <v>91</v>
      </c>
      <c r="CO23" s="197">
        <f xml:space="preserve"> Time!CO$193</f>
        <v>92</v>
      </c>
      <c r="CP23" s="197">
        <f xml:space="preserve"> Time!CP$193</f>
        <v>92</v>
      </c>
      <c r="CQ23" s="197">
        <f xml:space="preserve"> Time!CQ$193</f>
        <v>90</v>
      </c>
      <c r="CR23" s="197">
        <f xml:space="preserve"> Time!CR$193</f>
        <v>91</v>
      </c>
      <c r="CS23" s="197">
        <f xml:space="preserve"> Time!CS$193</f>
        <v>92</v>
      </c>
      <c r="CT23" s="197">
        <f xml:space="preserve"> Time!CT$193</f>
        <v>92</v>
      </c>
      <c r="CU23" s="197">
        <f xml:space="preserve"> Time!CU$193</f>
        <v>90</v>
      </c>
      <c r="CV23" s="197">
        <f xml:space="preserve"> Time!CV$193</f>
        <v>91</v>
      </c>
      <c r="CW23" s="197">
        <f xml:space="preserve"> Time!CW$193</f>
        <v>92</v>
      </c>
      <c r="CX23" s="197">
        <f xml:space="preserve"> Time!CX$193</f>
        <v>92</v>
      </c>
      <c r="CY23" s="197">
        <f xml:space="preserve"> Time!CY$193</f>
        <v>91</v>
      </c>
      <c r="CZ23" s="197">
        <f xml:space="preserve"> Time!CZ$193</f>
        <v>91</v>
      </c>
      <c r="DA23" s="197">
        <f xml:space="preserve"> Time!DA$193</f>
        <v>92</v>
      </c>
      <c r="DB23" s="197">
        <f xml:space="preserve"> Time!DB$193</f>
        <v>92</v>
      </c>
      <c r="DC23" s="197">
        <f xml:space="preserve"> Time!DC$193</f>
        <v>90</v>
      </c>
      <c r="DD23" s="197">
        <f xml:space="preserve"> Time!DD$193</f>
        <v>91</v>
      </c>
      <c r="DE23" s="197">
        <f xml:space="preserve"> Time!DE$193</f>
        <v>92</v>
      </c>
      <c r="DF23" s="197">
        <f xml:space="preserve"> Time!DF$193</f>
        <v>92</v>
      </c>
      <c r="DG23" s="197">
        <f xml:space="preserve"> Time!DG$193</f>
        <v>90</v>
      </c>
      <c r="DH23" s="197">
        <f xml:space="preserve"> Time!DH$193</f>
        <v>91</v>
      </c>
      <c r="DI23" s="197">
        <f xml:space="preserve"> Time!DI$193</f>
        <v>92</v>
      </c>
      <c r="DJ23" s="197">
        <f xml:space="preserve"> Time!DJ$193</f>
        <v>92</v>
      </c>
      <c r="DK23" s="197">
        <f xml:space="preserve"> Time!DK$193</f>
        <v>90</v>
      </c>
      <c r="DL23" s="197">
        <f xml:space="preserve"> Time!DL$193</f>
        <v>91</v>
      </c>
      <c r="DM23" s="197">
        <f xml:space="preserve"> Time!DM$193</f>
        <v>92</v>
      </c>
      <c r="DN23" s="197">
        <f xml:space="preserve"> Time!DN$193</f>
        <v>92</v>
      </c>
      <c r="DO23" s="197">
        <f xml:space="preserve"> Time!DO$193</f>
        <v>91</v>
      </c>
      <c r="DP23" s="197">
        <f xml:space="preserve"> Time!DP$193</f>
        <v>91</v>
      </c>
      <c r="DQ23" s="197">
        <f xml:space="preserve"> Time!DQ$193</f>
        <v>92</v>
      </c>
      <c r="DR23" s="197">
        <f xml:space="preserve"> Time!DR$193</f>
        <v>92</v>
      </c>
      <c r="DS23" s="197">
        <f xml:space="preserve"> Time!DS$193</f>
        <v>90</v>
      </c>
      <c r="DT23" s="197">
        <f xml:space="preserve"> Time!DT$193</f>
        <v>91</v>
      </c>
      <c r="DU23" s="197">
        <f xml:space="preserve"> Time!DU$193</f>
        <v>92</v>
      </c>
      <c r="DV23" s="197">
        <f xml:space="preserve"> Time!DV$193</f>
        <v>92</v>
      </c>
      <c r="DW23" s="197">
        <f xml:space="preserve"> Time!DW$193</f>
        <v>90</v>
      </c>
      <c r="DX23" s="197">
        <f xml:space="preserve"> Time!DX$193</f>
        <v>91</v>
      </c>
      <c r="DY23" s="197">
        <f xml:space="preserve"> Time!DY$193</f>
        <v>92</v>
      </c>
      <c r="DZ23" s="197">
        <f xml:space="preserve"> Time!DZ$193</f>
        <v>92</v>
      </c>
      <c r="EA23" s="197">
        <f xml:space="preserve"> Time!EA$193</f>
        <v>90</v>
      </c>
      <c r="EB23" s="197">
        <f xml:space="preserve"> Time!EB$193</f>
        <v>91</v>
      </c>
      <c r="EC23" s="197">
        <f xml:space="preserve"> Time!EC$193</f>
        <v>92</v>
      </c>
      <c r="ED23" s="197">
        <f xml:space="preserve"> Time!ED$193</f>
        <v>92</v>
      </c>
      <c r="EE23" s="197">
        <f xml:space="preserve"> Time!EE$193</f>
        <v>91</v>
      </c>
      <c r="EF23" s="197">
        <f xml:space="preserve"> Time!EF$193</f>
        <v>91</v>
      </c>
      <c r="EG23" s="197">
        <f xml:space="preserve"> Time!EG$193</f>
        <v>92</v>
      </c>
      <c r="EH23" s="197">
        <f xml:space="preserve"> Time!EH$193</f>
        <v>92</v>
      </c>
      <c r="EI23" s="197">
        <f xml:space="preserve"> Time!EI$193</f>
        <v>90</v>
      </c>
      <c r="EJ23" s="197">
        <f xml:space="preserve"> Time!EJ$193</f>
        <v>91</v>
      </c>
      <c r="EK23" s="197">
        <f xml:space="preserve"> Time!EK$193</f>
        <v>92</v>
      </c>
      <c r="EL23" s="197">
        <f xml:space="preserve"> Time!EL$193</f>
        <v>92</v>
      </c>
      <c r="EM23" s="197">
        <f xml:space="preserve"> Time!EM$193</f>
        <v>90</v>
      </c>
      <c r="EN23" s="197">
        <f xml:space="preserve"> Time!EN$193</f>
        <v>91</v>
      </c>
      <c r="EO23" s="197">
        <f xml:space="preserve"> Time!EO$193</f>
        <v>92</v>
      </c>
      <c r="EP23" s="197">
        <f xml:space="preserve"> Time!EP$193</f>
        <v>92</v>
      </c>
      <c r="EQ23" s="197">
        <f xml:space="preserve"> Time!EQ$193</f>
        <v>90</v>
      </c>
      <c r="ER23" s="197">
        <f xml:space="preserve"> Time!ER$193</f>
        <v>91</v>
      </c>
      <c r="ES23" s="197">
        <f xml:space="preserve"> Time!ES$193</f>
        <v>92</v>
      </c>
      <c r="ET23" s="197">
        <f xml:space="preserve"> Time!ET$193</f>
        <v>92</v>
      </c>
      <c r="EU23" s="197">
        <f xml:space="preserve"> Time!EU$193</f>
        <v>91</v>
      </c>
      <c r="EV23" s="197">
        <f xml:space="preserve"> Time!EV$193</f>
        <v>91</v>
      </c>
      <c r="EW23" s="197">
        <f xml:space="preserve"> Time!EW$193</f>
        <v>92</v>
      </c>
      <c r="EX23" s="197">
        <f xml:space="preserve"> Time!EX$193</f>
        <v>92</v>
      </c>
      <c r="EY23" s="197">
        <f xml:space="preserve"> Time!EY$193</f>
        <v>90</v>
      </c>
      <c r="EZ23" s="197">
        <f xml:space="preserve"> Time!EZ$193</f>
        <v>91</v>
      </c>
      <c r="FA23" s="197">
        <f xml:space="preserve"> Time!FA$193</f>
        <v>92</v>
      </c>
      <c r="FB23" s="197">
        <f xml:space="preserve"> Time!FB$193</f>
        <v>92</v>
      </c>
      <c r="FC23" s="197">
        <f xml:space="preserve"> Time!FC$193</f>
        <v>90</v>
      </c>
      <c r="FD23" s="197">
        <f xml:space="preserve"> Time!FD$193</f>
        <v>91</v>
      </c>
      <c r="FE23" s="197">
        <f xml:space="preserve"> Time!FE$193</f>
        <v>92</v>
      </c>
      <c r="FF23" s="197">
        <f xml:space="preserve"> Time!FF$193</f>
        <v>92</v>
      </c>
      <c r="FG23" s="197">
        <f xml:space="preserve"> Time!FG$193</f>
        <v>90</v>
      </c>
      <c r="FH23" s="197">
        <f xml:space="preserve"> Time!FH$193</f>
        <v>91</v>
      </c>
      <c r="FI23" s="197">
        <f xml:space="preserve"> Time!FI$193</f>
        <v>92</v>
      </c>
      <c r="FJ23" s="197">
        <f xml:space="preserve"> Time!FJ$193</f>
        <v>92</v>
      </c>
      <c r="FK23" s="197">
        <f xml:space="preserve"> Time!FK$193</f>
        <v>91</v>
      </c>
      <c r="FL23" s="197">
        <f xml:space="preserve"> Time!FL$193</f>
        <v>91</v>
      </c>
      <c r="FM23" s="197">
        <f xml:space="preserve"> Time!FM$193</f>
        <v>92</v>
      </c>
      <c r="FN23" s="197">
        <f xml:space="preserve"> Time!FN$193</f>
        <v>92</v>
      </c>
      <c r="FO23" s="197">
        <f xml:space="preserve"> Time!FO$193</f>
        <v>90</v>
      </c>
      <c r="FP23" s="197">
        <f xml:space="preserve"> Time!FP$193</f>
        <v>91</v>
      </c>
      <c r="FQ23" s="197">
        <f xml:space="preserve"> Time!FQ$193</f>
        <v>92</v>
      </c>
      <c r="FR23" s="197">
        <f xml:space="preserve"> Time!FR$193</f>
        <v>92</v>
      </c>
      <c r="FS23" s="197">
        <f xml:space="preserve"> Time!FS$193</f>
        <v>90</v>
      </c>
      <c r="FT23" s="197">
        <f xml:space="preserve"> Time!FT$193</f>
        <v>91</v>
      </c>
      <c r="FU23" s="197">
        <f xml:space="preserve"> Time!FU$193</f>
        <v>92</v>
      </c>
      <c r="FV23" s="197">
        <f xml:space="preserve"> Time!FV$193</f>
        <v>92</v>
      </c>
      <c r="FW23" s="197">
        <f xml:space="preserve"> Time!FW$193</f>
        <v>90</v>
      </c>
      <c r="FX23" s="197">
        <f xml:space="preserve"> Time!FX$193</f>
        <v>91</v>
      </c>
      <c r="FY23" s="197">
        <f xml:space="preserve"> Time!FY$193</f>
        <v>92</v>
      </c>
      <c r="FZ23" s="197">
        <f xml:space="preserve"> Time!FZ$193</f>
        <v>92</v>
      </c>
      <c r="GA23" s="197">
        <f xml:space="preserve"> Time!GA$193</f>
        <v>91</v>
      </c>
      <c r="GB23" s="197">
        <f xml:space="preserve"> Time!GB$193</f>
        <v>91</v>
      </c>
      <c r="GC23" s="197">
        <f xml:space="preserve"> Time!GC$193</f>
        <v>92</v>
      </c>
      <c r="GD23" s="197">
        <f xml:space="preserve"> Time!GD$193</f>
        <v>92</v>
      </c>
      <c r="GE23" s="197">
        <f xml:space="preserve"> Time!GE$193</f>
        <v>90</v>
      </c>
      <c r="GF23" s="197">
        <f xml:space="preserve"> Time!GF$193</f>
        <v>91</v>
      </c>
      <c r="GG23" s="197">
        <f xml:space="preserve"> Time!GG$193</f>
        <v>92</v>
      </c>
      <c r="GH23" s="197">
        <f xml:space="preserve"> Time!GH$193</f>
        <v>92</v>
      </c>
      <c r="GI23" s="197">
        <f xml:space="preserve"> Time!GI$193</f>
        <v>90</v>
      </c>
      <c r="GJ23" s="197">
        <f xml:space="preserve"> Time!GJ$193</f>
        <v>91</v>
      </c>
    </row>
    <row r="24" spans="1:192" x14ac:dyDescent="0.25">
      <c r="E24" s="12" t="s">
        <v>273</v>
      </c>
      <c r="G24" s="12" t="s">
        <v>266</v>
      </c>
      <c r="J24" s="88">
        <f t="shared" ref="J24:AO24" si="3" xml:space="preserve"> IF( J22 = 1, $F19, I24 * (( 1 + $F20) ^ ( J23 / $F21)))</f>
        <v>0</v>
      </c>
      <c r="K24" s="88">
        <f t="shared" si="3"/>
        <v>0</v>
      </c>
      <c r="L24" s="88">
        <f t="shared" si="3"/>
        <v>0</v>
      </c>
      <c r="M24" s="88">
        <f t="shared" si="3"/>
        <v>0</v>
      </c>
      <c r="N24" s="88">
        <f t="shared" si="3"/>
        <v>0</v>
      </c>
      <c r="O24" s="88">
        <f t="shared" si="3"/>
        <v>0</v>
      </c>
      <c r="P24" s="88">
        <f t="shared" si="3"/>
        <v>0</v>
      </c>
      <c r="Q24" s="88">
        <f t="shared" si="3"/>
        <v>0</v>
      </c>
      <c r="R24" s="88">
        <f t="shared" si="3"/>
        <v>176.43258212239377</v>
      </c>
      <c r="S24" s="88">
        <f t="shared" si="3"/>
        <v>177.51008457910612</v>
      </c>
      <c r="T24" s="88">
        <f t="shared" si="3"/>
        <v>178.60625000000002</v>
      </c>
      <c r="U24" s="88">
        <f t="shared" si="3"/>
        <v>179.72134240947915</v>
      </c>
      <c r="V24" s="88">
        <f t="shared" si="3"/>
        <v>180.84339667545365</v>
      </c>
      <c r="W24" s="88">
        <f t="shared" si="3"/>
        <v>181.96014606184858</v>
      </c>
      <c r="X24" s="88">
        <f t="shared" si="3"/>
        <v>183.0837916314326</v>
      </c>
      <c r="Y24" s="88">
        <f t="shared" si="3"/>
        <v>184.22683867680121</v>
      </c>
      <c r="Z24" s="88">
        <f t="shared" si="3"/>
        <v>185.37702210784482</v>
      </c>
      <c r="AA24" s="88">
        <f t="shared" si="3"/>
        <v>186.50914971339478</v>
      </c>
      <c r="AB24" s="88">
        <f t="shared" si="3"/>
        <v>187.66088642221843</v>
      </c>
      <c r="AC24" s="88">
        <f t="shared" si="3"/>
        <v>188.83250964372124</v>
      </c>
      <c r="AD24" s="88">
        <f t="shared" si="3"/>
        <v>190.01144766054097</v>
      </c>
      <c r="AE24" s="88">
        <f t="shared" si="3"/>
        <v>191.17187845622968</v>
      </c>
      <c r="AF24" s="88">
        <f t="shared" si="3"/>
        <v>192.3524085827739</v>
      </c>
      <c r="AG24" s="88">
        <f t="shared" si="3"/>
        <v>193.55332238481429</v>
      </c>
      <c r="AH24" s="88">
        <f t="shared" si="3"/>
        <v>194.7617338520545</v>
      </c>
      <c r="AI24" s="88">
        <f t="shared" si="3"/>
        <v>195.95117541763543</v>
      </c>
      <c r="AJ24" s="88">
        <f t="shared" si="3"/>
        <v>197.16121879734325</v>
      </c>
      <c r="AK24" s="88">
        <f t="shared" si="3"/>
        <v>198.39215544443465</v>
      </c>
      <c r="AL24" s="88">
        <f t="shared" si="3"/>
        <v>199.63077719835587</v>
      </c>
      <c r="AM24" s="88">
        <f t="shared" si="3"/>
        <v>200.86354296166377</v>
      </c>
      <c r="AN24" s="88">
        <f t="shared" si="3"/>
        <v>202.10392133585518</v>
      </c>
      <c r="AO24" s="88">
        <f t="shared" si="3"/>
        <v>203.36571675795031</v>
      </c>
      <c r="AP24" s="88">
        <f t="shared" ref="AP24:BU24" si="4" xml:space="preserve"> IF( AP22 = 1, $F19, AO24 * (( 1 + $F20) ^ ( AP23 / $F21)))</f>
        <v>204.63538994746676</v>
      </c>
      <c r="AQ24" s="88">
        <f t="shared" si="4"/>
        <v>205.8851315357054</v>
      </c>
      <c r="AR24" s="88">
        <f t="shared" si="4"/>
        <v>207.15651936925158</v>
      </c>
      <c r="AS24" s="88">
        <f t="shared" si="4"/>
        <v>208.44985967689908</v>
      </c>
      <c r="AT24" s="88">
        <f t="shared" si="4"/>
        <v>209.75127469615344</v>
      </c>
      <c r="AU24" s="88">
        <f t="shared" si="4"/>
        <v>211.03225982409805</v>
      </c>
      <c r="AV24" s="88">
        <f t="shared" si="4"/>
        <v>212.3354323534829</v>
      </c>
      <c r="AW24" s="88">
        <f t="shared" si="4"/>
        <v>213.66110616882159</v>
      </c>
      <c r="AX24" s="88">
        <f t="shared" si="4"/>
        <v>214.99505656355731</v>
      </c>
      <c r="AY24" s="88">
        <f t="shared" si="4"/>
        <v>216.30806631970054</v>
      </c>
      <c r="AZ24" s="88">
        <f t="shared" si="4"/>
        <v>217.64381816232</v>
      </c>
      <c r="BA24" s="88">
        <f t="shared" si="4"/>
        <v>219.00263382304217</v>
      </c>
      <c r="BB24" s="88">
        <f t="shared" si="4"/>
        <v>220.36993297764627</v>
      </c>
      <c r="BC24" s="88">
        <f t="shared" si="4"/>
        <v>221.73076777701874</v>
      </c>
      <c r="BD24" s="88">
        <f t="shared" si="4"/>
        <v>223.10000604289937</v>
      </c>
      <c r="BE24" s="88">
        <f t="shared" si="4"/>
        <v>224.49288632168683</v>
      </c>
      <c r="BF24" s="88">
        <f t="shared" si="4"/>
        <v>225.89446276998788</v>
      </c>
      <c r="BG24" s="88">
        <f t="shared" si="4"/>
        <v>227.27403697144419</v>
      </c>
      <c r="BH24" s="88">
        <f t="shared" si="4"/>
        <v>228.67750619397185</v>
      </c>
      <c r="BI24" s="88">
        <f t="shared" si="4"/>
        <v>230.10520847972899</v>
      </c>
      <c r="BJ24" s="88">
        <f t="shared" si="4"/>
        <v>231.54182433923756</v>
      </c>
      <c r="BK24" s="88">
        <f t="shared" si="4"/>
        <v>232.95588789573029</v>
      </c>
      <c r="BL24" s="88">
        <f t="shared" si="4"/>
        <v>234.39444384882114</v>
      </c>
      <c r="BM24" s="88">
        <f t="shared" si="4"/>
        <v>235.85783869172221</v>
      </c>
      <c r="BN24" s="88">
        <f t="shared" si="4"/>
        <v>237.33036994771851</v>
      </c>
      <c r="BO24" s="88">
        <f t="shared" si="4"/>
        <v>238.77978509312354</v>
      </c>
      <c r="BP24" s="88">
        <f t="shared" si="4"/>
        <v>240.25430494504164</v>
      </c>
      <c r="BQ24" s="88">
        <f t="shared" si="4"/>
        <v>241.75428465901524</v>
      </c>
      <c r="BR24" s="88">
        <f t="shared" si="4"/>
        <v>243.26362919641144</v>
      </c>
      <c r="BS24" s="88">
        <f t="shared" si="4"/>
        <v>244.76583781243755</v>
      </c>
      <c r="BT24" s="88">
        <f t="shared" si="4"/>
        <v>246.27732291066332</v>
      </c>
      <c r="BU24" s="88">
        <f t="shared" si="4"/>
        <v>247.81490613300028</v>
      </c>
      <c r="BV24" s="88">
        <f t="shared" ref="BV24:DA24" si="5" xml:space="preserve"> IF( BV22 = 1, $F19, BU24 * (( 1 + $F20) ^ ( BV23 / $F21)))</f>
        <v>249.36208894874548</v>
      </c>
      <c r="BW24" s="88">
        <f t="shared" si="5"/>
        <v>250.88498375774853</v>
      </c>
      <c r="BX24" s="88">
        <f t="shared" si="5"/>
        <v>252.43425598342995</v>
      </c>
      <c r="BY24" s="88">
        <f t="shared" si="5"/>
        <v>254.01027878632533</v>
      </c>
      <c r="BZ24" s="88">
        <f t="shared" si="5"/>
        <v>255.59614117246414</v>
      </c>
      <c r="CA24" s="88">
        <f t="shared" si="5"/>
        <v>257.15710835169227</v>
      </c>
      <c r="CB24" s="88">
        <f t="shared" si="5"/>
        <v>258.74511238301574</v>
      </c>
      <c r="CC24" s="88">
        <f t="shared" si="5"/>
        <v>260.36053575598351</v>
      </c>
      <c r="CD24" s="88">
        <f t="shared" si="5"/>
        <v>261.98604470177582</v>
      </c>
      <c r="CE24" s="88">
        <f t="shared" si="5"/>
        <v>263.58603606048462</v>
      </c>
      <c r="CF24" s="88">
        <f t="shared" si="5"/>
        <v>265.21374019259116</v>
      </c>
      <c r="CG24" s="88">
        <f t="shared" si="5"/>
        <v>266.86954914988314</v>
      </c>
      <c r="CH24" s="88">
        <f t="shared" si="5"/>
        <v>268.53569581932027</v>
      </c>
      <c r="CI24" s="88">
        <f t="shared" si="5"/>
        <v>270.1939652338765</v>
      </c>
      <c r="CJ24" s="88">
        <f t="shared" si="5"/>
        <v>271.86247484180018</v>
      </c>
      <c r="CK24" s="88">
        <f t="shared" si="5"/>
        <v>273.55979384445715</v>
      </c>
      <c r="CL24" s="88">
        <f t="shared" si="5"/>
        <v>275.26770971892756</v>
      </c>
      <c r="CM24" s="88">
        <f t="shared" si="5"/>
        <v>276.94881436472349</v>
      </c>
      <c r="CN24" s="88">
        <f t="shared" si="5"/>
        <v>278.65903671284525</v>
      </c>
      <c r="CO24" s="88">
        <f t="shared" si="5"/>
        <v>280.39878869056861</v>
      </c>
      <c r="CP24" s="88">
        <f t="shared" si="5"/>
        <v>282.14940246190076</v>
      </c>
      <c r="CQ24" s="88">
        <f t="shared" si="5"/>
        <v>283.87253472384157</v>
      </c>
      <c r="CR24" s="88">
        <f t="shared" si="5"/>
        <v>285.62551263066638</v>
      </c>
      <c r="CS24" s="88">
        <f t="shared" si="5"/>
        <v>287.40875840783286</v>
      </c>
      <c r="CT24" s="88">
        <f t="shared" si="5"/>
        <v>289.20313752344833</v>
      </c>
      <c r="CU24" s="88">
        <f t="shared" si="5"/>
        <v>290.96934809193766</v>
      </c>
      <c r="CV24" s="88">
        <f t="shared" si="5"/>
        <v>292.76615044643307</v>
      </c>
      <c r="CW24" s="88">
        <f t="shared" si="5"/>
        <v>294.59397736802873</v>
      </c>
      <c r="CX24" s="88">
        <f t="shared" si="5"/>
        <v>296.43321596153459</v>
      </c>
      <c r="CY24" s="88">
        <f t="shared" si="5"/>
        <v>298.26375895131383</v>
      </c>
      <c r="CZ24" s="88">
        <f t="shared" si="5"/>
        <v>300.10560596323705</v>
      </c>
      <c r="DA24" s="88">
        <f t="shared" si="5"/>
        <v>301.97925530782459</v>
      </c>
      <c r="DB24" s="88">
        <f t="shared" ref="DB24:EG24" si="6" xml:space="preserve"> IF( DB22 = 1, $F19, DA24 * (( 1 + $F20) ^ ( DB23 / $F21)))</f>
        <v>303.86460240745805</v>
      </c>
      <c r="DC24" s="88">
        <f t="shared" si="6"/>
        <v>305.72035292509668</v>
      </c>
      <c r="DD24" s="88">
        <f t="shared" si="6"/>
        <v>307.60824611231794</v>
      </c>
      <c r="DE24" s="88">
        <f t="shared" si="6"/>
        <v>309.52873669052019</v>
      </c>
      <c r="DF24" s="88">
        <f t="shared" si="6"/>
        <v>311.46121746764453</v>
      </c>
      <c r="DG24" s="88">
        <f t="shared" si="6"/>
        <v>313.36336174822412</v>
      </c>
      <c r="DH24" s="88">
        <f t="shared" si="6"/>
        <v>315.29845226512595</v>
      </c>
      <c r="DI24" s="88">
        <f t="shared" si="6"/>
        <v>317.26695510778325</v>
      </c>
      <c r="DJ24" s="88">
        <f t="shared" si="6"/>
        <v>319.24774790433565</v>
      </c>
      <c r="DK24" s="88">
        <f t="shared" si="6"/>
        <v>321.19744579192974</v>
      </c>
      <c r="DL24" s="88">
        <f t="shared" si="6"/>
        <v>323.1809135717541</v>
      </c>
      <c r="DM24" s="88">
        <f t="shared" si="6"/>
        <v>325.1986289854778</v>
      </c>
      <c r="DN24" s="88">
        <f t="shared" si="6"/>
        <v>327.22894160194403</v>
      </c>
      <c r="DO24" s="88">
        <f t="shared" si="6"/>
        <v>329.2496552495673</v>
      </c>
      <c r="DP24" s="88">
        <f t="shared" si="6"/>
        <v>331.28284726669449</v>
      </c>
      <c r="DQ24" s="88">
        <f t="shared" si="6"/>
        <v>333.35114548345746</v>
      </c>
      <c r="DR24" s="88">
        <f t="shared" si="6"/>
        <v>335.4323567065797</v>
      </c>
      <c r="DS24" s="88">
        <f t="shared" si="6"/>
        <v>337.48089663080651</v>
      </c>
      <c r="DT24" s="88">
        <f t="shared" si="6"/>
        <v>339.56491844836188</v>
      </c>
      <c r="DU24" s="88">
        <f t="shared" si="6"/>
        <v>341.68492412054394</v>
      </c>
      <c r="DV24" s="88">
        <f t="shared" si="6"/>
        <v>343.81816562424422</v>
      </c>
      <c r="DW24" s="88">
        <f t="shared" si="6"/>
        <v>345.91791904657669</v>
      </c>
      <c r="DX24" s="88">
        <f t="shared" si="6"/>
        <v>348.05404140957091</v>
      </c>
      <c r="DY24" s="88">
        <f t="shared" si="6"/>
        <v>350.22704722355752</v>
      </c>
      <c r="DZ24" s="88">
        <f t="shared" si="6"/>
        <v>352.4136197648503</v>
      </c>
      <c r="EA24" s="88">
        <f t="shared" si="6"/>
        <v>354.56586702274109</v>
      </c>
      <c r="EB24" s="88">
        <f t="shared" si="6"/>
        <v>356.75539244481018</v>
      </c>
      <c r="EC24" s="88">
        <f t="shared" si="6"/>
        <v>358.98272340414644</v>
      </c>
      <c r="ED24" s="88">
        <f t="shared" si="6"/>
        <v>361.22396025897154</v>
      </c>
      <c r="EE24" s="88">
        <f t="shared" si="6"/>
        <v>363.45460093143305</v>
      </c>
      <c r="EF24" s="88">
        <f t="shared" si="6"/>
        <v>365.69901632084873</v>
      </c>
      <c r="EG24" s="88">
        <f t="shared" si="6"/>
        <v>367.98218500757361</v>
      </c>
      <c r="EH24" s="88">
        <f t="shared" ref="EH24:FM24" si="7" xml:space="preserve"> IF( EH22 = 1, $F19, EG24 * (( 1 + $F20) ^ ( EH23 / $F21)))</f>
        <v>370.27960820147354</v>
      </c>
      <c r="EI24" s="88">
        <f t="shared" si="7"/>
        <v>372.5409659547189</v>
      </c>
      <c r="EJ24" s="88">
        <f t="shared" si="7"/>
        <v>374.84149172886998</v>
      </c>
      <c r="EK24" s="88">
        <f t="shared" si="7"/>
        <v>377.18173963276303</v>
      </c>
      <c r="EL24" s="88">
        <f t="shared" si="7"/>
        <v>379.53659840651045</v>
      </c>
      <c r="EM24" s="88">
        <f t="shared" si="7"/>
        <v>381.85449010358695</v>
      </c>
      <c r="EN24" s="88">
        <f t="shared" si="7"/>
        <v>384.21252902209181</v>
      </c>
      <c r="EO24" s="88">
        <f t="shared" si="7"/>
        <v>386.61128312358215</v>
      </c>
      <c r="EP24" s="88">
        <f t="shared" si="7"/>
        <v>389.02501336667325</v>
      </c>
      <c r="EQ24" s="88">
        <f t="shared" si="7"/>
        <v>391.40085235617664</v>
      </c>
      <c r="ER24" s="88">
        <f t="shared" si="7"/>
        <v>393.81784224764414</v>
      </c>
      <c r="ES24" s="88">
        <f t="shared" si="7"/>
        <v>396.27656520167176</v>
      </c>
      <c r="ET24" s="88">
        <f t="shared" si="7"/>
        <v>398.75063870084011</v>
      </c>
      <c r="EU24" s="88">
        <f t="shared" si="7"/>
        <v>401.2130152060376</v>
      </c>
      <c r="EV24" s="88">
        <f t="shared" si="7"/>
        <v>403.69059745002238</v>
      </c>
      <c r="EW24" s="88">
        <f t="shared" si="7"/>
        <v>406.21095897709444</v>
      </c>
      <c r="EX24" s="88">
        <f t="shared" si="7"/>
        <v>408.7470558774134</v>
      </c>
      <c r="EY24" s="88">
        <f t="shared" si="7"/>
        <v>411.24334058618859</v>
      </c>
      <c r="EZ24" s="88">
        <f t="shared" si="7"/>
        <v>413.782862386273</v>
      </c>
      <c r="FA24" s="88">
        <f t="shared" si="7"/>
        <v>416.36623295152185</v>
      </c>
      <c r="FB24" s="88">
        <f t="shared" si="7"/>
        <v>418.9657322743488</v>
      </c>
      <c r="FC24" s="88">
        <f t="shared" si="7"/>
        <v>421.52442410084336</v>
      </c>
      <c r="FD24" s="88">
        <f t="shared" si="7"/>
        <v>424.12743394592991</v>
      </c>
      <c r="FE24" s="88">
        <f t="shared" si="7"/>
        <v>426.77538877530998</v>
      </c>
      <c r="FF24" s="88">
        <f t="shared" si="7"/>
        <v>429.43987558120756</v>
      </c>
      <c r="FG24" s="88">
        <f t="shared" si="7"/>
        <v>432.06253470336446</v>
      </c>
      <c r="FH24" s="88">
        <f t="shared" si="7"/>
        <v>434.73061979457816</v>
      </c>
      <c r="FI24" s="88">
        <f t="shared" si="7"/>
        <v>437.44477349469275</v>
      </c>
      <c r="FJ24" s="88">
        <f t="shared" si="7"/>
        <v>440.17587247073777</v>
      </c>
      <c r="FK24" s="88">
        <f t="shared" si="7"/>
        <v>442.89405928056487</v>
      </c>
      <c r="FL24" s="88">
        <f t="shared" si="7"/>
        <v>445.6290315163892</v>
      </c>
      <c r="FM24" s="88">
        <f t="shared" si="7"/>
        <v>448.41122727094682</v>
      </c>
      <c r="FN24" s="88">
        <f t="shared" ref="FN24:GJ24" si="8" xml:space="preserve"> IF( FN22 = 1, $F19, FM24 * (( 1 + $F20) ^ ( FN23 / $F21)))</f>
        <v>451.21079310839679</v>
      </c>
      <c r="FO24" s="88">
        <f t="shared" si="8"/>
        <v>453.96641076257902</v>
      </c>
      <c r="FP24" s="88">
        <f t="shared" si="8"/>
        <v>456.76975730429893</v>
      </c>
      <c r="FQ24" s="88">
        <f t="shared" si="8"/>
        <v>459.62150795272049</v>
      </c>
      <c r="FR24" s="88">
        <f t="shared" si="8"/>
        <v>462.49106293610674</v>
      </c>
      <c r="FS24" s="88">
        <f t="shared" si="8"/>
        <v>465.31557103164351</v>
      </c>
      <c r="FT24" s="88">
        <f t="shared" si="8"/>
        <v>468.18900123690645</v>
      </c>
      <c r="FU24" s="88">
        <f t="shared" si="8"/>
        <v>471.11204565153855</v>
      </c>
      <c r="FV24" s="88">
        <f t="shared" si="8"/>
        <v>474.05333950950944</v>
      </c>
      <c r="FW24" s="88">
        <f t="shared" si="8"/>
        <v>476.94846030743463</v>
      </c>
      <c r="FX24" s="88">
        <f t="shared" si="8"/>
        <v>479.89372626782915</v>
      </c>
      <c r="FY24" s="88">
        <f t="shared" si="8"/>
        <v>482.88984679282703</v>
      </c>
      <c r="FZ24" s="88">
        <f t="shared" si="8"/>
        <v>485.90467299724719</v>
      </c>
      <c r="GA24" s="88">
        <f t="shared" si="8"/>
        <v>488.90524562191388</v>
      </c>
      <c r="GB24" s="88">
        <f t="shared" si="8"/>
        <v>491.92434746964886</v>
      </c>
      <c r="GC24" s="88">
        <f t="shared" si="8"/>
        <v>494.99557877259247</v>
      </c>
      <c r="GD24" s="88">
        <f t="shared" si="8"/>
        <v>498.08598469408201</v>
      </c>
      <c r="GE24" s="88">
        <f t="shared" si="8"/>
        <v>501.12787676246171</v>
      </c>
      <c r="GF24" s="88">
        <f t="shared" si="8"/>
        <v>504.22245615639008</v>
      </c>
      <c r="GG24" s="88">
        <f t="shared" si="8"/>
        <v>507.3704682419073</v>
      </c>
      <c r="GH24" s="88">
        <f t="shared" si="8"/>
        <v>510.53813431143408</v>
      </c>
      <c r="GI24" s="88">
        <f t="shared" si="8"/>
        <v>513.65607368152325</v>
      </c>
      <c r="GJ24" s="88">
        <f t="shared" si="8"/>
        <v>516.82801756029983</v>
      </c>
    </row>
    <row r="25" spans="1:192" x14ac:dyDescent="0.25">
      <c r="P25" s="88"/>
      <c r="S25" s="723"/>
      <c r="T25" s="723"/>
      <c r="U25" s="723"/>
      <c r="V25" s="723"/>
      <c r="W25" s="723"/>
      <c r="X25" s="723"/>
      <c r="Y25" s="723"/>
      <c r="Z25" s="723"/>
      <c r="AA25" s="723"/>
      <c r="AB25" s="723"/>
      <c r="AC25" s="723"/>
      <c r="AD25" s="723"/>
      <c r="AE25" s="723"/>
      <c r="AF25" s="723"/>
      <c r="AG25" s="723"/>
      <c r="AH25" s="723"/>
      <c r="AI25" s="723"/>
      <c r="AJ25" s="723"/>
      <c r="AK25" s="723"/>
      <c r="AL25" s="723"/>
      <c r="AM25" s="723"/>
      <c r="AN25" s="723"/>
      <c r="AO25" s="723"/>
      <c r="AP25" s="723"/>
      <c r="AQ25" s="723"/>
      <c r="AR25" s="723"/>
      <c r="AS25" s="723"/>
      <c r="AT25" s="723"/>
      <c r="AU25" s="723"/>
      <c r="AV25" s="723"/>
      <c r="AW25" s="723"/>
      <c r="AX25" s="723"/>
      <c r="AY25" s="723"/>
      <c r="AZ25" s="723"/>
      <c r="BA25" s="723"/>
      <c r="BB25" s="723"/>
      <c r="BC25" s="723"/>
      <c r="BD25" s="723"/>
      <c r="BE25" s="723"/>
      <c r="BF25" s="723"/>
      <c r="BG25" s="723"/>
      <c r="BH25" s="723"/>
      <c r="BI25" s="723"/>
      <c r="BJ25" s="723"/>
      <c r="BK25" s="723"/>
      <c r="BL25" s="723"/>
      <c r="BM25" s="723"/>
      <c r="BN25" s="723"/>
      <c r="BO25" s="723"/>
      <c r="BP25" s="723"/>
      <c r="BQ25" s="723"/>
      <c r="BR25" s="723"/>
      <c r="BS25" s="723"/>
      <c r="BT25" s="723"/>
      <c r="BU25" s="723"/>
      <c r="BV25" s="723"/>
      <c r="BW25" s="723"/>
      <c r="BX25" s="723"/>
      <c r="BY25" s="723"/>
      <c r="BZ25" s="723"/>
      <c r="CA25" s="723"/>
      <c r="CB25" s="723"/>
      <c r="CC25" s="723"/>
      <c r="CD25" s="723"/>
      <c r="CE25" s="723"/>
      <c r="CF25" s="723"/>
      <c r="CG25" s="723"/>
      <c r="CH25" s="723"/>
      <c r="CI25" s="723"/>
      <c r="CJ25" s="723"/>
      <c r="CK25" s="723"/>
      <c r="CL25" s="723"/>
      <c r="CM25" s="723"/>
      <c r="CN25" s="723"/>
      <c r="CO25" s="723"/>
      <c r="CP25" s="723"/>
      <c r="CQ25" s="723"/>
      <c r="CR25" s="723"/>
      <c r="CS25" s="723"/>
      <c r="CT25" s="723"/>
      <c r="CU25" s="723"/>
      <c r="CV25" s="723"/>
      <c r="CW25" s="723"/>
      <c r="CX25" s="723"/>
      <c r="CY25" s="723"/>
      <c r="CZ25" s="723"/>
      <c r="DA25" s="723"/>
      <c r="DB25" s="723"/>
      <c r="DC25" s="723"/>
      <c r="DD25" s="723"/>
      <c r="DE25" s="723"/>
      <c r="DF25" s="723"/>
      <c r="DG25" s="723"/>
      <c r="DH25" s="723"/>
      <c r="DI25" s="723"/>
      <c r="DJ25" s="723"/>
      <c r="DK25" s="723"/>
      <c r="DL25" s="723"/>
      <c r="DM25" s="723"/>
      <c r="DN25" s="723"/>
      <c r="DO25" s="723"/>
      <c r="DP25" s="723"/>
      <c r="DQ25" s="723"/>
      <c r="DR25" s="723"/>
      <c r="DS25" s="723"/>
      <c r="DT25" s="723"/>
      <c r="DU25" s="723"/>
      <c r="DV25" s="723"/>
      <c r="DW25" s="723"/>
      <c r="DX25" s="723"/>
      <c r="DY25" s="723"/>
      <c r="DZ25" s="723"/>
      <c r="EA25" s="723"/>
      <c r="EB25" s="723"/>
      <c r="EC25" s="723"/>
      <c r="ED25" s="723"/>
      <c r="EE25" s="723"/>
      <c r="EF25" s="723"/>
      <c r="EG25" s="723"/>
      <c r="EH25" s="723"/>
      <c r="EI25" s="723"/>
      <c r="EJ25" s="723"/>
      <c r="EK25" s="723"/>
      <c r="EL25" s="723"/>
      <c r="EM25" s="723"/>
      <c r="EN25" s="723"/>
      <c r="EO25" s="723"/>
      <c r="EP25" s="723"/>
      <c r="EQ25" s="723"/>
      <c r="ER25" s="723"/>
      <c r="ES25" s="723"/>
      <c r="ET25" s="723"/>
      <c r="EU25" s="723"/>
      <c r="EV25" s="723"/>
      <c r="EW25" s="723"/>
      <c r="EX25" s="723"/>
      <c r="EY25" s="723"/>
      <c r="EZ25" s="723"/>
      <c r="FA25" s="723"/>
      <c r="FB25" s="723"/>
      <c r="FC25" s="723"/>
      <c r="FD25" s="723"/>
      <c r="FE25" s="723"/>
      <c r="FF25" s="723"/>
      <c r="FG25" s="723"/>
      <c r="FH25" s="723"/>
      <c r="FI25" s="723"/>
      <c r="FJ25" s="723"/>
      <c r="FK25" s="723"/>
      <c r="FL25" s="723"/>
      <c r="FM25" s="723"/>
      <c r="FN25" s="723"/>
      <c r="FO25" s="723"/>
      <c r="FP25" s="723"/>
      <c r="FQ25" s="723"/>
      <c r="FR25" s="723"/>
      <c r="FS25" s="723"/>
      <c r="FT25" s="723"/>
      <c r="FU25" s="723"/>
      <c r="FV25" s="723"/>
      <c r="FW25" s="723"/>
      <c r="FX25" s="723"/>
      <c r="FY25" s="723"/>
      <c r="FZ25" s="723"/>
      <c r="GA25" s="723"/>
      <c r="GB25" s="723"/>
      <c r="GC25" s="723"/>
      <c r="GD25" s="723"/>
      <c r="GE25" s="723"/>
      <c r="GF25" s="723"/>
      <c r="GG25" s="723"/>
      <c r="GH25" s="723"/>
      <c r="GI25" s="723"/>
      <c r="GJ25" s="723"/>
    </row>
    <row r="26" spans="1:192" x14ac:dyDescent="0.25">
      <c r="P26" s="88"/>
    </row>
    <row r="27" spans="1:192" x14ac:dyDescent="0.25">
      <c r="A27" s="15" t="s">
        <v>274</v>
      </c>
      <c r="P27" s="88"/>
    </row>
    <row r="28" spans="1:192" x14ac:dyDescent="0.25">
      <c r="P28" s="88"/>
    </row>
    <row r="29" spans="1:192" x14ac:dyDescent="0.25">
      <c r="B29" s="15" t="s">
        <v>270</v>
      </c>
      <c r="P29" s="88"/>
    </row>
    <row r="30" spans="1:192" x14ac:dyDescent="0.25">
      <c r="E30" s="151" t="str">
        <f xml:space="preserve"> InpC!E$51</f>
        <v>CPI at O&amp;M contract signature date</v>
      </c>
      <c r="F30" s="469">
        <f xml:space="preserve"> InpC!F$51</f>
        <v>145</v>
      </c>
      <c r="G30" s="151" t="str">
        <f xml:space="preserve"> InpC!G$51</f>
        <v>index</v>
      </c>
      <c r="H30" s="39"/>
      <c r="P30" s="88"/>
    </row>
    <row r="31" spans="1:192" x14ac:dyDescent="0.25">
      <c r="A31" s="289"/>
      <c r="B31" s="289"/>
      <c r="C31" s="435"/>
      <c r="D31" s="290"/>
      <c r="E31" s="88" t="str">
        <f t="shared" ref="E31:AJ31" si="9" xml:space="preserve"> E$24</f>
        <v>Forecast CPI</v>
      </c>
      <c r="F31" s="88">
        <f t="shared" si="9"/>
        <v>0</v>
      </c>
      <c r="G31" s="88" t="str">
        <f t="shared" si="9"/>
        <v>index</v>
      </c>
      <c r="H31" s="88">
        <f t="shared" si="9"/>
        <v>0</v>
      </c>
      <c r="I31" s="88">
        <f t="shared" si="9"/>
        <v>0</v>
      </c>
      <c r="J31" s="88">
        <f t="shared" si="9"/>
        <v>0</v>
      </c>
      <c r="K31" s="88">
        <f t="shared" si="9"/>
        <v>0</v>
      </c>
      <c r="L31" s="88">
        <f t="shared" si="9"/>
        <v>0</v>
      </c>
      <c r="M31" s="88">
        <f t="shared" si="9"/>
        <v>0</v>
      </c>
      <c r="N31" s="88">
        <f t="shared" si="9"/>
        <v>0</v>
      </c>
      <c r="O31" s="88">
        <f t="shared" si="9"/>
        <v>0</v>
      </c>
      <c r="P31" s="88">
        <f t="shared" si="9"/>
        <v>0</v>
      </c>
      <c r="Q31" s="88">
        <f t="shared" si="9"/>
        <v>0</v>
      </c>
      <c r="R31" s="88">
        <f t="shared" si="9"/>
        <v>176.43258212239377</v>
      </c>
      <c r="S31" s="88">
        <f t="shared" si="9"/>
        <v>177.51008457910612</v>
      </c>
      <c r="T31" s="88">
        <f t="shared" si="9"/>
        <v>178.60625000000002</v>
      </c>
      <c r="U31" s="88">
        <f t="shared" si="9"/>
        <v>179.72134240947915</v>
      </c>
      <c r="V31" s="88">
        <f t="shared" si="9"/>
        <v>180.84339667545365</v>
      </c>
      <c r="W31" s="88">
        <f t="shared" si="9"/>
        <v>181.96014606184858</v>
      </c>
      <c r="X31" s="88">
        <f t="shared" si="9"/>
        <v>183.0837916314326</v>
      </c>
      <c r="Y31" s="88">
        <f t="shared" si="9"/>
        <v>184.22683867680121</v>
      </c>
      <c r="Z31" s="88">
        <f t="shared" si="9"/>
        <v>185.37702210784482</v>
      </c>
      <c r="AA31" s="88">
        <f t="shared" si="9"/>
        <v>186.50914971339478</v>
      </c>
      <c r="AB31" s="88">
        <f t="shared" si="9"/>
        <v>187.66088642221843</v>
      </c>
      <c r="AC31" s="88">
        <f t="shared" si="9"/>
        <v>188.83250964372124</v>
      </c>
      <c r="AD31" s="88">
        <f t="shared" si="9"/>
        <v>190.01144766054097</v>
      </c>
      <c r="AE31" s="88">
        <f t="shared" si="9"/>
        <v>191.17187845622968</v>
      </c>
      <c r="AF31" s="88">
        <f t="shared" si="9"/>
        <v>192.3524085827739</v>
      </c>
      <c r="AG31" s="88">
        <f t="shared" si="9"/>
        <v>193.55332238481429</v>
      </c>
      <c r="AH31" s="88">
        <f t="shared" si="9"/>
        <v>194.7617338520545</v>
      </c>
      <c r="AI31" s="88">
        <f t="shared" si="9"/>
        <v>195.95117541763543</v>
      </c>
      <c r="AJ31" s="88">
        <f t="shared" si="9"/>
        <v>197.16121879734325</v>
      </c>
      <c r="AK31" s="88">
        <f t="shared" ref="AK31:BP31" si="10" xml:space="preserve"> AK$24</f>
        <v>198.39215544443465</v>
      </c>
      <c r="AL31" s="88">
        <f t="shared" si="10"/>
        <v>199.63077719835587</v>
      </c>
      <c r="AM31" s="88">
        <f t="shared" si="10"/>
        <v>200.86354296166377</v>
      </c>
      <c r="AN31" s="88">
        <f t="shared" si="10"/>
        <v>202.10392133585518</v>
      </c>
      <c r="AO31" s="88">
        <f t="shared" si="10"/>
        <v>203.36571675795031</v>
      </c>
      <c r="AP31" s="88">
        <f t="shared" si="10"/>
        <v>204.63538994746676</v>
      </c>
      <c r="AQ31" s="88">
        <f t="shared" si="10"/>
        <v>205.8851315357054</v>
      </c>
      <c r="AR31" s="88">
        <f t="shared" si="10"/>
        <v>207.15651936925158</v>
      </c>
      <c r="AS31" s="88">
        <f t="shared" si="10"/>
        <v>208.44985967689908</v>
      </c>
      <c r="AT31" s="88">
        <f t="shared" si="10"/>
        <v>209.75127469615344</v>
      </c>
      <c r="AU31" s="88">
        <f t="shared" si="10"/>
        <v>211.03225982409805</v>
      </c>
      <c r="AV31" s="88">
        <f t="shared" si="10"/>
        <v>212.3354323534829</v>
      </c>
      <c r="AW31" s="88">
        <f t="shared" si="10"/>
        <v>213.66110616882159</v>
      </c>
      <c r="AX31" s="88">
        <f t="shared" si="10"/>
        <v>214.99505656355731</v>
      </c>
      <c r="AY31" s="88">
        <f t="shared" si="10"/>
        <v>216.30806631970054</v>
      </c>
      <c r="AZ31" s="88">
        <f t="shared" si="10"/>
        <v>217.64381816232</v>
      </c>
      <c r="BA31" s="88">
        <f t="shared" si="10"/>
        <v>219.00263382304217</v>
      </c>
      <c r="BB31" s="88">
        <f t="shared" si="10"/>
        <v>220.36993297764627</v>
      </c>
      <c r="BC31" s="88">
        <f t="shared" si="10"/>
        <v>221.73076777701874</v>
      </c>
      <c r="BD31" s="88">
        <f t="shared" si="10"/>
        <v>223.10000604289937</v>
      </c>
      <c r="BE31" s="88">
        <f t="shared" si="10"/>
        <v>224.49288632168683</v>
      </c>
      <c r="BF31" s="88">
        <f t="shared" si="10"/>
        <v>225.89446276998788</v>
      </c>
      <c r="BG31" s="88">
        <f t="shared" si="10"/>
        <v>227.27403697144419</v>
      </c>
      <c r="BH31" s="88">
        <f t="shared" si="10"/>
        <v>228.67750619397185</v>
      </c>
      <c r="BI31" s="88">
        <f t="shared" si="10"/>
        <v>230.10520847972899</v>
      </c>
      <c r="BJ31" s="88">
        <f t="shared" si="10"/>
        <v>231.54182433923756</v>
      </c>
      <c r="BK31" s="88">
        <f t="shared" si="10"/>
        <v>232.95588789573029</v>
      </c>
      <c r="BL31" s="88">
        <f t="shared" si="10"/>
        <v>234.39444384882114</v>
      </c>
      <c r="BM31" s="88">
        <f t="shared" si="10"/>
        <v>235.85783869172221</v>
      </c>
      <c r="BN31" s="88">
        <f t="shared" si="10"/>
        <v>237.33036994771851</v>
      </c>
      <c r="BO31" s="88">
        <f t="shared" si="10"/>
        <v>238.77978509312354</v>
      </c>
      <c r="BP31" s="88">
        <f t="shared" si="10"/>
        <v>240.25430494504164</v>
      </c>
      <c r="BQ31" s="88">
        <f t="shared" ref="BQ31:CV31" si="11" xml:space="preserve"> BQ$24</f>
        <v>241.75428465901524</v>
      </c>
      <c r="BR31" s="88">
        <f t="shared" si="11"/>
        <v>243.26362919641144</v>
      </c>
      <c r="BS31" s="88">
        <f t="shared" si="11"/>
        <v>244.76583781243755</v>
      </c>
      <c r="BT31" s="88">
        <f t="shared" si="11"/>
        <v>246.27732291066332</v>
      </c>
      <c r="BU31" s="88">
        <f t="shared" si="11"/>
        <v>247.81490613300028</v>
      </c>
      <c r="BV31" s="88">
        <f t="shared" si="11"/>
        <v>249.36208894874548</v>
      </c>
      <c r="BW31" s="88">
        <f t="shared" si="11"/>
        <v>250.88498375774853</v>
      </c>
      <c r="BX31" s="88">
        <f t="shared" si="11"/>
        <v>252.43425598342995</v>
      </c>
      <c r="BY31" s="88">
        <f t="shared" si="11"/>
        <v>254.01027878632533</v>
      </c>
      <c r="BZ31" s="88">
        <f t="shared" si="11"/>
        <v>255.59614117246414</v>
      </c>
      <c r="CA31" s="88">
        <f t="shared" si="11"/>
        <v>257.15710835169227</v>
      </c>
      <c r="CB31" s="88">
        <f t="shared" si="11"/>
        <v>258.74511238301574</v>
      </c>
      <c r="CC31" s="88">
        <f t="shared" si="11"/>
        <v>260.36053575598351</v>
      </c>
      <c r="CD31" s="88">
        <f t="shared" si="11"/>
        <v>261.98604470177582</v>
      </c>
      <c r="CE31" s="88">
        <f t="shared" si="11"/>
        <v>263.58603606048462</v>
      </c>
      <c r="CF31" s="88">
        <f t="shared" si="11"/>
        <v>265.21374019259116</v>
      </c>
      <c r="CG31" s="88">
        <f t="shared" si="11"/>
        <v>266.86954914988314</v>
      </c>
      <c r="CH31" s="88">
        <f t="shared" si="11"/>
        <v>268.53569581932027</v>
      </c>
      <c r="CI31" s="88">
        <f t="shared" si="11"/>
        <v>270.1939652338765</v>
      </c>
      <c r="CJ31" s="88">
        <f t="shared" si="11"/>
        <v>271.86247484180018</v>
      </c>
      <c r="CK31" s="88">
        <f t="shared" si="11"/>
        <v>273.55979384445715</v>
      </c>
      <c r="CL31" s="88">
        <f t="shared" si="11"/>
        <v>275.26770971892756</v>
      </c>
      <c r="CM31" s="88">
        <f t="shared" si="11"/>
        <v>276.94881436472349</v>
      </c>
      <c r="CN31" s="88">
        <f t="shared" si="11"/>
        <v>278.65903671284525</v>
      </c>
      <c r="CO31" s="88">
        <f t="shared" si="11"/>
        <v>280.39878869056861</v>
      </c>
      <c r="CP31" s="88">
        <f t="shared" si="11"/>
        <v>282.14940246190076</v>
      </c>
      <c r="CQ31" s="88">
        <f t="shared" si="11"/>
        <v>283.87253472384157</v>
      </c>
      <c r="CR31" s="88">
        <f t="shared" si="11"/>
        <v>285.62551263066638</v>
      </c>
      <c r="CS31" s="88">
        <f t="shared" si="11"/>
        <v>287.40875840783286</v>
      </c>
      <c r="CT31" s="88">
        <f t="shared" si="11"/>
        <v>289.20313752344833</v>
      </c>
      <c r="CU31" s="88">
        <f t="shared" si="11"/>
        <v>290.96934809193766</v>
      </c>
      <c r="CV31" s="88">
        <f t="shared" si="11"/>
        <v>292.76615044643307</v>
      </c>
      <c r="CW31" s="88">
        <f t="shared" ref="CW31:EB31" si="12" xml:space="preserve"> CW$24</f>
        <v>294.59397736802873</v>
      </c>
      <c r="CX31" s="88">
        <f t="shared" si="12"/>
        <v>296.43321596153459</v>
      </c>
      <c r="CY31" s="88">
        <f t="shared" si="12"/>
        <v>298.26375895131383</v>
      </c>
      <c r="CZ31" s="88">
        <f t="shared" si="12"/>
        <v>300.10560596323705</v>
      </c>
      <c r="DA31" s="88">
        <f t="shared" si="12"/>
        <v>301.97925530782459</v>
      </c>
      <c r="DB31" s="88">
        <f t="shared" si="12"/>
        <v>303.86460240745805</v>
      </c>
      <c r="DC31" s="88">
        <f t="shared" si="12"/>
        <v>305.72035292509668</v>
      </c>
      <c r="DD31" s="88">
        <f t="shared" si="12"/>
        <v>307.60824611231794</v>
      </c>
      <c r="DE31" s="88">
        <f t="shared" si="12"/>
        <v>309.52873669052019</v>
      </c>
      <c r="DF31" s="88">
        <f t="shared" si="12"/>
        <v>311.46121746764453</v>
      </c>
      <c r="DG31" s="88">
        <f t="shared" si="12"/>
        <v>313.36336174822412</v>
      </c>
      <c r="DH31" s="88">
        <f t="shared" si="12"/>
        <v>315.29845226512595</v>
      </c>
      <c r="DI31" s="88">
        <f t="shared" si="12"/>
        <v>317.26695510778325</v>
      </c>
      <c r="DJ31" s="88">
        <f t="shared" si="12"/>
        <v>319.24774790433565</v>
      </c>
      <c r="DK31" s="88">
        <f t="shared" si="12"/>
        <v>321.19744579192974</v>
      </c>
      <c r="DL31" s="88">
        <f t="shared" si="12"/>
        <v>323.1809135717541</v>
      </c>
      <c r="DM31" s="88">
        <f t="shared" si="12"/>
        <v>325.1986289854778</v>
      </c>
      <c r="DN31" s="88">
        <f t="shared" si="12"/>
        <v>327.22894160194403</v>
      </c>
      <c r="DO31" s="88">
        <f t="shared" si="12"/>
        <v>329.2496552495673</v>
      </c>
      <c r="DP31" s="88">
        <f t="shared" si="12"/>
        <v>331.28284726669449</v>
      </c>
      <c r="DQ31" s="88">
        <f t="shared" si="12"/>
        <v>333.35114548345746</v>
      </c>
      <c r="DR31" s="88">
        <f t="shared" si="12"/>
        <v>335.4323567065797</v>
      </c>
      <c r="DS31" s="88">
        <f t="shared" si="12"/>
        <v>337.48089663080651</v>
      </c>
      <c r="DT31" s="88">
        <f t="shared" si="12"/>
        <v>339.56491844836188</v>
      </c>
      <c r="DU31" s="88">
        <f t="shared" si="12"/>
        <v>341.68492412054394</v>
      </c>
      <c r="DV31" s="88">
        <f t="shared" si="12"/>
        <v>343.81816562424422</v>
      </c>
      <c r="DW31" s="88">
        <f t="shared" si="12"/>
        <v>345.91791904657669</v>
      </c>
      <c r="DX31" s="88">
        <f t="shared" si="12"/>
        <v>348.05404140957091</v>
      </c>
      <c r="DY31" s="88">
        <f t="shared" si="12"/>
        <v>350.22704722355752</v>
      </c>
      <c r="DZ31" s="88">
        <f t="shared" si="12"/>
        <v>352.4136197648503</v>
      </c>
      <c r="EA31" s="88">
        <f t="shared" si="12"/>
        <v>354.56586702274109</v>
      </c>
      <c r="EB31" s="88">
        <f t="shared" si="12"/>
        <v>356.75539244481018</v>
      </c>
      <c r="EC31" s="88">
        <f t="shared" ref="EC31:FH31" si="13" xml:space="preserve"> EC$24</f>
        <v>358.98272340414644</v>
      </c>
      <c r="ED31" s="88">
        <f t="shared" si="13"/>
        <v>361.22396025897154</v>
      </c>
      <c r="EE31" s="88">
        <f t="shared" si="13"/>
        <v>363.45460093143305</v>
      </c>
      <c r="EF31" s="88">
        <f t="shared" si="13"/>
        <v>365.69901632084873</v>
      </c>
      <c r="EG31" s="88">
        <f t="shared" si="13"/>
        <v>367.98218500757361</v>
      </c>
      <c r="EH31" s="88">
        <f t="shared" si="13"/>
        <v>370.27960820147354</v>
      </c>
      <c r="EI31" s="88">
        <f t="shared" si="13"/>
        <v>372.5409659547189</v>
      </c>
      <c r="EJ31" s="88">
        <f t="shared" si="13"/>
        <v>374.84149172886998</v>
      </c>
      <c r="EK31" s="88">
        <f t="shared" si="13"/>
        <v>377.18173963276303</v>
      </c>
      <c r="EL31" s="88">
        <f t="shared" si="13"/>
        <v>379.53659840651045</v>
      </c>
      <c r="EM31" s="88">
        <f t="shared" si="13"/>
        <v>381.85449010358695</v>
      </c>
      <c r="EN31" s="88">
        <f t="shared" si="13"/>
        <v>384.21252902209181</v>
      </c>
      <c r="EO31" s="88">
        <f t="shared" si="13"/>
        <v>386.61128312358215</v>
      </c>
      <c r="EP31" s="88">
        <f t="shared" si="13"/>
        <v>389.02501336667325</v>
      </c>
      <c r="EQ31" s="88">
        <f t="shared" si="13"/>
        <v>391.40085235617664</v>
      </c>
      <c r="ER31" s="88">
        <f t="shared" si="13"/>
        <v>393.81784224764414</v>
      </c>
      <c r="ES31" s="88">
        <f t="shared" si="13"/>
        <v>396.27656520167176</v>
      </c>
      <c r="ET31" s="88">
        <f t="shared" si="13"/>
        <v>398.75063870084011</v>
      </c>
      <c r="EU31" s="88">
        <f t="shared" si="13"/>
        <v>401.2130152060376</v>
      </c>
      <c r="EV31" s="88">
        <f t="shared" si="13"/>
        <v>403.69059745002238</v>
      </c>
      <c r="EW31" s="88">
        <f t="shared" si="13"/>
        <v>406.21095897709444</v>
      </c>
      <c r="EX31" s="88">
        <f t="shared" si="13"/>
        <v>408.7470558774134</v>
      </c>
      <c r="EY31" s="88">
        <f t="shared" si="13"/>
        <v>411.24334058618859</v>
      </c>
      <c r="EZ31" s="88">
        <f t="shared" si="13"/>
        <v>413.782862386273</v>
      </c>
      <c r="FA31" s="88">
        <f t="shared" si="13"/>
        <v>416.36623295152185</v>
      </c>
      <c r="FB31" s="88">
        <f t="shared" si="13"/>
        <v>418.9657322743488</v>
      </c>
      <c r="FC31" s="88">
        <f t="shared" si="13"/>
        <v>421.52442410084336</v>
      </c>
      <c r="FD31" s="88">
        <f t="shared" si="13"/>
        <v>424.12743394592991</v>
      </c>
      <c r="FE31" s="88">
        <f t="shared" si="13"/>
        <v>426.77538877530998</v>
      </c>
      <c r="FF31" s="88">
        <f t="shared" si="13"/>
        <v>429.43987558120756</v>
      </c>
      <c r="FG31" s="88">
        <f t="shared" si="13"/>
        <v>432.06253470336446</v>
      </c>
      <c r="FH31" s="88">
        <f t="shared" si="13"/>
        <v>434.73061979457816</v>
      </c>
      <c r="FI31" s="88">
        <f t="shared" ref="FI31:GJ31" si="14" xml:space="preserve"> FI$24</f>
        <v>437.44477349469275</v>
      </c>
      <c r="FJ31" s="88">
        <f t="shared" si="14"/>
        <v>440.17587247073777</v>
      </c>
      <c r="FK31" s="88">
        <f t="shared" si="14"/>
        <v>442.89405928056487</v>
      </c>
      <c r="FL31" s="88">
        <f t="shared" si="14"/>
        <v>445.6290315163892</v>
      </c>
      <c r="FM31" s="88">
        <f t="shared" si="14"/>
        <v>448.41122727094682</v>
      </c>
      <c r="FN31" s="88">
        <f t="shared" si="14"/>
        <v>451.21079310839679</v>
      </c>
      <c r="FO31" s="88">
        <f t="shared" si="14"/>
        <v>453.96641076257902</v>
      </c>
      <c r="FP31" s="88">
        <f t="shared" si="14"/>
        <v>456.76975730429893</v>
      </c>
      <c r="FQ31" s="88">
        <f t="shared" si="14"/>
        <v>459.62150795272049</v>
      </c>
      <c r="FR31" s="88">
        <f t="shared" si="14"/>
        <v>462.49106293610674</v>
      </c>
      <c r="FS31" s="88">
        <f t="shared" si="14"/>
        <v>465.31557103164351</v>
      </c>
      <c r="FT31" s="88">
        <f t="shared" si="14"/>
        <v>468.18900123690645</v>
      </c>
      <c r="FU31" s="88">
        <f t="shared" si="14"/>
        <v>471.11204565153855</v>
      </c>
      <c r="FV31" s="88">
        <f t="shared" si="14"/>
        <v>474.05333950950944</v>
      </c>
      <c r="FW31" s="88">
        <f t="shared" si="14"/>
        <v>476.94846030743463</v>
      </c>
      <c r="FX31" s="88">
        <f t="shared" si="14"/>
        <v>479.89372626782915</v>
      </c>
      <c r="FY31" s="88">
        <f t="shared" si="14"/>
        <v>482.88984679282703</v>
      </c>
      <c r="FZ31" s="88">
        <f t="shared" si="14"/>
        <v>485.90467299724719</v>
      </c>
      <c r="GA31" s="88">
        <f t="shared" si="14"/>
        <v>488.90524562191388</v>
      </c>
      <c r="GB31" s="88">
        <f t="shared" si="14"/>
        <v>491.92434746964886</v>
      </c>
      <c r="GC31" s="88">
        <f t="shared" si="14"/>
        <v>494.99557877259247</v>
      </c>
      <c r="GD31" s="88">
        <f t="shared" si="14"/>
        <v>498.08598469408201</v>
      </c>
      <c r="GE31" s="88">
        <f t="shared" si="14"/>
        <v>501.12787676246171</v>
      </c>
      <c r="GF31" s="88">
        <f t="shared" si="14"/>
        <v>504.22245615639008</v>
      </c>
      <c r="GG31" s="88">
        <f t="shared" si="14"/>
        <v>507.3704682419073</v>
      </c>
      <c r="GH31" s="88">
        <f t="shared" si="14"/>
        <v>510.53813431143408</v>
      </c>
      <c r="GI31" s="88">
        <f t="shared" si="14"/>
        <v>513.65607368152325</v>
      </c>
      <c r="GJ31" s="88">
        <f t="shared" si="14"/>
        <v>516.82801756029983</v>
      </c>
    </row>
    <row r="32" spans="1:192" x14ac:dyDescent="0.25">
      <c r="E32" s="197" t="str">
        <f xml:space="preserve"> Time!E$170</f>
        <v>Escalation year end month flag</v>
      </c>
      <c r="F32" s="197">
        <f xml:space="preserve"> Time!F$170</f>
        <v>0</v>
      </c>
      <c r="G32" s="197" t="str">
        <f xml:space="preserve"> Time!G$170</f>
        <v>flag</v>
      </c>
      <c r="H32" s="197">
        <f xml:space="preserve"> Time!H$170</f>
        <v>46</v>
      </c>
      <c r="I32" s="197">
        <f xml:space="preserve"> Time!I$170</f>
        <v>0</v>
      </c>
      <c r="J32" s="197">
        <f xml:space="preserve"> Time!J$170</f>
        <v>1</v>
      </c>
      <c r="K32" s="197">
        <f xml:space="preserve"> Time!K$170</f>
        <v>0</v>
      </c>
      <c r="L32" s="197">
        <f xml:space="preserve"> Time!L$170</f>
        <v>0</v>
      </c>
      <c r="M32" s="197">
        <f xml:space="preserve"> Time!M$170</f>
        <v>0</v>
      </c>
      <c r="N32" s="197">
        <f xml:space="preserve"> Time!N$170</f>
        <v>1</v>
      </c>
      <c r="O32" s="197">
        <f xml:space="preserve"> Time!O$170</f>
        <v>0</v>
      </c>
      <c r="P32" s="197">
        <f xml:space="preserve"> Time!P$170</f>
        <v>0</v>
      </c>
      <c r="Q32" s="197">
        <f xml:space="preserve"> Time!Q$170</f>
        <v>0</v>
      </c>
      <c r="R32" s="197">
        <f xml:space="preserve"> Time!R$170</f>
        <v>1</v>
      </c>
      <c r="S32" s="197">
        <f xml:space="preserve"> Time!S$170</f>
        <v>0</v>
      </c>
      <c r="T32" s="197">
        <f xml:space="preserve"> Time!T$170</f>
        <v>0</v>
      </c>
      <c r="U32" s="197">
        <f xml:space="preserve"> Time!U$170</f>
        <v>0</v>
      </c>
      <c r="V32" s="197">
        <f xml:space="preserve"> Time!V$170</f>
        <v>1</v>
      </c>
      <c r="W32" s="197">
        <f xml:space="preserve"> Time!W$170</f>
        <v>0</v>
      </c>
      <c r="X32" s="197">
        <f xml:space="preserve"> Time!X$170</f>
        <v>0</v>
      </c>
      <c r="Y32" s="197">
        <f xml:space="preserve"> Time!Y$170</f>
        <v>0</v>
      </c>
      <c r="Z32" s="197">
        <f xml:space="preserve"> Time!Z$170</f>
        <v>1</v>
      </c>
      <c r="AA32" s="197">
        <f xml:space="preserve"> Time!AA$170</f>
        <v>0</v>
      </c>
      <c r="AB32" s="197">
        <f xml:space="preserve"> Time!AB$170</f>
        <v>0</v>
      </c>
      <c r="AC32" s="197">
        <f xml:space="preserve"> Time!AC$170</f>
        <v>0</v>
      </c>
      <c r="AD32" s="197">
        <f xml:space="preserve"> Time!AD$170</f>
        <v>1</v>
      </c>
      <c r="AE32" s="197">
        <f xml:space="preserve"> Time!AE$170</f>
        <v>0</v>
      </c>
      <c r="AF32" s="197">
        <f xml:space="preserve"> Time!AF$170</f>
        <v>0</v>
      </c>
      <c r="AG32" s="197">
        <f xml:space="preserve"> Time!AG$170</f>
        <v>0</v>
      </c>
      <c r="AH32" s="197">
        <f xml:space="preserve"> Time!AH$170</f>
        <v>1</v>
      </c>
      <c r="AI32" s="197">
        <f xml:space="preserve"> Time!AI$170</f>
        <v>0</v>
      </c>
      <c r="AJ32" s="197">
        <f xml:space="preserve"> Time!AJ$170</f>
        <v>0</v>
      </c>
      <c r="AK32" s="197">
        <f xml:space="preserve"> Time!AK$170</f>
        <v>0</v>
      </c>
      <c r="AL32" s="197">
        <f xml:space="preserve"> Time!AL$170</f>
        <v>1</v>
      </c>
      <c r="AM32" s="197">
        <f xml:space="preserve"> Time!AM$170</f>
        <v>0</v>
      </c>
      <c r="AN32" s="197">
        <f xml:space="preserve"> Time!AN$170</f>
        <v>0</v>
      </c>
      <c r="AO32" s="197">
        <f xml:space="preserve"> Time!AO$170</f>
        <v>0</v>
      </c>
      <c r="AP32" s="197">
        <f xml:space="preserve"> Time!AP$170</f>
        <v>1</v>
      </c>
      <c r="AQ32" s="197">
        <f xml:space="preserve"> Time!AQ$170</f>
        <v>0</v>
      </c>
      <c r="AR32" s="197">
        <f xml:space="preserve"> Time!AR$170</f>
        <v>0</v>
      </c>
      <c r="AS32" s="197">
        <f xml:space="preserve"> Time!AS$170</f>
        <v>0</v>
      </c>
      <c r="AT32" s="197">
        <f xml:space="preserve"> Time!AT$170</f>
        <v>1</v>
      </c>
      <c r="AU32" s="197">
        <f xml:space="preserve"> Time!AU$170</f>
        <v>0</v>
      </c>
      <c r="AV32" s="197">
        <f xml:space="preserve"> Time!AV$170</f>
        <v>0</v>
      </c>
      <c r="AW32" s="197">
        <f xml:space="preserve"> Time!AW$170</f>
        <v>0</v>
      </c>
      <c r="AX32" s="197">
        <f xml:space="preserve"> Time!AX$170</f>
        <v>1</v>
      </c>
      <c r="AY32" s="197">
        <f xml:space="preserve"> Time!AY$170</f>
        <v>0</v>
      </c>
      <c r="AZ32" s="197">
        <f xml:space="preserve"> Time!AZ$170</f>
        <v>0</v>
      </c>
      <c r="BA32" s="197">
        <f xml:space="preserve"> Time!BA$170</f>
        <v>0</v>
      </c>
      <c r="BB32" s="197">
        <f xml:space="preserve"> Time!BB$170</f>
        <v>1</v>
      </c>
      <c r="BC32" s="197">
        <f xml:space="preserve"> Time!BC$170</f>
        <v>0</v>
      </c>
      <c r="BD32" s="197">
        <f xml:space="preserve"> Time!BD$170</f>
        <v>0</v>
      </c>
      <c r="BE32" s="197">
        <f xml:space="preserve"> Time!BE$170</f>
        <v>0</v>
      </c>
      <c r="BF32" s="197">
        <f xml:space="preserve"> Time!BF$170</f>
        <v>1</v>
      </c>
      <c r="BG32" s="197">
        <f xml:space="preserve"> Time!BG$170</f>
        <v>0</v>
      </c>
      <c r="BH32" s="197">
        <f xml:space="preserve"> Time!BH$170</f>
        <v>0</v>
      </c>
      <c r="BI32" s="197">
        <f xml:space="preserve"> Time!BI$170</f>
        <v>0</v>
      </c>
      <c r="BJ32" s="197">
        <f xml:space="preserve"> Time!BJ$170</f>
        <v>1</v>
      </c>
      <c r="BK32" s="197">
        <f xml:space="preserve"> Time!BK$170</f>
        <v>0</v>
      </c>
      <c r="BL32" s="197">
        <f xml:space="preserve"> Time!BL$170</f>
        <v>0</v>
      </c>
      <c r="BM32" s="197">
        <f xml:space="preserve"> Time!BM$170</f>
        <v>0</v>
      </c>
      <c r="BN32" s="197">
        <f xml:space="preserve"> Time!BN$170</f>
        <v>1</v>
      </c>
      <c r="BO32" s="197">
        <f xml:space="preserve"> Time!BO$170</f>
        <v>0</v>
      </c>
      <c r="BP32" s="197">
        <f xml:space="preserve"> Time!BP$170</f>
        <v>0</v>
      </c>
      <c r="BQ32" s="197">
        <f xml:space="preserve"> Time!BQ$170</f>
        <v>0</v>
      </c>
      <c r="BR32" s="197">
        <f xml:space="preserve"> Time!BR$170</f>
        <v>1</v>
      </c>
      <c r="BS32" s="197">
        <f xml:space="preserve"> Time!BS$170</f>
        <v>0</v>
      </c>
      <c r="BT32" s="197">
        <f xml:space="preserve"> Time!BT$170</f>
        <v>0</v>
      </c>
      <c r="BU32" s="197">
        <f xml:space="preserve"> Time!BU$170</f>
        <v>0</v>
      </c>
      <c r="BV32" s="197">
        <f xml:space="preserve"> Time!BV$170</f>
        <v>1</v>
      </c>
      <c r="BW32" s="197">
        <f xml:space="preserve"> Time!BW$170</f>
        <v>0</v>
      </c>
      <c r="BX32" s="197">
        <f xml:space="preserve"> Time!BX$170</f>
        <v>0</v>
      </c>
      <c r="BY32" s="197">
        <f xml:space="preserve"> Time!BY$170</f>
        <v>0</v>
      </c>
      <c r="BZ32" s="197">
        <f xml:space="preserve"> Time!BZ$170</f>
        <v>1</v>
      </c>
      <c r="CA32" s="197">
        <f xml:space="preserve"> Time!CA$170</f>
        <v>0</v>
      </c>
      <c r="CB32" s="197">
        <f xml:space="preserve"> Time!CB$170</f>
        <v>0</v>
      </c>
      <c r="CC32" s="197">
        <f xml:space="preserve"> Time!CC$170</f>
        <v>0</v>
      </c>
      <c r="CD32" s="197">
        <f xml:space="preserve"> Time!CD$170</f>
        <v>1</v>
      </c>
      <c r="CE32" s="197">
        <f xml:space="preserve"> Time!CE$170</f>
        <v>0</v>
      </c>
      <c r="CF32" s="197">
        <f xml:space="preserve"> Time!CF$170</f>
        <v>0</v>
      </c>
      <c r="CG32" s="197">
        <f xml:space="preserve"> Time!CG$170</f>
        <v>0</v>
      </c>
      <c r="CH32" s="197">
        <f xml:space="preserve"> Time!CH$170</f>
        <v>1</v>
      </c>
      <c r="CI32" s="197">
        <f xml:space="preserve"> Time!CI$170</f>
        <v>0</v>
      </c>
      <c r="CJ32" s="197">
        <f xml:space="preserve"> Time!CJ$170</f>
        <v>0</v>
      </c>
      <c r="CK32" s="197">
        <f xml:space="preserve"> Time!CK$170</f>
        <v>0</v>
      </c>
      <c r="CL32" s="197">
        <f xml:space="preserve"> Time!CL$170</f>
        <v>1</v>
      </c>
      <c r="CM32" s="197">
        <f xml:space="preserve"> Time!CM$170</f>
        <v>0</v>
      </c>
      <c r="CN32" s="197">
        <f xml:space="preserve"> Time!CN$170</f>
        <v>0</v>
      </c>
      <c r="CO32" s="197">
        <f xml:space="preserve"> Time!CO$170</f>
        <v>0</v>
      </c>
      <c r="CP32" s="197">
        <f xml:space="preserve"> Time!CP$170</f>
        <v>1</v>
      </c>
      <c r="CQ32" s="197">
        <f xml:space="preserve"> Time!CQ$170</f>
        <v>0</v>
      </c>
      <c r="CR32" s="197">
        <f xml:space="preserve"> Time!CR$170</f>
        <v>0</v>
      </c>
      <c r="CS32" s="197">
        <f xml:space="preserve"> Time!CS$170</f>
        <v>0</v>
      </c>
      <c r="CT32" s="197">
        <f xml:space="preserve"> Time!CT$170</f>
        <v>1</v>
      </c>
      <c r="CU32" s="197">
        <f xml:space="preserve"> Time!CU$170</f>
        <v>0</v>
      </c>
      <c r="CV32" s="197">
        <f xml:space="preserve"> Time!CV$170</f>
        <v>0</v>
      </c>
      <c r="CW32" s="197">
        <f xml:space="preserve"> Time!CW$170</f>
        <v>0</v>
      </c>
      <c r="CX32" s="197">
        <f xml:space="preserve"> Time!CX$170</f>
        <v>1</v>
      </c>
      <c r="CY32" s="197">
        <f xml:space="preserve"> Time!CY$170</f>
        <v>0</v>
      </c>
      <c r="CZ32" s="197">
        <f xml:space="preserve"> Time!CZ$170</f>
        <v>0</v>
      </c>
      <c r="DA32" s="197">
        <f xml:space="preserve"> Time!DA$170</f>
        <v>0</v>
      </c>
      <c r="DB32" s="197">
        <f xml:space="preserve"> Time!DB$170</f>
        <v>1</v>
      </c>
      <c r="DC32" s="197">
        <f xml:space="preserve"> Time!DC$170</f>
        <v>0</v>
      </c>
      <c r="DD32" s="197">
        <f xml:space="preserve"> Time!DD$170</f>
        <v>0</v>
      </c>
      <c r="DE32" s="197">
        <f xml:space="preserve"> Time!DE$170</f>
        <v>0</v>
      </c>
      <c r="DF32" s="197">
        <f xml:space="preserve"> Time!DF$170</f>
        <v>1</v>
      </c>
      <c r="DG32" s="197">
        <f xml:space="preserve"> Time!DG$170</f>
        <v>0</v>
      </c>
      <c r="DH32" s="197">
        <f xml:space="preserve"> Time!DH$170</f>
        <v>0</v>
      </c>
      <c r="DI32" s="197">
        <f xml:space="preserve"> Time!DI$170</f>
        <v>0</v>
      </c>
      <c r="DJ32" s="197">
        <f xml:space="preserve"> Time!DJ$170</f>
        <v>1</v>
      </c>
      <c r="DK32" s="197">
        <f xml:space="preserve"> Time!DK$170</f>
        <v>0</v>
      </c>
      <c r="DL32" s="197">
        <f xml:space="preserve"> Time!DL$170</f>
        <v>0</v>
      </c>
      <c r="DM32" s="197">
        <f xml:space="preserve"> Time!DM$170</f>
        <v>0</v>
      </c>
      <c r="DN32" s="197">
        <f xml:space="preserve"> Time!DN$170</f>
        <v>1</v>
      </c>
      <c r="DO32" s="197">
        <f xml:space="preserve"> Time!DO$170</f>
        <v>0</v>
      </c>
      <c r="DP32" s="197">
        <f xml:space="preserve"> Time!DP$170</f>
        <v>0</v>
      </c>
      <c r="DQ32" s="197">
        <f xml:space="preserve"> Time!DQ$170</f>
        <v>0</v>
      </c>
      <c r="DR32" s="197">
        <f xml:space="preserve"> Time!DR$170</f>
        <v>1</v>
      </c>
      <c r="DS32" s="197">
        <f xml:space="preserve"> Time!DS$170</f>
        <v>0</v>
      </c>
      <c r="DT32" s="197">
        <f xml:space="preserve"> Time!DT$170</f>
        <v>0</v>
      </c>
      <c r="DU32" s="197">
        <f xml:space="preserve"> Time!DU$170</f>
        <v>0</v>
      </c>
      <c r="DV32" s="197">
        <f xml:space="preserve"> Time!DV$170</f>
        <v>1</v>
      </c>
      <c r="DW32" s="197">
        <f xml:space="preserve"> Time!DW$170</f>
        <v>0</v>
      </c>
      <c r="DX32" s="197">
        <f xml:space="preserve"> Time!DX$170</f>
        <v>0</v>
      </c>
      <c r="DY32" s="197">
        <f xml:space="preserve"> Time!DY$170</f>
        <v>0</v>
      </c>
      <c r="DZ32" s="197">
        <f xml:space="preserve"> Time!DZ$170</f>
        <v>1</v>
      </c>
      <c r="EA32" s="197">
        <f xml:space="preserve"> Time!EA$170</f>
        <v>0</v>
      </c>
      <c r="EB32" s="197">
        <f xml:space="preserve"> Time!EB$170</f>
        <v>0</v>
      </c>
      <c r="EC32" s="197">
        <f xml:space="preserve"> Time!EC$170</f>
        <v>0</v>
      </c>
      <c r="ED32" s="197">
        <f xml:space="preserve"> Time!ED$170</f>
        <v>1</v>
      </c>
      <c r="EE32" s="197">
        <f xml:space="preserve"> Time!EE$170</f>
        <v>0</v>
      </c>
      <c r="EF32" s="197">
        <f xml:space="preserve"> Time!EF$170</f>
        <v>0</v>
      </c>
      <c r="EG32" s="197">
        <f xml:space="preserve"> Time!EG$170</f>
        <v>0</v>
      </c>
      <c r="EH32" s="197">
        <f xml:space="preserve"> Time!EH$170</f>
        <v>1</v>
      </c>
      <c r="EI32" s="197">
        <f xml:space="preserve"> Time!EI$170</f>
        <v>0</v>
      </c>
      <c r="EJ32" s="197">
        <f xml:space="preserve"> Time!EJ$170</f>
        <v>0</v>
      </c>
      <c r="EK32" s="197">
        <f xml:space="preserve"> Time!EK$170</f>
        <v>0</v>
      </c>
      <c r="EL32" s="197">
        <f xml:space="preserve"> Time!EL$170</f>
        <v>1</v>
      </c>
      <c r="EM32" s="197">
        <f xml:space="preserve"> Time!EM$170</f>
        <v>0</v>
      </c>
      <c r="EN32" s="197">
        <f xml:space="preserve"> Time!EN$170</f>
        <v>0</v>
      </c>
      <c r="EO32" s="197">
        <f xml:space="preserve"> Time!EO$170</f>
        <v>0</v>
      </c>
      <c r="EP32" s="197">
        <f xml:space="preserve"> Time!EP$170</f>
        <v>1</v>
      </c>
      <c r="EQ32" s="197">
        <f xml:space="preserve"> Time!EQ$170</f>
        <v>0</v>
      </c>
      <c r="ER32" s="197">
        <f xml:space="preserve"> Time!ER$170</f>
        <v>0</v>
      </c>
      <c r="ES32" s="197">
        <f xml:space="preserve"> Time!ES$170</f>
        <v>0</v>
      </c>
      <c r="ET32" s="197">
        <f xml:space="preserve"> Time!ET$170</f>
        <v>1</v>
      </c>
      <c r="EU32" s="197">
        <f xml:space="preserve"> Time!EU$170</f>
        <v>0</v>
      </c>
      <c r="EV32" s="197">
        <f xml:space="preserve"> Time!EV$170</f>
        <v>0</v>
      </c>
      <c r="EW32" s="197">
        <f xml:space="preserve"> Time!EW$170</f>
        <v>0</v>
      </c>
      <c r="EX32" s="197">
        <f xml:space="preserve"> Time!EX$170</f>
        <v>1</v>
      </c>
      <c r="EY32" s="197">
        <f xml:space="preserve"> Time!EY$170</f>
        <v>0</v>
      </c>
      <c r="EZ32" s="197">
        <f xml:space="preserve"> Time!EZ$170</f>
        <v>0</v>
      </c>
      <c r="FA32" s="197">
        <f xml:space="preserve"> Time!FA$170</f>
        <v>0</v>
      </c>
      <c r="FB32" s="197">
        <f xml:space="preserve"> Time!FB$170</f>
        <v>1</v>
      </c>
      <c r="FC32" s="197">
        <f xml:space="preserve"> Time!FC$170</f>
        <v>0</v>
      </c>
      <c r="FD32" s="197">
        <f xml:space="preserve"> Time!FD$170</f>
        <v>0</v>
      </c>
      <c r="FE32" s="197">
        <f xml:space="preserve"> Time!FE$170</f>
        <v>0</v>
      </c>
      <c r="FF32" s="197">
        <f xml:space="preserve"> Time!FF$170</f>
        <v>1</v>
      </c>
      <c r="FG32" s="197">
        <f xml:space="preserve"> Time!FG$170</f>
        <v>0</v>
      </c>
      <c r="FH32" s="197">
        <f xml:space="preserve"> Time!FH$170</f>
        <v>0</v>
      </c>
      <c r="FI32" s="197">
        <f xml:space="preserve"> Time!FI$170</f>
        <v>0</v>
      </c>
      <c r="FJ32" s="197">
        <f xml:space="preserve"> Time!FJ$170</f>
        <v>1</v>
      </c>
      <c r="FK32" s="197">
        <f xml:space="preserve"> Time!FK$170</f>
        <v>0</v>
      </c>
      <c r="FL32" s="197">
        <f xml:space="preserve"> Time!FL$170</f>
        <v>0</v>
      </c>
      <c r="FM32" s="197">
        <f xml:space="preserve"> Time!FM$170</f>
        <v>0</v>
      </c>
      <c r="FN32" s="197">
        <f xml:space="preserve"> Time!FN$170</f>
        <v>1</v>
      </c>
      <c r="FO32" s="197">
        <f xml:space="preserve"> Time!FO$170</f>
        <v>0</v>
      </c>
      <c r="FP32" s="197">
        <f xml:space="preserve"> Time!FP$170</f>
        <v>0</v>
      </c>
      <c r="FQ32" s="197">
        <f xml:space="preserve"> Time!FQ$170</f>
        <v>0</v>
      </c>
      <c r="FR32" s="197">
        <f xml:space="preserve"> Time!FR$170</f>
        <v>1</v>
      </c>
      <c r="FS32" s="197">
        <f xml:space="preserve"> Time!FS$170</f>
        <v>0</v>
      </c>
      <c r="FT32" s="197">
        <f xml:space="preserve"> Time!FT$170</f>
        <v>0</v>
      </c>
      <c r="FU32" s="197">
        <f xml:space="preserve"> Time!FU$170</f>
        <v>0</v>
      </c>
      <c r="FV32" s="197">
        <f xml:space="preserve"> Time!FV$170</f>
        <v>1</v>
      </c>
      <c r="FW32" s="197">
        <f xml:space="preserve"> Time!FW$170</f>
        <v>0</v>
      </c>
      <c r="FX32" s="197">
        <f xml:space="preserve"> Time!FX$170</f>
        <v>0</v>
      </c>
      <c r="FY32" s="197">
        <f xml:space="preserve"> Time!FY$170</f>
        <v>0</v>
      </c>
      <c r="FZ32" s="197">
        <f xml:space="preserve"> Time!FZ$170</f>
        <v>1</v>
      </c>
      <c r="GA32" s="197">
        <f xml:space="preserve"> Time!GA$170</f>
        <v>0</v>
      </c>
      <c r="GB32" s="197">
        <f xml:space="preserve"> Time!GB$170</f>
        <v>0</v>
      </c>
      <c r="GC32" s="197">
        <f xml:space="preserve"> Time!GC$170</f>
        <v>0</v>
      </c>
      <c r="GD32" s="197">
        <f xml:space="preserve"> Time!GD$170</f>
        <v>1</v>
      </c>
      <c r="GE32" s="197">
        <f xml:space="preserve"> Time!GE$170</f>
        <v>0</v>
      </c>
      <c r="GF32" s="197">
        <f xml:space="preserve"> Time!GF$170</f>
        <v>0</v>
      </c>
      <c r="GG32" s="197">
        <f xml:space="preserve"> Time!GG$170</f>
        <v>0</v>
      </c>
      <c r="GH32" s="197">
        <f xml:space="preserve"> Time!GH$170</f>
        <v>1</v>
      </c>
      <c r="GI32" s="197">
        <f xml:space="preserve"> Time!GI$170</f>
        <v>0</v>
      </c>
      <c r="GJ32" s="197">
        <f xml:space="preserve"> Time!GJ$170</f>
        <v>0</v>
      </c>
    </row>
    <row r="33" spans="1:192" x14ac:dyDescent="0.25">
      <c r="A33" s="147"/>
      <c r="B33" s="147"/>
      <c r="C33" s="148"/>
      <c r="D33" s="149"/>
      <c r="E33" s="198" t="s">
        <v>270</v>
      </c>
      <c r="F33" s="198"/>
      <c r="G33" s="198" t="s">
        <v>242</v>
      </c>
      <c r="H33" s="198"/>
      <c r="I33" s="150"/>
      <c r="J33" s="436">
        <f t="shared" ref="J33:K33" si="15" xml:space="preserve"> IF( I32 = 1, I31 / $F30, I33)</f>
        <v>0</v>
      </c>
      <c r="K33" s="436">
        <f t="shared" si="15"/>
        <v>0</v>
      </c>
      <c r="L33" s="436">
        <f t="shared" ref="L33:AQ33" si="16" xml:space="preserve"> IF( K32 = 1, K31 / $F30, K33)</f>
        <v>0</v>
      </c>
      <c r="M33" s="436">
        <f t="shared" si="16"/>
        <v>0</v>
      </c>
      <c r="N33" s="436">
        <f t="shared" si="16"/>
        <v>0</v>
      </c>
      <c r="O33" s="436">
        <f t="shared" si="16"/>
        <v>0</v>
      </c>
      <c r="P33" s="436">
        <f t="shared" si="16"/>
        <v>0</v>
      </c>
      <c r="Q33" s="436">
        <f t="shared" si="16"/>
        <v>0</v>
      </c>
      <c r="R33" s="436">
        <f t="shared" si="16"/>
        <v>0</v>
      </c>
      <c r="S33" s="436">
        <f t="shared" si="16"/>
        <v>1.2167764284303018</v>
      </c>
      <c r="T33" s="436">
        <f t="shared" si="16"/>
        <v>1.2167764284303018</v>
      </c>
      <c r="U33" s="436">
        <f t="shared" si="16"/>
        <v>1.2167764284303018</v>
      </c>
      <c r="V33" s="436">
        <f t="shared" si="16"/>
        <v>1.2167764284303018</v>
      </c>
      <c r="W33" s="436">
        <f t="shared" si="16"/>
        <v>1.2471958391410596</v>
      </c>
      <c r="X33" s="436">
        <f t="shared" si="16"/>
        <v>1.2471958391410596</v>
      </c>
      <c r="Y33" s="436">
        <f t="shared" si="16"/>
        <v>1.2471958391410596</v>
      </c>
      <c r="Z33" s="436">
        <f t="shared" si="16"/>
        <v>1.2471958391410596</v>
      </c>
      <c r="AA33" s="436">
        <f t="shared" si="16"/>
        <v>1.2784622214334125</v>
      </c>
      <c r="AB33" s="436">
        <f t="shared" si="16"/>
        <v>1.2784622214334125</v>
      </c>
      <c r="AC33" s="436">
        <f t="shared" si="16"/>
        <v>1.2784622214334125</v>
      </c>
      <c r="AD33" s="436">
        <f t="shared" si="16"/>
        <v>1.2784622214334125</v>
      </c>
      <c r="AE33" s="436">
        <f t="shared" si="16"/>
        <v>1.3104237769692479</v>
      </c>
      <c r="AF33" s="436">
        <f t="shared" si="16"/>
        <v>1.3104237769692479</v>
      </c>
      <c r="AG33" s="436">
        <f t="shared" si="16"/>
        <v>1.3104237769692479</v>
      </c>
      <c r="AH33" s="436">
        <f t="shared" si="16"/>
        <v>1.3104237769692479</v>
      </c>
      <c r="AI33" s="436">
        <f t="shared" si="16"/>
        <v>1.3431843713934792</v>
      </c>
      <c r="AJ33" s="436">
        <f t="shared" si="16"/>
        <v>1.3431843713934792</v>
      </c>
      <c r="AK33" s="436">
        <f t="shared" si="16"/>
        <v>1.3431843713934792</v>
      </c>
      <c r="AL33" s="436">
        <f t="shared" si="16"/>
        <v>1.3431843713934792</v>
      </c>
      <c r="AM33" s="436">
        <f t="shared" si="16"/>
        <v>1.3767639806783163</v>
      </c>
      <c r="AN33" s="436">
        <f t="shared" si="16"/>
        <v>1.3767639806783163</v>
      </c>
      <c r="AO33" s="436">
        <f t="shared" si="16"/>
        <v>1.3767639806783163</v>
      </c>
      <c r="AP33" s="436">
        <f t="shared" si="16"/>
        <v>1.3767639806783163</v>
      </c>
      <c r="AQ33" s="436">
        <f t="shared" si="16"/>
        <v>1.4112785513618398</v>
      </c>
      <c r="AR33" s="436">
        <f t="shared" ref="AR33:BW33" si="17" xml:space="preserve"> IF( AQ32 = 1, AQ31 / $F30, AQ33)</f>
        <v>1.4112785513618398</v>
      </c>
      <c r="AS33" s="436">
        <f t="shared" si="17"/>
        <v>1.4112785513618398</v>
      </c>
      <c r="AT33" s="436">
        <f t="shared" si="17"/>
        <v>1.4112785513618398</v>
      </c>
      <c r="AU33" s="436">
        <f t="shared" si="17"/>
        <v>1.4465605151458858</v>
      </c>
      <c r="AV33" s="436">
        <f t="shared" si="17"/>
        <v>1.4465605151458858</v>
      </c>
      <c r="AW33" s="436">
        <f t="shared" si="17"/>
        <v>1.4465605151458858</v>
      </c>
      <c r="AX33" s="436">
        <f t="shared" si="17"/>
        <v>1.4465605151458858</v>
      </c>
      <c r="AY33" s="436">
        <f t="shared" si="17"/>
        <v>1.4827245280245331</v>
      </c>
      <c r="AZ33" s="436">
        <f t="shared" si="17"/>
        <v>1.4827245280245331</v>
      </c>
      <c r="BA33" s="436">
        <f t="shared" si="17"/>
        <v>1.4827245280245331</v>
      </c>
      <c r="BB33" s="436">
        <f t="shared" si="17"/>
        <v>1.4827245280245331</v>
      </c>
      <c r="BC33" s="436">
        <f t="shared" si="17"/>
        <v>1.5197926412251468</v>
      </c>
      <c r="BD33" s="436">
        <f t="shared" si="17"/>
        <v>1.5197926412251468</v>
      </c>
      <c r="BE33" s="436">
        <f t="shared" si="17"/>
        <v>1.5197926412251468</v>
      </c>
      <c r="BF33" s="436">
        <f t="shared" si="17"/>
        <v>1.5197926412251468</v>
      </c>
      <c r="BG33" s="436">
        <f t="shared" si="17"/>
        <v>1.5578928466895716</v>
      </c>
      <c r="BH33" s="436">
        <f t="shared" si="17"/>
        <v>1.5578928466895716</v>
      </c>
      <c r="BI33" s="436">
        <f t="shared" si="17"/>
        <v>1.5578928466895716</v>
      </c>
      <c r="BJ33" s="436">
        <f t="shared" si="17"/>
        <v>1.5578928466895716</v>
      </c>
      <c r="BK33" s="436">
        <f t="shared" si="17"/>
        <v>1.5968401678568107</v>
      </c>
      <c r="BL33" s="436">
        <f t="shared" si="17"/>
        <v>1.5968401678568107</v>
      </c>
      <c r="BM33" s="436">
        <f t="shared" si="17"/>
        <v>1.5968401678568107</v>
      </c>
      <c r="BN33" s="436">
        <f t="shared" si="17"/>
        <v>1.5968401678568107</v>
      </c>
      <c r="BO33" s="436">
        <f t="shared" si="17"/>
        <v>1.6367611720532311</v>
      </c>
      <c r="BP33" s="436">
        <f t="shared" si="17"/>
        <v>1.6367611720532311</v>
      </c>
      <c r="BQ33" s="436">
        <f t="shared" si="17"/>
        <v>1.6367611720532311</v>
      </c>
      <c r="BR33" s="436">
        <f t="shared" si="17"/>
        <v>1.6367611720532311</v>
      </c>
      <c r="BS33" s="436">
        <f t="shared" si="17"/>
        <v>1.6776802013545618</v>
      </c>
      <c r="BT33" s="436">
        <f t="shared" si="17"/>
        <v>1.6776802013545618</v>
      </c>
      <c r="BU33" s="436">
        <f t="shared" si="17"/>
        <v>1.6776802013545618</v>
      </c>
      <c r="BV33" s="436">
        <f t="shared" si="17"/>
        <v>1.6776802013545618</v>
      </c>
      <c r="BW33" s="436">
        <f t="shared" si="17"/>
        <v>1.7197385444741067</v>
      </c>
      <c r="BX33" s="436">
        <f t="shared" ref="BX33:DC33" si="18" xml:space="preserve"> IF( BW32 = 1, BW31 / $F30, BW33)</f>
        <v>1.7197385444741067</v>
      </c>
      <c r="BY33" s="436">
        <f t="shared" si="18"/>
        <v>1.7197385444741067</v>
      </c>
      <c r="BZ33" s="436">
        <f t="shared" si="18"/>
        <v>1.7197385444741067</v>
      </c>
      <c r="CA33" s="436">
        <f t="shared" si="18"/>
        <v>1.7627320080859596</v>
      </c>
      <c r="CB33" s="436">
        <f t="shared" si="18"/>
        <v>1.7627320080859596</v>
      </c>
      <c r="CC33" s="436">
        <f t="shared" si="18"/>
        <v>1.7627320080859596</v>
      </c>
      <c r="CD33" s="436">
        <f t="shared" si="18"/>
        <v>1.7627320080859596</v>
      </c>
      <c r="CE33" s="436">
        <f t="shared" si="18"/>
        <v>1.8068003082881092</v>
      </c>
      <c r="CF33" s="436">
        <f t="shared" si="18"/>
        <v>1.8068003082881092</v>
      </c>
      <c r="CG33" s="436">
        <f t="shared" si="18"/>
        <v>1.8068003082881092</v>
      </c>
      <c r="CH33" s="436">
        <f t="shared" si="18"/>
        <v>1.8068003082881092</v>
      </c>
      <c r="CI33" s="436">
        <f t="shared" si="18"/>
        <v>1.8519703159953123</v>
      </c>
      <c r="CJ33" s="436">
        <f t="shared" si="18"/>
        <v>1.8519703159953123</v>
      </c>
      <c r="CK33" s="436">
        <f t="shared" si="18"/>
        <v>1.8519703159953123</v>
      </c>
      <c r="CL33" s="436">
        <f t="shared" si="18"/>
        <v>1.8519703159953123</v>
      </c>
      <c r="CM33" s="436">
        <f t="shared" si="18"/>
        <v>1.8983979980615695</v>
      </c>
      <c r="CN33" s="436">
        <f t="shared" si="18"/>
        <v>1.8983979980615695</v>
      </c>
      <c r="CO33" s="436">
        <f t="shared" si="18"/>
        <v>1.8983979980615695</v>
      </c>
      <c r="CP33" s="436">
        <f t="shared" si="18"/>
        <v>1.8983979980615695</v>
      </c>
      <c r="CQ33" s="436">
        <f t="shared" si="18"/>
        <v>1.9458579480131086</v>
      </c>
      <c r="CR33" s="436">
        <f t="shared" si="18"/>
        <v>1.9458579480131086</v>
      </c>
      <c r="CS33" s="436">
        <f t="shared" si="18"/>
        <v>1.9458579480131086</v>
      </c>
      <c r="CT33" s="436">
        <f t="shared" si="18"/>
        <v>1.9458579480131086</v>
      </c>
      <c r="CU33" s="436">
        <f t="shared" si="18"/>
        <v>1.9945043967134368</v>
      </c>
      <c r="CV33" s="436">
        <f t="shared" si="18"/>
        <v>1.9945043967134368</v>
      </c>
      <c r="CW33" s="436">
        <f t="shared" si="18"/>
        <v>1.9945043967134368</v>
      </c>
      <c r="CX33" s="436">
        <f t="shared" si="18"/>
        <v>1.9945043967134368</v>
      </c>
      <c r="CY33" s="436">
        <f t="shared" si="18"/>
        <v>2.0443670066312731</v>
      </c>
      <c r="CZ33" s="436">
        <f t="shared" si="18"/>
        <v>2.0443670066312731</v>
      </c>
      <c r="DA33" s="436">
        <f t="shared" si="18"/>
        <v>2.0443670066312731</v>
      </c>
      <c r="DB33" s="436">
        <f t="shared" si="18"/>
        <v>2.0443670066312731</v>
      </c>
      <c r="DC33" s="436">
        <f t="shared" si="18"/>
        <v>2.0956179476376415</v>
      </c>
      <c r="DD33" s="436">
        <f t="shared" ref="DD33:EI33" si="19" xml:space="preserve"> IF( DC32 = 1, DC31 / $F30, DC33)</f>
        <v>2.0956179476376415</v>
      </c>
      <c r="DE33" s="436">
        <f t="shared" si="19"/>
        <v>2.0956179476376415</v>
      </c>
      <c r="DF33" s="436">
        <f t="shared" si="19"/>
        <v>2.0956179476376415</v>
      </c>
      <c r="DG33" s="436">
        <f t="shared" si="19"/>
        <v>2.1480083963285828</v>
      </c>
      <c r="DH33" s="436">
        <f t="shared" si="19"/>
        <v>2.1480083963285828</v>
      </c>
      <c r="DI33" s="436">
        <f t="shared" si="19"/>
        <v>2.1480083963285828</v>
      </c>
      <c r="DJ33" s="436">
        <f t="shared" si="19"/>
        <v>2.1480083963285828</v>
      </c>
      <c r="DK33" s="436">
        <f t="shared" si="19"/>
        <v>2.2017086062367976</v>
      </c>
      <c r="DL33" s="436">
        <f t="shared" si="19"/>
        <v>2.2017086062367976</v>
      </c>
      <c r="DM33" s="436">
        <f t="shared" si="19"/>
        <v>2.2017086062367976</v>
      </c>
      <c r="DN33" s="436">
        <f t="shared" si="19"/>
        <v>2.2017086062367976</v>
      </c>
      <c r="DO33" s="436">
        <f t="shared" si="19"/>
        <v>2.2567513213927173</v>
      </c>
      <c r="DP33" s="436">
        <f t="shared" si="19"/>
        <v>2.2567513213927173</v>
      </c>
      <c r="DQ33" s="436">
        <f t="shared" si="19"/>
        <v>2.2567513213927173</v>
      </c>
      <c r="DR33" s="436">
        <f t="shared" si="19"/>
        <v>2.2567513213927173</v>
      </c>
      <c r="DS33" s="436">
        <f t="shared" si="19"/>
        <v>2.3133265979764115</v>
      </c>
      <c r="DT33" s="436">
        <f t="shared" si="19"/>
        <v>2.3133265979764115</v>
      </c>
      <c r="DU33" s="436">
        <f t="shared" si="19"/>
        <v>2.3133265979764115</v>
      </c>
      <c r="DV33" s="436">
        <f t="shared" si="19"/>
        <v>2.3133265979764115</v>
      </c>
      <c r="DW33" s="436">
        <f t="shared" si="19"/>
        <v>2.3711597629258221</v>
      </c>
      <c r="DX33" s="436">
        <f t="shared" si="19"/>
        <v>2.3711597629258221</v>
      </c>
      <c r="DY33" s="436">
        <f t="shared" si="19"/>
        <v>2.3711597629258221</v>
      </c>
      <c r="DZ33" s="436">
        <f t="shared" si="19"/>
        <v>2.3711597629258221</v>
      </c>
      <c r="EA33" s="436">
        <f t="shared" si="19"/>
        <v>2.4304387569989676</v>
      </c>
      <c r="EB33" s="436">
        <f t="shared" si="19"/>
        <v>2.4304387569989676</v>
      </c>
      <c r="EC33" s="436">
        <f t="shared" si="19"/>
        <v>2.4304387569989676</v>
      </c>
      <c r="ED33" s="436">
        <f t="shared" si="19"/>
        <v>2.4304387569989676</v>
      </c>
      <c r="EE33" s="436">
        <f t="shared" si="19"/>
        <v>2.4911997259239418</v>
      </c>
      <c r="EF33" s="436">
        <f t="shared" si="19"/>
        <v>2.4911997259239418</v>
      </c>
      <c r="EG33" s="436">
        <f t="shared" si="19"/>
        <v>2.4911997259239418</v>
      </c>
      <c r="EH33" s="436">
        <f t="shared" si="19"/>
        <v>2.4911997259239418</v>
      </c>
      <c r="EI33" s="436">
        <f t="shared" si="19"/>
        <v>2.5536524703549901</v>
      </c>
      <c r="EJ33" s="436">
        <f t="shared" ref="EJ33:FO33" si="20" xml:space="preserve"> IF( EI32 = 1, EI31 / $F30, EI33)</f>
        <v>2.5536524703549901</v>
      </c>
      <c r="EK33" s="436">
        <f t="shared" si="20"/>
        <v>2.5536524703549901</v>
      </c>
      <c r="EL33" s="436">
        <f t="shared" si="20"/>
        <v>2.5536524703549901</v>
      </c>
      <c r="EM33" s="436">
        <f t="shared" si="20"/>
        <v>2.6174937821138653</v>
      </c>
      <c r="EN33" s="436">
        <f t="shared" si="20"/>
        <v>2.6174937821138653</v>
      </c>
      <c r="EO33" s="436">
        <f t="shared" si="20"/>
        <v>2.6174937821138653</v>
      </c>
      <c r="EP33" s="436">
        <f t="shared" si="20"/>
        <v>2.6174937821138653</v>
      </c>
      <c r="EQ33" s="436">
        <f t="shared" si="20"/>
        <v>2.6829311266667122</v>
      </c>
      <c r="ER33" s="436">
        <f t="shared" si="20"/>
        <v>2.6829311266667122</v>
      </c>
      <c r="ES33" s="436">
        <f t="shared" si="20"/>
        <v>2.6829311266667122</v>
      </c>
      <c r="ET33" s="436">
        <f t="shared" si="20"/>
        <v>2.6829311266667122</v>
      </c>
      <c r="EU33" s="436">
        <f t="shared" si="20"/>
        <v>2.7500044048333803</v>
      </c>
      <c r="EV33" s="436">
        <f t="shared" si="20"/>
        <v>2.7500044048333803</v>
      </c>
      <c r="EW33" s="436">
        <f t="shared" si="20"/>
        <v>2.7500044048333803</v>
      </c>
      <c r="EX33" s="436">
        <f t="shared" si="20"/>
        <v>2.7500044048333803</v>
      </c>
      <c r="EY33" s="436">
        <f t="shared" si="20"/>
        <v>2.8189452129476784</v>
      </c>
      <c r="EZ33" s="436">
        <f t="shared" si="20"/>
        <v>2.8189452129476784</v>
      </c>
      <c r="FA33" s="436">
        <f t="shared" si="20"/>
        <v>2.8189452129476784</v>
      </c>
      <c r="FB33" s="436">
        <f t="shared" si="20"/>
        <v>2.8189452129476784</v>
      </c>
      <c r="FC33" s="436">
        <f t="shared" si="20"/>
        <v>2.889418843271371</v>
      </c>
      <c r="FD33" s="436">
        <f t="shared" si="20"/>
        <v>2.889418843271371</v>
      </c>
      <c r="FE33" s="436">
        <f t="shared" si="20"/>
        <v>2.889418843271371</v>
      </c>
      <c r="FF33" s="436">
        <f t="shared" si="20"/>
        <v>2.889418843271371</v>
      </c>
      <c r="FG33" s="436">
        <f t="shared" si="20"/>
        <v>2.9616543143531557</v>
      </c>
      <c r="FH33" s="436">
        <f t="shared" si="20"/>
        <v>2.9616543143531557</v>
      </c>
      <c r="FI33" s="436">
        <f t="shared" si="20"/>
        <v>2.9616543143531557</v>
      </c>
      <c r="FJ33" s="436">
        <f t="shared" si="20"/>
        <v>2.9616543143531557</v>
      </c>
      <c r="FK33" s="436">
        <f t="shared" si="20"/>
        <v>3.0356956722119848</v>
      </c>
      <c r="FL33" s="436">
        <f t="shared" si="20"/>
        <v>3.0356956722119848</v>
      </c>
      <c r="FM33" s="436">
        <f t="shared" si="20"/>
        <v>3.0356956722119848</v>
      </c>
      <c r="FN33" s="436">
        <f t="shared" si="20"/>
        <v>3.0356956722119848</v>
      </c>
      <c r="FO33" s="436">
        <f t="shared" si="20"/>
        <v>3.1117985731613573</v>
      </c>
      <c r="FP33" s="436">
        <f t="shared" ref="FP33:GJ33" si="21" xml:space="preserve"> IF( FO32 = 1, FO31 / $F30, FO33)</f>
        <v>3.1117985731613573</v>
      </c>
      <c r="FQ33" s="436">
        <f t="shared" si="21"/>
        <v>3.1117985731613573</v>
      </c>
      <c r="FR33" s="436">
        <f t="shared" si="21"/>
        <v>3.1117985731613573</v>
      </c>
      <c r="FS33" s="436">
        <f t="shared" si="21"/>
        <v>3.1895935374903912</v>
      </c>
      <c r="FT33" s="436">
        <f t="shared" si="21"/>
        <v>3.1895935374903912</v>
      </c>
      <c r="FU33" s="436">
        <f t="shared" si="21"/>
        <v>3.1895935374903912</v>
      </c>
      <c r="FV33" s="436">
        <f t="shared" si="21"/>
        <v>3.1895935374903912</v>
      </c>
      <c r="FW33" s="436">
        <f t="shared" si="21"/>
        <v>3.2693333759276513</v>
      </c>
      <c r="FX33" s="436">
        <f t="shared" si="21"/>
        <v>3.2693333759276513</v>
      </c>
      <c r="FY33" s="436">
        <f t="shared" si="21"/>
        <v>3.2693333759276513</v>
      </c>
      <c r="FZ33" s="436">
        <f t="shared" si="21"/>
        <v>3.2693333759276513</v>
      </c>
      <c r="GA33" s="436">
        <f t="shared" si="21"/>
        <v>3.3510667103258425</v>
      </c>
      <c r="GB33" s="436">
        <f t="shared" si="21"/>
        <v>3.3510667103258425</v>
      </c>
      <c r="GC33" s="436">
        <f t="shared" si="21"/>
        <v>3.3510667103258425</v>
      </c>
      <c r="GD33" s="436">
        <f t="shared" si="21"/>
        <v>3.3510667103258425</v>
      </c>
      <c r="GE33" s="436">
        <f t="shared" si="21"/>
        <v>3.4350757565109102</v>
      </c>
      <c r="GF33" s="436">
        <f t="shared" si="21"/>
        <v>3.4350757565109102</v>
      </c>
      <c r="GG33" s="436">
        <f t="shared" si="21"/>
        <v>3.4350757565109102</v>
      </c>
      <c r="GH33" s="436">
        <f t="shared" si="21"/>
        <v>3.4350757565109102</v>
      </c>
      <c r="GI33" s="436">
        <f t="shared" si="21"/>
        <v>3.5209526504236832</v>
      </c>
      <c r="GJ33" s="436">
        <f t="shared" si="21"/>
        <v>3.5209526504236832</v>
      </c>
    </row>
    <row r="36" spans="1:192" x14ac:dyDescent="0.25">
      <c r="A36" s="247" t="s">
        <v>63</v>
      </c>
      <c r="B36" s="247"/>
      <c r="C36" s="248"/>
      <c r="D36" s="249"/>
      <c r="E36" s="246"/>
      <c r="F36" s="246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6"/>
      <c r="BJ36" s="246"/>
      <c r="BK36" s="246"/>
      <c r="BL36" s="246"/>
      <c r="BM36" s="246"/>
      <c r="BN36" s="246"/>
      <c r="BO36" s="246"/>
      <c r="BP36" s="246"/>
      <c r="BQ36" s="246"/>
      <c r="BR36" s="246"/>
      <c r="BS36" s="246"/>
      <c r="BT36" s="246"/>
      <c r="BU36" s="246"/>
      <c r="BV36" s="246"/>
      <c r="BW36" s="246"/>
      <c r="BX36" s="246"/>
      <c r="BY36" s="246"/>
      <c r="BZ36" s="246"/>
      <c r="CA36" s="246"/>
      <c r="CB36" s="246"/>
      <c r="CC36" s="246"/>
      <c r="CD36" s="246"/>
      <c r="CE36" s="246"/>
      <c r="CF36" s="246"/>
      <c r="CG36" s="246"/>
      <c r="CH36" s="246"/>
      <c r="CI36" s="246"/>
      <c r="CJ36" s="246"/>
      <c r="CK36" s="246"/>
      <c r="CL36" s="246"/>
      <c r="CM36" s="246"/>
      <c r="CN36" s="246"/>
      <c r="CO36" s="246"/>
      <c r="CP36" s="246"/>
      <c r="CQ36" s="246"/>
      <c r="CR36" s="246"/>
      <c r="CS36" s="246"/>
      <c r="CT36" s="246"/>
      <c r="CU36" s="246"/>
      <c r="CV36" s="246"/>
      <c r="CW36" s="246"/>
      <c r="CX36" s="246"/>
      <c r="CY36" s="246"/>
      <c r="CZ36" s="246"/>
      <c r="DA36" s="246"/>
      <c r="DB36" s="246"/>
      <c r="DC36" s="246"/>
      <c r="DD36" s="246"/>
      <c r="DE36" s="246"/>
      <c r="DF36" s="246"/>
      <c r="DG36" s="246"/>
      <c r="DH36" s="246"/>
      <c r="DI36" s="246"/>
      <c r="DJ36" s="246"/>
      <c r="DK36" s="246"/>
      <c r="DL36" s="246"/>
      <c r="DM36" s="246"/>
      <c r="DN36" s="246"/>
      <c r="DO36" s="246"/>
      <c r="DP36" s="246"/>
      <c r="DQ36" s="246"/>
      <c r="DR36" s="246"/>
      <c r="DS36" s="246"/>
      <c r="DT36" s="246"/>
      <c r="DU36" s="246"/>
      <c r="DV36" s="246"/>
      <c r="DW36" s="246"/>
      <c r="DX36" s="246"/>
      <c r="DY36" s="246"/>
      <c r="DZ36" s="246"/>
      <c r="EA36" s="246"/>
      <c r="EB36" s="246"/>
      <c r="EC36" s="246"/>
      <c r="ED36" s="246"/>
      <c r="EE36" s="246"/>
      <c r="EF36" s="246"/>
      <c r="EG36" s="246"/>
      <c r="EH36" s="246"/>
      <c r="EI36" s="246"/>
      <c r="EJ36" s="246"/>
      <c r="EK36" s="246"/>
      <c r="EL36" s="246"/>
      <c r="EM36" s="246"/>
      <c r="EN36" s="246"/>
      <c r="EO36" s="246"/>
      <c r="EP36" s="246"/>
      <c r="EQ36" s="246"/>
      <c r="ER36" s="246"/>
      <c r="ES36" s="246"/>
      <c r="ET36" s="246"/>
      <c r="EU36" s="246"/>
      <c r="EV36" s="246"/>
      <c r="EW36" s="246"/>
      <c r="EX36" s="246"/>
      <c r="EY36" s="246"/>
      <c r="EZ36" s="246"/>
      <c r="FA36" s="246"/>
      <c r="FB36" s="246"/>
      <c r="FC36" s="246"/>
      <c r="FD36" s="246"/>
      <c r="FE36" s="246"/>
      <c r="FF36" s="246"/>
      <c r="FG36" s="246"/>
      <c r="FH36" s="246"/>
      <c r="FI36" s="246"/>
      <c r="FJ36" s="246"/>
      <c r="FK36" s="246"/>
      <c r="FL36" s="246"/>
      <c r="FM36" s="246"/>
      <c r="FN36" s="246"/>
      <c r="FO36" s="246"/>
      <c r="FP36" s="246"/>
      <c r="FQ36" s="246"/>
      <c r="FR36" s="246"/>
      <c r="FS36" s="246"/>
      <c r="FT36" s="246"/>
      <c r="FU36" s="246"/>
      <c r="FV36" s="246"/>
      <c r="FW36" s="246"/>
      <c r="FX36" s="246"/>
      <c r="FY36" s="246"/>
      <c r="FZ36" s="246"/>
      <c r="GA36" s="246"/>
      <c r="GB36" s="246"/>
      <c r="GC36" s="246"/>
      <c r="GD36" s="246"/>
      <c r="GE36" s="246"/>
      <c r="GF36" s="246"/>
      <c r="GG36" s="246"/>
      <c r="GH36" s="246"/>
      <c r="GI36" s="246"/>
      <c r="GJ36" s="246"/>
    </row>
  </sheetData>
  <conditionalFormatting sqref="J3:GJ3">
    <cfRule type="cellIs" dxfId="206" priority="8" stopIfTrue="1" operator="equal">
      <formula>"Construction"</formula>
    </cfRule>
    <cfRule type="cellIs" dxfId="205" priority="9" stopIfTrue="1" operator="equal">
      <formula>"Operations"</formula>
    </cfRule>
  </conditionalFormatting>
  <conditionalFormatting sqref="J3:GJ3">
    <cfRule type="cellIs" dxfId="204" priority="7" operator="equal">
      <formula>"Fin Close"</formula>
    </cfRule>
  </conditionalFormatting>
  <conditionalFormatting sqref="J3:GJ3">
    <cfRule type="cellIs" dxfId="203" priority="5" operator="equal">
      <formula>"PPA ext."</formula>
    </cfRule>
    <cfRule type="cellIs" dxfId="202" priority="6" operator="equal">
      <formula>"Delay"</formula>
    </cfRule>
  </conditionalFormatting>
  <conditionalFormatting sqref="F2:F4">
    <cfRule type="cellIs" dxfId="201" priority="1" stopIfTrue="1" operator="notEqual">
      <formula>0</formula>
    </cfRule>
    <cfRule type="cellIs" dxfId="200" priority="2" stopIfTrue="1" operator="equal">
      <formula>""</formula>
    </cfRule>
  </conditionalFormatting>
  <conditionalFormatting sqref="F2:F4">
    <cfRule type="cellIs" dxfId="199" priority="3" stopIfTrue="1" operator="notEqual">
      <formula>0</formula>
    </cfRule>
    <cfRule type="cellIs" dxfId="198" priority="4" stopIfTrue="1" operator="equal">
      <formula>""</formula>
    </cfRule>
  </conditionalFormatting>
  <dataValidations count="1">
    <dataValidation allowBlank="1" showInputMessage="1" showErrorMessage="1" sqref="E15:H16 E30:H30 E19:H20" xr:uid="{7E016C84-68A5-46A6-9B79-BFE00A1CBF04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GJ112"/>
  <sheetViews>
    <sheetView defaultGridColor="0" colorId="8" zoomScale="69" zoomScaleNormal="80" workbookViewId="0">
      <pane xSplit="9" ySplit="5" topLeftCell="J32" activePane="bottomRight" state="frozen"/>
      <selection activeCell="F117" sqref="F117"/>
      <selection pane="topRight" activeCell="F117" sqref="F117"/>
      <selection pane="bottomLeft" activeCell="F117" sqref="F117"/>
      <selection pane="bottomRight" activeCell="H41" sqref="H41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302" t="str">
        <f ca="1" xml:space="preserve"> RIGHT(CELL("filename", A1), LEN(CELL("filename", A1)) - SEARCH("]", CELL("filename", A1))) &amp; " - " &amp; InpC!F3</f>
        <v>Ops - Base case 1</v>
      </c>
      <c r="B1" s="247"/>
      <c r="C1" s="248"/>
      <c r="D1" s="249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6"/>
      <c r="CL1" s="246"/>
      <c r="CM1" s="246"/>
      <c r="CN1" s="246"/>
      <c r="CO1" s="246"/>
      <c r="CP1" s="246"/>
      <c r="CQ1" s="246"/>
      <c r="CR1" s="246"/>
      <c r="CS1" s="246"/>
      <c r="CT1" s="246"/>
      <c r="CU1" s="246"/>
      <c r="CV1" s="246"/>
      <c r="CW1" s="246"/>
      <c r="CX1" s="246"/>
      <c r="CY1" s="246"/>
      <c r="CZ1" s="246"/>
      <c r="DA1" s="246"/>
      <c r="DB1" s="246"/>
      <c r="DC1" s="246"/>
      <c r="DD1" s="246"/>
      <c r="DE1" s="246"/>
      <c r="DF1" s="246"/>
      <c r="DG1" s="246"/>
      <c r="DH1" s="246"/>
      <c r="DI1" s="246"/>
      <c r="DJ1" s="246"/>
      <c r="DK1" s="246"/>
      <c r="DL1" s="246"/>
      <c r="DM1" s="246"/>
      <c r="DN1" s="246"/>
      <c r="DO1" s="246"/>
      <c r="DP1" s="246"/>
      <c r="DQ1" s="246"/>
      <c r="DR1" s="246"/>
      <c r="DS1" s="246"/>
      <c r="DT1" s="246"/>
      <c r="DU1" s="246"/>
      <c r="DV1" s="246"/>
      <c r="DW1" s="246"/>
      <c r="DX1" s="246"/>
      <c r="DY1" s="246"/>
      <c r="DZ1" s="246"/>
      <c r="EA1" s="246"/>
      <c r="EB1" s="246"/>
      <c r="EC1" s="246"/>
      <c r="ED1" s="246"/>
      <c r="EE1" s="246"/>
      <c r="EF1" s="246"/>
      <c r="EG1" s="246"/>
      <c r="EH1" s="246"/>
      <c r="EI1" s="246"/>
      <c r="EJ1" s="246"/>
      <c r="EK1" s="246"/>
      <c r="EL1" s="246"/>
      <c r="EM1" s="246"/>
      <c r="EN1" s="246"/>
      <c r="EO1" s="246"/>
      <c r="EP1" s="246"/>
      <c r="EQ1" s="246"/>
      <c r="ER1" s="246"/>
      <c r="ES1" s="246"/>
      <c r="ET1" s="246"/>
      <c r="EU1" s="246"/>
      <c r="EV1" s="246"/>
      <c r="EW1" s="246"/>
      <c r="EX1" s="246"/>
      <c r="EY1" s="246"/>
      <c r="EZ1" s="246"/>
      <c r="FA1" s="246"/>
      <c r="FB1" s="246"/>
      <c r="FC1" s="246"/>
      <c r="FD1" s="246"/>
      <c r="FE1" s="246"/>
      <c r="FF1" s="246"/>
      <c r="FG1" s="246"/>
      <c r="FH1" s="246"/>
      <c r="FI1" s="246"/>
      <c r="FJ1" s="246"/>
      <c r="FK1" s="246"/>
      <c r="FL1" s="246"/>
      <c r="FM1" s="246"/>
      <c r="FN1" s="246"/>
      <c r="FO1" s="246"/>
      <c r="FP1" s="246"/>
      <c r="FQ1" s="246"/>
      <c r="FR1" s="246"/>
      <c r="FS1" s="246"/>
      <c r="FT1" s="246"/>
      <c r="FU1" s="246"/>
      <c r="FV1" s="246"/>
      <c r="FW1" s="246"/>
      <c r="FX1" s="246"/>
      <c r="FY1" s="246"/>
      <c r="FZ1" s="246"/>
      <c r="GA1" s="246"/>
      <c r="GB1" s="246"/>
      <c r="GC1" s="246"/>
      <c r="GD1" s="246"/>
      <c r="GE1" s="246"/>
      <c r="GF1" s="246"/>
      <c r="GG1" s="246"/>
      <c r="GH1" s="246"/>
      <c r="GI1" s="246"/>
      <c r="GJ1" s="246"/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25">
      <c r="A6" s="247"/>
      <c r="B6" s="247"/>
      <c r="C6" s="248"/>
      <c r="D6" s="249"/>
      <c r="E6" s="246"/>
      <c r="F6" s="246"/>
      <c r="G6" s="246"/>
      <c r="H6" s="246"/>
      <c r="I6" s="246"/>
      <c r="J6" s="246"/>
      <c r="K6" s="246"/>
      <c r="L6" s="246"/>
      <c r="M6" s="246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6"/>
      <c r="AC6" s="246"/>
      <c r="AD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46"/>
      <c r="BI6" s="246"/>
      <c r="BJ6" s="246"/>
      <c r="BK6" s="246"/>
      <c r="BL6" s="246"/>
      <c r="BM6" s="246"/>
      <c r="BN6" s="246"/>
      <c r="BO6" s="246"/>
      <c r="BP6" s="246"/>
      <c r="BQ6" s="246"/>
      <c r="BR6" s="246"/>
      <c r="BS6" s="246"/>
      <c r="BT6" s="246"/>
      <c r="BU6" s="246"/>
      <c r="BV6" s="246"/>
      <c r="BW6" s="246"/>
      <c r="BX6" s="246"/>
      <c r="BY6" s="246"/>
      <c r="BZ6" s="246"/>
      <c r="CA6" s="246"/>
      <c r="CB6" s="246"/>
      <c r="CC6" s="246"/>
      <c r="CD6" s="246"/>
      <c r="CE6" s="246"/>
      <c r="CF6" s="246"/>
      <c r="CG6" s="246"/>
      <c r="CH6" s="246"/>
      <c r="CI6" s="246"/>
      <c r="CJ6" s="246"/>
      <c r="CK6" s="246"/>
      <c r="CL6" s="246"/>
      <c r="CM6" s="246"/>
      <c r="CN6" s="246"/>
      <c r="CO6" s="246"/>
      <c r="CP6" s="246"/>
      <c r="CQ6" s="246"/>
      <c r="CR6" s="246"/>
      <c r="CS6" s="246"/>
      <c r="CT6" s="246"/>
      <c r="CU6" s="246"/>
      <c r="CV6" s="246"/>
      <c r="CW6" s="246"/>
      <c r="CX6" s="246"/>
      <c r="CY6" s="246"/>
      <c r="CZ6" s="246"/>
      <c r="DA6" s="246"/>
      <c r="DB6" s="246"/>
      <c r="DC6" s="246"/>
      <c r="DD6" s="246"/>
      <c r="DE6" s="246"/>
      <c r="DF6" s="246"/>
      <c r="DG6" s="246"/>
      <c r="DH6" s="246"/>
      <c r="DI6" s="246"/>
      <c r="DJ6" s="246"/>
      <c r="DK6" s="246"/>
      <c r="DL6" s="246"/>
      <c r="DM6" s="246"/>
      <c r="DN6" s="246"/>
      <c r="DO6" s="246"/>
      <c r="DP6" s="246"/>
      <c r="DQ6" s="246"/>
      <c r="DR6" s="246"/>
      <c r="DS6" s="246"/>
      <c r="DT6" s="246"/>
      <c r="DU6" s="246"/>
      <c r="DV6" s="246"/>
      <c r="DW6" s="246"/>
      <c r="DX6" s="246"/>
      <c r="DY6" s="246"/>
      <c r="DZ6" s="246"/>
      <c r="EA6" s="246"/>
      <c r="EB6" s="246"/>
      <c r="EC6" s="246"/>
      <c r="ED6" s="246"/>
      <c r="EE6" s="246"/>
      <c r="EF6" s="246"/>
      <c r="EG6" s="246"/>
      <c r="EH6" s="246"/>
      <c r="EI6" s="246"/>
      <c r="EJ6" s="246"/>
      <c r="EK6" s="246"/>
      <c r="EL6" s="246"/>
      <c r="EM6" s="246"/>
      <c r="EN6" s="246"/>
      <c r="EO6" s="246"/>
      <c r="EP6" s="246"/>
      <c r="EQ6" s="246"/>
      <c r="ER6" s="246"/>
      <c r="ES6" s="246"/>
      <c r="ET6" s="246"/>
      <c r="EU6" s="246"/>
      <c r="EV6" s="246"/>
      <c r="EW6" s="246"/>
      <c r="EX6" s="246"/>
      <c r="EY6" s="246"/>
      <c r="EZ6" s="246"/>
      <c r="FA6" s="246"/>
      <c r="FB6" s="246"/>
      <c r="FC6" s="246"/>
      <c r="FD6" s="246"/>
      <c r="FE6" s="246"/>
      <c r="FF6" s="246"/>
      <c r="FG6" s="246"/>
      <c r="FH6" s="246"/>
      <c r="FI6" s="246"/>
      <c r="FJ6" s="246"/>
      <c r="FK6" s="246"/>
      <c r="FL6" s="246"/>
      <c r="FM6" s="246"/>
      <c r="FN6" s="246"/>
      <c r="FO6" s="246"/>
      <c r="FP6" s="246"/>
      <c r="FQ6" s="246"/>
      <c r="FR6" s="246"/>
      <c r="FS6" s="246"/>
      <c r="FT6" s="246"/>
      <c r="FU6" s="246"/>
      <c r="FV6" s="246"/>
      <c r="FW6" s="246"/>
      <c r="FX6" s="246"/>
      <c r="FY6" s="246"/>
      <c r="FZ6" s="246"/>
      <c r="GA6" s="246"/>
      <c r="GB6" s="246"/>
      <c r="GC6" s="246"/>
      <c r="GD6" s="246"/>
      <c r="GE6" s="246"/>
      <c r="GF6" s="246"/>
      <c r="GG6" s="246"/>
      <c r="GH6" s="246"/>
      <c r="GI6" s="246"/>
      <c r="GJ6" s="246"/>
    </row>
    <row r="7" spans="1:192" x14ac:dyDescent="0.25">
      <c r="A7" s="247" t="s">
        <v>124</v>
      </c>
      <c r="B7" s="247"/>
      <c r="C7" s="248"/>
      <c r="D7" s="249"/>
      <c r="E7" s="246"/>
      <c r="F7" s="246"/>
      <c r="G7" s="246"/>
      <c r="H7" s="246"/>
      <c r="I7" s="246"/>
      <c r="J7" s="246"/>
      <c r="K7" s="246"/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6"/>
      <c r="Z7" s="246"/>
      <c r="AA7" s="246"/>
      <c r="AB7" s="246"/>
      <c r="AC7" s="246"/>
      <c r="AD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46"/>
      <c r="BI7" s="246"/>
      <c r="BJ7" s="246"/>
      <c r="BK7" s="246"/>
      <c r="BL7" s="246"/>
      <c r="BM7" s="246"/>
      <c r="BN7" s="246"/>
      <c r="BO7" s="246"/>
      <c r="BP7" s="246"/>
      <c r="BQ7" s="246"/>
      <c r="BR7" s="246"/>
      <c r="BS7" s="246"/>
      <c r="BT7" s="246"/>
      <c r="BU7" s="246"/>
      <c r="BV7" s="246"/>
      <c r="BW7" s="246"/>
      <c r="BX7" s="246"/>
      <c r="BY7" s="246"/>
      <c r="BZ7" s="246"/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6"/>
      <c r="CL7" s="246"/>
      <c r="CM7" s="246"/>
      <c r="CN7" s="246"/>
      <c r="CO7" s="246"/>
      <c r="CP7" s="246"/>
      <c r="CQ7" s="246"/>
      <c r="CR7" s="246"/>
      <c r="CS7" s="246"/>
      <c r="CT7" s="246"/>
      <c r="CU7" s="246"/>
      <c r="CV7" s="246"/>
      <c r="CW7" s="246"/>
      <c r="CX7" s="246"/>
      <c r="CY7" s="246"/>
      <c r="CZ7" s="246"/>
      <c r="DA7" s="246"/>
      <c r="DB7" s="246"/>
      <c r="DC7" s="246"/>
      <c r="DD7" s="246"/>
      <c r="DE7" s="246"/>
      <c r="DF7" s="246"/>
      <c r="DG7" s="246"/>
      <c r="DH7" s="246"/>
      <c r="DI7" s="246"/>
      <c r="DJ7" s="246"/>
      <c r="DK7" s="246"/>
      <c r="DL7" s="246"/>
      <c r="DM7" s="246"/>
      <c r="DN7" s="246"/>
      <c r="DO7" s="246"/>
      <c r="DP7" s="246"/>
      <c r="DQ7" s="246"/>
      <c r="DR7" s="246"/>
      <c r="DS7" s="246"/>
      <c r="DT7" s="246"/>
      <c r="DU7" s="246"/>
      <c r="DV7" s="246"/>
      <c r="DW7" s="246"/>
      <c r="DX7" s="246"/>
      <c r="DY7" s="246"/>
      <c r="DZ7" s="246"/>
      <c r="EA7" s="246"/>
      <c r="EB7" s="246"/>
      <c r="EC7" s="246"/>
      <c r="ED7" s="246"/>
      <c r="EE7" s="246"/>
      <c r="EF7" s="246"/>
      <c r="EG7" s="246"/>
      <c r="EH7" s="246"/>
      <c r="EI7" s="246"/>
      <c r="EJ7" s="246"/>
      <c r="EK7" s="246"/>
      <c r="EL7" s="246"/>
      <c r="EM7" s="246"/>
      <c r="EN7" s="246"/>
      <c r="EO7" s="246"/>
      <c r="EP7" s="246"/>
      <c r="EQ7" s="246"/>
      <c r="ER7" s="246"/>
      <c r="ES7" s="246"/>
      <c r="ET7" s="246"/>
      <c r="EU7" s="246"/>
      <c r="EV7" s="246"/>
      <c r="EW7" s="246"/>
      <c r="EX7" s="246"/>
      <c r="EY7" s="246"/>
      <c r="EZ7" s="246"/>
      <c r="FA7" s="246"/>
      <c r="FB7" s="246"/>
      <c r="FC7" s="246"/>
      <c r="FD7" s="246"/>
      <c r="FE7" s="246"/>
      <c r="FF7" s="246"/>
      <c r="FG7" s="246"/>
      <c r="FH7" s="246"/>
      <c r="FI7" s="246"/>
      <c r="FJ7" s="246"/>
      <c r="FK7" s="246"/>
      <c r="FL7" s="246"/>
      <c r="FM7" s="246"/>
      <c r="FN7" s="246"/>
      <c r="FO7" s="246"/>
      <c r="FP7" s="246"/>
      <c r="FQ7" s="246"/>
      <c r="FR7" s="246"/>
      <c r="FS7" s="246"/>
      <c r="FT7" s="246"/>
      <c r="FU7" s="246"/>
      <c r="FV7" s="246"/>
      <c r="FW7" s="246"/>
      <c r="FX7" s="246"/>
      <c r="FY7" s="246"/>
      <c r="FZ7" s="246"/>
      <c r="GA7" s="246"/>
      <c r="GB7" s="246"/>
      <c r="GC7" s="246"/>
      <c r="GD7" s="246"/>
      <c r="GE7" s="246"/>
      <c r="GF7" s="246"/>
      <c r="GG7" s="246"/>
      <c r="GH7" s="246"/>
      <c r="GI7" s="246"/>
      <c r="GJ7" s="246"/>
    </row>
    <row r="8" spans="1:192" x14ac:dyDescent="0.25">
      <c r="A8" s="247"/>
      <c r="B8" s="247"/>
      <c r="C8" s="248"/>
      <c r="D8" s="249"/>
      <c r="E8" s="246"/>
      <c r="F8" s="246"/>
      <c r="G8" s="246"/>
      <c r="H8" s="246"/>
      <c r="I8" s="246"/>
      <c r="J8" s="246"/>
      <c r="K8" s="246"/>
      <c r="L8" s="246"/>
      <c r="M8" s="246"/>
      <c r="N8" s="246"/>
      <c r="O8" s="246"/>
      <c r="P8" s="246"/>
      <c r="Q8" s="246"/>
      <c r="R8" s="246"/>
      <c r="S8" s="246"/>
      <c r="T8" s="246"/>
      <c r="U8" s="246"/>
      <c r="V8" s="246"/>
      <c r="W8" s="246"/>
      <c r="X8" s="246"/>
      <c r="Y8" s="246"/>
      <c r="Z8" s="246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6"/>
      <c r="BC8" s="246"/>
      <c r="BD8" s="246"/>
      <c r="BE8" s="246"/>
      <c r="BF8" s="246"/>
      <c r="BG8" s="246"/>
      <c r="BH8" s="246"/>
      <c r="BI8" s="246"/>
      <c r="BJ8" s="246"/>
      <c r="BK8" s="246"/>
      <c r="BL8" s="246"/>
      <c r="BM8" s="246"/>
      <c r="BN8" s="246"/>
      <c r="BO8" s="246"/>
      <c r="BP8" s="246"/>
      <c r="BQ8" s="246"/>
      <c r="BR8" s="246"/>
      <c r="BS8" s="246"/>
      <c r="BT8" s="246"/>
      <c r="BU8" s="246"/>
      <c r="BV8" s="246"/>
      <c r="BW8" s="246"/>
      <c r="BX8" s="246"/>
      <c r="BY8" s="246"/>
      <c r="BZ8" s="246"/>
      <c r="CA8" s="246"/>
      <c r="CB8" s="246"/>
      <c r="CC8" s="246"/>
      <c r="CD8" s="246"/>
      <c r="CE8" s="246"/>
      <c r="CF8" s="246"/>
      <c r="CG8" s="246"/>
      <c r="CH8" s="246"/>
      <c r="CI8" s="246"/>
      <c r="CJ8" s="246"/>
      <c r="CK8" s="246"/>
      <c r="CL8" s="246"/>
      <c r="CM8" s="246"/>
      <c r="CN8" s="246"/>
      <c r="CO8" s="246"/>
      <c r="CP8" s="246"/>
      <c r="CQ8" s="246"/>
      <c r="CR8" s="246"/>
      <c r="CS8" s="246"/>
      <c r="CT8" s="246"/>
      <c r="CU8" s="246"/>
      <c r="CV8" s="246"/>
      <c r="CW8" s="246"/>
      <c r="CX8" s="246"/>
      <c r="CY8" s="246"/>
      <c r="CZ8" s="246"/>
      <c r="DA8" s="246"/>
      <c r="DB8" s="246"/>
      <c r="DC8" s="246"/>
      <c r="DD8" s="246"/>
      <c r="DE8" s="246"/>
      <c r="DF8" s="246"/>
      <c r="DG8" s="246"/>
      <c r="DH8" s="246"/>
      <c r="DI8" s="246"/>
      <c r="DJ8" s="246"/>
      <c r="DK8" s="246"/>
      <c r="DL8" s="246"/>
      <c r="DM8" s="246"/>
      <c r="DN8" s="246"/>
      <c r="DO8" s="246"/>
      <c r="DP8" s="246"/>
      <c r="DQ8" s="246"/>
      <c r="DR8" s="246"/>
      <c r="DS8" s="246"/>
      <c r="DT8" s="246"/>
      <c r="DU8" s="246"/>
      <c r="DV8" s="246"/>
      <c r="DW8" s="246"/>
      <c r="DX8" s="246"/>
      <c r="DY8" s="246"/>
      <c r="DZ8" s="246"/>
      <c r="EA8" s="246"/>
      <c r="EB8" s="246"/>
      <c r="EC8" s="246"/>
      <c r="ED8" s="246"/>
      <c r="EE8" s="246"/>
      <c r="EF8" s="246"/>
      <c r="EG8" s="246"/>
      <c r="EH8" s="246"/>
      <c r="EI8" s="246"/>
      <c r="EJ8" s="246"/>
      <c r="EK8" s="246"/>
      <c r="EL8" s="246"/>
      <c r="EM8" s="246"/>
      <c r="EN8" s="246"/>
      <c r="EO8" s="246"/>
      <c r="EP8" s="246"/>
      <c r="EQ8" s="246"/>
      <c r="ER8" s="246"/>
      <c r="ES8" s="246"/>
      <c r="ET8" s="246"/>
      <c r="EU8" s="246"/>
      <c r="EV8" s="246"/>
      <c r="EW8" s="246"/>
      <c r="EX8" s="246"/>
      <c r="EY8" s="246"/>
      <c r="EZ8" s="246"/>
      <c r="FA8" s="246"/>
      <c r="FB8" s="246"/>
      <c r="FC8" s="246"/>
      <c r="FD8" s="246"/>
      <c r="FE8" s="246"/>
      <c r="FF8" s="246"/>
      <c r="FG8" s="246"/>
      <c r="FH8" s="246"/>
      <c r="FI8" s="246"/>
      <c r="FJ8" s="246"/>
      <c r="FK8" s="246"/>
      <c r="FL8" s="246"/>
      <c r="FM8" s="246"/>
      <c r="FN8" s="246"/>
      <c r="FO8" s="246"/>
      <c r="FP8" s="246"/>
      <c r="FQ8" s="246"/>
      <c r="FR8" s="246"/>
      <c r="FS8" s="246"/>
      <c r="FT8" s="246"/>
      <c r="FU8" s="246"/>
      <c r="FV8" s="246"/>
      <c r="FW8" s="246"/>
      <c r="FX8" s="246"/>
      <c r="FY8" s="246"/>
      <c r="FZ8" s="246"/>
      <c r="GA8" s="246"/>
      <c r="GB8" s="246"/>
      <c r="GC8" s="246"/>
      <c r="GD8" s="246"/>
      <c r="GE8" s="246"/>
      <c r="GF8" s="246"/>
      <c r="GG8" s="246"/>
      <c r="GH8" s="246"/>
      <c r="GI8" s="246"/>
      <c r="GJ8" s="246"/>
    </row>
    <row r="9" spans="1:192" x14ac:dyDescent="0.25">
      <c r="A9" s="538"/>
      <c r="B9" s="538"/>
      <c r="C9" s="539"/>
      <c r="D9" s="335"/>
      <c r="E9" s="335" t="str">
        <f xml:space="preserve"> InpC!E$41</f>
        <v>Annual degradation</v>
      </c>
      <c r="F9" s="335">
        <f xml:space="preserve"> InpC!F$41</f>
        <v>5.0000000000000001E-3</v>
      </c>
      <c r="G9" s="335" t="str">
        <f xml:space="preserve"> InpC!G$41</f>
        <v>% p.a.</v>
      </c>
      <c r="H9" s="335"/>
      <c r="I9" s="540"/>
      <c r="J9" s="540"/>
      <c r="K9" s="540"/>
      <c r="L9" s="540"/>
      <c r="M9" s="540"/>
      <c r="N9" s="540"/>
      <c r="O9" s="540"/>
      <c r="P9" s="540"/>
      <c r="Q9" s="540"/>
      <c r="R9" s="540"/>
      <c r="S9" s="540"/>
      <c r="T9" s="540"/>
      <c r="U9" s="540"/>
      <c r="V9" s="540"/>
      <c r="W9" s="540"/>
      <c r="X9" s="540"/>
      <c r="Y9" s="540"/>
      <c r="Z9" s="540"/>
      <c r="AA9" s="540"/>
      <c r="AB9" s="540"/>
      <c r="AC9" s="540"/>
      <c r="AD9" s="540"/>
      <c r="AE9" s="540"/>
      <c r="AF9" s="540"/>
      <c r="AG9" s="540"/>
      <c r="AH9" s="540"/>
      <c r="AI9" s="540"/>
      <c r="AJ9" s="540"/>
      <c r="AK9" s="540"/>
      <c r="AL9" s="540"/>
      <c r="AM9" s="540"/>
      <c r="AN9" s="540"/>
      <c r="AO9" s="540"/>
      <c r="AP9" s="540"/>
      <c r="AQ9" s="540"/>
      <c r="AR9" s="540"/>
      <c r="AS9" s="540"/>
      <c r="AT9" s="540"/>
      <c r="AU9" s="540"/>
      <c r="AV9" s="540"/>
      <c r="AW9" s="540"/>
      <c r="AX9" s="540"/>
      <c r="AY9" s="540"/>
      <c r="AZ9" s="540"/>
      <c r="BA9" s="540"/>
      <c r="BB9" s="540"/>
      <c r="BC9" s="540"/>
      <c r="BD9" s="540"/>
      <c r="BE9" s="540"/>
      <c r="BF9" s="540"/>
      <c r="BG9" s="540"/>
      <c r="BH9" s="540"/>
      <c r="BI9" s="540"/>
      <c r="BJ9" s="540"/>
      <c r="BK9" s="540"/>
      <c r="BL9" s="540"/>
      <c r="BM9" s="540"/>
      <c r="BN9" s="540"/>
      <c r="BO9" s="540"/>
      <c r="BP9" s="540"/>
      <c r="BQ9" s="540"/>
      <c r="BR9" s="540"/>
      <c r="BS9" s="540"/>
      <c r="BT9" s="540"/>
      <c r="BU9" s="540"/>
      <c r="BV9" s="540"/>
      <c r="BW9" s="540"/>
      <c r="BX9" s="540"/>
      <c r="BY9" s="540"/>
      <c r="BZ9" s="540"/>
      <c r="CA9" s="540"/>
      <c r="CB9" s="540"/>
      <c r="CC9" s="540"/>
      <c r="CD9" s="540"/>
      <c r="CE9" s="540"/>
      <c r="CF9" s="540"/>
      <c r="CG9" s="540"/>
      <c r="CH9" s="540"/>
      <c r="CI9" s="540"/>
      <c r="CJ9" s="540"/>
      <c r="CK9" s="540"/>
      <c r="CL9" s="540"/>
      <c r="CM9" s="540"/>
      <c r="CN9" s="540"/>
      <c r="CO9" s="540"/>
      <c r="CP9" s="540"/>
      <c r="CQ9" s="540"/>
      <c r="CR9" s="540"/>
      <c r="CS9" s="540"/>
      <c r="CT9" s="540"/>
      <c r="CU9" s="540"/>
      <c r="CV9" s="540"/>
      <c r="CW9" s="540"/>
      <c r="CX9" s="540"/>
      <c r="CY9" s="540"/>
      <c r="CZ9" s="540"/>
      <c r="DA9" s="540"/>
      <c r="DB9" s="540"/>
      <c r="DC9" s="540"/>
      <c r="DD9" s="540"/>
      <c r="DE9" s="540"/>
      <c r="DF9" s="540"/>
      <c r="DG9" s="540"/>
      <c r="DH9" s="540"/>
      <c r="DI9" s="540"/>
      <c r="DJ9" s="540"/>
      <c r="DK9" s="540"/>
      <c r="DL9" s="540"/>
      <c r="DM9" s="540"/>
      <c r="DN9" s="540"/>
      <c r="DO9" s="540"/>
      <c r="DP9" s="540"/>
      <c r="DQ9" s="540"/>
      <c r="DR9" s="540"/>
      <c r="DS9" s="540"/>
      <c r="DT9" s="540"/>
      <c r="DU9" s="540"/>
      <c r="DV9" s="540"/>
      <c r="DW9" s="540"/>
      <c r="DX9" s="540"/>
      <c r="DY9" s="540"/>
      <c r="DZ9" s="540"/>
      <c r="EA9" s="540"/>
      <c r="EB9" s="540"/>
      <c r="EC9" s="540"/>
      <c r="ED9" s="540"/>
      <c r="EE9" s="540"/>
      <c r="EF9" s="540"/>
      <c r="EG9" s="540"/>
      <c r="EH9" s="540"/>
      <c r="EI9" s="540"/>
      <c r="EJ9" s="540"/>
      <c r="EK9" s="540"/>
      <c r="EL9" s="540"/>
      <c r="EM9" s="540"/>
      <c r="EN9" s="540"/>
      <c r="EO9" s="540"/>
      <c r="EP9" s="540"/>
      <c r="EQ9" s="540"/>
      <c r="ER9" s="540"/>
      <c r="ES9" s="540"/>
      <c r="ET9" s="540"/>
      <c r="EU9" s="540"/>
      <c r="EV9" s="540"/>
      <c r="EW9" s="540"/>
      <c r="EX9" s="540"/>
      <c r="EY9" s="540"/>
      <c r="EZ9" s="540"/>
      <c r="FA9" s="540"/>
      <c r="FB9" s="540"/>
      <c r="FC9" s="540"/>
      <c r="FD9" s="540"/>
      <c r="FE9" s="540"/>
      <c r="FF9" s="540"/>
      <c r="FG9" s="540"/>
      <c r="FH9" s="540"/>
      <c r="FI9" s="540"/>
      <c r="FJ9" s="540"/>
      <c r="FK9" s="540"/>
      <c r="FL9" s="540"/>
      <c r="FM9" s="540"/>
      <c r="FN9" s="540"/>
      <c r="FO9" s="540"/>
      <c r="FP9" s="540"/>
      <c r="FQ9" s="540"/>
      <c r="FR9" s="540"/>
      <c r="FS9" s="540"/>
      <c r="FT9" s="540"/>
      <c r="FU9" s="540"/>
      <c r="FV9" s="540"/>
      <c r="FW9" s="540"/>
      <c r="FX9" s="540"/>
      <c r="FY9" s="540"/>
      <c r="FZ9" s="540"/>
      <c r="GA9" s="540"/>
      <c r="GB9" s="540"/>
      <c r="GC9" s="540"/>
      <c r="GD9" s="540"/>
      <c r="GE9" s="540"/>
      <c r="GF9" s="540"/>
      <c r="GG9" s="540"/>
      <c r="GH9" s="540"/>
      <c r="GI9" s="540"/>
      <c r="GJ9" s="540"/>
    </row>
    <row r="10" spans="1:192" x14ac:dyDescent="0.25">
      <c r="A10" s="91"/>
      <c r="B10" s="91"/>
      <c r="C10" s="92"/>
      <c r="D10" s="93"/>
      <c r="E10" s="413" t="str">
        <f xml:space="preserve"> Time!E$186</f>
        <v>Contract year number</v>
      </c>
      <c r="F10" s="413">
        <f xml:space="preserve"> Time!F$186</f>
        <v>0</v>
      </c>
      <c r="G10" s="413" t="str">
        <f xml:space="preserve"> Time!G$186</f>
        <v>counter</v>
      </c>
      <c r="H10" s="413">
        <f xml:space="preserve"> Time!H$186</f>
        <v>0</v>
      </c>
      <c r="I10" s="413">
        <f xml:space="preserve"> Time!I$186</f>
        <v>0</v>
      </c>
      <c r="J10" s="413">
        <f xml:space="preserve"> Time!J$186</f>
        <v>0</v>
      </c>
      <c r="K10" s="413">
        <f xml:space="preserve"> Time!K$186</f>
        <v>0</v>
      </c>
      <c r="L10" s="413">
        <f xml:space="preserve"> Time!L$186</f>
        <v>0</v>
      </c>
      <c r="M10" s="413">
        <f xml:space="preserve"> Time!M$186</f>
        <v>0</v>
      </c>
      <c r="N10" s="413">
        <f xml:space="preserve"> Time!N$186</f>
        <v>0</v>
      </c>
      <c r="O10" s="413">
        <f xml:space="preserve"> Time!O$186</f>
        <v>0</v>
      </c>
      <c r="P10" s="413">
        <f xml:space="preserve"> Time!P$186</f>
        <v>0</v>
      </c>
      <c r="Q10" s="413">
        <f xml:space="preserve"> Time!Q$186</f>
        <v>0</v>
      </c>
      <c r="R10" s="413">
        <f xml:space="preserve"> Time!R$186</f>
        <v>0</v>
      </c>
      <c r="S10" s="413">
        <f xml:space="preserve"> Time!S$186</f>
        <v>1</v>
      </c>
      <c r="T10" s="413">
        <f xml:space="preserve"> Time!T$186</f>
        <v>1</v>
      </c>
      <c r="U10" s="413">
        <f xml:space="preserve"> Time!U$186</f>
        <v>1</v>
      </c>
      <c r="V10" s="413">
        <f xml:space="preserve"> Time!V$186</f>
        <v>1</v>
      </c>
      <c r="W10" s="413">
        <f xml:space="preserve"> Time!W$186</f>
        <v>2</v>
      </c>
      <c r="X10" s="413">
        <f xml:space="preserve"> Time!X$186</f>
        <v>2</v>
      </c>
      <c r="Y10" s="413">
        <f xml:space="preserve"> Time!Y$186</f>
        <v>2</v>
      </c>
      <c r="Z10" s="413">
        <f xml:space="preserve"> Time!Z$186</f>
        <v>2</v>
      </c>
      <c r="AA10" s="413">
        <f xml:space="preserve"> Time!AA$186</f>
        <v>3</v>
      </c>
      <c r="AB10" s="413">
        <f xml:space="preserve"> Time!AB$186</f>
        <v>3</v>
      </c>
      <c r="AC10" s="413">
        <f xml:space="preserve"> Time!AC$186</f>
        <v>3</v>
      </c>
      <c r="AD10" s="413">
        <f xml:space="preserve"> Time!AD$186</f>
        <v>3</v>
      </c>
      <c r="AE10" s="413">
        <f xml:space="preserve"> Time!AE$186</f>
        <v>4</v>
      </c>
      <c r="AF10" s="413">
        <f xml:space="preserve"> Time!AF$186</f>
        <v>4</v>
      </c>
      <c r="AG10" s="413">
        <f xml:space="preserve"> Time!AG$186</f>
        <v>4</v>
      </c>
      <c r="AH10" s="413">
        <f xml:space="preserve"> Time!AH$186</f>
        <v>4</v>
      </c>
      <c r="AI10" s="413">
        <f xml:space="preserve"> Time!AI$186</f>
        <v>5</v>
      </c>
      <c r="AJ10" s="413">
        <f xml:space="preserve"> Time!AJ$186</f>
        <v>5</v>
      </c>
      <c r="AK10" s="413">
        <f xml:space="preserve"> Time!AK$186</f>
        <v>5</v>
      </c>
      <c r="AL10" s="413">
        <f xml:space="preserve"> Time!AL$186</f>
        <v>5</v>
      </c>
      <c r="AM10" s="413">
        <f xml:space="preserve"> Time!AM$186</f>
        <v>6</v>
      </c>
      <c r="AN10" s="413">
        <f xml:space="preserve"> Time!AN$186</f>
        <v>6</v>
      </c>
      <c r="AO10" s="413">
        <f xml:space="preserve"> Time!AO$186</f>
        <v>6</v>
      </c>
      <c r="AP10" s="413">
        <f xml:space="preserve"> Time!AP$186</f>
        <v>6</v>
      </c>
      <c r="AQ10" s="413">
        <f xml:space="preserve"> Time!AQ$186</f>
        <v>7</v>
      </c>
      <c r="AR10" s="413">
        <f xml:space="preserve"> Time!AR$186</f>
        <v>7</v>
      </c>
      <c r="AS10" s="413">
        <f xml:space="preserve"> Time!AS$186</f>
        <v>7</v>
      </c>
      <c r="AT10" s="413">
        <f xml:space="preserve"> Time!AT$186</f>
        <v>7</v>
      </c>
      <c r="AU10" s="413">
        <f xml:space="preserve"> Time!AU$186</f>
        <v>8</v>
      </c>
      <c r="AV10" s="413">
        <f xml:space="preserve"> Time!AV$186</f>
        <v>8</v>
      </c>
      <c r="AW10" s="413">
        <f xml:space="preserve"> Time!AW$186</f>
        <v>8</v>
      </c>
      <c r="AX10" s="413">
        <f xml:space="preserve"> Time!AX$186</f>
        <v>8</v>
      </c>
      <c r="AY10" s="413">
        <f xml:space="preserve"> Time!AY$186</f>
        <v>9</v>
      </c>
      <c r="AZ10" s="413">
        <f xml:space="preserve"> Time!AZ$186</f>
        <v>9</v>
      </c>
      <c r="BA10" s="413">
        <f xml:space="preserve"> Time!BA$186</f>
        <v>9</v>
      </c>
      <c r="BB10" s="413">
        <f xml:space="preserve"> Time!BB$186</f>
        <v>9</v>
      </c>
      <c r="BC10" s="413">
        <f xml:space="preserve"> Time!BC$186</f>
        <v>10</v>
      </c>
      <c r="BD10" s="413">
        <f xml:space="preserve"> Time!BD$186</f>
        <v>10</v>
      </c>
      <c r="BE10" s="413">
        <f xml:space="preserve"> Time!BE$186</f>
        <v>10</v>
      </c>
      <c r="BF10" s="413">
        <f xml:space="preserve"> Time!BF$186</f>
        <v>10</v>
      </c>
      <c r="BG10" s="413">
        <f xml:space="preserve"> Time!BG$186</f>
        <v>11</v>
      </c>
      <c r="BH10" s="413">
        <f xml:space="preserve"> Time!BH$186</f>
        <v>11</v>
      </c>
      <c r="BI10" s="413">
        <f xml:space="preserve"> Time!BI$186</f>
        <v>11</v>
      </c>
      <c r="BJ10" s="413">
        <f xml:space="preserve"> Time!BJ$186</f>
        <v>11</v>
      </c>
      <c r="BK10" s="413">
        <f xml:space="preserve"> Time!BK$186</f>
        <v>12</v>
      </c>
      <c r="BL10" s="413">
        <f xml:space="preserve"> Time!BL$186</f>
        <v>12</v>
      </c>
      <c r="BM10" s="413">
        <f xml:space="preserve"> Time!BM$186</f>
        <v>12</v>
      </c>
      <c r="BN10" s="413">
        <f xml:space="preserve"> Time!BN$186</f>
        <v>12</v>
      </c>
      <c r="BO10" s="413">
        <f xml:space="preserve"> Time!BO$186</f>
        <v>13</v>
      </c>
      <c r="BP10" s="413">
        <f xml:space="preserve"> Time!BP$186</f>
        <v>13</v>
      </c>
      <c r="BQ10" s="413">
        <f xml:space="preserve"> Time!BQ$186</f>
        <v>13</v>
      </c>
      <c r="BR10" s="413">
        <f xml:space="preserve"> Time!BR$186</f>
        <v>13</v>
      </c>
      <c r="BS10" s="413">
        <f xml:space="preserve"> Time!BS$186</f>
        <v>14</v>
      </c>
      <c r="BT10" s="413">
        <f xml:space="preserve"> Time!BT$186</f>
        <v>14</v>
      </c>
      <c r="BU10" s="413">
        <f xml:space="preserve"> Time!BU$186</f>
        <v>14</v>
      </c>
      <c r="BV10" s="413">
        <f xml:space="preserve"> Time!BV$186</f>
        <v>14</v>
      </c>
      <c r="BW10" s="413">
        <f xml:space="preserve"> Time!BW$186</f>
        <v>15</v>
      </c>
      <c r="BX10" s="413">
        <f xml:space="preserve"> Time!BX$186</f>
        <v>15</v>
      </c>
      <c r="BY10" s="413">
        <f xml:space="preserve"> Time!BY$186</f>
        <v>15</v>
      </c>
      <c r="BZ10" s="413">
        <f xml:space="preserve"> Time!BZ$186</f>
        <v>15</v>
      </c>
      <c r="CA10" s="413">
        <f xml:space="preserve"> Time!CA$186</f>
        <v>16</v>
      </c>
      <c r="CB10" s="413">
        <f xml:space="preserve"> Time!CB$186</f>
        <v>16</v>
      </c>
      <c r="CC10" s="413">
        <f xml:space="preserve"> Time!CC$186</f>
        <v>16</v>
      </c>
      <c r="CD10" s="413">
        <f xml:space="preserve"> Time!CD$186</f>
        <v>16</v>
      </c>
      <c r="CE10" s="413">
        <f xml:space="preserve"> Time!CE$186</f>
        <v>17</v>
      </c>
      <c r="CF10" s="413">
        <f xml:space="preserve"> Time!CF$186</f>
        <v>17</v>
      </c>
      <c r="CG10" s="413">
        <f xml:space="preserve"> Time!CG$186</f>
        <v>17</v>
      </c>
      <c r="CH10" s="413">
        <f xml:space="preserve"> Time!CH$186</f>
        <v>17</v>
      </c>
      <c r="CI10" s="413">
        <f xml:space="preserve"> Time!CI$186</f>
        <v>18</v>
      </c>
      <c r="CJ10" s="413">
        <f xml:space="preserve"> Time!CJ$186</f>
        <v>18</v>
      </c>
      <c r="CK10" s="413">
        <f xml:space="preserve"> Time!CK$186</f>
        <v>18</v>
      </c>
      <c r="CL10" s="413">
        <f xml:space="preserve"> Time!CL$186</f>
        <v>18</v>
      </c>
      <c r="CM10" s="413">
        <f xml:space="preserve"> Time!CM$186</f>
        <v>19</v>
      </c>
      <c r="CN10" s="413">
        <f xml:space="preserve"> Time!CN$186</f>
        <v>19</v>
      </c>
      <c r="CO10" s="413">
        <f xml:space="preserve"> Time!CO$186</f>
        <v>19</v>
      </c>
      <c r="CP10" s="413">
        <f xml:space="preserve"> Time!CP$186</f>
        <v>19</v>
      </c>
      <c r="CQ10" s="413">
        <f xml:space="preserve"> Time!CQ$186</f>
        <v>20</v>
      </c>
      <c r="CR10" s="413">
        <f xml:space="preserve"> Time!CR$186</f>
        <v>20</v>
      </c>
      <c r="CS10" s="413">
        <f xml:space="preserve"> Time!CS$186</f>
        <v>20</v>
      </c>
      <c r="CT10" s="413">
        <f xml:space="preserve"> Time!CT$186</f>
        <v>20</v>
      </c>
      <c r="CU10" s="413">
        <f xml:space="preserve"> Time!CU$186</f>
        <v>21</v>
      </c>
      <c r="CV10" s="413">
        <f xml:space="preserve"> Time!CV$186</f>
        <v>21</v>
      </c>
      <c r="CW10" s="413">
        <f xml:space="preserve"> Time!CW$186</f>
        <v>21</v>
      </c>
      <c r="CX10" s="413">
        <f xml:space="preserve"> Time!CX$186</f>
        <v>21</v>
      </c>
      <c r="CY10" s="413">
        <f xml:space="preserve"> Time!CY$186</f>
        <v>22</v>
      </c>
      <c r="CZ10" s="413">
        <f xml:space="preserve"> Time!CZ$186</f>
        <v>22</v>
      </c>
      <c r="DA10" s="413">
        <f xml:space="preserve"> Time!DA$186</f>
        <v>22</v>
      </c>
      <c r="DB10" s="413">
        <f xml:space="preserve"> Time!DB$186</f>
        <v>22</v>
      </c>
      <c r="DC10" s="413">
        <f xml:space="preserve"> Time!DC$186</f>
        <v>23</v>
      </c>
      <c r="DD10" s="413">
        <f xml:space="preserve"> Time!DD$186</f>
        <v>23</v>
      </c>
      <c r="DE10" s="413">
        <f xml:space="preserve"> Time!DE$186</f>
        <v>23</v>
      </c>
      <c r="DF10" s="413">
        <f xml:space="preserve"> Time!DF$186</f>
        <v>23</v>
      </c>
      <c r="DG10" s="413">
        <f xml:space="preserve"> Time!DG$186</f>
        <v>24</v>
      </c>
      <c r="DH10" s="413">
        <f xml:space="preserve"> Time!DH$186</f>
        <v>24</v>
      </c>
      <c r="DI10" s="413">
        <f xml:space="preserve"> Time!DI$186</f>
        <v>24</v>
      </c>
      <c r="DJ10" s="413">
        <f xml:space="preserve"> Time!DJ$186</f>
        <v>24</v>
      </c>
      <c r="DK10" s="413">
        <f xml:space="preserve"> Time!DK$186</f>
        <v>25</v>
      </c>
      <c r="DL10" s="413">
        <f xml:space="preserve"> Time!DL$186</f>
        <v>25</v>
      </c>
      <c r="DM10" s="413">
        <f xml:space="preserve"> Time!DM$186</f>
        <v>25</v>
      </c>
      <c r="DN10" s="413">
        <f xml:space="preserve"> Time!DN$186</f>
        <v>25</v>
      </c>
      <c r="DO10" s="413">
        <f xml:space="preserve"> Time!DO$186</f>
        <v>0</v>
      </c>
      <c r="DP10" s="413">
        <f xml:space="preserve"> Time!DP$186</f>
        <v>0</v>
      </c>
      <c r="DQ10" s="413">
        <f xml:space="preserve"> Time!DQ$186</f>
        <v>0</v>
      </c>
      <c r="DR10" s="413">
        <f xml:space="preserve"> Time!DR$186</f>
        <v>0</v>
      </c>
      <c r="DS10" s="413">
        <f xml:space="preserve"> Time!DS$186</f>
        <v>0</v>
      </c>
      <c r="DT10" s="413">
        <f xml:space="preserve"> Time!DT$186</f>
        <v>0</v>
      </c>
      <c r="DU10" s="413">
        <f xml:space="preserve"> Time!DU$186</f>
        <v>0</v>
      </c>
      <c r="DV10" s="413">
        <f xml:space="preserve"> Time!DV$186</f>
        <v>0</v>
      </c>
      <c r="DW10" s="413">
        <f xml:space="preserve"> Time!DW$186</f>
        <v>0</v>
      </c>
      <c r="DX10" s="413">
        <f xml:space="preserve"> Time!DX$186</f>
        <v>0</v>
      </c>
      <c r="DY10" s="413">
        <f xml:space="preserve"> Time!DY$186</f>
        <v>0</v>
      </c>
      <c r="DZ10" s="413">
        <f xml:space="preserve"> Time!DZ$186</f>
        <v>0</v>
      </c>
      <c r="EA10" s="413">
        <f xml:space="preserve"> Time!EA$186</f>
        <v>0</v>
      </c>
      <c r="EB10" s="413">
        <f xml:space="preserve"> Time!EB$186</f>
        <v>0</v>
      </c>
      <c r="EC10" s="413">
        <f xml:space="preserve"> Time!EC$186</f>
        <v>0</v>
      </c>
      <c r="ED10" s="413">
        <f xml:space="preserve"> Time!ED$186</f>
        <v>0</v>
      </c>
      <c r="EE10" s="413">
        <f xml:space="preserve"> Time!EE$186</f>
        <v>0</v>
      </c>
      <c r="EF10" s="413">
        <f xml:space="preserve"> Time!EF$186</f>
        <v>0</v>
      </c>
      <c r="EG10" s="413">
        <f xml:space="preserve"> Time!EG$186</f>
        <v>0</v>
      </c>
      <c r="EH10" s="413">
        <f xml:space="preserve"> Time!EH$186</f>
        <v>0</v>
      </c>
      <c r="EI10" s="413">
        <f xml:space="preserve"> Time!EI$186</f>
        <v>0</v>
      </c>
      <c r="EJ10" s="413">
        <f xml:space="preserve"> Time!EJ$186</f>
        <v>0</v>
      </c>
      <c r="EK10" s="413">
        <f xml:space="preserve"> Time!EK$186</f>
        <v>0</v>
      </c>
      <c r="EL10" s="413">
        <f xml:space="preserve"> Time!EL$186</f>
        <v>0</v>
      </c>
      <c r="EM10" s="413">
        <f xml:space="preserve"> Time!EM$186</f>
        <v>0</v>
      </c>
      <c r="EN10" s="413">
        <f xml:space="preserve"> Time!EN$186</f>
        <v>0</v>
      </c>
      <c r="EO10" s="413">
        <f xml:space="preserve"> Time!EO$186</f>
        <v>0</v>
      </c>
      <c r="EP10" s="413">
        <f xml:space="preserve"> Time!EP$186</f>
        <v>0</v>
      </c>
      <c r="EQ10" s="413">
        <f xml:space="preserve"> Time!EQ$186</f>
        <v>0</v>
      </c>
      <c r="ER10" s="413">
        <f xml:space="preserve"> Time!ER$186</f>
        <v>0</v>
      </c>
      <c r="ES10" s="413">
        <f xml:space="preserve"> Time!ES$186</f>
        <v>0</v>
      </c>
      <c r="ET10" s="413">
        <f xml:space="preserve"> Time!ET$186</f>
        <v>0</v>
      </c>
      <c r="EU10" s="413">
        <f xml:space="preserve"> Time!EU$186</f>
        <v>0</v>
      </c>
      <c r="EV10" s="413">
        <f xml:space="preserve"> Time!EV$186</f>
        <v>0</v>
      </c>
      <c r="EW10" s="413">
        <f xml:space="preserve"> Time!EW$186</f>
        <v>0</v>
      </c>
      <c r="EX10" s="413">
        <f xml:space="preserve"> Time!EX$186</f>
        <v>0</v>
      </c>
      <c r="EY10" s="413">
        <f xml:space="preserve"> Time!EY$186</f>
        <v>0</v>
      </c>
      <c r="EZ10" s="413">
        <f xml:space="preserve"> Time!EZ$186</f>
        <v>0</v>
      </c>
      <c r="FA10" s="413">
        <f xml:space="preserve"> Time!FA$186</f>
        <v>0</v>
      </c>
      <c r="FB10" s="413">
        <f xml:space="preserve"> Time!FB$186</f>
        <v>0</v>
      </c>
      <c r="FC10" s="413">
        <f xml:space="preserve"> Time!FC$186</f>
        <v>0</v>
      </c>
      <c r="FD10" s="413">
        <f xml:space="preserve"> Time!FD$186</f>
        <v>0</v>
      </c>
      <c r="FE10" s="413">
        <f xml:space="preserve"> Time!FE$186</f>
        <v>0</v>
      </c>
      <c r="FF10" s="413">
        <f xml:space="preserve"> Time!FF$186</f>
        <v>0</v>
      </c>
      <c r="FG10" s="413">
        <f xml:space="preserve"> Time!FG$186</f>
        <v>0</v>
      </c>
      <c r="FH10" s="413">
        <f xml:space="preserve"> Time!FH$186</f>
        <v>0</v>
      </c>
      <c r="FI10" s="413">
        <f xml:space="preserve"> Time!FI$186</f>
        <v>0</v>
      </c>
      <c r="FJ10" s="413">
        <f xml:space="preserve"> Time!FJ$186</f>
        <v>0</v>
      </c>
      <c r="FK10" s="413">
        <f xml:space="preserve"> Time!FK$186</f>
        <v>0</v>
      </c>
      <c r="FL10" s="413">
        <f xml:space="preserve"> Time!FL$186</f>
        <v>0</v>
      </c>
      <c r="FM10" s="413">
        <f xml:space="preserve"> Time!FM$186</f>
        <v>0</v>
      </c>
      <c r="FN10" s="413">
        <f xml:space="preserve"> Time!FN$186</f>
        <v>0</v>
      </c>
      <c r="FO10" s="413">
        <f xml:space="preserve"> Time!FO$186</f>
        <v>0</v>
      </c>
      <c r="FP10" s="413">
        <f xml:space="preserve"> Time!FP$186</f>
        <v>0</v>
      </c>
      <c r="FQ10" s="413">
        <f xml:space="preserve"> Time!FQ$186</f>
        <v>0</v>
      </c>
      <c r="FR10" s="413">
        <f xml:space="preserve"> Time!FR$186</f>
        <v>0</v>
      </c>
      <c r="FS10" s="413">
        <f xml:space="preserve"> Time!FS$186</f>
        <v>0</v>
      </c>
      <c r="FT10" s="413">
        <f xml:space="preserve"> Time!FT$186</f>
        <v>0</v>
      </c>
      <c r="FU10" s="413">
        <f xml:space="preserve"> Time!FU$186</f>
        <v>0</v>
      </c>
      <c r="FV10" s="413">
        <f xml:space="preserve"> Time!FV$186</f>
        <v>0</v>
      </c>
      <c r="FW10" s="413">
        <f xml:space="preserve"> Time!FW$186</f>
        <v>0</v>
      </c>
      <c r="FX10" s="413">
        <f xml:space="preserve"> Time!FX$186</f>
        <v>0</v>
      </c>
      <c r="FY10" s="413">
        <f xml:space="preserve"> Time!FY$186</f>
        <v>0</v>
      </c>
      <c r="FZ10" s="413">
        <f xml:space="preserve"> Time!FZ$186</f>
        <v>0</v>
      </c>
      <c r="GA10" s="413">
        <f xml:space="preserve"> Time!GA$186</f>
        <v>0</v>
      </c>
      <c r="GB10" s="413">
        <f xml:space="preserve"> Time!GB$186</f>
        <v>0</v>
      </c>
      <c r="GC10" s="413">
        <f xml:space="preserve"> Time!GC$186</f>
        <v>0</v>
      </c>
      <c r="GD10" s="413">
        <f xml:space="preserve"> Time!GD$186</f>
        <v>0</v>
      </c>
      <c r="GE10" s="413">
        <f xml:space="preserve"> Time!GE$186</f>
        <v>0</v>
      </c>
      <c r="GF10" s="413">
        <f xml:space="preserve"> Time!GF$186</f>
        <v>0</v>
      </c>
      <c r="GG10" s="413">
        <f xml:space="preserve"> Time!GG$186</f>
        <v>0</v>
      </c>
      <c r="GH10" s="413">
        <f xml:space="preserve"> Time!GH$186</f>
        <v>0</v>
      </c>
      <c r="GI10" s="413">
        <f xml:space="preserve"> Time!GI$186</f>
        <v>0</v>
      </c>
      <c r="GJ10" s="413">
        <f xml:space="preserve"> Time!GJ$186</f>
        <v>0</v>
      </c>
    </row>
    <row r="11" spans="1:192" x14ac:dyDescent="0.25">
      <c r="A11" s="91"/>
      <c r="B11" s="91"/>
      <c r="C11" s="92"/>
      <c r="D11" s="93"/>
      <c r="E11" s="413" t="str">
        <f xml:space="preserve"> Time!E$108</f>
        <v>Operating period flag</v>
      </c>
      <c r="F11" s="413">
        <f xml:space="preserve"> Time!F$108</f>
        <v>0</v>
      </c>
      <c r="G11" s="413" t="str">
        <f xml:space="preserve"> Time!G$108</f>
        <v>flag</v>
      </c>
      <c r="H11" s="413">
        <f xml:space="preserve"> Time!H$108</f>
        <v>100</v>
      </c>
      <c r="I11" s="413">
        <f xml:space="preserve"> Time!I$108</f>
        <v>0</v>
      </c>
      <c r="J11" s="413">
        <f xml:space="preserve"> Time!J$108</f>
        <v>0</v>
      </c>
      <c r="K11" s="413">
        <f xml:space="preserve"> Time!K$108</f>
        <v>0</v>
      </c>
      <c r="L11" s="413">
        <f xml:space="preserve"> Time!L$108</f>
        <v>0</v>
      </c>
      <c r="M11" s="413">
        <f xml:space="preserve"> Time!M$108</f>
        <v>0</v>
      </c>
      <c r="N11" s="413">
        <f xml:space="preserve"> Time!N$108</f>
        <v>0</v>
      </c>
      <c r="O11" s="413">
        <f xml:space="preserve"> Time!O$108</f>
        <v>0</v>
      </c>
      <c r="P11" s="413">
        <f xml:space="preserve"> Time!P$108</f>
        <v>0</v>
      </c>
      <c r="Q11" s="413">
        <f xml:space="preserve"> Time!Q$108</f>
        <v>0</v>
      </c>
      <c r="R11" s="413">
        <f xml:space="preserve"> Time!R$108</f>
        <v>0</v>
      </c>
      <c r="S11" s="413">
        <f xml:space="preserve"> Time!S$108</f>
        <v>1</v>
      </c>
      <c r="T11" s="413">
        <f xml:space="preserve"> Time!T$108</f>
        <v>1</v>
      </c>
      <c r="U11" s="413">
        <f xml:space="preserve"> Time!U$108</f>
        <v>1</v>
      </c>
      <c r="V11" s="413">
        <f xml:space="preserve"> Time!V$108</f>
        <v>1</v>
      </c>
      <c r="W11" s="413">
        <f xml:space="preserve"> Time!W$108</f>
        <v>1</v>
      </c>
      <c r="X11" s="413">
        <f xml:space="preserve"> Time!X$108</f>
        <v>1</v>
      </c>
      <c r="Y11" s="413">
        <f xml:space="preserve"> Time!Y$108</f>
        <v>1</v>
      </c>
      <c r="Z11" s="413">
        <f xml:space="preserve"> Time!Z$108</f>
        <v>1</v>
      </c>
      <c r="AA11" s="413">
        <f xml:space="preserve"> Time!AA$108</f>
        <v>1</v>
      </c>
      <c r="AB11" s="413">
        <f xml:space="preserve"> Time!AB$108</f>
        <v>1</v>
      </c>
      <c r="AC11" s="413">
        <f xml:space="preserve"> Time!AC$108</f>
        <v>1</v>
      </c>
      <c r="AD11" s="413">
        <f xml:space="preserve"> Time!AD$108</f>
        <v>1</v>
      </c>
      <c r="AE11" s="413">
        <f xml:space="preserve"> Time!AE$108</f>
        <v>1</v>
      </c>
      <c r="AF11" s="413">
        <f xml:space="preserve"> Time!AF$108</f>
        <v>1</v>
      </c>
      <c r="AG11" s="413">
        <f xml:space="preserve"> Time!AG$108</f>
        <v>1</v>
      </c>
      <c r="AH11" s="413">
        <f xml:space="preserve"> Time!AH$108</f>
        <v>1</v>
      </c>
      <c r="AI11" s="413">
        <f xml:space="preserve"> Time!AI$108</f>
        <v>1</v>
      </c>
      <c r="AJ11" s="413">
        <f xml:space="preserve"> Time!AJ$108</f>
        <v>1</v>
      </c>
      <c r="AK11" s="413">
        <f xml:space="preserve"> Time!AK$108</f>
        <v>1</v>
      </c>
      <c r="AL11" s="413">
        <f xml:space="preserve"> Time!AL$108</f>
        <v>1</v>
      </c>
      <c r="AM11" s="413">
        <f xml:space="preserve"> Time!AM$108</f>
        <v>1</v>
      </c>
      <c r="AN11" s="413">
        <f xml:space="preserve"> Time!AN$108</f>
        <v>1</v>
      </c>
      <c r="AO11" s="413">
        <f xml:space="preserve"> Time!AO$108</f>
        <v>1</v>
      </c>
      <c r="AP11" s="413">
        <f xml:space="preserve"> Time!AP$108</f>
        <v>1</v>
      </c>
      <c r="AQ11" s="413">
        <f xml:space="preserve"> Time!AQ$108</f>
        <v>1</v>
      </c>
      <c r="AR11" s="413">
        <f xml:space="preserve"> Time!AR$108</f>
        <v>1</v>
      </c>
      <c r="AS11" s="413">
        <f xml:space="preserve"> Time!AS$108</f>
        <v>1</v>
      </c>
      <c r="AT11" s="413">
        <f xml:space="preserve"> Time!AT$108</f>
        <v>1</v>
      </c>
      <c r="AU11" s="413">
        <f xml:space="preserve"> Time!AU$108</f>
        <v>1</v>
      </c>
      <c r="AV11" s="413">
        <f xml:space="preserve"> Time!AV$108</f>
        <v>1</v>
      </c>
      <c r="AW11" s="413">
        <f xml:space="preserve"> Time!AW$108</f>
        <v>1</v>
      </c>
      <c r="AX11" s="413">
        <f xml:space="preserve"> Time!AX$108</f>
        <v>1</v>
      </c>
      <c r="AY11" s="413">
        <f xml:space="preserve"> Time!AY$108</f>
        <v>1</v>
      </c>
      <c r="AZ11" s="413">
        <f xml:space="preserve"> Time!AZ$108</f>
        <v>1</v>
      </c>
      <c r="BA11" s="413">
        <f xml:space="preserve"> Time!BA$108</f>
        <v>1</v>
      </c>
      <c r="BB11" s="413">
        <f xml:space="preserve"> Time!BB$108</f>
        <v>1</v>
      </c>
      <c r="BC11" s="413">
        <f xml:space="preserve"> Time!BC$108</f>
        <v>1</v>
      </c>
      <c r="BD11" s="413">
        <f xml:space="preserve"> Time!BD$108</f>
        <v>1</v>
      </c>
      <c r="BE11" s="413">
        <f xml:space="preserve"> Time!BE$108</f>
        <v>1</v>
      </c>
      <c r="BF11" s="413">
        <f xml:space="preserve"> Time!BF$108</f>
        <v>1</v>
      </c>
      <c r="BG11" s="413">
        <f xml:space="preserve"> Time!BG$108</f>
        <v>1</v>
      </c>
      <c r="BH11" s="413">
        <f xml:space="preserve"> Time!BH$108</f>
        <v>1</v>
      </c>
      <c r="BI11" s="413">
        <f xml:space="preserve"> Time!BI$108</f>
        <v>1</v>
      </c>
      <c r="BJ11" s="413">
        <f xml:space="preserve"> Time!BJ$108</f>
        <v>1</v>
      </c>
      <c r="BK11" s="413">
        <f xml:space="preserve"> Time!BK$108</f>
        <v>1</v>
      </c>
      <c r="BL11" s="413">
        <f xml:space="preserve"> Time!BL$108</f>
        <v>1</v>
      </c>
      <c r="BM11" s="413">
        <f xml:space="preserve"> Time!BM$108</f>
        <v>1</v>
      </c>
      <c r="BN11" s="413">
        <f xml:space="preserve"> Time!BN$108</f>
        <v>1</v>
      </c>
      <c r="BO11" s="413">
        <f xml:space="preserve"> Time!BO$108</f>
        <v>1</v>
      </c>
      <c r="BP11" s="413">
        <f xml:space="preserve"> Time!BP$108</f>
        <v>1</v>
      </c>
      <c r="BQ11" s="413">
        <f xml:space="preserve"> Time!BQ$108</f>
        <v>1</v>
      </c>
      <c r="BR11" s="413">
        <f xml:space="preserve"> Time!BR$108</f>
        <v>1</v>
      </c>
      <c r="BS11" s="413">
        <f xml:space="preserve"> Time!BS$108</f>
        <v>1</v>
      </c>
      <c r="BT11" s="413">
        <f xml:space="preserve"> Time!BT$108</f>
        <v>1</v>
      </c>
      <c r="BU11" s="413">
        <f xml:space="preserve"> Time!BU$108</f>
        <v>1</v>
      </c>
      <c r="BV11" s="413">
        <f xml:space="preserve"> Time!BV$108</f>
        <v>1</v>
      </c>
      <c r="BW11" s="413">
        <f xml:space="preserve"> Time!BW$108</f>
        <v>1</v>
      </c>
      <c r="BX11" s="413">
        <f xml:space="preserve"> Time!BX$108</f>
        <v>1</v>
      </c>
      <c r="BY11" s="413">
        <f xml:space="preserve"> Time!BY$108</f>
        <v>1</v>
      </c>
      <c r="BZ11" s="413">
        <f xml:space="preserve"> Time!BZ$108</f>
        <v>1</v>
      </c>
      <c r="CA11" s="413">
        <f xml:space="preserve"> Time!CA$108</f>
        <v>1</v>
      </c>
      <c r="CB11" s="413">
        <f xml:space="preserve"> Time!CB$108</f>
        <v>1</v>
      </c>
      <c r="CC11" s="413">
        <f xml:space="preserve"> Time!CC$108</f>
        <v>1</v>
      </c>
      <c r="CD11" s="413">
        <f xml:space="preserve"> Time!CD$108</f>
        <v>1</v>
      </c>
      <c r="CE11" s="413">
        <f xml:space="preserve"> Time!CE$108</f>
        <v>1</v>
      </c>
      <c r="CF11" s="413">
        <f xml:space="preserve"> Time!CF$108</f>
        <v>1</v>
      </c>
      <c r="CG11" s="413">
        <f xml:space="preserve"> Time!CG$108</f>
        <v>1</v>
      </c>
      <c r="CH11" s="413">
        <f xml:space="preserve"> Time!CH$108</f>
        <v>1</v>
      </c>
      <c r="CI11" s="413">
        <f xml:space="preserve"> Time!CI$108</f>
        <v>1</v>
      </c>
      <c r="CJ11" s="413">
        <f xml:space="preserve"> Time!CJ$108</f>
        <v>1</v>
      </c>
      <c r="CK11" s="413">
        <f xml:space="preserve"> Time!CK$108</f>
        <v>1</v>
      </c>
      <c r="CL11" s="413">
        <f xml:space="preserve"> Time!CL$108</f>
        <v>1</v>
      </c>
      <c r="CM11" s="413">
        <f xml:space="preserve"> Time!CM$108</f>
        <v>1</v>
      </c>
      <c r="CN11" s="413">
        <f xml:space="preserve"> Time!CN$108</f>
        <v>1</v>
      </c>
      <c r="CO11" s="413">
        <f xml:space="preserve"> Time!CO$108</f>
        <v>1</v>
      </c>
      <c r="CP11" s="413">
        <f xml:space="preserve"> Time!CP$108</f>
        <v>1</v>
      </c>
      <c r="CQ11" s="413">
        <f xml:space="preserve"> Time!CQ$108</f>
        <v>1</v>
      </c>
      <c r="CR11" s="413">
        <f xml:space="preserve"> Time!CR$108</f>
        <v>1</v>
      </c>
      <c r="CS11" s="413">
        <f xml:space="preserve"> Time!CS$108</f>
        <v>1</v>
      </c>
      <c r="CT11" s="413">
        <f xml:space="preserve"> Time!CT$108</f>
        <v>1</v>
      </c>
      <c r="CU11" s="413">
        <f xml:space="preserve"> Time!CU$108</f>
        <v>1</v>
      </c>
      <c r="CV11" s="413">
        <f xml:space="preserve"> Time!CV$108</f>
        <v>1</v>
      </c>
      <c r="CW11" s="413">
        <f xml:space="preserve"> Time!CW$108</f>
        <v>1</v>
      </c>
      <c r="CX11" s="413">
        <f xml:space="preserve"> Time!CX$108</f>
        <v>1</v>
      </c>
      <c r="CY11" s="413">
        <f xml:space="preserve"> Time!CY$108</f>
        <v>1</v>
      </c>
      <c r="CZ11" s="413">
        <f xml:space="preserve"> Time!CZ$108</f>
        <v>1</v>
      </c>
      <c r="DA11" s="413">
        <f xml:space="preserve"> Time!DA$108</f>
        <v>1</v>
      </c>
      <c r="DB11" s="413">
        <f xml:space="preserve"> Time!DB$108</f>
        <v>1</v>
      </c>
      <c r="DC11" s="413">
        <f xml:space="preserve"> Time!DC$108</f>
        <v>1</v>
      </c>
      <c r="DD11" s="413">
        <f xml:space="preserve"> Time!DD$108</f>
        <v>1</v>
      </c>
      <c r="DE11" s="413">
        <f xml:space="preserve"> Time!DE$108</f>
        <v>1</v>
      </c>
      <c r="DF11" s="413">
        <f xml:space="preserve"> Time!DF$108</f>
        <v>1</v>
      </c>
      <c r="DG11" s="413">
        <f xml:space="preserve"> Time!DG$108</f>
        <v>1</v>
      </c>
      <c r="DH11" s="413">
        <f xml:space="preserve"> Time!DH$108</f>
        <v>1</v>
      </c>
      <c r="DI11" s="413">
        <f xml:space="preserve"> Time!DI$108</f>
        <v>1</v>
      </c>
      <c r="DJ11" s="413">
        <f xml:space="preserve"> Time!DJ$108</f>
        <v>1</v>
      </c>
      <c r="DK11" s="413">
        <f xml:space="preserve"> Time!DK$108</f>
        <v>1</v>
      </c>
      <c r="DL11" s="413">
        <f xml:space="preserve"> Time!DL$108</f>
        <v>1</v>
      </c>
      <c r="DM11" s="413">
        <f xml:space="preserve"> Time!DM$108</f>
        <v>1</v>
      </c>
      <c r="DN11" s="413">
        <f xml:space="preserve"> Time!DN$108</f>
        <v>1</v>
      </c>
      <c r="DO11" s="413">
        <f xml:space="preserve"> Time!DO$108</f>
        <v>0</v>
      </c>
      <c r="DP11" s="413">
        <f xml:space="preserve"> Time!DP$108</f>
        <v>0</v>
      </c>
      <c r="DQ11" s="413">
        <f xml:space="preserve"> Time!DQ$108</f>
        <v>0</v>
      </c>
      <c r="DR11" s="413">
        <f xml:space="preserve"> Time!DR$108</f>
        <v>0</v>
      </c>
      <c r="DS11" s="413">
        <f xml:space="preserve"> Time!DS$108</f>
        <v>0</v>
      </c>
      <c r="DT11" s="413">
        <f xml:space="preserve"> Time!DT$108</f>
        <v>0</v>
      </c>
      <c r="DU11" s="413">
        <f xml:space="preserve"> Time!DU$108</f>
        <v>0</v>
      </c>
      <c r="DV11" s="413">
        <f xml:space="preserve"> Time!DV$108</f>
        <v>0</v>
      </c>
      <c r="DW11" s="413">
        <f xml:space="preserve"> Time!DW$108</f>
        <v>0</v>
      </c>
      <c r="DX11" s="413">
        <f xml:space="preserve"> Time!DX$108</f>
        <v>0</v>
      </c>
      <c r="DY11" s="413">
        <f xml:space="preserve"> Time!DY$108</f>
        <v>0</v>
      </c>
      <c r="DZ11" s="413">
        <f xml:space="preserve"> Time!DZ$108</f>
        <v>0</v>
      </c>
      <c r="EA11" s="413">
        <f xml:space="preserve"> Time!EA$108</f>
        <v>0</v>
      </c>
      <c r="EB11" s="413">
        <f xml:space="preserve"> Time!EB$108</f>
        <v>0</v>
      </c>
      <c r="EC11" s="413">
        <f xml:space="preserve"> Time!EC$108</f>
        <v>0</v>
      </c>
      <c r="ED11" s="413">
        <f xml:space="preserve"> Time!ED$108</f>
        <v>0</v>
      </c>
      <c r="EE11" s="413">
        <f xml:space="preserve"> Time!EE$108</f>
        <v>0</v>
      </c>
      <c r="EF11" s="413">
        <f xml:space="preserve"> Time!EF$108</f>
        <v>0</v>
      </c>
      <c r="EG11" s="413">
        <f xml:space="preserve"> Time!EG$108</f>
        <v>0</v>
      </c>
      <c r="EH11" s="413">
        <f xml:space="preserve"> Time!EH$108</f>
        <v>0</v>
      </c>
      <c r="EI11" s="413">
        <f xml:space="preserve"> Time!EI$108</f>
        <v>0</v>
      </c>
      <c r="EJ11" s="413">
        <f xml:space="preserve"> Time!EJ$108</f>
        <v>0</v>
      </c>
      <c r="EK11" s="413">
        <f xml:space="preserve"> Time!EK$108</f>
        <v>0</v>
      </c>
      <c r="EL11" s="413">
        <f xml:space="preserve"> Time!EL$108</f>
        <v>0</v>
      </c>
      <c r="EM11" s="413">
        <f xml:space="preserve"> Time!EM$108</f>
        <v>0</v>
      </c>
      <c r="EN11" s="413">
        <f xml:space="preserve"> Time!EN$108</f>
        <v>0</v>
      </c>
      <c r="EO11" s="413">
        <f xml:space="preserve"> Time!EO$108</f>
        <v>0</v>
      </c>
      <c r="EP11" s="413">
        <f xml:space="preserve"> Time!EP$108</f>
        <v>0</v>
      </c>
      <c r="EQ11" s="413">
        <f xml:space="preserve"> Time!EQ$108</f>
        <v>0</v>
      </c>
      <c r="ER11" s="413">
        <f xml:space="preserve"> Time!ER$108</f>
        <v>0</v>
      </c>
      <c r="ES11" s="413">
        <f xml:space="preserve"> Time!ES$108</f>
        <v>0</v>
      </c>
      <c r="ET11" s="413">
        <f xml:space="preserve"> Time!ET$108</f>
        <v>0</v>
      </c>
      <c r="EU11" s="413">
        <f xml:space="preserve"> Time!EU$108</f>
        <v>0</v>
      </c>
      <c r="EV11" s="413">
        <f xml:space="preserve"> Time!EV$108</f>
        <v>0</v>
      </c>
      <c r="EW11" s="413">
        <f xml:space="preserve"> Time!EW$108</f>
        <v>0</v>
      </c>
      <c r="EX11" s="413">
        <f xml:space="preserve"> Time!EX$108</f>
        <v>0</v>
      </c>
      <c r="EY11" s="413">
        <f xml:space="preserve"> Time!EY$108</f>
        <v>0</v>
      </c>
      <c r="EZ11" s="413">
        <f xml:space="preserve"> Time!EZ$108</f>
        <v>0</v>
      </c>
      <c r="FA11" s="413">
        <f xml:space="preserve"> Time!FA$108</f>
        <v>0</v>
      </c>
      <c r="FB11" s="413">
        <f xml:space="preserve"> Time!FB$108</f>
        <v>0</v>
      </c>
      <c r="FC11" s="413">
        <f xml:space="preserve"> Time!FC$108</f>
        <v>0</v>
      </c>
      <c r="FD11" s="413">
        <f xml:space="preserve"> Time!FD$108</f>
        <v>0</v>
      </c>
      <c r="FE11" s="413">
        <f xml:space="preserve"> Time!FE$108</f>
        <v>0</v>
      </c>
      <c r="FF11" s="413">
        <f xml:space="preserve"> Time!FF$108</f>
        <v>0</v>
      </c>
      <c r="FG11" s="413">
        <f xml:space="preserve"> Time!FG$108</f>
        <v>0</v>
      </c>
      <c r="FH11" s="413">
        <f xml:space="preserve"> Time!FH$108</f>
        <v>0</v>
      </c>
      <c r="FI11" s="413">
        <f xml:space="preserve"> Time!FI$108</f>
        <v>0</v>
      </c>
      <c r="FJ11" s="413">
        <f xml:space="preserve"> Time!FJ$108</f>
        <v>0</v>
      </c>
      <c r="FK11" s="413">
        <f xml:space="preserve"> Time!FK$108</f>
        <v>0</v>
      </c>
      <c r="FL11" s="413">
        <f xml:space="preserve"> Time!FL$108</f>
        <v>0</v>
      </c>
      <c r="FM11" s="413">
        <f xml:space="preserve"> Time!FM$108</f>
        <v>0</v>
      </c>
      <c r="FN11" s="413">
        <f xml:space="preserve"> Time!FN$108</f>
        <v>0</v>
      </c>
      <c r="FO11" s="413">
        <f xml:space="preserve"> Time!FO$108</f>
        <v>0</v>
      </c>
      <c r="FP11" s="413">
        <f xml:space="preserve"> Time!FP$108</f>
        <v>0</v>
      </c>
      <c r="FQ11" s="413">
        <f xml:space="preserve"> Time!FQ$108</f>
        <v>0</v>
      </c>
      <c r="FR11" s="413">
        <f xml:space="preserve"> Time!FR$108</f>
        <v>0</v>
      </c>
      <c r="FS11" s="413">
        <f xml:space="preserve"> Time!FS$108</f>
        <v>0</v>
      </c>
      <c r="FT11" s="413">
        <f xml:space="preserve"> Time!FT$108</f>
        <v>0</v>
      </c>
      <c r="FU11" s="413">
        <f xml:space="preserve"> Time!FU$108</f>
        <v>0</v>
      </c>
      <c r="FV11" s="413">
        <f xml:space="preserve"> Time!FV$108</f>
        <v>0</v>
      </c>
      <c r="FW11" s="413">
        <f xml:space="preserve"> Time!FW$108</f>
        <v>0</v>
      </c>
      <c r="FX11" s="413">
        <f xml:space="preserve"> Time!FX$108</f>
        <v>0</v>
      </c>
      <c r="FY11" s="413">
        <f xml:space="preserve"> Time!FY$108</f>
        <v>0</v>
      </c>
      <c r="FZ11" s="413">
        <f xml:space="preserve"> Time!FZ$108</f>
        <v>0</v>
      </c>
      <c r="GA11" s="413">
        <f xml:space="preserve"> Time!GA$108</f>
        <v>0</v>
      </c>
      <c r="GB11" s="413">
        <f xml:space="preserve"> Time!GB$108</f>
        <v>0</v>
      </c>
      <c r="GC11" s="413">
        <f xml:space="preserve"> Time!GC$108</f>
        <v>0</v>
      </c>
      <c r="GD11" s="413">
        <f xml:space="preserve"> Time!GD$108</f>
        <v>0</v>
      </c>
      <c r="GE11" s="413">
        <f xml:space="preserve"> Time!GE$108</f>
        <v>0</v>
      </c>
      <c r="GF11" s="413">
        <f xml:space="preserve"> Time!GF$108</f>
        <v>0</v>
      </c>
      <c r="GG11" s="413">
        <f xml:space="preserve"> Time!GG$108</f>
        <v>0</v>
      </c>
      <c r="GH11" s="413">
        <f xml:space="preserve"> Time!GH$108</f>
        <v>0</v>
      </c>
      <c r="GI11" s="413">
        <f xml:space="preserve"> Time!GI$108</f>
        <v>0</v>
      </c>
      <c r="GJ11" s="413">
        <f xml:space="preserve"> Time!GJ$108</f>
        <v>0</v>
      </c>
    </row>
    <row r="12" spans="1:192" x14ac:dyDescent="0.25">
      <c r="A12" s="247"/>
      <c r="B12" s="247"/>
      <c r="C12" s="248"/>
      <c r="D12" s="249"/>
      <c r="E12" s="246" t="s">
        <v>280</v>
      </c>
      <c r="F12" s="246"/>
      <c r="G12" s="246" t="s">
        <v>104</v>
      </c>
      <c r="H12" s="246"/>
      <c r="I12" s="246"/>
      <c r="J12" s="333">
        <f t="shared" ref="J12:AO12" si="0" xml:space="preserve"> IF( J11 = 1, 1 / ((1 + $F9) ^ (J10 - 1)), 0)</f>
        <v>0</v>
      </c>
      <c r="K12" s="333">
        <f t="shared" si="0"/>
        <v>0</v>
      </c>
      <c r="L12" s="333">
        <f t="shared" si="0"/>
        <v>0</v>
      </c>
      <c r="M12" s="333">
        <f t="shared" si="0"/>
        <v>0</v>
      </c>
      <c r="N12" s="333">
        <f t="shared" si="0"/>
        <v>0</v>
      </c>
      <c r="O12" s="333">
        <f t="shared" si="0"/>
        <v>0</v>
      </c>
      <c r="P12" s="333">
        <f t="shared" si="0"/>
        <v>0</v>
      </c>
      <c r="Q12" s="333">
        <f t="shared" si="0"/>
        <v>0</v>
      </c>
      <c r="R12" s="333">
        <f t="shared" si="0"/>
        <v>0</v>
      </c>
      <c r="S12" s="333">
        <f t="shared" si="0"/>
        <v>1</v>
      </c>
      <c r="T12" s="333">
        <f t="shared" si="0"/>
        <v>1</v>
      </c>
      <c r="U12" s="333">
        <f t="shared" si="0"/>
        <v>1</v>
      </c>
      <c r="V12" s="333">
        <f t="shared" si="0"/>
        <v>1</v>
      </c>
      <c r="W12" s="333">
        <f t="shared" si="0"/>
        <v>0.99502487562189068</v>
      </c>
      <c r="X12" s="333">
        <f t="shared" si="0"/>
        <v>0.99502487562189068</v>
      </c>
      <c r="Y12" s="333">
        <f t="shared" si="0"/>
        <v>0.99502487562189068</v>
      </c>
      <c r="Z12" s="333">
        <f t="shared" si="0"/>
        <v>0.99502487562189068</v>
      </c>
      <c r="AA12" s="333">
        <f t="shared" si="0"/>
        <v>0.99007450310635903</v>
      </c>
      <c r="AB12" s="333">
        <f t="shared" si="0"/>
        <v>0.99007450310635903</v>
      </c>
      <c r="AC12" s="333">
        <f t="shared" si="0"/>
        <v>0.99007450310635903</v>
      </c>
      <c r="AD12" s="333">
        <f t="shared" si="0"/>
        <v>0.99007450310635903</v>
      </c>
      <c r="AE12" s="333">
        <f t="shared" si="0"/>
        <v>0.98514875930981005</v>
      </c>
      <c r="AF12" s="333">
        <f t="shared" si="0"/>
        <v>0.98514875930981005</v>
      </c>
      <c r="AG12" s="333">
        <f t="shared" si="0"/>
        <v>0.98514875930981005</v>
      </c>
      <c r="AH12" s="333">
        <f t="shared" si="0"/>
        <v>0.98514875930981005</v>
      </c>
      <c r="AI12" s="333">
        <f t="shared" si="0"/>
        <v>0.9802475217013038</v>
      </c>
      <c r="AJ12" s="333">
        <f t="shared" si="0"/>
        <v>0.9802475217013038</v>
      </c>
      <c r="AK12" s="333">
        <f t="shared" si="0"/>
        <v>0.9802475217013038</v>
      </c>
      <c r="AL12" s="333">
        <f t="shared" si="0"/>
        <v>0.9802475217013038</v>
      </c>
      <c r="AM12" s="333">
        <f t="shared" si="0"/>
        <v>0.97537066835950648</v>
      </c>
      <c r="AN12" s="333">
        <f t="shared" si="0"/>
        <v>0.97537066835950648</v>
      </c>
      <c r="AO12" s="333">
        <f t="shared" si="0"/>
        <v>0.97537066835950648</v>
      </c>
      <c r="AP12" s="333">
        <f t="shared" ref="AP12:BU12" si="1" xml:space="preserve"> IF( AP11 = 1, 1 / ((1 + $F9) ^ (AP10 - 1)), 0)</f>
        <v>0.97537066835950648</v>
      </c>
      <c r="AQ12" s="333">
        <f t="shared" si="1"/>
        <v>0.97051807796965839</v>
      </c>
      <c r="AR12" s="333">
        <f t="shared" si="1"/>
        <v>0.97051807796965839</v>
      </c>
      <c r="AS12" s="333">
        <f t="shared" si="1"/>
        <v>0.97051807796965839</v>
      </c>
      <c r="AT12" s="333">
        <f t="shared" si="1"/>
        <v>0.97051807796965839</v>
      </c>
      <c r="AU12" s="333">
        <f t="shared" si="1"/>
        <v>0.96568962982055562</v>
      </c>
      <c r="AV12" s="333">
        <f t="shared" si="1"/>
        <v>0.96568962982055562</v>
      </c>
      <c r="AW12" s="333">
        <f t="shared" si="1"/>
        <v>0.96568962982055562</v>
      </c>
      <c r="AX12" s="333">
        <f t="shared" si="1"/>
        <v>0.96568962982055562</v>
      </c>
      <c r="AY12" s="333">
        <f t="shared" si="1"/>
        <v>0.96088520380154796</v>
      </c>
      <c r="AZ12" s="333">
        <f t="shared" si="1"/>
        <v>0.96088520380154796</v>
      </c>
      <c r="BA12" s="333">
        <f t="shared" si="1"/>
        <v>0.96088520380154796</v>
      </c>
      <c r="BB12" s="333">
        <f t="shared" si="1"/>
        <v>0.96088520380154796</v>
      </c>
      <c r="BC12" s="333">
        <f t="shared" si="1"/>
        <v>0.95610468039955032</v>
      </c>
      <c r="BD12" s="333">
        <f t="shared" si="1"/>
        <v>0.95610468039955032</v>
      </c>
      <c r="BE12" s="333">
        <f t="shared" si="1"/>
        <v>0.95610468039955032</v>
      </c>
      <c r="BF12" s="333">
        <f t="shared" si="1"/>
        <v>0.95610468039955032</v>
      </c>
      <c r="BG12" s="333">
        <f t="shared" si="1"/>
        <v>0.95134794069607009</v>
      </c>
      <c r="BH12" s="333">
        <f t="shared" si="1"/>
        <v>0.95134794069607009</v>
      </c>
      <c r="BI12" s="333">
        <f t="shared" si="1"/>
        <v>0.95134794069607009</v>
      </c>
      <c r="BJ12" s="333">
        <f t="shared" si="1"/>
        <v>0.95134794069607009</v>
      </c>
      <c r="BK12" s="333">
        <f t="shared" si="1"/>
        <v>0.94661486636424896</v>
      </c>
      <c r="BL12" s="333">
        <f t="shared" si="1"/>
        <v>0.94661486636424896</v>
      </c>
      <c r="BM12" s="333">
        <f t="shared" si="1"/>
        <v>0.94661486636424896</v>
      </c>
      <c r="BN12" s="333">
        <f t="shared" si="1"/>
        <v>0.94661486636424896</v>
      </c>
      <c r="BO12" s="333">
        <f t="shared" si="1"/>
        <v>0.94190533966591972</v>
      </c>
      <c r="BP12" s="333">
        <f t="shared" si="1"/>
        <v>0.94190533966591972</v>
      </c>
      <c r="BQ12" s="333">
        <f t="shared" si="1"/>
        <v>0.94190533966591972</v>
      </c>
      <c r="BR12" s="333">
        <f t="shared" si="1"/>
        <v>0.94190533966591972</v>
      </c>
      <c r="BS12" s="333">
        <f t="shared" si="1"/>
        <v>0.93721924344867635</v>
      </c>
      <c r="BT12" s="333">
        <f t="shared" si="1"/>
        <v>0.93721924344867635</v>
      </c>
      <c r="BU12" s="333">
        <f t="shared" si="1"/>
        <v>0.93721924344867635</v>
      </c>
      <c r="BV12" s="333">
        <f t="shared" ref="BV12:DA12" si="2" xml:space="preserve"> IF( BV11 = 1, 1 / ((1 + $F9) ^ (BV10 - 1)), 0)</f>
        <v>0.93721924344867635</v>
      </c>
      <c r="BW12" s="333">
        <f t="shared" si="2"/>
        <v>0.93255646114296176</v>
      </c>
      <c r="BX12" s="333">
        <f t="shared" si="2"/>
        <v>0.93255646114296176</v>
      </c>
      <c r="BY12" s="333">
        <f t="shared" si="2"/>
        <v>0.93255646114296176</v>
      </c>
      <c r="BZ12" s="333">
        <f t="shared" si="2"/>
        <v>0.93255646114296176</v>
      </c>
      <c r="CA12" s="333">
        <f t="shared" si="2"/>
        <v>0.92791687675916612</v>
      </c>
      <c r="CB12" s="333">
        <f t="shared" si="2"/>
        <v>0.92791687675916612</v>
      </c>
      <c r="CC12" s="333">
        <f t="shared" si="2"/>
        <v>0.92791687675916612</v>
      </c>
      <c r="CD12" s="333">
        <f t="shared" si="2"/>
        <v>0.92791687675916612</v>
      </c>
      <c r="CE12" s="333">
        <f t="shared" si="2"/>
        <v>0.92330037488474248</v>
      </c>
      <c r="CF12" s="333">
        <f t="shared" si="2"/>
        <v>0.92330037488474248</v>
      </c>
      <c r="CG12" s="333">
        <f t="shared" si="2"/>
        <v>0.92330037488474248</v>
      </c>
      <c r="CH12" s="333">
        <f t="shared" si="2"/>
        <v>0.92330037488474248</v>
      </c>
      <c r="CI12" s="333">
        <f t="shared" si="2"/>
        <v>0.9187068406813359</v>
      </c>
      <c r="CJ12" s="333">
        <f t="shared" si="2"/>
        <v>0.9187068406813359</v>
      </c>
      <c r="CK12" s="333">
        <f t="shared" si="2"/>
        <v>0.9187068406813359</v>
      </c>
      <c r="CL12" s="333">
        <f t="shared" si="2"/>
        <v>0.9187068406813359</v>
      </c>
      <c r="CM12" s="333">
        <f t="shared" si="2"/>
        <v>0.91413615988192654</v>
      </c>
      <c r="CN12" s="333">
        <f t="shared" si="2"/>
        <v>0.91413615988192654</v>
      </c>
      <c r="CO12" s="333">
        <f t="shared" si="2"/>
        <v>0.91413615988192654</v>
      </c>
      <c r="CP12" s="333">
        <f t="shared" si="2"/>
        <v>0.91413615988192654</v>
      </c>
      <c r="CQ12" s="333">
        <f t="shared" si="2"/>
        <v>0.90958821878798668</v>
      </c>
      <c r="CR12" s="333">
        <f t="shared" si="2"/>
        <v>0.90958821878798668</v>
      </c>
      <c r="CS12" s="333">
        <f t="shared" si="2"/>
        <v>0.90958821878798668</v>
      </c>
      <c r="CT12" s="333">
        <f t="shared" si="2"/>
        <v>0.90958821878798668</v>
      </c>
      <c r="CU12" s="333">
        <f t="shared" si="2"/>
        <v>0.90506290426665348</v>
      </c>
      <c r="CV12" s="333">
        <f t="shared" si="2"/>
        <v>0.90506290426665348</v>
      </c>
      <c r="CW12" s="333">
        <f t="shared" si="2"/>
        <v>0.90506290426665348</v>
      </c>
      <c r="CX12" s="333">
        <f t="shared" si="2"/>
        <v>0.90506290426665348</v>
      </c>
      <c r="CY12" s="333">
        <f t="shared" si="2"/>
        <v>0.90056010374791418</v>
      </c>
      <c r="CZ12" s="333">
        <f t="shared" si="2"/>
        <v>0.90056010374791418</v>
      </c>
      <c r="DA12" s="333">
        <f t="shared" si="2"/>
        <v>0.90056010374791418</v>
      </c>
      <c r="DB12" s="333">
        <f t="shared" ref="DB12:EG12" si="3" xml:space="preserve"> IF( DB11 = 1, 1 / ((1 + $F9) ^ (DB10 - 1)), 0)</f>
        <v>0.90056010374791418</v>
      </c>
      <c r="DC12" s="333">
        <f t="shared" si="3"/>
        <v>0.89607970522180524</v>
      </c>
      <c r="DD12" s="333">
        <f t="shared" si="3"/>
        <v>0.89607970522180524</v>
      </c>
      <c r="DE12" s="333">
        <f t="shared" si="3"/>
        <v>0.89607970522180524</v>
      </c>
      <c r="DF12" s="333">
        <f t="shared" si="3"/>
        <v>0.89607970522180524</v>
      </c>
      <c r="DG12" s="333">
        <f t="shared" si="3"/>
        <v>0.89162159723562728</v>
      </c>
      <c r="DH12" s="333">
        <f t="shared" si="3"/>
        <v>0.89162159723562728</v>
      </c>
      <c r="DI12" s="333">
        <f t="shared" si="3"/>
        <v>0.89162159723562728</v>
      </c>
      <c r="DJ12" s="333">
        <f t="shared" si="3"/>
        <v>0.89162159723562728</v>
      </c>
      <c r="DK12" s="333">
        <f t="shared" si="3"/>
        <v>0.88718566889117134</v>
      </c>
      <c r="DL12" s="333">
        <f t="shared" si="3"/>
        <v>0.88718566889117134</v>
      </c>
      <c r="DM12" s="333">
        <f t="shared" si="3"/>
        <v>0.88718566889117134</v>
      </c>
      <c r="DN12" s="333">
        <f t="shared" si="3"/>
        <v>0.88718566889117134</v>
      </c>
      <c r="DO12" s="333">
        <f t="shared" si="3"/>
        <v>0</v>
      </c>
      <c r="DP12" s="333">
        <f t="shared" si="3"/>
        <v>0</v>
      </c>
      <c r="DQ12" s="333">
        <f t="shared" si="3"/>
        <v>0</v>
      </c>
      <c r="DR12" s="333">
        <f t="shared" si="3"/>
        <v>0</v>
      </c>
      <c r="DS12" s="333">
        <f t="shared" si="3"/>
        <v>0</v>
      </c>
      <c r="DT12" s="333">
        <f t="shared" si="3"/>
        <v>0</v>
      </c>
      <c r="DU12" s="333">
        <f t="shared" si="3"/>
        <v>0</v>
      </c>
      <c r="DV12" s="333">
        <f t="shared" si="3"/>
        <v>0</v>
      </c>
      <c r="DW12" s="333">
        <f t="shared" si="3"/>
        <v>0</v>
      </c>
      <c r="DX12" s="333">
        <f t="shared" si="3"/>
        <v>0</v>
      </c>
      <c r="DY12" s="333">
        <f t="shared" si="3"/>
        <v>0</v>
      </c>
      <c r="DZ12" s="333">
        <f t="shared" si="3"/>
        <v>0</v>
      </c>
      <c r="EA12" s="333">
        <f t="shared" si="3"/>
        <v>0</v>
      </c>
      <c r="EB12" s="333">
        <f t="shared" si="3"/>
        <v>0</v>
      </c>
      <c r="EC12" s="333">
        <f t="shared" si="3"/>
        <v>0</v>
      </c>
      <c r="ED12" s="333">
        <f t="shared" si="3"/>
        <v>0</v>
      </c>
      <c r="EE12" s="333">
        <f t="shared" si="3"/>
        <v>0</v>
      </c>
      <c r="EF12" s="333">
        <f t="shared" si="3"/>
        <v>0</v>
      </c>
      <c r="EG12" s="333">
        <f t="shared" si="3"/>
        <v>0</v>
      </c>
      <c r="EH12" s="333">
        <f t="shared" ref="EH12:FM12" si="4" xml:space="preserve"> IF( EH11 = 1, 1 / ((1 + $F9) ^ (EH10 - 1)), 0)</f>
        <v>0</v>
      </c>
      <c r="EI12" s="333">
        <f t="shared" si="4"/>
        <v>0</v>
      </c>
      <c r="EJ12" s="333">
        <f t="shared" si="4"/>
        <v>0</v>
      </c>
      <c r="EK12" s="333">
        <f t="shared" si="4"/>
        <v>0</v>
      </c>
      <c r="EL12" s="333">
        <f t="shared" si="4"/>
        <v>0</v>
      </c>
      <c r="EM12" s="333">
        <f t="shared" si="4"/>
        <v>0</v>
      </c>
      <c r="EN12" s="333">
        <f t="shared" si="4"/>
        <v>0</v>
      </c>
      <c r="EO12" s="333">
        <f t="shared" si="4"/>
        <v>0</v>
      </c>
      <c r="EP12" s="333">
        <f t="shared" si="4"/>
        <v>0</v>
      </c>
      <c r="EQ12" s="333">
        <f t="shared" si="4"/>
        <v>0</v>
      </c>
      <c r="ER12" s="333">
        <f t="shared" si="4"/>
        <v>0</v>
      </c>
      <c r="ES12" s="333">
        <f t="shared" si="4"/>
        <v>0</v>
      </c>
      <c r="ET12" s="333">
        <f t="shared" si="4"/>
        <v>0</v>
      </c>
      <c r="EU12" s="333">
        <f t="shared" si="4"/>
        <v>0</v>
      </c>
      <c r="EV12" s="333">
        <f t="shared" si="4"/>
        <v>0</v>
      </c>
      <c r="EW12" s="333">
        <f t="shared" si="4"/>
        <v>0</v>
      </c>
      <c r="EX12" s="333">
        <f t="shared" si="4"/>
        <v>0</v>
      </c>
      <c r="EY12" s="333">
        <f t="shared" si="4"/>
        <v>0</v>
      </c>
      <c r="EZ12" s="333">
        <f t="shared" si="4"/>
        <v>0</v>
      </c>
      <c r="FA12" s="333">
        <f t="shared" si="4"/>
        <v>0</v>
      </c>
      <c r="FB12" s="333">
        <f t="shared" si="4"/>
        <v>0</v>
      </c>
      <c r="FC12" s="333">
        <f t="shared" si="4"/>
        <v>0</v>
      </c>
      <c r="FD12" s="333">
        <f t="shared" si="4"/>
        <v>0</v>
      </c>
      <c r="FE12" s="333">
        <f t="shared" si="4"/>
        <v>0</v>
      </c>
      <c r="FF12" s="333">
        <f t="shared" si="4"/>
        <v>0</v>
      </c>
      <c r="FG12" s="333">
        <f t="shared" si="4"/>
        <v>0</v>
      </c>
      <c r="FH12" s="333">
        <f t="shared" si="4"/>
        <v>0</v>
      </c>
      <c r="FI12" s="333">
        <f t="shared" si="4"/>
        <v>0</v>
      </c>
      <c r="FJ12" s="333">
        <f t="shared" si="4"/>
        <v>0</v>
      </c>
      <c r="FK12" s="333">
        <f t="shared" si="4"/>
        <v>0</v>
      </c>
      <c r="FL12" s="333">
        <f t="shared" si="4"/>
        <v>0</v>
      </c>
      <c r="FM12" s="333">
        <f t="shared" si="4"/>
        <v>0</v>
      </c>
      <c r="FN12" s="333">
        <f t="shared" ref="FN12:GJ12" si="5" xml:space="preserve"> IF( FN11 = 1, 1 / ((1 + $F9) ^ (FN10 - 1)), 0)</f>
        <v>0</v>
      </c>
      <c r="FO12" s="333">
        <f t="shared" si="5"/>
        <v>0</v>
      </c>
      <c r="FP12" s="333">
        <f t="shared" si="5"/>
        <v>0</v>
      </c>
      <c r="FQ12" s="333">
        <f t="shared" si="5"/>
        <v>0</v>
      </c>
      <c r="FR12" s="333">
        <f t="shared" si="5"/>
        <v>0</v>
      </c>
      <c r="FS12" s="333">
        <f t="shared" si="5"/>
        <v>0</v>
      </c>
      <c r="FT12" s="333">
        <f t="shared" si="5"/>
        <v>0</v>
      </c>
      <c r="FU12" s="333">
        <f t="shared" si="5"/>
        <v>0</v>
      </c>
      <c r="FV12" s="333">
        <f t="shared" si="5"/>
        <v>0</v>
      </c>
      <c r="FW12" s="333">
        <f t="shared" si="5"/>
        <v>0</v>
      </c>
      <c r="FX12" s="333">
        <f t="shared" si="5"/>
        <v>0</v>
      </c>
      <c r="FY12" s="333">
        <f t="shared" si="5"/>
        <v>0</v>
      </c>
      <c r="FZ12" s="333">
        <f t="shared" si="5"/>
        <v>0</v>
      </c>
      <c r="GA12" s="333">
        <f t="shared" si="5"/>
        <v>0</v>
      </c>
      <c r="GB12" s="333">
        <f t="shared" si="5"/>
        <v>0</v>
      </c>
      <c r="GC12" s="333">
        <f t="shared" si="5"/>
        <v>0</v>
      </c>
      <c r="GD12" s="333">
        <f t="shared" si="5"/>
        <v>0</v>
      </c>
      <c r="GE12" s="333">
        <f t="shared" si="5"/>
        <v>0</v>
      </c>
      <c r="GF12" s="333">
        <f t="shared" si="5"/>
        <v>0</v>
      </c>
      <c r="GG12" s="333">
        <f t="shared" si="5"/>
        <v>0</v>
      </c>
      <c r="GH12" s="333">
        <f t="shared" si="5"/>
        <v>0</v>
      </c>
      <c r="GI12" s="333">
        <f t="shared" si="5"/>
        <v>0</v>
      </c>
      <c r="GJ12" s="333">
        <f t="shared" si="5"/>
        <v>0</v>
      </c>
    </row>
    <row r="13" spans="1:192" x14ac:dyDescent="0.25">
      <c r="A13" s="247"/>
      <c r="B13" s="247"/>
      <c r="C13" s="248"/>
      <c r="D13" s="249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6"/>
      <c r="P13" s="246"/>
      <c r="Q13" s="246"/>
      <c r="R13" s="246"/>
      <c r="S13" s="246"/>
      <c r="T13" s="246"/>
      <c r="U13" s="246"/>
      <c r="V13" s="246"/>
      <c r="W13" s="246"/>
      <c r="X13" s="246"/>
      <c r="Y13" s="246"/>
      <c r="Z13" s="246"/>
      <c r="AA13" s="246"/>
      <c r="AB13" s="246"/>
      <c r="AC13" s="246"/>
      <c r="AD13" s="246"/>
      <c r="AE13" s="246"/>
      <c r="AF13" s="246"/>
      <c r="AG13" s="246"/>
      <c r="AH13" s="246"/>
      <c r="AI13" s="246"/>
      <c r="AJ13" s="246"/>
      <c r="AK13" s="246"/>
      <c r="AL13" s="246"/>
      <c r="AM13" s="246"/>
      <c r="AN13" s="246"/>
      <c r="AO13" s="246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6"/>
      <c r="BE13" s="246"/>
      <c r="BF13" s="246"/>
      <c r="BG13" s="246"/>
      <c r="BH13" s="246"/>
      <c r="BI13" s="246"/>
      <c r="BJ13" s="246"/>
      <c r="BK13" s="246"/>
      <c r="BL13" s="246"/>
      <c r="BM13" s="246"/>
      <c r="BN13" s="246"/>
      <c r="BO13" s="246"/>
      <c r="BP13" s="246"/>
      <c r="BQ13" s="246"/>
      <c r="BR13" s="246"/>
      <c r="BS13" s="246"/>
      <c r="BT13" s="246"/>
      <c r="BU13" s="246"/>
      <c r="BV13" s="246"/>
      <c r="BW13" s="246"/>
      <c r="BX13" s="246"/>
      <c r="BY13" s="246"/>
      <c r="BZ13" s="246"/>
      <c r="CA13" s="246"/>
      <c r="CB13" s="246"/>
      <c r="CC13" s="246"/>
      <c r="CD13" s="246"/>
      <c r="CE13" s="246"/>
      <c r="CF13" s="246"/>
      <c r="CG13" s="246"/>
      <c r="CH13" s="246"/>
      <c r="CI13" s="246"/>
      <c r="CJ13" s="246"/>
      <c r="CK13" s="246"/>
      <c r="CL13" s="246"/>
      <c r="CM13" s="246"/>
      <c r="CN13" s="246"/>
      <c r="CO13" s="246"/>
      <c r="CP13" s="246"/>
      <c r="CQ13" s="246"/>
      <c r="CR13" s="246"/>
      <c r="CS13" s="246"/>
      <c r="CT13" s="246"/>
      <c r="CU13" s="246"/>
      <c r="CV13" s="246"/>
      <c r="CW13" s="246"/>
      <c r="CX13" s="246"/>
      <c r="CY13" s="246"/>
      <c r="CZ13" s="246"/>
      <c r="DA13" s="246"/>
      <c r="DB13" s="246"/>
      <c r="DC13" s="246"/>
      <c r="DD13" s="246"/>
      <c r="DE13" s="246"/>
      <c r="DF13" s="246"/>
      <c r="DG13" s="246"/>
      <c r="DH13" s="246"/>
      <c r="DI13" s="246"/>
      <c r="DJ13" s="246"/>
      <c r="DK13" s="246"/>
      <c r="DL13" s="246"/>
      <c r="DM13" s="246"/>
      <c r="DN13" s="246"/>
      <c r="DO13" s="246"/>
      <c r="DP13" s="246"/>
      <c r="DQ13" s="246"/>
      <c r="DR13" s="246"/>
      <c r="DS13" s="246"/>
      <c r="DT13" s="246"/>
      <c r="DU13" s="246"/>
      <c r="DV13" s="246"/>
      <c r="DW13" s="246"/>
      <c r="DX13" s="246"/>
      <c r="DY13" s="246"/>
      <c r="DZ13" s="246"/>
      <c r="EA13" s="246"/>
      <c r="EB13" s="246"/>
      <c r="EC13" s="246"/>
      <c r="ED13" s="246"/>
      <c r="EE13" s="246"/>
      <c r="EF13" s="246"/>
      <c r="EG13" s="246"/>
      <c r="EH13" s="246"/>
      <c r="EI13" s="246"/>
      <c r="EJ13" s="246"/>
      <c r="EK13" s="246"/>
      <c r="EL13" s="246"/>
      <c r="EM13" s="246"/>
      <c r="EN13" s="246"/>
      <c r="EO13" s="246"/>
      <c r="EP13" s="246"/>
      <c r="EQ13" s="246"/>
      <c r="ER13" s="246"/>
      <c r="ES13" s="246"/>
      <c r="ET13" s="246"/>
      <c r="EU13" s="246"/>
      <c r="EV13" s="246"/>
      <c r="EW13" s="246"/>
      <c r="EX13" s="246"/>
      <c r="EY13" s="246"/>
      <c r="EZ13" s="246"/>
      <c r="FA13" s="246"/>
      <c r="FB13" s="246"/>
      <c r="FC13" s="246"/>
      <c r="FD13" s="246"/>
      <c r="FE13" s="246"/>
      <c r="FF13" s="246"/>
      <c r="FG13" s="246"/>
      <c r="FH13" s="246"/>
      <c r="FI13" s="246"/>
      <c r="FJ13" s="246"/>
      <c r="FK13" s="246"/>
      <c r="FL13" s="246"/>
      <c r="FM13" s="246"/>
      <c r="FN13" s="246"/>
      <c r="FO13" s="246"/>
      <c r="FP13" s="246"/>
      <c r="FQ13" s="246"/>
      <c r="FR13" s="246"/>
      <c r="FS13" s="246"/>
      <c r="FT13" s="246"/>
      <c r="FU13" s="246"/>
      <c r="FV13" s="246"/>
      <c r="FW13" s="246"/>
      <c r="FX13" s="246"/>
      <c r="FY13" s="246"/>
      <c r="FZ13" s="246"/>
      <c r="GA13" s="246"/>
      <c r="GB13" s="246"/>
      <c r="GC13" s="246"/>
      <c r="GD13" s="246"/>
      <c r="GE13" s="246"/>
      <c r="GF13" s="246"/>
      <c r="GG13" s="246"/>
      <c r="GH13" s="246"/>
      <c r="GI13" s="246"/>
      <c r="GJ13" s="246"/>
    </row>
    <row r="14" spans="1:192" x14ac:dyDescent="0.25">
      <c r="A14" s="538"/>
      <c r="B14" s="538"/>
      <c r="C14" s="539"/>
      <c r="D14" s="335"/>
      <c r="E14" s="335" t="str">
        <f xml:space="preserve"> InpC!E$35</f>
        <v>Q1 seasonal adjustment</v>
      </c>
      <c r="F14" s="335">
        <f xml:space="preserve"> InpC!F$35</f>
        <v>0.22</v>
      </c>
      <c r="G14" s="335" t="str">
        <f xml:space="preserve"> InpC!G$35</f>
        <v>% of annual yield</v>
      </c>
      <c r="H14" s="335"/>
      <c r="I14" s="540"/>
      <c r="J14" s="540"/>
      <c r="K14" s="540"/>
      <c r="L14" s="540"/>
      <c r="M14" s="540"/>
      <c r="N14" s="540"/>
      <c r="O14" s="540"/>
      <c r="P14" s="540"/>
      <c r="Q14" s="540"/>
      <c r="R14" s="540"/>
      <c r="S14" s="540"/>
      <c r="T14" s="540"/>
      <c r="U14" s="540"/>
      <c r="V14" s="540"/>
      <c r="W14" s="540"/>
      <c r="X14" s="540"/>
      <c r="Y14" s="540"/>
      <c r="Z14" s="540"/>
      <c r="AA14" s="540"/>
      <c r="AB14" s="540"/>
      <c r="AC14" s="540"/>
      <c r="AD14" s="540"/>
      <c r="AE14" s="540"/>
      <c r="AF14" s="540"/>
      <c r="AG14" s="540"/>
      <c r="AH14" s="540"/>
      <c r="AI14" s="540"/>
      <c r="AJ14" s="540"/>
      <c r="AK14" s="540"/>
      <c r="AL14" s="540"/>
      <c r="AM14" s="540"/>
      <c r="AN14" s="540"/>
      <c r="AO14" s="540"/>
      <c r="AP14" s="540"/>
      <c r="AQ14" s="540"/>
      <c r="AR14" s="540"/>
      <c r="AS14" s="540"/>
      <c r="AT14" s="540"/>
      <c r="AU14" s="540"/>
      <c r="AV14" s="540"/>
      <c r="AW14" s="540"/>
      <c r="AX14" s="540"/>
      <c r="AY14" s="540"/>
      <c r="AZ14" s="540"/>
      <c r="BA14" s="540"/>
      <c r="BB14" s="540"/>
      <c r="BC14" s="540"/>
      <c r="BD14" s="540"/>
      <c r="BE14" s="540"/>
      <c r="BF14" s="540"/>
      <c r="BG14" s="540"/>
      <c r="BH14" s="540"/>
      <c r="BI14" s="540"/>
      <c r="BJ14" s="540"/>
      <c r="BK14" s="540"/>
      <c r="BL14" s="540"/>
      <c r="BM14" s="540"/>
      <c r="BN14" s="540"/>
      <c r="BO14" s="540"/>
      <c r="BP14" s="540"/>
      <c r="BQ14" s="540"/>
      <c r="BR14" s="540"/>
      <c r="BS14" s="540"/>
      <c r="BT14" s="540"/>
      <c r="BU14" s="540"/>
      <c r="BV14" s="540"/>
      <c r="BW14" s="540"/>
      <c r="BX14" s="540"/>
      <c r="BY14" s="540"/>
      <c r="BZ14" s="540"/>
      <c r="CA14" s="540"/>
      <c r="CB14" s="540"/>
      <c r="CC14" s="540"/>
      <c r="CD14" s="540"/>
      <c r="CE14" s="540"/>
      <c r="CF14" s="540"/>
      <c r="CG14" s="540"/>
      <c r="CH14" s="540"/>
      <c r="CI14" s="540"/>
      <c r="CJ14" s="540"/>
      <c r="CK14" s="540"/>
      <c r="CL14" s="540"/>
      <c r="CM14" s="540"/>
      <c r="CN14" s="540"/>
      <c r="CO14" s="540"/>
      <c r="CP14" s="540"/>
      <c r="CQ14" s="540"/>
      <c r="CR14" s="540"/>
      <c r="CS14" s="540"/>
      <c r="CT14" s="540"/>
      <c r="CU14" s="540"/>
      <c r="CV14" s="540"/>
      <c r="CW14" s="540"/>
      <c r="CX14" s="540"/>
      <c r="CY14" s="540"/>
      <c r="CZ14" s="540"/>
      <c r="DA14" s="540"/>
      <c r="DB14" s="540"/>
      <c r="DC14" s="540"/>
      <c r="DD14" s="540"/>
      <c r="DE14" s="540"/>
      <c r="DF14" s="540"/>
      <c r="DG14" s="540"/>
      <c r="DH14" s="540"/>
      <c r="DI14" s="540"/>
      <c r="DJ14" s="540"/>
      <c r="DK14" s="540"/>
      <c r="DL14" s="540"/>
      <c r="DM14" s="540"/>
      <c r="DN14" s="540"/>
      <c r="DO14" s="540"/>
      <c r="DP14" s="540"/>
      <c r="DQ14" s="540"/>
      <c r="DR14" s="540"/>
      <c r="DS14" s="540"/>
      <c r="DT14" s="540"/>
      <c r="DU14" s="540"/>
      <c r="DV14" s="540"/>
      <c r="DW14" s="540"/>
      <c r="DX14" s="540"/>
      <c r="DY14" s="540"/>
      <c r="DZ14" s="540"/>
      <c r="EA14" s="540"/>
      <c r="EB14" s="540"/>
      <c r="EC14" s="540"/>
      <c r="ED14" s="540"/>
      <c r="EE14" s="540"/>
      <c r="EF14" s="540"/>
      <c r="EG14" s="540"/>
      <c r="EH14" s="540"/>
      <c r="EI14" s="540"/>
      <c r="EJ14" s="540"/>
      <c r="EK14" s="540"/>
      <c r="EL14" s="540"/>
      <c r="EM14" s="540"/>
      <c r="EN14" s="540"/>
      <c r="EO14" s="540"/>
      <c r="EP14" s="540"/>
      <c r="EQ14" s="540"/>
      <c r="ER14" s="540"/>
      <c r="ES14" s="540"/>
      <c r="ET14" s="540"/>
      <c r="EU14" s="540"/>
      <c r="EV14" s="540"/>
      <c r="EW14" s="540"/>
      <c r="EX14" s="540"/>
      <c r="EY14" s="540"/>
      <c r="EZ14" s="540"/>
      <c r="FA14" s="540"/>
      <c r="FB14" s="540"/>
      <c r="FC14" s="540"/>
      <c r="FD14" s="540"/>
      <c r="FE14" s="540"/>
      <c r="FF14" s="540"/>
      <c r="FG14" s="540"/>
      <c r="FH14" s="540"/>
      <c r="FI14" s="540"/>
      <c r="FJ14" s="540"/>
      <c r="FK14" s="540"/>
      <c r="FL14" s="540"/>
      <c r="FM14" s="540"/>
      <c r="FN14" s="540"/>
      <c r="FO14" s="540"/>
      <c r="FP14" s="540"/>
      <c r="FQ14" s="540"/>
      <c r="FR14" s="540"/>
      <c r="FS14" s="540"/>
      <c r="FT14" s="540"/>
      <c r="FU14" s="540"/>
      <c r="FV14" s="540"/>
      <c r="FW14" s="540"/>
      <c r="FX14" s="540"/>
      <c r="FY14" s="540"/>
      <c r="FZ14" s="540"/>
      <c r="GA14" s="540"/>
      <c r="GB14" s="540"/>
      <c r="GC14" s="540"/>
      <c r="GD14" s="540"/>
      <c r="GE14" s="540"/>
      <c r="GF14" s="540"/>
      <c r="GG14" s="540"/>
      <c r="GH14" s="540"/>
      <c r="GI14" s="540"/>
      <c r="GJ14" s="540"/>
    </row>
    <row r="15" spans="1:192" x14ac:dyDescent="0.25">
      <c r="A15" s="538"/>
      <c r="B15" s="538"/>
      <c r="C15" s="539"/>
      <c r="D15" s="335"/>
      <c r="E15" s="335" t="str">
        <f xml:space="preserve"> InpC!E$36</f>
        <v>Q2 seasonal adjustment</v>
      </c>
      <c r="F15" s="335">
        <f xml:space="preserve"> InpC!F$36</f>
        <v>0.27</v>
      </c>
      <c r="G15" s="335" t="str">
        <f xml:space="preserve"> InpC!G$36</f>
        <v>% of annual yield</v>
      </c>
      <c r="H15" s="335"/>
      <c r="I15" s="540"/>
      <c r="J15" s="540"/>
      <c r="K15" s="540"/>
      <c r="L15" s="540"/>
      <c r="M15" s="540"/>
      <c r="N15" s="540"/>
      <c r="O15" s="540"/>
      <c r="P15" s="540"/>
      <c r="Q15" s="540"/>
      <c r="R15" s="540"/>
      <c r="S15" s="540"/>
      <c r="T15" s="540"/>
      <c r="U15" s="540"/>
      <c r="V15" s="540"/>
      <c r="W15" s="540"/>
      <c r="X15" s="540"/>
      <c r="Y15" s="540"/>
      <c r="Z15" s="540"/>
      <c r="AA15" s="540"/>
      <c r="AB15" s="540"/>
      <c r="AC15" s="540"/>
      <c r="AD15" s="540"/>
      <c r="AE15" s="540"/>
      <c r="AF15" s="540"/>
      <c r="AG15" s="540"/>
      <c r="AH15" s="540"/>
      <c r="AI15" s="540"/>
      <c r="AJ15" s="540"/>
      <c r="AK15" s="540"/>
      <c r="AL15" s="540"/>
      <c r="AM15" s="540"/>
      <c r="AN15" s="540"/>
      <c r="AO15" s="540"/>
      <c r="AP15" s="540"/>
      <c r="AQ15" s="540"/>
      <c r="AR15" s="540"/>
      <c r="AS15" s="540"/>
      <c r="AT15" s="540"/>
      <c r="AU15" s="540"/>
      <c r="AV15" s="540"/>
      <c r="AW15" s="540"/>
      <c r="AX15" s="540"/>
      <c r="AY15" s="540"/>
      <c r="AZ15" s="540"/>
      <c r="BA15" s="540"/>
      <c r="BB15" s="540"/>
      <c r="BC15" s="540"/>
      <c r="BD15" s="540"/>
      <c r="BE15" s="540"/>
      <c r="BF15" s="540"/>
      <c r="BG15" s="540"/>
      <c r="BH15" s="540"/>
      <c r="BI15" s="540"/>
      <c r="BJ15" s="540"/>
      <c r="BK15" s="540"/>
      <c r="BL15" s="540"/>
      <c r="BM15" s="540"/>
      <c r="BN15" s="540"/>
      <c r="BO15" s="540"/>
      <c r="BP15" s="540"/>
      <c r="BQ15" s="540"/>
      <c r="BR15" s="540"/>
      <c r="BS15" s="540"/>
      <c r="BT15" s="540"/>
      <c r="BU15" s="540"/>
      <c r="BV15" s="540"/>
      <c r="BW15" s="540"/>
      <c r="BX15" s="540"/>
      <c r="BY15" s="540"/>
      <c r="BZ15" s="540"/>
      <c r="CA15" s="540"/>
      <c r="CB15" s="540"/>
      <c r="CC15" s="540"/>
      <c r="CD15" s="540"/>
      <c r="CE15" s="540"/>
      <c r="CF15" s="540"/>
      <c r="CG15" s="540"/>
      <c r="CH15" s="540"/>
      <c r="CI15" s="540"/>
      <c r="CJ15" s="540"/>
      <c r="CK15" s="540"/>
      <c r="CL15" s="540"/>
      <c r="CM15" s="540"/>
      <c r="CN15" s="540"/>
      <c r="CO15" s="540"/>
      <c r="CP15" s="540"/>
      <c r="CQ15" s="540"/>
      <c r="CR15" s="540"/>
      <c r="CS15" s="540"/>
      <c r="CT15" s="540"/>
      <c r="CU15" s="540"/>
      <c r="CV15" s="540"/>
      <c r="CW15" s="540"/>
      <c r="CX15" s="540"/>
      <c r="CY15" s="540"/>
      <c r="CZ15" s="540"/>
      <c r="DA15" s="540"/>
      <c r="DB15" s="540"/>
      <c r="DC15" s="540"/>
      <c r="DD15" s="540"/>
      <c r="DE15" s="540"/>
      <c r="DF15" s="540"/>
      <c r="DG15" s="540"/>
      <c r="DH15" s="540"/>
      <c r="DI15" s="540"/>
      <c r="DJ15" s="540"/>
      <c r="DK15" s="540"/>
      <c r="DL15" s="540"/>
      <c r="DM15" s="540"/>
      <c r="DN15" s="540"/>
      <c r="DO15" s="540"/>
      <c r="DP15" s="540"/>
      <c r="DQ15" s="540"/>
      <c r="DR15" s="540"/>
      <c r="DS15" s="540"/>
      <c r="DT15" s="540"/>
      <c r="DU15" s="540"/>
      <c r="DV15" s="540"/>
      <c r="DW15" s="540"/>
      <c r="DX15" s="540"/>
      <c r="DY15" s="540"/>
      <c r="DZ15" s="540"/>
      <c r="EA15" s="540"/>
      <c r="EB15" s="540"/>
      <c r="EC15" s="540"/>
      <c r="ED15" s="540"/>
      <c r="EE15" s="540"/>
      <c r="EF15" s="540"/>
      <c r="EG15" s="540"/>
      <c r="EH15" s="540"/>
      <c r="EI15" s="540"/>
      <c r="EJ15" s="540"/>
      <c r="EK15" s="540"/>
      <c r="EL15" s="540"/>
      <c r="EM15" s="540"/>
      <c r="EN15" s="540"/>
      <c r="EO15" s="540"/>
      <c r="EP15" s="540"/>
      <c r="EQ15" s="540"/>
      <c r="ER15" s="540"/>
      <c r="ES15" s="540"/>
      <c r="ET15" s="540"/>
      <c r="EU15" s="540"/>
      <c r="EV15" s="540"/>
      <c r="EW15" s="540"/>
      <c r="EX15" s="540"/>
      <c r="EY15" s="540"/>
      <c r="EZ15" s="540"/>
      <c r="FA15" s="540"/>
      <c r="FB15" s="540"/>
      <c r="FC15" s="540"/>
      <c r="FD15" s="540"/>
      <c r="FE15" s="540"/>
      <c r="FF15" s="540"/>
      <c r="FG15" s="540"/>
      <c r="FH15" s="540"/>
      <c r="FI15" s="540"/>
      <c r="FJ15" s="540"/>
      <c r="FK15" s="540"/>
      <c r="FL15" s="540"/>
      <c r="FM15" s="540"/>
      <c r="FN15" s="540"/>
      <c r="FO15" s="540"/>
      <c r="FP15" s="540"/>
      <c r="FQ15" s="540"/>
      <c r="FR15" s="540"/>
      <c r="FS15" s="540"/>
      <c r="FT15" s="540"/>
      <c r="FU15" s="540"/>
      <c r="FV15" s="540"/>
      <c r="FW15" s="540"/>
      <c r="FX15" s="540"/>
      <c r="FY15" s="540"/>
      <c r="FZ15" s="540"/>
      <c r="GA15" s="540"/>
      <c r="GB15" s="540"/>
      <c r="GC15" s="540"/>
      <c r="GD15" s="540"/>
      <c r="GE15" s="540"/>
      <c r="GF15" s="540"/>
      <c r="GG15" s="540"/>
      <c r="GH15" s="540"/>
      <c r="GI15" s="540"/>
      <c r="GJ15" s="540"/>
    </row>
    <row r="16" spans="1:192" x14ac:dyDescent="0.25">
      <c r="A16" s="538"/>
      <c r="B16" s="538"/>
      <c r="C16" s="539"/>
      <c r="D16" s="335"/>
      <c r="E16" s="335" t="str">
        <f xml:space="preserve"> InpC!E$37</f>
        <v>Q3 seasonal adjustment</v>
      </c>
      <c r="F16" s="335">
        <f xml:space="preserve"> InpC!F$37</f>
        <v>0.28000000000000003</v>
      </c>
      <c r="G16" s="335" t="str">
        <f xml:space="preserve"> InpC!G$37</f>
        <v>% of annual yield</v>
      </c>
      <c r="H16" s="335"/>
      <c r="I16" s="540"/>
      <c r="J16" s="540"/>
      <c r="K16" s="540"/>
      <c r="L16" s="540"/>
      <c r="M16" s="540"/>
      <c r="N16" s="540"/>
      <c r="O16" s="540"/>
      <c r="P16" s="540"/>
      <c r="Q16" s="540"/>
      <c r="R16" s="540"/>
      <c r="S16" s="540"/>
      <c r="T16" s="540"/>
      <c r="U16" s="540"/>
      <c r="V16" s="540"/>
      <c r="W16" s="540"/>
      <c r="X16" s="540"/>
      <c r="Y16" s="540"/>
      <c r="Z16" s="540"/>
      <c r="AA16" s="540"/>
      <c r="AB16" s="540"/>
      <c r="AC16" s="540"/>
      <c r="AD16" s="540"/>
      <c r="AE16" s="540"/>
      <c r="AF16" s="540"/>
      <c r="AG16" s="540"/>
      <c r="AH16" s="540"/>
      <c r="AI16" s="540"/>
      <c r="AJ16" s="540"/>
      <c r="AK16" s="540"/>
      <c r="AL16" s="540"/>
      <c r="AM16" s="540"/>
      <c r="AN16" s="540"/>
      <c r="AO16" s="540"/>
      <c r="AP16" s="540"/>
      <c r="AQ16" s="540"/>
      <c r="AR16" s="540"/>
      <c r="AS16" s="540"/>
      <c r="AT16" s="540"/>
      <c r="AU16" s="540"/>
      <c r="AV16" s="540"/>
      <c r="AW16" s="540"/>
      <c r="AX16" s="540"/>
      <c r="AY16" s="540"/>
      <c r="AZ16" s="540"/>
      <c r="BA16" s="540"/>
      <c r="BB16" s="540"/>
      <c r="BC16" s="540"/>
      <c r="BD16" s="540"/>
      <c r="BE16" s="540"/>
      <c r="BF16" s="540"/>
      <c r="BG16" s="540"/>
      <c r="BH16" s="540"/>
      <c r="BI16" s="540"/>
      <c r="BJ16" s="540"/>
      <c r="BK16" s="540"/>
      <c r="BL16" s="540"/>
      <c r="BM16" s="540"/>
      <c r="BN16" s="540"/>
      <c r="BO16" s="540"/>
      <c r="BP16" s="540"/>
      <c r="BQ16" s="540"/>
      <c r="BR16" s="540"/>
      <c r="BS16" s="540"/>
      <c r="BT16" s="540"/>
      <c r="BU16" s="540"/>
      <c r="BV16" s="540"/>
      <c r="BW16" s="540"/>
      <c r="BX16" s="540"/>
      <c r="BY16" s="540"/>
      <c r="BZ16" s="540"/>
      <c r="CA16" s="540"/>
      <c r="CB16" s="540"/>
      <c r="CC16" s="540"/>
      <c r="CD16" s="540"/>
      <c r="CE16" s="540"/>
      <c r="CF16" s="540"/>
      <c r="CG16" s="540"/>
      <c r="CH16" s="540"/>
      <c r="CI16" s="540"/>
      <c r="CJ16" s="540"/>
      <c r="CK16" s="540"/>
      <c r="CL16" s="540"/>
      <c r="CM16" s="540"/>
      <c r="CN16" s="540"/>
      <c r="CO16" s="540"/>
      <c r="CP16" s="540"/>
      <c r="CQ16" s="540"/>
      <c r="CR16" s="540"/>
      <c r="CS16" s="540"/>
      <c r="CT16" s="540"/>
      <c r="CU16" s="540"/>
      <c r="CV16" s="540"/>
      <c r="CW16" s="540"/>
      <c r="CX16" s="540"/>
      <c r="CY16" s="540"/>
      <c r="CZ16" s="540"/>
      <c r="DA16" s="540"/>
      <c r="DB16" s="540"/>
      <c r="DC16" s="540"/>
      <c r="DD16" s="540"/>
      <c r="DE16" s="540"/>
      <c r="DF16" s="540"/>
      <c r="DG16" s="540"/>
      <c r="DH16" s="540"/>
      <c r="DI16" s="540"/>
      <c r="DJ16" s="540"/>
      <c r="DK16" s="540"/>
      <c r="DL16" s="540"/>
      <c r="DM16" s="540"/>
      <c r="DN16" s="540"/>
      <c r="DO16" s="540"/>
      <c r="DP16" s="540"/>
      <c r="DQ16" s="540"/>
      <c r="DR16" s="540"/>
      <c r="DS16" s="540"/>
      <c r="DT16" s="540"/>
      <c r="DU16" s="540"/>
      <c r="DV16" s="540"/>
      <c r="DW16" s="540"/>
      <c r="DX16" s="540"/>
      <c r="DY16" s="540"/>
      <c r="DZ16" s="540"/>
      <c r="EA16" s="540"/>
      <c r="EB16" s="540"/>
      <c r="EC16" s="540"/>
      <c r="ED16" s="540"/>
      <c r="EE16" s="540"/>
      <c r="EF16" s="540"/>
      <c r="EG16" s="540"/>
      <c r="EH16" s="540"/>
      <c r="EI16" s="540"/>
      <c r="EJ16" s="540"/>
      <c r="EK16" s="540"/>
      <c r="EL16" s="540"/>
      <c r="EM16" s="540"/>
      <c r="EN16" s="540"/>
      <c r="EO16" s="540"/>
      <c r="EP16" s="540"/>
      <c r="EQ16" s="540"/>
      <c r="ER16" s="540"/>
      <c r="ES16" s="540"/>
      <c r="ET16" s="540"/>
      <c r="EU16" s="540"/>
      <c r="EV16" s="540"/>
      <c r="EW16" s="540"/>
      <c r="EX16" s="540"/>
      <c r="EY16" s="540"/>
      <c r="EZ16" s="540"/>
      <c r="FA16" s="540"/>
      <c r="FB16" s="540"/>
      <c r="FC16" s="540"/>
      <c r="FD16" s="540"/>
      <c r="FE16" s="540"/>
      <c r="FF16" s="540"/>
      <c r="FG16" s="540"/>
      <c r="FH16" s="540"/>
      <c r="FI16" s="540"/>
      <c r="FJ16" s="540"/>
      <c r="FK16" s="540"/>
      <c r="FL16" s="540"/>
      <c r="FM16" s="540"/>
      <c r="FN16" s="540"/>
      <c r="FO16" s="540"/>
      <c r="FP16" s="540"/>
      <c r="FQ16" s="540"/>
      <c r="FR16" s="540"/>
      <c r="FS16" s="540"/>
      <c r="FT16" s="540"/>
      <c r="FU16" s="540"/>
      <c r="FV16" s="540"/>
      <c r="FW16" s="540"/>
      <c r="FX16" s="540"/>
      <c r="FY16" s="540"/>
      <c r="FZ16" s="540"/>
      <c r="GA16" s="540"/>
      <c r="GB16" s="540"/>
      <c r="GC16" s="540"/>
      <c r="GD16" s="540"/>
      <c r="GE16" s="540"/>
      <c r="GF16" s="540"/>
      <c r="GG16" s="540"/>
      <c r="GH16" s="540"/>
      <c r="GI16" s="540"/>
      <c r="GJ16" s="540"/>
    </row>
    <row r="17" spans="1:192" x14ac:dyDescent="0.25">
      <c r="A17" s="538"/>
      <c r="B17" s="538"/>
      <c r="C17" s="539"/>
      <c r="D17" s="335"/>
      <c r="E17" s="335" t="str">
        <f xml:space="preserve"> InpC!E$38</f>
        <v>Q4 seasonal adjustment</v>
      </c>
      <c r="F17" s="335">
        <f xml:space="preserve"> InpC!F$38</f>
        <v>0.23</v>
      </c>
      <c r="G17" s="335" t="str">
        <f xml:space="preserve"> InpC!G$38</f>
        <v>% of annual yield</v>
      </c>
      <c r="H17" s="335"/>
      <c r="I17" s="540"/>
      <c r="J17" s="540"/>
      <c r="K17" s="540"/>
      <c r="L17" s="540"/>
      <c r="M17" s="540"/>
      <c r="N17" s="540"/>
      <c r="O17" s="540"/>
      <c r="P17" s="540"/>
      <c r="Q17" s="540"/>
      <c r="R17" s="540"/>
      <c r="S17" s="540"/>
      <c r="T17" s="540"/>
      <c r="U17" s="540"/>
      <c r="V17" s="540"/>
      <c r="W17" s="540"/>
      <c r="X17" s="540"/>
      <c r="Y17" s="540"/>
      <c r="Z17" s="540"/>
      <c r="AA17" s="540"/>
      <c r="AB17" s="540"/>
      <c r="AC17" s="540"/>
      <c r="AD17" s="540"/>
      <c r="AE17" s="540"/>
      <c r="AF17" s="540"/>
      <c r="AG17" s="540"/>
      <c r="AH17" s="540"/>
      <c r="AI17" s="540"/>
      <c r="AJ17" s="540"/>
      <c r="AK17" s="540"/>
      <c r="AL17" s="540"/>
      <c r="AM17" s="540"/>
      <c r="AN17" s="540"/>
      <c r="AO17" s="540"/>
      <c r="AP17" s="540"/>
      <c r="AQ17" s="540"/>
      <c r="AR17" s="540"/>
      <c r="AS17" s="540"/>
      <c r="AT17" s="540"/>
      <c r="AU17" s="540"/>
      <c r="AV17" s="540"/>
      <c r="AW17" s="540"/>
      <c r="AX17" s="540"/>
      <c r="AY17" s="540"/>
      <c r="AZ17" s="540"/>
      <c r="BA17" s="540"/>
      <c r="BB17" s="540"/>
      <c r="BC17" s="540"/>
      <c r="BD17" s="540"/>
      <c r="BE17" s="540"/>
      <c r="BF17" s="540"/>
      <c r="BG17" s="540"/>
      <c r="BH17" s="540"/>
      <c r="BI17" s="540"/>
      <c r="BJ17" s="540"/>
      <c r="BK17" s="540"/>
      <c r="BL17" s="540"/>
      <c r="BM17" s="540"/>
      <c r="BN17" s="540"/>
      <c r="BO17" s="540"/>
      <c r="BP17" s="540"/>
      <c r="BQ17" s="540"/>
      <c r="BR17" s="540"/>
      <c r="BS17" s="540"/>
      <c r="BT17" s="540"/>
      <c r="BU17" s="540"/>
      <c r="BV17" s="540"/>
      <c r="BW17" s="540"/>
      <c r="BX17" s="540"/>
      <c r="BY17" s="540"/>
      <c r="BZ17" s="540"/>
      <c r="CA17" s="540"/>
      <c r="CB17" s="540"/>
      <c r="CC17" s="540"/>
      <c r="CD17" s="540"/>
      <c r="CE17" s="540"/>
      <c r="CF17" s="540"/>
      <c r="CG17" s="540"/>
      <c r="CH17" s="540"/>
      <c r="CI17" s="540"/>
      <c r="CJ17" s="540"/>
      <c r="CK17" s="540"/>
      <c r="CL17" s="540"/>
      <c r="CM17" s="540"/>
      <c r="CN17" s="540"/>
      <c r="CO17" s="540"/>
      <c r="CP17" s="540"/>
      <c r="CQ17" s="540"/>
      <c r="CR17" s="540"/>
      <c r="CS17" s="540"/>
      <c r="CT17" s="540"/>
      <c r="CU17" s="540"/>
      <c r="CV17" s="540"/>
      <c r="CW17" s="540"/>
      <c r="CX17" s="540"/>
      <c r="CY17" s="540"/>
      <c r="CZ17" s="540"/>
      <c r="DA17" s="540"/>
      <c r="DB17" s="540"/>
      <c r="DC17" s="540"/>
      <c r="DD17" s="540"/>
      <c r="DE17" s="540"/>
      <c r="DF17" s="540"/>
      <c r="DG17" s="540"/>
      <c r="DH17" s="540"/>
      <c r="DI17" s="540"/>
      <c r="DJ17" s="540"/>
      <c r="DK17" s="540"/>
      <c r="DL17" s="540"/>
      <c r="DM17" s="540"/>
      <c r="DN17" s="540"/>
      <c r="DO17" s="540"/>
      <c r="DP17" s="540"/>
      <c r="DQ17" s="540"/>
      <c r="DR17" s="540"/>
      <c r="DS17" s="540"/>
      <c r="DT17" s="540"/>
      <c r="DU17" s="540"/>
      <c r="DV17" s="540"/>
      <c r="DW17" s="540"/>
      <c r="DX17" s="540"/>
      <c r="DY17" s="540"/>
      <c r="DZ17" s="540"/>
      <c r="EA17" s="540"/>
      <c r="EB17" s="540"/>
      <c r="EC17" s="540"/>
      <c r="ED17" s="540"/>
      <c r="EE17" s="540"/>
      <c r="EF17" s="540"/>
      <c r="EG17" s="540"/>
      <c r="EH17" s="540"/>
      <c r="EI17" s="540"/>
      <c r="EJ17" s="540"/>
      <c r="EK17" s="540"/>
      <c r="EL17" s="540"/>
      <c r="EM17" s="540"/>
      <c r="EN17" s="540"/>
      <c r="EO17" s="540"/>
      <c r="EP17" s="540"/>
      <c r="EQ17" s="540"/>
      <c r="ER17" s="540"/>
      <c r="ES17" s="540"/>
      <c r="ET17" s="540"/>
      <c r="EU17" s="540"/>
      <c r="EV17" s="540"/>
      <c r="EW17" s="540"/>
      <c r="EX17" s="540"/>
      <c r="EY17" s="540"/>
      <c r="EZ17" s="540"/>
      <c r="FA17" s="540"/>
      <c r="FB17" s="540"/>
      <c r="FC17" s="540"/>
      <c r="FD17" s="540"/>
      <c r="FE17" s="540"/>
      <c r="FF17" s="540"/>
      <c r="FG17" s="540"/>
      <c r="FH17" s="540"/>
      <c r="FI17" s="540"/>
      <c r="FJ17" s="540"/>
      <c r="FK17" s="540"/>
      <c r="FL17" s="540"/>
      <c r="FM17" s="540"/>
      <c r="FN17" s="540"/>
      <c r="FO17" s="540"/>
      <c r="FP17" s="540"/>
      <c r="FQ17" s="540"/>
      <c r="FR17" s="540"/>
      <c r="FS17" s="540"/>
      <c r="FT17" s="540"/>
      <c r="FU17" s="540"/>
      <c r="FV17" s="540"/>
      <c r="FW17" s="540"/>
      <c r="FX17" s="540"/>
      <c r="FY17" s="540"/>
      <c r="FZ17" s="540"/>
      <c r="GA17" s="540"/>
      <c r="GB17" s="540"/>
      <c r="GC17" s="540"/>
      <c r="GD17" s="540"/>
      <c r="GE17" s="540"/>
      <c r="GF17" s="540"/>
      <c r="GG17" s="540"/>
      <c r="GH17" s="540"/>
      <c r="GI17" s="540"/>
      <c r="GJ17" s="540"/>
    </row>
    <row r="18" spans="1:192" x14ac:dyDescent="0.25">
      <c r="A18" s="91"/>
      <c r="B18" s="91"/>
      <c r="C18" s="92"/>
      <c r="D18" s="93"/>
      <c r="E18" s="83" t="str">
        <f xml:space="preserve"> Time!E$181</f>
        <v>Contract period quarter</v>
      </c>
      <c r="F18" s="83">
        <f xml:space="preserve"> Time!F$181</f>
        <v>0</v>
      </c>
      <c r="G18" s="83" t="str">
        <f xml:space="preserve"> Time!G$181</f>
        <v>counter</v>
      </c>
      <c r="H18" s="83">
        <f xml:space="preserve"> Time!H$181</f>
        <v>0</v>
      </c>
      <c r="I18" s="83">
        <f xml:space="preserve"> Time!I$181</f>
        <v>0</v>
      </c>
      <c r="J18" s="83">
        <f xml:space="preserve"> Time!J$181</f>
        <v>0</v>
      </c>
      <c r="K18" s="83">
        <f xml:space="preserve"> Time!K$181</f>
        <v>0</v>
      </c>
      <c r="L18" s="83">
        <f xml:space="preserve"> Time!L$181</f>
        <v>0</v>
      </c>
      <c r="M18" s="83">
        <f xml:space="preserve"> Time!M$181</f>
        <v>0</v>
      </c>
      <c r="N18" s="83">
        <f xml:space="preserve"> Time!N$181</f>
        <v>0</v>
      </c>
      <c r="O18" s="83">
        <f xml:space="preserve"> Time!O$181</f>
        <v>0</v>
      </c>
      <c r="P18" s="83">
        <f xml:space="preserve"> Time!P$181</f>
        <v>0</v>
      </c>
      <c r="Q18" s="83">
        <f xml:space="preserve"> Time!Q$181</f>
        <v>0</v>
      </c>
      <c r="R18" s="83">
        <f xml:space="preserve"> Time!R$181</f>
        <v>0</v>
      </c>
      <c r="S18" s="83">
        <f xml:space="preserve"> Time!S$181</f>
        <v>1</v>
      </c>
      <c r="T18" s="83">
        <f xml:space="preserve"> Time!T$181</f>
        <v>2</v>
      </c>
      <c r="U18" s="83">
        <f xml:space="preserve"> Time!U$181</f>
        <v>3</v>
      </c>
      <c r="V18" s="83">
        <f xml:space="preserve"> Time!V$181</f>
        <v>4</v>
      </c>
      <c r="W18" s="83">
        <f xml:space="preserve"> Time!W$181</f>
        <v>1</v>
      </c>
      <c r="X18" s="83">
        <f xml:space="preserve"> Time!X$181</f>
        <v>2</v>
      </c>
      <c r="Y18" s="83">
        <f xml:space="preserve"> Time!Y$181</f>
        <v>3</v>
      </c>
      <c r="Z18" s="83">
        <f xml:space="preserve"> Time!Z$181</f>
        <v>4</v>
      </c>
      <c r="AA18" s="83">
        <f xml:space="preserve"> Time!AA$181</f>
        <v>1</v>
      </c>
      <c r="AB18" s="83">
        <f xml:space="preserve"> Time!AB$181</f>
        <v>2</v>
      </c>
      <c r="AC18" s="83">
        <f xml:space="preserve"> Time!AC$181</f>
        <v>3</v>
      </c>
      <c r="AD18" s="83">
        <f xml:space="preserve"> Time!AD$181</f>
        <v>4</v>
      </c>
      <c r="AE18" s="83">
        <f xml:space="preserve"> Time!AE$181</f>
        <v>1</v>
      </c>
      <c r="AF18" s="83">
        <f xml:space="preserve"> Time!AF$181</f>
        <v>2</v>
      </c>
      <c r="AG18" s="83">
        <f xml:space="preserve"> Time!AG$181</f>
        <v>3</v>
      </c>
      <c r="AH18" s="83">
        <f xml:space="preserve"> Time!AH$181</f>
        <v>4</v>
      </c>
      <c r="AI18" s="83">
        <f xml:space="preserve"> Time!AI$181</f>
        <v>1</v>
      </c>
      <c r="AJ18" s="83">
        <f xml:space="preserve"> Time!AJ$181</f>
        <v>2</v>
      </c>
      <c r="AK18" s="83">
        <f xml:space="preserve"> Time!AK$181</f>
        <v>3</v>
      </c>
      <c r="AL18" s="83">
        <f xml:space="preserve"> Time!AL$181</f>
        <v>4</v>
      </c>
      <c r="AM18" s="83">
        <f xml:space="preserve"> Time!AM$181</f>
        <v>1</v>
      </c>
      <c r="AN18" s="83">
        <f xml:space="preserve"> Time!AN$181</f>
        <v>2</v>
      </c>
      <c r="AO18" s="83">
        <f xml:space="preserve"> Time!AO$181</f>
        <v>3</v>
      </c>
      <c r="AP18" s="83">
        <f xml:space="preserve"> Time!AP$181</f>
        <v>4</v>
      </c>
      <c r="AQ18" s="83">
        <f xml:space="preserve"> Time!AQ$181</f>
        <v>1</v>
      </c>
      <c r="AR18" s="83">
        <f xml:space="preserve"> Time!AR$181</f>
        <v>2</v>
      </c>
      <c r="AS18" s="83">
        <f xml:space="preserve"> Time!AS$181</f>
        <v>3</v>
      </c>
      <c r="AT18" s="83">
        <f xml:space="preserve"> Time!AT$181</f>
        <v>4</v>
      </c>
      <c r="AU18" s="83">
        <f xml:space="preserve"> Time!AU$181</f>
        <v>1</v>
      </c>
      <c r="AV18" s="83">
        <f xml:space="preserve"> Time!AV$181</f>
        <v>2</v>
      </c>
      <c r="AW18" s="83">
        <f xml:space="preserve"> Time!AW$181</f>
        <v>3</v>
      </c>
      <c r="AX18" s="83">
        <f xml:space="preserve"> Time!AX$181</f>
        <v>4</v>
      </c>
      <c r="AY18" s="83">
        <f xml:space="preserve"> Time!AY$181</f>
        <v>1</v>
      </c>
      <c r="AZ18" s="83">
        <f xml:space="preserve"> Time!AZ$181</f>
        <v>2</v>
      </c>
      <c r="BA18" s="83">
        <f xml:space="preserve"> Time!BA$181</f>
        <v>3</v>
      </c>
      <c r="BB18" s="83">
        <f xml:space="preserve"> Time!BB$181</f>
        <v>4</v>
      </c>
      <c r="BC18" s="83">
        <f xml:space="preserve"> Time!BC$181</f>
        <v>1</v>
      </c>
      <c r="BD18" s="83">
        <f xml:space="preserve"> Time!BD$181</f>
        <v>2</v>
      </c>
      <c r="BE18" s="83">
        <f xml:space="preserve"> Time!BE$181</f>
        <v>3</v>
      </c>
      <c r="BF18" s="83">
        <f xml:space="preserve"> Time!BF$181</f>
        <v>4</v>
      </c>
      <c r="BG18" s="83">
        <f xml:space="preserve"> Time!BG$181</f>
        <v>1</v>
      </c>
      <c r="BH18" s="83">
        <f xml:space="preserve"> Time!BH$181</f>
        <v>2</v>
      </c>
      <c r="BI18" s="83">
        <f xml:space="preserve"> Time!BI$181</f>
        <v>3</v>
      </c>
      <c r="BJ18" s="83">
        <f xml:space="preserve"> Time!BJ$181</f>
        <v>4</v>
      </c>
      <c r="BK18" s="83">
        <f xml:space="preserve"> Time!BK$181</f>
        <v>1</v>
      </c>
      <c r="BL18" s="83">
        <f xml:space="preserve"> Time!BL$181</f>
        <v>2</v>
      </c>
      <c r="BM18" s="83">
        <f xml:space="preserve"> Time!BM$181</f>
        <v>3</v>
      </c>
      <c r="BN18" s="83">
        <f xml:space="preserve"> Time!BN$181</f>
        <v>4</v>
      </c>
      <c r="BO18" s="83">
        <f xml:space="preserve"> Time!BO$181</f>
        <v>1</v>
      </c>
      <c r="BP18" s="83">
        <f xml:space="preserve"> Time!BP$181</f>
        <v>2</v>
      </c>
      <c r="BQ18" s="83">
        <f xml:space="preserve"> Time!BQ$181</f>
        <v>3</v>
      </c>
      <c r="BR18" s="83">
        <f xml:space="preserve"> Time!BR$181</f>
        <v>4</v>
      </c>
      <c r="BS18" s="83">
        <f xml:space="preserve"> Time!BS$181</f>
        <v>1</v>
      </c>
      <c r="BT18" s="83">
        <f xml:space="preserve"> Time!BT$181</f>
        <v>2</v>
      </c>
      <c r="BU18" s="83">
        <f xml:space="preserve"> Time!BU$181</f>
        <v>3</v>
      </c>
      <c r="BV18" s="83">
        <f xml:space="preserve"> Time!BV$181</f>
        <v>4</v>
      </c>
      <c r="BW18" s="83">
        <f xml:space="preserve"> Time!BW$181</f>
        <v>1</v>
      </c>
      <c r="BX18" s="83">
        <f xml:space="preserve"> Time!BX$181</f>
        <v>2</v>
      </c>
      <c r="BY18" s="83">
        <f xml:space="preserve"> Time!BY$181</f>
        <v>3</v>
      </c>
      <c r="BZ18" s="83">
        <f xml:space="preserve"> Time!BZ$181</f>
        <v>4</v>
      </c>
      <c r="CA18" s="83">
        <f xml:space="preserve"> Time!CA$181</f>
        <v>1</v>
      </c>
      <c r="CB18" s="83">
        <f xml:space="preserve"> Time!CB$181</f>
        <v>2</v>
      </c>
      <c r="CC18" s="83">
        <f xml:space="preserve"> Time!CC$181</f>
        <v>3</v>
      </c>
      <c r="CD18" s="83">
        <f xml:space="preserve"> Time!CD$181</f>
        <v>4</v>
      </c>
      <c r="CE18" s="83">
        <f xml:space="preserve"> Time!CE$181</f>
        <v>1</v>
      </c>
      <c r="CF18" s="83">
        <f xml:space="preserve"> Time!CF$181</f>
        <v>2</v>
      </c>
      <c r="CG18" s="83">
        <f xml:space="preserve"> Time!CG$181</f>
        <v>3</v>
      </c>
      <c r="CH18" s="83">
        <f xml:space="preserve"> Time!CH$181</f>
        <v>4</v>
      </c>
      <c r="CI18" s="83">
        <f xml:space="preserve"> Time!CI$181</f>
        <v>1</v>
      </c>
      <c r="CJ18" s="83">
        <f xml:space="preserve"> Time!CJ$181</f>
        <v>2</v>
      </c>
      <c r="CK18" s="83">
        <f xml:space="preserve"> Time!CK$181</f>
        <v>3</v>
      </c>
      <c r="CL18" s="83">
        <f xml:space="preserve"> Time!CL$181</f>
        <v>4</v>
      </c>
      <c r="CM18" s="83">
        <f xml:space="preserve"> Time!CM$181</f>
        <v>1</v>
      </c>
      <c r="CN18" s="83">
        <f xml:space="preserve"> Time!CN$181</f>
        <v>2</v>
      </c>
      <c r="CO18" s="83">
        <f xml:space="preserve"> Time!CO$181</f>
        <v>3</v>
      </c>
      <c r="CP18" s="83">
        <f xml:space="preserve"> Time!CP$181</f>
        <v>4</v>
      </c>
      <c r="CQ18" s="83">
        <f xml:space="preserve"> Time!CQ$181</f>
        <v>1</v>
      </c>
      <c r="CR18" s="83">
        <f xml:space="preserve"> Time!CR$181</f>
        <v>2</v>
      </c>
      <c r="CS18" s="83">
        <f xml:space="preserve"> Time!CS$181</f>
        <v>3</v>
      </c>
      <c r="CT18" s="83">
        <f xml:space="preserve"> Time!CT$181</f>
        <v>4</v>
      </c>
      <c r="CU18" s="83">
        <f xml:space="preserve"> Time!CU$181</f>
        <v>1</v>
      </c>
      <c r="CV18" s="83">
        <f xml:space="preserve"> Time!CV$181</f>
        <v>2</v>
      </c>
      <c r="CW18" s="83">
        <f xml:space="preserve"> Time!CW$181</f>
        <v>3</v>
      </c>
      <c r="CX18" s="83">
        <f xml:space="preserve"> Time!CX$181</f>
        <v>4</v>
      </c>
      <c r="CY18" s="83">
        <f xml:space="preserve"> Time!CY$181</f>
        <v>1</v>
      </c>
      <c r="CZ18" s="83">
        <f xml:space="preserve"> Time!CZ$181</f>
        <v>2</v>
      </c>
      <c r="DA18" s="83">
        <f xml:space="preserve"> Time!DA$181</f>
        <v>3</v>
      </c>
      <c r="DB18" s="83">
        <f xml:space="preserve"> Time!DB$181</f>
        <v>4</v>
      </c>
      <c r="DC18" s="83">
        <f xml:space="preserve"> Time!DC$181</f>
        <v>1</v>
      </c>
      <c r="DD18" s="83">
        <f xml:space="preserve"> Time!DD$181</f>
        <v>2</v>
      </c>
      <c r="DE18" s="83">
        <f xml:space="preserve"> Time!DE$181</f>
        <v>3</v>
      </c>
      <c r="DF18" s="83">
        <f xml:space="preserve"> Time!DF$181</f>
        <v>4</v>
      </c>
      <c r="DG18" s="83">
        <f xml:space="preserve"> Time!DG$181</f>
        <v>1</v>
      </c>
      <c r="DH18" s="83">
        <f xml:space="preserve"> Time!DH$181</f>
        <v>2</v>
      </c>
      <c r="DI18" s="83">
        <f xml:space="preserve"> Time!DI$181</f>
        <v>3</v>
      </c>
      <c r="DJ18" s="83">
        <f xml:space="preserve"> Time!DJ$181</f>
        <v>4</v>
      </c>
      <c r="DK18" s="83">
        <f xml:space="preserve"> Time!DK$181</f>
        <v>1</v>
      </c>
      <c r="DL18" s="83">
        <f xml:space="preserve"> Time!DL$181</f>
        <v>2</v>
      </c>
      <c r="DM18" s="83">
        <f xml:space="preserve"> Time!DM$181</f>
        <v>3</v>
      </c>
      <c r="DN18" s="83">
        <f xml:space="preserve"> Time!DN$181</f>
        <v>4</v>
      </c>
      <c r="DO18" s="83">
        <f xml:space="preserve"> Time!DO$181</f>
        <v>0</v>
      </c>
      <c r="DP18" s="83">
        <f xml:space="preserve"> Time!DP$181</f>
        <v>0</v>
      </c>
      <c r="DQ18" s="83">
        <f xml:space="preserve"> Time!DQ$181</f>
        <v>0</v>
      </c>
      <c r="DR18" s="83">
        <f xml:space="preserve"> Time!DR$181</f>
        <v>0</v>
      </c>
      <c r="DS18" s="83">
        <f xml:space="preserve"> Time!DS$181</f>
        <v>0</v>
      </c>
      <c r="DT18" s="83">
        <f xml:space="preserve"> Time!DT$181</f>
        <v>0</v>
      </c>
      <c r="DU18" s="83">
        <f xml:space="preserve"> Time!DU$181</f>
        <v>0</v>
      </c>
      <c r="DV18" s="83">
        <f xml:space="preserve"> Time!DV$181</f>
        <v>0</v>
      </c>
      <c r="DW18" s="83">
        <f xml:space="preserve"> Time!DW$181</f>
        <v>0</v>
      </c>
      <c r="DX18" s="83">
        <f xml:space="preserve"> Time!DX$181</f>
        <v>0</v>
      </c>
      <c r="DY18" s="83">
        <f xml:space="preserve"> Time!DY$181</f>
        <v>0</v>
      </c>
      <c r="DZ18" s="83">
        <f xml:space="preserve"> Time!DZ$181</f>
        <v>0</v>
      </c>
      <c r="EA18" s="83">
        <f xml:space="preserve"> Time!EA$181</f>
        <v>0</v>
      </c>
      <c r="EB18" s="83">
        <f xml:space="preserve"> Time!EB$181</f>
        <v>0</v>
      </c>
      <c r="EC18" s="83">
        <f xml:space="preserve"> Time!EC$181</f>
        <v>0</v>
      </c>
      <c r="ED18" s="83">
        <f xml:space="preserve"> Time!ED$181</f>
        <v>0</v>
      </c>
      <c r="EE18" s="83">
        <f xml:space="preserve"> Time!EE$181</f>
        <v>0</v>
      </c>
      <c r="EF18" s="83">
        <f xml:space="preserve"> Time!EF$181</f>
        <v>0</v>
      </c>
      <c r="EG18" s="83">
        <f xml:space="preserve"> Time!EG$181</f>
        <v>0</v>
      </c>
      <c r="EH18" s="83">
        <f xml:space="preserve"> Time!EH$181</f>
        <v>0</v>
      </c>
      <c r="EI18" s="83">
        <f xml:space="preserve"> Time!EI$181</f>
        <v>0</v>
      </c>
      <c r="EJ18" s="83">
        <f xml:space="preserve"> Time!EJ$181</f>
        <v>0</v>
      </c>
      <c r="EK18" s="83">
        <f xml:space="preserve"> Time!EK$181</f>
        <v>0</v>
      </c>
      <c r="EL18" s="83">
        <f xml:space="preserve"> Time!EL$181</f>
        <v>0</v>
      </c>
      <c r="EM18" s="83">
        <f xml:space="preserve"> Time!EM$181</f>
        <v>0</v>
      </c>
      <c r="EN18" s="83">
        <f xml:space="preserve"> Time!EN$181</f>
        <v>0</v>
      </c>
      <c r="EO18" s="83">
        <f xml:space="preserve"> Time!EO$181</f>
        <v>0</v>
      </c>
      <c r="EP18" s="83">
        <f xml:space="preserve"> Time!EP$181</f>
        <v>0</v>
      </c>
      <c r="EQ18" s="83">
        <f xml:space="preserve"> Time!EQ$181</f>
        <v>0</v>
      </c>
      <c r="ER18" s="83">
        <f xml:space="preserve"> Time!ER$181</f>
        <v>0</v>
      </c>
      <c r="ES18" s="83">
        <f xml:space="preserve"> Time!ES$181</f>
        <v>0</v>
      </c>
      <c r="ET18" s="83">
        <f xml:space="preserve"> Time!ET$181</f>
        <v>0</v>
      </c>
      <c r="EU18" s="83">
        <f xml:space="preserve"> Time!EU$181</f>
        <v>0</v>
      </c>
      <c r="EV18" s="83">
        <f xml:space="preserve"> Time!EV$181</f>
        <v>0</v>
      </c>
      <c r="EW18" s="83">
        <f xml:space="preserve"> Time!EW$181</f>
        <v>0</v>
      </c>
      <c r="EX18" s="83">
        <f xml:space="preserve"> Time!EX$181</f>
        <v>0</v>
      </c>
      <c r="EY18" s="83">
        <f xml:space="preserve"> Time!EY$181</f>
        <v>0</v>
      </c>
      <c r="EZ18" s="83">
        <f xml:space="preserve"> Time!EZ$181</f>
        <v>0</v>
      </c>
      <c r="FA18" s="83">
        <f xml:space="preserve"> Time!FA$181</f>
        <v>0</v>
      </c>
      <c r="FB18" s="83">
        <f xml:space="preserve"> Time!FB$181</f>
        <v>0</v>
      </c>
      <c r="FC18" s="83">
        <f xml:space="preserve"> Time!FC$181</f>
        <v>0</v>
      </c>
      <c r="FD18" s="83">
        <f xml:space="preserve"> Time!FD$181</f>
        <v>0</v>
      </c>
      <c r="FE18" s="83">
        <f xml:space="preserve"> Time!FE$181</f>
        <v>0</v>
      </c>
      <c r="FF18" s="83">
        <f xml:space="preserve"> Time!FF$181</f>
        <v>0</v>
      </c>
      <c r="FG18" s="83">
        <f xml:space="preserve"> Time!FG$181</f>
        <v>0</v>
      </c>
      <c r="FH18" s="83">
        <f xml:space="preserve"> Time!FH$181</f>
        <v>0</v>
      </c>
      <c r="FI18" s="83">
        <f xml:space="preserve"> Time!FI$181</f>
        <v>0</v>
      </c>
      <c r="FJ18" s="83">
        <f xml:space="preserve"> Time!FJ$181</f>
        <v>0</v>
      </c>
      <c r="FK18" s="83">
        <f xml:space="preserve"> Time!FK$181</f>
        <v>0</v>
      </c>
      <c r="FL18" s="83">
        <f xml:space="preserve"> Time!FL$181</f>
        <v>0</v>
      </c>
      <c r="FM18" s="83">
        <f xml:space="preserve"> Time!FM$181</f>
        <v>0</v>
      </c>
      <c r="FN18" s="83">
        <f xml:space="preserve"> Time!FN$181</f>
        <v>0</v>
      </c>
      <c r="FO18" s="83">
        <f xml:space="preserve"> Time!FO$181</f>
        <v>0</v>
      </c>
      <c r="FP18" s="83">
        <f xml:space="preserve"> Time!FP$181</f>
        <v>0</v>
      </c>
      <c r="FQ18" s="83">
        <f xml:space="preserve"> Time!FQ$181</f>
        <v>0</v>
      </c>
      <c r="FR18" s="83">
        <f xml:space="preserve"> Time!FR$181</f>
        <v>0</v>
      </c>
      <c r="FS18" s="83">
        <f xml:space="preserve"> Time!FS$181</f>
        <v>0</v>
      </c>
      <c r="FT18" s="83">
        <f xml:space="preserve"> Time!FT$181</f>
        <v>0</v>
      </c>
      <c r="FU18" s="83">
        <f xml:space="preserve"> Time!FU$181</f>
        <v>0</v>
      </c>
      <c r="FV18" s="83">
        <f xml:space="preserve"> Time!FV$181</f>
        <v>0</v>
      </c>
      <c r="FW18" s="83">
        <f xml:space="preserve"> Time!FW$181</f>
        <v>0</v>
      </c>
      <c r="FX18" s="83">
        <f xml:space="preserve"> Time!FX$181</f>
        <v>0</v>
      </c>
      <c r="FY18" s="83">
        <f xml:space="preserve"> Time!FY$181</f>
        <v>0</v>
      </c>
      <c r="FZ18" s="83">
        <f xml:space="preserve"> Time!FZ$181</f>
        <v>0</v>
      </c>
      <c r="GA18" s="83">
        <f xml:space="preserve"> Time!GA$181</f>
        <v>0</v>
      </c>
      <c r="GB18" s="83">
        <f xml:space="preserve"> Time!GB$181</f>
        <v>0</v>
      </c>
      <c r="GC18" s="83">
        <f xml:space="preserve"> Time!GC$181</f>
        <v>0</v>
      </c>
      <c r="GD18" s="83">
        <f xml:space="preserve"> Time!GD$181</f>
        <v>0</v>
      </c>
      <c r="GE18" s="83">
        <f xml:space="preserve"> Time!GE$181</f>
        <v>0</v>
      </c>
      <c r="GF18" s="83">
        <f xml:space="preserve"> Time!GF$181</f>
        <v>0</v>
      </c>
      <c r="GG18" s="83">
        <f xml:space="preserve"> Time!GG$181</f>
        <v>0</v>
      </c>
      <c r="GH18" s="83">
        <f xml:space="preserve"> Time!GH$181</f>
        <v>0</v>
      </c>
      <c r="GI18" s="83">
        <f xml:space="preserve"> Time!GI$181</f>
        <v>0</v>
      </c>
      <c r="GJ18" s="83">
        <f xml:space="preserve"> Time!GJ$181</f>
        <v>0</v>
      </c>
    </row>
    <row r="19" spans="1:192" x14ac:dyDescent="0.25">
      <c r="A19" s="91"/>
      <c r="B19" s="91"/>
      <c r="C19" s="92"/>
      <c r="D19" s="93"/>
      <c r="E19" s="413" t="str">
        <f xml:space="preserve"> Time!E$108</f>
        <v>Operating period flag</v>
      </c>
      <c r="F19" s="413">
        <f xml:space="preserve"> Time!F$108</f>
        <v>0</v>
      </c>
      <c r="G19" s="413" t="str">
        <f xml:space="preserve"> Time!G$108</f>
        <v>flag</v>
      </c>
      <c r="H19" s="413">
        <f xml:space="preserve"> Time!H$108</f>
        <v>100</v>
      </c>
      <c r="I19" s="413">
        <f xml:space="preserve"> Time!I$108</f>
        <v>0</v>
      </c>
      <c r="J19" s="413">
        <f xml:space="preserve"> Time!J$108</f>
        <v>0</v>
      </c>
      <c r="K19" s="413">
        <f xml:space="preserve"> Time!K$108</f>
        <v>0</v>
      </c>
      <c r="L19" s="413">
        <f xml:space="preserve"> Time!L$108</f>
        <v>0</v>
      </c>
      <c r="M19" s="413">
        <f xml:space="preserve"> Time!M$108</f>
        <v>0</v>
      </c>
      <c r="N19" s="413">
        <f xml:space="preserve"> Time!N$108</f>
        <v>0</v>
      </c>
      <c r="O19" s="413">
        <f xml:space="preserve"> Time!O$108</f>
        <v>0</v>
      </c>
      <c r="P19" s="413">
        <f xml:space="preserve"> Time!P$108</f>
        <v>0</v>
      </c>
      <c r="Q19" s="413">
        <f xml:space="preserve"> Time!Q$108</f>
        <v>0</v>
      </c>
      <c r="R19" s="413">
        <f xml:space="preserve"> Time!R$108</f>
        <v>0</v>
      </c>
      <c r="S19" s="413">
        <f xml:space="preserve"> Time!S$108</f>
        <v>1</v>
      </c>
      <c r="T19" s="413">
        <f xml:space="preserve"> Time!T$108</f>
        <v>1</v>
      </c>
      <c r="U19" s="413">
        <f xml:space="preserve"> Time!U$108</f>
        <v>1</v>
      </c>
      <c r="V19" s="413">
        <f xml:space="preserve"> Time!V$108</f>
        <v>1</v>
      </c>
      <c r="W19" s="413">
        <f xml:space="preserve"> Time!W$108</f>
        <v>1</v>
      </c>
      <c r="X19" s="413">
        <f xml:space="preserve"> Time!X$108</f>
        <v>1</v>
      </c>
      <c r="Y19" s="413">
        <f xml:space="preserve"> Time!Y$108</f>
        <v>1</v>
      </c>
      <c r="Z19" s="413">
        <f xml:space="preserve"> Time!Z$108</f>
        <v>1</v>
      </c>
      <c r="AA19" s="413">
        <f xml:space="preserve"> Time!AA$108</f>
        <v>1</v>
      </c>
      <c r="AB19" s="413">
        <f xml:space="preserve"> Time!AB$108</f>
        <v>1</v>
      </c>
      <c r="AC19" s="413">
        <f xml:space="preserve"> Time!AC$108</f>
        <v>1</v>
      </c>
      <c r="AD19" s="413">
        <f xml:space="preserve"> Time!AD$108</f>
        <v>1</v>
      </c>
      <c r="AE19" s="413">
        <f xml:space="preserve"> Time!AE$108</f>
        <v>1</v>
      </c>
      <c r="AF19" s="413">
        <f xml:space="preserve"> Time!AF$108</f>
        <v>1</v>
      </c>
      <c r="AG19" s="413">
        <f xml:space="preserve"> Time!AG$108</f>
        <v>1</v>
      </c>
      <c r="AH19" s="413">
        <f xml:space="preserve"> Time!AH$108</f>
        <v>1</v>
      </c>
      <c r="AI19" s="413">
        <f xml:space="preserve"> Time!AI$108</f>
        <v>1</v>
      </c>
      <c r="AJ19" s="413">
        <f xml:space="preserve"> Time!AJ$108</f>
        <v>1</v>
      </c>
      <c r="AK19" s="413">
        <f xml:space="preserve"> Time!AK$108</f>
        <v>1</v>
      </c>
      <c r="AL19" s="413">
        <f xml:space="preserve"> Time!AL$108</f>
        <v>1</v>
      </c>
      <c r="AM19" s="413">
        <f xml:space="preserve"> Time!AM$108</f>
        <v>1</v>
      </c>
      <c r="AN19" s="413">
        <f xml:space="preserve"> Time!AN$108</f>
        <v>1</v>
      </c>
      <c r="AO19" s="413">
        <f xml:space="preserve"> Time!AO$108</f>
        <v>1</v>
      </c>
      <c r="AP19" s="413">
        <f xml:space="preserve"> Time!AP$108</f>
        <v>1</v>
      </c>
      <c r="AQ19" s="413">
        <f xml:space="preserve"> Time!AQ$108</f>
        <v>1</v>
      </c>
      <c r="AR19" s="413">
        <f xml:space="preserve"> Time!AR$108</f>
        <v>1</v>
      </c>
      <c r="AS19" s="413">
        <f xml:space="preserve"> Time!AS$108</f>
        <v>1</v>
      </c>
      <c r="AT19" s="413">
        <f xml:space="preserve"> Time!AT$108</f>
        <v>1</v>
      </c>
      <c r="AU19" s="413">
        <f xml:space="preserve"> Time!AU$108</f>
        <v>1</v>
      </c>
      <c r="AV19" s="413">
        <f xml:space="preserve"> Time!AV$108</f>
        <v>1</v>
      </c>
      <c r="AW19" s="413">
        <f xml:space="preserve"> Time!AW$108</f>
        <v>1</v>
      </c>
      <c r="AX19" s="413">
        <f xml:space="preserve"> Time!AX$108</f>
        <v>1</v>
      </c>
      <c r="AY19" s="413">
        <f xml:space="preserve"> Time!AY$108</f>
        <v>1</v>
      </c>
      <c r="AZ19" s="413">
        <f xml:space="preserve"> Time!AZ$108</f>
        <v>1</v>
      </c>
      <c r="BA19" s="413">
        <f xml:space="preserve"> Time!BA$108</f>
        <v>1</v>
      </c>
      <c r="BB19" s="413">
        <f xml:space="preserve"> Time!BB$108</f>
        <v>1</v>
      </c>
      <c r="BC19" s="413">
        <f xml:space="preserve"> Time!BC$108</f>
        <v>1</v>
      </c>
      <c r="BD19" s="413">
        <f xml:space="preserve"> Time!BD$108</f>
        <v>1</v>
      </c>
      <c r="BE19" s="413">
        <f xml:space="preserve"> Time!BE$108</f>
        <v>1</v>
      </c>
      <c r="BF19" s="413">
        <f xml:space="preserve"> Time!BF$108</f>
        <v>1</v>
      </c>
      <c r="BG19" s="413">
        <f xml:space="preserve"> Time!BG$108</f>
        <v>1</v>
      </c>
      <c r="BH19" s="413">
        <f xml:space="preserve"> Time!BH$108</f>
        <v>1</v>
      </c>
      <c r="BI19" s="413">
        <f xml:space="preserve"> Time!BI$108</f>
        <v>1</v>
      </c>
      <c r="BJ19" s="413">
        <f xml:space="preserve"> Time!BJ$108</f>
        <v>1</v>
      </c>
      <c r="BK19" s="413">
        <f xml:space="preserve"> Time!BK$108</f>
        <v>1</v>
      </c>
      <c r="BL19" s="413">
        <f xml:space="preserve"> Time!BL$108</f>
        <v>1</v>
      </c>
      <c r="BM19" s="413">
        <f xml:space="preserve"> Time!BM$108</f>
        <v>1</v>
      </c>
      <c r="BN19" s="413">
        <f xml:space="preserve"> Time!BN$108</f>
        <v>1</v>
      </c>
      <c r="BO19" s="413">
        <f xml:space="preserve"> Time!BO$108</f>
        <v>1</v>
      </c>
      <c r="BP19" s="413">
        <f xml:space="preserve"> Time!BP$108</f>
        <v>1</v>
      </c>
      <c r="BQ19" s="413">
        <f xml:space="preserve"> Time!BQ$108</f>
        <v>1</v>
      </c>
      <c r="BR19" s="413">
        <f xml:space="preserve"> Time!BR$108</f>
        <v>1</v>
      </c>
      <c r="BS19" s="413">
        <f xml:space="preserve"> Time!BS$108</f>
        <v>1</v>
      </c>
      <c r="BT19" s="413">
        <f xml:space="preserve"> Time!BT$108</f>
        <v>1</v>
      </c>
      <c r="BU19" s="413">
        <f xml:space="preserve"> Time!BU$108</f>
        <v>1</v>
      </c>
      <c r="BV19" s="413">
        <f xml:space="preserve"> Time!BV$108</f>
        <v>1</v>
      </c>
      <c r="BW19" s="413">
        <f xml:space="preserve"> Time!BW$108</f>
        <v>1</v>
      </c>
      <c r="BX19" s="413">
        <f xml:space="preserve"> Time!BX$108</f>
        <v>1</v>
      </c>
      <c r="BY19" s="413">
        <f xml:space="preserve"> Time!BY$108</f>
        <v>1</v>
      </c>
      <c r="BZ19" s="413">
        <f xml:space="preserve"> Time!BZ$108</f>
        <v>1</v>
      </c>
      <c r="CA19" s="413">
        <f xml:space="preserve"> Time!CA$108</f>
        <v>1</v>
      </c>
      <c r="CB19" s="413">
        <f xml:space="preserve"> Time!CB$108</f>
        <v>1</v>
      </c>
      <c r="CC19" s="413">
        <f xml:space="preserve"> Time!CC$108</f>
        <v>1</v>
      </c>
      <c r="CD19" s="413">
        <f xml:space="preserve"> Time!CD$108</f>
        <v>1</v>
      </c>
      <c r="CE19" s="413">
        <f xml:space="preserve"> Time!CE$108</f>
        <v>1</v>
      </c>
      <c r="CF19" s="413">
        <f xml:space="preserve"> Time!CF$108</f>
        <v>1</v>
      </c>
      <c r="CG19" s="413">
        <f xml:space="preserve"> Time!CG$108</f>
        <v>1</v>
      </c>
      <c r="CH19" s="413">
        <f xml:space="preserve"> Time!CH$108</f>
        <v>1</v>
      </c>
      <c r="CI19" s="413">
        <f xml:space="preserve"> Time!CI$108</f>
        <v>1</v>
      </c>
      <c r="CJ19" s="413">
        <f xml:space="preserve"> Time!CJ$108</f>
        <v>1</v>
      </c>
      <c r="CK19" s="413">
        <f xml:space="preserve"> Time!CK$108</f>
        <v>1</v>
      </c>
      <c r="CL19" s="413">
        <f xml:space="preserve"> Time!CL$108</f>
        <v>1</v>
      </c>
      <c r="CM19" s="413">
        <f xml:space="preserve"> Time!CM$108</f>
        <v>1</v>
      </c>
      <c r="CN19" s="413">
        <f xml:space="preserve"> Time!CN$108</f>
        <v>1</v>
      </c>
      <c r="CO19" s="413">
        <f xml:space="preserve"> Time!CO$108</f>
        <v>1</v>
      </c>
      <c r="CP19" s="413">
        <f xml:space="preserve"> Time!CP$108</f>
        <v>1</v>
      </c>
      <c r="CQ19" s="413">
        <f xml:space="preserve"> Time!CQ$108</f>
        <v>1</v>
      </c>
      <c r="CR19" s="413">
        <f xml:space="preserve"> Time!CR$108</f>
        <v>1</v>
      </c>
      <c r="CS19" s="413">
        <f xml:space="preserve"> Time!CS$108</f>
        <v>1</v>
      </c>
      <c r="CT19" s="413">
        <f xml:space="preserve"> Time!CT$108</f>
        <v>1</v>
      </c>
      <c r="CU19" s="413">
        <f xml:space="preserve"> Time!CU$108</f>
        <v>1</v>
      </c>
      <c r="CV19" s="413">
        <f xml:space="preserve"> Time!CV$108</f>
        <v>1</v>
      </c>
      <c r="CW19" s="413">
        <f xml:space="preserve"> Time!CW$108</f>
        <v>1</v>
      </c>
      <c r="CX19" s="413">
        <f xml:space="preserve"> Time!CX$108</f>
        <v>1</v>
      </c>
      <c r="CY19" s="413">
        <f xml:space="preserve"> Time!CY$108</f>
        <v>1</v>
      </c>
      <c r="CZ19" s="413">
        <f xml:space="preserve"> Time!CZ$108</f>
        <v>1</v>
      </c>
      <c r="DA19" s="413">
        <f xml:space="preserve"> Time!DA$108</f>
        <v>1</v>
      </c>
      <c r="DB19" s="413">
        <f xml:space="preserve"> Time!DB$108</f>
        <v>1</v>
      </c>
      <c r="DC19" s="413">
        <f xml:space="preserve"> Time!DC$108</f>
        <v>1</v>
      </c>
      <c r="DD19" s="413">
        <f xml:space="preserve"> Time!DD$108</f>
        <v>1</v>
      </c>
      <c r="DE19" s="413">
        <f xml:space="preserve"> Time!DE$108</f>
        <v>1</v>
      </c>
      <c r="DF19" s="413">
        <f xml:space="preserve"> Time!DF$108</f>
        <v>1</v>
      </c>
      <c r="DG19" s="413">
        <f xml:space="preserve"> Time!DG$108</f>
        <v>1</v>
      </c>
      <c r="DH19" s="413">
        <f xml:space="preserve"> Time!DH$108</f>
        <v>1</v>
      </c>
      <c r="DI19" s="413">
        <f xml:space="preserve"> Time!DI$108</f>
        <v>1</v>
      </c>
      <c r="DJ19" s="413">
        <f xml:space="preserve"> Time!DJ$108</f>
        <v>1</v>
      </c>
      <c r="DK19" s="413">
        <f xml:space="preserve"> Time!DK$108</f>
        <v>1</v>
      </c>
      <c r="DL19" s="413">
        <f xml:space="preserve"> Time!DL$108</f>
        <v>1</v>
      </c>
      <c r="DM19" s="413">
        <f xml:space="preserve"> Time!DM$108</f>
        <v>1</v>
      </c>
      <c r="DN19" s="413">
        <f xml:space="preserve"> Time!DN$108</f>
        <v>1</v>
      </c>
      <c r="DO19" s="413">
        <f xml:space="preserve"> Time!DO$108</f>
        <v>0</v>
      </c>
      <c r="DP19" s="413">
        <f xml:space="preserve"> Time!DP$108</f>
        <v>0</v>
      </c>
      <c r="DQ19" s="413">
        <f xml:space="preserve"> Time!DQ$108</f>
        <v>0</v>
      </c>
      <c r="DR19" s="413">
        <f xml:space="preserve"> Time!DR$108</f>
        <v>0</v>
      </c>
      <c r="DS19" s="413">
        <f xml:space="preserve"> Time!DS$108</f>
        <v>0</v>
      </c>
      <c r="DT19" s="413">
        <f xml:space="preserve"> Time!DT$108</f>
        <v>0</v>
      </c>
      <c r="DU19" s="413">
        <f xml:space="preserve"> Time!DU$108</f>
        <v>0</v>
      </c>
      <c r="DV19" s="413">
        <f xml:space="preserve"> Time!DV$108</f>
        <v>0</v>
      </c>
      <c r="DW19" s="413">
        <f xml:space="preserve"> Time!DW$108</f>
        <v>0</v>
      </c>
      <c r="DX19" s="413">
        <f xml:space="preserve"> Time!DX$108</f>
        <v>0</v>
      </c>
      <c r="DY19" s="413">
        <f xml:space="preserve"> Time!DY$108</f>
        <v>0</v>
      </c>
      <c r="DZ19" s="413">
        <f xml:space="preserve"> Time!DZ$108</f>
        <v>0</v>
      </c>
      <c r="EA19" s="413">
        <f xml:space="preserve"> Time!EA$108</f>
        <v>0</v>
      </c>
      <c r="EB19" s="413">
        <f xml:space="preserve"> Time!EB$108</f>
        <v>0</v>
      </c>
      <c r="EC19" s="413">
        <f xml:space="preserve"> Time!EC$108</f>
        <v>0</v>
      </c>
      <c r="ED19" s="413">
        <f xml:space="preserve"> Time!ED$108</f>
        <v>0</v>
      </c>
      <c r="EE19" s="413">
        <f xml:space="preserve"> Time!EE$108</f>
        <v>0</v>
      </c>
      <c r="EF19" s="413">
        <f xml:space="preserve"> Time!EF$108</f>
        <v>0</v>
      </c>
      <c r="EG19" s="413">
        <f xml:space="preserve"> Time!EG$108</f>
        <v>0</v>
      </c>
      <c r="EH19" s="413">
        <f xml:space="preserve"> Time!EH$108</f>
        <v>0</v>
      </c>
      <c r="EI19" s="413">
        <f xml:space="preserve"> Time!EI$108</f>
        <v>0</v>
      </c>
      <c r="EJ19" s="413">
        <f xml:space="preserve"> Time!EJ$108</f>
        <v>0</v>
      </c>
      <c r="EK19" s="413">
        <f xml:space="preserve"> Time!EK$108</f>
        <v>0</v>
      </c>
      <c r="EL19" s="413">
        <f xml:space="preserve"> Time!EL$108</f>
        <v>0</v>
      </c>
      <c r="EM19" s="413">
        <f xml:space="preserve"> Time!EM$108</f>
        <v>0</v>
      </c>
      <c r="EN19" s="413">
        <f xml:space="preserve"> Time!EN$108</f>
        <v>0</v>
      </c>
      <c r="EO19" s="413">
        <f xml:space="preserve"> Time!EO$108</f>
        <v>0</v>
      </c>
      <c r="EP19" s="413">
        <f xml:space="preserve"> Time!EP$108</f>
        <v>0</v>
      </c>
      <c r="EQ19" s="413">
        <f xml:space="preserve"> Time!EQ$108</f>
        <v>0</v>
      </c>
      <c r="ER19" s="413">
        <f xml:space="preserve"> Time!ER$108</f>
        <v>0</v>
      </c>
      <c r="ES19" s="413">
        <f xml:space="preserve"> Time!ES$108</f>
        <v>0</v>
      </c>
      <c r="ET19" s="413">
        <f xml:space="preserve"> Time!ET$108</f>
        <v>0</v>
      </c>
      <c r="EU19" s="413">
        <f xml:space="preserve"> Time!EU$108</f>
        <v>0</v>
      </c>
      <c r="EV19" s="413">
        <f xml:space="preserve"> Time!EV$108</f>
        <v>0</v>
      </c>
      <c r="EW19" s="413">
        <f xml:space="preserve"> Time!EW$108</f>
        <v>0</v>
      </c>
      <c r="EX19" s="413">
        <f xml:space="preserve"> Time!EX$108</f>
        <v>0</v>
      </c>
      <c r="EY19" s="413">
        <f xml:space="preserve"> Time!EY$108</f>
        <v>0</v>
      </c>
      <c r="EZ19" s="413">
        <f xml:space="preserve"> Time!EZ$108</f>
        <v>0</v>
      </c>
      <c r="FA19" s="413">
        <f xml:space="preserve"> Time!FA$108</f>
        <v>0</v>
      </c>
      <c r="FB19" s="413">
        <f xml:space="preserve"> Time!FB$108</f>
        <v>0</v>
      </c>
      <c r="FC19" s="413">
        <f xml:space="preserve"> Time!FC$108</f>
        <v>0</v>
      </c>
      <c r="FD19" s="413">
        <f xml:space="preserve"> Time!FD$108</f>
        <v>0</v>
      </c>
      <c r="FE19" s="413">
        <f xml:space="preserve"> Time!FE$108</f>
        <v>0</v>
      </c>
      <c r="FF19" s="413">
        <f xml:space="preserve"> Time!FF$108</f>
        <v>0</v>
      </c>
      <c r="FG19" s="413">
        <f xml:space="preserve"> Time!FG$108</f>
        <v>0</v>
      </c>
      <c r="FH19" s="413">
        <f xml:space="preserve"> Time!FH$108</f>
        <v>0</v>
      </c>
      <c r="FI19" s="413">
        <f xml:space="preserve"> Time!FI$108</f>
        <v>0</v>
      </c>
      <c r="FJ19" s="413">
        <f xml:space="preserve"> Time!FJ$108</f>
        <v>0</v>
      </c>
      <c r="FK19" s="413">
        <f xml:space="preserve"> Time!FK$108</f>
        <v>0</v>
      </c>
      <c r="FL19" s="413">
        <f xml:space="preserve"> Time!FL$108</f>
        <v>0</v>
      </c>
      <c r="FM19" s="413">
        <f xml:space="preserve"> Time!FM$108</f>
        <v>0</v>
      </c>
      <c r="FN19" s="413">
        <f xml:space="preserve"> Time!FN$108</f>
        <v>0</v>
      </c>
      <c r="FO19" s="413">
        <f xml:space="preserve"> Time!FO$108</f>
        <v>0</v>
      </c>
      <c r="FP19" s="413">
        <f xml:space="preserve"> Time!FP$108</f>
        <v>0</v>
      </c>
      <c r="FQ19" s="413">
        <f xml:space="preserve"> Time!FQ$108</f>
        <v>0</v>
      </c>
      <c r="FR19" s="413">
        <f xml:space="preserve"> Time!FR$108</f>
        <v>0</v>
      </c>
      <c r="FS19" s="413">
        <f xml:space="preserve"> Time!FS$108</f>
        <v>0</v>
      </c>
      <c r="FT19" s="413">
        <f xml:space="preserve"> Time!FT$108</f>
        <v>0</v>
      </c>
      <c r="FU19" s="413">
        <f xml:space="preserve"> Time!FU$108</f>
        <v>0</v>
      </c>
      <c r="FV19" s="413">
        <f xml:space="preserve"> Time!FV$108</f>
        <v>0</v>
      </c>
      <c r="FW19" s="413">
        <f xml:space="preserve"> Time!FW$108</f>
        <v>0</v>
      </c>
      <c r="FX19" s="413">
        <f xml:space="preserve"> Time!FX$108</f>
        <v>0</v>
      </c>
      <c r="FY19" s="413">
        <f xml:space="preserve"> Time!FY$108</f>
        <v>0</v>
      </c>
      <c r="FZ19" s="413">
        <f xml:space="preserve"> Time!FZ$108</f>
        <v>0</v>
      </c>
      <c r="GA19" s="413">
        <f xml:space="preserve"> Time!GA$108</f>
        <v>0</v>
      </c>
      <c r="GB19" s="413">
        <f xml:space="preserve"> Time!GB$108</f>
        <v>0</v>
      </c>
      <c r="GC19" s="413">
        <f xml:space="preserve"> Time!GC$108</f>
        <v>0</v>
      </c>
      <c r="GD19" s="413">
        <f xml:space="preserve"> Time!GD$108</f>
        <v>0</v>
      </c>
      <c r="GE19" s="413">
        <f xml:space="preserve"> Time!GE$108</f>
        <v>0</v>
      </c>
      <c r="GF19" s="413">
        <f xml:space="preserve"> Time!GF$108</f>
        <v>0</v>
      </c>
      <c r="GG19" s="413">
        <f xml:space="preserve"> Time!GG$108</f>
        <v>0</v>
      </c>
      <c r="GH19" s="413">
        <f xml:space="preserve"> Time!GH$108</f>
        <v>0</v>
      </c>
      <c r="GI19" s="413">
        <f xml:space="preserve"> Time!GI$108</f>
        <v>0</v>
      </c>
      <c r="GJ19" s="413">
        <f xml:space="preserve"> Time!GJ$108</f>
        <v>0</v>
      </c>
    </row>
    <row r="20" spans="1:192" x14ac:dyDescent="0.25">
      <c r="A20" s="247"/>
      <c r="B20" s="247"/>
      <c r="C20" s="248"/>
      <c r="D20" s="249"/>
      <c r="E20" s="246" t="s">
        <v>119</v>
      </c>
      <c r="F20" s="246"/>
      <c r="G20" s="246" t="s">
        <v>104</v>
      </c>
      <c r="H20" s="246">
        <f xml:space="preserve"> SUM(J20:GJ20)</f>
        <v>25</v>
      </c>
      <c r="I20" s="246"/>
      <c r="J20" s="333">
        <f t="shared" ref="J20:AO20" si="6" xml:space="preserve"> IF(J19 = 1, INDEX($F14:$F17, J18), 0)</f>
        <v>0</v>
      </c>
      <c r="K20" s="333">
        <f t="shared" si="6"/>
        <v>0</v>
      </c>
      <c r="L20" s="333">
        <f t="shared" si="6"/>
        <v>0</v>
      </c>
      <c r="M20" s="333">
        <f t="shared" si="6"/>
        <v>0</v>
      </c>
      <c r="N20" s="333">
        <f t="shared" si="6"/>
        <v>0</v>
      </c>
      <c r="O20" s="333">
        <f t="shared" si="6"/>
        <v>0</v>
      </c>
      <c r="P20" s="333">
        <f t="shared" si="6"/>
        <v>0</v>
      </c>
      <c r="Q20" s="333">
        <f t="shared" si="6"/>
        <v>0</v>
      </c>
      <c r="R20" s="333">
        <f t="shared" si="6"/>
        <v>0</v>
      </c>
      <c r="S20" s="333">
        <f t="shared" si="6"/>
        <v>0.22</v>
      </c>
      <c r="T20" s="333">
        <f t="shared" si="6"/>
        <v>0.27</v>
      </c>
      <c r="U20" s="333">
        <f t="shared" si="6"/>
        <v>0.28000000000000003</v>
      </c>
      <c r="V20" s="333">
        <f t="shared" si="6"/>
        <v>0.23</v>
      </c>
      <c r="W20" s="333">
        <f t="shared" si="6"/>
        <v>0.22</v>
      </c>
      <c r="X20" s="333">
        <f t="shared" si="6"/>
        <v>0.27</v>
      </c>
      <c r="Y20" s="333">
        <f t="shared" si="6"/>
        <v>0.28000000000000003</v>
      </c>
      <c r="Z20" s="333">
        <f t="shared" si="6"/>
        <v>0.23</v>
      </c>
      <c r="AA20" s="333">
        <f t="shared" si="6"/>
        <v>0.22</v>
      </c>
      <c r="AB20" s="333">
        <f t="shared" si="6"/>
        <v>0.27</v>
      </c>
      <c r="AC20" s="333">
        <f t="shared" si="6"/>
        <v>0.28000000000000003</v>
      </c>
      <c r="AD20" s="333">
        <f t="shared" si="6"/>
        <v>0.23</v>
      </c>
      <c r="AE20" s="333">
        <f t="shared" si="6"/>
        <v>0.22</v>
      </c>
      <c r="AF20" s="333">
        <f t="shared" si="6"/>
        <v>0.27</v>
      </c>
      <c r="AG20" s="333">
        <f t="shared" si="6"/>
        <v>0.28000000000000003</v>
      </c>
      <c r="AH20" s="333">
        <f t="shared" si="6"/>
        <v>0.23</v>
      </c>
      <c r="AI20" s="333">
        <f t="shared" si="6"/>
        <v>0.22</v>
      </c>
      <c r="AJ20" s="333">
        <f t="shared" si="6"/>
        <v>0.27</v>
      </c>
      <c r="AK20" s="333">
        <f t="shared" si="6"/>
        <v>0.28000000000000003</v>
      </c>
      <c r="AL20" s="333">
        <f t="shared" si="6"/>
        <v>0.23</v>
      </c>
      <c r="AM20" s="333">
        <f t="shared" si="6"/>
        <v>0.22</v>
      </c>
      <c r="AN20" s="333">
        <f t="shared" si="6"/>
        <v>0.27</v>
      </c>
      <c r="AO20" s="333">
        <f t="shared" si="6"/>
        <v>0.28000000000000003</v>
      </c>
      <c r="AP20" s="333">
        <f t="shared" ref="AP20:BU20" si="7" xml:space="preserve"> IF(AP19 = 1, INDEX($F14:$F17, AP18), 0)</f>
        <v>0.23</v>
      </c>
      <c r="AQ20" s="333">
        <f t="shared" si="7"/>
        <v>0.22</v>
      </c>
      <c r="AR20" s="333">
        <f t="shared" si="7"/>
        <v>0.27</v>
      </c>
      <c r="AS20" s="333">
        <f t="shared" si="7"/>
        <v>0.28000000000000003</v>
      </c>
      <c r="AT20" s="333">
        <f t="shared" si="7"/>
        <v>0.23</v>
      </c>
      <c r="AU20" s="333">
        <f t="shared" si="7"/>
        <v>0.22</v>
      </c>
      <c r="AV20" s="333">
        <f t="shared" si="7"/>
        <v>0.27</v>
      </c>
      <c r="AW20" s="333">
        <f t="shared" si="7"/>
        <v>0.28000000000000003</v>
      </c>
      <c r="AX20" s="333">
        <f t="shared" si="7"/>
        <v>0.23</v>
      </c>
      <c r="AY20" s="333">
        <f t="shared" si="7"/>
        <v>0.22</v>
      </c>
      <c r="AZ20" s="333">
        <f t="shared" si="7"/>
        <v>0.27</v>
      </c>
      <c r="BA20" s="333">
        <f t="shared" si="7"/>
        <v>0.28000000000000003</v>
      </c>
      <c r="BB20" s="333">
        <f t="shared" si="7"/>
        <v>0.23</v>
      </c>
      <c r="BC20" s="333">
        <f t="shared" si="7"/>
        <v>0.22</v>
      </c>
      <c r="BD20" s="333">
        <f t="shared" si="7"/>
        <v>0.27</v>
      </c>
      <c r="BE20" s="333">
        <f t="shared" si="7"/>
        <v>0.28000000000000003</v>
      </c>
      <c r="BF20" s="333">
        <f t="shared" si="7"/>
        <v>0.23</v>
      </c>
      <c r="BG20" s="333">
        <f t="shared" si="7"/>
        <v>0.22</v>
      </c>
      <c r="BH20" s="333">
        <f t="shared" si="7"/>
        <v>0.27</v>
      </c>
      <c r="BI20" s="333">
        <f t="shared" si="7"/>
        <v>0.28000000000000003</v>
      </c>
      <c r="BJ20" s="333">
        <f t="shared" si="7"/>
        <v>0.23</v>
      </c>
      <c r="BK20" s="333">
        <f t="shared" si="7"/>
        <v>0.22</v>
      </c>
      <c r="BL20" s="333">
        <f t="shared" si="7"/>
        <v>0.27</v>
      </c>
      <c r="BM20" s="333">
        <f t="shared" si="7"/>
        <v>0.28000000000000003</v>
      </c>
      <c r="BN20" s="333">
        <f t="shared" si="7"/>
        <v>0.23</v>
      </c>
      <c r="BO20" s="333">
        <f t="shared" si="7"/>
        <v>0.22</v>
      </c>
      <c r="BP20" s="333">
        <f t="shared" si="7"/>
        <v>0.27</v>
      </c>
      <c r="BQ20" s="333">
        <f t="shared" si="7"/>
        <v>0.28000000000000003</v>
      </c>
      <c r="BR20" s="333">
        <f t="shared" si="7"/>
        <v>0.23</v>
      </c>
      <c r="BS20" s="333">
        <f t="shared" si="7"/>
        <v>0.22</v>
      </c>
      <c r="BT20" s="333">
        <f t="shared" si="7"/>
        <v>0.27</v>
      </c>
      <c r="BU20" s="333">
        <f t="shared" si="7"/>
        <v>0.28000000000000003</v>
      </c>
      <c r="BV20" s="333">
        <f t="shared" ref="BV20:DA20" si="8" xml:space="preserve"> IF(BV19 = 1, INDEX($F14:$F17, BV18), 0)</f>
        <v>0.23</v>
      </c>
      <c r="BW20" s="333">
        <f t="shared" si="8"/>
        <v>0.22</v>
      </c>
      <c r="BX20" s="333">
        <f t="shared" si="8"/>
        <v>0.27</v>
      </c>
      <c r="BY20" s="333">
        <f t="shared" si="8"/>
        <v>0.28000000000000003</v>
      </c>
      <c r="BZ20" s="333">
        <f t="shared" si="8"/>
        <v>0.23</v>
      </c>
      <c r="CA20" s="333">
        <f t="shared" si="8"/>
        <v>0.22</v>
      </c>
      <c r="CB20" s="333">
        <f t="shared" si="8"/>
        <v>0.27</v>
      </c>
      <c r="CC20" s="333">
        <f t="shared" si="8"/>
        <v>0.28000000000000003</v>
      </c>
      <c r="CD20" s="333">
        <f t="shared" si="8"/>
        <v>0.23</v>
      </c>
      <c r="CE20" s="333">
        <f t="shared" si="8"/>
        <v>0.22</v>
      </c>
      <c r="CF20" s="333">
        <f t="shared" si="8"/>
        <v>0.27</v>
      </c>
      <c r="CG20" s="333">
        <f t="shared" si="8"/>
        <v>0.28000000000000003</v>
      </c>
      <c r="CH20" s="333">
        <f t="shared" si="8"/>
        <v>0.23</v>
      </c>
      <c r="CI20" s="333">
        <f t="shared" si="8"/>
        <v>0.22</v>
      </c>
      <c r="CJ20" s="333">
        <f t="shared" si="8"/>
        <v>0.27</v>
      </c>
      <c r="CK20" s="333">
        <f t="shared" si="8"/>
        <v>0.28000000000000003</v>
      </c>
      <c r="CL20" s="333">
        <f t="shared" si="8"/>
        <v>0.23</v>
      </c>
      <c r="CM20" s="333">
        <f t="shared" si="8"/>
        <v>0.22</v>
      </c>
      <c r="CN20" s="333">
        <f t="shared" si="8"/>
        <v>0.27</v>
      </c>
      <c r="CO20" s="333">
        <f t="shared" si="8"/>
        <v>0.28000000000000003</v>
      </c>
      <c r="CP20" s="333">
        <f t="shared" si="8"/>
        <v>0.23</v>
      </c>
      <c r="CQ20" s="333">
        <f t="shared" si="8"/>
        <v>0.22</v>
      </c>
      <c r="CR20" s="333">
        <f t="shared" si="8"/>
        <v>0.27</v>
      </c>
      <c r="CS20" s="333">
        <f t="shared" si="8"/>
        <v>0.28000000000000003</v>
      </c>
      <c r="CT20" s="333">
        <f t="shared" si="8"/>
        <v>0.23</v>
      </c>
      <c r="CU20" s="333">
        <f t="shared" si="8"/>
        <v>0.22</v>
      </c>
      <c r="CV20" s="333">
        <f t="shared" si="8"/>
        <v>0.27</v>
      </c>
      <c r="CW20" s="333">
        <f t="shared" si="8"/>
        <v>0.28000000000000003</v>
      </c>
      <c r="CX20" s="333">
        <f t="shared" si="8"/>
        <v>0.23</v>
      </c>
      <c r="CY20" s="333">
        <f t="shared" si="8"/>
        <v>0.22</v>
      </c>
      <c r="CZ20" s="333">
        <f t="shared" si="8"/>
        <v>0.27</v>
      </c>
      <c r="DA20" s="333">
        <f t="shared" si="8"/>
        <v>0.28000000000000003</v>
      </c>
      <c r="DB20" s="333">
        <f t="shared" ref="DB20:EG20" si="9" xml:space="preserve"> IF(DB19 = 1, INDEX($F14:$F17, DB18), 0)</f>
        <v>0.23</v>
      </c>
      <c r="DC20" s="333">
        <f t="shared" si="9"/>
        <v>0.22</v>
      </c>
      <c r="DD20" s="333">
        <f t="shared" si="9"/>
        <v>0.27</v>
      </c>
      <c r="DE20" s="333">
        <f t="shared" si="9"/>
        <v>0.28000000000000003</v>
      </c>
      <c r="DF20" s="333">
        <f t="shared" si="9"/>
        <v>0.23</v>
      </c>
      <c r="DG20" s="333">
        <f t="shared" si="9"/>
        <v>0.22</v>
      </c>
      <c r="DH20" s="333">
        <f t="shared" si="9"/>
        <v>0.27</v>
      </c>
      <c r="DI20" s="333">
        <f t="shared" si="9"/>
        <v>0.28000000000000003</v>
      </c>
      <c r="DJ20" s="333">
        <f t="shared" si="9"/>
        <v>0.23</v>
      </c>
      <c r="DK20" s="333">
        <f t="shared" si="9"/>
        <v>0.22</v>
      </c>
      <c r="DL20" s="333">
        <f t="shared" si="9"/>
        <v>0.27</v>
      </c>
      <c r="DM20" s="333">
        <f t="shared" si="9"/>
        <v>0.28000000000000003</v>
      </c>
      <c r="DN20" s="333">
        <f t="shared" si="9"/>
        <v>0.23</v>
      </c>
      <c r="DO20" s="333">
        <f t="shared" si="9"/>
        <v>0</v>
      </c>
      <c r="DP20" s="333">
        <f t="shared" si="9"/>
        <v>0</v>
      </c>
      <c r="DQ20" s="333">
        <f t="shared" si="9"/>
        <v>0</v>
      </c>
      <c r="DR20" s="333">
        <f t="shared" si="9"/>
        <v>0</v>
      </c>
      <c r="DS20" s="333">
        <f t="shared" si="9"/>
        <v>0</v>
      </c>
      <c r="DT20" s="333">
        <f t="shared" si="9"/>
        <v>0</v>
      </c>
      <c r="DU20" s="333">
        <f t="shared" si="9"/>
        <v>0</v>
      </c>
      <c r="DV20" s="333">
        <f t="shared" si="9"/>
        <v>0</v>
      </c>
      <c r="DW20" s="333">
        <f t="shared" si="9"/>
        <v>0</v>
      </c>
      <c r="DX20" s="333">
        <f t="shared" si="9"/>
        <v>0</v>
      </c>
      <c r="DY20" s="333">
        <f t="shared" si="9"/>
        <v>0</v>
      </c>
      <c r="DZ20" s="333">
        <f t="shared" si="9"/>
        <v>0</v>
      </c>
      <c r="EA20" s="333">
        <f t="shared" si="9"/>
        <v>0</v>
      </c>
      <c r="EB20" s="333">
        <f t="shared" si="9"/>
        <v>0</v>
      </c>
      <c r="EC20" s="333">
        <f t="shared" si="9"/>
        <v>0</v>
      </c>
      <c r="ED20" s="333">
        <f t="shared" si="9"/>
        <v>0</v>
      </c>
      <c r="EE20" s="333">
        <f t="shared" si="9"/>
        <v>0</v>
      </c>
      <c r="EF20" s="333">
        <f t="shared" si="9"/>
        <v>0</v>
      </c>
      <c r="EG20" s="333">
        <f t="shared" si="9"/>
        <v>0</v>
      </c>
      <c r="EH20" s="333">
        <f t="shared" ref="EH20:FM20" si="10" xml:space="preserve"> IF(EH19 = 1, INDEX($F14:$F17, EH18), 0)</f>
        <v>0</v>
      </c>
      <c r="EI20" s="333">
        <f t="shared" si="10"/>
        <v>0</v>
      </c>
      <c r="EJ20" s="333">
        <f t="shared" si="10"/>
        <v>0</v>
      </c>
      <c r="EK20" s="333">
        <f t="shared" si="10"/>
        <v>0</v>
      </c>
      <c r="EL20" s="333">
        <f t="shared" si="10"/>
        <v>0</v>
      </c>
      <c r="EM20" s="333">
        <f t="shared" si="10"/>
        <v>0</v>
      </c>
      <c r="EN20" s="333">
        <f t="shared" si="10"/>
        <v>0</v>
      </c>
      <c r="EO20" s="333">
        <f t="shared" si="10"/>
        <v>0</v>
      </c>
      <c r="EP20" s="333">
        <f t="shared" si="10"/>
        <v>0</v>
      </c>
      <c r="EQ20" s="333">
        <f t="shared" si="10"/>
        <v>0</v>
      </c>
      <c r="ER20" s="333">
        <f t="shared" si="10"/>
        <v>0</v>
      </c>
      <c r="ES20" s="333">
        <f t="shared" si="10"/>
        <v>0</v>
      </c>
      <c r="ET20" s="333">
        <f t="shared" si="10"/>
        <v>0</v>
      </c>
      <c r="EU20" s="333">
        <f t="shared" si="10"/>
        <v>0</v>
      </c>
      <c r="EV20" s="333">
        <f t="shared" si="10"/>
        <v>0</v>
      </c>
      <c r="EW20" s="333">
        <f t="shared" si="10"/>
        <v>0</v>
      </c>
      <c r="EX20" s="333">
        <f t="shared" si="10"/>
        <v>0</v>
      </c>
      <c r="EY20" s="333">
        <f t="shared" si="10"/>
        <v>0</v>
      </c>
      <c r="EZ20" s="333">
        <f t="shared" si="10"/>
        <v>0</v>
      </c>
      <c r="FA20" s="333">
        <f t="shared" si="10"/>
        <v>0</v>
      </c>
      <c r="FB20" s="333">
        <f t="shared" si="10"/>
        <v>0</v>
      </c>
      <c r="FC20" s="333">
        <f t="shared" si="10"/>
        <v>0</v>
      </c>
      <c r="FD20" s="333">
        <f t="shared" si="10"/>
        <v>0</v>
      </c>
      <c r="FE20" s="333">
        <f t="shared" si="10"/>
        <v>0</v>
      </c>
      <c r="FF20" s="333">
        <f t="shared" si="10"/>
        <v>0</v>
      </c>
      <c r="FG20" s="333">
        <f t="shared" si="10"/>
        <v>0</v>
      </c>
      <c r="FH20" s="333">
        <f t="shared" si="10"/>
        <v>0</v>
      </c>
      <c r="FI20" s="333">
        <f t="shared" si="10"/>
        <v>0</v>
      </c>
      <c r="FJ20" s="333">
        <f t="shared" si="10"/>
        <v>0</v>
      </c>
      <c r="FK20" s="333">
        <f t="shared" si="10"/>
        <v>0</v>
      </c>
      <c r="FL20" s="333">
        <f t="shared" si="10"/>
        <v>0</v>
      </c>
      <c r="FM20" s="333">
        <f t="shared" si="10"/>
        <v>0</v>
      </c>
      <c r="FN20" s="333">
        <f t="shared" ref="FN20:GJ20" si="11" xml:space="preserve"> IF(FN19 = 1, INDEX($F14:$F17, FN18), 0)</f>
        <v>0</v>
      </c>
      <c r="FO20" s="333">
        <f t="shared" si="11"/>
        <v>0</v>
      </c>
      <c r="FP20" s="333">
        <f t="shared" si="11"/>
        <v>0</v>
      </c>
      <c r="FQ20" s="333">
        <f t="shared" si="11"/>
        <v>0</v>
      </c>
      <c r="FR20" s="333">
        <f t="shared" si="11"/>
        <v>0</v>
      </c>
      <c r="FS20" s="333">
        <f t="shared" si="11"/>
        <v>0</v>
      </c>
      <c r="FT20" s="333">
        <f t="shared" si="11"/>
        <v>0</v>
      </c>
      <c r="FU20" s="333">
        <f t="shared" si="11"/>
        <v>0</v>
      </c>
      <c r="FV20" s="333">
        <f t="shared" si="11"/>
        <v>0</v>
      </c>
      <c r="FW20" s="333">
        <f t="shared" si="11"/>
        <v>0</v>
      </c>
      <c r="FX20" s="333">
        <f t="shared" si="11"/>
        <v>0</v>
      </c>
      <c r="FY20" s="333">
        <f t="shared" si="11"/>
        <v>0</v>
      </c>
      <c r="FZ20" s="333">
        <f t="shared" si="11"/>
        <v>0</v>
      </c>
      <c r="GA20" s="333">
        <f t="shared" si="11"/>
        <v>0</v>
      </c>
      <c r="GB20" s="333">
        <f t="shared" si="11"/>
        <v>0</v>
      </c>
      <c r="GC20" s="333">
        <f t="shared" si="11"/>
        <v>0</v>
      </c>
      <c r="GD20" s="333">
        <f t="shared" si="11"/>
        <v>0</v>
      </c>
      <c r="GE20" s="333">
        <f t="shared" si="11"/>
        <v>0</v>
      </c>
      <c r="GF20" s="333">
        <f t="shared" si="11"/>
        <v>0</v>
      </c>
      <c r="GG20" s="333">
        <f t="shared" si="11"/>
        <v>0</v>
      </c>
      <c r="GH20" s="333">
        <f t="shared" si="11"/>
        <v>0</v>
      </c>
      <c r="GI20" s="333">
        <f t="shared" si="11"/>
        <v>0</v>
      </c>
      <c r="GJ20" s="333">
        <f t="shared" si="11"/>
        <v>0</v>
      </c>
    </row>
    <row r="21" spans="1:192" x14ac:dyDescent="0.25">
      <c r="A21" s="247"/>
      <c r="B21" s="247"/>
      <c r="C21" s="248"/>
      <c r="D21" s="249"/>
      <c r="E21" s="246"/>
      <c r="F21" s="246"/>
      <c r="G21" s="246"/>
      <c r="H21" s="246"/>
      <c r="I21" s="246"/>
      <c r="J21" s="246"/>
      <c r="K21" s="246"/>
      <c r="L21" s="246"/>
      <c r="M21" s="246"/>
      <c r="N21" s="246"/>
      <c r="O21" s="246"/>
      <c r="P21" s="246"/>
      <c r="Q21" s="246"/>
      <c r="R21" s="246"/>
      <c r="S21" s="246"/>
      <c r="T21" s="246"/>
      <c r="U21" s="246"/>
      <c r="V21" s="246"/>
      <c r="W21" s="246"/>
      <c r="X21" s="246"/>
      <c r="Y21" s="246"/>
      <c r="Z21" s="246"/>
      <c r="AA21" s="246"/>
      <c r="AB21" s="246"/>
      <c r="AC21" s="246"/>
      <c r="AD21" s="246"/>
      <c r="AE21" s="246"/>
      <c r="AF21" s="246"/>
      <c r="AG21" s="246"/>
      <c r="AH21" s="246"/>
      <c r="AI21" s="246"/>
      <c r="AJ21" s="246"/>
      <c r="AK21" s="246"/>
      <c r="AL21" s="246"/>
      <c r="AM21" s="246"/>
      <c r="AN21" s="246"/>
      <c r="AO21" s="246"/>
      <c r="AP21" s="246"/>
      <c r="AQ21" s="246"/>
      <c r="AR21" s="246"/>
      <c r="AS21" s="246"/>
      <c r="AT21" s="246"/>
      <c r="AU21" s="246"/>
      <c r="AV21" s="246"/>
      <c r="AW21" s="246"/>
      <c r="AX21" s="246"/>
      <c r="AY21" s="246"/>
      <c r="AZ21" s="246"/>
      <c r="BA21" s="246"/>
      <c r="BB21" s="246"/>
      <c r="BC21" s="246"/>
      <c r="BD21" s="246"/>
      <c r="BE21" s="246"/>
      <c r="BF21" s="246"/>
      <c r="BG21" s="246"/>
      <c r="BH21" s="246"/>
      <c r="BI21" s="246"/>
      <c r="BJ21" s="246"/>
      <c r="BK21" s="246"/>
      <c r="BL21" s="246"/>
      <c r="BM21" s="246"/>
      <c r="BN21" s="246"/>
      <c r="BO21" s="246"/>
      <c r="BP21" s="246"/>
      <c r="BQ21" s="246"/>
      <c r="BR21" s="246"/>
      <c r="BS21" s="246"/>
      <c r="BT21" s="246"/>
      <c r="BU21" s="246"/>
      <c r="BV21" s="246"/>
      <c r="BW21" s="246"/>
      <c r="BX21" s="246"/>
      <c r="BY21" s="246"/>
      <c r="BZ21" s="246"/>
      <c r="CA21" s="246"/>
      <c r="CB21" s="246"/>
      <c r="CC21" s="246"/>
      <c r="CD21" s="246"/>
      <c r="CE21" s="246"/>
      <c r="CF21" s="246"/>
      <c r="CG21" s="246"/>
      <c r="CH21" s="246"/>
      <c r="CI21" s="246"/>
      <c r="CJ21" s="246"/>
      <c r="CK21" s="246"/>
      <c r="CL21" s="246"/>
      <c r="CM21" s="246"/>
      <c r="CN21" s="246"/>
      <c r="CO21" s="246"/>
      <c r="CP21" s="246"/>
      <c r="CQ21" s="246"/>
      <c r="CR21" s="246"/>
      <c r="CS21" s="246"/>
      <c r="CT21" s="246"/>
      <c r="CU21" s="246"/>
      <c r="CV21" s="246"/>
      <c r="CW21" s="246"/>
      <c r="CX21" s="246"/>
      <c r="CY21" s="246"/>
      <c r="CZ21" s="246"/>
      <c r="DA21" s="246"/>
      <c r="DB21" s="246"/>
      <c r="DC21" s="246"/>
      <c r="DD21" s="246"/>
      <c r="DE21" s="246"/>
      <c r="DF21" s="246"/>
      <c r="DG21" s="246"/>
      <c r="DH21" s="246"/>
      <c r="DI21" s="246"/>
      <c r="DJ21" s="246"/>
      <c r="DK21" s="246"/>
      <c r="DL21" s="246"/>
      <c r="DM21" s="246"/>
      <c r="DN21" s="246"/>
      <c r="DO21" s="246"/>
      <c r="DP21" s="246"/>
      <c r="DQ21" s="246"/>
      <c r="DR21" s="246"/>
      <c r="DS21" s="246"/>
      <c r="DT21" s="246"/>
      <c r="DU21" s="246"/>
      <c r="DV21" s="246"/>
      <c r="DW21" s="246"/>
      <c r="DX21" s="246"/>
      <c r="DY21" s="246"/>
      <c r="DZ21" s="246"/>
      <c r="EA21" s="246"/>
      <c r="EB21" s="246"/>
      <c r="EC21" s="246"/>
      <c r="ED21" s="246"/>
      <c r="EE21" s="246"/>
      <c r="EF21" s="246"/>
      <c r="EG21" s="246"/>
      <c r="EH21" s="246"/>
      <c r="EI21" s="246"/>
      <c r="EJ21" s="246"/>
      <c r="EK21" s="246"/>
      <c r="EL21" s="246"/>
      <c r="EM21" s="246"/>
      <c r="EN21" s="246"/>
      <c r="EO21" s="246"/>
      <c r="EP21" s="246"/>
      <c r="EQ21" s="246"/>
      <c r="ER21" s="246"/>
      <c r="ES21" s="246"/>
      <c r="ET21" s="246"/>
      <c r="EU21" s="246"/>
      <c r="EV21" s="246"/>
      <c r="EW21" s="246"/>
      <c r="EX21" s="246"/>
      <c r="EY21" s="246"/>
      <c r="EZ21" s="246"/>
      <c r="FA21" s="246"/>
      <c r="FB21" s="246"/>
      <c r="FC21" s="246"/>
      <c r="FD21" s="246"/>
      <c r="FE21" s="246"/>
      <c r="FF21" s="246"/>
      <c r="FG21" s="246"/>
      <c r="FH21" s="246"/>
      <c r="FI21" s="246"/>
      <c r="FJ21" s="246"/>
      <c r="FK21" s="246"/>
      <c r="FL21" s="246"/>
      <c r="FM21" s="246"/>
      <c r="FN21" s="246"/>
      <c r="FO21" s="246"/>
      <c r="FP21" s="246"/>
      <c r="FQ21" s="246"/>
      <c r="FR21" s="246"/>
      <c r="FS21" s="246"/>
      <c r="FT21" s="246"/>
      <c r="FU21" s="246"/>
      <c r="FV21" s="246"/>
      <c r="FW21" s="246"/>
      <c r="FX21" s="246"/>
      <c r="FY21" s="246"/>
      <c r="FZ21" s="246"/>
      <c r="GA21" s="246"/>
      <c r="GB21" s="246"/>
      <c r="GC21" s="246"/>
      <c r="GD21" s="246"/>
      <c r="GE21" s="246"/>
      <c r="GF21" s="246"/>
      <c r="GG21" s="246"/>
      <c r="GH21" s="246"/>
      <c r="GI21" s="246"/>
      <c r="GJ21" s="246"/>
    </row>
    <row r="22" spans="1:192" x14ac:dyDescent="0.25">
      <c r="A22" s="91"/>
      <c r="B22" s="91"/>
      <c r="C22" s="92"/>
      <c r="D22" s="93"/>
      <c r="E22" s="151" t="str">
        <f xml:space="preserve"> InpC!E$42</f>
        <v>Year 1 P50 production</v>
      </c>
      <c r="F22" s="151">
        <f xml:space="preserve"> InpC!F$42</f>
        <v>245</v>
      </c>
      <c r="G22" s="151" t="str">
        <f xml:space="preserve"> InpC!G$42</f>
        <v>GWh p.a.</v>
      </c>
      <c r="H22" s="151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74"/>
      <c r="CH22" s="74"/>
      <c r="CI22" s="74"/>
      <c r="CJ22" s="74"/>
      <c r="CK22" s="74"/>
      <c r="CL22" s="74"/>
      <c r="CM22" s="74"/>
      <c r="CN22" s="74"/>
      <c r="CO22" s="74"/>
      <c r="CP22" s="74"/>
      <c r="CQ22" s="74"/>
      <c r="CR22" s="74"/>
      <c r="CS22" s="74"/>
      <c r="CT22" s="74"/>
      <c r="CU22" s="74"/>
      <c r="CV22" s="74"/>
      <c r="CW22" s="74"/>
      <c r="CX22" s="74"/>
      <c r="CY22" s="74"/>
      <c r="CZ22" s="74"/>
      <c r="DA22" s="74"/>
      <c r="DB22" s="74"/>
      <c r="DC22" s="74"/>
      <c r="DD22" s="74"/>
      <c r="DE22" s="74"/>
      <c r="DF22" s="74"/>
      <c r="DG22" s="74"/>
      <c r="DH22" s="74"/>
      <c r="DI22" s="74"/>
      <c r="DJ22" s="74"/>
      <c r="DK22" s="74"/>
      <c r="DL22" s="74"/>
      <c r="DM22" s="74"/>
      <c r="DN22" s="74"/>
      <c r="DO22" s="74"/>
      <c r="DP22" s="74"/>
      <c r="DQ22" s="74"/>
      <c r="DR22" s="74"/>
      <c r="DS22" s="74"/>
      <c r="DT22" s="74"/>
      <c r="DU22" s="74"/>
      <c r="DV22" s="74"/>
      <c r="DW22" s="74"/>
      <c r="DX22" s="74"/>
      <c r="DY22" s="74"/>
      <c r="DZ22" s="74"/>
      <c r="EA22" s="74"/>
      <c r="EB22" s="74"/>
      <c r="EC22" s="74"/>
      <c r="ED22" s="74"/>
      <c r="EE22" s="74"/>
      <c r="EF22" s="74"/>
      <c r="EG22" s="74"/>
      <c r="EH22" s="74"/>
      <c r="EI22" s="74"/>
      <c r="EJ22" s="74"/>
      <c r="EK22" s="74"/>
      <c r="EL22" s="74"/>
      <c r="EM22" s="74"/>
      <c r="EN22" s="74"/>
      <c r="EO22" s="74"/>
      <c r="EP22" s="74"/>
      <c r="EQ22" s="74"/>
      <c r="ER22" s="74"/>
      <c r="ES22" s="74"/>
      <c r="ET22" s="74"/>
      <c r="EU22" s="74"/>
      <c r="EV22" s="74"/>
      <c r="EW22" s="74"/>
      <c r="EX22" s="74"/>
      <c r="EY22" s="74"/>
      <c r="EZ22" s="74"/>
      <c r="FA22" s="74"/>
      <c r="FB22" s="74"/>
      <c r="FC22" s="74"/>
      <c r="FD22" s="74"/>
      <c r="FE22" s="74"/>
      <c r="FF22" s="74"/>
      <c r="FG22" s="74"/>
      <c r="FH22" s="74"/>
      <c r="FI22" s="74"/>
      <c r="FJ22" s="74"/>
      <c r="FK22" s="74"/>
      <c r="FL22" s="74"/>
      <c r="FM22" s="74"/>
      <c r="FN22" s="74"/>
      <c r="FO22" s="74"/>
      <c r="FP22" s="74"/>
      <c r="FQ22" s="74"/>
      <c r="FR22" s="74"/>
      <c r="FS22" s="74"/>
      <c r="FT22" s="74"/>
      <c r="FU22" s="74"/>
      <c r="FV22" s="74"/>
      <c r="FW22" s="74"/>
      <c r="FX22" s="74"/>
      <c r="FY22" s="74"/>
      <c r="FZ22" s="74"/>
      <c r="GA22" s="74"/>
      <c r="GB22" s="74"/>
      <c r="GC22" s="74"/>
      <c r="GD22" s="74"/>
      <c r="GE22" s="74"/>
      <c r="GF22" s="74"/>
      <c r="GG22" s="74"/>
      <c r="GH22" s="74"/>
      <c r="GI22" s="74"/>
      <c r="GJ22" s="74"/>
    </row>
    <row r="23" spans="1:192" x14ac:dyDescent="0.25">
      <c r="A23" s="91"/>
      <c r="B23" s="91"/>
      <c r="C23" s="92"/>
      <c r="D23" s="93"/>
      <c r="E23" s="541" t="str">
        <f xml:space="preserve"> InpC!E$43</f>
        <v xml:space="preserve">Availability </v>
      </c>
      <c r="F23" s="541">
        <f xml:space="preserve"> InpC!F$43</f>
        <v>0.97</v>
      </c>
      <c r="G23" s="541" t="str">
        <f xml:space="preserve"> InpC!G$43</f>
        <v>%</v>
      </c>
      <c r="H23" s="151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  <c r="CH23" s="74"/>
      <c r="CI23" s="74"/>
      <c r="CJ23" s="74"/>
      <c r="CK23" s="74"/>
      <c r="CL23" s="74"/>
      <c r="CM23" s="74"/>
      <c r="CN23" s="74"/>
      <c r="CO23" s="74"/>
      <c r="CP23" s="74"/>
      <c r="CQ23" s="74"/>
      <c r="CR23" s="74"/>
      <c r="CS23" s="74"/>
      <c r="CT23" s="74"/>
      <c r="CU23" s="74"/>
      <c r="CV23" s="74"/>
      <c r="CW23" s="74"/>
      <c r="CX23" s="74"/>
      <c r="CY23" s="74"/>
      <c r="CZ23" s="74"/>
      <c r="DA23" s="74"/>
      <c r="DB23" s="74"/>
      <c r="DC23" s="74"/>
      <c r="DD23" s="74"/>
      <c r="DE23" s="74"/>
      <c r="DF23" s="74"/>
      <c r="DG23" s="74"/>
      <c r="DH23" s="74"/>
      <c r="DI23" s="74"/>
      <c r="DJ23" s="74"/>
      <c r="DK23" s="74"/>
      <c r="DL23" s="74"/>
      <c r="DM23" s="74"/>
      <c r="DN23" s="74"/>
      <c r="DO23" s="74"/>
      <c r="DP23" s="74"/>
      <c r="DQ23" s="74"/>
      <c r="DR23" s="74"/>
      <c r="DS23" s="74"/>
      <c r="DT23" s="74"/>
      <c r="DU23" s="74"/>
      <c r="DV23" s="74"/>
      <c r="DW23" s="74"/>
      <c r="DX23" s="74"/>
      <c r="DY23" s="74"/>
      <c r="DZ23" s="74"/>
      <c r="EA23" s="74"/>
      <c r="EB23" s="74"/>
      <c r="EC23" s="74"/>
      <c r="ED23" s="74"/>
      <c r="EE23" s="74"/>
      <c r="EF23" s="74"/>
      <c r="EG23" s="74"/>
      <c r="EH23" s="74"/>
      <c r="EI23" s="74"/>
      <c r="EJ23" s="74"/>
      <c r="EK23" s="74"/>
      <c r="EL23" s="74"/>
      <c r="EM23" s="74"/>
      <c r="EN23" s="74"/>
      <c r="EO23" s="74"/>
      <c r="EP23" s="74"/>
      <c r="EQ23" s="74"/>
      <c r="ER23" s="74"/>
      <c r="ES23" s="74"/>
      <c r="ET23" s="74"/>
      <c r="EU23" s="74"/>
      <c r="EV23" s="74"/>
      <c r="EW23" s="74"/>
      <c r="EX23" s="74"/>
      <c r="EY23" s="74"/>
      <c r="EZ23" s="74"/>
      <c r="FA23" s="74"/>
      <c r="FB23" s="74"/>
      <c r="FC23" s="74"/>
      <c r="FD23" s="74"/>
      <c r="FE23" s="74"/>
      <c r="FF23" s="74"/>
      <c r="FG23" s="74"/>
      <c r="FH23" s="74"/>
      <c r="FI23" s="74"/>
      <c r="FJ23" s="74"/>
      <c r="FK23" s="74"/>
      <c r="FL23" s="74"/>
      <c r="FM23" s="74"/>
      <c r="FN23" s="74"/>
      <c r="FO23" s="74"/>
      <c r="FP23" s="74"/>
      <c r="FQ23" s="74"/>
      <c r="FR23" s="74"/>
      <c r="FS23" s="74"/>
      <c r="FT23" s="74"/>
      <c r="FU23" s="74"/>
      <c r="FV23" s="74"/>
      <c r="FW23" s="74"/>
      <c r="FX23" s="74"/>
      <c r="FY23" s="74"/>
      <c r="FZ23" s="74"/>
      <c r="GA23" s="74"/>
      <c r="GB23" s="74"/>
      <c r="GC23" s="74"/>
      <c r="GD23" s="74"/>
      <c r="GE23" s="74"/>
      <c r="GF23" s="74"/>
      <c r="GG23" s="74"/>
      <c r="GH23" s="74"/>
      <c r="GI23" s="74"/>
      <c r="GJ23" s="74"/>
    </row>
    <row r="24" spans="1:192" x14ac:dyDescent="0.25">
      <c r="A24" s="329"/>
      <c r="B24" s="329"/>
      <c r="C24" s="330"/>
      <c r="D24" s="331"/>
      <c r="E24" s="333" t="str">
        <f t="shared" ref="E24:AJ24" si="12" xml:space="preserve"> E$12</f>
        <v>Compound degradation</v>
      </c>
      <c r="F24" s="333">
        <f t="shared" si="12"/>
        <v>0</v>
      </c>
      <c r="G24" s="333" t="str">
        <f t="shared" si="12"/>
        <v>%</v>
      </c>
      <c r="H24" s="333">
        <f t="shared" si="12"/>
        <v>0</v>
      </c>
      <c r="I24" s="333">
        <f t="shared" si="12"/>
        <v>0</v>
      </c>
      <c r="J24" s="333">
        <f t="shared" si="12"/>
        <v>0</v>
      </c>
      <c r="K24" s="333">
        <f t="shared" si="12"/>
        <v>0</v>
      </c>
      <c r="L24" s="333">
        <f t="shared" si="12"/>
        <v>0</v>
      </c>
      <c r="M24" s="333">
        <f t="shared" si="12"/>
        <v>0</v>
      </c>
      <c r="N24" s="333">
        <f t="shared" si="12"/>
        <v>0</v>
      </c>
      <c r="O24" s="333">
        <f t="shared" si="12"/>
        <v>0</v>
      </c>
      <c r="P24" s="333">
        <f t="shared" si="12"/>
        <v>0</v>
      </c>
      <c r="Q24" s="333">
        <f t="shared" si="12"/>
        <v>0</v>
      </c>
      <c r="R24" s="333">
        <f t="shared" si="12"/>
        <v>0</v>
      </c>
      <c r="S24" s="333">
        <f t="shared" si="12"/>
        <v>1</v>
      </c>
      <c r="T24" s="333">
        <f t="shared" si="12"/>
        <v>1</v>
      </c>
      <c r="U24" s="333">
        <f t="shared" si="12"/>
        <v>1</v>
      </c>
      <c r="V24" s="333">
        <f t="shared" si="12"/>
        <v>1</v>
      </c>
      <c r="W24" s="333">
        <f t="shared" si="12"/>
        <v>0.99502487562189068</v>
      </c>
      <c r="X24" s="333">
        <f t="shared" si="12"/>
        <v>0.99502487562189068</v>
      </c>
      <c r="Y24" s="333">
        <f t="shared" si="12"/>
        <v>0.99502487562189068</v>
      </c>
      <c r="Z24" s="333">
        <f t="shared" si="12"/>
        <v>0.99502487562189068</v>
      </c>
      <c r="AA24" s="333">
        <f t="shared" si="12"/>
        <v>0.99007450310635903</v>
      </c>
      <c r="AB24" s="333">
        <f t="shared" si="12"/>
        <v>0.99007450310635903</v>
      </c>
      <c r="AC24" s="333">
        <f t="shared" si="12"/>
        <v>0.99007450310635903</v>
      </c>
      <c r="AD24" s="333">
        <f t="shared" si="12"/>
        <v>0.99007450310635903</v>
      </c>
      <c r="AE24" s="333">
        <f t="shared" si="12"/>
        <v>0.98514875930981005</v>
      </c>
      <c r="AF24" s="333">
        <f t="shared" si="12"/>
        <v>0.98514875930981005</v>
      </c>
      <c r="AG24" s="333">
        <f t="shared" si="12"/>
        <v>0.98514875930981005</v>
      </c>
      <c r="AH24" s="333">
        <f t="shared" si="12"/>
        <v>0.98514875930981005</v>
      </c>
      <c r="AI24" s="333">
        <f t="shared" si="12"/>
        <v>0.9802475217013038</v>
      </c>
      <c r="AJ24" s="333">
        <f t="shared" si="12"/>
        <v>0.9802475217013038</v>
      </c>
      <c r="AK24" s="333">
        <f t="shared" ref="AK24:BP24" si="13" xml:space="preserve"> AK$12</f>
        <v>0.9802475217013038</v>
      </c>
      <c r="AL24" s="333">
        <f t="shared" si="13"/>
        <v>0.9802475217013038</v>
      </c>
      <c r="AM24" s="333">
        <f t="shared" si="13"/>
        <v>0.97537066835950648</v>
      </c>
      <c r="AN24" s="333">
        <f t="shared" si="13"/>
        <v>0.97537066835950648</v>
      </c>
      <c r="AO24" s="333">
        <f t="shared" si="13"/>
        <v>0.97537066835950648</v>
      </c>
      <c r="AP24" s="333">
        <f t="shared" si="13"/>
        <v>0.97537066835950648</v>
      </c>
      <c r="AQ24" s="333">
        <f t="shared" si="13"/>
        <v>0.97051807796965839</v>
      </c>
      <c r="AR24" s="333">
        <f t="shared" si="13"/>
        <v>0.97051807796965839</v>
      </c>
      <c r="AS24" s="333">
        <f t="shared" si="13"/>
        <v>0.97051807796965839</v>
      </c>
      <c r="AT24" s="333">
        <f t="shared" si="13"/>
        <v>0.97051807796965839</v>
      </c>
      <c r="AU24" s="333">
        <f t="shared" si="13"/>
        <v>0.96568962982055562</v>
      </c>
      <c r="AV24" s="333">
        <f t="shared" si="13"/>
        <v>0.96568962982055562</v>
      </c>
      <c r="AW24" s="333">
        <f t="shared" si="13"/>
        <v>0.96568962982055562</v>
      </c>
      <c r="AX24" s="333">
        <f t="shared" si="13"/>
        <v>0.96568962982055562</v>
      </c>
      <c r="AY24" s="333">
        <f t="shared" si="13"/>
        <v>0.96088520380154796</v>
      </c>
      <c r="AZ24" s="333">
        <f t="shared" si="13"/>
        <v>0.96088520380154796</v>
      </c>
      <c r="BA24" s="333">
        <f t="shared" si="13"/>
        <v>0.96088520380154796</v>
      </c>
      <c r="BB24" s="333">
        <f t="shared" si="13"/>
        <v>0.96088520380154796</v>
      </c>
      <c r="BC24" s="333">
        <f t="shared" si="13"/>
        <v>0.95610468039955032</v>
      </c>
      <c r="BD24" s="333">
        <f t="shared" si="13"/>
        <v>0.95610468039955032</v>
      </c>
      <c r="BE24" s="333">
        <f t="shared" si="13"/>
        <v>0.95610468039955032</v>
      </c>
      <c r="BF24" s="333">
        <f t="shared" si="13"/>
        <v>0.95610468039955032</v>
      </c>
      <c r="BG24" s="333">
        <f t="shared" si="13"/>
        <v>0.95134794069607009</v>
      </c>
      <c r="BH24" s="333">
        <f t="shared" si="13"/>
        <v>0.95134794069607009</v>
      </c>
      <c r="BI24" s="333">
        <f t="shared" si="13"/>
        <v>0.95134794069607009</v>
      </c>
      <c r="BJ24" s="333">
        <f t="shared" si="13"/>
        <v>0.95134794069607009</v>
      </c>
      <c r="BK24" s="333">
        <f t="shared" si="13"/>
        <v>0.94661486636424896</v>
      </c>
      <c r="BL24" s="333">
        <f t="shared" si="13"/>
        <v>0.94661486636424896</v>
      </c>
      <c r="BM24" s="333">
        <f t="shared" si="13"/>
        <v>0.94661486636424896</v>
      </c>
      <c r="BN24" s="333">
        <f t="shared" si="13"/>
        <v>0.94661486636424896</v>
      </c>
      <c r="BO24" s="333">
        <f t="shared" si="13"/>
        <v>0.94190533966591972</v>
      </c>
      <c r="BP24" s="333">
        <f t="shared" si="13"/>
        <v>0.94190533966591972</v>
      </c>
      <c r="BQ24" s="333">
        <f t="shared" ref="BQ24:CV24" si="14" xml:space="preserve"> BQ$12</f>
        <v>0.94190533966591972</v>
      </c>
      <c r="BR24" s="333">
        <f t="shared" si="14"/>
        <v>0.94190533966591972</v>
      </c>
      <c r="BS24" s="333">
        <f t="shared" si="14"/>
        <v>0.93721924344867635</v>
      </c>
      <c r="BT24" s="333">
        <f t="shared" si="14"/>
        <v>0.93721924344867635</v>
      </c>
      <c r="BU24" s="333">
        <f t="shared" si="14"/>
        <v>0.93721924344867635</v>
      </c>
      <c r="BV24" s="333">
        <f t="shared" si="14"/>
        <v>0.93721924344867635</v>
      </c>
      <c r="BW24" s="333">
        <f t="shared" si="14"/>
        <v>0.93255646114296176</v>
      </c>
      <c r="BX24" s="333">
        <f t="shared" si="14"/>
        <v>0.93255646114296176</v>
      </c>
      <c r="BY24" s="333">
        <f t="shared" si="14"/>
        <v>0.93255646114296176</v>
      </c>
      <c r="BZ24" s="333">
        <f t="shared" si="14"/>
        <v>0.93255646114296176</v>
      </c>
      <c r="CA24" s="333">
        <f t="shared" si="14"/>
        <v>0.92791687675916612</v>
      </c>
      <c r="CB24" s="333">
        <f t="shared" si="14"/>
        <v>0.92791687675916612</v>
      </c>
      <c r="CC24" s="333">
        <f t="shared" si="14"/>
        <v>0.92791687675916612</v>
      </c>
      <c r="CD24" s="333">
        <f t="shared" si="14"/>
        <v>0.92791687675916612</v>
      </c>
      <c r="CE24" s="333">
        <f t="shared" si="14"/>
        <v>0.92330037488474248</v>
      </c>
      <c r="CF24" s="333">
        <f t="shared" si="14"/>
        <v>0.92330037488474248</v>
      </c>
      <c r="CG24" s="333">
        <f t="shared" si="14"/>
        <v>0.92330037488474248</v>
      </c>
      <c r="CH24" s="333">
        <f t="shared" si="14"/>
        <v>0.92330037488474248</v>
      </c>
      <c r="CI24" s="333">
        <f t="shared" si="14"/>
        <v>0.9187068406813359</v>
      </c>
      <c r="CJ24" s="333">
        <f t="shared" si="14"/>
        <v>0.9187068406813359</v>
      </c>
      <c r="CK24" s="333">
        <f t="shared" si="14"/>
        <v>0.9187068406813359</v>
      </c>
      <c r="CL24" s="333">
        <f t="shared" si="14"/>
        <v>0.9187068406813359</v>
      </c>
      <c r="CM24" s="333">
        <f t="shared" si="14"/>
        <v>0.91413615988192654</v>
      </c>
      <c r="CN24" s="333">
        <f t="shared" si="14"/>
        <v>0.91413615988192654</v>
      </c>
      <c r="CO24" s="333">
        <f t="shared" si="14"/>
        <v>0.91413615988192654</v>
      </c>
      <c r="CP24" s="333">
        <f t="shared" si="14"/>
        <v>0.91413615988192654</v>
      </c>
      <c r="CQ24" s="333">
        <f t="shared" si="14"/>
        <v>0.90958821878798668</v>
      </c>
      <c r="CR24" s="333">
        <f t="shared" si="14"/>
        <v>0.90958821878798668</v>
      </c>
      <c r="CS24" s="333">
        <f t="shared" si="14"/>
        <v>0.90958821878798668</v>
      </c>
      <c r="CT24" s="333">
        <f t="shared" si="14"/>
        <v>0.90958821878798668</v>
      </c>
      <c r="CU24" s="333">
        <f t="shared" si="14"/>
        <v>0.90506290426665348</v>
      </c>
      <c r="CV24" s="333">
        <f t="shared" si="14"/>
        <v>0.90506290426665348</v>
      </c>
      <c r="CW24" s="333">
        <f t="shared" ref="CW24:EB24" si="15" xml:space="preserve"> CW$12</f>
        <v>0.90506290426665348</v>
      </c>
      <c r="CX24" s="333">
        <f t="shared" si="15"/>
        <v>0.90506290426665348</v>
      </c>
      <c r="CY24" s="333">
        <f t="shared" si="15"/>
        <v>0.90056010374791418</v>
      </c>
      <c r="CZ24" s="333">
        <f t="shared" si="15"/>
        <v>0.90056010374791418</v>
      </c>
      <c r="DA24" s="333">
        <f t="shared" si="15"/>
        <v>0.90056010374791418</v>
      </c>
      <c r="DB24" s="333">
        <f t="shared" si="15"/>
        <v>0.90056010374791418</v>
      </c>
      <c r="DC24" s="333">
        <f t="shared" si="15"/>
        <v>0.89607970522180524</v>
      </c>
      <c r="DD24" s="333">
        <f t="shared" si="15"/>
        <v>0.89607970522180524</v>
      </c>
      <c r="DE24" s="333">
        <f t="shared" si="15"/>
        <v>0.89607970522180524</v>
      </c>
      <c r="DF24" s="333">
        <f t="shared" si="15"/>
        <v>0.89607970522180524</v>
      </c>
      <c r="DG24" s="333">
        <f t="shared" si="15"/>
        <v>0.89162159723562728</v>
      </c>
      <c r="DH24" s="333">
        <f t="shared" si="15"/>
        <v>0.89162159723562728</v>
      </c>
      <c r="DI24" s="333">
        <f t="shared" si="15"/>
        <v>0.89162159723562728</v>
      </c>
      <c r="DJ24" s="333">
        <f t="shared" si="15"/>
        <v>0.89162159723562728</v>
      </c>
      <c r="DK24" s="333">
        <f t="shared" si="15"/>
        <v>0.88718566889117134</v>
      </c>
      <c r="DL24" s="333">
        <f t="shared" si="15"/>
        <v>0.88718566889117134</v>
      </c>
      <c r="DM24" s="333">
        <f t="shared" si="15"/>
        <v>0.88718566889117134</v>
      </c>
      <c r="DN24" s="333">
        <f t="shared" si="15"/>
        <v>0.88718566889117134</v>
      </c>
      <c r="DO24" s="333">
        <f t="shared" si="15"/>
        <v>0</v>
      </c>
      <c r="DP24" s="333">
        <f t="shared" si="15"/>
        <v>0</v>
      </c>
      <c r="DQ24" s="333">
        <f t="shared" si="15"/>
        <v>0</v>
      </c>
      <c r="DR24" s="333">
        <f t="shared" si="15"/>
        <v>0</v>
      </c>
      <c r="DS24" s="333">
        <f t="shared" si="15"/>
        <v>0</v>
      </c>
      <c r="DT24" s="333">
        <f t="shared" si="15"/>
        <v>0</v>
      </c>
      <c r="DU24" s="333">
        <f t="shared" si="15"/>
        <v>0</v>
      </c>
      <c r="DV24" s="333">
        <f t="shared" si="15"/>
        <v>0</v>
      </c>
      <c r="DW24" s="333">
        <f t="shared" si="15"/>
        <v>0</v>
      </c>
      <c r="DX24" s="333">
        <f t="shared" si="15"/>
        <v>0</v>
      </c>
      <c r="DY24" s="333">
        <f t="shared" si="15"/>
        <v>0</v>
      </c>
      <c r="DZ24" s="333">
        <f t="shared" si="15"/>
        <v>0</v>
      </c>
      <c r="EA24" s="333">
        <f t="shared" si="15"/>
        <v>0</v>
      </c>
      <c r="EB24" s="333">
        <f t="shared" si="15"/>
        <v>0</v>
      </c>
      <c r="EC24" s="333">
        <f t="shared" ref="EC24:FH24" si="16" xml:space="preserve"> EC$12</f>
        <v>0</v>
      </c>
      <c r="ED24" s="333">
        <f t="shared" si="16"/>
        <v>0</v>
      </c>
      <c r="EE24" s="333">
        <f t="shared" si="16"/>
        <v>0</v>
      </c>
      <c r="EF24" s="333">
        <f t="shared" si="16"/>
        <v>0</v>
      </c>
      <c r="EG24" s="333">
        <f t="shared" si="16"/>
        <v>0</v>
      </c>
      <c r="EH24" s="333">
        <f t="shared" si="16"/>
        <v>0</v>
      </c>
      <c r="EI24" s="333">
        <f t="shared" si="16"/>
        <v>0</v>
      </c>
      <c r="EJ24" s="333">
        <f t="shared" si="16"/>
        <v>0</v>
      </c>
      <c r="EK24" s="333">
        <f t="shared" si="16"/>
        <v>0</v>
      </c>
      <c r="EL24" s="333">
        <f t="shared" si="16"/>
        <v>0</v>
      </c>
      <c r="EM24" s="333">
        <f t="shared" si="16"/>
        <v>0</v>
      </c>
      <c r="EN24" s="333">
        <f t="shared" si="16"/>
        <v>0</v>
      </c>
      <c r="EO24" s="333">
        <f t="shared" si="16"/>
        <v>0</v>
      </c>
      <c r="EP24" s="333">
        <f t="shared" si="16"/>
        <v>0</v>
      </c>
      <c r="EQ24" s="333">
        <f t="shared" si="16"/>
        <v>0</v>
      </c>
      <c r="ER24" s="333">
        <f t="shared" si="16"/>
        <v>0</v>
      </c>
      <c r="ES24" s="333">
        <f t="shared" si="16"/>
        <v>0</v>
      </c>
      <c r="ET24" s="333">
        <f t="shared" si="16"/>
        <v>0</v>
      </c>
      <c r="EU24" s="333">
        <f t="shared" si="16"/>
        <v>0</v>
      </c>
      <c r="EV24" s="333">
        <f t="shared" si="16"/>
        <v>0</v>
      </c>
      <c r="EW24" s="333">
        <f t="shared" si="16"/>
        <v>0</v>
      </c>
      <c r="EX24" s="333">
        <f t="shared" si="16"/>
        <v>0</v>
      </c>
      <c r="EY24" s="333">
        <f t="shared" si="16"/>
        <v>0</v>
      </c>
      <c r="EZ24" s="333">
        <f t="shared" si="16"/>
        <v>0</v>
      </c>
      <c r="FA24" s="333">
        <f t="shared" si="16"/>
        <v>0</v>
      </c>
      <c r="FB24" s="333">
        <f t="shared" si="16"/>
        <v>0</v>
      </c>
      <c r="FC24" s="333">
        <f t="shared" si="16"/>
        <v>0</v>
      </c>
      <c r="FD24" s="333">
        <f t="shared" si="16"/>
        <v>0</v>
      </c>
      <c r="FE24" s="333">
        <f t="shared" si="16"/>
        <v>0</v>
      </c>
      <c r="FF24" s="333">
        <f t="shared" si="16"/>
        <v>0</v>
      </c>
      <c r="FG24" s="333">
        <f t="shared" si="16"/>
        <v>0</v>
      </c>
      <c r="FH24" s="333">
        <f t="shared" si="16"/>
        <v>0</v>
      </c>
      <c r="FI24" s="333">
        <f t="shared" ref="FI24:GJ24" si="17" xml:space="preserve"> FI$12</f>
        <v>0</v>
      </c>
      <c r="FJ24" s="333">
        <f t="shared" si="17"/>
        <v>0</v>
      </c>
      <c r="FK24" s="333">
        <f t="shared" si="17"/>
        <v>0</v>
      </c>
      <c r="FL24" s="333">
        <f t="shared" si="17"/>
        <v>0</v>
      </c>
      <c r="FM24" s="333">
        <f t="shared" si="17"/>
        <v>0</v>
      </c>
      <c r="FN24" s="333">
        <f t="shared" si="17"/>
        <v>0</v>
      </c>
      <c r="FO24" s="333">
        <f t="shared" si="17"/>
        <v>0</v>
      </c>
      <c r="FP24" s="333">
        <f t="shared" si="17"/>
        <v>0</v>
      </c>
      <c r="FQ24" s="333">
        <f t="shared" si="17"/>
        <v>0</v>
      </c>
      <c r="FR24" s="333">
        <f t="shared" si="17"/>
        <v>0</v>
      </c>
      <c r="FS24" s="333">
        <f t="shared" si="17"/>
        <v>0</v>
      </c>
      <c r="FT24" s="333">
        <f t="shared" si="17"/>
        <v>0</v>
      </c>
      <c r="FU24" s="333">
        <f t="shared" si="17"/>
        <v>0</v>
      </c>
      <c r="FV24" s="333">
        <f t="shared" si="17"/>
        <v>0</v>
      </c>
      <c r="FW24" s="333">
        <f t="shared" si="17"/>
        <v>0</v>
      </c>
      <c r="FX24" s="333">
        <f t="shared" si="17"/>
        <v>0</v>
      </c>
      <c r="FY24" s="333">
        <f t="shared" si="17"/>
        <v>0</v>
      </c>
      <c r="FZ24" s="333">
        <f t="shared" si="17"/>
        <v>0</v>
      </c>
      <c r="GA24" s="333">
        <f t="shared" si="17"/>
        <v>0</v>
      </c>
      <c r="GB24" s="333">
        <f t="shared" si="17"/>
        <v>0</v>
      </c>
      <c r="GC24" s="333">
        <f t="shared" si="17"/>
        <v>0</v>
      </c>
      <c r="GD24" s="333">
        <f t="shared" si="17"/>
        <v>0</v>
      </c>
      <c r="GE24" s="333">
        <f t="shared" si="17"/>
        <v>0</v>
      </c>
      <c r="GF24" s="333">
        <f t="shared" si="17"/>
        <v>0</v>
      </c>
      <c r="GG24" s="333">
        <f t="shared" si="17"/>
        <v>0</v>
      </c>
      <c r="GH24" s="333">
        <f t="shared" si="17"/>
        <v>0</v>
      </c>
      <c r="GI24" s="333">
        <f t="shared" si="17"/>
        <v>0</v>
      </c>
      <c r="GJ24" s="333">
        <f t="shared" si="17"/>
        <v>0</v>
      </c>
    </row>
    <row r="25" spans="1:192" x14ac:dyDescent="0.25">
      <c r="A25" s="329"/>
      <c r="B25" s="329"/>
      <c r="C25" s="330"/>
      <c r="D25" s="331"/>
      <c r="E25" s="333" t="str">
        <f t="shared" ref="E25:AJ25" si="18" xml:space="preserve"> E$20</f>
        <v>Seasonality adjustment</v>
      </c>
      <c r="F25" s="333">
        <f t="shared" si="18"/>
        <v>0</v>
      </c>
      <c r="G25" s="333" t="str">
        <f t="shared" si="18"/>
        <v>%</v>
      </c>
      <c r="H25" s="333">
        <f t="shared" si="18"/>
        <v>25</v>
      </c>
      <c r="I25" s="333">
        <f t="shared" si="18"/>
        <v>0</v>
      </c>
      <c r="J25" s="333">
        <f t="shared" si="18"/>
        <v>0</v>
      </c>
      <c r="K25" s="333">
        <f t="shared" si="18"/>
        <v>0</v>
      </c>
      <c r="L25" s="333">
        <f t="shared" si="18"/>
        <v>0</v>
      </c>
      <c r="M25" s="333">
        <f t="shared" si="18"/>
        <v>0</v>
      </c>
      <c r="N25" s="333">
        <f t="shared" si="18"/>
        <v>0</v>
      </c>
      <c r="O25" s="333">
        <f t="shared" si="18"/>
        <v>0</v>
      </c>
      <c r="P25" s="333">
        <f t="shared" si="18"/>
        <v>0</v>
      </c>
      <c r="Q25" s="333">
        <f t="shared" si="18"/>
        <v>0</v>
      </c>
      <c r="R25" s="333">
        <f t="shared" si="18"/>
        <v>0</v>
      </c>
      <c r="S25" s="333">
        <f t="shared" si="18"/>
        <v>0.22</v>
      </c>
      <c r="T25" s="333">
        <f t="shared" si="18"/>
        <v>0.27</v>
      </c>
      <c r="U25" s="333">
        <f t="shared" si="18"/>
        <v>0.28000000000000003</v>
      </c>
      <c r="V25" s="333">
        <f t="shared" si="18"/>
        <v>0.23</v>
      </c>
      <c r="W25" s="333">
        <f t="shared" si="18"/>
        <v>0.22</v>
      </c>
      <c r="X25" s="333">
        <f t="shared" si="18"/>
        <v>0.27</v>
      </c>
      <c r="Y25" s="333">
        <f t="shared" si="18"/>
        <v>0.28000000000000003</v>
      </c>
      <c r="Z25" s="333">
        <f t="shared" si="18"/>
        <v>0.23</v>
      </c>
      <c r="AA25" s="333">
        <f t="shared" si="18"/>
        <v>0.22</v>
      </c>
      <c r="AB25" s="333">
        <f t="shared" si="18"/>
        <v>0.27</v>
      </c>
      <c r="AC25" s="333">
        <f t="shared" si="18"/>
        <v>0.28000000000000003</v>
      </c>
      <c r="AD25" s="333">
        <f t="shared" si="18"/>
        <v>0.23</v>
      </c>
      <c r="AE25" s="333">
        <f t="shared" si="18"/>
        <v>0.22</v>
      </c>
      <c r="AF25" s="333">
        <f t="shared" si="18"/>
        <v>0.27</v>
      </c>
      <c r="AG25" s="333">
        <f t="shared" si="18"/>
        <v>0.28000000000000003</v>
      </c>
      <c r="AH25" s="333">
        <f t="shared" si="18"/>
        <v>0.23</v>
      </c>
      <c r="AI25" s="333">
        <f t="shared" si="18"/>
        <v>0.22</v>
      </c>
      <c r="AJ25" s="333">
        <f t="shared" si="18"/>
        <v>0.27</v>
      </c>
      <c r="AK25" s="333">
        <f t="shared" ref="AK25:BP25" si="19" xml:space="preserve"> AK$20</f>
        <v>0.28000000000000003</v>
      </c>
      <c r="AL25" s="333">
        <f t="shared" si="19"/>
        <v>0.23</v>
      </c>
      <c r="AM25" s="333">
        <f t="shared" si="19"/>
        <v>0.22</v>
      </c>
      <c r="AN25" s="333">
        <f t="shared" si="19"/>
        <v>0.27</v>
      </c>
      <c r="AO25" s="333">
        <f t="shared" si="19"/>
        <v>0.28000000000000003</v>
      </c>
      <c r="AP25" s="333">
        <f t="shared" si="19"/>
        <v>0.23</v>
      </c>
      <c r="AQ25" s="333">
        <f t="shared" si="19"/>
        <v>0.22</v>
      </c>
      <c r="AR25" s="333">
        <f t="shared" si="19"/>
        <v>0.27</v>
      </c>
      <c r="AS25" s="333">
        <f t="shared" si="19"/>
        <v>0.28000000000000003</v>
      </c>
      <c r="AT25" s="333">
        <f t="shared" si="19"/>
        <v>0.23</v>
      </c>
      <c r="AU25" s="333">
        <f t="shared" si="19"/>
        <v>0.22</v>
      </c>
      <c r="AV25" s="333">
        <f t="shared" si="19"/>
        <v>0.27</v>
      </c>
      <c r="AW25" s="333">
        <f t="shared" si="19"/>
        <v>0.28000000000000003</v>
      </c>
      <c r="AX25" s="333">
        <f t="shared" si="19"/>
        <v>0.23</v>
      </c>
      <c r="AY25" s="333">
        <f t="shared" si="19"/>
        <v>0.22</v>
      </c>
      <c r="AZ25" s="333">
        <f t="shared" si="19"/>
        <v>0.27</v>
      </c>
      <c r="BA25" s="333">
        <f t="shared" si="19"/>
        <v>0.28000000000000003</v>
      </c>
      <c r="BB25" s="333">
        <f t="shared" si="19"/>
        <v>0.23</v>
      </c>
      <c r="BC25" s="333">
        <f t="shared" si="19"/>
        <v>0.22</v>
      </c>
      <c r="BD25" s="333">
        <f t="shared" si="19"/>
        <v>0.27</v>
      </c>
      <c r="BE25" s="333">
        <f t="shared" si="19"/>
        <v>0.28000000000000003</v>
      </c>
      <c r="BF25" s="333">
        <f t="shared" si="19"/>
        <v>0.23</v>
      </c>
      <c r="BG25" s="333">
        <f t="shared" si="19"/>
        <v>0.22</v>
      </c>
      <c r="BH25" s="333">
        <f t="shared" si="19"/>
        <v>0.27</v>
      </c>
      <c r="BI25" s="333">
        <f t="shared" si="19"/>
        <v>0.28000000000000003</v>
      </c>
      <c r="BJ25" s="333">
        <f t="shared" si="19"/>
        <v>0.23</v>
      </c>
      <c r="BK25" s="333">
        <f t="shared" si="19"/>
        <v>0.22</v>
      </c>
      <c r="BL25" s="333">
        <f t="shared" si="19"/>
        <v>0.27</v>
      </c>
      <c r="BM25" s="333">
        <f t="shared" si="19"/>
        <v>0.28000000000000003</v>
      </c>
      <c r="BN25" s="333">
        <f t="shared" si="19"/>
        <v>0.23</v>
      </c>
      <c r="BO25" s="333">
        <f t="shared" si="19"/>
        <v>0.22</v>
      </c>
      <c r="BP25" s="333">
        <f t="shared" si="19"/>
        <v>0.27</v>
      </c>
      <c r="BQ25" s="333">
        <f t="shared" ref="BQ25:CV25" si="20" xml:space="preserve"> BQ$20</f>
        <v>0.28000000000000003</v>
      </c>
      <c r="BR25" s="333">
        <f t="shared" si="20"/>
        <v>0.23</v>
      </c>
      <c r="BS25" s="333">
        <f t="shared" si="20"/>
        <v>0.22</v>
      </c>
      <c r="BT25" s="333">
        <f t="shared" si="20"/>
        <v>0.27</v>
      </c>
      <c r="BU25" s="333">
        <f t="shared" si="20"/>
        <v>0.28000000000000003</v>
      </c>
      <c r="BV25" s="333">
        <f t="shared" si="20"/>
        <v>0.23</v>
      </c>
      <c r="BW25" s="333">
        <f t="shared" si="20"/>
        <v>0.22</v>
      </c>
      <c r="BX25" s="333">
        <f t="shared" si="20"/>
        <v>0.27</v>
      </c>
      <c r="BY25" s="333">
        <f t="shared" si="20"/>
        <v>0.28000000000000003</v>
      </c>
      <c r="BZ25" s="333">
        <f t="shared" si="20"/>
        <v>0.23</v>
      </c>
      <c r="CA25" s="333">
        <f t="shared" si="20"/>
        <v>0.22</v>
      </c>
      <c r="CB25" s="333">
        <f t="shared" si="20"/>
        <v>0.27</v>
      </c>
      <c r="CC25" s="333">
        <f t="shared" si="20"/>
        <v>0.28000000000000003</v>
      </c>
      <c r="CD25" s="333">
        <f t="shared" si="20"/>
        <v>0.23</v>
      </c>
      <c r="CE25" s="333">
        <f t="shared" si="20"/>
        <v>0.22</v>
      </c>
      <c r="CF25" s="333">
        <f t="shared" si="20"/>
        <v>0.27</v>
      </c>
      <c r="CG25" s="333">
        <f t="shared" si="20"/>
        <v>0.28000000000000003</v>
      </c>
      <c r="CH25" s="333">
        <f t="shared" si="20"/>
        <v>0.23</v>
      </c>
      <c r="CI25" s="333">
        <f t="shared" si="20"/>
        <v>0.22</v>
      </c>
      <c r="CJ25" s="333">
        <f t="shared" si="20"/>
        <v>0.27</v>
      </c>
      <c r="CK25" s="333">
        <f t="shared" si="20"/>
        <v>0.28000000000000003</v>
      </c>
      <c r="CL25" s="333">
        <f t="shared" si="20"/>
        <v>0.23</v>
      </c>
      <c r="CM25" s="333">
        <f t="shared" si="20"/>
        <v>0.22</v>
      </c>
      <c r="CN25" s="333">
        <f t="shared" si="20"/>
        <v>0.27</v>
      </c>
      <c r="CO25" s="333">
        <f t="shared" si="20"/>
        <v>0.28000000000000003</v>
      </c>
      <c r="CP25" s="333">
        <f t="shared" si="20"/>
        <v>0.23</v>
      </c>
      <c r="CQ25" s="333">
        <f t="shared" si="20"/>
        <v>0.22</v>
      </c>
      <c r="CR25" s="333">
        <f t="shared" si="20"/>
        <v>0.27</v>
      </c>
      <c r="CS25" s="333">
        <f t="shared" si="20"/>
        <v>0.28000000000000003</v>
      </c>
      <c r="CT25" s="333">
        <f t="shared" si="20"/>
        <v>0.23</v>
      </c>
      <c r="CU25" s="333">
        <f t="shared" si="20"/>
        <v>0.22</v>
      </c>
      <c r="CV25" s="333">
        <f t="shared" si="20"/>
        <v>0.27</v>
      </c>
      <c r="CW25" s="333">
        <f t="shared" ref="CW25:EB25" si="21" xml:space="preserve"> CW$20</f>
        <v>0.28000000000000003</v>
      </c>
      <c r="CX25" s="333">
        <f t="shared" si="21"/>
        <v>0.23</v>
      </c>
      <c r="CY25" s="333">
        <f t="shared" si="21"/>
        <v>0.22</v>
      </c>
      <c r="CZ25" s="333">
        <f t="shared" si="21"/>
        <v>0.27</v>
      </c>
      <c r="DA25" s="333">
        <f t="shared" si="21"/>
        <v>0.28000000000000003</v>
      </c>
      <c r="DB25" s="333">
        <f t="shared" si="21"/>
        <v>0.23</v>
      </c>
      <c r="DC25" s="333">
        <f t="shared" si="21"/>
        <v>0.22</v>
      </c>
      <c r="DD25" s="333">
        <f t="shared" si="21"/>
        <v>0.27</v>
      </c>
      <c r="DE25" s="333">
        <f t="shared" si="21"/>
        <v>0.28000000000000003</v>
      </c>
      <c r="DF25" s="333">
        <f t="shared" si="21"/>
        <v>0.23</v>
      </c>
      <c r="DG25" s="333">
        <f t="shared" si="21"/>
        <v>0.22</v>
      </c>
      <c r="DH25" s="333">
        <f t="shared" si="21"/>
        <v>0.27</v>
      </c>
      <c r="DI25" s="333">
        <f t="shared" si="21"/>
        <v>0.28000000000000003</v>
      </c>
      <c r="DJ25" s="333">
        <f t="shared" si="21"/>
        <v>0.23</v>
      </c>
      <c r="DK25" s="333">
        <f t="shared" si="21"/>
        <v>0.22</v>
      </c>
      <c r="DL25" s="333">
        <f t="shared" si="21"/>
        <v>0.27</v>
      </c>
      <c r="DM25" s="333">
        <f t="shared" si="21"/>
        <v>0.28000000000000003</v>
      </c>
      <c r="DN25" s="333">
        <f t="shared" si="21"/>
        <v>0.23</v>
      </c>
      <c r="DO25" s="333">
        <f t="shared" si="21"/>
        <v>0</v>
      </c>
      <c r="DP25" s="333">
        <f t="shared" si="21"/>
        <v>0</v>
      </c>
      <c r="DQ25" s="333">
        <f t="shared" si="21"/>
        <v>0</v>
      </c>
      <c r="DR25" s="333">
        <f t="shared" si="21"/>
        <v>0</v>
      </c>
      <c r="DS25" s="333">
        <f t="shared" si="21"/>
        <v>0</v>
      </c>
      <c r="DT25" s="333">
        <f t="shared" si="21"/>
        <v>0</v>
      </c>
      <c r="DU25" s="333">
        <f t="shared" si="21"/>
        <v>0</v>
      </c>
      <c r="DV25" s="333">
        <f t="shared" si="21"/>
        <v>0</v>
      </c>
      <c r="DW25" s="333">
        <f t="shared" si="21"/>
        <v>0</v>
      </c>
      <c r="DX25" s="333">
        <f t="shared" si="21"/>
        <v>0</v>
      </c>
      <c r="DY25" s="333">
        <f t="shared" si="21"/>
        <v>0</v>
      </c>
      <c r="DZ25" s="333">
        <f t="shared" si="21"/>
        <v>0</v>
      </c>
      <c r="EA25" s="333">
        <f t="shared" si="21"/>
        <v>0</v>
      </c>
      <c r="EB25" s="333">
        <f t="shared" si="21"/>
        <v>0</v>
      </c>
      <c r="EC25" s="333">
        <f t="shared" ref="EC25:FH25" si="22" xml:space="preserve"> EC$20</f>
        <v>0</v>
      </c>
      <c r="ED25" s="333">
        <f t="shared" si="22"/>
        <v>0</v>
      </c>
      <c r="EE25" s="333">
        <f t="shared" si="22"/>
        <v>0</v>
      </c>
      <c r="EF25" s="333">
        <f t="shared" si="22"/>
        <v>0</v>
      </c>
      <c r="EG25" s="333">
        <f t="shared" si="22"/>
        <v>0</v>
      </c>
      <c r="EH25" s="333">
        <f t="shared" si="22"/>
        <v>0</v>
      </c>
      <c r="EI25" s="333">
        <f t="shared" si="22"/>
        <v>0</v>
      </c>
      <c r="EJ25" s="333">
        <f t="shared" si="22"/>
        <v>0</v>
      </c>
      <c r="EK25" s="333">
        <f t="shared" si="22"/>
        <v>0</v>
      </c>
      <c r="EL25" s="333">
        <f t="shared" si="22"/>
        <v>0</v>
      </c>
      <c r="EM25" s="333">
        <f t="shared" si="22"/>
        <v>0</v>
      </c>
      <c r="EN25" s="333">
        <f t="shared" si="22"/>
        <v>0</v>
      </c>
      <c r="EO25" s="333">
        <f t="shared" si="22"/>
        <v>0</v>
      </c>
      <c r="EP25" s="333">
        <f t="shared" si="22"/>
        <v>0</v>
      </c>
      <c r="EQ25" s="333">
        <f t="shared" si="22"/>
        <v>0</v>
      </c>
      <c r="ER25" s="333">
        <f t="shared" si="22"/>
        <v>0</v>
      </c>
      <c r="ES25" s="333">
        <f t="shared" si="22"/>
        <v>0</v>
      </c>
      <c r="ET25" s="333">
        <f t="shared" si="22"/>
        <v>0</v>
      </c>
      <c r="EU25" s="333">
        <f t="shared" si="22"/>
        <v>0</v>
      </c>
      <c r="EV25" s="333">
        <f t="shared" si="22"/>
        <v>0</v>
      </c>
      <c r="EW25" s="333">
        <f t="shared" si="22"/>
        <v>0</v>
      </c>
      <c r="EX25" s="333">
        <f t="shared" si="22"/>
        <v>0</v>
      </c>
      <c r="EY25" s="333">
        <f t="shared" si="22"/>
        <v>0</v>
      </c>
      <c r="EZ25" s="333">
        <f t="shared" si="22"/>
        <v>0</v>
      </c>
      <c r="FA25" s="333">
        <f t="shared" si="22"/>
        <v>0</v>
      </c>
      <c r="FB25" s="333">
        <f t="shared" si="22"/>
        <v>0</v>
      </c>
      <c r="FC25" s="333">
        <f t="shared" si="22"/>
        <v>0</v>
      </c>
      <c r="FD25" s="333">
        <f t="shared" si="22"/>
        <v>0</v>
      </c>
      <c r="FE25" s="333">
        <f t="shared" si="22"/>
        <v>0</v>
      </c>
      <c r="FF25" s="333">
        <f t="shared" si="22"/>
        <v>0</v>
      </c>
      <c r="FG25" s="333">
        <f t="shared" si="22"/>
        <v>0</v>
      </c>
      <c r="FH25" s="333">
        <f t="shared" si="22"/>
        <v>0</v>
      </c>
      <c r="FI25" s="333">
        <f t="shared" ref="FI25:GJ25" si="23" xml:space="preserve"> FI$20</f>
        <v>0</v>
      </c>
      <c r="FJ25" s="333">
        <f t="shared" si="23"/>
        <v>0</v>
      </c>
      <c r="FK25" s="333">
        <f t="shared" si="23"/>
        <v>0</v>
      </c>
      <c r="FL25" s="333">
        <f t="shared" si="23"/>
        <v>0</v>
      </c>
      <c r="FM25" s="333">
        <f t="shared" si="23"/>
        <v>0</v>
      </c>
      <c r="FN25" s="333">
        <f t="shared" si="23"/>
        <v>0</v>
      </c>
      <c r="FO25" s="333">
        <f t="shared" si="23"/>
        <v>0</v>
      </c>
      <c r="FP25" s="333">
        <f t="shared" si="23"/>
        <v>0</v>
      </c>
      <c r="FQ25" s="333">
        <f t="shared" si="23"/>
        <v>0</v>
      </c>
      <c r="FR25" s="333">
        <f t="shared" si="23"/>
        <v>0</v>
      </c>
      <c r="FS25" s="333">
        <f t="shared" si="23"/>
        <v>0</v>
      </c>
      <c r="FT25" s="333">
        <f t="shared" si="23"/>
        <v>0</v>
      </c>
      <c r="FU25" s="333">
        <f t="shared" si="23"/>
        <v>0</v>
      </c>
      <c r="FV25" s="333">
        <f t="shared" si="23"/>
        <v>0</v>
      </c>
      <c r="FW25" s="333">
        <f t="shared" si="23"/>
        <v>0</v>
      </c>
      <c r="FX25" s="333">
        <f t="shared" si="23"/>
        <v>0</v>
      </c>
      <c r="FY25" s="333">
        <f t="shared" si="23"/>
        <v>0</v>
      </c>
      <c r="FZ25" s="333">
        <f t="shared" si="23"/>
        <v>0</v>
      </c>
      <c r="GA25" s="333">
        <f t="shared" si="23"/>
        <v>0</v>
      </c>
      <c r="GB25" s="333">
        <f t="shared" si="23"/>
        <v>0</v>
      </c>
      <c r="GC25" s="333">
        <f t="shared" si="23"/>
        <v>0</v>
      </c>
      <c r="GD25" s="333">
        <f t="shared" si="23"/>
        <v>0</v>
      </c>
      <c r="GE25" s="333">
        <f t="shared" si="23"/>
        <v>0</v>
      </c>
      <c r="GF25" s="333">
        <f t="shared" si="23"/>
        <v>0</v>
      </c>
      <c r="GG25" s="333">
        <f t="shared" si="23"/>
        <v>0</v>
      </c>
      <c r="GH25" s="333">
        <f t="shared" si="23"/>
        <v>0</v>
      </c>
      <c r="GI25" s="333">
        <f t="shared" si="23"/>
        <v>0</v>
      </c>
      <c r="GJ25" s="333">
        <f t="shared" si="23"/>
        <v>0</v>
      </c>
    </row>
    <row r="26" spans="1:192" x14ac:dyDescent="0.25">
      <c r="A26" s="456"/>
      <c r="B26" s="456"/>
      <c r="C26" s="457"/>
      <c r="D26" s="201"/>
      <c r="E26" s="203" t="s">
        <v>278</v>
      </c>
      <c r="F26" s="203"/>
      <c r="G26" s="203" t="s">
        <v>120</v>
      </c>
      <c r="H26" s="203">
        <f xml:space="preserve"> SUM(J26:GJ26)</f>
        <v>5599.7151576027818</v>
      </c>
      <c r="I26" s="203"/>
      <c r="J26" s="203">
        <f t="shared" ref="J26:AO26" si="24" xml:space="preserve"> $F22 * $F23 * J24 * J25</f>
        <v>0</v>
      </c>
      <c r="K26" s="203">
        <f t="shared" si="24"/>
        <v>0</v>
      </c>
      <c r="L26" s="203">
        <f t="shared" si="24"/>
        <v>0</v>
      </c>
      <c r="M26" s="203">
        <f t="shared" si="24"/>
        <v>0</v>
      </c>
      <c r="N26" s="203">
        <f t="shared" si="24"/>
        <v>0</v>
      </c>
      <c r="O26" s="203">
        <f t="shared" si="24"/>
        <v>0</v>
      </c>
      <c r="P26" s="203">
        <f t="shared" si="24"/>
        <v>0</v>
      </c>
      <c r="Q26" s="203">
        <f t="shared" si="24"/>
        <v>0</v>
      </c>
      <c r="R26" s="203">
        <f t="shared" si="24"/>
        <v>0</v>
      </c>
      <c r="S26" s="203">
        <f t="shared" si="24"/>
        <v>52.283000000000001</v>
      </c>
      <c r="T26" s="203">
        <f t="shared" si="24"/>
        <v>64.165500000000009</v>
      </c>
      <c r="U26" s="203">
        <f t="shared" si="24"/>
        <v>66.542000000000002</v>
      </c>
      <c r="V26" s="203">
        <f t="shared" si="24"/>
        <v>54.659500000000001</v>
      </c>
      <c r="W26" s="203">
        <f t="shared" si="24"/>
        <v>52.022885572139316</v>
      </c>
      <c r="X26" s="203">
        <f t="shared" si="24"/>
        <v>63.846268656716433</v>
      </c>
      <c r="Y26" s="203">
        <f t="shared" si="24"/>
        <v>66.210945273631864</v>
      </c>
      <c r="Z26" s="203">
        <f t="shared" si="24"/>
        <v>54.387562189054741</v>
      </c>
      <c r="AA26" s="203">
        <f t="shared" si="24"/>
        <v>51.764065245909769</v>
      </c>
      <c r="AB26" s="203">
        <f t="shared" si="24"/>
        <v>63.528625529071086</v>
      </c>
      <c r="AC26" s="203">
        <f t="shared" si="24"/>
        <v>65.881537585703356</v>
      </c>
      <c r="AD26" s="203">
        <f t="shared" si="24"/>
        <v>54.11697730254204</v>
      </c>
      <c r="AE26" s="203">
        <f t="shared" si="24"/>
        <v>51.506532582994801</v>
      </c>
      <c r="AF26" s="203">
        <f t="shared" si="24"/>
        <v>63.212562715493625</v>
      </c>
      <c r="AG26" s="203">
        <f t="shared" si="24"/>
        <v>65.553768741993395</v>
      </c>
      <c r="AH26" s="203">
        <f t="shared" si="24"/>
        <v>53.84773860949457</v>
      </c>
      <c r="AI26" s="203">
        <f t="shared" si="24"/>
        <v>51.250281177109272</v>
      </c>
      <c r="AJ26" s="203">
        <f t="shared" si="24"/>
        <v>62.89807235372502</v>
      </c>
      <c r="AK26" s="203">
        <f t="shared" si="24"/>
        <v>65.227630589048175</v>
      </c>
      <c r="AL26" s="203">
        <f t="shared" si="24"/>
        <v>53.57983941243242</v>
      </c>
      <c r="AM26" s="203">
        <f t="shared" si="24"/>
        <v>50.99530465384008</v>
      </c>
      <c r="AN26" s="203">
        <f t="shared" si="24"/>
        <v>62.58514662062192</v>
      </c>
      <c r="AO26" s="203">
        <f t="shared" si="24"/>
        <v>64.903115013978294</v>
      </c>
      <c r="AP26" s="203">
        <f t="shared" ref="AP26:BU26" si="25" xml:space="preserve"> $F22 * $F23 * AP24 * AP25</f>
        <v>53.313273047196446</v>
      </c>
      <c r="AQ26" s="203">
        <f t="shared" si="25"/>
        <v>50.741596670487652</v>
      </c>
      <c r="AR26" s="203">
        <f t="shared" si="25"/>
        <v>62.27377773196212</v>
      </c>
      <c r="AS26" s="203">
        <f t="shared" si="25"/>
        <v>64.580213944257011</v>
      </c>
      <c r="AT26" s="203">
        <f t="shared" si="25"/>
        <v>53.04803288278255</v>
      </c>
      <c r="AU26" s="203">
        <f t="shared" si="25"/>
        <v>50.489150915908112</v>
      </c>
      <c r="AV26" s="203">
        <f t="shared" si="25"/>
        <v>61.963957942250865</v>
      </c>
      <c r="AW26" s="203">
        <f t="shared" si="25"/>
        <v>64.258919347519424</v>
      </c>
      <c r="AX26" s="203">
        <f t="shared" si="25"/>
        <v>52.784112321176664</v>
      </c>
      <c r="AY26" s="203">
        <f t="shared" si="25"/>
        <v>50.237961110356338</v>
      </c>
      <c r="AZ26" s="203">
        <f t="shared" si="25"/>
        <v>61.655679544528233</v>
      </c>
      <c r="BA26" s="203">
        <f t="shared" si="25"/>
        <v>63.939223231362611</v>
      </c>
      <c r="BB26" s="203">
        <f t="shared" si="25"/>
        <v>52.521504797190715</v>
      </c>
      <c r="BC26" s="203">
        <f t="shared" si="25"/>
        <v>49.988021005329692</v>
      </c>
      <c r="BD26" s="203">
        <f t="shared" si="25"/>
        <v>61.348934870177352</v>
      </c>
      <c r="BE26" s="203">
        <f t="shared" si="25"/>
        <v>63.621117643146889</v>
      </c>
      <c r="BF26" s="203">
        <f t="shared" si="25"/>
        <v>52.260203778299228</v>
      </c>
      <c r="BG26" s="203">
        <f t="shared" si="25"/>
        <v>49.739324383412637</v>
      </c>
      <c r="BH26" s="203">
        <f t="shared" si="25"/>
        <v>61.043716288733691</v>
      </c>
      <c r="BI26" s="203">
        <f t="shared" si="25"/>
        <v>63.304594669797901</v>
      </c>
      <c r="BJ26" s="203">
        <f t="shared" si="25"/>
        <v>52.000202764476846</v>
      </c>
      <c r="BK26" s="203">
        <f t="shared" si="25"/>
        <v>49.491865058122031</v>
      </c>
      <c r="BL26" s="203">
        <f t="shared" si="25"/>
        <v>60.74001620769522</v>
      </c>
      <c r="BM26" s="203">
        <f t="shared" si="25"/>
        <v>62.989646437609856</v>
      </c>
      <c r="BN26" s="203">
        <f t="shared" si="25"/>
        <v>51.741495288036667</v>
      </c>
      <c r="BO26" s="203">
        <f t="shared" si="25"/>
        <v>49.245636873753284</v>
      </c>
      <c r="BP26" s="203">
        <f t="shared" si="25"/>
        <v>60.437827072333583</v>
      </c>
      <c r="BQ26" s="203">
        <f t="shared" si="25"/>
        <v>62.676265112049641</v>
      </c>
      <c r="BR26" s="203">
        <f t="shared" si="25"/>
        <v>51.484074913469343</v>
      </c>
      <c r="BS26" s="203">
        <f t="shared" si="25"/>
        <v>49.000633705227152</v>
      </c>
      <c r="BT26" s="203">
        <f t="shared" si="25"/>
        <v>60.137141365506054</v>
      </c>
      <c r="BU26" s="203">
        <f t="shared" si="25"/>
        <v>62.36444289756183</v>
      </c>
      <c r="BV26" s="203">
        <f t="shared" ref="BV26:DA26" si="26" xml:space="preserve"> $F22 * $F23 * BV24 * BV25</f>
        <v>51.227935237282928</v>
      </c>
      <c r="BW26" s="203">
        <f t="shared" si="26"/>
        <v>48.75684945793747</v>
      </c>
      <c r="BX26" s="203">
        <f t="shared" si="26"/>
        <v>59.837951607468717</v>
      </c>
      <c r="BY26" s="203">
        <f t="shared" si="26"/>
        <v>62.054172037374968</v>
      </c>
      <c r="BZ26" s="203">
        <f t="shared" si="26"/>
        <v>50.973069887843721</v>
      </c>
      <c r="CA26" s="203">
        <f t="shared" si="26"/>
        <v>48.514278067599484</v>
      </c>
      <c r="CB26" s="203">
        <f t="shared" si="26"/>
        <v>59.540250355690276</v>
      </c>
      <c r="CC26" s="203">
        <f t="shared" si="26"/>
        <v>61.745444813308438</v>
      </c>
      <c r="CD26" s="203">
        <f t="shared" si="26"/>
        <v>50.719472525217647</v>
      </c>
      <c r="CE26" s="203">
        <f t="shared" si="26"/>
        <v>48.272913500098994</v>
      </c>
      <c r="CF26" s="203">
        <f t="shared" si="26"/>
        <v>59.244030204666949</v>
      </c>
      <c r="CG26" s="203">
        <f t="shared" si="26"/>
        <v>61.438253545580544</v>
      </c>
      <c r="CH26" s="203">
        <f t="shared" si="26"/>
        <v>50.467136841012589</v>
      </c>
      <c r="CI26" s="203">
        <f t="shared" si="26"/>
        <v>48.032749751342287</v>
      </c>
      <c r="CJ26" s="203">
        <f t="shared" si="26"/>
        <v>58.949283785738267</v>
      </c>
      <c r="CK26" s="203">
        <f t="shared" si="26"/>
        <v>61.132590592617461</v>
      </c>
      <c r="CL26" s="203">
        <f t="shared" si="26"/>
        <v>50.216056558221482</v>
      </c>
      <c r="CM26" s="203">
        <f t="shared" si="26"/>
        <v>47.793780847106767</v>
      </c>
      <c r="CN26" s="203">
        <f t="shared" si="26"/>
        <v>58.656003766903765</v>
      </c>
      <c r="CO26" s="203">
        <f t="shared" si="26"/>
        <v>60.828448350863169</v>
      </c>
      <c r="CP26" s="203">
        <f t="shared" si="26"/>
        <v>49.966225431066171</v>
      </c>
      <c r="CQ26" s="203">
        <f t="shared" si="26"/>
        <v>47.55600084289231</v>
      </c>
      <c r="CR26" s="203">
        <f t="shared" si="26"/>
        <v>58.364182852640567</v>
      </c>
      <c r="CS26" s="203">
        <f t="shared" si="26"/>
        <v>60.525819254590218</v>
      </c>
      <c r="CT26" s="203">
        <f t="shared" si="26"/>
        <v>49.71763724484196</v>
      </c>
      <c r="CU26" s="203">
        <f t="shared" si="26"/>
        <v>47.319403823773449</v>
      </c>
      <c r="CV26" s="203">
        <f t="shared" si="26"/>
        <v>58.07381378372196</v>
      </c>
      <c r="CW26" s="203">
        <f t="shared" si="26"/>
        <v>60.224695775711666</v>
      </c>
      <c r="CX26" s="203">
        <f t="shared" si="26"/>
        <v>49.470285815763155</v>
      </c>
      <c r="CY26" s="203">
        <f t="shared" si="26"/>
        <v>47.0839839042522</v>
      </c>
      <c r="CZ26" s="203">
        <f t="shared" si="26"/>
        <v>57.784889337036788</v>
      </c>
      <c r="DA26" s="203">
        <f t="shared" si="26"/>
        <v>59.925070423593709</v>
      </c>
      <c r="DB26" s="203">
        <f t="shared" ref="DB26:EG26" si="27" xml:space="preserve"> $F22 * $F23 * DB24 * DB25</f>
        <v>49.224164990809115</v>
      </c>
      <c r="DC26" s="203">
        <f t="shared" si="27"/>
        <v>46.849735228111648</v>
      </c>
      <c r="DD26" s="203">
        <f t="shared" si="27"/>
        <v>57.497402325409752</v>
      </c>
      <c r="DE26" s="203">
        <f t="shared" si="27"/>
        <v>59.626935744869371</v>
      </c>
      <c r="DF26" s="203">
        <f t="shared" si="27"/>
        <v>48.979268647571267</v>
      </c>
      <c r="DG26" s="203">
        <f t="shared" si="27"/>
        <v>46.616651968270304</v>
      </c>
      <c r="DH26" s="203">
        <f t="shared" si="27"/>
        <v>57.21134559742265</v>
      </c>
      <c r="DI26" s="203">
        <f t="shared" si="27"/>
        <v>59.330284323253117</v>
      </c>
      <c r="DJ26" s="203">
        <f t="shared" si="27"/>
        <v>48.735590694100772</v>
      </c>
      <c r="DK26" s="203">
        <f t="shared" si="27"/>
        <v>46.384728326637109</v>
      </c>
      <c r="DL26" s="203">
        <f t="shared" si="27"/>
        <v>56.926712037236463</v>
      </c>
      <c r="DM26" s="203">
        <f t="shared" si="27"/>
        <v>59.035108779356328</v>
      </c>
      <c r="DN26" s="203">
        <f t="shared" si="27"/>
        <v>48.493125068756981</v>
      </c>
      <c r="DO26" s="203">
        <f t="shared" si="27"/>
        <v>0</v>
      </c>
      <c r="DP26" s="203">
        <f t="shared" si="27"/>
        <v>0</v>
      </c>
      <c r="DQ26" s="203">
        <f t="shared" si="27"/>
        <v>0</v>
      </c>
      <c r="DR26" s="203">
        <f t="shared" si="27"/>
        <v>0</v>
      </c>
      <c r="DS26" s="203">
        <f t="shared" si="27"/>
        <v>0</v>
      </c>
      <c r="DT26" s="203">
        <f t="shared" si="27"/>
        <v>0</v>
      </c>
      <c r="DU26" s="203">
        <f t="shared" si="27"/>
        <v>0</v>
      </c>
      <c r="DV26" s="203">
        <f t="shared" si="27"/>
        <v>0</v>
      </c>
      <c r="DW26" s="203">
        <f t="shared" si="27"/>
        <v>0</v>
      </c>
      <c r="DX26" s="203">
        <f t="shared" si="27"/>
        <v>0</v>
      </c>
      <c r="DY26" s="203">
        <f t="shared" si="27"/>
        <v>0</v>
      </c>
      <c r="DZ26" s="203">
        <f t="shared" si="27"/>
        <v>0</v>
      </c>
      <c r="EA26" s="203">
        <f t="shared" si="27"/>
        <v>0</v>
      </c>
      <c r="EB26" s="203">
        <f t="shared" si="27"/>
        <v>0</v>
      </c>
      <c r="EC26" s="203">
        <f t="shared" si="27"/>
        <v>0</v>
      </c>
      <c r="ED26" s="203">
        <f t="shared" si="27"/>
        <v>0</v>
      </c>
      <c r="EE26" s="203">
        <f t="shared" si="27"/>
        <v>0</v>
      </c>
      <c r="EF26" s="203">
        <f t="shared" si="27"/>
        <v>0</v>
      </c>
      <c r="EG26" s="203">
        <f t="shared" si="27"/>
        <v>0</v>
      </c>
      <c r="EH26" s="203">
        <f t="shared" ref="EH26:FM26" si="28" xml:space="preserve"> $F22 * $F23 * EH24 * EH25</f>
        <v>0</v>
      </c>
      <c r="EI26" s="203">
        <f t="shared" si="28"/>
        <v>0</v>
      </c>
      <c r="EJ26" s="203">
        <f t="shared" si="28"/>
        <v>0</v>
      </c>
      <c r="EK26" s="203">
        <f t="shared" si="28"/>
        <v>0</v>
      </c>
      <c r="EL26" s="203">
        <f t="shared" si="28"/>
        <v>0</v>
      </c>
      <c r="EM26" s="203">
        <f t="shared" si="28"/>
        <v>0</v>
      </c>
      <c r="EN26" s="203">
        <f t="shared" si="28"/>
        <v>0</v>
      </c>
      <c r="EO26" s="203">
        <f t="shared" si="28"/>
        <v>0</v>
      </c>
      <c r="EP26" s="203">
        <f t="shared" si="28"/>
        <v>0</v>
      </c>
      <c r="EQ26" s="203">
        <f t="shared" si="28"/>
        <v>0</v>
      </c>
      <c r="ER26" s="203">
        <f t="shared" si="28"/>
        <v>0</v>
      </c>
      <c r="ES26" s="203">
        <f t="shared" si="28"/>
        <v>0</v>
      </c>
      <c r="ET26" s="203">
        <f t="shared" si="28"/>
        <v>0</v>
      </c>
      <c r="EU26" s="203">
        <f t="shared" si="28"/>
        <v>0</v>
      </c>
      <c r="EV26" s="203">
        <f t="shared" si="28"/>
        <v>0</v>
      </c>
      <c r="EW26" s="203">
        <f t="shared" si="28"/>
        <v>0</v>
      </c>
      <c r="EX26" s="203">
        <f t="shared" si="28"/>
        <v>0</v>
      </c>
      <c r="EY26" s="203">
        <f t="shared" si="28"/>
        <v>0</v>
      </c>
      <c r="EZ26" s="203">
        <f t="shared" si="28"/>
        <v>0</v>
      </c>
      <c r="FA26" s="203">
        <f t="shared" si="28"/>
        <v>0</v>
      </c>
      <c r="FB26" s="203">
        <f t="shared" si="28"/>
        <v>0</v>
      </c>
      <c r="FC26" s="203">
        <f t="shared" si="28"/>
        <v>0</v>
      </c>
      <c r="FD26" s="203">
        <f t="shared" si="28"/>
        <v>0</v>
      </c>
      <c r="FE26" s="203">
        <f t="shared" si="28"/>
        <v>0</v>
      </c>
      <c r="FF26" s="203">
        <f t="shared" si="28"/>
        <v>0</v>
      </c>
      <c r="FG26" s="203">
        <f t="shared" si="28"/>
        <v>0</v>
      </c>
      <c r="FH26" s="203">
        <f t="shared" si="28"/>
        <v>0</v>
      </c>
      <c r="FI26" s="203">
        <f t="shared" si="28"/>
        <v>0</v>
      </c>
      <c r="FJ26" s="203">
        <f t="shared" si="28"/>
        <v>0</v>
      </c>
      <c r="FK26" s="203">
        <f t="shared" si="28"/>
        <v>0</v>
      </c>
      <c r="FL26" s="203">
        <f t="shared" si="28"/>
        <v>0</v>
      </c>
      <c r="FM26" s="203">
        <f t="shared" si="28"/>
        <v>0</v>
      </c>
      <c r="FN26" s="203">
        <f t="shared" ref="FN26:GJ26" si="29" xml:space="preserve"> $F22 * $F23 * FN24 * FN25</f>
        <v>0</v>
      </c>
      <c r="FO26" s="203">
        <f t="shared" si="29"/>
        <v>0</v>
      </c>
      <c r="FP26" s="203">
        <f t="shared" si="29"/>
        <v>0</v>
      </c>
      <c r="FQ26" s="203">
        <f t="shared" si="29"/>
        <v>0</v>
      </c>
      <c r="FR26" s="203">
        <f t="shared" si="29"/>
        <v>0</v>
      </c>
      <c r="FS26" s="203">
        <f t="shared" si="29"/>
        <v>0</v>
      </c>
      <c r="FT26" s="203">
        <f t="shared" si="29"/>
        <v>0</v>
      </c>
      <c r="FU26" s="203">
        <f t="shared" si="29"/>
        <v>0</v>
      </c>
      <c r="FV26" s="203">
        <f t="shared" si="29"/>
        <v>0</v>
      </c>
      <c r="FW26" s="203">
        <f t="shared" si="29"/>
        <v>0</v>
      </c>
      <c r="FX26" s="203">
        <f t="shared" si="29"/>
        <v>0</v>
      </c>
      <c r="FY26" s="203">
        <f t="shared" si="29"/>
        <v>0</v>
      </c>
      <c r="FZ26" s="203">
        <f t="shared" si="29"/>
        <v>0</v>
      </c>
      <c r="GA26" s="203">
        <f t="shared" si="29"/>
        <v>0</v>
      </c>
      <c r="GB26" s="203">
        <f t="shared" si="29"/>
        <v>0</v>
      </c>
      <c r="GC26" s="203">
        <f t="shared" si="29"/>
        <v>0</v>
      </c>
      <c r="GD26" s="203">
        <f t="shared" si="29"/>
        <v>0</v>
      </c>
      <c r="GE26" s="203">
        <f t="shared" si="29"/>
        <v>0</v>
      </c>
      <c r="GF26" s="203">
        <f t="shared" si="29"/>
        <v>0</v>
      </c>
      <c r="GG26" s="203">
        <f t="shared" si="29"/>
        <v>0</v>
      </c>
      <c r="GH26" s="203">
        <f t="shared" si="29"/>
        <v>0</v>
      </c>
      <c r="GI26" s="203">
        <f t="shared" si="29"/>
        <v>0</v>
      </c>
      <c r="GJ26" s="203">
        <f t="shared" si="29"/>
        <v>0</v>
      </c>
    </row>
    <row r="27" spans="1:192" x14ac:dyDescent="0.25">
      <c r="A27" s="247"/>
      <c r="B27" s="247"/>
      <c r="C27" s="248"/>
      <c r="D27" s="249"/>
      <c r="E27" s="246"/>
      <c r="F27" s="246"/>
      <c r="G27" s="246"/>
      <c r="H27" s="246"/>
      <c r="I27" s="246"/>
      <c r="J27" s="246"/>
      <c r="K27" s="246"/>
      <c r="L27" s="246"/>
      <c r="M27" s="246"/>
      <c r="N27" s="246"/>
      <c r="O27" s="246"/>
      <c r="P27" s="246"/>
      <c r="Q27" s="246"/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46"/>
      <c r="AC27" s="246"/>
      <c r="AD27" s="246"/>
      <c r="AE27" s="246"/>
      <c r="AF27" s="246"/>
      <c r="AG27" s="246"/>
      <c r="AH27" s="246"/>
      <c r="AI27" s="246"/>
      <c r="AJ27" s="246"/>
      <c r="AK27" s="246"/>
      <c r="AL27" s="246"/>
      <c r="AM27" s="246"/>
      <c r="AN27" s="246"/>
      <c r="AO27" s="246"/>
      <c r="AP27" s="246"/>
      <c r="AQ27" s="246"/>
      <c r="AR27" s="246"/>
      <c r="AS27" s="246"/>
      <c r="AT27" s="246"/>
      <c r="AU27" s="246"/>
      <c r="AV27" s="246"/>
      <c r="AW27" s="246"/>
      <c r="AX27" s="246"/>
      <c r="AY27" s="246"/>
      <c r="AZ27" s="246"/>
      <c r="BA27" s="246"/>
      <c r="BB27" s="246"/>
      <c r="BC27" s="246"/>
      <c r="BD27" s="246"/>
      <c r="BE27" s="246"/>
      <c r="BF27" s="246"/>
      <c r="BG27" s="246"/>
      <c r="BH27" s="246"/>
      <c r="BI27" s="246"/>
      <c r="BJ27" s="246"/>
      <c r="BK27" s="246"/>
      <c r="BL27" s="246"/>
      <c r="BM27" s="246"/>
      <c r="BN27" s="246"/>
      <c r="BO27" s="246"/>
      <c r="BP27" s="246"/>
      <c r="BQ27" s="246"/>
      <c r="BR27" s="246"/>
      <c r="BS27" s="246"/>
      <c r="BT27" s="246"/>
      <c r="BU27" s="246"/>
      <c r="BV27" s="246"/>
      <c r="BW27" s="246"/>
      <c r="BX27" s="246"/>
      <c r="BY27" s="246"/>
      <c r="BZ27" s="246"/>
      <c r="CA27" s="246"/>
      <c r="CB27" s="246"/>
      <c r="CC27" s="246"/>
      <c r="CD27" s="246"/>
      <c r="CE27" s="246"/>
      <c r="CF27" s="246"/>
      <c r="CG27" s="246"/>
      <c r="CH27" s="246"/>
      <c r="CI27" s="246"/>
      <c r="CJ27" s="246"/>
      <c r="CK27" s="246"/>
      <c r="CL27" s="246"/>
      <c r="CM27" s="246"/>
      <c r="CN27" s="246"/>
      <c r="CO27" s="246"/>
      <c r="CP27" s="246"/>
      <c r="CQ27" s="246"/>
      <c r="CR27" s="246"/>
      <c r="CS27" s="246"/>
      <c r="CT27" s="246"/>
      <c r="CU27" s="246"/>
      <c r="CV27" s="246"/>
      <c r="CW27" s="246"/>
      <c r="CX27" s="246"/>
      <c r="CY27" s="246"/>
      <c r="CZ27" s="246"/>
      <c r="DA27" s="246"/>
      <c r="DB27" s="246"/>
      <c r="DC27" s="246"/>
      <c r="DD27" s="246"/>
      <c r="DE27" s="246"/>
      <c r="DF27" s="246"/>
      <c r="DG27" s="246"/>
      <c r="DH27" s="246"/>
      <c r="DI27" s="246"/>
      <c r="DJ27" s="246"/>
      <c r="DK27" s="246"/>
      <c r="DL27" s="246"/>
      <c r="DM27" s="246"/>
      <c r="DN27" s="246"/>
      <c r="DO27" s="246"/>
      <c r="DP27" s="246"/>
      <c r="DQ27" s="246"/>
      <c r="DR27" s="246"/>
      <c r="DS27" s="246"/>
      <c r="DT27" s="246"/>
      <c r="DU27" s="246"/>
      <c r="DV27" s="246"/>
      <c r="DW27" s="246"/>
      <c r="DX27" s="246"/>
      <c r="DY27" s="246"/>
      <c r="DZ27" s="246"/>
      <c r="EA27" s="246"/>
      <c r="EB27" s="246"/>
      <c r="EC27" s="246"/>
      <c r="ED27" s="246"/>
      <c r="EE27" s="246"/>
      <c r="EF27" s="246"/>
      <c r="EG27" s="246"/>
      <c r="EH27" s="246"/>
      <c r="EI27" s="246"/>
      <c r="EJ27" s="246"/>
      <c r="EK27" s="246"/>
      <c r="EL27" s="246"/>
      <c r="EM27" s="246"/>
      <c r="EN27" s="246"/>
      <c r="EO27" s="246"/>
      <c r="EP27" s="246"/>
      <c r="EQ27" s="246"/>
      <c r="ER27" s="246"/>
      <c r="ES27" s="246"/>
      <c r="ET27" s="246"/>
      <c r="EU27" s="246"/>
      <c r="EV27" s="246"/>
      <c r="EW27" s="246"/>
      <c r="EX27" s="246"/>
      <c r="EY27" s="246"/>
      <c r="EZ27" s="246"/>
      <c r="FA27" s="246"/>
      <c r="FB27" s="246"/>
      <c r="FC27" s="246"/>
      <c r="FD27" s="246"/>
      <c r="FE27" s="246"/>
      <c r="FF27" s="246"/>
      <c r="FG27" s="246"/>
      <c r="FH27" s="246"/>
      <c r="FI27" s="246"/>
      <c r="FJ27" s="246"/>
      <c r="FK27" s="246"/>
      <c r="FL27" s="246"/>
      <c r="FM27" s="246"/>
      <c r="FN27" s="246"/>
      <c r="FO27" s="246"/>
      <c r="FP27" s="246"/>
      <c r="FQ27" s="246"/>
      <c r="FR27" s="246"/>
      <c r="FS27" s="246"/>
      <c r="FT27" s="246"/>
      <c r="FU27" s="246"/>
      <c r="FV27" s="246"/>
      <c r="FW27" s="246"/>
      <c r="FX27" s="246"/>
      <c r="FY27" s="246"/>
      <c r="FZ27" s="246"/>
      <c r="GA27" s="246"/>
      <c r="GB27" s="246"/>
      <c r="GC27" s="246"/>
      <c r="GD27" s="246"/>
      <c r="GE27" s="246"/>
      <c r="GF27" s="246"/>
      <c r="GG27" s="246"/>
      <c r="GH27" s="246"/>
      <c r="GI27" s="246"/>
      <c r="GJ27" s="246"/>
    </row>
    <row r="28" spans="1:192" x14ac:dyDescent="0.25">
      <c r="A28" s="91"/>
      <c r="B28" s="91"/>
      <c r="C28" s="92"/>
      <c r="D28" s="93"/>
      <c r="E28" s="576" t="str">
        <f xml:space="preserve"> Solve!E$39</f>
        <v>Power tariff</v>
      </c>
      <c r="F28" s="576">
        <f xml:space="preserve"> Solve!F$39</f>
        <v>4.63735838466642E-2</v>
      </c>
      <c r="G28" s="576" t="str">
        <f xml:space="preserve"> Solve!G$39</f>
        <v>USD / kWh</v>
      </c>
      <c r="H28" s="151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74"/>
      <c r="CC28" s="74"/>
      <c r="CD28" s="74"/>
      <c r="CE28" s="74"/>
      <c r="CF28" s="74"/>
      <c r="CG28" s="74"/>
      <c r="CH28" s="74"/>
      <c r="CI28" s="74"/>
      <c r="CJ28" s="74"/>
      <c r="CK28" s="74"/>
      <c r="CL28" s="74"/>
      <c r="CM28" s="74"/>
      <c r="CN28" s="74"/>
      <c r="CO28" s="74"/>
      <c r="CP28" s="74"/>
      <c r="CQ28" s="74"/>
      <c r="CR28" s="74"/>
      <c r="CS28" s="74"/>
      <c r="CT28" s="74"/>
      <c r="CU28" s="74"/>
      <c r="CV28" s="74"/>
      <c r="CW28" s="74"/>
      <c r="CX28" s="74"/>
      <c r="CY28" s="74"/>
      <c r="CZ28" s="74"/>
      <c r="DA28" s="74"/>
      <c r="DB28" s="74"/>
      <c r="DC28" s="74"/>
      <c r="DD28" s="74"/>
      <c r="DE28" s="74"/>
      <c r="DF28" s="74"/>
      <c r="DG28" s="74"/>
      <c r="DH28" s="74"/>
      <c r="DI28" s="74"/>
      <c r="DJ28" s="74"/>
      <c r="DK28" s="74"/>
      <c r="DL28" s="74"/>
      <c r="DM28" s="74"/>
      <c r="DN28" s="74"/>
      <c r="DO28" s="74"/>
      <c r="DP28" s="74"/>
      <c r="DQ28" s="74"/>
      <c r="DR28" s="74"/>
      <c r="DS28" s="74"/>
      <c r="DT28" s="74"/>
      <c r="DU28" s="74"/>
      <c r="DV28" s="74"/>
      <c r="DW28" s="74"/>
      <c r="DX28" s="74"/>
      <c r="DY28" s="74"/>
      <c r="DZ28" s="74"/>
      <c r="EA28" s="74"/>
      <c r="EB28" s="74"/>
      <c r="EC28" s="74"/>
      <c r="ED28" s="74"/>
      <c r="EE28" s="74"/>
      <c r="EF28" s="74"/>
      <c r="EG28" s="74"/>
      <c r="EH28" s="74"/>
      <c r="EI28" s="74"/>
      <c r="EJ28" s="74"/>
      <c r="EK28" s="74"/>
      <c r="EL28" s="74"/>
      <c r="EM28" s="74"/>
      <c r="EN28" s="74"/>
      <c r="EO28" s="74"/>
      <c r="EP28" s="74"/>
      <c r="EQ28" s="74"/>
      <c r="ER28" s="74"/>
      <c r="ES28" s="74"/>
      <c r="ET28" s="74"/>
      <c r="EU28" s="74"/>
      <c r="EV28" s="74"/>
      <c r="EW28" s="74"/>
      <c r="EX28" s="74"/>
      <c r="EY28" s="74"/>
      <c r="EZ28" s="74"/>
      <c r="FA28" s="74"/>
      <c r="FB28" s="74"/>
      <c r="FC28" s="74"/>
      <c r="FD28" s="74"/>
      <c r="FE28" s="74"/>
      <c r="FF28" s="74"/>
      <c r="FG28" s="74"/>
      <c r="FH28" s="74"/>
      <c r="FI28" s="74"/>
      <c r="FJ28" s="74"/>
      <c r="FK28" s="74"/>
      <c r="FL28" s="74"/>
      <c r="FM28" s="74"/>
      <c r="FN28" s="74"/>
      <c r="FO28" s="74"/>
      <c r="FP28" s="74"/>
      <c r="FQ28" s="74"/>
      <c r="FR28" s="74"/>
      <c r="FS28" s="74"/>
      <c r="FT28" s="74"/>
      <c r="FU28" s="74"/>
      <c r="FV28" s="74"/>
      <c r="FW28" s="74"/>
      <c r="FX28" s="74"/>
      <c r="FY28" s="74"/>
      <c r="FZ28" s="74"/>
      <c r="GA28" s="74"/>
      <c r="GB28" s="74"/>
      <c r="GC28" s="74"/>
      <c r="GD28" s="74"/>
      <c r="GE28" s="74"/>
      <c r="GF28" s="74"/>
      <c r="GG28" s="74"/>
      <c r="GH28" s="74"/>
      <c r="GI28" s="74"/>
      <c r="GJ28" s="74"/>
    </row>
    <row r="29" spans="1:192" x14ac:dyDescent="0.25">
      <c r="A29" s="91"/>
      <c r="B29" s="91"/>
      <c r="C29" s="92"/>
      <c r="D29" s="93"/>
      <c r="E29" s="413" t="str">
        <f xml:space="preserve"> InpC!E$195</f>
        <v>Units in a thousand</v>
      </c>
      <c r="F29" s="413">
        <f xml:space="preserve"> InpC!F$195</f>
        <v>1000</v>
      </c>
      <c r="G29" s="413" t="str">
        <f xml:space="preserve"> InpC!G$195</f>
        <v>units</v>
      </c>
      <c r="H29" s="413"/>
      <c r="I29" s="413"/>
      <c r="J29" s="413"/>
      <c r="K29" s="413"/>
      <c r="L29" s="413"/>
      <c r="M29" s="413"/>
      <c r="N29" s="413"/>
      <c r="O29" s="413"/>
      <c r="P29" s="413"/>
      <c r="Q29" s="413"/>
      <c r="R29" s="413"/>
      <c r="S29" s="413"/>
      <c r="T29" s="413"/>
      <c r="U29" s="413"/>
      <c r="V29" s="413"/>
      <c r="W29" s="413"/>
      <c r="X29" s="413"/>
      <c r="Y29" s="413"/>
      <c r="Z29" s="413"/>
      <c r="AA29" s="413"/>
      <c r="AB29" s="413"/>
      <c r="AC29" s="413"/>
      <c r="AD29" s="413"/>
      <c r="AE29" s="413"/>
      <c r="AF29" s="413"/>
      <c r="AG29" s="413"/>
      <c r="AH29" s="413"/>
      <c r="AI29" s="413"/>
      <c r="AJ29" s="413"/>
      <c r="AK29" s="413"/>
      <c r="AL29" s="413"/>
      <c r="AM29" s="413"/>
      <c r="AN29" s="413"/>
      <c r="AO29" s="413"/>
      <c r="AP29" s="413"/>
      <c r="AQ29" s="413"/>
      <c r="AR29" s="413"/>
      <c r="AS29" s="413"/>
      <c r="AT29" s="413"/>
      <c r="AU29" s="413"/>
      <c r="AV29" s="413"/>
      <c r="AW29" s="413"/>
      <c r="AX29" s="413"/>
      <c r="AY29" s="413"/>
      <c r="AZ29" s="413"/>
      <c r="BA29" s="413"/>
      <c r="BB29" s="413"/>
      <c r="BC29" s="413"/>
      <c r="BD29" s="413"/>
      <c r="BE29" s="413"/>
      <c r="BF29" s="413"/>
      <c r="BG29" s="413"/>
      <c r="BH29" s="413"/>
      <c r="BI29" s="413"/>
      <c r="BJ29" s="413"/>
      <c r="BK29" s="413"/>
      <c r="BL29" s="413"/>
      <c r="BM29" s="413"/>
      <c r="BN29" s="413"/>
      <c r="BO29" s="413"/>
      <c r="BP29" s="413"/>
      <c r="BQ29" s="413"/>
      <c r="BR29" s="413"/>
      <c r="BS29" s="413"/>
      <c r="BT29" s="413"/>
      <c r="BU29" s="413"/>
      <c r="BV29" s="413"/>
      <c r="BW29" s="413"/>
      <c r="BX29" s="413"/>
      <c r="BY29" s="413"/>
      <c r="BZ29" s="413"/>
      <c r="CA29" s="413"/>
      <c r="CB29" s="413"/>
      <c r="CC29" s="413"/>
      <c r="CD29" s="413"/>
      <c r="CE29" s="413"/>
      <c r="CF29" s="413"/>
      <c r="CG29" s="413"/>
      <c r="CH29" s="413"/>
      <c r="CI29" s="413"/>
      <c r="CJ29" s="413"/>
      <c r="CK29" s="413"/>
      <c r="CL29" s="413"/>
      <c r="CM29" s="413"/>
      <c r="CN29" s="413"/>
      <c r="CO29" s="413"/>
      <c r="CP29" s="413"/>
      <c r="CQ29" s="413"/>
      <c r="CR29" s="413"/>
      <c r="CS29" s="413"/>
      <c r="CT29" s="413"/>
      <c r="CU29" s="413"/>
      <c r="CV29" s="413"/>
      <c r="CW29" s="413"/>
      <c r="CX29" s="413"/>
      <c r="CY29" s="413"/>
      <c r="CZ29" s="413"/>
      <c r="DA29" s="413"/>
      <c r="DB29" s="413"/>
      <c r="DC29" s="413"/>
      <c r="DD29" s="413"/>
      <c r="DE29" s="413"/>
      <c r="DF29" s="413"/>
      <c r="DG29" s="413"/>
      <c r="DH29" s="413"/>
      <c r="DI29" s="413"/>
      <c r="DJ29" s="413"/>
      <c r="DK29" s="413"/>
      <c r="DL29" s="413"/>
      <c r="DM29" s="413"/>
      <c r="DN29" s="413"/>
      <c r="DO29" s="413"/>
      <c r="DP29" s="413"/>
      <c r="DQ29" s="413"/>
      <c r="DR29" s="413"/>
      <c r="DS29" s="413"/>
      <c r="DT29" s="413"/>
      <c r="DU29" s="413"/>
      <c r="DV29" s="413"/>
      <c r="DW29" s="413"/>
      <c r="DX29" s="413"/>
      <c r="DY29" s="413"/>
      <c r="DZ29" s="413"/>
      <c r="EA29" s="413"/>
      <c r="EB29" s="413"/>
      <c r="EC29" s="413"/>
      <c r="ED29" s="413"/>
      <c r="EE29" s="413"/>
      <c r="EF29" s="413"/>
      <c r="EG29" s="413"/>
      <c r="EH29" s="413"/>
      <c r="EI29" s="413"/>
      <c r="EJ29" s="413"/>
      <c r="EK29" s="413"/>
      <c r="EL29" s="413"/>
      <c r="EM29" s="413"/>
      <c r="EN29" s="413"/>
      <c r="EO29" s="413"/>
      <c r="EP29" s="413"/>
      <c r="EQ29" s="413"/>
      <c r="ER29" s="413"/>
      <c r="ES29" s="413"/>
      <c r="ET29" s="413"/>
      <c r="EU29" s="413"/>
      <c r="EV29" s="413"/>
      <c r="EW29" s="413"/>
      <c r="EX29" s="413"/>
      <c r="EY29" s="413"/>
      <c r="EZ29" s="413"/>
      <c r="FA29" s="413"/>
      <c r="FB29" s="413"/>
      <c r="FC29" s="413"/>
      <c r="FD29" s="413"/>
      <c r="FE29" s="413"/>
      <c r="FF29" s="413"/>
      <c r="FG29" s="413"/>
      <c r="FH29" s="413"/>
      <c r="FI29" s="413"/>
      <c r="FJ29" s="413"/>
      <c r="FK29" s="413"/>
      <c r="FL29" s="413"/>
      <c r="FM29" s="413"/>
      <c r="FN29" s="413"/>
      <c r="FO29" s="413"/>
      <c r="FP29" s="413"/>
      <c r="FQ29" s="413"/>
      <c r="FR29" s="413"/>
      <c r="FS29" s="413"/>
      <c r="FT29" s="413"/>
      <c r="FU29" s="413"/>
      <c r="FV29" s="413"/>
      <c r="FW29" s="413"/>
      <c r="FX29" s="413"/>
      <c r="FY29" s="413"/>
      <c r="FZ29" s="413"/>
      <c r="GA29" s="413"/>
      <c r="GB29" s="413"/>
      <c r="GC29" s="413"/>
      <c r="GD29" s="413"/>
      <c r="GE29" s="413"/>
      <c r="GF29" s="413"/>
      <c r="GG29" s="413"/>
      <c r="GH29" s="413"/>
      <c r="GI29" s="413"/>
      <c r="GJ29" s="413"/>
    </row>
    <row r="30" spans="1:192" x14ac:dyDescent="0.25">
      <c r="A30" s="91"/>
      <c r="B30" s="91"/>
      <c r="C30" s="92"/>
      <c r="D30" s="93"/>
      <c r="E30" s="413" t="str">
        <f xml:space="preserve"> InpC!E$194</f>
        <v>GWh to KWh conversion</v>
      </c>
      <c r="F30" s="413">
        <f xml:space="preserve"> InpC!F$194</f>
        <v>1000000</v>
      </c>
      <c r="G30" s="413" t="str">
        <f xml:space="preserve"> InpC!G$194</f>
        <v>KWh / GWh</v>
      </c>
      <c r="H30" s="151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74"/>
      <c r="CH30" s="74"/>
      <c r="CI30" s="74"/>
      <c r="CJ30" s="74"/>
      <c r="CK30" s="74"/>
      <c r="CL30" s="74"/>
      <c r="CM30" s="74"/>
      <c r="CN30" s="74"/>
      <c r="CO30" s="74"/>
      <c r="CP30" s="74"/>
      <c r="CQ30" s="74"/>
      <c r="CR30" s="74"/>
      <c r="CS30" s="74"/>
      <c r="CT30" s="74"/>
      <c r="CU30" s="74"/>
      <c r="CV30" s="74"/>
      <c r="CW30" s="74"/>
      <c r="CX30" s="74"/>
      <c r="CY30" s="74"/>
      <c r="CZ30" s="74"/>
      <c r="DA30" s="74"/>
      <c r="DB30" s="74"/>
      <c r="DC30" s="74"/>
      <c r="DD30" s="74"/>
      <c r="DE30" s="74"/>
      <c r="DF30" s="74"/>
      <c r="DG30" s="74"/>
      <c r="DH30" s="74"/>
      <c r="DI30" s="74"/>
      <c r="DJ30" s="74"/>
      <c r="DK30" s="74"/>
      <c r="DL30" s="74"/>
      <c r="DM30" s="74"/>
      <c r="DN30" s="74"/>
      <c r="DO30" s="74"/>
      <c r="DP30" s="74"/>
      <c r="DQ30" s="74"/>
      <c r="DR30" s="74"/>
      <c r="DS30" s="74"/>
      <c r="DT30" s="74"/>
      <c r="DU30" s="74"/>
      <c r="DV30" s="74"/>
      <c r="DW30" s="74"/>
      <c r="DX30" s="74"/>
      <c r="DY30" s="74"/>
      <c r="DZ30" s="74"/>
      <c r="EA30" s="74"/>
      <c r="EB30" s="74"/>
      <c r="EC30" s="74"/>
      <c r="ED30" s="74"/>
      <c r="EE30" s="74"/>
      <c r="EF30" s="74"/>
      <c r="EG30" s="74"/>
      <c r="EH30" s="74"/>
      <c r="EI30" s="74"/>
      <c r="EJ30" s="74"/>
      <c r="EK30" s="74"/>
      <c r="EL30" s="74"/>
      <c r="EM30" s="74"/>
      <c r="EN30" s="74"/>
      <c r="EO30" s="74"/>
      <c r="EP30" s="74"/>
      <c r="EQ30" s="74"/>
      <c r="ER30" s="74"/>
      <c r="ES30" s="74"/>
      <c r="ET30" s="74"/>
      <c r="EU30" s="74"/>
      <c r="EV30" s="74"/>
      <c r="EW30" s="74"/>
      <c r="EX30" s="74"/>
      <c r="EY30" s="74"/>
      <c r="EZ30" s="74"/>
      <c r="FA30" s="74"/>
      <c r="FB30" s="74"/>
      <c r="FC30" s="74"/>
      <c r="FD30" s="74"/>
      <c r="FE30" s="74"/>
      <c r="FF30" s="74"/>
      <c r="FG30" s="74"/>
      <c r="FH30" s="74"/>
      <c r="FI30" s="74"/>
      <c r="FJ30" s="74"/>
      <c r="FK30" s="74"/>
      <c r="FL30" s="74"/>
      <c r="FM30" s="74"/>
      <c r="FN30" s="74"/>
      <c r="FO30" s="74"/>
      <c r="FP30" s="74"/>
      <c r="FQ30" s="74"/>
      <c r="FR30" s="74"/>
      <c r="FS30" s="74"/>
      <c r="FT30" s="74"/>
      <c r="FU30" s="74"/>
      <c r="FV30" s="74"/>
      <c r="FW30" s="74"/>
      <c r="FX30" s="74"/>
      <c r="FY30" s="74"/>
      <c r="FZ30" s="74"/>
      <c r="GA30" s="74"/>
      <c r="GB30" s="74"/>
      <c r="GC30" s="74"/>
      <c r="GD30" s="74"/>
      <c r="GE30" s="74"/>
      <c r="GF30" s="74"/>
      <c r="GG30" s="74"/>
      <c r="GH30" s="74"/>
      <c r="GI30" s="74"/>
      <c r="GJ30" s="74"/>
    </row>
    <row r="31" spans="1:192" x14ac:dyDescent="0.25">
      <c r="A31" s="247"/>
      <c r="B31" s="247"/>
      <c r="C31" s="248"/>
      <c r="D31" s="249"/>
      <c r="E31" s="300" t="str">
        <f t="shared" ref="E31:AJ31" si="30" xml:space="preserve"> E$26</f>
        <v>Electricity generation</v>
      </c>
      <c r="F31" s="300">
        <f t="shared" si="30"/>
        <v>0</v>
      </c>
      <c r="G31" s="300" t="str">
        <f t="shared" si="30"/>
        <v>GWh</v>
      </c>
      <c r="H31" s="300">
        <f t="shared" si="30"/>
        <v>5599.7151576027818</v>
      </c>
      <c r="I31" s="300">
        <f t="shared" si="30"/>
        <v>0</v>
      </c>
      <c r="J31" s="300">
        <f t="shared" si="30"/>
        <v>0</v>
      </c>
      <c r="K31" s="300">
        <f t="shared" si="30"/>
        <v>0</v>
      </c>
      <c r="L31" s="300">
        <f t="shared" si="30"/>
        <v>0</v>
      </c>
      <c r="M31" s="300">
        <f t="shared" si="30"/>
        <v>0</v>
      </c>
      <c r="N31" s="300">
        <f t="shared" si="30"/>
        <v>0</v>
      </c>
      <c r="O31" s="300">
        <f t="shared" si="30"/>
        <v>0</v>
      </c>
      <c r="P31" s="300">
        <f t="shared" si="30"/>
        <v>0</v>
      </c>
      <c r="Q31" s="300">
        <f t="shared" si="30"/>
        <v>0</v>
      </c>
      <c r="R31" s="300">
        <f t="shared" si="30"/>
        <v>0</v>
      </c>
      <c r="S31" s="300">
        <f t="shared" si="30"/>
        <v>52.283000000000001</v>
      </c>
      <c r="T31" s="300">
        <f t="shared" si="30"/>
        <v>64.165500000000009</v>
      </c>
      <c r="U31" s="300">
        <f t="shared" si="30"/>
        <v>66.542000000000002</v>
      </c>
      <c r="V31" s="300">
        <f t="shared" si="30"/>
        <v>54.659500000000001</v>
      </c>
      <c r="W31" s="300">
        <f t="shared" si="30"/>
        <v>52.022885572139316</v>
      </c>
      <c r="X31" s="300">
        <f t="shared" si="30"/>
        <v>63.846268656716433</v>
      </c>
      <c r="Y31" s="300">
        <f t="shared" si="30"/>
        <v>66.210945273631864</v>
      </c>
      <c r="Z31" s="300">
        <f t="shared" si="30"/>
        <v>54.387562189054741</v>
      </c>
      <c r="AA31" s="300">
        <f t="shared" si="30"/>
        <v>51.764065245909769</v>
      </c>
      <c r="AB31" s="300">
        <f t="shared" si="30"/>
        <v>63.528625529071086</v>
      </c>
      <c r="AC31" s="300">
        <f t="shared" si="30"/>
        <v>65.881537585703356</v>
      </c>
      <c r="AD31" s="300">
        <f t="shared" si="30"/>
        <v>54.11697730254204</v>
      </c>
      <c r="AE31" s="300">
        <f t="shared" si="30"/>
        <v>51.506532582994801</v>
      </c>
      <c r="AF31" s="300">
        <f t="shared" si="30"/>
        <v>63.212562715493625</v>
      </c>
      <c r="AG31" s="300">
        <f t="shared" si="30"/>
        <v>65.553768741993395</v>
      </c>
      <c r="AH31" s="300">
        <f t="shared" si="30"/>
        <v>53.84773860949457</v>
      </c>
      <c r="AI31" s="300">
        <f t="shared" si="30"/>
        <v>51.250281177109272</v>
      </c>
      <c r="AJ31" s="300">
        <f t="shared" si="30"/>
        <v>62.89807235372502</v>
      </c>
      <c r="AK31" s="300">
        <f t="shared" ref="AK31:BP31" si="31" xml:space="preserve"> AK$26</f>
        <v>65.227630589048175</v>
      </c>
      <c r="AL31" s="300">
        <f t="shared" si="31"/>
        <v>53.57983941243242</v>
      </c>
      <c r="AM31" s="300">
        <f t="shared" si="31"/>
        <v>50.99530465384008</v>
      </c>
      <c r="AN31" s="300">
        <f t="shared" si="31"/>
        <v>62.58514662062192</v>
      </c>
      <c r="AO31" s="300">
        <f t="shared" si="31"/>
        <v>64.903115013978294</v>
      </c>
      <c r="AP31" s="300">
        <f t="shared" si="31"/>
        <v>53.313273047196446</v>
      </c>
      <c r="AQ31" s="300">
        <f t="shared" si="31"/>
        <v>50.741596670487652</v>
      </c>
      <c r="AR31" s="300">
        <f t="shared" si="31"/>
        <v>62.27377773196212</v>
      </c>
      <c r="AS31" s="300">
        <f t="shared" si="31"/>
        <v>64.580213944257011</v>
      </c>
      <c r="AT31" s="300">
        <f t="shared" si="31"/>
        <v>53.04803288278255</v>
      </c>
      <c r="AU31" s="300">
        <f t="shared" si="31"/>
        <v>50.489150915908112</v>
      </c>
      <c r="AV31" s="300">
        <f t="shared" si="31"/>
        <v>61.963957942250865</v>
      </c>
      <c r="AW31" s="300">
        <f t="shared" si="31"/>
        <v>64.258919347519424</v>
      </c>
      <c r="AX31" s="300">
        <f t="shared" si="31"/>
        <v>52.784112321176664</v>
      </c>
      <c r="AY31" s="300">
        <f t="shared" si="31"/>
        <v>50.237961110356338</v>
      </c>
      <c r="AZ31" s="300">
        <f t="shared" si="31"/>
        <v>61.655679544528233</v>
      </c>
      <c r="BA31" s="300">
        <f t="shared" si="31"/>
        <v>63.939223231362611</v>
      </c>
      <c r="BB31" s="300">
        <f t="shared" si="31"/>
        <v>52.521504797190715</v>
      </c>
      <c r="BC31" s="300">
        <f t="shared" si="31"/>
        <v>49.988021005329692</v>
      </c>
      <c r="BD31" s="300">
        <f t="shared" si="31"/>
        <v>61.348934870177352</v>
      </c>
      <c r="BE31" s="300">
        <f t="shared" si="31"/>
        <v>63.621117643146889</v>
      </c>
      <c r="BF31" s="300">
        <f t="shared" si="31"/>
        <v>52.260203778299228</v>
      </c>
      <c r="BG31" s="300">
        <f t="shared" si="31"/>
        <v>49.739324383412637</v>
      </c>
      <c r="BH31" s="300">
        <f t="shared" si="31"/>
        <v>61.043716288733691</v>
      </c>
      <c r="BI31" s="300">
        <f t="shared" si="31"/>
        <v>63.304594669797901</v>
      </c>
      <c r="BJ31" s="300">
        <f t="shared" si="31"/>
        <v>52.000202764476846</v>
      </c>
      <c r="BK31" s="300">
        <f t="shared" si="31"/>
        <v>49.491865058122031</v>
      </c>
      <c r="BL31" s="300">
        <f t="shared" si="31"/>
        <v>60.74001620769522</v>
      </c>
      <c r="BM31" s="300">
        <f t="shared" si="31"/>
        <v>62.989646437609856</v>
      </c>
      <c r="BN31" s="300">
        <f t="shared" si="31"/>
        <v>51.741495288036667</v>
      </c>
      <c r="BO31" s="300">
        <f t="shared" si="31"/>
        <v>49.245636873753284</v>
      </c>
      <c r="BP31" s="300">
        <f t="shared" si="31"/>
        <v>60.437827072333583</v>
      </c>
      <c r="BQ31" s="300">
        <f t="shared" ref="BQ31:CV31" si="32" xml:space="preserve"> BQ$26</f>
        <v>62.676265112049641</v>
      </c>
      <c r="BR31" s="300">
        <f t="shared" si="32"/>
        <v>51.484074913469343</v>
      </c>
      <c r="BS31" s="300">
        <f t="shared" si="32"/>
        <v>49.000633705227152</v>
      </c>
      <c r="BT31" s="300">
        <f t="shared" si="32"/>
        <v>60.137141365506054</v>
      </c>
      <c r="BU31" s="300">
        <f t="shared" si="32"/>
        <v>62.36444289756183</v>
      </c>
      <c r="BV31" s="300">
        <f t="shared" si="32"/>
        <v>51.227935237282928</v>
      </c>
      <c r="BW31" s="300">
        <f t="shared" si="32"/>
        <v>48.75684945793747</v>
      </c>
      <c r="BX31" s="300">
        <f t="shared" si="32"/>
        <v>59.837951607468717</v>
      </c>
      <c r="BY31" s="300">
        <f t="shared" si="32"/>
        <v>62.054172037374968</v>
      </c>
      <c r="BZ31" s="300">
        <f t="shared" si="32"/>
        <v>50.973069887843721</v>
      </c>
      <c r="CA31" s="300">
        <f t="shared" si="32"/>
        <v>48.514278067599484</v>
      </c>
      <c r="CB31" s="300">
        <f t="shared" si="32"/>
        <v>59.540250355690276</v>
      </c>
      <c r="CC31" s="300">
        <f t="shared" si="32"/>
        <v>61.745444813308438</v>
      </c>
      <c r="CD31" s="300">
        <f t="shared" si="32"/>
        <v>50.719472525217647</v>
      </c>
      <c r="CE31" s="300">
        <f t="shared" si="32"/>
        <v>48.272913500098994</v>
      </c>
      <c r="CF31" s="300">
        <f t="shared" si="32"/>
        <v>59.244030204666949</v>
      </c>
      <c r="CG31" s="300">
        <f t="shared" si="32"/>
        <v>61.438253545580544</v>
      </c>
      <c r="CH31" s="300">
        <f t="shared" si="32"/>
        <v>50.467136841012589</v>
      </c>
      <c r="CI31" s="300">
        <f t="shared" si="32"/>
        <v>48.032749751342287</v>
      </c>
      <c r="CJ31" s="300">
        <f t="shared" si="32"/>
        <v>58.949283785738267</v>
      </c>
      <c r="CK31" s="300">
        <f t="shared" si="32"/>
        <v>61.132590592617461</v>
      </c>
      <c r="CL31" s="300">
        <f t="shared" si="32"/>
        <v>50.216056558221482</v>
      </c>
      <c r="CM31" s="300">
        <f t="shared" si="32"/>
        <v>47.793780847106767</v>
      </c>
      <c r="CN31" s="300">
        <f t="shared" si="32"/>
        <v>58.656003766903765</v>
      </c>
      <c r="CO31" s="300">
        <f t="shared" si="32"/>
        <v>60.828448350863169</v>
      </c>
      <c r="CP31" s="300">
        <f t="shared" si="32"/>
        <v>49.966225431066171</v>
      </c>
      <c r="CQ31" s="300">
        <f t="shared" si="32"/>
        <v>47.55600084289231</v>
      </c>
      <c r="CR31" s="300">
        <f t="shared" si="32"/>
        <v>58.364182852640567</v>
      </c>
      <c r="CS31" s="300">
        <f t="shared" si="32"/>
        <v>60.525819254590218</v>
      </c>
      <c r="CT31" s="300">
        <f t="shared" si="32"/>
        <v>49.71763724484196</v>
      </c>
      <c r="CU31" s="300">
        <f t="shared" si="32"/>
        <v>47.319403823773449</v>
      </c>
      <c r="CV31" s="300">
        <f t="shared" si="32"/>
        <v>58.07381378372196</v>
      </c>
      <c r="CW31" s="300">
        <f t="shared" ref="CW31:EB31" si="33" xml:space="preserve"> CW$26</f>
        <v>60.224695775711666</v>
      </c>
      <c r="CX31" s="300">
        <f t="shared" si="33"/>
        <v>49.470285815763155</v>
      </c>
      <c r="CY31" s="300">
        <f t="shared" si="33"/>
        <v>47.0839839042522</v>
      </c>
      <c r="CZ31" s="300">
        <f t="shared" si="33"/>
        <v>57.784889337036788</v>
      </c>
      <c r="DA31" s="300">
        <f t="shared" si="33"/>
        <v>59.925070423593709</v>
      </c>
      <c r="DB31" s="300">
        <f t="shared" si="33"/>
        <v>49.224164990809115</v>
      </c>
      <c r="DC31" s="300">
        <f t="shared" si="33"/>
        <v>46.849735228111648</v>
      </c>
      <c r="DD31" s="300">
        <f t="shared" si="33"/>
        <v>57.497402325409752</v>
      </c>
      <c r="DE31" s="300">
        <f t="shared" si="33"/>
        <v>59.626935744869371</v>
      </c>
      <c r="DF31" s="300">
        <f t="shared" si="33"/>
        <v>48.979268647571267</v>
      </c>
      <c r="DG31" s="300">
        <f t="shared" si="33"/>
        <v>46.616651968270304</v>
      </c>
      <c r="DH31" s="300">
        <f t="shared" si="33"/>
        <v>57.21134559742265</v>
      </c>
      <c r="DI31" s="300">
        <f t="shared" si="33"/>
        <v>59.330284323253117</v>
      </c>
      <c r="DJ31" s="300">
        <f t="shared" si="33"/>
        <v>48.735590694100772</v>
      </c>
      <c r="DK31" s="300">
        <f t="shared" si="33"/>
        <v>46.384728326637109</v>
      </c>
      <c r="DL31" s="300">
        <f t="shared" si="33"/>
        <v>56.926712037236463</v>
      </c>
      <c r="DM31" s="300">
        <f t="shared" si="33"/>
        <v>59.035108779356328</v>
      </c>
      <c r="DN31" s="300">
        <f t="shared" si="33"/>
        <v>48.493125068756981</v>
      </c>
      <c r="DO31" s="300">
        <f t="shared" si="33"/>
        <v>0</v>
      </c>
      <c r="DP31" s="300">
        <f t="shared" si="33"/>
        <v>0</v>
      </c>
      <c r="DQ31" s="300">
        <f t="shared" si="33"/>
        <v>0</v>
      </c>
      <c r="DR31" s="300">
        <f t="shared" si="33"/>
        <v>0</v>
      </c>
      <c r="DS31" s="300">
        <f t="shared" si="33"/>
        <v>0</v>
      </c>
      <c r="DT31" s="300">
        <f t="shared" si="33"/>
        <v>0</v>
      </c>
      <c r="DU31" s="300">
        <f t="shared" si="33"/>
        <v>0</v>
      </c>
      <c r="DV31" s="300">
        <f t="shared" si="33"/>
        <v>0</v>
      </c>
      <c r="DW31" s="300">
        <f t="shared" si="33"/>
        <v>0</v>
      </c>
      <c r="DX31" s="300">
        <f t="shared" si="33"/>
        <v>0</v>
      </c>
      <c r="DY31" s="300">
        <f t="shared" si="33"/>
        <v>0</v>
      </c>
      <c r="DZ31" s="300">
        <f t="shared" si="33"/>
        <v>0</v>
      </c>
      <c r="EA31" s="300">
        <f t="shared" si="33"/>
        <v>0</v>
      </c>
      <c r="EB31" s="300">
        <f t="shared" si="33"/>
        <v>0</v>
      </c>
      <c r="EC31" s="300">
        <f t="shared" ref="EC31:FH31" si="34" xml:space="preserve"> EC$26</f>
        <v>0</v>
      </c>
      <c r="ED31" s="300">
        <f t="shared" si="34"/>
        <v>0</v>
      </c>
      <c r="EE31" s="300">
        <f t="shared" si="34"/>
        <v>0</v>
      </c>
      <c r="EF31" s="300">
        <f t="shared" si="34"/>
        <v>0</v>
      </c>
      <c r="EG31" s="300">
        <f t="shared" si="34"/>
        <v>0</v>
      </c>
      <c r="EH31" s="300">
        <f t="shared" si="34"/>
        <v>0</v>
      </c>
      <c r="EI31" s="300">
        <f t="shared" si="34"/>
        <v>0</v>
      </c>
      <c r="EJ31" s="300">
        <f t="shared" si="34"/>
        <v>0</v>
      </c>
      <c r="EK31" s="300">
        <f t="shared" si="34"/>
        <v>0</v>
      </c>
      <c r="EL31" s="300">
        <f t="shared" si="34"/>
        <v>0</v>
      </c>
      <c r="EM31" s="300">
        <f t="shared" si="34"/>
        <v>0</v>
      </c>
      <c r="EN31" s="300">
        <f t="shared" si="34"/>
        <v>0</v>
      </c>
      <c r="EO31" s="300">
        <f t="shared" si="34"/>
        <v>0</v>
      </c>
      <c r="EP31" s="300">
        <f t="shared" si="34"/>
        <v>0</v>
      </c>
      <c r="EQ31" s="300">
        <f t="shared" si="34"/>
        <v>0</v>
      </c>
      <c r="ER31" s="300">
        <f t="shared" si="34"/>
        <v>0</v>
      </c>
      <c r="ES31" s="300">
        <f t="shared" si="34"/>
        <v>0</v>
      </c>
      <c r="ET31" s="300">
        <f t="shared" si="34"/>
        <v>0</v>
      </c>
      <c r="EU31" s="300">
        <f t="shared" si="34"/>
        <v>0</v>
      </c>
      <c r="EV31" s="300">
        <f t="shared" si="34"/>
        <v>0</v>
      </c>
      <c r="EW31" s="300">
        <f t="shared" si="34"/>
        <v>0</v>
      </c>
      <c r="EX31" s="300">
        <f t="shared" si="34"/>
        <v>0</v>
      </c>
      <c r="EY31" s="300">
        <f t="shared" si="34"/>
        <v>0</v>
      </c>
      <c r="EZ31" s="300">
        <f t="shared" si="34"/>
        <v>0</v>
      </c>
      <c r="FA31" s="300">
        <f t="shared" si="34"/>
        <v>0</v>
      </c>
      <c r="FB31" s="300">
        <f t="shared" si="34"/>
        <v>0</v>
      </c>
      <c r="FC31" s="300">
        <f t="shared" si="34"/>
        <v>0</v>
      </c>
      <c r="FD31" s="300">
        <f t="shared" si="34"/>
        <v>0</v>
      </c>
      <c r="FE31" s="300">
        <f t="shared" si="34"/>
        <v>0</v>
      </c>
      <c r="FF31" s="300">
        <f t="shared" si="34"/>
        <v>0</v>
      </c>
      <c r="FG31" s="300">
        <f t="shared" si="34"/>
        <v>0</v>
      </c>
      <c r="FH31" s="300">
        <f t="shared" si="34"/>
        <v>0</v>
      </c>
      <c r="FI31" s="300">
        <f t="shared" ref="FI31:GJ31" si="35" xml:space="preserve"> FI$26</f>
        <v>0</v>
      </c>
      <c r="FJ31" s="300">
        <f t="shared" si="35"/>
        <v>0</v>
      </c>
      <c r="FK31" s="300">
        <f t="shared" si="35"/>
        <v>0</v>
      </c>
      <c r="FL31" s="300">
        <f t="shared" si="35"/>
        <v>0</v>
      </c>
      <c r="FM31" s="300">
        <f t="shared" si="35"/>
        <v>0</v>
      </c>
      <c r="FN31" s="300">
        <f t="shared" si="35"/>
        <v>0</v>
      </c>
      <c r="FO31" s="300">
        <f t="shared" si="35"/>
        <v>0</v>
      </c>
      <c r="FP31" s="300">
        <f t="shared" si="35"/>
        <v>0</v>
      </c>
      <c r="FQ31" s="300">
        <f t="shared" si="35"/>
        <v>0</v>
      </c>
      <c r="FR31" s="300">
        <f t="shared" si="35"/>
        <v>0</v>
      </c>
      <c r="FS31" s="300">
        <f t="shared" si="35"/>
        <v>0</v>
      </c>
      <c r="FT31" s="300">
        <f t="shared" si="35"/>
        <v>0</v>
      </c>
      <c r="FU31" s="300">
        <f t="shared" si="35"/>
        <v>0</v>
      </c>
      <c r="FV31" s="300">
        <f t="shared" si="35"/>
        <v>0</v>
      </c>
      <c r="FW31" s="300">
        <f t="shared" si="35"/>
        <v>0</v>
      </c>
      <c r="FX31" s="300">
        <f t="shared" si="35"/>
        <v>0</v>
      </c>
      <c r="FY31" s="300">
        <f t="shared" si="35"/>
        <v>0</v>
      </c>
      <c r="FZ31" s="300">
        <f t="shared" si="35"/>
        <v>0</v>
      </c>
      <c r="GA31" s="300">
        <f t="shared" si="35"/>
        <v>0</v>
      </c>
      <c r="GB31" s="300">
        <f t="shared" si="35"/>
        <v>0</v>
      </c>
      <c r="GC31" s="300">
        <f t="shared" si="35"/>
        <v>0</v>
      </c>
      <c r="GD31" s="300">
        <f t="shared" si="35"/>
        <v>0</v>
      </c>
      <c r="GE31" s="300">
        <f t="shared" si="35"/>
        <v>0</v>
      </c>
      <c r="GF31" s="300">
        <f t="shared" si="35"/>
        <v>0</v>
      </c>
      <c r="GG31" s="300">
        <f t="shared" si="35"/>
        <v>0</v>
      </c>
      <c r="GH31" s="300">
        <f t="shared" si="35"/>
        <v>0</v>
      </c>
      <c r="GI31" s="300">
        <f t="shared" si="35"/>
        <v>0</v>
      </c>
      <c r="GJ31" s="300">
        <f t="shared" si="35"/>
        <v>0</v>
      </c>
    </row>
    <row r="32" spans="1:192" x14ac:dyDescent="0.25">
      <c r="A32" s="91"/>
      <c r="B32" s="91"/>
      <c r="C32" s="92"/>
      <c r="D32" s="93"/>
      <c r="E32" s="413" t="str">
        <f xml:space="preserve"> Time!E$108</f>
        <v>Operating period flag</v>
      </c>
      <c r="F32" s="413">
        <f xml:space="preserve"> Time!F$108</f>
        <v>0</v>
      </c>
      <c r="G32" s="413" t="str">
        <f xml:space="preserve"> Time!G$108</f>
        <v>flag</v>
      </c>
      <c r="H32" s="413">
        <f xml:space="preserve"> Time!H$108</f>
        <v>100</v>
      </c>
      <c r="I32" s="413">
        <f xml:space="preserve"> Time!I$108</f>
        <v>0</v>
      </c>
      <c r="J32" s="413">
        <f xml:space="preserve"> Time!J$108</f>
        <v>0</v>
      </c>
      <c r="K32" s="413">
        <f xml:space="preserve"> Time!K$108</f>
        <v>0</v>
      </c>
      <c r="L32" s="413">
        <f xml:space="preserve"> Time!L$108</f>
        <v>0</v>
      </c>
      <c r="M32" s="413">
        <f xml:space="preserve"> Time!M$108</f>
        <v>0</v>
      </c>
      <c r="N32" s="413">
        <f xml:space="preserve"> Time!N$108</f>
        <v>0</v>
      </c>
      <c r="O32" s="413">
        <f xml:space="preserve"> Time!O$108</f>
        <v>0</v>
      </c>
      <c r="P32" s="413">
        <f xml:space="preserve"> Time!P$108</f>
        <v>0</v>
      </c>
      <c r="Q32" s="413">
        <f xml:space="preserve"> Time!Q$108</f>
        <v>0</v>
      </c>
      <c r="R32" s="413">
        <f xml:space="preserve"> Time!R$108</f>
        <v>0</v>
      </c>
      <c r="S32" s="413">
        <f xml:space="preserve"> Time!S$108</f>
        <v>1</v>
      </c>
      <c r="T32" s="413">
        <f xml:space="preserve"> Time!T$108</f>
        <v>1</v>
      </c>
      <c r="U32" s="413">
        <f xml:space="preserve"> Time!U$108</f>
        <v>1</v>
      </c>
      <c r="V32" s="413">
        <f xml:space="preserve"> Time!V$108</f>
        <v>1</v>
      </c>
      <c r="W32" s="413">
        <f xml:space="preserve"> Time!W$108</f>
        <v>1</v>
      </c>
      <c r="X32" s="413">
        <f xml:space="preserve"> Time!X$108</f>
        <v>1</v>
      </c>
      <c r="Y32" s="413">
        <f xml:space="preserve"> Time!Y$108</f>
        <v>1</v>
      </c>
      <c r="Z32" s="413">
        <f xml:space="preserve"> Time!Z$108</f>
        <v>1</v>
      </c>
      <c r="AA32" s="413">
        <f xml:space="preserve"> Time!AA$108</f>
        <v>1</v>
      </c>
      <c r="AB32" s="413">
        <f xml:space="preserve"> Time!AB$108</f>
        <v>1</v>
      </c>
      <c r="AC32" s="413">
        <f xml:space="preserve"> Time!AC$108</f>
        <v>1</v>
      </c>
      <c r="AD32" s="413">
        <f xml:space="preserve"> Time!AD$108</f>
        <v>1</v>
      </c>
      <c r="AE32" s="413">
        <f xml:space="preserve"> Time!AE$108</f>
        <v>1</v>
      </c>
      <c r="AF32" s="413">
        <f xml:space="preserve"> Time!AF$108</f>
        <v>1</v>
      </c>
      <c r="AG32" s="413">
        <f xml:space="preserve"> Time!AG$108</f>
        <v>1</v>
      </c>
      <c r="AH32" s="413">
        <f xml:space="preserve"> Time!AH$108</f>
        <v>1</v>
      </c>
      <c r="AI32" s="413">
        <f xml:space="preserve"> Time!AI$108</f>
        <v>1</v>
      </c>
      <c r="AJ32" s="413">
        <f xml:space="preserve"> Time!AJ$108</f>
        <v>1</v>
      </c>
      <c r="AK32" s="413">
        <f xml:space="preserve"> Time!AK$108</f>
        <v>1</v>
      </c>
      <c r="AL32" s="413">
        <f xml:space="preserve"> Time!AL$108</f>
        <v>1</v>
      </c>
      <c r="AM32" s="413">
        <f xml:space="preserve"> Time!AM$108</f>
        <v>1</v>
      </c>
      <c r="AN32" s="413">
        <f xml:space="preserve"> Time!AN$108</f>
        <v>1</v>
      </c>
      <c r="AO32" s="413">
        <f xml:space="preserve"> Time!AO$108</f>
        <v>1</v>
      </c>
      <c r="AP32" s="413">
        <f xml:space="preserve"> Time!AP$108</f>
        <v>1</v>
      </c>
      <c r="AQ32" s="413">
        <f xml:space="preserve"> Time!AQ$108</f>
        <v>1</v>
      </c>
      <c r="AR32" s="413">
        <f xml:space="preserve"> Time!AR$108</f>
        <v>1</v>
      </c>
      <c r="AS32" s="413">
        <f xml:space="preserve"> Time!AS$108</f>
        <v>1</v>
      </c>
      <c r="AT32" s="413">
        <f xml:space="preserve"> Time!AT$108</f>
        <v>1</v>
      </c>
      <c r="AU32" s="413">
        <f xml:space="preserve"> Time!AU$108</f>
        <v>1</v>
      </c>
      <c r="AV32" s="413">
        <f xml:space="preserve"> Time!AV$108</f>
        <v>1</v>
      </c>
      <c r="AW32" s="413">
        <f xml:space="preserve"> Time!AW$108</f>
        <v>1</v>
      </c>
      <c r="AX32" s="413">
        <f xml:space="preserve"> Time!AX$108</f>
        <v>1</v>
      </c>
      <c r="AY32" s="413">
        <f xml:space="preserve"> Time!AY$108</f>
        <v>1</v>
      </c>
      <c r="AZ32" s="413">
        <f xml:space="preserve"> Time!AZ$108</f>
        <v>1</v>
      </c>
      <c r="BA32" s="413">
        <f xml:space="preserve"> Time!BA$108</f>
        <v>1</v>
      </c>
      <c r="BB32" s="413">
        <f xml:space="preserve"> Time!BB$108</f>
        <v>1</v>
      </c>
      <c r="BC32" s="413">
        <f xml:space="preserve"> Time!BC$108</f>
        <v>1</v>
      </c>
      <c r="BD32" s="413">
        <f xml:space="preserve"> Time!BD$108</f>
        <v>1</v>
      </c>
      <c r="BE32" s="413">
        <f xml:space="preserve"> Time!BE$108</f>
        <v>1</v>
      </c>
      <c r="BF32" s="413">
        <f xml:space="preserve"> Time!BF$108</f>
        <v>1</v>
      </c>
      <c r="BG32" s="413">
        <f xml:space="preserve"> Time!BG$108</f>
        <v>1</v>
      </c>
      <c r="BH32" s="413">
        <f xml:space="preserve"> Time!BH$108</f>
        <v>1</v>
      </c>
      <c r="BI32" s="413">
        <f xml:space="preserve"> Time!BI$108</f>
        <v>1</v>
      </c>
      <c r="BJ32" s="413">
        <f xml:space="preserve"> Time!BJ$108</f>
        <v>1</v>
      </c>
      <c r="BK32" s="413">
        <f xml:space="preserve"> Time!BK$108</f>
        <v>1</v>
      </c>
      <c r="BL32" s="413">
        <f xml:space="preserve"> Time!BL$108</f>
        <v>1</v>
      </c>
      <c r="BM32" s="413">
        <f xml:space="preserve"> Time!BM$108</f>
        <v>1</v>
      </c>
      <c r="BN32" s="413">
        <f xml:space="preserve"> Time!BN$108</f>
        <v>1</v>
      </c>
      <c r="BO32" s="413">
        <f xml:space="preserve"> Time!BO$108</f>
        <v>1</v>
      </c>
      <c r="BP32" s="413">
        <f xml:space="preserve"> Time!BP$108</f>
        <v>1</v>
      </c>
      <c r="BQ32" s="413">
        <f xml:space="preserve"> Time!BQ$108</f>
        <v>1</v>
      </c>
      <c r="BR32" s="413">
        <f xml:space="preserve"> Time!BR$108</f>
        <v>1</v>
      </c>
      <c r="BS32" s="413">
        <f xml:space="preserve"> Time!BS$108</f>
        <v>1</v>
      </c>
      <c r="BT32" s="413">
        <f xml:space="preserve"> Time!BT$108</f>
        <v>1</v>
      </c>
      <c r="BU32" s="413">
        <f xml:space="preserve"> Time!BU$108</f>
        <v>1</v>
      </c>
      <c r="BV32" s="413">
        <f xml:space="preserve"> Time!BV$108</f>
        <v>1</v>
      </c>
      <c r="BW32" s="413">
        <f xml:space="preserve"> Time!BW$108</f>
        <v>1</v>
      </c>
      <c r="BX32" s="413">
        <f xml:space="preserve"> Time!BX$108</f>
        <v>1</v>
      </c>
      <c r="BY32" s="413">
        <f xml:space="preserve"> Time!BY$108</f>
        <v>1</v>
      </c>
      <c r="BZ32" s="413">
        <f xml:space="preserve"> Time!BZ$108</f>
        <v>1</v>
      </c>
      <c r="CA32" s="413">
        <f xml:space="preserve"> Time!CA$108</f>
        <v>1</v>
      </c>
      <c r="CB32" s="413">
        <f xml:space="preserve"> Time!CB$108</f>
        <v>1</v>
      </c>
      <c r="CC32" s="413">
        <f xml:space="preserve"> Time!CC$108</f>
        <v>1</v>
      </c>
      <c r="CD32" s="413">
        <f xml:space="preserve"> Time!CD$108</f>
        <v>1</v>
      </c>
      <c r="CE32" s="413">
        <f xml:space="preserve"> Time!CE$108</f>
        <v>1</v>
      </c>
      <c r="CF32" s="413">
        <f xml:space="preserve"> Time!CF$108</f>
        <v>1</v>
      </c>
      <c r="CG32" s="413">
        <f xml:space="preserve"> Time!CG$108</f>
        <v>1</v>
      </c>
      <c r="CH32" s="413">
        <f xml:space="preserve"> Time!CH$108</f>
        <v>1</v>
      </c>
      <c r="CI32" s="413">
        <f xml:space="preserve"> Time!CI$108</f>
        <v>1</v>
      </c>
      <c r="CJ32" s="413">
        <f xml:space="preserve"> Time!CJ$108</f>
        <v>1</v>
      </c>
      <c r="CK32" s="413">
        <f xml:space="preserve"> Time!CK$108</f>
        <v>1</v>
      </c>
      <c r="CL32" s="413">
        <f xml:space="preserve"> Time!CL$108</f>
        <v>1</v>
      </c>
      <c r="CM32" s="413">
        <f xml:space="preserve"> Time!CM$108</f>
        <v>1</v>
      </c>
      <c r="CN32" s="413">
        <f xml:space="preserve"> Time!CN$108</f>
        <v>1</v>
      </c>
      <c r="CO32" s="413">
        <f xml:space="preserve"> Time!CO$108</f>
        <v>1</v>
      </c>
      <c r="CP32" s="413">
        <f xml:space="preserve"> Time!CP$108</f>
        <v>1</v>
      </c>
      <c r="CQ32" s="413">
        <f xml:space="preserve"> Time!CQ$108</f>
        <v>1</v>
      </c>
      <c r="CR32" s="413">
        <f xml:space="preserve"> Time!CR$108</f>
        <v>1</v>
      </c>
      <c r="CS32" s="413">
        <f xml:space="preserve"> Time!CS$108</f>
        <v>1</v>
      </c>
      <c r="CT32" s="413">
        <f xml:space="preserve"> Time!CT$108</f>
        <v>1</v>
      </c>
      <c r="CU32" s="413">
        <f xml:space="preserve"> Time!CU$108</f>
        <v>1</v>
      </c>
      <c r="CV32" s="413">
        <f xml:space="preserve"> Time!CV$108</f>
        <v>1</v>
      </c>
      <c r="CW32" s="413">
        <f xml:space="preserve"> Time!CW$108</f>
        <v>1</v>
      </c>
      <c r="CX32" s="413">
        <f xml:space="preserve"> Time!CX$108</f>
        <v>1</v>
      </c>
      <c r="CY32" s="413">
        <f xml:space="preserve"> Time!CY$108</f>
        <v>1</v>
      </c>
      <c r="CZ32" s="413">
        <f xml:space="preserve"> Time!CZ$108</f>
        <v>1</v>
      </c>
      <c r="DA32" s="413">
        <f xml:space="preserve"> Time!DA$108</f>
        <v>1</v>
      </c>
      <c r="DB32" s="413">
        <f xml:space="preserve"> Time!DB$108</f>
        <v>1</v>
      </c>
      <c r="DC32" s="413">
        <f xml:space="preserve"> Time!DC$108</f>
        <v>1</v>
      </c>
      <c r="DD32" s="413">
        <f xml:space="preserve"> Time!DD$108</f>
        <v>1</v>
      </c>
      <c r="DE32" s="413">
        <f xml:space="preserve"> Time!DE$108</f>
        <v>1</v>
      </c>
      <c r="DF32" s="413">
        <f xml:space="preserve"> Time!DF$108</f>
        <v>1</v>
      </c>
      <c r="DG32" s="413">
        <f xml:space="preserve"> Time!DG$108</f>
        <v>1</v>
      </c>
      <c r="DH32" s="413">
        <f xml:space="preserve"> Time!DH$108</f>
        <v>1</v>
      </c>
      <c r="DI32" s="413">
        <f xml:space="preserve"> Time!DI$108</f>
        <v>1</v>
      </c>
      <c r="DJ32" s="413">
        <f xml:space="preserve"> Time!DJ$108</f>
        <v>1</v>
      </c>
      <c r="DK32" s="413">
        <f xml:space="preserve"> Time!DK$108</f>
        <v>1</v>
      </c>
      <c r="DL32" s="413">
        <f xml:space="preserve"> Time!DL$108</f>
        <v>1</v>
      </c>
      <c r="DM32" s="413">
        <f xml:space="preserve"> Time!DM$108</f>
        <v>1</v>
      </c>
      <c r="DN32" s="413">
        <f xml:space="preserve"> Time!DN$108</f>
        <v>1</v>
      </c>
      <c r="DO32" s="413">
        <f xml:space="preserve"> Time!DO$108</f>
        <v>0</v>
      </c>
      <c r="DP32" s="413">
        <f xml:space="preserve"> Time!DP$108</f>
        <v>0</v>
      </c>
      <c r="DQ32" s="413">
        <f xml:space="preserve"> Time!DQ$108</f>
        <v>0</v>
      </c>
      <c r="DR32" s="413">
        <f xml:space="preserve"> Time!DR$108</f>
        <v>0</v>
      </c>
      <c r="DS32" s="413">
        <f xml:space="preserve"> Time!DS$108</f>
        <v>0</v>
      </c>
      <c r="DT32" s="413">
        <f xml:space="preserve"> Time!DT$108</f>
        <v>0</v>
      </c>
      <c r="DU32" s="413">
        <f xml:space="preserve"> Time!DU$108</f>
        <v>0</v>
      </c>
      <c r="DV32" s="413">
        <f xml:space="preserve"> Time!DV$108</f>
        <v>0</v>
      </c>
      <c r="DW32" s="413">
        <f xml:space="preserve"> Time!DW$108</f>
        <v>0</v>
      </c>
      <c r="DX32" s="413">
        <f xml:space="preserve"> Time!DX$108</f>
        <v>0</v>
      </c>
      <c r="DY32" s="413">
        <f xml:space="preserve"> Time!DY$108</f>
        <v>0</v>
      </c>
      <c r="DZ32" s="413">
        <f xml:space="preserve"> Time!DZ$108</f>
        <v>0</v>
      </c>
      <c r="EA32" s="413">
        <f xml:space="preserve"> Time!EA$108</f>
        <v>0</v>
      </c>
      <c r="EB32" s="413">
        <f xml:space="preserve"> Time!EB$108</f>
        <v>0</v>
      </c>
      <c r="EC32" s="413">
        <f xml:space="preserve"> Time!EC$108</f>
        <v>0</v>
      </c>
      <c r="ED32" s="413">
        <f xml:space="preserve"> Time!ED$108</f>
        <v>0</v>
      </c>
      <c r="EE32" s="413">
        <f xml:space="preserve"> Time!EE$108</f>
        <v>0</v>
      </c>
      <c r="EF32" s="413">
        <f xml:space="preserve"> Time!EF$108</f>
        <v>0</v>
      </c>
      <c r="EG32" s="413">
        <f xml:space="preserve"> Time!EG$108</f>
        <v>0</v>
      </c>
      <c r="EH32" s="413">
        <f xml:space="preserve"> Time!EH$108</f>
        <v>0</v>
      </c>
      <c r="EI32" s="413">
        <f xml:space="preserve"> Time!EI$108</f>
        <v>0</v>
      </c>
      <c r="EJ32" s="413">
        <f xml:space="preserve"> Time!EJ$108</f>
        <v>0</v>
      </c>
      <c r="EK32" s="413">
        <f xml:space="preserve"> Time!EK$108</f>
        <v>0</v>
      </c>
      <c r="EL32" s="413">
        <f xml:space="preserve"> Time!EL$108</f>
        <v>0</v>
      </c>
      <c r="EM32" s="413">
        <f xml:space="preserve"> Time!EM$108</f>
        <v>0</v>
      </c>
      <c r="EN32" s="413">
        <f xml:space="preserve"> Time!EN$108</f>
        <v>0</v>
      </c>
      <c r="EO32" s="413">
        <f xml:space="preserve"> Time!EO$108</f>
        <v>0</v>
      </c>
      <c r="EP32" s="413">
        <f xml:space="preserve"> Time!EP$108</f>
        <v>0</v>
      </c>
      <c r="EQ32" s="413">
        <f xml:space="preserve"> Time!EQ$108</f>
        <v>0</v>
      </c>
      <c r="ER32" s="413">
        <f xml:space="preserve"> Time!ER$108</f>
        <v>0</v>
      </c>
      <c r="ES32" s="413">
        <f xml:space="preserve"> Time!ES$108</f>
        <v>0</v>
      </c>
      <c r="ET32" s="413">
        <f xml:space="preserve"> Time!ET$108</f>
        <v>0</v>
      </c>
      <c r="EU32" s="413">
        <f xml:space="preserve"> Time!EU$108</f>
        <v>0</v>
      </c>
      <c r="EV32" s="413">
        <f xml:space="preserve"> Time!EV$108</f>
        <v>0</v>
      </c>
      <c r="EW32" s="413">
        <f xml:space="preserve"> Time!EW$108</f>
        <v>0</v>
      </c>
      <c r="EX32" s="413">
        <f xml:space="preserve"> Time!EX$108</f>
        <v>0</v>
      </c>
      <c r="EY32" s="413">
        <f xml:space="preserve"> Time!EY$108</f>
        <v>0</v>
      </c>
      <c r="EZ32" s="413">
        <f xml:space="preserve"> Time!EZ$108</f>
        <v>0</v>
      </c>
      <c r="FA32" s="413">
        <f xml:space="preserve"> Time!FA$108</f>
        <v>0</v>
      </c>
      <c r="FB32" s="413">
        <f xml:space="preserve"> Time!FB$108</f>
        <v>0</v>
      </c>
      <c r="FC32" s="413">
        <f xml:space="preserve"> Time!FC$108</f>
        <v>0</v>
      </c>
      <c r="FD32" s="413">
        <f xml:space="preserve"> Time!FD$108</f>
        <v>0</v>
      </c>
      <c r="FE32" s="413">
        <f xml:space="preserve"> Time!FE$108</f>
        <v>0</v>
      </c>
      <c r="FF32" s="413">
        <f xml:space="preserve"> Time!FF$108</f>
        <v>0</v>
      </c>
      <c r="FG32" s="413">
        <f xml:space="preserve"> Time!FG$108</f>
        <v>0</v>
      </c>
      <c r="FH32" s="413">
        <f xml:space="preserve"> Time!FH$108</f>
        <v>0</v>
      </c>
      <c r="FI32" s="413">
        <f xml:space="preserve"> Time!FI$108</f>
        <v>0</v>
      </c>
      <c r="FJ32" s="413">
        <f xml:space="preserve"> Time!FJ$108</f>
        <v>0</v>
      </c>
      <c r="FK32" s="413">
        <f xml:space="preserve"> Time!FK$108</f>
        <v>0</v>
      </c>
      <c r="FL32" s="413">
        <f xml:space="preserve"> Time!FL$108</f>
        <v>0</v>
      </c>
      <c r="FM32" s="413">
        <f xml:space="preserve"> Time!FM$108</f>
        <v>0</v>
      </c>
      <c r="FN32" s="413">
        <f xml:space="preserve"> Time!FN$108</f>
        <v>0</v>
      </c>
      <c r="FO32" s="413">
        <f xml:space="preserve"> Time!FO$108</f>
        <v>0</v>
      </c>
      <c r="FP32" s="413">
        <f xml:space="preserve"> Time!FP$108</f>
        <v>0</v>
      </c>
      <c r="FQ32" s="413">
        <f xml:space="preserve"> Time!FQ$108</f>
        <v>0</v>
      </c>
      <c r="FR32" s="413">
        <f xml:space="preserve"> Time!FR$108</f>
        <v>0</v>
      </c>
      <c r="FS32" s="413">
        <f xml:space="preserve"> Time!FS$108</f>
        <v>0</v>
      </c>
      <c r="FT32" s="413">
        <f xml:space="preserve"> Time!FT$108</f>
        <v>0</v>
      </c>
      <c r="FU32" s="413">
        <f xml:space="preserve"> Time!FU$108</f>
        <v>0</v>
      </c>
      <c r="FV32" s="413">
        <f xml:space="preserve"> Time!FV$108</f>
        <v>0</v>
      </c>
      <c r="FW32" s="413">
        <f xml:space="preserve"> Time!FW$108</f>
        <v>0</v>
      </c>
      <c r="FX32" s="413">
        <f xml:space="preserve"> Time!FX$108</f>
        <v>0</v>
      </c>
      <c r="FY32" s="413">
        <f xml:space="preserve"> Time!FY$108</f>
        <v>0</v>
      </c>
      <c r="FZ32" s="413">
        <f xml:space="preserve"> Time!FZ$108</f>
        <v>0</v>
      </c>
      <c r="GA32" s="413">
        <f xml:space="preserve"> Time!GA$108</f>
        <v>0</v>
      </c>
      <c r="GB32" s="413">
        <f xml:space="preserve"> Time!GB$108</f>
        <v>0</v>
      </c>
      <c r="GC32" s="413">
        <f xml:space="preserve"> Time!GC$108</f>
        <v>0</v>
      </c>
      <c r="GD32" s="413">
        <f xml:space="preserve"> Time!GD$108</f>
        <v>0</v>
      </c>
      <c r="GE32" s="413">
        <f xml:space="preserve"> Time!GE$108</f>
        <v>0</v>
      </c>
      <c r="GF32" s="413">
        <f xml:space="preserve"> Time!GF$108</f>
        <v>0</v>
      </c>
      <c r="GG32" s="413">
        <f xml:space="preserve"> Time!GG$108</f>
        <v>0</v>
      </c>
      <c r="GH32" s="413">
        <f xml:space="preserve"> Time!GH$108</f>
        <v>0</v>
      </c>
      <c r="GI32" s="413">
        <f xml:space="preserve"> Time!GI$108</f>
        <v>0</v>
      </c>
      <c r="GJ32" s="413">
        <f xml:space="preserve"> Time!GJ$108</f>
        <v>0</v>
      </c>
    </row>
    <row r="33" spans="1:192" x14ac:dyDescent="0.25">
      <c r="A33" s="147"/>
      <c r="B33" s="147"/>
      <c r="C33" s="148"/>
      <c r="D33" s="149"/>
      <c r="E33" s="150" t="s">
        <v>125</v>
      </c>
      <c r="F33" s="150"/>
      <c r="G33" s="150" t="str">
        <f xml:space="preserve"> SMU</f>
        <v>$ 000s</v>
      </c>
      <c r="H33" s="150">
        <f xml:space="preserve"> SUM(J33:GJ33)</f>
        <v>259678.86037852906</v>
      </c>
      <c r="I33" s="150"/>
      <c r="J33" s="150">
        <f t="shared" ref="J33:AO33" si="36" xml:space="preserve"> $F28 / $F29 * J31 * $F30 * J32</f>
        <v>0</v>
      </c>
      <c r="K33" s="150">
        <f t="shared" si="36"/>
        <v>0</v>
      </c>
      <c r="L33" s="150">
        <f t="shared" si="36"/>
        <v>0</v>
      </c>
      <c r="M33" s="150">
        <f t="shared" si="36"/>
        <v>0</v>
      </c>
      <c r="N33" s="150">
        <f t="shared" si="36"/>
        <v>0</v>
      </c>
      <c r="O33" s="150">
        <f t="shared" si="36"/>
        <v>0</v>
      </c>
      <c r="P33" s="150">
        <f t="shared" si="36"/>
        <v>0</v>
      </c>
      <c r="Q33" s="150">
        <f t="shared" si="36"/>
        <v>0</v>
      </c>
      <c r="R33" s="150">
        <f t="shared" si="36"/>
        <v>0</v>
      </c>
      <c r="S33" s="150">
        <f t="shared" si="36"/>
        <v>2424.5500842551446</v>
      </c>
      <c r="T33" s="150">
        <f t="shared" si="36"/>
        <v>2975.5841943131322</v>
      </c>
      <c r="U33" s="150">
        <f t="shared" si="36"/>
        <v>3085.7910163247293</v>
      </c>
      <c r="V33" s="150">
        <f t="shared" si="36"/>
        <v>2534.7569062667421</v>
      </c>
      <c r="W33" s="150">
        <f t="shared" si="36"/>
        <v>2412.4876460250198</v>
      </c>
      <c r="X33" s="150">
        <f t="shared" si="36"/>
        <v>2960.7802928488882</v>
      </c>
      <c r="Y33" s="150">
        <f t="shared" si="36"/>
        <v>3070.4388222136622</v>
      </c>
      <c r="Z33" s="150">
        <f t="shared" si="36"/>
        <v>2522.1461753897938</v>
      </c>
      <c r="AA33" s="150">
        <f t="shared" si="36"/>
        <v>2400.4852199253928</v>
      </c>
      <c r="AB33" s="150">
        <f t="shared" si="36"/>
        <v>2946.0500426357098</v>
      </c>
      <c r="AC33" s="150">
        <f t="shared" si="36"/>
        <v>3055.1630071777736</v>
      </c>
      <c r="AD33" s="150">
        <f t="shared" si="36"/>
        <v>2509.598184467457</v>
      </c>
      <c r="AE33" s="150">
        <f t="shared" si="36"/>
        <v>2388.5425073884512</v>
      </c>
      <c r="AF33" s="150">
        <f t="shared" si="36"/>
        <v>2931.3930772494627</v>
      </c>
      <c r="AG33" s="150">
        <f t="shared" si="36"/>
        <v>3039.963191221666</v>
      </c>
      <c r="AH33" s="150">
        <f t="shared" si="36"/>
        <v>2497.1126213606535</v>
      </c>
      <c r="AI33" s="150">
        <f t="shared" si="36"/>
        <v>2376.6592113317929</v>
      </c>
      <c r="AJ33" s="150">
        <f t="shared" si="36"/>
        <v>2916.8090320890187</v>
      </c>
      <c r="AK33" s="150">
        <f t="shared" si="36"/>
        <v>3024.8389962404644</v>
      </c>
      <c r="AL33" s="150">
        <f t="shared" si="36"/>
        <v>2484.6891754832382</v>
      </c>
      <c r="AM33" s="150">
        <f t="shared" si="36"/>
        <v>2364.8350361510384</v>
      </c>
      <c r="AN33" s="150">
        <f t="shared" si="36"/>
        <v>2902.2975443671835</v>
      </c>
      <c r="AO33" s="150">
        <f t="shared" si="36"/>
        <v>3009.7900460104124</v>
      </c>
      <c r="AP33" s="150">
        <f t="shared" ref="AP33:BU33" si="37" xml:space="preserve"> $F28 / $F29 * AP31 * $F30 * AP32</f>
        <v>2472.3275377942673</v>
      </c>
      <c r="AQ33" s="150">
        <f t="shared" si="37"/>
        <v>2353.069687712476</v>
      </c>
      <c r="AR33" s="150">
        <f t="shared" si="37"/>
        <v>2887.8582531016755</v>
      </c>
      <c r="AS33" s="150">
        <f t="shared" si="37"/>
        <v>2994.8159661795153</v>
      </c>
      <c r="AT33" s="150">
        <f t="shared" si="37"/>
        <v>2460.0274007903163</v>
      </c>
      <c r="AU33" s="150">
        <f t="shared" si="37"/>
        <v>2341.3628733457476</v>
      </c>
      <c r="AV33" s="150">
        <f t="shared" si="37"/>
        <v>2873.490799106145</v>
      </c>
      <c r="AW33" s="150">
        <f t="shared" si="37"/>
        <v>2979.9163842582248</v>
      </c>
      <c r="AX33" s="150">
        <f t="shared" si="37"/>
        <v>2447.7884584978274</v>
      </c>
      <c r="AY33" s="150">
        <f t="shared" si="37"/>
        <v>2329.714301836565</v>
      </c>
      <c r="AZ33" s="150">
        <f t="shared" si="37"/>
        <v>2859.194824981239</v>
      </c>
      <c r="BA33" s="150">
        <f t="shared" si="37"/>
        <v>2965.0909296101736</v>
      </c>
      <c r="BB33" s="150">
        <f t="shared" si="37"/>
        <v>2435.6104064654996</v>
      </c>
      <c r="BC33" s="150">
        <f t="shared" si="37"/>
        <v>2318.1236834194679</v>
      </c>
      <c r="BD33" s="150">
        <f t="shared" si="37"/>
        <v>2844.9699751057105</v>
      </c>
      <c r="BE33" s="150">
        <f t="shared" si="37"/>
        <v>2950.3392334429595</v>
      </c>
      <c r="BF33" s="150">
        <f t="shared" si="37"/>
        <v>2423.4929417567168</v>
      </c>
      <c r="BG33" s="150">
        <f t="shared" si="37"/>
        <v>2306.5907297706153</v>
      </c>
      <c r="BH33" s="150">
        <f t="shared" si="37"/>
        <v>2830.8158956275734</v>
      </c>
      <c r="BI33" s="150">
        <f t="shared" si="37"/>
        <v>2935.660928798965</v>
      </c>
      <c r="BJ33" s="150">
        <f t="shared" si="37"/>
        <v>2411.4357629420069</v>
      </c>
      <c r="BK33" s="150">
        <f t="shared" si="37"/>
        <v>2295.1151540006122</v>
      </c>
      <c r="BL33" s="150">
        <f t="shared" si="37"/>
        <v>2816.7322344552967</v>
      </c>
      <c r="BM33" s="150">
        <f t="shared" si="37"/>
        <v>2921.0556505462337</v>
      </c>
      <c r="BN33" s="150">
        <f t="shared" si="37"/>
        <v>2399.4385700915495</v>
      </c>
      <c r="BO33" s="150">
        <f t="shared" si="37"/>
        <v>2283.6966706473763</v>
      </c>
      <c r="BP33" s="150">
        <f t="shared" si="37"/>
        <v>2802.7186412490532</v>
      </c>
      <c r="BQ33" s="150">
        <f t="shared" si="37"/>
        <v>2906.5230353693883</v>
      </c>
      <c r="BR33" s="150">
        <f t="shared" si="37"/>
        <v>2387.5010647677118</v>
      </c>
      <c r="BS33" s="150">
        <f t="shared" si="37"/>
        <v>2272.3349956690313</v>
      </c>
      <c r="BT33" s="150">
        <f t="shared" si="37"/>
        <v>2788.7747674119933</v>
      </c>
      <c r="BU33" s="150">
        <f t="shared" si="37"/>
        <v>2892.0627217605852</v>
      </c>
      <c r="BV33" s="150">
        <f t="shared" ref="BV33:DA33" si="38" xml:space="preserve"> $F28 / $F29 * BV31 * $F30 * BV32</f>
        <v>2375.6229500176237</v>
      </c>
      <c r="BW33" s="150">
        <f t="shared" si="38"/>
        <v>2261.029846436847</v>
      </c>
      <c r="BX33" s="150">
        <f t="shared" si="38"/>
        <v>2774.9002660815854</v>
      </c>
      <c r="BY33" s="150">
        <f t="shared" si="38"/>
        <v>2877.6743500105335</v>
      </c>
      <c r="BZ33" s="150">
        <f t="shared" si="38"/>
        <v>2363.8039303657952</v>
      </c>
      <c r="CA33" s="150">
        <f t="shared" si="38"/>
        <v>2249.7809417282069</v>
      </c>
      <c r="CB33" s="150">
        <f t="shared" si="38"/>
        <v>2761.0947921209813</v>
      </c>
      <c r="CC33" s="150">
        <f t="shared" si="38"/>
        <v>2863.357562199536</v>
      </c>
      <c r="CD33" s="150">
        <f t="shared" si="38"/>
        <v>2352.0437118067616</v>
      </c>
      <c r="CE33" s="150">
        <f t="shared" si="38"/>
        <v>2238.5880017196091</v>
      </c>
      <c r="CF33" s="150">
        <f t="shared" si="38"/>
        <v>2747.3580021104294</v>
      </c>
      <c r="CG33" s="150">
        <f t="shared" si="38"/>
        <v>2849.1120021885936</v>
      </c>
      <c r="CH33" s="150">
        <f t="shared" si="38"/>
        <v>2340.3420017977733</v>
      </c>
      <c r="CI33" s="150">
        <f t="shared" si="38"/>
        <v>2227.4507479797107</v>
      </c>
      <c r="CJ33" s="150">
        <f t="shared" si="38"/>
        <v>2733.6895543387359</v>
      </c>
      <c r="CK33" s="150">
        <f t="shared" si="38"/>
        <v>2834.9373156105412</v>
      </c>
      <c r="CL33" s="150">
        <f t="shared" si="38"/>
        <v>2328.6985092515156</v>
      </c>
      <c r="CM33" s="150">
        <f t="shared" si="38"/>
        <v>2216.3689034623994</v>
      </c>
      <c r="CN33" s="150">
        <f t="shared" si="38"/>
        <v>2720.089108794763</v>
      </c>
      <c r="CO33" s="150">
        <f t="shared" si="38"/>
        <v>2820.8331498612361</v>
      </c>
      <c r="CP33" s="150">
        <f t="shared" si="38"/>
        <v>2317.1129445288725</v>
      </c>
      <c r="CQ33" s="150">
        <f t="shared" si="38"/>
        <v>2205.3421924999002</v>
      </c>
      <c r="CR33" s="150">
        <f t="shared" si="38"/>
        <v>2706.5563271589685</v>
      </c>
      <c r="CS33" s="150">
        <f t="shared" si="38"/>
        <v>2806.7991540907824</v>
      </c>
      <c r="CT33" s="150">
        <f t="shared" si="38"/>
        <v>2305.5850194317136</v>
      </c>
      <c r="CU33" s="150">
        <f t="shared" si="38"/>
        <v>2194.3703407959206</v>
      </c>
      <c r="CV33" s="150">
        <f t="shared" si="38"/>
        <v>2693.0908727949936</v>
      </c>
      <c r="CW33" s="150">
        <f t="shared" si="38"/>
        <v>2792.8349791948081</v>
      </c>
      <c r="CX33" s="150">
        <f t="shared" si="38"/>
        <v>2294.1144471957355</v>
      </c>
      <c r="CY33" s="150">
        <f t="shared" si="38"/>
        <v>2183.4530754188272</v>
      </c>
      <c r="CZ33" s="150">
        <f t="shared" si="38"/>
        <v>2679.6924107412879</v>
      </c>
      <c r="DA33" s="150">
        <f t="shared" si="38"/>
        <v>2778.9402778057797</v>
      </c>
      <c r="DB33" s="150">
        <f t="shared" ref="DB33:EG33" si="39" xml:space="preserve"> $F28 / $F29 * DB31 * $F30 * DB32</f>
        <v>2282.7009424833191</v>
      </c>
      <c r="DC33" s="150">
        <f t="shared" si="39"/>
        <v>2172.5901247948532</v>
      </c>
      <c r="DD33" s="150">
        <f t="shared" si="39"/>
        <v>2666.3606077027744</v>
      </c>
      <c r="DE33" s="150">
        <f t="shared" si="39"/>
        <v>2765.1147042843586</v>
      </c>
      <c r="DF33" s="150">
        <f t="shared" si="39"/>
        <v>2271.3442213764374</v>
      </c>
      <c r="DG33" s="150">
        <f t="shared" si="39"/>
        <v>2161.7812187013469</v>
      </c>
      <c r="DH33" s="150">
        <f t="shared" si="39"/>
        <v>2653.095132042562</v>
      </c>
      <c r="DI33" s="150">
        <f t="shared" si="39"/>
        <v>2751.3579147108053</v>
      </c>
      <c r="DJ33" s="150">
        <f t="shared" si="39"/>
        <v>2260.0440013695898</v>
      </c>
      <c r="DK33" s="150">
        <f t="shared" si="39"/>
        <v>2151.0260882600464</v>
      </c>
      <c r="DL33" s="150">
        <f t="shared" si="39"/>
        <v>2639.8956537736935</v>
      </c>
      <c r="DM33" s="150">
        <f t="shared" si="39"/>
        <v>2737.6695668764228</v>
      </c>
      <c r="DN33" s="150">
        <f t="shared" si="39"/>
        <v>2248.8000013627757</v>
      </c>
      <c r="DO33" s="150">
        <f t="shared" si="39"/>
        <v>0</v>
      </c>
      <c r="DP33" s="150">
        <f t="shared" si="39"/>
        <v>0</v>
      </c>
      <c r="DQ33" s="150">
        <f t="shared" si="39"/>
        <v>0</v>
      </c>
      <c r="DR33" s="150">
        <f t="shared" si="39"/>
        <v>0</v>
      </c>
      <c r="DS33" s="150">
        <f t="shared" si="39"/>
        <v>0</v>
      </c>
      <c r="DT33" s="150">
        <f t="shared" si="39"/>
        <v>0</v>
      </c>
      <c r="DU33" s="150">
        <f t="shared" si="39"/>
        <v>0</v>
      </c>
      <c r="DV33" s="150">
        <f t="shared" si="39"/>
        <v>0</v>
      </c>
      <c r="DW33" s="150">
        <f t="shared" si="39"/>
        <v>0</v>
      </c>
      <c r="DX33" s="150">
        <f t="shared" si="39"/>
        <v>0</v>
      </c>
      <c r="DY33" s="150">
        <f t="shared" si="39"/>
        <v>0</v>
      </c>
      <c r="DZ33" s="150">
        <f t="shared" si="39"/>
        <v>0</v>
      </c>
      <c r="EA33" s="150">
        <f t="shared" si="39"/>
        <v>0</v>
      </c>
      <c r="EB33" s="150">
        <f t="shared" si="39"/>
        <v>0</v>
      </c>
      <c r="EC33" s="150">
        <f t="shared" si="39"/>
        <v>0</v>
      </c>
      <c r="ED33" s="150">
        <f t="shared" si="39"/>
        <v>0</v>
      </c>
      <c r="EE33" s="150">
        <f t="shared" si="39"/>
        <v>0</v>
      </c>
      <c r="EF33" s="150">
        <f t="shared" si="39"/>
        <v>0</v>
      </c>
      <c r="EG33" s="150">
        <f t="shared" si="39"/>
        <v>0</v>
      </c>
      <c r="EH33" s="150">
        <f t="shared" ref="EH33:FM33" si="40" xml:space="preserve"> $F28 / $F29 * EH31 * $F30 * EH32</f>
        <v>0</v>
      </c>
      <c r="EI33" s="150">
        <f t="shared" si="40"/>
        <v>0</v>
      </c>
      <c r="EJ33" s="150">
        <f t="shared" si="40"/>
        <v>0</v>
      </c>
      <c r="EK33" s="150">
        <f t="shared" si="40"/>
        <v>0</v>
      </c>
      <c r="EL33" s="150">
        <f t="shared" si="40"/>
        <v>0</v>
      </c>
      <c r="EM33" s="150">
        <f t="shared" si="40"/>
        <v>0</v>
      </c>
      <c r="EN33" s="150">
        <f t="shared" si="40"/>
        <v>0</v>
      </c>
      <c r="EO33" s="150">
        <f t="shared" si="40"/>
        <v>0</v>
      </c>
      <c r="EP33" s="150">
        <f t="shared" si="40"/>
        <v>0</v>
      </c>
      <c r="EQ33" s="150">
        <f t="shared" si="40"/>
        <v>0</v>
      </c>
      <c r="ER33" s="150">
        <f t="shared" si="40"/>
        <v>0</v>
      </c>
      <c r="ES33" s="150">
        <f t="shared" si="40"/>
        <v>0</v>
      </c>
      <c r="ET33" s="150">
        <f t="shared" si="40"/>
        <v>0</v>
      </c>
      <c r="EU33" s="150">
        <f t="shared" si="40"/>
        <v>0</v>
      </c>
      <c r="EV33" s="150">
        <f t="shared" si="40"/>
        <v>0</v>
      </c>
      <c r="EW33" s="150">
        <f t="shared" si="40"/>
        <v>0</v>
      </c>
      <c r="EX33" s="150">
        <f t="shared" si="40"/>
        <v>0</v>
      </c>
      <c r="EY33" s="150">
        <f t="shared" si="40"/>
        <v>0</v>
      </c>
      <c r="EZ33" s="150">
        <f t="shared" si="40"/>
        <v>0</v>
      </c>
      <c r="FA33" s="150">
        <f t="shared" si="40"/>
        <v>0</v>
      </c>
      <c r="FB33" s="150">
        <f t="shared" si="40"/>
        <v>0</v>
      </c>
      <c r="FC33" s="150">
        <f t="shared" si="40"/>
        <v>0</v>
      </c>
      <c r="FD33" s="150">
        <f t="shared" si="40"/>
        <v>0</v>
      </c>
      <c r="FE33" s="150">
        <f t="shared" si="40"/>
        <v>0</v>
      </c>
      <c r="FF33" s="150">
        <f t="shared" si="40"/>
        <v>0</v>
      </c>
      <c r="FG33" s="150">
        <f t="shared" si="40"/>
        <v>0</v>
      </c>
      <c r="FH33" s="150">
        <f t="shared" si="40"/>
        <v>0</v>
      </c>
      <c r="FI33" s="150">
        <f t="shared" si="40"/>
        <v>0</v>
      </c>
      <c r="FJ33" s="150">
        <f t="shared" si="40"/>
        <v>0</v>
      </c>
      <c r="FK33" s="150">
        <f t="shared" si="40"/>
        <v>0</v>
      </c>
      <c r="FL33" s="150">
        <f t="shared" si="40"/>
        <v>0</v>
      </c>
      <c r="FM33" s="150">
        <f t="shared" si="40"/>
        <v>0</v>
      </c>
      <c r="FN33" s="150">
        <f t="shared" ref="FN33:GJ33" si="41" xml:space="preserve"> $F28 / $F29 * FN31 * $F30 * FN32</f>
        <v>0</v>
      </c>
      <c r="FO33" s="150">
        <f t="shared" si="41"/>
        <v>0</v>
      </c>
      <c r="FP33" s="150">
        <f t="shared" si="41"/>
        <v>0</v>
      </c>
      <c r="FQ33" s="150">
        <f t="shared" si="41"/>
        <v>0</v>
      </c>
      <c r="FR33" s="150">
        <f t="shared" si="41"/>
        <v>0</v>
      </c>
      <c r="FS33" s="150">
        <f t="shared" si="41"/>
        <v>0</v>
      </c>
      <c r="FT33" s="150">
        <f t="shared" si="41"/>
        <v>0</v>
      </c>
      <c r="FU33" s="150">
        <f t="shared" si="41"/>
        <v>0</v>
      </c>
      <c r="FV33" s="150">
        <f t="shared" si="41"/>
        <v>0</v>
      </c>
      <c r="FW33" s="150">
        <f t="shared" si="41"/>
        <v>0</v>
      </c>
      <c r="FX33" s="150">
        <f t="shared" si="41"/>
        <v>0</v>
      </c>
      <c r="FY33" s="150">
        <f t="shared" si="41"/>
        <v>0</v>
      </c>
      <c r="FZ33" s="150">
        <f t="shared" si="41"/>
        <v>0</v>
      </c>
      <c r="GA33" s="150">
        <f t="shared" si="41"/>
        <v>0</v>
      </c>
      <c r="GB33" s="150">
        <f t="shared" si="41"/>
        <v>0</v>
      </c>
      <c r="GC33" s="150">
        <f t="shared" si="41"/>
        <v>0</v>
      </c>
      <c r="GD33" s="150">
        <f t="shared" si="41"/>
        <v>0</v>
      </c>
      <c r="GE33" s="150">
        <f t="shared" si="41"/>
        <v>0</v>
      </c>
      <c r="GF33" s="150">
        <f t="shared" si="41"/>
        <v>0</v>
      </c>
      <c r="GG33" s="150">
        <f t="shared" si="41"/>
        <v>0</v>
      </c>
      <c r="GH33" s="150">
        <f t="shared" si="41"/>
        <v>0</v>
      </c>
      <c r="GI33" s="150">
        <f t="shared" si="41"/>
        <v>0</v>
      </c>
      <c r="GJ33" s="150">
        <f t="shared" si="41"/>
        <v>0</v>
      </c>
    </row>
    <row r="34" spans="1:192" x14ac:dyDescent="0.25">
      <c r="A34" s="247"/>
      <c r="B34" s="247"/>
      <c r="C34" s="248"/>
      <c r="D34" s="249"/>
      <c r="E34" s="246"/>
      <c r="F34" s="246"/>
      <c r="G34" s="246"/>
      <c r="H34" s="246"/>
      <c r="I34" s="246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6"/>
      <c r="AP34" s="246"/>
      <c r="AQ34" s="246"/>
      <c r="AR34" s="246"/>
      <c r="AS34" s="246"/>
      <c r="AT34" s="246"/>
      <c r="AU34" s="246"/>
      <c r="AV34" s="246"/>
      <c r="AW34" s="246"/>
      <c r="AX34" s="246"/>
      <c r="AY34" s="246"/>
      <c r="AZ34" s="246"/>
      <c r="BA34" s="246"/>
      <c r="BB34" s="246"/>
      <c r="BC34" s="246"/>
      <c r="BD34" s="246"/>
      <c r="BE34" s="246"/>
      <c r="BF34" s="246"/>
      <c r="BG34" s="246"/>
      <c r="BH34" s="246"/>
      <c r="BI34" s="246"/>
      <c r="BJ34" s="246"/>
      <c r="BK34" s="246"/>
      <c r="BL34" s="246"/>
      <c r="BM34" s="246"/>
      <c r="BN34" s="246"/>
      <c r="BO34" s="246"/>
      <c r="BP34" s="246"/>
      <c r="BQ34" s="246"/>
      <c r="BR34" s="246"/>
      <c r="BS34" s="246"/>
      <c r="BT34" s="246"/>
      <c r="BU34" s="246"/>
      <c r="BV34" s="246"/>
      <c r="BW34" s="246"/>
      <c r="BX34" s="246"/>
      <c r="BY34" s="246"/>
      <c r="BZ34" s="246"/>
      <c r="CA34" s="246"/>
      <c r="CB34" s="246"/>
      <c r="CC34" s="246"/>
      <c r="CD34" s="246"/>
      <c r="CE34" s="246"/>
      <c r="CF34" s="246"/>
      <c r="CG34" s="246"/>
      <c r="CH34" s="246"/>
      <c r="CI34" s="246"/>
      <c r="CJ34" s="246"/>
      <c r="CK34" s="246"/>
      <c r="CL34" s="246"/>
      <c r="CM34" s="246"/>
      <c r="CN34" s="246"/>
      <c r="CO34" s="246"/>
      <c r="CP34" s="246"/>
      <c r="CQ34" s="246"/>
      <c r="CR34" s="246"/>
      <c r="CS34" s="246"/>
      <c r="CT34" s="246"/>
      <c r="CU34" s="246"/>
      <c r="CV34" s="246"/>
      <c r="CW34" s="246"/>
      <c r="CX34" s="246"/>
      <c r="CY34" s="246"/>
      <c r="CZ34" s="246"/>
      <c r="DA34" s="246"/>
      <c r="DB34" s="246"/>
      <c r="DC34" s="246"/>
      <c r="DD34" s="246"/>
      <c r="DE34" s="246"/>
      <c r="DF34" s="246"/>
      <c r="DG34" s="246"/>
      <c r="DH34" s="246"/>
      <c r="DI34" s="246"/>
      <c r="DJ34" s="246"/>
      <c r="DK34" s="246"/>
      <c r="DL34" s="246"/>
      <c r="DM34" s="246"/>
      <c r="DN34" s="246"/>
      <c r="DO34" s="246"/>
      <c r="DP34" s="246"/>
      <c r="DQ34" s="246"/>
      <c r="DR34" s="246"/>
      <c r="DS34" s="246"/>
      <c r="DT34" s="246"/>
      <c r="DU34" s="246"/>
      <c r="DV34" s="246"/>
      <c r="DW34" s="246"/>
      <c r="DX34" s="246"/>
      <c r="DY34" s="246"/>
      <c r="DZ34" s="246"/>
      <c r="EA34" s="246"/>
      <c r="EB34" s="246"/>
      <c r="EC34" s="246"/>
      <c r="ED34" s="246"/>
      <c r="EE34" s="246"/>
      <c r="EF34" s="246"/>
      <c r="EG34" s="246"/>
      <c r="EH34" s="246"/>
      <c r="EI34" s="246"/>
      <c r="EJ34" s="246"/>
      <c r="EK34" s="246"/>
      <c r="EL34" s="246"/>
      <c r="EM34" s="246"/>
      <c r="EN34" s="246"/>
      <c r="EO34" s="246"/>
      <c r="EP34" s="246"/>
      <c r="EQ34" s="246"/>
      <c r="ER34" s="246"/>
      <c r="ES34" s="246"/>
      <c r="ET34" s="246"/>
      <c r="EU34" s="246"/>
      <c r="EV34" s="246"/>
      <c r="EW34" s="246"/>
      <c r="EX34" s="246"/>
      <c r="EY34" s="246"/>
      <c r="EZ34" s="246"/>
      <c r="FA34" s="246"/>
      <c r="FB34" s="246"/>
      <c r="FC34" s="246"/>
      <c r="FD34" s="246"/>
      <c r="FE34" s="246"/>
      <c r="FF34" s="246"/>
      <c r="FG34" s="246"/>
      <c r="FH34" s="246"/>
      <c r="FI34" s="246"/>
      <c r="FJ34" s="246"/>
      <c r="FK34" s="246"/>
      <c r="FL34" s="246"/>
      <c r="FM34" s="246"/>
      <c r="FN34" s="246"/>
      <c r="FO34" s="246"/>
      <c r="FP34" s="246"/>
      <c r="FQ34" s="246"/>
      <c r="FR34" s="246"/>
      <c r="FS34" s="246"/>
      <c r="FT34" s="246"/>
      <c r="FU34" s="246"/>
      <c r="FV34" s="246"/>
      <c r="FW34" s="246"/>
      <c r="FX34" s="246"/>
      <c r="FY34" s="246"/>
      <c r="FZ34" s="246"/>
      <c r="GA34" s="246"/>
      <c r="GB34" s="246"/>
      <c r="GC34" s="246"/>
      <c r="GD34" s="246"/>
      <c r="GE34" s="246"/>
      <c r="GF34" s="246"/>
      <c r="GG34" s="246"/>
      <c r="GH34" s="246"/>
      <c r="GI34" s="246"/>
      <c r="GJ34" s="246"/>
    </row>
    <row r="35" spans="1:192" x14ac:dyDescent="0.25">
      <c r="A35" s="247"/>
      <c r="B35" s="247"/>
      <c r="C35" s="248"/>
      <c r="D35" s="249"/>
      <c r="E35" s="246"/>
      <c r="F35" s="246"/>
      <c r="G35" s="246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6"/>
      <c r="AB35" s="246"/>
      <c r="AC35" s="246"/>
      <c r="AD35" s="246"/>
      <c r="AE35" s="246"/>
      <c r="AF35" s="246"/>
      <c r="AG35" s="246"/>
      <c r="AH35" s="246"/>
      <c r="AI35" s="246"/>
      <c r="AJ35" s="246"/>
      <c r="AK35" s="246"/>
      <c r="AL35" s="246"/>
      <c r="AM35" s="246"/>
      <c r="AN35" s="246"/>
      <c r="AO35" s="246"/>
      <c r="AP35" s="246"/>
      <c r="AQ35" s="246"/>
      <c r="AR35" s="246"/>
      <c r="AS35" s="246"/>
      <c r="AT35" s="246"/>
      <c r="AU35" s="246"/>
      <c r="AV35" s="246"/>
      <c r="AW35" s="246"/>
      <c r="AX35" s="246"/>
      <c r="AY35" s="246"/>
      <c r="AZ35" s="246"/>
      <c r="BA35" s="246"/>
      <c r="BB35" s="246"/>
      <c r="BC35" s="246"/>
      <c r="BD35" s="246"/>
      <c r="BE35" s="246"/>
      <c r="BF35" s="246"/>
      <c r="BG35" s="246"/>
      <c r="BH35" s="246"/>
      <c r="BI35" s="246"/>
      <c r="BJ35" s="246"/>
      <c r="BK35" s="246"/>
      <c r="BL35" s="246"/>
      <c r="BM35" s="246"/>
      <c r="BN35" s="246"/>
      <c r="BO35" s="246"/>
      <c r="BP35" s="246"/>
      <c r="BQ35" s="246"/>
      <c r="BR35" s="246"/>
      <c r="BS35" s="246"/>
      <c r="BT35" s="246"/>
      <c r="BU35" s="246"/>
      <c r="BV35" s="246"/>
      <c r="BW35" s="246"/>
      <c r="BX35" s="246"/>
      <c r="BY35" s="246"/>
      <c r="BZ35" s="246"/>
      <c r="CA35" s="246"/>
      <c r="CB35" s="246"/>
      <c r="CC35" s="246"/>
      <c r="CD35" s="246"/>
      <c r="CE35" s="246"/>
      <c r="CF35" s="246"/>
      <c r="CG35" s="246"/>
      <c r="CH35" s="246"/>
      <c r="CI35" s="246"/>
      <c r="CJ35" s="246"/>
      <c r="CK35" s="246"/>
      <c r="CL35" s="246"/>
      <c r="CM35" s="246"/>
      <c r="CN35" s="246"/>
      <c r="CO35" s="246"/>
      <c r="CP35" s="246"/>
      <c r="CQ35" s="246"/>
      <c r="CR35" s="246"/>
      <c r="CS35" s="246"/>
      <c r="CT35" s="246"/>
      <c r="CU35" s="246"/>
      <c r="CV35" s="246"/>
      <c r="CW35" s="246"/>
      <c r="CX35" s="246"/>
      <c r="CY35" s="246"/>
      <c r="CZ35" s="246"/>
      <c r="DA35" s="246"/>
      <c r="DB35" s="246"/>
      <c r="DC35" s="246"/>
      <c r="DD35" s="246"/>
      <c r="DE35" s="246"/>
      <c r="DF35" s="246"/>
      <c r="DG35" s="246"/>
      <c r="DH35" s="246"/>
      <c r="DI35" s="246"/>
      <c r="DJ35" s="246"/>
      <c r="DK35" s="246"/>
      <c r="DL35" s="246"/>
      <c r="DM35" s="246"/>
      <c r="DN35" s="246"/>
      <c r="DO35" s="246"/>
      <c r="DP35" s="246"/>
      <c r="DQ35" s="246"/>
      <c r="DR35" s="246"/>
      <c r="DS35" s="246"/>
      <c r="DT35" s="246"/>
      <c r="DU35" s="246"/>
      <c r="DV35" s="246"/>
      <c r="DW35" s="246"/>
      <c r="DX35" s="246"/>
      <c r="DY35" s="246"/>
      <c r="DZ35" s="246"/>
      <c r="EA35" s="246"/>
      <c r="EB35" s="246"/>
      <c r="EC35" s="246"/>
      <c r="ED35" s="246"/>
      <c r="EE35" s="246"/>
      <c r="EF35" s="246"/>
      <c r="EG35" s="246"/>
      <c r="EH35" s="246"/>
      <c r="EI35" s="246"/>
      <c r="EJ35" s="246"/>
      <c r="EK35" s="246"/>
      <c r="EL35" s="246"/>
      <c r="EM35" s="246"/>
      <c r="EN35" s="246"/>
      <c r="EO35" s="246"/>
      <c r="EP35" s="246"/>
      <c r="EQ35" s="246"/>
      <c r="ER35" s="246"/>
      <c r="ES35" s="246"/>
      <c r="ET35" s="246"/>
      <c r="EU35" s="246"/>
      <c r="EV35" s="246"/>
      <c r="EW35" s="246"/>
      <c r="EX35" s="246"/>
      <c r="EY35" s="246"/>
      <c r="EZ35" s="246"/>
      <c r="FA35" s="246"/>
      <c r="FB35" s="246"/>
      <c r="FC35" s="246"/>
      <c r="FD35" s="246"/>
      <c r="FE35" s="246"/>
      <c r="FF35" s="246"/>
      <c r="FG35" s="246"/>
      <c r="FH35" s="246"/>
      <c r="FI35" s="246"/>
      <c r="FJ35" s="246"/>
      <c r="FK35" s="246"/>
      <c r="FL35" s="246"/>
      <c r="FM35" s="246"/>
      <c r="FN35" s="246"/>
      <c r="FO35" s="246"/>
      <c r="FP35" s="246"/>
      <c r="FQ35" s="246"/>
      <c r="FR35" s="246"/>
      <c r="FS35" s="246"/>
      <c r="FT35" s="246"/>
      <c r="FU35" s="246"/>
      <c r="FV35" s="246"/>
      <c r="FW35" s="246"/>
      <c r="FX35" s="246"/>
      <c r="FY35" s="246"/>
      <c r="FZ35" s="246"/>
      <c r="GA35" s="246"/>
      <c r="GB35" s="246"/>
      <c r="GC35" s="246"/>
      <c r="GD35" s="246"/>
      <c r="GE35" s="246"/>
      <c r="GF35" s="246"/>
      <c r="GG35" s="246"/>
      <c r="GH35" s="246"/>
      <c r="GI35" s="246"/>
      <c r="GJ35" s="246"/>
    </row>
    <row r="36" spans="1:192" x14ac:dyDescent="0.25">
      <c r="A36" s="247" t="s">
        <v>154</v>
      </c>
      <c r="B36" s="247"/>
      <c r="C36" s="248"/>
      <c r="D36" s="249"/>
      <c r="E36" s="246"/>
      <c r="F36" s="246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6"/>
      <c r="BJ36" s="246"/>
      <c r="BK36" s="246"/>
      <c r="BL36" s="246"/>
      <c r="BM36" s="246"/>
      <c r="BN36" s="246"/>
      <c r="BO36" s="246"/>
      <c r="BP36" s="246"/>
      <c r="BQ36" s="246"/>
      <c r="BR36" s="246"/>
      <c r="BS36" s="246"/>
      <c r="BT36" s="246"/>
      <c r="BU36" s="246"/>
      <c r="BV36" s="246"/>
      <c r="BW36" s="246"/>
      <c r="BX36" s="246"/>
      <c r="BY36" s="246"/>
      <c r="BZ36" s="246"/>
      <c r="CA36" s="246"/>
      <c r="CB36" s="246"/>
      <c r="CC36" s="246"/>
      <c r="CD36" s="246"/>
      <c r="CE36" s="246"/>
      <c r="CF36" s="246"/>
      <c r="CG36" s="246"/>
      <c r="CH36" s="246"/>
      <c r="CI36" s="246"/>
      <c r="CJ36" s="246"/>
      <c r="CK36" s="246"/>
      <c r="CL36" s="246"/>
      <c r="CM36" s="246"/>
      <c r="CN36" s="246"/>
      <c r="CO36" s="246"/>
      <c r="CP36" s="246"/>
      <c r="CQ36" s="246"/>
      <c r="CR36" s="246"/>
      <c r="CS36" s="246"/>
      <c r="CT36" s="246"/>
      <c r="CU36" s="246"/>
      <c r="CV36" s="246"/>
      <c r="CW36" s="246"/>
      <c r="CX36" s="246"/>
      <c r="CY36" s="246"/>
      <c r="CZ36" s="246"/>
      <c r="DA36" s="246"/>
      <c r="DB36" s="246"/>
      <c r="DC36" s="246"/>
      <c r="DD36" s="246"/>
      <c r="DE36" s="246"/>
      <c r="DF36" s="246"/>
      <c r="DG36" s="246"/>
      <c r="DH36" s="246"/>
      <c r="DI36" s="246"/>
      <c r="DJ36" s="246"/>
      <c r="DK36" s="246"/>
      <c r="DL36" s="246"/>
      <c r="DM36" s="246"/>
      <c r="DN36" s="246"/>
      <c r="DO36" s="246"/>
      <c r="DP36" s="246"/>
      <c r="DQ36" s="246"/>
      <c r="DR36" s="246"/>
      <c r="DS36" s="246"/>
      <c r="DT36" s="246"/>
      <c r="DU36" s="246"/>
      <c r="DV36" s="246"/>
      <c r="DW36" s="246"/>
      <c r="DX36" s="246"/>
      <c r="DY36" s="246"/>
      <c r="DZ36" s="246"/>
      <c r="EA36" s="246"/>
      <c r="EB36" s="246"/>
      <c r="EC36" s="246"/>
      <c r="ED36" s="246"/>
      <c r="EE36" s="246"/>
      <c r="EF36" s="246"/>
      <c r="EG36" s="246"/>
      <c r="EH36" s="246"/>
      <c r="EI36" s="246"/>
      <c r="EJ36" s="246"/>
      <c r="EK36" s="246"/>
      <c r="EL36" s="246"/>
      <c r="EM36" s="246"/>
      <c r="EN36" s="246"/>
      <c r="EO36" s="246"/>
      <c r="EP36" s="246"/>
      <c r="EQ36" s="246"/>
      <c r="ER36" s="246"/>
      <c r="ES36" s="246"/>
      <c r="ET36" s="246"/>
      <c r="EU36" s="246"/>
      <c r="EV36" s="246"/>
      <c r="EW36" s="246"/>
      <c r="EX36" s="246"/>
      <c r="EY36" s="246"/>
      <c r="EZ36" s="246"/>
      <c r="FA36" s="246"/>
      <c r="FB36" s="246"/>
      <c r="FC36" s="246"/>
      <c r="FD36" s="246"/>
      <c r="FE36" s="246"/>
      <c r="FF36" s="246"/>
      <c r="FG36" s="246"/>
      <c r="FH36" s="246"/>
      <c r="FI36" s="246"/>
      <c r="FJ36" s="246"/>
      <c r="FK36" s="246"/>
      <c r="FL36" s="246"/>
      <c r="FM36" s="246"/>
      <c r="FN36" s="246"/>
      <c r="FO36" s="246"/>
      <c r="FP36" s="246"/>
      <c r="FQ36" s="246"/>
      <c r="FR36" s="246"/>
      <c r="FS36" s="246"/>
      <c r="FT36" s="246"/>
      <c r="FU36" s="246"/>
      <c r="FV36" s="246"/>
      <c r="FW36" s="246"/>
      <c r="FX36" s="246"/>
      <c r="FY36" s="246"/>
      <c r="FZ36" s="246"/>
      <c r="GA36" s="246"/>
      <c r="GB36" s="246"/>
      <c r="GC36" s="246"/>
      <c r="GD36" s="246"/>
      <c r="GE36" s="246"/>
      <c r="GF36" s="246"/>
      <c r="GG36" s="246"/>
      <c r="GH36" s="246"/>
      <c r="GI36" s="246"/>
      <c r="GJ36" s="246"/>
    </row>
    <row r="37" spans="1:192" x14ac:dyDescent="0.25">
      <c r="A37" s="247"/>
      <c r="B37" s="247"/>
      <c r="C37" s="248"/>
      <c r="D37" s="249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246"/>
      <c r="AB37" s="246"/>
      <c r="AC37" s="246"/>
      <c r="AD37" s="246"/>
      <c r="AE37" s="246"/>
      <c r="AF37" s="246"/>
      <c r="AG37" s="246"/>
      <c r="AH37" s="246"/>
      <c r="AI37" s="246"/>
      <c r="AJ37" s="246"/>
      <c r="AK37" s="246"/>
      <c r="AL37" s="246"/>
      <c r="AM37" s="246"/>
      <c r="AN37" s="246"/>
      <c r="AO37" s="246"/>
      <c r="AP37" s="246"/>
      <c r="AQ37" s="246"/>
      <c r="AR37" s="246"/>
      <c r="AS37" s="246"/>
      <c r="AT37" s="246"/>
      <c r="AU37" s="246"/>
      <c r="AV37" s="246"/>
      <c r="AW37" s="246"/>
      <c r="AX37" s="246"/>
      <c r="AY37" s="246"/>
      <c r="AZ37" s="246"/>
      <c r="BA37" s="246"/>
      <c r="BB37" s="246"/>
      <c r="BC37" s="246"/>
      <c r="BD37" s="246"/>
      <c r="BE37" s="246"/>
      <c r="BF37" s="246"/>
      <c r="BG37" s="246"/>
      <c r="BH37" s="246"/>
      <c r="BI37" s="246"/>
      <c r="BJ37" s="246"/>
      <c r="BK37" s="246"/>
      <c r="BL37" s="246"/>
      <c r="BM37" s="246"/>
      <c r="BN37" s="246"/>
      <c r="BO37" s="246"/>
      <c r="BP37" s="246"/>
      <c r="BQ37" s="246"/>
      <c r="BR37" s="246"/>
      <c r="BS37" s="246"/>
      <c r="BT37" s="246"/>
      <c r="BU37" s="246"/>
      <c r="BV37" s="246"/>
      <c r="BW37" s="246"/>
      <c r="BX37" s="246"/>
      <c r="BY37" s="246"/>
      <c r="BZ37" s="246"/>
      <c r="CA37" s="246"/>
      <c r="CB37" s="246"/>
      <c r="CC37" s="246"/>
      <c r="CD37" s="246"/>
      <c r="CE37" s="246"/>
      <c r="CF37" s="246"/>
      <c r="CG37" s="246"/>
      <c r="CH37" s="246"/>
      <c r="CI37" s="246"/>
      <c r="CJ37" s="246"/>
      <c r="CK37" s="246"/>
      <c r="CL37" s="246"/>
      <c r="CM37" s="246"/>
      <c r="CN37" s="246"/>
      <c r="CO37" s="246"/>
      <c r="CP37" s="246"/>
      <c r="CQ37" s="246"/>
      <c r="CR37" s="246"/>
      <c r="CS37" s="246"/>
      <c r="CT37" s="246"/>
      <c r="CU37" s="246"/>
      <c r="CV37" s="246"/>
      <c r="CW37" s="246"/>
      <c r="CX37" s="246"/>
      <c r="CY37" s="246"/>
      <c r="CZ37" s="246"/>
      <c r="DA37" s="246"/>
      <c r="DB37" s="246"/>
      <c r="DC37" s="246"/>
      <c r="DD37" s="246"/>
      <c r="DE37" s="246"/>
      <c r="DF37" s="246"/>
      <c r="DG37" s="246"/>
      <c r="DH37" s="246"/>
      <c r="DI37" s="246"/>
      <c r="DJ37" s="246"/>
      <c r="DK37" s="246"/>
      <c r="DL37" s="246"/>
      <c r="DM37" s="246"/>
      <c r="DN37" s="246"/>
      <c r="DO37" s="246"/>
      <c r="DP37" s="246"/>
      <c r="DQ37" s="246"/>
      <c r="DR37" s="246"/>
      <c r="DS37" s="246"/>
      <c r="DT37" s="246"/>
      <c r="DU37" s="246"/>
      <c r="DV37" s="246"/>
      <c r="DW37" s="246"/>
      <c r="DX37" s="246"/>
      <c r="DY37" s="246"/>
      <c r="DZ37" s="246"/>
      <c r="EA37" s="246"/>
      <c r="EB37" s="246"/>
      <c r="EC37" s="246"/>
      <c r="ED37" s="246"/>
      <c r="EE37" s="246"/>
      <c r="EF37" s="246"/>
      <c r="EG37" s="246"/>
      <c r="EH37" s="246"/>
      <c r="EI37" s="246"/>
      <c r="EJ37" s="246"/>
      <c r="EK37" s="246"/>
      <c r="EL37" s="246"/>
      <c r="EM37" s="246"/>
      <c r="EN37" s="246"/>
      <c r="EO37" s="246"/>
      <c r="EP37" s="246"/>
      <c r="EQ37" s="246"/>
      <c r="ER37" s="246"/>
      <c r="ES37" s="246"/>
      <c r="ET37" s="246"/>
      <c r="EU37" s="246"/>
      <c r="EV37" s="246"/>
      <c r="EW37" s="246"/>
      <c r="EX37" s="246"/>
      <c r="EY37" s="246"/>
      <c r="EZ37" s="246"/>
      <c r="FA37" s="246"/>
      <c r="FB37" s="246"/>
      <c r="FC37" s="246"/>
      <c r="FD37" s="246"/>
      <c r="FE37" s="246"/>
      <c r="FF37" s="246"/>
      <c r="FG37" s="246"/>
      <c r="FH37" s="246"/>
      <c r="FI37" s="246"/>
      <c r="FJ37" s="246"/>
      <c r="FK37" s="246"/>
      <c r="FL37" s="246"/>
      <c r="FM37" s="246"/>
      <c r="FN37" s="246"/>
      <c r="FO37" s="246"/>
      <c r="FP37" s="246"/>
      <c r="FQ37" s="246"/>
      <c r="FR37" s="246"/>
      <c r="FS37" s="246"/>
      <c r="FT37" s="246"/>
      <c r="FU37" s="246"/>
      <c r="FV37" s="246"/>
      <c r="FW37" s="246"/>
      <c r="FX37" s="246"/>
      <c r="FY37" s="246"/>
      <c r="FZ37" s="246"/>
      <c r="GA37" s="246"/>
      <c r="GB37" s="246"/>
      <c r="GC37" s="246"/>
      <c r="GD37" s="246"/>
      <c r="GE37" s="246"/>
      <c r="GF37" s="246"/>
      <c r="GG37" s="246"/>
      <c r="GH37" s="246"/>
      <c r="GI37" s="246"/>
      <c r="GJ37" s="246"/>
    </row>
    <row r="38" spans="1:192" x14ac:dyDescent="0.25">
      <c r="A38" s="91"/>
      <c r="B38" s="91"/>
      <c r="C38" s="92"/>
      <c r="D38" s="93"/>
      <c r="E38" s="151" t="str">
        <f xml:space="preserve"> InpC!E$46</f>
        <v>Annual real O&amp;M cost</v>
      </c>
      <c r="F38" s="151">
        <f xml:space="preserve"> InpC!F$46</f>
        <v>1700</v>
      </c>
      <c r="G38" s="151" t="str">
        <f xml:space="preserve"> InpC!G$46</f>
        <v>$ 000s p.a.</v>
      </c>
      <c r="H38" s="151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/>
      <c r="CU38" s="74"/>
      <c r="CV38" s="74"/>
      <c r="CW38" s="74"/>
      <c r="CX38" s="74"/>
      <c r="CY38" s="74"/>
      <c r="CZ38" s="74"/>
      <c r="DA38" s="74"/>
      <c r="DB38" s="74"/>
      <c r="DC38" s="74"/>
      <c r="DD38" s="74"/>
      <c r="DE38" s="74"/>
      <c r="DF38" s="74"/>
      <c r="DG38" s="74"/>
      <c r="DH38" s="74"/>
      <c r="DI38" s="74"/>
      <c r="DJ38" s="74"/>
      <c r="DK38" s="74"/>
      <c r="DL38" s="74"/>
      <c r="DM38" s="74"/>
      <c r="DN38" s="74"/>
      <c r="DO38" s="74"/>
      <c r="DP38" s="74"/>
      <c r="DQ38" s="74"/>
      <c r="DR38" s="74"/>
      <c r="DS38" s="74"/>
      <c r="DT38" s="74"/>
      <c r="DU38" s="74"/>
      <c r="DV38" s="74"/>
      <c r="DW38" s="74"/>
      <c r="DX38" s="74"/>
      <c r="DY38" s="74"/>
      <c r="DZ38" s="74"/>
      <c r="EA38" s="74"/>
      <c r="EB38" s="74"/>
      <c r="EC38" s="74"/>
      <c r="ED38" s="74"/>
      <c r="EE38" s="74"/>
      <c r="EF38" s="74"/>
      <c r="EG38" s="74"/>
      <c r="EH38" s="74"/>
      <c r="EI38" s="74"/>
      <c r="EJ38" s="74"/>
      <c r="EK38" s="74"/>
      <c r="EL38" s="74"/>
      <c r="EM38" s="74"/>
      <c r="EN38" s="74"/>
      <c r="EO38" s="74"/>
      <c r="EP38" s="74"/>
      <c r="EQ38" s="74"/>
      <c r="ER38" s="74"/>
      <c r="ES38" s="74"/>
      <c r="ET38" s="74"/>
      <c r="EU38" s="74"/>
      <c r="EV38" s="74"/>
      <c r="EW38" s="74"/>
      <c r="EX38" s="74"/>
      <c r="EY38" s="74"/>
      <c r="EZ38" s="74"/>
      <c r="FA38" s="74"/>
      <c r="FB38" s="74"/>
      <c r="FC38" s="74"/>
      <c r="FD38" s="74"/>
      <c r="FE38" s="74"/>
      <c r="FF38" s="74"/>
      <c r="FG38" s="74"/>
      <c r="FH38" s="74"/>
      <c r="FI38" s="74"/>
      <c r="FJ38" s="74"/>
      <c r="FK38" s="74"/>
      <c r="FL38" s="74"/>
      <c r="FM38" s="74"/>
      <c r="FN38" s="74"/>
      <c r="FO38" s="74"/>
      <c r="FP38" s="74"/>
      <c r="FQ38" s="74"/>
      <c r="FR38" s="74"/>
      <c r="FS38" s="74"/>
      <c r="FT38" s="74"/>
      <c r="FU38" s="74"/>
      <c r="FV38" s="74"/>
      <c r="FW38" s="74"/>
      <c r="FX38" s="74"/>
      <c r="FY38" s="74"/>
      <c r="FZ38" s="74"/>
      <c r="GA38" s="74"/>
      <c r="GB38" s="74"/>
      <c r="GC38" s="74"/>
      <c r="GD38" s="74"/>
      <c r="GE38" s="74"/>
      <c r="GF38" s="74"/>
      <c r="GG38" s="74"/>
      <c r="GH38" s="74"/>
      <c r="GI38" s="74"/>
      <c r="GJ38" s="74"/>
    </row>
    <row r="39" spans="1:192" x14ac:dyDescent="0.25">
      <c r="A39" s="91"/>
      <c r="B39" s="91"/>
      <c r="C39" s="92"/>
      <c r="D39" s="93"/>
      <c r="E39" s="419" t="str">
        <f xml:space="preserve"> InpC!E$191</f>
        <v>Number of periods in a year</v>
      </c>
      <c r="F39" s="419">
        <f xml:space="preserve"> InpC!F$191</f>
        <v>4</v>
      </c>
      <c r="G39" s="419" t="str">
        <f xml:space="preserve"> InpC!G$191</f>
        <v>periods</v>
      </c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/>
      <c r="CO39" s="74"/>
      <c r="CP39" s="74"/>
      <c r="CQ39" s="74"/>
      <c r="CR39" s="74"/>
      <c r="CS39" s="74"/>
      <c r="CT39" s="74"/>
      <c r="CU39" s="74"/>
      <c r="CV39" s="74"/>
      <c r="CW39" s="74"/>
      <c r="CX39" s="74"/>
      <c r="CY39" s="74"/>
      <c r="CZ39" s="74"/>
      <c r="DA39" s="74"/>
      <c r="DB39" s="74"/>
      <c r="DC39" s="74"/>
      <c r="DD39" s="74"/>
      <c r="DE39" s="74"/>
      <c r="DF39" s="74"/>
      <c r="DG39" s="74"/>
      <c r="DH39" s="74"/>
      <c r="DI39" s="74"/>
      <c r="DJ39" s="74"/>
      <c r="DK39" s="74"/>
      <c r="DL39" s="74"/>
      <c r="DM39" s="74"/>
      <c r="DN39" s="74"/>
      <c r="DO39" s="74"/>
      <c r="DP39" s="74"/>
      <c r="DQ39" s="74"/>
      <c r="DR39" s="74"/>
      <c r="DS39" s="74"/>
      <c r="DT39" s="74"/>
      <c r="DU39" s="74"/>
      <c r="DV39" s="74"/>
      <c r="DW39" s="74"/>
      <c r="DX39" s="74"/>
      <c r="DY39" s="74"/>
      <c r="DZ39" s="74"/>
      <c r="EA39" s="74"/>
      <c r="EB39" s="74"/>
      <c r="EC39" s="74"/>
      <c r="ED39" s="74"/>
      <c r="EE39" s="74"/>
      <c r="EF39" s="74"/>
      <c r="EG39" s="74"/>
      <c r="EH39" s="74"/>
      <c r="EI39" s="74"/>
      <c r="EJ39" s="74"/>
      <c r="EK39" s="74"/>
      <c r="EL39" s="74"/>
      <c r="EM39" s="74"/>
      <c r="EN39" s="74"/>
      <c r="EO39" s="74"/>
      <c r="EP39" s="74"/>
      <c r="EQ39" s="74"/>
      <c r="ER39" s="74"/>
      <c r="ES39" s="74"/>
      <c r="ET39" s="74"/>
      <c r="EU39" s="74"/>
      <c r="EV39" s="74"/>
      <c r="EW39" s="74"/>
      <c r="EX39" s="74"/>
      <c r="EY39" s="74"/>
      <c r="EZ39" s="74"/>
      <c r="FA39" s="74"/>
      <c r="FB39" s="74"/>
      <c r="FC39" s="74"/>
      <c r="FD39" s="74"/>
      <c r="FE39" s="74"/>
      <c r="FF39" s="74"/>
      <c r="FG39" s="74"/>
      <c r="FH39" s="74"/>
      <c r="FI39" s="74"/>
      <c r="FJ39" s="74"/>
      <c r="FK39" s="74"/>
      <c r="FL39" s="74"/>
      <c r="FM39" s="74"/>
      <c r="FN39" s="74"/>
      <c r="FO39" s="74"/>
      <c r="FP39" s="74"/>
      <c r="FQ39" s="74"/>
      <c r="FR39" s="74"/>
      <c r="FS39" s="74"/>
      <c r="FT39" s="74"/>
      <c r="FU39" s="74"/>
      <c r="FV39" s="74"/>
      <c r="FW39" s="74"/>
      <c r="FX39" s="74"/>
      <c r="FY39" s="74"/>
      <c r="FZ39" s="74"/>
      <c r="GA39" s="74"/>
      <c r="GB39" s="74"/>
      <c r="GC39" s="74"/>
      <c r="GD39" s="74"/>
      <c r="GE39" s="74"/>
      <c r="GF39" s="74"/>
      <c r="GG39" s="74"/>
      <c r="GH39" s="74"/>
      <c r="GI39" s="74"/>
      <c r="GJ39" s="74"/>
    </row>
    <row r="40" spans="1:192" s="291" customFormat="1" x14ac:dyDescent="0.25">
      <c r="A40" s="574"/>
      <c r="B40" s="574"/>
      <c r="C40" s="575"/>
      <c r="D40" s="576"/>
      <c r="E40" s="577" t="str">
        <f xml:space="preserve"> Esc!E$33</f>
        <v>O&amp;M escalation factor</v>
      </c>
      <c r="F40" s="577">
        <f xml:space="preserve"> Esc!F$33</f>
        <v>0</v>
      </c>
      <c r="G40" s="577" t="str">
        <f xml:space="preserve"> Esc!G$33</f>
        <v>factor</v>
      </c>
      <c r="H40" s="577">
        <f xml:space="preserve"> Esc!H$33</f>
        <v>0</v>
      </c>
      <c r="I40" s="577">
        <f xml:space="preserve"> Esc!I$33</f>
        <v>0</v>
      </c>
      <c r="J40" s="577">
        <f xml:space="preserve"> Esc!J$33</f>
        <v>0</v>
      </c>
      <c r="K40" s="577">
        <f xml:space="preserve"> Esc!K$33</f>
        <v>0</v>
      </c>
      <c r="L40" s="577">
        <f xml:space="preserve"> Esc!L$33</f>
        <v>0</v>
      </c>
      <c r="M40" s="577">
        <f xml:space="preserve"> Esc!M$33</f>
        <v>0</v>
      </c>
      <c r="N40" s="577">
        <f xml:space="preserve"> Esc!N$33</f>
        <v>0</v>
      </c>
      <c r="O40" s="577">
        <f xml:space="preserve"> Esc!O$33</f>
        <v>0</v>
      </c>
      <c r="P40" s="577">
        <f xml:space="preserve"> Esc!P$33</f>
        <v>0</v>
      </c>
      <c r="Q40" s="577">
        <f xml:space="preserve"> Esc!Q$33</f>
        <v>0</v>
      </c>
      <c r="R40" s="577">
        <f xml:space="preserve"> Esc!R$33</f>
        <v>0</v>
      </c>
      <c r="S40" s="577">
        <f xml:space="preserve"> Esc!S$33</f>
        <v>1.2167764284303018</v>
      </c>
      <c r="T40" s="577">
        <f xml:space="preserve"> Esc!T$33</f>
        <v>1.2167764284303018</v>
      </c>
      <c r="U40" s="577">
        <f xml:space="preserve"> Esc!U$33</f>
        <v>1.2167764284303018</v>
      </c>
      <c r="V40" s="577">
        <f xml:space="preserve"> Esc!V$33</f>
        <v>1.2167764284303018</v>
      </c>
      <c r="W40" s="577">
        <f xml:space="preserve"> Esc!W$33</f>
        <v>1.2471958391410596</v>
      </c>
      <c r="X40" s="577">
        <f xml:space="preserve"> Esc!X$33</f>
        <v>1.2471958391410596</v>
      </c>
      <c r="Y40" s="577">
        <f xml:space="preserve"> Esc!Y$33</f>
        <v>1.2471958391410596</v>
      </c>
      <c r="Z40" s="577">
        <f xml:space="preserve"> Esc!Z$33</f>
        <v>1.2471958391410596</v>
      </c>
      <c r="AA40" s="577">
        <f xml:space="preserve"> Esc!AA$33</f>
        <v>1.2784622214334125</v>
      </c>
      <c r="AB40" s="577">
        <f xml:space="preserve"> Esc!AB$33</f>
        <v>1.2784622214334125</v>
      </c>
      <c r="AC40" s="577">
        <f xml:space="preserve"> Esc!AC$33</f>
        <v>1.2784622214334125</v>
      </c>
      <c r="AD40" s="577">
        <f xml:space="preserve"> Esc!AD$33</f>
        <v>1.2784622214334125</v>
      </c>
      <c r="AE40" s="577">
        <f xml:space="preserve"> Esc!AE$33</f>
        <v>1.3104237769692479</v>
      </c>
      <c r="AF40" s="577">
        <f xml:space="preserve"> Esc!AF$33</f>
        <v>1.3104237769692479</v>
      </c>
      <c r="AG40" s="577">
        <f xml:space="preserve"> Esc!AG$33</f>
        <v>1.3104237769692479</v>
      </c>
      <c r="AH40" s="577">
        <f xml:space="preserve"> Esc!AH$33</f>
        <v>1.3104237769692479</v>
      </c>
      <c r="AI40" s="577">
        <f xml:space="preserve"> Esc!AI$33</f>
        <v>1.3431843713934792</v>
      </c>
      <c r="AJ40" s="577">
        <f xml:space="preserve"> Esc!AJ$33</f>
        <v>1.3431843713934792</v>
      </c>
      <c r="AK40" s="577">
        <f xml:space="preserve"> Esc!AK$33</f>
        <v>1.3431843713934792</v>
      </c>
      <c r="AL40" s="577">
        <f xml:space="preserve"> Esc!AL$33</f>
        <v>1.3431843713934792</v>
      </c>
      <c r="AM40" s="577">
        <f xml:space="preserve"> Esc!AM$33</f>
        <v>1.3767639806783163</v>
      </c>
      <c r="AN40" s="577">
        <f xml:space="preserve"> Esc!AN$33</f>
        <v>1.3767639806783163</v>
      </c>
      <c r="AO40" s="577">
        <f xml:space="preserve"> Esc!AO$33</f>
        <v>1.3767639806783163</v>
      </c>
      <c r="AP40" s="577">
        <f xml:space="preserve"> Esc!AP$33</f>
        <v>1.3767639806783163</v>
      </c>
      <c r="AQ40" s="577">
        <f xml:space="preserve"> Esc!AQ$33</f>
        <v>1.4112785513618398</v>
      </c>
      <c r="AR40" s="577">
        <f xml:space="preserve"> Esc!AR$33</f>
        <v>1.4112785513618398</v>
      </c>
      <c r="AS40" s="577">
        <f xml:space="preserve"> Esc!AS$33</f>
        <v>1.4112785513618398</v>
      </c>
      <c r="AT40" s="577">
        <f xml:space="preserve"> Esc!AT$33</f>
        <v>1.4112785513618398</v>
      </c>
      <c r="AU40" s="577">
        <f xml:space="preserve"> Esc!AU$33</f>
        <v>1.4465605151458858</v>
      </c>
      <c r="AV40" s="577">
        <f xml:space="preserve"> Esc!AV$33</f>
        <v>1.4465605151458858</v>
      </c>
      <c r="AW40" s="577">
        <f xml:space="preserve"> Esc!AW$33</f>
        <v>1.4465605151458858</v>
      </c>
      <c r="AX40" s="577">
        <f xml:space="preserve"> Esc!AX$33</f>
        <v>1.4465605151458858</v>
      </c>
      <c r="AY40" s="577">
        <f xml:space="preserve"> Esc!AY$33</f>
        <v>1.4827245280245331</v>
      </c>
      <c r="AZ40" s="577">
        <f xml:space="preserve"> Esc!AZ$33</f>
        <v>1.4827245280245331</v>
      </c>
      <c r="BA40" s="577">
        <f xml:space="preserve"> Esc!BA$33</f>
        <v>1.4827245280245331</v>
      </c>
      <c r="BB40" s="577">
        <f xml:space="preserve"> Esc!BB$33</f>
        <v>1.4827245280245331</v>
      </c>
      <c r="BC40" s="577">
        <f xml:space="preserve"> Esc!BC$33</f>
        <v>1.5197926412251468</v>
      </c>
      <c r="BD40" s="577">
        <f xml:space="preserve"> Esc!BD$33</f>
        <v>1.5197926412251468</v>
      </c>
      <c r="BE40" s="577">
        <f xml:space="preserve"> Esc!BE$33</f>
        <v>1.5197926412251468</v>
      </c>
      <c r="BF40" s="577">
        <f xml:space="preserve"> Esc!BF$33</f>
        <v>1.5197926412251468</v>
      </c>
      <c r="BG40" s="577">
        <f xml:space="preserve"> Esc!BG$33</f>
        <v>1.5578928466895716</v>
      </c>
      <c r="BH40" s="577">
        <f xml:space="preserve"> Esc!BH$33</f>
        <v>1.5578928466895716</v>
      </c>
      <c r="BI40" s="577">
        <f xml:space="preserve"> Esc!BI$33</f>
        <v>1.5578928466895716</v>
      </c>
      <c r="BJ40" s="577">
        <f xml:space="preserve"> Esc!BJ$33</f>
        <v>1.5578928466895716</v>
      </c>
      <c r="BK40" s="577">
        <f xml:space="preserve"> Esc!BK$33</f>
        <v>1.5968401678568107</v>
      </c>
      <c r="BL40" s="577">
        <f xml:space="preserve"> Esc!BL$33</f>
        <v>1.5968401678568107</v>
      </c>
      <c r="BM40" s="577">
        <f xml:space="preserve"> Esc!BM$33</f>
        <v>1.5968401678568107</v>
      </c>
      <c r="BN40" s="577">
        <f xml:space="preserve"> Esc!BN$33</f>
        <v>1.5968401678568107</v>
      </c>
      <c r="BO40" s="577">
        <f xml:space="preserve"> Esc!BO$33</f>
        <v>1.6367611720532311</v>
      </c>
      <c r="BP40" s="577">
        <f xml:space="preserve"> Esc!BP$33</f>
        <v>1.6367611720532311</v>
      </c>
      <c r="BQ40" s="577">
        <f xml:space="preserve"> Esc!BQ$33</f>
        <v>1.6367611720532311</v>
      </c>
      <c r="BR40" s="577">
        <f xml:space="preserve"> Esc!BR$33</f>
        <v>1.6367611720532311</v>
      </c>
      <c r="BS40" s="577">
        <f xml:space="preserve"> Esc!BS$33</f>
        <v>1.6776802013545618</v>
      </c>
      <c r="BT40" s="577">
        <f xml:space="preserve"> Esc!BT$33</f>
        <v>1.6776802013545618</v>
      </c>
      <c r="BU40" s="577">
        <f xml:space="preserve"> Esc!BU$33</f>
        <v>1.6776802013545618</v>
      </c>
      <c r="BV40" s="577">
        <f xml:space="preserve"> Esc!BV$33</f>
        <v>1.6776802013545618</v>
      </c>
      <c r="BW40" s="577">
        <f xml:space="preserve"> Esc!BW$33</f>
        <v>1.7197385444741067</v>
      </c>
      <c r="BX40" s="577">
        <f xml:space="preserve"> Esc!BX$33</f>
        <v>1.7197385444741067</v>
      </c>
      <c r="BY40" s="577">
        <f xml:space="preserve"> Esc!BY$33</f>
        <v>1.7197385444741067</v>
      </c>
      <c r="BZ40" s="577">
        <f xml:space="preserve"> Esc!BZ$33</f>
        <v>1.7197385444741067</v>
      </c>
      <c r="CA40" s="577">
        <f xml:space="preserve"> Esc!CA$33</f>
        <v>1.7627320080859596</v>
      </c>
      <c r="CB40" s="577">
        <f xml:space="preserve"> Esc!CB$33</f>
        <v>1.7627320080859596</v>
      </c>
      <c r="CC40" s="577">
        <f xml:space="preserve"> Esc!CC$33</f>
        <v>1.7627320080859596</v>
      </c>
      <c r="CD40" s="577">
        <f xml:space="preserve"> Esc!CD$33</f>
        <v>1.7627320080859596</v>
      </c>
      <c r="CE40" s="577">
        <f xml:space="preserve"> Esc!CE$33</f>
        <v>1.8068003082881092</v>
      </c>
      <c r="CF40" s="577">
        <f xml:space="preserve"> Esc!CF$33</f>
        <v>1.8068003082881092</v>
      </c>
      <c r="CG40" s="577">
        <f xml:space="preserve"> Esc!CG$33</f>
        <v>1.8068003082881092</v>
      </c>
      <c r="CH40" s="577">
        <f xml:space="preserve"> Esc!CH$33</f>
        <v>1.8068003082881092</v>
      </c>
      <c r="CI40" s="577">
        <f xml:space="preserve"> Esc!CI$33</f>
        <v>1.8519703159953123</v>
      </c>
      <c r="CJ40" s="577">
        <f xml:space="preserve"> Esc!CJ$33</f>
        <v>1.8519703159953123</v>
      </c>
      <c r="CK40" s="577">
        <f xml:space="preserve"> Esc!CK$33</f>
        <v>1.8519703159953123</v>
      </c>
      <c r="CL40" s="577">
        <f xml:space="preserve"> Esc!CL$33</f>
        <v>1.8519703159953123</v>
      </c>
      <c r="CM40" s="577">
        <f xml:space="preserve"> Esc!CM$33</f>
        <v>1.8983979980615695</v>
      </c>
      <c r="CN40" s="577">
        <f xml:space="preserve"> Esc!CN$33</f>
        <v>1.8983979980615695</v>
      </c>
      <c r="CO40" s="577">
        <f xml:space="preserve"> Esc!CO$33</f>
        <v>1.8983979980615695</v>
      </c>
      <c r="CP40" s="577">
        <f xml:space="preserve"> Esc!CP$33</f>
        <v>1.8983979980615695</v>
      </c>
      <c r="CQ40" s="577">
        <f xml:space="preserve"> Esc!CQ$33</f>
        <v>1.9458579480131086</v>
      </c>
      <c r="CR40" s="577">
        <f xml:space="preserve"> Esc!CR$33</f>
        <v>1.9458579480131086</v>
      </c>
      <c r="CS40" s="577">
        <f xml:space="preserve"> Esc!CS$33</f>
        <v>1.9458579480131086</v>
      </c>
      <c r="CT40" s="577">
        <f xml:space="preserve"> Esc!CT$33</f>
        <v>1.9458579480131086</v>
      </c>
      <c r="CU40" s="577">
        <f xml:space="preserve"> Esc!CU$33</f>
        <v>1.9945043967134368</v>
      </c>
      <c r="CV40" s="577">
        <f xml:space="preserve"> Esc!CV$33</f>
        <v>1.9945043967134368</v>
      </c>
      <c r="CW40" s="577">
        <f xml:space="preserve"> Esc!CW$33</f>
        <v>1.9945043967134368</v>
      </c>
      <c r="CX40" s="577">
        <f xml:space="preserve"> Esc!CX$33</f>
        <v>1.9945043967134368</v>
      </c>
      <c r="CY40" s="577">
        <f xml:space="preserve"> Esc!CY$33</f>
        <v>2.0443670066312731</v>
      </c>
      <c r="CZ40" s="577">
        <f xml:space="preserve"> Esc!CZ$33</f>
        <v>2.0443670066312731</v>
      </c>
      <c r="DA40" s="577">
        <f xml:space="preserve"> Esc!DA$33</f>
        <v>2.0443670066312731</v>
      </c>
      <c r="DB40" s="577">
        <f xml:space="preserve"> Esc!DB$33</f>
        <v>2.0443670066312731</v>
      </c>
      <c r="DC40" s="577">
        <f xml:space="preserve"> Esc!DC$33</f>
        <v>2.0956179476376415</v>
      </c>
      <c r="DD40" s="577">
        <f xml:space="preserve"> Esc!DD$33</f>
        <v>2.0956179476376415</v>
      </c>
      <c r="DE40" s="577">
        <f xml:space="preserve"> Esc!DE$33</f>
        <v>2.0956179476376415</v>
      </c>
      <c r="DF40" s="577">
        <f xml:space="preserve"> Esc!DF$33</f>
        <v>2.0956179476376415</v>
      </c>
      <c r="DG40" s="577">
        <f xml:space="preserve"> Esc!DG$33</f>
        <v>2.1480083963285828</v>
      </c>
      <c r="DH40" s="577">
        <f xml:space="preserve"> Esc!DH$33</f>
        <v>2.1480083963285828</v>
      </c>
      <c r="DI40" s="577">
        <f xml:space="preserve"> Esc!DI$33</f>
        <v>2.1480083963285828</v>
      </c>
      <c r="DJ40" s="577">
        <f xml:space="preserve"> Esc!DJ$33</f>
        <v>2.1480083963285828</v>
      </c>
      <c r="DK40" s="577">
        <f xml:space="preserve"> Esc!DK$33</f>
        <v>2.2017086062367976</v>
      </c>
      <c r="DL40" s="577">
        <f xml:space="preserve"> Esc!DL$33</f>
        <v>2.2017086062367976</v>
      </c>
      <c r="DM40" s="577">
        <f xml:space="preserve"> Esc!DM$33</f>
        <v>2.2017086062367976</v>
      </c>
      <c r="DN40" s="577">
        <f xml:space="preserve"> Esc!DN$33</f>
        <v>2.2017086062367976</v>
      </c>
      <c r="DO40" s="577">
        <f xml:space="preserve"> Esc!DO$33</f>
        <v>2.2567513213927173</v>
      </c>
      <c r="DP40" s="577">
        <f xml:space="preserve"> Esc!DP$33</f>
        <v>2.2567513213927173</v>
      </c>
      <c r="DQ40" s="577">
        <f xml:space="preserve"> Esc!DQ$33</f>
        <v>2.2567513213927173</v>
      </c>
      <c r="DR40" s="577">
        <f xml:space="preserve"> Esc!DR$33</f>
        <v>2.2567513213927173</v>
      </c>
      <c r="DS40" s="577">
        <f xml:space="preserve"> Esc!DS$33</f>
        <v>2.3133265979764115</v>
      </c>
      <c r="DT40" s="577">
        <f xml:space="preserve"> Esc!DT$33</f>
        <v>2.3133265979764115</v>
      </c>
      <c r="DU40" s="577">
        <f xml:space="preserve"> Esc!DU$33</f>
        <v>2.3133265979764115</v>
      </c>
      <c r="DV40" s="577">
        <f xml:space="preserve"> Esc!DV$33</f>
        <v>2.3133265979764115</v>
      </c>
      <c r="DW40" s="577">
        <f xml:space="preserve"> Esc!DW$33</f>
        <v>2.3711597629258221</v>
      </c>
      <c r="DX40" s="577">
        <f xml:space="preserve"> Esc!DX$33</f>
        <v>2.3711597629258221</v>
      </c>
      <c r="DY40" s="577">
        <f xml:space="preserve"> Esc!DY$33</f>
        <v>2.3711597629258221</v>
      </c>
      <c r="DZ40" s="577">
        <f xml:space="preserve"> Esc!DZ$33</f>
        <v>2.3711597629258221</v>
      </c>
      <c r="EA40" s="577">
        <f xml:space="preserve"> Esc!EA$33</f>
        <v>2.4304387569989676</v>
      </c>
      <c r="EB40" s="577">
        <f xml:space="preserve"> Esc!EB$33</f>
        <v>2.4304387569989676</v>
      </c>
      <c r="EC40" s="577">
        <f xml:space="preserve"> Esc!EC$33</f>
        <v>2.4304387569989676</v>
      </c>
      <c r="ED40" s="577">
        <f xml:space="preserve"> Esc!ED$33</f>
        <v>2.4304387569989676</v>
      </c>
      <c r="EE40" s="577">
        <f xml:space="preserve"> Esc!EE$33</f>
        <v>2.4911997259239418</v>
      </c>
      <c r="EF40" s="577">
        <f xml:space="preserve"> Esc!EF$33</f>
        <v>2.4911997259239418</v>
      </c>
      <c r="EG40" s="577">
        <f xml:space="preserve"> Esc!EG$33</f>
        <v>2.4911997259239418</v>
      </c>
      <c r="EH40" s="577">
        <f xml:space="preserve"> Esc!EH$33</f>
        <v>2.4911997259239418</v>
      </c>
      <c r="EI40" s="577">
        <f xml:space="preserve"> Esc!EI$33</f>
        <v>2.5536524703549901</v>
      </c>
      <c r="EJ40" s="577">
        <f xml:space="preserve"> Esc!EJ$33</f>
        <v>2.5536524703549901</v>
      </c>
      <c r="EK40" s="577">
        <f xml:space="preserve"> Esc!EK$33</f>
        <v>2.5536524703549901</v>
      </c>
      <c r="EL40" s="577">
        <f xml:space="preserve"> Esc!EL$33</f>
        <v>2.5536524703549901</v>
      </c>
      <c r="EM40" s="577">
        <f xml:space="preserve"> Esc!EM$33</f>
        <v>2.6174937821138653</v>
      </c>
      <c r="EN40" s="577">
        <f xml:space="preserve"> Esc!EN$33</f>
        <v>2.6174937821138653</v>
      </c>
      <c r="EO40" s="577">
        <f xml:space="preserve"> Esc!EO$33</f>
        <v>2.6174937821138653</v>
      </c>
      <c r="EP40" s="577">
        <f xml:space="preserve"> Esc!EP$33</f>
        <v>2.6174937821138653</v>
      </c>
      <c r="EQ40" s="577">
        <f xml:space="preserve"> Esc!EQ$33</f>
        <v>2.6829311266667122</v>
      </c>
      <c r="ER40" s="577">
        <f xml:space="preserve"> Esc!ER$33</f>
        <v>2.6829311266667122</v>
      </c>
      <c r="ES40" s="577">
        <f xml:space="preserve"> Esc!ES$33</f>
        <v>2.6829311266667122</v>
      </c>
      <c r="ET40" s="577">
        <f xml:space="preserve"> Esc!ET$33</f>
        <v>2.6829311266667122</v>
      </c>
      <c r="EU40" s="577">
        <f xml:space="preserve"> Esc!EU$33</f>
        <v>2.7500044048333803</v>
      </c>
      <c r="EV40" s="577">
        <f xml:space="preserve"> Esc!EV$33</f>
        <v>2.7500044048333803</v>
      </c>
      <c r="EW40" s="577">
        <f xml:space="preserve"> Esc!EW$33</f>
        <v>2.7500044048333803</v>
      </c>
      <c r="EX40" s="577">
        <f xml:space="preserve"> Esc!EX$33</f>
        <v>2.7500044048333803</v>
      </c>
      <c r="EY40" s="577">
        <f xml:space="preserve"> Esc!EY$33</f>
        <v>2.8189452129476784</v>
      </c>
      <c r="EZ40" s="577">
        <f xml:space="preserve"> Esc!EZ$33</f>
        <v>2.8189452129476784</v>
      </c>
      <c r="FA40" s="577">
        <f xml:space="preserve"> Esc!FA$33</f>
        <v>2.8189452129476784</v>
      </c>
      <c r="FB40" s="577">
        <f xml:space="preserve"> Esc!FB$33</f>
        <v>2.8189452129476784</v>
      </c>
      <c r="FC40" s="577">
        <f xml:space="preserve"> Esc!FC$33</f>
        <v>2.889418843271371</v>
      </c>
      <c r="FD40" s="577">
        <f xml:space="preserve"> Esc!FD$33</f>
        <v>2.889418843271371</v>
      </c>
      <c r="FE40" s="577">
        <f xml:space="preserve"> Esc!FE$33</f>
        <v>2.889418843271371</v>
      </c>
      <c r="FF40" s="577">
        <f xml:space="preserve"> Esc!FF$33</f>
        <v>2.889418843271371</v>
      </c>
      <c r="FG40" s="577">
        <f xml:space="preserve"> Esc!FG$33</f>
        <v>2.9616543143531557</v>
      </c>
      <c r="FH40" s="577">
        <f xml:space="preserve"> Esc!FH$33</f>
        <v>2.9616543143531557</v>
      </c>
      <c r="FI40" s="577">
        <f xml:space="preserve"> Esc!FI$33</f>
        <v>2.9616543143531557</v>
      </c>
      <c r="FJ40" s="577">
        <f xml:space="preserve"> Esc!FJ$33</f>
        <v>2.9616543143531557</v>
      </c>
      <c r="FK40" s="577">
        <f xml:space="preserve"> Esc!FK$33</f>
        <v>3.0356956722119848</v>
      </c>
      <c r="FL40" s="577">
        <f xml:space="preserve"> Esc!FL$33</f>
        <v>3.0356956722119848</v>
      </c>
      <c r="FM40" s="577">
        <f xml:space="preserve"> Esc!FM$33</f>
        <v>3.0356956722119848</v>
      </c>
      <c r="FN40" s="577">
        <f xml:space="preserve"> Esc!FN$33</f>
        <v>3.0356956722119848</v>
      </c>
      <c r="FO40" s="577">
        <f xml:space="preserve"> Esc!FO$33</f>
        <v>3.1117985731613573</v>
      </c>
      <c r="FP40" s="577">
        <f xml:space="preserve"> Esc!FP$33</f>
        <v>3.1117985731613573</v>
      </c>
      <c r="FQ40" s="577">
        <f xml:space="preserve"> Esc!FQ$33</f>
        <v>3.1117985731613573</v>
      </c>
      <c r="FR40" s="577">
        <f xml:space="preserve"> Esc!FR$33</f>
        <v>3.1117985731613573</v>
      </c>
      <c r="FS40" s="577">
        <f xml:space="preserve"> Esc!FS$33</f>
        <v>3.1895935374903912</v>
      </c>
      <c r="FT40" s="577">
        <f xml:space="preserve"> Esc!FT$33</f>
        <v>3.1895935374903912</v>
      </c>
      <c r="FU40" s="577">
        <f xml:space="preserve"> Esc!FU$33</f>
        <v>3.1895935374903912</v>
      </c>
      <c r="FV40" s="577">
        <f xml:space="preserve"> Esc!FV$33</f>
        <v>3.1895935374903912</v>
      </c>
      <c r="FW40" s="577">
        <f xml:space="preserve"> Esc!FW$33</f>
        <v>3.2693333759276513</v>
      </c>
      <c r="FX40" s="577">
        <f xml:space="preserve"> Esc!FX$33</f>
        <v>3.2693333759276513</v>
      </c>
      <c r="FY40" s="577">
        <f xml:space="preserve"> Esc!FY$33</f>
        <v>3.2693333759276513</v>
      </c>
      <c r="FZ40" s="577">
        <f xml:space="preserve"> Esc!FZ$33</f>
        <v>3.2693333759276513</v>
      </c>
      <c r="GA40" s="577">
        <f xml:space="preserve"> Esc!GA$33</f>
        <v>3.3510667103258425</v>
      </c>
      <c r="GB40" s="577">
        <f xml:space="preserve"> Esc!GB$33</f>
        <v>3.3510667103258425</v>
      </c>
      <c r="GC40" s="577">
        <f xml:space="preserve"> Esc!GC$33</f>
        <v>3.3510667103258425</v>
      </c>
      <c r="GD40" s="577">
        <f xml:space="preserve"> Esc!GD$33</f>
        <v>3.3510667103258425</v>
      </c>
      <c r="GE40" s="577">
        <f xml:space="preserve"> Esc!GE$33</f>
        <v>3.4350757565109102</v>
      </c>
      <c r="GF40" s="577">
        <f xml:space="preserve"> Esc!GF$33</f>
        <v>3.4350757565109102</v>
      </c>
      <c r="GG40" s="577">
        <f xml:space="preserve"> Esc!GG$33</f>
        <v>3.4350757565109102</v>
      </c>
      <c r="GH40" s="577">
        <f xml:space="preserve"> Esc!GH$33</f>
        <v>3.4350757565109102</v>
      </c>
      <c r="GI40" s="577">
        <f xml:space="preserve"> Esc!GI$33</f>
        <v>3.5209526504236832</v>
      </c>
      <c r="GJ40" s="577">
        <f xml:space="preserve"> Esc!GJ$33</f>
        <v>3.5209526504236832</v>
      </c>
    </row>
    <row r="41" spans="1:192" x14ac:dyDescent="0.25">
      <c r="A41" s="91"/>
      <c r="B41" s="91"/>
      <c r="C41" s="92"/>
      <c r="D41" s="93"/>
      <c r="E41" s="413" t="str">
        <f xml:space="preserve"> Time!E$108</f>
        <v>Operating period flag</v>
      </c>
      <c r="F41" s="413">
        <f xml:space="preserve"> Time!F$108</f>
        <v>0</v>
      </c>
      <c r="G41" s="413" t="str">
        <f xml:space="preserve"> Time!G$108</f>
        <v>flag</v>
      </c>
      <c r="H41" s="413">
        <f xml:space="preserve"> Time!H$108</f>
        <v>100</v>
      </c>
      <c r="I41" s="413">
        <f xml:space="preserve"> Time!I$108</f>
        <v>0</v>
      </c>
      <c r="J41" s="413">
        <f xml:space="preserve"> Time!J$108</f>
        <v>0</v>
      </c>
      <c r="K41" s="413">
        <f xml:space="preserve"> Time!K$108</f>
        <v>0</v>
      </c>
      <c r="L41" s="413">
        <f xml:space="preserve"> Time!L$108</f>
        <v>0</v>
      </c>
      <c r="M41" s="413">
        <f xml:space="preserve"> Time!M$108</f>
        <v>0</v>
      </c>
      <c r="N41" s="413">
        <f xml:space="preserve"> Time!N$108</f>
        <v>0</v>
      </c>
      <c r="O41" s="413">
        <f xml:space="preserve"> Time!O$108</f>
        <v>0</v>
      </c>
      <c r="P41" s="413">
        <f xml:space="preserve"> Time!P$108</f>
        <v>0</v>
      </c>
      <c r="Q41" s="413">
        <f xml:space="preserve"> Time!Q$108</f>
        <v>0</v>
      </c>
      <c r="R41" s="413">
        <f xml:space="preserve"> Time!R$108</f>
        <v>0</v>
      </c>
      <c r="S41" s="413">
        <f xml:space="preserve"> Time!S$108</f>
        <v>1</v>
      </c>
      <c r="T41" s="413">
        <f xml:space="preserve"> Time!T$108</f>
        <v>1</v>
      </c>
      <c r="U41" s="413">
        <f xml:space="preserve"> Time!U$108</f>
        <v>1</v>
      </c>
      <c r="V41" s="413">
        <f xml:space="preserve"> Time!V$108</f>
        <v>1</v>
      </c>
      <c r="W41" s="413">
        <f xml:space="preserve"> Time!W$108</f>
        <v>1</v>
      </c>
      <c r="X41" s="413">
        <f xml:space="preserve"> Time!X$108</f>
        <v>1</v>
      </c>
      <c r="Y41" s="413">
        <f xml:space="preserve"> Time!Y$108</f>
        <v>1</v>
      </c>
      <c r="Z41" s="413">
        <f xml:space="preserve"> Time!Z$108</f>
        <v>1</v>
      </c>
      <c r="AA41" s="413">
        <f xml:space="preserve"> Time!AA$108</f>
        <v>1</v>
      </c>
      <c r="AB41" s="413">
        <f xml:space="preserve"> Time!AB$108</f>
        <v>1</v>
      </c>
      <c r="AC41" s="413">
        <f xml:space="preserve"> Time!AC$108</f>
        <v>1</v>
      </c>
      <c r="AD41" s="413">
        <f xml:space="preserve"> Time!AD$108</f>
        <v>1</v>
      </c>
      <c r="AE41" s="413">
        <f xml:space="preserve"> Time!AE$108</f>
        <v>1</v>
      </c>
      <c r="AF41" s="413">
        <f xml:space="preserve"> Time!AF$108</f>
        <v>1</v>
      </c>
      <c r="AG41" s="413">
        <f xml:space="preserve"> Time!AG$108</f>
        <v>1</v>
      </c>
      <c r="AH41" s="413">
        <f xml:space="preserve"> Time!AH$108</f>
        <v>1</v>
      </c>
      <c r="AI41" s="413">
        <f xml:space="preserve"> Time!AI$108</f>
        <v>1</v>
      </c>
      <c r="AJ41" s="413">
        <f xml:space="preserve"> Time!AJ$108</f>
        <v>1</v>
      </c>
      <c r="AK41" s="413">
        <f xml:space="preserve"> Time!AK$108</f>
        <v>1</v>
      </c>
      <c r="AL41" s="413">
        <f xml:space="preserve"> Time!AL$108</f>
        <v>1</v>
      </c>
      <c r="AM41" s="413">
        <f xml:space="preserve"> Time!AM$108</f>
        <v>1</v>
      </c>
      <c r="AN41" s="413">
        <f xml:space="preserve"> Time!AN$108</f>
        <v>1</v>
      </c>
      <c r="AO41" s="413">
        <f xml:space="preserve"> Time!AO$108</f>
        <v>1</v>
      </c>
      <c r="AP41" s="413">
        <f xml:space="preserve"> Time!AP$108</f>
        <v>1</v>
      </c>
      <c r="AQ41" s="413">
        <f xml:space="preserve"> Time!AQ$108</f>
        <v>1</v>
      </c>
      <c r="AR41" s="413">
        <f xml:space="preserve"> Time!AR$108</f>
        <v>1</v>
      </c>
      <c r="AS41" s="413">
        <f xml:space="preserve"> Time!AS$108</f>
        <v>1</v>
      </c>
      <c r="AT41" s="413">
        <f xml:space="preserve"> Time!AT$108</f>
        <v>1</v>
      </c>
      <c r="AU41" s="413">
        <f xml:space="preserve"> Time!AU$108</f>
        <v>1</v>
      </c>
      <c r="AV41" s="413">
        <f xml:space="preserve"> Time!AV$108</f>
        <v>1</v>
      </c>
      <c r="AW41" s="413">
        <f xml:space="preserve"> Time!AW$108</f>
        <v>1</v>
      </c>
      <c r="AX41" s="413">
        <f xml:space="preserve"> Time!AX$108</f>
        <v>1</v>
      </c>
      <c r="AY41" s="413">
        <f xml:space="preserve"> Time!AY$108</f>
        <v>1</v>
      </c>
      <c r="AZ41" s="413">
        <f xml:space="preserve"> Time!AZ$108</f>
        <v>1</v>
      </c>
      <c r="BA41" s="413">
        <f xml:space="preserve"> Time!BA$108</f>
        <v>1</v>
      </c>
      <c r="BB41" s="413">
        <f xml:space="preserve"> Time!BB$108</f>
        <v>1</v>
      </c>
      <c r="BC41" s="413">
        <f xml:space="preserve"> Time!BC$108</f>
        <v>1</v>
      </c>
      <c r="BD41" s="413">
        <f xml:space="preserve"> Time!BD$108</f>
        <v>1</v>
      </c>
      <c r="BE41" s="413">
        <f xml:space="preserve"> Time!BE$108</f>
        <v>1</v>
      </c>
      <c r="BF41" s="413">
        <f xml:space="preserve"> Time!BF$108</f>
        <v>1</v>
      </c>
      <c r="BG41" s="413">
        <f xml:space="preserve"> Time!BG$108</f>
        <v>1</v>
      </c>
      <c r="BH41" s="413">
        <f xml:space="preserve"> Time!BH$108</f>
        <v>1</v>
      </c>
      <c r="BI41" s="413">
        <f xml:space="preserve"> Time!BI$108</f>
        <v>1</v>
      </c>
      <c r="BJ41" s="413">
        <f xml:space="preserve"> Time!BJ$108</f>
        <v>1</v>
      </c>
      <c r="BK41" s="413">
        <f xml:space="preserve"> Time!BK$108</f>
        <v>1</v>
      </c>
      <c r="BL41" s="413">
        <f xml:space="preserve"> Time!BL$108</f>
        <v>1</v>
      </c>
      <c r="BM41" s="413">
        <f xml:space="preserve"> Time!BM$108</f>
        <v>1</v>
      </c>
      <c r="BN41" s="413">
        <f xml:space="preserve"> Time!BN$108</f>
        <v>1</v>
      </c>
      <c r="BO41" s="413">
        <f xml:space="preserve"> Time!BO$108</f>
        <v>1</v>
      </c>
      <c r="BP41" s="413">
        <f xml:space="preserve"> Time!BP$108</f>
        <v>1</v>
      </c>
      <c r="BQ41" s="413">
        <f xml:space="preserve"> Time!BQ$108</f>
        <v>1</v>
      </c>
      <c r="BR41" s="413">
        <f xml:space="preserve"> Time!BR$108</f>
        <v>1</v>
      </c>
      <c r="BS41" s="413">
        <f xml:space="preserve"> Time!BS$108</f>
        <v>1</v>
      </c>
      <c r="BT41" s="413">
        <f xml:space="preserve"> Time!BT$108</f>
        <v>1</v>
      </c>
      <c r="BU41" s="413">
        <f xml:space="preserve"> Time!BU$108</f>
        <v>1</v>
      </c>
      <c r="BV41" s="413">
        <f xml:space="preserve"> Time!BV$108</f>
        <v>1</v>
      </c>
      <c r="BW41" s="413">
        <f xml:space="preserve"> Time!BW$108</f>
        <v>1</v>
      </c>
      <c r="BX41" s="413">
        <f xml:space="preserve"> Time!BX$108</f>
        <v>1</v>
      </c>
      <c r="BY41" s="413">
        <f xml:space="preserve"> Time!BY$108</f>
        <v>1</v>
      </c>
      <c r="BZ41" s="413">
        <f xml:space="preserve"> Time!BZ$108</f>
        <v>1</v>
      </c>
      <c r="CA41" s="413">
        <f xml:space="preserve"> Time!CA$108</f>
        <v>1</v>
      </c>
      <c r="CB41" s="413">
        <f xml:space="preserve"> Time!CB$108</f>
        <v>1</v>
      </c>
      <c r="CC41" s="413">
        <f xml:space="preserve"> Time!CC$108</f>
        <v>1</v>
      </c>
      <c r="CD41" s="413">
        <f xml:space="preserve"> Time!CD$108</f>
        <v>1</v>
      </c>
      <c r="CE41" s="413">
        <f xml:space="preserve"> Time!CE$108</f>
        <v>1</v>
      </c>
      <c r="CF41" s="413">
        <f xml:space="preserve"> Time!CF$108</f>
        <v>1</v>
      </c>
      <c r="CG41" s="413">
        <f xml:space="preserve"> Time!CG$108</f>
        <v>1</v>
      </c>
      <c r="CH41" s="413">
        <f xml:space="preserve"> Time!CH$108</f>
        <v>1</v>
      </c>
      <c r="CI41" s="413">
        <f xml:space="preserve"> Time!CI$108</f>
        <v>1</v>
      </c>
      <c r="CJ41" s="413">
        <f xml:space="preserve"> Time!CJ$108</f>
        <v>1</v>
      </c>
      <c r="CK41" s="413">
        <f xml:space="preserve"> Time!CK$108</f>
        <v>1</v>
      </c>
      <c r="CL41" s="413">
        <f xml:space="preserve"> Time!CL$108</f>
        <v>1</v>
      </c>
      <c r="CM41" s="413">
        <f xml:space="preserve"> Time!CM$108</f>
        <v>1</v>
      </c>
      <c r="CN41" s="413">
        <f xml:space="preserve"> Time!CN$108</f>
        <v>1</v>
      </c>
      <c r="CO41" s="413">
        <f xml:space="preserve"> Time!CO$108</f>
        <v>1</v>
      </c>
      <c r="CP41" s="413">
        <f xml:space="preserve"> Time!CP$108</f>
        <v>1</v>
      </c>
      <c r="CQ41" s="413">
        <f xml:space="preserve"> Time!CQ$108</f>
        <v>1</v>
      </c>
      <c r="CR41" s="413">
        <f xml:space="preserve"> Time!CR$108</f>
        <v>1</v>
      </c>
      <c r="CS41" s="413">
        <f xml:space="preserve"> Time!CS$108</f>
        <v>1</v>
      </c>
      <c r="CT41" s="413">
        <f xml:space="preserve"> Time!CT$108</f>
        <v>1</v>
      </c>
      <c r="CU41" s="413">
        <f xml:space="preserve"> Time!CU$108</f>
        <v>1</v>
      </c>
      <c r="CV41" s="413">
        <f xml:space="preserve"> Time!CV$108</f>
        <v>1</v>
      </c>
      <c r="CW41" s="413">
        <f xml:space="preserve"> Time!CW$108</f>
        <v>1</v>
      </c>
      <c r="CX41" s="413">
        <f xml:space="preserve"> Time!CX$108</f>
        <v>1</v>
      </c>
      <c r="CY41" s="413">
        <f xml:space="preserve"> Time!CY$108</f>
        <v>1</v>
      </c>
      <c r="CZ41" s="413">
        <f xml:space="preserve"> Time!CZ$108</f>
        <v>1</v>
      </c>
      <c r="DA41" s="413">
        <f xml:space="preserve"> Time!DA$108</f>
        <v>1</v>
      </c>
      <c r="DB41" s="413">
        <f xml:space="preserve"> Time!DB$108</f>
        <v>1</v>
      </c>
      <c r="DC41" s="413">
        <f xml:space="preserve"> Time!DC$108</f>
        <v>1</v>
      </c>
      <c r="DD41" s="413">
        <f xml:space="preserve"> Time!DD$108</f>
        <v>1</v>
      </c>
      <c r="DE41" s="413">
        <f xml:space="preserve"> Time!DE$108</f>
        <v>1</v>
      </c>
      <c r="DF41" s="413">
        <f xml:space="preserve"> Time!DF$108</f>
        <v>1</v>
      </c>
      <c r="DG41" s="413">
        <f xml:space="preserve"> Time!DG$108</f>
        <v>1</v>
      </c>
      <c r="DH41" s="413">
        <f xml:space="preserve"> Time!DH$108</f>
        <v>1</v>
      </c>
      <c r="DI41" s="413">
        <f xml:space="preserve"> Time!DI$108</f>
        <v>1</v>
      </c>
      <c r="DJ41" s="413">
        <f xml:space="preserve"> Time!DJ$108</f>
        <v>1</v>
      </c>
      <c r="DK41" s="413">
        <f xml:space="preserve"> Time!DK$108</f>
        <v>1</v>
      </c>
      <c r="DL41" s="413">
        <f xml:space="preserve"> Time!DL$108</f>
        <v>1</v>
      </c>
      <c r="DM41" s="413">
        <f xml:space="preserve"> Time!DM$108</f>
        <v>1</v>
      </c>
      <c r="DN41" s="413">
        <f xml:space="preserve"> Time!DN$108</f>
        <v>1</v>
      </c>
      <c r="DO41" s="413">
        <f xml:space="preserve"> Time!DO$108</f>
        <v>0</v>
      </c>
      <c r="DP41" s="413">
        <f xml:space="preserve"> Time!DP$108</f>
        <v>0</v>
      </c>
      <c r="DQ41" s="413">
        <f xml:space="preserve"> Time!DQ$108</f>
        <v>0</v>
      </c>
      <c r="DR41" s="413">
        <f xml:space="preserve"> Time!DR$108</f>
        <v>0</v>
      </c>
      <c r="DS41" s="413">
        <f xml:space="preserve"> Time!DS$108</f>
        <v>0</v>
      </c>
      <c r="DT41" s="413">
        <f xml:space="preserve"> Time!DT$108</f>
        <v>0</v>
      </c>
      <c r="DU41" s="413">
        <f xml:space="preserve"> Time!DU$108</f>
        <v>0</v>
      </c>
      <c r="DV41" s="413">
        <f xml:space="preserve"> Time!DV$108</f>
        <v>0</v>
      </c>
      <c r="DW41" s="413">
        <f xml:space="preserve"> Time!DW$108</f>
        <v>0</v>
      </c>
      <c r="DX41" s="413">
        <f xml:space="preserve"> Time!DX$108</f>
        <v>0</v>
      </c>
      <c r="DY41" s="413">
        <f xml:space="preserve"> Time!DY$108</f>
        <v>0</v>
      </c>
      <c r="DZ41" s="413">
        <f xml:space="preserve"> Time!DZ$108</f>
        <v>0</v>
      </c>
      <c r="EA41" s="413">
        <f xml:space="preserve"> Time!EA$108</f>
        <v>0</v>
      </c>
      <c r="EB41" s="413">
        <f xml:space="preserve"> Time!EB$108</f>
        <v>0</v>
      </c>
      <c r="EC41" s="413">
        <f xml:space="preserve"> Time!EC$108</f>
        <v>0</v>
      </c>
      <c r="ED41" s="413">
        <f xml:space="preserve"> Time!ED$108</f>
        <v>0</v>
      </c>
      <c r="EE41" s="413">
        <f xml:space="preserve"> Time!EE$108</f>
        <v>0</v>
      </c>
      <c r="EF41" s="413">
        <f xml:space="preserve"> Time!EF$108</f>
        <v>0</v>
      </c>
      <c r="EG41" s="413">
        <f xml:space="preserve"> Time!EG$108</f>
        <v>0</v>
      </c>
      <c r="EH41" s="413">
        <f xml:space="preserve"> Time!EH$108</f>
        <v>0</v>
      </c>
      <c r="EI41" s="413">
        <f xml:space="preserve"> Time!EI$108</f>
        <v>0</v>
      </c>
      <c r="EJ41" s="413">
        <f xml:space="preserve"> Time!EJ$108</f>
        <v>0</v>
      </c>
      <c r="EK41" s="413">
        <f xml:space="preserve"> Time!EK$108</f>
        <v>0</v>
      </c>
      <c r="EL41" s="413">
        <f xml:space="preserve"> Time!EL$108</f>
        <v>0</v>
      </c>
      <c r="EM41" s="413">
        <f xml:space="preserve"> Time!EM$108</f>
        <v>0</v>
      </c>
      <c r="EN41" s="413">
        <f xml:space="preserve"> Time!EN$108</f>
        <v>0</v>
      </c>
      <c r="EO41" s="413">
        <f xml:space="preserve"> Time!EO$108</f>
        <v>0</v>
      </c>
      <c r="EP41" s="413">
        <f xml:space="preserve"> Time!EP$108</f>
        <v>0</v>
      </c>
      <c r="EQ41" s="413">
        <f xml:space="preserve"> Time!EQ$108</f>
        <v>0</v>
      </c>
      <c r="ER41" s="413">
        <f xml:space="preserve"> Time!ER$108</f>
        <v>0</v>
      </c>
      <c r="ES41" s="413">
        <f xml:space="preserve"> Time!ES$108</f>
        <v>0</v>
      </c>
      <c r="ET41" s="413">
        <f xml:space="preserve"> Time!ET$108</f>
        <v>0</v>
      </c>
      <c r="EU41" s="413">
        <f xml:space="preserve"> Time!EU$108</f>
        <v>0</v>
      </c>
      <c r="EV41" s="413">
        <f xml:space="preserve"> Time!EV$108</f>
        <v>0</v>
      </c>
      <c r="EW41" s="413">
        <f xml:space="preserve"> Time!EW$108</f>
        <v>0</v>
      </c>
      <c r="EX41" s="413">
        <f xml:space="preserve"> Time!EX$108</f>
        <v>0</v>
      </c>
      <c r="EY41" s="413">
        <f xml:space="preserve"> Time!EY$108</f>
        <v>0</v>
      </c>
      <c r="EZ41" s="413">
        <f xml:space="preserve"> Time!EZ$108</f>
        <v>0</v>
      </c>
      <c r="FA41" s="413">
        <f xml:space="preserve"> Time!FA$108</f>
        <v>0</v>
      </c>
      <c r="FB41" s="413">
        <f xml:space="preserve"> Time!FB$108</f>
        <v>0</v>
      </c>
      <c r="FC41" s="413">
        <f xml:space="preserve"> Time!FC$108</f>
        <v>0</v>
      </c>
      <c r="FD41" s="413">
        <f xml:space="preserve"> Time!FD$108</f>
        <v>0</v>
      </c>
      <c r="FE41" s="413">
        <f xml:space="preserve"> Time!FE$108</f>
        <v>0</v>
      </c>
      <c r="FF41" s="413">
        <f xml:space="preserve"> Time!FF$108</f>
        <v>0</v>
      </c>
      <c r="FG41" s="413">
        <f xml:space="preserve"> Time!FG$108</f>
        <v>0</v>
      </c>
      <c r="FH41" s="413">
        <f xml:space="preserve"> Time!FH$108</f>
        <v>0</v>
      </c>
      <c r="FI41" s="413">
        <f xml:space="preserve"> Time!FI$108</f>
        <v>0</v>
      </c>
      <c r="FJ41" s="413">
        <f xml:space="preserve"> Time!FJ$108</f>
        <v>0</v>
      </c>
      <c r="FK41" s="413">
        <f xml:space="preserve"> Time!FK$108</f>
        <v>0</v>
      </c>
      <c r="FL41" s="413">
        <f xml:space="preserve"> Time!FL$108</f>
        <v>0</v>
      </c>
      <c r="FM41" s="413">
        <f xml:space="preserve"> Time!FM$108</f>
        <v>0</v>
      </c>
      <c r="FN41" s="413">
        <f xml:space="preserve"> Time!FN$108</f>
        <v>0</v>
      </c>
      <c r="FO41" s="413">
        <f xml:space="preserve"> Time!FO$108</f>
        <v>0</v>
      </c>
      <c r="FP41" s="413">
        <f xml:space="preserve"> Time!FP$108</f>
        <v>0</v>
      </c>
      <c r="FQ41" s="413">
        <f xml:space="preserve"> Time!FQ$108</f>
        <v>0</v>
      </c>
      <c r="FR41" s="413">
        <f xml:space="preserve"> Time!FR$108</f>
        <v>0</v>
      </c>
      <c r="FS41" s="413">
        <f xml:space="preserve"> Time!FS$108</f>
        <v>0</v>
      </c>
      <c r="FT41" s="413">
        <f xml:space="preserve"> Time!FT$108</f>
        <v>0</v>
      </c>
      <c r="FU41" s="413">
        <f xml:space="preserve"> Time!FU$108</f>
        <v>0</v>
      </c>
      <c r="FV41" s="413">
        <f xml:space="preserve"> Time!FV$108</f>
        <v>0</v>
      </c>
      <c r="FW41" s="413">
        <f xml:space="preserve"> Time!FW$108</f>
        <v>0</v>
      </c>
      <c r="FX41" s="413">
        <f xml:space="preserve"> Time!FX$108</f>
        <v>0</v>
      </c>
      <c r="FY41" s="413">
        <f xml:space="preserve"> Time!FY$108</f>
        <v>0</v>
      </c>
      <c r="FZ41" s="413">
        <f xml:space="preserve"> Time!FZ$108</f>
        <v>0</v>
      </c>
      <c r="GA41" s="413">
        <f xml:space="preserve"> Time!GA$108</f>
        <v>0</v>
      </c>
      <c r="GB41" s="413">
        <f xml:space="preserve"> Time!GB$108</f>
        <v>0</v>
      </c>
      <c r="GC41" s="413">
        <f xml:space="preserve"> Time!GC$108</f>
        <v>0</v>
      </c>
      <c r="GD41" s="413">
        <f xml:space="preserve"> Time!GD$108</f>
        <v>0</v>
      </c>
      <c r="GE41" s="413">
        <f xml:space="preserve"> Time!GE$108</f>
        <v>0</v>
      </c>
      <c r="GF41" s="413">
        <f xml:space="preserve"> Time!GF$108</f>
        <v>0</v>
      </c>
      <c r="GG41" s="413">
        <f xml:space="preserve"> Time!GG$108</f>
        <v>0</v>
      </c>
      <c r="GH41" s="413">
        <f xml:space="preserve"> Time!GH$108</f>
        <v>0</v>
      </c>
      <c r="GI41" s="413">
        <f xml:space="preserve"> Time!GI$108</f>
        <v>0</v>
      </c>
      <c r="GJ41" s="413">
        <f xml:space="preserve"> Time!GJ$108</f>
        <v>0</v>
      </c>
    </row>
    <row r="42" spans="1:192" x14ac:dyDescent="0.25">
      <c r="A42" s="247"/>
      <c r="B42" s="247"/>
      <c r="C42" s="248"/>
      <c r="D42" s="249"/>
      <c r="E42" s="246" t="s">
        <v>158</v>
      </c>
      <c r="F42" s="246"/>
      <c r="G42" s="246" t="str">
        <f xml:space="preserve"> SMU</f>
        <v>$ 000s</v>
      </c>
      <c r="H42" s="246">
        <f xml:space="preserve"> SUM(J42:GJ42)</f>
        <v>70672.469220979605</v>
      </c>
      <c r="I42" s="246"/>
      <c r="J42" s="246">
        <f t="shared" ref="J42:AO42" si="42" xml:space="preserve"> $F38 / $F39 * J40 * J41</f>
        <v>0</v>
      </c>
      <c r="K42" s="246">
        <f t="shared" si="42"/>
        <v>0</v>
      </c>
      <c r="L42" s="246">
        <f t="shared" si="42"/>
        <v>0</v>
      </c>
      <c r="M42" s="246">
        <f t="shared" si="42"/>
        <v>0</v>
      </c>
      <c r="N42" s="246">
        <f t="shared" si="42"/>
        <v>0</v>
      </c>
      <c r="O42" s="246">
        <f t="shared" si="42"/>
        <v>0</v>
      </c>
      <c r="P42" s="246">
        <f t="shared" si="42"/>
        <v>0</v>
      </c>
      <c r="Q42" s="246">
        <f t="shared" si="42"/>
        <v>0</v>
      </c>
      <c r="R42" s="246">
        <f t="shared" si="42"/>
        <v>0</v>
      </c>
      <c r="S42" s="246">
        <f t="shared" si="42"/>
        <v>517.1299820828782</v>
      </c>
      <c r="T42" s="246">
        <f t="shared" si="42"/>
        <v>517.1299820828782</v>
      </c>
      <c r="U42" s="246">
        <f t="shared" si="42"/>
        <v>517.1299820828782</v>
      </c>
      <c r="V42" s="246">
        <f t="shared" si="42"/>
        <v>517.1299820828782</v>
      </c>
      <c r="W42" s="246">
        <f t="shared" si="42"/>
        <v>530.05823163495029</v>
      </c>
      <c r="X42" s="246">
        <f t="shared" si="42"/>
        <v>530.05823163495029</v>
      </c>
      <c r="Y42" s="246">
        <f t="shared" si="42"/>
        <v>530.05823163495029</v>
      </c>
      <c r="Z42" s="246">
        <f t="shared" si="42"/>
        <v>530.05823163495029</v>
      </c>
      <c r="AA42" s="246">
        <f t="shared" si="42"/>
        <v>543.34644410920032</v>
      </c>
      <c r="AB42" s="246">
        <f t="shared" si="42"/>
        <v>543.34644410920032</v>
      </c>
      <c r="AC42" s="246">
        <f t="shared" si="42"/>
        <v>543.34644410920032</v>
      </c>
      <c r="AD42" s="246">
        <f t="shared" si="42"/>
        <v>543.34644410920032</v>
      </c>
      <c r="AE42" s="246">
        <f t="shared" si="42"/>
        <v>556.93010521193037</v>
      </c>
      <c r="AF42" s="246">
        <f t="shared" si="42"/>
        <v>556.93010521193037</v>
      </c>
      <c r="AG42" s="246">
        <f t="shared" si="42"/>
        <v>556.93010521193037</v>
      </c>
      <c r="AH42" s="246">
        <f t="shared" si="42"/>
        <v>556.93010521193037</v>
      </c>
      <c r="AI42" s="246">
        <f t="shared" si="42"/>
        <v>570.85335784222866</v>
      </c>
      <c r="AJ42" s="246">
        <f t="shared" si="42"/>
        <v>570.85335784222866</v>
      </c>
      <c r="AK42" s="246">
        <f t="shared" si="42"/>
        <v>570.85335784222866</v>
      </c>
      <c r="AL42" s="246">
        <f t="shared" si="42"/>
        <v>570.85335784222866</v>
      </c>
      <c r="AM42" s="246">
        <f t="shared" si="42"/>
        <v>585.12469178828439</v>
      </c>
      <c r="AN42" s="246">
        <f t="shared" si="42"/>
        <v>585.12469178828439</v>
      </c>
      <c r="AO42" s="246">
        <f t="shared" si="42"/>
        <v>585.12469178828439</v>
      </c>
      <c r="AP42" s="246">
        <f t="shared" ref="AP42:BU42" si="43" xml:space="preserve"> $F38 / $F39 * AP40 * AP41</f>
        <v>585.12469178828439</v>
      </c>
      <c r="AQ42" s="246">
        <f t="shared" si="43"/>
        <v>599.79338432878194</v>
      </c>
      <c r="AR42" s="246">
        <f t="shared" si="43"/>
        <v>599.79338432878194</v>
      </c>
      <c r="AS42" s="246">
        <f t="shared" si="43"/>
        <v>599.79338432878194</v>
      </c>
      <c r="AT42" s="246">
        <f t="shared" si="43"/>
        <v>599.79338432878194</v>
      </c>
      <c r="AU42" s="246">
        <f t="shared" si="43"/>
        <v>614.78821893700149</v>
      </c>
      <c r="AV42" s="246">
        <f t="shared" si="43"/>
        <v>614.78821893700149</v>
      </c>
      <c r="AW42" s="246">
        <f t="shared" si="43"/>
        <v>614.78821893700149</v>
      </c>
      <c r="AX42" s="246">
        <f t="shared" si="43"/>
        <v>614.78821893700149</v>
      </c>
      <c r="AY42" s="246">
        <f t="shared" si="43"/>
        <v>630.15792441042663</v>
      </c>
      <c r="AZ42" s="246">
        <f t="shared" si="43"/>
        <v>630.15792441042663</v>
      </c>
      <c r="BA42" s="246">
        <f t="shared" si="43"/>
        <v>630.15792441042663</v>
      </c>
      <c r="BB42" s="246">
        <f t="shared" si="43"/>
        <v>630.15792441042663</v>
      </c>
      <c r="BC42" s="246">
        <f t="shared" si="43"/>
        <v>645.91187252068744</v>
      </c>
      <c r="BD42" s="246">
        <f t="shared" si="43"/>
        <v>645.91187252068744</v>
      </c>
      <c r="BE42" s="246">
        <f t="shared" si="43"/>
        <v>645.91187252068744</v>
      </c>
      <c r="BF42" s="246">
        <f t="shared" si="43"/>
        <v>645.91187252068744</v>
      </c>
      <c r="BG42" s="246">
        <f t="shared" si="43"/>
        <v>662.10445984306796</v>
      </c>
      <c r="BH42" s="246">
        <f t="shared" si="43"/>
        <v>662.10445984306796</v>
      </c>
      <c r="BI42" s="246">
        <f t="shared" si="43"/>
        <v>662.10445984306796</v>
      </c>
      <c r="BJ42" s="246">
        <f t="shared" si="43"/>
        <v>662.10445984306796</v>
      </c>
      <c r="BK42" s="246">
        <f t="shared" si="43"/>
        <v>678.65707133914452</v>
      </c>
      <c r="BL42" s="246">
        <f t="shared" si="43"/>
        <v>678.65707133914452</v>
      </c>
      <c r="BM42" s="246">
        <f t="shared" si="43"/>
        <v>678.65707133914452</v>
      </c>
      <c r="BN42" s="246">
        <f t="shared" si="43"/>
        <v>678.65707133914452</v>
      </c>
      <c r="BO42" s="246">
        <f t="shared" si="43"/>
        <v>695.62349812262323</v>
      </c>
      <c r="BP42" s="246">
        <f t="shared" si="43"/>
        <v>695.62349812262323</v>
      </c>
      <c r="BQ42" s="246">
        <f t="shared" si="43"/>
        <v>695.62349812262323</v>
      </c>
      <c r="BR42" s="246">
        <f t="shared" si="43"/>
        <v>695.62349812262323</v>
      </c>
      <c r="BS42" s="246">
        <f t="shared" si="43"/>
        <v>713.0140855756888</v>
      </c>
      <c r="BT42" s="246">
        <f t="shared" si="43"/>
        <v>713.0140855756888</v>
      </c>
      <c r="BU42" s="246">
        <f t="shared" si="43"/>
        <v>713.0140855756888</v>
      </c>
      <c r="BV42" s="246">
        <f t="shared" ref="BV42:DA42" si="44" xml:space="preserve"> $F38 / $F39 * BV40 * BV41</f>
        <v>713.0140855756888</v>
      </c>
      <c r="BW42" s="246">
        <f t="shared" si="44"/>
        <v>730.88888140149538</v>
      </c>
      <c r="BX42" s="246">
        <f t="shared" si="44"/>
        <v>730.88888140149538</v>
      </c>
      <c r="BY42" s="246">
        <f t="shared" si="44"/>
        <v>730.88888140149538</v>
      </c>
      <c r="BZ42" s="246">
        <f t="shared" si="44"/>
        <v>730.88888140149538</v>
      </c>
      <c r="CA42" s="246">
        <f t="shared" si="44"/>
        <v>749.16110343653281</v>
      </c>
      <c r="CB42" s="246">
        <f t="shared" si="44"/>
        <v>749.16110343653281</v>
      </c>
      <c r="CC42" s="246">
        <f t="shared" si="44"/>
        <v>749.16110343653281</v>
      </c>
      <c r="CD42" s="246">
        <f t="shared" si="44"/>
        <v>749.16110343653281</v>
      </c>
      <c r="CE42" s="246">
        <f t="shared" si="44"/>
        <v>767.89013102244644</v>
      </c>
      <c r="CF42" s="246">
        <f t="shared" si="44"/>
        <v>767.89013102244644</v>
      </c>
      <c r="CG42" s="246">
        <f t="shared" si="44"/>
        <v>767.89013102244644</v>
      </c>
      <c r="CH42" s="246">
        <f t="shared" si="44"/>
        <v>767.89013102244644</v>
      </c>
      <c r="CI42" s="246">
        <f t="shared" si="44"/>
        <v>787.08738429800769</v>
      </c>
      <c r="CJ42" s="246">
        <f t="shared" si="44"/>
        <v>787.08738429800769</v>
      </c>
      <c r="CK42" s="246">
        <f t="shared" si="44"/>
        <v>787.08738429800769</v>
      </c>
      <c r="CL42" s="246">
        <f t="shared" si="44"/>
        <v>787.08738429800769</v>
      </c>
      <c r="CM42" s="246">
        <f t="shared" si="44"/>
        <v>806.819149176167</v>
      </c>
      <c r="CN42" s="246">
        <f t="shared" si="44"/>
        <v>806.819149176167</v>
      </c>
      <c r="CO42" s="246">
        <f t="shared" si="44"/>
        <v>806.819149176167</v>
      </c>
      <c r="CP42" s="246">
        <f t="shared" si="44"/>
        <v>806.819149176167</v>
      </c>
      <c r="CQ42" s="246">
        <f t="shared" si="44"/>
        <v>826.98962790557118</v>
      </c>
      <c r="CR42" s="246">
        <f t="shared" si="44"/>
        <v>826.98962790557118</v>
      </c>
      <c r="CS42" s="246">
        <f t="shared" si="44"/>
        <v>826.98962790557118</v>
      </c>
      <c r="CT42" s="246">
        <f t="shared" si="44"/>
        <v>826.98962790557118</v>
      </c>
      <c r="CU42" s="246">
        <f t="shared" si="44"/>
        <v>847.66436860321062</v>
      </c>
      <c r="CV42" s="246">
        <f t="shared" si="44"/>
        <v>847.66436860321062</v>
      </c>
      <c r="CW42" s="246">
        <f t="shared" si="44"/>
        <v>847.66436860321062</v>
      </c>
      <c r="CX42" s="246">
        <f t="shared" si="44"/>
        <v>847.66436860321062</v>
      </c>
      <c r="CY42" s="246">
        <f t="shared" si="44"/>
        <v>868.85597781829108</v>
      </c>
      <c r="CZ42" s="246">
        <f t="shared" si="44"/>
        <v>868.85597781829108</v>
      </c>
      <c r="DA42" s="246">
        <f t="shared" si="44"/>
        <v>868.85597781829108</v>
      </c>
      <c r="DB42" s="246">
        <f t="shared" ref="DB42:EG42" si="45" xml:space="preserve"> $F38 / $F39 * DB40 * DB41</f>
        <v>868.85597781829108</v>
      </c>
      <c r="DC42" s="246">
        <f t="shared" si="45"/>
        <v>890.63762774599763</v>
      </c>
      <c r="DD42" s="246">
        <f t="shared" si="45"/>
        <v>890.63762774599763</v>
      </c>
      <c r="DE42" s="246">
        <f t="shared" si="45"/>
        <v>890.63762774599763</v>
      </c>
      <c r="DF42" s="246">
        <f t="shared" si="45"/>
        <v>890.63762774599763</v>
      </c>
      <c r="DG42" s="246">
        <f t="shared" si="45"/>
        <v>912.90356843964764</v>
      </c>
      <c r="DH42" s="246">
        <f t="shared" si="45"/>
        <v>912.90356843964764</v>
      </c>
      <c r="DI42" s="246">
        <f t="shared" si="45"/>
        <v>912.90356843964764</v>
      </c>
      <c r="DJ42" s="246">
        <f t="shared" si="45"/>
        <v>912.90356843964764</v>
      </c>
      <c r="DK42" s="246">
        <f t="shared" si="45"/>
        <v>935.72615765063904</v>
      </c>
      <c r="DL42" s="246">
        <f t="shared" si="45"/>
        <v>935.72615765063904</v>
      </c>
      <c r="DM42" s="246">
        <f t="shared" si="45"/>
        <v>935.72615765063904</v>
      </c>
      <c r="DN42" s="246">
        <f t="shared" si="45"/>
        <v>935.72615765063904</v>
      </c>
      <c r="DO42" s="246">
        <f t="shared" si="45"/>
        <v>0</v>
      </c>
      <c r="DP42" s="246">
        <f t="shared" si="45"/>
        <v>0</v>
      </c>
      <c r="DQ42" s="246">
        <f t="shared" si="45"/>
        <v>0</v>
      </c>
      <c r="DR42" s="246">
        <f t="shared" si="45"/>
        <v>0</v>
      </c>
      <c r="DS42" s="246">
        <f t="shared" si="45"/>
        <v>0</v>
      </c>
      <c r="DT42" s="246">
        <f t="shared" si="45"/>
        <v>0</v>
      </c>
      <c r="DU42" s="246">
        <f t="shared" si="45"/>
        <v>0</v>
      </c>
      <c r="DV42" s="246">
        <f t="shared" si="45"/>
        <v>0</v>
      </c>
      <c r="DW42" s="246">
        <f t="shared" si="45"/>
        <v>0</v>
      </c>
      <c r="DX42" s="246">
        <f t="shared" si="45"/>
        <v>0</v>
      </c>
      <c r="DY42" s="246">
        <f t="shared" si="45"/>
        <v>0</v>
      </c>
      <c r="DZ42" s="246">
        <f t="shared" si="45"/>
        <v>0</v>
      </c>
      <c r="EA42" s="246">
        <f t="shared" si="45"/>
        <v>0</v>
      </c>
      <c r="EB42" s="246">
        <f t="shared" si="45"/>
        <v>0</v>
      </c>
      <c r="EC42" s="246">
        <f t="shared" si="45"/>
        <v>0</v>
      </c>
      <c r="ED42" s="246">
        <f t="shared" si="45"/>
        <v>0</v>
      </c>
      <c r="EE42" s="246">
        <f t="shared" si="45"/>
        <v>0</v>
      </c>
      <c r="EF42" s="246">
        <f t="shared" si="45"/>
        <v>0</v>
      </c>
      <c r="EG42" s="246">
        <f t="shared" si="45"/>
        <v>0</v>
      </c>
      <c r="EH42" s="246">
        <f t="shared" ref="EH42:FM42" si="46" xml:space="preserve"> $F38 / $F39 * EH40 * EH41</f>
        <v>0</v>
      </c>
      <c r="EI42" s="246">
        <f t="shared" si="46"/>
        <v>0</v>
      </c>
      <c r="EJ42" s="246">
        <f t="shared" si="46"/>
        <v>0</v>
      </c>
      <c r="EK42" s="246">
        <f t="shared" si="46"/>
        <v>0</v>
      </c>
      <c r="EL42" s="246">
        <f t="shared" si="46"/>
        <v>0</v>
      </c>
      <c r="EM42" s="246">
        <f t="shared" si="46"/>
        <v>0</v>
      </c>
      <c r="EN42" s="246">
        <f t="shared" si="46"/>
        <v>0</v>
      </c>
      <c r="EO42" s="246">
        <f t="shared" si="46"/>
        <v>0</v>
      </c>
      <c r="EP42" s="246">
        <f t="shared" si="46"/>
        <v>0</v>
      </c>
      <c r="EQ42" s="246">
        <f t="shared" si="46"/>
        <v>0</v>
      </c>
      <c r="ER42" s="246">
        <f t="shared" si="46"/>
        <v>0</v>
      </c>
      <c r="ES42" s="246">
        <f t="shared" si="46"/>
        <v>0</v>
      </c>
      <c r="ET42" s="246">
        <f t="shared" si="46"/>
        <v>0</v>
      </c>
      <c r="EU42" s="246">
        <f t="shared" si="46"/>
        <v>0</v>
      </c>
      <c r="EV42" s="246">
        <f t="shared" si="46"/>
        <v>0</v>
      </c>
      <c r="EW42" s="246">
        <f t="shared" si="46"/>
        <v>0</v>
      </c>
      <c r="EX42" s="246">
        <f t="shared" si="46"/>
        <v>0</v>
      </c>
      <c r="EY42" s="246">
        <f t="shared" si="46"/>
        <v>0</v>
      </c>
      <c r="EZ42" s="246">
        <f t="shared" si="46"/>
        <v>0</v>
      </c>
      <c r="FA42" s="246">
        <f t="shared" si="46"/>
        <v>0</v>
      </c>
      <c r="FB42" s="246">
        <f t="shared" si="46"/>
        <v>0</v>
      </c>
      <c r="FC42" s="246">
        <f t="shared" si="46"/>
        <v>0</v>
      </c>
      <c r="FD42" s="246">
        <f t="shared" si="46"/>
        <v>0</v>
      </c>
      <c r="FE42" s="246">
        <f t="shared" si="46"/>
        <v>0</v>
      </c>
      <c r="FF42" s="246">
        <f t="shared" si="46"/>
        <v>0</v>
      </c>
      <c r="FG42" s="246">
        <f t="shared" si="46"/>
        <v>0</v>
      </c>
      <c r="FH42" s="246">
        <f t="shared" si="46"/>
        <v>0</v>
      </c>
      <c r="FI42" s="246">
        <f t="shared" si="46"/>
        <v>0</v>
      </c>
      <c r="FJ42" s="246">
        <f t="shared" si="46"/>
        <v>0</v>
      </c>
      <c r="FK42" s="246">
        <f t="shared" si="46"/>
        <v>0</v>
      </c>
      <c r="FL42" s="246">
        <f t="shared" si="46"/>
        <v>0</v>
      </c>
      <c r="FM42" s="246">
        <f t="shared" si="46"/>
        <v>0</v>
      </c>
      <c r="FN42" s="246">
        <f t="shared" ref="FN42:GJ42" si="47" xml:space="preserve"> $F38 / $F39 * FN40 * FN41</f>
        <v>0</v>
      </c>
      <c r="FO42" s="246">
        <f t="shared" si="47"/>
        <v>0</v>
      </c>
      <c r="FP42" s="246">
        <f t="shared" si="47"/>
        <v>0</v>
      </c>
      <c r="FQ42" s="246">
        <f t="shared" si="47"/>
        <v>0</v>
      </c>
      <c r="FR42" s="246">
        <f t="shared" si="47"/>
        <v>0</v>
      </c>
      <c r="FS42" s="246">
        <f t="shared" si="47"/>
        <v>0</v>
      </c>
      <c r="FT42" s="246">
        <f t="shared" si="47"/>
        <v>0</v>
      </c>
      <c r="FU42" s="246">
        <f t="shared" si="47"/>
        <v>0</v>
      </c>
      <c r="FV42" s="246">
        <f t="shared" si="47"/>
        <v>0</v>
      </c>
      <c r="FW42" s="246">
        <f t="shared" si="47"/>
        <v>0</v>
      </c>
      <c r="FX42" s="246">
        <f t="shared" si="47"/>
        <v>0</v>
      </c>
      <c r="FY42" s="246">
        <f t="shared" si="47"/>
        <v>0</v>
      </c>
      <c r="FZ42" s="246">
        <f t="shared" si="47"/>
        <v>0</v>
      </c>
      <c r="GA42" s="246">
        <f t="shared" si="47"/>
        <v>0</v>
      </c>
      <c r="GB42" s="246">
        <f t="shared" si="47"/>
        <v>0</v>
      </c>
      <c r="GC42" s="246">
        <f t="shared" si="47"/>
        <v>0</v>
      </c>
      <c r="GD42" s="246">
        <f t="shared" si="47"/>
        <v>0</v>
      </c>
      <c r="GE42" s="246">
        <f t="shared" si="47"/>
        <v>0</v>
      </c>
      <c r="GF42" s="246">
        <f t="shared" si="47"/>
        <v>0</v>
      </c>
      <c r="GG42" s="246">
        <f t="shared" si="47"/>
        <v>0</v>
      </c>
      <c r="GH42" s="246">
        <f t="shared" si="47"/>
        <v>0</v>
      </c>
      <c r="GI42" s="246">
        <f t="shared" si="47"/>
        <v>0</v>
      </c>
      <c r="GJ42" s="246">
        <f t="shared" si="47"/>
        <v>0</v>
      </c>
    </row>
    <row r="43" spans="1:192" x14ac:dyDescent="0.25">
      <c r="A43" s="147"/>
      <c r="B43" s="147"/>
      <c r="C43" s="148"/>
      <c r="D43" s="149"/>
      <c r="E43" s="150" t="str">
        <f xml:space="preserve"> LEFT(E42, LEN(E42) - 4)</f>
        <v>O&amp;M expense</v>
      </c>
      <c r="F43" s="150"/>
      <c r="G43" s="150" t="str">
        <f xml:space="preserve"> SMU</f>
        <v>$ 000s</v>
      </c>
      <c r="H43" s="150">
        <f xml:space="preserve"> SUM(J43:GJ43)</f>
        <v>-70672.469220979605</v>
      </c>
      <c r="I43" s="150"/>
      <c r="J43" s="150">
        <f t="shared" ref="J43:BU43" si="48" xml:space="preserve"> -1 * J42</f>
        <v>0</v>
      </c>
      <c r="K43" s="150">
        <f t="shared" si="48"/>
        <v>0</v>
      </c>
      <c r="L43" s="150">
        <f t="shared" si="48"/>
        <v>0</v>
      </c>
      <c r="M43" s="150">
        <f t="shared" si="48"/>
        <v>0</v>
      </c>
      <c r="N43" s="150">
        <f t="shared" si="48"/>
        <v>0</v>
      </c>
      <c r="O43" s="150">
        <f t="shared" si="48"/>
        <v>0</v>
      </c>
      <c r="P43" s="150">
        <f t="shared" si="48"/>
        <v>0</v>
      </c>
      <c r="Q43" s="150">
        <f t="shared" si="48"/>
        <v>0</v>
      </c>
      <c r="R43" s="150">
        <f t="shared" si="48"/>
        <v>0</v>
      </c>
      <c r="S43" s="150">
        <f t="shared" si="48"/>
        <v>-517.1299820828782</v>
      </c>
      <c r="T43" s="150">
        <f t="shared" si="48"/>
        <v>-517.1299820828782</v>
      </c>
      <c r="U43" s="150">
        <f t="shared" si="48"/>
        <v>-517.1299820828782</v>
      </c>
      <c r="V43" s="150">
        <f t="shared" si="48"/>
        <v>-517.1299820828782</v>
      </c>
      <c r="W43" s="150">
        <f t="shared" si="48"/>
        <v>-530.05823163495029</v>
      </c>
      <c r="X43" s="150">
        <f t="shared" si="48"/>
        <v>-530.05823163495029</v>
      </c>
      <c r="Y43" s="150">
        <f t="shared" si="48"/>
        <v>-530.05823163495029</v>
      </c>
      <c r="Z43" s="150">
        <f t="shared" si="48"/>
        <v>-530.05823163495029</v>
      </c>
      <c r="AA43" s="150">
        <f t="shared" si="48"/>
        <v>-543.34644410920032</v>
      </c>
      <c r="AB43" s="150">
        <f t="shared" si="48"/>
        <v>-543.34644410920032</v>
      </c>
      <c r="AC43" s="150">
        <f t="shared" si="48"/>
        <v>-543.34644410920032</v>
      </c>
      <c r="AD43" s="150">
        <f t="shared" si="48"/>
        <v>-543.34644410920032</v>
      </c>
      <c r="AE43" s="150">
        <f t="shared" si="48"/>
        <v>-556.93010521193037</v>
      </c>
      <c r="AF43" s="150">
        <f t="shared" si="48"/>
        <v>-556.93010521193037</v>
      </c>
      <c r="AG43" s="150">
        <f t="shared" si="48"/>
        <v>-556.93010521193037</v>
      </c>
      <c r="AH43" s="150">
        <f t="shared" si="48"/>
        <v>-556.93010521193037</v>
      </c>
      <c r="AI43" s="150">
        <f t="shared" si="48"/>
        <v>-570.85335784222866</v>
      </c>
      <c r="AJ43" s="150">
        <f t="shared" si="48"/>
        <v>-570.85335784222866</v>
      </c>
      <c r="AK43" s="150">
        <f t="shared" si="48"/>
        <v>-570.85335784222866</v>
      </c>
      <c r="AL43" s="150">
        <f t="shared" si="48"/>
        <v>-570.85335784222866</v>
      </c>
      <c r="AM43" s="150">
        <f t="shared" si="48"/>
        <v>-585.12469178828439</v>
      </c>
      <c r="AN43" s="150">
        <f t="shared" si="48"/>
        <v>-585.12469178828439</v>
      </c>
      <c r="AO43" s="150">
        <f t="shared" si="48"/>
        <v>-585.12469178828439</v>
      </c>
      <c r="AP43" s="150">
        <f t="shared" si="48"/>
        <v>-585.12469178828439</v>
      </c>
      <c r="AQ43" s="150">
        <f t="shared" si="48"/>
        <v>-599.79338432878194</v>
      </c>
      <c r="AR43" s="150">
        <f t="shared" si="48"/>
        <v>-599.79338432878194</v>
      </c>
      <c r="AS43" s="150">
        <f t="shared" si="48"/>
        <v>-599.79338432878194</v>
      </c>
      <c r="AT43" s="150">
        <f t="shared" si="48"/>
        <v>-599.79338432878194</v>
      </c>
      <c r="AU43" s="150">
        <f t="shared" si="48"/>
        <v>-614.78821893700149</v>
      </c>
      <c r="AV43" s="150">
        <f t="shared" si="48"/>
        <v>-614.78821893700149</v>
      </c>
      <c r="AW43" s="150">
        <f t="shared" si="48"/>
        <v>-614.78821893700149</v>
      </c>
      <c r="AX43" s="150">
        <f t="shared" si="48"/>
        <v>-614.78821893700149</v>
      </c>
      <c r="AY43" s="150">
        <f t="shared" si="48"/>
        <v>-630.15792441042663</v>
      </c>
      <c r="AZ43" s="150">
        <f t="shared" si="48"/>
        <v>-630.15792441042663</v>
      </c>
      <c r="BA43" s="150">
        <f t="shared" si="48"/>
        <v>-630.15792441042663</v>
      </c>
      <c r="BB43" s="150">
        <f t="shared" si="48"/>
        <v>-630.15792441042663</v>
      </c>
      <c r="BC43" s="150">
        <f t="shared" si="48"/>
        <v>-645.91187252068744</v>
      </c>
      <c r="BD43" s="150">
        <f t="shared" si="48"/>
        <v>-645.91187252068744</v>
      </c>
      <c r="BE43" s="150">
        <f t="shared" si="48"/>
        <v>-645.91187252068744</v>
      </c>
      <c r="BF43" s="150">
        <f t="shared" si="48"/>
        <v>-645.91187252068744</v>
      </c>
      <c r="BG43" s="150">
        <f t="shared" si="48"/>
        <v>-662.10445984306796</v>
      </c>
      <c r="BH43" s="150">
        <f t="shared" si="48"/>
        <v>-662.10445984306796</v>
      </c>
      <c r="BI43" s="150">
        <f t="shared" si="48"/>
        <v>-662.10445984306796</v>
      </c>
      <c r="BJ43" s="150">
        <f t="shared" si="48"/>
        <v>-662.10445984306796</v>
      </c>
      <c r="BK43" s="150">
        <f t="shared" si="48"/>
        <v>-678.65707133914452</v>
      </c>
      <c r="BL43" s="150">
        <f t="shared" si="48"/>
        <v>-678.65707133914452</v>
      </c>
      <c r="BM43" s="150">
        <f t="shared" si="48"/>
        <v>-678.65707133914452</v>
      </c>
      <c r="BN43" s="150">
        <f t="shared" si="48"/>
        <v>-678.65707133914452</v>
      </c>
      <c r="BO43" s="150">
        <f t="shared" si="48"/>
        <v>-695.62349812262323</v>
      </c>
      <c r="BP43" s="150">
        <f t="shared" si="48"/>
        <v>-695.62349812262323</v>
      </c>
      <c r="BQ43" s="150">
        <f t="shared" si="48"/>
        <v>-695.62349812262323</v>
      </c>
      <c r="BR43" s="150">
        <f t="shared" si="48"/>
        <v>-695.62349812262323</v>
      </c>
      <c r="BS43" s="150">
        <f t="shared" si="48"/>
        <v>-713.0140855756888</v>
      </c>
      <c r="BT43" s="150">
        <f t="shared" si="48"/>
        <v>-713.0140855756888</v>
      </c>
      <c r="BU43" s="150">
        <f t="shared" si="48"/>
        <v>-713.0140855756888</v>
      </c>
      <c r="BV43" s="150">
        <f t="shared" ref="BV43:EG43" si="49" xml:space="preserve"> -1 * BV42</f>
        <v>-713.0140855756888</v>
      </c>
      <c r="BW43" s="150">
        <f t="shared" si="49"/>
        <v>-730.88888140149538</v>
      </c>
      <c r="BX43" s="150">
        <f t="shared" si="49"/>
        <v>-730.88888140149538</v>
      </c>
      <c r="BY43" s="150">
        <f t="shared" si="49"/>
        <v>-730.88888140149538</v>
      </c>
      <c r="BZ43" s="150">
        <f t="shared" si="49"/>
        <v>-730.88888140149538</v>
      </c>
      <c r="CA43" s="150">
        <f t="shared" si="49"/>
        <v>-749.16110343653281</v>
      </c>
      <c r="CB43" s="150">
        <f t="shared" si="49"/>
        <v>-749.16110343653281</v>
      </c>
      <c r="CC43" s="150">
        <f t="shared" si="49"/>
        <v>-749.16110343653281</v>
      </c>
      <c r="CD43" s="150">
        <f t="shared" si="49"/>
        <v>-749.16110343653281</v>
      </c>
      <c r="CE43" s="150">
        <f t="shared" si="49"/>
        <v>-767.89013102244644</v>
      </c>
      <c r="CF43" s="150">
        <f t="shared" si="49"/>
        <v>-767.89013102244644</v>
      </c>
      <c r="CG43" s="150">
        <f t="shared" si="49"/>
        <v>-767.89013102244644</v>
      </c>
      <c r="CH43" s="150">
        <f t="shared" si="49"/>
        <v>-767.89013102244644</v>
      </c>
      <c r="CI43" s="150">
        <f t="shared" si="49"/>
        <v>-787.08738429800769</v>
      </c>
      <c r="CJ43" s="150">
        <f t="shared" si="49"/>
        <v>-787.08738429800769</v>
      </c>
      <c r="CK43" s="150">
        <f t="shared" si="49"/>
        <v>-787.08738429800769</v>
      </c>
      <c r="CL43" s="150">
        <f t="shared" si="49"/>
        <v>-787.08738429800769</v>
      </c>
      <c r="CM43" s="150">
        <f t="shared" si="49"/>
        <v>-806.819149176167</v>
      </c>
      <c r="CN43" s="150">
        <f t="shared" si="49"/>
        <v>-806.819149176167</v>
      </c>
      <c r="CO43" s="150">
        <f t="shared" si="49"/>
        <v>-806.819149176167</v>
      </c>
      <c r="CP43" s="150">
        <f t="shared" si="49"/>
        <v>-806.819149176167</v>
      </c>
      <c r="CQ43" s="150">
        <f t="shared" si="49"/>
        <v>-826.98962790557118</v>
      </c>
      <c r="CR43" s="150">
        <f t="shared" si="49"/>
        <v>-826.98962790557118</v>
      </c>
      <c r="CS43" s="150">
        <f t="shared" si="49"/>
        <v>-826.98962790557118</v>
      </c>
      <c r="CT43" s="150">
        <f t="shared" si="49"/>
        <v>-826.98962790557118</v>
      </c>
      <c r="CU43" s="150">
        <f t="shared" si="49"/>
        <v>-847.66436860321062</v>
      </c>
      <c r="CV43" s="150">
        <f t="shared" si="49"/>
        <v>-847.66436860321062</v>
      </c>
      <c r="CW43" s="150">
        <f t="shared" si="49"/>
        <v>-847.66436860321062</v>
      </c>
      <c r="CX43" s="150">
        <f t="shared" si="49"/>
        <v>-847.66436860321062</v>
      </c>
      <c r="CY43" s="150">
        <f t="shared" si="49"/>
        <v>-868.85597781829108</v>
      </c>
      <c r="CZ43" s="150">
        <f t="shared" si="49"/>
        <v>-868.85597781829108</v>
      </c>
      <c r="DA43" s="150">
        <f t="shared" si="49"/>
        <v>-868.85597781829108</v>
      </c>
      <c r="DB43" s="150">
        <f t="shared" si="49"/>
        <v>-868.85597781829108</v>
      </c>
      <c r="DC43" s="150">
        <f t="shared" si="49"/>
        <v>-890.63762774599763</v>
      </c>
      <c r="DD43" s="150">
        <f t="shared" si="49"/>
        <v>-890.63762774599763</v>
      </c>
      <c r="DE43" s="150">
        <f t="shared" si="49"/>
        <v>-890.63762774599763</v>
      </c>
      <c r="DF43" s="150">
        <f t="shared" si="49"/>
        <v>-890.63762774599763</v>
      </c>
      <c r="DG43" s="150">
        <f t="shared" si="49"/>
        <v>-912.90356843964764</v>
      </c>
      <c r="DH43" s="150">
        <f t="shared" si="49"/>
        <v>-912.90356843964764</v>
      </c>
      <c r="DI43" s="150">
        <f t="shared" si="49"/>
        <v>-912.90356843964764</v>
      </c>
      <c r="DJ43" s="150">
        <f t="shared" si="49"/>
        <v>-912.90356843964764</v>
      </c>
      <c r="DK43" s="150">
        <f t="shared" si="49"/>
        <v>-935.72615765063904</v>
      </c>
      <c r="DL43" s="150">
        <f t="shared" si="49"/>
        <v>-935.72615765063904</v>
      </c>
      <c r="DM43" s="150">
        <f t="shared" si="49"/>
        <v>-935.72615765063904</v>
      </c>
      <c r="DN43" s="150">
        <f t="shared" si="49"/>
        <v>-935.72615765063904</v>
      </c>
      <c r="DO43" s="150">
        <f t="shared" si="49"/>
        <v>0</v>
      </c>
      <c r="DP43" s="150">
        <f t="shared" si="49"/>
        <v>0</v>
      </c>
      <c r="DQ43" s="150">
        <f t="shared" si="49"/>
        <v>0</v>
      </c>
      <c r="DR43" s="150">
        <f t="shared" si="49"/>
        <v>0</v>
      </c>
      <c r="DS43" s="150">
        <f t="shared" si="49"/>
        <v>0</v>
      </c>
      <c r="DT43" s="150">
        <f t="shared" si="49"/>
        <v>0</v>
      </c>
      <c r="DU43" s="150">
        <f t="shared" si="49"/>
        <v>0</v>
      </c>
      <c r="DV43" s="150">
        <f t="shared" si="49"/>
        <v>0</v>
      </c>
      <c r="DW43" s="150">
        <f t="shared" si="49"/>
        <v>0</v>
      </c>
      <c r="DX43" s="150">
        <f t="shared" si="49"/>
        <v>0</v>
      </c>
      <c r="DY43" s="150">
        <f t="shared" si="49"/>
        <v>0</v>
      </c>
      <c r="DZ43" s="150">
        <f t="shared" si="49"/>
        <v>0</v>
      </c>
      <c r="EA43" s="150">
        <f t="shared" si="49"/>
        <v>0</v>
      </c>
      <c r="EB43" s="150">
        <f t="shared" si="49"/>
        <v>0</v>
      </c>
      <c r="EC43" s="150">
        <f t="shared" si="49"/>
        <v>0</v>
      </c>
      <c r="ED43" s="150">
        <f t="shared" si="49"/>
        <v>0</v>
      </c>
      <c r="EE43" s="150">
        <f t="shared" si="49"/>
        <v>0</v>
      </c>
      <c r="EF43" s="150">
        <f t="shared" si="49"/>
        <v>0</v>
      </c>
      <c r="EG43" s="150">
        <f t="shared" si="49"/>
        <v>0</v>
      </c>
      <c r="EH43" s="150">
        <f t="shared" ref="EH43:GJ43" si="50" xml:space="preserve"> -1 * EH42</f>
        <v>0</v>
      </c>
      <c r="EI43" s="150">
        <f t="shared" si="50"/>
        <v>0</v>
      </c>
      <c r="EJ43" s="150">
        <f t="shared" si="50"/>
        <v>0</v>
      </c>
      <c r="EK43" s="150">
        <f t="shared" si="50"/>
        <v>0</v>
      </c>
      <c r="EL43" s="150">
        <f t="shared" si="50"/>
        <v>0</v>
      </c>
      <c r="EM43" s="150">
        <f t="shared" si="50"/>
        <v>0</v>
      </c>
      <c r="EN43" s="150">
        <f t="shared" si="50"/>
        <v>0</v>
      </c>
      <c r="EO43" s="150">
        <f t="shared" si="50"/>
        <v>0</v>
      </c>
      <c r="EP43" s="150">
        <f t="shared" si="50"/>
        <v>0</v>
      </c>
      <c r="EQ43" s="150">
        <f t="shared" si="50"/>
        <v>0</v>
      </c>
      <c r="ER43" s="150">
        <f t="shared" si="50"/>
        <v>0</v>
      </c>
      <c r="ES43" s="150">
        <f t="shared" si="50"/>
        <v>0</v>
      </c>
      <c r="ET43" s="150">
        <f t="shared" si="50"/>
        <v>0</v>
      </c>
      <c r="EU43" s="150">
        <f t="shared" si="50"/>
        <v>0</v>
      </c>
      <c r="EV43" s="150">
        <f t="shared" si="50"/>
        <v>0</v>
      </c>
      <c r="EW43" s="150">
        <f t="shared" si="50"/>
        <v>0</v>
      </c>
      <c r="EX43" s="150">
        <f t="shared" si="50"/>
        <v>0</v>
      </c>
      <c r="EY43" s="150">
        <f t="shared" si="50"/>
        <v>0</v>
      </c>
      <c r="EZ43" s="150">
        <f t="shared" si="50"/>
        <v>0</v>
      </c>
      <c r="FA43" s="150">
        <f t="shared" si="50"/>
        <v>0</v>
      </c>
      <c r="FB43" s="150">
        <f t="shared" si="50"/>
        <v>0</v>
      </c>
      <c r="FC43" s="150">
        <f t="shared" si="50"/>
        <v>0</v>
      </c>
      <c r="FD43" s="150">
        <f t="shared" si="50"/>
        <v>0</v>
      </c>
      <c r="FE43" s="150">
        <f t="shared" si="50"/>
        <v>0</v>
      </c>
      <c r="FF43" s="150">
        <f t="shared" si="50"/>
        <v>0</v>
      </c>
      <c r="FG43" s="150">
        <f t="shared" si="50"/>
        <v>0</v>
      </c>
      <c r="FH43" s="150">
        <f t="shared" si="50"/>
        <v>0</v>
      </c>
      <c r="FI43" s="150">
        <f t="shared" si="50"/>
        <v>0</v>
      </c>
      <c r="FJ43" s="150">
        <f t="shared" si="50"/>
        <v>0</v>
      </c>
      <c r="FK43" s="150">
        <f t="shared" si="50"/>
        <v>0</v>
      </c>
      <c r="FL43" s="150">
        <f t="shared" si="50"/>
        <v>0</v>
      </c>
      <c r="FM43" s="150">
        <f t="shared" si="50"/>
        <v>0</v>
      </c>
      <c r="FN43" s="150">
        <f t="shared" si="50"/>
        <v>0</v>
      </c>
      <c r="FO43" s="150">
        <f t="shared" si="50"/>
        <v>0</v>
      </c>
      <c r="FP43" s="150">
        <f t="shared" si="50"/>
        <v>0</v>
      </c>
      <c r="FQ43" s="150">
        <f t="shared" si="50"/>
        <v>0</v>
      </c>
      <c r="FR43" s="150">
        <f t="shared" si="50"/>
        <v>0</v>
      </c>
      <c r="FS43" s="150">
        <f t="shared" si="50"/>
        <v>0</v>
      </c>
      <c r="FT43" s="150">
        <f t="shared" si="50"/>
        <v>0</v>
      </c>
      <c r="FU43" s="150">
        <f t="shared" si="50"/>
        <v>0</v>
      </c>
      <c r="FV43" s="150">
        <f t="shared" si="50"/>
        <v>0</v>
      </c>
      <c r="FW43" s="150">
        <f t="shared" si="50"/>
        <v>0</v>
      </c>
      <c r="FX43" s="150">
        <f t="shared" si="50"/>
        <v>0</v>
      </c>
      <c r="FY43" s="150">
        <f t="shared" si="50"/>
        <v>0</v>
      </c>
      <c r="FZ43" s="150">
        <f t="shared" si="50"/>
        <v>0</v>
      </c>
      <c r="GA43" s="150">
        <f t="shared" si="50"/>
        <v>0</v>
      </c>
      <c r="GB43" s="150">
        <f t="shared" si="50"/>
        <v>0</v>
      </c>
      <c r="GC43" s="150">
        <f t="shared" si="50"/>
        <v>0</v>
      </c>
      <c r="GD43" s="150">
        <f t="shared" si="50"/>
        <v>0</v>
      </c>
      <c r="GE43" s="150">
        <f t="shared" si="50"/>
        <v>0</v>
      </c>
      <c r="GF43" s="150">
        <f t="shared" si="50"/>
        <v>0</v>
      </c>
      <c r="GG43" s="150">
        <f t="shared" si="50"/>
        <v>0</v>
      </c>
      <c r="GH43" s="150">
        <f t="shared" si="50"/>
        <v>0</v>
      </c>
      <c r="GI43" s="150">
        <f t="shared" si="50"/>
        <v>0</v>
      </c>
      <c r="GJ43" s="150">
        <f t="shared" si="50"/>
        <v>0</v>
      </c>
    </row>
    <row r="44" spans="1:192" x14ac:dyDescent="0.25">
      <c r="A44" s="247"/>
      <c r="B44" s="247"/>
      <c r="C44" s="248"/>
      <c r="D44" s="249"/>
      <c r="E44" s="246"/>
      <c r="F44" s="246"/>
      <c r="G44" s="246"/>
      <c r="H44" s="246"/>
      <c r="I44" s="246"/>
      <c r="J44" s="246"/>
      <c r="K44" s="246"/>
      <c r="L44" s="246"/>
      <c r="M44" s="246"/>
      <c r="N44" s="246"/>
      <c r="O44" s="246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AD44" s="246"/>
      <c r="AE44" s="246"/>
      <c r="AF44" s="246"/>
      <c r="AG44" s="246"/>
      <c r="AH44" s="246"/>
      <c r="AI44" s="246"/>
      <c r="AJ44" s="246"/>
      <c r="AK44" s="246"/>
      <c r="AL44" s="246"/>
      <c r="AM44" s="246"/>
      <c r="AN44" s="246"/>
      <c r="AO44" s="246"/>
      <c r="AP44" s="246"/>
      <c r="AQ44" s="246"/>
      <c r="AR44" s="246"/>
      <c r="AS44" s="246"/>
      <c r="AT44" s="246"/>
      <c r="AU44" s="246"/>
      <c r="AV44" s="246"/>
      <c r="AW44" s="246"/>
      <c r="AX44" s="246"/>
      <c r="AY44" s="246"/>
      <c r="AZ44" s="246"/>
      <c r="BA44" s="246"/>
      <c r="BB44" s="246"/>
      <c r="BC44" s="246"/>
      <c r="BD44" s="246"/>
      <c r="BE44" s="246"/>
      <c r="BF44" s="246"/>
      <c r="BG44" s="246"/>
      <c r="BH44" s="246"/>
      <c r="BI44" s="246"/>
      <c r="BJ44" s="246"/>
      <c r="BK44" s="246"/>
      <c r="BL44" s="246"/>
      <c r="BM44" s="246"/>
      <c r="BN44" s="246"/>
      <c r="BO44" s="246"/>
      <c r="BP44" s="246"/>
      <c r="BQ44" s="246"/>
      <c r="BR44" s="246"/>
      <c r="BS44" s="246"/>
      <c r="BT44" s="246"/>
      <c r="BU44" s="246"/>
      <c r="BV44" s="246"/>
      <c r="BW44" s="246"/>
      <c r="BX44" s="246"/>
      <c r="BY44" s="246"/>
      <c r="BZ44" s="246"/>
      <c r="CA44" s="246"/>
      <c r="CB44" s="246"/>
      <c r="CC44" s="246"/>
      <c r="CD44" s="246"/>
      <c r="CE44" s="246"/>
      <c r="CF44" s="246"/>
      <c r="CG44" s="246"/>
      <c r="CH44" s="246"/>
      <c r="CI44" s="246"/>
      <c r="CJ44" s="246"/>
      <c r="CK44" s="246"/>
      <c r="CL44" s="246"/>
      <c r="CM44" s="246"/>
      <c r="CN44" s="246"/>
      <c r="CO44" s="246"/>
      <c r="CP44" s="246"/>
      <c r="CQ44" s="246"/>
      <c r="CR44" s="246"/>
      <c r="CS44" s="246"/>
      <c r="CT44" s="246"/>
      <c r="CU44" s="246"/>
      <c r="CV44" s="246"/>
      <c r="CW44" s="246"/>
      <c r="CX44" s="246"/>
      <c r="CY44" s="246"/>
      <c r="CZ44" s="246"/>
      <c r="DA44" s="246"/>
      <c r="DB44" s="246"/>
      <c r="DC44" s="246"/>
      <c r="DD44" s="246"/>
      <c r="DE44" s="246"/>
      <c r="DF44" s="246"/>
      <c r="DG44" s="246"/>
      <c r="DH44" s="246"/>
      <c r="DI44" s="246"/>
      <c r="DJ44" s="246"/>
      <c r="DK44" s="246"/>
      <c r="DL44" s="246"/>
      <c r="DM44" s="246"/>
      <c r="DN44" s="246"/>
      <c r="DO44" s="246"/>
      <c r="DP44" s="246"/>
      <c r="DQ44" s="246"/>
      <c r="DR44" s="246"/>
      <c r="DS44" s="246"/>
      <c r="DT44" s="246"/>
      <c r="DU44" s="246"/>
      <c r="DV44" s="246"/>
      <c r="DW44" s="246"/>
      <c r="DX44" s="246"/>
      <c r="DY44" s="246"/>
      <c r="DZ44" s="246"/>
      <c r="EA44" s="246"/>
      <c r="EB44" s="246"/>
      <c r="EC44" s="246"/>
      <c r="ED44" s="246"/>
      <c r="EE44" s="246"/>
      <c r="EF44" s="246"/>
      <c r="EG44" s="246"/>
      <c r="EH44" s="246"/>
      <c r="EI44" s="246"/>
      <c r="EJ44" s="246"/>
      <c r="EK44" s="246"/>
      <c r="EL44" s="246"/>
      <c r="EM44" s="246"/>
      <c r="EN44" s="246"/>
      <c r="EO44" s="246"/>
      <c r="EP44" s="246"/>
      <c r="EQ44" s="246"/>
      <c r="ER44" s="246"/>
      <c r="ES44" s="246"/>
      <c r="ET44" s="246"/>
      <c r="EU44" s="246"/>
      <c r="EV44" s="246"/>
      <c r="EW44" s="246"/>
      <c r="EX44" s="246"/>
      <c r="EY44" s="246"/>
      <c r="EZ44" s="246"/>
      <c r="FA44" s="246"/>
      <c r="FB44" s="246"/>
      <c r="FC44" s="246"/>
      <c r="FD44" s="246"/>
      <c r="FE44" s="246"/>
      <c r="FF44" s="246"/>
      <c r="FG44" s="246"/>
      <c r="FH44" s="246"/>
      <c r="FI44" s="246"/>
      <c r="FJ44" s="246"/>
      <c r="FK44" s="246"/>
      <c r="FL44" s="246"/>
      <c r="FM44" s="246"/>
      <c r="FN44" s="246"/>
      <c r="FO44" s="246"/>
      <c r="FP44" s="246"/>
      <c r="FQ44" s="246"/>
      <c r="FR44" s="246"/>
      <c r="FS44" s="246"/>
      <c r="FT44" s="246"/>
      <c r="FU44" s="246"/>
      <c r="FV44" s="246"/>
      <c r="FW44" s="246"/>
      <c r="FX44" s="246"/>
      <c r="FY44" s="246"/>
      <c r="FZ44" s="246"/>
      <c r="GA44" s="246"/>
      <c r="GB44" s="246"/>
      <c r="GC44" s="246"/>
      <c r="GD44" s="246"/>
      <c r="GE44" s="246"/>
      <c r="GF44" s="246"/>
      <c r="GG44" s="246"/>
      <c r="GH44" s="246"/>
      <c r="GI44" s="246"/>
      <c r="GJ44" s="246"/>
    </row>
    <row r="45" spans="1:192" x14ac:dyDescent="0.25">
      <c r="A45" s="247"/>
      <c r="B45" s="247"/>
      <c r="C45" s="248"/>
      <c r="D45" s="249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246"/>
      <c r="AB45" s="246"/>
      <c r="AC45" s="246"/>
      <c r="AD45" s="246"/>
      <c r="AE45" s="246"/>
      <c r="AF45" s="246"/>
      <c r="AG45" s="246"/>
      <c r="AH45" s="246"/>
      <c r="AI45" s="246"/>
      <c r="AJ45" s="246"/>
      <c r="AK45" s="246"/>
      <c r="AL45" s="246"/>
      <c r="AM45" s="246"/>
      <c r="AN45" s="246"/>
      <c r="AO45" s="246"/>
      <c r="AP45" s="246"/>
      <c r="AQ45" s="246"/>
      <c r="AR45" s="246"/>
      <c r="AS45" s="246"/>
      <c r="AT45" s="246"/>
      <c r="AU45" s="246"/>
      <c r="AV45" s="246"/>
      <c r="AW45" s="246"/>
      <c r="AX45" s="246"/>
      <c r="AY45" s="246"/>
      <c r="AZ45" s="246"/>
      <c r="BA45" s="246"/>
      <c r="BB45" s="246"/>
      <c r="BC45" s="246"/>
      <c r="BD45" s="246"/>
      <c r="BE45" s="246"/>
      <c r="BF45" s="246"/>
      <c r="BG45" s="246"/>
      <c r="BH45" s="246"/>
      <c r="BI45" s="246"/>
      <c r="BJ45" s="246"/>
      <c r="BK45" s="246"/>
      <c r="BL45" s="246"/>
      <c r="BM45" s="246"/>
      <c r="BN45" s="246"/>
      <c r="BO45" s="246"/>
      <c r="BP45" s="246"/>
      <c r="BQ45" s="246"/>
      <c r="BR45" s="246"/>
      <c r="BS45" s="246"/>
      <c r="BT45" s="246"/>
      <c r="BU45" s="246"/>
      <c r="BV45" s="246"/>
      <c r="BW45" s="246"/>
      <c r="BX45" s="246"/>
      <c r="BY45" s="246"/>
      <c r="BZ45" s="246"/>
      <c r="CA45" s="246"/>
      <c r="CB45" s="246"/>
      <c r="CC45" s="246"/>
      <c r="CD45" s="246"/>
      <c r="CE45" s="246"/>
      <c r="CF45" s="246"/>
      <c r="CG45" s="246"/>
      <c r="CH45" s="246"/>
      <c r="CI45" s="246"/>
      <c r="CJ45" s="246"/>
      <c r="CK45" s="246"/>
      <c r="CL45" s="246"/>
      <c r="CM45" s="246"/>
      <c r="CN45" s="246"/>
      <c r="CO45" s="246"/>
      <c r="CP45" s="246"/>
      <c r="CQ45" s="246"/>
      <c r="CR45" s="246"/>
      <c r="CS45" s="246"/>
      <c r="CT45" s="246"/>
      <c r="CU45" s="246"/>
      <c r="CV45" s="246"/>
      <c r="CW45" s="246"/>
      <c r="CX45" s="246"/>
      <c r="CY45" s="246"/>
      <c r="CZ45" s="246"/>
      <c r="DA45" s="246"/>
      <c r="DB45" s="246"/>
      <c r="DC45" s="246"/>
      <c r="DD45" s="246"/>
      <c r="DE45" s="246"/>
      <c r="DF45" s="246"/>
      <c r="DG45" s="246"/>
      <c r="DH45" s="246"/>
      <c r="DI45" s="246"/>
      <c r="DJ45" s="246"/>
      <c r="DK45" s="246"/>
      <c r="DL45" s="246"/>
      <c r="DM45" s="246"/>
      <c r="DN45" s="246"/>
      <c r="DO45" s="246"/>
      <c r="DP45" s="246"/>
      <c r="DQ45" s="246"/>
      <c r="DR45" s="246"/>
      <c r="DS45" s="246"/>
      <c r="DT45" s="246"/>
      <c r="DU45" s="246"/>
      <c r="DV45" s="246"/>
      <c r="DW45" s="246"/>
      <c r="DX45" s="246"/>
      <c r="DY45" s="246"/>
      <c r="DZ45" s="246"/>
      <c r="EA45" s="246"/>
      <c r="EB45" s="246"/>
      <c r="EC45" s="246"/>
      <c r="ED45" s="246"/>
      <c r="EE45" s="246"/>
      <c r="EF45" s="246"/>
      <c r="EG45" s="246"/>
      <c r="EH45" s="246"/>
      <c r="EI45" s="246"/>
      <c r="EJ45" s="246"/>
      <c r="EK45" s="246"/>
      <c r="EL45" s="246"/>
      <c r="EM45" s="246"/>
      <c r="EN45" s="246"/>
      <c r="EO45" s="246"/>
      <c r="EP45" s="246"/>
      <c r="EQ45" s="246"/>
      <c r="ER45" s="246"/>
      <c r="ES45" s="246"/>
      <c r="ET45" s="246"/>
      <c r="EU45" s="246"/>
      <c r="EV45" s="246"/>
      <c r="EW45" s="246"/>
      <c r="EX45" s="246"/>
      <c r="EY45" s="246"/>
      <c r="EZ45" s="246"/>
      <c r="FA45" s="246"/>
      <c r="FB45" s="246"/>
      <c r="FC45" s="246"/>
      <c r="FD45" s="246"/>
      <c r="FE45" s="246"/>
      <c r="FF45" s="246"/>
      <c r="FG45" s="246"/>
      <c r="FH45" s="246"/>
      <c r="FI45" s="246"/>
      <c r="FJ45" s="246"/>
      <c r="FK45" s="246"/>
      <c r="FL45" s="246"/>
      <c r="FM45" s="246"/>
      <c r="FN45" s="246"/>
      <c r="FO45" s="246"/>
      <c r="FP45" s="246"/>
      <c r="FQ45" s="246"/>
      <c r="FR45" s="246"/>
      <c r="FS45" s="246"/>
      <c r="FT45" s="246"/>
      <c r="FU45" s="246"/>
      <c r="FV45" s="246"/>
      <c r="FW45" s="246"/>
      <c r="FX45" s="246"/>
      <c r="FY45" s="246"/>
      <c r="FZ45" s="246"/>
      <c r="GA45" s="246"/>
      <c r="GB45" s="246"/>
      <c r="GC45" s="246"/>
      <c r="GD45" s="246"/>
      <c r="GE45" s="246"/>
      <c r="GF45" s="246"/>
      <c r="GG45" s="246"/>
      <c r="GH45" s="246"/>
      <c r="GI45" s="246"/>
      <c r="GJ45" s="246"/>
    </row>
    <row r="46" spans="1:192" x14ac:dyDescent="0.25">
      <c r="A46" s="247" t="s">
        <v>248</v>
      </c>
      <c r="B46" s="247"/>
      <c r="C46" s="248"/>
      <c r="D46" s="249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246"/>
      <c r="AB46" s="246"/>
      <c r="AC46" s="246"/>
      <c r="AD46" s="246"/>
      <c r="AE46" s="246"/>
      <c r="AF46" s="246"/>
      <c r="AG46" s="246"/>
      <c r="AH46" s="246"/>
      <c r="AI46" s="246"/>
      <c r="AJ46" s="246"/>
      <c r="AK46" s="246"/>
      <c r="AL46" s="246"/>
      <c r="AM46" s="246"/>
      <c r="AN46" s="246"/>
      <c r="AO46" s="246"/>
      <c r="AP46" s="246"/>
      <c r="AQ46" s="246"/>
      <c r="AR46" s="246"/>
      <c r="AS46" s="246"/>
      <c r="AT46" s="246"/>
      <c r="AU46" s="246"/>
      <c r="AV46" s="246"/>
      <c r="AW46" s="246"/>
      <c r="AX46" s="246"/>
      <c r="AY46" s="246"/>
      <c r="AZ46" s="246"/>
      <c r="BA46" s="246"/>
      <c r="BB46" s="246"/>
      <c r="BC46" s="246"/>
      <c r="BD46" s="246"/>
      <c r="BE46" s="246"/>
      <c r="BF46" s="246"/>
      <c r="BG46" s="246"/>
      <c r="BH46" s="246"/>
      <c r="BI46" s="246"/>
      <c r="BJ46" s="246"/>
      <c r="BK46" s="246"/>
      <c r="BL46" s="246"/>
      <c r="BM46" s="246"/>
      <c r="BN46" s="246"/>
      <c r="BO46" s="246"/>
      <c r="BP46" s="246"/>
      <c r="BQ46" s="246"/>
      <c r="BR46" s="246"/>
      <c r="BS46" s="246"/>
      <c r="BT46" s="246"/>
      <c r="BU46" s="246"/>
      <c r="BV46" s="246"/>
      <c r="BW46" s="246"/>
      <c r="BX46" s="246"/>
      <c r="BY46" s="246"/>
      <c r="BZ46" s="246"/>
      <c r="CA46" s="246"/>
      <c r="CB46" s="246"/>
      <c r="CC46" s="246"/>
      <c r="CD46" s="246"/>
      <c r="CE46" s="246"/>
      <c r="CF46" s="246"/>
      <c r="CG46" s="246"/>
      <c r="CH46" s="246"/>
      <c r="CI46" s="246"/>
      <c r="CJ46" s="246"/>
      <c r="CK46" s="246"/>
      <c r="CL46" s="246"/>
      <c r="CM46" s="246"/>
      <c r="CN46" s="246"/>
      <c r="CO46" s="246"/>
      <c r="CP46" s="246"/>
      <c r="CQ46" s="246"/>
      <c r="CR46" s="246"/>
      <c r="CS46" s="246"/>
      <c r="CT46" s="246"/>
      <c r="CU46" s="246"/>
      <c r="CV46" s="246"/>
      <c r="CW46" s="246"/>
      <c r="CX46" s="246"/>
      <c r="CY46" s="246"/>
      <c r="CZ46" s="246"/>
      <c r="DA46" s="246"/>
      <c r="DB46" s="246"/>
      <c r="DC46" s="246"/>
      <c r="DD46" s="246"/>
      <c r="DE46" s="246"/>
      <c r="DF46" s="246"/>
      <c r="DG46" s="246"/>
      <c r="DH46" s="246"/>
      <c r="DI46" s="246"/>
      <c r="DJ46" s="246"/>
      <c r="DK46" s="246"/>
      <c r="DL46" s="246"/>
      <c r="DM46" s="246"/>
      <c r="DN46" s="246"/>
      <c r="DO46" s="246"/>
      <c r="DP46" s="246"/>
      <c r="DQ46" s="246"/>
      <c r="DR46" s="246"/>
      <c r="DS46" s="246"/>
      <c r="DT46" s="246"/>
      <c r="DU46" s="246"/>
      <c r="DV46" s="246"/>
      <c r="DW46" s="246"/>
      <c r="DX46" s="246"/>
      <c r="DY46" s="246"/>
      <c r="DZ46" s="246"/>
      <c r="EA46" s="246"/>
      <c r="EB46" s="246"/>
      <c r="EC46" s="246"/>
      <c r="ED46" s="246"/>
      <c r="EE46" s="246"/>
      <c r="EF46" s="246"/>
      <c r="EG46" s="246"/>
      <c r="EH46" s="246"/>
      <c r="EI46" s="246"/>
      <c r="EJ46" s="246"/>
      <c r="EK46" s="246"/>
      <c r="EL46" s="246"/>
      <c r="EM46" s="246"/>
      <c r="EN46" s="246"/>
      <c r="EO46" s="246"/>
      <c r="EP46" s="246"/>
      <c r="EQ46" s="246"/>
      <c r="ER46" s="246"/>
      <c r="ES46" s="246"/>
      <c r="ET46" s="246"/>
      <c r="EU46" s="246"/>
      <c r="EV46" s="246"/>
      <c r="EW46" s="246"/>
      <c r="EX46" s="246"/>
      <c r="EY46" s="246"/>
      <c r="EZ46" s="246"/>
      <c r="FA46" s="246"/>
      <c r="FB46" s="246"/>
      <c r="FC46" s="246"/>
      <c r="FD46" s="246"/>
      <c r="FE46" s="246"/>
      <c r="FF46" s="246"/>
      <c r="FG46" s="246"/>
      <c r="FH46" s="246"/>
      <c r="FI46" s="246"/>
      <c r="FJ46" s="246"/>
      <c r="FK46" s="246"/>
      <c r="FL46" s="246"/>
      <c r="FM46" s="246"/>
      <c r="FN46" s="246"/>
      <c r="FO46" s="246"/>
      <c r="FP46" s="246"/>
      <c r="FQ46" s="246"/>
      <c r="FR46" s="246"/>
      <c r="FS46" s="246"/>
      <c r="FT46" s="246"/>
      <c r="FU46" s="246"/>
      <c r="FV46" s="246"/>
      <c r="FW46" s="246"/>
      <c r="FX46" s="246"/>
      <c r="FY46" s="246"/>
      <c r="FZ46" s="246"/>
      <c r="GA46" s="246"/>
      <c r="GB46" s="246"/>
      <c r="GC46" s="246"/>
      <c r="GD46" s="246"/>
      <c r="GE46" s="246"/>
      <c r="GF46" s="246"/>
      <c r="GG46" s="246"/>
      <c r="GH46" s="246"/>
      <c r="GI46" s="246"/>
      <c r="GJ46" s="246"/>
    </row>
    <row r="47" spans="1:192" x14ac:dyDescent="0.25">
      <c r="A47" s="247"/>
      <c r="B47" s="247"/>
      <c r="C47" s="248"/>
      <c r="D47" s="249"/>
      <c r="E47" s="246"/>
      <c r="F47" s="246"/>
      <c r="G47" s="246"/>
      <c r="H47" s="246"/>
      <c r="I47" s="246"/>
      <c r="J47" s="246"/>
      <c r="K47" s="246"/>
      <c r="L47" s="246"/>
      <c r="M47" s="246"/>
      <c r="N47" s="246"/>
      <c r="O47" s="246"/>
      <c r="P47" s="246"/>
      <c r="Q47" s="246"/>
      <c r="R47" s="246"/>
      <c r="S47" s="246"/>
      <c r="T47" s="246"/>
      <c r="U47" s="246"/>
      <c r="V47" s="246"/>
      <c r="W47" s="246"/>
      <c r="X47" s="246"/>
      <c r="Y47" s="246"/>
      <c r="Z47" s="246"/>
      <c r="AA47" s="246"/>
      <c r="AB47" s="246"/>
      <c r="AC47" s="246"/>
      <c r="AD47" s="246"/>
      <c r="AE47" s="246"/>
      <c r="AF47" s="246"/>
      <c r="AG47" s="246"/>
      <c r="AH47" s="246"/>
      <c r="AI47" s="246"/>
      <c r="AJ47" s="246"/>
      <c r="AK47" s="246"/>
      <c r="AL47" s="246"/>
      <c r="AM47" s="246"/>
      <c r="AN47" s="246"/>
      <c r="AO47" s="246"/>
      <c r="AP47" s="246"/>
      <c r="AQ47" s="246"/>
      <c r="AR47" s="246"/>
      <c r="AS47" s="246"/>
      <c r="AT47" s="246"/>
      <c r="AU47" s="246"/>
      <c r="AV47" s="246"/>
      <c r="AW47" s="246"/>
      <c r="AX47" s="246"/>
      <c r="AY47" s="246"/>
      <c r="AZ47" s="246"/>
      <c r="BA47" s="246"/>
      <c r="BB47" s="246"/>
      <c r="BC47" s="246"/>
      <c r="BD47" s="246"/>
      <c r="BE47" s="246"/>
      <c r="BF47" s="246"/>
      <c r="BG47" s="246"/>
      <c r="BH47" s="246"/>
      <c r="BI47" s="246"/>
      <c r="BJ47" s="246"/>
      <c r="BK47" s="246"/>
      <c r="BL47" s="246"/>
      <c r="BM47" s="246"/>
      <c r="BN47" s="246"/>
      <c r="BO47" s="246"/>
      <c r="BP47" s="246"/>
      <c r="BQ47" s="246"/>
      <c r="BR47" s="246"/>
      <c r="BS47" s="246"/>
      <c r="BT47" s="246"/>
      <c r="BU47" s="246"/>
      <c r="BV47" s="246"/>
      <c r="BW47" s="246"/>
      <c r="BX47" s="246"/>
      <c r="BY47" s="246"/>
      <c r="BZ47" s="246"/>
      <c r="CA47" s="246"/>
      <c r="CB47" s="246"/>
      <c r="CC47" s="246"/>
      <c r="CD47" s="246"/>
      <c r="CE47" s="246"/>
      <c r="CF47" s="246"/>
      <c r="CG47" s="246"/>
      <c r="CH47" s="246"/>
      <c r="CI47" s="246"/>
      <c r="CJ47" s="246"/>
      <c r="CK47" s="246"/>
      <c r="CL47" s="246"/>
      <c r="CM47" s="246"/>
      <c r="CN47" s="246"/>
      <c r="CO47" s="246"/>
      <c r="CP47" s="246"/>
      <c r="CQ47" s="246"/>
      <c r="CR47" s="246"/>
      <c r="CS47" s="246"/>
      <c r="CT47" s="246"/>
      <c r="CU47" s="246"/>
      <c r="CV47" s="246"/>
      <c r="CW47" s="246"/>
      <c r="CX47" s="246"/>
      <c r="CY47" s="246"/>
      <c r="CZ47" s="246"/>
      <c r="DA47" s="246"/>
      <c r="DB47" s="246"/>
      <c r="DC47" s="246"/>
      <c r="DD47" s="246"/>
      <c r="DE47" s="246"/>
      <c r="DF47" s="246"/>
      <c r="DG47" s="246"/>
      <c r="DH47" s="246"/>
      <c r="DI47" s="246"/>
      <c r="DJ47" s="246"/>
      <c r="DK47" s="246"/>
      <c r="DL47" s="246"/>
      <c r="DM47" s="246"/>
      <c r="DN47" s="246"/>
      <c r="DO47" s="246"/>
      <c r="DP47" s="246"/>
      <c r="DQ47" s="246"/>
      <c r="DR47" s="246"/>
      <c r="DS47" s="246"/>
      <c r="DT47" s="246"/>
      <c r="DU47" s="246"/>
      <c r="DV47" s="246"/>
      <c r="DW47" s="246"/>
      <c r="DX47" s="246"/>
      <c r="DY47" s="246"/>
      <c r="DZ47" s="246"/>
      <c r="EA47" s="246"/>
      <c r="EB47" s="246"/>
      <c r="EC47" s="246"/>
      <c r="ED47" s="246"/>
      <c r="EE47" s="246"/>
      <c r="EF47" s="246"/>
      <c r="EG47" s="246"/>
      <c r="EH47" s="246"/>
      <c r="EI47" s="246"/>
      <c r="EJ47" s="246"/>
      <c r="EK47" s="246"/>
      <c r="EL47" s="246"/>
      <c r="EM47" s="246"/>
      <c r="EN47" s="246"/>
      <c r="EO47" s="246"/>
      <c r="EP47" s="246"/>
      <c r="EQ47" s="246"/>
      <c r="ER47" s="246"/>
      <c r="ES47" s="246"/>
      <c r="ET47" s="246"/>
      <c r="EU47" s="246"/>
      <c r="EV47" s="246"/>
      <c r="EW47" s="246"/>
      <c r="EX47" s="246"/>
      <c r="EY47" s="246"/>
      <c r="EZ47" s="246"/>
      <c r="FA47" s="246"/>
      <c r="FB47" s="246"/>
      <c r="FC47" s="246"/>
      <c r="FD47" s="246"/>
      <c r="FE47" s="246"/>
      <c r="FF47" s="246"/>
      <c r="FG47" s="246"/>
      <c r="FH47" s="246"/>
      <c r="FI47" s="246"/>
      <c r="FJ47" s="246"/>
      <c r="FK47" s="246"/>
      <c r="FL47" s="246"/>
      <c r="FM47" s="246"/>
      <c r="FN47" s="246"/>
      <c r="FO47" s="246"/>
      <c r="FP47" s="246"/>
      <c r="FQ47" s="246"/>
      <c r="FR47" s="246"/>
      <c r="FS47" s="246"/>
      <c r="FT47" s="246"/>
      <c r="FU47" s="246"/>
      <c r="FV47" s="246"/>
      <c r="FW47" s="246"/>
      <c r="FX47" s="246"/>
      <c r="FY47" s="246"/>
      <c r="FZ47" s="246"/>
      <c r="GA47" s="246"/>
      <c r="GB47" s="246"/>
      <c r="GC47" s="246"/>
      <c r="GD47" s="246"/>
      <c r="GE47" s="246"/>
      <c r="GF47" s="246"/>
      <c r="GG47" s="246"/>
      <c r="GH47" s="246"/>
      <c r="GI47" s="246"/>
      <c r="GJ47" s="246"/>
    </row>
    <row r="48" spans="1:192" x14ac:dyDescent="0.25">
      <c r="A48" s="91"/>
      <c r="B48" s="91"/>
      <c r="C48" s="92"/>
      <c r="D48" s="93"/>
      <c r="E48" s="151" t="str">
        <f xml:space="preserve"> InpC!E$156</f>
        <v>Accounts receivable days</v>
      </c>
      <c r="F48" s="151">
        <f xml:space="preserve"> InpC!F$156</f>
        <v>60</v>
      </c>
      <c r="G48" s="151" t="str">
        <f xml:space="preserve"> InpC!G$156</f>
        <v>days</v>
      </c>
      <c r="H48" s="151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  <c r="CH48" s="74"/>
      <c r="CI48" s="74"/>
      <c r="CJ48" s="74"/>
      <c r="CK48" s="74"/>
      <c r="CL48" s="74"/>
      <c r="CM48" s="74"/>
      <c r="CN48" s="74"/>
      <c r="CO48" s="74"/>
      <c r="CP48" s="74"/>
      <c r="CQ48" s="74"/>
      <c r="CR48" s="74"/>
      <c r="CS48" s="74"/>
      <c r="CT48" s="74"/>
      <c r="CU48" s="74"/>
      <c r="CV48" s="74"/>
      <c r="CW48" s="74"/>
      <c r="CX48" s="74"/>
      <c r="CY48" s="74"/>
      <c r="CZ48" s="74"/>
      <c r="DA48" s="74"/>
      <c r="DB48" s="74"/>
      <c r="DC48" s="74"/>
      <c r="DD48" s="74"/>
      <c r="DE48" s="74"/>
      <c r="DF48" s="74"/>
      <c r="DG48" s="74"/>
      <c r="DH48" s="74"/>
      <c r="DI48" s="74"/>
      <c r="DJ48" s="74"/>
      <c r="DK48" s="74"/>
      <c r="DL48" s="74"/>
      <c r="DM48" s="74"/>
      <c r="DN48" s="74"/>
      <c r="DO48" s="74"/>
      <c r="DP48" s="74"/>
      <c r="DQ48" s="74"/>
      <c r="DR48" s="74"/>
      <c r="DS48" s="74"/>
      <c r="DT48" s="74"/>
      <c r="DU48" s="74"/>
      <c r="DV48" s="74"/>
      <c r="DW48" s="74"/>
      <c r="DX48" s="74"/>
      <c r="DY48" s="74"/>
      <c r="DZ48" s="74"/>
      <c r="EA48" s="74"/>
      <c r="EB48" s="74"/>
      <c r="EC48" s="74"/>
      <c r="ED48" s="74"/>
      <c r="EE48" s="74"/>
      <c r="EF48" s="74"/>
      <c r="EG48" s="74"/>
      <c r="EH48" s="74"/>
      <c r="EI48" s="74"/>
      <c r="EJ48" s="74"/>
      <c r="EK48" s="74"/>
      <c r="EL48" s="74"/>
      <c r="EM48" s="74"/>
      <c r="EN48" s="74"/>
      <c r="EO48" s="74"/>
      <c r="EP48" s="74"/>
      <c r="EQ48" s="74"/>
      <c r="ER48" s="74"/>
      <c r="ES48" s="74"/>
      <c r="ET48" s="74"/>
      <c r="EU48" s="74"/>
      <c r="EV48" s="74"/>
      <c r="EW48" s="74"/>
      <c r="EX48" s="74"/>
      <c r="EY48" s="74"/>
      <c r="EZ48" s="74"/>
      <c r="FA48" s="74"/>
      <c r="FB48" s="74"/>
      <c r="FC48" s="74"/>
      <c r="FD48" s="74"/>
      <c r="FE48" s="74"/>
      <c r="FF48" s="74"/>
      <c r="FG48" s="74"/>
      <c r="FH48" s="74"/>
      <c r="FI48" s="74"/>
      <c r="FJ48" s="74"/>
      <c r="FK48" s="74"/>
      <c r="FL48" s="74"/>
      <c r="FM48" s="74"/>
      <c r="FN48" s="74"/>
      <c r="FO48" s="74"/>
      <c r="FP48" s="74"/>
      <c r="FQ48" s="74"/>
      <c r="FR48" s="74"/>
      <c r="FS48" s="74"/>
      <c r="FT48" s="74"/>
      <c r="FU48" s="74"/>
      <c r="FV48" s="74"/>
      <c r="FW48" s="74"/>
      <c r="FX48" s="74"/>
      <c r="FY48" s="74"/>
      <c r="FZ48" s="74"/>
      <c r="GA48" s="74"/>
      <c r="GB48" s="74"/>
      <c r="GC48" s="74"/>
      <c r="GD48" s="74"/>
      <c r="GE48" s="74"/>
      <c r="GF48" s="74"/>
      <c r="GG48" s="74"/>
      <c r="GH48" s="74"/>
      <c r="GI48" s="74"/>
      <c r="GJ48" s="74"/>
    </row>
    <row r="49" spans="1:192" x14ac:dyDescent="0.25">
      <c r="A49" s="91"/>
      <c r="B49" s="91"/>
      <c r="C49" s="92"/>
      <c r="D49" s="93"/>
      <c r="E49" s="74" t="str">
        <f xml:space="preserve"> Time!E$193</f>
        <v>Days in period</v>
      </c>
      <c r="F49" s="74">
        <f xml:space="preserve"> Time!F$193</f>
        <v>0</v>
      </c>
      <c r="G49" s="74" t="str">
        <f xml:space="preserve"> Time!G$193</f>
        <v>days</v>
      </c>
      <c r="H49" s="74">
        <f xml:space="preserve"> Time!H$193</f>
        <v>0</v>
      </c>
      <c r="I49" s="74">
        <f xml:space="preserve"> Time!I$193</f>
        <v>0</v>
      </c>
      <c r="J49" s="74">
        <f xml:space="preserve"> Time!J$193</f>
        <v>92</v>
      </c>
      <c r="K49" s="74">
        <f xml:space="preserve"> Time!K$193</f>
        <v>90</v>
      </c>
      <c r="L49" s="74">
        <f xml:space="preserve"> Time!L$193</f>
        <v>91</v>
      </c>
      <c r="M49" s="74">
        <f xml:space="preserve"> Time!M$193</f>
        <v>92</v>
      </c>
      <c r="N49" s="74">
        <f xml:space="preserve"> Time!N$193</f>
        <v>92</v>
      </c>
      <c r="O49" s="74">
        <f xml:space="preserve"> Time!O$193</f>
        <v>90</v>
      </c>
      <c r="P49" s="74">
        <f xml:space="preserve"> Time!P$193</f>
        <v>91</v>
      </c>
      <c r="Q49" s="74">
        <f xml:space="preserve"> Time!Q$193</f>
        <v>92</v>
      </c>
      <c r="R49" s="74">
        <f xml:space="preserve"> Time!R$193</f>
        <v>92</v>
      </c>
      <c r="S49" s="74">
        <f xml:space="preserve"> Time!S$193</f>
        <v>90</v>
      </c>
      <c r="T49" s="74">
        <f xml:space="preserve"> Time!T$193</f>
        <v>91</v>
      </c>
      <c r="U49" s="74">
        <f xml:space="preserve"> Time!U$193</f>
        <v>92</v>
      </c>
      <c r="V49" s="74">
        <f xml:space="preserve"> Time!V$193</f>
        <v>92</v>
      </c>
      <c r="W49" s="74">
        <f xml:space="preserve"> Time!W$193</f>
        <v>91</v>
      </c>
      <c r="X49" s="74">
        <f xml:space="preserve"> Time!X$193</f>
        <v>91</v>
      </c>
      <c r="Y49" s="74">
        <f xml:space="preserve"> Time!Y$193</f>
        <v>92</v>
      </c>
      <c r="Z49" s="74">
        <f xml:space="preserve"> Time!Z$193</f>
        <v>92</v>
      </c>
      <c r="AA49" s="74">
        <f xml:space="preserve"> Time!AA$193</f>
        <v>90</v>
      </c>
      <c r="AB49" s="74">
        <f xml:space="preserve"> Time!AB$193</f>
        <v>91</v>
      </c>
      <c r="AC49" s="74">
        <f xml:space="preserve"> Time!AC$193</f>
        <v>92</v>
      </c>
      <c r="AD49" s="74">
        <f xml:space="preserve"> Time!AD$193</f>
        <v>92</v>
      </c>
      <c r="AE49" s="74">
        <f xml:space="preserve"> Time!AE$193</f>
        <v>90</v>
      </c>
      <c r="AF49" s="74">
        <f xml:space="preserve"> Time!AF$193</f>
        <v>91</v>
      </c>
      <c r="AG49" s="74">
        <f xml:space="preserve"> Time!AG$193</f>
        <v>92</v>
      </c>
      <c r="AH49" s="74">
        <f xml:space="preserve"> Time!AH$193</f>
        <v>92</v>
      </c>
      <c r="AI49" s="74">
        <f xml:space="preserve"> Time!AI$193</f>
        <v>90</v>
      </c>
      <c r="AJ49" s="74">
        <f xml:space="preserve"> Time!AJ$193</f>
        <v>91</v>
      </c>
      <c r="AK49" s="74">
        <f xml:space="preserve"> Time!AK$193</f>
        <v>92</v>
      </c>
      <c r="AL49" s="74">
        <f xml:space="preserve"> Time!AL$193</f>
        <v>92</v>
      </c>
      <c r="AM49" s="74">
        <f xml:space="preserve"> Time!AM$193</f>
        <v>91</v>
      </c>
      <c r="AN49" s="74">
        <f xml:space="preserve"> Time!AN$193</f>
        <v>91</v>
      </c>
      <c r="AO49" s="74">
        <f xml:space="preserve"> Time!AO$193</f>
        <v>92</v>
      </c>
      <c r="AP49" s="74">
        <f xml:space="preserve"> Time!AP$193</f>
        <v>92</v>
      </c>
      <c r="AQ49" s="74">
        <f xml:space="preserve"> Time!AQ$193</f>
        <v>90</v>
      </c>
      <c r="AR49" s="74">
        <f xml:space="preserve"> Time!AR$193</f>
        <v>91</v>
      </c>
      <c r="AS49" s="74">
        <f xml:space="preserve"> Time!AS$193</f>
        <v>92</v>
      </c>
      <c r="AT49" s="74">
        <f xml:space="preserve"> Time!AT$193</f>
        <v>92</v>
      </c>
      <c r="AU49" s="74">
        <f xml:space="preserve"> Time!AU$193</f>
        <v>90</v>
      </c>
      <c r="AV49" s="74">
        <f xml:space="preserve"> Time!AV$193</f>
        <v>91</v>
      </c>
      <c r="AW49" s="74">
        <f xml:space="preserve"> Time!AW$193</f>
        <v>92</v>
      </c>
      <c r="AX49" s="74">
        <f xml:space="preserve"> Time!AX$193</f>
        <v>92</v>
      </c>
      <c r="AY49" s="74">
        <f xml:space="preserve"> Time!AY$193</f>
        <v>90</v>
      </c>
      <c r="AZ49" s="74">
        <f xml:space="preserve"> Time!AZ$193</f>
        <v>91</v>
      </c>
      <c r="BA49" s="74">
        <f xml:space="preserve"> Time!BA$193</f>
        <v>92</v>
      </c>
      <c r="BB49" s="74">
        <f xml:space="preserve"> Time!BB$193</f>
        <v>92</v>
      </c>
      <c r="BC49" s="74">
        <f xml:space="preserve"> Time!BC$193</f>
        <v>91</v>
      </c>
      <c r="BD49" s="74">
        <f xml:space="preserve"> Time!BD$193</f>
        <v>91</v>
      </c>
      <c r="BE49" s="74">
        <f xml:space="preserve"> Time!BE$193</f>
        <v>92</v>
      </c>
      <c r="BF49" s="74">
        <f xml:space="preserve"> Time!BF$193</f>
        <v>92</v>
      </c>
      <c r="BG49" s="74">
        <f xml:space="preserve"> Time!BG$193</f>
        <v>90</v>
      </c>
      <c r="BH49" s="74">
        <f xml:space="preserve"> Time!BH$193</f>
        <v>91</v>
      </c>
      <c r="BI49" s="74">
        <f xml:space="preserve"> Time!BI$193</f>
        <v>92</v>
      </c>
      <c r="BJ49" s="74">
        <f xml:space="preserve"> Time!BJ$193</f>
        <v>92</v>
      </c>
      <c r="BK49" s="74">
        <f xml:space="preserve"> Time!BK$193</f>
        <v>90</v>
      </c>
      <c r="BL49" s="74">
        <f xml:space="preserve"> Time!BL$193</f>
        <v>91</v>
      </c>
      <c r="BM49" s="74">
        <f xml:space="preserve"> Time!BM$193</f>
        <v>92</v>
      </c>
      <c r="BN49" s="74">
        <f xml:space="preserve"> Time!BN$193</f>
        <v>92</v>
      </c>
      <c r="BO49" s="74">
        <f xml:space="preserve"> Time!BO$193</f>
        <v>90</v>
      </c>
      <c r="BP49" s="74">
        <f xml:space="preserve"> Time!BP$193</f>
        <v>91</v>
      </c>
      <c r="BQ49" s="74">
        <f xml:space="preserve"> Time!BQ$193</f>
        <v>92</v>
      </c>
      <c r="BR49" s="74">
        <f xml:space="preserve"> Time!BR$193</f>
        <v>92</v>
      </c>
      <c r="BS49" s="74">
        <f xml:space="preserve"> Time!BS$193</f>
        <v>91</v>
      </c>
      <c r="BT49" s="74">
        <f xml:space="preserve"> Time!BT$193</f>
        <v>91</v>
      </c>
      <c r="BU49" s="74">
        <f xml:space="preserve"> Time!BU$193</f>
        <v>92</v>
      </c>
      <c r="BV49" s="74">
        <f xml:space="preserve"> Time!BV$193</f>
        <v>92</v>
      </c>
      <c r="BW49" s="74">
        <f xml:space="preserve"> Time!BW$193</f>
        <v>90</v>
      </c>
      <c r="BX49" s="74">
        <f xml:space="preserve"> Time!BX$193</f>
        <v>91</v>
      </c>
      <c r="BY49" s="74">
        <f xml:space="preserve"> Time!BY$193</f>
        <v>92</v>
      </c>
      <c r="BZ49" s="74">
        <f xml:space="preserve"> Time!BZ$193</f>
        <v>92</v>
      </c>
      <c r="CA49" s="74">
        <f xml:space="preserve"> Time!CA$193</f>
        <v>90</v>
      </c>
      <c r="CB49" s="74">
        <f xml:space="preserve"> Time!CB$193</f>
        <v>91</v>
      </c>
      <c r="CC49" s="74">
        <f xml:space="preserve"> Time!CC$193</f>
        <v>92</v>
      </c>
      <c r="CD49" s="74">
        <f xml:space="preserve"> Time!CD$193</f>
        <v>92</v>
      </c>
      <c r="CE49" s="74">
        <f xml:space="preserve"> Time!CE$193</f>
        <v>90</v>
      </c>
      <c r="CF49" s="74">
        <f xml:space="preserve"> Time!CF$193</f>
        <v>91</v>
      </c>
      <c r="CG49" s="74">
        <f xml:space="preserve"> Time!CG$193</f>
        <v>92</v>
      </c>
      <c r="CH49" s="74">
        <f xml:space="preserve"> Time!CH$193</f>
        <v>92</v>
      </c>
      <c r="CI49" s="74">
        <f xml:space="preserve"> Time!CI$193</f>
        <v>91</v>
      </c>
      <c r="CJ49" s="74">
        <f xml:space="preserve"> Time!CJ$193</f>
        <v>91</v>
      </c>
      <c r="CK49" s="74">
        <f xml:space="preserve"> Time!CK$193</f>
        <v>92</v>
      </c>
      <c r="CL49" s="74">
        <f xml:space="preserve"> Time!CL$193</f>
        <v>92</v>
      </c>
      <c r="CM49" s="74">
        <f xml:space="preserve"> Time!CM$193</f>
        <v>90</v>
      </c>
      <c r="CN49" s="74">
        <f xml:space="preserve"> Time!CN$193</f>
        <v>91</v>
      </c>
      <c r="CO49" s="74">
        <f xml:space="preserve"> Time!CO$193</f>
        <v>92</v>
      </c>
      <c r="CP49" s="74">
        <f xml:space="preserve"> Time!CP$193</f>
        <v>92</v>
      </c>
      <c r="CQ49" s="74">
        <f xml:space="preserve"> Time!CQ$193</f>
        <v>90</v>
      </c>
      <c r="CR49" s="74">
        <f xml:space="preserve"> Time!CR$193</f>
        <v>91</v>
      </c>
      <c r="CS49" s="74">
        <f xml:space="preserve"> Time!CS$193</f>
        <v>92</v>
      </c>
      <c r="CT49" s="74">
        <f xml:space="preserve"> Time!CT$193</f>
        <v>92</v>
      </c>
      <c r="CU49" s="74">
        <f xml:space="preserve"> Time!CU$193</f>
        <v>90</v>
      </c>
      <c r="CV49" s="74">
        <f xml:space="preserve"> Time!CV$193</f>
        <v>91</v>
      </c>
      <c r="CW49" s="74">
        <f xml:space="preserve"> Time!CW$193</f>
        <v>92</v>
      </c>
      <c r="CX49" s="74">
        <f xml:space="preserve"> Time!CX$193</f>
        <v>92</v>
      </c>
      <c r="CY49" s="74">
        <f xml:space="preserve"> Time!CY$193</f>
        <v>91</v>
      </c>
      <c r="CZ49" s="74">
        <f xml:space="preserve"> Time!CZ$193</f>
        <v>91</v>
      </c>
      <c r="DA49" s="74">
        <f xml:space="preserve"> Time!DA$193</f>
        <v>92</v>
      </c>
      <c r="DB49" s="74">
        <f xml:space="preserve"> Time!DB$193</f>
        <v>92</v>
      </c>
      <c r="DC49" s="74">
        <f xml:space="preserve"> Time!DC$193</f>
        <v>90</v>
      </c>
      <c r="DD49" s="74">
        <f xml:space="preserve"> Time!DD$193</f>
        <v>91</v>
      </c>
      <c r="DE49" s="74">
        <f xml:space="preserve"> Time!DE$193</f>
        <v>92</v>
      </c>
      <c r="DF49" s="74">
        <f xml:space="preserve"> Time!DF$193</f>
        <v>92</v>
      </c>
      <c r="DG49" s="74">
        <f xml:space="preserve"> Time!DG$193</f>
        <v>90</v>
      </c>
      <c r="DH49" s="74">
        <f xml:space="preserve"> Time!DH$193</f>
        <v>91</v>
      </c>
      <c r="DI49" s="74">
        <f xml:space="preserve"> Time!DI$193</f>
        <v>92</v>
      </c>
      <c r="DJ49" s="74">
        <f xml:space="preserve"> Time!DJ$193</f>
        <v>92</v>
      </c>
      <c r="DK49" s="74">
        <f xml:space="preserve"> Time!DK$193</f>
        <v>90</v>
      </c>
      <c r="DL49" s="74">
        <f xml:space="preserve"> Time!DL$193</f>
        <v>91</v>
      </c>
      <c r="DM49" s="74">
        <f xml:space="preserve"> Time!DM$193</f>
        <v>92</v>
      </c>
      <c r="DN49" s="74">
        <f xml:space="preserve"> Time!DN$193</f>
        <v>92</v>
      </c>
      <c r="DO49" s="74">
        <f xml:space="preserve"> Time!DO$193</f>
        <v>91</v>
      </c>
      <c r="DP49" s="74">
        <f xml:space="preserve"> Time!DP$193</f>
        <v>91</v>
      </c>
      <c r="DQ49" s="74">
        <f xml:space="preserve"> Time!DQ$193</f>
        <v>92</v>
      </c>
      <c r="DR49" s="74">
        <f xml:space="preserve"> Time!DR$193</f>
        <v>92</v>
      </c>
      <c r="DS49" s="74">
        <f xml:space="preserve"> Time!DS$193</f>
        <v>90</v>
      </c>
      <c r="DT49" s="74">
        <f xml:space="preserve"> Time!DT$193</f>
        <v>91</v>
      </c>
      <c r="DU49" s="74">
        <f xml:space="preserve"> Time!DU$193</f>
        <v>92</v>
      </c>
      <c r="DV49" s="74">
        <f xml:space="preserve"> Time!DV$193</f>
        <v>92</v>
      </c>
      <c r="DW49" s="74">
        <f xml:space="preserve"> Time!DW$193</f>
        <v>90</v>
      </c>
      <c r="DX49" s="74">
        <f xml:space="preserve"> Time!DX$193</f>
        <v>91</v>
      </c>
      <c r="DY49" s="74">
        <f xml:space="preserve"> Time!DY$193</f>
        <v>92</v>
      </c>
      <c r="DZ49" s="74">
        <f xml:space="preserve"> Time!DZ$193</f>
        <v>92</v>
      </c>
      <c r="EA49" s="74">
        <f xml:space="preserve"> Time!EA$193</f>
        <v>90</v>
      </c>
      <c r="EB49" s="74">
        <f xml:space="preserve"> Time!EB$193</f>
        <v>91</v>
      </c>
      <c r="EC49" s="74">
        <f xml:space="preserve"> Time!EC$193</f>
        <v>92</v>
      </c>
      <c r="ED49" s="74">
        <f xml:space="preserve"> Time!ED$193</f>
        <v>92</v>
      </c>
      <c r="EE49" s="74">
        <f xml:space="preserve"> Time!EE$193</f>
        <v>91</v>
      </c>
      <c r="EF49" s="74">
        <f xml:space="preserve"> Time!EF$193</f>
        <v>91</v>
      </c>
      <c r="EG49" s="74">
        <f xml:space="preserve"> Time!EG$193</f>
        <v>92</v>
      </c>
      <c r="EH49" s="74">
        <f xml:space="preserve"> Time!EH$193</f>
        <v>92</v>
      </c>
      <c r="EI49" s="74">
        <f xml:space="preserve"> Time!EI$193</f>
        <v>90</v>
      </c>
      <c r="EJ49" s="74">
        <f xml:space="preserve"> Time!EJ$193</f>
        <v>91</v>
      </c>
      <c r="EK49" s="74">
        <f xml:space="preserve"> Time!EK$193</f>
        <v>92</v>
      </c>
      <c r="EL49" s="74">
        <f xml:space="preserve"> Time!EL$193</f>
        <v>92</v>
      </c>
      <c r="EM49" s="74">
        <f xml:space="preserve"> Time!EM$193</f>
        <v>90</v>
      </c>
      <c r="EN49" s="74">
        <f xml:space="preserve"> Time!EN$193</f>
        <v>91</v>
      </c>
      <c r="EO49" s="74">
        <f xml:space="preserve"> Time!EO$193</f>
        <v>92</v>
      </c>
      <c r="EP49" s="74">
        <f xml:space="preserve"> Time!EP$193</f>
        <v>92</v>
      </c>
      <c r="EQ49" s="74">
        <f xml:space="preserve"> Time!EQ$193</f>
        <v>90</v>
      </c>
      <c r="ER49" s="74">
        <f xml:space="preserve"> Time!ER$193</f>
        <v>91</v>
      </c>
      <c r="ES49" s="74">
        <f xml:space="preserve"> Time!ES$193</f>
        <v>92</v>
      </c>
      <c r="ET49" s="74">
        <f xml:space="preserve"> Time!ET$193</f>
        <v>92</v>
      </c>
      <c r="EU49" s="74">
        <f xml:space="preserve"> Time!EU$193</f>
        <v>91</v>
      </c>
      <c r="EV49" s="74">
        <f xml:space="preserve"> Time!EV$193</f>
        <v>91</v>
      </c>
      <c r="EW49" s="74">
        <f xml:space="preserve"> Time!EW$193</f>
        <v>92</v>
      </c>
      <c r="EX49" s="74">
        <f xml:space="preserve"> Time!EX$193</f>
        <v>92</v>
      </c>
      <c r="EY49" s="74">
        <f xml:space="preserve"> Time!EY$193</f>
        <v>90</v>
      </c>
      <c r="EZ49" s="74">
        <f xml:space="preserve"> Time!EZ$193</f>
        <v>91</v>
      </c>
      <c r="FA49" s="74">
        <f xml:space="preserve"> Time!FA$193</f>
        <v>92</v>
      </c>
      <c r="FB49" s="74">
        <f xml:space="preserve"> Time!FB$193</f>
        <v>92</v>
      </c>
      <c r="FC49" s="74">
        <f xml:space="preserve"> Time!FC$193</f>
        <v>90</v>
      </c>
      <c r="FD49" s="74">
        <f xml:space="preserve"> Time!FD$193</f>
        <v>91</v>
      </c>
      <c r="FE49" s="74">
        <f xml:space="preserve"> Time!FE$193</f>
        <v>92</v>
      </c>
      <c r="FF49" s="74">
        <f xml:space="preserve"> Time!FF$193</f>
        <v>92</v>
      </c>
      <c r="FG49" s="74">
        <f xml:space="preserve"> Time!FG$193</f>
        <v>90</v>
      </c>
      <c r="FH49" s="74">
        <f xml:space="preserve"> Time!FH$193</f>
        <v>91</v>
      </c>
      <c r="FI49" s="74">
        <f xml:space="preserve"> Time!FI$193</f>
        <v>92</v>
      </c>
      <c r="FJ49" s="74">
        <f xml:space="preserve"> Time!FJ$193</f>
        <v>92</v>
      </c>
      <c r="FK49" s="74">
        <f xml:space="preserve"> Time!FK$193</f>
        <v>91</v>
      </c>
      <c r="FL49" s="74">
        <f xml:space="preserve"> Time!FL$193</f>
        <v>91</v>
      </c>
      <c r="FM49" s="74">
        <f xml:space="preserve"> Time!FM$193</f>
        <v>92</v>
      </c>
      <c r="FN49" s="74">
        <f xml:space="preserve"> Time!FN$193</f>
        <v>92</v>
      </c>
      <c r="FO49" s="74">
        <f xml:space="preserve"> Time!FO$193</f>
        <v>90</v>
      </c>
      <c r="FP49" s="74">
        <f xml:space="preserve"> Time!FP$193</f>
        <v>91</v>
      </c>
      <c r="FQ49" s="74">
        <f xml:space="preserve"> Time!FQ$193</f>
        <v>92</v>
      </c>
      <c r="FR49" s="74">
        <f xml:space="preserve"> Time!FR$193</f>
        <v>92</v>
      </c>
      <c r="FS49" s="74">
        <f xml:space="preserve"> Time!FS$193</f>
        <v>90</v>
      </c>
      <c r="FT49" s="74">
        <f xml:space="preserve"> Time!FT$193</f>
        <v>91</v>
      </c>
      <c r="FU49" s="74">
        <f xml:space="preserve"> Time!FU$193</f>
        <v>92</v>
      </c>
      <c r="FV49" s="74">
        <f xml:space="preserve"> Time!FV$193</f>
        <v>92</v>
      </c>
      <c r="FW49" s="74">
        <f xml:space="preserve"> Time!FW$193</f>
        <v>90</v>
      </c>
      <c r="FX49" s="74">
        <f xml:space="preserve"> Time!FX$193</f>
        <v>91</v>
      </c>
      <c r="FY49" s="74">
        <f xml:space="preserve"> Time!FY$193</f>
        <v>92</v>
      </c>
      <c r="FZ49" s="74">
        <f xml:space="preserve"> Time!FZ$193</f>
        <v>92</v>
      </c>
      <c r="GA49" s="74">
        <f xml:space="preserve"> Time!GA$193</f>
        <v>91</v>
      </c>
      <c r="GB49" s="74">
        <f xml:space="preserve"> Time!GB$193</f>
        <v>91</v>
      </c>
      <c r="GC49" s="74">
        <f xml:space="preserve"> Time!GC$193</f>
        <v>92</v>
      </c>
      <c r="GD49" s="74">
        <f xml:space="preserve"> Time!GD$193</f>
        <v>92</v>
      </c>
      <c r="GE49" s="74">
        <f xml:space="preserve"> Time!GE$193</f>
        <v>90</v>
      </c>
      <c r="GF49" s="74">
        <f xml:space="preserve"> Time!GF$193</f>
        <v>91</v>
      </c>
      <c r="GG49" s="74">
        <f xml:space="preserve"> Time!GG$193</f>
        <v>92</v>
      </c>
      <c r="GH49" s="74">
        <f xml:space="preserve"> Time!GH$193</f>
        <v>92</v>
      </c>
      <c r="GI49" s="74">
        <f xml:space="preserve"> Time!GI$193</f>
        <v>90</v>
      </c>
      <c r="GJ49" s="74">
        <f xml:space="preserve"> Time!GJ$193</f>
        <v>91</v>
      </c>
    </row>
    <row r="50" spans="1:192" x14ac:dyDescent="0.25">
      <c r="A50" s="247"/>
      <c r="B50" s="247"/>
      <c r="C50" s="248"/>
      <c r="D50" s="249"/>
      <c r="E50" s="246" t="str">
        <f t="shared" ref="E50:AJ50" si="51" xml:space="preserve"> E$33</f>
        <v>Electricity generation revenue</v>
      </c>
      <c r="F50" s="246">
        <f t="shared" si="51"/>
        <v>0</v>
      </c>
      <c r="G50" s="246" t="str">
        <f t="shared" si="51"/>
        <v>$ 000s</v>
      </c>
      <c r="H50" s="246">
        <f t="shared" si="51"/>
        <v>259678.86037852906</v>
      </c>
      <c r="I50" s="246">
        <f t="shared" si="51"/>
        <v>0</v>
      </c>
      <c r="J50" s="246">
        <f t="shared" si="51"/>
        <v>0</v>
      </c>
      <c r="K50" s="246">
        <f t="shared" si="51"/>
        <v>0</v>
      </c>
      <c r="L50" s="246">
        <f t="shared" si="51"/>
        <v>0</v>
      </c>
      <c r="M50" s="246">
        <f t="shared" si="51"/>
        <v>0</v>
      </c>
      <c r="N50" s="246">
        <f t="shared" si="51"/>
        <v>0</v>
      </c>
      <c r="O50" s="246">
        <f t="shared" si="51"/>
        <v>0</v>
      </c>
      <c r="P50" s="246">
        <f t="shared" si="51"/>
        <v>0</v>
      </c>
      <c r="Q50" s="246">
        <f t="shared" si="51"/>
        <v>0</v>
      </c>
      <c r="R50" s="246">
        <f t="shared" si="51"/>
        <v>0</v>
      </c>
      <c r="S50" s="246">
        <f t="shared" si="51"/>
        <v>2424.5500842551446</v>
      </c>
      <c r="T50" s="246">
        <f t="shared" si="51"/>
        <v>2975.5841943131322</v>
      </c>
      <c r="U50" s="246">
        <f t="shared" si="51"/>
        <v>3085.7910163247293</v>
      </c>
      <c r="V50" s="246">
        <f t="shared" si="51"/>
        <v>2534.7569062667421</v>
      </c>
      <c r="W50" s="246">
        <f t="shared" si="51"/>
        <v>2412.4876460250198</v>
      </c>
      <c r="X50" s="246">
        <f t="shared" si="51"/>
        <v>2960.7802928488882</v>
      </c>
      <c r="Y50" s="246">
        <f t="shared" si="51"/>
        <v>3070.4388222136622</v>
      </c>
      <c r="Z50" s="246">
        <f t="shared" si="51"/>
        <v>2522.1461753897938</v>
      </c>
      <c r="AA50" s="246">
        <f t="shared" si="51"/>
        <v>2400.4852199253928</v>
      </c>
      <c r="AB50" s="246">
        <f t="shared" si="51"/>
        <v>2946.0500426357098</v>
      </c>
      <c r="AC50" s="246">
        <f t="shared" si="51"/>
        <v>3055.1630071777736</v>
      </c>
      <c r="AD50" s="246">
        <f t="shared" si="51"/>
        <v>2509.598184467457</v>
      </c>
      <c r="AE50" s="246">
        <f t="shared" si="51"/>
        <v>2388.5425073884512</v>
      </c>
      <c r="AF50" s="246">
        <f t="shared" si="51"/>
        <v>2931.3930772494627</v>
      </c>
      <c r="AG50" s="246">
        <f t="shared" si="51"/>
        <v>3039.963191221666</v>
      </c>
      <c r="AH50" s="246">
        <f t="shared" si="51"/>
        <v>2497.1126213606535</v>
      </c>
      <c r="AI50" s="246">
        <f t="shared" si="51"/>
        <v>2376.6592113317929</v>
      </c>
      <c r="AJ50" s="246">
        <f t="shared" si="51"/>
        <v>2916.8090320890187</v>
      </c>
      <c r="AK50" s="246">
        <f t="shared" ref="AK50:BP50" si="52" xml:space="preserve"> AK$33</f>
        <v>3024.8389962404644</v>
      </c>
      <c r="AL50" s="246">
        <f t="shared" si="52"/>
        <v>2484.6891754832382</v>
      </c>
      <c r="AM50" s="246">
        <f t="shared" si="52"/>
        <v>2364.8350361510384</v>
      </c>
      <c r="AN50" s="246">
        <f t="shared" si="52"/>
        <v>2902.2975443671835</v>
      </c>
      <c r="AO50" s="246">
        <f t="shared" si="52"/>
        <v>3009.7900460104124</v>
      </c>
      <c r="AP50" s="246">
        <f t="shared" si="52"/>
        <v>2472.3275377942673</v>
      </c>
      <c r="AQ50" s="246">
        <f t="shared" si="52"/>
        <v>2353.069687712476</v>
      </c>
      <c r="AR50" s="246">
        <f t="shared" si="52"/>
        <v>2887.8582531016755</v>
      </c>
      <c r="AS50" s="246">
        <f t="shared" si="52"/>
        <v>2994.8159661795153</v>
      </c>
      <c r="AT50" s="246">
        <f t="shared" si="52"/>
        <v>2460.0274007903163</v>
      </c>
      <c r="AU50" s="246">
        <f t="shared" si="52"/>
        <v>2341.3628733457476</v>
      </c>
      <c r="AV50" s="246">
        <f t="shared" si="52"/>
        <v>2873.490799106145</v>
      </c>
      <c r="AW50" s="246">
        <f t="shared" si="52"/>
        <v>2979.9163842582248</v>
      </c>
      <c r="AX50" s="246">
        <f t="shared" si="52"/>
        <v>2447.7884584978274</v>
      </c>
      <c r="AY50" s="246">
        <f t="shared" si="52"/>
        <v>2329.714301836565</v>
      </c>
      <c r="AZ50" s="246">
        <f t="shared" si="52"/>
        <v>2859.194824981239</v>
      </c>
      <c r="BA50" s="246">
        <f t="shared" si="52"/>
        <v>2965.0909296101736</v>
      </c>
      <c r="BB50" s="246">
        <f t="shared" si="52"/>
        <v>2435.6104064654996</v>
      </c>
      <c r="BC50" s="246">
        <f t="shared" si="52"/>
        <v>2318.1236834194679</v>
      </c>
      <c r="BD50" s="246">
        <f t="shared" si="52"/>
        <v>2844.9699751057105</v>
      </c>
      <c r="BE50" s="246">
        <f t="shared" si="52"/>
        <v>2950.3392334429595</v>
      </c>
      <c r="BF50" s="246">
        <f t="shared" si="52"/>
        <v>2423.4929417567168</v>
      </c>
      <c r="BG50" s="246">
        <f t="shared" si="52"/>
        <v>2306.5907297706153</v>
      </c>
      <c r="BH50" s="246">
        <f t="shared" si="52"/>
        <v>2830.8158956275734</v>
      </c>
      <c r="BI50" s="246">
        <f t="shared" si="52"/>
        <v>2935.660928798965</v>
      </c>
      <c r="BJ50" s="246">
        <f t="shared" si="52"/>
        <v>2411.4357629420069</v>
      </c>
      <c r="BK50" s="246">
        <f t="shared" si="52"/>
        <v>2295.1151540006122</v>
      </c>
      <c r="BL50" s="246">
        <f t="shared" si="52"/>
        <v>2816.7322344552967</v>
      </c>
      <c r="BM50" s="246">
        <f t="shared" si="52"/>
        <v>2921.0556505462337</v>
      </c>
      <c r="BN50" s="246">
        <f t="shared" si="52"/>
        <v>2399.4385700915495</v>
      </c>
      <c r="BO50" s="246">
        <f t="shared" si="52"/>
        <v>2283.6966706473763</v>
      </c>
      <c r="BP50" s="246">
        <f t="shared" si="52"/>
        <v>2802.7186412490532</v>
      </c>
      <c r="BQ50" s="246">
        <f t="shared" ref="BQ50:CV50" si="53" xml:space="preserve"> BQ$33</f>
        <v>2906.5230353693883</v>
      </c>
      <c r="BR50" s="246">
        <f t="shared" si="53"/>
        <v>2387.5010647677118</v>
      </c>
      <c r="BS50" s="246">
        <f t="shared" si="53"/>
        <v>2272.3349956690313</v>
      </c>
      <c r="BT50" s="246">
        <f t="shared" si="53"/>
        <v>2788.7747674119933</v>
      </c>
      <c r="BU50" s="246">
        <f t="shared" si="53"/>
        <v>2892.0627217605852</v>
      </c>
      <c r="BV50" s="246">
        <f t="shared" si="53"/>
        <v>2375.6229500176237</v>
      </c>
      <c r="BW50" s="246">
        <f t="shared" si="53"/>
        <v>2261.029846436847</v>
      </c>
      <c r="BX50" s="246">
        <f t="shared" si="53"/>
        <v>2774.9002660815854</v>
      </c>
      <c r="BY50" s="246">
        <f t="shared" si="53"/>
        <v>2877.6743500105335</v>
      </c>
      <c r="BZ50" s="246">
        <f t="shared" si="53"/>
        <v>2363.8039303657952</v>
      </c>
      <c r="CA50" s="246">
        <f t="shared" si="53"/>
        <v>2249.7809417282069</v>
      </c>
      <c r="CB50" s="246">
        <f t="shared" si="53"/>
        <v>2761.0947921209813</v>
      </c>
      <c r="CC50" s="246">
        <f t="shared" si="53"/>
        <v>2863.357562199536</v>
      </c>
      <c r="CD50" s="246">
        <f t="shared" si="53"/>
        <v>2352.0437118067616</v>
      </c>
      <c r="CE50" s="246">
        <f t="shared" si="53"/>
        <v>2238.5880017196091</v>
      </c>
      <c r="CF50" s="246">
        <f t="shared" si="53"/>
        <v>2747.3580021104294</v>
      </c>
      <c r="CG50" s="246">
        <f t="shared" si="53"/>
        <v>2849.1120021885936</v>
      </c>
      <c r="CH50" s="246">
        <f t="shared" si="53"/>
        <v>2340.3420017977733</v>
      </c>
      <c r="CI50" s="246">
        <f t="shared" si="53"/>
        <v>2227.4507479797107</v>
      </c>
      <c r="CJ50" s="246">
        <f t="shared" si="53"/>
        <v>2733.6895543387359</v>
      </c>
      <c r="CK50" s="246">
        <f t="shared" si="53"/>
        <v>2834.9373156105412</v>
      </c>
      <c r="CL50" s="246">
        <f t="shared" si="53"/>
        <v>2328.6985092515156</v>
      </c>
      <c r="CM50" s="246">
        <f t="shared" si="53"/>
        <v>2216.3689034623994</v>
      </c>
      <c r="CN50" s="246">
        <f t="shared" si="53"/>
        <v>2720.089108794763</v>
      </c>
      <c r="CO50" s="246">
        <f t="shared" si="53"/>
        <v>2820.8331498612361</v>
      </c>
      <c r="CP50" s="246">
        <f t="shared" si="53"/>
        <v>2317.1129445288725</v>
      </c>
      <c r="CQ50" s="246">
        <f t="shared" si="53"/>
        <v>2205.3421924999002</v>
      </c>
      <c r="CR50" s="246">
        <f t="shared" si="53"/>
        <v>2706.5563271589685</v>
      </c>
      <c r="CS50" s="246">
        <f t="shared" si="53"/>
        <v>2806.7991540907824</v>
      </c>
      <c r="CT50" s="246">
        <f t="shared" si="53"/>
        <v>2305.5850194317136</v>
      </c>
      <c r="CU50" s="246">
        <f t="shared" si="53"/>
        <v>2194.3703407959206</v>
      </c>
      <c r="CV50" s="246">
        <f t="shared" si="53"/>
        <v>2693.0908727949936</v>
      </c>
      <c r="CW50" s="246">
        <f t="shared" ref="CW50:EB50" si="54" xml:space="preserve"> CW$33</f>
        <v>2792.8349791948081</v>
      </c>
      <c r="CX50" s="246">
        <f t="shared" si="54"/>
        <v>2294.1144471957355</v>
      </c>
      <c r="CY50" s="246">
        <f t="shared" si="54"/>
        <v>2183.4530754188272</v>
      </c>
      <c r="CZ50" s="246">
        <f t="shared" si="54"/>
        <v>2679.6924107412879</v>
      </c>
      <c r="DA50" s="246">
        <f t="shared" si="54"/>
        <v>2778.9402778057797</v>
      </c>
      <c r="DB50" s="246">
        <f t="shared" si="54"/>
        <v>2282.7009424833191</v>
      </c>
      <c r="DC50" s="246">
        <f t="shared" si="54"/>
        <v>2172.5901247948532</v>
      </c>
      <c r="DD50" s="246">
        <f t="shared" si="54"/>
        <v>2666.3606077027744</v>
      </c>
      <c r="DE50" s="246">
        <f t="shared" si="54"/>
        <v>2765.1147042843586</v>
      </c>
      <c r="DF50" s="246">
        <f t="shared" si="54"/>
        <v>2271.3442213764374</v>
      </c>
      <c r="DG50" s="246">
        <f t="shared" si="54"/>
        <v>2161.7812187013469</v>
      </c>
      <c r="DH50" s="246">
        <f t="shared" si="54"/>
        <v>2653.095132042562</v>
      </c>
      <c r="DI50" s="246">
        <f t="shared" si="54"/>
        <v>2751.3579147108053</v>
      </c>
      <c r="DJ50" s="246">
        <f t="shared" si="54"/>
        <v>2260.0440013695898</v>
      </c>
      <c r="DK50" s="246">
        <f t="shared" si="54"/>
        <v>2151.0260882600464</v>
      </c>
      <c r="DL50" s="246">
        <f t="shared" si="54"/>
        <v>2639.8956537736935</v>
      </c>
      <c r="DM50" s="246">
        <f t="shared" si="54"/>
        <v>2737.6695668764228</v>
      </c>
      <c r="DN50" s="246">
        <f t="shared" si="54"/>
        <v>2248.8000013627757</v>
      </c>
      <c r="DO50" s="246">
        <f t="shared" si="54"/>
        <v>0</v>
      </c>
      <c r="DP50" s="246">
        <f t="shared" si="54"/>
        <v>0</v>
      </c>
      <c r="DQ50" s="246">
        <f t="shared" si="54"/>
        <v>0</v>
      </c>
      <c r="DR50" s="246">
        <f t="shared" si="54"/>
        <v>0</v>
      </c>
      <c r="DS50" s="246">
        <f t="shared" si="54"/>
        <v>0</v>
      </c>
      <c r="DT50" s="246">
        <f t="shared" si="54"/>
        <v>0</v>
      </c>
      <c r="DU50" s="246">
        <f t="shared" si="54"/>
        <v>0</v>
      </c>
      <c r="DV50" s="246">
        <f t="shared" si="54"/>
        <v>0</v>
      </c>
      <c r="DW50" s="246">
        <f t="shared" si="54"/>
        <v>0</v>
      </c>
      <c r="DX50" s="246">
        <f t="shared" si="54"/>
        <v>0</v>
      </c>
      <c r="DY50" s="246">
        <f t="shared" si="54"/>
        <v>0</v>
      </c>
      <c r="DZ50" s="246">
        <f t="shared" si="54"/>
        <v>0</v>
      </c>
      <c r="EA50" s="246">
        <f t="shared" si="54"/>
        <v>0</v>
      </c>
      <c r="EB50" s="246">
        <f t="shared" si="54"/>
        <v>0</v>
      </c>
      <c r="EC50" s="246">
        <f t="shared" ref="EC50:FH50" si="55" xml:space="preserve"> EC$33</f>
        <v>0</v>
      </c>
      <c r="ED50" s="246">
        <f t="shared" si="55"/>
        <v>0</v>
      </c>
      <c r="EE50" s="246">
        <f t="shared" si="55"/>
        <v>0</v>
      </c>
      <c r="EF50" s="246">
        <f t="shared" si="55"/>
        <v>0</v>
      </c>
      <c r="EG50" s="246">
        <f t="shared" si="55"/>
        <v>0</v>
      </c>
      <c r="EH50" s="246">
        <f t="shared" si="55"/>
        <v>0</v>
      </c>
      <c r="EI50" s="246">
        <f t="shared" si="55"/>
        <v>0</v>
      </c>
      <c r="EJ50" s="246">
        <f t="shared" si="55"/>
        <v>0</v>
      </c>
      <c r="EK50" s="246">
        <f t="shared" si="55"/>
        <v>0</v>
      </c>
      <c r="EL50" s="246">
        <f t="shared" si="55"/>
        <v>0</v>
      </c>
      <c r="EM50" s="246">
        <f t="shared" si="55"/>
        <v>0</v>
      </c>
      <c r="EN50" s="246">
        <f t="shared" si="55"/>
        <v>0</v>
      </c>
      <c r="EO50" s="246">
        <f t="shared" si="55"/>
        <v>0</v>
      </c>
      <c r="EP50" s="246">
        <f t="shared" si="55"/>
        <v>0</v>
      </c>
      <c r="EQ50" s="246">
        <f t="shared" si="55"/>
        <v>0</v>
      </c>
      <c r="ER50" s="246">
        <f t="shared" si="55"/>
        <v>0</v>
      </c>
      <c r="ES50" s="246">
        <f t="shared" si="55"/>
        <v>0</v>
      </c>
      <c r="ET50" s="246">
        <f t="shared" si="55"/>
        <v>0</v>
      </c>
      <c r="EU50" s="246">
        <f t="shared" si="55"/>
        <v>0</v>
      </c>
      <c r="EV50" s="246">
        <f t="shared" si="55"/>
        <v>0</v>
      </c>
      <c r="EW50" s="246">
        <f t="shared" si="55"/>
        <v>0</v>
      </c>
      <c r="EX50" s="246">
        <f t="shared" si="55"/>
        <v>0</v>
      </c>
      <c r="EY50" s="246">
        <f t="shared" si="55"/>
        <v>0</v>
      </c>
      <c r="EZ50" s="246">
        <f t="shared" si="55"/>
        <v>0</v>
      </c>
      <c r="FA50" s="246">
        <f t="shared" si="55"/>
        <v>0</v>
      </c>
      <c r="FB50" s="246">
        <f t="shared" si="55"/>
        <v>0</v>
      </c>
      <c r="FC50" s="246">
        <f t="shared" si="55"/>
        <v>0</v>
      </c>
      <c r="FD50" s="246">
        <f t="shared" si="55"/>
        <v>0</v>
      </c>
      <c r="FE50" s="246">
        <f t="shared" si="55"/>
        <v>0</v>
      </c>
      <c r="FF50" s="246">
        <f t="shared" si="55"/>
        <v>0</v>
      </c>
      <c r="FG50" s="246">
        <f t="shared" si="55"/>
        <v>0</v>
      </c>
      <c r="FH50" s="246">
        <f t="shared" si="55"/>
        <v>0</v>
      </c>
      <c r="FI50" s="246">
        <f t="shared" ref="FI50:GJ50" si="56" xml:space="preserve"> FI$33</f>
        <v>0</v>
      </c>
      <c r="FJ50" s="246">
        <f t="shared" si="56"/>
        <v>0</v>
      </c>
      <c r="FK50" s="246">
        <f t="shared" si="56"/>
        <v>0</v>
      </c>
      <c r="FL50" s="246">
        <f t="shared" si="56"/>
        <v>0</v>
      </c>
      <c r="FM50" s="246">
        <f t="shared" si="56"/>
        <v>0</v>
      </c>
      <c r="FN50" s="246">
        <f t="shared" si="56"/>
        <v>0</v>
      </c>
      <c r="FO50" s="246">
        <f t="shared" si="56"/>
        <v>0</v>
      </c>
      <c r="FP50" s="246">
        <f t="shared" si="56"/>
        <v>0</v>
      </c>
      <c r="FQ50" s="246">
        <f t="shared" si="56"/>
        <v>0</v>
      </c>
      <c r="FR50" s="246">
        <f t="shared" si="56"/>
        <v>0</v>
      </c>
      <c r="FS50" s="246">
        <f t="shared" si="56"/>
        <v>0</v>
      </c>
      <c r="FT50" s="246">
        <f t="shared" si="56"/>
        <v>0</v>
      </c>
      <c r="FU50" s="246">
        <f t="shared" si="56"/>
        <v>0</v>
      </c>
      <c r="FV50" s="246">
        <f t="shared" si="56"/>
        <v>0</v>
      </c>
      <c r="FW50" s="246">
        <f t="shared" si="56"/>
        <v>0</v>
      </c>
      <c r="FX50" s="246">
        <f t="shared" si="56"/>
        <v>0</v>
      </c>
      <c r="FY50" s="246">
        <f t="shared" si="56"/>
        <v>0</v>
      </c>
      <c r="FZ50" s="246">
        <f t="shared" si="56"/>
        <v>0</v>
      </c>
      <c r="GA50" s="246">
        <f t="shared" si="56"/>
        <v>0</v>
      </c>
      <c r="GB50" s="246">
        <f t="shared" si="56"/>
        <v>0</v>
      </c>
      <c r="GC50" s="246">
        <f t="shared" si="56"/>
        <v>0</v>
      </c>
      <c r="GD50" s="246">
        <f t="shared" si="56"/>
        <v>0</v>
      </c>
      <c r="GE50" s="246">
        <f t="shared" si="56"/>
        <v>0</v>
      </c>
      <c r="GF50" s="246">
        <f t="shared" si="56"/>
        <v>0</v>
      </c>
      <c r="GG50" s="246">
        <f t="shared" si="56"/>
        <v>0</v>
      </c>
      <c r="GH50" s="246">
        <f t="shared" si="56"/>
        <v>0</v>
      </c>
      <c r="GI50" s="246">
        <f t="shared" si="56"/>
        <v>0</v>
      </c>
      <c r="GJ50" s="246">
        <f t="shared" si="56"/>
        <v>0</v>
      </c>
    </row>
    <row r="51" spans="1:192" x14ac:dyDescent="0.25">
      <c r="A51" s="247"/>
      <c r="B51" s="247"/>
      <c r="C51" s="248"/>
      <c r="D51" s="249"/>
      <c r="E51" s="246" t="s">
        <v>250</v>
      </c>
      <c r="F51" s="246"/>
      <c r="G51" s="246" t="str">
        <f xml:space="preserve"> SMU</f>
        <v>$ 000s</v>
      </c>
      <c r="H51" s="246"/>
      <c r="I51" s="246"/>
      <c r="J51" s="246">
        <f t="shared" ref="J51:AO51" si="57" xml:space="preserve"> $F48/ J49 * J50</f>
        <v>0</v>
      </c>
      <c r="K51" s="246">
        <f t="shared" si="57"/>
        <v>0</v>
      </c>
      <c r="L51" s="246">
        <f t="shared" si="57"/>
        <v>0</v>
      </c>
      <c r="M51" s="246">
        <f t="shared" si="57"/>
        <v>0</v>
      </c>
      <c r="N51" s="246">
        <f t="shared" si="57"/>
        <v>0</v>
      </c>
      <c r="O51" s="246">
        <f t="shared" si="57"/>
        <v>0</v>
      </c>
      <c r="P51" s="246">
        <f t="shared" si="57"/>
        <v>0</v>
      </c>
      <c r="Q51" s="246">
        <f t="shared" si="57"/>
        <v>0</v>
      </c>
      <c r="R51" s="246">
        <f t="shared" si="57"/>
        <v>0</v>
      </c>
      <c r="S51" s="246">
        <f t="shared" si="57"/>
        <v>1616.3667228367631</v>
      </c>
      <c r="T51" s="246">
        <f t="shared" si="57"/>
        <v>1961.9236446020652</v>
      </c>
      <c r="U51" s="246">
        <f t="shared" si="57"/>
        <v>2012.4724019509104</v>
      </c>
      <c r="V51" s="246">
        <f t="shared" si="57"/>
        <v>1653.1023301739622</v>
      </c>
      <c r="W51" s="246">
        <f t="shared" si="57"/>
        <v>1590.6511951813318</v>
      </c>
      <c r="X51" s="246">
        <f t="shared" si="57"/>
        <v>1952.1628304498163</v>
      </c>
      <c r="Y51" s="246">
        <f t="shared" si="57"/>
        <v>2002.4601014436928</v>
      </c>
      <c r="Z51" s="246">
        <f t="shared" si="57"/>
        <v>1644.8779404716047</v>
      </c>
      <c r="AA51" s="246">
        <f t="shared" si="57"/>
        <v>1600.3234799502618</v>
      </c>
      <c r="AB51" s="246">
        <f t="shared" si="57"/>
        <v>1942.4505775620064</v>
      </c>
      <c r="AC51" s="246">
        <f t="shared" si="57"/>
        <v>1992.4976133768089</v>
      </c>
      <c r="AD51" s="246">
        <f t="shared" si="57"/>
        <v>1636.6944681309503</v>
      </c>
      <c r="AE51" s="246">
        <f t="shared" si="57"/>
        <v>1592.3616715923008</v>
      </c>
      <c r="AF51" s="246">
        <f t="shared" si="57"/>
        <v>1932.786644340305</v>
      </c>
      <c r="AG51" s="246">
        <f t="shared" si="57"/>
        <v>1982.5846899271735</v>
      </c>
      <c r="AH51" s="246">
        <f t="shared" si="57"/>
        <v>1628.5517095830348</v>
      </c>
      <c r="AI51" s="246">
        <f t="shared" si="57"/>
        <v>1584.4394742211953</v>
      </c>
      <c r="AJ51" s="246">
        <f t="shared" si="57"/>
        <v>1923.1707903883639</v>
      </c>
      <c r="AK51" s="246">
        <f t="shared" si="57"/>
        <v>1972.7210845046507</v>
      </c>
      <c r="AL51" s="246">
        <f t="shared" si="57"/>
        <v>1620.449462271677</v>
      </c>
      <c r="AM51" s="246">
        <f t="shared" si="57"/>
        <v>1559.2318919677175</v>
      </c>
      <c r="AN51" s="246">
        <f t="shared" si="57"/>
        <v>1913.6027765058352</v>
      </c>
      <c r="AO51" s="246">
        <f t="shared" si="57"/>
        <v>1962.9065517459212</v>
      </c>
      <c r="AP51" s="246">
        <f t="shared" ref="AP51:BU51" si="58" xml:space="preserve"> $F48/ AP49 * AP50</f>
        <v>1612.3875246484351</v>
      </c>
      <c r="AQ51" s="246">
        <f t="shared" si="58"/>
        <v>1568.7131251416506</v>
      </c>
      <c r="AR51" s="246">
        <f t="shared" si="58"/>
        <v>1904.0823646824233</v>
      </c>
      <c r="AS51" s="246">
        <f t="shared" si="58"/>
        <v>1953.1408475083795</v>
      </c>
      <c r="AT51" s="246">
        <f t="shared" si="58"/>
        <v>1604.3656961675977</v>
      </c>
      <c r="AU51" s="246">
        <f t="shared" si="58"/>
        <v>1560.9085822304983</v>
      </c>
      <c r="AV51" s="246">
        <f t="shared" si="58"/>
        <v>1894.6093180919638</v>
      </c>
      <c r="AW51" s="246">
        <f t="shared" si="58"/>
        <v>1943.4237288640597</v>
      </c>
      <c r="AX51" s="246">
        <f t="shared" si="58"/>
        <v>1596.3837772811919</v>
      </c>
      <c r="AY51" s="246">
        <f t="shared" si="58"/>
        <v>1553.1428678910434</v>
      </c>
      <c r="AZ51" s="246">
        <f t="shared" si="58"/>
        <v>1885.1834010865311</v>
      </c>
      <c r="BA51" s="246">
        <f t="shared" si="58"/>
        <v>1933.7549540935916</v>
      </c>
      <c r="BB51" s="246">
        <f t="shared" si="58"/>
        <v>1588.4415694340216</v>
      </c>
      <c r="BC51" s="246">
        <f t="shared" si="58"/>
        <v>1528.4331978589898</v>
      </c>
      <c r="BD51" s="246">
        <f t="shared" si="58"/>
        <v>1875.8043791905784</v>
      </c>
      <c r="BE51" s="246">
        <f t="shared" si="58"/>
        <v>1924.1342826801911</v>
      </c>
      <c r="BF51" s="246">
        <f t="shared" si="58"/>
        <v>1580.5388750587283</v>
      </c>
      <c r="BG51" s="246">
        <f t="shared" si="58"/>
        <v>1537.7271531804101</v>
      </c>
      <c r="BH51" s="246">
        <f t="shared" si="58"/>
        <v>1866.4720190951032</v>
      </c>
      <c r="BI51" s="246">
        <f t="shared" si="58"/>
        <v>1914.5614753036728</v>
      </c>
      <c r="BJ51" s="246">
        <f t="shared" si="58"/>
        <v>1572.6754975708741</v>
      </c>
      <c r="BK51" s="246">
        <f t="shared" si="58"/>
        <v>1530.0767693337414</v>
      </c>
      <c r="BL51" s="246">
        <f t="shared" si="58"/>
        <v>1857.1860886518439</v>
      </c>
      <c r="BM51" s="246">
        <f t="shared" si="58"/>
        <v>1905.0362938345002</v>
      </c>
      <c r="BN51" s="246">
        <f t="shared" si="58"/>
        <v>1564.851241364054</v>
      </c>
      <c r="BO51" s="246">
        <f t="shared" si="58"/>
        <v>1522.4644470982507</v>
      </c>
      <c r="BP51" s="246">
        <f t="shared" si="58"/>
        <v>1847.9463568675076</v>
      </c>
      <c r="BQ51" s="246">
        <f t="shared" si="58"/>
        <v>1895.5585013278619</v>
      </c>
      <c r="BR51" s="246">
        <f t="shared" si="58"/>
        <v>1557.0659118050294</v>
      </c>
      <c r="BS51" s="246">
        <f t="shared" si="58"/>
        <v>1498.2428542872733</v>
      </c>
      <c r="BT51" s="246">
        <f t="shared" si="58"/>
        <v>1838.7525938980175</v>
      </c>
      <c r="BU51" s="246">
        <f t="shared" si="58"/>
        <v>1886.1278620177729</v>
      </c>
      <c r="BV51" s="246">
        <f t="shared" ref="BV51:DA51" si="59" xml:space="preserve"> $F48/ BV49 * BV50</f>
        <v>1549.319315228885</v>
      </c>
      <c r="BW51" s="246">
        <f t="shared" si="59"/>
        <v>1507.3532309578979</v>
      </c>
      <c r="BX51" s="246">
        <f t="shared" si="59"/>
        <v>1829.6045710428036</v>
      </c>
      <c r="BY51" s="246">
        <f t="shared" si="59"/>
        <v>1876.7441413112176</v>
      </c>
      <c r="BZ51" s="246">
        <f t="shared" si="59"/>
        <v>1541.6112589342142</v>
      </c>
      <c r="CA51" s="246">
        <f t="shared" si="59"/>
        <v>1499.8539611521378</v>
      </c>
      <c r="CB51" s="246">
        <f t="shared" si="59"/>
        <v>1820.5020607391086</v>
      </c>
      <c r="CC51" s="246">
        <f t="shared" si="59"/>
        <v>1867.4071057823062</v>
      </c>
      <c r="CD51" s="246">
        <f t="shared" si="59"/>
        <v>1533.9415511783229</v>
      </c>
      <c r="CE51" s="246">
        <f t="shared" si="59"/>
        <v>1492.3920011464061</v>
      </c>
      <c r="CF51" s="246">
        <f t="shared" si="59"/>
        <v>1811.4448365563271</v>
      </c>
      <c r="CG51" s="246">
        <f t="shared" si="59"/>
        <v>1858.1165231664741</v>
      </c>
      <c r="CH51" s="246">
        <f t="shared" si="59"/>
        <v>1526.3100011724609</v>
      </c>
      <c r="CI51" s="246">
        <f t="shared" si="59"/>
        <v>1468.6488448217872</v>
      </c>
      <c r="CJ51" s="246">
        <f t="shared" si="59"/>
        <v>1802.4326731903752</v>
      </c>
      <c r="CK51" s="246">
        <f t="shared" si="59"/>
        <v>1848.8721623547008</v>
      </c>
      <c r="CL51" s="246">
        <f t="shared" si="59"/>
        <v>1518.7164190770754</v>
      </c>
      <c r="CM51" s="246">
        <f t="shared" si="59"/>
        <v>1477.5792689749328</v>
      </c>
      <c r="CN51" s="246">
        <f t="shared" si="59"/>
        <v>1793.4653464580854</v>
      </c>
      <c r="CO51" s="246">
        <f t="shared" si="59"/>
        <v>1839.6737933877628</v>
      </c>
      <c r="CP51" s="246">
        <f t="shared" si="59"/>
        <v>1511.1606159970909</v>
      </c>
      <c r="CQ51" s="246">
        <f t="shared" si="59"/>
        <v>1470.2281283332668</v>
      </c>
      <c r="CR51" s="246">
        <f t="shared" si="59"/>
        <v>1784.5426332916277</v>
      </c>
      <c r="CS51" s="246">
        <f t="shared" si="59"/>
        <v>1830.5211874505103</v>
      </c>
      <c r="CT51" s="246">
        <f t="shared" si="59"/>
        <v>1503.6424039772046</v>
      </c>
      <c r="CU51" s="246">
        <f t="shared" si="59"/>
        <v>1462.9135605306137</v>
      </c>
      <c r="CV51" s="246">
        <f t="shared" si="59"/>
        <v>1775.6643117329629</v>
      </c>
      <c r="CW51" s="246">
        <f t="shared" si="59"/>
        <v>1821.4141168661793</v>
      </c>
      <c r="CX51" s="246">
        <f t="shared" si="59"/>
        <v>1496.1615959972189</v>
      </c>
      <c r="CY51" s="246">
        <f t="shared" si="59"/>
        <v>1439.6393903860398</v>
      </c>
      <c r="CZ51" s="246">
        <f t="shared" si="59"/>
        <v>1766.8301609283217</v>
      </c>
      <c r="DA51" s="246">
        <f t="shared" si="59"/>
        <v>1812.352355090726</v>
      </c>
      <c r="DB51" s="246">
        <f t="shared" ref="DB51:EG51" si="60" xml:space="preserve"> $F48/ DB49 * DB50</f>
        <v>1488.7180059673819</v>
      </c>
      <c r="DC51" s="246">
        <f t="shared" si="60"/>
        <v>1448.393416529902</v>
      </c>
      <c r="DD51" s="246">
        <f t="shared" si="60"/>
        <v>1758.0399611227083</v>
      </c>
      <c r="DE51" s="246">
        <f t="shared" si="60"/>
        <v>1803.3356767071905</v>
      </c>
      <c r="DF51" s="246">
        <f t="shared" si="60"/>
        <v>1481.3114487237635</v>
      </c>
      <c r="DG51" s="246">
        <f t="shared" si="60"/>
        <v>1441.1874791342311</v>
      </c>
      <c r="DH51" s="246">
        <f t="shared" si="60"/>
        <v>1749.2934936544364</v>
      </c>
      <c r="DI51" s="246">
        <f t="shared" si="60"/>
        <v>1794.3638574200904</v>
      </c>
      <c r="DJ51" s="246">
        <f t="shared" si="60"/>
        <v>1473.9417400236455</v>
      </c>
      <c r="DK51" s="246">
        <f t="shared" si="60"/>
        <v>1434.0173921733642</v>
      </c>
      <c r="DL51" s="246">
        <f t="shared" si="60"/>
        <v>1740.5905409496879</v>
      </c>
      <c r="DM51" s="246">
        <f t="shared" si="60"/>
        <v>1785.436674049841</v>
      </c>
      <c r="DN51" s="246">
        <f t="shared" si="60"/>
        <v>1466.6086965409406</v>
      </c>
      <c r="DO51" s="246">
        <f t="shared" si="60"/>
        <v>0</v>
      </c>
      <c r="DP51" s="246">
        <f t="shared" si="60"/>
        <v>0</v>
      </c>
      <c r="DQ51" s="246">
        <f t="shared" si="60"/>
        <v>0</v>
      </c>
      <c r="DR51" s="246">
        <f t="shared" si="60"/>
        <v>0</v>
      </c>
      <c r="DS51" s="246">
        <f t="shared" si="60"/>
        <v>0</v>
      </c>
      <c r="DT51" s="246">
        <f t="shared" si="60"/>
        <v>0</v>
      </c>
      <c r="DU51" s="246">
        <f t="shared" si="60"/>
        <v>0</v>
      </c>
      <c r="DV51" s="246">
        <f t="shared" si="60"/>
        <v>0</v>
      </c>
      <c r="DW51" s="246">
        <f t="shared" si="60"/>
        <v>0</v>
      </c>
      <c r="DX51" s="246">
        <f t="shared" si="60"/>
        <v>0</v>
      </c>
      <c r="DY51" s="246">
        <f t="shared" si="60"/>
        <v>0</v>
      </c>
      <c r="DZ51" s="246">
        <f t="shared" si="60"/>
        <v>0</v>
      </c>
      <c r="EA51" s="246">
        <f t="shared" si="60"/>
        <v>0</v>
      </c>
      <c r="EB51" s="246">
        <f t="shared" si="60"/>
        <v>0</v>
      </c>
      <c r="EC51" s="246">
        <f t="shared" si="60"/>
        <v>0</v>
      </c>
      <c r="ED51" s="246">
        <f t="shared" si="60"/>
        <v>0</v>
      </c>
      <c r="EE51" s="246">
        <f t="shared" si="60"/>
        <v>0</v>
      </c>
      <c r="EF51" s="246">
        <f t="shared" si="60"/>
        <v>0</v>
      </c>
      <c r="EG51" s="246">
        <f t="shared" si="60"/>
        <v>0</v>
      </c>
      <c r="EH51" s="246">
        <f t="shared" ref="EH51:FM51" si="61" xml:space="preserve"> $F48/ EH49 * EH50</f>
        <v>0</v>
      </c>
      <c r="EI51" s="246">
        <f t="shared" si="61"/>
        <v>0</v>
      </c>
      <c r="EJ51" s="246">
        <f t="shared" si="61"/>
        <v>0</v>
      </c>
      <c r="EK51" s="246">
        <f t="shared" si="61"/>
        <v>0</v>
      </c>
      <c r="EL51" s="246">
        <f t="shared" si="61"/>
        <v>0</v>
      </c>
      <c r="EM51" s="246">
        <f t="shared" si="61"/>
        <v>0</v>
      </c>
      <c r="EN51" s="246">
        <f t="shared" si="61"/>
        <v>0</v>
      </c>
      <c r="EO51" s="246">
        <f t="shared" si="61"/>
        <v>0</v>
      </c>
      <c r="EP51" s="246">
        <f t="shared" si="61"/>
        <v>0</v>
      </c>
      <c r="EQ51" s="246">
        <f t="shared" si="61"/>
        <v>0</v>
      </c>
      <c r="ER51" s="246">
        <f t="shared" si="61"/>
        <v>0</v>
      </c>
      <c r="ES51" s="246">
        <f t="shared" si="61"/>
        <v>0</v>
      </c>
      <c r="ET51" s="246">
        <f t="shared" si="61"/>
        <v>0</v>
      </c>
      <c r="EU51" s="246">
        <f t="shared" si="61"/>
        <v>0</v>
      </c>
      <c r="EV51" s="246">
        <f t="shared" si="61"/>
        <v>0</v>
      </c>
      <c r="EW51" s="246">
        <f t="shared" si="61"/>
        <v>0</v>
      </c>
      <c r="EX51" s="246">
        <f t="shared" si="61"/>
        <v>0</v>
      </c>
      <c r="EY51" s="246">
        <f t="shared" si="61"/>
        <v>0</v>
      </c>
      <c r="EZ51" s="246">
        <f t="shared" si="61"/>
        <v>0</v>
      </c>
      <c r="FA51" s="246">
        <f t="shared" si="61"/>
        <v>0</v>
      </c>
      <c r="FB51" s="246">
        <f t="shared" si="61"/>
        <v>0</v>
      </c>
      <c r="FC51" s="246">
        <f t="shared" si="61"/>
        <v>0</v>
      </c>
      <c r="FD51" s="246">
        <f t="shared" si="61"/>
        <v>0</v>
      </c>
      <c r="FE51" s="246">
        <f t="shared" si="61"/>
        <v>0</v>
      </c>
      <c r="FF51" s="246">
        <f t="shared" si="61"/>
        <v>0</v>
      </c>
      <c r="FG51" s="246">
        <f t="shared" si="61"/>
        <v>0</v>
      </c>
      <c r="FH51" s="246">
        <f t="shared" si="61"/>
        <v>0</v>
      </c>
      <c r="FI51" s="246">
        <f t="shared" si="61"/>
        <v>0</v>
      </c>
      <c r="FJ51" s="246">
        <f t="shared" si="61"/>
        <v>0</v>
      </c>
      <c r="FK51" s="246">
        <f t="shared" si="61"/>
        <v>0</v>
      </c>
      <c r="FL51" s="246">
        <f t="shared" si="61"/>
        <v>0</v>
      </c>
      <c r="FM51" s="246">
        <f t="shared" si="61"/>
        <v>0</v>
      </c>
      <c r="FN51" s="246">
        <f t="shared" ref="FN51:GJ51" si="62" xml:space="preserve"> $F48/ FN49 * FN50</f>
        <v>0</v>
      </c>
      <c r="FO51" s="246">
        <f t="shared" si="62"/>
        <v>0</v>
      </c>
      <c r="FP51" s="246">
        <f t="shared" si="62"/>
        <v>0</v>
      </c>
      <c r="FQ51" s="246">
        <f t="shared" si="62"/>
        <v>0</v>
      </c>
      <c r="FR51" s="246">
        <f t="shared" si="62"/>
        <v>0</v>
      </c>
      <c r="FS51" s="246">
        <f t="shared" si="62"/>
        <v>0</v>
      </c>
      <c r="FT51" s="246">
        <f t="shared" si="62"/>
        <v>0</v>
      </c>
      <c r="FU51" s="246">
        <f t="shared" si="62"/>
        <v>0</v>
      </c>
      <c r="FV51" s="246">
        <f t="shared" si="62"/>
        <v>0</v>
      </c>
      <c r="FW51" s="246">
        <f t="shared" si="62"/>
        <v>0</v>
      </c>
      <c r="FX51" s="246">
        <f t="shared" si="62"/>
        <v>0</v>
      </c>
      <c r="FY51" s="246">
        <f t="shared" si="62"/>
        <v>0</v>
      </c>
      <c r="FZ51" s="246">
        <f t="shared" si="62"/>
        <v>0</v>
      </c>
      <c r="GA51" s="246">
        <f t="shared" si="62"/>
        <v>0</v>
      </c>
      <c r="GB51" s="246">
        <f t="shared" si="62"/>
        <v>0</v>
      </c>
      <c r="GC51" s="246">
        <f t="shared" si="62"/>
        <v>0</v>
      </c>
      <c r="GD51" s="246">
        <f t="shared" si="62"/>
        <v>0</v>
      </c>
      <c r="GE51" s="246">
        <f t="shared" si="62"/>
        <v>0</v>
      </c>
      <c r="GF51" s="246">
        <f t="shared" si="62"/>
        <v>0</v>
      </c>
      <c r="GG51" s="246">
        <f t="shared" si="62"/>
        <v>0</v>
      </c>
      <c r="GH51" s="246">
        <f t="shared" si="62"/>
        <v>0</v>
      </c>
      <c r="GI51" s="246">
        <f t="shared" si="62"/>
        <v>0</v>
      </c>
      <c r="GJ51" s="246">
        <f t="shared" si="62"/>
        <v>0</v>
      </c>
    </row>
    <row r="52" spans="1:192" x14ac:dyDescent="0.25">
      <c r="A52" s="247"/>
      <c r="B52" s="247"/>
      <c r="C52" s="248"/>
      <c r="D52" s="249"/>
      <c r="E52" s="246"/>
      <c r="F52" s="246"/>
      <c r="G52" s="246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46"/>
      <c r="X52" s="246"/>
      <c r="Y52" s="246"/>
      <c r="Z52" s="246"/>
      <c r="AA52" s="246"/>
      <c r="AB52" s="246"/>
      <c r="AC52" s="246"/>
      <c r="AD52" s="246"/>
      <c r="AE52" s="246"/>
      <c r="AF52" s="246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AQ52" s="246"/>
      <c r="AR52" s="246"/>
      <c r="AS52" s="246"/>
      <c r="AT52" s="246"/>
      <c r="AU52" s="246"/>
      <c r="AV52" s="246"/>
      <c r="AW52" s="246"/>
      <c r="AX52" s="246"/>
      <c r="AY52" s="246"/>
      <c r="AZ52" s="246"/>
      <c r="BA52" s="246"/>
      <c r="BB52" s="246"/>
      <c r="BC52" s="246"/>
      <c r="BD52" s="246"/>
      <c r="BE52" s="246"/>
      <c r="BF52" s="246"/>
      <c r="BG52" s="246"/>
      <c r="BH52" s="246"/>
      <c r="BI52" s="246"/>
      <c r="BJ52" s="246"/>
      <c r="BK52" s="246"/>
      <c r="BL52" s="246"/>
      <c r="BM52" s="246"/>
      <c r="BN52" s="246"/>
      <c r="BO52" s="246"/>
      <c r="BP52" s="246"/>
      <c r="BQ52" s="246"/>
      <c r="BR52" s="246"/>
      <c r="BS52" s="246"/>
      <c r="BT52" s="246"/>
      <c r="BU52" s="246"/>
      <c r="BV52" s="246"/>
      <c r="BW52" s="246"/>
      <c r="BX52" s="246"/>
      <c r="BY52" s="246"/>
      <c r="BZ52" s="246"/>
      <c r="CA52" s="246"/>
      <c r="CB52" s="246"/>
      <c r="CC52" s="246"/>
      <c r="CD52" s="246"/>
      <c r="CE52" s="246"/>
      <c r="CF52" s="246"/>
      <c r="CG52" s="246"/>
      <c r="CH52" s="246"/>
      <c r="CI52" s="246"/>
      <c r="CJ52" s="246"/>
      <c r="CK52" s="246"/>
      <c r="CL52" s="246"/>
      <c r="CM52" s="246"/>
      <c r="CN52" s="246"/>
      <c r="CO52" s="246"/>
      <c r="CP52" s="246"/>
      <c r="CQ52" s="246"/>
      <c r="CR52" s="246"/>
      <c r="CS52" s="246"/>
      <c r="CT52" s="246"/>
      <c r="CU52" s="246"/>
      <c r="CV52" s="246"/>
      <c r="CW52" s="246"/>
      <c r="CX52" s="246"/>
      <c r="CY52" s="246"/>
      <c r="CZ52" s="246"/>
      <c r="DA52" s="246"/>
      <c r="DB52" s="246"/>
      <c r="DC52" s="246"/>
      <c r="DD52" s="246"/>
      <c r="DE52" s="246"/>
      <c r="DF52" s="246"/>
      <c r="DG52" s="246"/>
      <c r="DH52" s="246"/>
      <c r="DI52" s="246"/>
      <c r="DJ52" s="246"/>
      <c r="DK52" s="246"/>
      <c r="DL52" s="246"/>
      <c r="DM52" s="246"/>
      <c r="DN52" s="246"/>
      <c r="DO52" s="246"/>
      <c r="DP52" s="246"/>
      <c r="DQ52" s="246"/>
      <c r="DR52" s="246"/>
      <c r="DS52" s="246"/>
      <c r="DT52" s="246"/>
      <c r="DU52" s="246"/>
      <c r="DV52" s="246"/>
      <c r="DW52" s="246"/>
      <c r="DX52" s="246"/>
      <c r="DY52" s="246"/>
      <c r="DZ52" s="246"/>
      <c r="EA52" s="246"/>
      <c r="EB52" s="246"/>
      <c r="EC52" s="246"/>
      <c r="ED52" s="246"/>
      <c r="EE52" s="246"/>
      <c r="EF52" s="246"/>
      <c r="EG52" s="246"/>
      <c r="EH52" s="246"/>
      <c r="EI52" s="246"/>
      <c r="EJ52" s="246"/>
      <c r="EK52" s="246"/>
      <c r="EL52" s="246"/>
      <c r="EM52" s="246"/>
      <c r="EN52" s="246"/>
      <c r="EO52" s="246"/>
      <c r="EP52" s="246"/>
      <c r="EQ52" s="246"/>
      <c r="ER52" s="246"/>
      <c r="ES52" s="246"/>
      <c r="ET52" s="246"/>
      <c r="EU52" s="246"/>
      <c r="EV52" s="246"/>
      <c r="EW52" s="246"/>
      <c r="EX52" s="246"/>
      <c r="EY52" s="246"/>
      <c r="EZ52" s="246"/>
      <c r="FA52" s="246"/>
      <c r="FB52" s="246"/>
      <c r="FC52" s="246"/>
      <c r="FD52" s="246"/>
      <c r="FE52" s="246"/>
      <c r="FF52" s="246"/>
      <c r="FG52" s="246"/>
      <c r="FH52" s="246"/>
      <c r="FI52" s="246"/>
      <c r="FJ52" s="246"/>
      <c r="FK52" s="246"/>
      <c r="FL52" s="246"/>
      <c r="FM52" s="246"/>
      <c r="FN52" s="246"/>
      <c r="FO52" s="246"/>
      <c r="FP52" s="246"/>
      <c r="FQ52" s="246"/>
      <c r="FR52" s="246"/>
      <c r="FS52" s="246"/>
      <c r="FT52" s="246"/>
      <c r="FU52" s="246"/>
      <c r="FV52" s="246"/>
      <c r="FW52" s="246"/>
      <c r="FX52" s="246"/>
      <c r="FY52" s="246"/>
      <c r="FZ52" s="246"/>
      <c r="GA52" s="246"/>
      <c r="GB52" s="246"/>
      <c r="GC52" s="246"/>
      <c r="GD52" s="246"/>
      <c r="GE52" s="246"/>
      <c r="GF52" s="246"/>
      <c r="GG52" s="246"/>
      <c r="GH52" s="246"/>
      <c r="GI52" s="246"/>
      <c r="GJ52" s="246"/>
    </row>
    <row r="53" spans="1:192" x14ac:dyDescent="0.25">
      <c r="A53" s="247"/>
      <c r="B53" s="247"/>
      <c r="C53" s="248"/>
      <c r="D53" s="249"/>
      <c r="E53" s="246" t="str">
        <f t="shared" ref="E53:AJ53" si="63" xml:space="preserve"> E$61</f>
        <v>Accounts receivable balance BEG</v>
      </c>
      <c r="F53" s="246">
        <f t="shared" si="63"/>
        <v>0</v>
      </c>
      <c r="G53" s="246" t="str">
        <f t="shared" si="63"/>
        <v>$ 000s</v>
      </c>
      <c r="H53" s="246">
        <f t="shared" si="63"/>
        <v>0</v>
      </c>
      <c r="I53" s="246">
        <f t="shared" si="63"/>
        <v>0</v>
      </c>
      <c r="J53" s="246">
        <f t="shared" si="63"/>
        <v>0</v>
      </c>
      <c r="K53" s="246">
        <f t="shared" si="63"/>
        <v>0</v>
      </c>
      <c r="L53" s="246">
        <f t="shared" si="63"/>
        <v>0</v>
      </c>
      <c r="M53" s="246">
        <f t="shared" si="63"/>
        <v>0</v>
      </c>
      <c r="N53" s="246">
        <f t="shared" si="63"/>
        <v>0</v>
      </c>
      <c r="O53" s="246">
        <f t="shared" si="63"/>
        <v>0</v>
      </c>
      <c r="P53" s="246">
        <f t="shared" si="63"/>
        <v>0</v>
      </c>
      <c r="Q53" s="246">
        <f t="shared" si="63"/>
        <v>0</v>
      </c>
      <c r="R53" s="246">
        <f t="shared" si="63"/>
        <v>0</v>
      </c>
      <c r="S53" s="246">
        <f t="shared" si="63"/>
        <v>0</v>
      </c>
      <c r="T53" s="246">
        <f t="shared" si="63"/>
        <v>1616.3667228367631</v>
      </c>
      <c r="U53" s="246">
        <f t="shared" si="63"/>
        <v>1961.923644602065</v>
      </c>
      <c r="V53" s="246">
        <f t="shared" si="63"/>
        <v>2012.4724019509104</v>
      </c>
      <c r="W53" s="246">
        <f t="shared" si="63"/>
        <v>1653.1023301739624</v>
      </c>
      <c r="X53" s="246">
        <f t="shared" si="63"/>
        <v>1590.6511951813318</v>
      </c>
      <c r="Y53" s="246">
        <f t="shared" si="63"/>
        <v>1952.1628304498163</v>
      </c>
      <c r="Z53" s="246">
        <f t="shared" si="63"/>
        <v>2002.460101443693</v>
      </c>
      <c r="AA53" s="246">
        <f t="shared" si="63"/>
        <v>1644.8779404716047</v>
      </c>
      <c r="AB53" s="246">
        <f t="shared" si="63"/>
        <v>1600.323479950262</v>
      </c>
      <c r="AC53" s="246">
        <f t="shared" si="63"/>
        <v>1942.4505775620064</v>
      </c>
      <c r="AD53" s="246">
        <f t="shared" si="63"/>
        <v>1992.4976133768087</v>
      </c>
      <c r="AE53" s="246">
        <f t="shared" si="63"/>
        <v>1636.6944681309506</v>
      </c>
      <c r="AF53" s="246">
        <f t="shared" si="63"/>
        <v>1592.3616715923008</v>
      </c>
      <c r="AG53" s="246">
        <f t="shared" si="63"/>
        <v>1932.786644340305</v>
      </c>
      <c r="AH53" s="246">
        <f t="shared" si="63"/>
        <v>1982.5846899271737</v>
      </c>
      <c r="AI53" s="246">
        <f t="shared" si="63"/>
        <v>1628.5517095830346</v>
      </c>
      <c r="AJ53" s="246">
        <f t="shared" si="63"/>
        <v>1584.4394742211953</v>
      </c>
      <c r="AK53" s="246">
        <f t="shared" ref="AK53:BP53" si="64" xml:space="preserve"> AK$61</f>
        <v>1923.1707903883639</v>
      </c>
      <c r="AL53" s="246">
        <f t="shared" si="64"/>
        <v>1972.7210845046507</v>
      </c>
      <c r="AM53" s="246">
        <f t="shared" si="64"/>
        <v>1620.449462271677</v>
      </c>
      <c r="AN53" s="246">
        <f t="shared" si="64"/>
        <v>1559.2318919677177</v>
      </c>
      <c r="AO53" s="246">
        <f t="shared" si="64"/>
        <v>1913.6027765058352</v>
      </c>
      <c r="AP53" s="246">
        <f t="shared" si="64"/>
        <v>1962.9065517459212</v>
      </c>
      <c r="AQ53" s="246">
        <f t="shared" si="64"/>
        <v>1612.3875246484349</v>
      </c>
      <c r="AR53" s="246">
        <f t="shared" si="64"/>
        <v>1568.7131251416508</v>
      </c>
      <c r="AS53" s="246">
        <f t="shared" si="64"/>
        <v>1904.0823646824233</v>
      </c>
      <c r="AT53" s="246">
        <f t="shared" si="64"/>
        <v>1953.1408475083795</v>
      </c>
      <c r="AU53" s="246">
        <f t="shared" si="64"/>
        <v>1604.3656961675979</v>
      </c>
      <c r="AV53" s="246">
        <f t="shared" si="64"/>
        <v>1560.9085822304983</v>
      </c>
      <c r="AW53" s="246">
        <f t="shared" si="64"/>
        <v>1894.6093180919638</v>
      </c>
      <c r="AX53" s="246">
        <f t="shared" si="64"/>
        <v>1943.4237288640597</v>
      </c>
      <c r="AY53" s="246">
        <f t="shared" si="64"/>
        <v>1596.3837772811921</v>
      </c>
      <c r="AZ53" s="246">
        <f t="shared" si="64"/>
        <v>1553.1428678910434</v>
      </c>
      <c r="BA53" s="246">
        <f t="shared" si="64"/>
        <v>1885.1834010865314</v>
      </c>
      <c r="BB53" s="246">
        <f t="shared" si="64"/>
        <v>1933.7549540935916</v>
      </c>
      <c r="BC53" s="246">
        <f t="shared" si="64"/>
        <v>1588.4415694340214</v>
      </c>
      <c r="BD53" s="246">
        <f t="shared" si="64"/>
        <v>1528.4331978589898</v>
      </c>
      <c r="BE53" s="246">
        <f t="shared" si="64"/>
        <v>1875.8043791905784</v>
      </c>
      <c r="BF53" s="246">
        <f t="shared" si="64"/>
        <v>1924.1342826801911</v>
      </c>
      <c r="BG53" s="246">
        <f t="shared" si="64"/>
        <v>1580.5388750587281</v>
      </c>
      <c r="BH53" s="246">
        <f t="shared" si="64"/>
        <v>1537.7271531804099</v>
      </c>
      <c r="BI53" s="246">
        <f t="shared" si="64"/>
        <v>1866.472019095103</v>
      </c>
      <c r="BJ53" s="246">
        <f t="shared" si="64"/>
        <v>1914.5614753036725</v>
      </c>
      <c r="BK53" s="246">
        <f t="shared" si="64"/>
        <v>1572.6754975708741</v>
      </c>
      <c r="BL53" s="246">
        <f t="shared" si="64"/>
        <v>1530.0767693337416</v>
      </c>
      <c r="BM53" s="246">
        <f t="shared" si="64"/>
        <v>1857.1860886518439</v>
      </c>
      <c r="BN53" s="246">
        <f t="shared" si="64"/>
        <v>1905.0362938345002</v>
      </c>
      <c r="BO53" s="246">
        <f t="shared" si="64"/>
        <v>1564.8512413640537</v>
      </c>
      <c r="BP53" s="246">
        <f t="shared" si="64"/>
        <v>1522.4644470982507</v>
      </c>
      <c r="BQ53" s="246">
        <f t="shared" ref="BQ53:CV53" si="65" xml:space="preserve"> BQ$61</f>
        <v>1847.9463568675073</v>
      </c>
      <c r="BR53" s="246">
        <f t="shared" si="65"/>
        <v>1895.5585013278619</v>
      </c>
      <c r="BS53" s="246">
        <f t="shared" si="65"/>
        <v>1557.0659118050294</v>
      </c>
      <c r="BT53" s="246">
        <f t="shared" si="65"/>
        <v>1498.2428542872731</v>
      </c>
      <c r="BU53" s="246">
        <f t="shared" si="65"/>
        <v>1838.7525938980175</v>
      </c>
      <c r="BV53" s="246">
        <f t="shared" si="65"/>
        <v>1886.1278620177727</v>
      </c>
      <c r="BW53" s="246">
        <f t="shared" si="65"/>
        <v>1549.319315228885</v>
      </c>
      <c r="BX53" s="246">
        <f t="shared" si="65"/>
        <v>1507.3532309578977</v>
      </c>
      <c r="BY53" s="246">
        <f t="shared" si="65"/>
        <v>1829.6045710428034</v>
      </c>
      <c r="BZ53" s="246">
        <f t="shared" si="65"/>
        <v>1876.7441413112174</v>
      </c>
      <c r="CA53" s="246">
        <f t="shared" si="65"/>
        <v>1541.6112589342142</v>
      </c>
      <c r="CB53" s="246">
        <f t="shared" si="65"/>
        <v>1499.8539611521378</v>
      </c>
      <c r="CC53" s="246">
        <f t="shared" si="65"/>
        <v>1820.5020607391089</v>
      </c>
      <c r="CD53" s="246">
        <f t="shared" si="65"/>
        <v>1867.4071057823062</v>
      </c>
      <c r="CE53" s="246">
        <f t="shared" si="65"/>
        <v>1533.9415511783227</v>
      </c>
      <c r="CF53" s="246">
        <f t="shared" si="65"/>
        <v>1492.3920011464061</v>
      </c>
      <c r="CG53" s="246">
        <f t="shared" si="65"/>
        <v>1811.4448365563271</v>
      </c>
      <c r="CH53" s="246">
        <f t="shared" si="65"/>
        <v>1858.1165231664741</v>
      </c>
      <c r="CI53" s="246">
        <f t="shared" si="65"/>
        <v>1526.3100011724609</v>
      </c>
      <c r="CJ53" s="246">
        <f t="shared" si="65"/>
        <v>1468.6488448217874</v>
      </c>
      <c r="CK53" s="246">
        <f t="shared" si="65"/>
        <v>1802.4326731903752</v>
      </c>
      <c r="CL53" s="246">
        <f t="shared" si="65"/>
        <v>1848.8721623547008</v>
      </c>
      <c r="CM53" s="246">
        <f t="shared" si="65"/>
        <v>1518.7164190770754</v>
      </c>
      <c r="CN53" s="246">
        <f t="shared" si="65"/>
        <v>1477.5792689749328</v>
      </c>
      <c r="CO53" s="246">
        <f t="shared" si="65"/>
        <v>1793.4653464580852</v>
      </c>
      <c r="CP53" s="246">
        <f t="shared" si="65"/>
        <v>1839.673793387763</v>
      </c>
      <c r="CQ53" s="246">
        <f t="shared" si="65"/>
        <v>1511.1606159970906</v>
      </c>
      <c r="CR53" s="246">
        <f t="shared" si="65"/>
        <v>1470.2281283332668</v>
      </c>
      <c r="CS53" s="246">
        <f t="shared" si="65"/>
        <v>1784.5426332916277</v>
      </c>
      <c r="CT53" s="246">
        <f t="shared" si="65"/>
        <v>1830.5211874505103</v>
      </c>
      <c r="CU53" s="246">
        <f t="shared" si="65"/>
        <v>1503.6424039772046</v>
      </c>
      <c r="CV53" s="246">
        <f t="shared" si="65"/>
        <v>1462.9135605306137</v>
      </c>
      <c r="CW53" s="246">
        <f t="shared" ref="CW53:EB53" si="66" xml:space="preserve"> CW$61</f>
        <v>1775.6643117329631</v>
      </c>
      <c r="CX53" s="246">
        <f t="shared" si="66"/>
        <v>1821.414116866179</v>
      </c>
      <c r="CY53" s="246">
        <f t="shared" si="66"/>
        <v>1496.1615959972187</v>
      </c>
      <c r="CZ53" s="246">
        <f t="shared" si="66"/>
        <v>1439.6393903860398</v>
      </c>
      <c r="DA53" s="246">
        <f t="shared" si="66"/>
        <v>1766.8301609283217</v>
      </c>
      <c r="DB53" s="246">
        <f t="shared" si="66"/>
        <v>1812.3523550907257</v>
      </c>
      <c r="DC53" s="246">
        <f t="shared" si="66"/>
        <v>1488.7180059673819</v>
      </c>
      <c r="DD53" s="246">
        <f t="shared" si="66"/>
        <v>1448.393416529902</v>
      </c>
      <c r="DE53" s="246">
        <f t="shared" si="66"/>
        <v>1758.0399611227085</v>
      </c>
      <c r="DF53" s="246">
        <f t="shared" si="66"/>
        <v>1803.3356767071905</v>
      </c>
      <c r="DG53" s="246">
        <f t="shared" si="66"/>
        <v>1481.3114487237635</v>
      </c>
      <c r="DH53" s="246">
        <f t="shared" si="66"/>
        <v>1441.1874791342311</v>
      </c>
      <c r="DI53" s="246">
        <f t="shared" si="66"/>
        <v>1749.2934936544366</v>
      </c>
      <c r="DJ53" s="246">
        <f t="shared" si="66"/>
        <v>1794.3638574200904</v>
      </c>
      <c r="DK53" s="246">
        <f t="shared" si="66"/>
        <v>1473.9417400236453</v>
      </c>
      <c r="DL53" s="246">
        <f t="shared" si="66"/>
        <v>1434.0173921733644</v>
      </c>
      <c r="DM53" s="246">
        <f t="shared" si="66"/>
        <v>1740.5905409496881</v>
      </c>
      <c r="DN53" s="246">
        <f t="shared" si="66"/>
        <v>1785.4366740498408</v>
      </c>
      <c r="DO53" s="246">
        <f t="shared" si="66"/>
        <v>1466.6086965409409</v>
      </c>
      <c r="DP53" s="246">
        <f t="shared" si="66"/>
        <v>0</v>
      </c>
      <c r="DQ53" s="246">
        <f t="shared" si="66"/>
        <v>0</v>
      </c>
      <c r="DR53" s="246">
        <f t="shared" si="66"/>
        <v>0</v>
      </c>
      <c r="DS53" s="246">
        <f t="shared" si="66"/>
        <v>0</v>
      </c>
      <c r="DT53" s="246">
        <f t="shared" si="66"/>
        <v>0</v>
      </c>
      <c r="DU53" s="246">
        <f t="shared" si="66"/>
        <v>0</v>
      </c>
      <c r="DV53" s="246">
        <f t="shared" si="66"/>
        <v>0</v>
      </c>
      <c r="DW53" s="246">
        <f t="shared" si="66"/>
        <v>0</v>
      </c>
      <c r="DX53" s="246">
        <f t="shared" si="66"/>
        <v>0</v>
      </c>
      <c r="DY53" s="246">
        <f t="shared" si="66"/>
        <v>0</v>
      </c>
      <c r="DZ53" s="246">
        <f t="shared" si="66"/>
        <v>0</v>
      </c>
      <c r="EA53" s="246">
        <f t="shared" si="66"/>
        <v>0</v>
      </c>
      <c r="EB53" s="246">
        <f t="shared" si="66"/>
        <v>0</v>
      </c>
      <c r="EC53" s="246">
        <f t="shared" ref="EC53:FH53" si="67" xml:space="preserve"> EC$61</f>
        <v>0</v>
      </c>
      <c r="ED53" s="246">
        <f t="shared" si="67"/>
        <v>0</v>
      </c>
      <c r="EE53" s="246">
        <f t="shared" si="67"/>
        <v>0</v>
      </c>
      <c r="EF53" s="246">
        <f t="shared" si="67"/>
        <v>0</v>
      </c>
      <c r="EG53" s="246">
        <f t="shared" si="67"/>
        <v>0</v>
      </c>
      <c r="EH53" s="246">
        <f t="shared" si="67"/>
        <v>0</v>
      </c>
      <c r="EI53" s="246">
        <f t="shared" si="67"/>
        <v>0</v>
      </c>
      <c r="EJ53" s="246">
        <f t="shared" si="67"/>
        <v>0</v>
      </c>
      <c r="EK53" s="246">
        <f t="shared" si="67"/>
        <v>0</v>
      </c>
      <c r="EL53" s="246">
        <f t="shared" si="67"/>
        <v>0</v>
      </c>
      <c r="EM53" s="246">
        <f t="shared" si="67"/>
        <v>0</v>
      </c>
      <c r="EN53" s="246">
        <f t="shared" si="67"/>
        <v>0</v>
      </c>
      <c r="EO53" s="246">
        <f t="shared" si="67"/>
        <v>0</v>
      </c>
      <c r="EP53" s="246">
        <f t="shared" si="67"/>
        <v>0</v>
      </c>
      <c r="EQ53" s="246">
        <f t="shared" si="67"/>
        <v>0</v>
      </c>
      <c r="ER53" s="246">
        <f t="shared" si="67"/>
        <v>0</v>
      </c>
      <c r="ES53" s="246">
        <f t="shared" si="67"/>
        <v>0</v>
      </c>
      <c r="ET53" s="246">
        <f t="shared" si="67"/>
        <v>0</v>
      </c>
      <c r="EU53" s="246">
        <f t="shared" si="67"/>
        <v>0</v>
      </c>
      <c r="EV53" s="246">
        <f t="shared" si="67"/>
        <v>0</v>
      </c>
      <c r="EW53" s="246">
        <f t="shared" si="67"/>
        <v>0</v>
      </c>
      <c r="EX53" s="246">
        <f t="shared" si="67"/>
        <v>0</v>
      </c>
      <c r="EY53" s="246">
        <f t="shared" si="67"/>
        <v>0</v>
      </c>
      <c r="EZ53" s="246">
        <f t="shared" si="67"/>
        <v>0</v>
      </c>
      <c r="FA53" s="246">
        <f t="shared" si="67"/>
        <v>0</v>
      </c>
      <c r="FB53" s="246">
        <f t="shared" si="67"/>
        <v>0</v>
      </c>
      <c r="FC53" s="246">
        <f t="shared" si="67"/>
        <v>0</v>
      </c>
      <c r="FD53" s="246">
        <f t="shared" si="67"/>
        <v>0</v>
      </c>
      <c r="FE53" s="246">
        <f t="shared" si="67"/>
        <v>0</v>
      </c>
      <c r="FF53" s="246">
        <f t="shared" si="67"/>
        <v>0</v>
      </c>
      <c r="FG53" s="246">
        <f t="shared" si="67"/>
        <v>0</v>
      </c>
      <c r="FH53" s="246">
        <f t="shared" si="67"/>
        <v>0</v>
      </c>
      <c r="FI53" s="246">
        <f t="shared" ref="FI53:GJ53" si="68" xml:space="preserve"> FI$61</f>
        <v>0</v>
      </c>
      <c r="FJ53" s="246">
        <f t="shared" si="68"/>
        <v>0</v>
      </c>
      <c r="FK53" s="246">
        <f t="shared" si="68"/>
        <v>0</v>
      </c>
      <c r="FL53" s="246">
        <f t="shared" si="68"/>
        <v>0</v>
      </c>
      <c r="FM53" s="246">
        <f t="shared" si="68"/>
        <v>0</v>
      </c>
      <c r="FN53" s="246">
        <f t="shared" si="68"/>
        <v>0</v>
      </c>
      <c r="FO53" s="246">
        <f t="shared" si="68"/>
        <v>0</v>
      </c>
      <c r="FP53" s="246">
        <f t="shared" si="68"/>
        <v>0</v>
      </c>
      <c r="FQ53" s="246">
        <f t="shared" si="68"/>
        <v>0</v>
      </c>
      <c r="FR53" s="246">
        <f t="shared" si="68"/>
        <v>0</v>
      </c>
      <c r="FS53" s="246">
        <f t="shared" si="68"/>
        <v>0</v>
      </c>
      <c r="FT53" s="246">
        <f t="shared" si="68"/>
        <v>0</v>
      </c>
      <c r="FU53" s="246">
        <f t="shared" si="68"/>
        <v>0</v>
      </c>
      <c r="FV53" s="246">
        <f t="shared" si="68"/>
        <v>0</v>
      </c>
      <c r="FW53" s="246">
        <f t="shared" si="68"/>
        <v>0</v>
      </c>
      <c r="FX53" s="246">
        <f t="shared" si="68"/>
        <v>0</v>
      </c>
      <c r="FY53" s="246">
        <f t="shared" si="68"/>
        <v>0</v>
      </c>
      <c r="FZ53" s="246">
        <f t="shared" si="68"/>
        <v>0</v>
      </c>
      <c r="GA53" s="246">
        <f t="shared" si="68"/>
        <v>0</v>
      </c>
      <c r="GB53" s="246">
        <f t="shared" si="68"/>
        <v>0</v>
      </c>
      <c r="GC53" s="246">
        <f t="shared" si="68"/>
        <v>0</v>
      </c>
      <c r="GD53" s="246">
        <f t="shared" si="68"/>
        <v>0</v>
      </c>
      <c r="GE53" s="246">
        <f t="shared" si="68"/>
        <v>0</v>
      </c>
      <c r="GF53" s="246">
        <f t="shared" si="68"/>
        <v>0</v>
      </c>
      <c r="GG53" s="246">
        <f t="shared" si="68"/>
        <v>0</v>
      </c>
      <c r="GH53" s="246">
        <f t="shared" si="68"/>
        <v>0</v>
      </c>
      <c r="GI53" s="246">
        <f t="shared" si="68"/>
        <v>0</v>
      </c>
      <c r="GJ53" s="246">
        <f t="shared" si="68"/>
        <v>0</v>
      </c>
    </row>
    <row r="54" spans="1:192" x14ac:dyDescent="0.25">
      <c r="A54" s="247"/>
      <c r="B54" s="247"/>
      <c r="C54" s="248"/>
      <c r="D54" s="249"/>
      <c r="E54" s="246" t="str">
        <f t="shared" ref="E54:BP54" si="69" xml:space="preserve"> E$33</f>
        <v>Electricity generation revenue</v>
      </c>
      <c r="F54" s="246">
        <f t="shared" si="69"/>
        <v>0</v>
      </c>
      <c r="G54" s="246" t="str">
        <f t="shared" si="69"/>
        <v>$ 000s</v>
      </c>
      <c r="H54" s="246">
        <f t="shared" si="69"/>
        <v>259678.86037852906</v>
      </c>
      <c r="I54" s="246">
        <f t="shared" si="69"/>
        <v>0</v>
      </c>
      <c r="J54" s="246">
        <f t="shared" si="69"/>
        <v>0</v>
      </c>
      <c r="K54" s="246">
        <f t="shared" si="69"/>
        <v>0</v>
      </c>
      <c r="L54" s="246">
        <f t="shared" si="69"/>
        <v>0</v>
      </c>
      <c r="M54" s="246">
        <f t="shared" si="69"/>
        <v>0</v>
      </c>
      <c r="N54" s="246">
        <f t="shared" si="69"/>
        <v>0</v>
      </c>
      <c r="O54" s="246">
        <f t="shared" si="69"/>
        <v>0</v>
      </c>
      <c r="P54" s="246">
        <f t="shared" si="69"/>
        <v>0</v>
      </c>
      <c r="Q54" s="246">
        <f t="shared" si="69"/>
        <v>0</v>
      </c>
      <c r="R54" s="246">
        <f t="shared" si="69"/>
        <v>0</v>
      </c>
      <c r="S54" s="246">
        <f t="shared" si="69"/>
        <v>2424.5500842551446</v>
      </c>
      <c r="T54" s="246">
        <f t="shared" si="69"/>
        <v>2975.5841943131322</v>
      </c>
      <c r="U54" s="246">
        <f t="shared" si="69"/>
        <v>3085.7910163247293</v>
      </c>
      <c r="V54" s="246">
        <f t="shared" si="69"/>
        <v>2534.7569062667421</v>
      </c>
      <c r="W54" s="246">
        <f t="shared" si="69"/>
        <v>2412.4876460250198</v>
      </c>
      <c r="X54" s="246">
        <f t="shared" si="69"/>
        <v>2960.7802928488882</v>
      </c>
      <c r="Y54" s="246">
        <f t="shared" si="69"/>
        <v>3070.4388222136622</v>
      </c>
      <c r="Z54" s="246">
        <f t="shared" si="69"/>
        <v>2522.1461753897938</v>
      </c>
      <c r="AA54" s="246">
        <f t="shared" si="69"/>
        <v>2400.4852199253928</v>
      </c>
      <c r="AB54" s="246">
        <f t="shared" si="69"/>
        <v>2946.0500426357098</v>
      </c>
      <c r="AC54" s="246">
        <f t="shared" si="69"/>
        <v>3055.1630071777736</v>
      </c>
      <c r="AD54" s="246">
        <f t="shared" si="69"/>
        <v>2509.598184467457</v>
      </c>
      <c r="AE54" s="246">
        <f t="shared" si="69"/>
        <v>2388.5425073884512</v>
      </c>
      <c r="AF54" s="246">
        <f t="shared" si="69"/>
        <v>2931.3930772494627</v>
      </c>
      <c r="AG54" s="246">
        <f t="shared" si="69"/>
        <v>3039.963191221666</v>
      </c>
      <c r="AH54" s="246">
        <f t="shared" si="69"/>
        <v>2497.1126213606535</v>
      </c>
      <c r="AI54" s="246">
        <f t="shared" si="69"/>
        <v>2376.6592113317929</v>
      </c>
      <c r="AJ54" s="246">
        <f t="shared" si="69"/>
        <v>2916.8090320890187</v>
      </c>
      <c r="AK54" s="246">
        <f t="shared" si="69"/>
        <v>3024.8389962404644</v>
      </c>
      <c r="AL54" s="246">
        <f t="shared" si="69"/>
        <v>2484.6891754832382</v>
      </c>
      <c r="AM54" s="246">
        <f t="shared" si="69"/>
        <v>2364.8350361510384</v>
      </c>
      <c r="AN54" s="246">
        <f t="shared" si="69"/>
        <v>2902.2975443671835</v>
      </c>
      <c r="AO54" s="246">
        <f t="shared" si="69"/>
        <v>3009.7900460104124</v>
      </c>
      <c r="AP54" s="246">
        <f t="shared" si="69"/>
        <v>2472.3275377942673</v>
      </c>
      <c r="AQ54" s="246">
        <f t="shared" si="69"/>
        <v>2353.069687712476</v>
      </c>
      <c r="AR54" s="246">
        <f t="shared" si="69"/>
        <v>2887.8582531016755</v>
      </c>
      <c r="AS54" s="246">
        <f t="shared" si="69"/>
        <v>2994.8159661795153</v>
      </c>
      <c r="AT54" s="246">
        <f t="shared" si="69"/>
        <v>2460.0274007903163</v>
      </c>
      <c r="AU54" s="246">
        <f t="shared" si="69"/>
        <v>2341.3628733457476</v>
      </c>
      <c r="AV54" s="246">
        <f t="shared" si="69"/>
        <v>2873.490799106145</v>
      </c>
      <c r="AW54" s="246">
        <f t="shared" si="69"/>
        <v>2979.9163842582248</v>
      </c>
      <c r="AX54" s="246">
        <f t="shared" si="69"/>
        <v>2447.7884584978274</v>
      </c>
      <c r="AY54" s="246">
        <f t="shared" si="69"/>
        <v>2329.714301836565</v>
      </c>
      <c r="AZ54" s="246">
        <f t="shared" si="69"/>
        <v>2859.194824981239</v>
      </c>
      <c r="BA54" s="246">
        <f t="shared" si="69"/>
        <v>2965.0909296101736</v>
      </c>
      <c r="BB54" s="246">
        <f t="shared" si="69"/>
        <v>2435.6104064654996</v>
      </c>
      <c r="BC54" s="246">
        <f t="shared" si="69"/>
        <v>2318.1236834194679</v>
      </c>
      <c r="BD54" s="246">
        <f t="shared" si="69"/>
        <v>2844.9699751057105</v>
      </c>
      <c r="BE54" s="246">
        <f t="shared" si="69"/>
        <v>2950.3392334429595</v>
      </c>
      <c r="BF54" s="246">
        <f t="shared" si="69"/>
        <v>2423.4929417567168</v>
      </c>
      <c r="BG54" s="246">
        <f t="shared" si="69"/>
        <v>2306.5907297706153</v>
      </c>
      <c r="BH54" s="246">
        <f t="shared" si="69"/>
        <v>2830.8158956275734</v>
      </c>
      <c r="BI54" s="246">
        <f t="shared" si="69"/>
        <v>2935.660928798965</v>
      </c>
      <c r="BJ54" s="246">
        <f t="shared" si="69"/>
        <v>2411.4357629420069</v>
      </c>
      <c r="BK54" s="246">
        <f t="shared" si="69"/>
        <v>2295.1151540006122</v>
      </c>
      <c r="BL54" s="246">
        <f t="shared" si="69"/>
        <v>2816.7322344552967</v>
      </c>
      <c r="BM54" s="246">
        <f t="shared" si="69"/>
        <v>2921.0556505462337</v>
      </c>
      <c r="BN54" s="246">
        <f t="shared" si="69"/>
        <v>2399.4385700915495</v>
      </c>
      <c r="BO54" s="246">
        <f t="shared" si="69"/>
        <v>2283.6966706473763</v>
      </c>
      <c r="BP54" s="246">
        <f t="shared" si="69"/>
        <v>2802.7186412490532</v>
      </c>
      <c r="BQ54" s="246">
        <f t="shared" ref="BQ54:EB54" si="70" xml:space="preserve"> BQ$33</f>
        <v>2906.5230353693883</v>
      </c>
      <c r="BR54" s="246">
        <f t="shared" si="70"/>
        <v>2387.5010647677118</v>
      </c>
      <c r="BS54" s="246">
        <f t="shared" si="70"/>
        <v>2272.3349956690313</v>
      </c>
      <c r="BT54" s="246">
        <f t="shared" si="70"/>
        <v>2788.7747674119933</v>
      </c>
      <c r="BU54" s="246">
        <f t="shared" si="70"/>
        <v>2892.0627217605852</v>
      </c>
      <c r="BV54" s="246">
        <f t="shared" si="70"/>
        <v>2375.6229500176237</v>
      </c>
      <c r="BW54" s="246">
        <f t="shared" si="70"/>
        <v>2261.029846436847</v>
      </c>
      <c r="BX54" s="246">
        <f t="shared" si="70"/>
        <v>2774.9002660815854</v>
      </c>
      <c r="BY54" s="246">
        <f t="shared" si="70"/>
        <v>2877.6743500105335</v>
      </c>
      <c r="BZ54" s="246">
        <f t="shared" si="70"/>
        <v>2363.8039303657952</v>
      </c>
      <c r="CA54" s="246">
        <f t="shared" si="70"/>
        <v>2249.7809417282069</v>
      </c>
      <c r="CB54" s="246">
        <f t="shared" si="70"/>
        <v>2761.0947921209813</v>
      </c>
      <c r="CC54" s="246">
        <f t="shared" si="70"/>
        <v>2863.357562199536</v>
      </c>
      <c r="CD54" s="246">
        <f t="shared" si="70"/>
        <v>2352.0437118067616</v>
      </c>
      <c r="CE54" s="246">
        <f t="shared" si="70"/>
        <v>2238.5880017196091</v>
      </c>
      <c r="CF54" s="246">
        <f t="shared" si="70"/>
        <v>2747.3580021104294</v>
      </c>
      <c r="CG54" s="246">
        <f t="shared" si="70"/>
        <v>2849.1120021885936</v>
      </c>
      <c r="CH54" s="246">
        <f t="shared" si="70"/>
        <v>2340.3420017977733</v>
      </c>
      <c r="CI54" s="246">
        <f t="shared" si="70"/>
        <v>2227.4507479797107</v>
      </c>
      <c r="CJ54" s="246">
        <f t="shared" si="70"/>
        <v>2733.6895543387359</v>
      </c>
      <c r="CK54" s="246">
        <f t="shared" si="70"/>
        <v>2834.9373156105412</v>
      </c>
      <c r="CL54" s="246">
        <f t="shared" si="70"/>
        <v>2328.6985092515156</v>
      </c>
      <c r="CM54" s="246">
        <f t="shared" si="70"/>
        <v>2216.3689034623994</v>
      </c>
      <c r="CN54" s="246">
        <f t="shared" si="70"/>
        <v>2720.089108794763</v>
      </c>
      <c r="CO54" s="246">
        <f t="shared" si="70"/>
        <v>2820.8331498612361</v>
      </c>
      <c r="CP54" s="246">
        <f t="shared" si="70"/>
        <v>2317.1129445288725</v>
      </c>
      <c r="CQ54" s="246">
        <f t="shared" si="70"/>
        <v>2205.3421924999002</v>
      </c>
      <c r="CR54" s="246">
        <f t="shared" si="70"/>
        <v>2706.5563271589685</v>
      </c>
      <c r="CS54" s="246">
        <f t="shared" si="70"/>
        <v>2806.7991540907824</v>
      </c>
      <c r="CT54" s="246">
        <f t="shared" si="70"/>
        <v>2305.5850194317136</v>
      </c>
      <c r="CU54" s="246">
        <f t="shared" si="70"/>
        <v>2194.3703407959206</v>
      </c>
      <c r="CV54" s="246">
        <f t="shared" si="70"/>
        <v>2693.0908727949936</v>
      </c>
      <c r="CW54" s="246">
        <f t="shared" si="70"/>
        <v>2792.8349791948081</v>
      </c>
      <c r="CX54" s="246">
        <f t="shared" si="70"/>
        <v>2294.1144471957355</v>
      </c>
      <c r="CY54" s="246">
        <f t="shared" si="70"/>
        <v>2183.4530754188272</v>
      </c>
      <c r="CZ54" s="246">
        <f t="shared" si="70"/>
        <v>2679.6924107412879</v>
      </c>
      <c r="DA54" s="246">
        <f t="shared" si="70"/>
        <v>2778.9402778057797</v>
      </c>
      <c r="DB54" s="246">
        <f t="shared" si="70"/>
        <v>2282.7009424833191</v>
      </c>
      <c r="DC54" s="246">
        <f t="shared" si="70"/>
        <v>2172.5901247948532</v>
      </c>
      <c r="DD54" s="246">
        <f t="shared" si="70"/>
        <v>2666.3606077027744</v>
      </c>
      <c r="DE54" s="246">
        <f t="shared" si="70"/>
        <v>2765.1147042843586</v>
      </c>
      <c r="DF54" s="246">
        <f t="shared" si="70"/>
        <v>2271.3442213764374</v>
      </c>
      <c r="DG54" s="246">
        <f t="shared" si="70"/>
        <v>2161.7812187013469</v>
      </c>
      <c r="DH54" s="246">
        <f t="shared" si="70"/>
        <v>2653.095132042562</v>
      </c>
      <c r="DI54" s="246">
        <f t="shared" si="70"/>
        <v>2751.3579147108053</v>
      </c>
      <c r="DJ54" s="246">
        <f t="shared" si="70"/>
        <v>2260.0440013695898</v>
      </c>
      <c r="DK54" s="246">
        <f t="shared" si="70"/>
        <v>2151.0260882600464</v>
      </c>
      <c r="DL54" s="246">
        <f t="shared" si="70"/>
        <v>2639.8956537736935</v>
      </c>
      <c r="DM54" s="246">
        <f t="shared" si="70"/>
        <v>2737.6695668764228</v>
      </c>
      <c r="DN54" s="246">
        <f t="shared" si="70"/>
        <v>2248.8000013627757</v>
      </c>
      <c r="DO54" s="246">
        <f t="shared" si="70"/>
        <v>0</v>
      </c>
      <c r="DP54" s="246">
        <f t="shared" si="70"/>
        <v>0</v>
      </c>
      <c r="DQ54" s="246">
        <f t="shared" si="70"/>
        <v>0</v>
      </c>
      <c r="DR54" s="246">
        <f t="shared" si="70"/>
        <v>0</v>
      </c>
      <c r="DS54" s="246">
        <f t="shared" si="70"/>
        <v>0</v>
      </c>
      <c r="DT54" s="246">
        <f t="shared" si="70"/>
        <v>0</v>
      </c>
      <c r="DU54" s="246">
        <f t="shared" si="70"/>
        <v>0</v>
      </c>
      <c r="DV54" s="246">
        <f t="shared" si="70"/>
        <v>0</v>
      </c>
      <c r="DW54" s="246">
        <f t="shared" si="70"/>
        <v>0</v>
      </c>
      <c r="DX54" s="246">
        <f t="shared" si="70"/>
        <v>0</v>
      </c>
      <c r="DY54" s="246">
        <f t="shared" si="70"/>
        <v>0</v>
      </c>
      <c r="DZ54" s="246">
        <f t="shared" si="70"/>
        <v>0</v>
      </c>
      <c r="EA54" s="246">
        <f t="shared" si="70"/>
        <v>0</v>
      </c>
      <c r="EB54" s="246">
        <f t="shared" si="70"/>
        <v>0</v>
      </c>
      <c r="EC54" s="246">
        <f t="shared" ref="EC54:GJ54" si="71" xml:space="preserve"> EC$33</f>
        <v>0</v>
      </c>
      <c r="ED54" s="246">
        <f t="shared" si="71"/>
        <v>0</v>
      </c>
      <c r="EE54" s="246">
        <f t="shared" si="71"/>
        <v>0</v>
      </c>
      <c r="EF54" s="246">
        <f t="shared" si="71"/>
        <v>0</v>
      </c>
      <c r="EG54" s="246">
        <f t="shared" si="71"/>
        <v>0</v>
      </c>
      <c r="EH54" s="246">
        <f t="shared" si="71"/>
        <v>0</v>
      </c>
      <c r="EI54" s="246">
        <f t="shared" si="71"/>
        <v>0</v>
      </c>
      <c r="EJ54" s="246">
        <f t="shared" si="71"/>
        <v>0</v>
      </c>
      <c r="EK54" s="246">
        <f t="shared" si="71"/>
        <v>0</v>
      </c>
      <c r="EL54" s="246">
        <f t="shared" si="71"/>
        <v>0</v>
      </c>
      <c r="EM54" s="246">
        <f t="shared" si="71"/>
        <v>0</v>
      </c>
      <c r="EN54" s="246">
        <f t="shared" si="71"/>
        <v>0</v>
      </c>
      <c r="EO54" s="246">
        <f t="shared" si="71"/>
        <v>0</v>
      </c>
      <c r="EP54" s="246">
        <f t="shared" si="71"/>
        <v>0</v>
      </c>
      <c r="EQ54" s="246">
        <f t="shared" si="71"/>
        <v>0</v>
      </c>
      <c r="ER54" s="246">
        <f t="shared" si="71"/>
        <v>0</v>
      </c>
      <c r="ES54" s="246">
        <f t="shared" si="71"/>
        <v>0</v>
      </c>
      <c r="ET54" s="246">
        <f t="shared" si="71"/>
        <v>0</v>
      </c>
      <c r="EU54" s="246">
        <f t="shared" si="71"/>
        <v>0</v>
      </c>
      <c r="EV54" s="246">
        <f t="shared" si="71"/>
        <v>0</v>
      </c>
      <c r="EW54" s="246">
        <f t="shared" si="71"/>
        <v>0</v>
      </c>
      <c r="EX54" s="246">
        <f t="shared" si="71"/>
        <v>0</v>
      </c>
      <c r="EY54" s="246">
        <f t="shared" si="71"/>
        <v>0</v>
      </c>
      <c r="EZ54" s="246">
        <f t="shared" si="71"/>
        <v>0</v>
      </c>
      <c r="FA54" s="246">
        <f t="shared" si="71"/>
        <v>0</v>
      </c>
      <c r="FB54" s="246">
        <f t="shared" si="71"/>
        <v>0</v>
      </c>
      <c r="FC54" s="246">
        <f t="shared" si="71"/>
        <v>0</v>
      </c>
      <c r="FD54" s="246">
        <f t="shared" si="71"/>
        <v>0</v>
      </c>
      <c r="FE54" s="246">
        <f t="shared" si="71"/>
        <v>0</v>
      </c>
      <c r="FF54" s="246">
        <f t="shared" si="71"/>
        <v>0</v>
      </c>
      <c r="FG54" s="246">
        <f t="shared" si="71"/>
        <v>0</v>
      </c>
      <c r="FH54" s="246">
        <f t="shared" si="71"/>
        <v>0</v>
      </c>
      <c r="FI54" s="246">
        <f t="shared" si="71"/>
        <v>0</v>
      </c>
      <c r="FJ54" s="246">
        <f t="shared" si="71"/>
        <v>0</v>
      </c>
      <c r="FK54" s="246">
        <f t="shared" si="71"/>
        <v>0</v>
      </c>
      <c r="FL54" s="246">
        <f t="shared" si="71"/>
        <v>0</v>
      </c>
      <c r="FM54" s="246">
        <f t="shared" si="71"/>
        <v>0</v>
      </c>
      <c r="FN54" s="246">
        <f t="shared" si="71"/>
        <v>0</v>
      </c>
      <c r="FO54" s="246">
        <f t="shared" si="71"/>
        <v>0</v>
      </c>
      <c r="FP54" s="246">
        <f t="shared" si="71"/>
        <v>0</v>
      </c>
      <c r="FQ54" s="246">
        <f t="shared" si="71"/>
        <v>0</v>
      </c>
      <c r="FR54" s="246">
        <f t="shared" si="71"/>
        <v>0</v>
      </c>
      <c r="FS54" s="246">
        <f t="shared" si="71"/>
        <v>0</v>
      </c>
      <c r="FT54" s="246">
        <f t="shared" si="71"/>
        <v>0</v>
      </c>
      <c r="FU54" s="246">
        <f t="shared" si="71"/>
        <v>0</v>
      </c>
      <c r="FV54" s="246">
        <f t="shared" si="71"/>
        <v>0</v>
      </c>
      <c r="FW54" s="246">
        <f t="shared" si="71"/>
        <v>0</v>
      </c>
      <c r="FX54" s="246">
        <f t="shared" si="71"/>
        <v>0</v>
      </c>
      <c r="FY54" s="246">
        <f t="shared" si="71"/>
        <v>0</v>
      </c>
      <c r="FZ54" s="246">
        <f t="shared" si="71"/>
        <v>0</v>
      </c>
      <c r="GA54" s="246">
        <f t="shared" si="71"/>
        <v>0</v>
      </c>
      <c r="GB54" s="246">
        <f t="shared" si="71"/>
        <v>0</v>
      </c>
      <c r="GC54" s="246">
        <f t="shared" si="71"/>
        <v>0</v>
      </c>
      <c r="GD54" s="246">
        <f t="shared" si="71"/>
        <v>0</v>
      </c>
      <c r="GE54" s="246">
        <f t="shared" si="71"/>
        <v>0</v>
      </c>
      <c r="GF54" s="246">
        <f t="shared" si="71"/>
        <v>0</v>
      </c>
      <c r="GG54" s="246">
        <f t="shared" si="71"/>
        <v>0</v>
      </c>
      <c r="GH54" s="246">
        <f t="shared" si="71"/>
        <v>0</v>
      </c>
      <c r="GI54" s="246">
        <f t="shared" si="71"/>
        <v>0</v>
      </c>
      <c r="GJ54" s="246">
        <f t="shared" si="71"/>
        <v>0</v>
      </c>
    </row>
    <row r="55" spans="1:192" x14ac:dyDescent="0.25">
      <c r="A55" s="247"/>
      <c r="B55" s="247"/>
      <c r="C55" s="248"/>
      <c r="D55" s="249"/>
      <c r="E55" s="246" t="str">
        <f t="shared" ref="E55:AJ55" si="72" xml:space="preserve"> E$51</f>
        <v>Forecast accounts receivable balance</v>
      </c>
      <c r="F55" s="246">
        <f t="shared" si="72"/>
        <v>0</v>
      </c>
      <c r="G55" s="246" t="str">
        <f t="shared" si="72"/>
        <v>$ 000s</v>
      </c>
      <c r="H55" s="246">
        <f t="shared" si="72"/>
        <v>0</v>
      </c>
      <c r="I55" s="246">
        <f t="shared" si="72"/>
        <v>0</v>
      </c>
      <c r="J55" s="246">
        <f t="shared" si="72"/>
        <v>0</v>
      </c>
      <c r="K55" s="246">
        <f t="shared" si="72"/>
        <v>0</v>
      </c>
      <c r="L55" s="246">
        <f t="shared" si="72"/>
        <v>0</v>
      </c>
      <c r="M55" s="246">
        <f t="shared" si="72"/>
        <v>0</v>
      </c>
      <c r="N55" s="246">
        <f t="shared" si="72"/>
        <v>0</v>
      </c>
      <c r="O55" s="246">
        <f t="shared" si="72"/>
        <v>0</v>
      </c>
      <c r="P55" s="246">
        <f t="shared" si="72"/>
        <v>0</v>
      </c>
      <c r="Q55" s="246">
        <f t="shared" si="72"/>
        <v>0</v>
      </c>
      <c r="R55" s="246">
        <f t="shared" si="72"/>
        <v>0</v>
      </c>
      <c r="S55" s="246">
        <f t="shared" si="72"/>
        <v>1616.3667228367631</v>
      </c>
      <c r="T55" s="246">
        <f t="shared" si="72"/>
        <v>1961.9236446020652</v>
      </c>
      <c r="U55" s="246">
        <f t="shared" si="72"/>
        <v>2012.4724019509104</v>
      </c>
      <c r="V55" s="246">
        <f t="shared" si="72"/>
        <v>1653.1023301739622</v>
      </c>
      <c r="W55" s="246">
        <f t="shared" si="72"/>
        <v>1590.6511951813318</v>
      </c>
      <c r="X55" s="246">
        <f t="shared" si="72"/>
        <v>1952.1628304498163</v>
      </c>
      <c r="Y55" s="246">
        <f t="shared" si="72"/>
        <v>2002.4601014436928</v>
      </c>
      <c r="Z55" s="246">
        <f t="shared" si="72"/>
        <v>1644.8779404716047</v>
      </c>
      <c r="AA55" s="246">
        <f t="shared" si="72"/>
        <v>1600.3234799502618</v>
      </c>
      <c r="AB55" s="246">
        <f t="shared" si="72"/>
        <v>1942.4505775620064</v>
      </c>
      <c r="AC55" s="246">
        <f t="shared" si="72"/>
        <v>1992.4976133768089</v>
      </c>
      <c r="AD55" s="246">
        <f t="shared" si="72"/>
        <v>1636.6944681309503</v>
      </c>
      <c r="AE55" s="246">
        <f t="shared" si="72"/>
        <v>1592.3616715923008</v>
      </c>
      <c r="AF55" s="246">
        <f t="shared" si="72"/>
        <v>1932.786644340305</v>
      </c>
      <c r="AG55" s="246">
        <f t="shared" si="72"/>
        <v>1982.5846899271735</v>
      </c>
      <c r="AH55" s="246">
        <f t="shared" si="72"/>
        <v>1628.5517095830348</v>
      </c>
      <c r="AI55" s="246">
        <f t="shared" si="72"/>
        <v>1584.4394742211953</v>
      </c>
      <c r="AJ55" s="246">
        <f t="shared" si="72"/>
        <v>1923.1707903883639</v>
      </c>
      <c r="AK55" s="246">
        <f t="shared" ref="AK55:BP55" si="73" xml:space="preserve"> AK$51</f>
        <v>1972.7210845046507</v>
      </c>
      <c r="AL55" s="246">
        <f t="shared" si="73"/>
        <v>1620.449462271677</v>
      </c>
      <c r="AM55" s="246">
        <f t="shared" si="73"/>
        <v>1559.2318919677175</v>
      </c>
      <c r="AN55" s="246">
        <f t="shared" si="73"/>
        <v>1913.6027765058352</v>
      </c>
      <c r="AO55" s="246">
        <f t="shared" si="73"/>
        <v>1962.9065517459212</v>
      </c>
      <c r="AP55" s="246">
        <f t="shared" si="73"/>
        <v>1612.3875246484351</v>
      </c>
      <c r="AQ55" s="246">
        <f t="shared" si="73"/>
        <v>1568.7131251416506</v>
      </c>
      <c r="AR55" s="246">
        <f t="shared" si="73"/>
        <v>1904.0823646824233</v>
      </c>
      <c r="AS55" s="246">
        <f t="shared" si="73"/>
        <v>1953.1408475083795</v>
      </c>
      <c r="AT55" s="246">
        <f t="shared" si="73"/>
        <v>1604.3656961675977</v>
      </c>
      <c r="AU55" s="246">
        <f t="shared" si="73"/>
        <v>1560.9085822304983</v>
      </c>
      <c r="AV55" s="246">
        <f t="shared" si="73"/>
        <v>1894.6093180919638</v>
      </c>
      <c r="AW55" s="246">
        <f t="shared" si="73"/>
        <v>1943.4237288640597</v>
      </c>
      <c r="AX55" s="246">
        <f t="shared" si="73"/>
        <v>1596.3837772811919</v>
      </c>
      <c r="AY55" s="246">
        <f t="shared" si="73"/>
        <v>1553.1428678910434</v>
      </c>
      <c r="AZ55" s="246">
        <f t="shared" si="73"/>
        <v>1885.1834010865311</v>
      </c>
      <c r="BA55" s="246">
        <f t="shared" si="73"/>
        <v>1933.7549540935916</v>
      </c>
      <c r="BB55" s="246">
        <f t="shared" si="73"/>
        <v>1588.4415694340216</v>
      </c>
      <c r="BC55" s="246">
        <f t="shared" si="73"/>
        <v>1528.4331978589898</v>
      </c>
      <c r="BD55" s="246">
        <f t="shared" si="73"/>
        <v>1875.8043791905784</v>
      </c>
      <c r="BE55" s="246">
        <f t="shared" si="73"/>
        <v>1924.1342826801911</v>
      </c>
      <c r="BF55" s="246">
        <f t="shared" si="73"/>
        <v>1580.5388750587283</v>
      </c>
      <c r="BG55" s="246">
        <f t="shared" si="73"/>
        <v>1537.7271531804101</v>
      </c>
      <c r="BH55" s="246">
        <f t="shared" si="73"/>
        <v>1866.4720190951032</v>
      </c>
      <c r="BI55" s="246">
        <f t="shared" si="73"/>
        <v>1914.5614753036728</v>
      </c>
      <c r="BJ55" s="246">
        <f t="shared" si="73"/>
        <v>1572.6754975708741</v>
      </c>
      <c r="BK55" s="246">
        <f t="shared" si="73"/>
        <v>1530.0767693337414</v>
      </c>
      <c r="BL55" s="246">
        <f t="shared" si="73"/>
        <v>1857.1860886518439</v>
      </c>
      <c r="BM55" s="246">
        <f t="shared" si="73"/>
        <v>1905.0362938345002</v>
      </c>
      <c r="BN55" s="246">
        <f t="shared" si="73"/>
        <v>1564.851241364054</v>
      </c>
      <c r="BO55" s="246">
        <f t="shared" si="73"/>
        <v>1522.4644470982507</v>
      </c>
      <c r="BP55" s="246">
        <f t="shared" si="73"/>
        <v>1847.9463568675076</v>
      </c>
      <c r="BQ55" s="246">
        <f t="shared" ref="BQ55:CV55" si="74" xml:space="preserve"> BQ$51</f>
        <v>1895.5585013278619</v>
      </c>
      <c r="BR55" s="246">
        <f t="shared" si="74"/>
        <v>1557.0659118050294</v>
      </c>
      <c r="BS55" s="246">
        <f t="shared" si="74"/>
        <v>1498.2428542872733</v>
      </c>
      <c r="BT55" s="246">
        <f t="shared" si="74"/>
        <v>1838.7525938980175</v>
      </c>
      <c r="BU55" s="246">
        <f t="shared" si="74"/>
        <v>1886.1278620177729</v>
      </c>
      <c r="BV55" s="246">
        <f t="shared" si="74"/>
        <v>1549.319315228885</v>
      </c>
      <c r="BW55" s="246">
        <f t="shared" si="74"/>
        <v>1507.3532309578979</v>
      </c>
      <c r="BX55" s="246">
        <f t="shared" si="74"/>
        <v>1829.6045710428036</v>
      </c>
      <c r="BY55" s="246">
        <f t="shared" si="74"/>
        <v>1876.7441413112176</v>
      </c>
      <c r="BZ55" s="246">
        <f t="shared" si="74"/>
        <v>1541.6112589342142</v>
      </c>
      <c r="CA55" s="246">
        <f t="shared" si="74"/>
        <v>1499.8539611521378</v>
      </c>
      <c r="CB55" s="246">
        <f t="shared" si="74"/>
        <v>1820.5020607391086</v>
      </c>
      <c r="CC55" s="246">
        <f t="shared" si="74"/>
        <v>1867.4071057823062</v>
      </c>
      <c r="CD55" s="246">
        <f t="shared" si="74"/>
        <v>1533.9415511783229</v>
      </c>
      <c r="CE55" s="246">
        <f t="shared" si="74"/>
        <v>1492.3920011464061</v>
      </c>
      <c r="CF55" s="246">
        <f t="shared" si="74"/>
        <v>1811.4448365563271</v>
      </c>
      <c r="CG55" s="246">
        <f t="shared" si="74"/>
        <v>1858.1165231664741</v>
      </c>
      <c r="CH55" s="246">
        <f t="shared" si="74"/>
        <v>1526.3100011724609</v>
      </c>
      <c r="CI55" s="246">
        <f t="shared" si="74"/>
        <v>1468.6488448217872</v>
      </c>
      <c r="CJ55" s="246">
        <f t="shared" si="74"/>
        <v>1802.4326731903752</v>
      </c>
      <c r="CK55" s="246">
        <f t="shared" si="74"/>
        <v>1848.8721623547008</v>
      </c>
      <c r="CL55" s="246">
        <f t="shared" si="74"/>
        <v>1518.7164190770754</v>
      </c>
      <c r="CM55" s="246">
        <f t="shared" si="74"/>
        <v>1477.5792689749328</v>
      </c>
      <c r="CN55" s="246">
        <f t="shared" si="74"/>
        <v>1793.4653464580854</v>
      </c>
      <c r="CO55" s="246">
        <f t="shared" si="74"/>
        <v>1839.6737933877628</v>
      </c>
      <c r="CP55" s="246">
        <f t="shared" si="74"/>
        <v>1511.1606159970909</v>
      </c>
      <c r="CQ55" s="246">
        <f t="shared" si="74"/>
        <v>1470.2281283332668</v>
      </c>
      <c r="CR55" s="246">
        <f t="shared" si="74"/>
        <v>1784.5426332916277</v>
      </c>
      <c r="CS55" s="246">
        <f t="shared" si="74"/>
        <v>1830.5211874505103</v>
      </c>
      <c r="CT55" s="246">
        <f t="shared" si="74"/>
        <v>1503.6424039772046</v>
      </c>
      <c r="CU55" s="246">
        <f t="shared" si="74"/>
        <v>1462.9135605306137</v>
      </c>
      <c r="CV55" s="246">
        <f t="shared" si="74"/>
        <v>1775.6643117329629</v>
      </c>
      <c r="CW55" s="246">
        <f t="shared" ref="CW55:EB55" si="75" xml:space="preserve"> CW$51</f>
        <v>1821.4141168661793</v>
      </c>
      <c r="CX55" s="246">
        <f t="shared" si="75"/>
        <v>1496.1615959972189</v>
      </c>
      <c r="CY55" s="246">
        <f t="shared" si="75"/>
        <v>1439.6393903860398</v>
      </c>
      <c r="CZ55" s="246">
        <f t="shared" si="75"/>
        <v>1766.8301609283217</v>
      </c>
      <c r="DA55" s="246">
        <f t="shared" si="75"/>
        <v>1812.352355090726</v>
      </c>
      <c r="DB55" s="246">
        <f t="shared" si="75"/>
        <v>1488.7180059673819</v>
      </c>
      <c r="DC55" s="246">
        <f t="shared" si="75"/>
        <v>1448.393416529902</v>
      </c>
      <c r="DD55" s="246">
        <f t="shared" si="75"/>
        <v>1758.0399611227083</v>
      </c>
      <c r="DE55" s="246">
        <f t="shared" si="75"/>
        <v>1803.3356767071905</v>
      </c>
      <c r="DF55" s="246">
        <f t="shared" si="75"/>
        <v>1481.3114487237635</v>
      </c>
      <c r="DG55" s="246">
        <f t="shared" si="75"/>
        <v>1441.1874791342311</v>
      </c>
      <c r="DH55" s="246">
        <f t="shared" si="75"/>
        <v>1749.2934936544364</v>
      </c>
      <c r="DI55" s="246">
        <f t="shared" si="75"/>
        <v>1794.3638574200904</v>
      </c>
      <c r="DJ55" s="246">
        <f t="shared" si="75"/>
        <v>1473.9417400236455</v>
      </c>
      <c r="DK55" s="246">
        <f t="shared" si="75"/>
        <v>1434.0173921733642</v>
      </c>
      <c r="DL55" s="246">
        <f t="shared" si="75"/>
        <v>1740.5905409496879</v>
      </c>
      <c r="DM55" s="246">
        <f t="shared" si="75"/>
        <v>1785.436674049841</v>
      </c>
      <c r="DN55" s="246">
        <f t="shared" si="75"/>
        <v>1466.6086965409406</v>
      </c>
      <c r="DO55" s="246">
        <f t="shared" si="75"/>
        <v>0</v>
      </c>
      <c r="DP55" s="246">
        <f t="shared" si="75"/>
        <v>0</v>
      </c>
      <c r="DQ55" s="246">
        <f t="shared" si="75"/>
        <v>0</v>
      </c>
      <c r="DR55" s="246">
        <f t="shared" si="75"/>
        <v>0</v>
      </c>
      <c r="DS55" s="246">
        <f t="shared" si="75"/>
        <v>0</v>
      </c>
      <c r="DT55" s="246">
        <f t="shared" si="75"/>
        <v>0</v>
      </c>
      <c r="DU55" s="246">
        <f t="shared" si="75"/>
        <v>0</v>
      </c>
      <c r="DV55" s="246">
        <f t="shared" si="75"/>
        <v>0</v>
      </c>
      <c r="DW55" s="246">
        <f t="shared" si="75"/>
        <v>0</v>
      </c>
      <c r="DX55" s="246">
        <f t="shared" si="75"/>
        <v>0</v>
      </c>
      <c r="DY55" s="246">
        <f t="shared" si="75"/>
        <v>0</v>
      </c>
      <c r="DZ55" s="246">
        <f t="shared" si="75"/>
        <v>0</v>
      </c>
      <c r="EA55" s="246">
        <f t="shared" si="75"/>
        <v>0</v>
      </c>
      <c r="EB55" s="246">
        <f t="shared" si="75"/>
        <v>0</v>
      </c>
      <c r="EC55" s="246">
        <f t="shared" ref="EC55:FH55" si="76" xml:space="preserve"> EC$51</f>
        <v>0</v>
      </c>
      <c r="ED55" s="246">
        <f t="shared" si="76"/>
        <v>0</v>
      </c>
      <c r="EE55" s="246">
        <f t="shared" si="76"/>
        <v>0</v>
      </c>
      <c r="EF55" s="246">
        <f t="shared" si="76"/>
        <v>0</v>
      </c>
      <c r="EG55" s="246">
        <f t="shared" si="76"/>
        <v>0</v>
      </c>
      <c r="EH55" s="246">
        <f t="shared" si="76"/>
        <v>0</v>
      </c>
      <c r="EI55" s="246">
        <f t="shared" si="76"/>
        <v>0</v>
      </c>
      <c r="EJ55" s="246">
        <f t="shared" si="76"/>
        <v>0</v>
      </c>
      <c r="EK55" s="246">
        <f t="shared" si="76"/>
        <v>0</v>
      </c>
      <c r="EL55" s="246">
        <f t="shared" si="76"/>
        <v>0</v>
      </c>
      <c r="EM55" s="246">
        <f t="shared" si="76"/>
        <v>0</v>
      </c>
      <c r="EN55" s="246">
        <f t="shared" si="76"/>
        <v>0</v>
      </c>
      <c r="EO55" s="246">
        <f t="shared" si="76"/>
        <v>0</v>
      </c>
      <c r="EP55" s="246">
        <f t="shared" si="76"/>
        <v>0</v>
      </c>
      <c r="EQ55" s="246">
        <f t="shared" si="76"/>
        <v>0</v>
      </c>
      <c r="ER55" s="246">
        <f t="shared" si="76"/>
        <v>0</v>
      </c>
      <c r="ES55" s="246">
        <f t="shared" si="76"/>
        <v>0</v>
      </c>
      <c r="ET55" s="246">
        <f t="shared" si="76"/>
        <v>0</v>
      </c>
      <c r="EU55" s="246">
        <f t="shared" si="76"/>
        <v>0</v>
      </c>
      <c r="EV55" s="246">
        <f t="shared" si="76"/>
        <v>0</v>
      </c>
      <c r="EW55" s="246">
        <f t="shared" si="76"/>
        <v>0</v>
      </c>
      <c r="EX55" s="246">
        <f t="shared" si="76"/>
        <v>0</v>
      </c>
      <c r="EY55" s="246">
        <f t="shared" si="76"/>
        <v>0</v>
      </c>
      <c r="EZ55" s="246">
        <f t="shared" si="76"/>
        <v>0</v>
      </c>
      <c r="FA55" s="246">
        <f t="shared" si="76"/>
        <v>0</v>
      </c>
      <c r="FB55" s="246">
        <f t="shared" si="76"/>
        <v>0</v>
      </c>
      <c r="FC55" s="246">
        <f t="shared" si="76"/>
        <v>0</v>
      </c>
      <c r="FD55" s="246">
        <f t="shared" si="76"/>
        <v>0</v>
      </c>
      <c r="FE55" s="246">
        <f t="shared" si="76"/>
        <v>0</v>
      </c>
      <c r="FF55" s="246">
        <f t="shared" si="76"/>
        <v>0</v>
      </c>
      <c r="FG55" s="246">
        <f t="shared" si="76"/>
        <v>0</v>
      </c>
      <c r="FH55" s="246">
        <f t="shared" si="76"/>
        <v>0</v>
      </c>
      <c r="FI55" s="246">
        <f t="shared" ref="FI55:GJ55" si="77" xml:space="preserve"> FI$51</f>
        <v>0</v>
      </c>
      <c r="FJ55" s="246">
        <f t="shared" si="77"/>
        <v>0</v>
      </c>
      <c r="FK55" s="246">
        <f t="shared" si="77"/>
        <v>0</v>
      </c>
      <c r="FL55" s="246">
        <f t="shared" si="77"/>
        <v>0</v>
      </c>
      <c r="FM55" s="246">
        <f t="shared" si="77"/>
        <v>0</v>
      </c>
      <c r="FN55" s="246">
        <f t="shared" si="77"/>
        <v>0</v>
      </c>
      <c r="FO55" s="246">
        <f t="shared" si="77"/>
        <v>0</v>
      </c>
      <c r="FP55" s="246">
        <f t="shared" si="77"/>
        <v>0</v>
      </c>
      <c r="FQ55" s="246">
        <f t="shared" si="77"/>
        <v>0</v>
      </c>
      <c r="FR55" s="246">
        <f t="shared" si="77"/>
        <v>0</v>
      </c>
      <c r="FS55" s="246">
        <f t="shared" si="77"/>
        <v>0</v>
      </c>
      <c r="FT55" s="246">
        <f t="shared" si="77"/>
        <v>0</v>
      </c>
      <c r="FU55" s="246">
        <f t="shared" si="77"/>
        <v>0</v>
      </c>
      <c r="FV55" s="246">
        <f t="shared" si="77"/>
        <v>0</v>
      </c>
      <c r="FW55" s="246">
        <f t="shared" si="77"/>
        <v>0</v>
      </c>
      <c r="FX55" s="246">
        <f t="shared" si="77"/>
        <v>0</v>
      </c>
      <c r="FY55" s="246">
        <f t="shared" si="77"/>
        <v>0</v>
      </c>
      <c r="FZ55" s="246">
        <f t="shared" si="77"/>
        <v>0</v>
      </c>
      <c r="GA55" s="246">
        <f t="shared" si="77"/>
        <v>0</v>
      </c>
      <c r="GB55" s="246">
        <f t="shared" si="77"/>
        <v>0</v>
      </c>
      <c r="GC55" s="246">
        <f t="shared" si="77"/>
        <v>0</v>
      </c>
      <c r="GD55" s="246">
        <f t="shared" si="77"/>
        <v>0</v>
      </c>
      <c r="GE55" s="246">
        <f t="shared" si="77"/>
        <v>0</v>
      </c>
      <c r="GF55" s="246">
        <f t="shared" si="77"/>
        <v>0</v>
      </c>
      <c r="GG55" s="246">
        <f t="shared" si="77"/>
        <v>0</v>
      </c>
      <c r="GH55" s="246">
        <f t="shared" si="77"/>
        <v>0</v>
      </c>
      <c r="GI55" s="246">
        <f t="shared" si="77"/>
        <v>0</v>
      </c>
      <c r="GJ55" s="246">
        <f t="shared" si="77"/>
        <v>0</v>
      </c>
    </row>
    <row r="56" spans="1:192" x14ac:dyDescent="0.25">
      <c r="A56" s="147"/>
      <c r="B56" s="147"/>
      <c r="C56" s="148"/>
      <c r="D56" s="149"/>
      <c r="E56" s="150" t="s">
        <v>254</v>
      </c>
      <c r="F56" s="150"/>
      <c r="G56" s="150" t="str">
        <f xml:space="preserve"> SMU</f>
        <v>$ 000s</v>
      </c>
      <c r="H56" s="150">
        <f xml:space="preserve"> SUM(J56:GJ56)</f>
        <v>259678.86037852895</v>
      </c>
      <c r="I56" s="150"/>
      <c r="J56" s="150">
        <f t="shared" ref="J56:AO56" si="78" xml:space="preserve"> J53 + J54 - J55</f>
        <v>0</v>
      </c>
      <c r="K56" s="150">
        <f t="shared" si="78"/>
        <v>0</v>
      </c>
      <c r="L56" s="150">
        <f t="shared" si="78"/>
        <v>0</v>
      </c>
      <c r="M56" s="150">
        <f t="shared" si="78"/>
        <v>0</v>
      </c>
      <c r="N56" s="150">
        <f t="shared" si="78"/>
        <v>0</v>
      </c>
      <c r="O56" s="150">
        <f t="shared" si="78"/>
        <v>0</v>
      </c>
      <c r="P56" s="150">
        <f t="shared" si="78"/>
        <v>0</v>
      </c>
      <c r="Q56" s="150">
        <f t="shared" si="78"/>
        <v>0</v>
      </c>
      <c r="R56" s="150">
        <f t="shared" si="78"/>
        <v>0</v>
      </c>
      <c r="S56" s="150">
        <f t="shared" si="78"/>
        <v>808.18336141838154</v>
      </c>
      <c r="T56" s="150">
        <f t="shared" si="78"/>
        <v>2630.0272725478308</v>
      </c>
      <c r="U56" s="150">
        <f t="shared" si="78"/>
        <v>3035.2422589758844</v>
      </c>
      <c r="V56" s="150">
        <f t="shared" si="78"/>
        <v>2894.1269780436905</v>
      </c>
      <c r="W56" s="150">
        <f t="shared" si="78"/>
        <v>2474.9387810176504</v>
      </c>
      <c r="X56" s="150">
        <f t="shared" si="78"/>
        <v>2599.2686575804037</v>
      </c>
      <c r="Y56" s="150">
        <f t="shared" si="78"/>
        <v>3020.1415512197855</v>
      </c>
      <c r="Z56" s="150">
        <f t="shared" si="78"/>
        <v>2879.7283363618822</v>
      </c>
      <c r="AA56" s="150">
        <f t="shared" si="78"/>
        <v>2445.0396804467355</v>
      </c>
      <c r="AB56" s="150">
        <f t="shared" si="78"/>
        <v>2603.9229450239654</v>
      </c>
      <c r="AC56" s="150">
        <f t="shared" si="78"/>
        <v>3005.1159713629713</v>
      </c>
      <c r="AD56" s="150">
        <f t="shared" si="78"/>
        <v>2865.4013297133151</v>
      </c>
      <c r="AE56" s="150">
        <f t="shared" si="78"/>
        <v>2432.875303927101</v>
      </c>
      <c r="AF56" s="150">
        <f t="shared" si="78"/>
        <v>2590.968104501459</v>
      </c>
      <c r="AG56" s="150">
        <f t="shared" si="78"/>
        <v>2990.1651456347972</v>
      </c>
      <c r="AH56" s="150">
        <f t="shared" si="78"/>
        <v>2851.1456017047931</v>
      </c>
      <c r="AI56" s="150">
        <f t="shared" si="78"/>
        <v>2420.7714466936322</v>
      </c>
      <c r="AJ56" s="150">
        <f t="shared" si="78"/>
        <v>2578.0777159218501</v>
      </c>
      <c r="AK56" s="150">
        <f t="shared" si="78"/>
        <v>2975.2887021241781</v>
      </c>
      <c r="AL56" s="150">
        <f t="shared" si="78"/>
        <v>2836.9607977162118</v>
      </c>
      <c r="AM56" s="150">
        <f t="shared" si="78"/>
        <v>2426.0526064549977</v>
      </c>
      <c r="AN56" s="150">
        <f t="shared" si="78"/>
        <v>2547.926659829066</v>
      </c>
      <c r="AO56" s="150">
        <f t="shared" si="78"/>
        <v>2960.486270770326</v>
      </c>
      <c r="AP56" s="150">
        <f t="shared" ref="AP56:BU56" si="79" xml:space="preserve"> AP53 + AP54 - AP55</f>
        <v>2822.8465648917536</v>
      </c>
      <c r="AQ56" s="150">
        <f t="shared" si="79"/>
        <v>2396.7440872192601</v>
      </c>
      <c r="AR56" s="150">
        <f t="shared" si="79"/>
        <v>2552.4890135609035</v>
      </c>
      <c r="AS56" s="150">
        <f t="shared" si="79"/>
        <v>2945.7574833535596</v>
      </c>
      <c r="AT56" s="150">
        <f t="shared" si="79"/>
        <v>2808.8025521310983</v>
      </c>
      <c r="AU56" s="150">
        <f t="shared" si="79"/>
        <v>2384.8199872828473</v>
      </c>
      <c r="AV56" s="150">
        <f t="shared" si="79"/>
        <v>2539.7900632446795</v>
      </c>
      <c r="AW56" s="150">
        <f t="shared" si="79"/>
        <v>2931.1019734861293</v>
      </c>
      <c r="AX56" s="150">
        <f t="shared" si="79"/>
        <v>2794.828410080695</v>
      </c>
      <c r="AY56" s="150">
        <f t="shared" si="79"/>
        <v>2372.9552112267138</v>
      </c>
      <c r="AZ56" s="150">
        <f t="shared" si="79"/>
        <v>2527.1542917857514</v>
      </c>
      <c r="BA56" s="150">
        <f t="shared" si="79"/>
        <v>2916.5193766031134</v>
      </c>
      <c r="BB56" s="150">
        <f t="shared" si="79"/>
        <v>2780.9237911250702</v>
      </c>
      <c r="BC56" s="150">
        <f t="shared" si="79"/>
        <v>2378.1320549944994</v>
      </c>
      <c r="BD56" s="150">
        <f t="shared" si="79"/>
        <v>2497.598793774122</v>
      </c>
      <c r="BE56" s="150">
        <f t="shared" si="79"/>
        <v>2902.0093299533464</v>
      </c>
      <c r="BF56" s="150">
        <f t="shared" si="79"/>
        <v>2767.0883493781803</v>
      </c>
      <c r="BG56" s="150">
        <f t="shared" si="79"/>
        <v>2349.4024516489335</v>
      </c>
      <c r="BH56" s="150">
        <f t="shared" si="79"/>
        <v>2502.0710297128808</v>
      </c>
      <c r="BI56" s="150">
        <f t="shared" si="79"/>
        <v>2887.5714725903954</v>
      </c>
      <c r="BJ56" s="150">
        <f t="shared" si="79"/>
        <v>2753.3217406748058</v>
      </c>
      <c r="BK56" s="150">
        <f t="shared" si="79"/>
        <v>2337.7138822377447</v>
      </c>
      <c r="BL56" s="150">
        <f t="shared" si="79"/>
        <v>2489.622915137194</v>
      </c>
      <c r="BM56" s="150">
        <f t="shared" si="79"/>
        <v>2873.2054453635778</v>
      </c>
      <c r="BN56" s="150">
        <f t="shared" si="79"/>
        <v>2739.6236225619959</v>
      </c>
      <c r="BO56" s="150">
        <f t="shared" si="79"/>
        <v>2326.0834649131793</v>
      </c>
      <c r="BP56" s="150">
        <f t="shared" si="79"/>
        <v>2477.2367314797966</v>
      </c>
      <c r="BQ56" s="150">
        <f t="shared" si="79"/>
        <v>2858.9108909090332</v>
      </c>
      <c r="BR56" s="150">
        <f t="shared" si="79"/>
        <v>2725.9936542905439</v>
      </c>
      <c r="BS56" s="150">
        <f t="shared" si="79"/>
        <v>2331.1580531867876</v>
      </c>
      <c r="BT56" s="150">
        <f t="shared" si="79"/>
        <v>2448.2650278012484</v>
      </c>
      <c r="BU56" s="150">
        <f t="shared" si="79"/>
        <v>2844.6874536408304</v>
      </c>
      <c r="BV56" s="150">
        <f t="shared" ref="BV56:DA56" si="80" xml:space="preserve"> BV53 + BV54 - BV55</f>
        <v>2712.4314968065109</v>
      </c>
      <c r="BW56" s="150">
        <f t="shared" si="80"/>
        <v>2302.9959307078343</v>
      </c>
      <c r="BX56" s="150">
        <f t="shared" si="80"/>
        <v>2452.6489259966793</v>
      </c>
      <c r="BY56" s="150">
        <f t="shared" si="80"/>
        <v>2830.53477974212</v>
      </c>
      <c r="BZ56" s="150">
        <f t="shared" si="80"/>
        <v>2698.9368127427983</v>
      </c>
      <c r="CA56" s="150">
        <f t="shared" si="80"/>
        <v>2291.5382395102833</v>
      </c>
      <c r="CB56" s="150">
        <f t="shared" si="80"/>
        <v>2440.4466925340103</v>
      </c>
      <c r="CC56" s="150">
        <f t="shared" si="80"/>
        <v>2816.4525171563387</v>
      </c>
      <c r="CD56" s="150">
        <f t="shared" si="80"/>
        <v>2685.5092664107451</v>
      </c>
      <c r="CE56" s="150">
        <f t="shared" si="80"/>
        <v>2280.1375517515257</v>
      </c>
      <c r="CF56" s="150">
        <f t="shared" si="80"/>
        <v>2428.3051667005079</v>
      </c>
      <c r="CG56" s="150">
        <f t="shared" si="80"/>
        <v>2802.4403155784462</v>
      </c>
      <c r="CH56" s="150">
        <f t="shared" si="80"/>
        <v>2672.1485237917868</v>
      </c>
      <c r="CI56" s="150">
        <f t="shared" si="80"/>
        <v>2285.1119043303843</v>
      </c>
      <c r="CJ56" s="150">
        <f t="shared" si="80"/>
        <v>2399.9057259701481</v>
      </c>
      <c r="CK56" s="150">
        <f t="shared" si="80"/>
        <v>2788.4978264462152</v>
      </c>
      <c r="CL56" s="150">
        <f t="shared" si="80"/>
        <v>2658.8542525291405</v>
      </c>
      <c r="CM56" s="150">
        <f t="shared" si="80"/>
        <v>2257.5060535645421</v>
      </c>
      <c r="CN56" s="150">
        <f t="shared" si="80"/>
        <v>2404.2030313116111</v>
      </c>
      <c r="CO56" s="150">
        <f t="shared" si="80"/>
        <v>2774.6247029315582</v>
      </c>
      <c r="CP56" s="150">
        <f t="shared" si="80"/>
        <v>2645.6261219195449</v>
      </c>
      <c r="CQ56" s="150">
        <f t="shared" si="80"/>
        <v>2246.274680163724</v>
      </c>
      <c r="CR56" s="150">
        <f t="shared" si="80"/>
        <v>2392.2418222006081</v>
      </c>
      <c r="CS56" s="150">
        <f t="shared" si="80"/>
        <v>2760.8205999318998</v>
      </c>
      <c r="CT56" s="150">
        <f t="shared" si="80"/>
        <v>2632.4638029050193</v>
      </c>
      <c r="CU56" s="150">
        <f t="shared" si="80"/>
        <v>2235.0991842425115</v>
      </c>
      <c r="CV56" s="150">
        <f t="shared" si="80"/>
        <v>2380.3401215926442</v>
      </c>
      <c r="CW56" s="150">
        <f t="shared" si="80"/>
        <v>2747.0851740615926</v>
      </c>
      <c r="CX56" s="150">
        <f t="shared" si="80"/>
        <v>2619.3669680646963</v>
      </c>
      <c r="CY56" s="150">
        <f t="shared" si="80"/>
        <v>2239.975281030006</v>
      </c>
      <c r="CZ56" s="150">
        <f t="shared" si="80"/>
        <v>2352.501640199006</v>
      </c>
      <c r="DA56" s="150">
        <f t="shared" si="80"/>
        <v>2733.4180836433761</v>
      </c>
      <c r="DB56" s="150">
        <f t="shared" ref="DB56:EG56" si="81" xml:space="preserve"> DB53 + DB54 - DB55</f>
        <v>2606.3352916066628</v>
      </c>
      <c r="DC56" s="150">
        <f t="shared" si="81"/>
        <v>2212.9147142323332</v>
      </c>
      <c r="DD56" s="150">
        <f t="shared" si="81"/>
        <v>2356.7140631099674</v>
      </c>
      <c r="DE56" s="150">
        <f t="shared" si="81"/>
        <v>2719.8189886998766</v>
      </c>
      <c r="DF56" s="150">
        <f t="shared" si="81"/>
        <v>2593.3684493598644</v>
      </c>
      <c r="DG56" s="150">
        <f t="shared" si="81"/>
        <v>2201.9051882908793</v>
      </c>
      <c r="DH56" s="150">
        <f t="shared" si="81"/>
        <v>2344.9891175223565</v>
      </c>
      <c r="DI56" s="150">
        <f t="shared" si="81"/>
        <v>2706.2875509451515</v>
      </c>
      <c r="DJ56" s="150">
        <f t="shared" si="81"/>
        <v>2580.4661187660349</v>
      </c>
      <c r="DK56" s="150">
        <f t="shared" si="81"/>
        <v>2190.9504361103272</v>
      </c>
      <c r="DL56" s="150">
        <f t="shared" si="81"/>
        <v>2333.3225049973698</v>
      </c>
      <c r="DM56" s="150">
        <f t="shared" si="81"/>
        <v>2692.8234337762697</v>
      </c>
      <c r="DN56" s="150">
        <f t="shared" si="81"/>
        <v>2567.6279788716756</v>
      </c>
      <c r="DO56" s="150">
        <f t="shared" si="81"/>
        <v>1466.6086965409409</v>
      </c>
      <c r="DP56" s="150">
        <f t="shared" si="81"/>
        <v>0</v>
      </c>
      <c r="DQ56" s="150">
        <f t="shared" si="81"/>
        <v>0</v>
      </c>
      <c r="DR56" s="150">
        <f t="shared" si="81"/>
        <v>0</v>
      </c>
      <c r="DS56" s="150">
        <f t="shared" si="81"/>
        <v>0</v>
      </c>
      <c r="DT56" s="150">
        <f t="shared" si="81"/>
        <v>0</v>
      </c>
      <c r="DU56" s="150">
        <f t="shared" si="81"/>
        <v>0</v>
      </c>
      <c r="DV56" s="150">
        <f t="shared" si="81"/>
        <v>0</v>
      </c>
      <c r="DW56" s="150">
        <f t="shared" si="81"/>
        <v>0</v>
      </c>
      <c r="DX56" s="150">
        <f t="shared" si="81"/>
        <v>0</v>
      </c>
      <c r="DY56" s="150">
        <f t="shared" si="81"/>
        <v>0</v>
      </c>
      <c r="DZ56" s="150">
        <f t="shared" si="81"/>
        <v>0</v>
      </c>
      <c r="EA56" s="150">
        <f t="shared" si="81"/>
        <v>0</v>
      </c>
      <c r="EB56" s="150">
        <f t="shared" si="81"/>
        <v>0</v>
      </c>
      <c r="EC56" s="150">
        <f t="shared" si="81"/>
        <v>0</v>
      </c>
      <c r="ED56" s="150">
        <f t="shared" si="81"/>
        <v>0</v>
      </c>
      <c r="EE56" s="150">
        <f t="shared" si="81"/>
        <v>0</v>
      </c>
      <c r="EF56" s="150">
        <f t="shared" si="81"/>
        <v>0</v>
      </c>
      <c r="EG56" s="150">
        <f t="shared" si="81"/>
        <v>0</v>
      </c>
      <c r="EH56" s="150">
        <f t="shared" ref="EH56:FM56" si="82" xml:space="preserve"> EH53 + EH54 - EH55</f>
        <v>0</v>
      </c>
      <c r="EI56" s="150">
        <f t="shared" si="82"/>
        <v>0</v>
      </c>
      <c r="EJ56" s="150">
        <f t="shared" si="82"/>
        <v>0</v>
      </c>
      <c r="EK56" s="150">
        <f t="shared" si="82"/>
        <v>0</v>
      </c>
      <c r="EL56" s="150">
        <f t="shared" si="82"/>
        <v>0</v>
      </c>
      <c r="EM56" s="150">
        <f t="shared" si="82"/>
        <v>0</v>
      </c>
      <c r="EN56" s="150">
        <f t="shared" si="82"/>
        <v>0</v>
      </c>
      <c r="EO56" s="150">
        <f t="shared" si="82"/>
        <v>0</v>
      </c>
      <c r="EP56" s="150">
        <f t="shared" si="82"/>
        <v>0</v>
      </c>
      <c r="EQ56" s="150">
        <f t="shared" si="82"/>
        <v>0</v>
      </c>
      <c r="ER56" s="150">
        <f t="shared" si="82"/>
        <v>0</v>
      </c>
      <c r="ES56" s="150">
        <f t="shared" si="82"/>
        <v>0</v>
      </c>
      <c r="ET56" s="150">
        <f t="shared" si="82"/>
        <v>0</v>
      </c>
      <c r="EU56" s="150">
        <f t="shared" si="82"/>
        <v>0</v>
      </c>
      <c r="EV56" s="150">
        <f t="shared" si="82"/>
        <v>0</v>
      </c>
      <c r="EW56" s="150">
        <f t="shared" si="82"/>
        <v>0</v>
      </c>
      <c r="EX56" s="150">
        <f t="shared" si="82"/>
        <v>0</v>
      </c>
      <c r="EY56" s="150">
        <f t="shared" si="82"/>
        <v>0</v>
      </c>
      <c r="EZ56" s="150">
        <f t="shared" si="82"/>
        <v>0</v>
      </c>
      <c r="FA56" s="150">
        <f t="shared" si="82"/>
        <v>0</v>
      </c>
      <c r="FB56" s="150">
        <f t="shared" si="82"/>
        <v>0</v>
      </c>
      <c r="FC56" s="150">
        <f t="shared" si="82"/>
        <v>0</v>
      </c>
      <c r="FD56" s="150">
        <f t="shared" si="82"/>
        <v>0</v>
      </c>
      <c r="FE56" s="150">
        <f t="shared" si="82"/>
        <v>0</v>
      </c>
      <c r="FF56" s="150">
        <f t="shared" si="82"/>
        <v>0</v>
      </c>
      <c r="FG56" s="150">
        <f t="shared" si="82"/>
        <v>0</v>
      </c>
      <c r="FH56" s="150">
        <f t="shared" si="82"/>
        <v>0</v>
      </c>
      <c r="FI56" s="150">
        <f t="shared" si="82"/>
        <v>0</v>
      </c>
      <c r="FJ56" s="150">
        <f t="shared" si="82"/>
        <v>0</v>
      </c>
      <c r="FK56" s="150">
        <f t="shared" si="82"/>
        <v>0</v>
      </c>
      <c r="FL56" s="150">
        <f t="shared" si="82"/>
        <v>0</v>
      </c>
      <c r="FM56" s="150">
        <f t="shared" si="82"/>
        <v>0</v>
      </c>
      <c r="FN56" s="150">
        <f t="shared" ref="FN56:GJ56" si="83" xml:space="preserve"> FN53 + FN54 - FN55</f>
        <v>0</v>
      </c>
      <c r="FO56" s="150">
        <f t="shared" si="83"/>
        <v>0</v>
      </c>
      <c r="FP56" s="150">
        <f t="shared" si="83"/>
        <v>0</v>
      </c>
      <c r="FQ56" s="150">
        <f t="shared" si="83"/>
        <v>0</v>
      </c>
      <c r="FR56" s="150">
        <f t="shared" si="83"/>
        <v>0</v>
      </c>
      <c r="FS56" s="150">
        <f t="shared" si="83"/>
        <v>0</v>
      </c>
      <c r="FT56" s="150">
        <f t="shared" si="83"/>
        <v>0</v>
      </c>
      <c r="FU56" s="150">
        <f t="shared" si="83"/>
        <v>0</v>
      </c>
      <c r="FV56" s="150">
        <f t="shared" si="83"/>
        <v>0</v>
      </c>
      <c r="FW56" s="150">
        <f t="shared" si="83"/>
        <v>0</v>
      </c>
      <c r="FX56" s="150">
        <f t="shared" si="83"/>
        <v>0</v>
      </c>
      <c r="FY56" s="150">
        <f t="shared" si="83"/>
        <v>0</v>
      </c>
      <c r="FZ56" s="150">
        <f t="shared" si="83"/>
        <v>0</v>
      </c>
      <c r="GA56" s="150">
        <f t="shared" si="83"/>
        <v>0</v>
      </c>
      <c r="GB56" s="150">
        <f t="shared" si="83"/>
        <v>0</v>
      </c>
      <c r="GC56" s="150">
        <f t="shared" si="83"/>
        <v>0</v>
      </c>
      <c r="GD56" s="150">
        <f t="shared" si="83"/>
        <v>0</v>
      </c>
      <c r="GE56" s="150">
        <f t="shared" si="83"/>
        <v>0</v>
      </c>
      <c r="GF56" s="150">
        <f t="shared" si="83"/>
        <v>0</v>
      </c>
      <c r="GG56" s="150">
        <f t="shared" si="83"/>
        <v>0</v>
      </c>
      <c r="GH56" s="150">
        <f t="shared" si="83"/>
        <v>0</v>
      </c>
      <c r="GI56" s="150">
        <f t="shared" si="83"/>
        <v>0</v>
      </c>
      <c r="GJ56" s="150">
        <f t="shared" si="83"/>
        <v>0</v>
      </c>
    </row>
    <row r="57" spans="1:192" x14ac:dyDescent="0.25">
      <c r="A57" s="247"/>
      <c r="B57" s="247"/>
      <c r="C57" s="248"/>
      <c r="D57" s="249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46"/>
      <c r="X57" s="246"/>
      <c r="Y57" s="246"/>
      <c r="Z57" s="246"/>
      <c r="AA57" s="246"/>
      <c r="AB57" s="246"/>
      <c r="AC57" s="246"/>
      <c r="AD57" s="246"/>
      <c r="AE57" s="246"/>
      <c r="AF57" s="246"/>
      <c r="AG57" s="246"/>
      <c r="AH57" s="246"/>
      <c r="AI57" s="246"/>
      <c r="AJ57" s="246"/>
      <c r="AK57" s="246"/>
      <c r="AL57" s="246"/>
      <c r="AM57" s="246"/>
      <c r="AN57" s="246"/>
      <c r="AO57" s="246"/>
      <c r="AP57" s="246"/>
      <c r="AQ57" s="246"/>
      <c r="AR57" s="246"/>
      <c r="AS57" s="246"/>
      <c r="AT57" s="246"/>
      <c r="AU57" s="246"/>
      <c r="AV57" s="246"/>
      <c r="AW57" s="246"/>
      <c r="AX57" s="246"/>
      <c r="AY57" s="246"/>
      <c r="AZ57" s="246"/>
      <c r="BA57" s="246"/>
      <c r="BB57" s="246"/>
      <c r="BC57" s="246"/>
      <c r="BD57" s="246"/>
      <c r="BE57" s="246"/>
      <c r="BF57" s="246"/>
      <c r="BG57" s="246"/>
      <c r="BH57" s="246"/>
      <c r="BI57" s="246"/>
      <c r="BJ57" s="246"/>
      <c r="BK57" s="246"/>
      <c r="BL57" s="246"/>
      <c r="BM57" s="246"/>
      <c r="BN57" s="246"/>
      <c r="BO57" s="246"/>
      <c r="BP57" s="246"/>
      <c r="BQ57" s="246"/>
      <c r="BR57" s="246"/>
      <c r="BS57" s="246"/>
      <c r="BT57" s="246"/>
      <c r="BU57" s="246"/>
      <c r="BV57" s="246"/>
      <c r="BW57" s="246"/>
      <c r="BX57" s="246"/>
      <c r="BY57" s="246"/>
      <c r="BZ57" s="246"/>
      <c r="CA57" s="246"/>
      <c r="CB57" s="246"/>
      <c r="CC57" s="246"/>
      <c r="CD57" s="246"/>
      <c r="CE57" s="246"/>
      <c r="CF57" s="246"/>
      <c r="CG57" s="246"/>
      <c r="CH57" s="246"/>
      <c r="CI57" s="246"/>
      <c r="CJ57" s="246"/>
      <c r="CK57" s="246"/>
      <c r="CL57" s="246"/>
      <c r="CM57" s="246"/>
      <c r="CN57" s="246"/>
      <c r="CO57" s="246"/>
      <c r="CP57" s="246"/>
      <c r="CQ57" s="246"/>
      <c r="CR57" s="246"/>
      <c r="CS57" s="246"/>
      <c r="CT57" s="246"/>
      <c r="CU57" s="246"/>
      <c r="CV57" s="246"/>
      <c r="CW57" s="246"/>
      <c r="CX57" s="246"/>
      <c r="CY57" s="246"/>
      <c r="CZ57" s="246"/>
      <c r="DA57" s="246"/>
      <c r="DB57" s="246"/>
      <c r="DC57" s="246"/>
      <c r="DD57" s="246"/>
      <c r="DE57" s="246"/>
      <c r="DF57" s="246"/>
      <c r="DG57" s="246"/>
      <c r="DH57" s="246"/>
      <c r="DI57" s="246"/>
      <c r="DJ57" s="246"/>
      <c r="DK57" s="246"/>
      <c r="DL57" s="246"/>
      <c r="DM57" s="246"/>
      <c r="DN57" s="246"/>
      <c r="DO57" s="246"/>
      <c r="DP57" s="246"/>
      <c r="DQ57" s="246"/>
      <c r="DR57" s="246"/>
      <c r="DS57" s="246"/>
      <c r="DT57" s="246"/>
      <c r="DU57" s="246"/>
      <c r="DV57" s="246"/>
      <c r="DW57" s="246"/>
      <c r="DX57" s="246"/>
      <c r="DY57" s="246"/>
      <c r="DZ57" s="246"/>
      <c r="EA57" s="246"/>
      <c r="EB57" s="246"/>
      <c r="EC57" s="246"/>
      <c r="ED57" s="246"/>
      <c r="EE57" s="246"/>
      <c r="EF57" s="246"/>
      <c r="EG57" s="246"/>
      <c r="EH57" s="246"/>
      <c r="EI57" s="246"/>
      <c r="EJ57" s="246"/>
      <c r="EK57" s="246"/>
      <c r="EL57" s="246"/>
      <c r="EM57" s="246"/>
      <c r="EN57" s="246"/>
      <c r="EO57" s="246"/>
      <c r="EP57" s="246"/>
      <c r="EQ57" s="246"/>
      <c r="ER57" s="246"/>
      <c r="ES57" s="246"/>
      <c r="ET57" s="246"/>
      <c r="EU57" s="246"/>
      <c r="EV57" s="246"/>
      <c r="EW57" s="246"/>
      <c r="EX57" s="246"/>
      <c r="EY57" s="246"/>
      <c r="EZ57" s="246"/>
      <c r="FA57" s="246"/>
      <c r="FB57" s="246"/>
      <c r="FC57" s="246"/>
      <c r="FD57" s="246"/>
      <c r="FE57" s="246"/>
      <c r="FF57" s="246"/>
      <c r="FG57" s="246"/>
      <c r="FH57" s="246"/>
      <c r="FI57" s="246"/>
      <c r="FJ57" s="246"/>
      <c r="FK57" s="246"/>
      <c r="FL57" s="246"/>
      <c r="FM57" s="246"/>
      <c r="FN57" s="246"/>
      <c r="FO57" s="246"/>
      <c r="FP57" s="246"/>
      <c r="FQ57" s="246"/>
      <c r="FR57" s="246"/>
      <c r="FS57" s="246"/>
      <c r="FT57" s="246"/>
      <c r="FU57" s="246"/>
      <c r="FV57" s="246"/>
      <c r="FW57" s="246"/>
      <c r="FX57" s="246"/>
      <c r="FY57" s="246"/>
      <c r="FZ57" s="246"/>
      <c r="GA57" s="246"/>
      <c r="GB57" s="246"/>
      <c r="GC57" s="246"/>
      <c r="GD57" s="246"/>
      <c r="GE57" s="246"/>
      <c r="GF57" s="246"/>
      <c r="GG57" s="246"/>
      <c r="GH57" s="246"/>
      <c r="GI57" s="246"/>
      <c r="GJ57" s="246"/>
    </row>
    <row r="58" spans="1:192" x14ac:dyDescent="0.25">
      <c r="A58" s="542"/>
      <c r="B58" s="542"/>
      <c r="C58" s="543"/>
      <c r="D58" s="544"/>
      <c r="E58" s="424" t="str">
        <f xml:space="preserve"> InpC!E$169</f>
        <v xml:space="preserve">Accounts receivable - initial balance </v>
      </c>
      <c r="F58" s="424">
        <f xml:space="preserve"> InpC!F$169</f>
        <v>0</v>
      </c>
      <c r="G58" s="424" t="str">
        <f xml:space="preserve"> InpC!G$169</f>
        <v>$ 000s</v>
      </c>
      <c r="H58" s="424"/>
      <c r="I58" s="424"/>
      <c r="J58" s="424"/>
      <c r="K58" s="424"/>
      <c r="L58" s="424"/>
      <c r="M58" s="424"/>
      <c r="N58" s="424"/>
      <c r="O58" s="424"/>
      <c r="P58" s="424"/>
      <c r="Q58" s="424"/>
      <c r="R58" s="424"/>
      <c r="S58" s="424"/>
      <c r="T58" s="424"/>
      <c r="U58" s="424"/>
      <c r="V58" s="424"/>
      <c r="W58" s="424"/>
      <c r="X58" s="424"/>
      <c r="Y58" s="424"/>
      <c r="Z58" s="424"/>
      <c r="AA58" s="424"/>
      <c r="AB58" s="424"/>
      <c r="AC58" s="424"/>
      <c r="AD58" s="424"/>
      <c r="AE58" s="424"/>
      <c r="AF58" s="424"/>
      <c r="AG58" s="424"/>
      <c r="AH58" s="424"/>
      <c r="AI58" s="424"/>
      <c r="AJ58" s="424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24"/>
      <c r="AV58" s="424"/>
      <c r="AW58" s="424"/>
      <c r="AX58" s="424"/>
      <c r="AY58" s="424"/>
      <c r="AZ58" s="424"/>
      <c r="BA58" s="424"/>
      <c r="BB58" s="424"/>
      <c r="BC58" s="424"/>
      <c r="BD58" s="424"/>
      <c r="BE58" s="424"/>
      <c r="BF58" s="424"/>
      <c r="BG58" s="424"/>
      <c r="BH58" s="424"/>
      <c r="BI58" s="424"/>
      <c r="BJ58" s="424"/>
      <c r="BK58" s="424"/>
      <c r="BL58" s="424"/>
      <c r="BM58" s="424"/>
      <c r="BN58" s="424"/>
      <c r="BO58" s="424"/>
      <c r="BP58" s="424"/>
      <c r="BQ58" s="424"/>
      <c r="BR58" s="424"/>
      <c r="BS58" s="424"/>
      <c r="BT58" s="424"/>
      <c r="BU58" s="424"/>
      <c r="BV58" s="424"/>
      <c r="BW58" s="424"/>
      <c r="BX58" s="424"/>
      <c r="BY58" s="424"/>
      <c r="BZ58" s="424"/>
      <c r="CA58" s="424"/>
      <c r="CB58" s="424"/>
      <c r="CC58" s="424"/>
      <c r="CD58" s="424"/>
      <c r="CE58" s="424"/>
      <c r="CF58" s="424"/>
      <c r="CG58" s="424"/>
      <c r="CH58" s="424"/>
      <c r="CI58" s="424"/>
      <c r="CJ58" s="424"/>
      <c r="CK58" s="424"/>
      <c r="CL58" s="424"/>
      <c r="CM58" s="424"/>
      <c r="CN58" s="424"/>
      <c r="CO58" s="424"/>
      <c r="CP58" s="424"/>
      <c r="CQ58" s="424"/>
      <c r="CR58" s="424"/>
      <c r="CS58" s="424"/>
      <c r="CT58" s="424"/>
      <c r="CU58" s="424"/>
      <c r="CV58" s="424"/>
      <c r="CW58" s="424"/>
      <c r="CX58" s="424"/>
      <c r="CY58" s="424"/>
      <c r="CZ58" s="424"/>
      <c r="DA58" s="424"/>
      <c r="DB58" s="424"/>
      <c r="DC58" s="424"/>
      <c r="DD58" s="424"/>
      <c r="DE58" s="424"/>
      <c r="DF58" s="424"/>
      <c r="DG58" s="424"/>
      <c r="DH58" s="424"/>
      <c r="DI58" s="424"/>
      <c r="DJ58" s="424"/>
      <c r="DK58" s="424"/>
      <c r="DL58" s="424"/>
      <c r="DM58" s="424"/>
      <c r="DN58" s="424"/>
      <c r="DO58" s="424"/>
      <c r="DP58" s="424"/>
      <c r="DQ58" s="424"/>
      <c r="DR58" s="424"/>
      <c r="DS58" s="424"/>
      <c r="DT58" s="424"/>
      <c r="DU58" s="424"/>
      <c r="DV58" s="424"/>
      <c r="DW58" s="424"/>
      <c r="DX58" s="424"/>
      <c r="DY58" s="424"/>
      <c r="DZ58" s="424"/>
      <c r="EA58" s="424"/>
      <c r="EB58" s="424"/>
      <c r="EC58" s="424"/>
      <c r="ED58" s="424"/>
      <c r="EE58" s="424"/>
      <c r="EF58" s="424"/>
      <c r="EG58" s="424"/>
      <c r="EH58" s="424"/>
      <c r="EI58" s="424"/>
      <c r="EJ58" s="424"/>
      <c r="EK58" s="424"/>
      <c r="EL58" s="424"/>
      <c r="EM58" s="424"/>
      <c r="EN58" s="424"/>
      <c r="EO58" s="424"/>
      <c r="EP58" s="424"/>
      <c r="EQ58" s="424"/>
      <c r="ER58" s="424"/>
      <c r="ES58" s="424"/>
      <c r="ET58" s="424"/>
      <c r="EU58" s="424"/>
      <c r="EV58" s="424"/>
      <c r="EW58" s="424"/>
      <c r="EX58" s="424"/>
      <c r="EY58" s="424"/>
      <c r="EZ58" s="424"/>
      <c r="FA58" s="424"/>
      <c r="FB58" s="424"/>
      <c r="FC58" s="424"/>
      <c r="FD58" s="424"/>
      <c r="FE58" s="424"/>
      <c r="FF58" s="424"/>
      <c r="FG58" s="424"/>
      <c r="FH58" s="424"/>
      <c r="FI58" s="424"/>
      <c r="FJ58" s="424"/>
      <c r="FK58" s="424"/>
      <c r="FL58" s="424"/>
      <c r="FM58" s="424"/>
      <c r="FN58" s="424"/>
      <c r="FO58" s="424"/>
      <c r="FP58" s="424"/>
      <c r="FQ58" s="424"/>
      <c r="FR58" s="424"/>
      <c r="FS58" s="424"/>
      <c r="FT58" s="424"/>
      <c r="FU58" s="424"/>
      <c r="FV58" s="424"/>
      <c r="FW58" s="424"/>
      <c r="FX58" s="424"/>
      <c r="FY58" s="424"/>
      <c r="FZ58" s="424"/>
      <c r="GA58" s="424"/>
      <c r="GB58" s="424"/>
      <c r="GC58" s="424"/>
      <c r="GD58" s="424"/>
      <c r="GE58" s="424"/>
      <c r="GF58" s="424"/>
      <c r="GG58" s="424"/>
      <c r="GH58" s="424"/>
      <c r="GI58" s="424"/>
      <c r="GJ58" s="424"/>
    </row>
    <row r="59" spans="1:192" s="606" customFormat="1" x14ac:dyDescent="0.25">
      <c r="A59" s="15"/>
      <c r="B59" s="15"/>
      <c r="C59" s="21"/>
      <c r="D59" s="49"/>
      <c r="E59" s="238" t="str">
        <f xml:space="preserve"> Time!E$83</f>
        <v>End of construction period flag</v>
      </c>
      <c r="F59" s="238">
        <f xml:space="preserve"> Time!F$83</f>
        <v>0</v>
      </c>
      <c r="G59" s="238" t="str">
        <f xml:space="preserve"> Time!G$83</f>
        <v>flag</v>
      </c>
      <c r="H59" s="238">
        <f xml:space="preserve"> Time!H$83</f>
        <v>1</v>
      </c>
      <c r="I59" s="238">
        <f xml:space="preserve"> Time!I$83</f>
        <v>0</v>
      </c>
      <c r="J59" s="238">
        <f xml:space="preserve"> Time!J$83</f>
        <v>0</v>
      </c>
      <c r="K59" s="238">
        <f xml:space="preserve"> Time!K$83</f>
        <v>0</v>
      </c>
      <c r="L59" s="238">
        <f xml:space="preserve"> Time!L$83</f>
        <v>0</v>
      </c>
      <c r="M59" s="238">
        <f xml:space="preserve"> Time!M$83</f>
        <v>0</v>
      </c>
      <c r="N59" s="238">
        <f xml:space="preserve"> Time!N$83</f>
        <v>0</v>
      </c>
      <c r="O59" s="238">
        <f xml:space="preserve"> Time!O$83</f>
        <v>0</v>
      </c>
      <c r="P59" s="238">
        <f xml:space="preserve"> Time!P$83</f>
        <v>0</v>
      </c>
      <c r="Q59" s="238">
        <f xml:space="preserve"> Time!Q$83</f>
        <v>0</v>
      </c>
      <c r="R59" s="238">
        <f xml:space="preserve"> Time!R$83</f>
        <v>1</v>
      </c>
      <c r="S59" s="238">
        <f xml:space="preserve"> Time!S$83</f>
        <v>0</v>
      </c>
      <c r="T59" s="238">
        <f xml:space="preserve"> Time!T$83</f>
        <v>0</v>
      </c>
      <c r="U59" s="238">
        <f xml:space="preserve"> Time!U$83</f>
        <v>0</v>
      </c>
      <c r="V59" s="238">
        <f xml:space="preserve"> Time!V$83</f>
        <v>0</v>
      </c>
      <c r="W59" s="238">
        <f xml:space="preserve"> Time!W$83</f>
        <v>0</v>
      </c>
      <c r="X59" s="238">
        <f xml:space="preserve"> Time!X$83</f>
        <v>0</v>
      </c>
      <c r="Y59" s="238">
        <f xml:space="preserve"> Time!Y$83</f>
        <v>0</v>
      </c>
      <c r="Z59" s="238">
        <f xml:space="preserve"> Time!Z$83</f>
        <v>0</v>
      </c>
      <c r="AA59" s="238">
        <f xml:space="preserve"> Time!AA$83</f>
        <v>0</v>
      </c>
      <c r="AB59" s="238">
        <f xml:space="preserve"> Time!AB$83</f>
        <v>0</v>
      </c>
      <c r="AC59" s="238">
        <f xml:space="preserve"> Time!AC$83</f>
        <v>0</v>
      </c>
      <c r="AD59" s="238">
        <f xml:space="preserve"> Time!AD$83</f>
        <v>0</v>
      </c>
      <c r="AE59" s="238">
        <f xml:space="preserve"> Time!AE$83</f>
        <v>0</v>
      </c>
      <c r="AF59" s="238">
        <f xml:space="preserve"> Time!AF$83</f>
        <v>0</v>
      </c>
      <c r="AG59" s="238">
        <f xml:space="preserve"> Time!AG$83</f>
        <v>0</v>
      </c>
      <c r="AH59" s="238">
        <f xml:space="preserve"> Time!AH$83</f>
        <v>0</v>
      </c>
      <c r="AI59" s="238">
        <f xml:space="preserve"> Time!AI$83</f>
        <v>0</v>
      </c>
      <c r="AJ59" s="238">
        <f xml:space="preserve"> Time!AJ$83</f>
        <v>0</v>
      </c>
      <c r="AK59" s="238">
        <f xml:space="preserve"> Time!AK$83</f>
        <v>0</v>
      </c>
      <c r="AL59" s="238">
        <f xml:space="preserve"> Time!AL$83</f>
        <v>0</v>
      </c>
      <c r="AM59" s="238">
        <f xml:space="preserve"> Time!AM$83</f>
        <v>0</v>
      </c>
      <c r="AN59" s="238">
        <f xml:space="preserve"> Time!AN$83</f>
        <v>0</v>
      </c>
      <c r="AO59" s="238">
        <f xml:space="preserve"> Time!AO$83</f>
        <v>0</v>
      </c>
      <c r="AP59" s="238">
        <f xml:space="preserve"> Time!AP$83</f>
        <v>0</v>
      </c>
      <c r="AQ59" s="238">
        <f xml:space="preserve"> Time!AQ$83</f>
        <v>0</v>
      </c>
      <c r="AR59" s="238">
        <f xml:space="preserve"> Time!AR$83</f>
        <v>0</v>
      </c>
      <c r="AS59" s="238">
        <f xml:space="preserve"> Time!AS$83</f>
        <v>0</v>
      </c>
      <c r="AT59" s="238">
        <f xml:space="preserve"> Time!AT$83</f>
        <v>0</v>
      </c>
      <c r="AU59" s="238">
        <f xml:space="preserve"> Time!AU$83</f>
        <v>0</v>
      </c>
      <c r="AV59" s="238">
        <f xml:space="preserve"> Time!AV$83</f>
        <v>0</v>
      </c>
      <c r="AW59" s="238">
        <f xml:space="preserve"> Time!AW$83</f>
        <v>0</v>
      </c>
      <c r="AX59" s="238">
        <f xml:space="preserve"> Time!AX$83</f>
        <v>0</v>
      </c>
      <c r="AY59" s="238">
        <f xml:space="preserve"> Time!AY$83</f>
        <v>0</v>
      </c>
      <c r="AZ59" s="238">
        <f xml:space="preserve"> Time!AZ$83</f>
        <v>0</v>
      </c>
      <c r="BA59" s="238">
        <f xml:space="preserve"> Time!BA$83</f>
        <v>0</v>
      </c>
      <c r="BB59" s="238">
        <f xml:space="preserve"> Time!BB$83</f>
        <v>0</v>
      </c>
      <c r="BC59" s="238">
        <f xml:space="preserve"> Time!BC$83</f>
        <v>0</v>
      </c>
      <c r="BD59" s="238">
        <f xml:space="preserve"> Time!BD$83</f>
        <v>0</v>
      </c>
      <c r="BE59" s="238">
        <f xml:space="preserve"> Time!BE$83</f>
        <v>0</v>
      </c>
      <c r="BF59" s="238">
        <f xml:space="preserve"> Time!BF$83</f>
        <v>0</v>
      </c>
      <c r="BG59" s="238">
        <f xml:space="preserve"> Time!BG$83</f>
        <v>0</v>
      </c>
      <c r="BH59" s="238">
        <f xml:space="preserve"> Time!BH$83</f>
        <v>0</v>
      </c>
      <c r="BI59" s="238">
        <f xml:space="preserve"> Time!BI$83</f>
        <v>0</v>
      </c>
      <c r="BJ59" s="238">
        <f xml:space="preserve"> Time!BJ$83</f>
        <v>0</v>
      </c>
      <c r="BK59" s="238">
        <f xml:space="preserve"> Time!BK$83</f>
        <v>0</v>
      </c>
      <c r="BL59" s="238">
        <f xml:space="preserve"> Time!BL$83</f>
        <v>0</v>
      </c>
      <c r="BM59" s="238">
        <f xml:space="preserve"> Time!BM$83</f>
        <v>0</v>
      </c>
      <c r="BN59" s="238">
        <f xml:space="preserve"> Time!BN$83</f>
        <v>0</v>
      </c>
      <c r="BO59" s="238">
        <f xml:space="preserve"> Time!BO$83</f>
        <v>0</v>
      </c>
      <c r="BP59" s="238">
        <f xml:space="preserve"> Time!BP$83</f>
        <v>0</v>
      </c>
      <c r="BQ59" s="238">
        <f xml:space="preserve"> Time!BQ$83</f>
        <v>0</v>
      </c>
      <c r="BR59" s="238">
        <f xml:space="preserve"> Time!BR$83</f>
        <v>0</v>
      </c>
      <c r="BS59" s="238">
        <f xml:space="preserve"> Time!BS$83</f>
        <v>0</v>
      </c>
      <c r="BT59" s="238">
        <f xml:space="preserve"> Time!BT$83</f>
        <v>0</v>
      </c>
      <c r="BU59" s="238">
        <f xml:space="preserve"> Time!BU$83</f>
        <v>0</v>
      </c>
      <c r="BV59" s="238">
        <f xml:space="preserve"> Time!BV$83</f>
        <v>0</v>
      </c>
      <c r="BW59" s="238">
        <f xml:space="preserve"> Time!BW$83</f>
        <v>0</v>
      </c>
      <c r="BX59" s="238">
        <f xml:space="preserve"> Time!BX$83</f>
        <v>0</v>
      </c>
      <c r="BY59" s="238">
        <f xml:space="preserve"> Time!BY$83</f>
        <v>0</v>
      </c>
      <c r="BZ59" s="238">
        <f xml:space="preserve"> Time!BZ$83</f>
        <v>0</v>
      </c>
      <c r="CA59" s="238">
        <f xml:space="preserve"> Time!CA$83</f>
        <v>0</v>
      </c>
      <c r="CB59" s="238">
        <f xml:space="preserve"> Time!CB$83</f>
        <v>0</v>
      </c>
      <c r="CC59" s="238">
        <f xml:space="preserve"> Time!CC$83</f>
        <v>0</v>
      </c>
      <c r="CD59" s="238">
        <f xml:space="preserve"> Time!CD$83</f>
        <v>0</v>
      </c>
      <c r="CE59" s="238">
        <f xml:space="preserve"> Time!CE$83</f>
        <v>0</v>
      </c>
      <c r="CF59" s="238">
        <f xml:space="preserve"> Time!CF$83</f>
        <v>0</v>
      </c>
      <c r="CG59" s="238">
        <f xml:space="preserve"> Time!CG$83</f>
        <v>0</v>
      </c>
      <c r="CH59" s="238">
        <f xml:space="preserve"> Time!CH$83</f>
        <v>0</v>
      </c>
      <c r="CI59" s="238">
        <f xml:space="preserve"> Time!CI$83</f>
        <v>0</v>
      </c>
      <c r="CJ59" s="238">
        <f xml:space="preserve"> Time!CJ$83</f>
        <v>0</v>
      </c>
      <c r="CK59" s="238">
        <f xml:space="preserve"> Time!CK$83</f>
        <v>0</v>
      </c>
      <c r="CL59" s="238">
        <f xml:space="preserve"> Time!CL$83</f>
        <v>0</v>
      </c>
      <c r="CM59" s="238">
        <f xml:space="preserve"> Time!CM$83</f>
        <v>0</v>
      </c>
      <c r="CN59" s="238">
        <f xml:space="preserve"> Time!CN$83</f>
        <v>0</v>
      </c>
      <c r="CO59" s="238">
        <f xml:space="preserve"> Time!CO$83</f>
        <v>0</v>
      </c>
      <c r="CP59" s="238">
        <f xml:space="preserve"> Time!CP$83</f>
        <v>0</v>
      </c>
      <c r="CQ59" s="238">
        <f xml:space="preserve"> Time!CQ$83</f>
        <v>0</v>
      </c>
      <c r="CR59" s="238">
        <f xml:space="preserve"> Time!CR$83</f>
        <v>0</v>
      </c>
      <c r="CS59" s="238">
        <f xml:space="preserve"> Time!CS$83</f>
        <v>0</v>
      </c>
      <c r="CT59" s="238">
        <f xml:space="preserve"> Time!CT$83</f>
        <v>0</v>
      </c>
      <c r="CU59" s="238">
        <f xml:space="preserve"> Time!CU$83</f>
        <v>0</v>
      </c>
      <c r="CV59" s="238">
        <f xml:space="preserve"> Time!CV$83</f>
        <v>0</v>
      </c>
      <c r="CW59" s="238">
        <f xml:space="preserve"> Time!CW$83</f>
        <v>0</v>
      </c>
      <c r="CX59" s="238">
        <f xml:space="preserve"> Time!CX$83</f>
        <v>0</v>
      </c>
      <c r="CY59" s="238">
        <f xml:space="preserve"> Time!CY$83</f>
        <v>0</v>
      </c>
      <c r="CZ59" s="238">
        <f xml:space="preserve"> Time!CZ$83</f>
        <v>0</v>
      </c>
      <c r="DA59" s="238">
        <f xml:space="preserve"> Time!DA$83</f>
        <v>0</v>
      </c>
      <c r="DB59" s="238">
        <f xml:space="preserve"> Time!DB$83</f>
        <v>0</v>
      </c>
      <c r="DC59" s="238">
        <f xml:space="preserve"> Time!DC$83</f>
        <v>0</v>
      </c>
      <c r="DD59" s="238">
        <f xml:space="preserve"> Time!DD$83</f>
        <v>0</v>
      </c>
      <c r="DE59" s="238">
        <f xml:space="preserve"> Time!DE$83</f>
        <v>0</v>
      </c>
      <c r="DF59" s="238">
        <f xml:space="preserve"> Time!DF$83</f>
        <v>0</v>
      </c>
      <c r="DG59" s="238">
        <f xml:space="preserve"> Time!DG$83</f>
        <v>0</v>
      </c>
      <c r="DH59" s="238">
        <f xml:space="preserve"> Time!DH$83</f>
        <v>0</v>
      </c>
      <c r="DI59" s="238">
        <f xml:space="preserve"> Time!DI$83</f>
        <v>0</v>
      </c>
      <c r="DJ59" s="238">
        <f xml:space="preserve"> Time!DJ$83</f>
        <v>0</v>
      </c>
      <c r="DK59" s="238">
        <f xml:space="preserve"> Time!DK$83</f>
        <v>0</v>
      </c>
      <c r="DL59" s="238">
        <f xml:space="preserve"> Time!DL$83</f>
        <v>0</v>
      </c>
      <c r="DM59" s="238">
        <f xml:space="preserve"> Time!DM$83</f>
        <v>0</v>
      </c>
      <c r="DN59" s="238">
        <f xml:space="preserve"> Time!DN$83</f>
        <v>0</v>
      </c>
      <c r="DO59" s="238">
        <f xml:space="preserve"> Time!DO$83</f>
        <v>0</v>
      </c>
      <c r="DP59" s="238">
        <f xml:space="preserve"> Time!DP$83</f>
        <v>0</v>
      </c>
      <c r="DQ59" s="238">
        <f xml:space="preserve"> Time!DQ$83</f>
        <v>0</v>
      </c>
      <c r="DR59" s="238">
        <f xml:space="preserve"> Time!DR$83</f>
        <v>0</v>
      </c>
      <c r="DS59" s="238">
        <f xml:space="preserve"> Time!DS$83</f>
        <v>0</v>
      </c>
      <c r="DT59" s="238">
        <f xml:space="preserve"> Time!DT$83</f>
        <v>0</v>
      </c>
      <c r="DU59" s="238">
        <f xml:space="preserve"> Time!DU$83</f>
        <v>0</v>
      </c>
      <c r="DV59" s="238">
        <f xml:space="preserve"> Time!DV$83</f>
        <v>0</v>
      </c>
      <c r="DW59" s="238">
        <f xml:space="preserve"> Time!DW$83</f>
        <v>0</v>
      </c>
      <c r="DX59" s="238">
        <f xml:space="preserve"> Time!DX$83</f>
        <v>0</v>
      </c>
      <c r="DY59" s="238">
        <f xml:space="preserve"> Time!DY$83</f>
        <v>0</v>
      </c>
      <c r="DZ59" s="238">
        <f xml:space="preserve"> Time!DZ$83</f>
        <v>0</v>
      </c>
      <c r="EA59" s="238">
        <f xml:space="preserve"> Time!EA$83</f>
        <v>0</v>
      </c>
      <c r="EB59" s="238">
        <f xml:space="preserve"> Time!EB$83</f>
        <v>0</v>
      </c>
      <c r="EC59" s="238">
        <f xml:space="preserve"> Time!EC$83</f>
        <v>0</v>
      </c>
      <c r="ED59" s="238">
        <f xml:space="preserve"> Time!ED$83</f>
        <v>0</v>
      </c>
      <c r="EE59" s="238">
        <f xml:space="preserve"> Time!EE$83</f>
        <v>0</v>
      </c>
      <c r="EF59" s="238">
        <f xml:space="preserve"> Time!EF$83</f>
        <v>0</v>
      </c>
      <c r="EG59" s="238">
        <f xml:space="preserve"> Time!EG$83</f>
        <v>0</v>
      </c>
      <c r="EH59" s="238">
        <f xml:space="preserve"> Time!EH$83</f>
        <v>0</v>
      </c>
      <c r="EI59" s="238">
        <f xml:space="preserve"> Time!EI$83</f>
        <v>0</v>
      </c>
      <c r="EJ59" s="238">
        <f xml:space="preserve"> Time!EJ$83</f>
        <v>0</v>
      </c>
      <c r="EK59" s="238">
        <f xml:space="preserve"> Time!EK$83</f>
        <v>0</v>
      </c>
      <c r="EL59" s="238">
        <f xml:space="preserve"> Time!EL$83</f>
        <v>0</v>
      </c>
      <c r="EM59" s="238">
        <f xml:space="preserve"> Time!EM$83</f>
        <v>0</v>
      </c>
      <c r="EN59" s="238">
        <f xml:space="preserve"> Time!EN$83</f>
        <v>0</v>
      </c>
      <c r="EO59" s="238">
        <f xml:space="preserve"> Time!EO$83</f>
        <v>0</v>
      </c>
      <c r="EP59" s="238">
        <f xml:space="preserve"> Time!EP$83</f>
        <v>0</v>
      </c>
      <c r="EQ59" s="238">
        <f xml:space="preserve"> Time!EQ$83</f>
        <v>0</v>
      </c>
      <c r="ER59" s="238">
        <f xml:space="preserve"> Time!ER$83</f>
        <v>0</v>
      </c>
      <c r="ES59" s="238">
        <f xml:space="preserve"> Time!ES$83</f>
        <v>0</v>
      </c>
      <c r="ET59" s="238">
        <f xml:space="preserve"> Time!ET$83</f>
        <v>0</v>
      </c>
      <c r="EU59" s="238">
        <f xml:space="preserve"> Time!EU$83</f>
        <v>0</v>
      </c>
      <c r="EV59" s="238">
        <f xml:space="preserve"> Time!EV$83</f>
        <v>0</v>
      </c>
      <c r="EW59" s="238">
        <f xml:space="preserve"> Time!EW$83</f>
        <v>0</v>
      </c>
      <c r="EX59" s="238">
        <f xml:space="preserve"> Time!EX$83</f>
        <v>0</v>
      </c>
      <c r="EY59" s="238">
        <f xml:space="preserve"> Time!EY$83</f>
        <v>0</v>
      </c>
      <c r="EZ59" s="238">
        <f xml:space="preserve"> Time!EZ$83</f>
        <v>0</v>
      </c>
      <c r="FA59" s="238">
        <f xml:space="preserve"> Time!FA$83</f>
        <v>0</v>
      </c>
      <c r="FB59" s="238">
        <f xml:space="preserve"> Time!FB$83</f>
        <v>0</v>
      </c>
      <c r="FC59" s="238">
        <f xml:space="preserve"> Time!FC$83</f>
        <v>0</v>
      </c>
      <c r="FD59" s="238">
        <f xml:space="preserve"> Time!FD$83</f>
        <v>0</v>
      </c>
      <c r="FE59" s="238">
        <f xml:space="preserve"> Time!FE$83</f>
        <v>0</v>
      </c>
      <c r="FF59" s="238">
        <f xml:space="preserve"> Time!FF$83</f>
        <v>0</v>
      </c>
      <c r="FG59" s="238">
        <f xml:space="preserve"> Time!FG$83</f>
        <v>0</v>
      </c>
      <c r="FH59" s="238">
        <f xml:space="preserve"> Time!FH$83</f>
        <v>0</v>
      </c>
      <c r="FI59" s="238">
        <f xml:space="preserve"> Time!FI$83</f>
        <v>0</v>
      </c>
      <c r="FJ59" s="238">
        <f xml:space="preserve"> Time!FJ$83</f>
        <v>0</v>
      </c>
      <c r="FK59" s="238">
        <f xml:space="preserve"> Time!FK$83</f>
        <v>0</v>
      </c>
      <c r="FL59" s="238">
        <f xml:space="preserve"> Time!FL$83</f>
        <v>0</v>
      </c>
      <c r="FM59" s="238">
        <f xml:space="preserve"> Time!FM$83</f>
        <v>0</v>
      </c>
      <c r="FN59" s="238">
        <f xml:space="preserve"> Time!FN$83</f>
        <v>0</v>
      </c>
      <c r="FO59" s="238">
        <f xml:space="preserve"> Time!FO$83</f>
        <v>0</v>
      </c>
      <c r="FP59" s="238">
        <f xml:space="preserve"> Time!FP$83</f>
        <v>0</v>
      </c>
      <c r="FQ59" s="238">
        <f xml:space="preserve"> Time!FQ$83</f>
        <v>0</v>
      </c>
      <c r="FR59" s="238">
        <f xml:space="preserve"> Time!FR$83</f>
        <v>0</v>
      </c>
      <c r="FS59" s="238">
        <f xml:space="preserve"> Time!FS$83</f>
        <v>0</v>
      </c>
      <c r="FT59" s="238">
        <f xml:space="preserve"> Time!FT$83</f>
        <v>0</v>
      </c>
      <c r="FU59" s="238">
        <f xml:space="preserve"> Time!FU$83</f>
        <v>0</v>
      </c>
      <c r="FV59" s="238">
        <f xml:space="preserve"> Time!FV$83</f>
        <v>0</v>
      </c>
      <c r="FW59" s="238">
        <f xml:space="preserve"> Time!FW$83</f>
        <v>0</v>
      </c>
      <c r="FX59" s="238">
        <f xml:space="preserve"> Time!FX$83</f>
        <v>0</v>
      </c>
      <c r="FY59" s="238">
        <f xml:space="preserve"> Time!FY$83</f>
        <v>0</v>
      </c>
      <c r="FZ59" s="238">
        <f xml:space="preserve"> Time!FZ$83</f>
        <v>0</v>
      </c>
      <c r="GA59" s="238">
        <f xml:space="preserve"> Time!GA$83</f>
        <v>0</v>
      </c>
      <c r="GB59" s="238">
        <f xml:space="preserve"> Time!GB$83</f>
        <v>0</v>
      </c>
      <c r="GC59" s="238">
        <f xml:space="preserve"> Time!GC$83</f>
        <v>0</v>
      </c>
      <c r="GD59" s="238">
        <f xml:space="preserve"> Time!GD$83</f>
        <v>0</v>
      </c>
      <c r="GE59" s="238">
        <f xml:space="preserve"> Time!GE$83</f>
        <v>0</v>
      </c>
      <c r="GF59" s="238">
        <f xml:space="preserve"> Time!GF$83</f>
        <v>0</v>
      </c>
      <c r="GG59" s="238">
        <f xml:space="preserve"> Time!GG$83</f>
        <v>0</v>
      </c>
      <c r="GH59" s="238">
        <f xml:space="preserve"> Time!GH$83</f>
        <v>0</v>
      </c>
      <c r="GI59" s="238">
        <f xml:space="preserve"> Time!GI$83</f>
        <v>0</v>
      </c>
      <c r="GJ59" s="238">
        <f xml:space="preserve"> Time!GJ$83</f>
        <v>0</v>
      </c>
    </row>
    <row r="60" spans="1:192" x14ac:dyDescent="0.25">
      <c r="A60" s="247"/>
      <c r="B60" s="247"/>
      <c r="C60" s="248"/>
      <c r="D60" s="249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  <c r="AG60" s="292"/>
      <c r="AH60" s="292"/>
      <c r="AI60" s="292"/>
      <c r="AJ60" s="292"/>
      <c r="AK60" s="292"/>
      <c r="AL60" s="292"/>
      <c r="AM60" s="292"/>
      <c r="AN60" s="292"/>
      <c r="AO60" s="292"/>
      <c r="AP60" s="292"/>
      <c r="AQ60" s="292"/>
      <c r="AR60" s="292"/>
      <c r="AS60" s="292"/>
      <c r="AT60" s="292"/>
      <c r="AU60" s="292"/>
      <c r="AV60" s="292"/>
      <c r="AW60" s="292"/>
      <c r="AX60" s="292"/>
      <c r="AY60" s="292"/>
      <c r="AZ60" s="292"/>
      <c r="BA60" s="292"/>
      <c r="BB60" s="292"/>
      <c r="BC60" s="292"/>
      <c r="BD60" s="292"/>
      <c r="BE60" s="292"/>
      <c r="BF60" s="292"/>
      <c r="BG60" s="292"/>
      <c r="BH60" s="292"/>
      <c r="BI60" s="292"/>
      <c r="BJ60" s="292"/>
      <c r="BK60" s="292"/>
      <c r="BL60" s="292"/>
      <c r="BM60" s="292"/>
      <c r="BN60" s="292"/>
      <c r="BO60" s="292"/>
      <c r="BP60" s="292"/>
      <c r="BQ60" s="292"/>
      <c r="BR60" s="292"/>
      <c r="BS60" s="292"/>
      <c r="BT60" s="292"/>
      <c r="BU60" s="292"/>
      <c r="BV60" s="292"/>
      <c r="BW60" s="292"/>
      <c r="BX60" s="292"/>
      <c r="BY60" s="292"/>
      <c r="BZ60" s="292"/>
      <c r="CA60" s="292"/>
      <c r="CB60" s="292"/>
      <c r="CC60" s="292"/>
      <c r="CD60" s="292"/>
      <c r="CE60" s="292"/>
      <c r="CF60" s="292"/>
      <c r="CG60" s="292"/>
      <c r="CH60" s="292"/>
      <c r="CI60" s="292"/>
      <c r="CJ60" s="292"/>
      <c r="CK60" s="292"/>
      <c r="CL60" s="292"/>
      <c r="CM60" s="292"/>
      <c r="CN60" s="292"/>
      <c r="CO60" s="292"/>
      <c r="CP60" s="292"/>
      <c r="CQ60" s="292"/>
      <c r="CR60" s="292"/>
      <c r="CS60" s="292"/>
      <c r="CT60" s="292"/>
      <c r="CU60" s="292"/>
      <c r="CV60" s="292"/>
      <c r="CW60" s="292"/>
      <c r="CX60" s="292"/>
      <c r="CY60" s="292"/>
      <c r="CZ60" s="292"/>
      <c r="DA60" s="292"/>
      <c r="DB60" s="292"/>
      <c r="DC60" s="292"/>
      <c r="DD60" s="292"/>
      <c r="DE60" s="292"/>
      <c r="DF60" s="292"/>
      <c r="DG60" s="292"/>
      <c r="DH60" s="292"/>
      <c r="DI60" s="292"/>
      <c r="DJ60" s="292"/>
      <c r="DK60" s="292"/>
      <c r="DL60" s="292"/>
      <c r="DM60" s="292"/>
      <c r="DN60" s="292"/>
      <c r="DO60" s="292"/>
      <c r="DP60" s="292"/>
      <c r="DQ60" s="292"/>
      <c r="DR60" s="292"/>
      <c r="DS60" s="292"/>
      <c r="DT60" s="292"/>
      <c r="DU60" s="292"/>
      <c r="DV60" s="292"/>
      <c r="DW60" s="292"/>
      <c r="DX60" s="292"/>
      <c r="DY60" s="292"/>
      <c r="DZ60" s="292"/>
      <c r="EA60" s="292"/>
      <c r="EB60" s="292"/>
      <c r="EC60" s="292"/>
      <c r="ED60" s="292"/>
      <c r="EE60" s="292"/>
      <c r="EF60" s="292"/>
      <c r="EG60" s="292"/>
      <c r="EH60" s="292"/>
      <c r="EI60" s="292"/>
      <c r="EJ60" s="292"/>
      <c r="EK60" s="292"/>
      <c r="EL60" s="292"/>
      <c r="EM60" s="292"/>
      <c r="EN60" s="292"/>
      <c r="EO60" s="292"/>
      <c r="EP60" s="292"/>
      <c r="EQ60" s="292"/>
      <c r="ER60" s="292"/>
      <c r="ES60" s="292"/>
      <c r="ET60" s="292"/>
      <c r="EU60" s="292"/>
      <c r="EV60" s="292"/>
      <c r="EW60" s="292"/>
      <c r="EX60" s="292"/>
      <c r="EY60" s="292"/>
      <c r="EZ60" s="292"/>
      <c r="FA60" s="292"/>
      <c r="FB60" s="292"/>
      <c r="FC60" s="292"/>
      <c r="FD60" s="292"/>
      <c r="FE60" s="292"/>
      <c r="FF60" s="292"/>
      <c r="FG60" s="292"/>
      <c r="FH60" s="292"/>
      <c r="FI60" s="292"/>
      <c r="FJ60" s="292"/>
      <c r="FK60" s="292"/>
      <c r="FL60" s="292"/>
      <c r="FM60" s="292"/>
      <c r="FN60" s="292"/>
      <c r="FO60" s="292"/>
      <c r="FP60" s="292"/>
      <c r="FQ60" s="292"/>
      <c r="FR60" s="292"/>
      <c r="FS60" s="292"/>
      <c r="FT60" s="292"/>
      <c r="FU60" s="292"/>
      <c r="FV60" s="292"/>
      <c r="FW60" s="292"/>
      <c r="FX60" s="292"/>
      <c r="FY60" s="292"/>
      <c r="FZ60" s="292"/>
      <c r="GA60" s="292"/>
      <c r="GB60" s="292"/>
      <c r="GC60" s="292"/>
      <c r="GD60" s="292"/>
      <c r="GE60" s="292"/>
      <c r="GF60" s="292"/>
      <c r="GG60" s="292"/>
      <c r="GH60" s="292"/>
      <c r="GI60" s="292"/>
      <c r="GJ60" s="292"/>
    </row>
    <row r="61" spans="1:192" x14ac:dyDescent="0.25">
      <c r="A61" s="247"/>
      <c r="B61" s="247"/>
      <c r="C61" s="248"/>
      <c r="D61" s="249"/>
      <c r="E61" s="292" t="s">
        <v>252</v>
      </c>
      <c r="F61" s="292"/>
      <c r="G61" s="292" t="str">
        <f xml:space="preserve"> SMU</f>
        <v>$ 000s</v>
      </c>
      <c r="H61" s="292"/>
      <c r="I61" s="292"/>
      <c r="J61" s="292">
        <f t="shared" ref="J61:BU61" si="84">I64</f>
        <v>0</v>
      </c>
      <c r="K61" s="292">
        <f t="shared" si="84"/>
        <v>0</v>
      </c>
      <c r="L61" s="292">
        <f t="shared" si="84"/>
        <v>0</v>
      </c>
      <c r="M61" s="292">
        <f t="shared" si="84"/>
        <v>0</v>
      </c>
      <c r="N61" s="292">
        <f t="shared" si="84"/>
        <v>0</v>
      </c>
      <c r="O61" s="292">
        <f t="shared" si="84"/>
        <v>0</v>
      </c>
      <c r="P61" s="292">
        <f t="shared" si="84"/>
        <v>0</v>
      </c>
      <c r="Q61" s="292">
        <f t="shared" si="84"/>
        <v>0</v>
      </c>
      <c r="R61" s="292">
        <f t="shared" si="84"/>
        <v>0</v>
      </c>
      <c r="S61" s="292">
        <f t="shared" si="84"/>
        <v>0</v>
      </c>
      <c r="T61" s="292">
        <f t="shared" si="84"/>
        <v>1616.3667228367631</v>
      </c>
      <c r="U61" s="292">
        <f t="shared" si="84"/>
        <v>1961.923644602065</v>
      </c>
      <c r="V61" s="292">
        <f t="shared" si="84"/>
        <v>2012.4724019509104</v>
      </c>
      <c r="W61" s="292">
        <f t="shared" si="84"/>
        <v>1653.1023301739624</v>
      </c>
      <c r="X61" s="292">
        <f t="shared" si="84"/>
        <v>1590.6511951813318</v>
      </c>
      <c r="Y61" s="292">
        <f t="shared" si="84"/>
        <v>1952.1628304498163</v>
      </c>
      <c r="Z61" s="292">
        <f t="shared" si="84"/>
        <v>2002.460101443693</v>
      </c>
      <c r="AA61" s="292">
        <f t="shared" si="84"/>
        <v>1644.8779404716047</v>
      </c>
      <c r="AB61" s="292">
        <f t="shared" si="84"/>
        <v>1600.323479950262</v>
      </c>
      <c r="AC61" s="292">
        <f t="shared" si="84"/>
        <v>1942.4505775620064</v>
      </c>
      <c r="AD61" s="292">
        <f t="shared" si="84"/>
        <v>1992.4976133768087</v>
      </c>
      <c r="AE61" s="292">
        <f t="shared" si="84"/>
        <v>1636.6944681309506</v>
      </c>
      <c r="AF61" s="292">
        <f t="shared" si="84"/>
        <v>1592.3616715923008</v>
      </c>
      <c r="AG61" s="292">
        <f t="shared" si="84"/>
        <v>1932.786644340305</v>
      </c>
      <c r="AH61" s="292">
        <f t="shared" si="84"/>
        <v>1982.5846899271737</v>
      </c>
      <c r="AI61" s="292">
        <f t="shared" si="84"/>
        <v>1628.5517095830346</v>
      </c>
      <c r="AJ61" s="292">
        <f t="shared" si="84"/>
        <v>1584.4394742211953</v>
      </c>
      <c r="AK61" s="292">
        <f t="shared" si="84"/>
        <v>1923.1707903883639</v>
      </c>
      <c r="AL61" s="292">
        <f t="shared" si="84"/>
        <v>1972.7210845046507</v>
      </c>
      <c r="AM61" s="292">
        <f t="shared" si="84"/>
        <v>1620.449462271677</v>
      </c>
      <c r="AN61" s="292">
        <f t="shared" si="84"/>
        <v>1559.2318919677177</v>
      </c>
      <c r="AO61" s="292">
        <f t="shared" si="84"/>
        <v>1913.6027765058352</v>
      </c>
      <c r="AP61" s="292">
        <f t="shared" si="84"/>
        <v>1962.9065517459212</v>
      </c>
      <c r="AQ61" s="292">
        <f t="shared" si="84"/>
        <v>1612.3875246484349</v>
      </c>
      <c r="AR61" s="292">
        <f t="shared" si="84"/>
        <v>1568.7131251416508</v>
      </c>
      <c r="AS61" s="292">
        <f t="shared" si="84"/>
        <v>1904.0823646824233</v>
      </c>
      <c r="AT61" s="292">
        <f t="shared" si="84"/>
        <v>1953.1408475083795</v>
      </c>
      <c r="AU61" s="292">
        <f t="shared" si="84"/>
        <v>1604.3656961675979</v>
      </c>
      <c r="AV61" s="292">
        <f t="shared" si="84"/>
        <v>1560.9085822304983</v>
      </c>
      <c r="AW61" s="292">
        <f t="shared" si="84"/>
        <v>1894.6093180919638</v>
      </c>
      <c r="AX61" s="292">
        <f t="shared" si="84"/>
        <v>1943.4237288640597</v>
      </c>
      <c r="AY61" s="292">
        <f t="shared" si="84"/>
        <v>1596.3837772811921</v>
      </c>
      <c r="AZ61" s="292">
        <f t="shared" si="84"/>
        <v>1553.1428678910434</v>
      </c>
      <c r="BA61" s="292">
        <f t="shared" si="84"/>
        <v>1885.1834010865314</v>
      </c>
      <c r="BB61" s="292">
        <f t="shared" si="84"/>
        <v>1933.7549540935916</v>
      </c>
      <c r="BC61" s="292">
        <f t="shared" si="84"/>
        <v>1588.4415694340214</v>
      </c>
      <c r="BD61" s="292">
        <f t="shared" si="84"/>
        <v>1528.4331978589898</v>
      </c>
      <c r="BE61" s="292">
        <f t="shared" si="84"/>
        <v>1875.8043791905784</v>
      </c>
      <c r="BF61" s="292">
        <f t="shared" si="84"/>
        <v>1924.1342826801911</v>
      </c>
      <c r="BG61" s="292">
        <f t="shared" si="84"/>
        <v>1580.5388750587281</v>
      </c>
      <c r="BH61" s="292">
        <f t="shared" si="84"/>
        <v>1537.7271531804099</v>
      </c>
      <c r="BI61" s="292">
        <f t="shared" si="84"/>
        <v>1866.472019095103</v>
      </c>
      <c r="BJ61" s="292">
        <f t="shared" si="84"/>
        <v>1914.5614753036725</v>
      </c>
      <c r="BK61" s="292">
        <f t="shared" si="84"/>
        <v>1572.6754975708741</v>
      </c>
      <c r="BL61" s="292">
        <f t="shared" si="84"/>
        <v>1530.0767693337416</v>
      </c>
      <c r="BM61" s="292">
        <f t="shared" si="84"/>
        <v>1857.1860886518439</v>
      </c>
      <c r="BN61" s="292">
        <f t="shared" si="84"/>
        <v>1905.0362938345002</v>
      </c>
      <c r="BO61" s="292">
        <f t="shared" si="84"/>
        <v>1564.8512413640537</v>
      </c>
      <c r="BP61" s="292">
        <f t="shared" si="84"/>
        <v>1522.4644470982507</v>
      </c>
      <c r="BQ61" s="292">
        <f t="shared" si="84"/>
        <v>1847.9463568675073</v>
      </c>
      <c r="BR61" s="292">
        <f t="shared" si="84"/>
        <v>1895.5585013278619</v>
      </c>
      <c r="BS61" s="292">
        <f t="shared" si="84"/>
        <v>1557.0659118050294</v>
      </c>
      <c r="BT61" s="292">
        <f t="shared" si="84"/>
        <v>1498.2428542872731</v>
      </c>
      <c r="BU61" s="292">
        <f t="shared" si="84"/>
        <v>1838.7525938980175</v>
      </c>
      <c r="BV61" s="292">
        <f t="shared" ref="BV61:EG61" si="85">BU64</f>
        <v>1886.1278620177727</v>
      </c>
      <c r="BW61" s="292">
        <f t="shared" si="85"/>
        <v>1549.319315228885</v>
      </c>
      <c r="BX61" s="292">
        <f t="shared" si="85"/>
        <v>1507.3532309578977</v>
      </c>
      <c r="BY61" s="292">
        <f t="shared" si="85"/>
        <v>1829.6045710428034</v>
      </c>
      <c r="BZ61" s="292">
        <f t="shared" si="85"/>
        <v>1876.7441413112174</v>
      </c>
      <c r="CA61" s="292">
        <f t="shared" si="85"/>
        <v>1541.6112589342142</v>
      </c>
      <c r="CB61" s="292">
        <f t="shared" si="85"/>
        <v>1499.8539611521378</v>
      </c>
      <c r="CC61" s="292">
        <f t="shared" si="85"/>
        <v>1820.5020607391089</v>
      </c>
      <c r="CD61" s="292">
        <f t="shared" si="85"/>
        <v>1867.4071057823062</v>
      </c>
      <c r="CE61" s="292">
        <f t="shared" si="85"/>
        <v>1533.9415511783227</v>
      </c>
      <c r="CF61" s="292">
        <f t="shared" si="85"/>
        <v>1492.3920011464061</v>
      </c>
      <c r="CG61" s="292">
        <f t="shared" si="85"/>
        <v>1811.4448365563271</v>
      </c>
      <c r="CH61" s="292">
        <f t="shared" si="85"/>
        <v>1858.1165231664741</v>
      </c>
      <c r="CI61" s="292">
        <f t="shared" si="85"/>
        <v>1526.3100011724609</v>
      </c>
      <c r="CJ61" s="292">
        <f t="shared" si="85"/>
        <v>1468.6488448217874</v>
      </c>
      <c r="CK61" s="292">
        <f t="shared" si="85"/>
        <v>1802.4326731903752</v>
      </c>
      <c r="CL61" s="292">
        <f t="shared" si="85"/>
        <v>1848.8721623547008</v>
      </c>
      <c r="CM61" s="292">
        <f t="shared" si="85"/>
        <v>1518.7164190770754</v>
      </c>
      <c r="CN61" s="292">
        <f t="shared" si="85"/>
        <v>1477.5792689749328</v>
      </c>
      <c r="CO61" s="292">
        <f t="shared" si="85"/>
        <v>1793.4653464580852</v>
      </c>
      <c r="CP61" s="292">
        <f t="shared" si="85"/>
        <v>1839.673793387763</v>
      </c>
      <c r="CQ61" s="292">
        <f t="shared" si="85"/>
        <v>1511.1606159970906</v>
      </c>
      <c r="CR61" s="292">
        <f t="shared" si="85"/>
        <v>1470.2281283332668</v>
      </c>
      <c r="CS61" s="292">
        <f t="shared" si="85"/>
        <v>1784.5426332916277</v>
      </c>
      <c r="CT61" s="292">
        <f t="shared" si="85"/>
        <v>1830.5211874505103</v>
      </c>
      <c r="CU61" s="292">
        <f t="shared" si="85"/>
        <v>1503.6424039772046</v>
      </c>
      <c r="CV61" s="292">
        <f t="shared" si="85"/>
        <v>1462.9135605306137</v>
      </c>
      <c r="CW61" s="292">
        <f t="shared" si="85"/>
        <v>1775.6643117329631</v>
      </c>
      <c r="CX61" s="292">
        <f t="shared" si="85"/>
        <v>1821.414116866179</v>
      </c>
      <c r="CY61" s="292">
        <f t="shared" si="85"/>
        <v>1496.1615959972187</v>
      </c>
      <c r="CZ61" s="292">
        <f t="shared" si="85"/>
        <v>1439.6393903860398</v>
      </c>
      <c r="DA61" s="292">
        <f t="shared" si="85"/>
        <v>1766.8301609283217</v>
      </c>
      <c r="DB61" s="292">
        <f t="shared" si="85"/>
        <v>1812.3523550907257</v>
      </c>
      <c r="DC61" s="292">
        <f t="shared" si="85"/>
        <v>1488.7180059673819</v>
      </c>
      <c r="DD61" s="292">
        <f t="shared" si="85"/>
        <v>1448.393416529902</v>
      </c>
      <c r="DE61" s="292">
        <f t="shared" si="85"/>
        <v>1758.0399611227085</v>
      </c>
      <c r="DF61" s="292">
        <f t="shared" si="85"/>
        <v>1803.3356767071905</v>
      </c>
      <c r="DG61" s="292">
        <f t="shared" si="85"/>
        <v>1481.3114487237635</v>
      </c>
      <c r="DH61" s="292">
        <f t="shared" si="85"/>
        <v>1441.1874791342311</v>
      </c>
      <c r="DI61" s="292">
        <f t="shared" si="85"/>
        <v>1749.2934936544366</v>
      </c>
      <c r="DJ61" s="292">
        <f t="shared" si="85"/>
        <v>1794.3638574200904</v>
      </c>
      <c r="DK61" s="292">
        <f t="shared" si="85"/>
        <v>1473.9417400236453</v>
      </c>
      <c r="DL61" s="292">
        <f t="shared" si="85"/>
        <v>1434.0173921733644</v>
      </c>
      <c r="DM61" s="292">
        <f t="shared" si="85"/>
        <v>1740.5905409496881</v>
      </c>
      <c r="DN61" s="292">
        <f t="shared" si="85"/>
        <v>1785.4366740498408</v>
      </c>
      <c r="DO61" s="292">
        <f t="shared" si="85"/>
        <v>1466.6086965409409</v>
      </c>
      <c r="DP61" s="292">
        <f t="shared" si="85"/>
        <v>0</v>
      </c>
      <c r="DQ61" s="292">
        <f t="shared" si="85"/>
        <v>0</v>
      </c>
      <c r="DR61" s="292">
        <f t="shared" si="85"/>
        <v>0</v>
      </c>
      <c r="DS61" s="292">
        <f t="shared" si="85"/>
        <v>0</v>
      </c>
      <c r="DT61" s="292">
        <f t="shared" si="85"/>
        <v>0</v>
      </c>
      <c r="DU61" s="292">
        <f t="shared" si="85"/>
        <v>0</v>
      </c>
      <c r="DV61" s="292">
        <f t="shared" si="85"/>
        <v>0</v>
      </c>
      <c r="DW61" s="292">
        <f t="shared" si="85"/>
        <v>0</v>
      </c>
      <c r="DX61" s="292">
        <f t="shared" si="85"/>
        <v>0</v>
      </c>
      <c r="DY61" s="292">
        <f t="shared" si="85"/>
        <v>0</v>
      </c>
      <c r="DZ61" s="292">
        <f t="shared" si="85"/>
        <v>0</v>
      </c>
      <c r="EA61" s="292">
        <f t="shared" si="85"/>
        <v>0</v>
      </c>
      <c r="EB61" s="292">
        <f t="shared" si="85"/>
        <v>0</v>
      </c>
      <c r="EC61" s="292">
        <f t="shared" si="85"/>
        <v>0</v>
      </c>
      <c r="ED61" s="292">
        <f t="shared" si="85"/>
        <v>0</v>
      </c>
      <c r="EE61" s="292">
        <f t="shared" si="85"/>
        <v>0</v>
      </c>
      <c r="EF61" s="292">
        <f t="shared" si="85"/>
        <v>0</v>
      </c>
      <c r="EG61" s="292">
        <f t="shared" si="85"/>
        <v>0</v>
      </c>
      <c r="EH61" s="292">
        <f t="shared" ref="EH61:GJ61" si="86">EG64</f>
        <v>0</v>
      </c>
      <c r="EI61" s="292">
        <f t="shared" si="86"/>
        <v>0</v>
      </c>
      <c r="EJ61" s="292">
        <f t="shared" si="86"/>
        <v>0</v>
      </c>
      <c r="EK61" s="292">
        <f t="shared" si="86"/>
        <v>0</v>
      </c>
      <c r="EL61" s="292">
        <f t="shared" si="86"/>
        <v>0</v>
      </c>
      <c r="EM61" s="292">
        <f t="shared" si="86"/>
        <v>0</v>
      </c>
      <c r="EN61" s="292">
        <f t="shared" si="86"/>
        <v>0</v>
      </c>
      <c r="EO61" s="292">
        <f t="shared" si="86"/>
        <v>0</v>
      </c>
      <c r="EP61" s="292">
        <f t="shared" si="86"/>
        <v>0</v>
      </c>
      <c r="EQ61" s="292">
        <f t="shared" si="86"/>
        <v>0</v>
      </c>
      <c r="ER61" s="292">
        <f t="shared" si="86"/>
        <v>0</v>
      </c>
      <c r="ES61" s="292">
        <f t="shared" si="86"/>
        <v>0</v>
      </c>
      <c r="ET61" s="292">
        <f t="shared" si="86"/>
        <v>0</v>
      </c>
      <c r="EU61" s="292">
        <f t="shared" si="86"/>
        <v>0</v>
      </c>
      <c r="EV61" s="292">
        <f t="shared" si="86"/>
        <v>0</v>
      </c>
      <c r="EW61" s="292">
        <f t="shared" si="86"/>
        <v>0</v>
      </c>
      <c r="EX61" s="292">
        <f t="shared" si="86"/>
        <v>0</v>
      </c>
      <c r="EY61" s="292">
        <f t="shared" si="86"/>
        <v>0</v>
      </c>
      <c r="EZ61" s="292">
        <f t="shared" si="86"/>
        <v>0</v>
      </c>
      <c r="FA61" s="292">
        <f t="shared" si="86"/>
        <v>0</v>
      </c>
      <c r="FB61" s="292">
        <f t="shared" si="86"/>
        <v>0</v>
      </c>
      <c r="FC61" s="292">
        <f t="shared" si="86"/>
        <v>0</v>
      </c>
      <c r="FD61" s="292">
        <f t="shared" si="86"/>
        <v>0</v>
      </c>
      <c r="FE61" s="292">
        <f t="shared" si="86"/>
        <v>0</v>
      </c>
      <c r="FF61" s="292">
        <f t="shared" si="86"/>
        <v>0</v>
      </c>
      <c r="FG61" s="292">
        <f t="shared" si="86"/>
        <v>0</v>
      </c>
      <c r="FH61" s="292">
        <f t="shared" si="86"/>
        <v>0</v>
      </c>
      <c r="FI61" s="292">
        <f t="shared" si="86"/>
        <v>0</v>
      </c>
      <c r="FJ61" s="292">
        <f t="shared" si="86"/>
        <v>0</v>
      </c>
      <c r="FK61" s="292">
        <f t="shared" si="86"/>
        <v>0</v>
      </c>
      <c r="FL61" s="292">
        <f t="shared" si="86"/>
        <v>0</v>
      </c>
      <c r="FM61" s="292">
        <f t="shared" si="86"/>
        <v>0</v>
      </c>
      <c r="FN61" s="292">
        <f t="shared" si="86"/>
        <v>0</v>
      </c>
      <c r="FO61" s="292">
        <f t="shared" si="86"/>
        <v>0</v>
      </c>
      <c r="FP61" s="292">
        <f t="shared" si="86"/>
        <v>0</v>
      </c>
      <c r="FQ61" s="292">
        <f t="shared" si="86"/>
        <v>0</v>
      </c>
      <c r="FR61" s="292">
        <f t="shared" si="86"/>
        <v>0</v>
      </c>
      <c r="FS61" s="292">
        <f t="shared" si="86"/>
        <v>0</v>
      </c>
      <c r="FT61" s="292">
        <f t="shared" si="86"/>
        <v>0</v>
      </c>
      <c r="FU61" s="292">
        <f t="shared" si="86"/>
        <v>0</v>
      </c>
      <c r="FV61" s="292">
        <f t="shared" si="86"/>
        <v>0</v>
      </c>
      <c r="FW61" s="292">
        <f t="shared" si="86"/>
        <v>0</v>
      </c>
      <c r="FX61" s="292">
        <f t="shared" si="86"/>
        <v>0</v>
      </c>
      <c r="FY61" s="292">
        <f t="shared" si="86"/>
        <v>0</v>
      </c>
      <c r="FZ61" s="292">
        <f t="shared" si="86"/>
        <v>0</v>
      </c>
      <c r="GA61" s="292">
        <f t="shared" si="86"/>
        <v>0</v>
      </c>
      <c r="GB61" s="292">
        <f t="shared" si="86"/>
        <v>0</v>
      </c>
      <c r="GC61" s="292">
        <f t="shared" si="86"/>
        <v>0</v>
      </c>
      <c r="GD61" s="292">
        <f t="shared" si="86"/>
        <v>0</v>
      </c>
      <c r="GE61" s="292">
        <f t="shared" si="86"/>
        <v>0</v>
      </c>
      <c r="GF61" s="292">
        <f t="shared" si="86"/>
        <v>0</v>
      </c>
      <c r="GG61" s="292">
        <f t="shared" si="86"/>
        <v>0</v>
      </c>
      <c r="GH61" s="292">
        <f t="shared" si="86"/>
        <v>0</v>
      </c>
      <c r="GI61" s="292">
        <f t="shared" si="86"/>
        <v>0</v>
      </c>
      <c r="GJ61" s="292">
        <f t="shared" si="86"/>
        <v>0</v>
      </c>
    </row>
    <row r="62" spans="1:192" x14ac:dyDescent="0.25">
      <c r="A62" s="247"/>
      <c r="B62" s="247"/>
      <c r="C62" s="248"/>
      <c r="D62" s="249"/>
      <c r="E62" s="292" t="str">
        <f t="shared" ref="E62:BP62" si="87" xml:space="preserve"> E$33</f>
        <v>Electricity generation revenue</v>
      </c>
      <c r="F62" s="292">
        <f t="shared" si="87"/>
        <v>0</v>
      </c>
      <c r="G62" s="292" t="str">
        <f t="shared" si="87"/>
        <v>$ 000s</v>
      </c>
      <c r="H62" s="292">
        <f t="shared" si="87"/>
        <v>259678.86037852906</v>
      </c>
      <c r="I62" s="292">
        <f t="shared" si="87"/>
        <v>0</v>
      </c>
      <c r="J62" s="292">
        <f t="shared" si="87"/>
        <v>0</v>
      </c>
      <c r="K62" s="292">
        <f t="shared" si="87"/>
        <v>0</v>
      </c>
      <c r="L62" s="292">
        <f t="shared" si="87"/>
        <v>0</v>
      </c>
      <c r="M62" s="292">
        <f t="shared" si="87"/>
        <v>0</v>
      </c>
      <c r="N62" s="292">
        <f t="shared" si="87"/>
        <v>0</v>
      </c>
      <c r="O62" s="292">
        <f t="shared" si="87"/>
        <v>0</v>
      </c>
      <c r="P62" s="292">
        <f t="shared" si="87"/>
        <v>0</v>
      </c>
      <c r="Q62" s="292">
        <f t="shared" si="87"/>
        <v>0</v>
      </c>
      <c r="R62" s="292">
        <f t="shared" si="87"/>
        <v>0</v>
      </c>
      <c r="S62" s="292">
        <f t="shared" si="87"/>
        <v>2424.5500842551446</v>
      </c>
      <c r="T62" s="292">
        <f t="shared" si="87"/>
        <v>2975.5841943131322</v>
      </c>
      <c r="U62" s="292">
        <f t="shared" si="87"/>
        <v>3085.7910163247293</v>
      </c>
      <c r="V62" s="292">
        <f t="shared" si="87"/>
        <v>2534.7569062667421</v>
      </c>
      <c r="W62" s="292">
        <f t="shared" si="87"/>
        <v>2412.4876460250198</v>
      </c>
      <c r="X62" s="292">
        <f t="shared" si="87"/>
        <v>2960.7802928488882</v>
      </c>
      <c r="Y62" s="292">
        <f t="shared" si="87"/>
        <v>3070.4388222136622</v>
      </c>
      <c r="Z62" s="292">
        <f t="shared" si="87"/>
        <v>2522.1461753897938</v>
      </c>
      <c r="AA62" s="292">
        <f t="shared" si="87"/>
        <v>2400.4852199253928</v>
      </c>
      <c r="AB62" s="292">
        <f t="shared" si="87"/>
        <v>2946.0500426357098</v>
      </c>
      <c r="AC62" s="292">
        <f t="shared" si="87"/>
        <v>3055.1630071777736</v>
      </c>
      <c r="AD62" s="292">
        <f t="shared" si="87"/>
        <v>2509.598184467457</v>
      </c>
      <c r="AE62" s="292">
        <f t="shared" si="87"/>
        <v>2388.5425073884512</v>
      </c>
      <c r="AF62" s="292">
        <f t="shared" si="87"/>
        <v>2931.3930772494627</v>
      </c>
      <c r="AG62" s="292">
        <f t="shared" si="87"/>
        <v>3039.963191221666</v>
      </c>
      <c r="AH62" s="292">
        <f t="shared" si="87"/>
        <v>2497.1126213606535</v>
      </c>
      <c r="AI62" s="292">
        <f t="shared" si="87"/>
        <v>2376.6592113317929</v>
      </c>
      <c r="AJ62" s="292">
        <f t="shared" si="87"/>
        <v>2916.8090320890187</v>
      </c>
      <c r="AK62" s="292">
        <f t="shared" si="87"/>
        <v>3024.8389962404644</v>
      </c>
      <c r="AL62" s="292">
        <f t="shared" si="87"/>
        <v>2484.6891754832382</v>
      </c>
      <c r="AM62" s="292">
        <f t="shared" si="87"/>
        <v>2364.8350361510384</v>
      </c>
      <c r="AN62" s="292">
        <f t="shared" si="87"/>
        <v>2902.2975443671835</v>
      </c>
      <c r="AO62" s="292">
        <f t="shared" si="87"/>
        <v>3009.7900460104124</v>
      </c>
      <c r="AP62" s="292">
        <f t="shared" si="87"/>
        <v>2472.3275377942673</v>
      </c>
      <c r="AQ62" s="292">
        <f t="shared" si="87"/>
        <v>2353.069687712476</v>
      </c>
      <c r="AR62" s="292">
        <f t="shared" si="87"/>
        <v>2887.8582531016755</v>
      </c>
      <c r="AS62" s="292">
        <f t="shared" si="87"/>
        <v>2994.8159661795153</v>
      </c>
      <c r="AT62" s="292">
        <f t="shared" si="87"/>
        <v>2460.0274007903163</v>
      </c>
      <c r="AU62" s="292">
        <f t="shared" si="87"/>
        <v>2341.3628733457476</v>
      </c>
      <c r="AV62" s="292">
        <f t="shared" si="87"/>
        <v>2873.490799106145</v>
      </c>
      <c r="AW62" s="292">
        <f t="shared" si="87"/>
        <v>2979.9163842582248</v>
      </c>
      <c r="AX62" s="292">
        <f t="shared" si="87"/>
        <v>2447.7884584978274</v>
      </c>
      <c r="AY62" s="292">
        <f t="shared" si="87"/>
        <v>2329.714301836565</v>
      </c>
      <c r="AZ62" s="292">
        <f t="shared" si="87"/>
        <v>2859.194824981239</v>
      </c>
      <c r="BA62" s="292">
        <f t="shared" si="87"/>
        <v>2965.0909296101736</v>
      </c>
      <c r="BB62" s="292">
        <f t="shared" si="87"/>
        <v>2435.6104064654996</v>
      </c>
      <c r="BC62" s="292">
        <f t="shared" si="87"/>
        <v>2318.1236834194679</v>
      </c>
      <c r="BD62" s="292">
        <f t="shared" si="87"/>
        <v>2844.9699751057105</v>
      </c>
      <c r="BE62" s="292">
        <f t="shared" si="87"/>
        <v>2950.3392334429595</v>
      </c>
      <c r="BF62" s="292">
        <f t="shared" si="87"/>
        <v>2423.4929417567168</v>
      </c>
      <c r="BG62" s="292">
        <f t="shared" si="87"/>
        <v>2306.5907297706153</v>
      </c>
      <c r="BH62" s="292">
        <f t="shared" si="87"/>
        <v>2830.8158956275734</v>
      </c>
      <c r="BI62" s="292">
        <f t="shared" si="87"/>
        <v>2935.660928798965</v>
      </c>
      <c r="BJ62" s="292">
        <f t="shared" si="87"/>
        <v>2411.4357629420069</v>
      </c>
      <c r="BK62" s="292">
        <f t="shared" si="87"/>
        <v>2295.1151540006122</v>
      </c>
      <c r="BL62" s="292">
        <f t="shared" si="87"/>
        <v>2816.7322344552967</v>
      </c>
      <c r="BM62" s="292">
        <f t="shared" si="87"/>
        <v>2921.0556505462337</v>
      </c>
      <c r="BN62" s="292">
        <f t="shared" si="87"/>
        <v>2399.4385700915495</v>
      </c>
      <c r="BO62" s="292">
        <f t="shared" si="87"/>
        <v>2283.6966706473763</v>
      </c>
      <c r="BP62" s="292">
        <f t="shared" si="87"/>
        <v>2802.7186412490532</v>
      </c>
      <c r="BQ62" s="292">
        <f t="shared" ref="BQ62:EB62" si="88" xml:space="preserve"> BQ$33</f>
        <v>2906.5230353693883</v>
      </c>
      <c r="BR62" s="292">
        <f t="shared" si="88"/>
        <v>2387.5010647677118</v>
      </c>
      <c r="BS62" s="292">
        <f t="shared" si="88"/>
        <v>2272.3349956690313</v>
      </c>
      <c r="BT62" s="292">
        <f t="shared" si="88"/>
        <v>2788.7747674119933</v>
      </c>
      <c r="BU62" s="292">
        <f t="shared" si="88"/>
        <v>2892.0627217605852</v>
      </c>
      <c r="BV62" s="292">
        <f t="shared" si="88"/>
        <v>2375.6229500176237</v>
      </c>
      <c r="BW62" s="292">
        <f t="shared" si="88"/>
        <v>2261.029846436847</v>
      </c>
      <c r="BX62" s="292">
        <f t="shared" si="88"/>
        <v>2774.9002660815854</v>
      </c>
      <c r="BY62" s="292">
        <f t="shared" si="88"/>
        <v>2877.6743500105335</v>
      </c>
      <c r="BZ62" s="292">
        <f t="shared" si="88"/>
        <v>2363.8039303657952</v>
      </c>
      <c r="CA62" s="292">
        <f t="shared" si="88"/>
        <v>2249.7809417282069</v>
      </c>
      <c r="CB62" s="292">
        <f t="shared" si="88"/>
        <v>2761.0947921209813</v>
      </c>
      <c r="CC62" s="292">
        <f t="shared" si="88"/>
        <v>2863.357562199536</v>
      </c>
      <c r="CD62" s="292">
        <f t="shared" si="88"/>
        <v>2352.0437118067616</v>
      </c>
      <c r="CE62" s="292">
        <f t="shared" si="88"/>
        <v>2238.5880017196091</v>
      </c>
      <c r="CF62" s="292">
        <f t="shared" si="88"/>
        <v>2747.3580021104294</v>
      </c>
      <c r="CG62" s="292">
        <f t="shared" si="88"/>
        <v>2849.1120021885936</v>
      </c>
      <c r="CH62" s="292">
        <f t="shared" si="88"/>
        <v>2340.3420017977733</v>
      </c>
      <c r="CI62" s="292">
        <f t="shared" si="88"/>
        <v>2227.4507479797107</v>
      </c>
      <c r="CJ62" s="292">
        <f t="shared" si="88"/>
        <v>2733.6895543387359</v>
      </c>
      <c r="CK62" s="292">
        <f t="shared" si="88"/>
        <v>2834.9373156105412</v>
      </c>
      <c r="CL62" s="292">
        <f t="shared" si="88"/>
        <v>2328.6985092515156</v>
      </c>
      <c r="CM62" s="292">
        <f t="shared" si="88"/>
        <v>2216.3689034623994</v>
      </c>
      <c r="CN62" s="292">
        <f t="shared" si="88"/>
        <v>2720.089108794763</v>
      </c>
      <c r="CO62" s="292">
        <f t="shared" si="88"/>
        <v>2820.8331498612361</v>
      </c>
      <c r="CP62" s="292">
        <f t="shared" si="88"/>
        <v>2317.1129445288725</v>
      </c>
      <c r="CQ62" s="292">
        <f t="shared" si="88"/>
        <v>2205.3421924999002</v>
      </c>
      <c r="CR62" s="292">
        <f t="shared" si="88"/>
        <v>2706.5563271589685</v>
      </c>
      <c r="CS62" s="292">
        <f t="shared" si="88"/>
        <v>2806.7991540907824</v>
      </c>
      <c r="CT62" s="292">
        <f t="shared" si="88"/>
        <v>2305.5850194317136</v>
      </c>
      <c r="CU62" s="292">
        <f t="shared" si="88"/>
        <v>2194.3703407959206</v>
      </c>
      <c r="CV62" s="292">
        <f t="shared" si="88"/>
        <v>2693.0908727949936</v>
      </c>
      <c r="CW62" s="292">
        <f t="shared" si="88"/>
        <v>2792.8349791948081</v>
      </c>
      <c r="CX62" s="292">
        <f t="shared" si="88"/>
        <v>2294.1144471957355</v>
      </c>
      <c r="CY62" s="292">
        <f t="shared" si="88"/>
        <v>2183.4530754188272</v>
      </c>
      <c r="CZ62" s="292">
        <f t="shared" si="88"/>
        <v>2679.6924107412879</v>
      </c>
      <c r="DA62" s="292">
        <f t="shared" si="88"/>
        <v>2778.9402778057797</v>
      </c>
      <c r="DB62" s="292">
        <f t="shared" si="88"/>
        <v>2282.7009424833191</v>
      </c>
      <c r="DC62" s="292">
        <f t="shared" si="88"/>
        <v>2172.5901247948532</v>
      </c>
      <c r="DD62" s="292">
        <f t="shared" si="88"/>
        <v>2666.3606077027744</v>
      </c>
      <c r="DE62" s="292">
        <f t="shared" si="88"/>
        <v>2765.1147042843586</v>
      </c>
      <c r="DF62" s="292">
        <f t="shared" si="88"/>
        <v>2271.3442213764374</v>
      </c>
      <c r="DG62" s="292">
        <f t="shared" si="88"/>
        <v>2161.7812187013469</v>
      </c>
      <c r="DH62" s="292">
        <f t="shared" si="88"/>
        <v>2653.095132042562</v>
      </c>
      <c r="DI62" s="292">
        <f t="shared" si="88"/>
        <v>2751.3579147108053</v>
      </c>
      <c r="DJ62" s="292">
        <f t="shared" si="88"/>
        <v>2260.0440013695898</v>
      </c>
      <c r="DK62" s="292">
        <f t="shared" si="88"/>
        <v>2151.0260882600464</v>
      </c>
      <c r="DL62" s="292">
        <f t="shared" si="88"/>
        <v>2639.8956537736935</v>
      </c>
      <c r="DM62" s="292">
        <f t="shared" si="88"/>
        <v>2737.6695668764228</v>
      </c>
      <c r="DN62" s="292">
        <f t="shared" si="88"/>
        <v>2248.8000013627757</v>
      </c>
      <c r="DO62" s="292">
        <f t="shared" si="88"/>
        <v>0</v>
      </c>
      <c r="DP62" s="292">
        <f t="shared" si="88"/>
        <v>0</v>
      </c>
      <c r="DQ62" s="292">
        <f t="shared" si="88"/>
        <v>0</v>
      </c>
      <c r="DR62" s="292">
        <f t="shared" si="88"/>
        <v>0</v>
      </c>
      <c r="DS62" s="292">
        <f t="shared" si="88"/>
        <v>0</v>
      </c>
      <c r="DT62" s="292">
        <f t="shared" si="88"/>
        <v>0</v>
      </c>
      <c r="DU62" s="292">
        <f t="shared" si="88"/>
        <v>0</v>
      </c>
      <c r="DV62" s="292">
        <f t="shared" si="88"/>
        <v>0</v>
      </c>
      <c r="DW62" s="292">
        <f t="shared" si="88"/>
        <v>0</v>
      </c>
      <c r="DX62" s="292">
        <f t="shared" si="88"/>
        <v>0</v>
      </c>
      <c r="DY62" s="292">
        <f t="shared" si="88"/>
        <v>0</v>
      </c>
      <c r="DZ62" s="292">
        <f t="shared" si="88"/>
        <v>0</v>
      </c>
      <c r="EA62" s="292">
        <f t="shared" si="88"/>
        <v>0</v>
      </c>
      <c r="EB62" s="292">
        <f t="shared" si="88"/>
        <v>0</v>
      </c>
      <c r="EC62" s="292">
        <f t="shared" ref="EC62:GJ62" si="89" xml:space="preserve"> EC$33</f>
        <v>0</v>
      </c>
      <c r="ED62" s="292">
        <f t="shared" si="89"/>
        <v>0</v>
      </c>
      <c r="EE62" s="292">
        <f t="shared" si="89"/>
        <v>0</v>
      </c>
      <c r="EF62" s="292">
        <f t="shared" si="89"/>
        <v>0</v>
      </c>
      <c r="EG62" s="292">
        <f t="shared" si="89"/>
        <v>0</v>
      </c>
      <c r="EH62" s="292">
        <f t="shared" si="89"/>
        <v>0</v>
      </c>
      <c r="EI62" s="292">
        <f t="shared" si="89"/>
        <v>0</v>
      </c>
      <c r="EJ62" s="292">
        <f t="shared" si="89"/>
        <v>0</v>
      </c>
      <c r="EK62" s="292">
        <f t="shared" si="89"/>
        <v>0</v>
      </c>
      <c r="EL62" s="292">
        <f t="shared" si="89"/>
        <v>0</v>
      </c>
      <c r="EM62" s="292">
        <f t="shared" si="89"/>
        <v>0</v>
      </c>
      <c r="EN62" s="292">
        <f t="shared" si="89"/>
        <v>0</v>
      </c>
      <c r="EO62" s="292">
        <f t="shared" si="89"/>
        <v>0</v>
      </c>
      <c r="EP62" s="292">
        <f t="shared" si="89"/>
        <v>0</v>
      </c>
      <c r="EQ62" s="292">
        <f t="shared" si="89"/>
        <v>0</v>
      </c>
      <c r="ER62" s="292">
        <f t="shared" si="89"/>
        <v>0</v>
      </c>
      <c r="ES62" s="292">
        <f t="shared" si="89"/>
        <v>0</v>
      </c>
      <c r="ET62" s="292">
        <f t="shared" si="89"/>
        <v>0</v>
      </c>
      <c r="EU62" s="292">
        <f t="shared" si="89"/>
        <v>0</v>
      </c>
      <c r="EV62" s="292">
        <f t="shared" si="89"/>
        <v>0</v>
      </c>
      <c r="EW62" s="292">
        <f t="shared" si="89"/>
        <v>0</v>
      </c>
      <c r="EX62" s="292">
        <f t="shared" si="89"/>
        <v>0</v>
      </c>
      <c r="EY62" s="292">
        <f t="shared" si="89"/>
        <v>0</v>
      </c>
      <c r="EZ62" s="292">
        <f t="shared" si="89"/>
        <v>0</v>
      </c>
      <c r="FA62" s="292">
        <f t="shared" si="89"/>
        <v>0</v>
      </c>
      <c r="FB62" s="292">
        <f t="shared" si="89"/>
        <v>0</v>
      </c>
      <c r="FC62" s="292">
        <f t="shared" si="89"/>
        <v>0</v>
      </c>
      <c r="FD62" s="292">
        <f t="shared" si="89"/>
        <v>0</v>
      </c>
      <c r="FE62" s="292">
        <f t="shared" si="89"/>
        <v>0</v>
      </c>
      <c r="FF62" s="292">
        <f t="shared" si="89"/>
        <v>0</v>
      </c>
      <c r="FG62" s="292">
        <f t="shared" si="89"/>
        <v>0</v>
      </c>
      <c r="FH62" s="292">
        <f t="shared" si="89"/>
        <v>0</v>
      </c>
      <c r="FI62" s="292">
        <f t="shared" si="89"/>
        <v>0</v>
      </c>
      <c r="FJ62" s="292">
        <f t="shared" si="89"/>
        <v>0</v>
      </c>
      <c r="FK62" s="292">
        <f t="shared" si="89"/>
        <v>0</v>
      </c>
      <c r="FL62" s="292">
        <f t="shared" si="89"/>
        <v>0</v>
      </c>
      <c r="FM62" s="292">
        <f t="shared" si="89"/>
        <v>0</v>
      </c>
      <c r="FN62" s="292">
        <f t="shared" si="89"/>
        <v>0</v>
      </c>
      <c r="FO62" s="292">
        <f t="shared" si="89"/>
        <v>0</v>
      </c>
      <c r="FP62" s="292">
        <f t="shared" si="89"/>
        <v>0</v>
      </c>
      <c r="FQ62" s="292">
        <f t="shared" si="89"/>
        <v>0</v>
      </c>
      <c r="FR62" s="292">
        <f t="shared" si="89"/>
        <v>0</v>
      </c>
      <c r="FS62" s="292">
        <f t="shared" si="89"/>
        <v>0</v>
      </c>
      <c r="FT62" s="292">
        <f t="shared" si="89"/>
        <v>0</v>
      </c>
      <c r="FU62" s="292">
        <f t="shared" si="89"/>
        <v>0</v>
      </c>
      <c r="FV62" s="292">
        <f t="shared" si="89"/>
        <v>0</v>
      </c>
      <c r="FW62" s="292">
        <f t="shared" si="89"/>
        <v>0</v>
      </c>
      <c r="FX62" s="292">
        <f t="shared" si="89"/>
        <v>0</v>
      </c>
      <c r="FY62" s="292">
        <f t="shared" si="89"/>
        <v>0</v>
      </c>
      <c r="FZ62" s="292">
        <f t="shared" si="89"/>
        <v>0</v>
      </c>
      <c r="GA62" s="292">
        <f t="shared" si="89"/>
        <v>0</v>
      </c>
      <c r="GB62" s="292">
        <f t="shared" si="89"/>
        <v>0</v>
      </c>
      <c r="GC62" s="292">
        <f t="shared" si="89"/>
        <v>0</v>
      </c>
      <c r="GD62" s="292">
        <f t="shared" si="89"/>
        <v>0</v>
      </c>
      <c r="GE62" s="292">
        <f t="shared" si="89"/>
        <v>0</v>
      </c>
      <c r="GF62" s="292">
        <f t="shared" si="89"/>
        <v>0</v>
      </c>
      <c r="GG62" s="292">
        <f t="shared" si="89"/>
        <v>0</v>
      </c>
      <c r="GH62" s="292">
        <f t="shared" si="89"/>
        <v>0</v>
      </c>
      <c r="GI62" s="292">
        <f t="shared" si="89"/>
        <v>0</v>
      </c>
      <c r="GJ62" s="292">
        <f t="shared" si="89"/>
        <v>0</v>
      </c>
    </row>
    <row r="63" spans="1:192" x14ac:dyDescent="0.25">
      <c r="A63" s="247"/>
      <c r="B63" s="247"/>
      <c r="C63" s="248"/>
      <c r="D63" s="249"/>
      <c r="E63" s="292" t="str">
        <f t="shared" ref="E63:AJ63" si="90" xml:space="preserve"> E$56</f>
        <v>Cash received from invoices</v>
      </c>
      <c r="F63" s="292">
        <f t="shared" si="90"/>
        <v>0</v>
      </c>
      <c r="G63" s="292" t="str">
        <f t="shared" si="90"/>
        <v>$ 000s</v>
      </c>
      <c r="H63" s="292">
        <f t="shared" si="90"/>
        <v>259678.86037852895</v>
      </c>
      <c r="I63" s="292">
        <f t="shared" si="90"/>
        <v>0</v>
      </c>
      <c r="J63" s="292">
        <f t="shared" si="90"/>
        <v>0</v>
      </c>
      <c r="K63" s="292">
        <f t="shared" si="90"/>
        <v>0</v>
      </c>
      <c r="L63" s="292">
        <f t="shared" si="90"/>
        <v>0</v>
      </c>
      <c r="M63" s="292">
        <f t="shared" si="90"/>
        <v>0</v>
      </c>
      <c r="N63" s="292">
        <f t="shared" si="90"/>
        <v>0</v>
      </c>
      <c r="O63" s="292">
        <f t="shared" si="90"/>
        <v>0</v>
      </c>
      <c r="P63" s="292">
        <f t="shared" si="90"/>
        <v>0</v>
      </c>
      <c r="Q63" s="292">
        <f t="shared" si="90"/>
        <v>0</v>
      </c>
      <c r="R63" s="292">
        <f t="shared" si="90"/>
        <v>0</v>
      </c>
      <c r="S63" s="292">
        <f t="shared" si="90"/>
        <v>808.18336141838154</v>
      </c>
      <c r="T63" s="292">
        <f t="shared" si="90"/>
        <v>2630.0272725478308</v>
      </c>
      <c r="U63" s="292">
        <f t="shared" si="90"/>
        <v>3035.2422589758844</v>
      </c>
      <c r="V63" s="292">
        <f t="shared" si="90"/>
        <v>2894.1269780436905</v>
      </c>
      <c r="W63" s="292">
        <f t="shared" si="90"/>
        <v>2474.9387810176504</v>
      </c>
      <c r="X63" s="292">
        <f t="shared" si="90"/>
        <v>2599.2686575804037</v>
      </c>
      <c r="Y63" s="292">
        <f t="shared" si="90"/>
        <v>3020.1415512197855</v>
      </c>
      <c r="Z63" s="292">
        <f t="shared" si="90"/>
        <v>2879.7283363618822</v>
      </c>
      <c r="AA63" s="292">
        <f t="shared" si="90"/>
        <v>2445.0396804467355</v>
      </c>
      <c r="AB63" s="292">
        <f t="shared" si="90"/>
        <v>2603.9229450239654</v>
      </c>
      <c r="AC63" s="292">
        <f t="shared" si="90"/>
        <v>3005.1159713629713</v>
      </c>
      <c r="AD63" s="292">
        <f t="shared" si="90"/>
        <v>2865.4013297133151</v>
      </c>
      <c r="AE63" s="292">
        <f t="shared" si="90"/>
        <v>2432.875303927101</v>
      </c>
      <c r="AF63" s="292">
        <f t="shared" si="90"/>
        <v>2590.968104501459</v>
      </c>
      <c r="AG63" s="292">
        <f t="shared" si="90"/>
        <v>2990.1651456347972</v>
      </c>
      <c r="AH63" s="292">
        <f t="shared" si="90"/>
        <v>2851.1456017047931</v>
      </c>
      <c r="AI63" s="292">
        <f t="shared" si="90"/>
        <v>2420.7714466936322</v>
      </c>
      <c r="AJ63" s="292">
        <f t="shared" si="90"/>
        <v>2578.0777159218501</v>
      </c>
      <c r="AK63" s="292">
        <f t="shared" ref="AK63:BP63" si="91" xml:space="preserve"> AK$56</f>
        <v>2975.2887021241781</v>
      </c>
      <c r="AL63" s="292">
        <f t="shared" si="91"/>
        <v>2836.9607977162118</v>
      </c>
      <c r="AM63" s="292">
        <f t="shared" si="91"/>
        <v>2426.0526064549977</v>
      </c>
      <c r="AN63" s="292">
        <f t="shared" si="91"/>
        <v>2547.926659829066</v>
      </c>
      <c r="AO63" s="292">
        <f t="shared" si="91"/>
        <v>2960.486270770326</v>
      </c>
      <c r="AP63" s="292">
        <f t="shared" si="91"/>
        <v>2822.8465648917536</v>
      </c>
      <c r="AQ63" s="292">
        <f t="shared" si="91"/>
        <v>2396.7440872192601</v>
      </c>
      <c r="AR63" s="292">
        <f t="shared" si="91"/>
        <v>2552.4890135609035</v>
      </c>
      <c r="AS63" s="292">
        <f t="shared" si="91"/>
        <v>2945.7574833535596</v>
      </c>
      <c r="AT63" s="292">
        <f t="shared" si="91"/>
        <v>2808.8025521310983</v>
      </c>
      <c r="AU63" s="292">
        <f t="shared" si="91"/>
        <v>2384.8199872828473</v>
      </c>
      <c r="AV63" s="292">
        <f t="shared" si="91"/>
        <v>2539.7900632446795</v>
      </c>
      <c r="AW63" s="292">
        <f t="shared" si="91"/>
        <v>2931.1019734861293</v>
      </c>
      <c r="AX63" s="292">
        <f t="shared" si="91"/>
        <v>2794.828410080695</v>
      </c>
      <c r="AY63" s="292">
        <f t="shared" si="91"/>
        <v>2372.9552112267138</v>
      </c>
      <c r="AZ63" s="292">
        <f t="shared" si="91"/>
        <v>2527.1542917857514</v>
      </c>
      <c r="BA63" s="292">
        <f t="shared" si="91"/>
        <v>2916.5193766031134</v>
      </c>
      <c r="BB63" s="292">
        <f t="shared" si="91"/>
        <v>2780.9237911250702</v>
      </c>
      <c r="BC63" s="292">
        <f t="shared" si="91"/>
        <v>2378.1320549944994</v>
      </c>
      <c r="BD63" s="292">
        <f t="shared" si="91"/>
        <v>2497.598793774122</v>
      </c>
      <c r="BE63" s="292">
        <f t="shared" si="91"/>
        <v>2902.0093299533464</v>
      </c>
      <c r="BF63" s="292">
        <f t="shared" si="91"/>
        <v>2767.0883493781803</v>
      </c>
      <c r="BG63" s="292">
        <f t="shared" si="91"/>
        <v>2349.4024516489335</v>
      </c>
      <c r="BH63" s="292">
        <f t="shared" si="91"/>
        <v>2502.0710297128808</v>
      </c>
      <c r="BI63" s="292">
        <f t="shared" si="91"/>
        <v>2887.5714725903954</v>
      </c>
      <c r="BJ63" s="292">
        <f t="shared" si="91"/>
        <v>2753.3217406748058</v>
      </c>
      <c r="BK63" s="292">
        <f t="shared" si="91"/>
        <v>2337.7138822377447</v>
      </c>
      <c r="BL63" s="292">
        <f t="shared" si="91"/>
        <v>2489.622915137194</v>
      </c>
      <c r="BM63" s="292">
        <f t="shared" si="91"/>
        <v>2873.2054453635778</v>
      </c>
      <c r="BN63" s="292">
        <f t="shared" si="91"/>
        <v>2739.6236225619959</v>
      </c>
      <c r="BO63" s="292">
        <f t="shared" si="91"/>
        <v>2326.0834649131793</v>
      </c>
      <c r="BP63" s="292">
        <f t="shared" si="91"/>
        <v>2477.2367314797966</v>
      </c>
      <c r="BQ63" s="292">
        <f t="shared" ref="BQ63:CV63" si="92" xml:space="preserve"> BQ$56</f>
        <v>2858.9108909090332</v>
      </c>
      <c r="BR63" s="292">
        <f t="shared" si="92"/>
        <v>2725.9936542905439</v>
      </c>
      <c r="BS63" s="292">
        <f t="shared" si="92"/>
        <v>2331.1580531867876</v>
      </c>
      <c r="BT63" s="292">
        <f t="shared" si="92"/>
        <v>2448.2650278012484</v>
      </c>
      <c r="BU63" s="292">
        <f t="shared" si="92"/>
        <v>2844.6874536408304</v>
      </c>
      <c r="BV63" s="292">
        <f t="shared" si="92"/>
        <v>2712.4314968065109</v>
      </c>
      <c r="BW63" s="292">
        <f t="shared" si="92"/>
        <v>2302.9959307078343</v>
      </c>
      <c r="BX63" s="292">
        <f t="shared" si="92"/>
        <v>2452.6489259966793</v>
      </c>
      <c r="BY63" s="292">
        <f t="shared" si="92"/>
        <v>2830.53477974212</v>
      </c>
      <c r="BZ63" s="292">
        <f t="shared" si="92"/>
        <v>2698.9368127427983</v>
      </c>
      <c r="CA63" s="292">
        <f t="shared" si="92"/>
        <v>2291.5382395102833</v>
      </c>
      <c r="CB63" s="292">
        <f t="shared" si="92"/>
        <v>2440.4466925340103</v>
      </c>
      <c r="CC63" s="292">
        <f t="shared" si="92"/>
        <v>2816.4525171563387</v>
      </c>
      <c r="CD63" s="292">
        <f t="shared" si="92"/>
        <v>2685.5092664107451</v>
      </c>
      <c r="CE63" s="292">
        <f t="shared" si="92"/>
        <v>2280.1375517515257</v>
      </c>
      <c r="CF63" s="292">
        <f t="shared" si="92"/>
        <v>2428.3051667005079</v>
      </c>
      <c r="CG63" s="292">
        <f t="shared" si="92"/>
        <v>2802.4403155784462</v>
      </c>
      <c r="CH63" s="292">
        <f t="shared" si="92"/>
        <v>2672.1485237917868</v>
      </c>
      <c r="CI63" s="292">
        <f t="shared" si="92"/>
        <v>2285.1119043303843</v>
      </c>
      <c r="CJ63" s="292">
        <f t="shared" si="92"/>
        <v>2399.9057259701481</v>
      </c>
      <c r="CK63" s="292">
        <f t="shared" si="92"/>
        <v>2788.4978264462152</v>
      </c>
      <c r="CL63" s="292">
        <f t="shared" si="92"/>
        <v>2658.8542525291405</v>
      </c>
      <c r="CM63" s="292">
        <f t="shared" si="92"/>
        <v>2257.5060535645421</v>
      </c>
      <c r="CN63" s="292">
        <f t="shared" si="92"/>
        <v>2404.2030313116111</v>
      </c>
      <c r="CO63" s="292">
        <f t="shared" si="92"/>
        <v>2774.6247029315582</v>
      </c>
      <c r="CP63" s="292">
        <f t="shared" si="92"/>
        <v>2645.6261219195449</v>
      </c>
      <c r="CQ63" s="292">
        <f t="shared" si="92"/>
        <v>2246.274680163724</v>
      </c>
      <c r="CR63" s="292">
        <f t="shared" si="92"/>
        <v>2392.2418222006081</v>
      </c>
      <c r="CS63" s="292">
        <f t="shared" si="92"/>
        <v>2760.8205999318998</v>
      </c>
      <c r="CT63" s="292">
        <f t="shared" si="92"/>
        <v>2632.4638029050193</v>
      </c>
      <c r="CU63" s="292">
        <f t="shared" si="92"/>
        <v>2235.0991842425115</v>
      </c>
      <c r="CV63" s="292">
        <f t="shared" si="92"/>
        <v>2380.3401215926442</v>
      </c>
      <c r="CW63" s="292">
        <f t="shared" ref="CW63:EB63" si="93" xml:space="preserve"> CW$56</f>
        <v>2747.0851740615926</v>
      </c>
      <c r="CX63" s="292">
        <f t="shared" si="93"/>
        <v>2619.3669680646963</v>
      </c>
      <c r="CY63" s="292">
        <f t="shared" si="93"/>
        <v>2239.975281030006</v>
      </c>
      <c r="CZ63" s="292">
        <f t="shared" si="93"/>
        <v>2352.501640199006</v>
      </c>
      <c r="DA63" s="292">
        <f t="shared" si="93"/>
        <v>2733.4180836433761</v>
      </c>
      <c r="DB63" s="292">
        <f t="shared" si="93"/>
        <v>2606.3352916066628</v>
      </c>
      <c r="DC63" s="292">
        <f t="shared" si="93"/>
        <v>2212.9147142323332</v>
      </c>
      <c r="DD63" s="292">
        <f t="shared" si="93"/>
        <v>2356.7140631099674</v>
      </c>
      <c r="DE63" s="292">
        <f t="shared" si="93"/>
        <v>2719.8189886998766</v>
      </c>
      <c r="DF63" s="292">
        <f t="shared" si="93"/>
        <v>2593.3684493598644</v>
      </c>
      <c r="DG63" s="292">
        <f t="shared" si="93"/>
        <v>2201.9051882908793</v>
      </c>
      <c r="DH63" s="292">
        <f t="shared" si="93"/>
        <v>2344.9891175223565</v>
      </c>
      <c r="DI63" s="292">
        <f t="shared" si="93"/>
        <v>2706.2875509451515</v>
      </c>
      <c r="DJ63" s="292">
        <f t="shared" si="93"/>
        <v>2580.4661187660349</v>
      </c>
      <c r="DK63" s="292">
        <f t="shared" si="93"/>
        <v>2190.9504361103272</v>
      </c>
      <c r="DL63" s="292">
        <f t="shared" si="93"/>
        <v>2333.3225049973698</v>
      </c>
      <c r="DM63" s="292">
        <f t="shared" si="93"/>
        <v>2692.8234337762697</v>
      </c>
      <c r="DN63" s="292">
        <f t="shared" si="93"/>
        <v>2567.6279788716756</v>
      </c>
      <c r="DO63" s="292">
        <f t="shared" si="93"/>
        <v>1466.6086965409409</v>
      </c>
      <c r="DP63" s="292">
        <f t="shared" si="93"/>
        <v>0</v>
      </c>
      <c r="DQ63" s="292">
        <f t="shared" si="93"/>
        <v>0</v>
      </c>
      <c r="DR63" s="292">
        <f t="shared" si="93"/>
        <v>0</v>
      </c>
      <c r="DS63" s="292">
        <f t="shared" si="93"/>
        <v>0</v>
      </c>
      <c r="DT63" s="292">
        <f t="shared" si="93"/>
        <v>0</v>
      </c>
      <c r="DU63" s="292">
        <f t="shared" si="93"/>
        <v>0</v>
      </c>
      <c r="DV63" s="292">
        <f t="shared" si="93"/>
        <v>0</v>
      </c>
      <c r="DW63" s="292">
        <f t="shared" si="93"/>
        <v>0</v>
      </c>
      <c r="DX63" s="292">
        <f t="shared" si="93"/>
        <v>0</v>
      </c>
      <c r="DY63" s="292">
        <f t="shared" si="93"/>
        <v>0</v>
      </c>
      <c r="DZ63" s="292">
        <f t="shared" si="93"/>
        <v>0</v>
      </c>
      <c r="EA63" s="292">
        <f t="shared" si="93"/>
        <v>0</v>
      </c>
      <c r="EB63" s="292">
        <f t="shared" si="93"/>
        <v>0</v>
      </c>
      <c r="EC63" s="292">
        <f t="shared" ref="EC63:FH63" si="94" xml:space="preserve"> EC$56</f>
        <v>0</v>
      </c>
      <c r="ED63" s="292">
        <f t="shared" si="94"/>
        <v>0</v>
      </c>
      <c r="EE63" s="292">
        <f t="shared" si="94"/>
        <v>0</v>
      </c>
      <c r="EF63" s="292">
        <f t="shared" si="94"/>
        <v>0</v>
      </c>
      <c r="EG63" s="292">
        <f t="shared" si="94"/>
        <v>0</v>
      </c>
      <c r="EH63" s="292">
        <f t="shared" si="94"/>
        <v>0</v>
      </c>
      <c r="EI63" s="292">
        <f t="shared" si="94"/>
        <v>0</v>
      </c>
      <c r="EJ63" s="292">
        <f t="shared" si="94"/>
        <v>0</v>
      </c>
      <c r="EK63" s="292">
        <f t="shared" si="94"/>
        <v>0</v>
      </c>
      <c r="EL63" s="292">
        <f t="shared" si="94"/>
        <v>0</v>
      </c>
      <c r="EM63" s="292">
        <f t="shared" si="94"/>
        <v>0</v>
      </c>
      <c r="EN63" s="292">
        <f t="shared" si="94"/>
        <v>0</v>
      </c>
      <c r="EO63" s="292">
        <f t="shared" si="94"/>
        <v>0</v>
      </c>
      <c r="EP63" s="292">
        <f t="shared" si="94"/>
        <v>0</v>
      </c>
      <c r="EQ63" s="292">
        <f t="shared" si="94"/>
        <v>0</v>
      </c>
      <c r="ER63" s="292">
        <f t="shared" si="94"/>
        <v>0</v>
      </c>
      <c r="ES63" s="292">
        <f t="shared" si="94"/>
        <v>0</v>
      </c>
      <c r="ET63" s="292">
        <f t="shared" si="94"/>
        <v>0</v>
      </c>
      <c r="EU63" s="292">
        <f t="shared" si="94"/>
        <v>0</v>
      </c>
      <c r="EV63" s="292">
        <f t="shared" si="94"/>
        <v>0</v>
      </c>
      <c r="EW63" s="292">
        <f t="shared" si="94"/>
        <v>0</v>
      </c>
      <c r="EX63" s="292">
        <f t="shared" si="94"/>
        <v>0</v>
      </c>
      <c r="EY63" s="292">
        <f t="shared" si="94"/>
        <v>0</v>
      </c>
      <c r="EZ63" s="292">
        <f t="shared" si="94"/>
        <v>0</v>
      </c>
      <c r="FA63" s="292">
        <f t="shared" si="94"/>
        <v>0</v>
      </c>
      <c r="FB63" s="292">
        <f t="shared" si="94"/>
        <v>0</v>
      </c>
      <c r="FC63" s="292">
        <f t="shared" si="94"/>
        <v>0</v>
      </c>
      <c r="FD63" s="292">
        <f t="shared" si="94"/>
        <v>0</v>
      </c>
      <c r="FE63" s="292">
        <f t="shared" si="94"/>
        <v>0</v>
      </c>
      <c r="FF63" s="292">
        <f t="shared" si="94"/>
        <v>0</v>
      </c>
      <c r="FG63" s="292">
        <f t="shared" si="94"/>
        <v>0</v>
      </c>
      <c r="FH63" s="292">
        <f t="shared" si="94"/>
        <v>0</v>
      </c>
      <c r="FI63" s="292">
        <f t="shared" ref="FI63:GJ63" si="95" xml:space="preserve"> FI$56</f>
        <v>0</v>
      </c>
      <c r="FJ63" s="292">
        <f t="shared" si="95"/>
        <v>0</v>
      </c>
      <c r="FK63" s="292">
        <f t="shared" si="95"/>
        <v>0</v>
      </c>
      <c r="FL63" s="292">
        <f t="shared" si="95"/>
        <v>0</v>
      </c>
      <c r="FM63" s="292">
        <f t="shared" si="95"/>
        <v>0</v>
      </c>
      <c r="FN63" s="292">
        <f t="shared" si="95"/>
        <v>0</v>
      </c>
      <c r="FO63" s="292">
        <f t="shared" si="95"/>
        <v>0</v>
      </c>
      <c r="FP63" s="292">
        <f t="shared" si="95"/>
        <v>0</v>
      </c>
      <c r="FQ63" s="292">
        <f t="shared" si="95"/>
        <v>0</v>
      </c>
      <c r="FR63" s="292">
        <f t="shared" si="95"/>
        <v>0</v>
      </c>
      <c r="FS63" s="292">
        <f t="shared" si="95"/>
        <v>0</v>
      </c>
      <c r="FT63" s="292">
        <f t="shared" si="95"/>
        <v>0</v>
      </c>
      <c r="FU63" s="292">
        <f t="shared" si="95"/>
        <v>0</v>
      </c>
      <c r="FV63" s="292">
        <f t="shared" si="95"/>
        <v>0</v>
      </c>
      <c r="FW63" s="292">
        <f t="shared" si="95"/>
        <v>0</v>
      </c>
      <c r="FX63" s="292">
        <f t="shared" si="95"/>
        <v>0</v>
      </c>
      <c r="FY63" s="292">
        <f t="shared" si="95"/>
        <v>0</v>
      </c>
      <c r="FZ63" s="292">
        <f t="shared" si="95"/>
        <v>0</v>
      </c>
      <c r="GA63" s="292">
        <f t="shared" si="95"/>
        <v>0</v>
      </c>
      <c r="GB63" s="292">
        <f t="shared" si="95"/>
        <v>0</v>
      </c>
      <c r="GC63" s="292">
        <f t="shared" si="95"/>
        <v>0</v>
      </c>
      <c r="GD63" s="292">
        <f t="shared" si="95"/>
        <v>0</v>
      </c>
      <c r="GE63" s="292">
        <f t="shared" si="95"/>
        <v>0</v>
      </c>
      <c r="GF63" s="292">
        <f t="shared" si="95"/>
        <v>0</v>
      </c>
      <c r="GG63" s="292">
        <f t="shared" si="95"/>
        <v>0</v>
      </c>
      <c r="GH63" s="292">
        <f t="shared" si="95"/>
        <v>0</v>
      </c>
      <c r="GI63" s="292">
        <f t="shared" si="95"/>
        <v>0</v>
      </c>
      <c r="GJ63" s="292">
        <f t="shared" si="95"/>
        <v>0</v>
      </c>
    </row>
    <row r="64" spans="1:192" x14ac:dyDescent="0.25">
      <c r="A64" s="414"/>
      <c r="B64" s="414"/>
      <c r="C64" s="415"/>
      <c r="D64" s="416"/>
      <c r="E64" s="418" t="s">
        <v>253</v>
      </c>
      <c r="F64" s="418"/>
      <c r="G64" s="418" t="str">
        <f xml:space="preserve"> SMU</f>
        <v>$ 000s</v>
      </c>
      <c r="H64" s="418"/>
      <c r="I64" s="418"/>
      <c r="J64" s="418">
        <f t="shared" ref="J64:BU64" si="96" xml:space="preserve"> IF( J59 = 1, $F58, J61 + J62 - J63)</f>
        <v>0</v>
      </c>
      <c r="K64" s="418">
        <f t="shared" si="96"/>
        <v>0</v>
      </c>
      <c r="L64" s="418">
        <f t="shared" si="96"/>
        <v>0</v>
      </c>
      <c r="M64" s="418">
        <f t="shared" si="96"/>
        <v>0</v>
      </c>
      <c r="N64" s="418">
        <f t="shared" si="96"/>
        <v>0</v>
      </c>
      <c r="O64" s="418">
        <f t="shared" si="96"/>
        <v>0</v>
      </c>
      <c r="P64" s="418">
        <f t="shared" si="96"/>
        <v>0</v>
      </c>
      <c r="Q64" s="418">
        <f t="shared" si="96"/>
        <v>0</v>
      </c>
      <c r="R64" s="418">
        <f t="shared" si="96"/>
        <v>0</v>
      </c>
      <c r="S64" s="418">
        <f t="shared" si="96"/>
        <v>1616.3667228367631</v>
      </c>
      <c r="T64" s="418">
        <f t="shared" si="96"/>
        <v>1961.923644602065</v>
      </c>
      <c r="U64" s="418">
        <f t="shared" si="96"/>
        <v>2012.4724019509104</v>
      </c>
      <c r="V64" s="418">
        <f t="shared" si="96"/>
        <v>1653.1023301739624</v>
      </c>
      <c r="W64" s="418">
        <f t="shared" si="96"/>
        <v>1590.6511951813318</v>
      </c>
      <c r="X64" s="418">
        <f t="shared" si="96"/>
        <v>1952.1628304498163</v>
      </c>
      <c r="Y64" s="418">
        <f t="shared" si="96"/>
        <v>2002.460101443693</v>
      </c>
      <c r="Z64" s="418">
        <f t="shared" si="96"/>
        <v>1644.8779404716047</v>
      </c>
      <c r="AA64" s="418">
        <f t="shared" si="96"/>
        <v>1600.323479950262</v>
      </c>
      <c r="AB64" s="418">
        <f t="shared" si="96"/>
        <v>1942.4505775620064</v>
      </c>
      <c r="AC64" s="418">
        <f t="shared" si="96"/>
        <v>1992.4976133768087</v>
      </c>
      <c r="AD64" s="418">
        <f t="shared" si="96"/>
        <v>1636.6944681309506</v>
      </c>
      <c r="AE64" s="418">
        <f t="shared" si="96"/>
        <v>1592.3616715923008</v>
      </c>
      <c r="AF64" s="418">
        <f t="shared" si="96"/>
        <v>1932.786644340305</v>
      </c>
      <c r="AG64" s="418">
        <f t="shared" si="96"/>
        <v>1982.5846899271737</v>
      </c>
      <c r="AH64" s="418">
        <f t="shared" si="96"/>
        <v>1628.5517095830346</v>
      </c>
      <c r="AI64" s="418">
        <f t="shared" si="96"/>
        <v>1584.4394742211953</v>
      </c>
      <c r="AJ64" s="418">
        <f t="shared" si="96"/>
        <v>1923.1707903883639</v>
      </c>
      <c r="AK64" s="418">
        <f t="shared" si="96"/>
        <v>1972.7210845046507</v>
      </c>
      <c r="AL64" s="418">
        <f t="shared" si="96"/>
        <v>1620.449462271677</v>
      </c>
      <c r="AM64" s="418">
        <f t="shared" si="96"/>
        <v>1559.2318919677177</v>
      </c>
      <c r="AN64" s="418">
        <f t="shared" si="96"/>
        <v>1913.6027765058352</v>
      </c>
      <c r="AO64" s="418">
        <f t="shared" si="96"/>
        <v>1962.9065517459212</v>
      </c>
      <c r="AP64" s="418">
        <f t="shared" si="96"/>
        <v>1612.3875246484349</v>
      </c>
      <c r="AQ64" s="418">
        <f t="shared" si="96"/>
        <v>1568.7131251416508</v>
      </c>
      <c r="AR64" s="418">
        <f t="shared" si="96"/>
        <v>1904.0823646824233</v>
      </c>
      <c r="AS64" s="418">
        <f t="shared" si="96"/>
        <v>1953.1408475083795</v>
      </c>
      <c r="AT64" s="418">
        <f t="shared" si="96"/>
        <v>1604.3656961675979</v>
      </c>
      <c r="AU64" s="418">
        <f t="shared" si="96"/>
        <v>1560.9085822304983</v>
      </c>
      <c r="AV64" s="418">
        <f t="shared" si="96"/>
        <v>1894.6093180919638</v>
      </c>
      <c r="AW64" s="418">
        <f t="shared" si="96"/>
        <v>1943.4237288640597</v>
      </c>
      <c r="AX64" s="418">
        <f t="shared" si="96"/>
        <v>1596.3837772811921</v>
      </c>
      <c r="AY64" s="418">
        <f t="shared" si="96"/>
        <v>1553.1428678910434</v>
      </c>
      <c r="AZ64" s="418">
        <f t="shared" si="96"/>
        <v>1885.1834010865314</v>
      </c>
      <c r="BA64" s="418">
        <f t="shared" si="96"/>
        <v>1933.7549540935916</v>
      </c>
      <c r="BB64" s="418">
        <f t="shared" si="96"/>
        <v>1588.4415694340214</v>
      </c>
      <c r="BC64" s="418">
        <f t="shared" si="96"/>
        <v>1528.4331978589898</v>
      </c>
      <c r="BD64" s="418">
        <f t="shared" si="96"/>
        <v>1875.8043791905784</v>
      </c>
      <c r="BE64" s="418">
        <f t="shared" si="96"/>
        <v>1924.1342826801911</v>
      </c>
      <c r="BF64" s="418">
        <f t="shared" si="96"/>
        <v>1580.5388750587281</v>
      </c>
      <c r="BG64" s="418">
        <f t="shared" si="96"/>
        <v>1537.7271531804099</v>
      </c>
      <c r="BH64" s="418">
        <f t="shared" si="96"/>
        <v>1866.472019095103</v>
      </c>
      <c r="BI64" s="418">
        <f t="shared" si="96"/>
        <v>1914.5614753036725</v>
      </c>
      <c r="BJ64" s="418">
        <f t="shared" si="96"/>
        <v>1572.6754975708741</v>
      </c>
      <c r="BK64" s="418">
        <f t="shared" si="96"/>
        <v>1530.0767693337416</v>
      </c>
      <c r="BL64" s="418">
        <f t="shared" si="96"/>
        <v>1857.1860886518439</v>
      </c>
      <c r="BM64" s="418">
        <f t="shared" si="96"/>
        <v>1905.0362938345002</v>
      </c>
      <c r="BN64" s="418">
        <f t="shared" si="96"/>
        <v>1564.8512413640537</v>
      </c>
      <c r="BO64" s="418">
        <f t="shared" si="96"/>
        <v>1522.4644470982507</v>
      </c>
      <c r="BP64" s="418">
        <f t="shared" si="96"/>
        <v>1847.9463568675073</v>
      </c>
      <c r="BQ64" s="418">
        <f t="shared" si="96"/>
        <v>1895.5585013278619</v>
      </c>
      <c r="BR64" s="418">
        <f t="shared" si="96"/>
        <v>1557.0659118050294</v>
      </c>
      <c r="BS64" s="418">
        <f t="shared" si="96"/>
        <v>1498.2428542872731</v>
      </c>
      <c r="BT64" s="418">
        <f t="shared" si="96"/>
        <v>1838.7525938980175</v>
      </c>
      <c r="BU64" s="418">
        <f t="shared" si="96"/>
        <v>1886.1278620177727</v>
      </c>
      <c r="BV64" s="418">
        <f t="shared" ref="BV64:EG64" si="97" xml:space="preserve"> IF( BV59 = 1, $F58, BV61 + BV62 - BV63)</f>
        <v>1549.319315228885</v>
      </c>
      <c r="BW64" s="418">
        <f t="shared" si="97"/>
        <v>1507.3532309578977</v>
      </c>
      <c r="BX64" s="418">
        <f t="shared" si="97"/>
        <v>1829.6045710428034</v>
      </c>
      <c r="BY64" s="418">
        <f t="shared" si="97"/>
        <v>1876.7441413112174</v>
      </c>
      <c r="BZ64" s="418">
        <f t="shared" si="97"/>
        <v>1541.6112589342142</v>
      </c>
      <c r="CA64" s="418">
        <f t="shared" si="97"/>
        <v>1499.8539611521378</v>
      </c>
      <c r="CB64" s="418">
        <f t="shared" si="97"/>
        <v>1820.5020607391089</v>
      </c>
      <c r="CC64" s="418">
        <f t="shared" si="97"/>
        <v>1867.4071057823062</v>
      </c>
      <c r="CD64" s="418">
        <f t="shared" si="97"/>
        <v>1533.9415511783227</v>
      </c>
      <c r="CE64" s="418">
        <f t="shared" si="97"/>
        <v>1492.3920011464061</v>
      </c>
      <c r="CF64" s="418">
        <f t="shared" si="97"/>
        <v>1811.4448365563271</v>
      </c>
      <c r="CG64" s="418">
        <f t="shared" si="97"/>
        <v>1858.1165231664741</v>
      </c>
      <c r="CH64" s="418">
        <f t="shared" si="97"/>
        <v>1526.3100011724609</v>
      </c>
      <c r="CI64" s="418">
        <f t="shared" si="97"/>
        <v>1468.6488448217874</v>
      </c>
      <c r="CJ64" s="418">
        <f t="shared" si="97"/>
        <v>1802.4326731903752</v>
      </c>
      <c r="CK64" s="418">
        <f t="shared" si="97"/>
        <v>1848.8721623547008</v>
      </c>
      <c r="CL64" s="418">
        <f t="shared" si="97"/>
        <v>1518.7164190770754</v>
      </c>
      <c r="CM64" s="418">
        <f t="shared" si="97"/>
        <v>1477.5792689749328</v>
      </c>
      <c r="CN64" s="418">
        <f t="shared" si="97"/>
        <v>1793.4653464580852</v>
      </c>
      <c r="CO64" s="418">
        <f t="shared" si="97"/>
        <v>1839.673793387763</v>
      </c>
      <c r="CP64" s="418">
        <f t="shared" si="97"/>
        <v>1511.1606159970906</v>
      </c>
      <c r="CQ64" s="418">
        <f t="shared" si="97"/>
        <v>1470.2281283332668</v>
      </c>
      <c r="CR64" s="418">
        <f t="shared" si="97"/>
        <v>1784.5426332916277</v>
      </c>
      <c r="CS64" s="418">
        <f t="shared" si="97"/>
        <v>1830.5211874505103</v>
      </c>
      <c r="CT64" s="418">
        <f t="shared" si="97"/>
        <v>1503.6424039772046</v>
      </c>
      <c r="CU64" s="418">
        <f t="shared" si="97"/>
        <v>1462.9135605306137</v>
      </c>
      <c r="CV64" s="418">
        <f t="shared" si="97"/>
        <v>1775.6643117329631</v>
      </c>
      <c r="CW64" s="418">
        <f t="shared" si="97"/>
        <v>1821.414116866179</v>
      </c>
      <c r="CX64" s="418">
        <f t="shared" si="97"/>
        <v>1496.1615959972187</v>
      </c>
      <c r="CY64" s="418">
        <f t="shared" si="97"/>
        <v>1439.6393903860398</v>
      </c>
      <c r="CZ64" s="418">
        <f t="shared" si="97"/>
        <v>1766.8301609283217</v>
      </c>
      <c r="DA64" s="418">
        <f t="shared" si="97"/>
        <v>1812.3523550907257</v>
      </c>
      <c r="DB64" s="418">
        <f t="shared" si="97"/>
        <v>1488.7180059673819</v>
      </c>
      <c r="DC64" s="418">
        <f t="shared" si="97"/>
        <v>1448.393416529902</v>
      </c>
      <c r="DD64" s="418">
        <f t="shared" si="97"/>
        <v>1758.0399611227085</v>
      </c>
      <c r="DE64" s="418">
        <f t="shared" si="97"/>
        <v>1803.3356767071905</v>
      </c>
      <c r="DF64" s="418">
        <f t="shared" si="97"/>
        <v>1481.3114487237635</v>
      </c>
      <c r="DG64" s="418">
        <f t="shared" si="97"/>
        <v>1441.1874791342311</v>
      </c>
      <c r="DH64" s="418">
        <f t="shared" si="97"/>
        <v>1749.2934936544366</v>
      </c>
      <c r="DI64" s="418">
        <f t="shared" si="97"/>
        <v>1794.3638574200904</v>
      </c>
      <c r="DJ64" s="418">
        <f t="shared" si="97"/>
        <v>1473.9417400236453</v>
      </c>
      <c r="DK64" s="418">
        <f t="shared" si="97"/>
        <v>1434.0173921733644</v>
      </c>
      <c r="DL64" s="418">
        <f t="shared" si="97"/>
        <v>1740.5905409496881</v>
      </c>
      <c r="DM64" s="418">
        <f t="shared" si="97"/>
        <v>1785.4366740498408</v>
      </c>
      <c r="DN64" s="418">
        <f t="shared" si="97"/>
        <v>1466.6086965409409</v>
      </c>
      <c r="DO64" s="418">
        <f t="shared" si="97"/>
        <v>0</v>
      </c>
      <c r="DP64" s="418">
        <f t="shared" si="97"/>
        <v>0</v>
      </c>
      <c r="DQ64" s="418">
        <f t="shared" si="97"/>
        <v>0</v>
      </c>
      <c r="DR64" s="418">
        <f t="shared" si="97"/>
        <v>0</v>
      </c>
      <c r="DS64" s="418">
        <f t="shared" si="97"/>
        <v>0</v>
      </c>
      <c r="DT64" s="418">
        <f t="shared" si="97"/>
        <v>0</v>
      </c>
      <c r="DU64" s="418">
        <f t="shared" si="97"/>
        <v>0</v>
      </c>
      <c r="DV64" s="418">
        <f t="shared" si="97"/>
        <v>0</v>
      </c>
      <c r="DW64" s="418">
        <f t="shared" si="97"/>
        <v>0</v>
      </c>
      <c r="DX64" s="418">
        <f t="shared" si="97"/>
        <v>0</v>
      </c>
      <c r="DY64" s="418">
        <f t="shared" si="97"/>
        <v>0</v>
      </c>
      <c r="DZ64" s="418">
        <f t="shared" si="97"/>
        <v>0</v>
      </c>
      <c r="EA64" s="418">
        <f t="shared" si="97"/>
        <v>0</v>
      </c>
      <c r="EB64" s="418">
        <f t="shared" si="97"/>
        <v>0</v>
      </c>
      <c r="EC64" s="418">
        <f t="shared" si="97"/>
        <v>0</v>
      </c>
      <c r="ED64" s="418">
        <f t="shared" si="97"/>
        <v>0</v>
      </c>
      <c r="EE64" s="418">
        <f t="shared" si="97"/>
        <v>0</v>
      </c>
      <c r="EF64" s="418">
        <f t="shared" si="97"/>
        <v>0</v>
      </c>
      <c r="EG64" s="418">
        <f t="shared" si="97"/>
        <v>0</v>
      </c>
      <c r="EH64" s="418">
        <f t="shared" ref="EH64:GJ64" si="98" xml:space="preserve"> IF( EH59 = 1, $F58, EH61 + EH62 - EH63)</f>
        <v>0</v>
      </c>
      <c r="EI64" s="418">
        <f t="shared" si="98"/>
        <v>0</v>
      </c>
      <c r="EJ64" s="418">
        <f t="shared" si="98"/>
        <v>0</v>
      </c>
      <c r="EK64" s="418">
        <f t="shared" si="98"/>
        <v>0</v>
      </c>
      <c r="EL64" s="418">
        <f t="shared" si="98"/>
        <v>0</v>
      </c>
      <c r="EM64" s="418">
        <f t="shared" si="98"/>
        <v>0</v>
      </c>
      <c r="EN64" s="418">
        <f t="shared" si="98"/>
        <v>0</v>
      </c>
      <c r="EO64" s="418">
        <f t="shared" si="98"/>
        <v>0</v>
      </c>
      <c r="EP64" s="418">
        <f t="shared" si="98"/>
        <v>0</v>
      </c>
      <c r="EQ64" s="418">
        <f t="shared" si="98"/>
        <v>0</v>
      </c>
      <c r="ER64" s="418">
        <f t="shared" si="98"/>
        <v>0</v>
      </c>
      <c r="ES64" s="418">
        <f t="shared" si="98"/>
        <v>0</v>
      </c>
      <c r="ET64" s="418">
        <f t="shared" si="98"/>
        <v>0</v>
      </c>
      <c r="EU64" s="418">
        <f t="shared" si="98"/>
        <v>0</v>
      </c>
      <c r="EV64" s="418">
        <f t="shared" si="98"/>
        <v>0</v>
      </c>
      <c r="EW64" s="418">
        <f t="shared" si="98"/>
        <v>0</v>
      </c>
      <c r="EX64" s="418">
        <f t="shared" si="98"/>
        <v>0</v>
      </c>
      <c r="EY64" s="418">
        <f t="shared" si="98"/>
        <v>0</v>
      </c>
      <c r="EZ64" s="418">
        <f t="shared" si="98"/>
        <v>0</v>
      </c>
      <c r="FA64" s="418">
        <f t="shared" si="98"/>
        <v>0</v>
      </c>
      <c r="FB64" s="418">
        <f t="shared" si="98"/>
        <v>0</v>
      </c>
      <c r="FC64" s="418">
        <f t="shared" si="98"/>
        <v>0</v>
      </c>
      <c r="FD64" s="418">
        <f t="shared" si="98"/>
        <v>0</v>
      </c>
      <c r="FE64" s="418">
        <f t="shared" si="98"/>
        <v>0</v>
      </c>
      <c r="FF64" s="418">
        <f t="shared" si="98"/>
        <v>0</v>
      </c>
      <c r="FG64" s="418">
        <f t="shared" si="98"/>
        <v>0</v>
      </c>
      <c r="FH64" s="418">
        <f t="shared" si="98"/>
        <v>0</v>
      </c>
      <c r="FI64" s="418">
        <f t="shared" si="98"/>
        <v>0</v>
      </c>
      <c r="FJ64" s="418">
        <f t="shared" si="98"/>
        <v>0</v>
      </c>
      <c r="FK64" s="418">
        <f t="shared" si="98"/>
        <v>0</v>
      </c>
      <c r="FL64" s="418">
        <f t="shared" si="98"/>
        <v>0</v>
      </c>
      <c r="FM64" s="418">
        <f t="shared" si="98"/>
        <v>0</v>
      </c>
      <c r="FN64" s="418">
        <f t="shared" si="98"/>
        <v>0</v>
      </c>
      <c r="FO64" s="418">
        <f t="shared" si="98"/>
        <v>0</v>
      </c>
      <c r="FP64" s="418">
        <f t="shared" si="98"/>
        <v>0</v>
      </c>
      <c r="FQ64" s="418">
        <f t="shared" si="98"/>
        <v>0</v>
      </c>
      <c r="FR64" s="418">
        <f t="shared" si="98"/>
        <v>0</v>
      </c>
      <c r="FS64" s="418">
        <f t="shared" si="98"/>
        <v>0</v>
      </c>
      <c r="FT64" s="418">
        <f t="shared" si="98"/>
        <v>0</v>
      </c>
      <c r="FU64" s="418">
        <f t="shared" si="98"/>
        <v>0</v>
      </c>
      <c r="FV64" s="418">
        <f t="shared" si="98"/>
        <v>0</v>
      </c>
      <c r="FW64" s="418">
        <f t="shared" si="98"/>
        <v>0</v>
      </c>
      <c r="FX64" s="418">
        <f t="shared" si="98"/>
        <v>0</v>
      </c>
      <c r="FY64" s="418">
        <f t="shared" si="98"/>
        <v>0</v>
      </c>
      <c r="FZ64" s="418">
        <f t="shared" si="98"/>
        <v>0</v>
      </c>
      <c r="GA64" s="418">
        <f t="shared" si="98"/>
        <v>0</v>
      </c>
      <c r="GB64" s="418">
        <f t="shared" si="98"/>
        <v>0</v>
      </c>
      <c r="GC64" s="418">
        <f t="shared" si="98"/>
        <v>0</v>
      </c>
      <c r="GD64" s="418">
        <f t="shared" si="98"/>
        <v>0</v>
      </c>
      <c r="GE64" s="418">
        <f t="shared" si="98"/>
        <v>0</v>
      </c>
      <c r="GF64" s="418">
        <f t="shared" si="98"/>
        <v>0</v>
      </c>
      <c r="GG64" s="418">
        <f t="shared" si="98"/>
        <v>0</v>
      </c>
      <c r="GH64" s="418">
        <f t="shared" si="98"/>
        <v>0</v>
      </c>
      <c r="GI64" s="418">
        <f t="shared" si="98"/>
        <v>0</v>
      </c>
      <c r="GJ64" s="418">
        <f t="shared" si="98"/>
        <v>0</v>
      </c>
    </row>
    <row r="65" spans="1:192" x14ac:dyDescent="0.25">
      <c r="A65" s="247"/>
      <c r="B65" s="247"/>
      <c r="C65" s="248"/>
      <c r="D65" s="249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6"/>
      <c r="AP65" s="246"/>
      <c r="AQ65" s="246"/>
      <c r="AR65" s="246"/>
      <c r="AS65" s="246"/>
      <c r="AT65" s="246"/>
      <c r="AU65" s="246"/>
      <c r="AV65" s="246"/>
      <c r="AW65" s="246"/>
      <c r="AX65" s="246"/>
      <c r="AY65" s="246"/>
      <c r="AZ65" s="246"/>
      <c r="BA65" s="246"/>
      <c r="BB65" s="246"/>
      <c r="BC65" s="246"/>
      <c r="BD65" s="246"/>
      <c r="BE65" s="246"/>
      <c r="BF65" s="246"/>
      <c r="BG65" s="246"/>
      <c r="BH65" s="246"/>
      <c r="BI65" s="246"/>
      <c r="BJ65" s="246"/>
      <c r="BK65" s="246"/>
      <c r="BL65" s="246"/>
      <c r="BM65" s="246"/>
      <c r="BN65" s="246"/>
      <c r="BO65" s="246"/>
      <c r="BP65" s="246"/>
      <c r="BQ65" s="246"/>
      <c r="BR65" s="246"/>
      <c r="BS65" s="246"/>
      <c r="BT65" s="246"/>
      <c r="BU65" s="246"/>
      <c r="BV65" s="246"/>
      <c r="BW65" s="246"/>
      <c r="BX65" s="246"/>
      <c r="BY65" s="246"/>
      <c r="BZ65" s="246"/>
      <c r="CA65" s="246"/>
      <c r="CB65" s="246"/>
      <c r="CC65" s="246"/>
      <c r="CD65" s="246"/>
      <c r="CE65" s="246"/>
      <c r="CF65" s="246"/>
      <c r="CG65" s="246"/>
      <c r="CH65" s="246"/>
      <c r="CI65" s="246"/>
      <c r="CJ65" s="246"/>
      <c r="CK65" s="246"/>
      <c r="CL65" s="246"/>
      <c r="CM65" s="246"/>
      <c r="CN65" s="246"/>
      <c r="CO65" s="246"/>
      <c r="CP65" s="246"/>
      <c r="CQ65" s="246"/>
      <c r="CR65" s="246"/>
      <c r="CS65" s="246"/>
      <c r="CT65" s="246"/>
      <c r="CU65" s="246"/>
      <c r="CV65" s="246"/>
      <c r="CW65" s="246"/>
      <c r="CX65" s="246"/>
      <c r="CY65" s="246"/>
      <c r="CZ65" s="246"/>
      <c r="DA65" s="246"/>
      <c r="DB65" s="246"/>
      <c r="DC65" s="246"/>
      <c r="DD65" s="246"/>
      <c r="DE65" s="246"/>
      <c r="DF65" s="246"/>
      <c r="DG65" s="246"/>
      <c r="DH65" s="246"/>
      <c r="DI65" s="246"/>
      <c r="DJ65" s="246"/>
      <c r="DK65" s="246"/>
      <c r="DL65" s="246"/>
      <c r="DM65" s="246"/>
      <c r="DN65" s="246"/>
      <c r="DO65" s="246"/>
      <c r="DP65" s="246"/>
      <c r="DQ65" s="246"/>
      <c r="DR65" s="246"/>
      <c r="DS65" s="246"/>
      <c r="DT65" s="246"/>
      <c r="DU65" s="246"/>
      <c r="DV65" s="246"/>
      <c r="DW65" s="246"/>
      <c r="DX65" s="246"/>
      <c r="DY65" s="246"/>
      <c r="DZ65" s="246"/>
      <c r="EA65" s="246"/>
      <c r="EB65" s="246"/>
      <c r="EC65" s="246"/>
      <c r="ED65" s="246"/>
      <c r="EE65" s="246"/>
      <c r="EF65" s="246"/>
      <c r="EG65" s="246"/>
      <c r="EH65" s="246"/>
      <c r="EI65" s="246"/>
      <c r="EJ65" s="246"/>
      <c r="EK65" s="246"/>
      <c r="EL65" s="246"/>
      <c r="EM65" s="246"/>
      <c r="EN65" s="246"/>
      <c r="EO65" s="246"/>
      <c r="EP65" s="246"/>
      <c r="EQ65" s="246"/>
      <c r="ER65" s="246"/>
      <c r="ES65" s="246"/>
      <c r="ET65" s="246"/>
      <c r="EU65" s="246"/>
      <c r="EV65" s="246"/>
      <c r="EW65" s="246"/>
      <c r="EX65" s="246"/>
      <c r="EY65" s="246"/>
      <c r="EZ65" s="246"/>
      <c r="FA65" s="246"/>
      <c r="FB65" s="246"/>
      <c r="FC65" s="246"/>
      <c r="FD65" s="246"/>
      <c r="FE65" s="246"/>
      <c r="FF65" s="246"/>
      <c r="FG65" s="246"/>
      <c r="FH65" s="246"/>
      <c r="FI65" s="246"/>
      <c r="FJ65" s="246"/>
      <c r="FK65" s="246"/>
      <c r="FL65" s="246"/>
      <c r="FM65" s="246"/>
      <c r="FN65" s="246"/>
      <c r="FO65" s="246"/>
      <c r="FP65" s="246"/>
      <c r="FQ65" s="246"/>
      <c r="FR65" s="246"/>
      <c r="FS65" s="246"/>
      <c r="FT65" s="246"/>
      <c r="FU65" s="246"/>
      <c r="FV65" s="246"/>
      <c r="FW65" s="246"/>
      <c r="FX65" s="246"/>
      <c r="FY65" s="246"/>
      <c r="FZ65" s="246"/>
      <c r="GA65" s="246"/>
      <c r="GB65" s="246"/>
      <c r="GC65" s="246"/>
      <c r="GD65" s="246"/>
      <c r="GE65" s="246"/>
      <c r="GF65" s="246"/>
      <c r="GG65" s="246"/>
      <c r="GH65" s="246"/>
      <c r="GI65" s="246"/>
      <c r="GJ65" s="246"/>
    </row>
    <row r="66" spans="1:192" x14ac:dyDescent="0.25">
      <c r="A66" s="247"/>
      <c r="B66" s="247"/>
      <c r="C66" s="248"/>
      <c r="D66" s="249"/>
      <c r="E66" s="246"/>
      <c r="F66" s="246"/>
      <c r="G66" s="246"/>
      <c r="H66" s="246"/>
      <c r="I66" s="246"/>
      <c r="J66" s="246"/>
      <c r="K66" s="246"/>
      <c r="L66" s="246"/>
      <c r="M66" s="246"/>
      <c r="N66" s="246"/>
      <c r="O66" s="246"/>
      <c r="P66" s="246"/>
      <c r="Q66" s="246"/>
      <c r="R66" s="246"/>
      <c r="S66" s="246"/>
      <c r="T66" s="246"/>
      <c r="U66" s="246"/>
      <c r="V66" s="246"/>
      <c r="W66" s="246"/>
      <c r="X66" s="246"/>
      <c r="Y66" s="246"/>
      <c r="Z66" s="246"/>
      <c r="AA66" s="246"/>
      <c r="AB66" s="246"/>
      <c r="AC66" s="246"/>
      <c r="AD66" s="246"/>
      <c r="AE66" s="246"/>
      <c r="AF66" s="246"/>
      <c r="AG66" s="246"/>
      <c r="AH66" s="246"/>
      <c r="AI66" s="246"/>
      <c r="AJ66" s="246"/>
      <c r="AK66" s="246"/>
      <c r="AL66" s="246"/>
      <c r="AM66" s="246"/>
      <c r="AN66" s="246"/>
      <c r="AO66" s="246"/>
      <c r="AP66" s="246"/>
      <c r="AQ66" s="246"/>
      <c r="AR66" s="246"/>
      <c r="AS66" s="246"/>
      <c r="AT66" s="246"/>
      <c r="AU66" s="246"/>
      <c r="AV66" s="246"/>
      <c r="AW66" s="246"/>
      <c r="AX66" s="246"/>
      <c r="AY66" s="246"/>
      <c r="AZ66" s="246"/>
      <c r="BA66" s="246"/>
      <c r="BB66" s="246"/>
      <c r="BC66" s="246"/>
      <c r="BD66" s="246"/>
      <c r="BE66" s="246"/>
      <c r="BF66" s="246"/>
      <c r="BG66" s="246"/>
      <c r="BH66" s="246"/>
      <c r="BI66" s="246"/>
      <c r="BJ66" s="246"/>
      <c r="BK66" s="246"/>
      <c r="BL66" s="246"/>
      <c r="BM66" s="246"/>
      <c r="BN66" s="246"/>
      <c r="BO66" s="246"/>
      <c r="BP66" s="246"/>
      <c r="BQ66" s="246"/>
      <c r="BR66" s="246"/>
      <c r="BS66" s="246"/>
      <c r="BT66" s="246"/>
      <c r="BU66" s="246"/>
      <c r="BV66" s="246"/>
      <c r="BW66" s="246"/>
      <c r="BX66" s="246"/>
      <c r="BY66" s="246"/>
      <c r="BZ66" s="246"/>
      <c r="CA66" s="246"/>
      <c r="CB66" s="246"/>
      <c r="CC66" s="246"/>
      <c r="CD66" s="246"/>
      <c r="CE66" s="246"/>
      <c r="CF66" s="246"/>
      <c r="CG66" s="246"/>
      <c r="CH66" s="246"/>
      <c r="CI66" s="246"/>
      <c r="CJ66" s="246"/>
      <c r="CK66" s="246"/>
      <c r="CL66" s="246"/>
      <c r="CM66" s="246"/>
      <c r="CN66" s="246"/>
      <c r="CO66" s="246"/>
      <c r="CP66" s="246"/>
      <c r="CQ66" s="246"/>
      <c r="CR66" s="246"/>
      <c r="CS66" s="246"/>
      <c r="CT66" s="246"/>
      <c r="CU66" s="246"/>
      <c r="CV66" s="246"/>
      <c r="CW66" s="246"/>
      <c r="CX66" s="246"/>
      <c r="CY66" s="246"/>
      <c r="CZ66" s="246"/>
      <c r="DA66" s="246"/>
      <c r="DB66" s="246"/>
      <c r="DC66" s="246"/>
      <c r="DD66" s="246"/>
      <c r="DE66" s="246"/>
      <c r="DF66" s="246"/>
      <c r="DG66" s="246"/>
      <c r="DH66" s="246"/>
      <c r="DI66" s="246"/>
      <c r="DJ66" s="246"/>
      <c r="DK66" s="246"/>
      <c r="DL66" s="246"/>
      <c r="DM66" s="246"/>
      <c r="DN66" s="246"/>
      <c r="DO66" s="246"/>
      <c r="DP66" s="246"/>
      <c r="DQ66" s="246"/>
      <c r="DR66" s="246"/>
      <c r="DS66" s="246"/>
      <c r="DT66" s="246"/>
      <c r="DU66" s="246"/>
      <c r="DV66" s="246"/>
      <c r="DW66" s="246"/>
      <c r="DX66" s="246"/>
      <c r="DY66" s="246"/>
      <c r="DZ66" s="246"/>
      <c r="EA66" s="246"/>
      <c r="EB66" s="246"/>
      <c r="EC66" s="246"/>
      <c r="ED66" s="246"/>
      <c r="EE66" s="246"/>
      <c r="EF66" s="246"/>
      <c r="EG66" s="246"/>
      <c r="EH66" s="246"/>
      <c r="EI66" s="246"/>
      <c r="EJ66" s="246"/>
      <c r="EK66" s="246"/>
      <c r="EL66" s="246"/>
      <c r="EM66" s="246"/>
      <c r="EN66" s="246"/>
      <c r="EO66" s="246"/>
      <c r="EP66" s="246"/>
      <c r="EQ66" s="246"/>
      <c r="ER66" s="246"/>
      <c r="ES66" s="246"/>
      <c r="ET66" s="246"/>
      <c r="EU66" s="246"/>
      <c r="EV66" s="246"/>
      <c r="EW66" s="246"/>
      <c r="EX66" s="246"/>
      <c r="EY66" s="246"/>
      <c r="EZ66" s="246"/>
      <c r="FA66" s="246"/>
      <c r="FB66" s="246"/>
      <c r="FC66" s="246"/>
      <c r="FD66" s="246"/>
      <c r="FE66" s="246"/>
      <c r="FF66" s="246"/>
      <c r="FG66" s="246"/>
      <c r="FH66" s="246"/>
      <c r="FI66" s="246"/>
      <c r="FJ66" s="246"/>
      <c r="FK66" s="246"/>
      <c r="FL66" s="246"/>
      <c r="FM66" s="246"/>
      <c r="FN66" s="246"/>
      <c r="FO66" s="246"/>
      <c r="FP66" s="246"/>
      <c r="FQ66" s="246"/>
      <c r="FR66" s="246"/>
      <c r="FS66" s="246"/>
      <c r="FT66" s="246"/>
      <c r="FU66" s="246"/>
      <c r="FV66" s="246"/>
      <c r="FW66" s="246"/>
      <c r="FX66" s="246"/>
      <c r="FY66" s="246"/>
      <c r="FZ66" s="246"/>
      <c r="GA66" s="246"/>
      <c r="GB66" s="246"/>
      <c r="GC66" s="246"/>
      <c r="GD66" s="246"/>
      <c r="GE66" s="246"/>
      <c r="GF66" s="246"/>
      <c r="GG66" s="246"/>
      <c r="GH66" s="246"/>
      <c r="GI66" s="246"/>
      <c r="GJ66" s="246"/>
    </row>
    <row r="67" spans="1:192" x14ac:dyDescent="0.25">
      <c r="A67" s="247" t="s">
        <v>255</v>
      </c>
      <c r="B67" s="247"/>
      <c r="C67" s="248"/>
      <c r="D67" s="249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AQ67" s="246"/>
      <c r="AR67" s="246"/>
      <c r="AS67" s="246"/>
      <c r="AT67" s="246"/>
      <c r="AU67" s="246"/>
      <c r="AV67" s="246"/>
      <c r="AW67" s="246"/>
      <c r="AX67" s="246"/>
      <c r="AY67" s="246"/>
      <c r="AZ67" s="246"/>
      <c r="BA67" s="246"/>
      <c r="BB67" s="246"/>
      <c r="BC67" s="246"/>
      <c r="BD67" s="246"/>
      <c r="BE67" s="246"/>
      <c r="BF67" s="246"/>
      <c r="BG67" s="246"/>
      <c r="BH67" s="246"/>
      <c r="BI67" s="246"/>
      <c r="BJ67" s="246"/>
      <c r="BK67" s="246"/>
      <c r="BL67" s="246"/>
      <c r="BM67" s="246"/>
      <c r="BN67" s="246"/>
      <c r="BO67" s="246"/>
      <c r="BP67" s="246"/>
      <c r="BQ67" s="246"/>
      <c r="BR67" s="246"/>
      <c r="BS67" s="246"/>
      <c r="BT67" s="246"/>
      <c r="BU67" s="246"/>
      <c r="BV67" s="246"/>
      <c r="BW67" s="246"/>
      <c r="BX67" s="246"/>
      <c r="BY67" s="246"/>
      <c r="BZ67" s="246"/>
      <c r="CA67" s="246"/>
      <c r="CB67" s="246"/>
      <c r="CC67" s="246"/>
      <c r="CD67" s="246"/>
      <c r="CE67" s="246"/>
      <c r="CF67" s="246"/>
      <c r="CG67" s="246"/>
      <c r="CH67" s="246"/>
      <c r="CI67" s="246"/>
      <c r="CJ67" s="246"/>
      <c r="CK67" s="246"/>
      <c r="CL67" s="246"/>
      <c r="CM67" s="246"/>
      <c r="CN67" s="246"/>
      <c r="CO67" s="246"/>
      <c r="CP67" s="246"/>
      <c r="CQ67" s="246"/>
      <c r="CR67" s="246"/>
      <c r="CS67" s="246"/>
      <c r="CT67" s="246"/>
      <c r="CU67" s="246"/>
      <c r="CV67" s="246"/>
      <c r="CW67" s="246"/>
      <c r="CX67" s="246"/>
      <c r="CY67" s="246"/>
      <c r="CZ67" s="246"/>
      <c r="DA67" s="246"/>
      <c r="DB67" s="246"/>
      <c r="DC67" s="246"/>
      <c r="DD67" s="246"/>
      <c r="DE67" s="246"/>
      <c r="DF67" s="246"/>
      <c r="DG67" s="246"/>
      <c r="DH67" s="246"/>
      <c r="DI67" s="246"/>
      <c r="DJ67" s="246"/>
      <c r="DK67" s="246"/>
      <c r="DL67" s="246"/>
      <c r="DM67" s="246"/>
      <c r="DN67" s="246"/>
      <c r="DO67" s="246"/>
      <c r="DP67" s="246"/>
      <c r="DQ67" s="246"/>
      <c r="DR67" s="246"/>
      <c r="DS67" s="246"/>
      <c r="DT67" s="246"/>
      <c r="DU67" s="246"/>
      <c r="DV67" s="246"/>
      <c r="DW67" s="246"/>
      <c r="DX67" s="246"/>
      <c r="DY67" s="246"/>
      <c r="DZ67" s="246"/>
      <c r="EA67" s="246"/>
      <c r="EB67" s="246"/>
      <c r="EC67" s="246"/>
      <c r="ED67" s="246"/>
      <c r="EE67" s="246"/>
      <c r="EF67" s="246"/>
      <c r="EG67" s="246"/>
      <c r="EH67" s="246"/>
      <c r="EI67" s="246"/>
      <c r="EJ67" s="246"/>
      <c r="EK67" s="246"/>
      <c r="EL67" s="246"/>
      <c r="EM67" s="246"/>
      <c r="EN67" s="246"/>
      <c r="EO67" s="246"/>
      <c r="EP67" s="246"/>
      <c r="EQ67" s="246"/>
      <c r="ER67" s="246"/>
      <c r="ES67" s="246"/>
      <c r="ET67" s="246"/>
      <c r="EU67" s="246"/>
      <c r="EV67" s="246"/>
      <c r="EW67" s="246"/>
      <c r="EX67" s="246"/>
      <c r="EY67" s="246"/>
      <c r="EZ67" s="246"/>
      <c r="FA67" s="246"/>
      <c r="FB67" s="246"/>
      <c r="FC67" s="246"/>
      <c r="FD67" s="246"/>
      <c r="FE67" s="246"/>
      <c r="FF67" s="246"/>
      <c r="FG67" s="246"/>
      <c r="FH67" s="246"/>
      <c r="FI67" s="246"/>
      <c r="FJ67" s="246"/>
      <c r="FK67" s="246"/>
      <c r="FL67" s="246"/>
      <c r="FM67" s="246"/>
      <c r="FN67" s="246"/>
      <c r="FO67" s="246"/>
      <c r="FP67" s="246"/>
      <c r="FQ67" s="246"/>
      <c r="FR67" s="246"/>
      <c r="FS67" s="246"/>
      <c r="FT67" s="246"/>
      <c r="FU67" s="246"/>
      <c r="FV67" s="246"/>
      <c r="FW67" s="246"/>
      <c r="FX67" s="246"/>
      <c r="FY67" s="246"/>
      <c r="FZ67" s="246"/>
      <c r="GA67" s="246"/>
      <c r="GB67" s="246"/>
      <c r="GC67" s="246"/>
      <c r="GD67" s="246"/>
      <c r="GE67" s="246"/>
      <c r="GF67" s="246"/>
      <c r="GG67" s="246"/>
      <c r="GH67" s="246"/>
      <c r="GI67" s="246"/>
      <c r="GJ67" s="246"/>
    </row>
    <row r="68" spans="1:192" x14ac:dyDescent="0.25">
      <c r="A68" s="247"/>
      <c r="B68" s="247"/>
      <c r="C68" s="248"/>
      <c r="D68" s="249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6"/>
      <c r="AP68" s="246"/>
      <c r="AQ68" s="246"/>
      <c r="AR68" s="246"/>
      <c r="AS68" s="246"/>
      <c r="AT68" s="246"/>
      <c r="AU68" s="246"/>
      <c r="AV68" s="246"/>
      <c r="AW68" s="246"/>
      <c r="AX68" s="246"/>
      <c r="AY68" s="246"/>
      <c r="AZ68" s="246"/>
      <c r="BA68" s="246"/>
      <c r="BB68" s="246"/>
      <c r="BC68" s="246"/>
      <c r="BD68" s="246"/>
      <c r="BE68" s="246"/>
      <c r="BF68" s="246"/>
      <c r="BG68" s="246"/>
      <c r="BH68" s="246"/>
      <c r="BI68" s="246"/>
      <c r="BJ68" s="246"/>
      <c r="BK68" s="246"/>
      <c r="BL68" s="246"/>
      <c r="BM68" s="246"/>
      <c r="BN68" s="246"/>
      <c r="BO68" s="246"/>
      <c r="BP68" s="246"/>
      <c r="BQ68" s="246"/>
      <c r="BR68" s="246"/>
      <c r="BS68" s="246"/>
      <c r="BT68" s="246"/>
      <c r="BU68" s="246"/>
      <c r="BV68" s="246"/>
      <c r="BW68" s="246"/>
      <c r="BX68" s="246"/>
      <c r="BY68" s="246"/>
      <c r="BZ68" s="246"/>
      <c r="CA68" s="246"/>
      <c r="CB68" s="246"/>
      <c r="CC68" s="246"/>
      <c r="CD68" s="246"/>
      <c r="CE68" s="246"/>
      <c r="CF68" s="246"/>
      <c r="CG68" s="246"/>
      <c r="CH68" s="246"/>
      <c r="CI68" s="246"/>
      <c r="CJ68" s="246"/>
      <c r="CK68" s="246"/>
      <c r="CL68" s="246"/>
      <c r="CM68" s="246"/>
      <c r="CN68" s="246"/>
      <c r="CO68" s="246"/>
      <c r="CP68" s="246"/>
      <c r="CQ68" s="246"/>
      <c r="CR68" s="246"/>
      <c r="CS68" s="246"/>
      <c r="CT68" s="246"/>
      <c r="CU68" s="246"/>
      <c r="CV68" s="246"/>
      <c r="CW68" s="246"/>
      <c r="CX68" s="246"/>
      <c r="CY68" s="246"/>
      <c r="CZ68" s="246"/>
      <c r="DA68" s="246"/>
      <c r="DB68" s="246"/>
      <c r="DC68" s="246"/>
      <c r="DD68" s="246"/>
      <c r="DE68" s="246"/>
      <c r="DF68" s="246"/>
      <c r="DG68" s="246"/>
      <c r="DH68" s="246"/>
      <c r="DI68" s="246"/>
      <c r="DJ68" s="246"/>
      <c r="DK68" s="246"/>
      <c r="DL68" s="246"/>
      <c r="DM68" s="246"/>
      <c r="DN68" s="246"/>
      <c r="DO68" s="246"/>
      <c r="DP68" s="246"/>
      <c r="DQ68" s="246"/>
      <c r="DR68" s="246"/>
      <c r="DS68" s="246"/>
      <c r="DT68" s="246"/>
      <c r="DU68" s="246"/>
      <c r="DV68" s="246"/>
      <c r="DW68" s="246"/>
      <c r="DX68" s="246"/>
      <c r="DY68" s="246"/>
      <c r="DZ68" s="246"/>
      <c r="EA68" s="246"/>
      <c r="EB68" s="246"/>
      <c r="EC68" s="246"/>
      <c r="ED68" s="246"/>
      <c r="EE68" s="246"/>
      <c r="EF68" s="246"/>
      <c r="EG68" s="246"/>
      <c r="EH68" s="246"/>
      <c r="EI68" s="246"/>
      <c r="EJ68" s="246"/>
      <c r="EK68" s="246"/>
      <c r="EL68" s="246"/>
      <c r="EM68" s="246"/>
      <c r="EN68" s="246"/>
      <c r="EO68" s="246"/>
      <c r="EP68" s="246"/>
      <c r="EQ68" s="246"/>
      <c r="ER68" s="246"/>
      <c r="ES68" s="246"/>
      <c r="ET68" s="246"/>
      <c r="EU68" s="246"/>
      <c r="EV68" s="246"/>
      <c r="EW68" s="246"/>
      <c r="EX68" s="246"/>
      <c r="EY68" s="246"/>
      <c r="EZ68" s="246"/>
      <c r="FA68" s="246"/>
      <c r="FB68" s="246"/>
      <c r="FC68" s="246"/>
      <c r="FD68" s="246"/>
      <c r="FE68" s="246"/>
      <c r="FF68" s="246"/>
      <c r="FG68" s="246"/>
      <c r="FH68" s="246"/>
      <c r="FI68" s="246"/>
      <c r="FJ68" s="246"/>
      <c r="FK68" s="246"/>
      <c r="FL68" s="246"/>
      <c r="FM68" s="246"/>
      <c r="FN68" s="246"/>
      <c r="FO68" s="246"/>
      <c r="FP68" s="246"/>
      <c r="FQ68" s="246"/>
      <c r="FR68" s="246"/>
      <c r="FS68" s="246"/>
      <c r="FT68" s="246"/>
      <c r="FU68" s="246"/>
      <c r="FV68" s="246"/>
      <c r="FW68" s="246"/>
      <c r="FX68" s="246"/>
      <c r="FY68" s="246"/>
      <c r="FZ68" s="246"/>
      <c r="GA68" s="246"/>
      <c r="GB68" s="246"/>
      <c r="GC68" s="246"/>
      <c r="GD68" s="246"/>
      <c r="GE68" s="246"/>
      <c r="GF68" s="246"/>
      <c r="GG68" s="246"/>
      <c r="GH68" s="246"/>
      <c r="GI68" s="246"/>
      <c r="GJ68" s="246"/>
    </row>
    <row r="69" spans="1:192" x14ac:dyDescent="0.25">
      <c r="A69" s="91"/>
      <c r="B69" s="91"/>
      <c r="C69" s="92"/>
      <c r="D69" s="93"/>
      <c r="E69" s="151" t="str">
        <f xml:space="preserve"> InpC!E$157</f>
        <v>Accounts payable days</v>
      </c>
      <c r="F69" s="151">
        <f xml:space="preserve"> InpC!F$157</f>
        <v>30</v>
      </c>
      <c r="G69" s="151" t="str">
        <f xml:space="preserve"> InpC!G$157</f>
        <v>days</v>
      </c>
      <c r="H69" s="151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/>
      <c r="CC69" s="74"/>
      <c r="CD69" s="74"/>
      <c r="CE69" s="74"/>
      <c r="CF69" s="74"/>
      <c r="CG69" s="74"/>
      <c r="CH69" s="74"/>
      <c r="CI69" s="74"/>
      <c r="CJ69" s="74"/>
      <c r="CK69" s="74"/>
      <c r="CL69" s="74"/>
      <c r="CM69" s="74"/>
      <c r="CN69" s="74"/>
      <c r="CO69" s="74"/>
      <c r="CP69" s="74"/>
      <c r="CQ69" s="74"/>
      <c r="CR69" s="74"/>
      <c r="CS69" s="74"/>
      <c r="CT69" s="74"/>
      <c r="CU69" s="74"/>
      <c r="CV69" s="74"/>
      <c r="CW69" s="74"/>
      <c r="CX69" s="74"/>
      <c r="CY69" s="74"/>
      <c r="CZ69" s="74"/>
      <c r="DA69" s="74"/>
      <c r="DB69" s="74"/>
      <c r="DC69" s="74"/>
      <c r="DD69" s="74"/>
      <c r="DE69" s="74"/>
      <c r="DF69" s="74"/>
      <c r="DG69" s="74"/>
      <c r="DH69" s="74"/>
      <c r="DI69" s="74"/>
      <c r="DJ69" s="74"/>
      <c r="DK69" s="74"/>
      <c r="DL69" s="74"/>
      <c r="DM69" s="74"/>
      <c r="DN69" s="74"/>
      <c r="DO69" s="74"/>
      <c r="DP69" s="74"/>
      <c r="DQ69" s="74"/>
      <c r="DR69" s="74"/>
      <c r="DS69" s="74"/>
      <c r="DT69" s="74"/>
      <c r="DU69" s="74"/>
      <c r="DV69" s="74"/>
      <c r="DW69" s="74"/>
      <c r="DX69" s="74"/>
      <c r="DY69" s="74"/>
      <c r="DZ69" s="74"/>
      <c r="EA69" s="74"/>
      <c r="EB69" s="74"/>
      <c r="EC69" s="74"/>
      <c r="ED69" s="74"/>
      <c r="EE69" s="74"/>
      <c r="EF69" s="74"/>
      <c r="EG69" s="74"/>
      <c r="EH69" s="74"/>
      <c r="EI69" s="74"/>
      <c r="EJ69" s="74"/>
      <c r="EK69" s="74"/>
      <c r="EL69" s="74"/>
      <c r="EM69" s="74"/>
      <c r="EN69" s="74"/>
      <c r="EO69" s="74"/>
      <c r="EP69" s="74"/>
      <c r="EQ69" s="74"/>
      <c r="ER69" s="74"/>
      <c r="ES69" s="74"/>
      <c r="ET69" s="74"/>
      <c r="EU69" s="74"/>
      <c r="EV69" s="74"/>
      <c r="EW69" s="74"/>
      <c r="EX69" s="74"/>
      <c r="EY69" s="74"/>
      <c r="EZ69" s="74"/>
      <c r="FA69" s="74"/>
      <c r="FB69" s="74"/>
      <c r="FC69" s="74"/>
      <c r="FD69" s="74"/>
      <c r="FE69" s="74"/>
      <c r="FF69" s="74"/>
      <c r="FG69" s="74"/>
      <c r="FH69" s="74"/>
      <c r="FI69" s="74"/>
      <c r="FJ69" s="74"/>
      <c r="FK69" s="74"/>
      <c r="FL69" s="74"/>
      <c r="FM69" s="74"/>
      <c r="FN69" s="74"/>
      <c r="FO69" s="74"/>
      <c r="FP69" s="74"/>
      <c r="FQ69" s="74"/>
      <c r="FR69" s="74"/>
      <c r="FS69" s="74"/>
      <c r="FT69" s="74"/>
      <c r="FU69" s="74"/>
      <c r="FV69" s="74"/>
      <c r="FW69" s="74"/>
      <c r="FX69" s="74"/>
      <c r="FY69" s="74"/>
      <c r="FZ69" s="74"/>
      <c r="GA69" s="74"/>
      <c r="GB69" s="74"/>
      <c r="GC69" s="74"/>
      <c r="GD69" s="74"/>
      <c r="GE69" s="74"/>
      <c r="GF69" s="74"/>
      <c r="GG69" s="74"/>
      <c r="GH69" s="74"/>
      <c r="GI69" s="74"/>
      <c r="GJ69" s="74"/>
    </row>
    <row r="70" spans="1:192" x14ac:dyDescent="0.25">
      <c r="A70" s="91"/>
      <c r="B70" s="91"/>
      <c r="C70" s="92"/>
      <c r="D70" s="93"/>
      <c r="E70" s="74" t="str">
        <f xml:space="preserve"> Time!E$193</f>
        <v>Days in period</v>
      </c>
      <c r="F70" s="74">
        <f xml:space="preserve"> Time!F$193</f>
        <v>0</v>
      </c>
      <c r="G70" s="74" t="str">
        <f xml:space="preserve"> Time!G$193</f>
        <v>days</v>
      </c>
      <c r="H70" s="74">
        <f xml:space="preserve"> Time!H$193</f>
        <v>0</v>
      </c>
      <c r="I70" s="74">
        <f xml:space="preserve"> Time!I$193</f>
        <v>0</v>
      </c>
      <c r="J70" s="74">
        <f xml:space="preserve"> Time!J$193</f>
        <v>92</v>
      </c>
      <c r="K70" s="74">
        <f xml:space="preserve"> Time!K$193</f>
        <v>90</v>
      </c>
      <c r="L70" s="74">
        <f xml:space="preserve"> Time!L$193</f>
        <v>91</v>
      </c>
      <c r="M70" s="74">
        <f xml:space="preserve"> Time!M$193</f>
        <v>92</v>
      </c>
      <c r="N70" s="74">
        <f xml:space="preserve"> Time!N$193</f>
        <v>92</v>
      </c>
      <c r="O70" s="74">
        <f xml:space="preserve"> Time!O$193</f>
        <v>90</v>
      </c>
      <c r="P70" s="74">
        <f xml:space="preserve"> Time!P$193</f>
        <v>91</v>
      </c>
      <c r="Q70" s="74">
        <f xml:space="preserve"> Time!Q$193</f>
        <v>92</v>
      </c>
      <c r="R70" s="74">
        <f xml:space="preserve"> Time!R$193</f>
        <v>92</v>
      </c>
      <c r="S70" s="74">
        <f xml:space="preserve"> Time!S$193</f>
        <v>90</v>
      </c>
      <c r="T70" s="74">
        <f xml:space="preserve"> Time!T$193</f>
        <v>91</v>
      </c>
      <c r="U70" s="74">
        <f xml:space="preserve"> Time!U$193</f>
        <v>92</v>
      </c>
      <c r="V70" s="74">
        <f xml:space="preserve"> Time!V$193</f>
        <v>92</v>
      </c>
      <c r="W70" s="74">
        <f xml:space="preserve"> Time!W$193</f>
        <v>91</v>
      </c>
      <c r="X70" s="74">
        <f xml:space="preserve"> Time!X$193</f>
        <v>91</v>
      </c>
      <c r="Y70" s="74">
        <f xml:space="preserve"> Time!Y$193</f>
        <v>92</v>
      </c>
      <c r="Z70" s="74">
        <f xml:space="preserve"> Time!Z$193</f>
        <v>92</v>
      </c>
      <c r="AA70" s="74">
        <f xml:space="preserve"> Time!AA$193</f>
        <v>90</v>
      </c>
      <c r="AB70" s="74">
        <f xml:space="preserve"> Time!AB$193</f>
        <v>91</v>
      </c>
      <c r="AC70" s="74">
        <f xml:space="preserve"> Time!AC$193</f>
        <v>92</v>
      </c>
      <c r="AD70" s="74">
        <f xml:space="preserve"> Time!AD$193</f>
        <v>92</v>
      </c>
      <c r="AE70" s="74">
        <f xml:space="preserve"> Time!AE$193</f>
        <v>90</v>
      </c>
      <c r="AF70" s="74">
        <f xml:space="preserve"> Time!AF$193</f>
        <v>91</v>
      </c>
      <c r="AG70" s="74">
        <f xml:space="preserve"> Time!AG$193</f>
        <v>92</v>
      </c>
      <c r="AH70" s="74">
        <f xml:space="preserve"> Time!AH$193</f>
        <v>92</v>
      </c>
      <c r="AI70" s="74">
        <f xml:space="preserve"> Time!AI$193</f>
        <v>90</v>
      </c>
      <c r="AJ70" s="74">
        <f xml:space="preserve"> Time!AJ$193</f>
        <v>91</v>
      </c>
      <c r="AK70" s="74">
        <f xml:space="preserve"> Time!AK$193</f>
        <v>92</v>
      </c>
      <c r="AL70" s="74">
        <f xml:space="preserve"> Time!AL$193</f>
        <v>92</v>
      </c>
      <c r="AM70" s="74">
        <f xml:space="preserve"> Time!AM$193</f>
        <v>91</v>
      </c>
      <c r="AN70" s="74">
        <f xml:space="preserve"> Time!AN$193</f>
        <v>91</v>
      </c>
      <c r="AO70" s="74">
        <f xml:space="preserve"> Time!AO$193</f>
        <v>92</v>
      </c>
      <c r="AP70" s="74">
        <f xml:space="preserve"> Time!AP$193</f>
        <v>92</v>
      </c>
      <c r="AQ70" s="74">
        <f xml:space="preserve"> Time!AQ$193</f>
        <v>90</v>
      </c>
      <c r="AR70" s="74">
        <f xml:space="preserve"> Time!AR$193</f>
        <v>91</v>
      </c>
      <c r="AS70" s="74">
        <f xml:space="preserve"> Time!AS$193</f>
        <v>92</v>
      </c>
      <c r="AT70" s="74">
        <f xml:space="preserve"> Time!AT$193</f>
        <v>92</v>
      </c>
      <c r="AU70" s="74">
        <f xml:space="preserve"> Time!AU$193</f>
        <v>90</v>
      </c>
      <c r="AV70" s="74">
        <f xml:space="preserve"> Time!AV$193</f>
        <v>91</v>
      </c>
      <c r="AW70" s="74">
        <f xml:space="preserve"> Time!AW$193</f>
        <v>92</v>
      </c>
      <c r="AX70" s="74">
        <f xml:space="preserve"> Time!AX$193</f>
        <v>92</v>
      </c>
      <c r="AY70" s="74">
        <f xml:space="preserve"> Time!AY$193</f>
        <v>90</v>
      </c>
      <c r="AZ70" s="74">
        <f xml:space="preserve"> Time!AZ$193</f>
        <v>91</v>
      </c>
      <c r="BA70" s="74">
        <f xml:space="preserve"> Time!BA$193</f>
        <v>92</v>
      </c>
      <c r="BB70" s="74">
        <f xml:space="preserve"> Time!BB$193</f>
        <v>92</v>
      </c>
      <c r="BC70" s="74">
        <f xml:space="preserve"> Time!BC$193</f>
        <v>91</v>
      </c>
      <c r="BD70" s="74">
        <f xml:space="preserve"> Time!BD$193</f>
        <v>91</v>
      </c>
      <c r="BE70" s="74">
        <f xml:space="preserve"> Time!BE$193</f>
        <v>92</v>
      </c>
      <c r="BF70" s="74">
        <f xml:space="preserve"> Time!BF$193</f>
        <v>92</v>
      </c>
      <c r="BG70" s="74">
        <f xml:space="preserve"> Time!BG$193</f>
        <v>90</v>
      </c>
      <c r="BH70" s="74">
        <f xml:space="preserve"> Time!BH$193</f>
        <v>91</v>
      </c>
      <c r="BI70" s="74">
        <f xml:space="preserve"> Time!BI$193</f>
        <v>92</v>
      </c>
      <c r="BJ70" s="74">
        <f xml:space="preserve"> Time!BJ$193</f>
        <v>92</v>
      </c>
      <c r="BK70" s="74">
        <f xml:space="preserve"> Time!BK$193</f>
        <v>90</v>
      </c>
      <c r="BL70" s="74">
        <f xml:space="preserve"> Time!BL$193</f>
        <v>91</v>
      </c>
      <c r="BM70" s="74">
        <f xml:space="preserve"> Time!BM$193</f>
        <v>92</v>
      </c>
      <c r="BN70" s="74">
        <f xml:space="preserve"> Time!BN$193</f>
        <v>92</v>
      </c>
      <c r="BO70" s="74">
        <f xml:space="preserve"> Time!BO$193</f>
        <v>90</v>
      </c>
      <c r="BP70" s="74">
        <f xml:space="preserve"> Time!BP$193</f>
        <v>91</v>
      </c>
      <c r="BQ70" s="74">
        <f xml:space="preserve"> Time!BQ$193</f>
        <v>92</v>
      </c>
      <c r="BR70" s="74">
        <f xml:space="preserve"> Time!BR$193</f>
        <v>92</v>
      </c>
      <c r="BS70" s="74">
        <f xml:space="preserve"> Time!BS$193</f>
        <v>91</v>
      </c>
      <c r="BT70" s="74">
        <f xml:space="preserve"> Time!BT$193</f>
        <v>91</v>
      </c>
      <c r="BU70" s="74">
        <f xml:space="preserve"> Time!BU$193</f>
        <v>92</v>
      </c>
      <c r="BV70" s="74">
        <f xml:space="preserve"> Time!BV$193</f>
        <v>92</v>
      </c>
      <c r="BW70" s="74">
        <f xml:space="preserve"> Time!BW$193</f>
        <v>90</v>
      </c>
      <c r="BX70" s="74">
        <f xml:space="preserve"> Time!BX$193</f>
        <v>91</v>
      </c>
      <c r="BY70" s="74">
        <f xml:space="preserve"> Time!BY$193</f>
        <v>92</v>
      </c>
      <c r="BZ70" s="74">
        <f xml:space="preserve"> Time!BZ$193</f>
        <v>92</v>
      </c>
      <c r="CA70" s="74">
        <f xml:space="preserve"> Time!CA$193</f>
        <v>90</v>
      </c>
      <c r="CB70" s="74">
        <f xml:space="preserve"> Time!CB$193</f>
        <v>91</v>
      </c>
      <c r="CC70" s="74">
        <f xml:space="preserve"> Time!CC$193</f>
        <v>92</v>
      </c>
      <c r="CD70" s="74">
        <f xml:space="preserve"> Time!CD$193</f>
        <v>92</v>
      </c>
      <c r="CE70" s="74">
        <f xml:space="preserve"> Time!CE$193</f>
        <v>90</v>
      </c>
      <c r="CF70" s="74">
        <f xml:space="preserve"> Time!CF$193</f>
        <v>91</v>
      </c>
      <c r="CG70" s="74">
        <f xml:space="preserve"> Time!CG$193</f>
        <v>92</v>
      </c>
      <c r="CH70" s="74">
        <f xml:space="preserve"> Time!CH$193</f>
        <v>92</v>
      </c>
      <c r="CI70" s="74">
        <f xml:space="preserve"> Time!CI$193</f>
        <v>91</v>
      </c>
      <c r="CJ70" s="74">
        <f xml:space="preserve"> Time!CJ$193</f>
        <v>91</v>
      </c>
      <c r="CK70" s="74">
        <f xml:space="preserve"> Time!CK$193</f>
        <v>92</v>
      </c>
      <c r="CL70" s="74">
        <f xml:space="preserve"> Time!CL$193</f>
        <v>92</v>
      </c>
      <c r="CM70" s="74">
        <f xml:space="preserve"> Time!CM$193</f>
        <v>90</v>
      </c>
      <c r="CN70" s="74">
        <f xml:space="preserve"> Time!CN$193</f>
        <v>91</v>
      </c>
      <c r="CO70" s="74">
        <f xml:space="preserve"> Time!CO$193</f>
        <v>92</v>
      </c>
      <c r="CP70" s="74">
        <f xml:space="preserve"> Time!CP$193</f>
        <v>92</v>
      </c>
      <c r="CQ70" s="74">
        <f xml:space="preserve"> Time!CQ$193</f>
        <v>90</v>
      </c>
      <c r="CR70" s="74">
        <f xml:space="preserve"> Time!CR$193</f>
        <v>91</v>
      </c>
      <c r="CS70" s="74">
        <f xml:space="preserve"> Time!CS$193</f>
        <v>92</v>
      </c>
      <c r="CT70" s="74">
        <f xml:space="preserve"> Time!CT$193</f>
        <v>92</v>
      </c>
      <c r="CU70" s="74">
        <f xml:space="preserve"> Time!CU$193</f>
        <v>90</v>
      </c>
      <c r="CV70" s="74">
        <f xml:space="preserve"> Time!CV$193</f>
        <v>91</v>
      </c>
      <c r="CW70" s="74">
        <f xml:space="preserve"> Time!CW$193</f>
        <v>92</v>
      </c>
      <c r="CX70" s="74">
        <f xml:space="preserve"> Time!CX$193</f>
        <v>92</v>
      </c>
      <c r="CY70" s="74">
        <f xml:space="preserve"> Time!CY$193</f>
        <v>91</v>
      </c>
      <c r="CZ70" s="74">
        <f xml:space="preserve"> Time!CZ$193</f>
        <v>91</v>
      </c>
      <c r="DA70" s="74">
        <f xml:space="preserve"> Time!DA$193</f>
        <v>92</v>
      </c>
      <c r="DB70" s="74">
        <f xml:space="preserve"> Time!DB$193</f>
        <v>92</v>
      </c>
      <c r="DC70" s="74">
        <f xml:space="preserve"> Time!DC$193</f>
        <v>90</v>
      </c>
      <c r="DD70" s="74">
        <f xml:space="preserve"> Time!DD$193</f>
        <v>91</v>
      </c>
      <c r="DE70" s="74">
        <f xml:space="preserve"> Time!DE$193</f>
        <v>92</v>
      </c>
      <c r="DF70" s="74">
        <f xml:space="preserve"> Time!DF$193</f>
        <v>92</v>
      </c>
      <c r="DG70" s="74">
        <f xml:space="preserve"> Time!DG$193</f>
        <v>90</v>
      </c>
      <c r="DH70" s="74">
        <f xml:space="preserve"> Time!DH$193</f>
        <v>91</v>
      </c>
      <c r="DI70" s="74">
        <f xml:space="preserve"> Time!DI$193</f>
        <v>92</v>
      </c>
      <c r="DJ70" s="74">
        <f xml:space="preserve"> Time!DJ$193</f>
        <v>92</v>
      </c>
      <c r="DK70" s="74">
        <f xml:space="preserve"> Time!DK$193</f>
        <v>90</v>
      </c>
      <c r="DL70" s="74">
        <f xml:space="preserve"> Time!DL$193</f>
        <v>91</v>
      </c>
      <c r="DM70" s="74">
        <f xml:space="preserve"> Time!DM$193</f>
        <v>92</v>
      </c>
      <c r="DN70" s="74">
        <f xml:space="preserve"> Time!DN$193</f>
        <v>92</v>
      </c>
      <c r="DO70" s="74">
        <f xml:space="preserve"> Time!DO$193</f>
        <v>91</v>
      </c>
      <c r="DP70" s="74">
        <f xml:space="preserve"> Time!DP$193</f>
        <v>91</v>
      </c>
      <c r="DQ70" s="74">
        <f xml:space="preserve"> Time!DQ$193</f>
        <v>92</v>
      </c>
      <c r="DR70" s="74">
        <f xml:space="preserve"> Time!DR$193</f>
        <v>92</v>
      </c>
      <c r="DS70" s="74">
        <f xml:space="preserve"> Time!DS$193</f>
        <v>90</v>
      </c>
      <c r="DT70" s="74">
        <f xml:space="preserve"> Time!DT$193</f>
        <v>91</v>
      </c>
      <c r="DU70" s="74">
        <f xml:space="preserve"> Time!DU$193</f>
        <v>92</v>
      </c>
      <c r="DV70" s="74">
        <f xml:space="preserve"> Time!DV$193</f>
        <v>92</v>
      </c>
      <c r="DW70" s="74">
        <f xml:space="preserve"> Time!DW$193</f>
        <v>90</v>
      </c>
      <c r="DX70" s="74">
        <f xml:space="preserve"> Time!DX$193</f>
        <v>91</v>
      </c>
      <c r="DY70" s="74">
        <f xml:space="preserve"> Time!DY$193</f>
        <v>92</v>
      </c>
      <c r="DZ70" s="74">
        <f xml:space="preserve"> Time!DZ$193</f>
        <v>92</v>
      </c>
      <c r="EA70" s="74">
        <f xml:space="preserve"> Time!EA$193</f>
        <v>90</v>
      </c>
      <c r="EB70" s="74">
        <f xml:space="preserve"> Time!EB$193</f>
        <v>91</v>
      </c>
      <c r="EC70" s="74">
        <f xml:space="preserve"> Time!EC$193</f>
        <v>92</v>
      </c>
      <c r="ED70" s="74">
        <f xml:space="preserve"> Time!ED$193</f>
        <v>92</v>
      </c>
      <c r="EE70" s="74">
        <f xml:space="preserve"> Time!EE$193</f>
        <v>91</v>
      </c>
      <c r="EF70" s="74">
        <f xml:space="preserve"> Time!EF$193</f>
        <v>91</v>
      </c>
      <c r="EG70" s="74">
        <f xml:space="preserve"> Time!EG$193</f>
        <v>92</v>
      </c>
      <c r="EH70" s="74">
        <f xml:space="preserve"> Time!EH$193</f>
        <v>92</v>
      </c>
      <c r="EI70" s="74">
        <f xml:space="preserve"> Time!EI$193</f>
        <v>90</v>
      </c>
      <c r="EJ70" s="74">
        <f xml:space="preserve"> Time!EJ$193</f>
        <v>91</v>
      </c>
      <c r="EK70" s="74">
        <f xml:space="preserve"> Time!EK$193</f>
        <v>92</v>
      </c>
      <c r="EL70" s="74">
        <f xml:space="preserve"> Time!EL$193</f>
        <v>92</v>
      </c>
      <c r="EM70" s="74">
        <f xml:space="preserve"> Time!EM$193</f>
        <v>90</v>
      </c>
      <c r="EN70" s="74">
        <f xml:space="preserve"> Time!EN$193</f>
        <v>91</v>
      </c>
      <c r="EO70" s="74">
        <f xml:space="preserve"> Time!EO$193</f>
        <v>92</v>
      </c>
      <c r="EP70" s="74">
        <f xml:space="preserve"> Time!EP$193</f>
        <v>92</v>
      </c>
      <c r="EQ70" s="74">
        <f xml:space="preserve"> Time!EQ$193</f>
        <v>90</v>
      </c>
      <c r="ER70" s="74">
        <f xml:space="preserve"> Time!ER$193</f>
        <v>91</v>
      </c>
      <c r="ES70" s="74">
        <f xml:space="preserve"> Time!ES$193</f>
        <v>92</v>
      </c>
      <c r="ET70" s="74">
        <f xml:space="preserve"> Time!ET$193</f>
        <v>92</v>
      </c>
      <c r="EU70" s="74">
        <f xml:space="preserve"> Time!EU$193</f>
        <v>91</v>
      </c>
      <c r="EV70" s="74">
        <f xml:space="preserve"> Time!EV$193</f>
        <v>91</v>
      </c>
      <c r="EW70" s="74">
        <f xml:space="preserve"> Time!EW$193</f>
        <v>92</v>
      </c>
      <c r="EX70" s="74">
        <f xml:space="preserve"> Time!EX$193</f>
        <v>92</v>
      </c>
      <c r="EY70" s="74">
        <f xml:space="preserve"> Time!EY$193</f>
        <v>90</v>
      </c>
      <c r="EZ70" s="74">
        <f xml:space="preserve"> Time!EZ$193</f>
        <v>91</v>
      </c>
      <c r="FA70" s="74">
        <f xml:space="preserve"> Time!FA$193</f>
        <v>92</v>
      </c>
      <c r="FB70" s="74">
        <f xml:space="preserve"> Time!FB$193</f>
        <v>92</v>
      </c>
      <c r="FC70" s="74">
        <f xml:space="preserve"> Time!FC$193</f>
        <v>90</v>
      </c>
      <c r="FD70" s="74">
        <f xml:space="preserve"> Time!FD$193</f>
        <v>91</v>
      </c>
      <c r="FE70" s="74">
        <f xml:space="preserve"> Time!FE$193</f>
        <v>92</v>
      </c>
      <c r="FF70" s="74">
        <f xml:space="preserve"> Time!FF$193</f>
        <v>92</v>
      </c>
      <c r="FG70" s="74">
        <f xml:space="preserve"> Time!FG$193</f>
        <v>90</v>
      </c>
      <c r="FH70" s="74">
        <f xml:space="preserve"> Time!FH$193</f>
        <v>91</v>
      </c>
      <c r="FI70" s="74">
        <f xml:space="preserve"> Time!FI$193</f>
        <v>92</v>
      </c>
      <c r="FJ70" s="74">
        <f xml:space="preserve"> Time!FJ$193</f>
        <v>92</v>
      </c>
      <c r="FK70" s="74">
        <f xml:space="preserve"> Time!FK$193</f>
        <v>91</v>
      </c>
      <c r="FL70" s="74">
        <f xml:space="preserve"> Time!FL$193</f>
        <v>91</v>
      </c>
      <c r="FM70" s="74">
        <f xml:space="preserve"> Time!FM$193</f>
        <v>92</v>
      </c>
      <c r="FN70" s="74">
        <f xml:space="preserve"> Time!FN$193</f>
        <v>92</v>
      </c>
      <c r="FO70" s="74">
        <f xml:space="preserve"> Time!FO$193</f>
        <v>90</v>
      </c>
      <c r="FP70" s="74">
        <f xml:space="preserve"> Time!FP$193</f>
        <v>91</v>
      </c>
      <c r="FQ70" s="74">
        <f xml:space="preserve"> Time!FQ$193</f>
        <v>92</v>
      </c>
      <c r="FR70" s="74">
        <f xml:space="preserve"> Time!FR$193</f>
        <v>92</v>
      </c>
      <c r="FS70" s="74">
        <f xml:space="preserve"> Time!FS$193</f>
        <v>90</v>
      </c>
      <c r="FT70" s="74">
        <f xml:space="preserve"> Time!FT$193</f>
        <v>91</v>
      </c>
      <c r="FU70" s="74">
        <f xml:space="preserve"> Time!FU$193</f>
        <v>92</v>
      </c>
      <c r="FV70" s="74">
        <f xml:space="preserve"> Time!FV$193</f>
        <v>92</v>
      </c>
      <c r="FW70" s="74">
        <f xml:space="preserve"> Time!FW$193</f>
        <v>90</v>
      </c>
      <c r="FX70" s="74">
        <f xml:space="preserve"> Time!FX$193</f>
        <v>91</v>
      </c>
      <c r="FY70" s="74">
        <f xml:space="preserve"> Time!FY$193</f>
        <v>92</v>
      </c>
      <c r="FZ70" s="74">
        <f xml:space="preserve"> Time!FZ$193</f>
        <v>92</v>
      </c>
      <c r="GA70" s="74">
        <f xml:space="preserve"> Time!GA$193</f>
        <v>91</v>
      </c>
      <c r="GB70" s="74">
        <f xml:space="preserve"> Time!GB$193</f>
        <v>91</v>
      </c>
      <c r="GC70" s="74">
        <f xml:space="preserve"> Time!GC$193</f>
        <v>92</v>
      </c>
      <c r="GD70" s="74">
        <f xml:space="preserve"> Time!GD$193</f>
        <v>92</v>
      </c>
      <c r="GE70" s="74">
        <f xml:space="preserve"> Time!GE$193</f>
        <v>90</v>
      </c>
      <c r="GF70" s="74">
        <f xml:space="preserve"> Time!GF$193</f>
        <v>91</v>
      </c>
      <c r="GG70" s="74">
        <f xml:space="preserve"> Time!GG$193</f>
        <v>92</v>
      </c>
      <c r="GH70" s="74">
        <f xml:space="preserve"> Time!GH$193</f>
        <v>92</v>
      </c>
      <c r="GI70" s="74">
        <f xml:space="preserve"> Time!GI$193</f>
        <v>90</v>
      </c>
      <c r="GJ70" s="74">
        <f xml:space="preserve"> Time!GJ$193</f>
        <v>91</v>
      </c>
    </row>
    <row r="71" spans="1:192" x14ac:dyDescent="0.25">
      <c r="A71" s="247"/>
      <c r="B71" s="247"/>
      <c r="C71" s="248"/>
      <c r="D71" s="249"/>
      <c r="E71" s="246" t="str">
        <f t="shared" ref="E71:AJ71" si="99" xml:space="preserve"> E$42</f>
        <v>O&amp;M expense POS</v>
      </c>
      <c r="F71" s="246">
        <f t="shared" si="99"/>
        <v>0</v>
      </c>
      <c r="G71" s="246" t="str">
        <f t="shared" si="99"/>
        <v>$ 000s</v>
      </c>
      <c r="H71" s="246">
        <f t="shared" si="99"/>
        <v>70672.469220979605</v>
      </c>
      <c r="I71" s="246">
        <f t="shared" si="99"/>
        <v>0</v>
      </c>
      <c r="J71" s="246">
        <f t="shared" si="99"/>
        <v>0</v>
      </c>
      <c r="K71" s="246">
        <f t="shared" si="99"/>
        <v>0</v>
      </c>
      <c r="L71" s="246">
        <f t="shared" si="99"/>
        <v>0</v>
      </c>
      <c r="M71" s="246">
        <f t="shared" si="99"/>
        <v>0</v>
      </c>
      <c r="N71" s="246">
        <f t="shared" si="99"/>
        <v>0</v>
      </c>
      <c r="O71" s="246">
        <f t="shared" si="99"/>
        <v>0</v>
      </c>
      <c r="P71" s="246">
        <f t="shared" si="99"/>
        <v>0</v>
      </c>
      <c r="Q71" s="246">
        <f t="shared" si="99"/>
        <v>0</v>
      </c>
      <c r="R71" s="246">
        <f t="shared" si="99"/>
        <v>0</v>
      </c>
      <c r="S71" s="246">
        <f t="shared" si="99"/>
        <v>517.1299820828782</v>
      </c>
      <c r="T71" s="246">
        <f t="shared" si="99"/>
        <v>517.1299820828782</v>
      </c>
      <c r="U71" s="246">
        <f t="shared" si="99"/>
        <v>517.1299820828782</v>
      </c>
      <c r="V71" s="246">
        <f t="shared" si="99"/>
        <v>517.1299820828782</v>
      </c>
      <c r="W71" s="246">
        <f t="shared" si="99"/>
        <v>530.05823163495029</v>
      </c>
      <c r="X71" s="246">
        <f t="shared" si="99"/>
        <v>530.05823163495029</v>
      </c>
      <c r="Y71" s="246">
        <f t="shared" si="99"/>
        <v>530.05823163495029</v>
      </c>
      <c r="Z71" s="246">
        <f t="shared" si="99"/>
        <v>530.05823163495029</v>
      </c>
      <c r="AA71" s="246">
        <f t="shared" si="99"/>
        <v>543.34644410920032</v>
      </c>
      <c r="AB71" s="246">
        <f t="shared" si="99"/>
        <v>543.34644410920032</v>
      </c>
      <c r="AC71" s="246">
        <f t="shared" si="99"/>
        <v>543.34644410920032</v>
      </c>
      <c r="AD71" s="246">
        <f t="shared" si="99"/>
        <v>543.34644410920032</v>
      </c>
      <c r="AE71" s="246">
        <f t="shared" si="99"/>
        <v>556.93010521193037</v>
      </c>
      <c r="AF71" s="246">
        <f t="shared" si="99"/>
        <v>556.93010521193037</v>
      </c>
      <c r="AG71" s="246">
        <f t="shared" si="99"/>
        <v>556.93010521193037</v>
      </c>
      <c r="AH71" s="246">
        <f t="shared" si="99"/>
        <v>556.93010521193037</v>
      </c>
      <c r="AI71" s="246">
        <f t="shared" si="99"/>
        <v>570.85335784222866</v>
      </c>
      <c r="AJ71" s="246">
        <f t="shared" si="99"/>
        <v>570.85335784222866</v>
      </c>
      <c r="AK71" s="246">
        <f t="shared" ref="AK71:BP71" si="100" xml:space="preserve"> AK$42</f>
        <v>570.85335784222866</v>
      </c>
      <c r="AL71" s="246">
        <f t="shared" si="100"/>
        <v>570.85335784222866</v>
      </c>
      <c r="AM71" s="246">
        <f t="shared" si="100"/>
        <v>585.12469178828439</v>
      </c>
      <c r="AN71" s="246">
        <f t="shared" si="100"/>
        <v>585.12469178828439</v>
      </c>
      <c r="AO71" s="246">
        <f t="shared" si="100"/>
        <v>585.12469178828439</v>
      </c>
      <c r="AP71" s="246">
        <f t="shared" si="100"/>
        <v>585.12469178828439</v>
      </c>
      <c r="AQ71" s="246">
        <f t="shared" si="100"/>
        <v>599.79338432878194</v>
      </c>
      <c r="AR71" s="246">
        <f t="shared" si="100"/>
        <v>599.79338432878194</v>
      </c>
      <c r="AS71" s="246">
        <f t="shared" si="100"/>
        <v>599.79338432878194</v>
      </c>
      <c r="AT71" s="246">
        <f t="shared" si="100"/>
        <v>599.79338432878194</v>
      </c>
      <c r="AU71" s="246">
        <f t="shared" si="100"/>
        <v>614.78821893700149</v>
      </c>
      <c r="AV71" s="246">
        <f t="shared" si="100"/>
        <v>614.78821893700149</v>
      </c>
      <c r="AW71" s="246">
        <f t="shared" si="100"/>
        <v>614.78821893700149</v>
      </c>
      <c r="AX71" s="246">
        <f t="shared" si="100"/>
        <v>614.78821893700149</v>
      </c>
      <c r="AY71" s="246">
        <f t="shared" si="100"/>
        <v>630.15792441042663</v>
      </c>
      <c r="AZ71" s="246">
        <f t="shared" si="100"/>
        <v>630.15792441042663</v>
      </c>
      <c r="BA71" s="246">
        <f t="shared" si="100"/>
        <v>630.15792441042663</v>
      </c>
      <c r="BB71" s="246">
        <f t="shared" si="100"/>
        <v>630.15792441042663</v>
      </c>
      <c r="BC71" s="246">
        <f t="shared" si="100"/>
        <v>645.91187252068744</v>
      </c>
      <c r="BD71" s="246">
        <f t="shared" si="100"/>
        <v>645.91187252068744</v>
      </c>
      <c r="BE71" s="246">
        <f t="shared" si="100"/>
        <v>645.91187252068744</v>
      </c>
      <c r="BF71" s="246">
        <f t="shared" si="100"/>
        <v>645.91187252068744</v>
      </c>
      <c r="BG71" s="246">
        <f t="shared" si="100"/>
        <v>662.10445984306796</v>
      </c>
      <c r="BH71" s="246">
        <f t="shared" si="100"/>
        <v>662.10445984306796</v>
      </c>
      <c r="BI71" s="246">
        <f t="shared" si="100"/>
        <v>662.10445984306796</v>
      </c>
      <c r="BJ71" s="246">
        <f t="shared" si="100"/>
        <v>662.10445984306796</v>
      </c>
      <c r="BK71" s="246">
        <f t="shared" si="100"/>
        <v>678.65707133914452</v>
      </c>
      <c r="BL71" s="246">
        <f t="shared" si="100"/>
        <v>678.65707133914452</v>
      </c>
      <c r="BM71" s="246">
        <f t="shared" si="100"/>
        <v>678.65707133914452</v>
      </c>
      <c r="BN71" s="246">
        <f t="shared" si="100"/>
        <v>678.65707133914452</v>
      </c>
      <c r="BO71" s="246">
        <f t="shared" si="100"/>
        <v>695.62349812262323</v>
      </c>
      <c r="BP71" s="246">
        <f t="shared" si="100"/>
        <v>695.62349812262323</v>
      </c>
      <c r="BQ71" s="246">
        <f t="shared" ref="BQ71:CV71" si="101" xml:space="preserve"> BQ$42</f>
        <v>695.62349812262323</v>
      </c>
      <c r="BR71" s="246">
        <f t="shared" si="101"/>
        <v>695.62349812262323</v>
      </c>
      <c r="BS71" s="246">
        <f t="shared" si="101"/>
        <v>713.0140855756888</v>
      </c>
      <c r="BT71" s="246">
        <f t="shared" si="101"/>
        <v>713.0140855756888</v>
      </c>
      <c r="BU71" s="246">
        <f t="shared" si="101"/>
        <v>713.0140855756888</v>
      </c>
      <c r="BV71" s="246">
        <f t="shared" si="101"/>
        <v>713.0140855756888</v>
      </c>
      <c r="BW71" s="246">
        <f t="shared" si="101"/>
        <v>730.88888140149538</v>
      </c>
      <c r="BX71" s="246">
        <f t="shared" si="101"/>
        <v>730.88888140149538</v>
      </c>
      <c r="BY71" s="246">
        <f t="shared" si="101"/>
        <v>730.88888140149538</v>
      </c>
      <c r="BZ71" s="246">
        <f t="shared" si="101"/>
        <v>730.88888140149538</v>
      </c>
      <c r="CA71" s="246">
        <f t="shared" si="101"/>
        <v>749.16110343653281</v>
      </c>
      <c r="CB71" s="246">
        <f t="shared" si="101"/>
        <v>749.16110343653281</v>
      </c>
      <c r="CC71" s="246">
        <f t="shared" si="101"/>
        <v>749.16110343653281</v>
      </c>
      <c r="CD71" s="246">
        <f t="shared" si="101"/>
        <v>749.16110343653281</v>
      </c>
      <c r="CE71" s="246">
        <f t="shared" si="101"/>
        <v>767.89013102244644</v>
      </c>
      <c r="CF71" s="246">
        <f t="shared" si="101"/>
        <v>767.89013102244644</v>
      </c>
      <c r="CG71" s="246">
        <f t="shared" si="101"/>
        <v>767.89013102244644</v>
      </c>
      <c r="CH71" s="246">
        <f t="shared" si="101"/>
        <v>767.89013102244644</v>
      </c>
      <c r="CI71" s="246">
        <f t="shared" si="101"/>
        <v>787.08738429800769</v>
      </c>
      <c r="CJ71" s="246">
        <f t="shared" si="101"/>
        <v>787.08738429800769</v>
      </c>
      <c r="CK71" s="246">
        <f t="shared" si="101"/>
        <v>787.08738429800769</v>
      </c>
      <c r="CL71" s="246">
        <f t="shared" si="101"/>
        <v>787.08738429800769</v>
      </c>
      <c r="CM71" s="246">
        <f t="shared" si="101"/>
        <v>806.819149176167</v>
      </c>
      <c r="CN71" s="246">
        <f t="shared" si="101"/>
        <v>806.819149176167</v>
      </c>
      <c r="CO71" s="246">
        <f t="shared" si="101"/>
        <v>806.819149176167</v>
      </c>
      <c r="CP71" s="246">
        <f t="shared" si="101"/>
        <v>806.819149176167</v>
      </c>
      <c r="CQ71" s="246">
        <f t="shared" si="101"/>
        <v>826.98962790557118</v>
      </c>
      <c r="CR71" s="246">
        <f t="shared" si="101"/>
        <v>826.98962790557118</v>
      </c>
      <c r="CS71" s="246">
        <f t="shared" si="101"/>
        <v>826.98962790557118</v>
      </c>
      <c r="CT71" s="246">
        <f t="shared" si="101"/>
        <v>826.98962790557118</v>
      </c>
      <c r="CU71" s="246">
        <f t="shared" si="101"/>
        <v>847.66436860321062</v>
      </c>
      <c r="CV71" s="246">
        <f t="shared" si="101"/>
        <v>847.66436860321062</v>
      </c>
      <c r="CW71" s="246">
        <f t="shared" ref="CW71:EB71" si="102" xml:space="preserve"> CW$42</f>
        <v>847.66436860321062</v>
      </c>
      <c r="CX71" s="246">
        <f t="shared" si="102"/>
        <v>847.66436860321062</v>
      </c>
      <c r="CY71" s="246">
        <f t="shared" si="102"/>
        <v>868.85597781829108</v>
      </c>
      <c r="CZ71" s="246">
        <f t="shared" si="102"/>
        <v>868.85597781829108</v>
      </c>
      <c r="DA71" s="246">
        <f t="shared" si="102"/>
        <v>868.85597781829108</v>
      </c>
      <c r="DB71" s="246">
        <f t="shared" si="102"/>
        <v>868.85597781829108</v>
      </c>
      <c r="DC71" s="246">
        <f t="shared" si="102"/>
        <v>890.63762774599763</v>
      </c>
      <c r="DD71" s="246">
        <f t="shared" si="102"/>
        <v>890.63762774599763</v>
      </c>
      <c r="DE71" s="246">
        <f t="shared" si="102"/>
        <v>890.63762774599763</v>
      </c>
      <c r="DF71" s="246">
        <f t="shared" si="102"/>
        <v>890.63762774599763</v>
      </c>
      <c r="DG71" s="246">
        <f t="shared" si="102"/>
        <v>912.90356843964764</v>
      </c>
      <c r="DH71" s="246">
        <f t="shared" si="102"/>
        <v>912.90356843964764</v>
      </c>
      <c r="DI71" s="246">
        <f t="shared" si="102"/>
        <v>912.90356843964764</v>
      </c>
      <c r="DJ71" s="246">
        <f t="shared" si="102"/>
        <v>912.90356843964764</v>
      </c>
      <c r="DK71" s="246">
        <f t="shared" si="102"/>
        <v>935.72615765063904</v>
      </c>
      <c r="DL71" s="246">
        <f t="shared" si="102"/>
        <v>935.72615765063904</v>
      </c>
      <c r="DM71" s="246">
        <f t="shared" si="102"/>
        <v>935.72615765063904</v>
      </c>
      <c r="DN71" s="246">
        <f t="shared" si="102"/>
        <v>935.72615765063904</v>
      </c>
      <c r="DO71" s="246">
        <f t="shared" si="102"/>
        <v>0</v>
      </c>
      <c r="DP71" s="246">
        <f t="shared" si="102"/>
        <v>0</v>
      </c>
      <c r="DQ71" s="246">
        <f t="shared" si="102"/>
        <v>0</v>
      </c>
      <c r="DR71" s="246">
        <f t="shared" si="102"/>
        <v>0</v>
      </c>
      <c r="DS71" s="246">
        <f t="shared" si="102"/>
        <v>0</v>
      </c>
      <c r="DT71" s="246">
        <f t="shared" si="102"/>
        <v>0</v>
      </c>
      <c r="DU71" s="246">
        <f t="shared" si="102"/>
        <v>0</v>
      </c>
      <c r="DV71" s="246">
        <f t="shared" si="102"/>
        <v>0</v>
      </c>
      <c r="DW71" s="246">
        <f t="shared" si="102"/>
        <v>0</v>
      </c>
      <c r="DX71" s="246">
        <f t="shared" si="102"/>
        <v>0</v>
      </c>
      <c r="DY71" s="246">
        <f t="shared" si="102"/>
        <v>0</v>
      </c>
      <c r="DZ71" s="246">
        <f t="shared" si="102"/>
        <v>0</v>
      </c>
      <c r="EA71" s="246">
        <f t="shared" si="102"/>
        <v>0</v>
      </c>
      <c r="EB71" s="246">
        <f t="shared" si="102"/>
        <v>0</v>
      </c>
      <c r="EC71" s="246">
        <f t="shared" ref="EC71:FH71" si="103" xml:space="preserve"> EC$42</f>
        <v>0</v>
      </c>
      <c r="ED71" s="246">
        <f t="shared" si="103"/>
        <v>0</v>
      </c>
      <c r="EE71" s="246">
        <f t="shared" si="103"/>
        <v>0</v>
      </c>
      <c r="EF71" s="246">
        <f t="shared" si="103"/>
        <v>0</v>
      </c>
      <c r="EG71" s="246">
        <f t="shared" si="103"/>
        <v>0</v>
      </c>
      <c r="EH71" s="246">
        <f t="shared" si="103"/>
        <v>0</v>
      </c>
      <c r="EI71" s="246">
        <f t="shared" si="103"/>
        <v>0</v>
      </c>
      <c r="EJ71" s="246">
        <f t="shared" si="103"/>
        <v>0</v>
      </c>
      <c r="EK71" s="246">
        <f t="shared" si="103"/>
        <v>0</v>
      </c>
      <c r="EL71" s="246">
        <f t="shared" si="103"/>
        <v>0</v>
      </c>
      <c r="EM71" s="246">
        <f t="shared" si="103"/>
        <v>0</v>
      </c>
      <c r="EN71" s="246">
        <f t="shared" si="103"/>
        <v>0</v>
      </c>
      <c r="EO71" s="246">
        <f t="shared" si="103"/>
        <v>0</v>
      </c>
      <c r="EP71" s="246">
        <f t="shared" si="103"/>
        <v>0</v>
      </c>
      <c r="EQ71" s="246">
        <f t="shared" si="103"/>
        <v>0</v>
      </c>
      <c r="ER71" s="246">
        <f t="shared" si="103"/>
        <v>0</v>
      </c>
      <c r="ES71" s="246">
        <f t="shared" si="103"/>
        <v>0</v>
      </c>
      <c r="ET71" s="246">
        <f t="shared" si="103"/>
        <v>0</v>
      </c>
      <c r="EU71" s="246">
        <f t="shared" si="103"/>
        <v>0</v>
      </c>
      <c r="EV71" s="246">
        <f t="shared" si="103"/>
        <v>0</v>
      </c>
      <c r="EW71" s="246">
        <f t="shared" si="103"/>
        <v>0</v>
      </c>
      <c r="EX71" s="246">
        <f t="shared" si="103"/>
        <v>0</v>
      </c>
      <c r="EY71" s="246">
        <f t="shared" si="103"/>
        <v>0</v>
      </c>
      <c r="EZ71" s="246">
        <f t="shared" si="103"/>
        <v>0</v>
      </c>
      <c r="FA71" s="246">
        <f t="shared" si="103"/>
        <v>0</v>
      </c>
      <c r="FB71" s="246">
        <f t="shared" si="103"/>
        <v>0</v>
      </c>
      <c r="FC71" s="246">
        <f t="shared" si="103"/>
        <v>0</v>
      </c>
      <c r="FD71" s="246">
        <f t="shared" si="103"/>
        <v>0</v>
      </c>
      <c r="FE71" s="246">
        <f t="shared" si="103"/>
        <v>0</v>
      </c>
      <c r="FF71" s="246">
        <f t="shared" si="103"/>
        <v>0</v>
      </c>
      <c r="FG71" s="246">
        <f t="shared" si="103"/>
        <v>0</v>
      </c>
      <c r="FH71" s="246">
        <f t="shared" si="103"/>
        <v>0</v>
      </c>
      <c r="FI71" s="246">
        <f t="shared" ref="FI71:GJ71" si="104" xml:space="preserve"> FI$42</f>
        <v>0</v>
      </c>
      <c r="FJ71" s="246">
        <f t="shared" si="104"/>
        <v>0</v>
      </c>
      <c r="FK71" s="246">
        <f t="shared" si="104"/>
        <v>0</v>
      </c>
      <c r="FL71" s="246">
        <f t="shared" si="104"/>
        <v>0</v>
      </c>
      <c r="FM71" s="246">
        <f t="shared" si="104"/>
        <v>0</v>
      </c>
      <c r="FN71" s="246">
        <f t="shared" si="104"/>
        <v>0</v>
      </c>
      <c r="FO71" s="246">
        <f t="shared" si="104"/>
        <v>0</v>
      </c>
      <c r="FP71" s="246">
        <f t="shared" si="104"/>
        <v>0</v>
      </c>
      <c r="FQ71" s="246">
        <f t="shared" si="104"/>
        <v>0</v>
      </c>
      <c r="FR71" s="246">
        <f t="shared" si="104"/>
        <v>0</v>
      </c>
      <c r="FS71" s="246">
        <f t="shared" si="104"/>
        <v>0</v>
      </c>
      <c r="FT71" s="246">
        <f t="shared" si="104"/>
        <v>0</v>
      </c>
      <c r="FU71" s="246">
        <f t="shared" si="104"/>
        <v>0</v>
      </c>
      <c r="FV71" s="246">
        <f t="shared" si="104"/>
        <v>0</v>
      </c>
      <c r="FW71" s="246">
        <f t="shared" si="104"/>
        <v>0</v>
      </c>
      <c r="FX71" s="246">
        <f t="shared" si="104"/>
        <v>0</v>
      </c>
      <c r="FY71" s="246">
        <f t="shared" si="104"/>
        <v>0</v>
      </c>
      <c r="FZ71" s="246">
        <f t="shared" si="104"/>
        <v>0</v>
      </c>
      <c r="GA71" s="246">
        <f t="shared" si="104"/>
        <v>0</v>
      </c>
      <c r="GB71" s="246">
        <f t="shared" si="104"/>
        <v>0</v>
      </c>
      <c r="GC71" s="246">
        <f t="shared" si="104"/>
        <v>0</v>
      </c>
      <c r="GD71" s="246">
        <f t="shared" si="104"/>
        <v>0</v>
      </c>
      <c r="GE71" s="246">
        <f t="shared" si="104"/>
        <v>0</v>
      </c>
      <c r="GF71" s="246">
        <f t="shared" si="104"/>
        <v>0</v>
      </c>
      <c r="GG71" s="246">
        <f t="shared" si="104"/>
        <v>0</v>
      </c>
      <c r="GH71" s="246">
        <f t="shared" si="104"/>
        <v>0</v>
      </c>
      <c r="GI71" s="246">
        <f t="shared" si="104"/>
        <v>0</v>
      </c>
      <c r="GJ71" s="246">
        <f t="shared" si="104"/>
        <v>0</v>
      </c>
    </row>
    <row r="72" spans="1:192" x14ac:dyDescent="0.25">
      <c r="A72" s="247"/>
      <c r="B72" s="247"/>
      <c r="C72" s="248"/>
      <c r="D72" s="249"/>
      <c r="E72" s="246" t="s">
        <v>257</v>
      </c>
      <c r="F72" s="246"/>
      <c r="G72" s="246" t="str">
        <f xml:space="preserve"> SMU</f>
        <v>$ 000s</v>
      </c>
      <c r="H72" s="246"/>
      <c r="I72" s="246"/>
      <c r="J72" s="246">
        <f t="shared" ref="J72" si="105" xml:space="preserve"> $F69/ J70 * J71</f>
        <v>0</v>
      </c>
      <c r="K72" s="246">
        <f t="shared" ref="K72" si="106" xml:space="preserve"> $F69/ K70 * K71</f>
        <v>0</v>
      </c>
      <c r="L72" s="246">
        <f t="shared" ref="L72" si="107" xml:space="preserve"> $F69/ L70 * L71</f>
        <v>0</v>
      </c>
      <c r="M72" s="246">
        <f t="shared" ref="M72" si="108" xml:space="preserve"> $F69/ M70 * M71</f>
        <v>0</v>
      </c>
      <c r="N72" s="246">
        <f t="shared" ref="N72" si="109" xml:space="preserve"> $F69/ N70 * N71</f>
        <v>0</v>
      </c>
      <c r="O72" s="246">
        <f t="shared" ref="O72" si="110" xml:space="preserve"> $F69/ O70 * O71</f>
        <v>0</v>
      </c>
      <c r="P72" s="246">
        <f t="shared" ref="P72" si="111" xml:space="preserve"> $F69/ P70 * P71</f>
        <v>0</v>
      </c>
      <c r="Q72" s="246">
        <f t="shared" ref="Q72" si="112" xml:space="preserve"> $F69/ Q70 * Q71</f>
        <v>0</v>
      </c>
      <c r="R72" s="246">
        <f t="shared" ref="R72" si="113" xml:space="preserve"> $F69/ R70 * R71</f>
        <v>0</v>
      </c>
      <c r="S72" s="246">
        <f t="shared" ref="S72" si="114" xml:space="preserve"> $F69/ S70 * S71</f>
        <v>172.37666069429272</v>
      </c>
      <c r="T72" s="246">
        <f t="shared" ref="T72" si="115" xml:space="preserve"> $F69/ T70 * T71</f>
        <v>170.48241167567414</v>
      </c>
      <c r="U72" s="246">
        <f t="shared" ref="U72" si="116" xml:space="preserve"> $F69/ U70 * U71</f>
        <v>168.62934198354725</v>
      </c>
      <c r="V72" s="246">
        <f t="shared" ref="V72" si="117" xml:space="preserve"> $F69/ V70 * V71</f>
        <v>168.62934198354725</v>
      </c>
      <c r="W72" s="246">
        <f t="shared" ref="W72" si="118" xml:space="preserve"> $F69/ W70 * W71</f>
        <v>174.74447196756603</v>
      </c>
      <c r="X72" s="246">
        <f t="shared" ref="X72" si="119" xml:space="preserve"> $F69/ X70 * X71</f>
        <v>174.74447196756603</v>
      </c>
      <c r="Y72" s="246">
        <f t="shared" ref="Y72" si="120" xml:space="preserve"> $F69/ Y70 * Y71</f>
        <v>172.84507553313597</v>
      </c>
      <c r="Z72" s="246">
        <f t="shared" ref="Z72" si="121" xml:space="preserve"> $F69/ Z70 * Z71</f>
        <v>172.84507553313597</v>
      </c>
      <c r="AA72" s="246">
        <f t="shared" ref="AA72" si="122" xml:space="preserve"> $F69/ AA70 * AA71</f>
        <v>181.11548136973343</v>
      </c>
      <c r="AB72" s="246">
        <f t="shared" ref="AB72" si="123" xml:space="preserve"> $F69/ AB70 * AB71</f>
        <v>179.12520135468142</v>
      </c>
      <c r="AC72" s="246">
        <f t="shared" ref="AC72" si="124" xml:space="preserve"> $F69/ AC70 * AC71</f>
        <v>177.17818829647837</v>
      </c>
      <c r="AD72" s="246">
        <f t="shared" ref="AD72" si="125" xml:space="preserve"> $F69/ AD70 * AD71</f>
        <v>177.17818829647837</v>
      </c>
      <c r="AE72" s="246">
        <f t="shared" ref="AE72" si="126" xml:space="preserve"> $F69/ AE70 * AE71</f>
        <v>185.64336840397678</v>
      </c>
      <c r="AF72" s="246">
        <f t="shared" ref="AF72" si="127" xml:space="preserve"> $F69/ AF70 * AF71</f>
        <v>183.60333138854847</v>
      </c>
      <c r="AG72" s="246">
        <f t="shared" ref="AG72" si="128" xml:space="preserve"> $F69/ AG70 * AG71</f>
        <v>181.60764300389033</v>
      </c>
      <c r="AH72" s="246">
        <f t="shared" ref="AH72" si="129" xml:space="preserve"> $F69/ AH70 * AH71</f>
        <v>181.60764300389033</v>
      </c>
      <c r="AI72" s="246">
        <f t="shared" ref="AI72" si="130" xml:space="preserve"> $F69/ AI70 * AI71</f>
        <v>190.2844526140762</v>
      </c>
      <c r="AJ72" s="246">
        <f t="shared" ref="AJ72" si="131" xml:space="preserve"> $F69/ AJ70 * AJ71</f>
        <v>188.1934146732622</v>
      </c>
      <c r="AK72" s="246">
        <f t="shared" ref="AK72" si="132" xml:space="preserve"> $F69/ AK70 * AK71</f>
        <v>186.14783407898761</v>
      </c>
      <c r="AL72" s="246">
        <f t="shared" ref="AL72" si="133" xml:space="preserve"> $F69/ AL70 * AL71</f>
        <v>186.14783407898761</v>
      </c>
      <c r="AM72" s="246">
        <f t="shared" ref="AM72" si="134" xml:space="preserve"> $F69/ AM70 * AM71</f>
        <v>192.89825004009376</v>
      </c>
      <c r="AN72" s="246">
        <f t="shared" ref="AN72" si="135" xml:space="preserve"> $F69/ AN70 * AN71</f>
        <v>192.89825004009376</v>
      </c>
      <c r="AO72" s="246">
        <f t="shared" ref="AO72" si="136" xml:space="preserve"> $F69/ AO70 * AO71</f>
        <v>190.80152993096232</v>
      </c>
      <c r="AP72" s="246">
        <f t="shared" ref="AP72" si="137" xml:space="preserve"> $F69/ AP70 * AP71</f>
        <v>190.80152993096232</v>
      </c>
      <c r="AQ72" s="246">
        <f t="shared" ref="AQ72" si="138" xml:space="preserve"> $F69/ AQ70 * AQ71</f>
        <v>199.93112810959397</v>
      </c>
      <c r="AR72" s="246">
        <f t="shared" ref="AR72" si="139" xml:space="preserve"> $F69/ AR70 * AR71</f>
        <v>197.73408274575229</v>
      </c>
      <c r="AS72" s="246">
        <f t="shared" ref="AS72" si="140" xml:space="preserve"> $F69/ AS70 * AS71</f>
        <v>195.58479923764628</v>
      </c>
      <c r="AT72" s="246">
        <f t="shared" ref="AT72" si="141" xml:space="preserve"> $F69/ AT70 * AT71</f>
        <v>195.58479923764628</v>
      </c>
      <c r="AU72" s="246">
        <f t="shared" ref="AU72" si="142" xml:space="preserve"> $F69/ AU70 * AU71</f>
        <v>204.92940631233381</v>
      </c>
      <c r="AV72" s="246">
        <f t="shared" ref="AV72" si="143" xml:space="preserve"> $F69/ AV70 * AV71</f>
        <v>202.67743481439609</v>
      </c>
      <c r="AW72" s="246">
        <f t="shared" ref="AW72" si="144" xml:space="preserve"> $F69/ AW70 * AW71</f>
        <v>200.47441921858746</v>
      </c>
      <c r="AX72" s="246">
        <f t="shared" ref="AX72" si="145" xml:space="preserve"> $F69/ AX70 * AX71</f>
        <v>200.47441921858746</v>
      </c>
      <c r="AY72" s="246">
        <f t="shared" ref="AY72" si="146" xml:space="preserve"> $F69/ AY70 * AY71</f>
        <v>210.05264147014219</v>
      </c>
      <c r="AZ72" s="246">
        <f t="shared" ref="AZ72" si="147" xml:space="preserve"> $F69/ AZ70 * AZ71</f>
        <v>207.74437068475603</v>
      </c>
      <c r="BA72" s="246">
        <f t="shared" ref="BA72" si="148" xml:space="preserve"> $F69/ BA70 * BA71</f>
        <v>205.48627969905218</v>
      </c>
      <c r="BB72" s="246">
        <f t="shared" ref="BB72" si="149" xml:space="preserve"> $F69/ BB70 * BB71</f>
        <v>205.48627969905218</v>
      </c>
      <c r="BC72" s="246">
        <f t="shared" ref="BC72" si="150" xml:space="preserve"> $F69/ BC70 * BC71</f>
        <v>212.93797995187498</v>
      </c>
      <c r="BD72" s="246">
        <f t="shared" ref="BD72" si="151" xml:space="preserve"> $F69/ BD70 * BD71</f>
        <v>212.93797995187498</v>
      </c>
      <c r="BE72" s="246">
        <f t="shared" ref="BE72" si="152" xml:space="preserve"> $F69/ BE70 * BE71</f>
        <v>210.62343669152852</v>
      </c>
      <c r="BF72" s="246">
        <f t="shared" ref="BF72" si="153" xml:space="preserve"> $F69/ BF70 * BF71</f>
        <v>210.62343669152852</v>
      </c>
      <c r="BG72" s="246">
        <f t="shared" ref="BG72" si="154" xml:space="preserve"> $F69/ BG70 * BG71</f>
        <v>220.70148661435599</v>
      </c>
      <c r="BH72" s="246">
        <f t="shared" ref="BH72" si="155" xml:space="preserve"> $F69/ BH70 * BH71</f>
        <v>218.27619555265977</v>
      </c>
      <c r="BI72" s="246">
        <f t="shared" ref="BI72" si="156" xml:space="preserve"> $F69/ BI70 * BI71</f>
        <v>215.90362820969608</v>
      </c>
      <c r="BJ72" s="246">
        <f t="shared" ref="BJ72" si="157" xml:space="preserve"> $F69/ BJ70 * BJ71</f>
        <v>215.90362820969608</v>
      </c>
      <c r="BK72" s="246">
        <f t="shared" ref="BK72" si="158" xml:space="preserve"> $F69/ BK70 * BK71</f>
        <v>226.21902377971483</v>
      </c>
      <c r="BL72" s="246">
        <f t="shared" ref="BL72" si="159" xml:space="preserve"> $F69/ BL70 * BL71</f>
        <v>223.73310044147621</v>
      </c>
      <c r="BM72" s="246">
        <f t="shared" ref="BM72" si="160" xml:space="preserve"> $F69/ BM70 * BM71</f>
        <v>221.30121891493843</v>
      </c>
      <c r="BN72" s="246">
        <f t="shared" ref="BN72" si="161" xml:space="preserve"> $F69/ BN70 * BN71</f>
        <v>221.30121891493843</v>
      </c>
      <c r="BO72" s="246">
        <f t="shared" ref="BO72" si="162" xml:space="preserve"> $F69/ BO70 * BO71</f>
        <v>231.87449937420774</v>
      </c>
      <c r="BP72" s="246">
        <f t="shared" ref="BP72" si="163" xml:space="preserve"> $F69/ BP70 * BP71</f>
        <v>229.32642795251314</v>
      </c>
      <c r="BQ72" s="246">
        <f t="shared" ref="BQ72" si="164" xml:space="preserve"> $F69/ BQ70 * BQ71</f>
        <v>226.83374938781193</v>
      </c>
      <c r="BR72" s="246">
        <f t="shared" ref="BR72" si="165" xml:space="preserve"> $F69/ BR70 * BR71</f>
        <v>226.83374938781193</v>
      </c>
      <c r="BS72" s="246">
        <f t="shared" ref="BS72" si="166" xml:space="preserve"> $F69/ BS70 * BS71</f>
        <v>235.05958865132598</v>
      </c>
      <c r="BT72" s="246">
        <f t="shared" ref="BT72" si="167" xml:space="preserve"> $F69/ BT70 * BT71</f>
        <v>235.05958865132598</v>
      </c>
      <c r="BU72" s="246">
        <f t="shared" ref="BU72" si="168" xml:space="preserve"> $F69/ BU70 * BU71</f>
        <v>232.50459312250723</v>
      </c>
      <c r="BV72" s="246">
        <f t="shared" ref="BV72" si="169" xml:space="preserve"> $F69/ BV70 * BV71</f>
        <v>232.50459312250723</v>
      </c>
      <c r="BW72" s="246">
        <f t="shared" ref="BW72" si="170" xml:space="preserve"> $F69/ BW70 * BW71</f>
        <v>243.62962713383178</v>
      </c>
      <c r="BX72" s="246">
        <f t="shared" ref="BX72" si="171" xml:space="preserve"> $F69/ BX70 * BX71</f>
        <v>240.95237848400947</v>
      </c>
      <c r="BY72" s="246">
        <f t="shared" ref="BY72" si="172" xml:space="preserve"> $F69/ BY70 * BY71</f>
        <v>238.33333089179197</v>
      </c>
      <c r="BZ72" s="246">
        <f t="shared" ref="BZ72" si="173" xml:space="preserve"> $F69/ BZ70 * BZ71</f>
        <v>238.33333089179197</v>
      </c>
      <c r="CA72" s="246">
        <f t="shared" ref="CA72" si="174" xml:space="preserve"> $F69/ CA70 * CA71</f>
        <v>249.72036781217759</v>
      </c>
      <c r="CB72" s="246">
        <f t="shared" ref="CB72" si="175" xml:space="preserve"> $F69/ CB70 * CB71</f>
        <v>246.97618794610972</v>
      </c>
      <c r="CC72" s="246">
        <f t="shared" ref="CC72" si="176" xml:space="preserve"> $F69/ CC70 * CC71</f>
        <v>244.2916641640868</v>
      </c>
      <c r="CD72" s="246">
        <f t="shared" ref="CD72" si="177" xml:space="preserve"> $F69/ CD70 * CD71</f>
        <v>244.2916641640868</v>
      </c>
      <c r="CE72" s="246">
        <f t="shared" ref="CE72" si="178" xml:space="preserve"> $F69/ CE70 * CE71</f>
        <v>255.96337700748214</v>
      </c>
      <c r="CF72" s="246">
        <f t="shared" ref="CF72" si="179" xml:space="preserve"> $F69/ CF70 * CF71</f>
        <v>253.15059264476255</v>
      </c>
      <c r="CG72" s="246">
        <f t="shared" ref="CG72" si="180" xml:space="preserve"> $F69/ CG70 * CG71</f>
        <v>250.39895576818907</v>
      </c>
      <c r="CH72" s="246">
        <f t="shared" ref="CH72" si="181" xml:space="preserve"> $F69/ CH70 * CH71</f>
        <v>250.39895576818907</v>
      </c>
      <c r="CI72" s="246">
        <f t="shared" ref="CI72" si="182" xml:space="preserve"> $F69/ CI70 * CI71</f>
        <v>259.47935746088166</v>
      </c>
      <c r="CJ72" s="246">
        <f t="shared" ref="CJ72" si="183" xml:space="preserve"> $F69/ CJ70 * CJ71</f>
        <v>259.47935746088166</v>
      </c>
      <c r="CK72" s="246">
        <f t="shared" ref="CK72" si="184" xml:space="preserve"> $F69/ CK70 * CK71</f>
        <v>256.6589296623938</v>
      </c>
      <c r="CL72" s="246">
        <f t="shared" ref="CL72" si="185" xml:space="preserve"> $F69/ CL70 * CL71</f>
        <v>256.6589296623938</v>
      </c>
      <c r="CM72" s="246">
        <f t="shared" ref="CM72" si="186" xml:space="preserve"> $F69/ CM70 * CM71</f>
        <v>268.93971639205563</v>
      </c>
      <c r="CN72" s="246">
        <f t="shared" ref="CN72" si="187" xml:space="preserve"> $F69/ CN70 * CN71</f>
        <v>265.98433489324185</v>
      </c>
      <c r="CO72" s="246">
        <f t="shared" ref="CO72" si="188" xml:space="preserve"> $F69/ CO70 * CO71</f>
        <v>263.09320081831532</v>
      </c>
      <c r="CP72" s="246">
        <f t="shared" ref="CP72" si="189" xml:space="preserve"> $F69/ CP70 * CP71</f>
        <v>263.09320081831532</v>
      </c>
      <c r="CQ72" s="246">
        <f t="shared" ref="CQ72" si="190" xml:space="preserve"> $F69/ CQ70 * CQ71</f>
        <v>275.66320930185702</v>
      </c>
      <c r="CR72" s="246">
        <f t="shared" ref="CR72" si="191" xml:space="preserve"> $F69/ CR70 * CR71</f>
        <v>272.6339432655729</v>
      </c>
      <c r="CS72" s="246">
        <f t="shared" ref="CS72" si="192" xml:space="preserve"> $F69/ CS70 * CS71</f>
        <v>269.67053083877323</v>
      </c>
      <c r="CT72" s="246">
        <f t="shared" ref="CT72" si="193" xml:space="preserve"> $F69/ CT70 * CT71</f>
        <v>269.67053083877323</v>
      </c>
      <c r="CU72" s="246">
        <f t="shared" ref="CU72" si="194" xml:space="preserve"> $F69/ CU70 * CU71</f>
        <v>282.55478953440354</v>
      </c>
      <c r="CV72" s="246">
        <f t="shared" ref="CV72" si="195" xml:space="preserve"> $F69/ CV70 * CV71</f>
        <v>279.44979184721228</v>
      </c>
      <c r="CW72" s="246">
        <f t="shared" ref="CW72" si="196" xml:space="preserve"> $F69/ CW70 * CW71</f>
        <v>276.41229410974262</v>
      </c>
      <c r="CX72" s="246">
        <f t="shared" ref="CX72" si="197" xml:space="preserve"> $F69/ CX70 * CX71</f>
        <v>276.41229410974262</v>
      </c>
      <c r="CY72" s="246">
        <f t="shared" ref="CY72" si="198" xml:space="preserve"> $F69/ CY70 * CY71</f>
        <v>286.43603664339264</v>
      </c>
      <c r="CZ72" s="246">
        <f t="shared" ref="CZ72" si="199" xml:space="preserve"> $F69/ CZ70 * CZ71</f>
        <v>286.43603664339264</v>
      </c>
      <c r="DA72" s="246">
        <f t="shared" ref="DA72" si="200" xml:space="preserve"> $F69/ DA70 * DA71</f>
        <v>283.3226014624862</v>
      </c>
      <c r="DB72" s="246">
        <f t="shared" ref="DB72" si="201" xml:space="preserve"> $F69/ DB70 * DB71</f>
        <v>283.3226014624862</v>
      </c>
      <c r="DC72" s="246">
        <f t="shared" ref="DC72" si="202" xml:space="preserve"> $F69/ DC70 * DC71</f>
        <v>296.87920924866586</v>
      </c>
      <c r="DD72" s="246">
        <f t="shared" ref="DD72" si="203" xml:space="preserve"> $F69/ DD70 * DD71</f>
        <v>293.61680035582339</v>
      </c>
      <c r="DE72" s="246">
        <f t="shared" ref="DE72" si="204" xml:space="preserve"> $F69/ DE70 * DE71</f>
        <v>290.42531339543399</v>
      </c>
      <c r="DF72" s="246">
        <f t="shared" ref="DF72" si="205" xml:space="preserve"> $F69/ DF70 * DF71</f>
        <v>290.42531339543399</v>
      </c>
      <c r="DG72" s="246">
        <f t="shared" ref="DG72" si="206" xml:space="preserve"> $F69/ DG70 * DG71</f>
        <v>304.30118947988251</v>
      </c>
      <c r="DH72" s="246">
        <f t="shared" ref="DH72" si="207" xml:space="preserve"> $F69/ DH70 * DH71</f>
        <v>300.95722036471898</v>
      </c>
      <c r="DI72" s="246">
        <f t="shared" ref="DI72" si="208" xml:space="preserve"> $F69/ DI70 * DI71</f>
        <v>297.68594623031987</v>
      </c>
      <c r="DJ72" s="246">
        <f t="shared" ref="DJ72" si="209" xml:space="preserve"> $F69/ DJ70 * DJ71</f>
        <v>297.68594623031987</v>
      </c>
      <c r="DK72" s="246">
        <f t="shared" ref="DK72" si="210" xml:space="preserve"> $F69/ DK70 * DK71</f>
        <v>311.90871921687966</v>
      </c>
      <c r="DL72" s="246">
        <f t="shared" ref="DL72" si="211" xml:space="preserve"> $F69/ DL70 * DL71</f>
        <v>308.48115087383707</v>
      </c>
      <c r="DM72" s="246">
        <f t="shared" ref="DM72" si="212" xml:space="preserve"> $F69/ DM70 * DM71</f>
        <v>305.12809488607797</v>
      </c>
      <c r="DN72" s="246">
        <f t="shared" ref="DN72" si="213" xml:space="preserve"> $F69/ DN70 * DN71</f>
        <v>305.12809488607797</v>
      </c>
      <c r="DO72" s="246">
        <f t="shared" ref="DO72" si="214" xml:space="preserve"> $F69/ DO70 * DO71</f>
        <v>0</v>
      </c>
      <c r="DP72" s="246">
        <f t="shared" ref="DP72" si="215" xml:space="preserve"> $F69/ DP70 * DP71</f>
        <v>0</v>
      </c>
      <c r="DQ72" s="246">
        <f t="shared" ref="DQ72" si="216" xml:space="preserve"> $F69/ DQ70 * DQ71</f>
        <v>0</v>
      </c>
      <c r="DR72" s="246">
        <f t="shared" ref="DR72" si="217" xml:space="preserve"> $F69/ DR70 * DR71</f>
        <v>0</v>
      </c>
      <c r="DS72" s="246">
        <f t="shared" ref="DS72" si="218" xml:space="preserve"> $F69/ DS70 * DS71</f>
        <v>0</v>
      </c>
      <c r="DT72" s="246">
        <f t="shared" ref="DT72" si="219" xml:space="preserve"> $F69/ DT70 * DT71</f>
        <v>0</v>
      </c>
      <c r="DU72" s="246">
        <f t="shared" ref="DU72" si="220" xml:space="preserve"> $F69/ DU70 * DU71</f>
        <v>0</v>
      </c>
      <c r="DV72" s="246">
        <f t="shared" ref="DV72" si="221" xml:space="preserve"> $F69/ DV70 * DV71</f>
        <v>0</v>
      </c>
      <c r="DW72" s="246">
        <f t="shared" ref="DW72" si="222" xml:space="preserve"> $F69/ DW70 * DW71</f>
        <v>0</v>
      </c>
      <c r="DX72" s="246">
        <f t="shared" ref="DX72" si="223" xml:space="preserve"> $F69/ DX70 * DX71</f>
        <v>0</v>
      </c>
      <c r="DY72" s="246">
        <f t="shared" ref="DY72" si="224" xml:space="preserve"> $F69/ DY70 * DY71</f>
        <v>0</v>
      </c>
      <c r="DZ72" s="246">
        <f t="shared" ref="DZ72" si="225" xml:space="preserve"> $F69/ DZ70 * DZ71</f>
        <v>0</v>
      </c>
      <c r="EA72" s="246">
        <f t="shared" ref="EA72" si="226" xml:space="preserve"> $F69/ EA70 * EA71</f>
        <v>0</v>
      </c>
      <c r="EB72" s="246">
        <f t="shared" ref="EB72" si="227" xml:space="preserve"> $F69/ EB70 * EB71</f>
        <v>0</v>
      </c>
      <c r="EC72" s="246">
        <f t="shared" ref="EC72" si="228" xml:space="preserve"> $F69/ EC70 * EC71</f>
        <v>0</v>
      </c>
      <c r="ED72" s="246">
        <f t="shared" ref="ED72" si="229" xml:space="preserve"> $F69/ ED70 * ED71</f>
        <v>0</v>
      </c>
      <c r="EE72" s="246">
        <f t="shared" ref="EE72" si="230" xml:space="preserve"> $F69/ EE70 * EE71</f>
        <v>0</v>
      </c>
      <c r="EF72" s="246">
        <f t="shared" ref="EF72" si="231" xml:space="preserve"> $F69/ EF70 * EF71</f>
        <v>0</v>
      </c>
      <c r="EG72" s="246">
        <f t="shared" ref="EG72" si="232" xml:space="preserve"> $F69/ EG70 * EG71</f>
        <v>0</v>
      </c>
      <c r="EH72" s="246">
        <f t="shared" ref="EH72" si="233" xml:space="preserve"> $F69/ EH70 * EH71</f>
        <v>0</v>
      </c>
      <c r="EI72" s="246">
        <f t="shared" ref="EI72" si="234" xml:space="preserve"> $F69/ EI70 * EI71</f>
        <v>0</v>
      </c>
      <c r="EJ72" s="246">
        <f t="shared" ref="EJ72" si="235" xml:space="preserve"> $F69/ EJ70 * EJ71</f>
        <v>0</v>
      </c>
      <c r="EK72" s="246">
        <f t="shared" ref="EK72" si="236" xml:space="preserve"> $F69/ EK70 * EK71</f>
        <v>0</v>
      </c>
      <c r="EL72" s="246">
        <f t="shared" ref="EL72" si="237" xml:space="preserve"> $F69/ EL70 * EL71</f>
        <v>0</v>
      </c>
      <c r="EM72" s="246">
        <f t="shared" ref="EM72" si="238" xml:space="preserve"> $F69/ EM70 * EM71</f>
        <v>0</v>
      </c>
      <c r="EN72" s="246">
        <f t="shared" ref="EN72" si="239" xml:space="preserve"> $F69/ EN70 * EN71</f>
        <v>0</v>
      </c>
      <c r="EO72" s="246">
        <f t="shared" ref="EO72" si="240" xml:space="preserve"> $F69/ EO70 * EO71</f>
        <v>0</v>
      </c>
      <c r="EP72" s="246">
        <f t="shared" ref="EP72" si="241" xml:space="preserve"> $F69/ EP70 * EP71</f>
        <v>0</v>
      </c>
      <c r="EQ72" s="246">
        <f t="shared" ref="EQ72" si="242" xml:space="preserve"> $F69/ EQ70 * EQ71</f>
        <v>0</v>
      </c>
      <c r="ER72" s="246">
        <f t="shared" ref="ER72" si="243" xml:space="preserve"> $F69/ ER70 * ER71</f>
        <v>0</v>
      </c>
      <c r="ES72" s="246">
        <f t="shared" ref="ES72" si="244" xml:space="preserve"> $F69/ ES70 * ES71</f>
        <v>0</v>
      </c>
      <c r="ET72" s="246">
        <f t="shared" ref="ET72" si="245" xml:space="preserve"> $F69/ ET70 * ET71</f>
        <v>0</v>
      </c>
      <c r="EU72" s="246">
        <f t="shared" ref="EU72" si="246" xml:space="preserve"> $F69/ EU70 * EU71</f>
        <v>0</v>
      </c>
      <c r="EV72" s="246">
        <f t="shared" ref="EV72" si="247" xml:space="preserve"> $F69/ EV70 * EV71</f>
        <v>0</v>
      </c>
      <c r="EW72" s="246">
        <f t="shared" ref="EW72" si="248" xml:space="preserve"> $F69/ EW70 * EW71</f>
        <v>0</v>
      </c>
      <c r="EX72" s="246">
        <f t="shared" ref="EX72" si="249" xml:space="preserve"> $F69/ EX70 * EX71</f>
        <v>0</v>
      </c>
      <c r="EY72" s="246">
        <f t="shared" ref="EY72" si="250" xml:space="preserve"> $F69/ EY70 * EY71</f>
        <v>0</v>
      </c>
      <c r="EZ72" s="246">
        <f t="shared" ref="EZ72" si="251" xml:space="preserve"> $F69/ EZ70 * EZ71</f>
        <v>0</v>
      </c>
      <c r="FA72" s="246">
        <f t="shared" ref="FA72" si="252" xml:space="preserve"> $F69/ FA70 * FA71</f>
        <v>0</v>
      </c>
      <c r="FB72" s="246">
        <f t="shared" ref="FB72" si="253" xml:space="preserve"> $F69/ FB70 * FB71</f>
        <v>0</v>
      </c>
      <c r="FC72" s="246">
        <f t="shared" ref="FC72" si="254" xml:space="preserve"> $F69/ FC70 * FC71</f>
        <v>0</v>
      </c>
      <c r="FD72" s="246">
        <f t="shared" ref="FD72" si="255" xml:space="preserve"> $F69/ FD70 * FD71</f>
        <v>0</v>
      </c>
      <c r="FE72" s="246">
        <f t="shared" ref="FE72" si="256" xml:space="preserve"> $F69/ FE70 * FE71</f>
        <v>0</v>
      </c>
      <c r="FF72" s="246">
        <f t="shared" ref="FF72" si="257" xml:space="preserve"> $F69/ FF70 * FF71</f>
        <v>0</v>
      </c>
      <c r="FG72" s="246">
        <f t="shared" ref="FG72" si="258" xml:space="preserve"> $F69/ FG70 * FG71</f>
        <v>0</v>
      </c>
      <c r="FH72" s="246">
        <f t="shared" ref="FH72" si="259" xml:space="preserve"> $F69/ FH70 * FH71</f>
        <v>0</v>
      </c>
      <c r="FI72" s="246">
        <f t="shared" ref="FI72" si="260" xml:space="preserve"> $F69/ FI70 * FI71</f>
        <v>0</v>
      </c>
      <c r="FJ72" s="246">
        <f t="shared" ref="FJ72" si="261" xml:space="preserve"> $F69/ FJ70 * FJ71</f>
        <v>0</v>
      </c>
      <c r="FK72" s="246">
        <f t="shared" ref="FK72" si="262" xml:space="preserve"> $F69/ FK70 * FK71</f>
        <v>0</v>
      </c>
      <c r="FL72" s="246">
        <f t="shared" ref="FL72" si="263" xml:space="preserve"> $F69/ FL70 * FL71</f>
        <v>0</v>
      </c>
      <c r="FM72" s="246">
        <f t="shared" ref="FM72" si="264" xml:space="preserve"> $F69/ FM70 * FM71</f>
        <v>0</v>
      </c>
      <c r="FN72" s="246">
        <f t="shared" ref="FN72" si="265" xml:space="preserve"> $F69/ FN70 * FN71</f>
        <v>0</v>
      </c>
      <c r="FO72" s="246">
        <f t="shared" ref="FO72" si="266" xml:space="preserve"> $F69/ FO70 * FO71</f>
        <v>0</v>
      </c>
      <c r="FP72" s="246">
        <f t="shared" ref="FP72" si="267" xml:space="preserve"> $F69/ FP70 * FP71</f>
        <v>0</v>
      </c>
      <c r="FQ72" s="246">
        <f t="shared" ref="FQ72" si="268" xml:space="preserve"> $F69/ FQ70 * FQ71</f>
        <v>0</v>
      </c>
      <c r="FR72" s="246">
        <f t="shared" ref="FR72" si="269" xml:space="preserve"> $F69/ FR70 * FR71</f>
        <v>0</v>
      </c>
      <c r="FS72" s="246">
        <f t="shared" ref="FS72" si="270" xml:space="preserve"> $F69/ FS70 * FS71</f>
        <v>0</v>
      </c>
      <c r="FT72" s="246">
        <f t="shared" ref="FT72" si="271" xml:space="preserve"> $F69/ FT70 * FT71</f>
        <v>0</v>
      </c>
      <c r="FU72" s="246">
        <f t="shared" ref="FU72" si="272" xml:space="preserve"> $F69/ FU70 * FU71</f>
        <v>0</v>
      </c>
      <c r="FV72" s="246">
        <f t="shared" ref="FV72" si="273" xml:space="preserve"> $F69/ FV70 * FV71</f>
        <v>0</v>
      </c>
      <c r="FW72" s="246">
        <f t="shared" ref="FW72" si="274" xml:space="preserve"> $F69/ FW70 * FW71</f>
        <v>0</v>
      </c>
      <c r="FX72" s="246">
        <f t="shared" ref="FX72" si="275" xml:space="preserve"> $F69/ FX70 * FX71</f>
        <v>0</v>
      </c>
      <c r="FY72" s="246">
        <f t="shared" ref="FY72" si="276" xml:space="preserve"> $F69/ FY70 * FY71</f>
        <v>0</v>
      </c>
      <c r="FZ72" s="246">
        <f t="shared" ref="FZ72" si="277" xml:space="preserve"> $F69/ FZ70 * FZ71</f>
        <v>0</v>
      </c>
      <c r="GA72" s="246">
        <f t="shared" ref="GA72" si="278" xml:space="preserve"> $F69/ GA70 * GA71</f>
        <v>0</v>
      </c>
      <c r="GB72" s="246">
        <f t="shared" ref="GB72" si="279" xml:space="preserve"> $F69/ GB70 * GB71</f>
        <v>0</v>
      </c>
      <c r="GC72" s="246">
        <f t="shared" ref="GC72" si="280" xml:space="preserve"> $F69/ GC70 * GC71</f>
        <v>0</v>
      </c>
      <c r="GD72" s="246">
        <f t="shared" ref="GD72" si="281" xml:space="preserve"> $F69/ GD70 * GD71</f>
        <v>0</v>
      </c>
      <c r="GE72" s="246">
        <f t="shared" ref="GE72" si="282" xml:space="preserve"> $F69/ GE70 * GE71</f>
        <v>0</v>
      </c>
      <c r="GF72" s="246">
        <f t="shared" ref="GF72" si="283" xml:space="preserve"> $F69/ GF70 * GF71</f>
        <v>0</v>
      </c>
      <c r="GG72" s="246">
        <f t="shared" ref="GG72" si="284" xml:space="preserve"> $F69/ GG70 * GG71</f>
        <v>0</v>
      </c>
      <c r="GH72" s="246">
        <f t="shared" ref="GH72" si="285" xml:space="preserve"> $F69/ GH70 * GH71</f>
        <v>0</v>
      </c>
      <c r="GI72" s="246">
        <f t="shared" ref="GI72" si="286" xml:space="preserve"> $F69/ GI70 * GI71</f>
        <v>0</v>
      </c>
      <c r="GJ72" s="246">
        <f t="shared" ref="GJ72" si="287" xml:space="preserve"> $F69/ GJ70 * GJ71</f>
        <v>0</v>
      </c>
    </row>
    <row r="73" spans="1:192" x14ac:dyDescent="0.25">
      <c r="A73" s="247"/>
      <c r="B73" s="247"/>
      <c r="C73" s="248"/>
      <c r="D73" s="249"/>
      <c r="E73" s="246"/>
      <c r="F73" s="246"/>
      <c r="G73" s="246"/>
      <c r="H73" s="246"/>
      <c r="I73" s="246"/>
      <c r="J73" s="246"/>
      <c r="K73" s="246"/>
      <c r="L73" s="246"/>
      <c r="M73" s="246"/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6"/>
      <c r="AP73" s="246"/>
      <c r="AQ73" s="246"/>
      <c r="AR73" s="246"/>
      <c r="AS73" s="246"/>
      <c r="AT73" s="246"/>
      <c r="AU73" s="246"/>
      <c r="AV73" s="246"/>
      <c r="AW73" s="246"/>
      <c r="AX73" s="246"/>
      <c r="AY73" s="246"/>
      <c r="AZ73" s="246"/>
      <c r="BA73" s="246"/>
      <c r="BB73" s="246"/>
      <c r="BC73" s="246"/>
      <c r="BD73" s="246"/>
      <c r="BE73" s="246"/>
      <c r="BF73" s="246"/>
      <c r="BG73" s="246"/>
      <c r="BH73" s="246"/>
      <c r="BI73" s="246"/>
      <c r="BJ73" s="246"/>
      <c r="BK73" s="246"/>
      <c r="BL73" s="246"/>
      <c r="BM73" s="246"/>
      <c r="BN73" s="246"/>
      <c r="BO73" s="246"/>
      <c r="BP73" s="246"/>
      <c r="BQ73" s="246"/>
      <c r="BR73" s="246"/>
      <c r="BS73" s="246"/>
      <c r="BT73" s="246"/>
      <c r="BU73" s="246"/>
      <c r="BV73" s="246"/>
      <c r="BW73" s="246"/>
      <c r="BX73" s="246"/>
      <c r="BY73" s="246"/>
      <c r="BZ73" s="246"/>
      <c r="CA73" s="246"/>
      <c r="CB73" s="246"/>
      <c r="CC73" s="246"/>
      <c r="CD73" s="246"/>
      <c r="CE73" s="246"/>
      <c r="CF73" s="246"/>
      <c r="CG73" s="246"/>
      <c r="CH73" s="246"/>
      <c r="CI73" s="246"/>
      <c r="CJ73" s="246"/>
      <c r="CK73" s="246"/>
      <c r="CL73" s="246"/>
      <c r="CM73" s="246"/>
      <c r="CN73" s="246"/>
      <c r="CO73" s="246"/>
      <c r="CP73" s="246"/>
      <c r="CQ73" s="246"/>
      <c r="CR73" s="246"/>
      <c r="CS73" s="246"/>
      <c r="CT73" s="246"/>
      <c r="CU73" s="246"/>
      <c r="CV73" s="246"/>
      <c r="CW73" s="246"/>
      <c r="CX73" s="246"/>
      <c r="CY73" s="246"/>
      <c r="CZ73" s="246"/>
      <c r="DA73" s="246"/>
      <c r="DB73" s="246"/>
      <c r="DC73" s="246"/>
      <c r="DD73" s="246"/>
      <c r="DE73" s="246"/>
      <c r="DF73" s="246"/>
      <c r="DG73" s="246"/>
      <c r="DH73" s="246"/>
      <c r="DI73" s="246"/>
      <c r="DJ73" s="246"/>
      <c r="DK73" s="246"/>
      <c r="DL73" s="246"/>
      <c r="DM73" s="246"/>
      <c r="DN73" s="246"/>
      <c r="DO73" s="246"/>
      <c r="DP73" s="246"/>
      <c r="DQ73" s="246"/>
      <c r="DR73" s="246"/>
      <c r="DS73" s="246"/>
      <c r="DT73" s="246"/>
      <c r="DU73" s="246"/>
      <c r="DV73" s="246"/>
      <c r="DW73" s="246"/>
      <c r="DX73" s="246"/>
      <c r="DY73" s="246"/>
      <c r="DZ73" s="246"/>
      <c r="EA73" s="246"/>
      <c r="EB73" s="246"/>
      <c r="EC73" s="246"/>
      <c r="ED73" s="246"/>
      <c r="EE73" s="246"/>
      <c r="EF73" s="246"/>
      <c r="EG73" s="246"/>
      <c r="EH73" s="246"/>
      <c r="EI73" s="246"/>
      <c r="EJ73" s="246"/>
      <c r="EK73" s="246"/>
      <c r="EL73" s="246"/>
      <c r="EM73" s="246"/>
      <c r="EN73" s="246"/>
      <c r="EO73" s="246"/>
      <c r="EP73" s="246"/>
      <c r="EQ73" s="246"/>
      <c r="ER73" s="246"/>
      <c r="ES73" s="246"/>
      <c r="ET73" s="246"/>
      <c r="EU73" s="246"/>
      <c r="EV73" s="246"/>
      <c r="EW73" s="246"/>
      <c r="EX73" s="246"/>
      <c r="EY73" s="246"/>
      <c r="EZ73" s="246"/>
      <c r="FA73" s="246"/>
      <c r="FB73" s="246"/>
      <c r="FC73" s="246"/>
      <c r="FD73" s="246"/>
      <c r="FE73" s="246"/>
      <c r="FF73" s="246"/>
      <c r="FG73" s="246"/>
      <c r="FH73" s="246"/>
      <c r="FI73" s="246"/>
      <c r="FJ73" s="246"/>
      <c r="FK73" s="246"/>
      <c r="FL73" s="246"/>
      <c r="FM73" s="246"/>
      <c r="FN73" s="246"/>
      <c r="FO73" s="246"/>
      <c r="FP73" s="246"/>
      <c r="FQ73" s="246"/>
      <c r="FR73" s="246"/>
      <c r="FS73" s="246"/>
      <c r="FT73" s="246"/>
      <c r="FU73" s="246"/>
      <c r="FV73" s="246"/>
      <c r="FW73" s="246"/>
      <c r="FX73" s="246"/>
      <c r="FY73" s="246"/>
      <c r="FZ73" s="246"/>
      <c r="GA73" s="246"/>
      <c r="GB73" s="246"/>
      <c r="GC73" s="246"/>
      <c r="GD73" s="246"/>
      <c r="GE73" s="246"/>
      <c r="GF73" s="246"/>
      <c r="GG73" s="246"/>
      <c r="GH73" s="246"/>
      <c r="GI73" s="246"/>
      <c r="GJ73" s="246"/>
    </row>
    <row r="74" spans="1:192" x14ac:dyDescent="0.25">
      <c r="A74" s="247"/>
      <c r="B74" s="247"/>
      <c r="C74" s="248"/>
      <c r="D74" s="249"/>
      <c r="E74" s="246" t="str">
        <f t="shared" ref="E74:AJ74" si="288" xml:space="preserve"> E$83</f>
        <v>Accounts payable balance BEG</v>
      </c>
      <c r="F74" s="246">
        <f t="shared" si="288"/>
        <v>0</v>
      </c>
      <c r="G74" s="246" t="str">
        <f t="shared" si="288"/>
        <v>$ 000s</v>
      </c>
      <c r="H74" s="246">
        <f t="shared" si="288"/>
        <v>0</v>
      </c>
      <c r="I74" s="246">
        <f t="shared" si="288"/>
        <v>0</v>
      </c>
      <c r="J74" s="246">
        <f t="shared" si="288"/>
        <v>0</v>
      </c>
      <c r="K74" s="246">
        <f t="shared" si="288"/>
        <v>0</v>
      </c>
      <c r="L74" s="246">
        <f t="shared" si="288"/>
        <v>0</v>
      </c>
      <c r="M74" s="246">
        <f t="shared" si="288"/>
        <v>0</v>
      </c>
      <c r="N74" s="246">
        <f t="shared" si="288"/>
        <v>0</v>
      </c>
      <c r="O74" s="246">
        <f t="shared" si="288"/>
        <v>0</v>
      </c>
      <c r="P74" s="246">
        <f t="shared" si="288"/>
        <v>0</v>
      </c>
      <c r="Q74" s="246">
        <f t="shared" si="288"/>
        <v>0</v>
      </c>
      <c r="R74" s="246">
        <f t="shared" si="288"/>
        <v>0</v>
      </c>
      <c r="S74" s="246">
        <f t="shared" si="288"/>
        <v>0</v>
      </c>
      <c r="T74" s="246">
        <f t="shared" si="288"/>
        <v>172.3766606942927</v>
      </c>
      <c r="U74" s="246">
        <f t="shared" si="288"/>
        <v>170.48241167567414</v>
      </c>
      <c r="V74" s="246">
        <f t="shared" si="288"/>
        <v>168.62934198354719</v>
      </c>
      <c r="W74" s="246">
        <f t="shared" si="288"/>
        <v>168.62934198354731</v>
      </c>
      <c r="X74" s="246">
        <f t="shared" si="288"/>
        <v>174.74447196756603</v>
      </c>
      <c r="Y74" s="246">
        <f t="shared" si="288"/>
        <v>174.74447196756603</v>
      </c>
      <c r="Z74" s="246">
        <f t="shared" si="288"/>
        <v>172.84507553313597</v>
      </c>
      <c r="AA74" s="246">
        <f t="shared" si="288"/>
        <v>172.84507553313597</v>
      </c>
      <c r="AB74" s="246">
        <f t="shared" si="288"/>
        <v>181.1154813697334</v>
      </c>
      <c r="AC74" s="246">
        <f t="shared" si="288"/>
        <v>179.12520135468139</v>
      </c>
      <c r="AD74" s="246">
        <f t="shared" si="288"/>
        <v>177.17818829647831</v>
      </c>
      <c r="AE74" s="246">
        <f t="shared" si="288"/>
        <v>177.17818829647831</v>
      </c>
      <c r="AF74" s="246">
        <f t="shared" si="288"/>
        <v>185.64336840397675</v>
      </c>
      <c r="AG74" s="246">
        <f t="shared" si="288"/>
        <v>183.60333138854844</v>
      </c>
      <c r="AH74" s="246">
        <f t="shared" si="288"/>
        <v>181.6076430038903</v>
      </c>
      <c r="AI74" s="246">
        <f t="shared" si="288"/>
        <v>181.6076430038903</v>
      </c>
      <c r="AJ74" s="246">
        <f t="shared" si="288"/>
        <v>190.28445261407626</v>
      </c>
      <c r="AK74" s="246">
        <f t="shared" ref="AK74:BP74" si="289" xml:space="preserve"> AK$83</f>
        <v>188.19341467326217</v>
      </c>
      <c r="AL74" s="246">
        <f t="shared" si="289"/>
        <v>186.14783407898767</v>
      </c>
      <c r="AM74" s="246">
        <f t="shared" si="289"/>
        <v>186.14783407898767</v>
      </c>
      <c r="AN74" s="246">
        <f t="shared" si="289"/>
        <v>192.89825004009379</v>
      </c>
      <c r="AO74" s="246">
        <f t="shared" si="289"/>
        <v>192.89825004009379</v>
      </c>
      <c r="AP74" s="246">
        <f t="shared" si="289"/>
        <v>190.80152993096226</v>
      </c>
      <c r="AQ74" s="246">
        <f t="shared" si="289"/>
        <v>190.80152993096237</v>
      </c>
      <c r="AR74" s="246">
        <f t="shared" si="289"/>
        <v>199.93112810959394</v>
      </c>
      <c r="AS74" s="246">
        <f t="shared" si="289"/>
        <v>197.73408274575229</v>
      </c>
      <c r="AT74" s="246">
        <f t="shared" si="289"/>
        <v>195.58479923764628</v>
      </c>
      <c r="AU74" s="246">
        <f t="shared" si="289"/>
        <v>195.58479923764628</v>
      </c>
      <c r="AV74" s="246">
        <f t="shared" si="289"/>
        <v>204.92940631233387</v>
      </c>
      <c r="AW74" s="246">
        <f t="shared" si="289"/>
        <v>202.67743481439607</v>
      </c>
      <c r="AX74" s="246">
        <f t="shared" si="289"/>
        <v>200.47441921858751</v>
      </c>
      <c r="AY74" s="246">
        <f t="shared" si="289"/>
        <v>200.4744192185874</v>
      </c>
      <c r="AZ74" s="246">
        <f t="shared" si="289"/>
        <v>210.05264147014213</v>
      </c>
      <c r="BA74" s="246">
        <f t="shared" si="289"/>
        <v>207.74437068475606</v>
      </c>
      <c r="BB74" s="246">
        <f t="shared" si="289"/>
        <v>205.48627969905215</v>
      </c>
      <c r="BC74" s="246">
        <f t="shared" si="289"/>
        <v>205.48627969905215</v>
      </c>
      <c r="BD74" s="246">
        <f t="shared" si="289"/>
        <v>212.93797995187492</v>
      </c>
      <c r="BE74" s="246">
        <f t="shared" si="289"/>
        <v>212.93797995187492</v>
      </c>
      <c r="BF74" s="246">
        <f t="shared" si="289"/>
        <v>210.62343669152847</v>
      </c>
      <c r="BG74" s="246">
        <f t="shared" si="289"/>
        <v>210.62343669152847</v>
      </c>
      <c r="BH74" s="246">
        <f t="shared" si="289"/>
        <v>220.70148661435599</v>
      </c>
      <c r="BI74" s="246">
        <f t="shared" si="289"/>
        <v>218.27619555265983</v>
      </c>
      <c r="BJ74" s="246">
        <f t="shared" si="289"/>
        <v>215.90362820969608</v>
      </c>
      <c r="BK74" s="246">
        <f t="shared" si="289"/>
        <v>215.90362820969608</v>
      </c>
      <c r="BL74" s="246">
        <f t="shared" si="289"/>
        <v>226.2190237797148</v>
      </c>
      <c r="BM74" s="246">
        <f t="shared" si="289"/>
        <v>223.73310044147627</v>
      </c>
      <c r="BN74" s="246">
        <f t="shared" si="289"/>
        <v>221.30121891493843</v>
      </c>
      <c r="BO74" s="246">
        <f t="shared" si="289"/>
        <v>221.30121891493843</v>
      </c>
      <c r="BP74" s="246">
        <f t="shared" si="289"/>
        <v>231.87449937420774</v>
      </c>
      <c r="BQ74" s="246">
        <f t="shared" ref="BQ74:CV74" si="290" xml:space="preserve"> BQ$83</f>
        <v>229.32642795251309</v>
      </c>
      <c r="BR74" s="246">
        <f t="shared" si="290"/>
        <v>226.83374938781196</v>
      </c>
      <c r="BS74" s="246">
        <f t="shared" si="290"/>
        <v>226.83374938781196</v>
      </c>
      <c r="BT74" s="246">
        <f t="shared" si="290"/>
        <v>235.05958865132595</v>
      </c>
      <c r="BU74" s="246">
        <f t="shared" si="290"/>
        <v>235.05958865132595</v>
      </c>
      <c r="BV74" s="246">
        <f t="shared" si="290"/>
        <v>232.50459312250723</v>
      </c>
      <c r="BW74" s="246">
        <f t="shared" si="290"/>
        <v>232.50459312250723</v>
      </c>
      <c r="BX74" s="246">
        <f t="shared" si="290"/>
        <v>243.62962713383172</v>
      </c>
      <c r="BY74" s="246">
        <f t="shared" si="290"/>
        <v>240.9523784840095</v>
      </c>
      <c r="BZ74" s="246">
        <f t="shared" si="290"/>
        <v>238.333330891792</v>
      </c>
      <c r="CA74" s="246">
        <f t="shared" si="290"/>
        <v>238.333330891792</v>
      </c>
      <c r="CB74" s="246">
        <f t="shared" si="290"/>
        <v>249.72036781217753</v>
      </c>
      <c r="CC74" s="246">
        <f t="shared" si="290"/>
        <v>246.97618794610969</v>
      </c>
      <c r="CD74" s="246">
        <f t="shared" si="290"/>
        <v>244.2916641640868</v>
      </c>
      <c r="CE74" s="246">
        <f t="shared" si="290"/>
        <v>244.2916641640868</v>
      </c>
      <c r="CF74" s="246">
        <f t="shared" si="290"/>
        <v>255.96337700748211</v>
      </c>
      <c r="CG74" s="246">
        <f t="shared" si="290"/>
        <v>253.15059264476258</v>
      </c>
      <c r="CH74" s="246">
        <f t="shared" si="290"/>
        <v>250.39895576818913</v>
      </c>
      <c r="CI74" s="246">
        <f t="shared" si="290"/>
        <v>250.39895576818913</v>
      </c>
      <c r="CJ74" s="246">
        <f t="shared" si="290"/>
        <v>259.4793574608816</v>
      </c>
      <c r="CK74" s="246">
        <f t="shared" si="290"/>
        <v>259.4793574608816</v>
      </c>
      <c r="CL74" s="246">
        <f t="shared" si="290"/>
        <v>256.6589296623938</v>
      </c>
      <c r="CM74" s="246">
        <f t="shared" si="290"/>
        <v>256.6589296623938</v>
      </c>
      <c r="CN74" s="246">
        <f t="shared" si="290"/>
        <v>268.93971639205563</v>
      </c>
      <c r="CO74" s="246">
        <f t="shared" si="290"/>
        <v>265.98433489324179</v>
      </c>
      <c r="CP74" s="246">
        <f t="shared" si="290"/>
        <v>263.09320081831538</v>
      </c>
      <c r="CQ74" s="246">
        <f t="shared" si="290"/>
        <v>263.09320081831538</v>
      </c>
      <c r="CR74" s="246">
        <f t="shared" si="290"/>
        <v>275.66320930185702</v>
      </c>
      <c r="CS74" s="246">
        <f t="shared" si="290"/>
        <v>272.63394326557295</v>
      </c>
      <c r="CT74" s="246">
        <f t="shared" si="290"/>
        <v>269.67053083877317</v>
      </c>
      <c r="CU74" s="246">
        <f t="shared" si="290"/>
        <v>269.67053083877317</v>
      </c>
      <c r="CV74" s="246">
        <f t="shared" si="290"/>
        <v>282.55478953440354</v>
      </c>
      <c r="CW74" s="246">
        <f t="shared" ref="CW74:EB74" si="291" xml:space="preserve"> CW$83</f>
        <v>279.44979184721228</v>
      </c>
      <c r="CX74" s="246">
        <f t="shared" si="291"/>
        <v>276.41229410974256</v>
      </c>
      <c r="CY74" s="246">
        <f t="shared" si="291"/>
        <v>276.41229410974256</v>
      </c>
      <c r="CZ74" s="246">
        <f t="shared" si="291"/>
        <v>286.43603664339264</v>
      </c>
      <c r="DA74" s="246">
        <f t="shared" si="291"/>
        <v>286.43603664339264</v>
      </c>
      <c r="DB74" s="246">
        <f t="shared" si="291"/>
        <v>283.3226014624862</v>
      </c>
      <c r="DC74" s="246">
        <f t="shared" si="291"/>
        <v>283.3226014624862</v>
      </c>
      <c r="DD74" s="246">
        <f t="shared" si="291"/>
        <v>296.8792092486658</v>
      </c>
      <c r="DE74" s="246">
        <f t="shared" si="291"/>
        <v>293.61680035582344</v>
      </c>
      <c r="DF74" s="246">
        <f t="shared" si="291"/>
        <v>290.42531339543393</v>
      </c>
      <c r="DG74" s="246">
        <f t="shared" si="291"/>
        <v>290.42531339543393</v>
      </c>
      <c r="DH74" s="246">
        <f t="shared" si="291"/>
        <v>304.30118947988251</v>
      </c>
      <c r="DI74" s="246">
        <f t="shared" si="291"/>
        <v>300.95722036471898</v>
      </c>
      <c r="DJ74" s="246">
        <f t="shared" si="291"/>
        <v>297.68594623031981</v>
      </c>
      <c r="DK74" s="246">
        <f t="shared" si="291"/>
        <v>297.68594623031981</v>
      </c>
      <c r="DL74" s="246">
        <f t="shared" si="291"/>
        <v>311.90871921687972</v>
      </c>
      <c r="DM74" s="246">
        <f t="shared" si="291"/>
        <v>308.48115087383712</v>
      </c>
      <c r="DN74" s="246">
        <f t="shared" si="291"/>
        <v>305.12809488607797</v>
      </c>
      <c r="DO74" s="246">
        <f t="shared" si="291"/>
        <v>305.12809488607797</v>
      </c>
      <c r="DP74" s="246">
        <f t="shared" si="291"/>
        <v>0</v>
      </c>
      <c r="DQ74" s="246">
        <f t="shared" si="291"/>
        <v>0</v>
      </c>
      <c r="DR74" s="246">
        <f t="shared" si="291"/>
        <v>0</v>
      </c>
      <c r="DS74" s="246">
        <f t="shared" si="291"/>
        <v>0</v>
      </c>
      <c r="DT74" s="246">
        <f t="shared" si="291"/>
        <v>0</v>
      </c>
      <c r="DU74" s="246">
        <f t="shared" si="291"/>
        <v>0</v>
      </c>
      <c r="DV74" s="246">
        <f t="shared" si="291"/>
        <v>0</v>
      </c>
      <c r="DW74" s="246">
        <f t="shared" si="291"/>
        <v>0</v>
      </c>
      <c r="DX74" s="246">
        <f t="shared" si="291"/>
        <v>0</v>
      </c>
      <c r="DY74" s="246">
        <f t="shared" si="291"/>
        <v>0</v>
      </c>
      <c r="DZ74" s="246">
        <f t="shared" si="291"/>
        <v>0</v>
      </c>
      <c r="EA74" s="246">
        <f t="shared" si="291"/>
        <v>0</v>
      </c>
      <c r="EB74" s="246">
        <f t="shared" si="291"/>
        <v>0</v>
      </c>
      <c r="EC74" s="246">
        <f t="shared" ref="EC74:FH74" si="292" xml:space="preserve"> EC$83</f>
        <v>0</v>
      </c>
      <c r="ED74" s="246">
        <f t="shared" si="292"/>
        <v>0</v>
      </c>
      <c r="EE74" s="246">
        <f t="shared" si="292"/>
        <v>0</v>
      </c>
      <c r="EF74" s="246">
        <f t="shared" si="292"/>
        <v>0</v>
      </c>
      <c r="EG74" s="246">
        <f t="shared" si="292"/>
        <v>0</v>
      </c>
      <c r="EH74" s="246">
        <f t="shared" si="292"/>
        <v>0</v>
      </c>
      <c r="EI74" s="246">
        <f t="shared" si="292"/>
        <v>0</v>
      </c>
      <c r="EJ74" s="246">
        <f t="shared" si="292"/>
        <v>0</v>
      </c>
      <c r="EK74" s="246">
        <f t="shared" si="292"/>
        <v>0</v>
      </c>
      <c r="EL74" s="246">
        <f t="shared" si="292"/>
        <v>0</v>
      </c>
      <c r="EM74" s="246">
        <f t="shared" si="292"/>
        <v>0</v>
      </c>
      <c r="EN74" s="246">
        <f t="shared" si="292"/>
        <v>0</v>
      </c>
      <c r="EO74" s="246">
        <f t="shared" si="292"/>
        <v>0</v>
      </c>
      <c r="EP74" s="246">
        <f t="shared" si="292"/>
        <v>0</v>
      </c>
      <c r="EQ74" s="246">
        <f t="shared" si="292"/>
        <v>0</v>
      </c>
      <c r="ER74" s="246">
        <f t="shared" si="292"/>
        <v>0</v>
      </c>
      <c r="ES74" s="246">
        <f t="shared" si="292"/>
        <v>0</v>
      </c>
      <c r="ET74" s="246">
        <f t="shared" si="292"/>
        <v>0</v>
      </c>
      <c r="EU74" s="246">
        <f t="shared" si="292"/>
        <v>0</v>
      </c>
      <c r="EV74" s="246">
        <f t="shared" si="292"/>
        <v>0</v>
      </c>
      <c r="EW74" s="246">
        <f t="shared" si="292"/>
        <v>0</v>
      </c>
      <c r="EX74" s="246">
        <f t="shared" si="292"/>
        <v>0</v>
      </c>
      <c r="EY74" s="246">
        <f t="shared" si="292"/>
        <v>0</v>
      </c>
      <c r="EZ74" s="246">
        <f t="shared" si="292"/>
        <v>0</v>
      </c>
      <c r="FA74" s="246">
        <f t="shared" si="292"/>
        <v>0</v>
      </c>
      <c r="FB74" s="246">
        <f t="shared" si="292"/>
        <v>0</v>
      </c>
      <c r="FC74" s="246">
        <f t="shared" si="292"/>
        <v>0</v>
      </c>
      <c r="FD74" s="246">
        <f t="shared" si="292"/>
        <v>0</v>
      </c>
      <c r="FE74" s="246">
        <f t="shared" si="292"/>
        <v>0</v>
      </c>
      <c r="FF74" s="246">
        <f t="shared" si="292"/>
        <v>0</v>
      </c>
      <c r="FG74" s="246">
        <f t="shared" si="292"/>
        <v>0</v>
      </c>
      <c r="FH74" s="246">
        <f t="shared" si="292"/>
        <v>0</v>
      </c>
      <c r="FI74" s="246">
        <f t="shared" ref="FI74:GJ74" si="293" xml:space="preserve"> FI$83</f>
        <v>0</v>
      </c>
      <c r="FJ74" s="246">
        <f t="shared" si="293"/>
        <v>0</v>
      </c>
      <c r="FK74" s="246">
        <f t="shared" si="293"/>
        <v>0</v>
      </c>
      <c r="FL74" s="246">
        <f t="shared" si="293"/>
        <v>0</v>
      </c>
      <c r="FM74" s="246">
        <f t="shared" si="293"/>
        <v>0</v>
      </c>
      <c r="FN74" s="246">
        <f t="shared" si="293"/>
        <v>0</v>
      </c>
      <c r="FO74" s="246">
        <f t="shared" si="293"/>
        <v>0</v>
      </c>
      <c r="FP74" s="246">
        <f t="shared" si="293"/>
        <v>0</v>
      </c>
      <c r="FQ74" s="246">
        <f t="shared" si="293"/>
        <v>0</v>
      </c>
      <c r="FR74" s="246">
        <f t="shared" si="293"/>
        <v>0</v>
      </c>
      <c r="FS74" s="246">
        <f t="shared" si="293"/>
        <v>0</v>
      </c>
      <c r="FT74" s="246">
        <f t="shared" si="293"/>
        <v>0</v>
      </c>
      <c r="FU74" s="246">
        <f t="shared" si="293"/>
        <v>0</v>
      </c>
      <c r="FV74" s="246">
        <f t="shared" si="293"/>
        <v>0</v>
      </c>
      <c r="FW74" s="246">
        <f t="shared" si="293"/>
        <v>0</v>
      </c>
      <c r="FX74" s="246">
        <f t="shared" si="293"/>
        <v>0</v>
      </c>
      <c r="FY74" s="246">
        <f t="shared" si="293"/>
        <v>0</v>
      </c>
      <c r="FZ74" s="246">
        <f t="shared" si="293"/>
        <v>0</v>
      </c>
      <c r="GA74" s="246">
        <f t="shared" si="293"/>
        <v>0</v>
      </c>
      <c r="GB74" s="246">
        <f t="shared" si="293"/>
        <v>0</v>
      </c>
      <c r="GC74" s="246">
        <f t="shared" si="293"/>
        <v>0</v>
      </c>
      <c r="GD74" s="246">
        <f t="shared" si="293"/>
        <v>0</v>
      </c>
      <c r="GE74" s="246">
        <f t="shared" si="293"/>
        <v>0</v>
      </c>
      <c r="GF74" s="246">
        <f t="shared" si="293"/>
        <v>0</v>
      </c>
      <c r="GG74" s="246">
        <f t="shared" si="293"/>
        <v>0</v>
      </c>
      <c r="GH74" s="246">
        <f t="shared" si="293"/>
        <v>0</v>
      </c>
      <c r="GI74" s="246">
        <f t="shared" si="293"/>
        <v>0</v>
      </c>
      <c r="GJ74" s="246">
        <f t="shared" si="293"/>
        <v>0</v>
      </c>
    </row>
    <row r="75" spans="1:192" x14ac:dyDescent="0.25">
      <c r="A75" s="247"/>
      <c r="B75" s="247"/>
      <c r="C75" s="248"/>
      <c r="D75" s="249"/>
      <c r="E75" s="246" t="str">
        <f t="shared" ref="E75:BP75" si="294" xml:space="preserve"> E$42</f>
        <v>O&amp;M expense POS</v>
      </c>
      <c r="F75" s="246">
        <f t="shared" si="294"/>
        <v>0</v>
      </c>
      <c r="G75" s="246" t="str">
        <f t="shared" si="294"/>
        <v>$ 000s</v>
      </c>
      <c r="H75" s="246">
        <f t="shared" si="294"/>
        <v>70672.469220979605</v>
      </c>
      <c r="I75" s="246">
        <f t="shared" si="294"/>
        <v>0</v>
      </c>
      <c r="J75" s="246">
        <f t="shared" si="294"/>
        <v>0</v>
      </c>
      <c r="K75" s="246">
        <f t="shared" si="294"/>
        <v>0</v>
      </c>
      <c r="L75" s="246">
        <f t="shared" si="294"/>
        <v>0</v>
      </c>
      <c r="M75" s="246">
        <f t="shared" si="294"/>
        <v>0</v>
      </c>
      <c r="N75" s="246">
        <f t="shared" si="294"/>
        <v>0</v>
      </c>
      <c r="O75" s="246">
        <f t="shared" si="294"/>
        <v>0</v>
      </c>
      <c r="P75" s="246">
        <f t="shared" si="294"/>
        <v>0</v>
      </c>
      <c r="Q75" s="246">
        <f t="shared" si="294"/>
        <v>0</v>
      </c>
      <c r="R75" s="246">
        <f t="shared" si="294"/>
        <v>0</v>
      </c>
      <c r="S75" s="246">
        <f t="shared" si="294"/>
        <v>517.1299820828782</v>
      </c>
      <c r="T75" s="246">
        <f t="shared" si="294"/>
        <v>517.1299820828782</v>
      </c>
      <c r="U75" s="246">
        <f t="shared" si="294"/>
        <v>517.1299820828782</v>
      </c>
      <c r="V75" s="246">
        <f t="shared" si="294"/>
        <v>517.1299820828782</v>
      </c>
      <c r="W75" s="246">
        <f t="shared" si="294"/>
        <v>530.05823163495029</v>
      </c>
      <c r="X75" s="246">
        <f t="shared" si="294"/>
        <v>530.05823163495029</v>
      </c>
      <c r="Y75" s="246">
        <f t="shared" si="294"/>
        <v>530.05823163495029</v>
      </c>
      <c r="Z75" s="246">
        <f t="shared" si="294"/>
        <v>530.05823163495029</v>
      </c>
      <c r="AA75" s="246">
        <f t="shared" si="294"/>
        <v>543.34644410920032</v>
      </c>
      <c r="AB75" s="246">
        <f t="shared" si="294"/>
        <v>543.34644410920032</v>
      </c>
      <c r="AC75" s="246">
        <f t="shared" si="294"/>
        <v>543.34644410920032</v>
      </c>
      <c r="AD75" s="246">
        <f t="shared" si="294"/>
        <v>543.34644410920032</v>
      </c>
      <c r="AE75" s="246">
        <f t="shared" si="294"/>
        <v>556.93010521193037</v>
      </c>
      <c r="AF75" s="246">
        <f t="shared" si="294"/>
        <v>556.93010521193037</v>
      </c>
      <c r="AG75" s="246">
        <f t="shared" si="294"/>
        <v>556.93010521193037</v>
      </c>
      <c r="AH75" s="246">
        <f t="shared" si="294"/>
        <v>556.93010521193037</v>
      </c>
      <c r="AI75" s="246">
        <f t="shared" si="294"/>
        <v>570.85335784222866</v>
      </c>
      <c r="AJ75" s="246">
        <f t="shared" si="294"/>
        <v>570.85335784222866</v>
      </c>
      <c r="AK75" s="246">
        <f t="shared" si="294"/>
        <v>570.85335784222866</v>
      </c>
      <c r="AL75" s="246">
        <f t="shared" si="294"/>
        <v>570.85335784222866</v>
      </c>
      <c r="AM75" s="246">
        <f t="shared" si="294"/>
        <v>585.12469178828439</v>
      </c>
      <c r="AN75" s="246">
        <f t="shared" si="294"/>
        <v>585.12469178828439</v>
      </c>
      <c r="AO75" s="246">
        <f t="shared" si="294"/>
        <v>585.12469178828439</v>
      </c>
      <c r="AP75" s="246">
        <f t="shared" si="294"/>
        <v>585.12469178828439</v>
      </c>
      <c r="AQ75" s="246">
        <f t="shared" si="294"/>
        <v>599.79338432878194</v>
      </c>
      <c r="AR75" s="246">
        <f t="shared" si="294"/>
        <v>599.79338432878194</v>
      </c>
      <c r="AS75" s="246">
        <f t="shared" si="294"/>
        <v>599.79338432878194</v>
      </c>
      <c r="AT75" s="246">
        <f t="shared" si="294"/>
        <v>599.79338432878194</v>
      </c>
      <c r="AU75" s="246">
        <f t="shared" si="294"/>
        <v>614.78821893700149</v>
      </c>
      <c r="AV75" s="246">
        <f t="shared" si="294"/>
        <v>614.78821893700149</v>
      </c>
      <c r="AW75" s="246">
        <f t="shared" si="294"/>
        <v>614.78821893700149</v>
      </c>
      <c r="AX75" s="246">
        <f t="shared" si="294"/>
        <v>614.78821893700149</v>
      </c>
      <c r="AY75" s="246">
        <f t="shared" si="294"/>
        <v>630.15792441042663</v>
      </c>
      <c r="AZ75" s="246">
        <f t="shared" si="294"/>
        <v>630.15792441042663</v>
      </c>
      <c r="BA75" s="246">
        <f t="shared" si="294"/>
        <v>630.15792441042663</v>
      </c>
      <c r="BB75" s="246">
        <f t="shared" si="294"/>
        <v>630.15792441042663</v>
      </c>
      <c r="BC75" s="246">
        <f t="shared" si="294"/>
        <v>645.91187252068744</v>
      </c>
      <c r="BD75" s="246">
        <f t="shared" si="294"/>
        <v>645.91187252068744</v>
      </c>
      <c r="BE75" s="246">
        <f t="shared" si="294"/>
        <v>645.91187252068744</v>
      </c>
      <c r="BF75" s="246">
        <f t="shared" si="294"/>
        <v>645.91187252068744</v>
      </c>
      <c r="BG75" s="246">
        <f t="shared" si="294"/>
        <v>662.10445984306796</v>
      </c>
      <c r="BH75" s="246">
        <f t="shared" si="294"/>
        <v>662.10445984306796</v>
      </c>
      <c r="BI75" s="246">
        <f t="shared" si="294"/>
        <v>662.10445984306796</v>
      </c>
      <c r="BJ75" s="246">
        <f t="shared" si="294"/>
        <v>662.10445984306796</v>
      </c>
      <c r="BK75" s="246">
        <f t="shared" si="294"/>
        <v>678.65707133914452</v>
      </c>
      <c r="BL75" s="246">
        <f t="shared" si="294"/>
        <v>678.65707133914452</v>
      </c>
      <c r="BM75" s="246">
        <f t="shared" si="294"/>
        <v>678.65707133914452</v>
      </c>
      <c r="BN75" s="246">
        <f t="shared" si="294"/>
        <v>678.65707133914452</v>
      </c>
      <c r="BO75" s="246">
        <f t="shared" si="294"/>
        <v>695.62349812262323</v>
      </c>
      <c r="BP75" s="246">
        <f t="shared" si="294"/>
        <v>695.62349812262323</v>
      </c>
      <c r="BQ75" s="246">
        <f t="shared" ref="BQ75:EB75" si="295" xml:space="preserve"> BQ$42</f>
        <v>695.62349812262323</v>
      </c>
      <c r="BR75" s="246">
        <f t="shared" si="295"/>
        <v>695.62349812262323</v>
      </c>
      <c r="BS75" s="246">
        <f t="shared" si="295"/>
        <v>713.0140855756888</v>
      </c>
      <c r="BT75" s="246">
        <f t="shared" si="295"/>
        <v>713.0140855756888</v>
      </c>
      <c r="BU75" s="246">
        <f t="shared" si="295"/>
        <v>713.0140855756888</v>
      </c>
      <c r="BV75" s="246">
        <f t="shared" si="295"/>
        <v>713.0140855756888</v>
      </c>
      <c r="BW75" s="246">
        <f t="shared" si="295"/>
        <v>730.88888140149538</v>
      </c>
      <c r="BX75" s="246">
        <f t="shared" si="295"/>
        <v>730.88888140149538</v>
      </c>
      <c r="BY75" s="246">
        <f t="shared" si="295"/>
        <v>730.88888140149538</v>
      </c>
      <c r="BZ75" s="246">
        <f t="shared" si="295"/>
        <v>730.88888140149538</v>
      </c>
      <c r="CA75" s="246">
        <f t="shared" si="295"/>
        <v>749.16110343653281</v>
      </c>
      <c r="CB75" s="246">
        <f t="shared" si="295"/>
        <v>749.16110343653281</v>
      </c>
      <c r="CC75" s="246">
        <f t="shared" si="295"/>
        <v>749.16110343653281</v>
      </c>
      <c r="CD75" s="246">
        <f t="shared" si="295"/>
        <v>749.16110343653281</v>
      </c>
      <c r="CE75" s="246">
        <f t="shared" si="295"/>
        <v>767.89013102244644</v>
      </c>
      <c r="CF75" s="246">
        <f t="shared" si="295"/>
        <v>767.89013102244644</v>
      </c>
      <c r="CG75" s="246">
        <f t="shared" si="295"/>
        <v>767.89013102244644</v>
      </c>
      <c r="CH75" s="246">
        <f t="shared" si="295"/>
        <v>767.89013102244644</v>
      </c>
      <c r="CI75" s="246">
        <f t="shared" si="295"/>
        <v>787.08738429800769</v>
      </c>
      <c r="CJ75" s="246">
        <f t="shared" si="295"/>
        <v>787.08738429800769</v>
      </c>
      <c r="CK75" s="246">
        <f t="shared" si="295"/>
        <v>787.08738429800769</v>
      </c>
      <c r="CL75" s="246">
        <f t="shared" si="295"/>
        <v>787.08738429800769</v>
      </c>
      <c r="CM75" s="246">
        <f t="shared" si="295"/>
        <v>806.819149176167</v>
      </c>
      <c r="CN75" s="246">
        <f t="shared" si="295"/>
        <v>806.819149176167</v>
      </c>
      <c r="CO75" s="246">
        <f t="shared" si="295"/>
        <v>806.819149176167</v>
      </c>
      <c r="CP75" s="246">
        <f t="shared" si="295"/>
        <v>806.819149176167</v>
      </c>
      <c r="CQ75" s="246">
        <f t="shared" si="295"/>
        <v>826.98962790557118</v>
      </c>
      <c r="CR75" s="246">
        <f t="shared" si="295"/>
        <v>826.98962790557118</v>
      </c>
      <c r="CS75" s="246">
        <f t="shared" si="295"/>
        <v>826.98962790557118</v>
      </c>
      <c r="CT75" s="246">
        <f t="shared" si="295"/>
        <v>826.98962790557118</v>
      </c>
      <c r="CU75" s="246">
        <f t="shared" si="295"/>
        <v>847.66436860321062</v>
      </c>
      <c r="CV75" s="246">
        <f t="shared" si="295"/>
        <v>847.66436860321062</v>
      </c>
      <c r="CW75" s="246">
        <f t="shared" si="295"/>
        <v>847.66436860321062</v>
      </c>
      <c r="CX75" s="246">
        <f t="shared" si="295"/>
        <v>847.66436860321062</v>
      </c>
      <c r="CY75" s="246">
        <f t="shared" si="295"/>
        <v>868.85597781829108</v>
      </c>
      <c r="CZ75" s="246">
        <f t="shared" si="295"/>
        <v>868.85597781829108</v>
      </c>
      <c r="DA75" s="246">
        <f t="shared" si="295"/>
        <v>868.85597781829108</v>
      </c>
      <c r="DB75" s="246">
        <f t="shared" si="295"/>
        <v>868.85597781829108</v>
      </c>
      <c r="DC75" s="246">
        <f t="shared" si="295"/>
        <v>890.63762774599763</v>
      </c>
      <c r="DD75" s="246">
        <f t="shared" si="295"/>
        <v>890.63762774599763</v>
      </c>
      <c r="DE75" s="246">
        <f t="shared" si="295"/>
        <v>890.63762774599763</v>
      </c>
      <c r="DF75" s="246">
        <f t="shared" si="295"/>
        <v>890.63762774599763</v>
      </c>
      <c r="DG75" s="246">
        <f t="shared" si="295"/>
        <v>912.90356843964764</v>
      </c>
      <c r="DH75" s="246">
        <f t="shared" si="295"/>
        <v>912.90356843964764</v>
      </c>
      <c r="DI75" s="246">
        <f t="shared" si="295"/>
        <v>912.90356843964764</v>
      </c>
      <c r="DJ75" s="246">
        <f t="shared" si="295"/>
        <v>912.90356843964764</v>
      </c>
      <c r="DK75" s="246">
        <f t="shared" si="295"/>
        <v>935.72615765063904</v>
      </c>
      <c r="DL75" s="246">
        <f t="shared" si="295"/>
        <v>935.72615765063904</v>
      </c>
      <c r="DM75" s="246">
        <f t="shared" si="295"/>
        <v>935.72615765063904</v>
      </c>
      <c r="DN75" s="246">
        <f t="shared" si="295"/>
        <v>935.72615765063904</v>
      </c>
      <c r="DO75" s="246">
        <f t="shared" si="295"/>
        <v>0</v>
      </c>
      <c r="DP75" s="246">
        <f t="shared" si="295"/>
        <v>0</v>
      </c>
      <c r="DQ75" s="246">
        <f t="shared" si="295"/>
        <v>0</v>
      </c>
      <c r="DR75" s="246">
        <f t="shared" si="295"/>
        <v>0</v>
      </c>
      <c r="DS75" s="246">
        <f t="shared" si="295"/>
        <v>0</v>
      </c>
      <c r="DT75" s="246">
        <f t="shared" si="295"/>
        <v>0</v>
      </c>
      <c r="DU75" s="246">
        <f t="shared" si="295"/>
        <v>0</v>
      </c>
      <c r="DV75" s="246">
        <f t="shared" si="295"/>
        <v>0</v>
      </c>
      <c r="DW75" s="246">
        <f t="shared" si="295"/>
        <v>0</v>
      </c>
      <c r="DX75" s="246">
        <f t="shared" si="295"/>
        <v>0</v>
      </c>
      <c r="DY75" s="246">
        <f t="shared" si="295"/>
        <v>0</v>
      </c>
      <c r="DZ75" s="246">
        <f t="shared" si="295"/>
        <v>0</v>
      </c>
      <c r="EA75" s="246">
        <f t="shared" si="295"/>
        <v>0</v>
      </c>
      <c r="EB75" s="246">
        <f t="shared" si="295"/>
        <v>0</v>
      </c>
      <c r="EC75" s="246">
        <f t="shared" ref="EC75:GJ75" si="296" xml:space="preserve"> EC$42</f>
        <v>0</v>
      </c>
      <c r="ED75" s="246">
        <f t="shared" si="296"/>
        <v>0</v>
      </c>
      <c r="EE75" s="246">
        <f t="shared" si="296"/>
        <v>0</v>
      </c>
      <c r="EF75" s="246">
        <f t="shared" si="296"/>
        <v>0</v>
      </c>
      <c r="EG75" s="246">
        <f t="shared" si="296"/>
        <v>0</v>
      </c>
      <c r="EH75" s="246">
        <f t="shared" si="296"/>
        <v>0</v>
      </c>
      <c r="EI75" s="246">
        <f t="shared" si="296"/>
        <v>0</v>
      </c>
      <c r="EJ75" s="246">
        <f t="shared" si="296"/>
        <v>0</v>
      </c>
      <c r="EK75" s="246">
        <f t="shared" si="296"/>
        <v>0</v>
      </c>
      <c r="EL75" s="246">
        <f t="shared" si="296"/>
        <v>0</v>
      </c>
      <c r="EM75" s="246">
        <f t="shared" si="296"/>
        <v>0</v>
      </c>
      <c r="EN75" s="246">
        <f t="shared" si="296"/>
        <v>0</v>
      </c>
      <c r="EO75" s="246">
        <f t="shared" si="296"/>
        <v>0</v>
      </c>
      <c r="EP75" s="246">
        <f t="shared" si="296"/>
        <v>0</v>
      </c>
      <c r="EQ75" s="246">
        <f t="shared" si="296"/>
        <v>0</v>
      </c>
      <c r="ER75" s="246">
        <f t="shared" si="296"/>
        <v>0</v>
      </c>
      <c r="ES75" s="246">
        <f t="shared" si="296"/>
        <v>0</v>
      </c>
      <c r="ET75" s="246">
        <f t="shared" si="296"/>
        <v>0</v>
      </c>
      <c r="EU75" s="246">
        <f t="shared" si="296"/>
        <v>0</v>
      </c>
      <c r="EV75" s="246">
        <f t="shared" si="296"/>
        <v>0</v>
      </c>
      <c r="EW75" s="246">
        <f t="shared" si="296"/>
        <v>0</v>
      </c>
      <c r="EX75" s="246">
        <f t="shared" si="296"/>
        <v>0</v>
      </c>
      <c r="EY75" s="246">
        <f t="shared" si="296"/>
        <v>0</v>
      </c>
      <c r="EZ75" s="246">
        <f t="shared" si="296"/>
        <v>0</v>
      </c>
      <c r="FA75" s="246">
        <f t="shared" si="296"/>
        <v>0</v>
      </c>
      <c r="FB75" s="246">
        <f t="shared" si="296"/>
        <v>0</v>
      </c>
      <c r="FC75" s="246">
        <f t="shared" si="296"/>
        <v>0</v>
      </c>
      <c r="FD75" s="246">
        <f t="shared" si="296"/>
        <v>0</v>
      </c>
      <c r="FE75" s="246">
        <f t="shared" si="296"/>
        <v>0</v>
      </c>
      <c r="FF75" s="246">
        <f t="shared" si="296"/>
        <v>0</v>
      </c>
      <c r="FG75" s="246">
        <f t="shared" si="296"/>
        <v>0</v>
      </c>
      <c r="FH75" s="246">
        <f t="shared" si="296"/>
        <v>0</v>
      </c>
      <c r="FI75" s="246">
        <f t="shared" si="296"/>
        <v>0</v>
      </c>
      <c r="FJ75" s="246">
        <f t="shared" si="296"/>
        <v>0</v>
      </c>
      <c r="FK75" s="246">
        <f t="shared" si="296"/>
        <v>0</v>
      </c>
      <c r="FL75" s="246">
        <f t="shared" si="296"/>
        <v>0</v>
      </c>
      <c r="FM75" s="246">
        <f t="shared" si="296"/>
        <v>0</v>
      </c>
      <c r="FN75" s="246">
        <f t="shared" si="296"/>
        <v>0</v>
      </c>
      <c r="FO75" s="246">
        <f t="shared" si="296"/>
        <v>0</v>
      </c>
      <c r="FP75" s="246">
        <f t="shared" si="296"/>
        <v>0</v>
      </c>
      <c r="FQ75" s="246">
        <f t="shared" si="296"/>
        <v>0</v>
      </c>
      <c r="FR75" s="246">
        <f t="shared" si="296"/>
        <v>0</v>
      </c>
      <c r="FS75" s="246">
        <f t="shared" si="296"/>
        <v>0</v>
      </c>
      <c r="FT75" s="246">
        <f t="shared" si="296"/>
        <v>0</v>
      </c>
      <c r="FU75" s="246">
        <f t="shared" si="296"/>
        <v>0</v>
      </c>
      <c r="FV75" s="246">
        <f t="shared" si="296"/>
        <v>0</v>
      </c>
      <c r="FW75" s="246">
        <f t="shared" si="296"/>
        <v>0</v>
      </c>
      <c r="FX75" s="246">
        <f t="shared" si="296"/>
        <v>0</v>
      </c>
      <c r="FY75" s="246">
        <f t="shared" si="296"/>
        <v>0</v>
      </c>
      <c r="FZ75" s="246">
        <f t="shared" si="296"/>
        <v>0</v>
      </c>
      <c r="GA75" s="246">
        <f t="shared" si="296"/>
        <v>0</v>
      </c>
      <c r="GB75" s="246">
        <f t="shared" si="296"/>
        <v>0</v>
      </c>
      <c r="GC75" s="246">
        <f t="shared" si="296"/>
        <v>0</v>
      </c>
      <c r="GD75" s="246">
        <f t="shared" si="296"/>
        <v>0</v>
      </c>
      <c r="GE75" s="246">
        <f t="shared" si="296"/>
        <v>0</v>
      </c>
      <c r="GF75" s="246">
        <f t="shared" si="296"/>
        <v>0</v>
      </c>
      <c r="GG75" s="246">
        <f t="shared" si="296"/>
        <v>0</v>
      </c>
      <c r="GH75" s="246">
        <f t="shared" si="296"/>
        <v>0</v>
      </c>
      <c r="GI75" s="246">
        <f t="shared" si="296"/>
        <v>0</v>
      </c>
      <c r="GJ75" s="246">
        <f t="shared" si="296"/>
        <v>0</v>
      </c>
    </row>
    <row r="76" spans="1:192" x14ac:dyDescent="0.25">
      <c r="A76" s="247"/>
      <c r="B76" s="247"/>
      <c r="C76" s="248"/>
      <c r="D76" s="249"/>
      <c r="E76" s="246" t="str">
        <f t="shared" ref="E76:AJ76" si="297" xml:space="preserve"> E$72</f>
        <v>Forecast accounts payable balance</v>
      </c>
      <c r="F76" s="246">
        <f t="shared" si="297"/>
        <v>0</v>
      </c>
      <c r="G76" s="246" t="str">
        <f t="shared" si="297"/>
        <v>$ 000s</v>
      </c>
      <c r="H76" s="246">
        <f t="shared" si="297"/>
        <v>0</v>
      </c>
      <c r="I76" s="246">
        <f t="shared" si="297"/>
        <v>0</v>
      </c>
      <c r="J76" s="246">
        <f t="shared" si="297"/>
        <v>0</v>
      </c>
      <c r="K76" s="246">
        <f t="shared" si="297"/>
        <v>0</v>
      </c>
      <c r="L76" s="246">
        <f t="shared" si="297"/>
        <v>0</v>
      </c>
      <c r="M76" s="246">
        <f t="shared" si="297"/>
        <v>0</v>
      </c>
      <c r="N76" s="246">
        <f t="shared" si="297"/>
        <v>0</v>
      </c>
      <c r="O76" s="246">
        <f t="shared" si="297"/>
        <v>0</v>
      </c>
      <c r="P76" s="246">
        <f t="shared" si="297"/>
        <v>0</v>
      </c>
      <c r="Q76" s="246">
        <f t="shared" si="297"/>
        <v>0</v>
      </c>
      <c r="R76" s="246">
        <f t="shared" si="297"/>
        <v>0</v>
      </c>
      <c r="S76" s="246">
        <f t="shared" si="297"/>
        <v>172.37666069429272</v>
      </c>
      <c r="T76" s="246">
        <f t="shared" si="297"/>
        <v>170.48241167567414</v>
      </c>
      <c r="U76" s="246">
        <f t="shared" si="297"/>
        <v>168.62934198354725</v>
      </c>
      <c r="V76" s="246">
        <f t="shared" si="297"/>
        <v>168.62934198354725</v>
      </c>
      <c r="W76" s="246">
        <f t="shared" si="297"/>
        <v>174.74447196756603</v>
      </c>
      <c r="X76" s="246">
        <f t="shared" si="297"/>
        <v>174.74447196756603</v>
      </c>
      <c r="Y76" s="246">
        <f t="shared" si="297"/>
        <v>172.84507553313597</v>
      </c>
      <c r="Z76" s="246">
        <f t="shared" si="297"/>
        <v>172.84507553313597</v>
      </c>
      <c r="AA76" s="246">
        <f t="shared" si="297"/>
        <v>181.11548136973343</v>
      </c>
      <c r="AB76" s="246">
        <f t="shared" si="297"/>
        <v>179.12520135468142</v>
      </c>
      <c r="AC76" s="246">
        <f t="shared" si="297"/>
        <v>177.17818829647837</v>
      </c>
      <c r="AD76" s="246">
        <f t="shared" si="297"/>
        <v>177.17818829647837</v>
      </c>
      <c r="AE76" s="246">
        <f t="shared" si="297"/>
        <v>185.64336840397678</v>
      </c>
      <c r="AF76" s="246">
        <f t="shared" si="297"/>
        <v>183.60333138854847</v>
      </c>
      <c r="AG76" s="246">
        <f t="shared" si="297"/>
        <v>181.60764300389033</v>
      </c>
      <c r="AH76" s="246">
        <f t="shared" si="297"/>
        <v>181.60764300389033</v>
      </c>
      <c r="AI76" s="246">
        <f t="shared" si="297"/>
        <v>190.2844526140762</v>
      </c>
      <c r="AJ76" s="246">
        <f t="shared" si="297"/>
        <v>188.1934146732622</v>
      </c>
      <c r="AK76" s="246">
        <f t="shared" ref="AK76:BP76" si="298" xml:space="preserve"> AK$72</f>
        <v>186.14783407898761</v>
      </c>
      <c r="AL76" s="246">
        <f t="shared" si="298"/>
        <v>186.14783407898761</v>
      </c>
      <c r="AM76" s="246">
        <f t="shared" si="298"/>
        <v>192.89825004009376</v>
      </c>
      <c r="AN76" s="246">
        <f t="shared" si="298"/>
        <v>192.89825004009376</v>
      </c>
      <c r="AO76" s="246">
        <f t="shared" si="298"/>
        <v>190.80152993096232</v>
      </c>
      <c r="AP76" s="246">
        <f t="shared" si="298"/>
        <v>190.80152993096232</v>
      </c>
      <c r="AQ76" s="246">
        <f t="shared" si="298"/>
        <v>199.93112810959397</v>
      </c>
      <c r="AR76" s="246">
        <f t="shared" si="298"/>
        <v>197.73408274575229</v>
      </c>
      <c r="AS76" s="246">
        <f t="shared" si="298"/>
        <v>195.58479923764628</v>
      </c>
      <c r="AT76" s="246">
        <f t="shared" si="298"/>
        <v>195.58479923764628</v>
      </c>
      <c r="AU76" s="246">
        <f t="shared" si="298"/>
        <v>204.92940631233381</v>
      </c>
      <c r="AV76" s="246">
        <f t="shared" si="298"/>
        <v>202.67743481439609</v>
      </c>
      <c r="AW76" s="246">
        <f t="shared" si="298"/>
        <v>200.47441921858746</v>
      </c>
      <c r="AX76" s="246">
        <f t="shared" si="298"/>
        <v>200.47441921858746</v>
      </c>
      <c r="AY76" s="246">
        <f t="shared" si="298"/>
        <v>210.05264147014219</v>
      </c>
      <c r="AZ76" s="246">
        <f t="shared" si="298"/>
        <v>207.74437068475603</v>
      </c>
      <c r="BA76" s="246">
        <f t="shared" si="298"/>
        <v>205.48627969905218</v>
      </c>
      <c r="BB76" s="246">
        <f t="shared" si="298"/>
        <v>205.48627969905218</v>
      </c>
      <c r="BC76" s="246">
        <f t="shared" si="298"/>
        <v>212.93797995187498</v>
      </c>
      <c r="BD76" s="246">
        <f t="shared" si="298"/>
        <v>212.93797995187498</v>
      </c>
      <c r="BE76" s="246">
        <f t="shared" si="298"/>
        <v>210.62343669152852</v>
      </c>
      <c r="BF76" s="246">
        <f t="shared" si="298"/>
        <v>210.62343669152852</v>
      </c>
      <c r="BG76" s="246">
        <f t="shared" si="298"/>
        <v>220.70148661435599</v>
      </c>
      <c r="BH76" s="246">
        <f t="shared" si="298"/>
        <v>218.27619555265977</v>
      </c>
      <c r="BI76" s="246">
        <f t="shared" si="298"/>
        <v>215.90362820969608</v>
      </c>
      <c r="BJ76" s="246">
        <f t="shared" si="298"/>
        <v>215.90362820969608</v>
      </c>
      <c r="BK76" s="246">
        <f t="shared" si="298"/>
        <v>226.21902377971483</v>
      </c>
      <c r="BL76" s="246">
        <f t="shared" si="298"/>
        <v>223.73310044147621</v>
      </c>
      <c r="BM76" s="246">
        <f t="shared" si="298"/>
        <v>221.30121891493843</v>
      </c>
      <c r="BN76" s="246">
        <f t="shared" si="298"/>
        <v>221.30121891493843</v>
      </c>
      <c r="BO76" s="246">
        <f t="shared" si="298"/>
        <v>231.87449937420774</v>
      </c>
      <c r="BP76" s="246">
        <f t="shared" si="298"/>
        <v>229.32642795251314</v>
      </c>
      <c r="BQ76" s="246">
        <f t="shared" ref="BQ76:CV76" si="299" xml:space="preserve"> BQ$72</f>
        <v>226.83374938781193</v>
      </c>
      <c r="BR76" s="246">
        <f t="shared" si="299"/>
        <v>226.83374938781193</v>
      </c>
      <c r="BS76" s="246">
        <f t="shared" si="299"/>
        <v>235.05958865132598</v>
      </c>
      <c r="BT76" s="246">
        <f t="shared" si="299"/>
        <v>235.05958865132598</v>
      </c>
      <c r="BU76" s="246">
        <f t="shared" si="299"/>
        <v>232.50459312250723</v>
      </c>
      <c r="BV76" s="246">
        <f t="shared" si="299"/>
        <v>232.50459312250723</v>
      </c>
      <c r="BW76" s="246">
        <f t="shared" si="299"/>
        <v>243.62962713383178</v>
      </c>
      <c r="BX76" s="246">
        <f t="shared" si="299"/>
        <v>240.95237848400947</v>
      </c>
      <c r="BY76" s="246">
        <f t="shared" si="299"/>
        <v>238.33333089179197</v>
      </c>
      <c r="BZ76" s="246">
        <f t="shared" si="299"/>
        <v>238.33333089179197</v>
      </c>
      <c r="CA76" s="246">
        <f t="shared" si="299"/>
        <v>249.72036781217759</v>
      </c>
      <c r="CB76" s="246">
        <f t="shared" si="299"/>
        <v>246.97618794610972</v>
      </c>
      <c r="CC76" s="246">
        <f t="shared" si="299"/>
        <v>244.2916641640868</v>
      </c>
      <c r="CD76" s="246">
        <f t="shared" si="299"/>
        <v>244.2916641640868</v>
      </c>
      <c r="CE76" s="246">
        <f t="shared" si="299"/>
        <v>255.96337700748214</v>
      </c>
      <c r="CF76" s="246">
        <f t="shared" si="299"/>
        <v>253.15059264476255</v>
      </c>
      <c r="CG76" s="246">
        <f t="shared" si="299"/>
        <v>250.39895576818907</v>
      </c>
      <c r="CH76" s="246">
        <f t="shared" si="299"/>
        <v>250.39895576818907</v>
      </c>
      <c r="CI76" s="246">
        <f t="shared" si="299"/>
        <v>259.47935746088166</v>
      </c>
      <c r="CJ76" s="246">
        <f t="shared" si="299"/>
        <v>259.47935746088166</v>
      </c>
      <c r="CK76" s="246">
        <f t="shared" si="299"/>
        <v>256.6589296623938</v>
      </c>
      <c r="CL76" s="246">
        <f t="shared" si="299"/>
        <v>256.6589296623938</v>
      </c>
      <c r="CM76" s="246">
        <f t="shared" si="299"/>
        <v>268.93971639205563</v>
      </c>
      <c r="CN76" s="246">
        <f t="shared" si="299"/>
        <v>265.98433489324185</v>
      </c>
      <c r="CO76" s="246">
        <f t="shared" si="299"/>
        <v>263.09320081831532</v>
      </c>
      <c r="CP76" s="246">
        <f t="shared" si="299"/>
        <v>263.09320081831532</v>
      </c>
      <c r="CQ76" s="246">
        <f t="shared" si="299"/>
        <v>275.66320930185702</v>
      </c>
      <c r="CR76" s="246">
        <f t="shared" si="299"/>
        <v>272.6339432655729</v>
      </c>
      <c r="CS76" s="246">
        <f t="shared" si="299"/>
        <v>269.67053083877323</v>
      </c>
      <c r="CT76" s="246">
        <f t="shared" si="299"/>
        <v>269.67053083877323</v>
      </c>
      <c r="CU76" s="246">
        <f t="shared" si="299"/>
        <v>282.55478953440354</v>
      </c>
      <c r="CV76" s="246">
        <f t="shared" si="299"/>
        <v>279.44979184721228</v>
      </c>
      <c r="CW76" s="246">
        <f t="shared" ref="CW76:EB76" si="300" xml:space="preserve"> CW$72</f>
        <v>276.41229410974262</v>
      </c>
      <c r="CX76" s="246">
        <f t="shared" si="300"/>
        <v>276.41229410974262</v>
      </c>
      <c r="CY76" s="246">
        <f t="shared" si="300"/>
        <v>286.43603664339264</v>
      </c>
      <c r="CZ76" s="246">
        <f t="shared" si="300"/>
        <v>286.43603664339264</v>
      </c>
      <c r="DA76" s="246">
        <f t="shared" si="300"/>
        <v>283.3226014624862</v>
      </c>
      <c r="DB76" s="246">
        <f t="shared" si="300"/>
        <v>283.3226014624862</v>
      </c>
      <c r="DC76" s="246">
        <f t="shared" si="300"/>
        <v>296.87920924866586</v>
      </c>
      <c r="DD76" s="246">
        <f t="shared" si="300"/>
        <v>293.61680035582339</v>
      </c>
      <c r="DE76" s="246">
        <f t="shared" si="300"/>
        <v>290.42531339543399</v>
      </c>
      <c r="DF76" s="246">
        <f t="shared" si="300"/>
        <v>290.42531339543399</v>
      </c>
      <c r="DG76" s="246">
        <f t="shared" si="300"/>
        <v>304.30118947988251</v>
      </c>
      <c r="DH76" s="246">
        <f t="shared" si="300"/>
        <v>300.95722036471898</v>
      </c>
      <c r="DI76" s="246">
        <f t="shared" si="300"/>
        <v>297.68594623031987</v>
      </c>
      <c r="DJ76" s="246">
        <f t="shared" si="300"/>
        <v>297.68594623031987</v>
      </c>
      <c r="DK76" s="246">
        <f t="shared" si="300"/>
        <v>311.90871921687966</v>
      </c>
      <c r="DL76" s="246">
        <f t="shared" si="300"/>
        <v>308.48115087383707</v>
      </c>
      <c r="DM76" s="246">
        <f t="shared" si="300"/>
        <v>305.12809488607797</v>
      </c>
      <c r="DN76" s="246">
        <f t="shared" si="300"/>
        <v>305.12809488607797</v>
      </c>
      <c r="DO76" s="246">
        <f t="shared" si="300"/>
        <v>0</v>
      </c>
      <c r="DP76" s="246">
        <f t="shared" si="300"/>
        <v>0</v>
      </c>
      <c r="DQ76" s="246">
        <f t="shared" si="300"/>
        <v>0</v>
      </c>
      <c r="DR76" s="246">
        <f t="shared" si="300"/>
        <v>0</v>
      </c>
      <c r="DS76" s="246">
        <f t="shared" si="300"/>
        <v>0</v>
      </c>
      <c r="DT76" s="246">
        <f t="shared" si="300"/>
        <v>0</v>
      </c>
      <c r="DU76" s="246">
        <f t="shared" si="300"/>
        <v>0</v>
      </c>
      <c r="DV76" s="246">
        <f t="shared" si="300"/>
        <v>0</v>
      </c>
      <c r="DW76" s="246">
        <f t="shared" si="300"/>
        <v>0</v>
      </c>
      <c r="DX76" s="246">
        <f t="shared" si="300"/>
        <v>0</v>
      </c>
      <c r="DY76" s="246">
        <f t="shared" si="300"/>
        <v>0</v>
      </c>
      <c r="DZ76" s="246">
        <f t="shared" si="300"/>
        <v>0</v>
      </c>
      <c r="EA76" s="246">
        <f t="shared" si="300"/>
        <v>0</v>
      </c>
      <c r="EB76" s="246">
        <f t="shared" si="300"/>
        <v>0</v>
      </c>
      <c r="EC76" s="246">
        <f t="shared" ref="EC76:FH76" si="301" xml:space="preserve"> EC$72</f>
        <v>0</v>
      </c>
      <c r="ED76" s="246">
        <f t="shared" si="301"/>
        <v>0</v>
      </c>
      <c r="EE76" s="246">
        <f t="shared" si="301"/>
        <v>0</v>
      </c>
      <c r="EF76" s="246">
        <f t="shared" si="301"/>
        <v>0</v>
      </c>
      <c r="EG76" s="246">
        <f t="shared" si="301"/>
        <v>0</v>
      </c>
      <c r="EH76" s="246">
        <f t="shared" si="301"/>
        <v>0</v>
      </c>
      <c r="EI76" s="246">
        <f t="shared" si="301"/>
        <v>0</v>
      </c>
      <c r="EJ76" s="246">
        <f t="shared" si="301"/>
        <v>0</v>
      </c>
      <c r="EK76" s="246">
        <f t="shared" si="301"/>
        <v>0</v>
      </c>
      <c r="EL76" s="246">
        <f t="shared" si="301"/>
        <v>0</v>
      </c>
      <c r="EM76" s="246">
        <f t="shared" si="301"/>
        <v>0</v>
      </c>
      <c r="EN76" s="246">
        <f t="shared" si="301"/>
        <v>0</v>
      </c>
      <c r="EO76" s="246">
        <f t="shared" si="301"/>
        <v>0</v>
      </c>
      <c r="EP76" s="246">
        <f t="shared" si="301"/>
        <v>0</v>
      </c>
      <c r="EQ76" s="246">
        <f t="shared" si="301"/>
        <v>0</v>
      </c>
      <c r="ER76" s="246">
        <f t="shared" si="301"/>
        <v>0</v>
      </c>
      <c r="ES76" s="246">
        <f t="shared" si="301"/>
        <v>0</v>
      </c>
      <c r="ET76" s="246">
        <f t="shared" si="301"/>
        <v>0</v>
      </c>
      <c r="EU76" s="246">
        <f t="shared" si="301"/>
        <v>0</v>
      </c>
      <c r="EV76" s="246">
        <f t="shared" si="301"/>
        <v>0</v>
      </c>
      <c r="EW76" s="246">
        <f t="shared" si="301"/>
        <v>0</v>
      </c>
      <c r="EX76" s="246">
        <f t="shared" si="301"/>
        <v>0</v>
      </c>
      <c r="EY76" s="246">
        <f t="shared" si="301"/>
        <v>0</v>
      </c>
      <c r="EZ76" s="246">
        <f t="shared" si="301"/>
        <v>0</v>
      </c>
      <c r="FA76" s="246">
        <f t="shared" si="301"/>
        <v>0</v>
      </c>
      <c r="FB76" s="246">
        <f t="shared" si="301"/>
        <v>0</v>
      </c>
      <c r="FC76" s="246">
        <f t="shared" si="301"/>
        <v>0</v>
      </c>
      <c r="FD76" s="246">
        <f t="shared" si="301"/>
        <v>0</v>
      </c>
      <c r="FE76" s="246">
        <f t="shared" si="301"/>
        <v>0</v>
      </c>
      <c r="FF76" s="246">
        <f t="shared" si="301"/>
        <v>0</v>
      </c>
      <c r="FG76" s="246">
        <f t="shared" si="301"/>
        <v>0</v>
      </c>
      <c r="FH76" s="246">
        <f t="shared" si="301"/>
        <v>0</v>
      </c>
      <c r="FI76" s="246">
        <f t="shared" ref="FI76:GJ76" si="302" xml:space="preserve"> FI$72</f>
        <v>0</v>
      </c>
      <c r="FJ76" s="246">
        <f t="shared" si="302"/>
        <v>0</v>
      </c>
      <c r="FK76" s="246">
        <f t="shared" si="302"/>
        <v>0</v>
      </c>
      <c r="FL76" s="246">
        <f t="shared" si="302"/>
        <v>0</v>
      </c>
      <c r="FM76" s="246">
        <f t="shared" si="302"/>
        <v>0</v>
      </c>
      <c r="FN76" s="246">
        <f t="shared" si="302"/>
        <v>0</v>
      </c>
      <c r="FO76" s="246">
        <f t="shared" si="302"/>
        <v>0</v>
      </c>
      <c r="FP76" s="246">
        <f t="shared" si="302"/>
        <v>0</v>
      </c>
      <c r="FQ76" s="246">
        <f t="shared" si="302"/>
        <v>0</v>
      </c>
      <c r="FR76" s="246">
        <f t="shared" si="302"/>
        <v>0</v>
      </c>
      <c r="FS76" s="246">
        <f t="shared" si="302"/>
        <v>0</v>
      </c>
      <c r="FT76" s="246">
        <f t="shared" si="302"/>
        <v>0</v>
      </c>
      <c r="FU76" s="246">
        <f t="shared" si="302"/>
        <v>0</v>
      </c>
      <c r="FV76" s="246">
        <f t="shared" si="302"/>
        <v>0</v>
      </c>
      <c r="FW76" s="246">
        <f t="shared" si="302"/>
        <v>0</v>
      </c>
      <c r="FX76" s="246">
        <f t="shared" si="302"/>
        <v>0</v>
      </c>
      <c r="FY76" s="246">
        <f t="shared" si="302"/>
        <v>0</v>
      </c>
      <c r="FZ76" s="246">
        <f t="shared" si="302"/>
        <v>0</v>
      </c>
      <c r="GA76" s="246">
        <f t="shared" si="302"/>
        <v>0</v>
      </c>
      <c r="GB76" s="246">
        <f t="shared" si="302"/>
        <v>0</v>
      </c>
      <c r="GC76" s="246">
        <f t="shared" si="302"/>
        <v>0</v>
      </c>
      <c r="GD76" s="246">
        <f t="shared" si="302"/>
        <v>0</v>
      </c>
      <c r="GE76" s="246">
        <f t="shared" si="302"/>
        <v>0</v>
      </c>
      <c r="GF76" s="246">
        <f t="shared" si="302"/>
        <v>0</v>
      </c>
      <c r="GG76" s="246">
        <f t="shared" si="302"/>
        <v>0</v>
      </c>
      <c r="GH76" s="246">
        <f t="shared" si="302"/>
        <v>0</v>
      </c>
      <c r="GI76" s="246">
        <f t="shared" si="302"/>
        <v>0</v>
      </c>
      <c r="GJ76" s="246">
        <f t="shared" si="302"/>
        <v>0</v>
      </c>
    </row>
    <row r="77" spans="1:192" x14ac:dyDescent="0.25">
      <c r="A77" s="247"/>
      <c r="B77" s="247"/>
      <c r="C77" s="248"/>
      <c r="D77" s="249"/>
      <c r="E77" s="246" t="s">
        <v>261</v>
      </c>
      <c r="F77" s="246"/>
      <c r="G77" s="246" t="str">
        <f xml:space="preserve"> SMU</f>
        <v>$ 000s</v>
      </c>
      <c r="H77" s="246">
        <f xml:space="preserve"> SUM(J77:GJ77)</f>
        <v>70672.469220979605</v>
      </c>
      <c r="I77" s="246"/>
      <c r="J77" s="246">
        <f t="shared" ref="J77" si="303" xml:space="preserve"> J74 + J75 - J76</f>
        <v>0</v>
      </c>
      <c r="K77" s="246">
        <f t="shared" ref="K77" si="304" xml:space="preserve"> K74 + K75 - K76</f>
        <v>0</v>
      </c>
      <c r="L77" s="246">
        <f t="shared" ref="L77" si="305" xml:space="preserve"> L74 + L75 - L76</f>
        <v>0</v>
      </c>
      <c r="M77" s="246">
        <f t="shared" ref="M77" si="306" xml:space="preserve"> M74 + M75 - M76</f>
        <v>0</v>
      </c>
      <c r="N77" s="246">
        <f t="shared" ref="N77" si="307" xml:space="preserve"> N74 + N75 - N76</f>
        <v>0</v>
      </c>
      <c r="O77" s="246">
        <f t="shared" ref="O77" si="308" xml:space="preserve"> O74 + O75 - O76</f>
        <v>0</v>
      </c>
      <c r="P77" s="246">
        <f t="shared" ref="P77" si="309" xml:space="preserve"> P74 + P75 - P76</f>
        <v>0</v>
      </c>
      <c r="Q77" s="246">
        <f t="shared" ref="Q77" si="310" xml:space="preserve"> Q74 + Q75 - Q76</f>
        <v>0</v>
      </c>
      <c r="R77" s="246">
        <f t="shared" ref="R77" si="311" xml:space="preserve"> R74 + R75 - R76</f>
        <v>0</v>
      </c>
      <c r="S77" s="246">
        <f t="shared" ref="S77" si="312" xml:space="preserve"> S74 + S75 - S76</f>
        <v>344.7533213885855</v>
      </c>
      <c r="T77" s="246">
        <f t="shared" ref="T77" si="313" xml:space="preserve"> T74 + T75 - T76</f>
        <v>519.02423110149675</v>
      </c>
      <c r="U77" s="246">
        <f t="shared" ref="U77" si="314" xml:space="preserve"> U74 + U75 - U76</f>
        <v>518.98305177500515</v>
      </c>
      <c r="V77" s="246">
        <f t="shared" ref="V77" si="315" xml:space="preserve"> V74 + V75 - V76</f>
        <v>517.12998208287809</v>
      </c>
      <c r="W77" s="246">
        <f t="shared" ref="W77" si="316" xml:space="preserve"> W74 + W75 - W76</f>
        <v>523.94310165093157</v>
      </c>
      <c r="X77" s="246">
        <f t="shared" ref="X77" si="317" xml:space="preserve"> X74 + X75 - X76</f>
        <v>530.05823163495029</v>
      </c>
      <c r="Y77" s="246">
        <f t="shared" ref="Y77" si="318" xml:space="preserve"> Y74 + Y75 - Y76</f>
        <v>531.95762806938035</v>
      </c>
      <c r="Z77" s="246">
        <f t="shared" ref="Z77" si="319" xml:space="preserve"> Z74 + Z75 - Z76</f>
        <v>530.05823163495029</v>
      </c>
      <c r="AA77" s="246">
        <f t="shared" ref="AA77" si="320" xml:space="preserve"> AA74 + AA75 - AA76</f>
        <v>535.07603827260289</v>
      </c>
      <c r="AB77" s="246">
        <f t="shared" ref="AB77" si="321" xml:space="preserve"> AB74 + AB75 - AB76</f>
        <v>545.33672412425233</v>
      </c>
      <c r="AC77" s="246">
        <f t="shared" ref="AC77" si="322" xml:space="preserve"> AC74 + AC75 - AC76</f>
        <v>545.2934571674034</v>
      </c>
      <c r="AD77" s="246">
        <f t="shared" ref="AD77" si="323" xml:space="preserve"> AD74 + AD75 - AD76</f>
        <v>543.34644410920032</v>
      </c>
      <c r="AE77" s="246">
        <f t="shared" ref="AE77" si="324" xml:space="preserve"> AE74 + AE75 - AE76</f>
        <v>548.46492510443193</v>
      </c>
      <c r="AF77" s="246">
        <f t="shared" ref="AF77" si="325" xml:space="preserve"> AF74 + AF75 - AF76</f>
        <v>558.97014222735868</v>
      </c>
      <c r="AG77" s="246">
        <f t="shared" ref="AG77" si="326" xml:space="preserve"> AG74 + AG75 - AG76</f>
        <v>558.92579359658851</v>
      </c>
      <c r="AH77" s="246">
        <f t="shared" ref="AH77" si="327" xml:space="preserve"> AH74 + AH75 - AH76</f>
        <v>556.93010521193037</v>
      </c>
      <c r="AI77" s="246">
        <f t="shared" ref="AI77" si="328" xml:space="preserve"> AI74 + AI75 - AI76</f>
        <v>562.17654823204271</v>
      </c>
      <c r="AJ77" s="246">
        <f t="shared" ref="AJ77" si="329" xml:space="preserve"> AJ74 + AJ75 - AJ76</f>
        <v>572.94439578304275</v>
      </c>
      <c r="AK77" s="246">
        <f t="shared" ref="AK77" si="330" xml:space="preserve"> AK74 + AK75 - AK76</f>
        <v>572.89893843650316</v>
      </c>
      <c r="AL77" s="246">
        <f t="shared" ref="AL77" si="331" xml:space="preserve"> AL74 + AL75 - AL76</f>
        <v>570.85335784222866</v>
      </c>
      <c r="AM77" s="246">
        <f t="shared" ref="AM77" si="332" xml:space="preserve"> AM74 + AM75 - AM76</f>
        <v>578.37427582717828</v>
      </c>
      <c r="AN77" s="246">
        <f t="shared" ref="AN77" si="333" xml:space="preserve"> AN74 + AN75 - AN76</f>
        <v>585.12469178828439</v>
      </c>
      <c r="AO77" s="246">
        <f t="shared" ref="AO77" si="334" xml:space="preserve"> AO74 + AO75 - AO76</f>
        <v>587.22141189741592</v>
      </c>
      <c r="AP77" s="246">
        <f t="shared" ref="AP77" si="335" xml:space="preserve"> AP74 + AP75 - AP76</f>
        <v>585.12469178828428</v>
      </c>
      <c r="AQ77" s="246">
        <f t="shared" ref="AQ77" si="336" xml:space="preserve"> AQ74 + AQ75 - AQ76</f>
        <v>590.66378615015037</v>
      </c>
      <c r="AR77" s="246">
        <f t="shared" ref="AR77" si="337" xml:space="preserve"> AR74 + AR75 - AR76</f>
        <v>601.99042969262359</v>
      </c>
      <c r="AS77" s="246">
        <f t="shared" ref="AS77" si="338" xml:space="preserve"> AS74 + AS75 - AS76</f>
        <v>601.94266783688795</v>
      </c>
      <c r="AT77" s="246">
        <f t="shared" ref="AT77" si="339" xml:space="preserve"> AT74 + AT75 - AT76</f>
        <v>599.79338432878194</v>
      </c>
      <c r="AU77" s="246">
        <f t="shared" ref="AU77" si="340" xml:space="preserve"> AU74 + AU75 - AU76</f>
        <v>605.4436118623139</v>
      </c>
      <c r="AV77" s="246">
        <f t="shared" ref="AV77" si="341" xml:space="preserve"> AV74 + AV75 - AV76</f>
        <v>617.04019043493929</v>
      </c>
      <c r="AW77" s="246">
        <f t="shared" ref="AW77" si="342" xml:space="preserve"> AW74 + AW75 - AW76</f>
        <v>616.99123453281004</v>
      </c>
      <c r="AX77" s="246">
        <f t="shared" ref="AX77" si="343" xml:space="preserve"> AX74 + AX75 - AX76</f>
        <v>614.7882189370016</v>
      </c>
      <c r="AY77" s="246">
        <f t="shared" ref="AY77" si="344" xml:space="preserve"> AY74 + AY75 - AY76</f>
        <v>620.5797021588719</v>
      </c>
      <c r="AZ77" s="246">
        <f t="shared" ref="AZ77" si="345" xml:space="preserve"> AZ74 + AZ75 - AZ76</f>
        <v>632.4661951958127</v>
      </c>
      <c r="BA77" s="246">
        <f t="shared" ref="BA77" si="346" xml:space="preserve"> BA74 + BA75 - BA76</f>
        <v>632.41601539613055</v>
      </c>
      <c r="BB77" s="246">
        <f t="shared" ref="BB77" si="347" xml:space="preserve"> BB74 + BB75 - BB76</f>
        <v>630.15792441042663</v>
      </c>
      <c r="BC77" s="246">
        <f t="shared" ref="BC77" si="348" xml:space="preserve"> BC74 + BC75 - BC76</f>
        <v>638.46017226786466</v>
      </c>
      <c r="BD77" s="246">
        <f t="shared" ref="BD77" si="349" xml:space="preserve"> BD74 + BD75 - BD76</f>
        <v>645.91187252068744</v>
      </c>
      <c r="BE77" s="246">
        <f t="shared" ref="BE77" si="350" xml:space="preserve"> BE74 + BE75 - BE76</f>
        <v>648.22641578103389</v>
      </c>
      <c r="BF77" s="246">
        <f t="shared" ref="BF77" si="351" xml:space="preserve"> BF74 + BF75 - BF76</f>
        <v>645.91187252068744</v>
      </c>
      <c r="BG77" s="246">
        <f t="shared" ref="BG77" si="352" xml:space="preserve"> BG74 + BG75 - BG76</f>
        <v>652.02640992024044</v>
      </c>
      <c r="BH77" s="246">
        <f t="shared" ref="BH77" si="353" xml:space="preserve"> BH74 + BH75 - BH76</f>
        <v>664.52975090476411</v>
      </c>
      <c r="BI77" s="246">
        <f t="shared" ref="BI77" si="354" xml:space="preserve"> BI74 + BI75 - BI76</f>
        <v>664.47702718603171</v>
      </c>
      <c r="BJ77" s="246">
        <f t="shared" ref="BJ77" si="355" xml:space="preserve"> BJ74 + BJ75 - BJ76</f>
        <v>662.10445984306796</v>
      </c>
      <c r="BK77" s="246">
        <f t="shared" ref="BK77" si="356" xml:space="preserve"> BK74 + BK75 - BK76</f>
        <v>668.3416757691258</v>
      </c>
      <c r="BL77" s="246">
        <f t="shared" ref="BL77" si="357" xml:space="preserve"> BL74 + BL75 - BL76</f>
        <v>681.14299467738306</v>
      </c>
      <c r="BM77" s="246">
        <f t="shared" ref="BM77" si="358" xml:space="preserve"> BM74 + BM75 - BM76</f>
        <v>681.08895286568236</v>
      </c>
      <c r="BN77" s="246">
        <f t="shared" ref="BN77" si="359" xml:space="preserve"> BN74 + BN75 - BN76</f>
        <v>678.65707133914452</v>
      </c>
      <c r="BO77" s="246">
        <f t="shared" ref="BO77" si="360" xml:space="preserve"> BO74 + BO75 - BO76</f>
        <v>685.05021766335392</v>
      </c>
      <c r="BP77" s="246">
        <f t="shared" ref="BP77" si="361" xml:space="preserve"> BP74 + BP75 - BP76</f>
        <v>698.17156954431789</v>
      </c>
      <c r="BQ77" s="246">
        <f t="shared" ref="BQ77" si="362" xml:space="preserve"> BQ74 + BQ75 - BQ76</f>
        <v>698.11617668732436</v>
      </c>
      <c r="BR77" s="246">
        <f t="shared" ref="BR77" si="363" xml:space="preserve"> BR74 + BR75 - BR76</f>
        <v>695.62349812262323</v>
      </c>
      <c r="BS77" s="246">
        <f t="shared" ref="BS77" si="364" xml:space="preserve"> BS74 + BS75 - BS76</f>
        <v>704.78824631217481</v>
      </c>
      <c r="BT77" s="246">
        <f t="shared" ref="BT77" si="365" xml:space="preserve"> BT74 + BT75 - BT76</f>
        <v>713.0140855756888</v>
      </c>
      <c r="BU77" s="246">
        <f t="shared" ref="BU77" si="366" xml:space="preserve"> BU74 + BU75 - BU76</f>
        <v>715.56908110450752</v>
      </c>
      <c r="BV77" s="246">
        <f t="shared" ref="BV77" si="367" xml:space="preserve"> BV74 + BV75 - BV76</f>
        <v>713.0140855756888</v>
      </c>
      <c r="BW77" s="246">
        <f t="shared" ref="BW77" si="368" xml:space="preserve"> BW74 + BW75 - BW76</f>
        <v>719.76384739017089</v>
      </c>
      <c r="BX77" s="246">
        <f t="shared" ref="BX77" si="369" xml:space="preserve"> BX74 + BX75 - BX76</f>
        <v>733.5661300513176</v>
      </c>
      <c r="BY77" s="246">
        <f t="shared" ref="BY77" si="370" xml:space="preserve"> BY74 + BY75 - BY76</f>
        <v>733.50792899371288</v>
      </c>
      <c r="BZ77" s="246">
        <f t="shared" ref="BZ77" si="371" xml:space="preserve"> BZ74 + BZ75 - BZ76</f>
        <v>730.88888140149538</v>
      </c>
      <c r="CA77" s="246">
        <f t="shared" ref="CA77" si="372" xml:space="preserve"> CA74 + CA75 - CA76</f>
        <v>737.77406651614729</v>
      </c>
      <c r="CB77" s="246">
        <f t="shared" ref="CB77" si="373" xml:space="preserve"> CB74 + CB75 - CB76</f>
        <v>751.90528330260065</v>
      </c>
      <c r="CC77" s="246">
        <f t="shared" ref="CC77" si="374" xml:space="preserve"> CC74 + CC75 - CC76</f>
        <v>751.84562721855571</v>
      </c>
      <c r="CD77" s="246">
        <f t="shared" ref="CD77" si="375" xml:space="preserve"> CD74 + CD75 - CD76</f>
        <v>749.16110343653281</v>
      </c>
      <c r="CE77" s="246">
        <f t="shared" ref="CE77" si="376" xml:space="preserve"> CE74 + CE75 - CE76</f>
        <v>756.21841817905113</v>
      </c>
      <c r="CF77" s="246">
        <f t="shared" ref="CF77" si="377" xml:space="preserve"> CF74 + CF75 - CF76</f>
        <v>770.70291538516597</v>
      </c>
      <c r="CG77" s="246">
        <f t="shared" ref="CG77" si="378" xml:space="preserve"> CG74 + CG75 - CG76</f>
        <v>770.6417678990199</v>
      </c>
      <c r="CH77" s="246">
        <f t="shared" ref="CH77" si="379" xml:space="preserve"> CH74 + CH75 - CH76</f>
        <v>767.89013102244644</v>
      </c>
      <c r="CI77" s="246">
        <f t="shared" ref="CI77" si="380" xml:space="preserve"> CI74 + CI75 - CI76</f>
        <v>778.00698260531522</v>
      </c>
      <c r="CJ77" s="246">
        <f t="shared" ref="CJ77" si="381" xml:space="preserve"> CJ74 + CJ75 - CJ76</f>
        <v>787.08738429800769</v>
      </c>
      <c r="CK77" s="246">
        <f t="shared" ref="CK77" si="382" xml:space="preserve"> CK74 + CK75 - CK76</f>
        <v>789.90781209649549</v>
      </c>
      <c r="CL77" s="246">
        <f t="shared" ref="CL77" si="383" xml:space="preserve"> CL74 + CL75 - CL76</f>
        <v>787.08738429800769</v>
      </c>
      <c r="CM77" s="246">
        <f t="shared" ref="CM77" si="384" xml:space="preserve"> CM74 + CM75 - CM76</f>
        <v>794.53836244650518</v>
      </c>
      <c r="CN77" s="246">
        <f t="shared" ref="CN77" si="385" xml:space="preserve"> CN74 + CN75 - CN76</f>
        <v>809.77453067498072</v>
      </c>
      <c r="CO77" s="246">
        <f t="shared" ref="CO77" si="386" xml:space="preserve"> CO74 + CO75 - CO76</f>
        <v>809.71028325109341</v>
      </c>
      <c r="CP77" s="246">
        <f t="shared" ref="CP77" si="387" xml:space="preserve"> CP74 + CP75 - CP76</f>
        <v>806.819149176167</v>
      </c>
      <c r="CQ77" s="246">
        <f t="shared" ref="CQ77" si="388" xml:space="preserve"> CQ74 + CQ75 - CQ76</f>
        <v>814.41961942202943</v>
      </c>
      <c r="CR77" s="246">
        <f t="shared" ref="CR77" si="389" xml:space="preserve"> CR74 + CR75 - CR76</f>
        <v>830.01889394185514</v>
      </c>
      <c r="CS77" s="246">
        <f t="shared" ref="CS77" si="390" xml:space="preserve"> CS74 + CS75 - CS76</f>
        <v>829.95304033237107</v>
      </c>
      <c r="CT77" s="246">
        <f t="shared" ref="CT77" si="391" xml:space="preserve"> CT74 + CT75 - CT76</f>
        <v>826.98962790557107</v>
      </c>
      <c r="CU77" s="246">
        <f t="shared" ref="CU77" si="392" xml:space="preserve"> CU74 + CU75 - CU76</f>
        <v>834.78010990758037</v>
      </c>
      <c r="CV77" s="246">
        <f t="shared" ref="CV77" si="393" xml:space="preserve"> CV74 + CV75 - CV76</f>
        <v>850.76936629040188</v>
      </c>
      <c r="CW77" s="246">
        <f t="shared" ref="CW77" si="394" xml:space="preserve"> CW74 + CW75 - CW76</f>
        <v>850.70186634068023</v>
      </c>
      <c r="CX77" s="246">
        <f t="shared" ref="CX77" si="395" xml:space="preserve"> CX74 + CX75 - CX76</f>
        <v>847.66436860321073</v>
      </c>
      <c r="CY77" s="246">
        <f t="shared" ref="CY77" si="396" xml:space="preserve"> CY74 + CY75 - CY76</f>
        <v>858.83223528464111</v>
      </c>
      <c r="CZ77" s="246">
        <f t="shared" ref="CZ77" si="397" xml:space="preserve"> CZ74 + CZ75 - CZ76</f>
        <v>868.85597781829108</v>
      </c>
      <c r="DA77" s="246">
        <f t="shared" ref="DA77" si="398" xml:space="preserve"> DA74 + DA75 - DA76</f>
        <v>871.96941299919752</v>
      </c>
      <c r="DB77" s="246">
        <f t="shared" ref="DB77" si="399" xml:space="preserve"> DB74 + DB75 - DB76</f>
        <v>868.85597781829108</v>
      </c>
      <c r="DC77" s="246">
        <f t="shared" ref="DC77" si="400" xml:space="preserve"> DC74 + DC75 - DC76</f>
        <v>877.08101995981792</v>
      </c>
      <c r="DD77" s="246">
        <f t="shared" ref="DD77" si="401" xml:space="preserve"> DD74 + DD75 - DD76</f>
        <v>893.90003663883999</v>
      </c>
      <c r="DE77" s="246">
        <f t="shared" ref="DE77" si="402" xml:space="preserve"> DE74 + DE75 - DE76</f>
        <v>893.82911470638714</v>
      </c>
      <c r="DF77" s="246">
        <f t="shared" ref="DF77" si="403" xml:space="preserve"> DF74 + DF75 - DF76</f>
        <v>890.63762774599763</v>
      </c>
      <c r="DG77" s="246">
        <f t="shared" ref="DG77" si="404" xml:space="preserve"> DG74 + DG75 - DG76</f>
        <v>899.02769235519906</v>
      </c>
      <c r="DH77" s="246">
        <f t="shared" ref="DH77" si="405" xml:space="preserve"> DH74 + DH75 - DH76</f>
        <v>916.24753755481106</v>
      </c>
      <c r="DI77" s="246">
        <f t="shared" ref="DI77" si="406" xml:space="preserve"> DI74 + DI75 - DI76</f>
        <v>916.17484257404681</v>
      </c>
      <c r="DJ77" s="246">
        <f t="shared" ref="DJ77" si="407" xml:space="preserve"> DJ74 + DJ75 - DJ76</f>
        <v>912.90356843964764</v>
      </c>
      <c r="DK77" s="246">
        <f t="shared" ref="DK77" si="408" xml:space="preserve"> DK74 + DK75 - DK76</f>
        <v>921.50338466407925</v>
      </c>
      <c r="DL77" s="246">
        <f t="shared" ref="DL77" si="409" xml:space="preserve"> DL74 + DL75 - DL76</f>
        <v>939.15372599368175</v>
      </c>
      <c r="DM77" s="246">
        <f t="shared" ref="DM77" si="410" xml:space="preserve"> DM74 + DM75 - DM76</f>
        <v>939.07921363839807</v>
      </c>
      <c r="DN77" s="246">
        <f t="shared" ref="DN77" si="411" xml:space="preserve"> DN74 + DN75 - DN76</f>
        <v>935.72615765063904</v>
      </c>
      <c r="DO77" s="246">
        <f t="shared" ref="DO77" si="412" xml:space="preserve"> DO74 + DO75 - DO76</f>
        <v>305.12809488607797</v>
      </c>
      <c r="DP77" s="246">
        <f t="shared" ref="DP77" si="413" xml:space="preserve"> DP74 + DP75 - DP76</f>
        <v>0</v>
      </c>
      <c r="DQ77" s="246">
        <f t="shared" ref="DQ77" si="414" xml:space="preserve"> DQ74 + DQ75 - DQ76</f>
        <v>0</v>
      </c>
      <c r="DR77" s="246">
        <f t="shared" ref="DR77" si="415" xml:space="preserve"> DR74 + DR75 - DR76</f>
        <v>0</v>
      </c>
      <c r="DS77" s="246">
        <f t="shared" ref="DS77" si="416" xml:space="preserve"> DS74 + DS75 - DS76</f>
        <v>0</v>
      </c>
      <c r="DT77" s="246">
        <f t="shared" ref="DT77" si="417" xml:space="preserve"> DT74 + DT75 - DT76</f>
        <v>0</v>
      </c>
      <c r="DU77" s="246">
        <f t="shared" ref="DU77" si="418" xml:space="preserve"> DU74 + DU75 - DU76</f>
        <v>0</v>
      </c>
      <c r="DV77" s="246">
        <f t="shared" ref="DV77" si="419" xml:space="preserve"> DV74 + DV75 - DV76</f>
        <v>0</v>
      </c>
      <c r="DW77" s="246">
        <f t="shared" ref="DW77" si="420" xml:space="preserve"> DW74 + DW75 - DW76</f>
        <v>0</v>
      </c>
      <c r="DX77" s="246">
        <f t="shared" ref="DX77" si="421" xml:space="preserve"> DX74 + DX75 - DX76</f>
        <v>0</v>
      </c>
      <c r="DY77" s="246">
        <f t="shared" ref="DY77" si="422" xml:space="preserve"> DY74 + DY75 - DY76</f>
        <v>0</v>
      </c>
      <c r="DZ77" s="246">
        <f t="shared" ref="DZ77" si="423" xml:space="preserve"> DZ74 + DZ75 - DZ76</f>
        <v>0</v>
      </c>
      <c r="EA77" s="246">
        <f t="shared" ref="EA77" si="424" xml:space="preserve"> EA74 + EA75 - EA76</f>
        <v>0</v>
      </c>
      <c r="EB77" s="246">
        <f t="shared" ref="EB77" si="425" xml:space="preserve"> EB74 + EB75 - EB76</f>
        <v>0</v>
      </c>
      <c r="EC77" s="246">
        <f t="shared" ref="EC77" si="426" xml:space="preserve"> EC74 + EC75 - EC76</f>
        <v>0</v>
      </c>
      <c r="ED77" s="246">
        <f t="shared" ref="ED77" si="427" xml:space="preserve"> ED74 + ED75 - ED76</f>
        <v>0</v>
      </c>
      <c r="EE77" s="246">
        <f t="shared" ref="EE77" si="428" xml:space="preserve"> EE74 + EE75 - EE76</f>
        <v>0</v>
      </c>
      <c r="EF77" s="246">
        <f t="shared" ref="EF77" si="429" xml:space="preserve"> EF74 + EF75 - EF76</f>
        <v>0</v>
      </c>
      <c r="EG77" s="246">
        <f t="shared" ref="EG77" si="430" xml:space="preserve"> EG74 + EG75 - EG76</f>
        <v>0</v>
      </c>
      <c r="EH77" s="246">
        <f t="shared" ref="EH77" si="431" xml:space="preserve"> EH74 + EH75 - EH76</f>
        <v>0</v>
      </c>
      <c r="EI77" s="246">
        <f t="shared" ref="EI77" si="432" xml:space="preserve"> EI74 + EI75 - EI76</f>
        <v>0</v>
      </c>
      <c r="EJ77" s="246">
        <f t="shared" ref="EJ77" si="433" xml:space="preserve"> EJ74 + EJ75 - EJ76</f>
        <v>0</v>
      </c>
      <c r="EK77" s="246">
        <f t="shared" ref="EK77" si="434" xml:space="preserve"> EK74 + EK75 - EK76</f>
        <v>0</v>
      </c>
      <c r="EL77" s="246">
        <f t="shared" ref="EL77" si="435" xml:space="preserve"> EL74 + EL75 - EL76</f>
        <v>0</v>
      </c>
      <c r="EM77" s="246">
        <f t="shared" ref="EM77" si="436" xml:space="preserve"> EM74 + EM75 - EM76</f>
        <v>0</v>
      </c>
      <c r="EN77" s="246">
        <f t="shared" ref="EN77" si="437" xml:space="preserve"> EN74 + EN75 - EN76</f>
        <v>0</v>
      </c>
      <c r="EO77" s="246">
        <f t="shared" ref="EO77" si="438" xml:space="preserve"> EO74 + EO75 - EO76</f>
        <v>0</v>
      </c>
      <c r="EP77" s="246">
        <f t="shared" ref="EP77" si="439" xml:space="preserve"> EP74 + EP75 - EP76</f>
        <v>0</v>
      </c>
      <c r="EQ77" s="246">
        <f t="shared" ref="EQ77" si="440" xml:space="preserve"> EQ74 + EQ75 - EQ76</f>
        <v>0</v>
      </c>
      <c r="ER77" s="246">
        <f t="shared" ref="ER77" si="441" xml:space="preserve"> ER74 + ER75 - ER76</f>
        <v>0</v>
      </c>
      <c r="ES77" s="246">
        <f t="shared" ref="ES77" si="442" xml:space="preserve"> ES74 + ES75 - ES76</f>
        <v>0</v>
      </c>
      <c r="ET77" s="246">
        <f t="shared" ref="ET77" si="443" xml:space="preserve"> ET74 + ET75 - ET76</f>
        <v>0</v>
      </c>
      <c r="EU77" s="246">
        <f t="shared" ref="EU77" si="444" xml:space="preserve"> EU74 + EU75 - EU76</f>
        <v>0</v>
      </c>
      <c r="EV77" s="246">
        <f t="shared" ref="EV77" si="445" xml:space="preserve"> EV74 + EV75 - EV76</f>
        <v>0</v>
      </c>
      <c r="EW77" s="246">
        <f t="shared" ref="EW77" si="446" xml:space="preserve"> EW74 + EW75 - EW76</f>
        <v>0</v>
      </c>
      <c r="EX77" s="246">
        <f t="shared" ref="EX77" si="447" xml:space="preserve"> EX74 + EX75 - EX76</f>
        <v>0</v>
      </c>
      <c r="EY77" s="246">
        <f t="shared" ref="EY77" si="448" xml:space="preserve"> EY74 + EY75 - EY76</f>
        <v>0</v>
      </c>
      <c r="EZ77" s="246">
        <f t="shared" ref="EZ77" si="449" xml:space="preserve"> EZ74 + EZ75 - EZ76</f>
        <v>0</v>
      </c>
      <c r="FA77" s="246">
        <f t="shared" ref="FA77" si="450" xml:space="preserve"> FA74 + FA75 - FA76</f>
        <v>0</v>
      </c>
      <c r="FB77" s="246">
        <f t="shared" ref="FB77" si="451" xml:space="preserve"> FB74 + FB75 - FB76</f>
        <v>0</v>
      </c>
      <c r="FC77" s="246">
        <f t="shared" ref="FC77" si="452" xml:space="preserve"> FC74 + FC75 - FC76</f>
        <v>0</v>
      </c>
      <c r="FD77" s="246">
        <f t="shared" ref="FD77" si="453" xml:space="preserve"> FD74 + FD75 - FD76</f>
        <v>0</v>
      </c>
      <c r="FE77" s="246">
        <f t="shared" ref="FE77" si="454" xml:space="preserve"> FE74 + FE75 - FE76</f>
        <v>0</v>
      </c>
      <c r="FF77" s="246">
        <f t="shared" ref="FF77" si="455" xml:space="preserve"> FF74 + FF75 - FF76</f>
        <v>0</v>
      </c>
      <c r="FG77" s="246">
        <f t="shared" ref="FG77" si="456" xml:space="preserve"> FG74 + FG75 - FG76</f>
        <v>0</v>
      </c>
      <c r="FH77" s="246">
        <f t="shared" ref="FH77" si="457" xml:space="preserve"> FH74 + FH75 - FH76</f>
        <v>0</v>
      </c>
      <c r="FI77" s="246">
        <f t="shared" ref="FI77" si="458" xml:space="preserve"> FI74 + FI75 - FI76</f>
        <v>0</v>
      </c>
      <c r="FJ77" s="246">
        <f t="shared" ref="FJ77" si="459" xml:space="preserve"> FJ74 + FJ75 - FJ76</f>
        <v>0</v>
      </c>
      <c r="FK77" s="246">
        <f t="shared" ref="FK77" si="460" xml:space="preserve"> FK74 + FK75 - FK76</f>
        <v>0</v>
      </c>
      <c r="FL77" s="246">
        <f t="shared" ref="FL77" si="461" xml:space="preserve"> FL74 + FL75 - FL76</f>
        <v>0</v>
      </c>
      <c r="FM77" s="246">
        <f t="shared" ref="FM77" si="462" xml:space="preserve"> FM74 + FM75 - FM76</f>
        <v>0</v>
      </c>
      <c r="FN77" s="246">
        <f t="shared" ref="FN77" si="463" xml:space="preserve"> FN74 + FN75 - FN76</f>
        <v>0</v>
      </c>
      <c r="FO77" s="246">
        <f t="shared" ref="FO77" si="464" xml:space="preserve"> FO74 + FO75 - FO76</f>
        <v>0</v>
      </c>
      <c r="FP77" s="246">
        <f t="shared" ref="FP77" si="465" xml:space="preserve"> FP74 + FP75 - FP76</f>
        <v>0</v>
      </c>
      <c r="FQ77" s="246">
        <f t="shared" ref="FQ77" si="466" xml:space="preserve"> FQ74 + FQ75 - FQ76</f>
        <v>0</v>
      </c>
      <c r="FR77" s="246">
        <f t="shared" ref="FR77" si="467" xml:space="preserve"> FR74 + FR75 - FR76</f>
        <v>0</v>
      </c>
      <c r="FS77" s="246">
        <f t="shared" ref="FS77" si="468" xml:space="preserve"> FS74 + FS75 - FS76</f>
        <v>0</v>
      </c>
      <c r="FT77" s="246">
        <f t="shared" ref="FT77" si="469" xml:space="preserve"> FT74 + FT75 - FT76</f>
        <v>0</v>
      </c>
      <c r="FU77" s="246">
        <f t="shared" ref="FU77" si="470" xml:space="preserve"> FU74 + FU75 - FU76</f>
        <v>0</v>
      </c>
      <c r="FV77" s="246">
        <f t="shared" ref="FV77" si="471" xml:space="preserve"> FV74 + FV75 - FV76</f>
        <v>0</v>
      </c>
      <c r="FW77" s="246">
        <f t="shared" ref="FW77" si="472" xml:space="preserve"> FW74 + FW75 - FW76</f>
        <v>0</v>
      </c>
      <c r="FX77" s="246">
        <f t="shared" ref="FX77" si="473" xml:space="preserve"> FX74 + FX75 - FX76</f>
        <v>0</v>
      </c>
      <c r="FY77" s="246">
        <f t="shared" ref="FY77" si="474" xml:space="preserve"> FY74 + FY75 - FY76</f>
        <v>0</v>
      </c>
      <c r="FZ77" s="246">
        <f t="shared" ref="FZ77" si="475" xml:space="preserve"> FZ74 + FZ75 - FZ76</f>
        <v>0</v>
      </c>
      <c r="GA77" s="246">
        <f t="shared" ref="GA77" si="476" xml:space="preserve"> GA74 + GA75 - GA76</f>
        <v>0</v>
      </c>
      <c r="GB77" s="246">
        <f t="shared" ref="GB77" si="477" xml:space="preserve"> GB74 + GB75 - GB76</f>
        <v>0</v>
      </c>
      <c r="GC77" s="246">
        <f t="shared" ref="GC77" si="478" xml:space="preserve"> GC74 + GC75 - GC76</f>
        <v>0</v>
      </c>
      <c r="GD77" s="246">
        <f t="shared" ref="GD77" si="479" xml:space="preserve"> GD74 + GD75 - GD76</f>
        <v>0</v>
      </c>
      <c r="GE77" s="246">
        <f t="shared" ref="GE77" si="480" xml:space="preserve"> GE74 + GE75 - GE76</f>
        <v>0</v>
      </c>
      <c r="GF77" s="246">
        <f t="shared" ref="GF77" si="481" xml:space="preserve"> GF74 + GF75 - GF76</f>
        <v>0</v>
      </c>
      <c r="GG77" s="246">
        <f t="shared" ref="GG77" si="482" xml:space="preserve"> GG74 + GG75 - GG76</f>
        <v>0</v>
      </c>
      <c r="GH77" s="246">
        <f t="shared" ref="GH77" si="483" xml:space="preserve"> GH74 + GH75 - GH76</f>
        <v>0</v>
      </c>
      <c r="GI77" s="246">
        <f t="shared" ref="GI77" si="484" xml:space="preserve"> GI74 + GI75 - GI76</f>
        <v>0</v>
      </c>
      <c r="GJ77" s="246">
        <f t="shared" ref="GJ77" si="485" xml:space="preserve"> GJ74 + GJ75 - GJ76</f>
        <v>0</v>
      </c>
    </row>
    <row r="78" spans="1:192" x14ac:dyDescent="0.25">
      <c r="A78" s="147"/>
      <c r="B78" s="147"/>
      <c r="C78" s="148"/>
      <c r="D78" s="149"/>
      <c r="E78" s="150" t="str">
        <f xml:space="preserve"> LEFT(E77, LEN(E77) - 4)</f>
        <v>Cash paid for O&amp;M costs</v>
      </c>
      <c r="F78" s="150"/>
      <c r="G78" s="150" t="str">
        <f xml:space="preserve"> SMU</f>
        <v>$ 000s</v>
      </c>
      <c r="H78" s="150">
        <f xml:space="preserve"> SUM(J78:GJ78)</f>
        <v>-70672.469220979605</v>
      </c>
      <c r="I78" s="150"/>
      <c r="J78" s="150">
        <f t="shared" ref="J78:BU78" si="486" xml:space="preserve"> -1 * J77</f>
        <v>0</v>
      </c>
      <c r="K78" s="150">
        <f t="shared" si="486"/>
        <v>0</v>
      </c>
      <c r="L78" s="150">
        <f t="shared" si="486"/>
        <v>0</v>
      </c>
      <c r="M78" s="150">
        <f t="shared" si="486"/>
        <v>0</v>
      </c>
      <c r="N78" s="150">
        <f t="shared" si="486"/>
        <v>0</v>
      </c>
      <c r="O78" s="150">
        <f t="shared" si="486"/>
        <v>0</v>
      </c>
      <c r="P78" s="150">
        <f t="shared" si="486"/>
        <v>0</v>
      </c>
      <c r="Q78" s="150">
        <f t="shared" si="486"/>
        <v>0</v>
      </c>
      <c r="R78" s="150">
        <f t="shared" si="486"/>
        <v>0</v>
      </c>
      <c r="S78" s="150">
        <f t="shared" si="486"/>
        <v>-344.7533213885855</v>
      </c>
      <c r="T78" s="150">
        <f t="shared" si="486"/>
        <v>-519.02423110149675</v>
      </c>
      <c r="U78" s="150">
        <f t="shared" si="486"/>
        <v>-518.98305177500515</v>
      </c>
      <c r="V78" s="150">
        <f t="shared" si="486"/>
        <v>-517.12998208287809</v>
      </c>
      <c r="W78" s="150">
        <f t="shared" si="486"/>
        <v>-523.94310165093157</v>
      </c>
      <c r="X78" s="150">
        <f t="shared" si="486"/>
        <v>-530.05823163495029</v>
      </c>
      <c r="Y78" s="150">
        <f t="shared" si="486"/>
        <v>-531.95762806938035</v>
      </c>
      <c r="Z78" s="150">
        <f t="shared" si="486"/>
        <v>-530.05823163495029</v>
      </c>
      <c r="AA78" s="150">
        <f t="shared" si="486"/>
        <v>-535.07603827260289</v>
      </c>
      <c r="AB78" s="150">
        <f t="shared" si="486"/>
        <v>-545.33672412425233</v>
      </c>
      <c r="AC78" s="150">
        <f t="shared" si="486"/>
        <v>-545.2934571674034</v>
      </c>
      <c r="AD78" s="150">
        <f t="shared" si="486"/>
        <v>-543.34644410920032</v>
      </c>
      <c r="AE78" s="150">
        <f t="shared" si="486"/>
        <v>-548.46492510443193</v>
      </c>
      <c r="AF78" s="150">
        <f t="shared" si="486"/>
        <v>-558.97014222735868</v>
      </c>
      <c r="AG78" s="150">
        <f t="shared" si="486"/>
        <v>-558.92579359658851</v>
      </c>
      <c r="AH78" s="150">
        <f t="shared" si="486"/>
        <v>-556.93010521193037</v>
      </c>
      <c r="AI78" s="150">
        <f t="shared" si="486"/>
        <v>-562.17654823204271</v>
      </c>
      <c r="AJ78" s="150">
        <f t="shared" si="486"/>
        <v>-572.94439578304275</v>
      </c>
      <c r="AK78" s="150">
        <f t="shared" si="486"/>
        <v>-572.89893843650316</v>
      </c>
      <c r="AL78" s="150">
        <f t="shared" si="486"/>
        <v>-570.85335784222866</v>
      </c>
      <c r="AM78" s="150">
        <f t="shared" si="486"/>
        <v>-578.37427582717828</v>
      </c>
      <c r="AN78" s="150">
        <f t="shared" si="486"/>
        <v>-585.12469178828439</v>
      </c>
      <c r="AO78" s="150">
        <f t="shared" si="486"/>
        <v>-587.22141189741592</v>
      </c>
      <c r="AP78" s="150">
        <f t="shared" si="486"/>
        <v>-585.12469178828428</v>
      </c>
      <c r="AQ78" s="150">
        <f t="shared" si="486"/>
        <v>-590.66378615015037</v>
      </c>
      <c r="AR78" s="150">
        <f t="shared" si="486"/>
        <v>-601.99042969262359</v>
      </c>
      <c r="AS78" s="150">
        <f t="shared" si="486"/>
        <v>-601.94266783688795</v>
      </c>
      <c r="AT78" s="150">
        <f t="shared" si="486"/>
        <v>-599.79338432878194</v>
      </c>
      <c r="AU78" s="150">
        <f t="shared" si="486"/>
        <v>-605.4436118623139</v>
      </c>
      <c r="AV78" s="150">
        <f t="shared" si="486"/>
        <v>-617.04019043493929</v>
      </c>
      <c r="AW78" s="150">
        <f t="shared" si="486"/>
        <v>-616.99123453281004</v>
      </c>
      <c r="AX78" s="150">
        <f t="shared" si="486"/>
        <v>-614.7882189370016</v>
      </c>
      <c r="AY78" s="150">
        <f t="shared" si="486"/>
        <v>-620.5797021588719</v>
      </c>
      <c r="AZ78" s="150">
        <f t="shared" si="486"/>
        <v>-632.4661951958127</v>
      </c>
      <c r="BA78" s="150">
        <f t="shared" si="486"/>
        <v>-632.41601539613055</v>
      </c>
      <c r="BB78" s="150">
        <f t="shared" si="486"/>
        <v>-630.15792441042663</v>
      </c>
      <c r="BC78" s="150">
        <f t="shared" si="486"/>
        <v>-638.46017226786466</v>
      </c>
      <c r="BD78" s="150">
        <f t="shared" si="486"/>
        <v>-645.91187252068744</v>
      </c>
      <c r="BE78" s="150">
        <f t="shared" si="486"/>
        <v>-648.22641578103389</v>
      </c>
      <c r="BF78" s="150">
        <f t="shared" si="486"/>
        <v>-645.91187252068744</v>
      </c>
      <c r="BG78" s="150">
        <f t="shared" si="486"/>
        <v>-652.02640992024044</v>
      </c>
      <c r="BH78" s="150">
        <f t="shared" si="486"/>
        <v>-664.52975090476411</v>
      </c>
      <c r="BI78" s="150">
        <f t="shared" si="486"/>
        <v>-664.47702718603171</v>
      </c>
      <c r="BJ78" s="150">
        <f t="shared" si="486"/>
        <v>-662.10445984306796</v>
      </c>
      <c r="BK78" s="150">
        <f t="shared" si="486"/>
        <v>-668.3416757691258</v>
      </c>
      <c r="BL78" s="150">
        <f t="shared" si="486"/>
        <v>-681.14299467738306</v>
      </c>
      <c r="BM78" s="150">
        <f t="shared" si="486"/>
        <v>-681.08895286568236</v>
      </c>
      <c r="BN78" s="150">
        <f t="shared" si="486"/>
        <v>-678.65707133914452</v>
      </c>
      <c r="BO78" s="150">
        <f t="shared" si="486"/>
        <v>-685.05021766335392</v>
      </c>
      <c r="BP78" s="150">
        <f t="shared" si="486"/>
        <v>-698.17156954431789</v>
      </c>
      <c r="BQ78" s="150">
        <f t="shared" si="486"/>
        <v>-698.11617668732436</v>
      </c>
      <c r="BR78" s="150">
        <f t="shared" si="486"/>
        <v>-695.62349812262323</v>
      </c>
      <c r="BS78" s="150">
        <f t="shared" si="486"/>
        <v>-704.78824631217481</v>
      </c>
      <c r="BT78" s="150">
        <f t="shared" si="486"/>
        <v>-713.0140855756888</v>
      </c>
      <c r="BU78" s="150">
        <f t="shared" si="486"/>
        <v>-715.56908110450752</v>
      </c>
      <c r="BV78" s="150">
        <f t="shared" ref="BV78:EG78" si="487" xml:space="preserve"> -1 * BV77</f>
        <v>-713.0140855756888</v>
      </c>
      <c r="BW78" s="150">
        <f t="shared" si="487"/>
        <v>-719.76384739017089</v>
      </c>
      <c r="BX78" s="150">
        <f t="shared" si="487"/>
        <v>-733.5661300513176</v>
      </c>
      <c r="BY78" s="150">
        <f t="shared" si="487"/>
        <v>-733.50792899371288</v>
      </c>
      <c r="BZ78" s="150">
        <f t="shared" si="487"/>
        <v>-730.88888140149538</v>
      </c>
      <c r="CA78" s="150">
        <f t="shared" si="487"/>
        <v>-737.77406651614729</v>
      </c>
      <c r="CB78" s="150">
        <f t="shared" si="487"/>
        <v>-751.90528330260065</v>
      </c>
      <c r="CC78" s="150">
        <f t="shared" si="487"/>
        <v>-751.84562721855571</v>
      </c>
      <c r="CD78" s="150">
        <f t="shared" si="487"/>
        <v>-749.16110343653281</v>
      </c>
      <c r="CE78" s="150">
        <f t="shared" si="487"/>
        <v>-756.21841817905113</v>
      </c>
      <c r="CF78" s="150">
        <f t="shared" si="487"/>
        <v>-770.70291538516597</v>
      </c>
      <c r="CG78" s="150">
        <f t="shared" si="487"/>
        <v>-770.6417678990199</v>
      </c>
      <c r="CH78" s="150">
        <f t="shared" si="487"/>
        <v>-767.89013102244644</v>
      </c>
      <c r="CI78" s="150">
        <f t="shared" si="487"/>
        <v>-778.00698260531522</v>
      </c>
      <c r="CJ78" s="150">
        <f t="shared" si="487"/>
        <v>-787.08738429800769</v>
      </c>
      <c r="CK78" s="150">
        <f t="shared" si="487"/>
        <v>-789.90781209649549</v>
      </c>
      <c r="CL78" s="150">
        <f t="shared" si="487"/>
        <v>-787.08738429800769</v>
      </c>
      <c r="CM78" s="150">
        <f t="shared" si="487"/>
        <v>-794.53836244650518</v>
      </c>
      <c r="CN78" s="150">
        <f t="shared" si="487"/>
        <v>-809.77453067498072</v>
      </c>
      <c r="CO78" s="150">
        <f t="shared" si="487"/>
        <v>-809.71028325109341</v>
      </c>
      <c r="CP78" s="150">
        <f t="shared" si="487"/>
        <v>-806.819149176167</v>
      </c>
      <c r="CQ78" s="150">
        <f t="shared" si="487"/>
        <v>-814.41961942202943</v>
      </c>
      <c r="CR78" s="150">
        <f t="shared" si="487"/>
        <v>-830.01889394185514</v>
      </c>
      <c r="CS78" s="150">
        <f t="shared" si="487"/>
        <v>-829.95304033237107</v>
      </c>
      <c r="CT78" s="150">
        <f t="shared" si="487"/>
        <v>-826.98962790557107</v>
      </c>
      <c r="CU78" s="150">
        <f t="shared" si="487"/>
        <v>-834.78010990758037</v>
      </c>
      <c r="CV78" s="150">
        <f t="shared" si="487"/>
        <v>-850.76936629040188</v>
      </c>
      <c r="CW78" s="150">
        <f t="shared" si="487"/>
        <v>-850.70186634068023</v>
      </c>
      <c r="CX78" s="150">
        <f t="shared" si="487"/>
        <v>-847.66436860321073</v>
      </c>
      <c r="CY78" s="150">
        <f t="shared" si="487"/>
        <v>-858.83223528464111</v>
      </c>
      <c r="CZ78" s="150">
        <f t="shared" si="487"/>
        <v>-868.85597781829108</v>
      </c>
      <c r="DA78" s="150">
        <f t="shared" si="487"/>
        <v>-871.96941299919752</v>
      </c>
      <c r="DB78" s="150">
        <f t="shared" si="487"/>
        <v>-868.85597781829108</v>
      </c>
      <c r="DC78" s="150">
        <f t="shared" si="487"/>
        <v>-877.08101995981792</v>
      </c>
      <c r="DD78" s="150">
        <f t="shared" si="487"/>
        <v>-893.90003663883999</v>
      </c>
      <c r="DE78" s="150">
        <f t="shared" si="487"/>
        <v>-893.82911470638714</v>
      </c>
      <c r="DF78" s="150">
        <f t="shared" si="487"/>
        <v>-890.63762774599763</v>
      </c>
      <c r="DG78" s="150">
        <f t="shared" si="487"/>
        <v>-899.02769235519906</v>
      </c>
      <c r="DH78" s="150">
        <f t="shared" si="487"/>
        <v>-916.24753755481106</v>
      </c>
      <c r="DI78" s="150">
        <f t="shared" si="487"/>
        <v>-916.17484257404681</v>
      </c>
      <c r="DJ78" s="150">
        <f t="shared" si="487"/>
        <v>-912.90356843964764</v>
      </c>
      <c r="DK78" s="150">
        <f t="shared" si="487"/>
        <v>-921.50338466407925</v>
      </c>
      <c r="DL78" s="150">
        <f t="shared" si="487"/>
        <v>-939.15372599368175</v>
      </c>
      <c r="DM78" s="150">
        <f t="shared" si="487"/>
        <v>-939.07921363839807</v>
      </c>
      <c r="DN78" s="150">
        <f t="shared" si="487"/>
        <v>-935.72615765063904</v>
      </c>
      <c r="DO78" s="150">
        <f t="shared" si="487"/>
        <v>-305.12809488607797</v>
      </c>
      <c r="DP78" s="150">
        <f t="shared" si="487"/>
        <v>0</v>
      </c>
      <c r="DQ78" s="150">
        <f t="shared" si="487"/>
        <v>0</v>
      </c>
      <c r="DR78" s="150">
        <f t="shared" si="487"/>
        <v>0</v>
      </c>
      <c r="DS78" s="150">
        <f t="shared" si="487"/>
        <v>0</v>
      </c>
      <c r="DT78" s="150">
        <f t="shared" si="487"/>
        <v>0</v>
      </c>
      <c r="DU78" s="150">
        <f t="shared" si="487"/>
        <v>0</v>
      </c>
      <c r="DV78" s="150">
        <f t="shared" si="487"/>
        <v>0</v>
      </c>
      <c r="DW78" s="150">
        <f t="shared" si="487"/>
        <v>0</v>
      </c>
      <c r="DX78" s="150">
        <f t="shared" si="487"/>
        <v>0</v>
      </c>
      <c r="DY78" s="150">
        <f t="shared" si="487"/>
        <v>0</v>
      </c>
      <c r="DZ78" s="150">
        <f t="shared" si="487"/>
        <v>0</v>
      </c>
      <c r="EA78" s="150">
        <f t="shared" si="487"/>
        <v>0</v>
      </c>
      <c r="EB78" s="150">
        <f t="shared" si="487"/>
        <v>0</v>
      </c>
      <c r="EC78" s="150">
        <f t="shared" si="487"/>
        <v>0</v>
      </c>
      <c r="ED78" s="150">
        <f t="shared" si="487"/>
        <v>0</v>
      </c>
      <c r="EE78" s="150">
        <f t="shared" si="487"/>
        <v>0</v>
      </c>
      <c r="EF78" s="150">
        <f t="shared" si="487"/>
        <v>0</v>
      </c>
      <c r="EG78" s="150">
        <f t="shared" si="487"/>
        <v>0</v>
      </c>
      <c r="EH78" s="150">
        <f t="shared" ref="EH78:GJ78" si="488" xml:space="preserve"> -1 * EH77</f>
        <v>0</v>
      </c>
      <c r="EI78" s="150">
        <f t="shared" si="488"/>
        <v>0</v>
      </c>
      <c r="EJ78" s="150">
        <f t="shared" si="488"/>
        <v>0</v>
      </c>
      <c r="EK78" s="150">
        <f t="shared" si="488"/>
        <v>0</v>
      </c>
      <c r="EL78" s="150">
        <f t="shared" si="488"/>
        <v>0</v>
      </c>
      <c r="EM78" s="150">
        <f t="shared" si="488"/>
        <v>0</v>
      </c>
      <c r="EN78" s="150">
        <f t="shared" si="488"/>
        <v>0</v>
      </c>
      <c r="EO78" s="150">
        <f t="shared" si="488"/>
        <v>0</v>
      </c>
      <c r="EP78" s="150">
        <f t="shared" si="488"/>
        <v>0</v>
      </c>
      <c r="EQ78" s="150">
        <f t="shared" si="488"/>
        <v>0</v>
      </c>
      <c r="ER78" s="150">
        <f t="shared" si="488"/>
        <v>0</v>
      </c>
      <c r="ES78" s="150">
        <f t="shared" si="488"/>
        <v>0</v>
      </c>
      <c r="ET78" s="150">
        <f t="shared" si="488"/>
        <v>0</v>
      </c>
      <c r="EU78" s="150">
        <f t="shared" si="488"/>
        <v>0</v>
      </c>
      <c r="EV78" s="150">
        <f t="shared" si="488"/>
        <v>0</v>
      </c>
      <c r="EW78" s="150">
        <f t="shared" si="488"/>
        <v>0</v>
      </c>
      <c r="EX78" s="150">
        <f t="shared" si="488"/>
        <v>0</v>
      </c>
      <c r="EY78" s="150">
        <f t="shared" si="488"/>
        <v>0</v>
      </c>
      <c r="EZ78" s="150">
        <f t="shared" si="488"/>
        <v>0</v>
      </c>
      <c r="FA78" s="150">
        <f t="shared" si="488"/>
        <v>0</v>
      </c>
      <c r="FB78" s="150">
        <f t="shared" si="488"/>
        <v>0</v>
      </c>
      <c r="FC78" s="150">
        <f t="shared" si="488"/>
        <v>0</v>
      </c>
      <c r="FD78" s="150">
        <f t="shared" si="488"/>
        <v>0</v>
      </c>
      <c r="FE78" s="150">
        <f t="shared" si="488"/>
        <v>0</v>
      </c>
      <c r="FF78" s="150">
        <f t="shared" si="488"/>
        <v>0</v>
      </c>
      <c r="FG78" s="150">
        <f t="shared" si="488"/>
        <v>0</v>
      </c>
      <c r="FH78" s="150">
        <f t="shared" si="488"/>
        <v>0</v>
      </c>
      <c r="FI78" s="150">
        <f t="shared" si="488"/>
        <v>0</v>
      </c>
      <c r="FJ78" s="150">
        <f t="shared" si="488"/>
        <v>0</v>
      </c>
      <c r="FK78" s="150">
        <f t="shared" si="488"/>
        <v>0</v>
      </c>
      <c r="FL78" s="150">
        <f t="shared" si="488"/>
        <v>0</v>
      </c>
      <c r="FM78" s="150">
        <f t="shared" si="488"/>
        <v>0</v>
      </c>
      <c r="FN78" s="150">
        <f t="shared" si="488"/>
        <v>0</v>
      </c>
      <c r="FO78" s="150">
        <f t="shared" si="488"/>
        <v>0</v>
      </c>
      <c r="FP78" s="150">
        <f t="shared" si="488"/>
        <v>0</v>
      </c>
      <c r="FQ78" s="150">
        <f t="shared" si="488"/>
        <v>0</v>
      </c>
      <c r="FR78" s="150">
        <f t="shared" si="488"/>
        <v>0</v>
      </c>
      <c r="FS78" s="150">
        <f t="shared" si="488"/>
        <v>0</v>
      </c>
      <c r="FT78" s="150">
        <f t="shared" si="488"/>
        <v>0</v>
      </c>
      <c r="FU78" s="150">
        <f t="shared" si="488"/>
        <v>0</v>
      </c>
      <c r="FV78" s="150">
        <f t="shared" si="488"/>
        <v>0</v>
      </c>
      <c r="FW78" s="150">
        <f t="shared" si="488"/>
        <v>0</v>
      </c>
      <c r="FX78" s="150">
        <f t="shared" si="488"/>
        <v>0</v>
      </c>
      <c r="FY78" s="150">
        <f t="shared" si="488"/>
        <v>0</v>
      </c>
      <c r="FZ78" s="150">
        <f t="shared" si="488"/>
        <v>0</v>
      </c>
      <c r="GA78" s="150">
        <f t="shared" si="488"/>
        <v>0</v>
      </c>
      <c r="GB78" s="150">
        <f t="shared" si="488"/>
        <v>0</v>
      </c>
      <c r="GC78" s="150">
        <f t="shared" si="488"/>
        <v>0</v>
      </c>
      <c r="GD78" s="150">
        <f t="shared" si="488"/>
        <v>0</v>
      </c>
      <c r="GE78" s="150">
        <f t="shared" si="488"/>
        <v>0</v>
      </c>
      <c r="GF78" s="150">
        <f t="shared" si="488"/>
        <v>0</v>
      </c>
      <c r="GG78" s="150">
        <f t="shared" si="488"/>
        <v>0</v>
      </c>
      <c r="GH78" s="150">
        <f t="shared" si="488"/>
        <v>0</v>
      </c>
      <c r="GI78" s="150">
        <f t="shared" si="488"/>
        <v>0</v>
      </c>
      <c r="GJ78" s="150">
        <f t="shared" si="488"/>
        <v>0</v>
      </c>
    </row>
    <row r="79" spans="1:192" x14ac:dyDescent="0.25">
      <c r="A79" s="247"/>
      <c r="B79" s="247"/>
      <c r="C79" s="248"/>
      <c r="D79" s="249"/>
      <c r="E79" s="246"/>
      <c r="F79" s="246"/>
      <c r="G79" s="246"/>
      <c r="H79" s="246"/>
      <c r="I79" s="246"/>
      <c r="J79" s="246"/>
      <c r="K79" s="246"/>
      <c r="L79" s="246"/>
      <c r="M79" s="246"/>
      <c r="N79" s="246"/>
      <c r="O79" s="246"/>
      <c r="P79" s="246"/>
      <c r="Q79" s="246"/>
      <c r="R79" s="246"/>
      <c r="S79" s="246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246"/>
      <c r="AH79" s="246"/>
      <c r="AI79" s="246"/>
      <c r="AJ79" s="246"/>
      <c r="AK79" s="246"/>
      <c r="AL79" s="246"/>
      <c r="AM79" s="246"/>
      <c r="AN79" s="246"/>
      <c r="AO79" s="246"/>
      <c r="AP79" s="246"/>
      <c r="AQ79" s="246"/>
      <c r="AR79" s="246"/>
      <c r="AS79" s="246"/>
      <c r="AT79" s="246"/>
      <c r="AU79" s="246"/>
      <c r="AV79" s="246"/>
      <c r="AW79" s="246"/>
      <c r="AX79" s="246"/>
      <c r="AY79" s="246"/>
      <c r="AZ79" s="246"/>
      <c r="BA79" s="246"/>
      <c r="BB79" s="246"/>
      <c r="BC79" s="246"/>
      <c r="BD79" s="246"/>
      <c r="BE79" s="246"/>
      <c r="BF79" s="246"/>
      <c r="BG79" s="246"/>
      <c r="BH79" s="246"/>
      <c r="BI79" s="246"/>
      <c r="BJ79" s="246"/>
      <c r="BK79" s="246"/>
      <c r="BL79" s="246"/>
      <c r="BM79" s="246"/>
      <c r="BN79" s="246"/>
      <c r="BO79" s="246"/>
      <c r="BP79" s="246"/>
      <c r="BQ79" s="246"/>
      <c r="BR79" s="246"/>
      <c r="BS79" s="246"/>
      <c r="BT79" s="246"/>
      <c r="BU79" s="246"/>
      <c r="BV79" s="246"/>
      <c r="BW79" s="246"/>
      <c r="BX79" s="246"/>
      <c r="BY79" s="246"/>
      <c r="BZ79" s="246"/>
      <c r="CA79" s="246"/>
      <c r="CB79" s="246"/>
      <c r="CC79" s="246"/>
      <c r="CD79" s="246"/>
      <c r="CE79" s="246"/>
      <c r="CF79" s="246"/>
      <c r="CG79" s="246"/>
      <c r="CH79" s="246"/>
      <c r="CI79" s="246"/>
      <c r="CJ79" s="246"/>
      <c r="CK79" s="246"/>
      <c r="CL79" s="246"/>
      <c r="CM79" s="246"/>
      <c r="CN79" s="246"/>
      <c r="CO79" s="246"/>
      <c r="CP79" s="246"/>
      <c r="CQ79" s="246"/>
      <c r="CR79" s="246"/>
      <c r="CS79" s="246"/>
      <c r="CT79" s="246"/>
      <c r="CU79" s="246"/>
      <c r="CV79" s="246"/>
      <c r="CW79" s="246"/>
      <c r="CX79" s="246"/>
      <c r="CY79" s="246"/>
      <c r="CZ79" s="246"/>
      <c r="DA79" s="246"/>
      <c r="DB79" s="246"/>
      <c r="DC79" s="246"/>
      <c r="DD79" s="246"/>
      <c r="DE79" s="246"/>
      <c r="DF79" s="246"/>
      <c r="DG79" s="246"/>
      <c r="DH79" s="246"/>
      <c r="DI79" s="246"/>
      <c r="DJ79" s="246"/>
      <c r="DK79" s="246"/>
      <c r="DL79" s="246"/>
      <c r="DM79" s="246"/>
      <c r="DN79" s="246"/>
      <c r="DO79" s="246"/>
      <c r="DP79" s="246"/>
      <c r="DQ79" s="246"/>
      <c r="DR79" s="246"/>
      <c r="DS79" s="246"/>
      <c r="DT79" s="246"/>
      <c r="DU79" s="246"/>
      <c r="DV79" s="246"/>
      <c r="DW79" s="246"/>
      <c r="DX79" s="246"/>
      <c r="DY79" s="246"/>
      <c r="DZ79" s="246"/>
      <c r="EA79" s="246"/>
      <c r="EB79" s="246"/>
      <c r="EC79" s="246"/>
      <c r="ED79" s="246"/>
      <c r="EE79" s="246"/>
      <c r="EF79" s="246"/>
      <c r="EG79" s="246"/>
      <c r="EH79" s="246"/>
      <c r="EI79" s="246"/>
      <c r="EJ79" s="246"/>
      <c r="EK79" s="246"/>
      <c r="EL79" s="246"/>
      <c r="EM79" s="246"/>
      <c r="EN79" s="246"/>
      <c r="EO79" s="246"/>
      <c r="EP79" s="246"/>
      <c r="EQ79" s="246"/>
      <c r="ER79" s="246"/>
      <c r="ES79" s="246"/>
      <c r="ET79" s="246"/>
      <c r="EU79" s="246"/>
      <c r="EV79" s="246"/>
      <c r="EW79" s="246"/>
      <c r="EX79" s="246"/>
      <c r="EY79" s="246"/>
      <c r="EZ79" s="246"/>
      <c r="FA79" s="246"/>
      <c r="FB79" s="246"/>
      <c r="FC79" s="246"/>
      <c r="FD79" s="246"/>
      <c r="FE79" s="246"/>
      <c r="FF79" s="246"/>
      <c r="FG79" s="246"/>
      <c r="FH79" s="246"/>
      <c r="FI79" s="246"/>
      <c r="FJ79" s="246"/>
      <c r="FK79" s="246"/>
      <c r="FL79" s="246"/>
      <c r="FM79" s="246"/>
      <c r="FN79" s="246"/>
      <c r="FO79" s="246"/>
      <c r="FP79" s="246"/>
      <c r="FQ79" s="246"/>
      <c r="FR79" s="246"/>
      <c r="FS79" s="246"/>
      <c r="FT79" s="246"/>
      <c r="FU79" s="246"/>
      <c r="FV79" s="246"/>
      <c r="FW79" s="246"/>
      <c r="FX79" s="246"/>
      <c r="FY79" s="246"/>
      <c r="FZ79" s="246"/>
      <c r="GA79" s="246"/>
      <c r="GB79" s="246"/>
      <c r="GC79" s="246"/>
      <c r="GD79" s="246"/>
      <c r="GE79" s="246"/>
      <c r="GF79" s="246"/>
      <c r="GG79" s="246"/>
      <c r="GH79" s="246"/>
      <c r="GI79" s="246"/>
      <c r="GJ79" s="246"/>
    </row>
    <row r="80" spans="1:192" x14ac:dyDescent="0.25">
      <c r="A80" s="542"/>
      <c r="B80" s="542"/>
      <c r="C80" s="543"/>
      <c r="D80" s="544"/>
      <c r="E80" s="424" t="str">
        <f xml:space="preserve"> InpC!E$172</f>
        <v xml:space="preserve">Accounts payable - initial balance </v>
      </c>
      <c r="F80" s="424">
        <f xml:space="preserve"> InpC!F$172</f>
        <v>0</v>
      </c>
      <c r="G80" s="424" t="str">
        <f xml:space="preserve"> InpC!G$172</f>
        <v>$ 000s</v>
      </c>
      <c r="H80" s="424"/>
      <c r="I80" s="424"/>
      <c r="J80" s="424"/>
      <c r="K80" s="424"/>
      <c r="L80" s="424"/>
      <c r="M80" s="424"/>
      <c r="N80" s="424"/>
      <c r="O80" s="424"/>
      <c r="P80" s="424"/>
      <c r="Q80" s="424"/>
      <c r="R80" s="424"/>
      <c r="S80" s="424"/>
      <c r="T80" s="424"/>
      <c r="U80" s="424"/>
      <c r="V80" s="424"/>
      <c r="W80" s="424"/>
      <c r="X80" s="424"/>
      <c r="Y80" s="424"/>
      <c r="Z80" s="424"/>
      <c r="AA80" s="424"/>
      <c r="AB80" s="424"/>
      <c r="AC80" s="424"/>
      <c r="AD80" s="424"/>
      <c r="AE80" s="424"/>
      <c r="AF80" s="424"/>
      <c r="AG80" s="424"/>
      <c r="AH80" s="424"/>
      <c r="AI80" s="424"/>
      <c r="AJ80" s="424"/>
      <c r="AK80" s="424"/>
      <c r="AL80" s="424"/>
      <c r="AM80" s="424"/>
      <c r="AN80" s="424"/>
      <c r="AO80" s="424"/>
      <c r="AP80" s="424"/>
      <c r="AQ80" s="424"/>
      <c r="AR80" s="424"/>
      <c r="AS80" s="424"/>
      <c r="AT80" s="424"/>
      <c r="AU80" s="424"/>
      <c r="AV80" s="424"/>
      <c r="AW80" s="424"/>
      <c r="AX80" s="424"/>
      <c r="AY80" s="424"/>
      <c r="AZ80" s="424"/>
      <c r="BA80" s="424"/>
      <c r="BB80" s="424"/>
      <c r="BC80" s="424"/>
      <c r="BD80" s="424"/>
      <c r="BE80" s="424"/>
      <c r="BF80" s="424"/>
      <c r="BG80" s="424"/>
      <c r="BH80" s="424"/>
      <c r="BI80" s="424"/>
      <c r="BJ80" s="424"/>
      <c r="BK80" s="424"/>
      <c r="BL80" s="424"/>
      <c r="BM80" s="424"/>
      <c r="BN80" s="424"/>
      <c r="BO80" s="424"/>
      <c r="BP80" s="424"/>
      <c r="BQ80" s="424"/>
      <c r="BR80" s="424"/>
      <c r="BS80" s="424"/>
      <c r="BT80" s="424"/>
      <c r="BU80" s="424"/>
      <c r="BV80" s="424"/>
      <c r="BW80" s="424"/>
      <c r="BX80" s="424"/>
      <c r="BY80" s="424"/>
      <c r="BZ80" s="424"/>
      <c r="CA80" s="424"/>
      <c r="CB80" s="424"/>
      <c r="CC80" s="424"/>
      <c r="CD80" s="424"/>
      <c r="CE80" s="424"/>
      <c r="CF80" s="424"/>
      <c r="CG80" s="424"/>
      <c r="CH80" s="424"/>
      <c r="CI80" s="424"/>
      <c r="CJ80" s="424"/>
      <c r="CK80" s="424"/>
      <c r="CL80" s="424"/>
      <c r="CM80" s="424"/>
      <c r="CN80" s="424"/>
      <c r="CO80" s="424"/>
      <c r="CP80" s="424"/>
      <c r="CQ80" s="424"/>
      <c r="CR80" s="424"/>
      <c r="CS80" s="424"/>
      <c r="CT80" s="424"/>
      <c r="CU80" s="424"/>
      <c r="CV80" s="424"/>
      <c r="CW80" s="424"/>
      <c r="CX80" s="424"/>
      <c r="CY80" s="424"/>
      <c r="CZ80" s="424"/>
      <c r="DA80" s="424"/>
      <c r="DB80" s="424"/>
      <c r="DC80" s="424"/>
      <c r="DD80" s="424"/>
      <c r="DE80" s="424"/>
      <c r="DF80" s="424"/>
      <c r="DG80" s="424"/>
      <c r="DH80" s="424"/>
      <c r="DI80" s="424"/>
      <c r="DJ80" s="424"/>
      <c r="DK80" s="424"/>
      <c r="DL80" s="424"/>
      <c r="DM80" s="424"/>
      <c r="DN80" s="424"/>
      <c r="DO80" s="424"/>
      <c r="DP80" s="424"/>
      <c r="DQ80" s="424"/>
      <c r="DR80" s="424"/>
      <c r="DS80" s="424"/>
      <c r="DT80" s="424"/>
      <c r="DU80" s="424"/>
      <c r="DV80" s="424"/>
      <c r="DW80" s="424"/>
      <c r="DX80" s="424"/>
      <c r="DY80" s="424"/>
      <c r="DZ80" s="424"/>
      <c r="EA80" s="424"/>
      <c r="EB80" s="424"/>
      <c r="EC80" s="424"/>
      <c r="ED80" s="424"/>
      <c r="EE80" s="424"/>
      <c r="EF80" s="424"/>
      <c r="EG80" s="424"/>
      <c r="EH80" s="424"/>
      <c r="EI80" s="424"/>
      <c r="EJ80" s="424"/>
      <c r="EK80" s="424"/>
      <c r="EL80" s="424"/>
      <c r="EM80" s="424"/>
      <c r="EN80" s="424"/>
      <c r="EO80" s="424"/>
      <c r="EP80" s="424"/>
      <c r="EQ80" s="424"/>
      <c r="ER80" s="424"/>
      <c r="ES80" s="424"/>
      <c r="ET80" s="424"/>
      <c r="EU80" s="424"/>
      <c r="EV80" s="424"/>
      <c r="EW80" s="424"/>
      <c r="EX80" s="424"/>
      <c r="EY80" s="424"/>
      <c r="EZ80" s="424"/>
      <c r="FA80" s="424"/>
      <c r="FB80" s="424"/>
      <c r="FC80" s="424"/>
      <c r="FD80" s="424"/>
      <c r="FE80" s="424"/>
      <c r="FF80" s="424"/>
      <c r="FG80" s="424"/>
      <c r="FH80" s="424"/>
      <c r="FI80" s="424"/>
      <c r="FJ80" s="424"/>
      <c r="FK80" s="424"/>
      <c r="FL80" s="424"/>
      <c r="FM80" s="424"/>
      <c r="FN80" s="424"/>
      <c r="FO80" s="424"/>
      <c r="FP80" s="424"/>
      <c r="FQ80" s="424"/>
      <c r="FR80" s="424"/>
      <c r="FS80" s="424"/>
      <c r="FT80" s="424"/>
      <c r="FU80" s="424"/>
      <c r="FV80" s="424"/>
      <c r="FW80" s="424"/>
      <c r="FX80" s="424"/>
      <c r="FY80" s="424"/>
      <c r="FZ80" s="424"/>
      <c r="GA80" s="424"/>
      <c r="GB80" s="424"/>
      <c r="GC80" s="424"/>
      <c r="GD80" s="424"/>
      <c r="GE80" s="424"/>
      <c r="GF80" s="424"/>
      <c r="GG80" s="424"/>
      <c r="GH80" s="424"/>
      <c r="GI80" s="424"/>
      <c r="GJ80" s="424"/>
    </row>
    <row r="81" spans="1:192" s="606" customFormat="1" x14ac:dyDescent="0.25">
      <c r="A81" s="15"/>
      <c r="B81" s="15"/>
      <c r="C81" s="21"/>
      <c r="D81" s="49"/>
      <c r="E81" s="238" t="str">
        <f xml:space="preserve"> Time!E$83</f>
        <v>End of construction period flag</v>
      </c>
      <c r="F81" s="238">
        <f xml:space="preserve"> Time!F$83</f>
        <v>0</v>
      </c>
      <c r="G81" s="238" t="str">
        <f xml:space="preserve"> Time!G$83</f>
        <v>flag</v>
      </c>
      <c r="H81" s="238">
        <f xml:space="preserve"> Time!H$83</f>
        <v>1</v>
      </c>
      <c r="I81" s="238">
        <f xml:space="preserve"> Time!I$83</f>
        <v>0</v>
      </c>
      <c r="J81" s="238">
        <f xml:space="preserve"> Time!J$83</f>
        <v>0</v>
      </c>
      <c r="K81" s="238">
        <f xml:space="preserve"> Time!K$83</f>
        <v>0</v>
      </c>
      <c r="L81" s="238">
        <f xml:space="preserve"> Time!L$83</f>
        <v>0</v>
      </c>
      <c r="M81" s="238">
        <f xml:space="preserve"> Time!M$83</f>
        <v>0</v>
      </c>
      <c r="N81" s="238">
        <f xml:space="preserve"> Time!N$83</f>
        <v>0</v>
      </c>
      <c r="O81" s="238">
        <f xml:space="preserve"> Time!O$83</f>
        <v>0</v>
      </c>
      <c r="P81" s="238">
        <f xml:space="preserve"> Time!P$83</f>
        <v>0</v>
      </c>
      <c r="Q81" s="238">
        <f xml:space="preserve"> Time!Q$83</f>
        <v>0</v>
      </c>
      <c r="R81" s="238">
        <f xml:space="preserve"> Time!R$83</f>
        <v>1</v>
      </c>
      <c r="S81" s="238">
        <f xml:space="preserve"> Time!S$83</f>
        <v>0</v>
      </c>
      <c r="T81" s="238">
        <f xml:space="preserve"> Time!T$83</f>
        <v>0</v>
      </c>
      <c r="U81" s="238">
        <f xml:space="preserve"> Time!U$83</f>
        <v>0</v>
      </c>
      <c r="V81" s="238">
        <f xml:space="preserve"> Time!V$83</f>
        <v>0</v>
      </c>
      <c r="W81" s="238">
        <f xml:space="preserve"> Time!W$83</f>
        <v>0</v>
      </c>
      <c r="X81" s="238">
        <f xml:space="preserve"> Time!X$83</f>
        <v>0</v>
      </c>
      <c r="Y81" s="238">
        <f xml:space="preserve"> Time!Y$83</f>
        <v>0</v>
      </c>
      <c r="Z81" s="238">
        <f xml:space="preserve"> Time!Z$83</f>
        <v>0</v>
      </c>
      <c r="AA81" s="238">
        <f xml:space="preserve"> Time!AA$83</f>
        <v>0</v>
      </c>
      <c r="AB81" s="238">
        <f xml:space="preserve"> Time!AB$83</f>
        <v>0</v>
      </c>
      <c r="AC81" s="238">
        <f xml:space="preserve"> Time!AC$83</f>
        <v>0</v>
      </c>
      <c r="AD81" s="238">
        <f xml:space="preserve"> Time!AD$83</f>
        <v>0</v>
      </c>
      <c r="AE81" s="238">
        <f xml:space="preserve"> Time!AE$83</f>
        <v>0</v>
      </c>
      <c r="AF81" s="238">
        <f xml:space="preserve"> Time!AF$83</f>
        <v>0</v>
      </c>
      <c r="AG81" s="238">
        <f xml:space="preserve"> Time!AG$83</f>
        <v>0</v>
      </c>
      <c r="AH81" s="238">
        <f xml:space="preserve"> Time!AH$83</f>
        <v>0</v>
      </c>
      <c r="AI81" s="238">
        <f xml:space="preserve"> Time!AI$83</f>
        <v>0</v>
      </c>
      <c r="AJ81" s="238">
        <f xml:space="preserve"> Time!AJ$83</f>
        <v>0</v>
      </c>
      <c r="AK81" s="238">
        <f xml:space="preserve"> Time!AK$83</f>
        <v>0</v>
      </c>
      <c r="AL81" s="238">
        <f xml:space="preserve"> Time!AL$83</f>
        <v>0</v>
      </c>
      <c r="AM81" s="238">
        <f xml:space="preserve"> Time!AM$83</f>
        <v>0</v>
      </c>
      <c r="AN81" s="238">
        <f xml:space="preserve"> Time!AN$83</f>
        <v>0</v>
      </c>
      <c r="AO81" s="238">
        <f xml:space="preserve"> Time!AO$83</f>
        <v>0</v>
      </c>
      <c r="AP81" s="238">
        <f xml:space="preserve"> Time!AP$83</f>
        <v>0</v>
      </c>
      <c r="AQ81" s="238">
        <f xml:space="preserve"> Time!AQ$83</f>
        <v>0</v>
      </c>
      <c r="AR81" s="238">
        <f xml:space="preserve"> Time!AR$83</f>
        <v>0</v>
      </c>
      <c r="AS81" s="238">
        <f xml:space="preserve"> Time!AS$83</f>
        <v>0</v>
      </c>
      <c r="AT81" s="238">
        <f xml:space="preserve"> Time!AT$83</f>
        <v>0</v>
      </c>
      <c r="AU81" s="238">
        <f xml:space="preserve"> Time!AU$83</f>
        <v>0</v>
      </c>
      <c r="AV81" s="238">
        <f xml:space="preserve"> Time!AV$83</f>
        <v>0</v>
      </c>
      <c r="AW81" s="238">
        <f xml:space="preserve"> Time!AW$83</f>
        <v>0</v>
      </c>
      <c r="AX81" s="238">
        <f xml:space="preserve"> Time!AX$83</f>
        <v>0</v>
      </c>
      <c r="AY81" s="238">
        <f xml:space="preserve"> Time!AY$83</f>
        <v>0</v>
      </c>
      <c r="AZ81" s="238">
        <f xml:space="preserve"> Time!AZ$83</f>
        <v>0</v>
      </c>
      <c r="BA81" s="238">
        <f xml:space="preserve"> Time!BA$83</f>
        <v>0</v>
      </c>
      <c r="BB81" s="238">
        <f xml:space="preserve"> Time!BB$83</f>
        <v>0</v>
      </c>
      <c r="BC81" s="238">
        <f xml:space="preserve"> Time!BC$83</f>
        <v>0</v>
      </c>
      <c r="BD81" s="238">
        <f xml:space="preserve"> Time!BD$83</f>
        <v>0</v>
      </c>
      <c r="BE81" s="238">
        <f xml:space="preserve"> Time!BE$83</f>
        <v>0</v>
      </c>
      <c r="BF81" s="238">
        <f xml:space="preserve"> Time!BF$83</f>
        <v>0</v>
      </c>
      <c r="BG81" s="238">
        <f xml:space="preserve"> Time!BG$83</f>
        <v>0</v>
      </c>
      <c r="BH81" s="238">
        <f xml:space="preserve"> Time!BH$83</f>
        <v>0</v>
      </c>
      <c r="BI81" s="238">
        <f xml:space="preserve"> Time!BI$83</f>
        <v>0</v>
      </c>
      <c r="BJ81" s="238">
        <f xml:space="preserve"> Time!BJ$83</f>
        <v>0</v>
      </c>
      <c r="BK81" s="238">
        <f xml:space="preserve"> Time!BK$83</f>
        <v>0</v>
      </c>
      <c r="BL81" s="238">
        <f xml:space="preserve"> Time!BL$83</f>
        <v>0</v>
      </c>
      <c r="BM81" s="238">
        <f xml:space="preserve"> Time!BM$83</f>
        <v>0</v>
      </c>
      <c r="BN81" s="238">
        <f xml:space="preserve"> Time!BN$83</f>
        <v>0</v>
      </c>
      <c r="BO81" s="238">
        <f xml:space="preserve"> Time!BO$83</f>
        <v>0</v>
      </c>
      <c r="BP81" s="238">
        <f xml:space="preserve"> Time!BP$83</f>
        <v>0</v>
      </c>
      <c r="BQ81" s="238">
        <f xml:space="preserve"> Time!BQ$83</f>
        <v>0</v>
      </c>
      <c r="BR81" s="238">
        <f xml:space="preserve"> Time!BR$83</f>
        <v>0</v>
      </c>
      <c r="BS81" s="238">
        <f xml:space="preserve"> Time!BS$83</f>
        <v>0</v>
      </c>
      <c r="BT81" s="238">
        <f xml:space="preserve"> Time!BT$83</f>
        <v>0</v>
      </c>
      <c r="BU81" s="238">
        <f xml:space="preserve"> Time!BU$83</f>
        <v>0</v>
      </c>
      <c r="BV81" s="238">
        <f xml:space="preserve"> Time!BV$83</f>
        <v>0</v>
      </c>
      <c r="BW81" s="238">
        <f xml:space="preserve"> Time!BW$83</f>
        <v>0</v>
      </c>
      <c r="BX81" s="238">
        <f xml:space="preserve"> Time!BX$83</f>
        <v>0</v>
      </c>
      <c r="BY81" s="238">
        <f xml:space="preserve"> Time!BY$83</f>
        <v>0</v>
      </c>
      <c r="BZ81" s="238">
        <f xml:space="preserve"> Time!BZ$83</f>
        <v>0</v>
      </c>
      <c r="CA81" s="238">
        <f xml:space="preserve"> Time!CA$83</f>
        <v>0</v>
      </c>
      <c r="CB81" s="238">
        <f xml:space="preserve"> Time!CB$83</f>
        <v>0</v>
      </c>
      <c r="CC81" s="238">
        <f xml:space="preserve"> Time!CC$83</f>
        <v>0</v>
      </c>
      <c r="CD81" s="238">
        <f xml:space="preserve"> Time!CD$83</f>
        <v>0</v>
      </c>
      <c r="CE81" s="238">
        <f xml:space="preserve"> Time!CE$83</f>
        <v>0</v>
      </c>
      <c r="CF81" s="238">
        <f xml:space="preserve"> Time!CF$83</f>
        <v>0</v>
      </c>
      <c r="CG81" s="238">
        <f xml:space="preserve"> Time!CG$83</f>
        <v>0</v>
      </c>
      <c r="CH81" s="238">
        <f xml:space="preserve"> Time!CH$83</f>
        <v>0</v>
      </c>
      <c r="CI81" s="238">
        <f xml:space="preserve"> Time!CI$83</f>
        <v>0</v>
      </c>
      <c r="CJ81" s="238">
        <f xml:space="preserve"> Time!CJ$83</f>
        <v>0</v>
      </c>
      <c r="CK81" s="238">
        <f xml:space="preserve"> Time!CK$83</f>
        <v>0</v>
      </c>
      <c r="CL81" s="238">
        <f xml:space="preserve"> Time!CL$83</f>
        <v>0</v>
      </c>
      <c r="CM81" s="238">
        <f xml:space="preserve"> Time!CM$83</f>
        <v>0</v>
      </c>
      <c r="CN81" s="238">
        <f xml:space="preserve"> Time!CN$83</f>
        <v>0</v>
      </c>
      <c r="CO81" s="238">
        <f xml:space="preserve"> Time!CO$83</f>
        <v>0</v>
      </c>
      <c r="CP81" s="238">
        <f xml:space="preserve"> Time!CP$83</f>
        <v>0</v>
      </c>
      <c r="CQ81" s="238">
        <f xml:space="preserve"> Time!CQ$83</f>
        <v>0</v>
      </c>
      <c r="CR81" s="238">
        <f xml:space="preserve"> Time!CR$83</f>
        <v>0</v>
      </c>
      <c r="CS81" s="238">
        <f xml:space="preserve"> Time!CS$83</f>
        <v>0</v>
      </c>
      <c r="CT81" s="238">
        <f xml:space="preserve"> Time!CT$83</f>
        <v>0</v>
      </c>
      <c r="CU81" s="238">
        <f xml:space="preserve"> Time!CU$83</f>
        <v>0</v>
      </c>
      <c r="CV81" s="238">
        <f xml:space="preserve"> Time!CV$83</f>
        <v>0</v>
      </c>
      <c r="CW81" s="238">
        <f xml:space="preserve"> Time!CW$83</f>
        <v>0</v>
      </c>
      <c r="CX81" s="238">
        <f xml:space="preserve"> Time!CX$83</f>
        <v>0</v>
      </c>
      <c r="CY81" s="238">
        <f xml:space="preserve"> Time!CY$83</f>
        <v>0</v>
      </c>
      <c r="CZ81" s="238">
        <f xml:space="preserve"> Time!CZ$83</f>
        <v>0</v>
      </c>
      <c r="DA81" s="238">
        <f xml:space="preserve"> Time!DA$83</f>
        <v>0</v>
      </c>
      <c r="DB81" s="238">
        <f xml:space="preserve"> Time!DB$83</f>
        <v>0</v>
      </c>
      <c r="DC81" s="238">
        <f xml:space="preserve"> Time!DC$83</f>
        <v>0</v>
      </c>
      <c r="DD81" s="238">
        <f xml:space="preserve"> Time!DD$83</f>
        <v>0</v>
      </c>
      <c r="DE81" s="238">
        <f xml:space="preserve"> Time!DE$83</f>
        <v>0</v>
      </c>
      <c r="DF81" s="238">
        <f xml:space="preserve"> Time!DF$83</f>
        <v>0</v>
      </c>
      <c r="DG81" s="238">
        <f xml:space="preserve"> Time!DG$83</f>
        <v>0</v>
      </c>
      <c r="DH81" s="238">
        <f xml:space="preserve"> Time!DH$83</f>
        <v>0</v>
      </c>
      <c r="DI81" s="238">
        <f xml:space="preserve"> Time!DI$83</f>
        <v>0</v>
      </c>
      <c r="DJ81" s="238">
        <f xml:space="preserve"> Time!DJ$83</f>
        <v>0</v>
      </c>
      <c r="DK81" s="238">
        <f xml:space="preserve"> Time!DK$83</f>
        <v>0</v>
      </c>
      <c r="DL81" s="238">
        <f xml:space="preserve"> Time!DL$83</f>
        <v>0</v>
      </c>
      <c r="DM81" s="238">
        <f xml:space="preserve"> Time!DM$83</f>
        <v>0</v>
      </c>
      <c r="DN81" s="238">
        <f xml:space="preserve"> Time!DN$83</f>
        <v>0</v>
      </c>
      <c r="DO81" s="238">
        <f xml:space="preserve"> Time!DO$83</f>
        <v>0</v>
      </c>
      <c r="DP81" s="238">
        <f xml:space="preserve"> Time!DP$83</f>
        <v>0</v>
      </c>
      <c r="DQ81" s="238">
        <f xml:space="preserve"> Time!DQ$83</f>
        <v>0</v>
      </c>
      <c r="DR81" s="238">
        <f xml:space="preserve"> Time!DR$83</f>
        <v>0</v>
      </c>
      <c r="DS81" s="238">
        <f xml:space="preserve"> Time!DS$83</f>
        <v>0</v>
      </c>
      <c r="DT81" s="238">
        <f xml:space="preserve"> Time!DT$83</f>
        <v>0</v>
      </c>
      <c r="DU81" s="238">
        <f xml:space="preserve"> Time!DU$83</f>
        <v>0</v>
      </c>
      <c r="DV81" s="238">
        <f xml:space="preserve"> Time!DV$83</f>
        <v>0</v>
      </c>
      <c r="DW81" s="238">
        <f xml:space="preserve"> Time!DW$83</f>
        <v>0</v>
      </c>
      <c r="DX81" s="238">
        <f xml:space="preserve"> Time!DX$83</f>
        <v>0</v>
      </c>
      <c r="DY81" s="238">
        <f xml:space="preserve"> Time!DY$83</f>
        <v>0</v>
      </c>
      <c r="DZ81" s="238">
        <f xml:space="preserve"> Time!DZ$83</f>
        <v>0</v>
      </c>
      <c r="EA81" s="238">
        <f xml:space="preserve"> Time!EA$83</f>
        <v>0</v>
      </c>
      <c r="EB81" s="238">
        <f xml:space="preserve"> Time!EB$83</f>
        <v>0</v>
      </c>
      <c r="EC81" s="238">
        <f xml:space="preserve"> Time!EC$83</f>
        <v>0</v>
      </c>
      <c r="ED81" s="238">
        <f xml:space="preserve"> Time!ED$83</f>
        <v>0</v>
      </c>
      <c r="EE81" s="238">
        <f xml:space="preserve"> Time!EE$83</f>
        <v>0</v>
      </c>
      <c r="EF81" s="238">
        <f xml:space="preserve"> Time!EF$83</f>
        <v>0</v>
      </c>
      <c r="EG81" s="238">
        <f xml:space="preserve"> Time!EG$83</f>
        <v>0</v>
      </c>
      <c r="EH81" s="238">
        <f xml:space="preserve"> Time!EH$83</f>
        <v>0</v>
      </c>
      <c r="EI81" s="238">
        <f xml:space="preserve"> Time!EI$83</f>
        <v>0</v>
      </c>
      <c r="EJ81" s="238">
        <f xml:space="preserve"> Time!EJ$83</f>
        <v>0</v>
      </c>
      <c r="EK81" s="238">
        <f xml:space="preserve"> Time!EK$83</f>
        <v>0</v>
      </c>
      <c r="EL81" s="238">
        <f xml:space="preserve"> Time!EL$83</f>
        <v>0</v>
      </c>
      <c r="EM81" s="238">
        <f xml:space="preserve"> Time!EM$83</f>
        <v>0</v>
      </c>
      <c r="EN81" s="238">
        <f xml:space="preserve"> Time!EN$83</f>
        <v>0</v>
      </c>
      <c r="EO81" s="238">
        <f xml:space="preserve"> Time!EO$83</f>
        <v>0</v>
      </c>
      <c r="EP81" s="238">
        <f xml:space="preserve"> Time!EP$83</f>
        <v>0</v>
      </c>
      <c r="EQ81" s="238">
        <f xml:space="preserve"> Time!EQ$83</f>
        <v>0</v>
      </c>
      <c r="ER81" s="238">
        <f xml:space="preserve"> Time!ER$83</f>
        <v>0</v>
      </c>
      <c r="ES81" s="238">
        <f xml:space="preserve"> Time!ES$83</f>
        <v>0</v>
      </c>
      <c r="ET81" s="238">
        <f xml:space="preserve"> Time!ET$83</f>
        <v>0</v>
      </c>
      <c r="EU81" s="238">
        <f xml:space="preserve"> Time!EU$83</f>
        <v>0</v>
      </c>
      <c r="EV81" s="238">
        <f xml:space="preserve"> Time!EV$83</f>
        <v>0</v>
      </c>
      <c r="EW81" s="238">
        <f xml:space="preserve"> Time!EW$83</f>
        <v>0</v>
      </c>
      <c r="EX81" s="238">
        <f xml:space="preserve"> Time!EX$83</f>
        <v>0</v>
      </c>
      <c r="EY81" s="238">
        <f xml:space="preserve"> Time!EY$83</f>
        <v>0</v>
      </c>
      <c r="EZ81" s="238">
        <f xml:space="preserve"> Time!EZ$83</f>
        <v>0</v>
      </c>
      <c r="FA81" s="238">
        <f xml:space="preserve"> Time!FA$83</f>
        <v>0</v>
      </c>
      <c r="FB81" s="238">
        <f xml:space="preserve"> Time!FB$83</f>
        <v>0</v>
      </c>
      <c r="FC81" s="238">
        <f xml:space="preserve"> Time!FC$83</f>
        <v>0</v>
      </c>
      <c r="FD81" s="238">
        <f xml:space="preserve"> Time!FD$83</f>
        <v>0</v>
      </c>
      <c r="FE81" s="238">
        <f xml:space="preserve"> Time!FE$83</f>
        <v>0</v>
      </c>
      <c r="FF81" s="238">
        <f xml:space="preserve"> Time!FF$83</f>
        <v>0</v>
      </c>
      <c r="FG81" s="238">
        <f xml:space="preserve"> Time!FG$83</f>
        <v>0</v>
      </c>
      <c r="FH81" s="238">
        <f xml:space="preserve"> Time!FH$83</f>
        <v>0</v>
      </c>
      <c r="FI81" s="238">
        <f xml:space="preserve"> Time!FI$83</f>
        <v>0</v>
      </c>
      <c r="FJ81" s="238">
        <f xml:space="preserve"> Time!FJ$83</f>
        <v>0</v>
      </c>
      <c r="FK81" s="238">
        <f xml:space="preserve"> Time!FK$83</f>
        <v>0</v>
      </c>
      <c r="FL81" s="238">
        <f xml:space="preserve"> Time!FL$83</f>
        <v>0</v>
      </c>
      <c r="FM81" s="238">
        <f xml:space="preserve"> Time!FM$83</f>
        <v>0</v>
      </c>
      <c r="FN81" s="238">
        <f xml:space="preserve"> Time!FN$83</f>
        <v>0</v>
      </c>
      <c r="FO81" s="238">
        <f xml:space="preserve"> Time!FO$83</f>
        <v>0</v>
      </c>
      <c r="FP81" s="238">
        <f xml:space="preserve"> Time!FP$83</f>
        <v>0</v>
      </c>
      <c r="FQ81" s="238">
        <f xml:space="preserve"> Time!FQ$83</f>
        <v>0</v>
      </c>
      <c r="FR81" s="238">
        <f xml:space="preserve"> Time!FR$83</f>
        <v>0</v>
      </c>
      <c r="FS81" s="238">
        <f xml:space="preserve"> Time!FS$83</f>
        <v>0</v>
      </c>
      <c r="FT81" s="238">
        <f xml:space="preserve"> Time!FT$83</f>
        <v>0</v>
      </c>
      <c r="FU81" s="238">
        <f xml:space="preserve"> Time!FU$83</f>
        <v>0</v>
      </c>
      <c r="FV81" s="238">
        <f xml:space="preserve"> Time!FV$83</f>
        <v>0</v>
      </c>
      <c r="FW81" s="238">
        <f xml:space="preserve"> Time!FW$83</f>
        <v>0</v>
      </c>
      <c r="FX81" s="238">
        <f xml:space="preserve"> Time!FX$83</f>
        <v>0</v>
      </c>
      <c r="FY81" s="238">
        <f xml:space="preserve"> Time!FY$83</f>
        <v>0</v>
      </c>
      <c r="FZ81" s="238">
        <f xml:space="preserve"> Time!FZ$83</f>
        <v>0</v>
      </c>
      <c r="GA81" s="238">
        <f xml:space="preserve"> Time!GA$83</f>
        <v>0</v>
      </c>
      <c r="GB81" s="238">
        <f xml:space="preserve"> Time!GB$83</f>
        <v>0</v>
      </c>
      <c r="GC81" s="238">
        <f xml:space="preserve"> Time!GC$83</f>
        <v>0</v>
      </c>
      <c r="GD81" s="238">
        <f xml:space="preserve"> Time!GD$83</f>
        <v>0</v>
      </c>
      <c r="GE81" s="238">
        <f xml:space="preserve"> Time!GE$83</f>
        <v>0</v>
      </c>
      <c r="GF81" s="238">
        <f xml:space="preserve"> Time!GF$83</f>
        <v>0</v>
      </c>
      <c r="GG81" s="238">
        <f xml:space="preserve"> Time!GG$83</f>
        <v>0</v>
      </c>
      <c r="GH81" s="238">
        <f xml:space="preserve"> Time!GH$83</f>
        <v>0</v>
      </c>
      <c r="GI81" s="238">
        <f xml:space="preserve"> Time!GI$83</f>
        <v>0</v>
      </c>
      <c r="GJ81" s="238">
        <f xml:space="preserve"> Time!GJ$83</f>
        <v>0</v>
      </c>
    </row>
    <row r="82" spans="1:192" x14ac:dyDescent="0.25">
      <c r="A82" s="247"/>
      <c r="B82" s="247"/>
      <c r="C82" s="248"/>
      <c r="D82" s="249"/>
      <c r="E82" s="292"/>
      <c r="F82" s="292"/>
      <c r="G82" s="292"/>
      <c r="H82" s="292"/>
      <c r="I82" s="292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  <c r="AA82" s="292"/>
      <c r="AB82" s="292"/>
      <c r="AC82" s="292"/>
      <c r="AD82" s="292"/>
      <c r="AE82" s="292"/>
      <c r="AF82" s="292"/>
      <c r="AG82" s="292"/>
      <c r="AH82" s="292"/>
      <c r="AI82" s="292"/>
      <c r="AJ82" s="292"/>
      <c r="AK82" s="292"/>
      <c r="AL82" s="292"/>
      <c r="AM82" s="292"/>
      <c r="AN82" s="292"/>
      <c r="AO82" s="292"/>
      <c r="AP82" s="292"/>
      <c r="AQ82" s="292"/>
      <c r="AR82" s="292"/>
      <c r="AS82" s="292"/>
      <c r="AT82" s="292"/>
      <c r="AU82" s="292"/>
      <c r="AV82" s="292"/>
      <c r="AW82" s="292"/>
      <c r="AX82" s="292"/>
      <c r="AY82" s="292"/>
      <c r="AZ82" s="292"/>
      <c r="BA82" s="292"/>
      <c r="BB82" s="292"/>
      <c r="BC82" s="292"/>
      <c r="BD82" s="292"/>
      <c r="BE82" s="292"/>
      <c r="BF82" s="292"/>
      <c r="BG82" s="292"/>
      <c r="BH82" s="292"/>
      <c r="BI82" s="292"/>
      <c r="BJ82" s="292"/>
      <c r="BK82" s="292"/>
      <c r="BL82" s="292"/>
      <c r="BM82" s="292"/>
      <c r="BN82" s="292"/>
      <c r="BO82" s="292"/>
      <c r="BP82" s="292"/>
      <c r="BQ82" s="292"/>
      <c r="BR82" s="292"/>
      <c r="BS82" s="292"/>
      <c r="BT82" s="292"/>
      <c r="BU82" s="292"/>
      <c r="BV82" s="292"/>
      <c r="BW82" s="292"/>
      <c r="BX82" s="292"/>
      <c r="BY82" s="292"/>
      <c r="BZ82" s="292"/>
      <c r="CA82" s="292"/>
      <c r="CB82" s="292"/>
      <c r="CC82" s="292"/>
      <c r="CD82" s="292"/>
      <c r="CE82" s="292"/>
      <c r="CF82" s="292"/>
      <c r="CG82" s="292"/>
      <c r="CH82" s="292"/>
      <c r="CI82" s="292"/>
      <c r="CJ82" s="292"/>
      <c r="CK82" s="292"/>
      <c r="CL82" s="292"/>
      <c r="CM82" s="292"/>
      <c r="CN82" s="292"/>
      <c r="CO82" s="292"/>
      <c r="CP82" s="292"/>
      <c r="CQ82" s="292"/>
      <c r="CR82" s="292"/>
      <c r="CS82" s="292"/>
      <c r="CT82" s="292"/>
      <c r="CU82" s="292"/>
      <c r="CV82" s="292"/>
      <c r="CW82" s="292"/>
      <c r="CX82" s="292"/>
      <c r="CY82" s="292"/>
      <c r="CZ82" s="292"/>
      <c r="DA82" s="292"/>
      <c r="DB82" s="292"/>
      <c r="DC82" s="292"/>
      <c r="DD82" s="292"/>
      <c r="DE82" s="292"/>
      <c r="DF82" s="292"/>
      <c r="DG82" s="292"/>
      <c r="DH82" s="292"/>
      <c r="DI82" s="292"/>
      <c r="DJ82" s="292"/>
      <c r="DK82" s="292"/>
      <c r="DL82" s="292"/>
      <c r="DM82" s="292"/>
      <c r="DN82" s="292"/>
      <c r="DO82" s="292"/>
      <c r="DP82" s="292"/>
      <c r="DQ82" s="292"/>
      <c r="DR82" s="292"/>
      <c r="DS82" s="292"/>
      <c r="DT82" s="292"/>
      <c r="DU82" s="292"/>
      <c r="DV82" s="292"/>
      <c r="DW82" s="292"/>
      <c r="DX82" s="292"/>
      <c r="DY82" s="292"/>
      <c r="DZ82" s="292"/>
      <c r="EA82" s="292"/>
      <c r="EB82" s="292"/>
      <c r="EC82" s="292"/>
      <c r="ED82" s="292"/>
      <c r="EE82" s="292"/>
      <c r="EF82" s="292"/>
      <c r="EG82" s="292"/>
      <c r="EH82" s="292"/>
      <c r="EI82" s="292"/>
      <c r="EJ82" s="292"/>
      <c r="EK82" s="292"/>
      <c r="EL82" s="292"/>
      <c r="EM82" s="292"/>
      <c r="EN82" s="292"/>
      <c r="EO82" s="292"/>
      <c r="EP82" s="292"/>
      <c r="EQ82" s="292"/>
      <c r="ER82" s="292"/>
      <c r="ES82" s="292"/>
      <c r="ET82" s="292"/>
      <c r="EU82" s="292"/>
      <c r="EV82" s="292"/>
      <c r="EW82" s="292"/>
      <c r="EX82" s="292"/>
      <c r="EY82" s="292"/>
      <c r="EZ82" s="292"/>
      <c r="FA82" s="292"/>
      <c r="FB82" s="292"/>
      <c r="FC82" s="292"/>
      <c r="FD82" s="292"/>
      <c r="FE82" s="292"/>
      <c r="FF82" s="292"/>
      <c r="FG82" s="292"/>
      <c r="FH82" s="292"/>
      <c r="FI82" s="292"/>
      <c r="FJ82" s="292"/>
      <c r="FK82" s="292"/>
      <c r="FL82" s="292"/>
      <c r="FM82" s="292"/>
      <c r="FN82" s="292"/>
      <c r="FO82" s="292"/>
      <c r="FP82" s="292"/>
      <c r="FQ82" s="292"/>
      <c r="FR82" s="292"/>
      <c r="FS82" s="292"/>
      <c r="FT82" s="292"/>
      <c r="FU82" s="292"/>
      <c r="FV82" s="292"/>
      <c r="FW82" s="292"/>
      <c r="FX82" s="292"/>
      <c r="FY82" s="292"/>
      <c r="FZ82" s="292"/>
      <c r="GA82" s="292"/>
      <c r="GB82" s="292"/>
      <c r="GC82" s="292"/>
      <c r="GD82" s="292"/>
      <c r="GE82" s="292"/>
      <c r="GF82" s="292"/>
      <c r="GG82" s="292"/>
      <c r="GH82" s="292"/>
      <c r="GI82" s="292"/>
      <c r="GJ82" s="292"/>
    </row>
    <row r="83" spans="1:192" x14ac:dyDescent="0.25">
      <c r="A83" s="247"/>
      <c r="B83" s="247"/>
      <c r="C83" s="248"/>
      <c r="D83" s="249"/>
      <c r="E83" s="292" t="s">
        <v>259</v>
      </c>
      <c r="F83" s="292"/>
      <c r="G83" s="292" t="str">
        <f xml:space="preserve"> SMU</f>
        <v>$ 000s</v>
      </c>
      <c r="H83" s="292"/>
      <c r="I83" s="292"/>
      <c r="J83" s="292">
        <f t="shared" ref="J83" si="489">I86</f>
        <v>0</v>
      </c>
      <c r="K83" s="292">
        <f t="shared" ref="K83" si="490">J86</f>
        <v>0</v>
      </c>
      <c r="L83" s="292">
        <f t="shared" ref="L83" si="491">K86</f>
        <v>0</v>
      </c>
      <c r="M83" s="292">
        <f t="shared" ref="M83" si="492">L86</f>
        <v>0</v>
      </c>
      <c r="N83" s="292">
        <f t="shared" ref="N83" si="493">M86</f>
        <v>0</v>
      </c>
      <c r="O83" s="292">
        <f t="shared" ref="O83" si="494">N86</f>
        <v>0</v>
      </c>
      <c r="P83" s="292">
        <f t="shared" ref="P83" si="495">O86</f>
        <v>0</v>
      </c>
      <c r="Q83" s="292">
        <f t="shared" ref="Q83" si="496">P86</f>
        <v>0</v>
      </c>
      <c r="R83" s="292">
        <f t="shared" ref="R83" si="497">Q86</f>
        <v>0</v>
      </c>
      <c r="S83" s="292">
        <f t="shared" ref="S83" si="498">R86</f>
        <v>0</v>
      </c>
      <c r="T83" s="292">
        <f t="shared" ref="T83" si="499">S86</f>
        <v>172.3766606942927</v>
      </c>
      <c r="U83" s="292">
        <f t="shared" ref="U83" si="500">T86</f>
        <v>170.48241167567414</v>
      </c>
      <c r="V83" s="292">
        <f t="shared" ref="V83" si="501">U86</f>
        <v>168.62934198354719</v>
      </c>
      <c r="W83" s="292">
        <f t="shared" ref="W83" si="502">V86</f>
        <v>168.62934198354731</v>
      </c>
      <c r="X83" s="292">
        <f t="shared" ref="X83" si="503">W86</f>
        <v>174.74447196756603</v>
      </c>
      <c r="Y83" s="292">
        <f t="shared" ref="Y83" si="504">X86</f>
        <v>174.74447196756603</v>
      </c>
      <c r="Z83" s="292">
        <f t="shared" ref="Z83" si="505">Y86</f>
        <v>172.84507553313597</v>
      </c>
      <c r="AA83" s="292">
        <f t="shared" ref="AA83" si="506">Z86</f>
        <v>172.84507553313597</v>
      </c>
      <c r="AB83" s="292">
        <f t="shared" ref="AB83" si="507">AA86</f>
        <v>181.1154813697334</v>
      </c>
      <c r="AC83" s="292">
        <f t="shared" ref="AC83" si="508">AB86</f>
        <v>179.12520135468139</v>
      </c>
      <c r="AD83" s="292">
        <f t="shared" ref="AD83" si="509">AC86</f>
        <v>177.17818829647831</v>
      </c>
      <c r="AE83" s="292">
        <f t="shared" ref="AE83" si="510">AD86</f>
        <v>177.17818829647831</v>
      </c>
      <c r="AF83" s="292">
        <f t="shared" ref="AF83" si="511">AE86</f>
        <v>185.64336840397675</v>
      </c>
      <c r="AG83" s="292">
        <f t="shared" ref="AG83" si="512">AF86</f>
        <v>183.60333138854844</v>
      </c>
      <c r="AH83" s="292">
        <f t="shared" ref="AH83" si="513">AG86</f>
        <v>181.6076430038903</v>
      </c>
      <c r="AI83" s="292">
        <f t="shared" ref="AI83" si="514">AH86</f>
        <v>181.6076430038903</v>
      </c>
      <c r="AJ83" s="292">
        <f t="shared" ref="AJ83" si="515">AI86</f>
        <v>190.28445261407626</v>
      </c>
      <c r="AK83" s="292">
        <f t="shared" ref="AK83" si="516">AJ86</f>
        <v>188.19341467326217</v>
      </c>
      <c r="AL83" s="292">
        <f t="shared" ref="AL83" si="517">AK86</f>
        <v>186.14783407898767</v>
      </c>
      <c r="AM83" s="292">
        <f t="shared" ref="AM83" si="518">AL86</f>
        <v>186.14783407898767</v>
      </c>
      <c r="AN83" s="292">
        <f t="shared" ref="AN83" si="519">AM86</f>
        <v>192.89825004009379</v>
      </c>
      <c r="AO83" s="292">
        <f t="shared" ref="AO83" si="520">AN86</f>
        <v>192.89825004009379</v>
      </c>
      <c r="AP83" s="292">
        <f t="shared" ref="AP83" si="521">AO86</f>
        <v>190.80152993096226</v>
      </c>
      <c r="AQ83" s="292">
        <f t="shared" ref="AQ83" si="522">AP86</f>
        <v>190.80152993096237</v>
      </c>
      <c r="AR83" s="292">
        <f t="shared" ref="AR83" si="523">AQ86</f>
        <v>199.93112810959394</v>
      </c>
      <c r="AS83" s="292">
        <f t="shared" ref="AS83" si="524">AR86</f>
        <v>197.73408274575229</v>
      </c>
      <c r="AT83" s="292">
        <f t="shared" ref="AT83" si="525">AS86</f>
        <v>195.58479923764628</v>
      </c>
      <c r="AU83" s="292">
        <f t="shared" ref="AU83" si="526">AT86</f>
        <v>195.58479923764628</v>
      </c>
      <c r="AV83" s="292">
        <f t="shared" ref="AV83" si="527">AU86</f>
        <v>204.92940631233387</v>
      </c>
      <c r="AW83" s="292">
        <f t="shared" ref="AW83" si="528">AV86</f>
        <v>202.67743481439607</v>
      </c>
      <c r="AX83" s="292">
        <f t="shared" ref="AX83" si="529">AW86</f>
        <v>200.47441921858751</v>
      </c>
      <c r="AY83" s="292">
        <f t="shared" ref="AY83" si="530">AX86</f>
        <v>200.4744192185874</v>
      </c>
      <c r="AZ83" s="292">
        <f t="shared" ref="AZ83" si="531">AY86</f>
        <v>210.05264147014213</v>
      </c>
      <c r="BA83" s="292">
        <f t="shared" ref="BA83" si="532">AZ86</f>
        <v>207.74437068475606</v>
      </c>
      <c r="BB83" s="292">
        <f t="shared" ref="BB83" si="533">BA86</f>
        <v>205.48627969905215</v>
      </c>
      <c r="BC83" s="292">
        <f t="shared" ref="BC83" si="534">BB86</f>
        <v>205.48627969905215</v>
      </c>
      <c r="BD83" s="292">
        <f t="shared" ref="BD83" si="535">BC86</f>
        <v>212.93797995187492</v>
      </c>
      <c r="BE83" s="292">
        <f t="shared" ref="BE83" si="536">BD86</f>
        <v>212.93797995187492</v>
      </c>
      <c r="BF83" s="292">
        <f t="shared" ref="BF83" si="537">BE86</f>
        <v>210.62343669152847</v>
      </c>
      <c r="BG83" s="292">
        <f t="shared" ref="BG83" si="538">BF86</f>
        <v>210.62343669152847</v>
      </c>
      <c r="BH83" s="292">
        <f t="shared" ref="BH83" si="539">BG86</f>
        <v>220.70148661435599</v>
      </c>
      <c r="BI83" s="292">
        <f t="shared" ref="BI83" si="540">BH86</f>
        <v>218.27619555265983</v>
      </c>
      <c r="BJ83" s="292">
        <f t="shared" ref="BJ83" si="541">BI86</f>
        <v>215.90362820969608</v>
      </c>
      <c r="BK83" s="292">
        <f t="shared" ref="BK83" si="542">BJ86</f>
        <v>215.90362820969608</v>
      </c>
      <c r="BL83" s="292">
        <f t="shared" ref="BL83" si="543">BK86</f>
        <v>226.2190237797148</v>
      </c>
      <c r="BM83" s="292">
        <f t="shared" ref="BM83" si="544">BL86</f>
        <v>223.73310044147627</v>
      </c>
      <c r="BN83" s="292">
        <f t="shared" ref="BN83" si="545">BM86</f>
        <v>221.30121891493843</v>
      </c>
      <c r="BO83" s="292">
        <f t="shared" ref="BO83" si="546">BN86</f>
        <v>221.30121891493843</v>
      </c>
      <c r="BP83" s="292">
        <f t="shared" ref="BP83" si="547">BO86</f>
        <v>231.87449937420774</v>
      </c>
      <c r="BQ83" s="292">
        <f t="shared" ref="BQ83" si="548">BP86</f>
        <v>229.32642795251309</v>
      </c>
      <c r="BR83" s="292">
        <f t="shared" ref="BR83" si="549">BQ86</f>
        <v>226.83374938781196</v>
      </c>
      <c r="BS83" s="292">
        <f t="shared" ref="BS83" si="550">BR86</f>
        <v>226.83374938781196</v>
      </c>
      <c r="BT83" s="292">
        <f t="shared" ref="BT83" si="551">BS86</f>
        <v>235.05958865132595</v>
      </c>
      <c r="BU83" s="292">
        <f t="shared" ref="BU83" si="552">BT86</f>
        <v>235.05958865132595</v>
      </c>
      <c r="BV83" s="292">
        <f t="shared" ref="BV83" si="553">BU86</f>
        <v>232.50459312250723</v>
      </c>
      <c r="BW83" s="292">
        <f t="shared" ref="BW83" si="554">BV86</f>
        <v>232.50459312250723</v>
      </c>
      <c r="BX83" s="292">
        <f t="shared" ref="BX83" si="555">BW86</f>
        <v>243.62962713383172</v>
      </c>
      <c r="BY83" s="292">
        <f t="shared" ref="BY83" si="556">BX86</f>
        <v>240.9523784840095</v>
      </c>
      <c r="BZ83" s="292">
        <f t="shared" ref="BZ83" si="557">BY86</f>
        <v>238.333330891792</v>
      </c>
      <c r="CA83" s="292">
        <f t="shared" ref="CA83" si="558">BZ86</f>
        <v>238.333330891792</v>
      </c>
      <c r="CB83" s="292">
        <f t="shared" ref="CB83" si="559">CA86</f>
        <v>249.72036781217753</v>
      </c>
      <c r="CC83" s="292">
        <f t="shared" ref="CC83" si="560">CB86</f>
        <v>246.97618794610969</v>
      </c>
      <c r="CD83" s="292">
        <f t="shared" ref="CD83" si="561">CC86</f>
        <v>244.2916641640868</v>
      </c>
      <c r="CE83" s="292">
        <f t="shared" ref="CE83" si="562">CD86</f>
        <v>244.2916641640868</v>
      </c>
      <c r="CF83" s="292">
        <f t="shared" ref="CF83" si="563">CE86</f>
        <v>255.96337700748211</v>
      </c>
      <c r="CG83" s="292">
        <f t="shared" ref="CG83" si="564">CF86</f>
        <v>253.15059264476258</v>
      </c>
      <c r="CH83" s="292">
        <f t="shared" ref="CH83" si="565">CG86</f>
        <v>250.39895576818913</v>
      </c>
      <c r="CI83" s="292">
        <f t="shared" ref="CI83" si="566">CH86</f>
        <v>250.39895576818913</v>
      </c>
      <c r="CJ83" s="292">
        <f t="shared" ref="CJ83" si="567">CI86</f>
        <v>259.4793574608816</v>
      </c>
      <c r="CK83" s="292">
        <f t="shared" ref="CK83" si="568">CJ86</f>
        <v>259.4793574608816</v>
      </c>
      <c r="CL83" s="292">
        <f t="shared" ref="CL83" si="569">CK86</f>
        <v>256.6589296623938</v>
      </c>
      <c r="CM83" s="292">
        <f t="shared" ref="CM83" si="570">CL86</f>
        <v>256.6589296623938</v>
      </c>
      <c r="CN83" s="292">
        <f t="shared" ref="CN83" si="571">CM86</f>
        <v>268.93971639205563</v>
      </c>
      <c r="CO83" s="292">
        <f t="shared" ref="CO83" si="572">CN86</f>
        <v>265.98433489324179</v>
      </c>
      <c r="CP83" s="292">
        <f t="shared" ref="CP83" si="573">CO86</f>
        <v>263.09320081831538</v>
      </c>
      <c r="CQ83" s="292">
        <f t="shared" ref="CQ83" si="574">CP86</f>
        <v>263.09320081831538</v>
      </c>
      <c r="CR83" s="292">
        <f t="shared" ref="CR83" si="575">CQ86</f>
        <v>275.66320930185702</v>
      </c>
      <c r="CS83" s="292">
        <f t="shared" ref="CS83" si="576">CR86</f>
        <v>272.63394326557295</v>
      </c>
      <c r="CT83" s="292">
        <f t="shared" ref="CT83" si="577">CS86</f>
        <v>269.67053083877317</v>
      </c>
      <c r="CU83" s="292">
        <f t="shared" ref="CU83" si="578">CT86</f>
        <v>269.67053083877317</v>
      </c>
      <c r="CV83" s="292">
        <f t="shared" ref="CV83" si="579">CU86</f>
        <v>282.55478953440354</v>
      </c>
      <c r="CW83" s="292">
        <f t="shared" ref="CW83" si="580">CV86</f>
        <v>279.44979184721228</v>
      </c>
      <c r="CX83" s="292">
        <f t="shared" ref="CX83" si="581">CW86</f>
        <v>276.41229410974256</v>
      </c>
      <c r="CY83" s="292">
        <f t="shared" ref="CY83" si="582">CX86</f>
        <v>276.41229410974256</v>
      </c>
      <c r="CZ83" s="292">
        <f t="shared" ref="CZ83" si="583">CY86</f>
        <v>286.43603664339264</v>
      </c>
      <c r="DA83" s="292">
        <f t="shared" ref="DA83" si="584">CZ86</f>
        <v>286.43603664339264</v>
      </c>
      <c r="DB83" s="292">
        <f t="shared" ref="DB83" si="585">DA86</f>
        <v>283.3226014624862</v>
      </c>
      <c r="DC83" s="292">
        <f t="shared" ref="DC83" si="586">DB86</f>
        <v>283.3226014624862</v>
      </c>
      <c r="DD83" s="292">
        <f t="shared" ref="DD83" si="587">DC86</f>
        <v>296.8792092486658</v>
      </c>
      <c r="DE83" s="292">
        <f t="shared" ref="DE83" si="588">DD86</f>
        <v>293.61680035582344</v>
      </c>
      <c r="DF83" s="292">
        <f t="shared" ref="DF83" si="589">DE86</f>
        <v>290.42531339543393</v>
      </c>
      <c r="DG83" s="292">
        <f t="shared" ref="DG83" si="590">DF86</f>
        <v>290.42531339543393</v>
      </c>
      <c r="DH83" s="292">
        <f t="shared" ref="DH83" si="591">DG86</f>
        <v>304.30118947988251</v>
      </c>
      <c r="DI83" s="292">
        <f t="shared" ref="DI83" si="592">DH86</f>
        <v>300.95722036471898</v>
      </c>
      <c r="DJ83" s="292">
        <f t="shared" ref="DJ83" si="593">DI86</f>
        <v>297.68594623031981</v>
      </c>
      <c r="DK83" s="292">
        <f t="shared" ref="DK83" si="594">DJ86</f>
        <v>297.68594623031981</v>
      </c>
      <c r="DL83" s="292">
        <f t="shared" ref="DL83" si="595">DK86</f>
        <v>311.90871921687972</v>
      </c>
      <c r="DM83" s="292">
        <f t="shared" ref="DM83" si="596">DL86</f>
        <v>308.48115087383712</v>
      </c>
      <c r="DN83" s="292">
        <f t="shared" ref="DN83" si="597">DM86</f>
        <v>305.12809488607797</v>
      </c>
      <c r="DO83" s="292">
        <f t="shared" ref="DO83" si="598">DN86</f>
        <v>305.12809488607797</v>
      </c>
      <c r="DP83" s="292">
        <f t="shared" ref="DP83" si="599">DO86</f>
        <v>0</v>
      </c>
      <c r="DQ83" s="292">
        <f t="shared" ref="DQ83" si="600">DP86</f>
        <v>0</v>
      </c>
      <c r="DR83" s="292">
        <f t="shared" ref="DR83" si="601">DQ86</f>
        <v>0</v>
      </c>
      <c r="DS83" s="292">
        <f t="shared" ref="DS83" si="602">DR86</f>
        <v>0</v>
      </c>
      <c r="DT83" s="292">
        <f t="shared" ref="DT83" si="603">DS86</f>
        <v>0</v>
      </c>
      <c r="DU83" s="292">
        <f t="shared" ref="DU83" si="604">DT86</f>
        <v>0</v>
      </c>
      <c r="DV83" s="292">
        <f t="shared" ref="DV83" si="605">DU86</f>
        <v>0</v>
      </c>
      <c r="DW83" s="292">
        <f t="shared" ref="DW83" si="606">DV86</f>
        <v>0</v>
      </c>
      <c r="DX83" s="292">
        <f t="shared" ref="DX83" si="607">DW86</f>
        <v>0</v>
      </c>
      <c r="DY83" s="292">
        <f t="shared" ref="DY83" si="608">DX86</f>
        <v>0</v>
      </c>
      <c r="DZ83" s="292">
        <f t="shared" ref="DZ83" si="609">DY86</f>
        <v>0</v>
      </c>
      <c r="EA83" s="292">
        <f t="shared" ref="EA83" si="610">DZ86</f>
        <v>0</v>
      </c>
      <c r="EB83" s="292">
        <f t="shared" ref="EB83" si="611">EA86</f>
        <v>0</v>
      </c>
      <c r="EC83" s="292">
        <f t="shared" ref="EC83" si="612">EB86</f>
        <v>0</v>
      </c>
      <c r="ED83" s="292">
        <f t="shared" ref="ED83" si="613">EC86</f>
        <v>0</v>
      </c>
      <c r="EE83" s="292">
        <f t="shared" ref="EE83" si="614">ED86</f>
        <v>0</v>
      </c>
      <c r="EF83" s="292">
        <f t="shared" ref="EF83" si="615">EE86</f>
        <v>0</v>
      </c>
      <c r="EG83" s="292">
        <f t="shared" ref="EG83" si="616">EF86</f>
        <v>0</v>
      </c>
      <c r="EH83" s="292">
        <f t="shared" ref="EH83" si="617">EG86</f>
        <v>0</v>
      </c>
      <c r="EI83" s="292">
        <f t="shared" ref="EI83" si="618">EH86</f>
        <v>0</v>
      </c>
      <c r="EJ83" s="292">
        <f t="shared" ref="EJ83" si="619">EI86</f>
        <v>0</v>
      </c>
      <c r="EK83" s="292">
        <f t="shared" ref="EK83" si="620">EJ86</f>
        <v>0</v>
      </c>
      <c r="EL83" s="292">
        <f t="shared" ref="EL83" si="621">EK86</f>
        <v>0</v>
      </c>
      <c r="EM83" s="292">
        <f t="shared" ref="EM83" si="622">EL86</f>
        <v>0</v>
      </c>
      <c r="EN83" s="292">
        <f t="shared" ref="EN83" si="623">EM86</f>
        <v>0</v>
      </c>
      <c r="EO83" s="292">
        <f t="shared" ref="EO83" si="624">EN86</f>
        <v>0</v>
      </c>
      <c r="EP83" s="292">
        <f t="shared" ref="EP83" si="625">EO86</f>
        <v>0</v>
      </c>
      <c r="EQ83" s="292">
        <f t="shared" ref="EQ83" si="626">EP86</f>
        <v>0</v>
      </c>
      <c r="ER83" s="292">
        <f t="shared" ref="ER83" si="627">EQ86</f>
        <v>0</v>
      </c>
      <c r="ES83" s="292">
        <f t="shared" ref="ES83" si="628">ER86</f>
        <v>0</v>
      </c>
      <c r="ET83" s="292">
        <f t="shared" ref="ET83" si="629">ES86</f>
        <v>0</v>
      </c>
      <c r="EU83" s="292">
        <f t="shared" ref="EU83" si="630">ET86</f>
        <v>0</v>
      </c>
      <c r="EV83" s="292">
        <f t="shared" ref="EV83" si="631">EU86</f>
        <v>0</v>
      </c>
      <c r="EW83" s="292">
        <f t="shared" ref="EW83" si="632">EV86</f>
        <v>0</v>
      </c>
      <c r="EX83" s="292">
        <f t="shared" ref="EX83" si="633">EW86</f>
        <v>0</v>
      </c>
      <c r="EY83" s="292">
        <f t="shared" ref="EY83" si="634">EX86</f>
        <v>0</v>
      </c>
      <c r="EZ83" s="292">
        <f t="shared" ref="EZ83" si="635">EY86</f>
        <v>0</v>
      </c>
      <c r="FA83" s="292">
        <f t="shared" ref="FA83" si="636">EZ86</f>
        <v>0</v>
      </c>
      <c r="FB83" s="292">
        <f t="shared" ref="FB83" si="637">FA86</f>
        <v>0</v>
      </c>
      <c r="FC83" s="292">
        <f t="shared" ref="FC83" si="638">FB86</f>
        <v>0</v>
      </c>
      <c r="FD83" s="292">
        <f t="shared" ref="FD83" si="639">FC86</f>
        <v>0</v>
      </c>
      <c r="FE83" s="292">
        <f t="shared" ref="FE83" si="640">FD86</f>
        <v>0</v>
      </c>
      <c r="FF83" s="292">
        <f t="shared" ref="FF83" si="641">FE86</f>
        <v>0</v>
      </c>
      <c r="FG83" s="292">
        <f t="shared" ref="FG83" si="642">FF86</f>
        <v>0</v>
      </c>
      <c r="FH83" s="292">
        <f t="shared" ref="FH83" si="643">FG86</f>
        <v>0</v>
      </c>
      <c r="FI83" s="292">
        <f t="shared" ref="FI83" si="644">FH86</f>
        <v>0</v>
      </c>
      <c r="FJ83" s="292">
        <f t="shared" ref="FJ83" si="645">FI86</f>
        <v>0</v>
      </c>
      <c r="FK83" s="292">
        <f t="shared" ref="FK83" si="646">FJ86</f>
        <v>0</v>
      </c>
      <c r="FL83" s="292">
        <f t="shared" ref="FL83" si="647">FK86</f>
        <v>0</v>
      </c>
      <c r="FM83" s="292">
        <f t="shared" ref="FM83" si="648">FL86</f>
        <v>0</v>
      </c>
      <c r="FN83" s="292">
        <f t="shared" ref="FN83" si="649">FM86</f>
        <v>0</v>
      </c>
      <c r="FO83" s="292">
        <f t="shared" ref="FO83" si="650">FN86</f>
        <v>0</v>
      </c>
      <c r="FP83" s="292">
        <f t="shared" ref="FP83" si="651">FO86</f>
        <v>0</v>
      </c>
      <c r="FQ83" s="292">
        <f t="shared" ref="FQ83" si="652">FP86</f>
        <v>0</v>
      </c>
      <c r="FR83" s="292">
        <f t="shared" ref="FR83" si="653">FQ86</f>
        <v>0</v>
      </c>
      <c r="FS83" s="292">
        <f t="shared" ref="FS83" si="654">FR86</f>
        <v>0</v>
      </c>
      <c r="FT83" s="292">
        <f t="shared" ref="FT83" si="655">FS86</f>
        <v>0</v>
      </c>
      <c r="FU83" s="292">
        <f t="shared" ref="FU83" si="656">FT86</f>
        <v>0</v>
      </c>
      <c r="FV83" s="292">
        <f t="shared" ref="FV83" si="657">FU86</f>
        <v>0</v>
      </c>
      <c r="FW83" s="292">
        <f t="shared" ref="FW83" si="658">FV86</f>
        <v>0</v>
      </c>
      <c r="FX83" s="292">
        <f t="shared" ref="FX83" si="659">FW86</f>
        <v>0</v>
      </c>
      <c r="FY83" s="292">
        <f t="shared" ref="FY83" si="660">FX86</f>
        <v>0</v>
      </c>
      <c r="FZ83" s="292">
        <f t="shared" ref="FZ83" si="661">FY86</f>
        <v>0</v>
      </c>
      <c r="GA83" s="292">
        <f t="shared" ref="GA83" si="662">FZ86</f>
        <v>0</v>
      </c>
      <c r="GB83" s="292">
        <f t="shared" ref="GB83" si="663">GA86</f>
        <v>0</v>
      </c>
      <c r="GC83" s="292">
        <f t="shared" ref="GC83" si="664">GB86</f>
        <v>0</v>
      </c>
      <c r="GD83" s="292">
        <f t="shared" ref="GD83" si="665">GC86</f>
        <v>0</v>
      </c>
      <c r="GE83" s="292">
        <f t="shared" ref="GE83" si="666">GD86</f>
        <v>0</v>
      </c>
      <c r="GF83" s="292">
        <f t="shared" ref="GF83" si="667">GE86</f>
        <v>0</v>
      </c>
      <c r="GG83" s="292">
        <f t="shared" ref="GG83" si="668">GF86</f>
        <v>0</v>
      </c>
      <c r="GH83" s="292">
        <f t="shared" ref="GH83" si="669">GG86</f>
        <v>0</v>
      </c>
      <c r="GI83" s="292">
        <f t="shared" ref="GI83" si="670">GH86</f>
        <v>0</v>
      </c>
      <c r="GJ83" s="292">
        <f t="shared" ref="GJ83" si="671">GI86</f>
        <v>0</v>
      </c>
    </row>
    <row r="84" spans="1:192" x14ac:dyDescent="0.25">
      <c r="A84" s="247"/>
      <c r="B84" s="247"/>
      <c r="C84" s="248"/>
      <c r="D84" s="249"/>
      <c r="E84" s="292" t="str">
        <f t="shared" ref="E84:BP84" si="672" xml:space="preserve"> E$42</f>
        <v>O&amp;M expense POS</v>
      </c>
      <c r="F84" s="292">
        <f t="shared" si="672"/>
        <v>0</v>
      </c>
      <c r="G84" s="292" t="str">
        <f t="shared" si="672"/>
        <v>$ 000s</v>
      </c>
      <c r="H84" s="292">
        <f t="shared" si="672"/>
        <v>70672.469220979605</v>
      </c>
      <c r="I84" s="292">
        <f t="shared" si="672"/>
        <v>0</v>
      </c>
      <c r="J84" s="292">
        <f t="shared" si="672"/>
        <v>0</v>
      </c>
      <c r="K84" s="292">
        <f t="shared" si="672"/>
        <v>0</v>
      </c>
      <c r="L84" s="292">
        <f t="shared" si="672"/>
        <v>0</v>
      </c>
      <c r="M84" s="292">
        <f t="shared" si="672"/>
        <v>0</v>
      </c>
      <c r="N84" s="292">
        <f t="shared" si="672"/>
        <v>0</v>
      </c>
      <c r="O84" s="292">
        <f t="shared" si="672"/>
        <v>0</v>
      </c>
      <c r="P84" s="292">
        <f t="shared" si="672"/>
        <v>0</v>
      </c>
      <c r="Q84" s="292">
        <f t="shared" si="672"/>
        <v>0</v>
      </c>
      <c r="R84" s="292">
        <f t="shared" si="672"/>
        <v>0</v>
      </c>
      <c r="S84" s="292">
        <f t="shared" si="672"/>
        <v>517.1299820828782</v>
      </c>
      <c r="T84" s="292">
        <f t="shared" si="672"/>
        <v>517.1299820828782</v>
      </c>
      <c r="U84" s="292">
        <f t="shared" si="672"/>
        <v>517.1299820828782</v>
      </c>
      <c r="V84" s="292">
        <f t="shared" si="672"/>
        <v>517.1299820828782</v>
      </c>
      <c r="W84" s="292">
        <f t="shared" si="672"/>
        <v>530.05823163495029</v>
      </c>
      <c r="X84" s="292">
        <f t="shared" si="672"/>
        <v>530.05823163495029</v>
      </c>
      <c r="Y84" s="292">
        <f t="shared" si="672"/>
        <v>530.05823163495029</v>
      </c>
      <c r="Z84" s="292">
        <f t="shared" si="672"/>
        <v>530.05823163495029</v>
      </c>
      <c r="AA84" s="292">
        <f t="shared" si="672"/>
        <v>543.34644410920032</v>
      </c>
      <c r="AB84" s="292">
        <f t="shared" si="672"/>
        <v>543.34644410920032</v>
      </c>
      <c r="AC84" s="292">
        <f t="shared" si="672"/>
        <v>543.34644410920032</v>
      </c>
      <c r="AD84" s="292">
        <f t="shared" si="672"/>
        <v>543.34644410920032</v>
      </c>
      <c r="AE84" s="292">
        <f t="shared" si="672"/>
        <v>556.93010521193037</v>
      </c>
      <c r="AF84" s="292">
        <f t="shared" si="672"/>
        <v>556.93010521193037</v>
      </c>
      <c r="AG84" s="292">
        <f t="shared" si="672"/>
        <v>556.93010521193037</v>
      </c>
      <c r="AH84" s="292">
        <f t="shared" si="672"/>
        <v>556.93010521193037</v>
      </c>
      <c r="AI84" s="292">
        <f t="shared" si="672"/>
        <v>570.85335784222866</v>
      </c>
      <c r="AJ84" s="292">
        <f t="shared" si="672"/>
        <v>570.85335784222866</v>
      </c>
      <c r="AK84" s="292">
        <f t="shared" si="672"/>
        <v>570.85335784222866</v>
      </c>
      <c r="AL84" s="292">
        <f t="shared" si="672"/>
        <v>570.85335784222866</v>
      </c>
      <c r="AM84" s="292">
        <f t="shared" si="672"/>
        <v>585.12469178828439</v>
      </c>
      <c r="AN84" s="292">
        <f t="shared" si="672"/>
        <v>585.12469178828439</v>
      </c>
      <c r="AO84" s="292">
        <f t="shared" si="672"/>
        <v>585.12469178828439</v>
      </c>
      <c r="AP84" s="292">
        <f t="shared" si="672"/>
        <v>585.12469178828439</v>
      </c>
      <c r="AQ84" s="292">
        <f t="shared" si="672"/>
        <v>599.79338432878194</v>
      </c>
      <c r="AR84" s="292">
        <f t="shared" si="672"/>
        <v>599.79338432878194</v>
      </c>
      <c r="AS84" s="292">
        <f t="shared" si="672"/>
        <v>599.79338432878194</v>
      </c>
      <c r="AT84" s="292">
        <f t="shared" si="672"/>
        <v>599.79338432878194</v>
      </c>
      <c r="AU84" s="292">
        <f t="shared" si="672"/>
        <v>614.78821893700149</v>
      </c>
      <c r="AV84" s="292">
        <f t="shared" si="672"/>
        <v>614.78821893700149</v>
      </c>
      <c r="AW84" s="292">
        <f t="shared" si="672"/>
        <v>614.78821893700149</v>
      </c>
      <c r="AX84" s="292">
        <f t="shared" si="672"/>
        <v>614.78821893700149</v>
      </c>
      <c r="AY84" s="292">
        <f t="shared" si="672"/>
        <v>630.15792441042663</v>
      </c>
      <c r="AZ84" s="292">
        <f t="shared" si="672"/>
        <v>630.15792441042663</v>
      </c>
      <c r="BA84" s="292">
        <f t="shared" si="672"/>
        <v>630.15792441042663</v>
      </c>
      <c r="BB84" s="292">
        <f t="shared" si="672"/>
        <v>630.15792441042663</v>
      </c>
      <c r="BC84" s="292">
        <f t="shared" si="672"/>
        <v>645.91187252068744</v>
      </c>
      <c r="BD84" s="292">
        <f t="shared" si="672"/>
        <v>645.91187252068744</v>
      </c>
      <c r="BE84" s="292">
        <f t="shared" si="672"/>
        <v>645.91187252068744</v>
      </c>
      <c r="BF84" s="292">
        <f t="shared" si="672"/>
        <v>645.91187252068744</v>
      </c>
      <c r="BG84" s="292">
        <f t="shared" si="672"/>
        <v>662.10445984306796</v>
      </c>
      <c r="BH84" s="292">
        <f t="shared" si="672"/>
        <v>662.10445984306796</v>
      </c>
      <c r="BI84" s="292">
        <f t="shared" si="672"/>
        <v>662.10445984306796</v>
      </c>
      <c r="BJ84" s="292">
        <f t="shared" si="672"/>
        <v>662.10445984306796</v>
      </c>
      <c r="BK84" s="292">
        <f t="shared" si="672"/>
        <v>678.65707133914452</v>
      </c>
      <c r="BL84" s="292">
        <f t="shared" si="672"/>
        <v>678.65707133914452</v>
      </c>
      <c r="BM84" s="292">
        <f t="shared" si="672"/>
        <v>678.65707133914452</v>
      </c>
      <c r="BN84" s="292">
        <f t="shared" si="672"/>
        <v>678.65707133914452</v>
      </c>
      <c r="BO84" s="292">
        <f t="shared" si="672"/>
        <v>695.62349812262323</v>
      </c>
      <c r="BP84" s="292">
        <f t="shared" si="672"/>
        <v>695.62349812262323</v>
      </c>
      <c r="BQ84" s="292">
        <f t="shared" ref="BQ84:EB84" si="673" xml:space="preserve"> BQ$42</f>
        <v>695.62349812262323</v>
      </c>
      <c r="BR84" s="292">
        <f t="shared" si="673"/>
        <v>695.62349812262323</v>
      </c>
      <c r="BS84" s="292">
        <f t="shared" si="673"/>
        <v>713.0140855756888</v>
      </c>
      <c r="BT84" s="292">
        <f t="shared" si="673"/>
        <v>713.0140855756888</v>
      </c>
      <c r="BU84" s="292">
        <f t="shared" si="673"/>
        <v>713.0140855756888</v>
      </c>
      <c r="BV84" s="292">
        <f t="shared" si="673"/>
        <v>713.0140855756888</v>
      </c>
      <c r="BW84" s="292">
        <f t="shared" si="673"/>
        <v>730.88888140149538</v>
      </c>
      <c r="BX84" s="292">
        <f t="shared" si="673"/>
        <v>730.88888140149538</v>
      </c>
      <c r="BY84" s="292">
        <f t="shared" si="673"/>
        <v>730.88888140149538</v>
      </c>
      <c r="BZ84" s="292">
        <f t="shared" si="673"/>
        <v>730.88888140149538</v>
      </c>
      <c r="CA84" s="292">
        <f t="shared" si="673"/>
        <v>749.16110343653281</v>
      </c>
      <c r="CB84" s="292">
        <f t="shared" si="673"/>
        <v>749.16110343653281</v>
      </c>
      <c r="CC84" s="292">
        <f t="shared" si="673"/>
        <v>749.16110343653281</v>
      </c>
      <c r="CD84" s="292">
        <f t="shared" si="673"/>
        <v>749.16110343653281</v>
      </c>
      <c r="CE84" s="292">
        <f t="shared" si="673"/>
        <v>767.89013102244644</v>
      </c>
      <c r="CF84" s="292">
        <f t="shared" si="673"/>
        <v>767.89013102244644</v>
      </c>
      <c r="CG84" s="292">
        <f t="shared" si="673"/>
        <v>767.89013102244644</v>
      </c>
      <c r="CH84" s="292">
        <f t="shared" si="673"/>
        <v>767.89013102244644</v>
      </c>
      <c r="CI84" s="292">
        <f t="shared" si="673"/>
        <v>787.08738429800769</v>
      </c>
      <c r="CJ84" s="292">
        <f t="shared" si="673"/>
        <v>787.08738429800769</v>
      </c>
      <c r="CK84" s="292">
        <f t="shared" si="673"/>
        <v>787.08738429800769</v>
      </c>
      <c r="CL84" s="292">
        <f t="shared" si="673"/>
        <v>787.08738429800769</v>
      </c>
      <c r="CM84" s="292">
        <f t="shared" si="673"/>
        <v>806.819149176167</v>
      </c>
      <c r="CN84" s="292">
        <f t="shared" si="673"/>
        <v>806.819149176167</v>
      </c>
      <c r="CO84" s="292">
        <f t="shared" si="673"/>
        <v>806.819149176167</v>
      </c>
      <c r="CP84" s="292">
        <f t="shared" si="673"/>
        <v>806.819149176167</v>
      </c>
      <c r="CQ84" s="292">
        <f t="shared" si="673"/>
        <v>826.98962790557118</v>
      </c>
      <c r="CR84" s="292">
        <f t="shared" si="673"/>
        <v>826.98962790557118</v>
      </c>
      <c r="CS84" s="292">
        <f t="shared" si="673"/>
        <v>826.98962790557118</v>
      </c>
      <c r="CT84" s="292">
        <f t="shared" si="673"/>
        <v>826.98962790557118</v>
      </c>
      <c r="CU84" s="292">
        <f t="shared" si="673"/>
        <v>847.66436860321062</v>
      </c>
      <c r="CV84" s="292">
        <f t="shared" si="673"/>
        <v>847.66436860321062</v>
      </c>
      <c r="CW84" s="292">
        <f t="shared" si="673"/>
        <v>847.66436860321062</v>
      </c>
      <c r="CX84" s="292">
        <f t="shared" si="673"/>
        <v>847.66436860321062</v>
      </c>
      <c r="CY84" s="292">
        <f t="shared" si="673"/>
        <v>868.85597781829108</v>
      </c>
      <c r="CZ84" s="292">
        <f t="shared" si="673"/>
        <v>868.85597781829108</v>
      </c>
      <c r="DA84" s="292">
        <f t="shared" si="673"/>
        <v>868.85597781829108</v>
      </c>
      <c r="DB84" s="292">
        <f t="shared" si="673"/>
        <v>868.85597781829108</v>
      </c>
      <c r="DC84" s="292">
        <f t="shared" si="673"/>
        <v>890.63762774599763</v>
      </c>
      <c r="DD84" s="292">
        <f t="shared" si="673"/>
        <v>890.63762774599763</v>
      </c>
      <c r="DE84" s="292">
        <f t="shared" si="673"/>
        <v>890.63762774599763</v>
      </c>
      <c r="DF84" s="292">
        <f t="shared" si="673"/>
        <v>890.63762774599763</v>
      </c>
      <c r="DG84" s="292">
        <f t="shared" si="673"/>
        <v>912.90356843964764</v>
      </c>
      <c r="DH84" s="292">
        <f t="shared" si="673"/>
        <v>912.90356843964764</v>
      </c>
      <c r="DI84" s="292">
        <f t="shared" si="673"/>
        <v>912.90356843964764</v>
      </c>
      <c r="DJ84" s="292">
        <f t="shared" si="673"/>
        <v>912.90356843964764</v>
      </c>
      <c r="DK84" s="292">
        <f t="shared" si="673"/>
        <v>935.72615765063904</v>
      </c>
      <c r="DL84" s="292">
        <f t="shared" si="673"/>
        <v>935.72615765063904</v>
      </c>
      <c r="DM84" s="292">
        <f t="shared" si="673"/>
        <v>935.72615765063904</v>
      </c>
      <c r="DN84" s="292">
        <f t="shared" si="673"/>
        <v>935.72615765063904</v>
      </c>
      <c r="DO84" s="292">
        <f t="shared" si="673"/>
        <v>0</v>
      </c>
      <c r="DP84" s="292">
        <f t="shared" si="673"/>
        <v>0</v>
      </c>
      <c r="DQ84" s="292">
        <f t="shared" si="673"/>
        <v>0</v>
      </c>
      <c r="DR84" s="292">
        <f t="shared" si="673"/>
        <v>0</v>
      </c>
      <c r="DS84" s="292">
        <f t="shared" si="673"/>
        <v>0</v>
      </c>
      <c r="DT84" s="292">
        <f t="shared" si="673"/>
        <v>0</v>
      </c>
      <c r="DU84" s="292">
        <f t="shared" si="673"/>
        <v>0</v>
      </c>
      <c r="DV84" s="292">
        <f t="shared" si="673"/>
        <v>0</v>
      </c>
      <c r="DW84" s="292">
        <f t="shared" si="673"/>
        <v>0</v>
      </c>
      <c r="DX84" s="292">
        <f t="shared" si="673"/>
        <v>0</v>
      </c>
      <c r="DY84" s="292">
        <f t="shared" si="673"/>
        <v>0</v>
      </c>
      <c r="DZ84" s="292">
        <f t="shared" si="673"/>
        <v>0</v>
      </c>
      <c r="EA84" s="292">
        <f t="shared" si="673"/>
        <v>0</v>
      </c>
      <c r="EB84" s="292">
        <f t="shared" si="673"/>
        <v>0</v>
      </c>
      <c r="EC84" s="292">
        <f t="shared" ref="EC84:GJ84" si="674" xml:space="preserve"> EC$42</f>
        <v>0</v>
      </c>
      <c r="ED84" s="292">
        <f t="shared" si="674"/>
        <v>0</v>
      </c>
      <c r="EE84" s="292">
        <f t="shared" si="674"/>
        <v>0</v>
      </c>
      <c r="EF84" s="292">
        <f t="shared" si="674"/>
        <v>0</v>
      </c>
      <c r="EG84" s="292">
        <f t="shared" si="674"/>
        <v>0</v>
      </c>
      <c r="EH84" s="292">
        <f t="shared" si="674"/>
        <v>0</v>
      </c>
      <c r="EI84" s="292">
        <f t="shared" si="674"/>
        <v>0</v>
      </c>
      <c r="EJ84" s="292">
        <f t="shared" si="674"/>
        <v>0</v>
      </c>
      <c r="EK84" s="292">
        <f t="shared" si="674"/>
        <v>0</v>
      </c>
      <c r="EL84" s="292">
        <f t="shared" si="674"/>
        <v>0</v>
      </c>
      <c r="EM84" s="292">
        <f t="shared" si="674"/>
        <v>0</v>
      </c>
      <c r="EN84" s="292">
        <f t="shared" si="674"/>
        <v>0</v>
      </c>
      <c r="EO84" s="292">
        <f t="shared" si="674"/>
        <v>0</v>
      </c>
      <c r="EP84" s="292">
        <f t="shared" si="674"/>
        <v>0</v>
      </c>
      <c r="EQ84" s="292">
        <f t="shared" si="674"/>
        <v>0</v>
      </c>
      <c r="ER84" s="292">
        <f t="shared" si="674"/>
        <v>0</v>
      </c>
      <c r="ES84" s="292">
        <f t="shared" si="674"/>
        <v>0</v>
      </c>
      <c r="ET84" s="292">
        <f t="shared" si="674"/>
        <v>0</v>
      </c>
      <c r="EU84" s="292">
        <f t="shared" si="674"/>
        <v>0</v>
      </c>
      <c r="EV84" s="292">
        <f t="shared" si="674"/>
        <v>0</v>
      </c>
      <c r="EW84" s="292">
        <f t="shared" si="674"/>
        <v>0</v>
      </c>
      <c r="EX84" s="292">
        <f t="shared" si="674"/>
        <v>0</v>
      </c>
      <c r="EY84" s="292">
        <f t="shared" si="674"/>
        <v>0</v>
      </c>
      <c r="EZ84" s="292">
        <f t="shared" si="674"/>
        <v>0</v>
      </c>
      <c r="FA84" s="292">
        <f t="shared" si="674"/>
        <v>0</v>
      </c>
      <c r="FB84" s="292">
        <f t="shared" si="674"/>
        <v>0</v>
      </c>
      <c r="FC84" s="292">
        <f t="shared" si="674"/>
        <v>0</v>
      </c>
      <c r="FD84" s="292">
        <f t="shared" si="674"/>
        <v>0</v>
      </c>
      <c r="FE84" s="292">
        <f t="shared" si="674"/>
        <v>0</v>
      </c>
      <c r="FF84" s="292">
        <f t="shared" si="674"/>
        <v>0</v>
      </c>
      <c r="FG84" s="292">
        <f t="shared" si="674"/>
        <v>0</v>
      </c>
      <c r="FH84" s="292">
        <f t="shared" si="674"/>
        <v>0</v>
      </c>
      <c r="FI84" s="292">
        <f t="shared" si="674"/>
        <v>0</v>
      </c>
      <c r="FJ84" s="292">
        <f t="shared" si="674"/>
        <v>0</v>
      </c>
      <c r="FK84" s="292">
        <f t="shared" si="674"/>
        <v>0</v>
      </c>
      <c r="FL84" s="292">
        <f t="shared" si="674"/>
        <v>0</v>
      </c>
      <c r="FM84" s="292">
        <f t="shared" si="674"/>
        <v>0</v>
      </c>
      <c r="FN84" s="292">
        <f t="shared" si="674"/>
        <v>0</v>
      </c>
      <c r="FO84" s="292">
        <f t="shared" si="674"/>
        <v>0</v>
      </c>
      <c r="FP84" s="292">
        <f t="shared" si="674"/>
        <v>0</v>
      </c>
      <c r="FQ84" s="292">
        <f t="shared" si="674"/>
        <v>0</v>
      </c>
      <c r="FR84" s="292">
        <f t="shared" si="674"/>
        <v>0</v>
      </c>
      <c r="FS84" s="292">
        <f t="shared" si="674"/>
        <v>0</v>
      </c>
      <c r="FT84" s="292">
        <f t="shared" si="674"/>
        <v>0</v>
      </c>
      <c r="FU84" s="292">
        <f t="shared" si="674"/>
        <v>0</v>
      </c>
      <c r="FV84" s="292">
        <f t="shared" si="674"/>
        <v>0</v>
      </c>
      <c r="FW84" s="292">
        <f t="shared" si="674"/>
        <v>0</v>
      </c>
      <c r="FX84" s="292">
        <f t="shared" si="674"/>
        <v>0</v>
      </c>
      <c r="FY84" s="292">
        <f t="shared" si="674"/>
        <v>0</v>
      </c>
      <c r="FZ84" s="292">
        <f t="shared" si="674"/>
        <v>0</v>
      </c>
      <c r="GA84" s="292">
        <f t="shared" si="674"/>
        <v>0</v>
      </c>
      <c r="GB84" s="292">
        <f t="shared" si="674"/>
        <v>0</v>
      </c>
      <c r="GC84" s="292">
        <f t="shared" si="674"/>
        <v>0</v>
      </c>
      <c r="GD84" s="292">
        <f t="shared" si="674"/>
        <v>0</v>
      </c>
      <c r="GE84" s="292">
        <f t="shared" si="674"/>
        <v>0</v>
      </c>
      <c r="GF84" s="292">
        <f t="shared" si="674"/>
        <v>0</v>
      </c>
      <c r="GG84" s="292">
        <f t="shared" si="674"/>
        <v>0</v>
      </c>
      <c r="GH84" s="292">
        <f t="shared" si="674"/>
        <v>0</v>
      </c>
      <c r="GI84" s="292">
        <f t="shared" si="674"/>
        <v>0</v>
      </c>
      <c r="GJ84" s="292">
        <f t="shared" si="674"/>
        <v>0</v>
      </c>
    </row>
    <row r="85" spans="1:192" x14ac:dyDescent="0.25">
      <c r="A85" s="247"/>
      <c r="B85" s="247"/>
      <c r="C85" s="248"/>
      <c r="D85" s="249"/>
      <c r="E85" s="292" t="str">
        <f t="shared" ref="E85:AJ85" si="675" xml:space="preserve"> E$77</f>
        <v>Cash paid for O&amp;M costs POS</v>
      </c>
      <c r="F85" s="292">
        <f t="shared" si="675"/>
        <v>0</v>
      </c>
      <c r="G85" s="292" t="str">
        <f t="shared" si="675"/>
        <v>$ 000s</v>
      </c>
      <c r="H85" s="292">
        <f t="shared" si="675"/>
        <v>70672.469220979605</v>
      </c>
      <c r="I85" s="292">
        <f t="shared" si="675"/>
        <v>0</v>
      </c>
      <c r="J85" s="292">
        <f t="shared" si="675"/>
        <v>0</v>
      </c>
      <c r="K85" s="292">
        <f t="shared" si="675"/>
        <v>0</v>
      </c>
      <c r="L85" s="292">
        <f t="shared" si="675"/>
        <v>0</v>
      </c>
      <c r="M85" s="292">
        <f t="shared" si="675"/>
        <v>0</v>
      </c>
      <c r="N85" s="292">
        <f t="shared" si="675"/>
        <v>0</v>
      </c>
      <c r="O85" s="292">
        <f t="shared" si="675"/>
        <v>0</v>
      </c>
      <c r="P85" s="292">
        <f t="shared" si="675"/>
        <v>0</v>
      </c>
      <c r="Q85" s="292">
        <f t="shared" si="675"/>
        <v>0</v>
      </c>
      <c r="R85" s="292">
        <f t="shared" si="675"/>
        <v>0</v>
      </c>
      <c r="S85" s="292">
        <f t="shared" si="675"/>
        <v>344.7533213885855</v>
      </c>
      <c r="T85" s="292">
        <f t="shared" si="675"/>
        <v>519.02423110149675</v>
      </c>
      <c r="U85" s="292">
        <f t="shared" si="675"/>
        <v>518.98305177500515</v>
      </c>
      <c r="V85" s="292">
        <f t="shared" si="675"/>
        <v>517.12998208287809</v>
      </c>
      <c r="W85" s="292">
        <f t="shared" si="675"/>
        <v>523.94310165093157</v>
      </c>
      <c r="X85" s="292">
        <f t="shared" si="675"/>
        <v>530.05823163495029</v>
      </c>
      <c r="Y85" s="292">
        <f t="shared" si="675"/>
        <v>531.95762806938035</v>
      </c>
      <c r="Z85" s="292">
        <f t="shared" si="675"/>
        <v>530.05823163495029</v>
      </c>
      <c r="AA85" s="292">
        <f t="shared" si="675"/>
        <v>535.07603827260289</v>
      </c>
      <c r="AB85" s="292">
        <f t="shared" si="675"/>
        <v>545.33672412425233</v>
      </c>
      <c r="AC85" s="292">
        <f t="shared" si="675"/>
        <v>545.2934571674034</v>
      </c>
      <c r="AD85" s="292">
        <f t="shared" si="675"/>
        <v>543.34644410920032</v>
      </c>
      <c r="AE85" s="292">
        <f t="shared" si="675"/>
        <v>548.46492510443193</v>
      </c>
      <c r="AF85" s="292">
        <f t="shared" si="675"/>
        <v>558.97014222735868</v>
      </c>
      <c r="AG85" s="292">
        <f t="shared" si="675"/>
        <v>558.92579359658851</v>
      </c>
      <c r="AH85" s="292">
        <f t="shared" si="675"/>
        <v>556.93010521193037</v>
      </c>
      <c r="AI85" s="292">
        <f t="shared" si="675"/>
        <v>562.17654823204271</v>
      </c>
      <c r="AJ85" s="292">
        <f t="shared" si="675"/>
        <v>572.94439578304275</v>
      </c>
      <c r="AK85" s="292">
        <f t="shared" ref="AK85:BP85" si="676" xml:space="preserve"> AK$77</f>
        <v>572.89893843650316</v>
      </c>
      <c r="AL85" s="292">
        <f t="shared" si="676"/>
        <v>570.85335784222866</v>
      </c>
      <c r="AM85" s="292">
        <f t="shared" si="676"/>
        <v>578.37427582717828</v>
      </c>
      <c r="AN85" s="292">
        <f t="shared" si="676"/>
        <v>585.12469178828439</v>
      </c>
      <c r="AO85" s="292">
        <f t="shared" si="676"/>
        <v>587.22141189741592</v>
      </c>
      <c r="AP85" s="292">
        <f t="shared" si="676"/>
        <v>585.12469178828428</v>
      </c>
      <c r="AQ85" s="292">
        <f t="shared" si="676"/>
        <v>590.66378615015037</v>
      </c>
      <c r="AR85" s="292">
        <f t="shared" si="676"/>
        <v>601.99042969262359</v>
      </c>
      <c r="AS85" s="292">
        <f t="shared" si="676"/>
        <v>601.94266783688795</v>
      </c>
      <c r="AT85" s="292">
        <f t="shared" si="676"/>
        <v>599.79338432878194</v>
      </c>
      <c r="AU85" s="292">
        <f t="shared" si="676"/>
        <v>605.4436118623139</v>
      </c>
      <c r="AV85" s="292">
        <f t="shared" si="676"/>
        <v>617.04019043493929</v>
      </c>
      <c r="AW85" s="292">
        <f t="shared" si="676"/>
        <v>616.99123453281004</v>
      </c>
      <c r="AX85" s="292">
        <f t="shared" si="676"/>
        <v>614.7882189370016</v>
      </c>
      <c r="AY85" s="292">
        <f t="shared" si="676"/>
        <v>620.5797021588719</v>
      </c>
      <c r="AZ85" s="292">
        <f t="shared" si="676"/>
        <v>632.4661951958127</v>
      </c>
      <c r="BA85" s="292">
        <f t="shared" si="676"/>
        <v>632.41601539613055</v>
      </c>
      <c r="BB85" s="292">
        <f t="shared" si="676"/>
        <v>630.15792441042663</v>
      </c>
      <c r="BC85" s="292">
        <f t="shared" si="676"/>
        <v>638.46017226786466</v>
      </c>
      <c r="BD85" s="292">
        <f t="shared" si="676"/>
        <v>645.91187252068744</v>
      </c>
      <c r="BE85" s="292">
        <f t="shared" si="676"/>
        <v>648.22641578103389</v>
      </c>
      <c r="BF85" s="292">
        <f t="shared" si="676"/>
        <v>645.91187252068744</v>
      </c>
      <c r="BG85" s="292">
        <f t="shared" si="676"/>
        <v>652.02640992024044</v>
      </c>
      <c r="BH85" s="292">
        <f t="shared" si="676"/>
        <v>664.52975090476411</v>
      </c>
      <c r="BI85" s="292">
        <f t="shared" si="676"/>
        <v>664.47702718603171</v>
      </c>
      <c r="BJ85" s="292">
        <f t="shared" si="676"/>
        <v>662.10445984306796</v>
      </c>
      <c r="BK85" s="292">
        <f t="shared" si="676"/>
        <v>668.3416757691258</v>
      </c>
      <c r="BL85" s="292">
        <f t="shared" si="676"/>
        <v>681.14299467738306</v>
      </c>
      <c r="BM85" s="292">
        <f t="shared" si="676"/>
        <v>681.08895286568236</v>
      </c>
      <c r="BN85" s="292">
        <f t="shared" si="676"/>
        <v>678.65707133914452</v>
      </c>
      <c r="BO85" s="292">
        <f t="shared" si="676"/>
        <v>685.05021766335392</v>
      </c>
      <c r="BP85" s="292">
        <f t="shared" si="676"/>
        <v>698.17156954431789</v>
      </c>
      <c r="BQ85" s="292">
        <f t="shared" ref="BQ85:CV85" si="677" xml:space="preserve"> BQ$77</f>
        <v>698.11617668732436</v>
      </c>
      <c r="BR85" s="292">
        <f t="shared" si="677"/>
        <v>695.62349812262323</v>
      </c>
      <c r="BS85" s="292">
        <f t="shared" si="677"/>
        <v>704.78824631217481</v>
      </c>
      <c r="BT85" s="292">
        <f t="shared" si="677"/>
        <v>713.0140855756888</v>
      </c>
      <c r="BU85" s="292">
        <f t="shared" si="677"/>
        <v>715.56908110450752</v>
      </c>
      <c r="BV85" s="292">
        <f t="shared" si="677"/>
        <v>713.0140855756888</v>
      </c>
      <c r="BW85" s="292">
        <f t="shared" si="677"/>
        <v>719.76384739017089</v>
      </c>
      <c r="BX85" s="292">
        <f t="shared" si="677"/>
        <v>733.5661300513176</v>
      </c>
      <c r="BY85" s="292">
        <f t="shared" si="677"/>
        <v>733.50792899371288</v>
      </c>
      <c r="BZ85" s="292">
        <f t="shared" si="677"/>
        <v>730.88888140149538</v>
      </c>
      <c r="CA85" s="292">
        <f t="shared" si="677"/>
        <v>737.77406651614729</v>
      </c>
      <c r="CB85" s="292">
        <f t="shared" si="677"/>
        <v>751.90528330260065</v>
      </c>
      <c r="CC85" s="292">
        <f t="shared" si="677"/>
        <v>751.84562721855571</v>
      </c>
      <c r="CD85" s="292">
        <f t="shared" si="677"/>
        <v>749.16110343653281</v>
      </c>
      <c r="CE85" s="292">
        <f t="shared" si="677"/>
        <v>756.21841817905113</v>
      </c>
      <c r="CF85" s="292">
        <f t="shared" si="677"/>
        <v>770.70291538516597</v>
      </c>
      <c r="CG85" s="292">
        <f t="shared" si="677"/>
        <v>770.6417678990199</v>
      </c>
      <c r="CH85" s="292">
        <f t="shared" si="677"/>
        <v>767.89013102244644</v>
      </c>
      <c r="CI85" s="292">
        <f t="shared" si="677"/>
        <v>778.00698260531522</v>
      </c>
      <c r="CJ85" s="292">
        <f t="shared" si="677"/>
        <v>787.08738429800769</v>
      </c>
      <c r="CK85" s="292">
        <f t="shared" si="677"/>
        <v>789.90781209649549</v>
      </c>
      <c r="CL85" s="292">
        <f t="shared" si="677"/>
        <v>787.08738429800769</v>
      </c>
      <c r="CM85" s="292">
        <f t="shared" si="677"/>
        <v>794.53836244650518</v>
      </c>
      <c r="CN85" s="292">
        <f t="shared" si="677"/>
        <v>809.77453067498072</v>
      </c>
      <c r="CO85" s="292">
        <f t="shared" si="677"/>
        <v>809.71028325109341</v>
      </c>
      <c r="CP85" s="292">
        <f t="shared" si="677"/>
        <v>806.819149176167</v>
      </c>
      <c r="CQ85" s="292">
        <f t="shared" si="677"/>
        <v>814.41961942202943</v>
      </c>
      <c r="CR85" s="292">
        <f t="shared" si="677"/>
        <v>830.01889394185514</v>
      </c>
      <c r="CS85" s="292">
        <f t="shared" si="677"/>
        <v>829.95304033237107</v>
      </c>
      <c r="CT85" s="292">
        <f t="shared" si="677"/>
        <v>826.98962790557107</v>
      </c>
      <c r="CU85" s="292">
        <f t="shared" si="677"/>
        <v>834.78010990758037</v>
      </c>
      <c r="CV85" s="292">
        <f t="shared" si="677"/>
        <v>850.76936629040188</v>
      </c>
      <c r="CW85" s="292">
        <f t="shared" ref="CW85:EB85" si="678" xml:space="preserve"> CW$77</f>
        <v>850.70186634068023</v>
      </c>
      <c r="CX85" s="292">
        <f t="shared" si="678"/>
        <v>847.66436860321073</v>
      </c>
      <c r="CY85" s="292">
        <f t="shared" si="678"/>
        <v>858.83223528464111</v>
      </c>
      <c r="CZ85" s="292">
        <f t="shared" si="678"/>
        <v>868.85597781829108</v>
      </c>
      <c r="DA85" s="292">
        <f t="shared" si="678"/>
        <v>871.96941299919752</v>
      </c>
      <c r="DB85" s="292">
        <f t="shared" si="678"/>
        <v>868.85597781829108</v>
      </c>
      <c r="DC85" s="292">
        <f t="shared" si="678"/>
        <v>877.08101995981792</v>
      </c>
      <c r="DD85" s="292">
        <f t="shared" si="678"/>
        <v>893.90003663883999</v>
      </c>
      <c r="DE85" s="292">
        <f t="shared" si="678"/>
        <v>893.82911470638714</v>
      </c>
      <c r="DF85" s="292">
        <f t="shared" si="678"/>
        <v>890.63762774599763</v>
      </c>
      <c r="DG85" s="292">
        <f t="shared" si="678"/>
        <v>899.02769235519906</v>
      </c>
      <c r="DH85" s="292">
        <f t="shared" si="678"/>
        <v>916.24753755481106</v>
      </c>
      <c r="DI85" s="292">
        <f t="shared" si="678"/>
        <v>916.17484257404681</v>
      </c>
      <c r="DJ85" s="292">
        <f t="shared" si="678"/>
        <v>912.90356843964764</v>
      </c>
      <c r="DK85" s="292">
        <f t="shared" si="678"/>
        <v>921.50338466407925</v>
      </c>
      <c r="DL85" s="292">
        <f t="shared" si="678"/>
        <v>939.15372599368175</v>
      </c>
      <c r="DM85" s="292">
        <f t="shared" si="678"/>
        <v>939.07921363839807</v>
      </c>
      <c r="DN85" s="292">
        <f t="shared" si="678"/>
        <v>935.72615765063904</v>
      </c>
      <c r="DO85" s="292">
        <f t="shared" si="678"/>
        <v>305.12809488607797</v>
      </c>
      <c r="DP85" s="292">
        <f t="shared" si="678"/>
        <v>0</v>
      </c>
      <c r="DQ85" s="292">
        <f t="shared" si="678"/>
        <v>0</v>
      </c>
      <c r="DR85" s="292">
        <f t="shared" si="678"/>
        <v>0</v>
      </c>
      <c r="DS85" s="292">
        <f t="shared" si="678"/>
        <v>0</v>
      </c>
      <c r="DT85" s="292">
        <f t="shared" si="678"/>
        <v>0</v>
      </c>
      <c r="DU85" s="292">
        <f t="shared" si="678"/>
        <v>0</v>
      </c>
      <c r="DV85" s="292">
        <f t="shared" si="678"/>
        <v>0</v>
      </c>
      <c r="DW85" s="292">
        <f t="shared" si="678"/>
        <v>0</v>
      </c>
      <c r="DX85" s="292">
        <f t="shared" si="678"/>
        <v>0</v>
      </c>
      <c r="DY85" s="292">
        <f t="shared" si="678"/>
        <v>0</v>
      </c>
      <c r="DZ85" s="292">
        <f t="shared" si="678"/>
        <v>0</v>
      </c>
      <c r="EA85" s="292">
        <f t="shared" si="678"/>
        <v>0</v>
      </c>
      <c r="EB85" s="292">
        <f t="shared" si="678"/>
        <v>0</v>
      </c>
      <c r="EC85" s="292">
        <f t="shared" ref="EC85:FH85" si="679" xml:space="preserve"> EC$77</f>
        <v>0</v>
      </c>
      <c r="ED85" s="292">
        <f t="shared" si="679"/>
        <v>0</v>
      </c>
      <c r="EE85" s="292">
        <f t="shared" si="679"/>
        <v>0</v>
      </c>
      <c r="EF85" s="292">
        <f t="shared" si="679"/>
        <v>0</v>
      </c>
      <c r="EG85" s="292">
        <f t="shared" si="679"/>
        <v>0</v>
      </c>
      <c r="EH85" s="292">
        <f t="shared" si="679"/>
        <v>0</v>
      </c>
      <c r="EI85" s="292">
        <f t="shared" si="679"/>
        <v>0</v>
      </c>
      <c r="EJ85" s="292">
        <f t="shared" si="679"/>
        <v>0</v>
      </c>
      <c r="EK85" s="292">
        <f t="shared" si="679"/>
        <v>0</v>
      </c>
      <c r="EL85" s="292">
        <f t="shared" si="679"/>
        <v>0</v>
      </c>
      <c r="EM85" s="292">
        <f t="shared" si="679"/>
        <v>0</v>
      </c>
      <c r="EN85" s="292">
        <f t="shared" si="679"/>
        <v>0</v>
      </c>
      <c r="EO85" s="292">
        <f t="shared" si="679"/>
        <v>0</v>
      </c>
      <c r="EP85" s="292">
        <f t="shared" si="679"/>
        <v>0</v>
      </c>
      <c r="EQ85" s="292">
        <f t="shared" si="679"/>
        <v>0</v>
      </c>
      <c r="ER85" s="292">
        <f t="shared" si="679"/>
        <v>0</v>
      </c>
      <c r="ES85" s="292">
        <f t="shared" si="679"/>
        <v>0</v>
      </c>
      <c r="ET85" s="292">
        <f t="shared" si="679"/>
        <v>0</v>
      </c>
      <c r="EU85" s="292">
        <f t="shared" si="679"/>
        <v>0</v>
      </c>
      <c r="EV85" s="292">
        <f t="shared" si="679"/>
        <v>0</v>
      </c>
      <c r="EW85" s="292">
        <f t="shared" si="679"/>
        <v>0</v>
      </c>
      <c r="EX85" s="292">
        <f t="shared" si="679"/>
        <v>0</v>
      </c>
      <c r="EY85" s="292">
        <f t="shared" si="679"/>
        <v>0</v>
      </c>
      <c r="EZ85" s="292">
        <f t="shared" si="679"/>
        <v>0</v>
      </c>
      <c r="FA85" s="292">
        <f t="shared" si="679"/>
        <v>0</v>
      </c>
      <c r="FB85" s="292">
        <f t="shared" si="679"/>
        <v>0</v>
      </c>
      <c r="FC85" s="292">
        <f t="shared" si="679"/>
        <v>0</v>
      </c>
      <c r="FD85" s="292">
        <f t="shared" si="679"/>
        <v>0</v>
      </c>
      <c r="FE85" s="292">
        <f t="shared" si="679"/>
        <v>0</v>
      </c>
      <c r="FF85" s="292">
        <f t="shared" si="679"/>
        <v>0</v>
      </c>
      <c r="FG85" s="292">
        <f t="shared" si="679"/>
        <v>0</v>
      </c>
      <c r="FH85" s="292">
        <f t="shared" si="679"/>
        <v>0</v>
      </c>
      <c r="FI85" s="292">
        <f t="shared" ref="FI85:GJ85" si="680" xml:space="preserve"> FI$77</f>
        <v>0</v>
      </c>
      <c r="FJ85" s="292">
        <f t="shared" si="680"/>
        <v>0</v>
      </c>
      <c r="FK85" s="292">
        <f t="shared" si="680"/>
        <v>0</v>
      </c>
      <c r="FL85" s="292">
        <f t="shared" si="680"/>
        <v>0</v>
      </c>
      <c r="FM85" s="292">
        <f t="shared" si="680"/>
        <v>0</v>
      </c>
      <c r="FN85" s="292">
        <f t="shared" si="680"/>
        <v>0</v>
      </c>
      <c r="FO85" s="292">
        <f t="shared" si="680"/>
        <v>0</v>
      </c>
      <c r="FP85" s="292">
        <f t="shared" si="680"/>
        <v>0</v>
      </c>
      <c r="FQ85" s="292">
        <f t="shared" si="680"/>
        <v>0</v>
      </c>
      <c r="FR85" s="292">
        <f t="shared" si="680"/>
        <v>0</v>
      </c>
      <c r="FS85" s="292">
        <f t="shared" si="680"/>
        <v>0</v>
      </c>
      <c r="FT85" s="292">
        <f t="shared" si="680"/>
        <v>0</v>
      </c>
      <c r="FU85" s="292">
        <f t="shared" si="680"/>
        <v>0</v>
      </c>
      <c r="FV85" s="292">
        <f t="shared" si="680"/>
        <v>0</v>
      </c>
      <c r="FW85" s="292">
        <f t="shared" si="680"/>
        <v>0</v>
      </c>
      <c r="FX85" s="292">
        <f t="shared" si="680"/>
        <v>0</v>
      </c>
      <c r="FY85" s="292">
        <f t="shared" si="680"/>
        <v>0</v>
      </c>
      <c r="FZ85" s="292">
        <f t="shared" si="680"/>
        <v>0</v>
      </c>
      <c r="GA85" s="292">
        <f t="shared" si="680"/>
        <v>0</v>
      </c>
      <c r="GB85" s="292">
        <f t="shared" si="680"/>
        <v>0</v>
      </c>
      <c r="GC85" s="292">
        <f t="shared" si="680"/>
        <v>0</v>
      </c>
      <c r="GD85" s="292">
        <f t="shared" si="680"/>
        <v>0</v>
      </c>
      <c r="GE85" s="292">
        <f t="shared" si="680"/>
        <v>0</v>
      </c>
      <c r="GF85" s="292">
        <f t="shared" si="680"/>
        <v>0</v>
      </c>
      <c r="GG85" s="292">
        <f t="shared" si="680"/>
        <v>0</v>
      </c>
      <c r="GH85" s="292">
        <f t="shared" si="680"/>
        <v>0</v>
      </c>
      <c r="GI85" s="292">
        <f t="shared" si="680"/>
        <v>0</v>
      </c>
      <c r="GJ85" s="292">
        <f t="shared" si="680"/>
        <v>0</v>
      </c>
    </row>
    <row r="86" spans="1:192" x14ac:dyDescent="0.25">
      <c r="A86" s="414"/>
      <c r="B86" s="414"/>
      <c r="C86" s="415"/>
      <c r="D86" s="416"/>
      <c r="E86" s="418" t="s">
        <v>260</v>
      </c>
      <c r="F86" s="418"/>
      <c r="G86" s="418" t="str">
        <f xml:space="preserve"> SMU</f>
        <v>$ 000s</v>
      </c>
      <c r="H86" s="418"/>
      <c r="I86" s="418"/>
      <c r="J86" s="418">
        <f t="shared" ref="J86:BU86" si="681" xml:space="preserve"> IF( J81 = 1, $F80, J83 + J84 - J85)</f>
        <v>0</v>
      </c>
      <c r="K86" s="418">
        <f t="shared" si="681"/>
        <v>0</v>
      </c>
      <c r="L86" s="418">
        <f t="shared" si="681"/>
        <v>0</v>
      </c>
      <c r="M86" s="418">
        <f t="shared" si="681"/>
        <v>0</v>
      </c>
      <c r="N86" s="418">
        <f t="shared" si="681"/>
        <v>0</v>
      </c>
      <c r="O86" s="418">
        <f t="shared" si="681"/>
        <v>0</v>
      </c>
      <c r="P86" s="418">
        <f t="shared" si="681"/>
        <v>0</v>
      </c>
      <c r="Q86" s="418">
        <f t="shared" si="681"/>
        <v>0</v>
      </c>
      <c r="R86" s="418">
        <f t="shared" si="681"/>
        <v>0</v>
      </c>
      <c r="S86" s="418">
        <f t="shared" si="681"/>
        <v>172.3766606942927</v>
      </c>
      <c r="T86" s="418">
        <f t="shared" si="681"/>
        <v>170.48241167567414</v>
      </c>
      <c r="U86" s="418">
        <f t="shared" si="681"/>
        <v>168.62934198354719</v>
      </c>
      <c r="V86" s="418">
        <f t="shared" si="681"/>
        <v>168.62934198354731</v>
      </c>
      <c r="W86" s="418">
        <f t="shared" si="681"/>
        <v>174.74447196756603</v>
      </c>
      <c r="X86" s="418">
        <f t="shared" si="681"/>
        <v>174.74447196756603</v>
      </c>
      <c r="Y86" s="418">
        <f t="shared" si="681"/>
        <v>172.84507553313597</v>
      </c>
      <c r="Z86" s="418">
        <f t="shared" si="681"/>
        <v>172.84507553313597</v>
      </c>
      <c r="AA86" s="418">
        <f t="shared" si="681"/>
        <v>181.1154813697334</v>
      </c>
      <c r="AB86" s="418">
        <f t="shared" si="681"/>
        <v>179.12520135468139</v>
      </c>
      <c r="AC86" s="418">
        <f t="shared" si="681"/>
        <v>177.17818829647831</v>
      </c>
      <c r="AD86" s="418">
        <f t="shared" si="681"/>
        <v>177.17818829647831</v>
      </c>
      <c r="AE86" s="418">
        <f t="shared" si="681"/>
        <v>185.64336840397675</v>
      </c>
      <c r="AF86" s="418">
        <f t="shared" si="681"/>
        <v>183.60333138854844</v>
      </c>
      <c r="AG86" s="418">
        <f t="shared" si="681"/>
        <v>181.6076430038903</v>
      </c>
      <c r="AH86" s="418">
        <f t="shared" si="681"/>
        <v>181.6076430038903</v>
      </c>
      <c r="AI86" s="418">
        <f t="shared" si="681"/>
        <v>190.28445261407626</v>
      </c>
      <c r="AJ86" s="418">
        <f t="shared" si="681"/>
        <v>188.19341467326217</v>
      </c>
      <c r="AK86" s="418">
        <f t="shared" si="681"/>
        <v>186.14783407898767</v>
      </c>
      <c r="AL86" s="418">
        <f t="shared" si="681"/>
        <v>186.14783407898767</v>
      </c>
      <c r="AM86" s="418">
        <f t="shared" si="681"/>
        <v>192.89825004009379</v>
      </c>
      <c r="AN86" s="418">
        <f t="shared" si="681"/>
        <v>192.89825004009379</v>
      </c>
      <c r="AO86" s="418">
        <f t="shared" si="681"/>
        <v>190.80152993096226</v>
      </c>
      <c r="AP86" s="418">
        <f t="shared" si="681"/>
        <v>190.80152993096237</v>
      </c>
      <c r="AQ86" s="418">
        <f t="shared" si="681"/>
        <v>199.93112810959394</v>
      </c>
      <c r="AR86" s="418">
        <f t="shared" si="681"/>
        <v>197.73408274575229</v>
      </c>
      <c r="AS86" s="418">
        <f t="shared" si="681"/>
        <v>195.58479923764628</v>
      </c>
      <c r="AT86" s="418">
        <f t="shared" si="681"/>
        <v>195.58479923764628</v>
      </c>
      <c r="AU86" s="418">
        <f t="shared" si="681"/>
        <v>204.92940631233387</v>
      </c>
      <c r="AV86" s="418">
        <f t="shared" si="681"/>
        <v>202.67743481439607</v>
      </c>
      <c r="AW86" s="418">
        <f t="shared" si="681"/>
        <v>200.47441921858751</v>
      </c>
      <c r="AX86" s="418">
        <f t="shared" si="681"/>
        <v>200.4744192185874</v>
      </c>
      <c r="AY86" s="418">
        <f t="shared" si="681"/>
        <v>210.05264147014213</v>
      </c>
      <c r="AZ86" s="418">
        <f t="shared" si="681"/>
        <v>207.74437068475606</v>
      </c>
      <c r="BA86" s="418">
        <f t="shared" si="681"/>
        <v>205.48627969905215</v>
      </c>
      <c r="BB86" s="418">
        <f t="shared" si="681"/>
        <v>205.48627969905215</v>
      </c>
      <c r="BC86" s="418">
        <f t="shared" si="681"/>
        <v>212.93797995187492</v>
      </c>
      <c r="BD86" s="418">
        <f t="shared" si="681"/>
        <v>212.93797995187492</v>
      </c>
      <c r="BE86" s="418">
        <f t="shared" si="681"/>
        <v>210.62343669152847</v>
      </c>
      <c r="BF86" s="418">
        <f t="shared" si="681"/>
        <v>210.62343669152847</v>
      </c>
      <c r="BG86" s="418">
        <f t="shared" si="681"/>
        <v>220.70148661435599</v>
      </c>
      <c r="BH86" s="418">
        <f t="shared" si="681"/>
        <v>218.27619555265983</v>
      </c>
      <c r="BI86" s="418">
        <f t="shared" si="681"/>
        <v>215.90362820969608</v>
      </c>
      <c r="BJ86" s="418">
        <f t="shared" si="681"/>
        <v>215.90362820969608</v>
      </c>
      <c r="BK86" s="418">
        <f t="shared" si="681"/>
        <v>226.2190237797148</v>
      </c>
      <c r="BL86" s="418">
        <f t="shared" si="681"/>
        <v>223.73310044147627</v>
      </c>
      <c r="BM86" s="418">
        <f t="shared" si="681"/>
        <v>221.30121891493843</v>
      </c>
      <c r="BN86" s="418">
        <f t="shared" si="681"/>
        <v>221.30121891493843</v>
      </c>
      <c r="BO86" s="418">
        <f t="shared" si="681"/>
        <v>231.87449937420774</v>
      </c>
      <c r="BP86" s="418">
        <f t="shared" si="681"/>
        <v>229.32642795251309</v>
      </c>
      <c r="BQ86" s="418">
        <f t="shared" si="681"/>
        <v>226.83374938781196</v>
      </c>
      <c r="BR86" s="418">
        <f t="shared" si="681"/>
        <v>226.83374938781196</v>
      </c>
      <c r="BS86" s="418">
        <f t="shared" si="681"/>
        <v>235.05958865132595</v>
      </c>
      <c r="BT86" s="418">
        <f t="shared" si="681"/>
        <v>235.05958865132595</v>
      </c>
      <c r="BU86" s="418">
        <f t="shared" si="681"/>
        <v>232.50459312250723</v>
      </c>
      <c r="BV86" s="418">
        <f t="shared" ref="BV86:EG86" si="682" xml:space="preserve"> IF( BV81 = 1, $F80, BV83 + BV84 - BV85)</f>
        <v>232.50459312250723</v>
      </c>
      <c r="BW86" s="418">
        <f t="shared" si="682"/>
        <v>243.62962713383172</v>
      </c>
      <c r="BX86" s="418">
        <f t="shared" si="682"/>
        <v>240.9523784840095</v>
      </c>
      <c r="BY86" s="418">
        <f t="shared" si="682"/>
        <v>238.333330891792</v>
      </c>
      <c r="BZ86" s="418">
        <f t="shared" si="682"/>
        <v>238.333330891792</v>
      </c>
      <c r="CA86" s="418">
        <f t="shared" si="682"/>
        <v>249.72036781217753</v>
      </c>
      <c r="CB86" s="418">
        <f t="shared" si="682"/>
        <v>246.97618794610969</v>
      </c>
      <c r="CC86" s="418">
        <f t="shared" si="682"/>
        <v>244.2916641640868</v>
      </c>
      <c r="CD86" s="418">
        <f t="shared" si="682"/>
        <v>244.2916641640868</v>
      </c>
      <c r="CE86" s="418">
        <f t="shared" si="682"/>
        <v>255.96337700748211</v>
      </c>
      <c r="CF86" s="418">
        <f t="shared" si="682"/>
        <v>253.15059264476258</v>
      </c>
      <c r="CG86" s="418">
        <f t="shared" si="682"/>
        <v>250.39895576818913</v>
      </c>
      <c r="CH86" s="418">
        <f t="shared" si="682"/>
        <v>250.39895576818913</v>
      </c>
      <c r="CI86" s="418">
        <f t="shared" si="682"/>
        <v>259.4793574608816</v>
      </c>
      <c r="CJ86" s="418">
        <f t="shared" si="682"/>
        <v>259.4793574608816</v>
      </c>
      <c r="CK86" s="418">
        <f t="shared" si="682"/>
        <v>256.6589296623938</v>
      </c>
      <c r="CL86" s="418">
        <f t="shared" si="682"/>
        <v>256.6589296623938</v>
      </c>
      <c r="CM86" s="418">
        <f t="shared" si="682"/>
        <v>268.93971639205563</v>
      </c>
      <c r="CN86" s="418">
        <f t="shared" si="682"/>
        <v>265.98433489324179</v>
      </c>
      <c r="CO86" s="418">
        <f t="shared" si="682"/>
        <v>263.09320081831538</v>
      </c>
      <c r="CP86" s="418">
        <f t="shared" si="682"/>
        <v>263.09320081831538</v>
      </c>
      <c r="CQ86" s="418">
        <f t="shared" si="682"/>
        <v>275.66320930185702</v>
      </c>
      <c r="CR86" s="418">
        <f t="shared" si="682"/>
        <v>272.63394326557295</v>
      </c>
      <c r="CS86" s="418">
        <f t="shared" si="682"/>
        <v>269.67053083877317</v>
      </c>
      <c r="CT86" s="418">
        <f t="shared" si="682"/>
        <v>269.67053083877317</v>
      </c>
      <c r="CU86" s="418">
        <f t="shared" si="682"/>
        <v>282.55478953440354</v>
      </c>
      <c r="CV86" s="418">
        <f t="shared" si="682"/>
        <v>279.44979184721228</v>
      </c>
      <c r="CW86" s="418">
        <f t="shared" si="682"/>
        <v>276.41229410974256</v>
      </c>
      <c r="CX86" s="418">
        <f t="shared" si="682"/>
        <v>276.41229410974256</v>
      </c>
      <c r="CY86" s="418">
        <f t="shared" si="682"/>
        <v>286.43603664339264</v>
      </c>
      <c r="CZ86" s="418">
        <f t="shared" si="682"/>
        <v>286.43603664339264</v>
      </c>
      <c r="DA86" s="418">
        <f t="shared" si="682"/>
        <v>283.3226014624862</v>
      </c>
      <c r="DB86" s="418">
        <f t="shared" si="682"/>
        <v>283.3226014624862</v>
      </c>
      <c r="DC86" s="418">
        <f t="shared" si="682"/>
        <v>296.8792092486658</v>
      </c>
      <c r="DD86" s="418">
        <f t="shared" si="682"/>
        <v>293.61680035582344</v>
      </c>
      <c r="DE86" s="418">
        <f t="shared" si="682"/>
        <v>290.42531339543393</v>
      </c>
      <c r="DF86" s="418">
        <f t="shared" si="682"/>
        <v>290.42531339543393</v>
      </c>
      <c r="DG86" s="418">
        <f t="shared" si="682"/>
        <v>304.30118947988251</v>
      </c>
      <c r="DH86" s="418">
        <f t="shared" si="682"/>
        <v>300.95722036471898</v>
      </c>
      <c r="DI86" s="418">
        <f t="shared" si="682"/>
        <v>297.68594623031981</v>
      </c>
      <c r="DJ86" s="418">
        <f t="shared" si="682"/>
        <v>297.68594623031981</v>
      </c>
      <c r="DK86" s="418">
        <f t="shared" si="682"/>
        <v>311.90871921687972</v>
      </c>
      <c r="DL86" s="418">
        <f t="shared" si="682"/>
        <v>308.48115087383712</v>
      </c>
      <c r="DM86" s="418">
        <f t="shared" si="682"/>
        <v>305.12809488607797</v>
      </c>
      <c r="DN86" s="418">
        <f t="shared" si="682"/>
        <v>305.12809488607797</v>
      </c>
      <c r="DO86" s="418">
        <f t="shared" si="682"/>
        <v>0</v>
      </c>
      <c r="DP86" s="418">
        <f t="shared" si="682"/>
        <v>0</v>
      </c>
      <c r="DQ86" s="418">
        <f t="shared" si="682"/>
        <v>0</v>
      </c>
      <c r="DR86" s="418">
        <f t="shared" si="682"/>
        <v>0</v>
      </c>
      <c r="DS86" s="418">
        <f t="shared" si="682"/>
        <v>0</v>
      </c>
      <c r="DT86" s="418">
        <f t="shared" si="682"/>
        <v>0</v>
      </c>
      <c r="DU86" s="418">
        <f t="shared" si="682"/>
        <v>0</v>
      </c>
      <c r="DV86" s="418">
        <f t="shared" si="682"/>
        <v>0</v>
      </c>
      <c r="DW86" s="418">
        <f t="shared" si="682"/>
        <v>0</v>
      </c>
      <c r="DX86" s="418">
        <f t="shared" si="682"/>
        <v>0</v>
      </c>
      <c r="DY86" s="418">
        <f t="shared" si="682"/>
        <v>0</v>
      </c>
      <c r="DZ86" s="418">
        <f t="shared" si="682"/>
        <v>0</v>
      </c>
      <c r="EA86" s="418">
        <f t="shared" si="682"/>
        <v>0</v>
      </c>
      <c r="EB86" s="418">
        <f t="shared" si="682"/>
        <v>0</v>
      </c>
      <c r="EC86" s="418">
        <f t="shared" si="682"/>
        <v>0</v>
      </c>
      <c r="ED86" s="418">
        <f t="shared" si="682"/>
        <v>0</v>
      </c>
      <c r="EE86" s="418">
        <f t="shared" si="682"/>
        <v>0</v>
      </c>
      <c r="EF86" s="418">
        <f t="shared" si="682"/>
        <v>0</v>
      </c>
      <c r="EG86" s="418">
        <f t="shared" si="682"/>
        <v>0</v>
      </c>
      <c r="EH86" s="418">
        <f t="shared" ref="EH86:GJ86" si="683" xml:space="preserve"> IF( EH81 = 1, $F80, EH83 + EH84 - EH85)</f>
        <v>0</v>
      </c>
      <c r="EI86" s="418">
        <f t="shared" si="683"/>
        <v>0</v>
      </c>
      <c r="EJ86" s="418">
        <f t="shared" si="683"/>
        <v>0</v>
      </c>
      <c r="EK86" s="418">
        <f t="shared" si="683"/>
        <v>0</v>
      </c>
      <c r="EL86" s="418">
        <f t="shared" si="683"/>
        <v>0</v>
      </c>
      <c r="EM86" s="418">
        <f t="shared" si="683"/>
        <v>0</v>
      </c>
      <c r="EN86" s="418">
        <f t="shared" si="683"/>
        <v>0</v>
      </c>
      <c r="EO86" s="418">
        <f t="shared" si="683"/>
        <v>0</v>
      </c>
      <c r="EP86" s="418">
        <f t="shared" si="683"/>
        <v>0</v>
      </c>
      <c r="EQ86" s="418">
        <f t="shared" si="683"/>
        <v>0</v>
      </c>
      <c r="ER86" s="418">
        <f t="shared" si="683"/>
        <v>0</v>
      </c>
      <c r="ES86" s="418">
        <f t="shared" si="683"/>
        <v>0</v>
      </c>
      <c r="ET86" s="418">
        <f t="shared" si="683"/>
        <v>0</v>
      </c>
      <c r="EU86" s="418">
        <f t="shared" si="683"/>
        <v>0</v>
      </c>
      <c r="EV86" s="418">
        <f t="shared" si="683"/>
        <v>0</v>
      </c>
      <c r="EW86" s="418">
        <f t="shared" si="683"/>
        <v>0</v>
      </c>
      <c r="EX86" s="418">
        <f t="shared" si="683"/>
        <v>0</v>
      </c>
      <c r="EY86" s="418">
        <f t="shared" si="683"/>
        <v>0</v>
      </c>
      <c r="EZ86" s="418">
        <f t="shared" si="683"/>
        <v>0</v>
      </c>
      <c r="FA86" s="418">
        <f t="shared" si="683"/>
        <v>0</v>
      </c>
      <c r="FB86" s="418">
        <f t="shared" si="683"/>
        <v>0</v>
      </c>
      <c r="FC86" s="418">
        <f t="shared" si="683"/>
        <v>0</v>
      </c>
      <c r="FD86" s="418">
        <f t="shared" si="683"/>
        <v>0</v>
      </c>
      <c r="FE86" s="418">
        <f t="shared" si="683"/>
        <v>0</v>
      </c>
      <c r="FF86" s="418">
        <f t="shared" si="683"/>
        <v>0</v>
      </c>
      <c r="FG86" s="418">
        <f t="shared" si="683"/>
        <v>0</v>
      </c>
      <c r="FH86" s="418">
        <f t="shared" si="683"/>
        <v>0</v>
      </c>
      <c r="FI86" s="418">
        <f t="shared" si="683"/>
        <v>0</v>
      </c>
      <c r="FJ86" s="418">
        <f t="shared" si="683"/>
        <v>0</v>
      </c>
      <c r="FK86" s="418">
        <f t="shared" si="683"/>
        <v>0</v>
      </c>
      <c r="FL86" s="418">
        <f t="shared" si="683"/>
        <v>0</v>
      </c>
      <c r="FM86" s="418">
        <f t="shared" si="683"/>
        <v>0</v>
      </c>
      <c r="FN86" s="418">
        <f t="shared" si="683"/>
        <v>0</v>
      </c>
      <c r="FO86" s="418">
        <f t="shared" si="683"/>
        <v>0</v>
      </c>
      <c r="FP86" s="418">
        <f t="shared" si="683"/>
        <v>0</v>
      </c>
      <c r="FQ86" s="418">
        <f t="shared" si="683"/>
        <v>0</v>
      </c>
      <c r="FR86" s="418">
        <f t="shared" si="683"/>
        <v>0</v>
      </c>
      <c r="FS86" s="418">
        <f t="shared" si="683"/>
        <v>0</v>
      </c>
      <c r="FT86" s="418">
        <f t="shared" si="683"/>
        <v>0</v>
      </c>
      <c r="FU86" s="418">
        <f t="shared" si="683"/>
        <v>0</v>
      </c>
      <c r="FV86" s="418">
        <f t="shared" si="683"/>
        <v>0</v>
      </c>
      <c r="FW86" s="418">
        <f t="shared" si="683"/>
        <v>0</v>
      </c>
      <c r="FX86" s="418">
        <f t="shared" si="683"/>
        <v>0</v>
      </c>
      <c r="FY86" s="418">
        <f t="shared" si="683"/>
        <v>0</v>
      </c>
      <c r="FZ86" s="418">
        <f t="shared" si="683"/>
        <v>0</v>
      </c>
      <c r="GA86" s="418">
        <f t="shared" si="683"/>
        <v>0</v>
      </c>
      <c r="GB86" s="418">
        <f t="shared" si="683"/>
        <v>0</v>
      </c>
      <c r="GC86" s="418">
        <f t="shared" si="683"/>
        <v>0</v>
      </c>
      <c r="GD86" s="418">
        <f t="shared" si="683"/>
        <v>0</v>
      </c>
      <c r="GE86" s="418">
        <f t="shared" si="683"/>
        <v>0</v>
      </c>
      <c r="GF86" s="418">
        <f t="shared" si="683"/>
        <v>0</v>
      </c>
      <c r="GG86" s="418">
        <f t="shared" si="683"/>
        <v>0</v>
      </c>
      <c r="GH86" s="418">
        <f t="shared" si="683"/>
        <v>0</v>
      </c>
      <c r="GI86" s="418">
        <f t="shared" si="683"/>
        <v>0</v>
      </c>
      <c r="GJ86" s="418">
        <f t="shared" si="683"/>
        <v>0</v>
      </c>
    </row>
    <row r="87" spans="1:192" x14ac:dyDescent="0.25">
      <c r="A87" s="247"/>
      <c r="B87" s="247"/>
      <c r="C87" s="248"/>
      <c r="D87" s="249"/>
      <c r="E87" s="246"/>
      <c r="F87" s="246"/>
      <c r="G87" s="246"/>
      <c r="H87" s="246"/>
      <c r="I87" s="246"/>
      <c r="J87" s="246"/>
      <c r="K87" s="246"/>
      <c r="L87" s="246"/>
      <c r="M87" s="246"/>
      <c r="N87" s="246"/>
      <c r="O87" s="246"/>
      <c r="P87" s="246"/>
      <c r="Q87" s="246"/>
      <c r="R87" s="246"/>
      <c r="S87" s="246"/>
      <c r="T87" s="246"/>
      <c r="U87" s="246"/>
      <c r="V87" s="246"/>
      <c r="W87" s="246"/>
      <c r="X87" s="246"/>
      <c r="Y87" s="246"/>
      <c r="Z87" s="246"/>
      <c r="AA87" s="246"/>
      <c r="AB87" s="246"/>
      <c r="AC87" s="246"/>
      <c r="AD87" s="246"/>
      <c r="AE87" s="246"/>
      <c r="AF87" s="246"/>
      <c r="AG87" s="246"/>
      <c r="AH87" s="246"/>
      <c r="AI87" s="246"/>
      <c r="AJ87" s="246"/>
      <c r="AK87" s="246"/>
      <c r="AL87" s="246"/>
      <c r="AM87" s="246"/>
      <c r="AN87" s="246"/>
      <c r="AO87" s="246"/>
      <c r="AP87" s="246"/>
      <c r="AQ87" s="246"/>
      <c r="AR87" s="246"/>
      <c r="AS87" s="246"/>
      <c r="AT87" s="246"/>
      <c r="AU87" s="246"/>
      <c r="AV87" s="246"/>
      <c r="AW87" s="246"/>
      <c r="AX87" s="246"/>
      <c r="AY87" s="246"/>
      <c r="AZ87" s="246"/>
      <c r="BA87" s="246"/>
      <c r="BB87" s="246"/>
      <c r="BC87" s="246"/>
      <c r="BD87" s="246"/>
      <c r="BE87" s="246"/>
      <c r="BF87" s="246"/>
      <c r="BG87" s="246"/>
      <c r="BH87" s="246"/>
      <c r="BI87" s="246"/>
      <c r="BJ87" s="246"/>
      <c r="BK87" s="246"/>
      <c r="BL87" s="246"/>
      <c r="BM87" s="246"/>
      <c r="BN87" s="246"/>
      <c r="BO87" s="246"/>
      <c r="BP87" s="246"/>
      <c r="BQ87" s="246"/>
      <c r="BR87" s="246"/>
      <c r="BS87" s="246"/>
      <c r="BT87" s="246"/>
      <c r="BU87" s="246"/>
      <c r="BV87" s="246"/>
      <c r="BW87" s="246"/>
      <c r="BX87" s="246"/>
      <c r="BY87" s="246"/>
      <c r="BZ87" s="246"/>
      <c r="CA87" s="246"/>
      <c r="CB87" s="246"/>
      <c r="CC87" s="246"/>
      <c r="CD87" s="246"/>
      <c r="CE87" s="246"/>
      <c r="CF87" s="246"/>
      <c r="CG87" s="246"/>
      <c r="CH87" s="246"/>
      <c r="CI87" s="246"/>
      <c r="CJ87" s="246"/>
      <c r="CK87" s="246"/>
      <c r="CL87" s="246"/>
      <c r="CM87" s="246"/>
      <c r="CN87" s="246"/>
      <c r="CO87" s="246"/>
      <c r="CP87" s="246"/>
      <c r="CQ87" s="246"/>
      <c r="CR87" s="246"/>
      <c r="CS87" s="246"/>
      <c r="CT87" s="246"/>
      <c r="CU87" s="246"/>
      <c r="CV87" s="246"/>
      <c r="CW87" s="246"/>
      <c r="CX87" s="246"/>
      <c r="CY87" s="246"/>
      <c r="CZ87" s="246"/>
      <c r="DA87" s="246"/>
      <c r="DB87" s="246"/>
      <c r="DC87" s="246"/>
      <c r="DD87" s="246"/>
      <c r="DE87" s="246"/>
      <c r="DF87" s="246"/>
      <c r="DG87" s="246"/>
      <c r="DH87" s="246"/>
      <c r="DI87" s="246"/>
      <c r="DJ87" s="246"/>
      <c r="DK87" s="246"/>
      <c r="DL87" s="246"/>
      <c r="DM87" s="246"/>
      <c r="DN87" s="246"/>
      <c r="DO87" s="246"/>
      <c r="DP87" s="246"/>
      <c r="DQ87" s="246"/>
      <c r="DR87" s="246"/>
      <c r="DS87" s="246"/>
      <c r="DT87" s="246"/>
      <c r="DU87" s="246"/>
      <c r="DV87" s="246"/>
      <c r="DW87" s="246"/>
      <c r="DX87" s="246"/>
      <c r="DY87" s="246"/>
      <c r="DZ87" s="246"/>
      <c r="EA87" s="246"/>
      <c r="EB87" s="246"/>
      <c r="EC87" s="246"/>
      <c r="ED87" s="246"/>
      <c r="EE87" s="246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</row>
    <row r="88" spans="1:192" x14ac:dyDescent="0.25">
      <c r="A88" s="247"/>
      <c r="B88" s="247"/>
      <c r="C88" s="248"/>
      <c r="D88" s="249"/>
      <c r="E88" s="246"/>
      <c r="F88" s="246"/>
      <c r="G88" s="246"/>
      <c r="H88" s="246"/>
      <c r="I88" s="246"/>
      <c r="J88" s="246"/>
      <c r="K88" s="246"/>
      <c r="L88" s="246"/>
      <c r="M88" s="246"/>
      <c r="N88" s="246"/>
      <c r="O88" s="246"/>
      <c r="P88" s="246"/>
      <c r="Q88" s="246"/>
      <c r="R88" s="246"/>
      <c r="S88" s="246"/>
      <c r="T88" s="246"/>
      <c r="U88" s="246"/>
      <c r="V88" s="246"/>
      <c r="W88" s="246"/>
      <c r="X88" s="246"/>
      <c r="Y88" s="246"/>
      <c r="Z88" s="246"/>
      <c r="AA88" s="246"/>
      <c r="AB88" s="246"/>
      <c r="AC88" s="246"/>
      <c r="AD88" s="246"/>
      <c r="AE88" s="246"/>
      <c r="AF88" s="246"/>
      <c r="AG88" s="246"/>
      <c r="AH88" s="246"/>
      <c r="AI88" s="246"/>
      <c r="AJ88" s="246"/>
      <c r="AK88" s="246"/>
      <c r="AL88" s="246"/>
      <c r="AM88" s="246"/>
      <c r="AN88" s="246"/>
      <c r="AO88" s="246"/>
      <c r="AP88" s="246"/>
      <c r="AQ88" s="246"/>
      <c r="AR88" s="246"/>
      <c r="AS88" s="246"/>
      <c r="AT88" s="246"/>
      <c r="AU88" s="246"/>
      <c r="AV88" s="246"/>
      <c r="AW88" s="246"/>
      <c r="AX88" s="246"/>
      <c r="AY88" s="246"/>
      <c r="AZ88" s="246"/>
      <c r="BA88" s="246"/>
      <c r="BB88" s="246"/>
      <c r="BC88" s="246"/>
      <c r="BD88" s="246"/>
      <c r="BE88" s="246"/>
      <c r="BF88" s="246"/>
      <c r="BG88" s="246"/>
      <c r="BH88" s="246"/>
      <c r="BI88" s="246"/>
      <c r="BJ88" s="246"/>
      <c r="BK88" s="246"/>
      <c r="BL88" s="246"/>
      <c r="BM88" s="246"/>
      <c r="BN88" s="246"/>
      <c r="BO88" s="246"/>
      <c r="BP88" s="246"/>
      <c r="BQ88" s="246"/>
      <c r="BR88" s="246"/>
      <c r="BS88" s="246"/>
      <c r="BT88" s="246"/>
      <c r="BU88" s="246"/>
      <c r="BV88" s="246"/>
      <c r="BW88" s="246"/>
      <c r="BX88" s="246"/>
      <c r="BY88" s="246"/>
      <c r="BZ88" s="246"/>
      <c r="CA88" s="246"/>
      <c r="CB88" s="246"/>
      <c r="CC88" s="246"/>
      <c r="CD88" s="246"/>
      <c r="CE88" s="246"/>
      <c r="CF88" s="246"/>
      <c r="CG88" s="246"/>
      <c r="CH88" s="246"/>
      <c r="CI88" s="246"/>
      <c r="CJ88" s="246"/>
      <c r="CK88" s="246"/>
      <c r="CL88" s="246"/>
      <c r="CM88" s="246"/>
      <c r="CN88" s="246"/>
      <c r="CO88" s="246"/>
      <c r="CP88" s="246"/>
      <c r="CQ88" s="246"/>
      <c r="CR88" s="246"/>
      <c r="CS88" s="246"/>
      <c r="CT88" s="246"/>
      <c r="CU88" s="246"/>
      <c r="CV88" s="246"/>
      <c r="CW88" s="246"/>
      <c r="CX88" s="246"/>
      <c r="CY88" s="246"/>
      <c r="CZ88" s="246"/>
      <c r="DA88" s="246"/>
      <c r="DB88" s="246"/>
      <c r="DC88" s="246"/>
      <c r="DD88" s="246"/>
      <c r="DE88" s="246"/>
      <c r="DF88" s="246"/>
      <c r="DG88" s="246"/>
      <c r="DH88" s="246"/>
      <c r="DI88" s="246"/>
      <c r="DJ88" s="246"/>
      <c r="DK88" s="246"/>
      <c r="DL88" s="246"/>
      <c r="DM88" s="246"/>
      <c r="DN88" s="246"/>
      <c r="DO88" s="246"/>
      <c r="DP88" s="246"/>
      <c r="DQ88" s="246"/>
      <c r="DR88" s="246"/>
      <c r="DS88" s="246"/>
      <c r="DT88" s="246"/>
      <c r="DU88" s="246"/>
      <c r="DV88" s="246"/>
      <c r="DW88" s="246"/>
      <c r="DX88" s="246"/>
      <c r="DY88" s="246"/>
      <c r="DZ88" s="246"/>
      <c r="EA88" s="246"/>
      <c r="EB88" s="246"/>
      <c r="EC88" s="246"/>
      <c r="ED88" s="246"/>
      <c r="EE88" s="246"/>
      <c r="EF88" s="246"/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/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/>
      <c r="GC88" s="246"/>
      <c r="GD88" s="246"/>
      <c r="GE88" s="246"/>
      <c r="GF88" s="246"/>
      <c r="GG88" s="246"/>
      <c r="GH88" s="246"/>
      <c r="GI88" s="246"/>
      <c r="GJ88" s="246"/>
    </row>
    <row r="89" spans="1:192" x14ac:dyDescent="0.25">
      <c r="A89" s="247" t="s">
        <v>469</v>
      </c>
      <c r="B89" s="247"/>
      <c r="C89" s="248"/>
      <c r="D89" s="249"/>
      <c r="E89" s="246"/>
      <c r="F89" s="246"/>
      <c r="G89" s="246"/>
      <c r="H89" s="246"/>
      <c r="I89" s="246"/>
      <c r="J89" s="246"/>
      <c r="K89" s="246"/>
      <c r="L89" s="246"/>
      <c r="M89" s="246"/>
      <c r="N89" s="246"/>
      <c r="O89" s="246"/>
      <c r="P89" s="246"/>
      <c r="Q89" s="246"/>
      <c r="R89" s="246"/>
      <c r="S89" s="246"/>
      <c r="T89" s="246"/>
      <c r="U89" s="246"/>
      <c r="V89" s="246"/>
      <c r="W89" s="246"/>
      <c r="X89" s="246"/>
      <c r="Y89" s="246"/>
      <c r="Z89" s="246"/>
      <c r="AA89" s="246"/>
      <c r="AB89" s="246"/>
      <c r="AC89" s="246"/>
      <c r="AD89" s="246"/>
      <c r="AE89" s="246"/>
      <c r="AF89" s="246"/>
      <c r="AG89" s="246"/>
      <c r="AH89" s="246"/>
      <c r="AI89" s="246"/>
      <c r="AJ89" s="246"/>
      <c r="AK89" s="246"/>
      <c r="AL89" s="246"/>
      <c r="AM89" s="246"/>
      <c r="AN89" s="246"/>
      <c r="AO89" s="246"/>
      <c r="AP89" s="246"/>
      <c r="AQ89" s="246"/>
      <c r="AR89" s="246"/>
      <c r="AS89" s="246"/>
      <c r="AT89" s="246"/>
      <c r="AU89" s="246"/>
      <c r="AV89" s="246"/>
      <c r="AW89" s="246"/>
      <c r="AX89" s="246"/>
      <c r="AY89" s="246"/>
      <c r="AZ89" s="246"/>
      <c r="BA89" s="246"/>
      <c r="BB89" s="246"/>
      <c r="BC89" s="246"/>
      <c r="BD89" s="246"/>
      <c r="BE89" s="246"/>
      <c r="BF89" s="246"/>
      <c r="BG89" s="246"/>
      <c r="BH89" s="246"/>
      <c r="BI89" s="246"/>
      <c r="BJ89" s="246"/>
      <c r="BK89" s="246"/>
      <c r="BL89" s="246"/>
      <c r="BM89" s="246"/>
      <c r="BN89" s="246"/>
      <c r="BO89" s="246"/>
      <c r="BP89" s="246"/>
      <c r="BQ89" s="246"/>
      <c r="BR89" s="246"/>
      <c r="BS89" s="246"/>
      <c r="BT89" s="246"/>
      <c r="BU89" s="246"/>
      <c r="BV89" s="246"/>
      <c r="BW89" s="246"/>
      <c r="BX89" s="246"/>
      <c r="BY89" s="246"/>
      <c r="BZ89" s="246"/>
      <c r="CA89" s="246"/>
      <c r="CB89" s="246"/>
      <c r="CC89" s="246"/>
      <c r="CD89" s="246"/>
      <c r="CE89" s="246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  <c r="CS89" s="246"/>
      <c r="CT89" s="246"/>
      <c r="CU89" s="246"/>
      <c r="CV89" s="246"/>
      <c r="CW89" s="246"/>
      <c r="CX89" s="246"/>
      <c r="CY89" s="246"/>
      <c r="CZ89" s="246"/>
      <c r="DA89" s="246"/>
      <c r="DB89" s="246"/>
      <c r="DC89" s="246"/>
      <c r="DD89" s="246"/>
      <c r="DE89" s="246"/>
      <c r="DF89" s="246"/>
      <c r="DG89" s="246"/>
      <c r="DH89" s="246"/>
      <c r="DI89" s="246"/>
      <c r="DJ89" s="246"/>
      <c r="DK89" s="246"/>
      <c r="DL89" s="246"/>
      <c r="DM89" s="246"/>
      <c r="DN89" s="246"/>
      <c r="DO89" s="246"/>
      <c r="DP89" s="246"/>
      <c r="DQ89" s="246"/>
      <c r="DR89" s="246"/>
      <c r="DS89" s="246"/>
      <c r="DT89" s="246"/>
      <c r="DU89" s="246"/>
      <c r="DV89" s="246"/>
      <c r="DW89" s="246"/>
      <c r="DX89" s="246"/>
      <c r="DY89" s="246"/>
      <c r="DZ89" s="246"/>
      <c r="EA89" s="246"/>
      <c r="EB89" s="246"/>
      <c r="EC89" s="246"/>
      <c r="ED89" s="246"/>
      <c r="EE89" s="246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</row>
    <row r="90" spans="1:192" x14ac:dyDescent="0.25">
      <c r="A90" s="247"/>
      <c r="B90" s="247"/>
      <c r="C90" s="248"/>
      <c r="D90" s="249"/>
      <c r="E90" s="246"/>
      <c r="F90" s="246"/>
      <c r="G90" s="246"/>
      <c r="H90" s="246"/>
      <c r="I90" s="246"/>
      <c r="J90" s="246"/>
      <c r="K90" s="246"/>
      <c r="L90" s="246"/>
      <c r="M90" s="246"/>
      <c r="N90" s="246"/>
      <c r="O90" s="246"/>
      <c r="P90" s="246"/>
      <c r="Q90" s="246"/>
      <c r="R90" s="246"/>
      <c r="S90" s="246"/>
      <c r="T90" s="246"/>
      <c r="U90" s="246"/>
      <c r="V90" s="246"/>
      <c r="W90" s="246"/>
      <c r="X90" s="246"/>
      <c r="Y90" s="246"/>
      <c r="Z90" s="246"/>
      <c r="AA90" s="246"/>
      <c r="AB90" s="246"/>
      <c r="AC90" s="246"/>
      <c r="AD90" s="246"/>
      <c r="AE90" s="246"/>
      <c r="AF90" s="246"/>
      <c r="AG90" s="246"/>
      <c r="AH90" s="246"/>
      <c r="AI90" s="246"/>
      <c r="AJ90" s="246"/>
      <c r="AK90" s="246"/>
      <c r="AL90" s="246"/>
      <c r="AM90" s="246"/>
      <c r="AN90" s="246"/>
      <c r="AO90" s="246"/>
      <c r="AP90" s="246"/>
      <c r="AQ90" s="246"/>
      <c r="AR90" s="246"/>
      <c r="AS90" s="246"/>
      <c r="AT90" s="246"/>
      <c r="AU90" s="246"/>
      <c r="AV90" s="246"/>
      <c r="AW90" s="246"/>
      <c r="AX90" s="246"/>
      <c r="AY90" s="246"/>
      <c r="AZ90" s="246"/>
      <c r="BA90" s="246"/>
      <c r="BB90" s="246"/>
      <c r="BC90" s="246"/>
      <c r="BD90" s="246"/>
      <c r="BE90" s="246"/>
      <c r="BF90" s="246"/>
      <c r="BG90" s="246"/>
      <c r="BH90" s="246"/>
      <c r="BI90" s="246"/>
      <c r="BJ90" s="246"/>
      <c r="BK90" s="246"/>
      <c r="BL90" s="246"/>
      <c r="BM90" s="246"/>
      <c r="BN90" s="246"/>
      <c r="BO90" s="246"/>
      <c r="BP90" s="246"/>
      <c r="BQ90" s="246"/>
      <c r="BR90" s="246"/>
      <c r="BS90" s="246"/>
      <c r="BT90" s="246"/>
      <c r="BU90" s="246"/>
      <c r="BV90" s="246"/>
      <c r="BW90" s="246"/>
      <c r="BX90" s="246"/>
      <c r="BY90" s="246"/>
      <c r="BZ90" s="246"/>
      <c r="CA90" s="246"/>
      <c r="CB90" s="246"/>
      <c r="CC90" s="246"/>
      <c r="CD90" s="246"/>
      <c r="CE90" s="246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  <c r="CS90" s="246"/>
      <c r="CT90" s="246"/>
      <c r="CU90" s="246"/>
      <c r="CV90" s="246"/>
      <c r="CW90" s="246"/>
      <c r="CX90" s="246"/>
      <c r="CY90" s="246"/>
      <c r="CZ90" s="246"/>
      <c r="DA90" s="246"/>
      <c r="DB90" s="246"/>
      <c r="DC90" s="246"/>
      <c r="DD90" s="246"/>
      <c r="DE90" s="246"/>
      <c r="DF90" s="246"/>
      <c r="DG90" s="246"/>
      <c r="DH90" s="246"/>
      <c r="DI90" s="246"/>
      <c r="DJ90" s="246"/>
      <c r="DK90" s="246"/>
      <c r="DL90" s="246"/>
      <c r="DM90" s="246"/>
      <c r="DN90" s="246"/>
      <c r="DO90" s="246"/>
      <c r="DP90" s="246"/>
      <c r="DQ90" s="246"/>
      <c r="DR90" s="246"/>
      <c r="DS90" s="246"/>
      <c r="DT90" s="246"/>
      <c r="DU90" s="246"/>
      <c r="DV90" s="246"/>
      <c r="DW90" s="246"/>
      <c r="DX90" s="246"/>
      <c r="DY90" s="246"/>
      <c r="DZ90" s="246"/>
      <c r="EA90" s="246"/>
      <c r="EB90" s="246"/>
      <c r="EC90" s="246"/>
      <c r="ED90" s="246"/>
      <c r="EE90" s="246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</row>
    <row r="91" spans="1:192" x14ac:dyDescent="0.25">
      <c r="A91" s="247"/>
      <c r="B91" s="247"/>
      <c r="C91" s="248"/>
      <c r="D91" s="249"/>
      <c r="E91" s="9" t="str">
        <f t="shared" ref="E91:AJ91" si="684" xml:space="preserve"> E$64</f>
        <v>Accounts receivable balance</v>
      </c>
      <c r="F91" s="9">
        <f t="shared" si="684"/>
        <v>0</v>
      </c>
      <c r="G91" s="9" t="str">
        <f t="shared" si="684"/>
        <v>$ 000s</v>
      </c>
      <c r="H91" s="9">
        <f t="shared" si="684"/>
        <v>0</v>
      </c>
      <c r="I91" s="9">
        <f t="shared" si="684"/>
        <v>0</v>
      </c>
      <c r="J91" s="9">
        <f t="shared" si="684"/>
        <v>0</v>
      </c>
      <c r="K91" s="9">
        <f t="shared" si="684"/>
        <v>0</v>
      </c>
      <c r="L91" s="9">
        <f t="shared" si="684"/>
        <v>0</v>
      </c>
      <c r="M91" s="9">
        <f t="shared" si="684"/>
        <v>0</v>
      </c>
      <c r="N91" s="9">
        <f t="shared" si="684"/>
        <v>0</v>
      </c>
      <c r="O91" s="9">
        <f t="shared" si="684"/>
        <v>0</v>
      </c>
      <c r="P91" s="9">
        <f t="shared" si="684"/>
        <v>0</v>
      </c>
      <c r="Q91" s="9">
        <f t="shared" si="684"/>
        <v>0</v>
      </c>
      <c r="R91" s="9">
        <f t="shared" si="684"/>
        <v>0</v>
      </c>
      <c r="S91" s="9">
        <f t="shared" si="684"/>
        <v>1616.3667228367631</v>
      </c>
      <c r="T91" s="9">
        <f t="shared" si="684"/>
        <v>1961.923644602065</v>
      </c>
      <c r="U91" s="9">
        <f t="shared" si="684"/>
        <v>2012.4724019509104</v>
      </c>
      <c r="V91" s="9">
        <f t="shared" si="684"/>
        <v>1653.1023301739624</v>
      </c>
      <c r="W91" s="9">
        <f t="shared" si="684"/>
        <v>1590.6511951813318</v>
      </c>
      <c r="X91" s="9">
        <f t="shared" si="684"/>
        <v>1952.1628304498163</v>
      </c>
      <c r="Y91" s="9">
        <f t="shared" si="684"/>
        <v>2002.460101443693</v>
      </c>
      <c r="Z91" s="9">
        <f t="shared" si="684"/>
        <v>1644.8779404716047</v>
      </c>
      <c r="AA91" s="9">
        <f t="shared" si="684"/>
        <v>1600.323479950262</v>
      </c>
      <c r="AB91" s="9">
        <f t="shared" si="684"/>
        <v>1942.4505775620064</v>
      </c>
      <c r="AC91" s="9">
        <f t="shared" si="684"/>
        <v>1992.4976133768087</v>
      </c>
      <c r="AD91" s="9">
        <f t="shared" si="684"/>
        <v>1636.6944681309506</v>
      </c>
      <c r="AE91" s="9">
        <f t="shared" si="684"/>
        <v>1592.3616715923008</v>
      </c>
      <c r="AF91" s="9">
        <f t="shared" si="684"/>
        <v>1932.786644340305</v>
      </c>
      <c r="AG91" s="9">
        <f t="shared" si="684"/>
        <v>1982.5846899271737</v>
      </c>
      <c r="AH91" s="9">
        <f t="shared" si="684"/>
        <v>1628.5517095830346</v>
      </c>
      <c r="AI91" s="9">
        <f t="shared" si="684"/>
        <v>1584.4394742211953</v>
      </c>
      <c r="AJ91" s="9">
        <f t="shared" si="684"/>
        <v>1923.1707903883639</v>
      </c>
      <c r="AK91" s="9">
        <f t="shared" ref="AK91:BP91" si="685" xml:space="preserve"> AK$64</f>
        <v>1972.7210845046507</v>
      </c>
      <c r="AL91" s="9">
        <f t="shared" si="685"/>
        <v>1620.449462271677</v>
      </c>
      <c r="AM91" s="9">
        <f t="shared" si="685"/>
        <v>1559.2318919677177</v>
      </c>
      <c r="AN91" s="9">
        <f t="shared" si="685"/>
        <v>1913.6027765058352</v>
      </c>
      <c r="AO91" s="9">
        <f t="shared" si="685"/>
        <v>1962.9065517459212</v>
      </c>
      <c r="AP91" s="9">
        <f t="shared" si="685"/>
        <v>1612.3875246484349</v>
      </c>
      <c r="AQ91" s="9">
        <f t="shared" si="685"/>
        <v>1568.7131251416508</v>
      </c>
      <c r="AR91" s="9">
        <f t="shared" si="685"/>
        <v>1904.0823646824233</v>
      </c>
      <c r="AS91" s="9">
        <f t="shared" si="685"/>
        <v>1953.1408475083795</v>
      </c>
      <c r="AT91" s="9">
        <f t="shared" si="685"/>
        <v>1604.3656961675979</v>
      </c>
      <c r="AU91" s="9">
        <f t="shared" si="685"/>
        <v>1560.9085822304983</v>
      </c>
      <c r="AV91" s="9">
        <f t="shared" si="685"/>
        <v>1894.6093180919638</v>
      </c>
      <c r="AW91" s="9">
        <f t="shared" si="685"/>
        <v>1943.4237288640597</v>
      </c>
      <c r="AX91" s="9">
        <f t="shared" si="685"/>
        <v>1596.3837772811921</v>
      </c>
      <c r="AY91" s="9">
        <f t="shared" si="685"/>
        <v>1553.1428678910434</v>
      </c>
      <c r="AZ91" s="9">
        <f t="shared" si="685"/>
        <v>1885.1834010865314</v>
      </c>
      <c r="BA91" s="9">
        <f t="shared" si="685"/>
        <v>1933.7549540935916</v>
      </c>
      <c r="BB91" s="9">
        <f t="shared" si="685"/>
        <v>1588.4415694340214</v>
      </c>
      <c r="BC91" s="9">
        <f t="shared" si="685"/>
        <v>1528.4331978589898</v>
      </c>
      <c r="BD91" s="9">
        <f t="shared" si="685"/>
        <v>1875.8043791905784</v>
      </c>
      <c r="BE91" s="9">
        <f t="shared" si="685"/>
        <v>1924.1342826801911</v>
      </c>
      <c r="BF91" s="9">
        <f t="shared" si="685"/>
        <v>1580.5388750587281</v>
      </c>
      <c r="BG91" s="9">
        <f t="shared" si="685"/>
        <v>1537.7271531804099</v>
      </c>
      <c r="BH91" s="9">
        <f t="shared" si="685"/>
        <v>1866.472019095103</v>
      </c>
      <c r="BI91" s="9">
        <f t="shared" si="685"/>
        <v>1914.5614753036725</v>
      </c>
      <c r="BJ91" s="9">
        <f t="shared" si="685"/>
        <v>1572.6754975708741</v>
      </c>
      <c r="BK91" s="9">
        <f t="shared" si="685"/>
        <v>1530.0767693337416</v>
      </c>
      <c r="BL91" s="9">
        <f t="shared" si="685"/>
        <v>1857.1860886518439</v>
      </c>
      <c r="BM91" s="9">
        <f t="shared" si="685"/>
        <v>1905.0362938345002</v>
      </c>
      <c r="BN91" s="9">
        <f t="shared" si="685"/>
        <v>1564.8512413640537</v>
      </c>
      <c r="BO91" s="9">
        <f t="shared" si="685"/>
        <v>1522.4644470982507</v>
      </c>
      <c r="BP91" s="9">
        <f t="shared" si="685"/>
        <v>1847.9463568675073</v>
      </c>
      <c r="BQ91" s="9">
        <f t="shared" ref="BQ91:CV91" si="686" xml:space="preserve"> BQ$64</f>
        <v>1895.5585013278619</v>
      </c>
      <c r="BR91" s="9">
        <f t="shared" si="686"/>
        <v>1557.0659118050294</v>
      </c>
      <c r="BS91" s="9">
        <f t="shared" si="686"/>
        <v>1498.2428542872731</v>
      </c>
      <c r="BT91" s="9">
        <f t="shared" si="686"/>
        <v>1838.7525938980175</v>
      </c>
      <c r="BU91" s="9">
        <f t="shared" si="686"/>
        <v>1886.1278620177727</v>
      </c>
      <c r="BV91" s="9">
        <f t="shared" si="686"/>
        <v>1549.319315228885</v>
      </c>
      <c r="BW91" s="9">
        <f t="shared" si="686"/>
        <v>1507.3532309578977</v>
      </c>
      <c r="BX91" s="9">
        <f t="shared" si="686"/>
        <v>1829.6045710428034</v>
      </c>
      <c r="BY91" s="9">
        <f t="shared" si="686"/>
        <v>1876.7441413112174</v>
      </c>
      <c r="BZ91" s="9">
        <f t="shared" si="686"/>
        <v>1541.6112589342142</v>
      </c>
      <c r="CA91" s="9">
        <f t="shared" si="686"/>
        <v>1499.8539611521378</v>
      </c>
      <c r="CB91" s="9">
        <f t="shared" si="686"/>
        <v>1820.5020607391089</v>
      </c>
      <c r="CC91" s="9">
        <f t="shared" si="686"/>
        <v>1867.4071057823062</v>
      </c>
      <c r="CD91" s="9">
        <f t="shared" si="686"/>
        <v>1533.9415511783227</v>
      </c>
      <c r="CE91" s="9">
        <f t="shared" si="686"/>
        <v>1492.3920011464061</v>
      </c>
      <c r="CF91" s="9">
        <f t="shared" si="686"/>
        <v>1811.4448365563271</v>
      </c>
      <c r="CG91" s="9">
        <f t="shared" si="686"/>
        <v>1858.1165231664741</v>
      </c>
      <c r="CH91" s="9">
        <f t="shared" si="686"/>
        <v>1526.3100011724609</v>
      </c>
      <c r="CI91" s="9">
        <f t="shared" si="686"/>
        <v>1468.6488448217874</v>
      </c>
      <c r="CJ91" s="9">
        <f t="shared" si="686"/>
        <v>1802.4326731903752</v>
      </c>
      <c r="CK91" s="9">
        <f t="shared" si="686"/>
        <v>1848.8721623547008</v>
      </c>
      <c r="CL91" s="9">
        <f t="shared" si="686"/>
        <v>1518.7164190770754</v>
      </c>
      <c r="CM91" s="9">
        <f t="shared" si="686"/>
        <v>1477.5792689749328</v>
      </c>
      <c r="CN91" s="9">
        <f t="shared" si="686"/>
        <v>1793.4653464580852</v>
      </c>
      <c r="CO91" s="9">
        <f t="shared" si="686"/>
        <v>1839.673793387763</v>
      </c>
      <c r="CP91" s="9">
        <f t="shared" si="686"/>
        <v>1511.1606159970906</v>
      </c>
      <c r="CQ91" s="9">
        <f t="shared" si="686"/>
        <v>1470.2281283332668</v>
      </c>
      <c r="CR91" s="9">
        <f t="shared" si="686"/>
        <v>1784.5426332916277</v>
      </c>
      <c r="CS91" s="9">
        <f t="shared" si="686"/>
        <v>1830.5211874505103</v>
      </c>
      <c r="CT91" s="9">
        <f t="shared" si="686"/>
        <v>1503.6424039772046</v>
      </c>
      <c r="CU91" s="9">
        <f t="shared" si="686"/>
        <v>1462.9135605306137</v>
      </c>
      <c r="CV91" s="9">
        <f t="shared" si="686"/>
        <v>1775.6643117329631</v>
      </c>
      <c r="CW91" s="9">
        <f t="shared" ref="CW91:EB91" si="687" xml:space="preserve"> CW$64</f>
        <v>1821.414116866179</v>
      </c>
      <c r="CX91" s="9">
        <f t="shared" si="687"/>
        <v>1496.1615959972187</v>
      </c>
      <c r="CY91" s="9">
        <f t="shared" si="687"/>
        <v>1439.6393903860398</v>
      </c>
      <c r="CZ91" s="9">
        <f t="shared" si="687"/>
        <v>1766.8301609283217</v>
      </c>
      <c r="DA91" s="9">
        <f t="shared" si="687"/>
        <v>1812.3523550907257</v>
      </c>
      <c r="DB91" s="9">
        <f t="shared" si="687"/>
        <v>1488.7180059673819</v>
      </c>
      <c r="DC91" s="9">
        <f t="shared" si="687"/>
        <v>1448.393416529902</v>
      </c>
      <c r="DD91" s="9">
        <f t="shared" si="687"/>
        <v>1758.0399611227085</v>
      </c>
      <c r="DE91" s="9">
        <f t="shared" si="687"/>
        <v>1803.3356767071905</v>
      </c>
      <c r="DF91" s="9">
        <f t="shared" si="687"/>
        <v>1481.3114487237635</v>
      </c>
      <c r="DG91" s="9">
        <f t="shared" si="687"/>
        <v>1441.1874791342311</v>
      </c>
      <c r="DH91" s="9">
        <f t="shared" si="687"/>
        <v>1749.2934936544366</v>
      </c>
      <c r="DI91" s="9">
        <f t="shared" si="687"/>
        <v>1794.3638574200904</v>
      </c>
      <c r="DJ91" s="9">
        <f t="shared" si="687"/>
        <v>1473.9417400236453</v>
      </c>
      <c r="DK91" s="9">
        <f t="shared" si="687"/>
        <v>1434.0173921733644</v>
      </c>
      <c r="DL91" s="9">
        <f t="shared" si="687"/>
        <v>1740.5905409496881</v>
      </c>
      <c r="DM91" s="9">
        <f t="shared" si="687"/>
        <v>1785.4366740498408</v>
      </c>
      <c r="DN91" s="9">
        <f t="shared" si="687"/>
        <v>1466.6086965409409</v>
      </c>
      <c r="DO91" s="9">
        <f t="shared" si="687"/>
        <v>0</v>
      </c>
      <c r="DP91" s="9">
        <f t="shared" si="687"/>
        <v>0</v>
      </c>
      <c r="DQ91" s="9">
        <f t="shared" si="687"/>
        <v>0</v>
      </c>
      <c r="DR91" s="9">
        <f t="shared" si="687"/>
        <v>0</v>
      </c>
      <c r="DS91" s="9">
        <f t="shared" si="687"/>
        <v>0</v>
      </c>
      <c r="DT91" s="9">
        <f t="shared" si="687"/>
        <v>0</v>
      </c>
      <c r="DU91" s="9">
        <f t="shared" si="687"/>
        <v>0</v>
      </c>
      <c r="DV91" s="9">
        <f t="shared" si="687"/>
        <v>0</v>
      </c>
      <c r="DW91" s="9">
        <f t="shared" si="687"/>
        <v>0</v>
      </c>
      <c r="DX91" s="9">
        <f t="shared" si="687"/>
        <v>0</v>
      </c>
      <c r="DY91" s="9">
        <f t="shared" si="687"/>
        <v>0</v>
      </c>
      <c r="DZ91" s="9">
        <f t="shared" si="687"/>
        <v>0</v>
      </c>
      <c r="EA91" s="9">
        <f t="shared" si="687"/>
        <v>0</v>
      </c>
      <c r="EB91" s="9">
        <f t="shared" si="687"/>
        <v>0</v>
      </c>
      <c r="EC91" s="9">
        <f t="shared" ref="EC91:FH91" si="688" xml:space="preserve"> EC$64</f>
        <v>0</v>
      </c>
      <c r="ED91" s="9">
        <f t="shared" si="688"/>
        <v>0</v>
      </c>
      <c r="EE91" s="9">
        <f t="shared" si="688"/>
        <v>0</v>
      </c>
      <c r="EF91" s="9">
        <f t="shared" si="688"/>
        <v>0</v>
      </c>
      <c r="EG91" s="9">
        <f t="shared" si="688"/>
        <v>0</v>
      </c>
      <c r="EH91" s="9">
        <f t="shared" si="688"/>
        <v>0</v>
      </c>
      <c r="EI91" s="9">
        <f t="shared" si="688"/>
        <v>0</v>
      </c>
      <c r="EJ91" s="9">
        <f t="shared" si="688"/>
        <v>0</v>
      </c>
      <c r="EK91" s="9">
        <f t="shared" si="688"/>
        <v>0</v>
      </c>
      <c r="EL91" s="9">
        <f t="shared" si="688"/>
        <v>0</v>
      </c>
      <c r="EM91" s="9">
        <f t="shared" si="688"/>
        <v>0</v>
      </c>
      <c r="EN91" s="9">
        <f t="shared" si="688"/>
        <v>0</v>
      </c>
      <c r="EO91" s="9">
        <f t="shared" si="688"/>
        <v>0</v>
      </c>
      <c r="EP91" s="9">
        <f t="shared" si="688"/>
        <v>0</v>
      </c>
      <c r="EQ91" s="9">
        <f t="shared" si="688"/>
        <v>0</v>
      </c>
      <c r="ER91" s="9">
        <f t="shared" si="688"/>
        <v>0</v>
      </c>
      <c r="ES91" s="9">
        <f t="shared" si="688"/>
        <v>0</v>
      </c>
      <c r="ET91" s="9">
        <f t="shared" si="688"/>
        <v>0</v>
      </c>
      <c r="EU91" s="9">
        <f t="shared" si="688"/>
        <v>0</v>
      </c>
      <c r="EV91" s="9">
        <f t="shared" si="688"/>
        <v>0</v>
      </c>
      <c r="EW91" s="9">
        <f t="shared" si="688"/>
        <v>0</v>
      </c>
      <c r="EX91" s="9">
        <f t="shared" si="688"/>
        <v>0</v>
      </c>
      <c r="EY91" s="9">
        <f t="shared" si="688"/>
        <v>0</v>
      </c>
      <c r="EZ91" s="9">
        <f t="shared" si="688"/>
        <v>0</v>
      </c>
      <c r="FA91" s="9">
        <f t="shared" si="688"/>
        <v>0</v>
      </c>
      <c r="FB91" s="9">
        <f t="shared" si="688"/>
        <v>0</v>
      </c>
      <c r="FC91" s="9">
        <f t="shared" si="688"/>
        <v>0</v>
      </c>
      <c r="FD91" s="9">
        <f t="shared" si="688"/>
        <v>0</v>
      </c>
      <c r="FE91" s="9">
        <f t="shared" si="688"/>
        <v>0</v>
      </c>
      <c r="FF91" s="9">
        <f t="shared" si="688"/>
        <v>0</v>
      </c>
      <c r="FG91" s="9">
        <f t="shared" si="688"/>
        <v>0</v>
      </c>
      <c r="FH91" s="9">
        <f t="shared" si="688"/>
        <v>0</v>
      </c>
      <c r="FI91" s="9">
        <f t="shared" ref="FI91:GJ91" si="689" xml:space="preserve"> FI$64</f>
        <v>0</v>
      </c>
      <c r="FJ91" s="9">
        <f t="shared" si="689"/>
        <v>0</v>
      </c>
      <c r="FK91" s="9">
        <f t="shared" si="689"/>
        <v>0</v>
      </c>
      <c r="FL91" s="9">
        <f t="shared" si="689"/>
        <v>0</v>
      </c>
      <c r="FM91" s="9">
        <f t="shared" si="689"/>
        <v>0</v>
      </c>
      <c r="FN91" s="9">
        <f t="shared" si="689"/>
        <v>0</v>
      </c>
      <c r="FO91" s="9">
        <f t="shared" si="689"/>
        <v>0</v>
      </c>
      <c r="FP91" s="9">
        <f t="shared" si="689"/>
        <v>0</v>
      </c>
      <c r="FQ91" s="9">
        <f t="shared" si="689"/>
        <v>0</v>
      </c>
      <c r="FR91" s="9">
        <f t="shared" si="689"/>
        <v>0</v>
      </c>
      <c r="FS91" s="9">
        <f t="shared" si="689"/>
        <v>0</v>
      </c>
      <c r="FT91" s="9">
        <f t="shared" si="689"/>
        <v>0</v>
      </c>
      <c r="FU91" s="9">
        <f t="shared" si="689"/>
        <v>0</v>
      </c>
      <c r="FV91" s="9">
        <f t="shared" si="689"/>
        <v>0</v>
      </c>
      <c r="FW91" s="9">
        <f t="shared" si="689"/>
        <v>0</v>
      </c>
      <c r="FX91" s="9">
        <f t="shared" si="689"/>
        <v>0</v>
      </c>
      <c r="FY91" s="9">
        <f t="shared" si="689"/>
        <v>0</v>
      </c>
      <c r="FZ91" s="9">
        <f t="shared" si="689"/>
        <v>0</v>
      </c>
      <c r="GA91" s="9">
        <f t="shared" si="689"/>
        <v>0</v>
      </c>
      <c r="GB91" s="9">
        <f t="shared" si="689"/>
        <v>0</v>
      </c>
      <c r="GC91" s="9">
        <f t="shared" si="689"/>
        <v>0</v>
      </c>
      <c r="GD91" s="9">
        <f t="shared" si="689"/>
        <v>0</v>
      </c>
      <c r="GE91" s="9">
        <f t="shared" si="689"/>
        <v>0</v>
      </c>
      <c r="GF91" s="9">
        <f t="shared" si="689"/>
        <v>0</v>
      </c>
      <c r="GG91" s="9">
        <f t="shared" si="689"/>
        <v>0</v>
      </c>
      <c r="GH91" s="9">
        <f t="shared" si="689"/>
        <v>0</v>
      </c>
      <c r="GI91" s="9">
        <f t="shared" si="689"/>
        <v>0</v>
      </c>
      <c r="GJ91" s="9">
        <f t="shared" si="689"/>
        <v>0</v>
      </c>
    </row>
    <row r="92" spans="1:192" x14ac:dyDescent="0.25">
      <c r="A92" s="247"/>
      <c r="B92" s="247"/>
      <c r="C92" s="248"/>
      <c r="D92" s="249" t="s">
        <v>462</v>
      </c>
      <c r="E92" s="9" t="str">
        <f t="shared" ref="E92:AJ92" si="690" xml:space="preserve"> E$86</f>
        <v>Accounts payable balance</v>
      </c>
      <c r="F92" s="9">
        <f t="shared" si="690"/>
        <v>0</v>
      </c>
      <c r="G92" s="9" t="str">
        <f t="shared" si="690"/>
        <v>$ 000s</v>
      </c>
      <c r="H92" s="9">
        <f t="shared" si="690"/>
        <v>0</v>
      </c>
      <c r="I92" s="9">
        <f t="shared" si="690"/>
        <v>0</v>
      </c>
      <c r="J92" s="9">
        <f t="shared" si="690"/>
        <v>0</v>
      </c>
      <c r="K92" s="9">
        <f t="shared" si="690"/>
        <v>0</v>
      </c>
      <c r="L92" s="9">
        <f t="shared" si="690"/>
        <v>0</v>
      </c>
      <c r="M92" s="9">
        <f t="shared" si="690"/>
        <v>0</v>
      </c>
      <c r="N92" s="9">
        <f t="shared" si="690"/>
        <v>0</v>
      </c>
      <c r="O92" s="9">
        <f t="shared" si="690"/>
        <v>0</v>
      </c>
      <c r="P92" s="9">
        <f t="shared" si="690"/>
        <v>0</v>
      </c>
      <c r="Q92" s="9">
        <f t="shared" si="690"/>
        <v>0</v>
      </c>
      <c r="R92" s="9">
        <f t="shared" si="690"/>
        <v>0</v>
      </c>
      <c r="S92" s="9">
        <f t="shared" si="690"/>
        <v>172.3766606942927</v>
      </c>
      <c r="T92" s="9">
        <f t="shared" si="690"/>
        <v>170.48241167567414</v>
      </c>
      <c r="U92" s="9">
        <f t="shared" si="690"/>
        <v>168.62934198354719</v>
      </c>
      <c r="V92" s="9">
        <f t="shared" si="690"/>
        <v>168.62934198354731</v>
      </c>
      <c r="W92" s="9">
        <f t="shared" si="690"/>
        <v>174.74447196756603</v>
      </c>
      <c r="X92" s="9">
        <f t="shared" si="690"/>
        <v>174.74447196756603</v>
      </c>
      <c r="Y92" s="9">
        <f t="shared" si="690"/>
        <v>172.84507553313597</v>
      </c>
      <c r="Z92" s="9">
        <f t="shared" si="690"/>
        <v>172.84507553313597</v>
      </c>
      <c r="AA92" s="9">
        <f t="shared" si="690"/>
        <v>181.1154813697334</v>
      </c>
      <c r="AB92" s="9">
        <f t="shared" si="690"/>
        <v>179.12520135468139</v>
      </c>
      <c r="AC92" s="9">
        <f t="shared" si="690"/>
        <v>177.17818829647831</v>
      </c>
      <c r="AD92" s="9">
        <f t="shared" si="690"/>
        <v>177.17818829647831</v>
      </c>
      <c r="AE92" s="9">
        <f t="shared" si="690"/>
        <v>185.64336840397675</v>
      </c>
      <c r="AF92" s="9">
        <f t="shared" si="690"/>
        <v>183.60333138854844</v>
      </c>
      <c r="AG92" s="9">
        <f t="shared" si="690"/>
        <v>181.6076430038903</v>
      </c>
      <c r="AH92" s="9">
        <f t="shared" si="690"/>
        <v>181.6076430038903</v>
      </c>
      <c r="AI92" s="9">
        <f t="shared" si="690"/>
        <v>190.28445261407626</v>
      </c>
      <c r="AJ92" s="9">
        <f t="shared" si="690"/>
        <v>188.19341467326217</v>
      </c>
      <c r="AK92" s="9">
        <f t="shared" ref="AK92:BP92" si="691" xml:space="preserve"> AK$86</f>
        <v>186.14783407898767</v>
      </c>
      <c r="AL92" s="9">
        <f t="shared" si="691"/>
        <v>186.14783407898767</v>
      </c>
      <c r="AM92" s="9">
        <f t="shared" si="691"/>
        <v>192.89825004009379</v>
      </c>
      <c r="AN92" s="9">
        <f t="shared" si="691"/>
        <v>192.89825004009379</v>
      </c>
      <c r="AO92" s="9">
        <f t="shared" si="691"/>
        <v>190.80152993096226</v>
      </c>
      <c r="AP92" s="9">
        <f t="shared" si="691"/>
        <v>190.80152993096237</v>
      </c>
      <c r="AQ92" s="9">
        <f t="shared" si="691"/>
        <v>199.93112810959394</v>
      </c>
      <c r="AR92" s="9">
        <f t="shared" si="691"/>
        <v>197.73408274575229</v>
      </c>
      <c r="AS92" s="9">
        <f t="shared" si="691"/>
        <v>195.58479923764628</v>
      </c>
      <c r="AT92" s="9">
        <f t="shared" si="691"/>
        <v>195.58479923764628</v>
      </c>
      <c r="AU92" s="9">
        <f t="shared" si="691"/>
        <v>204.92940631233387</v>
      </c>
      <c r="AV92" s="9">
        <f t="shared" si="691"/>
        <v>202.67743481439607</v>
      </c>
      <c r="AW92" s="9">
        <f t="shared" si="691"/>
        <v>200.47441921858751</v>
      </c>
      <c r="AX92" s="9">
        <f t="shared" si="691"/>
        <v>200.4744192185874</v>
      </c>
      <c r="AY92" s="9">
        <f t="shared" si="691"/>
        <v>210.05264147014213</v>
      </c>
      <c r="AZ92" s="9">
        <f t="shared" si="691"/>
        <v>207.74437068475606</v>
      </c>
      <c r="BA92" s="9">
        <f t="shared" si="691"/>
        <v>205.48627969905215</v>
      </c>
      <c r="BB92" s="9">
        <f t="shared" si="691"/>
        <v>205.48627969905215</v>
      </c>
      <c r="BC92" s="9">
        <f t="shared" si="691"/>
        <v>212.93797995187492</v>
      </c>
      <c r="BD92" s="9">
        <f t="shared" si="691"/>
        <v>212.93797995187492</v>
      </c>
      <c r="BE92" s="9">
        <f t="shared" si="691"/>
        <v>210.62343669152847</v>
      </c>
      <c r="BF92" s="9">
        <f t="shared" si="691"/>
        <v>210.62343669152847</v>
      </c>
      <c r="BG92" s="9">
        <f t="shared" si="691"/>
        <v>220.70148661435599</v>
      </c>
      <c r="BH92" s="9">
        <f t="shared" si="691"/>
        <v>218.27619555265983</v>
      </c>
      <c r="BI92" s="9">
        <f t="shared" si="691"/>
        <v>215.90362820969608</v>
      </c>
      <c r="BJ92" s="9">
        <f t="shared" si="691"/>
        <v>215.90362820969608</v>
      </c>
      <c r="BK92" s="9">
        <f t="shared" si="691"/>
        <v>226.2190237797148</v>
      </c>
      <c r="BL92" s="9">
        <f t="shared" si="691"/>
        <v>223.73310044147627</v>
      </c>
      <c r="BM92" s="9">
        <f t="shared" si="691"/>
        <v>221.30121891493843</v>
      </c>
      <c r="BN92" s="9">
        <f t="shared" si="691"/>
        <v>221.30121891493843</v>
      </c>
      <c r="BO92" s="9">
        <f t="shared" si="691"/>
        <v>231.87449937420774</v>
      </c>
      <c r="BP92" s="9">
        <f t="shared" si="691"/>
        <v>229.32642795251309</v>
      </c>
      <c r="BQ92" s="9">
        <f t="shared" ref="BQ92:CV92" si="692" xml:space="preserve"> BQ$86</f>
        <v>226.83374938781196</v>
      </c>
      <c r="BR92" s="9">
        <f t="shared" si="692"/>
        <v>226.83374938781196</v>
      </c>
      <c r="BS92" s="9">
        <f t="shared" si="692"/>
        <v>235.05958865132595</v>
      </c>
      <c r="BT92" s="9">
        <f t="shared" si="692"/>
        <v>235.05958865132595</v>
      </c>
      <c r="BU92" s="9">
        <f t="shared" si="692"/>
        <v>232.50459312250723</v>
      </c>
      <c r="BV92" s="9">
        <f t="shared" si="692"/>
        <v>232.50459312250723</v>
      </c>
      <c r="BW92" s="9">
        <f t="shared" si="692"/>
        <v>243.62962713383172</v>
      </c>
      <c r="BX92" s="9">
        <f t="shared" si="692"/>
        <v>240.9523784840095</v>
      </c>
      <c r="BY92" s="9">
        <f t="shared" si="692"/>
        <v>238.333330891792</v>
      </c>
      <c r="BZ92" s="9">
        <f t="shared" si="692"/>
        <v>238.333330891792</v>
      </c>
      <c r="CA92" s="9">
        <f t="shared" si="692"/>
        <v>249.72036781217753</v>
      </c>
      <c r="CB92" s="9">
        <f t="shared" si="692"/>
        <v>246.97618794610969</v>
      </c>
      <c r="CC92" s="9">
        <f t="shared" si="692"/>
        <v>244.2916641640868</v>
      </c>
      <c r="CD92" s="9">
        <f t="shared" si="692"/>
        <v>244.2916641640868</v>
      </c>
      <c r="CE92" s="9">
        <f t="shared" si="692"/>
        <v>255.96337700748211</v>
      </c>
      <c r="CF92" s="9">
        <f t="shared" si="692"/>
        <v>253.15059264476258</v>
      </c>
      <c r="CG92" s="9">
        <f t="shared" si="692"/>
        <v>250.39895576818913</v>
      </c>
      <c r="CH92" s="9">
        <f t="shared" si="692"/>
        <v>250.39895576818913</v>
      </c>
      <c r="CI92" s="9">
        <f t="shared" si="692"/>
        <v>259.4793574608816</v>
      </c>
      <c r="CJ92" s="9">
        <f t="shared" si="692"/>
        <v>259.4793574608816</v>
      </c>
      <c r="CK92" s="9">
        <f t="shared" si="692"/>
        <v>256.6589296623938</v>
      </c>
      <c r="CL92" s="9">
        <f t="shared" si="692"/>
        <v>256.6589296623938</v>
      </c>
      <c r="CM92" s="9">
        <f t="shared" si="692"/>
        <v>268.93971639205563</v>
      </c>
      <c r="CN92" s="9">
        <f t="shared" si="692"/>
        <v>265.98433489324179</v>
      </c>
      <c r="CO92" s="9">
        <f t="shared" si="692"/>
        <v>263.09320081831538</v>
      </c>
      <c r="CP92" s="9">
        <f t="shared" si="692"/>
        <v>263.09320081831538</v>
      </c>
      <c r="CQ92" s="9">
        <f t="shared" si="692"/>
        <v>275.66320930185702</v>
      </c>
      <c r="CR92" s="9">
        <f t="shared" si="692"/>
        <v>272.63394326557295</v>
      </c>
      <c r="CS92" s="9">
        <f t="shared" si="692"/>
        <v>269.67053083877317</v>
      </c>
      <c r="CT92" s="9">
        <f t="shared" si="692"/>
        <v>269.67053083877317</v>
      </c>
      <c r="CU92" s="9">
        <f t="shared" si="692"/>
        <v>282.55478953440354</v>
      </c>
      <c r="CV92" s="9">
        <f t="shared" si="692"/>
        <v>279.44979184721228</v>
      </c>
      <c r="CW92" s="9">
        <f t="shared" ref="CW92:EB92" si="693" xml:space="preserve"> CW$86</f>
        <v>276.41229410974256</v>
      </c>
      <c r="CX92" s="9">
        <f t="shared" si="693"/>
        <v>276.41229410974256</v>
      </c>
      <c r="CY92" s="9">
        <f t="shared" si="693"/>
        <v>286.43603664339264</v>
      </c>
      <c r="CZ92" s="9">
        <f t="shared" si="693"/>
        <v>286.43603664339264</v>
      </c>
      <c r="DA92" s="9">
        <f t="shared" si="693"/>
        <v>283.3226014624862</v>
      </c>
      <c r="DB92" s="9">
        <f t="shared" si="693"/>
        <v>283.3226014624862</v>
      </c>
      <c r="DC92" s="9">
        <f t="shared" si="693"/>
        <v>296.8792092486658</v>
      </c>
      <c r="DD92" s="9">
        <f t="shared" si="693"/>
        <v>293.61680035582344</v>
      </c>
      <c r="DE92" s="9">
        <f t="shared" si="693"/>
        <v>290.42531339543393</v>
      </c>
      <c r="DF92" s="9">
        <f t="shared" si="693"/>
        <v>290.42531339543393</v>
      </c>
      <c r="DG92" s="9">
        <f t="shared" si="693"/>
        <v>304.30118947988251</v>
      </c>
      <c r="DH92" s="9">
        <f t="shared" si="693"/>
        <v>300.95722036471898</v>
      </c>
      <c r="DI92" s="9">
        <f t="shared" si="693"/>
        <v>297.68594623031981</v>
      </c>
      <c r="DJ92" s="9">
        <f t="shared" si="693"/>
        <v>297.68594623031981</v>
      </c>
      <c r="DK92" s="9">
        <f t="shared" si="693"/>
        <v>311.90871921687972</v>
      </c>
      <c r="DL92" s="9">
        <f t="shared" si="693"/>
        <v>308.48115087383712</v>
      </c>
      <c r="DM92" s="9">
        <f t="shared" si="693"/>
        <v>305.12809488607797</v>
      </c>
      <c r="DN92" s="9">
        <f t="shared" si="693"/>
        <v>305.12809488607797</v>
      </c>
      <c r="DO92" s="9">
        <f t="shared" si="693"/>
        <v>0</v>
      </c>
      <c r="DP92" s="9">
        <f t="shared" si="693"/>
        <v>0</v>
      </c>
      <c r="DQ92" s="9">
        <f t="shared" si="693"/>
        <v>0</v>
      </c>
      <c r="DR92" s="9">
        <f t="shared" si="693"/>
        <v>0</v>
      </c>
      <c r="DS92" s="9">
        <f t="shared" si="693"/>
        <v>0</v>
      </c>
      <c r="DT92" s="9">
        <f t="shared" si="693"/>
        <v>0</v>
      </c>
      <c r="DU92" s="9">
        <f t="shared" si="693"/>
        <v>0</v>
      </c>
      <c r="DV92" s="9">
        <f t="shared" si="693"/>
        <v>0</v>
      </c>
      <c r="DW92" s="9">
        <f t="shared" si="693"/>
        <v>0</v>
      </c>
      <c r="DX92" s="9">
        <f t="shared" si="693"/>
        <v>0</v>
      </c>
      <c r="DY92" s="9">
        <f t="shared" si="693"/>
        <v>0</v>
      </c>
      <c r="DZ92" s="9">
        <f t="shared" si="693"/>
        <v>0</v>
      </c>
      <c r="EA92" s="9">
        <f t="shared" si="693"/>
        <v>0</v>
      </c>
      <c r="EB92" s="9">
        <f t="shared" si="693"/>
        <v>0</v>
      </c>
      <c r="EC92" s="9">
        <f t="shared" ref="EC92:FH92" si="694" xml:space="preserve"> EC$86</f>
        <v>0</v>
      </c>
      <c r="ED92" s="9">
        <f t="shared" si="694"/>
        <v>0</v>
      </c>
      <c r="EE92" s="9">
        <f t="shared" si="694"/>
        <v>0</v>
      </c>
      <c r="EF92" s="9">
        <f t="shared" si="694"/>
        <v>0</v>
      </c>
      <c r="EG92" s="9">
        <f t="shared" si="694"/>
        <v>0</v>
      </c>
      <c r="EH92" s="9">
        <f t="shared" si="694"/>
        <v>0</v>
      </c>
      <c r="EI92" s="9">
        <f t="shared" si="694"/>
        <v>0</v>
      </c>
      <c r="EJ92" s="9">
        <f t="shared" si="694"/>
        <v>0</v>
      </c>
      <c r="EK92" s="9">
        <f t="shared" si="694"/>
        <v>0</v>
      </c>
      <c r="EL92" s="9">
        <f t="shared" si="694"/>
        <v>0</v>
      </c>
      <c r="EM92" s="9">
        <f t="shared" si="694"/>
        <v>0</v>
      </c>
      <c r="EN92" s="9">
        <f t="shared" si="694"/>
        <v>0</v>
      </c>
      <c r="EO92" s="9">
        <f t="shared" si="694"/>
        <v>0</v>
      </c>
      <c r="EP92" s="9">
        <f t="shared" si="694"/>
        <v>0</v>
      </c>
      <c r="EQ92" s="9">
        <f t="shared" si="694"/>
        <v>0</v>
      </c>
      <c r="ER92" s="9">
        <f t="shared" si="694"/>
        <v>0</v>
      </c>
      <c r="ES92" s="9">
        <f t="shared" si="694"/>
        <v>0</v>
      </c>
      <c r="ET92" s="9">
        <f t="shared" si="694"/>
        <v>0</v>
      </c>
      <c r="EU92" s="9">
        <f t="shared" si="694"/>
        <v>0</v>
      </c>
      <c r="EV92" s="9">
        <f t="shared" si="694"/>
        <v>0</v>
      </c>
      <c r="EW92" s="9">
        <f t="shared" si="694"/>
        <v>0</v>
      </c>
      <c r="EX92" s="9">
        <f t="shared" si="694"/>
        <v>0</v>
      </c>
      <c r="EY92" s="9">
        <f t="shared" si="694"/>
        <v>0</v>
      </c>
      <c r="EZ92" s="9">
        <f t="shared" si="694"/>
        <v>0</v>
      </c>
      <c r="FA92" s="9">
        <f t="shared" si="694"/>
        <v>0</v>
      </c>
      <c r="FB92" s="9">
        <f t="shared" si="694"/>
        <v>0</v>
      </c>
      <c r="FC92" s="9">
        <f t="shared" si="694"/>
        <v>0</v>
      </c>
      <c r="FD92" s="9">
        <f t="shared" si="694"/>
        <v>0</v>
      </c>
      <c r="FE92" s="9">
        <f t="shared" si="694"/>
        <v>0</v>
      </c>
      <c r="FF92" s="9">
        <f t="shared" si="694"/>
        <v>0</v>
      </c>
      <c r="FG92" s="9">
        <f t="shared" si="694"/>
        <v>0</v>
      </c>
      <c r="FH92" s="9">
        <f t="shared" si="694"/>
        <v>0</v>
      </c>
      <c r="FI92" s="9">
        <f t="shared" ref="FI92:GJ92" si="695" xml:space="preserve"> FI$86</f>
        <v>0</v>
      </c>
      <c r="FJ92" s="9">
        <f t="shared" si="695"/>
        <v>0</v>
      </c>
      <c r="FK92" s="9">
        <f t="shared" si="695"/>
        <v>0</v>
      </c>
      <c r="FL92" s="9">
        <f t="shared" si="695"/>
        <v>0</v>
      </c>
      <c r="FM92" s="9">
        <f t="shared" si="695"/>
        <v>0</v>
      </c>
      <c r="FN92" s="9">
        <f t="shared" si="695"/>
        <v>0</v>
      </c>
      <c r="FO92" s="9">
        <f t="shared" si="695"/>
        <v>0</v>
      </c>
      <c r="FP92" s="9">
        <f t="shared" si="695"/>
        <v>0</v>
      </c>
      <c r="FQ92" s="9">
        <f t="shared" si="695"/>
        <v>0</v>
      </c>
      <c r="FR92" s="9">
        <f t="shared" si="695"/>
        <v>0</v>
      </c>
      <c r="FS92" s="9">
        <f t="shared" si="695"/>
        <v>0</v>
      </c>
      <c r="FT92" s="9">
        <f t="shared" si="695"/>
        <v>0</v>
      </c>
      <c r="FU92" s="9">
        <f t="shared" si="695"/>
        <v>0</v>
      </c>
      <c r="FV92" s="9">
        <f t="shared" si="695"/>
        <v>0</v>
      </c>
      <c r="FW92" s="9">
        <f t="shared" si="695"/>
        <v>0</v>
      </c>
      <c r="FX92" s="9">
        <f t="shared" si="695"/>
        <v>0</v>
      </c>
      <c r="FY92" s="9">
        <f t="shared" si="695"/>
        <v>0</v>
      </c>
      <c r="FZ92" s="9">
        <f t="shared" si="695"/>
        <v>0</v>
      </c>
      <c r="GA92" s="9">
        <f t="shared" si="695"/>
        <v>0</v>
      </c>
      <c r="GB92" s="9">
        <f t="shared" si="695"/>
        <v>0</v>
      </c>
      <c r="GC92" s="9">
        <f t="shared" si="695"/>
        <v>0</v>
      </c>
      <c r="GD92" s="9">
        <f t="shared" si="695"/>
        <v>0</v>
      </c>
      <c r="GE92" s="9">
        <f t="shared" si="695"/>
        <v>0</v>
      </c>
      <c r="GF92" s="9">
        <f t="shared" si="695"/>
        <v>0</v>
      </c>
      <c r="GG92" s="9">
        <f t="shared" si="695"/>
        <v>0</v>
      </c>
      <c r="GH92" s="9">
        <f t="shared" si="695"/>
        <v>0</v>
      </c>
      <c r="GI92" s="9">
        <f t="shared" si="695"/>
        <v>0</v>
      </c>
      <c r="GJ92" s="9">
        <f t="shared" si="695"/>
        <v>0</v>
      </c>
    </row>
    <row r="93" spans="1:192" x14ac:dyDescent="0.25">
      <c r="A93" s="247"/>
      <c r="B93" s="247"/>
      <c r="C93" s="248"/>
      <c r="D93" s="249"/>
      <c r="E93" s="246" t="s">
        <v>468</v>
      </c>
      <c r="F93" s="246"/>
      <c r="G93" s="246" t="str">
        <f xml:space="preserve"> SMU</f>
        <v>$ 000s</v>
      </c>
      <c r="H93" s="246"/>
      <c r="I93" s="246"/>
      <c r="J93" s="246">
        <f t="shared" ref="J93:AO93" si="696" xml:space="preserve"> J91 - J92</f>
        <v>0</v>
      </c>
      <c r="K93" s="246">
        <f t="shared" si="696"/>
        <v>0</v>
      </c>
      <c r="L93" s="246">
        <f t="shared" si="696"/>
        <v>0</v>
      </c>
      <c r="M93" s="246">
        <f t="shared" si="696"/>
        <v>0</v>
      </c>
      <c r="N93" s="246">
        <f t="shared" si="696"/>
        <v>0</v>
      </c>
      <c r="O93" s="246">
        <f t="shared" si="696"/>
        <v>0</v>
      </c>
      <c r="P93" s="246">
        <f t="shared" si="696"/>
        <v>0</v>
      </c>
      <c r="Q93" s="246">
        <f t="shared" si="696"/>
        <v>0</v>
      </c>
      <c r="R93" s="246">
        <f t="shared" si="696"/>
        <v>0</v>
      </c>
      <c r="S93" s="246">
        <f t="shared" si="696"/>
        <v>1443.9900621424704</v>
      </c>
      <c r="T93" s="246">
        <f t="shared" si="696"/>
        <v>1791.441232926391</v>
      </c>
      <c r="U93" s="246">
        <f t="shared" si="696"/>
        <v>1843.8430599673632</v>
      </c>
      <c r="V93" s="246">
        <f t="shared" si="696"/>
        <v>1484.472988190415</v>
      </c>
      <c r="W93" s="246">
        <f t="shared" si="696"/>
        <v>1415.9067232137659</v>
      </c>
      <c r="X93" s="246">
        <f t="shared" si="696"/>
        <v>1777.4183584822504</v>
      </c>
      <c r="Y93" s="246">
        <f t="shared" si="696"/>
        <v>1829.6150259105571</v>
      </c>
      <c r="Z93" s="246">
        <f t="shared" si="696"/>
        <v>1472.0328649384687</v>
      </c>
      <c r="AA93" s="246">
        <f t="shared" si="696"/>
        <v>1419.2079985805285</v>
      </c>
      <c r="AB93" s="246">
        <f t="shared" si="696"/>
        <v>1763.325376207325</v>
      </c>
      <c r="AC93" s="246">
        <f t="shared" si="696"/>
        <v>1815.3194250803303</v>
      </c>
      <c r="AD93" s="246">
        <f t="shared" si="696"/>
        <v>1459.5162798344722</v>
      </c>
      <c r="AE93" s="246">
        <f t="shared" si="696"/>
        <v>1406.7183031883242</v>
      </c>
      <c r="AF93" s="246">
        <f t="shared" si="696"/>
        <v>1749.1833129517565</v>
      </c>
      <c r="AG93" s="246">
        <f t="shared" si="696"/>
        <v>1800.9770469232835</v>
      </c>
      <c r="AH93" s="246">
        <f t="shared" si="696"/>
        <v>1446.9440665791444</v>
      </c>
      <c r="AI93" s="246">
        <f t="shared" si="696"/>
        <v>1394.1550216071191</v>
      </c>
      <c r="AJ93" s="246">
        <f t="shared" si="696"/>
        <v>1734.9773757151017</v>
      </c>
      <c r="AK93" s="246">
        <f t="shared" si="696"/>
        <v>1786.573250425663</v>
      </c>
      <c r="AL93" s="246">
        <f t="shared" si="696"/>
        <v>1434.3016281926893</v>
      </c>
      <c r="AM93" s="246">
        <f t="shared" si="696"/>
        <v>1366.3336419276238</v>
      </c>
      <c r="AN93" s="246">
        <f t="shared" si="696"/>
        <v>1720.7045264657413</v>
      </c>
      <c r="AO93" s="246">
        <f t="shared" si="696"/>
        <v>1772.1050218149589</v>
      </c>
      <c r="AP93" s="246">
        <f t="shared" ref="AP93:BU93" si="697" xml:space="preserve"> AP91 - AP92</f>
        <v>1421.5859947174727</v>
      </c>
      <c r="AQ93" s="246">
        <f t="shared" si="697"/>
        <v>1368.781997032057</v>
      </c>
      <c r="AR93" s="246">
        <f t="shared" si="697"/>
        <v>1706.3482819366709</v>
      </c>
      <c r="AS93" s="246">
        <f t="shared" si="697"/>
        <v>1757.5560482707333</v>
      </c>
      <c r="AT93" s="246">
        <f t="shared" si="697"/>
        <v>1408.7808969299517</v>
      </c>
      <c r="AU93" s="246">
        <f t="shared" si="697"/>
        <v>1355.9791759181644</v>
      </c>
      <c r="AV93" s="246">
        <f t="shared" si="697"/>
        <v>1691.9318832775677</v>
      </c>
      <c r="AW93" s="246">
        <f t="shared" si="697"/>
        <v>1742.9493096454721</v>
      </c>
      <c r="AX93" s="246">
        <f t="shared" si="697"/>
        <v>1395.9093580626047</v>
      </c>
      <c r="AY93" s="246">
        <f t="shared" si="697"/>
        <v>1343.0902264209012</v>
      </c>
      <c r="AZ93" s="246">
        <f t="shared" si="697"/>
        <v>1677.4390304017752</v>
      </c>
      <c r="BA93" s="246">
        <f t="shared" si="697"/>
        <v>1728.2686743945394</v>
      </c>
      <c r="BB93" s="246">
        <f t="shared" si="697"/>
        <v>1382.9552897349693</v>
      </c>
      <c r="BC93" s="246">
        <f t="shared" si="697"/>
        <v>1315.4952179071149</v>
      </c>
      <c r="BD93" s="246">
        <f t="shared" si="697"/>
        <v>1662.8663992387035</v>
      </c>
      <c r="BE93" s="246">
        <f t="shared" si="697"/>
        <v>1713.5108459886626</v>
      </c>
      <c r="BF93" s="246">
        <f t="shared" si="697"/>
        <v>1369.9154383671996</v>
      </c>
      <c r="BG93" s="246">
        <f t="shared" si="697"/>
        <v>1317.025666566054</v>
      </c>
      <c r="BH93" s="246">
        <f t="shared" si="697"/>
        <v>1648.1958235424431</v>
      </c>
      <c r="BI93" s="246">
        <f t="shared" si="697"/>
        <v>1698.6578470939764</v>
      </c>
      <c r="BJ93" s="246">
        <f t="shared" si="697"/>
        <v>1356.771869361178</v>
      </c>
      <c r="BK93" s="246">
        <f t="shared" si="697"/>
        <v>1303.8577455540267</v>
      </c>
      <c r="BL93" s="246">
        <f t="shared" si="697"/>
        <v>1633.4529882103675</v>
      </c>
      <c r="BM93" s="246">
        <f t="shared" si="697"/>
        <v>1683.7350749195616</v>
      </c>
      <c r="BN93" s="246">
        <f t="shared" si="697"/>
        <v>1343.5500224491152</v>
      </c>
      <c r="BO93" s="246">
        <f t="shared" si="697"/>
        <v>1290.589947724043</v>
      </c>
      <c r="BP93" s="246">
        <f t="shared" si="697"/>
        <v>1618.6199289149943</v>
      </c>
      <c r="BQ93" s="246">
        <f t="shared" si="697"/>
        <v>1668.7247519400498</v>
      </c>
      <c r="BR93" s="246">
        <f t="shared" si="697"/>
        <v>1330.2321624172173</v>
      </c>
      <c r="BS93" s="246">
        <f t="shared" si="697"/>
        <v>1263.183265635947</v>
      </c>
      <c r="BT93" s="246">
        <f t="shared" si="697"/>
        <v>1603.6930052466914</v>
      </c>
      <c r="BU93" s="246">
        <f t="shared" si="697"/>
        <v>1653.6232688952655</v>
      </c>
      <c r="BV93" s="246">
        <f t="shared" ref="BV93:DA93" si="698" xml:space="preserve"> BV91 - BV92</f>
        <v>1316.8147221063778</v>
      </c>
      <c r="BW93" s="246">
        <f t="shared" si="698"/>
        <v>1263.723603824066</v>
      </c>
      <c r="BX93" s="246">
        <f t="shared" si="698"/>
        <v>1588.652192558794</v>
      </c>
      <c r="BY93" s="246">
        <f t="shared" si="698"/>
        <v>1638.4108104194254</v>
      </c>
      <c r="BZ93" s="246">
        <f t="shared" si="698"/>
        <v>1303.2779280424222</v>
      </c>
      <c r="CA93" s="246">
        <f t="shared" si="698"/>
        <v>1250.1335933399603</v>
      </c>
      <c r="CB93" s="246">
        <f t="shared" si="698"/>
        <v>1573.5258727929991</v>
      </c>
      <c r="CC93" s="246">
        <f t="shared" si="698"/>
        <v>1623.1154416182194</v>
      </c>
      <c r="CD93" s="246">
        <f t="shared" si="698"/>
        <v>1289.6498870142359</v>
      </c>
      <c r="CE93" s="246">
        <f t="shared" si="698"/>
        <v>1236.4286241389241</v>
      </c>
      <c r="CF93" s="246">
        <f t="shared" si="698"/>
        <v>1558.2942439115645</v>
      </c>
      <c r="CG93" s="246">
        <f t="shared" si="698"/>
        <v>1607.7175673982849</v>
      </c>
      <c r="CH93" s="246">
        <f t="shared" si="698"/>
        <v>1275.9110454042718</v>
      </c>
      <c r="CI93" s="246">
        <f t="shared" si="698"/>
        <v>1209.1694873609058</v>
      </c>
      <c r="CJ93" s="246">
        <f t="shared" si="698"/>
        <v>1542.9533157294936</v>
      </c>
      <c r="CK93" s="246">
        <f t="shared" si="698"/>
        <v>1592.213232692307</v>
      </c>
      <c r="CL93" s="246">
        <f t="shared" si="698"/>
        <v>1262.0574894146816</v>
      </c>
      <c r="CM93" s="246">
        <f t="shared" si="698"/>
        <v>1208.6395525828771</v>
      </c>
      <c r="CN93" s="246">
        <f t="shared" si="698"/>
        <v>1527.4810115648434</v>
      </c>
      <c r="CO93" s="246">
        <f t="shared" si="698"/>
        <v>1576.5805925694476</v>
      </c>
      <c r="CP93" s="246">
        <f t="shared" si="698"/>
        <v>1248.0674151787753</v>
      </c>
      <c r="CQ93" s="246">
        <f t="shared" si="698"/>
        <v>1194.5649190314098</v>
      </c>
      <c r="CR93" s="246">
        <f t="shared" si="698"/>
        <v>1511.9086900260547</v>
      </c>
      <c r="CS93" s="246">
        <f t="shared" si="698"/>
        <v>1560.8506566117371</v>
      </c>
      <c r="CT93" s="246">
        <f t="shared" si="698"/>
        <v>1233.9718731384314</v>
      </c>
      <c r="CU93" s="246">
        <f t="shared" si="698"/>
        <v>1180.3587709962103</v>
      </c>
      <c r="CV93" s="246">
        <f t="shared" si="698"/>
        <v>1496.2145198857509</v>
      </c>
      <c r="CW93" s="246">
        <f t="shared" si="698"/>
        <v>1545.0018227564365</v>
      </c>
      <c r="CX93" s="246">
        <f t="shared" si="698"/>
        <v>1219.7493018874761</v>
      </c>
      <c r="CY93" s="246">
        <f t="shared" si="698"/>
        <v>1153.2033537426473</v>
      </c>
      <c r="CZ93" s="246">
        <f t="shared" si="698"/>
        <v>1480.3941242849291</v>
      </c>
      <c r="DA93" s="246">
        <f t="shared" si="698"/>
        <v>1529.0297536282396</v>
      </c>
      <c r="DB93" s="246">
        <f t="shared" ref="DB93:EG93" si="699" xml:space="preserve"> DB91 - DB92</f>
        <v>1205.3954045048959</v>
      </c>
      <c r="DC93" s="246">
        <f t="shared" si="699"/>
        <v>1151.5142072812362</v>
      </c>
      <c r="DD93" s="246">
        <f t="shared" si="699"/>
        <v>1464.4231607668851</v>
      </c>
      <c r="DE93" s="246">
        <f t="shared" si="699"/>
        <v>1512.9103633117566</v>
      </c>
      <c r="DF93" s="246">
        <f t="shared" si="699"/>
        <v>1190.8861353283296</v>
      </c>
      <c r="DG93" s="246">
        <f t="shared" si="699"/>
        <v>1136.8862896543487</v>
      </c>
      <c r="DH93" s="246">
        <f t="shared" si="699"/>
        <v>1448.3362732897176</v>
      </c>
      <c r="DI93" s="246">
        <f t="shared" si="699"/>
        <v>1496.6779111897706</v>
      </c>
      <c r="DJ93" s="246">
        <f t="shared" si="699"/>
        <v>1176.2557937933254</v>
      </c>
      <c r="DK93" s="246">
        <f t="shared" si="699"/>
        <v>1122.1086729564847</v>
      </c>
      <c r="DL93" s="246">
        <f t="shared" si="699"/>
        <v>1432.109390075851</v>
      </c>
      <c r="DM93" s="246">
        <f t="shared" si="699"/>
        <v>1480.3085791637627</v>
      </c>
      <c r="DN93" s="246">
        <f t="shared" si="699"/>
        <v>1161.4806016548628</v>
      </c>
      <c r="DO93" s="246">
        <f t="shared" si="699"/>
        <v>0</v>
      </c>
      <c r="DP93" s="246">
        <f t="shared" si="699"/>
        <v>0</v>
      </c>
      <c r="DQ93" s="246">
        <f t="shared" si="699"/>
        <v>0</v>
      </c>
      <c r="DR93" s="246">
        <f t="shared" si="699"/>
        <v>0</v>
      </c>
      <c r="DS93" s="246">
        <f t="shared" si="699"/>
        <v>0</v>
      </c>
      <c r="DT93" s="246">
        <f t="shared" si="699"/>
        <v>0</v>
      </c>
      <c r="DU93" s="246">
        <f t="shared" si="699"/>
        <v>0</v>
      </c>
      <c r="DV93" s="246">
        <f t="shared" si="699"/>
        <v>0</v>
      </c>
      <c r="DW93" s="246">
        <f t="shared" si="699"/>
        <v>0</v>
      </c>
      <c r="DX93" s="246">
        <f t="shared" si="699"/>
        <v>0</v>
      </c>
      <c r="DY93" s="246">
        <f t="shared" si="699"/>
        <v>0</v>
      </c>
      <c r="DZ93" s="246">
        <f t="shared" si="699"/>
        <v>0</v>
      </c>
      <c r="EA93" s="246">
        <f t="shared" si="699"/>
        <v>0</v>
      </c>
      <c r="EB93" s="246">
        <f t="shared" si="699"/>
        <v>0</v>
      </c>
      <c r="EC93" s="246">
        <f t="shared" si="699"/>
        <v>0</v>
      </c>
      <c r="ED93" s="246">
        <f t="shared" si="699"/>
        <v>0</v>
      </c>
      <c r="EE93" s="246">
        <f t="shared" si="699"/>
        <v>0</v>
      </c>
      <c r="EF93" s="246">
        <f t="shared" si="699"/>
        <v>0</v>
      </c>
      <c r="EG93" s="246">
        <f t="shared" si="699"/>
        <v>0</v>
      </c>
      <c r="EH93" s="246">
        <f t="shared" ref="EH93:FM93" si="700" xml:space="preserve"> EH91 - EH92</f>
        <v>0</v>
      </c>
      <c r="EI93" s="246">
        <f t="shared" si="700"/>
        <v>0</v>
      </c>
      <c r="EJ93" s="246">
        <f t="shared" si="700"/>
        <v>0</v>
      </c>
      <c r="EK93" s="246">
        <f t="shared" si="700"/>
        <v>0</v>
      </c>
      <c r="EL93" s="246">
        <f t="shared" si="700"/>
        <v>0</v>
      </c>
      <c r="EM93" s="246">
        <f t="shared" si="700"/>
        <v>0</v>
      </c>
      <c r="EN93" s="246">
        <f t="shared" si="700"/>
        <v>0</v>
      </c>
      <c r="EO93" s="246">
        <f t="shared" si="700"/>
        <v>0</v>
      </c>
      <c r="EP93" s="246">
        <f t="shared" si="700"/>
        <v>0</v>
      </c>
      <c r="EQ93" s="246">
        <f t="shared" si="700"/>
        <v>0</v>
      </c>
      <c r="ER93" s="246">
        <f t="shared" si="700"/>
        <v>0</v>
      </c>
      <c r="ES93" s="246">
        <f t="shared" si="700"/>
        <v>0</v>
      </c>
      <c r="ET93" s="246">
        <f t="shared" si="700"/>
        <v>0</v>
      </c>
      <c r="EU93" s="246">
        <f t="shared" si="700"/>
        <v>0</v>
      </c>
      <c r="EV93" s="246">
        <f t="shared" si="700"/>
        <v>0</v>
      </c>
      <c r="EW93" s="246">
        <f t="shared" si="700"/>
        <v>0</v>
      </c>
      <c r="EX93" s="246">
        <f t="shared" si="700"/>
        <v>0</v>
      </c>
      <c r="EY93" s="246">
        <f t="shared" si="700"/>
        <v>0</v>
      </c>
      <c r="EZ93" s="246">
        <f t="shared" si="700"/>
        <v>0</v>
      </c>
      <c r="FA93" s="246">
        <f t="shared" si="700"/>
        <v>0</v>
      </c>
      <c r="FB93" s="246">
        <f t="shared" si="700"/>
        <v>0</v>
      </c>
      <c r="FC93" s="246">
        <f t="shared" si="700"/>
        <v>0</v>
      </c>
      <c r="FD93" s="246">
        <f t="shared" si="700"/>
        <v>0</v>
      </c>
      <c r="FE93" s="246">
        <f t="shared" si="700"/>
        <v>0</v>
      </c>
      <c r="FF93" s="246">
        <f t="shared" si="700"/>
        <v>0</v>
      </c>
      <c r="FG93" s="246">
        <f t="shared" si="700"/>
        <v>0</v>
      </c>
      <c r="FH93" s="246">
        <f t="shared" si="700"/>
        <v>0</v>
      </c>
      <c r="FI93" s="246">
        <f t="shared" si="700"/>
        <v>0</v>
      </c>
      <c r="FJ93" s="246">
        <f t="shared" si="700"/>
        <v>0</v>
      </c>
      <c r="FK93" s="246">
        <f t="shared" si="700"/>
        <v>0</v>
      </c>
      <c r="FL93" s="246">
        <f t="shared" si="700"/>
        <v>0</v>
      </c>
      <c r="FM93" s="246">
        <f t="shared" si="700"/>
        <v>0</v>
      </c>
      <c r="FN93" s="246">
        <f t="shared" ref="FN93:GJ93" si="701" xml:space="preserve"> FN91 - FN92</f>
        <v>0</v>
      </c>
      <c r="FO93" s="246">
        <f t="shared" si="701"/>
        <v>0</v>
      </c>
      <c r="FP93" s="246">
        <f t="shared" si="701"/>
        <v>0</v>
      </c>
      <c r="FQ93" s="246">
        <f t="shared" si="701"/>
        <v>0</v>
      </c>
      <c r="FR93" s="246">
        <f t="shared" si="701"/>
        <v>0</v>
      </c>
      <c r="FS93" s="246">
        <f t="shared" si="701"/>
        <v>0</v>
      </c>
      <c r="FT93" s="246">
        <f t="shared" si="701"/>
        <v>0</v>
      </c>
      <c r="FU93" s="246">
        <f t="shared" si="701"/>
        <v>0</v>
      </c>
      <c r="FV93" s="246">
        <f t="shared" si="701"/>
        <v>0</v>
      </c>
      <c r="FW93" s="246">
        <f t="shared" si="701"/>
        <v>0</v>
      </c>
      <c r="FX93" s="246">
        <f t="shared" si="701"/>
        <v>0</v>
      </c>
      <c r="FY93" s="246">
        <f t="shared" si="701"/>
        <v>0</v>
      </c>
      <c r="FZ93" s="246">
        <f t="shared" si="701"/>
        <v>0</v>
      </c>
      <c r="GA93" s="246">
        <f t="shared" si="701"/>
        <v>0</v>
      </c>
      <c r="GB93" s="246">
        <f t="shared" si="701"/>
        <v>0</v>
      </c>
      <c r="GC93" s="246">
        <f t="shared" si="701"/>
        <v>0</v>
      </c>
      <c r="GD93" s="246">
        <f t="shared" si="701"/>
        <v>0</v>
      </c>
      <c r="GE93" s="246">
        <f t="shared" si="701"/>
        <v>0</v>
      </c>
      <c r="GF93" s="246">
        <f t="shared" si="701"/>
        <v>0</v>
      </c>
      <c r="GG93" s="246">
        <f t="shared" si="701"/>
        <v>0</v>
      </c>
      <c r="GH93" s="246">
        <f t="shared" si="701"/>
        <v>0</v>
      </c>
      <c r="GI93" s="246">
        <f t="shared" si="701"/>
        <v>0</v>
      </c>
      <c r="GJ93" s="246">
        <f t="shared" si="701"/>
        <v>0</v>
      </c>
    </row>
    <row r="94" spans="1:192" x14ac:dyDescent="0.25">
      <c r="A94" s="247"/>
      <c r="B94" s="247"/>
      <c r="C94" s="248"/>
      <c r="D94" s="249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6"/>
      <c r="P94" s="246"/>
      <c r="Q94" s="246"/>
      <c r="R94" s="246"/>
      <c r="S94" s="246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246"/>
      <c r="AH94" s="246"/>
      <c r="AI94" s="246"/>
      <c r="AJ94" s="246"/>
      <c r="AK94" s="246"/>
      <c r="AL94" s="246"/>
      <c r="AM94" s="246"/>
      <c r="AN94" s="246"/>
      <c r="AO94" s="246"/>
      <c r="AP94" s="246"/>
      <c r="AQ94" s="246"/>
      <c r="AR94" s="246"/>
      <c r="AS94" s="246"/>
      <c r="AT94" s="246"/>
      <c r="AU94" s="246"/>
      <c r="AV94" s="246"/>
      <c r="AW94" s="246"/>
      <c r="AX94" s="246"/>
      <c r="AY94" s="246"/>
      <c r="AZ94" s="246"/>
      <c r="BA94" s="246"/>
      <c r="BB94" s="246"/>
      <c r="BC94" s="246"/>
      <c r="BD94" s="246"/>
      <c r="BE94" s="246"/>
      <c r="BF94" s="246"/>
      <c r="BG94" s="246"/>
      <c r="BH94" s="246"/>
      <c r="BI94" s="246"/>
      <c r="BJ94" s="246"/>
      <c r="BK94" s="246"/>
      <c r="BL94" s="246"/>
      <c r="BM94" s="246"/>
      <c r="BN94" s="246"/>
      <c r="BO94" s="246"/>
      <c r="BP94" s="246"/>
      <c r="BQ94" s="246"/>
      <c r="BR94" s="246"/>
      <c r="BS94" s="246"/>
      <c r="BT94" s="246"/>
      <c r="BU94" s="246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46"/>
      <c r="DI94" s="246"/>
      <c r="DJ94" s="246"/>
      <c r="DK94" s="246"/>
      <c r="DL94" s="246"/>
      <c r="DM94" s="246"/>
      <c r="DN94" s="246"/>
      <c r="DO94" s="246"/>
      <c r="DP94" s="246"/>
      <c r="DQ94" s="246"/>
      <c r="DR94" s="246"/>
      <c r="DS94" s="246"/>
      <c r="DT94" s="246"/>
      <c r="DU94" s="246"/>
      <c r="DV94" s="246"/>
      <c r="DW94" s="246"/>
      <c r="DX94" s="246"/>
      <c r="DY94" s="246"/>
      <c r="DZ94" s="246"/>
      <c r="EA94" s="246"/>
      <c r="EB94" s="246"/>
      <c r="EC94" s="246"/>
      <c r="ED94" s="246"/>
      <c r="EE94" s="246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</row>
    <row r="95" spans="1:192" x14ac:dyDescent="0.25">
      <c r="A95" s="247"/>
      <c r="B95" s="247"/>
      <c r="C95" s="248"/>
      <c r="D95" s="249"/>
      <c r="E95" s="9" t="str">
        <f t="shared" ref="E95:AJ95" si="702" xml:space="preserve"> E$93</f>
        <v>Net working capital balance</v>
      </c>
      <c r="F95" s="9">
        <f t="shared" si="702"/>
        <v>0</v>
      </c>
      <c r="G95" s="9" t="str">
        <f t="shared" si="702"/>
        <v>$ 000s</v>
      </c>
      <c r="H95" s="9">
        <f t="shared" si="702"/>
        <v>0</v>
      </c>
      <c r="I95" s="9">
        <f t="shared" si="702"/>
        <v>0</v>
      </c>
      <c r="J95" s="9">
        <f t="shared" si="702"/>
        <v>0</v>
      </c>
      <c r="K95" s="9">
        <f t="shared" si="702"/>
        <v>0</v>
      </c>
      <c r="L95" s="9">
        <f t="shared" si="702"/>
        <v>0</v>
      </c>
      <c r="M95" s="9">
        <f t="shared" si="702"/>
        <v>0</v>
      </c>
      <c r="N95" s="9">
        <f t="shared" si="702"/>
        <v>0</v>
      </c>
      <c r="O95" s="9">
        <f t="shared" si="702"/>
        <v>0</v>
      </c>
      <c r="P95" s="9">
        <f t="shared" si="702"/>
        <v>0</v>
      </c>
      <c r="Q95" s="9">
        <f t="shared" si="702"/>
        <v>0</v>
      </c>
      <c r="R95" s="9">
        <f t="shared" si="702"/>
        <v>0</v>
      </c>
      <c r="S95" s="9">
        <f t="shared" si="702"/>
        <v>1443.9900621424704</v>
      </c>
      <c r="T95" s="9">
        <f t="shared" si="702"/>
        <v>1791.441232926391</v>
      </c>
      <c r="U95" s="9">
        <f t="shared" si="702"/>
        <v>1843.8430599673632</v>
      </c>
      <c r="V95" s="9">
        <f t="shared" si="702"/>
        <v>1484.472988190415</v>
      </c>
      <c r="W95" s="9">
        <f t="shared" si="702"/>
        <v>1415.9067232137659</v>
      </c>
      <c r="X95" s="9">
        <f t="shared" si="702"/>
        <v>1777.4183584822504</v>
      </c>
      <c r="Y95" s="9">
        <f t="shared" si="702"/>
        <v>1829.6150259105571</v>
      </c>
      <c r="Z95" s="9">
        <f t="shared" si="702"/>
        <v>1472.0328649384687</v>
      </c>
      <c r="AA95" s="9">
        <f t="shared" si="702"/>
        <v>1419.2079985805285</v>
      </c>
      <c r="AB95" s="9">
        <f t="shared" si="702"/>
        <v>1763.325376207325</v>
      </c>
      <c r="AC95" s="9">
        <f t="shared" si="702"/>
        <v>1815.3194250803303</v>
      </c>
      <c r="AD95" s="9">
        <f t="shared" si="702"/>
        <v>1459.5162798344722</v>
      </c>
      <c r="AE95" s="9">
        <f t="shared" si="702"/>
        <v>1406.7183031883242</v>
      </c>
      <c r="AF95" s="9">
        <f t="shared" si="702"/>
        <v>1749.1833129517565</v>
      </c>
      <c r="AG95" s="9">
        <f t="shared" si="702"/>
        <v>1800.9770469232835</v>
      </c>
      <c r="AH95" s="9">
        <f t="shared" si="702"/>
        <v>1446.9440665791444</v>
      </c>
      <c r="AI95" s="9">
        <f t="shared" si="702"/>
        <v>1394.1550216071191</v>
      </c>
      <c r="AJ95" s="9">
        <f t="shared" si="702"/>
        <v>1734.9773757151017</v>
      </c>
      <c r="AK95" s="9">
        <f t="shared" ref="AK95:BP95" si="703" xml:space="preserve"> AK$93</f>
        <v>1786.573250425663</v>
      </c>
      <c r="AL95" s="9">
        <f t="shared" si="703"/>
        <v>1434.3016281926893</v>
      </c>
      <c r="AM95" s="9">
        <f t="shared" si="703"/>
        <v>1366.3336419276238</v>
      </c>
      <c r="AN95" s="9">
        <f t="shared" si="703"/>
        <v>1720.7045264657413</v>
      </c>
      <c r="AO95" s="9">
        <f t="shared" si="703"/>
        <v>1772.1050218149589</v>
      </c>
      <c r="AP95" s="9">
        <f t="shared" si="703"/>
        <v>1421.5859947174727</v>
      </c>
      <c r="AQ95" s="9">
        <f t="shared" si="703"/>
        <v>1368.781997032057</v>
      </c>
      <c r="AR95" s="9">
        <f t="shared" si="703"/>
        <v>1706.3482819366709</v>
      </c>
      <c r="AS95" s="9">
        <f t="shared" si="703"/>
        <v>1757.5560482707333</v>
      </c>
      <c r="AT95" s="9">
        <f t="shared" si="703"/>
        <v>1408.7808969299517</v>
      </c>
      <c r="AU95" s="9">
        <f t="shared" si="703"/>
        <v>1355.9791759181644</v>
      </c>
      <c r="AV95" s="9">
        <f t="shared" si="703"/>
        <v>1691.9318832775677</v>
      </c>
      <c r="AW95" s="9">
        <f t="shared" si="703"/>
        <v>1742.9493096454721</v>
      </c>
      <c r="AX95" s="9">
        <f t="shared" si="703"/>
        <v>1395.9093580626047</v>
      </c>
      <c r="AY95" s="9">
        <f t="shared" si="703"/>
        <v>1343.0902264209012</v>
      </c>
      <c r="AZ95" s="9">
        <f t="shared" si="703"/>
        <v>1677.4390304017752</v>
      </c>
      <c r="BA95" s="9">
        <f t="shared" si="703"/>
        <v>1728.2686743945394</v>
      </c>
      <c r="BB95" s="9">
        <f t="shared" si="703"/>
        <v>1382.9552897349693</v>
      </c>
      <c r="BC95" s="9">
        <f t="shared" si="703"/>
        <v>1315.4952179071149</v>
      </c>
      <c r="BD95" s="9">
        <f t="shared" si="703"/>
        <v>1662.8663992387035</v>
      </c>
      <c r="BE95" s="9">
        <f t="shared" si="703"/>
        <v>1713.5108459886626</v>
      </c>
      <c r="BF95" s="9">
        <f t="shared" si="703"/>
        <v>1369.9154383671996</v>
      </c>
      <c r="BG95" s="9">
        <f t="shared" si="703"/>
        <v>1317.025666566054</v>
      </c>
      <c r="BH95" s="9">
        <f t="shared" si="703"/>
        <v>1648.1958235424431</v>
      </c>
      <c r="BI95" s="9">
        <f t="shared" si="703"/>
        <v>1698.6578470939764</v>
      </c>
      <c r="BJ95" s="9">
        <f t="shared" si="703"/>
        <v>1356.771869361178</v>
      </c>
      <c r="BK95" s="9">
        <f t="shared" si="703"/>
        <v>1303.8577455540267</v>
      </c>
      <c r="BL95" s="9">
        <f t="shared" si="703"/>
        <v>1633.4529882103675</v>
      </c>
      <c r="BM95" s="9">
        <f t="shared" si="703"/>
        <v>1683.7350749195616</v>
      </c>
      <c r="BN95" s="9">
        <f t="shared" si="703"/>
        <v>1343.5500224491152</v>
      </c>
      <c r="BO95" s="9">
        <f t="shared" si="703"/>
        <v>1290.589947724043</v>
      </c>
      <c r="BP95" s="9">
        <f t="shared" si="703"/>
        <v>1618.6199289149943</v>
      </c>
      <c r="BQ95" s="9">
        <f t="shared" ref="BQ95:CV95" si="704" xml:space="preserve"> BQ$93</f>
        <v>1668.7247519400498</v>
      </c>
      <c r="BR95" s="9">
        <f t="shared" si="704"/>
        <v>1330.2321624172173</v>
      </c>
      <c r="BS95" s="9">
        <f t="shared" si="704"/>
        <v>1263.183265635947</v>
      </c>
      <c r="BT95" s="9">
        <f t="shared" si="704"/>
        <v>1603.6930052466914</v>
      </c>
      <c r="BU95" s="9">
        <f t="shared" si="704"/>
        <v>1653.6232688952655</v>
      </c>
      <c r="BV95" s="9">
        <f t="shared" si="704"/>
        <v>1316.8147221063778</v>
      </c>
      <c r="BW95" s="9">
        <f t="shared" si="704"/>
        <v>1263.723603824066</v>
      </c>
      <c r="BX95" s="9">
        <f t="shared" si="704"/>
        <v>1588.652192558794</v>
      </c>
      <c r="BY95" s="9">
        <f t="shared" si="704"/>
        <v>1638.4108104194254</v>
      </c>
      <c r="BZ95" s="9">
        <f t="shared" si="704"/>
        <v>1303.2779280424222</v>
      </c>
      <c r="CA95" s="9">
        <f t="shared" si="704"/>
        <v>1250.1335933399603</v>
      </c>
      <c r="CB95" s="9">
        <f t="shared" si="704"/>
        <v>1573.5258727929991</v>
      </c>
      <c r="CC95" s="9">
        <f t="shared" si="704"/>
        <v>1623.1154416182194</v>
      </c>
      <c r="CD95" s="9">
        <f t="shared" si="704"/>
        <v>1289.6498870142359</v>
      </c>
      <c r="CE95" s="9">
        <f t="shared" si="704"/>
        <v>1236.4286241389241</v>
      </c>
      <c r="CF95" s="9">
        <f t="shared" si="704"/>
        <v>1558.2942439115645</v>
      </c>
      <c r="CG95" s="9">
        <f t="shared" si="704"/>
        <v>1607.7175673982849</v>
      </c>
      <c r="CH95" s="9">
        <f t="shared" si="704"/>
        <v>1275.9110454042718</v>
      </c>
      <c r="CI95" s="9">
        <f t="shared" si="704"/>
        <v>1209.1694873609058</v>
      </c>
      <c r="CJ95" s="9">
        <f t="shared" si="704"/>
        <v>1542.9533157294936</v>
      </c>
      <c r="CK95" s="9">
        <f t="shared" si="704"/>
        <v>1592.213232692307</v>
      </c>
      <c r="CL95" s="9">
        <f t="shared" si="704"/>
        <v>1262.0574894146816</v>
      </c>
      <c r="CM95" s="9">
        <f t="shared" si="704"/>
        <v>1208.6395525828771</v>
      </c>
      <c r="CN95" s="9">
        <f t="shared" si="704"/>
        <v>1527.4810115648434</v>
      </c>
      <c r="CO95" s="9">
        <f t="shared" si="704"/>
        <v>1576.5805925694476</v>
      </c>
      <c r="CP95" s="9">
        <f t="shared" si="704"/>
        <v>1248.0674151787753</v>
      </c>
      <c r="CQ95" s="9">
        <f t="shared" si="704"/>
        <v>1194.5649190314098</v>
      </c>
      <c r="CR95" s="9">
        <f t="shared" si="704"/>
        <v>1511.9086900260547</v>
      </c>
      <c r="CS95" s="9">
        <f t="shared" si="704"/>
        <v>1560.8506566117371</v>
      </c>
      <c r="CT95" s="9">
        <f t="shared" si="704"/>
        <v>1233.9718731384314</v>
      </c>
      <c r="CU95" s="9">
        <f t="shared" si="704"/>
        <v>1180.3587709962103</v>
      </c>
      <c r="CV95" s="9">
        <f t="shared" si="704"/>
        <v>1496.2145198857509</v>
      </c>
      <c r="CW95" s="9">
        <f t="shared" ref="CW95:EB95" si="705" xml:space="preserve"> CW$93</f>
        <v>1545.0018227564365</v>
      </c>
      <c r="CX95" s="9">
        <f t="shared" si="705"/>
        <v>1219.7493018874761</v>
      </c>
      <c r="CY95" s="9">
        <f t="shared" si="705"/>
        <v>1153.2033537426473</v>
      </c>
      <c r="CZ95" s="9">
        <f t="shared" si="705"/>
        <v>1480.3941242849291</v>
      </c>
      <c r="DA95" s="9">
        <f t="shared" si="705"/>
        <v>1529.0297536282396</v>
      </c>
      <c r="DB95" s="9">
        <f t="shared" si="705"/>
        <v>1205.3954045048959</v>
      </c>
      <c r="DC95" s="9">
        <f t="shared" si="705"/>
        <v>1151.5142072812362</v>
      </c>
      <c r="DD95" s="9">
        <f t="shared" si="705"/>
        <v>1464.4231607668851</v>
      </c>
      <c r="DE95" s="9">
        <f t="shared" si="705"/>
        <v>1512.9103633117566</v>
      </c>
      <c r="DF95" s="9">
        <f t="shared" si="705"/>
        <v>1190.8861353283296</v>
      </c>
      <c r="DG95" s="9">
        <f t="shared" si="705"/>
        <v>1136.8862896543487</v>
      </c>
      <c r="DH95" s="9">
        <f t="shared" si="705"/>
        <v>1448.3362732897176</v>
      </c>
      <c r="DI95" s="9">
        <f t="shared" si="705"/>
        <v>1496.6779111897706</v>
      </c>
      <c r="DJ95" s="9">
        <f t="shared" si="705"/>
        <v>1176.2557937933254</v>
      </c>
      <c r="DK95" s="9">
        <f t="shared" si="705"/>
        <v>1122.1086729564847</v>
      </c>
      <c r="DL95" s="9">
        <f t="shared" si="705"/>
        <v>1432.109390075851</v>
      </c>
      <c r="DM95" s="9">
        <f t="shared" si="705"/>
        <v>1480.3085791637627</v>
      </c>
      <c r="DN95" s="9">
        <f t="shared" si="705"/>
        <v>1161.4806016548628</v>
      </c>
      <c r="DO95" s="9">
        <f t="shared" si="705"/>
        <v>0</v>
      </c>
      <c r="DP95" s="9">
        <f t="shared" si="705"/>
        <v>0</v>
      </c>
      <c r="DQ95" s="9">
        <f t="shared" si="705"/>
        <v>0</v>
      </c>
      <c r="DR95" s="9">
        <f t="shared" si="705"/>
        <v>0</v>
      </c>
      <c r="DS95" s="9">
        <f t="shared" si="705"/>
        <v>0</v>
      </c>
      <c r="DT95" s="9">
        <f t="shared" si="705"/>
        <v>0</v>
      </c>
      <c r="DU95" s="9">
        <f t="shared" si="705"/>
        <v>0</v>
      </c>
      <c r="DV95" s="9">
        <f t="shared" si="705"/>
        <v>0</v>
      </c>
      <c r="DW95" s="9">
        <f t="shared" si="705"/>
        <v>0</v>
      </c>
      <c r="DX95" s="9">
        <f t="shared" si="705"/>
        <v>0</v>
      </c>
      <c r="DY95" s="9">
        <f t="shared" si="705"/>
        <v>0</v>
      </c>
      <c r="DZ95" s="9">
        <f t="shared" si="705"/>
        <v>0</v>
      </c>
      <c r="EA95" s="9">
        <f t="shared" si="705"/>
        <v>0</v>
      </c>
      <c r="EB95" s="9">
        <f t="shared" si="705"/>
        <v>0</v>
      </c>
      <c r="EC95" s="9">
        <f t="shared" ref="EC95:FH95" si="706" xml:space="preserve"> EC$93</f>
        <v>0</v>
      </c>
      <c r="ED95" s="9">
        <f t="shared" si="706"/>
        <v>0</v>
      </c>
      <c r="EE95" s="9">
        <f t="shared" si="706"/>
        <v>0</v>
      </c>
      <c r="EF95" s="9">
        <f t="shared" si="706"/>
        <v>0</v>
      </c>
      <c r="EG95" s="9">
        <f t="shared" si="706"/>
        <v>0</v>
      </c>
      <c r="EH95" s="9">
        <f t="shared" si="706"/>
        <v>0</v>
      </c>
      <c r="EI95" s="9">
        <f t="shared" si="706"/>
        <v>0</v>
      </c>
      <c r="EJ95" s="9">
        <f t="shared" si="706"/>
        <v>0</v>
      </c>
      <c r="EK95" s="9">
        <f t="shared" si="706"/>
        <v>0</v>
      </c>
      <c r="EL95" s="9">
        <f t="shared" si="706"/>
        <v>0</v>
      </c>
      <c r="EM95" s="9">
        <f t="shared" si="706"/>
        <v>0</v>
      </c>
      <c r="EN95" s="9">
        <f t="shared" si="706"/>
        <v>0</v>
      </c>
      <c r="EO95" s="9">
        <f t="shared" si="706"/>
        <v>0</v>
      </c>
      <c r="EP95" s="9">
        <f t="shared" si="706"/>
        <v>0</v>
      </c>
      <c r="EQ95" s="9">
        <f t="shared" si="706"/>
        <v>0</v>
      </c>
      <c r="ER95" s="9">
        <f t="shared" si="706"/>
        <v>0</v>
      </c>
      <c r="ES95" s="9">
        <f t="shared" si="706"/>
        <v>0</v>
      </c>
      <c r="ET95" s="9">
        <f t="shared" si="706"/>
        <v>0</v>
      </c>
      <c r="EU95" s="9">
        <f t="shared" si="706"/>
        <v>0</v>
      </c>
      <c r="EV95" s="9">
        <f t="shared" si="706"/>
        <v>0</v>
      </c>
      <c r="EW95" s="9">
        <f t="shared" si="706"/>
        <v>0</v>
      </c>
      <c r="EX95" s="9">
        <f t="shared" si="706"/>
        <v>0</v>
      </c>
      <c r="EY95" s="9">
        <f t="shared" si="706"/>
        <v>0</v>
      </c>
      <c r="EZ95" s="9">
        <f t="shared" si="706"/>
        <v>0</v>
      </c>
      <c r="FA95" s="9">
        <f t="shared" si="706"/>
        <v>0</v>
      </c>
      <c r="FB95" s="9">
        <f t="shared" si="706"/>
        <v>0</v>
      </c>
      <c r="FC95" s="9">
        <f t="shared" si="706"/>
        <v>0</v>
      </c>
      <c r="FD95" s="9">
        <f t="shared" si="706"/>
        <v>0</v>
      </c>
      <c r="FE95" s="9">
        <f t="shared" si="706"/>
        <v>0</v>
      </c>
      <c r="FF95" s="9">
        <f t="shared" si="706"/>
        <v>0</v>
      </c>
      <c r="FG95" s="9">
        <f t="shared" si="706"/>
        <v>0</v>
      </c>
      <c r="FH95" s="9">
        <f t="shared" si="706"/>
        <v>0</v>
      </c>
      <c r="FI95" s="9">
        <f t="shared" ref="FI95:GJ95" si="707" xml:space="preserve"> FI$93</f>
        <v>0</v>
      </c>
      <c r="FJ95" s="9">
        <f t="shared" si="707"/>
        <v>0</v>
      </c>
      <c r="FK95" s="9">
        <f t="shared" si="707"/>
        <v>0</v>
      </c>
      <c r="FL95" s="9">
        <f t="shared" si="707"/>
        <v>0</v>
      </c>
      <c r="FM95" s="9">
        <f t="shared" si="707"/>
        <v>0</v>
      </c>
      <c r="FN95" s="9">
        <f t="shared" si="707"/>
        <v>0</v>
      </c>
      <c r="FO95" s="9">
        <f t="shared" si="707"/>
        <v>0</v>
      </c>
      <c r="FP95" s="9">
        <f t="shared" si="707"/>
        <v>0</v>
      </c>
      <c r="FQ95" s="9">
        <f t="shared" si="707"/>
        <v>0</v>
      </c>
      <c r="FR95" s="9">
        <f t="shared" si="707"/>
        <v>0</v>
      </c>
      <c r="FS95" s="9">
        <f t="shared" si="707"/>
        <v>0</v>
      </c>
      <c r="FT95" s="9">
        <f t="shared" si="707"/>
        <v>0</v>
      </c>
      <c r="FU95" s="9">
        <f t="shared" si="707"/>
        <v>0</v>
      </c>
      <c r="FV95" s="9">
        <f t="shared" si="707"/>
        <v>0</v>
      </c>
      <c r="FW95" s="9">
        <f t="shared" si="707"/>
        <v>0</v>
      </c>
      <c r="FX95" s="9">
        <f t="shared" si="707"/>
        <v>0</v>
      </c>
      <c r="FY95" s="9">
        <f t="shared" si="707"/>
        <v>0</v>
      </c>
      <c r="FZ95" s="9">
        <f t="shared" si="707"/>
        <v>0</v>
      </c>
      <c r="GA95" s="9">
        <f t="shared" si="707"/>
        <v>0</v>
      </c>
      <c r="GB95" s="9">
        <f t="shared" si="707"/>
        <v>0</v>
      </c>
      <c r="GC95" s="9">
        <f t="shared" si="707"/>
        <v>0</v>
      </c>
      <c r="GD95" s="9">
        <f t="shared" si="707"/>
        <v>0</v>
      </c>
      <c r="GE95" s="9">
        <f t="shared" si="707"/>
        <v>0</v>
      </c>
      <c r="GF95" s="9">
        <f t="shared" si="707"/>
        <v>0</v>
      </c>
      <c r="GG95" s="9">
        <f t="shared" si="707"/>
        <v>0</v>
      </c>
      <c r="GH95" s="9">
        <f t="shared" si="707"/>
        <v>0</v>
      </c>
      <c r="GI95" s="9">
        <f t="shared" si="707"/>
        <v>0</v>
      </c>
      <c r="GJ95" s="9">
        <f t="shared" si="707"/>
        <v>0</v>
      </c>
    </row>
    <row r="96" spans="1:192" x14ac:dyDescent="0.25">
      <c r="A96" s="247"/>
      <c r="B96" s="247"/>
      <c r="C96" s="248"/>
      <c r="D96" s="249"/>
      <c r="E96" s="419" t="str">
        <f xml:space="preserve"> Time!E$92</f>
        <v>First operating period flag</v>
      </c>
      <c r="F96" s="419">
        <f xml:space="preserve"> Time!F$92</f>
        <v>0</v>
      </c>
      <c r="G96" s="419" t="str">
        <f xml:space="preserve"> Time!G$92</f>
        <v>flag</v>
      </c>
      <c r="H96" s="419">
        <f xml:space="preserve"> Time!H$92</f>
        <v>1</v>
      </c>
      <c r="I96" s="419">
        <f xml:space="preserve"> Time!I$92</f>
        <v>0</v>
      </c>
      <c r="J96" s="419">
        <f xml:space="preserve"> Time!J$92</f>
        <v>0</v>
      </c>
      <c r="K96" s="419">
        <f xml:space="preserve"> Time!K$92</f>
        <v>0</v>
      </c>
      <c r="L96" s="419">
        <f xml:space="preserve"> Time!L$92</f>
        <v>0</v>
      </c>
      <c r="M96" s="419">
        <f xml:space="preserve"> Time!M$92</f>
        <v>0</v>
      </c>
      <c r="N96" s="419">
        <f xml:space="preserve"> Time!N$92</f>
        <v>0</v>
      </c>
      <c r="O96" s="419">
        <f xml:space="preserve"> Time!O$92</f>
        <v>0</v>
      </c>
      <c r="P96" s="419">
        <f xml:space="preserve"> Time!P$92</f>
        <v>0</v>
      </c>
      <c r="Q96" s="419">
        <f xml:space="preserve"> Time!Q$92</f>
        <v>0</v>
      </c>
      <c r="R96" s="419">
        <f xml:space="preserve"> Time!R$92</f>
        <v>0</v>
      </c>
      <c r="S96" s="419">
        <f xml:space="preserve"> Time!S$92</f>
        <v>1</v>
      </c>
      <c r="T96" s="419">
        <f xml:space="preserve"> Time!T$92</f>
        <v>0</v>
      </c>
      <c r="U96" s="419">
        <f xml:space="preserve"> Time!U$92</f>
        <v>0</v>
      </c>
      <c r="V96" s="419">
        <f xml:space="preserve"> Time!V$92</f>
        <v>0</v>
      </c>
      <c r="W96" s="419">
        <f xml:space="preserve"> Time!W$92</f>
        <v>0</v>
      </c>
      <c r="X96" s="419">
        <f xml:space="preserve"> Time!X$92</f>
        <v>0</v>
      </c>
      <c r="Y96" s="419">
        <f xml:space="preserve"> Time!Y$92</f>
        <v>0</v>
      </c>
      <c r="Z96" s="419">
        <f xml:space="preserve"> Time!Z$92</f>
        <v>0</v>
      </c>
      <c r="AA96" s="419">
        <f xml:space="preserve"> Time!AA$92</f>
        <v>0</v>
      </c>
      <c r="AB96" s="419">
        <f xml:space="preserve"> Time!AB$92</f>
        <v>0</v>
      </c>
      <c r="AC96" s="419">
        <f xml:space="preserve"> Time!AC$92</f>
        <v>0</v>
      </c>
      <c r="AD96" s="419">
        <f xml:space="preserve"> Time!AD$92</f>
        <v>0</v>
      </c>
      <c r="AE96" s="419">
        <f xml:space="preserve"> Time!AE$92</f>
        <v>0</v>
      </c>
      <c r="AF96" s="419">
        <f xml:space="preserve"> Time!AF$92</f>
        <v>0</v>
      </c>
      <c r="AG96" s="419">
        <f xml:space="preserve"> Time!AG$92</f>
        <v>0</v>
      </c>
      <c r="AH96" s="419">
        <f xml:space="preserve"> Time!AH$92</f>
        <v>0</v>
      </c>
      <c r="AI96" s="419">
        <f xml:space="preserve"> Time!AI$92</f>
        <v>0</v>
      </c>
      <c r="AJ96" s="419">
        <f xml:space="preserve"> Time!AJ$92</f>
        <v>0</v>
      </c>
      <c r="AK96" s="419">
        <f xml:space="preserve"> Time!AK$92</f>
        <v>0</v>
      </c>
      <c r="AL96" s="419">
        <f xml:space="preserve"> Time!AL$92</f>
        <v>0</v>
      </c>
      <c r="AM96" s="419">
        <f xml:space="preserve"> Time!AM$92</f>
        <v>0</v>
      </c>
      <c r="AN96" s="419">
        <f xml:space="preserve"> Time!AN$92</f>
        <v>0</v>
      </c>
      <c r="AO96" s="419">
        <f xml:space="preserve"> Time!AO$92</f>
        <v>0</v>
      </c>
      <c r="AP96" s="419">
        <f xml:space="preserve"> Time!AP$92</f>
        <v>0</v>
      </c>
      <c r="AQ96" s="419">
        <f xml:space="preserve"> Time!AQ$92</f>
        <v>0</v>
      </c>
      <c r="AR96" s="419">
        <f xml:space="preserve"> Time!AR$92</f>
        <v>0</v>
      </c>
      <c r="AS96" s="419">
        <f xml:space="preserve"> Time!AS$92</f>
        <v>0</v>
      </c>
      <c r="AT96" s="419">
        <f xml:space="preserve"> Time!AT$92</f>
        <v>0</v>
      </c>
      <c r="AU96" s="419">
        <f xml:space="preserve"> Time!AU$92</f>
        <v>0</v>
      </c>
      <c r="AV96" s="419">
        <f xml:space="preserve"> Time!AV$92</f>
        <v>0</v>
      </c>
      <c r="AW96" s="419">
        <f xml:space="preserve"> Time!AW$92</f>
        <v>0</v>
      </c>
      <c r="AX96" s="419">
        <f xml:space="preserve"> Time!AX$92</f>
        <v>0</v>
      </c>
      <c r="AY96" s="419">
        <f xml:space="preserve"> Time!AY$92</f>
        <v>0</v>
      </c>
      <c r="AZ96" s="419">
        <f xml:space="preserve"> Time!AZ$92</f>
        <v>0</v>
      </c>
      <c r="BA96" s="419">
        <f xml:space="preserve"> Time!BA$92</f>
        <v>0</v>
      </c>
      <c r="BB96" s="419">
        <f xml:space="preserve"> Time!BB$92</f>
        <v>0</v>
      </c>
      <c r="BC96" s="419">
        <f xml:space="preserve"> Time!BC$92</f>
        <v>0</v>
      </c>
      <c r="BD96" s="419">
        <f xml:space="preserve"> Time!BD$92</f>
        <v>0</v>
      </c>
      <c r="BE96" s="419">
        <f xml:space="preserve"> Time!BE$92</f>
        <v>0</v>
      </c>
      <c r="BF96" s="419">
        <f xml:space="preserve"> Time!BF$92</f>
        <v>0</v>
      </c>
      <c r="BG96" s="419">
        <f xml:space="preserve"> Time!BG$92</f>
        <v>0</v>
      </c>
      <c r="BH96" s="419">
        <f xml:space="preserve"> Time!BH$92</f>
        <v>0</v>
      </c>
      <c r="BI96" s="419">
        <f xml:space="preserve"> Time!BI$92</f>
        <v>0</v>
      </c>
      <c r="BJ96" s="419">
        <f xml:space="preserve"> Time!BJ$92</f>
        <v>0</v>
      </c>
      <c r="BK96" s="419">
        <f xml:space="preserve"> Time!BK$92</f>
        <v>0</v>
      </c>
      <c r="BL96" s="419">
        <f xml:space="preserve"> Time!BL$92</f>
        <v>0</v>
      </c>
      <c r="BM96" s="419">
        <f xml:space="preserve"> Time!BM$92</f>
        <v>0</v>
      </c>
      <c r="BN96" s="419">
        <f xml:space="preserve"> Time!BN$92</f>
        <v>0</v>
      </c>
      <c r="BO96" s="419">
        <f xml:space="preserve"> Time!BO$92</f>
        <v>0</v>
      </c>
      <c r="BP96" s="419">
        <f xml:space="preserve"> Time!BP$92</f>
        <v>0</v>
      </c>
      <c r="BQ96" s="419">
        <f xml:space="preserve"> Time!BQ$92</f>
        <v>0</v>
      </c>
      <c r="BR96" s="419">
        <f xml:space="preserve"> Time!BR$92</f>
        <v>0</v>
      </c>
      <c r="BS96" s="419">
        <f xml:space="preserve"> Time!BS$92</f>
        <v>0</v>
      </c>
      <c r="BT96" s="419">
        <f xml:space="preserve"> Time!BT$92</f>
        <v>0</v>
      </c>
      <c r="BU96" s="419">
        <f xml:space="preserve"> Time!BU$92</f>
        <v>0</v>
      </c>
      <c r="BV96" s="419">
        <f xml:space="preserve"> Time!BV$92</f>
        <v>0</v>
      </c>
      <c r="BW96" s="419">
        <f xml:space="preserve"> Time!BW$92</f>
        <v>0</v>
      </c>
      <c r="BX96" s="419">
        <f xml:space="preserve"> Time!BX$92</f>
        <v>0</v>
      </c>
      <c r="BY96" s="419">
        <f xml:space="preserve"> Time!BY$92</f>
        <v>0</v>
      </c>
      <c r="BZ96" s="419">
        <f xml:space="preserve"> Time!BZ$92</f>
        <v>0</v>
      </c>
      <c r="CA96" s="419">
        <f xml:space="preserve"> Time!CA$92</f>
        <v>0</v>
      </c>
      <c r="CB96" s="419">
        <f xml:space="preserve"> Time!CB$92</f>
        <v>0</v>
      </c>
      <c r="CC96" s="419">
        <f xml:space="preserve"> Time!CC$92</f>
        <v>0</v>
      </c>
      <c r="CD96" s="419">
        <f xml:space="preserve"> Time!CD$92</f>
        <v>0</v>
      </c>
      <c r="CE96" s="419">
        <f xml:space="preserve"> Time!CE$92</f>
        <v>0</v>
      </c>
      <c r="CF96" s="419">
        <f xml:space="preserve"> Time!CF$92</f>
        <v>0</v>
      </c>
      <c r="CG96" s="419">
        <f xml:space="preserve"> Time!CG$92</f>
        <v>0</v>
      </c>
      <c r="CH96" s="419">
        <f xml:space="preserve"> Time!CH$92</f>
        <v>0</v>
      </c>
      <c r="CI96" s="419">
        <f xml:space="preserve"> Time!CI$92</f>
        <v>0</v>
      </c>
      <c r="CJ96" s="419">
        <f xml:space="preserve"> Time!CJ$92</f>
        <v>0</v>
      </c>
      <c r="CK96" s="419">
        <f xml:space="preserve"> Time!CK$92</f>
        <v>0</v>
      </c>
      <c r="CL96" s="419">
        <f xml:space="preserve"> Time!CL$92</f>
        <v>0</v>
      </c>
      <c r="CM96" s="419">
        <f xml:space="preserve"> Time!CM$92</f>
        <v>0</v>
      </c>
      <c r="CN96" s="419">
        <f xml:space="preserve"> Time!CN$92</f>
        <v>0</v>
      </c>
      <c r="CO96" s="419">
        <f xml:space="preserve"> Time!CO$92</f>
        <v>0</v>
      </c>
      <c r="CP96" s="419">
        <f xml:space="preserve"> Time!CP$92</f>
        <v>0</v>
      </c>
      <c r="CQ96" s="419">
        <f xml:space="preserve"> Time!CQ$92</f>
        <v>0</v>
      </c>
      <c r="CR96" s="419">
        <f xml:space="preserve"> Time!CR$92</f>
        <v>0</v>
      </c>
      <c r="CS96" s="419">
        <f xml:space="preserve"> Time!CS$92</f>
        <v>0</v>
      </c>
      <c r="CT96" s="419">
        <f xml:space="preserve"> Time!CT$92</f>
        <v>0</v>
      </c>
      <c r="CU96" s="419">
        <f xml:space="preserve"> Time!CU$92</f>
        <v>0</v>
      </c>
      <c r="CV96" s="419">
        <f xml:space="preserve"> Time!CV$92</f>
        <v>0</v>
      </c>
      <c r="CW96" s="419">
        <f xml:space="preserve"> Time!CW$92</f>
        <v>0</v>
      </c>
      <c r="CX96" s="419">
        <f xml:space="preserve"> Time!CX$92</f>
        <v>0</v>
      </c>
      <c r="CY96" s="419">
        <f xml:space="preserve"> Time!CY$92</f>
        <v>0</v>
      </c>
      <c r="CZ96" s="419">
        <f xml:space="preserve"> Time!CZ$92</f>
        <v>0</v>
      </c>
      <c r="DA96" s="419">
        <f xml:space="preserve"> Time!DA$92</f>
        <v>0</v>
      </c>
      <c r="DB96" s="419">
        <f xml:space="preserve"> Time!DB$92</f>
        <v>0</v>
      </c>
      <c r="DC96" s="419">
        <f xml:space="preserve"> Time!DC$92</f>
        <v>0</v>
      </c>
      <c r="DD96" s="419">
        <f xml:space="preserve"> Time!DD$92</f>
        <v>0</v>
      </c>
      <c r="DE96" s="419">
        <f xml:space="preserve"> Time!DE$92</f>
        <v>0</v>
      </c>
      <c r="DF96" s="419">
        <f xml:space="preserve"> Time!DF$92</f>
        <v>0</v>
      </c>
      <c r="DG96" s="419">
        <f xml:space="preserve"> Time!DG$92</f>
        <v>0</v>
      </c>
      <c r="DH96" s="419">
        <f xml:space="preserve"> Time!DH$92</f>
        <v>0</v>
      </c>
      <c r="DI96" s="419">
        <f xml:space="preserve"> Time!DI$92</f>
        <v>0</v>
      </c>
      <c r="DJ96" s="419">
        <f xml:space="preserve"> Time!DJ$92</f>
        <v>0</v>
      </c>
      <c r="DK96" s="419">
        <f xml:space="preserve"> Time!DK$92</f>
        <v>0</v>
      </c>
      <c r="DL96" s="419">
        <f xml:space="preserve"> Time!DL$92</f>
        <v>0</v>
      </c>
      <c r="DM96" s="419">
        <f xml:space="preserve"> Time!DM$92</f>
        <v>0</v>
      </c>
      <c r="DN96" s="419">
        <f xml:space="preserve"> Time!DN$92</f>
        <v>0</v>
      </c>
      <c r="DO96" s="419">
        <f xml:space="preserve"> Time!DO$92</f>
        <v>0</v>
      </c>
      <c r="DP96" s="419">
        <f xml:space="preserve"> Time!DP$92</f>
        <v>0</v>
      </c>
      <c r="DQ96" s="419">
        <f xml:space="preserve"> Time!DQ$92</f>
        <v>0</v>
      </c>
      <c r="DR96" s="419">
        <f xml:space="preserve"> Time!DR$92</f>
        <v>0</v>
      </c>
      <c r="DS96" s="419">
        <f xml:space="preserve"> Time!DS$92</f>
        <v>0</v>
      </c>
      <c r="DT96" s="419">
        <f xml:space="preserve"> Time!DT$92</f>
        <v>0</v>
      </c>
      <c r="DU96" s="419">
        <f xml:space="preserve"> Time!DU$92</f>
        <v>0</v>
      </c>
      <c r="DV96" s="419">
        <f xml:space="preserve"> Time!DV$92</f>
        <v>0</v>
      </c>
      <c r="DW96" s="419">
        <f xml:space="preserve"> Time!DW$92</f>
        <v>0</v>
      </c>
      <c r="DX96" s="419">
        <f xml:space="preserve"> Time!DX$92</f>
        <v>0</v>
      </c>
      <c r="DY96" s="419">
        <f xml:space="preserve"> Time!DY$92</f>
        <v>0</v>
      </c>
      <c r="DZ96" s="419">
        <f xml:space="preserve"> Time!DZ$92</f>
        <v>0</v>
      </c>
      <c r="EA96" s="419">
        <f xml:space="preserve"> Time!EA$92</f>
        <v>0</v>
      </c>
      <c r="EB96" s="419">
        <f xml:space="preserve"> Time!EB$92</f>
        <v>0</v>
      </c>
      <c r="EC96" s="419">
        <f xml:space="preserve"> Time!EC$92</f>
        <v>0</v>
      </c>
      <c r="ED96" s="419">
        <f xml:space="preserve"> Time!ED$92</f>
        <v>0</v>
      </c>
      <c r="EE96" s="419">
        <f xml:space="preserve"> Time!EE$92</f>
        <v>0</v>
      </c>
      <c r="EF96" s="419">
        <f xml:space="preserve"> Time!EF$92</f>
        <v>0</v>
      </c>
      <c r="EG96" s="419">
        <f xml:space="preserve"> Time!EG$92</f>
        <v>0</v>
      </c>
      <c r="EH96" s="419">
        <f xml:space="preserve"> Time!EH$92</f>
        <v>0</v>
      </c>
      <c r="EI96" s="419">
        <f xml:space="preserve"> Time!EI$92</f>
        <v>0</v>
      </c>
      <c r="EJ96" s="419">
        <f xml:space="preserve"> Time!EJ$92</f>
        <v>0</v>
      </c>
      <c r="EK96" s="419">
        <f xml:space="preserve"> Time!EK$92</f>
        <v>0</v>
      </c>
      <c r="EL96" s="419">
        <f xml:space="preserve"> Time!EL$92</f>
        <v>0</v>
      </c>
      <c r="EM96" s="419">
        <f xml:space="preserve"> Time!EM$92</f>
        <v>0</v>
      </c>
      <c r="EN96" s="419">
        <f xml:space="preserve"> Time!EN$92</f>
        <v>0</v>
      </c>
      <c r="EO96" s="419">
        <f xml:space="preserve"> Time!EO$92</f>
        <v>0</v>
      </c>
      <c r="EP96" s="419">
        <f xml:space="preserve"> Time!EP$92</f>
        <v>0</v>
      </c>
      <c r="EQ96" s="419">
        <f xml:space="preserve"> Time!EQ$92</f>
        <v>0</v>
      </c>
      <c r="ER96" s="419">
        <f xml:space="preserve"> Time!ER$92</f>
        <v>0</v>
      </c>
      <c r="ES96" s="419">
        <f xml:space="preserve"> Time!ES$92</f>
        <v>0</v>
      </c>
      <c r="ET96" s="419">
        <f xml:space="preserve"> Time!ET$92</f>
        <v>0</v>
      </c>
      <c r="EU96" s="419">
        <f xml:space="preserve"> Time!EU$92</f>
        <v>0</v>
      </c>
      <c r="EV96" s="419">
        <f xml:space="preserve"> Time!EV$92</f>
        <v>0</v>
      </c>
      <c r="EW96" s="419">
        <f xml:space="preserve"> Time!EW$92</f>
        <v>0</v>
      </c>
      <c r="EX96" s="419">
        <f xml:space="preserve"> Time!EX$92</f>
        <v>0</v>
      </c>
      <c r="EY96" s="419">
        <f xml:space="preserve"> Time!EY$92</f>
        <v>0</v>
      </c>
      <c r="EZ96" s="419">
        <f xml:space="preserve"> Time!EZ$92</f>
        <v>0</v>
      </c>
      <c r="FA96" s="419">
        <f xml:space="preserve"> Time!FA$92</f>
        <v>0</v>
      </c>
      <c r="FB96" s="419">
        <f xml:space="preserve"> Time!FB$92</f>
        <v>0</v>
      </c>
      <c r="FC96" s="419">
        <f xml:space="preserve"> Time!FC$92</f>
        <v>0</v>
      </c>
      <c r="FD96" s="419">
        <f xml:space="preserve"> Time!FD$92</f>
        <v>0</v>
      </c>
      <c r="FE96" s="419">
        <f xml:space="preserve"> Time!FE$92</f>
        <v>0</v>
      </c>
      <c r="FF96" s="419">
        <f xml:space="preserve"> Time!FF$92</f>
        <v>0</v>
      </c>
      <c r="FG96" s="419">
        <f xml:space="preserve"> Time!FG$92</f>
        <v>0</v>
      </c>
      <c r="FH96" s="419">
        <f xml:space="preserve"> Time!FH$92</f>
        <v>0</v>
      </c>
      <c r="FI96" s="419">
        <f xml:space="preserve"> Time!FI$92</f>
        <v>0</v>
      </c>
      <c r="FJ96" s="419">
        <f xml:space="preserve"> Time!FJ$92</f>
        <v>0</v>
      </c>
      <c r="FK96" s="419">
        <f xml:space="preserve"> Time!FK$92</f>
        <v>0</v>
      </c>
      <c r="FL96" s="419">
        <f xml:space="preserve"> Time!FL$92</f>
        <v>0</v>
      </c>
      <c r="FM96" s="419">
        <f xml:space="preserve"> Time!FM$92</f>
        <v>0</v>
      </c>
      <c r="FN96" s="419">
        <f xml:space="preserve"> Time!FN$92</f>
        <v>0</v>
      </c>
      <c r="FO96" s="419">
        <f xml:space="preserve"> Time!FO$92</f>
        <v>0</v>
      </c>
      <c r="FP96" s="419">
        <f xml:space="preserve"> Time!FP$92</f>
        <v>0</v>
      </c>
      <c r="FQ96" s="419">
        <f xml:space="preserve"> Time!FQ$92</f>
        <v>0</v>
      </c>
      <c r="FR96" s="419">
        <f xml:space="preserve"> Time!FR$92</f>
        <v>0</v>
      </c>
      <c r="FS96" s="419">
        <f xml:space="preserve"> Time!FS$92</f>
        <v>0</v>
      </c>
      <c r="FT96" s="419">
        <f xml:space="preserve"> Time!FT$92</f>
        <v>0</v>
      </c>
      <c r="FU96" s="419">
        <f xml:space="preserve"> Time!FU$92</f>
        <v>0</v>
      </c>
      <c r="FV96" s="419">
        <f xml:space="preserve"> Time!FV$92</f>
        <v>0</v>
      </c>
      <c r="FW96" s="419">
        <f xml:space="preserve"> Time!FW$92</f>
        <v>0</v>
      </c>
      <c r="FX96" s="419">
        <f xml:space="preserve"> Time!FX$92</f>
        <v>0</v>
      </c>
      <c r="FY96" s="419">
        <f xml:space="preserve"> Time!FY$92</f>
        <v>0</v>
      </c>
      <c r="FZ96" s="419">
        <f xml:space="preserve"> Time!FZ$92</f>
        <v>0</v>
      </c>
      <c r="GA96" s="419">
        <f xml:space="preserve"> Time!GA$92</f>
        <v>0</v>
      </c>
      <c r="GB96" s="419">
        <f xml:space="preserve"> Time!GB$92</f>
        <v>0</v>
      </c>
      <c r="GC96" s="419">
        <f xml:space="preserve"> Time!GC$92</f>
        <v>0</v>
      </c>
      <c r="GD96" s="419">
        <f xml:space="preserve"> Time!GD$92</f>
        <v>0</v>
      </c>
      <c r="GE96" s="419">
        <f xml:space="preserve"> Time!GE$92</f>
        <v>0</v>
      </c>
      <c r="GF96" s="419">
        <f xml:space="preserve"> Time!GF$92</f>
        <v>0</v>
      </c>
      <c r="GG96" s="419">
        <f xml:space="preserve"> Time!GG$92</f>
        <v>0</v>
      </c>
      <c r="GH96" s="419">
        <f xml:space="preserve"> Time!GH$92</f>
        <v>0</v>
      </c>
      <c r="GI96" s="419">
        <f xml:space="preserve"> Time!GI$92</f>
        <v>0</v>
      </c>
      <c r="GJ96" s="419">
        <f xml:space="preserve"> Time!GJ$92</f>
        <v>0</v>
      </c>
    </row>
    <row r="97" spans="1:192" s="199" customFormat="1" x14ac:dyDescent="0.25">
      <c r="A97" s="147"/>
      <c r="B97" s="147"/>
      <c r="C97" s="148"/>
      <c r="D97" s="149"/>
      <c r="E97" s="150" t="s">
        <v>470</v>
      </c>
      <c r="F97" s="150">
        <f xml:space="preserve"> SUMPRODUCT(J95:GJ95, J96:GJ96)</f>
        <v>1443.9900621424704</v>
      </c>
      <c r="G97" s="150" t="str">
        <f xml:space="preserve"> SMU</f>
        <v>$ 000s</v>
      </c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  <c r="AH97" s="150"/>
      <c r="AI97" s="150"/>
      <c r="AJ97" s="150"/>
      <c r="AK97" s="150"/>
      <c r="AL97" s="150"/>
      <c r="AM97" s="150"/>
      <c r="AN97" s="150"/>
      <c r="AO97" s="150"/>
      <c r="AP97" s="150"/>
      <c r="AQ97" s="150"/>
      <c r="AR97" s="150"/>
      <c r="AS97" s="150"/>
      <c r="AT97" s="150"/>
      <c r="AU97" s="150"/>
      <c r="AV97" s="150"/>
      <c r="AW97" s="150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  <c r="BH97" s="150"/>
      <c r="BI97" s="150"/>
      <c r="BJ97" s="150"/>
      <c r="BK97" s="150"/>
      <c r="BL97" s="150"/>
      <c r="BM97" s="150"/>
      <c r="BN97" s="150"/>
      <c r="BO97" s="150"/>
      <c r="BP97" s="150"/>
      <c r="BQ97" s="150"/>
      <c r="BR97" s="150"/>
      <c r="BS97" s="150"/>
      <c r="BT97" s="150"/>
      <c r="BU97" s="150"/>
      <c r="BV97" s="150"/>
      <c r="BW97" s="150"/>
      <c r="BX97" s="150"/>
      <c r="BY97" s="150"/>
      <c r="BZ97" s="150"/>
      <c r="CA97" s="150"/>
      <c r="CB97" s="150"/>
      <c r="CC97" s="150"/>
      <c r="CD97" s="150"/>
      <c r="CE97" s="150"/>
      <c r="CF97" s="150"/>
      <c r="CG97" s="150"/>
      <c r="CH97" s="150"/>
      <c r="CI97" s="150"/>
      <c r="CJ97" s="150"/>
      <c r="CK97" s="150"/>
      <c r="CL97" s="150"/>
      <c r="CM97" s="150"/>
      <c r="CN97" s="150"/>
      <c r="CO97" s="150"/>
      <c r="CP97" s="150"/>
      <c r="CQ97" s="150"/>
      <c r="CR97" s="150"/>
      <c r="CS97" s="150"/>
      <c r="CT97" s="150"/>
      <c r="CU97" s="150"/>
      <c r="CV97" s="150"/>
      <c r="CW97" s="150"/>
      <c r="CX97" s="150"/>
      <c r="CY97" s="150"/>
      <c r="CZ97" s="150"/>
      <c r="DA97" s="150"/>
      <c r="DB97" s="150"/>
      <c r="DC97" s="150"/>
      <c r="DD97" s="150"/>
      <c r="DE97" s="150"/>
      <c r="DF97" s="150"/>
      <c r="DG97" s="150"/>
      <c r="DH97" s="150"/>
      <c r="DI97" s="150"/>
      <c r="DJ97" s="150"/>
      <c r="DK97" s="150"/>
      <c r="DL97" s="150"/>
      <c r="DM97" s="150"/>
      <c r="DN97" s="150"/>
      <c r="DO97" s="150"/>
      <c r="DP97" s="150"/>
      <c r="DQ97" s="150"/>
      <c r="DR97" s="150"/>
      <c r="DS97" s="150"/>
      <c r="DT97" s="150"/>
      <c r="DU97" s="150"/>
      <c r="DV97" s="150"/>
      <c r="DW97" s="150"/>
      <c r="DX97" s="150"/>
      <c r="DY97" s="150"/>
      <c r="DZ97" s="150"/>
      <c r="EA97" s="150"/>
      <c r="EB97" s="150"/>
      <c r="EC97" s="150"/>
      <c r="ED97" s="150"/>
      <c r="EE97" s="150"/>
      <c r="EF97" s="150"/>
      <c r="EG97" s="150"/>
      <c r="EH97" s="150"/>
      <c r="EI97" s="150"/>
      <c r="EJ97" s="150"/>
      <c r="EK97" s="150"/>
      <c r="EL97" s="150"/>
      <c r="EM97" s="150"/>
      <c r="EN97" s="150"/>
      <c r="EO97" s="150"/>
      <c r="EP97" s="150"/>
      <c r="EQ97" s="150"/>
      <c r="ER97" s="150"/>
      <c r="ES97" s="150"/>
      <c r="ET97" s="150"/>
      <c r="EU97" s="150"/>
      <c r="EV97" s="150"/>
      <c r="EW97" s="150"/>
      <c r="EX97" s="150"/>
      <c r="EY97" s="150"/>
      <c r="EZ97" s="150"/>
      <c r="FA97" s="150"/>
      <c r="FB97" s="150"/>
      <c r="FC97" s="150"/>
      <c r="FD97" s="150"/>
      <c r="FE97" s="150"/>
      <c r="FF97" s="150"/>
      <c r="FG97" s="150"/>
      <c r="FH97" s="150"/>
      <c r="FI97" s="150"/>
      <c r="FJ97" s="150"/>
      <c r="FK97" s="150"/>
      <c r="FL97" s="150"/>
      <c r="FM97" s="150"/>
      <c r="FN97" s="150"/>
      <c r="FO97" s="150"/>
      <c r="FP97" s="150"/>
      <c r="FQ97" s="150"/>
      <c r="FR97" s="150"/>
      <c r="FS97" s="150"/>
      <c r="FT97" s="150"/>
      <c r="FU97" s="150"/>
      <c r="FV97" s="150"/>
      <c r="FW97" s="150"/>
      <c r="FX97" s="150"/>
      <c r="FY97" s="150"/>
      <c r="FZ97" s="150"/>
      <c r="GA97" s="150"/>
      <c r="GB97" s="150"/>
      <c r="GC97" s="150"/>
      <c r="GD97" s="150"/>
      <c r="GE97" s="150"/>
      <c r="GF97" s="150"/>
      <c r="GG97" s="150"/>
      <c r="GH97" s="150"/>
      <c r="GI97" s="150"/>
      <c r="GJ97" s="150"/>
    </row>
    <row r="98" spans="1:192" x14ac:dyDescent="0.25">
      <c r="A98" s="247"/>
      <c r="B98" s="247"/>
      <c r="C98" s="248"/>
      <c r="D98" s="249"/>
      <c r="E98" s="246"/>
      <c r="F98" s="246"/>
      <c r="G98" s="246"/>
      <c r="H98" s="246"/>
      <c r="I98" s="246"/>
      <c r="J98" s="246"/>
      <c r="K98" s="246"/>
      <c r="L98" s="246"/>
      <c r="M98" s="246"/>
      <c r="N98" s="246"/>
      <c r="O98" s="246"/>
      <c r="P98" s="246"/>
      <c r="Q98" s="246"/>
      <c r="R98" s="246"/>
      <c r="S98" s="246"/>
      <c r="T98" s="246"/>
      <c r="U98" s="246"/>
      <c r="V98" s="246"/>
      <c r="W98" s="246"/>
      <c r="X98" s="246"/>
      <c r="Y98" s="246"/>
      <c r="Z98" s="246"/>
      <c r="AA98" s="246"/>
      <c r="AB98" s="246"/>
      <c r="AC98" s="246"/>
      <c r="AD98" s="246"/>
      <c r="AE98" s="246"/>
      <c r="AF98" s="246"/>
      <c r="AG98" s="246"/>
      <c r="AH98" s="246"/>
      <c r="AI98" s="246"/>
      <c r="AJ98" s="246"/>
      <c r="AK98" s="246"/>
      <c r="AL98" s="246"/>
      <c r="AM98" s="246"/>
      <c r="AN98" s="246"/>
      <c r="AO98" s="246"/>
      <c r="AP98" s="246"/>
      <c r="AQ98" s="246"/>
      <c r="AR98" s="246"/>
      <c r="AS98" s="246"/>
      <c r="AT98" s="246"/>
      <c r="AU98" s="246"/>
      <c r="AV98" s="246"/>
      <c r="AW98" s="246"/>
      <c r="AX98" s="246"/>
      <c r="AY98" s="246"/>
      <c r="AZ98" s="246"/>
      <c r="BA98" s="246"/>
      <c r="BB98" s="246"/>
      <c r="BC98" s="246"/>
      <c r="BD98" s="246"/>
      <c r="BE98" s="246"/>
      <c r="BF98" s="246"/>
      <c r="BG98" s="246"/>
      <c r="BH98" s="246"/>
      <c r="BI98" s="246"/>
      <c r="BJ98" s="246"/>
      <c r="BK98" s="246"/>
      <c r="BL98" s="246"/>
      <c r="BM98" s="246"/>
      <c r="BN98" s="246"/>
      <c r="BO98" s="246"/>
      <c r="BP98" s="246"/>
      <c r="BQ98" s="246"/>
      <c r="BR98" s="246"/>
      <c r="BS98" s="246"/>
      <c r="BT98" s="246"/>
      <c r="BU98" s="246"/>
      <c r="BV98" s="246"/>
      <c r="BW98" s="246"/>
      <c r="BX98" s="246"/>
      <c r="BY98" s="246"/>
      <c r="BZ98" s="246"/>
      <c r="CA98" s="246"/>
      <c r="CB98" s="246"/>
      <c r="CC98" s="246"/>
      <c r="CD98" s="246"/>
      <c r="CE98" s="246"/>
      <c r="CF98" s="246"/>
      <c r="CG98" s="246"/>
      <c r="CH98" s="246"/>
      <c r="CI98" s="246"/>
      <c r="CJ98" s="246"/>
      <c r="CK98" s="246"/>
      <c r="CL98" s="246"/>
      <c r="CM98" s="246"/>
      <c r="CN98" s="246"/>
      <c r="CO98" s="246"/>
      <c r="CP98" s="246"/>
      <c r="CQ98" s="246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246"/>
      <c r="DI98" s="246"/>
      <c r="DJ98" s="246"/>
      <c r="DK98" s="246"/>
      <c r="DL98" s="246"/>
      <c r="DM98" s="246"/>
      <c r="DN98" s="246"/>
      <c r="DO98" s="246"/>
      <c r="DP98" s="246"/>
      <c r="DQ98" s="246"/>
      <c r="DR98" s="246"/>
      <c r="DS98" s="246"/>
      <c r="DT98" s="246"/>
      <c r="DU98" s="246"/>
      <c r="DV98" s="246"/>
      <c r="DW98" s="246"/>
      <c r="DX98" s="246"/>
      <c r="DY98" s="246"/>
      <c r="DZ98" s="246"/>
      <c r="EA98" s="246"/>
      <c r="EB98" s="246"/>
      <c r="EC98" s="246"/>
      <c r="ED98" s="246"/>
      <c r="EE98" s="246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</row>
    <row r="99" spans="1:192" x14ac:dyDescent="0.25">
      <c r="A99" s="247"/>
      <c r="B99" s="247" t="s">
        <v>467</v>
      </c>
      <c r="C99" s="248"/>
      <c r="D99" s="249"/>
      <c r="E99" s="246"/>
      <c r="F99" s="246"/>
      <c r="G99" s="246"/>
      <c r="H99" s="246"/>
      <c r="I99" s="246"/>
      <c r="J99" s="246"/>
      <c r="K99" s="246"/>
      <c r="L99" s="246"/>
      <c r="M99" s="246"/>
      <c r="N99" s="246"/>
      <c r="O99" s="246"/>
      <c r="P99" s="246"/>
      <c r="Q99" s="246"/>
      <c r="R99" s="246"/>
      <c r="S99" s="246"/>
      <c r="T99" s="246"/>
      <c r="U99" s="246"/>
      <c r="V99" s="246"/>
      <c r="W99" s="246"/>
      <c r="X99" s="246"/>
      <c r="Y99" s="246"/>
      <c r="Z99" s="246"/>
      <c r="AA99" s="246"/>
      <c r="AB99" s="246"/>
      <c r="AC99" s="246"/>
      <c r="AD99" s="246"/>
      <c r="AE99" s="246"/>
      <c r="AF99" s="246"/>
      <c r="AG99" s="246"/>
      <c r="AH99" s="246"/>
      <c r="AI99" s="246"/>
      <c r="AJ99" s="246"/>
      <c r="AK99" s="246"/>
      <c r="AL99" s="246"/>
      <c r="AM99" s="246"/>
      <c r="AN99" s="246"/>
      <c r="AO99" s="246"/>
      <c r="AP99" s="246"/>
      <c r="AQ99" s="246"/>
      <c r="AR99" s="246"/>
      <c r="AS99" s="246"/>
      <c r="AT99" s="246"/>
      <c r="AU99" s="246"/>
      <c r="AV99" s="246"/>
      <c r="AW99" s="246"/>
      <c r="AX99" s="246"/>
      <c r="AY99" s="246"/>
      <c r="AZ99" s="246"/>
      <c r="BA99" s="246"/>
      <c r="BB99" s="246"/>
      <c r="BC99" s="246"/>
      <c r="BD99" s="246"/>
      <c r="BE99" s="246"/>
      <c r="BF99" s="246"/>
      <c r="BG99" s="246"/>
      <c r="BH99" s="246"/>
      <c r="BI99" s="246"/>
      <c r="BJ99" s="246"/>
      <c r="BK99" s="246"/>
      <c r="BL99" s="246"/>
      <c r="BM99" s="246"/>
      <c r="BN99" s="246"/>
      <c r="BO99" s="246"/>
      <c r="BP99" s="246"/>
      <c r="BQ99" s="246"/>
      <c r="BR99" s="246"/>
      <c r="BS99" s="246"/>
      <c r="BT99" s="246"/>
      <c r="BU99" s="246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46"/>
      <c r="CJ99" s="246"/>
      <c r="CK99" s="246"/>
      <c r="CL99" s="246"/>
      <c r="CM99" s="246"/>
      <c r="CN99" s="246"/>
      <c r="CO99" s="246"/>
      <c r="CP99" s="246"/>
      <c r="CQ99" s="246"/>
      <c r="CR99" s="246"/>
      <c r="CS99" s="246"/>
      <c r="CT99" s="246"/>
      <c r="CU99" s="246"/>
      <c r="CV99" s="246"/>
      <c r="CW99" s="246"/>
      <c r="CX99" s="246"/>
      <c r="CY99" s="246"/>
      <c r="CZ99" s="246"/>
      <c r="DA99" s="246"/>
      <c r="DB99" s="246"/>
      <c r="DC99" s="246"/>
      <c r="DD99" s="246"/>
      <c r="DE99" s="246"/>
      <c r="DF99" s="246"/>
      <c r="DG99" s="246"/>
      <c r="DH99" s="246"/>
      <c r="DI99" s="246"/>
      <c r="DJ99" s="246"/>
      <c r="DK99" s="246"/>
      <c r="DL99" s="246"/>
      <c r="DM99" s="246"/>
      <c r="DN99" s="246"/>
      <c r="DO99" s="246"/>
      <c r="DP99" s="246"/>
      <c r="DQ99" s="246"/>
      <c r="DR99" s="246"/>
      <c r="DS99" s="246"/>
      <c r="DT99" s="246"/>
      <c r="DU99" s="246"/>
      <c r="DV99" s="246"/>
      <c r="DW99" s="246"/>
      <c r="DX99" s="246"/>
      <c r="DY99" s="246"/>
      <c r="DZ99" s="246"/>
      <c r="EA99" s="246"/>
      <c r="EB99" s="246"/>
      <c r="EC99" s="246"/>
      <c r="ED99" s="246"/>
      <c r="EE99" s="246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</row>
    <row r="100" spans="1:192" x14ac:dyDescent="0.25">
      <c r="A100" s="247"/>
      <c r="B100" s="247"/>
      <c r="C100" s="248"/>
      <c r="D100" s="249"/>
      <c r="E100" s="9" t="str">
        <f t="shared" ref="E100:AJ100" si="708" xml:space="preserve"> E$107</f>
        <v>Working capital reserve account balance BEG</v>
      </c>
      <c r="F100" s="9">
        <f t="shared" si="708"/>
        <v>0</v>
      </c>
      <c r="G100" s="9" t="str">
        <f t="shared" si="708"/>
        <v>$ 000s</v>
      </c>
      <c r="H100" s="9">
        <f t="shared" si="708"/>
        <v>0</v>
      </c>
      <c r="I100" s="9">
        <f t="shared" si="708"/>
        <v>0</v>
      </c>
      <c r="J100" s="9">
        <f t="shared" si="708"/>
        <v>0</v>
      </c>
      <c r="K100" s="9">
        <f t="shared" si="708"/>
        <v>0</v>
      </c>
      <c r="L100" s="9">
        <f t="shared" si="708"/>
        <v>0</v>
      </c>
      <c r="M100" s="9">
        <f t="shared" si="708"/>
        <v>0</v>
      </c>
      <c r="N100" s="9">
        <f t="shared" si="708"/>
        <v>0</v>
      </c>
      <c r="O100" s="9">
        <f t="shared" si="708"/>
        <v>0</v>
      </c>
      <c r="P100" s="9">
        <f t="shared" si="708"/>
        <v>0</v>
      </c>
      <c r="Q100" s="9">
        <f t="shared" si="708"/>
        <v>0</v>
      </c>
      <c r="R100" s="9">
        <f t="shared" si="708"/>
        <v>0</v>
      </c>
      <c r="S100" s="9">
        <f t="shared" si="708"/>
        <v>1443.9900621424704</v>
      </c>
      <c r="T100" s="9">
        <f t="shared" si="708"/>
        <v>0</v>
      </c>
      <c r="U100" s="9">
        <f t="shared" si="708"/>
        <v>0</v>
      </c>
      <c r="V100" s="9">
        <f t="shared" si="708"/>
        <v>0</v>
      </c>
      <c r="W100" s="9">
        <f t="shared" si="708"/>
        <v>0</v>
      </c>
      <c r="X100" s="9">
        <f t="shared" si="708"/>
        <v>0</v>
      </c>
      <c r="Y100" s="9">
        <f t="shared" si="708"/>
        <v>0</v>
      </c>
      <c r="Z100" s="9">
        <f t="shared" si="708"/>
        <v>0</v>
      </c>
      <c r="AA100" s="9">
        <f t="shared" si="708"/>
        <v>0</v>
      </c>
      <c r="AB100" s="9">
        <f t="shared" si="708"/>
        <v>0</v>
      </c>
      <c r="AC100" s="9">
        <f t="shared" si="708"/>
        <v>0</v>
      </c>
      <c r="AD100" s="9">
        <f t="shared" si="708"/>
        <v>0</v>
      </c>
      <c r="AE100" s="9">
        <f t="shared" si="708"/>
        <v>0</v>
      </c>
      <c r="AF100" s="9">
        <f t="shared" si="708"/>
        <v>0</v>
      </c>
      <c r="AG100" s="9">
        <f t="shared" si="708"/>
        <v>0</v>
      </c>
      <c r="AH100" s="9">
        <f t="shared" si="708"/>
        <v>0</v>
      </c>
      <c r="AI100" s="9">
        <f t="shared" si="708"/>
        <v>0</v>
      </c>
      <c r="AJ100" s="9">
        <f t="shared" si="708"/>
        <v>0</v>
      </c>
      <c r="AK100" s="9">
        <f t="shared" ref="AK100:BP100" si="709" xml:space="preserve"> AK$107</f>
        <v>0</v>
      </c>
      <c r="AL100" s="9">
        <f t="shared" si="709"/>
        <v>0</v>
      </c>
      <c r="AM100" s="9">
        <f t="shared" si="709"/>
        <v>0</v>
      </c>
      <c r="AN100" s="9">
        <f t="shared" si="709"/>
        <v>0</v>
      </c>
      <c r="AO100" s="9">
        <f t="shared" si="709"/>
        <v>0</v>
      </c>
      <c r="AP100" s="9">
        <f t="shared" si="709"/>
        <v>0</v>
      </c>
      <c r="AQ100" s="9">
        <f t="shared" si="709"/>
        <v>0</v>
      </c>
      <c r="AR100" s="9">
        <f t="shared" si="709"/>
        <v>0</v>
      </c>
      <c r="AS100" s="9">
        <f t="shared" si="709"/>
        <v>0</v>
      </c>
      <c r="AT100" s="9">
        <f t="shared" si="709"/>
        <v>0</v>
      </c>
      <c r="AU100" s="9">
        <f t="shared" si="709"/>
        <v>0</v>
      </c>
      <c r="AV100" s="9">
        <f t="shared" si="709"/>
        <v>0</v>
      </c>
      <c r="AW100" s="9">
        <f t="shared" si="709"/>
        <v>0</v>
      </c>
      <c r="AX100" s="9">
        <f t="shared" si="709"/>
        <v>0</v>
      </c>
      <c r="AY100" s="9">
        <f t="shared" si="709"/>
        <v>0</v>
      </c>
      <c r="AZ100" s="9">
        <f t="shared" si="709"/>
        <v>0</v>
      </c>
      <c r="BA100" s="9">
        <f t="shared" si="709"/>
        <v>0</v>
      </c>
      <c r="BB100" s="9">
        <f t="shared" si="709"/>
        <v>0</v>
      </c>
      <c r="BC100" s="9">
        <f t="shared" si="709"/>
        <v>0</v>
      </c>
      <c r="BD100" s="9">
        <f t="shared" si="709"/>
        <v>0</v>
      </c>
      <c r="BE100" s="9">
        <f t="shared" si="709"/>
        <v>0</v>
      </c>
      <c r="BF100" s="9">
        <f t="shared" si="709"/>
        <v>0</v>
      </c>
      <c r="BG100" s="9">
        <f t="shared" si="709"/>
        <v>0</v>
      </c>
      <c r="BH100" s="9">
        <f t="shared" si="709"/>
        <v>0</v>
      </c>
      <c r="BI100" s="9">
        <f t="shared" si="709"/>
        <v>0</v>
      </c>
      <c r="BJ100" s="9">
        <f t="shared" si="709"/>
        <v>0</v>
      </c>
      <c r="BK100" s="9">
        <f t="shared" si="709"/>
        <v>0</v>
      </c>
      <c r="BL100" s="9">
        <f t="shared" si="709"/>
        <v>0</v>
      </c>
      <c r="BM100" s="9">
        <f t="shared" si="709"/>
        <v>0</v>
      </c>
      <c r="BN100" s="9">
        <f t="shared" si="709"/>
        <v>0</v>
      </c>
      <c r="BO100" s="9">
        <f t="shared" si="709"/>
        <v>0</v>
      </c>
      <c r="BP100" s="9">
        <f t="shared" si="709"/>
        <v>0</v>
      </c>
      <c r="BQ100" s="9">
        <f t="shared" ref="BQ100:CV100" si="710" xml:space="preserve"> BQ$107</f>
        <v>0</v>
      </c>
      <c r="BR100" s="9">
        <f t="shared" si="710"/>
        <v>0</v>
      </c>
      <c r="BS100" s="9">
        <f t="shared" si="710"/>
        <v>0</v>
      </c>
      <c r="BT100" s="9">
        <f t="shared" si="710"/>
        <v>0</v>
      </c>
      <c r="BU100" s="9">
        <f t="shared" si="710"/>
        <v>0</v>
      </c>
      <c r="BV100" s="9">
        <f t="shared" si="710"/>
        <v>0</v>
      </c>
      <c r="BW100" s="9">
        <f t="shared" si="710"/>
        <v>0</v>
      </c>
      <c r="BX100" s="9">
        <f t="shared" si="710"/>
        <v>0</v>
      </c>
      <c r="BY100" s="9">
        <f t="shared" si="710"/>
        <v>0</v>
      </c>
      <c r="BZ100" s="9">
        <f t="shared" si="710"/>
        <v>0</v>
      </c>
      <c r="CA100" s="9">
        <f t="shared" si="710"/>
        <v>0</v>
      </c>
      <c r="CB100" s="9">
        <f t="shared" si="710"/>
        <v>0</v>
      </c>
      <c r="CC100" s="9">
        <f t="shared" si="710"/>
        <v>0</v>
      </c>
      <c r="CD100" s="9">
        <f t="shared" si="710"/>
        <v>0</v>
      </c>
      <c r="CE100" s="9">
        <f t="shared" si="710"/>
        <v>0</v>
      </c>
      <c r="CF100" s="9">
        <f t="shared" si="710"/>
        <v>0</v>
      </c>
      <c r="CG100" s="9">
        <f t="shared" si="710"/>
        <v>0</v>
      </c>
      <c r="CH100" s="9">
        <f t="shared" si="710"/>
        <v>0</v>
      </c>
      <c r="CI100" s="9">
        <f t="shared" si="710"/>
        <v>0</v>
      </c>
      <c r="CJ100" s="9">
        <f t="shared" si="710"/>
        <v>0</v>
      </c>
      <c r="CK100" s="9">
        <f t="shared" si="710"/>
        <v>0</v>
      </c>
      <c r="CL100" s="9">
        <f t="shared" si="710"/>
        <v>0</v>
      </c>
      <c r="CM100" s="9">
        <f t="shared" si="710"/>
        <v>0</v>
      </c>
      <c r="CN100" s="9">
        <f t="shared" si="710"/>
        <v>0</v>
      </c>
      <c r="CO100" s="9">
        <f t="shared" si="710"/>
        <v>0</v>
      </c>
      <c r="CP100" s="9">
        <f t="shared" si="710"/>
        <v>0</v>
      </c>
      <c r="CQ100" s="9">
        <f t="shared" si="710"/>
        <v>0</v>
      </c>
      <c r="CR100" s="9">
        <f t="shared" si="710"/>
        <v>0</v>
      </c>
      <c r="CS100" s="9">
        <f t="shared" si="710"/>
        <v>0</v>
      </c>
      <c r="CT100" s="9">
        <f t="shared" si="710"/>
        <v>0</v>
      </c>
      <c r="CU100" s="9">
        <f t="shared" si="710"/>
        <v>0</v>
      </c>
      <c r="CV100" s="9">
        <f t="shared" si="710"/>
        <v>0</v>
      </c>
      <c r="CW100" s="9">
        <f t="shared" ref="CW100:EB100" si="711" xml:space="preserve"> CW$107</f>
        <v>0</v>
      </c>
      <c r="CX100" s="9">
        <f t="shared" si="711"/>
        <v>0</v>
      </c>
      <c r="CY100" s="9">
        <f t="shared" si="711"/>
        <v>0</v>
      </c>
      <c r="CZ100" s="9">
        <f t="shared" si="711"/>
        <v>0</v>
      </c>
      <c r="DA100" s="9">
        <f t="shared" si="711"/>
        <v>0</v>
      </c>
      <c r="DB100" s="9">
        <f t="shared" si="711"/>
        <v>0</v>
      </c>
      <c r="DC100" s="9">
        <f t="shared" si="711"/>
        <v>0</v>
      </c>
      <c r="DD100" s="9">
        <f t="shared" si="711"/>
        <v>0</v>
      </c>
      <c r="DE100" s="9">
        <f t="shared" si="711"/>
        <v>0</v>
      </c>
      <c r="DF100" s="9">
        <f t="shared" si="711"/>
        <v>0</v>
      </c>
      <c r="DG100" s="9">
        <f t="shared" si="711"/>
        <v>0</v>
      </c>
      <c r="DH100" s="9">
        <f t="shared" si="711"/>
        <v>0</v>
      </c>
      <c r="DI100" s="9">
        <f t="shared" si="711"/>
        <v>0</v>
      </c>
      <c r="DJ100" s="9">
        <f t="shared" si="711"/>
        <v>0</v>
      </c>
      <c r="DK100" s="9">
        <f t="shared" si="711"/>
        <v>0</v>
      </c>
      <c r="DL100" s="9">
        <f t="shared" si="711"/>
        <v>0</v>
      </c>
      <c r="DM100" s="9">
        <f t="shared" si="711"/>
        <v>0</v>
      </c>
      <c r="DN100" s="9">
        <f t="shared" si="711"/>
        <v>0</v>
      </c>
      <c r="DO100" s="9">
        <f t="shared" si="711"/>
        <v>0</v>
      </c>
      <c r="DP100" s="9">
        <f t="shared" si="711"/>
        <v>0</v>
      </c>
      <c r="DQ100" s="9">
        <f t="shared" si="711"/>
        <v>0</v>
      </c>
      <c r="DR100" s="9">
        <f t="shared" si="711"/>
        <v>0</v>
      </c>
      <c r="DS100" s="9">
        <f t="shared" si="711"/>
        <v>0</v>
      </c>
      <c r="DT100" s="9">
        <f t="shared" si="711"/>
        <v>0</v>
      </c>
      <c r="DU100" s="9">
        <f t="shared" si="711"/>
        <v>0</v>
      </c>
      <c r="DV100" s="9">
        <f t="shared" si="711"/>
        <v>0</v>
      </c>
      <c r="DW100" s="9">
        <f t="shared" si="711"/>
        <v>0</v>
      </c>
      <c r="DX100" s="9">
        <f t="shared" si="711"/>
        <v>0</v>
      </c>
      <c r="DY100" s="9">
        <f t="shared" si="711"/>
        <v>0</v>
      </c>
      <c r="DZ100" s="9">
        <f t="shared" si="711"/>
        <v>0</v>
      </c>
      <c r="EA100" s="9">
        <f t="shared" si="711"/>
        <v>0</v>
      </c>
      <c r="EB100" s="9">
        <f t="shared" si="711"/>
        <v>0</v>
      </c>
      <c r="EC100" s="9">
        <f t="shared" ref="EC100:FH100" si="712" xml:space="preserve"> EC$107</f>
        <v>0</v>
      </c>
      <c r="ED100" s="9">
        <f t="shared" si="712"/>
        <v>0</v>
      </c>
      <c r="EE100" s="9">
        <f t="shared" si="712"/>
        <v>0</v>
      </c>
      <c r="EF100" s="9">
        <f t="shared" si="712"/>
        <v>0</v>
      </c>
      <c r="EG100" s="9">
        <f t="shared" si="712"/>
        <v>0</v>
      </c>
      <c r="EH100" s="9">
        <f t="shared" si="712"/>
        <v>0</v>
      </c>
      <c r="EI100" s="9">
        <f t="shared" si="712"/>
        <v>0</v>
      </c>
      <c r="EJ100" s="9">
        <f t="shared" si="712"/>
        <v>0</v>
      </c>
      <c r="EK100" s="9">
        <f t="shared" si="712"/>
        <v>0</v>
      </c>
      <c r="EL100" s="9">
        <f t="shared" si="712"/>
        <v>0</v>
      </c>
      <c r="EM100" s="9">
        <f t="shared" si="712"/>
        <v>0</v>
      </c>
      <c r="EN100" s="9">
        <f t="shared" si="712"/>
        <v>0</v>
      </c>
      <c r="EO100" s="9">
        <f t="shared" si="712"/>
        <v>0</v>
      </c>
      <c r="EP100" s="9">
        <f t="shared" si="712"/>
        <v>0</v>
      </c>
      <c r="EQ100" s="9">
        <f t="shared" si="712"/>
        <v>0</v>
      </c>
      <c r="ER100" s="9">
        <f t="shared" si="712"/>
        <v>0</v>
      </c>
      <c r="ES100" s="9">
        <f t="shared" si="712"/>
        <v>0</v>
      </c>
      <c r="ET100" s="9">
        <f t="shared" si="712"/>
        <v>0</v>
      </c>
      <c r="EU100" s="9">
        <f t="shared" si="712"/>
        <v>0</v>
      </c>
      <c r="EV100" s="9">
        <f t="shared" si="712"/>
        <v>0</v>
      </c>
      <c r="EW100" s="9">
        <f t="shared" si="712"/>
        <v>0</v>
      </c>
      <c r="EX100" s="9">
        <f t="shared" si="712"/>
        <v>0</v>
      </c>
      <c r="EY100" s="9">
        <f t="shared" si="712"/>
        <v>0</v>
      </c>
      <c r="EZ100" s="9">
        <f t="shared" si="712"/>
        <v>0</v>
      </c>
      <c r="FA100" s="9">
        <f t="shared" si="712"/>
        <v>0</v>
      </c>
      <c r="FB100" s="9">
        <f t="shared" si="712"/>
        <v>0</v>
      </c>
      <c r="FC100" s="9">
        <f t="shared" si="712"/>
        <v>0</v>
      </c>
      <c r="FD100" s="9">
        <f t="shared" si="712"/>
        <v>0</v>
      </c>
      <c r="FE100" s="9">
        <f t="shared" si="712"/>
        <v>0</v>
      </c>
      <c r="FF100" s="9">
        <f t="shared" si="712"/>
        <v>0</v>
      </c>
      <c r="FG100" s="9">
        <f t="shared" si="712"/>
        <v>0</v>
      </c>
      <c r="FH100" s="9">
        <f t="shared" si="712"/>
        <v>0</v>
      </c>
      <c r="FI100" s="9">
        <f t="shared" ref="FI100:GJ100" si="713" xml:space="preserve"> FI$107</f>
        <v>0</v>
      </c>
      <c r="FJ100" s="9">
        <f t="shared" si="713"/>
        <v>0</v>
      </c>
      <c r="FK100" s="9">
        <f t="shared" si="713"/>
        <v>0</v>
      </c>
      <c r="FL100" s="9">
        <f t="shared" si="713"/>
        <v>0</v>
      </c>
      <c r="FM100" s="9">
        <f t="shared" si="713"/>
        <v>0</v>
      </c>
      <c r="FN100" s="9">
        <f t="shared" si="713"/>
        <v>0</v>
      </c>
      <c r="FO100" s="9">
        <f t="shared" si="713"/>
        <v>0</v>
      </c>
      <c r="FP100" s="9">
        <f t="shared" si="713"/>
        <v>0</v>
      </c>
      <c r="FQ100" s="9">
        <f t="shared" si="713"/>
        <v>0</v>
      </c>
      <c r="FR100" s="9">
        <f t="shared" si="713"/>
        <v>0</v>
      </c>
      <c r="FS100" s="9">
        <f t="shared" si="713"/>
        <v>0</v>
      </c>
      <c r="FT100" s="9">
        <f t="shared" si="713"/>
        <v>0</v>
      </c>
      <c r="FU100" s="9">
        <f t="shared" si="713"/>
        <v>0</v>
      </c>
      <c r="FV100" s="9">
        <f t="shared" si="713"/>
        <v>0</v>
      </c>
      <c r="FW100" s="9">
        <f t="shared" si="713"/>
        <v>0</v>
      </c>
      <c r="FX100" s="9">
        <f t="shared" si="713"/>
        <v>0</v>
      </c>
      <c r="FY100" s="9">
        <f t="shared" si="713"/>
        <v>0</v>
      </c>
      <c r="FZ100" s="9">
        <f t="shared" si="713"/>
        <v>0</v>
      </c>
      <c r="GA100" s="9">
        <f t="shared" si="713"/>
        <v>0</v>
      </c>
      <c r="GB100" s="9">
        <f t="shared" si="713"/>
        <v>0</v>
      </c>
      <c r="GC100" s="9">
        <f t="shared" si="713"/>
        <v>0</v>
      </c>
      <c r="GD100" s="9">
        <f t="shared" si="713"/>
        <v>0</v>
      </c>
      <c r="GE100" s="9">
        <f t="shared" si="713"/>
        <v>0</v>
      </c>
      <c r="GF100" s="9">
        <f t="shared" si="713"/>
        <v>0</v>
      </c>
      <c r="GG100" s="9">
        <f t="shared" si="713"/>
        <v>0</v>
      </c>
      <c r="GH100" s="9">
        <f t="shared" si="713"/>
        <v>0</v>
      </c>
      <c r="GI100" s="9">
        <f t="shared" si="713"/>
        <v>0</v>
      </c>
      <c r="GJ100" s="9">
        <f t="shared" si="713"/>
        <v>0</v>
      </c>
    </row>
    <row r="101" spans="1:192" x14ac:dyDescent="0.25">
      <c r="A101" s="247"/>
      <c r="B101" s="247"/>
      <c r="C101" s="248"/>
      <c r="D101" s="249"/>
      <c r="E101" s="419" t="str">
        <f xml:space="preserve"> Time!E$92</f>
        <v>First operating period flag</v>
      </c>
      <c r="F101" s="419">
        <f xml:space="preserve"> Time!F$92</f>
        <v>0</v>
      </c>
      <c r="G101" s="419" t="str">
        <f xml:space="preserve"> Time!G$92</f>
        <v>flag</v>
      </c>
      <c r="H101" s="419">
        <f xml:space="preserve"> Time!H$92</f>
        <v>1</v>
      </c>
      <c r="I101" s="419">
        <f xml:space="preserve"> Time!I$92</f>
        <v>0</v>
      </c>
      <c r="J101" s="419">
        <f xml:space="preserve"> Time!J$92</f>
        <v>0</v>
      </c>
      <c r="K101" s="419">
        <f xml:space="preserve"> Time!K$92</f>
        <v>0</v>
      </c>
      <c r="L101" s="419">
        <f xml:space="preserve"> Time!L$92</f>
        <v>0</v>
      </c>
      <c r="M101" s="419">
        <f xml:space="preserve"> Time!M$92</f>
        <v>0</v>
      </c>
      <c r="N101" s="419">
        <f xml:space="preserve"> Time!N$92</f>
        <v>0</v>
      </c>
      <c r="O101" s="419">
        <f xml:space="preserve"> Time!O$92</f>
        <v>0</v>
      </c>
      <c r="P101" s="419">
        <f xml:space="preserve"> Time!P$92</f>
        <v>0</v>
      </c>
      <c r="Q101" s="419">
        <f xml:space="preserve"> Time!Q$92</f>
        <v>0</v>
      </c>
      <c r="R101" s="419">
        <f xml:space="preserve"> Time!R$92</f>
        <v>0</v>
      </c>
      <c r="S101" s="419">
        <f xml:space="preserve"> Time!S$92</f>
        <v>1</v>
      </c>
      <c r="T101" s="419">
        <f xml:space="preserve"> Time!T$92</f>
        <v>0</v>
      </c>
      <c r="U101" s="419">
        <f xml:space="preserve"> Time!U$92</f>
        <v>0</v>
      </c>
      <c r="V101" s="419">
        <f xml:space="preserve"> Time!V$92</f>
        <v>0</v>
      </c>
      <c r="W101" s="419">
        <f xml:space="preserve"> Time!W$92</f>
        <v>0</v>
      </c>
      <c r="X101" s="419">
        <f xml:space="preserve"> Time!X$92</f>
        <v>0</v>
      </c>
      <c r="Y101" s="419">
        <f xml:space="preserve"> Time!Y$92</f>
        <v>0</v>
      </c>
      <c r="Z101" s="419">
        <f xml:space="preserve"> Time!Z$92</f>
        <v>0</v>
      </c>
      <c r="AA101" s="419">
        <f xml:space="preserve"> Time!AA$92</f>
        <v>0</v>
      </c>
      <c r="AB101" s="419">
        <f xml:space="preserve"> Time!AB$92</f>
        <v>0</v>
      </c>
      <c r="AC101" s="419">
        <f xml:space="preserve"> Time!AC$92</f>
        <v>0</v>
      </c>
      <c r="AD101" s="419">
        <f xml:space="preserve"> Time!AD$92</f>
        <v>0</v>
      </c>
      <c r="AE101" s="419">
        <f xml:space="preserve"> Time!AE$92</f>
        <v>0</v>
      </c>
      <c r="AF101" s="419">
        <f xml:space="preserve"> Time!AF$92</f>
        <v>0</v>
      </c>
      <c r="AG101" s="419">
        <f xml:space="preserve"> Time!AG$92</f>
        <v>0</v>
      </c>
      <c r="AH101" s="419">
        <f xml:space="preserve"> Time!AH$92</f>
        <v>0</v>
      </c>
      <c r="AI101" s="419">
        <f xml:space="preserve"> Time!AI$92</f>
        <v>0</v>
      </c>
      <c r="AJ101" s="419">
        <f xml:space="preserve"> Time!AJ$92</f>
        <v>0</v>
      </c>
      <c r="AK101" s="419">
        <f xml:space="preserve"> Time!AK$92</f>
        <v>0</v>
      </c>
      <c r="AL101" s="419">
        <f xml:space="preserve"> Time!AL$92</f>
        <v>0</v>
      </c>
      <c r="AM101" s="419">
        <f xml:space="preserve"> Time!AM$92</f>
        <v>0</v>
      </c>
      <c r="AN101" s="419">
        <f xml:space="preserve"> Time!AN$92</f>
        <v>0</v>
      </c>
      <c r="AO101" s="419">
        <f xml:space="preserve"> Time!AO$92</f>
        <v>0</v>
      </c>
      <c r="AP101" s="419">
        <f xml:space="preserve"> Time!AP$92</f>
        <v>0</v>
      </c>
      <c r="AQ101" s="419">
        <f xml:space="preserve"> Time!AQ$92</f>
        <v>0</v>
      </c>
      <c r="AR101" s="419">
        <f xml:space="preserve"> Time!AR$92</f>
        <v>0</v>
      </c>
      <c r="AS101" s="419">
        <f xml:space="preserve"> Time!AS$92</f>
        <v>0</v>
      </c>
      <c r="AT101" s="419">
        <f xml:space="preserve"> Time!AT$92</f>
        <v>0</v>
      </c>
      <c r="AU101" s="419">
        <f xml:space="preserve"> Time!AU$92</f>
        <v>0</v>
      </c>
      <c r="AV101" s="419">
        <f xml:space="preserve"> Time!AV$92</f>
        <v>0</v>
      </c>
      <c r="AW101" s="419">
        <f xml:space="preserve"> Time!AW$92</f>
        <v>0</v>
      </c>
      <c r="AX101" s="419">
        <f xml:space="preserve"> Time!AX$92</f>
        <v>0</v>
      </c>
      <c r="AY101" s="419">
        <f xml:space="preserve"> Time!AY$92</f>
        <v>0</v>
      </c>
      <c r="AZ101" s="419">
        <f xml:space="preserve"> Time!AZ$92</f>
        <v>0</v>
      </c>
      <c r="BA101" s="419">
        <f xml:space="preserve"> Time!BA$92</f>
        <v>0</v>
      </c>
      <c r="BB101" s="419">
        <f xml:space="preserve"> Time!BB$92</f>
        <v>0</v>
      </c>
      <c r="BC101" s="419">
        <f xml:space="preserve"> Time!BC$92</f>
        <v>0</v>
      </c>
      <c r="BD101" s="419">
        <f xml:space="preserve"> Time!BD$92</f>
        <v>0</v>
      </c>
      <c r="BE101" s="419">
        <f xml:space="preserve"> Time!BE$92</f>
        <v>0</v>
      </c>
      <c r="BF101" s="419">
        <f xml:space="preserve"> Time!BF$92</f>
        <v>0</v>
      </c>
      <c r="BG101" s="419">
        <f xml:space="preserve"> Time!BG$92</f>
        <v>0</v>
      </c>
      <c r="BH101" s="419">
        <f xml:space="preserve"> Time!BH$92</f>
        <v>0</v>
      </c>
      <c r="BI101" s="419">
        <f xml:space="preserve"> Time!BI$92</f>
        <v>0</v>
      </c>
      <c r="BJ101" s="419">
        <f xml:space="preserve"> Time!BJ$92</f>
        <v>0</v>
      </c>
      <c r="BK101" s="419">
        <f xml:space="preserve"> Time!BK$92</f>
        <v>0</v>
      </c>
      <c r="BL101" s="419">
        <f xml:space="preserve"> Time!BL$92</f>
        <v>0</v>
      </c>
      <c r="BM101" s="419">
        <f xml:space="preserve"> Time!BM$92</f>
        <v>0</v>
      </c>
      <c r="BN101" s="419">
        <f xml:space="preserve"> Time!BN$92</f>
        <v>0</v>
      </c>
      <c r="BO101" s="419">
        <f xml:space="preserve"> Time!BO$92</f>
        <v>0</v>
      </c>
      <c r="BP101" s="419">
        <f xml:space="preserve"> Time!BP$92</f>
        <v>0</v>
      </c>
      <c r="BQ101" s="419">
        <f xml:space="preserve"> Time!BQ$92</f>
        <v>0</v>
      </c>
      <c r="BR101" s="419">
        <f xml:space="preserve"> Time!BR$92</f>
        <v>0</v>
      </c>
      <c r="BS101" s="419">
        <f xml:space="preserve"> Time!BS$92</f>
        <v>0</v>
      </c>
      <c r="BT101" s="419">
        <f xml:space="preserve"> Time!BT$92</f>
        <v>0</v>
      </c>
      <c r="BU101" s="419">
        <f xml:space="preserve"> Time!BU$92</f>
        <v>0</v>
      </c>
      <c r="BV101" s="419">
        <f xml:space="preserve"> Time!BV$92</f>
        <v>0</v>
      </c>
      <c r="BW101" s="419">
        <f xml:space="preserve"> Time!BW$92</f>
        <v>0</v>
      </c>
      <c r="BX101" s="419">
        <f xml:space="preserve"> Time!BX$92</f>
        <v>0</v>
      </c>
      <c r="BY101" s="419">
        <f xml:space="preserve"> Time!BY$92</f>
        <v>0</v>
      </c>
      <c r="BZ101" s="419">
        <f xml:space="preserve"> Time!BZ$92</f>
        <v>0</v>
      </c>
      <c r="CA101" s="419">
        <f xml:space="preserve"> Time!CA$92</f>
        <v>0</v>
      </c>
      <c r="CB101" s="419">
        <f xml:space="preserve"> Time!CB$92</f>
        <v>0</v>
      </c>
      <c r="CC101" s="419">
        <f xml:space="preserve"> Time!CC$92</f>
        <v>0</v>
      </c>
      <c r="CD101" s="419">
        <f xml:space="preserve"> Time!CD$92</f>
        <v>0</v>
      </c>
      <c r="CE101" s="419">
        <f xml:space="preserve"> Time!CE$92</f>
        <v>0</v>
      </c>
      <c r="CF101" s="419">
        <f xml:space="preserve"> Time!CF$92</f>
        <v>0</v>
      </c>
      <c r="CG101" s="419">
        <f xml:space="preserve"> Time!CG$92</f>
        <v>0</v>
      </c>
      <c r="CH101" s="419">
        <f xml:space="preserve"> Time!CH$92</f>
        <v>0</v>
      </c>
      <c r="CI101" s="419">
        <f xml:space="preserve"> Time!CI$92</f>
        <v>0</v>
      </c>
      <c r="CJ101" s="419">
        <f xml:space="preserve"> Time!CJ$92</f>
        <v>0</v>
      </c>
      <c r="CK101" s="419">
        <f xml:space="preserve"> Time!CK$92</f>
        <v>0</v>
      </c>
      <c r="CL101" s="419">
        <f xml:space="preserve"> Time!CL$92</f>
        <v>0</v>
      </c>
      <c r="CM101" s="419">
        <f xml:space="preserve"> Time!CM$92</f>
        <v>0</v>
      </c>
      <c r="CN101" s="419">
        <f xml:space="preserve"> Time!CN$92</f>
        <v>0</v>
      </c>
      <c r="CO101" s="419">
        <f xml:space="preserve"> Time!CO$92</f>
        <v>0</v>
      </c>
      <c r="CP101" s="419">
        <f xml:space="preserve"> Time!CP$92</f>
        <v>0</v>
      </c>
      <c r="CQ101" s="419">
        <f xml:space="preserve"> Time!CQ$92</f>
        <v>0</v>
      </c>
      <c r="CR101" s="419">
        <f xml:space="preserve"> Time!CR$92</f>
        <v>0</v>
      </c>
      <c r="CS101" s="419">
        <f xml:space="preserve"> Time!CS$92</f>
        <v>0</v>
      </c>
      <c r="CT101" s="419">
        <f xml:space="preserve"> Time!CT$92</f>
        <v>0</v>
      </c>
      <c r="CU101" s="419">
        <f xml:space="preserve"> Time!CU$92</f>
        <v>0</v>
      </c>
      <c r="CV101" s="419">
        <f xml:space="preserve"> Time!CV$92</f>
        <v>0</v>
      </c>
      <c r="CW101" s="419">
        <f xml:space="preserve"> Time!CW$92</f>
        <v>0</v>
      </c>
      <c r="CX101" s="419">
        <f xml:space="preserve"> Time!CX$92</f>
        <v>0</v>
      </c>
      <c r="CY101" s="419">
        <f xml:space="preserve"> Time!CY$92</f>
        <v>0</v>
      </c>
      <c r="CZ101" s="419">
        <f xml:space="preserve"> Time!CZ$92</f>
        <v>0</v>
      </c>
      <c r="DA101" s="419">
        <f xml:space="preserve"> Time!DA$92</f>
        <v>0</v>
      </c>
      <c r="DB101" s="419">
        <f xml:space="preserve"> Time!DB$92</f>
        <v>0</v>
      </c>
      <c r="DC101" s="419">
        <f xml:space="preserve"> Time!DC$92</f>
        <v>0</v>
      </c>
      <c r="DD101" s="419">
        <f xml:space="preserve"> Time!DD$92</f>
        <v>0</v>
      </c>
      <c r="DE101" s="419">
        <f xml:space="preserve"> Time!DE$92</f>
        <v>0</v>
      </c>
      <c r="DF101" s="419">
        <f xml:space="preserve"> Time!DF$92</f>
        <v>0</v>
      </c>
      <c r="DG101" s="419">
        <f xml:space="preserve"> Time!DG$92</f>
        <v>0</v>
      </c>
      <c r="DH101" s="419">
        <f xml:space="preserve"> Time!DH$92</f>
        <v>0</v>
      </c>
      <c r="DI101" s="419">
        <f xml:space="preserve"> Time!DI$92</f>
        <v>0</v>
      </c>
      <c r="DJ101" s="419">
        <f xml:space="preserve"> Time!DJ$92</f>
        <v>0</v>
      </c>
      <c r="DK101" s="419">
        <f xml:space="preserve"> Time!DK$92</f>
        <v>0</v>
      </c>
      <c r="DL101" s="419">
        <f xml:space="preserve"> Time!DL$92</f>
        <v>0</v>
      </c>
      <c r="DM101" s="419">
        <f xml:space="preserve"> Time!DM$92</f>
        <v>0</v>
      </c>
      <c r="DN101" s="419">
        <f xml:space="preserve"> Time!DN$92</f>
        <v>0</v>
      </c>
      <c r="DO101" s="419">
        <f xml:space="preserve"> Time!DO$92</f>
        <v>0</v>
      </c>
      <c r="DP101" s="419">
        <f xml:space="preserve"> Time!DP$92</f>
        <v>0</v>
      </c>
      <c r="DQ101" s="419">
        <f xml:space="preserve"> Time!DQ$92</f>
        <v>0</v>
      </c>
      <c r="DR101" s="419">
        <f xml:space="preserve"> Time!DR$92</f>
        <v>0</v>
      </c>
      <c r="DS101" s="419">
        <f xml:space="preserve"> Time!DS$92</f>
        <v>0</v>
      </c>
      <c r="DT101" s="419">
        <f xml:space="preserve"> Time!DT$92</f>
        <v>0</v>
      </c>
      <c r="DU101" s="419">
        <f xml:space="preserve"> Time!DU$92</f>
        <v>0</v>
      </c>
      <c r="DV101" s="419">
        <f xml:space="preserve"> Time!DV$92</f>
        <v>0</v>
      </c>
      <c r="DW101" s="419">
        <f xml:space="preserve"> Time!DW$92</f>
        <v>0</v>
      </c>
      <c r="DX101" s="419">
        <f xml:space="preserve"> Time!DX$92</f>
        <v>0</v>
      </c>
      <c r="DY101" s="419">
        <f xml:space="preserve"> Time!DY$92</f>
        <v>0</v>
      </c>
      <c r="DZ101" s="419">
        <f xml:space="preserve"> Time!DZ$92</f>
        <v>0</v>
      </c>
      <c r="EA101" s="419">
        <f xml:space="preserve"> Time!EA$92</f>
        <v>0</v>
      </c>
      <c r="EB101" s="419">
        <f xml:space="preserve"> Time!EB$92</f>
        <v>0</v>
      </c>
      <c r="EC101" s="419">
        <f xml:space="preserve"> Time!EC$92</f>
        <v>0</v>
      </c>
      <c r="ED101" s="419">
        <f xml:space="preserve"> Time!ED$92</f>
        <v>0</v>
      </c>
      <c r="EE101" s="419">
        <f xml:space="preserve"> Time!EE$92</f>
        <v>0</v>
      </c>
      <c r="EF101" s="419">
        <f xml:space="preserve"> Time!EF$92</f>
        <v>0</v>
      </c>
      <c r="EG101" s="419">
        <f xml:space="preserve"> Time!EG$92</f>
        <v>0</v>
      </c>
      <c r="EH101" s="419">
        <f xml:space="preserve"> Time!EH$92</f>
        <v>0</v>
      </c>
      <c r="EI101" s="419">
        <f xml:space="preserve"> Time!EI$92</f>
        <v>0</v>
      </c>
      <c r="EJ101" s="419">
        <f xml:space="preserve"> Time!EJ$92</f>
        <v>0</v>
      </c>
      <c r="EK101" s="419">
        <f xml:space="preserve"> Time!EK$92</f>
        <v>0</v>
      </c>
      <c r="EL101" s="419">
        <f xml:space="preserve"> Time!EL$92</f>
        <v>0</v>
      </c>
      <c r="EM101" s="419">
        <f xml:space="preserve"> Time!EM$92</f>
        <v>0</v>
      </c>
      <c r="EN101" s="419">
        <f xml:space="preserve"> Time!EN$92</f>
        <v>0</v>
      </c>
      <c r="EO101" s="419">
        <f xml:space="preserve"> Time!EO$92</f>
        <v>0</v>
      </c>
      <c r="EP101" s="419">
        <f xml:space="preserve"> Time!EP$92</f>
        <v>0</v>
      </c>
      <c r="EQ101" s="419">
        <f xml:space="preserve"> Time!EQ$92</f>
        <v>0</v>
      </c>
      <c r="ER101" s="419">
        <f xml:space="preserve"> Time!ER$92</f>
        <v>0</v>
      </c>
      <c r="ES101" s="419">
        <f xml:space="preserve"> Time!ES$92</f>
        <v>0</v>
      </c>
      <c r="ET101" s="419">
        <f xml:space="preserve"> Time!ET$92</f>
        <v>0</v>
      </c>
      <c r="EU101" s="419">
        <f xml:space="preserve"> Time!EU$92</f>
        <v>0</v>
      </c>
      <c r="EV101" s="419">
        <f xml:space="preserve"> Time!EV$92</f>
        <v>0</v>
      </c>
      <c r="EW101" s="419">
        <f xml:space="preserve"> Time!EW$92</f>
        <v>0</v>
      </c>
      <c r="EX101" s="419">
        <f xml:space="preserve"> Time!EX$92</f>
        <v>0</v>
      </c>
      <c r="EY101" s="419">
        <f xml:space="preserve"> Time!EY$92</f>
        <v>0</v>
      </c>
      <c r="EZ101" s="419">
        <f xml:space="preserve"> Time!EZ$92</f>
        <v>0</v>
      </c>
      <c r="FA101" s="419">
        <f xml:space="preserve"> Time!FA$92</f>
        <v>0</v>
      </c>
      <c r="FB101" s="419">
        <f xml:space="preserve"> Time!FB$92</f>
        <v>0</v>
      </c>
      <c r="FC101" s="419">
        <f xml:space="preserve"> Time!FC$92</f>
        <v>0</v>
      </c>
      <c r="FD101" s="419">
        <f xml:space="preserve"> Time!FD$92</f>
        <v>0</v>
      </c>
      <c r="FE101" s="419">
        <f xml:space="preserve"> Time!FE$92</f>
        <v>0</v>
      </c>
      <c r="FF101" s="419">
        <f xml:space="preserve"> Time!FF$92</f>
        <v>0</v>
      </c>
      <c r="FG101" s="419">
        <f xml:space="preserve"> Time!FG$92</f>
        <v>0</v>
      </c>
      <c r="FH101" s="419">
        <f xml:space="preserve"> Time!FH$92</f>
        <v>0</v>
      </c>
      <c r="FI101" s="419">
        <f xml:space="preserve"> Time!FI$92</f>
        <v>0</v>
      </c>
      <c r="FJ101" s="419">
        <f xml:space="preserve"> Time!FJ$92</f>
        <v>0</v>
      </c>
      <c r="FK101" s="419">
        <f xml:space="preserve"> Time!FK$92</f>
        <v>0</v>
      </c>
      <c r="FL101" s="419">
        <f xml:space="preserve"> Time!FL$92</f>
        <v>0</v>
      </c>
      <c r="FM101" s="419">
        <f xml:space="preserve"> Time!FM$92</f>
        <v>0</v>
      </c>
      <c r="FN101" s="419">
        <f xml:space="preserve"> Time!FN$92</f>
        <v>0</v>
      </c>
      <c r="FO101" s="419">
        <f xml:space="preserve"> Time!FO$92</f>
        <v>0</v>
      </c>
      <c r="FP101" s="419">
        <f xml:space="preserve"> Time!FP$92</f>
        <v>0</v>
      </c>
      <c r="FQ101" s="419">
        <f xml:space="preserve"> Time!FQ$92</f>
        <v>0</v>
      </c>
      <c r="FR101" s="419">
        <f xml:space="preserve"> Time!FR$92</f>
        <v>0</v>
      </c>
      <c r="FS101" s="419">
        <f xml:space="preserve"> Time!FS$92</f>
        <v>0</v>
      </c>
      <c r="FT101" s="419">
        <f xml:space="preserve"> Time!FT$92</f>
        <v>0</v>
      </c>
      <c r="FU101" s="419">
        <f xml:space="preserve"> Time!FU$92</f>
        <v>0</v>
      </c>
      <c r="FV101" s="419">
        <f xml:space="preserve"> Time!FV$92</f>
        <v>0</v>
      </c>
      <c r="FW101" s="419">
        <f xml:space="preserve"> Time!FW$92</f>
        <v>0</v>
      </c>
      <c r="FX101" s="419">
        <f xml:space="preserve"> Time!FX$92</f>
        <v>0</v>
      </c>
      <c r="FY101" s="419">
        <f xml:space="preserve"> Time!FY$92</f>
        <v>0</v>
      </c>
      <c r="FZ101" s="419">
        <f xml:space="preserve"> Time!FZ$92</f>
        <v>0</v>
      </c>
      <c r="GA101" s="419">
        <f xml:space="preserve"> Time!GA$92</f>
        <v>0</v>
      </c>
      <c r="GB101" s="419">
        <f xml:space="preserve"> Time!GB$92</f>
        <v>0</v>
      </c>
      <c r="GC101" s="419">
        <f xml:space="preserve"> Time!GC$92</f>
        <v>0</v>
      </c>
      <c r="GD101" s="419">
        <f xml:space="preserve"> Time!GD$92</f>
        <v>0</v>
      </c>
      <c r="GE101" s="419">
        <f xml:space="preserve"> Time!GE$92</f>
        <v>0</v>
      </c>
      <c r="GF101" s="419">
        <f xml:space="preserve"> Time!GF$92</f>
        <v>0</v>
      </c>
      <c r="GG101" s="419">
        <f xml:space="preserve"> Time!GG$92</f>
        <v>0</v>
      </c>
      <c r="GH101" s="419">
        <f xml:space="preserve"> Time!GH$92</f>
        <v>0</v>
      </c>
      <c r="GI101" s="419">
        <f xml:space="preserve"> Time!GI$92</f>
        <v>0</v>
      </c>
      <c r="GJ101" s="419">
        <f xml:space="preserve"> Time!GJ$92</f>
        <v>0</v>
      </c>
    </row>
    <row r="102" spans="1:192" s="199" customFormat="1" x14ac:dyDescent="0.25">
      <c r="A102" s="147"/>
      <c r="B102" s="147"/>
      <c r="C102" s="148"/>
      <c r="D102" s="149"/>
      <c r="E102" s="658" t="s">
        <v>467</v>
      </c>
      <c r="F102" s="658"/>
      <c r="G102" s="658" t="str">
        <f xml:space="preserve"> SMU</f>
        <v>$ 000s</v>
      </c>
      <c r="H102" s="658">
        <f xml:space="preserve"> SUM(J102:GJ102)</f>
        <v>1443.9900621424704</v>
      </c>
      <c r="I102" s="658"/>
      <c r="J102" s="658">
        <f t="shared" ref="J102:AO102" si="714" xml:space="preserve"> J100 * J101</f>
        <v>0</v>
      </c>
      <c r="K102" s="658">
        <f t="shared" si="714"/>
        <v>0</v>
      </c>
      <c r="L102" s="658">
        <f t="shared" si="714"/>
        <v>0</v>
      </c>
      <c r="M102" s="658">
        <f t="shared" si="714"/>
        <v>0</v>
      </c>
      <c r="N102" s="658">
        <f t="shared" si="714"/>
        <v>0</v>
      </c>
      <c r="O102" s="658">
        <f t="shared" si="714"/>
        <v>0</v>
      </c>
      <c r="P102" s="658">
        <f t="shared" si="714"/>
        <v>0</v>
      </c>
      <c r="Q102" s="658">
        <f t="shared" si="714"/>
        <v>0</v>
      </c>
      <c r="R102" s="658">
        <f t="shared" si="714"/>
        <v>0</v>
      </c>
      <c r="S102" s="658">
        <f t="shared" si="714"/>
        <v>1443.9900621424704</v>
      </c>
      <c r="T102" s="658">
        <f t="shared" si="714"/>
        <v>0</v>
      </c>
      <c r="U102" s="658">
        <f t="shared" si="714"/>
        <v>0</v>
      </c>
      <c r="V102" s="658">
        <f t="shared" si="714"/>
        <v>0</v>
      </c>
      <c r="W102" s="658">
        <f t="shared" si="714"/>
        <v>0</v>
      </c>
      <c r="X102" s="658">
        <f t="shared" si="714"/>
        <v>0</v>
      </c>
      <c r="Y102" s="658">
        <f t="shared" si="714"/>
        <v>0</v>
      </c>
      <c r="Z102" s="658">
        <f t="shared" si="714"/>
        <v>0</v>
      </c>
      <c r="AA102" s="658">
        <f t="shared" si="714"/>
        <v>0</v>
      </c>
      <c r="AB102" s="658">
        <f t="shared" si="714"/>
        <v>0</v>
      </c>
      <c r="AC102" s="658">
        <f t="shared" si="714"/>
        <v>0</v>
      </c>
      <c r="AD102" s="658">
        <f t="shared" si="714"/>
        <v>0</v>
      </c>
      <c r="AE102" s="658">
        <f t="shared" si="714"/>
        <v>0</v>
      </c>
      <c r="AF102" s="658">
        <f t="shared" si="714"/>
        <v>0</v>
      </c>
      <c r="AG102" s="658">
        <f t="shared" si="714"/>
        <v>0</v>
      </c>
      <c r="AH102" s="658">
        <f t="shared" si="714"/>
        <v>0</v>
      </c>
      <c r="AI102" s="658">
        <f t="shared" si="714"/>
        <v>0</v>
      </c>
      <c r="AJ102" s="658">
        <f t="shared" si="714"/>
        <v>0</v>
      </c>
      <c r="AK102" s="658">
        <f t="shared" si="714"/>
        <v>0</v>
      </c>
      <c r="AL102" s="658">
        <f t="shared" si="714"/>
        <v>0</v>
      </c>
      <c r="AM102" s="658">
        <f t="shared" si="714"/>
        <v>0</v>
      </c>
      <c r="AN102" s="658">
        <f t="shared" si="714"/>
        <v>0</v>
      </c>
      <c r="AO102" s="658">
        <f t="shared" si="714"/>
        <v>0</v>
      </c>
      <c r="AP102" s="658">
        <f t="shared" ref="AP102:BU102" si="715" xml:space="preserve"> AP100 * AP101</f>
        <v>0</v>
      </c>
      <c r="AQ102" s="658">
        <f t="shared" si="715"/>
        <v>0</v>
      </c>
      <c r="AR102" s="658">
        <f t="shared" si="715"/>
        <v>0</v>
      </c>
      <c r="AS102" s="658">
        <f t="shared" si="715"/>
        <v>0</v>
      </c>
      <c r="AT102" s="658">
        <f t="shared" si="715"/>
        <v>0</v>
      </c>
      <c r="AU102" s="658">
        <f t="shared" si="715"/>
        <v>0</v>
      </c>
      <c r="AV102" s="658">
        <f t="shared" si="715"/>
        <v>0</v>
      </c>
      <c r="AW102" s="658">
        <f t="shared" si="715"/>
        <v>0</v>
      </c>
      <c r="AX102" s="658">
        <f t="shared" si="715"/>
        <v>0</v>
      </c>
      <c r="AY102" s="658">
        <f t="shared" si="715"/>
        <v>0</v>
      </c>
      <c r="AZ102" s="658">
        <f t="shared" si="715"/>
        <v>0</v>
      </c>
      <c r="BA102" s="658">
        <f t="shared" si="715"/>
        <v>0</v>
      </c>
      <c r="BB102" s="658">
        <f t="shared" si="715"/>
        <v>0</v>
      </c>
      <c r="BC102" s="658">
        <f t="shared" si="715"/>
        <v>0</v>
      </c>
      <c r="BD102" s="658">
        <f t="shared" si="715"/>
        <v>0</v>
      </c>
      <c r="BE102" s="658">
        <f t="shared" si="715"/>
        <v>0</v>
      </c>
      <c r="BF102" s="658">
        <f t="shared" si="715"/>
        <v>0</v>
      </c>
      <c r="BG102" s="658">
        <f t="shared" si="715"/>
        <v>0</v>
      </c>
      <c r="BH102" s="658">
        <f t="shared" si="715"/>
        <v>0</v>
      </c>
      <c r="BI102" s="658">
        <f t="shared" si="715"/>
        <v>0</v>
      </c>
      <c r="BJ102" s="658">
        <f t="shared" si="715"/>
        <v>0</v>
      </c>
      <c r="BK102" s="658">
        <f t="shared" si="715"/>
        <v>0</v>
      </c>
      <c r="BL102" s="658">
        <f t="shared" si="715"/>
        <v>0</v>
      </c>
      <c r="BM102" s="658">
        <f t="shared" si="715"/>
        <v>0</v>
      </c>
      <c r="BN102" s="658">
        <f t="shared" si="715"/>
        <v>0</v>
      </c>
      <c r="BO102" s="658">
        <f t="shared" si="715"/>
        <v>0</v>
      </c>
      <c r="BP102" s="658">
        <f t="shared" si="715"/>
        <v>0</v>
      </c>
      <c r="BQ102" s="658">
        <f t="shared" si="715"/>
        <v>0</v>
      </c>
      <c r="BR102" s="658">
        <f t="shared" si="715"/>
        <v>0</v>
      </c>
      <c r="BS102" s="658">
        <f t="shared" si="715"/>
        <v>0</v>
      </c>
      <c r="BT102" s="658">
        <f t="shared" si="715"/>
        <v>0</v>
      </c>
      <c r="BU102" s="658">
        <f t="shared" si="715"/>
        <v>0</v>
      </c>
      <c r="BV102" s="658">
        <f t="shared" ref="BV102:DA102" si="716" xml:space="preserve"> BV100 * BV101</f>
        <v>0</v>
      </c>
      <c r="BW102" s="658">
        <f t="shared" si="716"/>
        <v>0</v>
      </c>
      <c r="BX102" s="658">
        <f t="shared" si="716"/>
        <v>0</v>
      </c>
      <c r="BY102" s="658">
        <f t="shared" si="716"/>
        <v>0</v>
      </c>
      <c r="BZ102" s="658">
        <f t="shared" si="716"/>
        <v>0</v>
      </c>
      <c r="CA102" s="658">
        <f t="shared" si="716"/>
        <v>0</v>
      </c>
      <c r="CB102" s="658">
        <f t="shared" si="716"/>
        <v>0</v>
      </c>
      <c r="CC102" s="658">
        <f t="shared" si="716"/>
        <v>0</v>
      </c>
      <c r="CD102" s="658">
        <f t="shared" si="716"/>
        <v>0</v>
      </c>
      <c r="CE102" s="658">
        <f t="shared" si="716"/>
        <v>0</v>
      </c>
      <c r="CF102" s="658">
        <f t="shared" si="716"/>
        <v>0</v>
      </c>
      <c r="CG102" s="658">
        <f t="shared" si="716"/>
        <v>0</v>
      </c>
      <c r="CH102" s="658">
        <f t="shared" si="716"/>
        <v>0</v>
      </c>
      <c r="CI102" s="658">
        <f t="shared" si="716"/>
        <v>0</v>
      </c>
      <c r="CJ102" s="658">
        <f t="shared" si="716"/>
        <v>0</v>
      </c>
      <c r="CK102" s="658">
        <f t="shared" si="716"/>
        <v>0</v>
      </c>
      <c r="CL102" s="658">
        <f t="shared" si="716"/>
        <v>0</v>
      </c>
      <c r="CM102" s="658">
        <f t="shared" si="716"/>
        <v>0</v>
      </c>
      <c r="CN102" s="658">
        <f t="shared" si="716"/>
        <v>0</v>
      </c>
      <c r="CO102" s="658">
        <f t="shared" si="716"/>
        <v>0</v>
      </c>
      <c r="CP102" s="658">
        <f t="shared" si="716"/>
        <v>0</v>
      </c>
      <c r="CQ102" s="658">
        <f t="shared" si="716"/>
        <v>0</v>
      </c>
      <c r="CR102" s="658">
        <f t="shared" si="716"/>
        <v>0</v>
      </c>
      <c r="CS102" s="658">
        <f t="shared" si="716"/>
        <v>0</v>
      </c>
      <c r="CT102" s="658">
        <f t="shared" si="716"/>
        <v>0</v>
      </c>
      <c r="CU102" s="658">
        <f t="shared" si="716"/>
        <v>0</v>
      </c>
      <c r="CV102" s="658">
        <f t="shared" si="716"/>
        <v>0</v>
      </c>
      <c r="CW102" s="658">
        <f t="shared" si="716"/>
        <v>0</v>
      </c>
      <c r="CX102" s="658">
        <f t="shared" si="716"/>
        <v>0</v>
      </c>
      <c r="CY102" s="658">
        <f t="shared" si="716"/>
        <v>0</v>
      </c>
      <c r="CZ102" s="658">
        <f t="shared" si="716"/>
        <v>0</v>
      </c>
      <c r="DA102" s="658">
        <f t="shared" si="716"/>
        <v>0</v>
      </c>
      <c r="DB102" s="658">
        <f t="shared" ref="DB102:EG102" si="717" xml:space="preserve"> DB100 * DB101</f>
        <v>0</v>
      </c>
      <c r="DC102" s="658">
        <f t="shared" si="717"/>
        <v>0</v>
      </c>
      <c r="DD102" s="658">
        <f t="shared" si="717"/>
        <v>0</v>
      </c>
      <c r="DE102" s="658">
        <f t="shared" si="717"/>
        <v>0</v>
      </c>
      <c r="DF102" s="658">
        <f t="shared" si="717"/>
        <v>0</v>
      </c>
      <c r="DG102" s="658">
        <f t="shared" si="717"/>
        <v>0</v>
      </c>
      <c r="DH102" s="658">
        <f t="shared" si="717"/>
        <v>0</v>
      </c>
      <c r="DI102" s="658">
        <f t="shared" si="717"/>
        <v>0</v>
      </c>
      <c r="DJ102" s="658">
        <f t="shared" si="717"/>
        <v>0</v>
      </c>
      <c r="DK102" s="658">
        <f t="shared" si="717"/>
        <v>0</v>
      </c>
      <c r="DL102" s="658">
        <f t="shared" si="717"/>
        <v>0</v>
      </c>
      <c r="DM102" s="658">
        <f t="shared" si="717"/>
        <v>0</v>
      </c>
      <c r="DN102" s="658">
        <f t="shared" si="717"/>
        <v>0</v>
      </c>
      <c r="DO102" s="658">
        <f t="shared" si="717"/>
        <v>0</v>
      </c>
      <c r="DP102" s="658">
        <f t="shared" si="717"/>
        <v>0</v>
      </c>
      <c r="DQ102" s="658">
        <f t="shared" si="717"/>
        <v>0</v>
      </c>
      <c r="DR102" s="658">
        <f t="shared" si="717"/>
        <v>0</v>
      </c>
      <c r="DS102" s="658">
        <f t="shared" si="717"/>
        <v>0</v>
      </c>
      <c r="DT102" s="658">
        <f t="shared" si="717"/>
        <v>0</v>
      </c>
      <c r="DU102" s="658">
        <f t="shared" si="717"/>
        <v>0</v>
      </c>
      <c r="DV102" s="658">
        <f t="shared" si="717"/>
        <v>0</v>
      </c>
      <c r="DW102" s="658">
        <f t="shared" si="717"/>
        <v>0</v>
      </c>
      <c r="DX102" s="658">
        <f t="shared" si="717"/>
        <v>0</v>
      </c>
      <c r="DY102" s="658">
        <f t="shared" si="717"/>
        <v>0</v>
      </c>
      <c r="DZ102" s="658">
        <f t="shared" si="717"/>
        <v>0</v>
      </c>
      <c r="EA102" s="658">
        <f t="shared" si="717"/>
        <v>0</v>
      </c>
      <c r="EB102" s="658">
        <f t="shared" si="717"/>
        <v>0</v>
      </c>
      <c r="EC102" s="658">
        <f t="shared" si="717"/>
        <v>0</v>
      </c>
      <c r="ED102" s="658">
        <f t="shared" si="717"/>
        <v>0</v>
      </c>
      <c r="EE102" s="658">
        <f t="shared" si="717"/>
        <v>0</v>
      </c>
      <c r="EF102" s="658">
        <f t="shared" si="717"/>
        <v>0</v>
      </c>
      <c r="EG102" s="658">
        <f t="shared" si="717"/>
        <v>0</v>
      </c>
      <c r="EH102" s="658">
        <f t="shared" ref="EH102:FM102" si="718" xml:space="preserve"> EH100 * EH101</f>
        <v>0</v>
      </c>
      <c r="EI102" s="658">
        <f t="shared" si="718"/>
        <v>0</v>
      </c>
      <c r="EJ102" s="658">
        <f t="shared" si="718"/>
        <v>0</v>
      </c>
      <c r="EK102" s="658">
        <f t="shared" si="718"/>
        <v>0</v>
      </c>
      <c r="EL102" s="658">
        <f t="shared" si="718"/>
        <v>0</v>
      </c>
      <c r="EM102" s="658">
        <f t="shared" si="718"/>
        <v>0</v>
      </c>
      <c r="EN102" s="658">
        <f t="shared" si="718"/>
        <v>0</v>
      </c>
      <c r="EO102" s="658">
        <f t="shared" si="718"/>
        <v>0</v>
      </c>
      <c r="EP102" s="658">
        <f t="shared" si="718"/>
        <v>0</v>
      </c>
      <c r="EQ102" s="658">
        <f t="shared" si="718"/>
        <v>0</v>
      </c>
      <c r="ER102" s="658">
        <f t="shared" si="718"/>
        <v>0</v>
      </c>
      <c r="ES102" s="658">
        <f t="shared" si="718"/>
        <v>0</v>
      </c>
      <c r="ET102" s="658">
        <f t="shared" si="718"/>
        <v>0</v>
      </c>
      <c r="EU102" s="658">
        <f t="shared" si="718"/>
        <v>0</v>
      </c>
      <c r="EV102" s="658">
        <f t="shared" si="718"/>
        <v>0</v>
      </c>
      <c r="EW102" s="658">
        <f t="shared" si="718"/>
        <v>0</v>
      </c>
      <c r="EX102" s="658">
        <f t="shared" si="718"/>
        <v>0</v>
      </c>
      <c r="EY102" s="658">
        <f t="shared" si="718"/>
        <v>0</v>
      </c>
      <c r="EZ102" s="658">
        <f t="shared" si="718"/>
        <v>0</v>
      </c>
      <c r="FA102" s="658">
        <f t="shared" si="718"/>
        <v>0</v>
      </c>
      <c r="FB102" s="658">
        <f t="shared" si="718"/>
        <v>0</v>
      </c>
      <c r="FC102" s="658">
        <f t="shared" si="718"/>
        <v>0</v>
      </c>
      <c r="FD102" s="658">
        <f t="shared" si="718"/>
        <v>0</v>
      </c>
      <c r="FE102" s="658">
        <f t="shared" si="718"/>
        <v>0</v>
      </c>
      <c r="FF102" s="658">
        <f t="shared" si="718"/>
        <v>0</v>
      </c>
      <c r="FG102" s="658">
        <f t="shared" si="718"/>
        <v>0</v>
      </c>
      <c r="FH102" s="658">
        <f t="shared" si="718"/>
        <v>0</v>
      </c>
      <c r="FI102" s="658">
        <f t="shared" si="718"/>
        <v>0</v>
      </c>
      <c r="FJ102" s="658">
        <f t="shared" si="718"/>
        <v>0</v>
      </c>
      <c r="FK102" s="658">
        <f t="shared" si="718"/>
        <v>0</v>
      </c>
      <c r="FL102" s="658">
        <f t="shared" si="718"/>
        <v>0</v>
      </c>
      <c r="FM102" s="658">
        <f t="shared" si="718"/>
        <v>0</v>
      </c>
      <c r="FN102" s="658">
        <f t="shared" ref="FN102:GJ102" si="719" xml:space="preserve"> FN100 * FN101</f>
        <v>0</v>
      </c>
      <c r="FO102" s="658">
        <f t="shared" si="719"/>
        <v>0</v>
      </c>
      <c r="FP102" s="658">
        <f t="shared" si="719"/>
        <v>0</v>
      </c>
      <c r="FQ102" s="658">
        <f t="shared" si="719"/>
        <v>0</v>
      </c>
      <c r="FR102" s="658">
        <f t="shared" si="719"/>
        <v>0</v>
      </c>
      <c r="FS102" s="658">
        <f t="shared" si="719"/>
        <v>0</v>
      </c>
      <c r="FT102" s="658">
        <f t="shared" si="719"/>
        <v>0</v>
      </c>
      <c r="FU102" s="658">
        <f t="shared" si="719"/>
        <v>0</v>
      </c>
      <c r="FV102" s="658">
        <f t="shared" si="719"/>
        <v>0</v>
      </c>
      <c r="FW102" s="658">
        <f t="shared" si="719"/>
        <v>0</v>
      </c>
      <c r="FX102" s="658">
        <f t="shared" si="719"/>
        <v>0</v>
      </c>
      <c r="FY102" s="658">
        <f t="shared" si="719"/>
        <v>0</v>
      </c>
      <c r="FZ102" s="658">
        <f t="shared" si="719"/>
        <v>0</v>
      </c>
      <c r="GA102" s="658">
        <f t="shared" si="719"/>
        <v>0</v>
      </c>
      <c r="GB102" s="658">
        <f t="shared" si="719"/>
        <v>0</v>
      </c>
      <c r="GC102" s="658">
        <f t="shared" si="719"/>
        <v>0</v>
      </c>
      <c r="GD102" s="658">
        <f t="shared" si="719"/>
        <v>0</v>
      </c>
      <c r="GE102" s="658">
        <f t="shared" si="719"/>
        <v>0</v>
      </c>
      <c r="GF102" s="658">
        <f t="shared" si="719"/>
        <v>0</v>
      </c>
      <c r="GG102" s="658">
        <f t="shared" si="719"/>
        <v>0</v>
      </c>
      <c r="GH102" s="658">
        <f t="shared" si="719"/>
        <v>0</v>
      </c>
      <c r="GI102" s="658">
        <f t="shared" si="719"/>
        <v>0</v>
      </c>
      <c r="GJ102" s="658">
        <f t="shared" si="719"/>
        <v>0</v>
      </c>
    </row>
    <row r="103" spans="1:192" x14ac:dyDescent="0.25">
      <c r="A103" s="247"/>
      <c r="B103" s="247"/>
      <c r="C103" s="248"/>
      <c r="D103" s="249"/>
      <c r="E103" s="246"/>
      <c r="F103" s="246"/>
      <c r="G103" s="246"/>
      <c r="H103" s="246"/>
      <c r="I103" s="246"/>
      <c r="J103" s="246"/>
      <c r="K103" s="246"/>
      <c r="L103" s="246"/>
      <c r="M103" s="246"/>
      <c r="N103" s="246"/>
      <c r="O103" s="246"/>
      <c r="P103" s="246"/>
      <c r="Q103" s="246"/>
      <c r="R103" s="246"/>
      <c r="S103" s="246"/>
      <c r="T103" s="246"/>
      <c r="U103" s="246"/>
      <c r="V103" s="246"/>
      <c r="W103" s="246"/>
      <c r="X103" s="246"/>
      <c r="Y103" s="246"/>
      <c r="Z103" s="246"/>
      <c r="AA103" s="246"/>
      <c r="AB103" s="246"/>
      <c r="AC103" s="246"/>
      <c r="AD103" s="246"/>
      <c r="AE103" s="246"/>
      <c r="AF103" s="246"/>
      <c r="AG103" s="246"/>
      <c r="AH103" s="246"/>
      <c r="AI103" s="246"/>
      <c r="AJ103" s="246"/>
      <c r="AK103" s="246"/>
      <c r="AL103" s="246"/>
      <c r="AM103" s="246"/>
      <c r="AN103" s="246"/>
      <c r="AO103" s="246"/>
      <c r="AP103" s="246"/>
      <c r="AQ103" s="246"/>
      <c r="AR103" s="246"/>
      <c r="AS103" s="246"/>
      <c r="AT103" s="246"/>
      <c r="AU103" s="246"/>
      <c r="AV103" s="246"/>
      <c r="AW103" s="246"/>
      <c r="AX103" s="246"/>
      <c r="AY103" s="246"/>
      <c r="AZ103" s="246"/>
      <c r="BA103" s="246"/>
      <c r="BB103" s="246"/>
      <c r="BC103" s="246"/>
      <c r="BD103" s="246"/>
      <c r="BE103" s="246"/>
      <c r="BF103" s="246"/>
      <c r="BG103" s="246"/>
      <c r="BH103" s="246"/>
      <c r="BI103" s="246"/>
      <c r="BJ103" s="246"/>
      <c r="BK103" s="246"/>
      <c r="BL103" s="246"/>
      <c r="BM103" s="246"/>
      <c r="BN103" s="246"/>
      <c r="BO103" s="246"/>
      <c r="BP103" s="246"/>
      <c r="BQ103" s="246"/>
      <c r="BR103" s="246"/>
      <c r="BS103" s="246"/>
      <c r="BT103" s="246"/>
      <c r="BU103" s="246"/>
      <c r="BV103" s="246"/>
      <c r="BW103" s="246"/>
      <c r="BX103" s="246"/>
      <c r="BY103" s="246"/>
      <c r="BZ103" s="246"/>
      <c r="CA103" s="246"/>
      <c r="CB103" s="246"/>
      <c r="CC103" s="246"/>
      <c r="CD103" s="246"/>
      <c r="CE103" s="246"/>
      <c r="CF103" s="246"/>
      <c r="CG103" s="246"/>
      <c r="CH103" s="246"/>
      <c r="CI103" s="246"/>
      <c r="CJ103" s="246"/>
      <c r="CK103" s="246"/>
      <c r="CL103" s="246"/>
      <c r="CM103" s="246"/>
      <c r="CN103" s="246"/>
      <c r="CO103" s="246"/>
      <c r="CP103" s="246"/>
      <c r="CQ103" s="246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246"/>
      <c r="DI103" s="246"/>
      <c r="DJ103" s="246"/>
      <c r="DK103" s="246"/>
      <c r="DL103" s="246"/>
      <c r="DM103" s="246"/>
      <c r="DN103" s="246"/>
      <c r="DO103" s="246"/>
      <c r="DP103" s="246"/>
      <c r="DQ103" s="246"/>
      <c r="DR103" s="246"/>
      <c r="DS103" s="246"/>
      <c r="DT103" s="246"/>
      <c r="DU103" s="246"/>
      <c r="DV103" s="246"/>
      <c r="DW103" s="246"/>
      <c r="DX103" s="246"/>
      <c r="DY103" s="246"/>
      <c r="DZ103" s="246"/>
      <c r="EA103" s="246"/>
      <c r="EB103" s="246"/>
      <c r="EC103" s="246"/>
      <c r="ED103" s="246"/>
      <c r="EE103" s="246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</row>
    <row r="104" spans="1:192" s="610" customFormat="1" x14ac:dyDescent="0.25">
      <c r="A104" s="612"/>
      <c r="B104" s="612"/>
      <c r="C104" s="613"/>
      <c r="D104" s="614"/>
      <c r="E104" s="232" t="str">
        <f xml:space="preserve"> E$97</f>
        <v>Pre-funding of working capital amount</v>
      </c>
      <c r="F104" s="232">
        <f xml:space="preserve"> F$97</f>
        <v>1443.9900621424704</v>
      </c>
      <c r="G104" s="232" t="str">
        <f xml:space="preserve"> G$97</f>
        <v>$ 000s</v>
      </c>
      <c r="H104" s="231"/>
      <c r="I104" s="232"/>
      <c r="J104" s="231"/>
      <c r="K104" s="231"/>
      <c r="L104" s="231"/>
      <c r="M104" s="231"/>
      <c r="N104" s="231"/>
      <c r="O104" s="231"/>
      <c r="P104" s="231"/>
      <c r="Q104" s="231"/>
      <c r="R104" s="231"/>
      <c r="S104" s="231"/>
      <c r="T104" s="231"/>
      <c r="U104" s="231"/>
      <c r="V104" s="231"/>
      <c r="W104" s="231"/>
      <c r="X104" s="231"/>
      <c r="Y104" s="231"/>
      <c r="Z104" s="231"/>
      <c r="AA104" s="231"/>
      <c r="AB104" s="231"/>
      <c r="AC104" s="231"/>
      <c r="AD104" s="231"/>
      <c r="AE104" s="231"/>
      <c r="AF104" s="231"/>
      <c r="AG104" s="231"/>
      <c r="AH104" s="231"/>
      <c r="AI104" s="231"/>
      <c r="AJ104" s="231"/>
      <c r="AK104" s="231"/>
      <c r="AL104" s="231"/>
      <c r="AM104" s="231"/>
      <c r="AN104" s="231"/>
      <c r="AO104" s="231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  <c r="BC104" s="231"/>
      <c r="BD104" s="231"/>
      <c r="BE104" s="231"/>
      <c r="BF104" s="231"/>
      <c r="BG104" s="231"/>
      <c r="BH104" s="231"/>
      <c r="BI104" s="231"/>
      <c r="BJ104" s="231"/>
      <c r="BK104" s="231"/>
      <c r="BL104" s="231"/>
      <c r="BM104" s="231"/>
      <c r="BN104" s="231"/>
      <c r="BO104" s="231"/>
      <c r="BP104" s="231"/>
      <c r="BQ104" s="231"/>
      <c r="BR104" s="231"/>
      <c r="BS104" s="231"/>
      <c r="BT104" s="231"/>
      <c r="BU104" s="231"/>
      <c r="BV104" s="231"/>
      <c r="BW104" s="231"/>
      <c r="BX104" s="231"/>
      <c r="BY104" s="231"/>
      <c r="BZ104" s="231"/>
      <c r="CA104" s="231"/>
      <c r="CB104" s="231"/>
      <c r="CC104" s="231"/>
      <c r="CD104" s="231"/>
      <c r="CE104" s="231"/>
      <c r="CF104" s="231"/>
      <c r="CG104" s="231"/>
      <c r="CH104" s="231"/>
      <c r="CI104" s="231"/>
      <c r="CJ104" s="231"/>
      <c r="CK104" s="231"/>
      <c r="CL104" s="231"/>
      <c r="CM104" s="231"/>
      <c r="CN104" s="231"/>
      <c r="CO104" s="231"/>
      <c r="CP104" s="231"/>
      <c r="CQ104" s="231"/>
      <c r="CR104" s="231"/>
      <c r="CS104" s="231"/>
      <c r="CT104" s="231"/>
      <c r="CU104" s="231"/>
      <c r="CV104" s="231"/>
      <c r="CW104" s="231"/>
      <c r="CX104" s="231"/>
      <c r="CY104" s="231"/>
      <c r="CZ104" s="231"/>
      <c r="DA104" s="231"/>
      <c r="DB104" s="231"/>
      <c r="DC104" s="231"/>
      <c r="DD104" s="231"/>
      <c r="DE104" s="231"/>
      <c r="DF104" s="231"/>
      <c r="DG104" s="231"/>
      <c r="DH104" s="231"/>
      <c r="DI104" s="231"/>
      <c r="DJ104" s="231"/>
      <c r="DK104" s="231"/>
      <c r="DL104" s="231"/>
      <c r="DM104" s="231"/>
      <c r="DN104" s="231"/>
      <c r="DO104" s="231"/>
      <c r="DP104" s="231"/>
      <c r="DQ104" s="231"/>
      <c r="DR104" s="231"/>
      <c r="DS104" s="231"/>
      <c r="DT104" s="231"/>
      <c r="DU104" s="231"/>
      <c r="DV104" s="231"/>
      <c r="DW104" s="231"/>
      <c r="DX104" s="231"/>
      <c r="DY104" s="231"/>
      <c r="DZ104" s="231"/>
      <c r="EA104" s="231"/>
      <c r="EB104" s="231"/>
      <c r="EC104" s="231"/>
      <c r="ED104" s="231"/>
      <c r="EE104" s="231"/>
      <c r="EF104" s="231"/>
      <c r="EG104" s="231"/>
      <c r="EH104" s="231"/>
      <c r="EI104" s="231"/>
      <c r="EJ104" s="231"/>
      <c r="EK104" s="231"/>
      <c r="EL104" s="231"/>
      <c r="EM104" s="231"/>
      <c r="EN104" s="231"/>
      <c r="EO104" s="231"/>
      <c r="EP104" s="231"/>
      <c r="EQ104" s="231"/>
      <c r="ER104" s="231"/>
      <c r="ES104" s="231"/>
      <c r="ET104" s="231"/>
      <c r="EU104" s="231"/>
      <c r="EV104" s="231"/>
      <c r="EW104" s="231"/>
      <c r="EX104" s="231"/>
      <c r="EY104" s="231"/>
      <c r="EZ104" s="231"/>
      <c r="FA104" s="231"/>
      <c r="FB104" s="231"/>
      <c r="FC104" s="231"/>
      <c r="FD104" s="231"/>
      <c r="FE104" s="231"/>
      <c r="FF104" s="231"/>
      <c r="FG104" s="231"/>
      <c r="FH104" s="231"/>
      <c r="FI104" s="231"/>
      <c r="FJ104" s="231"/>
      <c r="FK104" s="231"/>
      <c r="FL104" s="231"/>
      <c r="FM104" s="231"/>
      <c r="FN104" s="231"/>
      <c r="FO104" s="231"/>
      <c r="FP104" s="231"/>
      <c r="FQ104" s="231"/>
      <c r="FR104" s="231"/>
      <c r="FS104" s="231"/>
      <c r="FT104" s="231"/>
      <c r="FU104" s="231"/>
      <c r="FV104" s="231"/>
      <c r="FW104" s="231"/>
      <c r="FX104" s="231"/>
      <c r="FY104" s="231"/>
      <c r="FZ104" s="231"/>
      <c r="GA104" s="231"/>
      <c r="GB104" s="231"/>
      <c r="GC104" s="231"/>
      <c r="GD104" s="231"/>
      <c r="GE104" s="231"/>
      <c r="GF104" s="231"/>
      <c r="GG104" s="231"/>
      <c r="GH104" s="231"/>
      <c r="GI104" s="231"/>
      <c r="GJ104" s="231"/>
    </row>
    <row r="105" spans="1:192" s="606" customFormat="1" x14ac:dyDescent="0.25">
      <c r="A105" s="247"/>
      <c r="B105" s="247"/>
      <c r="C105" s="248"/>
      <c r="D105" s="249"/>
      <c r="E105" s="238" t="s">
        <v>371</v>
      </c>
      <c r="F105" s="238">
        <f xml:space="preserve"> Time!F$83</f>
        <v>0</v>
      </c>
      <c r="G105" s="238" t="str">
        <f xml:space="preserve"> Time!G$83</f>
        <v>flag</v>
      </c>
      <c r="H105" s="238">
        <f xml:space="preserve"> Time!H$83</f>
        <v>1</v>
      </c>
      <c r="I105" s="238">
        <f xml:space="preserve"> Time!I$83</f>
        <v>0</v>
      </c>
      <c r="J105" s="238">
        <f xml:space="preserve"> Time!J$83</f>
        <v>0</v>
      </c>
      <c r="K105" s="238">
        <f xml:space="preserve"> Time!K$83</f>
        <v>0</v>
      </c>
      <c r="L105" s="238">
        <f xml:space="preserve"> Time!L$83</f>
        <v>0</v>
      </c>
      <c r="M105" s="238">
        <f xml:space="preserve"> Time!M$83</f>
        <v>0</v>
      </c>
      <c r="N105" s="238">
        <f xml:space="preserve"> Time!N$83</f>
        <v>0</v>
      </c>
      <c r="O105" s="238">
        <f xml:space="preserve"> Time!O$83</f>
        <v>0</v>
      </c>
      <c r="P105" s="238">
        <f xml:space="preserve"> Time!P$83</f>
        <v>0</v>
      </c>
      <c r="Q105" s="238">
        <f xml:space="preserve"> Time!Q$83</f>
        <v>0</v>
      </c>
      <c r="R105" s="238">
        <f xml:space="preserve"> Time!R$83</f>
        <v>1</v>
      </c>
      <c r="S105" s="238">
        <f xml:space="preserve"> Time!S$83</f>
        <v>0</v>
      </c>
      <c r="T105" s="238">
        <f xml:space="preserve"> Time!T$83</f>
        <v>0</v>
      </c>
      <c r="U105" s="238">
        <f xml:space="preserve"> Time!U$83</f>
        <v>0</v>
      </c>
      <c r="V105" s="238">
        <f xml:space="preserve"> Time!V$83</f>
        <v>0</v>
      </c>
      <c r="W105" s="238">
        <f xml:space="preserve"> Time!W$83</f>
        <v>0</v>
      </c>
      <c r="X105" s="238">
        <f xml:space="preserve"> Time!X$83</f>
        <v>0</v>
      </c>
      <c r="Y105" s="238">
        <f xml:space="preserve"> Time!Y$83</f>
        <v>0</v>
      </c>
      <c r="Z105" s="238">
        <f xml:space="preserve"> Time!Z$83</f>
        <v>0</v>
      </c>
      <c r="AA105" s="238">
        <f xml:space="preserve"> Time!AA$83</f>
        <v>0</v>
      </c>
      <c r="AB105" s="238">
        <f xml:space="preserve"> Time!AB$83</f>
        <v>0</v>
      </c>
      <c r="AC105" s="238">
        <f xml:space="preserve"> Time!AC$83</f>
        <v>0</v>
      </c>
      <c r="AD105" s="238">
        <f xml:space="preserve"> Time!AD$83</f>
        <v>0</v>
      </c>
      <c r="AE105" s="238">
        <f xml:space="preserve"> Time!AE$83</f>
        <v>0</v>
      </c>
      <c r="AF105" s="238">
        <f xml:space="preserve"> Time!AF$83</f>
        <v>0</v>
      </c>
      <c r="AG105" s="238">
        <f xml:space="preserve"> Time!AG$83</f>
        <v>0</v>
      </c>
      <c r="AH105" s="238">
        <f xml:space="preserve"> Time!AH$83</f>
        <v>0</v>
      </c>
      <c r="AI105" s="238">
        <f xml:space="preserve"> Time!AI$83</f>
        <v>0</v>
      </c>
      <c r="AJ105" s="238">
        <f xml:space="preserve"> Time!AJ$83</f>
        <v>0</v>
      </c>
      <c r="AK105" s="238">
        <f xml:space="preserve"> Time!AK$83</f>
        <v>0</v>
      </c>
      <c r="AL105" s="238">
        <f xml:space="preserve"> Time!AL$83</f>
        <v>0</v>
      </c>
      <c r="AM105" s="238">
        <f xml:space="preserve"> Time!AM$83</f>
        <v>0</v>
      </c>
      <c r="AN105" s="238">
        <f xml:space="preserve"> Time!AN$83</f>
        <v>0</v>
      </c>
      <c r="AO105" s="238">
        <f xml:space="preserve"> Time!AO$83</f>
        <v>0</v>
      </c>
      <c r="AP105" s="238">
        <f xml:space="preserve"> Time!AP$83</f>
        <v>0</v>
      </c>
      <c r="AQ105" s="238">
        <f xml:space="preserve"> Time!AQ$83</f>
        <v>0</v>
      </c>
      <c r="AR105" s="238">
        <f xml:space="preserve"> Time!AR$83</f>
        <v>0</v>
      </c>
      <c r="AS105" s="238">
        <f xml:space="preserve"> Time!AS$83</f>
        <v>0</v>
      </c>
      <c r="AT105" s="238">
        <f xml:space="preserve"> Time!AT$83</f>
        <v>0</v>
      </c>
      <c r="AU105" s="238">
        <f xml:space="preserve"> Time!AU$83</f>
        <v>0</v>
      </c>
      <c r="AV105" s="238">
        <f xml:space="preserve"> Time!AV$83</f>
        <v>0</v>
      </c>
      <c r="AW105" s="238">
        <f xml:space="preserve"> Time!AW$83</f>
        <v>0</v>
      </c>
      <c r="AX105" s="238">
        <f xml:space="preserve"> Time!AX$83</f>
        <v>0</v>
      </c>
      <c r="AY105" s="238">
        <f xml:space="preserve"> Time!AY$83</f>
        <v>0</v>
      </c>
      <c r="AZ105" s="238">
        <f xml:space="preserve"> Time!AZ$83</f>
        <v>0</v>
      </c>
      <c r="BA105" s="238">
        <f xml:space="preserve"> Time!BA$83</f>
        <v>0</v>
      </c>
      <c r="BB105" s="238">
        <f xml:space="preserve"> Time!BB$83</f>
        <v>0</v>
      </c>
      <c r="BC105" s="238">
        <f xml:space="preserve"> Time!BC$83</f>
        <v>0</v>
      </c>
      <c r="BD105" s="238">
        <f xml:space="preserve"> Time!BD$83</f>
        <v>0</v>
      </c>
      <c r="BE105" s="238">
        <f xml:space="preserve"> Time!BE$83</f>
        <v>0</v>
      </c>
      <c r="BF105" s="238">
        <f xml:space="preserve"> Time!BF$83</f>
        <v>0</v>
      </c>
      <c r="BG105" s="238">
        <f xml:space="preserve"> Time!BG$83</f>
        <v>0</v>
      </c>
      <c r="BH105" s="238">
        <f xml:space="preserve"> Time!BH$83</f>
        <v>0</v>
      </c>
      <c r="BI105" s="238">
        <f xml:space="preserve"> Time!BI$83</f>
        <v>0</v>
      </c>
      <c r="BJ105" s="238">
        <f xml:space="preserve"> Time!BJ$83</f>
        <v>0</v>
      </c>
      <c r="BK105" s="238">
        <f xml:space="preserve"> Time!BK$83</f>
        <v>0</v>
      </c>
      <c r="BL105" s="238">
        <f xml:space="preserve"> Time!BL$83</f>
        <v>0</v>
      </c>
      <c r="BM105" s="238">
        <f xml:space="preserve"> Time!BM$83</f>
        <v>0</v>
      </c>
      <c r="BN105" s="238">
        <f xml:space="preserve"> Time!BN$83</f>
        <v>0</v>
      </c>
      <c r="BO105" s="238">
        <f xml:space="preserve"> Time!BO$83</f>
        <v>0</v>
      </c>
      <c r="BP105" s="238">
        <f xml:space="preserve"> Time!BP$83</f>
        <v>0</v>
      </c>
      <c r="BQ105" s="238">
        <f xml:space="preserve"> Time!BQ$83</f>
        <v>0</v>
      </c>
      <c r="BR105" s="238">
        <f xml:space="preserve"> Time!BR$83</f>
        <v>0</v>
      </c>
      <c r="BS105" s="238">
        <f xml:space="preserve"> Time!BS$83</f>
        <v>0</v>
      </c>
      <c r="BT105" s="238">
        <f xml:space="preserve"> Time!BT$83</f>
        <v>0</v>
      </c>
      <c r="BU105" s="238">
        <f xml:space="preserve"> Time!BU$83</f>
        <v>0</v>
      </c>
      <c r="BV105" s="238">
        <f xml:space="preserve"> Time!BV$83</f>
        <v>0</v>
      </c>
      <c r="BW105" s="238">
        <f xml:space="preserve"> Time!BW$83</f>
        <v>0</v>
      </c>
      <c r="BX105" s="238">
        <f xml:space="preserve"> Time!BX$83</f>
        <v>0</v>
      </c>
      <c r="BY105" s="238">
        <f xml:space="preserve"> Time!BY$83</f>
        <v>0</v>
      </c>
      <c r="BZ105" s="238">
        <f xml:space="preserve"> Time!BZ$83</f>
        <v>0</v>
      </c>
      <c r="CA105" s="238">
        <f xml:space="preserve"> Time!CA$83</f>
        <v>0</v>
      </c>
      <c r="CB105" s="238">
        <f xml:space="preserve"> Time!CB$83</f>
        <v>0</v>
      </c>
      <c r="CC105" s="238">
        <f xml:space="preserve"> Time!CC$83</f>
        <v>0</v>
      </c>
      <c r="CD105" s="238">
        <f xml:space="preserve"> Time!CD$83</f>
        <v>0</v>
      </c>
      <c r="CE105" s="238">
        <f xml:space="preserve"> Time!CE$83</f>
        <v>0</v>
      </c>
      <c r="CF105" s="238">
        <f xml:space="preserve"> Time!CF$83</f>
        <v>0</v>
      </c>
      <c r="CG105" s="238">
        <f xml:space="preserve"> Time!CG$83</f>
        <v>0</v>
      </c>
      <c r="CH105" s="238">
        <f xml:space="preserve"> Time!CH$83</f>
        <v>0</v>
      </c>
      <c r="CI105" s="238">
        <f xml:space="preserve"> Time!CI$83</f>
        <v>0</v>
      </c>
      <c r="CJ105" s="238">
        <f xml:space="preserve"> Time!CJ$83</f>
        <v>0</v>
      </c>
      <c r="CK105" s="238">
        <f xml:space="preserve"> Time!CK$83</f>
        <v>0</v>
      </c>
      <c r="CL105" s="238">
        <f xml:space="preserve"> Time!CL$83</f>
        <v>0</v>
      </c>
      <c r="CM105" s="238">
        <f xml:space="preserve"> Time!CM$83</f>
        <v>0</v>
      </c>
      <c r="CN105" s="238">
        <f xml:space="preserve"> Time!CN$83</f>
        <v>0</v>
      </c>
      <c r="CO105" s="238">
        <f xml:space="preserve"> Time!CO$83</f>
        <v>0</v>
      </c>
      <c r="CP105" s="238">
        <f xml:space="preserve"> Time!CP$83</f>
        <v>0</v>
      </c>
      <c r="CQ105" s="238">
        <f xml:space="preserve"> Time!CQ$83</f>
        <v>0</v>
      </c>
      <c r="CR105" s="238">
        <f xml:space="preserve"> Time!CR$83</f>
        <v>0</v>
      </c>
      <c r="CS105" s="238">
        <f xml:space="preserve"> Time!CS$83</f>
        <v>0</v>
      </c>
      <c r="CT105" s="238">
        <f xml:space="preserve"> Time!CT$83</f>
        <v>0</v>
      </c>
      <c r="CU105" s="238">
        <f xml:space="preserve"> Time!CU$83</f>
        <v>0</v>
      </c>
      <c r="CV105" s="238">
        <f xml:space="preserve"> Time!CV$83</f>
        <v>0</v>
      </c>
      <c r="CW105" s="238">
        <f xml:space="preserve"> Time!CW$83</f>
        <v>0</v>
      </c>
      <c r="CX105" s="238">
        <f xml:space="preserve"> Time!CX$83</f>
        <v>0</v>
      </c>
      <c r="CY105" s="238">
        <f xml:space="preserve"> Time!CY$83</f>
        <v>0</v>
      </c>
      <c r="CZ105" s="238">
        <f xml:space="preserve"> Time!CZ$83</f>
        <v>0</v>
      </c>
      <c r="DA105" s="238">
        <f xml:space="preserve"> Time!DA$83</f>
        <v>0</v>
      </c>
      <c r="DB105" s="238">
        <f xml:space="preserve"> Time!DB$83</f>
        <v>0</v>
      </c>
      <c r="DC105" s="238">
        <f xml:space="preserve"> Time!DC$83</f>
        <v>0</v>
      </c>
      <c r="DD105" s="238">
        <f xml:space="preserve"> Time!DD$83</f>
        <v>0</v>
      </c>
      <c r="DE105" s="238">
        <f xml:space="preserve"> Time!DE$83</f>
        <v>0</v>
      </c>
      <c r="DF105" s="238">
        <f xml:space="preserve"> Time!DF$83</f>
        <v>0</v>
      </c>
      <c r="DG105" s="238">
        <f xml:space="preserve"> Time!DG$83</f>
        <v>0</v>
      </c>
      <c r="DH105" s="238">
        <f xml:space="preserve"> Time!DH$83</f>
        <v>0</v>
      </c>
      <c r="DI105" s="238">
        <f xml:space="preserve"> Time!DI$83</f>
        <v>0</v>
      </c>
      <c r="DJ105" s="238">
        <f xml:space="preserve"> Time!DJ$83</f>
        <v>0</v>
      </c>
      <c r="DK105" s="238">
        <f xml:space="preserve"> Time!DK$83</f>
        <v>0</v>
      </c>
      <c r="DL105" s="238">
        <f xml:space="preserve"> Time!DL$83</f>
        <v>0</v>
      </c>
      <c r="DM105" s="238">
        <f xml:space="preserve"> Time!DM$83</f>
        <v>0</v>
      </c>
      <c r="DN105" s="238">
        <f xml:space="preserve"> Time!DN$83</f>
        <v>0</v>
      </c>
      <c r="DO105" s="238">
        <f xml:space="preserve"> Time!DO$83</f>
        <v>0</v>
      </c>
      <c r="DP105" s="238">
        <f xml:space="preserve"> Time!DP$83</f>
        <v>0</v>
      </c>
      <c r="DQ105" s="238">
        <f xml:space="preserve"> Time!DQ$83</f>
        <v>0</v>
      </c>
      <c r="DR105" s="238">
        <f xml:space="preserve"> Time!DR$83</f>
        <v>0</v>
      </c>
      <c r="DS105" s="238">
        <f xml:space="preserve"> Time!DS$83</f>
        <v>0</v>
      </c>
      <c r="DT105" s="238">
        <f xml:space="preserve"> Time!DT$83</f>
        <v>0</v>
      </c>
      <c r="DU105" s="238">
        <f xml:space="preserve"> Time!DU$83</f>
        <v>0</v>
      </c>
      <c r="DV105" s="238">
        <f xml:space="preserve"> Time!DV$83</f>
        <v>0</v>
      </c>
      <c r="DW105" s="238">
        <f xml:space="preserve"> Time!DW$83</f>
        <v>0</v>
      </c>
      <c r="DX105" s="238">
        <f xml:space="preserve"> Time!DX$83</f>
        <v>0</v>
      </c>
      <c r="DY105" s="238">
        <f xml:space="preserve"> Time!DY$83</f>
        <v>0</v>
      </c>
      <c r="DZ105" s="238">
        <f xml:space="preserve"> Time!DZ$83</f>
        <v>0</v>
      </c>
      <c r="EA105" s="238">
        <f xml:space="preserve"> Time!EA$83</f>
        <v>0</v>
      </c>
      <c r="EB105" s="238">
        <f xml:space="preserve"> Time!EB$83</f>
        <v>0</v>
      </c>
      <c r="EC105" s="238">
        <f xml:space="preserve"> Time!EC$83</f>
        <v>0</v>
      </c>
      <c r="ED105" s="238">
        <f xml:space="preserve"> Time!ED$83</f>
        <v>0</v>
      </c>
      <c r="EE105" s="238">
        <f xml:space="preserve"> Time!EE$83</f>
        <v>0</v>
      </c>
      <c r="EF105" s="238">
        <f xml:space="preserve"> Time!EF$83</f>
        <v>0</v>
      </c>
      <c r="EG105" s="238">
        <f xml:space="preserve"> Time!EG$83</f>
        <v>0</v>
      </c>
      <c r="EH105" s="238">
        <f xml:space="preserve"> Time!EH$83</f>
        <v>0</v>
      </c>
      <c r="EI105" s="238">
        <f xml:space="preserve"> Time!EI$83</f>
        <v>0</v>
      </c>
      <c r="EJ105" s="238">
        <f xml:space="preserve"> Time!EJ$83</f>
        <v>0</v>
      </c>
      <c r="EK105" s="238">
        <f xml:space="preserve"> Time!EK$83</f>
        <v>0</v>
      </c>
      <c r="EL105" s="238">
        <f xml:space="preserve"> Time!EL$83</f>
        <v>0</v>
      </c>
      <c r="EM105" s="238">
        <f xml:space="preserve"> Time!EM$83</f>
        <v>0</v>
      </c>
      <c r="EN105" s="238">
        <f xml:space="preserve"> Time!EN$83</f>
        <v>0</v>
      </c>
      <c r="EO105" s="238">
        <f xml:space="preserve"> Time!EO$83</f>
        <v>0</v>
      </c>
      <c r="EP105" s="238">
        <f xml:space="preserve"> Time!EP$83</f>
        <v>0</v>
      </c>
      <c r="EQ105" s="238">
        <f xml:space="preserve"> Time!EQ$83</f>
        <v>0</v>
      </c>
      <c r="ER105" s="238">
        <f xml:space="preserve"> Time!ER$83</f>
        <v>0</v>
      </c>
      <c r="ES105" s="238">
        <f xml:space="preserve"> Time!ES$83</f>
        <v>0</v>
      </c>
      <c r="ET105" s="238">
        <f xml:space="preserve"> Time!ET$83</f>
        <v>0</v>
      </c>
      <c r="EU105" s="238">
        <f xml:space="preserve"> Time!EU$83</f>
        <v>0</v>
      </c>
      <c r="EV105" s="238">
        <f xml:space="preserve"> Time!EV$83</f>
        <v>0</v>
      </c>
      <c r="EW105" s="238">
        <f xml:space="preserve"> Time!EW$83</f>
        <v>0</v>
      </c>
      <c r="EX105" s="238">
        <f xml:space="preserve"> Time!EX$83</f>
        <v>0</v>
      </c>
      <c r="EY105" s="238">
        <f xml:space="preserve"> Time!EY$83</f>
        <v>0</v>
      </c>
      <c r="EZ105" s="238">
        <f xml:space="preserve"> Time!EZ$83</f>
        <v>0</v>
      </c>
      <c r="FA105" s="238">
        <f xml:space="preserve"> Time!FA$83</f>
        <v>0</v>
      </c>
      <c r="FB105" s="238">
        <f xml:space="preserve"> Time!FB$83</f>
        <v>0</v>
      </c>
      <c r="FC105" s="238">
        <f xml:space="preserve"> Time!FC$83</f>
        <v>0</v>
      </c>
      <c r="FD105" s="238">
        <f xml:space="preserve"> Time!FD$83</f>
        <v>0</v>
      </c>
      <c r="FE105" s="238">
        <f xml:space="preserve"> Time!FE$83</f>
        <v>0</v>
      </c>
      <c r="FF105" s="238">
        <f xml:space="preserve"> Time!FF$83</f>
        <v>0</v>
      </c>
      <c r="FG105" s="238">
        <f xml:space="preserve"> Time!FG$83</f>
        <v>0</v>
      </c>
      <c r="FH105" s="238">
        <f xml:space="preserve"> Time!FH$83</f>
        <v>0</v>
      </c>
      <c r="FI105" s="238">
        <f xml:space="preserve"> Time!FI$83</f>
        <v>0</v>
      </c>
      <c r="FJ105" s="238">
        <f xml:space="preserve"> Time!FJ$83</f>
        <v>0</v>
      </c>
      <c r="FK105" s="238">
        <f xml:space="preserve"> Time!FK$83</f>
        <v>0</v>
      </c>
      <c r="FL105" s="238">
        <f xml:space="preserve"> Time!FL$83</f>
        <v>0</v>
      </c>
      <c r="FM105" s="238">
        <f xml:space="preserve"> Time!FM$83</f>
        <v>0</v>
      </c>
      <c r="FN105" s="238">
        <f xml:space="preserve"> Time!FN$83</f>
        <v>0</v>
      </c>
      <c r="FO105" s="238">
        <f xml:space="preserve"> Time!FO$83</f>
        <v>0</v>
      </c>
      <c r="FP105" s="238">
        <f xml:space="preserve"> Time!FP$83</f>
        <v>0</v>
      </c>
      <c r="FQ105" s="238">
        <f xml:space="preserve"> Time!FQ$83</f>
        <v>0</v>
      </c>
      <c r="FR105" s="238">
        <f xml:space="preserve"> Time!FR$83</f>
        <v>0</v>
      </c>
      <c r="FS105" s="238">
        <f xml:space="preserve"> Time!FS$83</f>
        <v>0</v>
      </c>
      <c r="FT105" s="238">
        <f xml:space="preserve"> Time!FT$83</f>
        <v>0</v>
      </c>
      <c r="FU105" s="238">
        <f xml:space="preserve"> Time!FU$83</f>
        <v>0</v>
      </c>
      <c r="FV105" s="238">
        <f xml:space="preserve"> Time!FV$83</f>
        <v>0</v>
      </c>
      <c r="FW105" s="238">
        <f xml:space="preserve"> Time!FW$83</f>
        <v>0</v>
      </c>
      <c r="FX105" s="238">
        <f xml:space="preserve"> Time!FX$83</f>
        <v>0</v>
      </c>
      <c r="FY105" s="238">
        <f xml:space="preserve"> Time!FY$83</f>
        <v>0</v>
      </c>
      <c r="FZ105" s="238">
        <f xml:space="preserve"> Time!FZ$83</f>
        <v>0</v>
      </c>
      <c r="GA105" s="238">
        <f xml:space="preserve"> Time!GA$83</f>
        <v>0</v>
      </c>
      <c r="GB105" s="238">
        <f xml:space="preserve"> Time!GB$83</f>
        <v>0</v>
      </c>
      <c r="GC105" s="238">
        <f xml:space="preserve"> Time!GC$83</f>
        <v>0</v>
      </c>
      <c r="GD105" s="238">
        <f xml:space="preserve"> Time!GD$83</f>
        <v>0</v>
      </c>
      <c r="GE105" s="238">
        <f xml:space="preserve"> Time!GE$83</f>
        <v>0</v>
      </c>
      <c r="GF105" s="238">
        <f xml:space="preserve"> Time!GF$83</f>
        <v>0</v>
      </c>
      <c r="GG105" s="238">
        <f xml:space="preserve"> Time!GG$83</f>
        <v>0</v>
      </c>
      <c r="GH105" s="238">
        <f xml:space="preserve"> Time!GH$83</f>
        <v>0</v>
      </c>
      <c r="GI105" s="238">
        <f xml:space="preserve"> Time!GI$83</f>
        <v>0</v>
      </c>
      <c r="GJ105" s="238">
        <f xml:space="preserve"> Time!GJ$83</f>
        <v>0</v>
      </c>
    </row>
    <row r="106" spans="1:192" s="606" customFormat="1" x14ac:dyDescent="0.25">
      <c r="A106" s="247"/>
      <c r="B106" s="247"/>
      <c r="C106" s="248"/>
      <c r="D106" s="249"/>
      <c r="E106" s="226"/>
      <c r="F106" s="226"/>
      <c r="G106" s="226"/>
      <c r="H106" s="226"/>
      <c r="I106" s="39"/>
      <c r="J106" s="226"/>
      <c r="K106" s="226"/>
      <c r="L106" s="226"/>
      <c r="M106" s="226"/>
      <c r="N106" s="226"/>
      <c r="O106" s="226"/>
      <c r="P106" s="226"/>
      <c r="Q106" s="226"/>
      <c r="R106" s="226"/>
      <c r="S106" s="226"/>
      <c r="T106" s="226"/>
      <c r="U106" s="226"/>
      <c r="V106" s="226"/>
      <c r="W106" s="226"/>
      <c r="X106" s="226"/>
      <c r="Y106" s="226"/>
      <c r="Z106" s="226"/>
      <c r="AA106" s="226"/>
      <c r="AB106" s="226"/>
      <c r="AC106" s="226"/>
      <c r="AD106" s="226"/>
      <c r="AE106" s="226"/>
      <c r="AF106" s="226"/>
      <c r="AG106" s="226"/>
      <c r="AH106" s="226"/>
      <c r="AI106" s="226"/>
      <c r="AJ106" s="226"/>
      <c r="AK106" s="226"/>
      <c r="AL106" s="226"/>
      <c r="AM106" s="226"/>
      <c r="AN106" s="226"/>
      <c r="AO106" s="226"/>
      <c r="AP106" s="226"/>
      <c r="AQ106" s="226"/>
      <c r="AR106" s="226"/>
      <c r="AS106" s="226"/>
      <c r="AT106" s="226"/>
      <c r="AU106" s="226"/>
      <c r="AV106" s="226"/>
      <c r="AW106" s="226"/>
      <c r="AX106" s="226"/>
      <c r="AY106" s="226"/>
      <c r="AZ106" s="226"/>
      <c r="BA106" s="226"/>
      <c r="BB106" s="226"/>
      <c r="BC106" s="226"/>
      <c r="BD106" s="226"/>
      <c r="BE106" s="226"/>
      <c r="BF106" s="226"/>
      <c r="BG106" s="226"/>
      <c r="BH106" s="226"/>
      <c r="BI106" s="226"/>
      <c r="BJ106" s="226"/>
      <c r="BK106" s="226"/>
      <c r="BL106" s="226"/>
      <c r="BM106" s="226"/>
      <c r="BN106" s="226"/>
      <c r="BO106" s="226"/>
      <c r="BP106" s="226"/>
      <c r="BQ106" s="226"/>
      <c r="BR106" s="226"/>
      <c r="BS106" s="226"/>
      <c r="BT106" s="226"/>
      <c r="BU106" s="226"/>
      <c r="BV106" s="226"/>
      <c r="BW106" s="226"/>
      <c r="BX106" s="226"/>
      <c r="BY106" s="226"/>
      <c r="BZ106" s="226"/>
      <c r="CA106" s="226"/>
      <c r="CB106" s="226"/>
      <c r="CC106" s="226"/>
      <c r="CD106" s="226"/>
      <c r="CE106" s="226"/>
      <c r="CF106" s="226"/>
      <c r="CG106" s="226"/>
      <c r="CH106" s="226"/>
      <c r="CI106" s="226"/>
      <c r="CJ106" s="226"/>
      <c r="CK106" s="226"/>
      <c r="CL106" s="226"/>
      <c r="CM106" s="226"/>
      <c r="CN106" s="226"/>
      <c r="CO106" s="226"/>
      <c r="CP106" s="226"/>
      <c r="CQ106" s="226"/>
      <c r="CR106" s="226"/>
      <c r="CS106" s="226"/>
      <c r="CT106" s="226"/>
      <c r="CU106" s="226"/>
      <c r="CV106" s="226"/>
      <c r="CW106" s="226"/>
      <c r="CX106" s="226"/>
      <c r="CY106" s="226"/>
      <c r="CZ106" s="226"/>
      <c r="DA106" s="226"/>
      <c r="DB106" s="226"/>
      <c r="DC106" s="226"/>
      <c r="DD106" s="226"/>
      <c r="DE106" s="226"/>
      <c r="DF106" s="226"/>
      <c r="DG106" s="226"/>
      <c r="DH106" s="226"/>
      <c r="DI106" s="226"/>
      <c r="DJ106" s="226"/>
      <c r="DK106" s="226"/>
      <c r="DL106" s="226"/>
      <c r="DM106" s="226"/>
      <c r="DN106" s="226"/>
      <c r="DO106" s="226"/>
      <c r="DP106" s="226"/>
      <c r="DQ106" s="226"/>
      <c r="DR106" s="226"/>
      <c r="DS106" s="226"/>
      <c r="DT106" s="226"/>
      <c r="DU106" s="226"/>
      <c r="DV106" s="226"/>
      <c r="DW106" s="226"/>
      <c r="DX106" s="226"/>
      <c r="DY106" s="226"/>
      <c r="DZ106" s="226"/>
      <c r="EA106" s="226"/>
      <c r="EB106" s="226"/>
      <c r="EC106" s="226"/>
      <c r="ED106" s="226"/>
      <c r="EE106" s="226"/>
      <c r="EF106" s="226"/>
      <c r="EG106" s="226"/>
      <c r="EH106" s="226"/>
      <c r="EI106" s="226"/>
      <c r="EJ106" s="226"/>
      <c r="EK106" s="226"/>
      <c r="EL106" s="226"/>
      <c r="EM106" s="226"/>
      <c r="EN106" s="226"/>
      <c r="EO106" s="226"/>
      <c r="EP106" s="226"/>
      <c r="EQ106" s="226"/>
      <c r="ER106" s="226"/>
      <c r="ES106" s="226"/>
      <c r="ET106" s="226"/>
      <c r="EU106" s="226"/>
      <c r="EV106" s="226"/>
      <c r="EW106" s="226"/>
      <c r="EX106" s="226"/>
      <c r="EY106" s="226"/>
      <c r="EZ106" s="226"/>
      <c r="FA106" s="226"/>
      <c r="FB106" s="226"/>
      <c r="FC106" s="226"/>
      <c r="FD106" s="226"/>
      <c r="FE106" s="226"/>
      <c r="FF106" s="226"/>
      <c r="FG106" s="226"/>
      <c r="FH106" s="226"/>
      <c r="FI106" s="226"/>
      <c r="FJ106" s="226"/>
      <c r="FK106" s="226"/>
      <c r="FL106" s="226"/>
      <c r="FM106" s="226"/>
      <c r="FN106" s="226"/>
      <c r="FO106" s="226"/>
      <c r="FP106" s="226"/>
      <c r="FQ106" s="226"/>
      <c r="FR106" s="226"/>
      <c r="FS106" s="226"/>
      <c r="FT106" s="226"/>
      <c r="FU106" s="226"/>
      <c r="FV106" s="226"/>
      <c r="FW106" s="226"/>
      <c r="FX106" s="226"/>
      <c r="FY106" s="226"/>
      <c r="FZ106" s="226"/>
      <c r="GA106" s="226"/>
      <c r="GB106" s="226"/>
      <c r="GC106" s="226"/>
      <c r="GD106" s="226"/>
      <c r="GE106" s="226"/>
      <c r="GF106" s="226"/>
      <c r="GG106" s="226"/>
      <c r="GH106" s="226"/>
      <c r="GI106" s="226"/>
      <c r="GJ106" s="226"/>
    </row>
    <row r="107" spans="1:192" s="606" customFormat="1" x14ac:dyDescent="0.25">
      <c r="A107" s="247"/>
      <c r="B107" s="247"/>
      <c r="C107" s="248"/>
      <c r="D107" s="249"/>
      <c r="E107" s="226" t="s">
        <v>475</v>
      </c>
      <c r="F107" s="226"/>
      <c r="G107" s="226" t="str">
        <f xml:space="preserve"> SMU</f>
        <v>$ 000s</v>
      </c>
      <c r="H107" s="226"/>
      <c r="I107" s="39"/>
      <c r="J107" s="226">
        <f t="shared" ref="J107" si="720">I109</f>
        <v>0</v>
      </c>
      <c r="K107" s="226">
        <f t="shared" ref="K107" si="721">J109</f>
        <v>0</v>
      </c>
      <c r="L107" s="226">
        <f t="shared" ref="L107" si="722">K109</f>
        <v>0</v>
      </c>
      <c r="M107" s="226">
        <f t="shared" ref="M107" si="723">L109</f>
        <v>0</v>
      </c>
      <c r="N107" s="226">
        <f t="shared" ref="N107" si="724">M109</f>
        <v>0</v>
      </c>
      <c r="O107" s="226">
        <f t="shared" ref="O107:AT107" si="725">N109</f>
        <v>0</v>
      </c>
      <c r="P107" s="226">
        <f t="shared" si="725"/>
        <v>0</v>
      </c>
      <c r="Q107" s="226">
        <f t="shared" si="725"/>
        <v>0</v>
      </c>
      <c r="R107" s="226">
        <f t="shared" si="725"/>
        <v>0</v>
      </c>
      <c r="S107" s="226">
        <f t="shared" si="725"/>
        <v>1443.9900621424704</v>
      </c>
      <c r="T107" s="226">
        <f t="shared" si="725"/>
        <v>0</v>
      </c>
      <c r="U107" s="226">
        <f t="shared" si="725"/>
        <v>0</v>
      </c>
      <c r="V107" s="226">
        <f t="shared" si="725"/>
        <v>0</v>
      </c>
      <c r="W107" s="226">
        <f t="shared" si="725"/>
        <v>0</v>
      </c>
      <c r="X107" s="226">
        <f t="shared" si="725"/>
        <v>0</v>
      </c>
      <c r="Y107" s="226">
        <f t="shared" si="725"/>
        <v>0</v>
      </c>
      <c r="Z107" s="226">
        <f t="shared" si="725"/>
        <v>0</v>
      </c>
      <c r="AA107" s="226">
        <f t="shared" si="725"/>
        <v>0</v>
      </c>
      <c r="AB107" s="226">
        <f t="shared" si="725"/>
        <v>0</v>
      </c>
      <c r="AC107" s="226">
        <f t="shared" si="725"/>
        <v>0</v>
      </c>
      <c r="AD107" s="226">
        <f t="shared" si="725"/>
        <v>0</v>
      </c>
      <c r="AE107" s="226">
        <f t="shared" si="725"/>
        <v>0</v>
      </c>
      <c r="AF107" s="226">
        <f t="shared" si="725"/>
        <v>0</v>
      </c>
      <c r="AG107" s="226">
        <f t="shared" si="725"/>
        <v>0</v>
      </c>
      <c r="AH107" s="226">
        <f t="shared" si="725"/>
        <v>0</v>
      </c>
      <c r="AI107" s="226">
        <f t="shared" si="725"/>
        <v>0</v>
      </c>
      <c r="AJ107" s="226">
        <f t="shared" si="725"/>
        <v>0</v>
      </c>
      <c r="AK107" s="226">
        <f t="shared" si="725"/>
        <v>0</v>
      </c>
      <c r="AL107" s="226">
        <f t="shared" si="725"/>
        <v>0</v>
      </c>
      <c r="AM107" s="226">
        <f t="shared" si="725"/>
        <v>0</v>
      </c>
      <c r="AN107" s="226">
        <f t="shared" si="725"/>
        <v>0</v>
      </c>
      <c r="AO107" s="226">
        <f t="shared" si="725"/>
        <v>0</v>
      </c>
      <c r="AP107" s="226">
        <f t="shared" si="725"/>
        <v>0</v>
      </c>
      <c r="AQ107" s="226">
        <f t="shared" si="725"/>
        <v>0</v>
      </c>
      <c r="AR107" s="226">
        <f t="shared" si="725"/>
        <v>0</v>
      </c>
      <c r="AS107" s="226">
        <f t="shared" si="725"/>
        <v>0</v>
      </c>
      <c r="AT107" s="226">
        <f t="shared" si="725"/>
        <v>0</v>
      </c>
      <c r="AU107" s="226">
        <f t="shared" ref="AU107:BZ107" si="726">AT109</f>
        <v>0</v>
      </c>
      <c r="AV107" s="226">
        <f t="shared" si="726"/>
        <v>0</v>
      </c>
      <c r="AW107" s="226">
        <f t="shared" si="726"/>
        <v>0</v>
      </c>
      <c r="AX107" s="226">
        <f t="shared" si="726"/>
        <v>0</v>
      </c>
      <c r="AY107" s="226">
        <f t="shared" si="726"/>
        <v>0</v>
      </c>
      <c r="AZ107" s="226">
        <f t="shared" si="726"/>
        <v>0</v>
      </c>
      <c r="BA107" s="226">
        <f t="shared" si="726"/>
        <v>0</v>
      </c>
      <c r="BB107" s="226">
        <f t="shared" si="726"/>
        <v>0</v>
      </c>
      <c r="BC107" s="226">
        <f t="shared" si="726"/>
        <v>0</v>
      </c>
      <c r="BD107" s="226">
        <f t="shared" si="726"/>
        <v>0</v>
      </c>
      <c r="BE107" s="226">
        <f t="shared" si="726"/>
        <v>0</v>
      </c>
      <c r="BF107" s="226">
        <f t="shared" si="726"/>
        <v>0</v>
      </c>
      <c r="BG107" s="226">
        <f t="shared" si="726"/>
        <v>0</v>
      </c>
      <c r="BH107" s="226">
        <f t="shared" si="726"/>
        <v>0</v>
      </c>
      <c r="BI107" s="226">
        <f t="shared" si="726"/>
        <v>0</v>
      </c>
      <c r="BJ107" s="226">
        <f t="shared" si="726"/>
        <v>0</v>
      </c>
      <c r="BK107" s="226">
        <f t="shared" si="726"/>
        <v>0</v>
      </c>
      <c r="BL107" s="226">
        <f t="shared" si="726"/>
        <v>0</v>
      </c>
      <c r="BM107" s="226">
        <f t="shared" si="726"/>
        <v>0</v>
      </c>
      <c r="BN107" s="226">
        <f t="shared" si="726"/>
        <v>0</v>
      </c>
      <c r="BO107" s="226">
        <f t="shared" si="726"/>
        <v>0</v>
      </c>
      <c r="BP107" s="226">
        <f t="shared" si="726"/>
        <v>0</v>
      </c>
      <c r="BQ107" s="226">
        <f t="shared" si="726"/>
        <v>0</v>
      </c>
      <c r="BR107" s="226">
        <f t="shared" si="726"/>
        <v>0</v>
      </c>
      <c r="BS107" s="226">
        <f t="shared" si="726"/>
        <v>0</v>
      </c>
      <c r="BT107" s="226">
        <f t="shared" si="726"/>
        <v>0</v>
      </c>
      <c r="BU107" s="226">
        <f t="shared" si="726"/>
        <v>0</v>
      </c>
      <c r="BV107" s="226">
        <f t="shared" si="726"/>
        <v>0</v>
      </c>
      <c r="BW107" s="226">
        <f t="shared" si="726"/>
        <v>0</v>
      </c>
      <c r="BX107" s="226">
        <f t="shared" si="726"/>
        <v>0</v>
      </c>
      <c r="BY107" s="226">
        <f t="shared" si="726"/>
        <v>0</v>
      </c>
      <c r="BZ107" s="226">
        <f t="shared" si="726"/>
        <v>0</v>
      </c>
      <c r="CA107" s="226">
        <f t="shared" ref="CA107:DF107" si="727">BZ109</f>
        <v>0</v>
      </c>
      <c r="CB107" s="226">
        <f t="shared" si="727"/>
        <v>0</v>
      </c>
      <c r="CC107" s="226">
        <f t="shared" si="727"/>
        <v>0</v>
      </c>
      <c r="CD107" s="226">
        <f t="shared" si="727"/>
        <v>0</v>
      </c>
      <c r="CE107" s="226">
        <f t="shared" si="727"/>
        <v>0</v>
      </c>
      <c r="CF107" s="226">
        <f t="shared" si="727"/>
        <v>0</v>
      </c>
      <c r="CG107" s="226">
        <f t="shared" si="727"/>
        <v>0</v>
      </c>
      <c r="CH107" s="226">
        <f t="shared" si="727"/>
        <v>0</v>
      </c>
      <c r="CI107" s="226">
        <f t="shared" si="727"/>
        <v>0</v>
      </c>
      <c r="CJ107" s="226">
        <f t="shared" si="727"/>
        <v>0</v>
      </c>
      <c r="CK107" s="226">
        <f t="shared" si="727"/>
        <v>0</v>
      </c>
      <c r="CL107" s="226">
        <f t="shared" si="727"/>
        <v>0</v>
      </c>
      <c r="CM107" s="226">
        <f t="shared" si="727"/>
        <v>0</v>
      </c>
      <c r="CN107" s="226">
        <f t="shared" si="727"/>
        <v>0</v>
      </c>
      <c r="CO107" s="226">
        <f t="shared" si="727"/>
        <v>0</v>
      </c>
      <c r="CP107" s="226">
        <f t="shared" si="727"/>
        <v>0</v>
      </c>
      <c r="CQ107" s="226">
        <f t="shared" si="727"/>
        <v>0</v>
      </c>
      <c r="CR107" s="226">
        <f t="shared" si="727"/>
        <v>0</v>
      </c>
      <c r="CS107" s="226">
        <f t="shared" si="727"/>
        <v>0</v>
      </c>
      <c r="CT107" s="226">
        <f t="shared" si="727"/>
        <v>0</v>
      </c>
      <c r="CU107" s="226">
        <f t="shared" si="727"/>
        <v>0</v>
      </c>
      <c r="CV107" s="226">
        <f t="shared" si="727"/>
        <v>0</v>
      </c>
      <c r="CW107" s="226">
        <f t="shared" si="727"/>
        <v>0</v>
      </c>
      <c r="CX107" s="226">
        <f t="shared" si="727"/>
        <v>0</v>
      </c>
      <c r="CY107" s="226">
        <f t="shared" si="727"/>
        <v>0</v>
      </c>
      <c r="CZ107" s="226">
        <f t="shared" si="727"/>
        <v>0</v>
      </c>
      <c r="DA107" s="226">
        <f t="shared" si="727"/>
        <v>0</v>
      </c>
      <c r="DB107" s="226">
        <f t="shared" si="727"/>
        <v>0</v>
      </c>
      <c r="DC107" s="226">
        <f t="shared" si="727"/>
        <v>0</v>
      </c>
      <c r="DD107" s="226">
        <f t="shared" si="727"/>
        <v>0</v>
      </c>
      <c r="DE107" s="226">
        <f t="shared" si="727"/>
        <v>0</v>
      </c>
      <c r="DF107" s="226">
        <f t="shared" si="727"/>
        <v>0</v>
      </c>
      <c r="DG107" s="226">
        <f t="shared" ref="DG107:EL107" si="728">DF109</f>
        <v>0</v>
      </c>
      <c r="DH107" s="226">
        <f t="shared" si="728"/>
        <v>0</v>
      </c>
      <c r="DI107" s="226">
        <f t="shared" si="728"/>
        <v>0</v>
      </c>
      <c r="DJ107" s="226">
        <f t="shared" si="728"/>
        <v>0</v>
      </c>
      <c r="DK107" s="226">
        <f t="shared" si="728"/>
        <v>0</v>
      </c>
      <c r="DL107" s="226">
        <f t="shared" si="728"/>
        <v>0</v>
      </c>
      <c r="DM107" s="226">
        <f t="shared" si="728"/>
        <v>0</v>
      </c>
      <c r="DN107" s="226">
        <f t="shared" si="728"/>
        <v>0</v>
      </c>
      <c r="DO107" s="226">
        <f t="shared" si="728"/>
        <v>0</v>
      </c>
      <c r="DP107" s="226">
        <f t="shared" si="728"/>
        <v>0</v>
      </c>
      <c r="DQ107" s="226">
        <f t="shared" si="728"/>
        <v>0</v>
      </c>
      <c r="DR107" s="226">
        <f t="shared" si="728"/>
        <v>0</v>
      </c>
      <c r="DS107" s="226">
        <f t="shared" si="728"/>
        <v>0</v>
      </c>
      <c r="DT107" s="226">
        <f t="shared" si="728"/>
        <v>0</v>
      </c>
      <c r="DU107" s="226">
        <f t="shared" si="728"/>
        <v>0</v>
      </c>
      <c r="DV107" s="226">
        <f t="shared" si="728"/>
        <v>0</v>
      </c>
      <c r="DW107" s="226">
        <f t="shared" si="728"/>
        <v>0</v>
      </c>
      <c r="DX107" s="226">
        <f t="shared" si="728"/>
        <v>0</v>
      </c>
      <c r="DY107" s="226">
        <f t="shared" si="728"/>
        <v>0</v>
      </c>
      <c r="DZ107" s="226">
        <f t="shared" si="728"/>
        <v>0</v>
      </c>
      <c r="EA107" s="226">
        <f t="shared" si="728"/>
        <v>0</v>
      </c>
      <c r="EB107" s="226">
        <f t="shared" si="728"/>
        <v>0</v>
      </c>
      <c r="EC107" s="226">
        <f t="shared" si="728"/>
        <v>0</v>
      </c>
      <c r="ED107" s="226">
        <f t="shared" si="728"/>
        <v>0</v>
      </c>
      <c r="EE107" s="226">
        <f t="shared" si="728"/>
        <v>0</v>
      </c>
      <c r="EF107" s="226">
        <f t="shared" si="728"/>
        <v>0</v>
      </c>
      <c r="EG107" s="226">
        <f t="shared" si="728"/>
        <v>0</v>
      </c>
      <c r="EH107" s="226">
        <f t="shared" si="728"/>
        <v>0</v>
      </c>
      <c r="EI107" s="226">
        <f t="shared" si="728"/>
        <v>0</v>
      </c>
      <c r="EJ107" s="226">
        <f t="shared" si="728"/>
        <v>0</v>
      </c>
      <c r="EK107" s="226">
        <f t="shared" si="728"/>
        <v>0</v>
      </c>
      <c r="EL107" s="226">
        <f t="shared" si="728"/>
        <v>0</v>
      </c>
      <c r="EM107" s="226">
        <f t="shared" ref="EM107:FR107" si="729">EL109</f>
        <v>0</v>
      </c>
      <c r="EN107" s="226">
        <f t="shared" si="729"/>
        <v>0</v>
      </c>
      <c r="EO107" s="226">
        <f t="shared" si="729"/>
        <v>0</v>
      </c>
      <c r="EP107" s="226">
        <f t="shared" si="729"/>
        <v>0</v>
      </c>
      <c r="EQ107" s="226">
        <f t="shared" si="729"/>
        <v>0</v>
      </c>
      <c r="ER107" s="226">
        <f t="shared" si="729"/>
        <v>0</v>
      </c>
      <c r="ES107" s="226">
        <f t="shared" si="729"/>
        <v>0</v>
      </c>
      <c r="ET107" s="226">
        <f t="shared" si="729"/>
        <v>0</v>
      </c>
      <c r="EU107" s="226">
        <f t="shared" si="729"/>
        <v>0</v>
      </c>
      <c r="EV107" s="226">
        <f t="shared" si="729"/>
        <v>0</v>
      </c>
      <c r="EW107" s="226">
        <f t="shared" si="729"/>
        <v>0</v>
      </c>
      <c r="EX107" s="226">
        <f t="shared" si="729"/>
        <v>0</v>
      </c>
      <c r="EY107" s="226">
        <f t="shared" si="729"/>
        <v>0</v>
      </c>
      <c r="EZ107" s="226">
        <f t="shared" si="729"/>
        <v>0</v>
      </c>
      <c r="FA107" s="226">
        <f t="shared" si="729"/>
        <v>0</v>
      </c>
      <c r="FB107" s="226">
        <f t="shared" si="729"/>
        <v>0</v>
      </c>
      <c r="FC107" s="226">
        <f t="shared" si="729"/>
        <v>0</v>
      </c>
      <c r="FD107" s="226">
        <f t="shared" si="729"/>
        <v>0</v>
      </c>
      <c r="FE107" s="226">
        <f t="shared" si="729"/>
        <v>0</v>
      </c>
      <c r="FF107" s="226">
        <f t="shared" si="729"/>
        <v>0</v>
      </c>
      <c r="FG107" s="226">
        <f t="shared" si="729"/>
        <v>0</v>
      </c>
      <c r="FH107" s="226">
        <f t="shared" si="729"/>
        <v>0</v>
      </c>
      <c r="FI107" s="226">
        <f t="shared" si="729"/>
        <v>0</v>
      </c>
      <c r="FJ107" s="226">
        <f t="shared" si="729"/>
        <v>0</v>
      </c>
      <c r="FK107" s="226">
        <f t="shared" si="729"/>
        <v>0</v>
      </c>
      <c r="FL107" s="226">
        <f t="shared" si="729"/>
        <v>0</v>
      </c>
      <c r="FM107" s="226">
        <f t="shared" si="729"/>
        <v>0</v>
      </c>
      <c r="FN107" s="226">
        <f t="shared" si="729"/>
        <v>0</v>
      </c>
      <c r="FO107" s="226">
        <f t="shared" si="729"/>
        <v>0</v>
      </c>
      <c r="FP107" s="226">
        <f t="shared" si="729"/>
        <v>0</v>
      </c>
      <c r="FQ107" s="226">
        <f t="shared" si="729"/>
        <v>0</v>
      </c>
      <c r="FR107" s="226">
        <f t="shared" si="729"/>
        <v>0</v>
      </c>
      <c r="FS107" s="226">
        <f t="shared" ref="FS107:GJ107" si="730">FR109</f>
        <v>0</v>
      </c>
      <c r="FT107" s="226">
        <f t="shared" si="730"/>
        <v>0</v>
      </c>
      <c r="FU107" s="226">
        <f t="shared" si="730"/>
        <v>0</v>
      </c>
      <c r="FV107" s="226">
        <f t="shared" si="730"/>
        <v>0</v>
      </c>
      <c r="FW107" s="226">
        <f t="shared" si="730"/>
        <v>0</v>
      </c>
      <c r="FX107" s="226">
        <f t="shared" si="730"/>
        <v>0</v>
      </c>
      <c r="FY107" s="226">
        <f t="shared" si="730"/>
        <v>0</v>
      </c>
      <c r="FZ107" s="226">
        <f t="shared" si="730"/>
        <v>0</v>
      </c>
      <c r="GA107" s="226">
        <f t="shared" si="730"/>
        <v>0</v>
      </c>
      <c r="GB107" s="226">
        <f t="shared" si="730"/>
        <v>0</v>
      </c>
      <c r="GC107" s="226">
        <f t="shared" si="730"/>
        <v>0</v>
      </c>
      <c r="GD107" s="226">
        <f t="shared" si="730"/>
        <v>0</v>
      </c>
      <c r="GE107" s="226">
        <f t="shared" si="730"/>
        <v>0</v>
      </c>
      <c r="GF107" s="226">
        <f t="shared" si="730"/>
        <v>0</v>
      </c>
      <c r="GG107" s="226">
        <f t="shared" si="730"/>
        <v>0</v>
      </c>
      <c r="GH107" s="226">
        <f t="shared" si="730"/>
        <v>0</v>
      </c>
      <c r="GI107" s="226">
        <f t="shared" si="730"/>
        <v>0</v>
      </c>
      <c r="GJ107" s="226">
        <f t="shared" si="730"/>
        <v>0</v>
      </c>
    </row>
    <row r="108" spans="1:192" s="650" customFormat="1" x14ac:dyDescent="0.25">
      <c r="A108" s="247"/>
      <c r="B108" s="247"/>
      <c r="C108" s="248"/>
      <c r="D108" s="249"/>
      <c r="E108" s="132" t="str">
        <f t="shared" ref="E108:AJ108" si="731" xml:space="preserve"> E$102</f>
        <v>Release of working capital reserve</v>
      </c>
      <c r="F108" s="132">
        <f t="shared" si="731"/>
        <v>0</v>
      </c>
      <c r="G108" s="132" t="str">
        <f t="shared" si="731"/>
        <v>$ 000s</v>
      </c>
      <c r="H108" s="132">
        <f t="shared" si="731"/>
        <v>1443.9900621424704</v>
      </c>
      <c r="I108" s="132">
        <f t="shared" si="731"/>
        <v>0</v>
      </c>
      <c r="J108" s="132">
        <f t="shared" si="731"/>
        <v>0</v>
      </c>
      <c r="K108" s="132">
        <f t="shared" si="731"/>
        <v>0</v>
      </c>
      <c r="L108" s="132">
        <f t="shared" si="731"/>
        <v>0</v>
      </c>
      <c r="M108" s="132">
        <f t="shared" si="731"/>
        <v>0</v>
      </c>
      <c r="N108" s="132">
        <f t="shared" si="731"/>
        <v>0</v>
      </c>
      <c r="O108" s="132">
        <f t="shared" si="731"/>
        <v>0</v>
      </c>
      <c r="P108" s="132">
        <f t="shared" si="731"/>
        <v>0</v>
      </c>
      <c r="Q108" s="132">
        <f t="shared" si="731"/>
        <v>0</v>
      </c>
      <c r="R108" s="132">
        <f t="shared" si="731"/>
        <v>0</v>
      </c>
      <c r="S108" s="132">
        <f t="shared" si="731"/>
        <v>1443.9900621424704</v>
      </c>
      <c r="T108" s="132">
        <f t="shared" si="731"/>
        <v>0</v>
      </c>
      <c r="U108" s="132">
        <f t="shared" si="731"/>
        <v>0</v>
      </c>
      <c r="V108" s="132">
        <f t="shared" si="731"/>
        <v>0</v>
      </c>
      <c r="W108" s="132">
        <f t="shared" si="731"/>
        <v>0</v>
      </c>
      <c r="X108" s="132">
        <f t="shared" si="731"/>
        <v>0</v>
      </c>
      <c r="Y108" s="132">
        <f t="shared" si="731"/>
        <v>0</v>
      </c>
      <c r="Z108" s="132">
        <f t="shared" si="731"/>
        <v>0</v>
      </c>
      <c r="AA108" s="132">
        <f t="shared" si="731"/>
        <v>0</v>
      </c>
      <c r="AB108" s="132">
        <f t="shared" si="731"/>
        <v>0</v>
      </c>
      <c r="AC108" s="132">
        <f t="shared" si="731"/>
        <v>0</v>
      </c>
      <c r="AD108" s="132">
        <f t="shared" si="731"/>
        <v>0</v>
      </c>
      <c r="AE108" s="132">
        <f t="shared" si="731"/>
        <v>0</v>
      </c>
      <c r="AF108" s="132">
        <f t="shared" si="731"/>
        <v>0</v>
      </c>
      <c r="AG108" s="132">
        <f t="shared" si="731"/>
        <v>0</v>
      </c>
      <c r="AH108" s="132">
        <f t="shared" si="731"/>
        <v>0</v>
      </c>
      <c r="AI108" s="132">
        <f t="shared" si="731"/>
        <v>0</v>
      </c>
      <c r="AJ108" s="132">
        <f t="shared" si="731"/>
        <v>0</v>
      </c>
      <c r="AK108" s="132">
        <f t="shared" ref="AK108:BP108" si="732" xml:space="preserve"> AK$102</f>
        <v>0</v>
      </c>
      <c r="AL108" s="132">
        <f t="shared" si="732"/>
        <v>0</v>
      </c>
      <c r="AM108" s="132">
        <f t="shared" si="732"/>
        <v>0</v>
      </c>
      <c r="AN108" s="132">
        <f t="shared" si="732"/>
        <v>0</v>
      </c>
      <c r="AO108" s="132">
        <f t="shared" si="732"/>
        <v>0</v>
      </c>
      <c r="AP108" s="132">
        <f t="shared" si="732"/>
        <v>0</v>
      </c>
      <c r="AQ108" s="132">
        <f t="shared" si="732"/>
        <v>0</v>
      </c>
      <c r="AR108" s="132">
        <f t="shared" si="732"/>
        <v>0</v>
      </c>
      <c r="AS108" s="132">
        <f t="shared" si="732"/>
        <v>0</v>
      </c>
      <c r="AT108" s="132">
        <f t="shared" si="732"/>
        <v>0</v>
      </c>
      <c r="AU108" s="132">
        <f t="shared" si="732"/>
        <v>0</v>
      </c>
      <c r="AV108" s="132">
        <f t="shared" si="732"/>
        <v>0</v>
      </c>
      <c r="AW108" s="132">
        <f t="shared" si="732"/>
        <v>0</v>
      </c>
      <c r="AX108" s="132">
        <f t="shared" si="732"/>
        <v>0</v>
      </c>
      <c r="AY108" s="132">
        <f t="shared" si="732"/>
        <v>0</v>
      </c>
      <c r="AZ108" s="132">
        <f t="shared" si="732"/>
        <v>0</v>
      </c>
      <c r="BA108" s="132">
        <f t="shared" si="732"/>
        <v>0</v>
      </c>
      <c r="BB108" s="132">
        <f t="shared" si="732"/>
        <v>0</v>
      </c>
      <c r="BC108" s="132">
        <f t="shared" si="732"/>
        <v>0</v>
      </c>
      <c r="BD108" s="132">
        <f t="shared" si="732"/>
        <v>0</v>
      </c>
      <c r="BE108" s="132">
        <f t="shared" si="732"/>
        <v>0</v>
      </c>
      <c r="BF108" s="132">
        <f t="shared" si="732"/>
        <v>0</v>
      </c>
      <c r="BG108" s="132">
        <f t="shared" si="732"/>
        <v>0</v>
      </c>
      <c r="BH108" s="132">
        <f t="shared" si="732"/>
        <v>0</v>
      </c>
      <c r="BI108" s="132">
        <f t="shared" si="732"/>
        <v>0</v>
      </c>
      <c r="BJ108" s="132">
        <f t="shared" si="732"/>
        <v>0</v>
      </c>
      <c r="BK108" s="132">
        <f t="shared" si="732"/>
        <v>0</v>
      </c>
      <c r="BL108" s="132">
        <f t="shared" si="732"/>
        <v>0</v>
      </c>
      <c r="BM108" s="132">
        <f t="shared" si="732"/>
        <v>0</v>
      </c>
      <c r="BN108" s="132">
        <f t="shared" si="732"/>
        <v>0</v>
      </c>
      <c r="BO108" s="132">
        <f t="shared" si="732"/>
        <v>0</v>
      </c>
      <c r="BP108" s="132">
        <f t="shared" si="732"/>
        <v>0</v>
      </c>
      <c r="BQ108" s="132">
        <f t="shared" ref="BQ108:CV108" si="733" xml:space="preserve"> BQ$102</f>
        <v>0</v>
      </c>
      <c r="BR108" s="132">
        <f t="shared" si="733"/>
        <v>0</v>
      </c>
      <c r="BS108" s="132">
        <f t="shared" si="733"/>
        <v>0</v>
      </c>
      <c r="BT108" s="132">
        <f t="shared" si="733"/>
        <v>0</v>
      </c>
      <c r="BU108" s="132">
        <f t="shared" si="733"/>
        <v>0</v>
      </c>
      <c r="BV108" s="132">
        <f t="shared" si="733"/>
        <v>0</v>
      </c>
      <c r="BW108" s="132">
        <f t="shared" si="733"/>
        <v>0</v>
      </c>
      <c r="BX108" s="132">
        <f t="shared" si="733"/>
        <v>0</v>
      </c>
      <c r="BY108" s="132">
        <f t="shared" si="733"/>
        <v>0</v>
      </c>
      <c r="BZ108" s="132">
        <f t="shared" si="733"/>
        <v>0</v>
      </c>
      <c r="CA108" s="132">
        <f t="shared" si="733"/>
        <v>0</v>
      </c>
      <c r="CB108" s="132">
        <f t="shared" si="733"/>
        <v>0</v>
      </c>
      <c r="CC108" s="132">
        <f t="shared" si="733"/>
        <v>0</v>
      </c>
      <c r="CD108" s="132">
        <f t="shared" si="733"/>
        <v>0</v>
      </c>
      <c r="CE108" s="132">
        <f t="shared" si="733"/>
        <v>0</v>
      </c>
      <c r="CF108" s="132">
        <f t="shared" si="733"/>
        <v>0</v>
      </c>
      <c r="CG108" s="132">
        <f t="shared" si="733"/>
        <v>0</v>
      </c>
      <c r="CH108" s="132">
        <f t="shared" si="733"/>
        <v>0</v>
      </c>
      <c r="CI108" s="132">
        <f t="shared" si="733"/>
        <v>0</v>
      </c>
      <c r="CJ108" s="132">
        <f t="shared" si="733"/>
        <v>0</v>
      </c>
      <c r="CK108" s="132">
        <f t="shared" si="733"/>
        <v>0</v>
      </c>
      <c r="CL108" s="132">
        <f t="shared" si="733"/>
        <v>0</v>
      </c>
      <c r="CM108" s="132">
        <f t="shared" si="733"/>
        <v>0</v>
      </c>
      <c r="CN108" s="132">
        <f t="shared" si="733"/>
        <v>0</v>
      </c>
      <c r="CO108" s="132">
        <f t="shared" si="733"/>
        <v>0</v>
      </c>
      <c r="CP108" s="132">
        <f t="shared" si="733"/>
        <v>0</v>
      </c>
      <c r="CQ108" s="132">
        <f t="shared" si="733"/>
        <v>0</v>
      </c>
      <c r="CR108" s="132">
        <f t="shared" si="733"/>
        <v>0</v>
      </c>
      <c r="CS108" s="132">
        <f t="shared" si="733"/>
        <v>0</v>
      </c>
      <c r="CT108" s="132">
        <f t="shared" si="733"/>
        <v>0</v>
      </c>
      <c r="CU108" s="132">
        <f t="shared" si="733"/>
        <v>0</v>
      </c>
      <c r="CV108" s="132">
        <f t="shared" si="733"/>
        <v>0</v>
      </c>
      <c r="CW108" s="132">
        <f t="shared" ref="CW108:EB108" si="734" xml:space="preserve"> CW$102</f>
        <v>0</v>
      </c>
      <c r="CX108" s="132">
        <f t="shared" si="734"/>
        <v>0</v>
      </c>
      <c r="CY108" s="132">
        <f t="shared" si="734"/>
        <v>0</v>
      </c>
      <c r="CZ108" s="132">
        <f t="shared" si="734"/>
        <v>0</v>
      </c>
      <c r="DA108" s="132">
        <f t="shared" si="734"/>
        <v>0</v>
      </c>
      <c r="DB108" s="132">
        <f t="shared" si="734"/>
        <v>0</v>
      </c>
      <c r="DC108" s="132">
        <f t="shared" si="734"/>
        <v>0</v>
      </c>
      <c r="DD108" s="132">
        <f t="shared" si="734"/>
        <v>0</v>
      </c>
      <c r="DE108" s="132">
        <f t="shared" si="734"/>
        <v>0</v>
      </c>
      <c r="DF108" s="132">
        <f t="shared" si="734"/>
        <v>0</v>
      </c>
      <c r="DG108" s="132">
        <f t="shared" si="734"/>
        <v>0</v>
      </c>
      <c r="DH108" s="132">
        <f t="shared" si="734"/>
        <v>0</v>
      </c>
      <c r="DI108" s="132">
        <f t="shared" si="734"/>
        <v>0</v>
      </c>
      <c r="DJ108" s="132">
        <f t="shared" si="734"/>
        <v>0</v>
      </c>
      <c r="DK108" s="132">
        <f t="shared" si="734"/>
        <v>0</v>
      </c>
      <c r="DL108" s="132">
        <f t="shared" si="734"/>
        <v>0</v>
      </c>
      <c r="DM108" s="132">
        <f t="shared" si="734"/>
        <v>0</v>
      </c>
      <c r="DN108" s="132">
        <f t="shared" si="734"/>
        <v>0</v>
      </c>
      <c r="DO108" s="132">
        <f t="shared" si="734"/>
        <v>0</v>
      </c>
      <c r="DP108" s="132">
        <f t="shared" si="734"/>
        <v>0</v>
      </c>
      <c r="DQ108" s="132">
        <f t="shared" si="734"/>
        <v>0</v>
      </c>
      <c r="DR108" s="132">
        <f t="shared" si="734"/>
        <v>0</v>
      </c>
      <c r="DS108" s="132">
        <f t="shared" si="734"/>
        <v>0</v>
      </c>
      <c r="DT108" s="132">
        <f t="shared" si="734"/>
        <v>0</v>
      </c>
      <c r="DU108" s="132">
        <f t="shared" si="734"/>
        <v>0</v>
      </c>
      <c r="DV108" s="132">
        <f t="shared" si="734"/>
        <v>0</v>
      </c>
      <c r="DW108" s="132">
        <f t="shared" si="734"/>
        <v>0</v>
      </c>
      <c r="DX108" s="132">
        <f t="shared" si="734"/>
        <v>0</v>
      </c>
      <c r="DY108" s="132">
        <f t="shared" si="734"/>
        <v>0</v>
      </c>
      <c r="DZ108" s="132">
        <f t="shared" si="734"/>
        <v>0</v>
      </c>
      <c r="EA108" s="132">
        <f t="shared" si="734"/>
        <v>0</v>
      </c>
      <c r="EB108" s="132">
        <f t="shared" si="734"/>
        <v>0</v>
      </c>
      <c r="EC108" s="132">
        <f t="shared" ref="EC108:FH108" si="735" xml:space="preserve"> EC$102</f>
        <v>0</v>
      </c>
      <c r="ED108" s="132">
        <f t="shared" si="735"/>
        <v>0</v>
      </c>
      <c r="EE108" s="132">
        <f t="shared" si="735"/>
        <v>0</v>
      </c>
      <c r="EF108" s="132">
        <f t="shared" si="735"/>
        <v>0</v>
      </c>
      <c r="EG108" s="132">
        <f t="shared" si="735"/>
        <v>0</v>
      </c>
      <c r="EH108" s="132">
        <f t="shared" si="735"/>
        <v>0</v>
      </c>
      <c r="EI108" s="132">
        <f t="shared" si="735"/>
        <v>0</v>
      </c>
      <c r="EJ108" s="132">
        <f t="shared" si="735"/>
        <v>0</v>
      </c>
      <c r="EK108" s="132">
        <f t="shared" si="735"/>
        <v>0</v>
      </c>
      <c r="EL108" s="132">
        <f t="shared" si="735"/>
        <v>0</v>
      </c>
      <c r="EM108" s="132">
        <f t="shared" si="735"/>
        <v>0</v>
      </c>
      <c r="EN108" s="132">
        <f t="shared" si="735"/>
        <v>0</v>
      </c>
      <c r="EO108" s="132">
        <f t="shared" si="735"/>
        <v>0</v>
      </c>
      <c r="EP108" s="132">
        <f t="shared" si="735"/>
        <v>0</v>
      </c>
      <c r="EQ108" s="132">
        <f t="shared" si="735"/>
        <v>0</v>
      </c>
      <c r="ER108" s="132">
        <f t="shared" si="735"/>
        <v>0</v>
      </c>
      <c r="ES108" s="132">
        <f t="shared" si="735"/>
        <v>0</v>
      </c>
      <c r="ET108" s="132">
        <f t="shared" si="735"/>
        <v>0</v>
      </c>
      <c r="EU108" s="132">
        <f t="shared" si="735"/>
        <v>0</v>
      </c>
      <c r="EV108" s="132">
        <f t="shared" si="735"/>
        <v>0</v>
      </c>
      <c r="EW108" s="132">
        <f t="shared" si="735"/>
        <v>0</v>
      </c>
      <c r="EX108" s="132">
        <f t="shared" si="735"/>
        <v>0</v>
      </c>
      <c r="EY108" s="132">
        <f t="shared" si="735"/>
        <v>0</v>
      </c>
      <c r="EZ108" s="132">
        <f t="shared" si="735"/>
        <v>0</v>
      </c>
      <c r="FA108" s="132">
        <f t="shared" si="735"/>
        <v>0</v>
      </c>
      <c r="FB108" s="132">
        <f t="shared" si="735"/>
        <v>0</v>
      </c>
      <c r="FC108" s="132">
        <f t="shared" si="735"/>
        <v>0</v>
      </c>
      <c r="FD108" s="132">
        <f t="shared" si="735"/>
        <v>0</v>
      </c>
      <c r="FE108" s="132">
        <f t="shared" si="735"/>
        <v>0</v>
      </c>
      <c r="FF108" s="132">
        <f t="shared" si="735"/>
        <v>0</v>
      </c>
      <c r="FG108" s="132">
        <f t="shared" si="735"/>
        <v>0</v>
      </c>
      <c r="FH108" s="132">
        <f t="shared" si="735"/>
        <v>0</v>
      </c>
      <c r="FI108" s="132">
        <f t="shared" ref="FI108:GJ108" si="736" xml:space="preserve"> FI$102</f>
        <v>0</v>
      </c>
      <c r="FJ108" s="132">
        <f t="shared" si="736"/>
        <v>0</v>
      </c>
      <c r="FK108" s="132">
        <f t="shared" si="736"/>
        <v>0</v>
      </c>
      <c r="FL108" s="132">
        <f t="shared" si="736"/>
        <v>0</v>
      </c>
      <c r="FM108" s="132">
        <f t="shared" si="736"/>
        <v>0</v>
      </c>
      <c r="FN108" s="132">
        <f t="shared" si="736"/>
        <v>0</v>
      </c>
      <c r="FO108" s="132">
        <f t="shared" si="736"/>
        <v>0</v>
      </c>
      <c r="FP108" s="132">
        <f t="shared" si="736"/>
        <v>0</v>
      </c>
      <c r="FQ108" s="132">
        <f t="shared" si="736"/>
        <v>0</v>
      </c>
      <c r="FR108" s="132">
        <f t="shared" si="736"/>
        <v>0</v>
      </c>
      <c r="FS108" s="132">
        <f t="shared" si="736"/>
        <v>0</v>
      </c>
      <c r="FT108" s="132">
        <f t="shared" si="736"/>
        <v>0</v>
      </c>
      <c r="FU108" s="132">
        <f t="shared" si="736"/>
        <v>0</v>
      </c>
      <c r="FV108" s="132">
        <f t="shared" si="736"/>
        <v>0</v>
      </c>
      <c r="FW108" s="132">
        <f t="shared" si="736"/>
        <v>0</v>
      </c>
      <c r="FX108" s="132">
        <f t="shared" si="736"/>
        <v>0</v>
      </c>
      <c r="FY108" s="132">
        <f t="shared" si="736"/>
        <v>0</v>
      </c>
      <c r="FZ108" s="132">
        <f t="shared" si="736"/>
        <v>0</v>
      </c>
      <c r="GA108" s="132">
        <f t="shared" si="736"/>
        <v>0</v>
      </c>
      <c r="GB108" s="132">
        <f t="shared" si="736"/>
        <v>0</v>
      </c>
      <c r="GC108" s="132">
        <f t="shared" si="736"/>
        <v>0</v>
      </c>
      <c r="GD108" s="132">
        <f t="shared" si="736"/>
        <v>0</v>
      </c>
      <c r="GE108" s="132">
        <f t="shared" si="736"/>
        <v>0</v>
      </c>
      <c r="GF108" s="132">
        <f t="shared" si="736"/>
        <v>0</v>
      </c>
      <c r="GG108" s="132">
        <f t="shared" si="736"/>
        <v>0</v>
      </c>
      <c r="GH108" s="132">
        <f t="shared" si="736"/>
        <v>0</v>
      </c>
      <c r="GI108" s="132">
        <f t="shared" si="736"/>
        <v>0</v>
      </c>
      <c r="GJ108" s="132">
        <f t="shared" si="736"/>
        <v>0</v>
      </c>
    </row>
    <row r="109" spans="1:192" s="651" customFormat="1" x14ac:dyDescent="0.25">
      <c r="A109" s="414"/>
      <c r="B109" s="414"/>
      <c r="C109" s="415"/>
      <c r="D109" s="416"/>
      <c r="E109" s="417" t="s">
        <v>476</v>
      </c>
      <c r="F109" s="417"/>
      <c r="G109" s="417" t="str">
        <f xml:space="preserve"> SMU</f>
        <v>$ 000s</v>
      </c>
      <c r="H109" s="417"/>
      <c r="I109" s="418"/>
      <c r="J109" s="417">
        <f t="shared" ref="J109:AO109" si="737" xml:space="preserve"> IF( J105 = 1, $F104, J107 - J108)</f>
        <v>0</v>
      </c>
      <c r="K109" s="417">
        <f t="shared" si="737"/>
        <v>0</v>
      </c>
      <c r="L109" s="417">
        <f t="shared" si="737"/>
        <v>0</v>
      </c>
      <c r="M109" s="417">
        <f t="shared" si="737"/>
        <v>0</v>
      </c>
      <c r="N109" s="417">
        <f t="shared" si="737"/>
        <v>0</v>
      </c>
      <c r="O109" s="417">
        <f t="shared" si="737"/>
        <v>0</v>
      </c>
      <c r="P109" s="417">
        <f t="shared" si="737"/>
        <v>0</v>
      </c>
      <c r="Q109" s="417">
        <f t="shared" si="737"/>
        <v>0</v>
      </c>
      <c r="R109" s="417">
        <f t="shared" si="737"/>
        <v>1443.9900621424704</v>
      </c>
      <c r="S109" s="417">
        <f t="shared" si="737"/>
        <v>0</v>
      </c>
      <c r="T109" s="417">
        <f t="shared" si="737"/>
        <v>0</v>
      </c>
      <c r="U109" s="417">
        <f t="shared" si="737"/>
        <v>0</v>
      </c>
      <c r="V109" s="417">
        <f t="shared" si="737"/>
        <v>0</v>
      </c>
      <c r="W109" s="417">
        <f t="shared" si="737"/>
        <v>0</v>
      </c>
      <c r="X109" s="417">
        <f t="shared" si="737"/>
        <v>0</v>
      </c>
      <c r="Y109" s="417">
        <f t="shared" si="737"/>
        <v>0</v>
      </c>
      <c r="Z109" s="417">
        <f t="shared" si="737"/>
        <v>0</v>
      </c>
      <c r="AA109" s="417">
        <f t="shared" si="737"/>
        <v>0</v>
      </c>
      <c r="AB109" s="417">
        <f t="shared" si="737"/>
        <v>0</v>
      </c>
      <c r="AC109" s="417">
        <f t="shared" si="737"/>
        <v>0</v>
      </c>
      <c r="AD109" s="417">
        <f t="shared" si="737"/>
        <v>0</v>
      </c>
      <c r="AE109" s="417">
        <f t="shared" si="737"/>
        <v>0</v>
      </c>
      <c r="AF109" s="417">
        <f t="shared" si="737"/>
        <v>0</v>
      </c>
      <c r="AG109" s="417">
        <f t="shared" si="737"/>
        <v>0</v>
      </c>
      <c r="AH109" s="417">
        <f t="shared" si="737"/>
        <v>0</v>
      </c>
      <c r="AI109" s="417">
        <f t="shared" si="737"/>
        <v>0</v>
      </c>
      <c r="AJ109" s="417">
        <f t="shared" si="737"/>
        <v>0</v>
      </c>
      <c r="AK109" s="417">
        <f t="shared" si="737"/>
        <v>0</v>
      </c>
      <c r="AL109" s="417">
        <f t="shared" si="737"/>
        <v>0</v>
      </c>
      <c r="AM109" s="417">
        <f t="shared" si="737"/>
        <v>0</v>
      </c>
      <c r="AN109" s="417">
        <f t="shared" si="737"/>
        <v>0</v>
      </c>
      <c r="AO109" s="417">
        <f t="shared" si="737"/>
        <v>0</v>
      </c>
      <c r="AP109" s="417">
        <f t="shared" ref="AP109:BU109" si="738" xml:space="preserve"> IF( AP105 = 1, $F104, AP107 - AP108)</f>
        <v>0</v>
      </c>
      <c r="AQ109" s="417">
        <f t="shared" si="738"/>
        <v>0</v>
      </c>
      <c r="AR109" s="417">
        <f t="shared" si="738"/>
        <v>0</v>
      </c>
      <c r="AS109" s="417">
        <f t="shared" si="738"/>
        <v>0</v>
      </c>
      <c r="AT109" s="417">
        <f t="shared" si="738"/>
        <v>0</v>
      </c>
      <c r="AU109" s="417">
        <f t="shared" si="738"/>
        <v>0</v>
      </c>
      <c r="AV109" s="417">
        <f t="shared" si="738"/>
        <v>0</v>
      </c>
      <c r="AW109" s="417">
        <f t="shared" si="738"/>
        <v>0</v>
      </c>
      <c r="AX109" s="417">
        <f t="shared" si="738"/>
        <v>0</v>
      </c>
      <c r="AY109" s="417">
        <f t="shared" si="738"/>
        <v>0</v>
      </c>
      <c r="AZ109" s="417">
        <f t="shared" si="738"/>
        <v>0</v>
      </c>
      <c r="BA109" s="417">
        <f t="shared" si="738"/>
        <v>0</v>
      </c>
      <c r="BB109" s="417">
        <f t="shared" si="738"/>
        <v>0</v>
      </c>
      <c r="BC109" s="417">
        <f t="shared" si="738"/>
        <v>0</v>
      </c>
      <c r="BD109" s="417">
        <f t="shared" si="738"/>
        <v>0</v>
      </c>
      <c r="BE109" s="417">
        <f t="shared" si="738"/>
        <v>0</v>
      </c>
      <c r="BF109" s="417">
        <f t="shared" si="738"/>
        <v>0</v>
      </c>
      <c r="BG109" s="417">
        <f t="shared" si="738"/>
        <v>0</v>
      </c>
      <c r="BH109" s="417">
        <f t="shared" si="738"/>
        <v>0</v>
      </c>
      <c r="BI109" s="417">
        <f t="shared" si="738"/>
        <v>0</v>
      </c>
      <c r="BJ109" s="417">
        <f t="shared" si="738"/>
        <v>0</v>
      </c>
      <c r="BK109" s="417">
        <f t="shared" si="738"/>
        <v>0</v>
      </c>
      <c r="BL109" s="417">
        <f t="shared" si="738"/>
        <v>0</v>
      </c>
      <c r="BM109" s="417">
        <f t="shared" si="738"/>
        <v>0</v>
      </c>
      <c r="BN109" s="417">
        <f t="shared" si="738"/>
        <v>0</v>
      </c>
      <c r="BO109" s="417">
        <f t="shared" si="738"/>
        <v>0</v>
      </c>
      <c r="BP109" s="417">
        <f t="shared" si="738"/>
        <v>0</v>
      </c>
      <c r="BQ109" s="417">
        <f t="shared" si="738"/>
        <v>0</v>
      </c>
      <c r="BR109" s="417">
        <f t="shared" si="738"/>
        <v>0</v>
      </c>
      <c r="BS109" s="417">
        <f t="shared" si="738"/>
        <v>0</v>
      </c>
      <c r="BT109" s="417">
        <f t="shared" si="738"/>
        <v>0</v>
      </c>
      <c r="BU109" s="417">
        <f t="shared" si="738"/>
        <v>0</v>
      </c>
      <c r="BV109" s="417">
        <f t="shared" ref="BV109:DA109" si="739" xml:space="preserve"> IF( BV105 = 1, $F104, BV107 - BV108)</f>
        <v>0</v>
      </c>
      <c r="BW109" s="417">
        <f t="shared" si="739"/>
        <v>0</v>
      </c>
      <c r="BX109" s="417">
        <f t="shared" si="739"/>
        <v>0</v>
      </c>
      <c r="BY109" s="417">
        <f t="shared" si="739"/>
        <v>0</v>
      </c>
      <c r="BZ109" s="417">
        <f t="shared" si="739"/>
        <v>0</v>
      </c>
      <c r="CA109" s="417">
        <f t="shared" si="739"/>
        <v>0</v>
      </c>
      <c r="CB109" s="417">
        <f t="shared" si="739"/>
        <v>0</v>
      </c>
      <c r="CC109" s="417">
        <f t="shared" si="739"/>
        <v>0</v>
      </c>
      <c r="CD109" s="417">
        <f t="shared" si="739"/>
        <v>0</v>
      </c>
      <c r="CE109" s="417">
        <f t="shared" si="739"/>
        <v>0</v>
      </c>
      <c r="CF109" s="417">
        <f t="shared" si="739"/>
        <v>0</v>
      </c>
      <c r="CG109" s="417">
        <f t="shared" si="739"/>
        <v>0</v>
      </c>
      <c r="CH109" s="417">
        <f t="shared" si="739"/>
        <v>0</v>
      </c>
      <c r="CI109" s="417">
        <f t="shared" si="739"/>
        <v>0</v>
      </c>
      <c r="CJ109" s="417">
        <f t="shared" si="739"/>
        <v>0</v>
      </c>
      <c r="CK109" s="417">
        <f t="shared" si="739"/>
        <v>0</v>
      </c>
      <c r="CL109" s="417">
        <f t="shared" si="739"/>
        <v>0</v>
      </c>
      <c r="CM109" s="417">
        <f t="shared" si="739"/>
        <v>0</v>
      </c>
      <c r="CN109" s="417">
        <f t="shared" si="739"/>
        <v>0</v>
      </c>
      <c r="CO109" s="417">
        <f t="shared" si="739"/>
        <v>0</v>
      </c>
      <c r="CP109" s="417">
        <f t="shared" si="739"/>
        <v>0</v>
      </c>
      <c r="CQ109" s="417">
        <f t="shared" si="739"/>
        <v>0</v>
      </c>
      <c r="CR109" s="417">
        <f t="shared" si="739"/>
        <v>0</v>
      </c>
      <c r="CS109" s="417">
        <f t="shared" si="739"/>
        <v>0</v>
      </c>
      <c r="CT109" s="417">
        <f t="shared" si="739"/>
        <v>0</v>
      </c>
      <c r="CU109" s="417">
        <f t="shared" si="739"/>
        <v>0</v>
      </c>
      <c r="CV109" s="417">
        <f t="shared" si="739"/>
        <v>0</v>
      </c>
      <c r="CW109" s="417">
        <f t="shared" si="739"/>
        <v>0</v>
      </c>
      <c r="CX109" s="417">
        <f t="shared" si="739"/>
        <v>0</v>
      </c>
      <c r="CY109" s="417">
        <f t="shared" si="739"/>
        <v>0</v>
      </c>
      <c r="CZ109" s="417">
        <f t="shared" si="739"/>
        <v>0</v>
      </c>
      <c r="DA109" s="417">
        <f t="shared" si="739"/>
        <v>0</v>
      </c>
      <c r="DB109" s="417">
        <f t="shared" ref="DB109:EG109" si="740" xml:space="preserve"> IF( DB105 = 1, $F104, DB107 - DB108)</f>
        <v>0</v>
      </c>
      <c r="DC109" s="417">
        <f t="shared" si="740"/>
        <v>0</v>
      </c>
      <c r="DD109" s="417">
        <f t="shared" si="740"/>
        <v>0</v>
      </c>
      <c r="DE109" s="417">
        <f t="shared" si="740"/>
        <v>0</v>
      </c>
      <c r="DF109" s="417">
        <f t="shared" si="740"/>
        <v>0</v>
      </c>
      <c r="DG109" s="417">
        <f t="shared" si="740"/>
        <v>0</v>
      </c>
      <c r="DH109" s="417">
        <f t="shared" si="740"/>
        <v>0</v>
      </c>
      <c r="DI109" s="417">
        <f t="shared" si="740"/>
        <v>0</v>
      </c>
      <c r="DJ109" s="417">
        <f t="shared" si="740"/>
        <v>0</v>
      </c>
      <c r="DK109" s="417">
        <f t="shared" si="740"/>
        <v>0</v>
      </c>
      <c r="DL109" s="417">
        <f t="shared" si="740"/>
        <v>0</v>
      </c>
      <c r="DM109" s="417">
        <f t="shared" si="740"/>
        <v>0</v>
      </c>
      <c r="DN109" s="417">
        <f t="shared" si="740"/>
        <v>0</v>
      </c>
      <c r="DO109" s="417">
        <f t="shared" si="740"/>
        <v>0</v>
      </c>
      <c r="DP109" s="417">
        <f t="shared" si="740"/>
        <v>0</v>
      </c>
      <c r="DQ109" s="417">
        <f t="shared" si="740"/>
        <v>0</v>
      </c>
      <c r="DR109" s="417">
        <f t="shared" si="740"/>
        <v>0</v>
      </c>
      <c r="DS109" s="417">
        <f t="shared" si="740"/>
        <v>0</v>
      </c>
      <c r="DT109" s="417">
        <f t="shared" si="740"/>
        <v>0</v>
      </c>
      <c r="DU109" s="417">
        <f t="shared" si="740"/>
        <v>0</v>
      </c>
      <c r="DV109" s="417">
        <f t="shared" si="740"/>
        <v>0</v>
      </c>
      <c r="DW109" s="417">
        <f t="shared" si="740"/>
        <v>0</v>
      </c>
      <c r="DX109" s="417">
        <f t="shared" si="740"/>
        <v>0</v>
      </c>
      <c r="DY109" s="417">
        <f t="shared" si="740"/>
        <v>0</v>
      </c>
      <c r="DZ109" s="417">
        <f t="shared" si="740"/>
        <v>0</v>
      </c>
      <c r="EA109" s="417">
        <f t="shared" si="740"/>
        <v>0</v>
      </c>
      <c r="EB109" s="417">
        <f t="shared" si="740"/>
        <v>0</v>
      </c>
      <c r="EC109" s="417">
        <f t="shared" si="740"/>
        <v>0</v>
      </c>
      <c r="ED109" s="417">
        <f t="shared" si="740"/>
        <v>0</v>
      </c>
      <c r="EE109" s="417">
        <f t="shared" si="740"/>
        <v>0</v>
      </c>
      <c r="EF109" s="417">
        <f t="shared" si="740"/>
        <v>0</v>
      </c>
      <c r="EG109" s="417">
        <f t="shared" si="740"/>
        <v>0</v>
      </c>
      <c r="EH109" s="417">
        <f t="shared" ref="EH109:FM109" si="741" xml:space="preserve"> IF( EH105 = 1, $F104, EH107 - EH108)</f>
        <v>0</v>
      </c>
      <c r="EI109" s="417">
        <f t="shared" si="741"/>
        <v>0</v>
      </c>
      <c r="EJ109" s="417">
        <f t="shared" si="741"/>
        <v>0</v>
      </c>
      <c r="EK109" s="417">
        <f t="shared" si="741"/>
        <v>0</v>
      </c>
      <c r="EL109" s="417">
        <f t="shared" si="741"/>
        <v>0</v>
      </c>
      <c r="EM109" s="417">
        <f t="shared" si="741"/>
        <v>0</v>
      </c>
      <c r="EN109" s="417">
        <f t="shared" si="741"/>
        <v>0</v>
      </c>
      <c r="EO109" s="417">
        <f t="shared" si="741"/>
        <v>0</v>
      </c>
      <c r="EP109" s="417">
        <f t="shared" si="741"/>
        <v>0</v>
      </c>
      <c r="EQ109" s="417">
        <f t="shared" si="741"/>
        <v>0</v>
      </c>
      <c r="ER109" s="417">
        <f t="shared" si="741"/>
        <v>0</v>
      </c>
      <c r="ES109" s="417">
        <f t="shared" si="741"/>
        <v>0</v>
      </c>
      <c r="ET109" s="417">
        <f t="shared" si="741"/>
        <v>0</v>
      </c>
      <c r="EU109" s="417">
        <f t="shared" si="741"/>
        <v>0</v>
      </c>
      <c r="EV109" s="417">
        <f t="shared" si="741"/>
        <v>0</v>
      </c>
      <c r="EW109" s="417">
        <f t="shared" si="741"/>
        <v>0</v>
      </c>
      <c r="EX109" s="417">
        <f t="shared" si="741"/>
        <v>0</v>
      </c>
      <c r="EY109" s="417">
        <f t="shared" si="741"/>
        <v>0</v>
      </c>
      <c r="EZ109" s="417">
        <f t="shared" si="741"/>
        <v>0</v>
      </c>
      <c r="FA109" s="417">
        <f t="shared" si="741"/>
        <v>0</v>
      </c>
      <c r="FB109" s="417">
        <f t="shared" si="741"/>
        <v>0</v>
      </c>
      <c r="FC109" s="417">
        <f t="shared" si="741"/>
        <v>0</v>
      </c>
      <c r="FD109" s="417">
        <f t="shared" si="741"/>
        <v>0</v>
      </c>
      <c r="FE109" s="417">
        <f t="shared" si="741"/>
        <v>0</v>
      </c>
      <c r="FF109" s="417">
        <f t="shared" si="741"/>
        <v>0</v>
      </c>
      <c r="FG109" s="417">
        <f t="shared" si="741"/>
        <v>0</v>
      </c>
      <c r="FH109" s="417">
        <f t="shared" si="741"/>
        <v>0</v>
      </c>
      <c r="FI109" s="417">
        <f t="shared" si="741"/>
        <v>0</v>
      </c>
      <c r="FJ109" s="417">
        <f t="shared" si="741"/>
        <v>0</v>
      </c>
      <c r="FK109" s="417">
        <f t="shared" si="741"/>
        <v>0</v>
      </c>
      <c r="FL109" s="417">
        <f t="shared" si="741"/>
        <v>0</v>
      </c>
      <c r="FM109" s="417">
        <f t="shared" si="741"/>
        <v>0</v>
      </c>
      <c r="FN109" s="417">
        <f t="shared" ref="FN109:GJ109" si="742" xml:space="preserve"> IF( FN105 = 1, $F104, FN107 - FN108)</f>
        <v>0</v>
      </c>
      <c r="FO109" s="417">
        <f t="shared" si="742"/>
        <v>0</v>
      </c>
      <c r="FP109" s="417">
        <f t="shared" si="742"/>
        <v>0</v>
      </c>
      <c r="FQ109" s="417">
        <f t="shared" si="742"/>
        <v>0</v>
      </c>
      <c r="FR109" s="417">
        <f t="shared" si="742"/>
        <v>0</v>
      </c>
      <c r="FS109" s="417">
        <f t="shared" si="742"/>
        <v>0</v>
      </c>
      <c r="FT109" s="417">
        <f t="shared" si="742"/>
        <v>0</v>
      </c>
      <c r="FU109" s="417">
        <f t="shared" si="742"/>
        <v>0</v>
      </c>
      <c r="FV109" s="417">
        <f t="shared" si="742"/>
        <v>0</v>
      </c>
      <c r="FW109" s="417">
        <f t="shared" si="742"/>
        <v>0</v>
      </c>
      <c r="FX109" s="417">
        <f t="shared" si="742"/>
        <v>0</v>
      </c>
      <c r="FY109" s="417">
        <f t="shared" si="742"/>
        <v>0</v>
      </c>
      <c r="FZ109" s="417">
        <f t="shared" si="742"/>
        <v>0</v>
      </c>
      <c r="GA109" s="417">
        <f t="shared" si="742"/>
        <v>0</v>
      </c>
      <c r="GB109" s="417">
        <f t="shared" si="742"/>
        <v>0</v>
      </c>
      <c r="GC109" s="417">
        <f t="shared" si="742"/>
        <v>0</v>
      </c>
      <c r="GD109" s="417">
        <f t="shared" si="742"/>
        <v>0</v>
      </c>
      <c r="GE109" s="417">
        <f t="shared" si="742"/>
        <v>0</v>
      </c>
      <c r="GF109" s="417">
        <f t="shared" si="742"/>
        <v>0</v>
      </c>
      <c r="GG109" s="417">
        <f t="shared" si="742"/>
        <v>0</v>
      </c>
      <c r="GH109" s="417">
        <f t="shared" si="742"/>
        <v>0</v>
      </c>
      <c r="GI109" s="417">
        <f t="shared" si="742"/>
        <v>0</v>
      </c>
      <c r="GJ109" s="417">
        <f t="shared" si="742"/>
        <v>0</v>
      </c>
    </row>
    <row r="110" spans="1:192" x14ac:dyDescent="0.25">
      <c r="A110" s="247"/>
      <c r="B110" s="247"/>
      <c r="C110" s="248"/>
      <c r="D110" s="249"/>
      <c r="E110" s="246"/>
      <c r="F110" s="246"/>
      <c r="G110" s="246"/>
      <c r="H110" s="246"/>
      <c r="I110" s="246"/>
      <c r="J110" s="246"/>
      <c r="K110" s="246"/>
      <c r="L110" s="246"/>
      <c r="M110" s="246"/>
      <c r="N110" s="246"/>
      <c r="O110" s="246"/>
      <c r="P110" s="246"/>
      <c r="Q110" s="246"/>
      <c r="R110" s="246"/>
      <c r="S110" s="246"/>
      <c r="T110" s="246"/>
      <c r="U110" s="246"/>
      <c r="V110" s="246"/>
      <c r="W110" s="246"/>
      <c r="X110" s="246"/>
      <c r="Y110" s="246"/>
      <c r="Z110" s="246"/>
      <c r="AA110" s="246"/>
      <c r="AB110" s="246"/>
      <c r="AC110" s="246"/>
      <c r="AD110" s="246"/>
      <c r="AE110" s="246"/>
      <c r="AF110" s="246"/>
      <c r="AG110" s="246"/>
      <c r="AH110" s="246"/>
      <c r="AI110" s="246"/>
      <c r="AJ110" s="246"/>
      <c r="AK110" s="246"/>
      <c r="AL110" s="246"/>
      <c r="AM110" s="246"/>
      <c r="AN110" s="246"/>
      <c r="AO110" s="246"/>
      <c r="AP110" s="246"/>
      <c r="AQ110" s="246"/>
      <c r="AR110" s="246"/>
      <c r="AS110" s="246"/>
      <c r="AT110" s="246"/>
      <c r="AU110" s="246"/>
      <c r="AV110" s="246"/>
      <c r="AW110" s="246"/>
      <c r="AX110" s="246"/>
      <c r="AY110" s="246"/>
      <c r="AZ110" s="246"/>
      <c r="BA110" s="246"/>
      <c r="BB110" s="246"/>
      <c r="BC110" s="246"/>
      <c r="BD110" s="246"/>
      <c r="BE110" s="246"/>
      <c r="BF110" s="246"/>
      <c r="BG110" s="246"/>
      <c r="BH110" s="246"/>
      <c r="BI110" s="246"/>
      <c r="BJ110" s="246"/>
      <c r="BK110" s="246"/>
      <c r="BL110" s="246"/>
      <c r="BM110" s="246"/>
      <c r="BN110" s="246"/>
      <c r="BO110" s="246"/>
      <c r="BP110" s="246"/>
      <c r="BQ110" s="246"/>
      <c r="BR110" s="246"/>
      <c r="BS110" s="246"/>
      <c r="BT110" s="246"/>
      <c r="BU110" s="246"/>
      <c r="BV110" s="246"/>
      <c r="BW110" s="246"/>
      <c r="BX110" s="246"/>
      <c r="BY110" s="246"/>
      <c r="BZ110" s="246"/>
      <c r="CA110" s="246"/>
      <c r="CB110" s="246"/>
      <c r="CC110" s="246"/>
      <c r="CD110" s="246"/>
      <c r="CE110" s="246"/>
      <c r="CF110" s="246"/>
      <c r="CG110" s="246"/>
      <c r="CH110" s="246"/>
      <c r="CI110" s="246"/>
      <c r="CJ110" s="246"/>
      <c r="CK110" s="246"/>
      <c r="CL110" s="246"/>
      <c r="CM110" s="246"/>
      <c r="CN110" s="246"/>
      <c r="CO110" s="246"/>
      <c r="CP110" s="246"/>
      <c r="CQ110" s="246"/>
      <c r="CR110" s="246"/>
      <c r="CS110" s="246"/>
      <c r="CT110" s="246"/>
      <c r="CU110" s="246"/>
      <c r="CV110" s="246"/>
      <c r="CW110" s="246"/>
      <c r="CX110" s="246"/>
      <c r="CY110" s="246"/>
      <c r="CZ110" s="246"/>
      <c r="DA110" s="246"/>
      <c r="DB110" s="246"/>
      <c r="DC110" s="246"/>
      <c r="DD110" s="246"/>
      <c r="DE110" s="246"/>
      <c r="DF110" s="246"/>
      <c r="DG110" s="246"/>
      <c r="DH110" s="246"/>
      <c r="DI110" s="246"/>
      <c r="DJ110" s="246"/>
      <c r="DK110" s="246"/>
      <c r="DL110" s="246"/>
      <c r="DM110" s="246"/>
      <c r="DN110" s="246"/>
      <c r="DO110" s="246"/>
      <c r="DP110" s="246"/>
      <c r="DQ110" s="246"/>
      <c r="DR110" s="246"/>
      <c r="DS110" s="246"/>
      <c r="DT110" s="246"/>
      <c r="DU110" s="246"/>
      <c r="DV110" s="246"/>
      <c r="DW110" s="246"/>
      <c r="DX110" s="246"/>
      <c r="DY110" s="246"/>
      <c r="DZ110" s="246"/>
      <c r="EA110" s="246"/>
      <c r="EB110" s="246"/>
      <c r="EC110" s="246"/>
      <c r="ED110" s="246"/>
      <c r="EE110" s="246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</row>
    <row r="111" spans="1:192" x14ac:dyDescent="0.25">
      <c r="A111" s="247"/>
      <c r="B111" s="247"/>
      <c r="C111" s="248"/>
      <c r="D111" s="249"/>
      <c r="E111" s="246"/>
      <c r="F111" s="246"/>
      <c r="G111" s="246"/>
      <c r="H111" s="246"/>
      <c r="I111" s="246"/>
      <c r="J111" s="246"/>
      <c r="K111" s="246"/>
      <c r="L111" s="246"/>
      <c r="M111" s="246"/>
      <c r="N111" s="246"/>
      <c r="O111" s="246"/>
      <c r="P111" s="246"/>
      <c r="Q111" s="246"/>
      <c r="R111" s="246"/>
      <c r="S111" s="246"/>
      <c r="T111" s="246"/>
      <c r="U111" s="246"/>
      <c r="V111" s="246"/>
      <c r="W111" s="246"/>
      <c r="X111" s="246"/>
      <c r="Y111" s="246"/>
      <c r="Z111" s="246"/>
      <c r="AA111" s="246"/>
      <c r="AB111" s="246"/>
      <c r="AC111" s="246"/>
      <c r="AD111" s="246"/>
      <c r="AE111" s="246"/>
      <c r="AF111" s="246"/>
      <c r="AG111" s="246"/>
      <c r="AH111" s="246"/>
      <c r="AI111" s="246"/>
      <c r="AJ111" s="246"/>
      <c r="AK111" s="246"/>
      <c r="AL111" s="246"/>
      <c r="AM111" s="246"/>
      <c r="AN111" s="246"/>
      <c r="AO111" s="246"/>
      <c r="AP111" s="246"/>
      <c r="AQ111" s="246"/>
      <c r="AR111" s="246"/>
      <c r="AS111" s="246"/>
      <c r="AT111" s="246"/>
      <c r="AU111" s="246"/>
      <c r="AV111" s="246"/>
      <c r="AW111" s="246"/>
      <c r="AX111" s="246"/>
      <c r="AY111" s="246"/>
      <c r="AZ111" s="246"/>
      <c r="BA111" s="246"/>
      <c r="BB111" s="246"/>
      <c r="BC111" s="246"/>
      <c r="BD111" s="246"/>
      <c r="BE111" s="246"/>
      <c r="BF111" s="246"/>
      <c r="BG111" s="246"/>
      <c r="BH111" s="246"/>
      <c r="BI111" s="246"/>
      <c r="BJ111" s="246"/>
      <c r="BK111" s="246"/>
      <c r="BL111" s="246"/>
      <c r="BM111" s="246"/>
      <c r="BN111" s="246"/>
      <c r="BO111" s="246"/>
      <c r="BP111" s="246"/>
      <c r="BQ111" s="246"/>
      <c r="BR111" s="246"/>
      <c r="BS111" s="246"/>
      <c r="BT111" s="246"/>
      <c r="BU111" s="246"/>
      <c r="BV111" s="246"/>
      <c r="BW111" s="246"/>
      <c r="BX111" s="246"/>
      <c r="BY111" s="246"/>
      <c r="BZ111" s="246"/>
      <c r="CA111" s="246"/>
      <c r="CB111" s="246"/>
      <c r="CC111" s="246"/>
      <c r="CD111" s="246"/>
      <c r="CE111" s="246"/>
      <c r="CF111" s="246"/>
      <c r="CG111" s="246"/>
      <c r="CH111" s="246"/>
      <c r="CI111" s="246"/>
      <c r="CJ111" s="246"/>
      <c r="CK111" s="246"/>
      <c r="CL111" s="246"/>
      <c r="CM111" s="246"/>
      <c r="CN111" s="246"/>
      <c r="CO111" s="246"/>
      <c r="CP111" s="246"/>
      <c r="CQ111" s="246"/>
      <c r="CR111" s="246"/>
      <c r="CS111" s="246"/>
      <c r="CT111" s="246"/>
      <c r="CU111" s="246"/>
      <c r="CV111" s="246"/>
      <c r="CW111" s="246"/>
      <c r="CX111" s="246"/>
      <c r="CY111" s="246"/>
      <c r="CZ111" s="246"/>
      <c r="DA111" s="246"/>
      <c r="DB111" s="246"/>
      <c r="DC111" s="246"/>
      <c r="DD111" s="246"/>
      <c r="DE111" s="246"/>
      <c r="DF111" s="246"/>
      <c r="DG111" s="246"/>
      <c r="DH111" s="246"/>
      <c r="DI111" s="246"/>
      <c r="DJ111" s="246"/>
      <c r="DK111" s="246"/>
      <c r="DL111" s="246"/>
      <c r="DM111" s="246"/>
      <c r="DN111" s="246"/>
      <c r="DO111" s="246"/>
      <c r="DP111" s="246"/>
      <c r="DQ111" s="246"/>
      <c r="DR111" s="246"/>
      <c r="DS111" s="246"/>
      <c r="DT111" s="246"/>
      <c r="DU111" s="246"/>
      <c r="DV111" s="246"/>
      <c r="DW111" s="246"/>
      <c r="DX111" s="246"/>
      <c r="DY111" s="246"/>
      <c r="DZ111" s="246"/>
      <c r="EA111" s="246"/>
      <c r="EB111" s="246"/>
      <c r="EC111" s="246"/>
      <c r="ED111" s="246"/>
      <c r="EE111" s="246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</row>
    <row r="112" spans="1:192" x14ac:dyDescent="0.25">
      <c r="A112" s="247" t="s">
        <v>63</v>
      </c>
      <c r="B112" s="247"/>
      <c r="C112" s="248"/>
      <c r="D112" s="249"/>
      <c r="E112" s="246"/>
      <c r="F112" s="246"/>
      <c r="G112" s="246"/>
      <c r="H112" s="246"/>
      <c r="I112" s="246"/>
      <c r="J112" s="246"/>
      <c r="K112" s="246"/>
      <c r="L112" s="246"/>
      <c r="M112" s="246"/>
      <c r="N112" s="246"/>
      <c r="O112" s="246"/>
      <c r="P112" s="246"/>
      <c r="Q112" s="246"/>
      <c r="R112" s="246"/>
      <c r="S112" s="246"/>
      <c r="T112" s="246"/>
      <c r="U112" s="246"/>
      <c r="V112" s="246"/>
      <c r="W112" s="246"/>
      <c r="X112" s="246"/>
      <c r="Y112" s="246"/>
      <c r="Z112" s="246"/>
      <c r="AA112" s="246"/>
      <c r="AB112" s="246"/>
      <c r="AC112" s="246"/>
      <c r="AD112" s="246"/>
      <c r="AE112" s="246"/>
      <c r="AF112" s="246"/>
      <c r="AG112" s="246"/>
      <c r="AH112" s="246"/>
      <c r="AI112" s="246"/>
      <c r="AJ112" s="246"/>
      <c r="AK112" s="246"/>
      <c r="AL112" s="246"/>
      <c r="AM112" s="246"/>
      <c r="AN112" s="246"/>
      <c r="AO112" s="246"/>
      <c r="AP112" s="246"/>
      <c r="AQ112" s="246"/>
      <c r="AR112" s="246"/>
      <c r="AS112" s="246"/>
      <c r="AT112" s="246"/>
      <c r="AU112" s="246"/>
      <c r="AV112" s="246"/>
      <c r="AW112" s="246"/>
      <c r="AX112" s="246"/>
      <c r="AY112" s="246"/>
      <c r="AZ112" s="246"/>
      <c r="BA112" s="246"/>
      <c r="BB112" s="246"/>
      <c r="BC112" s="246"/>
      <c r="BD112" s="246"/>
      <c r="BE112" s="246"/>
      <c r="BF112" s="246"/>
      <c r="BG112" s="246"/>
      <c r="BH112" s="246"/>
      <c r="BI112" s="246"/>
      <c r="BJ112" s="246"/>
      <c r="BK112" s="246"/>
      <c r="BL112" s="246"/>
      <c r="BM112" s="246"/>
      <c r="BN112" s="246"/>
      <c r="BO112" s="246"/>
      <c r="BP112" s="246"/>
      <c r="BQ112" s="246"/>
      <c r="BR112" s="246"/>
      <c r="BS112" s="246"/>
      <c r="BT112" s="246"/>
      <c r="BU112" s="246"/>
      <c r="BV112" s="246"/>
      <c r="BW112" s="246"/>
      <c r="BX112" s="246"/>
      <c r="BY112" s="246"/>
      <c r="BZ112" s="246"/>
      <c r="CA112" s="246"/>
      <c r="CB112" s="246"/>
      <c r="CC112" s="246"/>
      <c r="CD112" s="246"/>
      <c r="CE112" s="246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  <c r="CS112" s="246"/>
      <c r="CT112" s="246"/>
      <c r="CU112" s="246"/>
      <c r="CV112" s="246"/>
      <c r="CW112" s="246"/>
      <c r="CX112" s="246"/>
      <c r="CY112" s="246"/>
      <c r="CZ112" s="246"/>
      <c r="DA112" s="246"/>
      <c r="DB112" s="246"/>
      <c r="DC112" s="246"/>
      <c r="DD112" s="246"/>
      <c r="DE112" s="246"/>
      <c r="DF112" s="246"/>
      <c r="DG112" s="246"/>
      <c r="DH112" s="246"/>
      <c r="DI112" s="246"/>
      <c r="DJ112" s="246"/>
      <c r="DK112" s="246"/>
      <c r="DL112" s="246"/>
      <c r="DM112" s="246"/>
      <c r="DN112" s="246"/>
      <c r="DO112" s="246"/>
      <c r="DP112" s="246"/>
      <c r="DQ112" s="246"/>
      <c r="DR112" s="246"/>
      <c r="DS112" s="246"/>
      <c r="DT112" s="246"/>
      <c r="DU112" s="246"/>
      <c r="DV112" s="246"/>
      <c r="DW112" s="246"/>
      <c r="DX112" s="246"/>
      <c r="DY112" s="246"/>
      <c r="DZ112" s="246"/>
      <c r="EA112" s="246"/>
      <c r="EB112" s="246"/>
      <c r="EC112" s="246"/>
      <c r="ED112" s="246"/>
      <c r="EE112" s="246"/>
      <c r="EF112" s="246"/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/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/>
      <c r="GC112" s="246"/>
      <c r="GD112" s="246"/>
      <c r="GE112" s="246"/>
      <c r="GF112" s="246"/>
      <c r="GG112" s="246"/>
      <c r="GH112" s="246"/>
      <c r="GI112" s="246"/>
      <c r="GJ112" s="246"/>
    </row>
  </sheetData>
  <conditionalFormatting sqref="J3:GJ3">
    <cfRule type="cellIs" dxfId="197" priority="8" stopIfTrue="1" operator="equal">
      <formula>"Construction"</formula>
    </cfRule>
    <cfRule type="cellIs" dxfId="196" priority="9" stopIfTrue="1" operator="equal">
      <formula>"Operations"</formula>
    </cfRule>
  </conditionalFormatting>
  <conditionalFormatting sqref="J3:GJ3">
    <cfRule type="cellIs" dxfId="195" priority="7" operator="equal">
      <formula>"Fin Close"</formula>
    </cfRule>
  </conditionalFormatting>
  <conditionalFormatting sqref="J3:GJ3">
    <cfRule type="cellIs" dxfId="194" priority="5" operator="equal">
      <formula>"PPA ext."</formula>
    </cfRule>
    <cfRule type="cellIs" dxfId="193" priority="6" operator="equal">
      <formula>"Delay"</formula>
    </cfRule>
  </conditionalFormatting>
  <conditionalFormatting sqref="F2:F4">
    <cfRule type="cellIs" dxfId="192" priority="1" stopIfTrue="1" operator="notEqual">
      <formula>0</formula>
    </cfRule>
    <cfRule type="cellIs" dxfId="191" priority="2" stopIfTrue="1" operator="equal">
      <formula>""</formula>
    </cfRule>
  </conditionalFormatting>
  <conditionalFormatting sqref="F2:F4">
    <cfRule type="cellIs" dxfId="190" priority="3" stopIfTrue="1" operator="notEqual">
      <formula>0</formula>
    </cfRule>
    <cfRule type="cellIs" dxfId="189" priority="4" stopIfTrue="1" operator="equal">
      <formula>""</formula>
    </cfRule>
  </conditionalFormatting>
  <dataValidations count="1">
    <dataValidation allowBlank="1" showInputMessage="1" showErrorMessage="1" sqref="E9:H9 E14:H17 E22:H23 E28:H30 E38:H38 E48:H48 E58:H58 E69:H69 E80:H80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GJ42"/>
  <sheetViews>
    <sheetView showGridLines="0" defaultGridColor="0" colorId="8" zoomScale="48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outlineLevelCol="1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4" width="11.54296875" style="12" customWidth="1"/>
    <col min="15" max="30" width="11.54296875" style="12" customWidth="1" outlineLevel="1"/>
    <col min="31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Acct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163</v>
      </c>
    </row>
    <row r="9" spans="1:192" x14ac:dyDescent="0.25">
      <c r="E9" s="151" t="str">
        <f xml:space="preserve"> ConCost!E$57</f>
        <v>Sum of construction costs - m</v>
      </c>
      <c r="F9" s="151">
        <f xml:space="preserve"> ConCost!F$57</f>
        <v>81100</v>
      </c>
      <c r="G9" s="151" t="str">
        <f xml:space="preserve"> ConCost!G$57</f>
        <v>$ 000s</v>
      </c>
      <c r="H9" s="39"/>
    </row>
    <row r="10" spans="1:192" x14ac:dyDescent="0.25">
      <c r="E10" s="413" t="str">
        <f xml:space="preserve"> InpC!E$163</f>
        <v>Useful life of solar asset</v>
      </c>
      <c r="F10" s="413">
        <f xml:space="preserve"> InpC!F$163</f>
        <v>15</v>
      </c>
      <c r="G10" s="413" t="str">
        <f xml:space="preserve"> InpC!G$163</f>
        <v>years</v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</row>
    <row r="11" spans="1:192" x14ac:dyDescent="0.25">
      <c r="E11" s="419" t="str">
        <f xml:space="preserve"> InpC!E$191</f>
        <v>Number of periods in a year</v>
      </c>
      <c r="F11" s="419">
        <f xml:space="preserve"> InpC!F$191</f>
        <v>4</v>
      </c>
      <c r="G11" s="419" t="str">
        <f xml:space="preserve"> InpC!G$191</f>
        <v>periods</v>
      </c>
    </row>
    <row r="12" spans="1:192" x14ac:dyDescent="0.25">
      <c r="E12" s="200" t="str">
        <f xml:space="preserve"> Time!E$126</f>
        <v>Useful life of solar asset flag</v>
      </c>
      <c r="F12" s="200">
        <f xml:space="preserve"> Time!F$126</f>
        <v>0</v>
      </c>
      <c r="G12" s="200" t="str">
        <f xml:space="preserve"> Time!G$126</f>
        <v>flag</v>
      </c>
      <c r="H12" s="200">
        <f xml:space="preserve"> Time!H$126</f>
        <v>60</v>
      </c>
      <c r="I12" s="200">
        <f xml:space="preserve"> Time!I$126</f>
        <v>0</v>
      </c>
      <c r="J12" s="200">
        <f xml:space="preserve"> Time!J$126</f>
        <v>0</v>
      </c>
      <c r="K12" s="200">
        <f xml:space="preserve"> Time!K$126</f>
        <v>0</v>
      </c>
      <c r="L12" s="200">
        <f xml:space="preserve"> Time!L$126</f>
        <v>0</v>
      </c>
      <c r="M12" s="200">
        <f xml:space="preserve"> Time!M$126</f>
        <v>0</v>
      </c>
      <c r="N12" s="200">
        <f xml:space="preserve"> Time!N$126</f>
        <v>0</v>
      </c>
      <c r="O12" s="200">
        <f xml:space="preserve"> Time!O$126</f>
        <v>0</v>
      </c>
      <c r="P12" s="200">
        <f xml:space="preserve"> Time!P$126</f>
        <v>0</v>
      </c>
      <c r="Q12" s="200">
        <f xml:space="preserve"> Time!Q$126</f>
        <v>0</v>
      </c>
      <c r="R12" s="200">
        <f xml:space="preserve"> Time!R$126</f>
        <v>0</v>
      </c>
      <c r="S12" s="200">
        <f xml:space="preserve"> Time!S$126</f>
        <v>1</v>
      </c>
      <c r="T12" s="200">
        <f xml:space="preserve"> Time!T$126</f>
        <v>1</v>
      </c>
      <c r="U12" s="200">
        <f xml:space="preserve"> Time!U$126</f>
        <v>1</v>
      </c>
      <c r="V12" s="200">
        <f xml:space="preserve"> Time!V$126</f>
        <v>1</v>
      </c>
      <c r="W12" s="200">
        <f xml:space="preserve"> Time!W$126</f>
        <v>1</v>
      </c>
      <c r="X12" s="200">
        <f xml:space="preserve"> Time!X$126</f>
        <v>1</v>
      </c>
      <c r="Y12" s="200">
        <f xml:space="preserve"> Time!Y$126</f>
        <v>1</v>
      </c>
      <c r="Z12" s="200">
        <f xml:space="preserve"> Time!Z$126</f>
        <v>1</v>
      </c>
      <c r="AA12" s="200">
        <f xml:space="preserve"> Time!AA$126</f>
        <v>1</v>
      </c>
      <c r="AB12" s="200">
        <f xml:space="preserve"> Time!AB$126</f>
        <v>1</v>
      </c>
      <c r="AC12" s="200">
        <f xml:space="preserve"> Time!AC$126</f>
        <v>1</v>
      </c>
      <c r="AD12" s="200">
        <f xml:space="preserve"> Time!AD$126</f>
        <v>1</v>
      </c>
      <c r="AE12" s="200">
        <f xml:space="preserve"> Time!AE$126</f>
        <v>1</v>
      </c>
      <c r="AF12" s="200">
        <f xml:space="preserve"> Time!AF$126</f>
        <v>1</v>
      </c>
      <c r="AG12" s="200">
        <f xml:space="preserve"> Time!AG$126</f>
        <v>1</v>
      </c>
      <c r="AH12" s="200">
        <f xml:space="preserve"> Time!AH$126</f>
        <v>1</v>
      </c>
      <c r="AI12" s="200">
        <f xml:space="preserve"> Time!AI$126</f>
        <v>1</v>
      </c>
      <c r="AJ12" s="200">
        <f xml:space="preserve"> Time!AJ$126</f>
        <v>1</v>
      </c>
      <c r="AK12" s="200">
        <f xml:space="preserve"> Time!AK$126</f>
        <v>1</v>
      </c>
      <c r="AL12" s="200">
        <f xml:space="preserve"> Time!AL$126</f>
        <v>1</v>
      </c>
      <c r="AM12" s="200">
        <f xml:space="preserve"> Time!AM$126</f>
        <v>1</v>
      </c>
      <c r="AN12" s="200">
        <f xml:space="preserve"> Time!AN$126</f>
        <v>1</v>
      </c>
      <c r="AO12" s="200">
        <f xml:space="preserve"> Time!AO$126</f>
        <v>1</v>
      </c>
      <c r="AP12" s="200">
        <f xml:space="preserve"> Time!AP$126</f>
        <v>1</v>
      </c>
      <c r="AQ12" s="200">
        <f xml:space="preserve"> Time!AQ$126</f>
        <v>1</v>
      </c>
      <c r="AR12" s="200">
        <f xml:space="preserve"> Time!AR$126</f>
        <v>1</v>
      </c>
      <c r="AS12" s="200">
        <f xml:space="preserve"> Time!AS$126</f>
        <v>1</v>
      </c>
      <c r="AT12" s="200">
        <f xml:space="preserve"> Time!AT$126</f>
        <v>1</v>
      </c>
      <c r="AU12" s="200">
        <f xml:space="preserve"> Time!AU$126</f>
        <v>1</v>
      </c>
      <c r="AV12" s="200">
        <f xml:space="preserve"> Time!AV$126</f>
        <v>1</v>
      </c>
      <c r="AW12" s="200">
        <f xml:space="preserve"> Time!AW$126</f>
        <v>1</v>
      </c>
      <c r="AX12" s="200">
        <f xml:space="preserve"> Time!AX$126</f>
        <v>1</v>
      </c>
      <c r="AY12" s="200">
        <f xml:space="preserve"> Time!AY$126</f>
        <v>1</v>
      </c>
      <c r="AZ12" s="200">
        <f xml:space="preserve"> Time!AZ$126</f>
        <v>1</v>
      </c>
      <c r="BA12" s="200">
        <f xml:space="preserve"> Time!BA$126</f>
        <v>1</v>
      </c>
      <c r="BB12" s="200">
        <f xml:space="preserve"> Time!BB$126</f>
        <v>1</v>
      </c>
      <c r="BC12" s="200">
        <f xml:space="preserve"> Time!BC$126</f>
        <v>1</v>
      </c>
      <c r="BD12" s="200">
        <f xml:space="preserve"> Time!BD$126</f>
        <v>1</v>
      </c>
      <c r="BE12" s="200">
        <f xml:space="preserve"> Time!BE$126</f>
        <v>1</v>
      </c>
      <c r="BF12" s="200">
        <f xml:space="preserve"> Time!BF$126</f>
        <v>1</v>
      </c>
      <c r="BG12" s="200">
        <f xml:space="preserve"> Time!BG$126</f>
        <v>1</v>
      </c>
      <c r="BH12" s="200">
        <f xml:space="preserve"> Time!BH$126</f>
        <v>1</v>
      </c>
      <c r="BI12" s="200">
        <f xml:space="preserve"> Time!BI$126</f>
        <v>1</v>
      </c>
      <c r="BJ12" s="200">
        <f xml:space="preserve"> Time!BJ$126</f>
        <v>1</v>
      </c>
      <c r="BK12" s="200">
        <f xml:space="preserve"> Time!BK$126</f>
        <v>1</v>
      </c>
      <c r="BL12" s="200">
        <f xml:space="preserve"> Time!BL$126</f>
        <v>1</v>
      </c>
      <c r="BM12" s="200">
        <f xml:space="preserve"> Time!BM$126</f>
        <v>1</v>
      </c>
      <c r="BN12" s="200">
        <f xml:space="preserve"> Time!BN$126</f>
        <v>1</v>
      </c>
      <c r="BO12" s="200">
        <f xml:space="preserve"> Time!BO$126</f>
        <v>1</v>
      </c>
      <c r="BP12" s="200">
        <f xml:space="preserve"> Time!BP$126</f>
        <v>1</v>
      </c>
      <c r="BQ12" s="200">
        <f xml:space="preserve"> Time!BQ$126</f>
        <v>1</v>
      </c>
      <c r="BR12" s="200">
        <f xml:space="preserve"> Time!BR$126</f>
        <v>1</v>
      </c>
      <c r="BS12" s="200">
        <f xml:space="preserve"> Time!BS$126</f>
        <v>1</v>
      </c>
      <c r="BT12" s="200">
        <f xml:space="preserve"> Time!BT$126</f>
        <v>1</v>
      </c>
      <c r="BU12" s="200">
        <f xml:space="preserve"> Time!BU$126</f>
        <v>1</v>
      </c>
      <c r="BV12" s="200">
        <f xml:space="preserve"> Time!BV$126</f>
        <v>1</v>
      </c>
      <c r="BW12" s="200">
        <f xml:space="preserve"> Time!BW$126</f>
        <v>1</v>
      </c>
      <c r="BX12" s="200">
        <f xml:space="preserve"> Time!BX$126</f>
        <v>1</v>
      </c>
      <c r="BY12" s="200">
        <f xml:space="preserve"> Time!BY$126</f>
        <v>1</v>
      </c>
      <c r="BZ12" s="200">
        <f xml:space="preserve"> Time!BZ$126</f>
        <v>1</v>
      </c>
      <c r="CA12" s="200">
        <f xml:space="preserve"> Time!CA$126</f>
        <v>0</v>
      </c>
      <c r="CB12" s="200">
        <f xml:space="preserve"> Time!CB$126</f>
        <v>0</v>
      </c>
      <c r="CC12" s="200">
        <f xml:space="preserve"> Time!CC$126</f>
        <v>0</v>
      </c>
      <c r="CD12" s="200">
        <f xml:space="preserve"> Time!CD$126</f>
        <v>0</v>
      </c>
      <c r="CE12" s="200">
        <f xml:space="preserve"> Time!CE$126</f>
        <v>0</v>
      </c>
      <c r="CF12" s="200">
        <f xml:space="preserve"> Time!CF$126</f>
        <v>0</v>
      </c>
      <c r="CG12" s="200">
        <f xml:space="preserve"> Time!CG$126</f>
        <v>0</v>
      </c>
      <c r="CH12" s="200">
        <f xml:space="preserve"> Time!CH$126</f>
        <v>0</v>
      </c>
      <c r="CI12" s="200">
        <f xml:space="preserve"> Time!CI$126</f>
        <v>0</v>
      </c>
      <c r="CJ12" s="200">
        <f xml:space="preserve"> Time!CJ$126</f>
        <v>0</v>
      </c>
      <c r="CK12" s="200">
        <f xml:space="preserve"> Time!CK$126</f>
        <v>0</v>
      </c>
      <c r="CL12" s="200">
        <f xml:space="preserve"> Time!CL$126</f>
        <v>0</v>
      </c>
      <c r="CM12" s="200">
        <f xml:space="preserve"> Time!CM$126</f>
        <v>0</v>
      </c>
      <c r="CN12" s="200">
        <f xml:space="preserve"> Time!CN$126</f>
        <v>0</v>
      </c>
      <c r="CO12" s="200">
        <f xml:space="preserve"> Time!CO$126</f>
        <v>0</v>
      </c>
      <c r="CP12" s="200">
        <f xml:space="preserve"> Time!CP$126</f>
        <v>0</v>
      </c>
      <c r="CQ12" s="200">
        <f xml:space="preserve"> Time!CQ$126</f>
        <v>0</v>
      </c>
      <c r="CR12" s="200">
        <f xml:space="preserve"> Time!CR$126</f>
        <v>0</v>
      </c>
      <c r="CS12" s="200">
        <f xml:space="preserve"> Time!CS$126</f>
        <v>0</v>
      </c>
      <c r="CT12" s="200">
        <f xml:space="preserve"> Time!CT$126</f>
        <v>0</v>
      </c>
      <c r="CU12" s="200">
        <f xml:space="preserve"> Time!CU$126</f>
        <v>0</v>
      </c>
      <c r="CV12" s="200">
        <f xml:space="preserve"> Time!CV$126</f>
        <v>0</v>
      </c>
      <c r="CW12" s="200">
        <f xml:space="preserve"> Time!CW$126</f>
        <v>0</v>
      </c>
      <c r="CX12" s="200">
        <f xml:space="preserve"> Time!CX$126</f>
        <v>0</v>
      </c>
      <c r="CY12" s="200">
        <f xml:space="preserve"> Time!CY$126</f>
        <v>0</v>
      </c>
      <c r="CZ12" s="200">
        <f xml:space="preserve"> Time!CZ$126</f>
        <v>0</v>
      </c>
      <c r="DA12" s="200">
        <f xml:space="preserve"> Time!DA$126</f>
        <v>0</v>
      </c>
      <c r="DB12" s="200">
        <f xml:space="preserve"> Time!DB$126</f>
        <v>0</v>
      </c>
      <c r="DC12" s="200">
        <f xml:space="preserve"> Time!DC$126</f>
        <v>0</v>
      </c>
      <c r="DD12" s="200">
        <f xml:space="preserve"> Time!DD$126</f>
        <v>0</v>
      </c>
      <c r="DE12" s="200">
        <f xml:space="preserve"> Time!DE$126</f>
        <v>0</v>
      </c>
      <c r="DF12" s="200">
        <f xml:space="preserve"> Time!DF$126</f>
        <v>0</v>
      </c>
      <c r="DG12" s="200">
        <f xml:space="preserve"> Time!DG$126</f>
        <v>0</v>
      </c>
      <c r="DH12" s="200">
        <f xml:space="preserve"> Time!DH$126</f>
        <v>0</v>
      </c>
      <c r="DI12" s="200">
        <f xml:space="preserve"> Time!DI$126</f>
        <v>0</v>
      </c>
      <c r="DJ12" s="200">
        <f xml:space="preserve"> Time!DJ$126</f>
        <v>0</v>
      </c>
      <c r="DK12" s="200">
        <f xml:space="preserve"> Time!DK$126</f>
        <v>0</v>
      </c>
      <c r="DL12" s="200">
        <f xml:space="preserve"> Time!DL$126</f>
        <v>0</v>
      </c>
      <c r="DM12" s="200">
        <f xml:space="preserve"> Time!DM$126</f>
        <v>0</v>
      </c>
      <c r="DN12" s="200">
        <f xml:space="preserve"> Time!DN$126</f>
        <v>0</v>
      </c>
      <c r="DO12" s="200">
        <f xml:space="preserve"> Time!DO$126</f>
        <v>0</v>
      </c>
      <c r="DP12" s="200">
        <f xml:space="preserve"> Time!DP$126</f>
        <v>0</v>
      </c>
      <c r="DQ12" s="200">
        <f xml:space="preserve"> Time!DQ$126</f>
        <v>0</v>
      </c>
      <c r="DR12" s="200">
        <f xml:space="preserve"> Time!DR$126</f>
        <v>0</v>
      </c>
      <c r="DS12" s="200">
        <f xml:space="preserve"> Time!DS$126</f>
        <v>0</v>
      </c>
      <c r="DT12" s="200">
        <f xml:space="preserve"> Time!DT$126</f>
        <v>0</v>
      </c>
      <c r="DU12" s="200">
        <f xml:space="preserve"> Time!DU$126</f>
        <v>0</v>
      </c>
      <c r="DV12" s="200">
        <f xml:space="preserve"> Time!DV$126</f>
        <v>0</v>
      </c>
      <c r="DW12" s="200">
        <f xml:space="preserve"> Time!DW$126</f>
        <v>0</v>
      </c>
      <c r="DX12" s="200">
        <f xml:space="preserve"> Time!DX$126</f>
        <v>0</v>
      </c>
      <c r="DY12" s="200">
        <f xml:space="preserve"> Time!DY$126</f>
        <v>0</v>
      </c>
      <c r="DZ12" s="200">
        <f xml:space="preserve"> Time!DZ$126</f>
        <v>0</v>
      </c>
      <c r="EA12" s="200">
        <f xml:space="preserve"> Time!EA$126</f>
        <v>0</v>
      </c>
      <c r="EB12" s="200">
        <f xml:space="preserve"> Time!EB$126</f>
        <v>0</v>
      </c>
      <c r="EC12" s="200">
        <f xml:space="preserve"> Time!EC$126</f>
        <v>0</v>
      </c>
      <c r="ED12" s="200">
        <f xml:space="preserve"> Time!ED$126</f>
        <v>0</v>
      </c>
      <c r="EE12" s="200">
        <f xml:space="preserve"> Time!EE$126</f>
        <v>0</v>
      </c>
      <c r="EF12" s="200">
        <f xml:space="preserve"> Time!EF$126</f>
        <v>0</v>
      </c>
      <c r="EG12" s="200">
        <f xml:space="preserve"> Time!EG$126</f>
        <v>0</v>
      </c>
      <c r="EH12" s="200">
        <f xml:space="preserve"> Time!EH$126</f>
        <v>0</v>
      </c>
      <c r="EI12" s="200">
        <f xml:space="preserve"> Time!EI$126</f>
        <v>0</v>
      </c>
      <c r="EJ12" s="200">
        <f xml:space="preserve"> Time!EJ$126</f>
        <v>0</v>
      </c>
      <c r="EK12" s="200">
        <f xml:space="preserve"> Time!EK$126</f>
        <v>0</v>
      </c>
      <c r="EL12" s="200">
        <f xml:space="preserve"> Time!EL$126</f>
        <v>0</v>
      </c>
      <c r="EM12" s="200">
        <f xml:space="preserve"> Time!EM$126</f>
        <v>0</v>
      </c>
      <c r="EN12" s="200">
        <f xml:space="preserve"> Time!EN$126</f>
        <v>0</v>
      </c>
      <c r="EO12" s="200">
        <f xml:space="preserve"> Time!EO$126</f>
        <v>0</v>
      </c>
      <c r="EP12" s="200">
        <f xml:space="preserve"> Time!EP$126</f>
        <v>0</v>
      </c>
      <c r="EQ12" s="200">
        <f xml:space="preserve"> Time!EQ$126</f>
        <v>0</v>
      </c>
      <c r="ER12" s="200">
        <f xml:space="preserve"> Time!ER$126</f>
        <v>0</v>
      </c>
      <c r="ES12" s="200">
        <f xml:space="preserve"> Time!ES$126</f>
        <v>0</v>
      </c>
      <c r="ET12" s="200">
        <f xml:space="preserve"> Time!ET$126</f>
        <v>0</v>
      </c>
      <c r="EU12" s="200">
        <f xml:space="preserve"> Time!EU$126</f>
        <v>0</v>
      </c>
      <c r="EV12" s="200">
        <f xml:space="preserve"> Time!EV$126</f>
        <v>0</v>
      </c>
      <c r="EW12" s="200">
        <f xml:space="preserve"> Time!EW$126</f>
        <v>0</v>
      </c>
      <c r="EX12" s="200">
        <f xml:space="preserve"> Time!EX$126</f>
        <v>0</v>
      </c>
      <c r="EY12" s="200">
        <f xml:space="preserve"> Time!EY$126</f>
        <v>0</v>
      </c>
      <c r="EZ12" s="200">
        <f xml:space="preserve"> Time!EZ$126</f>
        <v>0</v>
      </c>
      <c r="FA12" s="200">
        <f xml:space="preserve"> Time!FA$126</f>
        <v>0</v>
      </c>
      <c r="FB12" s="200">
        <f xml:space="preserve"> Time!FB$126</f>
        <v>0</v>
      </c>
      <c r="FC12" s="200">
        <f xml:space="preserve"> Time!FC$126</f>
        <v>0</v>
      </c>
      <c r="FD12" s="200">
        <f xml:space="preserve"> Time!FD$126</f>
        <v>0</v>
      </c>
      <c r="FE12" s="200">
        <f xml:space="preserve"> Time!FE$126</f>
        <v>0</v>
      </c>
      <c r="FF12" s="200">
        <f xml:space="preserve"> Time!FF$126</f>
        <v>0</v>
      </c>
      <c r="FG12" s="200">
        <f xml:space="preserve"> Time!FG$126</f>
        <v>0</v>
      </c>
      <c r="FH12" s="200">
        <f xml:space="preserve"> Time!FH$126</f>
        <v>0</v>
      </c>
      <c r="FI12" s="200">
        <f xml:space="preserve"> Time!FI$126</f>
        <v>0</v>
      </c>
      <c r="FJ12" s="200">
        <f xml:space="preserve"> Time!FJ$126</f>
        <v>0</v>
      </c>
      <c r="FK12" s="200">
        <f xml:space="preserve"> Time!FK$126</f>
        <v>0</v>
      </c>
      <c r="FL12" s="200">
        <f xml:space="preserve"> Time!FL$126</f>
        <v>0</v>
      </c>
      <c r="FM12" s="200">
        <f xml:space="preserve"> Time!FM$126</f>
        <v>0</v>
      </c>
      <c r="FN12" s="200">
        <f xml:space="preserve"> Time!FN$126</f>
        <v>0</v>
      </c>
      <c r="FO12" s="200">
        <f xml:space="preserve"> Time!FO$126</f>
        <v>0</v>
      </c>
      <c r="FP12" s="200">
        <f xml:space="preserve"> Time!FP$126</f>
        <v>0</v>
      </c>
      <c r="FQ12" s="200">
        <f xml:space="preserve"> Time!FQ$126</f>
        <v>0</v>
      </c>
      <c r="FR12" s="200">
        <f xml:space="preserve"> Time!FR$126</f>
        <v>0</v>
      </c>
      <c r="FS12" s="200">
        <f xml:space="preserve"> Time!FS$126</f>
        <v>0</v>
      </c>
      <c r="FT12" s="200">
        <f xml:space="preserve"> Time!FT$126</f>
        <v>0</v>
      </c>
      <c r="FU12" s="200">
        <f xml:space="preserve"> Time!FU$126</f>
        <v>0</v>
      </c>
      <c r="FV12" s="200">
        <f xml:space="preserve"> Time!FV$126</f>
        <v>0</v>
      </c>
      <c r="FW12" s="200">
        <f xml:space="preserve"> Time!FW$126</f>
        <v>0</v>
      </c>
      <c r="FX12" s="200">
        <f xml:space="preserve"> Time!FX$126</f>
        <v>0</v>
      </c>
      <c r="FY12" s="200">
        <f xml:space="preserve"> Time!FY$126</f>
        <v>0</v>
      </c>
      <c r="FZ12" s="200">
        <f xml:space="preserve"> Time!FZ$126</f>
        <v>0</v>
      </c>
      <c r="GA12" s="200">
        <f xml:space="preserve"> Time!GA$126</f>
        <v>0</v>
      </c>
      <c r="GB12" s="200">
        <f xml:space="preserve"> Time!GB$126</f>
        <v>0</v>
      </c>
      <c r="GC12" s="200">
        <f xml:space="preserve"> Time!GC$126</f>
        <v>0</v>
      </c>
      <c r="GD12" s="200">
        <f xml:space="preserve"> Time!GD$126</f>
        <v>0</v>
      </c>
      <c r="GE12" s="200">
        <f xml:space="preserve"> Time!GE$126</f>
        <v>0</v>
      </c>
      <c r="GF12" s="200">
        <f xml:space="preserve"> Time!GF$126</f>
        <v>0</v>
      </c>
      <c r="GG12" s="200">
        <f xml:space="preserve"> Time!GG$126</f>
        <v>0</v>
      </c>
      <c r="GH12" s="200">
        <f xml:space="preserve"> Time!GH$126</f>
        <v>0</v>
      </c>
      <c r="GI12" s="200">
        <f xml:space="preserve"> Time!GI$126</f>
        <v>0</v>
      </c>
      <c r="GJ12" s="200">
        <f xml:space="preserve"> Time!GJ$126</f>
        <v>0</v>
      </c>
    </row>
    <row r="13" spans="1:192" x14ac:dyDescent="0.25">
      <c r="E13" s="12" t="s">
        <v>162</v>
      </c>
      <c r="G13" s="12" t="str">
        <f xml:space="preserve"> SMU</f>
        <v>$ 000s</v>
      </c>
      <c r="H13" s="12">
        <f xml:space="preserve"> SUM(J13:GJ13)</f>
        <v>81100.000000000015</v>
      </c>
      <c r="J13" s="12">
        <f xml:space="preserve"> $F9 / $F10 / $F11 * J12</f>
        <v>0</v>
      </c>
      <c r="K13" s="12">
        <f t="shared" ref="K13:AO13" si="0" xml:space="preserve"> $F9 / $F10 / $F11* K12</f>
        <v>0</v>
      </c>
      <c r="L13" s="12">
        <f t="shared" si="0"/>
        <v>0</v>
      </c>
      <c r="M13" s="12">
        <f t="shared" si="0"/>
        <v>0</v>
      </c>
      <c r="N13" s="12">
        <f t="shared" si="0"/>
        <v>0</v>
      </c>
      <c r="O13" s="12">
        <f t="shared" si="0"/>
        <v>0</v>
      </c>
      <c r="P13" s="12">
        <f t="shared" si="0"/>
        <v>0</v>
      </c>
      <c r="Q13" s="12">
        <f t="shared" si="0"/>
        <v>0</v>
      </c>
      <c r="R13" s="12">
        <f t="shared" si="0"/>
        <v>0</v>
      </c>
      <c r="S13" s="12">
        <f t="shared" si="0"/>
        <v>1351.6666666666667</v>
      </c>
      <c r="T13" s="12">
        <f t="shared" si="0"/>
        <v>1351.6666666666667</v>
      </c>
      <c r="U13" s="12">
        <f t="shared" si="0"/>
        <v>1351.6666666666667</v>
      </c>
      <c r="V13" s="12">
        <f t="shared" si="0"/>
        <v>1351.6666666666667</v>
      </c>
      <c r="W13" s="12">
        <f t="shared" si="0"/>
        <v>1351.6666666666667</v>
      </c>
      <c r="X13" s="12">
        <f t="shared" si="0"/>
        <v>1351.6666666666667</v>
      </c>
      <c r="Y13" s="12">
        <f t="shared" si="0"/>
        <v>1351.6666666666667</v>
      </c>
      <c r="Z13" s="12">
        <f t="shared" si="0"/>
        <v>1351.6666666666667</v>
      </c>
      <c r="AA13" s="12">
        <f t="shared" si="0"/>
        <v>1351.6666666666667</v>
      </c>
      <c r="AB13" s="12">
        <f t="shared" si="0"/>
        <v>1351.6666666666667</v>
      </c>
      <c r="AC13" s="12">
        <f t="shared" si="0"/>
        <v>1351.6666666666667</v>
      </c>
      <c r="AD13" s="12">
        <f t="shared" si="0"/>
        <v>1351.6666666666667</v>
      </c>
      <c r="AE13" s="12">
        <f t="shared" si="0"/>
        <v>1351.6666666666667</v>
      </c>
      <c r="AF13" s="12">
        <f t="shared" si="0"/>
        <v>1351.6666666666667</v>
      </c>
      <c r="AG13" s="12">
        <f t="shared" si="0"/>
        <v>1351.6666666666667</v>
      </c>
      <c r="AH13" s="12">
        <f t="shared" si="0"/>
        <v>1351.6666666666667</v>
      </c>
      <c r="AI13" s="12">
        <f t="shared" si="0"/>
        <v>1351.6666666666667</v>
      </c>
      <c r="AJ13" s="12">
        <f t="shared" si="0"/>
        <v>1351.6666666666667</v>
      </c>
      <c r="AK13" s="12">
        <f t="shared" si="0"/>
        <v>1351.6666666666667</v>
      </c>
      <c r="AL13" s="12">
        <f t="shared" si="0"/>
        <v>1351.6666666666667</v>
      </c>
      <c r="AM13" s="12">
        <f t="shared" si="0"/>
        <v>1351.6666666666667</v>
      </c>
      <c r="AN13" s="12">
        <f t="shared" si="0"/>
        <v>1351.6666666666667</v>
      </c>
      <c r="AO13" s="12">
        <f t="shared" si="0"/>
        <v>1351.6666666666667</v>
      </c>
      <c r="AP13" s="12">
        <f t="shared" ref="AP13:BU13" si="1" xml:space="preserve"> $F9 / $F10 / $F11* AP12</f>
        <v>1351.6666666666667</v>
      </c>
      <c r="AQ13" s="12">
        <f t="shared" si="1"/>
        <v>1351.6666666666667</v>
      </c>
      <c r="AR13" s="12">
        <f t="shared" si="1"/>
        <v>1351.6666666666667</v>
      </c>
      <c r="AS13" s="12">
        <f t="shared" si="1"/>
        <v>1351.6666666666667</v>
      </c>
      <c r="AT13" s="12">
        <f t="shared" si="1"/>
        <v>1351.6666666666667</v>
      </c>
      <c r="AU13" s="12">
        <f t="shared" si="1"/>
        <v>1351.6666666666667</v>
      </c>
      <c r="AV13" s="12">
        <f t="shared" si="1"/>
        <v>1351.6666666666667</v>
      </c>
      <c r="AW13" s="12">
        <f t="shared" si="1"/>
        <v>1351.6666666666667</v>
      </c>
      <c r="AX13" s="12">
        <f t="shared" si="1"/>
        <v>1351.6666666666667</v>
      </c>
      <c r="AY13" s="12">
        <f t="shared" si="1"/>
        <v>1351.6666666666667</v>
      </c>
      <c r="AZ13" s="12">
        <f t="shared" si="1"/>
        <v>1351.6666666666667</v>
      </c>
      <c r="BA13" s="12">
        <f t="shared" si="1"/>
        <v>1351.6666666666667</v>
      </c>
      <c r="BB13" s="12">
        <f t="shared" si="1"/>
        <v>1351.6666666666667</v>
      </c>
      <c r="BC13" s="12">
        <f t="shared" si="1"/>
        <v>1351.6666666666667</v>
      </c>
      <c r="BD13" s="12">
        <f t="shared" si="1"/>
        <v>1351.6666666666667</v>
      </c>
      <c r="BE13" s="12">
        <f t="shared" si="1"/>
        <v>1351.6666666666667</v>
      </c>
      <c r="BF13" s="12">
        <f t="shared" si="1"/>
        <v>1351.6666666666667</v>
      </c>
      <c r="BG13" s="12">
        <f t="shared" si="1"/>
        <v>1351.6666666666667</v>
      </c>
      <c r="BH13" s="12">
        <f t="shared" si="1"/>
        <v>1351.6666666666667</v>
      </c>
      <c r="BI13" s="12">
        <f t="shared" si="1"/>
        <v>1351.6666666666667</v>
      </c>
      <c r="BJ13" s="12">
        <f t="shared" si="1"/>
        <v>1351.6666666666667</v>
      </c>
      <c r="BK13" s="12">
        <f t="shared" si="1"/>
        <v>1351.6666666666667</v>
      </c>
      <c r="BL13" s="12">
        <f t="shared" si="1"/>
        <v>1351.6666666666667</v>
      </c>
      <c r="BM13" s="12">
        <f t="shared" si="1"/>
        <v>1351.6666666666667</v>
      </c>
      <c r="BN13" s="12">
        <f t="shared" si="1"/>
        <v>1351.6666666666667</v>
      </c>
      <c r="BO13" s="12">
        <f t="shared" si="1"/>
        <v>1351.6666666666667</v>
      </c>
      <c r="BP13" s="12">
        <f t="shared" si="1"/>
        <v>1351.6666666666667</v>
      </c>
      <c r="BQ13" s="12">
        <f t="shared" si="1"/>
        <v>1351.6666666666667</v>
      </c>
      <c r="BR13" s="12">
        <f t="shared" si="1"/>
        <v>1351.6666666666667</v>
      </c>
      <c r="BS13" s="12">
        <f t="shared" si="1"/>
        <v>1351.6666666666667</v>
      </c>
      <c r="BT13" s="12">
        <f t="shared" si="1"/>
        <v>1351.6666666666667</v>
      </c>
      <c r="BU13" s="12">
        <f t="shared" si="1"/>
        <v>1351.6666666666667</v>
      </c>
      <c r="BV13" s="12">
        <f t="shared" ref="BV13:DA13" si="2" xml:space="preserve"> $F9 / $F10 / $F11* BV12</f>
        <v>1351.6666666666667</v>
      </c>
      <c r="BW13" s="12">
        <f t="shared" si="2"/>
        <v>1351.6666666666667</v>
      </c>
      <c r="BX13" s="12">
        <f t="shared" si="2"/>
        <v>1351.6666666666667</v>
      </c>
      <c r="BY13" s="12">
        <f t="shared" si="2"/>
        <v>1351.6666666666667</v>
      </c>
      <c r="BZ13" s="12">
        <f t="shared" si="2"/>
        <v>1351.6666666666667</v>
      </c>
      <c r="CA13" s="12">
        <f t="shared" si="2"/>
        <v>0</v>
      </c>
      <c r="CB13" s="12">
        <f t="shared" si="2"/>
        <v>0</v>
      </c>
      <c r="CC13" s="12">
        <f t="shared" si="2"/>
        <v>0</v>
      </c>
      <c r="CD13" s="12">
        <f t="shared" si="2"/>
        <v>0</v>
      </c>
      <c r="CE13" s="12">
        <f t="shared" si="2"/>
        <v>0</v>
      </c>
      <c r="CF13" s="12">
        <f t="shared" si="2"/>
        <v>0</v>
      </c>
      <c r="CG13" s="12">
        <f t="shared" si="2"/>
        <v>0</v>
      </c>
      <c r="CH13" s="12">
        <f t="shared" si="2"/>
        <v>0</v>
      </c>
      <c r="CI13" s="12">
        <f t="shared" si="2"/>
        <v>0</v>
      </c>
      <c r="CJ13" s="12">
        <f t="shared" si="2"/>
        <v>0</v>
      </c>
      <c r="CK13" s="12">
        <f t="shared" si="2"/>
        <v>0</v>
      </c>
      <c r="CL13" s="12">
        <f t="shared" si="2"/>
        <v>0</v>
      </c>
      <c r="CM13" s="12">
        <f t="shared" si="2"/>
        <v>0</v>
      </c>
      <c r="CN13" s="12">
        <f t="shared" si="2"/>
        <v>0</v>
      </c>
      <c r="CO13" s="12">
        <f t="shared" si="2"/>
        <v>0</v>
      </c>
      <c r="CP13" s="12">
        <f t="shared" si="2"/>
        <v>0</v>
      </c>
      <c r="CQ13" s="12">
        <f t="shared" si="2"/>
        <v>0</v>
      </c>
      <c r="CR13" s="12">
        <f t="shared" si="2"/>
        <v>0</v>
      </c>
      <c r="CS13" s="12">
        <f t="shared" si="2"/>
        <v>0</v>
      </c>
      <c r="CT13" s="12">
        <f t="shared" si="2"/>
        <v>0</v>
      </c>
      <c r="CU13" s="12">
        <f t="shared" si="2"/>
        <v>0</v>
      </c>
      <c r="CV13" s="12">
        <f t="shared" si="2"/>
        <v>0</v>
      </c>
      <c r="CW13" s="12">
        <f t="shared" si="2"/>
        <v>0</v>
      </c>
      <c r="CX13" s="12">
        <f t="shared" si="2"/>
        <v>0</v>
      </c>
      <c r="CY13" s="12">
        <f t="shared" si="2"/>
        <v>0</v>
      </c>
      <c r="CZ13" s="12">
        <f t="shared" si="2"/>
        <v>0</v>
      </c>
      <c r="DA13" s="12">
        <f t="shared" si="2"/>
        <v>0</v>
      </c>
      <c r="DB13" s="12">
        <f t="shared" ref="DB13:EG13" si="3" xml:space="preserve"> $F9 / $F10 / $F11* DB12</f>
        <v>0</v>
      </c>
      <c r="DC13" s="12">
        <f t="shared" si="3"/>
        <v>0</v>
      </c>
      <c r="DD13" s="12">
        <f t="shared" si="3"/>
        <v>0</v>
      </c>
      <c r="DE13" s="12">
        <f t="shared" si="3"/>
        <v>0</v>
      </c>
      <c r="DF13" s="12">
        <f t="shared" si="3"/>
        <v>0</v>
      </c>
      <c r="DG13" s="12">
        <f t="shared" si="3"/>
        <v>0</v>
      </c>
      <c r="DH13" s="12">
        <f t="shared" si="3"/>
        <v>0</v>
      </c>
      <c r="DI13" s="12">
        <f t="shared" si="3"/>
        <v>0</v>
      </c>
      <c r="DJ13" s="12">
        <f t="shared" si="3"/>
        <v>0</v>
      </c>
      <c r="DK13" s="12">
        <f t="shared" si="3"/>
        <v>0</v>
      </c>
      <c r="DL13" s="12">
        <f t="shared" si="3"/>
        <v>0</v>
      </c>
      <c r="DM13" s="12">
        <f t="shared" si="3"/>
        <v>0</v>
      </c>
      <c r="DN13" s="12">
        <f t="shared" si="3"/>
        <v>0</v>
      </c>
      <c r="DO13" s="12">
        <f t="shared" si="3"/>
        <v>0</v>
      </c>
      <c r="DP13" s="12">
        <f t="shared" si="3"/>
        <v>0</v>
      </c>
      <c r="DQ13" s="12">
        <f t="shared" si="3"/>
        <v>0</v>
      </c>
      <c r="DR13" s="12">
        <f t="shared" si="3"/>
        <v>0</v>
      </c>
      <c r="DS13" s="12">
        <f t="shared" si="3"/>
        <v>0</v>
      </c>
      <c r="DT13" s="12">
        <f t="shared" si="3"/>
        <v>0</v>
      </c>
      <c r="DU13" s="12">
        <f t="shared" si="3"/>
        <v>0</v>
      </c>
      <c r="DV13" s="12">
        <f t="shared" si="3"/>
        <v>0</v>
      </c>
      <c r="DW13" s="12">
        <f t="shared" si="3"/>
        <v>0</v>
      </c>
      <c r="DX13" s="12">
        <f t="shared" si="3"/>
        <v>0</v>
      </c>
      <c r="DY13" s="12">
        <f t="shared" si="3"/>
        <v>0</v>
      </c>
      <c r="DZ13" s="12">
        <f t="shared" si="3"/>
        <v>0</v>
      </c>
      <c r="EA13" s="12">
        <f t="shared" si="3"/>
        <v>0</v>
      </c>
      <c r="EB13" s="12">
        <f t="shared" si="3"/>
        <v>0</v>
      </c>
      <c r="EC13" s="12">
        <f t="shared" si="3"/>
        <v>0</v>
      </c>
      <c r="ED13" s="12">
        <f t="shared" si="3"/>
        <v>0</v>
      </c>
      <c r="EE13" s="12">
        <f t="shared" si="3"/>
        <v>0</v>
      </c>
      <c r="EF13" s="12">
        <f t="shared" si="3"/>
        <v>0</v>
      </c>
      <c r="EG13" s="12">
        <f t="shared" si="3"/>
        <v>0</v>
      </c>
      <c r="EH13" s="12">
        <f t="shared" ref="EH13:FM13" si="4" xml:space="preserve"> $F9 / $F10 / $F11* EH12</f>
        <v>0</v>
      </c>
      <c r="EI13" s="12">
        <f t="shared" si="4"/>
        <v>0</v>
      </c>
      <c r="EJ13" s="12">
        <f t="shared" si="4"/>
        <v>0</v>
      </c>
      <c r="EK13" s="12">
        <f t="shared" si="4"/>
        <v>0</v>
      </c>
      <c r="EL13" s="12">
        <f t="shared" si="4"/>
        <v>0</v>
      </c>
      <c r="EM13" s="12">
        <f t="shared" si="4"/>
        <v>0</v>
      </c>
      <c r="EN13" s="12">
        <f t="shared" si="4"/>
        <v>0</v>
      </c>
      <c r="EO13" s="12">
        <f t="shared" si="4"/>
        <v>0</v>
      </c>
      <c r="EP13" s="12">
        <f t="shared" si="4"/>
        <v>0</v>
      </c>
      <c r="EQ13" s="12">
        <f t="shared" si="4"/>
        <v>0</v>
      </c>
      <c r="ER13" s="12">
        <f t="shared" si="4"/>
        <v>0</v>
      </c>
      <c r="ES13" s="12">
        <f t="shared" si="4"/>
        <v>0</v>
      </c>
      <c r="ET13" s="12">
        <f t="shared" si="4"/>
        <v>0</v>
      </c>
      <c r="EU13" s="12">
        <f t="shared" si="4"/>
        <v>0</v>
      </c>
      <c r="EV13" s="12">
        <f t="shared" si="4"/>
        <v>0</v>
      </c>
      <c r="EW13" s="12">
        <f t="shared" si="4"/>
        <v>0</v>
      </c>
      <c r="EX13" s="12">
        <f t="shared" si="4"/>
        <v>0</v>
      </c>
      <c r="EY13" s="12">
        <f t="shared" si="4"/>
        <v>0</v>
      </c>
      <c r="EZ13" s="12">
        <f t="shared" si="4"/>
        <v>0</v>
      </c>
      <c r="FA13" s="12">
        <f t="shared" si="4"/>
        <v>0</v>
      </c>
      <c r="FB13" s="12">
        <f t="shared" si="4"/>
        <v>0</v>
      </c>
      <c r="FC13" s="12">
        <f t="shared" si="4"/>
        <v>0</v>
      </c>
      <c r="FD13" s="12">
        <f t="shared" si="4"/>
        <v>0</v>
      </c>
      <c r="FE13" s="12">
        <f t="shared" si="4"/>
        <v>0</v>
      </c>
      <c r="FF13" s="12">
        <f t="shared" si="4"/>
        <v>0</v>
      </c>
      <c r="FG13" s="12">
        <f t="shared" si="4"/>
        <v>0</v>
      </c>
      <c r="FH13" s="12">
        <f t="shared" si="4"/>
        <v>0</v>
      </c>
      <c r="FI13" s="12">
        <f t="shared" si="4"/>
        <v>0</v>
      </c>
      <c r="FJ13" s="12">
        <f t="shared" si="4"/>
        <v>0</v>
      </c>
      <c r="FK13" s="12">
        <f t="shared" si="4"/>
        <v>0</v>
      </c>
      <c r="FL13" s="12">
        <f t="shared" si="4"/>
        <v>0</v>
      </c>
      <c r="FM13" s="12">
        <f t="shared" si="4"/>
        <v>0</v>
      </c>
      <c r="FN13" s="12">
        <f t="shared" ref="FN13:GJ13" si="5" xml:space="preserve"> $F9 / $F10 / $F11* FN12</f>
        <v>0</v>
      </c>
      <c r="FO13" s="12">
        <f t="shared" si="5"/>
        <v>0</v>
      </c>
      <c r="FP13" s="12">
        <f t="shared" si="5"/>
        <v>0</v>
      </c>
      <c r="FQ13" s="12">
        <f t="shared" si="5"/>
        <v>0</v>
      </c>
      <c r="FR13" s="12">
        <f t="shared" si="5"/>
        <v>0</v>
      </c>
      <c r="FS13" s="12">
        <f t="shared" si="5"/>
        <v>0</v>
      </c>
      <c r="FT13" s="12">
        <f t="shared" si="5"/>
        <v>0</v>
      </c>
      <c r="FU13" s="12">
        <f t="shared" si="5"/>
        <v>0</v>
      </c>
      <c r="FV13" s="12">
        <f t="shared" si="5"/>
        <v>0</v>
      </c>
      <c r="FW13" s="12">
        <f t="shared" si="5"/>
        <v>0</v>
      </c>
      <c r="FX13" s="12">
        <f t="shared" si="5"/>
        <v>0</v>
      </c>
      <c r="FY13" s="12">
        <f t="shared" si="5"/>
        <v>0</v>
      </c>
      <c r="FZ13" s="12">
        <f t="shared" si="5"/>
        <v>0</v>
      </c>
      <c r="GA13" s="12">
        <f t="shared" si="5"/>
        <v>0</v>
      </c>
      <c r="GB13" s="12">
        <f t="shared" si="5"/>
        <v>0</v>
      </c>
      <c r="GC13" s="12">
        <f t="shared" si="5"/>
        <v>0</v>
      </c>
      <c r="GD13" s="12">
        <f t="shared" si="5"/>
        <v>0</v>
      </c>
      <c r="GE13" s="12">
        <f t="shared" si="5"/>
        <v>0</v>
      </c>
      <c r="GF13" s="12">
        <f t="shared" si="5"/>
        <v>0</v>
      </c>
      <c r="GG13" s="12">
        <f t="shared" si="5"/>
        <v>0</v>
      </c>
      <c r="GH13" s="12">
        <f t="shared" si="5"/>
        <v>0</v>
      </c>
      <c r="GI13" s="12">
        <f t="shared" si="5"/>
        <v>0</v>
      </c>
      <c r="GJ13" s="12">
        <f t="shared" si="5"/>
        <v>0</v>
      </c>
    </row>
    <row r="14" spans="1:192" x14ac:dyDescent="0.25">
      <c r="A14" s="147"/>
      <c r="B14" s="147"/>
      <c r="C14" s="148"/>
      <c r="D14" s="149"/>
      <c r="E14" s="198" t="str">
        <f xml:space="preserve"> LEFT(E13, LEN(E13) - 4)</f>
        <v>Solar asset depreciation</v>
      </c>
      <c r="F14" s="198"/>
      <c r="G14" s="198" t="str">
        <f xml:space="preserve"> SMU</f>
        <v>$ 000s</v>
      </c>
      <c r="H14" s="198">
        <f xml:space="preserve"> SUM(J14:GJ14)</f>
        <v>-81100.000000000015</v>
      </c>
      <c r="I14" s="150"/>
      <c r="J14" s="198">
        <f t="shared" ref="J14:BU14" si="6" xml:space="preserve"> -1 * J13</f>
        <v>0</v>
      </c>
      <c r="K14" s="198">
        <f t="shared" si="6"/>
        <v>0</v>
      </c>
      <c r="L14" s="198">
        <f t="shared" si="6"/>
        <v>0</v>
      </c>
      <c r="M14" s="198">
        <f t="shared" si="6"/>
        <v>0</v>
      </c>
      <c r="N14" s="198">
        <f t="shared" si="6"/>
        <v>0</v>
      </c>
      <c r="O14" s="198">
        <f t="shared" si="6"/>
        <v>0</v>
      </c>
      <c r="P14" s="198">
        <f t="shared" si="6"/>
        <v>0</v>
      </c>
      <c r="Q14" s="198">
        <f t="shared" si="6"/>
        <v>0</v>
      </c>
      <c r="R14" s="198">
        <f t="shared" si="6"/>
        <v>0</v>
      </c>
      <c r="S14" s="198">
        <f t="shared" si="6"/>
        <v>-1351.6666666666667</v>
      </c>
      <c r="T14" s="198">
        <f t="shared" si="6"/>
        <v>-1351.6666666666667</v>
      </c>
      <c r="U14" s="198">
        <f t="shared" si="6"/>
        <v>-1351.6666666666667</v>
      </c>
      <c r="V14" s="198">
        <f t="shared" si="6"/>
        <v>-1351.6666666666667</v>
      </c>
      <c r="W14" s="198">
        <f t="shared" si="6"/>
        <v>-1351.6666666666667</v>
      </c>
      <c r="X14" s="198">
        <f t="shared" si="6"/>
        <v>-1351.6666666666667</v>
      </c>
      <c r="Y14" s="198">
        <f t="shared" si="6"/>
        <v>-1351.6666666666667</v>
      </c>
      <c r="Z14" s="198">
        <f t="shared" si="6"/>
        <v>-1351.6666666666667</v>
      </c>
      <c r="AA14" s="198">
        <f t="shared" si="6"/>
        <v>-1351.6666666666667</v>
      </c>
      <c r="AB14" s="198">
        <f t="shared" si="6"/>
        <v>-1351.6666666666667</v>
      </c>
      <c r="AC14" s="198">
        <f t="shared" si="6"/>
        <v>-1351.6666666666667</v>
      </c>
      <c r="AD14" s="198">
        <f t="shared" si="6"/>
        <v>-1351.6666666666667</v>
      </c>
      <c r="AE14" s="198">
        <f t="shared" si="6"/>
        <v>-1351.6666666666667</v>
      </c>
      <c r="AF14" s="198">
        <f t="shared" si="6"/>
        <v>-1351.6666666666667</v>
      </c>
      <c r="AG14" s="198">
        <f t="shared" si="6"/>
        <v>-1351.6666666666667</v>
      </c>
      <c r="AH14" s="198">
        <f t="shared" si="6"/>
        <v>-1351.6666666666667</v>
      </c>
      <c r="AI14" s="198">
        <f t="shared" si="6"/>
        <v>-1351.6666666666667</v>
      </c>
      <c r="AJ14" s="198">
        <f t="shared" si="6"/>
        <v>-1351.6666666666667</v>
      </c>
      <c r="AK14" s="198">
        <f t="shared" si="6"/>
        <v>-1351.6666666666667</v>
      </c>
      <c r="AL14" s="198">
        <f t="shared" si="6"/>
        <v>-1351.6666666666667</v>
      </c>
      <c r="AM14" s="198">
        <f t="shared" si="6"/>
        <v>-1351.6666666666667</v>
      </c>
      <c r="AN14" s="198">
        <f t="shared" si="6"/>
        <v>-1351.6666666666667</v>
      </c>
      <c r="AO14" s="198">
        <f t="shared" si="6"/>
        <v>-1351.6666666666667</v>
      </c>
      <c r="AP14" s="198">
        <f t="shared" si="6"/>
        <v>-1351.6666666666667</v>
      </c>
      <c r="AQ14" s="198">
        <f t="shared" si="6"/>
        <v>-1351.6666666666667</v>
      </c>
      <c r="AR14" s="198">
        <f t="shared" si="6"/>
        <v>-1351.6666666666667</v>
      </c>
      <c r="AS14" s="198">
        <f t="shared" si="6"/>
        <v>-1351.6666666666667</v>
      </c>
      <c r="AT14" s="198">
        <f t="shared" si="6"/>
        <v>-1351.6666666666667</v>
      </c>
      <c r="AU14" s="198">
        <f t="shared" si="6"/>
        <v>-1351.6666666666667</v>
      </c>
      <c r="AV14" s="198">
        <f t="shared" si="6"/>
        <v>-1351.6666666666667</v>
      </c>
      <c r="AW14" s="198">
        <f t="shared" si="6"/>
        <v>-1351.6666666666667</v>
      </c>
      <c r="AX14" s="198">
        <f t="shared" si="6"/>
        <v>-1351.6666666666667</v>
      </c>
      <c r="AY14" s="198">
        <f t="shared" si="6"/>
        <v>-1351.6666666666667</v>
      </c>
      <c r="AZ14" s="198">
        <f t="shared" si="6"/>
        <v>-1351.6666666666667</v>
      </c>
      <c r="BA14" s="198">
        <f t="shared" si="6"/>
        <v>-1351.6666666666667</v>
      </c>
      <c r="BB14" s="198">
        <f t="shared" si="6"/>
        <v>-1351.6666666666667</v>
      </c>
      <c r="BC14" s="198">
        <f t="shared" si="6"/>
        <v>-1351.6666666666667</v>
      </c>
      <c r="BD14" s="198">
        <f t="shared" si="6"/>
        <v>-1351.6666666666667</v>
      </c>
      <c r="BE14" s="198">
        <f t="shared" si="6"/>
        <v>-1351.6666666666667</v>
      </c>
      <c r="BF14" s="198">
        <f t="shared" si="6"/>
        <v>-1351.6666666666667</v>
      </c>
      <c r="BG14" s="198">
        <f t="shared" si="6"/>
        <v>-1351.6666666666667</v>
      </c>
      <c r="BH14" s="198">
        <f t="shared" si="6"/>
        <v>-1351.6666666666667</v>
      </c>
      <c r="BI14" s="198">
        <f t="shared" si="6"/>
        <v>-1351.6666666666667</v>
      </c>
      <c r="BJ14" s="198">
        <f t="shared" si="6"/>
        <v>-1351.6666666666667</v>
      </c>
      <c r="BK14" s="198">
        <f t="shared" si="6"/>
        <v>-1351.6666666666667</v>
      </c>
      <c r="BL14" s="198">
        <f t="shared" si="6"/>
        <v>-1351.6666666666667</v>
      </c>
      <c r="BM14" s="198">
        <f t="shared" si="6"/>
        <v>-1351.6666666666667</v>
      </c>
      <c r="BN14" s="198">
        <f t="shared" si="6"/>
        <v>-1351.6666666666667</v>
      </c>
      <c r="BO14" s="198">
        <f t="shared" si="6"/>
        <v>-1351.6666666666667</v>
      </c>
      <c r="BP14" s="198">
        <f t="shared" si="6"/>
        <v>-1351.6666666666667</v>
      </c>
      <c r="BQ14" s="198">
        <f t="shared" si="6"/>
        <v>-1351.6666666666667</v>
      </c>
      <c r="BR14" s="198">
        <f t="shared" si="6"/>
        <v>-1351.6666666666667</v>
      </c>
      <c r="BS14" s="198">
        <f t="shared" si="6"/>
        <v>-1351.6666666666667</v>
      </c>
      <c r="BT14" s="198">
        <f t="shared" si="6"/>
        <v>-1351.6666666666667</v>
      </c>
      <c r="BU14" s="198">
        <f t="shared" si="6"/>
        <v>-1351.6666666666667</v>
      </c>
      <c r="BV14" s="198">
        <f t="shared" ref="BV14:EG14" si="7" xml:space="preserve"> -1 * BV13</f>
        <v>-1351.6666666666667</v>
      </c>
      <c r="BW14" s="198">
        <f t="shared" si="7"/>
        <v>-1351.6666666666667</v>
      </c>
      <c r="BX14" s="198">
        <f t="shared" si="7"/>
        <v>-1351.6666666666667</v>
      </c>
      <c r="BY14" s="198">
        <f t="shared" si="7"/>
        <v>-1351.6666666666667</v>
      </c>
      <c r="BZ14" s="198">
        <f t="shared" si="7"/>
        <v>-1351.6666666666667</v>
      </c>
      <c r="CA14" s="198">
        <f t="shared" si="7"/>
        <v>0</v>
      </c>
      <c r="CB14" s="198">
        <f t="shared" si="7"/>
        <v>0</v>
      </c>
      <c r="CC14" s="198">
        <f t="shared" si="7"/>
        <v>0</v>
      </c>
      <c r="CD14" s="198">
        <f t="shared" si="7"/>
        <v>0</v>
      </c>
      <c r="CE14" s="198">
        <f t="shared" si="7"/>
        <v>0</v>
      </c>
      <c r="CF14" s="198">
        <f t="shared" si="7"/>
        <v>0</v>
      </c>
      <c r="CG14" s="198">
        <f t="shared" si="7"/>
        <v>0</v>
      </c>
      <c r="CH14" s="198">
        <f t="shared" si="7"/>
        <v>0</v>
      </c>
      <c r="CI14" s="198">
        <f t="shared" si="7"/>
        <v>0</v>
      </c>
      <c r="CJ14" s="198">
        <f t="shared" si="7"/>
        <v>0</v>
      </c>
      <c r="CK14" s="198">
        <f t="shared" si="7"/>
        <v>0</v>
      </c>
      <c r="CL14" s="198">
        <f t="shared" si="7"/>
        <v>0</v>
      </c>
      <c r="CM14" s="198">
        <f t="shared" si="7"/>
        <v>0</v>
      </c>
      <c r="CN14" s="198">
        <f t="shared" si="7"/>
        <v>0</v>
      </c>
      <c r="CO14" s="198">
        <f t="shared" si="7"/>
        <v>0</v>
      </c>
      <c r="CP14" s="198">
        <f t="shared" si="7"/>
        <v>0</v>
      </c>
      <c r="CQ14" s="198">
        <f t="shared" si="7"/>
        <v>0</v>
      </c>
      <c r="CR14" s="198">
        <f t="shared" si="7"/>
        <v>0</v>
      </c>
      <c r="CS14" s="198">
        <f t="shared" si="7"/>
        <v>0</v>
      </c>
      <c r="CT14" s="198">
        <f t="shared" si="7"/>
        <v>0</v>
      </c>
      <c r="CU14" s="198">
        <f t="shared" si="7"/>
        <v>0</v>
      </c>
      <c r="CV14" s="198">
        <f t="shared" si="7"/>
        <v>0</v>
      </c>
      <c r="CW14" s="198">
        <f t="shared" si="7"/>
        <v>0</v>
      </c>
      <c r="CX14" s="198">
        <f t="shared" si="7"/>
        <v>0</v>
      </c>
      <c r="CY14" s="198">
        <f t="shared" si="7"/>
        <v>0</v>
      </c>
      <c r="CZ14" s="198">
        <f t="shared" si="7"/>
        <v>0</v>
      </c>
      <c r="DA14" s="198">
        <f t="shared" si="7"/>
        <v>0</v>
      </c>
      <c r="DB14" s="198">
        <f t="shared" si="7"/>
        <v>0</v>
      </c>
      <c r="DC14" s="198">
        <f t="shared" si="7"/>
        <v>0</v>
      </c>
      <c r="DD14" s="198">
        <f t="shared" si="7"/>
        <v>0</v>
      </c>
      <c r="DE14" s="198">
        <f t="shared" si="7"/>
        <v>0</v>
      </c>
      <c r="DF14" s="198">
        <f t="shared" si="7"/>
        <v>0</v>
      </c>
      <c r="DG14" s="198">
        <f t="shared" si="7"/>
        <v>0</v>
      </c>
      <c r="DH14" s="198">
        <f t="shared" si="7"/>
        <v>0</v>
      </c>
      <c r="DI14" s="198">
        <f t="shared" si="7"/>
        <v>0</v>
      </c>
      <c r="DJ14" s="198">
        <f t="shared" si="7"/>
        <v>0</v>
      </c>
      <c r="DK14" s="198">
        <f t="shared" si="7"/>
        <v>0</v>
      </c>
      <c r="DL14" s="198">
        <f t="shared" si="7"/>
        <v>0</v>
      </c>
      <c r="DM14" s="198">
        <f t="shared" si="7"/>
        <v>0</v>
      </c>
      <c r="DN14" s="198">
        <f t="shared" si="7"/>
        <v>0</v>
      </c>
      <c r="DO14" s="198">
        <f t="shared" si="7"/>
        <v>0</v>
      </c>
      <c r="DP14" s="198">
        <f t="shared" si="7"/>
        <v>0</v>
      </c>
      <c r="DQ14" s="198">
        <f t="shared" si="7"/>
        <v>0</v>
      </c>
      <c r="DR14" s="198">
        <f t="shared" si="7"/>
        <v>0</v>
      </c>
      <c r="DS14" s="198">
        <f t="shared" si="7"/>
        <v>0</v>
      </c>
      <c r="DT14" s="198">
        <f t="shared" si="7"/>
        <v>0</v>
      </c>
      <c r="DU14" s="198">
        <f t="shared" si="7"/>
        <v>0</v>
      </c>
      <c r="DV14" s="198">
        <f t="shared" si="7"/>
        <v>0</v>
      </c>
      <c r="DW14" s="198">
        <f t="shared" si="7"/>
        <v>0</v>
      </c>
      <c r="DX14" s="198">
        <f t="shared" si="7"/>
        <v>0</v>
      </c>
      <c r="DY14" s="198">
        <f t="shared" si="7"/>
        <v>0</v>
      </c>
      <c r="DZ14" s="198">
        <f t="shared" si="7"/>
        <v>0</v>
      </c>
      <c r="EA14" s="198">
        <f t="shared" si="7"/>
        <v>0</v>
      </c>
      <c r="EB14" s="198">
        <f t="shared" si="7"/>
        <v>0</v>
      </c>
      <c r="EC14" s="198">
        <f t="shared" si="7"/>
        <v>0</v>
      </c>
      <c r="ED14" s="198">
        <f t="shared" si="7"/>
        <v>0</v>
      </c>
      <c r="EE14" s="198">
        <f t="shared" si="7"/>
        <v>0</v>
      </c>
      <c r="EF14" s="198">
        <f t="shared" si="7"/>
        <v>0</v>
      </c>
      <c r="EG14" s="198">
        <f t="shared" si="7"/>
        <v>0</v>
      </c>
      <c r="EH14" s="198">
        <f t="shared" ref="EH14:GJ14" si="8" xml:space="preserve"> -1 * EH13</f>
        <v>0</v>
      </c>
      <c r="EI14" s="198">
        <f t="shared" si="8"/>
        <v>0</v>
      </c>
      <c r="EJ14" s="198">
        <f t="shared" si="8"/>
        <v>0</v>
      </c>
      <c r="EK14" s="198">
        <f t="shared" si="8"/>
        <v>0</v>
      </c>
      <c r="EL14" s="198">
        <f t="shared" si="8"/>
        <v>0</v>
      </c>
      <c r="EM14" s="198">
        <f t="shared" si="8"/>
        <v>0</v>
      </c>
      <c r="EN14" s="198">
        <f t="shared" si="8"/>
        <v>0</v>
      </c>
      <c r="EO14" s="198">
        <f t="shared" si="8"/>
        <v>0</v>
      </c>
      <c r="EP14" s="198">
        <f t="shared" si="8"/>
        <v>0</v>
      </c>
      <c r="EQ14" s="198">
        <f t="shared" si="8"/>
        <v>0</v>
      </c>
      <c r="ER14" s="198">
        <f t="shared" si="8"/>
        <v>0</v>
      </c>
      <c r="ES14" s="198">
        <f t="shared" si="8"/>
        <v>0</v>
      </c>
      <c r="ET14" s="198">
        <f t="shared" si="8"/>
        <v>0</v>
      </c>
      <c r="EU14" s="198">
        <f t="shared" si="8"/>
        <v>0</v>
      </c>
      <c r="EV14" s="198">
        <f t="shared" si="8"/>
        <v>0</v>
      </c>
      <c r="EW14" s="198">
        <f t="shared" si="8"/>
        <v>0</v>
      </c>
      <c r="EX14" s="198">
        <f t="shared" si="8"/>
        <v>0</v>
      </c>
      <c r="EY14" s="198">
        <f t="shared" si="8"/>
        <v>0</v>
      </c>
      <c r="EZ14" s="198">
        <f t="shared" si="8"/>
        <v>0</v>
      </c>
      <c r="FA14" s="198">
        <f t="shared" si="8"/>
        <v>0</v>
      </c>
      <c r="FB14" s="198">
        <f t="shared" si="8"/>
        <v>0</v>
      </c>
      <c r="FC14" s="198">
        <f t="shared" si="8"/>
        <v>0</v>
      </c>
      <c r="FD14" s="198">
        <f t="shared" si="8"/>
        <v>0</v>
      </c>
      <c r="FE14" s="198">
        <f t="shared" si="8"/>
        <v>0</v>
      </c>
      <c r="FF14" s="198">
        <f t="shared" si="8"/>
        <v>0</v>
      </c>
      <c r="FG14" s="198">
        <f t="shared" si="8"/>
        <v>0</v>
      </c>
      <c r="FH14" s="198">
        <f t="shared" si="8"/>
        <v>0</v>
      </c>
      <c r="FI14" s="198">
        <f t="shared" si="8"/>
        <v>0</v>
      </c>
      <c r="FJ14" s="198">
        <f t="shared" si="8"/>
        <v>0</v>
      </c>
      <c r="FK14" s="198">
        <f t="shared" si="8"/>
        <v>0</v>
      </c>
      <c r="FL14" s="198">
        <f t="shared" si="8"/>
        <v>0</v>
      </c>
      <c r="FM14" s="198">
        <f t="shared" si="8"/>
        <v>0</v>
      </c>
      <c r="FN14" s="198">
        <f t="shared" si="8"/>
        <v>0</v>
      </c>
      <c r="FO14" s="198">
        <f t="shared" si="8"/>
        <v>0</v>
      </c>
      <c r="FP14" s="198">
        <f t="shared" si="8"/>
        <v>0</v>
      </c>
      <c r="FQ14" s="198">
        <f t="shared" si="8"/>
        <v>0</v>
      </c>
      <c r="FR14" s="198">
        <f t="shared" si="8"/>
        <v>0</v>
      </c>
      <c r="FS14" s="198">
        <f t="shared" si="8"/>
        <v>0</v>
      </c>
      <c r="FT14" s="198">
        <f t="shared" si="8"/>
        <v>0</v>
      </c>
      <c r="FU14" s="198">
        <f t="shared" si="8"/>
        <v>0</v>
      </c>
      <c r="FV14" s="198">
        <f t="shared" si="8"/>
        <v>0</v>
      </c>
      <c r="FW14" s="198">
        <f t="shared" si="8"/>
        <v>0</v>
      </c>
      <c r="FX14" s="198">
        <f t="shared" si="8"/>
        <v>0</v>
      </c>
      <c r="FY14" s="198">
        <f t="shared" si="8"/>
        <v>0</v>
      </c>
      <c r="FZ14" s="198">
        <f t="shared" si="8"/>
        <v>0</v>
      </c>
      <c r="GA14" s="198">
        <f t="shared" si="8"/>
        <v>0</v>
      </c>
      <c r="GB14" s="198">
        <f t="shared" si="8"/>
        <v>0</v>
      </c>
      <c r="GC14" s="198">
        <f t="shared" si="8"/>
        <v>0</v>
      </c>
      <c r="GD14" s="198">
        <f t="shared" si="8"/>
        <v>0</v>
      </c>
      <c r="GE14" s="198">
        <f t="shared" si="8"/>
        <v>0</v>
      </c>
      <c r="GF14" s="198">
        <f t="shared" si="8"/>
        <v>0</v>
      </c>
      <c r="GG14" s="198">
        <f t="shared" si="8"/>
        <v>0</v>
      </c>
      <c r="GH14" s="198">
        <f t="shared" si="8"/>
        <v>0</v>
      </c>
      <c r="GI14" s="198">
        <f t="shared" si="8"/>
        <v>0</v>
      </c>
      <c r="GJ14" s="198">
        <f t="shared" si="8"/>
        <v>0</v>
      </c>
    </row>
    <row r="16" spans="1:192" x14ac:dyDescent="0.25">
      <c r="A16" s="15" t="s">
        <v>164</v>
      </c>
    </row>
    <row r="18" spans="1:192" s="610" customFormat="1" x14ac:dyDescent="0.25">
      <c r="A18" s="228"/>
      <c r="B18" s="228"/>
      <c r="C18" s="229"/>
      <c r="D18" s="230"/>
      <c r="E18" s="424" t="str">
        <f xml:space="preserve"> ConCost!E$57</f>
        <v>Sum of construction costs - m</v>
      </c>
      <c r="F18" s="424">
        <f xml:space="preserve"> ConCost!F$57</f>
        <v>81100</v>
      </c>
      <c r="G18" s="424" t="str">
        <f xml:space="preserve"> ConCost!G$57</f>
        <v>$ 000s</v>
      </c>
      <c r="H18" s="232"/>
      <c r="I18" s="232"/>
      <c r="J18" s="231"/>
      <c r="K18" s="231"/>
      <c r="L18" s="231"/>
      <c r="M18" s="231"/>
      <c r="N18" s="231"/>
      <c r="O18" s="231"/>
      <c r="P18" s="231"/>
      <c r="Q18" s="231"/>
      <c r="R18" s="231"/>
      <c r="S18" s="231"/>
      <c r="T18" s="231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  <c r="CK18" s="231"/>
      <c r="CL18" s="231"/>
      <c r="CM18" s="231"/>
      <c r="CN18" s="231"/>
      <c r="CO18" s="231"/>
      <c r="CP18" s="231"/>
      <c r="CQ18" s="231"/>
      <c r="CR18" s="231"/>
      <c r="CS18" s="231"/>
      <c r="CT18" s="231"/>
      <c r="CU18" s="231"/>
      <c r="CV18" s="231"/>
      <c r="CW18" s="231"/>
      <c r="CX18" s="231"/>
      <c r="CY18" s="231"/>
      <c r="CZ18" s="231"/>
      <c r="DA18" s="231"/>
      <c r="DB18" s="231"/>
      <c r="DC18" s="231"/>
      <c r="DD18" s="231"/>
      <c r="DE18" s="231"/>
      <c r="DF18" s="231"/>
      <c r="DG18" s="231"/>
      <c r="DH18" s="231"/>
      <c r="DI18" s="231"/>
      <c r="DJ18" s="231"/>
      <c r="DK18" s="231"/>
      <c r="DL18" s="231"/>
      <c r="DM18" s="231"/>
      <c r="DN18" s="231"/>
      <c r="DO18" s="231"/>
      <c r="DP18" s="231"/>
      <c r="DQ18" s="231"/>
      <c r="DR18" s="231"/>
      <c r="DS18" s="231"/>
      <c r="DT18" s="231"/>
      <c r="DU18" s="231"/>
      <c r="DV18" s="231"/>
      <c r="DW18" s="231"/>
      <c r="DX18" s="231"/>
      <c r="DY18" s="231"/>
      <c r="DZ18" s="231"/>
      <c r="EA18" s="231"/>
      <c r="EB18" s="231"/>
      <c r="EC18" s="231"/>
      <c r="ED18" s="231"/>
      <c r="EE18" s="231"/>
      <c r="EF18" s="231"/>
      <c r="EG18" s="231"/>
      <c r="EH18" s="231"/>
      <c r="EI18" s="231"/>
      <c r="EJ18" s="231"/>
      <c r="EK18" s="231"/>
      <c r="EL18" s="231"/>
      <c r="EM18" s="231"/>
      <c r="EN18" s="231"/>
      <c r="EO18" s="231"/>
      <c r="EP18" s="231"/>
      <c r="EQ18" s="231"/>
      <c r="ER18" s="231"/>
      <c r="ES18" s="231"/>
      <c r="ET18" s="231"/>
      <c r="EU18" s="231"/>
      <c r="EV18" s="231"/>
      <c r="EW18" s="231"/>
      <c r="EX18" s="231"/>
      <c r="EY18" s="231"/>
      <c r="EZ18" s="231"/>
      <c r="FA18" s="231"/>
      <c r="FB18" s="231"/>
      <c r="FC18" s="231"/>
      <c r="FD18" s="231"/>
      <c r="FE18" s="231"/>
      <c r="FF18" s="231"/>
      <c r="FG18" s="231"/>
      <c r="FH18" s="231"/>
      <c r="FI18" s="231"/>
      <c r="FJ18" s="231"/>
      <c r="FK18" s="231"/>
      <c r="FL18" s="231"/>
      <c r="FM18" s="231"/>
      <c r="FN18" s="231"/>
      <c r="FO18" s="231"/>
      <c r="FP18" s="231"/>
      <c r="FQ18" s="231"/>
      <c r="FR18" s="231"/>
      <c r="FS18" s="231"/>
      <c r="FT18" s="231"/>
      <c r="FU18" s="231"/>
      <c r="FV18" s="231"/>
      <c r="FW18" s="231"/>
      <c r="FX18" s="231"/>
      <c r="FY18" s="231"/>
      <c r="FZ18" s="231"/>
      <c r="GA18" s="231"/>
      <c r="GB18" s="231"/>
      <c r="GC18" s="231"/>
      <c r="GD18" s="231"/>
      <c r="GE18" s="231"/>
      <c r="GF18" s="231"/>
      <c r="GG18" s="231"/>
      <c r="GH18" s="231"/>
      <c r="GI18" s="231"/>
      <c r="GJ18" s="231"/>
    </row>
    <row r="19" spans="1:192" s="606" customFormat="1" x14ac:dyDescent="0.25">
      <c r="A19" s="15"/>
      <c r="B19" s="15"/>
      <c r="C19" s="21"/>
      <c r="D19" s="49"/>
      <c r="E19" s="238" t="str">
        <f xml:space="preserve"> Time!E$83</f>
        <v>End of construction period flag</v>
      </c>
      <c r="F19" s="238">
        <f xml:space="preserve"> Time!F$83</f>
        <v>0</v>
      </c>
      <c r="G19" s="238" t="str">
        <f xml:space="preserve"> Time!G$83</f>
        <v>flag</v>
      </c>
      <c r="H19" s="238">
        <f xml:space="preserve"> Time!H$83</f>
        <v>1</v>
      </c>
      <c r="I19" s="238">
        <f xml:space="preserve"> Time!I$83</f>
        <v>0</v>
      </c>
      <c r="J19" s="238">
        <f xml:space="preserve"> Time!J$83</f>
        <v>0</v>
      </c>
      <c r="K19" s="238">
        <f xml:space="preserve"> Time!K$83</f>
        <v>0</v>
      </c>
      <c r="L19" s="238">
        <f xml:space="preserve"> Time!L$83</f>
        <v>0</v>
      </c>
      <c r="M19" s="238">
        <f xml:space="preserve"> Time!M$83</f>
        <v>0</v>
      </c>
      <c r="N19" s="238">
        <f xml:space="preserve"> Time!N$83</f>
        <v>0</v>
      </c>
      <c r="O19" s="238">
        <f xml:space="preserve"> Time!O$83</f>
        <v>0</v>
      </c>
      <c r="P19" s="238">
        <f xml:space="preserve"> Time!P$83</f>
        <v>0</v>
      </c>
      <c r="Q19" s="238">
        <f xml:space="preserve"> Time!Q$83</f>
        <v>0</v>
      </c>
      <c r="R19" s="238">
        <f xml:space="preserve"> Time!R$83</f>
        <v>1</v>
      </c>
      <c r="S19" s="238">
        <f xml:space="preserve"> Time!S$83</f>
        <v>0</v>
      </c>
      <c r="T19" s="238">
        <f xml:space="preserve"> Time!T$83</f>
        <v>0</v>
      </c>
      <c r="U19" s="238">
        <f xml:space="preserve"> Time!U$83</f>
        <v>0</v>
      </c>
      <c r="V19" s="238">
        <f xml:space="preserve"> Time!V$83</f>
        <v>0</v>
      </c>
      <c r="W19" s="238">
        <f xml:space="preserve"> Time!W$83</f>
        <v>0</v>
      </c>
      <c r="X19" s="238">
        <f xml:space="preserve"> Time!X$83</f>
        <v>0</v>
      </c>
      <c r="Y19" s="238">
        <f xml:space="preserve"> Time!Y$83</f>
        <v>0</v>
      </c>
      <c r="Z19" s="238">
        <f xml:space="preserve"> Time!Z$83</f>
        <v>0</v>
      </c>
      <c r="AA19" s="238">
        <f xml:space="preserve"> Time!AA$83</f>
        <v>0</v>
      </c>
      <c r="AB19" s="238">
        <f xml:space="preserve"> Time!AB$83</f>
        <v>0</v>
      </c>
      <c r="AC19" s="238">
        <f xml:space="preserve"> Time!AC$83</f>
        <v>0</v>
      </c>
      <c r="AD19" s="238">
        <f xml:space="preserve"> Time!AD$83</f>
        <v>0</v>
      </c>
      <c r="AE19" s="238">
        <f xml:space="preserve"> Time!AE$83</f>
        <v>0</v>
      </c>
      <c r="AF19" s="238">
        <f xml:space="preserve"> Time!AF$83</f>
        <v>0</v>
      </c>
      <c r="AG19" s="238">
        <f xml:space="preserve"> Time!AG$83</f>
        <v>0</v>
      </c>
      <c r="AH19" s="238">
        <f xml:space="preserve"> Time!AH$83</f>
        <v>0</v>
      </c>
      <c r="AI19" s="238">
        <f xml:space="preserve"> Time!AI$83</f>
        <v>0</v>
      </c>
      <c r="AJ19" s="238">
        <f xml:space="preserve"> Time!AJ$83</f>
        <v>0</v>
      </c>
      <c r="AK19" s="238">
        <f xml:space="preserve"> Time!AK$83</f>
        <v>0</v>
      </c>
      <c r="AL19" s="238">
        <f xml:space="preserve"> Time!AL$83</f>
        <v>0</v>
      </c>
      <c r="AM19" s="238">
        <f xml:space="preserve"> Time!AM$83</f>
        <v>0</v>
      </c>
      <c r="AN19" s="238">
        <f xml:space="preserve"> Time!AN$83</f>
        <v>0</v>
      </c>
      <c r="AO19" s="238">
        <f xml:space="preserve"> Time!AO$83</f>
        <v>0</v>
      </c>
      <c r="AP19" s="238">
        <f xml:space="preserve"> Time!AP$83</f>
        <v>0</v>
      </c>
      <c r="AQ19" s="238">
        <f xml:space="preserve"> Time!AQ$83</f>
        <v>0</v>
      </c>
      <c r="AR19" s="238">
        <f xml:space="preserve"> Time!AR$83</f>
        <v>0</v>
      </c>
      <c r="AS19" s="238">
        <f xml:space="preserve"> Time!AS$83</f>
        <v>0</v>
      </c>
      <c r="AT19" s="238">
        <f xml:space="preserve"> Time!AT$83</f>
        <v>0</v>
      </c>
      <c r="AU19" s="238">
        <f xml:space="preserve"> Time!AU$83</f>
        <v>0</v>
      </c>
      <c r="AV19" s="238">
        <f xml:space="preserve"> Time!AV$83</f>
        <v>0</v>
      </c>
      <c r="AW19" s="238">
        <f xml:space="preserve"> Time!AW$83</f>
        <v>0</v>
      </c>
      <c r="AX19" s="238">
        <f xml:space="preserve"> Time!AX$83</f>
        <v>0</v>
      </c>
      <c r="AY19" s="238">
        <f xml:space="preserve"> Time!AY$83</f>
        <v>0</v>
      </c>
      <c r="AZ19" s="238">
        <f xml:space="preserve"> Time!AZ$83</f>
        <v>0</v>
      </c>
      <c r="BA19" s="238">
        <f xml:space="preserve"> Time!BA$83</f>
        <v>0</v>
      </c>
      <c r="BB19" s="238">
        <f xml:space="preserve"> Time!BB$83</f>
        <v>0</v>
      </c>
      <c r="BC19" s="238">
        <f xml:space="preserve"> Time!BC$83</f>
        <v>0</v>
      </c>
      <c r="BD19" s="238">
        <f xml:space="preserve"> Time!BD$83</f>
        <v>0</v>
      </c>
      <c r="BE19" s="238">
        <f xml:space="preserve"> Time!BE$83</f>
        <v>0</v>
      </c>
      <c r="BF19" s="238">
        <f xml:space="preserve"> Time!BF$83</f>
        <v>0</v>
      </c>
      <c r="BG19" s="238">
        <f xml:space="preserve"> Time!BG$83</f>
        <v>0</v>
      </c>
      <c r="BH19" s="238">
        <f xml:space="preserve"> Time!BH$83</f>
        <v>0</v>
      </c>
      <c r="BI19" s="238">
        <f xml:space="preserve"> Time!BI$83</f>
        <v>0</v>
      </c>
      <c r="BJ19" s="238">
        <f xml:space="preserve"> Time!BJ$83</f>
        <v>0</v>
      </c>
      <c r="BK19" s="238">
        <f xml:space="preserve"> Time!BK$83</f>
        <v>0</v>
      </c>
      <c r="BL19" s="238">
        <f xml:space="preserve"> Time!BL$83</f>
        <v>0</v>
      </c>
      <c r="BM19" s="238">
        <f xml:space="preserve"> Time!BM$83</f>
        <v>0</v>
      </c>
      <c r="BN19" s="238">
        <f xml:space="preserve"> Time!BN$83</f>
        <v>0</v>
      </c>
      <c r="BO19" s="238">
        <f xml:space="preserve"> Time!BO$83</f>
        <v>0</v>
      </c>
      <c r="BP19" s="238">
        <f xml:space="preserve"> Time!BP$83</f>
        <v>0</v>
      </c>
      <c r="BQ19" s="238">
        <f xml:space="preserve"> Time!BQ$83</f>
        <v>0</v>
      </c>
      <c r="BR19" s="238">
        <f xml:space="preserve"> Time!BR$83</f>
        <v>0</v>
      </c>
      <c r="BS19" s="238">
        <f xml:space="preserve"> Time!BS$83</f>
        <v>0</v>
      </c>
      <c r="BT19" s="238">
        <f xml:space="preserve"> Time!BT$83</f>
        <v>0</v>
      </c>
      <c r="BU19" s="238">
        <f xml:space="preserve"> Time!BU$83</f>
        <v>0</v>
      </c>
      <c r="BV19" s="238">
        <f xml:space="preserve"> Time!BV$83</f>
        <v>0</v>
      </c>
      <c r="BW19" s="238">
        <f xml:space="preserve"> Time!BW$83</f>
        <v>0</v>
      </c>
      <c r="BX19" s="238">
        <f xml:space="preserve"> Time!BX$83</f>
        <v>0</v>
      </c>
      <c r="BY19" s="238">
        <f xml:space="preserve"> Time!BY$83</f>
        <v>0</v>
      </c>
      <c r="BZ19" s="238">
        <f xml:space="preserve"> Time!BZ$83</f>
        <v>0</v>
      </c>
      <c r="CA19" s="238">
        <f xml:space="preserve"> Time!CA$83</f>
        <v>0</v>
      </c>
      <c r="CB19" s="238">
        <f xml:space="preserve"> Time!CB$83</f>
        <v>0</v>
      </c>
      <c r="CC19" s="238">
        <f xml:space="preserve"> Time!CC$83</f>
        <v>0</v>
      </c>
      <c r="CD19" s="238">
        <f xml:space="preserve"> Time!CD$83</f>
        <v>0</v>
      </c>
      <c r="CE19" s="238">
        <f xml:space="preserve"> Time!CE$83</f>
        <v>0</v>
      </c>
      <c r="CF19" s="238">
        <f xml:space="preserve"> Time!CF$83</f>
        <v>0</v>
      </c>
      <c r="CG19" s="238">
        <f xml:space="preserve"> Time!CG$83</f>
        <v>0</v>
      </c>
      <c r="CH19" s="238">
        <f xml:space="preserve"> Time!CH$83</f>
        <v>0</v>
      </c>
      <c r="CI19" s="238">
        <f xml:space="preserve"> Time!CI$83</f>
        <v>0</v>
      </c>
      <c r="CJ19" s="238">
        <f xml:space="preserve"> Time!CJ$83</f>
        <v>0</v>
      </c>
      <c r="CK19" s="238">
        <f xml:space="preserve"> Time!CK$83</f>
        <v>0</v>
      </c>
      <c r="CL19" s="238">
        <f xml:space="preserve"> Time!CL$83</f>
        <v>0</v>
      </c>
      <c r="CM19" s="238">
        <f xml:space="preserve"> Time!CM$83</f>
        <v>0</v>
      </c>
      <c r="CN19" s="238">
        <f xml:space="preserve"> Time!CN$83</f>
        <v>0</v>
      </c>
      <c r="CO19" s="238">
        <f xml:space="preserve"> Time!CO$83</f>
        <v>0</v>
      </c>
      <c r="CP19" s="238">
        <f xml:space="preserve"> Time!CP$83</f>
        <v>0</v>
      </c>
      <c r="CQ19" s="238">
        <f xml:space="preserve"> Time!CQ$83</f>
        <v>0</v>
      </c>
      <c r="CR19" s="238">
        <f xml:space="preserve"> Time!CR$83</f>
        <v>0</v>
      </c>
      <c r="CS19" s="238">
        <f xml:space="preserve"> Time!CS$83</f>
        <v>0</v>
      </c>
      <c r="CT19" s="238">
        <f xml:space="preserve"> Time!CT$83</f>
        <v>0</v>
      </c>
      <c r="CU19" s="238">
        <f xml:space="preserve"> Time!CU$83</f>
        <v>0</v>
      </c>
      <c r="CV19" s="238">
        <f xml:space="preserve"> Time!CV$83</f>
        <v>0</v>
      </c>
      <c r="CW19" s="238">
        <f xml:space="preserve"> Time!CW$83</f>
        <v>0</v>
      </c>
      <c r="CX19" s="238">
        <f xml:space="preserve"> Time!CX$83</f>
        <v>0</v>
      </c>
      <c r="CY19" s="238">
        <f xml:space="preserve"> Time!CY$83</f>
        <v>0</v>
      </c>
      <c r="CZ19" s="238">
        <f xml:space="preserve"> Time!CZ$83</f>
        <v>0</v>
      </c>
      <c r="DA19" s="238">
        <f xml:space="preserve"> Time!DA$83</f>
        <v>0</v>
      </c>
      <c r="DB19" s="238">
        <f xml:space="preserve"> Time!DB$83</f>
        <v>0</v>
      </c>
      <c r="DC19" s="238">
        <f xml:space="preserve"> Time!DC$83</f>
        <v>0</v>
      </c>
      <c r="DD19" s="238">
        <f xml:space="preserve"> Time!DD$83</f>
        <v>0</v>
      </c>
      <c r="DE19" s="238">
        <f xml:space="preserve"> Time!DE$83</f>
        <v>0</v>
      </c>
      <c r="DF19" s="238">
        <f xml:space="preserve"> Time!DF$83</f>
        <v>0</v>
      </c>
      <c r="DG19" s="238">
        <f xml:space="preserve"> Time!DG$83</f>
        <v>0</v>
      </c>
      <c r="DH19" s="238">
        <f xml:space="preserve"> Time!DH$83</f>
        <v>0</v>
      </c>
      <c r="DI19" s="238">
        <f xml:space="preserve"> Time!DI$83</f>
        <v>0</v>
      </c>
      <c r="DJ19" s="238">
        <f xml:space="preserve"> Time!DJ$83</f>
        <v>0</v>
      </c>
      <c r="DK19" s="238">
        <f xml:space="preserve"> Time!DK$83</f>
        <v>0</v>
      </c>
      <c r="DL19" s="238">
        <f xml:space="preserve"> Time!DL$83</f>
        <v>0</v>
      </c>
      <c r="DM19" s="238">
        <f xml:space="preserve"> Time!DM$83</f>
        <v>0</v>
      </c>
      <c r="DN19" s="238">
        <f xml:space="preserve"> Time!DN$83</f>
        <v>0</v>
      </c>
      <c r="DO19" s="238">
        <f xml:space="preserve"> Time!DO$83</f>
        <v>0</v>
      </c>
      <c r="DP19" s="238">
        <f xml:space="preserve"> Time!DP$83</f>
        <v>0</v>
      </c>
      <c r="DQ19" s="238">
        <f xml:space="preserve"> Time!DQ$83</f>
        <v>0</v>
      </c>
      <c r="DR19" s="238">
        <f xml:space="preserve"> Time!DR$83</f>
        <v>0</v>
      </c>
      <c r="DS19" s="238">
        <f xml:space="preserve"> Time!DS$83</f>
        <v>0</v>
      </c>
      <c r="DT19" s="238">
        <f xml:space="preserve"> Time!DT$83</f>
        <v>0</v>
      </c>
      <c r="DU19" s="238">
        <f xml:space="preserve"> Time!DU$83</f>
        <v>0</v>
      </c>
      <c r="DV19" s="238">
        <f xml:space="preserve"> Time!DV$83</f>
        <v>0</v>
      </c>
      <c r="DW19" s="238">
        <f xml:space="preserve"> Time!DW$83</f>
        <v>0</v>
      </c>
      <c r="DX19" s="238">
        <f xml:space="preserve"> Time!DX$83</f>
        <v>0</v>
      </c>
      <c r="DY19" s="238">
        <f xml:space="preserve"> Time!DY$83</f>
        <v>0</v>
      </c>
      <c r="DZ19" s="238">
        <f xml:space="preserve"> Time!DZ$83</f>
        <v>0</v>
      </c>
      <c r="EA19" s="238">
        <f xml:space="preserve"> Time!EA$83</f>
        <v>0</v>
      </c>
      <c r="EB19" s="238">
        <f xml:space="preserve"> Time!EB$83</f>
        <v>0</v>
      </c>
      <c r="EC19" s="238">
        <f xml:space="preserve"> Time!EC$83</f>
        <v>0</v>
      </c>
      <c r="ED19" s="238">
        <f xml:space="preserve"> Time!ED$83</f>
        <v>0</v>
      </c>
      <c r="EE19" s="238">
        <f xml:space="preserve"> Time!EE$83</f>
        <v>0</v>
      </c>
      <c r="EF19" s="238">
        <f xml:space="preserve"> Time!EF$83</f>
        <v>0</v>
      </c>
      <c r="EG19" s="238">
        <f xml:space="preserve"> Time!EG$83</f>
        <v>0</v>
      </c>
      <c r="EH19" s="238">
        <f xml:space="preserve"> Time!EH$83</f>
        <v>0</v>
      </c>
      <c r="EI19" s="238">
        <f xml:space="preserve"> Time!EI$83</f>
        <v>0</v>
      </c>
      <c r="EJ19" s="238">
        <f xml:space="preserve"> Time!EJ$83</f>
        <v>0</v>
      </c>
      <c r="EK19" s="238">
        <f xml:space="preserve"> Time!EK$83</f>
        <v>0</v>
      </c>
      <c r="EL19" s="238">
        <f xml:space="preserve"> Time!EL$83</f>
        <v>0</v>
      </c>
      <c r="EM19" s="238">
        <f xml:space="preserve"> Time!EM$83</f>
        <v>0</v>
      </c>
      <c r="EN19" s="238">
        <f xml:space="preserve"> Time!EN$83</f>
        <v>0</v>
      </c>
      <c r="EO19" s="238">
        <f xml:space="preserve"> Time!EO$83</f>
        <v>0</v>
      </c>
      <c r="EP19" s="238">
        <f xml:space="preserve"> Time!EP$83</f>
        <v>0</v>
      </c>
      <c r="EQ19" s="238">
        <f xml:space="preserve"> Time!EQ$83</f>
        <v>0</v>
      </c>
      <c r="ER19" s="238">
        <f xml:space="preserve"> Time!ER$83</f>
        <v>0</v>
      </c>
      <c r="ES19" s="238">
        <f xml:space="preserve"> Time!ES$83</f>
        <v>0</v>
      </c>
      <c r="ET19" s="238">
        <f xml:space="preserve"> Time!ET$83</f>
        <v>0</v>
      </c>
      <c r="EU19" s="238">
        <f xml:space="preserve"> Time!EU$83</f>
        <v>0</v>
      </c>
      <c r="EV19" s="238">
        <f xml:space="preserve"> Time!EV$83</f>
        <v>0</v>
      </c>
      <c r="EW19" s="238">
        <f xml:space="preserve"> Time!EW$83</f>
        <v>0</v>
      </c>
      <c r="EX19" s="238">
        <f xml:space="preserve"> Time!EX$83</f>
        <v>0</v>
      </c>
      <c r="EY19" s="238">
        <f xml:space="preserve"> Time!EY$83</f>
        <v>0</v>
      </c>
      <c r="EZ19" s="238">
        <f xml:space="preserve"> Time!EZ$83</f>
        <v>0</v>
      </c>
      <c r="FA19" s="238">
        <f xml:space="preserve"> Time!FA$83</f>
        <v>0</v>
      </c>
      <c r="FB19" s="238">
        <f xml:space="preserve"> Time!FB$83</f>
        <v>0</v>
      </c>
      <c r="FC19" s="238">
        <f xml:space="preserve"> Time!FC$83</f>
        <v>0</v>
      </c>
      <c r="FD19" s="238">
        <f xml:space="preserve"> Time!FD$83</f>
        <v>0</v>
      </c>
      <c r="FE19" s="238">
        <f xml:space="preserve"> Time!FE$83</f>
        <v>0</v>
      </c>
      <c r="FF19" s="238">
        <f xml:space="preserve"> Time!FF$83</f>
        <v>0</v>
      </c>
      <c r="FG19" s="238">
        <f xml:space="preserve"> Time!FG$83</f>
        <v>0</v>
      </c>
      <c r="FH19" s="238">
        <f xml:space="preserve"> Time!FH$83</f>
        <v>0</v>
      </c>
      <c r="FI19" s="238">
        <f xml:space="preserve"> Time!FI$83</f>
        <v>0</v>
      </c>
      <c r="FJ19" s="238">
        <f xml:space="preserve"> Time!FJ$83</f>
        <v>0</v>
      </c>
      <c r="FK19" s="238">
        <f xml:space="preserve"> Time!FK$83</f>
        <v>0</v>
      </c>
      <c r="FL19" s="238">
        <f xml:space="preserve"> Time!FL$83</f>
        <v>0</v>
      </c>
      <c r="FM19" s="238">
        <f xml:space="preserve"> Time!FM$83</f>
        <v>0</v>
      </c>
      <c r="FN19" s="238">
        <f xml:space="preserve"> Time!FN$83</f>
        <v>0</v>
      </c>
      <c r="FO19" s="238">
        <f xml:space="preserve"> Time!FO$83</f>
        <v>0</v>
      </c>
      <c r="FP19" s="238">
        <f xml:space="preserve"> Time!FP$83</f>
        <v>0</v>
      </c>
      <c r="FQ19" s="238">
        <f xml:space="preserve"> Time!FQ$83</f>
        <v>0</v>
      </c>
      <c r="FR19" s="238">
        <f xml:space="preserve"> Time!FR$83</f>
        <v>0</v>
      </c>
      <c r="FS19" s="238">
        <f xml:space="preserve"> Time!FS$83</f>
        <v>0</v>
      </c>
      <c r="FT19" s="238">
        <f xml:space="preserve"> Time!FT$83</f>
        <v>0</v>
      </c>
      <c r="FU19" s="238">
        <f xml:space="preserve"> Time!FU$83</f>
        <v>0</v>
      </c>
      <c r="FV19" s="238">
        <f xml:space="preserve"> Time!FV$83</f>
        <v>0</v>
      </c>
      <c r="FW19" s="238">
        <f xml:space="preserve"> Time!FW$83</f>
        <v>0</v>
      </c>
      <c r="FX19" s="238">
        <f xml:space="preserve"> Time!FX$83</f>
        <v>0</v>
      </c>
      <c r="FY19" s="238">
        <f xml:space="preserve"> Time!FY$83</f>
        <v>0</v>
      </c>
      <c r="FZ19" s="238">
        <f xml:space="preserve"> Time!FZ$83</f>
        <v>0</v>
      </c>
      <c r="GA19" s="238">
        <f xml:space="preserve"> Time!GA$83</f>
        <v>0</v>
      </c>
      <c r="GB19" s="238">
        <f xml:space="preserve"> Time!GB$83</f>
        <v>0</v>
      </c>
      <c r="GC19" s="238">
        <f xml:space="preserve"> Time!GC$83</f>
        <v>0</v>
      </c>
      <c r="GD19" s="238">
        <f xml:space="preserve"> Time!GD$83</f>
        <v>0</v>
      </c>
      <c r="GE19" s="238">
        <f xml:space="preserve"> Time!GE$83</f>
        <v>0</v>
      </c>
      <c r="GF19" s="238">
        <f xml:space="preserve"> Time!GF$83</f>
        <v>0</v>
      </c>
      <c r="GG19" s="238">
        <f xml:space="preserve"> Time!GG$83</f>
        <v>0</v>
      </c>
      <c r="GH19" s="238">
        <f xml:space="preserve"> Time!GH$83</f>
        <v>0</v>
      </c>
      <c r="GI19" s="238">
        <f xml:space="preserve"> Time!GI$83</f>
        <v>0</v>
      </c>
      <c r="GJ19" s="238">
        <f xml:space="preserve"> Time!GJ$83</f>
        <v>0</v>
      </c>
    </row>
    <row r="20" spans="1:192" s="606" customFormat="1" x14ac:dyDescent="0.25">
      <c r="A20" s="15"/>
      <c r="B20" s="15"/>
      <c r="C20" s="21"/>
      <c r="D20" s="49"/>
      <c r="E20" s="226"/>
      <c r="F20" s="226"/>
      <c r="G20" s="226"/>
      <c r="H20" s="226"/>
      <c r="I20" s="39"/>
      <c r="J20" s="22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</row>
    <row r="21" spans="1:192" s="606" customFormat="1" x14ac:dyDescent="0.25">
      <c r="A21" s="15"/>
      <c r="B21" s="15"/>
      <c r="C21" s="21"/>
      <c r="D21" s="49"/>
      <c r="E21" s="226" t="s">
        <v>165</v>
      </c>
      <c r="F21" s="226"/>
      <c r="G21" s="226" t="str">
        <f xml:space="preserve"> SMU</f>
        <v>$ 000s</v>
      </c>
      <c r="H21" s="226"/>
      <c r="I21" s="39"/>
      <c r="J21" s="226">
        <f t="shared" ref="J21:BU21" si="9">I23</f>
        <v>0</v>
      </c>
      <c r="K21" s="226">
        <f t="shared" si="9"/>
        <v>0</v>
      </c>
      <c r="L21" s="226">
        <f t="shared" si="9"/>
        <v>0</v>
      </c>
      <c r="M21" s="226">
        <f t="shared" si="9"/>
        <v>0</v>
      </c>
      <c r="N21" s="226">
        <f t="shared" si="9"/>
        <v>0</v>
      </c>
      <c r="O21" s="226">
        <f t="shared" si="9"/>
        <v>0</v>
      </c>
      <c r="P21" s="226">
        <f t="shared" si="9"/>
        <v>0</v>
      </c>
      <c r="Q21" s="226">
        <f t="shared" si="9"/>
        <v>0</v>
      </c>
      <c r="R21" s="226">
        <f t="shared" si="9"/>
        <v>0</v>
      </c>
      <c r="S21" s="226">
        <f t="shared" si="9"/>
        <v>81100</v>
      </c>
      <c r="T21" s="226">
        <f t="shared" si="9"/>
        <v>79748.333333333328</v>
      </c>
      <c r="U21" s="226">
        <f t="shared" si="9"/>
        <v>78396.666666666657</v>
      </c>
      <c r="V21" s="226">
        <f t="shared" si="9"/>
        <v>77044.999999999985</v>
      </c>
      <c r="W21" s="226">
        <f t="shared" si="9"/>
        <v>75693.333333333314</v>
      </c>
      <c r="X21" s="226">
        <f t="shared" si="9"/>
        <v>74341.666666666642</v>
      </c>
      <c r="Y21" s="226">
        <f t="shared" si="9"/>
        <v>72989.999999999971</v>
      </c>
      <c r="Z21" s="226">
        <f t="shared" si="9"/>
        <v>71638.333333333299</v>
      </c>
      <c r="AA21" s="226">
        <f t="shared" si="9"/>
        <v>70286.666666666628</v>
      </c>
      <c r="AB21" s="226">
        <f t="shared" si="9"/>
        <v>68934.999999999956</v>
      </c>
      <c r="AC21" s="226">
        <f t="shared" si="9"/>
        <v>67583.333333333285</v>
      </c>
      <c r="AD21" s="226">
        <f t="shared" si="9"/>
        <v>66231.666666666613</v>
      </c>
      <c r="AE21" s="226">
        <f t="shared" si="9"/>
        <v>64879.999999999949</v>
      </c>
      <c r="AF21" s="226">
        <f t="shared" si="9"/>
        <v>63528.333333333285</v>
      </c>
      <c r="AG21" s="226">
        <f t="shared" si="9"/>
        <v>62176.666666666621</v>
      </c>
      <c r="AH21" s="226">
        <f t="shared" si="9"/>
        <v>60824.999999999956</v>
      </c>
      <c r="AI21" s="226">
        <f t="shared" si="9"/>
        <v>59473.333333333292</v>
      </c>
      <c r="AJ21" s="226">
        <f t="shared" si="9"/>
        <v>58121.666666666628</v>
      </c>
      <c r="AK21" s="226">
        <f t="shared" si="9"/>
        <v>56769.999999999964</v>
      </c>
      <c r="AL21" s="226">
        <f t="shared" si="9"/>
        <v>55418.333333333299</v>
      </c>
      <c r="AM21" s="226">
        <f t="shared" si="9"/>
        <v>54066.666666666635</v>
      </c>
      <c r="AN21" s="226">
        <f t="shared" si="9"/>
        <v>52714.999999999971</v>
      </c>
      <c r="AO21" s="226">
        <f t="shared" si="9"/>
        <v>51363.333333333307</v>
      </c>
      <c r="AP21" s="226">
        <f t="shared" si="9"/>
        <v>50011.666666666642</v>
      </c>
      <c r="AQ21" s="226">
        <f t="shared" si="9"/>
        <v>48659.999999999978</v>
      </c>
      <c r="AR21" s="226">
        <f t="shared" si="9"/>
        <v>47308.333333333314</v>
      </c>
      <c r="AS21" s="226">
        <f t="shared" si="9"/>
        <v>45956.66666666665</v>
      </c>
      <c r="AT21" s="226">
        <f t="shared" si="9"/>
        <v>44604.999999999985</v>
      </c>
      <c r="AU21" s="226">
        <f t="shared" si="9"/>
        <v>43253.333333333321</v>
      </c>
      <c r="AV21" s="226">
        <f t="shared" si="9"/>
        <v>41901.666666666657</v>
      </c>
      <c r="AW21" s="226">
        <f t="shared" si="9"/>
        <v>40549.999999999993</v>
      </c>
      <c r="AX21" s="226">
        <f t="shared" si="9"/>
        <v>39198.333333333328</v>
      </c>
      <c r="AY21" s="226">
        <f t="shared" si="9"/>
        <v>37846.666666666664</v>
      </c>
      <c r="AZ21" s="226">
        <f t="shared" si="9"/>
        <v>36495</v>
      </c>
      <c r="BA21" s="226">
        <f t="shared" si="9"/>
        <v>35143.333333333336</v>
      </c>
      <c r="BB21" s="226">
        <f t="shared" si="9"/>
        <v>33791.666666666672</v>
      </c>
      <c r="BC21" s="226">
        <f t="shared" si="9"/>
        <v>32440.000000000004</v>
      </c>
      <c r="BD21" s="226">
        <f t="shared" si="9"/>
        <v>31088.333333333336</v>
      </c>
      <c r="BE21" s="226">
        <f t="shared" si="9"/>
        <v>29736.666666666668</v>
      </c>
      <c r="BF21" s="226">
        <f t="shared" si="9"/>
        <v>28385</v>
      </c>
      <c r="BG21" s="226">
        <f t="shared" si="9"/>
        <v>27033.333333333332</v>
      </c>
      <c r="BH21" s="226">
        <f t="shared" si="9"/>
        <v>25681.666666666664</v>
      </c>
      <c r="BI21" s="226">
        <f t="shared" si="9"/>
        <v>24329.999999999996</v>
      </c>
      <c r="BJ21" s="226">
        <f t="shared" si="9"/>
        <v>22978.333333333328</v>
      </c>
      <c r="BK21" s="226">
        <f t="shared" si="9"/>
        <v>21626.666666666661</v>
      </c>
      <c r="BL21" s="226">
        <f t="shared" si="9"/>
        <v>20274.999999999993</v>
      </c>
      <c r="BM21" s="226">
        <f t="shared" si="9"/>
        <v>18923.333333333325</v>
      </c>
      <c r="BN21" s="226">
        <f t="shared" si="9"/>
        <v>17571.666666666657</v>
      </c>
      <c r="BO21" s="226">
        <f t="shared" si="9"/>
        <v>16219.999999999991</v>
      </c>
      <c r="BP21" s="226">
        <f t="shared" si="9"/>
        <v>14868.333333333325</v>
      </c>
      <c r="BQ21" s="226">
        <f t="shared" si="9"/>
        <v>13516.666666666659</v>
      </c>
      <c r="BR21" s="226">
        <f t="shared" si="9"/>
        <v>12164.999999999993</v>
      </c>
      <c r="BS21" s="226">
        <f t="shared" si="9"/>
        <v>10813.333333333327</v>
      </c>
      <c r="BT21" s="226">
        <f t="shared" si="9"/>
        <v>9461.6666666666606</v>
      </c>
      <c r="BU21" s="226">
        <f t="shared" si="9"/>
        <v>8109.9999999999936</v>
      </c>
      <c r="BV21" s="226">
        <f t="shared" ref="BV21:EG21" si="10">BU23</f>
        <v>6758.3333333333267</v>
      </c>
      <c r="BW21" s="226">
        <f t="shared" si="10"/>
        <v>5406.6666666666597</v>
      </c>
      <c r="BX21" s="226">
        <f t="shared" si="10"/>
        <v>4054.9999999999927</v>
      </c>
      <c r="BY21" s="226">
        <f t="shared" si="10"/>
        <v>2703.3333333333258</v>
      </c>
      <c r="BZ21" s="226">
        <f t="shared" si="10"/>
        <v>1351.666666666659</v>
      </c>
      <c r="CA21" s="226">
        <f t="shared" si="10"/>
        <v>-7.73070496506989E-12</v>
      </c>
      <c r="CB21" s="226">
        <f t="shared" si="10"/>
        <v>-7.73070496506989E-12</v>
      </c>
      <c r="CC21" s="226">
        <f t="shared" si="10"/>
        <v>-7.73070496506989E-12</v>
      </c>
      <c r="CD21" s="226">
        <f t="shared" si="10"/>
        <v>-7.73070496506989E-12</v>
      </c>
      <c r="CE21" s="226">
        <f t="shared" si="10"/>
        <v>-7.73070496506989E-12</v>
      </c>
      <c r="CF21" s="226">
        <f t="shared" si="10"/>
        <v>-7.73070496506989E-12</v>
      </c>
      <c r="CG21" s="226">
        <f t="shared" si="10"/>
        <v>-7.73070496506989E-12</v>
      </c>
      <c r="CH21" s="226">
        <f t="shared" si="10"/>
        <v>-7.73070496506989E-12</v>
      </c>
      <c r="CI21" s="226">
        <f t="shared" si="10"/>
        <v>-7.73070496506989E-12</v>
      </c>
      <c r="CJ21" s="226">
        <f t="shared" si="10"/>
        <v>-7.73070496506989E-12</v>
      </c>
      <c r="CK21" s="226">
        <f t="shared" si="10"/>
        <v>-7.73070496506989E-12</v>
      </c>
      <c r="CL21" s="226">
        <f t="shared" si="10"/>
        <v>-7.73070496506989E-12</v>
      </c>
      <c r="CM21" s="226">
        <f t="shared" si="10"/>
        <v>-7.73070496506989E-12</v>
      </c>
      <c r="CN21" s="226">
        <f t="shared" si="10"/>
        <v>-7.73070496506989E-12</v>
      </c>
      <c r="CO21" s="226">
        <f t="shared" si="10"/>
        <v>-7.73070496506989E-12</v>
      </c>
      <c r="CP21" s="226">
        <f t="shared" si="10"/>
        <v>-7.73070496506989E-12</v>
      </c>
      <c r="CQ21" s="226">
        <f t="shared" si="10"/>
        <v>-7.73070496506989E-12</v>
      </c>
      <c r="CR21" s="226">
        <f t="shared" si="10"/>
        <v>-7.73070496506989E-12</v>
      </c>
      <c r="CS21" s="226">
        <f t="shared" si="10"/>
        <v>-7.73070496506989E-12</v>
      </c>
      <c r="CT21" s="226">
        <f t="shared" si="10"/>
        <v>-7.73070496506989E-12</v>
      </c>
      <c r="CU21" s="226">
        <f t="shared" si="10"/>
        <v>-7.73070496506989E-12</v>
      </c>
      <c r="CV21" s="226">
        <f t="shared" si="10"/>
        <v>-7.73070496506989E-12</v>
      </c>
      <c r="CW21" s="226">
        <f t="shared" si="10"/>
        <v>-7.73070496506989E-12</v>
      </c>
      <c r="CX21" s="226">
        <f t="shared" si="10"/>
        <v>-7.73070496506989E-12</v>
      </c>
      <c r="CY21" s="226">
        <f t="shared" si="10"/>
        <v>-7.73070496506989E-12</v>
      </c>
      <c r="CZ21" s="226">
        <f t="shared" si="10"/>
        <v>-7.73070496506989E-12</v>
      </c>
      <c r="DA21" s="226">
        <f t="shared" si="10"/>
        <v>-7.73070496506989E-12</v>
      </c>
      <c r="DB21" s="226">
        <f t="shared" si="10"/>
        <v>-7.73070496506989E-12</v>
      </c>
      <c r="DC21" s="226">
        <f t="shared" si="10"/>
        <v>-7.73070496506989E-12</v>
      </c>
      <c r="DD21" s="226">
        <f t="shared" si="10"/>
        <v>-7.73070496506989E-12</v>
      </c>
      <c r="DE21" s="226">
        <f t="shared" si="10"/>
        <v>-7.73070496506989E-12</v>
      </c>
      <c r="DF21" s="226">
        <f t="shared" si="10"/>
        <v>-7.73070496506989E-12</v>
      </c>
      <c r="DG21" s="226">
        <f t="shared" si="10"/>
        <v>-7.73070496506989E-12</v>
      </c>
      <c r="DH21" s="226">
        <f t="shared" si="10"/>
        <v>-7.73070496506989E-12</v>
      </c>
      <c r="DI21" s="226">
        <f t="shared" si="10"/>
        <v>-7.73070496506989E-12</v>
      </c>
      <c r="DJ21" s="226">
        <f t="shared" si="10"/>
        <v>-7.73070496506989E-12</v>
      </c>
      <c r="DK21" s="226">
        <f t="shared" si="10"/>
        <v>-7.73070496506989E-12</v>
      </c>
      <c r="DL21" s="226">
        <f t="shared" si="10"/>
        <v>-7.73070496506989E-12</v>
      </c>
      <c r="DM21" s="226">
        <f t="shared" si="10"/>
        <v>-7.73070496506989E-12</v>
      </c>
      <c r="DN21" s="226">
        <f t="shared" si="10"/>
        <v>-7.73070496506989E-12</v>
      </c>
      <c r="DO21" s="226">
        <f t="shared" si="10"/>
        <v>-7.73070496506989E-12</v>
      </c>
      <c r="DP21" s="226">
        <f t="shared" si="10"/>
        <v>-7.73070496506989E-12</v>
      </c>
      <c r="DQ21" s="226">
        <f t="shared" si="10"/>
        <v>-7.73070496506989E-12</v>
      </c>
      <c r="DR21" s="226">
        <f t="shared" si="10"/>
        <v>-7.73070496506989E-12</v>
      </c>
      <c r="DS21" s="226">
        <f t="shared" si="10"/>
        <v>-7.73070496506989E-12</v>
      </c>
      <c r="DT21" s="226">
        <f t="shared" si="10"/>
        <v>-7.73070496506989E-12</v>
      </c>
      <c r="DU21" s="226">
        <f t="shared" si="10"/>
        <v>-7.73070496506989E-12</v>
      </c>
      <c r="DV21" s="226">
        <f t="shared" si="10"/>
        <v>-7.73070496506989E-12</v>
      </c>
      <c r="DW21" s="226">
        <f t="shared" si="10"/>
        <v>-7.73070496506989E-12</v>
      </c>
      <c r="DX21" s="226">
        <f t="shared" si="10"/>
        <v>-7.73070496506989E-12</v>
      </c>
      <c r="DY21" s="226">
        <f t="shared" si="10"/>
        <v>-7.73070496506989E-12</v>
      </c>
      <c r="DZ21" s="226">
        <f t="shared" si="10"/>
        <v>-7.73070496506989E-12</v>
      </c>
      <c r="EA21" s="226">
        <f t="shared" si="10"/>
        <v>-7.73070496506989E-12</v>
      </c>
      <c r="EB21" s="226">
        <f t="shared" si="10"/>
        <v>-7.73070496506989E-12</v>
      </c>
      <c r="EC21" s="226">
        <f t="shared" si="10"/>
        <v>-7.73070496506989E-12</v>
      </c>
      <c r="ED21" s="226">
        <f t="shared" si="10"/>
        <v>-7.73070496506989E-12</v>
      </c>
      <c r="EE21" s="226">
        <f t="shared" si="10"/>
        <v>-7.73070496506989E-12</v>
      </c>
      <c r="EF21" s="226">
        <f t="shared" si="10"/>
        <v>-7.73070496506989E-12</v>
      </c>
      <c r="EG21" s="226">
        <f t="shared" si="10"/>
        <v>-7.73070496506989E-12</v>
      </c>
      <c r="EH21" s="226">
        <f t="shared" ref="EH21:GJ21" si="11">EG23</f>
        <v>-7.73070496506989E-12</v>
      </c>
      <c r="EI21" s="226">
        <f t="shared" si="11"/>
        <v>-7.73070496506989E-12</v>
      </c>
      <c r="EJ21" s="226">
        <f t="shared" si="11"/>
        <v>-7.73070496506989E-12</v>
      </c>
      <c r="EK21" s="226">
        <f t="shared" si="11"/>
        <v>-7.73070496506989E-12</v>
      </c>
      <c r="EL21" s="226">
        <f t="shared" si="11"/>
        <v>-7.73070496506989E-12</v>
      </c>
      <c r="EM21" s="226">
        <f t="shared" si="11"/>
        <v>-7.73070496506989E-12</v>
      </c>
      <c r="EN21" s="226">
        <f t="shared" si="11"/>
        <v>-7.73070496506989E-12</v>
      </c>
      <c r="EO21" s="226">
        <f t="shared" si="11"/>
        <v>-7.73070496506989E-12</v>
      </c>
      <c r="EP21" s="226">
        <f t="shared" si="11"/>
        <v>-7.73070496506989E-12</v>
      </c>
      <c r="EQ21" s="226">
        <f t="shared" si="11"/>
        <v>-7.73070496506989E-12</v>
      </c>
      <c r="ER21" s="226">
        <f t="shared" si="11"/>
        <v>-7.73070496506989E-12</v>
      </c>
      <c r="ES21" s="226">
        <f t="shared" si="11"/>
        <v>-7.73070496506989E-12</v>
      </c>
      <c r="ET21" s="226">
        <f t="shared" si="11"/>
        <v>-7.73070496506989E-12</v>
      </c>
      <c r="EU21" s="226">
        <f t="shared" si="11"/>
        <v>-7.73070496506989E-12</v>
      </c>
      <c r="EV21" s="226">
        <f t="shared" si="11"/>
        <v>-7.73070496506989E-12</v>
      </c>
      <c r="EW21" s="226">
        <f t="shared" si="11"/>
        <v>-7.73070496506989E-12</v>
      </c>
      <c r="EX21" s="226">
        <f t="shared" si="11"/>
        <v>-7.73070496506989E-12</v>
      </c>
      <c r="EY21" s="226">
        <f t="shared" si="11"/>
        <v>-7.73070496506989E-12</v>
      </c>
      <c r="EZ21" s="226">
        <f t="shared" si="11"/>
        <v>-7.73070496506989E-12</v>
      </c>
      <c r="FA21" s="226">
        <f t="shared" si="11"/>
        <v>-7.73070496506989E-12</v>
      </c>
      <c r="FB21" s="226">
        <f t="shared" si="11"/>
        <v>-7.73070496506989E-12</v>
      </c>
      <c r="FC21" s="226">
        <f t="shared" si="11"/>
        <v>-7.73070496506989E-12</v>
      </c>
      <c r="FD21" s="226">
        <f t="shared" si="11"/>
        <v>-7.73070496506989E-12</v>
      </c>
      <c r="FE21" s="226">
        <f t="shared" si="11"/>
        <v>-7.73070496506989E-12</v>
      </c>
      <c r="FF21" s="226">
        <f t="shared" si="11"/>
        <v>-7.73070496506989E-12</v>
      </c>
      <c r="FG21" s="226">
        <f t="shared" si="11"/>
        <v>-7.73070496506989E-12</v>
      </c>
      <c r="FH21" s="226">
        <f t="shared" si="11"/>
        <v>-7.73070496506989E-12</v>
      </c>
      <c r="FI21" s="226">
        <f t="shared" si="11"/>
        <v>-7.73070496506989E-12</v>
      </c>
      <c r="FJ21" s="226">
        <f t="shared" si="11"/>
        <v>-7.73070496506989E-12</v>
      </c>
      <c r="FK21" s="226">
        <f t="shared" si="11"/>
        <v>-7.73070496506989E-12</v>
      </c>
      <c r="FL21" s="226">
        <f t="shared" si="11"/>
        <v>-7.73070496506989E-12</v>
      </c>
      <c r="FM21" s="226">
        <f t="shared" si="11"/>
        <v>-7.73070496506989E-12</v>
      </c>
      <c r="FN21" s="226">
        <f t="shared" si="11"/>
        <v>-7.73070496506989E-12</v>
      </c>
      <c r="FO21" s="226">
        <f t="shared" si="11"/>
        <v>-7.73070496506989E-12</v>
      </c>
      <c r="FP21" s="226">
        <f t="shared" si="11"/>
        <v>-7.73070496506989E-12</v>
      </c>
      <c r="FQ21" s="226">
        <f t="shared" si="11"/>
        <v>-7.73070496506989E-12</v>
      </c>
      <c r="FR21" s="226">
        <f t="shared" si="11"/>
        <v>-7.73070496506989E-12</v>
      </c>
      <c r="FS21" s="226">
        <f t="shared" si="11"/>
        <v>-7.73070496506989E-12</v>
      </c>
      <c r="FT21" s="226">
        <f t="shared" si="11"/>
        <v>-7.73070496506989E-12</v>
      </c>
      <c r="FU21" s="226">
        <f t="shared" si="11"/>
        <v>-7.73070496506989E-12</v>
      </c>
      <c r="FV21" s="226">
        <f t="shared" si="11"/>
        <v>-7.73070496506989E-12</v>
      </c>
      <c r="FW21" s="226">
        <f t="shared" si="11"/>
        <v>-7.73070496506989E-12</v>
      </c>
      <c r="FX21" s="226">
        <f t="shared" si="11"/>
        <v>-7.73070496506989E-12</v>
      </c>
      <c r="FY21" s="226">
        <f t="shared" si="11"/>
        <v>-7.73070496506989E-12</v>
      </c>
      <c r="FZ21" s="226">
        <f t="shared" si="11"/>
        <v>-7.73070496506989E-12</v>
      </c>
      <c r="GA21" s="226">
        <f t="shared" si="11"/>
        <v>-7.73070496506989E-12</v>
      </c>
      <c r="GB21" s="226">
        <f t="shared" si="11"/>
        <v>-7.73070496506989E-12</v>
      </c>
      <c r="GC21" s="226">
        <f t="shared" si="11"/>
        <v>-7.73070496506989E-12</v>
      </c>
      <c r="GD21" s="226">
        <f t="shared" si="11"/>
        <v>-7.73070496506989E-12</v>
      </c>
      <c r="GE21" s="226">
        <f t="shared" si="11"/>
        <v>-7.73070496506989E-12</v>
      </c>
      <c r="GF21" s="226">
        <f t="shared" si="11"/>
        <v>-7.73070496506989E-12</v>
      </c>
      <c r="GG21" s="226">
        <f t="shared" si="11"/>
        <v>-7.73070496506989E-12</v>
      </c>
      <c r="GH21" s="226">
        <f t="shared" si="11"/>
        <v>-7.73070496506989E-12</v>
      </c>
      <c r="GI21" s="226">
        <f t="shared" si="11"/>
        <v>-7.73070496506989E-12</v>
      </c>
      <c r="GJ21" s="226">
        <f t="shared" si="11"/>
        <v>-7.73070496506989E-12</v>
      </c>
    </row>
    <row r="22" spans="1:192" s="606" customFormat="1" x14ac:dyDescent="0.25">
      <c r="A22" s="15"/>
      <c r="B22" s="15"/>
      <c r="C22" s="21"/>
      <c r="D22" s="49"/>
      <c r="E22" s="132" t="str">
        <f t="shared" ref="E22:AJ22" si="12" xml:space="preserve"> E$13</f>
        <v>Solar asset depreciation POS</v>
      </c>
      <c r="F22" s="132">
        <f t="shared" si="12"/>
        <v>0</v>
      </c>
      <c r="G22" s="132" t="str">
        <f t="shared" si="12"/>
        <v>$ 000s</v>
      </c>
      <c r="H22" s="132">
        <f t="shared" si="12"/>
        <v>81100.000000000015</v>
      </c>
      <c r="I22" s="132">
        <f t="shared" si="12"/>
        <v>0</v>
      </c>
      <c r="J22" s="132">
        <f t="shared" si="12"/>
        <v>0</v>
      </c>
      <c r="K22" s="132">
        <f t="shared" si="12"/>
        <v>0</v>
      </c>
      <c r="L22" s="132">
        <f t="shared" si="12"/>
        <v>0</v>
      </c>
      <c r="M22" s="132">
        <f t="shared" si="12"/>
        <v>0</v>
      </c>
      <c r="N22" s="132">
        <f t="shared" si="12"/>
        <v>0</v>
      </c>
      <c r="O22" s="132">
        <f t="shared" si="12"/>
        <v>0</v>
      </c>
      <c r="P22" s="132">
        <f t="shared" si="12"/>
        <v>0</v>
      </c>
      <c r="Q22" s="132">
        <f t="shared" si="12"/>
        <v>0</v>
      </c>
      <c r="R22" s="132">
        <f t="shared" si="12"/>
        <v>0</v>
      </c>
      <c r="S22" s="132">
        <f t="shared" si="12"/>
        <v>1351.6666666666667</v>
      </c>
      <c r="T22" s="132">
        <f t="shared" si="12"/>
        <v>1351.6666666666667</v>
      </c>
      <c r="U22" s="132">
        <f t="shared" si="12"/>
        <v>1351.6666666666667</v>
      </c>
      <c r="V22" s="132">
        <f t="shared" si="12"/>
        <v>1351.6666666666667</v>
      </c>
      <c r="W22" s="132">
        <f t="shared" si="12"/>
        <v>1351.6666666666667</v>
      </c>
      <c r="X22" s="132">
        <f t="shared" si="12"/>
        <v>1351.6666666666667</v>
      </c>
      <c r="Y22" s="132">
        <f t="shared" si="12"/>
        <v>1351.6666666666667</v>
      </c>
      <c r="Z22" s="132">
        <f t="shared" si="12"/>
        <v>1351.6666666666667</v>
      </c>
      <c r="AA22" s="132">
        <f t="shared" si="12"/>
        <v>1351.6666666666667</v>
      </c>
      <c r="AB22" s="132">
        <f t="shared" si="12"/>
        <v>1351.6666666666667</v>
      </c>
      <c r="AC22" s="132">
        <f t="shared" si="12"/>
        <v>1351.6666666666667</v>
      </c>
      <c r="AD22" s="132">
        <f t="shared" si="12"/>
        <v>1351.6666666666667</v>
      </c>
      <c r="AE22" s="132">
        <f t="shared" si="12"/>
        <v>1351.6666666666667</v>
      </c>
      <c r="AF22" s="132">
        <f t="shared" si="12"/>
        <v>1351.6666666666667</v>
      </c>
      <c r="AG22" s="132">
        <f t="shared" si="12"/>
        <v>1351.6666666666667</v>
      </c>
      <c r="AH22" s="132">
        <f t="shared" si="12"/>
        <v>1351.6666666666667</v>
      </c>
      <c r="AI22" s="132">
        <f t="shared" si="12"/>
        <v>1351.6666666666667</v>
      </c>
      <c r="AJ22" s="132">
        <f t="shared" si="12"/>
        <v>1351.6666666666667</v>
      </c>
      <c r="AK22" s="132">
        <f t="shared" ref="AK22:BP22" si="13" xml:space="preserve"> AK$13</f>
        <v>1351.6666666666667</v>
      </c>
      <c r="AL22" s="132">
        <f t="shared" si="13"/>
        <v>1351.6666666666667</v>
      </c>
      <c r="AM22" s="132">
        <f t="shared" si="13"/>
        <v>1351.6666666666667</v>
      </c>
      <c r="AN22" s="132">
        <f t="shared" si="13"/>
        <v>1351.6666666666667</v>
      </c>
      <c r="AO22" s="132">
        <f t="shared" si="13"/>
        <v>1351.6666666666667</v>
      </c>
      <c r="AP22" s="132">
        <f t="shared" si="13"/>
        <v>1351.6666666666667</v>
      </c>
      <c r="AQ22" s="132">
        <f t="shared" si="13"/>
        <v>1351.6666666666667</v>
      </c>
      <c r="AR22" s="132">
        <f t="shared" si="13"/>
        <v>1351.6666666666667</v>
      </c>
      <c r="AS22" s="132">
        <f t="shared" si="13"/>
        <v>1351.6666666666667</v>
      </c>
      <c r="AT22" s="132">
        <f t="shared" si="13"/>
        <v>1351.6666666666667</v>
      </c>
      <c r="AU22" s="132">
        <f t="shared" si="13"/>
        <v>1351.6666666666667</v>
      </c>
      <c r="AV22" s="132">
        <f t="shared" si="13"/>
        <v>1351.6666666666667</v>
      </c>
      <c r="AW22" s="132">
        <f t="shared" si="13"/>
        <v>1351.6666666666667</v>
      </c>
      <c r="AX22" s="132">
        <f t="shared" si="13"/>
        <v>1351.6666666666667</v>
      </c>
      <c r="AY22" s="132">
        <f t="shared" si="13"/>
        <v>1351.6666666666667</v>
      </c>
      <c r="AZ22" s="132">
        <f t="shared" si="13"/>
        <v>1351.6666666666667</v>
      </c>
      <c r="BA22" s="132">
        <f t="shared" si="13"/>
        <v>1351.6666666666667</v>
      </c>
      <c r="BB22" s="132">
        <f t="shared" si="13"/>
        <v>1351.6666666666667</v>
      </c>
      <c r="BC22" s="132">
        <f t="shared" si="13"/>
        <v>1351.6666666666667</v>
      </c>
      <c r="BD22" s="132">
        <f t="shared" si="13"/>
        <v>1351.6666666666667</v>
      </c>
      <c r="BE22" s="132">
        <f t="shared" si="13"/>
        <v>1351.6666666666667</v>
      </c>
      <c r="BF22" s="132">
        <f t="shared" si="13"/>
        <v>1351.6666666666667</v>
      </c>
      <c r="BG22" s="132">
        <f t="shared" si="13"/>
        <v>1351.6666666666667</v>
      </c>
      <c r="BH22" s="132">
        <f t="shared" si="13"/>
        <v>1351.6666666666667</v>
      </c>
      <c r="BI22" s="132">
        <f t="shared" si="13"/>
        <v>1351.6666666666667</v>
      </c>
      <c r="BJ22" s="132">
        <f t="shared" si="13"/>
        <v>1351.6666666666667</v>
      </c>
      <c r="BK22" s="132">
        <f t="shared" si="13"/>
        <v>1351.6666666666667</v>
      </c>
      <c r="BL22" s="132">
        <f t="shared" si="13"/>
        <v>1351.6666666666667</v>
      </c>
      <c r="BM22" s="132">
        <f t="shared" si="13"/>
        <v>1351.6666666666667</v>
      </c>
      <c r="BN22" s="132">
        <f t="shared" si="13"/>
        <v>1351.6666666666667</v>
      </c>
      <c r="BO22" s="132">
        <f t="shared" si="13"/>
        <v>1351.6666666666667</v>
      </c>
      <c r="BP22" s="132">
        <f t="shared" si="13"/>
        <v>1351.6666666666667</v>
      </c>
      <c r="BQ22" s="132">
        <f t="shared" ref="BQ22:CV22" si="14" xml:space="preserve"> BQ$13</f>
        <v>1351.6666666666667</v>
      </c>
      <c r="BR22" s="132">
        <f t="shared" si="14"/>
        <v>1351.6666666666667</v>
      </c>
      <c r="BS22" s="132">
        <f t="shared" si="14"/>
        <v>1351.6666666666667</v>
      </c>
      <c r="BT22" s="132">
        <f t="shared" si="14"/>
        <v>1351.6666666666667</v>
      </c>
      <c r="BU22" s="132">
        <f t="shared" si="14"/>
        <v>1351.6666666666667</v>
      </c>
      <c r="BV22" s="132">
        <f t="shared" si="14"/>
        <v>1351.6666666666667</v>
      </c>
      <c r="BW22" s="132">
        <f t="shared" si="14"/>
        <v>1351.6666666666667</v>
      </c>
      <c r="BX22" s="132">
        <f t="shared" si="14"/>
        <v>1351.6666666666667</v>
      </c>
      <c r="BY22" s="132">
        <f t="shared" si="14"/>
        <v>1351.6666666666667</v>
      </c>
      <c r="BZ22" s="132">
        <f t="shared" si="14"/>
        <v>1351.6666666666667</v>
      </c>
      <c r="CA22" s="132">
        <f t="shared" si="14"/>
        <v>0</v>
      </c>
      <c r="CB22" s="132">
        <f t="shared" si="14"/>
        <v>0</v>
      </c>
      <c r="CC22" s="132">
        <f t="shared" si="14"/>
        <v>0</v>
      </c>
      <c r="CD22" s="132">
        <f t="shared" si="14"/>
        <v>0</v>
      </c>
      <c r="CE22" s="132">
        <f t="shared" si="14"/>
        <v>0</v>
      </c>
      <c r="CF22" s="132">
        <f t="shared" si="14"/>
        <v>0</v>
      </c>
      <c r="CG22" s="132">
        <f t="shared" si="14"/>
        <v>0</v>
      </c>
      <c r="CH22" s="132">
        <f t="shared" si="14"/>
        <v>0</v>
      </c>
      <c r="CI22" s="132">
        <f t="shared" si="14"/>
        <v>0</v>
      </c>
      <c r="CJ22" s="132">
        <f t="shared" si="14"/>
        <v>0</v>
      </c>
      <c r="CK22" s="132">
        <f t="shared" si="14"/>
        <v>0</v>
      </c>
      <c r="CL22" s="132">
        <f t="shared" si="14"/>
        <v>0</v>
      </c>
      <c r="CM22" s="132">
        <f t="shared" si="14"/>
        <v>0</v>
      </c>
      <c r="CN22" s="132">
        <f t="shared" si="14"/>
        <v>0</v>
      </c>
      <c r="CO22" s="132">
        <f t="shared" si="14"/>
        <v>0</v>
      </c>
      <c r="CP22" s="132">
        <f t="shared" si="14"/>
        <v>0</v>
      </c>
      <c r="CQ22" s="132">
        <f t="shared" si="14"/>
        <v>0</v>
      </c>
      <c r="CR22" s="132">
        <f t="shared" si="14"/>
        <v>0</v>
      </c>
      <c r="CS22" s="132">
        <f t="shared" si="14"/>
        <v>0</v>
      </c>
      <c r="CT22" s="132">
        <f t="shared" si="14"/>
        <v>0</v>
      </c>
      <c r="CU22" s="132">
        <f t="shared" si="14"/>
        <v>0</v>
      </c>
      <c r="CV22" s="132">
        <f t="shared" si="14"/>
        <v>0</v>
      </c>
      <c r="CW22" s="132">
        <f t="shared" ref="CW22:EB22" si="15" xml:space="preserve"> CW$13</f>
        <v>0</v>
      </c>
      <c r="CX22" s="132">
        <f t="shared" si="15"/>
        <v>0</v>
      </c>
      <c r="CY22" s="132">
        <f t="shared" si="15"/>
        <v>0</v>
      </c>
      <c r="CZ22" s="132">
        <f t="shared" si="15"/>
        <v>0</v>
      </c>
      <c r="DA22" s="132">
        <f t="shared" si="15"/>
        <v>0</v>
      </c>
      <c r="DB22" s="132">
        <f t="shared" si="15"/>
        <v>0</v>
      </c>
      <c r="DC22" s="132">
        <f t="shared" si="15"/>
        <v>0</v>
      </c>
      <c r="DD22" s="132">
        <f t="shared" si="15"/>
        <v>0</v>
      </c>
      <c r="DE22" s="132">
        <f t="shared" si="15"/>
        <v>0</v>
      </c>
      <c r="DF22" s="132">
        <f t="shared" si="15"/>
        <v>0</v>
      </c>
      <c r="DG22" s="132">
        <f t="shared" si="15"/>
        <v>0</v>
      </c>
      <c r="DH22" s="132">
        <f t="shared" si="15"/>
        <v>0</v>
      </c>
      <c r="DI22" s="132">
        <f t="shared" si="15"/>
        <v>0</v>
      </c>
      <c r="DJ22" s="132">
        <f t="shared" si="15"/>
        <v>0</v>
      </c>
      <c r="DK22" s="132">
        <f t="shared" si="15"/>
        <v>0</v>
      </c>
      <c r="DL22" s="132">
        <f t="shared" si="15"/>
        <v>0</v>
      </c>
      <c r="DM22" s="132">
        <f t="shared" si="15"/>
        <v>0</v>
      </c>
      <c r="DN22" s="132">
        <f t="shared" si="15"/>
        <v>0</v>
      </c>
      <c r="DO22" s="132">
        <f t="shared" si="15"/>
        <v>0</v>
      </c>
      <c r="DP22" s="132">
        <f t="shared" si="15"/>
        <v>0</v>
      </c>
      <c r="DQ22" s="132">
        <f t="shared" si="15"/>
        <v>0</v>
      </c>
      <c r="DR22" s="132">
        <f t="shared" si="15"/>
        <v>0</v>
      </c>
      <c r="DS22" s="132">
        <f t="shared" si="15"/>
        <v>0</v>
      </c>
      <c r="DT22" s="132">
        <f t="shared" si="15"/>
        <v>0</v>
      </c>
      <c r="DU22" s="132">
        <f t="shared" si="15"/>
        <v>0</v>
      </c>
      <c r="DV22" s="132">
        <f t="shared" si="15"/>
        <v>0</v>
      </c>
      <c r="DW22" s="132">
        <f t="shared" si="15"/>
        <v>0</v>
      </c>
      <c r="DX22" s="132">
        <f t="shared" si="15"/>
        <v>0</v>
      </c>
      <c r="DY22" s="132">
        <f t="shared" si="15"/>
        <v>0</v>
      </c>
      <c r="DZ22" s="132">
        <f t="shared" si="15"/>
        <v>0</v>
      </c>
      <c r="EA22" s="132">
        <f t="shared" si="15"/>
        <v>0</v>
      </c>
      <c r="EB22" s="132">
        <f t="shared" si="15"/>
        <v>0</v>
      </c>
      <c r="EC22" s="132">
        <f t="shared" ref="EC22:FH22" si="16" xml:space="preserve"> EC$13</f>
        <v>0</v>
      </c>
      <c r="ED22" s="132">
        <f t="shared" si="16"/>
        <v>0</v>
      </c>
      <c r="EE22" s="132">
        <f t="shared" si="16"/>
        <v>0</v>
      </c>
      <c r="EF22" s="132">
        <f t="shared" si="16"/>
        <v>0</v>
      </c>
      <c r="EG22" s="132">
        <f t="shared" si="16"/>
        <v>0</v>
      </c>
      <c r="EH22" s="132">
        <f t="shared" si="16"/>
        <v>0</v>
      </c>
      <c r="EI22" s="132">
        <f t="shared" si="16"/>
        <v>0</v>
      </c>
      <c r="EJ22" s="132">
        <f t="shared" si="16"/>
        <v>0</v>
      </c>
      <c r="EK22" s="132">
        <f t="shared" si="16"/>
        <v>0</v>
      </c>
      <c r="EL22" s="132">
        <f t="shared" si="16"/>
        <v>0</v>
      </c>
      <c r="EM22" s="132">
        <f t="shared" si="16"/>
        <v>0</v>
      </c>
      <c r="EN22" s="132">
        <f t="shared" si="16"/>
        <v>0</v>
      </c>
      <c r="EO22" s="132">
        <f t="shared" si="16"/>
        <v>0</v>
      </c>
      <c r="EP22" s="132">
        <f t="shared" si="16"/>
        <v>0</v>
      </c>
      <c r="EQ22" s="132">
        <f t="shared" si="16"/>
        <v>0</v>
      </c>
      <c r="ER22" s="132">
        <f t="shared" si="16"/>
        <v>0</v>
      </c>
      <c r="ES22" s="132">
        <f t="shared" si="16"/>
        <v>0</v>
      </c>
      <c r="ET22" s="132">
        <f t="shared" si="16"/>
        <v>0</v>
      </c>
      <c r="EU22" s="132">
        <f t="shared" si="16"/>
        <v>0</v>
      </c>
      <c r="EV22" s="132">
        <f t="shared" si="16"/>
        <v>0</v>
      </c>
      <c r="EW22" s="132">
        <f t="shared" si="16"/>
        <v>0</v>
      </c>
      <c r="EX22" s="132">
        <f t="shared" si="16"/>
        <v>0</v>
      </c>
      <c r="EY22" s="132">
        <f t="shared" si="16"/>
        <v>0</v>
      </c>
      <c r="EZ22" s="132">
        <f t="shared" si="16"/>
        <v>0</v>
      </c>
      <c r="FA22" s="132">
        <f t="shared" si="16"/>
        <v>0</v>
      </c>
      <c r="FB22" s="132">
        <f t="shared" si="16"/>
        <v>0</v>
      </c>
      <c r="FC22" s="132">
        <f t="shared" si="16"/>
        <v>0</v>
      </c>
      <c r="FD22" s="132">
        <f t="shared" si="16"/>
        <v>0</v>
      </c>
      <c r="FE22" s="132">
        <f t="shared" si="16"/>
        <v>0</v>
      </c>
      <c r="FF22" s="132">
        <f t="shared" si="16"/>
        <v>0</v>
      </c>
      <c r="FG22" s="132">
        <f t="shared" si="16"/>
        <v>0</v>
      </c>
      <c r="FH22" s="132">
        <f t="shared" si="16"/>
        <v>0</v>
      </c>
      <c r="FI22" s="132">
        <f t="shared" ref="FI22:GJ22" si="17" xml:space="preserve"> FI$13</f>
        <v>0</v>
      </c>
      <c r="FJ22" s="132">
        <f t="shared" si="17"/>
        <v>0</v>
      </c>
      <c r="FK22" s="132">
        <f t="shared" si="17"/>
        <v>0</v>
      </c>
      <c r="FL22" s="132">
        <f t="shared" si="17"/>
        <v>0</v>
      </c>
      <c r="FM22" s="132">
        <f t="shared" si="17"/>
        <v>0</v>
      </c>
      <c r="FN22" s="132">
        <f t="shared" si="17"/>
        <v>0</v>
      </c>
      <c r="FO22" s="132">
        <f t="shared" si="17"/>
        <v>0</v>
      </c>
      <c r="FP22" s="132">
        <f t="shared" si="17"/>
        <v>0</v>
      </c>
      <c r="FQ22" s="132">
        <f t="shared" si="17"/>
        <v>0</v>
      </c>
      <c r="FR22" s="132">
        <f t="shared" si="17"/>
        <v>0</v>
      </c>
      <c r="FS22" s="132">
        <f t="shared" si="17"/>
        <v>0</v>
      </c>
      <c r="FT22" s="132">
        <f t="shared" si="17"/>
        <v>0</v>
      </c>
      <c r="FU22" s="132">
        <f t="shared" si="17"/>
        <v>0</v>
      </c>
      <c r="FV22" s="132">
        <f t="shared" si="17"/>
        <v>0</v>
      </c>
      <c r="FW22" s="132">
        <f t="shared" si="17"/>
        <v>0</v>
      </c>
      <c r="FX22" s="132">
        <f t="shared" si="17"/>
        <v>0</v>
      </c>
      <c r="FY22" s="132">
        <f t="shared" si="17"/>
        <v>0</v>
      </c>
      <c r="FZ22" s="132">
        <f t="shared" si="17"/>
        <v>0</v>
      </c>
      <c r="GA22" s="132">
        <f t="shared" si="17"/>
        <v>0</v>
      </c>
      <c r="GB22" s="132">
        <f t="shared" si="17"/>
        <v>0</v>
      </c>
      <c r="GC22" s="132">
        <f t="shared" si="17"/>
        <v>0</v>
      </c>
      <c r="GD22" s="132">
        <f t="shared" si="17"/>
        <v>0</v>
      </c>
      <c r="GE22" s="132">
        <f t="shared" si="17"/>
        <v>0</v>
      </c>
      <c r="GF22" s="132">
        <f t="shared" si="17"/>
        <v>0</v>
      </c>
      <c r="GG22" s="132">
        <f t="shared" si="17"/>
        <v>0</v>
      </c>
      <c r="GH22" s="132">
        <f t="shared" si="17"/>
        <v>0</v>
      </c>
      <c r="GI22" s="132">
        <f t="shared" si="17"/>
        <v>0</v>
      </c>
      <c r="GJ22" s="132">
        <f t="shared" si="17"/>
        <v>0</v>
      </c>
    </row>
    <row r="23" spans="1:192" s="611" customFormat="1" x14ac:dyDescent="0.25">
      <c r="A23" s="414"/>
      <c r="B23" s="414"/>
      <c r="C23" s="415"/>
      <c r="D23" s="416"/>
      <c r="E23" s="417" t="s">
        <v>166</v>
      </c>
      <c r="F23" s="417"/>
      <c r="G23" s="417" t="str">
        <f xml:space="preserve"> SMU</f>
        <v>$ 000s</v>
      </c>
      <c r="H23" s="417"/>
      <c r="I23" s="418"/>
      <c r="J23" s="417">
        <f t="shared" ref="J23:AO23" si="18" xml:space="preserve"> IF( J19 = 1, $F18, J21 - J22)</f>
        <v>0</v>
      </c>
      <c r="K23" s="417">
        <f t="shared" si="18"/>
        <v>0</v>
      </c>
      <c r="L23" s="417">
        <f t="shared" si="18"/>
        <v>0</v>
      </c>
      <c r="M23" s="417">
        <f t="shared" si="18"/>
        <v>0</v>
      </c>
      <c r="N23" s="417">
        <f t="shared" si="18"/>
        <v>0</v>
      </c>
      <c r="O23" s="417">
        <f t="shared" si="18"/>
        <v>0</v>
      </c>
      <c r="P23" s="417">
        <f t="shared" si="18"/>
        <v>0</v>
      </c>
      <c r="Q23" s="417">
        <f t="shared" si="18"/>
        <v>0</v>
      </c>
      <c r="R23" s="417">
        <f t="shared" si="18"/>
        <v>81100</v>
      </c>
      <c r="S23" s="417">
        <f t="shared" si="18"/>
        <v>79748.333333333328</v>
      </c>
      <c r="T23" s="417">
        <f t="shared" si="18"/>
        <v>78396.666666666657</v>
      </c>
      <c r="U23" s="417">
        <f t="shared" si="18"/>
        <v>77044.999999999985</v>
      </c>
      <c r="V23" s="417">
        <f t="shared" si="18"/>
        <v>75693.333333333314</v>
      </c>
      <c r="W23" s="417">
        <f t="shared" si="18"/>
        <v>74341.666666666642</v>
      </c>
      <c r="X23" s="417">
        <f t="shared" si="18"/>
        <v>72989.999999999971</v>
      </c>
      <c r="Y23" s="417">
        <f t="shared" si="18"/>
        <v>71638.333333333299</v>
      </c>
      <c r="Z23" s="417">
        <f t="shared" si="18"/>
        <v>70286.666666666628</v>
      </c>
      <c r="AA23" s="417">
        <f t="shared" si="18"/>
        <v>68934.999999999956</v>
      </c>
      <c r="AB23" s="417">
        <f t="shared" si="18"/>
        <v>67583.333333333285</v>
      </c>
      <c r="AC23" s="417">
        <f t="shared" si="18"/>
        <v>66231.666666666613</v>
      </c>
      <c r="AD23" s="417">
        <f t="shared" si="18"/>
        <v>64879.999999999949</v>
      </c>
      <c r="AE23" s="417">
        <f t="shared" si="18"/>
        <v>63528.333333333285</v>
      </c>
      <c r="AF23" s="417">
        <f t="shared" si="18"/>
        <v>62176.666666666621</v>
      </c>
      <c r="AG23" s="417">
        <f t="shared" si="18"/>
        <v>60824.999999999956</v>
      </c>
      <c r="AH23" s="417">
        <f t="shared" si="18"/>
        <v>59473.333333333292</v>
      </c>
      <c r="AI23" s="417">
        <f t="shared" si="18"/>
        <v>58121.666666666628</v>
      </c>
      <c r="AJ23" s="417">
        <f t="shared" si="18"/>
        <v>56769.999999999964</v>
      </c>
      <c r="AK23" s="417">
        <f t="shared" si="18"/>
        <v>55418.333333333299</v>
      </c>
      <c r="AL23" s="417">
        <f t="shared" si="18"/>
        <v>54066.666666666635</v>
      </c>
      <c r="AM23" s="417">
        <f t="shared" si="18"/>
        <v>52714.999999999971</v>
      </c>
      <c r="AN23" s="417">
        <f t="shared" si="18"/>
        <v>51363.333333333307</v>
      </c>
      <c r="AO23" s="417">
        <f t="shared" si="18"/>
        <v>50011.666666666642</v>
      </c>
      <c r="AP23" s="417">
        <f t="shared" ref="AP23:BU23" si="19" xml:space="preserve"> IF( AP19 = 1, $F18, AP21 - AP22)</f>
        <v>48659.999999999978</v>
      </c>
      <c r="AQ23" s="417">
        <f t="shared" si="19"/>
        <v>47308.333333333314</v>
      </c>
      <c r="AR23" s="417">
        <f t="shared" si="19"/>
        <v>45956.66666666665</v>
      </c>
      <c r="AS23" s="417">
        <f t="shared" si="19"/>
        <v>44604.999999999985</v>
      </c>
      <c r="AT23" s="417">
        <f t="shared" si="19"/>
        <v>43253.333333333321</v>
      </c>
      <c r="AU23" s="417">
        <f t="shared" si="19"/>
        <v>41901.666666666657</v>
      </c>
      <c r="AV23" s="417">
        <f t="shared" si="19"/>
        <v>40549.999999999993</v>
      </c>
      <c r="AW23" s="417">
        <f t="shared" si="19"/>
        <v>39198.333333333328</v>
      </c>
      <c r="AX23" s="417">
        <f t="shared" si="19"/>
        <v>37846.666666666664</v>
      </c>
      <c r="AY23" s="417">
        <f t="shared" si="19"/>
        <v>36495</v>
      </c>
      <c r="AZ23" s="417">
        <f t="shared" si="19"/>
        <v>35143.333333333336</v>
      </c>
      <c r="BA23" s="417">
        <f t="shared" si="19"/>
        <v>33791.666666666672</v>
      </c>
      <c r="BB23" s="417">
        <f t="shared" si="19"/>
        <v>32440.000000000004</v>
      </c>
      <c r="BC23" s="417">
        <f t="shared" si="19"/>
        <v>31088.333333333336</v>
      </c>
      <c r="BD23" s="417">
        <f t="shared" si="19"/>
        <v>29736.666666666668</v>
      </c>
      <c r="BE23" s="417">
        <f t="shared" si="19"/>
        <v>28385</v>
      </c>
      <c r="BF23" s="417">
        <f t="shared" si="19"/>
        <v>27033.333333333332</v>
      </c>
      <c r="BG23" s="417">
        <f t="shared" si="19"/>
        <v>25681.666666666664</v>
      </c>
      <c r="BH23" s="417">
        <f t="shared" si="19"/>
        <v>24329.999999999996</v>
      </c>
      <c r="BI23" s="417">
        <f t="shared" si="19"/>
        <v>22978.333333333328</v>
      </c>
      <c r="BJ23" s="417">
        <f t="shared" si="19"/>
        <v>21626.666666666661</v>
      </c>
      <c r="BK23" s="417">
        <f t="shared" si="19"/>
        <v>20274.999999999993</v>
      </c>
      <c r="BL23" s="417">
        <f t="shared" si="19"/>
        <v>18923.333333333325</v>
      </c>
      <c r="BM23" s="417">
        <f t="shared" si="19"/>
        <v>17571.666666666657</v>
      </c>
      <c r="BN23" s="417">
        <f t="shared" si="19"/>
        <v>16219.999999999991</v>
      </c>
      <c r="BO23" s="417">
        <f t="shared" si="19"/>
        <v>14868.333333333325</v>
      </c>
      <c r="BP23" s="417">
        <f t="shared" si="19"/>
        <v>13516.666666666659</v>
      </c>
      <c r="BQ23" s="417">
        <f t="shared" si="19"/>
        <v>12164.999999999993</v>
      </c>
      <c r="BR23" s="417">
        <f t="shared" si="19"/>
        <v>10813.333333333327</v>
      </c>
      <c r="BS23" s="417">
        <f t="shared" si="19"/>
        <v>9461.6666666666606</v>
      </c>
      <c r="BT23" s="417">
        <f t="shared" si="19"/>
        <v>8109.9999999999936</v>
      </c>
      <c r="BU23" s="417">
        <f t="shared" si="19"/>
        <v>6758.3333333333267</v>
      </c>
      <c r="BV23" s="417">
        <f t="shared" ref="BV23:DA23" si="20" xml:space="preserve"> IF( BV19 = 1, $F18, BV21 - BV22)</f>
        <v>5406.6666666666597</v>
      </c>
      <c r="BW23" s="417">
        <f t="shared" si="20"/>
        <v>4054.9999999999927</v>
      </c>
      <c r="BX23" s="417">
        <f t="shared" si="20"/>
        <v>2703.3333333333258</v>
      </c>
      <c r="BY23" s="417">
        <f t="shared" si="20"/>
        <v>1351.666666666659</v>
      </c>
      <c r="BZ23" s="417">
        <f t="shared" si="20"/>
        <v>-7.73070496506989E-12</v>
      </c>
      <c r="CA23" s="417">
        <f t="shared" si="20"/>
        <v>-7.73070496506989E-12</v>
      </c>
      <c r="CB23" s="417">
        <f t="shared" si="20"/>
        <v>-7.73070496506989E-12</v>
      </c>
      <c r="CC23" s="417">
        <f t="shared" si="20"/>
        <v>-7.73070496506989E-12</v>
      </c>
      <c r="CD23" s="417">
        <f t="shared" si="20"/>
        <v>-7.73070496506989E-12</v>
      </c>
      <c r="CE23" s="417">
        <f t="shared" si="20"/>
        <v>-7.73070496506989E-12</v>
      </c>
      <c r="CF23" s="417">
        <f t="shared" si="20"/>
        <v>-7.73070496506989E-12</v>
      </c>
      <c r="CG23" s="417">
        <f t="shared" si="20"/>
        <v>-7.73070496506989E-12</v>
      </c>
      <c r="CH23" s="417">
        <f t="shared" si="20"/>
        <v>-7.73070496506989E-12</v>
      </c>
      <c r="CI23" s="417">
        <f t="shared" si="20"/>
        <v>-7.73070496506989E-12</v>
      </c>
      <c r="CJ23" s="417">
        <f t="shared" si="20"/>
        <v>-7.73070496506989E-12</v>
      </c>
      <c r="CK23" s="417">
        <f t="shared" si="20"/>
        <v>-7.73070496506989E-12</v>
      </c>
      <c r="CL23" s="417">
        <f t="shared" si="20"/>
        <v>-7.73070496506989E-12</v>
      </c>
      <c r="CM23" s="417">
        <f t="shared" si="20"/>
        <v>-7.73070496506989E-12</v>
      </c>
      <c r="CN23" s="417">
        <f t="shared" si="20"/>
        <v>-7.73070496506989E-12</v>
      </c>
      <c r="CO23" s="417">
        <f t="shared" si="20"/>
        <v>-7.73070496506989E-12</v>
      </c>
      <c r="CP23" s="417">
        <f t="shared" si="20"/>
        <v>-7.73070496506989E-12</v>
      </c>
      <c r="CQ23" s="417">
        <f t="shared" si="20"/>
        <v>-7.73070496506989E-12</v>
      </c>
      <c r="CR23" s="417">
        <f t="shared" si="20"/>
        <v>-7.73070496506989E-12</v>
      </c>
      <c r="CS23" s="417">
        <f t="shared" si="20"/>
        <v>-7.73070496506989E-12</v>
      </c>
      <c r="CT23" s="417">
        <f t="shared" si="20"/>
        <v>-7.73070496506989E-12</v>
      </c>
      <c r="CU23" s="417">
        <f t="shared" si="20"/>
        <v>-7.73070496506989E-12</v>
      </c>
      <c r="CV23" s="417">
        <f t="shared" si="20"/>
        <v>-7.73070496506989E-12</v>
      </c>
      <c r="CW23" s="417">
        <f t="shared" si="20"/>
        <v>-7.73070496506989E-12</v>
      </c>
      <c r="CX23" s="417">
        <f t="shared" si="20"/>
        <v>-7.73070496506989E-12</v>
      </c>
      <c r="CY23" s="417">
        <f t="shared" si="20"/>
        <v>-7.73070496506989E-12</v>
      </c>
      <c r="CZ23" s="417">
        <f t="shared" si="20"/>
        <v>-7.73070496506989E-12</v>
      </c>
      <c r="DA23" s="417">
        <f t="shared" si="20"/>
        <v>-7.73070496506989E-12</v>
      </c>
      <c r="DB23" s="417">
        <f t="shared" ref="DB23:EG23" si="21" xml:space="preserve"> IF( DB19 = 1, $F18, DB21 - DB22)</f>
        <v>-7.73070496506989E-12</v>
      </c>
      <c r="DC23" s="417">
        <f t="shared" si="21"/>
        <v>-7.73070496506989E-12</v>
      </c>
      <c r="DD23" s="417">
        <f t="shared" si="21"/>
        <v>-7.73070496506989E-12</v>
      </c>
      <c r="DE23" s="417">
        <f t="shared" si="21"/>
        <v>-7.73070496506989E-12</v>
      </c>
      <c r="DF23" s="417">
        <f t="shared" si="21"/>
        <v>-7.73070496506989E-12</v>
      </c>
      <c r="DG23" s="417">
        <f t="shared" si="21"/>
        <v>-7.73070496506989E-12</v>
      </c>
      <c r="DH23" s="417">
        <f t="shared" si="21"/>
        <v>-7.73070496506989E-12</v>
      </c>
      <c r="DI23" s="417">
        <f t="shared" si="21"/>
        <v>-7.73070496506989E-12</v>
      </c>
      <c r="DJ23" s="417">
        <f t="shared" si="21"/>
        <v>-7.73070496506989E-12</v>
      </c>
      <c r="DK23" s="417">
        <f t="shared" si="21"/>
        <v>-7.73070496506989E-12</v>
      </c>
      <c r="DL23" s="417">
        <f t="shared" si="21"/>
        <v>-7.73070496506989E-12</v>
      </c>
      <c r="DM23" s="417">
        <f t="shared" si="21"/>
        <v>-7.73070496506989E-12</v>
      </c>
      <c r="DN23" s="417">
        <f t="shared" si="21"/>
        <v>-7.73070496506989E-12</v>
      </c>
      <c r="DO23" s="417">
        <f t="shared" si="21"/>
        <v>-7.73070496506989E-12</v>
      </c>
      <c r="DP23" s="417">
        <f t="shared" si="21"/>
        <v>-7.73070496506989E-12</v>
      </c>
      <c r="DQ23" s="417">
        <f t="shared" si="21"/>
        <v>-7.73070496506989E-12</v>
      </c>
      <c r="DR23" s="417">
        <f t="shared" si="21"/>
        <v>-7.73070496506989E-12</v>
      </c>
      <c r="DS23" s="417">
        <f t="shared" si="21"/>
        <v>-7.73070496506989E-12</v>
      </c>
      <c r="DT23" s="417">
        <f t="shared" si="21"/>
        <v>-7.73070496506989E-12</v>
      </c>
      <c r="DU23" s="417">
        <f t="shared" si="21"/>
        <v>-7.73070496506989E-12</v>
      </c>
      <c r="DV23" s="417">
        <f t="shared" si="21"/>
        <v>-7.73070496506989E-12</v>
      </c>
      <c r="DW23" s="417">
        <f t="shared" si="21"/>
        <v>-7.73070496506989E-12</v>
      </c>
      <c r="DX23" s="417">
        <f t="shared" si="21"/>
        <v>-7.73070496506989E-12</v>
      </c>
      <c r="DY23" s="417">
        <f t="shared" si="21"/>
        <v>-7.73070496506989E-12</v>
      </c>
      <c r="DZ23" s="417">
        <f t="shared" si="21"/>
        <v>-7.73070496506989E-12</v>
      </c>
      <c r="EA23" s="417">
        <f t="shared" si="21"/>
        <v>-7.73070496506989E-12</v>
      </c>
      <c r="EB23" s="417">
        <f t="shared" si="21"/>
        <v>-7.73070496506989E-12</v>
      </c>
      <c r="EC23" s="417">
        <f t="shared" si="21"/>
        <v>-7.73070496506989E-12</v>
      </c>
      <c r="ED23" s="417">
        <f t="shared" si="21"/>
        <v>-7.73070496506989E-12</v>
      </c>
      <c r="EE23" s="417">
        <f t="shared" si="21"/>
        <v>-7.73070496506989E-12</v>
      </c>
      <c r="EF23" s="417">
        <f t="shared" si="21"/>
        <v>-7.73070496506989E-12</v>
      </c>
      <c r="EG23" s="417">
        <f t="shared" si="21"/>
        <v>-7.73070496506989E-12</v>
      </c>
      <c r="EH23" s="417">
        <f t="shared" ref="EH23:FM23" si="22" xml:space="preserve"> IF( EH19 = 1, $F18, EH21 - EH22)</f>
        <v>-7.73070496506989E-12</v>
      </c>
      <c r="EI23" s="417">
        <f t="shared" si="22"/>
        <v>-7.73070496506989E-12</v>
      </c>
      <c r="EJ23" s="417">
        <f t="shared" si="22"/>
        <v>-7.73070496506989E-12</v>
      </c>
      <c r="EK23" s="417">
        <f t="shared" si="22"/>
        <v>-7.73070496506989E-12</v>
      </c>
      <c r="EL23" s="417">
        <f t="shared" si="22"/>
        <v>-7.73070496506989E-12</v>
      </c>
      <c r="EM23" s="417">
        <f t="shared" si="22"/>
        <v>-7.73070496506989E-12</v>
      </c>
      <c r="EN23" s="417">
        <f t="shared" si="22"/>
        <v>-7.73070496506989E-12</v>
      </c>
      <c r="EO23" s="417">
        <f t="shared" si="22"/>
        <v>-7.73070496506989E-12</v>
      </c>
      <c r="EP23" s="417">
        <f t="shared" si="22"/>
        <v>-7.73070496506989E-12</v>
      </c>
      <c r="EQ23" s="417">
        <f t="shared" si="22"/>
        <v>-7.73070496506989E-12</v>
      </c>
      <c r="ER23" s="417">
        <f t="shared" si="22"/>
        <v>-7.73070496506989E-12</v>
      </c>
      <c r="ES23" s="417">
        <f t="shared" si="22"/>
        <v>-7.73070496506989E-12</v>
      </c>
      <c r="ET23" s="417">
        <f t="shared" si="22"/>
        <v>-7.73070496506989E-12</v>
      </c>
      <c r="EU23" s="417">
        <f t="shared" si="22"/>
        <v>-7.73070496506989E-12</v>
      </c>
      <c r="EV23" s="417">
        <f t="shared" si="22"/>
        <v>-7.73070496506989E-12</v>
      </c>
      <c r="EW23" s="417">
        <f t="shared" si="22"/>
        <v>-7.73070496506989E-12</v>
      </c>
      <c r="EX23" s="417">
        <f t="shared" si="22"/>
        <v>-7.73070496506989E-12</v>
      </c>
      <c r="EY23" s="417">
        <f t="shared" si="22"/>
        <v>-7.73070496506989E-12</v>
      </c>
      <c r="EZ23" s="417">
        <f t="shared" si="22"/>
        <v>-7.73070496506989E-12</v>
      </c>
      <c r="FA23" s="417">
        <f t="shared" si="22"/>
        <v>-7.73070496506989E-12</v>
      </c>
      <c r="FB23" s="417">
        <f t="shared" si="22"/>
        <v>-7.73070496506989E-12</v>
      </c>
      <c r="FC23" s="417">
        <f t="shared" si="22"/>
        <v>-7.73070496506989E-12</v>
      </c>
      <c r="FD23" s="417">
        <f t="shared" si="22"/>
        <v>-7.73070496506989E-12</v>
      </c>
      <c r="FE23" s="417">
        <f t="shared" si="22"/>
        <v>-7.73070496506989E-12</v>
      </c>
      <c r="FF23" s="417">
        <f t="shared" si="22"/>
        <v>-7.73070496506989E-12</v>
      </c>
      <c r="FG23" s="417">
        <f t="shared" si="22"/>
        <v>-7.73070496506989E-12</v>
      </c>
      <c r="FH23" s="417">
        <f t="shared" si="22"/>
        <v>-7.73070496506989E-12</v>
      </c>
      <c r="FI23" s="417">
        <f t="shared" si="22"/>
        <v>-7.73070496506989E-12</v>
      </c>
      <c r="FJ23" s="417">
        <f t="shared" si="22"/>
        <v>-7.73070496506989E-12</v>
      </c>
      <c r="FK23" s="417">
        <f t="shared" si="22"/>
        <v>-7.73070496506989E-12</v>
      </c>
      <c r="FL23" s="417">
        <f t="shared" si="22"/>
        <v>-7.73070496506989E-12</v>
      </c>
      <c r="FM23" s="417">
        <f t="shared" si="22"/>
        <v>-7.73070496506989E-12</v>
      </c>
      <c r="FN23" s="417">
        <f t="shared" ref="FN23:GJ23" si="23" xml:space="preserve"> IF( FN19 = 1, $F18, FN21 - FN22)</f>
        <v>-7.73070496506989E-12</v>
      </c>
      <c r="FO23" s="417">
        <f t="shared" si="23"/>
        <v>-7.73070496506989E-12</v>
      </c>
      <c r="FP23" s="417">
        <f t="shared" si="23"/>
        <v>-7.73070496506989E-12</v>
      </c>
      <c r="FQ23" s="417">
        <f t="shared" si="23"/>
        <v>-7.73070496506989E-12</v>
      </c>
      <c r="FR23" s="417">
        <f t="shared" si="23"/>
        <v>-7.73070496506989E-12</v>
      </c>
      <c r="FS23" s="417">
        <f t="shared" si="23"/>
        <v>-7.73070496506989E-12</v>
      </c>
      <c r="FT23" s="417">
        <f t="shared" si="23"/>
        <v>-7.73070496506989E-12</v>
      </c>
      <c r="FU23" s="417">
        <f t="shared" si="23"/>
        <v>-7.73070496506989E-12</v>
      </c>
      <c r="FV23" s="417">
        <f t="shared" si="23"/>
        <v>-7.73070496506989E-12</v>
      </c>
      <c r="FW23" s="417">
        <f t="shared" si="23"/>
        <v>-7.73070496506989E-12</v>
      </c>
      <c r="FX23" s="417">
        <f t="shared" si="23"/>
        <v>-7.73070496506989E-12</v>
      </c>
      <c r="FY23" s="417">
        <f t="shared" si="23"/>
        <v>-7.73070496506989E-12</v>
      </c>
      <c r="FZ23" s="417">
        <f t="shared" si="23"/>
        <v>-7.73070496506989E-12</v>
      </c>
      <c r="GA23" s="417">
        <f t="shared" si="23"/>
        <v>-7.73070496506989E-12</v>
      </c>
      <c r="GB23" s="417">
        <f t="shared" si="23"/>
        <v>-7.73070496506989E-12</v>
      </c>
      <c r="GC23" s="417">
        <f t="shared" si="23"/>
        <v>-7.73070496506989E-12</v>
      </c>
      <c r="GD23" s="417">
        <f t="shared" si="23"/>
        <v>-7.73070496506989E-12</v>
      </c>
      <c r="GE23" s="417">
        <f t="shared" si="23"/>
        <v>-7.73070496506989E-12</v>
      </c>
      <c r="GF23" s="417">
        <f t="shared" si="23"/>
        <v>-7.73070496506989E-12</v>
      </c>
      <c r="GG23" s="417">
        <f t="shared" si="23"/>
        <v>-7.73070496506989E-12</v>
      </c>
      <c r="GH23" s="417">
        <f t="shared" si="23"/>
        <v>-7.73070496506989E-12</v>
      </c>
      <c r="GI23" s="417">
        <f t="shared" si="23"/>
        <v>-7.73070496506989E-12</v>
      </c>
      <c r="GJ23" s="417">
        <f t="shared" si="23"/>
        <v>-7.73070496506989E-12</v>
      </c>
    </row>
    <row r="25" spans="1:192" x14ac:dyDescent="0.25">
      <c r="A25" s="15" t="s">
        <v>456</v>
      </c>
    </row>
    <row r="27" spans="1:192" x14ac:dyDescent="0.25">
      <c r="E27" s="151" t="str">
        <f xml:space="preserve"> ConFin!E$216</f>
        <v>Sum of financing fees - m</v>
      </c>
      <c r="F27" s="151">
        <f xml:space="preserve"> ConFin!F$216</f>
        <v>2421.2993055623169</v>
      </c>
      <c r="G27" s="151" t="str">
        <f xml:space="preserve"> ConFin!G$216</f>
        <v>$ 000s</v>
      </c>
      <c r="H27" s="39"/>
    </row>
    <row r="28" spans="1:192" x14ac:dyDescent="0.25">
      <c r="E28" s="413" t="str">
        <f xml:space="preserve"> InpC!E$124</f>
        <v>Senior debt - T1 repayment term</v>
      </c>
      <c r="F28" s="413">
        <f xml:space="preserve"> InpC!F$124</f>
        <v>10</v>
      </c>
      <c r="G28" s="413" t="str">
        <f xml:space="preserve"> InpC!G$124</f>
        <v>years</v>
      </c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</row>
    <row r="29" spans="1:192" x14ac:dyDescent="0.25">
      <c r="E29" s="419" t="str">
        <f xml:space="preserve"> InpC!E$191</f>
        <v>Number of periods in a year</v>
      </c>
      <c r="F29" s="419">
        <f xml:space="preserve"> InpC!F$191</f>
        <v>4</v>
      </c>
      <c r="G29" s="419" t="str">
        <f xml:space="preserve"> InpC!G$191</f>
        <v>periods</v>
      </c>
    </row>
    <row r="30" spans="1:192" x14ac:dyDescent="0.25">
      <c r="E30" s="200" t="str">
        <f xml:space="preserve"> Time!E$161</f>
        <v>Senior debt repayment flag</v>
      </c>
      <c r="F30" s="200">
        <f xml:space="preserve"> Time!F$161</f>
        <v>0</v>
      </c>
      <c r="G30" s="200" t="str">
        <f xml:space="preserve"> Time!G$161</f>
        <v>flag</v>
      </c>
      <c r="H30" s="200">
        <f xml:space="preserve"> Time!H$161</f>
        <v>48</v>
      </c>
      <c r="I30" s="200">
        <f xml:space="preserve"> Time!I$161</f>
        <v>0</v>
      </c>
      <c r="J30" s="200">
        <f xml:space="preserve"> Time!J$161</f>
        <v>0</v>
      </c>
      <c r="K30" s="200">
        <f xml:space="preserve"> Time!K$161</f>
        <v>0</v>
      </c>
      <c r="L30" s="200">
        <f xml:space="preserve"> Time!L$161</f>
        <v>0</v>
      </c>
      <c r="M30" s="200">
        <f xml:space="preserve"> Time!M$161</f>
        <v>0</v>
      </c>
      <c r="N30" s="200">
        <f xml:space="preserve"> Time!N$161</f>
        <v>0</v>
      </c>
      <c r="O30" s="200">
        <f xml:space="preserve"> Time!O$161</f>
        <v>0</v>
      </c>
      <c r="P30" s="200">
        <f xml:space="preserve"> Time!P$161</f>
        <v>0</v>
      </c>
      <c r="Q30" s="200">
        <f xml:space="preserve"> Time!Q$161</f>
        <v>0</v>
      </c>
      <c r="R30" s="200">
        <f xml:space="preserve"> Time!R$161</f>
        <v>0</v>
      </c>
      <c r="S30" s="200">
        <f xml:space="preserve"> Time!S$161</f>
        <v>1</v>
      </c>
      <c r="T30" s="200">
        <f xml:space="preserve"> Time!T$161</f>
        <v>1</v>
      </c>
      <c r="U30" s="200">
        <f xml:space="preserve"> Time!U$161</f>
        <v>1</v>
      </c>
      <c r="V30" s="200">
        <f xml:space="preserve"> Time!V$161</f>
        <v>1</v>
      </c>
      <c r="W30" s="200">
        <f xml:space="preserve"> Time!W$161</f>
        <v>1</v>
      </c>
      <c r="X30" s="200">
        <f xml:space="preserve"> Time!X$161</f>
        <v>1</v>
      </c>
      <c r="Y30" s="200">
        <f xml:space="preserve"> Time!Y$161</f>
        <v>1</v>
      </c>
      <c r="Z30" s="200">
        <f xml:space="preserve"> Time!Z$161</f>
        <v>1</v>
      </c>
      <c r="AA30" s="200">
        <f xml:space="preserve"> Time!AA$161</f>
        <v>1</v>
      </c>
      <c r="AB30" s="200">
        <f xml:space="preserve"> Time!AB$161</f>
        <v>1</v>
      </c>
      <c r="AC30" s="200">
        <f xml:space="preserve"> Time!AC$161</f>
        <v>1</v>
      </c>
      <c r="AD30" s="200">
        <f xml:space="preserve"> Time!AD$161</f>
        <v>1</v>
      </c>
      <c r="AE30" s="200">
        <f xml:space="preserve"> Time!AE$161</f>
        <v>1</v>
      </c>
      <c r="AF30" s="200">
        <f xml:space="preserve"> Time!AF$161</f>
        <v>1</v>
      </c>
      <c r="AG30" s="200">
        <f xml:space="preserve"> Time!AG$161</f>
        <v>1</v>
      </c>
      <c r="AH30" s="200">
        <f xml:space="preserve"> Time!AH$161</f>
        <v>1</v>
      </c>
      <c r="AI30" s="200">
        <f xml:space="preserve"> Time!AI$161</f>
        <v>1</v>
      </c>
      <c r="AJ30" s="200">
        <f xml:space="preserve"> Time!AJ$161</f>
        <v>1</v>
      </c>
      <c r="AK30" s="200">
        <f xml:space="preserve"> Time!AK$161</f>
        <v>1</v>
      </c>
      <c r="AL30" s="200">
        <f xml:space="preserve"> Time!AL$161</f>
        <v>1</v>
      </c>
      <c r="AM30" s="200">
        <f xml:space="preserve"> Time!AM$161</f>
        <v>1</v>
      </c>
      <c r="AN30" s="200">
        <f xml:space="preserve"> Time!AN$161</f>
        <v>1</v>
      </c>
      <c r="AO30" s="200">
        <f xml:space="preserve"> Time!AO$161</f>
        <v>1</v>
      </c>
      <c r="AP30" s="200">
        <f xml:space="preserve"> Time!AP$161</f>
        <v>1</v>
      </c>
      <c r="AQ30" s="200">
        <f xml:space="preserve"> Time!AQ$161</f>
        <v>1</v>
      </c>
      <c r="AR30" s="200">
        <f xml:space="preserve"> Time!AR$161</f>
        <v>1</v>
      </c>
      <c r="AS30" s="200">
        <f xml:space="preserve"> Time!AS$161</f>
        <v>1</v>
      </c>
      <c r="AT30" s="200">
        <f xml:space="preserve"> Time!AT$161</f>
        <v>1</v>
      </c>
      <c r="AU30" s="200">
        <f xml:space="preserve"> Time!AU$161</f>
        <v>1</v>
      </c>
      <c r="AV30" s="200">
        <f xml:space="preserve"> Time!AV$161</f>
        <v>1</v>
      </c>
      <c r="AW30" s="200">
        <f xml:space="preserve"> Time!AW$161</f>
        <v>1</v>
      </c>
      <c r="AX30" s="200">
        <f xml:space="preserve"> Time!AX$161</f>
        <v>1</v>
      </c>
      <c r="AY30" s="200">
        <f xml:space="preserve"> Time!AY$161</f>
        <v>1</v>
      </c>
      <c r="AZ30" s="200">
        <f xml:space="preserve"> Time!AZ$161</f>
        <v>1</v>
      </c>
      <c r="BA30" s="200">
        <f xml:space="preserve"> Time!BA$161</f>
        <v>1</v>
      </c>
      <c r="BB30" s="200">
        <f xml:space="preserve"> Time!BB$161</f>
        <v>1</v>
      </c>
      <c r="BC30" s="200">
        <f xml:space="preserve"> Time!BC$161</f>
        <v>1</v>
      </c>
      <c r="BD30" s="200">
        <f xml:space="preserve"> Time!BD$161</f>
        <v>1</v>
      </c>
      <c r="BE30" s="200">
        <f xml:space="preserve"> Time!BE$161</f>
        <v>1</v>
      </c>
      <c r="BF30" s="200">
        <f xml:space="preserve"> Time!BF$161</f>
        <v>1</v>
      </c>
      <c r="BG30" s="200">
        <f xml:space="preserve"> Time!BG$161</f>
        <v>1</v>
      </c>
      <c r="BH30" s="200">
        <f xml:space="preserve"> Time!BH$161</f>
        <v>1</v>
      </c>
      <c r="BI30" s="200">
        <f xml:space="preserve"> Time!BI$161</f>
        <v>1</v>
      </c>
      <c r="BJ30" s="200">
        <f xml:space="preserve"> Time!BJ$161</f>
        <v>1</v>
      </c>
      <c r="BK30" s="200">
        <f xml:space="preserve"> Time!BK$161</f>
        <v>1</v>
      </c>
      <c r="BL30" s="200">
        <f xml:space="preserve"> Time!BL$161</f>
        <v>1</v>
      </c>
      <c r="BM30" s="200">
        <f xml:space="preserve"> Time!BM$161</f>
        <v>1</v>
      </c>
      <c r="BN30" s="200">
        <f xml:space="preserve"> Time!BN$161</f>
        <v>1</v>
      </c>
      <c r="BO30" s="200">
        <f xml:space="preserve"> Time!BO$161</f>
        <v>0</v>
      </c>
      <c r="BP30" s="200">
        <f xml:space="preserve"> Time!BP$161</f>
        <v>0</v>
      </c>
      <c r="BQ30" s="200">
        <f xml:space="preserve"> Time!BQ$161</f>
        <v>0</v>
      </c>
      <c r="BR30" s="200">
        <f xml:space="preserve"> Time!BR$161</f>
        <v>0</v>
      </c>
      <c r="BS30" s="200">
        <f xml:space="preserve"> Time!BS$161</f>
        <v>0</v>
      </c>
      <c r="BT30" s="200">
        <f xml:space="preserve"> Time!BT$161</f>
        <v>0</v>
      </c>
      <c r="BU30" s="200">
        <f xml:space="preserve"> Time!BU$161</f>
        <v>0</v>
      </c>
      <c r="BV30" s="200">
        <f xml:space="preserve"> Time!BV$161</f>
        <v>0</v>
      </c>
      <c r="BW30" s="200">
        <f xml:space="preserve"> Time!BW$161</f>
        <v>0</v>
      </c>
      <c r="BX30" s="200">
        <f xml:space="preserve"> Time!BX$161</f>
        <v>0</v>
      </c>
      <c r="BY30" s="200">
        <f xml:space="preserve"> Time!BY$161</f>
        <v>0</v>
      </c>
      <c r="BZ30" s="200">
        <f xml:space="preserve"> Time!BZ$161</f>
        <v>0</v>
      </c>
      <c r="CA30" s="200">
        <f xml:space="preserve"> Time!CA$161</f>
        <v>0</v>
      </c>
      <c r="CB30" s="200">
        <f xml:space="preserve"> Time!CB$161</f>
        <v>0</v>
      </c>
      <c r="CC30" s="200">
        <f xml:space="preserve"> Time!CC$161</f>
        <v>0</v>
      </c>
      <c r="CD30" s="200">
        <f xml:space="preserve"> Time!CD$161</f>
        <v>0</v>
      </c>
      <c r="CE30" s="200">
        <f xml:space="preserve"> Time!CE$161</f>
        <v>0</v>
      </c>
      <c r="CF30" s="200">
        <f xml:space="preserve"> Time!CF$161</f>
        <v>0</v>
      </c>
      <c r="CG30" s="200">
        <f xml:space="preserve"> Time!CG$161</f>
        <v>0</v>
      </c>
      <c r="CH30" s="200">
        <f xml:space="preserve"> Time!CH$161</f>
        <v>0</v>
      </c>
      <c r="CI30" s="200">
        <f xml:space="preserve"> Time!CI$161</f>
        <v>0</v>
      </c>
      <c r="CJ30" s="200">
        <f xml:space="preserve"> Time!CJ$161</f>
        <v>0</v>
      </c>
      <c r="CK30" s="200">
        <f xml:space="preserve"> Time!CK$161</f>
        <v>0</v>
      </c>
      <c r="CL30" s="200">
        <f xml:space="preserve"> Time!CL$161</f>
        <v>0</v>
      </c>
      <c r="CM30" s="200">
        <f xml:space="preserve"> Time!CM$161</f>
        <v>0</v>
      </c>
      <c r="CN30" s="200">
        <f xml:space="preserve"> Time!CN$161</f>
        <v>0</v>
      </c>
      <c r="CO30" s="200">
        <f xml:space="preserve"> Time!CO$161</f>
        <v>0</v>
      </c>
      <c r="CP30" s="200">
        <f xml:space="preserve"> Time!CP$161</f>
        <v>0</v>
      </c>
      <c r="CQ30" s="200">
        <f xml:space="preserve"> Time!CQ$161</f>
        <v>0</v>
      </c>
      <c r="CR30" s="200">
        <f xml:space="preserve"> Time!CR$161</f>
        <v>0</v>
      </c>
      <c r="CS30" s="200">
        <f xml:space="preserve"> Time!CS$161</f>
        <v>0</v>
      </c>
      <c r="CT30" s="200">
        <f xml:space="preserve"> Time!CT$161</f>
        <v>0</v>
      </c>
      <c r="CU30" s="200">
        <f xml:space="preserve"> Time!CU$161</f>
        <v>0</v>
      </c>
      <c r="CV30" s="200">
        <f xml:space="preserve"> Time!CV$161</f>
        <v>0</v>
      </c>
      <c r="CW30" s="200">
        <f xml:space="preserve"> Time!CW$161</f>
        <v>0</v>
      </c>
      <c r="CX30" s="200">
        <f xml:space="preserve"> Time!CX$161</f>
        <v>0</v>
      </c>
      <c r="CY30" s="200">
        <f xml:space="preserve"> Time!CY$161</f>
        <v>0</v>
      </c>
      <c r="CZ30" s="200">
        <f xml:space="preserve"> Time!CZ$161</f>
        <v>0</v>
      </c>
      <c r="DA30" s="200">
        <f xml:space="preserve"> Time!DA$161</f>
        <v>0</v>
      </c>
      <c r="DB30" s="200">
        <f xml:space="preserve"> Time!DB$161</f>
        <v>0</v>
      </c>
      <c r="DC30" s="200">
        <f xml:space="preserve"> Time!DC$161</f>
        <v>0</v>
      </c>
      <c r="DD30" s="200">
        <f xml:space="preserve"> Time!DD$161</f>
        <v>0</v>
      </c>
      <c r="DE30" s="200">
        <f xml:space="preserve"> Time!DE$161</f>
        <v>0</v>
      </c>
      <c r="DF30" s="200">
        <f xml:space="preserve"> Time!DF$161</f>
        <v>0</v>
      </c>
      <c r="DG30" s="200">
        <f xml:space="preserve"> Time!DG$161</f>
        <v>0</v>
      </c>
      <c r="DH30" s="200">
        <f xml:space="preserve"> Time!DH$161</f>
        <v>0</v>
      </c>
      <c r="DI30" s="200">
        <f xml:space="preserve"> Time!DI$161</f>
        <v>0</v>
      </c>
      <c r="DJ30" s="200">
        <f xml:space="preserve"> Time!DJ$161</f>
        <v>0</v>
      </c>
      <c r="DK30" s="200">
        <f xml:space="preserve"> Time!DK$161</f>
        <v>0</v>
      </c>
      <c r="DL30" s="200">
        <f xml:space="preserve"> Time!DL$161</f>
        <v>0</v>
      </c>
      <c r="DM30" s="200">
        <f xml:space="preserve"> Time!DM$161</f>
        <v>0</v>
      </c>
      <c r="DN30" s="200">
        <f xml:space="preserve"> Time!DN$161</f>
        <v>0</v>
      </c>
      <c r="DO30" s="200">
        <f xml:space="preserve"> Time!DO$161</f>
        <v>0</v>
      </c>
      <c r="DP30" s="200">
        <f xml:space="preserve"> Time!DP$161</f>
        <v>0</v>
      </c>
      <c r="DQ30" s="200">
        <f xml:space="preserve"> Time!DQ$161</f>
        <v>0</v>
      </c>
      <c r="DR30" s="200">
        <f xml:space="preserve"> Time!DR$161</f>
        <v>0</v>
      </c>
      <c r="DS30" s="200">
        <f xml:space="preserve"> Time!DS$161</f>
        <v>0</v>
      </c>
      <c r="DT30" s="200">
        <f xml:space="preserve"> Time!DT$161</f>
        <v>0</v>
      </c>
      <c r="DU30" s="200">
        <f xml:space="preserve"> Time!DU$161</f>
        <v>0</v>
      </c>
      <c r="DV30" s="200">
        <f xml:space="preserve"> Time!DV$161</f>
        <v>0</v>
      </c>
      <c r="DW30" s="200">
        <f xml:space="preserve"> Time!DW$161</f>
        <v>0</v>
      </c>
      <c r="DX30" s="200">
        <f xml:space="preserve"> Time!DX$161</f>
        <v>0</v>
      </c>
      <c r="DY30" s="200">
        <f xml:space="preserve"> Time!DY$161</f>
        <v>0</v>
      </c>
      <c r="DZ30" s="200">
        <f xml:space="preserve"> Time!DZ$161</f>
        <v>0</v>
      </c>
      <c r="EA30" s="200">
        <f xml:space="preserve"> Time!EA$161</f>
        <v>0</v>
      </c>
      <c r="EB30" s="200">
        <f xml:space="preserve"> Time!EB$161</f>
        <v>0</v>
      </c>
      <c r="EC30" s="200">
        <f xml:space="preserve"> Time!EC$161</f>
        <v>0</v>
      </c>
      <c r="ED30" s="200">
        <f xml:space="preserve"> Time!ED$161</f>
        <v>0</v>
      </c>
      <c r="EE30" s="200">
        <f xml:space="preserve"> Time!EE$161</f>
        <v>0</v>
      </c>
      <c r="EF30" s="200">
        <f xml:space="preserve"> Time!EF$161</f>
        <v>0</v>
      </c>
      <c r="EG30" s="200">
        <f xml:space="preserve"> Time!EG$161</f>
        <v>0</v>
      </c>
      <c r="EH30" s="200">
        <f xml:space="preserve"> Time!EH$161</f>
        <v>0</v>
      </c>
      <c r="EI30" s="200">
        <f xml:space="preserve"> Time!EI$161</f>
        <v>0</v>
      </c>
      <c r="EJ30" s="200">
        <f xml:space="preserve"> Time!EJ$161</f>
        <v>0</v>
      </c>
      <c r="EK30" s="200">
        <f xml:space="preserve"> Time!EK$161</f>
        <v>0</v>
      </c>
      <c r="EL30" s="200">
        <f xml:space="preserve"> Time!EL$161</f>
        <v>0</v>
      </c>
      <c r="EM30" s="200">
        <f xml:space="preserve"> Time!EM$161</f>
        <v>0</v>
      </c>
      <c r="EN30" s="200">
        <f xml:space="preserve"> Time!EN$161</f>
        <v>0</v>
      </c>
      <c r="EO30" s="200">
        <f xml:space="preserve"> Time!EO$161</f>
        <v>0</v>
      </c>
      <c r="EP30" s="200">
        <f xml:space="preserve"> Time!EP$161</f>
        <v>0</v>
      </c>
      <c r="EQ30" s="200">
        <f xml:space="preserve"> Time!EQ$161</f>
        <v>0</v>
      </c>
      <c r="ER30" s="200">
        <f xml:space="preserve"> Time!ER$161</f>
        <v>0</v>
      </c>
      <c r="ES30" s="200">
        <f xml:space="preserve"> Time!ES$161</f>
        <v>0</v>
      </c>
      <c r="ET30" s="200">
        <f xml:space="preserve"> Time!ET$161</f>
        <v>0</v>
      </c>
      <c r="EU30" s="200">
        <f xml:space="preserve"> Time!EU$161</f>
        <v>0</v>
      </c>
      <c r="EV30" s="200">
        <f xml:space="preserve"> Time!EV$161</f>
        <v>0</v>
      </c>
      <c r="EW30" s="200">
        <f xml:space="preserve"> Time!EW$161</f>
        <v>0</v>
      </c>
      <c r="EX30" s="200">
        <f xml:space="preserve"> Time!EX$161</f>
        <v>0</v>
      </c>
      <c r="EY30" s="200">
        <f xml:space="preserve"> Time!EY$161</f>
        <v>0</v>
      </c>
      <c r="EZ30" s="200">
        <f xml:space="preserve"> Time!EZ$161</f>
        <v>0</v>
      </c>
      <c r="FA30" s="200">
        <f xml:space="preserve"> Time!FA$161</f>
        <v>0</v>
      </c>
      <c r="FB30" s="200">
        <f xml:space="preserve"> Time!FB$161</f>
        <v>0</v>
      </c>
      <c r="FC30" s="200">
        <f xml:space="preserve"> Time!FC$161</f>
        <v>0</v>
      </c>
      <c r="FD30" s="200">
        <f xml:space="preserve"> Time!FD$161</f>
        <v>0</v>
      </c>
      <c r="FE30" s="200">
        <f xml:space="preserve"> Time!FE$161</f>
        <v>0</v>
      </c>
      <c r="FF30" s="200">
        <f xml:space="preserve"> Time!FF$161</f>
        <v>0</v>
      </c>
      <c r="FG30" s="200">
        <f xml:space="preserve"> Time!FG$161</f>
        <v>0</v>
      </c>
      <c r="FH30" s="200">
        <f xml:space="preserve"> Time!FH$161</f>
        <v>0</v>
      </c>
      <c r="FI30" s="200">
        <f xml:space="preserve"> Time!FI$161</f>
        <v>0</v>
      </c>
      <c r="FJ30" s="200">
        <f xml:space="preserve"> Time!FJ$161</f>
        <v>0</v>
      </c>
      <c r="FK30" s="200">
        <f xml:space="preserve"> Time!FK$161</f>
        <v>0</v>
      </c>
      <c r="FL30" s="200">
        <f xml:space="preserve"> Time!FL$161</f>
        <v>0</v>
      </c>
      <c r="FM30" s="200">
        <f xml:space="preserve"> Time!FM$161</f>
        <v>0</v>
      </c>
      <c r="FN30" s="200">
        <f xml:space="preserve"> Time!FN$161</f>
        <v>0</v>
      </c>
      <c r="FO30" s="200">
        <f xml:space="preserve"> Time!FO$161</f>
        <v>0</v>
      </c>
      <c r="FP30" s="200">
        <f xml:space="preserve"> Time!FP$161</f>
        <v>0</v>
      </c>
      <c r="FQ30" s="200">
        <f xml:space="preserve"> Time!FQ$161</f>
        <v>0</v>
      </c>
      <c r="FR30" s="200">
        <f xml:space="preserve"> Time!FR$161</f>
        <v>0</v>
      </c>
      <c r="FS30" s="200">
        <f xml:space="preserve"> Time!FS$161</f>
        <v>0</v>
      </c>
      <c r="FT30" s="200">
        <f xml:space="preserve"> Time!FT$161</f>
        <v>0</v>
      </c>
      <c r="FU30" s="200">
        <f xml:space="preserve"> Time!FU$161</f>
        <v>0</v>
      </c>
      <c r="FV30" s="200">
        <f xml:space="preserve"> Time!FV$161</f>
        <v>0</v>
      </c>
      <c r="FW30" s="200">
        <f xml:space="preserve"> Time!FW$161</f>
        <v>0</v>
      </c>
      <c r="FX30" s="200">
        <f xml:space="preserve"> Time!FX$161</f>
        <v>0</v>
      </c>
      <c r="FY30" s="200">
        <f xml:space="preserve"> Time!FY$161</f>
        <v>0</v>
      </c>
      <c r="FZ30" s="200">
        <f xml:space="preserve"> Time!FZ$161</f>
        <v>0</v>
      </c>
      <c r="GA30" s="200">
        <f xml:space="preserve"> Time!GA$161</f>
        <v>0</v>
      </c>
      <c r="GB30" s="200">
        <f xml:space="preserve"> Time!GB$161</f>
        <v>0</v>
      </c>
      <c r="GC30" s="200">
        <f xml:space="preserve"> Time!GC$161</f>
        <v>0</v>
      </c>
      <c r="GD30" s="200">
        <f xml:space="preserve"> Time!GD$161</f>
        <v>0</v>
      </c>
      <c r="GE30" s="200">
        <f xml:space="preserve"> Time!GE$161</f>
        <v>0</v>
      </c>
      <c r="GF30" s="200">
        <f xml:space="preserve"> Time!GF$161</f>
        <v>0</v>
      </c>
      <c r="GG30" s="200">
        <f xml:space="preserve"> Time!GG$161</f>
        <v>0</v>
      </c>
      <c r="GH30" s="200">
        <f xml:space="preserve"> Time!GH$161</f>
        <v>0</v>
      </c>
      <c r="GI30" s="200">
        <f xml:space="preserve"> Time!GI$161</f>
        <v>0</v>
      </c>
      <c r="GJ30" s="200">
        <f xml:space="preserve"> Time!GJ$161</f>
        <v>0</v>
      </c>
    </row>
    <row r="31" spans="1:192" x14ac:dyDescent="0.25">
      <c r="E31" s="12" t="s">
        <v>457</v>
      </c>
      <c r="G31" s="12" t="str">
        <f xml:space="preserve"> SMU</f>
        <v>$ 000s</v>
      </c>
      <c r="H31" s="12">
        <f xml:space="preserve"> SUM(J31:GJ31)</f>
        <v>2905.5591666747791</v>
      </c>
      <c r="J31" s="12">
        <f xml:space="preserve"> $F27 / $F28 / $F29 * J30</f>
        <v>0</v>
      </c>
      <c r="K31" s="12">
        <f t="shared" ref="K31:BV31" si="24" xml:space="preserve"> $F27 / $F28 / $F29* K30</f>
        <v>0</v>
      </c>
      <c r="L31" s="12">
        <f t="shared" si="24"/>
        <v>0</v>
      </c>
      <c r="M31" s="12">
        <f t="shared" si="24"/>
        <v>0</v>
      </c>
      <c r="N31" s="12">
        <f t="shared" si="24"/>
        <v>0</v>
      </c>
      <c r="O31" s="12">
        <f t="shared" si="24"/>
        <v>0</v>
      </c>
      <c r="P31" s="12">
        <f t="shared" si="24"/>
        <v>0</v>
      </c>
      <c r="Q31" s="12">
        <f t="shared" si="24"/>
        <v>0</v>
      </c>
      <c r="R31" s="12">
        <f t="shared" si="24"/>
        <v>0</v>
      </c>
      <c r="S31" s="12">
        <f t="shared" si="24"/>
        <v>60.532482639057925</v>
      </c>
      <c r="T31" s="12">
        <f t="shared" si="24"/>
        <v>60.532482639057925</v>
      </c>
      <c r="U31" s="12">
        <f t="shared" si="24"/>
        <v>60.532482639057925</v>
      </c>
      <c r="V31" s="12">
        <f t="shared" si="24"/>
        <v>60.532482639057925</v>
      </c>
      <c r="W31" s="12">
        <f t="shared" si="24"/>
        <v>60.532482639057925</v>
      </c>
      <c r="X31" s="12">
        <f t="shared" si="24"/>
        <v>60.532482639057925</v>
      </c>
      <c r="Y31" s="12">
        <f t="shared" si="24"/>
        <v>60.532482639057925</v>
      </c>
      <c r="Z31" s="12">
        <f t="shared" si="24"/>
        <v>60.532482639057925</v>
      </c>
      <c r="AA31" s="12">
        <f t="shared" si="24"/>
        <v>60.532482639057925</v>
      </c>
      <c r="AB31" s="12">
        <f t="shared" si="24"/>
        <v>60.532482639057925</v>
      </c>
      <c r="AC31" s="12">
        <f t="shared" si="24"/>
        <v>60.532482639057925</v>
      </c>
      <c r="AD31" s="12">
        <f t="shared" si="24"/>
        <v>60.532482639057925</v>
      </c>
      <c r="AE31" s="12">
        <f t="shared" si="24"/>
        <v>60.532482639057925</v>
      </c>
      <c r="AF31" s="12">
        <f t="shared" si="24"/>
        <v>60.532482639057925</v>
      </c>
      <c r="AG31" s="12">
        <f t="shared" si="24"/>
        <v>60.532482639057925</v>
      </c>
      <c r="AH31" s="12">
        <f t="shared" si="24"/>
        <v>60.532482639057925</v>
      </c>
      <c r="AI31" s="12">
        <f t="shared" si="24"/>
        <v>60.532482639057925</v>
      </c>
      <c r="AJ31" s="12">
        <f t="shared" si="24"/>
        <v>60.532482639057925</v>
      </c>
      <c r="AK31" s="12">
        <f t="shared" si="24"/>
        <v>60.532482639057925</v>
      </c>
      <c r="AL31" s="12">
        <f t="shared" si="24"/>
        <v>60.532482639057925</v>
      </c>
      <c r="AM31" s="12">
        <f t="shared" si="24"/>
        <v>60.532482639057925</v>
      </c>
      <c r="AN31" s="12">
        <f t="shared" si="24"/>
        <v>60.532482639057925</v>
      </c>
      <c r="AO31" s="12">
        <f t="shared" si="24"/>
        <v>60.532482639057925</v>
      </c>
      <c r="AP31" s="12">
        <f t="shared" si="24"/>
        <v>60.532482639057925</v>
      </c>
      <c r="AQ31" s="12">
        <f t="shared" si="24"/>
        <v>60.532482639057925</v>
      </c>
      <c r="AR31" s="12">
        <f t="shared" si="24"/>
        <v>60.532482639057925</v>
      </c>
      <c r="AS31" s="12">
        <f t="shared" si="24"/>
        <v>60.532482639057925</v>
      </c>
      <c r="AT31" s="12">
        <f t="shared" si="24"/>
        <v>60.532482639057925</v>
      </c>
      <c r="AU31" s="12">
        <f t="shared" si="24"/>
        <v>60.532482639057925</v>
      </c>
      <c r="AV31" s="12">
        <f t="shared" si="24"/>
        <v>60.532482639057925</v>
      </c>
      <c r="AW31" s="12">
        <f t="shared" si="24"/>
        <v>60.532482639057925</v>
      </c>
      <c r="AX31" s="12">
        <f t="shared" si="24"/>
        <v>60.532482639057925</v>
      </c>
      <c r="AY31" s="12">
        <f t="shared" si="24"/>
        <v>60.532482639057925</v>
      </c>
      <c r="AZ31" s="12">
        <f t="shared" si="24"/>
        <v>60.532482639057925</v>
      </c>
      <c r="BA31" s="12">
        <f t="shared" si="24"/>
        <v>60.532482639057925</v>
      </c>
      <c r="BB31" s="12">
        <f t="shared" si="24"/>
        <v>60.532482639057925</v>
      </c>
      <c r="BC31" s="12">
        <f t="shared" si="24"/>
        <v>60.532482639057925</v>
      </c>
      <c r="BD31" s="12">
        <f t="shared" si="24"/>
        <v>60.532482639057925</v>
      </c>
      <c r="BE31" s="12">
        <f t="shared" si="24"/>
        <v>60.532482639057925</v>
      </c>
      <c r="BF31" s="12">
        <f t="shared" si="24"/>
        <v>60.532482639057925</v>
      </c>
      <c r="BG31" s="12">
        <f t="shared" si="24"/>
        <v>60.532482639057925</v>
      </c>
      <c r="BH31" s="12">
        <f t="shared" si="24"/>
        <v>60.532482639057925</v>
      </c>
      <c r="BI31" s="12">
        <f t="shared" si="24"/>
        <v>60.532482639057925</v>
      </c>
      <c r="BJ31" s="12">
        <f t="shared" si="24"/>
        <v>60.532482639057925</v>
      </c>
      <c r="BK31" s="12">
        <f t="shared" si="24"/>
        <v>60.532482639057925</v>
      </c>
      <c r="BL31" s="12">
        <f t="shared" si="24"/>
        <v>60.532482639057925</v>
      </c>
      <c r="BM31" s="12">
        <f t="shared" si="24"/>
        <v>60.532482639057925</v>
      </c>
      <c r="BN31" s="12">
        <f t="shared" si="24"/>
        <v>60.532482639057925</v>
      </c>
      <c r="BO31" s="12">
        <f t="shared" si="24"/>
        <v>0</v>
      </c>
      <c r="BP31" s="12">
        <f t="shared" si="24"/>
        <v>0</v>
      </c>
      <c r="BQ31" s="12">
        <f t="shared" si="24"/>
        <v>0</v>
      </c>
      <c r="BR31" s="12">
        <f t="shared" si="24"/>
        <v>0</v>
      </c>
      <c r="BS31" s="12">
        <f t="shared" si="24"/>
        <v>0</v>
      </c>
      <c r="BT31" s="12">
        <f t="shared" si="24"/>
        <v>0</v>
      </c>
      <c r="BU31" s="12">
        <f t="shared" si="24"/>
        <v>0</v>
      </c>
      <c r="BV31" s="12">
        <f t="shared" si="24"/>
        <v>0</v>
      </c>
      <c r="BW31" s="12">
        <f t="shared" ref="BW31:EH31" si="25" xml:space="preserve"> $F27 / $F28 / $F29* BW30</f>
        <v>0</v>
      </c>
      <c r="BX31" s="12">
        <f t="shared" si="25"/>
        <v>0</v>
      </c>
      <c r="BY31" s="12">
        <f t="shared" si="25"/>
        <v>0</v>
      </c>
      <c r="BZ31" s="12">
        <f t="shared" si="25"/>
        <v>0</v>
      </c>
      <c r="CA31" s="12">
        <f t="shared" si="25"/>
        <v>0</v>
      </c>
      <c r="CB31" s="12">
        <f t="shared" si="25"/>
        <v>0</v>
      </c>
      <c r="CC31" s="12">
        <f t="shared" si="25"/>
        <v>0</v>
      </c>
      <c r="CD31" s="12">
        <f t="shared" si="25"/>
        <v>0</v>
      </c>
      <c r="CE31" s="12">
        <f t="shared" si="25"/>
        <v>0</v>
      </c>
      <c r="CF31" s="12">
        <f t="shared" si="25"/>
        <v>0</v>
      </c>
      <c r="CG31" s="12">
        <f t="shared" si="25"/>
        <v>0</v>
      </c>
      <c r="CH31" s="12">
        <f t="shared" si="25"/>
        <v>0</v>
      </c>
      <c r="CI31" s="12">
        <f t="shared" si="25"/>
        <v>0</v>
      </c>
      <c r="CJ31" s="12">
        <f t="shared" si="25"/>
        <v>0</v>
      </c>
      <c r="CK31" s="12">
        <f t="shared" si="25"/>
        <v>0</v>
      </c>
      <c r="CL31" s="12">
        <f t="shared" si="25"/>
        <v>0</v>
      </c>
      <c r="CM31" s="12">
        <f t="shared" si="25"/>
        <v>0</v>
      </c>
      <c r="CN31" s="12">
        <f t="shared" si="25"/>
        <v>0</v>
      </c>
      <c r="CO31" s="12">
        <f t="shared" si="25"/>
        <v>0</v>
      </c>
      <c r="CP31" s="12">
        <f t="shared" si="25"/>
        <v>0</v>
      </c>
      <c r="CQ31" s="12">
        <f t="shared" si="25"/>
        <v>0</v>
      </c>
      <c r="CR31" s="12">
        <f t="shared" si="25"/>
        <v>0</v>
      </c>
      <c r="CS31" s="12">
        <f t="shared" si="25"/>
        <v>0</v>
      </c>
      <c r="CT31" s="12">
        <f t="shared" si="25"/>
        <v>0</v>
      </c>
      <c r="CU31" s="12">
        <f t="shared" si="25"/>
        <v>0</v>
      </c>
      <c r="CV31" s="12">
        <f t="shared" si="25"/>
        <v>0</v>
      </c>
      <c r="CW31" s="12">
        <f t="shared" si="25"/>
        <v>0</v>
      </c>
      <c r="CX31" s="12">
        <f t="shared" si="25"/>
        <v>0</v>
      </c>
      <c r="CY31" s="12">
        <f t="shared" si="25"/>
        <v>0</v>
      </c>
      <c r="CZ31" s="12">
        <f t="shared" si="25"/>
        <v>0</v>
      </c>
      <c r="DA31" s="12">
        <f t="shared" si="25"/>
        <v>0</v>
      </c>
      <c r="DB31" s="12">
        <f t="shared" si="25"/>
        <v>0</v>
      </c>
      <c r="DC31" s="12">
        <f t="shared" si="25"/>
        <v>0</v>
      </c>
      <c r="DD31" s="12">
        <f t="shared" si="25"/>
        <v>0</v>
      </c>
      <c r="DE31" s="12">
        <f t="shared" si="25"/>
        <v>0</v>
      </c>
      <c r="DF31" s="12">
        <f t="shared" si="25"/>
        <v>0</v>
      </c>
      <c r="DG31" s="12">
        <f t="shared" si="25"/>
        <v>0</v>
      </c>
      <c r="DH31" s="12">
        <f t="shared" si="25"/>
        <v>0</v>
      </c>
      <c r="DI31" s="12">
        <f t="shared" si="25"/>
        <v>0</v>
      </c>
      <c r="DJ31" s="12">
        <f t="shared" si="25"/>
        <v>0</v>
      </c>
      <c r="DK31" s="12">
        <f t="shared" si="25"/>
        <v>0</v>
      </c>
      <c r="DL31" s="12">
        <f t="shared" si="25"/>
        <v>0</v>
      </c>
      <c r="DM31" s="12">
        <f t="shared" si="25"/>
        <v>0</v>
      </c>
      <c r="DN31" s="12">
        <f t="shared" si="25"/>
        <v>0</v>
      </c>
      <c r="DO31" s="12">
        <f t="shared" si="25"/>
        <v>0</v>
      </c>
      <c r="DP31" s="12">
        <f t="shared" si="25"/>
        <v>0</v>
      </c>
      <c r="DQ31" s="12">
        <f t="shared" si="25"/>
        <v>0</v>
      </c>
      <c r="DR31" s="12">
        <f t="shared" si="25"/>
        <v>0</v>
      </c>
      <c r="DS31" s="12">
        <f t="shared" si="25"/>
        <v>0</v>
      </c>
      <c r="DT31" s="12">
        <f t="shared" si="25"/>
        <v>0</v>
      </c>
      <c r="DU31" s="12">
        <f t="shared" si="25"/>
        <v>0</v>
      </c>
      <c r="DV31" s="12">
        <f t="shared" si="25"/>
        <v>0</v>
      </c>
      <c r="DW31" s="12">
        <f t="shared" si="25"/>
        <v>0</v>
      </c>
      <c r="DX31" s="12">
        <f t="shared" si="25"/>
        <v>0</v>
      </c>
      <c r="DY31" s="12">
        <f t="shared" si="25"/>
        <v>0</v>
      </c>
      <c r="DZ31" s="12">
        <f t="shared" si="25"/>
        <v>0</v>
      </c>
      <c r="EA31" s="12">
        <f t="shared" si="25"/>
        <v>0</v>
      </c>
      <c r="EB31" s="12">
        <f t="shared" si="25"/>
        <v>0</v>
      </c>
      <c r="EC31" s="12">
        <f t="shared" si="25"/>
        <v>0</v>
      </c>
      <c r="ED31" s="12">
        <f t="shared" si="25"/>
        <v>0</v>
      </c>
      <c r="EE31" s="12">
        <f t="shared" si="25"/>
        <v>0</v>
      </c>
      <c r="EF31" s="12">
        <f t="shared" si="25"/>
        <v>0</v>
      </c>
      <c r="EG31" s="12">
        <f t="shared" si="25"/>
        <v>0</v>
      </c>
      <c r="EH31" s="12">
        <f t="shared" si="25"/>
        <v>0</v>
      </c>
      <c r="EI31" s="12">
        <f t="shared" ref="EI31:GJ31" si="26" xml:space="preserve"> $F27 / $F28 / $F29* EI30</f>
        <v>0</v>
      </c>
      <c r="EJ31" s="12">
        <f t="shared" si="26"/>
        <v>0</v>
      </c>
      <c r="EK31" s="12">
        <f t="shared" si="26"/>
        <v>0</v>
      </c>
      <c r="EL31" s="12">
        <f t="shared" si="26"/>
        <v>0</v>
      </c>
      <c r="EM31" s="12">
        <f t="shared" si="26"/>
        <v>0</v>
      </c>
      <c r="EN31" s="12">
        <f t="shared" si="26"/>
        <v>0</v>
      </c>
      <c r="EO31" s="12">
        <f t="shared" si="26"/>
        <v>0</v>
      </c>
      <c r="EP31" s="12">
        <f t="shared" si="26"/>
        <v>0</v>
      </c>
      <c r="EQ31" s="12">
        <f t="shared" si="26"/>
        <v>0</v>
      </c>
      <c r="ER31" s="12">
        <f t="shared" si="26"/>
        <v>0</v>
      </c>
      <c r="ES31" s="12">
        <f t="shared" si="26"/>
        <v>0</v>
      </c>
      <c r="ET31" s="12">
        <f t="shared" si="26"/>
        <v>0</v>
      </c>
      <c r="EU31" s="12">
        <f t="shared" si="26"/>
        <v>0</v>
      </c>
      <c r="EV31" s="12">
        <f t="shared" si="26"/>
        <v>0</v>
      </c>
      <c r="EW31" s="12">
        <f t="shared" si="26"/>
        <v>0</v>
      </c>
      <c r="EX31" s="12">
        <f t="shared" si="26"/>
        <v>0</v>
      </c>
      <c r="EY31" s="12">
        <f t="shared" si="26"/>
        <v>0</v>
      </c>
      <c r="EZ31" s="12">
        <f t="shared" si="26"/>
        <v>0</v>
      </c>
      <c r="FA31" s="12">
        <f t="shared" si="26"/>
        <v>0</v>
      </c>
      <c r="FB31" s="12">
        <f t="shared" si="26"/>
        <v>0</v>
      </c>
      <c r="FC31" s="12">
        <f t="shared" si="26"/>
        <v>0</v>
      </c>
      <c r="FD31" s="12">
        <f t="shared" si="26"/>
        <v>0</v>
      </c>
      <c r="FE31" s="12">
        <f t="shared" si="26"/>
        <v>0</v>
      </c>
      <c r="FF31" s="12">
        <f t="shared" si="26"/>
        <v>0</v>
      </c>
      <c r="FG31" s="12">
        <f t="shared" si="26"/>
        <v>0</v>
      </c>
      <c r="FH31" s="12">
        <f t="shared" si="26"/>
        <v>0</v>
      </c>
      <c r="FI31" s="12">
        <f t="shared" si="26"/>
        <v>0</v>
      </c>
      <c r="FJ31" s="12">
        <f t="shared" si="26"/>
        <v>0</v>
      </c>
      <c r="FK31" s="12">
        <f t="shared" si="26"/>
        <v>0</v>
      </c>
      <c r="FL31" s="12">
        <f t="shared" si="26"/>
        <v>0</v>
      </c>
      <c r="FM31" s="12">
        <f t="shared" si="26"/>
        <v>0</v>
      </c>
      <c r="FN31" s="12">
        <f t="shared" si="26"/>
        <v>0</v>
      </c>
      <c r="FO31" s="12">
        <f t="shared" si="26"/>
        <v>0</v>
      </c>
      <c r="FP31" s="12">
        <f t="shared" si="26"/>
        <v>0</v>
      </c>
      <c r="FQ31" s="12">
        <f t="shared" si="26"/>
        <v>0</v>
      </c>
      <c r="FR31" s="12">
        <f t="shared" si="26"/>
        <v>0</v>
      </c>
      <c r="FS31" s="12">
        <f t="shared" si="26"/>
        <v>0</v>
      </c>
      <c r="FT31" s="12">
        <f t="shared" si="26"/>
        <v>0</v>
      </c>
      <c r="FU31" s="12">
        <f t="shared" si="26"/>
        <v>0</v>
      </c>
      <c r="FV31" s="12">
        <f t="shared" si="26"/>
        <v>0</v>
      </c>
      <c r="FW31" s="12">
        <f t="shared" si="26"/>
        <v>0</v>
      </c>
      <c r="FX31" s="12">
        <f t="shared" si="26"/>
        <v>0</v>
      </c>
      <c r="FY31" s="12">
        <f t="shared" si="26"/>
        <v>0</v>
      </c>
      <c r="FZ31" s="12">
        <f t="shared" si="26"/>
        <v>0</v>
      </c>
      <c r="GA31" s="12">
        <f t="shared" si="26"/>
        <v>0</v>
      </c>
      <c r="GB31" s="12">
        <f t="shared" si="26"/>
        <v>0</v>
      </c>
      <c r="GC31" s="12">
        <f t="shared" si="26"/>
        <v>0</v>
      </c>
      <c r="GD31" s="12">
        <f t="shared" si="26"/>
        <v>0</v>
      </c>
      <c r="GE31" s="12">
        <f t="shared" si="26"/>
        <v>0</v>
      </c>
      <c r="GF31" s="12">
        <f t="shared" si="26"/>
        <v>0</v>
      </c>
      <c r="GG31" s="12">
        <f t="shared" si="26"/>
        <v>0</v>
      </c>
      <c r="GH31" s="12">
        <f t="shared" si="26"/>
        <v>0</v>
      </c>
      <c r="GI31" s="12">
        <f t="shared" si="26"/>
        <v>0</v>
      </c>
      <c r="GJ31" s="12">
        <f t="shared" si="26"/>
        <v>0</v>
      </c>
    </row>
    <row r="32" spans="1:192" s="199" customFormat="1" x14ac:dyDescent="0.25">
      <c r="A32" s="147"/>
      <c r="B32" s="147"/>
      <c r="C32" s="148"/>
      <c r="D32" s="149"/>
      <c r="E32" s="198" t="str">
        <f xml:space="preserve"> LEFT(E31, LEN(E31) - 4)</f>
        <v>Amortisation of capitalised finance costs</v>
      </c>
      <c r="F32" s="198"/>
      <c r="G32" s="198" t="str">
        <f xml:space="preserve"> SMU</f>
        <v>$ 000s</v>
      </c>
      <c r="H32" s="198">
        <f xml:space="preserve"> SUM(J32:GJ32)</f>
        <v>-2905.5591666747791</v>
      </c>
      <c r="I32" s="150"/>
      <c r="J32" s="198">
        <f t="shared" ref="J32:BU32" si="27" xml:space="preserve"> -1 * J31</f>
        <v>0</v>
      </c>
      <c r="K32" s="198">
        <f t="shared" si="27"/>
        <v>0</v>
      </c>
      <c r="L32" s="198">
        <f t="shared" si="27"/>
        <v>0</v>
      </c>
      <c r="M32" s="198">
        <f t="shared" si="27"/>
        <v>0</v>
      </c>
      <c r="N32" s="198">
        <f t="shared" si="27"/>
        <v>0</v>
      </c>
      <c r="O32" s="198">
        <f t="shared" si="27"/>
        <v>0</v>
      </c>
      <c r="P32" s="198">
        <f t="shared" si="27"/>
        <v>0</v>
      </c>
      <c r="Q32" s="198">
        <f t="shared" si="27"/>
        <v>0</v>
      </c>
      <c r="R32" s="198">
        <f t="shared" si="27"/>
        <v>0</v>
      </c>
      <c r="S32" s="198">
        <f t="shared" si="27"/>
        <v>-60.532482639057925</v>
      </c>
      <c r="T32" s="198">
        <f t="shared" si="27"/>
        <v>-60.532482639057925</v>
      </c>
      <c r="U32" s="198">
        <f t="shared" si="27"/>
        <v>-60.532482639057925</v>
      </c>
      <c r="V32" s="198">
        <f t="shared" si="27"/>
        <v>-60.532482639057925</v>
      </c>
      <c r="W32" s="198">
        <f t="shared" si="27"/>
        <v>-60.532482639057925</v>
      </c>
      <c r="X32" s="198">
        <f t="shared" si="27"/>
        <v>-60.532482639057925</v>
      </c>
      <c r="Y32" s="198">
        <f t="shared" si="27"/>
        <v>-60.532482639057925</v>
      </c>
      <c r="Z32" s="198">
        <f t="shared" si="27"/>
        <v>-60.532482639057925</v>
      </c>
      <c r="AA32" s="198">
        <f t="shared" si="27"/>
        <v>-60.532482639057925</v>
      </c>
      <c r="AB32" s="198">
        <f t="shared" si="27"/>
        <v>-60.532482639057925</v>
      </c>
      <c r="AC32" s="198">
        <f t="shared" si="27"/>
        <v>-60.532482639057925</v>
      </c>
      <c r="AD32" s="198">
        <f t="shared" si="27"/>
        <v>-60.532482639057925</v>
      </c>
      <c r="AE32" s="198">
        <f t="shared" si="27"/>
        <v>-60.532482639057925</v>
      </c>
      <c r="AF32" s="198">
        <f t="shared" si="27"/>
        <v>-60.532482639057925</v>
      </c>
      <c r="AG32" s="198">
        <f t="shared" si="27"/>
        <v>-60.532482639057925</v>
      </c>
      <c r="AH32" s="198">
        <f t="shared" si="27"/>
        <v>-60.532482639057925</v>
      </c>
      <c r="AI32" s="198">
        <f t="shared" si="27"/>
        <v>-60.532482639057925</v>
      </c>
      <c r="AJ32" s="198">
        <f t="shared" si="27"/>
        <v>-60.532482639057925</v>
      </c>
      <c r="AK32" s="198">
        <f t="shared" si="27"/>
        <v>-60.532482639057925</v>
      </c>
      <c r="AL32" s="198">
        <f t="shared" si="27"/>
        <v>-60.532482639057925</v>
      </c>
      <c r="AM32" s="198">
        <f t="shared" si="27"/>
        <v>-60.532482639057925</v>
      </c>
      <c r="AN32" s="198">
        <f t="shared" si="27"/>
        <v>-60.532482639057925</v>
      </c>
      <c r="AO32" s="198">
        <f t="shared" si="27"/>
        <v>-60.532482639057925</v>
      </c>
      <c r="AP32" s="198">
        <f t="shared" si="27"/>
        <v>-60.532482639057925</v>
      </c>
      <c r="AQ32" s="198">
        <f t="shared" si="27"/>
        <v>-60.532482639057925</v>
      </c>
      <c r="AR32" s="198">
        <f t="shared" si="27"/>
        <v>-60.532482639057925</v>
      </c>
      <c r="AS32" s="198">
        <f t="shared" si="27"/>
        <v>-60.532482639057925</v>
      </c>
      <c r="AT32" s="198">
        <f t="shared" si="27"/>
        <v>-60.532482639057925</v>
      </c>
      <c r="AU32" s="198">
        <f t="shared" si="27"/>
        <v>-60.532482639057925</v>
      </c>
      <c r="AV32" s="198">
        <f t="shared" si="27"/>
        <v>-60.532482639057925</v>
      </c>
      <c r="AW32" s="198">
        <f t="shared" si="27"/>
        <v>-60.532482639057925</v>
      </c>
      <c r="AX32" s="198">
        <f t="shared" si="27"/>
        <v>-60.532482639057925</v>
      </c>
      <c r="AY32" s="198">
        <f t="shared" si="27"/>
        <v>-60.532482639057925</v>
      </c>
      <c r="AZ32" s="198">
        <f t="shared" si="27"/>
        <v>-60.532482639057925</v>
      </c>
      <c r="BA32" s="198">
        <f t="shared" si="27"/>
        <v>-60.532482639057925</v>
      </c>
      <c r="BB32" s="198">
        <f t="shared" si="27"/>
        <v>-60.532482639057925</v>
      </c>
      <c r="BC32" s="198">
        <f t="shared" si="27"/>
        <v>-60.532482639057925</v>
      </c>
      <c r="BD32" s="198">
        <f t="shared" si="27"/>
        <v>-60.532482639057925</v>
      </c>
      <c r="BE32" s="198">
        <f t="shared" si="27"/>
        <v>-60.532482639057925</v>
      </c>
      <c r="BF32" s="198">
        <f t="shared" si="27"/>
        <v>-60.532482639057925</v>
      </c>
      <c r="BG32" s="198">
        <f t="shared" si="27"/>
        <v>-60.532482639057925</v>
      </c>
      <c r="BH32" s="198">
        <f t="shared" si="27"/>
        <v>-60.532482639057925</v>
      </c>
      <c r="BI32" s="198">
        <f t="shared" si="27"/>
        <v>-60.532482639057925</v>
      </c>
      <c r="BJ32" s="198">
        <f t="shared" si="27"/>
        <v>-60.532482639057925</v>
      </c>
      <c r="BK32" s="198">
        <f t="shared" si="27"/>
        <v>-60.532482639057925</v>
      </c>
      <c r="BL32" s="198">
        <f t="shared" si="27"/>
        <v>-60.532482639057925</v>
      </c>
      <c r="BM32" s="198">
        <f t="shared" si="27"/>
        <v>-60.532482639057925</v>
      </c>
      <c r="BN32" s="198">
        <f t="shared" si="27"/>
        <v>-60.532482639057925</v>
      </c>
      <c r="BO32" s="198">
        <f t="shared" si="27"/>
        <v>0</v>
      </c>
      <c r="BP32" s="198">
        <f t="shared" si="27"/>
        <v>0</v>
      </c>
      <c r="BQ32" s="198">
        <f t="shared" si="27"/>
        <v>0</v>
      </c>
      <c r="BR32" s="198">
        <f t="shared" si="27"/>
        <v>0</v>
      </c>
      <c r="BS32" s="198">
        <f t="shared" si="27"/>
        <v>0</v>
      </c>
      <c r="BT32" s="198">
        <f t="shared" si="27"/>
        <v>0</v>
      </c>
      <c r="BU32" s="198">
        <f t="shared" si="27"/>
        <v>0</v>
      </c>
      <c r="BV32" s="198">
        <f t="shared" ref="BV32:EG32" si="28" xml:space="preserve"> -1 * BV31</f>
        <v>0</v>
      </c>
      <c r="BW32" s="198">
        <f t="shared" si="28"/>
        <v>0</v>
      </c>
      <c r="BX32" s="198">
        <f t="shared" si="28"/>
        <v>0</v>
      </c>
      <c r="BY32" s="198">
        <f t="shared" si="28"/>
        <v>0</v>
      </c>
      <c r="BZ32" s="198">
        <f t="shared" si="28"/>
        <v>0</v>
      </c>
      <c r="CA32" s="198">
        <f t="shared" si="28"/>
        <v>0</v>
      </c>
      <c r="CB32" s="198">
        <f t="shared" si="28"/>
        <v>0</v>
      </c>
      <c r="CC32" s="198">
        <f t="shared" si="28"/>
        <v>0</v>
      </c>
      <c r="CD32" s="198">
        <f t="shared" si="28"/>
        <v>0</v>
      </c>
      <c r="CE32" s="198">
        <f t="shared" si="28"/>
        <v>0</v>
      </c>
      <c r="CF32" s="198">
        <f t="shared" si="28"/>
        <v>0</v>
      </c>
      <c r="CG32" s="198">
        <f t="shared" si="28"/>
        <v>0</v>
      </c>
      <c r="CH32" s="198">
        <f t="shared" si="28"/>
        <v>0</v>
      </c>
      <c r="CI32" s="198">
        <f t="shared" si="28"/>
        <v>0</v>
      </c>
      <c r="CJ32" s="198">
        <f t="shared" si="28"/>
        <v>0</v>
      </c>
      <c r="CK32" s="198">
        <f t="shared" si="28"/>
        <v>0</v>
      </c>
      <c r="CL32" s="198">
        <f t="shared" si="28"/>
        <v>0</v>
      </c>
      <c r="CM32" s="198">
        <f t="shared" si="28"/>
        <v>0</v>
      </c>
      <c r="CN32" s="198">
        <f t="shared" si="28"/>
        <v>0</v>
      </c>
      <c r="CO32" s="198">
        <f t="shared" si="28"/>
        <v>0</v>
      </c>
      <c r="CP32" s="198">
        <f t="shared" si="28"/>
        <v>0</v>
      </c>
      <c r="CQ32" s="198">
        <f t="shared" si="28"/>
        <v>0</v>
      </c>
      <c r="CR32" s="198">
        <f t="shared" si="28"/>
        <v>0</v>
      </c>
      <c r="CS32" s="198">
        <f t="shared" si="28"/>
        <v>0</v>
      </c>
      <c r="CT32" s="198">
        <f t="shared" si="28"/>
        <v>0</v>
      </c>
      <c r="CU32" s="198">
        <f t="shared" si="28"/>
        <v>0</v>
      </c>
      <c r="CV32" s="198">
        <f t="shared" si="28"/>
        <v>0</v>
      </c>
      <c r="CW32" s="198">
        <f t="shared" si="28"/>
        <v>0</v>
      </c>
      <c r="CX32" s="198">
        <f t="shared" si="28"/>
        <v>0</v>
      </c>
      <c r="CY32" s="198">
        <f t="shared" si="28"/>
        <v>0</v>
      </c>
      <c r="CZ32" s="198">
        <f t="shared" si="28"/>
        <v>0</v>
      </c>
      <c r="DA32" s="198">
        <f t="shared" si="28"/>
        <v>0</v>
      </c>
      <c r="DB32" s="198">
        <f t="shared" si="28"/>
        <v>0</v>
      </c>
      <c r="DC32" s="198">
        <f t="shared" si="28"/>
        <v>0</v>
      </c>
      <c r="DD32" s="198">
        <f t="shared" si="28"/>
        <v>0</v>
      </c>
      <c r="DE32" s="198">
        <f t="shared" si="28"/>
        <v>0</v>
      </c>
      <c r="DF32" s="198">
        <f t="shared" si="28"/>
        <v>0</v>
      </c>
      <c r="DG32" s="198">
        <f t="shared" si="28"/>
        <v>0</v>
      </c>
      <c r="DH32" s="198">
        <f t="shared" si="28"/>
        <v>0</v>
      </c>
      <c r="DI32" s="198">
        <f t="shared" si="28"/>
        <v>0</v>
      </c>
      <c r="DJ32" s="198">
        <f t="shared" si="28"/>
        <v>0</v>
      </c>
      <c r="DK32" s="198">
        <f t="shared" si="28"/>
        <v>0</v>
      </c>
      <c r="DL32" s="198">
        <f t="shared" si="28"/>
        <v>0</v>
      </c>
      <c r="DM32" s="198">
        <f t="shared" si="28"/>
        <v>0</v>
      </c>
      <c r="DN32" s="198">
        <f t="shared" si="28"/>
        <v>0</v>
      </c>
      <c r="DO32" s="198">
        <f t="shared" si="28"/>
        <v>0</v>
      </c>
      <c r="DP32" s="198">
        <f t="shared" si="28"/>
        <v>0</v>
      </c>
      <c r="DQ32" s="198">
        <f t="shared" si="28"/>
        <v>0</v>
      </c>
      <c r="DR32" s="198">
        <f t="shared" si="28"/>
        <v>0</v>
      </c>
      <c r="DS32" s="198">
        <f t="shared" si="28"/>
        <v>0</v>
      </c>
      <c r="DT32" s="198">
        <f t="shared" si="28"/>
        <v>0</v>
      </c>
      <c r="DU32" s="198">
        <f t="shared" si="28"/>
        <v>0</v>
      </c>
      <c r="DV32" s="198">
        <f t="shared" si="28"/>
        <v>0</v>
      </c>
      <c r="DW32" s="198">
        <f t="shared" si="28"/>
        <v>0</v>
      </c>
      <c r="DX32" s="198">
        <f t="shared" si="28"/>
        <v>0</v>
      </c>
      <c r="DY32" s="198">
        <f t="shared" si="28"/>
        <v>0</v>
      </c>
      <c r="DZ32" s="198">
        <f t="shared" si="28"/>
        <v>0</v>
      </c>
      <c r="EA32" s="198">
        <f t="shared" si="28"/>
        <v>0</v>
      </c>
      <c r="EB32" s="198">
        <f t="shared" si="28"/>
        <v>0</v>
      </c>
      <c r="EC32" s="198">
        <f t="shared" si="28"/>
        <v>0</v>
      </c>
      <c r="ED32" s="198">
        <f t="shared" si="28"/>
        <v>0</v>
      </c>
      <c r="EE32" s="198">
        <f t="shared" si="28"/>
        <v>0</v>
      </c>
      <c r="EF32" s="198">
        <f t="shared" si="28"/>
        <v>0</v>
      </c>
      <c r="EG32" s="198">
        <f t="shared" si="28"/>
        <v>0</v>
      </c>
      <c r="EH32" s="198">
        <f t="shared" ref="EH32:GJ32" si="29" xml:space="preserve"> -1 * EH31</f>
        <v>0</v>
      </c>
      <c r="EI32" s="198">
        <f t="shared" si="29"/>
        <v>0</v>
      </c>
      <c r="EJ32" s="198">
        <f t="shared" si="29"/>
        <v>0</v>
      </c>
      <c r="EK32" s="198">
        <f t="shared" si="29"/>
        <v>0</v>
      </c>
      <c r="EL32" s="198">
        <f t="shared" si="29"/>
        <v>0</v>
      </c>
      <c r="EM32" s="198">
        <f t="shared" si="29"/>
        <v>0</v>
      </c>
      <c r="EN32" s="198">
        <f t="shared" si="29"/>
        <v>0</v>
      </c>
      <c r="EO32" s="198">
        <f t="shared" si="29"/>
        <v>0</v>
      </c>
      <c r="EP32" s="198">
        <f t="shared" si="29"/>
        <v>0</v>
      </c>
      <c r="EQ32" s="198">
        <f t="shared" si="29"/>
        <v>0</v>
      </c>
      <c r="ER32" s="198">
        <f t="shared" si="29"/>
        <v>0</v>
      </c>
      <c r="ES32" s="198">
        <f t="shared" si="29"/>
        <v>0</v>
      </c>
      <c r="ET32" s="198">
        <f t="shared" si="29"/>
        <v>0</v>
      </c>
      <c r="EU32" s="198">
        <f t="shared" si="29"/>
        <v>0</v>
      </c>
      <c r="EV32" s="198">
        <f t="shared" si="29"/>
        <v>0</v>
      </c>
      <c r="EW32" s="198">
        <f t="shared" si="29"/>
        <v>0</v>
      </c>
      <c r="EX32" s="198">
        <f t="shared" si="29"/>
        <v>0</v>
      </c>
      <c r="EY32" s="198">
        <f t="shared" si="29"/>
        <v>0</v>
      </c>
      <c r="EZ32" s="198">
        <f t="shared" si="29"/>
        <v>0</v>
      </c>
      <c r="FA32" s="198">
        <f t="shared" si="29"/>
        <v>0</v>
      </c>
      <c r="FB32" s="198">
        <f t="shared" si="29"/>
        <v>0</v>
      </c>
      <c r="FC32" s="198">
        <f t="shared" si="29"/>
        <v>0</v>
      </c>
      <c r="FD32" s="198">
        <f t="shared" si="29"/>
        <v>0</v>
      </c>
      <c r="FE32" s="198">
        <f t="shared" si="29"/>
        <v>0</v>
      </c>
      <c r="FF32" s="198">
        <f t="shared" si="29"/>
        <v>0</v>
      </c>
      <c r="FG32" s="198">
        <f t="shared" si="29"/>
        <v>0</v>
      </c>
      <c r="FH32" s="198">
        <f t="shared" si="29"/>
        <v>0</v>
      </c>
      <c r="FI32" s="198">
        <f t="shared" si="29"/>
        <v>0</v>
      </c>
      <c r="FJ32" s="198">
        <f t="shared" si="29"/>
        <v>0</v>
      </c>
      <c r="FK32" s="198">
        <f t="shared" si="29"/>
        <v>0</v>
      </c>
      <c r="FL32" s="198">
        <f t="shared" si="29"/>
        <v>0</v>
      </c>
      <c r="FM32" s="198">
        <f t="shared" si="29"/>
        <v>0</v>
      </c>
      <c r="FN32" s="198">
        <f t="shared" si="29"/>
        <v>0</v>
      </c>
      <c r="FO32" s="198">
        <f t="shared" si="29"/>
        <v>0</v>
      </c>
      <c r="FP32" s="198">
        <f t="shared" si="29"/>
        <v>0</v>
      </c>
      <c r="FQ32" s="198">
        <f t="shared" si="29"/>
        <v>0</v>
      </c>
      <c r="FR32" s="198">
        <f t="shared" si="29"/>
        <v>0</v>
      </c>
      <c r="FS32" s="198">
        <f t="shared" si="29"/>
        <v>0</v>
      </c>
      <c r="FT32" s="198">
        <f t="shared" si="29"/>
        <v>0</v>
      </c>
      <c r="FU32" s="198">
        <f t="shared" si="29"/>
        <v>0</v>
      </c>
      <c r="FV32" s="198">
        <f t="shared" si="29"/>
        <v>0</v>
      </c>
      <c r="FW32" s="198">
        <f t="shared" si="29"/>
        <v>0</v>
      </c>
      <c r="FX32" s="198">
        <f t="shared" si="29"/>
        <v>0</v>
      </c>
      <c r="FY32" s="198">
        <f t="shared" si="29"/>
        <v>0</v>
      </c>
      <c r="FZ32" s="198">
        <f t="shared" si="29"/>
        <v>0</v>
      </c>
      <c r="GA32" s="198">
        <f t="shared" si="29"/>
        <v>0</v>
      </c>
      <c r="GB32" s="198">
        <f t="shared" si="29"/>
        <v>0</v>
      </c>
      <c r="GC32" s="198">
        <f t="shared" si="29"/>
        <v>0</v>
      </c>
      <c r="GD32" s="198">
        <f t="shared" si="29"/>
        <v>0</v>
      </c>
      <c r="GE32" s="198">
        <f t="shared" si="29"/>
        <v>0</v>
      </c>
      <c r="GF32" s="198">
        <f t="shared" si="29"/>
        <v>0</v>
      </c>
      <c r="GG32" s="198">
        <f t="shared" si="29"/>
        <v>0</v>
      </c>
      <c r="GH32" s="198">
        <f t="shared" si="29"/>
        <v>0</v>
      </c>
      <c r="GI32" s="198">
        <f t="shared" si="29"/>
        <v>0</v>
      </c>
      <c r="GJ32" s="198">
        <f t="shared" si="29"/>
        <v>0</v>
      </c>
    </row>
    <row r="34" spans="1:192" s="610" customFormat="1" x14ac:dyDescent="0.25">
      <c r="A34" s="228"/>
      <c r="B34" s="228"/>
      <c r="C34" s="229"/>
      <c r="D34" s="230"/>
      <c r="E34" s="424" t="str">
        <f xml:space="preserve"> ConFin!E$216</f>
        <v>Sum of financing fees - m</v>
      </c>
      <c r="F34" s="424">
        <f xml:space="preserve"> ConFin!F$216</f>
        <v>2421.2993055623169</v>
      </c>
      <c r="G34" s="424" t="str">
        <f xml:space="preserve"> ConFin!G$216</f>
        <v>$ 000s</v>
      </c>
      <c r="H34" s="232"/>
      <c r="I34" s="232"/>
      <c r="J34" s="231"/>
      <c r="K34" s="231"/>
      <c r="L34" s="231"/>
      <c r="M34" s="231"/>
      <c r="N34" s="231"/>
      <c r="O34" s="231"/>
      <c r="P34" s="231"/>
      <c r="Q34" s="231"/>
      <c r="R34" s="231"/>
      <c r="S34" s="231"/>
      <c r="T34" s="231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  <c r="CK34" s="231"/>
      <c r="CL34" s="231"/>
      <c r="CM34" s="231"/>
      <c r="CN34" s="231"/>
      <c r="CO34" s="231"/>
      <c r="CP34" s="231"/>
      <c r="CQ34" s="231"/>
      <c r="CR34" s="231"/>
      <c r="CS34" s="231"/>
      <c r="CT34" s="231"/>
      <c r="CU34" s="231"/>
      <c r="CV34" s="231"/>
      <c r="CW34" s="231"/>
      <c r="CX34" s="231"/>
      <c r="CY34" s="231"/>
      <c r="CZ34" s="231"/>
      <c r="DA34" s="231"/>
      <c r="DB34" s="231"/>
      <c r="DC34" s="231"/>
      <c r="DD34" s="231"/>
      <c r="DE34" s="231"/>
      <c r="DF34" s="231"/>
      <c r="DG34" s="231"/>
      <c r="DH34" s="231"/>
      <c r="DI34" s="231"/>
      <c r="DJ34" s="231"/>
      <c r="DK34" s="231"/>
      <c r="DL34" s="231"/>
      <c r="DM34" s="231"/>
      <c r="DN34" s="231"/>
      <c r="DO34" s="231"/>
      <c r="DP34" s="231"/>
      <c r="DQ34" s="231"/>
      <c r="DR34" s="231"/>
      <c r="DS34" s="231"/>
      <c r="DT34" s="231"/>
      <c r="DU34" s="231"/>
      <c r="DV34" s="231"/>
      <c r="DW34" s="231"/>
      <c r="DX34" s="231"/>
      <c r="DY34" s="231"/>
      <c r="DZ34" s="231"/>
      <c r="EA34" s="231"/>
      <c r="EB34" s="231"/>
      <c r="EC34" s="231"/>
      <c r="ED34" s="231"/>
      <c r="EE34" s="231"/>
      <c r="EF34" s="231"/>
      <c r="EG34" s="231"/>
      <c r="EH34" s="231"/>
      <c r="EI34" s="231"/>
      <c r="EJ34" s="231"/>
      <c r="EK34" s="231"/>
      <c r="EL34" s="231"/>
      <c r="EM34" s="231"/>
      <c r="EN34" s="231"/>
      <c r="EO34" s="231"/>
      <c r="EP34" s="231"/>
      <c r="EQ34" s="231"/>
      <c r="ER34" s="231"/>
      <c r="ES34" s="231"/>
      <c r="ET34" s="231"/>
      <c r="EU34" s="231"/>
      <c r="EV34" s="231"/>
      <c r="EW34" s="231"/>
      <c r="EX34" s="231"/>
      <c r="EY34" s="231"/>
      <c r="EZ34" s="231"/>
      <c r="FA34" s="231"/>
      <c r="FB34" s="231"/>
      <c r="FC34" s="231"/>
      <c r="FD34" s="231"/>
      <c r="FE34" s="231"/>
      <c r="FF34" s="231"/>
      <c r="FG34" s="231"/>
      <c r="FH34" s="231"/>
      <c r="FI34" s="231"/>
      <c r="FJ34" s="231"/>
      <c r="FK34" s="231"/>
      <c r="FL34" s="231"/>
      <c r="FM34" s="231"/>
      <c r="FN34" s="231"/>
      <c r="FO34" s="231"/>
      <c r="FP34" s="231"/>
      <c r="FQ34" s="231"/>
      <c r="FR34" s="231"/>
      <c r="FS34" s="231"/>
      <c r="FT34" s="231"/>
      <c r="FU34" s="231"/>
      <c r="FV34" s="231"/>
      <c r="FW34" s="231"/>
      <c r="FX34" s="231"/>
      <c r="FY34" s="231"/>
      <c r="FZ34" s="231"/>
      <c r="GA34" s="231"/>
      <c r="GB34" s="231"/>
      <c r="GC34" s="231"/>
      <c r="GD34" s="231"/>
      <c r="GE34" s="231"/>
      <c r="GF34" s="231"/>
      <c r="GG34" s="231"/>
      <c r="GH34" s="231"/>
      <c r="GI34" s="231"/>
      <c r="GJ34" s="231"/>
    </row>
    <row r="35" spans="1:192" s="606" customFormat="1" x14ac:dyDescent="0.25">
      <c r="A35" s="15"/>
      <c r="B35" s="15"/>
      <c r="C35" s="21"/>
      <c r="D35" s="49"/>
      <c r="E35" s="238" t="s">
        <v>371</v>
      </c>
      <c r="F35" s="238">
        <f xml:space="preserve"> Time!F$83</f>
        <v>0</v>
      </c>
      <c r="G35" s="238" t="str">
        <f xml:space="preserve"> Time!G$83</f>
        <v>flag</v>
      </c>
      <c r="H35" s="238">
        <f xml:space="preserve"> Time!H$83</f>
        <v>1</v>
      </c>
      <c r="I35" s="238">
        <f xml:space="preserve"> Time!I$83</f>
        <v>0</v>
      </c>
      <c r="J35" s="238">
        <f xml:space="preserve"> Time!J$83</f>
        <v>0</v>
      </c>
      <c r="K35" s="238">
        <f xml:space="preserve"> Time!K$83</f>
        <v>0</v>
      </c>
      <c r="L35" s="238">
        <f xml:space="preserve"> Time!L$83</f>
        <v>0</v>
      </c>
      <c r="M35" s="238">
        <f xml:space="preserve"> Time!M$83</f>
        <v>0</v>
      </c>
      <c r="N35" s="238">
        <f xml:space="preserve"> Time!N$83</f>
        <v>0</v>
      </c>
      <c r="O35" s="238">
        <f xml:space="preserve"> Time!O$83</f>
        <v>0</v>
      </c>
      <c r="P35" s="238">
        <f xml:space="preserve"> Time!P$83</f>
        <v>0</v>
      </c>
      <c r="Q35" s="238">
        <f xml:space="preserve"> Time!Q$83</f>
        <v>0</v>
      </c>
      <c r="R35" s="238">
        <f xml:space="preserve"> Time!R$83</f>
        <v>1</v>
      </c>
      <c r="S35" s="238">
        <f xml:space="preserve"> Time!S$83</f>
        <v>0</v>
      </c>
      <c r="T35" s="238">
        <f xml:space="preserve"> Time!T$83</f>
        <v>0</v>
      </c>
      <c r="U35" s="238">
        <f xml:space="preserve"> Time!U$83</f>
        <v>0</v>
      </c>
      <c r="V35" s="238">
        <f xml:space="preserve"> Time!V$83</f>
        <v>0</v>
      </c>
      <c r="W35" s="238">
        <f xml:space="preserve"> Time!W$83</f>
        <v>0</v>
      </c>
      <c r="X35" s="238">
        <f xml:space="preserve"> Time!X$83</f>
        <v>0</v>
      </c>
      <c r="Y35" s="238">
        <f xml:space="preserve"> Time!Y$83</f>
        <v>0</v>
      </c>
      <c r="Z35" s="238">
        <f xml:space="preserve"> Time!Z$83</f>
        <v>0</v>
      </c>
      <c r="AA35" s="238">
        <f xml:space="preserve"> Time!AA$83</f>
        <v>0</v>
      </c>
      <c r="AB35" s="238">
        <f xml:space="preserve"> Time!AB$83</f>
        <v>0</v>
      </c>
      <c r="AC35" s="238">
        <f xml:space="preserve"> Time!AC$83</f>
        <v>0</v>
      </c>
      <c r="AD35" s="238">
        <f xml:space="preserve"> Time!AD$83</f>
        <v>0</v>
      </c>
      <c r="AE35" s="238">
        <f xml:space="preserve"> Time!AE$83</f>
        <v>0</v>
      </c>
      <c r="AF35" s="238">
        <f xml:space="preserve"> Time!AF$83</f>
        <v>0</v>
      </c>
      <c r="AG35" s="238">
        <f xml:space="preserve"> Time!AG$83</f>
        <v>0</v>
      </c>
      <c r="AH35" s="238">
        <f xml:space="preserve"> Time!AH$83</f>
        <v>0</v>
      </c>
      <c r="AI35" s="238">
        <f xml:space="preserve"> Time!AI$83</f>
        <v>0</v>
      </c>
      <c r="AJ35" s="238">
        <f xml:space="preserve"> Time!AJ$83</f>
        <v>0</v>
      </c>
      <c r="AK35" s="238">
        <f xml:space="preserve"> Time!AK$83</f>
        <v>0</v>
      </c>
      <c r="AL35" s="238">
        <f xml:space="preserve"> Time!AL$83</f>
        <v>0</v>
      </c>
      <c r="AM35" s="238">
        <f xml:space="preserve"> Time!AM$83</f>
        <v>0</v>
      </c>
      <c r="AN35" s="238">
        <f xml:space="preserve"> Time!AN$83</f>
        <v>0</v>
      </c>
      <c r="AO35" s="238">
        <f xml:space="preserve"> Time!AO$83</f>
        <v>0</v>
      </c>
      <c r="AP35" s="238">
        <f xml:space="preserve"> Time!AP$83</f>
        <v>0</v>
      </c>
      <c r="AQ35" s="238">
        <f xml:space="preserve"> Time!AQ$83</f>
        <v>0</v>
      </c>
      <c r="AR35" s="238">
        <f xml:space="preserve"> Time!AR$83</f>
        <v>0</v>
      </c>
      <c r="AS35" s="238">
        <f xml:space="preserve"> Time!AS$83</f>
        <v>0</v>
      </c>
      <c r="AT35" s="238">
        <f xml:space="preserve"> Time!AT$83</f>
        <v>0</v>
      </c>
      <c r="AU35" s="238">
        <f xml:space="preserve"> Time!AU$83</f>
        <v>0</v>
      </c>
      <c r="AV35" s="238">
        <f xml:space="preserve"> Time!AV$83</f>
        <v>0</v>
      </c>
      <c r="AW35" s="238">
        <f xml:space="preserve"> Time!AW$83</f>
        <v>0</v>
      </c>
      <c r="AX35" s="238">
        <f xml:space="preserve"> Time!AX$83</f>
        <v>0</v>
      </c>
      <c r="AY35" s="238">
        <f xml:space="preserve"> Time!AY$83</f>
        <v>0</v>
      </c>
      <c r="AZ35" s="238">
        <f xml:space="preserve"> Time!AZ$83</f>
        <v>0</v>
      </c>
      <c r="BA35" s="238">
        <f xml:space="preserve"> Time!BA$83</f>
        <v>0</v>
      </c>
      <c r="BB35" s="238">
        <f xml:space="preserve"> Time!BB$83</f>
        <v>0</v>
      </c>
      <c r="BC35" s="238">
        <f xml:space="preserve"> Time!BC$83</f>
        <v>0</v>
      </c>
      <c r="BD35" s="238">
        <f xml:space="preserve"> Time!BD$83</f>
        <v>0</v>
      </c>
      <c r="BE35" s="238">
        <f xml:space="preserve"> Time!BE$83</f>
        <v>0</v>
      </c>
      <c r="BF35" s="238">
        <f xml:space="preserve"> Time!BF$83</f>
        <v>0</v>
      </c>
      <c r="BG35" s="238">
        <f xml:space="preserve"> Time!BG$83</f>
        <v>0</v>
      </c>
      <c r="BH35" s="238">
        <f xml:space="preserve"> Time!BH$83</f>
        <v>0</v>
      </c>
      <c r="BI35" s="238">
        <f xml:space="preserve"> Time!BI$83</f>
        <v>0</v>
      </c>
      <c r="BJ35" s="238">
        <f xml:space="preserve"> Time!BJ$83</f>
        <v>0</v>
      </c>
      <c r="BK35" s="238">
        <f xml:space="preserve"> Time!BK$83</f>
        <v>0</v>
      </c>
      <c r="BL35" s="238">
        <f xml:space="preserve"> Time!BL$83</f>
        <v>0</v>
      </c>
      <c r="BM35" s="238">
        <f xml:space="preserve"> Time!BM$83</f>
        <v>0</v>
      </c>
      <c r="BN35" s="238">
        <f xml:space="preserve"> Time!BN$83</f>
        <v>0</v>
      </c>
      <c r="BO35" s="238">
        <f xml:space="preserve"> Time!BO$83</f>
        <v>0</v>
      </c>
      <c r="BP35" s="238">
        <f xml:space="preserve"> Time!BP$83</f>
        <v>0</v>
      </c>
      <c r="BQ35" s="238">
        <f xml:space="preserve"> Time!BQ$83</f>
        <v>0</v>
      </c>
      <c r="BR35" s="238">
        <f xml:space="preserve"> Time!BR$83</f>
        <v>0</v>
      </c>
      <c r="BS35" s="238">
        <f xml:space="preserve"> Time!BS$83</f>
        <v>0</v>
      </c>
      <c r="BT35" s="238">
        <f xml:space="preserve"> Time!BT$83</f>
        <v>0</v>
      </c>
      <c r="BU35" s="238">
        <f xml:space="preserve"> Time!BU$83</f>
        <v>0</v>
      </c>
      <c r="BV35" s="238">
        <f xml:space="preserve"> Time!BV$83</f>
        <v>0</v>
      </c>
      <c r="BW35" s="238">
        <f xml:space="preserve"> Time!BW$83</f>
        <v>0</v>
      </c>
      <c r="BX35" s="238">
        <f xml:space="preserve"> Time!BX$83</f>
        <v>0</v>
      </c>
      <c r="BY35" s="238">
        <f xml:space="preserve"> Time!BY$83</f>
        <v>0</v>
      </c>
      <c r="BZ35" s="238">
        <f xml:space="preserve"> Time!BZ$83</f>
        <v>0</v>
      </c>
      <c r="CA35" s="238">
        <f xml:space="preserve"> Time!CA$83</f>
        <v>0</v>
      </c>
      <c r="CB35" s="238">
        <f xml:space="preserve"> Time!CB$83</f>
        <v>0</v>
      </c>
      <c r="CC35" s="238">
        <f xml:space="preserve"> Time!CC$83</f>
        <v>0</v>
      </c>
      <c r="CD35" s="238">
        <f xml:space="preserve"> Time!CD$83</f>
        <v>0</v>
      </c>
      <c r="CE35" s="238">
        <f xml:space="preserve"> Time!CE$83</f>
        <v>0</v>
      </c>
      <c r="CF35" s="238">
        <f xml:space="preserve"> Time!CF$83</f>
        <v>0</v>
      </c>
      <c r="CG35" s="238">
        <f xml:space="preserve"> Time!CG$83</f>
        <v>0</v>
      </c>
      <c r="CH35" s="238">
        <f xml:space="preserve"> Time!CH$83</f>
        <v>0</v>
      </c>
      <c r="CI35" s="238">
        <f xml:space="preserve"> Time!CI$83</f>
        <v>0</v>
      </c>
      <c r="CJ35" s="238">
        <f xml:space="preserve"> Time!CJ$83</f>
        <v>0</v>
      </c>
      <c r="CK35" s="238">
        <f xml:space="preserve"> Time!CK$83</f>
        <v>0</v>
      </c>
      <c r="CL35" s="238">
        <f xml:space="preserve"> Time!CL$83</f>
        <v>0</v>
      </c>
      <c r="CM35" s="238">
        <f xml:space="preserve"> Time!CM$83</f>
        <v>0</v>
      </c>
      <c r="CN35" s="238">
        <f xml:space="preserve"> Time!CN$83</f>
        <v>0</v>
      </c>
      <c r="CO35" s="238">
        <f xml:space="preserve"> Time!CO$83</f>
        <v>0</v>
      </c>
      <c r="CP35" s="238">
        <f xml:space="preserve"> Time!CP$83</f>
        <v>0</v>
      </c>
      <c r="CQ35" s="238">
        <f xml:space="preserve"> Time!CQ$83</f>
        <v>0</v>
      </c>
      <c r="CR35" s="238">
        <f xml:space="preserve"> Time!CR$83</f>
        <v>0</v>
      </c>
      <c r="CS35" s="238">
        <f xml:space="preserve"> Time!CS$83</f>
        <v>0</v>
      </c>
      <c r="CT35" s="238">
        <f xml:space="preserve"> Time!CT$83</f>
        <v>0</v>
      </c>
      <c r="CU35" s="238">
        <f xml:space="preserve"> Time!CU$83</f>
        <v>0</v>
      </c>
      <c r="CV35" s="238">
        <f xml:space="preserve"> Time!CV$83</f>
        <v>0</v>
      </c>
      <c r="CW35" s="238">
        <f xml:space="preserve"> Time!CW$83</f>
        <v>0</v>
      </c>
      <c r="CX35" s="238">
        <f xml:space="preserve"> Time!CX$83</f>
        <v>0</v>
      </c>
      <c r="CY35" s="238">
        <f xml:space="preserve"> Time!CY$83</f>
        <v>0</v>
      </c>
      <c r="CZ35" s="238">
        <f xml:space="preserve"> Time!CZ$83</f>
        <v>0</v>
      </c>
      <c r="DA35" s="238">
        <f xml:space="preserve"> Time!DA$83</f>
        <v>0</v>
      </c>
      <c r="DB35" s="238">
        <f xml:space="preserve"> Time!DB$83</f>
        <v>0</v>
      </c>
      <c r="DC35" s="238">
        <f xml:space="preserve"> Time!DC$83</f>
        <v>0</v>
      </c>
      <c r="DD35" s="238">
        <f xml:space="preserve"> Time!DD$83</f>
        <v>0</v>
      </c>
      <c r="DE35" s="238">
        <f xml:space="preserve"> Time!DE$83</f>
        <v>0</v>
      </c>
      <c r="DF35" s="238">
        <f xml:space="preserve"> Time!DF$83</f>
        <v>0</v>
      </c>
      <c r="DG35" s="238">
        <f xml:space="preserve"> Time!DG$83</f>
        <v>0</v>
      </c>
      <c r="DH35" s="238">
        <f xml:space="preserve"> Time!DH$83</f>
        <v>0</v>
      </c>
      <c r="DI35" s="238">
        <f xml:space="preserve"> Time!DI$83</f>
        <v>0</v>
      </c>
      <c r="DJ35" s="238">
        <f xml:space="preserve"> Time!DJ$83</f>
        <v>0</v>
      </c>
      <c r="DK35" s="238">
        <f xml:space="preserve"> Time!DK$83</f>
        <v>0</v>
      </c>
      <c r="DL35" s="238">
        <f xml:space="preserve"> Time!DL$83</f>
        <v>0</v>
      </c>
      <c r="DM35" s="238">
        <f xml:space="preserve"> Time!DM$83</f>
        <v>0</v>
      </c>
      <c r="DN35" s="238">
        <f xml:space="preserve"> Time!DN$83</f>
        <v>0</v>
      </c>
      <c r="DO35" s="238">
        <f xml:space="preserve"> Time!DO$83</f>
        <v>0</v>
      </c>
      <c r="DP35" s="238">
        <f xml:space="preserve"> Time!DP$83</f>
        <v>0</v>
      </c>
      <c r="DQ35" s="238">
        <f xml:space="preserve"> Time!DQ$83</f>
        <v>0</v>
      </c>
      <c r="DR35" s="238">
        <f xml:space="preserve"> Time!DR$83</f>
        <v>0</v>
      </c>
      <c r="DS35" s="238">
        <f xml:space="preserve"> Time!DS$83</f>
        <v>0</v>
      </c>
      <c r="DT35" s="238">
        <f xml:space="preserve"> Time!DT$83</f>
        <v>0</v>
      </c>
      <c r="DU35" s="238">
        <f xml:space="preserve"> Time!DU$83</f>
        <v>0</v>
      </c>
      <c r="DV35" s="238">
        <f xml:space="preserve"> Time!DV$83</f>
        <v>0</v>
      </c>
      <c r="DW35" s="238">
        <f xml:space="preserve"> Time!DW$83</f>
        <v>0</v>
      </c>
      <c r="DX35" s="238">
        <f xml:space="preserve"> Time!DX$83</f>
        <v>0</v>
      </c>
      <c r="DY35" s="238">
        <f xml:space="preserve"> Time!DY$83</f>
        <v>0</v>
      </c>
      <c r="DZ35" s="238">
        <f xml:space="preserve"> Time!DZ$83</f>
        <v>0</v>
      </c>
      <c r="EA35" s="238">
        <f xml:space="preserve"> Time!EA$83</f>
        <v>0</v>
      </c>
      <c r="EB35" s="238">
        <f xml:space="preserve"> Time!EB$83</f>
        <v>0</v>
      </c>
      <c r="EC35" s="238">
        <f xml:space="preserve"> Time!EC$83</f>
        <v>0</v>
      </c>
      <c r="ED35" s="238">
        <f xml:space="preserve"> Time!ED$83</f>
        <v>0</v>
      </c>
      <c r="EE35" s="238">
        <f xml:space="preserve"> Time!EE$83</f>
        <v>0</v>
      </c>
      <c r="EF35" s="238">
        <f xml:space="preserve"> Time!EF$83</f>
        <v>0</v>
      </c>
      <c r="EG35" s="238">
        <f xml:space="preserve"> Time!EG$83</f>
        <v>0</v>
      </c>
      <c r="EH35" s="238">
        <f xml:space="preserve"> Time!EH$83</f>
        <v>0</v>
      </c>
      <c r="EI35" s="238">
        <f xml:space="preserve"> Time!EI$83</f>
        <v>0</v>
      </c>
      <c r="EJ35" s="238">
        <f xml:space="preserve"> Time!EJ$83</f>
        <v>0</v>
      </c>
      <c r="EK35" s="238">
        <f xml:space="preserve"> Time!EK$83</f>
        <v>0</v>
      </c>
      <c r="EL35" s="238">
        <f xml:space="preserve"> Time!EL$83</f>
        <v>0</v>
      </c>
      <c r="EM35" s="238">
        <f xml:space="preserve"> Time!EM$83</f>
        <v>0</v>
      </c>
      <c r="EN35" s="238">
        <f xml:space="preserve"> Time!EN$83</f>
        <v>0</v>
      </c>
      <c r="EO35" s="238">
        <f xml:space="preserve"> Time!EO$83</f>
        <v>0</v>
      </c>
      <c r="EP35" s="238">
        <f xml:space="preserve"> Time!EP$83</f>
        <v>0</v>
      </c>
      <c r="EQ35" s="238">
        <f xml:space="preserve"> Time!EQ$83</f>
        <v>0</v>
      </c>
      <c r="ER35" s="238">
        <f xml:space="preserve"> Time!ER$83</f>
        <v>0</v>
      </c>
      <c r="ES35" s="238">
        <f xml:space="preserve"> Time!ES$83</f>
        <v>0</v>
      </c>
      <c r="ET35" s="238">
        <f xml:space="preserve"> Time!ET$83</f>
        <v>0</v>
      </c>
      <c r="EU35" s="238">
        <f xml:space="preserve"> Time!EU$83</f>
        <v>0</v>
      </c>
      <c r="EV35" s="238">
        <f xml:space="preserve"> Time!EV$83</f>
        <v>0</v>
      </c>
      <c r="EW35" s="238">
        <f xml:space="preserve"> Time!EW$83</f>
        <v>0</v>
      </c>
      <c r="EX35" s="238">
        <f xml:space="preserve"> Time!EX$83</f>
        <v>0</v>
      </c>
      <c r="EY35" s="238">
        <f xml:space="preserve"> Time!EY$83</f>
        <v>0</v>
      </c>
      <c r="EZ35" s="238">
        <f xml:space="preserve"> Time!EZ$83</f>
        <v>0</v>
      </c>
      <c r="FA35" s="238">
        <f xml:space="preserve"> Time!FA$83</f>
        <v>0</v>
      </c>
      <c r="FB35" s="238">
        <f xml:space="preserve"> Time!FB$83</f>
        <v>0</v>
      </c>
      <c r="FC35" s="238">
        <f xml:space="preserve"> Time!FC$83</f>
        <v>0</v>
      </c>
      <c r="FD35" s="238">
        <f xml:space="preserve"> Time!FD$83</f>
        <v>0</v>
      </c>
      <c r="FE35" s="238">
        <f xml:space="preserve"> Time!FE$83</f>
        <v>0</v>
      </c>
      <c r="FF35" s="238">
        <f xml:space="preserve"> Time!FF$83</f>
        <v>0</v>
      </c>
      <c r="FG35" s="238">
        <f xml:space="preserve"> Time!FG$83</f>
        <v>0</v>
      </c>
      <c r="FH35" s="238">
        <f xml:space="preserve"> Time!FH$83</f>
        <v>0</v>
      </c>
      <c r="FI35" s="238">
        <f xml:space="preserve"> Time!FI$83</f>
        <v>0</v>
      </c>
      <c r="FJ35" s="238">
        <f xml:space="preserve"> Time!FJ$83</f>
        <v>0</v>
      </c>
      <c r="FK35" s="238">
        <f xml:space="preserve"> Time!FK$83</f>
        <v>0</v>
      </c>
      <c r="FL35" s="238">
        <f xml:space="preserve"> Time!FL$83</f>
        <v>0</v>
      </c>
      <c r="FM35" s="238">
        <f xml:space="preserve"> Time!FM$83</f>
        <v>0</v>
      </c>
      <c r="FN35" s="238">
        <f xml:space="preserve"> Time!FN$83</f>
        <v>0</v>
      </c>
      <c r="FO35" s="238">
        <f xml:space="preserve"> Time!FO$83</f>
        <v>0</v>
      </c>
      <c r="FP35" s="238">
        <f xml:space="preserve"> Time!FP$83</f>
        <v>0</v>
      </c>
      <c r="FQ35" s="238">
        <f xml:space="preserve"> Time!FQ$83</f>
        <v>0</v>
      </c>
      <c r="FR35" s="238">
        <f xml:space="preserve"> Time!FR$83</f>
        <v>0</v>
      </c>
      <c r="FS35" s="238">
        <f xml:space="preserve"> Time!FS$83</f>
        <v>0</v>
      </c>
      <c r="FT35" s="238">
        <f xml:space="preserve"> Time!FT$83</f>
        <v>0</v>
      </c>
      <c r="FU35" s="238">
        <f xml:space="preserve"> Time!FU$83</f>
        <v>0</v>
      </c>
      <c r="FV35" s="238">
        <f xml:space="preserve"> Time!FV$83</f>
        <v>0</v>
      </c>
      <c r="FW35" s="238">
        <f xml:space="preserve"> Time!FW$83</f>
        <v>0</v>
      </c>
      <c r="FX35" s="238">
        <f xml:space="preserve"> Time!FX$83</f>
        <v>0</v>
      </c>
      <c r="FY35" s="238">
        <f xml:space="preserve"> Time!FY$83</f>
        <v>0</v>
      </c>
      <c r="FZ35" s="238">
        <f xml:space="preserve"> Time!FZ$83</f>
        <v>0</v>
      </c>
      <c r="GA35" s="238">
        <f xml:space="preserve"> Time!GA$83</f>
        <v>0</v>
      </c>
      <c r="GB35" s="238">
        <f xml:space="preserve"> Time!GB$83</f>
        <v>0</v>
      </c>
      <c r="GC35" s="238">
        <f xml:space="preserve"> Time!GC$83</f>
        <v>0</v>
      </c>
      <c r="GD35" s="238">
        <f xml:space="preserve"> Time!GD$83</f>
        <v>0</v>
      </c>
      <c r="GE35" s="238">
        <f xml:space="preserve"> Time!GE$83</f>
        <v>0</v>
      </c>
      <c r="GF35" s="238">
        <f xml:space="preserve"> Time!GF$83</f>
        <v>0</v>
      </c>
      <c r="GG35" s="238">
        <f xml:space="preserve"> Time!GG$83</f>
        <v>0</v>
      </c>
      <c r="GH35" s="238">
        <f xml:space="preserve"> Time!GH$83</f>
        <v>0</v>
      </c>
      <c r="GI35" s="238">
        <f xml:space="preserve"> Time!GI$83</f>
        <v>0</v>
      </c>
      <c r="GJ35" s="238">
        <f xml:space="preserve"> Time!GJ$83</f>
        <v>0</v>
      </c>
    </row>
    <row r="36" spans="1:192" s="606" customFormat="1" x14ac:dyDescent="0.25">
      <c r="A36" s="15"/>
      <c r="B36" s="15"/>
      <c r="C36" s="21"/>
      <c r="D36" s="49"/>
      <c r="E36" s="226"/>
      <c r="F36" s="226"/>
      <c r="G36" s="226"/>
      <c r="H36" s="226"/>
      <c r="I36" s="39"/>
      <c r="J36" s="226"/>
      <c r="K36" s="226"/>
      <c r="L36" s="226"/>
      <c r="M36" s="226"/>
      <c r="N36" s="226"/>
      <c r="O36" s="226"/>
      <c r="P36" s="226"/>
      <c r="Q36" s="226"/>
      <c r="R36" s="226"/>
      <c r="S36" s="226"/>
      <c r="T36" s="226"/>
      <c r="U36" s="226"/>
      <c r="V36" s="226"/>
      <c r="W36" s="226"/>
      <c r="X36" s="226"/>
      <c r="Y36" s="226"/>
      <c r="Z36" s="226"/>
      <c r="AA36" s="226"/>
      <c r="AB36" s="226"/>
      <c r="AC36" s="226"/>
      <c r="AD36" s="226"/>
      <c r="AE36" s="226"/>
      <c r="AF36" s="226"/>
      <c r="AG36" s="226"/>
      <c r="AH36" s="226"/>
      <c r="AI36" s="226"/>
      <c r="AJ36" s="226"/>
      <c r="AK36" s="226"/>
      <c r="AL36" s="226"/>
      <c r="AM36" s="226"/>
      <c r="AN36" s="226"/>
      <c r="AO36" s="226"/>
      <c r="AP36" s="226"/>
      <c r="AQ36" s="226"/>
      <c r="AR36" s="226"/>
      <c r="AS36" s="226"/>
      <c r="AT36" s="226"/>
      <c r="AU36" s="226"/>
      <c r="AV36" s="226"/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26"/>
      <c r="CB36" s="226"/>
      <c r="CC36" s="226"/>
      <c r="CD36" s="226"/>
      <c r="CE36" s="226"/>
      <c r="CF36" s="226"/>
      <c r="CG36" s="226"/>
      <c r="CH36" s="226"/>
      <c r="CI36" s="226"/>
      <c r="CJ36" s="226"/>
      <c r="CK36" s="226"/>
      <c r="CL36" s="226"/>
      <c r="CM36" s="226"/>
      <c r="CN36" s="226"/>
      <c r="CO36" s="226"/>
      <c r="CP36" s="226"/>
      <c r="CQ36" s="226"/>
      <c r="CR36" s="226"/>
      <c r="CS36" s="226"/>
      <c r="CT36" s="226"/>
      <c r="CU36" s="226"/>
      <c r="CV36" s="226"/>
      <c r="CW36" s="226"/>
      <c r="CX36" s="226"/>
      <c r="CY36" s="226"/>
      <c r="CZ36" s="226"/>
      <c r="DA36" s="226"/>
      <c r="DB36" s="226"/>
      <c r="DC36" s="226"/>
      <c r="DD36" s="226"/>
      <c r="DE36" s="226"/>
      <c r="DF36" s="226"/>
      <c r="DG36" s="226"/>
      <c r="DH36" s="226"/>
      <c r="DI36" s="226"/>
      <c r="DJ36" s="226"/>
      <c r="DK36" s="226"/>
      <c r="DL36" s="226"/>
      <c r="DM36" s="226"/>
      <c r="DN36" s="226"/>
      <c r="DO36" s="226"/>
      <c r="DP36" s="226"/>
      <c r="DQ36" s="226"/>
      <c r="DR36" s="226"/>
      <c r="DS36" s="226"/>
      <c r="DT36" s="226"/>
      <c r="DU36" s="226"/>
      <c r="DV36" s="226"/>
      <c r="DW36" s="226"/>
      <c r="DX36" s="226"/>
      <c r="DY36" s="226"/>
      <c r="DZ36" s="226"/>
      <c r="EA36" s="226"/>
      <c r="EB36" s="226"/>
      <c r="EC36" s="226"/>
      <c r="ED36" s="226"/>
      <c r="EE36" s="226"/>
      <c r="EF36" s="226"/>
      <c r="EG36" s="226"/>
      <c r="EH36" s="226"/>
      <c r="EI36" s="226"/>
      <c r="EJ36" s="226"/>
      <c r="EK36" s="226"/>
      <c r="EL36" s="226"/>
      <c r="EM36" s="226"/>
      <c r="EN36" s="226"/>
      <c r="EO36" s="226"/>
      <c r="EP36" s="226"/>
      <c r="EQ36" s="226"/>
      <c r="ER36" s="226"/>
      <c r="ES36" s="226"/>
      <c r="ET36" s="226"/>
      <c r="EU36" s="226"/>
      <c r="EV36" s="226"/>
      <c r="EW36" s="226"/>
      <c r="EX36" s="226"/>
      <c r="EY36" s="226"/>
      <c r="EZ36" s="226"/>
      <c r="FA36" s="226"/>
      <c r="FB36" s="226"/>
      <c r="FC36" s="226"/>
      <c r="FD36" s="226"/>
      <c r="FE36" s="226"/>
      <c r="FF36" s="226"/>
      <c r="FG36" s="226"/>
      <c r="FH36" s="226"/>
      <c r="FI36" s="226"/>
      <c r="FJ36" s="226"/>
      <c r="FK36" s="226"/>
      <c r="FL36" s="226"/>
      <c r="FM36" s="226"/>
      <c r="FN36" s="226"/>
      <c r="FO36" s="226"/>
      <c r="FP36" s="226"/>
      <c r="FQ36" s="226"/>
      <c r="FR36" s="226"/>
      <c r="FS36" s="226"/>
      <c r="FT36" s="226"/>
      <c r="FU36" s="226"/>
      <c r="FV36" s="226"/>
      <c r="FW36" s="226"/>
      <c r="FX36" s="226"/>
      <c r="FY36" s="226"/>
      <c r="FZ36" s="226"/>
      <c r="GA36" s="226"/>
      <c r="GB36" s="226"/>
      <c r="GC36" s="226"/>
      <c r="GD36" s="226"/>
      <c r="GE36" s="226"/>
      <c r="GF36" s="226"/>
      <c r="GG36" s="226"/>
      <c r="GH36" s="226"/>
      <c r="GI36" s="226"/>
      <c r="GJ36" s="226"/>
    </row>
    <row r="37" spans="1:192" s="606" customFormat="1" x14ac:dyDescent="0.25">
      <c r="A37" s="15"/>
      <c r="B37" s="15"/>
      <c r="C37" s="21"/>
      <c r="D37" s="49"/>
      <c r="E37" s="226" t="s">
        <v>458</v>
      </c>
      <c r="F37" s="226"/>
      <c r="G37" s="226" t="str">
        <f xml:space="preserve"> SMU</f>
        <v>$ 000s</v>
      </c>
      <c r="H37" s="226"/>
      <c r="I37" s="39"/>
      <c r="J37" s="226">
        <f t="shared" ref="J37" si="30">I39</f>
        <v>0</v>
      </c>
      <c r="K37" s="226">
        <f t="shared" ref="K37" si="31">J39</f>
        <v>0</v>
      </c>
      <c r="L37" s="226">
        <f t="shared" ref="L37" si="32">K39</f>
        <v>0</v>
      </c>
      <c r="M37" s="226">
        <f t="shared" ref="M37" si="33">L39</f>
        <v>0</v>
      </c>
      <c r="N37" s="226">
        <f t="shared" ref="N37" si="34">M39</f>
        <v>0</v>
      </c>
      <c r="O37" s="226">
        <f t="shared" ref="O37:AT37" si="35">N39</f>
        <v>0</v>
      </c>
      <c r="P37" s="226">
        <f t="shared" si="35"/>
        <v>0</v>
      </c>
      <c r="Q37" s="226">
        <f t="shared" si="35"/>
        <v>0</v>
      </c>
      <c r="R37" s="226">
        <f t="shared" si="35"/>
        <v>0</v>
      </c>
      <c r="S37" s="226">
        <f t="shared" si="35"/>
        <v>2421.2993055623169</v>
      </c>
      <c r="T37" s="226">
        <f t="shared" si="35"/>
        <v>2360.766822923259</v>
      </c>
      <c r="U37" s="226">
        <f t="shared" si="35"/>
        <v>2300.2343402842012</v>
      </c>
      <c r="V37" s="226">
        <f t="shared" si="35"/>
        <v>2239.7018576451433</v>
      </c>
      <c r="W37" s="226">
        <f t="shared" si="35"/>
        <v>2179.1693750060854</v>
      </c>
      <c r="X37" s="226">
        <f t="shared" si="35"/>
        <v>2118.6368923670275</v>
      </c>
      <c r="Y37" s="226">
        <f t="shared" si="35"/>
        <v>2058.1044097279696</v>
      </c>
      <c r="Z37" s="226">
        <f t="shared" si="35"/>
        <v>1997.5719270889117</v>
      </c>
      <c r="AA37" s="226">
        <f t="shared" si="35"/>
        <v>1937.0394444498538</v>
      </c>
      <c r="AB37" s="226">
        <f t="shared" si="35"/>
        <v>1876.5069618107959</v>
      </c>
      <c r="AC37" s="226">
        <f t="shared" si="35"/>
        <v>1815.974479171738</v>
      </c>
      <c r="AD37" s="226">
        <f t="shared" si="35"/>
        <v>1755.4419965326802</v>
      </c>
      <c r="AE37" s="226">
        <f t="shared" si="35"/>
        <v>1694.9095138936223</v>
      </c>
      <c r="AF37" s="226">
        <f t="shared" si="35"/>
        <v>1634.3770312545644</v>
      </c>
      <c r="AG37" s="226">
        <f t="shared" si="35"/>
        <v>1573.8445486155065</v>
      </c>
      <c r="AH37" s="226">
        <f t="shared" si="35"/>
        <v>1513.3120659764486</v>
      </c>
      <c r="AI37" s="226">
        <f t="shared" si="35"/>
        <v>1452.7795833373907</v>
      </c>
      <c r="AJ37" s="226">
        <f t="shared" si="35"/>
        <v>1392.2471006983328</v>
      </c>
      <c r="AK37" s="226">
        <f t="shared" si="35"/>
        <v>1331.7146180592749</v>
      </c>
      <c r="AL37" s="226">
        <f t="shared" si="35"/>
        <v>1271.182135420217</v>
      </c>
      <c r="AM37" s="226">
        <f t="shared" si="35"/>
        <v>1210.6496527811591</v>
      </c>
      <c r="AN37" s="226">
        <f t="shared" si="35"/>
        <v>1150.1171701421013</v>
      </c>
      <c r="AO37" s="226">
        <f t="shared" si="35"/>
        <v>1089.5846875030434</v>
      </c>
      <c r="AP37" s="226">
        <f t="shared" si="35"/>
        <v>1029.0522048639855</v>
      </c>
      <c r="AQ37" s="226">
        <f t="shared" si="35"/>
        <v>968.51972222492759</v>
      </c>
      <c r="AR37" s="226">
        <f t="shared" si="35"/>
        <v>907.9872395858697</v>
      </c>
      <c r="AS37" s="226">
        <f t="shared" si="35"/>
        <v>847.45475694681181</v>
      </c>
      <c r="AT37" s="226">
        <f t="shared" si="35"/>
        <v>786.92227430775392</v>
      </c>
      <c r="AU37" s="226">
        <f t="shared" ref="AU37:BZ37" si="36">AT39</f>
        <v>726.38979166869603</v>
      </c>
      <c r="AV37" s="226">
        <f t="shared" si="36"/>
        <v>665.85730902963815</v>
      </c>
      <c r="AW37" s="226">
        <f t="shared" si="36"/>
        <v>605.32482639058026</v>
      </c>
      <c r="AX37" s="226">
        <f t="shared" si="36"/>
        <v>544.79234375152237</v>
      </c>
      <c r="AY37" s="226">
        <f t="shared" si="36"/>
        <v>484.25986111246442</v>
      </c>
      <c r="AZ37" s="226">
        <f t="shared" si="36"/>
        <v>423.72737847340647</v>
      </c>
      <c r="BA37" s="226">
        <f t="shared" si="36"/>
        <v>363.19489583434853</v>
      </c>
      <c r="BB37" s="226">
        <f t="shared" si="36"/>
        <v>302.66241319529058</v>
      </c>
      <c r="BC37" s="226">
        <f t="shared" si="36"/>
        <v>242.12993055623267</v>
      </c>
      <c r="BD37" s="226">
        <f t="shared" si="36"/>
        <v>181.59744791717475</v>
      </c>
      <c r="BE37" s="226">
        <f t="shared" si="36"/>
        <v>121.06496527811683</v>
      </c>
      <c r="BF37" s="226">
        <f t="shared" si="36"/>
        <v>60.532482639058905</v>
      </c>
      <c r="BG37" s="226">
        <f t="shared" si="36"/>
        <v>9.8054897534893826E-13</v>
      </c>
      <c r="BH37" s="226">
        <f t="shared" si="36"/>
        <v>-60.532482639056944</v>
      </c>
      <c r="BI37" s="226">
        <f t="shared" si="36"/>
        <v>-121.06496527811487</v>
      </c>
      <c r="BJ37" s="226">
        <f t="shared" si="36"/>
        <v>-181.59744791717279</v>
      </c>
      <c r="BK37" s="226">
        <f t="shared" si="36"/>
        <v>-242.1299305562307</v>
      </c>
      <c r="BL37" s="226">
        <f t="shared" si="36"/>
        <v>-302.66241319528865</v>
      </c>
      <c r="BM37" s="226">
        <f t="shared" si="36"/>
        <v>-363.1948958343466</v>
      </c>
      <c r="BN37" s="226">
        <f t="shared" si="36"/>
        <v>-423.72737847340454</v>
      </c>
      <c r="BO37" s="226">
        <f t="shared" si="36"/>
        <v>-484.25986111246249</v>
      </c>
      <c r="BP37" s="226">
        <f t="shared" si="36"/>
        <v>-484.25986111246249</v>
      </c>
      <c r="BQ37" s="226">
        <f t="shared" si="36"/>
        <v>-484.25986111246249</v>
      </c>
      <c r="BR37" s="226">
        <f t="shared" si="36"/>
        <v>-484.25986111246249</v>
      </c>
      <c r="BS37" s="226">
        <f t="shared" si="36"/>
        <v>-484.25986111246249</v>
      </c>
      <c r="BT37" s="226">
        <f t="shared" si="36"/>
        <v>-484.25986111246249</v>
      </c>
      <c r="BU37" s="226">
        <f t="shared" si="36"/>
        <v>-484.25986111246249</v>
      </c>
      <c r="BV37" s="226">
        <f t="shared" si="36"/>
        <v>-484.25986111246249</v>
      </c>
      <c r="BW37" s="226">
        <f t="shared" si="36"/>
        <v>-484.25986111246249</v>
      </c>
      <c r="BX37" s="226">
        <f t="shared" si="36"/>
        <v>-484.25986111246249</v>
      </c>
      <c r="BY37" s="226">
        <f t="shared" si="36"/>
        <v>-484.25986111246249</v>
      </c>
      <c r="BZ37" s="226">
        <f t="shared" si="36"/>
        <v>-484.25986111246249</v>
      </c>
      <c r="CA37" s="226">
        <f t="shared" ref="CA37:DF37" si="37">BZ39</f>
        <v>-484.25986111246249</v>
      </c>
      <c r="CB37" s="226">
        <f t="shared" si="37"/>
        <v>-484.25986111246249</v>
      </c>
      <c r="CC37" s="226">
        <f t="shared" si="37"/>
        <v>-484.25986111246249</v>
      </c>
      <c r="CD37" s="226">
        <f t="shared" si="37"/>
        <v>-484.25986111246249</v>
      </c>
      <c r="CE37" s="226">
        <f t="shared" si="37"/>
        <v>-484.25986111246249</v>
      </c>
      <c r="CF37" s="226">
        <f t="shared" si="37"/>
        <v>-484.25986111246249</v>
      </c>
      <c r="CG37" s="226">
        <f t="shared" si="37"/>
        <v>-484.25986111246249</v>
      </c>
      <c r="CH37" s="226">
        <f t="shared" si="37"/>
        <v>-484.25986111246249</v>
      </c>
      <c r="CI37" s="226">
        <f t="shared" si="37"/>
        <v>-484.25986111246249</v>
      </c>
      <c r="CJ37" s="226">
        <f t="shared" si="37"/>
        <v>-484.25986111246249</v>
      </c>
      <c r="CK37" s="226">
        <f t="shared" si="37"/>
        <v>-484.25986111246249</v>
      </c>
      <c r="CL37" s="226">
        <f t="shared" si="37"/>
        <v>-484.25986111246249</v>
      </c>
      <c r="CM37" s="226">
        <f t="shared" si="37"/>
        <v>-484.25986111246249</v>
      </c>
      <c r="CN37" s="226">
        <f t="shared" si="37"/>
        <v>-484.25986111246249</v>
      </c>
      <c r="CO37" s="226">
        <f t="shared" si="37"/>
        <v>-484.25986111246249</v>
      </c>
      <c r="CP37" s="226">
        <f t="shared" si="37"/>
        <v>-484.25986111246249</v>
      </c>
      <c r="CQ37" s="226">
        <f t="shared" si="37"/>
        <v>-484.25986111246249</v>
      </c>
      <c r="CR37" s="226">
        <f t="shared" si="37"/>
        <v>-484.25986111246249</v>
      </c>
      <c r="CS37" s="226">
        <f t="shared" si="37"/>
        <v>-484.25986111246249</v>
      </c>
      <c r="CT37" s="226">
        <f t="shared" si="37"/>
        <v>-484.25986111246249</v>
      </c>
      <c r="CU37" s="226">
        <f t="shared" si="37"/>
        <v>-484.25986111246249</v>
      </c>
      <c r="CV37" s="226">
        <f t="shared" si="37"/>
        <v>-484.25986111246249</v>
      </c>
      <c r="CW37" s="226">
        <f t="shared" si="37"/>
        <v>-484.25986111246249</v>
      </c>
      <c r="CX37" s="226">
        <f t="shared" si="37"/>
        <v>-484.25986111246249</v>
      </c>
      <c r="CY37" s="226">
        <f t="shared" si="37"/>
        <v>-484.25986111246249</v>
      </c>
      <c r="CZ37" s="226">
        <f t="shared" si="37"/>
        <v>-484.25986111246249</v>
      </c>
      <c r="DA37" s="226">
        <f t="shared" si="37"/>
        <v>-484.25986111246249</v>
      </c>
      <c r="DB37" s="226">
        <f t="shared" si="37"/>
        <v>-484.25986111246249</v>
      </c>
      <c r="DC37" s="226">
        <f t="shared" si="37"/>
        <v>-484.25986111246249</v>
      </c>
      <c r="DD37" s="226">
        <f t="shared" si="37"/>
        <v>-484.25986111246249</v>
      </c>
      <c r="DE37" s="226">
        <f t="shared" si="37"/>
        <v>-484.25986111246249</v>
      </c>
      <c r="DF37" s="226">
        <f t="shared" si="37"/>
        <v>-484.25986111246249</v>
      </c>
      <c r="DG37" s="226">
        <f t="shared" ref="DG37:EL37" si="38">DF39</f>
        <v>-484.25986111246249</v>
      </c>
      <c r="DH37" s="226">
        <f t="shared" si="38"/>
        <v>-484.25986111246249</v>
      </c>
      <c r="DI37" s="226">
        <f t="shared" si="38"/>
        <v>-484.25986111246249</v>
      </c>
      <c r="DJ37" s="226">
        <f t="shared" si="38"/>
        <v>-484.25986111246249</v>
      </c>
      <c r="DK37" s="226">
        <f t="shared" si="38"/>
        <v>-484.25986111246249</v>
      </c>
      <c r="DL37" s="226">
        <f t="shared" si="38"/>
        <v>-484.25986111246249</v>
      </c>
      <c r="DM37" s="226">
        <f t="shared" si="38"/>
        <v>-484.25986111246249</v>
      </c>
      <c r="DN37" s="226">
        <f t="shared" si="38"/>
        <v>-484.25986111246249</v>
      </c>
      <c r="DO37" s="226">
        <f t="shared" si="38"/>
        <v>-484.25986111246249</v>
      </c>
      <c r="DP37" s="226">
        <f t="shared" si="38"/>
        <v>-484.25986111246249</v>
      </c>
      <c r="DQ37" s="226">
        <f t="shared" si="38"/>
        <v>-484.25986111246249</v>
      </c>
      <c r="DR37" s="226">
        <f t="shared" si="38"/>
        <v>-484.25986111246249</v>
      </c>
      <c r="DS37" s="226">
        <f t="shared" si="38"/>
        <v>-484.25986111246249</v>
      </c>
      <c r="DT37" s="226">
        <f t="shared" si="38"/>
        <v>-484.25986111246249</v>
      </c>
      <c r="DU37" s="226">
        <f t="shared" si="38"/>
        <v>-484.25986111246249</v>
      </c>
      <c r="DV37" s="226">
        <f t="shared" si="38"/>
        <v>-484.25986111246249</v>
      </c>
      <c r="DW37" s="226">
        <f t="shared" si="38"/>
        <v>-484.25986111246249</v>
      </c>
      <c r="DX37" s="226">
        <f t="shared" si="38"/>
        <v>-484.25986111246249</v>
      </c>
      <c r="DY37" s="226">
        <f t="shared" si="38"/>
        <v>-484.25986111246249</v>
      </c>
      <c r="DZ37" s="226">
        <f t="shared" si="38"/>
        <v>-484.25986111246249</v>
      </c>
      <c r="EA37" s="226">
        <f t="shared" si="38"/>
        <v>-484.25986111246249</v>
      </c>
      <c r="EB37" s="226">
        <f t="shared" si="38"/>
        <v>-484.25986111246249</v>
      </c>
      <c r="EC37" s="226">
        <f t="shared" si="38"/>
        <v>-484.25986111246249</v>
      </c>
      <c r="ED37" s="226">
        <f t="shared" si="38"/>
        <v>-484.25986111246249</v>
      </c>
      <c r="EE37" s="226">
        <f t="shared" si="38"/>
        <v>-484.25986111246249</v>
      </c>
      <c r="EF37" s="226">
        <f t="shared" si="38"/>
        <v>-484.25986111246249</v>
      </c>
      <c r="EG37" s="226">
        <f t="shared" si="38"/>
        <v>-484.25986111246249</v>
      </c>
      <c r="EH37" s="226">
        <f t="shared" si="38"/>
        <v>-484.25986111246249</v>
      </c>
      <c r="EI37" s="226">
        <f t="shared" si="38"/>
        <v>-484.25986111246249</v>
      </c>
      <c r="EJ37" s="226">
        <f t="shared" si="38"/>
        <v>-484.25986111246249</v>
      </c>
      <c r="EK37" s="226">
        <f t="shared" si="38"/>
        <v>-484.25986111246249</v>
      </c>
      <c r="EL37" s="226">
        <f t="shared" si="38"/>
        <v>-484.25986111246249</v>
      </c>
      <c r="EM37" s="226">
        <f t="shared" ref="EM37:FR37" si="39">EL39</f>
        <v>-484.25986111246249</v>
      </c>
      <c r="EN37" s="226">
        <f t="shared" si="39"/>
        <v>-484.25986111246249</v>
      </c>
      <c r="EO37" s="226">
        <f t="shared" si="39"/>
        <v>-484.25986111246249</v>
      </c>
      <c r="EP37" s="226">
        <f t="shared" si="39"/>
        <v>-484.25986111246249</v>
      </c>
      <c r="EQ37" s="226">
        <f t="shared" si="39"/>
        <v>-484.25986111246249</v>
      </c>
      <c r="ER37" s="226">
        <f t="shared" si="39"/>
        <v>-484.25986111246249</v>
      </c>
      <c r="ES37" s="226">
        <f t="shared" si="39"/>
        <v>-484.25986111246249</v>
      </c>
      <c r="ET37" s="226">
        <f t="shared" si="39"/>
        <v>-484.25986111246249</v>
      </c>
      <c r="EU37" s="226">
        <f t="shared" si="39"/>
        <v>-484.25986111246249</v>
      </c>
      <c r="EV37" s="226">
        <f t="shared" si="39"/>
        <v>-484.25986111246249</v>
      </c>
      <c r="EW37" s="226">
        <f t="shared" si="39"/>
        <v>-484.25986111246249</v>
      </c>
      <c r="EX37" s="226">
        <f t="shared" si="39"/>
        <v>-484.25986111246249</v>
      </c>
      <c r="EY37" s="226">
        <f t="shared" si="39"/>
        <v>-484.25986111246249</v>
      </c>
      <c r="EZ37" s="226">
        <f t="shared" si="39"/>
        <v>-484.25986111246249</v>
      </c>
      <c r="FA37" s="226">
        <f t="shared" si="39"/>
        <v>-484.25986111246249</v>
      </c>
      <c r="FB37" s="226">
        <f t="shared" si="39"/>
        <v>-484.25986111246249</v>
      </c>
      <c r="FC37" s="226">
        <f t="shared" si="39"/>
        <v>-484.25986111246249</v>
      </c>
      <c r="FD37" s="226">
        <f t="shared" si="39"/>
        <v>-484.25986111246249</v>
      </c>
      <c r="FE37" s="226">
        <f t="shared" si="39"/>
        <v>-484.25986111246249</v>
      </c>
      <c r="FF37" s="226">
        <f t="shared" si="39"/>
        <v>-484.25986111246249</v>
      </c>
      <c r="FG37" s="226">
        <f t="shared" si="39"/>
        <v>-484.25986111246249</v>
      </c>
      <c r="FH37" s="226">
        <f t="shared" si="39"/>
        <v>-484.25986111246249</v>
      </c>
      <c r="FI37" s="226">
        <f t="shared" si="39"/>
        <v>-484.25986111246249</v>
      </c>
      <c r="FJ37" s="226">
        <f t="shared" si="39"/>
        <v>-484.25986111246249</v>
      </c>
      <c r="FK37" s="226">
        <f t="shared" si="39"/>
        <v>-484.25986111246249</v>
      </c>
      <c r="FL37" s="226">
        <f t="shared" si="39"/>
        <v>-484.25986111246249</v>
      </c>
      <c r="FM37" s="226">
        <f t="shared" si="39"/>
        <v>-484.25986111246249</v>
      </c>
      <c r="FN37" s="226">
        <f t="shared" si="39"/>
        <v>-484.25986111246249</v>
      </c>
      <c r="FO37" s="226">
        <f t="shared" si="39"/>
        <v>-484.25986111246249</v>
      </c>
      <c r="FP37" s="226">
        <f t="shared" si="39"/>
        <v>-484.25986111246249</v>
      </c>
      <c r="FQ37" s="226">
        <f t="shared" si="39"/>
        <v>-484.25986111246249</v>
      </c>
      <c r="FR37" s="226">
        <f t="shared" si="39"/>
        <v>-484.25986111246249</v>
      </c>
      <c r="FS37" s="226">
        <f t="shared" ref="FS37:GJ37" si="40">FR39</f>
        <v>-484.25986111246249</v>
      </c>
      <c r="FT37" s="226">
        <f t="shared" si="40"/>
        <v>-484.25986111246249</v>
      </c>
      <c r="FU37" s="226">
        <f t="shared" si="40"/>
        <v>-484.25986111246249</v>
      </c>
      <c r="FV37" s="226">
        <f t="shared" si="40"/>
        <v>-484.25986111246249</v>
      </c>
      <c r="FW37" s="226">
        <f t="shared" si="40"/>
        <v>-484.25986111246249</v>
      </c>
      <c r="FX37" s="226">
        <f t="shared" si="40"/>
        <v>-484.25986111246249</v>
      </c>
      <c r="FY37" s="226">
        <f t="shared" si="40"/>
        <v>-484.25986111246249</v>
      </c>
      <c r="FZ37" s="226">
        <f t="shared" si="40"/>
        <v>-484.25986111246249</v>
      </c>
      <c r="GA37" s="226">
        <f t="shared" si="40"/>
        <v>-484.25986111246249</v>
      </c>
      <c r="GB37" s="226">
        <f t="shared" si="40"/>
        <v>-484.25986111246249</v>
      </c>
      <c r="GC37" s="226">
        <f t="shared" si="40"/>
        <v>-484.25986111246249</v>
      </c>
      <c r="GD37" s="226">
        <f t="shared" si="40"/>
        <v>-484.25986111246249</v>
      </c>
      <c r="GE37" s="226">
        <f t="shared" si="40"/>
        <v>-484.25986111246249</v>
      </c>
      <c r="GF37" s="226">
        <f t="shared" si="40"/>
        <v>-484.25986111246249</v>
      </c>
      <c r="GG37" s="226">
        <f t="shared" si="40"/>
        <v>-484.25986111246249</v>
      </c>
      <c r="GH37" s="226">
        <f t="shared" si="40"/>
        <v>-484.25986111246249</v>
      </c>
      <c r="GI37" s="226">
        <f t="shared" si="40"/>
        <v>-484.25986111246249</v>
      </c>
      <c r="GJ37" s="226">
        <f t="shared" si="40"/>
        <v>-484.25986111246249</v>
      </c>
    </row>
    <row r="38" spans="1:192" s="650" customFormat="1" x14ac:dyDescent="0.25">
      <c r="A38" s="15"/>
      <c r="B38" s="15"/>
      <c r="C38" s="21"/>
      <c r="D38" s="49"/>
      <c r="E38" s="39" t="str">
        <f t="shared" ref="E38:AJ38" si="41" xml:space="preserve"> E$31</f>
        <v>Amortisation of capitalised finance costs POS</v>
      </c>
      <c r="F38" s="39">
        <f t="shared" si="41"/>
        <v>0</v>
      </c>
      <c r="G38" s="39" t="str">
        <f t="shared" si="41"/>
        <v>$ 000s</v>
      </c>
      <c r="H38" s="39">
        <f t="shared" si="41"/>
        <v>2905.5591666747791</v>
      </c>
      <c r="I38" s="39">
        <f t="shared" si="41"/>
        <v>0</v>
      </c>
      <c r="J38" s="39">
        <f t="shared" si="41"/>
        <v>0</v>
      </c>
      <c r="K38" s="39">
        <f t="shared" si="41"/>
        <v>0</v>
      </c>
      <c r="L38" s="39">
        <f t="shared" si="41"/>
        <v>0</v>
      </c>
      <c r="M38" s="39">
        <f t="shared" si="41"/>
        <v>0</v>
      </c>
      <c r="N38" s="39">
        <f t="shared" si="41"/>
        <v>0</v>
      </c>
      <c r="O38" s="39">
        <f t="shared" si="41"/>
        <v>0</v>
      </c>
      <c r="P38" s="39">
        <f t="shared" si="41"/>
        <v>0</v>
      </c>
      <c r="Q38" s="39">
        <f t="shared" si="41"/>
        <v>0</v>
      </c>
      <c r="R38" s="39">
        <f t="shared" si="41"/>
        <v>0</v>
      </c>
      <c r="S38" s="39">
        <f t="shared" si="41"/>
        <v>60.532482639057925</v>
      </c>
      <c r="T38" s="39">
        <f t="shared" si="41"/>
        <v>60.532482639057925</v>
      </c>
      <c r="U38" s="39">
        <f t="shared" si="41"/>
        <v>60.532482639057925</v>
      </c>
      <c r="V38" s="39">
        <f t="shared" si="41"/>
        <v>60.532482639057925</v>
      </c>
      <c r="W38" s="39">
        <f t="shared" si="41"/>
        <v>60.532482639057925</v>
      </c>
      <c r="X38" s="39">
        <f t="shared" si="41"/>
        <v>60.532482639057925</v>
      </c>
      <c r="Y38" s="39">
        <f t="shared" si="41"/>
        <v>60.532482639057925</v>
      </c>
      <c r="Z38" s="39">
        <f t="shared" si="41"/>
        <v>60.532482639057925</v>
      </c>
      <c r="AA38" s="39">
        <f t="shared" si="41"/>
        <v>60.532482639057925</v>
      </c>
      <c r="AB38" s="39">
        <f t="shared" si="41"/>
        <v>60.532482639057925</v>
      </c>
      <c r="AC38" s="39">
        <f t="shared" si="41"/>
        <v>60.532482639057925</v>
      </c>
      <c r="AD38" s="39">
        <f t="shared" si="41"/>
        <v>60.532482639057925</v>
      </c>
      <c r="AE38" s="39">
        <f t="shared" si="41"/>
        <v>60.532482639057925</v>
      </c>
      <c r="AF38" s="39">
        <f t="shared" si="41"/>
        <v>60.532482639057925</v>
      </c>
      <c r="AG38" s="39">
        <f t="shared" si="41"/>
        <v>60.532482639057925</v>
      </c>
      <c r="AH38" s="39">
        <f t="shared" si="41"/>
        <v>60.532482639057925</v>
      </c>
      <c r="AI38" s="39">
        <f t="shared" si="41"/>
        <v>60.532482639057925</v>
      </c>
      <c r="AJ38" s="39">
        <f t="shared" si="41"/>
        <v>60.532482639057925</v>
      </c>
      <c r="AK38" s="39">
        <f t="shared" ref="AK38:BP38" si="42" xml:space="preserve"> AK$31</f>
        <v>60.532482639057925</v>
      </c>
      <c r="AL38" s="39">
        <f t="shared" si="42"/>
        <v>60.532482639057925</v>
      </c>
      <c r="AM38" s="39">
        <f t="shared" si="42"/>
        <v>60.532482639057925</v>
      </c>
      <c r="AN38" s="39">
        <f t="shared" si="42"/>
        <v>60.532482639057925</v>
      </c>
      <c r="AO38" s="39">
        <f t="shared" si="42"/>
        <v>60.532482639057925</v>
      </c>
      <c r="AP38" s="39">
        <f t="shared" si="42"/>
        <v>60.532482639057925</v>
      </c>
      <c r="AQ38" s="39">
        <f t="shared" si="42"/>
        <v>60.532482639057925</v>
      </c>
      <c r="AR38" s="39">
        <f t="shared" si="42"/>
        <v>60.532482639057925</v>
      </c>
      <c r="AS38" s="39">
        <f t="shared" si="42"/>
        <v>60.532482639057925</v>
      </c>
      <c r="AT38" s="39">
        <f t="shared" si="42"/>
        <v>60.532482639057925</v>
      </c>
      <c r="AU38" s="39">
        <f t="shared" si="42"/>
        <v>60.532482639057925</v>
      </c>
      <c r="AV38" s="39">
        <f t="shared" si="42"/>
        <v>60.532482639057925</v>
      </c>
      <c r="AW38" s="39">
        <f t="shared" si="42"/>
        <v>60.532482639057925</v>
      </c>
      <c r="AX38" s="39">
        <f t="shared" si="42"/>
        <v>60.532482639057925</v>
      </c>
      <c r="AY38" s="39">
        <f t="shared" si="42"/>
        <v>60.532482639057925</v>
      </c>
      <c r="AZ38" s="39">
        <f t="shared" si="42"/>
        <v>60.532482639057925</v>
      </c>
      <c r="BA38" s="39">
        <f t="shared" si="42"/>
        <v>60.532482639057925</v>
      </c>
      <c r="BB38" s="39">
        <f t="shared" si="42"/>
        <v>60.532482639057925</v>
      </c>
      <c r="BC38" s="39">
        <f t="shared" si="42"/>
        <v>60.532482639057925</v>
      </c>
      <c r="BD38" s="39">
        <f t="shared" si="42"/>
        <v>60.532482639057925</v>
      </c>
      <c r="BE38" s="39">
        <f t="shared" si="42"/>
        <v>60.532482639057925</v>
      </c>
      <c r="BF38" s="39">
        <f t="shared" si="42"/>
        <v>60.532482639057925</v>
      </c>
      <c r="BG38" s="39">
        <f t="shared" si="42"/>
        <v>60.532482639057925</v>
      </c>
      <c r="BH38" s="39">
        <f t="shared" si="42"/>
        <v>60.532482639057925</v>
      </c>
      <c r="BI38" s="39">
        <f t="shared" si="42"/>
        <v>60.532482639057925</v>
      </c>
      <c r="BJ38" s="39">
        <f t="shared" si="42"/>
        <v>60.532482639057925</v>
      </c>
      <c r="BK38" s="39">
        <f t="shared" si="42"/>
        <v>60.532482639057925</v>
      </c>
      <c r="BL38" s="39">
        <f t="shared" si="42"/>
        <v>60.532482639057925</v>
      </c>
      <c r="BM38" s="39">
        <f t="shared" si="42"/>
        <v>60.532482639057925</v>
      </c>
      <c r="BN38" s="39">
        <f t="shared" si="42"/>
        <v>60.532482639057925</v>
      </c>
      <c r="BO38" s="39">
        <f t="shared" si="42"/>
        <v>0</v>
      </c>
      <c r="BP38" s="39">
        <f t="shared" si="42"/>
        <v>0</v>
      </c>
      <c r="BQ38" s="39">
        <f t="shared" ref="BQ38:CV38" si="43" xml:space="preserve"> BQ$31</f>
        <v>0</v>
      </c>
      <c r="BR38" s="39">
        <f t="shared" si="43"/>
        <v>0</v>
      </c>
      <c r="BS38" s="39">
        <f t="shared" si="43"/>
        <v>0</v>
      </c>
      <c r="BT38" s="39">
        <f t="shared" si="43"/>
        <v>0</v>
      </c>
      <c r="BU38" s="39">
        <f t="shared" si="43"/>
        <v>0</v>
      </c>
      <c r="BV38" s="39">
        <f t="shared" si="43"/>
        <v>0</v>
      </c>
      <c r="BW38" s="39">
        <f t="shared" si="43"/>
        <v>0</v>
      </c>
      <c r="BX38" s="39">
        <f t="shared" si="43"/>
        <v>0</v>
      </c>
      <c r="BY38" s="39">
        <f t="shared" si="43"/>
        <v>0</v>
      </c>
      <c r="BZ38" s="39">
        <f t="shared" si="43"/>
        <v>0</v>
      </c>
      <c r="CA38" s="39">
        <f t="shared" si="43"/>
        <v>0</v>
      </c>
      <c r="CB38" s="39">
        <f t="shared" si="43"/>
        <v>0</v>
      </c>
      <c r="CC38" s="39">
        <f t="shared" si="43"/>
        <v>0</v>
      </c>
      <c r="CD38" s="39">
        <f t="shared" si="43"/>
        <v>0</v>
      </c>
      <c r="CE38" s="39">
        <f t="shared" si="43"/>
        <v>0</v>
      </c>
      <c r="CF38" s="39">
        <f t="shared" si="43"/>
        <v>0</v>
      </c>
      <c r="CG38" s="39">
        <f t="shared" si="43"/>
        <v>0</v>
      </c>
      <c r="CH38" s="39">
        <f t="shared" si="43"/>
        <v>0</v>
      </c>
      <c r="CI38" s="39">
        <f t="shared" si="43"/>
        <v>0</v>
      </c>
      <c r="CJ38" s="39">
        <f t="shared" si="43"/>
        <v>0</v>
      </c>
      <c r="CK38" s="39">
        <f t="shared" si="43"/>
        <v>0</v>
      </c>
      <c r="CL38" s="39">
        <f t="shared" si="43"/>
        <v>0</v>
      </c>
      <c r="CM38" s="39">
        <f t="shared" si="43"/>
        <v>0</v>
      </c>
      <c r="CN38" s="39">
        <f t="shared" si="43"/>
        <v>0</v>
      </c>
      <c r="CO38" s="39">
        <f t="shared" si="43"/>
        <v>0</v>
      </c>
      <c r="CP38" s="39">
        <f t="shared" si="43"/>
        <v>0</v>
      </c>
      <c r="CQ38" s="39">
        <f t="shared" si="43"/>
        <v>0</v>
      </c>
      <c r="CR38" s="39">
        <f t="shared" si="43"/>
        <v>0</v>
      </c>
      <c r="CS38" s="39">
        <f t="shared" si="43"/>
        <v>0</v>
      </c>
      <c r="CT38" s="39">
        <f t="shared" si="43"/>
        <v>0</v>
      </c>
      <c r="CU38" s="39">
        <f t="shared" si="43"/>
        <v>0</v>
      </c>
      <c r="CV38" s="39">
        <f t="shared" si="43"/>
        <v>0</v>
      </c>
      <c r="CW38" s="39">
        <f t="shared" ref="CW38:EB38" si="44" xml:space="preserve"> CW$31</f>
        <v>0</v>
      </c>
      <c r="CX38" s="39">
        <f t="shared" si="44"/>
        <v>0</v>
      </c>
      <c r="CY38" s="39">
        <f t="shared" si="44"/>
        <v>0</v>
      </c>
      <c r="CZ38" s="39">
        <f t="shared" si="44"/>
        <v>0</v>
      </c>
      <c r="DA38" s="39">
        <f t="shared" si="44"/>
        <v>0</v>
      </c>
      <c r="DB38" s="39">
        <f t="shared" si="44"/>
        <v>0</v>
      </c>
      <c r="DC38" s="39">
        <f t="shared" si="44"/>
        <v>0</v>
      </c>
      <c r="DD38" s="39">
        <f t="shared" si="44"/>
        <v>0</v>
      </c>
      <c r="DE38" s="39">
        <f t="shared" si="44"/>
        <v>0</v>
      </c>
      <c r="DF38" s="39">
        <f t="shared" si="44"/>
        <v>0</v>
      </c>
      <c r="DG38" s="39">
        <f t="shared" si="44"/>
        <v>0</v>
      </c>
      <c r="DH38" s="39">
        <f t="shared" si="44"/>
        <v>0</v>
      </c>
      <c r="DI38" s="39">
        <f t="shared" si="44"/>
        <v>0</v>
      </c>
      <c r="DJ38" s="39">
        <f t="shared" si="44"/>
        <v>0</v>
      </c>
      <c r="DK38" s="39">
        <f t="shared" si="44"/>
        <v>0</v>
      </c>
      <c r="DL38" s="39">
        <f t="shared" si="44"/>
        <v>0</v>
      </c>
      <c r="DM38" s="39">
        <f t="shared" si="44"/>
        <v>0</v>
      </c>
      <c r="DN38" s="39">
        <f t="shared" si="44"/>
        <v>0</v>
      </c>
      <c r="DO38" s="39">
        <f t="shared" si="44"/>
        <v>0</v>
      </c>
      <c r="DP38" s="39">
        <f t="shared" si="44"/>
        <v>0</v>
      </c>
      <c r="DQ38" s="39">
        <f t="shared" si="44"/>
        <v>0</v>
      </c>
      <c r="DR38" s="39">
        <f t="shared" si="44"/>
        <v>0</v>
      </c>
      <c r="DS38" s="39">
        <f t="shared" si="44"/>
        <v>0</v>
      </c>
      <c r="DT38" s="39">
        <f t="shared" si="44"/>
        <v>0</v>
      </c>
      <c r="DU38" s="39">
        <f t="shared" si="44"/>
        <v>0</v>
      </c>
      <c r="DV38" s="39">
        <f t="shared" si="44"/>
        <v>0</v>
      </c>
      <c r="DW38" s="39">
        <f t="shared" si="44"/>
        <v>0</v>
      </c>
      <c r="DX38" s="39">
        <f t="shared" si="44"/>
        <v>0</v>
      </c>
      <c r="DY38" s="39">
        <f t="shared" si="44"/>
        <v>0</v>
      </c>
      <c r="DZ38" s="39">
        <f t="shared" si="44"/>
        <v>0</v>
      </c>
      <c r="EA38" s="39">
        <f t="shared" si="44"/>
        <v>0</v>
      </c>
      <c r="EB38" s="39">
        <f t="shared" si="44"/>
        <v>0</v>
      </c>
      <c r="EC38" s="39">
        <f t="shared" ref="EC38:FH38" si="45" xml:space="preserve"> EC$31</f>
        <v>0</v>
      </c>
      <c r="ED38" s="39">
        <f t="shared" si="45"/>
        <v>0</v>
      </c>
      <c r="EE38" s="39">
        <f t="shared" si="45"/>
        <v>0</v>
      </c>
      <c r="EF38" s="39">
        <f t="shared" si="45"/>
        <v>0</v>
      </c>
      <c r="EG38" s="39">
        <f t="shared" si="45"/>
        <v>0</v>
      </c>
      <c r="EH38" s="39">
        <f t="shared" si="45"/>
        <v>0</v>
      </c>
      <c r="EI38" s="39">
        <f t="shared" si="45"/>
        <v>0</v>
      </c>
      <c r="EJ38" s="39">
        <f t="shared" si="45"/>
        <v>0</v>
      </c>
      <c r="EK38" s="39">
        <f t="shared" si="45"/>
        <v>0</v>
      </c>
      <c r="EL38" s="39">
        <f t="shared" si="45"/>
        <v>0</v>
      </c>
      <c r="EM38" s="39">
        <f t="shared" si="45"/>
        <v>0</v>
      </c>
      <c r="EN38" s="39">
        <f t="shared" si="45"/>
        <v>0</v>
      </c>
      <c r="EO38" s="39">
        <f t="shared" si="45"/>
        <v>0</v>
      </c>
      <c r="EP38" s="39">
        <f t="shared" si="45"/>
        <v>0</v>
      </c>
      <c r="EQ38" s="39">
        <f t="shared" si="45"/>
        <v>0</v>
      </c>
      <c r="ER38" s="39">
        <f t="shared" si="45"/>
        <v>0</v>
      </c>
      <c r="ES38" s="39">
        <f t="shared" si="45"/>
        <v>0</v>
      </c>
      <c r="ET38" s="39">
        <f t="shared" si="45"/>
        <v>0</v>
      </c>
      <c r="EU38" s="39">
        <f t="shared" si="45"/>
        <v>0</v>
      </c>
      <c r="EV38" s="39">
        <f t="shared" si="45"/>
        <v>0</v>
      </c>
      <c r="EW38" s="39">
        <f t="shared" si="45"/>
        <v>0</v>
      </c>
      <c r="EX38" s="39">
        <f t="shared" si="45"/>
        <v>0</v>
      </c>
      <c r="EY38" s="39">
        <f t="shared" si="45"/>
        <v>0</v>
      </c>
      <c r="EZ38" s="39">
        <f t="shared" si="45"/>
        <v>0</v>
      </c>
      <c r="FA38" s="39">
        <f t="shared" si="45"/>
        <v>0</v>
      </c>
      <c r="FB38" s="39">
        <f t="shared" si="45"/>
        <v>0</v>
      </c>
      <c r="FC38" s="39">
        <f t="shared" si="45"/>
        <v>0</v>
      </c>
      <c r="FD38" s="39">
        <f t="shared" si="45"/>
        <v>0</v>
      </c>
      <c r="FE38" s="39">
        <f t="shared" si="45"/>
        <v>0</v>
      </c>
      <c r="FF38" s="39">
        <f t="shared" si="45"/>
        <v>0</v>
      </c>
      <c r="FG38" s="39">
        <f t="shared" si="45"/>
        <v>0</v>
      </c>
      <c r="FH38" s="39">
        <f t="shared" si="45"/>
        <v>0</v>
      </c>
      <c r="FI38" s="39">
        <f t="shared" ref="FI38:GJ38" si="46" xml:space="preserve"> FI$31</f>
        <v>0</v>
      </c>
      <c r="FJ38" s="39">
        <f t="shared" si="46"/>
        <v>0</v>
      </c>
      <c r="FK38" s="39">
        <f t="shared" si="46"/>
        <v>0</v>
      </c>
      <c r="FL38" s="39">
        <f t="shared" si="46"/>
        <v>0</v>
      </c>
      <c r="FM38" s="39">
        <f t="shared" si="46"/>
        <v>0</v>
      </c>
      <c r="FN38" s="39">
        <f t="shared" si="46"/>
        <v>0</v>
      </c>
      <c r="FO38" s="39">
        <f t="shared" si="46"/>
        <v>0</v>
      </c>
      <c r="FP38" s="39">
        <f t="shared" si="46"/>
        <v>0</v>
      </c>
      <c r="FQ38" s="39">
        <f t="shared" si="46"/>
        <v>0</v>
      </c>
      <c r="FR38" s="39">
        <f t="shared" si="46"/>
        <v>0</v>
      </c>
      <c r="FS38" s="39">
        <f t="shared" si="46"/>
        <v>0</v>
      </c>
      <c r="FT38" s="39">
        <f t="shared" si="46"/>
        <v>0</v>
      </c>
      <c r="FU38" s="39">
        <f t="shared" si="46"/>
        <v>0</v>
      </c>
      <c r="FV38" s="39">
        <f t="shared" si="46"/>
        <v>0</v>
      </c>
      <c r="FW38" s="39">
        <f t="shared" si="46"/>
        <v>0</v>
      </c>
      <c r="FX38" s="39">
        <f t="shared" si="46"/>
        <v>0</v>
      </c>
      <c r="FY38" s="39">
        <f t="shared" si="46"/>
        <v>0</v>
      </c>
      <c r="FZ38" s="39">
        <f t="shared" si="46"/>
        <v>0</v>
      </c>
      <c r="GA38" s="39">
        <f t="shared" si="46"/>
        <v>0</v>
      </c>
      <c r="GB38" s="39">
        <f t="shared" si="46"/>
        <v>0</v>
      </c>
      <c r="GC38" s="39">
        <f t="shared" si="46"/>
        <v>0</v>
      </c>
      <c r="GD38" s="39">
        <f t="shared" si="46"/>
        <v>0</v>
      </c>
      <c r="GE38" s="39">
        <f t="shared" si="46"/>
        <v>0</v>
      </c>
      <c r="GF38" s="39">
        <f t="shared" si="46"/>
        <v>0</v>
      </c>
      <c r="GG38" s="39">
        <f t="shared" si="46"/>
        <v>0</v>
      </c>
      <c r="GH38" s="39">
        <f t="shared" si="46"/>
        <v>0</v>
      </c>
      <c r="GI38" s="39">
        <f t="shared" si="46"/>
        <v>0</v>
      </c>
      <c r="GJ38" s="39">
        <f t="shared" si="46"/>
        <v>0</v>
      </c>
    </row>
    <row r="39" spans="1:192" s="651" customFormat="1" x14ac:dyDescent="0.25">
      <c r="A39" s="414"/>
      <c r="B39" s="414"/>
      <c r="C39" s="415"/>
      <c r="D39" s="416"/>
      <c r="E39" s="417" t="s">
        <v>459</v>
      </c>
      <c r="F39" s="417"/>
      <c r="G39" s="417" t="str">
        <f xml:space="preserve"> SMU</f>
        <v>$ 000s</v>
      </c>
      <c r="H39" s="417"/>
      <c r="I39" s="418"/>
      <c r="J39" s="417">
        <f t="shared" ref="J39:AO39" si="47" xml:space="preserve"> IF( J35 = 1, $F34, J37 - J38)</f>
        <v>0</v>
      </c>
      <c r="K39" s="417">
        <f t="shared" si="47"/>
        <v>0</v>
      </c>
      <c r="L39" s="417">
        <f t="shared" si="47"/>
        <v>0</v>
      </c>
      <c r="M39" s="417">
        <f t="shared" si="47"/>
        <v>0</v>
      </c>
      <c r="N39" s="417">
        <f t="shared" si="47"/>
        <v>0</v>
      </c>
      <c r="O39" s="417">
        <f t="shared" si="47"/>
        <v>0</v>
      </c>
      <c r="P39" s="417">
        <f t="shared" si="47"/>
        <v>0</v>
      </c>
      <c r="Q39" s="417">
        <f t="shared" si="47"/>
        <v>0</v>
      </c>
      <c r="R39" s="417">
        <f t="shared" si="47"/>
        <v>2421.2993055623169</v>
      </c>
      <c r="S39" s="417">
        <f t="shared" si="47"/>
        <v>2360.766822923259</v>
      </c>
      <c r="T39" s="417">
        <f t="shared" si="47"/>
        <v>2300.2343402842012</v>
      </c>
      <c r="U39" s="417">
        <f t="shared" si="47"/>
        <v>2239.7018576451433</v>
      </c>
      <c r="V39" s="417">
        <f t="shared" si="47"/>
        <v>2179.1693750060854</v>
      </c>
      <c r="W39" s="417">
        <f t="shared" si="47"/>
        <v>2118.6368923670275</v>
      </c>
      <c r="X39" s="417">
        <f t="shared" si="47"/>
        <v>2058.1044097279696</v>
      </c>
      <c r="Y39" s="417">
        <f t="shared" si="47"/>
        <v>1997.5719270889117</v>
      </c>
      <c r="Z39" s="417">
        <f t="shared" si="47"/>
        <v>1937.0394444498538</v>
      </c>
      <c r="AA39" s="417">
        <f t="shared" si="47"/>
        <v>1876.5069618107959</v>
      </c>
      <c r="AB39" s="417">
        <f t="shared" si="47"/>
        <v>1815.974479171738</v>
      </c>
      <c r="AC39" s="417">
        <f t="shared" si="47"/>
        <v>1755.4419965326802</v>
      </c>
      <c r="AD39" s="417">
        <f t="shared" si="47"/>
        <v>1694.9095138936223</v>
      </c>
      <c r="AE39" s="417">
        <f t="shared" si="47"/>
        <v>1634.3770312545644</v>
      </c>
      <c r="AF39" s="417">
        <f t="shared" si="47"/>
        <v>1573.8445486155065</v>
      </c>
      <c r="AG39" s="417">
        <f t="shared" si="47"/>
        <v>1513.3120659764486</v>
      </c>
      <c r="AH39" s="417">
        <f t="shared" si="47"/>
        <v>1452.7795833373907</v>
      </c>
      <c r="AI39" s="417">
        <f t="shared" si="47"/>
        <v>1392.2471006983328</v>
      </c>
      <c r="AJ39" s="417">
        <f t="shared" si="47"/>
        <v>1331.7146180592749</v>
      </c>
      <c r="AK39" s="417">
        <f t="shared" si="47"/>
        <v>1271.182135420217</v>
      </c>
      <c r="AL39" s="417">
        <f t="shared" si="47"/>
        <v>1210.6496527811591</v>
      </c>
      <c r="AM39" s="417">
        <f t="shared" si="47"/>
        <v>1150.1171701421013</v>
      </c>
      <c r="AN39" s="417">
        <f t="shared" si="47"/>
        <v>1089.5846875030434</v>
      </c>
      <c r="AO39" s="417">
        <f t="shared" si="47"/>
        <v>1029.0522048639855</v>
      </c>
      <c r="AP39" s="417">
        <f t="shared" ref="AP39:BU39" si="48" xml:space="preserve"> IF( AP35 = 1, $F34, AP37 - AP38)</f>
        <v>968.51972222492759</v>
      </c>
      <c r="AQ39" s="417">
        <f t="shared" si="48"/>
        <v>907.9872395858697</v>
      </c>
      <c r="AR39" s="417">
        <f t="shared" si="48"/>
        <v>847.45475694681181</v>
      </c>
      <c r="AS39" s="417">
        <f t="shared" si="48"/>
        <v>786.92227430775392</v>
      </c>
      <c r="AT39" s="417">
        <f t="shared" si="48"/>
        <v>726.38979166869603</v>
      </c>
      <c r="AU39" s="417">
        <f t="shared" si="48"/>
        <v>665.85730902963815</v>
      </c>
      <c r="AV39" s="417">
        <f t="shared" si="48"/>
        <v>605.32482639058026</v>
      </c>
      <c r="AW39" s="417">
        <f t="shared" si="48"/>
        <v>544.79234375152237</v>
      </c>
      <c r="AX39" s="417">
        <f t="shared" si="48"/>
        <v>484.25986111246442</v>
      </c>
      <c r="AY39" s="417">
        <f t="shared" si="48"/>
        <v>423.72737847340647</v>
      </c>
      <c r="AZ39" s="417">
        <f t="shared" si="48"/>
        <v>363.19489583434853</v>
      </c>
      <c r="BA39" s="417">
        <f t="shared" si="48"/>
        <v>302.66241319529058</v>
      </c>
      <c r="BB39" s="417">
        <f t="shared" si="48"/>
        <v>242.12993055623267</v>
      </c>
      <c r="BC39" s="417">
        <f t="shared" si="48"/>
        <v>181.59744791717475</v>
      </c>
      <c r="BD39" s="417">
        <f t="shared" si="48"/>
        <v>121.06496527811683</v>
      </c>
      <c r="BE39" s="417">
        <f t="shared" si="48"/>
        <v>60.532482639058905</v>
      </c>
      <c r="BF39" s="417">
        <f t="shared" si="48"/>
        <v>9.8054897534893826E-13</v>
      </c>
      <c r="BG39" s="417">
        <f t="shared" si="48"/>
        <v>-60.532482639056944</v>
      </c>
      <c r="BH39" s="417">
        <f t="shared" si="48"/>
        <v>-121.06496527811487</v>
      </c>
      <c r="BI39" s="417">
        <f t="shared" si="48"/>
        <v>-181.59744791717279</v>
      </c>
      <c r="BJ39" s="417">
        <f t="shared" si="48"/>
        <v>-242.1299305562307</v>
      </c>
      <c r="BK39" s="417">
        <f t="shared" si="48"/>
        <v>-302.66241319528865</v>
      </c>
      <c r="BL39" s="417">
        <f t="shared" si="48"/>
        <v>-363.1948958343466</v>
      </c>
      <c r="BM39" s="417">
        <f t="shared" si="48"/>
        <v>-423.72737847340454</v>
      </c>
      <c r="BN39" s="417">
        <f t="shared" si="48"/>
        <v>-484.25986111246249</v>
      </c>
      <c r="BO39" s="417">
        <f t="shared" si="48"/>
        <v>-484.25986111246249</v>
      </c>
      <c r="BP39" s="417">
        <f t="shared" si="48"/>
        <v>-484.25986111246249</v>
      </c>
      <c r="BQ39" s="417">
        <f t="shared" si="48"/>
        <v>-484.25986111246249</v>
      </c>
      <c r="BR39" s="417">
        <f t="shared" si="48"/>
        <v>-484.25986111246249</v>
      </c>
      <c r="BS39" s="417">
        <f t="shared" si="48"/>
        <v>-484.25986111246249</v>
      </c>
      <c r="BT39" s="417">
        <f t="shared" si="48"/>
        <v>-484.25986111246249</v>
      </c>
      <c r="BU39" s="417">
        <f t="shared" si="48"/>
        <v>-484.25986111246249</v>
      </c>
      <c r="BV39" s="417">
        <f t="shared" ref="BV39:DA39" si="49" xml:space="preserve"> IF( BV35 = 1, $F34, BV37 - BV38)</f>
        <v>-484.25986111246249</v>
      </c>
      <c r="BW39" s="417">
        <f t="shared" si="49"/>
        <v>-484.25986111246249</v>
      </c>
      <c r="BX39" s="417">
        <f t="shared" si="49"/>
        <v>-484.25986111246249</v>
      </c>
      <c r="BY39" s="417">
        <f t="shared" si="49"/>
        <v>-484.25986111246249</v>
      </c>
      <c r="BZ39" s="417">
        <f t="shared" si="49"/>
        <v>-484.25986111246249</v>
      </c>
      <c r="CA39" s="417">
        <f t="shared" si="49"/>
        <v>-484.25986111246249</v>
      </c>
      <c r="CB39" s="417">
        <f t="shared" si="49"/>
        <v>-484.25986111246249</v>
      </c>
      <c r="CC39" s="417">
        <f t="shared" si="49"/>
        <v>-484.25986111246249</v>
      </c>
      <c r="CD39" s="417">
        <f t="shared" si="49"/>
        <v>-484.25986111246249</v>
      </c>
      <c r="CE39" s="417">
        <f t="shared" si="49"/>
        <v>-484.25986111246249</v>
      </c>
      <c r="CF39" s="417">
        <f t="shared" si="49"/>
        <v>-484.25986111246249</v>
      </c>
      <c r="CG39" s="417">
        <f t="shared" si="49"/>
        <v>-484.25986111246249</v>
      </c>
      <c r="CH39" s="417">
        <f t="shared" si="49"/>
        <v>-484.25986111246249</v>
      </c>
      <c r="CI39" s="417">
        <f t="shared" si="49"/>
        <v>-484.25986111246249</v>
      </c>
      <c r="CJ39" s="417">
        <f t="shared" si="49"/>
        <v>-484.25986111246249</v>
      </c>
      <c r="CK39" s="417">
        <f t="shared" si="49"/>
        <v>-484.25986111246249</v>
      </c>
      <c r="CL39" s="417">
        <f t="shared" si="49"/>
        <v>-484.25986111246249</v>
      </c>
      <c r="CM39" s="417">
        <f t="shared" si="49"/>
        <v>-484.25986111246249</v>
      </c>
      <c r="CN39" s="417">
        <f t="shared" si="49"/>
        <v>-484.25986111246249</v>
      </c>
      <c r="CO39" s="417">
        <f t="shared" si="49"/>
        <v>-484.25986111246249</v>
      </c>
      <c r="CP39" s="417">
        <f t="shared" si="49"/>
        <v>-484.25986111246249</v>
      </c>
      <c r="CQ39" s="417">
        <f t="shared" si="49"/>
        <v>-484.25986111246249</v>
      </c>
      <c r="CR39" s="417">
        <f t="shared" si="49"/>
        <v>-484.25986111246249</v>
      </c>
      <c r="CS39" s="417">
        <f t="shared" si="49"/>
        <v>-484.25986111246249</v>
      </c>
      <c r="CT39" s="417">
        <f t="shared" si="49"/>
        <v>-484.25986111246249</v>
      </c>
      <c r="CU39" s="417">
        <f t="shared" si="49"/>
        <v>-484.25986111246249</v>
      </c>
      <c r="CV39" s="417">
        <f t="shared" si="49"/>
        <v>-484.25986111246249</v>
      </c>
      <c r="CW39" s="417">
        <f t="shared" si="49"/>
        <v>-484.25986111246249</v>
      </c>
      <c r="CX39" s="417">
        <f t="shared" si="49"/>
        <v>-484.25986111246249</v>
      </c>
      <c r="CY39" s="417">
        <f t="shared" si="49"/>
        <v>-484.25986111246249</v>
      </c>
      <c r="CZ39" s="417">
        <f t="shared" si="49"/>
        <v>-484.25986111246249</v>
      </c>
      <c r="DA39" s="417">
        <f t="shared" si="49"/>
        <v>-484.25986111246249</v>
      </c>
      <c r="DB39" s="417">
        <f t="shared" ref="DB39:EG39" si="50" xml:space="preserve"> IF( DB35 = 1, $F34, DB37 - DB38)</f>
        <v>-484.25986111246249</v>
      </c>
      <c r="DC39" s="417">
        <f t="shared" si="50"/>
        <v>-484.25986111246249</v>
      </c>
      <c r="DD39" s="417">
        <f t="shared" si="50"/>
        <v>-484.25986111246249</v>
      </c>
      <c r="DE39" s="417">
        <f t="shared" si="50"/>
        <v>-484.25986111246249</v>
      </c>
      <c r="DF39" s="417">
        <f t="shared" si="50"/>
        <v>-484.25986111246249</v>
      </c>
      <c r="DG39" s="417">
        <f t="shared" si="50"/>
        <v>-484.25986111246249</v>
      </c>
      <c r="DH39" s="417">
        <f t="shared" si="50"/>
        <v>-484.25986111246249</v>
      </c>
      <c r="DI39" s="417">
        <f t="shared" si="50"/>
        <v>-484.25986111246249</v>
      </c>
      <c r="DJ39" s="417">
        <f t="shared" si="50"/>
        <v>-484.25986111246249</v>
      </c>
      <c r="DK39" s="417">
        <f t="shared" si="50"/>
        <v>-484.25986111246249</v>
      </c>
      <c r="DL39" s="417">
        <f t="shared" si="50"/>
        <v>-484.25986111246249</v>
      </c>
      <c r="DM39" s="417">
        <f t="shared" si="50"/>
        <v>-484.25986111246249</v>
      </c>
      <c r="DN39" s="417">
        <f t="shared" si="50"/>
        <v>-484.25986111246249</v>
      </c>
      <c r="DO39" s="417">
        <f t="shared" si="50"/>
        <v>-484.25986111246249</v>
      </c>
      <c r="DP39" s="417">
        <f t="shared" si="50"/>
        <v>-484.25986111246249</v>
      </c>
      <c r="DQ39" s="417">
        <f t="shared" si="50"/>
        <v>-484.25986111246249</v>
      </c>
      <c r="DR39" s="417">
        <f t="shared" si="50"/>
        <v>-484.25986111246249</v>
      </c>
      <c r="DS39" s="417">
        <f t="shared" si="50"/>
        <v>-484.25986111246249</v>
      </c>
      <c r="DT39" s="417">
        <f t="shared" si="50"/>
        <v>-484.25986111246249</v>
      </c>
      <c r="DU39" s="417">
        <f t="shared" si="50"/>
        <v>-484.25986111246249</v>
      </c>
      <c r="DV39" s="417">
        <f t="shared" si="50"/>
        <v>-484.25986111246249</v>
      </c>
      <c r="DW39" s="417">
        <f t="shared" si="50"/>
        <v>-484.25986111246249</v>
      </c>
      <c r="DX39" s="417">
        <f t="shared" si="50"/>
        <v>-484.25986111246249</v>
      </c>
      <c r="DY39" s="417">
        <f t="shared" si="50"/>
        <v>-484.25986111246249</v>
      </c>
      <c r="DZ39" s="417">
        <f t="shared" si="50"/>
        <v>-484.25986111246249</v>
      </c>
      <c r="EA39" s="417">
        <f t="shared" si="50"/>
        <v>-484.25986111246249</v>
      </c>
      <c r="EB39" s="417">
        <f t="shared" si="50"/>
        <v>-484.25986111246249</v>
      </c>
      <c r="EC39" s="417">
        <f t="shared" si="50"/>
        <v>-484.25986111246249</v>
      </c>
      <c r="ED39" s="417">
        <f t="shared" si="50"/>
        <v>-484.25986111246249</v>
      </c>
      <c r="EE39" s="417">
        <f t="shared" si="50"/>
        <v>-484.25986111246249</v>
      </c>
      <c r="EF39" s="417">
        <f t="shared" si="50"/>
        <v>-484.25986111246249</v>
      </c>
      <c r="EG39" s="417">
        <f t="shared" si="50"/>
        <v>-484.25986111246249</v>
      </c>
      <c r="EH39" s="417">
        <f t="shared" ref="EH39:FM39" si="51" xml:space="preserve"> IF( EH35 = 1, $F34, EH37 - EH38)</f>
        <v>-484.25986111246249</v>
      </c>
      <c r="EI39" s="417">
        <f t="shared" si="51"/>
        <v>-484.25986111246249</v>
      </c>
      <c r="EJ39" s="417">
        <f t="shared" si="51"/>
        <v>-484.25986111246249</v>
      </c>
      <c r="EK39" s="417">
        <f t="shared" si="51"/>
        <v>-484.25986111246249</v>
      </c>
      <c r="EL39" s="417">
        <f t="shared" si="51"/>
        <v>-484.25986111246249</v>
      </c>
      <c r="EM39" s="417">
        <f t="shared" si="51"/>
        <v>-484.25986111246249</v>
      </c>
      <c r="EN39" s="417">
        <f t="shared" si="51"/>
        <v>-484.25986111246249</v>
      </c>
      <c r="EO39" s="417">
        <f t="shared" si="51"/>
        <v>-484.25986111246249</v>
      </c>
      <c r="EP39" s="417">
        <f t="shared" si="51"/>
        <v>-484.25986111246249</v>
      </c>
      <c r="EQ39" s="417">
        <f t="shared" si="51"/>
        <v>-484.25986111246249</v>
      </c>
      <c r="ER39" s="417">
        <f t="shared" si="51"/>
        <v>-484.25986111246249</v>
      </c>
      <c r="ES39" s="417">
        <f t="shared" si="51"/>
        <v>-484.25986111246249</v>
      </c>
      <c r="ET39" s="417">
        <f t="shared" si="51"/>
        <v>-484.25986111246249</v>
      </c>
      <c r="EU39" s="417">
        <f t="shared" si="51"/>
        <v>-484.25986111246249</v>
      </c>
      <c r="EV39" s="417">
        <f t="shared" si="51"/>
        <v>-484.25986111246249</v>
      </c>
      <c r="EW39" s="417">
        <f t="shared" si="51"/>
        <v>-484.25986111246249</v>
      </c>
      <c r="EX39" s="417">
        <f t="shared" si="51"/>
        <v>-484.25986111246249</v>
      </c>
      <c r="EY39" s="417">
        <f t="shared" si="51"/>
        <v>-484.25986111246249</v>
      </c>
      <c r="EZ39" s="417">
        <f t="shared" si="51"/>
        <v>-484.25986111246249</v>
      </c>
      <c r="FA39" s="417">
        <f t="shared" si="51"/>
        <v>-484.25986111246249</v>
      </c>
      <c r="FB39" s="417">
        <f t="shared" si="51"/>
        <v>-484.25986111246249</v>
      </c>
      <c r="FC39" s="417">
        <f t="shared" si="51"/>
        <v>-484.25986111246249</v>
      </c>
      <c r="FD39" s="417">
        <f t="shared" si="51"/>
        <v>-484.25986111246249</v>
      </c>
      <c r="FE39" s="417">
        <f t="shared" si="51"/>
        <v>-484.25986111246249</v>
      </c>
      <c r="FF39" s="417">
        <f t="shared" si="51"/>
        <v>-484.25986111246249</v>
      </c>
      <c r="FG39" s="417">
        <f t="shared" si="51"/>
        <v>-484.25986111246249</v>
      </c>
      <c r="FH39" s="417">
        <f t="shared" si="51"/>
        <v>-484.25986111246249</v>
      </c>
      <c r="FI39" s="417">
        <f t="shared" si="51"/>
        <v>-484.25986111246249</v>
      </c>
      <c r="FJ39" s="417">
        <f t="shared" si="51"/>
        <v>-484.25986111246249</v>
      </c>
      <c r="FK39" s="417">
        <f t="shared" si="51"/>
        <v>-484.25986111246249</v>
      </c>
      <c r="FL39" s="417">
        <f t="shared" si="51"/>
        <v>-484.25986111246249</v>
      </c>
      <c r="FM39" s="417">
        <f t="shared" si="51"/>
        <v>-484.25986111246249</v>
      </c>
      <c r="FN39" s="417">
        <f t="shared" ref="FN39:GJ39" si="52" xml:space="preserve"> IF( FN35 = 1, $F34, FN37 - FN38)</f>
        <v>-484.25986111246249</v>
      </c>
      <c r="FO39" s="417">
        <f t="shared" si="52"/>
        <v>-484.25986111246249</v>
      </c>
      <c r="FP39" s="417">
        <f t="shared" si="52"/>
        <v>-484.25986111246249</v>
      </c>
      <c r="FQ39" s="417">
        <f t="shared" si="52"/>
        <v>-484.25986111246249</v>
      </c>
      <c r="FR39" s="417">
        <f t="shared" si="52"/>
        <v>-484.25986111246249</v>
      </c>
      <c r="FS39" s="417">
        <f t="shared" si="52"/>
        <v>-484.25986111246249</v>
      </c>
      <c r="FT39" s="417">
        <f t="shared" si="52"/>
        <v>-484.25986111246249</v>
      </c>
      <c r="FU39" s="417">
        <f t="shared" si="52"/>
        <v>-484.25986111246249</v>
      </c>
      <c r="FV39" s="417">
        <f t="shared" si="52"/>
        <v>-484.25986111246249</v>
      </c>
      <c r="FW39" s="417">
        <f t="shared" si="52"/>
        <v>-484.25986111246249</v>
      </c>
      <c r="FX39" s="417">
        <f t="shared" si="52"/>
        <v>-484.25986111246249</v>
      </c>
      <c r="FY39" s="417">
        <f t="shared" si="52"/>
        <v>-484.25986111246249</v>
      </c>
      <c r="FZ39" s="417">
        <f t="shared" si="52"/>
        <v>-484.25986111246249</v>
      </c>
      <c r="GA39" s="417">
        <f t="shared" si="52"/>
        <v>-484.25986111246249</v>
      </c>
      <c r="GB39" s="417">
        <f t="shared" si="52"/>
        <v>-484.25986111246249</v>
      </c>
      <c r="GC39" s="417">
        <f t="shared" si="52"/>
        <v>-484.25986111246249</v>
      </c>
      <c r="GD39" s="417">
        <f t="shared" si="52"/>
        <v>-484.25986111246249</v>
      </c>
      <c r="GE39" s="417">
        <f t="shared" si="52"/>
        <v>-484.25986111246249</v>
      </c>
      <c r="GF39" s="417">
        <f t="shared" si="52"/>
        <v>-484.25986111246249</v>
      </c>
      <c r="GG39" s="417">
        <f t="shared" si="52"/>
        <v>-484.25986111246249</v>
      </c>
      <c r="GH39" s="417">
        <f t="shared" si="52"/>
        <v>-484.25986111246249</v>
      </c>
      <c r="GI39" s="417">
        <f t="shared" si="52"/>
        <v>-484.25986111246249</v>
      </c>
      <c r="GJ39" s="417">
        <f t="shared" si="52"/>
        <v>-484.25986111246249</v>
      </c>
    </row>
    <row r="42" spans="1:192" x14ac:dyDescent="0.25">
      <c r="A42" s="15" t="s">
        <v>63</v>
      </c>
    </row>
  </sheetData>
  <conditionalFormatting sqref="J3:GJ3">
    <cfRule type="cellIs" dxfId="188" priority="8" stopIfTrue="1" operator="equal">
      <formula>"Construction"</formula>
    </cfRule>
    <cfRule type="cellIs" dxfId="187" priority="9" stopIfTrue="1" operator="equal">
      <formula>"Operations"</formula>
    </cfRule>
  </conditionalFormatting>
  <conditionalFormatting sqref="J3:GJ3">
    <cfRule type="cellIs" dxfId="186" priority="7" operator="equal">
      <formula>"Fin Close"</formula>
    </cfRule>
  </conditionalFormatting>
  <conditionalFormatting sqref="J3:GJ3">
    <cfRule type="cellIs" dxfId="185" priority="5" operator="equal">
      <formula>"PPA ext."</formula>
    </cfRule>
    <cfRule type="cellIs" dxfId="184" priority="6" operator="equal">
      <formula>"Delay"</formula>
    </cfRule>
  </conditionalFormatting>
  <conditionalFormatting sqref="F2:F4">
    <cfRule type="cellIs" dxfId="183" priority="1" stopIfTrue="1" operator="notEqual">
      <formula>0</formula>
    </cfRule>
    <cfRule type="cellIs" dxfId="182" priority="2" stopIfTrue="1" operator="equal">
      <formula>""</formula>
    </cfRule>
  </conditionalFormatting>
  <conditionalFormatting sqref="F2:F4">
    <cfRule type="cellIs" dxfId="181" priority="3" stopIfTrue="1" operator="notEqual">
      <formula>0</formula>
    </cfRule>
    <cfRule type="cellIs" dxfId="180" priority="4" stopIfTrue="1" operator="equal">
      <formula>""</formula>
    </cfRule>
  </conditionalFormatting>
  <dataValidations count="1">
    <dataValidation allowBlank="1" showInputMessage="1" showErrorMessage="1" sqref="E9:H9 E18:H18 E27:H27 E34:H34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17A92-5673-4CD1-9D7A-B9429194C35D}">
  <sheetPr codeName="Sheet25">
    <outlinePr summaryBelow="0" summaryRight="0"/>
  </sheetPr>
  <dimension ref="A1:GJ66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L32" sqref="L32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Solve - Base case 1</v>
      </c>
    </row>
    <row r="2" spans="1:192" x14ac:dyDescent="0.25">
      <c r="A2" s="51"/>
      <c r="B2" s="51"/>
      <c r="C2" s="52"/>
      <c r="D2" s="53"/>
      <c r="E2" s="37"/>
      <c r="F2" s="282">
        <f xml:space="preserve"> Check!$F$9</f>
        <v>0</v>
      </c>
      <c r="G2" s="38" t="s">
        <v>23</v>
      </c>
      <c r="H2" s="25"/>
      <c r="I2" s="138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</row>
    <row r="3" spans="1:192" x14ac:dyDescent="0.25">
      <c r="E3" s="17"/>
      <c r="F3" s="282">
        <f xml:space="preserve"> Output!J2</f>
        <v>0</v>
      </c>
      <c r="G3" s="86" t="s">
        <v>25</v>
      </c>
      <c r="H3" s="17"/>
      <c r="I3" s="139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</row>
    <row r="4" spans="1:192" x14ac:dyDescent="0.25">
      <c r="E4" s="207"/>
      <c r="F4" s="282">
        <f xml:space="preserve"> Check!$F$25</f>
        <v>0</v>
      </c>
      <c r="G4" s="86" t="s">
        <v>24</v>
      </c>
      <c r="H4" s="2"/>
      <c r="I4" s="16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</row>
    <row r="5" spans="1:192" x14ac:dyDescent="0.25">
      <c r="E5" s="2"/>
      <c r="F5" s="40" t="s">
        <v>19</v>
      </c>
      <c r="G5" s="41" t="s">
        <v>17</v>
      </c>
      <c r="H5" s="40" t="s">
        <v>18</v>
      </c>
      <c r="I5" s="16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</row>
    <row r="7" spans="1:192" x14ac:dyDescent="0.25">
      <c r="A7" s="15" t="s">
        <v>478</v>
      </c>
    </row>
    <row r="9" spans="1:192" x14ac:dyDescent="0.25">
      <c r="E9" s="197" t="str">
        <f xml:space="preserve"> Metrics!E$19</f>
        <v>Blended equity IRR</v>
      </c>
      <c r="F9" s="600">
        <f xml:space="preserve"> Metrics!F$19</f>
        <v>8.0000045895576535E-2</v>
      </c>
      <c r="G9" s="197" t="str">
        <f xml:space="preserve"> Metrics!G$19</f>
        <v>%</v>
      </c>
    </row>
    <row r="10" spans="1:192" s="294" customFormat="1" x14ac:dyDescent="0.25">
      <c r="A10" s="666"/>
      <c r="B10" s="666"/>
      <c r="C10" s="667"/>
      <c r="D10" s="121"/>
      <c r="E10" s="537" t="str">
        <f xml:space="preserve"> InpC!E$29</f>
        <v>Target IRR</v>
      </c>
      <c r="F10" s="537">
        <f xml:space="preserve"> InpC!F$29</f>
        <v>0.08</v>
      </c>
      <c r="G10" s="537" t="str">
        <f xml:space="preserve"> InpC!G$29</f>
        <v>%</v>
      </c>
      <c r="H10" s="293"/>
      <c r="I10" s="118"/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293"/>
      <c r="W10" s="293"/>
      <c r="X10" s="293"/>
      <c r="Y10" s="293"/>
      <c r="Z10" s="293"/>
      <c r="AA10" s="293"/>
      <c r="AB10" s="293"/>
      <c r="AC10" s="293"/>
      <c r="AD10" s="293"/>
      <c r="AE10" s="293"/>
      <c r="AF10" s="293"/>
      <c r="AG10" s="293"/>
      <c r="AH10" s="293"/>
      <c r="AI10" s="293"/>
      <c r="AJ10" s="293"/>
      <c r="AK10" s="293"/>
      <c r="AL10" s="293"/>
      <c r="AM10" s="293"/>
      <c r="AN10" s="293"/>
      <c r="AO10" s="293"/>
      <c r="AP10" s="293"/>
      <c r="AQ10" s="293"/>
      <c r="AR10" s="293"/>
      <c r="AS10" s="293"/>
      <c r="AT10" s="293"/>
      <c r="AU10" s="293"/>
      <c r="AV10" s="293"/>
      <c r="AW10" s="293"/>
      <c r="AX10" s="293"/>
      <c r="AY10" s="293"/>
      <c r="AZ10" s="293"/>
      <c r="BA10" s="293"/>
      <c r="BB10" s="293"/>
      <c r="BC10" s="293"/>
      <c r="BD10" s="293"/>
      <c r="BE10" s="293"/>
      <c r="BF10" s="293"/>
      <c r="BG10" s="293"/>
      <c r="BH10" s="293"/>
      <c r="BI10" s="293"/>
      <c r="BJ10" s="293"/>
      <c r="BK10" s="293"/>
      <c r="BL10" s="293"/>
      <c r="BM10" s="293"/>
      <c r="BN10" s="293"/>
      <c r="BO10" s="293"/>
      <c r="BP10" s="293"/>
      <c r="BQ10" s="293"/>
      <c r="BR10" s="293"/>
      <c r="BS10" s="293"/>
      <c r="BT10" s="293"/>
      <c r="BU10" s="293"/>
      <c r="BV10" s="293"/>
      <c r="BW10" s="293"/>
      <c r="BX10" s="293"/>
      <c r="BY10" s="293"/>
      <c r="BZ10" s="293"/>
      <c r="CA10" s="293"/>
      <c r="CB10" s="293"/>
      <c r="CC10" s="293"/>
      <c r="CD10" s="293"/>
      <c r="CE10" s="293"/>
      <c r="CF10" s="293"/>
      <c r="CG10" s="293"/>
      <c r="CH10" s="293"/>
      <c r="CI10" s="293"/>
      <c r="CJ10" s="293"/>
      <c r="CK10" s="293"/>
      <c r="CL10" s="293"/>
      <c r="CM10" s="293"/>
      <c r="CN10" s="293"/>
      <c r="CO10" s="293"/>
      <c r="CP10" s="293"/>
      <c r="CQ10" s="293"/>
      <c r="CR10" s="293"/>
      <c r="CS10" s="293"/>
      <c r="CT10" s="293"/>
      <c r="CU10" s="293"/>
      <c r="CV10" s="293"/>
      <c r="CW10" s="293"/>
      <c r="CX10" s="293"/>
      <c r="CY10" s="293"/>
      <c r="CZ10" s="293"/>
      <c r="DA10" s="293"/>
      <c r="DB10" s="293"/>
      <c r="DC10" s="293"/>
      <c r="DD10" s="293"/>
      <c r="DE10" s="293"/>
      <c r="DF10" s="293"/>
      <c r="DG10" s="293"/>
      <c r="DH10" s="293"/>
      <c r="DI10" s="293"/>
      <c r="DJ10" s="293"/>
      <c r="DK10" s="293"/>
      <c r="DL10" s="293"/>
      <c r="DM10" s="293"/>
      <c r="DN10" s="293"/>
      <c r="DO10" s="293"/>
      <c r="DP10" s="293"/>
      <c r="DQ10" s="293"/>
      <c r="DR10" s="293"/>
      <c r="DS10" s="293"/>
      <c r="DT10" s="293"/>
      <c r="DU10" s="293"/>
      <c r="DV10" s="293"/>
      <c r="DW10" s="293"/>
      <c r="DX10" s="293"/>
      <c r="DY10" s="293"/>
      <c r="DZ10" s="293"/>
      <c r="EA10" s="293"/>
      <c r="EB10" s="293"/>
      <c r="EC10" s="293"/>
      <c r="ED10" s="293"/>
      <c r="EE10" s="293"/>
      <c r="EF10" s="293"/>
      <c r="EG10" s="293"/>
      <c r="EH10" s="293"/>
      <c r="EI10" s="293"/>
      <c r="EJ10" s="293"/>
      <c r="EK10" s="293"/>
      <c r="EL10" s="293"/>
      <c r="EM10" s="293"/>
      <c r="EN10" s="293"/>
      <c r="EO10" s="293"/>
      <c r="EP10" s="293"/>
      <c r="EQ10" s="293"/>
      <c r="ER10" s="293"/>
      <c r="ES10" s="293"/>
      <c r="ET10" s="293"/>
      <c r="EU10" s="293"/>
      <c r="EV10" s="293"/>
      <c r="EW10" s="293"/>
      <c r="EX10" s="293"/>
      <c r="EY10" s="293"/>
      <c r="EZ10" s="293"/>
      <c r="FA10" s="293"/>
      <c r="FB10" s="293"/>
      <c r="FC10" s="293"/>
      <c r="FD10" s="293"/>
      <c r="FE10" s="293"/>
      <c r="FF10" s="293"/>
      <c r="FG10" s="293"/>
      <c r="FH10" s="293"/>
      <c r="FI10" s="293"/>
      <c r="FJ10" s="293"/>
      <c r="FK10" s="293"/>
      <c r="FL10" s="293"/>
      <c r="FM10" s="293"/>
      <c r="FN10" s="293"/>
      <c r="FO10" s="293"/>
      <c r="FP10" s="293"/>
      <c r="FQ10" s="293"/>
      <c r="FR10" s="293"/>
      <c r="FS10" s="293"/>
      <c r="FT10" s="293"/>
      <c r="FU10" s="293"/>
      <c r="FV10" s="293"/>
      <c r="FW10" s="293"/>
      <c r="FX10" s="293"/>
      <c r="FY10" s="293"/>
      <c r="FZ10" s="293"/>
      <c r="GA10" s="293"/>
      <c r="GB10" s="293"/>
      <c r="GC10" s="293"/>
      <c r="GD10" s="293"/>
      <c r="GE10" s="293"/>
      <c r="GF10" s="293"/>
      <c r="GG10" s="293"/>
      <c r="GH10" s="293"/>
      <c r="GI10" s="293"/>
      <c r="GJ10" s="293"/>
    </row>
    <row r="11" spans="1:192" x14ac:dyDescent="0.25">
      <c r="E11" s="12" t="s">
        <v>714</v>
      </c>
      <c r="F11" s="293">
        <f xml:space="preserve"> F10 - F9</f>
        <v>-4.5895576533672156E-8</v>
      </c>
      <c r="G11" s="12" t="s">
        <v>104</v>
      </c>
    </row>
    <row r="13" spans="1:192" x14ac:dyDescent="0.25">
      <c r="E13" s="197" t="str">
        <f xml:space="preserve"> InpC!E$28</f>
        <v>Tariff solving mode</v>
      </c>
      <c r="F13" s="197">
        <f xml:space="preserve"> InpC!F$28</f>
        <v>1</v>
      </c>
      <c r="G13" s="197" t="str">
        <f xml:space="preserve"> InpC!G$28</f>
        <v>1 = changes go to tariff, 2 = changes go to IRR</v>
      </c>
    </row>
    <row r="14" spans="1:192" x14ac:dyDescent="0.25">
      <c r="E14" s="12" t="str">
        <f xml:space="preserve"> E$39</f>
        <v>Power tariff</v>
      </c>
      <c r="F14" s="659">
        <f xml:space="preserve"> F$39</f>
        <v>4.63735838466642E-2</v>
      </c>
      <c r="G14" s="12" t="str">
        <f xml:space="preserve"> G$39</f>
        <v>USD / kWh</v>
      </c>
    </row>
    <row r="15" spans="1:192" x14ac:dyDescent="0.25">
      <c r="E15" s="12" t="str">
        <f xml:space="preserve"> E$11</f>
        <v>Difference between target IRR as % of actual IRR</v>
      </c>
      <c r="F15" s="298">
        <f xml:space="preserve"> F$11</f>
        <v>-4.5895576533672156E-8</v>
      </c>
      <c r="G15" s="12" t="str">
        <f xml:space="preserve"> G$11</f>
        <v>%</v>
      </c>
    </row>
    <row r="16" spans="1:192" x14ac:dyDescent="0.25">
      <c r="E16" s="12" t="s">
        <v>482</v>
      </c>
      <c r="F16" s="88">
        <f xml:space="preserve"> IF(F13 = 1, F14 * (1 + F15 / 4), F14)</f>
        <v>4.6373583314578609E-2</v>
      </c>
      <c r="G16" s="12" t="s">
        <v>122</v>
      </c>
    </row>
    <row r="19" spans="1:192" x14ac:dyDescent="0.25">
      <c r="A19" s="15" t="s">
        <v>437</v>
      </c>
    </row>
    <row r="21" spans="1:192" s="610" customFormat="1" x14ac:dyDescent="0.25">
      <c r="A21" s="228"/>
      <c r="B21" s="228" t="s">
        <v>441</v>
      </c>
      <c r="C21" s="229"/>
      <c r="D21" s="230"/>
      <c r="E21" s="231"/>
      <c r="F21" s="231"/>
      <c r="G21" s="231"/>
      <c r="H21" s="231"/>
      <c r="I21" s="232"/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  <c r="CK21" s="231"/>
      <c r="CL21" s="231"/>
      <c r="CM21" s="231"/>
      <c r="CN21" s="231"/>
      <c r="CO21" s="231"/>
      <c r="CP21" s="231"/>
      <c r="CQ21" s="231"/>
      <c r="CR21" s="231"/>
      <c r="CS21" s="231"/>
      <c r="CT21" s="231"/>
      <c r="CU21" s="231"/>
      <c r="CV21" s="231"/>
      <c r="CW21" s="231"/>
      <c r="CX21" s="231"/>
      <c r="CY21" s="231"/>
      <c r="CZ21" s="231"/>
      <c r="DA21" s="231"/>
      <c r="DB21" s="231"/>
      <c r="DC21" s="231"/>
      <c r="DD21" s="231"/>
      <c r="DE21" s="231"/>
      <c r="DF21" s="231"/>
      <c r="DG21" s="231"/>
      <c r="DH21" s="231"/>
      <c r="DI21" s="231"/>
      <c r="DJ21" s="231"/>
      <c r="DK21" s="231"/>
      <c r="DL21" s="231"/>
      <c r="DM21" s="231"/>
      <c r="DN21" s="231"/>
      <c r="DO21" s="231"/>
      <c r="DP21" s="231"/>
      <c r="DQ21" s="231"/>
      <c r="DR21" s="231"/>
      <c r="DS21" s="231"/>
      <c r="DT21" s="231"/>
      <c r="DU21" s="231"/>
      <c r="DV21" s="231"/>
      <c r="DW21" s="231"/>
      <c r="DX21" s="231"/>
      <c r="DY21" s="231"/>
      <c r="DZ21" s="231"/>
      <c r="EA21" s="231"/>
      <c r="EB21" s="231"/>
      <c r="EC21" s="231"/>
      <c r="ED21" s="231"/>
      <c r="EE21" s="231"/>
      <c r="EF21" s="231"/>
      <c r="EG21" s="231"/>
      <c r="EH21" s="231"/>
      <c r="EI21" s="231"/>
      <c r="EJ21" s="231"/>
      <c r="EK21" s="231"/>
      <c r="EL21" s="231"/>
      <c r="EM21" s="231"/>
      <c r="EN21" s="231"/>
      <c r="EO21" s="231"/>
      <c r="EP21" s="231"/>
      <c r="EQ21" s="231"/>
      <c r="ER21" s="231"/>
      <c r="ES21" s="231"/>
      <c r="ET21" s="231"/>
      <c r="EU21" s="231"/>
      <c r="EV21" s="231"/>
      <c r="EW21" s="231"/>
      <c r="EX21" s="231"/>
      <c r="EY21" s="231"/>
      <c r="EZ21" s="231"/>
      <c r="FA21" s="231"/>
      <c r="FB21" s="231"/>
      <c r="FC21" s="231"/>
      <c r="FD21" s="231"/>
      <c r="FE21" s="231"/>
      <c r="FF21" s="231"/>
      <c r="FG21" s="231"/>
      <c r="FH21" s="231"/>
      <c r="FI21" s="231"/>
      <c r="FJ21" s="231"/>
      <c r="FK21" s="231"/>
      <c r="FL21" s="231"/>
      <c r="FM21" s="231"/>
      <c r="FN21" s="231"/>
      <c r="FO21" s="231"/>
      <c r="FP21" s="231"/>
      <c r="FQ21" s="231"/>
      <c r="FR21" s="231"/>
      <c r="FS21" s="231"/>
      <c r="FT21" s="231"/>
      <c r="FU21" s="231"/>
      <c r="FV21" s="231"/>
      <c r="FW21" s="231"/>
      <c r="FX21" s="231"/>
      <c r="FY21" s="231"/>
      <c r="FZ21" s="231"/>
      <c r="GA21" s="231"/>
      <c r="GB21" s="231"/>
      <c r="GC21" s="231"/>
      <c r="GD21" s="231"/>
      <c r="GE21" s="231"/>
      <c r="GF21" s="231"/>
      <c r="GG21" s="231"/>
      <c r="GH21" s="231"/>
      <c r="GI21" s="231"/>
      <c r="GJ21" s="231"/>
    </row>
    <row r="22" spans="1:192" s="606" customFormat="1" x14ac:dyDescent="0.25">
      <c r="A22" s="15"/>
      <c r="B22" s="15"/>
      <c r="C22" s="21"/>
      <c r="D22" s="49"/>
      <c r="E22" s="226" t="str">
        <f xml:space="preserve"> E$16</f>
        <v>Adjusted tariff</v>
      </c>
      <c r="F22" s="660">
        <f xml:space="preserve"> F$16</f>
        <v>4.6373583314578609E-2</v>
      </c>
      <c r="G22" s="226" t="str">
        <f xml:space="preserve"> G$16</f>
        <v>USD / kWh</v>
      </c>
      <c r="H22" s="226"/>
      <c r="I22" s="39"/>
      <c r="J22" s="628">
        <f>F22</f>
        <v>4.6373583314578609E-2</v>
      </c>
      <c r="K22" s="226"/>
      <c r="L22" s="226"/>
      <c r="M22" s="226"/>
      <c r="N22" s="226"/>
      <c r="O22" s="226"/>
      <c r="P22" s="226"/>
      <c r="Q22" s="226"/>
      <c r="R22" s="226"/>
      <c r="S22" s="226"/>
      <c r="T22" s="226"/>
      <c r="U22" s="226"/>
      <c r="V22" s="226"/>
      <c r="W22" s="226"/>
      <c r="X22" s="226"/>
      <c r="Y22" s="226"/>
      <c r="Z22" s="226"/>
      <c r="AA22" s="226"/>
      <c r="AB22" s="226"/>
      <c r="AC22" s="226"/>
      <c r="AD22" s="226"/>
      <c r="AE22" s="226"/>
      <c r="AF22" s="226"/>
      <c r="AG22" s="226"/>
      <c r="AH22" s="226"/>
      <c r="AI22" s="226"/>
      <c r="AJ22" s="226"/>
      <c r="AK22" s="226"/>
      <c r="AL22" s="226"/>
      <c r="AM22" s="226"/>
      <c r="AN22" s="226"/>
      <c r="AO22" s="226"/>
      <c r="AP22" s="226"/>
      <c r="AQ22" s="226"/>
      <c r="AR22" s="226"/>
      <c r="AS22" s="226"/>
      <c r="AT22" s="226"/>
      <c r="AU22" s="226"/>
      <c r="AV22" s="226"/>
      <c r="AW22" s="226"/>
      <c r="AX22" s="226"/>
      <c r="AY22" s="226"/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26"/>
      <c r="CB22" s="226"/>
      <c r="CC22" s="226"/>
      <c r="CD22" s="226"/>
      <c r="CE22" s="226"/>
      <c r="CF22" s="226"/>
      <c r="CG22" s="226"/>
      <c r="CH22" s="226"/>
      <c r="CI22" s="226"/>
      <c r="CJ22" s="226"/>
      <c r="CK22" s="226"/>
      <c r="CL22" s="226"/>
      <c r="CM22" s="226"/>
      <c r="CN22" s="226"/>
      <c r="CO22" s="226"/>
      <c r="CP22" s="226"/>
      <c r="CQ22" s="226"/>
      <c r="CR22" s="226"/>
      <c r="CS22" s="226"/>
      <c r="CT22" s="226"/>
      <c r="CU22" s="226"/>
      <c r="CV22" s="226"/>
      <c r="CW22" s="226"/>
      <c r="CX22" s="226"/>
      <c r="CY22" s="226"/>
      <c r="CZ22" s="226"/>
      <c r="DA22" s="226"/>
      <c r="DB22" s="226"/>
      <c r="DC22" s="226"/>
      <c r="DD22" s="226"/>
      <c r="DE22" s="226"/>
      <c r="DF22" s="226"/>
      <c r="DG22" s="226"/>
      <c r="DH22" s="226"/>
      <c r="DI22" s="226"/>
      <c r="DJ22" s="226"/>
      <c r="DK22" s="226"/>
      <c r="DL22" s="226"/>
      <c r="DM22" s="226"/>
      <c r="DN22" s="226"/>
      <c r="DO22" s="226"/>
      <c r="DP22" s="226"/>
      <c r="DQ22" s="226"/>
      <c r="DR22" s="226"/>
      <c r="DS22" s="226"/>
      <c r="DT22" s="226"/>
      <c r="DU22" s="226"/>
      <c r="DV22" s="226"/>
      <c r="DW22" s="226"/>
      <c r="DX22" s="226"/>
      <c r="DY22" s="226"/>
      <c r="DZ22" s="226"/>
      <c r="EA22" s="226"/>
      <c r="EB22" s="226"/>
      <c r="EC22" s="226"/>
      <c r="ED22" s="226"/>
      <c r="EE22" s="226"/>
      <c r="EF22" s="226"/>
      <c r="EG22" s="226"/>
      <c r="EH22" s="226"/>
      <c r="EI22" s="226"/>
      <c r="EJ22" s="226"/>
      <c r="EK22" s="226"/>
      <c r="EL22" s="226"/>
      <c r="EM22" s="226"/>
      <c r="EN22" s="226"/>
      <c r="EO22" s="226"/>
      <c r="EP22" s="226"/>
      <c r="EQ22" s="226"/>
      <c r="ER22" s="226"/>
      <c r="ES22" s="226"/>
      <c r="ET22" s="226"/>
      <c r="EU22" s="226"/>
      <c r="EV22" s="226"/>
      <c r="EW22" s="226"/>
      <c r="EX22" s="226"/>
      <c r="EY22" s="226"/>
      <c r="EZ22" s="226"/>
      <c r="FA22" s="226"/>
      <c r="FB22" s="226"/>
      <c r="FC22" s="226"/>
      <c r="FD22" s="226"/>
      <c r="FE22" s="226"/>
      <c r="FF22" s="226"/>
      <c r="FG22" s="226"/>
      <c r="FH22" s="226"/>
      <c r="FI22" s="226"/>
      <c r="FJ22" s="226"/>
      <c r="FK22" s="226"/>
      <c r="FL22" s="226"/>
      <c r="FM22" s="226"/>
      <c r="FN22" s="226"/>
      <c r="FO22" s="226"/>
      <c r="FP22" s="226"/>
      <c r="FQ22" s="226"/>
      <c r="FR22" s="226"/>
      <c r="FS22" s="226"/>
      <c r="FT22" s="226"/>
      <c r="FU22" s="226"/>
      <c r="FV22" s="226"/>
      <c r="FW22" s="226"/>
      <c r="FX22" s="226"/>
      <c r="FY22" s="226"/>
      <c r="FZ22" s="226"/>
      <c r="GA22" s="226"/>
      <c r="GB22" s="226"/>
      <c r="GC22" s="226"/>
      <c r="GD22" s="226"/>
      <c r="GE22" s="226"/>
      <c r="GF22" s="226"/>
      <c r="GG22" s="226"/>
      <c r="GH22" s="226"/>
      <c r="GI22" s="226"/>
      <c r="GJ22" s="226"/>
    </row>
    <row r="23" spans="1:192" s="606" customFormat="1" x14ac:dyDescent="0.25">
      <c r="A23" s="54"/>
      <c r="B23" s="54"/>
      <c r="C23" s="34"/>
      <c r="D23" s="36"/>
      <c r="E23" s="730" t="str">
        <f xml:space="preserve"> Debt!E$53</f>
        <v>Debt capacity at target DSCR - Calc</v>
      </c>
      <c r="F23" s="730">
        <f xml:space="preserve"> Debt!F$53</f>
        <v>54222.287243403269</v>
      </c>
      <c r="G23" s="730" t="str">
        <f xml:space="preserve"> Debt!G$53</f>
        <v>$ 000s</v>
      </c>
      <c r="H23" s="608"/>
      <c r="I23" s="36"/>
      <c r="J23" s="608">
        <f xml:space="preserve"> AVERAGE(F23, J40)</f>
        <v>54222.288206366407</v>
      </c>
      <c r="K23" s="608"/>
      <c r="L23" s="608"/>
      <c r="M23" s="608"/>
      <c r="N23" s="608"/>
      <c r="O23" s="608"/>
      <c r="P23" s="608"/>
      <c r="Q23" s="608"/>
      <c r="R23" s="608"/>
      <c r="S23" s="608"/>
      <c r="T23" s="608"/>
      <c r="U23" s="608"/>
      <c r="V23" s="608"/>
      <c r="W23" s="608"/>
      <c r="X23" s="608"/>
      <c r="Y23" s="608"/>
      <c r="Z23" s="608"/>
      <c r="AA23" s="608"/>
      <c r="AB23" s="608"/>
      <c r="AC23" s="608"/>
      <c r="AD23" s="608"/>
      <c r="AE23" s="608"/>
      <c r="AF23" s="608"/>
      <c r="AG23" s="608"/>
      <c r="AH23" s="608"/>
      <c r="AI23" s="608"/>
      <c r="AJ23" s="608"/>
      <c r="AK23" s="608"/>
      <c r="AL23" s="608"/>
      <c r="AM23" s="608"/>
      <c r="AN23" s="608"/>
      <c r="AO23" s="608"/>
      <c r="AP23" s="608"/>
      <c r="AQ23" s="608"/>
      <c r="AR23" s="608"/>
      <c r="AS23" s="608"/>
      <c r="AT23" s="608"/>
      <c r="AU23" s="608"/>
      <c r="AV23" s="608"/>
      <c r="AW23" s="608"/>
      <c r="AX23" s="608"/>
      <c r="AY23" s="608"/>
      <c r="AZ23" s="608"/>
      <c r="BA23" s="608"/>
      <c r="BB23" s="608"/>
      <c r="BC23" s="608"/>
      <c r="BD23" s="608"/>
      <c r="BE23" s="608"/>
      <c r="BF23" s="608"/>
      <c r="BG23" s="608"/>
      <c r="BH23" s="608"/>
      <c r="BI23" s="608"/>
      <c r="BJ23" s="608"/>
      <c r="BK23" s="608"/>
      <c r="BL23" s="608"/>
      <c r="BM23" s="608"/>
      <c r="BN23" s="608"/>
      <c r="BO23" s="608"/>
      <c r="BP23" s="608"/>
      <c r="BQ23" s="608"/>
      <c r="BR23" s="608"/>
      <c r="BS23" s="608"/>
      <c r="BT23" s="608"/>
      <c r="BU23" s="608"/>
      <c r="BV23" s="608"/>
      <c r="BW23" s="608"/>
      <c r="BX23" s="608"/>
      <c r="BY23" s="608"/>
      <c r="BZ23" s="608"/>
      <c r="CA23" s="608"/>
      <c r="CB23" s="608"/>
      <c r="CC23" s="608"/>
      <c r="CD23" s="608"/>
      <c r="CE23" s="608"/>
      <c r="CF23" s="608"/>
      <c r="CG23" s="608"/>
      <c r="CH23" s="608"/>
      <c r="CI23" s="608"/>
      <c r="CJ23" s="608"/>
      <c r="CK23" s="608"/>
      <c r="CL23" s="608"/>
      <c r="CM23" s="608"/>
      <c r="CN23" s="608"/>
      <c r="CO23" s="608"/>
      <c r="CP23" s="608"/>
      <c r="CQ23" s="608"/>
      <c r="CR23" s="608"/>
      <c r="CS23" s="608"/>
      <c r="CT23" s="608"/>
      <c r="CU23" s="608"/>
      <c r="CV23" s="608"/>
      <c r="CW23" s="608"/>
      <c r="CX23" s="608"/>
      <c r="CY23" s="608"/>
      <c r="CZ23" s="608"/>
      <c r="DA23" s="608"/>
      <c r="DB23" s="608"/>
      <c r="DC23" s="608"/>
      <c r="DD23" s="608"/>
      <c r="DE23" s="608"/>
      <c r="DF23" s="608"/>
      <c r="DG23" s="608"/>
      <c r="DH23" s="608"/>
      <c r="DI23" s="608"/>
      <c r="DJ23" s="608"/>
      <c r="DK23" s="608"/>
      <c r="DL23" s="608"/>
      <c r="DM23" s="608"/>
      <c r="DN23" s="608"/>
      <c r="DO23" s="608"/>
      <c r="DP23" s="608"/>
      <c r="DQ23" s="608"/>
      <c r="DR23" s="608"/>
      <c r="DS23" s="608"/>
      <c r="DT23" s="608"/>
      <c r="DU23" s="608"/>
      <c r="DV23" s="608"/>
      <c r="DW23" s="608"/>
      <c r="DX23" s="608"/>
      <c r="DY23" s="608"/>
      <c r="DZ23" s="608"/>
      <c r="EA23" s="608"/>
      <c r="EB23" s="608"/>
      <c r="EC23" s="608"/>
      <c r="ED23" s="608"/>
      <c r="EE23" s="608"/>
      <c r="EF23" s="608"/>
      <c r="EG23" s="608"/>
      <c r="EH23" s="608"/>
      <c r="EI23" s="608"/>
      <c r="EJ23" s="608"/>
      <c r="EK23" s="608"/>
      <c r="EL23" s="608"/>
      <c r="EM23" s="608"/>
      <c r="EN23" s="608"/>
      <c r="EO23" s="608"/>
      <c r="EP23" s="608"/>
      <c r="EQ23" s="608"/>
      <c r="ER23" s="608"/>
      <c r="ES23" s="608"/>
      <c r="ET23" s="608"/>
      <c r="EU23" s="608"/>
      <c r="EV23" s="608"/>
      <c r="EW23" s="608"/>
      <c r="EX23" s="608"/>
      <c r="EY23" s="608"/>
      <c r="EZ23" s="608"/>
      <c r="FA23" s="608"/>
      <c r="FB23" s="608"/>
      <c r="FC23" s="608"/>
      <c r="FD23" s="608"/>
      <c r="FE23" s="608"/>
      <c r="FF23" s="608"/>
      <c r="FG23" s="608"/>
      <c r="FH23" s="608"/>
      <c r="FI23" s="608"/>
      <c r="FJ23" s="608"/>
      <c r="FK23" s="608"/>
      <c r="FL23" s="608"/>
      <c r="FM23" s="608"/>
      <c r="FN23" s="608"/>
      <c r="FO23" s="608"/>
      <c r="FP23" s="608"/>
      <c r="FQ23" s="608"/>
      <c r="FR23" s="608"/>
      <c r="FS23" s="608"/>
      <c r="FT23" s="608"/>
      <c r="FU23" s="608"/>
      <c r="FV23" s="608"/>
      <c r="FW23" s="608"/>
      <c r="FX23" s="608"/>
      <c r="FY23" s="608"/>
      <c r="FZ23" s="608"/>
      <c r="GA23" s="608"/>
      <c r="GB23" s="608"/>
      <c r="GC23" s="608"/>
      <c r="GD23" s="608"/>
      <c r="GE23" s="608"/>
      <c r="GF23" s="608"/>
      <c r="GG23" s="608"/>
      <c r="GH23" s="608"/>
      <c r="GI23" s="608"/>
      <c r="GJ23" s="608"/>
    </row>
    <row r="24" spans="1:192" s="606" customFormat="1" x14ac:dyDescent="0.25">
      <c r="A24" s="54"/>
      <c r="B24" s="54"/>
      <c r="C24" s="34"/>
      <c r="D24" s="36"/>
      <c r="E24" s="741" t="str">
        <f xml:space="preserve"> Debt!E$82</f>
        <v>Debt repayment amount - all tranche active - Calc</v>
      </c>
      <c r="F24" s="741">
        <f xml:space="preserve"> Debt!F$82</f>
        <v>43063.022430995654</v>
      </c>
      <c r="G24" s="741" t="str">
        <f xml:space="preserve"> Debt!G$82</f>
        <v>$ 000s</v>
      </c>
      <c r="H24" s="608"/>
      <c r="I24" s="36"/>
      <c r="J24" s="608">
        <f xml:space="preserve"> AVERAGE(F24, J41)</f>
        <v>43063.023191369328</v>
      </c>
      <c r="K24" s="608"/>
      <c r="L24" s="608"/>
      <c r="M24" s="608"/>
      <c r="N24" s="608"/>
      <c r="O24" s="608"/>
      <c r="P24" s="608"/>
      <c r="Q24" s="608"/>
      <c r="R24" s="608"/>
      <c r="S24" s="608"/>
      <c r="T24" s="608"/>
      <c r="U24" s="608"/>
      <c r="V24" s="608"/>
      <c r="W24" s="608"/>
      <c r="X24" s="608"/>
      <c r="Y24" s="608"/>
      <c r="Z24" s="608"/>
      <c r="AA24" s="608"/>
      <c r="AB24" s="608"/>
      <c r="AC24" s="608"/>
      <c r="AD24" s="608"/>
      <c r="AE24" s="608"/>
      <c r="AF24" s="608"/>
      <c r="AG24" s="608"/>
      <c r="AH24" s="608"/>
      <c r="AI24" s="608"/>
      <c r="AJ24" s="608"/>
      <c r="AK24" s="608"/>
      <c r="AL24" s="608"/>
      <c r="AM24" s="608"/>
      <c r="AN24" s="608"/>
      <c r="AO24" s="608"/>
      <c r="AP24" s="608"/>
      <c r="AQ24" s="608"/>
      <c r="AR24" s="608"/>
      <c r="AS24" s="608"/>
      <c r="AT24" s="608"/>
      <c r="AU24" s="608"/>
      <c r="AV24" s="608"/>
      <c r="AW24" s="608"/>
      <c r="AX24" s="608"/>
      <c r="AY24" s="608"/>
      <c r="AZ24" s="608"/>
      <c r="BA24" s="608"/>
      <c r="BB24" s="608"/>
      <c r="BC24" s="608"/>
      <c r="BD24" s="608"/>
      <c r="BE24" s="608"/>
      <c r="BF24" s="608"/>
      <c r="BG24" s="608"/>
      <c r="BH24" s="608"/>
      <c r="BI24" s="608"/>
      <c r="BJ24" s="608"/>
      <c r="BK24" s="608"/>
      <c r="BL24" s="608"/>
      <c r="BM24" s="608"/>
      <c r="BN24" s="608"/>
      <c r="BO24" s="608"/>
      <c r="BP24" s="608"/>
      <c r="BQ24" s="608"/>
      <c r="BR24" s="608"/>
      <c r="BS24" s="608"/>
      <c r="BT24" s="608"/>
      <c r="BU24" s="608"/>
      <c r="BV24" s="608"/>
      <c r="BW24" s="608"/>
      <c r="BX24" s="608"/>
      <c r="BY24" s="608"/>
      <c r="BZ24" s="608"/>
      <c r="CA24" s="608"/>
      <c r="CB24" s="608"/>
      <c r="CC24" s="608"/>
      <c r="CD24" s="608"/>
      <c r="CE24" s="608"/>
      <c r="CF24" s="608"/>
      <c r="CG24" s="608"/>
      <c r="CH24" s="608"/>
      <c r="CI24" s="608"/>
      <c r="CJ24" s="608"/>
      <c r="CK24" s="608"/>
      <c r="CL24" s="608"/>
      <c r="CM24" s="608"/>
      <c r="CN24" s="608"/>
      <c r="CO24" s="608"/>
      <c r="CP24" s="608"/>
      <c r="CQ24" s="608"/>
      <c r="CR24" s="608"/>
      <c r="CS24" s="608"/>
      <c r="CT24" s="608"/>
      <c r="CU24" s="608"/>
      <c r="CV24" s="608"/>
      <c r="CW24" s="608"/>
      <c r="CX24" s="608"/>
      <c r="CY24" s="608"/>
      <c r="CZ24" s="608"/>
      <c r="DA24" s="608"/>
      <c r="DB24" s="608"/>
      <c r="DC24" s="608"/>
      <c r="DD24" s="608"/>
      <c r="DE24" s="608"/>
      <c r="DF24" s="608"/>
      <c r="DG24" s="608"/>
      <c r="DH24" s="608"/>
      <c r="DI24" s="608"/>
      <c r="DJ24" s="608"/>
      <c r="DK24" s="608"/>
      <c r="DL24" s="608"/>
      <c r="DM24" s="608"/>
      <c r="DN24" s="608"/>
      <c r="DO24" s="608"/>
      <c r="DP24" s="608"/>
      <c r="DQ24" s="608"/>
      <c r="DR24" s="608"/>
      <c r="DS24" s="608"/>
      <c r="DT24" s="608"/>
      <c r="DU24" s="608"/>
      <c r="DV24" s="608"/>
      <c r="DW24" s="608"/>
      <c r="DX24" s="608"/>
      <c r="DY24" s="608"/>
      <c r="DZ24" s="608"/>
      <c r="EA24" s="608"/>
      <c r="EB24" s="608"/>
      <c r="EC24" s="608"/>
      <c r="ED24" s="608"/>
      <c r="EE24" s="608"/>
      <c r="EF24" s="608"/>
      <c r="EG24" s="608"/>
      <c r="EH24" s="608"/>
      <c r="EI24" s="608"/>
      <c r="EJ24" s="608"/>
      <c r="EK24" s="608"/>
      <c r="EL24" s="608"/>
      <c r="EM24" s="608"/>
      <c r="EN24" s="608"/>
      <c r="EO24" s="608"/>
      <c r="EP24" s="608"/>
      <c r="EQ24" s="608"/>
      <c r="ER24" s="608"/>
      <c r="ES24" s="608"/>
      <c r="ET24" s="608"/>
      <c r="EU24" s="608"/>
      <c r="EV24" s="608"/>
      <c r="EW24" s="608"/>
      <c r="EX24" s="608"/>
      <c r="EY24" s="608"/>
      <c r="EZ24" s="608"/>
      <c r="FA24" s="608"/>
      <c r="FB24" s="608"/>
      <c r="FC24" s="608"/>
      <c r="FD24" s="608"/>
      <c r="FE24" s="608"/>
      <c r="FF24" s="608"/>
      <c r="FG24" s="608"/>
      <c r="FH24" s="608"/>
      <c r="FI24" s="608"/>
      <c r="FJ24" s="608"/>
      <c r="FK24" s="608"/>
      <c r="FL24" s="608"/>
      <c r="FM24" s="608"/>
      <c r="FN24" s="608"/>
      <c r="FO24" s="608"/>
      <c r="FP24" s="608"/>
      <c r="FQ24" s="608"/>
      <c r="FR24" s="608"/>
      <c r="FS24" s="608"/>
      <c r="FT24" s="608"/>
      <c r="FU24" s="608"/>
      <c r="FV24" s="608"/>
      <c r="FW24" s="608"/>
      <c r="FX24" s="608"/>
      <c r="FY24" s="608"/>
      <c r="FZ24" s="608"/>
      <c r="GA24" s="608"/>
      <c r="GB24" s="608"/>
      <c r="GC24" s="608"/>
      <c r="GD24" s="608"/>
      <c r="GE24" s="608"/>
      <c r="GF24" s="608"/>
      <c r="GG24" s="608"/>
      <c r="GH24" s="608"/>
      <c r="GI24" s="608"/>
      <c r="GJ24" s="608"/>
    </row>
    <row r="25" spans="1:192" s="606" customFormat="1" x14ac:dyDescent="0.25">
      <c r="A25" s="15"/>
      <c r="B25" s="15"/>
      <c r="C25" s="21"/>
      <c r="D25" s="49"/>
      <c r="E25" s="226"/>
      <c r="F25" s="226"/>
      <c r="G25" s="226"/>
      <c r="H25" s="226"/>
      <c r="I25" s="39"/>
      <c r="J25" s="226"/>
      <c r="K25" s="226"/>
      <c r="L25" s="226"/>
      <c r="M25" s="226"/>
      <c r="N25" s="226"/>
      <c r="O25" s="226"/>
      <c r="P25" s="226"/>
      <c r="Q25" s="226"/>
      <c r="R25" s="226"/>
      <c r="S25" s="226"/>
      <c r="T25" s="226"/>
      <c r="U25" s="226"/>
      <c r="V25" s="226"/>
      <c r="W25" s="226"/>
      <c r="X25" s="226"/>
      <c r="Y25" s="226"/>
      <c r="Z25" s="226"/>
      <c r="AA25" s="226"/>
      <c r="AB25" s="226"/>
      <c r="AC25" s="226"/>
      <c r="AD25" s="226"/>
      <c r="AE25" s="226"/>
      <c r="AF25" s="226"/>
      <c r="AG25" s="226"/>
      <c r="AH25" s="226"/>
      <c r="AI25" s="226"/>
      <c r="AJ25" s="226"/>
      <c r="AK25" s="226"/>
      <c r="AL25" s="226"/>
      <c r="AM25" s="226"/>
      <c r="AN25" s="226"/>
      <c r="AO25" s="226"/>
      <c r="AP25" s="226"/>
      <c r="AQ25" s="226"/>
      <c r="AR25" s="226"/>
      <c r="AS25" s="226"/>
      <c r="AT25" s="226"/>
      <c r="AU25" s="226"/>
      <c r="AV25" s="226"/>
      <c r="AW25" s="226"/>
      <c r="AX25" s="226"/>
      <c r="AY25" s="226"/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26"/>
      <c r="CB25" s="226"/>
      <c r="CC25" s="226"/>
      <c r="CD25" s="226"/>
      <c r="CE25" s="226"/>
      <c r="CF25" s="226"/>
      <c r="CG25" s="226"/>
      <c r="CH25" s="226"/>
      <c r="CI25" s="226"/>
      <c r="CJ25" s="226"/>
      <c r="CK25" s="226"/>
      <c r="CL25" s="226"/>
      <c r="CM25" s="226"/>
      <c r="CN25" s="226"/>
      <c r="CO25" s="226"/>
      <c r="CP25" s="226"/>
      <c r="CQ25" s="226"/>
      <c r="CR25" s="226"/>
      <c r="CS25" s="226"/>
      <c r="CT25" s="226"/>
      <c r="CU25" s="226"/>
      <c r="CV25" s="226"/>
      <c r="CW25" s="226"/>
      <c r="CX25" s="226"/>
      <c r="CY25" s="226"/>
      <c r="CZ25" s="226"/>
      <c r="DA25" s="226"/>
      <c r="DB25" s="226"/>
      <c r="DC25" s="226"/>
      <c r="DD25" s="226"/>
      <c r="DE25" s="226"/>
      <c r="DF25" s="226"/>
      <c r="DG25" s="226"/>
      <c r="DH25" s="226"/>
      <c r="DI25" s="226"/>
      <c r="DJ25" s="226"/>
      <c r="DK25" s="226"/>
      <c r="DL25" s="226"/>
      <c r="DM25" s="226"/>
      <c r="DN25" s="226"/>
      <c r="DO25" s="226"/>
      <c r="DP25" s="226"/>
      <c r="DQ25" s="226"/>
      <c r="DR25" s="226"/>
      <c r="DS25" s="226"/>
      <c r="DT25" s="226"/>
      <c r="DU25" s="226"/>
      <c r="DV25" s="226"/>
      <c r="DW25" s="226"/>
      <c r="DX25" s="226"/>
      <c r="DY25" s="226"/>
      <c r="DZ25" s="226"/>
      <c r="EA25" s="226"/>
      <c r="EB25" s="226"/>
      <c r="EC25" s="226"/>
      <c r="ED25" s="226"/>
      <c r="EE25" s="226"/>
      <c r="EF25" s="226"/>
      <c r="EG25" s="226"/>
      <c r="EH25" s="226"/>
      <c r="EI25" s="226"/>
      <c r="EJ25" s="226"/>
      <c r="EK25" s="226"/>
      <c r="EL25" s="226"/>
      <c r="EM25" s="226"/>
      <c r="EN25" s="226"/>
      <c r="EO25" s="226"/>
      <c r="EP25" s="226"/>
      <c r="EQ25" s="226"/>
      <c r="ER25" s="226"/>
      <c r="ES25" s="226"/>
      <c r="ET25" s="226"/>
      <c r="EU25" s="226"/>
      <c r="EV25" s="226"/>
      <c r="EW25" s="226"/>
      <c r="EX25" s="226"/>
      <c r="EY25" s="226"/>
      <c r="EZ25" s="226"/>
      <c r="FA25" s="226"/>
      <c r="FB25" s="226"/>
      <c r="FC25" s="226"/>
      <c r="FD25" s="226"/>
      <c r="FE25" s="226"/>
      <c r="FF25" s="226"/>
      <c r="FG25" s="226"/>
      <c r="FH25" s="226"/>
      <c r="FI25" s="226"/>
      <c r="FJ25" s="226"/>
      <c r="FK25" s="226"/>
      <c r="FL25" s="226"/>
      <c r="FM25" s="226"/>
      <c r="FN25" s="226"/>
      <c r="FO25" s="226"/>
      <c r="FP25" s="226"/>
      <c r="FQ25" s="226"/>
      <c r="FR25" s="226"/>
      <c r="FS25" s="226"/>
      <c r="FT25" s="226"/>
      <c r="FU25" s="226"/>
      <c r="FV25" s="226"/>
      <c r="FW25" s="226"/>
      <c r="FX25" s="226"/>
      <c r="FY25" s="226"/>
      <c r="FZ25" s="226"/>
      <c r="GA25" s="226"/>
      <c r="GB25" s="226"/>
      <c r="GC25" s="226"/>
      <c r="GD25" s="226"/>
      <c r="GE25" s="226"/>
      <c r="GF25" s="226"/>
      <c r="GG25" s="226"/>
      <c r="GH25" s="226"/>
      <c r="GI25" s="226"/>
      <c r="GJ25" s="226"/>
    </row>
    <row r="26" spans="1:192" s="606" customFormat="1" x14ac:dyDescent="0.25">
      <c r="A26" s="15"/>
      <c r="B26" s="15" t="s">
        <v>439</v>
      </c>
      <c r="C26" s="21"/>
      <c r="D26" s="49"/>
      <c r="E26" s="226"/>
      <c r="F26" s="226"/>
      <c r="G26" s="226"/>
      <c r="H26" s="226"/>
      <c r="I26" s="39"/>
      <c r="J26" s="226"/>
      <c r="K26" s="226"/>
      <c r="L26" s="226"/>
      <c r="M26" s="226"/>
      <c r="N26" s="226"/>
      <c r="O26" s="226"/>
      <c r="P26" s="226"/>
      <c r="Q26" s="226"/>
      <c r="R26" s="226"/>
      <c r="S26" s="226"/>
      <c r="T26" s="226"/>
      <c r="U26" s="226"/>
      <c r="V26" s="226"/>
      <c r="W26" s="226"/>
      <c r="X26" s="226"/>
      <c r="Y26" s="226"/>
      <c r="Z26" s="226"/>
      <c r="AA26" s="226"/>
      <c r="AB26" s="226"/>
      <c r="AC26" s="226"/>
      <c r="AD26" s="226"/>
      <c r="AE26" s="226"/>
      <c r="AF26" s="226"/>
      <c r="AG26" s="226"/>
      <c r="AH26" s="226"/>
      <c r="AI26" s="226"/>
      <c r="AJ26" s="226"/>
      <c r="AK26" s="226"/>
      <c r="AL26" s="226"/>
      <c r="AM26" s="226"/>
      <c r="AN26" s="226"/>
      <c r="AO26" s="226"/>
      <c r="AP26" s="226"/>
      <c r="AQ26" s="226"/>
      <c r="AR26" s="226"/>
      <c r="AS26" s="226"/>
      <c r="AT26" s="226"/>
      <c r="AU26" s="226"/>
      <c r="AV26" s="226"/>
      <c r="AW26" s="226"/>
      <c r="AX26" s="226"/>
      <c r="AY26" s="226"/>
      <c r="AZ26" s="226"/>
      <c r="BA26" s="226"/>
      <c r="BB26" s="226"/>
      <c r="BC26" s="226"/>
      <c r="BD26" s="226"/>
      <c r="BE26" s="226"/>
      <c r="BF26" s="226"/>
      <c r="BG26" s="226"/>
      <c r="BH26" s="226"/>
      <c r="BI26" s="226"/>
      <c r="BJ26" s="226"/>
      <c r="BK26" s="226"/>
      <c r="BL26" s="226"/>
      <c r="BM26" s="226"/>
      <c r="BN26" s="226"/>
      <c r="BO26" s="226"/>
      <c r="BP26" s="226"/>
      <c r="BQ26" s="226"/>
      <c r="BR26" s="226"/>
      <c r="BS26" s="226"/>
      <c r="BT26" s="226"/>
      <c r="BU26" s="226"/>
      <c r="BV26" s="226"/>
      <c r="BW26" s="226"/>
      <c r="BX26" s="226"/>
      <c r="BY26" s="226"/>
      <c r="BZ26" s="226"/>
      <c r="CA26" s="226"/>
      <c r="CB26" s="226"/>
      <c r="CC26" s="226"/>
      <c r="CD26" s="226"/>
      <c r="CE26" s="226"/>
      <c r="CF26" s="226"/>
      <c r="CG26" s="226"/>
      <c r="CH26" s="226"/>
      <c r="CI26" s="226"/>
      <c r="CJ26" s="226"/>
      <c r="CK26" s="226"/>
      <c r="CL26" s="226"/>
      <c r="CM26" s="226"/>
      <c r="CN26" s="226"/>
      <c r="CO26" s="226"/>
      <c r="CP26" s="226"/>
      <c r="CQ26" s="226"/>
      <c r="CR26" s="226"/>
      <c r="CS26" s="226"/>
      <c r="CT26" s="226"/>
      <c r="CU26" s="226"/>
      <c r="CV26" s="226"/>
      <c r="CW26" s="226"/>
      <c r="CX26" s="226"/>
      <c r="CY26" s="226"/>
      <c r="CZ26" s="226"/>
      <c r="DA26" s="226"/>
      <c r="DB26" s="226"/>
      <c r="DC26" s="226"/>
      <c r="DD26" s="226"/>
      <c r="DE26" s="226"/>
      <c r="DF26" s="226"/>
      <c r="DG26" s="226"/>
      <c r="DH26" s="226"/>
      <c r="DI26" s="226"/>
      <c r="DJ26" s="226"/>
      <c r="DK26" s="226"/>
      <c r="DL26" s="226"/>
      <c r="DM26" s="226"/>
      <c r="DN26" s="226"/>
      <c r="DO26" s="226"/>
      <c r="DP26" s="226"/>
      <c r="DQ26" s="226"/>
      <c r="DR26" s="226"/>
      <c r="DS26" s="226"/>
      <c r="DT26" s="226"/>
      <c r="DU26" s="226"/>
      <c r="DV26" s="226"/>
      <c r="DW26" s="226"/>
      <c r="DX26" s="226"/>
      <c r="DY26" s="226"/>
      <c r="DZ26" s="226"/>
      <c r="EA26" s="226"/>
      <c r="EB26" s="226"/>
      <c r="EC26" s="226"/>
      <c r="ED26" s="226"/>
      <c r="EE26" s="226"/>
      <c r="EF26" s="226"/>
      <c r="EG26" s="226"/>
      <c r="EH26" s="226"/>
      <c r="EI26" s="226"/>
      <c r="EJ26" s="226"/>
      <c r="EK26" s="226"/>
      <c r="EL26" s="226"/>
      <c r="EM26" s="226"/>
      <c r="EN26" s="226"/>
      <c r="EO26" s="226"/>
      <c r="EP26" s="226"/>
      <c r="EQ26" s="226"/>
      <c r="ER26" s="226"/>
      <c r="ES26" s="226"/>
      <c r="ET26" s="226"/>
      <c r="EU26" s="226"/>
      <c r="EV26" s="226"/>
      <c r="EW26" s="226"/>
      <c r="EX26" s="226"/>
      <c r="EY26" s="226"/>
      <c r="EZ26" s="226"/>
      <c r="FA26" s="226"/>
      <c r="FB26" s="226"/>
      <c r="FC26" s="226"/>
      <c r="FD26" s="226"/>
      <c r="FE26" s="226"/>
      <c r="FF26" s="226"/>
      <c r="FG26" s="226"/>
      <c r="FH26" s="226"/>
      <c r="FI26" s="226"/>
      <c r="FJ26" s="226"/>
      <c r="FK26" s="226"/>
      <c r="FL26" s="226"/>
      <c r="FM26" s="226"/>
      <c r="FN26" s="226"/>
      <c r="FO26" s="226"/>
      <c r="FP26" s="226"/>
      <c r="FQ26" s="226"/>
      <c r="FR26" s="226"/>
      <c r="FS26" s="226"/>
      <c r="FT26" s="226"/>
      <c r="FU26" s="226"/>
      <c r="FV26" s="226"/>
      <c r="FW26" s="226"/>
      <c r="FX26" s="226"/>
      <c r="FY26" s="226"/>
      <c r="FZ26" s="226"/>
      <c r="GA26" s="226"/>
      <c r="GB26" s="226"/>
      <c r="GC26" s="226"/>
      <c r="GD26" s="226"/>
      <c r="GE26" s="226"/>
      <c r="GF26" s="226"/>
      <c r="GG26" s="226"/>
      <c r="GH26" s="226"/>
      <c r="GI26" s="226"/>
      <c r="GJ26" s="226"/>
    </row>
    <row r="27" spans="1:192" s="608" customFormat="1" x14ac:dyDescent="0.25">
      <c r="A27" s="15"/>
      <c r="B27" s="15"/>
      <c r="C27" s="21"/>
      <c r="D27" s="49"/>
      <c r="E27" s="607" t="str">
        <f xml:space="preserve"> ConTime!E$23</f>
        <v>Model period ending - m</v>
      </c>
      <c r="F27" s="607">
        <f xml:space="preserve"> ConTime!F$23</f>
        <v>0</v>
      </c>
      <c r="G27" s="607" t="str">
        <f xml:space="preserve"> ConTime!G$23</f>
        <v>date</v>
      </c>
      <c r="H27" s="607">
        <f xml:space="preserve"> ConTime!H$23</f>
        <v>0</v>
      </c>
      <c r="I27" s="607">
        <f xml:space="preserve"> ConTime!I$23</f>
        <v>0</v>
      </c>
      <c r="J27" s="607">
        <f xml:space="preserve"> ConTime!J$23</f>
        <v>44135</v>
      </c>
      <c r="K27" s="607">
        <f xml:space="preserve"> ConTime!K$23</f>
        <v>44165</v>
      </c>
      <c r="L27" s="607">
        <f xml:space="preserve"> ConTime!L$23</f>
        <v>44196</v>
      </c>
      <c r="M27" s="607">
        <f xml:space="preserve"> ConTime!M$23</f>
        <v>44227</v>
      </c>
      <c r="N27" s="607">
        <f xml:space="preserve"> ConTime!N$23</f>
        <v>44255</v>
      </c>
      <c r="O27" s="607">
        <f xml:space="preserve"> ConTime!O$23</f>
        <v>44286</v>
      </c>
      <c r="P27" s="607">
        <f xml:space="preserve"> ConTime!P$23</f>
        <v>44316</v>
      </c>
      <c r="Q27" s="607">
        <f xml:space="preserve"> ConTime!Q$23</f>
        <v>44347</v>
      </c>
      <c r="R27" s="607">
        <f xml:space="preserve"> ConTime!R$23</f>
        <v>44377</v>
      </c>
      <c r="S27" s="607">
        <f xml:space="preserve"> ConTime!S$23</f>
        <v>44408</v>
      </c>
      <c r="T27" s="607">
        <f xml:space="preserve"> ConTime!T$23</f>
        <v>44439</v>
      </c>
      <c r="U27" s="607">
        <f xml:space="preserve"> ConTime!U$23</f>
        <v>44469</v>
      </c>
      <c r="V27" s="607">
        <f xml:space="preserve"> ConTime!V$23</f>
        <v>44500</v>
      </c>
      <c r="W27" s="607">
        <f xml:space="preserve"> ConTime!W$23</f>
        <v>44530</v>
      </c>
      <c r="X27" s="607">
        <f xml:space="preserve"> ConTime!X$23</f>
        <v>44561</v>
      </c>
      <c r="Y27" s="607">
        <f xml:space="preserve"> ConTime!Y$23</f>
        <v>44592</v>
      </c>
      <c r="Z27" s="607">
        <f xml:space="preserve"> ConTime!Z$23</f>
        <v>44620</v>
      </c>
      <c r="AA27" s="607">
        <f xml:space="preserve"> ConTime!AA$23</f>
        <v>44651</v>
      </c>
      <c r="AB27" s="607">
        <f xml:space="preserve"> ConTime!AB$23</f>
        <v>44681</v>
      </c>
      <c r="AC27" s="607">
        <f xml:space="preserve"> ConTime!AC$23</f>
        <v>44712</v>
      </c>
      <c r="AD27" s="607">
        <f xml:space="preserve"> ConTime!AD$23</f>
        <v>44742</v>
      </c>
      <c r="AE27" s="607">
        <f xml:space="preserve"> ConTime!AE$23</f>
        <v>44773</v>
      </c>
      <c r="AF27" s="607">
        <f xml:space="preserve"> ConTime!AF$23</f>
        <v>44804</v>
      </c>
      <c r="AG27" s="607">
        <f xml:space="preserve"> ConTime!AG$23</f>
        <v>44834</v>
      </c>
      <c r="AH27" s="607">
        <f xml:space="preserve"> ConTime!AH$23</f>
        <v>44865</v>
      </c>
      <c r="AI27" s="607">
        <f xml:space="preserve"> ConTime!AI$23</f>
        <v>44895</v>
      </c>
      <c r="AJ27" s="607">
        <f xml:space="preserve"> ConTime!AJ$23</f>
        <v>44926</v>
      </c>
      <c r="AK27" s="607">
        <f xml:space="preserve"> ConTime!AK$23</f>
        <v>44957</v>
      </c>
      <c r="AL27" s="607">
        <f xml:space="preserve"> ConTime!AL$23</f>
        <v>44985</v>
      </c>
      <c r="AM27" s="607">
        <f xml:space="preserve"> ConTime!AM$23</f>
        <v>45016</v>
      </c>
      <c r="AN27" s="607">
        <f xml:space="preserve"> ConTime!AN$23</f>
        <v>45046</v>
      </c>
      <c r="AO27" s="607">
        <f xml:space="preserve"> ConTime!AO$23</f>
        <v>45077</v>
      </c>
      <c r="AP27" s="607">
        <f xml:space="preserve"> ConTime!AP$23</f>
        <v>45107</v>
      </c>
      <c r="AQ27" s="607">
        <f xml:space="preserve"> ConTime!AQ$23</f>
        <v>45138</v>
      </c>
      <c r="AR27" s="607">
        <f xml:space="preserve"> ConTime!AR$23</f>
        <v>45169</v>
      </c>
      <c r="AS27" s="607">
        <f xml:space="preserve"> ConTime!AS$23</f>
        <v>45199</v>
      </c>
      <c r="AT27" s="607">
        <f xml:space="preserve"> ConTime!AT$23</f>
        <v>45230</v>
      </c>
      <c r="AU27" s="607">
        <f xml:space="preserve"> ConTime!AU$23</f>
        <v>45260</v>
      </c>
      <c r="AV27" s="607">
        <f xml:space="preserve"> ConTime!AV$23</f>
        <v>45291</v>
      </c>
      <c r="AW27" s="607">
        <f xml:space="preserve"> ConTime!AW$23</f>
        <v>45322</v>
      </c>
      <c r="AX27" s="607">
        <f xml:space="preserve"> ConTime!AX$23</f>
        <v>45351</v>
      </c>
      <c r="AY27" s="607">
        <f xml:space="preserve"> ConTime!AY$23</f>
        <v>45382</v>
      </c>
      <c r="AZ27" s="607">
        <f xml:space="preserve"> ConTime!AZ$23</f>
        <v>45412</v>
      </c>
      <c r="BA27" s="607">
        <f xml:space="preserve"> ConTime!BA$23</f>
        <v>45443</v>
      </c>
      <c r="BB27" s="607">
        <f xml:space="preserve"> ConTime!BB$23</f>
        <v>45473</v>
      </c>
      <c r="BC27" s="607">
        <f xml:space="preserve"> ConTime!BC$23</f>
        <v>45504</v>
      </c>
      <c r="BD27" s="607">
        <f xml:space="preserve"> ConTime!BD$23</f>
        <v>45535</v>
      </c>
      <c r="BE27" s="607">
        <f xml:space="preserve"> ConTime!BE$23</f>
        <v>45565</v>
      </c>
      <c r="BF27" s="607">
        <f xml:space="preserve"> ConTime!BF$23</f>
        <v>0</v>
      </c>
      <c r="BG27" s="607">
        <f xml:space="preserve"> ConTime!BG$23</f>
        <v>0</v>
      </c>
      <c r="BH27" s="607">
        <f xml:space="preserve"> ConTime!BH$23</f>
        <v>0</v>
      </c>
      <c r="BI27" s="607">
        <f xml:space="preserve"> ConTime!BI$23</f>
        <v>0</v>
      </c>
      <c r="BJ27" s="607">
        <f xml:space="preserve"> ConTime!BJ$23</f>
        <v>0</v>
      </c>
      <c r="BK27" s="607">
        <f xml:space="preserve"> ConTime!BK$23</f>
        <v>0</v>
      </c>
      <c r="BL27" s="607">
        <f xml:space="preserve"> ConTime!BL$23</f>
        <v>0</v>
      </c>
      <c r="BM27" s="607">
        <f xml:space="preserve"> ConTime!BM$23</f>
        <v>0</v>
      </c>
      <c r="BN27" s="607">
        <f xml:space="preserve"> ConTime!BN$23</f>
        <v>0</v>
      </c>
      <c r="BO27" s="607">
        <f xml:space="preserve"> ConTime!BO$23</f>
        <v>0</v>
      </c>
      <c r="BP27" s="607">
        <f xml:space="preserve"> ConTime!BP$23</f>
        <v>0</v>
      </c>
      <c r="BQ27" s="607">
        <f xml:space="preserve"> ConTime!BQ$23</f>
        <v>0</v>
      </c>
      <c r="BR27" s="607">
        <f xml:space="preserve"> ConTime!BR$23</f>
        <v>0</v>
      </c>
      <c r="BS27" s="607">
        <f xml:space="preserve"> ConTime!BS$23</f>
        <v>0</v>
      </c>
      <c r="BT27" s="607">
        <f xml:space="preserve"> ConTime!BT$23</f>
        <v>0</v>
      </c>
      <c r="BU27" s="607">
        <f xml:space="preserve"> ConTime!BU$23</f>
        <v>0</v>
      </c>
      <c r="BV27" s="607">
        <f xml:space="preserve"> ConTime!BV$23</f>
        <v>0</v>
      </c>
      <c r="BW27" s="607">
        <f xml:space="preserve"> ConTime!BW$23</f>
        <v>0</v>
      </c>
      <c r="BX27" s="607">
        <f xml:space="preserve"> ConTime!BX$23</f>
        <v>0</v>
      </c>
      <c r="BY27" s="607">
        <f xml:space="preserve"> ConTime!BY$23</f>
        <v>0</v>
      </c>
      <c r="BZ27" s="607">
        <f xml:space="preserve"> ConTime!BZ$23</f>
        <v>0</v>
      </c>
      <c r="CA27" s="607">
        <f xml:space="preserve"> ConTime!CA$23</f>
        <v>0</v>
      </c>
      <c r="CB27" s="607">
        <f xml:space="preserve"> ConTime!CB$23</f>
        <v>0</v>
      </c>
      <c r="CC27" s="607">
        <f xml:space="preserve"> ConTime!CC$23</f>
        <v>0</v>
      </c>
      <c r="CD27" s="607">
        <f xml:space="preserve"> ConTime!CD$23</f>
        <v>0</v>
      </c>
      <c r="CE27" s="607">
        <f xml:space="preserve"> ConTime!CE$23</f>
        <v>0</v>
      </c>
      <c r="CF27" s="607">
        <f xml:space="preserve"> ConTime!CF$23</f>
        <v>0</v>
      </c>
      <c r="CG27" s="607">
        <f xml:space="preserve"> ConTime!CG$23</f>
        <v>0</v>
      </c>
      <c r="CH27" s="607">
        <f xml:space="preserve"> ConTime!CH$23</f>
        <v>0</v>
      </c>
      <c r="CI27" s="607">
        <f xml:space="preserve"> ConTime!CI$23</f>
        <v>0</v>
      </c>
      <c r="CJ27" s="607">
        <f xml:space="preserve"> ConTime!CJ$23</f>
        <v>0</v>
      </c>
      <c r="CK27" s="607">
        <f xml:space="preserve"> ConTime!CK$23</f>
        <v>0</v>
      </c>
      <c r="CL27" s="607">
        <f xml:space="preserve"> ConTime!CL$23</f>
        <v>0</v>
      </c>
      <c r="CM27" s="607">
        <f xml:space="preserve"> ConTime!CM$23</f>
        <v>0</v>
      </c>
      <c r="CN27" s="607">
        <f xml:space="preserve"> ConTime!CN$23</f>
        <v>0</v>
      </c>
      <c r="CO27" s="607">
        <f xml:space="preserve"> ConTime!CO$23</f>
        <v>0</v>
      </c>
      <c r="CP27" s="607">
        <f xml:space="preserve"> ConTime!CP$23</f>
        <v>0</v>
      </c>
      <c r="CQ27" s="607">
        <f xml:space="preserve"> ConTime!CQ$23</f>
        <v>0</v>
      </c>
      <c r="CR27" s="607">
        <f xml:space="preserve"> ConTime!CR$23</f>
        <v>0</v>
      </c>
      <c r="CS27" s="607">
        <f xml:space="preserve"> ConTime!CS$23</f>
        <v>0</v>
      </c>
      <c r="CT27" s="607">
        <f xml:space="preserve"> ConTime!CT$23</f>
        <v>0</v>
      </c>
      <c r="CU27" s="607">
        <f xml:space="preserve"> ConTime!CU$23</f>
        <v>0</v>
      </c>
      <c r="CV27" s="607">
        <f xml:space="preserve"> ConTime!CV$23</f>
        <v>0</v>
      </c>
      <c r="CW27" s="607">
        <f xml:space="preserve"> ConTime!CW$23</f>
        <v>0</v>
      </c>
      <c r="CX27" s="607">
        <f xml:space="preserve"> ConTime!CX$23</f>
        <v>0</v>
      </c>
      <c r="CY27" s="607">
        <f xml:space="preserve"> ConTime!CY$23</f>
        <v>0</v>
      </c>
      <c r="CZ27" s="607">
        <f xml:space="preserve"> ConTime!CZ$23</f>
        <v>0</v>
      </c>
      <c r="DA27" s="607">
        <f xml:space="preserve"> ConTime!DA$23</f>
        <v>0</v>
      </c>
      <c r="DB27" s="607">
        <f xml:space="preserve"> ConTime!DB$23</f>
        <v>0</v>
      </c>
      <c r="DC27" s="607">
        <f xml:space="preserve"> ConTime!DC$23</f>
        <v>0</v>
      </c>
      <c r="DD27" s="607">
        <f xml:space="preserve"> ConTime!DD$23</f>
        <v>0</v>
      </c>
      <c r="DE27" s="607">
        <f xml:space="preserve"> ConTime!DE$23</f>
        <v>0</v>
      </c>
      <c r="DF27" s="607">
        <f xml:space="preserve"> ConTime!DF$23</f>
        <v>0</v>
      </c>
      <c r="DG27" s="607">
        <f xml:space="preserve"> ConTime!DG$23</f>
        <v>0</v>
      </c>
      <c r="DH27" s="607">
        <f xml:space="preserve"> ConTime!DH$23</f>
        <v>0</v>
      </c>
      <c r="DI27" s="607">
        <f xml:space="preserve"> ConTime!DI$23</f>
        <v>0</v>
      </c>
      <c r="DJ27" s="607">
        <f xml:space="preserve"> ConTime!DJ$23</f>
        <v>0</v>
      </c>
      <c r="DK27" s="607">
        <f xml:space="preserve"> ConTime!DK$23</f>
        <v>0</v>
      </c>
      <c r="DL27" s="607">
        <f xml:space="preserve"> ConTime!DL$23</f>
        <v>0</v>
      </c>
      <c r="DM27" s="607">
        <f xml:space="preserve"> ConTime!DM$23</f>
        <v>0</v>
      </c>
      <c r="DN27" s="607">
        <f xml:space="preserve"> ConTime!DN$23</f>
        <v>0</v>
      </c>
      <c r="DO27" s="607">
        <f xml:space="preserve"> ConTime!DO$23</f>
        <v>0</v>
      </c>
      <c r="DP27" s="607">
        <f xml:space="preserve"> ConTime!DP$23</f>
        <v>0</v>
      </c>
      <c r="DQ27" s="607">
        <f xml:space="preserve"> ConTime!DQ$23</f>
        <v>0</v>
      </c>
      <c r="DR27" s="607">
        <f xml:space="preserve"> ConTime!DR$23</f>
        <v>0</v>
      </c>
      <c r="DS27" s="607">
        <f xml:space="preserve"> ConTime!DS$23</f>
        <v>0</v>
      </c>
      <c r="DT27" s="607">
        <f xml:space="preserve"> ConTime!DT$23</f>
        <v>0</v>
      </c>
      <c r="DU27" s="607">
        <f xml:space="preserve"> ConTime!DU$23</f>
        <v>0</v>
      </c>
      <c r="DV27" s="607">
        <f xml:space="preserve"> ConTime!DV$23</f>
        <v>0</v>
      </c>
      <c r="DW27" s="607">
        <f xml:space="preserve"> ConTime!DW$23</f>
        <v>0</v>
      </c>
      <c r="DX27" s="607">
        <f xml:space="preserve"> ConTime!DX$23</f>
        <v>0</v>
      </c>
      <c r="DY27" s="607">
        <f xml:space="preserve"> ConTime!DY$23</f>
        <v>0</v>
      </c>
      <c r="DZ27" s="607">
        <f xml:space="preserve"> ConTime!DZ$23</f>
        <v>0</v>
      </c>
      <c r="EA27" s="607">
        <f xml:space="preserve"> ConTime!EA$23</f>
        <v>0</v>
      </c>
      <c r="EB27" s="607">
        <f xml:space="preserve"> ConTime!EB$23</f>
        <v>0</v>
      </c>
      <c r="EC27" s="607">
        <f xml:space="preserve"> ConTime!EC$23</f>
        <v>0</v>
      </c>
      <c r="ED27" s="607">
        <f xml:space="preserve"> ConTime!ED$23</f>
        <v>0</v>
      </c>
      <c r="EE27" s="607">
        <f xml:space="preserve"> ConTime!EE$23</f>
        <v>0</v>
      </c>
      <c r="EF27" s="607">
        <f xml:space="preserve"> ConTime!EF$23</f>
        <v>0</v>
      </c>
      <c r="EG27" s="607">
        <f xml:space="preserve"> ConTime!EG$23</f>
        <v>0</v>
      </c>
      <c r="EH27" s="607">
        <f xml:space="preserve"> ConTime!EH$23</f>
        <v>0</v>
      </c>
      <c r="EI27" s="607">
        <f xml:space="preserve"> ConTime!EI$23</f>
        <v>0</v>
      </c>
      <c r="EJ27" s="607">
        <f xml:space="preserve"> ConTime!EJ$23</f>
        <v>0</v>
      </c>
      <c r="EK27" s="607">
        <f xml:space="preserve"> ConTime!EK$23</f>
        <v>0</v>
      </c>
      <c r="EL27" s="607">
        <f xml:space="preserve"> ConTime!EL$23</f>
        <v>0</v>
      </c>
      <c r="EM27" s="607">
        <f xml:space="preserve"> ConTime!EM$23</f>
        <v>0</v>
      </c>
      <c r="EN27" s="607">
        <f xml:space="preserve"> ConTime!EN$23</f>
        <v>0</v>
      </c>
      <c r="EO27" s="607">
        <f xml:space="preserve"> ConTime!EO$23</f>
        <v>0</v>
      </c>
      <c r="EP27" s="607">
        <f xml:space="preserve"> ConTime!EP$23</f>
        <v>0</v>
      </c>
      <c r="EQ27" s="607">
        <f xml:space="preserve"> ConTime!EQ$23</f>
        <v>0</v>
      </c>
      <c r="ER27" s="607">
        <f xml:space="preserve"> ConTime!ER$23</f>
        <v>0</v>
      </c>
      <c r="ES27" s="607">
        <f xml:space="preserve"> ConTime!ES$23</f>
        <v>0</v>
      </c>
      <c r="ET27" s="607">
        <f xml:space="preserve"> ConTime!ET$23</f>
        <v>0</v>
      </c>
      <c r="EU27" s="607">
        <f xml:space="preserve"> ConTime!EU$23</f>
        <v>0</v>
      </c>
      <c r="EV27" s="607">
        <f xml:space="preserve"> ConTime!EV$23</f>
        <v>0</v>
      </c>
      <c r="EW27" s="607">
        <f xml:space="preserve"> ConTime!EW$23</f>
        <v>0</v>
      </c>
      <c r="EX27" s="607">
        <f xml:space="preserve"> ConTime!EX$23</f>
        <v>0</v>
      </c>
      <c r="EY27" s="607">
        <f xml:space="preserve"> ConTime!EY$23</f>
        <v>0</v>
      </c>
      <c r="EZ27" s="607">
        <f xml:space="preserve"> ConTime!EZ$23</f>
        <v>0</v>
      </c>
      <c r="FA27" s="607">
        <f xml:space="preserve"> ConTime!FA$23</f>
        <v>0</v>
      </c>
      <c r="FB27" s="607">
        <f xml:space="preserve"> ConTime!FB$23</f>
        <v>0</v>
      </c>
      <c r="FC27" s="607">
        <f xml:space="preserve"> ConTime!FC$23</f>
        <v>0</v>
      </c>
      <c r="FD27" s="607">
        <f xml:space="preserve"> ConTime!FD$23</f>
        <v>0</v>
      </c>
      <c r="FE27" s="607">
        <f xml:space="preserve"> ConTime!FE$23</f>
        <v>0</v>
      </c>
      <c r="FF27" s="607">
        <f xml:space="preserve"> ConTime!FF$23</f>
        <v>0</v>
      </c>
      <c r="FG27" s="607">
        <f xml:space="preserve"> ConTime!FG$23</f>
        <v>0</v>
      </c>
      <c r="FH27" s="607">
        <f xml:space="preserve"> ConTime!FH$23</f>
        <v>0</v>
      </c>
      <c r="FI27" s="607">
        <f xml:space="preserve"> ConTime!FI$23</f>
        <v>0</v>
      </c>
      <c r="FJ27" s="607">
        <f xml:space="preserve"> ConTime!FJ$23</f>
        <v>0</v>
      </c>
      <c r="FK27" s="607">
        <f xml:space="preserve"> ConTime!FK$23</f>
        <v>0</v>
      </c>
      <c r="FL27" s="607">
        <f xml:space="preserve"> ConTime!FL$23</f>
        <v>0</v>
      </c>
      <c r="FM27" s="607">
        <f xml:space="preserve"> ConTime!FM$23</f>
        <v>0</v>
      </c>
      <c r="FN27" s="607">
        <f xml:space="preserve"> ConTime!FN$23</f>
        <v>0</v>
      </c>
      <c r="FO27" s="607">
        <f xml:space="preserve"> ConTime!FO$23</f>
        <v>0</v>
      </c>
      <c r="FP27" s="607">
        <f xml:space="preserve"> ConTime!FP$23</f>
        <v>0</v>
      </c>
      <c r="FQ27" s="607">
        <f xml:space="preserve"> ConTime!FQ$23</f>
        <v>0</v>
      </c>
      <c r="FR27" s="607">
        <f xml:space="preserve"> ConTime!FR$23</f>
        <v>0</v>
      </c>
      <c r="FS27" s="607">
        <f xml:space="preserve"> ConTime!FS$23</f>
        <v>0</v>
      </c>
      <c r="FT27" s="607">
        <f xml:space="preserve"> ConTime!FT$23</f>
        <v>0</v>
      </c>
      <c r="FU27" s="607">
        <f xml:space="preserve"> ConTime!FU$23</f>
        <v>0</v>
      </c>
      <c r="FV27" s="607">
        <f xml:space="preserve"> ConTime!FV$23</f>
        <v>0</v>
      </c>
      <c r="FW27" s="607">
        <f xml:space="preserve"> ConTime!FW$23</f>
        <v>0</v>
      </c>
      <c r="FX27" s="607">
        <f xml:space="preserve"> ConTime!FX$23</f>
        <v>0</v>
      </c>
      <c r="FY27" s="607">
        <f xml:space="preserve"> ConTime!FY$23</f>
        <v>0</v>
      </c>
      <c r="FZ27" s="607">
        <f xml:space="preserve"> ConTime!FZ$23</f>
        <v>0</v>
      </c>
      <c r="GA27" s="607">
        <f xml:space="preserve"> ConTime!GA$23</f>
        <v>0</v>
      </c>
      <c r="GB27" s="607">
        <f xml:space="preserve"> ConTime!GB$23</f>
        <v>0</v>
      </c>
      <c r="GC27" s="607">
        <f xml:space="preserve"> ConTime!GC$23</f>
        <v>0</v>
      </c>
      <c r="GD27" s="607">
        <f xml:space="preserve"> ConTime!GD$23</f>
        <v>0</v>
      </c>
      <c r="GE27" s="607">
        <f xml:space="preserve"> ConTime!GE$23</f>
        <v>0</v>
      </c>
      <c r="GF27" s="607">
        <f xml:space="preserve"> ConTime!GF$23</f>
        <v>0</v>
      </c>
      <c r="GG27" s="607">
        <f xml:space="preserve"> ConTime!GG$23</f>
        <v>0</v>
      </c>
      <c r="GH27" s="607">
        <f xml:space="preserve"> ConTime!GH$23</f>
        <v>0</v>
      </c>
      <c r="GI27" s="607">
        <f xml:space="preserve"> ConTime!GI$23</f>
        <v>0</v>
      </c>
      <c r="GJ27" s="607">
        <f xml:space="preserve"> ConTime!GJ$23</f>
        <v>0</v>
      </c>
    </row>
    <row r="28" spans="1:192" s="606" customFormat="1" x14ac:dyDescent="0.25">
      <c r="A28" s="15"/>
      <c r="B28" s="15"/>
      <c r="C28" s="21"/>
      <c r="D28" s="49"/>
      <c r="E28" s="609" t="str">
        <f xml:space="preserve"> ConFin!E$23</f>
        <v>Project costs / funding requirement</v>
      </c>
      <c r="F28" s="609">
        <f xml:space="preserve"> ConFin!F$23</f>
        <v>0</v>
      </c>
      <c r="G28" s="609" t="str">
        <f xml:space="preserve"> ConFin!G$23</f>
        <v>$ 000s</v>
      </c>
      <c r="H28" s="609">
        <f xml:space="preserve"> ConFin!H$23</f>
        <v>88409.618299176786</v>
      </c>
      <c r="I28" s="609">
        <f xml:space="preserve"> ConFin!I$23</f>
        <v>0</v>
      </c>
      <c r="J28" s="609">
        <f xml:space="preserve"> ConFin!J$23</f>
        <v>0</v>
      </c>
      <c r="K28" s="609">
        <f xml:space="preserve"> ConFin!K$23</f>
        <v>0</v>
      </c>
      <c r="L28" s="609">
        <f xml:space="preserve"> ConFin!L$23</f>
        <v>0</v>
      </c>
      <c r="M28" s="609">
        <f xml:space="preserve"> ConFin!M$23</f>
        <v>0</v>
      </c>
      <c r="N28" s="609">
        <f xml:space="preserve"> ConFin!N$23</f>
        <v>0</v>
      </c>
      <c r="O28" s="609">
        <f xml:space="preserve"> ConFin!O$23</f>
        <v>0</v>
      </c>
      <c r="P28" s="609">
        <f xml:space="preserve"> ConFin!P$23</f>
        <v>0</v>
      </c>
      <c r="Q28" s="609">
        <f xml:space="preserve"> ConFin!Q$23</f>
        <v>0</v>
      </c>
      <c r="R28" s="609">
        <f xml:space="preserve"> ConFin!R$23</f>
        <v>4250</v>
      </c>
      <c r="S28" s="609">
        <f xml:space="preserve"> ConFin!S$23</f>
        <v>7685</v>
      </c>
      <c r="T28" s="609">
        <f xml:space="preserve"> ConFin!T$23</f>
        <v>4141.25</v>
      </c>
      <c r="U28" s="609">
        <f xml:space="preserve"> ConFin!U$23</f>
        <v>4141.25</v>
      </c>
      <c r="V28" s="609">
        <f xml:space="preserve"> ConFin!V$23</f>
        <v>4141.25</v>
      </c>
      <c r="W28" s="609">
        <f xml:space="preserve"> ConFin!W$23</f>
        <v>4141.25</v>
      </c>
      <c r="X28" s="609">
        <f xml:space="preserve"> ConFin!X$23</f>
        <v>4141.25</v>
      </c>
      <c r="Y28" s="609">
        <f xml:space="preserve"> ConFin!Y$23</f>
        <v>4141.25</v>
      </c>
      <c r="Z28" s="609">
        <f xml:space="preserve"> ConFin!Z$23</f>
        <v>4148.2425434343386</v>
      </c>
      <c r="AA28" s="609">
        <f xml:space="preserve"> ConFin!AA$23</f>
        <v>4161.6675569514318</v>
      </c>
      <c r="AB28" s="609">
        <f xml:space="preserve"> ConFin!AB$23</f>
        <v>4173.0564858557173</v>
      </c>
      <c r="AC28" s="609">
        <f xml:space="preserve"> ConFin!AC$23</f>
        <v>4186.9032492088581</v>
      </c>
      <c r="AD28" s="609">
        <f xml:space="preserve"> ConFin!AD$23</f>
        <v>4197.4397017657966</v>
      </c>
      <c r="AE28" s="609">
        <f xml:space="preserve"> ConFin!AE$23</f>
        <v>4212.2891764938931</v>
      </c>
      <c r="AF28" s="609">
        <f xml:space="preserve"> ConFin!AF$23</f>
        <v>4225.043052064656</v>
      </c>
      <c r="AG28" s="609">
        <f xml:space="preserve"> ConFin!AG$23</f>
        <v>4234.2911199204609</v>
      </c>
      <c r="AH28" s="609">
        <f xml:space="preserve"> ConFin!AH$23</f>
        <v>4250.6560361023521</v>
      </c>
      <c r="AI28" s="609">
        <f xml:space="preserve"> ConFin!AI$23</f>
        <v>4259.0388824752536</v>
      </c>
      <c r="AJ28" s="609">
        <f xml:space="preserve"> ConFin!AJ$23</f>
        <v>9578.4904949040101</v>
      </c>
      <c r="AK28" s="609">
        <f xml:space="preserve"> ConFin!AK$23</f>
        <v>0</v>
      </c>
      <c r="AL28" s="609">
        <f xml:space="preserve"> ConFin!AL$23</f>
        <v>0</v>
      </c>
      <c r="AM28" s="609">
        <f xml:space="preserve"> ConFin!AM$23</f>
        <v>0</v>
      </c>
      <c r="AN28" s="609">
        <f xml:space="preserve"> ConFin!AN$23</f>
        <v>0</v>
      </c>
      <c r="AO28" s="609">
        <f xml:space="preserve"> ConFin!AO$23</f>
        <v>0</v>
      </c>
      <c r="AP28" s="609">
        <f xml:space="preserve"> ConFin!AP$23</f>
        <v>0</v>
      </c>
      <c r="AQ28" s="609">
        <f xml:space="preserve"> ConFin!AQ$23</f>
        <v>0</v>
      </c>
      <c r="AR28" s="609">
        <f xml:space="preserve"> ConFin!AR$23</f>
        <v>0</v>
      </c>
      <c r="AS28" s="609">
        <f xml:space="preserve"> ConFin!AS$23</f>
        <v>0</v>
      </c>
      <c r="AT28" s="609">
        <f xml:space="preserve"> ConFin!AT$23</f>
        <v>0</v>
      </c>
      <c r="AU28" s="609">
        <f xml:space="preserve"> ConFin!AU$23</f>
        <v>0</v>
      </c>
      <c r="AV28" s="609">
        <f xml:space="preserve"> ConFin!AV$23</f>
        <v>0</v>
      </c>
      <c r="AW28" s="609">
        <f xml:space="preserve"> ConFin!AW$23</f>
        <v>0</v>
      </c>
      <c r="AX28" s="609">
        <f xml:space="preserve"> ConFin!AX$23</f>
        <v>0</v>
      </c>
      <c r="AY28" s="609">
        <f xml:space="preserve"> ConFin!AY$23</f>
        <v>0</v>
      </c>
      <c r="AZ28" s="609">
        <f xml:space="preserve"> ConFin!AZ$23</f>
        <v>0</v>
      </c>
      <c r="BA28" s="609">
        <f xml:space="preserve"> ConFin!BA$23</f>
        <v>0</v>
      </c>
      <c r="BB28" s="609">
        <f xml:space="preserve"> ConFin!BB$23</f>
        <v>0</v>
      </c>
      <c r="BC28" s="609">
        <f xml:space="preserve"> ConFin!BC$23</f>
        <v>0</v>
      </c>
      <c r="BD28" s="609">
        <f xml:space="preserve"> ConFin!BD$23</f>
        <v>0</v>
      </c>
      <c r="BE28" s="609">
        <f xml:space="preserve"> ConFin!BE$23</f>
        <v>0</v>
      </c>
      <c r="BF28" s="609">
        <f xml:space="preserve"> ConFin!BF$23</f>
        <v>0</v>
      </c>
      <c r="BG28" s="609">
        <f xml:space="preserve"> ConFin!BG$23</f>
        <v>0</v>
      </c>
      <c r="BH28" s="609">
        <f xml:space="preserve"> ConFin!BH$23</f>
        <v>0</v>
      </c>
      <c r="BI28" s="609">
        <f xml:space="preserve"> ConFin!BI$23</f>
        <v>0</v>
      </c>
      <c r="BJ28" s="609">
        <f xml:space="preserve"> ConFin!BJ$23</f>
        <v>0</v>
      </c>
      <c r="BK28" s="609">
        <f xml:space="preserve"> ConFin!BK$23</f>
        <v>0</v>
      </c>
      <c r="BL28" s="609">
        <f xml:space="preserve"> ConFin!BL$23</f>
        <v>0</v>
      </c>
      <c r="BM28" s="609">
        <f xml:space="preserve"> ConFin!BM$23</f>
        <v>0</v>
      </c>
      <c r="BN28" s="609">
        <f xml:space="preserve"> ConFin!BN$23</f>
        <v>0</v>
      </c>
      <c r="BO28" s="609">
        <f xml:space="preserve"> ConFin!BO$23</f>
        <v>0</v>
      </c>
      <c r="BP28" s="609">
        <f xml:space="preserve"> ConFin!BP$23</f>
        <v>0</v>
      </c>
      <c r="BQ28" s="609">
        <f xml:space="preserve"> ConFin!BQ$23</f>
        <v>0</v>
      </c>
      <c r="BR28" s="609">
        <f xml:space="preserve"> ConFin!BR$23</f>
        <v>0</v>
      </c>
      <c r="BS28" s="609">
        <f xml:space="preserve"> ConFin!BS$23</f>
        <v>0</v>
      </c>
      <c r="BT28" s="609">
        <f xml:space="preserve"> ConFin!BT$23</f>
        <v>0</v>
      </c>
      <c r="BU28" s="609">
        <f xml:space="preserve"> ConFin!BU$23</f>
        <v>0</v>
      </c>
      <c r="BV28" s="609">
        <f xml:space="preserve"> ConFin!BV$23</f>
        <v>0</v>
      </c>
      <c r="BW28" s="609">
        <f xml:space="preserve"> ConFin!BW$23</f>
        <v>0</v>
      </c>
      <c r="BX28" s="609">
        <f xml:space="preserve"> ConFin!BX$23</f>
        <v>0</v>
      </c>
      <c r="BY28" s="609">
        <f xml:space="preserve"> ConFin!BY$23</f>
        <v>0</v>
      </c>
      <c r="BZ28" s="609">
        <f xml:space="preserve"> ConFin!BZ$23</f>
        <v>0</v>
      </c>
      <c r="CA28" s="609">
        <f xml:space="preserve"> ConFin!CA$23</f>
        <v>0</v>
      </c>
      <c r="CB28" s="609">
        <f xml:space="preserve"> ConFin!CB$23</f>
        <v>0</v>
      </c>
      <c r="CC28" s="609">
        <f xml:space="preserve"> ConFin!CC$23</f>
        <v>0</v>
      </c>
      <c r="CD28" s="609">
        <f xml:space="preserve"> ConFin!CD$23</f>
        <v>0</v>
      </c>
      <c r="CE28" s="609">
        <f xml:space="preserve"> ConFin!CE$23</f>
        <v>0</v>
      </c>
      <c r="CF28" s="609">
        <f xml:space="preserve"> ConFin!CF$23</f>
        <v>0</v>
      </c>
      <c r="CG28" s="609">
        <f xml:space="preserve"> ConFin!CG$23</f>
        <v>0</v>
      </c>
      <c r="CH28" s="609">
        <f xml:space="preserve"> ConFin!CH$23</f>
        <v>0</v>
      </c>
      <c r="CI28" s="609">
        <f xml:space="preserve"> ConFin!CI$23</f>
        <v>0</v>
      </c>
      <c r="CJ28" s="609">
        <f xml:space="preserve"> ConFin!CJ$23</f>
        <v>0</v>
      </c>
      <c r="CK28" s="609">
        <f xml:space="preserve"> ConFin!CK$23</f>
        <v>0</v>
      </c>
      <c r="CL28" s="609">
        <f xml:space="preserve"> ConFin!CL$23</f>
        <v>0</v>
      </c>
      <c r="CM28" s="609">
        <f xml:space="preserve"> ConFin!CM$23</f>
        <v>0</v>
      </c>
      <c r="CN28" s="609">
        <f xml:space="preserve"> ConFin!CN$23</f>
        <v>0</v>
      </c>
      <c r="CO28" s="609">
        <f xml:space="preserve"> ConFin!CO$23</f>
        <v>0</v>
      </c>
      <c r="CP28" s="609">
        <f xml:space="preserve"> ConFin!CP$23</f>
        <v>0</v>
      </c>
      <c r="CQ28" s="609">
        <f xml:space="preserve"> ConFin!CQ$23</f>
        <v>0</v>
      </c>
      <c r="CR28" s="609">
        <f xml:space="preserve"> ConFin!CR$23</f>
        <v>0</v>
      </c>
      <c r="CS28" s="609">
        <f xml:space="preserve"> ConFin!CS$23</f>
        <v>0</v>
      </c>
      <c r="CT28" s="609">
        <f xml:space="preserve"> ConFin!CT$23</f>
        <v>0</v>
      </c>
      <c r="CU28" s="609">
        <f xml:space="preserve"> ConFin!CU$23</f>
        <v>0</v>
      </c>
      <c r="CV28" s="609">
        <f xml:space="preserve"> ConFin!CV$23</f>
        <v>0</v>
      </c>
      <c r="CW28" s="609">
        <f xml:space="preserve"> ConFin!CW$23</f>
        <v>0</v>
      </c>
      <c r="CX28" s="609">
        <f xml:space="preserve"> ConFin!CX$23</f>
        <v>0</v>
      </c>
      <c r="CY28" s="609">
        <f xml:space="preserve"> ConFin!CY$23</f>
        <v>0</v>
      </c>
      <c r="CZ28" s="609">
        <f xml:space="preserve"> ConFin!CZ$23</f>
        <v>0</v>
      </c>
      <c r="DA28" s="609">
        <f xml:space="preserve"> ConFin!DA$23</f>
        <v>0</v>
      </c>
      <c r="DB28" s="609">
        <f xml:space="preserve"> ConFin!DB$23</f>
        <v>0</v>
      </c>
      <c r="DC28" s="609">
        <f xml:space="preserve"> ConFin!DC$23</f>
        <v>0</v>
      </c>
      <c r="DD28" s="609">
        <f xml:space="preserve"> ConFin!DD$23</f>
        <v>0</v>
      </c>
      <c r="DE28" s="609">
        <f xml:space="preserve"> ConFin!DE$23</f>
        <v>0</v>
      </c>
      <c r="DF28" s="609">
        <f xml:space="preserve"> ConFin!DF$23</f>
        <v>0</v>
      </c>
      <c r="DG28" s="609">
        <f xml:space="preserve"> ConFin!DG$23</f>
        <v>0</v>
      </c>
      <c r="DH28" s="609">
        <f xml:space="preserve"> ConFin!DH$23</f>
        <v>0</v>
      </c>
      <c r="DI28" s="609">
        <f xml:space="preserve"> ConFin!DI$23</f>
        <v>0</v>
      </c>
      <c r="DJ28" s="609">
        <f xml:space="preserve"> ConFin!DJ$23</f>
        <v>0</v>
      </c>
      <c r="DK28" s="609">
        <f xml:space="preserve"> ConFin!DK$23</f>
        <v>0</v>
      </c>
      <c r="DL28" s="609">
        <f xml:space="preserve"> ConFin!DL$23</f>
        <v>0</v>
      </c>
      <c r="DM28" s="609">
        <f xml:space="preserve"> ConFin!DM$23</f>
        <v>0</v>
      </c>
      <c r="DN28" s="609">
        <f xml:space="preserve"> ConFin!DN$23</f>
        <v>0</v>
      </c>
      <c r="DO28" s="609">
        <f xml:space="preserve"> ConFin!DO$23</f>
        <v>0</v>
      </c>
      <c r="DP28" s="609">
        <f xml:space="preserve"> ConFin!DP$23</f>
        <v>0</v>
      </c>
      <c r="DQ28" s="609">
        <f xml:space="preserve"> ConFin!DQ$23</f>
        <v>0</v>
      </c>
      <c r="DR28" s="609">
        <f xml:space="preserve"> ConFin!DR$23</f>
        <v>0</v>
      </c>
      <c r="DS28" s="609">
        <f xml:space="preserve"> ConFin!DS$23</f>
        <v>0</v>
      </c>
      <c r="DT28" s="609">
        <f xml:space="preserve"> ConFin!DT$23</f>
        <v>0</v>
      </c>
      <c r="DU28" s="609">
        <f xml:space="preserve"> ConFin!DU$23</f>
        <v>0</v>
      </c>
      <c r="DV28" s="609">
        <f xml:space="preserve"> ConFin!DV$23</f>
        <v>0</v>
      </c>
      <c r="DW28" s="609">
        <f xml:space="preserve"> ConFin!DW$23</f>
        <v>0</v>
      </c>
      <c r="DX28" s="609">
        <f xml:space="preserve"> ConFin!DX$23</f>
        <v>0</v>
      </c>
      <c r="DY28" s="609">
        <f xml:space="preserve"> ConFin!DY$23</f>
        <v>0</v>
      </c>
      <c r="DZ28" s="609">
        <f xml:space="preserve"> ConFin!DZ$23</f>
        <v>0</v>
      </c>
      <c r="EA28" s="609">
        <f xml:space="preserve"> ConFin!EA$23</f>
        <v>0</v>
      </c>
      <c r="EB28" s="609">
        <f xml:space="preserve"> ConFin!EB$23</f>
        <v>0</v>
      </c>
      <c r="EC28" s="609">
        <f xml:space="preserve"> ConFin!EC$23</f>
        <v>0</v>
      </c>
      <c r="ED28" s="609">
        <f xml:space="preserve"> ConFin!ED$23</f>
        <v>0</v>
      </c>
      <c r="EE28" s="609">
        <f xml:space="preserve"> ConFin!EE$23</f>
        <v>0</v>
      </c>
      <c r="EF28" s="609">
        <f xml:space="preserve"> ConFin!EF$23</f>
        <v>0</v>
      </c>
      <c r="EG28" s="609">
        <f xml:space="preserve"> ConFin!EG$23</f>
        <v>0</v>
      </c>
      <c r="EH28" s="609">
        <f xml:space="preserve"> ConFin!EH$23</f>
        <v>0</v>
      </c>
      <c r="EI28" s="609">
        <f xml:space="preserve"> ConFin!EI$23</f>
        <v>0</v>
      </c>
      <c r="EJ28" s="609">
        <f xml:space="preserve"> ConFin!EJ$23</f>
        <v>0</v>
      </c>
      <c r="EK28" s="609">
        <f xml:space="preserve"> ConFin!EK$23</f>
        <v>0</v>
      </c>
      <c r="EL28" s="609">
        <f xml:space="preserve"> ConFin!EL$23</f>
        <v>0</v>
      </c>
      <c r="EM28" s="609">
        <f xml:space="preserve"> ConFin!EM$23</f>
        <v>0</v>
      </c>
      <c r="EN28" s="609">
        <f xml:space="preserve"> ConFin!EN$23</f>
        <v>0</v>
      </c>
      <c r="EO28" s="609">
        <f xml:space="preserve"> ConFin!EO$23</f>
        <v>0</v>
      </c>
      <c r="EP28" s="609">
        <f xml:space="preserve"> ConFin!EP$23</f>
        <v>0</v>
      </c>
      <c r="EQ28" s="609">
        <f xml:space="preserve"> ConFin!EQ$23</f>
        <v>0</v>
      </c>
      <c r="ER28" s="609">
        <f xml:space="preserve"> ConFin!ER$23</f>
        <v>0</v>
      </c>
      <c r="ES28" s="609">
        <f xml:space="preserve"> ConFin!ES$23</f>
        <v>0</v>
      </c>
      <c r="ET28" s="609">
        <f xml:space="preserve"> ConFin!ET$23</f>
        <v>0</v>
      </c>
      <c r="EU28" s="609">
        <f xml:space="preserve"> ConFin!EU$23</f>
        <v>0</v>
      </c>
      <c r="EV28" s="609">
        <f xml:space="preserve"> ConFin!EV$23</f>
        <v>0</v>
      </c>
      <c r="EW28" s="609">
        <f xml:space="preserve"> ConFin!EW$23</f>
        <v>0</v>
      </c>
      <c r="EX28" s="609">
        <f xml:space="preserve"> ConFin!EX$23</f>
        <v>0</v>
      </c>
      <c r="EY28" s="609">
        <f xml:space="preserve"> ConFin!EY$23</f>
        <v>0</v>
      </c>
      <c r="EZ28" s="609">
        <f xml:space="preserve"> ConFin!EZ$23</f>
        <v>0</v>
      </c>
      <c r="FA28" s="609">
        <f xml:space="preserve"> ConFin!FA$23</f>
        <v>0</v>
      </c>
      <c r="FB28" s="609">
        <f xml:space="preserve"> ConFin!FB$23</f>
        <v>0</v>
      </c>
      <c r="FC28" s="609">
        <f xml:space="preserve"> ConFin!FC$23</f>
        <v>0</v>
      </c>
      <c r="FD28" s="609">
        <f xml:space="preserve"> ConFin!FD$23</f>
        <v>0</v>
      </c>
      <c r="FE28" s="609">
        <f xml:space="preserve"> ConFin!FE$23</f>
        <v>0</v>
      </c>
      <c r="FF28" s="609">
        <f xml:space="preserve"> ConFin!FF$23</f>
        <v>0</v>
      </c>
      <c r="FG28" s="609">
        <f xml:space="preserve"> ConFin!FG$23</f>
        <v>0</v>
      </c>
      <c r="FH28" s="609">
        <f xml:space="preserve"> ConFin!FH$23</f>
        <v>0</v>
      </c>
      <c r="FI28" s="609">
        <f xml:space="preserve"> ConFin!FI$23</f>
        <v>0</v>
      </c>
      <c r="FJ28" s="609">
        <f xml:space="preserve"> ConFin!FJ$23</f>
        <v>0</v>
      </c>
      <c r="FK28" s="609">
        <f xml:space="preserve"> ConFin!FK$23</f>
        <v>0</v>
      </c>
      <c r="FL28" s="609">
        <f xml:space="preserve"> ConFin!FL$23</f>
        <v>0</v>
      </c>
      <c r="FM28" s="609">
        <f xml:space="preserve"> ConFin!FM$23</f>
        <v>0</v>
      </c>
      <c r="FN28" s="609">
        <f xml:space="preserve"> ConFin!FN$23</f>
        <v>0</v>
      </c>
      <c r="FO28" s="609">
        <f xml:space="preserve"> ConFin!FO$23</f>
        <v>0</v>
      </c>
      <c r="FP28" s="609">
        <f xml:space="preserve"> ConFin!FP$23</f>
        <v>0</v>
      </c>
      <c r="FQ28" s="609">
        <f xml:space="preserve"> ConFin!FQ$23</f>
        <v>0</v>
      </c>
      <c r="FR28" s="609">
        <f xml:space="preserve"> ConFin!FR$23</f>
        <v>0</v>
      </c>
      <c r="FS28" s="609">
        <f xml:space="preserve"> ConFin!FS$23</f>
        <v>0</v>
      </c>
      <c r="FT28" s="609">
        <f xml:space="preserve"> ConFin!FT$23</f>
        <v>0</v>
      </c>
      <c r="FU28" s="609">
        <f xml:space="preserve"> ConFin!FU$23</f>
        <v>0</v>
      </c>
      <c r="FV28" s="609">
        <f xml:space="preserve"> ConFin!FV$23</f>
        <v>0</v>
      </c>
      <c r="FW28" s="609">
        <f xml:space="preserve"> ConFin!FW$23</f>
        <v>0</v>
      </c>
      <c r="FX28" s="609">
        <f xml:space="preserve"> ConFin!FX$23</f>
        <v>0</v>
      </c>
      <c r="FY28" s="609">
        <f xml:space="preserve"> ConFin!FY$23</f>
        <v>0</v>
      </c>
      <c r="FZ28" s="609">
        <f xml:space="preserve"> ConFin!FZ$23</f>
        <v>0</v>
      </c>
      <c r="GA28" s="609">
        <f xml:space="preserve"> ConFin!GA$23</f>
        <v>0</v>
      </c>
      <c r="GB28" s="609">
        <f xml:space="preserve"> ConFin!GB$23</f>
        <v>0</v>
      </c>
      <c r="GC28" s="609">
        <f xml:space="preserve"> ConFin!GC$23</f>
        <v>0</v>
      </c>
      <c r="GD28" s="609">
        <f xml:space="preserve"> ConFin!GD$23</f>
        <v>0</v>
      </c>
      <c r="GE28" s="609">
        <f xml:space="preserve"> ConFin!GE$23</f>
        <v>0</v>
      </c>
      <c r="GF28" s="609">
        <f xml:space="preserve"> ConFin!GF$23</f>
        <v>0</v>
      </c>
      <c r="GG28" s="609">
        <f xml:space="preserve"> ConFin!GG$23</f>
        <v>0</v>
      </c>
      <c r="GH28" s="609">
        <f xml:space="preserve"> ConFin!GH$23</f>
        <v>0</v>
      </c>
      <c r="GI28" s="609">
        <f xml:space="preserve"> ConFin!GI$23</f>
        <v>0</v>
      </c>
      <c r="GJ28" s="609">
        <f xml:space="preserve"> ConFin!GJ$23</f>
        <v>0</v>
      </c>
    </row>
    <row r="29" spans="1:192" s="606" customFormat="1" x14ac:dyDescent="0.25">
      <c r="A29" s="15"/>
      <c r="B29" s="15"/>
      <c r="C29" s="21"/>
      <c r="D29" s="49"/>
      <c r="E29" s="226"/>
      <c r="F29" s="226"/>
      <c r="G29" s="226"/>
      <c r="H29" s="226"/>
      <c r="I29" s="39"/>
      <c r="J29" s="226"/>
      <c r="K29" s="226"/>
      <c r="L29" s="226"/>
      <c r="M29" s="226"/>
      <c r="N29" s="226"/>
      <c r="O29" s="226"/>
      <c r="P29" s="226"/>
      <c r="Q29" s="226"/>
      <c r="R29" s="226"/>
      <c r="S29" s="226"/>
      <c r="T29" s="226"/>
      <c r="U29" s="226"/>
      <c r="V29" s="226"/>
      <c r="W29" s="226"/>
      <c r="X29" s="226"/>
      <c r="Y29" s="226"/>
      <c r="Z29" s="226"/>
      <c r="AA29" s="226"/>
      <c r="AB29" s="226"/>
      <c r="AC29" s="226"/>
      <c r="AD29" s="226"/>
      <c r="AE29" s="226"/>
      <c r="AF29" s="226"/>
      <c r="AG29" s="226"/>
      <c r="AH29" s="226"/>
      <c r="AI29" s="226"/>
      <c r="AJ29" s="226"/>
      <c r="AK29" s="226"/>
      <c r="AL29" s="226"/>
      <c r="AM29" s="226"/>
      <c r="AN29" s="226"/>
      <c r="AO29" s="226"/>
      <c r="AP29" s="226"/>
      <c r="AQ29" s="226"/>
      <c r="AR29" s="226"/>
      <c r="AS29" s="226"/>
      <c r="AT29" s="226"/>
      <c r="AU29" s="226"/>
      <c r="AV29" s="226"/>
      <c r="AW29" s="226"/>
      <c r="AX29" s="226"/>
      <c r="AY29" s="226"/>
      <c r="AZ29" s="226"/>
      <c r="BA29" s="226"/>
      <c r="BB29" s="226"/>
      <c r="BC29" s="226"/>
      <c r="BD29" s="226"/>
      <c r="BE29" s="226"/>
      <c r="BF29" s="226"/>
      <c r="BG29" s="226"/>
      <c r="BH29" s="226"/>
      <c r="BI29" s="226"/>
      <c r="BJ29" s="226"/>
      <c r="BK29" s="226"/>
      <c r="BL29" s="226"/>
      <c r="BM29" s="226"/>
      <c r="BN29" s="226"/>
      <c r="BO29" s="226"/>
      <c r="BP29" s="226"/>
      <c r="BQ29" s="226"/>
      <c r="BR29" s="226"/>
      <c r="BS29" s="226"/>
      <c r="BT29" s="226"/>
      <c r="BU29" s="226"/>
      <c r="BV29" s="226"/>
      <c r="BW29" s="226"/>
      <c r="BX29" s="226"/>
      <c r="BY29" s="226"/>
      <c r="BZ29" s="226"/>
      <c r="CA29" s="226"/>
      <c r="CB29" s="226"/>
      <c r="CC29" s="226"/>
      <c r="CD29" s="226"/>
      <c r="CE29" s="226"/>
      <c r="CF29" s="226"/>
      <c r="CG29" s="226"/>
      <c r="CH29" s="226"/>
      <c r="CI29" s="226"/>
      <c r="CJ29" s="226"/>
      <c r="CK29" s="226"/>
      <c r="CL29" s="226"/>
      <c r="CM29" s="226"/>
      <c r="CN29" s="226"/>
      <c r="CO29" s="226"/>
      <c r="CP29" s="226"/>
      <c r="CQ29" s="226"/>
      <c r="CR29" s="226"/>
      <c r="CS29" s="226"/>
      <c r="CT29" s="226"/>
      <c r="CU29" s="226"/>
      <c r="CV29" s="226"/>
      <c r="CW29" s="226"/>
      <c r="CX29" s="226"/>
      <c r="CY29" s="226"/>
      <c r="CZ29" s="226"/>
      <c r="DA29" s="226"/>
      <c r="DB29" s="226"/>
      <c r="DC29" s="226"/>
      <c r="DD29" s="226"/>
      <c r="DE29" s="226"/>
      <c r="DF29" s="226"/>
      <c r="DG29" s="226"/>
      <c r="DH29" s="226"/>
      <c r="DI29" s="226"/>
      <c r="DJ29" s="226"/>
      <c r="DK29" s="226"/>
      <c r="DL29" s="226"/>
      <c r="DM29" s="226"/>
      <c r="DN29" s="226"/>
      <c r="DO29" s="226"/>
      <c r="DP29" s="226"/>
      <c r="DQ29" s="226"/>
      <c r="DR29" s="226"/>
      <c r="DS29" s="226"/>
      <c r="DT29" s="226"/>
      <c r="DU29" s="226"/>
      <c r="DV29" s="226"/>
      <c r="DW29" s="226"/>
      <c r="DX29" s="226"/>
      <c r="DY29" s="226"/>
      <c r="DZ29" s="226"/>
      <c r="EA29" s="226"/>
      <c r="EB29" s="226"/>
      <c r="EC29" s="226"/>
      <c r="ED29" s="226"/>
      <c r="EE29" s="226"/>
      <c r="EF29" s="226"/>
      <c r="EG29" s="226"/>
      <c r="EH29" s="226"/>
      <c r="EI29" s="226"/>
      <c r="EJ29" s="226"/>
      <c r="EK29" s="226"/>
      <c r="EL29" s="226"/>
      <c r="EM29" s="226"/>
      <c r="EN29" s="226"/>
      <c r="EO29" s="226"/>
      <c r="EP29" s="226"/>
      <c r="EQ29" s="226"/>
      <c r="ER29" s="226"/>
      <c r="ES29" s="226"/>
      <c r="ET29" s="226"/>
      <c r="EU29" s="226"/>
      <c r="EV29" s="226"/>
      <c r="EW29" s="226"/>
      <c r="EX29" s="226"/>
      <c r="EY29" s="226"/>
      <c r="EZ29" s="226"/>
      <c r="FA29" s="226"/>
      <c r="FB29" s="226"/>
      <c r="FC29" s="226"/>
      <c r="FD29" s="226"/>
      <c r="FE29" s="226"/>
      <c r="FF29" s="226"/>
      <c r="FG29" s="226"/>
      <c r="FH29" s="226"/>
      <c r="FI29" s="226"/>
      <c r="FJ29" s="226"/>
      <c r="FK29" s="226"/>
      <c r="FL29" s="226"/>
      <c r="FM29" s="226"/>
      <c r="FN29" s="226"/>
      <c r="FO29" s="226"/>
      <c r="FP29" s="226"/>
      <c r="FQ29" s="226"/>
      <c r="FR29" s="226"/>
      <c r="FS29" s="226"/>
      <c r="FT29" s="226"/>
      <c r="FU29" s="226"/>
      <c r="FV29" s="226"/>
      <c r="FW29" s="226"/>
      <c r="FX29" s="226"/>
      <c r="FY29" s="226"/>
      <c r="FZ29" s="226"/>
      <c r="GA29" s="226"/>
      <c r="GB29" s="226"/>
      <c r="GC29" s="226"/>
      <c r="GD29" s="226"/>
      <c r="GE29" s="226"/>
      <c r="GF29" s="226"/>
      <c r="GG29" s="226"/>
      <c r="GH29" s="226"/>
      <c r="GI29" s="226"/>
      <c r="GJ29" s="226"/>
    </row>
    <row r="30" spans="1:192" s="606" customFormat="1" x14ac:dyDescent="0.25">
      <c r="A30" s="15"/>
      <c r="B30" s="15" t="s">
        <v>440</v>
      </c>
      <c r="C30" s="21"/>
      <c r="D30" s="49"/>
      <c r="E30" s="226"/>
      <c r="F30" s="226"/>
      <c r="G30" s="226"/>
      <c r="H30" s="226"/>
      <c r="I30" s="39"/>
      <c r="J30" s="226"/>
      <c r="K30" s="226"/>
      <c r="L30" s="226"/>
      <c r="M30" s="226"/>
      <c r="N30" s="226"/>
      <c r="O30" s="226"/>
      <c r="P30" s="226"/>
      <c r="Q30" s="226"/>
      <c r="R30" s="226"/>
      <c r="S30" s="226"/>
      <c r="T30" s="226"/>
      <c r="U30" s="226"/>
      <c r="V30" s="226"/>
      <c r="W30" s="226"/>
      <c r="X30" s="226"/>
      <c r="Y30" s="226"/>
      <c r="Z30" s="226"/>
      <c r="AA30" s="226"/>
      <c r="AB30" s="226"/>
      <c r="AC30" s="226"/>
      <c r="AD30" s="226"/>
      <c r="AE30" s="226"/>
      <c r="AF30" s="226"/>
      <c r="AG30" s="226"/>
      <c r="AH30" s="226"/>
      <c r="AI30" s="226"/>
      <c r="AJ30" s="226"/>
      <c r="AK30" s="226"/>
      <c r="AL30" s="226"/>
      <c r="AM30" s="226"/>
      <c r="AN30" s="226"/>
      <c r="AO30" s="226"/>
      <c r="AP30" s="226"/>
      <c r="AQ30" s="226"/>
      <c r="AR30" s="226"/>
      <c r="AS30" s="226"/>
      <c r="AT30" s="226"/>
      <c r="AU30" s="226"/>
      <c r="AV30" s="226"/>
      <c r="AW30" s="226"/>
      <c r="AX30" s="226"/>
      <c r="AY30" s="226"/>
      <c r="AZ30" s="226"/>
      <c r="BA30" s="226"/>
      <c r="BB30" s="226"/>
      <c r="BC30" s="226"/>
      <c r="BD30" s="226"/>
      <c r="BE30" s="226"/>
      <c r="BF30" s="226"/>
      <c r="BG30" s="226"/>
      <c r="BH30" s="226"/>
      <c r="BI30" s="226"/>
      <c r="BJ30" s="226"/>
      <c r="BK30" s="226"/>
      <c r="BL30" s="226"/>
      <c r="BM30" s="226"/>
      <c r="BN30" s="226"/>
      <c r="BO30" s="226"/>
      <c r="BP30" s="226"/>
      <c r="BQ30" s="226"/>
      <c r="BR30" s="226"/>
      <c r="BS30" s="226"/>
      <c r="BT30" s="226"/>
      <c r="BU30" s="226"/>
      <c r="BV30" s="226"/>
      <c r="BW30" s="226"/>
      <c r="BX30" s="226"/>
      <c r="BY30" s="226"/>
      <c r="BZ30" s="226"/>
      <c r="CA30" s="226"/>
      <c r="CB30" s="226"/>
      <c r="CC30" s="226"/>
      <c r="CD30" s="226"/>
      <c r="CE30" s="226"/>
      <c r="CF30" s="226"/>
      <c r="CG30" s="226"/>
      <c r="CH30" s="226"/>
      <c r="CI30" s="226"/>
      <c r="CJ30" s="226"/>
      <c r="CK30" s="226"/>
      <c r="CL30" s="226"/>
      <c r="CM30" s="226"/>
      <c r="CN30" s="226"/>
      <c r="CO30" s="226"/>
      <c r="CP30" s="226"/>
      <c r="CQ30" s="226"/>
      <c r="CR30" s="226"/>
      <c r="CS30" s="226"/>
      <c r="CT30" s="226"/>
      <c r="CU30" s="226"/>
      <c r="CV30" s="226"/>
      <c r="CW30" s="226"/>
      <c r="CX30" s="226"/>
      <c r="CY30" s="226"/>
      <c r="CZ30" s="226"/>
      <c r="DA30" s="226"/>
      <c r="DB30" s="226"/>
      <c r="DC30" s="226"/>
      <c r="DD30" s="226"/>
      <c r="DE30" s="226"/>
      <c r="DF30" s="226"/>
      <c r="DG30" s="226"/>
      <c r="DH30" s="226"/>
      <c r="DI30" s="226"/>
      <c r="DJ30" s="226"/>
      <c r="DK30" s="226"/>
      <c r="DL30" s="226"/>
      <c r="DM30" s="226"/>
      <c r="DN30" s="226"/>
      <c r="DO30" s="226"/>
      <c r="DP30" s="226"/>
      <c r="DQ30" s="226"/>
      <c r="DR30" s="226"/>
      <c r="DS30" s="226"/>
      <c r="DT30" s="226"/>
      <c r="DU30" s="226"/>
      <c r="DV30" s="226"/>
      <c r="DW30" s="226"/>
      <c r="DX30" s="226"/>
      <c r="DY30" s="226"/>
      <c r="DZ30" s="226"/>
      <c r="EA30" s="226"/>
      <c r="EB30" s="226"/>
      <c r="EC30" s="226"/>
      <c r="ED30" s="226"/>
      <c r="EE30" s="226"/>
      <c r="EF30" s="226"/>
      <c r="EG30" s="226"/>
      <c r="EH30" s="226"/>
      <c r="EI30" s="226"/>
      <c r="EJ30" s="226"/>
      <c r="EK30" s="226"/>
      <c r="EL30" s="226"/>
      <c r="EM30" s="226"/>
      <c r="EN30" s="226"/>
      <c r="EO30" s="226"/>
      <c r="EP30" s="226"/>
      <c r="EQ30" s="226"/>
      <c r="ER30" s="226"/>
      <c r="ES30" s="226"/>
      <c r="ET30" s="226"/>
      <c r="EU30" s="226"/>
      <c r="EV30" s="226"/>
      <c r="EW30" s="226"/>
      <c r="EX30" s="226"/>
      <c r="EY30" s="226"/>
      <c r="EZ30" s="226"/>
      <c r="FA30" s="226"/>
      <c r="FB30" s="226"/>
      <c r="FC30" s="226"/>
      <c r="FD30" s="226"/>
      <c r="FE30" s="226"/>
      <c r="FF30" s="226"/>
      <c r="FG30" s="226"/>
      <c r="FH30" s="226"/>
      <c r="FI30" s="226"/>
      <c r="FJ30" s="226"/>
      <c r="FK30" s="226"/>
      <c r="FL30" s="226"/>
      <c r="FM30" s="226"/>
      <c r="FN30" s="226"/>
      <c r="FO30" s="226"/>
      <c r="FP30" s="226"/>
      <c r="FQ30" s="226"/>
      <c r="FR30" s="226"/>
      <c r="FS30" s="226"/>
      <c r="FT30" s="226"/>
      <c r="FU30" s="226"/>
      <c r="FV30" s="226"/>
      <c r="FW30" s="226"/>
      <c r="FX30" s="226"/>
      <c r="FY30" s="226"/>
      <c r="FZ30" s="226"/>
      <c r="GA30" s="226"/>
      <c r="GB30" s="226"/>
      <c r="GC30" s="226"/>
      <c r="GD30" s="226"/>
      <c r="GE30" s="226"/>
      <c r="GF30" s="226"/>
      <c r="GG30" s="226"/>
      <c r="GH30" s="226"/>
      <c r="GI30" s="226"/>
      <c r="GJ30" s="226"/>
    </row>
    <row r="31" spans="1:192" s="606" customFormat="1" x14ac:dyDescent="0.25">
      <c r="A31" s="15"/>
      <c r="B31" s="15"/>
      <c r="C31" s="21"/>
      <c r="D31" s="49"/>
      <c r="E31" s="607" t="str">
        <f xml:space="preserve"> Time!E$25</f>
        <v>Model period ending</v>
      </c>
      <c r="F31" s="607">
        <f xml:space="preserve"> Time!F$25</f>
        <v>0</v>
      </c>
      <c r="G31" s="607" t="str">
        <f xml:space="preserve"> Time!G$25</f>
        <v>date</v>
      </c>
      <c r="H31" s="607">
        <f xml:space="preserve"> Time!H$25</f>
        <v>0</v>
      </c>
      <c r="I31" s="607">
        <f xml:space="preserve"> Time!I$25</f>
        <v>0</v>
      </c>
      <c r="J31" s="607">
        <f xml:space="preserve"> Time!J$25</f>
        <v>44196</v>
      </c>
      <c r="K31" s="607">
        <f xml:space="preserve"> Time!K$25</f>
        <v>44286</v>
      </c>
      <c r="L31" s="607">
        <f xml:space="preserve"> Time!L$25</f>
        <v>44377</v>
      </c>
      <c r="M31" s="607">
        <f xml:space="preserve"> Time!M$25</f>
        <v>44469</v>
      </c>
      <c r="N31" s="607">
        <f xml:space="preserve"> Time!N$25</f>
        <v>44561</v>
      </c>
      <c r="O31" s="607">
        <f xml:space="preserve"> Time!O$25</f>
        <v>44651</v>
      </c>
      <c r="P31" s="607">
        <f xml:space="preserve"> Time!P$25</f>
        <v>44742</v>
      </c>
      <c r="Q31" s="607">
        <f xml:space="preserve"> Time!Q$25</f>
        <v>44834</v>
      </c>
      <c r="R31" s="607">
        <f xml:space="preserve"> Time!R$25</f>
        <v>44926</v>
      </c>
      <c r="S31" s="607">
        <f xml:space="preserve"> Time!S$25</f>
        <v>45016</v>
      </c>
      <c r="T31" s="607">
        <f xml:space="preserve"> Time!T$25</f>
        <v>45107</v>
      </c>
      <c r="U31" s="607">
        <f xml:space="preserve"> Time!U$25</f>
        <v>45199</v>
      </c>
      <c r="V31" s="607">
        <f xml:space="preserve"> Time!V$25</f>
        <v>45291</v>
      </c>
      <c r="W31" s="607">
        <f xml:space="preserve"> Time!W$25</f>
        <v>45382</v>
      </c>
      <c r="X31" s="607">
        <f xml:space="preserve"> Time!X$25</f>
        <v>45473</v>
      </c>
      <c r="Y31" s="607">
        <f xml:space="preserve"> Time!Y$25</f>
        <v>45565</v>
      </c>
      <c r="Z31" s="607">
        <f xml:space="preserve"> Time!Z$25</f>
        <v>45657</v>
      </c>
      <c r="AA31" s="607">
        <f xml:space="preserve"> Time!AA$25</f>
        <v>45747</v>
      </c>
      <c r="AB31" s="607">
        <f xml:space="preserve"> Time!AB$25</f>
        <v>45838</v>
      </c>
      <c r="AC31" s="607">
        <f xml:space="preserve"> Time!AC$25</f>
        <v>45930</v>
      </c>
      <c r="AD31" s="607">
        <f xml:space="preserve"> Time!AD$25</f>
        <v>46022</v>
      </c>
      <c r="AE31" s="607">
        <f xml:space="preserve"> Time!AE$25</f>
        <v>46112</v>
      </c>
      <c r="AF31" s="607">
        <f xml:space="preserve"> Time!AF$25</f>
        <v>46203</v>
      </c>
      <c r="AG31" s="607">
        <f xml:space="preserve"> Time!AG$25</f>
        <v>46295</v>
      </c>
      <c r="AH31" s="607">
        <f xml:space="preserve"> Time!AH$25</f>
        <v>46387</v>
      </c>
      <c r="AI31" s="607">
        <f xml:space="preserve"> Time!AI$25</f>
        <v>46477</v>
      </c>
      <c r="AJ31" s="607">
        <f xml:space="preserve"> Time!AJ$25</f>
        <v>46568</v>
      </c>
      <c r="AK31" s="607">
        <f xml:space="preserve"> Time!AK$25</f>
        <v>46660</v>
      </c>
      <c r="AL31" s="607">
        <f xml:space="preserve"> Time!AL$25</f>
        <v>46752</v>
      </c>
      <c r="AM31" s="607">
        <f xml:space="preserve"> Time!AM$25</f>
        <v>46843</v>
      </c>
      <c r="AN31" s="607">
        <f xml:space="preserve"> Time!AN$25</f>
        <v>46934</v>
      </c>
      <c r="AO31" s="607">
        <f xml:space="preserve"> Time!AO$25</f>
        <v>47026</v>
      </c>
      <c r="AP31" s="607">
        <f xml:space="preserve"> Time!AP$25</f>
        <v>47118</v>
      </c>
      <c r="AQ31" s="607">
        <f xml:space="preserve"> Time!AQ$25</f>
        <v>47208</v>
      </c>
      <c r="AR31" s="607">
        <f xml:space="preserve"> Time!AR$25</f>
        <v>47299</v>
      </c>
      <c r="AS31" s="607">
        <f xml:space="preserve"> Time!AS$25</f>
        <v>47391</v>
      </c>
      <c r="AT31" s="607">
        <f xml:space="preserve"> Time!AT$25</f>
        <v>47483</v>
      </c>
      <c r="AU31" s="607">
        <f xml:space="preserve"> Time!AU$25</f>
        <v>47573</v>
      </c>
      <c r="AV31" s="607">
        <f xml:space="preserve"> Time!AV$25</f>
        <v>47664</v>
      </c>
      <c r="AW31" s="607">
        <f xml:space="preserve"> Time!AW$25</f>
        <v>47756</v>
      </c>
      <c r="AX31" s="607">
        <f xml:space="preserve"> Time!AX$25</f>
        <v>47848</v>
      </c>
      <c r="AY31" s="607">
        <f xml:space="preserve"> Time!AY$25</f>
        <v>47938</v>
      </c>
      <c r="AZ31" s="607">
        <f xml:space="preserve"> Time!AZ$25</f>
        <v>48029</v>
      </c>
      <c r="BA31" s="607">
        <f xml:space="preserve"> Time!BA$25</f>
        <v>48121</v>
      </c>
      <c r="BB31" s="607">
        <f xml:space="preserve"> Time!BB$25</f>
        <v>48213</v>
      </c>
      <c r="BC31" s="607">
        <f xml:space="preserve"> Time!BC$25</f>
        <v>48304</v>
      </c>
      <c r="BD31" s="607">
        <f xml:space="preserve"> Time!BD$25</f>
        <v>48395</v>
      </c>
      <c r="BE31" s="607">
        <f xml:space="preserve"> Time!BE$25</f>
        <v>48487</v>
      </c>
      <c r="BF31" s="607">
        <f xml:space="preserve"> Time!BF$25</f>
        <v>48579</v>
      </c>
      <c r="BG31" s="607">
        <f xml:space="preserve"> Time!BG$25</f>
        <v>48669</v>
      </c>
      <c r="BH31" s="607">
        <f xml:space="preserve"> Time!BH$25</f>
        <v>48760</v>
      </c>
      <c r="BI31" s="607">
        <f xml:space="preserve"> Time!BI$25</f>
        <v>48852</v>
      </c>
      <c r="BJ31" s="607">
        <f xml:space="preserve"> Time!BJ$25</f>
        <v>48944</v>
      </c>
      <c r="BK31" s="607">
        <f xml:space="preserve"> Time!BK$25</f>
        <v>49034</v>
      </c>
      <c r="BL31" s="607">
        <f xml:space="preserve"> Time!BL$25</f>
        <v>49125</v>
      </c>
      <c r="BM31" s="607">
        <f xml:space="preserve"> Time!BM$25</f>
        <v>49217</v>
      </c>
      <c r="BN31" s="607">
        <f xml:space="preserve"> Time!BN$25</f>
        <v>49309</v>
      </c>
      <c r="BO31" s="607">
        <f xml:space="preserve"> Time!BO$25</f>
        <v>49399</v>
      </c>
      <c r="BP31" s="607">
        <f xml:space="preserve"> Time!BP$25</f>
        <v>49490</v>
      </c>
      <c r="BQ31" s="607">
        <f xml:space="preserve"> Time!BQ$25</f>
        <v>49582</v>
      </c>
      <c r="BR31" s="607">
        <f xml:space="preserve"> Time!BR$25</f>
        <v>49674</v>
      </c>
      <c r="BS31" s="607">
        <f xml:space="preserve"> Time!BS$25</f>
        <v>49765</v>
      </c>
      <c r="BT31" s="607">
        <f xml:space="preserve"> Time!BT$25</f>
        <v>49856</v>
      </c>
      <c r="BU31" s="607">
        <f xml:space="preserve"> Time!BU$25</f>
        <v>49948</v>
      </c>
      <c r="BV31" s="607">
        <f xml:space="preserve"> Time!BV$25</f>
        <v>50040</v>
      </c>
      <c r="BW31" s="607">
        <f xml:space="preserve"> Time!BW$25</f>
        <v>50130</v>
      </c>
      <c r="BX31" s="607">
        <f xml:space="preserve"> Time!BX$25</f>
        <v>50221</v>
      </c>
      <c r="BY31" s="607">
        <f xml:space="preserve"> Time!BY$25</f>
        <v>50313</v>
      </c>
      <c r="BZ31" s="607">
        <f xml:space="preserve"> Time!BZ$25</f>
        <v>50405</v>
      </c>
      <c r="CA31" s="607">
        <f xml:space="preserve"> Time!CA$25</f>
        <v>50495</v>
      </c>
      <c r="CB31" s="607">
        <f xml:space="preserve"> Time!CB$25</f>
        <v>50586</v>
      </c>
      <c r="CC31" s="607">
        <f xml:space="preserve"> Time!CC$25</f>
        <v>50678</v>
      </c>
      <c r="CD31" s="607">
        <f xml:space="preserve"> Time!CD$25</f>
        <v>50770</v>
      </c>
      <c r="CE31" s="607">
        <f xml:space="preserve"> Time!CE$25</f>
        <v>50860</v>
      </c>
      <c r="CF31" s="607">
        <f xml:space="preserve"> Time!CF$25</f>
        <v>50951</v>
      </c>
      <c r="CG31" s="607">
        <f xml:space="preserve"> Time!CG$25</f>
        <v>51043</v>
      </c>
      <c r="CH31" s="607">
        <f xml:space="preserve"> Time!CH$25</f>
        <v>51135</v>
      </c>
      <c r="CI31" s="607">
        <f xml:space="preserve"> Time!CI$25</f>
        <v>51226</v>
      </c>
      <c r="CJ31" s="607">
        <f xml:space="preserve"> Time!CJ$25</f>
        <v>51317</v>
      </c>
      <c r="CK31" s="607">
        <f xml:space="preserve"> Time!CK$25</f>
        <v>51409</v>
      </c>
      <c r="CL31" s="607">
        <f xml:space="preserve"> Time!CL$25</f>
        <v>51501</v>
      </c>
      <c r="CM31" s="607">
        <f xml:space="preserve"> Time!CM$25</f>
        <v>51591</v>
      </c>
      <c r="CN31" s="607">
        <f xml:space="preserve"> Time!CN$25</f>
        <v>51682</v>
      </c>
      <c r="CO31" s="607">
        <f xml:space="preserve"> Time!CO$25</f>
        <v>51774</v>
      </c>
      <c r="CP31" s="607">
        <f xml:space="preserve"> Time!CP$25</f>
        <v>51866</v>
      </c>
      <c r="CQ31" s="607">
        <f xml:space="preserve"> Time!CQ$25</f>
        <v>51956</v>
      </c>
      <c r="CR31" s="607">
        <f xml:space="preserve"> Time!CR$25</f>
        <v>52047</v>
      </c>
      <c r="CS31" s="607">
        <f xml:space="preserve"> Time!CS$25</f>
        <v>52139</v>
      </c>
      <c r="CT31" s="607">
        <f xml:space="preserve"> Time!CT$25</f>
        <v>52231</v>
      </c>
      <c r="CU31" s="607">
        <f xml:space="preserve"> Time!CU$25</f>
        <v>52321</v>
      </c>
      <c r="CV31" s="607">
        <f xml:space="preserve"> Time!CV$25</f>
        <v>52412</v>
      </c>
      <c r="CW31" s="607">
        <f xml:space="preserve"> Time!CW$25</f>
        <v>52504</v>
      </c>
      <c r="CX31" s="607">
        <f xml:space="preserve"> Time!CX$25</f>
        <v>52596</v>
      </c>
      <c r="CY31" s="607">
        <f xml:space="preserve"> Time!CY$25</f>
        <v>52687</v>
      </c>
      <c r="CZ31" s="607">
        <f xml:space="preserve"> Time!CZ$25</f>
        <v>52778</v>
      </c>
      <c r="DA31" s="607">
        <f xml:space="preserve"> Time!DA$25</f>
        <v>52870</v>
      </c>
      <c r="DB31" s="607">
        <f xml:space="preserve"> Time!DB$25</f>
        <v>52962</v>
      </c>
      <c r="DC31" s="607">
        <f xml:space="preserve"> Time!DC$25</f>
        <v>53052</v>
      </c>
      <c r="DD31" s="607">
        <f xml:space="preserve"> Time!DD$25</f>
        <v>53143</v>
      </c>
      <c r="DE31" s="607">
        <f xml:space="preserve"> Time!DE$25</f>
        <v>53235</v>
      </c>
      <c r="DF31" s="607">
        <f xml:space="preserve"> Time!DF$25</f>
        <v>53327</v>
      </c>
      <c r="DG31" s="607">
        <f xml:space="preserve"> Time!DG$25</f>
        <v>53417</v>
      </c>
      <c r="DH31" s="607">
        <f xml:space="preserve"> Time!DH$25</f>
        <v>53508</v>
      </c>
      <c r="DI31" s="607">
        <f xml:space="preserve"> Time!DI$25</f>
        <v>53600</v>
      </c>
      <c r="DJ31" s="607">
        <f xml:space="preserve"> Time!DJ$25</f>
        <v>53692</v>
      </c>
      <c r="DK31" s="607">
        <f xml:space="preserve"> Time!DK$25</f>
        <v>53782</v>
      </c>
      <c r="DL31" s="607">
        <f xml:space="preserve"> Time!DL$25</f>
        <v>53873</v>
      </c>
      <c r="DM31" s="607">
        <f xml:space="preserve"> Time!DM$25</f>
        <v>53965</v>
      </c>
      <c r="DN31" s="607">
        <f xml:space="preserve"> Time!DN$25</f>
        <v>54057</v>
      </c>
      <c r="DO31" s="607">
        <f xml:space="preserve"> Time!DO$25</f>
        <v>54148</v>
      </c>
      <c r="DP31" s="607">
        <f xml:space="preserve"> Time!DP$25</f>
        <v>54239</v>
      </c>
      <c r="DQ31" s="607">
        <f xml:space="preserve"> Time!DQ$25</f>
        <v>54331</v>
      </c>
      <c r="DR31" s="607">
        <f xml:space="preserve"> Time!DR$25</f>
        <v>54423</v>
      </c>
      <c r="DS31" s="607">
        <f xml:space="preserve"> Time!DS$25</f>
        <v>54513</v>
      </c>
      <c r="DT31" s="607">
        <f xml:space="preserve"> Time!DT$25</f>
        <v>54604</v>
      </c>
      <c r="DU31" s="607">
        <f xml:space="preserve"> Time!DU$25</f>
        <v>54696</v>
      </c>
      <c r="DV31" s="607">
        <f xml:space="preserve"> Time!DV$25</f>
        <v>54788</v>
      </c>
      <c r="DW31" s="607">
        <f xml:space="preserve"> Time!DW$25</f>
        <v>54878</v>
      </c>
      <c r="DX31" s="607">
        <f xml:space="preserve"> Time!DX$25</f>
        <v>54969</v>
      </c>
      <c r="DY31" s="607">
        <f xml:space="preserve"> Time!DY$25</f>
        <v>55061</v>
      </c>
      <c r="DZ31" s="607">
        <f xml:space="preserve"> Time!DZ$25</f>
        <v>55153</v>
      </c>
      <c r="EA31" s="607">
        <f xml:space="preserve"> Time!EA$25</f>
        <v>55243</v>
      </c>
      <c r="EB31" s="607">
        <f xml:space="preserve"> Time!EB$25</f>
        <v>55334</v>
      </c>
      <c r="EC31" s="607">
        <f xml:space="preserve"> Time!EC$25</f>
        <v>55426</v>
      </c>
      <c r="ED31" s="607">
        <f xml:space="preserve"> Time!ED$25</f>
        <v>55518</v>
      </c>
      <c r="EE31" s="607">
        <f xml:space="preserve"> Time!EE$25</f>
        <v>55609</v>
      </c>
      <c r="EF31" s="607">
        <f xml:space="preserve"> Time!EF$25</f>
        <v>55700</v>
      </c>
      <c r="EG31" s="607">
        <f xml:space="preserve"> Time!EG$25</f>
        <v>55792</v>
      </c>
      <c r="EH31" s="607">
        <f xml:space="preserve"> Time!EH$25</f>
        <v>55884</v>
      </c>
      <c r="EI31" s="607">
        <f xml:space="preserve"> Time!EI$25</f>
        <v>55974</v>
      </c>
      <c r="EJ31" s="607">
        <f xml:space="preserve"> Time!EJ$25</f>
        <v>56065</v>
      </c>
      <c r="EK31" s="607">
        <f xml:space="preserve"> Time!EK$25</f>
        <v>56157</v>
      </c>
      <c r="EL31" s="607">
        <f xml:space="preserve"> Time!EL$25</f>
        <v>56249</v>
      </c>
      <c r="EM31" s="607">
        <f xml:space="preserve"> Time!EM$25</f>
        <v>56339</v>
      </c>
      <c r="EN31" s="607">
        <f xml:space="preserve"> Time!EN$25</f>
        <v>56430</v>
      </c>
      <c r="EO31" s="607">
        <f xml:space="preserve"> Time!EO$25</f>
        <v>56522</v>
      </c>
      <c r="EP31" s="607">
        <f xml:space="preserve"> Time!EP$25</f>
        <v>56614</v>
      </c>
      <c r="EQ31" s="607">
        <f xml:space="preserve"> Time!EQ$25</f>
        <v>56704</v>
      </c>
      <c r="ER31" s="607">
        <f xml:space="preserve"> Time!ER$25</f>
        <v>56795</v>
      </c>
      <c r="ES31" s="607">
        <f xml:space="preserve"> Time!ES$25</f>
        <v>56887</v>
      </c>
      <c r="ET31" s="607">
        <f xml:space="preserve"> Time!ET$25</f>
        <v>56979</v>
      </c>
      <c r="EU31" s="607">
        <f xml:space="preserve"> Time!EU$25</f>
        <v>57070</v>
      </c>
      <c r="EV31" s="607">
        <f xml:space="preserve"> Time!EV$25</f>
        <v>57161</v>
      </c>
      <c r="EW31" s="607">
        <f xml:space="preserve"> Time!EW$25</f>
        <v>57253</v>
      </c>
      <c r="EX31" s="607">
        <f xml:space="preserve"> Time!EX$25</f>
        <v>57345</v>
      </c>
      <c r="EY31" s="607">
        <f xml:space="preserve"> Time!EY$25</f>
        <v>57435</v>
      </c>
      <c r="EZ31" s="607">
        <f xml:space="preserve"> Time!EZ$25</f>
        <v>57526</v>
      </c>
      <c r="FA31" s="607">
        <f xml:space="preserve"> Time!FA$25</f>
        <v>57618</v>
      </c>
      <c r="FB31" s="607">
        <f xml:space="preserve"> Time!FB$25</f>
        <v>57710</v>
      </c>
      <c r="FC31" s="607">
        <f xml:space="preserve"> Time!FC$25</f>
        <v>57800</v>
      </c>
      <c r="FD31" s="607">
        <f xml:space="preserve"> Time!FD$25</f>
        <v>57891</v>
      </c>
      <c r="FE31" s="607">
        <f xml:space="preserve"> Time!FE$25</f>
        <v>57983</v>
      </c>
      <c r="FF31" s="607">
        <f xml:space="preserve"> Time!FF$25</f>
        <v>58075</v>
      </c>
      <c r="FG31" s="607">
        <f xml:space="preserve"> Time!FG$25</f>
        <v>58165</v>
      </c>
      <c r="FH31" s="607">
        <f xml:space="preserve"> Time!FH$25</f>
        <v>58256</v>
      </c>
      <c r="FI31" s="607">
        <f xml:space="preserve"> Time!FI$25</f>
        <v>58348</v>
      </c>
      <c r="FJ31" s="607">
        <f xml:space="preserve"> Time!FJ$25</f>
        <v>58440</v>
      </c>
      <c r="FK31" s="607">
        <f xml:space="preserve"> Time!FK$25</f>
        <v>58531</v>
      </c>
      <c r="FL31" s="607">
        <f xml:space="preserve"> Time!FL$25</f>
        <v>58622</v>
      </c>
      <c r="FM31" s="607">
        <f xml:space="preserve"> Time!FM$25</f>
        <v>58714</v>
      </c>
      <c r="FN31" s="607">
        <f xml:space="preserve"> Time!FN$25</f>
        <v>58806</v>
      </c>
      <c r="FO31" s="607">
        <f xml:space="preserve"> Time!FO$25</f>
        <v>58896</v>
      </c>
      <c r="FP31" s="607">
        <f xml:space="preserve"> Time!FP$25</f>
        <v>58987</v>
      </c>
      <c r="FQ31" s="607">
        <f xml:space="preserve"> Time!FQ$25</f>
        <v>59079</v>
      </c>
      <c r="FR31" s="607">
        <f xml:space="preserve"> Time!FR$25</f>
        <v>59171</v>
      </c>
      <c r="FS31" s="607">
        <f xml:space="preserve"> Time!FS$25</f>
        <v>59261</v>
      </c>
      <c r="FT31" s="607">
        <f xml:space="preserve"> Time!FT$25</f>
        <v>59352</v>
      </c>
      <c r="FU31" s="607">
        <f xml:space="preserve"> Time!FU$25</f>
        <v>59444</v>
      </c>
      <c r="FV31" s="607">
        <f xml:space="preserve"> Time!FV$25</f>
        <v>59536</v>
      </c>
      <c r="FW31" s="607">
        <f xml:space="preserve"> Time!FW$25</f>
        <v>59626</v>
      </c>
      <c r="FX31" s="607">
        <f xml:space="preserve"> Time!FX$25</f>
        <v>59717</v>
      </c>
      <c r="FY31" s="607">
        <f xml:space="preserve"> Time!FY$25</f>
        <v>59809</v>
      </c>
      <c r="FZ31" s="607">
        <f xml:space="preserve"> Time!FZ$25</f>
        <v>59901</v>
      </c>
      <c r="GA31" s="607">
        <f xml:space="preserve"> Time!GA$25</f>
        <v>59992</v>
      </c>
      <c r="GB31" s="607">
        <f xml:space="preserve"> Time!GB$25</f>
        <v>60083</v>
      </c>
      <c r="GC31" s="607">
        <f xml:space="preserve"> Time!GC$25</f>
        <v>60175</v>
      </c>
      <c r="GD31" s="607">
        <f xml:space="preserve"> Time!GD$25</f>
        <v>60267</v>
      </c>
      <c r="GE31" s="607">
        <f xml:space="preserve"> Time!GE$25</f>
        <v>60357</v>
      </c>
      <c r="GF31" s="607">
        <f xml:space="preserve"> Time!GF$25</f>
        <v>60448</v>
      </c>
      <c r="GG31" s="607">
        <f xml:space="preserve"> Time!GG$25</f>
        <v>60540</v>
      </c>
      <c r="GH31" s="607">
        <f xml:space="preserve"> Time!GH$25</f>
        <v>60632</v>
      </c>
      <c r="GI31" s="607">
        <f xml:space="preserve"> Time!GI$25</f>
        <v>60722</v>
      </c>
      <c r="GJ31" s="607">
        <f xml:space="preserve"> Time!GJ$25</f>
        <v>60813</v>
      </c>
    </row>
    <row r="32" spans="1:192" s="606" customFormat="1" x14ac:dyDescent="0.25">
      <c r="A32" s="15"/>
      <c r="B32" s="15"/>
      <c r="C32" s="21"/>
      <c r="D32" s="49"/>
      <c r="E32" s="609" t="str">
        <f xml:space="preserve"> 'FS Qtr'!E$44</f>
        <v>Cashflow available for senior debt</v>
      </c>
      <c r="F32" s="609">
        <f xml:space="preserve"> 'FS Qtr'!F$44</f>
        <v>0</v>
      </c>
      <c r="G32" s="609" t="str">
        <f xml:space="preserve"> 'FS Qtr'!G$44</f>
        <v>$ 000s</v>
      </c>
      <c r="H32" s="609">
        <f xml:space="preserve"> 'FS Qtr'!H$44</f>
        <v>182104.7613984294</v>
      </c>
      <c r="I32" s="609">
        <f xml:space="preserve"> 'FS Qtr'!I$44</f>
        <v>0</v>
      </c>
      <c r="J32" s="609">
        <f xml:space="preserve"> AVERAGE('FS Qtr'!J$44, J49)</f>
        <v>0</v>
      </c>
      <c r="K32" s="609">
        <f xml:space="preserve"> AVERAGE('FS Qtr'!K$44, K49)</f>
        <v>0</v>
      </c>
      <c r="L32" s="609">
        <f xml:space="preserve"> AVERAGE('FS Qtr'!L$44, L49)</f>
        <v>2.4810402583240239E-263</v>
      </c>
      <c r="M32" s="609">
        <f xml:space="preserve"> AVERAGE('FS Qtr'!M$44, M49)</f>
        <v>1.5506501614525149E-264</v>
      </c>
      <c r="N32" s="609">
        <f xml:space="preserve"> AVERAGE('FS Qtr'!N$44, N49)</f>
        <v>1.5506501614525149E-264</v>
      </c>
      <c r="O32" s="609">
        <f xml:space="preserve"> AVERAGE('FS Qtr'!O$44, O49)</f>
        <v>5.5919100502394584E-6</v>
      </c>
      <c r="P32" s="609">
        <f xml:space="preserve"> AVERAGE('FS Qtr'!P$44, P49)</f>
        <v>8.7255928190637395E-6</v>
      </c>
      <c r="Q32" s="609">
        <f xml:space="preserve"> AVERAGE('FS Qtr'!Q$44, Q49)</f>
        <v>8.9180575216256445E-6</v>
      </c>
      <c r="R32" s="609">
        <f xml:space="preserve"> AVERAGE('FS Qtr'!R$44, R49)</f>
        <v>9.4508428502975748E-5</v>
      </c>
      <c r="S32" s="609">
        <f xml:space="preserve"> AVERAGE('FS Qtr'!S$44, S49)</f>
        <v>1907.4201348954916</v>
      </c>
      <c r="T32" s="609">
        <f xml:space="preserve"> AVERAGE('FS Qtr'!T$44, T49)</f>
        <v>2111.0030769428058</v>
      </c>
      <c r="U32" s="609">
        <f xml:space="preserve"> AVERAGE('FS Qtr'!U$44, U49)</f>
        <v>2516.2592481663833</v>
      </c>
      <c r="V32" s="609">
        <f xml:space="preserve"> AVERAGE('FS Qtr'!V$44, V49)</f>
        <v>2376.9970350217372</v>
      </c>
      <c r="W32" s="609">
        <f xml:space="preserve"> AVERAGE('FS Qtr'!W$44, W49)</f>
        <v>1950.9957127700209</v>
      </c>
      <c r="X32" s="609">
        <f xml:space="preserve"> AVERAGE('FS Qtr'!X$44, X49)</f>
        <v>2069.2104610267888</v>
      </c>
      <c r="Y32" s="609">
        <f xml:space="preserve"> AVERAGE('FS Qtr'!Y$44, Y49)</f>
        <v>2488.1839639121008</v>
      </c>
      <c r="Z32" s="609">
        <f xml:space="preserve"> AVERAGE('FS Qtr'!Z$44, Z49)</f>
        <v>2349.6701435935238</v>
      </c>
      <c r="AA32" s="609">
        <f xml:space="preserve"> AVERAGE('FS Qtr'!AA$44, AA49)</f>
        <v>1909.9636751738981</v>
      </c>
      <c r="AB32" s="609">
        <f xml:space="preserve"> AVERAGE('FS Qtr'!AB$44, AB49)</f>
        <v>2058.5862560438654</v>
      </c>
      <c r="AC32" s="609">
        <f xml:space="preserve"> AVERAGE('FS Qtr'!AC$44, AC49)</f>
        <v>2459.8225547544689</v>
      </c>
      <c r="AD32" s="609">
        <f xml:space="preserve"> AVERAGE('FS Qtr'!AD$44, AD49)</f>
        <v>2322.0549242773413</v>
      </c>
      <c r="AE32" s="609">
        <f xml:space="preserve"> AVERAGE('FS Qtr'!AE$44, AE49)</f>
        <v>1884.4104116582562</v>
      </c>
      <c r="AF32" s="609">
        <f xml:space="preserve"> AVERAGE('FS Qtr'!AF$44, AF49)</f>
        <v>2031.9979972434055</v>
      </c>
      <c r="AG32" s="609">
        <f xml:space="preserve"> AVERAGE('FS Qtr'!AG$44, AG49)</f>
        <v>2431.239392395325</v>
      </c>
      <c r="AH32" s="609">
        <f xml:space="preserve"> AVERAGE('FS Qtr'!AH$44, AH49)</f>
        <v>2294.215534973684</v>
      </c>
      <c r="AI32" s="609">
        <f xml:space="preserve"> AVERAGE('FS Qtr'!AI$44, AI49)</f>
        <v>1858.5949311338163</v>
      </c>
      <c r="AJ32" s="609">
        <f xml:space="preserve"> AVERAGE('FS Qtr'!AJ$44, AJ49)</f>
        <v>2005.1333549341364</v>
      </c>
      <c r="AK32" s="609">
        <f xml:space="preserve"> AVERAGE('FS Qtr'!AK$44, AK49)</f>
        <v>2402.3898038440084</v>
      </c>
      <c r="AL32" s="609">
        <f xml:space="preserve"> AVERAGE('FS Qtr'!AL$44, AL49)</f>
        <v>2266.1074781633579</v>
      </c>
      <c r="AM32" s="609">
        <f xml:space="preserve"> AVERAGE('FS Qtr'!AM$44, AM49)</f>
        <v>1847.6783633713235</v>
      </c>
      <c r="AN32" s="609">
        <f xml:space="preserve"> AVERAGE('FS Qtr'!AN$44, AN49)</f>
        <v>1962.8020024291727</v>
      </c>
      <c r="AO32" s="609">
        <f xml:space="preserve"> AVERAGE('FS Qtr'!AO$44, AO49)</f>
        <v>2373.2648988294613</v>
      </c>
      <c r="AP32" s="609">
        <f xml:space="preserve"> AVERAGE('FS Qtr'!AP$44, AP49)</f>
        <v>2237.7219112023495</v>
      </c>
      <c r="AQ32" s="609">
        <f xml:space="preserve"> AVERAGE('FS Qtr'!AQ$44, AQ49)</f>
        <v>1806.0803334170482</v>
      </c>
      <c r="AR32" s="609">
        <f xml:space="preserve"> AVERAGE('FS Qtr'!AR$44, AR49)</f>
        <v>1950.4986183182477</v>
      </c>
      <c r="AS32" s="609">
        <f xml:space="preserve"> AVERAGE('FS Qtr'!AS$44, AS49)</f>
        <v>2343.8148552744333</v>
      </c>
      <c r="AT32" s="609">
        <f xml:space="preserve"> AVERAGE('FS Qtr'!AT$44, AT49)</f>
        <v>2209.0092057116499</v>
      </c>
      <c r="AU32" s="609">
        <f xml:space="preserve"> AVERAGE('FS Qtr'!AU$44, AU49)</f>
        <v>1779.3764076075365</v>
      </c>
      <c r="AV32" s="609">
        <f xml:space="preserve"> AVERAGE('FS Qtr'!AV$44, AV49)</f>
        <v>1922.7499070883157</v>
      </c>
      <c r="AW32" s="609">
        <f xml:space="preserve"> AVERAGE('FS Qtr'!AW$44, AW49)</f>
        <v>2314.1107785132808</v>
      </c>
      <c r="AX32" s="609">
        <f xml:space="preserve"> AVERAGE('FS Qtr'!AX$44, AX49)</f>
        <v>2180.0402288644236</v>
      </c>
      <c r="AY32" s="609">
        <f xml:space="preserve"> AVERAGE('FS Qtr'!AY$44, AY49)</f>
        <v>1752.3755410947108</v>
      </c>
      <c r="AZ32" s="609">
        <f xml:space="preserve"> AVERAGE('FS Qtr'!AZ$44, AZ49)</f>
        <v>1894.6881306979735</v>
      </c>
      <c r="BA32" s="609">
        <f xml:space="preserve"> AVERAGE('FS Qtr'!BA$44, BA49)</f>
        <v>2284.1034005701295</v>
      </c>
      <c r="BB32" s="609">
        <f xml:space="preserve"> AVERAGE('FS Qtr'!BB$44, BB49)</f>
        <v>2150.7659042477085</v>
      </c>
      <c r="BC32" s="609">
        <f xml:space="preserve"> AVERAGE('FS Qtr'!BC$44, BC49)</f>
        <v>1739.6719148233738</v>
      </c>
      <c r="BD32" s="609">
        <f xml:space="preserve"> AVERAGE('FS Qtr'!BD$44, BD49)</f>
        <v>1851.6869549625703</v>
      </c>
      <c r="BE32" s="609">
        <f xml:space="preserve"> AVERAGE('FS Qtr'!BE$44, BE49)</f>
        <v>2253.7829533396225</v>
      </c>
      <c r="BF32" s="609">
        <f xml:space="preserve"> AVERAGE('FS Qtr'!BF$44, BF49)</f>
        <v>2121.1765142038257</v>
      </c>
      <c r="BG32" s="609">
        <f xml:space="preserve"> AVERAGE('FS Qtr'!BG$44, BG49)</f>
        <v>1697.3760734376795</v>
      </c>
      <c r="BH32" s="609">
        <f xml:space="preserve"> AVERAGE('FS Qtr'!BH$44, BH49)</f>
        <v>1837.5413125776122</v>
      </c>
      <c r="BI32" s="609">
        <f xml:space="preserve"> AVERAGE('FS Qtr'!BI$44, BI49)</f>
        <v>2223.0944843768116</v>
      </c>
      <c r="BJ32" s="609">
        <f xml:space="preserve"> AVERAGE('FS Qtr'!BJ$44, BJ49)</f>
        <v>2091.2173179922679</v>
      </c>
      <c r="BK32" s="609">
        <f xml:space="preserve"> AVERAGE('FS Qtr'!BK$44, BK49)</f>
        <v>1669.3722380198492</v>
      </c>
      <c r="BL32" s="609">
        <f xml:space="preserve"> AVERAGE('FS Qtr'!BL$44, BL49)</f>
        <v>1808.4799540612994</v>
      </c>
      <c r="BM32" s="609">
        <f xml:space="preserve"> AVERAGE('FS Qtr'!BM$44, BM49)</f>
        <v>2192.1165312764506</v>
      </c>
      <c r="BN32" s="609">
        <f xml:space="preserve"> AVERAGE('FS Qtr'!BN$44, BN49)</f>
        <v>2060.9665881985034</v>
      </c>
      <c r="BO32" s="609">
        <f xml:space="preserve"> AVERAGE('FS Qtr'!BO$44, BO49)</f>
        <v>1641.0332786440842</v>
      </c>
      <c r="BP32" s="609">
        <f xml:space="preserve"> AVERAGE('FS Qtr'!BP$44, BP49)</f>
        <v>1779.0651953697952</v>
      </c>
      <c r="BQ32" s="609">
        <f xml:space="preserve"> AVERAGE('FS Qtr'!BQ$44, BQ49)</f>
        <v>2160.7947528073364</v>
      </c>
      <c r="BR32" s="609">
        <f xml:space="preserve"> AVERAGE('FS Qtr'!BR$44, BR49)</f>
        <v>2030.3701929596145</v>
      </c>
      <c r="BS32" s="609">
        <f xml:space="preserve"> AVERAGE('FS Qtr'!BS$44, BS49)</f>
        <v>1626.3698383373612</v>
      </c>
      <c r="BT32" s="609">
        <f xml:space="preserve"> AVERAGE('FS Qtr'!BT$44, BT49)</f>
        <v>1735.2509752688566</v>
      </c>
      <c r="BU32" s="609">
        <f xml:space="preserve"> AVERAGE('FS Qtr'!BU$44, BU49)</f>
        <v>2129.1184109299811</v>
      </c>
      <c r="BV32" s="609">
        <f xml:space="preserve"> AVERAGE('FS Qtr'!BV$44, BV49)</f>
        <v>1999.417447839473</v>
      </c>
      <c r="BW32" s="609">
        <f xml:space="preserve"> AVERAGE('FS Qtr'!BW$44, BW49)</f>
        <v>1583.2321144003186</v>
      </c>
      <c r="BX32" s="609">
        <f xml:space="preserve"> AVERAGE('FS Qtr'!BX$44, BX49)</f>
        <v>1719.0828290478269</v>
      </c>
      <c r="BY32" s="609">
        <f xml:space="preserve"> AVERAGE('FS Qtr'!BY$44, BY49)</f>
        <v>2097.0268889510521</v>
      </c>
      <c r="BZ32" s="609">
        <f xml:space="preserve"> AVERAGE('FS Qtr'!BZ$44, BZ49)</f>
        <v>1968.0479677678209</v>
      </c>
      <c r="CA32" s="609">
        <f xml:space="preserve"> AVERAGE('FS Qtr'!CA$44, CA49)</f>
        <v>1553.7642039221514</v>
      </c>
      <c r="CB32" s="609">
        <f xml:space="preserve"> AVERAGE('FS Qtr'!CB$44, CB49)</f>
        <v>1688.5414421691853</v>
      </c>
      <c r="CC32" s="609">
        <f xml:space="preserve"> AVERAGE('FS Qtr'!CC$44, CC49)</f>
        <v>2064.6069279503654</v>
      </c>
      <c r="CD32" s="609">
        <f xml:space="preserve"> AVERAGE('FS Qtr'!CD$44, CD49)</f>
        <v>1936.3481992195038</v>
      </c>
      <c r="CE32" s="609">
        <f xml:space="preserve"> AVERAGE('FS Qtr'!CE$44, CE49)</f>
        <v>1523.9191643466193</v>
      </c>
      <c r="CF32" s="609">
        <f xml:space="preserve"> AVERAGE('FS Qtr'!CF$44, CF49)</f>
        <v>1657.6022840892483</v>
      </c>
      <c r="CG32" s="609">
        <f xml:space="preserve"> AVERAGE('FS Qtr'!CG$44, CG49)</f>
        <v>2031.7985855028915</v>
      </c>
      <c r="CH32" s="609">
        <f xml:space="preserve"> AVERAGE('FS Qtr'!CH$44, CH49)</f>
        <v>1904.2584288343069</v>
      </c>
      <c r="CI32" s="609">
        <f xml:space="preserve"> AVERAGE('FS Qtr'!CI$44, CI49)</f>
        <v>1507.1049525663507</v>
      </c>
      <c r="CJ32" s="609">
        <f xml:space="preserve"> AVERAGE('FS Qtr'!CJ$44, CJ49)</f>
        <v>1612.8183740627501</v>
      </c>
      <c r="CK32" s="609">
        <f xml:space="preserve"> AVERAGE('FS Qtr'!CK$44, CK49)</f>
        <v>1998.5900519850088</v>
      </c>
      <c r="CL32" s="609">
        <f xml:space="preserve"> AVERAGE('FS Qtr'!CL$44, CL49)</f>
        <v>1871.7669041166721</v>
      </c>
      <c r="CM32" s="609">
        <f xml:space="preserve"> AVERAGE('FS Qtr'!CM$44, CM49)</f>
        <v>1446.1955991877478</v>
      </c>
      <c r="CN32" s="609">
        <f xml:space="preserve"> AVERAGE('FS Qtr'!CN$44, CN49)</f>
        <v>1242.0857354009095</v>
      </c>
      <c r="CO32" s="609">
        <f xml:space="preserve"> AVERAGE('FS Qtr'!CO$44, CO49)</f>
        <v>1587.2727084024109</v>
      </c>
      <c r="CP32" s="609">
        <f xml:space="preserve"> AVERAGE('FS Qtr'!CP$44, CP49)</f>
        <v>1555.5275419335294</v>
      </c>
      <c r="CQ32" s="609">
        <f xml:space="preserve"> AVERAGE('FS Qtr'!CQ$44, CQ49)</f>
        <v>1173.1198253354455</v>
      </c>
      <c r="CR32" s="609">
        <f xml:space="preserve"> AVERAGE('FS Qtr'!CR$44, CR49)</f>
        <v>1202.3981049529496</v>
      </c>
      <c r="CS32" s="609">
        <f xml:space="preserve"> AVERAGE('FS Qtr'!CS$44, CS49)</f>
        <v>1550.1897521157048</v>
      </c>
      <c r="CT32" s="609">
        <f xml:space="preserve"> AVERAGE('FS Qtr'!CT$44, CT49)</f>
        <v>1524.2749915621398</v>
      </c>
      <c r="CU32" s="609">
        <f xml:space="preserve"> AVERAGE('FS Qtr'!CU$44, CU49)</f>
        <v>1144.7717769313772</v>
      </c>
      <c r="CV32" s="609">
        <f xml:space="preserve"> AVERAGE('FS Qtr'!CV$44, CV49)</f>
        <v>1173.5896595469594</v>
      </c>
      <c r="CW32" s="609">
        <f xml:space="preserve"> AVERAGE('FS Qtr'!CW$44, CW49)</f>
        <v>1519.7981874382531</v>
      </c>
      <c r="CX32" s="609">
        <f xml:space="preserve"> AVERAGE('FS Qtr'!CX$44, CX49)</f>
        <v>1494.2391374854133</v>
      </c>
      <c r="CY32" s="609">
        <f xml:space="preserve"> AVERAGE('FS Qtr'!CY$44, CY49)</f>
        <v>1129.4588496213182</v>
      </c>
      <c r="CZ32" s="609">
        <f xml:space="preserve"> AVERAGE('FS Qtr'!CZ$44, CZ49)</f>
        <v>1132.1518403085975</v>
      </c>
      <c r="DA32" s="609">
        <f xml:space="preserve"> AVERAGE('FS Qtr'!DA$44, DA49)</f>
        <v>1489.5716091177346</v>
      </c>
      <c r="DB32" s="609">
        <f xml:space="preserve"> AVERAGE('FS Qtr'!DB$44, DB49)</f>
        <v>1464.3431313951801</v>
      </c>
      <c r="DC32" s="609">
        <f xml:space="preserve"> AVERAGE('FS Qtr'!DC$44, DC49)</f>
        <v>1088.5943618227484</v>
      </c>
      <c r="DD32" s="609">
        <f xml:space="preserve"> AVERAGE('FS Qtr'!DD$44, DD49)</f>
        <v>1116.3630419752174</v>
      </c>
      <c r="DE32" s="609">
        <f xml:space="preserve"> AVERAGE('FS Qtr'!DE$44, DE49)</f>
        <v>1459.3533965555716</v>
      </c>
      <c r="DF32" s="609">
        <f xml:space="preserve"> AVERAGE('FS Qtr'!DF$44, DF49)</f>
        <v>1434.4354958522431</v>
      </c>
      <c r="DG32" s="609">
        <f xml:space="preserve"> AVERAGE('FS Qtr'!DG$44, DG49)</f>
        <v>1060.5556561663639</v>
      </c>
      <c r="DH32" s="609">
        <f xml:space="preserve"> AVERAGE('FS Qtr'!DH$44, DH49)</f>
        <v>1087.7842758911154</v>
      </c>
      <c r="DI32" s="609">
        <f xml:space="preserve"> AVERAGE('FS Qtr'!DI$44, DI49)</f>
        <v>1429.1488042493406</v>
      </c>
      <c r="DJ32" s="609">
        <f xml:space="preserve"> AVERAGE('FS Qtr'!DJ$44, DJ49)</f>
        <v>1404.5250826008655</v>
      </c>
      <c r="DK32" s="609">
        <f xml:space="preserve"> AVERAGE('FS Qtr'!DK$44, DK49)</f>
        <v>1032.4581502260119</v>
      </c>
      <c r="DL32" s="609">
        <f xml:space="preserve"> AVERAGE('FS Qtr'!DL$44, DL49)</f>
        <v>1059.1024133014253</v>
      </c>
      <c r="DM32" s="609">
        <f xml:space="preserve"> AVERAGE('FS Qtr'!DM$44, DM49)</f>
        <v>1398.8347020327592</v>
      </c>
      <c r="DN32" s="609">
        <f xml:space="preserve"> AVERAGE('FS Qtr'!DN$44, DN49)</f>
        <v>1473.3903186596369</v>
      </c>
      <c r="DO32" s="609">
        <f xml:space="preserve"> AVERAGE('FS Qtr'!DO$44, DO49)</f>
        <v>1161.4806214491193</v>
      </c>
      <c r="DP32" s="609">
        <f xml:space="preserve"> AVERAGE('FS Qtr'!DP$44, DP49)</f>
        <v>-4.7644722835702002E-54</v>
      </c>
      <c r="DQ32" s="609">
        <f xml:space="preserve"> AVERAGE('FS Qtr'!DQ$44, DQ49)</f>
        <v>-4.8175149346598226E-54</v>
      </c>
      <c r="DR32" s="609">
        <f xml:space="preserve"> AVERAGE('FS Qtr'!DR$44, DR49)</f>
        <v>-4.8186274754382687E-54</v>
      </c>
      <c r="DS32" s="609">
        <f xml:space="preserve"> AVERAGE('FS Qtr'!DS$44, DS49)</f>
        <v>-4.7145157901194195E-54</v>
      </c>
      <c r="DT32" s="609">
        <f xml:space="preserve"> AVERAGE('FS Qtr'!DT$44, DT49)</f>
        <v>-4.7679695975836855E-54</v>
      </c>
      <c r="DU32" s="609">
        <f xml:space="preserve"> AVERAGE('FS Qtr'!DU$44, DU49)</f>
        <v>-4.8212183238264328E-54</v>
      </c>
      <c r="DV32" s="609">
        <f xml:space="preserve"> AVERAGE('FS Qtr'!DV$44, DV49)</f>
        <v>-4.8218431754965197E-54</v>
      </c>
      <c r="DW32" s="609">
        <f xml:space="preserve"> AVERAGE('FS Qtr'!DW$44, DW49)</f>
        <v>-4.7179001272402744E-54</v>
      </c>
      <c r="DX32" s="609">
        <f xml:space="preserve"> AVERAGE('FS Qtr'!DX$44, DX49)</f>
        <v>-4.7712860160447487E-54</v>
      </c>
      <c r="DY32" s="609">
        <f xml:space="preserve"> AVERAGE('FS Qtr'!DY$44, DY49)</f>
        <v>-4.8242663807536855E-54</v>
      </c>
      <c r="DZ32" s="609">
        <f xml:space="preserve"> AVERAGE('FS Qtr'!DZ$44, DZ49)</f>
        <v>-4.8249064727084074E-54</v>
      </c>
      <c r="EA32" s="609">
        <f xml:space="preserve"> AVERAGE('FS Qtr'!EA$44, EA49)</f>
        <v>-4.7210011938532184E-54</v>
      </c>
      <c r="EB32" s="609">
        <f xml:space="preserve"> AVERAGE('FS Qtr'!EB$44, EB49)</f>
        <v>-4.7740295985898113E-54</v>
      </c>
      <c r="EC32" s="609">
        <f xml:space="preserve"> AVERAGE('FS Qtr'!EC$44, EC49)</f>
        <v>-4.8271772751192094E-54</v>
      </c>
      <c r="ED32" s="609">
        <f xml:space="preserve"> AVERAGE('FS Qtr'!ED$44, ED49)</f>
        <v>-4.8282898158976579E-54</v>
      </c>
      <c r="EE32" s="609">
        <f xml:space="preserve"> AVERAGE('FS Qtr'!EE$44, EE49)</f>
        <v>-4.7766073602118224E-54</v>
      </c>
      <c r="EF32" s="609">
        <f xml:space="preserve"> AVERAGE('FS Qtr'!EF$44, EF49)</f>
        <v>-4.7774063155683502E-54</v>
      </c>
      <c r="EG32" s="609">
        <f xml:space="preserve"> AVERAGE('FS Qtr'!EG$44, EG49)</f>
        <v>-4.830941625424368E-54</v>
      </c>
      <c r="EH32" s="609">
        <f xml:space="preserve"> AVERAGE('FS Qtr'!EH$44, EH49)</f>
        <v>-4.8315969576637255E-54</v>
      </c>
      <c r="EI32" s="609">
        <f xml:space="preserve"> AVERAGE('FS Qtr'!EI$44, EI49)</f>
        <v>-4.7274865975870166E-54</v>
      </c>
      <c r="EJ32" s="609">
        <f xml:space="preserve"> AVERAGE('FS Qtr'!EJ$44, EJ49)</f>
        <v>-4.7806775101413084E-54</v>
      </c>
      <c r="EK32" s="609">
        <f xml:space="preserve"> AVERAGE('FS Qtr'!EK$44, EK49)</f>
        <v>-4.8342944880443425E-54</v>
      </c>
      <c r="EL32" s="609">
        <f xml:space="preserve"> AVERAGE('FS Qtr'!EL$44, EL49)</f>
        <v>-4.8352851065456996E-54</v>
      </c>
      <c r="EM32" s="609">
        <f xml:space="preserve"> AVERAGE('FS Qtr'!EM$44, EM49)</f>
        <v>-4.7307367539409677E-54</v>
      </c>
      <c r="EN32" s="609">
        <f xml:space="preserve"> AVERAGE('FS Qtr'!EN$44, EN49)</f>
        <v>-4.7838733315674246E-54</v>
      </c>
      <c r="EO32" s="609">
        <f xml:space="preserve"> AVERAGE('FS Qtr'!EO$44, EO49)</f>
        <v>-4.8371291809866872E-54</v>
      </c>
      <c r="EP32" s="609">
        <f xml:space="preserve"> AVERAGE('FS Qtr'!EP$44, EP49)</f>
        <v>-4.8378302340799551E-54</v>
      </c>
      <c r="EQ32" s="609">
        <f xml:space="preserve"> AVERAGE('FS Qtr'!EQ$44, EQ49)</f>
        <v>-4.7335396410718962E-54</v>
      </c>
      <c r="ER32" s="609">
        <f xml:space="preserve"> AVERAGE('FS Qtr'!ER$44, ER49)</f>
        <v>-4.7869636305879613E-54</v>
      </c>
      <c r="ES32" s="609">
        <f xml:space="preserve"> AVERAGE('FS Qtr'!ES$44, ES49)</f>
        <v>-4.8406344464530267E-54</v>
      </c>
      <c r="ET32" s="609">
        <f xml:space="preserve"> AVERAGE('FS Qtr'!ET$44, ET49)</f>
        <v>-4.8416707858082924E-54</v>
      </c>
      <c r="EU32" s="609">
        <f xml:space="preserve"> AVERAGE('FS Qtr'!EU$44, EU49)</f>
        <v>-4.7900087057203931E-54</v>
      </c>
      <c r="EV32" s="609">
        <f xml:space="preserve"> AVERAGE('FS Qtr'!EV$44, EV49)</f>
        <v>-4.7905363177482888E-54</v>
      </c>
      <c r="EW32" s="609">
        <f xml:space="preserve"> AVERAGE('FS Qtr'!EW$44, EW49)</f>
        <v>-4.8437891853727317E-54</v>
      </c>
      <c r="EX32" s="609">
        <f xml:space="preserve"> AVERAGE('FS Qtr'!EX$44, EX49)</f>
        <v>-4.8447493233048157E-54</v>
      </c>
      <c r="EY32" s="609">
        <f xml:space="preserve"> AVERAGE('FS Qtr'!EY$44, EY49)</f>
        <v>-4.7403381332618103E-54</v>
      </c>
      <c r="EZ32" s="609">
        <f xml:space="preserve"> AVERAGE('FS Qtr'!EZ$44, EZ49)</f>
        <v>-4.79379243769188E-54</v>
      </c>
      <c r="FA32" s="609">
        <f xml:space="preserve"> AVERAGE('FS Qtr'!FA$44, FA49)</f>
        <v>-4.8471877688466184E-54</v>
      </c>
      <c r="FB32" s="609">
        <f xml:space="preserve"> AVERAGE('FS Qtr'!FB$44, FB49)</f>
        <v>-4.8481936276326093E-54</v>
      </c>
      <c r="FC32" s="609">
        <f xml:space="preserve"> AVERAGE('FS Qtr'!FC$44, FC49)</f>
        <v>-4.7434690178229545E-54</v>
      </c>
      <c r="FD32" s="609">
        <f xml:space="preserve"> AVERAGE('FS Qtr'!FD$44, FD49)</f>
        <v>-4.797139005411681E-54</v>
      </c>
      <c r="FE32" s="609">
        <f xml:space="preserve"> AVERAGE('FS Qtr'!FE$44, FE49)</f>
        <v>-4.8507235148822297E-54</v>
      </c>
      <c r="FF32" s="609">
        <f xml:space="preserve"> AVERAGE('FS Qtr'!FF$44, FF49)</f>
        <v>-4.851759854237496E-54</v>
      </c>
      <c r="FG32" s="609">
        <f xml:space="preserve"> AVERAGE('FS Qtr'!FG$44, FG49)</f>
        <v>-4.7471217164776228E-54</v>
      </c>
      <c r="FH32" s="609">
        <f xml:space="preserve"> AVERAGE('FS Qtr'!FH$44, FH49)</f>
        <v>-4.800545871648957E-54</v>
      </c>
      <c r="FI32" s="609">
        <f xml:space="preserve"> AVERAGE('FS Qtr'!FI$44, FI49)</f>
        <v>-4.8539544552251169E-54</v>
      </c>
      <c r="FJ32" s="609">
        <f xml:space="preserve"> AVERAGE('FS Qtr'!FJ$44, FJ49)</f>
        <v>-4.8550974765728366E-54</v>
      </c>
      <c r="FK32" s="609">
        <f xml:space="preserve"> AVERAGE('FS Qtr'!FK$44, FK49)</f>
        <v>-4.8029728869772803E-54</v>
      </c>
      <c r="FL32" s="609">
        <f xml:space="preserve"> AVERAGE('FS Qtr'!FL$44, FL49)</f>
        <v>-4.8039527378862308E-54</v>
      </c>
      <c r="FM32" s="609">
        <f xml:space="preserve"> AVERAGE('FS Qtr'!FM$44, FM49)</f>
        <v>-4.8574749609760921E-54</v>
      </c>
      <c r="FN32" s="609">
        <f xml:space="preserve"> AVERAGE('FS Qtr'!FN$44, FN49)</f>
        <v>-4.8585570211852669E-54</v>
      </c>
      <c r="FO32" s="609">
        <f xml:space="preserve"> AVERAGE('FS Qtr'!FO$44, FO49)</f>
        <v>-4.753890390719335E-54</v>
      </c>
      <c r="FP32" s="609">
        <f xml:space="preserve"> AVERAGE('FS Qtr'!FP$44, FP49)</f>
        <v>-4.8078269176339275E-54</v>
      </c>
      <c r="FQ32" s="609">
        <f xml:space="preserve"> AVERAGE('FS Qtr'!FQ$44, FQ49)</f>
        <v>-4.8615745975432467E-54</v>
      </c>
      <c r="FR32" s="609">
        <f xml:space="preserve"> AVERAGE('FS Qtr'!FR$44, FR49)</f>
        <v>-4.8624128131982399E-54</v>
      </c>
      <c r="FS32" s="609">
        <f xml:space="preserve"> AVERAGE('FS Qtr'!FS$44, FS49)</f>
        <v>-4.7575878162963069E-54</v>
      </c>
      <c r="FT32" s="609">
        <f xml:space="preserve"> AVERAGE('FS Qtr'!FT$44, FT49)</f>
        <v>-4.8115352764585728E-54</v>
      </c>
      <c r="FU32" s="609">
        <f xml:space="preserve"> AVERAGE('FS Qtr'!FU$44, FU49)</f>
        <v>-4.8651865450020379E-54</v>
      </c>
      <c r="FV32" s="609">
        <f xml:space="preserve"> AVERAGE('FS Qtr'!FV$44, FV49)</f>
        <v>-4.8659637995184874E-54</v>
      </c>
      <c r="FW32" s="609">
        <f xml:space="preserve"> AVERAGE('FS Qtr'!FW$44, FW49)</f>
        <v>-4.7607634277797524E-54</v>
      </c>
      <c r="FX32" s="609">
        <f xml:space="preserve"> AVERAGE('FS Qtr'!FX$44, FX49)</f>
        <v>-4.8145652769616351E-54</v>
      </c>
      <c r="FY32" s="609">
        <f xml:space="preserve"> AVERAGE('FS Qtr'!FY$44, FY49)</f>
        <v>-4.8684632061988337E-54</v>
      </c>
      <c r="FZ32" s="609">
        <f xml:space="preserve"> AVERAGE('FS Qtr'!FZ$44, FZ49)</f>
        <v>-4.8690880578689206E-54</v>
      </c>
      <c r="GA32" s="609">
        <f xml:space="preserve"> AVERAGE('FS Qtr'!GA$44, GA49)</f>
        <v>-4.8172033371011171E-54</v>
      </c>
      <c r="GB32" s="609">
        <f xml:space="preserve"> AVERAGE('FS Qtr'!GB$44, GB49)</f>
        <v>-4.8177761730171207E-54</v>
      </c>
      <c r="GC32" s="609">
        <f xml:space="preserve"> AVERAGE('FS Qtr'!GC$44, GC49)</f>
        <v>-4.8718617896727204E-54</v>
      </c>
      <c r="GD32" s="609">
        <f xml:space="preserve"> AVERAGE('FS Qtr'!GD$44, GD49)</f>
        <v>-4.8728828887433498E-54</v>
      </c>
      <c r="GE32" s="609">
        <f xml:space="preserve"> AVERAGE('FS Qtr'!GE$44, GE49)</f>
        <v>-4.7677110097106725E-54</v>
      </c>
      <c r="GF32" s="609">
        <f xml:space="preserve"> AVERAGE('FS Qtr'!GF$44, GF49)</f>
        <v>-4.8214845318417654E-54</v>
      </c>
      <c r="GG32" s="609">
        <f xml:space="preserve"> AVERAGE('FS Qtr'!GG$44, GG49)</f>
        <v>-4.8750774897309714E-54</v>
      </c>
      <c r="GH32" s="609">
        <f xml:space="preserve"> AVERAGE('FS Qtr'!GH$44, GH49)</f>
        <v>-4.8762052707940537E-54</v>
      </c>
      <c r="GI32" s="609">
        <f xml:space="preserve"> AVERAGE('FS Qtr'!GI$44, GI49)</f>
        <v>-4.7713040724689385E-54</v>
      </c>
      <c r="GJ32" s="609">
        <f xml:space="preserve"> AVERAGE('FS Qtr'!GJ$44, GJ49)</f>
        <v>-4.8252682638132511E-54</v>
      </c>
    </row>
    <row r="33" spans="1:192" s="611" customFormat="1" x14ac:dyDescent="0.25">
      <c r="A33" s="233"/>
      <c r="B33" s="233"/>
      <c r="C33" s="234"/>
      <c r="D33" s="235"/>
      <c r="E33" s="236"/>
      <c r="F33" s="236"/>
      <c r="G33" s="236"/>
      <c r="H33" s="236"/>
      <c r="I33" s="237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  <c r="BN33" s="236"/>
      <c r="BO33" s="236"/>
      <c r="BP33" s="236"/>
      <c r="BQ33" s="236"/>
      <c r="BR33" s="236"/>
      <c r="BS33" s="236"/>
      <c r="BT33" s="236"/>
      <c r="BU33" s="236"/>
      <c r="BV33" s="236"/>
      <c r="BW33" s="236"/>
      <c r="BX33" s="236"/>
      <c r="BY33" s="236"/>
      <c r="BZ33" s="236"/>
      <c r="CA33" s="236"/>
      <c r="CB33" s="236"/>
      <c r="CC33" s="236"/>
      <c r="CD33" s="236"/>
      <c r="CE33" s="236"/>
      <c r="CF33" s="236"/>
      <c r="CG33" s="236"/>
      <c r="CH33" s="236"/>
      <c r="CI33" s="236"/>
      <c r="CJ33" s="236"/>
      <c r="CK33" s="236"/>
      <c r="CL33" s="236"/>
      <c r="CM33" s="236"/>
      <c r="CN33" s="236"/>
      <c r="CO33" s="236"/>
      <c r="CP33" s="236"/>
      <c r="CQ33" s="236"/>
      <c r="CR33" s="236"/>
      <c r="CS33" s="236"/>
      <c r="CT33" s="236"/>
      <c r="CU33" s="236"/>
      <c r="CV33" s="236"/>
      <c r="CW33" s="236"/>
      <c r="CX33" s="236"/>
      <c r="CY33" s="236"/>
      <c r="CZ33" s="236"/>
      <c r="DA33" s="236"/>
      <c r="DB33" s="236"/>
      <c r="DC33" s="236"/>
      <c r="DD33" s="236"/>
      <c r="DE33" s="236"/>
      <c r="DF33" s="236"/>
      <c r="DG33" s="236"/>
      <c r="DH33" s="236"/>
      <c r="DI33" s="236"/>
      <c r="DJ33" s="236"/>
      <c r="DK33" s="236"/>
      <c r="DL33" s="236"/>
      <c r="DM33" s="236"/>
      <c r="DN33" s="236"/>
      <c r="DO33" s="236"/>
      <c r="DP33" s="236"/>
      <c r="DQ33" s="236"/>
      <c r="DR33" s="236"/>
      <c r="DS33" s="236"/>
      <c r="DT33" s="236"/>
      <c r="DU33" s="236"/>
      <c r="DV33" s="236"/>
      <c r="DW33" s="236"/>
      <c r="DX33" s="236"/>
      <c r="DY33" s="236"/>
      <c r="DZ33" s="236"/>
      <c r="EA33" s="236"/>
      <c r="EB33" s="236"/>
      <c r="EC33" s="236"/>
      <c r="ED33" s="236"/>
      <c r="EE33" s="236"/>
      <c r="EF33" s="236"/>
      <c r="EG33" s="236"/>
      <c r="EH33" s="236"/>
      <c r="EI33" s="236"/>
      <c r="EJ33" s="236"/>
      <c r="EK33" s="236"/>
      <c r="EL33" s="236"/>
      <c r="EM33" s="236"/>
      <c r="EN33" s="236"/>
      <c r="EO33" s="236"/>
      <c r="EP33" s="236"/>
      <c r="EQ33" s="236"/>
      <c r="ER33" s="236"/>
      <c r="ES33" s="236"/>
      <c r="ET33" s="236"/>
      <c r="EU33" s="236"/>
      <c r="EV33" s="236"/>
      <c r="EW33" s="236"/>
      <c r="EX33" s="236"/>
      <c r="EY33" s="236"/>
      <c r="EZ33" s="236"/>
      <c r="FA33" s="236"/>
      <c r="FB33" s="236"/>
      <c r="FC33" s="236"/>
      <c r="FD33" s="236"/>
      <c r="FE33" s="236"/>
      <c r="FF33" s="236"/>
      <c r="FG33" s="236"/>
      <c r="FH33" s="236"/>
      <c r="FI33" s="236"/>
      <c r="FJ33" s="236"/>
      <c r="FK33" s="236"/>
      <c r="FL33" s="236"/>
      <c r="FM33" s="236"/>
      <c r="FN33" s="236"/>
      <c r="FO33" s="236"/>
      <c r="FP33" s="236"/>
      <c r="FQ33" s="236"/>
      <c r="FR33" s="236"/>
      <c r="FS33" s="236"/>
      <c r="FT33" s="236"/>
      <c r="FU33" s="236"/>
      <c r="FV33" s="236"/>
      <c r="FW33" s="236"/>
      <c r="FX33" s="236"/>
      <c r="FY33" s="236"/>
      <c r="FZ33" s="236"/>
      <c r="GA33" s="236"/>
      <c r="GB33" s="236"/>
      <c r="GC33" s="236"/>
      <c r="GD33" s="236"/>
      <c r="GE33" s="236"/>
      <c r="GF33" s="236"/>
      <c r="GG33" s="236"/>
      <c r="GH33" s="236"/>
      <c r="GI33" s="236"/>
      <c r="GJ33" s="236"/>
    </row>
    <row r="36" spans="1:192" x14ac:dyDescent="0.25">
      <c r="A36" s="15" t="s">
        <v>436</v>
      </c>
    </row>
    <row r="38" spans="1:192" s="617" customFormat="1" x14ac:dyDescent="0.25">
      <c r="A38" s="612"/>
      <c r="B38" s="612" t="s">
        <v>441</v>
      </c>
      <c r="C38" s="613"/>
      <c r="D38" s="614"/>
      <c r="E38" s="615"/>
      <c r="F38" s="615"/>
      <c r="G38" s="615"/>
      <c r="H38" s="615"/>
      <c r="I38" s="616"/>
      <c r="J38" s="615"/>
      <c r="K38" s="615"/>
      <c r="L38" s="615"/>
      <c r="M38" s="615"/>
      <c r="N38" s="615"/>
      <c r="O38" s="615"/>
      <c r="P38" s="615"/>
      <c r="Q38" s="615"/>
      <c r="R38" s="615"/>
      <c r="S38" s="615"/>
      <c r="T38" s="615"/>
      <c r="U38" s="615"/>
      <c r="V38" s="615"/>
      <c r="W38" s="615"/>
      <c r="X38" s="615"/>
      <c r="Y38" s="615"/>
      <c r="Z38" s="615"/>
      <c r="AA38" s="615"/>
      <c r="AB38" s="615"/>
      <c r="AC38" s="615"/>
      <c r="AD38" s="615"/>
      <c r="AE38" s="615"/>
      <c r="AF38" s="615"/>
      <c r="AG38" s="615"/>
      <c r="AH38" s="615"/>
      <c r="AI38" s="615"/>
      <c r="AJ38" s="615"/>
      <c r="AK38" s="615"/>
      <c r="AL38" s="615"/>
      <c r="AM38" s="615"/>
      <c r="AN38" s="615"/>
      <c r="AO38" s="615"/>
      <c r="AP38" s="615"/>
      <c r="AQ38" s="615"/>
      <c r="AR38" s="615"/>
      <c r="AS38" s="615"/>
      <c r="AT38" s="615"/>
      <c r="AU38" s="615"/>
      <c r="AV38" s="615"/>
      <c r="AW38" s="615"/>
      <c r="AX38" s="615"/>
      <c r="AY38" s="615"/>
      <c r="AZ38" s="615"/>
      <c r="BA38" s="615"/>
      <c r="BB38" s="615"/>
      <c r="BC38" s="615"/>
      <c r="BD38" s="615"/>
      <c r="BE38" s="615"/>
      <c r="BF38" s="615"/>
      <c r="BG38" s="615"/>
      <c r="BH38" s="615"/>
      <c r="BI38" s="615"/>
      <c r="BJ38" s="615"/>
      <c r="BK38" s="615"/>
      <c r="BL38" s="615"/>
      <c r="BM38" s="615"/>
      <c r="BN38" s="615"/>
      <c r="BO38" s="615"/>
      <c r="BP38" s="615"/>
      <c r="BQ38" s="615"/>
      <c r="BR38" s="615"/>
      <c r="BS38" s="615"/>
      <c r="BT38" s="615"/>
      <c r="BU38" s="615"/>
      <c r="BV38" s="615"/>
      <c r="BW38" s="615"/>
      <c r="BX38" s="615"/>
      <c r="BY38" s="615"/>
      <c r="BZ38" s="615"/>
      <c r="CA38" s="615"/>
      <c r="CB38" s="615"/>
      <c r="CC38" s="615"/>
      <c r="CD38" s="615"/>
      <c r="CE38" s="615"/>
      <c r="CF38" s="615"/>
      <c r="CG38" s="615"/>
      <c r="CH38" s="615"/>
      <c r="CI38" s="615"/>
      <c r="CJ38" s="615"/>
      <c r="CK38" s="615"/>
      <c r="CL38" s="615"/>
      <c r="CM38" s="615"/>
      <c r="CN38" s="615"/>
      <c r="CO38" s="615"/>
      <c r="CP38" s="615"/>
      <c r="CQ38" s="615"/>
      <c r="CR38" s="615"/>
      <c r="CS38" s="615"/>
      <c r="CT38" s="615"/>
      <c r="CU38" s="615"/>
      <c r="CV38" s="615"/>
      <c r="CW38" s="615"/>
      <c r="CX38" s="615"/>
      <c r="CY38" s="615"/>
      <c r="CZ38" s="615"/>
      <c r="DA38" s="615"/>
      <c r="DB38" s="615"/>
      <c r="DC38" s="615"/>
      <c r="DD38" s="615"/>
      <c r="DE38" s="615"/>
      <c r="DF38" s="615"/>
      <c r="DG38" s="615"/>
      <c r="DH38" s="615"/>
      <c r="DI38" s="615"/>
      <c r="DJ38" s="615"/>
      <c r="DK38" s="615"/>
      <c r="DL38" s="615"/>
      <c r="DM38" s="615"/>
      <c r="DN38" s="615"/>
      <c r="DO38" s="615"/>
      <c r="DP38" s="615"/>
      <c r="DQ38" s="615"/>
      <c r="DR38" s="615"/>
      <c r="DS38" s="615"/>
      <c r="DT38" s="615"/>
      <c r="DU38" s="615"/>
      <c r="DV38" s="615"/>
      <c r="DW38" s="615"/>
      <c r="DX38" s="615"/>
      <c r="DY38" s="615"/>
      <c r="DZ38" s="615"/>
      <c r="EA38" s="615"/>
      <c r="EB38" s="615"/>
      <c r="EC38" s="615"/>
      <c r="ED38" s="615"/>
      <c r="EE38" s="615"/>
      <c r="EF38" s="615"/>
      <c r="EG38" s="615"/>
      <c r="EH38" s="615"/>
      <c r="EI38" s="615"/>
      <c r="EJ38" s="615"/>
      <c r="EK38" s="615"/>
      <c r="EL38" s="615"/>
      <c r="EM38" s="615"/>
      <c r="EN38" s="615"/>
      <c r="EO38" s="615"/>
      <c r="EP38" s="615"/>
      <c r="EQ38" s="615"/>
      <c r="ER38" s="615"/>
      <c r="ES38" s="615"/>
      <c r="ET38" s="615"/>
      <c r="EU38" s="615"/>
      <c r="EV38" s="615"/>
      <c r="EW38" s="615"/>
      <c r="EX38" s="615"/>
      <c r="EY38" s="615"/>
      <c r="EZ38" s="615"/>
      <c r="FA38" s="615"/>
      <c r="FB38" s="615"/>
      <c r="FC38" s="615"/>
      <c r="FD38" s="615"/>
      <c r="FE38" s="615"/>
      <c r="FF38" s="615"/>
      <c r="FG38" s="615"/>
      <c r="FH38" s="615"/>
      <c r="FI38" s="615"/>
      <c r="FJ38" s="615"/>
      <c r="FK38" s="615"/>
      <c r="FL38" s="615"/>
      <c r="FM38" s="615"/>
      <c r="FN38" s="615"/>
      <c r="FO38" s="615"/>
      <c r="FP38" s="615"/>
      <c r="FQ38" s="615"/>
      <c r="FR38" s="615"/>
      <c r="FS38" s="615"/>
      <c r="FT38" s="615"/>
      <c r="FU38" s="615"/>
      <c r="FV38" s="615"/>
      <c r="FW38" s="615"/>
      <c r="FX38" s="615"/>
      <c r="FY38" s="615"/>
      <c r="FZ38" s="615"/>
      <c r="GA38" s="615"/>
      <c r="GB38" s="615"/>
      <c r="GC38" s="615"/>
      <c r="GD38" s="615"/>
      <c r="GE38" s="615"/>
      <c r="GF38" s="615"/>
      <c r="GG38" s="615"/>
      <c r="GH38" s="615"/>
      <c r="GI38" s="615"/>
      <c r="GJ38" s="615"/>
    </row>
    <row r="39" spans="1:192" s="352" customFormat="1" x14ac:dyDescent="0.25">
      <c r="A39" s="247"/>
      <c r="B39" s="247"/>
      <c r="C39" s="248"/>
      <c r="D39" s="249"/>
      <c r="E39" s="618" t="s">
        <v>123</v>
      </c>
      <c r="F39" s="664">
        <f>J39</f>
        <v>4.63735838466642E-2</v>
      </c>
      <c r="G39" s="618" t="s">
        <v>122</v>
      </c>
      <c r="H39" s="618"/>
      <c r="I39" s="292"/>
      <c r="J39" s="731">
        <v>4.63735838466642E-2</v>
      </c>
      <c r="K39" s="618"/>
      <c r="L39" s="618"/>
      <c r="M39" s="618"/>
      <c r="N39" s="618"/>
      <c r="O39" s="618"/>
      <c r="P39" s="618"/>
      <c r="Q39" s="618"/>
      <c r="R39" s="618"/>
      <c r="S39" s="618"/>
      <c r="T39" s="618"/>
      <c r="U39" s="618"/>
      <c r="V39" s="618"/>
      <c r="W39" s="618"/>
      <c r="X39" s="618"/>
      <c r="Y39" s="618"/>
      <c r="Z39" s="618"/>
      <c r="AA39" s="618"/>
      <c r="AB39" s="618"/>
      <c r="AC39" s="618"/>
      <c r="AD39" s="618"/>
      <c r="AE39" s="618"/>
      <c r="AF39" s="618"/>
      <c r="AG39" s="618"/>
      <c r="AH39" s="618"/>
      <c r="AI39" s="618"/>
      <c r="AJ39" s="618"/>
      <c r="AK39" s="618"/>
      <c r="AL39" s="618"/>
      <c r="AM39" s="618"/>
      <c r="AN39" s="618"/>
      <c r="AO39" s="618"/>
      <c r="AP39" s="618"/>
      <c r="AQ39" s="618"/>
      <c r="AR39" s="618"/>
      <c r="AS39" s="618"/>
      <c r="AT39" s="618"/>
      <c r="AU39" s="618"/>
      <c r="AV39" s="618"/>
      <c r="AW39" s="618"/>
      <c r="AX39" s="618"/>
      <c r="AY39" s="618"/>
      <c r="AZ39" s="618"/>
      <c r="BA39" s="618"/>
      <c r="BB39" s="618"/>
      <c r="BC39" s="618"/>
      <c r="BD39" s="618"/>
      <c r="BE39" s="618"/>
      <c r="BF39" s="618"/>
      <c r="BG39" s="618"/>
      <c r="BH39" s="618"/>
      <c r="BI39" s="618"/>
      <c r="BJ39" s="618"/>
      <c r="BK39" s="618"/>
      <c r="BL39" s="618"/>
      <c r="BM39" s="618"/>
      <c r="BN39" s="618"/>
      <c r="BO39" s="618"/>
      <c r="BP39" s="618"/>
      <c r="BQ39" s="618"/>
      <c r="BR39" s="618"/>
      <c r="BS39" s="618"/>
      <c r="BT39" s="618"/>
      <c r="BU39" s="618"/>
      <c r="BV39" s="618"/>
      <c r="BW39" s="618"/>
      <c r="BX39" s="618"/>
      <c r="BY39" s="618"/>
      <c r="BZ39" s="618"/>
      <c r="CA39" s="618"/>
      <c r="CB39" s="618"/>
      <c r="CC39" s="618"/>
      <c r="CD39" s="618"/>
      <c r="CE39" s="618"/>
      <c r="CF39" s="618"/>
      <c r="CG39" s="618"/>
      <c r="CH39" s="618"/>
      <c r="CI39" s="618"/>
      <c r="CJ39" s="618"/>
      <c r="CK39" s="618"/>
      <c r="CL39" s="618"/>
      <c r="CM39" s="618"/>
      <c r="CN39" s="618"/>
      <c r="CO39" s="618"/>
      <c r="CP39" s="618"/>
      <c r="CQ39" s="618"/>
      <c r="CR39" s="618"/>
      <c r="CS39" s="618"/>
      <c r="CT39" s="618"/>
      <c r="CU39" s="618"/>
      <c r="CV39" s="618"/>
      <c r="CW39" s="618"/>
      <c r="CX39" s="618"/>
      <c r="CY39" s="618"/>
      <c r="CZ39" s="618"/>
      <c r="DA39" s="618"/>
      <c r="DB39" s="618"/>
      <c r="DC39" s="618"/>
      <c r="DD39" s="618"/>
      <c r="DE39" s="618"/>
      <c r="DF39" s="618"/>
      <c r="DG39" s="618"/>
      <c r="DH39" s="618"/>
      <c r="DI39" s="618"/>
      <c r="DJ39" s="618"/>
      <c r="DK39" s="618"/>
      <c r="DL39" s="618"/>
      <c r="DM39" s="618"/>
      <c r="DN39" s="618"/>
      <c r="DO39" s="618"/>
      <c r="DP39" s="618"/>
      <c r="DQ39" s="618"/>
      <c r="DR39" s="618"/>
      <c r="DS39" s="618"/>
      <c r="DT39" s="618"/>
      <c r="DU39" s="618"/>
      <c r="DV39" s="618"/>
      <c r="DW39" s="618"/>
      <c r="DX39" s="618"/>
      <c r="DY39" s="618"/>
      <c r="DZ39" s="618"/>
      <c r="EA39" s="618"/>
      <c r="EB39" s="618"/>
      <c r="EC39" s="618"/>
      <c r="ED39" s="618"/>
      <c r="EE39" s="618"/>
      <c r="EF39" s="618"/>
      <c r="EG39" s="618"/>
      <c r="EH39" s="618"/>
      <c r="EI39" s="618"/>
      <c r="EJ39" s="618"/>
      <c r="EK39" s="618"/>
      <c r="EL39" s="618"/>
      <c r="EM39" s="618"/>
      <c r="EN39" s="618"/>
      <c r="EO39" s="618"/>
      <c r="EP39" s="618"/>
      <c r="EQ39" s="618"/>
      <c r="ER39" s="618"/>
      <c r="ES39" s="618"/>
      <c r="ET39" s="618"/>
      <c r="EU39" s="618"/>
      <c r="EV39" s="618"/>
      <c r="EW39" s="618"/>
      <c r="EX39" s="618"/>
      <c r="EY39" s="618"/>
      <c r="EZ39" s="618"/>
      <c r="FA39" s="618"/>
      <c r="FB39" s="618"/>
      <c r="FC39" s="618"/>
      <c r="FD39" s="618"/>
      <c r="FE39" s="618"/>
      <c r="FF39" s="618"/>
      <c r="FG39" s="618"/>
      <c r="FH39" s="618"/>
      <c r="FI39" s="618"/>
      <c r="FJ39" s="618"/>
      <c r="FK39" s="618"/>
      <c r="FL39" s="618"/>
      <c r="FM39" s="618"/>
      <c r="FN39" s="618"/>
      <c r="FO39" s="618"/>
      <c r="FP39" s="618"/>
      <c r="FQ39" s="618"/>
      <c r="FR39" s="618"/>
      <c r="FS39" s="618"/>
      <c r="FT39" s="618"/>
      <c r="FU39" s="618"/>
      <c r="FV39" s="618"/>
      <c r="FW39" s="618"/>
      <c r="FX39" s="618"/>
      <c r="FY39" s="618"/>
      <c r="FZ39" s="618"/>
      <c r="GA39" s="618"/>
      <c r="GB39" s="618"/>
      <c r="GC39" s="618"/>
      <c r="GD39" s="618"/>
      <c r="GE39" s="618"/>
      <c r="GF39" s="618"/>
      <c r="GG39" s="618"/>
      <c r="GH39" s="618"/>
      <c r="GI39" s="618"/>
      <c r="GJ39" s="618"/>
    </row>
    <row r="40" spans="1:192" s="352" customFormat="1" x14ac:dyDescent="0.25">
      <c r="A40" s="247"/>
      <c r="B40" s="247"/>
      <c r="C40" s="248"/>
      <c r="D40" s="249"/>
      <c r="E40" s="618" t="s">
        <v>680</v>
      </c>
      <c r="F40" s="618">
        <f>J40</f>
        <v>54222.289169329546</v>
      </c>
      <c r="G40" s="618" t="s">
        <v>107</v>
      </c>
      <c r="H40" s="618"/>
      <c r="I40" s="292"/>
      <c r="J40" s="732">
        <v>54222.289169329546</v>
      </c>
      <c r="K40" s="618"/>
      <c r="L40" s="618"/>
      <c r="M40" s="618"/>
      <c r="N40" s="618"/>
      <c r="O40" s="618"/>
      <c r="P40" s="618"/>
      <c r="Q40" s="618"/>
      <c r="R40" s="618"/>
      <c r="S40" s="618"/>
      <c r="T40" s="618"/>
      <c r="U40" s="618"/>
      <c r="V40" s="618"/>
      <c r="W40" s="618"/>
      <c r="X40" s="618"/>
      <c r="Y40" s="618"/>
      <c r="Z40" s="618"/>
      <c r="AA40" s="618"/>
      <c r="AB40" s="618"/>
      <c r="AC40" s="618"/>
      <c r="AD40" s="618"/>
      <c r="AE40" s="618"/>
      <c r="AF40" s="618"/>
      <c r="AG40" s="618"/>
      <c r="AH40" s="618"/>
      <c r="AI40" s="618"/>
      <c r="AJ40" s="618"/>
      <c r="AK40" s="618"/>
      <c r="AL40" s="618"/>
      <c r="AM40" s="618"/>
      <c r="AN40" s="618"/>
      <c r="AO40" s="618"/>
      <c r="AP40" s="618"/>
      <c r="AQ40" s="618"/>
      <c r="AR40" s="618"/>
      <c r="AS40" s="618"/>
      <c r="AT40" s="618"/>
      <c r="AU40" s="618"/>
      <c r="AV40" s="618"/>
      <c r="AW40" s="618"/>
      <c r="AX40" s="618"/>
      <c r="AY40" s="618"/>
      <c r="AZ40" s="618"/>
      <c r="BA40" s="618"/>
      <c r="BB40" s="618"/>
      <c r="BC40" s="618"/>
      <c r="BD40" s="618"/>
      <c r="BE40" s="618"/>
      <c r="BF40" s="618"/>
      <c r="BG40" s="618"/>
      <c r="BH40" s="618"/>
      <c r="BI40" s="618"/>
      <c r="BJ40" s="618"/>
      <c r="BK40" s="618"/>
      <c r="BL40" s="618"/>
      <c r="BM40" s="618"/>
      <c r="BN40" s="618"/>
      <c r="BO40" s="618"/>
      <c r="BP40" s="618"/>
      <c r="BQ40" s="618"/>
      <c r="BR40" s="618"/>
      <c r="BS40" s="618"/>
      <c r="BT40" s="618"/>
      <c r="BU40" s="618"/>
      <c r="BV40" s="618"/>
      <c r="BW40" s="618"/>
      <c r="BX40" s="618"/>
      <c r="BY40" s="618"/>
      <c r="BZ40" s="618"/>
      <c r="CA40" s="618"/>
      <c r="CB40" s="618"/>
      <c r="CC40" s="618"/>
      <c r="CD40" s="618"/>
      <c r="CE40" s="618"/>
      <c r="CF40" s="618"/>
      <c r="CG40" s="618"/>
      <c r="CH40" s="618"/>
      <c r="CI40" s="618"/>
      <c r="CJ40" s="618"/>
      <c r="CK40" s="618"/>
      <c r="CL40" s="618"/>
      <c r="CM40" s="618"/>
      <c r="CN40" s="618"/>
      <c r="CO40" s="618"/>
      <c r="CP40" s="618"/>
      <c r="CQ40" s="618"/>
      <c r="CR40" s="618"/>
      <c r="CS40" s="618"/>
      <c r="CT40" s="618"/>
      <c r="CU40" s="618"/>
      <c r="CV40" s="618"/>
      <c r="CW40" s="618"/>
      <c r="CX40" s="618"/>
      <c r="CY40" s="618"/>
      <c r="CZ40" s="618"/>
      <c r="DA40" s="618"/>
      <c r="DB40" s="618"/>
      <c r="DC40" s="618"/>
      <c r="DD40" s="618"/>
      <c r="DE40" s="618"/>
      <c r="DF40" s="618"/>
      <c r="DG40" s="618"/>
      <c r="DH40" s="618"/>
      <c r="DI40" s="618"/>
      <c r="DJ40" s="618"/>
      <c r="DK40" s="618"/>
      <c r="DL40" s="618"/>
      <c r="DM40" s="618"/>
      <c r="DN40" s="618"/>
      <c r="DO40" s="618"/>
      <c r="DP40" s="618"/>
      <c r="DQ40" s="618"/>
      <c r="DR40" s="618"/>
      <c r="DS40" s="618"/>
      <c r="DT40" s="618"/>
      <c r="DU40" s="618"/>
      <c r="DV40" s="618"/>
      <c r="DW40" s="618"/>
      <c r="DX40" s="618"/>
      <c r="DY40" s="618"/>
      <c r="DZ40" s="618"/>
      <c r="EA40" s="618"/>
      <c r="EB40" s="618"/>
      <c r="EC40" s="618"/>
      <c r="ED40" s="618"/>
      <c r="EE40" s="618"/>
      <c r="EF40" s="618"/>
      <c r="EG40" s="618"/>
      <c r="EH40" s="618"/>
      <c r="EI40" s="618"/>
      <c r="EJ40" s="618"/>
      <c r="EK40" s="618"/>
      <c r="EL40" s="618"/>
      <c r="EM40" s="618"/>
      <c r="EN40" s="618"/>
      <c r="EO40" s="618"/>
      <c r="EP40" s="618"/>
      <c r="EQ40" s="618"/>
      <c r="ER40" s="618"/>
      <c r="ES40" s="618"/>
      <c r="ET40" s="618"/>
      <c r="EU40" s="618"/>
      <c r="EV40" s="618"/>
      <c r="EW40" s="618"/>
      <c r="EX40" s="618"/>
      <c r="EY40" s="618"/>
      <c r="EZ40" s="618"/>
      <c r="FA40" s="618"/>
      <c r="FB40" s="618"/>
      <c r="FC40" s="618"/>
      <c r="FD40" s="618"/>
      <c r="FE40" s="618"/>
      <c r="FF40" s="618"/>
      <c r="FG40" s="618"/>
      <c r="FH40" s="618"/>
      <c r="FI40" s="618"/>
      <c r="FJ40" s="618"/>
      <c r="FK40" s="618"/>
      <c r="FL40" s="618"/>
      <c r="FM40" s="618"/>
      <c r="FN40" s="618"/>
      <c r="FO40" s="618"/>
      <c r="FP40" s="618"/>
      <c r="FQ40" s="618"/>
      <c r="FR40" s="618"/>
      <c r="FS40" s="618"/>
      <c r="FT40" s="618"/>
      <c r="FU40" s="618"/>
      <c r="FV40" s="618"/>
      <c r="FW40" s="618"/>
      <c r="FX40" s="618"/>
      <c r="FY40" s="618"/>
      <c r="FZ40" s="618"/>
      <c r="GA40" s="618"/>
      <c r="GB40" s="618"/>
      <c r="GC40" s="618"/>
      <c r="GD40" s="618"/>
      <c r="GE40" s="618"/>
      <c r="GF40" s="618"/>
      <c r="GG40" s="618"/>
      <c r="GH40" s="618"/>
      <c r="GI40" s="618"/>
      <c r="GJ40" s="618"/>
    </row>
    <row r="41" spans="1:192" s="352" customFormat="1" x14ac:dyDescent="0.25">
      <c r="A41" s="247"/>
      <c r="B41" s="247"/>
      <c r="C41" s="248"/>
      <c r="D41" s="249"/>
      <c r="E41" s="618" t="s">
        <v>711</v>
      </c>
      <c r="F41" s="618">
        <f>J41</f>
        <v>43063.023951742995</v>
      </c>
      <c r="G41" s="618" t="s">
        <v>107</v>
      </c>
      <c r="H41" s="618"/>
      <c r="I41" s="292"/>
      <c r="J41" s="732">
        <v>43063.023951742995</v>
      </c>
      <c r="K41" s="618"/>
      <c r="L41" s="618"/>
      <c r="M41" s="618"/>
      <c r="N41" s="618"/>
      <c r="O41" s="618"/>
      <c r="P41" s="618"/>
      <c r="Q41" s="618"/>
      <c r="R41" s="618"/>
      <c r="S41" s="618"/>
      <c r="T41" s="618"/>
      <c r="U41" s="618"/>
      <c r="V41" s="618"/>
      <c r="W41" s="618"/>
      <c r="X41" s="618"/>
      <c r="Y41" s="618"/>
      <c r="Z41" s="618"/>
      <c r="AA41" s="618"/>
      <c r="AB41" s="618"/>
      <c r="AC41" s="618"/>
      <c r="AD41" s="618"/>
      <c r="AE41" s="618"/>
      <c r="AF41" s="618"/>
      <c r="AG41" s="618"/>
      <c r="AH41" s="618"/>
      <c r="AI41" s="618"/>
      <c r="AJ41" s="618"/>
      <c r="AK41" s="618"/>
      <c r="AL41" s="618"/>
      <c r="AM41" s="618"/>
      <c r="AN41" s="618"/>
      <c r="AO41" s="618"/>
      <c r="AP41" s="618"/>
      <c r="AQ41" s="618"/>
      <c r="AR41" s="618"/>
      <c r="AS41" s="618"/>
      <c r="AT41" s="618"/>
      <c r="AU41" s="618"/>
      <c r="AV41" s="618"/>
      <c r="AW41" s="618"/>
      <c r="AX41" s="618"/>
      <c r="AY41" s="618"/>
      <c r="AZ41" s="618"/>
      <c r="BA41" s="618"/>
      <c r="BB41" s="618"/>
      <c r="BC41" s="618"/>
      <c r="BD41" s="618"/>
      <c r="BE41" s="618"/>
      <c r="BF41" s="618"/>
      <c r="BG41" s="618"/>
      <c r="BH41" s="618"/>
      <c r="BI41" s="618"/>
      <c r="BJ41" s="618"/>
      <c r="BK41" s="618"/>
      <c r="BL41" s="618"/>
      <c r="BM41" s="618"/>
      <c r="BN41" s="618"/>
      <c r="BO41" s="618"/>
      <c r="BP41" s="618"/>
      <c r="BQ41" s="618"/>
      <c r="BR41" s="618"/>
      <c r="BS41" s="618"/>
      <c r="BT41" s="618"/>
      <c r="BU41" s="618"/>
      <c r="BV41" s="618"/>
      <c r="BW41" s="618"/>
      <c r="BX41" s="618"/>
      <c r="BY41" s="618"/>
      <c r="BZ41" s="618"/>
      <c r="CA41" s="618"/>
      <c r="CB41" s="618"/>
      <c r="CC41" s="618"/>
      <c r="CD41" s="618"/>
      <c r="CE41" s="618"/>
      <c r="CF41" s="618"/>
      <c r="CG41" s="618"/>
      <c r="CH41" s="618"/>
      <c r="CI41" s="618"/>
      <c r="CJ41" s="618"/>
      <c r="CK41" s="618"/>
      <c r="CL41" s="618"/>
      <c r="CM41" s="618"/>
      <c r="CN41" s="618"/>
      <c r="CO41" s="618"/>
      <c r="CP41" s="618"/>
      <c r="CQ41" s="618"/>
      <c r="CR41" s="618"/>
      <c r="CS41" s="618"/>
      <c r="CT41" s="618"/>
      <c r="CU41" s="618"/>
      <c r="CV41" s="618"/>
      <c r="CW41" s="618"/>
      <c r="CX41" s="618"/>
      <c r="CY41" s="618"/>
      <c r="CZ41" s="618"/>
      <c r="DA41" s="618"/>
      <c r="DB41" s="618"/>
      <c r="DC41" s="618"/>
      <c r="DD41" s="618"/>
      <c r="DE41" s="618"/>
      <c r="DF41" s="618"/>
      <c r="DG41" s="618"/>
      <c r="DH41" s="618"/>
      <c r="DI41" s="618"/>
      <c r="DJ41" s="618"/>
      <c r="DK41" s="618"/>
      <c r="DL41" s="618"/>
      <c r="DM41" s="618"/>
      <c r="DN41" s="618"/>
      <c r="DO41" s="618"/>
      <c r="DP41" s="618"/>
      <c r="DQ41" s="618"/>
      <c r="DR41" s="618"/>
      <c r="DS41" s="618"/>
      <c r="DT41" s="618"/>
      <c r="DU41" s="618"/>
      <c r="DV41" s="618"/>
      <c r="DW41" s="618"/>
      <c r="DX41" s="618"/>
      <c r="DY41" s="618"/>
      <c r="DZ41" s="618"/>
      <c r="EA41" s="618"/>
      <c r="EB41" s="618"/>
      <c r="EC41" s="618"/>
      <c r="ED41" s="618"/>
      <c r="EE41" s="618"/>
      <c r="EF41" s="618"/>
      <c r="EG41" s="618"/>
      <c r="EH41" s="618"/>
      <c r="EI41" s="618"/>
      <c r="EJ41" s="618"/>
      <c r="EK41" s="618"/>
      <c r="EL41" s="618"/>
      <c r="EM41" s="618"/>
      <c r="EN41" s="618"/>
      <c r="EO41" s="618"/>
      <c r="EP41" s="618"/>
      <c r="EQ41" s="618"/>
      <c r="ER41" s="618"/>
      <c r="ES41" s="618"/>
      <c r="ET41" s="618"/>
      <c r="EU41" s="618"/>
      <c r="EV41" s="618"/>
      <c r="EW41" s="618"/>
      <c r="EX41" s="618"/>
      <c r="EY41" s="618"/>
      <c r="EZ41" s="618"/>
      <c r="FA41" s="618"/>
      <c r="FB41" s="618"/>
      <c r="FC41" s="618"/>
      <c r="FD41" s="618"/>
      <c r="FE41" s="618"/>
      <c r="FF41" s="618"/>
      <c r="FG41" s="618"/>
      <c r="FH41" s="618"/>
      <c r="FI41" s="618"/>
      <c r="FJ41" s="618"/>
      <c r="FK41" s="618"/>
      <c r="FL41" s="618"/>
      <c r="FM41" s="618"/>
      <c r="FN41" s="618"/>
      <c r="FO41" s="618"/>
      <c r="FP41" s="618"/>
      <c r="FQ41" s="618"/>
      <c r="FR41" s="618"/>
      <c r="FS41" s="618"/>
      <c r="FT41" s="618"/>
      <c r="FU41" s="618"/>
      <c r="FV41" s="618"/>
      <c r="FW41" s="618"/>
      <c r="FX41" s="618"/>
      <c r="FY41" s="618"/>
      <c r="FZ41" s="618"/>
      <c r="GA41" s="618"/>
      <c r="GB41" s="618"/>
      <c r="GC41" s="618"/>
      <c r="GD41" s="618"/>
      <c r="GE41" s="618"/>
      <c r="GF41" s="618"/>
      <c r="GG41" s="618"/>
      <c r="GH41" s="618"/>
      <c r="GI41" s="618"/>
      <c r="GJ41" s="618"/>
    </row>
    <row r="42" spans="1:192" s="352" customFormat="1" x14ac:dyDescent="0.25">
      <c r="A42" s="247"/>
      <c r="B42" s="247"/>
      <c r="C42" s="248"/>
      <c r="D42" s="249"/>
      <c r="E42" s="618"/>
      <c r="F42" s="618"/>
      <c r="G42" s="618"/>
      <c r="H42" s="618"/>
      <c r="I42" s="292"/>
      <c r="J42" s="618"/>
      <c r="K42" s="618"/>
      <c r="L42" s="618"/>
      <c r="M42" s="618"/>
      <c r="N42" s="618"/>
      <c r="O42" s="618"/>
      <c r="P42" s="618"/>
      <c r="Q42" s="618"/>
      <c r="R42" s="618"/>
      <c r="S42" s="618"/>
      <c r="T42" s="618"/>
      <c r="U42" s="618"/>
      <c r="V42" s="618"/>
      <c r="W42" s="618"/>
      <c r="X42" s="618"/>
      <c r="Y42" s="618"/>
      <c r="Z42" s="618"/>
      <c r="AA42" s="618"/>
      <c r="AB42" s="618"/>
      <c r="AC42" s="618"/>
      <c r="AD42" s="618"/>
      <c r="AE42" s="618"/>
      <c r="AF42" s="618"/>
      <c r="AG42" s="618"/>
      <c r="AH42" s="618"/>
      <c r="AI42" s="618"/>
      <c r="AJ42" s="618"/>
      <c r="AK42" s="618"/>
      <c r="AL42" s="618"/>
      <c r="AM42" s="618"/>
      <c r="AN42" s="618"/>
      <c r="AO42" s="618"/>
      <c r="AP42" s="618"/>
      <c r="AQ42" s="618"/>
      <c r="AR42" s="618"/>
      <c r="AS42" s="618"/>
      <c r="AT42" s="618"/>
      <c r="AU42" s="618"/>
      <c r="AV42" s="618"/>
      <c r="AW42" s="618"/>
      <c r="AX42" s="618"/>
      <c r="AY42" s="618"/>
      <c r="AZ42" s="618"/>
      <c r="BA42" s="618"/>
      <c r="BB42" s="618"/>
      <c r="BC42" s="618"/>
      <c r="BD42" s="618"/>
      <c r="BE42" s="618"/>
      <c r="BF42" s="618"/>
      <c r="BG42" s="618"/>
      <c r="BH42" s="618"/>
      <c r="BI42" s="618"/>
      <c r="BJ42" s="618"/>
      <c r="BK42" s="618"/>
      <c r="BL42" s="618"/>
      <c r="BM42" s="618"/>
      <c r="BN42" s="618"/>
      <c r="BO42" s="618"/>
      <c r="BP42" s="618"/>
      <c r="BQ42" s="618"/>
      <c r="BR42" s="618"/>
      <c r="BS42" s="618"/>
      <c r="BT42" s="618"/>
      <c r="BU42" s="618"/>
      <c r="BV42" s="618"/>
      <c r="BW42" s="618"/>
      <c r="BX42" s="618"/>
      <c r="BY42" s="618"/>
      <c r="BZ42" s="618"/>
      <c r="CA42" s="618"/>
      <c r="CB42" s="618"/>
      <c r="CC42" s="618"/>
      <c r="CD42" s="618"/>
      <c r="CE42" s="618"/>
      <c r="CF42" s="618"/>
      <c r="CG42" s="618"/>
      <c r="CH42" s="618"/>
      <c r="CI42" s="618"/>
      <c r="CJ42" s="618"/>
      <c r="CK42" s="618"/>
      <c r="CL42" s="618"/>
      <c r="CM42" s="618"/>
      <c r="CN42" s="618"/>
      <c r="CO42" s="618"/>
      <c r="CP42" s="618"/>
      <c r="CQ42" s="618"/>
      <c r="CR42" s="618"/>
      <c r="CS42" s="618"/>
      <c r="CT42" s="618"/>
      <c r="CU42" s="618"/>
      <c r="CV42" s="618"/>
      <c r="CW42" s="618"/>
      <c r="CX42" s="618"/>
      <c r="CY42" s="618"/>
      <c r="CZ42" s="618"/>
      <c r="DA42" s="618"/>
      <c r="DB42" s="618"/>
      <c r="DC42" s="618"/>
      <c r="DD42" s="618"/>
      <c r="DE42" s="618"/>
      <c r="DF42" s="618"/>
      <c r="DG42" s="618"/>
      <c r="DH42" s="618"/>
      <c r="DI42" s="618"/>
      <c r="DJ42" s="618"/>
      <c r="DK42" s="618"/>
      <c r="DL42" s="618"/>
      <c r="DM42" s="618"/>
      <c r="DN42" s="618"/>
      <c r="DO42" s="618"/>
      <c r="DP42" s="618"/>
      <c r="DQ42" s="618"/>
      <c r="DR42" s="618"/>
      <c r="DS42" s="618"/>
      <c r="DT42" s="618"/>
      <c r="DU42" s="618"/>
      <c r="DV42" s="618"/>
      <c r="DW42" s="618"/>
      <c r="DX42" s="618"/>
      <c r="DY42" s="618"/>
      <c r="DZ42" s="618"/>
      <c r="EA42" s="618"/>
      <c r="EB42" s="618"/>
      <c r="EC42" s="618"/>
      <c r="ED42" s="618"/>
      <c r="EE42" s="618"/>
      <c r="EF42" s="618"/>
      <c r="EG42" s="618"/>
      <c r="EH42" s="618"/>
      <c r="EI42" s="618"/>
      <c r="EJ42" s="618"/>
      <c r="EK42" s="618"/>
      <c r="EL42" s="618"/>
      <c r="EM42" s="618"/>
      <c r="EN42" s="618"/>
      <c r="EO42" s="618"/>
      <c r="EP42" s="618"/>
      <c r="EQ42" s="618"/>
      <c r="ER42" s="618"/>
      <c r="ES42" s="618"/>
      <c r="ET42" s="618"/>
      <c r="EU42" s="618"/>
      <c r="EV42" s="618"/>
      <c r="EW42" s="618"/>
      <c r="EX42" s="618"/>
      <c r="EY42" s="618"/>
      <c r="EZ42" s="618"/>
      <c r="FA42" s="618"/>
      <c r="FB42" s="618"/>
      <c r="FC42" s="618"/>
      <c r="FD42" s="618"/>
      <c r="FE42" s="618"/>
      <c r="FF42" s="618"/>
      <c r="FG42" s="618"/>
      <c r="FH42" s="618"/>
      <c r="FI42" s="618"/>
      <c r="FJ42" s="618"/>
      <c r="FK42" s="618"/>
      <c r="FL42" s="618"/>
      <c r="FM42" s="618"/>
      <c r="FN42" s="618"/>
      <c r="FO42" s="618"/>
      <c r="FP42" s="618"/>
      <c r="FQ42" s="618"/>
      <c r="FR42" s="618"/>
      <c r="FS42" s="618"/>
      <c r="FT42" s="618"/>
      <c r="FU42" s="618"/>
      <c r="FV42" s="618"/>
      <c r="FW42" s="618"/>
      <c r="FX42" s="618"/>
      <c r="FY42" s="618"/>
      <c r="FZ42" s="618"/>
      <c r="GA42" s="618"/>
      <c r="GB42" s="618"/>
      <c r="GC42" s="618"/>
      <c r="GD42" s="618"/>
      <c r="GE42" s="618"/>
      <c r="GF42" s="618"/>
      <c r="GG42" s="618"/>
      <c r="GH42" s="618"/>
      <c r="GI42" s="618"/>
      <c r="GJ42" s="618"/>
    </row>
    <row r="43" spans="1:192" s="352" customFormat="1" x14ac:dyDescent="0.25">
      <c r="A43" s="247"/>
      <c r="B43" s="247" t="s">
        <v>439</v>
      </c>
      <c r="C43" s="248"/>
      <c r="D43" s="249"/>
      <c r="E43" s="618"/>
      <c r="F43" s="618"/>
      <c r="G43" s="618"/>
      <c r="H43" s="618"/>
      <c r="I43" s="292"/>
      <c r="J43" s="618"/>
      <c r="K43" s="618"/>
      <c r="L43" s="618"/>
      <c r="M43" s="618"/>
      <c r="N43" s="618"/>
      <c r="O43" s="618"/>
      <c r="P43" s="618"/>
      <c r="Q43" s="618"/>
      <c r="R43" s="618"/>
      <c r="S43" s="618"/>
      <c r="T43" s="618"/>
      <c r="U43" s="618"/>
      <c r="V43" s="618"/>
      <c r="W43" s="618"/>
      <c r="X43" s="618"/>
      <c r="Y43" s="618"/>
      <c r="Z43" s="618"/>
      <c r="AA43" s="618"/>
      <c r="AB43" s="618"/>
      <c r="AC43" s="618"/>
      <c r="AD43" s="618"/>
      <c r="AE43" s="618"/>
      <c r="AF43" s="618"/>
      <c r="AG43" s="618"/>
      <c r="AH43" s="618"/>
      <c r="AI43" s="618"/>
      <c r="AJ43" s="618"/>
      <c r="AK43" s="618"/>
      <c r="AL43" s="618"/>
      <c r="AM43" s="618"/>
      <c r="AN43" s="618"/>
      <c r="AO43" s="618"/>
      <c r="AP43" s="618"/>
      <c r="AQ43" s="618"/>
      <c r="AR43" s="618"/>
      <c r="AS43" s="618"/>
      <c r="AT43" s="618"/>
      <c r="AU43" s="618"/>
      <c r="AV43" s="618"/>
      <c r="AW43" s="618"/>
      <c r="AX43" s="618"/>
      <c r="AY43" s="618"/>
      <c r="AZ43" s="618"/>
      <c r="BA43" s="618"/>
      <c r="BB43" s="618"/>
      <c r="BC43" s="618"/>
      <c r="BD43" s="618"/>
      <c r="BE43" s="618"/>
      <c r="BF43" s="618"/>
      <c r="BG43" s="618"/>
      <c r="BH43" s="618"/>
      <c r="BI43" s="618"/>
      <c r="BJ43" s="618"/>
      <c r="BK43" s="618"/>
      <c r="BL43" s="618"/>
      <c r="BM43" s="618"/>
      <c r="BN43" s="618"/>
      <c r="BO43" s="618"/>
      <c r="BP43" s="618"/>
      <c r="BQ43" s="618"/>
      <c r="BR43" s="618"/>
      <c r="BS43" s="618"/>
      <c r="BT43" s="618"/>
      <c r="BU43" s="618"/>
      <c r="BV43" s="618"/>
      <c r="BW43" s="618"/>
      <c r="BX43" s="618"/>
      <c r="BY43" s="618"/>
      <c r="BZ43" s="618"/>
      <c r="CA43" s="618"/>
      <c r="CB43" s="618"/>
      <c r="CC43" s="618"/>
      <c r="CD43" s="618"/>
      <c r="CE43" s="618"/>
      <c r="CF43" s="618"/>
      <c r="CG43" s="618"/>
      <c r="CH43" s="618"/>
      <c r="CI43" s="618"/>
      <c r="CJ43" s="618"/>
      <c r="CK43" s="618"/>
      <c r="CL43" s="618"/>
      <c r="CM43" s="618"/>
      <c r="CN43" s="618"/>
      <c r="CO43" s="618"/>
      <c r="CP43" s="618"/>
      <c r="CQ43" s="618"/>
      <c r="CR43" s="618"/>
      <c r="CS43" s="618"/>
      <c r="CT43" s="618"/>
      <c r="CU43" s="618"/>
      <c r="CV43" s="618"/>
      <c r="CW43" s="618"/>
      <c r="CX43" s="618"/>
      <c r="CY43" s="618"/>
      <c r="CZ43" s="618"/>
      <c r="DA43" s="618"/>
      <c r="DB43" s="618"/>
      <c r="DC43" s="618"/>
      <c r="DD43" s="618"/>
      <c r="DE43" s="618"/>
      <c r="DF43" s="618"/>
      <c r="DG43" s="618"/>
      <c r="DH43" s="618"/>
      <c r="DI43" s="618"/>
      <c r="DJ43" s="618"/>
      <c r="DK43" s="618"/>
      <c r="DL43" s="618"/>
      <c r="DM43" s="618"/>
      <c r="DN43" s="618"/>
      <c r="DO43" s="618"/>
      <c r="DP43" s="618"/>
      <c r="DQ43" s="618"/>
      <c r="DR43" s="618"/>
      <c r="DS43" s="618"/>
      <c r="DT43" s="618"/>
      <c r="DU43" s="618"/>
      <c r="DV43" s="618"/>
      <c r="DW43" s="618"/>
      <c r="DX43" s="618"/>
      <c r="DY43" s="618"/>
      <c r="DZ43" s="618"/>
      <c r="EA43" s="618"/>
      <c r="EB43" s="618"/>
      <c r="EC43" s="618"/>
      <c r="ED43" s="618"/>
      <c r="EE43" s="618"/>
      <c r="EF43" s="618"/>
      <c r="EG43" s="618"/>
      <c r="EH43" s="618"/>
      <c r="EI43" s="618"/>
      <c r="EJ43" s="618"/>
      <c r="EK43" s="618"/>
      <c r="EL43" s="618"/>
      <c r="EM43" s="618"/>
      <c r="EN43" s="618"/>
      <c r="EO43" s="618"/>
      <c r="EP43" s="618"/>
      <c r="EQ43" s="618"/>
      <c r="ER43" s="618"/>
      <c r="ES43" s="618"/>
      <c r="ET43" s="618"/>
      <c r="EU43" s="618"/>
      <c r="EV43" s="618"/>
      <c r="EW43" s="618"/>
      <c r="EX43" s="618"/>
      <c r="EY43" s="618"/>
      <c r="EZ43" s="618"/>
      <c r="FA43" s="618"/>
      <c r="FB43" s="618"/>
      <c r="FC43" s="618"/>
      <c r="FD43" s="618"/>
      <c r="FE43" s="618"/>
      <c r="FF43" s="618"/>
      <c r="FG43" s="618"/>
      <c r="FH43" s="618"/>
      <c r="FI43" s="618"/>
      <c r="FJ43" s="618"/>
      <c r="FK43" s="618"/>
      <c r="FL43" s="618"/>
      <c r="FM43" s="618"/>
      <c r="FN43" s="618"/>
      <c r="FO43" s="618"/>
      <c r="FP43" s="618"/>
      <c r="FQ43" s="618"/>
      <c r="FR43" s="618"/>
      <c r="FS43" s="618"/>
      <c r="FT43" s="618"/>
      <c r="FU43" s="618"/>
      <c r="FV43" s="618"/>
      <c r="FW43" s="618"/>
      <c r="FX43" s="618"/>
      <c r="FY43" s="618"/>
      <c r="FZ43" s="618"/>
      <c r="GA43" s="618"/>
      <c r="GB43" s="618"/>
      <c r="GC43" s="618"/>
      <c r="GD43" s="618"/>
      <c r="GE43" s="618"/>
      <c r="GF43" s="618"/>
      <c r="GG43" s="618"/>
      <c r="GH43" s="618"/>
      <c r="GI43" s="618"/>
      <c r="GJ43" s="618"/>
    </row>
    <row r="44" spans="1:192" s="352" customFormat="1" x14ac:dyDescent="0.25">
      <c r="A44" s="247"/>
      <c r="B44" s="247"/>
      <c r="C44" s="248"/>
      <c r="D44" s="249"/>
      <c r="E44" s="619" t="s">
        <v>364</v>
      </c>
      <c r="F44" s="619"/>
      <c r="G44" s="619" t="s">
        <v>6</v>
      </c>
      <c r="H44" s="619"/>
      <c r="I44" s="619"/>
      <c r="J44" s="626">
        <v>44135</v>
      </c>
      <c r="K44" s="626">
        <v>44165</v>
      </c>
      <c r="L44" s="626">
        <v>44196</v>
      </c>
      <c r="M44" s="626">
        <v>44227</v>
      </c>
      <c r="N44" s="626">
        <v>44255</v>
      </c>
      <c r="O44" s="626">
        <v>44286</v>
      </c>
      <c r="P44" s="626">
        <v>44316</v>
      </c>
      <c r="Q44" s="626">
        <v>44347</v>
      </c>
      <c r="R44" s="626">
        <v>44377</v>
      </c>
      <c r="S44" s="626">
        <v>44408</v>
      </c>
      <c r="T44" s="626">
        <v>44439</v>
      </c>
      <c r="U44" s="626">
        <v>44469</v>
      </c>
      <c r="V44" s="626">
        <v>44500</v>
      </c>
      <c r="W44" s="626">
        <v>44530</v>
      </c>
      <c r="X44" s="626">
        <v>44561</v>
      </c>
      <c r="Y44" s="626">
        <v>44592</v>
      </c>
      <c r="Z44" s="626">
        <v>44620</v>
      </c>
      <c r="AA44" s="626">
        <v>44651</v>
      </c>
      <c r="AB44" s="626">
        <v>44681</v>
      </c>
      <c r="AC44" s="626">
        <v>44712</v>
      </c>
      <c r="AD44" s="626">
        <v>44742</v>
      </c>
      <c r="AE44" s="626">
        <v>44773</v>
      </c>
      <c r="AF44" s="626">
        <v>44804</v>
      </c>
      <c r="AG44" s="626">
        <v>44834</v>
      </c>
      <c r="AH44" s="626">
        <v>44865</v>
      </c>
      <c r="AI44" s="626">
        <v>44895</v>
      </c>
      <c r="AJ44" s="626">
        <v>44926</v>
      </c>
      <c r="AK44" s="626">
        <v>44957</v>
      </c>
      <c r="AL44" s="626">
        <v>44985</v>
      </c>
      <c r="AM44" s="626">
        <v>45016</v>
      </c>
      <c r="AN44" s="626">
        <v>45046</v>
      </c>
      <c r="AO44" s="626">
        <v>45077</v>
      </c>
      <c r="AP44" s="626">
        <v>45107</v>
      </c>
      <c r="AQ44" s="626">
        <v>45138</v>
      </c>
      <c r="AR44" s="626">
        <v>45169</v>
      </c>
      <c r="AS44" s="626">
        <v>45199</v>
      </c>
      <c r="AT44" s="626">
        <v>45230</v>
      </c>
      <c r="AU44" s="626">
        <v>45260</v>
      </c>
      <c r="AV44" s="626">
        <v>45291</v>
      </c>
      <c r="AW44" s="626">
        <v>45322</v>
      </c>
      <c r="AX44" s="626">
        <v>45351</v>
      </c>
      <c r="AY44" s="626">
        <v>45382</v>
      </c>
      <c r="AZ44" s="626">
        <v>45412</v>
      </c>
      <c r="BA44" s="626">
        <v>45443</v>
      </c>
      <c r="BB44" s="626">
        <v>45473</v>
      </c>
      <c r="BC44" s="626">
        <v>45504</v>
      </c>
      <c r="BD44" s="626">
        <v>45535</v>
      </c>
      <c r="BE44" s="626">
        <v>45565</v>
      </c>
      <c r="BF44" s="626">
        <v>0</v>
      </c>
      <c r="BG44" s="626">
        <v>0</v>
      </c>
      <c r="BH44" s="626">
        <v>0</v>
      </c>
      <c r="BI44" s="626">
        <v>0</v>
      </c>
      <c r="BJ44" s="626">
        <v>0</v>
      </c>
      <c r="BK44" s="626">
        <v>0</v>
      </c>
      <c r="BL44" s="626">
        <v>0</v>
      </c>
      <c r="BM44" s="626">
        <v>0</v>
      </c>
      <c r="BN44" s="626">
        <v>0</v>
      </c>
      <c r="BO44" s="626">
        <v>0</v>
      </c>
      <c r="BP44" s="626">
        <v>0</v>
      </c>
      <c r="BQ44" s="626">
        <v>0</v>
      </c>
      <c r="BR44" s="626">
        <v>0</v>
      </c>
      <c r="BS44" s="626">
        <v>0</v>
      </c>
      <c r="BT44" s="626">
        <v>0</v>
      </c>
      <c r="BU44" s="626">
        <v>0</v>
      </c>
      <c r="BV44" s="626">
        <v>0</v>
      </c>
      <c r="BW44" s="626">
        <v>0</v>
      </c>
      <c r="BX44" s="626">
        <v>0</v>
      </c>
      <c r="BY44" s="626">
        <v>0</v>
      </c>
      <c r="BZ44" s="626">
        <v>0</v>
      </c>
      <c r="CA44" s="626">
        <v>0</v>
      </c>
      <c r="CB44" s="626">
        <v>0</v>
      </c>
      <c r="CC44" s="626">
        <v>0</v>
      </c>
      <c r="CD44" s="626">
        <v>0</v>
      </c>
      <c r="CE44" s="626">
        <v>0</v>
      </c>
      <c r="CF44" s="626">
        <v>0</v>
      </c>
      <c r="CG44" s="626">
        <v>0</v>
      </c>
      <c r="CH44" s="626">
        <v>0</v>
      </c>
      <c r="CI44" s="626">
        <v>0</v>
      </c>
      <c r="CJ44" s="626">
        <v>0</v>
      </c>
      <c r="CK44" s="626">
        <v>0</v>
      </c>
      <c r="CL44" s="626">
        <v>0</v>
      </c>
      <c r="CM44" s="626">
        <v>0</v>
      </c>
      <c r="CN44" s="626">
        <v>0</v>
      </c>
      <c r="CO44" s="626">
        <v>0</v>
      </c>
      <c r="CP44" s="626">
        <v>0</v>
      </c>
      <c r="CQ44" s="626">
        <v>0</v>
      </c>
      <c r="CR44" s="626">
        <v>0</v>
      </c>
      <c r="CS44" s="626">
        <v>0</v>
      </c>
      <c r="CT44" s="626">
        <v>0</v>
      </c>
      <c r="CU44" s="626">
        <v>0</v>
      </c>
      <c r="CV44" s="626">
        <v>0</v>
      </c>
      <c r="CW44" s="626">
        <v>0</v>
      </c>
      <c r="CX44" s="626">
        <v>0</v>
      </c>
      <c r="CY44" s="626">
        <v>0</v>
      </c>
      <c r="CZ44" s="626">
        <v>0</v>
      </c>
      <c r="DA44" s="626">
        <v>0</v>
      </c>
      <c r="DB44" s="626">
        <v>0</v>
      </c>
      <c r="DC44" s="626">
        <v>0</v>
      </c>
      <c r="DD44" s="626">
        <v>0</v>
      </c>
      <c r="DE44" s="626">
        <v>0</v>
      </c>
      <c r="DF44" s="626">
        <v>0</v>
      </c>
      <c r="DG44" s="626">
        <v>0</v>
      </c>
      <c r="DH44" s="626">
        <v>0</v>
      </c>
      <c r="DI44" s="626">
        <v>0</v>
      </c>
      <c r="DJ44" s="626">
        <v>0</v>
      </c>
      <c r="DK44" s="626">
        <v>0</v>
      </c>
      <c r="DL44" s="626">
        <v>0</v>
      </c>
      <c r="DM44" s="626">
        <v>0</v>
      </c>
      <c r="DN44" s="626">
        <v>0</v>
      </c>
      <c r="DO44" s="626">
        <v>0</v>
      </c>
      <c r="DP44" s="626">
        <v>0</v>
      </c>
      <c r="DQ44" s="626">
        <v>0</v>
      </c>
      <c r="DR44" s="626">
        <v>0</v>
      </c>
      <c r="DS44" s="626">
        <v>0</v>
      </c>
      <c r="DT44" s="626">
        <v>0</v>
      </c>
      <c r="DU44" s="626">
        <v>0</v>
      </c>
      <c r="DV44" s="626">
        <v>0</v>
      </c>
      <c r="DW44" s="626">
        <v>0</v>
      </c>
      <c r="DX44" s="626">
        <v>0</v>
      </c>
      <c r="DY44" s="626">
        <v>0</v>
      </c>
      <c r="DZ44" s="626">
        <v>0</v>
      </c>
      <c r="EA44" s="626">
        <v>0</v>
      </c>
      <c r="EB44" s="626">
        <v>0</v>
      </c>
      <c r="EC44" s="626">
        <v>0</v>
      </c>
      <c r="ED44" s="626">
        <v>0</v>
      </c>
      <c r="EE44" s="626">
        <v>0</v>
      </c>
      <c r="EF44" s="626">
        <v>0</v>
      </c>
      <c r="EG44" s="626">
        <v>0</v>
      </c>
      <c r="EH44" s="626">
        <v>0</v>
      </c>
      <c r="EI44" s="626">
        <v>0</v>
      </c>
      <c r="EJ44" s="626">
        <v>0</v>
      </c>
      <c r="EK44" s="626">
        <v>0</v>
      </c>
      <c r="EL44" s="626">
        <v>0</v>
      </c>
      <c r="EM44" s="626">
        <v>0</v>
      </c>
      <c r="EN44" s="626">
        <v>0</v>
      </c>
      <c r="EO44" s="626">
        <v>0</v>
      </c>
      <c r="EP44" s="626">
        <v>0</v>
      </c>
      <c r="EQ44" s="626">
        <v>0</v>
      </c>
      <c r="ER44" s="626">
        <v>0</v>
      </c>
      <c r="ES44" s="626">
        <v>0</v>
      </c>
      <c r="ET44" s="626">
        <v>0</v>
      </c>
      <c r="EU44" s="626">
        <v>0</v>
      </c>
      <c r="EV44" s="626">
        <v>0</v>
      </c>
      <c r="EW44" s="626">
        <v>0</v>
      </c>
      <c r="EX44" s="626">
        <v>0</v>
      </c>
      <c r="EY44" s="626">
        <v>0</v>
      </c>
      <c r="EZ44" s="626">
        <v>0</v>
      </c>
      <c r="FA44" s="626">
        <v>0</v>
      </c>
      <c r="FB44" s="626">
        <v>0</v>
      </c>
      <c r="FC44" s="626">
        <v>0</v>
      </c>
      <c r="FD44" s="626">
        <v>0</v>
      </c>
      <c r="FE44" s="626">
        <v>0</v>
      </c>
      <c r="FF44" s="626">
        <v>0</v>
      </c>
      <c r="FG44" s="626">
        <v>0</v>
      </c>
      <c r="FH44" s="626">
        <v>0</v>
      </c>
      <c r="FI44" s="626">
        <v>0</v>
      </c>
      <c r="FJ44" s="626">
        <v>0</v>
      </c>
      <c r="FK44" s="626">
        <v>0</v>
      </c>
      <c r="FL44" s="626">
        <v>0</v>
      </c>
      <c r="FM44" s="626">
        <v>0</v>
      </c>
      <c r="FN44" s="626">
        <v>0</v>
      </c>
      <c r="FO44" s="626">
        <v>0</v>
      </c>
      <c r="FP44" s="626">
        <v>0</v>
      </c>
      <c r="FQ44" s="626">
        <v>0</v>
      </c>
      <c r="FR44" s="626">
        <v>0</v>
      </c>
      <c r="FS44" s="626">
        <v>0</v>
      </c>
      <c r="FT44" s="626">
        <v>0</v>
      </c>
      <c r="FU44" s="626">
        <v>0</v>
      </c>
      <c r="FV44" s="626">
        <v>0</v>
      </c>
      <c r="FW44" s="626">
        <v>0</v>
      </c>
      <c r="FX44" s="626">
        <v>0</v>
      </c>
      <c r="FY44" s="626">
        <v>0</v>
      </c>
      <c r="FZ44" s="626">
        <v>0</v>
      </c>
      <c r="GA44" s="626">
        <v>0</v>
      </c>
      <c r="GB44" s="626">
        <v>0</v>
      </c>
      <c r="GC44" s="626">
        <v>0</v>
      </c>
      <c r="GD44" s="626">
        <v>0</v>
      </c>
      <c r="GE44" s="626">
        <v>0</v>
      </c>
      <c r="GF44" s="626">
        <v>0</v>
      </c>
      <c r="GG44" s="626">
        <v>0</v>
      </c>
      <c r="GH44" s="626">
        <v>0</v>
      </c>
      <c r="GI44" s="626">
        <v>0</v>
      </c>
      <c r="GJ44" s="626">
        <v>0</v>
      </c>
    </row>
    <row r="45" spans="1:192" s="352" customFormat="1" x14ac:dyDescent="0.25">
      <c r="A45" s="247"/>
      <c r="B45" s="247"/>
      <c r="C45" s="248"/>
      <c r="D45" s="249"/>
      <c r="E45" s="618" t="s">
        <v>442</v>
      </c>
      <c r="F45" s="618"/>
      <c r="G45" s="618" t="s">
        <v>107</v>
      </c>
      <c r="H45" s="618">
        <f xml:space="preserve"> SUM(J45:GJ45)</f>
        <v>88409.618410193754</v>
      </c>
      <c r="I45" s="618"/>
      <c r="J45" s="627">
        <v>0</v>
      </c>
      <c r="K45" s="627">
        <v>0</v>
      </c>
      <c r="L45" s="627">
        <v>0</v>
      </c>
      <c r="M45" s="627">
        <v>0</v>
      </c>
      <c r="N45" s="627">
        <v>0</v>
      </c>
      <c r="O45" s="627">
        <v>0</v>
      </c>
      <c r="P45" s="627">
        <v>0</v>
      </c>
      <c r="Q45" s="627">
        <v>0</v>
      </c>
      <c r="R45" s="627">
        <v>4250</v>
      </c>
      <c r="S45" s="627">
        <v>7685</v>
      </c>
      <c r="T45" s="627">
        <v>4141.25</v>
      </c>
      <c r="U45" s="627">
        <v>4141.25</v>
      </c>
      <c r="V45" s="627">
        <v>4141.25</v>
      </c>
      <c r="W45" s="627">
        <v>4141.25</v>
      </c>
      <c r="X45" s="627">
        <v>4141.25</v>
      </c>
      <c r="Y45" s="627">
        <v>4141.25</v>
      </c>
      <c r="Z45" s="627">
        <v>4148.2425459242713</v>
      </c>
      <c r="AA45" s="627">
        <v>4161.6675597571921</v>
      </c>
      <c r="AB45" s="627">
        <v>4173.0564885669737</v>
      </c>
      <c r="AC45" s="627">
        <v>4186.9032520318906</v>
      </c>
      <c r="AD45" s="627">
        <v>4197.4397044937468</v>
      </c>
      <c r="AE45" s="627">
        <v>4212.2891793343097</v>
      </c>
      <c r="AF45" s="627">
        <v>4225.0430549139692</v>
      </c>
      <c r="AG45" s="627">
        <v>4234.2911226738115</v>
      </c>
      <c r="AH45" s="627">
        <v>4250.6560389692195</v>
      </c>
      <c r="AI45" s="627">
        <v>4259.038885245569</v>
      </c>
      <c r="AJ45" s="627">
        <v>9578.4905782828191</v>
      </c>
      <c r="AK45" s="627">
        <v>0</v>
      </c>
      <c r="AL45" s="627">
        <v>0</v>
      </c>
      <c r="AM45" s="627">
        <v>0</v>
      </c>
      <c r="AN45" s="627">
        <v>0</v>
      </c>
      <c r="AO45" s="627">
        <v>0</v>
      </c>
      <c r="AP45" s="627">
        <v>0</v>
      </c>
      <c r="AQ45" s="627">
        <v>0</v>
      </c>
      <c r="AR45" s="627">
        <v>0</v>
      </c>
      <c r="AS45" s="627">
        <v>0</v>
      </c>
      <c r="AT45" s="627">
        <v>0</v>
      </c>
      <c r="AU45" s="627">
        <v>0</v>
      </c>
      <c r="AV45" s="627">
        <v>0</v>
      </c>
      <c r="AW45" s="627">
        <v>0</v>
      </c>
      <c r="AX45" s="627">
        <v>0</v>
      </c>
      <c r="AY45" s="627">
        <v>0</v>
      </c>
      <c r="AZ45" s="627">
        <v>0</v>
      </c>
      <c r="BA45" s="627">
        <v>0</v>
      </c>
      <c r="BB45" s="627">
        <v>0</v>
      </c>
      <c r="BC45" s="627">
        <v>0</v>
      </c>
      <c r="BD45" s="627">
        <v>0</v>
      </c>
      <c r="BE45" s="627">
        <v>0</v>
      </c>
      <c r="BF45" s="627">
        <v>0</v>
      </c>
      <c r="BG45" s="627">
        <v>0</v>
      </c>
      <c r="BH45" s="627">
        <v>0</v>
      </c>
      <c r="BI45" s="627">
        <v>0</v>
      </c>
      <c r="BJ45" s="627">
        <v>0</v>
      </c>
      <c r="BK45" s="627">
        <v>0</v>
      </c>
      <c r="BL45" s="627">
        <v>0</v>
      </c>
      <c r="BM45" s="627">
        <v>0</v>
      </c>
      <c r="BN45" s="627">
        <v>0</v>
      </c>
      <c r="BO45" s="627">
        <v>0</v>
      </c>
      <c r="BP45" s="627">
        <v>0</v>
      </c>
      <c r="BQ45" s="627">
        <v>0</v>
      </c>
      <c r="BR45" s="627">
        <v>0</v>
      </c>
      <c r="BS45" s="627">
        <v>0</v>
      </c>
      <c r="BT45" s="627">
        <v>0</v>
      </c>
      <c r="BU45" s="627">
        <v>0</v>
      </c>
      <c r="BV45" s="627">
        <v>0</v>
      </c>
      <c r="BW45" s="627">
        <v>0</v>
      </c>
      <c r="BX45" s="627">
        <v>0</v>
      </c>
      <c r="BY45" s="627">
        <v>0</v>
      </c>
      <c r="BZ45" s="627">
        <v>0</v>
      </c>
      <c r="CA45" s="627">
        <v>0</v>
      </c>
      <c r="CB45" s="627">
        <v>0</v>
      </c>
      <c r="CC45" s="627">
        <v>0</v>
      </c>
      <c r="CD45" s="627">
        <v>0</v>
      </c>
      <c r="CE45" s="627">
        <v>0</v>
      </c>
      <c r="CF45" s="627">
        <v>0</v>
      </c>
      <c r="CG45" s="627">
        <v>0</v>
      </c>
      <c r="CH45" s="627">
        <v>0</v>
      </c>
      <c r="CI45" s="627">
        <v>0</v>
      </c>
      <c r="CJ45" s="627">
        <v>0</v>
      </c>
      <c r="CK45" s="627">
        <v>0</v>
      </c>
      <c r="CL45" s="627">
        <v>0</v>
      </c>
      <c r="CM45" s="627">
        <v>0</v>
      </c>
      <c r="CN45" s="627">
        <v>0</v>
      </c>
      <c r="CO45" s="627">
        <v>0</v>
      </c>
      <c r="CP45" s="627">
        <v>0</v>
      </c>
      <c r="CQ45" s="627">
        <v>0</v>
      </c>
      <c r="CR45" s="627">
        <v>0</v>
      </c>
      <c r="CS45" s="627">
        <v>0</v>
      </c>
      <c r="CT45" s="627">
        <v>0</v>
      </c>
      <c r="CU45" s="627">
        <v>0</v>
      </c>
      <c r="CV45" s="627">
        <v>0</v>
      </c>
      <c r="CW45" s="627">
        <v>0</v>
      </c>
      <c r="CX45" s="627">
        <v>0</v>
      </c>
      <c r="CY45" s="627">
        <v>0</v>
      </c>
      <c r="CZ45" s="627">
        <v>0</v>
      </c>
      <c r="DA45" s="627">
        <v>0</v>
      </c>
      <c r="DB45" s="627">
        <v>0</v>
      </c>
      <c r="DC45" s="627">
        <v>0</v>
      </c>
      <c r="DD45" s="627">
        <v>0</v>
      </c>
      <c r="DE45" s="627">
        <v>0</v>
      </c>
      <c r="DF45" s="627">
        <v>0</v>
      </c>
      <c r="DG45" s="627">
        <v>0</v>
      </c>
      <c r="DH45" s="627">
        <v>0</v>
      </c>
      <c r="DI45" s="627">
        <v>0</v>
      </c>
      <c r="DJ45" s="627">
        <v>0</v>
      </c>
      <c r="DK45" s="627">
        <v>0</v>
      </c>
      <c r="DL45" s="627">
        <v>0</v>
      </c>
      <c r="DM45" s="627">
        <v>0</v>
      </c>
      <c r="DN45" s="627">
        <v>0</v>
      </c>
      <c r="DO45" s="627">
        <v>0</v>
      </c>
      <c r="DP45" s="627">
        <v>0</v>
      </c>
      <c r="DQ45" s="627">
        <v>0</v>
      </c>
      <c r="DR45" s="627">
        <v>0</v>
      </c>
      <c r="DS45" s="627">
        <v>0</v>
      </c>
      <c r="DT45" s="627">
        <v>0</v>
      </c>
      <c r="DU45" s="627">
        <v>0</v>
      </c>
      <c r="DV45" s="627">
        <v>0</v>
      </c>
      <c r="DW45" s="627">
        <v>0</v>
      </c>
      <c r="DX45" s="627">
        <v>0</v>
      </c>
      <c r="DY45" s="627">
        <v>0</v>
      </c>
      <c r="DZ45" s="627">
        <v>0</v>
      </c>
      <c r="EA45" s="627">
        <v>0</v>
      </c>
      <c r="EB45" s="627">
        <v>0</v>
      </c>
      <c r="EC45" s="627">
        <v>0</v>
      </c>
      <c r="ED45" s="627">
        <v>0</v>
      </c>
      <c r="EE45" s="627">
        <v>0</v>
      </c>
      <c r="EF45" s="627">
        <v>0</v>
      </c>
      <c r="EG45" s="627">
        <v>0</v>
      </c>
      <c r="EH45" s="627">
        <v>0</v>
      </c>
      <c r="EI45" s="627">
        <v>0</v>
      </c>
      <c r="EJ45" s="627">
        <v>0</v>
      </c>
      <c r="EK45" s="627">
        <v>0</v>
      </c>
      <c r="EL45" s="627">
        <v>0</v>
      </c>
      <c r="EM45" s="627">
        <v>0</v>
      </c>
      <c r="EN45" s="627">
        <v>0</v>
      </c>
      <c r="EO45" s="627">
        <v>0</v>
      </c>
      <c r="EP45" s="627">
        <v>0</v>
      </c>
      <c r="EQ45" s="627">
        <v>0</v>
      </c>
      <c r="ER45" s="627">
        <v>0</v>
      </c>
      <c r="ES45" s="627">
        <v>0</v>
      </c>
      <c r="ET45" s="627">
        <v>0</v>
      </c>
      <c r="EU45" s="627">
        <v>0</v>
      </c>
      <c r="EV45" s="627">
        <v>0</v>
      </c>
      <c r="EW45" s="627">
        <v>0</v>
      </c>
      <c r="EX45" s="627">
        <v>0</v>
      </c>
      <c r="EY45" s="627">
        <v>0</v>
      </c>
      <c r="EZ45" s="627">
        <v>0</v>
      </c>
      <c r="FA45" s="627">
        <v>0</v>
      </c>
      <c r="FB45" s="627">
        <v>0</v>
      </c>
      <c r="FC45" s="627">
        <v>0</v>
      </c>
      <c r="FD45" s="627">
        <v>0</v>
      </c>
      <c r="FE45" s="627">
        <v>0</v>
      </c>
      <c r="FF45" s="627">
        <v>0</v>
      </c>
      <c r="FG45" s="627">
        <v>0</v>
      </c>
      <c r="FH45" s="627">
        <v>0</v>
      </c>
      <c r="FI45" s="627">
        <v>0</v>
      </c>
      <c r="FJ45" s="627">
        <v>0</v>
      </c>
      <c r="FK45" s="627">
        <v>0</v>
      </c>
      <c r="FL45" s="627">
        <v>0</v>
      </c>
      <c r="FM45" s="627">
        <v>0</v>
      </c>
      <c r="FN45" s="627">
        <v>0</v>
      </c>
      <c r="FO45" s="627">
        <v>0</v>
      </c>
      <c r="FP45" s="627">
        <v>0</v>
      </c>
      <c r="FQ45" s="627">
        <v>0</v>
      </c>
      <c r="FR45" s="627">
        <v>0</v>
      </c>
      <c r="FS45" s="627">
        <v>0</v>
      </c>
      <c r="FT45" s="627">
        <v>0</v>
      </c>
      <c r="FU45" s="627">
        <v>0</v>
      </c>
      <c r="FV45" s="627">
        <v>0</v>
      </c>
      <c r="FW45" s="627">
        <v>0</v>
      </c>
      <c r="FX45" s="627">
        <v>0</v>
      </c>
      <c r="FY45" s="627">
        <v>0</v>
      </c>
      <c r="FZ45" s="627">
        <v>0</v>
      </c>
      <c r="GA45" s="627">
        <v>0</v>
      </c>
      <c r="GB45" s="627">
        <v>0</v>
      </c>
      <c r="GC45" s="627">
        <v>0</v>
      </c>
      <c r="GD45" s="627">
        <v>0</v>
      </c>
      <c r="GE45" s="627">
        <v>0</v>
      </c>
      <c r="GF45" s="627">
        <v>0</v>
      </c>
      <c r="GG45" s="627">
        <v>0</v>
      </c>
      <c r="GH45" s="627">
        <v>0</v>
      </c>
      <c r="GI45" s="627">
        <v>0</v>
      </c>
      <c r="GJ45" s="627">
        <v>0</v>
      </c>
    </row>
    <row r="46" spans="1:192" s="352" customFormat="1" x14ac:dyDescent="0.25">
      <c r="A46" s="247"/>
      <c r="B46" s="247"/>
      <c r="C46" s="248"/>
      <c r="D46" s="249"/>
      <c r="E46" s="618"/>
      <c r="F46" s="618"/>
      <c r="G46" s="618"/>
      <c r="H46" s="618"/>
      <c r="I46" s="292"/>
      <c r="J46" s="618"/>
      <c r="K46" s="618"/>
      <c r="L46" s="618"/>
      <c r="M46" s="618"/>
      <c r="N46" s="618"/>
      <c r="O46" s="618"/>
      <c r="P46" s="618"/>
      <c r="Q46" s="618"/>
      <c r="R46" s="618"/>
      <c r="S46" s="618"/>
      <c r="T46" s="618"/>
      <c r="U46" s="618"/>
      <c r="V46" s="618"/>
      <c r="W46" s="618"/>
      <c r="X46" s="618"/>
      <c r="Y46" s="618"/>
      <c r="Z46" s="618"/>
      <c r="AA46" s="618"/>
      <c r="AB46" s="618"/>
      <c r="AC46" s="618"/>
      <c r="AD46" s="618"/>
      <c r="AE46" s="618"/>
      <c r="AF46" s="618"/>
      <c r="AG46" s="618"/>
      <c r="AH46" s="618"/>
      <c r="AI46" s="618"/>
      <c r="AJ46" s="618"/>
      <c r="AK46" s="618"/>
      <c r="AL46" s="618"/>
      <c r="AM46" s="618"/>
      <c r="AN46" s="618"/>
      <c r="AO46" s="618"/>
      <c r="AP46" s="618"/>
      <c r="AQ46" s="618"/>
      <c r="AR46" s="618"/>
      <c r="AS46" s="618"/>
      <c r="AT46" s="618"/>
      <c r="AU46" s="618"/>
      <c r="AV46" s="618"/>
      <c r="AW46" s="618"/>
      <c r="AX46" s="618"/>
      <c r="AY46" s="618"/>
      <c r="AZ46" s="618"/>
      <c r="BA46" s="618"/>
      <c r="BB46" s="618"/>
      <c r="BC46" s="618"/>
      <c r="BD46" s="618"/>
      <c r="BE46" s="618"/>
      <c r="BF46" s="618"/>
      <c r="BG46" s="618"/>
      <c r="BH46" s="618"/>
      <c r="BI46" s="618"/>
      <c r="BJ46" s="618"/>
      <c r="BK46" s="618"/>
      <c r="BL46" s="618"/>
      <c r="BM46" s="618"/>
      <c r="BN46" s="618"/>
      <c r="BO46" s="618"/>
      <c r="BP46" s="618"/>
      <c r="BQ46" s="618"/>
      <c r="BR46" s="618"/>
      <c r="BS46" s="618"/>
      <c r="BT46" s="618"/>
      <c r="BU46" s="618"/>
      <c r="BV46" s="618"/>
      <c r="BW46" s="618"/>
      <c r="BX46" s="618"/>
      <c r="BY46" s="618"/>
      <c r="BZ46" s="618"/>
      <c r="CA46" s="618"/>
      <c r="CB46" s="618"/>
      <c r="CC46" s="618"/>
      <c r="CD46" s="618"/>
      <c r="CE46" s="618"/>
      <c r="CF46" s="618"/>
      <c r="CG46" s="618"/>
      <c r="CH46" s="618"/>
      <c r="CI46" s="618"/>
      <c r="CJ46" s="618"/>
      <c r="CK46" s="618"/>
      <c r="CL46" s="618"/>
      <c r="CM46" s="618"/>
      <c r="CN46" s="618"/>
      <c r="CO46" s="618"/>
      <c r="CP46" s="618"/>
      <c r="CQ46" s="618"/>
      <c r="CR46" s="618"/>
      <c r="CS46" s="618"/>
      <c r="CT46" s="618"/>
      <c r="CU46" s="618"/>
      <c r="CV46" s="618"/>
      <c r="CW46" s="618"/>
      <c r="CX46" s="618"/>
      <c r="CY46" s="618"/>
      <c r="CZ46" s="618"/>
      <c r="DA46" s="618"/>
      <c r="DB46" s="618"/>
      <c r="DC46" s="618"/>
      <c r="DD46" s="618"/>
      <c r="DE46" s="618"/>
      <c r="DF46" s="618"/>
      <c r="DG46" s="618"/>
      <c r="DH46" s="618"/>
      <c r="DI46" s="618"/>
      <c r="DJ46" s="618"/>
      <c r="DK46" s="618"/>
      <c r="DL46" s="618"/>
      <c r="DM46" s="618"/>
      <c r="DN46" s="618"/>
      <c r="DO46" s="618"/>
      <c r="DP46" s="618"/>
      <c r="DQ46" s="618"/>
      <c r="DR46" s="618"/>
      <c r="DS46" s="618"/>
      <c r="DT46" s="618"/>
      <c r="DU46" s="618"/>
      <c r="DV46" s="618"/>
      <c r="DW46" s="618"/>
      <c r="DX46" s="618"/>
      <c r="DY46" s="618"/>
      <c r="DZ46" s="618"/>
      <c r="EA46" s="618"/>
      <c r="EB46" s="618"/>
      <c r="EC46" s="618"/>
      <c r="ED46" s="618"/>
      <c r="EE46" s="618"/>
      <c r="EF46" s="618"/>
      <c r="EG46" s="618"/>
      <c r="EH46" s="618"/>
      <c r="EI46" s="618"/>
      <c r="EJ46" s="618"/>
      <c r="EK46" s="618"/>
      <c r="EL46" s="618"/>
      <c r="EM46" s="618"/>
      <c r="EN46" s="618"/>
      <c r="EO46" s="618"/>
      <c r="EP46" s="618"/>
      <c r="EQ46" s="618"/>
      <c r="ER46" s="618"/>
      <c r="ES46" s="618"/>
      <c r="ET46" s="618"/>
      <c r="EU46" s="618"/>
      <c r="EV46" s="618"/>
      <c r="EW46" s="618"/>
      <c r="EX46" s="618"/>
      <c r="EY46" s="618"/>
      <c r="EZ46" s="618"/>
      <c r="FA46" s="618"/>
      <c r="FB46" s="618"/>
      <c r="FC46" s="618"/>
      <c r="FD46" s="618"/>
      <c r="FE46" s="618"/>
      <c r="FF46" s="618"/>
      <c r="FG46" s="618"/>
      <c r="FH46" s="618"/>
      <c r="FI46" s="618"/>
      <c r="FJ46" s="618"/>
      <c r="FK46" s="618"/>
      <c r="FL46" s="618"/>
      <c r="FM46" s="618"/>
      <c r="FN46" s="618"/>
      <c r="FO46" s="618"/>
      <c r="FP46" s="618"/>
      <c r="FQ46" s="618"/>
      <c r="FR46" s="618"/>
      <c r="FS46" s="618"/>
      <c r="FT46" s="618"/>
      <c r="FU46" s="618"/>
      <c r="FV46" s="618"/>
      <c r="FW46" s="618"/>
      <c r="FX46" s="618"/>
      <c r="FY46" s="618"/>
      <c r="FZ46" s="618"/>
      <c r="GA46" s="618"/>
      <c r="GB46" s="618"/>
      <c r="GC46" s="618"/>
      <c r="GD46" s="618"/>
      <c r="GE46" s="618"/>
      <c r="GF46" s="618"/>
      <c r="GG46" s="618"/>
      <c r="GH46" s="618"/>
      <c r="GI46" s="618"/>
      <c r="GJ46" s="618"/>
    </row>
    <row r="47" spans="1:192" s="352" customFormat="1" x14ac:dyDescent="0.25">
      <c r="A47" s="247"/>
      <c r="B47" s="247" t="s">
        <v>440</v>
      </c>
      <c r="C47" s="248"/>
      <c r="D47" s="249"/>
      <c r="E47" s="618"/>
      <c r="F47" s="618"/>
      <c r="G47" s="618"/>
      <c r="H47" s="618"/>
      <c r="I47" s="292"/>
      <c r="J47" s="618"/>
      <c r="K47" s="618"/>
      <c r="L47" s="618"/>
      <c r="M47" s="618"/>
      <c r="N47" s="618"/>
      <c r="O47" s="618"/>
      <c r="P47" s="618"/>
      <c r="Q47" s="618"/>
      <c r="R47" s="618"/>
      <c r="S47" s="618"/>
      <c r="T47" s="618"/>
      <c r="U47" s="618"/>
      <c r="V47" s="618"/>
      <c r="W47" s="618"/>
      <c r="X47" s="618"/>
      <c r="Y47" s="618"/>
      <c r="Z47" s="618"/>
      <c r="AA47" s="618"/>
      <c r="AB47" s="618"/>
      <c r="AC47" s="618"/>
      <c r="AD47" s="618"/>
      <c r="AE47" s="618"/>
      <c r="AF47" s="618"/>
      <c r="AG47" s="618"/>
      <c r="AH47" s="618"/>
      <c r="AI47" s="618"/>
      <c r="AJ47" s="618"/>
      <c r="AK47" s="618"/>
      <c r="AL47" s="618"/>
      <c r="AM47" s="618"/>
      <c r="AN47" s="618"/>
      <c r="AO47" s="618"/>
      <c r="AP47" s="618"/>
      <c r="AQ47" s="618"/>
      <c r="AR47" s="618"/>
      <c r="AS47" s="618"/>
      <c r="AT47" s="618"/>
      <c r="AU47" s="618"/>
      <c r="AV47" s="618"/>
      <c r="AW47" s="618"/>
      <c r="AX47" s="618"/>
      <c r="AY47" s="618"/>
      <c r="AZ47" s="618"/>
      <c r="BA47" s="618"/>
      <c r="BB47" s="618"/>
      <c r="BC47" s="618"/>
      <c r="BD47" s="618"/>
      <c r="BE47" s="618"/>
      <c r="BF47" s="618"/>
      <c r="BG47" s="618"/>
      <c r="BH47" s="618"/>
      <c r="BI47" s="618"/>
      <c r="BJ47" s="618"/>
      <c r="BK47" s="618"/>
      <c r="BL47" s="618"/>
      <c r="BM47" s="618"/>
      <c r="BN47" s="618"/>
      <c r="BO47" s="618"/>
      <c r="BP47" s="618"/>
      <c r="BQ47" s="618"/>
      <c r="BR47" s="618"/>
      <c r="BS47" s="618"/>
      <c r="BT47" s="618"/>
      <c r="BU47" s="618"/>
      <c r="BV47" s="618"/>
      <c r="BW47" s="618"/>
      <c r="BX47" s="618"/>
      <c r="BY47" s="618"/>
      <c r="BZ47" s="618"/>
      <c r="CA47" s="618"/>
      <c r="CB47" s="618"/>
      <c r="CC47" s="618"/>
      <c r="CD47" s="618"/>
      <c r="CE47" s="618"/>
      <c r="CF47" s="618"/>
      <c r="CG47" s="618"/>
      <c r="CH47" s="618"/>
      <c r="CI47" s="618"/>
      <c r="CJ47" s="618"/>
      <c r="CK47" s="618"/>
      <c r="CL47" s="618"/>
      <c r="CM47" s="618"/>
      <c r="CN47" s="618"/>
      <c r="CO47" s="618"/>
      <c r="CP47" s="618"/>
      <c r="CQ47" s="618"/>
      <c r="CR47" s="618"/>
      <c r="CS47" s="618"/>
      <c r="CT47" s="618"/>
      <c r="CU47" s="618"/>
      <c r="CV47" s="618"/>
      <c r="CW47" s="618"/>
      <c r="CX47" s="618"/>
      <c r="CY47" s="618"/>
      <c r="CZ47" s="618"/>
      <c r="DA47" s="618"/>
      <c r="DB47" s="618"/>
      <c r="DC47" s="618"/>
      <c r="DD47" s="618"/>
      <c r="DE47" s="618"/>
      <c r="DF47" s="618"/>
      <c r="DG47" s="618"/>
      <c r="DH47" s="618"/>
      <c r="DI47" s="618"/>
      <c r="DJ47" s="618"/>
      <c r="DK47" s="618"/>
      <c r="DL47" s="618"/>
      <c r="DM47" s="618"/>
      <c r="DN47" s="618"/>
      <c r="DO47" s="618"/>
      <c r="DP47" s="618"/>
      <c r="DQ47" s="618"/>
      <c r="DR47" s="618"/>
      <c r="DS47" s="618"/>
      <c r="DT47" s="618"/>
      <c r="DU47" s="618"/>
      <c r="DV47" s="618"/>
      <c r="DW47" s="618"/>
      <c r="DX47" s="618"/>
      <c r="DY47" s="618"/>
      <c r="DZ47" s="618"/>
      <c r="EA47" s="618"/>
      <c r="EB47" s="618"/>
      <c r="EC47" s="618"/>
      <c r="ED47" s="618"/>
      <c r="EE47" s="618"/>
      <c r="EF47" s="618"/>
      <c r="EG47" s="618"/>
      <c r="EH47" s="618"/>
      <c r="EI47" s="618"/>
      <c r="EJ47" s="618"/>
      <c r="EK47" s="618"/>
      <c r="EL47" s="618"/>
      <c r="EM47" s="618"/>
      <c r="EN47" s="618"/>
      <c r="EO47" s="618"/>
      <c r="EP47" s="618"/>
      <c r="EQ47" s="618"/>
      <c r="ER47" s="618"/>
      <c r="ES47" s="618"/>
      <c r="ET47" s="618"/>
      <c r="EU47" s="618"/>
      <c r="EV47" s="618"/>
      <c r="EW47" s="618"/>
      <c r="EX47" s="618"/>
      <c r="EY47" s="618"/>
      <c r="EZ47" s="618"/>
      <c r="FA47" s="618"/>
      <c r="FB47" s="618"/>
      <c r="FC47" s="618"/>
      <c r="FD47" s="618"/>
      <c r="FE47" s="618"/>
      <c r="FF47" s="618"/>
      <c r="FG47" s="618"/>
      <c r="FH47" s="618"/>
      <c r="FI47" s="618"/>
      <c r="FJ47" s="618"/>
      <c r="FK47" s="618"/>
      <c r="FL47" s="618"/>
      <c r="FM47" s="618"/>
      <c r="FN47" s="618"/>
      <c r="FO47" s="618"/>
      <c r="FP47" s="618"/>
      <c r="FQ47" s="618"/>
      <c r="FR47" s="618"/>
      <c r="FS47" s="618"/>
      <c r="FT47" s="618"/>
      <c r="FU47" s="618"/>
      <c r="FV47" s="618"/>
      <c r="FW47" s="618"/>
      <c r="FX47" s="618"/>
      <c r="FY47" s="618"/>
      <c r="FZ47" s="618"/>
      <c r="GA47" s="618"/>
      <c r="GB47" s="618"/>
      <c r="GC47" s="618"/>
      <c r="GD47" s="618"/>
      <c r="GE47" s="618"/>
      <c r="GF47" s="618"/>
      <c r="GG47" s="618"/>
      <c r="GH47" s="618"/>
      <c r="GI47" s="618"/>
      <c r="GJ47" s="618"/>
    </row>
    <row r="48" spans="1:192" s="352" customFormat="1" x14ac:dyDescent="0.25">
      <c r="A48" s="247"/>
      <c r="B48" s="247"/>
      <c r="C48" s="248"/>
      <c r="D48" s="249"/>
      <c r="E48" s="619" t="s">
        <v>11</v>
      </c>
      <c r="F48" s="619"/>
      <c r="G48" s="619" t="s">
        <v>6</v>
      </c>
      <c r="H48" s="619"/>
      <c r="I48" s="619"/>
      <c r="J48" s="626">
        <v>44196</v>
      </c>
      <c r="K48" s="626">
        <v>44286</v>
      </c>
      <c r="L48" s="626">
        <v>44377</v>
      </c>
      <c r="M48" s="626">
        <v>44469</v>
      </c>
      <c r="N48" s="626">
        <v>44561</v>
      </c>
      <c r="O48" s="626">
        <v>44651</v>
      </c>
      <c r="P48" s="626">
        <v>44742</v>
      </c>
      <c r="Q48" s="626">
        <v>44834</v>
      </c>
      <c r="R48" s="626">
        <v>44926</v>
      </c>
      <c r="S48" s="626">
        <v>45016</v>
      </c>
      <c r="T48" s="626">
        <v>45107</v>
      </c>
      <c r="U48" s="626">
        <v>45199</v>
      </c>
      <c r="V48" s="626">
        <v>45291</v>
      </c>
      <c r="W48" s="626">
        <v>45382</v>
      </c>
      <c r="X48" s="626">
        <v>45473</v>
      </c>
      <c r="Y48" s="626">
        <v>45565</v>
      </c>
      <c r="Z48" s="626">
        <v>45657</v>
      </c>
      <c r="AA48" s="626">
        <v>45747</v>
      </c>
      <c r="AB48" s="626">
        <v>45838</v>
      </c>
      <c r="AC48" s="626">
        <v>45930</v>
      </c>
      <c r="AD48" s="626">
        <v>46022</v>
      </c>
      <c r="AE48" s="626">
        <v>46112</v>
      </c>
      <c r="AF48" s="626">
        <v>46203</v>
      </c>
      <c r="AG48" s="626">
        <v>46295</v>
      </c>
      <c r="AH48" s="626">
        <v>46387</v>
      </c>
      <c r="AI48" s="626">
        <v>46477</v>
      </c>
      <c r="AJ48" s="626">
        <v>46568</v>
      </c>
      <c r="AK48" s="626">
        <v>46660</v>
      </c>
      <c r="AL48" s="626">
        <v>46752</v>
      </c>
      <c r="AM48" s="626">
        <v>46843</v>
      </c>
      <c r="AN48" s="626">
        <v>46934</v>
      </c>
      <c r="AO48" s="626">
        <v>47026</v>
      </c>
      <c r="AP48" s="626">
        <v>47118</v>
      </c>
      <c r="AQ48" s="626">
        <v>47208</v>
      </c>
      <c r="AR48" s="626">
        <v>47299</v>
      </c>
      <c r="AS48" s="626">
        <v>47391</v>
      </c>
      <c r="AT48" s="626">
        <v>47483</v>
      </c>
      <c r="AU48" s="626">
        <v>47573</v>
      </c>
      <c r="AV48" s="626">
        <v>47664</v>
      </c>
      <c r="AW48" s="626">
        <v>47756</v>
      </c>
      <c r="AX48" s="626">
        <v>47848</v>
      </c>
      <c r="AY48" s="626">
        <v>47938</v>
      </c>
      <c r="AZ48" s="626">
        <v>48029</v>
      </c>
      <c r="BA48" s="626">
        <v>48121</v>
      </c>
      <c r="BB48" s="626">
        <v>48213</v>
      </c>
      <c r="BC48" s="626">
        <v>48304</v>
      </c>
      <c r="BD48" s="626">
        <v>48395</v>
      </c>
      <c r="BE48" s="626">
        <v>48487</v>
      </c>
      <c r="BF48" s="626">
        <v>48579</v>
      </c>
      <c r="BG48" s="626">
        <v>48669</v>
      </c>
      <c r="BH48" s="626">
        <v>48760</v>
      </c>
      <c r="BI48" s="626">
        <v>48852</v>
      </c>
      <c r="BJ48" s="626">
        <v>48944</v>
      </c>
      <c r="BK48" s="626">
        <v>49034</v>
      </c>
      <c r="BL48" s="626">
        <v>49125</v>
      </c>
      <c r="BM48" s="626">
        <v>49217</v>
      </c>
      <c r="BN48" s="626">
        <v>49309</v>
      </c>
      <c r="BO48" s="626">
        <v>49399</v>
      </c>
      <c r="BP48" s="626">
        <v>49490</v>
      </c>
      <c r="BQ48" s="626">
        <v>49582</v>
      </c>
      <c r="BR48" s="626">
        <v>49674</v>
      </c>
      <c r="BS48" s="626">
        <v>49765</v>
      </c>
      <c r="BT48" s="626">
        <v>49856</v>
      </c>
      <c r="BU48" s="626">
        <v>49948</v>
      </c>
      <c r="BV48" s="626">
        <v>50040</v>
      </c>
      <c r="BW48" s="626">
        <v>50130</v>
      </c>
      <c r="BX48" s="626">
        <v>50221</v>
      </c>
      <c r="BY48" s="626">
        <v>50313</v>
      </c>
      <c r="BZ48" s="626">
        <v>50405</v>
      </c>
      <c r="CA48" s="626">
        <v>50495</v>
      </c>
      <c r="CB48" s="626">
        <v>50586</v>
      </c>
      <c r="CC48" s="626">
        <v>50678</v>
      </c>
      <c r="CD48" s="626">
        <v>50770</v>
      </c>
      <c r="CE48" s="626">
        <v>50860</v>
      </c>
      <c r="CF48" s="626">
        <v>50951</v>
      </c>
      <c r="CG48" s="626">
        <v>51043</v>
      </c>
      <c r="CH48" s="626">
        <v>51135</v>
      </c>
      <c r="CI48" s="626">
        <v>51226</v>
      </c>
      <c r="CJ48" s="626">
        <v>51317</v>
      </c>
      <c r="CK48" s="626">
        <v>51409</v>
      </c>
      <c r="CL48" s="626">
        <v>51501</v>
      </c>
      <c r="CM48" s="626">
        <v>51591</v>
      </c>
      <c r="CN48" s="626">
        <v>51682</v>
      </c>
      <c r="CO48" s="626">
        <v>51774</v>
      </c>
      <c r="CP48" s="626">
        <v>51866</v>
      </c>
      <c r="CQ48" s="626">
        <v>51956</v>
      </c>
      <c r="CR48" s="626">
        <v>52047</v>
      </c>
      <c r="CS48" s="626">
        <v>52139</v>
      </c>
      <c r="CT48" s="626">
        <v>52231</v>
      </c>
      <c r="CU48" s="626">
        <v>52321</v>
      </c>
      <c r="CV48" s="626">
        <v>52412</v>
      </c>
      <c r="CW48" s="626">
        <v>52504</v>
      </c>
      <c r="CX48" s="626">
        <v>52596</v>
      </c>
      <c r="CY48" s="626">
        <v>52687</v>
      </c>
      <c r="CZ48" s="626">
        <v>52778</v>
      </c>
      <c r="DA48" s="626">
        <v>52870</v>
      </c>
      <c r="DB48" s="626">
        <v>52962</v>
      </c>
      <c r="DC48" s="626">
        <v>53052</v>
      </c>
      <c r="DD48" s="626">
        <v>53143</v>
      </c>
      <c r="DE48" s="626">
        <v>53235</v>
      </c>
      <c r="DF48" s="626">
        <v>53327</v>
      </c>
      <c r="DG48" s="626">
        <v>53417</v>
      </c>
      <c r="DH48" s="626">
        <v>53508</v>
      </c>
      <c r="DI48" s="626">
        <v>53600</v>
      </c>
      <c r="DJ48" s="626">
        <v>53692</v>
      </c>
      <c r="DK48" s="626">
        <v>53782</v>
      </c>
      <c r="DL48" s="626">
        <v>53873</v>
      </c>
      <c r="DM48" s="626">
        <v>53965</v>
      </c>
      <c r="DN48" s="626">
        <v>54057</v>
      </c>
      <c r="DO48" s="626">
        <v>54148</v>
      </c>
      <c r="DP48" s="626">
        <v>54239</v>
      </c>
      <c r="DQ48" s="626">
        <v>54331</v>
      </c>
      <c r="DR48" s="626">
        <v>54423</v>
      </c>
      <c r="DS48" s="626">
        <v>54513</v>
      </c>
      <c r="DT48" s="626">
        <v>54604</v>
      </c>
      <c r="DU48" s="626">
        <v>54696</v>
      </c>
      <c r="DV48" s="626">
        <v>54788</v>
      </c>
      <c r="DW48" s="626">
        <v>54878</v>
      </c>
      <c r="DX48" s="626">
        <v>54969</v>
      </c>
      <c r="DY48" s="626">
        <v>55061</v>
      </c>
      <c r="DZ48" s="626">
        <v>55153</v>
      </c>
      <c r="EA48" s="626">
        <v>55243</v>
      </c>
      <c r="EB48" s="626">
        <v>55334</v>
      </c>
      <c r="EC48" s="626">
        <v>55426</v>
      </c>
      <c r="ED48" s="626">
        <v>55518</v>
      </c>
      <c r="EE48" s="626">
        <v>55609</v>
      </c>
      <c r="EF48" s="626">
        <v>55700</v>
      </c>
      <c r="EG48" s="626">
        <v>55792</v>
      </c>
      <c r="EH48" s="626">
        <v>55884</v>
      </c>
      <c r="EI48" s="626">
        <v>55974</v>
      </c>
      <c r="EJ48" s="626">
        <v>56065</v>
      </c>
      <c r="EK48" s="626">
        <v>56157</v>
      </c>
      <c r="EL48" s="626">
        <v>56249</v>
      </c>
      <c r="EM48" s="626">
        <v>56339</v>
      </c>
      <c r="EN48" s="626">
        <v>56430</v>
      </c>
      <c r="EO48" s="626">
        <v>56522</v>
      </c>
      <c r="EP48" s="626">
        <v>56614</v>
      </c>
      <c r="EQ48" s="626">
        <v>56704</v>
      </c>
      <c r="ER48" s="626">
        <v>56795</v>
      </c>
      <c r="ES48" s="626">
        <v>56887</v>
      </c>
      <c r="ET48" s="626">
        <v>56979</v>
      </c>
      <c r="EU48" s="626">
        <v>57070</v>
      </c>
      <c r="EV48" s="626">
        <v>57161</v>
      </c>
      <c r="EW48" s="626">
        <v>57253</v>
      </c>
      <c r="EX48" s="626">
        <v>57345</v>
      </c>
      <c r="EY48" s="626">
        <v>57435</v>
      </c>
      <c r="EZ48" s="626">
        <v>57526</v>
      </c>
      <c r="FA48" s="626">
        <v>57618</v>
      </c>
      <c r="FB48" s="626">
        <v>57710</v>
      </c>
      <c r="FC48" s="626">
        <v>57800</v>
      </c>
      <c r="FD48" s="626">
        <v>57891</v>
      </c>
      <c r="FE48" s="626">
        <v>57983</v>
      </c>
      <c r="FF48" s="626">
        <v>58075</v>
      </c>
      <c r="FG48" s="626">
        <v>58165</v>
      </c>
      <c r="FH48" s="626">
        <v>58256</v>
      </c>
      <c r="FI48" s="626">
        <v>58348</v>
      </c>
      <c r="FJ48" s="626">
        <v>58440</v>
      </c>
      <c r="FK48" s="626">
        <v>58531</v>
      </c>
      <c r="FL48" s="626">
        <v>58622</v>
      </c>
      <c r="FM48" s="626">
        <v>58714</v>
      </c>
      <c r="FN48" s="626">
        <v>58806</v>
      </c>
      <c r="FO48" s="626">
        <v>58896</v>
      </c>
      <c r="FP48" s="626">
        <v>58987</v>
      </c>
      <c r="FQ48" s="626">
        <v>59079</v>
      </c>
      <c r="FR48" s="626">
        <v>59171</v>
      </c>
      <c r="FS48" s="626">
        <v>59261</v>
      </c>
      <c r="FT48" s="626">
        <v>59352</v>
      </c>
      <c r="FU48" s="626">
        <v>59444</v>
      </c>
      <c r="FV48" s="626">
        <v>59536</v>
      </c>
      <c r="FW48" s="626">
        <v>59626</v>
      </c>
      <c r="FX48" s="626">
        <v>59717</v>
      </c>
      <c r="FY48" s="626">
        <v>59809</v>
      </c>
      <c r="FZ48" s="626">
        <v>59901</v>
      </c>
      <c r="GA48" s="626">
        <v>59992</v>
      </c>
      <c r="GB48" s="626">
        <v>60083</v>
      </c>
      <c r="GC48" s="626">
        <v>60175</v>
      </c>
      <c r="GD48" s="626">
        <v>60267</v>
      </c>
      <c r="GE48" s="626">
        <v>60357</v>
      </c>
      <c r="GF48" s="626">
        <v>60448</v>
      </c>
      <c r="GG48" s="626">
        <v>60540</v>
      </c>
      <c r="GH48" s="626">
        <v>60632</v>
      </c>
      <c r="GI48" s="626">
        <v>60722</v>
      </c>
      <c r="GJ48" s="626">
        <v>60813</v>
      </c>
    </row>
    <row r="49" spans="1:192" s="352" customFormat="1" x14ac:dyDescent="0.25">
      <c r="A49" s="247"/>
      <c r="B49" s="247"/>
      <c r="C49" s="248"/>
      <c r="D49" s="249"/>
      <c r="E49" s="618" t="s">
        <v>485</v>
      </c>
      <c r="F49" s="618"/>
      <c r="G49" s="618" t="s">
        <v>107</v>
      </c>
      <c r="H49" s="618">
        <f xml:space="preserve"> SUM(J49:GJ49)</f>
        <v>182104.76603313602</v>
      </c>
      <c r="I49" s="618"/>
      <c r="J49" s="627">
        <v>0</v>
      </c>
      <c r="K49" s="627">
        <v>0</v>
      </c>
      <c r="L49" s="627">
        <v>4.9620805166480478E-263</v>
      </c>
      <c r="M49" s="627">
        <v>3.1013003229050299E-264</v>
      </c>
      <c r="N49" s="627">
        <v>3.1013003229050299E-264</v>
      </c>
      <c r="O49" s="627">
        <v>5.88812712833853E-6</v>
      </c>
      <c r="P49" s="627">
        <v>9.18894650348984E-6</v>
      </c>
      <c r="Q49" s="627">
        <v>9.3930374390813318E-6</v>
      </c>
      <c r="R49" s="627">
        <v>1.000008597872849E-4</v>
      </c>
      <c r="S49" s="627">
        <v>1907.420167618717</v>
      </c>
      <c r="T49" s="627">
        <v>2111.0031124392772</v>
      </c>
      <c r="U49" s="627">
        <v>2516.2592891318868</v>
      </c>
      <c r="V49" s="627">
        <v>2376.9970740826625</v>
      </c>
      <c r="W49" s="627">
        <v>1950.9957461733229</v>
      </c>
      <c r="X49" s="627">
        <v>2069.2104961081241</v>
      </c>
      <c r="Y49" s="627">
        <v>2488.1840046737962</v>
      </c>
      <c r="Z49" s="627">
        <v>2349.6701824601155</v>
      </c>
      <c r="AA49" s="627">
        <v>1909.9637081736637</v>
      </c>
      <c r="AB49" s="627">
        <v>2058.5862911880181</v>
      </c>
      <c r="AC49" s="627">
        <v>2459.8225953133697</v>
      </c>
      <c r="AD49" s="627">
        <v>2322.0549629505676</v>
      </c>
      <c r="AE49" s="627">
        <v>1884.4104444938434</v>
      </c>
      <c r="AF49" s="627">
        <v>2031.9980322127108</v>
      </c>
      <c r="AG49" s="627">
        <v>2431.2394327524407</v>
      </c>
      <c r="AH49" s="627">
        <v>2294.2155734545058</v>
      </c>
      <c r="AI49" s="627">
        <v>1858.5949638060429</v>
      </c>
      <c r="AJ49" s="627">
        <v>2005.1333897294653</v>
      </c>
      <c r="AK49" s="627">
        <v>2402.3898440003418</v>
      </c>
      <c r="AL49" s="627">
        <v>2266.1075164527329</v>
      </c>
      <c r="AM49" s="627">
        <v>1847.6783961148278</v>
      </c>
      <c r="AN49" s="627">
        <v>1962.8020368175642</v>
      </c>
      <c r="AO49" s="627">
        <v>2373.2649387860124</v>
      </c>
      <c r="AP49" s="627">
        <v>2237.7219493012299</v>
      </c>
      <c r="AQ49" s="627">
        <v>1806.0803657649869</v>
      </c>
      <c r="AR49" s="627">
        <v>1950.4986527682154</v>
      </c>
      <c r="AS49" s="627">
        <v>2343.8148950321952</v>
      </c>
      <c r="AT49" s="627">
        <v>2209.0092436209839</v>
      </c>
      <c r="AU49" s="627">
        <v>1779.3764397945397</v>
      </c>
      <c r="AV49" s="627">
        <v>1922.7499413668911</v>
      </c>
      <c r="AW49" s="627">
        <v>2314.1108180732426</v>
      </c>
      <c r="AX49" s="627">
        <v>2180.0402665851534</v>
      </c>
      <c r="AY49" s="627">
        <v>1752.3755731215797</v>
      </c>
      <c r="AZ49" s="627">
        <v>1894.6881648060082</v>
      </c>
      <c r="BA49" s="627">
        <v>2284.1034399332761</v>
      </c>
      <c r="BB49" s="627">
        <v>2150.7659417807736</v>
      </c>
      <c r="BC49" s="627">
        <v>1739.6719469201125</v>
      </c>
      <c r="BD49" s="627">
        <v>1851.6869886717059</v>
      </c>
      <c r="BE49" s="627">
        <v>2253.7829925069332</v>
      </c>
      <c r="BF49" s="627">
        <v>2121.1765515501584</v>
      </c>
      <c r="BG49" s="627">
        <v>1697.3761051466659</v>
      </c>
      <c r="BH49" s="627">
        <v>1837.5413463471077</v>
      </c>
      <c r="BI49" s="627">
        <v>2223.0945233492594</v>
      </c>
      <c r="BJ49" s="627">
        <v>2091.2173551527981</v>
      </c>
      <c r="BK49" s="627">
        <v>1669.3722695710796</v>
      </c>
      <c r="BL49" s="627">
        <v>1808.4799876627881</v>
      </c>
      <c r="BM49" s="627">
        <v>2192.1165700550055</v>
      </c>
      <c r="BN49" s="627">
        <v>2060.9666251741555</v>
      </c>
      <c r="BO49" s="627">
        <v>1641.0333100383432</v>
      </c>
      <c r="BP49" s="627">
        <v>1779.0652288041119</v>
      </c>
      <c r="BQ49" s="627">
        <v>2160.7947913929634</v>
      </c>
      <c r="BR49" s="627">
        <v>2030.3702297513087</v>
      </c>
      <c r="BS49" s="627">
        <v>1626.3698698001099</v>
      </c>
      <c r="BT49" s="627">
        <v>1735.2510083121538</v>
      </c>
      <c r="BU49" s="627">
        <v>2129.1184493236397</v>
      </c>
      <c r="BV49" s="627">
        <v>1999.417484448124</v>
      </c>
      <c r="BW49" s="627">
        <v>1583.2321454829739</v>
      </c>
      <c r="BX49" s="627">
        <v>1719.0828621502919</v>
      </c>
      <c r="BY49" s="627">
        <v>2097.0269271536972</v>
      </c>
      <c r="BZ49" s="627">
        <v>1968.048004194339</v>
      </c>
      <c r="CA49" s="627">
        <v>1553.7642348501668</v>
      </c>
      <c r="CB49" s="627">
        <v>1688.5414751069611</v>
      </c>
      <c r="CC49" s="627">
        <v>2064.6069659629475</v>
      </c>
      <c r="CD49" s="627">
        <v>1936.3482354647954</v>
      </c>
      <c r="CE49" s="627">
        <v>1523.919195120764</v>
      </c>
      <c r="CF49" s="627">
        <v>1657.6023168631546</v>
      </c>
      <c r="CG49" s="627">
        <v>2031.7986233263568</v>
      </c>
      <c r="CH49" s="627">
        <v>1904.2584648992736</v>
      </c>
      <c r="CI49" s="627">
        <v>1507.1049834076321</v>
      </c>
      <c r="CJ49" s="627">
        <v>1612.81840645336</v>
      </c>
      <c r="CK49" s="627">
        <v>1998.5900896202977</v>
      </c>
      <c r="CL49" s="627">
        <v>1871.7669400022114</v>
      </c>
      <c r="CM49" s="627">
        <v>1446.1946105419247</v>
      </c>
      <c r="CN49" s="627">
        <v>1242.0857462253898</v>
      </c>
      <c r="CO49" s="627">
        <v>1587.2727236791422</v>
      </c>
      <c r="CP49" s="627">
        <v>1555.5275565203506</v>
      </c>
      <c r="CQ49" s="627">
        <v>1173.1198508651466</v>
      </c>
      <c r="CR49" s="627">
        <v>1202.398131112511</v>
      </c>
      <c r="CS49" s="627">
        <v>1550.1897829920067</v>
      </c>
      <c r="CT49" s="627">
        <v>1524.2750220588725</v>
      </c>
      <c r="CU49" s="627">
        <v>1144.7718023393286</v>
      </c>
      <c r="CV49" s="627">
        <v>1173.5896855817994</v>
      </c>
      <c r="CW49" s="627">
        <v>1519.7982181665025</v>
      </c>
      <c r="CX49" s="627">
        <v>1494.2391678361118</v>
      </c>
      <c r="CY49" s="627">
        <v>1129.4588751373371</v>
      </c>
      <c r="CZ49" s="627">
        <v>1132.1518660038751</v>
      </c>
      <c r="DA49" s="627">
        <v>1489.5716396991488</v>
      </c>
      <c r="DB49" s="627">
        <v>1464.3431616008647</v>
      </c>
      <c r="DC49" s="627">
        <v>1088.5943869899784</v>
      </c>
      <c r="DD49" s="627">
        <v>1116.363067763361</v>
      </c>
      <c r="DE49" s="627">
        <v>1459.3534269907423</v>
      </c>
      <c r="DF49" s="627">
        <v>1434.4355259136416</v>
      </c>
      <c r="DG49" s="627">
        <v>1060.5556812143673</v>
      </c>
      <c r="DH49" s="627">
        <v>1087.7843015570534</v>
      </c>
      <c r="DI49" s="627">
        <v>1429.1488345392797</v>
      </c>
      <c r="DJ49" s="627">
        <v>1404.5251125190007</v>
      </c>
      <c r="DK49" s="627">
        <v>1032.4581751555345</v>
      </c>
      <c r="DL49" s="627">
        <v>1059.1024388458191</v>
      </c>
      <c r="DM49" s="627">
        <v>1398.8347321783531</v>
      </c>
      <c r="DN49" s="627">
        <v>1473.390348473351</v>
      </c>
      <c r="DO49" s="627">
        <v>1161.4806412433759</v>
      </c>
      <c r="DP49" s="627">
        <v>-9.5289445671404003E-54</v>
      </c>
      <c r="DQ49" s="627">
        <v>-9.6350298693196451E-54</v>
      </c>
      <c r="DR49" s="627">
        <v>-9.6372549508765374E-54</v>
      </c>
      <c r="DS49" s="627">
        <v>-9.429031580238839E-54</v>
      </c>
      <c r="DT49" s="627">
        <v>-9.535939195167371E-54</v>
      </c>
      <c r="DU49" s="627">
        <v>-9.6424366476528656E-54</v>
      </c>
      <c r="DV49" s="627">
        <v>-9.6436863509930393E-54</v>
      </c>
      <c r="DW49" s="627">
        <v>-9.4358002544805488E-54</v>
      </c>
      <c r="DX49" s="627">
        <v>-9.5425720320894975E-54</v>
      </c>
      <c r="DY49" s="627">
        <v>-9.648532761507371E-54</v>
      </c>
      <c r="DZ49" s="627">
        <v>-9.6498129454168148E-54</v>
      </c>
      <c r="EA49" s="627">
        <v>-9.4420023877064367E-54</v>
      </c>
      <c r="EB49" s="627">
        <v>-9.5480591971796227E-54</v>
      </c>
      <c r="EC49" s="627">
        <v>-9.6543545502384189E-54</v>
      </c>
      <c r="ED49" s="627">
        <v>-9.6565796317953157E-54</v>
      </c>
      <c r="EE49" s="627">
        <v>-9.5532147204236448E-54</v>
      </c>
      <c r="EF49" s="627">
        <v>-9.5548126311367003E-54</v>
      </c>
      <c r="EG49" s="627">
        <v>-9.661883250848736E-54</v>
      </c>
      <c r="EH49" s="627">
        <v>-9.6631939153274511E-54</v>
      </c>
      <c r="EI49" s="627">
        <v>-9.4549731951740332E-54</v>
      </c>
      <c r="EJ49" s="627">
        <v>-9.5613550202826169E-54</v>
      </c>
      <c r="EK49" s="627">
        <v>-9.6685889760886851E-54</v>
      </c>
      <c r="EL49" s="627">
        <v>-9.6705702130913991E-54</v>
      </c>
      <c r="EM49" s="627">
        <v>-9.4614735078819354E-54</v>
      </c>
      <c r="EN49" s="627">
        <v>-9.5677466631348491E-54</v>
      </c>
      <c r="EO49" s="627">
        <v>-9.6742583619733743E-54</v>
      </c>
      <c r="EP49" s="627">
        <v>-9.6756604681599101E-54</v>
      </c>
      <c r="EQ49" s="627">
        <v>-9.4670792821437924E-54</v>
      </c>
      <c r="ER49" s="627">
        <v>-9.5739272611759226E-54</v>
      </c>
      <c r="ES49" s="627">
        <v>-9.6812688929060534E-54</v>
      </c>
      <c r="ET49" s="627">
        <v>-9.6833415716165847E-54</v>
      </c>
      <c r="EU49" s="627">
        <v>-9.5800174114407863E-54</v>
      </c>
      <c r="EV49" s="627">
        <v>-9.5810726354965777E-54</v>
      </c>
      <c r="EW49" s="627">
        <v>-9.6875783707454634E-54</v>
      </c>
      <c r="EX49" s="627">
        <v>-9.6894986466096315E-54</v>
      </c>
      <c r="EY49" s="627">
        <v>-9.4806762665236206E-54</v>
      </c>
      <c r="EZ49" s="627">
        <v>-9.58758487538376E-54</v>
      </c>
      <c r="FA49" s="627">
        <v>-9.6943755376932367E-54</v>
      </c>
      <c r="FB49" s="627">
        <v>-9.6963872552652185E-54</v>
      </c>
      <c r="FC49" s="627">
        <v>-9.486938035645909E-54</v>
      </c>
      <c r="FD49" s="627">
        <v>-9.594278010823362E-54</v>
      </c>
      <c r="FE49" s="627">
        <v>-9.7014470297644595E-54</v>
      </c>
      <c r="FF49" s="627">
        <v>-9.7035197084749919E-54</v>
      </c>
      <c r="FG49" s="627">
        <v>-9.4942434329552457E-54</v>
      </c>
      <c r="FH49" s="627">
        <v>-9.6010917432979141E-54</v>
      </c>
      <c r="FI49" s="627">
        <v>-9.7079089104502339E-54</v>
      </c>
      <c r="FJ49" s="627">
        <v>-9.7101949531456732E-54</v>
      </c>
      <c r="FK49" s="627">
        <v>-9.6059457739545607E-54</v>
      </c>
      <c r="FL49" s="627">
        <v>-9.6079054757724615E-54</v>
      </c>
      <c r="FM49" s="627">
        <v>-9.7149499219521842E-54</v>
      </c>
      <c r="FN49" s="627">
        <v>-9.7171140423705339E-54</v>
      </c>
      <c r="FO49" s="627">
        <v>-9.5077807814386699E-54</v>
      </c>
      <c r="FP49" s="627">
        <v>-9.615653835267855E-54</v>
      </c>
      <c r="FQ49" s="627">
        <v>-9.7231491950864933E-54</v>
      </c>
      <c r="FR49" s="627">
        <v>-9.7248256263964797E-54</v>
      </c>
      <c r="FS49" s="627">
        <v>-9.5151756325926138E-54</v>
      </c>
      <c r="FT49" s="627">
        <v>-9.6230705529171455E-54</v>
      </c>
      <c r="FU49" s="627">
        <v>-9.7303730900040758E-54</v>
      </c>
      <c r="FV49" s="627">
        <v>-9.7319275990369749E-54</v>
      </c>
      <c r="FW49" s="627">
        <v>-9.5215268555595047E-54</v>
      </c>
      <c r="FX49" s="627">
        <v>-9.6291305539232702E-54</v>
      </c>
      <c r="FY49" s="627">
        <v>-9.7369264123976675E-54</v>
      </c>
      <c r="FZ49" s="627">
        <v>-9.7381761157378412E-54</v>
      </c>
      <c r="GA49" s="627">
        <v>-9.6344066742022343E-54</v>
      </c>
      <c r="GB49" s="627">
        <v>-9.6355523460342414E-54</v>
      </c>
      <c r="GC49" s="627">
        <v>-9.7437235793454408E-54</v>
      </c>
      <c r="GD49" s="627">
        <v>-9.7457657774866997E-54</v>
      </c>
      <c r="GE49" s="627">
        <v>-9.535422019421345E-54</v>
      </c>
      <c r="GF49" s="627">
        <v>-9.6429690636835308E-54</v>
      </c>
      <c r="GG49" s="627">
        <v>-9.7501549794619428E-54</v>
      </c>
      <c r="GH49" s="627">
        <v>-9.7524105415881074E-54</v>
      </c>
      <c r="GI49" s="627">
        <v>-9.5426081449378771E-54</v>
      </c>
      <c r="GJ49" s="627">
        <v>-9.6505365276265022E-54</v>
      </c>
    </row>
    <row r="50" spans="1:192" s="625" customFormat="1" x14ac:dyDescent="0.25">
      <c r="A50" s="620"/>
      <c r="B50" s="620"/>
      <c r="C50" s="621"/>
      <c r="D50" s="622"/>
      <c r="E50" s="623"/>
      <c r="F50" s="623"/>
      <c r="G50" s="623"/>
      <c r="H50" s="623"/>
      <c r="I50" s="624"/>
      <c r="J50" s="623"/>
      <c r="K50" s="623"/>
      <c r="L50" s="623"/>
      <c r="M50" s="623"/>
      <c r="N50" s="623"/>
      <c r="O50" s="623"/>
      <c r="P50" s="623"/>
      <c r="Q50" s="623"/>
      <c r="R50" s="623"/>
      <c r="S50" s="623"/>
      <c r="T50" s="623"/>
      <c r="U50" s="623"/>
      <c r="V50" s="623"/>
      <c r="W50" s="623"/>
      <c r="X50" s="623"/>
      <c r="Y50" s="623"/>
      <c r="Z50" s="623"/>
      <c r="AA50" s="623"/>
      <c r="AB50" s="623"/>
      <c r="AC50" s="623"/>
      <c r="AD50" s="623"/>
      <c r="AE50" s="623"/>
      <c r="AF50" s="623"/>
      <c r="AG50" s="623"/>
      <c r="AH50" s="623"/>
      <c r="AI50" s="623"/>
      <c r="AJ50" s="623"/>
      <c r="AK50" s="623"/>
      <c r="AL50" s="623"/>
      <c r="AM50" s="623"/>
      <c r="AN50" s="623"/>
      <c r="AO50" s="623"/>
      <c r="AP50" s="623"/>
      <c r="AQ50" s="623"/>
      <c r="AR50" s="623"/>
      <c r="AS50" s="623"/>
      <c r="AT50" s="623"/>
      <c r="AU50" s="623"/>
      <c r="AV50" s="623"/>
      <c r="AW50" s="623"/>
      <c r="AX50" s="623"/>
      <c r="AY50" s="623"/>
      <c r="AZ50" s="623"/>
      <c r="BA50" s="623"/>
      <c r="BB50" s="623"/>
      <c r="BC50" s="623"/>
      <c r="BD50" s="623"/>
      <c r="BE50" s="623"/>
      <c r="BF50" s="623"/>
      <c r="BG50" s="623"/>
      <c r="BH50" s="623"/>
      <c r="BI50" s="623"/>
      <c r="BJ50" s="623"/>
      <c r="BK50" s="623"/>
      <c r="BL50" s="623"/>
      <c r="BM50" s="623"/>
      <c r="BN50" s="623"/>
      <c r="BO50" s="623"/>
      <c r="BP50" s="623"/>
      <c r="BQ50" s="623"/>
      <c r="BR50" s="623"/>
      <c r="BS50" s="623"/>
      <c r="BT50" s="623"/>
      <c r="BU50" s="623"/>
      <c r="BV50" s="623"/>
      <c r="BW50" s="623"/>
      <c r="BX50" s="623"/>
      <c r="BY50" s="623"/>
      <c r="BZ50" s="623"/>
      <c r="CA50" s="623"/>
      <c r="CB50" s="623"/>
      <c r="CC50" s="623"/>
      <c r="CD50" s="623"/>
      <c r="CE50" s="623"/>
      <c r="CF50" s="623"/>
      <c r="CG50" s="623"/>
      <c r="CH50" s="623"/>
      <c r="CI50" s="623"/>
      <c r="CJ50" s="623"/>
      <c r="CK50" s="623"/>
      <c r="CL50" s="623"/>
      <c r="CM50" s="623"/>
      <c r="CN50" s="623"/>
      <c r="CO50" s="623"/>
      <c r="CP50" s="623"/>
      <c r="CQ50" s="623"/>
      <c r="CR50" s="623"/>
      <c r="CS50" s="623"/>
      <c r="CT50" s="623"/>
      <c r="CU50" s="623"/>
      <c r="CV50" s="623"/>
      <c r="CW50" s="623"/>
      <c r="CX50" s="623"/>
      <c r="CY50" s="623"/>
      <c r="CZ50" s="623"/>
      <c r="DA50" s="623"/>
      <c r="DB50" s="623"/>
      <c r="DC50" s="623"/>
      <c r="DD50" s="623"/>
      <c r="DE50" s="623"/>
      <c r="DF50" s="623"/>
      <c r="DG50" s="623"/>
      <c r="DH50" s="623"/>
      <c r="DI50" s="623"/>
      <c r="DJ50" s="623"/>
      <c r="DK50" s="623"/>
      <c r="DL50" s="623"/>
      <c r="DM50" s="623"/>
      <c r="DN50" s="623"/>
      <c r="DO50" s="623"/>
      <c r="DP50" s="623"/>
      <c r="DQ50" s="623"/>
      <c r="DR50" s="623"/>
      <c r="DS50" s="623"/>
      <c r="DT50" s="623"/>
      <c r="DU50" s="623"/>
      <c r="DV50" s="623"/>
      <c r="DW50" s="623"/>
      <c r="DX50" s="623"/>
      <c r="DY50" s="623"/>
      <c r="DZ50" s="623"/>
      <c r="EA50" s="623"/>
      <c r="EB50" s="623"/>
      <c r="EC50" s="623"/>
      <c r="ED50" s="623"/>
      <c r="EE50" s="623"/>
      <c r="EF50" s="623"/>
      <c r="EG50" s="623"/>
      <c r="EH50" s="623"/>
      <c r="EI50" s="623"/>
      <c r="EJ50" s="623"/>
      <c r="EK50" s="623"/>
      <c r="EL50" s="623"/>
      <c r="EM50" s="623"/>
      <c r="EN50" s="623"/>
      <c r="EO50" s="623"/>
      <c r="EP50" s="623"/>
      <c r="EQ50" s="623"/>
      <c r="ER50" s="623"/>
      <c r="ES50" s="623"/>
      <c r="ET50" s="623"/>
      <c r="EU50" s="623"/>
      <c r="EV50" s="623"/>
      <c r="EW50" s="623"/>
      <c r="EX50" s="623"/>
      <c r="EY50" s="623"/>
      <c r="EZ50" s="623"/>
      <c r="FA50" s="623"/>
      <c r="FB50" s="623"/>
      <c r="FC50" s="623"/>
      <c r="FD50" s="623"/>
      <c r="FE50" s="623"/>
      <c r="FF50" s="623"/>
      <c r="FG50" s="623"/>
      <c r="FH50" s="623"/>
      <c r="FI50" s="623"/>
      <c r="FJ50" s="623"/>
      <c r="FK50" s="623"/>
      <c r="FL50" s="623"/>
      <c r="FM50" s="623"/>
      <c r="FN50" s="623"/>
      <c r="FO50" s="623"/>
      <c r="FP50" s="623"/>
      <c r="FQ50" s="623"/>
      <c r="FR50" s="623"/>
      <c r="FS50" s="623"/>
      <c r="FT50" s="623"/>
      <c r="FU50" s="623"/>
      <c r="FV50" s="623"/>
      <c r="FW50" s="623"/>
      <c r="FX50" s="623"/>
      <c r="FY50" s="623"/>
      <c r="FZ50" s="623"/>
      <c r="GA50" s="623"/>
      <c r="GB50" s="623"/>
      <c r="GC50" s="623"/>
      <c r="GD50" s="623"/>
      <c r="GE50" s="623"/>
      <c r="GF50" s="623"/>
      <c r="GG50" s="623"/>
      <c r="GH50" s="623"/>
      <c r="GI50" s="623"/>
      <c r="GJ50" s="623"/>
    </row>
    <row r="53" spans="1:192" x14ac:dyDescent="0.25">
      <c r="A53" s="15" t="s">
        <v>438</v>
      </c>
    </row>
    <row r="55" spans="1:192" x14ac:dyDescent="0.25">
      <c r="E55" s="725" t="str">
        <f xml:space="preserve"> InpC!E$188</f>
        <v>Tariff check precision adjustment</v>
      </c>
      <c r="F55" s="725">
        <f xml:space="preserve"> InpC!F$188</f>
        <v>1E-3</v>
      </c>
      <c r="G55" s="725" t="str">
        <f xml:space="preserve"> InpC!G$188</f>
        <v>factor</v>
      </c>
    </row>
    <row r="56" spans="1:192" s="610" customFormat="1" x14ac:dyDescent="0.25">
      <c r="A56" s="228"/>
      <c r="B56" s="228"/>
      <c r="C56" s="229"/>
      <c r="D56" s="230"/>
      <c r="E56" s="615"/>
      <c r="F56" s="231"/>
      <c r="G56" s="231"/>
      <c r="H56" s="231"/>
      <c r="I56" s="232"/>
      <c r="J56" s="231"/>
      <c r="K56" s="231"/>
      <c r="L56" s="231"/>
      <c r="M56" s="231"/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  <c r="CK56" s="231"/>
      <c r="CL56" s="231"/>
      <c r="CM56" s="231"/>
      <c r="CN56" s="231"/>
      <c r="CO56" s="231"/>
      <c r="CP56" s="231"/>
      <c r="CQ56" s="231"/>
      <c r="CR56" s="231"/>
      <c r="CS56" s="231"/>
      <c r="CT56" s="231"/>
      <c r="CU56" s="231"/>
      <c r="CV56" s="231"/>
      <c r="CW56" s="231"/>
      <c r="CX56" s="231"/>
      <c r="CY56" s="231"/>
      <c r="CZ56" s="231"/>
      <c r="DA56" s="231"/>
      <c r="DB56" s="231"/>
      <c r="DC56" s="231"/>
      <c r="DD56" s="231"/>
      <c r="DE56" s="231"/>
      <c r="DF56" s="231"/>
      <c r="DG56" s="231"/>
      <c r="DH56" s="231"/>
      <c r="DI56" s="231"/>
      <c r="DJ56" s="231"/>
      <c r="DK56" s="231"/>
      <c r="DL56" s="231"/>
      <c r="DM56" s="231"/>
      <c r="DN56" s="231"/>
      <c r="DO56" s="231"/>
      <c r="DP56" s="231"/>
      <c r="DQ56" s="231"/>
      <c r="DR56" s="231"/>
      <c r="DS56" s="231"/>
      <c r="DT56" s="231"/>
      <c r="DU56" s="231"/>
      <c r="DV56" s="231"/>
      <c r="DW56" s="231"/>
      <c r="DX56" s="231"/>
      <c r="DY56" s="231"/>
      <c r="DZ56" s="231"/>
      <c r="EA56" s="231"/>
      <c r="EB56" s="231"/>
      <c r="EC56" s="231"/>
      <c r="ED56" s="231"/>
      <c r="EE56" s="231"/>
      <c r="EF56" s="231"/>
      <c r="EG56" s="231"/>
      <c r="EH56" s="231"/>
      <c r="EI56" s="231"/>
      <c r="EJ56" s="231"/>
      <c r="EK56" s="231"/>
      <c r="EL56" s="231"/>
      <c r="EM56" s="231"/>
      <c r="EN56" s="231"/>
      <c r="EO56" s="231"/>
      <c r="EP56" s="231"/>
      <c r="EQ56" s="231"/>
      <c r="ER56" s="231"/>
      <c r="ES56" s="231"/>
      <c r="ET56" s="231"/>
      <c r="EU56" s="231"/>
      <c r="EV56" s="231"/>
      <c r="EW56" s="231"/>
      <c r="EX56" s="231"/>
      <c r="EY56" s="231"/>
      <c r="EZ56" s="231"/>
      <c r="FA56" s="231"/>
      <c r="FB56" s="231"/>
      <c r="FC56" s="231"/>
      <c r="FD56" s="231"/>
      <c r="FE56" s="231"/>
      <c r="FF56" s="231"/>
      <c r="FG56" s="231"/>
      <c r="FH56" s="231"/>
      <c r="FI56" s="231"/>
      <c r="FJ56" s="231"/>
      <c r="FK56" s="231"/>
      <c r="FL56" s="231"/>
      <c r="FM56" s="231"/>
      <c r="FN56" s="231"/>
      <c r="FO56" s="231"/>
      <c r="FP56" s="231"/>
      <c r="FQ56" s="231"/>
      <c r="FR56" s="231"/>
      <c r="FS56" s="231"/>
      <c r="FT56" s="231"/>
      <c r="FU56" s="231"/>
      <c r="FV56" s="231"/>
      <c r="FW56" s="231"/>
      <c r="FX56" s="231"/>
      <c r="FY56" s="231"/>
      <c r="FZ56" s="231"/>
      <c r="GA56" s="231"/>
      <c r="GB56" s="231"/>
      <c r="GC56" s="231"/>
      <c r="GD56" s="231"/>
      <c r="GE56" s="231"/>
      <c r="GF56" s="231"/>
      <c r="GG56" s="231"/>
      <c r="GH56" s="231"/>
      <c r="GI56" s="231"/>
      <c r="GJ56" s="231"/>
    </row>
    <row r="57" spans="1:192" s="606" customFormat="1" x14ac:dyDescent="0.25">
      <c r="A57" s="15"/>
      <c r="B57" s="15"/>
      <c r="C57" s="21"/>
      <c r="D57" s="49"/>
      <c r="E57" s="618" t="s">
        <v>483</v>
      </c>
      <c r="F57" s="282">
        <f xml:space="preserve"> IF(J57 &gt; CHK_TOL* F55, 1, 0)</f>
        <v>0</v>
      </c>
      <c r="G57" s="226" t="s">
        <v>20</v>
      </c>
      <c r="H57" s="226"/>
      <c r="I57" s="39"/>
      <c r="J57" s="628">
        <f xml:space="preserve"> ABS(J22 - J39)</f>
        <v>5.3208559086526108E-10</v>
      </c>
      <c r="K57" s="226"/>
      <c r="L57" s="226"/>
      <c r="M57" s="226"/>
      <c r="N57" s="226"/>
      <c r="O57" s="226"/>
      <c r="P57" s="226"/>
      <c r="Q57" s="226"/>
      <c r="R57" s="226"/>
      <c r="S57" s="226"/>
      <c r="T57" s="226"/>
      <c r="U57" s="226"/>
      <c r="V57" s="226"/>
      <c r="W57" s="226"/>
      <c r="X57" s="226"/>
      <c r="Y57" s="226"/>
      <c r="Z57" s="226"/>
      <c r="AA57" s="226"/>
      <c r="AB57" s="226"/>
      <c r="AC57" s="226"/>
      <c r="AD57" s="226"/>
      <c r="AE57" s="226"/>
      <c r="AF57" s="226"/>
      <c r="AG57" s="226"/>
      <c r="AH57" s="226"/>
      <c r="AI57" s="226"/>
      <c r="AJ57" s="226"/>
      <c r="AK57" s="226"/>
      <c r="AL57" s="226"/>
      <c r="AM57" s="226"/>
      <c r="AN57" s="226"/>
      <c r="AO57" s="226"/>
      <c r="AP57" s="226"/>
      <c r="AQ57" s="226"/>
      <c r="AR57" s="226"/>
      <c r="AS57" s="226"/>
      <c r="AT57" s="226"/>
      <c r="AU57" s="226"/>
      <c r="AV57" s="226"/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26"/>
      <c r="CB57" s="226"/>
      <c r="CC57" s="226"/>
      <c r="CD57" s="226"/>
      <c r="CE57" s="226"/>
      <c r="CF57" s="226"/>
      <c r="CG57" s="226"/>
      <c r="CH57" s="226"/>
      <c r="CI57" s="226"/>
      <c r="CJ57" s="226"/>
      <c r="CK57" s="226"/>
      <c r="CL57" s="226"/>
      <c r="CM57" s="226"/>
      <c r="CN57" s="226"/>
      <c r="CO57" s="226"/>
      <c r="CP57" s="226"/>
      <c r="CQ57" s="226"/>
      <c r="CR57" s="226"/>
      <c r="CS57" s="226"/>
      <c r="CT57" s="226"/>
      <c r="CU57" s="226"/>
      <c r="CV57" s="226"/>
      <c r="CW57" s="226"/>
      <c r="CX57" s="226"/>
      <c r="CY57" s="226"/>
      <c r="CZ57" s="226"/>
      <c r="DA57" s="226"/>
      <c r="DB57" s="226"/>
      <c r="DC57" s="226"/>
      <c r="DD57" s="226"/>
      <c r="DE57" s="226"/>
      <c r="DF57" s="226"/>
      <c r="DG57" s="226"/>
      <c r="DH57" s="226"/>
      <c r="DI57" s="226"/>
      <c r="DJ57" s="226"/>
      <c r="DK57" s="226"/>
      <c r="DL57" s="226"/>
      <c r="DM57" s="226"/>
      <c r="DN57" s="226"/>
      <c r="DO57" s="226"/>
      <c r="DP57" s="226"/>
      <c r="DQ57" s="226"/>
      <c r="DR57" s="226"/>
      <c r="DS57" s="226"/>
      <c r="DT57" s="226"/>
      <c r="DU57" s="226"/>
      <c r="DV57" s="226"/>
      <c r="DW57" s="226"/>
      <c r="DX57" s="226"/>
      <c r="DY57" s="226"/>
      <c r="DZ57" s="226"/>
      <c r="EA57" s="226"/>
      <c r="EB57" s="226"/>
      <c r="EC57" s="226"/>
      <c r="ED57" s="226"/>
      <c r="EE57" s="226"/>
      <c r="EF57" s="226"/>
      <c r="EG57" s="226"/>
      <c r="EH57" s="226"/>
      <c r="EI57" s="226"/>
      <c r="EJ57" s="226"/>
      <c r="EK57" s="226"/>
      <c r="EL57" s="226"/>
      <c r="EM57" s="226"/>
      <c r="EN57" s="226"/>
      <c r="EO57" s="226"/>
      <c r="EP57" s="226"/>
      <c r="EQ57" s="226"/>
      <c r="ER57" s="226"/>
      <c r="ES57" s="226"/>
      <c r="ET57" s="226"/>
      <c r="EU57" s="226"/>
      <c r="EV57" s="226"/>
      <c r="EW57" s="226"/>
      <c r="EX57" s="226"/>
      <c r="EY57" s="226"/>
      <c r="EZ57" s="226"/>
      <c r="FA57" s="226"/>
      <c r="FB57" s="226"/>
      <c r="FC57" s="226"/>
      <c r="FD57" s="226"/>
      <c r="FE57" s="226"/>
      <c r="FF57" s="226"/>
      <c r="FG57" s="226"/>
      <c r="FH57" s="226"/>
      <c r="FI57" s="226"/>
      <c r="FJ57" s="226"/>
      <c r="FK57" s="226"/>
      <c r="FL57" s="226"/>
      <c r="FM57" s="226"/>
      <c r="FN57" s="226"/>
      <c r="FO57" s="226"/>
      <c r="FP57" s="226"/>
      <c r="FQ57" s="226"/>
      <c r="FR57" s="226"/>
      <c r="FS57" s="226"/>
      <c r="FT57" s="226"/>
      <c r="FU57" s="226"/>
      <c r="FV57" s="226"/>
      <c r="FW57" s="226"/>
      <c r="FX57" s="226"/>
      <c r="FY57" s="226"/>
      <c r="FZ57" s="226"/>
      <c r="GA57" s="226"/>
      <c r="GB57" s="226"/>
      <c r="GC57" s="226"/>
      <c r="GD57" s="226"/>
      <c r="GE57" s="226"/>
      <c r="GF57" s="226"/>
      <c r="GG57" s="226"/>
      <c r="GH57" s="226"/>
      <c r="GI57" s="226"/>
      <c r="GJ57" s="226"/>
    </row>
    <row r="58" spans="1:192" s="606" customFormat="1" x14ac:dyDescent="0.25">
      <c r="A58" s="15"/>
      <c r="B58" s="15"/>
      <c r="C58" s="21"/>
      <c r="D58" s="49"/>
      <c r="E58" s="618" t="s">
        <v>681</v>
      </c>
      <c r="F58" s="282">
        <f xml:space="preserve"> IF(J58 &gt; CHK_TOL, 1, 0)</f>
        <v>0</v>
      </c>
      <c r="G58" s="226" t="s">
        <v>20</v>
      </c>
      <c r="H58" s="226"/>
      <c r="I58" s="39"/>
      <c r="J58" s="628">
        <f xml:space="preserve"> ABS(J23 - J40)</f>
        <v>9.6296313859056681E-4</v>
      </c>
      <c r="K58" s="226"/>
      <c r="L58" s="226"/>
      <c r="M58" s="226"/>
      <c r="N58" s="226"/>
      <c r="O58" s="226"/>
      <c r="P58" s="226"/>
      <c r="Q58" s="226"/>
      <c r="R58" s="226"/>
      <c r="S58" s="226"/>
      <c r="T58" s="226"/>
      <c r="U58" s="226"/>
      <c r="V58" s="226"/>
      <c r="W58" s="226"/>
      <c r="X58" s="226"/>
      <c r="Y58" s="226"/>
      <c r="Z58" s="226"/>
      <c r="AA58" s="226"/>
      <c r="AB58" s="226"/>
      <c r="AC58" s="226"/>
      <c r="AD58" s="226"/>
      <c r="AE58" s="226"/>
      <c r="AF58" s="226"/>
      <c r="AG58" s="226"/>
      <c r="AH58" s="226"/>
      <c r="AI58" s="226"/>
      <c r="AJ58" s="226"/>
      <c r="AK58" s="226"/>
      <c r="AL58" s="226"/>
      <c r="AM58" s="226"/>
      <c r="AN58" s="226"/>
      <c r="AO58" s="226"/>
      <c r="AP58" s="226"/>
      <c r="AQ58" s="226"/>
      <c r="AR58" s="226"/>
      <c r="AS58" s="226"/>
      <c r="AT58" s="226"/>
      <c r="AU58" s="226"/>
      <c r="AV58" s="226"/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26"/>
      <c r="CB58" s="226"/>
      <c r="CC58" s="226"/>
      <c r="CD58" s="226"/>
      <c r="CE58" s="226"/>
      <c r="CF58" s="226"/>
      <c r="CG58" s="226"/>
      <c r="CH58" s="226"/>
      <c r="CI58" s="226"/>
      <c r="CJ58" s="226"/>
      <c r="CK58" s="226"/>
      <c r="CL58" s="226"/>
      <c r="CM58" s="226"/>
      <c r="CN58" s="226"/>
      <c r="CO58" s="226"/>
      <c r="CP58" s="226"/>
      <c r="CQ58" s="226"/>
      <c r="CR58" s="226"/>
      <c r="CS58" s="226"/>
      <c r="CT58" s="226"/>
      <c r="CU58" s="226"/>
      <c r="CV58" s="226"/>
      <c r="CW58" s="226"/>
      <c r="CX58" s="226"/>
      <c r="CY58" s="226"/>
      <c r="CZ58" s="226"/>
      <c r="DA58" s="226"/>
      <c r="DB58" s="226"/>
      <c r="DC58" s="226"/>
      <c r="DD58" s="226"/>
      <c r="DE58" s="226"/>
      <c r="DF58" s="226"/>
      <c r="DG58" s="226"/>
      <c r="DH58" s="226"/>
      <c r="DI58" s="226"/>
      <c r="DJ58" s="226"/>
      <c r="DK58" s="226"/>
      <c r="DL58" s="226"/>
      <c r="DM58" s="226"/>
      <c r="DN58" s="226"/>
      <c r="DO58" s="226"/>
      <c r="DP58" s="226"/>
      <c r="DQ58" s="226"/>
      <c r="DR58" s="226"/>
      <c r="DS58" s="226"/>
      <c r="DT58" s="226"/>
      <c r="DU58" s="226"/>
      <c r="DV58" s="226"/>
      <c r="DW58" s="226"/>
      <c r="DX58" s="226"/>
      <c r="DY58" s="226"/>
      <c r="DZ58" s="226"/>
      <c r="EA58" s="226"/>
      <c r="EB58" s="226"/>
      <c r="EC58" s="226"/>
      <c r="ED58" s="226"/>
      <c r="EE58" s="226"/>
      <c r="EF58" s="226"/>
      <c r="EG58" s="226"/>
      <c r="EH58" s="226"/>
      <c r="EI58" s="226"/>
      <c r="EJ58" s="226"/>
      <c r="EK58" s="226"/>
      <c r="EL58" s="226"/>
      <c r="EM58" s="226"/>
      <c r="EN58" s="226"/>
      <c r="EO58" s="226"/>
      <c r="EP58" s="226"/>
      <c r="EQ58" s="226"/>
      <c r="ER58" s="226"/>
      <c r="ES58" s="226"/>
      <c r="ET58" s="226"/>
      <c r="EU58" s="226"/>
      <c r="EV58" s="226"/>
      <c r="EW58" s="226"/>
      <c r="EX58" s="226"/>
      <c r="EY58" s="226"/>
      <c r="EZ58" s="226"/>
      <c r="FA58" s="226"/>
      <c r="FB58" s="226"/>
      <c r="FC58" s="226"/>
      <c r="FD58" s="226"/>
      <c r="FE58" s="226"/>
      <c r="FF58" s="226"/>
      <c r="FG58" s="226"/>
      <c r="FH58" s="226"/>
      <c r="FI58" s="226"/>
      <c r="FJ58" s="226"/>
      <c r="FK58" s="226"/>
      <c r="FL58" s="226"/>
      <c r="FM58" s="226"/>
      <c r="FN58" s="226"/>
      <c r="FO58" s="226"/>
      <c r="FP58" s="226"/>
      <c r="FQ58" s="226"/>
      <c r="FR58" s="226"/>
      <c r="FS58" s="226"/>
      <c r="FT58" s="226"/>
      <c r="FU58" s="226"/>
      <c r="FV58" s="226"/>
      <c r="FW58" s="226"/>
      <c r="FX58" s="226"/>
      <c r="FY58" s="226"/>
      <c r="FZ58" s="226"/>
      <c r="GA58" s="226"/>
      <c r="GB58" s="226"/>
      <c r="GC58" s="226"/>
      <c r="GD58" s="226"/>
      <c r="GE58" s="226"/>
      <c r="GF58" s="226"/>
      <c r="GG58" s="226"/>
      <c r="GH58" s="226"/>
      <c r="GI58" s="226"/>
      <c r="GJ58" s="226"/>
    </row>
    <row r="59" spans="1:192" s="606" customFormat="1" x14ac:dyDescent="0.25">
      <c r="A59" s="15"/>
      <c r="B59" s="15"/>
      <c r="C59" s="21"/>
      <c r="D59" s="49"/>
      <c r="E59" s="618" t="s">
        <v>713</v>
      </c>
      <c r="F59" s="282">
        <f xml:space="preserve"> IF(J59 &gt; CHK_TOL, 1, 0)</f>
        <v>0</v>
      </c>
      <c r="G59" s="226" t="s">
        <v>20</v>
      </c>
      <c r="H59" s="226"/>
      <c r="I59" s="39"/>
      <c r="J59" s="628">
        <f xml:space="preserve"> ABS(J24 - J41)</f>
        <v>7.6037366670789197E-4</v>
      </c>
      <c r="K59" s="226"/>
      <c r="L59" s="226"/>
      <c r="M59" s="226"/>
      <c r="N59" s="226"/>
      <c r="O59" s="226"/>
      <c r="P59" s="226"/>
      <c r="Q59" s="226"/>
      <c r="R59" s="226"/>
      <c r="S59" s="226"/>
      <c r="T59" s="226"/>
      <c r="U59" s="226"/>
      <c r="V59" s="226"/>
      <c r="W59" s="226"/>
      <c r="X59" s="226"/>
      <c r="Y59" s="226"/>
      <c r="Z59" s="226"/>
      <c r="AA59" s="226"/>
      <c r="AB59" s="226"/>
      <c r="AC59" s="226"/>
      <c r="AD59" s="226"/>
      <c r="AE59" s="226"/>
      <c r="AF59" s="226"/>
      <c r="AG59" s="226"/>
      <c r="AH59" s="226"/>
      <c r="AI59" s="226"/>
      <c r="AJ59" s="226"/>
      <c r="AK59" s="226"/>
      <c r="AL59" s="226"/>
      <c r="AM59" s="226"/>
      <c r="AN59" s="226"/>
      <c r="AO59" s="226"/>
      <c r="AP59" s="226"/>
      <c r="AQ59" s="226"/>
      <c r="AR59" s="226"/>
      <c r="AS59" s="226"/>
      <c r="AT59" s="226"/>
      <c r="AU59" s="226"/>
      <c r="AV59" s="226"/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26"/>
      <c r="CB59" s="226"/>
      <c r="CC59" s="226"/>
      <c r="CD59" s="226"/>
      <c r="CE59" s="226"/>
      <c r="CF59" s="226"/>
      <c r="CG59" s="226"/>
      <c r="CH59" s="226"/>
      <c r="CI59" s="226"/>
      <c r="CJ59" s="226"/>
      <c r="CK59" s="226"/>
      <c r="CL59" s="226"/>
      <c r="CM59" s="226"/>
      <c r="CN59" s="226"/>
      <c r="CO59" s="226"/>
      <c r="CP59" s="226"/>
      <c r="CQ59" s="226"/>
      <c r="CR59" s="226"/>
      <c r="CS59" s="226"/>
      <c r="CT59" s="226"/>
      <c r="CU59" s="226"/>
      <c r="CV59" s="226"/>
      <c r="CW59" s="226"/>
      <c r="CX59" s="226"/>
      <c r="CY59" s="226"/>
      <c r="CZ59" s="226"/>
      <c r="DA59" s="226"/>
      <c r="DB59" s="226"/>
      <c r="DC59" s="226"/>
      <c r="DD59" s="226"/>
      <c r="DE59" s="226"/>
      <c r="DF59" s="226"/>
      <c r="DG59" s="226"/>
      <c r="DH59" s="226"/>
      <c r="DI59" s="226"/>
      <c r="DJ59" s="226"/>
      <c r="DK59" s="226"/>
      <c r="DL59" s="226"/>
      <c r="DM59" s="226"/>
      <c r="DN59" s="226"/>
      <c r="DO59" s="226"/>
      <c r="DP59" s="226"/>
      <c r="DQ59" s="226"/>
      <c r="DR59" s="226"/>
      <c r="DS59" s="226"/>
      <c r="DT59" s="226"/>
      <c r="DU59" s="226"/>
      <c r="DV59" s="226"/>
      <c r="DW59" s="226"/>
      <c r="DX59" s="226"/>
      <c r="DY59" s="226"/>
      <c r="DZ59" s="226"/>
      <c r="EA59" s="226"/>
      <c r="EB59" s="226"/>
      <c r="EC59" s="226"/>
      <c r="ED59" s="226"/>
      <c r="EE59" s="226"/>
      <c r="EF59" s="226"/>
      <c r="EG59" s="226"/>
      <c r="EH59" s="226"/>
      <c r="EI59" s="226"/>
      <c r="EJ59" s="226"/>
      <c r="EK59" s="226"/>
      <c r="EL59" s="226"/>
      <c r="EM59" s="226"/>
      <c r="EN59" s="226"/>
      <c r="EO59" s="226"/>
      <c r="EP59" s="226"/>
      <c r="EQ59" s="226"/>
      <c r="ER59" s="226"/>
      <c r="ES59" s="226"/>
      <c r="ET59" s="226"/>
      <c r="EU59" s="226"/>
      <c r="EV59" s="226"/>
      <c r="EW59" s="226"/>
      <c r="EX59" s="226"/>
      <c r="EY59" s="226"/>
      <c r="EZ59" s="226"/>
      <c r="FA59" s="226"/>
      <c r="FB59" s="226"/>
      <c r="FC59" s="226"/>
      <c r="FD59" s="226"/>
      <c r="FE59" s="226"/>
      <c r="FF59" s="226"/>
      <c r="FG59" s="226"/>
      <c r="FH59" s="226"/>
      <c r="FI59" s="226"/>
      <c r="FJ59" s="226"/>
      <c r="FK59" s="226"/>
      <c r="FL59" s="226"/>
      <c r="FM59" s="226"/>
      <c r="FN59" s="226"/>
      <c r="FO59" s="226"/>
      <c r="FP59" s="226"/>
      <c r="FQ59" s="226"/>
      <c r="FR59" s="226"/>
      <c r="FS59" s="226"/>
      <c r="FT59" s="226"/>
      <c r="FU59" s="226"/>
      <c r="FV59" s="226"/>
      <c r="FW59" s="226"/>
      <c r="FX59" s="226"/>
      <c r="FY59" s="226"/>
      <c r="FZ59" s="226"/>
      <c r="GA59" s="226"/>
      <c r="GB59" s="226"/>
      <c r="GC59" s="226"/>
      <c r="GD59" s="226"/>
      <c r="GE59" s="226"/>
      <c r="GF59" s="226"/>
      <c r="GG59" s="226"/>
      <c r="GH59" s="226"/>
      <c r="GI59" s="226"/>
      <c r="GJ59" s="226"/>
    </row>
    <row r="60" spans="1:192" s="606" customFormat="1" x14ac:dyDescent="0.25">
      <c r="A60" s="15"/>
      <c r="B60" s="15"/>
      <c r="C60" s="21"/>
      <c r="D60" s="49"/>
      <c r="E60" s="618" t="s">
        <v>443</v>
      </c>
      <c r="F60" s="282">
        <f xml:space="preserve"> IF( MAX(J60:GJ60) &gt; CHK_TOL, 1, 0)</f>
        <v>0</v>
      </c>
      <c r="G60" s="226" t="s">
        <v>20</v>
      </c>
      <c r="H60" s="226"/>
      <c r="I60" s="39"/>
      <c r="J60" s="628">
        <f t="shared" ref="J60:AO60" si="0" xml:space="preserve"> ABS(J28 - J45)</f>
        <v>0</v>
      </c>
      <c r="K60" s="628">
        <f t="shared" si="0"/>
        <v>0</v>
      </c>
      <c r="L60" s="628">
        <f t="shared" si="0"/>
        <v>0</v>
      </c>
      <c r="M60" s="628">
        <f t="shared" si="0"/>
        <v>0</v>
      </c>
      <c r="N60" s="628">
        <f t="shared" si="0"/>
        <v>0</v>
      </c>
      <c r="O60" s="628">
        <f t="shared" si="0"/>
        <v>0</v>
      </c>
      <c r="P60" s="628">
        <f t="shared" si="0"/>
        <v>0</v>
      </c>
      <c r="Q60" s="628">
        <f t="shared" si="0"/>
        <v>0</v>
      </c>
      <c r="R60" s="628">
        <f t="shared" si="0"/>
        <v>0</v>
      </c>
      <c r="S60" s="628">
        <f t="shared" si="0"/>
        <v>0</v>
      </c>
      <c r="T60" s="628">
        <f t="shared" si="0"/>
        <v>0</v>
      </c>
      <c r="U60" s="628">
        <f t="shared" si="0"/>
        <v>0</v>
      </c>
      <c r="V60" s="628">
        <f t="shared" si="0"/>
        <v>0</v>
      </c>
      <c r="W60" s="628">
        <f t="shared" si="0"/>
        <v>0</v>
      </c>
      <c r="X60" s="628">
        <f t="shared" si="0"/>
        <v>0</v>
      </c>
      <c r="Y60" s="628">
        <f t="shared" si="0"/>
        <v>0</v>
      </c>
      <c r="Z60" s="628">
        <f t="shared" si="0"/>
        <v>2.4899327399907634E-6</v>
      </c>
      <c r="AA60" s="628">
        <f t="shared" si="0"/>
        <v>2.8057602321496233E-6</v>
      </c>
      <c r="AB60" s="628">
        <f t="shared" si="0"/>
        <v>2.7112564566778019E-6</v>
      </c>
      <c r="AC60" s="628">
        <f t="shared" si="0"/>
        <v>2.823032446030993E-6</v>
      </c>
      <c r="AD60" s="628">
        <f t="shared" si="0"/>
        <v>2.727950231928844E-6</v>
      </c>
      <c r="AE60" s="628">
        <f t="shared" si="0"/>
        <v>2.8404165277606808E-6</v>
      </c>
      <c r="AF60" s="628">
        <f t="shared" si="0"/>
        <v>2.8493132049334235E-6</v>
      </c>
      <c r="AG60" s="628">
        <f t="shared" si="0"/>
        <v>2.7533505999599583E-6</v>
      </c>
      <c r="AH60" s="628">
        <f t="shared" si="0"/>
        <v>2.8668673621723428E-6</v>
      </c>
      <c r="AI60" s="628">
        <f t="shared" si="0"/>
        <v>2.7703154046321288E-6</v>
      </c>
      <c r="AJ60" s="628">
        <f t="shared" si="0"/>
        <v>8.3378808994893916E-5</v>
      </c>
      <c r="AK60" s="628">
        <f t="shared" si="0"/>
        <v>0</v>
      </c>
      <c r="AL60" s="628">
        <f t="shared" si="0"/>
        <v>0</v>
      </c>
      <c r="AM60" s="628">
        <f t="shared" si="0"/>
        <v>0</v>
      </c>
      <c r="AN60" s="628">
        <f t="shared" si="0"/>
        <v>0</v>
      </c>
      <c r="AO60" s="628">
        <f t="shared" si="0"/>
        <v>0</v>
      </c>
      <c r="AP60" s="628">
        <f t="shared" ref="AP60:BU60" si="1" xml:space="preserve"> ABS(AP28 - AP45)</f>
        <v>0</v>
      </c>
      <c r="AQ60" s="628">
        <f t="shared" si="1"/>
        <v>0</v>
      </c>
      <c r="AR60" s="628">
        <f t="shared" si="1"/>
        <v>0</v>
      </c>
      <c r="AS60" s="628">
        <f t="shared" si="1"/>
        <v>0</v>
      </c>
      <c r="AT60" s="628">
        <f t="shared" si="1"/>
        <v>0</v>
      </c>
      <c r="AU60" s="628">
        <f t="shared" si="1"/>
        <v>0</v>
      </c>
      <c r="AV60" s="628">
        <f t="shared" si="1"/>
        <v>0</v>
      </c>
      <c r="AW60" s="628">
        <f t="shared" si="1"/>
        <v>0</v>
      </c>
      <c r="AX60" s="628">
        <f t="shared" si="1"/>
        <v>0</v>
      </c>
      <c r="AY60" s="628">
        <f t="shared" si="1"/>
        <v>0</v>
      </c>
      <c r="AZ60" s="628">
        <f t="shared" si="1"/>
        <v>0</v>
      </c>
      <c r="BA60" s="628">
        <f t="shared" si="1"/>
        <v>0</v>
      </c>
      <c r="BB60" s="628">
        <f t="shared" si="1"/>
        <v>0</v>
      </c>
      <c r="BC60" s="628">
        <f t="shared" si="1"/>
        <v>0</v>
      </c>
      <c r="BD60" s="628">
        <f t="shared" si="1"/>
        <v>0</v>
      </c>
      <c r="BE60" s="628">
        <f t="shared" si="1"/>
        <v>0</v>
      </c>
      <c r="BF60" s="628">
        <f t="shared" si="1"/>
        <v>0</v>
      </c>
      <c r="BG60" s="628">
        <f t="shared" si="1"/>
        <v>0</v>
      </c>
      <c r="BH60" s="628">
        <f t="shared" si="1"/>
        <v>0</v>
      </c>
      <c r="BI60" s="628">
        <f t="shared" si="1"/>
        <v>0</v>
      </c>
      <c r="BJ60" s="628">
        <f t="shared" si="1"/>
        <v>0</v>
      </c>
      <c r="BK60" s="628">
        <f t="shared" si="1"/>
        <v>0</v>
      </c>
      <c r="BL60" s="628">
        <f t="shared" si="1"/>
        <v>0</v>
      </c>
      <c r="BM60" s="628">
        <f t="shared" si="1"/>
        <v>0</v>
      </c>
      <c r="BN60" s="628">
        <f t="shared" si="1"/>
        <v>0</v>
      </c>
      <c r="BO60" s="628">
        <f t="shared" si="1"/>
        <v>0</v>
      </c>
      <c r="BP60" s="628">
        <f t="shared" si="1"/>
        <v>0</v>
      </c>
      <c r="BQ60" s="628">
        <f t="shared" si="1"/>
        <v>0</v>
      </c>
      <c r="BR60" s="628">
        <f t="shared" si="1"/>
        <v>0</v>
      </c>
      <c r="BS60" s="628">
        <f t="shared" si="1"/>
        <v>0</v>
      </c>
      <c r="BT60" s="628">
        <f t="shared" si="1"/>
        <v>0</v>
      </c>
      <c r="BU60" s="628">
        <f t="shared" si="1"/>
        <v>0</v>
      </c>
      <c r="BV60" s="628">
        <f t="shared" ref="BV60:DA60" si="2" xml:space="preserve"> ABS(BV28 - BV45)</f>
        <v>0</v>
      </c>
      <c r="BW60" s="628">
        <f t="shared" si="2"/>
        <v>0</v>
      </c>
      <c r="BX60" s="628">
        <f t="shared" si="2"/>
        <v>0</v>
      </c>
      <c r="BY60" s="628">
        <f t="shared" si="2"/>
        <v>0</v>
      </c>
      <c r="BZ60" s="628">
        <f t="shared" si="2"/>
        <v>0</v>
      </c>
      <c r="CA60" s="628">
        <f t="shared" si="2"/>
        <v>0</v>
      </c>
      <c r="CB60" s="628">
        <f t="shared" si="2"/>
        <v>0</v>
      </c>
      <c r="CC60" s="628">
        <f t="shared" si="2"/>
        <v>0</v>
      </c>
      <c r="CD60" s="628">
        <f t="shared" si="2"/>
        <v>0</v>
      </c>
      <c r="CE60" s="628">
        <f t="shared" si="2"/>
        <v>0</v>
      </c>
      <c r="CF60" s="628">
        <f t="shared" si="2"/>
        <v>0</v>
      </c>
      <c r="CG60" s="628">
        <f t="shared" si="2"/>
        <v>0</v>
      </c>
      <c r="CH60" s="628">
        <f t="shared" si="2"/>
        <v>0</v>
      </c>
      <c r="CI60" s="628">
        <f t="shared" si="2"/>
        <v>0</v>
      </c>
      <c r="CJ60" s="628">
        <f t="shared" si="2"/>
        <v>0</v>
      </c>
      <c r="CK60" s="628">
        <f t="shared" si="2"/>
        <v>0</v>
      </c>
      <c r="CL60" s="628">
        <f t="shared" si="2"/>
        <v>0</v>
      </c>
      <c r="CM60" s="628">
        <f t="shared" si="2"/>
        <v>0</v>
      </c>
      <c r="CN60" s="628">
        <f t="shared" si="2"/>
        <v>0</v>
      </c>
      <c r="CO60" s="628">
        <f t="shared" si="2"/>
        <v>0</v>
      </c>
      <c r="CP60" s="628">
        <f t="shared" si="2"/>
        <v>0</v>
      </c>
      <c r="CQ60" s="628">
        <f t="shared" si="2"/>
        <v>0</v>
      </c>
      <c r="CR60" s="628">
        <f t="shared" si="2"/>
        <v>0</v>
      </c>
      <c r="CS60" s="628">
        <f t="shared" si="2"/>
        <v>0</v>
      </c>
      <c r="CT60" s="628">
        <f t="shared" si="2"/>
        <v>0</v>
      </c>
      <c r="CU60" s="628">
        <f t="shared" si="2"/>
        <v>0</v>
      </c>
      <c r="CV60" s="628">
        <f t="shared" si="2"/>
        <v>0</v>
      </c>
      <c r="CW60" s="628">
        <f t="shared" si="2"/>
        <v>0</v>
      </c>
      <c r="CX60" s="628">
        <f t="shared" si="2"/>
        <v>0</v>
      </c>
      <c r="CY60" s="628">
        <f t="shared" si="2"/>
        <v>0</v>
      </c>
      <c r="CZ60" s="628">
        <f t="shared" si="2"/>
        <v>0</v>
      </c>
      <c r="DA60" s="628">
        <f t="shared" si="2"/>
        <v>0</v>
      </c>
      <c r="DB60" s="628">
        <f t="shared" ref="DB60:EG60" si="3" xml:space="preserve"> ABS(DB28 - DB45)</f>
        <v>0</v>
      </c>
      <c r="DC60" s="628">
        <f t="shared" si="3"/>
        <v>0</v>
      </c>
      <c r="DD60" s="628">
        <f t="shared" si="3"/>
        <v>0</v>
      </c>
      <c r="DE60" s="628">
        <f t="shared" si="3"/>
        <v>0</v>
      </c>
      <c r="DF60" s="628">
        <f t="shared" si="3"/>
        <v>0</v>
      </c>
      <c r="DG60" s="628">
        <f t="shared" si="3"/>
        <v>0</v>
      </c>
      <c r="DH60" s="628">
        <f t="shared" si="3"/>
        <v>0</v>
      </c>
      <c r="DI60" s="628">
        <f t="shared" si="3"/>
        <v>0</v>
      </c>
      <c r="DJ60" s="628">
        <f t="shared" si="3"/>
        <v>0</v>
      </c>
      <c r="DK60" s="628">
        <f t="shared" si="3"/>
        <v>0</v>
      </c>
      <c r="DL60" s="628">
        <f t="shared" si="3"/>
        <v>0</v>
      </c>
      <c r="DM60" s="628">
        <f t="shared" si="3"/>
        <v>0</v>
      </c>
      <c r="DN60" s="628">
        <f t="shared" si="3"/>
        <v>0</v>
      </c>
      <c r="DO60" s="628">
        <f t="shared" si="3"/>
        <v>0</v>
      </c>
      <c r="DP60" s="628">
        <f t="shared" si="3"/>
        <v>0</v>
      </c>
      <c r="DQ60" s="628">
        <f t="shared" si="3"/>
        <v>0</v>
      </c>
      <c r="DR60" s="628">
        <f t="shared" si="3"/>
        <v>0</v>
      </c>
      <c r="DS60" s="628">
        <f t="shared" si="3"/>
        <v>0</v>
      </c>
      <c r="DT60" s="628">
        <f t="shared" si="3"/>
        <v>0</v>
      </c>
      <c r="DU60" s="628">
        <f t="shared" si="3"/>
        <v>0</v>
      </c>
      <c r="DV60" s="628">
        <f t="shared" si="3"/>
        <v>0</v>
      </c>
      <c r="DW60" s="628">
        <f t="shared" si="3"/>
        <v>0</v>
      </c>
      <c r="DX60" s="628">
        <f t="shared" si="3"/>
        <v>0</v>
      </c>
      <c r="DY60" s="628">
        <f t="shared" si="3"/>
        <v>0</v>
      </c>
      <c r="DZ60" s="628">
        <f t="shared" si="3"/>
        <v>0</v>
      </c>
      <c r="EA60" s="628">
        <f t="shared" si="3"/>
        <v>0</v>
      </c>
      <c r="EB60" s="628">
        <f t="shared" si="3"/>
        <v>0</v>
      </c>
      <c r="EC60" s="628">
        <f t="shared" si="3"/>
        <v>0</v>
      </c>
      <c r="ED60" s="628">
        <f t="shared" si="3"/>
        <v>0</v>
      </c>
      <c r="EE60" s="628">
        <f t="shared" si="3"/>
        <v>0</v>
      </c>
      <c r="EF60" s="628">
        <f t="shared" si="3"/>
        <v>0</v>
      </c>
      <c r="EG60" s="628">
        <f t="shared" si="3"/>
        <v>0</v>
      </c>
      <c r="EH60" s="628">
        <f t="shared" ref="EH60:FM60" si="4" xml:space="preserve"> ABS(EH28 - EH45)</f>
        <v>0</v>
      </c>
      <c r="EI60" s="628">
        <f t="shared" si="4"/>
        <v>0</v>
      </c>
      <c r="EJ60" s="628">
        <f t="shared" si="4"/>
        <v>0</v>
      </c>
      <c r="EK60" s="628">
        <f t="shared" si="4"/>
        <v>0</v>
      </c>
      <c r="EL60" s="628">
        <f t="shared" si="4"/>
        <v>0</v>
      </c>
      <c r="EM60" s="628">
        <f t="shared" si="4"/>
        <v>0</v>
      </c>
      <c r="EN60" s="628">
        <f t="shared" si="4"/>
        <v>0</v>
      </c>
      <c r="EO60" s="628">
        <f t="shared" si="4"/>
        <v>0</v>
      </c>
      <c r="EP60" s="628">
        <f t="shared" si="4"/>
        <v>0</v>
      </c>
      <c r="EQ60" s="628">
        <f t="shared" si="4"/>
        <v>0</v>
      </c>
      <c r="ER60" s="628">
        <f t="shared" si="4"/>
        <v>0</v>
      </c>
      <c r="ES60" s="628">
        <f t="shared" si="4"/>
        <v>0</v>
      </c>
      <c r="ET60" s="628">
        <f t="shared" si="4"/>
        <v>0</v>
      </c>
      <c r="EU60" s="628">
        <f t="shared" si="4"/>
        <v>0</v>
      </c>
      <c r="EV60" s="628">
        <f t="shared" si="4"/>
        <v>0</v>
      </c>
      <c r="EW60" s="628">
        <f t="shared" si="4"/>
        <v>0</v>
      </c>
      <c r="EX60" s="628">
        <f t="shared" si="4"/>
        <v>0</v>
      </c>
      <c r="EY60" s="628">
        <f t="shared" si="4"/>
        <v>0</v>
      </c>
      <c r="EZ60" s="628">
        <f t="shared" si="4"/>
        <v>0</v>
      </c>
      <c r="FA60" s="628">
        <f t="shared" si="4"/>
        <v>0</v>
      </c>
      <c r="FB60" s="628">
        <f t="shared" si="4"/>
        <v>0</v>
      </c>
      <c r="FC60" s="628">
        <f t="shared" si="4"/>
        <v>0</v>
      </c>
      <c r="FD60" s="628">
        <f t="shared" si="4"/>
        <v>0</v>
      </c>
      <c r="FE60" s="628">
        <f t="shared" si="4"/>
        <v>0</v>
      </c>
      <c r="FF60" s="628">
        <f t="shared" si="4"/>
        <v>0</v>
      </c>
      <c r="FG60" s="628">
        <f t="shared" si="4"/>
        <v>0</v>
      </c>
      <c r="FH60" s="628">
        <f t="shared" si="4"/>
        <v>0</v>
      </c>
      <c r="FI60" s="628">
        <f t="shared" si="4"/>
        <v>0</v>
      </c>
      <c r="FJ60" s="628">
        <f t="shared" si="4"/>
        <v>0</v>
      </c>
      <c r="FK60" s="628">
        <f t="shared" si="4"/>
        <v>0</v>
      </c>
      <c r="FL60" s="628">
        <f t="shared" si="4"/>
        <v>0</v>
      </c>
      <c r="FM60" s="628">
        <f t="shared" si="4"/>
        <v>0</v>
      </c>
      <c r="FN60" s="628">
        <f t="shared" ref="FN60:GJ60" si="5" xml:space="preserve"> ABS(FN28 - FN45)</f>
        <v>0</v>
      </c>
      <c r="FO60" s="628">
        <f t="shared" si="5"/>
        <v>0</v>
      </c>
      <c r="FP60" s="628">
        <f t="shared" si="5"/>
        <v>0</v>
      </c>
      <c r="FQ60" s="628">
        <f t="shared" si="5"/>
        <v>0</v>
      </c>
      <c r="FR60" s="628">
        <f t="shared" si="5"/>
        <v>0</v>
      </c>
      <c r="FS60" s="628">
        <f t="shared" si="5"/>
        <v>0</v>
      </c>
      <c r="FT60" s="628">
        <f t="shared" si="5"/>
        <v>0</v>
      </c>
      <c r="FU60" s="628">
        <f t="shared" si="5"/>
        <v>0</v>
      </c>
      <c r="FV60" s="628">
        <f t="shared" si="5"/>
        <v>0</v>
      </c>
      <c r="FW60" s="628">
        <f t="shared" si="5"/>
        <v>0</v>
      </c>
      <c r="FX60" s="628">
        <f t="shared" si="5"/>
        <v>0</v>
      </c>
      <c r="FY60" s="628">
        <f t="shared" si="5"/>
        <v>0</v>
      </c>
      <c r="FZ60" s="628">
        <f t="shared" si="5"/>
        <v>0</v>
      </c>
      <c r="GA60" s="628">
        <f t="shared" si="5"/>
        <v>0</v>
      </c>
      <c r="GB60" s="628">
        <f t="shared" si="5"/>
        <v>0</v>
      </c>
      <c r="GC60" s="628">
        <f t="shared" si="5"/>
        <v>0</v>
      </c>
      <c r="GD60" s="628">
        <f t="shared" si="5"/>
        <v>0</v>
      </c>
      <c r="GE60" s="628">
        <f t="shared" si="5"/>
        <v>0</v>
      </c>
      <c r="GF60" s="628">
        <f t="shared" si="5"/>
        <v>0</v>
      </c>
      <c r="GG60" s="628">
        <f t="shared" si="5"/>
        <v>0</v>
      </c>
      <c r="GH60" s="628">
        <f t="shared" si="5"/>
        <v>0</v>
      </c>
      <c r="GI60" s="628">
        <f t="shared" si="5"/>
        <v>0</v>
      </c>
      <c r="GJ60" s="628">
        <f t="shared" si="5"/>
        <v>0</v>
      </c>
    </row>
    <row r="61" spans="1:192" s="606" customFormat="1" x14ac:dyDescent="0.25">
      <c r="A61" s="15"/>
      <c r="B61" s="15"/>
      <c r="C61" s="21"/>
      <c r="D61" s="49"/>
      <c r="E61" s="618" t="s">
        <v>247</v>
      </c>
      <c r="F61" s="282">
        <f xml:space="preserve"> IF( MAX(J61:GJ61) &gt; CHK_TOL, 1, 0)</f>
        <v>0</v>
      </c>
      <c r="G61" s="226" t="s">
        <v>20</v>
      </c>
      <c r="H61" s="226"/>
      <c r="I61" s="39"/>
      <c r="J61" s="628">
        <f t="shared" ref="J61:AO61" si="6" xml:space="preserve"> ABS(J32 - J49)</f>
        <v>0</v>
      </c>
      <c r="K61" s="628">
        <f t="shared" si="6"/>
        <v>0</v>
      </c>
      <c r="L61" s="628">
        <f t="shared" si="6"/>
        <v>2.4810402583240239E-263</v>
      </c>
      <c r="M61" s="628">
        <f t="shared" si="6"/>
        <v>1.5506501614525149E-264</v>
      </c>
      <c r="N61" s="628">
        <f t="shared" si="6"/>
        <v>1.5506501614525149E-264</v>
      </c>
      <c r="O61" s="628">
        <f t="shared" si="6"/>
        <v>2.9621707809907165E-7</v>
      </c>
      <c r="P61" s="628">
        <f t="shared" si="6"/>
        <v>4.6335368442610056E-7</v>
      </c>
      <c r="Q61" s="628">
        <f t="shared" si="6"/>
        <v>4.7497991745568721E-7</v>
      </c>
      <c r="R61" s="628">
        <f t="shared" si="6"/>
        <v>5.4924312843091498E-6</v>
      </c>
      <c r="S61" s="628">
        <f t="shared" si="6"/>
        <v>3.2723225331210415E-5</v>
      </c>
      <c r="T61" s="628">
        <f t="shared" si="6"/>
        <v>3.5496471355145331E-5</v>
      </c>
      <c r="U61" s="628">
        <f t="shared" si="6"/>
        <v>4.0965503558254568E-5</v>
      </c>
      <c r="V61" s="628">
        <f t="shared" si="6"/>
        <v>3.9060925246303668E-5</v>
      </c>
      <c r="W61" s="628">
        <f t="shared" si="6"/>
        <v>3.3403302040824201E-5</v>
      </c>
      <c r="X61" s="628">
        <f t="shared" si="6"/>
        <v>3.5081335227005184E-5</v>
      </c>
      <c r="Y61" s="628">
        <f t="shared" si="6"/>
        <v>4.0761695345281623E-5</v>
      </c>
      <c r="Z61" s="628">
        <f t="shared" si="6"/>
        <v>3.8866591694386443E-5</v>
      </c>
      <c r="AA61" s="628">
        <f t="shared" si="6"/>
        <v>3.2999765608110465E-5</v>
      </c>
      <c r="AB61" s="628">
        <f t="shared" si="6"/>
        <v>3.5144152661814587E-5</v>
      </c>
      <c r="AC61" s="628">
        <f t="shared" si="6"/>
        <v>4.0558900764153805E-5</v>
      </c>
      <c r="AD61" s="628">
        <f t="shared" si="6"/>
        <v>3.8673226299579255E-5</v>
      </c>
      <c r="AE61" s="628">
        <f t="shared" si="6"/>
        <v>3.2835587262525223E-5</v>
      </c>
      <c r="AF61" s="628">
        <f t="shared" si="6"/>
        <v>3.4969305261256522E-5</v>
      </c>
      <c r="AG61" s="628">
        <f t="shared" si="6"/>
        <v>4.0357115722144954E-5</v>
      </c>
      <c r="AH61" s="628">
        <f t="shared" si="6"/>
        <v>3.8480821785924491E-5</v>
      </c>
      <c r="AI61" s="628">
        <f t="shared" si="6"/>
        <v>3.2672226552676875E-5</v>
      </c>
      <c r="AJ61" s="628">
        <f t="shared" si="6"/>
        <v>3.4795328929249081E-5</v>
      </c>
      <c r="AK61" s="628">
        <f t="shared" si="6"/>
        <v>4.0156333398044808E-5</v>
      </c>
      <c r="AL61" s="628">
        <f t="shared" si="6"/>
        <v>3.8289374970190693E-5</v>
      </c>
      <c r="AM61" s="628">
        <f t="shared" si="6"/>
        <v>3.2743504334575846E-5</v>
      </c>
      <c r="AN61" s="628">
        <f t="shared" si="6"/>
        <v>3.4388391441098065E-5</v>
      </c>
      <c r="AO61" s="628">
        <f t="shared" si="6"/>
        <v>3.9956551063369261E-5</v>
      </c>
      <c r="AP61" s="628">
        <f t="shared" ref="AP61:BU61" si="7" xml:space="preserve"> ABS(AP32 - AP49)</f>
        <v>3.8098880395409651E-5</v>
      </c>
      <c r="AQ61" s="628">
        <f t="shared" si="7"/>
        <v>3.2347938713428448E-5</v>
      </c>
      <c r="AR61" s="628">
        <f t="shared" si="7"/>
        <v>3.4449967643013224E-5</v>
      </c>
      <c r="AS61" s="628">
        <f t="shared" si="7"/>
        <v>3.975776189690805E-5</v>
      </c>
      <c r="AT61" s="628">
        <f t="shared" si="7"/>
        <v>3.7909333968855208E-5</v>
      </c>
      <c r="AU61" s="628">
        <f t="shared" si="7"/>
        <v>3.2187003171202377E-5</v>
      </c>
      <c r="AV61" s="628">
        <f t="shared" si="7"/>
        <v>3.4278575412827195E-5</v>
      </c>
      <c r="AW61" s="628">
        <f t="shared" si="7"/>
        <v>3.9559961805935018E-5</v>
      </c>
      <c r="AX61" s="628">
        <f t="shared" si="7"/>
        <v>3.7720729778811801E-5</v>
      </c>
      <c r="AY61" s="628">
        <f t="shared" si="7"/>
        <v>3.2026868893808569E-5</v>
      </c>
      <c r="AZ61" s="628">
        <f t="shared" si="7"/>
        <v>3.41080346970557E-5</v>
      </c>
      <c r="BA61" s="628">
        <f t="shared" si="7"/>
        <v>3.9363146697724005E-5</v>
      </c>
      <c r="BB61" s="628">
        <f t="shared" si="7"/>
        <v>3.7533065096795326E-5</v>
      </c>
      <c r="BC61" s="628">
        <f t="shared" si="7"/>
        <v>3.2096738777909195E-5</v>
      </c>
      <c r="BD61" s="628">
        <f t="shared" si="7"/>
        <v>3.3709135550452629E-5</v>
      </c>
      <c r="BE61" s="628">
        <f t="shared" si="7"/>
        <v>3.9167310660559451E-5</v>
      </c>
      <c r="BF61" s="628">
        <f t="shared" si="7"/>
        <v>3.7346332646848168E-5</v>
      </c>
      <c r="BG61" s="628">
        <f t="shared" si="7"/>
        <v>3.1708986398371053E-5</v>
      </c>
      <c r="BH61" s="628">
        <f t="shared" si="7"/>
        <v>3.3769495530577842E-5</v>
      </c>
      <c r="BI61" s="628">
        <f t="shared" si="7"/>
        <v>3.8972447782725794E-5</v>
      </c>
      <c r="BJ61" s="628">
        <f t="shared" si="7"/>
        <v>3.7160530155233573E-5</v>
      </c>
      <c r="BK61" s="628">
        <f t="shared" si="7"/>
        <v>3.1551230449622381E-5</v>
      </c>
      <c r="BL61" s="628">
        <f t="shared" si="7"/>
        <v>3.3601488667045487E-5</v>
      </c>
      <c r="BM61" s="628">
        <f t="shared" si="7"/>
        <v>3.8778554880991578E-5</v>
      </c>
      <c r="BN61" s="628">
        <f t="shared" si="7"/>
        <v>3.697565216498333E-5</v>
      </c>
      <c r="BO61" s="628">
        <f t="shared" si="7"/>
        <v>3.1394258940053987E-5</v>
      </c>
      <c r="BP61" s="628">
        <f t="shared" si="7"/>
        <v>3.343431671964936E-5</v>
      </c>
      <c r="BQ61" s="628">
        <f t="shared" si="7"/>
        <v>3.8585626953135943E-5</v>
      </c>
      <c r="BR61" s="628">
        <f t="shared" si="7"/>
        <v>3.6791694128623931E-5</v>
      </c>
      <c r="BS61" s="628">
        <f t="shared" si="7"/>
        <v>3.1462748665944673E-5</v>
      </c>
      <c r="BT61" s="628">
        <f t="shared" si="7"/>
        <v>3.3043297207768774E-5</v>
      </c>
      <c r="BU61" s="628">
        <f t="shared" si="7"/>
        <v>3.8393658542190678E-5</v>
      </c>
      <c r="BV61" s="628">
        <f t="shared" ref="BV61:DA61" si="8" xml:space="preserve"> ABS(BV32 - BV49)</f>
        <v>3.6608651043934515E-5</v>
      </c>
      <c r="BW61" s="628">
        <f t="shared" si="8"/>
        <v>3.1082655368663836E-5</v>
      </c>
      <c r="BX61" s="628">
        <f t="shared" si="8"/>
        <v>3.3102465067713638E-5</v>
      </c>
      <c r="BY61" s="628">
        <f t="shared" si="8"/>
        <v>3.8202645100682275E-5</v>
      </c>
      <c r="BZ61" s="628">
        <f t="shared" si="8"/>
        <v>3.6426518136067898E-5</v>
      </c>
      <c r="CA61" s="628">
        <f t="shared" si="8"/>
        <v>3.0928015348763438E-5</v>
      </c>
      <c r="CB61" s="628">
        <f t="shared" si="8"/>
        <v>3.2937775813479675E-5</v>
      </c>
      <c r="CC61" s="628">
        <f t="shared" si="8"/>
        <v>3.8012582081137225E-5</v>
      </c>
      <c r="CD61" s="628">
        <f t="shared" si="8"/>
        <v>3.6245291539671598E-5</v>
      </c>
      <c r="CE61" s="628">
        <f t="shared" si="8"/>
        <v>3.077414476138074E-5</v>
      </c>
      <c r="CF61" s="628">
        <f t="shared" si="8"/>
        <v>3.2773906241345685E-5</v>
      </c>
      <c r="CG61" s="628">
        <f t="shared" si="8"/>
        <v>3.7823465390829369E-5</v>
      </c>
      <c r="CH61" s="628">
        <f t="shared" si="8"/>
        <v>3.6064966707272106E-5</v>
      </c>
      <c r="CI61" s="628">
        <f t="shared" si="8"/>
        <v>3.0841281386528863E-5</v>
      </c>
      <c r="CJ61" s="628">
        <f t="shared" si="8"/>
        <v>3.2390609931098879E-5</v>
      </c>
      <c r="CK61" s="628">
        <f t="shared" si="8"/>
        <v>3.7635288890669472E-5</v>
      </c>
      <c r="CL61" s="628">
        <f t="shared" si="8"/>
        <v>3.5885539318769588E-5</v>
      </c>
      <c r="CM61" s="628">
        <f t="shared" si="8"/>
        <v>9.8864582309943216E-4</v>
      </c>
      <c r="CN61" s="628">
        <f t="shared" si="8"/>
        <v>1.0824480341398157E-5</v>
      </c>
      <c r="CO61" s="628">
        <f t="shared" si="8"/>
        <v>1.5276731346602901E-5</v>
      </c>
      <c r="CP61" s="628">
        <f t="shared" si="8"/>
        <v>1.4586821180273546E-5</v>
      </c>
      <c r="CQ61" s="628">
        <f t="shared" si="8"/>
        <v>2.5529701133564231E-5</v>
      </c>
      <c r="CR61" s="628">
        <f t="shared" si="8"/>
        <v>2.6159561457461677E-5</v>
      </c>
      <c r="CS61" s="628">
        <f t="shared" si="8"/>
        <v>3.087630193476798E-5</v>
      </c>
      <c r="CT61" s="628">
        <f t="shared" si="8"/>
        <v>3.049673273380904E-5</v>
      </c>
      <c r="CU61" s="628">
        <f t="shared" si="8"/>
        <v>2.5407951397937723E-5</v>
      </c>
      <c r="CV61" s="628">
        <f t="shared" si="8"/>
        <v>2.6034839947897126E-5</v>
      </c>
      <c r="CW61" s="628">
        <f t="shared" si="8"/>
        <v>3.0728249384992523E-5</v>
      </c>
      <c r="CX61" s="628">
        <f t="shared" si="8"/>
        <v>3.0350698580150492E-5</v>
      </c>
      <c r="CY61" s="628">
        <f t="shared" si="8"/>
        <v>2.5516018922644434E-5</v>
      </c>
      <c r="CZ61" s="628">
        <f t="shared" si="8"/>
        <v>2.5695277599879773E-5</v>
      </c>
      <c r="DA61" s="628">
        <f t="shared" si="8"/>
        <v>3.0581414193875389E-5</v>
      </c>
      <c r="DB61" s="628">
        <f t="shared" ref="DB61:EG61" si="9" xml:space="preserve"> ABS(DB32 - DB49)</f>
        <v>3.0205684652173659E-5</v>
      </c>
      <c r="DC61" s="628">
        <f t="shared" si="9"/>
        <v>2.5167229978251271E-5</v>
      </c>
      <c r="DD61" s="628">
        <f t="shared" si="9"/>
        <v>2.5788143602767377E-5</v>
      </c>
      <c r="DE61" s="628">
        <f t="shared" si="9"/>
        <v>3.0435170629061759E-5</v>
      </c>
      <c r="DF61" s="628">
        <f t="shared" si="9"/>
        <v>3.0061398547331919E-5</v>
      </c>
      <c r="DG61" s="628">
        <f t="shared" si="9"/>
        <v>2.5048003408301156E-5</v>
      </c>
      <c r="DH61" s="628">
        <f t="shared" si="9"/>
        <v>2.5665937982921605E-5</v>
      </c>
      <c r="DI61" s="628">
        <f t="shared" si="9"/>
        <v>3.0289939104477526E-5</v>
      </c>
      <c r="DJ61" s="628">
        <f t="shared" si="9"/>
        <v>2.9918135169282323E-5</v>
      </c>
      <c r="DK61" s="628">
        <f t="shared" si="9"/>
        <v>2.4929522624006495E-5</v>
      </c>
      <c r="DL61" s="628">
        <f t="shared" si="9"/>
        <v>2.5544393793097697E-5</v>
      </c>
      <c r="DM61" s="628">
        <f t="shared" si="9"/>
        <v>3.0145593882480171E-5</v>
      </c>
      <c r="DN61" s="628">
        <f t="shared" si="9"/>
        <v>2.9813714036208694E-5</v>
      </c>
      <c r="DO61" s="628">
        <f t="shared" si="9"/>
        <v>1.9794256559180212E-5</v>
      </c>
      <c r="DP61" s="628">
        <f t="shared" si="9"/>
        <v>4.7644722835702002E-54</v>
      </c>
      <c r="DQ61" s="628">
        <f t="shared" si="9"/>
        <v>4.8175149346598226E-54</v>
      </c>
      <c r="DR61" s="628">
        <f t="shared" si="9"/>
        <v>4.8186274754382687E-54</v>
      </c>
      <c r="DS61" s="628">
        <f t="shared" si="9"/>
        <v>4.7145157901194195E-54</v>
      </c>
      <c r="DT61" s="628">
        <f t="shared" si="9"/>
        <v>4.7679695975836855E-54</v>
      </c>
      <c r="DU61" s="628">
        <f t="shared" si="9"/>
        <v>4.8212183238264328E-54</v>
      </c>
      <c r="DV61" s="628">
        <f t="shared" si="9"/>
        <v>4.8218431754965197E-54</v>
      </c>
      <c r="DW61" s="628">
        <f t="shared" si="9"/>
        <v>4.7179001272402744E-54</v>
      </c>
      <c r="DX61" s="628">
        <f t="shared" si="9"/>
        <v>4.7712860160447487E-54</v>
      </c>
      <c r="DY61" s="628">
        <f t="shared" si="9"/>
        <v>4.8242663807536855E-54</v>
      </c>
      <c r="DZ61" s="628">
        <f t="shared" si="9"/>
        <v>4.8249064727084074E-54</v>
      </c>
      <c r="EA61" s="628">
        <f t="shared" si="9"/>
        <v>4.7210011938532184E-54</v>
      </c>
      <c r="EB61" s="628">
        <f t="shared" si="9"/>
        <v>4.7740295985898113E-54</v>
      </c>
      <c r="EC61" s="628">
        <f t="shared" si="9"/>
        <v>4.8271772751192094E-54</v>
      </c>
      <c r="ED61" s="628">
        <f t="shared" si="9"/>
        <v>4.8282898158976579E-54</v>
      </c>
      <c r="EE61" s="628">
        <f t="shared" si="9"/>
        <v>4.7766073602118224E-54</v>
      </c>
      <c r="EF61" s="628">
        <f t="shared" si="9"/>
        <v>4.7774063155683502E-54</v>
      </c>
      <c r="EG61" s="628">
        <f t="shared" si="9"/>
        <v>4.830941625424368E-54</v>
      </c>
      <c r="EH61" s="628">
        <f t="shared" ref="EH61:FM61" si="10" xml:space="preserve"> ABS(EH32 - EH49)</f>
        <v>4.8315969576637255E-54</v>
      </c>
      <c r="EI61" s="628">
        <f t="shared" si="10"/>
        <v>4.7274865975870166E-54</v>
      </c>
      <c r="EJ61" s="628">
        <f t="shared" si="10"/>
        <v>4.7806775101413084E-54</v>
      </c>
      <c r="EK61" s="628">
        <f t="shared" si="10"/>
        <v>4.8342944880443425E-54</v>
      </c>
      <c r="EL61" s="628">
        <f t="shared" si="10"/>
        <v>4.8352851065456996E-54</v>
      </c>
      <c r="EM61" s="628">
        <f t="shared" si="10"/>
        <v>4.7307367539409677E-54</v>
      </c>
      <c r="EN61" s="628">
        <f t="shared" si="10"/>
        <v>4.7838733315674246E-54</v>
      </c>
      <c r="EO61" s="628">
        <f t="shared" si="10"/>
        <v>4.8371291809866872E-54</v>
      </c>
      <c r="EP61" s="628">
        <f t="shared" si="10"/>
        <v>4.8378302340799551E-54</v>
      </c>
      <c r="EQ61" s="628">
        <f t="shared" si="10"/>
        <v>4.7335396410718962E-54</v>
      </c>
      <c r="ER61" s="628">
        <f t="shared" si="10"/>
        <v>4.7869636305879613E-54</v>
      </c>
      <c r="ES61" s="628">
        <f t="shared" si="10"/>
        <v>4.8406344464530267E-54</v>
      </c>
      <c r="ET61" s="628">
        <f t="shared" si="10"/>
        <v>4.8416707858082924E-54</v>
      </c>
      <c r="EU61" s="628">
        <f t="shared" si="10"/>
        <v>4.7900087057203931E-54</v>
      </c>
      <c r="EV61" s="628">
        <f t="shared" si="10"/>
        <v>4.7905363177482888E-54</v>
      </c>
      <c r="EW61" s="628">
        <f t="shared" si="10"/>
        <v>4.8437891853727317E-54</v>
      </c>
      <c r="EX61" s="628">
        <f t="shared" si="10"/>
        <v>4.8447493233048157E-54</v>
      </c>
      <c r="EY61" s="628">
        <f t="shared" si="10"/>
        <v>4.7403381332618103E-54</v>
      </c>
      <c r="EZ61" s="628">
        <f t="shared" si="10"/>
        <v>4.79379243769188E-54</v>
      </c>
      <c r="FA61" s="628">
        <f t="shared" si="10"/>
        <v>4.8471877688466184E-54</v>
      </c>
      <c r="FB61" s="628">
        <f t="shared" si="10"/>
        <v>4.8481936276326093E-54</v>
      </c>
      <c r="FC61" s="628">
        <f t="shared" si="10"/>
        <v>4.7434690178229545E-54</v>
      </c>
      <c r="FD61" s="628">
        <f t="shared" si="10"/>
        <v>4.797139005411681E-54</v>
      </c>
      <c r="FE61" s="628">
        <f t="shared" si="10"/>
        <v>4.8507235148822297E-54</v>
      </c>
      <c r="FF61" s="628">
        <f t="shared" si="10"/>
        <v>4.851759854237496E-54</v>
      </c>
      <c r="FG61" s="628">
        <f t="shared" si="10"/>
        <v>4.7471217164776228E-54</v>
      </c>
      <c r="FH61" s="628">
        <f t="shared" si="10"/>
        <v>4.800545871648957E-54</v>
      </c>
      <c r="FI61" s="628">
        <f t="shared" si="10"/>
        <v>4.8539544552251169E-54</v>
      </c>
      <c r="FJ61" s="628">
        <f t="shared" si="10"/>
        <v>4.8550974765728366E-54</v>
      </c>
      <c r="FK61" s="628">
        <f t="shared" si="10"/>
        <v>4.8029728869772803E-54</v>
      </c>
      <c r="FL61" s="628">
        <f t="shared" si="10"/>
        <v>4.8039527378862308E-54</v>
      </c>
      <c r="FM61" s="628">
        <f t="shared" si="10"/>
        <v>4.8574749609760921E-54</v>
      </c>
      <c r="FN61" s="628">
        <f t="shared" ref="FN61:GJ61" si="11" xml:space="preserve"> ABS(FN32 - FN49)</f>
        <v>4.8585570211852669E-54</v>
      </c>
      <c r="FO61" s="628">
        <f t="shared" si="11"/>
        <v>4.753890390719335E-54</v>
      </c>
      <c r="FP61" s="628">
        <f t="shared" si="11"/>
        <v>4.8078269176339275E-54</v>
      </c>
      <c r="FQ61" s="628">
        <f t="shared" si="11"/>
        <v>4.8615745975432467E-54</v>
      </c>
      <c r="FR61" s="628">
        <f t="shared" si="11"/>
        <v>4.8624128131982399E-54</v>
      </c>
      <c r="FS61" s="628">
        <f t="shared" si="11"/>
        <v>4.7575878162963069E-54</v>
      </c>
      <c r="FT61" s="628">
        <f t="shared" si="11"/>
        <v>4.8115352764585728E-54</v>
      </c>
      <c r="FU61" s="628">
        <f t="shared" si="11"/>
        <v>4.8651865450020379E-54</v>
      </c>
      <c r="FV61" s="628">
        <f t="shared" si="11"/>
        <v>4.8659637995184874E-54</v>
      </c>
      <c r="FW61" s="628">
        <f t="shared" si="11"/>
        <v>4.7607634277797524E-54</v>
      </c>
      <c r="FX61" s="628">
        <f t="shared" si="11"/>
        <v>4.8145652769616351E-54</v>
      </c>
      <c r="FY61" s="628">
        <f t="shared" si="11"/>
        <v>4.8684632061988337E-54</v>
      </c>
      <c r="FZ61" s="628">
        <f t="shared" si="11"/>
        <v>4.8690880578689206E-54</v>
      </c>
      <c r="GA61" s="628">
        <f t="shared" si="11"/>
        <v>4.8172033371011171E-54</v>
      </c>
      <c r="GB61" s="628">
        <f t="shared" si="11"/>
        <v>4.8177761730171207E-54</v>
      </c>
      <c r="GC61" s="628">
        <f t="shared" si="11"/>
        <v>4.8718617896727204E-54</v>
      </c>
      <c r="GD61" s="628">
        <f t="shared" si="11"/>
        <v>4.8728828887433498E-54</v>
      </c>
      <c r="GE61" s="628">
        <f t="shared" si="11"/>
        <v>4.7677110097106725E-54</v>
      </c>
      <c r="GF61" s="628">
        <f t="shared" si="11"/>
        <v>4.8214845318417654E-54</v>
      </c>
      <c r="GG61" s="628">
        <f t="shared" si="11"/>
        <v>4.8750774897309714E-54</v>
      </c>
      <c r="GH61" s="628">
        <f t="shared" si="11"/>
        <v>4.8762052707940537E-54</v>
      </c>
      <c r="GI61" s="628">
        <f t="shared" si="11"/>
        <v>4.7713040724689385E-54</v>
      </c>
      <c r="GJ61" s="628">
        <f t="shared" si="11"/>
        <v>4.8252682638132511E-54</v>
      </c>
    </row>
    <row r="62" spans="1:192" s="606" customFormat="1" x14ac:dyDescent="0.25">
      <c r="A62" s="15"/>
      <c r="B62" s="15"/>
      <c r="C62" s="21"/>
      <c r="D62" s="49"/>
      <c r="E62" s="226"/>
      <c r="F62" s="226"/>
      <c r="G62" s="226"/>
      <c r="H62" s="226"/>
      <c r="I62" s="39"/>
      <c r="J62" s="226"/>
      <c r="K62" s="226"/>
      <c r="L62" s="226"/>
      <c r="M62" s="226"/>
      <c r="N62" s="226"/>
      <c r="O62" s="226"/>
      <c r="P62" s="226"/>
      <c r="Q62" s="226"/>
      <c r="R62" s="226"/>
      <c r="S62" s="226"/>
      <c r="T62" s="226"/>
      <c r="U62" s="226"/>
      <c r="V62" s="226"/>
      <c r="W62" s="226"/>
      <c r="X62" s="226"/>
      <c r="Y62" s="226"/>
      <c r="Z62" s="226"/>
      <c r="AA62" s="226"/>
      <c r="AB62" s="226"/>
      <c r="AC62" s="226"/>
      <c r="AD62" s="226"/>
      <c r="AE62" s="226"/>
      <c r="AF62" s="226"/>
      <c r="AG62" s="226"/>
      <c r="AH62" s="226"/>
      <c r="AI62" s="226"/>
      <c r="AJ62" s="226"/>
      <c r="AK62" s="226"/>
      <c r="AL62" s="226"/>
      <c r="AM62" s="226"/>
      <c r="AN62" s="226"/>
      <c r="AO62" s="226"/>
      <c r="AP62" s="226"/>
      <c r="AQ62" s="226"/>
      <c r="AR62" s="226"/>
      <c r="AS62" s="226"/>
      <c r="AT62" s="226"/>
      <c r="AU62" s="226"/>
      <c r="AV62" s="226"/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26"/>
      <c r="CB62" s="226"/>
      <c r="CC62" s="226"/>
      <c r="CD62" s="226"/>
      <c r="CE62" s="226"/>
      <c r="CF62" s="226"/>
      <c r="CG62" s="226"/>
      <c r="CH62" s="226"/>
      <c r="CI62" s="226"/>
      <c r="CJ62" s="226"/>
      <c r="CK62" s="226"/>
      <c r="CL62" s="226"/>
      <c r="CM62" s="226"/>
      <c r="CN62" s="226"/>
      <c r="CO62" s="226"/>
      <c r="CP62" s="226"/>
      <c r="CQ62" s="226"/>
      <c r="CR62" s="226"/>
      <c r="CS62" s="226"/>
      <c r="CT62" s="226"/>
      <c r="CU62" s="226"/>
      <c r="CV62" s="226"/>
      <c r="CW62" s="226"/>
      <c r="CX62" s="226"/>
      <c r="CY62" s="226"/>
      <c r="CZ62" s="226"/>
      <c r="DA62" s="226"/>
      <c r="DB62" s="226"/>
      <c r="DC62" s="226"/>
      <c r="DD62" s="226"/>
      <c r="DE62" s="226"/>
      <c r="DF62" s="226"/>
      <c r="DG62" s="226"/>
      <c r="DH62" s="226"/>
      <c r="DI62" s="226"/>
      <c r="DJ62" s="226"/>
      <c r="DK62" s="226"/>
      <c r="DL62" s="226"/>
      <c r="DM62" s="226"/>
      <c r="DN62" s="226"/>
      <c r="DO62" s="226"/>
      <c r="DP62" s="226"/>
      <c r="DQ62" s="226"/>
      <c r="DR62" s="226"/>
      <c r="DS62" s="226"/>
      <c r="DT62" s="226"/>
      <c r="DU62" s="226"/>
      <c r="DV62" s="226"/>
      <c r="DW62" s="226"/>
      <c r="DX62" s="226"/>
      <c r="DY62" s="226"/>
      <c r="DZ62" s="226"/>
      <c r="EA62" s="226"/>
      <c r="EB62" s="226"/>
      <c r="EC62" s="226"/>
      <c r="ED62" s="226"/>
      <c r="EE62" s="226"/>
      <c r="EF62" s="226"/>
      <c r="EG62" s="226"/>
      <c r="EH62" s="226"/>
      <c r="EI62" s="226"/>
      <c r="EJ62" s="226"/>
      <c r="EK62" s="226"/>
      <c r="EL62" s="226"/>
      <c r="EM62" s="226"/>
      <c r="EN62" s="226"/>
      <c r="EO62" s="226"/>
      <c r="EP62" s="226"/>
      <c r="EQ62" s="226"/>
      <c r="ER62" s="226"/>
      <c r="ES62" s="226"/>
      <c r="ET62" s="226"/>
      <c r="EU62" s="226"/>
      <c r="EV62" s="226"/>
      <c r="EW62" s="226"/>
      <c r="EX62" s="226"/>
      <c r="EY62" s="226"/>
      <c r="EZ62" s="226"/>
      <c r="FA62" s="226"/>
      <c r="FB62" s="226"/>
      <c r="FC62" s="226"/>
      <c r="FD62" s="226"/>
      <c r="FE62" s="226"/>
      <c r="FF62" s="226"/>
      <c r="FG62" s="226"/>
      <c r="FH62" s="226"/>
      <c r="FI62" s="226"/>
      <c r="FJ62" s="226"/>
      <c r="FK62" s="226"/>
      <c r="FL62" s="226"/>
      <c r="FM62" s="226"/>
      <c r="FN62" s="226"/>
      <c r="FO62" s="226"/>
      <c r="FP62" s="226"/>
      <c r="FQ62" s="226"/>
      <c r="FR62" s="226"/>
      <c r="FS62" s="226"/>
      <c r="FT62" s="226"/>
      <c r="FU62" s="226"/>
      <c r="FV62" s="226"/>
      <c r="FW62" s="226"/>
      <c r="FX62" s="226"/>
      <c r="FY62" s="226"/>
      <c r="FZ62" s="226"/>
      <c r="GA62" s="226"/>
      <c r="GB62" s="226"/>
      <c r="GC62" s="226"/>
      <c r="GD62" s="226"/>
      <c r="GE62" s="226"/>
      <c r="GF62" s="226"/>
      <c r="GG62" s="226"/>
      <c r="GH62" s="226"/>
      <c r="GI62" s="226"/>
      <c r="GJ62" s="226"/>
    </row>
    <row r="63" spans="1:192" s="611" customFormat="1" x14ac:dyDescent="0.25">
      <c r="A63" s="233"/>
      <c r="B63" s="233"/>
      <c r="C63" s="234"/>
      <c r="D63" s="235"/>
      <c r="E63" s="236"/>
      <c r="F63" s="236"/>
      <c r="G63" s="236"/>
      <c r="H63" s="236"/>
      <c r="I63" s="237"/>
      <c r="J63" s="236"/>
      <c r="K63" s="236"/>
      <c r="L63" s="236"/>
      <c r="M63" s="236"/>
      <c r="N63" s="236"/>
      <c r="O63" s="236"/>
      <c r="P63" s="236"/>
      <c r="Q63" s="236"/>
      <c r="R63" s="236"/>
      <c r="S63" s="236"/>
      <c r="T63" s="236"/>
      <c r="U63" s="236"/>
      <c r="V63" s="236"/>
      <c r="W63" s="236"/>
      <c r="X63" s="236"/>
      <c r="Y63" s="236"/>
      <c r="Z63" s="236"/>
      <c r="AA63" s="236"/>
      <c r="AB63" s="236"/>
      <c r="AC63" s="236"/>
      <c r="AD63" s="236"/>
      <c r="AE63" s="236"/>
      <c r="AF63" s="236"/>
      <c r="AG63" s="236"/>
      <c r="AH63" s="236"/>
      <c r="AI63" s="236"/>
      <c r="AJ63" s="236"/>
      <c r="AK63" s="236"/>
      <c r="AL63" s="236"/>
      <c r="AM63" s="236"/>
      <c r="AN63" s="236"/>
      <c r="AO63" s="236"/>
      <c r="AP63" s="236"/>
      <c r="AQ63" s="236"/>
      <c r="AR63" s="236"/>
      <c r="AS63" s="236"/>
      <c r="AT63" s="236"/>
      <c r="AU63" s="236"/>
      <c r="AV63" s="236"/>
      <c r="AW63" s="236"/>
      <c r="AX63" s="236"/>
      <c r="AY63" s="236"/>
      <c r="AZ63" s="236"/>
      <c r="BA63" s="236"/>
      <c r="BB63" s="236"/>
      <c r="BC63" s="236"/>
      <c r="BD63" s="236"/>
      <c r="BE63" s="236"/>
      <c r="BF63" s="236"/>
      <c r="BG63" s="236"/>
      <c r="BH63" s="236"/>
      <c r="BI63" s="236"/>
      <c r="BJ63" s="236"/>
      <c r="BK63" s="236"/>
      <c r="BL63" s="236"/>
      <c r="BM63" s="236"/>
      <c r="BN63" s="236"/>
      <c r="BO63" s="236"/>
      <c r="BP63" s="236"/>
      <c r="BQ63" s="236"/>
      <c r="BR63" s="236"/>
      <c r="BS63" s="236"/>
      <c r="BT63" s="236"/>
      <c r="BU63" s="236"/>
      <c r="BV63" s="236"/>
      <c r="BW63" s="236"/>
      <c r="BX63" s="236"/>
      <c r="BY63" s="236"/>
      <c r="BZ63" s="236"/>
      <c r="CA63" s="236"/>
      <c r="CB63" s="236"/>
      <c r="CC63" s="236"/>
      <c r="CD63" s="236"/>
      <c r="CE63" s="236"/>
      <c r="CF63" s="236"/>
      <c r="CG63" s="236"/>
      <c r="CH63" s="236"/>
      <c r="CI63" s="236"/>
      <c r="CJ63" s="236"/>
      <c r="CK63" s="236"/>
      <c r="CL63" s="236"/>
      <c r="CM63" s="236"/>
      <c r="CN63" s="236"/>
      <c r="CO63" s="236"/>
      <c r="CP63" s="236"/>
      <c r="CQ63" s="236"/>
      <c r="CR63" s="236"/>
      <c r="CS63" s="236"/>
      <c r="CT63" s="236"/>
      <c r="CU63" s="236"/>
      <c r="CV63" s="236"/>
      <c r="CW63" s="236"/>
      <c r="CX63" s="236"/>
      <c r="CY63" s="236"/>
      <c r="CZ63" s="236"/>
      <c r="DA63" s="236"/>
      <c r="DB63" s="236"/>
      <c r="DC63" s="236"/>
      <c r="DD63" s="236"/>
      <c r="DE63" s="236"/>
      <c r="DF63" s="236"/>
      <c r="DG63" s="236"/>
      <c r="DH63" s="236"/>
      <c r="DI63" s="236"/>
      <c r="DJ63" s="236"/>
      <c r="DK63" s="236"/>
      <c r="DL63" s="236"/>
      <c r="DM63" s="236"/>
      <c r="DN63" s="236"/>
      <c r="DO63" s="236"/>
      <c r="DP63" s="236"/>
      <c r="DQ63" s="236"/>
      <c r="DR63" s="236"/>
      <c r="DS63" s="236"/>
      <c r="DT63" s="236"/>
      <c r="DU63" s="236"/>
      <c r="DV63" s="236"/>
      <c r="DW63" s="236"/>
      <c r="DX63" s="236"/>
      <c r="DY63" s="236"/>
      <c r="DZ63" s="236"/>
      <c r="EA63" s="236"/>
      <c r="EB63" s="236"/>
      <c r="EC63" s="236"/>
      <c r="ED63" s="236"/>
      <c r="EE63" s="236"/>
      <c r="EF63" s="236"/>
      <c r="EG63" s="236"/>
      <c r="EH63" s="236"/>
      <c r="EI63" s="236"/>
      <c r="EJ63" s="236"/>
      <c r="EK63" s="236"/>
      <c r="EL63" s="236"/>
      <c r="EM63" s="236"/>
      <c r="EN63" s="236"/>
      <c r="EO63" s="236"/>
      <c r="EP63" s="236"/>
      <c r="EQ63" s="236"/>
      <c r="ER63" s="236"/>
      <c r="ES63" s="236"/>
      <c r="ET63" s="236"/>
      <c r="EU63" s="236"/>
      <c r="EV63" s="236"/>
      <c r="EW63" s="236"/>
      <c r="EX63" s="236"/>
      <c r="EY63" s="236"/>
      <c r="EZ63" s="236"/>
      <c r="FA63" s="236"/>
      <c r="FB63" s="236"/>
      <c r="FC63" s="236"/>
      <c r="FD63" s="236"/>
      <c r="FE63" s="236"/>
      <c r="FF63" s="236"/>
      <c r="FG63" s="236"/>
      <c r="FH63" s="236"/>
      <c r="FI63" s="236"/>
      <c r="FJ63" s="236"/>
      <c r="FK63" s="236"/>
      <c r="FL63" s="236"/>
      <c r="FM63" s="236"/>
      <c r="FN63" s="236"/>
      <c r="FO63" s="236"/>
      <c r="FP63" s="236"/>
      <c r="FQ63" s="236"/>
      <c r="FR63" s="236"/>
      <c r="FS63" s="236"/>
      <c r="FT63" s="236"/>
      <c r="FU63" s="236"/>
      <c r="FV63" s="236"/>
      <c r="FW63" s="236"/>
      <c r="FX63" s="236"/>
      <c r="FY63" s="236"/>
      <c r="FZ63" s="236"/>
      <c r="GA63" s="236"/>
      <c r="GB63" s="236"/>
      <c r="GC63" s="236"/>
      <c r="GD63" s="236"/>
      <c r="GE63" s="236"/>
      <c r="GF63" s="236"/>
      <c r="GG63" s="236"/>
      <c r="GH63" s="236"/>
      <c r="GI63" s="236"/>
      <c r="GJ63" s="236"/>
    </row>
    <row r="64" spans="1:192" s="199" customFormat="1" x14ac:dyDescent="0.25">
      <c r="A64" s="147"/>
      <c r="B64" s="147"/>
      <c r="C64" s="148"/>
      <c r="D64" s="149"/>
      <c r="E64" s="198" t="s">
        <v>444</v>
      </c>
      <c r="F64" s="584">
        <f xml:space="preserve"> MAX(F56:F63)</f>
        <v>0</v>
      </c>
      <c r="G64" s="198" t="s">
        <v>20</v>
      </c>
      <c r="H64" s="198"/>
      <c r="I64" s="150"/>
      <c r="J64" s="198"/>
      <c r="K64" s="198"/>
      <c r="L64" s="198"/>
      <c r="M64" s="198"/>
      <c r="N64" s="198"/>
      <c r="O64" s="198"/>
      <c r="P64" s="198"/>
      <c r="Q64" s="198"/>
      <c r="R64" s="198"/>
      <c r="S64" s="198"/>
      <c r="T64" s="198"/>
      <c r="U64" s="198"/>
      <c r="V64" s="198"/>
      <c r="W64" s="198"/>
      <c r="X64" s="198"/>
      <c r="Y64" s="198"/>
      <c r="Z64" s="198"/>
      <c r="AA64" s="198"/>
      <c r="AB64" s="198"/>
      <c r="AC64" s="198"/>
      <c r="AD64" s="198"/>
      <c r="AE64" s="198"/>
      <c r="AF64" s="198"/>
      <c r="AG64" s="198"/>
      <c r="AH64" s="198"/>
      <c r="AI64" s="198"/>
      <c r="AJ64" s="198"/>
      <c r="AK64" s="198"/>
      <c r="AL64" s="198"/>
      <c r="AM64" s="198"/>
      <c r="AN64" s="198"/>
      <c r="AO64" s="198"/>
      <c r="AP64" s="198"/>
      <c r="AQ64" s="198"/>
      <c r="AR64" s="198"/>
      <c r="AS64" s="198"/>
      <c r="AT64" s="198"/>
      <c r="AU64" s="198"/>
      <c r="AV64" s="198"/>
      <c r="AW64" s="198"/>
      <c r="AX64" s="198"/>
      <c r="AY64" s="198"/>
      <c r="AZ64" s="198"/>
      <c r="BA64" s="198"/>
      <c r="BB64" s="198"/>
      <c r="BC64" s="198"/>
      <c r="BD64" s="198"/>
      <c r="BE64" s="198"/>
      <c r="BF64" s="198"/>
      <c r="BG64" s="198"/>
      <c r="BH64" s="198"/>
      <c r="BI64" s="198"/>
      <c r="BJ64" s="198"/>
      <c r="BK64" s="198"/>
      <c r="BL64" s="198"/>
      <c r="BM64" s="198"/>
      <c r="BN64" s="198"/>
      <c r="BO64" s="198"/>
      <c r="BP64" s="198"/>
      <c r="BQ64" s="198"/>
      <c r="BR64" s="198"/>
      <c r="BS64" s="198"/>
      <c r="BT64" s="198"/>
      <c r="BU64" s="198"/>
      <c r="BV64" s="198"/>
      <c r="BW64" s="198"/>
      <c r="BX64" s="198"/>
      <c r="BY64" s="198"/>
      <c r="BZ64" s="198"/>
      <c r="CA64" s="198"/>
      <c r="CB64" s="198"/>
      <c r="CC64" s="198"/>
      <c r="CD64" s="198"/>
      <c r="CE64" s="198"/>
      <c r="CF64" s="198"/>
      <c r="CG64" s="198"/>
      <c r="CH64" s="198"/>
      <c r="CI64" s="198"/>
      <c r="CJ64" s="198"/>
      <c r="CK64" s="198"/>
      <c r="CL64" s="198"/>
      <c r="CM64" s="198"/>
      <c r="CN64" s="198"/>
      <c r="CO64" s="198"/>
      <c r="CP64" s="198"/>
      <c r="CQ64" s="198"/>
      <c r="CR64" s="198"/>
      <c r="CS64" s="198"/>
      <c r="CT64" s="198"/>
      <c r="CU64" s="198"/>
      <c r="CV64" s="198"/>
      <c r="CW64" s="198"/>
      <c r="CX64" s="198"/>
      <c r="CY64" s="198"/>
      <c r="CZ64" s="198"/>
      <c r="DA64" s="198"/>
      <c r="DB64" s="198"/>
      <c r="DC64" s="198"/>
      <c r="DD64" s="198"/>
      <c r="DE64" s="198"/>
      <c r="DF64" s="198"/>
      <c r="DG64" s="198"/>
      <c r="DH64" s="198"/>
      <c r="DI64" s="198"/>
      <c r="DJ64" s="198"/>
      <c r="DK64" s="198"/>
      <c r="DL64" s="198"/>
      <c r="DM64" s="198"/>
      <c r="DN64" s="198"/>
      <c r="DO64" s="198"/>
      <c r="DP64" s="198"/>
      <c r="DQ64" s="198"/>
      <c r="DR64" s="198"/>
      <c r="DS64" s="198"/>
      <c r="DT64" s="198"/>
      <c r="DU64" s="198"/>
      <c r="DV64" s="198"/>
      <c r="DW64" s="198"/>
      <c r="DX64" s="198"/>
      <c r="DY64" s="198"/>
      <c r="DZ64" s="198"/>
      <c r="EA64" s="198"/>
      <c r="EB64" s="198"/>
      <c r="EC64" s="198"/>
      <c r="ED64" s="198"/>
      <c r="EE64" s="198"/>
      <c r="EF64" s="198"/>
      <c r="EG64" s="198"/>
      <c r="EH64" s="198"/>
      <c r="EI64" s="198"/>
      <c r="EJ64" s="198"/>
      <c r="EK64" s="198"/>
      <c r="EL64" s="198"/>
      <c r="EM64" s="198"/>
      <c r="EN64" s="198"/>
      <c r="EO64" s="198"/>
      <c r="EP64" s="198"/>
      <c r="EQ64" s="198"/>
      <c r="ER64" s="198"/>
      <c r="ES64" s="198"/>
      <c r="ET64" s="198"/>
      <c r="EU64" s="198"/>
      <c r="EV64" s="198"/>
      <c r="EW64" s="198"/>
      <c r="EX64" s="198"/>
      <c r="EY64" s="198"/>
      <c r="EZ64" s="198"/>
      <c r="FA64" s="198"/>
      <c r="FB64" s="198"/>
      <c r="FC64" s="198"/>
      <c r="FD64" s="198"/>
      <c r="FE64" s="198"/>
      <c r="FF64" s="198"/>
      <c r="FG64" s="198"/>
      <c r="FH64" s="198"/>
      <c r="FI64" s="198"/>
      <c r="FJ64" s="198"/>
      <c r="FK64" s="198"/>
      <c r="FL64" s="198"/>
      <c r="FM64" s="198"/>
      <c r="FN64" s="198"/>
      <c r="FO64" s="198"/>
      <c r="FP64" s="198"/>
      <c r="FQ64" s="198"/>
      <c r="FR64" s="198"/>
      <c r="FS64" s="198"/>
      <c r="FT64" s="198"/>
      <c r="FU64" s="198"/>
      <c r="FV64" s="198"/>
      <c r="FW64" s="198"/>
      <c r="FX64" s="198"/>
      <c r="FY64" s="198"/>
      <c r="FZ64" s="198"/>
      <c r="GA64" s="198"/>
      <c r="GB64" s="198"/>
      <c r="GC64" s="198"/>
      <c r="GD64" s="198"/>
      <c r="GE64" s="198"/>
      <c r="GF64" s="198"/>
      <c r="GG64" s="198"/>
      <c r="GH64" s="198"/>
      <c r="GI64" s="198"/>
      <c r="GJ64" s="198"/>
    </row>
    <row r="66" spans="1:1" x14ac:dyDescent="0.25">
      <c r="A66" s="15" t="s">
        <v>63</v>
      </c>
    </row>
  </sheetData>
  <conditionalFormatting sqref="F2:F4">
    <cfRule type="cellIs" dxfId="179" priority="29" stopIfTrue="1" operator="notEqual">
      <formula>0</formula>
    </cfRule>
    <cfRule type="cellIs" dxfId="178" priority="30" stopIfTrue="1" operator="equal">
      <formula>""</formula>
    </cfRule>
  </conditionalFormatting>
  <conditionalFormatting sqref="F2:F4">
    <cfRule type="cellIs" dxfId="177" priority="31" stopIfTrue="1" operator="notEqual">
      <formula>0</formula>
    </cfRule>
    <cfRule type="cellIs" dxfId="176" priority="32" stopIfTrue="1" operator="equal">
      <formula>""</formula>
    </cfRule>
  </conditionalFormatting>
  <conditionalFormatting sqref="F64">
    <cfRule type="cellIs" dxfId="175" priority="21" stopIfTrue="1" operator="notEqual">
      <formula>0</formula>
    </cfRule>
    <cfRule type="cellIs" dxfId="174" priority="22" stopIfTrue="1" operator="equal">
      <formula>""</formula>
    </cfRule>
  </conditionalFormatting>
  <conditionalFormatting sqref="F64">
    <cfRule type="cellIs" dxfId="173" priority="23" stopIfTrue="1" operator="notEqual">
      <formula>0</formula>
    </cfRule>
    <cfRule type="cellIs" dxfId="172" priority="24" stopIfTrue="1" operator="equal">
      <formula>""</formula>
    </cfRule>
  </conditionalFormatting>
  <conditionalFormatting sqref="F57:F58 F60:F61">
    <cfRule type="cellIs" dxfId="171" priority="5" stopIfTrue="1" operator="notEqual">
      <formula>0</formula>
    </cfRule>
    <cfRule type="cellIs" dxfId="170" priority="6" stopIfTrue="1" operator="equal">
      <formula>""</formula>
    </cfRule>
  </conditionalFormatting>
  <conditionalFormatting sqref="F57:F58 F60:F61">
    <cfRule type="cellIs" dxfId="169" priority="7" stopIfTrue="1" operator="notEqual">
      <formula>0</formula>
    </cfRule>
    <cfRule type="cellIs" dxfId="168" priority="8" stopIfTrue="1" operator="equal">
      <formula>""</formula>
    </cfRule>
  </conditionalFormatting>
  <conditionalFormatting sqref="F59">
    <cfRule type="cellIs" dxfId="167" priority="1" stopIfTrue="1" operator="notEqual">
      <formula>0</formula>
    </cfRule>
    <cfRule type="cellIs" dxfId="166" priority="2" stopIfTrue="1" operator="equal">
      <formula>""</formula>
    </cfRule>
  </conditionalFormatting>
  <conditionalFormatting sqref="F59">
    <cfRule type="cellIs" dxfId="165" priority="3" stopIfTrue="1" operator="notEqual">
      <formula>0</formula>
    </cfRule>
    <cfRule type="cellIs" dxfId="16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sterSolve">
                <anchor moveWithCells="1" sizeWithCells="1">
                  <from>
                    <xdr:col>4</xdr:col>
                    <xdr:colOff>641350</xdr:colOff>
                    <xdr:row>1</xdr:row>
                    <xdr:rowOff>146050</xdr:rowOff>
                  </from>
                  <to>
                    <xdr:col>4</xdr:col>
                    <xdr:colOff>2108200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 summaryRight="0"/>
  </sheetPr>
  <dimension ref="A1:GJ322"/>
  <sheetViews>
    <sheetView defaultGridColor="0" colorId="8" zoomScale="63" zoomScaleNormal="80" zoomScalePageLayoutView="12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S10" sqref="S10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728" t="str">
        <f ca="1" xml:space="preserve"> RIGHT(CELL("filename", A1), LEN(CELL("filename", A1)) - SEARCH("]", CELL("filename", A1))) &amp; " - " &amp; InpC!F3</f>
        <v>Debt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188</v>
      </c>
    </row>
    <row r="9" spans="1:192" x14ac:dyDescent="0.25">
      <c r="B9" s="15" t="s">
        <v>239</v>
      </c>
    </row>
    <row r="10" spans="1:192" x14ac:dyDescent="0.25">
      <c r="E10" s="197" t="str">
        <f xml:space="preserve"> Solve!E$49</f>
        <v>Cash flow available for senior debt - paste</v>
      </c>
      <c r="F10" s="197">
        <f xml:space="preserve"> Solve!F$49</f>
        <v>0</v>
      </c>
      <c r="G10" s="197" t="str">
        <f xml:space="preserve"> Solve!G$49</f>
        <v>$ 000s</v>
      </c>
      <c r="H10" s="197">
        <f xml:space="preserve"> Solve!H$49</f>
        <v>182104.76603313602</v>
      </c>
      <c r="I10" s="197">
        <f xml:space="preserve"> Solve!I$49</f>
        <v>0</v>
      </c>
      <c r="J10" s="197">
        <f xml:space="preserve"> Solve!J$49</f>
        <v>0</v>
      </c>
      <c r="K10" s="197">
        <f xml:space="preserve"> Solve!K$49</f>
        <v>0</v>
      </c>
      <c r="L10" s="197">
        <f xml:space="preserve"> Solve!L$49</f>
        <v>4.9620805166480478E-263</v>
      </c>
      <c r="M10" s="197">
        <f xml:space="preserve"> Solve!M$49</f>
        <v>3.1013003229050299E-264</v>
      </c>
      <c r="N10" s="197">
        <f xml:space="preserve"> Solve!N$49</f>
        <v>3.1013003229050299E-264</v>
      </c>
      <c r="O10" s="197">
        <f xml:space="preserve"> Solve!O$49</f>
        <v>5.88812712833853E-6</v>
      </c>
      <c r="P10" s="197">
        <f xml:space="preserve"> Solve!P$49</f>
        <v>9.18894650348984E-6</v>
      </c>
      <c r="Q10" s="197">
        <f xml:space="preserve"> Solve!Q$49</f>
        <v>9.3930374390813318E-6</v>
      </c>
      <c r="R10" s="197">
        <f xml:space="preserve"> Solve!R$49</f>
        <v>1.000008597872849E-4</v>
      </c>
      <c r="S10" s="197">
        <f xml:space="preserve"> Solve!S$49</f>
        <v>1907.420167618717</v>
      </c>
      <c r="T10" s="197">
        <f xml:space="preserve"> Solve!T$49</f>
        <v>2111.0031124392772</v>
      </c>
      <c r="U10" s="197">
        <f xml:space="preserve"> Solve!U$49</f>
        <v>2516.2592891318868</v>
      </c>
      <c r="V10" s="197">
        <f xml:space="preserve"> Solve!V$49</f>
        <v>2376.9970740826625</v>
      </c>
      <c r="W10" s="197">
        <f xml:space="preserve"> Solve!W$49</f>
        <v>1950.9957461733229</v>
      </c>
      <c r="X10" s="197">
        <f xml:space="preserve"> Solve!X$49</f>
        <v>2069.2104961081241</v>
      </c>
      <c r="Y10" s="197">
        <f xml:space="preserve"> Solve!Y$49</f>
        <v>2488.1840046737962</v>
      </c>
      <c r="Z10" s="197">
        <f xml:space="preserve"> Solve!Z$49</f>
        <v>2349.6701824601155</v>
      </c>
      <c r="AA10" s="197">
        <f xml:space="preserve"> Solve!AA$49</f>
        <v>1909.9637081736637</v>
      </c>
      <c r="AB10" s="197">
        <f xml:space="preserve"> Solve!AB$49</f>
        <v>2058.5862911880181</v>
      </c>
      <c r="AC10" s="197">
        <f xml:space="preserve"> Solve!AC$49</f>
        <v>2459.8225953133697</v>
      </c>
      <c r="AD10" s="197">
        <f xml:space="preserve"> Solve!AD$49</f>
        <v>2322.0549629505676</v>
      </c>
      <c r="AE10" s="197">
        <f xml:space="preserve"> Solve!AE$49</f>
        <v>1884.4104444938434</v>
      </c>
      <c r="AF10" s="197">
        <f xml:space="preserve"> Solve!AF$49</f>
        <v>2031.9980322127108</v>
      </c>
      <c r="AG10" s="197">
        <f xml:space="preserve"> Solve!AG$49</f>
        <v>2431.2394327524407</v>
      </c>
      <c r="AH10" s="197">
        <f xml:space="preserve"> Solve!AH$49</f>
        <v>2294.2155734545058</v>
      </c>
      <c r="AI10" s="197">
        <f xml:space="preserve"> Solve!AI$49</f>
        <v>1858.5949638060429</v>
      </c>
      <c r="AJ10" s="197">
        <f xml:space="preserve"> Solve!AJ$49</f>
        <v>2005.1333897294653</v>
      </c>
      <c r="AK10" s="197">
        <f xml:space="preserve"> Solve!AK$49</f>
        <v>2402.3898440003418</v>
      </c>
      <c r="AL10" s="197">
        <f xml:space="preserve"> Solve!AL$49</f>
        <v>2266.1075164527329</v>
      </c>
      <c r="AM10" s="197">
        <f xml:space="preserve"> Solve!AM$49</f>
        <v>1847.6783961148278</v>
      </c>
      <c r="AN10" s="197">
        <f xml:space="preserve"> Solve!AN$49</f>
        <v>1962.8020368175642</v>
      </c>
      <c r="AO10" s="197">
        <f xml:space="preserve"> Solve!AO$49</f>
        <v>2373.2649387860124</v>
      </c>
      <c r="AP10" s="197">
        <f xml:space="preserve"> Solve!AP$49</f>
        <v>2237.7219493012299</v>
      </c>
      <c r="AQ10" s="197">
        <f xml:space="preserve"> Solve!AQ$49</f>
        <v>1806.0803657649869</v>
      </c>
      <c r="AR10" s="197">
        <f xml:space="preserve"> Solve!AR$49</f>
        <v>1950.4986527682154</v>
      </c>
      <c r="AS10" s="197">
        <f xml:space="preserve"> Solve!AS$49</f>
        <v>2343.8148950321952</v>
      </c>
      <c r="AT10" s="197">
        <f xml:space="preserve"> Solve!AT$49</f>
        <v>2209.0092436209839</v>
      </c>
      <c r="AU10" s="197">
        <f xml:space="preserve"> Solve!AU$49</f>
        <v>1779.3764397945397</v>
      </c>
      <c r="AV10" s="197">
        <f xml:space="preserve"> Solve!AV$49</f>
        <v>1922.7499413668911</v>
      </c>
      <c r="AW10" s="197">
        <f xml:space="preserve"> Solve!AW$49</f>
        <v>2314.1108180732426</v>
      </c>
      <c r="AX10" s="197">
        <f xml:space="preserve"> Solve!AX$49</f>
        <v>2180.0402665851534</v>
      </c>
      <c r="AY10" s="197">
        <f xml:space="preserve"> Solve!AY$49</f>
        <v>1752.3755731215797</v>
      </c>
      <c r="AZ10" s="197">
        <f xml:space="preserve"> Solve!AZ$49</f>
        <v>1894.6881648060082</v>
      </c>
      <c r="BA10" s="197">
        <f xml:space="preserve"> Solve!BA$49</f>
        <v>2284.1034399332761</v>
      </c>
      <c r="BB10" s="197">
        <f xml:space="preserve"> Solve!BB$49</f>
        <v>2150.7659417807736</v>
      </c>
      <c r="BC10" s="197">
        <f xml:space="preserve"> Solve!BC$49</f>
        <v>1739.6719469201125</v>
      </c>
      <c r="BD10" s="197">
        <f xml:space="preserve"> Solve!BD$49</f>
        <v>1851.6869886717059</v>
      </c>
      <c r="BE10" s="197">
        <f xml:space="preserve"> Solve!BE$49</f>
        <v>2253.7829925069332</v>
      </c>
      <c r="BF10" s="197">
        <f xml:space="preserve"> Solve!BF$49</f>
        <v>2121.1765515501584</v>
      </c>
      <c r="BG10" s="197">
        <f xml:space="preserve"> Solve!BG$49</f>
        <v>1697.3761051466659</v>
      </c>
      <c r="BH10" s="197">
        <f xml:space="preserve"> Solve!BH$49</f>
        <v>1837.5413463471077</v>
      </c>
      <c r="BI10" s="197">
        <f xml:space="preserve"> Solve!BI$49</f>
        <v>2223.0945233492594</v>
      </c>
      <c r="BJ10" s="197">
        <f xml:space="preserve"> Solve!BJ$49</f>
        <v>2091.2173551527981</v>
      </c>
      <c r="BK10" s="197">
        <f xml:space="preserve"> Solve!BK$49</f>
        <v>1669.3722695710796</v>
      </c>
      <c r="BL10" s="197">
        <f xml:space="preserve"> Solve!BL$49</f>
        <v>1808.4799876627881</v>
      </c>
      <c r="BM10" s="197">
        <f xml:space="preserve"> Solve!BM$49</f>
        <v>2192.1165700550055</v>
      </c>
      <c r="BN10" s="197">
        <f xml:space="preserve"> Solve!BN$49</f>
        <v>2060.9666251741555</v>
      </c>
      <c r="BO10" s="197">
        <f xml:space="preserve"> Solve!BO$49</f>
        <v>1641.0333100383432</v>
      </c>
      <c r="BP10" s="197">
        <f xml:space="preserve"> Solve!BP$49</f>
        <v>1779.0652288041119</v>
      </c>
      <c r="BQ10" s="197">
        <f xml:space="preserve"> Solve!BQ$49</f>
        <v>2160.7947913929634</v>
      </c>
      <c r="BR10" s="197">
        <f xml:space="preserve"> Solve!BR$49</f>
        <v>2030.3702297513087</v>
      </c>
      <c r="BS10" s="197">
        <f xml:space="preserve"> Solve!BS$49</f>
        <v>1626.3698698001099</v>
      </c>
      <c r="BT10" s="197">
        <f xml:space="preserve"> Solve!BT$49</f>
        <v>1735.2510083121538</v>
      </c>
      <c r="BU10" s="197">
        <f xml:space="preserve"> Solve!BU$49</f>
        <v>2129.1184493236397</v>
      </c>
      <c r="BV10" s="197">
        <f xml:space="preserve"> Solve!BV$49</f>
        <v>1999.417484448124</v>
      </c>
      <c r="BW10" s="197">
        <f xml:space="preserve"> Solve!BW$49</f>
        <v>1583.2321454829739</v>
      </c>
      <c r="BX10" s="197">
        <f xml:space="preserve"> Solve!BX$49</f>
        <v>1719.0828621502919</v>
      </c>
      <c r="BY10" s="197">
        <f xml:space="preserve"> Solve!BY$49</f>
        <v>2097.0269271536972</v>
      </c>
      <c r="BZ10" s="197">
        <f xml:space="preserve"> Solve!BZ$49</f>
        <v>1968.048004194339</v>
      </c>
      <c r="CA10" s="197">
        <f xml:space="preserve"> Solve!CA$49</f>
        <v>1553.7642348501668</v>
      </c>
      <c r="CB10" s="197">
        <f xml:space="preserve"> Solve!CB$49</f>
        <v>1688.5414751069611</v>
      </c>
      <c r="CC10" s="197">
        <f xml:space="preserve"> Solve!CC$49</f>
        <v>2064.6069659629475</v>
      </c>
      <c r="CD10" s="197">
        <f xml:space="preserve"> Solve!CD$49</f>
        <v>1936.3482354647954</v>
      </c>
      <c r="CE10" s="197">
        <f xml:space="preserve"> Solve!CE$49</f>
        <v>1523.919195120764</v>
      </c>
      <c r="CF10" s="197">
        <f xml:space="preserve"> Solve!CF$49</f>
        <v>1657.6023168631546</v>
      </c>
      <c r="CG10" s="197">
        <f xml:space="preserve"> Solve!CG$49</f>
        <v>2031.7986233263568</v>
      </c>
      <c r="CH10" s="197">
        <f xml:space="preserve"> Solve!CH$49</f>
        <v>1904.2584648992736</v>
      </c>
      <c r="CI10" s="197">
        <f xml:space="preserve"> Solve!CI$49</f>
        <v>1507.1049834076321</v>
      </c>
      <c r="CJ10" s="197">
        <f xml:space="preserve"> Solve!CJ$49</f>
        <v>1612.81840645336</v>
      </c>
      <c r="CK10" s="197">
        <f xml:space="preserve"> Solve!CK$49</f>
        <v>1998.5900896202977</v>
      </c>
      <c r="CL10" s="197">
        <f xml:space="preserve"> Solve!CL$49</f>
        <v>1871.7669400022114</v>
      </c>
      <c r="CM10" s="197">
        <f xml:space="preserve"> Solve!CM$49</f>
        <v>1446.1946105419247</v>
      </c>
      <c r="CN10" s="197">
        <f xml:space="preserve"> Solve!CN$49</f>
        <v>1242.0857462253898</v>
      </c>
      <c r="CO10" s="197">
        <f xml:space="preserve"> Solve!CO$49</f>
        <v>1587.2727236791422</v>
      </c>
      <c r="CP10" s="197">
        <f xml:space="preserve"> Solve!CP$49</f>
        <v>1555.5275565203506</v>
      </c>
      <c r="CQ10" s="197">
        <f xml:space="preserve"> Solve!CQ$49</f>
        <v>1173.1198508651466</v>
      </c>
      <c r="CR10" s="197">
        <f xml:space="preserve"> Solve!CR$49</f>
        <v>1202.398131112511</v>
      </c>
      <c r="CS10" s="197">
        <f xml:space="preserve"> Solve!CS$49</f>
        <v>1550.1897829920067</v>
      </c>
      <c r="CT10" s="197">
        <f xml:space="preserve"> Solve!CT$49</f>
        <v>1524.2750220588725</v>
      </c>
      <c r="CU10" s="197">
        <f xml:space="preserve"> Solve!CU$49</f>
        <v>1144.7718023393286</v>
      </c>
      <c r="CV10" s="197">
        <f xml:space="preserve"> Solve!CV$49</f>
        <v>1173.5896855817994</v>
      </c>
      <c r="CW10" s="197">
        <f xml:space="preserve"> Solve!CW$49</f>
        <v>1519.7982181665025</v>
      </c>
      <c r="CX10" s="197">
        <f xml:space="preserve"> Solve!CX$49</f>
        <v>1494.2391678361118</v>
      </c>
      <c r="CY10" s="197">
        <f xml:space="preserve"> Solve!CY$49</f>
        <v>1129.4588751373371</v>
      </c>
      <c r="CZ10" s="197">
        <f xml:space="preserve"> Solve!CZ$49</f>
        <v>1132.1518660038751</v>
      </c>
      <c r="DA10" s="197">
        <f xml:space="preserve"> Solve!DA$49</f>
        <v>1489.5716396991488</v>
      </c>
      <c r="DB10" s="197">
        <f xml:space="preserve"> Solve!DB$49</f>
        <v>1464.3431616008647</v>
      </c>
      <c r="DC10" s="197">
        <f xml:space="preserve"> Solve!DC$49</f>
        <v>1088.5943869899784</v>
      </c>
      <c r="DD10" s="197">
        <f xml:space="preserve"> Solve!DD$49</f>
        <v>1116.363067763361</v>
      </c>
      <c r="DE10" s="197">
        <f xml:space="preserve"> Solve!DE$49</f>
        <v>1459.3534269907423</v>
      </c>
      <c r="DF10" s="197">
        <f xml:space="preserve"> Solve!DF$49</f>
        <v>1434.4355259136416</v>
      </c>
      <c r="DG10" s="197">
        <f xml:space="preserve"> Solve!DG$49</f>
        <v>1060.5556812143673</v>
      </c>
      <c r="DH10" s="197">
        <f xml:space="preserve"> Solve!DH$49</f>
        <v>1087.7843015570534</v>
      </c>
      <c r="DI10" s="197">
        <f xml:space="preserve"> Solve!DI$49</f>
        <v>1429.1488345392797</v>
      </c>
      <c r="DJ10" s="197">
        <f xml:space="preserve"> Solve!DJ$49</f>
        <v>1404.5251125190007</v>
      </c>
      <c r="DK10" s="197">
        <f xml:space="preserve"> Solve!DK$49</f>
        <v>1032.4581751555345</v>
      </c>
      <c r="DL10" s="197">
        <f xml:space="preserve"> Solve!DL$49</f>
        <v>1059.1024388458191</v>
      </c>
      <c r="DM10" s="197">
        <f xml:space="preserve"> Solve!DM$49</f>
        <v>1398.8347321783531</v>
      </c>
      <c r="DN10" s="197">
        <f xml:space="preserve"> Solve!DN$49</f>
        <v>1473.390348473351</v>
      </c>
      <c r="DO10" s="197">
        <f xml:space="preserve"> Solve!DO$49</f>
        <v>1161.4806412433759</v>
      </c>
      <c r="DP10" s="197">
        <f xml:space="preserve"> Solve!DP$49</f>
        <v>-9.5289445671404003E-54</v>
      </c>
      <c r="DQ10" s="197">
        <f xml:space="preserve"> Solve!DQ$49</f>
        <v>-9.6350298693196451E-54</v>
      </c>
      <c r="DR10" s="197">
        <f xml:space="preserve"> Solve!DR$49</f>
        <v>-9.6372549508765374E-54</v>
      </c>
      <c r="DS10" s="197">
        <f xml:space="preserve"> Solve!DS$49</f>
        <v>-9.429031580238839E-54</v>
      </c>
      <c r="DT10" s="197">
        <f xml:space="preserve"> Solve!DT$49</f>
        <v>-9.535939195167371E-54</v>
      </c>
      <c r="DU10" s="197">
        <f xml:space="preserve"> Solve!DU$49</f>
        <v>-9.6424366476528656E-54</v>
      </c>
      <c r="DV10" s="197">
        <f xml:space="preserve"> Solve!DV$49</f>
        <v>-9.6436863509930393E-54</v>
      </c>
      <c r="DW10" s="197">
        <f xml:space="preserve"> Solve!DW$49</f>
        <v>-9.4358002544805488E-54</v>
      </c>
      <c r="DX10" s="197">
        <f xml:space="preserve"> Solve!DX$49</f>
        <v>-9.5425720320894975E-54</v>
      </c>
      <c r="DY10" s="197">
        <f xml:space="preserve"> Solve!DY$49</f>
        <v>-9.648532761507371E-54</v>
      </c>
      <c r="DZ10" s="197">
        <f xml:space="preserve"> Solve!DZ$49</f>
        <v>-9.6498129454168148E-54</v>
      </c>
      <c r="EA10" s="197">
        <f xml:space="preserve"> Solve!EA$49</f>
        <v>-9.4420023877064367E-54</v>
      </c>
      <c r="EB10" s="197">
        <f xml:space="preserve"> Solve!EB$49</f>
        <v>-9.5480591971796227E-54</v>
      </c>
      <c r="EC10" s="197">
        <f xml:space="preserve"> Solve!EC$49</f>
        <v>-9.6543545502384189E-54</v>
      </c>
      <c r="ED10" s="197">
        <f xml:space="preserve"> Solve!ED$49</f>
        <v>-9.6565796317953157E-54</v>
      </c>
      <c r="EE10" s="197">
        <f xml:space="preserve"> Solve!EE$49</f>
        <v>-9.5532147204236448E-54</v>
      </c>
      <c r="EF10" s="197">
        <f xml:space="preserve"> Solve!EF$49</f>
        <v>-9.5548126311367003E-54</v>
      </c>
      <c r="EG10" s="197">
        <f xml:space="preserve"> Solve!EG$49</f>
        <v>-9.661883250848736E-54</v>
      </c>
      <c r="EH10" s="197">
        <f xml:space="preserve"> Solve!EH$49</f>
        <v>-9.6631939153274511E-54</v>
      </c>
      <c r="EI10" s="197">
        <f xml:space="preserve"> Solve!EI$49</f>
        <v>-9.4549731951740332E-54</v>
      </c>
      <c r="EJ10" s="197">
        <f xml:space="preserve"> Solve!EJ$49</f>
        <v>-9.5613550202826169E-54</v>
      </c>
      <c r="EK10" s="197">
        <f xml:space="preserve"> Solve!EK$49</f>
        <v>-9.6685889760886851E-54</v>
      </c>
      <c r="EL10" s="197">
        <f xml:space="preserve"> Solve!EL$49</f>
        <v>-9.6705702130913991E-54</v>
      </c>
      <c r="EM10" s="197">
        <f xml:space="preserve"> Solve!EM$49</f>
        <v>-9.4614735078819354E-54</v>
      </c>
      <c r="EN10" s="197">
        <f xml:space="preserve"> Solve!EN$49</f>
        <v>-9.5677466631348491E-54</v>
      </c>
      <c r="EO10" s="197">
        <f xml:space="preserve"> Solve!EO$49</f>
        <v>-9.6742583619733743E-54</v>
      </c>
      <c r="EP10" s="197">
        <f xml:space="preserve"> Solve!EP$49</f>
        <v>-9.6756604681599101E-54</v>
      </c>
      <c r="EQ10" s="197">
        <f xml:space="preserve"> Solve!EQ$49</f>
        <v>-9.4670792821437924E-54</v>
      </c>
      <c r="ER10" s="197">
        <f xml:space="preserve"> Solve!ER$49</f>
        <v>-9.5739272611759226E-54</v>
      </c>
      <c r="ES10" s="197">
        <f xml:space="preserve"> Solve!ES$49</f>
        <v>-9.6812688929060534E-54</v>
      </c>
      <c r="ET10" s="197">
        <f xml:space="preserve"> Solve!ET$49</f>
        <v>-9.6833415716165847E-54</v>
      </c>
      <c r="EU10" s="197">
        <f xml:space="preserve"> Solve!EU$49</f>
        <v>-9.5800174114407863E-54</v>
      </c>
      <c r="EV10" s="197">
        <f xml:space="preserve"> Solve!EV$49</f>
        <v>-9.5810726354965777E-54</v>
      </c>
      <c r="EW10" s="197">
        <f xml:space="preserve"> Solve!EW$49</f>
        <v>-9.6875783707454634E-54</v>
      </c>
      <c r="EX10" s="197">
        <f xml:space="preserve"> Solve!EX$49</f>
        <v>-9.6894986466096315E-54</v>
      </c>
      <c r="EY10" s="197">
        <f xml:space="preserve"> Solve!EY$49</f>
        <v>-9.4806762665236206E-54</v>
      </c>
      <c r="EZ10" s="197">
        <f xml:space="preserve"> Solve!EZ$49</f>
        <v>-9.58758487538376E-54</v>
      </c>
      <c r="FA10" s="197">
        <f xml:space="preserve"> Solve!FA$49</f>
        <v>-9.6943755376932367E-54</v>
      </c>
      <c r="FB10" s="197">
        <f xml:space="preserve"> Solve!FB$49</f>
        <v>-9.6963872552652185E-54</v>
      </c>
      <c r="FC10" s="197">
        <f xml:space="preserve"> Solve!FC$49</f>
        <v>-9.486938035645909E-54</v>
      </c>
      <c r="FD10" s="197">
        <f xml:space="preserve"> Solve!FD$49</f>
        <v>-9.594278010823362E-54</v>
      </c>
      <c r="FE10" s="197">
        <f xml:space="preserve"> Solve!FE$49</f>
        <v>-9.7014470297644595E-54</v>
      </c>
      <c r="FF10" s="197">
        <f xml:space="preserve"> Solve!FF$49</f>
        <v>-9.7035197084749919E-54</v>
      </c>
      <c r="FG10" s="197">
        <f xml:space="preserve"> Solve!FG$49</f>
        <v>-9.4942434329552457E-54</v>
      </c>
      <c r="FH10" s="197">
        <f xml:space="preserve"> Solve!FH$49</f>
        <v>-9.6010917432979141E-54</v>
      </c>
      <c r="FI10" s="197">
        <f xml:space="preserve"> Solve!FI$49</f>
        <v>-9.7079089104502339E-54</v>
      </c>
      <c r="FJ10" s="197">
        <f xml:space="preserve"> Solve!FJ$49</f>
        <v>-9.7101949531456732E-54</v>
      </c>
      <c r="FK10" s="197">
        <f xml:space="preserve"> Solve!FK$49</f>
        <v>-9.6059457739545607E-54</v>
      </c>
      <c r="FL10" s="197">
        <f xml:space="preserve"> Solve!FL$49</f>
        <v>-9.6079054757724615E-54</v>
      </c>
      <c r="FM10" s="197">
        <f xml:space="preserve"> Solve!FM$49</f>
        <v>-9.7149499219521842E-54</v>
      </c>
      <c r="FN10" s="197">
        <f xml:space="preserve"> Solve!FN$49</f>
        <v>-9.7171140423705339E-54</v>
      </c>
      <c r="FO10" s="197">
        <f xml:space="preserve"> Solve!FO$49</f>
        <v>-9.5077807814386699E-54</v>
      </c>
      <c r="FP10" s="197">
        <f xml:space="preserve"> Solve!FP$49</f>
        <v>-9.615653835267855E-54</v>
      </c>
      <c r="FQ10" s="197">
        <f xml:space="preserve"> Solve!FQ$49</f>
        <v>-9.7231491950864933E-54</v>
      </c>
      <c r="FR10" s="197">
        <f xml:space="preserve"> Solve!FR$49</f>
        <v>-9.7248256263964797E-54</v>
      </c>
      <c r="FS10" s="197">
        <f xml:space="preserve"> Solve!FS$49</f>
        <v>-9.5151756325926138E-54</v>
      </c>
      <c r="FT10" s="197">
        <f xml:space="preserve"> Solve!FT$49</f>
        <v>-9.6230705529171455E-54</v>
      </c>
      <c r="FU10" s="197">
        <f xml:space="preserve"> Solve!FU$49</f>
        <v>-9.7303730900040758E-54</v>
      </c>
      <c r="FV10" s="197">
        <f xml:space="preserve"> Solve!FV$49</f>
        <v>-9.7319275990369749E-54</v>
      </c>
      <c r="FW10" s="197">
        <f xml:space="preserve"> Solve!FW$49</f>
        <v>-9.5215268555595047E-54</v>
      </c>
      <c r="FX10" s="197">
        <f xml:space="preserve"> Solve!FX$49</f>
        <v>-9.6291305539232702E-54</v>
      </c>
      <c r="FY10" s="197">
        <f xml:space="preserve"> Solve!FY$49</f>
        <v>-9.7369264123976675E-54</v>
      </c>
      <c r="FZ10" s="197">
        <f xml:space="preserve"> Solve!FZ$49</f>
        <v>-9.7381761157378412E-54</v>
      </c>
      <c r="GA10" s="197">
        <f xml:space="preserve"> Solve!GA$49</f>
        <v>-9.6344066742022343E-54</v>
      </c>
      <c r="GB10" s="197">
        <f xml:space="preserve"> Solve!GB$49</f>
        <v>-9.6355523460342414E-54</v>
      </c>
      <c r="GC10" s="197">
        <f xml:space="preserve"> Solve!GC$49</f>
        <v>-9.7437235793454408E-54</v>
      </c>
      <c r="GD10" s="197">
        <f xml:space="preserve"> Solve!GD$49</f>
        <v>-9.7457657774866997E-54</v>
      </c>
      <c r="GE10" s="197">
        <f xml:space="preserve"> Solve!GE$49</f>
        <v>-9.535422019421345E-54</v>
      </c>
      <c r="GF10" s="197">
        <f xml:space="preserve"> Solve!GF$49</f>
        <v>-9.6429690636835308E-54</v>
      </c>
      <c r="GG10" s="197">
        <f xml:space="preserve"> Solve!GG$49</f>
        <v>-9.7501549794619428E-54</v>
      </c>
      <c r="GH10" s="197">
        <f xml:space="preserve"> Solve!GH$49</f>
        <v>-9.7524105415881074E-54</v>
      </c>
      <c r="GI10" s="197">
        <f xml:space="preserve"> Solve!GI$49</f>
        <v>-9.5426081449378771E-54</v>
      </c>
      <c r="GJ10" s="197">
        <f xml:space="preserve"> Solve!GJ$49</f>
        <v>-9.6505365276265022E-54</v>
      </c>
    </row>
    <row r="11" spans="1:192" x14ac:dyDescent="0.25">
      <c r="E11" s="200" t="str">
        <f xml:space="preserve"> Time!E$161</f>
        <v>Senior debt repayment flag</v>
      </c>
      <c r="F11" s="200">
        <f xml:space="preserve"> Time!F$161</f>
        <v>0</v>
      </c>
      <c r="G11" s="200" t="str">
        <f xml:space="preserve"> Time!G$161</f>
        <v>flag</v>
      </c>
      <c r="H11" s="200">
        <f xml:space="preserve"> Time!H$161</f>
        <v>48</v>
      </c>
      <c r="I11" s="200">
        <f xml:space="preserve"> Time!I$161</f>
        <v>0</v>
      </c>
      <c r="J11" s="200">
        <f xml:space="preserve"> Time!J$161</f>
        <v>0</v>
      </c>
      <c r="K11" s="200">
        <f xml:space="preserve"> Time!K$161</f>
        <v>0</v>
      </c>
      <c r="L11" s="200">
        <f xml:space="preserve"> Time!L$161</f>
        <v>0</v>
      </c>
      <c r="M11" s="200">
        <f xml:space="preserve"> Time!M$161</f>
        <v>0</v>
      </c>
      <c r="N11" s="200">
        <f xml:space="preserve"> Time!N$161</f>
        <v>0</v>
      </c>
      <c r="O11" s="200">
        <f xml:space="preserve"> Time!O$161</f>
        <v>0</v>
      </c>
      <c r="P11" s="200">
        <f xml:space="preserve"> Time!P$161</f>
        <v>0</v>
      </c>
      <c r="Q11" s="200">
        <f xml:space="preserve"> Time!Q$161</f>
        <v>0</v>
      </c>
      <c r="R11" s="200">
        <f xml:space="preserve"> Time!R$161</f>
        <v>0</v>
      </c>
      <c r="S11" s="200">
        <f xml:space="preserve"> Time!S$161</f>
        <v>1</v>
      </c>
      <c r="T11" s="200">
        <f xml:space="preserve"> Time!T$161</f>
        <v>1</v>
      </c>
      <c r="U11" s="200">
        <f xml:space="preserve"> Time!U$161</f>
        <v>1</v>
      </c>
      <c r="V11" s="200">
        <f xml:space="preserve"> Time!V$161</f>
        <v>1</v>
      </c>
      <c r="W11" s="200">
        <f xml:space="preserve"> Time!W$161</f>
        <v>1</v>
      </c>
      <c r="X11" s="200">
        <f xml:space="preserve"> Time!X$161</f>
        <v>1</v>
      </c>
      <c r="Y11" s="200">
        <f xml:space="preserve"> Time!Y$161</f>
        <v>1</v>
      </c>
      <c r="Z11" s="200">
        <f xml:space="preserve"> Time!Z$161</f>
        <v>1</v>
      </c>
      <c r="AA11" s="200">
        <f xml:space="preserve"> Time!AA$161</f>
        <v>1</v>
      </c>
      <c r="AB11" s="200">
        <f xml:space="preserve"> Time!AB$161</f>
        <v>1</v>
      </c>
      <c r="AC11" s="200">
        <f xml:space="preserve"> Time!AC$161</f>
        <v>1</v>
      </c>
      <c r="AD11" s="200">
        <f xml:space="preserve"> Time!AD$161</f>
        <v>1</v>
      </c>
      <c r="AE11" s="200">
        <f xml:space="preserve"> Time!AE$161</f>
        <v>1</v>
      </c>
      <c r="AF11" s="200">
        <f xml:space="preserve"> Time!AF$161</f>
        <v>1</v>
      </c>
      <c r="AG11" s="200">
        <f xml:space="preserve"> Time!AG$161</f>
        <v>1</v>
      </c>
      <c r="AH11" s="200">
        <f xml:space="preserve"> Time!AH$161</f>
        <v>1</v>
      </c>
      <c r="AI11" s="200">
        <f xml:space="preserve"> Time!AI$161</f>
        <v>1</v>
      </c>
      <c r="AJ11" s="200">
        <f xml:space="preserve"> Time!AJ$161</f>
        <v>1</v>
      </c>
      <c r="AK11" s="200">
        <f xml:space="preserve"> Time!AK$161</f>
        <v>1</v>
      </c>
      <c r="AL11" s="200">
        <f xml:space="preserve"> Time!AL$161</f>
        <v>1</v>
      </c>
      <c r="AM11" s="200">
        <f xml:space="preserve"> Time!AM$161</f>
        <v>1</v>
      </c>
      <c r="AN11" s="200">
        <f xml:space="preserve"> Time!AN$161</f>
        <v>1</v>
      </c>
      <c r="AO11" s="200">
        <f xml:space="preserve"> Time!AO$161</f>
        <v>1</v>
      </c>
      <c r="AP11" s="200">
        <f xml:space="preserve"> Time!AP$161</f>
        <v>1</v>
      </c>
      <c r="AQ11" s="200">
        <f xml:space="preserve"> Time!AQ$161</f>
        <v>1</v>
      </c>
      <c r="AR11" s="200">
        <f xml:space="preserve"> Time!AR$161</f>
        <v>1</v>
      </c>
      <c r="AS11" s="200">
        <f xml:space="preserve"> Time!AS$161</f>
        <v>1</v>
      </c>
      <c r="AT11" s="200">
        <f xml:space="preserve"> Time!AT$161</f>
        <v>1</v>
      </c>
      <c r="AU11" s="200">
        <f xml:space="preserve"> Time!AU$161</f>
        <v>1</v>
      </c>
      <c r="AV11" s="200">
        <f xml:space="preserve"> Time!AV$161</f>
        <v>1</v>
      </c>
      <c r="AW11" s="200">
        <f xml:space="preserve"> Time!AW$161</f>
        <v>1</v>
      </c>
      <c r="AX11" s="200">
        <f xml:space="preserve"> Time!AX$161</f>
        <v>1</v>
      </c>
      <c r="AY11" s="200">
        <f xml:space="preserve"> Time!AY$161</f>
        <v>1</v>
      </c>
      <c r="AZ11" s="200">
        <f xml:space="preserve"> Time!AZ$161</f>
        <v>1</v>
      </c>
      <c r="BA11" s="200">
        <f xml:space="preserve"> Time!BA$161</f>
        <v>1</v>
      </c>
      <c r="BB11" s="200">
        <f xml:space="preserve"> Time!BB$161</f>
        <v>1</v>
      </c>
      <c r="BC11" s="200">
        <f xml:space="preserve"> Time!BC$161</f>
        <v>1</v>
      </c>
      <c r="BD11" s="200">
        <f xml:space="preserve"> Time!BD$161</f>
        <v>1</v>
      </c>
      <c r="BE11" s="200">
        <f xml:space="preserve"> Time!BE$161</f>
        <v>1</v>
      </c>
      <c r="BF11" s="200">
        <f xml:space="preserve"> Time!BF$161</f>
        <v>1</v>
      </c>
      <c r="BG11" s="200">
        <f xml:space="preserve"> Time!BG$161</f>
        <v>1</v>
      </c>
      <c r="BH11" s="200">
        <f xml:space="preserve"> Time!BH$161</f>
        <v>1</v>
      </c>
      <c r="BI11" s="200">
        <f xml:space="preserve"> Time!BI$161</f>
        <v>1</v>
      </c>
      <c r="BJ11" s="200">
        <f xml:space="preserve"> Time!BJ$161</f>
        <v>1</v>
      </c>
      <c r="BK11" s="200">
        <f xml:space="preserve"> Time!BK$161</f>
        <v>1</v>
      </c>
      <c r="BL11" s="200">
        <f xml:space="preserve"> Time!BL$161</f>
        <v>1</v>
      </c>
      <c r="BM11" s="200">
        <f xml:space="preserve"> Time!BM$161</f>
        <v>1</v>
      </c>
      <c r="BN11" s="200">
        <f xml:space="preserve"> Time!BN$161</f>
        <v>1</v>
      </c>
      <c r="BO11" s="200">
        <f xml:space="preserve"> Time!BO$161</f>
        <v>0</v>
      </c>
      <c r="BP11" s="200">
        <f xml:space="preserve"> Time!BP$161</f>
        <v>0</v>
      </c>
      <c r="BQ11" s="200">
        <f xml:space="preserve"> Time!BQ$161</f>
        <v>0</v>
      </c>
      <c r="BR11" s="200">
        <f xml:space="preserve"> Time!BR$161</f>
        <v>0</v>
      </c>
      <c r="BS11" s="200">
        <f xml:space="preserve"> Time!BS$161</f>
        <v>0</v>
      </c>
      <c r="BT11" s="200">
        <f xml:space="preserve"> Time!BT$161</f>
        <v>0</v>
      </c>
      <c r="BU11" s="200">
        <f xml:space="preserve"> Time!BU$161</f>
        <v>0</v>
      </c>
      <c r="BV11" s="200">
        <f xml:space="preserve"> Time!BV$161</f>
        <v>0</v>
      </c>
      <c r="BW11" s="200">
        <f xml:space="preserve"> Time!BW$161</f>
        <v>0</v>
      </c>
      <c r="BX11" s="200">
        <f xml:space="preserve"> Time!BX$161</f>
        <v>0</v>
      </c>
      <c r="BY11" s="200">
        <f xml:space="preserve"> Time!BY$161</f>
        <v>0</v>
      </c>
      <c r="BZ11" s="200">
        <f xml:space="preserve"> Time!BZ$161</f>
        <v>0</v>
      </c>
      <c r="CA11" s="200">
        <f xml:space="preserve"> Time!CA$161</f>
        <v>0</v>
      </c>
      <c r="CB11" s="200">
        <f xml:space="preserve"> Time!CB$161</f>
        <v>0</v>
      </c>
      <c r="CC11" s="200">
        <f xml:space="preserve"> Time!CC$161</f>
        <v>0</v>
      </c>
      <c r="CD11" s="200">
        <f xml:space="preserve"> Time!CD$161</f>
        <v>0</v>
      </c>
      <c r="CE11" s="200">
        <f xml:space="preserve"> Time!CE$161</f>
        <v>0</v>
      </c>
      <c r="CF11" s="200">
        <f xml:space="preserve"> Time!CF$161</f>
        <v>0</v>
      </c>
      <c r="CG11" s="200">
        <f xml:space="preserve"> Time!CG$161</f>
        <v>0</v>
      </c>
      <c r="CH11" s="200">
        <f xml:space="preserve"> Time!CH$161</f>
        <v>0</v>
      </c>
      <c r="CI11" s="200">
        <f xml:space="preserve"> Time!CI$161</f>
        <v>0</v>
      </c>
      <c r="CJ11" s="200">
        <f xml:space="preserve"> Time!CJ$161</f>
        <v>0</v>
      </c>
      <c r="CK11" s="200">
        <f xml:space="preserve"> Time!CK$161</f>
        <v>0</v>
      </c>
      <c r="CL11" s="200">
        <f xml:space="preserve"> Time!CL$161</f>
        <v>0</v>
      </c>
      <c r="CM11" s="200">
        <f xml:space="preserve"> Time!CM$161</f>
        <v>0</v>
      </c>
      <c r="CN11" s="200">
        <f xml:space="preserve"> Time!CN$161</f>
        <v>0</v>
      </c>
      <c r="CO11" s="200">
        <f xml:space="preserve"> Time!CO$161</f>
        <v>0</v>
      </c>
      <c r="CP11" s="200">
        <f xml:space="preserve"> Time!CP$161</f>
        <v>0</v>
      </c>
      <c r="CQ11" s="200">
        <f xml:space="preserve"> Time!CQ$161</f>
        <v>0</v>
      </c>
      <c r="CR11" s="200">
        <f xml:space="preserve"> Time!CR$161</f>
        <v>0</v>
      </c>
      <c r="CS11" s="200">
        <f xml:space="preserve"> Time!CS$161</f>
        <v>0</v>
      </c>
      <c r="CT11" s="200">
        <f xml:space="preserve"> Time!CT$161</f>
        <v>0</v>
      </c>
      <c r="CU11" s="200">
        <f xml:space="preserve"> Time!CU$161</f>
        <v>0</v>
      </c>
      <c r="CV11" s="200">
        <f xml:space="preserve"> Time!CV$161</f>
        <v>0</v>
      </c>
      <c r="CW11" s="200">
        <f xml:space="preserve"> Time!CW$161</f>
        <v>0</v>
      </c>
      <c r="CX11" s="200">
        <f xml:space="preserve"> Time!CX$161</f>
        <v>0</v>
      </c>
      <c r="CY11" s="200">
        <f xml:space="preserve"> Time!CY$161</f>
        <v>0</v>
      </c>
      <c r="CZ11" s="200">
        <f xml:space="preserve"> Time!CZ$161</f>
        <v>0</v>
      </c>
      <c r="DA11" s="200">
        <f xml:space="preserve"> Time!DA$161</f>
        <v>0</v>
      </c>
      <c r="DB11" s="200">
        <f xml:space="preserve"> Time!DB$161</f>
        <v>0</v>
      </c>
      <c r="DC11" s="200">
        <f xml:space="preserve"> Time!DC$161</f>
        <v>0</v>
      </c>
      <c r="DD11" s="200">
        <f xml:space="preserve"> Time!DD$161</f>
        <v>0</v>
      </c>
      <c r="DE11" s="200">
        <f xml:space="preserve"> Time!DE$161</f>
        <v>0</v>
      </c>
      <c r="DF11" s="200">
        <f xml:space="preserve"> Time!DF$161</f>
        <v>0</v>
      </c>
      <c r="DG11" s="200">
        <f xml:space="preserve"> Time!DG$161</f>
        <v>0</v>
      </c>
      <c r="DH11" s="200">
        <f xml:space="preserve"> Time!DH$161</f>
        <v>0</v>
      </c>
      <c r="DI11" s="200">
        <f xml:space="preserve"> Time!DI$161</f>
        <v>0</v>
      </c>
      <c r="DJ11" s="200">
        <f xml:space="preserve"> Time!DJ$161</f>
        <v>0</v>
      </c>
      <c r="DK11" s="200">
        <f xml:space="preserve"> Time!DK$161</f>
        <v>0</v>
      </c>
      <c r="DL11" s="200">
        <f xml:space="preserve"> Time!DL$161</f>
        <v>0</v>
      </c>
      <c r="DM11" s="200">
        <f xml:space="preserve"> Time!DM$161</f>
        <v>0</v>
      </c>
      <c r="DN11" s="200">
        <f xml:space="preserve"> Time!DN$161</f>
        <v>0</v>
      </c>
      <c r="DO11" s="200">
        <f xml:space="preserve"> Time!DO$161</f>
        <v>0</v>
      </c>
      <c r="DP11" s="200">
        <f xml:space="preserve"> Time!DP$161</f>
        <v>0</v>
      </c>
      <c r="DQ11" s="200">
        <f xml:space="preserve"> Time!DQ$161</f>
        <v>0</v>
      </c>
      <c r="DR11" s="200">
        <f xml:space="preserve"> Time!DR$161</f>
        <v>0</v>
      </c>
      <c r="DS11" s="200">
        <f xml:space="preserve"> Time!DS$161</f>
        <v>0</v>
      </c>
      <c r="DT11" s="200">
        <f xml:space="preserve"> Time!DT$161</f>
        <v>0</v>
      </c>
      <c r="DU11" s="200">
        <f xml:space="preserve"> Time!DU$161</f>
        <v>0</v>
      </c>
      <c r="DV11" s="200">
        <f xml:space="preserve"> Time!DV$161</f>
        <v>0</v>
      </c>
      <c r="DW11" s="200">
        <f xml:space="preserve"> Time!DW$161</f>
        <v>0</v>
      </c>
      <c r="DX11" s="200">
        <f xml:space="preserve"> Time!DX$161</f>
        <v>0</v>
      </c>
      <c r="DY11" s="200">
        <f xml:space="preserve"> Time!DY$161</f>
        <v>0</v>
      </c>
      <c r="DZ11" s="200">
        <f xml:space="preserve"> Time!DZ$161</f>
        <v>0</v>
      </c>
      <c r="EA11" s="200">
        <f xml:space="preserve"> Time!EA$161</f>
        <v>0</v>
      </c>
      <c r="EB11" s="200">
        <f xml:space="preserve"> Time!EB$161</f>
        <v>0</v>
      </c>
      <c r="EC11" s="200">
        <f xml:space="preserve"> Time!EC$161</f>
        <v>0</v>
      </c>
      <c r="ED11" s="200">
        <f xml:space="preserve"> Time!ED$161</f>
        <v>0</v>
      </c>
      <c r="EE11" s="200">
        <f xml:space="preserve"> Time!EE$161</f>
        <v>0</v>
      </c>
      <c r="EF11" s="200">
        <f xml:space="preserve"> Time!EF$161</f>
        <v>0</v>
      </c>
      <c r="EG11" s="200">
        <f xml:space="preserve"> Time!EG$161</f>
        <v>0</v>
      </c>
      <c r="EH11" s="200">
        <f xml:space="preserve"> Time!EH$161</f>
        <v>0</v>
      </c>
      <c r="EI11" s="200">
        <f xml:space="preserve"> Time!EI$161</f>
        <v>0</v>
      </c>
      <c r="EJ11" s="200">
        <f xml:space="preserve"> Time!EJ$161</f>
        <v>0</v>
      </c>
      <c r="EK11" s="200">
        <f xml:space="preserve"> Time!EK$161</f>
        <v>0</v>
      </c>
      <c r="EL11" s="200">
        <f xml:space="preserve"> Time!EL$161</f>
        <v>0</v>
      </c>
      <c r="EM11" s="200">
        <f xml:space="preserve"> Time!EM$161</f>
        <v>0</v>
      </c>
      <c r="EN11" s="200">
        <f xml:space="preserve"> Time!EN$161</f>
        <v>0</v>
      </c>
      <c r="EO11" s="200">
        <f xml:space="preserve"> Time!EO$161</f>
        <v>0</v>
      </c>
      <c r="EP11" s="200">
        <f xml:space="preserve"> Time!EP$161</f>
        <v>0</v>
      </c>
      <c r="EQ11" s="200">
        <f xml:space="preserve"> Time!EQ$161</f>
        <v>0</v>
      </c>
      <c r="ER11" s="200">
        <f xml:space="preserve"> Time!ER$161</f>
        <v>0</v>
      </c>
      <c r="ES11" s="200">
        <f xml:space="preserve"> Time!ES$161</f>
        <v>0</v>
      </c>
      <c r="ET11" s="200">
        <f xml:space="preserve"> Time!ET$161</f>
        <v>0</v>
      </c>
      <c r="EU11" s="200">
        <f xml:space="preserve"> Time!EU$161</f>
        <v>0</v>
      </c>
      <c r="EV11" s="200">
        <f xml:space="preserve"> Time!EV$161</f>
        <v>0</v>
      </c>
      <c r="EW11" s="200">
        <f xml:space="preserve"> Time!EW$161</f>
        <v>0</v>
      </c>
      <c r="EX11" s="200">
        <f xml:space="preserve"> Time!EX$161</f>
        <v>0</v>
      </c>
      <c r="EY11" s="200">
        <f xml:space="preserve"> Time!EY$161</f>
        <v>0</v>
      </c>
      <c r="EZ11" s="200">
        <f xml:space="preserve"> Time!EZ$161</f>
        <v>0</v>
      </c>
      <c r="FA11" s="200">
        <f xml:space="preserve"> Time!FA$161</f>
        <v>0</v>
      </c>
      <c r="FB11" s="200">
        <f xml:space="preserve"> Time!FB$161</f>
        <v>0</v>
      </c>
      <c r="FC11" s="200">
        <f xml:space="preserve"> Time!FC$161</f>
        <v>0</v>
      </c>
      <c r="FD11" s="200">
        <f xml:space="preserve"> Time!FD$161</f>
        <v>0</v>
      </c>
      <c r="FE11" s="200">
        <f xml:space="preserve"> Time!FE$161</f>
        <v>0</v>
      </c>
      <c r="FF11" s="200">
        <f xml:space="preserve"> Time!FF$161</f>
        <v>0</v>
      </c>
      <c r="FG11" s="200">
        <f xml:space="preserve"> Time!FG$161</f>
        <v>0</v>
      </c>
      <c r="FH11" s="200">
        <f xml:space="preserve"> Time!FH$161</f>
        <v>0</v>
      </c>
      <c r="FI11" s="200">
        <f xml:space="preserve"> Time!FI$161</f>
        <v>0</v>
      </c>
      <c r="FJ11" s="200">
        <f xml:space="preserve"> Time!FJ$161</f>
        <v>0</v>
      </c>
      <c r="FK11" s="200">
        <f xml:space="preserve"> Time!FK$161</f>
        <v>0</v>
      </c>
      <c r="FL11" s="200">
        <f xml:space="preserve"> Time!FL$161</f>
        <v>0</v>
      </c>
      <c r="FM11" s="200">
        <f xml:space="preserve"> Time!FM$161</f>
        <v>0</v>
      </c>
      <c r="FN11" s="200">
        <f xml:space="preserve"> Time!FN$161</f>
        <v>0</v>
      </c>
      <c r="FO11" s="200">
        <f xml:space="preserve"> Time!FO$161</f>
        <v>0</v>
      </c>
      <c r="FP11" s="200">
        <f xml:space="preserve"> Time!FP$161</f>
        <v>0</v>
      </c>
      <c r="FQ11" s="200">
        <f xml:space="preserve"> Time!FQ$161</f>
        <v>0</v>
      </c>
      <c r="FR11" s="200">
        <f xml:space="preserve"> Time!FR$161</f>
        <v>0</v>
      </c>
      <c r="FS11" s="200">
        <f xml:space="preserve"> Time!FS$161</f>
        <v>0</v>
      </c>
      <c r="FT11" s="200">
        <f xml:space="preserve"> Time!FT$161</f>
        <v>0</v>
      </c>
      <c r="FU11" s="200">
        <f xml:space="preserve"> Time!FU$161</f>
        <v>0</v>
      </c>
      <c r="FV11" s="200">
        <f xml:space="preserve"> Time!FV$161</f>
        <v>0</v>
      </c>
      <c r="FW11" s="200">
        <f xml:space="preserve"> Time!FW$161</f>
        <v>0</v>
      </c>
      <c r="FX11" s="200">
        <f xml:space="preserve"> Time!FX$161</f>
        <v>0</v>
      </c>
      <c r="FY11" s="200">
        <f xml:space="preserve"> Time!FY$161</f>
        <v>0</v>
      </c>
      <c r="FZ11" s="200">
        <f xml:space="preserve"> Time!FZ$161</f>
        <v>0</v>
      </c>
      <c r="GA11" s="200">
        <f xml:space="preserve"> Time!GA$161</f>
        <v>0</v>
      </c>
      <c r="GB11" s="200">
        <f xml:space="preserve"> Time!GB$161</f>
        <v>0</v>
      </c>
      <c r="GC11" s="200">
        <f xml:space="preserve"> Time!GC$161</f>
        <v>0</v>
      </c>
      <c r="GD11" s="200">
        <f xml:space="preserve"> Time!GD$161</f>
        <v>0</v>
      </c>
      <c r="GE11" s="200">
        <f xml:space="preserve"> Time!GE$161</f>
        <v>0</v>
      </c>
      <c r="GF11" s="200">
        <f xml:space="preserve"> Time!GF$161</f>
        <v>0</v>
      </c>
      <c r="GG11" s="200">
        <f xml:space="preserve"> Time!GG$161</f>
        <v>0</v>
      </c>
      <c r="GH11" s="200">
        <f xml:space="preserve"> Time!GH$161</f>
        <v>0</v>
      </c>
      <c r="GI11" s="200">
        <f xml:space="preserve"> Time!GI$161</f>
        <v>0</v>
      </c>
      <c r="GJ11" s="200">
        <f xml:space="preserve"> Time!GJ$161</f>
        <v>0</v>
      </c>
    </row>
    <row r="12" spans="1:192" x14ac:dyDescent="0.25">
      <c r="E12" s="12" t="s">
        <v>240</v>
      </c>
      <c r="G12" s="512" t="str">
        <f xml:space="preserve"> SMU</f>
        <v>$ 000s</v>
      </c>
      <c r="H12" s="12">
        <f xml:space="preserve"> SUM(J12:GJ12)</f>
        <v>100249.82115299086</v>
      </c>
      <c r="J12" s="12">
        <f t="shared" ref="J12:K12" si="0" xml:space="preserve"> J10 * J11</f>
        <v>0</v>
      </c>
      <c r="K12" s="12">
        <f t="shared" si="0"/>
        <v>0</v>
      </c>
      <c r="L12" s="12">
        <f t="shared" ref="L12:BW12" si="1" xml:space="preserve"> L10 * L11</f>
        <v>0</v>
      </c>
      <c r="M12" s="12">
        <f t="shared" si="1"/>
        <v>0</v>
      </c>
      <c r="N12" s="12">
        <f t="shared" si="1"/>
        <v>0</v>
      </c>
      <c r="O12" s="12">
        <f t="shared" si="1"/>
        <v>0</v>
      </c>
      <c r="P12" s="12">
        <f t="shared" si="1"/>
        <v>0</v>
      </c>
      <c r="Q12" s="12">
        <f t="shared" si="1"/>
        <v>0</v>
      </c>
      <c r="R12" s="12">
        <f t="shared" si="1"/>
        <v>0</v>
      </c>
      <c r="S12" s="12">
        <f xml:space="preserve"> S10 * S11</f>
        <v>1907.420167618717</v>
      </c>
      <c r="T12" s="12">
        <f t="shared" si="1"/>
        <v>2111.0031124392772</v>
      </c>
      <c r="U12" s="12">
        <f t="shared" si="1"/>
        <v>2516.2592891318868</v>
      </c>
      <c r="V12" s="12">
        <f t="shared" si="1"/>
        <v>2376.9970740826625</v>
      </c>
      <c r="W12" s="12">
        <f t="shared" si="1"/>
        <v>1950.9957461733229</v>
      </c>
      <c r="X12" s="12">
        <f t="shared" si="1"/>
        <v>2069.2104961081241</v>
      </c>
      <c r="Y12" s="12">
        <f t="shared" si="1"/>
        <v>2488.1840046737962</v>
      </c>
      <c r="Z12" s="12">
        <f t="shared" si="1"/>
        <v>2349.6701824601155</v>
      </c>
      <c r="AA12" s="12">
        <f t="shared" si="1"/>
        <v>1909.9637081736637</v>
      </c>
      <c r="AB12" s="12">
        <f t="shared" si="1"/>
        <v>2058.5862911880181</v>
      </c>
      <c r="AC12" s="12">
        <f t="shared" si="1"/>
        <v>2459.8225953133697</v>
      </c>
      <c r="AD12" s="12">
        <f t="shared" si="1"/>
        <v>2322.0549629505676</v>
      </c>
      <c r="AE12" s="12">
        <f t="shared" si="1"/>
        <v>1884.4104444938434</v>
      </c>
      <c r="AF12" s="12">
        <f t="shared" si="1"/>
        <v>2031.9980322127108</v>
      </c>
      <c r="AG12" s="12">
        <f t="shared" si="1"/>
        <v>2431.2394327524407</v>
      </c>
      <c r="AH12" s="12">
        <f t="shared" si="1"/>
        <v>2294.2155734545058</v>
      </c>
      <c r="AI12" s="12">
        <f t="shared" si="1"/>
        <v>1858.5949638060429</v>
      </c>
      <c r="AJ12" s="12">
        <f t="shared" si="1"/>
        <v>2005.1333897294653</v>
      </c>
      <c r="AK12" s="12">
        <f t="shared" si="1"/>
        <v>2402.3898440003418</v>
      </c>
      <c r="AL12" s="12">
        <f t="shared" si="1"/>
        <v>2266.1075164527329</v>
      </c>
      <c r="AM12" s="12">
        <f t="shared" si="1"/>
        <v>1847.6783961148278</v>
      </c>
      <c r="AN12" s="12">
        <f t="shared" si="1"/>
        <v>1962.8020368175642</v>
      </c>
      <c r="AO12" s="12">
        <f t="shared" si="1"/>
        <v>2373.2649387860124</v>
      </c>
      <c r="AP12" s="12">
        <f t="shared" si="1"/>
        <v>2237.7219493012299</v>
      </c>
      <c r="AQ12" s="12">
        <f t="shared" si="1"/>
        <v>1806.0803657649869</v>
      </c>
      <c r="AR12" s="12">
        <f t="shared" si="1"/>
        <v>1950.4986527682154</v>
      </c>
      <c r="AS12" s="12">
        <f t="shared" si="1"/>
        <v>2343.8148950321952</v>
      </c>
      <c r="AT12" s="12">
        <f t="shared" si="1"/>
        <v>2209.0092436209839</v>
      </c>
      <c r="AU12" s="12">
        <f t="shared" si="1"/>
        <v>1779.3764397945397</v>
      </c>
      <c r="AV12" s="12">
        <f t="shared" si="1"/>
        <v>1922.7499413668911</v>
      </c>
      <c r="AW12" s="12">
        <f t="shared" si="1"/>
        <v>2314.1108180732426</v>
      </c>
      <c r="AX12" s="12">
        <f t="shared" si="1"/>
        <v>2180.0402665851534</v>
      </c>
      <c r="AY12" s="12">
        <f t="shared" si="1"/>
        <v>1752.3755731215797</v>
      </c>
      <c r="AZ12" s="12">
        <f t="shared" si="1"/>
        <v>1894.6881648060082</v>
      </c>
      <c r="BA12" s="12">
        <f t="shared" si="1"/>
        <v>2284.1034399332761</v>
      </c>
      <c r="BB12" s="12">
        <f t="shared" si="1"/>
        <v>2150.7659417807736</v>
      </c>
      <c r="BC12" s="12">
        <f t="shared" si="1"/>
        <v>1739.6719469201125</v>
      </c>
      <c r="BD12" s="12">
        <f t="shared" si="1"/>
        <v>1851.6869886717059</v>
      </c>
      <c r="BE12" s="12">
        <f t="shared" si="1"/>
        <v>2253.7829925069332</v>
      </c>
      <c r="BF12" s="12">
        <f t="shared" si="1"/>
        <v>2121.1765515501584</v>
      </c>
      <c r="BG12" s="12">
        <f t="shared" si="1"/>
        <v>1697.3761051466659</v>
      </c>
      <c r="BH12" s="12">
        <f t="shared" si="1"/>
        <v>1837.5413463471077</v>
      </c>
      <c r="BI12" s="12">
        <f t="shared" si="1"/>
        <v>2223.0945233492594</v>
      </c>
      <c r="BJ12" s="12">
        <f t="shared" si="1"/>
        <v>2091.2173551527981</v>
      </c>
      <c r="BK12" s="12">
        <f t="shared" si="1"/>
        <v>1669.3722695710796</v>
      </c>
      <c r="BL12" s="12">
        <f t="shared" si="1"/>
        <v>1808.4799876627881</v>
      </c>
      <c r="BM12" s="12">
        <f t="shared" si="1"/>
        <v>2192.1165700550055</v>
      </c>
      <c r="BN12" s="12">
        <f t="shared" si="1"/>
        <v>2060.9666251741555</v>
      </c>
      <c r="BO12" s="12">
        <f t="shared" si="1"/>
        <v>0</v>
      </c>
      <c r="BP12" s="12">
        <f t="shared" si="1"/>
        <v>0</v>
      </c>
      <c r="BQ12" s="12">
        <f t="shared" si="1"/>
        <v>0</v>
      </c>
      <c r="BR12" s="12">
        <f t="shared" si="1"/>
        <v>0</v>
      </c>
      <c r="BS12" s="12">
        <f t="shared" si="1"/>
        <v>0</v>
      </c>
      <c r="BT12" s="12">
        <f t="shared" si="1"/>
        <v>0</v>
      </c>
      <c r="BU12" s="12">
        <f t="shared" si="1"/>
        <v>0</v>
      </c>
      <c r="BV12" s="12">
        <f t="shared" si="1"/>
        <v>0</v>
      </c>
      <c r="BW12" s="12">
        <f t="shared" si="1"/>
        <v>0</v>
      </c>
      <c r="BX12" s="12">
        <f t="shared" ref="BX12:EI12" si="2" xml:space="preserve"> BX10 * BX11</f>
        <v>0</v>
      </c>
      <c r="BY12" s="12">
        <f t="shared" si="2"/>
        <v>0</v>
      </c>
      <c r="BZ12" s="12">
        <f t="shared" si="2"/>
        <v>0</v>
      </c>
      <c r="CA12" s="12">
        <f t="shared" si="2"/>
        <v>0</v>
      </c>
      <c r="CB12" s="12">
        <f t="shared" si="2"/>
        <v>0</v>
      </c>
      <c r="CC12" s="12">
        <f t="shared" si="2"/>
        <v>0</v>
      </c>
      <c r="CD12" s="12">
        <f t="shared" si="2"/>
        <v>0</v>
      </c>
      <c r="CE12" s="12">
        <f t="shared" si="2"/>
        <v>0</v>
      </c>
      <c r="CF12" s="12">
        <f t="shared" si="2"/>
        <v>0</v>
      </c>
      <c r="CG12" s="12">
        <f t="shared" si="2"/>
        <v>0</v>
      </c>
      <c r="CH12" s="12">
        <f t="shared" si="2"/>
        <v>0</v>
      </c>
      <c r="CI12" s="12">
        <f t="shared" si="2"/>
        <v>0</v>
      </c>
      <c r="CJ12" s="12">
        <f t="shared" si="2"/>
        <v>0</v>
      </c>
      <c r="CK12" s="12">
        <f t="shared" si="2"/>
        <v>0</v>
      </c>
      <c r="CL12" s="12">
        <f t="shared" si="2"/>
        <v>0</v>
      </c>
      <c r="CM12" s="12">
        <f t="shared" si="2"/>
        <v>0</v>
      </c>
      <c r="CN12" s="12">
        <f t="shared" si="2"/>
        <v>0</v>
      </c>
      <c r="CO12" s="12">
        <f t="shared" si="2"/>
        <v>0</v>
      </c>
      <c r="CP12" s="12">
        <f t="shared" si="2"/>
        <v>0</v>
      </c>
      <c r="CQ12" s="12">
        <f t="shared" si="2"/>
        <v>0</v>
      </c>
      <c r="CR12" s="12">
        <f t="shared" si="2"/>
        <v>0</v>
      </c>
      <c r="CS12" s="12">
        <f t="shared" si="2"/>
        <v>0</v>
      </c>
      <c r="CT12" s="12">
        <f t="shared" si="2"/>
        <v>0</v>
      </c>
      <c r="CU12" s="12">
        <f t="shared" si="2"/>
        <v>0</v>
      </c>
      <c r="CV12" s="12">
        <f t="shared" si="2"/>
        <v>0</v>
      </c>
      <c r="CW12" s="12">
        <f t="shared" si="2"/>
        <v>0</v>
      </c>
      <c r="CX12" s="12">
        <f t="shared" si="2"/>
        <v>0</v>
      </c>
      <c r="CY12" s="12">
        <f t="shared" si="2"/>
        <v>0</v>
      </c>
      <c r="CZ12" s="12">
        <f t="shared" si="2"/>
        <v>0</v>
      </c>
      <c r="DA12" s="12">
        <f t="shared" si="2"/>
        <v>0</v>
      </c>
      <c r="DB12" s="12">
        <f t="shared" si="2"/>
        <v>0</v>
      </c>
      <c r="DC12" s="12">
        <f t="shared" si="2"/>
        <v>0</v>
      </c>
      <c r="DD12" s="12">
        <f t="shared" si="2"/>
        <v>0</v>
      </c>
      <c r="DE12" s="12">
        <f t="shared" si="2"/>
        <v>0</v>
      </c>
      <c r="DF12" s="12">
        <f t="shared" si="2"/>
        <v>0</v>
      </c>
      <c r="DG12" s="12">
        <f t="shared" si="2"/>
        <v>0</v>
      </c>
      <c r="DH12" s="12">
        <f t="shared" si="2"/>
        <v>0</v>
      </c>
      <c r="DI12" s="12">
        <f t="shared" si="2"/>
        <v>0</v>
      </c>
      <c r="DJ12" s="12">
        <f t="shared" si="2"/>
        <v>0</v>
      </c>
      <c r="DK12" s="12">
        <f t="shared" si="2"/>
        <v>0</v>
      </c>
      <c r="DL12" s="12">
        <f t="shared" si="2"/>
        <v>0</v>
      </c>
      <c r="DM12" s="12">
        <f t="shared" si="2"/>
        <v>0</v>
      </c>
      <c r="DN12" s="12">
        <f t="shared" si="2"/>
        <v>0</v>
      </c>
      <c r="DO12" s="12">
        <f t="shared" si="2"/>
        <v>0</v>
      </c>
      <c r="DP12" s="12">
        <f t="shared" si="2"/>
        <v>0</v>
      </c>
      <c r="DQ12" s="12">
        <f t="shared" si="2"/>
        <v>0</v>
      </c>
      <c r="DR12" s="12">
        <f t="shared" si="2"/>
        <v>0</v>
      </c>
      <c r="DS12" s="12">
        <f t="shared" si="2"/>
        <v>0</v>
      </c>
      <c r="DT12" s="12">
        <f t="shared" si="2"/>
        <v>0</v>
      </c>
      <c r="DU12" s="12">
        <f t="shared" si="2"/>
        <v>0</v>
      </c>
      <c r="DV12" s="12">
        <f t="shared" si="2"/>
        <v>0</v>
      </c>
      <c r="DW12" s="12">
        <f t="shared" si="2"/>
        <v>0</v>
      </c>
      <c r="DX12" s="12">
        <f t="shared" si="2"/>
        <v>0</v>
      </c>
      <c r="DY12" s="12">
        <f t="shared" si="2"/>
        <v>0</v>
      </c>
      <c r="DZ12" s="12">
        <f t="shared" si="2"/>
        <v>0</v>
      </c>
      <c r="EA12" s="12">
        <f t="shared" si="2"/>
        <v>0</v>
      </c>
      <c r="EB12" s="12">
        <f t="shared" si="2"/>
        <v>0</v>
      </c>
      <c r="EC12" s="12">
        <f t="shared" si="2"/>
        <v>0</v>
      </c>
      <c r="ED12" s="12">
        <f t="shared" si="2"/>
        <v>0</v>
      </c>
      <c r="EE12" s="12">
        <f t="shared" si="2"/>
        <v>0</v>
      </c>
      <c r="EF12" s="12">
        <f t="shared" si="2"/>
        <v>0</v>
      </c>
      <c r="EG12" s="12">
        <f t="shared" si="2"/>
        <v>0</v>
      </c>
      <c r="EH12" s="12">
        <f t="shared" si="2"/>
        <v>0</v>
      </c>
      <c r="EI12" s="12">
        <f t="shared" si="2"/>
        <v>0</v>
      </c>
      <c r="EJ12" s="12">
        <f t="shared" ref="EJ12:GJ12" si="3" xml:space="preserve"> EJ10 * EJ11</f>
        <v>0</v>
      </c>
      <c r="EK12" s="12">
        <f t="shared" si="3"/>
        <v>0</v>
      </c>
      <c r="EL12" s="12">
        <f t="shared" si="3"/>
        <v>0</v>
      </c>
      <c r="EM12" s="12">
        <f t="shared" si="3"/>
        <v>0</v>
      </c>
      <c r="EN12" s="12">
        <f t="shared" si="3"/>
        <v>0</v>
      </c>
      <c r="EO12" s="12">
        <f t="shared" si="3"/>
        <v>0</v>
      </c>
      <c r="EP12" s="12">
        <f t="shared" si="3"/>
        <v>0</v>
      </c>
      <c r="EQ12" s="12">
        <f t="shared" si="3"/>
        <v>0</v>
      </c>
      <c r="ER12" s="12">
        <f t="shared" si="3"/>
        <v>0</v>
      </c>
      <c r="ES12" s="12">
        <f t="shared" si="3"/>
        <v>0</v>
      </c>
      <c r="ET12" s="12">
        <f t="shared" si="3"/>
        <v>0</v>
      </c>
      <c r="EU12" s="12">
        <f t="shared" si="3"/>
        <v>0</v>
      </c>
      <c r="EV12" s="12">
        <f t="shared" si="3"/>
        <v>0</v>
      </c>
      <c r="EW12" s="12">
        <f t="shared" si="3"/>
        <v>0</v>
      </c>
      <c r="EX12" s="12">
        <f t="shared" si="3"/>
        <v>0</v>
      </c>
      <c r="EY12" s="12">
        <f t="shared" si="3"/>
        <v>0</v>
      </c>
      <c r="EZ12" s="12">
        <f t="shared" si="3"/>
        <v>0</v>
      </c>
      <c r="FA12" s="12">
        <f t="shared" si="3"/>
        <v>0</v>
      </c>
      <c r="FB12" s="12">
        <f t="shared" si="3"/>
        <v>0</v>
      </c>
      <c r="FC12" s="12">
        <f t="shared" si="3"/>
        <v>0</v>
      </c>
      <c r="FD12" s="12">
        <f t="shared" si="3"/>
        <v>0</v>
      </c>
      <c r="FE12" s="12">
        <f t="shared" si="3"/>
        <v>0</v>
      </c>
      <c r="FF12" s="12">
        <f t="shared" si="3"/>
        <v>0</v>
      </c>
      <c r="FG12" s="12">
        <f t="shared" si="3"/>
        <v>0</v>
      </c>
      <c r="FH12" s="12">
        <f t="shared" si="3"/>
        <v>0</v>
      </c>
      <c r="FI12" s="12">
        <f t="shared" si="3"/>
        <v>0</v>
      </c>
      <c r="FJ12" s="12">
        <f t="shared" si="3"/>
        <v>0</v>
      </c>
      <c r="FK12" s="12">
        <f t="shared" si="3"/>
        <v>0</v>
      </c>
      <c r="FL12" s="12">
        <f t="shared" si="3"/>
        <v>0</v>
      </c>
      <c r="FM12" s="12">
        <f t="shared" si="3"/>
        <v>0</v>
      </c>
      <c r="FN12" s="12">
        <f t="shared" si="3"/>
        <v>0</v>
      </c>
      <c r="FO12" s="12">
        <f t="shared" si="3"/>
        <v>0</v>
      </c>
      <c r="FP12" s="12">
        <f t="shared" si="3"/>
        <v>0</v>
      </c>
      <c r="FQ12" s="12">
        <f t="shared" si="3"/>
        <v>0</v>
      </c>
      <c r="FR12" s="12">
        <f t="shared" si="3"/>
        <v>0</v>
      </c>
      <c r="FS12" s="12">
        <f t="shared" si="3"/>
        <v>0</v>
      </c>
      <c r="FT12" s="12">
        <f t="shared" si="3"/>
        <v>0</v>
      </c>
      <c r="FU12" s="12">
        <f t="shared" si="3"/>
        <v>0</v>
      </c>
      <c r="FV12" s="12">
        <f t="shared" si="3"/>
        <v>0</v>
      </c>
      <c r="FW12" s="12">
        <f t="shared" si="3"/>
        <v>0</v>
      </c>
      <c r="FX12" s="12">
        <f t="shared" si="3"/>
        <v>0</v>
      </c>
      <c r="FY12" s="12">
        <f t="shared" si="3"/>
        <v>0</v>
      </c>
      <c r="FZ12" s="12">
        <f t="shared" si="3"/>
        <v>0</v>
      </c>
      <c r="GA12" s="12">
        <f t="shared" si="3"/>
        <v>0</v>
      </c>
      <c r="GB12" s="12">
        <f t="shared" si="3"/>
        <v>0</v>
      </c>
      <c r="GC12" s="12">
        <f t="shared" si="3"/>
        <v>0</v>
      </c>
      <c r="GD12" s="12">
        <f t="shared" si="3"/>
        <v>0</v>
      </c>
      <c r="GE12" s="12">
        <f t="shared" si="3"/>
        <v>0</v>
      </c>
      <c r="GF12" s="12">
        <f t="shared" si="3"/>
        <v>0</v>
      </c>
      <c r="GG12" s="12">
        <f t="shared" si="3"/>
        <v>0</v>
      </c>
      <c r="GH12" s="12">
        <f t="shared" si="3"/>
        <v>0</v>
      </c>
      <c r="GI12" s="12">
        <f t="shared" si="3"/>
        <v>0</v>
      </c>
      <c r="GJ12" s="12">
        <f t="shared" si="3"/>
        <v>0</v>
      </c>
    </row>
    <row r="14" spans="1:192" x14ac:dyDescent="0.25">
      <c r="A14" s="289"/>
      <c r="B14" s="289"/>
      <c r="C14" s="148"/>
      <c r="D14" s="290"/>
      <c r="E14" s="554" t="str">
        <f xml:space="preserve"> InpC!E$94</f>
        <v>Senior debt DSCR - year 1</v>
      </c>
      <c r="F14" s="554">
        <f xml:space="preserve"> InpC!F$94</f>
        <v>1.3</v>
      </c>
      <c r="G14" s="554" t="str">
        <f xml:space="preserve"> InpC!G$94</f>
        <v>ratio</v>
      </c>
      <c r="H14" s="88"/>
      <c r="I14" s="54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8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8"/>
      <c r="CT14" s="88"/>
      <c r="CU14" s="88"/>
      <c r="CV14" s="88"/>
      <c r="CW14" s="88"/>
      <c r="CX14" s="88"/>
      <c r="CY14" s="88"/>
      <c r="CZ14" s="88"/>
      <c r="DA14" s="88"/>
      <c r="DB14" s="88"/>
      <c r="DC14" s="88"/>
      <c r="DD14" s="88"/>
      <c r="DE14" s="88"/>
      <c r="DF14" s="88"/>
      <c r="DG14" s="88"/>
      <c r="DH14" s="88"/>
      <c r="DI14" s="88"/>
      <c r="DJ14" s="88"/>
      <c r="DK14" s="88"/>
      <c r="DL14" s="88"/>
      <c r="DM14" s="88"/>
      <c r="DN14" s="88"/>
      <c r="DO14" s="88"/>
      <c r="DP14" s="88"/>
      <c r="DQ14" s="88"/>
      <c r="DR14" s="88"/>
      <c r="DS14" s="88"/>
      <c r="DT14" s="88"/>
      <c r="DU14" s="88"/>
      <c r="DV14" s="88"/>
      <c r="DW14" s="88"/>
      <c r="DX14" s="88"/>
      <c r="DY14" s="88"/>
      <c r="DZ14" s="88"/>
      <c r="EA14" s="88"/>
      <c r="EB14" s="88"/>
      <c r="EC14" s="88"/>
      <c r="ED14" s="88"/>
      <c r="EE14" s="88"/>
      <c r="EF14" s="88"/>
      <c r="EG14" s="88"/>
      <c r="EH14" s="88"/>
      <c r="EI14" s="88"/>
      <c r="EJ14" s="88"/>
      <c r="EK14" s="88"/>
      <c r="EL14" s="88"/>
      <c r="EM14" s="88"/>
      <c r="EN14" s="88"/>
      <c r="EO14" s="88"/>
      <c r="EP14" s="88"/>
      <c r="EQ14" s="88"/>
      <c r="ER14" s="88"/>
      <c r="ES14" s="88"/>
      <c r="ET14" s="88"/>
      <c r="EU14" s="88"/>
      <c r="EV14" s="88"/>
      <c r="EW14" s="88"/>
      <c r="EX14" s="88"/>
      <c r="EY14" s="88"/>
      <c r="EZ14" s="88"/>
      <c r="FA14" s="88"/>
      <c r="FB14" s="88"/>
      <c r="FC14" s="88"/>
      <c r="FD14" s="88"/>
      <c r="FE14" s="88"/>
      <c r="FF14" s="88"/>
      <c r="FG14" s="88"/>
      <c r="FH14" s="88"/>
      <c r="FI14" s="88"/>
      <c r="FJ14" s="88"/>
      <c r="FK14" s="88"/>
      <c r="FL14" s="88"/>
      <c r="FM14" s="88"/>
      <c r="FN14" s="88"/>
      <c r="FO14" s="88"/>
      <c r="FP14" s="88"/>
      <c r="FQ14" s="88"/>
      <c r="FR14" s="88"/>
      <c r="FS14" s="88"/>
      <c r="FT14" s="88"/>
      <c r="FU14" s="88"/>
      <c r="FV14" s="88"/>
      <c r="FW14" s="88"/>
      <c r="FX14" s="88"/>
      <c r="FY14" s="88"/>
      <c r="FZ14" s="88"/>
      <c r="GA14" s="88"/>
      <c r="GB14" s="88"/>
      <c r="GC14" s="88"/>
      <c r="GD14" s="88"/>
      <c r="GE14" s="88"/>
      <c r="GF14" s="88"/>
      <c r="GG14" s="88"/>
      <c r="GH14" s="88"/>
      <c r="GI14" s="88"/>
      <c r="GJ14" s="88"/>
    </row>
    <row r="15" spans="1:192" x14ac:dyDescent="0.25">
      <c r="A15" s="289"/>
      <c r="B15" s="289"/>
      <c r="D15" s="290"/>
      <c r="E15" s="554" t="str">
        <f xml:space="preserve"> InpC!E$95</f>
        <v>Senior debt DSCR - year 2</v>
      </c>
      <c r="F15" s="554">
        <f xml:space="preserve"> InpC!F$95</f>
        <v>1.3</v>
      </c>
      <c r="G15" s="554" t="str">
        <f xml:space="preserve"> InpC!G$95</f>
        <v>ratio</v>
      </c>
      <c r="H15" s="88"/>
      <c r="I15" s="54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  <c r="CZ15" s="88"/>
      <c r="DA15" s="88"/>
      <c r="DB15" s="88"/>
      <c r="DC15" s="88"/>
      <c r="DD15" s="88"/>
      <c r="DE15" s="88"/>
      <c r="DF15" s="88"/>
      <c r="DG15" s="88"/>
      <c r="DH15" s="88"/>
      <c r="DI15" s="88"/>
      <c r="DJ15" s="88"/>
      <c r="DK15" s="88"/>
      <c r="DL15" s="88"/>
      <c r="DM15" s="88"/>
      <c r="DN15" s="88"/>
      <c r="DO15" s="88"/>
      <c r="DP15" s="88"/>
      <c r="DQ15" s="88"/>
      <c r="DR15" s="88"/>
      <c r="DS15" s="88"/>
      <c r="DT15" s="88"/>
      <c r="DU15" s="88"/>
      <c r="DV15" s="88"/>
      <c r="DW15" s="88"/>
      <c r="DX15" s="88"/>
      <c r="DY15" s="88"/>
      <c r="DZ15" s="88"/>
      <c r="EA15" s="88"/>
      <c r="EB15" s="88"/>
      <c r="EC15" s="88"/>
      <c r="ED15" s="88"/>
      <c r="EE15" s="88"/>
      <c r="EF15" s="88"/>
      <c r="EG15" s="88"/>
      <c r="EH15" s="88"/>
      <c r="EI15" s="88"/>
      <c r="EJ15" s="88"/>
      <c r="EK15" s="88"/>
      <c r="EL15" s="88"/>
      <c r="EM15" s="88"/>
      <c r="EN15" s="88"/>
      <c r="EO15" s="88"/>
      <c r="EP15" s="88"/>
      <c r="EQ15" s="88"/>
      <c r="ER15" s="88"/>
      <c r="ES15" s="88"/>
      <c r="ET15" s="88"/>
      <c r="EU15" s="88"/>
      <c r="EV15" s="88"/>
      <c r="EW15" s="88"/>
      <c r="EX15" s="88"/>
      <c r="EY15" s="88"/>
      <c r="EZ15" s="88"/>
      <c r="FA15" s="88"/>
      <c r="FB15" s="88"/>
      <c r="FC15" s="88"/>
      <c r="FD15" s="88"/>
      <c r="FE15" s="88"/>
      <c r="FF15" s="88"/>
      <c r="FG15" s="88"/>
      <c r="FH15" s="88"/>
      <c r="FI15" s="88"/>
      <c r="FJ15" s="88"/>
      <c r="FK15" s="88"/>
      <c r="FL15" s="88"/>
      <c r="FM15" s="88"/>
      <c r="FN15" s="88"/>
      <c r="FO15" s="88"/>
      <c r="FP15" s="88"/>
      <c r="FQ15" s="88"/>
      <c r="FR15" s="88"/>
      <c r="FS15" s="88"/>
      <c r="FT15" s="88"/>
      <c r="FU15" s="88"/>
      <c r="FV15" s="88"/>
      <c r="FW15" s="88"/>
      <c r="FX15" s="88"/>
      <c r="FY15" s="88"/>
      <c r="FZ15" s="88"/>
      <c r="GA15" s="88"/>
      <c r="GB15" s="88"/>
      <c r="GC15" s="88"/>
      <c r="GD15" s="88"/>
      <c r="GE15" s="88"/>
      <c r="GF15" s="88"/>
      <c r="GG15" s="88"/>
      <c r="GH15" s="88"/>
      <c r="GI15" s="88"/>
      <c r="GJ15" s="88"/>
    </row>
    <row r="16" spans="1:192" x14ac:dyDescent="0.25">
      <c r="A16" s="289"/>
      <c r="B16" s="289"/>
      <c r="D16" s="290"/>
      <c r="E16" s="554" t="str">
        <f xml:space="preserve"> InpC!E$96</f>
        <v>Senior debt DSCR - year 3</v>
      </c>
      <c r="F16" s="554">
        <f xml:space="preserve"> InpC!F$96</f>
        <v>1.3</v>
      </c>
      <c r="G16" s="554" t="str">
        <f xml:space="preserve"> InpC!G$96</f>
        <v>ratio</v>
      </c>
      <c r="H16" s="88"/>
      <c r="I16" s="54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/>
      <c r="CD16" s="88"/>
      <c r="CE16" s="88"/>
      <c r="CF16" s="88"/>
      <c r="CG16" s="88"/>
      <c r="CH16" s="88"/>
      <c r="CI16" s="88"/>
      <c r="CJ16" s="88"/>
      <c r="CK16" s="88"/>
      <c r="CL16" s="88"/>
      <c r="CM16" s="88"/>
      <c r="CN16" s="88"/>
      <c r="CO16" s="88"/>
      <c r="CP16" s="88"/>
      <c r="CQ16" s="88"/>
      <c r="CR16" s="88"/>
      <c r="CS16" s="88"/>
      <c r="CT16" s="88"/>
      <c r="CU16" s="88"/>
      <c r="CV16" s="88"/>
      <c r="CW16" s="88"/>
      <c r="CX16" s="88"/>
      <c r="CY16" s="88"/>
      <c r="CZ16" s="88"/>
      <c r="DA16" s="88"/>
      <c r="DB16" s="88"/>
      <c r="DC16" s="88"/>
      <c r="DD16" s="88"/>
      <c r="DE16" s="88"/>
      <c r="DF16" s="88"/>
      <c r="DG16" s="88"/>
      <c r="DH16" s="88"/>
      <c r="DI16" s="88"/>
      <c r="DJ16" s="88"/>
      <c r="DK16" s="88"/>
      <c r="DL16" s="88"/>
      <c r="DM16" s="88"/>
      <c r="DN16" s="88"/>
      <c r="DO16" s="88"/>
      <c r="DP16" s="88"/>
      <c r="DQ16" s="88"/>
      <c r="DR16" s="88"/>
      <c r="DS16" s="88"/>
      <c r="DT16" s="88"/>
      <c r="DU16" s="88"/>
      <c r="DV16" s="88"/>
      <c r="DW16" s="88"/>
      <c r="DX16" s="88"/>
      <c r="DY16" s="88"/>
      <c r="DZ16" s="88"/>
      <c r="EA16" s="88"/>
      <c r="EB16" s="88"/>
      <c r="EC16" s="88"/>
      <c r="ED16" s="88"/>
      <c r="EE16" s="88"/>
      <c r="EF16" s="88"/>
      <c r="EG16" s="88"/>
      <c r="EH16" s="88"/>
      <c r="EI16" s="88"/>
      <c r="EJ16" s="88"/>
      <c r="EK16" s="88"/>
      <c r="EL16" s="88"/>
      <c r="EM16" s="88"/>
      <c r="EN16" s="88"/>
      <c r="EO16" s="88"/>
      <c r="EP16" s="88"/>
      <c r="EQ16" s="88"/>
      <c r="ER16" s="88"/>
      <c r="ES16" s="88"/>
      <c r="ET16" s="88"/>
      <c r="EU16" s="88"/>
      <c r="EV16" s="88"/>
      <c r="EW16" s="88"/>
      <c r="EX16" s="88"/>
      <c r="EY16" s="88"/>
      <c r="EZ16" s="88"/>
      <c r="FA16" s="88"/>
      <c r="FB16" s="88"/>
      <c r="FC16" s="88"/>
      <c r="FD16" s="88"/>
      <c r="FE16" s="88"/>
      <c r="FF16" s="88"/>
      <c r="FG16" s="88"/>
      <c r="FH16" s="88"/>
      <c r="FI16" s="88"/>
      <c r="FJ16" s="88"/>
      <c r="FK16" s="88"/>
      <c r="FL16" s="88"/>
      <c r="FM16" s="88"/>
      <c r="FN16" s="88"/>
      <c r="FO16" s="88"/>
      <c r="FP16" s="88"/>
      <c r="FQ16" s="88"/>
      <c r="FR16" s="88"/>
      <c r="FS16" s="88"/>
      <c r="FT16" s="88"/>
      <c r="FU16" s="88"/>
      <c r="FV16" s="88"/>
      <c r="FW16" s="88"/>
      <c r="FX16" s="88"/>
      <c r="FY16" s="88"/>
      <c r="FZ16" s="88"/>
      <c r="GA16" s="88"/>
      <c r="GB16" s="88"/>
      <c r="GC16" s="88"/>
      <c r="GD16" s="88"/>
      <c r="GE16" s="88"/>
      <c r="GF16" s="88"/>
      <c r="GG16" s="88"/>
      <c r="GH16" s="88"/>
      <c r="GI16" s="88"/>
      <c r="GJ16" s="88"/>
    </row>
    <row r="17" spans="1:192" x14ac:dyDescent="0.25">
      <c r="A17" s="289"/>
      <c r="B17" s="289"/>
      <c r="D17" s="290"/>
      <c r="E17" s="554" t="str">
        <f xml:space="preserve"> InpC!E$97</f>
        <v>Senior debt DSCR - year 4</v>
      </c>
      <c r="F17" s="554">
        <f xml:space="preserve"> InpC!F$97</f>
        <v>1.3</v>
      </c>
      <c r="G17" s="554" t="str">
        <f xml:space="preserve"> InpC!G$97</f>
        <v>ratio</v>
      </c>
      <c r="H17" s="88"/>
      <c r="I17" s="54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/>
      <c r="BG17" s="88"/>
      <c r="BH17" s="88"/>
      <c r="BI17" s="88"/>
      <c r="BJ17" s="88"/>
      <c r="BK17" s="88"/>
      <c r="BL17" s="88"/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8"/>
      <c r="CC17" s="88"/>
      <c r="CD17" s="88"/>
      <c r="CE17" s="88"/>
      <c r="CF17" s="88"/>
      <c r="CG17" s="88"/>
      <c r="CH17" s="88"/>
      <c r="CI17" s="88"/>
      <c r="CJ17" s="88"/>
      <c r="CK17" s="88"/>
      <c r="CL17" s="88"/>
      <c r="CM17" s="88"/>
      <c r="CN17" s="88"/>
      <c r="CO17" s="88"/>
      <c r="CP17" s="88"/>
      <c r="CQ17" s="88"/>
      <c r="CR17" s="88"/>
      <c r="CS17" s="88"/>
      <c r="CT17" s="88"/>
      <c r="CU17" s="88"/>
      <c r="CV17" s="88"/>
      <c r="CW17" s="88"/>
      <c r="CX17" s="88"/>
      <c r="CY17" s="88"/>
      <c r="CZ17" s="88"/>
      <c r="DA17" s="88"/>
      <c r="DB17" s="88"/>
      <c r="DC17" s="88"/>
      <c r="DD17" s="88"/>
      <c r="DE17" s="88"/>
      <c r="DF17" s="88"/>
      <c r="DG17" s="88"/>
      <c r="DH17" s="88"/>
      <c r="DI17" s="88"/>
      <c r="DJ17" s="88"/>
      <c r="DK17" s="88"/>
      <c r="DL17" s="88"/>
      <c r="DM17" s="88"/>
      <c r="DN17" s="88"/>
      <c r="DO17" s="88"/>
      <c r="DP17" s="88"/>
      <c r="DQ17" s="88"/>
      <c r="DR17" s="88"/>
      <c r="DS17" s="88"/>
      <c r="DT17" s="88"/>
      <c r="DU17" s="88"/>
      <c r="DV17" s="88"/>
      <c r="DW17" s="88"/>
      <c r="DX17" s="88"/>
      <c r="DY17" s="88"/>
      <c r="DZ17" s="88"/>
      <c r="EA17" s="88"/>
      <c r="EB17" s="88"/>
      <c r="EC17" s="88"/>
      <c r="ED17" s="88"/>
      <c r="EE17" s="88"/>
      <c r="EF17" s="88"/>
      <c r="EG17" s="88"/>
      <c r="EH17" s="88"/>
      <c r="EI17" s="88"/>
      <c r="EJ17" s="88"/>
      <c r="EK17" s="88"/>
      <c r="EL17" s="88"/>
      <c r="EM17" s="88"/>
      <c r="EN17" s="88"/>
      <c r="EO17" s="88"/>
      <c r="EP17" s="88"/>
      <c r="EQ17" s="88"/>
      <c r="ER17" s="88"/>
      <c r="ES17" s="88"/>
      <c r="ET17" s="88"/>
      <c r="EU17" s="88"/>
      <c r="EV17" s="88"/>
      <c r="EW17" s="88"/>
      <c r="EX17" s="88"/>
      <c r="EY17" s="88"/>
      <c r="EZ17" s="88"/>
      <c r="FA17" s="88"/>
      <c r="FB17" s="88"/>
      <c r="FC17" s="88"/>
      <c r="FD17" s="88"/>
      <c r="FE17" s="88"/>
      <c r="FF17" s="88"/>
      <c r="FG17" s="88"/>
      <c r="FH17" s="88"/>
      <c r="FI17" s="88"/>
      <c r="FJ17" s="88"/>
      <c r="FK17" s="88"/>
      <c r="FL17" s="88"/>
      <c r="FM17" s="88"/>
      <c r="FN17" s="88"/>
      <c r="FO17" s="88"/>
      <c r="FP17" s="88"/>
      <c r="FQ17" s="88"/>
      <c r="FR17" s="88"/>
      <c r="FS17" s="88"/>
      <c r="FT17" s="88"/>
      <c r="FU17" s="88"/>
      <c r="FV17" s="88"/>
      <c r="FW17" s="88"/>
      <c r="FX17" s="88"/>
      <c r="FY17" s="88"/>
      <c r="FZ17" s="88"/>
      <c r="GA17" s="88"/>
      <c r="GB17" s="88"/>
      <c r="GC17" s="88"/>
      <c r="GD17" s="88"/>
      <c r="GE17" s="88"/>
      <c r="GF17" s="88"/>
      <c r="GG17" s="88"/>
      <c r="GH17" s="88"/>
      <c r="GI17" s="88"/>
      <c r="GJ17" s="88"/>
    </row>
    <row r="18" spans="1:192" x14ac:dyDescent="0.25">
      <c r="A18" s="289"/>
      <c r="B18" s="289"/>
      <c r="D18" s="290"/>
      <c r="E18" s="554" t="str">
        <f xml:space="preserve"> InpC!E$98</f>
        <v>Senior debt DSCR - year 5</v>
      </c>
      <c r="F18" s="554">
        <f xml:space="preserve"> InpC!F$98</f>
        <v>1.3</v>
      </c>
      <c r="G18" s="554" t="str">
        <f xml:space="preserve"> InpC!G$98</f>
        <v>ratio</v>
      </c>
      <c r="H18" s="88"/>
      <c r="I18" s="54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/>
      <c r="BG18" s="88"/>
      <c r="BH18" s="88"/>
      <c r="BI18" s="88"/>
      <c r="BJ18" s="88"/>
      <c r="BK18" s="88"/>
      <c r="BL18" s="88"/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8"/>
      <c r="CC18" s="88"/>
      <c r="CD18" s="88"/>
      <c r="CE18" s="88"/>
      <c r="CF18" s="88"/>
      <c r="CG18" s="88"/>
      <c r="CH18" s="88"/>
      <c r="CI18" s="88"/>
      <c r="CJ18" s="88"/>
      <c r="CK18" s="88"/>
      <c r="CL18" s="88"/>
      <c r="CM18" s="88"/>
      <c r="CN18" s="88"/>
      <c r="CO18" s="88"/>
      <c r="CP18" s="88"/>
      <c r="CQ18" s="88"/>
      <c r="CR18" s="88"/>
      <c r="CS18" s="88"/>
      <c r="CT18" s="88"/>
      <c r="CU18" s="88"/>
      <c r="CV18" s="88"/>
      <c r="CW18" s="88"/>
      <c r="CX18" s="88"/>
      <c r="CY18" s="88"/>
      <c r="CZ18" s="88"/>
      <c r="DA18" s="88"/>
      <c r="DB18" s="88"/>
      <c r="DC18" s="88"/>
      <c r="DD18" s="88"/>
      <c r="DE18" s="88"/>
      <c r="DF18" s="88"/>
      <c r="DG18" s="88"/>
      <c r="DH18" s="88"/>
      <c r="DI18" s="88"/>
      <c r="DJ18" s="88"/>
      <c r="DK18" s="88"/>
      <c r="DL18" s="88"/>
      <c r="DM18" s="88"/>
      <c r="DN18" s="88"/>
      <c r="DO18" s="88"/>
      <c r="DP18" s="88"/>
      <c r="DQ18" s="88"/>
      <c r="DR18" s="88"/>
      <c r="DS18" s="88"/>
      <c r="DT18" s="88"/>
      <c r="DU18" s="88"/>
      <c r="DV18" s="88"/>
      <c r="DW18" s="88"/>
      <c r="DX18" s="88"/>
      <c r="DY18" s="88"/>
      <c r="DZ18" s="88"/>
      <c r="EA18" s="88"/>
      <c r="EB18" s="88"/>
      <c r="EC18" s="88"/>
      <c r="ED18" s="88"/>
      <c r="EE18" s="88"/>
      <c r="EF18" s="88"/>
      <c r="EG18" s="88"/>
      <c r="EH18" s="88"/>
      <c r="EI18" s="88"/>
      <c r="EJ18" s="88"/>
      <c r="EK18" s="88"/>
      <c r="EL18" s="88"/>
      <c r="EM18" s="88"/>
      <c r="EN18" s="88"/>
      <c r="EO18" s="88"/>
      <c r="EP18" s="88"/>
      <c r="EQ18" s="88"/>
      <c r="ER18" s="88"/>
      <c r="ES18" s="88"/>
      <c r="ET18" s="88"/>
      <c r="EU18" s="88"/>
      <c r="EV18" s="88"/>
      <c r="EW18" s="88"/>
      <c r="EX18" s="88"/>
      <c r="EY18" s="88"/>
      <c r="EZ18" s="88"/>
      <c r="FA18" s="88"/>
      <c r="FB18" s="88"/>
      <c r="FC18" s="88"/>
      <c r="FD18" s="88"/>
      <c r="FE18" s="88"/>
      <c r="FF18" s="88"/>
      <c r="FG18" s="88"/>
      <c r="FH18" s="88"/>
      <c r="FI18" s="88"/>
      <c r="FJ18" s="88"/>
      <c r="FK18" s="88"/>
      <c r="FL18" s="88"/>
      <c r="FM18" s="88"/>
      <c r="FN18" s="88"/>
      <c r="FO18" s="88"/>
      <c r="FP18" s="88"/>
      <c r="FQ18" s="88"/>
      <c r="FR18" s="88"/>
      <c r="FS18" s="88"/>
      <c r="FT18" s="88"/>
      <c r="FU18" s="88"/>
      <c r="FV18" s="88"/>
      <c r="FW18" s="88"/>
      <c r="FX18" s="88"/>
      <c r="FY18" s="88"/>
      <c r="FZ18" s="88"/>
      <c r="GA18" s="88"/>
      <c r="GB18" s="88"/>
      <c r="GC18" s="88"/>
      <c r="GD18" s="88"/>
      <c r="GE18" s="88"/>
      <c r="GF18" s="88"/>
      <c r="GG18" s="88"/>
      <c r="GH18" s="88"/>
      <c r="GI18" s="88"/>
      <c r="GJ18" s="88"/>
    </row>
    <row r="19" spans="1:192" x14ac:dyDescent="0.25">
      <c r="A19" s="289"/>
      <c r="B19" s="289"/>
      <c r="D19" s="290"/>
      <c r="E19" s="554" t="str">
        <f xml:space="preserve"> InpC!E$99</f>
        <v>Senior debt DSCR - year 6</v>
      </c>
      <c r="F19" s="554">
        <f xml:space="preserve"> InpC!F$99</f>
        <v>1.3</v>
      </c>
      <c r="G19" s="554" t="str">
        <f xml:space="preserve"> InpC!G$99</f>
        <v>ratio</v>
      </c>
      <c r="H19" s="88"/>
      <c r="I19" s="54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I19" s="88"/>
      <c r="BJ19" s="88"/>
      <c r="BK19" s="88"/>
      <c r="BL19" s="88"/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8"/>
      <c r="CC19" s="88"/>
      <c r="CD19" s="88"/>
      <c r="CE19" s="88"/>
      <c r="CF19" s="88"/>
      <c r="CG19" s="88"/>
      <c r="CH19" s="88"/>
      <c r="CI19" s="88"/>
      <c r="CJ19" s="88"/>
      <c r="CK19" s="88"/>
      <c r="CL19" s="88"/>
      <c r="CM19" s="88"/>
      <c r="CN19" s="88"/>
      <c r="CO19" s="88"/>
      <c r="CP19" s="88"/>
      <c r="CQ19" s="88"/>
      <c r="CR19" s="88"/>
      <c r="CS19" s="88"/>
      <c r="CT19" s="88"/>
      <c r="CU19" s="88"/>
      <c r="CV19" s="88"/>
      <c r="CW19" s="88"/>
      <c r="CX19" s="88"/>
      <c r="CY19" s="88"/>
      <c r="CZ19" s="88"/>
      <c r="DA19" s="88"/>
      <c r="DB19" s="88"/>
      <c r="DC19" s="88"/>
      <c r="DD19" s="88"/>
      <c r="DE19" s="88"/>
      <c r="DF19" s="88"/>
      <c r="DG19" s="88"/>
      <c r="DH19" s="88"/>
      <c r="DI19" s="88"/>
      <c r="DJ19" s="88"/>
      <c r="DK19" s="88"/>
      <c r="DL19" s="88"/>
      <c r="DM19" s="88"/>
      <c r="DN19" s="88"/>
      <c r="DO19" s="88"/>
      <c r="DP19" s="88"/>
      <c r="DQ19" s="88"/>
      <c r="DR19" s="88"/>
      <c r="DS19" s="88"/>
      <c r="DT19" s="88"/>
      <c r="DU19" s="88"/>
      <c r="DV19" s="88"/>
      <c r="DW19" s="88"/>
      <c r="DX19" s="88"/>
      <c r="DY19" s="88"/>
      <c r="DZ19" s="88"/>
      <c r="EA19" s="88"/>
      <c r="EB19" s="88"/>
      <c r="EC19" s="88"/>
      <c r="ED19" s="88"/>
      <c r="EE19" s="88"/>
      <c r="EF19" s="88"/>
      <c r="EG19" s="88"/>
      <c r="EH19" s="88"/>
      <c r="EI19" s="88"/>
      <c r="EJ19" s="88"/>
      <c r="EK19" s="88"/>
      <c r="EL19" s="88"/>
      <c r="EM19" s="88"/>
      <c r="EN19" s="88"/>
      <c r="EO19" s="88"/>
      <c r="EP19" s="88"/>
      <c r="EQ19" s="88"/>
      <c r="ER19" s="88"/>
      <c r="ES19" s="88"/>
      <c r="ET19" s="88"/>
      <c r="EU19" s="88"/>
      <c r="EV19" s="88"/>
      <c r="EW19" s="88"/>
      <c r="EX19" s="88"/>
      <c r="EY19" s="88"/>
      <c r="EZ19" s="88"/>
      <c r="FA19" s="88"/>
      <c r="FB19" s="88"/>
      <c r="FC19" s="88"/>
      <c r="FD19" s="88"/>
      <c r="FE19" s="88"/>
      <c r="FF19" s="88"/>
      <c r="FG19" s="88"/>
      <c r="FH19" s="88"/>
      <c r="FI19" s="88"/>
      <c r="FJ19" s="88"/>
      <c r="FK19" s="88"/>
      <c r="FL19" s="88"/>
      <c r="FM19" s="88"/>
      <c r="FN19" s="88"/>
      <c r="FO19" s="88"/>
      <c r="FP19" s="88"/>
      <c r="FQ19" s="88"/>
      <c r="FR19" s="88"/>
      <c r="FS19" s="88"/>
      <c r="FT19" s="88"/>
      <c r="FU19" s="88"/>
      <c r="FV19" s="88"/>
      <c r="FW19" s="88"/>
      <c r="FX19" s="88"/>
      <c r="FY19" s="88"/>
      <c r="FZ19" s="88"/>
      <c r="GA19" s="88"/>
      <c r="GB19" s="88"/>
      <c r="GC19" s="88"/>
      <c r="GD19" s="88"/>
      <c r="GE19" s="88"/>
      <c r="GF19" s="88"/>
      <c r="GG19" s="88"/>
      <c r="GH19" s="88"/>
      <c r="GI19" s="88"/>
      <c r="GJ19" s="88"/>
    </row>
    <row r="20" spans="1:192" x14ac:dyDescent="0.25">
      <c r="A20" s="289"/>
      <c r="B20" s="289"/>
      <c r="D20" s="290"/>
      <c r="E20" s="554" t="str">
        <f xml:space="preserve"> InpC!E$100</f>
        <v>Senior debt DSCR - year 7</v>
      </c>
      <c r="F20" s="554">
        <f xml:space="preserve"> InpC!F$100</f>
        <v>1.3</v>
      </c>
      <c r="G20" s="554" t="str">
        <f xml:space="preserve"> InpC!G$100</f>
        <v>ratio</v>
      </c>
      <c r="H20" s="88"/>
      <c r="I20" s="54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/>
      <c r="BG20" s="88"/>
      <c r="BH20" s="88"/>
      <c r="BI20" s="88"/>
      <c r="BJ20" s="88"/>
      <c r="BK20" s="88"/>
      <c r="BL20" s="88"/>
      <c r="BM20" s="88"/>
      <c r="BN20" s="88"/>
      <c r="BO20" s="88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8"/>
      <c r="CC20" s="88"/>
      <c r="CD20" s="88"/>
      <c r="CE20" s="88"/>
      <c r="CF20" s="88"/>
      <c r="CG20" s="88"/>
      <c r="CH20" s="88"/>
      <c r="CI20" s="88"/>
      <c r="CJ20" s="88"/>
      <c r="CK20" s="88"/>
      <c r="CL20" s="88"/>
      <c r="CM20" s="88"/>
      <c r="CN20" s="88"/>
      <c r="CO20" s="88"/>
      <c r="CP20" s="88"/>
      <c r="CQ20" s="88"/>
      <c r="CR20" s="88"/>
      <c r="CS20" s="88"/>
      <c r="CT20" s="88"/>
      <c r="CU20" s="88"/>
      <c r="CV20" s="88"/>
      <c r="CW20" s="88"/>
      <c r="CX20" s="88"/>
      <c r="CY20" s="88"/>
      <c r="CZ20" s="88"/>
      <c r="DA20" s="88"/>
      <c r="DB20" s="88"/>
      <c r="DC20" s="88"/>
      <c r="DD20" s="88"/>
      <c r="DE20" s="88"/>
      <c r="DF20" s="88"/>
      <c r="DG20" s="88"/>
      <c r="DH20" s="88"/>
      <c r="DI20" s="88"/>
      <c r="DJ20" s="88"/>
      <c r="DK20" s="88"/>
      <c r="DL20" s="88"/>
      <c r="DM20" s="88"/>
      <c r="DN20" s="88"/>
      <c r="DO20" s="88"/>
      <c r="DP20" s="88"/>
      <c r="DQ20" s="88"/>
      <c r="DR20" s="88"/>
      <c r="DS20" s="88"/>
      <c r="DT20" s="88"/>
      <c r="DU20" s="88"/>
      <c r="DV20" s="88"/>
      <c r="DW20" s="88"/>
      <c r="DX20" s="88"/>
      <c r="DY20" s="88"/>
      <c r="DZ20" s="88"/>
      <c r="EA20" s="88"/>
      <c r="EB20" s="88"/>
      <c r="EC20" s="88"/>
      <c r="ED20" s="88"/>
      <c r="EE20" s="88"/>
      <c r="EF20" s="88"/>
      <c r="EG20" s="88"/>
      <c r="EH20" s="88"/>
      <c r="EI20" s="88"/>
      <c r="EJ20" s="88"/>
      <c r="EK20" s="88"/>
      <c r="EL20" s="88"/>
      <c r="EM20" s="88"/>
      <c r="EN20" s="88"/>
      <c r="EO20" s="88"/>
      <c r="EP20" s="88"/>
      <c r="EQ20" s="88"/>
      <c r="ER20" s="88"/>
      <c r="ES20" s="88"/>
      <c r="ET20" s="88"/>
      <c r="EU20" s="88"/>
      <c r="EV20" s="88"/>
      <c r="EW20" s="88"/>
      <c r="EX20" s="88"/>
      <c r="EY20" s="88"/>
      <c r="EZ20" s="88"/>
      <c r="FA20" s="88"/>
      <c r="FB20" s="88"/>
      <c r="FC20" s="88"/>
      <c r="FD20" s="88"/>
      <c r="FE20" s="88"/>
      <c r="FF20" s="88"/>
      <c r="FG20" s="88"/>
      <c r="FH20" s="88"/>
      <c r="FI20" s="88"/>
      <c r="FJ20" s="88"/>
      <c r="FK20" s="88"/>
      <c r="FL20" s="88"/>
      <c r="FM20" s="88"/>
      <c r="FN20" s="88"/>
      <c r="FO20" s="88"/>
      <c r="FP20" s="88"/>
      <c r="FQ20" s="88"/>
      <c r="FR20" s="88"/>
      <c r="FS20" s="88"/>
      <c r="FT20" s="88"/>
      <c r="FU20" s="88"/>
      <c r="FV20" s="88"/>
      <c r="FW20" s="88"/>
      <c r="FX20" s="88"/>
      <c r="FY20" s="88"/>
      <c r="FZ20" s="88"/>
      <c r="GA20" s="88"/>
      <c r="GB20" s="88"/>
      <c r="GC20" s="88"/>
      <c r="GD20" s="88"/>
      <c r="GE20" s="88"/>
      <c r="GF20" s="88"/>
      <c r="GG20" s="88"/>
      <c r="GH20" s="88"/>
      <c r="GI20" s="88"/>
      <c r="GJ20" s="88"/>
    </row>
    <row r="21" spans="1:192" x14ac:dyDescent="0.25">
      <c r="A21" s="289"/>
      <c r="B21" s="289"/>
      <c r="D21" s="290"/>
      <c r="E21" s="554" t="str">
        <f xml:space="preserve"> InpC!E$101</f>
        <v>Senior debt DSCR - year 8</v>
      </c>
      <c r="F21" s="554">
        <f xml:space="preserve"> InpC!F$101</f>
        <v>1.3</v>
      </c>
      <c r="G21" s="554" t="str">
        <f xml:space="preserve"> InpC!G$101</f>
        <v>ratio</v>
      </c>
      <c r="H21" s="88"/>
      <c r="I21" s="54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8"/>
      <c r="CC21" s="88"/>
      <c r="CD21" s="88"/>
      <c r="CE21" s="88"/>
      <c r="CF21" s="88"/>
      <c r="CG21" s="88"/>
      <c r="CH21" s="88"/>
      <c r="CI21" s="88"/>
      <c r="CJ21" s="88"/>
      <c r="CK21" s="88"/>
      <c r="CL21" s="88"/>
      <c r="CM21" s="88"/>
      <c r="CN21" s="88"/>
      <c r="CO21" s="88"/>
      <c r="CP21" s="88"/>
      <c r="CQ21" s="88"/>
      <c r="CR21" s="88"/>
      <c r="CS21" s="88"/>
      <c r="CT21" s="88"/>
      <c r="CU21" s="88"/>
      <c r="CV21" s="88"/>
      <c r="CW21" s="88"/>
      <c r="CX21" s="88"/>
      <c r="CY21" s="88"/>
      <c r="CZ21" s="88"/>
      <c r="DA21" s="88"/>
      <c r="DB21" s="88"/>
      <c r="DC21" s="88"/>
      <c r="DD21" s="88"/>
      <c r="DE21" s="88"/>
      <c r="DF21" s="88"/>
      <c r="DG21" s="88"/>
      <c r="DH21" s="88"/>
      <c r="DI21" s="88"/>
      <c r="DJ21" s="88"/>
      <c r="DK21" s="88"/>
      <c r="DL21" s="88"/>
      <c r="DM21" s="88"/>
      <c r="DN21" s="88"/>
      <c r="DO21" s="88"/>
      <c r="DP21" s="88"/>
      <c r="DQ21" s="88"/>
      <c r="DR21" s="88"/>
      <c r="DS21" s="88"/>
      <c r="DT21" s="88"/>
      <c r="DU21" s="88"/>
      <c r="DV21" s="88"/>
      <c r="DW21" s="88"/>
      <c r="DX21" s="88"/>
      <c r="DY21" s="88"/>
      <c r="DZ21" s="88"/>
      <c r="EA21" s="88"/>
      <c r="EB21" s="88"/>
      <c r="EC21" s="88"/>
      <c r="ED21" s="88"/>
      <c r="EE21" s="88"/>
      <c r="EF21" s="88"/>
      <c r="EG21" s="88"/>
      <c r="EH21" s="88"/>
      <c r="EI21" s="88"/>
      <c r="EJ21" s="88"/>
      <c r="EK21" s="88"/>
      <c r="EL21" s="88"/>
      <c r="EM21" s="88"/>
      <c r="EN21" s="88"/>
      <c r="EO21" s="88"/>
      <c r="EP21" s="88"/>
      <c r="EQ21" s="88"/>
      <c r="ER21" s="88"/>
      <c r="ES21" s="88"/>
      <c r="ET21" s="88"/>
      <c r="EU21" s="88"/>
      <c r="EV21" s="88"/>
      <c r="EW21" s="88"/>
      <c r="EX21" s="88"/>
      <c r="EY21" s="88"/>
      <c r="EZ21" s="88"/>
      <c r="FA21" s="88"/>
      <c r="FB21" s="88"/>
      <c r="FC21" s="88"/>
      <c r="FD21" s="88"/>
      <c r="FE21" s="88"/>
      <c r="FF21" s="88"/>
      <c r="FG21" s="88"/>
      <c r="FH21" s="88"/>
      <c r="FI21" s="88"/>
      <c r="FJ21" s="88"/>
      <c r="FK21" s="88"/>
      <c r="FL21" s="88"/>
      <c r="FM21" s="88"/>
      <c r="FN21" s="88"/>
      <c r="FO21" s="88"/>
      <c r="FP21" s="88"/>
      <c r="FQ21" s="88"/>
      <c r="FR21" s="88"/>
      <c r="FS21" s="88"/>
      <c r="FT21" s="88"/>
      <c r="FU21" s="88"/>
      <c r="FV21" s="88"/>
      <c r="FW21" s="88"/>
      <c r="FX21" s="88"/>
      <c r="FY21" s="88"/>
      <c r="FZ21" s="88"/>
      <c r="GA21" s="88"/>
      <c r="GB21" s="88"/>
      <c r="GC21" s="88"/>
      <c r="GD21" s="88"/>
      <c r="GE21" s="88"/>
      <c r="GF21" s="88"/>
      <c r="GG21" s="88"/>
      <c r="GH21" s="88"/>
      <c r="GI21" s="88"/>
      <c r="GJ21" s="88"/>
    </row>
    <row r="22" spans="1:192" x14ac:dyDescent="0.25">
      <c r="A22" s="289"/>
      <c r="B22" s="289"/>
      <c r="D22" s="290"/>
      <c r="E22" s="554" t="str">
        <f xml:space="preserve"> InpC!E$102</f>
        <v>Senior debt DSCR - year 9</v>
      </c>
      <c r="F22" s="554">
        <f xml:space="preserve"> InpC!F$102</f>
        <v>1.3</v>
      </c>
      <c r="G22" s="554" t="str">
        <f xml:space="preserve"> InpC!G$102</f>
        <v>ratio</v>
      </c>
      <c r="H22" s="88"/>
      <c r="I22" s="54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8"/>
      <c r="CC22" s="88"/>
      <c r="CD22" s="88"/>
      <c r="CE22" s="88"/>
      <c r="CF22" s="88"/>
      <c r="CG22" s="88"/>
      <c r="CH22" s="88"/>
      <c r="CI22" s="88"/>
      <c r="CJ22" s="88"/>
      <c r="CK22" s="88"/>
      <c r="CL22" s="88"/>
      <c r="CM22" s="88"/>
      <c r="CN22" s="88"/>
      <c r="CO22" s="88"/>
      <c r="CP22" s="88"/>
      <c r="CQ22" s="88"/>
      <c r="CR22" s="88"/>
      <c r="CS22" s="88"/>
      <c r="CT22" s="88"/>
      <c r="CU22" s="88"/>
      <c r="CV22" s="88"/>
      <c r="CW22" s="88"/>
      <c r="CX22" s="88"/>
      <c r="CY22" s="88"/>
      <c r="CZ22" s="88"/>
      <c r="DA22" s="88"/>
      <c r="DB22" s="88"/>
      <c r="DC22" s="88"/>
      <c r="DD22" s="88"/>
      <c r="DE22" s="88"/>
      <c r="DF22" s="88"/>
      <c r="DG22" s="88"/>
      <c r="DH22" s="88"/>
      <c r="DI22" s="88"/>
      <c r="DJ22" s="88"/>
      <c r="DK22" s="88"/>
      <c r="DL22" s="88"/>
      <c r="DM22" s="88"/>
      <c r="DN22" s="88"/>
      <c r="DO22" s="88"/>
      <c r="DP22" s="88"/>
      <c r="DQ22" s="88"/>
      <c r="DR22" s="88"/>
      <c r="DS22" s="88"/>
      <c r="DT22" s="88"/>
      <c r="DU22" s="88"/>
      <c r="DV22" s="88"/>
      <c r="DW22" s="88"/>
      <c r="DX22" s="88"/>
      <c r="DY22" s="88"/>
      <c r="DZ22" s="88"/>
      <c r="EA22" s="88"/>
      <c r="EB22" s="88"/>
      <c r="EC22" s="88"/>
      <c r="ED22" s="88"/>
      <c r="EE22" s="88"/>
      <c r="EF22" s="88"/>
      <c r="EG22" s="88"/>
      <c r="EH22" s="88"/>
      <c r="EI22" s="88"/>
      <c r="EJ22" s="88"/>
      <c r="EK22" s="88"/>
      <c r="EL22" s="88"/>
      <c r="EM22" s="88"/>
      <c r="EN22" s="88"/>
      <c r="EO22" s="88"/>
      <c r="EP22" s="88"/>
      <c r="EQ22" s="88"/>
      <c r="ER22" s="88"/>
      <c r="ES22" s="88"/>
      <c r="ET22" s="88"/>
      <c r="EU22" s="88"/>
      <c r="EV22" s="88"/>
      <c r="EW22" s="88"/>
      <c r="EX22" s="88"/>
      <c r="EY22" s="88"/>
      <c r="EZ22" s="88"/>
      <c r="FA22" s="88"/>
      <c r="FB22" s="88"/>
      <c r="FC22" s="88"/>
      <c r="FD22" s="88"/>
      <c r="FE22" s="88"/>
      <c r="FF22" s="88"/>
      <c r="FG22" s="88"/>
      <c r="FH22" s="88"/>
      <c r="FI22" s="88"/>
      <c r="FJ22" s="88"/>
      <c r="FK22" s="88"/>
      <c r="FL22" s="88"/>
      <c r="FM22" s="88"/>
      <c r="FN22" s="88"/>
      <c r="FO22" s="88"/>
      <c r="FP22" s="88"/>
      <c r="FQ22" s="88"/>
      <c r="FR22" s="88"/>
      <c r="FS22" s="88"/>
      <c r="FT22" s="88"/>
      <c r="FU22" s="88"/>
      <c r="FV22" s="88"/>
      <c r="FW22" s="88"/>
      <c r="FX22" s="88"/>
      <c r="FY22" s="88"/>
      <c r="FZ22" s="88"/>
      <c r="GA22" s="88"/>
      <c r="GB22" s="88"/>
      <c r="GC22" s="88"/>
      <c r="GD22" s="88"/>
      <c r="GE22" s="88"/>
      <c r="GF22" s="88"/>
      <c r="GG22" s="88"/>
      <c r="GH22" s="88"/>
      <c r="GI22" s="88"/>
      <c r="GJ22" s="88"/>
    </row>
    <row r="23" spans="1:192" x14ac:dyDescent="0.25">
      <c r="A23" s="289"/>
      <c r="B23" s="289"/>
      <c r="C23" s="148"/>
      <c r="D23" s="290"/>
      <c r="E23" s="554" t="str">
        <f xml:space="preserve"> InpC!E$103</f>
        <v>Senior debt DSCR - year 10</v>
      </c>
      <c r="F23" s="554">
        <f xml:space="preserve"> InpC!F$103</f>
        <v>1.3</v>
      </c>
      <c r="G23" s="554" t="str">
        <f xml:space="preserve"> InpC!G$103</f>
        <v>ratio</v>
      </c>
      <c r="H23" s="88"/>
      <c r="I23" s="54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8"/>
      <c r="CC23" s="88"/>
      <c r="CD23" s="88"/>
      <c r="CE23" s="88"/>
      <c r="CF23" s="88"/>
      <c r="CG23" s="88"/>
      <c r="CH23" s="88"/>
      <c r="CI23" s="88"/>
      <c r="CJ23" s="88"/>
      <c r="CK23" s="88"/>
      <c r="CL23" s="88"/>
      <c r="CM23" s="88"/>
      <c r="CN23" s="88"/>
      <c r="CO23" s="88"/>
      <c r="CP23" s="88"/>
      <c r="CQ23" s="88"/>
      <c r="CR23" s="88"/>
      <c r="CS23" s="88"/>
      <c r="CT23" s="88"/>
      <c r="CU23" s="88"/>
      <c r="CV23" s="88"/>
      <c r="CW23" s="88"/>
      <c r="CX23" s="88"/>
      <c r="CY23" s="88"/>
      <c r="CZ23" s="88"/>
      <c r="DA23" s="88"/>
      <c r="DB23" s="88"/>
      <c r="DC23" s="88"/>
      <c r="DD23" s="88"/>
      <c r="DE23" s="88"/>
      <c r="DF23" s="88"/>
      <c r="DG23" s="88"/>
      <c r="DH23" s="88"/>
      <c r="DI23" s="88"/>
      <c r="DJ23" s="88"/>
      <c r="DK23" s="88"/>
      <c r="DL23" s="88"/>
      <c r="DM23" s="88"/>
      <c r="DN23" s="88"/>
      <c r="DO23" s="88"/>
      <c r="DP23" s="88"/>
      <c r="DQ23" s="88"/>
      <c r="DR23" s="88"/>
      <c r="DS23" s="88"/>
      <c r="DT23" s="88"/>
      <c r="DU23" s="88"/>
      <c r="DV23" s="88"/>
      <c r="DW23" s="88"/>
      <c r="DX23" s="88"/>
      <c r="DY23" s="88"/>
      <c r="DZ23" s="88"/>
      <c r="EA23" s="88"/>
      <c r="EB23" s="88"/>
      <c r="EC23" s="88"/>
      <c r="ED23" s="88"/>
      <c r="EE23" s="88"/>
      <c r="EF23" s="88"/>
      <c r="EG23" s="88"/>
      <c r="EH23" s="88"/>
      <c r="EI23" s="88"/>
      <c r="EJ23" s="88"/>
      <c r="EK23" s="88"/>
      <c r="EL23" s="88"/>
      <c r="EM23" s="88"/>
      <c r="EN23" s="88"/>
      <c r="EO23" s="88"/>
      <c r="EP23" s="88"/>
      <c r="EQ23" s="88"/>
      <c r="ER23" s="88"/>
      <c r="ES23" s="88"/>
      <c r="ET23" s="88"/>
      <c r="EU23" s="88"/>
      <c r="EV23" s="88"/>
      <c r="EW23" s="88"/>
      <c r="EX23" s="88"/>
      <c r="EY23" s="88"/>
      <c r="EZ23" s="88"/>
      <c r="FA23" s="88"/>
      <c r="FB23" s="88"/>
      <c r="FC23" s="88"/>
      <c r="FD23" s="88"/>
      <c r="FE23" s="88"/>
      <c r="FF23" s="88"/>
      <c r="FG23" s="88"/>
      <c r="FH23" s="88"/>
      <c r="FI23" s="88"/>
      <c r="FJ23" s="88"/>
      <c r="FK23" s="88"/>
      <c r="FL23" s="88"/>
      <c r="FM23" s="88"/>
      <c r="FN23" s="88"/>
      <c r="FO23" s="88"/>
      <c r="FP23" s="88"/>
      <c r="FQ23" s="88"/>
      <c r="FR23" s="88"/>
      <c r="FS23" s="88"/>
      <c r="FT23" s="88"/>
      <c r="FU23" s="88"/>
      <c r="FV23" s="88"/>
      <c r="FW23" s="88"/>
      <c r="FX23" s="88"/>
      <c r="FY23" s="88"/>
      <c r="FZ23" s="88"/>
      <c r="GA23" s="88"/>
      <c r="GB23" s="88"/>
      <c r="GC23" s="88"/>
      <c r="GD23" s="88"/>
      <c r="GE23" s="88"/>
      <c r="GF23" s="88"/>
      <c r="GG23" s="88"/>
      <c r="GH23" s="88"/>
      <c r="GI23" s="88"/>
      <c r="GJ23" s="88"/>
    </row>
    <row r="24" spans="1:192" x14ac:dyDescent="0.25">
      <c r="A24" s="289"/>
      <c r="B24" s="289"/>
      <c r="D24" s="290"/>
      <c r="E24" s="554" t="str">
        <f xml:space="preserve"> InpC!E$104</f>
        <v>Senior debt DSCR - year 11</v>
      </c>
      <c r="F24" s="554">
        <f xml:space="preserve"> InpC!F$104</f>
        <v>1.3</v>
      </c>
      <c r="G24" s="554" t="str">
        <f xml:space="preserve"> InpC!G$104</f>
        <v>ratio</v>
      </c>
      <c r="H24" s="88"/>
      <c r="I24" s="54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/>
      <c r="BG24" s="88"/>
      <c r="BH24" s="88"/>
      <c r="BI24" s="88"/>
      <c r="BJ24" s="88"/>
      <c r="BK24" s="88"/>
      <c r="BL24" s="88"/>
      <c r="BM24" s="88"/>
      <c r="BN24" s="88"/>
      <c r="BO24" s="88"/>
      <c r="BP24" s="88"/>
      <c r="BQ24" s="88"/>
      <c r="BR24" s="88"/>
      <c r="BS24" s="88"/>
      <c r="BT24" s="88"/>
      <c r="BU24" s="88"/>
      <c r="BV24" s="88"/>
      <c r="BW24" s="88"/>
      <c r="BX24" s="88"/>
      <c r="BY24" s="88"/>
      <c r="BZ24" s="88"/>
      <c r="CA24" s="88"/>
      <c r="CB24" s="88"/>
      <c r="CC24" s="88"/>
      <c r="CD24" s="88"/>
      <c r="CE24" s="88"/>
      <c r="CF24" s="88"/>
      <c r="CG24" s="88"/>
      <c r="CH24" s="88"/>
      <c r="CI24" s="88"/>
      <c r="CJ24" s="88"/>
      <c r="CK24" s="88"/>
      <c r="CL24" s="88"/>
      <c r="CM24" s="88"/>
      <c r="CN24" s="88"/>
      <c r="CO24" s="88"/>
      <c r="CP24" s="88"/>
      <c r="CQ24" s="88"/>
      <c r="CR24" s="88"/>
      <c r="CS24" s="88"/>
      <c r="CT24" s="88"/>
      <c r="CU24" s="88"/>
      <c r="CV24" s="88"/>
      <c r="CW24" s="88"/>
      <c r="CX24" s="88"/>
      <c r="CY24" s="88"/>
      <c r="CZ24" s="88"/>
      <c r="DA24" s="88"/>
      <c r="DB24" s="88"/>
      <c r="DC24" s="88"/>
      <c r="DD24" s="88"/>
      <c r="DE24" s="88"/>
      <c r="DF24" s="88"/>
      <c r="DG24" s="88"/>
      <c r="DH24" s="88"/>
      <c r="DI24" s="88"/>
      <c r="DJ24" s="88"/>
      <c r="DK24" s="88"/>
      <c r="DL24" s="88"/>
      <c r="DM24" s="88"/>
      <c r="DN24" s="88"/>
      <c r="DO24" s="88"/>
      <c r="DP24" s="88"/>
      <c r="DQ24" s="88"/>
      <c r="DR24" s="88"/>
      <c r="DS24" s="88"/>
      <c r="DT24" s="88"/>
      <c r="DU24" s="88"/>
      <c r="DV24" s="88"/>
      <c r="DW24" s="88"/>
      <c r="DX24" s="88"/>
      <c r="DY24" s="88"/>
      <c r="DZ24" s="88"/>
      <c r="EA24" s="88"/>
      <c r="EB24" s="88"/>
      <c r="EC24" s="88"/>
      <c r="ED24" s="88"/>
      <c r="EE24" s="88"/>
      <c r="EF24" s="88"/>
      <c r="EG24" s="88"/>
      <c r="EH24" s="88"/>
      <c r="EI24" s="88"/>
      <c r="EJ24" s="88"/>
      <c r="EK24" s="88"/>
      <c r="EL24" s="88"/>
      <c r="EM24" s="88"/>
      <c r="EN24" s="88"/>
      <c r="EO24" s="88"/>
      <c r="EP24" s="88"/>
      <c r="EQ24" s="88"/>
      <c r="ER24" s="88"/>
      <c r="ES24" s="88"/>
      <c r="ET24" s="88"/>
      <c r="EU24" s="88"/>
      <c r="EV24" s="88"/>
      <c r="EW24" s="88"/>
      <c r="EX24" s="88"/>
      <c r="EY24" s="88"/>
      <c r="EZ24" s="88"/>
      <c r="FA24" s="88"/>
      <c r="FB24" s="88"/>
      <c r="FC24" s="88"/>
      <c r="FD24" s="88"/>
      <c r="FE24" s="88"/>
      <c r="FF24" s="88"/>
      <c r="FG24" s="88"/>
      <c r="FH24" s="88"/>
      <c r="FI24" s="88"/>
      <c r="FJ24" s="88"/>
      <c r="FK24" s="88"/>
      <c r="FL24" s="88"/>
      <c r="FM24" s="88"/>
      <c r="FN24" s="88"/>
      <c r="FO24" s="88"/>
      <c r="FP24" s="88"/>
      <c r="FQ24" s="88"/>
      <c r="FR24" s="88"/>
      <c r="FS24" s="88"/>
      <c r="FT24" s="88"/>
      <c r="FU24" s="88"/>
      <c r="FV24" s="88"/>
      <c r="FW24" s="88"/>
      <c r="FX24" s="88"/>
      <c r="FY24" s="88"/>
      <c r="FZ24" s="88"/>
      <c r="GA24" s="88"/>
      <c r="GB24" s="88"/>
      <c r="GC24" s="88"/>
      <c r="GD24" s="88"/>
      <c r="GE24" s="88"/>
      <c r="GF24" s="88"/>
      <c r="GG24" s="88"/>
      <c r="GH24" s="88"/>
      <c r="GI24" s="88"/>
      <c r="GJ24" s="88"/>
    </row>
    <row r="25" spans="1:192" x14ac:dyDescent="0.25">
      <c r="A25" s="289"/>
      <c r="B25" s="289"/>
      <c r="D25" s="290"/>
      <c r="E25" s="554" t="str">
        <f xml:space="preserve"> InpC!E$105</f>
        <v>Senior debt DSCR - year 12</v>
      </c>
      <c r="F25" s="554">
        <f xml:space="preserve"> InpC!F$105</f>
        <v>1.3</v>
      </c>
      <c r="G25" s="554" t="str">
        <f xml:space="preserve"> InpC!G$105</f>
        <v>ratio</v>
      </c>
      <c r="H25" s="88"/>
      <c r="I25" s="54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G25" s="88"/>
      <c r="BH25" s="88"/>
      <c r="BI25" s="88"/>
      <c r="BJ25" s="88"/>
      <c r="BK25" s="88"/>
      <c r="BL25" s="88"/>
      <c r="BM25" s="88"/>
      <c r="BN25" s="88"/>
      <c r="BO25" s="88"/>
      <c r="BP25" s="88"/>
      <c r="BQ25" s="88"/>
      <c r="BR25" s="88"/>
      <c r="BS25" s="88"/>
      <c r="BT25" s="88"/>
      <c r="BU25" s="88"/>
      <c r="BV25" s="88"/>
      <c r="BW25" s="88"/>
      <c r="BX25" s="88"/>
      <c r="BY25" s="88"/>
      <c r="BZ25" s="88"/>
      <c r="CA25" s="88"/>
      <c r="CB25" s="88"/>
      <c r="CC25" s="88"/>
      <c r="CD25" s="88"/>
      <c r="CE25" s="88"/>
      <c r="CF25" s="88"/>
      <c r="CG25" s="88"/>
      <c r="CH25" s="88"/>
      <c r="CI25" s="88"/>
      <c r="CJ25" s="88"/>
      <c r="CK25" s="88"/>
      <c r="CL25" s="88"/>
      <c r="CM25" s="88"/>
      <c r="CN25" s="88"/>
      <c r="CO25" s="88"/>
      <c r="CP25" s="88"/>
      <c r="CQ25" s="88"/>
      <c r="CR25" s="88"/>
      <c r="CS25" s="88"/>
      <c r="CT25" s="88"/>
      <c r="CU25" s="88"/>
      <c r="CV25" s="88"/>
      <c r="CW25" s="88"/>
      <c r="CX25" s="88"/>
      <c r="CY25" s="88"/>
      <c r="CZ25" s="88"/>
      <c r="DA25" s="88"/>
      <c r="DB25" s="88"/>
      <c r="DC25" s="88"/>
      <c r="DD25" s="88"/>
      <c r="DE25" s="88"/>
      <c r="DF25" s="88"/>
      <c r="DG25" s="88"/>
      <c r="DH25" s="88"/>
      <c r="DI25" s="88"/>
      <c r="DJ25" s="88"/>
      <c r="DK25" s="88"/>
      <c r="DL25" s="88"/>
      <c r="DM25" s="88"/>
      <c r="DN25" s="88"/>
      <c r="DO25" s="88"/>
      <c r="DP25" s="88"/>
      <c r="DQ25" s="88"/>
      <c r="DR25" s="88"/>
      <c r="DS25" s="88"/>
      <c r="DT25" s="88"/>
      <c r="DU25" s="88"/>
      <c r="DV25" s="88"/>
      <c r="DW25" s="88"/>
      <c r="DX25" s="88"/>
      <c r="DY25" s="88"/>
      <c r="DZ25" s="88"/>
      <c r="EA25" s="88"/>
      <c r="EB25" s="88"/>
      <c r="EC25" s="88"/>
      <c r="ED25" s="88"/>
      <c r="EE25" s="88"/>
      <c r="EF25" s="88"/>
      <c r="EG25" s="88"/>
      <c r="EH25" s="88"/>
      <c r="EI25" s="88"/>
      <c r="EJ25" s="88"/>
      <c r="EK25" s="88"/>
      <c r="EL25" s="88"/>
      <c r="EM25" s="88"/>
      <c r="EN25" s="88"/>
      <c r="EO25" s="88"/>
      <c r="EP25" s="88"/>
      <c r="EQ25" s="88"/>
      <c r="ER25" s="88"/>
      <c r="ES25" s="88"/>
      <c r="ET25" s="88"/>
      <c r="EU25" s="88"/>
      <c r="EV25" s="88"/>
      <c r="EW25" s="88"/>
      <c r="EX25" s="88"/>
      <c r="EY25" s="88"/>
      <c r="EZ25" s="88"/>
      <c r="FA25" s="88"/>
      <c r="FB25" s="88"/>
      <c r="FC25" s="88"/>
      <c r="FD25" s="88"/>
      <c r="FE25" s="88"/>
      <c r="FF25" s="88"/>
      <c r="FG25" s="88"/>
      <c r="FH25" s="88"/>
      <c r="FI25" s="88"/>
      <c r="FJ25" s="88"/>
      <c r="FK25" s="88"/>
      <c r="FL25" s="88"/>
      <c r="FM25" s="88"/>
      <c r="FN25" s="88"/>
      <c r="FO25" s="88"/>
      <c r="FP25" s="88"/>
      <c r="FQ25" s="88"/>
      <c r="FR25" s="88"/>
      <c r="FS25" s="88"/>
      <c r="FT25" s="88"/>
      <c r="FU25" s="88"/>
      <c r="FV25" s="88"/>
      <c r="FW25" s="88"/>
      <c r="FX25" s="88"/>
      <c r="FY25" s="88"/>
      <c r="FZ25" s="88"/>
      <c r="GA25" s="88"/>
      <c r="GB25" s="88"/>
      <c r="GC25" s="88"/>
      <c r="GD25" s="88"/>
      <c r="GE25" s="88"/>
      <c r="GF25" s="88"/>
      <c r="GG25" s="88"/>
      <c r="GH25" s="88"/>
      <c r="GI25" s="88"/>
      <c r="GJ25" s="88"/>
    </row>
    <row r="26" spans="1:192" x14ac:dyDescent="0.25">
      <c r="A26" s="289"/>
      <c r="B26" s="289"/>
      <c r="D26" s="290"/>
      <c r="E26" s="554" t="str">
        <f xml:space="preserve"> InpC!E$106</f>
        <v>Senior debt DSCR - year 13</v>
      </c>
      <c r="F26" s="554">
        <f xml:space="preserve"> InpC!F$106</f>
        <v>1.3</v>
      </c>
      <c r="G26" s="554" t="str">
        <f xml:space="preserve"> InpC!G$106</f>
        <v>ratio</v>
      </c>
      <c r="H26" s="88"/>
      <c r="I26" s="54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G26" s="88"/>
      <c r="BH26" s="88"/>
      <c r="BI26" s="88"/>
      <c r="BJ26" s="88"/>
      <c r="BK26" s="88"/>
      <c r="BL26" s="88"/>
      <c r="BM26" s="88"/>
      <c r="BN26" s="88"/>
      <c r="BO26" s="88"/>
      <c r="BP26" s="88"/>
      <c r="BQ26" s="88"/>
      <c r="BR26" s="88"/>
      <c r="BS26" s="88"/>
      <c r="BT26" s="88"/>
      <c r="BU26" s="88"/>
      <c r="BV26" s="88"/>
      <c r="BW26" s="88"/>
      <c r="BX26" s="88"/>
      <c r="BY26" s="88"/>
      <c r="BZ26" s="88"/>
      <c r="CA26" s="88"/>
      <c r="CB26" s="88"/>
      <c r="CC26" s="88"/>
      <c r="CD26" s="88"/>
      <c r="CE26" s="88"/>
      <c r="CF26" s="88"/>
      <c r="CG26" s="88"/>
      <c r="CH26" s="88"/>
      <c r="CI26" s="88"/>
      <c r="CJ26" s="88"/>
      <c r="CK26" s="88"/>
      <c r="CL26" s="88"/>
      <c r="CM26" s="88"/>
      <c r="CN26" s="88"/>
      <c r="CO26" s="88"/>
      <c r="CP26" s="88"/>
      <c r="CQ26" s="88"/>
      <c r="CR26" s="88"/>
      <c r="CS26" s="88"/>
      <c r="CT26" s="88"/>
      <c r="CU26" s="88"/>
      <c r="CV26" s="88"/>
      <c r="CW26" s="88"/>
      <c r="CX26" s="88"/>
      <c r="CY26" s="88"/>
      <c r="CZ26" s="88"/>
      <c r="DA26" s="88"/>
      <c r="DB26" s="88"/>
      <c r="DC26" s="88"/>
      <c r="DD26" s="88"/>
      <c r="DE26" s="88"/>
      <c r="DF26" s="88"/>
      <c r="DG26" s="88"/>
      <c r="DH26" s="88"/>
      <c r="DI26" s="88"/>
      <c r="DJ26" s="88"/>
      <c r="DK26" s="88"/>
      <c r="DL26" s="88"/>
      <c r="DM26" s="88"/>
      <c r="DN26" s="88"/>
      <c r="DO26" s="88"/>
      <c r="DP26" s="88"/>
      <c r="DQ26" s="88"/>
      <c r="DR26" s="88"/>
      <c r="DS26" s="88"/>
      <c r="DT26" s="88"/>
      <c r="DU26" s="88"/>
      <c r="DV26" s="88"/>
      <c r="DW26" s="88"/>
      <c r="DX26" s="88"/>
      <c r="DY26" s="88"/>
      <c r="DZ26" s="88"/>
      <c r="EA26" s="88"/>
      <c r="EB26" s="88"/>
      <c r="EC26" s="88"/>
      <c r="ED26" s="88"/>
      <c r="EE26" s="88"/>
      <c r="EF26" s="88"/>
      <c r="EG26" s="88"/>
      <c r="EH26" s="88"/>
      <c r="EI26" s="88"/>
      <c r="EJ26" s="88"/>
      <c r="EK26" s="88"/>
      <c r="EL26" s="88"/>
      <c r="EM26" s="88"/>
      <c r="EN26" s="88"/>
      <c r="EO26" s="88"/>
      <c r="EP26" s="88"/>
      <c r="EQ26" s="88"/>
      <c r="ER26" s="88"/>
      <c r="ES26" s="88"/>
      <c r="ET26" s="88"/>
      <c r="EU26" s="88"/>
      <c r="EV26" s="88"/>
      <c r="EW26" s="88"/>
      <c r="EX26" s="88"/>
      <c r="EY26" s="88"/>
      <c r="EZ26" s="88"/>
      <c r="FA26" s="88"/>
      <c r="FB26" s="88"/>
      <c r="FC26" s="88"/>
      <c r="FD26" s="88"/>
      <c r="FE26" s="88"/>
      <c r="FF26" s="88"/>
      <c r="FG26" s="88"/>
      <c r="FH26" s="88"/>
      <c r="FI26" s="88"/>
      <c r="FJ26" s="88"/>
      <c r="FK26" s="88"/>
      <c r="FL26" s="88"/>
      <c r="FM26" s="88"/>
      <c r="FN26" s="88"/>
      <c r="FO26" s="88"/>
      <c r="FP26" s="88"/>
      <c r="FQ26" s="88"/>
      <c r="FR26" s="88"/>
      <c r="FS26" s="88"/>
      <c r="FT26" s="88"/>
      <c r="FU26" s="88"/>
      <c r="FV26" s="88"/>
      <c r="FW26" s="88"/>
      <c r="FX26" s="88"/>
      <c r="FY26" s="88"/>
      <c r="FZ26" s="88"/>
      <c r="GA26" s="88"/>
      <c r="GB26" s="88"/>
      <c r="GC26" s="88"/>
      <c r="GD26" s="88"/>
      <c r="GE26" s="88"/>
      <c r="GF26" s="88"/>
      <c r="GG26" s="88"/>
      <c r="GH26" s="88"/>
      <c r="GI26" s="88"/>
      <c r="GJ26" s="88"/>
    </row>
    <row r="27" spans="1:192" x14ac:dyDescent="0.25">
      <c r="A27" s="289"/>
      <c r="B27" s="289"/>
      <c r="D27" s="290"/>
      <c r="E27" s="554" t="str">
        <f xml:space="preserve"> InpC!E$107</f>
        <v>Senior debt DSCR - year 14</v>
      </c>
      <c r="F27" s="554">
        <f xml:space="preserve"> InpC!F$107</f>
        <v>1.3</v>
      </c>
      <c r="G27" s="554" t="str">
        <f xml:space="preserve"> InpC!G$107</f>
        <v>ratio</v>
      </c>
      <c r="H27" s="88"/>
      <c r="I27" s="54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G27" s="88"/>
      <c r="BH27" s="88"/>
      <c r="BI27" s="88"/>
      <c r="BJ27" s="88"/>
      <c r="BK27" s="88"/>
      <c r="BL27" s="88"/>
      <c r="BM27" s="88"/>
      <c r="BN27" s="88"/>
      <c r="BO27" s="88"/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8"/>
      <c r="CG27" s="88"/>
      <c r="CH27" s="88"/>
      <c r="CI27" s="88"/>
      <c r="CJ27" s="88"/>
      <c r="CK27" s="88"/>
      <c r="CL27" s="88"/>
      <c r="CM27" s="88"/>
      <c r="CN27" s="88"/>
      <c r="CO27" s="88"/>
      <c r="CP27" s="88"/>
      <c r="CQ27" s="88"/>
      <c r="CR27" s="88"/>
      <c r="CS27" s="88"/>
      <c r="CT27" s="88"/>
      <c r="CU27" s="88"/>
      <c r="CV27" s="88"/>
      <c r="CW27" s="88"/>
      <c r="CX27" s="88"/>
      <c r="CY27" s="88"/>
      <c r="CZ27" s="88"/>
      <c r="DA27" s="88"/>
      <c r="DB27" s="88"/>
      <c r="DC27" s="88"/>
      <c r="DD27" s="88"/>
      <c r="DE27" s="88"/>
      <c r="DF27" s="88"/>
      <c r="DG27" s="88"/>
      <c r="DH27" s="88"/>
      <c r="DI27" s="88"/>
      <c r="DJ27" s="88"/>
      <c r="DK27" s="88"/>
      <c r="DL27" s="88"/>
      <c r="DM27" s="88"/>
      <c r="DN27" s="88"/>
      <c r="DO27" s="88"/>
      <c r="DP27" s="88"/>
      <c r="DQ27" s="88"/>
      <c r="DR27" s="88"/>
      <c r="DS27" s="88"/>
      <c r="DT27" s="88"/>
      <c r="DU27" s="88"/>
      <c r="DV27" s="88"/>
      <c r="DW27" s="88"/>
      <c r="DX27" s="88"/>
      <c r="DY27" s="88"/>
      <c r="DZ27" s="88"/>
      <c r="EA27" s="88"/>
      <c r="EB27" s="88"/>
      <c r="EC27" s="88"/>
      <c r="ED27" s="88"/>
      <c r="EE27" s="88"/>
      <c r="EF27" s="88"/>
      <c r="EG27" s="88"/>
      <c r="EH27" s="88"/>
      <c r="EI27" s="88"/>
      <c r="EJ27" s="88"/>
      <c r="EK27" s="88"/>
      <c r="EL27" s="88"/>
      <c r="EM27" s="88"/>
      <c r="EN27" s="88"/>
      <c r="EO27" s="88"/>
      <c r="EP27" s="88"/>
      <c r="EQ27" s="88"/>
      <c r="ER27" s="88"/>
      <c r="ES27" s="88"/>
      <c r="ET27" s="88"/>
      <c r="EU27" s="88"/>
      <c r="EV27" s="88"/>
      <c r="EW27" s="88"/>
      <c r="EX27" s="88"/>
      <c r="EY27" s="88"/>
      <c r="EZ27" s="88"/>
      <c r="FA27" s="88"/>
      <c r="FB27" s="88"/>
      <c r="FC27" s="88"/>
      <c r="FD27" s="88"/>
      <c r="FE27" s="88"/>
      <c r="FF27" s="88"/>
      <c r="FG27" s="88"/>
      <c r="FH27" s="88"/>
      <c r="FI27" s="88"/>
      <c r="FJ27" s="88"/>
      <c r="FK27" s="88"/>
      <c r="FL27" s="88"/>
      <c r="FM27" s="88"/>
      <c r="FN27" s="88"/>
      <c r="FO27" s="88"/>
      <c r="FP27" s="88"/>
      <c r="FQ27" s="88"/>
      <c r="FR27" s="88"/>
      <c r="FS27" s="88"/>
      <c r="FT27" s="88"/>
      <c r="FU27" s="88"/>
      <c r="FV27" s="88"/>
      <c r="FW27" s="88"/>
      <c r="FX27" s="88"/>
      <c r="FY27" s="88"/>
      <c r="FZ27" s="88"/>
      <c r="GA27" s="88"/>
      <c r="GB27" s="88"/>
      <c r="GC27" s="88"/>
      <c r="GD27" s="88"/>
      <c r="GE27" s="88"/>
      <c r="GF27" s="88"/>
      <c r="GG27" s="88"/>
      <c r="GH27" s="88"/>
      <c r="GI27" s="88"/>
      <c r="GJ27" s="88"/>
    </row>
    <row r="28" spans="1:192" x14ac:dyDescent="0.25">
      <c r="A28" s="289"/>
      <c r="B28" s="289"/>
      <c r="D28" s="290"/>
      <c r="E28" s="554" t="str">
        <f xml:space="preserve"> InpC!E$108</f>
        <v>Senior debt DSCR - year 15</v>
      </c>
      <c r="F28" s="554">
        <f xml:space="preserve"> InpC!F$108</f>
        <v>1.3</v>
      </c>
      <c r="G28" s="554" t="str">
        <f xml:space="preserve"> InpC!G$108</f>
        <v>ratio</v>
      </c>
      <c r="H28" s="88"/>
      <c r="I28" s="54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8"/>
      <c r="CL28" s="88"/>
      <c r="CM28" s="88"/>
      <c r="CN28" s="88"/>
      <c r="CO28" s="88"/>
      <c r="CP28" s="88"/>
      <c r="CQ28" s="88"/>
      <c r="CR28" s="88"/>
      <c r="CS28" s="88"/>
      <c r="CT28" s="88"/>
      <c r="CU28" s="88"/>
      <c r="CV28" s="88"/>
      <c r="CW28" s="88"/>
      <c r="CX28" s="88"/>
      <c r="CY28" s="88"/>
      <c r="CZ28" s="88"/>
      <c r="DA28" s="88"/>
      <c r="DB28" s="88"/>
      <c r="DC28" s="88"/>
      <c r="DD28" s="88"/>
      <c r="DE28" s="88"/>
      <c r="DF28" s="88"/>
      <c r="DG28" s="88"/>
      <c r="DH28" s="88"/>
      <c r="DI28" s="88"/>
      <c r="DJ28" s="88"/>
      <c r="DK28" s="88"/>
      <c r="DL28" s="88"/>
      <c r="DM28" s="88"/>
      <c r="DN28" s="88"/>
      <c r="DO28" s="88"/>
      <c r="DP28" s="88"/>
      <c r="DQ28" s="88"/>
      <c r="DR28" s="88"/>
      <c r="DS28" s="88"/>
      <c r="DT28" s="88"/>
      <c r="DU28" s="88"/>
      <c r="DV28" s="88"/>
      <c r="DW28" s="88"/>
      <c r="DX28" s="88"/>
      <c r="DY28" s="88"/>
      <c r="DZ28" s="88"/>
      <c r="EA28" s="88"/>
      <c r="EB28" s="88"/>
      <c r="EC28" s="88"/>
      <c r="ED28" s="88"/>
      <c r="EE28" s="88"/>
      <c r="EF28" s="88"/>
      <c r="EG28" s="88"/>
      <c r="EH28" s="88"/>
      <c r="EI28" s="88"/>
      <c r="EJ28" s="88"/>
      <c r="EK28" s="88"/>
      <c r="EL28" s="88"/>
      <c r="EM28" s="88"/>
      <c r="EN28" s="88"/>
      <c r="EO28" s="88"/>
      <c r="EP28" s="88"/>
      <c r="EQ28" s="88"/>
      <c r="ER28" s="88"/>
      <c r="ES28" s="88"/>
      <c r="ET28" s="88"/>
      <c r="EU28" s="88"/>
      <c r="EV28" s="88"/>
      <c r="EW28" s="88"/>
      <c r="EX28" s="88"/>
      <c r="EY28" s="88"/>
      <c r="EZ28" s="88"/>
      <c r="FA28" s="88"/>
      <c r="FB28" s="88"/>
      <c r="FC28" s="88"/>
      <c r="FD28" s="88"/>
      <c r="FE28" s="88"/>
      <c r="FF28" s="88"/>
      <c r="FG28" s="88"/>
      <c r="FH28" s="88"/>
      <c r="FI28" s="88"/>
      <c r="FJ28" s="88"/>
      <c r="FK28" s="88"/>
      <c r="FL28" s="88"/>
      <c r="FM28" s="88"/>
      <c r="FN28" s="88"/>
      <c r="FO28" s="88"/>
      <c r="FP28" s="88"/>
      <c r="FQ28" s="88"/>
      <c r="FR28" s="88"/>
      <c r="FS28" s="88"/>
      <c r="FT28" s="88"/>
      <c r="FU28" s="88"/>
      <c r="FV28" s="88"/>
      <c r="FW28" s="88"/>
      <c r="FX28" s="88"/>
      <c r="FY28" s="88"/>
      <c r="FZ28" s="88"/>
      <c r="GA28" s="88"/>
      <c r="GB28" s="88"/>
      <c r="GC28" s="88"/>
      <c r="GD28" s="88"/>
      <c r="GE28" s="88"/>
      <c r="GF28" s="88"/>
      <c r="GG28" s="88"/>
      <c r="GH28" s="88"/>
      <c r="GI28" s="88"/>
      <c r="GJ28" s="88"/>
    </row>
    <row r="29" spans="1:192" x14ac:dyDescent="0.25">
      <c r="A29" s="289"/>
      <c r="B29" s="289"/>
      <c r="D29" s="290"/>
      <c r="E29" s="554" t="str">
        <f xml:space="preserve"> InpC!E$109</f>
        <v>Senior debt DSCR - year 16</v>
      </c>
      <c r="F29" s="554">
        <f xml:space="preserve"> InpC!F$109</f>
        <v>1.3</v>
      </c>
      <c r="G29" s="554" t="str">
        <f xml:space="preserve"> InpC!G$109</f>
        <v>ratio</v>
      </c>
      <c r="H29" s="88"/>
      <c r="I29" s="54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8"/>
      <c r="CC29" s="88"/>
      <c r="CD29" s="88"/>
      <c r="CE29" s="88"/>
      <c r="CF29" s="88"/>
      <c r="CG29" s="88"/>
      <c r="CH29" s="88"/>
      <c r="CI29" s="88"/>
      <c r="CJ29" s="88"/>
      <c r="CK29" s="88"/>
      <c r="CL29" s="88"/>
      <c r="CM29" s="88"/>
      <c r="CN29" s="88"/>
      <c r="CO29" s="88"/>
      <c r="CP29" s="88"/>
      <c r="CQ29" s="88"/>
      <c r="CR29" s="88"/>
      <c r="CS29" s="88"/>
      <c r="CT29" s="88"/>
      <c r="CU29" s="88"/>
      <c r="CV29" s="88"/>
      <c r="CW29" s="88"/>
      <c r="CX29" s="88"/>
      <c r="CY29" s="88"/>
      <c r="CZ29" s="88"/>
      <c r="DA29" s="88"/>
      <c r="DB29" s="88"/>
      <c r="DC29" s="88"/>
      <c r="DD29" s="88"/>
      <c r="DE29" s="88"/>
      <c r="DF29" s="88"/>
      <c r="DG29" s="88"/>
      <c r="DH29" s="88"/>
      <c r="DI29" s="88"/>
      <c r="DJ29" s="88"/>
      <c r="DK29" s="88"/>
      <c r="DL29" s="88"/>
      <c r="DM29" s="88"/>
      <c r="DN29" s="88"/>
      <c r="DO29" s="88"/>
      <c r="DP29" s="88"/>
      <c r="DQ29" s="88"/>
      <c r="DR29" s="88"/>
      <c r="DS29" s="88"/>
      <c r="DT29" s="88"/>
      <c r="DU29" s="88"/>
      <c r="DV29" s="88"/>
      <c r="DW29" s="88"/>
      <c r="DX29" s="88"/>
      <c r="DY29" s="88"/>
      <c r="DZ29" s="88"/>
      <c r="EA29" s="88"/>
      <c r="EB29" s="88"/>
      <c r="EC29" s="88"/>
      <c r="ED29" s="88"/>
      <c r="EE29" s="88"/>
      <c r="EF29" s="88"/>
      <c r="EG29" s="88"/>
      <c r="EH29" s="88"/>
      <c r="EI29" s="88"/>
      <c r="EJ29" s="88"/>
      <c r="EK29" s="88"/>
      <c r="EL29" s="88"/>
      <c r="EM29" s="88"/>
      <c r="EN29" s="88"/>
      <c r="EO29" s="88"/>
      <c r="EP29" s="88"/>
      <c r="EQ29" s="88"/>
      <c r="ER29" s="88"/>
      <c r="ES29" s="88"/>
      <c r="ET29" s="88"/>
      <c r="EU29" s="88"/>
      <c r="EV29" s="88"/>
      <c r="EW29" s="88"/>
      <c r="EX29" s="88"/>
      <c r="EY29" s="88"/>
      <c r="EZ29" s="88"/>
      <c r="FA29" s="88"/>
      <c r="FB29" s="88"/>
      <c r="FC29" s="88"/>
      <c r="FD29" s="88"/>
      <c r="FE29" s="88"/>
      <c r="FF29" s="88"/>
      <c r="FG29" s="88"/>
      <c r="FH29" s="88"/>
      <c r="FI29" s="88"/>
      <c r="FJ29" s="88"/>
      <c r="FK29" s="88"/>
      <c r="FL29" s="88"/>
      <c r="FM29" s="88"/>
      <c r="FN29" s="88"/>
      <c r="FO29" s="88"/>
      <c r="FP29" s="88"/>
      <c r="FQ29" s="88"/>
      <c r="FR29" s="88"/>
      <c r="FS29" s="88"/>
      <c r="FT29" s="88"/>
      <c r="FU29" s="88"/>
      <c r="FV29" s="88"/>
      <c r="FW29" s="88"/>
      <c r="FX29" s="88"/>
      <c r="FY29" s="88"/>
      <c r="FZ29" s="88"/>
      <c r="GA29" s="88"/>
      <c r="GB29" s="88"/>
      <c r="GC29" s="88"/>
      <c r="GD29" s="88"/>
      <c r="GE29" s="88"/>
      <c r="GF29" s="88"/>
      <c r="GG29" s="88"/>
      <c r="GH29" s="88"/>
      <c r="GI29" s="88"/>
      <c r="GJ29" s="88"/>
    </row>
    <row r="30" spans="1:192" x14ac:dyDescent="0.25">
      <c r="A30" s="289"/>
      <c r="B30" s="289"/>
      <c r="D30" s="290"/>
      <c r="E30" s="554" t="str">
        <f xml:space="preserve"> InpC!E$110</f>
        <v>Senior debt DSCR - year 17</v>
      </c>
      <c r="F30" s="554">
        <f xml:space="preserve"> InpC!F$110</f>
        <v>1.3</v>
      </c>
      <c r="G30" s="554" t="str">
        <f xml:space="preserve"> InpC!G$110</f>
        <v>ratio</v>
      </c>
      <c r="H30" s="88"/>
      <c r="I30" s="54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88"/>
      <c r="BT30" s="88"/>
      <c r="BU30" s="88"/>
      <c r="BV30" s="88"/>
      <c r="BW30" s="88"/>
      <c r="BX30" s="88"/>
      <c r="BY30" s="88"/>
      <c r="BZ30" s="88"/>
      <c r="CA30" s="88"/>
      <c r="CB30" s="88"/>
      <c r="CC30" s="88"/>
      <c r="CD30" s="88"/>
      <c r="CE30" s="88"/>
      <c r="CF30" s="88"/>
      <c r="CG30" s="88"/>
      <c r="CH30" s="88"/>
      <c r="CI30" s="88"/>
      <c r="CJ30" s="88"/>
      <c r="CK30" s="88"/>
      <c r="CL30" s="88"/>
      <c r="CM30" s="88"/>
      <c r="CN30" s="88"/>
      <c r="CO30" s="88"/>
      <c r="CP30" s="88"/>
      <c r="CQ30" s="88"/>
      <c r="CR30" s="88"/>
      <c r="CS30" s="88"/>
      <c r="CT30" s="88"/>
      <c r="CU30" s="88"/>
      <c r="CV30" s="88"/>
      <c r="CW30" s="88"/>
      <c r="CX30" s="88"/>
      <c r="CY30" s="88"/>
      <c r="CZ30" s="88"/>
      <c r="DA30" s="88"/>
      <c r="DB30" s="88"/>
      <c r="DC30" s="88"/>
      <c r="DD30" s="88"/>
      <c r="DE30" s="88"/>
      <c r="DF30" s="88"/>
      <c r="DG30" s="88"/>
      <c r="DH30" s="88"/>
      <c r="DI30" s="88"/>
      <c r="DJ30" s="88"/>
      <c r="DK30" s="88"/>
      <c r="DL30" s="88"/>
      <c r="DM30" s="88"/>
      <c r="DN30" s="88"/>
      <c r="DO30" s="88"/>
      <c r="DP30" s="88"/>
      <c r="DQ30" s="88"/>
      <c r="DR30" s="88"/>
      <c r="DS30" s="88"/>
      <c r="DT30" s="88"/>
      <c r="DU30" s="88"/>
      <c r="DV30" s="88"/>
      <c r="DW30" s="88"/>
      <c r="DX30" s="88"/>
      <c r="DY30" s="88"/>
      <c r="DZ30" s="88"/>
      <c r="EA30" s="88"/>
      <c r="EB30" s="88"/>
      <c r="EC30" s="88"/>
      <c r="ED30" s="88"/>
      <c r="EE30" s="88"/>
      <c r="EF30" s="88"/>
      <c r="EG30" s="88"/>
      <c r="EH30" s="88"/>
      <c r="EI30" s="88"/>
      <c r="EJ30" s="88"/>
      <c r="EK30" s="88"/>
      <c r="EL30" s="88"/>
      <c r="EM30" s="88"/>
      <c r="EN30" s="88"/>
      <c r="EO30" s="88"/>
      <c r="EP30" s="88"/>
      <c r="EQ30" s="88"/>
      <c r="ER30" s="88"/>
      <c r="ES30" s="88"/>
      <c r="ET30" s="88"/>
      <c r="EU30" s="88"/>
      <c r="EV30" s="88"/>
      <c r="EW30" s="88"/>
      <c r="EX30" s="88"/>
      <c r="EY30" s="88"/>
      <c r="EZ30" s="88"/>
      <c r="FA30" s="88"/>
      <c r="FB30" s="88"/>
      <c r="FC30" s="88"/>
      <c r="FD30" s="88"/>
      <c r="FE30" s="88"/>
      <c r="FF30" s="88"/>
      <c r="FG30" s="88"/>
      <c r="FH30" s="88"/>
      <c r="FI30" s="88"/>
      <c r="FJ30" s="88"/>
      <c r="FK30" s="88"/>
      <c r="FL30" s="88"/>
      <c r="FM30" s="88"/>
      <c r="FN30" s="88"/>
      <c r="FO30" s="88"/>
      <c r="FP30" s="88"/>
      <c r="FQ30" s="88"/>
      <c r="FR30" s="88"/>
      <c r="FS30" s="88"/>
      <c r="FT30" s="88"/>
      <c r="FU30" s="88"/>
      <c r="FV30" s="88"/>
      <c r="FW30" s="88"/>
      <c r="FX30" s="88"/>
      <c r="FY30" s="88"/>
      <c r="FZ30" s="88"/>
      <c r="GA30" s="88"/>
      <c r="GB30" s="88"/>
      <c r="GC30" s="88"/>
      <c r="GD30" s="88"/>
      <c r="GE30" s="88"/>
      <c r="GF30" s="88"/>
      <c r="GG30" s="88"/>
      <c r="GH30" s="88"/>
      <c r="GI30" s="88"/>
      <c r="GJ30" s="88"/>
    </row>
    <row r="31" spans="1:192" x14ac:dyDescent="0.25">
      <c r="A31" s="289"/>
      <c r="B31" s="289"/>
      <c r="D31" s="290"/>
      <c r="E31" s="554" t="str">
        <f xml:space="preserve"> InpC!E$111</f>
        <v>Senior debt DSCR - year 18</v>
      </c>
      <c r="F31" s="554">
        <f xml:space="preserve"> InpC!F$111</f>
        <v>1.3</v>
      </c>
      <c r="G31" s="554" t="str">
        <f xml:space="preserve"> InpC!G$111</f>
        <v>ratio</v>
      </c>
      <c r="H31" s="88"/>
      <c r="I31" s="54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8"/>
      <c r="CC31" s="88"/>
      <c r="CD31" s="88"/>
      <c r="CE31" s="88"/>
      <c r="CF31" s="88"/>
      <c r="CG31" s="88"/>
      <c r="CH31" s="88"/>
      <c r="CI31" s="88"/>
      <c r="CJ31" s="88"/>
      <c r="CK31" s="88"/>
      <c r="CL31" s="88"/>
      <c r="CM31" s="88"/>
      <c r="CN31" s="88"/>
      <c r="CO31" s="88"/>
      <c r="CP31" s="88"/>
      <c r="CQ31" s="88"/>
      <c r="CR31" s="88"/>
      <c r="CS31" s="88"/>
      <c r="CT31" s="88"/>
      <c r="CU31" s="88"/>
      <c r="CV31" s="88"/>
      <c r="CW31" s="88"/>
      <c r="CX31" s="88"/>
      <c r="CY31" s="88"/>
      <c r="CZ31" s="88"/>
      <c r="DA31" s="88"/>
      <c r="DB31" s="88"/>
      <c r="DC31" s="88"/>
      <c r="DD31" s="88"/>
      <c r="DE31" s="88"/>
      <c r="DF31" s="88"/>
      <c r="DG31" s="88"/>
      <c r="DH31" s="88"/>
      <c r="DI31" s="88"/>
      <c r="DJ31" s="88"/>
      <c r="DK31" s="88"/>
      <c r="DL31" s="88"/>
      <c r="DM31" s="88"/>
      <c r="DN31" s="88"/>
      <c r="DO31" s="88"/>
      <c r="DP31" s="88"/>
      <c r="DQ31" s="88"/>
      <c r="DR31" s="88"/>
      <c r="DS31" s="88"/>
      <c r="DT31" s="88"/>
      <c r="DU31" s="88"/>
      <c r="DV31" s="88"/>
      <c r="DW31" s="88"/>
      <c r="DX31" s="88"/>
      <c r="DY31" s="88"/>
      <c r="DZ31" s="88"/>
      <c r="EA31" s="88"/>
      <c r="EB31" s="88"/>
      <c r="EC31" s="88"/>
      <c r="ED31" s="88"/>
      <c r="EE31" s="88"/>
      <c r="EF31" s="88"/>
      <c r="EG31" s="88"/>
      <c r="EH31" s="88"/>
      <c r="EI31" s="88"/>
      <c r="EJ31" s="88"/>
      <c r="EK31" s="88"/>
      <c r="EL31" s="88"/>
      <c r="EM31" s="88"/>
      <c r="EN31" s="88"/>
      <c r="EO31" s="88"/>
      <c r="EP31" s="88"/>
      <c r="EQ31" s="88"/>
      <c r="ER31" s="88"/>
      <c r="ES31" s="88"/>
      <c r="ET31" s="88"/>
      <c r="EU31" s="88"/>
      <c r="EV31" s="88"/>
      <c r="EW31" s="88"/>
      <c r="EX31" s="88"/>
      <c r="EY31" s="88"/>
      <c r="EZ31" s="88"/>
      <c r="FA31" s="88"/>
      <c r="FB31" s="88"/>
      <c r="FC31" s="88"/>
      <c r="FD31" s="88"/>
      <c r="FE31" s="88"/>
      <c r="FF31" s="88"/>
      <c r="FG31" s="88"/>
      <c r="FH31" s="88"/>
      <c r="FI31" s="88"/>
      <c r="FJ31" s="88"/>
      <c r="FK31" s="88"/>
      <c r="FL31" s="88"/>
      <c r="FM31" s="88"/>
      <c r="FN31" s="88"/>
      <c r="FO31" s="88"/>
      <c r="FP31" s="88"/>
      <c r="FQ31" s="88"/>
      <c r="FR31" s="88"/>
      <c r="FS31" s="88"/>
      <c r="FT31" s="88"/>
      <c r="FU31" s="88"/>
      <c r="FV31" s="88"/>
      <c r="FW31" s="88"/>
      <c r="FX31" s="88"/>
      <c r="FY31" s="88"/>
      <c r="FZ31" s="88"/>
      <c r="GA31" s="88"/>
      <c r="GB31" s="88"/>
      <c r="GC31" s="88"/>
      <c r="GD31" s="88"/>
      <c r="GE31" s="88"/>
      <c r="GF31" s="88"/>
      <c r="GG31" s="88"/>
      <c r="GH31" s="88"/>
      <c r="GI31" s="88"/>
      <c r="GJ31" s="88"/>
    </row>
    <row r="32" spans="1:192" x14ac:dyDescent="0.25">
      <c r="A32" s="289"/>
      <c r="B32" s="289"/>
      <c r="C32" s="148"/>
      <c r="D32" s="290"/>
      <c r="E32" s="554" t="str">
        <f xml:space="preserve"> InpC!E$112</f>
        <v>Senior debt DSCR - year 19</v>
      </c>
      <c r="F32" s="554">
        <f xml:space="preserve"> InpC!F$112</f>
        <v>1.3</v>
      </c>
      <c r="G32" s="554" t="str">
        <f xml:space="preserve"> InpC!G$112</f>
        <v>ratio</v>
      </c>
      <c r="H32" s="88"/>
      <c r="I32" s="54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88"/>
      <c r="BT32" s="88"/>
      <c r="BU32" s="88"/>
      <c r="BV32" s="88"/>
      <c r="BW32" s="88"/>
      <c r="BX32" s="88"/>
      <c r="BY32" s="88"/>
      <c r="BZ32" s="88"/>
      <c r="CA32" s="88"/>
      <c r="CB32" s="88"/>
      <c r="CC32" s="88"/>
      <c r="CD32" s="88"/>
      <c r="CE32" s="88"/>
      <c r="CF32" s="88"/>
      <c r="CG32" s="88"/>
      <c r="CH32" s="88"/>
      <c r="CI32" s="88"/>
      <c r="CJ32" s="88"/>
      <c r="CK32" s="88"/>
      <c r="CL32" s="88"/>
      <c r="CM32" s="88"/>
      <c r="CN32" s="88"/>
      <c r="CO32" s="88"/>
      <c r="CP32" s="88"/>
      <c r="CQ32" s="88"/>
      <c r="CR32" s="88"/>
      <c r="CS32" s="88"/>
      <c r="CT32" s="88"/>
      <c r="CU32" s="88"/>
      <c r="CV32" s="88"/>
      <c r="CW32" s="88"/>
      <c r="CX32" s="88"/>
      <c r="CY32" s="88"/>
      <c r="CZ32" s="88"/>
      <c r="DA32" s="88"/>
      <c r="DB32" s="88"/>
      <c r="DC32" s="88"/>
      <c r="DD32" s="88"/>
      <c r="DE32" s="88"/>
      <c r="DF32" s="88"/>
      <c r="DG32" s="88"/>
      <c r="DH32" s="88"/>
      <c r="DI32" s="88"/>
      <c r="DJ32" s="88"/>
      <c r="DK32" s="88"/>
      <c r="DL32" s="88"/>
      <c r="DM32" s="88"/>
      <c r="DN32" s="88"/>
      <c r="DO32" s="88"/>
      <c r="DP32" s="88"/>
      <c r="DQ32" s="88"/>
      <c r="DR32" s="88"/>
      <c r="DS32" s="88"/>
      <c r="DT32" s="88"/>
      <c r="DU32" s="88"/>
      <c r="DV32" s="88"/>
      <c r="DW32" s="88"/>
      <c r="DX32" s="88"/>
      <c r="DY32" s="88"/>
      <c r="DZ32" s="88"/>
      <c r="EA32" s="88"/>
      <c r="EB32" s="88"/>
      <c r="EC32" s="88"/>
      <c r="ED32" s="88"/>
      <c r="EE32" s="88"/>
      <c r="EF32" s="88"/>
      <c r="EG32" s="88"/>
      <c r="EH32" s="88"/>
      <c r="EI32" s="88"/>
      <c r="EJ32" s="88"/>
      <c r="EK32" s="88"/>
      <c r="EL32" s="88"/>
      <c r="EM32" s="88"/>
      <c r="EN32" s="88"/>
      <c r="EO32" s="88"/>
      <c r="EP32" s="88"/>
      <c r="EQ32" s="88"/>
      <c r="ER32" s="88"/>
      <c r="ES32" s="88"/>
      <c r="ET32" s="88"/>
      <c r="EU32" s="88"/>
      <c r="EV32" s="88"/>
      <c r="EW32" s="88"/>
      <c r="EX32" s="88"/>
      <c r="EY32" s="88"/>
      <c r="EZ32" s="88"/>
      <c r="FA32" s="88"/>
      <c r="FB32" s="88"/>
      <c r="FC32" s="88"/>
      <c r="FD32" s="88"/>
      <c r="FE32" s="88"/>
      <c r="FF32" s="88"/>
      <c r="FG32" s="88"/>
      <c r="FH32" s="88"/>
      <c r="FI32" s="88"/>
      <c r="FJ32" s="88"/>
      <c r="FK32" s="88"/>
      <c r="FL32" s="88"/>
      <c r="FM32" s="88"/>
      <c r="FN32" s="88"/>
      <c r="FO32" s="88"/>
      <c r="FP32" s="88"/>
      <c r="FQ32" s="88"/>
      <c r="FR32" s="88"/>
      <c r="FS32" s="88"/>
      <c r="FT32" s="88"/>
      <c r="FU32" s="88"/>
      <c r="FV32" s="88"/>
      <c r="FW32" s="88"/>
      <c r="FX32" s="88"/>
      <c r="FY32" s="88"/>
      <c r="FZ32" s="88"/>
      <c r="GA32" s="88"/>
      <c r="GB32" s="88"/>
      <c r="GC32" s="88"/>
      <c r="GD32" s="88"/>
      <c r="GE32" s="88"/>
      <c r="GF32" s="88"/>
      <c r="GG32" s="88"/>
      <c r="GH32" s="88"/>
      <c r="GI32" s="88"/>
      <c r="GJ32" s="88"/>
    </row>
    <row r="33" spans="1:192" x14ac:dyDescent="0.25">
      <c r="A33" s="289"/>
      <c r="B33" s="289"/>
      <c r="D33" s="290"/>
      <c r="E33" s="554" t="str">
        <f xml:space="preserve"> InpC!E$113</f>
        <v>Senior debt DSCR - year 20</v>
      </c>
      <c r="F33" s="554">
        <f xml:space="preserve"> InpC!F$113</f>
        <v>1.3</v>
      </c>
      <c r="G33" s="554" t="str">
        <f xml:space="preserve"> InpC!G$113</f>
        <v>ratio</v>
      </c>
      <c r="H33" s="88"/>
      <c r="I33" s="54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8"/>
      <c r="BZ33" s="88"/>
      <c r="CA33" s="88"/>
      <c r="CB33" s="88"/>
      <c r="CC33" s="88"/>
      <c r="CD33" s="88"/>
      <c r="CE33" s="88"/>
      <c r="CF33" s="88"/>
      <c r="CG33" s="88"/>
      <c r="CH33" s="88"/>
      <c r="CI33" s="88"/>
      <c r="CJ33" s="88"/>
      <c r="CK33" s="88"/>
      <c r="CL33" s="88"/>
      <c r="CM33" s="88"/>
      <c r="CN33" s="88"/>
      <c r="CO33" s="88"/>
      <c r="CP33" s="88"/>
      <c r="CQ33" s="88"/>
      <c r="CR33" s="88"/>
      <c r="CS33" s="88"/>
      <c r="CT33" s="88"/>
      <c r="CU33" s="88"/>
      <c r="CV33" s="88"/>
      <c r="CW33" s="88"/>
      <c r="CX33" s="88"/>
      <c r="CY33" s="88"/>
      <c r="CZ33" s="88"/>
      <c r="DA33" s="88"/>
      <c r="DB33" s="88"/>
      <c r="DC33" s="88"/>
      <c r="DD33" s="88"/>
      <c r="DE33" s="88"/>
      <c r="DF33" s="88"/>
      <c r="DG33" s="88"/>
      <c r="DH33" s="88"/>
      <c r="DI33" s="88"/>
      <c r="DJ33" s="88"/>
      <c r="DK33" s="88"/>
      <c r="DL33" s="88"/>
      <c r="DM33" s="88"/>
      <c r="DN33" s="88"/>
      <c r="DO33" s="88"/>
      <c r="DP33" s="88"/>
      <c r="DQ33" s="88"/>
      <c r="DR33" s="88"/>
      <c r="DS33" s="88"/>
      <c r="DT33" s="88"/>
      <c r="DU33" s="88"/>
      <c r="DV33" s="88"/>
      <c r="DW33" s="88"/>
      <c r="DX33" s="88"/>
      <c r="DY33" s="88"/>
      <c r="DZ33" s="88"/>
      <c r="EA33" s="88"/>
      <c r="EB33" s="88"/>
      <c r="EC33" s="88"/>
      <c r="ED33" s="88"/>
      <c r="EE33" s="88"/>
      <c r="EF33" s="88"/>
      <c r="EG33" s="88"/>
      <c r="EH33" s="88"/>
      <c r="EI33" s="88"/>
      <c r="EJ33" s="88"/>
      <c r="EK33" s="88"/>
      <c r="EL33" s="88"/>
      <c r="EM33" s="88"/>
      <c r="EN33" s="88"/>
      <c r="EO33" s="88"/>
      <c r="EP33" s="88"/>
      <c r="EQ33" s="88"/>
      <c r="ER33" s="88"/>
      <c r="ES33" s="88"/>
      <c r="ET33" s="88"/>
      <c r="EU33" s="88"/>
      <c r="EV33" s="88"/>
      <c r="EW33" s="88"/>
      <c r="EX33" s="88"/>
      <c r="EY33" s="88"/>
      <c r="EZ33" s="88"/>
      <c r="FA33" s="88"/>
      <c r="FB33" s="88"/>
      <c r="FC33" s="88"/>
      <c r="FD33" s="88"/>
      <c r="FE33" s="88"/>
      <c r="FF33" s="88"/>
      <c r="FG33" s="88"/>
      <c r="FH33" s="88"/>
      <c r="FI33" s="88"/>
      <c r="FJ33" s="88"/>
      <c r="FK33" s="88"/>
      <c r="FL33" s="88"/>
      <c r="FM33" s="88"/>
      <c r="FN33" s="88"/>
      <c r="FO33" s="88"/>
      <c r="FP33" s="88"/>
      <c r="FQ33" s="88"/>
      <c r="FR33" s="88"/>
      <c r="FS33" s="88"/>
      <c r="FT33" s="88"/>
      <c r="FU33" s="88"/>
      <c r="FV33" s="88"/>
      <c r="FW33" s="88"/>
      <c r="FX33" s="88"/>
      <c r="FY33" s="88"/>
      <c r="FZ33" s="88"/>
      <c r="GA33" s="88"/>
      <c r="GB33" s="88"/>
      <c r="GC33" s="88"/>
      <c r="GD33" s="88"/>
      <c r="GE33" s="88"/>
      <c r="GF33" s="88"/>
      <c r="GG33" s="88"/>
      <c r="GH33" s="88"/>
      <c r="GI33" s="88"/>
      <c r="GJ33" s="88"/>
    </row>
    <row r="34" spans="1:192" x14ac:dyDescent="0.25">
      <c r="A34" s="289"/>
      <c r="B34" s="289"/>
      <c r="D34" s="290"/>
      <c r="E34" s="554" t="str">
        <f xml:space="preserve"> InpC!E$114</f>
        <v>Senior debt DSCR - year 21</v>
      </c>
      <c r="F34" s="554">
        <f xml:space="preserve"> InpC!F$114</f>
        <v>1.3</v>
      </c>
      <c r="G34" s="554" t="str">
        <f xml:space="preserve"> InpC!G$114</f>
        <v>ratio</v>
      </c>
      <c r="H34" s="88"/>
      <c r="I34" s="54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88"/>
      <c r="BT34" s="88"/>
      <c r="BU34" s="88"/>
      <c r="BV34" s="88"/>
      <c r="BW34" s="88"/>
      <c r="BX34" s="88"/>
      <c r="BY34" s="88"/>
      <c r="BZ34" s="88"/>
      <c r="CA34" s="88"/>
      <c r="CB34" s="88"/>
      <c r="CC34" s="88"/>
      <c r="CD34" s="88"/>
      <c r="CE34" s="88"/>
      <c r="CF34" s="88"/>
      <c r="CG34" s="88"/>
      <c r="CH34" s="88"/>
      <c r="CI34" s="88"/>
      <c r="CJ34" s="88"/>
      <c r="CK34" s="88"/>
      <c r="CL34" s="88"/>
      <c r="CM34" s="88"/>
      <c r="CN34" s="88"/>
      <c r="CO34" s="88"/>
      <c r="CP34" s="88"/>
      <c r="CQ34" s="88"/>
      <c r="CR34" s="88"/>
      <c r="CS34" s="88"/>
      <c r="CT34" s="88"/>
      <c r="CU34" s="88"/>
      <c r="CV34" s="88"/>
      <c r="CW34" s="88"/>
      <c r="CX34" s="88"/>
      <c r="CY34" s="88"/>
      <c r="CZ34" s="88"/>
      <c r="DA34" s="88"/>
      <c r="DB34" s="88"/>
      <c r="DC34" s="88"/>
      <c r="DD34" s="88"/>
      <c r="DE34" s="88"/>
      <c r="DF34" s="88"/>
      <c r="DG34" s="88"/>
      <c r="DH34" s="88"/>
      <c r="DI34" s="88"/>
      <c r="DJ34" s="88"/>
      <c r="DK34" s="88"/>
      <c r="DL34" s="88"/>
      <c r="DM34" s="88"/>
      <c r="DN34" s="88"/>
      <c r="DO34" s="88"/>
      <c r="DP34" s="88"/>
      <c r="DQ34" s="88"/>
      <c r="DR34" s="88"/>
      <c r="DS34" s="88"/>
      <c r="DT34" s="88"/>
      <c r="DU34" s="88"/>
      <c r="DV34" s="88"/>
      <c r="DW34" s="88"/>
      <c r="DX34" s="88"/>
      <c r="DY34" s="88"/>
      <c r="DZ34" s="88"/>
      <c r="EA34" s="88"/>
      <c r="EB34" s="88"/>
      <c r="EC34" s="88"/>
      <c r="ED34" s="88"/>
      <c r="EE34" s="88"/>
      <c r="EF34" s="88"/>
      <c r="EG34" s="88"/>
      <c r="EH34" s="88"/>
      <c r="EI34" s="88"/>
      <c r="EJ34" s="88"/>
      <c r="EK34" s="88"/>
      <c r="EL34" s="88"/>
      <c r="EM34" s="88"/>
      <c r="EN34" s="88"/>
      <c r="EO34" s="88"/>
      <c r="EP34" s="88"/>
      <c r="EQ34" s="88"/>
      <c r="ER34" s="88"/>
      <c r="ES34" s="88"/>
      <c r="ET34" s="88"/>
      <c r="EU34" s="88"/>
      <c r="EV34" s="88"/>
      <c r="EW34" s="88"/>
      <c r="EX34" s="88"/>
      <c r="EY34" s="88"/>
      <c r="EZ34" s="88"/>
      <c r="FA34" s="88"/>
      <c r="FB34" s="88"/>
      <c r="FC34" s="88"/>
      <c r="FD34" s="88"/>
      <c r="FE34" s="88"/>
      <c r="FF34" s="88"/>
      <c r="FG34" s="88"/>
      <c r="FH34" s="88"/>
      <c r="FI34" s="88"/>
      <c r="FJ34" s="88"/>
      <c r="FK34" s="88"/>
      <c r="FL34" s="88"/>
      <c r="FM34" s="88"/>
      <c r="FN34" s="88"/>
      <c r="FO34" s="88"/>
      <c r="FP34" s="88"/>
      <c r="FQ34" s="88"/>
      <c r="FR34" s="88"/>
      <c r="FS34" s="88"/>
      <c r="FT34" s="88"/>
      <c r="FU34" s="88"/>
      <c r="FV34" s="88"/>
      <c r="FW34" s="88"/>
      <c r="FX34" s="88"/>
      <c r="FY34" s="88"/>
      <c r="FZ34" s="88"/>
      <c r="GA34" s="88"/>
      <c r="GB34" s="88"/>
      <c r="GC34" s="88"/>
      <c r="GD34" s="88"/>
      <c r="GE34" s="88"/>
      <c r="GF34" s="88"/>
      <c r="GG34" s="88"/>
      <c r="GH34" s="88"/>
      <c r="GI34" s="88"/>
      <c r="GJ34" s="88"/>
    </row>
    <row r="35" spans="1:192" x14ac:dyDescent="0.25">
      <c r="A35" s="289"/>
      <c r="B35" s="289"/>
      <c r="D35" s="290"/>
      <c r="E35" s="554" t="str">
        <f xml:space="preserve"> InpC!E$115</f>
        <v>Senior debt DSCR - year 22</v>
      </c>
      <c r="F35" s="554">
        <f xml:space="preserve"> InpC!F$115</f>
        <v>1.3</v>
      </c>
      <c r="G35" s="554" t="str">
        <f xml:space="preserve"> InpC!G$115</f>
        <v>ratio</v>
      </c>
      <c r="H35" s="88"/>
      <c r="I35" s="54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88"/>
      <c r="BT35" s="88"/>
      <c r="BU35" s="88"/>
      <c r="BV35" s="88"/>
      <c r="BW35" s="88"/>
      <c r="BX35" s="88"/>
      <c r="BY35" s="88"/>
      <c r="BZ35" s="88"/>
      <c r="CA35" s="88"/>
      <c r="CB35" s="88"/>
      <c r="CC35" s="88"/>
      <c r="CD35" s="88"/>
      <c r="CE35" s="88"/>
      <c r="CF35" s="88"/>
      <c r="CG35" s="88"/>
      <c r="CH35" s="88"/>
      <c r="CI35" s="88"/>
      <c r="CJ35" s="88"/>
      <c r="CK35" s="88"/>
      <c r="CL35" s="88"/>
      <c r="CM35" s="88"/>
      <c r="CN35" s="88"/>
      <c r="CO35" s="88"/>
      <c r="CP35" s="88"/>
      <c r="CQ35" s="88"/>
      <c r="CR35" s="88"/>
      <c r="CS35" s="88"/>
      <c r="CT35" s="88"/>
      <c r="CU35" s="88"/>
      <c r="CV35" s="88"/>
      <c r="CW35" s="88"/>
      <c r="CX35" s="88"/>
      <c r="CY35" s="88"/>
      <c r="CZ35" s="88"/>
      <c r="DA35" s="88"/>
      <c r="DB35" s="88"/>
      <c r="DC35" s="88"/>
      <c r="DD35" s="88"/>
      <c r="DE35" s="88"/>
      <c r="DF35" s="88"/>
      <c r="DG35" s="88"/>
      <c r="DH35" s="88"/>
      <c r="DI35" s="88"/>
      <c r="DJ35" s="88"/>
      <c r="DK35" s="88"/>
      <c r="DL35" s="88"/>
      <c r="DM35" s="88"/>
      <c r="DN35" s="88"/>
      <c r="DO35" s="88"/>
      <c r="DP35" s="88"/>
      <c r="DQ35" s="88"/>
      <c r="DR35" s="88"/>
      <c r="DS35" s="88"/>
      <c r="DT35" s="88"/>
      <c r="DU35" s="88"/>
      <c r="DV35" s="88"/>
      <c r="DW35" s="88"/>
      <c r="DX35" s="88"/>
      <c r="DY35" s="88"/>
      <c r="DZ35" s="88"/>
      <c r="EA35" s="88"/>
      <c r="EB35" s="88"/>
      <c r="EC35" s="88"/>
      <c r="ED35" s="88"/>
      <c r="EE35" s="88"/>
      <c r="EF35" s="88"/>
      <c r="EG35" s="88"/>
      <c r="EH35" s="88"/>
      <c r="EI35" s="88"/>
      <c r="EJ35" s="88"/>
      <c r="EK35" s="88"/>
      <c r="EL35" s="88"/>
      <c r="EM35" s="88"/>
      <c r="EN35" s="88"/>
      <c r="EO35" s="88"/>
      <c r="EP35" s="88"/>
      <c r="EQ35" s="88"/>
      <c r="ER35" s="88"/>
      <c r="ES35" s="88"/>
      <c r="ET35" s="88"/>
      <c r="EU35" s="88"/>
      <c r="EV35" s="88"/>
      <c r="EW35" s="88"/>
      <c r="EX35" s="88"/>
      <c r="EY35" s="88"/>
      <c r="EZ35" s="88"/>
      <c r="FA35" s="88"/>
      <c r="FB35" s="88"/>
      <c r="FC35" s="88"/>
      <c r="FD35" s="88"/>
      <c r="FE35" s="88"/>
      <c r="FF35" s="88"/>
      <c r="FG35" s="88"/>
      <c r="FH35" s="88"/>
      <c r="FI35" s="88"/>
      <c r="FJ35" s="88"/>
      <c r="FK35" s="88"/>
      <c r="FL35" s="88"/>
      <c r="FM35" s="88"/>
      <c r="FN35" s="88"/>
      <c r="FO35" s="88"/>
      <c r="FP35" s="88"/>
      <c r="FQ35" s="88"/>
      <c r="FR35" s="88"/>
      <c r="FS35" s="88"/>
      <c r="FT35" s="88"/>
      <c r="FU35" s="88"/>
      <c r="FV35" s="88"/>
      <c r="FW35" s="88"/>
      <c r="FX35" s="88"/>
      <c r="FY35" s="88"/>
      <c r="FZ35" s="88"/>
      <c r="GA35" s="88"/>
      <c r="GB35" s="88"/>
      <c r="GC35" s="88"/>
      <c r="GD35" s="88"/>
      <c r="GE35" s="88"/>
      <c r="GF35" s="88"/>
      <c r="GG35" s="88"/>
      <c r="GH35" s="88"/>
      <c r="GI35" s="88"/>
      <c r="GJ35" s="88"/>
    </row>
    <row r="36" spans="1:192" x14ac:dyDescent="0.25">
      <c r="A36" s="289"/>
      <c r="B36" s="289"/>
      <c r="D36" s="290"/>
      <c r="E36" s="554" t="str">
        <f xml:space="preserve"> InpC!E$116</f>
        <v>Senior debt DSCR - year 23</v>
      </c>
      <c r="F36" s="554">
        <f xml:space="preserve"> InpC!F$116</f>
        <v>1.3</v>
      </c>
      <c r="G36" s="554" t="str">
        <f xml:space="preserve"> InpC!G$116</f>
        <v>ratio</v>
      </c>
      <c r="H36" s="88"/>
      <c r="I36" s="54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8"/>
      <c r="CC36" s="88"/>
      <c r="CD36" s="88"/>
      <c r="CE36" s="88"/>
      <c r="CF36" s="88"/>
      <c r="CG36" s="88"/>
      <c r="CH36" s="88"/>
      <c r="CI36" s="88"/>
      <c r="CJ36" s="88"/>
      <c r="CK36" s="88"/>
      <c r="CL36" s="88"/>
      <c r="CM36" s="88"/>
      <c r="CN36" s="88"/>
      <c r="CO36" s="88"/>
      <c r="CP36" s="88"/>
      <c r="CQ36" s="88"/>
      <c r="CR36" s="88"/>
      <c r="CS36" s="88"/>
      <c r="CT36" s="88"/>
      <c r="CU36" s="88"/>
      <c r="CV36" s="88"/>
      <c r="CW36" s="88"/>
      <c r="CX36" s="88"/>
      <c r="CY36" s="88"/>
      <c r="CZ36" s="88"/>
      <c r="DA36" s="88"/>
      <c r="DB36" s="88"/>
      <c r="DC36" s="88"/>
      <c r="DD36" s="88"/>
      <c r="DE36" s="88"/>
      <c r="DF36" s="88"/>
      <c r="DG36" s="88"/>
      <c r="DH36" s="88"/>
      <c r="DI36" s="88"/>
      <c r="DJ36" s="88"/>
      <c r="DK36" s="88"/>
      <c r="DL36" s="88"/>
      <c r="DM36" s="88"/>
      <c r="DN36" s="88"/>
      <c r="DO36" s="88"/>
      <c r="DP36" s="88"/>
      <c r="DQ36" s="88"/>
      <c r="DR36" s="88"/>
      <c r="DS36" s="88"/>
      <c r="DT36" s="88"/>
      <c r="DU36" s="88"/>
      <c r="DV36" s="88"/>
      <c r="DW36" s="88"/>
      <c r="DX36" s="88"/>
      <c r="DY36" s="88"/>
      <c r="DZ36" s="88"/>
      <c r="EA36" s="88"/>
      <c r="EB36" s="88"/>
      <c r="EC36" s="88"/>
      <c r="ED36" s="88"/>
      <c r="EE36" s="88"/>
      <c r="EF36" s="88"/>
      <c r="EG36" s="88"/>
      <c r="EH36" s="88"/>
      <c r="EI36" s="88"/>
      <c r="EJ36" s="88"/>
      <c r="EK36" s="88"/>
      <c r="EL36" s="88"/>
      <c r="EM36" s="88"/>
      <c r="EN36" s="88"/>
      <c r="EO36" s="88"/>
      <c r="EP36" s="88"/>
      <c r="EQ36" s="88"/>
      <c r="ER36" s="88"/>
      <c r="ES36" s="88"/>
      <c r="ET36" s="88"/>
      <c r="EU36" s="88"/>
      <c r="EV36" s="88"/>
      <c r="EW36" s="88"/>
      <c r="EX36" s="88"/>
      <c r="EY36" s="88"/>
      <c r="EZ36" s="88"/>
      <c r="FA36" s="88"/>
      <c r="FB36" s="88"/>
      <c r="FC36" s="88"/>
      <c r="FD36" s="88"/>
      <c r="FE36" s="88"/>
      <c r="FF36" s="88"/>
      <c r="FG36" s="88"/>
      <c r="FH36" s="88"/>
      <c r="FI36" s="88"/>
      <c r="FJ36" s="88"/>
      <c r="FK36" s="88"/>
      <c r="FL36" s="88"/>
      <c r="FM36" s="88"/>
      <c r="FN36" s="88"/>
      <c r="FO36" s="88"/>
      <c r="FP36" s="88"/>
      <c r="FQ36" s="88"/>
      <c r="FR36" s="88"/>
      <c r="FS36" s="88"/>
      <c r="FT36" s="88"/>
      <c r="FU36" s="88"/>
      <c r="FV36" s="88"/>
      <c r="FW36" s="88"/>
      <c r="FX36" s="88"/>
      <c r="FY36" s="88"/>
      <c r="FZ36" s="88"/>
      <c r="GA36" s="88"/>
      <c r="GB36" s="88"/>
      <c r="GC36" s="88"/>
      <c r="GD36" s="88"/>
      <c r="GE36" s="88"/>
      <c r="GF36" s="88"/>
      <c r="GG36" s="88"/>
      <c r="GH36" s="88"/>
      <c r="GI36" s="88"/>
      <c r="GJ36" s="88"/>
    </row>
    <row r="37" spans="1:192" x14ac:dyDescent="0.25">
      <c r="A37" s="289"/>
      <c r="B37" s="289"/>
      <c r="D37" s="290"/>
      <c r="E37" s="554" t="str">
        <f xml:space="preserve"> InpC!E$117</f>
        <v>Senior debt DSCR - year 24</v>
      </c>
      <c r="F37" s="554">
        <f xml:space="preserve"> InpC!F$117</f>
        <v>1.3</v>
      </c>
      <c r="G37" s="554" t="str">
        <f xml:space="preserve"> InpC!G$117</f>
        <v>ratio</v>
      </c>
      <c r="H37" s="88"/>
      <c r="I37" s="54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8"/>
      <c r="CC37" s="88"/>
      <c r="CD37" s="88"/>
      <c r="CE37" s="88"/>
      <c r="CF37" s="88"/>
      <c r="CG37" s="88"/>
      <c r="CH37" s="88"/>
      <c r="CI37" s="88"/>
      <c r="CJ37" s="88"/>
      <c r="CK37" s="88"/>
      <c r="CL37" s="88"/>
      <c r="CM37" s="88"/>
      <c r="CN37" s="88"/>
      <c r="CO37" s="88"/>
      <c r="CP37" s="88"/>
      <c r="CQ37" s="88"/>
      <c r="CR37" s="88"/>
      <c r="CS37" s="88"/>
      <c r="CT37" s="88"/>
      <c r="CU37" s="88"/>
      <c r="CV37" s="88"/>
      <c r="CW37" s="88"/>
      <c r="CX37" s="88"/>
      <c r="CY37" s="88"/>
      <c r="CZ37" s="88"/>
      <c r="DA37" s="88"/>
      <c r="DB37" s="88"/>
      <c r="DC37" s="88"/>
      <c r="DD37" s="88"/>
      <c r="DE37" s="88"/>
      <c r="DF37" s="88"/>
      <c r="DG37" s="88"/>
      <c r="DH37" s="88"/>
      <c r="DI37" s="88"/>
      <c r="DJ37" s="88"/>
      <c r="DK37" s="88"/>
      <c r="DL37" s="88"/>
      <c r="DM37" s="88"/>
      <c r="DN37" s="88"/>
      <c r="DO37" s="88"/>
      <c r="DP37" s="88"/>
      <c r="DQ37" s="88"/>
      <c r="DR37" s="88"/>
      <c r="DS37" s="88"/>
      <c r="DT37" s="88"/>
      <c r="DU37" s="88"/>
      <c r="DV37" s="88"/>
      <c r="DW37" s="88"/>
      <c r="DX37" s="88"/>
      <c r="DY37" s="88"/>
      <c r="DZ37" s="88"/>
      <c r="EA37" s="88"/>
      <c r="EB37" s="88"/>
      <c r="EC37" s="88"/>
      <c r="ED37" s="88"/>
      <c r="EE37" s="88"/>
      <c r="EF37" s="88"/>
      <c r="EG37" s="88"/>
      <c r="EH37" s="88"/>
      <c r="EI37" s="88"/>
      <c r="EJ37" s="88"/>
      <c r="EK37" s="88"/>
      <c r="EL37" s="88"/>
      <c r="EM37" s="88"/>
      <c r="EN37" s="88"/>
      <c r="EO37" s="88"/>
      <c r="EP37" s="88"/>
      <c r="EQ37" s="88"/>
      <c r="ER37" s="88"/>
      <c r="ES37" s="88"/>
      <c r="ET37" s="88"/>
      <c r="EU37" s="88"/>
      <c r="EV37" s="88"/>
      <c r="EW37" s="88"/>
      <c r="EX37" s="88"/>
      <c r="EY37" s="88"/>
      <c r="EZ37" s="88"/>
      <c r="FA37" s="88"/>
      <c r="FB37" s="88"/>
      <c r="FC37" s="88"/>
      <c r="FD37" s="88"/>
      <c r="FE37" s="88"/>
      <c r="FF37" s="88"/>
      <c r="FG37" s="88"/>
      <c r="FH37" s="88"/>
      <c r="FI37" s="88"/>
      <c r="FJ37" s="88"/>
      <c r="FK37" s="88"/>
      <c r="FL37" s="88"/>
      <c r="FM37" s="88"/>
      <c r="FN37" s="88"/>
      <c r="FO37" s="88"/>
      <c r="FP37" s="88"/>
      <c r="FQ37" s="88"/>
      <c r="FR37" s="88"/>
      <c r="FS37" s="88"/>
      <c r="FT37" s="88"/>
      <c r="FU37" s="88"/>
      <c r="FV37" s="88"/>
      <c r="FW37" s="88"/>
      <c r="FX37" s="88"/>
      <c r="FY37" s="88"/>
      <c r="FZ37" s="88"/>
      <c r="GA37" s="88"/>
      <c r="GB37" s="88"/>
      <c r="GC37" s="88"/>
      <c r="GD37" s="88"/>
      <c r="GE37" s="88"/>
      <c r="GF37" s="88"/>
      <c r="GG37" s="88"/>
      <c r="GH37" s="88"/>
      <c r="GI37" s="88"/>
      <c r="GJ37" s="88"/>
    </row>
    <row r="38" spans="1:192" x14ac:dyDescent="0.25">
      <c r="A38" s="289"/>
      <c r="B38" s="289"/>
      <c r="D38" s="290"/>
      <c r="E38" s="554" t="str">
        <f xml:space="preserve"> InpC!E$118</f>
        <v>Senior debt DSCR - year 25</v>
      </c>
      <c r="F38" s="554">
        <f xml:space="preserve"> InpC!F$118</f>
        <v>1.3</v>
      </c>
      <c r="G38" s="554" t="str">
        <f xml:space="preserve"> InpC!G$118</f>
        <v>ratio</v>
      </c>
      <c r="H38" s="88"/>
      <c r="I38" s="54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8"/>
      <c r="CC38" s="88"/>
      <c r="CD38" s="88"/>
      <c r="CE38" s="88"/>
      <c r="CF38" s="88"/>
      <c r="CG38" s="88"/>
      <c r="CH38" s="88"/>
      <c r="CI38" s="88"/>
      <c r="CJ38" s="88"/>
      <c r="CK38" s="88"/>
      <c r="CL38" s="88"/>
      <c r="CM38" s="88"/>
      <c r="CN38" s="88"/>
      <c r="CO38" s="88"/>
      <c r="CP38" s="88"/>
      <c r="CQ38" s="88"/>
      <c r="CR38" s="88"/>
      <c r="CS38" s="88"/>
      <c r="CT38" s="88"/>
      <c r="CU38" s="88"/>
      <c r="CV38" s="88"/>
      <c r="CW38" s="88"/>
      <c r="CX38" s="88"/>
      <c r="CY38" s="88"/>
      <c r="CZ38" s="88"/>
      <c r="DA38" s="88"/>
      <c r="DB38" s="88"/>
      <c r="DC38" s="88"/>
      <c r="DD38" s="88"/>
      <c r="DE38" s="88"/>
      <c r="DF38" s="88"/>
      <c r="DG38" s="88"/>
      <c r="DH38" s="88"/>
      <c r="DI38" s="88"/>
      <c r="DJ38" s="88"/>
      <c r="DK38" s="88"/>
      <c r="DL38" s="88"/>
      <c r="DM38" s="88"/>
      <c r="DN38" s="88"/>
      <c r="DO38" s="88"/>
      <c r="DP38" s="88"/>
      <c r="DQ38" s="88"/>
      <c r="DR38" s="88"/>
      <c r="DS38" s="88"/>
      <c r="DT38" s="88"/>
      <c r="DU38" s="88"/>
      <c r="DV38" s="88"/>
      <c r="DW38" s="88"/>
      <c r="DX38" s="88"/>
      <c r="DY38" s="88"/>
      <c r="DZ38" s="88"/>
      <c r="EA38" s="88"/>
      <c r="EB38" s="88"/>
      <c r="EC38" s="88"/>
      <c r="ED38" s="88"/>
      <c r="EE38" s="88"/>
      <c r="EF38" s="88"/>
      <c r="EG38" s="88"/>
      <c r="EH38" s="88"/>
      <c r="EI38" s="88"/>
      <c r="EJ38" s="88"/>
      <c r="EK38" s="88"/>
      <c r="EL38" s="88"/>
      <c r="EM38" s="88"/>
      <c r="EN38" s="88"/>
      <c r="EO38" s="88"/>
      <c r="EP38" s="88"/>
      <c r="EQ38" s="88"/>
      <c r="ER38" s="88"/>
      <c r="ES38" s="88"/>
      <c r="ET38" s="88"/>
      <c r="EU38" s="88"/>
      <c r="EV38" s="88"/>
      <c r="EW38" s="88"/>
      <c r="EX38" s="88"/>
      <c r="EY38" s="88"/>
      <c r="EZ38" s="88"/>
      <c r="FA38" s="88"/>
      <c r="FB38" s="88"/>
      <c r="FC38" s="88"/>
      <c r="FD38" s="88"/>
      <c r="FE38" s="88"/>
      <c r="FF38" s="88"/>
      <c r="FG38" s="88"/>
      <c r="FH38" s="88"/>
      <c r="FI38" s="88"/>
      <c r="FJ38" s="88"/>
      <c r="FK38" s="88"/>
      <c r="FL38" s="88"/>
      <c r="FM38" s="88"/>
      <c r="FN38" s="88"/>
      <c r="FO38" s="88"/>
      <c r="FP38" s="88"/>
      <c r="FQ38" s="88"/>
      <c r="FR38" s="88"/>
      <c r="FS38" s="88"/>
      <c r="FT38" s="88"/>
      <c r="FU38" s="88"/>
      <c r="FV38" s="88"/>
      <c r="FW38" s="88"/>
      <c r="FX38" s="88"/>
      <c r="FY38" s="88"/>
      <c r="FZ38" s="88"/>
      <c r="GA38" s="88"/>
      <c r="GB38" s="88"/>
      <c r="GC38" s="88"/>
      <c r="GD38" s="88"/>
      <c r="GE38" s="88"/>
      <c r="GF38" s="88"/>
      <c r="GG38" s="88"/>
      <c r="GH38" s="88"/>
      <c r="GI38" s="88"/>
      <c r="GJ38" s="88"/>
    </row>
    <row r="39" spans="1:192" x14ac:dyDescent="0.25">
      <c r="C39" s="148"/>
      <c r="E39" s="200" t="str">
        <f xml:space="preserve"> Time!E$186</f>
        <v>Contract year number</v>
      </c>
      <c r="F39" s="200">
        <f xml:space="preserve"> Time!F$186</f>
        <v>0</v>
      </c>
      <c r="G39" s="200" t="str">
        <f xml:space="preserve"> Time!G$186</f>
        <v>counter</v>
      </c>
      <c r="H39" s="200">
        <f xml:space="preserve"> Time!H$186</f>
        <v>0</v>
      </c>
      <c r="I39" s="200">
        <f xml:space="preserve"> Time!I$186</f>
        <v>0</v>
      </c>
      <c r="J39" s="200">
        <f xml:space="preserve"> Time!J$186</f>
        <v>0</v>
      </c>
      <c r="K39" s="200">
        <f xml:space="preserve"> Time!K$186</f>
        <v>0</v>
      </c>
      <c r="L39" s="200">
        <f xml:space="preserve"> Time!L$186</f>
        <v>0</v>
      </c>
      <c r="M39" s="200">
        <f xml:space="preserve"> Time!M$186</f>
        <v>0</v>
      </c>
      <c r="N39" s="200">
        <f xml:space="preserve"> Time!N$186</f>
        <v>0</v>
      </c>
      <c r="O39" s="200">
        <f xml:space="preserve"> Time!O$186</f>
        <v>0</v>
      </c>
      <c r="P39" s="200">
        <f xml:space="preserve"> Time!P$186</f>
        <v>0</v>
      </c>
      <c r="Q39" s="200">
        <f xml:space="preserve"> Time!Q$186</f>
        <v>0</v>
      </c>
      <c r="R39" s="200">
        <f xml:space="preserve"> Time!R$186</f>
        <v>0</v>
      </c>
      <c r="S39" s="200">
        <f xml:space="preserve"> Time!S$186</f>
        <v>1</v>
      </c>
      <c r="T39" s="200">
        <f xml:space="preserve"> Time!T$186</f>
        <v>1</v>
      </c>
      <c r="U39" s="200">
        <f xml:space="preserve"> Time!U$186</f>
        <v>1</v>
      </c>
      <c r="V39" s="200">
        <f xml:space="preserve"> Time!V$186</f>
        <v>1</v>
      </c>
      <c r="W39" s="200">
        <f xml:space="preserve"> Time!W$186</f>
        <v>2</v>
      </c>
      <c r="X39" s="200">
        <f xml:space="preserve"> Time!X$186</f>
        <v>2</v>
      </c>
      <c r="Y39" s="200">
        <f xml:space="preserve"> Time!Y$186</f>
        <v>2</v>
      </c>
      <c r="Z39" s="200">
        <f xml:space="preserve"> Time!Z$186</f>
        <v>2</v>
      </c>
      <c r="AA39" s="200">
        <f xml:space="preserve"> Time!AA$186</f>
        <v>3</v>
      </c>
      <c r="AB39" s="200">
        <f xml:space="preserve"> Time!AB$186</f>
        <v>3</v>
      </c>
      <c r="AC39" s="200">
        <f xml:space="preserve"> Time!AC$186</f>
        <v>3</v>
      </c>
      <c r="AD39" s="200">
        <f xml:space="preserve"> Time!AD$186</f>
        <v>3</v>
      </c>
      <c r="AE39" s="200">
        <f xml:space="preserve"> Time!AE$186</f>
        <v>4</v>
      </c>
      <c r="AF39" s="200">
        <f xml:space="preserve"> Time!AF$186</f>
        <v>4</v>
      </c>
      <c r="AG39" s="200">
        <f xml:space="preserve"> Time!AG$186</f>
        <v>4</v>
      </c>
      <c r="AH39" s="200">
        <f xml:space="preserve"> Time!AH$186</f>
        <v>4</v>
      </c>
      <c r="AI39" s="200">
        <f xml:space="preserve"> Time!AI$186</f>
        <v>5</v>
      </c>
      <c r="AJ39" s="200">
        <f xml:space="preserve"> Time!AJ$186</f>
        <v>5</v>
      </c>
      <c r="AK39" s="200">
        <f xml:space="preserve"> Time!AK$186</f>
        <v>5</v>
      </c>
      <c r="AL39" s="200">
        <f xml:space="preserve"> Time!AL$186</f>
        <v>5</v>
      </c>
      <c r="AM39" s="200">
        <f xml:space="preserve"> Time!AM$186</f>
        <v>6</v>
      </c>
      <c r="AN39" s="200">
        <f xml:space="preserve"> Time!AN$186</f>
        <v>6</v>
      </c>
      <c r="AO39" s="200">
        <f xml:space="preserve"> Time!AO$186</f>
        <v>6</v>
      </c>
      <c r="AP39" s="200">
        <f xml:space="preserve"> Time!AP$186</f>
        <v>6</v>
      </c>
      <c r="AQ39" s="200">
        <f xml:space="preserve"> Time!AQ$186</f>
        <v>7</v>
      </c>
      <c r="AR39" s="200">
        <f xml:space="preserve"> Time!AR$186</f>
        <v>7</v>
      </c>
      <c r="AS39" s="200">
        <f xml:space="preserve"> Time!AS$186</f>
        <v>7</v>
      </c>
      <c r="AT39" s="200">
        <f xml:space="preserve"> Time!AT$186</f>
        <v>7</v>
      </c>
      <c r="AU39" s="200">
        <f xml:space="preserve"> Time!AU$186</f>
        <v>8</v>
      </c>
      <c r="AV39" s="200">
        <f xml:space="preserve"> Time!AV$186</f>
        <v>8</v>
      </c>
      <c r="AW39" s="200">
        <f xml:space="preserve"> Time!AW$186</f>
        <v>8</v>
      </c>
      <c r="AX39" s="200">
        <f xml:space="preserve"> Time!AX$186</f>
        <v>8</v>
      </c>
      <c r="AY39" s="200">
        <f xml:space="preserve"> Time!AY$186</f>
        <v>9</v>
      </c>
      <c r="AZ39" s="200">
        <f xml:space="preserve"> Time!AZ$186</f>
        <v>9</v>
      </c>
      <c r="BA39" s="200">
        <f xml:space="preserve"> Time!BA$186</f>
        <v>9</v>
      </c>
      <c r="BB39" s="200">
        <f xml:space="preserve"> Time!BB$186</f>
        <v>9</v>
      </c>
      <c r="BC39" s="200">
        <f xml:space="preserve"> Time!BC$186</f>
        <v>10</v>
      </c>
      <c r="BD39" s="200">
        <f xml:space="preserve"> Time!BD$186</f>
        <v>10</v>
      </c>
      <c r="BE39" s="200">
        <f xml:space="preserve"> Time!BE$186</f>
        <v>10</v>
      </c>
      <c r="BF39" s="200">
        <f xml:space="preserve"> Time!BF$186</f>
        <v>10</v>
      </c>
      <c r="BG39" s="200">
        <f xml:space="preserve"> Time!BG$186</f>
        <v>11</v>
      </c>
      <c r="BH39" s="200">
        <f xml:space="preserve"> Time!BH$186</f>
        <v>11</v>
      </c>
      <c r="BI39" s="200">
        <f xml:space="preserve"> Time!BI$186</f>
        <v>11</v>
      </c>
      <c r="BJ39" s="200">
        <f xml:space="preserve"> Time!BJ$186</f>
        <v>11</v>
      </c>
      <c r="BK39" s="200">
        <f xml:space="preserve"> Time!BK$186</f>
        <v>12</v>
      </c>
      <c r="BL39" s="200">
        <f xml:space="preserve"> Time!BL$186</f>
        <v>12</v>
      </c>
      <c r="BM39" s="200">
        <f xml:space="preserve"> Time!BM$186</f>
        <v>12</v>
      </c>
      <c r="BN39" s="200">
        <f xml:space="preserve"> Time!BN$186</f>
        <v>12</v>
      </c>
      <c r="BO39" s="200">
        <f xml:space="preserve"> Time!BO$186</f>
        <v>13</v>
      </c>
      <c r="BP39" s="200">
        <f xml:space="preserve"> Time!BP$186</f>
        <v>13</v>
      </c>
      <c r="BQ39" s="200">
        <f xml:space="preserve"> Time!BQ$186</f>
        <v>13</v>
      </c>
      <c r="BR39" s="200">
        <f xml:space="preserve"> Time!BR$186</f>
        <v>13</v>
      </c>
      <c r="BS39" s="200">
        <f xml:space="preserve"> Time!BS$186</f>
        <v>14</v>
      </c>
      <c r="BT39" s="200">
        <f xml:space="preserve"> Time!BT$186</f>
        <v>14</v>
      </c>
      <c r="BU39" s="200">
        <f xml:space="preserve"> Time!BU$186</f>
        <v>14</v>
      </c>
      <c r="BV39" s="200">
        <f xml:space="preserve"> Time!BV$186</f>
        <v>14</v>
      </c>
      <c r="BW39" s="200">
        <f xml:space="preserve"> Time!BW$186</f>
        <v>15</v>
      </c>
      <c r="BX39" s="200">
        <f xml:space="preserve"> Time!BX$186</f>
        <v>15</v>
      </c>
      <c r="BY39" s="200">
        <f xml:space="preserve"> Time!BY$186</f>
        <v>15</v>
      </c>
      <c r="BZ39" s="200">
        <f xml:space="preserve"> Time!BZ$186</f>
        <v>15</v>
      </c>
      <c r="CA39" s="200">
        <f xml:space="preserve"> Time!CA$186</f>
        <v>16</v>
      </c>
      <c r="CB39" s="200">
        <f xml:space="preserve"> Time!CB$186</f>
        <v>16</v>
      </c>
      <c r="CC39" s="200">
        <f xml:space="preserve"> Time!CC$186</f>
        <v>16</v>
      </c>
      <c r="CD39" s="200">
        <f xml:space="preserve"> Time!CD$186</f>
        <v>16</v>
      </c>
      <c r="CE39" s="200">
        <f xml:space="preserve"> Time!CE$186</f>
        <v>17</v>
      </c>
      <c r="CF39" s="200">
        <f xml:space="preserve"> Time!CF$186</f>
        <v>17</v>
      </c>
      <c r="CG39" s="200">
        <f xml:space="preserve"> Time!CG$186</f>
        <v>17</v>
      </c>
      <c r="CH39" s="200">
        <f xml:space="preserve"> Time!CH$186</f>
        <v>17</v>
      </c>
      <c r="CI39" s="200">
        <f xml:space="preserve"> Time!CI$186</f>
        <v>18</v>
      </c>
      <c r="CJ39" s="200">
        <f xml:space="preserve"> Time!CJ$186</f>
        <v>18</v>
      </c>
      <c r="CK39" s="200">
        <f xml:space="preserve"> Time!CK$186</f>
        <v>18</v>
      </c>
      <c r="CL39" s="200">
        <f xml:space="preserve"> Time!CL$186</f>
        <v>18</v>
      </c>
      <c r="CM39" s="200">
        <f xml:space="preserve"> Time!CM$186</f>
        <v>19</v>
      </c>
      <c r="CN39" s="200">
        <f xml:space="preserve"> Time!CN$186</f>
        <v>19</v>
      </c>
      <c r="CO39" s="200">
        <f xml:space="preserve"> Time!CO$186</f>
        <v>19</v>
      </c>
      <c r="CP39" s="200">
        <f xml:space="preserve"> Time!CP$186</f>
        <v>19</v>
      </c>
      <c r="CQ39" s="200">
        <f xml:space="preserve"> Time!CQ$186</f>
        <v>20</v>
      </c>
      <c r="CR39" s="200">
        <f xml:space="preserve"> Time!CR$186</f>
        <v>20</v>
      </c>
      <c r="CS39" s="200">
        <f xml:space="preserve"> Time!CS$186</f>
        <v>20</v>
      </c>
      <c r="CT39" s="200">
        <f xml:space="preserve"> Time!CT$186</f>
        <v>20</v>
      </c>
      <c r="CU39" s="200">
        <f xml:space="preserve"> Time!CU$186</f>
        <v>21</v>
      </c>
      <c r="CV39" s="200">
        <f xml:space="preserve"> Time!CV$186</f>
        <v>21</v>
      </c>
      <c r="CW39" s="200">
        <f xml:space="preserve"> Time!CW$186</f>
        <v>21</v>
      </c>
      <c r="CX39" s="200">
        <f xml:space="preserve"> Time!CX$186</f>
        <v>21</v>
      </c>
      <c r="CY39" s="200">
        <f xml:space="preserve"> Time!CY$186</f>
        <v>22</v>
      </c>
      <c r="CZ39" s="200">
        <f xml:space="preserve"> Time!CZ$186</f>
        <v>22</v>
      </c>
      <c r="DA39" s="200">
        <f xml:space="preserve"> Time!DA$186</f>
        <v>22</v>
      </c>
      <c r="DB39" s="200">
        <f xml:space="preserve"> Time!DB$186</f>
        <v>22</v>
      </c>
      <c r="DC39" s="200">
        <f xml:space="preserve"> Time!DC$186</f>
        <v>23</v>
      </c>
      <c r="DD39" s="200">
        <f xml:space="preserve"> Time!DD$186</f>
        <v>23</v>
      </c>
      <c r="DE39" s="200">
        <f xml:space="preserve"> Time!DE$186</f>
        <v>23</v>
      </c>
      <c r="DF39" s="200">
        <f xml:space="preserve"> Time!DF$186</f>
        <v>23</v>
      </c>
      <c r="DG39" s="200">
        <f xml:space="preserve"> Time!DG$186</f>
        <v>24</v>
      </c>
      <c r="DH39" s="200">
        <f xml:space="preserve"> Time!DH$186</f>
        <v>24</v>
      </c>
      <c r="DI39" s="200">
        <f xml:space="preserve"> Time!DI$186</f>
        <v>24</v>
      </c>
      <c r="DJ39" s="200">
        <f xml:space="preserve"> Time!DJ$186</f>
        <v>24</v>
      </c>
      <c r="DK39" s="200">
        <f xml:space="preserve"> Time!DK$186</f>
        <v>25</v>
      </c>
      <c r="DL39" s="200">
        <f xml:space="preserve"> Time!DL$186</f>
        <v>25</v>
      </c>
      <c r="DM39" s="200">
        <f xml:space="preserve"> Time!DM$186</f>
        <v>25</v>
      </c>
      <c r="DN39" s="200">
        <f xml:space="preserve"> Time!DN$186</f>
        <v>25</v>
      </c>
      <c r="DO39" s="200">
        <f xml:space="preserve"> Time!DO$186</f>
        <v>0</v>
      </c>
      <c r="DP39" s="200">
        <f xml:space="preserve"> Time!DP$186</f>
        <v>0</v>
      </c>
      <c r="DQ39" s="200">
        <f xml:space="preserve"> Time!DQ$186</f>
        <v>0</v>
      </c>
      <c r="DR39" s="200">
        <f xml:space="preserve"> Time!DR$186</f>
        <v>0</v>
      </c>
      <c r="DS39" s="200">
        <f xml:space="preserve"> Time!DS$186</f>
        <v>0</v>
      </c>
      <c r="DT39" s="200">
        <f xml:space="preserve"> Time!DT$186</f>
        <v>0</v>
      </c>
      <c r="DU39" s="200">
        <f xml:space="preserve"> Time!DU$186</f>
        <v>0</v>
      </c>
      <c r="DV39" s="200">
        <f xml:space="preserve"> Time!DV$186</f>
        <v>0</v>
      </c>
      <c r="DW39" s="200">
        <f xml:space="preserve"> Time!DW$186</f>
        <v>0</v>
      </c>
      <c r="DX39" s="200">
        <f xml:space="preserve"> Time!DX$186</f>
        <v>0</v>
      </c>
      <c r="DY39" s="200">
        <f xml:space="preserve"> Time!DY$186</f>
        <v>0</v>
      </c>
      <c r="DZ39" s="200">
        <f xml:space="preserve"> Time!DZ$186</f>
        <v>0</v>
      </c>
      <c r="EA39" s="200">
        <f xml:space="preserve"> Time!EA$186</f>
        <v>0</v>
      </c>
      <c r="EB39" s="200">
        <f xml:space="preserve"> Time!EB$186</f>
        <v>0</v>
      </c>
      <c r="EC39" s="200">
        <f xml:space="preserve"> Time!EC$186</f>
        <v>0</v>
      </c>
      <c r="ED39" s="200">
        <f xml:space="preserve"> Time!ED$186</f>
        <v>0</v>
      </c>
      <c r="EE39" s="200">
        <f xml:space="preserve"> Time!EE$186</f>
        <v>0</v>
      </c>
      <c r="EF39" s="200">
        <f xml:space="preserve"> Time!EF$186</f>
        <v>0</v>
      </c>
      <c r="EG39" s="200">
        <f xml:space="preserve"> Time!EG$186</f>
        <v>0</v>
      </c>
      <c r="EH39" s="200">
        <f xml:space="preserve"> Time!EH$186</f>
        <v>0</v>
      </c>
      <c r="EI39" s="200">
        <f xml:space="preserve"> Time!EI$186</f>
        <v>0</v>
      </c>
      <c r="EJ39" s="200">
        <f xml:space="preserve"> Time!EJ$186</f>
        <v>0</v>
      </c>
      <c r="EK39" s="200">
        <f xml:space="preserve"> Time!EK$186</f>
        <v>0</v>
      </c>
      <c r="EL39" s="200">
        <f xml:space="preserve"> Time!EL$186</f>
        <v>0</v>
      </c>
      <c r="EM39" s="200">
        <f xml:space="preserve"> Time!EM$186</f>
        <v>0</v>
      </c>
      <c r="EN39" s="200">
        <f xml:space="preserve"> Time!EN$186</f>
        <v>0</v>
      </c>
      <c r="EO39" s="200">
        <f xml:space="preserve"> Time!EO$186</f>
        <v>0</v>
      </c>
      <c r="EP39" s="200">
        <f xml:space="preserve"> Time!EP$186</f>
        <v>0</v>
      </c>
      <c r="EQ39" s="200">
        <f xml:space="preserve"> Time!EQ$186</f>
        <v>0</v>
      </c>
      <c r="ER39" s="200">
        <f xml:space="preserve"> Time!ER$186</f>
        <v>0</v>
      </c>
      <c r="ES39" s="200">
        <f xml:space="preserve"> Time!ES$186</f>
        <v>0</v>
      </c>
      <c r="ET39" s="200">
        <f xml:space="preserve"> Time!ET$186</f>
        <v>0</v>
      </c>
      <c r="EU39" s="200">
        <f xml:space="preserve"> Time!EU$186</f>
        <v>0</v>
      </c>
      <c r="EV39" s="200">
        <f xml:space="preserve"> Time!EV$186</f>
        <v>0</v>
      </c>
      <c r="EW39" s="200">
        <f xml:space="preserve"> Time!EW$186</f>
        <v>0</v>
      </c>
      <c r="EX39" s="200">
        <f xml:space="preserve"> Time!EX$186</f>
        <v>0</v>
      </c>
      <c r="EY39" s="200">
        <f xml:space="preserve"> Time!EY$186</f>
        <v>0</v>
      </c>
      <c r="EZ39" s="200">
        <f xml:space="preserve"> Time!EZ$186</f>
        <v>0</v>
      </c>
      <c r="FA39" s="200">
        <f xml:space="preserve"> Time!FA$186</f>
        <v>0</v>
      </c>
      <c r="FB39" s="200">
        <f xml:space="preserve"> Time!FB$186</f>
        <v>0</v>
      </c>
      <c r="FC39" s="200">
        <f xml:space="preserve"> Time!FC$186</f>
        <v>0</v>
      </c>
      <c r="FD39" s="200">
        <f xml:space="preserve"> Time!FD$186</f>
        <v>0</v>
      </c>
      <c r="FE39" s="200">
        <f xml:space="preserve"> Time!FE$186</f>
        <v>0</v>
      </c>
      <c r="FF39" s="200">
        <f xml:space="preserve"> Time!FF$186</f>
        <v>0</v>
      </c>
      <c r="FG39" s="200">
        <f xml:space="preserve"> Time!FG$186</f>
        <v>0</v>
      </c>
      <c r="FH39" s="200">
        <f xml:space="preserve"> Time!FH$186</f>
        <v>0</v>
      </c>
      <c r="FI39" s="200">
        <f xml:space="preserve"> Time!FI$186</f>
        <v>0</v>
      </c>
      <c r="FJ39" s="200">
        <f xml:space="preserve"> Time!FJ$186</f>
        <v>0</v>
      </c>
      <c r="FK39" s="200">
        <f xml:space="preserve"> Time!FK$186</f>
        <v>0</v>
      </c>
      <c r="FL39" s="200">
        <f xml:space="preserve"> Time!FL$186</f>
        <v>0</v>
      </c>
      <c r="FM39" s="200">
        <f xml:space="preserve"> Time!FM$186</f>
        <v>0</v>
      </c>
      <c r="FN39" s="200">
        <f xml:space="preserve"> Time!FN$186</f>
        <v>0</v>
      </c>
      <c r="FO39" s="200">
        <f xml:space="preserve"> Time!FO$186</f>
        <v>0</v>
      </c>
      <c r="FP39" s="200">
        <f xml:space="preserve"> Time!FP$186</f>
        <v>0</v>
      </c>
      <c r="FQ39" s="200">
        <f xml:space="preserve"> Time!FQ$186</f>
        <v>0</v>
      </c>
      <c r="FR39" s="200">
        <f xml:space="preserve"> Time!FR$186</f>
        <v>0</v>
      </c>
      <c r="FS39" s="200">
        <f xml:space="preserve"> Time!FS$186</f>
        <v>0</v>
      </c>
      <c r="FT39" s="200">
        <f xml:space="preserve"> Time!FT$186</f>
        <v>0</v>
      </c>
      <c r="FU39" s="200">
        <f xml:space="preserve"> Time!FU$186</f>
        <v>0</v>
      </c>
      <c r="FV39" s="200">
        <f xml:space="preserve"> Time!FV$186</f>
        <v>0</v>
      </c>
      <c r="FW39" s="200">
        <f xml:space="preserve"> Time!FW$186</f>
        <v>0</v>
      </c>
      <c r="FX39" s="200">
        <f xml:space="preserve"> Time!FX$186</f>
        <v>0</v>
      </c>
      <c r="FY39" s="200">
        <f xml:space="preserve"> Time!FY$186</f>
        <v>0</v>
      </c>
      <c r="FZ39" s="200">
        <f xml:space="preserve"> Time!FZ$186</f>
        <v>0</v>
      </c>
      <c r="GA39" s="200">
        <f xml:space="preserve"> Time!GA$186</f>
        <v>0</v>
      </c>
      <c r="GB39" s="200">
        <f xml:space="preserve"> Time!GB$186</f>
        <v>0</v>
      </c>
      <c r="GC39" s="200">
        <f xml:space="preserve"> Time!GC$186</f>
        <v>0</v>
      </c>
      <c r="GD39" s="200">
        <f xml:space="preserve"> Time!GD$186</f>
        <v>0</v>
      </c>
      <c r="GE39" s="200">
        <f xml:space="preserve"> Time!GE$186</f>
        <v>0</v>
      </c>
      <c r="GF39" s="200">
        <f xml:space="preserve"> Time!GF$186</f>
        <v>0</v>
      </c>
      <c r="GG39" s="200">
        <f xml:space="preserve"> Time!GG$186</f>
        <v>0</v>
      </c>
      <c r="GH39" s="200">
        <f xml:space="preserve"> Time!GH$186</f>
        <v>0</v>
      </c>
      <c r="GI39" s="200">
        <f xml:space="preserve"> Time!GI$186</f>
        <v>0</v>
      </c>
      <c r="GJ39" s="200">
        <f xml:space="preserve"> Time!GJ$186</f>
        <v>0</v>
      </c>
    </row>
    <row r="40" spans="1:192" x14ac:dyDescent="0.25">
      <c r="E40" s="200" t="str">
        <f xml:space="preserve"> Time!E$161</f>
        <v>Senior debt repayment flag</v>
      </c>
      <c r="F40" s="200">
        <f xml:space="preserve"> Time!F$161</f>
        <v>0</v>
      </c>
      <c r="G40" s="200" t="str">
        <f xml:space="preserve"> Time!G$161</f>
        <v>flag</v>
      </c>
      <c r="H40" s="200">
        <f xml:space="preserve"> Time!H$161</f>
        <v>48</v>
      </c>
      <c r="I40" s="200">
        <f xml:space="preserve"> Time!I$161</f>
        <v>0</v>
      </c>
      <c r="J40" s="200">
        <f xml:space="preserve"> Time!J$161</f>
        <v>0</v>
      </c>
      <c r="K40" s="200">
        <f xml:space="preserve"> Time!K$161</f>
        <v>0</v>
      </c>
      <c r="L40" s="200">
        <f xml:space="preserve"> Time!L$161</f>
        <v>0</v>
      </c>
      <c r="M40" s="200">
        <f xml:space="preserve"> Time!M$161</f>
        <v>0</v>
      </c>
      <c r="N40" s="200">
        <f xml:space="preserve"> Time!N$161</f>
        <v>0</v>
      </c>
      <c r="O40" s="200">
        <f xml:space="preserve"> Time!O$161</f>
        <v>0</v>
      </c>
      <c r="P40" s="200">
        <f xml:space="preserve"> Time!P$161</f>
        <v>0</v>
      </c>
      <c r="Q40" s="200">
        <f xml:space="preserve"> Time!Q$161</f>
        <v>0</v>
      </c>
      <c r="R40" s="200">
        <f xml:space="preserve"> Time!R$161</f>
        <v>0</v>
      </c>
      <c r="S40" s="200">
        <f xml:space="preserve"> Time!S$161</f>
        <v>1</v>
      </c>
      <c r="T40" s="200">
        <f xml:space="preserve"> Time!T$161</f>
        <v>1</v>
      </c>
      <c r="U40" s="200">
        <f xml:space="preserve"> Time!U$161</f>
        <v>1</v>
      </c>
      <c r="V40" s="200">
        <f xml:space="preserve"> Time!V$161</f>
        <v>1</v>
      </c>
      <c r="W40" s="200">
        <f xml:space="preserve"> Time!W$161</f>
        <v>1</v>
      </c>
      <c r="X40" s="200">
        <f xml:space="preserve"> Time!X$161</f>
        <v>1</v>
      </c>
      <c r="Y40" s="200">
        <f xml:space="preserve"> Time!Y$161</f>
        <v>1</v>
      </c>
      <c r="Z40" s="200">
        <f xml:space="preserve"> Time!Z$161</f>
        <v>1</v>
      </c>
      <c r="AA40" s="200">
        <f xml:space="preserve"> Time!AA$161</f>
        <v>1</v>
      </c>
      <c r="AB40" s="200">
        <f xml:space="preserve"> Time!AB$161</f>
        <v>1</v>
      </c>
      <c r="AC40" s="200">
        <f xml:space="preserve"> Time!AC$161</f>
        <v>1</v>
      </c>
      <c r="AD40" s="200">
        <f xml:space="preserve"> Time!AD$161</f>
        <v>1</v>
      </c>
      <c r="AE40" s="200">
        <f xml:space="preserve"> Time!AE$161</f>
        <v>1</v>
      </c>
      <c r="AF40" s="200">
        <f xml:space="preserve"> Time!AF$161</f>
        <v>1</v>
      </c>
      <c r="AG40" s="200">
        <f xml:space="preserve"> Time!AG$161</f>
        <v>1</v>
      </c>
      <c r="AH40" s="200">
        <f xml:space="preserve"> Time!AH$161</f>
        <v>1</v>
      </c>
      <c r="AI40" s="200">
        <f xml:space="preserve"> Time!AI$161</f>
        <v>1</v>
      </c>
      <c r="AJ40" s="200">
        <f xml:space="preserve"> Time!AJ$161</f>
        <v>1</v>
      </c>
      <c r="AK40" s="200">
        <f xml:space="preserve"> Time!AK$161</f>
        <v>1</v>
      </c>
      <c r="AL40" s="200">
        <f xml:space="preserve"> Time!AL$161</f>
        <v>1</v>
      </c>
      <c r="AM40" s="200">
        <f xml:space="preserve"> Time!AM$161</f>
        <v>1</v>
      </c>
      <c r="AN40" s="200">
        <f xml:space="preserve"> Time!AN$161</f>
        <v>1</v>
      </c>
      <c r="AO40" s="200">
        <f xml:space="preserve"> Time!AO$161</f>
        <v>1</v>
      </c>
      <c r="AP40" s="200">
        <f xml:space="preserve"> Time!AP$161</f>
        <v>1</v>
      </c>
      <c r="AQ40" s="200">
        <f xml:space="preserve"> Time!AQ$161</f>
        <v>1</v>
      </c>
      <c r="AR40" s="200">
        <f xml:space="preserve"> Time!AR$161</f>
        <v>1</v>
      </c>
      <c r="AS40" s="200">
        <f xml:space="preserve"> Time!AS$161</f>
        <v>1</v>
      </c>
      <c r="AT40" s="200">
        <f xml:space="preserve"> Time!AT$161</f>
        <v>1</v>
      </c>
      <c r="AU40" s="200">
        <f xml:space="preserve"> Time!AU$161</f>
        <v>1</v>
      </c>
      <c r="AV40" s="200">
        <f xml:space="preserve"> Time!AV$161</f>
        <v>1</v>
      </c>
      <c r="AW40" s="200">
        <f xml:space="preserve"> Time!AW$161</f>
        <v>1</v>
      </c>
      <c r="AX40" s="200">
        <f xml:space="preserve"> Time!AX$161</f>
        <v>1</v>
      </c>
      <c r="AY40" s="200">
        <f xml:space="preserve"> Time!AY$161</f>
        <v>1</v>
      </c>
      <c r="AZ40" s="200">
        <f xml:space="preserve"> Time!AZ$161</f>
        <v>1</v>
      </c>
      <c r="BA40" s="200">
        <f xml:space="preserve"> Time!BA$161</f>
        <v>1</v>
      </c>
      <c r="BB40" s="200">
        <f xml:space="preserve"> Time!BB$161</f>
        <v>1</v>
      </c>
      <c r="BC40" s="200">
        <f xml:space="preserve"> Time!BC$161</f>
        <v>1</v>
      </c>
      <c r="BD40" s="200">
        <f xml:space="preserve"> Time!BD$161</f>
        <v>1</v>
      </c>
      <c r="BE40" s="200">
        <f xml:space="preserve"> Time!BE$161</f>
        <v>1</v>
      </c>
      <c r="BF40" s="200">
        <f xml:space="preserve"> Time!BF$161</f>
        <v>1</v>
      </c>
      <c r="BG40" s="200">
        <f xml:space="preserve"> Time!BG$161</f>
        <v>1</v>
      </c>
      <c r="BH40" s="200">
        <f xml:space="preserve"> Time!BH$161</f>
        <v>1</v>
      </c>
      <c r="BI40" s="200">
        <f xml:space="preserve"> Time!BI$161</f>
        <v>1</v>
      </c>
      <c r="BJ40" s="200">
        <f xml:space="preserve"> Time!BJ$161</f>
        <v>1</v>
      </c>
      <c r="BK40" s="200">
        <f xml:space="preserve"> Time!BK$161</f>
        <v>1</v>
      </c>
      <c r="BL40" s="200">
        <f xml:space="preserve"> Time!BL$161</f>
        <v>1</v>
      </c>
      <c r="BM40" s="200">
        <f xml:space="preserve"> Time!BM$161</f>
        <v>1</v>
      </c>
      <c r="BN40" s="200">
        <f xml:space="preserve"> Time!BN$161</f>
        <v>1</v>
      </c>
      <c r="BO40" s="200">
        <f xml:space="preserve"> Time!BO$161</f>
        <v>0</v>
      </c>
      <c r="BP40" s="200">
        <f xml:space="preserve"> Time!BP$161</f>
        <v>0</v>
      </c>
      <c r="BQ40" s="200">
        <f xml:space="preserve"> Time!BQ$161</f>
        <v>0</v>
      </c>
      <c r="BR40" s="200">
        <f xml:space="preserve"> Time!BR$161</f>
        <v>0</v>
      </c>
      <c r="BS40" s="200">
        <f xml:space="preserve"> Time!BS$161</f>
        <v>0</v>
      </c>
      <c r="BT40" s="200">
        <f xml:space="preserve"> Time!BT$161</f>
        <v>0</v>
      </c>
      <c r="BU40" s="200">
        <f xml:space="preserve"> Time!BU$161</f>
        <v>0</v>
      </c>
      <c r="BV40" s="200">
        <f xml:space="preserve"> Time!BV$161</f>
        <v>0</v>
      </c>
      <c r="BW40" s="200">
        <f xml:space="preserve"> Time!BW$161</f>
        <v>0</v>
      </c>
      <c r="BX40" s="200">
        <f xml:space="preserve"> Time!BX$161</f>
        <v>0</v>
      </c>
      <c r="BY40" s="200">
        <f xml:space="preserve"> Time!BY$161</f>
        <v>0</v>
      </c>
      <c r="BZ40" s="200">
        <f xml:space="preserve"> Time!BZ$161</f>
        <v>0</v>
      </c>
      <c r="CA40" s="200">
        <f xml:space="preserve"> Time!CA$161</f>
        <v>0</v>
      </c>
      <c r="CB40" s="200">
        <f xml:space="preserve"> Time!CB$161</f>
        <v>0</v>
      </c>
      <c r="CC40" s="200">
        <f xml:space="preserve"> Time!CC$161</f>
        <v>0</v>
      </c>
      <c r="CD40" s="200">
        <f xml:space="preserve"> Time!CD$161</f>
        <v>0</v>
      </c>
      <c r="CE40" s="200">
        <f xml:space="preserve"> Time!CE$161</f>
        <v>0</v>
      </c>
      <c r="CF40" s="200">
        <f xml:space="preserve"> Time!CF$161</f>
        <v>0</v>
      </c>
      <c r="CG40" s="200">
        <f xml:space="preserve"> Time!CG$161</f>
        <v>0</v>
      </c>
      <c r="CH40" s="200">
        <f xml:space="preserve"> Time!CH$161</f>
        <v>0</v>
      </c>
      <c r="CI40" s="200">
        <f xml:space="preserve"> Time!CI$161</f>
        <v>0</v>
      </c>
      <c r="CJ40" s="200">
        <f xml:space="preserve"> Time!CJ$161</f>
        <v>0</v>
      </c>
      <c r="CK40" s="200">
        <f xml:space="preserve"> Time!CK$161</f>
        <v>0</v>
      </c>
      <c r="CL40" s="200">
        <f xml:space="preserve"> Time!CL$161</f>
        <v>0</v>
      </c>
      <c r="CM40" s="200">
        <f xml:space="preserve"> Time!CM$161</f>
        <v>0</v>
      </c>
      <c r="CN40" s="200">
        <f xml:space="preserve"> Time!CN$161</f>
        <v>0</v>
      </c>
      <c r="CO40" s="200">
        <f xml:space="preserve"> Time!CO$161</f>
        <v>0</v>
      </c>
      <c r="CP40" s="200">
        <f xml:space="preserve"> Time!CP$161</f>
        <v>0</v>
      </c>
      <c r="CQ40" s="200">
        <f xml:space="preserve"> Time!CQ$161</f>
        <v>0</v>
      </c>
      <c r="CR40" s="200">
        <f xml:space="preserve"> Time!CR$161</f>
        <v>0</v>
      </c>
      <c r="CS40" s="200">
        <f xml:space="preserve"> Time!CS$161</f>
        <v>0</v>
      </c>
      <c r="CT40" s="200">
        <f xml:space="preserve"> Time!CT$161</f>
        <v>0</v>
      </c>
      <c r="CU40" s="200">
        <f xml:space="preserve"> Time!CU$161</f>
        <v>0</v>
      </c>
      <c r="CV40" s="200">
        <f xml:space="preserve"> Time!CV$161</f>
        <v>0</v>
      </c>
      <c r="CW40" s="200">
        <f xml:space="preserve"> Time!CW$161</f>
        <v>0</v>
      </c>
      <c r="CX40" s="200">
        <f xml:space="preserve"> Time!CX$161</f>
        <v>0</v>
      </c>
      <c r="CY40" s="200">
        <f xml:space="preserve"> Time!CY$161</f>
        <v>0</v>
      </c>
      <c r="CZ40" s="200">
        <f xml:space="preserve"> Time!CZ$161</f>
        <v>0</v>
      </c>
      <c r="DA40" s="200">
        <f xml:space="preserve"> Time!DA$161</f>
        <v>0</v>
      </c>
      <c r="DB40" s="200">
        <f xml:space="preserve"> Time!DB$161</f>
        <v>0</v>
      </c>
      <c r="DC40" s="200">
        <f xml:space="preserve"> Time!DC$161</f>
        <v>0</v>
      </c>
      <c r="DD40" s="200">
        <f xml:space="preserve"> Time!DD$161</f>
        <v>0</v>
      </c>
      <c r="DE40" s="200">
        <f xml:space="preserve"> Time!DE$161</f>
        <v>0</v>
      </c>
      <c r="DF40" s="200">
        <f xml:space="preserve"> Time!DF$161</f>
        <v>0</v>
      </c>
      <c r="DG40" s="200">
        <f xml:space="preserve"> Time!DG$161</f>
        <v>0</v>
      </c>
      <c r="DH40" s="200">
        <f xml:space="preserve"> Time!DH$161</f>
        <v>0</v>
      </c>
      <c r="DI40" s="200">
        <f xml:space="preserve"> Time!DI$161</f>
        <v>0</v>
      </c>
      <c r="DJ40" s="200">
        <f xml:space="preserve"> Time!DJ$161</f>
        <v>0</v>
      </c>
      <c r="DK40" s="200">
        <f xml:space="preserve"> Time!DK$161</f>
        <v>0</v>
      </c>
      <c r="DL40" s="200">
        <f xml:space="preserve"> Time!DL$161</f>
        <v>0</v>
      </c>
      <c r="DM40" s="200">
        <f xml:space="preserve"> Time!DM$161</f>
        <v>0</v>
      </c>
      <c r="DN40" s="200">
        <f xml:space="preserve"> Time!DN$161</f>
        <v>0</v>
      </c>
      <c r="DO40" s="200">
        <f xml:space="preserve"> Time!DO$161</f>
        <v>0</v>
      </c>
      <c r="DP40" s="200">
        <f xml:space="preserve"> Time!DP$161</f>
        <v>0</v>
      </c>
      <c r="DQ40" s="200">
        <f xml:space="preserve"> Time!DQ$161</f>
        <v>0</v>
      </c>
      <c r="DR40" s="200">
        <f xml:space="preserve"> Time!DR$161</f>
        <v>0</v>
      </c>
      <c r="DS40" s="200">
        <f xml:space="preserve"> Time!DS$161</f>
        <v>0</v>
      </c>
      <c r="DT40" s="200">
        <f xml:space="preserve"> Time!DT$161</f>
        <v>0</v>
      </c>
      <c r="DU40" s="200">
        <f xml:space="preserve"> Time!DU$161</f>
        <v>0</v>
      </c>
      <c r="DV40" s="200">
        <f xml:space="preserve"> Time!DV$161</f>
        <v>0</v>
      </c>
      <c r="DW40" s="200">
        <f xml:space="preserve"> Time!DW$161</f>
        <v>0</v>
      </c>
      <c r="DX40" s="200">
        <f xml:space="preserve"> Time!DX$161</f>
        <v>0</v>
      </c>
      <c r="DY40" s="200">
        <f xml:space="preserve"> Time!DY$161</f>
        <v>0</v>
      </c>
      <c r="DZ40" s="200">
        <f xml:space="preserve"> Time!DZ$161</f>
        <v>0</v>
      </c>
      <c r="EA40" s="200">
        <f xml:space="preserve"> Time!EA$161</f>
        <v>0</v>
      </c>
      <c r="EB40" s="200">
        <f xml:space="preserve"> Time!EB$161</f>
        <v>0</v>
      </c>
      <c r="EC40" s="200">
        <f xml:space="preserve"> Time!EC$161</f>
        <v>0</v>
      </c>
      <c r="ED40" s="200">
        <f xml:space="preserve"> Time!ED$161</f>
        <v>0</v>
      </c>
      <c r="EE40" s="200">
        <f xml:space="preserve"> Time!EE$161</f>
        <v>0</v>
      </c>
      <c r="EF40" s="200">
        <f xml:space="preserve"> Time!EF$161</f>
        <v>0</v>
      </c>
      <c r="EG40" s="200">
        <f xml:space="preserve"> Time!EG$161</f>
        <v>0</v>
      </c>
      <c r="EH40" s="200">
        <f xml:space="preserve"> Time!EH$161</f>
        <v>0</v>
      </c>
      <c r="EI40" s="200">
        <f xml:space="preserve"> Time!EI$161</f>
        <v>0</v>
      </c>
      <c r="EJ40" s="200">
        <f xml:space="preserve"> Time!EJ$161</f>
        <v>0</v>
      </c>
      <c r="EK40" s="200">
        <f xml:space="preserve"> Time!EK$161</f>
        <v>0</v>
      </c>
      <c r="EL40" s="200">
        <f xml:space="preserve"> Time!EL$161</f>
        <v>0</v>
      </c>
      <c r="EM40" s="200">
        <f xml:space="preserve"> Time!EM$161</f>
        <v>0</v>
      </c>
      <c r="EN40" s="200">
        <f xml:space="preserve"> Time!EN$161</f>
        <v>0</v>
      </c>
      <c r="EO40" s="200">
        <f xml:space="preserve"> Time!EO$161</f>
        <v>0</v>
      </c>
      <c r="EP40" s="200">
        <f xml:space="preserve"> Time!EP$161</f>
        <v>0</v>
      </c>
      <c r="EQ40" s="200">
        <f xml:space="preserve"> Time!EQ$161</f>
        <v>0</v>
      </c>
      <c r="ER40" s="200">
        <f xml:space="preserve"> Time!ER$161</f>
        <v>0</v>
      </c>
      <c r="ES40" s="200">
        <f xml:space="preserve"> Time!ES$161</f>
        <v>0</v>
      </c>
      <c r="ET40" s="200">
        <f xml:space="preserve"> Time!ET$161</f>
        <v>0</v>
      </c>
      <c r="EU40" s="200">
        <f xml:space="preserve"> Time!EU$161</f>
        <v>0</v>
      </c>
      <c r="EV40" s="200">
        <f xml:space="preserve"> Time!EV$161</f>
        <v>0</v>
      </c>
      <c r="EW40" s="200">
        <f xml:space="preserve"> Time!EW$161</f>
        <v>0</v>
      </c>
      <c r="EX40" s="200">
        <f xml:space="preserve"> Time!EX$161</f>
        <v>0</v>
      </c>
      <c r="EY40" s="200">
        <f xml:space="preserve"> Time!EY$161</f>
        <v>0</v>
      </c>
      <c r="EZ40" s="200">
        <f xml:space="preserve"> Time!EZ$161</f>
        <v>0</v>
      </c>
      <c r="FA40" s="200">
        <f xml:space="preserve"> Time!FA$161</f>
        <v>0</v>
      </c>
      <c r="FB40" s="200">
        <f xml:space="preserve"> Time!FB$161</f>
        <v>0</v>
      </c>
      <c r="FC40" s="200">
        <f xml:space="preserve"> Time!FC$161</f>
        <v>0</v>
      </c>
      <c r="FD40" s="200">
        <f xml:space="preserve"> Time!FD$161</f>
        <v>0</v>
      </c>
      <c r="FE40" s="200">
        <f xml:space="preserve"> Time!FE$161</f>
        <v>0</v>
      </c>
      <c r="FF40" s="200">
        <f xml:space="preserve"> Time!FF$161</f>
        <v>0</v>
      </c>
      <c r="FG40" s="200">
        <f xml:space="preserve"> Time!FG$161</f>
        <v>0</v>
      </c>
      <c r="FH40" s="200">
        <f xml:space="preserve"> Time!FH$161</f>
        <v>0</v>
      </c>
      <c r="FI40" s="200">
        <f xml:space="preserve"> Time!FI$161</f>
        <v>0</v>
      </c>
      <c r="FJ40" s="200">
        <f xml:space="preserve"> Time!FJ$161</f>
        <v>0</v>
      </c>
      <c r="FK40" s="200">
        <f xml:space="preserve"> Time!FK$161</f>
        <v>0</v>
      </c>
      <c r="FL40" s="200">
        <f xml:space="preserve"> Time!FL$161</f>
        <v>0</v>
      </c>
      <c r="FM40" s="200">
        <f xml:space="preserve"> Time!FM$161</f>
        <v>0</v>
      </c>
      <c r="FN40" s="200">
        <f xml:space="preserve"> Time!FN$161</f>
        <v>0</v>
      </c>
      <c r="FO40" s="200">
        <f xml:space="preserve"> Time!FO$161</f>
        <v>0</v>
      </c>
      <c r="FP40" s="200">
        <f xml:space="preserve"> Time!FP$161</f>
        <v>0</v>
      </c>
      <c r="FQ40" s="200">
        <f xml:space="preserve"> Time!FQ$161</f>
        <v>0</v>
      </c>
      <c r="FR40" s="200">
        <f xml:space="preserve"> Time!FR$161</f>
        <v>0</v>
      </c>
      <c r="FS40" s="200">
        <f xml:space="preserve"> Time!FS$161</f>
        <v>0</v>
      </c>
      <c r="FT40" s="200">
        <f xml:space="preserve"> Time!FT$161</f>
        <v>0</v>
      </c>
      <c r="FU40" s="200">
        <f xml:space="preserve"> Time!FU$161</f>
        <v>0</v>
      </c>
      <c r="FV40" s="200">
        <f xml:space="preserve"> Time!FV$161</f>
        <v>0</v>
      </c>
      <c r="FW40" s="200">
        <f xml:space="preserve"> Time!FW$161</f>
        <v>0</v>
      </c>
      <c r="FX40" s="200">
        <f xml:space="preserve"> Time!FX$161</f>
        <v>0</v>
      </c>
      <c r="FY40" s="200">
        <f xml:space="preserve"> Time!FY$161</f>
        <v>0</v>
      </c>
      <c r="FZ40" s="200">
        <f xml:space="preserve"> Time!FZ$161</f>
        <v>0</v>
      </c>
      <c r="GA40" s="200">
        <f xml:space="preserve"> Time!GA$161</f>
        <v>0</v>
      </c>
      <c r="GB40" s="200">
        <f xml:space="preserve"> Time!GB$161</f>
        <v>0</v>
      </c>
      <c r="GC40" s="200">
        <f xml:space="preserve"> Time!GC$161</f>
        <v>0</v>
      </c>
      <c r="GD40" s="200">
        <f xml:space="preserve"> Time!GD$161</f>
        <v>0</v>
      </c>
      <c r="GE40" s="200">
        <f xml:space="preserve"> Time!GE$161</f>
        <v>0</v>
      </c>
      <c r="GF40" s="200">
        <f xml:space="preserve"> Time!GF$161</f>
        <v>0</v>
      </c>
      <c r="GG40" s="200">
        <f xml:space="preserve"> Time!GG$161</f>
        <v>0</v>
      </c>
      <c r="GH40" s="200">
        <f xml:space="preserve"> Time!GH$161</f>
        <v>0</v>
      </c>
      <c r="GI40" s="200">
        <f xml:space="preserve"> Time!GI$161</f>
        <v>0</v>
      </c>
      <c r="GJ40" s="200">
        <f xml:space="preserve"> Time!GJ$161</f>
        <v>0</v>
      </c>
    </row>
    <row r="41" spans="1:192" x14ac:dyDescent="0.25">
      <c r="E41" s="12" t="s">
        <v>334</v>
      </c>
      <c r="G41" s="12" t="s">
        <v>195</v>
      </c>
      <c r="J41" s="88">
        <f t="shared" ref="J41:K41" si="4" xml:space="preserve"> IF( J40 = 1, INDEX($F14:$F38, J39), 0)</f>
        <v>0</v>
      </c>
      <c r="K41" s="88">
        <f t="shared" si="4"/>
        <v>0</v>
      </c>
      <c r="L41" s="88">
        <f t="shared" ref="L41:BW41" si="5" xml:space="preserve"> IF( L40 = 1, INDEX($F14:$F38, L39), 0)</f>
        <v>0</v>
      </c>
      <c r="M41" s="88">
        <f t="shared" si="5"/>
        <v>0</v>
      </c>
      <c r="N41" s="88">
        <f t="shared" si="5"/>
        <v>0</v>
      </c>
      <c r="O41" s="88">
        <f t="shared" si="5"/>
        <v>0</v>
      </c>
      <c r="P41" s="88">
        <f t="shared" si="5"/>
        <v>0</v>
      </c>
      <c r="Q41" s="88">
        <f t="shared" si="5"/>
        <v>0</v>
      </c>
      <c r="R41" s="88">
        <f t="shared" si="5"/>
        <v>0</v>
      </c>
      <c r="S41" s="88">
        <f t="shared" si="5"/>
        <v>1.3</v>
      </c>
      <c r="T41" s="88">
        <f t="shared" si="5"/>
        <v>1.3</v>
      </c>
      <c r="U41" s="88">
        <f t="shared" si="5"/>
        <v>1.3</v>
      </c>
      <c r="V41" s="88">
        <f t="shared" si="5"/>
        <v>1.3</v>
      </c>
      <c r="W41" s="88">
        <f t="shared" si="5"/>
        <v>1.3</v>
      </c>
      <c r="X41" s="88">
        <f t="shared" si="5"/>
        <v>1.3</v>
      </c>
      <c r="Y41" s="88">
        <f t="shared" si="5"/>
        <v>1.3</v>
      </c>
      <c r="Z41" s="88">
        <f t="shared" si="5"/>
        <v>1.3</v>
      </c>
      <c r="AA41" s="88">
        <f t="shared" si="5"/>
        <v>1.3</v>
      </c>
      <c r="AB41" s="88">
        <f t="shared" si="5"/>
        <v>1.3</v>
      </c>
      <c r="AC41" s="88">
        <f t="shared" si="5"/>
        <v>1.3</v>
      </c>
      <c r="AD41" s="88">
        <f t="shared" si="5"/>
        <v>1.3</v>
      </c>
      <c r="AE41" s="88">
        <f t="shared" si="5"/>
        <v>1.3</v>
      </c>
      <c r="AF41" s="88">
        <f t="shared" si="5"/>
        <v>1.3</v>
      </c>
      <c r="AG41" s="88">
        <f t="shared" si="5"/>
        <v>1.3</v>
      </c>
      <c r="AH41" s="88">
        <f t="shared" si="5"/>
        <v>1.3</v>
      </c>
      <c r="AI41" s="88">
        <f t="shared" si="5"/>
        <v>1.3</v>
      </c>
      <c r="AJ41" s="88">
        <f t="shared" si="5"/>
        <v>1.3</v>
      </c>
      <c r="AK41" s="88">
        <f t="shared" si="5"/>
        <v>1.3</v>
      </c>
      <c r="AL41" s="88">
        <f t="shared" si="5"/>
        <v>1.3</v>
      </c>
      <c r="AM41" s="88">
        <f t="shared" si="5"/>
        <v>1.3</v>
      </c>
      <c r="AN41" s="88">
        <f t="shared" si="5"/>
        <v>1.3</v>
      </c>
      <c r="AO41" s="88">
        <f t="shared" si="5"/>
        <v>1.3</v>
      </c>
      <c r="AP41" s="88">
        <f t="shared" si="5"/>
        <v>1.3</v>
      </c>
      <c r="AQ41" s="88">
        <f t="shared" si="5"/>
        <v>1.3</v>
      </c>
      <c r="AR41" s="88">
        <f t="shared" si="5"/>
        <v>1.3</v>
      </c>
      <c r="AS41" s="88">
        <f t="shared" si="5"/>
        <v>1.3</v>
      </c>
      <c r="AT41" s="88">
        <f t="shared" si="5"/>
        <v>1.3</v>
      </c>
      <c r="AU41" s="88">
        <f t="shared" si="5"/>
        <v>1.3</v>
      </c>
      <c r="AV41" s="88">
        <f t="shared" si="5"/>
        <v>1.3</v>
      </c>
      <c r="AW41" s="88">
        <f t="shared" si="5"/>
        <v>1.3</v>
      </c>
      <c r="AX41" s="88">
        <f t="shared" si="5"/>
        <v>1.3</v>
      </c>
      <c r="AY41" s="88">
        <f t="shared" si="5"/>
        <v>1.3</v>
      </c>
      <c r="AZ41" s="88">
        <f t="shared" si="5"/>
        <v>1.3</v>
      </c>
      <c r="BA41" s="88">
        <f t="shared" si="5"/>
        <v>1.3</v>
      </c>
      <c r="BB41" s="88">
        <f t="shared" si="5"/>
        <v>1.3</v>
      </c>
      <c r="BC41" s="88">
        <f t="shared" si="5"/>
        <v>1.3</v>
      </c>
      <c r="BD41" s="88">
        <f t="shared" si="5"/>
        <v>1.3</v>
      </c>
      <c r="BE41" s="88">
        <f t="shared" si="5"/>
        <v>1.3</v>
      </c>
      <c r="BF41" s="88">
        <f t="shared" si="5"/>
        <v>1.3</v>
      </c>
      <c r="BG41" s="88">
        <f t="shared" si="5"/>
        <v>1.3</v>
      </c>
      <c r="BH41" s="88">
        <f t="shared" si="5"/>
        <v>1.3</v>
      </c>
      <c r="BI41" s="88">
        <f t="shared" si="5"/>
        <v>1.3</v>
      </c>
      <c r="BJ41" s="88">
        <f t="shared" si="5"/>
        <v>1.3</v>
      </c>
      <c r="BK41" s="88">
        <f t="shared" si="5"/>
        <v>1.3</v>
      </c>
      <c r="BL41" s="88">
        <f t="shared" si="5"/>
        <v>1.3</v>
      </c>
      <c r="BM41" s="88">
        <f t="shared" si="5"/>
        <v>1.3</v>
      </c>
      <c r="BN41" s="88">
        <f t="shared" si="5"/>
        <v>1.3</v>
      </c>
      <c r="BO41" s="88">
        <f t="shared" si="5"/>
        <v>0</v>
      </c>
      <c r="BP41" s="88">
        <f t="shared" si="5"/>
        <v>0</v>
      </c>
      <c r="BQ41" s="88">
        <f t="shared" si="5"/>
        <v>0</v>
      </c>
      <c r="BR41" s="88">
        <f t="shared" si="5"/>
        <v>0</v>
      </c>
      <c r="BS41" s="88">
        <f t="shared" si="5"/>
        <v>0</v>
      </c>
      <c r="BT41" s="88">
        <f t="shared" si="5"/>
        <v>0</v>
      </c>
      <c r="BU41" s="88">
        <f t="shared" si="5"/>
        <v>0</v>
      </c>
      <c r="BV41" s="88">
        <f t="shared" si="5"/>
        <v>0</v>
      </c>
      <c r="BW41" s="88">
        <f t="shared" si="5"/>
        <v>0</v>
      </c>
      <c r="BX41" s="88">
        <f t="shared" ref="BX41:EI41" si="6" xml:space="preserve"> IF( BX40 = 1, INDEX($F14:$F38, BX39), 0)</f>
        <v>0</v>
      </c>
      <c r="BY41" s="88">
        <f t="shared" si="6"/>
        <v>0</v>
      </c>
      <c r="BZ41" s="88">
        <f t="shared" si="6"/>
        <v>0</v>
      </c>
      <c r="CA41" s="88">
        <f t="shared" si="6"/>
        <v>0</v>
      </c>
      <c r="CB41" s="88">
        <f t="shared" si="6"/>
        <v>0</v>
      </c>
      <c r="CC41" s="88">
        <f t="shared" si="6"/>
        <v>0</v>
      </c>
      <c r="CD41" s="88">
        <f t="shared" si="6"/>
        <v>0</v>
      </c>
      <c r="CE41" s="88">
        <f t="shared" si="6"/>
        <v>0</v>
      </c>
      <c r="CF41" s="88">
        <f t="shared" si="6"/>
        <v>0</v>
      </c>
      <c r="CG41" s="88">
        <f t="shared" si="6"/>
        <v>0</v>
      </c>
      <c r="CH41" s="88">
        <f t="shared" si="6"/>
        <v>0</v>
      </c>
      <c r="CI41" s="88">
        <f t="shared" si="6"/>
        <v>0</v>
      </c>
      <c r="CJ41" s="88">
        <f t="shared" si="6"/>
        <v>0</v>
      </c>
      <c r="CK41" s="88">
        <f t="shared" si="6"/>
        <v>0</v>
      </c>
      <c r="CL41" s="88">
        <f t="shared" si="6"/>
        <v>0</v>
      </c>
      <c r="CM41" s="88">
        <f t="shared" si="6"/>
        <v>0</v>
      </c>
      <c r="CN41" s="88">
        <f t="shared" si="6"/>
        <v>0</v>
      </c>
      <c r="CO41" s="88">
        <f t="shared" si="6"/>
        <v>0</v>
      </c>
      <c r="CP41" s="88">
        <f t="shared" si="6"/>
        <v>0</v>
      </c>
      <c r="CQ41" s="88">
        <f t="shared" si="6"/>
        <v>0</v>
      </c>
      <c r="CR41" s="88">
        <f t="shared" si="6"/>
        <v>0</v>
      </c>
      <c r="CS41" s="88">
        <f t="shared" si="6"/>
        <v>0</v>
      </c>
      <c r="CT41" s="88">
        <f t="shared" si="6"/>
        <v>0</v>
      </c>
      <c r="CU41" s="88">
        <f t="shared" si="6"/>
        <v>0</v>
      </c>
      <c r="CV41" s="88">
        <f t="shared" si="6"/>
        <v>0</v>
      </c>
      <c r="CW41" s="88">
        <f t="shared" si="6"/>
        <v>0</v>
      </c>
      <c r="CX41" s="88">
        <f t="shared" si="6"/>
        <v>0</v>
      </c>
      <c r="CY41" s="88">
        <f t="shared" si="6"/>
        <v>0</v>
      </c>
      <c r="CZ41" s="88">
        <f t="shared" si="6"/>
        <v>0</v>
      </c>
      <c r="DA41" s="88">
        <f t="shared" si="6"/>
        <v>0</v>
      </c>
      <c r="DB41" s="88">
        <f t="shared" si="6"/>
        <v>0</v>
      </c>
      <c r="DC41" s="88">
        <f t="shared" si="6"/>
        <v>0</v>
      </c>
      <c r="DD41" s="88">
        <f t="shared" si="6"/>
        <v>0</v>
      </c>
      <c r="DE41" s="88">
        <f t="shared" si="6"/>
        <v>0</v>
      </c>
      <c r="DF41" s="88">
        <f t="shared" si="6"/>
        <v>0</v>
      </c>
      <c r="DG41" s="88">
        <f t="shared" si="6"/>
        <v>0</v>
      </c>
      <c r="DH41" s="88">
        <f t="shared" si="6"/>
        <v>0</v>
      </c>
      <c r="DI41" s="88">
        <f t="shared" si="6"/>
        <v>0</v>
      </c>
      <c r="DJ41" s="88">
        <f t="shared" si="6"/>
        <v>0</v>
      </c>
      <c r="DK41" s="88">
        <f t="shared" si="6"/>
        <v>0</v>
      </c>
      <c r="DL41" s="88">
        <f t="shared" si="6"/>
        <v>0</v>
      </c>
      <c r="DM41" s="88">
        <f t="shared" si="6"/>
        <v>0</v>
      </c>
      <c r="DN41" s="88">
        <f t="shared" si="6"/>
        <v>0</v>
      </c>
      <c r="DO41" s="88">
        <f t="shared" si="6"/>
        <v>0</v>
      </c>
      <c r="DP41" s="88">
        <f t="shared" si="6"/>
        <v>0</v>
      </c>
      <c r="DQ41" s="88">
        <f t="shared" si="6"/>
        <v>0</v>
      </c>
      <c r="DR41" s="88">
        <f t="shared" si="6"/>
        <v>0</v>
      </c>
      <c r="DS41" s="88">
        <f t="shared" si="6"/>
        <v>0</v>
      </c>
      <c r="DT41" s="88">
        <f t="shared" si="6"/>
        <v>0</v>
      </c>
      <c r="DU41" s="88">
        <f t="shared" si="6"/>
        <v>0</v>
      </c>
      <c r="DV41" s="88">
        <f t="shared" si="6"/>
        <v>0</v>
      </c>
      <c r="DW41" s="88">
        <f t="shared" si="6"/>
        <v>0</v>
      </c>
      <c r="DX41" s="88">
        <f t="shared" si="6"/>
        <v>0</v>
      </c>
      <c r="DY41" s="88">
        <f t="shared" si="6"/>
        <v>0</v>
      </c>
      <c r="DZ41" s="88">
        <f t="shared" si="6"/>
        <v>0</v>
      </c>
      <c r="EA41" s="88">
        <f t="shared" si="6"/>
        <v>0</v>
      </c>
      <c r="EB41" s="88">
        <f t="shared" si="6"/>
        <v>0</v>
      </c>
      <c r="EC41" s="88">
        <f t="shared" si="6"/>
        <v>0</v>
      </c>
      <c r="ED41" s="88">
        <f t="shared" si="6"/>
        <v>0</v>
      </c>
      <c r="EE41" s="88">
        <f t="shared" si="6"/>
        <v>0</v>
      </c>
      <c r="EF41" s="88">
        <f t="shared" si="6"/>
        <v>0</v>
      </c>
      <c r="EG41" s="88">
        <f t="shared" si="6"/>
        <v>0</v>
      </c>
      <c r="EH41" s="88">
        <f t="shared" si="6"/>
        <v>0</v>
      </c>
      <c r="EI41" s="88">
        <f t="shared" si="6"/>
        <v>0</v>
      </c>
      <c r="EJ41" s="88">
        <f t="shared" ref="EJ41:GJ41" si="7" xml:space="preserve"> IF( EJ40 = 1, INDEX($F14:$F38, EJ39), 0)</f>
        <v>0</v>
      </c>
      <c r="EK41" s="88">
        <f t="shared" si="7"/>
        <v>0</v>
      </c>
      <c r="EL41" s="88">
        <f t="shared" si="7"/>
        <v>0</v>
      </c>
      <c r="EM41" s="88">
        <f t="shared" si="7"/>
        <v>0</v>
      </c>
      <c r="EN41" s="88">
        <f t="shared" si="7"/>
        <v>0</v>
      </c>
      <c r="EO41" s="88">
        <f t="shared" si="7"/>
        <v>0</v>
      </c>
      <c r="EP41" s="88">
        <f t="shared" si="7"/>
        <v>0</v>
      </c>
      <c r="EQ41" s="88">
        <f t="shared" si="7"/>
        <v>0</v>
      </c>
      <c r="ER41" s="88">
        <f t="shared" si="7"/>
        <v>0</v>
      </c>
      <c r="ES41" s="88">
        <f t="shared" si="7"/>
        <v>0</v>
      </c>
      <c r="ET41" s="88">
        <f t="shared" si="7"/>
        <v>0</v>
      </c>
      <c r="EU41" s="88">
        <f t="shared" si="7"/>
        <v>0</v>
      </c>
      <c r="EV41" s="88">
        <f t="shared" si="7"/>
        <v>0</v>
      </c>
      <c r="EW41" s="88">
        <f t="shared" si="7"/>
        <v>0</v>
      </c>
      <c r="EX41" s="88">
        <f t="shared" si="7"/>
        <v>0</v>
      </c>
      <c r="EY41" s="88">
        <f t="shared" si="7"/>
        <v>0</v>
      </c>
      <c r="EZ41" s="88">
        <f t="shared" si="7"/>
        <v>0</v>
      </c>
      <c r="FA41" s="88">
        <f t="shared" si="7"/>
        <v>0</v>
      </c>
      <c r="FB41" s="88">
        <f t="shared" si="7"/>
        <v>0</v>
      </c>
      <c r="FC41" s="88">
        <f t="shared" si="7"/>
        <v>0</v>
      </c>
      <c r="FD41" s="88">
        <f t="shared" si="7"/>
        <v>0</v>
      </c>
      <c r="FE41" s="88">
        <f t="shared" si="7"/>
        <v>0</v>
      </c>
      <c r="FF41" s="88">
        <f t="shared" si="7"/>
        <v>0</v>
      </c>
      <c r="FG41" s="88">
        <f t="shared" si="7"/>
        <v>0</v>
      </c>
      <c r="FH41" s="88">
        <f t="shared" si="7"/>
        <v>0</v>
      </c>
      <c r="FI41" s="88">
        <f t="shared" si="7"/>
        <v>0</v>
      </c>
      <c r="FJ41" s="88">
        <f t="shared" si="7"/>
        <v>0</v>
      </c>
      <c r="FK41" s="88">
        <f t="shared" si="7"/>
        <v>0</v>
      </c>
      <c r="FL41" s="88">
        <f t="shared" si="7"/>
        <v>0</v>
      </c>
      <c r="FM41" s="88">
        <f t="shared" si="7"/>
        <v>0</v>
      </c>
      <c r="FN41" s="88">
        <f t="shared" si="7"/>
        <v>0</v>
      </c>
      <c r="FO41" s="88">
        <f t="shared" si="7"/>
        <v>0</v>
      </c>
      <c r="FP41" s="88">
        <f t="shared" si="7"/>
        <v>0</v>
      </c>
      <c r="FQ41" s="88">
        <f t="shared" si="7"/>
        <v>0</v>
      </c>
      <c r="FR41" s="88">
        <f t="shared" si="7"/>
        <v>0</v>
      </c>
      <c r="FS41" s="88">
        <f t="shared" si="7"/>
        <v>0</v>
      </c>
      <c r="FT41" s="88">
        <f t="shared" si="7"/>
        <v>0</v>
      </c>
      <c r="FU41" s="88">
        <f t="shared" si="7"/>
        <v>0</v>
      </c>
      <c r="FV41" s="88">
        <f t="shared" si="7"/>
        <v>0</v>
      </c>
      <c r="FW41" s="88">
        <f t="shared" si="7"/>
        <v>0</v>
      </c>
      <c r="FX41" s="88">
        <f t="shared" si="7"/>
        <v>0</v>
      </c>
      <c r="FY41" s="88">
        <f t="shared" si="7"/>
        <v>0</v>
      </c>
      <c r="FZ41" s="88">
        <f t="shared" si="7"/>
        <v>0</v>
      </c>
      <c r="GA41" s="88">
        <f t="shared" si="7"/>
        <v>0</v>
      </c>
      <c r="GB41" s="88">
        <f t="shared" si="7"/>
        <v>0</v>
      </c>
      <c r="GC41" s="88">
        <f t="shared" si="7"/>
        <v>0</v>
      </c>
      <c r="GD41" s="88">
        <f t="shared" si="7"/>
        <v>0</v>
      </c>
      <c r="GE41" s="88">
        <f t="shared" si="7"/>
        <v>0</v>
      </c>
      <c r="GF41" s="88">
        <f t="shared" si="7"/>
        <v>0</v>
      </c>
      <c r="GG41" s="88">
        <f t="shared" si="7"/>
        <v>0</v>
      </c>
      <c r="GH41" s="88">
        <f t="shared" si="7"/>
        <v>0</v>
      </c>
      <c r="GI41" s="88">
        <f t="shared" si="7"/>
        <v>0</v>
      </c>
      <c r="GJ41" s="88">
        <f t="shared" si="7"/>
        <v>0</v>
      </c>
    </row>
    <row r="43" spans="1:192" x14ac:dyDescent="0.25">
      <c r="E43" s="12" t="str">
        <f t="shared" ref="E43:BP43" si="8" xml:space="preserve"> E$12</f>
        <v>CFADS over term of senior debt</v>
      </c>
      <c r="F43" s="12">
        <f t="shared" si="8"/>
        <v>0</v>
      </c>
      <c r="G43" s="12" t="str">
        <f t="shared" si="8"/>
        <v>$ 000s</v>
      </c>
      <c r="H43" s="12">
        <f t="shared" si="8"/>
        <v>100249.82115299086</v>
      </c>
      <c r="I43" s="12">
        <f t="shared" si="8"/>
        <v>0</v>
      </c>
      <c r="J43" s="12">
        <f t="shared" si="8"/>
        <v>0</v>
      </c>
      <c r="K43" s="12">
        <f t="shared" si="8"/>
        <v>0</v>
      </c>
      <c r="L43" s="12">
        <f t="shared" si="8"/>
        <v>0</v>
      </c>
      <c r="M43" s="12">
        <f t="shared" si="8"/>
        <v>0</v>
      </c>
      <c r="N43" s="12">
        <f t="shared" si="8"/>
        <v>0</v>
      </c>
      <c r="O43" s="12">
        <f t="shared" si="8"/>
        <v>0</v>
      </c>
      <c r="P43" s="12">
        <f t="shared" si="8"/>
        <v>0</v>
      </c>
      <c r="Q43" s="12">
        <f t="shared" si="8"/>
        <v>0</v>
      </c>
      <c r="R43" s="12">
        <f t="shared" si="8"/>
        <v>0</v>
      </c>
      <c r="S43" s="12">
        <f t="shared" si="8"/>
        <v>1907.420167618717</v>
      </c>
      <c r="T43" s="12">
        <f t="shared" si="8"/>
        <v>2111.0031124392772</v>
      </c>
      <c r="U43" s="12">
        <f t="shared" si="8"/>
        <v>2516.2592891318868</v>
      </c>
      <c r="V43" s="12">
        <f t="shared" si="8"/>
        <v>2376.9970740826625</v>
      </c>
      <c r="W43" s="12">
        <f t="shared" si="8"/>
        <v>1950.9957461733229</v>
      </c>
      <c r="X43" s="12">
        <f t="shared" si="8"/>
        <v>2069.2104961081241</v>
      </c>
      <c r="Y43" s="12">
        <f t="shared" si="8"/>
        <v>2488.1840046737962</v>
      </c>
      <c r="Z43" s="12">
        <f t="shared" si="8"/>
        <v>2349.6701824601155</v>
      </c>
      <c r="AA43" s="12">
        <f t="shared" si="8"/>
        <v>1909.9637081736637</v>
      </c>
      <c r="AB43" s="12">
        <f t="shared" si="8"/>
        <v>2058.5862911880181</v>
      </c>
      <c r="AC43" s="12">
        <f t="shared" si="8"/>
        <v>2459.8225953133697</v>
      </c>
      <c r="AD43" s="12">
        <f t="shared" si="8"/>
        <v>2322.0549629505676</v>
      </c>
      <c r="AE43" s="12">
        <f t="shared" si="8"/>
        <v>1884.4104444938434</v>
      </c>
      <c r="AF43" s="12">
        <f t="shared" si="8"/>
        <v>2031.9980322127108</v>
      </c>
      <c r="AG43" s="12">
        <f t="shared" si="8"/>
        <v>2431.2394327524407</v>
      </c>
      <c r="AH43" s="12">
        <f t="shared" si="8"/>
        <v>2294.2155734545058</v>
      </c>
      <c r="AI43" s="12">
        <f t="shared" si="8"/>
        <v>1858.5949638060429</v>
      </c>
      <c r="AJ43" s="12">
        <f t="shared" si="8"/>
        <v>2005.1333897294653</v>
      </c>
      <c r="AK43" s="12">
        <f t="shared" si="8"/>
        <v>2402.3898440003418</v>
      </c>
      <c r="AL43" s="12">
        <f t="shared" si="8"/>
        <v>2266.1075164527329</v>
      </c>
      <c r="AM43" s="12">
        <f t="shared" si="8"/>
        <v>1847.6783961148278</v>
      </c>
      <c r="AN43" s="12">
        <f t="shared" si="8"/>
        <v>1962.8020368175642</v>
      </c>
      <c r="AO43" s="12">
        <f t="shared" si="8"/>
        <v>2373.2649387860124</v>
      </c>
      <c r="AP43" s="12">
        <f t="shared" si="8"/>
        <v>2237.7219493012299</v>
      </c>
      <c r="AQ43" s="12">
        <f t="shared" si="8"/>
        <v>1806.0803657649869</v>
      </c>
      <c r="AR43" s="12">
        <f t="shared" si="8"/>
        <v>1950.4986527682154</v>
      </c>
      <c r="AS43" s="12">
        <f t="shared" si="8"/>
        <v>2343.8148950321952</v>
      </c>
      <c r="AT43" s="12">
        <f t="shared" si="8"/>
        <v>2209.0092436209839</v>
      </c>
      <c r="AU43" s="12">
        <f t="shared" si="8"/>
        <v>1779.3764397945397</v>
      </c>
      <c r="AV43" s="12">
        <f t="shared" si="8"/>
        <v>1922.7499413668911</v>
      </c>
      <c r="AW43" s="12">
        <f t="shared" si="8"/>
        <v>2314.1108180732426</v>
      </c>
      <c r="AX43" s="12">
        <f t="shared" si="8"/>
        <v>2180.0402665851534</v>
      </c>
      <c r="AY43" s="12">
        <f t="shared" si="8"/>
        <v>1752.3755731215797</v>
      </c>
      <c r="AZ43" s="12">
        <f t="shared" si="8"/>
        <v>1894.6881648060082</v>
      </c>
      <c r="BA43" s="12">
        <f t="shared" si="8"/>
        <v>2284.1034399332761</v>
      </c>
      <c r="BB43" s="12">
        <f t="shared" si="8"/>
        <v>2150.7659417807736</v>
      </c>
      <c r="BC43" s="12">
        <f t="shared" si="8"/>
        <v>1739.6719469201125</v>
      </c>
      <c r="BD43" s="12">
        <f t="shared" si="8"/>
        <v>1851.6869886717059</v>
      </c>
      <c r="BE43" s="12">
        <f t="shared" si="8"/>
        <v>2253.7829925069332</v>
      </c>
      <c r="BF43" s="12">
        <f t="shared" si="8"/>
        <v>2121.1765515501584</v>
      </c>
      <c r="BG43" s="12">
        <f t="shared" si="8"/>
        <v>1697.3761051466659</v>
      </c>
      <c r="BH43" s="12">
        <f t="shared" si="8"/>
        <v>1837.5413463471077</v>
      </c>
      <c r="BI43" s="12">
        <f t="shared" si="8"/>
        <v>2223.0945233492594</v>
      </c>
      <c r="BJ43" s="12">
        <f t="shared" si="8"/>
        <v>2091.2173551527981</v>
      </c>
      <c r="BK43" s="12">
        <f t="shared" si="8"/>
        <v>1669.3722695710796</v>
      </c>
      <c r="BL43" s="12">
        <f t="shared" si="8"/>
        <v>1808.4799876627881</v>
      </c>
      <c r="BM43" s="12">
        <f t="shared" si="8"/>
        <v>2192.1165700550055</v>
      </c>
      <c r="BN43" s="12">
        <f t="shared" si="8"/>
        <v>2060.9666251741555</v>
      </c>
      <c r="BO43" s="12">
        <f t="shared" si="8"/>
        <v>0</v>
      </c>
      <c r="BP43" s="12">
        <f t="shared" si="8"/>
        <v>0</v>
      </c>
      <c r="BQ43" s="12">
        <f t="shared" ref="BQ43:EB43" si="9" xml:space="preserve"> BQ$12</f>
        <v>0</v>
      </c>
      <c r="BR43" s="12">
        <f t="shared" si="9"/>
        <v>0</v>
      </c>
      <c r="BS43" s="12">
        <f t="shared" si="9"/>
        <v>0</v>
      </c>
      <c r="BT43" s="12">
        <f t="shared" si="9"/>
        <v>0</v>
      </c>
      <c r="BU43" s="12">
        <f t="shared" si="9"/>
        <v>0</v>
      </c>
      <c r="BV43" s="12">
        <f t="shared" si="9"/>
        <v>0</v>
      </c>
      <c r="BW43" s="12">
        <f t="shared" si="9"/>
        <v>0</v>
      </c>
      <c r="BX43" s="12">
        <f t="shared" si="9"/>
        <v>0</v>
      </c>
      <c r="BY43" s="12">
        <f t="shared" si="9"/>
        <v>0</v>
      </c>
      <c r="BZ43" s="12">
        <f t="shared" si="9"/>
        <v>0</v>
      </c>
      <c r="CA43" s="12">
        <f t="shared" si="9"/>
        <v>0</v>
      </c>
      <c r="CB43" s="12">
        <f t="shared" si="9"/>
        <v>0</v>
      </c>
      <c r="CC43" s="12">
        <f t="shared" si="9"/>
        <v>0</v>
      </c>
      <c r="CD43" s="12">
        <f t="shared" si="9"/>
        <v>0</v>
      </c>
      <c r="CE43" s="12">
        <f t="shared" si="9"/>
        <v>0</v>
      </c>
      <c r="CF43" s="12">
        <f t="shared" si="9"/>
        <v>0</v>
      </c>
      <c r="CG43" s="12">
        <f t="shared" si="9"/>
        <v>0</v>
      </c>
      <c r="CH43" s="12">
        <f t="shared" si="9"/>
        <v>0</v>
      </c>
      <c r="CI43" s="12">
        <f t="shared" si="9"/>
        <v>0</v>
      </c>
      <c r="CJ43" s="12">
        <f t="shared" si="9"/>
        <v>0</v>
      </c>
      <c r="CK43" s="12">
        <f t="shared" si="9"/>
        <v>0</v>
      </c>
      <c r="CL43" s="12">
        <f t="shared" si="9"/>
        <v>0</v>
      </c>
      <c r="CM43" s="12">
        <f t="shared" si="9"/>
        <v>0</v>
      </c>
      <c r="CN43" s="12">
        <f t="shared" si="9"/>
        <v>0</v>
      </c>
      <c r="CO43" s="12">
        <f t="shared" si="9"/>
        <v>0</v>
      </c>
      <c r="CP43" s="12">
        <f t="shared" si="9"/>
        <v>0</v>
      </c>
      <c r="CQ43" s="12">
        <f t="shared" si="9"/>
        <v>0</v>
      </c>
      <c r="CR43" s="12">
        <f t="shared" si="9"/>
        <v>0</v>
      </c>
      <c r="CS43" s="12">
        <f t="shared" si="9"/>
        <v>0</v>
      </c>
      <c r="CT43" s="12">
        <f t="shared" si="9"/>
        <v>0</v>
      </c>
      <c r="CU43" s="12">
        <f t="shared" si="9"/>
        <v>0</v>
      </c>
      <c r="CV43" s="12">
        <f t="shared" si="9"/>
        <v>0</v>
      </c>
      <c r="CW43" s="12">
        <f t="shared" si="9"/>
        <v>0</v>
      </c>
      <c r="CX43" s="12">
        <f t="shared" si="9"/>
        <v>0</v>
      </c>
      <c r="CY43" s="12">
        <f t="shared" si="9"/>
        <v>0</v>
      </c>
      <c r="CZ43" s="12">
        <f t="shared" si="9"/>
        <v>0</v>
      </c>
      <c r="DA43" s="12">
        <f t="shared" si="9"/>
        <v>0</v>
      </c>
      <c r="DB43" s="12">
        <f t="shared" si="9"/>
        <v>0</v>
      </c>
      <c r="DC43" s="12">
        <f t="shared" si="9"/>
        <v>0</v>
      </c>
      <c r="DD43" s="12">
        <f t="shared" si="9"/>
        <v>0</v>
      </c>
      <c r="DE43" s="12">
        <f t="shared" si="9"/>
        <v>0</v>
      </c>
      <c r="DF43" s="12">
        <f t="shared" si="9"/>
        <v>0</v>
      </c>
      <c r="DG43" s="12">
        <f t="shared" si="9"/>
        <v>0</v>
      </c>
      <c r="DH43" s="12">
        <f t="shared" si="9"/>
        <v>0</v>
      </c>
      <c r="DI43" s="12">
        <f t="shared" si="9"/>
        <v>0</v>
      </c>
      <c r="DJ43" s="12">
        <f t="shared" si="9"/>
        <v>0</v>
      </c>
      <c r="DK43" s="12">
        <f t="shared" si="9"/>
        <v>0</v>
      </c>
      <c r="DL43" s="12">
        <f t="shared" si="9"/>
        <v>0</v>
      </c>
      <c r="DM43" s="12">
        <f t="shared" si="9"/>
        <v>0</v>
      </c>
      <c r="DN43" s="12">
        <f t="shared" si="9"/>
        <v>0</v>
      </c>
      <c r="DO43" s="12">
        <f t="shared" si="9"/>
        <v>0</v>
      </c>
      <c r="DP43" s="12">
        <f t="shared" si="9"/>
        <v>0</v>
      </c>
      <c r="DQ43" s="12">
        <f t="shared" si="9"/>
        <v>0</v>
      </c>
      <c r="DR43" s="12">
        <f t="shared" si="9"/>
        <v>0</v>
      </c>
      <c r="DS43" s="12">
        <f t="shared" si="9"/>
        <v>0</v>
      </c>
      <c r="DT43" s="12">
        <f t="shared" si="9"/>
        <v>0</v>
      </c>
      <c r="DU43" s="12">
        <f t="shared" si="9"/>
        <v>0</v>
      </c>
      <c r="DV43" s="12">
        <f t="shared" si="9"/>
        <v>0</v>
      </c>
      <c r="DW43" s="12">
        <f t="shared" si="9"/>
        <v>0</v>
      </c>
      <c r="DX43" s="12">
        <f t="shared" si="9"/>
        <v>0</v>
      </c>
      <c r="DY43" s="12">
        <f t="shared" si="9"/>
        <v>0</v>
      </c>
      <c r="DZ43" s="12">
        <f t="shared" si="9"/>
        <v>0</v>
      </c>
      <c r="EA43" s="12">
        <f t="shared" si="9"/>
        <v>0</v>
      </c>
      <c r="EB43" s="12">
        <f t="shared" si="9"/>
        <v>0</v>
      </c>
      <c r="EC43" s="12">
        <f t="shared" ref="EC43:GJ43" si="10" xml:space="preserve"> EC$12</f>
        <v>0</v>
      </c>
      <c r="ED43" s="12">
        <f t="shared" si="10"/>
        <v>0</v>
      </c>
      <c r="EE43" s="12">
        <f t="shared" si="10"/>
        <v>0</v>
      </c>
      <c r="EF43" s="12">
        <f t="shared" si="10"/>
        <v>0</v>
      </c>
      <c r="EG43" s="12">
        <f t="shared" si="10"/>
        <v>0</v>
      </c>
      <c r="EH43" s="12">
        <f t="shared" si="10"/>
        <v>0</v>
      </c>
      <c r="EI43" s="12">
        <f t="shared" si="10"/>
        <v>0</v>
      </c>
      <c r="EJ43" s="12">
        <f t="shared" si="10"/>
        <v>0</v>
      </c>
      <c r="EK43" s="12">
        <f t="shared" si="10"/>
        <v>0</v>
      </c>
      <c r="EL43" s="12">
        <f t="shared" si="10"/>
        <v>0</v>
      </c>
      <c r="EM43" s="12">
        <f t="shared" si="10"/>
        <v>0</v>
      </c>
      <c r="EN43" s="12">
        <f t="shared" si="10"/>
        <v>0</v>
      </c>
      <c r="EO43" s="12">
        <f t="shared" si="10"/>
        <v>0</v>
      </c>
      <c r="EP43" s="12">
        <f t="shared" si="10"/>
        <v>0</v>
      </c>
      <c r="EQ43" s="12">
        <f t="shared" si="10"/>
        <v>0</v>
      </c>
      <c r="ER43" s="12">
        <f t="shared" si="10"/>
        <v>0</v>
      </c>
      <c r="ES43" s="12">
        <f t="shared" si="10"/>
        <v>0</v>
      </c>
      <c r="ET43" s="12">
        <f t="shared" si="10"/>
        <v>0</v>
      </c>
      <c r="EU43" s="12">
        <f t="shared" si="10"/>
        <v>0</v>
      </c>
      <c r="EV43" s="12">
        <f t="shared" si="10"/>
        <v>0</v>
      </c>
      <c r="EW43" s="12">
        <f t="shared" si="10"/>
        <v>0</v>
      </c>
      <c r="EX43" s="12">
        <f t="shared" si="10"/>
        <v>0</v>
      </c>
      <c r="EY43" s="12">
        <f t="shared" si="10"/>
        <v>0</v>
      </c>
      <c r="EZ43" s="12">
        <f t="shared" si="10"/>
        <v>0</v>
      </c>
      <c r="FA43" s="12">
        <f t="shared" si="10"/>
        <v>0</v>
      </c>
      <c r="FB43" s="12">
        <f t="shared" si="10"/>
        <v>0</v>
      </c>
      <c r="FC43" s="12">
        <f t="shared" si="10"/>
        <v>0</v>
      </c>
      <c r="FD43" s="12">
        <f t="shared" si="10"/>
        <v>0</v>
      </c>
      <c r="FE43" s="12">
        <f t="shared" si="10"/>
        <v>0</v>
      </c>
      <c r="FF43" s="12">
        <f t="shared" si="10"/>
        <v>0</v>
      </c>
      <c r="FG43" s="12">
        <f t="shared" si="10"/>
        <v>0</v>
      </c>
      <c r="FH43" s="12">
        <f t="shared" si="10"/>
        <v>0</v>
      </c>
      <c r="FI43" s="12">
        <f t="shared" si="10"/>
        <v>0</v>
      </c>
      <c r="FJ43" s="12">
        <f t="shared" si="10"/>
        <v>0</v>
      </c>
      <c r="FK43" s="12">
        <f t="shared" si="10"/>
        <v>0</v>
      </c>
      <c r="FL43" s="12">
        <f t="shared" si="10"/>
        <v>0</v>
      </c>
      <c r="FM43" s="12">
        <f t="shared" si="10"/>
        <v>0</v>
      </c>
      <c r="FN43" s="12">
        <f t="shared" si="10"/>
        <v>0</v>
      </c>
      <c r="FO43" s="12">
        <f t="shared" si="10"/>
        <v>0</v>
      </c>
      <c r="FP43" s="12">
        <f t="shared" si="10"/>
        <v>0</v>
      </c>
      <c r="FQ43" s="12">
        <f t="shared" si="10"/>
        <v>0</v>
      </c>
      <c r="FR43" s="12">
        <f t="shared" si="10"/>
        <v>0</v>
      </c>
      <c r="FS43" s="12">
        <f t="shared" si="10"/>
        <v>0</v>
      </c>
      <c r="FT43" s="12">
        <f t="shared" si="10"/>
        <v>0</v>
      </c>
      <c r="FU43" s="12">
        <f t="shared" si="10"/>
        <v>0</v>
      </c>
      <c r="FV43" s="12">
        <f t="shared" si="10"/>
        <v>0</v>
      </c>
      <c r="FW43" s="12">
        <f t="shared" si="10"/>
        <v>0</v>
      </c>
      <c r="FX43" s="12">
        <f t="shared" si="10"/>
        <v>0</v>
      </c>
      <c r="FY43" s="12">
        <f t="shared" si="10"/>
        <v>0</v>
      </c>
      <c r="FZ43" s="12">
        <f t="shared" si="10"/>
        <v>0</v>
      </c>
      <c r="GA43" s="12">
        <f t="shared" si="10"/>
        <v>0</v>
      </c>
      <c r="GB43" s="12">
        <f t="shared" si="10"/>
        <v>0</v>
      </c>
      <c r="GC43" s="12">
        <f t="shared" si="10"/>
        <v>0</v>
      </c>
      <c r="GD43" s="12">
        <f t="shared" si="10"/>
        <v>0</v>
      </c>
      <c r="GE43" s="12">
        <f t="shared" si="10"/>
        <v>0</v>
      </c>
      <c r="GF43" s="12">
        <f t="shared" si="10"/>
        <v>0</v>
      </c>
      <c r="GG43" s="12">
        <f t="shared" si="10"/>
        <v>0</v>
      </c>
      <c r="GH43" s="12">
        <f t="shared" si="10"/>
        <v>0</v>
      </c>
      <c r="GI43" s="12">
        <f t="shared" si="10"/>
        <v>0</v>
      </c>
      <c r="GJ43" s="12">
        <f t="shared" si="10"/>
        <v>0</v>
      </c>
    </row>
    <row r="44" spans="1:192" x14ac:dyDescent="0.25">
      <c r="E44" s="88" t="str">
        <f t="shared" ref="E44:BP44" si="11" xml:space="preserve"> E$41</f>
        <v>Senior debt DSCR applicable in year</v>
      </c>
      <c r="F44" s="88">
        <f t="shared" si="11"/>
        <v>0</v>
      </c>
      <c r="G44" s="88" t="str">
        <f t="shared" si="11"/>
        <v>ratio</v>
      </c>
      <c r="H44" s="88">
        <f t="shared" si="11"/>
        <v>0</v>
      </c>
      <c r="I44" s="88">
        <f t="shared" si="11"/>
        <v>0</v>
      </c>
      <c r="J44" s="88">
        <f t="shared" si="11"/>
        <v>0</v>
      </c>
      <c r="K44" s="88">
        <f t="shared" si="11"/>
        <v>0</v>
      </c>
      <c r="L44" s="88">
        <f t="shared" si="11"/>
        <v>0</v>
      </c>
      <c r="M44" s="88">
        <f t="shared" si="11"/>
        <v>0</v>
      </c>
      <c r="N44" s="88">
        <f t="shared" si="11"/>
        <v>0</v>
      </c>
      <c r="O44" s="88">
        <f t="shared" si="11"/>
        <v>0</v>
      </c>
      <c r="P44" s="88">
        <f t="shared" si="11"/>
        <v>0</v>
      </c>
      <c r="Q44" s="88">
        <f t="shared" si="11"/>
        <v>0</v>
      </c>
      <c r="R44" s="88">
        <f t="shared" si="11"/>
        <v>0</v>
      </c>
      <c r="S44" s="88">
        <f t="shared" si="11"/>
        <v>1.3</v>
      </c>
      <c r="T44" s="88">
        <f t="shared" si="11"/>
        <v>1.3</v>
      </c>
      <c r="U44" s="88">
        <f t="shared" si="11"/>
        <v>1.3</v>
      </c>
      <c r="V44" s="88">
        <f t="shared" si="11"/>
        <v>1.3</v>
      </c>
      <c r="W44" s="88">
        <f t="shared" si="11"/>
        <v>1.3</v>
      </c>
      <c r="X44" s="88">
        <f t="shared" si="11"/>
        <v>1.3</v>
      </c>
      <c r="Y44" s="88">
        <f t="shared" si="11"/>
        <v>1.3</v>
      </c>
      <c r="Z44" s="88">
        <f t="shared" si="11"/>
        <v>1.3</v>
      </c>
      <c r="AA44" s="88">
        <f t="shared" si="11"/>
        <v>1.3</v>
      </c>
      <c r="AB44" s="88">
        <f t="shared" si="11"/>
        <v>1.3</v>
      </c>
      <c r="AC44" s="88">
        <f t="shared" si="11"/>
        <v>1.3</v>
      </c>
      <c r="AD44" s="88">
        <f t="shared" si="11"/>
        <v>1.3</v>
      </c>
      <c r="AE44" s="88">
        <f t="shared" si="11"/>
        <v>1.3</v>
      </c>
      <c r="AF44" s="88">
        <f t="shared" si="11"/>
        <v>1.3</v>
      </c>
      <c r="AG44" s="88">
        <f t="shared" si="11"/>
        <v>1.3</v>
      </c>
      <c r="AH44" s="88">
        <f t="shared" si="11"/>
        <v>1.3</v>
      </c>
      <c r="AI44" s="88">
        <f t="shared" si="11"/>
        <v>1.3</v>
      </c>
      <c r="AJ44" s="88">
        <f t="shared" si="11"/>
        <v>1.3</v>
      </c>
      <c r="AK44" s="88">
        <f t="shared" si="11"/>
        <v>1.3</v>
      </c>
      <c r="AL44" s="88">
        <f t="shared" si="11"/>
        <v>1.3</v>
      </c>
      <c r="AM44" s="88">
        <f t="shared" si="11"/>
        <v>1.3</v>
      </c>
      <c r="AN44" s="88">
        <f t="shared" si="11"/>
        <v>1.3</v>
      </c>
      <c r="AO44" s="88">
        <f t="shared" si="11"/>
        <v>1.3</v>
      </c>
      <c r="AP44" s="88">
        <f t="shared" si="11"/>
        <v>1.3</v>
      </c>
      <c r="AQ44" s="88">
        <f t="shared" si="11"/>
        <v>1.3</v>
      </c>
      <c r="AR44" s="88">
        <f t="shared" si="11"/>
        <v>1.3</v>
      </c>
      <c r="AS44" s="88">
        <f t="shared" si="11"/>
        <v>1.3</v>
      </c>
      <c r="AT44" s="88">
        <f t="shared" si="11"/>
        <v>1.3</v>
      </c>
      <c r="AU44" s="88">
        <f t="shared" si="11"/>
        <v>1.3</v>
      </c>
      <c r="AV44" s="88">
        <f t="shared" si="11"/>
        <v>1.3</v>
      </c>
      <c r="AW44" s="88">
        <f t="shared" si="11"/>
        <v>1.3</v>
      </c>
      <c r="AX44" s="88">
        <f t="shared" si="11"/>
        <v>1.3</v>
      </c>
      <c r="AY44" s="88">
        <f t="shared" si="11"/>
        <v>1.3</v>
      </c>
      <c r="AZ44" s="88">
        <f t="shared" si="11"/>
        <v>1.3</v>
      </c>
      <c r="BA44" s="88">
        <f t="shared" si="11"/>
        <v>1.3</v>
      </c>
      <c r="BB44" s="88">
        <f t="shared" si="11"/>
        <v>1.3</v>
      </c>
      <c r="BC44" s="88">
        <f t="shared" si="11"/>
        <v>1.3</v>
      </c>
      <c r="BD44" s="88">
        <f t="shared" si="11"/>
        <v>1.3</v>
      </c>
      <c r="BE44" s="88">
        <f t="shared" si="11"/>
        <v>1.3</v>
      </c>
      <c r="BF44" s="88">
        <f t="shared" si="11"/>
        <v>1.3</v>
      </c>
      <c r="BG44" s="88">
        <f t="shared" si="11"/>
        <v>1.3</v>
      </c>
      <c r="BH44" s="88">
        <f t="shared" si="11"/>
        <v>1.3</v>
      </c>
      <c r="BI44" s="88">
        <f t="shared" si="11"/>
        <v>1.3</v>
      </c>
      <c r="BJ44" s="88">
        <f t="shared" si="11"/>
        <v>1.3</v>
      </c>
      <c r="BK44" s="88">
        <f t="shared" si="11"/>
        <v>1.3</v>
      </c>
      <c r="BL44" s="88">
        <f t="shared" si="11"/>
        <v>1.3</v>
      </c>
      <c r="BM44" s="88">
        <f t="shared" si="11"/>
        <v>1.3</v>
      </c>
      <c r="BN44" s="88">
        <f t="shared" si="11"/>
        <v>1.3</v>
      </c>
      <c r="BO44" s="88">
        <f t="shared" si="11"/>
        <v>0</v>
      </c>
      <c r="BP44" s="88">
        <f t="shared" si="11"/>
        <v>0</v>
      </c>
      <c r="BQ44" s="88">
        <f t="shared" ref="BQ44:EB44" si="12" xml:space="preserve"> BQ$41</f>
        <v>0</v>
      </c>
      <c r="BR44" s="88">
        <f t="shared" si="12"/>
        <v>0</v>
      </c>
      <c r="BS44" s="88">
        <f t="shared" si="12"/>
        <v>0</v>
      </c>
      <c r="BT44" s="88">
        <f t="shared" si="12"/>
        <v>0</v>
      </c>
      <c r="BU44" s="88">
        <f t="shared" si="12"/>
        <v>0</v>
      </c>
      <c r="BV44" s="88">
        <f t="shared" si="12"/>
        <v>0</v>
      </c>
      <c r="BW44" s="88">
        <f t="shared" si="12"/>
        <v>0</v>
      </c>
      <c r="BX44" s="88">
        <f t="shared" si="12"/>
        <v>0</v>
      </c>
      <c r="BY44" s="88">
        <f t="shared" si="12"/>
        <v>0</v>
      </c>
      <c r="BZ44" s="88">
        <f t="shared" si="12"/>
        <v>0</v>
      </c>
      <c r="CA44" s="88">
        <f t="shared" si="12"/>
        <v>0</v>
      </c>
      <c r="CB44" s="88">
        <f t="shared" si="12"/>
        <v>0</v>
      </c>
      <c r="CC44" s="88">
        <f t="shared" si="12"/>
        <v>0</v>
      </c>
      <c r="CD44" s="88">
        <f t="shared" si="12"/>
        <v>0</v>
      </c>
      <c r="CE44" s="88">
        <f t="shared" si="12"/>
        <v>0</v>
      </c>
      <c r="CF44" s="88">
        <f t="shared" si="12"/>
        <v>0</v>
      </c>
      <c r="CG44" s="88">
        <f t="shared" si="12"/>
        <v>0</v>
      </c>
      <c r="CH44" s="88">
        <f t="shared" si="12"/>
        <v>0</v>
      </c>
      <c r="CI44" s="88">
        <f t="shared" si="12"/>
        <v>0</v>
      </c>
      <c r="CJ44" s="88">
        <f t="shared" si="12"/>
        <v>0</v>
      </c>
      <c r="CK44" s="88">
        <f t="shared" si="12"/>
        <v>0</v>
      </c>
      <c r="CL44" s="88">
        <f t="shared" si="12"/>
        <v>0</v>
      </c>
      <c r="CM44" s="88">
        <f t="shared" si="12"/>
        <v>0</v>
      </c>
      <c r="CN44" s="88">
        <f t="shared" si="12"/>
        <v>0</v>
      </c>
      <c r="CO44" s="88">
        <f t="shared" si="12"/>
        <v>0</v>
      </c>
      <c r="CP44" s="88">
        <f t="shared" si="12"/>
        <v>0</v>
      </c>
      <c r="CQ44" s="88">
        <f t="shared" si="12"/>
        <v>0</v>
      </c>
      <c r="CR44" s="88">
        <f t="shared" si="12"/>
        <v>0</v>
      </c>
      <c r="CS44" s="88">
        <f t="shared" si="12"/>
        <v>0</v>
      </c>
      <c r="CT44" s="88">
        <f t="shared" si="12"/>
        <v>0</v>
      </c>
      <c r="CU44" s="88">
        <f t="shared" si="12"/>
        <v>0</v>
      </c>
      <c r="CV44" s="88">
        <f t="shared" si="12"/>
        <v>0</v>
      </c>
      <c r="CW44" s="88">
        <f t="shared" si="12"/>
        <v>0</v>
      </c>
      <c r="CX44" s="88">
        <f t="shared" si="12"/>
        <v>0</v>
      </c>
      <c r="CY44" s="88">
        <f t="shared" si="12"/>
        <v>0</v>
      </c>
      <c r="CZ44" s="88">
        <f t="shared" si="12"/>
        <v>0</v>
      </c>
      <c r="DA44" s="88">
        <f t="shared" si="12"/>
        <v>0</v>
      </c>
      <c r="DB44" s="88">
        <f t="shared" si="12"/>
        <v>0</v>
      </c>
      <c r="DC44" s="88">
        <f t="shared" si="12"/>
        <v>0</v>
      </c>
      <c r="DD44" s="88">
        <f t="shared" si="12"/>
        <v>0</v>
      </c>
      <c r="DE44" s="88">
        <f t="shared" si="12"/>
        <v>0</v>
      </c>
      <c r="DF44" s="88">
        <f t="shared" si="12"/>
        <v>0</v>
      </c>
      <c r="DG44" s="88">
        <f t="shared" si="12"/>
        <v>0</v>
      </c>
      <c r="DH44" s="88">
        <f t="shared" si="12"/>
        <v>0</v>
      </c>
      <c r="DI44" s="88">
        <f t="shared" si="12"/>
        <v>0</v>
      </c>
      <c r="DJ44" s="88">
        <f t="shared" si="12"/>
        <v>0</v>
      </c>
      <c r="DK44" s="88">
        <f t="shared" si="12"/>
        <v>0</v>
      </c>
      <c r="DL44" s="88">
        <f t="shared" si="12"/>
        <v>0</v>
      </c>
      <c r="DM44" s="88">
        <f t="shared" si="12"/>
        <v>0</v>
      </c>
      <c r="DN44" s="88">
        <f t="shared" si="12"/>
        <v>0</v>
      </c>
      <c r="DO44" s="88">
        <f t="shared" si="12"/>
        <v>0</v>
      </c>
      <c r="DP44" s="88">
        <f t="shared" si="12"/>
        <v>0</v>
      </c>
      <c r="DQ44" s="88">
        <f t="shared" si="12"/>
        <v>0</v>
      </c>
      <c r="DR44" s="88">
        <f t="shared" si="12"/>
        <v>0</v>
      </c>
      <c r="DS44" s="88">
        <f t="shared" si="12"/>
        <v>0</v>
      </c>
      <c r="DT44" s="88">
        <f t="shared" si="12"/>
        <v>0</v>
      </c>
      <c r="DU44" s="88">
        <f t="shared" si="12"/>
        <v>0</v>
      </c>
      <c r="DV44" s="88">
        <f t="shared" si="12"/>
        <v>0</v>
      </c>
      <c r="DW44" s="88">
        <f t="shared" si="12"/>
        <v>0</v>
      </c>
      <c r="DX44" s="88">
        <f t="shared" si="12"/>
        <v>0</v>
      </c>
      <c r="DY44" s="88">
        <f t="shared" si="12"/>
        <v>0</v>
      </c>
      <c r="DZ44" s="88">
        <f t="shared" si="12"/>
        <v>0</v>
      </c>
      <c r="EA44" s="88">
        <f t="shared" si="12"/>
        <v>0</v>
      </c>
      <c r="EB44" s="88">
        <f t="shared" si="12"/>
        <v>0</v>
      </c>
      <c r="EC44" s="88">
        <f t="shared" ref="EC44:GJ44" si="13" xml:space="preserve"> EC$41</f>
        <v>0</v>
      </c>
      <c r="ED44" s="88">
        <f t="shared" si="13"/>
        <v>0</v>
      </c>
      <c r="EE44" s="88">
        <f t="shared" si="13"/>
        <v>0</v>
      </c>
      <c r="EF44" s="88">
        <f t="shared" si="13"/>
        <v>0</v>
      </c>
      <c r="EG44" s="88">
        <f t="shared" si="13"/>
        <v>0</v>
      </c>
      <c r="EH44" s="88">
        <f t="shared" si="13"/>
        <v>0</v>
      </c>
      <c r="EI44" s="88">
        <f t="shared" si="13"/>
        <v>0</v>
      </c>
      <c r="EJ44" s="88">
        <f t="shared" si="13"/>
        <v>0</v>
      </c>
      <c r="EK44" s="88">
        <f t="shared" si="13"/>
        <v>0</v>
      </c>
      <c r="EL44" s="88">
        <f t="shared" si="13"/>
        <v>0</v>
      </c>
      <c r="EM44" s="88">
        <f t="shared" si="13"/>
        <v>0</v>
      </c>
      <c r="EN44" s="88">
        <f t="shared" si="13"/>
        <v>0</v>
      </c>
      <c r="EO44" s="88">
        <f t="shared" si="13"/>
        <v>0</v>
      </c>
      <c r="EP44" s="88">
        <f t="shared" si="13"/>
        <v>0</v>
      </c>
      <c r="EQ44" s="88">
        <f t="shared" si="13"/>
        <v>0</v>
      </c>
      <c r="ER44" s="88">
        <f t="shared" si="13"/>
        <v>0</v>
      </c>
      <c r="ES44" s="88">
        <f t="shared" si="13"/>
        <v>0</v>
      </c>
      <c r="ET44" s="88">
        <f t="shared" si="13"/>
        <v>0</v>
      </c>
      <c r="EU44" s="88">
        <f t="shared" si="13"/>
        <v>0</v>
      </c>
      <c r="EV44" s="88">
        <f t="shared" si="13"/>
        <v>0</v>
      </c>
      <c r="EW44" s="88">
        <f t="shared" si="13"/>
        <v>0</v>
      </c>
      <c r="EX44" s="88">
        <f t="shared" si="13"/>
        <v>0</v>
      </c>
      <c r="EY44" s="88">
        <f t="shared" si="13"/>
        <v>0</v>
      </c>
      <c r="EZ44" s="88">
        <f t="shared" si="13"/>
        <v>0</v>
      </c>
      <c r="FA44" s="88">
        <f t="shared" si="13"/>
        <v>0</v>
      </c>
      <c r="FB44" s="88">
        <f t="shared" si="13"/>
        <v>0</v>
      </c>
      <c r="FC44" s="88">
        <f t="shared" si="13"/>
        <v>0</v>
      </c>
      <c r="FD44" s="88">
        <f t="shared" si="13"/>
        <v>0</v>
      </c>
      <c r="FE44" s="88">
        <f t="shared" si="13"/>
        <v>0</v>
      </c>
      <c r="FF44" s="88">
        <f t="shared" si="13"/>
        <v>0</v>
      </c>
      <c r="FG44" s="88">
        <f t="shared" si="13"/>
        <v>0</v>
      </c>
      <c r="FH44" s="88">
        <f t="shared" si="13"/>
        <v>0</v>
      </c>
      <c r="FI44" s="88">
        <f t="shared" si="13"/>
        <v>0</v>
      </c>
      <c r="FJ44" s="88">
        <f t="shared" si="13"/>
        <v>0</v>
      </c>
      <c r="FK44" s="88">
        <f t="shared" si="13"/>
        <v>0</v>
      </c>
      <c r="FL44" s="88">
        <f t="shared" si="13"/>
        <v>0</v>
      </c>
      <c r="FM44" s="88">
        <f t="shared" si="13"/>
        <v>0</v>
      </c>
      <c r="FN44" s="88">
        <f t="shared" si="13"/>
        <v>0</v>
      </c>
      <c r="FO44" s="88">
        <f t="shared" si="13"/>
        <v>0</v>
      </c>
      <c r="FP44" s="88">
        <f t="shared" si="13"/>
        <v>0</v>
      </c>
      <c r="FQ44" s="88">
        <f t="shared" si="13"/>
        <v>0</v>
      </c>
      <c r="FR44" s="88">
        <f t="shared" si="13"/>
        <v>0</v>
      </c>
      <c r="FS44" s="88">
        <f t="shared" si="13"/>
        <v>0</v>
      </c>
      <c r="FT44" s="88">
        <f t="shared" si="13"/>
        <v>0</v>
      </c>
      <c r="FU44" s="88">
        <f t="shared" si="13"/>
        <v>0</v>
      </c>
      <c r="FV44" s="88">
        <f t="shared" si="13"/>
        <v>0</v>
      </c>
      <c r="FW44" s="88">
        <f t="shared" si="13"/>
        <v>0</v>
      </c>
      <c r="FX44" s="88">
        <f t="shared" si="13"/>
        <v>0</v>
      </c>
      <c r="FY44" s="88">
        <f t="shared" si="13"/>
        <v>0</v>
      </c>
      <c r="FZ44" s="88">
        <f t="shared" si="13"/>
        <v>0</v>
      </c>
      <c r="GA44" s="88">
        <f t="shared" si="13"/>
        <v>0</v>
      </c>
      <c r="GB44" s="88">
        <f t="shared" si="13"/>
        <v>0</v>
      </c>
      <c r="GC44" s="88">
        <f t="shared" si="13"/>
        <v>0</v>
      </c>
      <c r="GD44" s="88">
        <f t="shared" si="13"/>
        <v>0</v>
      </c>
      <c r="GE44" s="88">
        <f t="shared" si="13"/>
        <v>0</v>
      </c>
      <c r="GF44" s="88">
        <f t="shared" si="13"/>
        <v>0</v>
      </c>
      <c r="GG44" s="88">
        <f t="shared" si="13"/>
        <v>0</v>
      </c>
      <c r="GH44" s="88">
        <f t="shared" si="13"/>
        <v>0</v>
      </c>
      <c r="GI44" s="88">
        <f t="shared" si="13"/>
        <v>0</v>
      </c>
      <c r="GJ44" s="88">
        <f t="shared" si="13"/>
        <v>0</v>
      </c>
    </row>
    <row r="45" spans="1:192" x14ac:dyDescent="0.25">
      <c r="E45" s="200" t="str">
        <f xml:space="preserve"> Time!E$161</f>
        <v>Senior debt repayment flag</v>
      </c>
      <c r="F45" s="200">
        <f xml:space="preserve"> Time!F$161</f>
        <v>0</v>
      </c>
      <c r="G45" s="200" t="str">
        <f xml:space="preserve"> Time!G$161</f>
        <v>flag</v>
      </c>
      <c r="H45" s="200">
        <f xml:space="preserve"> Time!H$161</f>
        <v>48</v>
      </c>
      <c r="I45" s="200">
        <f xml:space="preserve"> Time!I$161</f>
        <v>0</v>
      </c>
      <c r="J45" s="200">
        <f xml:space="preserve"> Time!J$161</f>
        <v>0</v>
      </c>
      <c r="K45" s="200">
        <f xml:space="preserve"> Time!K$161</f>
        <v>0</v>
      </c>
      <c r="L45" s="200">
        <f xml:space="preserve"> Time!L$161</f>
        <v>0</v>
      </c>
      <c r="M45" s="200">
        <f xml:space="preserve"> Time!M$161</f>
        <v>0</v>
      </c>
      <c r="N45" s="200">
        <f xml:space="preserve"> Time!N$161</f>
        <v>0</v>
      </c>
      <c r="O45" s="200">
        <f xml:space="preserve"> Time!O$161</f>
        <v>0</v>
      </c>
      <c r="P45" s="200">
        <f xml:space="preserve"> Time!P$161</f>
        <v>0</v>
      </c>
      <c r="Q45" s="200">
        <f xml:space="preserve"> Time!Q$161</f>
        <v>0</v>
      </c>
      <c r="R45" s="200">
        <f xml:space="preserve"> Time!R$161</f>
        <v>0</v>
      </c>
      <c r="S45" s="200">
        <f xml:space="preserve"> Time!S$161</f>
        <v>1</v>
      </c>
      <c r="T45" s="200">
        <f xml:space="preserve"> Time!T$161</f>
        <v>1</v>
      </c>
      <c r="U45" s="200">
        <f xml:space="preserve"> Time!U$161</f>
        <v>1</v>
      </c>
      <c r="V45" s="200">
        <f xml:space="preserve"> Time!V$161</f>
        <v>1</v>
      </c>
      <c r="W45" s="200">
        <f xml:space="preserve"> Time!W$161</f>
        <v>1</v>
      </c>
      <c r="X45" s="200">
        <f xml:space="preserve"> Time!X$161</f>
        <v>1</v>
      </c>
      <c r="Y45" s="200">
        <f xml:space="preserve"> Time!Y$161</f>
        <v>1</v>
      </c>
      <c r="Z45" s="200">
        <f xml:space="preserve"> Time!Z$161</f>
        <v>1</v>
      </c>
      <c r="AA45" s="200">
        <f xml:space="preserve"> Time!AA$161</f>
        <v>1</v>
      </c>
      <c r="AB45" s="200">
        <f xml:space="preserve"> Time!AB$161</f>
        <v>1</v>
      </c>
      <c r="AC45" s="200">
        <f xml:space="preserve"> Time!AC$161</f>
        <v>1</v>
      </c>
      <c r="AD45" s="200">
        <f xml:space="preserve"> Time!AD$161</f>
        <v>1</v>
      </c>
      <c r="AE45" s="200">
        <f xml:space="preserve"> Time!AE$161</f>
        <v>1</v>
      </c>
      <c r="AF45" s="200">
        <f xml:space="preserve"> Time!AF$161</f>
        <v>1</v>
      </c>
      <c r="AG45" s="200">
        <f xml:space="preserve"> Time!AG$161</f>
        <v>1</v>
      </c>
      <c r="AH45" s="200">
        <f xml:space="preserve"> Time!AH$161</f>
        <v>1</v>
      </c>
      <c r="AI45" s="200">
        <f xml:space="preserve"> Time!AI$161</f>
        <v>1</v>
      </c>
      <c r="AJ45" s="200">
        <f xml:space="preserve"> Time!AJ$161</f>
        <v>1</v>
      </c>
      <c r="AK45" s="200">
        <f xml:space="preserve"> Time!AK$161</f>
        <v>1</v>
      </c>
      <c r="AL45" s="200">
        <f xml:space="preserve"> Time!AL$161</f>
        <v>1</v>
      </c>
      <c r="AM45" s="200">
        <f xml:space="preserve"> Time!AM$161</f>
        <v>1</v>
      </c>
      <c r="AN45" s="200">
        <f xml:space="preserve"> Time!AN$161</f>
        <v>1</v>
      </c>
      <c r="AO45" s="200">
        <f xml:space="preserve"> Time!AO$161</f>
        <v>1</v>
      </c>
      <c r="AP45" s="200">
        <f xml:space="preserve"> Time!AP$161</f>
        <v>1</v>
      </c>
      <c r="AQ45" s="200">
        <f xml:space="preserve"> Time!AQ$161</f>
        <v>1</v>
      </c>
      <c r="AR45" s="200">
        <f xml:space="preserve"> Time!AR$161</f>
        <v>1</v>
      </c>
      <c r="AS45" s="200">
        <f xml:space="preserve"> Time!AS$161</f>
        <v>1</v>
      </c>
      <c r="AT45" s="200">
        <f xml:space="preserve"> Time!AT$161</f>
        <v>1</v>
      </c>
      <c r="AU45" s="200">
        <f xml:space="preserve"> Time!AU$161</f>
        <v>1</v>
      </c>
      <c r="AV45" s="200">
        <f xml:space="preserve"> Time!AV$161</f>
        <v>1</v>
      </c>
      <c r="AW45" s="200">
        <f xml:space="preserve"> Time!AW$161</f>
        <v>1</v>
      </c>
      <c r="AX45" s="200">
        <f xml:space="preserve"> Time!AX$161</f>
        <v>1</v>
      </c>
      <c r="AY45" s="200">
        <f xml:space="preserve"> Time!AY$161</f>
        <v>1</v>
      </c>
      <c r="AZ45" s="200">
        <f xml:space="preserve"> Time!AZ$161</f>
        <v>1</v>
      </c>
      <c r="BA45" s="200">
        <f xml:space="preserve"> Time!BA$161</f>
        <v>1</v>
      </c>
      <c r="BB45" s="200">
        <f xml:space="preserve"> Time!BB$161</f>
        <v>1</v>
      </c>
      <c r="BC45" s="200">
        <f xml:space="preserve"> Time!BC$161</f>
        <v>1</v>
      </c>
      <c r="BD45" s="200">
        <f xml:space="preserve"> Time!BD$161</f>
        <v>1</v>
      </c>
      <c r="BE45" s="200">
        <f xml:space="preserve"> Time!BE$161</f>
        <v>1</v>
      </c>
      <c r="BF45" s="200">
        <f xml:space="preserve"> Time!BF$161</f>
        <v>1</v>
      </c>
      <c r="BG45" s="200">
        <f xml:space="preserve"> Time!BG$161</f>
        <v>1</v>
      </c>
      <c r="BH45" s="200">
        <f xml:space="preserve"> Time!BH$161</f>
        <v>1</v>
      </c>
      <c r="BI45" s="200">
        <f xml:space="preserve"> Time!BI$161</f>
        <v>1</v>
      </c>
      <c r="BJ45" s="200">
        <f xml:space="preserve"> Time!BJ$161</f>
        <v>1</v>
      </c>
      <c r="BK45" s="200">
        <f xml:space="preserve"> Time!BK$161</f>
        <v>1</v>
      </c>
      <c r="BL45" s="200">
        <f xml:space="preserve"> Time!BL$161</f>
        <v>1</v>
      </c>
      <c r="BM45" s="200">
        <f xml:space="preserve"> Time!BM$161</f>
        <v>1</v>
      </c>
      <c r="BN45" s="200">
        <f xml:space="preserve"> Time!BN$161</f>
        <v>1</v>
      </c>
      <c r="BO45" s="200">
        <f xml:space="preserve"> Time!BO$161</f>
        <v>0</v>
      </c>
      <c r="BP45" s="200">
        <f xml:space="preserve"> Time!BP$161</f>
        <v>0</v>
      </c>
      <c r="BQ45" s="200">
        <f xml:space="preserve"> Time!BQ$161</f>
        <v>0</v>
      </c>
      <c r="BR45" s="200">
        <f xml:space="preserve"> Time!BR$161</f>
        <v>0</v>
      </c>
      <c r="BS45" s="200">
        <f xml:space="preserve"> Time!BS$161</f>
        <v>0</v>
      </c>
      <c r="BT45" s="200">
        <f xml:space="preserve"> Time!BT$161</f>
        <v>0</v>
      </c>
      <c r="BU45" s="200">
        <f xml:space="preserve"> Time!BU$161</f>
        <v>0</v>
      </c>
      <c r="BV45" s="200">
        <f xml:space="preserve"> Time!BV$161</f>
        <v>0</v>
      </c>
      <c r="BW45" s="200">
        <f xml:space="preserve"> Time!BW$161</f>
        <v>0</v>
      </c>
      <c r="BX45" s="200">
        <f xml:space="preserve"> Time!BX$161</f>
        <v>0</v>
      </c>
      <c r="BY45" s="200">
        <f xml:space="preserve"> Time!BY$161</f>
        <v>0</v>
      </c>
      <c r="BZ45" s="200">
        <f xml:space="preserve"> Time!BZ$161</f>
        <v>0</v>
      </c>
      <c r="CA45" s="200">
        <f xml:space="preserve"> Time!CA$161</f>
        <v>0</v>
      </c>
      <c r="CB45" s="200">
        <f xml:space="preserve"> Time!CB$161</f>
        <v>0</v>
      </c>
      <c r="CC45" s="200">
        <f xml:space="preserve"> Time!CC$161</f>
        <v>0</v>
      </c>
      <c r="CD45" s="200">
        <f xml:space="preserve"> Time!CD$161</f>
        <v>0</v>
      </c>
      <c r="CE45" s="200">
        <f xml:space="preserve"> Time!CE$161</f>
        <v>0</v>
      </c>
      <c r="CF45" s="200">
        <f xml:space="preserve"> Time!CF$161</f>
        <v>0</v>
      </c>
      <c r="CG45" s="200">
        <f xml:space="preserve"> Time!CG$161</f>
        <v>0</v>
      </c>
      <c r="CH45" s="200">
        <f xml:space="preserve"> Time!CH$161</f>
        <v>0</v>
      </c>
      <c r="CI45" s="200">
        <f xml:space="preserve"> Time!CI$161</f>
        <v>0</v>
      </c>
      <c r="CJ45" s="200">
        <f xml:space="preserve"> Time!CJ$161</f>
        <v>0</v>
      </c>
      <c r="CK45" s="200">
        <f xml:space="preserve"> Time!CK$161</f>
        <v>0</v>
      </c>
      <c r="CL45" s="200">
        <f xml:space="preserve"> Time!CL$161</f>
        <v>0</v>
      </c>
      <c r="CM45" s="200">
        <f xml:space="preserve"> Time!CM$161</f>
        <v>0</v>
      </c>
      <c r="CN45" s="200">
        <f xml:space="preserve"> Time!CN$161</f>
        <v>0</v>
      </c>
      <c r="CO45" s="200">
        <f xml:space="preserve"> Time!CO$161</f>
        <v>0</v>
      </c>
      <c r="CP45" s="200">
        <f xml:space="preserve"> Time!CP$161</f>
        <v>0</v>
      </c>
      <c r="CQ45" s="200">
        <f xml:space="preserve"> Time!CQ$161</f>
        <v>0</v>
      </c>
      <c r="CR45" s="200">
        <f xml:space="preserve"> Time!CR$161</f>
        <v>0</v>
      </c>
      <c r="CS45" s="200">
        <f xml:space="preserve"> Time!CS$161</f>
        <v>0</v>
      </c>
      <c r="CT45" s="200">
        <f xml:space="preserve"> Time!CT$161</f>
        <v>0</v>
      </c>
      <c r="CU45" s="200">
        <f xml:space="preserve"> Time!CU$161</f>
        <v>0</v>
      </c>
      <c r="CV45" s="200">
        <f xml:space="preserve"> Time!CV$161</f>
        <v>0</v>
      </c>
      <c r="CW45" s="200">
        <f xml:space="preserve"> Time!CW$161</f>
        <v>0</v>
      </c>
      <c r="CX45" s="200">
        <f xml:space="preserve"> Time!CX$161</f>
        <v>0</v>
      </c>
      <c r="CY45" s="200">
        <f xml:space="preserve"> Time!CY$161</f>
        <v>0</v>
      </c>
      <c r="CZ45" s="200">
        <f xml:space="preserve"> Time!CZ$161</f>
        <v>0</v>
      </c>
      <c r="DA45" s="200">
        <f xml:space="preserve"> Time!DA$161</f>
        <v>0</v>
      </c>
      <c r="DB45" s="200">
        <f xml:space="preserve"> Time!DB$161</f>
        <v>0</v>
      </c>
      <c r="DC45" s="200">
        <f xml:space="preserve"> Time!DC$161</f>
        <v>0</v>
      </c>
      <c r="DD45" s="200">
        <f xml:space="preserve"> Time!DD$161</f>
        <v>0</v>
      </c>
      <c r="DE45" s="200">
        <f xml:space="preserve"> Time!DE$161</f>
        <v>0</v>
      </c>
      <c r="DF45" s="200">
        <f xml:space="preserve"> Time!DF$161</f>
        <v>0</v>
      </c>
      <c r="DG45" s="200">
        <f xml:space="preserve"> Time!DG$161</f>
        <v>0</v>
      </c>
      <c r="DH45" s="200">
        <f xml:space="preserve"> Time!DH$161</f>
        <v>0</v>
      </c>
      <c r="DI45" s="200">
        <f xml:space="preserve"> Time!DI$161</f>
        <v>0</v>
      </c>
      <c r="DJ45" s="200">
        <f xml:space="preserve"> Time!DJ$161</f>
        <v>0</v>
      </c>
      <c r="DK45" s="200">
        <f xml:space="preserve"> Time!DK$161</f>
        <v>0</v>
      </c>
      <c r="DL45" s="200">
        <f xml:space="preserve"> Time!DL$161</f>
        <v>0</v>
      </c>
      <c r="DM45" s="200">
        <f xml:space="preserve"> Time!DM$161</f>
        <v>0</v>
      </c>
      <c r="DN45" s="200">
        <f xml:space="preserve"> Time!DN$161</f>
        <v>0</v>
      </c>
      <c r="DO45" s="200">
        <f xml:space="preserve"> Time!DO$161</f>
        <v>0</v>
      </c>
      <c r="DP45" s="200">
        <f xml:space="preserve"> Time!DP$161</f>
        <v>0</v>
      </c>
      <c r="DQ45" s="200">
        <f xml:space="preserve"> Time!DQ$161</f>
        <v>0</v>
      </c>
      <c r="DR45" s="200">
        <f xml:space="preserve"> Time!DR$161</f>
        <v>0</v>
      </c>
      <c r="DS45" s="200">
        <f xml:space="preserve"> Time!DS$161</f>
        <v>0</v>
      </c>
      <c r="DT45" s="200">
        <f xml:space="preserve"> Time!DT$161</f>
        <v>0</v>
      </c>
      <c r="DU45" s="200">
        <f xml:space="preserve"> Time!DU$161</f>
        <v>0</v>
      </c>
      <c r="DV45" s="200">
        <f xml:space="preserve"> Time!DV$161</f>
        <v>0</v>
      </c>
      <c r="DW45" s="200">
        <f xml:space="preserve"> Time!DW$161</f>
        <v>0</v>
      </c>
      <c r="DX45" s="200">
        <f xml:space="preserve"> Time!DX$161</f>
        <v>0</v>
      </c>
      <c r="DY45" s="200">
        <f xml:space="preserve"> Time!DY$161</f>
        <v>0</v>
      </c>
      <c r="DZ45" s="200">
        <f xml:space="preserve"> Time!DZ$161</f>
        <v>0</v>
      </c>
      <c r="EA45" s="200">
        <f xml:space="preserve"> Time!EA$161</f>
        <v>0</v>
      </c>
      <c r="EB45" s="200">
        <f xml:space="preserve"> Time!EB$161</f>
        <v>0</v>
      </c>
      <c r="EC45" s="200">
        <f xml:space="preserve"> Time!EC$161</f>
        <v>0</v>
      </c>
      <c r="ED45" s="200">
        <f xml:space="preserve"> Time!ED$161</f>
        <v>0</v>
      </c>
      <c r="EE45" s="200">
        <f xml:space="preserve"> Time!EE$161</f>
        <v>0</v>
      </c>
      <c r="EF45" s="200">
        <f xml:space="preserve"> Time!EF$161</f>
        <v>0</v>
      </c>
      <c r="EG45" s="200">
        <f xml:space="preserve"> Time!EG$161</f>
        <v>0</v>
      </c>
      <c r="EH45" s="200">
        <f xml:space="preserve"> Time!EH$161</f>
        <v>0</v>
      </c>
      <c r="EI45" s="200">
        <f xml:space="preserve"> Time!EI$161</f>
        <v>0</v>
      </c>
      <c r="EJ45" s="200">
        <f xml:space="preserve"> Time!EJ$161</f>
        <v>0</v>
      </c>
      <c r="EK45" s="200">
        <f xml:space="preserve"> Time!EK$161</f>
        <v>0</v>
      </c>
      <c r="EL45" s="200">
        <f xml:space="preserve"> Time!EL$161</f>
        <v>0</v>
      </c>
      <c r="EM45" s="200">
        <f xml:space="preserve"> Time!EM$161</f>
        <v>0</v>
      </c>
      <c r="EN45" s="200">
        <f xml:space="preserve"> Time!EN$161</f>
        <v>0</v>
      </c>
      <c r="EO45" s="200">
        <f xml:space="preserve"> Time!EO$161</f>
        <v>0</v>
      </c>
      <c r="EP45" s="200">
        <f xml:space="preserve"> Time!EP$161</f>
        <v>0</v>
      </c>
      <c r="EQ45" s="200">
        <f xml:space="preserve"> Time!EQ$161</f>
        <v>0</v>
      </c>
      <c r="ER45" s="200">
        <f xml:space="preserve"> Time!ER$161</f>
        <v>0</v>
      </c>
      <c r="ES45" s="200">
        <f xml:space="preserve"> Time!ES$161</f>
        <v>0</v>
      </c>
      <c r="ET45" s="200">
        <f xml:space="preserve"> Time!ET$161</f>
        <v>0</v>
      </c>
      <c r="EU45" s="200">
        <f xml:space="preserve"> Time!EU$161</f>
        <v>0</v>
      </c>
      <c r="EV45" s="200">
        <f xml:space="preserve"> Time!EV$161</f>
        <v>0</v>
      </c>
      <c r="EW45" s="200">
        <f xml:space="preserve"> Time!EW$161</f>
        <v>0</v>
      </c>
      <c r="EX45" s="200">
        <f xml:space="preserve"> Time!EX$161</f>
        <v>0</v>
      </c>
      <c r="EY45" s="200">
        <f xml:space="preserve"> Time!EY$161</f>
        <v>0</v>
      </c>
      <c r="EZ45" s="200">
        <f xml:space="preserve"> Time!EZ$161</f>
        <v>0</v>
      </c>
      <c r="FA45" s="200">
        <f xml:space="preserve"> Time!FA$161</f>
        <v>0</v>
      </c>
      <c r="FB45" s="200">
        <f xml:space="preserve"> Time!FB$161</f>
        <v>0</v>
      </c>
      <c r="FC45" s="200">
        <f xml:space="preserve"> Time!FC$161</f>
        <v>0</v>
      </c>
      <c r="FD45" s="200">
        <f xml:space="preserve"> Time!FD$161</f>
        <v>0</v>
      </c>
      <c r="FE45" s="200">
        <f xml:space="preserve"> Time!FE$161</f>
        <v>0</v>
      </c>
      <c r="FF45" s="200">
        <f xml:space="preserve"> Time!FF$161</f>
        <v>0</v>
      </c>
      <c r="FG45" s="200">
        <f xml:space="preserve"> Time!FG$161</f>
        <v>0</v>
      </c>
      <c r="FH45" s="200">
        <f xml:space="preserve"> Time!FH$161</f>
        <v>0</v>
      </c>
      <c r="FI45" s="200">
        <f xml:space="preserve"> Time!FI$161</f>
        <v>0</v>
      </c>
      <c r="FJ45" s="200">
        <f xml:space="preserve"> Time!FJ$161</f>
        <v>0</v>
      </c>
      <c r="FK45" s="200">
        <f xml:space="preserve"> Time!FK$161</f>
        <v>0</v>
      </c>
      <c r="FL45" s="200">
        <f xml:space="preserve"> Time!FL$161</f>
        <v>0</v>
      </c>
      <c r="FM45" s="200">
        <f xml:space="preserve"> Time!FM$161</f>
        <v>0</v>
      </c>
      <c r="FN45" s="200">
        <f xml:space="preserve"> Time!FN$161</f>
        <v>0</v>
      </c>
      <c r="FO45" s="200">
        <f xml:space="preserve"> Time!FO$161</f>
        <v>0</v>
      </c>
      <c r="FP45" s="200">
        <f xml:space="preserve"> Time!FP$161</f>
        <v>0</v>
      </c>
      <c r="FQ45" s="200">
        <f xml:space="preserve"> Time!FQ$161</f>
        <v>0</v>
      </c>
      <c r="FR45" s="200">
        <f xml:space="preserve"> Time!FR$161</f>
        <v>0</v>
      </c>
      <c r="FS45" s="200">
        <f xml:space="preserve"> Time!FS$161</f>
        <v>0</v>
      </c>
      <c r="FT45" s="200">
        <f xml:space="preserve"> Time!FT$161</f>
        <v>0</v>
      </c>
      <c r="FU45" s="200">
        <f xml:space="preserve"> Time!FU$161</f>
        <v>0</v>
      </c>
      <c r="FV45" s="200">
        <f xml:space="preserve"> Time!FV$161</f>
        <v>0</v>
      </c>
      <c r="FW45" s="200">
        <f xml:space="preserve"> Time!FW$161</f>
        <v>0</v>
      </c>
      <c r="FX45" s="200">
        <f xml:space="preserve"> Time!FX$161</f>
        <v>0</v>
      </c>
      <c r="FY45" s="200">
        <f xml:space="preserve"> Time!FY$161</f>
        <v>0</v>
      </c>
      <c r="FZ45" s="200">
        <f xml:space="preserve"> Time!FZ$161</f>
        <v>0</v>
      </c>
      <c r="GA45" s="200">
        <f xml:space="preserve"> Time!GA$161</f>
        <v>0</v>
      </c>
      <c r="GB45" s="200">
        <f xml:space="preserve"> Time!GB$161</f>
        <v>0</v>
      </c>
      <c r="GC45" s="200">
        <f xml:space="preserve"> Time!GC$161</f>
        <v>0</v>
      </c>
      <c r="GD45" s="200">
        <f xml:space="preserve"> Time!GD$161</f>
        <v>0</v>
      </c>
      <c r="GE45" s="200">
        <f xml:space="preserve"> Time!GE$161</f>
        <v>0</v>
      </c>
      <c r="GF45" s="200">
        <f xml:space="preserve"> Time!GF$161</f>
        <v>0</v>
      </c>
      <c r="GG45" s="200">
        <f xml:space="preserve"> Time!GG$161</f>
        <v>0</v>
      </c>
      <c r="GH45" s="200">
        <f xml:space="preserve"> Time!GH$161</f>
        <v>0</v>
      </c>
      <c r="GI45" s="200">
        <f xml:space="preserve"> Time!GI$161</f>
        <v>0</v>
      </c>
      <c r="GJ45" s="200">
        <f xml:space="preserve"> Time!GJ$161</f>
        <v>0</v>
      </c>
    </row>
    <row r="46" spans="1:192" x14ac:dyDescent="0.25">
      <c r="E46" s="12" t="s">
        <v>241</v>
      </c>
      <c r="G46" s="12" t="str">
        <f xml:space="preserve"> SMU</f>
        <v>$ 000s</v>
      </c>
      <c r="H46" s="12">
        <f xml:space="preserve"> SUM(J46:GJ46)</f>
        <v>77115.247040762202</v>
      </c>
      <c r="J46" s="12">
        <f t="shared" ref="J46:K46" si="14" xml:space="preserve"> IF(J45 = 1, J43 / J44, 0)</f>
        <v>0</v>
      </c>
      <c r="K46" s="12">
        <f t="shared" si="14"/>
        <v>0</v>
      </c>
      <c r="L46" s="12">
        <f t="shared" ref="L46:BW46" si="15" xml:space="preserve"> IF(L45 = 1, L43 / L44, 0)</f>
        <v>0</v>
      </c>
      <c r="M46" s="12">
        <f t="shared" si="15"/>
        <v>0</v>
      </c>
      <c r="N46" s="12">
        <f t="shared" si="15"/>
        <v>0</v>
      </c>
      <c r="O46" s="12">
        <f t="shared" si="15"/>
        <v>0</v>
      </c>
      <c r="P46" s="12">
        <f t="shared" si="15"/>
        <v>0</v>
      </c>
      <c r="Q46" s="12">
        <f t="shared" si="15"/>
        <v>0</v>
      </c>
      <c r="R46" s="12">
        <f t="shared" si="15"/>
        <v>0</v>
      </c>
      <c r="S46" s="12">
        <f xml:space="preserve"> IF(S45 = 1, S43 / S44, 0)</f>
        <v>1467.2462827836284</v>
      </c>
      <c r="T46" s="12">
        <f t="shared" si="15"/>
        <v>1623.8485480302131</v>
      </c>
      <c r="U46" s="12">
        <f t="shared" si="15"/>
        <v>1935.5840685629898</v>
      </c>
      <c r="V46" s="12">
        <f t="shared" si="15"/>
        <v>1828.4592877558941</v>
      </c>
      <c r="W46" s="12">
        <f t="shared" si="15"/>
        <v>1500.7659585948638</v>
      </c>
      <c r="X46" s="12">
        <f t="shared" si="15"/>
        <v>1591.7003816216338</v>
      </c>
      <c r="Y46" s="12">
        <f t="shared" si="15"/>
        <v>1913.98769590292</v>
      </c>
      <c r="Z46" s="12">
        <f t="shared" si="15"/>
        <v>1807.4386018923965</v>
      </c>
      <c r="AA46" s="12">
        <f t="shared" si="15"/>
        <v>1469.2028524412797</v>
      </c>
      <c r="AB46" s="12">
        <f t="shared" si="15"/>
        <v>1583.5279162984755</v>
      </c>
      <c r="AC46" s="12">
        <f t="shared" si="15"/>
        <v>1892.1712271641304</v>
      </c>
      <c r="AD46" s="12">
        <f t="shared" si="15"/>
        <v>1786.1961253465904</v>
      </c>
      <c r="AE46" s="12">
        <f t="shared" si="15"/>
        <v>1449.5464957644949</v>
      </c>
      <c r="AF46" s="12">
        <f t="shared" si="15"/>
        <v>1563.0754093943929</v>
      </c>
      <c r="AG46" s="12">
        <f t="shared" si="15"/>
        <v>1870.1841790403389</v>
      </c>
      <c r="AH46" s="12">
        <f t="shared" si="15"/>
        <v>1764.7812103496199</v>
      </c>
      <c r="AI46" s="12">
        <f t="shared" si="15"/>
        <v>1429.6884336969561</v>
      </c>
      <c r="AJ46" s="12">
        <f t="shared" si="15"/>
        <v>1542.4102997918963</v>
      </c>
      <c r="AK46" s="12">
        <f t="shared" si="15"/>
        <v>1847.9921876925705</v>
      </c>
      <c r="AL46" s="12">
        <f t="shared" si="15"/>
        <v>1743.1596280405636</v>
      </c>
      <c r="AM46" s="12">
        <f t="shared" si="15"/>
        <v>1421.2910739344829</v>
      </c>
      <c r="AN46" s="12">
        <f t="shared" si="15"/>
        <v>1509.8477206288956</v>
      </c>
      <c r="AO46" s="12">
        <f t="shared" si="15"/>
        <v>1825.5884144507786</v>
      </c>
      <c r="AP46" s="12">
        <f t="shared" si="15"/>
        <v>1721.3245763855614</v>
      </c>
      <c r="AQ46" s="12">
        <f t="shared" si="15"/>
        <v>1389.2925890499898</v>
      </c>
      <c r="AR46" s="12">
        <f t="shared" si="15"/>
        <v>1500.3835790524734</v>
      </c>
      <c r="AS46" s="12">
        <f t="shared" si="15"/>
        <v>1802.9345346401501</v>
      </c>
      <c r="AT46" s="12">
        <f t="shared" si="15"/>
        <v>1699.2378797084491</v>
      </c>
      <c r="AU46" s="12">
        <f t="shared" si="15"/>
        <v>1368.7511075342613</v>
      </c>
      <c r="AV46" s="12">
        <f t="shared" si="15"/>
        <v>1479.0384164360701</v>
      </c>
      <c r="AW46" s="12">
        <f t="shared" si="15"/>
        <v>1780.0852446717251</v>
      </c>
      <c r="AX46" s="12">
        <f t="shared" si="15"/>
        <v>1676.9540512193487</v>
      </c>
      <c r="AY46" s="12">
        <f t="shared" si="15"/>
        <v>1347.9812100935228</v>
      </c>
      <c r="AZ46" s="12">
        <f t="shared" si="15"/>
        <v>1457.4524344661602</v>
      </c>
      <c r="BA46" s="12">
        <f t="shared" si="15"/>
        <v>1757.00264610252</v>
      </c>
      <c r="BB46" s="12">
        <f t="shared" si="15"/>
        <v>1654.4353398313642</v>
      </c>
      <c r="BC46" s="12">
        <f t="shared" si="15"/>
        <v>1338.209189938548</v>
      </c>
      <c r="BD46" s="12">
        <f t="shared" si="15"/>
        <v>1424.374606670543</v>
      </c>
      <c r="BE46" s="12">
        <f t="shared" si="15"/>
        <v>1733.6792250053331</v>
      </c>
      <c r="BF46" s="12">
        <f t="shared" si="15"/>
        <v>1631.6742704231988</v>
      </c>
      <c r="BG46" s="12">
        <f t="shared" si="15"/>
        <v>1305.6739270358967</v>
      </c>
      <c r="BH46" s="12">
        <f t="shared" si="15"/>
        <v>1413.4933433439289</v>
      </c>
      <c r="BI46" s="12">
        <f t="shared" si="15"/>
        <v>1710.072710268661</v>
      </c>
      <c r="BJ46" s="12">
        <f t="shared" si="15"/>
        <v>1608.6287347329214</v>
      </c>
      <c r="BK46" s="12">
        <f t="shared" si="15"/>
        <v>1284.1325150546766</v>
      </c>
      <c r="BL46" s="12">
        <f t="shared" si="15"/>
        <v>1391.1384520482984</v>
      </c>
      <c r="BM46" s="12">
        <f t="shared" si="15"/>
        <v>1686.2435154269272</v>
      </c>
      <c r="BN46" s="12">
        <f t="shared" si="15"/>
        <v>1585.358942441658</v>
      </c>
      <c r="BO46" s="12">
        <f t="shared" si="15"/>
        <v>0</v>
      </c>
      <c r="BP46" s="12">
        <f t="shared" si="15"/>
        <v>0</v>
      </c>
      <c r="BQ46" s="12">
        <f t="shared" si="15"/>
        <v>0</v>
      </c>
      <c r="BR46" s="12">
        <f t="shared" si="15"/>
        <v>0</v>
      </c>
      <c r="BS46" s="12">
        <f t="shared" si="15"/>
        <v>0</v>
      </c>
      <c r="BT46" s="12">
        <f t="shared" si="15"/>
        <v>0</v>
      </c>
      <c r="BU46" s="12">
        <f t="shared" si="15"/>
        <v>0</v>
      </c>
      <c r="BV46" s="12">
        <f t="shared" si="15"/>
        <v>0</v>
      </c>
      <c r="BW46" s="12">
        <f t="shared" si="15"/>
        <v>0</v>
      </c>
      <c r="BX46" s="12">
        <f t="shared" ref="BX46:EI46" si="16" xml:space="preserve"> IF(BX45 = 1, BX43 / BX44, 0)</f>
        <v>0</v>
      </c>
      <c r="BY46" s="12">
        <f t="shared" si="16"/>
        <v>0</v>
      </c>
      <c r="BZ46" s="12">
        <f t="shared" si="16"/>
        <v>0</v>
      </c>
      <c r="CA46" s="12">
        <f t="shared" si="16"/>
        <v>0</v>
      </c>
      <c r="CB46" s="12">
        <f t="shared" si="16"/>
        <v>0</v>
      </c>
      <c r="CC46" s="12">
        <f t="shared" si="16"/>
        <v>0</v>
      </c>
      <c r="CD46" s="12">
        <f t="shared" si="16"/>
        <v>0</v>
      </c>
      <c r="CE46" s="12">
        <f t="shared" si="16"/>
        <v>0</v>
      </c>
      <c r="CF46" s="12">
        <f t="shared" si="16"/>
        <v>0</v>
      </c>
      <c r="CG46" s="12">
        <f t="shared" si="16"/>
        <v>0</v>
      </c>
      <c r="CH46" s="12">
        <f t="shared" si="16"/>
        <v>0</v>
      </c>
      <c r="CI46" s="12">
        <f t="shared" si="16"/>
        <v>0</v>
      </c>
      <c r="CJ46" s="12">
        <f t="shared" si="16"/>
        <v>0</v>
      </c>
      <c r="CK46" s="12">
        <f t="shared" si="16"/>
        <v>0</v>
      </c>
      <c r="CL46" s="12">
        <f t="shared" si="16"/>
        <v>0</v>
      </c>
      <c r="CM46" s="12">
        <f t="shared" si="16"/>
        <v>0</v>
      </c>
      <c r="CN46" s="12">
        <f t="shared" si="16"/>
        <v>0</v>
      </c>
      <c r="CO46" s="12">
        <f t="shared" si="16"/>
        <v>0</v>
      </c>
      <c r="CP46" s="12">
        <f t="shared" si="16"/>
        <v>0</v>
      </c>
      <c r="CQ46" s="12">
        <f t="shared" si="16"/>
        <v>0</v>
      </c>
      <c r="CR46" s="12">
        <f t="shared" si="16"/>
        <v>0</v>
      </c>
      <c r="CS46" s="12">
        <f t="shared" si="16"/>
        <v>0</v>
      </c>
      <c r="CT46" s="12">
        <f t="shared" si="16"/>
        <v>0</v>
      </c>
      <c r="CU46" s="12">
        <f t="shared" si="16"/>
        <v>0</v>
      </c>
      <c r="CV46" s="12">
        <f t="shared" si="16"/>
        <v>0</v>
      </c>
      <c r="CW46" s="12">
        <f t="shared" si="16"/>
        <v>0</v>
      </c>
      <c r="CX46" s="12">
        <f t="shared" si="16"/>
        <v>0</v>
      </c>
      <c r="CY46" s="12">
        <f t="shared" si="16"/>
        <v>0</v>
      </c>
      <c r="CZ46" s="12">
        <f t="shared" si="16"/>
        <v>0</v>
      </c>
      <c r="DA46" s="12">
        <f t="shared" si="16"/>
        <v>0</v>
      </c>
      <c r="DB46" s="12">
        <f t="shared" si="16"/>
        <v>0</v>
      </c>
      <c r="DC46" s="12">
        <f t="shared" si="16"/>
        <v>0</v>
      </c>
      <c r="DD46" s="12">
        <f t="shared" si="16"/>
        <v>0</v>
      </c>
      <c r="DE46" s="12">
        <f t="shared" si="16"/>
        <v>0</v>
      </c>
      <c r="DF46" s="12">
        <f t="shared" si="16"/>
        <v>0</v>
      </c>
      <c r="DG46" s="12">
        <f t="shared" si="16"/>
        <v>0</v>
      </c>
      <c r="DH46" s="12">
        <f t="shared" si="16"/>
        <v>0</v>
      </c>
      <c r="DI46" s="12">
        <f t="shared" si="16"/>
        <v>0</v>
      </c>
      <c r="DJ46" s="12">
        <f t="shared" si="16"/>
        <v>0</v>
      </c>
      <c r="DK46" s="12">
        <f t="shared" si="16"/>
        <v>0</v>
      </c>
      <c r="DL46" s="12">
        <f t="shared" si="16"/>
        <v>0</v>
      </c>
      <c r="DM46" s="12">
        <f t="shared" si="16"/>
        <v>0</v>
      </c>
      <c r="DN46" s="12">
        <f t="shared" si="16"/>
        <v>0</v>
      </c>
      <c r="DO46" s="12">
        <f t="shared" si="16"/>
        <v>0</v>
      </c>
      <c r="DP46" s="12">
        <f t="shared" si="16"/>
        <v>0</v>
      </c>
      <c r="DQ46" s="12">
        <f t="shared" si="16"/>
        <v>0</v>
      </c>
      <c r="DR46" s="12">
        <f t="shared" si="16"/>
        <v>0</v>
      </c>
      <c r="DS46" s="12">
        <f t="shared" si="16"/>
        <v>0</v>
      </c>
      <c r="DT46" s="12">
        <f t="shared" si="16"/>
        <v>0</v>
      </c>
      <c r="DU46" s="12">
        <f t="shared" si="16"/>
        <v>0</v>
      </c>
      <c r="DV46" s="12">
        <f t="shared" si="16"/>
        <v>0</v>
      </c>
      <c r="DW46" s="12">
        <f t="shared" si="16"/>
        <v>0</v>
      </c>
      <c r="DX46" s="12">
        <f t="shared" si="16"/>
        <v>0</v>
      </c>
      <c r="DY46" s="12">
        <f t="shared" si="16"/>
        <v>0</v>
      </c>
      <c r="DZ46" s="12">
        <f t="shared" si="16"/>
        <v>0</v>
      </c>
      <c r="EA46" s="12">
        <f t="shared" si="16"/>
        <v>0</v>
      </c>
      <c r="EB46" s="12">
        <f t="shared" si="16"/>
        <v>0</v>
      </c>
      <c r="EC46" s="12">
        <f t="shared" si="16"/>
        <v>0</v>
      </c>
      <c r="ED46" s="12">
        <f t="shared" si="16"/>
        <v>0</v>
      </c>
      <c r="EE46" s="12">
        <f t="shared" si="16"/>
        <v>0</v>
      </c>
      <c r="EF46" s="12">
        <f t="shared" si="16"/>
        <v>0</v>
      </c>
      <c r="EG46" s="12">
        <f t="shared" si="16"/>
        <v>0</v>
      </c>
      <c r="EH46" s="12">
        <f t="shared" si="16"/>
        <v>0</v>
      </c>
      <c r="EI46" s="12">
        <f t="shared" si="16"/>
        <v>0</v>
      </c>
      <c r="EJ46" s="12">
        <f t="shared" ref="EJ46:GJ46" si="17" xml:space="preserve"> IF(EJ45 = 1, EJ43 / EJ44, 0)</f>
        <v>0</v>
      </c>
      <c r="EK46" s="12">
        <f t="shared" si="17"/>
        <v>0</v>
      </c>
      <c r="EL46" s="12">
        <f t="shared" si="17"/>
        <v>0</v>
      </c>
      <c r="EM46" s="12">
        <f t="shared" si="17"/>
        <v>0</v>
      </c>
      <c r="EN46" s="12">
        <f t="shared" si="17"/>
        <v>0</v>
      </c>
      <c r="EO46" s="12">
        <f t="shared" si="17"/>
        <v>0</v>
      </c>
      <c r="EP46" s="12">
        <f t="shared" si="17"/>
        <v>0</v>
      </c>
      <c r="EQ46" s="12">
        <f t="shared" si="17"/>
        <v>0</v>
      </c>
      <c r="ER46" s="12">
        <f t="shared" si="17"/>
        <v>0</v>
      </c>
      <c r="ES46" s="12">
        <f t="shared" si="17"/>
        <v>0</v>
      </c>
      <c r="ET46" s="12">
        <f t="shared" si="17"/>
        <v>0</v>
      </c>
      <c r="EU46" s="12">
        <f t="shared" si="17"/>
        <v>0</v>
      </c>
      <c r="EV46" s="12">
        <f t="shared" si="17"/>
        <v>0</v>
      </c>
      <c r="EW46" s="12">
        <f t="shared" si="17"/>
        <v>0</v>
      </c>
      <c r="EX46" s="12">
        <f t="shared" si="17"/>
        <v>0</v>
      </c>
      <c r="EY46" s="12">
        <f t="shared" si="17"/>
        <v>0</v>
      </c>
      <c r="EZ46" s="12">
        <f t="shared" si="17"/>
        <v>0</v>
      </c>
      <c r="FA46" s="12">
        <f t="shared" si="17"/>
        <v>0</v>
      </c>
      <c r="FB46" s="12">
        <f t="shared" si="17"/>
        <v>0</v>
      </c>
      <c r="FC46" s="12">
        <f t="shared" si="17"/>
        <v>0</v>
      </c>
      <c r="FD46" s="12">
        <f t="shared" si="17"/>
        <v>0</v>
      </c>
      <c r="FE46" s="12">
        <f t="shared" si="17"/>
        <v>0</v>
      </c>
      <c r="FF46" s="12">
        <f t="shared" si="17"/>
        <v>0</v>
      </c>
      <c r="FG46" s="12">
        <f t="shared" si="17"/>
        <v>0</v>
      </c>
      <c r="FH46" s="12">
        <f t="shared" si="17"/>
        <v>0</v>
      </c>
      <c r="FI46" s="12">
        <f t="shared" si="17"/>
        <v>0</v>
      </c>
      <c r="FJ46" s="12">
        <f t="shared" si="17"/>
        <v>0</v>
      </c>
      <c r="FK46" s="12">
        <f t="shared" si="17"/>
        <v>0</v>
      </c>
      <c r="FL46" s="12">
        <f t="shared" si="17"/>
        <v>0</v>
      </c>
      <c r="FM46" s="12">
        <f t="shared" si="17"/>
        <v>0</v>
      </c>
      <c r="FN46" s="12">
        <f t="shared" si="17"/>
        <v>0</v>
      </c>
      <c r="FO46" s="12">
        <f t="shared" si="17"/>
        <v>0</v>
      </c>
      <c r="FP46" s="12">
        <f t="shared" si="17"/>
        <v>0</v>
      </c>
      <c r="FQ46" s="12">
        <f t="shared" si="17"/>
        <v>0</v>
      </c>
      <c r="FR46" s="12">
        <f t="shared" si="17"/>
        <v>0</v>
      </c>
      <c r="FS46" s="12">
        <f t="shared" si="17"/>
        <v>0</v>
      </c>
      <c r="FT46" s="12">
        <f t="shared" si="17"/>
        <v>0</v>
      </c>
      <c r="FU46" s="12">
        <f t="shared" si="17"/>
        <v>0</v>
      </c>
      <c r="FV46" s="12">
        <f t="shared" si="17"/>
        <v>0</v>
      </c>
      <c r="FW46" s="12">
        <f t="shared" si="17"/>
        <v>0</v>
      </c>
      <c r="FX46" s="12">
        <f t="shared" si="17"/>
        <v>0</v>
      </c>
      <c r="FY46" s="12">
        <f t="shared" si="17"/>
        <v>0</v>
      </c>
      <c r="FZ46" s="12">
        <f t="shared" si="17"/>
        <v>0</v>
      </c>
      <c r="GA46" s="12">
        <f t="shared" si="17"/>
        <v>0</v>
      </c>
      <c r="GB46" s="12">
        <f t="shared" si="17"/>
        <v>0</v>
      </c>
      <c r="GC46" s="12">
        <f t="shared" si="17"/>
        <v>0</v>
      </c>
      <c r="GD46" s="12">
        <f t="shared" si="17"/>
        <v>0</v>
      </c>
      <c r="GE46" s="12">
        <f t="shared" si="17"/>
        <v>0</v>
      </c>
      <c r="GF46" s="12">
        <f t="shared" si="17"/>
        <v>0</v>
      </c>
      <c r="GG46" s="12">
        <f t="shared" si="17"/>
        <v>0</v>
      </c>
      <c r="GH46" s="12">
        <f t="shared" si="17"/>
        <v>0</v>
      </c>
      <c r="GI46" s="12">
        <f t="shared" si="17"/>
        <v>0</v>
      </c>
      <c r="GJ46" s="12">
        <f t="shared" si="17"/>
        <v>0</v>
      </c>
    </row>
    <row r="48" spans="1:192" x14ac:dyDescent="0.25">
      <c r="E48" s="12" t="str">
        <f t="shared" ref="E48:BP48" si="18" xml:space="preserve"> E$46</f>
        <v>Senior debt service at target cover ratio</v>
      </c>
      <c r="F48" s="12">
        <f t="shared" si="18"/>
        <v>0</v>
      </c>
      <c r="G48" s="12" t="str">
        <f t="shared" si="18"/>
        <v>$ 000s</v>
      </c>
      <c r="H48" s="12">
        <f t="shared" si="18"/>
        <v>77115.247040762202</v>
      </c>
      <c r="I48" s="12">
        <f t="shared" si="18"/>
        <v>0</v>
      </c>
      <c r="J48" s="12">
        <f t="shared" si="18"/>
        <v>0</v>
      </c>
      <c r="K48" s="12">
        <f t="shared" si="18"/>
        <v>0</v>
      </c>
      <c r="L48" s="12">
        <f t="shared" si="18"/>
        <v>0</v>
      </c>
      <c r="M48" s="12">
        <f t="shared" si="18"/>
        <v>0</v>
      </c>
      <c r="N48" s="12">
        <f t="shared" si="18"/>
        <v>0</v>
      </c>
      <c r="O48" s="12">
        <f t="shared" si="18"/>
        <v>0</v>
      </c>
      <c r="P48" s="12">
        <f t="shared" si="18"/>
        <v>0</v>
      </c>
      <c r="Q48" s="12">
        <f t="shared" si="18"/>
        <v>0</v>
      </c>
      <c r="R48" s="12">
        <f t="shared" si="18"/>
        <v>0</v>
      </c>
      <c r="S48" s="12">
        <f t="shared" si="18"/>
        <v>1467.2462827836284</v>
      </c>
      <c r="T48" s="12">
        <f t="shared" si="18"/>
        <v>1623.8485480302131</v>
      </c>
      <c r="U48" s="12">
        <f t="shared" si="18"/>
        <v>1935.5840685629898</v>
      </c>
      <c r="V48" s="12">
        <f t="shared" si="18"/>
        <v>1828.4592877558941</v>
      </c>
      <c r="W48" s="12">
        <f t="shared" si="18"/>
        <v>1500.7659585948638</v>
      </c>
      <c r="X48" s="12">
        <f t="shared" si="18"/>
        <v>1591.7003816216338</v>
      </c>
      <c r="Y48" s="12">
        <f t="shared" si="18"/>
        <v>1913.98769590292</v>
      </c>
      <c r="Z48" s="12">
        <f t="shared" si="18"/>
        <v>1807.4386018923965</v>
      </c>
      <c r="AA48" s="12">
        <f t="shared" si="18"/>
        <v>1469.2028524412797</v>
      </c>
      <c r="AB48" s="12">
        <f t="shared" si="18"/>
        <v>1583.5279162984755</v>
      </c>
      <c r="AC48" s="12">
        <f t="shared" si="18"/>
        <v>1892.1712271641304</v>
      </c>
      <c r="AD48" s="12">
        <f t="shared" si="18"/>
        <v>1786.1961253465904</v>
      </c>
      <c r="AE48" s="12">
        <f t="shared" si="18"/>
        <v>1449.5464957644949</v>
      </c>
      <c r="AF48" s="12">
        <f t="shared" si="18"/>
        <v>1563.0754093943929</v>
      </c>
      <c r="AG48" s="12">
        <f t="shared" si="18"/>
        <v>1870.1841790403389</v>
      </c>
      <c r="AH48" s="12">
        <f t="shared" si="18"/>
        <v>1764.7812103496199</v>
      </c>
      <c r="AI48" s="12">
        <f t="shared" si="18"/>
        <v>1429.6884336969561</v>
      </c>
      <c r="AJ48" s="12">
        <f t="shared" si="18"/>
        <v>1542.4102997918963</v>
      </c>
      <c r="AK48" s="12">
        <f t="shared" si="18"/>
        <v>1847.9921876925705</v>
      </c>
      <c r="AL48" s="12">
        <f t="shared" si="18"/>
        <v>1743.1596280405636</v>
      </c>
      <c r="AM48" s="12">
        <f t="shared" si="18"/>
        <v>1421.2910739344829</v>
      </c>
      <c r="AN48" s="12">
        <f t="shared" si="18"/>
        <v>1509.8477206288956</v>
      </c>
      <c r="AO48" s="12">
        <f t="shared" si="18"/>
        <v>1825.5884144507786</v>
      </c>
      <c r="AP48" s="12">
        <f t="shared" si="18"/>
        <v>1721.3245763855614</v>
      </c>
      <c r="AQ48" s="12">
        <f t="shared" si="18"/>
        <v>1389.2925890499898</v>
      </c>
      <c r="AR48" s="12">
        <f t="shared" si="18"/>
        <v>1500.3835790524734</v>
      </c>
      <c r="AS48" s="12">
        <f t="shared" si="18"/>
        <v>1802.9345346401501</v>
      </c>
      <c r="AT48" s="12">
        <f t="shared" si="18"/>
        <v>1699.2378797084491</v>
      </c>
      <c r="AU48" s="12">
        <f t="shared" si="18"/>
        <v>1368.7511075342613</v>
      </c>
      <c r="AV48" s="12">
        <f t="shared" si="18"/>
        <v>1479.0384164360701</v>
      </c>
      <c r="AW48" s="12">
        <f t="shared" si="18"/>
        <v>1780.0852446717251</v>
      </c>
      <c r="AX48" s="12">
        <f t="shared" si="18"/>
        <v>1676.9540512193487</v>
      </c>
      <c r="AY48" s="12">
        <f t="shared" si="18"/>
        <v>1347.9812100935228</v>
      </c>
      <c r="AZ48" s="12">
        <f t="shared" si="18"/>
        <v>1457.4524344661602</v>
      </c>
      <c r="BA48" s="12">
        <f t="shared" si="18"/>
        <v>1757.00264610252</v>
      </c>
      <c r="BB48" s="12">
        <f t="shared" si="18"/>
        <v>1654.4353398313642</v>
      </c>
      <c r="BC48" s="12">
        <f t="shared" si="18"/>
        <v>1338.209189938548</v>
      </c>
      <c r="BD48" s="12">
        <f t="shared" si="18"/>
        <v>1424.374606670543</v>
      </c>
      <c r="BE48" s="12">
        <f t="shared" si="18"/>
        <v>1733.6792250053331</v>
      </c>
      <c r="BF48" s="12">
        <f t="shared" si="18"/>
        <v>1631.6742704231988</v>
      </c>
      <c r="BG48" s="12">
        <f t="shared" si="18"/>
        <v>1305.6739270358967</v>
      </c>
      <c r="BH48" s="12">
        <f t="shared" si="18"/>
        <v>1413.4933433439289</v>
      </c>
      <c r="BI48" s="12">
        <f t="shared" si="18"/>
        <v>1710.072710268661</v>
      </c>
      <c r="BJ48" s="12">
        <f t="shared" si="18"/>
        <v>1608.6287347329214</v>
      </c>
      <c r="BK48" s="12">
        <f t="shared" si="18"/>
        <v>1284.1325150546766</v>
      </c>
      <c r="BL48" s="12">
        <f t="shared" si="18"/>
        <v>1391.1384520482984</v>
      </c>
      <c r="BM48" s="12">
        <f t="shared" si="18"/>
        <v>1686.2435154269272</v>
      </c>
      <c r="BN48" s="12">
        <f t="shared" si="18"/>
        <v>1585.358942441658</v>
      </c>
      <c r="BO48" s="12">
        <f t="shared" si="18"/>
        <v>0</v>
      </c>
      <c r="BP48" s="12">
        <f t="shared" si="18"/>
        <v>0</v>
      </c>
      <c r="BQ48" s="12">
        <f t="shared" ref="BQ48:EB48" si="19" xml:space="preserve"> BQ$46</f>
        <v>0</v>
      </c>
      <c r="BR48" s="12">
        <f t="shared" si="19"/>
        <v>0</v>
      </c>
      <c r="BS48" s="12">
        <f t="shared" si="19"/>
        <v>0</v>
      </c>
      <c r="BT48" s="12">
        <f t="shared" si="19"/>
        <v>0</v>
      </c>
      <c r="BU48" s="12">
        <f t="shared" si="19"/>
        <v>0</v>
      </c>
      <c r="BV48" s="12">
        <f t="shared" si="19"/>
        <v>0</v>
      </c>
      <c r="BW48" s="12">
        <f t="shared" si="19"/>
        <v>0</v>
      </c>
      <c r="BX48" s="12">
        <f t="shared" si="19"/>
        <v>0</v>
      </c>
      <c r="BY48" s="12">
        <f t="shared" si="19"/>
        <v>0</v>
      </c>
      <c r="BZ48" s="12">
        <f t="shared" si="19"/>
        <v>0</v>
      </c>
      <c r="CA48" s="12">
        <f t="shared" si="19"/>
        <v>0</v>
      </c>
      <c r="CB48" s="12">
        <f t="shared" si="19"/>
        <v>0</v>
      </c>
      <c r="CC48" s="12">
        <f t="shared" si="19"/>
        <v>0</v>
      </c>
      <c r="CD48" s="12">
        <f t="shared" si="19"/>
        <v>0</v>
      </c>
      <c r="CE48" s="12">
        <f t="shared" si="19"/>
        <v>0</v>
      </c>
      <c r="CF48" s="12">
        <f t="shared" si="19"/>
        <v>0</v>
      </c>
      <c r="CG48" s="12">
        <f t="shared" si="19"/>
        <v>0</v>
      </c>
      <c r="CH48" s="12">
        <f t="shared" si="19"/>
        <v>0</v>
      </c>
      <c r="CI48" s="12">
        <f t="shared" si="19"/>
        <v>0</v>
      </c>
      <c r="CJ48" s="12">
        <f t="shared" si="19"/>
        <v>0</v>
      </c>
      <c r="CK48" s="12">
        <f t="shared" si="19"/>
        <v>0</v>
      </c>
      <c r="CL48" s="12">
        <f t="shared" si="19"/>
        <v>0</v>
      </c>
      <c r="CM48" s="12">
        <f t="shared" si="19"/>
        <v>0</v>
      </c>
      <c r="CN48" s="12">
        <f t="shared" si="19"/>
        <v>0</v>
      </c>
      <c r="CO48" s="12">
        <f t="shared" si="19"/>
        <v>0</v>
      </c>
      <c r="CP48" s="12">
        <f t="shared" si="19"/>
        <v>0</v>
      </c>
      <c r="CQ48" s="12">
        <f t="shared" si="19"/>
        <v>0</v>
      </c>
      <c r="CR48" s="12">
        <f t="shared" si="19"/>
        <v>0</v>
      </c>
      <c r="CS48" s="12">
        <f t="shared" si="19"/>
        <v>0</v>
      </c>
      <c r="CT48" s="12">
        <f t="shared" si="19"/>
        <v>0</v>
      </c>
      <c r="CU48" s="12">
        <f t="shared" si="19"/>
        <v>0</v>
      </c>
      <c r="CV48" s="12">
        <f t="shared" si="19"/>
        <v>0</v>
      </c>
      <c r="CW48" s="12">
        <f t="shared" si="19"/>
        <v>0</v>
      </c>
      <c r="CX48" s="12">
        <f t="shared" si="19"/>
        <v>0</v>
      </c>
      <c r="CY48" s="12">
        <f t="shared" si="19"/>
        <v>0</v>
      </c>
      <c r="CZ48" s="12">
        <f t="shared" si="19"/>
        <v>0</v>
      </c>
      <c r="DA48" s="12">
        <f t="shared" si="19"/>
        <v>0</v>
      </c>
      <c r="DB48" s="12">
        <f t="shared" si="19"/>
        <v>0</v>
      </c>
      <c r="DC48" s="12">
        <f t="shared" si="19"/>
        <v>0</v>
      </c>
      <c r="DD48" s="12">
        <f t="shared" si="19"/>
        <v>0</v>
      </c>
      <c r="DE48" s="12">
        <f t="shared" si="19"/>
        <v>0</v>
      </c>
      <c r="DF48" s="12">
        <f t="shared" si="19"/>
        <v>0</v>
      </c>
      <c r="DG48" s="12">
        <f t="shared" si="19"/>
        <v>0</v>
      </c>
      <c r="DH48" s="12">
        <f t="shared" si="19"/>
        <v>0</v>
      </c>
      <c r="DI48" s="12">
        <f t="shared" si="19"/>
        <v>0</v>
      </c>
      <c r="DJ48" s="12">
        <f t="shared" si="19"/>
        <v>0</v>
      </c>
      <c r="DK48" s="12">
        <f t="shared" si="19"/>
        <v>0</v>
      </c>
      <c r="DL48" s="12">
        <f t="shared" si="19"/>
        <v>0</v>
      </c>
      <c r="DM48" s="12">
        <f t="shared" si="19"/>
        <v>0</v>
      </c>
      <c r="DN48" s="12">
        <f t="shared" si="19"/>
        <v>0</v>
      </c>
      <c r="DO48" s="12">
        <f t="shared" si="19"/>
        <v>0</v>
      </c>
      <c r="DP48" s="12">
        <f t="shared" si="19"/>
        <v>0</v>
      </c>
      <c r="DQ48" s="12">
        <f t="shared" si="19"/>
        <v>0</v>
      </c>
      <c r="DR48" s="12">
        <f t="shared" si="19"/>
        <v>0</v>
      </c>
      <c r="DS48" s="12">
        <f t="shared" si="19"/>
        <v>0</v>
      </c>
      <c r="DT48" s="12">
        <f t="shared" si="19"/>
        <v>0</v>
      </c>
      <c r="DU48" s="12">
        <f t="shared" si="19"/>
        <v>0</v>
      </c>
      <c r="DV48" s="12">
        <f t="shared" si="19"/>
        <v>0</v>
      </c>
      <c r="DW48" s="12">
        <f t="shared" si="19"/>
        <v>0</v>
      </c>
      <c r="DX48" s="12">
        <f t="shared" si="19"/>
        <v>0</v>
      </c>
      <c r="DY48" s="12">
        <f t="shared" si="19"/>
        <v>0</v>
      </c>
      <c r="DZ48" s="12">
        <f t="shared" si="19"/>
        <v>0</v>
      </c>
      <c r="EA48" s="12">
        <f t="shared" si="19"/>
        <v>0</v>
      </c>
      <c r="EB48" s="12">
        <f t="shared" si="19"/>
        <v>0</v>
      </c>
      <c r="EC48" s="12">
        <f t="shared" ref="EC48:GJ48" si="20" xml:space="preserve"> EC$46</f>
        <v>0</v>
      </c>
      <c r="ED48" s="12">
        <f t="shared" si="20"/>
        <v>0</v>
      </c>
      <c r="EE48" s="12">
        <f t="shared" si="20"/>
        <v>0</v>
      </c>
      <c r="EF48" s="12">
        <f t="shared" si="20"/>
        <v>0</v>
      </c>
      <c r="EG48" s="12">
        <f t="shared" si="20"/>
        <v>0</v>
      </c>
      <c r="EH48" s="12">
        <f t="shared" si="20"/>
        <v>0</v>
      </c>
      <c r="EI48" s="12">
        <f t="shared" si="20"/>
        <v>0</v>
      </c>
      <c r="EJ48" s="12">
        <f t="shared" si="20"/>
        <v>0</v>
      </c>
      <c r="EK48" s="12">
        <f t="shared" si="20"/>
        <v>0</v>
      </c>
      <c r="EL48" s="12">
        <f t="shared" si="20"/>
        <v>0</v>
      </c>
      <c r="EM48" s="12">
        <f t="shared" si="20"/>
        <v>0</v>
      </c>
      <c r="EN48" s="12">
        <f t="shared" si="20"/>
        <v>0</v>
      </c>
      <c r="EO48" s="12">
        <f t="shared" si="20"/>
        <v>0</v>
      </c>
      <c r="EP48" s="12">
        <f t="shared" si="20"/>
        <v>0</v>
      </c>
      <c r="EQ48" s="12">
        <f t="shared" si="20"/>
        <v>0</v>
      </c>
      <c r="ER48" s="12">
        <f t="shared" si="20"/>
        <v>0</v>
      </c>
      <c r="ES48" s="12">
        <f t="shared" si="20"/>
        <v>0</v>
      </c>
      <c r="ET48" s="12">
        <f t="shared" si="20"/>
        <v>0</v>
      </c>
      <c r="EU48" s="12">
        <f t="shared" si="20"/>
        <v>0</v>
      </c>
      <c r="EV48" s="12">
        <f t="shared" si="20"/>
        <v>0</v>
      </c>
      <c r="EW48" s="12">
        <f t="shared" si="20"/>
        <v>0</v>
      </c>
      <c r="EX48" s="12">
        <f t="shared" si="20"/>
        <v>0</v>
      </c>
      <c r="EY48" s="12">
        <f t="shared" si="20"/>
        <v>0</v>
      </c>
      <c r="EZ48" s="12">
        <f t="shared" si="20"/>
        <v>0</v>
      </c>
      <c r="FA48" s="12">
        <f t="shared" si="20"/>
        <v>0</v>
      </c>
      <c r="FB48" s="12">
        <f t="shared" si="20"/>
        <v>0</v>
      </c>
      <c r="FC48" s="12">
        <f t="shared" si="20"/>
        <v>0</v>
      </c>
      <c r="FD48" s="12">
        <f t="shared" si="20"/>
        <v>0</v>
      </c>
      <c r="FE48" s="12">
        <f t="shared" si="20"/>
        <v>0</v>
      </c>
      <c r="FF48" s="12">
        <f t="shared" si="20"/>
        <v>0</v>
      </c>
      <c r="FG48" s="12">
        <f t="shared" si="20"/>
        <v>0</v>
      </c>
      <c r="FH48" s="12">
        <f t="shared" si="20"/>
        <v>0</v>
      </c>
      <c r="FI48" s="12">
        <f t="shared" si="20"/>
        <v>0</v>
      </c>
      <c r="FJ48" s="12">
        <f t="shared" si="20"/>
        <v>0</v>
      </c>
      <c r="FK48" s="12">
        <f t="shared" si="20"/>
        <v>0</v>
      </c>
      <c r="FL48" s="12">
        <f t="shared" si="20"/>
        <v>0</v>
      </c>
      <c r="FM48" s="12">
        <f t="shared" si="20"/>
        <v>0</v>
      </c>
      <c r="FN48" s="12">
        <f t="shared" si="20"/>
        <v>0</v>
      </c>
      <c r="FO48" s="12">
        <f t="shared" si="20"/>
        <v>0</v>
      </c>
      <c r="FP48" s="12">
        <f t="shared" si="20"/>
        <v>0</v>
      </c>
      <c r="FQ48" s="12">
        <f t="shared" si="20"/>
        <v>0</v>
      </c>
      <c r="FR48" s="12">
        <f t="shared" si="20"/>
        <v>0</v>
      </c>
      <c r="FS48" s="12">
        <f t="shared" si="20"/>
        <v>0</v>
      </c>
      <c r="FT48" s="12">
        <f t="shared" si="20"/>
        <v>0</v>
      </c>
      <c r="FU48" s="12">
        <f t="shared" si="20"/>
        <v>0</v>
      </c>
      <c r="FV48" s="12">
        <f t="shared" si="20"/>
        <v>0</v>
      </c>
      <c r="FW48" s="12">
        <f t="shared" si="20"/>
        <v>0</v>
      </c>
      <c r="FX48" s="12">
        <f t="shared" si="20"/>
        <v>0</v>
      </c>
      <c r="FY48" s="12">
        <f t="shared" si="20"/>
        <v>0</v>
      </c>
      <c r="FZ48" s="12">
        <f t="shared" si="20"/>
        <v>0</v>
      </c>
      <c r="GA48" s="12">
        <f t="shared" si="20"/>
        <v>0</v>
      </c>
      <c r="GB48" s="12">
        <f t="shared" si="20"/>
        <v>0</v>
      </c>
      <c r="GC48" s="12">
        <f t="shared" si="20"/>
        <v>0</v>
      </c>
      <c r="GD48" s="12">
        <f t="shared" si="20"/>
        <v>0</v>
      </c>
      <c r="GE48" s="12">
        <f t="shared" si="20"/>
        <v>0</v>
      </c>
      <c r="GF48" s="12">
        <f t="shared" si="20"/>
        <v>0</v>
      </c>
      <c r="GG48" s="12">
        <f t="shared" si="20"/>
        <v>0</v>
      </c>
      <c r="GH48" s="12">
        <f t="shared" si="20"/>
        <v>0</v>
      </c>
      <c r="GI48" s="12">
        <f t="shared" si="20"/>
        <v>0</v>
      </c>
      <c r="GJ48" s="12">
        <f t="shared" si="20"/>
        <v>0</v>
      </c>
    </row>
    <row r="49" spans="1:192" s="603" customFormat="1" x14ac:dyDescent="0.25">
      <c r="A49" s="15"/>
      <c r="B49" s="15"/>
      <c r="C49" s="21"/>
      <c r="D49" s="49"/>
      <c r="E49" s="9" t="str">
        <f t="shared" ref="E49:Q49" si="21" xml:space="preserve"> E$201</f>
        <v>Senior debt interest - T1 POS</v>
      </c>
      <c r="F49" s="9">
        <f t="shared" si="21"/>
        <v>0</v>
      </c>
      <c r="G49" s="9" t="str">
        <f t="shared" si="21"/>
        <v>$ 000s</v>
      </c>
      <c r="H49" s="9">
        <f t="shared" si="21"/>
        <v>12284.907881859499</v>
      </c>
      <c r="I49" s="9">
        <f t="shared" si="21"/>
        <v>0</v>
      </c>
      <c r="J49" s="9">
        <f t="shared" si="21"/>
        <v>0</v>
      </c>
      <c r="K49" s="9">
        <f t="shared" si="21"/>
        <v>0</v>
      </c>
      <c r="L49" s="9">
        <f t="shared" si="21"/>
        <v>0</v>
      </c>
      <c r="M49" s="9">
        <f t="shared" si="21"/>
        <v>0</v>
      </c>
      <c r="N49" s="9">
        <f t="shared" si="21"/>
        <v>0</v>
      </c>
      <c r="O49" s="9">
        <f t="shared" si="21"/>
        <v>0</v>
      </c>
      <c r="P49" s="9">
        <f t="shared" si="21"/>
        <v>0</v>
      </c>
      <c r="Q49" s="9">
        <f t="shared" si="21"/>
        <v>0</v>
      </c>
      <c r="R49" s="9">
        <f t="shared" ref="R49:AW49" si="22" xml:space="preserve"> R$201</f>
        <v>0</v>
      </c>
      <c r="S49" s="9">
        <f t="shared" si="22"/>
        <v>547.29226906345923</v>
      </c>
      <c r="T49" s="9">
        <f t="shared" si="22"/>
        <v>545.42808422606595</v>
      </c>
      <c r="U49" s="9">
        <f t="shared" si="22"/>
        <v>541.33852379470784</v>
      </c>
      <c r="V49" s="9">
        <f t="shared" si="22"/>
        <v>527.1727548423961</v>
      </c>
      <c r="W49" s="9">
        <f t="shared" si="22"/>
        <v>508.55677755647747</v>
      </c>
      <c r="X49" s="9">
        <f t="shared" si="22"/>
        <v>499.56479951004121</v>
      </c>
      <c r="Y49" s="9">
        <f t="shared" si="22"/>
        <v>494.66358776604733</v>
      </c>
      <c r="Z49" s="9">
        <f t="shared" si="22"/>
        <v>479.99874713756924</v>
      </c>
      <c r="AA49" s="9">
        <f t="shared" si="22"/>
        <v>456.38351720026941</v>
      </c>
      <c r="AB49" s="9">
        <f t="shared" si="22"/>
        <v>452.0599275885686</v>
      </c>
      <c r="AC49" s="9">
        <f t="shared" si="22"/>
        <v>445.9903286499088</v>
      </c>
      <c r="AD49" s="9">
        <f t="shared" si="22"/>
        <v>430.82672398115301</v>
      </c>
      <c r="AE49" s="9">
        <f t="shared" si="22"/>
        <v>407.7734051046462</v>
      </c>
      <c r="AF49" s="9">
        <f t="shared" si="22"/>
        <v>402.38607578857744</v>
      </c>
      <c r="AG49" s="9">
        <f t="shared" si="22"/>
        <v>395.19028561424068</v>
      </c>
      <c r="AH49" s="9">
        <f t="shared" si="22"/>
        <v>379.49797621386392</v>
      </c>
      <c r="AI49" s="9">
        <f t="shared" si="22"/>
        <v>356.99450354628851</v>
      </c>
      <c r="AJ49" s="9">
        <f t="shared" si="22"/>
        <v>350.45345706873286</v>
      </c>
      <c r="AK49" s="9">
        <f t="shared" si="22"/>
        <v>342.12728189066905</v>
      </c>
      <c r="AL49" s="9">
        <f t="shared" si="22"/>
        <v>325.86497742951536</v>
      </c>
      <c r="AM49" s="9">
        <f t="shared" si="22"/>
        <v>307.34252643337891</v>
      </c>
      <c r="AN49" s="9">
        <f t="shared" si="22"/>
        <v>296.19135332848413</v>
      </c>
      <c r="AO49" s="9">
        <f t="shared" si="22"/>
        <v>286.82880391146773</v>
      </c>
      <c r="AP49" s="9">
        <f t="shared" si="22"/>
        <v>269.94501503302007</v>
      </c>
      <c r="AQ49" s="9">
        <f t="shared" si="22"/>
        <v>248.62634765865164</v>
      </c>
      <c r="AR49" s="9">
        <f t="shared" si="22"/>
        <v>239.66936767031007</v>
      </c>
      <c r="AS49" s="9">
        <f t="shared" si="22"/>
        <v>228.89690219543343</v>
      </c>
      <c r="AT49" s="9">
        <f t="shared" si="22"/>
        <v>211.37672706080647</v>
      </c>
      <c r="AU49" s="9">
        <f t="shared" si="22"/>
        <v>190.68331903707139</v>
      </c>
      <c r="AV49" s="9">
        <f t="shared" si="22"/>
        <v>180.4183609506137</v>
      </c>
      <c r="AW49" s="9">
        <f t="shared" si="22"/>
        <v>168.30288531884645</v>
      </c>
      <c r="AX49" s="9">
        <f t="shared" ref="AX49:CC49" si="23" xml:space="preserve"> AX$201</f>
        <v>150.0974254012427</v>
      </c>
      <c r="AY49" s="9">
        <f t="shared" si="23"/>
        <v>130.0528269832113</v>
      </c>
      <c r="AZ49" s="9">
        <f t="shared" si="23"/>
        <v>118.40455245175151</v>
      </c>
      <c r="BA49" s="9">
        <f t="shared" si="23"/>
        <v>104.86502496457167</v>
      </c>
      <c r="BB49" s="9">
        <f t="shared" si="23"/>
        <v>85.916894902013851</v>
      </c>
      <c r="BC49" s="9">
        <f t="shared" si="23"/>
        <v>67.263287500802747</v>
      </c>
      <c r="BD49" s="9">
        <f t="shared" si="23"/>
        <v>53.313206151077125</v>
      </c>
      <c r="BE49" s="9">
        <f t="shared" si="23"/>
        <v>38.43581325758062</v>
      </c>
      <c r="BF49" s="9">
        <f t="shared" si="23"/>
        <v>18.710561414905854</v>
      </c>
      <c r="BG49" s="9">
        <f t="shared" si="23"/>
        <v>1.9462061951731015E-5</v>
      </c>
      <c r="BH49" s="9">
        <f t="shared" si="23"/>
        <v>1.9682837574049748E-5</v>
      </c>
      <c r="BI49" s="9">
        <f t="shared" si="23"/>
        <v>1.9902058779328671E-5</v>
      </c>
      <c r="BJ49" s="9">
        <f t="shared" si="23"/>
        <v>1.990504868114368E-5</v>
      </c>
      <c r="BK49" s="9">
        <f t="shared" si="23"/>
        <v>1.9475690759495534E-5</v>
      </c>
      <c r="BL49" s="9">
        <f t="shared" si="23"/>
        <v>1.969680658340839E-5</v>
      </c>
      <c r="BM49" s="9">
        <f t="shared" si="23"/>
        <v>1.9917453592929343E-5</v>
      </c>
      <c r="BN49" s="9">
        <f t="shared" si="23"/>
        <v>1.9920761569405523E-5</v>
      </c>
      <c r="BO49" s="9">
        <f t="shared" si="23"/>
        <v>1.9491808847217045E-5</v>
      </c>
      <c r="BP49" s="9">
        <f t="shared" si="23"/>
        <v>1.9711027286629348E-5</v>
      </c>
      <c r="BQ49" s="9">
        <f t="shared" si="23"/>
        <v>1.9929858504715012E-5</v>
      </c>
      <c r="BR49" s="9">
        <f t="shared" si="23"/>
        <v>1.9932721176665547E-5</v>
      </c>
      <c r="BS49" s="9">
        <f t="shared" si="23"/>
        <v>1.9718515179033304E-5</v>
      </c>
      <c r="BT49" s="9">
        <f t="shared" si="23"/>
        <v>1.9721095041122063E-5</v>
      </c>
      <c r="BU49" s="9">
        <f t="shared" si="23"/>
        <v>1.9941563652246101E-5</v>
      </c>
      <c r="BV49" s="9">
        <f t="shared" si="23"/>
        <v>1.9944553554061107E-5</v>
      </c>
      <c r="BW49" s="9">
        <f t="shared" si="23"/>
        <v>1.9515519238807372E-5</v>
      </c>
      <c r="BX49" s="9">
        <f t="shared" si="23"/>
        <v>1.9736637137120192E-5</v>
      </c>
      <c r="BY49" s="9">
        <f t="shared" si="23"/>
        <v>1.9957849074898053E-5</v>
      </c>
      <c r="BZ49" s="9">
        <f t="shared" si="23"/>
        <v>1.9961475126035399E-5</v>
      </c>
      <c r="CA49" s="9">
        <f t="shared" si="23"/>
        <v>1.9531015006539634E-5</v>
      </c>
      <c r="CB49" s="9">
        <f t="shared" si="23"/>
        <v>1.9752179233118313E-5</v>
      </c>
      <c r="CC49" s="9">
        <f t="shared" si="23"/>
        <v>1.9972671354108615E-5</v>
      </c>
      <c r="CD49" s="9">
        <f t="shared" ref="CD49:DI49" si="24" xml:space="preserve"> CD$201</f>
        <v>1.997585210072033E-5</v>
      </c>
      <c r="CE49" s="9">
        <f t="shared" si="24"/>
        <v>1.9545266134293399E-5</v>
      </c>
      <c r="CF49" s="9">
        <f t="shared" si="24"/>
        <v>1.9765519007821161E-5</v>
      </c>
      <c r="CG49" s="9">
        <f t="shared" si="24"/>
        <v>1.9985712415216622E-5</v>
      </c>
      <c r="CH49" s="9">
        <f t="shared" si="24"/>
        <v>1.9988829546896099E-5</v>
      </c>
      <c r="CI49" s="9">
        <f t="shared" si="24"/>
        <v>1.9774579986864607E-5</v>
      </c>
      <c r="CJ49" s="9">
        <f t="shared" si="24"/>
        <v>1.9776971078556629E-5</v>
      </c>
      <c r="CK49" s="9">
        <f t="shared" si="24"/>
        <v>1.9998371786731227E-5</v>
      </c>
      <c r="CL49" s="9">
        <f t="shared" si="24"/>
        <v>2.0001107228817294E-5</v>
      </c>
      <c r="CM49" s="9">
        <f t="shared" si="24"/>
        <v>1.9569661077871896E-5</v>
      </c>
      <c r="CN49" s="9">
        <f t="shared" si="24"/>
        <v>1.9791380552174324E-5</v>
      </c>
      <c r="CO49" s="9">
        <f t="shared" si="24"/>
        <v>2.0012430686754981E-5</v>
      </c>
      <c r="CP49" s="9">
        <f t="shared" si="24"/>
        <v>2.001472082431541E-5</v>
      </c>
      <c r="CQ49" s="9">
        <f t="shared" si="24"/>
        <v>1.9583725509628891E-5</v>
      </c>
      <c r="CR49" s="9">
        <f t="shared" si="24"/>
        <v>1.9804468633014849E-5</v>
      </c>
      <c r="CS49" s="9">
        <f t="shared" si="24"/>
        <v>2.002534451799852E-5</v>
      </c>
      <c r="CT49" s="9">
        <f t="shared" si="24"/>
        <v>2.0028207189949054E-5</v>
      </c>
      <c r="CU49" s="9">
        <f t="shared" si="24"/>
        <v>1.9595176197431047E-5</v>
      </c>
      <c r="CV49" s="9">
        <f t="shared" si="24"/>
        <v>1.9816549938406108E-5</v>
      </c>
      <c r="CW49" s="9">
        <f t="shared" si="24"/>
        <v>2.0037685814851952E-5</v>
      </c>
      <c r="CX49" s="9">
        <f t="shared" si="24"/>
        <v>2.0041820785447177E-5</v>
      </c>
      <c r="CY49" s="9">
        <f t="shared" si="24"/>
        <v>1.982793908567599E-5</v>
      </c>
      <c r="CZ49" s="9">
        <f t="shared" si="24"/>
        <v>1.9832343728266552E-5</v>
      </c>
      <c r="DA49" s="9">
        <f t="shared" si="24"/>
        <v>2.0054734616690712E-5</v>
      </c>
      <c r="DB49" s="9">
        <f t="shared" si="24"/>
        <v>2.0057151984115612E-5</v>
      </c>
      <c r="DC49" s="9">
        <f t="shared" si="24"/>
        <v>1.9623802916936427E-5</v>
      </c>
      <c r="DD49" s="9">
        <f t="shared" si="24"/>
        <v>1.98456835029694E-5</v>
      </c>
      <c r="DE49" s="9">
        <f t="shared" si="24"/>
        <v>2.0066630609018502E-5</v>
      </c>
      <c r="DF49" s="9">
        <f t="shared" si="24"/>
        <v>2.0069938585494679E-5</v>
      </c>
      <c r="DG49" s="9">
        <f t="shared" si="24"/>
        <v>1.9638054044690192E-5</v>
      </c>
      <c r="DH49" s="9">
        <f t="shared" si="24"/>
        <v>1.986015590005268E-5</v>
      </c>
      <c r="DI49" s="9">
        <f t="shared" si="24"/>
        <v>2.0081071198635661E-5</v>
      </c>
      <c r="DJ49" s="9">
        <f t="shared" ref="DJ49:EO49" si="25" xml:space="preserve"> DJ$201</f>
        <v>2.0085715088688762E-5</v>
      </c>
      <c r="DK49" s="9">
        <f t="shared" si="25"/>
        <v>1.9652803028435358E-5</v>
      </c>
      <c r="DL49" s="9">
        <f t="shared" si="25"/>
        <v>1.9873558598221102E-5</v>
      </c>
      <c r="DM49" s="9">
        <f t="shared" si="25"/>
        <v>2.0096402397304099E-5</v>
      </c>
      <c r="DN49" s="9">
        <f t="shared" si="25"/>
        <v>2.009894699459347E-5</v>
      </c>
      <c r="DO49" s="9">
        <f t="shared" si="25"/>
        <v>1.9882934194592445E-5</v>
      </c>
      <c r="DP49" s="9">
        <f t="shared" si="25"/>
        <v>1.9887527607579745E-5</v>
      </c>
      <c r="DQ49" s="9">
        <f t="shared" si="25"/>
        <v>2.0108934538954233E-5</v>
      </c>
      <c r="DR49" s="9">
        <f t="shared" si="25"/>
        <v>2.0113578429007331E-5</v>
      </c>
      <c r="DS49" s="9">
        <f t="shared" si="25"/>
        <v>1.9679002699982672E-5</v>
      </c>
      <c r="DT49" s="9">
        <f t="shared" si="25"/>
        <v>1.9902125851594181E-5</v>
      </c>
      <c r="DU49" s="9">
        <f t="shared" si="25"/>
        <v>2.0124392967487143E-5</v>
      </c>
      <c r="DV49" s="9">
        <f t="shared" si="25"/>
        <v>2.0127001179708741E-5</v>
      </c>
      <c r="DW49" s="9">
        <f t="shared" si="25"/>
        <v>1.9693129363738589E-5</v>
      </c>
      <c r="DX49" s="9">
        <f t="shared" si="25"/>
        <v>1.991596901402166E-5</v>
      </c>
      <c r="DY49" s="9">
        <f t="shared" si="25"/>
        <v>2.0137115953933982E-5</v>
      </c>
      <c r="DZ49" s="9">
        <f t="shared" si="25"/>
        <v>2.0139787781087815E-5</v>
      </c>
      <c r="EA49" s="9">
        <f t="shared" si="25"/>
        <v>1.9706073619514938E-5</v>
      </c>
      <c r="EB49" s="9">
        <f t="shared" si="25"/>
        <v>1.9927421084757124E-5</v>
      </c>
      <c r="EC49" s="9">
        <f t="shared" si="25"/>
        <v>2.0149266405990709E-5</v>
      </c>
      <c r="ED49" s="9">
        <f t="shared" si="25"/>
        <v>2.0153910296043806E-5</v>
      </c>
      <c r="EE49" s="9">
        <f t="shared" si="25"/>
        <v>1.9938180997371219E-5</v>
      </c>
      <c r="EF49" s="9">
        <f t="shared" si="25"/>
        <v>1.9941515941046926E-5</v>
      </c>
      <c r="EG49" s="9">
        <f t="shared" si="25"/>
        <v>2.0164979294252558E-5</v>
      </c>
      <c r="EH49" s="9">
        <f t="shared" si="25"/>
        <v>2.0167714736338624E-5</v>
      </c>
      <c r="EI49" s="9">
        <f t="shared" si="25"/>
        <v>1.9733144539047203E-5</v>
      </c>
      <c r="EJ49" s="9">
        <f t="shared" si="25"/>
        <v>1.9955170333077668E-5</v>
      </c>
      <c r="EK49" s="9">
        <f t="shared" si="25"/>
        <v>2.0178974579344071E-5</v>
      </c>
      <c r="EL49" s="9">
        <f t="shared" si="25"/>
        <v>2.0183109549939293E-5</v>
      </c>
      <c r="EM49" s="9">
        <f t="shared" si="25"/>
        <v>1.9746711114812801E-5</v>
      </c>
      <c r="EN49" s="9">
        <f t="shared" si="25"/>
        <v>1.9968510107780515E-5</v>
      </c>
      <c r="EO49" s="9">
        <f t="shared" si="25"/>
        <v>2.0190806956739628E-5</v>
      </c>
      <c r="EP49" s="9">
        <f t="shared" ref="EP49:FU49" si="26" xml:space="preserve"> EP$201</f>
        <v>2.0193733243622406E-5</v>
      </c>
      <c r="EQ49" s="9">
        <f t="shared" si="26"/>
        <v>1.9758410730610652E-5</v>
      </c>
      <c r="ER49" s="9">
        <f t="shared" si="26"/>
        <v>1.9981409418224303E-5</v>
      </c>
      <c r="ES49" s="9">
        <f t="shared" si="26"/>
        <v>2.0205438391153491E-5</v>
      </c>
      <c r="ET49" s="9">
        <f t="shared" si="26"/>
        <v>2.0209764206545419E-5</v>
      </c>
      <c r="EU49" s="9">
        <f t="shared" si="26"/>
        <v>1.9994119958271356E-5</v>
      </c>
      <c r="EV49" s="9">
        <f t="shared" si="26"/>
        <v>1.9996322279566637E-5</v>
      </c>
      <c r="EW49" s="9">
        <f t="shared" si="26"/>
        <v>2.0218606682125966E-5</v>
      </c>
      <c r="EX49" s="9">
        <f t="shared" si="26"/>
        <v>2.022261442285672E-5</v>
      </c>
      <c r="EY49" s="9">
        <f t="shared" si="26"/>
        <v>1.9786788522120333E-5</v>
      </c>
      <c r="EZ49" s="9">
        <f t="shared" si="26"/>
        <v>2.0009913748131803E-5</v>
      </c>
      <c r="FA49" s="9">
        <f t="shared" si="26"/>
        <v>2.0232792812014191E-5</v>
      </c>
      <c r="FB49" s="9">
        <f t="shared" si="26"/>
        <v>2.0236991397541644E-5</v>
      </c>
      <c r="FC49" s="9">
        <f t="shared" si="26"/>
        <v>1.979985724189453E-5</v>
      </c>
      <c r="FD49" s="9">
        <f t="shared" si="26"/>
        <v>2.0023882757490442E-5</v>
      </c>
      <c r="FE49" s="9">
        <f t="shared" si="26"/>
        <v>2.0247551476292523E-5</v>
      </c>
      <c r="FF49" s="9">
        <f t="shared" si="26"/>
        <v>2.0251877291684447E-5</v>
      </c>
      <c r="FG49" s="9">
        <f t="shared" si="26"/>
        <v>1.981510408163109E-5</v>
      </c>
      <c r="FH49" s="9">
        <f t="shared" si="26"/>
        <v>2.0038103460711403E-5</v>
      </c>
      <c r="FI49" s="9">
        <f t="shared" si="26"/>
        <v>2.0261037841926168E-5</v>
      </c>
      <c r="FJ49" s="9">
        <f t="shared" si="26"/>
        <v>2.0265808961843734E-5</v>
      </c>
      <c r="FK49" s="9">
        <f t="shared" si="26"/>
        <v>2.0048234138669697E-5</v>
      </c>
      <c r="FL49" s="9">
        <f t="shared" si="26"/>
        <v>2.0052324163932358E-5</v>
      </c>
      <c r="FM49" s="9">
        <f t="shared" si="26"/>
        <v>2.0275732891272262E-5</v>
      </c>
      <c r="FN49" s="9">
        <f t="shared" si="26"/>
        <v>2.0280249551460895E-5</v>
      </c>
      <c r="FO49" s="9">
        <f t="shared" si="26"/>
        <v>1.9843357409142924E-5</v>
      </c>
      <c r="FP49" s="9">
        <f t="shared" si="26"/>
        <v>2.0068495494586284E-5</v>
      </c>
      <c r="FQ49" s="9">
        <f t="shared" si="26"/>
        <v>2.029284530804326E-5</v>
      </c>
      <c r="FR49" s="9">
        <f t="shared" si="26"/>
        <v>2.0296344129316142E-5</v>
      </c>
      <c r="FS49" s="9">
        <f t="shared" si="26"/>
        <v>1.9858790944876264E-5</v>
      </c>
      <c r="FT49" s="9">
        <f t="shared" si="26"/>
        <v>2.0083974667118831E-5</v>
      </c>
      <c r="FU49" s="9">
        <f t="shared" si="26"/>
        <v>2.0307922046982759E-5</v>
      </c>
      <c r="FV49" s="9">
        <f t="shared" ref="FV49:GJ49" si="27" xml:space="preserve"> FV$201</f>
        <v>2.0311166408526701E-5</v>
      </c>
      <c r="FW49" s="9">
        <f t="shared" si="27"/>
        <v>1.9872046360647233E-5</v>
      </c>
      <c r="FX49" s="9">
        <f t="shared" si="27"/>
        <v>2.0096622283700303E-5</v>
      </c>
      <c r="FY49" s="9">
        <f t="shared" si="27"/>
        <v>2.0321599257413109E-5</v>
      </c>
      <c r="FZ49" s="9">
        <f t="shared" si="27"/>
        <v>2.0324207469634707E-5</v>
      </c>
      <c r="GA49" s="9">
        <f t="shared" si="27"/>
        <v>2.0107633890176707E-5</v>
      </c>
      <c r="GB49" s="9">
        <f t="shared" si="27"/>
        <v>2.0110024981868728E-5</v>
      </c>
      <c r="GC49" s="9">
        <f t="shared" si="27"/>
        <v>2.0335785387301334E-5</v>
      </c>
      <c r="GD49" s="9">
        <f t="shared" si="27"/>
        <v>2.0340047587761024E-5</v>
      </c>
      <c r="GE49" s="9">
        <f t="shared" si="27"/>
        <v>1.9901046472146164E-5</v>
      </c>
      <c r="GF49" s="9">
        <f t="shared" si="27"/>
        <v>2.0125504154401279E-5</v>
      </c>
      <c r="GG49" s="9">
        <f t="shared" si="27"/>
        <v>2.0349208138002748E-5</v>
      </c>
      <c r="GH49" s="9">
        <f t="shared" si="27"/>
        <v>2.0353915642988076E-5</v>
      </c>
      <c r="GI49" s="9">
        <f t="shared" si="27"/>
        <v>1.9916044383887028E-5</v>
      </c>
      <c r="GJ49" s="9">
        <f t="shared" si="27"/>
        <v>2.014129794426172E-5</v>
      </c>
    </row>
    <row r="50" spans="1:192" s="603" customFormat="1" x14ac:dyDescent="0.25">
      <c r="A50" s="15"/>
      <c r="B50" s="15"/>
      <c r="C50" s="21"/>
      <c r="D50" s="49"/>
      <c r="E50" s="9" t="str">
        <f t="shared" ref="E50:Q50" si="28" xml:space="preserve"> E$267</f>
        <v>Senior debt interest - T2 POS</v>
      </c>
      <c r="F50" s="9">
        <f t="shared" si="28"/>
        <v>0</v>
      </c>
      <c r="G50" s="9" t="str">
        <f t="shared" si="28"/>
        <v>$ 000s</v>
      </c>
      <c r="H50" s="9">
        <f t="shared" si="28"/>
        <v>10608.062425233165</v>
      </c>
      <c r="I50" s="9">
        <f t="shared" si="28"/>
        <v>0</v>
      </c>
      <c r="J50" s="9">
        <f t="shared" si="28"/>
        <v>0</v>
      </c>
      <c r="K50" s="9">
        <f t="shared" si="28"/>
        <v>0</v>
      </c>
      <c r="L50" s="9">
        <f t="shared" si="28"/>
        <v>0</v>
      </c>
      <c r="M50" s="9">
        <f t="shared" si="28"/>
        <v>0</v>
      </c>
      <c r="N50" s="9">
        <f t="shared" si="28"/>
        <v>0</v>
      </c>
      <c r="O50" s="9">
        <f t="shared" si="28"/>
        <v>0</v>
      </c>
      <c r="P50" s="9">
        <f t="shared" si="28"/>
        <v>0</v>
      </c>
      <c r="Q50" s="9">
        <f t="shared" si="28"/>
        <v>0</v>
      </c>
      <c r="R50" s="9">
        <f t="shared" ref="R50:AW50" si="29" xml:space="preserve"> R$267</f>
        <v>0</v>
      </c>
      <c r="S50" s="9">
        <f t="shared" si="29"/>
        <v>294.69583718801647</v>
      </c>
      <c r="T50" s="9">
        <f t="shared" si="29"/>
        <v>296.23646510472776</v>
      </c>
      <c r="U50" s="9">
        <f t="shared" si="29"/>
        <v>297.2812026367904</v>
      </c>
      <c r="V50" s="9">
        <f t="shared" si="29"/>
        <v>294.16893834412986</v>
      </c>
      <c r="W50" s="9">
        <f t="shared" si="29"/>
        <v>288.13433063334583</v>
      </c>
      <c r="X50" s="9">
        <f t="shared" si="29"/>
        <v>286.16101423566528</v>
      </c>
      <c r="Y50" s="9">
        <f t="shared" si="29"/>
        <v>287.03191556204803</v>
      </c>
      <c r="Z50" s="9">
        <f t="shared" si="29"/>
        <v>283.8003832053459</v>
      </c>
      <c r="AA50" s="9">
        <f t="shared" si="29"/>
        <v>274.74371660771135</v>
      </c>
      <c r="AB50" s="9">
        <f t="shared" si="29"/>
        <v>275.75186316940568</v>
      </c>
      <c r="AC50" s="9">
        <f t="shared" si="29"/>
        <v>276.37183689182581</v>
      </c>
      <c r="AD50" s="9">
        <f t="shared" si="29"/>
        <v>273.03251196503334</v>
      </c>
      <c r="AE50" s="9">
        <f t="shared" si="29"/>
        <v>264.1002377205379</v>
      </c>
      <c r="AF50" s="9">
        <f t="shared" si="29"/>
        <v>264.87622007008042</v>
      </c>
      <c r="AG50" s="9">
        <f t="shared" si="29"/>
        <v>265.23083278561853</v>
      </c>
      <c r="AH50" s="9">
        <f t="shared" si="29"/>
        <v>261.77878441908712</v>
      </c>
      <c r="AI50" s="9">
        <f t="shared" si="29"/>
        <v>252.95611209328933</v>
      </c>
      <c r="AJ50" s="9">
        <f t="shared" si="29"/>
        <v>253.46339218155603</v>
      </c>
      <c r="AK50" s="9">
        <f t="shared" si="29"/>
        <v>253.57356091821092</v>
      </c>
      <c r="AL50" s="9">
        <f t="shared" si="29"/>
        <v>249.99677757167848</v>
      </c>
      <c r="AM50" s="9">
        <f t="shared" si="29"/>
        <v>243.99513066024645</v>
      </c>
      <c r="AN50" s="9">
        <f t="shared" si="29"/>
        <v>241.56087784299766</v>
      </c>
      <c r="AO50" s="9">
        <f t="shared" si="29"/>
        <v>241.45231815880234</v>
      </c>
      <c r="AP50" s="9">
        <f t="shared" si="29"/>
        <v>237.73025178217836</v>
      </c>
      <c r="AQ50" s="9">
        <f t="shared" si="29"/>
        <v>229.15986155480334</v>
      </c>
      <c r="AR50" s="9">
        <f t="shared" si="29"/>
        <v>229.13729208999735</v>
      </c>
      <c r="AS50" s="9">
        <f t="shared" si="29"/>
        <v>228.72292901778286</v>
      </c>
      <c r="AT50" s="9">
        <f t="shared" si="29"/>
        <v>224.8676736159253</v>
      </c>
      <c r="AU50" s="9">
        <f t="shared" si="29"/>
        <v>216.43483600316242</v>
      </c>
      <c r="AV50" s="9">
        <f t="shared" si="29"/>
        <v>216.12579719051934</v>
      </c>
      <c r="AW50" s="9">
        <f t="shared" si="29"/>
        <v>215.41210969389084</v>
      </c>
      <c r="AX50" s="9">
        <f t="shared" ref="AX50:CC50" si="30" xml:space="preserve"> AX$267</f>
        <v>211.41110667071146</v>
      </c>
      <c r="AY50" s="9">
        <f t="shared" si="30"/>
        <v>203.13092814282172</v>
      </c>
      <c r="AZ50" s="9">
        <f t="shared" si="30"/>
        <v>202.51607851291195</v>
      </c>
      <c r="BA50" s="9">
        <f t="shared" si="30"/>
        <v>201.46984993759617</v>
      </c>
      <c r="BB50" s="9">
        <f t="shared" si="30"/>
        <v>197.29154712853003</v>
      </c>
      <c r="BC50" s="9">
        <f t="shared" si="30"/>
        <v>191.24213168639554</v>
      </c>
      <c r="BD50" s="9">
        <f t="shared" si="30"/>
        <v>188.18810542790305</v>
      </c>
      <c r="BE50" s="9">
        <f t="shared" si="30"/>
        <v>186.84859760196949</v>
      </c>
      <c r="BF50" s="9">
        <f t="shared" si="30"/>
        <v>182.4939077918792</v>
      </c>
      <c r="BG50" s="9">
        <f t="shared" si="30"/>
        <v>174.49408674524375</v>
      </c>
      <c r="BH50" s="9">
        <f t="shared" si="30"/>
        <v>158.58496221505101</v>
      </c>
      <c r="BI50" s="9">
        <f t="shared" si="30"/>
        <v>140.28498132869422</v>
      </c>
      <c r="BJ50" s="9">
        <f t="shared" si="30"/>
        <v>115.20104867800566</v>
      </c>
      <c r="BK50" s="9">
        <f t="shared" si="30"/>
        <v>89.347497825385489</v>
      </c>
      <c r="BL50" s="9">
        <f t="shared" si="30"/>
        <v>71.454065862821523</v>
      </c>
      <c r="BM50" s="9">
        <f t="shared" si="30"/>
        <v>51.136154817424583</v>
      </c>
      <c r="BN50" s="9">
        <f t="shared" si="30"/>
        <v>24.974372510001398</v>
      </c>
      <c r="BO50" s="9">
        <f t="shared" si="30"/>
        <v>6.1854280174159204E-5</v>
      </c>
      <c r="BP50" s="9">
        <f t="shared" si="30"/>
        <v>6.2549936430437682E-5</v>
      </c>
      <c r="BQ50" s="9">
        <f t="shared" si="30"/>
        <v>6.3244363898940975E-5</v>
      </c>
      <c r="BR50" s="9">
        <f t="shared" si="30"/>
        <v>6.3253448151421747E-5</v>
      </c>
      <c r="BS50" s="9">
        <f t="shared" si="30"/>
        <v>6.2573698114040194E-5</v>
      </c>
      <c r="BT50" s="9">
        <f t="shared" si="30"/>
        <v>6.2581884912592316E-5</v>
      </c>
      <c r="BU50" s="9">
        <f t="shared" si="30"/>
        <v>6.328150839797352E-5</v>
      </c>
      <c r="BV50" s="9">
        <f t="shared" si="30"/>
        <v>6.3290996395009007E-5</v>
      </c>
      <c r="BW50" s="9">
        <f t="shared" si="30"/>
        <v>6.1929521482750045E-5</v>
      </c>
      <c r="BX50" s="9">
        <f t="shared" si="30"/>
        <v>6.2631205381918548E-5</v>
      </c>
      <c r="BY50" s="9">
        <f t="shared" si="30"/>
        <v>6.3333187700975312E-5</v>
      </c>
      <c r="BZ50" s="9">
        <f t="shared" si="30"/>
        <v>6.3344694420784298E-5</v>
      </c>
      <c r="CA50" s="9">
        <f t="shared" si="30"/>
        <v>6.1978694936396035E-5</v>
      </c>
      <c r="CB50" s="9">
        <f t="shared" si="30"/>
        <v>6.2680525851244753E-5</v>
      </c>
      <c r="CC50" s="9">
        <f t="shared" si="30"/>
        <v>6.3380223941598033E-5</v>
      </c>
      <c r="CD50" s="9">
        <f t="shared" ref="CD50:DI50" si="31" xml:space="preserve"> CD$267</f>
        <v>6.3390317555465581E-5</v>
      </c>
      <c r="CE50" s="9">
        <f t="shared" si="31"/>
        <v>6.2023918715050364E-5</v>
      </c>
      <c r="CF50" s="9">
        <f t="shared" si="31"/>
        <v>6.272285759009967E-5</v>
      </c>
      <c r="CG50" s="9">
        <f t="shared" si="31"/>
        <v>6.3421607758454933E-5</v>
      </c>
      <c r="CH50" s="9">
        <f t="shared" si="31"/>
        <v>6.3431499500045123E-5</v>
      </c>
      <c r="CI50" s="9">
        <f t="shared" si="31"/>
        <v>6.2751611224038853E-5</v>
      </c>
      <c r="CJ50" s="9">
        <f t="shared" si="31"/>
        <v>6.2759198988550586E-5</v>
      </c>
      <c r="CK50" s="9">
        <f t="shared" si="31"/>
        <v>6.3461780341647739E-5</v>
      </c>
      <c r="CL50" s="9">
        <f t="shared" si="31"/>
        <v>6.3470460849573808E-5</v>
      </c>
      <c r="CM50" s="9">
        <f t="shared" si="31"/>
        <v>6.2101332344886604E-5</v>
      </c>
      <c r="CN50" s="9">
        <f t="shared" si="31"/>
        <v>6.2804925253634415E-5</v>
      </c>
      <c r="CO50" s="9">
        <f t="shared" si="31"/>
        <v>6.3506394114942258E-5</v>
      </c>
      <c r="CP50" s="9">
        <f t="shared" si="31"/>
        <v>6.3513661516926875E-5</v>
      </c>
      <c r="CQ50" s="9">
        <f t="shared" si="31"/>
        <v>6.2145963672292201E-5</v>
      </c>
      <c r="CR50" s="9">
        <f t="shared" si="31"/>
        <v>6.2846458280435438E-5</v>
      </c>
      <c r="CS50" s="9">
        <f t="shared" si="31"/>
        <v>6.3547374187244456E-5</v>
      </c>
      <c r="CT50" s="9">
        <f t="shared" si="31"/>
        <v>6.3556458439725227E-5</v>
      </c>
      <c r="CU50" s="9">
        <f t="shared" si="31"/>
        <v>6.2182300682215341E-5</v>
      </c>
      <c r="CV50" s="9">
        <f t="shared" si="31"/>
        <v>6.2884796459021012E-5</v>
      </c>
      <c r="CW50" s="9">
        <f t="shared" si="31"/>
        <v>6.3586537409050513E-5</v>
      </c>
      <c r="CX50" s="9">
        <f t="shared" si="31"/>
        <v>6.3599659107078308E-5</v>
      </c>
      <c r="CY50" s="9">
        <f t="shared" si="31"/>
        <v>6.2920938179458451E-5</v>
      </c>
      <c r="CZ50" s="9">
        <f t="shared" si="31"/>
        <v>6.2934915640401097E-5</v>
      </c>
      <c r="DA50" s="9">
        <f t="shared" si="31"/>
        <v>6.3640639179380506E-5</v>
      </c>
      <c r="DB50" s="9">
        <f t="shared" si="31"/>
        <v>6.3648310325919839E-5</v>
      </c>
      <c r="DC50" s="9">
        <f t="shared" si="31"/>
        <v>6.2273143207023176E-5</v>
      </c>
      <c r="DD50" s="9">
        <f t="shared" si="31"/>
        <v>6.2977247379256E-5</v>
      </c>
      <c r="DE50" s="9">
        <f t="shared" si="31"/>
        <v>6.3678389295245084E-5</v>
      </c>
      <c r="DF50" s="9">
        <f t="shared" si="31"/>
        <v>6.368888665366732E-5</v>
      </c>
      <c r="DG50" s="9">
        <f t="shared" si="31"/>
        <v>6.2318366985677519E-5</v>
      </c>
      <c r="DH50" s="9">
        <f t="shared" si="31"/>
        <v>6.3023173322353305E-5</v>
      </c>
      <c r="DI50" s="9">
        <f t="shared" si="31"/>
        <v>6.3724214302203711E-5</v>
      </c>
      <c r="DJ50" s="9">
        <f t="shared" ref="DJ50:EO50" si="32" xml:space="preserve"> DJ$267</f>
        <v>6.373895097845033E-5</v>
      </c>
      <c r="DK50" s="9">
        <f t="shared" si="32"/>
        <v>6.2365170634328515E-5</v>
      </c>
      <c r="DL50" s="9">
        <f t="shared" si="32"/>
        <v>6.3065704739221671E-5</v>
      </c>
      <c r="DM50" s="9">
        <f t="shared" si="32"/>
        <v>6.3772865521045241E-5</v>
      </c>
      <c r="DN50" s="9">
        <f t="shared" si="32"/>
        <v>6.3780940412139277E-5</v>
      </c>
      <c r="DO50" s="9">
        <f t="shared" si="32"/>
        <v>6.3095456763228184E-5</v>
      </c>
      <c r="DP50" s="9">
        <f t="shared" si="32"/>
        <v>6.3110033258211232E-5</v>
      </c>
      <c r="DQ50" s="9">
        <f t="shared" si="32"/>
        <v>6.3812634359683345E-5</v>
      </c>
      <c r="DR50" s="9">
        <f t="shared" si="32"/>
        <v>6.3827371035929951E-5</v>
      </c>
      <c r="DS50" s="9">
        <f t="shared" si="32"/>
        <v>6.2448311292902638E-5</v>
      </c>
      <c r="DT50" s="9">
        <f t="shared" si="32"/>
        <v>6.3156358557335464E-5</v>
      </c>
      <c r="DU50" s="9">
        <f t="shared" si="32"/>
        <v>6.3861689323079578E-5</v>
      </c>
      <c r="DV50" s="9">
        <f t="shared" si="32"/>
        <v>6.3869966086450958E-5</v>
      </c>
      <c r="DW50" s="9">
        <f t="shared" si="32"/>
        <v>6.2493140104057817E-5</v>
      </c>
      <c r="DX50" s="9">
        <f t="shared" si="32"/>
        <v>6.3200287720298099E-5</v>
      </c>
      <c r="DY50" s="9">
        <f t="shared" si="32"/>
        <v>6.3902063778549742E-5</v>
      </c>
      <c r="DZ50" s="9">
        <f t="shared" si="32"/>
        <v>6.3910542414198466E-5</v>
      </c>
      <c r="EA50" s="9">
        <f t="shared" si="32"/>
        <v>6.2534216723970931E-5</v>
      </c>
      <c r="EB50" s="9">
        <f t="shared" si="32"/>
        <v>6.3236629118749001E-5</v>
      </c>
      <c r="EC50" s="9">
        <f t="shared" si="32"/>
        <v>6.3940621383523725E-5</v>
      </c>
      <c r="ED50" s="9">
        <f t="shared" si="32"/>
        <v>6.3955358059770344E-5</v>
      </c>
      <c r="EE50" s="9">
        <f t="shared" si="32"/>
        <v>6.3270774059051782E-5</v>
      </c>
      <c r="EF50" s="9">
        <f t="shared" si="32"/>
        <v>6.3281356993765501E-5</v>
      </c>
      <c r="EG50" s="9">
        <f t="shared" si="32"/>
        <v>6.3990483836029376E-5</v>
      </c>
      <c r="EH50" s="9">
        <f t="shared" si="32"/>
        <v>6.3999164343955459E-5</v>
      </c>
      <c r="EI50" s="9">
        <f t="shared" si="32"/>
        <v>6.262012215503921E-5</v>
      </c>
      <c r="EJ50" s="9">
        <f t="shared" si="32"/>
        <v>6.3324687122687733E-5</v>
      </c>
      <c r="EK50" s="9">
        <f t="shared" si="32"/>
        <v>6.4034895737046538E-5</v>
      </c>
      <c r="EL50" s="9">
        <f t="shared" si="32"/>
        <v>6.4048017435074334E-5</v>
      </c>
      <c r="EM50" s="9">
        <f t="shared" si="32"/>
        <v>6.2663173612448155E-5</v>
      </c>
      <c r="EN50" s="9">
        <f t="shared" si="32"/>
        <v>6.3367018861542623E-5</v>
      </c>
      <c r="EO50" s="9">
        <f t="shared" si="32"/>
        <v>6.4072443980633771E-5</v>
      </c>
      <c r="EP50" s="9">
        <f t="shared" ref="EP50:FU50" si="33" xml:space="preserve"> EP$267</f>
        <v>6.4081730105391914E-5</v>
      </c>
      <c r="EQ50" s="9">
        <f t="shared" si="33"/>
        <v>6.2700300557369621E-5</v>
      </c>
      <c r="ER50" s="9">
        <f t="shared" si="33"/>
        <v>6.3407952854303257E-5</v>
      </c>
      <c r="ES50" s="9">
        <f t="shared" si="33"/>
        <v>6.4118874604424445E-5</v>
      </c>
      <c r="ET50" s="9">
        <f t="shared" si="33"/>
        <v>6.4132601919284301E-5</v>
      </c>
      <c r="EU50" s="9">
        <f t="shared" si="33"/>
        <v>6.3448287813023502E-5</v>
      </c>
      <c r="EV50" s="9">
        <f t="shared" si="33"/>
        <v>6.3455276543494831E-5</v>
      </c>
      <c r="EW50" s="9">
        <f t="shared" si="33"/>
        <v>6.4160662165836047E-5</v>
      </c>
      <c r="EX50" s="9">
        <f t="shared" si="33"/>
        <v>6.4173380119309154E-5</v>
      </c>
      <c r="EY50" s="9">
        <f t="shared" si="33"/>
        <v>6.2790353147179129E-5</v>
      </c>
      <c r="EZ50" s="9">
        <f t="shared" si="33"/>
        <v>6.34984069944036E-5</v>
      </c>
      <c r="FA50" s="9">
        <f t="shared" si="33"/>
        <v>6.4205679683685269E-5</v>
      </c>
      <c r="FB50" s="9">
        <f t="shared" si="33"/>
        <v>6.421900325399041E-5</v>
      </c>
      <c r="FC50" s="9">
        <f t="shared" si="33"/>
        <v>6.2831824734591407E-5</v>
      </c>
      <c r="FD50" s="9">
        <f t="shared" si="33"/>
        <v>6.3542735513393161E-5</v>
      </c>
      <c r="FE50" s="9">
        <f t="shared" si="33"/>
        <v>6.4252514052030659E-5</v>
      </c>
      <c r="FF50" s="9">
        <f t="shared" si="33"/>
        <v>6.4266241366890502E-5</v>
      </c>
      <c r="FG50" s="9">
        <f t="shared" si="33"/>
        <v>6.2880208253239043E-5</v>
      </c>
      <c r="FH50" s="9">
        <f t="shared" si="33"/>
        <v>6.3587862744436601E-5</v>
      </c>
      <c r="FI50" s="9">
        <f t="shared" si="33"/>
        <v>6.4295310974829011E-5</v>
      </c>
      <c r="FJ50" s="9">
        <f t="shared" si="33"/>
        <v>6.4310451395630319E-5</v>
      </c>
      <c r="FK50" s="9">
        <f t="shared" si="33"/>
        <v>6.3620010904604697E-5</v>
      </c>
      <c r="FL50" s="9">
        <f t="shared" si="33"/>
        <v>6.3632989975480014E-5</v>
      </c>
      <c r="FM50" s="9">
        <f t="shared" si="33"/>
        <v>6.4341943470897029E-5</v>
      </c>
      <c r="FN50" s="9">
        <f t="shared" si="33"/>
        <v>6.4356276402588946E-5</v>
      </c>
      <c r="FO50" s="9">
        <f t="shared" si="33"/>
        <v>6.2969865875549402E-5</v>
      </c>
      <c r="FP50" s="9">
        <f t="shared" si="33"/>
        <v>6.3684307224940917E-5</v>
      </c>
      <c r="FQ50" s="9">
        <f t="shared" si="33"/>
        <v>6.4396247113504394E-5</v>
      </c>
      <c r="FR50" s="9">
        <f t="shared" si="33"/>
        <v>6.4407350088758678E-5</v>
      </c>
      <c r="FS50" s="9">
        <f t="shared" si="33"/>
        <v>6.301884184544581E-5</v>
      </c>
      <c r="FT50" s="9">
        <f t="shared" si="33"/>
        <v>6.3733428016253673E-5</v>
      </c>
      <c r="FU50" s="9">
        <f t="shared" si="33"/>
        <v>6.4444090843236506E-5</v>
      </c>
      <c r="FV50" s="9">
        <f t="shared" ref="FV50:GJ50" si="34" xml:space="preserve"> FV$267</f>
        <v>6.4454386329381385E-5</v>
      </c>
      <c r="FW50" s="9">
        <f t="shared" si="34"/>
        <v>6.3060905884106819E-5</v>
      </c>
      <c r="FX50" s="9">
        <f t="shared" si="34"/>
        <v>6.3773563296960442E-5</v>
      </c>
      <c r="FY50" s="9">
        <f t="shared" si="34"/>
        <v>6.4487493382866918E-5</v>
      </c>
      <c r="FZ50" s="9">
        <f t="shared" si="34"/>
        <v>6.4495770146238298E-5</v>
      </c>
      <c r="GA50" s="9">
        <f t="shared" si="34"/>
        <v>6.3808506949317075E-5</v>
      </c>
      <c r="GB50" s="9">
        <f t="shared" si="34"/>
        <v>6.3816094713828808E-5</v>
      </c>
      <c r="GC50" s="9">
        <f t="shared" si="34"/>
        <v>6.4532510900716154E-5</v>
      </c>
      <c r="GD50" s="9">
        <f t="shared" si="34"/>
        <v>6.4546036343298652E-5</v>
      </c>
      <c r="GE50" s="9">
        <f t="shared" si="34"/>
        <v>6.3152933311412158E-5</v>
      </c>
      <c r="GF50" s="9">
        <f t="shared" si="34"/>
        <v>6.3865215505141577E-5</v>
      </c>
      <c r="GG50" s="9">
        <f t="shared" si="34"/>
        <v>6.4575105951237161E-5</v>
      </c>
      <c r="GH50" s="9">
        <f t="shared" si="34"/>
        <v>6.4590044499761111E-5</v>
      </c>
      <c r="GI50" s="9">
        <f t="shared" si="34"/>
        <v>6.3200526895061481E-5</v>
      </c>
      <c r="GJ50" s="9">
        <f t="shared" si="34"/>
        <v>6.3915334686521661E-5</v>
      </c>
    </row>
    <row r="51" spans="1:192" x14ac:dyDescent="0.25">
      <c r="E51" s="200" t="str">
        <f xml:space="preserve"> Time!E$161</f>
        <v>Senior debt repayment flag</v>
      </c>
      <c r="F51" s="200">
        <f xml:space="preserve"> Time!F$161</f>
        <v>0</v>
      </c>
      <c r="G51" s="200" t="str">
        <f xml:space="preserve"> Time!G$161</f>
        <v>flag</v>
      </c>
      <c r="H51" s="200">
        <f xml:space="preserve"> Time!H$161</f>
        <v>48</v>
      </c>
      <c r="I51" s="200">
        <f xml:space="preserve"> Time!I$161</f>
        <v>0</v>
      </c>
      <c r="J51" s="200">
        <f xml:space="preserve"> Time!J$161</f>
        <v>0</v>
      </c>
      <c r="K51" s="200">
        <f xml:space="preserve"> Time!K$161</f>
        <v>0</v>
      </c>
      <c r="L51" s="200">
        <f xml:space="preserve"> Time!L$161</f>
        <v>0</v>
      </c>
      <c r="M51" s="200">
        <f xml:space="preserve"> Time!M$161</f>
        <v>0</v>
      </c>
      <c r="N51" s="200">
        <f xml:space="preserve"> Time!N$161</f>
        <v>0</v>
      </c>
      <c r="O51" s="200">
        <f xml:space="preserve"> Time!O$161</f>
        <v>0</v>
      </c>
      <c r="P51" s="200">
        <f xml:space="preserve"> Time!P$161</f>
        <v>0</v>
      </c>
      <c r="Q51" s="200">
        <f xml:space="preserve"> Time!Q$161</f>
        <v>0</v>
      </c>
      <c r="R51" s="200">
        <f xml:space="preserve"> Time!R$161</f>
        <v>0</v>
      </c>
      <c r="S51" s="200">
        <f xml:space="preserve"> Time!S$161</f>
        <v>1</v>
      </c>
      <c r="T51" s="200">
        <f xml:space="preserve"> Time!T$161</f>
        <v>1</v>
      </c>
      <c r="U51" s="200">
        <f xml:space="preserve"> Time!U$161</f>
        <v>1</v>
      </c>
      <c r="V51" s="200">
        <f xml:space="preserve"> Time!V$161</f>
        <v>1</v>
      </c>
      <c r="W51" s="200">
        <f xml:space="preserve"> Time!W$161</f>
        <v>1</v>
      </c>
      <c r="X51" s="200">
        <f xml:space="preserve"> Time!X$161</f>
        <v>1</v>
      </c>
      <c r="Y51" s="200">
        <f xml:space="preserve"> Time!Y$161</f>
        <v>1</v>
      </c>
      <c r="Z51" s="200">
        <f xml:space="preserve"> Time!Z$161</f>
        <v>1</v>
      </c>
      <c r="AA51" s="200">
        <f xml:space="preserve"> Time!AA$161</f>
        <v>1</v>
      </c>
      <c r="AB51" s="200">
        <f xml:space="preserve"> Time!AB$161</f>
        <v>1</v>
      </c>
      <c r="AC51" s="200">
        <f xml:space="preserve"> Time!AC$161</f>
        <v>1</v>
      </c>
      <c r="AD51" s="200">
        <f xml:space="preserve"> Time!AD$161</f>
        <v>1</v>
      </c>
      <c r="AE51" s="200">
        <f xml:space="preserve"> Time!AE$161</f>
        <v>1</v>
      </c>
      <c r="AF51" s="200">
        <f xml:space="preserve"> Time!AF$161</f>
        <v>1</v>
      </c>
      <c r="AG51" s="200">
        <f xml:space="preserve"> Time!AG$161</f>
        <v>1</v>
      </c>
      <c r="AH51" s="200">
        <f xml:space="preserve"> Time!AH$161</f>
        <v>1</v>
      </c>
      <c r="AI51" s="200">
        <f xml:space="preserve"> Time!AI$161</f>
        <v>1</v>
      </c>
      <c r="AJ51" s="200">
        <f xml:space="preserve"> Time!AJ$161</f>
        <v>1</v>
      </c>
      <c r="AK51" s="200">
        <f xml:space="preserve"> Time!AK$161</f>
        <v>1</v>
      </c>
      <c r="AL51" s="200">
        <f xml:space="preserve"> Time!AL$161</f>
        <v>1</v>
      </c>
      <c r="AM51" s="200">
        <f xml:space="preserve"> Time!AM$161</f>
        <v>1</v>
      </c>
      <c r="AN51" s="200">
        <f xml:space="preserve"> Time!AN$161</f>
        <v>1</v>
      </c>
      <c r="AO51" s="200">
        <f xml:space="preserve"> Time!AO$161</f>
        <v>1</v>
      </c>
      <c r="AP51" s="200">
        <f xml:space="preserve"> Time!AP$161</f>
        <v>1</v>
      </c>
      <c r="AQ51" s="200">
        <f xml:space="preserve"> Time!AQ$161</f>
        <v>1</v>
      </c>
      <c r="AR51" s="200">
        <f xml:space="preserve"> Time!AR$161</f>
        <v>1</v>
      </c>
      <c r="AS51" s="200">
        <f xml:space="preserve"> Time!AS$161</f>
        <v>1</v>
      </c>
      <c r="AT51" s="200">
        <f xml:space="preserve"> Time!AT$161</f>
        <v>1</v>
      </c>
      <c r="AU51" s="200">
        <f xml:space="preserve"> Time!AU$161</f>
        <v>1</v>
      </c>
      <c r="AV51" s="200">
        <f xml:space="preserve"> Time!AV$161</f>
        <v>1</v>
      </c>
      <c r="AW51" s="200">
        <f xml:space="preserve"> Time!AW$161</f>
        <v>1</v>
      </c>
      <c r="AX51" s="200">
        <f xml:space="preserve"> Time!AX$161</f>
        <v>1</v>
      </c>
      <c r="AY51" s="200">
        <f xml:space="preserve"> Time!AY$161</f>
        <v>1</v>
      </c>
      <c r="AZ51" s="200">
        <f xml:space="preserve"> Time!AZ$161</f>
        <v>1</v>
      </c>
      <c r="BA51" s="200">
        <f xml:space="preserve"> Time!BA$161</f>
        <v>1</v>
      </c>
      <c r="BB51" s="200">
        <f xml:space="preserve"> Time!BB$161</f>
        <v>1</v>
      </c>
      <c r="BC51" s="200">
        <f xml:space="preserve"> Time!BC$161</f>
        <v>1</v>
      </c>
      <c r="BD51" s="200">
        <f xml:space="preserve"> Time!BD$161</f>
        <v>1</v>
      </c>
      <c r="BE51" s="200">
        <f xml:space="preserve"> Time!BE$161</f>
        <v>1</v>
      </c>
      <c r="BF51" s="200">
        <f xml:space="preserve"> Time!BF$161</f>
        <v>1</v>
      </c>
      <c r="BG51" s="200">
        <f xml:space="preserve"> Time!BG$161</f>
        <v>1</v>
      </c>
      <c r="BH51" s="200">
        <f xml:space="preserve"> Time!BH$161</f>
        <v>1</v>
      </c>
      <c r="BI51" s="200">
        <f xml:space="preserve"> Time!BI$161</f>
        <v>1</v>
      </c>
      <c r="BJ51" s="200">
        <f xml:space="preserve"> Time!BJ$161</f>
        <v>1</v>
      </c>
      <c r="BK51" s="200">
        <f xml:space="preserve"> Time!BK$161</f>
        <v>1</v>
      </c>
      <c r="BL51" s="200">
        <f xml:space="preserve"> Time!BL$161</f>
        <v>1</v>
      </c>
      <c r="BM51" s="200">
        <f xml:space="preserve"> Time!BM$161</f>
        <v>1</v>
      </c>
      <c r="BN51" s="200">
        <f xml:space="preserve"> Time!BN$161</f>
        <v>1</v>
      </c>
      <c r="BO51" s="200">
        <f xml:space="preserve"> Time!BO$161</f>
        <v>0</v>
      </c>
      <c r="BP51" s="200">
        <f xml:space="preserve"> Time!BP$161</f>
        <v>0</v>
      </c>
      <c r="BQ51" s="200">
        <f xml:space="preserve"> Time!BQ$161</f>
        <v>0</v>
      </c>
      <c r="BR51" s="200">
        <f xml:space="preserve"> Time!BR$161</f>
        <v>0</v>
      </c>
      <c r="BS51" s="200">
        <f xml:space="preserve"> Time!BS$161</f>
        <v>0</v>
      </c>
      <c r="BT51" s="200">
        <f xml:space="preserve"> Time!BT$161</f>
        <v>0</v>
      </c>
      <c r="BU51" s="200">
        <f xml:space="preserve"> Time!BU$161</f>
        <v>0</v>
      </c>
      <c r="BV51" s="200">
        <f xml:space="preserve"> Time!BV$161</f>
        <v>0</v>
      </c>
      <c r="BW51" s="200">
        <f xml:space="preserve"> Time!BW$161</f>
        <v>0</v>
      </c>
      <c r="BX51" s="200">
        <f xml:space="preserve"> Time!BX$161</f>
        <v>0</v>
      </c>
      <c r="BY51" s="200">
        <f xml:space="preserve"> Time!BY$161</f>
        <v>0</v>
      </c>
      <c r="BZ51" s="200">
        <f xml:space="preserve"> Time!BZ$161</f>
        <v>0</v>
      </c>
      <c r="CA51" s="200">
        <f xml:space="preserve"> Time!CA$161</f>
        <v>0</v>
      </c>
      <c r="CB51" s="200">
        <f xml:space="preserve"> Time!CB$161</f>
        <v>0</v>
      </c>
      <c r="CC51" s="200">
        <f xml:space="preserve"> Time!CC$161</f>
        <v>0</v>
      </c>
      <c r="CD51" s="200">
        <f xml:space="preserve"> Time!CD$161</f>
        <v>0</v>
      </c>
      <c r="CE51" s="200">
        <f xml:space="preserve"> Time!CE$161</f>
        <v>0</v>
      </c>
      <c r="CF51" s="200">
        <f xml:space="preserve"> Time!CF$161</f>
        <v>0</v>
      </c>
      <c r="CG51" s="200">
        <f xml:space="preserve"> Time!CG$161</f>
        <v>0</v>
      </c>
      <c r="CH51" s="200">
        <f xml:space="preserve"> Time!CH$161</f>
        <v>0</v>
      </c>
      <c r="CI51" s="200">
        <f xml:space="preserve"> Time!CI$161</f>
        <v>0</v>
      </c>
      <c r="CJ51" s="200">
        <f xml:space="preserve"> Time!CJ$161</f>
        <v>0</v>
      </c>
      <c r="CK51" s="200">
        <f xml:space="preserve"> Time!CK$161</f>
        <v>0</v>
      </c>
      <c r="CL51" s="200">
        <f xml:space="preserve"> Time!CL$161</f>
        <v>0</v>
      </c>
      <c r="CM51" s="200">
        <f xml:space="preserve"> Time!CM$161</f>
        <v>0</v>
      </c>
      <c r="CN51" s="200">
        <f xml:space="preserve"> Time!CN$161</f>
        <v>0</v>
      </c>
      <c r="CO51" s="200">
        <f xml:space="preserve"> Time!CO$161</f>
        <v>0</v>
      </c>
      <c r="CP51" s="200">
        <f xml:space="preserve"> Time!CP$161</f>
        <v>0</v>
      </c>
      <c r="CQ51" s="200">
        <f xml:space="preserve"> Time!CQ$161</f>
        <v>0</v>
      </c>
      <c r="CR51" s="200">
        <f xml:space="preserve"> Time!CR$161</f>
        <v>0</v>
      </c>
      <c r="CS51" s="200">
        <f xml:space="preserve"> Time!CS$161</f>
        <v>0</v>
      </c>
      <c r="CT51" s="200">
        <f xml:space="preserve"> Time!CT$161</f>
        <v>0</v>
      </c>
      <c r="CU51" s="200">
        <f xml:space="preserve"> Time!CU$161</f>
        <v>0</v>
      </c>
      <c r="CV51" s="200">
        <f xml:space="preserve"> Time!CV$161</f>
        <v>0</v>
      </c>
      <c r="CW51" s="200">
        <f xml:space="preserve"> Time!CW$161</f>
        <v>0</v>
      </c>
      <c r="CX51" s="200">
        <f xml:space="preserve"> Time!CX$161</f>
        <v>0</v>
      </c>
      <c r="CY51" s="200">
        <f xml:space="preserve"> Time!CY$161</f>
        <v>0</v>
      </c>
      <c r="CZ51" s="200">
        <f xml:space="preserve"> Time!CZ$161</f>
        <v>0</v>
      </c>
      <c r="DA51" s="200">
        <f xml:space="preserve"> Time!DA$161</f>
        <v>0</v>
      </c>
      <c r="DB51" s="200">
        <f xml:space="preserve"> Time!DB$161</f>
        <v>0</v>
      </c>
      <c r="DC51" s="200">
        <f xml:space="preserve"> Time!DC$161</f>
        <v>0</v>
      </c>
      <c r="DD51" s="200">
        <f xml:space="preserve"> Time!DD$161</f>
        <v>0</v>
      </c>
      <c r="DE51" s="200">
        <f xml:space="preserve"> Time!DE$161</f>
        <v>0</v>
      </c>
      <c r="DF51" s="200">
        <f xml:space="preserve"> Time!DF$161</f>
        <v>0</v>
      </c>
      <c r="DG51" s="200">
        <f xml:space="preserve"> Time!DG$161</f>
        <v>0</v>
      </c>
      <c r="DH51" s="200">
        <f xml:space="preserve"> Time!DH$161</f>
        <v>0</v>
      </c>
      <c r="DI51" s="200">
        <f xml:space="preserve"> Time!DI$161</f>
        <v>0</v>
      </c>
      <c r="DJ51" s="200">
        <f xml:space="preserve"> Time!DJ$161</f>
        <v>0</v>
      </c>
      <c r="DK51" s="200">
        <f xml:space="preserve"> Time!DK$161</f>
        <v>0</v>
      </c>
      <c r="DL51" s="200">
        <f xml:space="preserve"> Time!DL$161</f>
        <v>0</v>
      </c>
      <c r="DM51" s="200">
        <f xml:space="preserve"> Time!DM$161</f>
        <v>0</v>
      </c>
      <c r="DN51" s="200">
        <f xml:space="preserve"> Time!DN$161</f>
        <v>0</v>
      </c>
      <c r="DO51" s="200">
        <f xml:space="preserve"> Time!DO$161</f>
        <v>0</v>
      </c>
      <c r="DP51" s="200">
        <f xml:space="preserve"> Time!DP$161</f>
        <v>0</v>
      </c>
      <c r="DQ51" s="200">
        <f xml:space="preserve"> Time!DQ$161</f>
        <v>0</v>
      </c>
      <c r="DR51" s="200">
        <f xml:space="preserve"> Time!DR$161</f>
        <v>0</v>
      </c>
      <c r="DS51" s="200">
        <f xml:space="preserve"> Time!DS$161</f>
        <v>0</v>
      </c>
      <c r="DT51" s="200">
        <f xml:space="preserve"> Time!DT$161</f>
        <v>0</v>
      </c>
      <c r="DU51" s="200">
        <f xml:space="preserve"> Time!DU$161</f>
        <v>0</v>
      </c>
      <c r="DV51" s="200">
        <f xml:space="preserve"> Time!DV$161</f>
        <v>0</v>
      </c>
      <c r="DW51" s="200">
        <f xml:space="preserve"> Time!DW$161</f>
        <v>0</v>
      </c>
      <c r="DX51" s="200">
        <f xml:space="preserve"> Time!DX$161</f>
        <v>0</v>
      </c>
      <c r="DY51" s="200">
        <f xml:space="preserve"> Time!DY$161</f>
        <v>0</v>
      </c>
      <c r="DZ51" s="200">
        <f xml:space="preserve"> Time!DZ$161</f>
        <v>0</v>
      </c>
      <c r="EA51" s="200">
        <f xml:space="preserve"> Time!EA$161</f>
        <v>0</v>
      </c>
      <c r="EB51" s="200">
        <f xml:space="preserve"> Time!EB$161</f>
        <v>0</v>
      </c>
      <c r="EC51" s="200">
        <f xml:space="preserve"> Time!EC$161</f>
        <v>0</v>
      </c>
      <c r="ED51" s="200">
        <f xml:space="preserve"> Time!ED$161</f>
        <v>0</v>
      </c>
      <c r="EE51" s="200">
        <f xml:space="preserve"> Time!EE$161</f>
        <v>0</v>
      </c>
      <c r="EF51" s="200">
        <f xml:space="preserve"> Time!EF$161</f>
        <v>0</v>
      </c>
      <c r="EG51" s="200">
        <f xml:space="preserve"> Time!EG$161</f>
        <v>0</v>
      </c>
      <c r="EH51" s="200">
        <f xml:space="preserve"> Time!EH$161</f>
        <v>0</v>
      </c>
      <c r="EI51" s="200">
        <f xml:space="preserve"> Time!EI$161</f>
        <v>0</v>
      </c>
      <c r="EJ51" s="200">
        <f xml:space="preserve"> Time!EJ$161</f>
        <v>0</v>
      </c>
      <c r="EK51" s="200">
        <f xml:space="preserve"> Time!EK$161</f>
        <v>0</v>
      </c>
      <c r="EL51" s="200">
        <f xml:space="preserve"> Time!EL$161</f>
        <v>0</v>
      </c>
      <c r="EM51" s="200">
        <f xml:space="preserve"> Time!EM$161</f>
        <v>0</v>
      </c>
      <c r="EN51" s="200">
        <f xml:space="preserve"> Time!EN$161</f>
        <v>0</v>
      </c>
      <c r="EO51" s="200">
        <f xml:space="preserve"> Time!EO$161</f>
        <v>0</v>
      </c>
      <c r="EP51" s="200">
        <f xml:space="preserve"> Time!EP$161</f>
        <v>0</v>
      </c>
      <c r="EQ51" s="200">
        <f xml:space="preserve"> Time!EQ$161</f>
        <v>0</v>
      </c>
      <c r="ER51" s="200">
        <f xml:space="preserve"> Time!ER$161</f>
        <v>0</v>
      </c>
      <c r="ES51" s="200">
        <f xml:space="preserve"> Time!ES$161</f>
        <v>0</v>
      </c>
      <c r="ET51" s="200">
        <f xml:space="preserve"> Time!ET$161</f>
        <v>0</v>
      </c>
      <c r="EU51" s="200">
        <f xml:space="preserve"> Time!EU$161</f>
        <v>0</v>
      </c>
      <c r="EV51" s="200">
        <f xml:space="preserve"> Time!EV$161</f>
        <v>0</v>
      </c>
      <c r="EW51" s="200">
        <f xml:space="preserve"> Time!EW$161</f>
        <v>0</v>
      </c>
      <c r="EX51" s="200">
        <f xml:space="preserve"> Time!EX$161</f>
        <v>0</v>
      </c>
      <c r="EY51" s="200">
        <f xml:space="preserve"> Time!EY$161</f>
        <v>0</v>
      </c>
      <c r="EZ51" s="200">
        <f xml:space="preserve"> Time!EZ$161</f>
        <v>0</v>
      </c>
      <c r="FA51" s="200">
        <f xml:space="preserve"> Time!FA$161</f>
        <v>0</v>
      </c>
      <c r="FB51" s="200">
        <f xml:space="preserve"> Time!FB$161</f>
        <v>0</v>
      </c>
      <c r="FC51" s="200">
        <f xml:space="preserve"> Time!FC$161</f>
        <v>0</v>
      </c>
      <c r="FD51" s="200">
        <f xml:space="preserve"> Time!FD$161</f>
        <v>0</v>
      </c>
      <c r="FE51" s="200">
        <f xml:space="preserve"> Time!FE$161</f>
        <v>0</v>
      </c>
      <c r="FF51" s="200">
        <f xml:space="preserve"> Time!FF$161</f>
        <v>0</v>
      </c>
      <c r="FG51" s="200">
        <f xml:space="preserve"> Time!FG$161</f>
        <v>0</v>
      </c>
      <c r="FH51" s="200">
        <f xml:space="preserve"> Time!FH$161</f>
        <v>0</v>
      </c>
      <c r="FI51" s="200">
        <f xml:space="preserve"> Time!FI$161</f>
        <v>0</v>
      </c>
      <c r="FJ51" s="200">
        <f xml:space="preserve"> Time!FJ$161</f>
        <v>0</v>
      </c>
      <c r="FK51" s="200">
        <f xml:space="preserve"> Time!FK$161</f>
        <v>0</v>
      </c>
      <c r="FL51" s="200">
        <f xml:space="preserve"> Time!FL$161</f>
        <v>0</v>
      </c>
      <c r="FM51" s="200">
        <f xml:space="preserve"> Time!FM$161</f>
        <v>0</v>
      </c>
      <c r="FN51" s="200">
        <f xml:space="preserve"> Time!FN$161</f>
        <v>0</v>
      </c>
      <c r="FO51" s="200">
        <f xml:space="preserve"> Time!FO$161</f>
        <v>0</v>
      </c>
      <c r="FP51" s="200">
        <f xml:space="preserve"> Time!FP$161</f>
        <v>0</v>
      </c>
      <c r="FQ51" s="200">
        <f xml:space="preserve"> Time!FQ$161</f>
        <v>0</v>
      </c>
      <c r="FR51" s="200">
        <f xml:space="preserve"> Time!FR$161</f>
        <v>0</v>
      </c>
      <c r="FS51" s="200">
        <f xml:space="preserve"> Time!FS$161</f>
        <v>0</v>
      </c>
      <c r="FT51" s="200">
        <f xml:space="preserve"> Time!FT$161</f>
        <v>0</v>
      </c>
      <c r="FU51" s="200">
        <f xml:space="preserve"> Time!FU$161</f>
        <v>0</v>
      </c>
      <c r="FV51" s="200">
        <f xml:space="preserve"> Time!FV$161</f>
        <v>0</v>
      </c>
      <c r="FW51" s="200">
        <f xml:space="preserve"> Time!FW$161</f>
        <v>0</v>
      </c>
      <c r="FX51" s="200">
        <f xml:space="preserve"> Time!FX$161</f>
        <v>0</v>
      </c>
      <c r="FY51" s="200">
        <f xml:space="preserve"> Time!FY$161</f>
        <v>0</v>
      </c>
      <c r="FZ51" s="200">
        <f xml:space="preserve"> Time!FZ$161</f>
        <v>0</v>
      </c>
      <c r="GA51" s="200">
        <f xml:space="preserve"> Time!GA$161</f>
        <v>0</v>
      </c>
      <c r="GB51" s="200">
        <f xml:space="preserve"> Time!GB$161</f>
        <v>0</v>
      </c>
      <c r="GC51" s="200">
        <f xml:space="preserve"> Time!GC$161</f>
        <v>0</v>
      </c>
      <c r="GD51" s="200">
        <f xml:space="preserve"> Time!GD$161</f>
        <v>0</v>
      </c>
      <c r="GE51" s="200">
        <f xml:space="preserve"> Time!GE$161</f>
        <v>0</v>
      </c>
      <c r="GF51" s="200">
        <f xml:space="preserve"> Time!GF$161</f>
        <v>0</v>
      </c>
      <c r="GG51" s="200">
        <f xml:space="preserve"> Time!GG$161</f>
        <v>0</v>
      </c>
      <c r="GH51" s="200">
        <f xml:space="preserve"> Time!GH$161</f>
        <v>0</v>
      </c>
      <c r="GI51" s="200">
        <f xml:space="preserve"> Time!GI$161</f>
        <v>0</v>
      </c>
      <c r="GJ51" s="200">
        <f xml:space="preserve"> Time!GJ$161</f>
        <v>0</v>
      </c>
    </row>
    <row r="52" spans="1:192" s="202" customFormat="1" x14ac:dyDescent="0.25">
      <c r="A52" s="247"/>
      <c r="B52" s="247"/>
      <c r="C52" s="248"/>
      <c r="D52" s="249"/>
      <c r="E52" s="328" t="s">
        <v>682</v>
      </c>
      <c r="F52" s="328"/>
      <c r="G52" s="733" t="str">
        <f xml:space="preserve"> SMU</f>
        <v>$ 000s</v>
      </c>
      <c r="H52" s="328">
        <f xml:space="preserve"> SUM(J52:GJ52)</f>
        <v>54222.287243403269</v>
      </c>
      <c r="I52" s="328"/>
      <c r="J52" s="328">
        <f t="shared" ref="J52:AO52" si="35" xml:space="preserve"> MAX(0, J48 - SUM(J49:J50)) * J51</f>
        <v>0</v>
      </c>
      <c r="K52" s="328">
        <f t="shared" si="35"/>
        <v>0</v>
      </c>
      <c r="L52" s="328">
        <f t="shared" si="35"/>
        <v>0</v>
      </c>
      <c r="M52" s="328">
        <f t="shared" si="35"/>
        <v>0</v>
      </c>
      <c r="N52" s="328">
        <f t="shared" si="35"/>
        <v>0</v>
      </c>
      <c r="O52" s="328">
        <f t="shared" si="35"/>
        <v>0</v>
      </c>
      <c r="P52" s="328">
        <f t="shared" si="35"/>
        <v>0</v>
      </c>
      <c r="Q52" s="328">
        <f t="shared" si="35"/>
        <v>0</v>
      </c>
      <c r="R52" s="328">
        <f t="shared" si="35"/>
        <v>0</v>
      </c>
      <c r="S52" s="328">
        <f t="shared" si="35"/>
        <v>625.25817653215267</v>
      </c>
      <c r="T52" s="328">
        <f t="shared" si="35"/>
        <v>782.18399869941936</v>
      </c>
      <c r="U52" s="328">
        <f t="shared" si="35"/>
        <v>1096.9643421314915</v>
      </c>
      <c r="V52" s="328">
        <f t="shared" si="35"/>
        <v>1007.1175945693682</v>
      </c>
      <c r="W52" s="328">
        <f t="shared" si="35"/>
        <v>704.07485040504048</v>
      </c>
      <c r="X52" s="328">
        <f t="shared" si="35"/>
        <v>805.97456787592728</v>
      </c>
      <c r="Y52" s="328">
        <f t="shared" si="35"/>
        <v>1132.2921925748246</v>
      </c>
      <c r="Z52" s="328">
        <f t="shared" si="35"/>
        <v>1043.6394715494814</v>
      </c>
      <c r="AA52" s="328">
        <f t="shared" si="35"/>
        <v>738.07561863329897</v>
      </c>
      <c r="AB52" s="328">
        <f t="shared" si="35"/>
        <v>855.71612554050125</v>
      </c>
      <c r="AC52" s="328">
        <f t="shared" si="35"/>
        <v>1169.8090616223958</v>
      </c>
      <c r="AD52" s="328">
        <f t="shared" si="35"/>
        <v>1082.3368894004041</v>
      </c>
      <c r="AE52" s="328">
        <f t="shared" si="35"/>
        <v>777.67285293931081</v>
      </c>
      <c r="AF52" s="328">
        <f t="shared" si="35"/>
        <v>895.81311353573506</v>
      </c>
      <c r="AG52" s="328">
        <f t="shared" si="35"/>
        <v>1209.7630606404796</v>
      </c>
      <c r="AH52" s="328">
        <f t="shared" si="35"/>
        <v>1123.5044497166689</v>
      </c>
      <c r="AI52" s="328">
        <f t="shared" si="35"/>
        <v>819.73781805737826</v>
      </c>
      <c r="AJ52" s="328">
        <f t="shared" si="35"/>
        <v>938.49345054160733</v>
      </c>
      <c r="AK52" s="328">
        <f t="shared" si="35"/>
        <v>1252.2913448836905</v>
      </c>
      <c r="AL52" s="328">
        <f t="shared" si="35"/>
        <v>1167.2978730393697</v>
      </c>
      <c r="AM52" s="328">
        <f t="shared" si="35"/>
        <v>869.95341684085759</v>
      </c>
      <c r="AN52" s="328">
        <f t="shared" si="35"/>
        <v>972.09548945741381</v>
      </c>
      <c r="AO52" s="328">
        <f t="shared" si="35"/>
        <v>1297.3072923805084</v>
      </c>
      <c r="AP52" s="328">
        <f t="shared" ref="AP52:BU52" si="36" xml:space="preserve"> MAX(0, AP48 - SUM(AP49:AP50)) * AP51</f>
        <v>1213.6493095703629</v>
      </c>
      <c r="AQ52" s="328">
        <f t="shared" si="36"/>
        <v>911.50637983653485</v>
      </c>
      <c r="AR52" s="328">
        <f t="shared" si="36"/>
        <v>1031.5769192921659</v>
      </c>
      <c r="AS52" s="328">
        <f t="shared" si="36"/>
        <v>1345.3147034269339</v>
      </c>
      <c r="AT52" s="328">
        <f t="shared" si="36"/>
        <v>1262.9934790317175</v>
      </c>
      <c r="AU52" s="328">
        <f t="shared" si="36"/>
        <v>961.63295249402756</v>
      </c>
      <c r="AV52" s="328">
        <f t="shared" si="36"/>
        <v>1082.494258294937</v>
      </c>
      <c r="AW52" s="328">
        <f t="shared" si="36"/>
        <v>1396.3702496589879</v>
      </c>
      <c r="AX52" s="328">
        <f t="shared" si="36"/>
        <v>1315.4455191473944</v>
      </c>
      <c r="AY52" s="328">
        <f t="shared" si="36"/>
        <v>1014.7974549674898</v>
      </c>
      <c r="AZ52" s="328">
        <f t="shared" si="36"/>
        <v>1136.5318035014966</v>
      </c>
      <c r="BA52" s="328">
        <f t="shared" si="36"/>
        <v>1450.667771200352</v>
      </c>
      <c r="BB52" s="328">
        <f t="shared" si="36"/>
        <v>1371.2268978008203</v>
      </c>
      <c r="BC52" s="328">
        <f t="shared" si="36"/>
        <v>1079.7037707513496</v>
      </c>
      <c r="BD52" s="328">
        <f t="shared" si="36"/>
        <v>1182.8732950915628</v>
      </c>
      <c r="BE52" s="328">
        <f t="shared" si="36"/>
        <v>1508.3948141457831</v>
      </c>
      <c r="BF52" s="328">
        <f t="shared" si="36"/>
        <v>1430.4698012164138</v>
      </c>
      <c r="BG52" s="328">
        <f t="shared" si="36"/>
        <v>1131.1798208285909</v>
      </c>
      <c r="BH52" s="328">
        <f t="shared" si="36"/>
        <v>1254.9083614460403</v>
      </c>
      <c r="BI52" s="328">
        <f t="shared" si="36"/>
        <v>1569.7877090379079</v>
      </c>
      <c r="BJ52" s="328">
        <f t="shared" si="36"/>
        <v>1493.427666149867</v>
      </c>
      <c r="BK52" s="328">
        <f t="shared" si="36"/>
        <v>1194.7849977536002</v>
      </c>
      <c r="BL52" s="328">
        <f t="shared" si="36"/>
        <v>1319.6843664886703</v>
      </c>
      <c r="BM52" s="328">
        <f t="shared" si="36"/>
        <v>1635.1073406920491</v>
      </c>
      <c r="BN52" s="328">
        <f t="shared" si="36"/>
        <v>1560.3845500108951</v>
      </c>
      <c r="BO52" s="328">
        <f t="shared" si="36"/>
        <v>0</v>
      </c>
      <c r="BP52" s="328">
        <f t="shared" si="36"/>
        <v>0</v>
      </c>
      <c r="BQ52" s="328">
        <f t="shared" si="36"/>
        <v>0</v>
      </c>
      <c r="BR52" s="328">
        <f t="shared" si="36"/>
        <v>0</v>
      </c>
      <c r="BS52" s="328">
        <f t="shared" si="36"/>
        <v>0</v>
      </c>
      <c r="BT52" s="328">
        <f t="shared" si="36"/>
        <v>0</v>
      </c>
      <c r="BU52" s="328">
        <f t="shared" si="36"/>
        <v>0</v>
      </c>
      <c r="BV52" s="328">
        <f t="shared" ref="BV52:DA52" si="37" xml:space="preserve"> MAX(0, BV48 - SUM(BV49:BV50)) * BV51</f>
        <v>0</v>
      </c>
      <c r="BW52" s="328">
        <f t="shared" si="37"/>
        <v>0</v>
      </c>
      <c r="BX52" s="328">
        <f t="shared" si="37"/>
        <v>0</v>
      </c>
      <c r="BY52" s="328">
        <f t="shared" si="37"/>
        <v>0</v>
      </c>
      <c r="BZ52" s="328">
        <f t="shared" si="37"/>
        <v>0</v>
      </c>
      <c r="CA52" s="328">
        <f t="shared" si="37"/>
        <v>0</v>
      </c>
      <c r="CB52" s="328">
        <f t="shared" si="37"/>
        <v>0</v>
      </c>
      <c r="CC52" s="328">
        <f t="shared" si="37"/>
        <v>0</v>
      </c>
      <c r="CD52" s="328">
        <f t="shared" si="37"/>
        <v>0</v>
      </c>
      <c r="CE52" s="328">
        <f t="shared" si="37"/>
        <v>0</v>
      </c>
      <c r="CF52" s="328">
        <f t="shared" si="37"/>
        <v>0</v>
      </c>
      <c r="CG52" s="328">
        <f t="shared" si="37"/>
        <v>0</v>
      </c>
      <c r="CH52" s="328">
        <f t="shared" si="37"/>
        <v>0</v>
      </c>
      <c r="CI52" s="328">
        <f t="shared" si="37"/>
        <v>0</v>
      </c>
      <c r="CJ52" s="328">
        <f t="shared" si="37"/>
        <v>0</v>
      </c>
      <c r="CK52" s="328">
        <f t="shared" si="37"/>
        <v>0</v>
      </c>
      <c r="CL52" s="328">
        <f t="shared" si="37"/>
        <v>0</v>
      </c>
      <c r="CM52" s="328">
        <f t="shared" si="37"/>
        <v>0</v>
      </c>
      <c r="CN52" s="328">
        <f t="shared" si="37"/>
        <v>0</v>
      </c>
      <c r="CO52" s="328">
        <f t="shared" si="37"/>
        <v>0</v>
      </c>
      <c r="CP52" s="328">
        <f t="shared" si="37"/>
        <v>0</v>
      </c>
      <c r="CQ52" s="328">
        <f t="shared" si="37"/>
        <v>0</v>
      </c>
      <c r="CR52" s="328">
        <f t="shared" si="37"/>
        <v>0</v>
      </c>
      <c r="CS52" s="328">
        <f t="shared" si="37"/>
        <v>0</v>
      </c>
      <c r="CT52" s="328">
        <f t="shared" si="37"/>
        <v>0</v>
      </c>
      <c r="CU52" s="328">
        <f t="shared" si="37"/>
        <v>0</v>
      </c>
      <c r="CV52" s="328">
        <f t="shared" si="37"/>
        <v>0</v>
      </c>
      <c r="CW52" s="328">
        <f t="shared" si="37"/>
        <v>0</v>
      </c>
      <c r="CX52" s="328">
        <f t="shared" si="37"/>
        <v>0</v>
      </c>
      <c r="CY52" s="328">
        <f t="shared" si="37"/>
        <v>0</v>
      </c>
      <c r="CZ52" s="328">
        <f t="shared" si="37"/>
        <v>0</v>
      </c>
      <c r="DA52" s="328">
        <f t="shared" si="37"/>
        <v>0</v>
      </c>
      <c r="DB52" s="328">
        <f t="shared" ref="DB52:EG52" si="38" xml:space="preserve"> MAX(0, DB48 - SUM(DB49:DB50)) * DB51</f>
        <v>0</v>
      </c>
      <c r="DC52" s="328">
        <f t="shared" si="38"/>
        <v>0</v>
      </c>
      <c r="DD52" s="328">
        <f t="shared" si="38"/>
        <v>0</v>
      </c>
      <c r="DE52" s="328">
        <f t="shared" si="38"/>
        <v>0</v>
      </c>
      <c r="DF52" s="328">
        <f t="shared" si="38"/>
        <v>0</v>
      </c>
      <c r="DG52" s="328">
        <f t="shared" si="38"/>
        <v>0</v>
      </c>
      <c r="DH52" s="328">
        <f t="shared" si="38"/>
        <v>0</v>
      </c>
      <c r="DI52" s="328">
        <f t="shared" si="38"/>
        <v>0</v>
      </c>
      <c r="DJ52" s="328">
        <f t="shared" si="38"/>
        <v>0</v>
      </c>
      <c r="DK52" s="328">
        <f t="shared" si="38"/>
        <v>0</v>
      </c>
      <c r="DL52" s="328">
        <f t="shared" si="38"/>
        <v>0</v>
      </c>
      <c r="DM52" s="328">
        <f t="shared" si="38"/>
        <v>0</v>
      </c>
      <c r="DN52" s="328">
        <f t="shared" si="38"/>
        <v>0</v>
      </c>
      <c r="DO52" s="328">
        <f t="shared" si="38"/>
        <v>0</v>
      </c>
      <c r="DP52" s="328">
        <f t="shared" si="38"/>
        <v>0</v>
      </c>
      <c r="DQ52" s="328">
        <f t="shared" si="38"/>
        <v>0</v>
      </c>
      <c r="DR52" s="328">
        <f t="shared" si="38"/>
        <v>0</v>
      </c>
      <c r="DS52" s="328">
        <f t="shared" si="38"/>
        <v>0</v>
      </c>
      <c r="DT52" s="328">
        <f t="shared" si="38"/>
        <v>0</v>
      </c>
      <c r="DU52" s="328">
        <f t="shared" si="38"/>
        <v>0</v>
      </c>
      <c r="DV52" s="328">
        <f t="shared" si="38"/>
        <v>0</v>
      </c>
      <c r="DW52" s="328">
        <f t="shared" si="38"/>
        <v>0</v>
      </c>
      <c r="DX52" s="328">
        <f t="shared" si="38"/>
        <v>0</v>
      </c>
      <c r="DY52" s="328">
        <f t="shared" si="38"/>
        <v>0</v>
      </c>
      <c r="DZ52" s="328">
        <f t="shared" si="38"/>
        <v>0</v>
      </c>
      <c r="EA52" s="328">
        <f t="shared" si="38"/>
        <v>0</v>
      </c>
      <c r="EB52" s="328">
        <f t="shared" si="38"/>
        <v>0</v>
      </c>
      <c r="EC52" s="328">
        <f t="shared" si="38"/>
        <v>0</v>
      </c>
      <c r="ED52" s="328">
        <f t="shared" si="38"/>
        <v>0</v>
      </c>
      <c r="EE52" s="328">
        <f t="shared" si="38"/>
        <v>0</v>
      </c>
      <c r="EF52" s="328">
        <f t="shared" si="38"/>
        <v>0</v>
      </c>
      <c r="EG52" s="328">
        <f t="shared" si="38"/>
        <v>0</v>
      </c>
      <c r="EH52" s="328">
        <f t="shared" ref="EH52:FM52" si="39" xml:space="preserve"> MAX(0, EH48 - SUM(EH49:EH50)) * EH51</f>
        <v>0</v>
      </c>
      <c r="EI52" s="328">
        <f t="shared" si="39"/>
        <v>0</v>
      </c>
      <c r="EJ52" s="328">
        <f t="shared" si="39"/>
        <v>0</v>
      </c>
      <c r="EK52" s="328">
        <f t="shared" si="39"/>
        <v>0</v>
      </c>
      <c r="EL52" s="328">
        <f t="shared" si="39"/>
        <v>0</v>
      </c>
      <c r="EM52" s="328">
        <f t="shared" si="39"/>
        <v>0</v>
      </c>
      <c r="EN52" s="328">
        <f t="shared" si="39"/>
        <v>0</v>
      </c>
      <c r="EO52" s="328">
        <f t="shared" si="39"/>
        <v>0</v>
      </c>
      <c r="EP52" s="328">
        <f t="shared" si="39"/>
        <v>0</v>
      </c>
      <c r="EQ52" s="328">
        <f t="shared" si="39"/>
        <v>0</v>
      </c>
      <c r="ER52" s="328">
        <f t="shared" si="39"/>
        <v>0</v>
      </c>
      <c r="ES52" s="328">
        <f t="shared" si="39"/>
        <v>0</v>
      </c>
      <c r="ET52" s="328">
        <f t="shared" si="39"/>
        <v>0</v>
      </c>
      <c r="EU52" s="328">
        <f t="shared" si="39"/>
        <v>0</v>
      </c>
      <c r="EV52" s="328">
        <f t="shared" si="39"/>
        <v>0</v>
      </c>
      <c r="EW52" s="328">
        <f t="shared" si="39"/>
        <v>0</v>
      </c>
      <c r="EX52" s="328">
        <f t="shared" si="39"/>
        <v>0</v>
      </c>
      <c r="EY52" s="328">
        <f t="shared" si="39"/>
        <v>0</v>
      </c>
      <c r="EZ52" s="328">
        <f t="shared" si="39"/>
        <v>0</v>
      </c>
      <c r="FA52" s="328">
        <f t="shared" si="39"/>
        <v>0</v>
      </c>
      <c r="FB52" s="328">
        <f t="shared" si="39"/>
        <v>0</v>
      </c>
      <c r="FC52" s="328">
        <f t="shared" si="39"/>
        <v>0</v>
      </c>
      <c r="FD52" s="328">
        <f t="shared" si="39"/>
        <v>0</v>
      </c>
      <c r="FE52" s="328">
        <f t="shared" si="39"/>
        <v>0</v>
      </c>
      <c r="FF52" s="328">
        <f t="shared" si="39"/>
        <v>0</v>
      </c>
      <c r="FG52" s="328">
        <f t="shared" si="39"/>
        <v>0</v>
      </c>
      <c r="FH52" s="328">
        <f t="shared" si="39"/>
        <v>0</v>
      </c>
      <c r="FI52" s="328">
        <f t="shared" si="39"/>
        <v>0</v>
      </c>
      <c r="FJ52" s="328">
        <f t="shared" si="39"/>
        <v>0</v>
      </c>
      <c r="FK52" s="328">
        <f t="shared" si="39"/>
        <v>0</v>
      </c>
      <c r="FL52" s="328">
        <f t="shared" si="39"/>
        <v>0</v>
      </c>
      <c r="FM52" s="328">
        <f t="shared" si="39"/>
        <v>0</v>
      </c>
      <c r="FN52" s="328">
        <f t="shared" ref="FN52:GJ52" si="40" xml:space="preserve"> MAX(0, FN48 - SUM(FN49:FN50)) * FN51</f>
        <v>0</v>
      </c>
      <c r="FO52" s="328">
        <f t="shared" si="40"/>
        <v>0</v>
      </c>
      <c r="FP52" s="328">
        <f t="shared" si="40"/>
        <v>0</v>
      </c>
      <c r="FQ52" s="328">
        <f t="shared" si="40"/>
        <v>0</v>
      </c>
      <c r="FR52" s="328">
        <f t="shared" si="40"/>
        <v>0</v>
      </c>
      <c r="FS52" s="328">
        <f t="shared" si="40"/>
        <v>0</v>
      </c>
      <c r="FT52" s="328">
        <f t="shared" si="40"/>
        <v>0</v>
      </c>
      <c r="FU52" s="328">
        <f t="shared" si="40"/>
        <v>0</v>
      </c>
      <c r="FV52" s="328">
        <f t="shared" si="40"/>
        <v>0</v>
      </c>
      <c r="FW52" s="328">
        <f t="shared" si="40"/>
        <v>0</v>
      </c>
      <c r="FX52" s="328">
        <f t="shared" si="40"/>
        <v>0</v>
      </c>
      <c r="FY52" s="328">
        <f t="shared" si="40"/>
        <v>0</v>
      </c>
      <c r="FZ52" s="328">
        <f t="shared" si="40"/>
        <v>0</v>
      </c>
      <c r="GA52" s="328">
        <f t="shared" si="40"/>
        <v>0</v>
      </c>
      <c r="GB52" s="328">
        <f t="shared" si="40"/>
        <v>0</v>
      </c>
      <c r="GC52" s="328">
        <f t="shared" si="40"/>
        <v>0</v>
      </c>
      <c r="GD52" s="328">
        <f t="shared" si="40"/>
        <v>0</v>
      </c>
      <c r="GE52" s="328">
        <f t="shared" si="40"/>
        <v>0</v>
      </c>
      <c r="GF52" s="328">
        <f t="shared" si="40"/>
        <v>0</v>
      </c>
      <c r="GG52" s="328">
        <f t="shared" si="40"/>
        <v>0</v>
      </c>
      <c r="GH52" s="328">
        <f t="shared" si="40"/>
        <v>0</v>
      </c>
      <c r="GI52" s="328">
        <f t="shared" si="40"/>
        <v>0</v>
      </c>
      <c r="GJ52" s="328">
        <f t="shared" si="40"/>
        <v>0</v>
      </c>
    </row>
    <row r="53" spans="1:192" s="199" customFormat="1" x14ac:dyDescent="0.25">
      <c r="A53" s="147"/>
      <c r="B53" s="147"/>
      <c r="C53" s="148"/>
      <c r="D53" s="149"/>
      <c r="E53" s="198" t="s">
        <v>679</v>
      </c>
      <c r="F53" s="150">
        <f xml:space="preserve"> SUM(J52:GJ52)</f>
        <v>54222.287243403269</v>
      </c>
      <c r="G53" s="198" t="str">
        <f xml:space="preserve"> SMU</f>
        <v>$ 000s</v>
      </c>
      <c r="H53" s="198"/>
      <c r="I53" s="150"/>
      <c r="J53" s="198"/>
      <c r="K53" s="198"/>
      <c r="L53" s="198"/>
      <c r="M53" s="198"/>
      <c r="N53" s="198"/>
      <c r="O53" s="198"/>
      <c r="P53" s="198"/>
      <c r="Q53" s="198"/>
      <c r="R53" s="198"/>
      <c r="S53" s="198"/>
      <c r="T53" s="198"/>
      <c r="U53" s="198"/>
      <c r="V53" s="198"/>
      <c r="W53" s="198"/>
      <c r="X53" s="198"/>
      <c r="Y53" s="198"/>
      <c r="Z53" s="198"/>
      <c r="AA53" s="198"/>
      <c r="AB53" s="198"/>
      <c r="AC53" s="198"/>
      <c r="AD53" s="198"/>
      <c r="AE53" s="198"/>
      <c r="AF53" s="198"/>
      <c r="AG53" s="198"/>
      <c r="AH53" s="198"/>
      <c r="AI53" s="198"/>
      <c r="AJ53" s="198"/>
      <c r="AK53" s="198"/>
      <c r="AL53" s="198"/>
      <c r="AM53" s="198"/>
      <c r="AN53" s="198"/>
      <c r="AO53" s="198"/>
      <c r="AP53" s="198"/>
      <c r="AQ53" s="198"/>
      <c r="AR53" s="198"/>
      <c r="AS53" s="198"/>
      <c r="AT53" s="198"/>
      <c r="AU53" s="198"/>
      <c r="AV53" s="198"/>
      <c r="AW53" s="198"/>
      <c r="AX53" s="198"/>
      <c r="AY53" s="198"/>
      <c r="AZ53" s="198"/>
      <c r="BA53" s="198"/>
      <c r="BB53" s="198"/>
      <c r="BC53" s="198"/>
      <c r="BD53" s="198"/>
      <c r="BE53" s="198"/>
      <c r="BF53" s="198"/>
      <c r="BG53" s="198"/>
      <c r="BH53" s="198"/>
      <c r="BI53" s="198"/>
      <c r="BJ53" s="198"/>
      <c r="BK53" s="198"/>
      <c r="BL53" s="198"/>
      <c r="BM53" s="198"/>
      <c r="BN53" s="198"/>
      <c r="BO53" s="198"/>
      <c r="BP53" s="198"/>
      <c r="BQ53" s="198"/>
      <c r="BR53" s="198"/>
      <c r="BS53" s="198"/>
      <c r="BT53" s="198"/>
      <c r="BU53" s="198"/>
      <c r="BV53" s="198"/>
      <c r="BW53" s="198"/>
      <c r="BX53" s="198"/>
      <c r="BY53" s="198"/>
      <c r="BZ53" s="198"/>
      <c r="CA53" s="198"/>
      <c r="CB53" s="198"/>
      <c r="CC53" s="198"/>
      <c r="CD53" s="198"/>
      <c r="CE53" s="198"/>
      <c r="CF53" s="198"/>
      <c r="CG53" s="198"/>
      <c r="CH53" s="198"/>
      <c r="CI53" s="198"/>
      <c r="CJ53" s="198"/>
      <c r="CK53" s="198"/>
      <c r="CL53" s="198"/>
      <c r="CM53" s="198"/>
      <c r="CN53" s="198"/>
      <c r="CO53" s="198"/>
      <c r="CP53" s="198"/>
      <c r="CQ53" s="198"/>
      <c r="CR53" s="198"/>
      <c r="CS53" s="198"/>
      <c r="CT53" s="198"/>
      <c r="CU53" s="198"/>
      <c r="CV53" s="198"/>
      <c r="CW53" s="198"/>
      <c r="CX53" s="198"/>
      <c r="CY53" s="198"/>
      <c r="CZ53" s="198"/>
      <c r="DA53" s="198"/>
      <c r="DB53" s="198"/>
      <c r="DC53" s="198"/>
      <c r="DD53" s="198"/>
      <c r="DE53" s="198"/>
      <c r="DF53" s="198"/>
      <c r="DG53" s="198"/>
      <c r="DH53" s="198"/>
      <c r="DI53" s="198"/>
      <c r="DJ53" s="198"/>
      <c r="DK53" s="198"/>
      <c r="DL53" s="198"/>
      <c r="DM53" s="198"/>
      <c r="DN53" s="198"/>
      <c r="DO53" s="198"/>
      <c r="DP53" s="198"/>
      <c r="DQ53" s="198"/>
      <c r="DR53" s="198"/>
      <c r="DS53" s="198"/>
      <c r="DT53" s="198"/>
      <c r="DU53" s="198"/>
      <c r="DV53" s="198"/>
      <c r="DW53" s="198"/>
      <c r="DX53" s="198"/>
      <c r="DY53" s="198"/>
      <c r="DZ53" s="198"/>
      <c r="EA53" s="198"/>
      <c r="EB53" s="198"/>
      <c r="EC53" s="198"/>
      <c r="ED53" s="198"/>
      <c r="EE53" s="198"/>
      <c r="EF53" s="198"/>
      <c r="EG53" s="198"/>
      <c r="EH53" s="198"/>
      <c r="EI53" s="198"/>
      <c r="EJ53" s="198"/>
      <c r="EK53" s="198"/>
      <c r="EL53" s="198"/>
      <c r="EM53" s="198"/>
      <c r="EN53" s="198"/>
      <c r="EO53" s="198"/>
      <c r="EP53" s="198"/>
      <c r="EQ53" s="198"/>
      <c r="ER53" s="198"/>
      <c r="ES53" s="198"/>
      <c r="ET53" s="198"/>
      <c r="EU53" s="198"/>
      <c r="EV53" s="198"/>
      <c r="EW53" s="198"/>
      <c r="EX53" s="198"/>
      <c r="EY53" s="198"/>
      <c r="EZ53" s="198"/>
      <c r="FA53" s="198"/>
      <c r="FB53" s="198"/>
      <c r="FC53" s="198"/>
      <c r="FD53" s="198"/>
      <c r="FE53" s="198"/>
      <c r="FF53" s="198"/>
      <c r="FG53" s="198"/>
      <c r="FH53" s="198"/>
      <c r="FI53" s="198"/>
      <c r="FJ53" s="198"/>
      <c r="FK53" s="198"/>
      <c r="FL53" s="198"/>
      <c r="FM53" s="198"/>
      <c r="FN53" s="198"/>
      <c r="FO53" s="198"/>
      <c r="FP53" s="198"/>
      <c r="FQ53" s="198"/>
      <c r="FR53" s="198"/>
      <c r="FS53" s="198"/>
      <c r="FT53" s="198"/>
      <c r="FU53" s="198"/>
      <c r="FV53" s="198"/>
      <c r="FW53" s="198"/>
      <c r="FX53" s="198"/>
      <c r="FY53" s="198"/>
      <c r="FZ53" s="198"/>
      <c r="GA53" s="198"/>
      <c r="GB53" s="198"/>
      <c r="GC53" s="198"/>
      <c r="GD53" s="198"/>
      <c r="GE53" s="198"/>
      <c r="GF53" s="198"/>
      <c r="GG53" s="198"/>
      <c r="GH53" s="198"/>
      <c r="GI53" s="198"/>
      <c r="GJ53" s="198"/>
    </row>
    <row r="55" spans="1:192" x14ac:dyDescent="0.25">
      <c r="B55" s="15" t="s">
        <v>186</v>
      </c>
      <c r="D55" s="21"/>
    </row>
    <row r="56" spans="1:192" x14ac:dyDescent="0.25">
      <c r="D56" s="21"/>
      <c r="E56" s="151" t="str">
        <f xml:space="preserve"> InpC!E$87</f>
        <v>Senior debt target gearing</v>
      </c>
      <c r="F56" s="335">
        <f xml:space="preserve"> InpC!F$87</f>
        <v>0.6</v>
      </c>
      <c r="G56" s="151" t="str">
        <f xml:space="preserve"> InpC!G$87</f>
        <v>%</v>
      </c>
      <c r="H56" s="39"/>
    </row>
    <row r="57" spans="1:192" x14ac:dyDescent="0.25">
      <c r="D57" s="21"/>
      <c r="E57" s="151" t="str">
        <f xml:space="preserve"> ConFin!E$25</f>
        <v>Sum of project costs / funding requirement</v>
      </c>
      <c r="F57" s="151">
        <f xml:space="preserve"> ConFin!F$25</f>
        <v>88409.618410193754</v>
      </c>
      <c r="G57" s="151" t="str">
        <f xml:space="preserve"> ConFin!G$25</f>
        <v>$ 000s</v>
      </c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  <c r="DF57" s="151"/>
      <c r="DG57" s="151"/>
      <c r="DH57" s="151"/>
      <c r="DI57" s="151"/>
      <c r="DJ57" s="151"/>
      <c r="DK57" s="151"/>
      <c r="DL57" s="151"/>
      <c r="DM57" s="151"/>
      <c r="DN57" s="151"/>
      <c r="DO57" s="151"/>
      <c r="DP57" s="151"/>
      <c r="DQ57" s="151"/>
      <c r="DR57" s="151"/>
      <c r="DS57" s="151"/>
      <c r="DT57" s="151"/>
      <c r="DU57" s="151"/>
      <c r="DV57" s="151"/>
      <c r="DW57" s="151"/>
      <c r="DX57" s="151"/>
      <c r="DY57" s="151"/>
      <c r="DZ57" s="151"/>
      <c r="EA57" s="151"/>
      <c r="EB57" s="151"/>
      <c r="EC57" s="151"/>
      <c r="ED57" s="151"/>
      <c r="EE57" s="151"/>
      <c r="EF57" s="151"/>
      <c r="EG57" s="151"/>
      <c r="EH57" s="151"/>
      <c r="EI57" s="151"/>
      <c r="EJ57" s="151"/>
      <c r="EK57" s="151"/>
      <c r="EL57" s="151"/>
      <c r="EM57" s="151"/>
      <c r="EN57" s="151"/>
      <c r="EO57" s="151"/>
      <c r="EP57" s="151"/>
      <c r="EQ57" s="151"/>
      <c r="ER57" s="151"/>
      <c r="ES57" s="151"/>
      <c r="ET57" s="151"/>
      <c r="EU57" s="151"/>
      <c r="EV57" s="151"/>
      <c r="EW57" s="151"/>
      <c r="EX57" s="151"/>
      <c r="EY57" s="151"/>
      <c r="EZ57" s="151"/>
      <c r="FA57" s="151"/>
      <c r="FB57" s="151"/>
      <c r="FC57" s="151"/>
      <c r="FD57" s="151"/>
      <c r="FE57" s="151"/>
      <c r="FF57" s="151"/>
      <c r="FG57" s="151"/>
      <c r="FH57" s="151"/>
      <c r="FI57" s="151"/>
      <c r="FJ57" s="151"/>
      <c r="FK57" s="151"/>
      <c r="FL57" s="151"/>
      <c r="FM57" s="151"/>
      <c r="FN57" s="151"/>
      <c r="FO57" s="151"/>
      <c r="FP57" s="151"/>
      <c r="FQ57" s="151"/>
      <c r="FR57" s="151"/>
      <c r="FS57" s="151"/>
      <c r="FT57" s="151"/>
      <c r="FU57" s="151"/>
      <c r="FV57" s="151"/>
      <c r="FW57" s="151"/>
      <c r="FX57" s="151"/>
      <c r="FY57" s="151"/>
      <c r="FZ57" s="151"/>
      <c r="GA57" s="151"/>
      <c r="GB57" s="151"/>
      <c r="GC57" s="151"/>
      <c r="GD57" s="151"/>
      <c r="GE57" s="151"/>
      <c r="GF57" s="151"/>
      <c r="GG57" s="151"/>
      <c r="GH57" s="151"/>
      <c r="GI57" s="151"/>
      <c r="GJ57" s="151"/>
    </row>
    <row r="58" spans="1:192" x14ac:dyDescent="0.25">
      <c r="A58" s="247"/>
      <c r="D58" s="248"/>
      <c r="E58" s="292" t="s">
        <v>244</v>
      </c>
      <c r="F58" s="292">
        <f xml:space="preserve"> F56 * F57</f>
        <v>53045.77104611625</v>
      </c>
      <c r="G58" s="292" t="str">
        <f xml:space="preserve"> SMU</f>
        <v>$ 000s</v>
      </c>
      <c r="H58" s="292"/>
      <c r="I58" s="246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  <c r="U58" s="245"/>
      <c r="V58" s="245"/>
      <c r="W58" s="245"/>
      <c r="X58" s="245"/>
      <c r="Y58" s="245"/>
      <c r="Z58" s="245"/>
      <c r="AA58" s="245"/>
      <c r="AB58" s="245"/>
      <c r="AC58" s="245"/>
      <c r="AD58" s="245"/>
      <c r="AE58" s="245"/>
      <c r="AF58" s="245"/>
      <c r="AG58" s="245"/>
      <c r="AH58" s="245"/>
      <c r="AI58" s="245"/>
      <c r="AJ58" s="245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  <c r="AU58" s="245"/>
      <c r="AV58" s="245"/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5"/>
      <c r="BJ58" s="245"/>
      <c r="BK58" s="245"/>
      <c r="BL58" s="245"/>
      <c r="BM58" s="245"/>
      <c r="BN58" s="245"/>
      <c r="BO58" s="245"/>
      <c r="BP58" s="245"/>
      <c r="BQ58" s="245"/>
      <c r="BR58" s="245"/>
      <c r="BS58" s="245"/>
      <c r="BT58" s="245"/>
      <c r="BU58" s="245"/>
      <c r="BV58" s="245"/>
      <c r="BW58" s="245"/>
      <c r="BX58" s="245"/>
      <c r="BY58" s="245"/>
      <c r="BZ58" s="245"/>
      <c r="CA58" s="245"/>
      <c r="CB58" s="245"/>
      <c r="CC58" s="245"/>
      <c r="CD58" s="245"/>
      <c r="CE58" s="245"/>
      <c r="CF58" s="245"/>
      <c r="CG58" s="245"/>
      <c r="CH58" s="245"/>
      <c r="CI58" s="245"/>
      <c r="CJ58" s="245"/>
      <c r="CK58" s="245"/>
      <c r="CL58" s="245"/>
      <c r="CM58" s="245"/>
      <c r="CN58" s="245"/>
      <c r="CO58" s="245"/>
      <c r="CP58" s="245"/>
      <c r="CQ58" s="245"/>
      <c r="CR58" s="245"/>
      <c r="CS58" s="245"/>
      <c r="CT58" s="245"/>
      <c r="CU58" s="245"/>
      <c r="CV58" s="245"/>
      <c r="CW58" s="245"/>
      <c r="CX58" s="245"/>
      <c r="CY58" s="245"/>
      <c r="CZ58" s="245"/>
      <c r="DA58" s="245"/>
      <c r="DB58" s="245"/>
      <c r="DC58" s="245"/>
      <c r="DD58" s="245"/>
      <c r="DE58" s="245"/>
      <c r="DF58" s="245"/>
      <c r="DG58" s="245"/>
      <c r="DH58" s="245"/>
      <c r="DI58" s="245"/>
      <c r="DJ58" s="245"/>
      <c r="DK58" s="245"/>
      <c r="DL58" s="245"/>
      <c r="DM58" s="245"/>
      <c r="DN58" s="245"/>
      <c r="DO58" s="245"/>
      <c r="DP58" s="245"/>
      <c r="DQ58" s="245"/>
      <c r="DR58" s="245"/>
      <c r="DS58" s="245"/>
      <c r="DT58" s="245"/>
      <c r="DU58" s="245"/>
      <c r="DV58" s="245"/>
      <c r="DW58" s="245"/>
      <c r="DX58" s="245"/>
      <c r="DY58" s="245"/>
      <c r="DZ58" s="245"/>
      <c r="EA58" s="245"/>
      <c r="EB58" s="245"/>
      <c r="EC58" s="245"/>
      <c r="ED58" s="245"/>
      <c r="EE58" s="245"/>
      <c r="EF58" s="245"/>
      <c r="EG58" s="245"/>
      <c r="EH58" s="245"/>
      <c r="EI58" s="245"/>
      <c r="EJ58" s="245"/>
      <c r="EK58" s="245"/>
      <c r="EL58" s="245"/>
      <c r="EM58" s="245"/>
      <c r="EN58" s="245"/>
      <c r="EO58" s="245"/>
      <c r="EP58" s="245"/>
      <c r="EQ58" s="245"/>
      <c r="ER58" s="245"/>
      <c r="ES58" s="245"/>
      <c r="ET58" s="245"/>
      <c r="EU58" s="245"/>
      <c r="EV58" s="245"/>
      <c r="EW58" s="245"/>
      <c r="EX58" s="245"/>
      <c r="EY58" s="245"/>
      <c r="EZ58" s="245"/>
      <c r="FA58" s="245"/>
      <c r="FB58" s="245"/>
      <c r="FC58" s="245"/>
      <c r="FD58" s="245"/>
      <c r="FE58" s="245"/>
      <c r="FF58" s="245"/>
      <c r="FG58" s="245"/>
      <c r="FH58" s="245"/>
      <c r="FI58" s="245"/>
      <c r="FJ58" s="245"/>
      <c r="FK58" s="245"/>
      <c r="FL58" s="245"/>
      <c r="FM58" s="245"/>
      <c r="FN58" s="245"/>
      <c r="FO58" s="245"/>
      <c r="FP58" s="245"/>
      <c r="FQ58" s="245"/>
      <c r="FR58" s="245"/>
      <c r="FS58" s="245"/>
      <c r="FT58" s="245"/>
      <c r="FU58" s="245"/>
      <c r="FV58" s="245"/>
      <c r="FW58" s="245"/>
      <c r="FX58" s="245"/>
      <c r="FY58" s="245"/>
      <c r="FZ58" s="245"/>
      <c r="GA58" s="245"/>
      <c r="GB58" s="245"/>
      <c r="GC58" s="245"/>
      <c r="GD58" s="245"/>
      <c r="GE58" s="245"/>
      <c r="GF58" s="245"/>
      <c r="GG58" s="245"/>
      <c r="GH58" s="245"/>
      <c r="GI58" s="245"/>
      <c r="GJ58" s="245"/>
    </row>
    <row r="59" spans="1:192" x14ac:dyDescent="0.25">
      <c r="A59" s="247"/>
      <c r="D59" s="248"/>
      <c r="E59" s="292"/>
      <c r="F59" s="292"/>
      <c r="G59" s="292"/>
      <c r="H59" s="292"/>
      <c r="I59" s="246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  <c r="U59" s="245"/>
      <c r="V59" s="245"/>
      <c r="W59" s="245"/>
      <c r="X59" s="245"/>
      <c r="Y59" s="245"/>
      <c r="Z59" s="245"/>
      <c r="AA59" s="245"/>
      <c r="AB59" s="245"/>
      <c r="AC59" s="245"/>
      <c r="AD59" s="245"/>
      <c r="AE59" s="245"/>
      <c r="AF59" s="245"/>
      <c r="AG59" s="245"/>
      <c r="AH59" s="245"/>
      <c r="AI59" s="245"/>
      <c r="AJ59" s="245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  <c r="AU59" s="245"/>
      <c r="AV59" s="245"/>
      <c r="AW59" s="245"/>
      <c r="AX59" s="245"/>
      <c r="AY59" s="245"/>
      <c r="AZ59" s="245"/>
      <c r="BA59" s="245"/>
      <c r="BB59" s="245"/>
      <c r="BC59" s="245"/>
      <c r="BD59" s="245"/>
      <c r="BE59" s="245"/>
      <c r="BF59" s="245"/>
      <c r="BG59" s="245"/>
      <c r="BH59" s="245"/>
      <c r="BI59" s="245"/>
      <c r="BJ59" s="245"/>
      <c r="BK59" s="245"/>
      <c r="BL59" s="245"/>
      <c r="BM59" s="245"/>
      <c r="BN59" s="245"/>
      <c r="BO59" s="245"/>
      <c r="BP59" s="245"/>
      <c r="BQ59" s="245"/>
      <c r="BR59" s="245"/>
      <c r="BS59" s="245"/>
      <c r="BT59" s="245"/>
      <c r="BU59" s="245"/>
      <c r="BV59" s="245"/>
      <c r="BW59" s="245"/>
      <c r="BX59" s="245"/>
      <c r="BY59" s="245"/>
      <c r="BZ59" s="245"/>
      <c r="CA59" s="245"/>
      <c r="CB59" s="245"/>
      <c r="CC59" s="245"/>
      <c r="CD59" s="245"/>
      <c r="CE59" s="245"/>
      <c r="CF59" s="245"/>
      <c r="CG59" s="245"/>
      <c r="CH59" s="245"/>
      <c r="CI59" s="245"/>
      <c r="CJ59" s="245"/>
      <c r="CK59" s="245"/>
      <c r="CL59" s="245"/>
      <c r="CM59" s="245"/>
      <c r="CN59" s="245"/>
      <c r="CO59" s="245"/>
      <c r="CP59" s="245"/>
      <c r="CQ59" s="245"/>
      <c r="CR59" s="245"/>
      <c r="CS59" s="245"/>
      <c r="CT59" s="245"/>
      <c r="CU59" s="245"/>
      <c r="CV59" s="245"/>
      <c r="CW59" s="245"/>
      <c r="CX59" s="245"/>
      <c r="CY59" s="245"/>
      <c r="CZ59" s="245"/>
      <c r="DA59" s="245"/>
      <c r="DB59" s="245"/>
      <c r="DC59" s="245"/>
      <c r="DD59" s="245"/>
      <c r="DE59" s="245"/>
      <c r="DF59" s="245"/>
      <c r="DG59" s="245"/>
      <c r="DH59" s="245"/>
      <c r="DI59" s="245"/>
      <c r="DJ59" s="245"/>
      <c r="DK59" s="245"/>
      <c r="DL59" s="245"/>
      <c r="DM59" s="245"/>
      <c r="DN59" s="245"/>
      <c r="DO59" s="245"/>
      <c r="DP59" s="245"/>
      <c r="DQ59" s="245"/>
      <c r="DR59" s="245"/>
      <c r="DS59" s="245"/>
      <c r="DT59" s="245"/>
      <c r="DU59" s="245"/>
      <c r="DV59" s="245"/>
      <c r="DW59" s="245"/>
      <c r="DX59" s="245"/>
      <c r="DY59" s="245"/>
      <c r="DZ59" s="245"/>
      <c r="EA59" s="245"/>
      <c r="EB59" s="245"/>
      <c r="EC59" s="245"/>
      <c r="ED59" s="245"/>
      <c r="EE59" s="245"/>
      <c r="EF59" s="245"/>
      <c r="EG59" s="245"/>
      <c r="EH59" s="245"/>
      <c r="EI59" s="245"/>
      <c r="EJ59" s="245"/>
      <c r="EK59" s="245"/>
      <c r="EL59" s="245"/>
      <c r="EM59" s="245"/>
      <c r="EN59" s="245"/>
      <c r="EO59" s="245"/>
      <c r="EP59" s="245"/>
      <c r="EQ59" s="245"/>
      <c r="ER59" s="245"/>
      <c r="ES59" s="245"/>
      <c r="ET59" s="245"/>
      <c r="EU59" s="245"/>
      <c r="EV59" s="245"/>
      <c r="EW59" s="245"/>
      <c r="EX59" s="245"/>
      <c r="EY59" s="245"/>
      <c r="EZ59" s="245"/>
      <c r="FA59" s="245"/>
      <c r="FB59" s="245"/>
      <c r="FC59" s="245"/>
      <c r="FD59" s="245"/>
      <c r="FE59" s="245"/>
      <c r="FF59" s="245"/>
      <c r="FG59" s="245"/>
      <c r="FH59" s="245"/>
      <c r="FI59" s="245"/>
      <c r="FJ59" s="245"/>
      <c r="FK59" s="245"/>
      <c r="FL59" s="245"/>
      <c r="FM59" s="245"/>
      <c r="FN59" s="245"/>
      <c r="FO59" s="245"/>
      <c r="FP59" s="245"/>
      <c r="FQ59" s="245"/>
      <c r="FR59" s="245"/>
      <c r="FS59" s="245"/>
      <c r="FT59" s="245"/>
      <c r="FU59" s="245"/>
      <c r="FV59" s="245"/>
      <c r="FW59" s="245"/>
      <c r="FX59" s="245"/>
      <c r="FY59" s="245"/>
      <c r="FZ59" s="245"/>
      <c r="GA59" s="245"/>
      <c r="GB59" s="245"/>
      <c r="GC59" s="245"/>
      <c r="GD59" s="245"/>
      <c r="GE59" s="245"/>
      <c r="GF59" s="245"/>
      <c r="GG59" s="245"/>
      <c r="GH59" s="245"/>
      <c r="GI59" s="245"/>
      <c r="GJ59" s="245"/>
    </row>
    <row r="60" spans="1:192" x14ac:dyDescent="0.25">
      <c r="A60" s="247"/>
      <c r="D60" s="248"/>
      <c r="E60" s="151" t="str">
        <f xml:space="preserve"> InpC!E$89</f>
        <v>Senior debt sizing method</v>
      </c>
      <c r="F60" s="151">
        <f xml:space="preserve"> InpC!F$89</f>
        <v>2</v>
      </c>
      <c r="G60" s="151" t="str">
        <f xml:space="preserve"> InpC!G$89</f>
        <v>1 = leverage, 2 = DSCR</v>
      </c>
      <c r="H60" s="292"/>
      <c r="I60" s="246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  <c r="U60" s="245"/>
      <c r="V60" s="245"/>
      <c r="W60" s="245"/>
      <c r="X60" s="245"/>
      <c r="Y60" s="245"/>
      <c r="Z60" s="245"/>
      <c r="AA60" s="245"/>
      <c r="AB60" s="245"/>
      <c r="AC60" s="245"/>
      <c r="AD60" s="245"/>
      <c r="AE60" s="245"/>
      <c r="AF60" s="245"/>
      <c r="AG60" s="245"/>
      <c r="AH60" s="245"/>
      <c r="AI60" s="245"/>
      <c r="AJ60" s="245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5"/>
      <c r="AX60" s="245"/>
      <c r="AY60" s="245"/>
      <c r="AZ60" s="245"/>
      <c r="BA60" s="245"/>
      <c r="BB60" s="245"/>
      <c r="BC60" s="245"/>
      <c r="BD60" s="245"/>
      <c r="BE60" s="245"/>
      <c r="BF60" s="245"/>
      <c r="BG60" s="245"/>
      <c r="BH60" s="245"/>
      <c r="BI60" s="245"/>
      <c r="BJ60" s="245"/>
      <c r="BK60" s="245"/>
      <c r="BL60" s="245"/>
      <c r="BM60" s="245"/>
      <c r="BN60" s="245"/>
      <c r="BO60" s="245"/>
      <c r="BP60" s="245"/>
      <c r="BQ60" s="245"/>
      <c r="BR60" s="245"/>
      <c r="BS60" s="245"/>
      <c r="BT60" s="245"/>
      <c r="BU60" s="245"/>
      <c r="BV60" s="245"/>
      <c r="BW60" s="245"/>
      <c r="BX60" s="245"/>
      <c r="BY60" s="245"/>
      <c r="BZ60" s="245"/>
      <c r="CA60" s="245"/>
      <c r="CB60" s="245"/>
      <c r="CC60" s="245"/>
      <c r="CD60" s="245"/>
      <c r="CE60" s="245"/>
      <c r="CF60" s="245"/>
      <c r="CG60" s="245"/>
      <c r="CH60" s="245"/>
      <c r="CI60" s="245"/>
      <c r="CJ60" s="245"/>
      <c r="CK60" s="245"/>
      <c r="CL60" s="245"/>
      <c r="CM60" s="245"/>
      <c r="CN60" s="245"/>
      <c r="CO60" s="245"/>
      <c r="CP60" s="245"/>
      <c r="CQ60" s="245"/>
      <c r="CR60" s="245"/>
      <c r="CS60" s="245"/>
      <c r="CT60" s="245"/>
      <c r="CU60" s="245"/>
      <c r="CV60" s="245"/>
      <c r="CW60" s="245"/>
      <c r="CX60" s="245"/>
      <c r="CY60" s="245"/>
      <c r="CZ60" s="245"/>
      <c r="DA60" s="245"/>
      <c r="DB60" s="245"/>
      <c r="DC60" s="245"/>
      <c r="DD60" s="245"/>
      <c r="DE60" s="245"/>
      <c r="DF60" s="245"/>
      <c r="DG60" s="245"/>
      <c r="DH60" s="245"/>
      <c r="DI60" s="245"/>
      <c r="DJ60" s="245"/>
      <c r="DK60" s="245"/>
      <c r="DL60" s="245"/>
      <c r="DM60" s="245"/>
      <c r="DN60" s="245"/>
      <c r="DO60" s="245"/>
      <c r="DP60" s="245"/>
      <c r="DQ60" s="245"/>
      <c r="DR60" s="245"/>
      <c r="DS60" s="245"/>
      <c r="DT60" s="245"/>
      <c r="DU60" s="245"/>
      <c r="DV60" s="245"/>
      <c r="DW60" s="245"/>
      <c r="DX60" s="245"/>
      <c r="DY60" s="245"/>
      <c r="DZ60" s="245"/>
      <c r="EA60" s="245"/>
      <c r="EB60" s="245"/>
      <c r="EC60" s="245"/>
      <c r="ED60" s="245"/>
      <c r="EE60" s="245"/>
      <c r="EF60" s="245"/>
      <c r="EG60" s="245"/>
      <c r="EH60" s="245"/>
      <c r="EI60" s="245"/>
      <c r="EJ60" s="245"/>
      <c r="EK60" s="245"/>
      <c r="EL60" s="245"/>
      <c r="EM60" s="245"/>
      <c r="EN60" s="245"/>
      <c r="EO60" s="245"/>
      <c r="EP60" s="245"/>
      <c r="EQ60" s="245"/>
      <c r="ER60" s="245"/>
      <c r="ES60" s="245"/>
      <c r="ET60" s="245"/>
      <c r="EU60" s="245"/>
      <c r="EV60" s="245"/>
      <c r="EW60" s="245"/>
      <c r="EX60" s="245"/>
      <c r="EY60" s="245"/>
      <c r="EZ60" s="245"/>
      <c r="FA60" s="245"/>
      <c r="FB60" s="245"/>
      <c r="FC60" s="245"/>
      <c r="FD60" s="245"/>
      <c r="FE60" s="245"/>
      <c r="FF60" s="245"/>
      <c r="FG60" s="245"/>
      <c r="FH60" s="245"/>
      <c r="FI60" s="245"/>
      <c r="FJ60" s="245"/>
      <c r="FK60" s="245"/>
      <c r="FL60" s="245"/>
      <c r="FM60" s="245"/>
      <c r="FN60" s="245"/>
      <c r="FO60" s="245"/>
      <c r="FP60" s="245"/>
      <c r="FQ60" s="245"/>
      <c r="FR60" s="245"/>
      <c r="FS60" s="245"/>
      <c r="FT60" s="245"/>
      <c r="FU60" s="245"/>
      <c r="FV60" s="245"/>
      <c r="FW60" s="245"/>
      <c r="FX60" s="245"/>
      <c r="FY60" s="245"/>
      <c r="FZ60" s="245"/>
      <c r="GA60" s="245"/>
      <c r="GB60" s="245"/>
      <c r="GC60" s="245"/>
      <c r="GD60" s="245"/>
      <c r="GE60" s="245"/>
      <c r="GF60" s="245"/>
      <c r="GG60" s="245"/>
      <c r="GH60" s="245"/>
      <c r="GI60" s="245"/>
      <c r="GJ60" s="245"/>
    </row>
    <row r="61" spans="1:192" x14ac:dyDescent="0.25">
      <c r="A61" s="247"/>
      <c r="D61" s="248"/>
      <c r="E61" s="39" t="str">
        <f xml:space="preserve"> E$58</f>
        <v>Senior debt drawdown - leverage method</v>
      </c>
      <c r="F61" s="39">
        <f xml:space="preserve"> F$58</f>
        <v>53045.77104611625</v>
      </c>
      <c r="G61" s="39" t="str">
        <f xml:space="preserve"> G$58</f>
        <v>$ 000s</v>
      </c>
      <c r="H61" s="292"/>
      <c r="I61" s="246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  <c r="U61" s="245"/>
      <c r="V61" s="245"/>
      <c r="W61" s="245"/>
      <c r="X61" s="245"/>
      <c r="Y61" s="245"/>
      <c r="Z61" s="245"/>
      <c r="AA61" s="245"/>
      <c r="AB61" s="245"/>
      <c r="AC61" s="245"/>
      <c r="AD61" s="245"/>
      <c r="AE61" s="245"/>
      <c r="AF61" s="245"/>
      <c r="AG61" s="245"/>
      <c r="AH61" s="245"/>
      <c r="AI61" s="245"/>
      <c r="AJ61" s="245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5"/>
      <c r="BJ61" s="245"/>
      <c r="BK61" s="245"/>
      <c r="BL61" s="245"/>
      <c r="BM61" s="245"/>
      <c r="BN61" s="245"/>
      <c r="BO61" s="245"/>
      <c r="BP61" s="245"/>
      <c r="BQ61" s="245"/>
      <c r="BR61" s="245"/>
      <c r="BS61" s="245"/>
      <c r="BT61" s="245"/>
      <c r="BU61" s="245"/>
      <c r="BV61" s="245"/>
      <c r="BW61" s="245"/>
      <c r="BX61" s="245"/>
      <c r="BY61" s="245"/>
      <c r="BZ61" s="245"/>
      <c r="CA61" s="245"/>
      <c r="CB61" s="245"/>
      <c r="CC61" s="245"/>
      <c r="CD61" s="245"/>
      <c r="CE61" s="245"/>
      <c r="CF61" s="245"/>
      <c r="CG61" s="245"/>
      <c r="CH61" s="245"/>
      <c r="CI61" s="245"/>
      <c r="CJ61" s="245"/>
      <c r="CK61" s="245"/>
      <c r="CL61" s="245"/>
      <c r="CM61" s="245"/>
      <c r="CN61" s="245"/>
      <c r="CO61" s="245"/>
      <c r="CP61" s="245"/>
      <c r="CQ61" s="245"/>
      <c r="CR61" s="245"/>
      <c r="CS61" s="245"/>
      <c r="CT61" s="245"/>
      <c r="CU61" s="245"/>
      <c r="CV61" s="245"/>
      <c r="CW61" s="245"/>
      <c r="CX61" s="245"/>
      <c r="CY61" s="245"/>
      <c r="CZ61" s="245"/>
      <c r="DA61" s="245"/>
      <c r="DB61" s="245"/>
      <c r="DC61" s="245"/>
      <c r="DD61" s="245"/>
      <c r="DE61" s="245"/>
      <c r="DF61" s="245"/>
      <c r="DG61" s="245"/>
      <c r="DH61" s="245"/>
      <c r="DI61" s="245"/>
      <c r="DJ61" s="245"/>
      <c r="DK61" s="245"/>
      <c r="DL61" s="245"/>
      <c r="DM61" s="245"/>
      <c r="DN61" s="245"/>
      <c r="DO61" s="245"/>
      <c r="DP61" s="245"/>
      <c r="DQ61" s="245"/>
      <c r="DR61" s="245"/>
      <c r="DS61" s="245"/>
      <c r="DT61" s="245"/>
      <c r="DU61" s="245"/>
      <c r="DV61" s="245"/>
      <c r="DW61" s="245"/>
      <c r="DX61" s="245"/>
      <c r="DY61" s="245"/>
      <c r="DZ61" s="245"/>
      <c r="EA61" s="245"/>
      <c r="EB61" s="245"/>
      <c r="EC61" s="245"/>
      <c r="ED61" s="245"/>
      <c r="EE61" s="245"/>
      <c r="EF61" s="245"/>
      <c r="EG61" s="245"/>
      <c r="EH61" s="245"/>
      <c r="EI61" s="245"/>
      <c r="EJ61" s="245"/>
      <c r="EK61" s="245"/>
      <c r="EL61" s="245"/>
      <c r="EM61" s="245"/>
      <c r="EN61" s="245"/>
      <c r="EO61" s="245"/>
      <c r="EP61" s="245"/>
      <c r="EQ61" s="245"/>
      <c r="ER61" s="245"/>
      <c r="ES61" s="245"/>
      <c r="ET61" s="245"/>
      <c r="EU61" s="245"/>
      <c r="EV61" s="245"/>
      <c r="EW61" s="245"/>
      <c r="EX61" s="245"/>
      <c r="EY61" s="245"/>
      <c r="EZ61" s="245"/>
      <c r="FA61" s="245"/>
      <c r="FB61" s="245"/>
      <c r="FC61" s="245"/>
      <c r="FD61" s="245"/>
      <c r="FE61" s="245"/>
      <c r="FF61" s="245"/>
      <c r="FG61" s="245"/>
      <c r="FH61" s="245"/>
      <c r="FI61" s="245"/>
      <c r="FJ61" s="245"/>
      <c r="FK61" s="245"/>
      <c r="FL61" s="245"/>
      <c r="FM61" s="245"/>
      <c r="FN61" s="245"/>
      <c r="FO61" s="245"/>
      <c r="FP61" s="245"/>
      <c r="FQ61" s="245"/>
      <c r="FR61" s="245"/>
      <c r="FS61" s="245"/>
      <c r="FT61" s="245"/>
      <c r="FU61" s="245"/>
      <c r="FV61" s="245"/>
      <c r="FW61" s="245"/>
      <c r="FX61" s="245"/>
      <c r="FY61" s="245"/>
      <c r="FZ61" s="245"/>
      <c r="GA61" s="245"/>
      <c r="GB61" s="245"/>
      <c r="GC61" s="245"/>
      <c r="GD61" s="245"/>
      <c r="GE61" s="245"/>
      <c r="GF61" s="245"/>
      <c r="GG61" s="245"/>
      <c r="GH61" s="245"/>
      <c r="GI61" s="245"/>
      <c r="GJ61" s="245"/>
    </row>
    <row r="62" spans="1:192" x14ac:dyDescent="0.25">
      <c r="A62" s="247"/>
      <c r="D62" s="248"/>
      <c r="E62" s="151" t="str">
        <f xml:space="preserve"> Solve!E$40</f>
        <v>Debt capacity at target DSCR - Paste</v>
      </c>
      <c r="F62" s="151">
        <f xml:space="preserve"> Solve!F$40</f>
        <v>54222.289169329546</v>
      </c>
      <c r="G62" s="151" t="str">
        <f xml:space="preserve"> Solve!G$40</f>
        <v>$ 000s</v>
      </c>
      <c r="H62" s="292"/>
      <c r="I62" s="246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  <c r="U62" s="245"/>
      <c r="V62" s="245"/>
      <c r="W62" s="245"/>
      <c r="X62" s="245"/>
      <c r="Y62" s="245"/>
      <c r="Z62" s="245"/>
      <c r="AA62" s="245"/>
      <c r="AB62" s="245"/>
      <c r="AC62" s="245"/>
      <c r="AD62" s="245"/>
      <c r="AE62" s="245"/>
      <c r="AF62" s="245"/>
      <c r="AG62" s="245"/>
      <c r="AH62" s="245"/>
      <c r="AI62" s="245"/>
      <c r="AJ62" s="245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  <c r="AU62" s="245"/>
      <c r="AV62" s="245"/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5"/>
      <c r="BJ62" s="245"/>
      <c r="BK62" s="245"/>
      <c r="BL62" s="245"/>
      <c r="BM62" s="245"/>
      <c r="BN62" s="245"/>
      <c r="BO62" s="245"/>
      <c r="BP62" s="245"/>
      <c r="BQ62" s="245"/>
      <c r="BR62" s="245"/>
      <c r="BS62" s="245"/>
      <c r="BT62" s="245"/>
      <c r="BU62" s="245"/>
      <c r="BV62" s="245"/>
      <c r="BW62" s="245"/>
      <c r="BX62" s="245"/>
      <c r="BY62" s="245"/>
      <c r="BZ62" s="245"/>
      <c r="CA62" s="245"/>
      <c r="CB62" s="245"/>
      <c r="CC62" s="245"/>
      <c r="CD62" s="245"/>
      <c r="CE62" s="245"/>
      <c r="CF62" s="245"/>
      <c r="CG62" s="245"/>
      <c r="CH62" s="245"/>
      <c r="CI62" s="245"/>
      <c r="CJ62" s="245"/>
      <c r="CK62" s="245"/>
      <c r="CL62" s="245"/>
      <c r="CM62" s="245"/>
      <c r="CN62" s="245"/>
      <c r="CO62" s="245"/>
      <c r="CP62" s="245"/>
      <c r="CQ62" s="245"/>
      <c r="CR62" s="245"/>
      <c r="CS62" s="245"/>
      <c r="CT62" s="245"/>
      <c r="CU62" s="245"/>
      <c r="CV62" s="245"/>
      <c r="CW62" s="245"/>
      <c r="CX62" s="245"/>
      <c r="CY62" s="245"/>
      <c r="CZ62" s="245"/>
      <c r="DA62" s="245"/>
      <c r="DB62" s="245"/>
      <c r="DC62" s="245"/>
      <c r="DD62" s="245"/>
      <c r="DE62" s="245"/>
      <c r="DF62" s="245"/>
      <c r="DG62" s="245"/>
      <c r="DH62" s="245"/>
      <c r="DI62" s="245"/>
      <c r="DJ62" s="245"/>
      <c r="DK62" s="245"/>
      <c r="DL62" s="245"/>
      <c r="DM62" s="245"/>
      <c r="DN62" s="245"/>
      <c r="DO62" s="245"/>
      <c r="DP62" s="245"/>
      <c r="DQ62" s="245"/>
      <c r="DR62" s="245"/>
      <c r="DS62" s="245"/>
      <c r="DT62" s="245"/>
      <c r="DU62" s="245"/>
      <c r="DV62" s="245"/>
      <c r="DW62" s="245"/>
      <c r="DX62" s="245"/>
      <c r="DY62" s="245"/>
      <c r="DZ62" s="245"/>
      <c r="EA62" s="245"/>
      <c r="EB62" s="245"/>
      <c r="EC62" s="245"/>
      <c r="ED62" s="245"/>
      <c r="EE62" s="245"/>
      <c r="EF62" s="245"/>
      <c r="EG62" s="245"/>
      <c r="EH62" s="245"/>
      <c r="EI62" s="245"/>
      <c r="EJ62" s="245"/>
      <c r="EK62" s="245"/>
      <c r="EL62" s="245"/>
      <c r="EM62" s="245"/>
      <c r="EN62" s="245"/>
      <c r="EO62" s="245"/>
      <c r="EP62" s="245"/>
      <c r="EQ62" s="245"/>
      <c r="ER62" s="245"/>
      <c r="ES62" s="245"/>
      <c r="ET62" s="245"/>
      <c r="EU62" s="245"/>
      <c r="EV62" s="245"/>
      <c r="EW62" s="245"/>
      <c r="EX62" s="245"/>
      <c r="EY62" s="245"/>
      <c r="EZ62" s="245"/>
      <c r="FA62" s="245"/>
      <c r="FB62" s="245"/>
      <c r="FC62" s="245"/>
      <c r="FD62" s="245"/>
      <c r="FE62" s="245"/>
      <c r="FF62" s="245"/>
      <c r="FG62" s="245"/>
      <c r="FH62" s="245"/>
      <c r="FI62" s="245"/>
      <c r="FJ62" s="245"/>
      <c r="FK62" s="245"/>
      <c r="FL62" s="245"/>
      <c r="FM62" s="245"/>
      <c r="FN62" s="245"/>
      <c r="FO62" s="245"/>
      <c r="FP62" s="245"/>
      <c r="FQ62" s="245"/>
      <c r="FR62" s="245"/>
      <c r="FS62" s="245"/>
      <c r="FT62" s="245"/>
      <c r="FU62" s="245"/>
      <c r="FV62" s="245"/>
      <c r="FW62" s="245"/>
      <c r="FX62" s="245"/>
      <c r="FY62" s="245"/>
      <c r="FZ62" s="245"/>
      <c r="GA62" s="245"/>
      <c r="GB62" s="245"/>
      <c r="GC62" s="245"/>
      <c r="GD62" s="245"/>
      <c r="GE62" s="245"/>
      <c r="GF62" s="245"/>
      <c r="GG62" s="245"/>
      <c r="GH62" s="245"/>
      <c r="GI62" s="245"/>
      <c r="GJ62" s="245"/>
    </row>
    <row r="63" spans="1:192" s="199" customFormat="1" x14ac:dyDescent="0.25">
      <c r="A63" s="147"/>
      <c r="B63" s="720"/>
      <c r="C63" s="21"/>
      <c r="D63" s="148"/>
      <c r="E63" s="425" t="s">
        <v>186</v>
      </c>
      <c r="F63" s="425" cm="1">
        <f t="array" ref="F63" xml:space="preserve"> INDEX(F61:F62, F60)</f>
        <v>54222.289169329546</v>
      </c>
      <c r="G63" s="425" t="str">
        <f xml:space="preserve"> SMU</f>
        <v>$ 000s</v>
      </c>
      <c r="H63" s="425"/>
      <c r="I63" s="150"/>
      <c r="J63" s="198"/>
      <c r="K63" s="198"/>
      <c r="L63" s="198"/>
      <c r="M63" s="198"/>
      <c r="N63" s="198"/>
      <c r="O63" s="198"/>
      <c r="P63" s="198"/>
      <c r="Q63" s="198"/>
      <c r="R63" s="198"/>
      <c r="S63" s="198"/>
      <c r="T63" s="198"/>
      <c r="U63" s="198"/>
      <c r="V63" s="198"/>
      <c r="W63" s="198"/>
      <c r="X63" s="198"/>
      <c r="Y63" s="198"/>
      <c r="Z63" s="198"/>
      <c r="AA63" s="198"/>
      <c r="AB63" s="198"/>
      <c r="AC63" s="198"/>
      <c r="AD63" s="198"/>
      <c r="AE63" s="198"/>
      <c r="AF63" s="198"/>
      <c r="AG63" s="198"/>
      <c r="AH63" s="198"/>
      <c r="AI63" s="198"/>
      <c r="AJ63" s="198"/>
      <c r="AK63" s="198"/>
      <c r="AL63" s="198"/>
      <c r="AM63" s="198"/>
      <c r="AN63" s="198"/>
      <c r="AO63" s="198"/>
      <c r="AP63" s="198"/>
      <c r="AQ63" s="198"/>
      <c r="AR63" s="198"/>
      <c r="AS63" s="198"/>
      <c r="AT63" s="198"/>
      <c r="AU63" s="198"/>
      <c r="AV63" s="198"/>
      <c r="AW63" s="198"/>
      <c r="AX63" s="198"/>
      <c r="AY63" s="198"/>
      <c r="AZ63" s="198"/>
      <c r="BA63" s="198"/>
      <c r="BB63" s="198"/>
      <c r="BC63" s="198"/>
      <c r="BD63" s="198"/>
      <c r="BE63" s="198"/>
      <c r="BF63" s="198"/>
      <c r="BG63" s="198"/>
      <c r="BH63" s="198"/>
      <c r="BI63" s="198"/>
      <c r="BJ63" s="198"/>
      <c r="BK63" s="198"/>
      <c r="BL63" s="198"/>
      <c r="BM63" s="198"/>
      <c r="BN63" s="198"/>
      <c r="BO63" s="198"/>
      <c r="BP63" s="198"/>
      <c r="BQ63" s="198"/>
      <c r="BR63" s="198"/>
      <c r="BS63" s="198"/>
      <c r="BT63" s="198"/>
      <c r="BU63" s="198"/>
      <c r="BV63" s="198"/>
      <c r="BW63" s="198"/>
      <c r="BX63" s="198"/>
      <c r="BY63" s="198"/>
      <c r="BZ63" s="198"/>
      <c r="CA63" s="198"/>
      <c r="CB63" s="198"/>
      <c r="CC63" s="198"/>
      <c r="CD63" s="198"/>
      <c r="CE63" s="198"/>
      <c r="CF63" s="198"/>
      <c r="CG63" s="198"/>
      <c r="CH63" s="198"/>
      <c r="CI63" s="198"/>
      <c r="CJ63" s="198"/>
      <c r="CK63" s="198"/>
      <c r="CL63" s="198"/>
      <c r="CM63" s="198"/>
      <c r="CN63" s="198"/>
      <c r="CO63" s="198"/>
      <c r="CP63" s="198"/>
      <c r="CQ63" s="198"/>
      <c r="CR63" s="198"/>
      <c r="CS63" s="198"/>
      <c r="CT63" s="198"/>
      <c r="CU63" s="198"/>
      <c r="CV63" s="198"/>
      <c r="CW63" s="198"/>
      <c r="CX63" s="198"/>
      <c r="CY63" s="198"/>
      <c r="CZ63" s="198"/>
      <c r="DA63" s="198"/>
      <c r="DB63" s="198"/>
      <c r="DC63" s="198"/>
      <c r="DD63" s="198"/>
      <c r="DE63" s="198"/>
      <c r="DF63" s="198"/>
      <c r="DG63" s="198"/>
      <c r="DH63" s="198"/>
      <c r="DI63" s="198"/>
      <c r="DJ63" s="198"/>
      <c r="DK63" s="198"/>
      <c r="DL63" s="198"/>
      <c r="DM63" s="198"/>
      <c r="DN63" s="198"/>
      <c r="DO63" s="198"/>
      <c r="DP63" s="198"/>
      <c r="DQ63" s="198"/>
      <c r="DR63" s="198"/>
      <c r="DS63" s="198"/>
      <c r="DT63" s="198"/>
      <c r="DU63" s="198"/>
      <c r="DV63" s="198"/>
      <c r="DW63" s="198"/>
      <c r="DX63" s="198"/>
      <c r="DY63" s="198"/>
      <c r="DZ63" s="198"/>
      <c r="EA63" s="198"/>
      <c r="EB63" s="198"/>
      <c r="EC63" s="198"/>
      <c r="ED63" s="198"/>
      <c r="EE63" s="198"/>
      <c r="EF63" s="198"/>
      <c r="EG63" s="198"/>
      <c r="EH63" s="198"/>
      <c r="EI63" s="198"/>
      <c r="EJ63" s="198"/>
      <c r="EK63" s="198"/>
      <c r="EL63" s="198"/>
      <c r="EM63" s="198"/>
      <c r="EN63" s="198"/>
      <c r="EO63" s="198"/>
      <c r="EP63" s="198"/>
      <c r="EQ63" s="198"/>
      <c r="ER63" s="198"/>
      <c r="ES63" s="198"/>
      <c r="ET63" s="198"/>
      <c r="EU63" s="198"/>
      <c r="EV63" s="198"/>
      <c r="EW63" s="198"/>
      <c r="EX63" s="198"/>
      <c r="EY63" s="198"/>
      <c r="EZ63" s="198"/>
      <c r="FA63" s="198"/>
      <c r="FB63" s="198"/>
      <c r="FC63" s="198"/>
      <c r="FD63" s="198"/>
      <c r="FE63" s="198"/>
      <c r="FF63" s="198"/>
      <c r="FG63" s="198"/>
      <c r="FH63" s="198"/>
      <c r="FI63" s="198"/>
      <c r="FJ63" s="198"/>
      <c r="FK63" s="198"/>
      <c r="FL63" s="198"/>
      <c r="FM63" s="198"/>
      <c r="FN63" s="198"/>
      <c r="FO63" s="198"/>
      <c r="FP63" s="198"/>
      <c r="FQ63" s="198"/>
      <c r="FR63" s="198"/>
      <c r="FS63" s="198"/>
      <c r="FT63" s="198"/>
      <c r="FU63" s="198"/>
      <c r="FV63" s="198"/>
      <c r="FW63" s="198"/>
      <c r="FX63" s="198"/>
      <c r="FY63" s="198"/>
      <c r="FZ63" s="198"/>
      <c r="GA63" s="198"/>
      <c r="GB63" s="198"/>
      <c r="GC63" s="198"/>
      <c r="GD63" s="198"/>
      <c r="GE63" s="198"/>
      <c r="GF63" s="198"/>
      <c r="GG63" s="198"/>
      <c r="GH63" s="198"/>
      <c r="GI63" s="198"/>
      <c r="GJ63" s="198"/>
    </row>
    <row r="64" spans="1:192" x14ac:dyDescent="0.25">
      <c r="A64" s="247"/>
      <c r="D64" s="248"/>
      <c r="E64" s="292"/>
      <c r="F64" s="292"/>
      <c r="G64" s="292"/>
      <c r="H64" s="292" t="s">
        <v>246</v>
      </c>
      <c r="I64" s="246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5"/>
      <c r="BJ64" s="245"/>
      <c r="BK64" s="245"/>
      <c r="BL64" s="245"/>
      <c r="BM64" s="245"/>
      <c r="BN64" s="245"/>
      <c r="BO64" s="245"/>
      <c r="BP64" s="245"/>
      <c r="BQ64" s="245"/>
      <c r="BR64" s="245"/>
      <c r="BS64" s="245"/>
      <c r="BT64" s="245"/>
      <c r="BU64" s="245"/>
      <c r="BV64" s="245"/>
      <c r="BW64" s="245"/>
      <c r="BX64" s="245"/>
      <c r="BY64" s="245"/>
      <c r="BZ64" s="245"/>
      <c r="CA64" s="245"/>
      <c r="CB64" s="245"/>
      <c r="CC64" s="245"/>
      <c r="CD64" s="245"/>
      <c r="CE64" s="245"/>
      <c r="CF64" s="245"/>
      <c r="CG64" s="245"/>
      <c r="CH64" s="245"/>
      <c r="CI64" s="245"/>
      <c r="CJ64" s="245"/>
      <c r="CK64" s="245"/>
      <c r="CL64" s="245"/>
      <c r="CM64" s="245"/>
      <c r="CN64" s="245"/>
      <c r="CO64" s="245"/>
      <c r="CP64" s="245"/>
      <c r="CQ64" s="245"/>
      <c r="CR64" s="245"/>
      <c r="CS64" s="245"/>
      <c r="CT64" s="245"/>
      <c r="CU64" s="245"/>
      <c r="CV64" s="245"/>
      <c r="CW64" s="245"/>
      <c r="CX64" s="245"/>
      <c r="CY64" s="245"/>
      <c r="CZ64" s="245"/>
      <c r="DA64" s="245"/>
      <c r="DB64" s="245"/>
      <c r="DC64" s="245"/>
      <c r="DD64" s="245"/>
      <c r="DE64" s="245"/>
      <c r="DF64" s="245"/>
      <c r="DG64" s="245"/>
      <c r="DH64" s="245"/>
      <c r="DI64" s="245"/>
      <c r="DJ64" s="245"/>
      <c r="DK64" s="245"/>
      <c r="DL64" s="245"/>
      <c r="DM64" s="245"/>
      <c r="DN64" s="245"/>
      <c r="DO64" s="245"/>
      <c r="DP64" s="245"/>
      <c r="DQ64" s="245"/>
      <c r="DR64" s="245"/>
      <c r="DS64" s="245"/>
      <c r="DT64" s="245"/>
      <c r="DU64" s="245"/>
      <c r="DV64" s="245"/>
      <c r="DW64" s="245"/>
      <c r="DX64" s="245"/>
      <c r="DY64" s="245"/>
      <c r="DZ64" s="245"/>
      <c r="EA64" s="245"/>
      <c r="EB64" s="245"/>
      <c r="EC64" s="245"/>
      <c r="ED64" s="245"/>
      <c r="EE64" s="245"/>
      <c r="EF64" s="245"/>
      <c r="EG64" s="245"/>
      <c r="EH64" s="245"/>
      <c r="EI64" s="245"/>
      <c r="EJ64" s="245"/>
      <c r="EK64" s="245"/>
      <c r="EL64" s="245"/>
      <c r="EM64" s="245"/>
      <c r="EN64" s="245"/>
      <c r="EO64" s="245"/>
      <c r="EP64" s="245"/>
      <c r="EQ64" s="245"/>
      <c r="ER64" s="245"/>
      <c r="ES64" s="245"/>
      <c r="ET64" s="245"/>
      <c r="EU64" s="245"/>
      <c r="EV64" s="245"/>
      <c r="EW64" s="245"/>
      <c r="EX64" s="245"/>
      <c r="EY64" s="245"/>
      <c r="EZ64" s="245"/>
      <c r="FA64" s="245"/>
      <c r="FB64" s="245"/>
      <c r="FC64" s="245"/>
      <c r="FD64" s="245"/>
      <c r="FE64" s="245"/>
      <c r="FF64" s="245"/>
      <c r="FG64" s="245"/>
      <c r="FH64" s="245"/>
      <c r="FI64" s="245"/>
      <c r="FJ64" s="245"/>
      <c r="FK64" s="245"/>
      <c r="FL64" s="245"/>
      <c r="FM64" s="245"/>
      <c r="FN64" s="245"/>
      <c r="FO64" s="245"/>
      <c r="FP64" s="245"/>
      <c r="FQ64" s="245"/>
      <c r="FR64" s="245"/>
      <c r="FS64" s="245"/>
      <c r="FT64" s="245"/>
      <c r="FU64" s="245"/>
      <c r="FV64" s="245"/>
      <c r="FW64" s="245"/>
      <c r="FX64" s="245"/>
      <c r="FY64" s="245"/>
      <c r="FZ64" s="245"/>
      <c r="GA64" s="245"/>
      <c r="GB64" s="245"/>
      <c r="GC64" s="245"/>
      <c r="GD64" s="245"/>
      <c r="GE64" s="245"/>
      <c r="GF64" s="245"/>
      <c r="GG64" s="245"/>
      <c r="GH64" s="245"/>
      <c r="GI64" s="245"/>
      <c r="GJ64" s="245"/>
    </row>
    <row r="65" spans="1:192" x14ac:dyDescent="0.25">
      <c r="D65" s="21"/>
      <c r="E65" s="151" t="str">
        <f xml:space="preserve"> ConFin!E$25</f>
        <v>Sum of project costs / funding requirement</v>
      </c>
      <c r="F65" s="151">
        <f xml:space="preserve"> ConFin!F$25</f>
        <v>88409.618410193754</v>
      </c>
      <c r="G65" s="151" t="str">
        <f xml:space="preserve"> ConFin!G$25</f>
        <v>$ 000s</v>
      </c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  <c r="DR65" s="151"/>
      <c r="DS65" s="151"/>
      <c r="DT65" s="151"/>
      <c r="DU65" s="151"/>
      <c r="DV65" s="151"/>
      <c r="DW65" s="151"/>
      <c r="DX65" s="151"/>
      <c r="DY65" s="151"/>
      <c r="DZ65" s="151"/>
      <c r="EA65" s="151"/>
      <c r="EB65" s="151"/>
      <c r="EC65" s="151"/>
      <c r="ED65" s="151"/>
      <c r="EE65" s="151"/>
      <c r="EF65" s="151"/>
      <c r="EG65" s="151"/>
      <c r="EH65" s="151"/>
      <c r="EI65" s="151"/>
      <c r="EJ65" s="151"/>
      <c r="EK65" s="151"/>
      <c r="EL65" s="151"/>
      <c r="EM65" s="151"/>
      <c r="EN65" s="151"/>
      <c r="EO65" s="151"/>
      <c r="EP65" s="151"/>
      <c r="EQ65" s="151"/>
      <c r="ER65" s="151"/>
      <c r="ES65" s="151"/>
      <c r="ET65" s="151"/>
      <c r="EU65" s="151"/>
      <c r="EV65" s="151"/>
      <c r="EW65" s="151"/>
      <c r="EX65" s="151"/>
      <c r="EY65" s="151"/>
      <c r="EZ65" s="151"/>
      <c r="FA65" s="151"/>
      <c r="FB65" s="151"/>
      <c r="FC65" s="151"/>
      <c r="FD65" s="151"/>
      <c r="FE65" s="151"/>
      <c r="FF65" s="151"/>
      <c r="FG65" s="151"/>
      <c r="FH65" s="151"/>
      <c r="FI65" s="151"/>
      <c r="FJ65" s="151"/>
      <c r="FK65" s="151"/>
      <c r="FL65" s="151"/>
      <c r="FM65" s="151"/>
      <c r="FN65" s="151"/>
      <c r="FO65" s="151"/>
      <c r="FP65" s="151"/>
      <c r="FQ65" s="151"/>
      <c r="FR65" s="151"/>
      <c r="FS65" s="151"/>
      <c r="FT65" s="151"/>
      <c r="FU65" s="151"/>
      <c r="FV65" s="151"/>
      <c r="FW65" s="151"/>
      <c r="FX65" s="151"/>
      <c r="FY65" s="151"/>
      <c r="FZ65" s="151"/>
      <c r="GA65" s="151"/>
      <c r="GB65" s="151"/>
      <c r="GC65" s="151"/>
      <c r="GD65" s="151"/>
      <c r="GE65" s="151"/>
      <c r="GF65" s="151"/>
      <c r="GG65" s="151"/>
      <c r="GH65" s="151"/>
      <c r="GI65" s="151"/>
      <c r="GJ65" s="151"/>
    </row>
    <row r="66" spans="1:192" x14ac:dyDescent="0.25">
      <c r="A66" s="247"/>
      <c r="D66" s="248"/>
      <c r="E66" s="39" t="str">
        <f xml:space="preserve"> E$63</f>
        <v>Senior debt drawdown</v>
      </c>
      <c r="F66" s="39">
        <f xml:space="preserve"> F$63</f>
        <v>54222.289169329546</v>
      </c>
      <c r="G66" s="39" t="str">
        <f xml:space="preserve"> G$63</f>
        <v>$ 000s</v>
      </c>
      <c r="H66" s="292"/>
      <c r="I66" s="246"/>
      <c r="J66" s="245"/>
      <c r="K66" s="245"/>
      <c r="L66" s="245"/>
      <c r="M66" s="245"/>
      <c r="N66" s="245"/>
      <c r="O66" s="245"/>
      <c r="P66" s="245"/>
      <c r="Q66" s="245"/>
      <c r="R66" s="245"/>
      <c r="S66" s="245"/>
      <c r="T66" s="245"/>
      <c r="U66" s="245"/>
      <c r="V66" s="245"/>
      <c r="W66" s="245"/>
      <c r="X66" s="245"/>
      <c r="Y66" s="245"/>
      <c r="Z66" s="245"/>
      <c r="AA66" s="245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  <c r="AY66" s="245"/>
      <c r="AZ66" s="245"/>
      <c r="BA66" s="245"/>
      <c r="BB66" s="245"/>
      <c r="BC66" s="245"/>
      <c r="BD66" s="245"/>
      <c r="BE66" s="245"/>
      <c r="BF66" s="245"/>
      <c r="BG66" s="245"/>
      <c r="BH66" s="245"/>
      <c r="BI66" s="245"/>
      <c r="BJ66" s="245"/>
      <c r="BK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245"/>
      <c r="BZ66" s="245"/>
      <c r="CA66" s="245"/>
      <c r="CB66" s="245"/>
      <c r="CC66" s="245"/>
      <c r="CD66" s="245"/>
      <c r="CE66" s="245"/>
      <c r="CF66" s="245"/>
      <c r="CG66" s="245"/>
      <c r="CH66" s="245"/>
      <c r="CI66" s="245"/>
      <c r="CJ66" s="245"/>
      <c r="CK66" s="245"/>
      <c r="CL66" s="245"/>
      <c r="CM66" s="245"/>
      <c r="CN66" s="245"/>
      <c r="CO66" s="245"/>
      <c r="CP66" s="245"/>
      <c r="CQ66" s="245"/>
      <c r="CR66" s="245"/>
      <c r="CS66" s="245"/>
      <c r="CT66" s="245"/>
      <c r="CU66" s="245"/>
      <c r="CV66" s="245"/>
      <c r="CW66" s="245"/>
      <c r="CX66" s="245"/>
      <c r="CY66" s="245"/>
      <c r="CZ66" s="245"/>
      <c r="DA66" s="245"/>
      <c r="DB66" s="245"/>
      <c r="DC66" s="245"/>
      <c r="DD66" s="245"/>
      <c r="DE66" s="245"/>
      <c r="DF66" s="245"/>
      <c r="DG66" s="245"/>
      <c r="DH66" s="245"/>
      <c r="DI66" s="245"/>
      <c r="DJ66" s="245"/>
      <c r="DK66" s="245"/>
      <c r="DL66" s="245"/>
      <c r="DM66" s="245"/>
      <c r="DN66" s="245"/>
      <c r="DO66" s="245"/>
      <c r="DP66" s="245"/>
      <c r="DQ66" s="245"/>
      <c r="DR66" s="245"/>
      <c r="DS66" s="245"/>
      <c r="DT66" s="245"/>
      <c r="DU66" s="245"/>
      <c r="DV66" s="245"/>
      <c r="DW66" s="245"/>
      <c r="DX66" s="245"/>
      <c r="DY66" s="245"/>
      <c r="DZ66" s="245"/>
      <c r="EA66" s="245"/>
      <c r="EB66" s="245"/>
      <c r="EC66" s="245"/>
      <c r="ED66" s="245"/>
      <c r="EE66" s="245"/>
      <c r="EF66" s="245"/>
      <c r="EG66" s="245"/>
      <c r="EH66" s="245"/>
      <c r="EI66" s="245"/>
      <c r="EJ66" s="245"/>
      <c r="EK66" s="245"/>
      <c r="EL66" s="245"/>
      <c r="EM66" s="245"/>
      <c r="EN66" s="245"/>
      <c r="EO66" s="245"/>
      <c r="EP66" s="245"/>
      <c r="EQ66" s="245"/>
      <c r="ER66" s="245"/>
      <c r="ES66" s="245"/>
      <c r="ET66" s="245"/>
      <c r="EU66" s="245"/>
      <c r="EV66" s="245"/>
      <c r="EW66" s="245"/>
      <c r="EX66" s="245"/>
      <c r="EY66" s="245"/>
      <c r="EZ66" s="245"/>
      <c r="FA66" s="245"/>
      <c r="FB66" s="245"/>
      <c r="FC66" s="245"/>
      <c r="FD66" s="245"/>
      <c r="FE66" s="245"/>
      <c r="FF66" s="245"/>
      <c r="FG66" s="245"/>
      <c r="FH66" s="245"/>
      <c r="FI66" s="245"/>
      <c r="FJ66" s="245"/>
      <c r="FK66" s="245"/>
      <c r="FL66" s="245"/>
      <c r="FM66" s="245"/>
      <c r="FN66" s="245"/>
      <c r="FO66" s="245"/>
      <c r="FP66" s="245"/>
      <c r="FQ66" s="245"/>
      <c r="FR66" s="245"/>
      <c r="FS66" s="245"/>
      <c r="FT66" s="245"/>
      <c r="FU66" s="245"/>
      <c r="FV66" s="245"/>
      <c r="FW66" s="245"/>
      <c r="FX66" s="245"/>
      <c r="FY66" s="245"/>
      <c r="FZ66" s="245"/>
      <c r="GA66" s="245"/>
      <c r="GB66" s="245"/>
      <c r="GC66" s="245"/>
      <c r="GD66" s="245"/>
      <c r="GE66" s="245"/>
      <c r="GF66" s="245"/>
      <c r="GG66" s="245"/>
      <c r="GH66" s="245"/>
      <c r="GI66" s="245"/>
      <c r="GJ66" s="245"/>
    </row>
    <row r="67" spans="1:192" x14ac:dyDescent="0.25">
      <c r="D67" s="21"/>
      <c r="E67" s="12" t="s">
        <v>488</v>
      </c>
      <c r="F67" s="293">
        <f xml:space="preserve"> F66 / F65</f>
        <v>0.61330758060457413</v>
      </c>
      <c r="G67" s="12" t="s">
        <v>104</v>
      </c>
    </row>
    <row r="68" spans="1:192" x14ac:dyDescent="0.25">
      <c r="D68" s="21"/>
    </row>
    <row r="69" spans="1:192" x14ac:dyDescent="0.25">
      <c r="B69" s="15" t="s">
        <v>694</v>
      </c>
      <c r="D69" s="21"/>
    </row>
    <row r="70" spans="1:192" x14ac:dyDescent="0.25">
      <c r="D70" s="21"/>
      <c r="E70" s="600" t="str">
        <f xml:space="preserve"> InpC!E$69</f>
        <v>Senior debt - T1 - % of debt</v>
      </c>
      <c r="F70" s="600">
        <f xml:space="preserve"> InpC!F$69</f>
        <v>0.65</v>
      </c>
      <c r="G70" s="600" t="str">
        <f xml:space="preserve"> InpC!G$69</f>
        <v>%</v>
      </c>
    </row>
    <row r="71" spans="1:192" x14ac:dyDescent="0.25">
      <c r="D71" s="21"/>
      <c r="E71" s="600" t="str">
        <f xml:space="preserve"> InpC!E$70</f>
        <v>Senior debt - T2 - % of debt</v>
      </c>
      <c r="F71" s="600">
        <f xml:space="preserve"> InpC!F$70</f>
        <v>0.35</v>
      </c>
      <c r="G71" s="600" t="str">
        <f xml:space="preserve"> InpC!G$70</f>
        <v>%</v>
      </c>
    </row>
    <row r="72" spans="1:192" x14ac:dyDescent="0.25">
      <c r="D72" s="21"/>
      <c r="E72" s="200" t="str">
        <f xml:space="preserve"> Time!E$140</f>
        <v>Senior debt repayment period flag - T1</v>
      </c>
      <c r="F72" s="200">
        <f xml:space="preserve"> Time!F$140</f>
        <v>0</v>
      </c>
      <c r="G72" s="200" t="str">
        <f xml:space="preserve"> Time!G$140</f>
        <v>flag</v>
      </c>
      <c r="H72" s="200">
        <f xml:space="preserve"> Time!H$140</f>
        <v>40</v>
      </c>
      <c r="I72" s="200">
        <f xml:space="preserve"> Time!I$140</f>
        <v>0</v>
      </c>
      <c r="J72" s="200">
        <f xml:space="preserve"> Time!J$140</f>
        <v>0</v>
      </c>
      <c r="K72" s="200">
        <f xml:space="preserve"> Time!K$140</f>
        <v>0</v>
      </c>
      <c r="L72" s="200">
        <f xml:space="preserve"> Time!L$140</f>
        <v>0</v>
      </c>
      <c r="M72" s="200">
        <f xml:space="preserve"> Time!M$140</f>
        <v>0</v>
      </c>
      <c r="N72" s="200">
        <f xml:space="preserve"> Time!N$140</f>
        <v>0</v>
      </c>
      <c r="O72" s="200">
        <f xml:space="preserve"> Time!O$140</f>
        <v>0</v>
      </c>
      <c r="P72" s="200">
        <f xml:space="preserve"> Time!P$140</f>
        <v>0</v>
      </c>
      <c r="Q72" s="200">
        <f xml:space="preserve"> Time!Q$140</f>
        <v>0</v>
      </c>
      <c r="R72" s="200">
        <f xml:space="preserve"> Time!R$140</f>
        <v>0</v>
      </c>
      <c r="S72" s="200">
        <f xml:space="preserve"> Time!S$140</f>
        <v>1</v>
      </c>
      <c r="T72" s="200">
        <f xml:space="preserve"> Time!T$140</f>
        <v>1</v>
      </c>
      <c r="U72" s="200">
        <f xml:space="preserve"> Time!U$140</f>
        <v>1</v>
      </c>
      <c r="V72" s="200">
        <f xml:space="preserve"> Time!V$140</f>
        <v>1</v>
      </c>
      <c r="W72" s="200">
        <f xml:space="preserve"> Time!W$140</f>
        <v>1</v>
      </c>
      <c r="X72" s="200">
        <f xml:space="preserve"> Time!X$140</f>
        <v>1</v>
      </c>
      <c r="Y72" s="200">
        <f xml:space="preserve"> Time!Y$140</f>
        <v>1</v>
      </c>
      <c r="Z72" s="200">
        <f xml:space="preserve"> Time!Z$140</f>
        <v>1</v>
      </c>
      <c r="AA72" s="200">
        <f xml:space="preserve"> Time!AA$140</f>
        <v>1</v>
      </c>
      <c r="AB72" s="200">
        <f xml:space="preserve"> Time!AB$140</f>
        <v>1</v>
      </c>
      <c r="AC72" s="200">
        <f xml:space="preserve"> Time!AC$140</f>
        <v>1</v>
      </c>
      <c r="AD72" s="200">
        <f xml:space="preserve"> Time!AD$140</f>
        <v>1</v>
      </c>
      <c r="AE72" s="200">
        <f xml:space="preserve"> Time!AE$140</f>
        <v>1</v>
      </c>
      <c r="AF72" s="200">
        <f xml:space="preserve"> Time!AF$140</f>
        <v>1</v>
      </c>
      <c r="AG72" s="200">
        <f xml:space="preserve"> Time!AG$140</f>
        <v>1</v>
      </c>
      <c r="AH72" s="200">
        <f xml:space="preserve"> Time!AH$140</f>
        <v>1</v>
      </c>
      <c r="AI72" s="200">
        <f xml:space="preserve"> Time!AI$140</f>
        <v>1</v>
      </c>
      <c r="AJ72" s="200">
        <f xml:space="preserve"> Time!AJ$140</f>
        <v>1</v>
      </c>
      <c r="AK72" s="200">
        <f xml:space="preserve"> Time!AK$140</f>
        <v>1</v>
      </c>
      <c r="AL72" s="200">
        <f xml:space="preserve"> Time!AL$140</f>
        <v>1</v>
      </c>
      <c r="AM72" s="200">
        <f xml:space="preserve"> Time!AM$140</f>
        <v>1</v>
      </c>
      <c r="AN72" s="200">
        <f xml:space="preserve"> Time!AN$140</f>
        <v>1</v>
      </c>
      <c r="AO72" s="200">
        <f xml:space="preserve"> Time!AO$140</f>
        <v>1</v>
      </c>
      <c r="AP72" s="200">
        <f xml:space="preserve"> Time!AP$140</f>
        <v>1</v>
      </c>
      <c r="AQ72" s="200">
        <f xml:space="preserve"> Time!AQ$140</f>
        <v>1</v>
      </c>
      <c r="AR72" s="200">
        <f xml:space="preserve"> Time!AR$140</f>
        <v>1</v>
      </c>
      <c r="AS72" s="200">
        <f xml:space="preserve"> Time!AS$140</f>
        <v>1</v>
      </c>
      <c r="AT72" s="200">
        <f xml:space="preserve"> Time!AT$140</f>
        <v>1</v>
      </c>
      <c r="AU72" s="200">
        <f xml:space="preserve"> Time!AU$140</f>
        <v>1</v>
      </c>
      <c r="AV72" s="200">
        <f xml:space="preserve"> Time!AV$140</f>
        <v>1</v>
      </c>
      <c r="AW72" s="200">
        <f xml:space="preserve"> Time!AW$140</f>
        <v>1</v>
      </c>
      <c r="AX72" s="200">
        <f xml:space="preserve"> Time!AX$140</f>
        <v>1</v>
      </c>
      <c r="AY72" s="200">
        <f xml:space="preserve"> Time!AY$140</f>
        <v>1</v>
      </c>
      <c r="AZ72" s="200">
        <f xml:space="preserve"> Time!AZ$140</f>
        <v>1</v>
      </c>
      <c r="BA72" s="200">
        <f xml:space="preserve"> Time!BA$140</f>
        <v>1</v>
      </c>
      <c r="BB72" s="200">
        <f xml:space="preserve"> Time!BB$140</f>
        <v>1</v>
      </c>
      <c r="BC72" s="200">
        <f xml:space="preserve"> Time!BC$140</f>
        <v>1</v>
      </c>
      <c r="BD72" s="200">
        <f xml:space="preserve"> Time!BD$140</f>
        <v>1</v>
      </c>
      <c r="BE72" s="200">
        <f xml:space="preserve"> Time!BE$140</f>
        <v>1</v>
      </c>
      <c r="BF72" s="200">
        <f xml:space="preserve"> Time!BF$140</f>
        <v>1</v>
      </c>
      <c r="BG72" s="200">
        <f xml:space="preserve"> Time!BG$140</f>
        <v>0</v>
      </c>
      <c r="BH72" s="200">
        <f xml:space="preserve"> Time!BH$140</f>
        <v>0</v>
      </c>
      <c r="BI72" s="200">
        <f xml:space="preserve"> Time!BI$140</f>
        <v>0</v>
      </c>
      <c r="BJ72" s="200">
        <f xml:space="preserve"> Time!BJ$140</f>
        <v>0</v>
      </c>
      <c r="BK72" s="200">
        <f xml:space="preserve"> Time!BK$140</f>
        <v>0</v>
      </c>
      <c r="BL72" s="200">
        <f xml:space="preserve"> Time!BL$140</f>
        <v>0</v>
      </c>
      <c r="BM72" s="200">
        <f xml:space="preserve"> Time!BM$140</f>
        <v>0</v>
      </c>
      <c r="BN72" s="200">
        <f xml:space="preserve"> Time!BN$140</f>
        <v>0</v>
      </c>
      <c r="BO72" s="200">
        <f xml:space="preserve"> Time!BO$140</f>
        <v>0</v>
      </c>
      <c r="BP72" s="200">
        <f xml:space="preserve"> Time!BP$140</f>
        <v>0</v>
      </c>
      <c r="BQ72" s="200">
        <f xml:space="preserve"> Time!BQ$140</f>
        <v>0</v>
      </c>
      <c r="BR72" s="200">
        <f xml:space="preserve"> Time!BR$140</f>
        <v>0</v>
      </c>
      <c r="BS72" s="200">
        <f xml:space="preserve"> Time!BS$140</f>
        <v>0</v>
      </c>
      <c r="BT72" s="200">
        <f xml:space="preserve"> Time!BT$140</f>
        <v>0</v>
      </c>
      <c r="BU72" s="200">
        <f xml:space="preserve"> Time!BU$140</f>
        <v>0</v>
      </c>
      <c r="BV72" s="200">
        <f xml:space="preserve"> Time!BV$140</f>
        <v>0</v>
      </c>
      <c r="BW72" s="200">
        <f xml:space="preserve"> Time!BW$140</f>
        <v>0</v>
      </c>
      <c r="BX72" s="200">
        <f xml:space="preserve"> Time!BX$140</f>
        <v>0</v>
      </c>
      <c r="BY72" s="200">
        <f xml:space="preserve"> Time!BY$140</f>
        <v>0</v>
      </c>
      <c r="BZ72" s="200">
        <f xml:space="preserve"> Time!BZ$140</f>
        <v>0</v>
      </c>
      <c r="CA72" s="200">
        <f xml:space="preserve"> Time!CA$140</f>
        <v>0</v>
      </c>
      <c r="CB72" s="200">
        <f xml:space="preserve"> Time!CB$140</f>
        <v>0</v>
      </c>
      <c r="CC72" s="200">
        <f xml:space="preserve"> Time!CC$140</f>
        <v>0</v>
      </c>
      <c r="CD72" s="200">
        <f xml:space="preserve"> Time!CD$140</f>
        <v>0</v>
      </c>
      <c r="CE72" s="200">
        <f xml:space="preserve"> Time!CE$140</f>
        <v>0</v>
      </c>
      <c r="CF72" s="200">
        <f xml:space="preserve"> Time!CF$140</f>
        <v>0</v>
      </c>
      <c r="CG72" s="200">
        <f xml:space="preserve"> Time!CG$140</f>
        <v>0</v>
      </c>
      <c r="CH72" s="200">
        <f xml:space="preserve"> Time!CH$140</f>
        <v>0</v>
      </c>
      <c r="CI72" s="200">
        <f xml:space="preserve"> Time!CI$140</f>
        <v>0</v>
      </c>
      <c r="CJ72" s="200">
        <f xml:space="preserve"> Time!CJ$140</f>
        <v>0</v>
      </c>
      <c r="CK72" s="200">
        <f xml:space="preserve"> Time!CK$140</f>
        <v>0</v>
      </c>
      <c r="CL72" s="200">
        <f xml:space="preserve"> Time!CL$140</f>
        <v>0</v>
      </c>
      <c r="CM72" s="200">
        <f xml:space="preserve"> Time!CM$140</f>
        <v>0</v>
      </c>
      <c r="CN72" s="200">
        <f xml:space="preserve"> Time!CN$140</f>
        <v>0</v>
      </c>
      <c r="CO72" s="200">
        <f xml:space="preserve"> Time!CO$140</f>
        <v>0</v>
      </c>
      <c r="CP72" s="200">
        <f xml:space="preserve"> Time!CP$140</f>
        <v>0</v>
      </c>
      <c r="CQ72" s="200">
        <f xml:space="preserve"> Time!CQ$140</f>
        <v>0</v>
      </c>
      <c r="CR72" s="200">
        <f xml:space="preserve"> Time!CR$140</f>
        <v>0</v>
      </c>
      <c r="CS72" s="200">
        <f xml:space="preserve"> Time!CS$140</f>
        <v>0</v>
      </c>
      <c r="CT72" s="200">
        <f xml:space="preserve"> Time!CT$140</f>
        <v>0</v>
      </c>
      <c r="CU72" s="200">
        <f xml:space="preserve"> Time!CU$140</f>
        <v>0</v>
      </c>
      <c r="CV72" s="200">
        <f xml:space="preserve"> Time!CV$140</f>
        <v>0</v>
      </c>
      <c r="CW72" s="200">
        <f xml:space="preserve"> Time!CW$140</f>
        <v>0</v>
      </c>
      <c r="CX72" s="200">
        <f xml:space="preserve"> Time!CX$140</f>
        <v>0</v>
      </c>
      <c r="CY72" s="200">
        <f xml:space="preserve"> Time!CY$140</f>
        <v>0</v>
      </c>
      <c r="CZ72" s="200">
        <f xml:space="preserve"> Time!CZ$140</f>
        <v>0</v>
      </c>
      <c r="DA72" s="200">
        <f xml:space="preserve"> Time!DA$140</f>
        <v>0</v>
      </c>
      <c r="DB72" s="200">
        <f xml:space="preserve"> Time!DB$140</f>
        <v>0</v>
      </c>
      <c r="DC72" s="200">
        <f xml:space="preserve"> Time!DC$140</f>
        <v>0</v>
      </c>
      <c r="DD72" s="200">
        <f xml:space="preserve"> Time!DD$140</f>
        <v>0</v>
      </c>
      <c r="DE72" s="200">
        <f xml:space="preserve"> Time!DE$140</f>
        <v>0</v>
      </c>
      <c r="DF72" s="200">
        <f xml:space="preserve"> Time!DF$140</f>
        <v>0</v>
      </c>
      <c r="DG72" s="200">
        <f xml:space="preserve"> Time!DG$140</f>
        <v>0</v>
      </c>
      <c r="DH72" s="200">
        <f xml:space="preserve"> Time!DH$140</f>
        <v>0</v>
      </c>
      <c r="DI72" s="200">
        <f xml:space="preserve"> Time!DI$140</f>
        <v>0</v>
      </c>
      <c r="DJ72" s="200">
        <f xml:space="preserve"> Time!DJ$140</f>
        <v>0</v>
      </c>
      <c r="DK72" s="200">
        <f xml:space="preserve"> Time!DK$140</f>
        <v>0</v>
      </c>
      <c r="DL72" s="200">
        <f xml:space="preserve"> Time!DL$140</f>
        <v>0</v>
      </c>
      <c r="DM72" s="200">
        <f xml:space="preserve"> Time!DM$140</f>
        <v>0</v>
      </c>
      <c r="DN72" s="200">
        <f xml:space="preserve"> Time!DN$140</f>
        <v>0</v>
      </c>
      <c r="DO72" s="200">
        <f xml:space="preserve"> Time!DO$140</f>
        <v>0</v>
      </c>
      <c r="DP72" s="200">
        <f xml:space="preserve"> Time!DP$140</f>
        <v>0</v>
      </c>
      <c r="DQ72" s="200">
        <f xml:space="preserve"> Time!DQ$140</f>
        <v>0</v>
      </c>
      <c r="DR72" s="200">
        <f xml:space="preserve"> Time!DR$140</f>
        <v>0</v>
      </c>
      <c r="DS72" s="200">
        <f xml:space="preserve"> Time!DS$140</f>
        <v>0</v>
      </c>
      <c r="DT72" s="200">
        <f xml:space="preserve"> Time!DT$140</f>
        <v>0</v>
      </c>
      <c r="DU72" s="200">
        <f xml:space="preserve"> Time!DU$140</f>
        <v>0</v>
      </c>
      <c r="DV72" s="200">
        <f xml:space="preserve"> Time!DV$140</f>
        <v>0</v>
      </c>
      <c r="DW72" s="200">
        <f xml:space="preserve"> Time!DW$140</f>
        <v>0</v>
      </c>
      <c r="DX72" s="200">
        <f xml:space="preserve"> Time!DX$140</f>
        <v>0</v>
      </c>
      <c r="DY72" s="200">
        <f xml:space="preserve"> Time!DY$140</f>
        <v>0</v>
      </c>
      <c r="DZ72" s="200">
        <f xml:space="preserve"> Time!DZ$140</f>
        <v>0</v>
      </c>
      <c r="EA72" s="200">
        <f xml:space="preserve"> Time!EA$140</f>
        <v>0</v>
      </c>
      <c r="EB72" s="200">
        <f xml:space="preserve"> Time!EB$140</f>
        <v>0</v>
      </c>
      <c r="EC72" s="200">
        <f xml:space="preserve"> Time!EC$140</f>
        <v>0</v>
      </c>
      <c r="ED72" s="200">
        <f xml:space="preserve"> Time!ED$140</f>
        <v>0</v>
      </c>
      <c r="EE72" s="200">
        <f xml:space="preserve"> Time!EE$140</f>
        <v>0</v>
      </c>
      <c r="EF72" s="200">
        <f xml:space="preserve"> Time!EF$140</f>
        <v>0</v>
      </c>
      <c r="EG72" s="200">
        <f xml:space="preserve"> Time!EG$140</f>
        <v>0</v>
      </c>
      <c r="EH72" s="200">
        <f xml:space="preserve"> Time!EH$140</f>
        <v>0</v>
      </c>
      <c r="EI72" s="200">
        <f xml:space="preserve"> Time!EI$140</f>
        <v>0</v>
      </c>
      <c r="EJ72" s="200">
        <f xml:space="preserve"> Time!EJ$140</f>
        <v>0</v>
      </c>
      <c r="EK72" s="200">
        <f xml:space="preserve"> Time!EK$140</f>
        <v>0</v>
      </c>
      <c r="EL72" s="200">
        <f xml:space="preserve"> Time!EL$140</f>
        <v>0</v>
      </c>
      <c r="EM72" s="200">
        <f xml:space="preserve"> Time!EM$140</f>
        <v>0</v>
      </c>
      <c r="EN72" s="200">
        <f xml:space="preserve"> Time!EN$140</f>
        <v>0</v>
      </c>
      <c r="EO72" s="200">
        <f xml:space="preserve"> Time!EO$140</f>
        <v>0</v>
      </c>
      <c r="EP72" s="200">
        <f xml:space="preserve"> Time!EP$140</f>
        <v>0</v>
      </c>
      <c r="EQ72" s="200">
        <f xml:space="preserve"> Time!EQ$140</f>
        <v>0</v>
      </c>
      <c r="ER72" s="200">
        <f xml:space="preserve"> Time!ER$140</f>
        <v>0</v>
      </c>
      <c r="ES72" s="200">
        <f xml:space="preserve"> Time!ES$140</f>
        <v>0</v>
      </c>
      <c r="ET72" s="200">
        <f xml:space="preserve"> Time!ET$140</f>
        <v>0</v>
      </c>
      <c r="EU72" s="200">
        <f xml:space="preserve"> Time!EU$140</f>
        <v>0</v>
      </c>
      <c r="EV72" s="200">
        <f xml:space="preserve"> Time!EV$140</f>
        <v>0</v>
      </c>
      <c r="EW72" s="200">
        <f xml:space="preserve"> Time!EW$140</f>
        <v>0</v>
      </c>
      <c r="EX72" s="200">
        <f xml:space="preserve"> Time!EX$140</f>
        <v>0</v>
      </c>
      <c r="EY72" s="200">
        <f xml:space="preserve"> Time!EY$140</f>
        <v>0</v>
      </c>
      <c r="EZ72" s="200">
        <f xml:space="preserve"> Time!EZ$140</f>
        <v>0</v>
      </c>
      <c r="FA72" s="200">
        <f xml:space="preserve"> Time!FA$140</f>
        <v>0</v>
      </c>
      <c r="FB72" s="200">
        <f xml:space="preserve"> Time!FB$140</f>
        <v>0</v>
      </c>
      <c r="FC72" s="200">
        <f xml:space="preserve"> Time!FC$140</f>
        <v>0</v>
      </c>
      <c r="FD72" s="200">
        <f xml:space="preserve"> Time!FD$140</f>
        <v>0</v>
      </c>
      <c r="FE72" s="200">
        <f xml:space="preserve"> Time!FE$140</f>
        <v>0</v>
      </c>
      <c r="FF72" s="200">
        <f xml:space="preserve"> Time!FF$140</f>
        <v>0</v>
      </c>
      <c r="FG72" s="200">
        <f xml:space="preserve"> Time!FG$140</f>
        <v>0</v>
      </c>
      <c r="FH72" s="200">
        <f xml:space="preserve"> Time!FH$140</f>
        <v>0</v>
      </c>
      <c r="FI72" s="200">
        <f xml:space="preserve"> Time!FI$140</f>
        <v>0</v>
      </c>
      <c r="FJ72" s="200">
        <f xml:space="preserve"> Time!FJ$140</f>
        <v>0</v>
      </c>
      <c r="FK72" s="200">
        <f xml:space="preserve"> Time!FK$140</f>
        <v>0</v>
      </c>
      <c r="FL72" s="200">
        <f xml:space="preserve"> Time!FL$140</f>
        <v>0</v>
      </c>
      <c r="FM72" s="200">
        <f xml:space="preserve"> Time!FM$140</f>
        <v>0</v>
      </c>
      <c r="FN72" s="200">
        <f xml:space="preserve"> Time!FN$140</f>
        <v>0</v>
      </c>
      <c r="FO72" s="200">
        <f xml:space="preserve"> Time!FO$140</f>
        <v>0</v>
      </c>
      <c r="FP72" s="200">
        <f xml:space="preserve"> Time!FP$140</f>
        <v>0</v>
      </c>
      <c r="FQ72" s="200">
        <f xml:space="preserve"> Time!FQ$140</f>
        <v>0</v>
      </c>
      <c r="FR72" s="200">
        <f xml:space="preserve"> Time!FR$140</f>
        <v>0</v>
      </c>
      <c r="FS72" s="200">
        <f xml:space="preserve"> Time!FS$140</f>
        <v>0</v>
      </c>
      <c r="FT72" s="200">
        <f xml:space="preserve"> Time!FT$140</f>
        <v>0</v>
      </c>
      <c r="FU72" s="200">
        <f xml:space="preserve"> Time!FU$140</f>
        <v>0</v>
      </c>
      <c r="FV72" s="200">
        <f xml:space="preserve"> Time!FV$140</f>
        <v>0</v>
      </c>
      <c r="FW72" s="200">
        <f xml:space="preserve"> Time!FW$140</f>
        <v>0</v>
      </c>
      <c r="FX72" s="200">
        <f xml:space="preserve"> Time!FX$140</f>
        <v>0</v>
      </c>
      <c r="FY72" s="200">
        <f xml:space="preserve"> Time!FY$140</f>
        <v>0</v>
      </c>
      <c r="FZ72" s="200">
        <f xml:space="preserve"> Time!FZ$140</f>
        <v>0</v>
      </c>
      <c r="GA72" s="200">
        <f xml:space="preserve"> Time!GA$140</f>
        <v>0</v>
      </c>
      <c r="GB72" s="200">
        <f xml:space="preserve"> Time!GB$140</f>
        <v>0</v>
      </c>
      <c r="GC72" s="200">
        <f xml:space="preserve"> Time!GC$140</f>
        <v>0</v>
      </c>
      <c r="GD72" s="200">
        <f xml:space="preserve"> Time!GD$140</f>
        <v>0</v>
      </c>
      <c r="GE72" s="200">
        <f xml:space="preserve"> Time!GE$140</f>
        <v>0</v>
      </c>
      <c r="GF72" s="200">
        <f xml:space="preserve"> Time!GF$140</f>
        <v>0</v>
      </c>
      <c r="GG72" s="200">
        <f xml:space="preserve"> Time!GG$140</f>
        <v>0</v>
      </c>
      <c r="GH72" s="200">
        <f xml:space="preserve"> Time!GH$140</f>
        <v>0</v>
      </c>
      <c r="GI72" s="200">
        <f xml:space="preserve"> Time!GI$140</f>
        <v>0</v>
      </c>
      <c r="GJ72" s="200">
        <f xml:space="preserve"> Time!GJ$140</f>
        <v>0</v>
      </c>
    </row>
    <row r="73" spans="1:192" x14ac:dyDescent="0.25">
      <c r="D73" s="21"/>
      <c r="E73" s="200" t="str">
        <f xml:space="preserve"> Time!E$155</f>
        <v>Senior debt repayment period flag - T2</v>
      </c>
      <c r="F73" s="200">
        <f xml:space="preserve"> Time!F$155</f>
        <v>0</v>
      </c>
      <c r="G73" s="200" t="str">
        <f xml:space="preserve"> Time!G$155</f>
        <v>flag</v>
      </c>
      <c r="H73" s="200">
        <f xml:space="preserve"> Time!H$155</f>
        <v>48</v>
      </c>
      <c r="I73" s="200">
        <f xml:space="preserve"> Time!I$155</f>
        <v>0</v>
      </c>
      <c r="J73" s="200">
        <f xml:space="preserve"> Time!J$155</f>
        <v>0</v>
      </c>
      <c r="K73" s="200">
        <f xml:space="preserve"> Time!K$155</f>
        <v>0</v>
      </c>
      <c r="L73" s="200">
        <f xml:space="preserve"> Time!L$155</f>
        <v>0</v>
      </c>
      <c r="M73" s="200">
        <f xml:space="preserve"> Time!M$155</f>
        <v>0</v>
      </c>
      <c r="N73" s="200">
        <f xml:space="preserve"> Time!N$155</f>
        <v>0</v>
      </c>
      <c r="O73" s="200">
        <f xml:space="preserve"> Time!O$155</f>
        <v>0</v>
      </c>
      <c r="P73" s="200">
        <f xml:space="preserve"> Time!P$155</f>
        <v>0</v>
      </c>
      <c r="Q73" s="200">
        <f xml:space="preserve"> Time!Q$155</f>
        <v>0</v>
      </c>
      <c r="R73" s="200">
        <f xml:space="preserve"> Time!R$155</f>
        <v>0</v>
      </c>
      <c r="S73" s="200">
        <f xml:space="preserve"> Time!S$155</f>
        <v>1</v>
      </c>
      <c r="T73" s="200">
        <f xml:space="preserve"> Time!T$155</f>
        <v>1</v>
      </c>
      <c r="U73" s="200">
        <f xml:space="preserve"> Time!U$155</f>
        <v>1</v>
      </c>
      <c r="V73" s="200">
        <f xml:space="preserve"> Time!V$155</f>
        <v>1</v>
      </c>
      <c r="W73" s="200">
        <f xml:space="preserve"> Time!W$155</f>
        <v>1</v>
      </c>
      <c r="X73" s="200">
        <f xml:space="preserve"> Time!X$155</f>
        <v>1</v>
      </c>
      <c r="Y73" s="200">
        <f xml:space="preserve"> Time!Y$155</f>
        <v>1</v>
      </c>
      <c r="Z73" s="200">
        <f xml:space="preserve"> Time!Z$155</f>
        <v>1</v>
      </c>
      <c r="AA73" s="200">
        <f xml:space="preserve"> Time!AA$155</f>
        <v>1</v>
      </c>
      <c r="AB73" s="200">
        <f xml:space="preserve"> Time!AB$155</f>
        <v>1</v>
      </c>
      <c r="AC73" s="200">
        <f xml:space="preserve"> Time!AC$155</f>
        <v>1</v>
      </c>
      <c r="AD73" s="200">
        <f xml:space="preserve"> Time!AD$155</f>
        <v>1</v>
      </c>
      <c r="AE73" s="200">
        <f xml:space="preserve"> Time!AE$155</f>
        <v>1</v>
      </c>
      <c r="AF73" s="200">
        <f xml:space="preserve"> Time!AF$155</f>
        <v>1</v>
      </c>
      <c r="AG73" s="200">
        <f xml:space="preserve"> Time!AG$155</f>
        <v>1</v>
      </c>
      <c r="AH73" s="200">
        <f xml:space="preserve"> Time!AH$155</f>
        <v>1</v>
      </c>
      <c r="AI73" s="200">
        <f xml:space="preserve"> Time!AI$155</f>
        <v>1</v>
      </c>
      <c r="AJ73" s="200">
        <f xml:space="preserve"> Time!AJ$155</f>
        <v>1</v>
      </c>
      <c r="AK73" s="200">
        <f xml:space="preserve"> Time!AK$155</f>
        <v>1</v>
      </c>
      <c r="AL73" s="200">
        <f xml:space="preserve"> Time!AL$155</f>
        <v>1</v>
      </c>
      <c r="AM73" s="200">
        <f xml:space="preserve"> Time!AM$155</f>
        <v>1</v>
      </c>
      <c r="AN73" s="200">
        <f xml:space="preserve"> Time!AN$155</f>
        <v>1</v>
      </c>
      <c r="AO73" s="200">
        <f xml:space="preserve"> Time!AO$155</f>
        <v>1</v>
      </c>
      <c r="AP73" s="200">
        <f xml:space="preserve"> Time!AP$155</f>
        <v>1</v>
      </c>
      <c r="AQ73" s="200">
        <f xml:space="preserve"> Time!AQ$155</f>
        <v>1</v>
      </c>
      <c r="AR73" s="200">
        <f xml:space="preserve"> Time!AR$155</f>
        <v>1</v>
      </c>
      <c r="AS73" s="200">
        <f xml:space="preserve"> Time!AS$155</f>
        <v>1</v>
      </c>
      <c r="AT73" s="200">
        <f xml:space="preserve"> Time!AT$155</f>
        <v>1</v>
      </c>
      <c r="AU73" s="200">
        <f xml:space="preserve"> Time!AU$155</f>
        <v>1</v>
      </c>
      <c r="AV73" s="200">
        <f xml:space="preserve"> Time!AV$155</f>
        <v>1</v>
      </c>
      <c r="AW73" s="200">
        <f xml:space="preserve"> Time!AW$155</f>
        <v>1</v>
      </c>
      <c r="AX73" s="200">
        <f xml:space="preserve"> Time!AX$155</f>
        <v>1</v>
      </c>
      <c r="AY73" s="200">
        <f xml:space="preserve"> Time!AY$155</f>
        <v>1</v>
      </c>
      <c r="AZ73" s="200">
        <f xml:space="preserve"> Time!AZ$155</f>
        <v>1</v>
      </c>
      <c r="BA73" s="200">
        <f xml:space="preserve"> Time!BA$155</f>
        <v>1</v>
      </c>
      <c r="BB73" s="200">
        <f xml:space="preserve"> Time!BB$155</f>
        <v>1</v>
      </c>
      <c r="BC73" s="200">
        <f xml:space="preserve"> Time!BC$155</f>
        <v>1</v>
      </c>
      <c r="BD73" s="200">
        <f xml:space="preserve"> Time!BD$155</f>
        <v>1</v>
      </c>
      <c r="BE73" s="200">
        <f xml:space="preserve"> Time!BE$155</f>
        <v>1</v>
      </c>
      <c r="BF73" s="200">
        <f xml:space="preserve"> Time!BF$155</f>
        <v>1</v>
      </c>
      <c r="BG73" s="200">
        <f xml:space="preserve"> Time!BG$155</f>
        <v>1</v>
      </c>
      <c r="BH73" s="200">
        <f xml:space="preserve"> Time!BH$155</f>
        <v>1</v>
      </c>
      <c r="BI73" s="200">
        <f xml:space="preserve"> Time!BI$155</f>
        <v>1</v>
      </c>
      <c r="BJ73" s="200">
        <f xml:space="preserve"> Time!BJ$155</f>
        <v>1</v>
      </c>
      <c r="BK73" s="200">
        <f xml:space="preserve"> Time!BK$155</f>
        <v>1</v>
      </c>
      <c r="BL73" s="200">
        <f xml:space="preserve"> Time!BL$155</f>
        <v>1</v>
      </c>
      <c r="BM73" s="200">
        <f xml:space="preserve"> Time!BM$155</f>
        <v>1</v>
      </c>
      <c r="BN73" s="200">
        <f xml:space="preserve"> Time!BN$155</f>
        <v>1</v>
      </c>
      <c r="BO73" s="200">
        <f xml:space="preserve"> Time!BO$155</f>
        <v>0</v>
      </c>
      <c r="BP73" s="200">
        <f xml:space="preserve"> Time!BP$155</f>
        <v>0</v>
      </c>
      <c r="BQ73" s="200">
        <f xml:space="preserve"> Time!BQ$155</f>
        <v>0</v>
      </c>
      <c r="BR73" s="200">
        <f xml:space="preserve"> Time!BR$155</f>
        <v>0</v>
      </c>
      <c r="BS73" s="200">
        <f xml:space="preserve"> Time!BS$155</f>
        <v>0</v>
      </c>
      <c r="BT73" s="200">
        <f xml:space="preserve"> Time!BT$155</f>
        <v>0</v>
      </c>
      <c r="BU73" s="200">
        <f xml:space="preserve"> Time!BU$155</f>
        <v>0</v>
      </c>
      <c r="BV73" s="200">
        <f xml:space="preserve"> Time!BV$155</f>
        <v>0</v>
      </c>
      <c r="BW73" s="200">
        <f xml:space="preserve"> Time!BW$155</f>
        <v>0</v>
      </c>
      <c r="BX73" s="200">
        <f xml:space="preserve"> Time!BX$155</f>
        <v>0</v>
      </c>
      <c r="BY73" s="200">
        <f xml:space="preserve"> Time!BY$155</f>
        <v>0</v>
      </c>
      <c r="BZ73" s="200">
        <f xml:space="preserve"> Time!BZ$155</f>
        <v>0</v>
      </c>
      <c r="CA73" s="200">
        <f xml:space="preserve"> Time!CA$155</f>
        <v>0</v>
      </c>
      <c r="CB73" s="200">
        <f xml:space="preserve"> Time!CB$155</f>
        <v>0</v>
      </c>
      <c r="CC73" s="200">
        <f xml:space="preserve"> Time!CC$155</f>
        <v>0</v>
      </c>
      <c r="CD73" s="200">
        <f xml:space="preserve"> Time!CD$155</f>
        <v>0</v>
      </c>
      <c r="CE73" s="200">
        <f xml:space="preserve"> Time!CE$155</f>
        <v>0</v>
      </c>
      <c r="CF73" s="200">
        <f xml:space="preserve"> Time!CF$155</f>
        <v>0</v>
      </c>
      <c r="CG73" s="200">
        <f xml:space="preserve"> Time!CG$155</f>
        <v>0</v>
      </c>
      <c r="CH73" s="200">
        <f xml:space="preserve"> Time!CH$155</f>
        <v>0</v>
      </c>
      <c r="CI73" s="200">
        <f xml:space="preserve"> Time!CI$155</f>
        <v>0</v>
      </c>
      <c r="CJ73" s="200">
        <f xml:space="preserve"> Time!CJ$155</f>
        <v>0</v>
      </c>
      <c r="CK73" s="200">
        <f xml:space="preserve"> Time!CK$155</f>
        <v>0</v>
      </c>
      <c r="CL73" s="200">
        <f xml:space="preserve"> Time!CL$155</f>
        <v>0</v>
      </c>
      <c r="CM73" s="200">
        <f xml:space="preserve"> Time!CM$155</f>
        <v>0</v>
      </c>
      <c r="CN73" s="200">
        <f xml:space="preserve"> Time!CN$155</f>
        <v>0</v>
      </c>
      <c r="CO73" s="200">
        <f xml:space="preserve"> Time!CO$155</f>
        <v>0</v>
      </c>
      <c r="CP73" s="200">
        <f xml:space="preserve"> Time!CP$155</f>
        <v>0</v>
      </c>
      <c r="CQ73" s="200">
        <f xml:space="preserve"> Time!CQ$155</f>
        <v>0</v>
      </c>
      <c r="CR73" s="200">
        <f xml:space="preserve"> Time!CR$155</f>
        <v>0</v>
      </c>
      <c r="CS73" s="200">
        <f xml:space="preserve"> Time!CS$155</f>
        <v>0</v>
      </c>
      <c r="CT73" s="200">
        <f xml:space="preserve"> Time!CT$155</f>
        <v>0</v>
      </c>
      <c r="CU73" s="200">
        <f xml:space="preserve"> Time!CU$155</f>
        <v>0</v>
      </c>
      <c r="CV73" s="200">
        <f xml:space="preserve"> Time!CV$155</f>
        <v>0</v>
      </c>
      <c r="CW73" s="200">
        <f xml:space="preserve"> Time!CW$155</f>
        <v>0</v>
      </c>
      <c r="CX73" s="200">
        <f xml:space="preserve"> Time!CX$155</f>
        <v>0</v>
      </c>
      <c r="CY73" s="200">
        <f xml:space="preserve"> Time!CY$155</f>
        <v>0</v>
      </c>
      <c r="CZ73" s="200">
        <f xml:space="preserve"> Time!CZ$155</f>
        <v>0</v>
      </c>
      <c r="DA73" s="200">
        <f xml:space="preserve"> Time!DA$155</f>
        <v>0</v>
      </c>
      <c r="DB73" s="200">
        <f xml:space="preserve"> Time!DB$155</f>
        <v>0</v>
      </c>
      <c r="DC73" s="200">
        <f xml:space="preserve"> Time!DC$155</f>
        <v>0</v>
      </c>
      <c r="DD73" s="200">
        <f xml:space="preserve"> Time!DD$155</f>
        <v>0</v>
      </c>
      <c r="DE73" s="200">
        <f xml:space="preserve"> Time!DE$155</f>
        <v>0</v>
      </c>
      <c r="DF73" s="200">
        <f xml:space="preserve"> Time!DF$155</f>
        <v>0</v>
      </c>
      <c r="DG73" s="200">
        <f xml:space="preserve"> Time!DG$155</f>
        <v>0</v>
      </c>
      <c r="DH73" s="200">
        <f xml:space="preserve"> Time!DH$155</f>
        <v>0</v>
      </c>
      <c r="DI73" s="200">
        <f xml:space="preserve"> Time!DI$155</f>
        <v>0</v>
      </c>
      <c r="DJ73" s="200">
        <f xml:space="preserve"> Time!DJ$155</f>
        <v>0</v>
      </c>
      <c r="DK73" s="200">
        <f xml:space="preserve"> Time!DK$155</f>
        <v>0</v>
      </c>
      <c r="DL73" s="200">
        <f xml:space="preserve"> Time!DL$155</f>
        <v>0</v>
      </c>
      <c r="DM73" s="200">
        <f xml:space="preserve"> Time!DM$155</f>
        <v>0</v>
      </c>
      <c r="DN73" s="200">
        <f xml:space="preserve"> Time!DN$155</f>
        <v>0</v>
      </c>
      <c r="DO73" s="200">
        <f xml:space="preserve"> Time!DO$155</f>
        <v>0</v>
      </c>
      <c r="DP73" s="200">
        <f xml:space="preserve"> Time!DP$155</f>
        <v>0</v>
      </c>
      <c r="DQ73" s="200">
        <f xml:space="preserve"> Time!DQ$155</f>
        <v>0</v>
      </c>
      <c r="DR73" s="200">
        <f xml:space="preserve"> Time!DR$155</f>
        <v>0</v>
      </c>
      <c r="DS73" s="200">
        <f xml:space="preserve"> Time!DS$155</f>
        <v>0</v>
      </c>
      <c r="DT73" s="200">
        <f xml:space="preserve"> Time!DT$155</f>
        <v>0</v>
      </c>
      <c r="DU73" s="200">
        <f xml:space="preserve"> Time!DU$155</f>
        <v>0</v>
      </c>
      <c r="DV73" s="200">
        <f xml:space="preserve"> Time!DV$155</f>
        <v>0</v>
      </c>
      <c r="DW73" s="200">
        <f xml:space="preserve"> Time!DW$155</f>
        <v>0</v>
      </c>
      <c r="DX73" s="200">
        <f xml:space="preserve"> Time!DX$155</f>
        <v>0</v>
      </c>
      <c r="DY73" s="200">
        <f xml:space="preserve"> Time!DY$155</f>
        <v>0</v>
      </c>
      <c r="DZ73" s="200">
        <f xml:space="preserve"> Time!DZ$155</f>
        <v>0</v>
      </c>
      <c r="EA73" s="200">
        <f xml:space="preserve"> Time!EA$155</f>
        <v>0</v>
      </c>
      <c r="EB73" s="200">
        <f xml:space="preserve"> Time!EB$155</f>
        <v>0</v>
      </c>
      <c r="EC73" s="200">
        <f xml:space="preserve"> Time!EC$155</f>
        <v>0</v>
      </c>
      <c r="ED73" s="200">
        <f xml:space="preserve"> Time!ED$155</f>
        <v>0</v>
      </c>
      <c r="EE73" s="200">
        <f xml:space="preserve"> Time!EE$155</f>
        <v>0</v>
      </c>
      <c r="EF73" s="200">
        <f xml:space="preserve"> Time!EF$155</f>
        <v>0</v>
      </c>
      <c r="EG73" s="200">
        <f xml:space="preserve"> Time!EG$155</f>
        <v>0</v>
      </c>
      <c r="EH73" s="200">
        <f xml:space="preserve"> Time!EH$155</f>
        <v>0</v>
      </c>
      <c r="EI73" s="200">
        <f xml:space="preserve"> Time!EI$155</f>
        <v>0</v>
      </c>
      <c r="EJ73" s="200">
        <f xml:space="preserve"> Time!EJ$155</f>
        <v>0</v>
      </c>
      <c r="EK73" s="200">
        <f xml:space="preserve"> Time!EK$155</f>
        <v>0</v>
      </c>
      <c r="EL73" s="200">
        <f xml:space="preserve"> Time!EL$155</f>
        <v>0</v>
      </c>
      <c r="EM73" s="200">
        <f xml:space="preserve"> Time!EM$155</f>
        <v>0</v>
      </c>
      <c r="EN73" s="200">
        <f xml:space="preserve"> Time!EN$155</f>
        <v>0</v>
      </c>
      <c r="EO73" s="200">
        <f xml:space="preserve"> Time!EO$155</f>
        <v>0</v>
      </c>
      <c r="EP73" s="200">
        <f xml:space="preserve"> Time!EP$155</f>
        <v>0</v>
      </c>
      <c r="EQ73" s="200">
        <f xml:space="preserve"> Time!EQ$155</f>
        <v>0</v>
      </c>
      <c r="ER73" s="200">
        <f xml:space="preserve"> Time!ER$155</f>
        <v>0</v>
      </c>
      <c r="ES73" s="200">
        <f xml:space="preserve"> Time!ES$155</f>
        <v>0</v>
      </c>
      <c r="ET73" s="200">
        <f xml:space="preserve"> Time!ET$155</f>
        <v>0</v>
      </c>
      <c r="EU73" s="200">
        <f xml:space="preserve"> Time!EU$155</f>
        <v>0</v>
      </c>
      <c r="EV73" s="200">
        <f xml:space="preserve"> Time!EV$155</f>
        <v>0</v>
      </c>
      <c r="EW73" s="200">
        <f xml:space="preserve"> Time!EW$155</f>
        <v>0</v>
      </c>
      <c r="EX73" s="200">
        <f xml:space="preserve"> Time!EX$155</f>
        <v>0</v>
      </c>
      <c r="EY73" s="200">
        <f xml:space="preserve"> Time!EY$155</f>
        <v>0</v>
      </c>
      <c r="EZ73" s="200">
        <f xml:space="preserve"> Time!EZ$155</f>
        <v>0</v>
      </c>
      <c r="FA73" s="200">
        <f xml:space="preserve"> Time!FA$155</f>
        <v>0</v>
      </c>
      <c r="FB73" s="200">
        <f xml:space="preserve"> Time!FB$155</f>
        <v>0</v>
      </c>
      <c r="FC73" s="200">
        <f xml:space="preserve"> Time!FC$155</f>
        <v>0</v>
      </c>
      <c r="FD73" s="200">
        <f xml:space="preserve"> Time!FD$155</f>
        <v>0</v>
      </c>
      <c r="FE73" s="200">
        <f xml:space="preserve"> Time!FE$155</f>
        <v>0</v>
      </c>
      <c r="FF73" s="200">
        <f xml:space="preserve"> Time!FF$155</f>
        <v>0</v>
      </c>
      <c r="FG73" s="200">
        <f xml:space="preserve"> Time!FG$155</f>
        <v>0</v>
      </c>
      <c r="FH73" s="200">
        <f xml:space="preserve"> Time!FH$155</f>
        <v>0</v>
      </c>
      <c r="FI73" s="200">
        <f xml:space="preserve"> Time!FI$155</f>
        <v>0</v>
      </c>
      <c r="FJ73" s="200">
        <f xml:space="preserve"> Time!FJ$155</f>
        <v>0</v>
      </c>
      <c r="FK73" s="200">
        <f xml:space="preserve"> Time!FK$155</f>
        <v>0</v>
      </c>
      <c r="FL73" s="200">
        <f xml:space="preserve"> Time!FL$155</f>
        <v>0</v>
      </c>
      <c r="FM73" s="200">
        <f xml:space="preserve"> Time!FM$155</f>
        <v>0</v>
      </c>
      <c r="FN73" s="200">
        <f xml:space="preserve"> Time!FN$155</f>
        <v>0</v>
      </c>
      <c r="FO73" s="200">
        <f xml:space="preserve"> Time!FO$155</f>
        <v>0</v>
      </c>
      <c r="FP73" s="200">
        <f xml:space="preserve"> Time!FP$155</f>
        <v>0</v>
      </c>
      <c r="FQ73" s="200">
        <f xml:space="preserve"> Time!FQ$155</f>
        <v>0</v>
      </c>
      <c r="FR73" s="200">
        <f xml:space="preserve"> Time!FR$155</f>
        <v>0</v>
      </c>
      <c r="FS73" s="200">
        <f xml:space="preserve"> Time!FS$155</f>
        <v>0</v>
      </c>
      <c r="FT73" s="200">
        <f xml:space="preserve"> Time!FT$155</f>
        <v>0</v>
      </c>
      <c r="FU73" s="200">
        <f xml:space="preserve"> Time!FU$155</f>
        <v>0</v>
      </c>
      <c r="FV73" s="200">
        <f xml:space="preserve"> Time!FV$155</f>
        <v>0</v>
      </c>
      <c r="FW73" s="200">
        <f xml:space="preserve"> Time!FW$155</f>
        <v>0</v>
      </c>
      <c r="FX73" s="200">
        <f xml:space="preserve"> Time!FX$155</f>
        <v>0</v>
      </c>
      <c r="FY73" s="200">
        <f xml:space="preserve"> Time!FY$155</f>
        <v>0</v>
      </c>
      <c r="FZ73" s="200">
        <f xml:space="preserve"> Time!FZ$155</f>
        <v>0</v>
      </c>
      <c r="GA73" s="200">
        <f xml:space="preserve"> Time!GA$155</f>
        <v>0</v>
      </c>
      <c r="GB73" s="200">
        <f xml:space="preserve"> Time!GB$155</f>
        <v>0</v>
      </c>
      <c r="GC73" s="200">
        <f xml:space="preserve"> Time!GC$155</f>
        <v>0</v>
      </c>
      <c r="GD73" s="200">
        <f xml:space="preserve"> Time!GD$155</f>
        <v>0</v>
      </c>
      <c r="GE73" s="200">
        <f xml:space="preserve"> Time!GE$155</f>
        <v>0</v>
      </c>
      <c r="GF73" s="200">
        <f xml:space="preserve"> Time!GF$155</f>
        <v>0</v>
      </c>
      <c r="GG73" s="200">
        <f xml:space="preserve"> Time!GG$155</f>
        <v>0</v>
      </c>
      <c r="GH73" s="200">
        <f xml:space="preserve"> Time!GH$155</f>
        <v>0</v>
      </c>
      <c r="GI73" s="200">
        <f xml:space="preserve"> Time!GI$155</f>
        <v>0</v>
      </c>
      <c r="GJ73" s="200">
        <f xml:space="preserve"> Time!GJ$155</f>
        <v>0</v>
      </c>
    </row>
    <row r="74" spans="1:192" x14ac:dyDescent="0.25">
      <c r="D74" s="21"/>
      <c r="E74" s="12" t="s">
        <v>695</v>
      </c>
      <c r="G74" s="12" t="s">
        <v>5</v>
      </c>
      <c r="H74" s="12">
        <f xml:space="preserve"> SUM(J74:BW74)</f>
        <v>40</v>
      </c>
      <c r="J74" s="12">
        <f>IF( AND( J72 = 1, J73 = 1), 1, 0)</f>
        <v>0</v>
      </c>
      <c r="K74" s="12">
        <f t="shared" ref="K74:AP74" si="41">IF( AND( K72 = 1, K73 = 1), 1, 0)</f>
        <v>0</v>
      </c>
      <c r="L74" s="12">
        <f t="shared" si="41"/>
        <v>0</v>
      </c>
      <c r="M74" s="12">
        <f t="shared" si="41"/>
        <v>0</v>
      </c>
      <c r="N74" s="12">
        <f t="shared" si="41"/>
        <v>0</v>
      </c>
      <c r="O74" s="12">
        <f t="shared" si="41"/>
        <v>0</v>
      </c>
      <c r="P74" s="12">
        <f t="shared" si="41"/>
        <v>0</v>
      </c>
      <c r="Q74" s="12">
        <f t="shared" si="41"/>
        <v>0</v>
      </c>
      <c r="R74" s="12">
        <f t="shared" si="41"/>
        <v>0</v>
      </c>
      <c r="S74" s="12">
        <f t="shared" si="41"/>
        <v>1</v>
      </c>
      <c r="T74" s="12">
        <f t="shared" si="41"/>
        <v>1</v>
      </c>
      <c r="U74" s="12">
        <f t="shared" si="41"/>
        <v>1</v>
      </c>
      <c r="V74" s="12">
        <f t="shared" si="41"/>
        <v>1</v>
      </c>
      <c r="W74" s="12">
        <f t="shared" si="41"/>
        <v>1</v>
      </c>
      <c r="X74" s="12">
        <f t="shared" si="41"/>
        <v>1</v>
      </c>
      <c r="Y74" s="12">
        <f t="shared" si="41"/>
        <v>1</v>
      </c>
      <c r="Z74" s="12">
        <f t="shared" si="41"/>
        <v>1</v>
      </c>
      <c r="AA74" s="12">
        <f t="shared" si="41"/>
        <v>1</v>
      </c>
      <c r="AB74" s="12">
        <f t="shared" si="41"/>
        <v>1</v>
      </c>
      <c r="AC74" s="12">
        <f t="shared" si="41"/>
        <v>1</v>
      </c>
      <c r="AD74" s="12">
        <f t="shared" si="41"/>
        <v>1</v>
      </c>
      <c r="AE74" s="12">
        <f t="shared" si="41"/>
        <v>1</v>
      </c>
      <c r="AF74" s="12">
        <f t="shared" si="41"/>
        <v>1</v>
      </c>
      <c r="AG74" s="12">
        <f t="shared" si="41"/>
        <v>1</v>
      </c>
      <c r="AH74" s="12">
        <f t="shared" si="41"/>
        <v>1</v>
      </c>
      <c r="AI74" s="12">
        <f t="shared" si="41"/>
        <v>1</v>
      </c>
      <c r="AJ74" s="12">
        <f t="shared" si="41"/>
        <v>1</v>
      </c>
      <c r="AK74" s="12">
        <f t="shared" si="41"/>
        <v>1</v>
      </c>
      <c r="AL74" s="12">
        <f t="shared" si="41"/>
        <v>1</v>
      </c>
      <c r="AM74" s="12">
        <f t="shared" si="41"/>
        <v>1</v>
      </c>
      <c r="AN74" s="12">
        <f t="shared" si="41"/>
        <v>1</v>
      </c>
      <c r="AO74" s="12">
        <f t="shared" si="41"/>
        <v>1</v>
      </c>
      <c r="AP74" s="12">
        <f t="shared" si="41"/>
        <v>1</v>
      </c>
      <c r="AQ74" s="12">
        <f t="shared" ref="AQ74:BV74" si="42">IF( AND( AQ72 = 1, AQ73 = 1), 1, 0)</f>
        <v>1</v>
      </c>
      <c r="AR74" s="12">
        <f t="shared" si="42"/>
        <v>1</v>
      </c>
      <c r="AS74" s="12">
        <f t="shared" si="42"/>
        <v>1</v>
      </c>
      <c r="AT74" s="12">
        <f t="shared" si="42"/>
        <v>1</v>
      </c>
      <c r="AU74" s="12">
        <f t="shared" si="42"/>
        <v>1</v>
      </c>
      <c r="AV74" s="12">
        <f t="shared" si="42"/>
        <v>1</v>
      </c>
      <c r="AW74" s="12">
        <f t="shared" si="42"/>
        <v>1</v>
      </c>
      <c r="AX74" s="12">
        <f t="shared" si="42"/>
        <v>1</v>
      </c>
      <c r="AY74" s="12">
        <f t="shared" si="42"/>
        <v>1</v>
      </c>
      <c r="AZ74" s="12">
        <f t="shared" si="42"/>
        <v>1</v>
      </c>
      <c r="BA74" s="12">
        <f t="shared" si="42"/>
        <v>1</v>
      </c>
      <c r="BB74" s="12">
        <f t="shared" si="42"/>
        <v>1</v>
      </c>
      <c r="BC74" s="12">
        <f t="shared" si="42"/>
        <v>1</v>
      </c>
      <c r="BD74" s="12">
        <f t="shared" si="42"/>
        <v>1</v>
      </c>
      <c r="BE74" s="12">
        <f t="shared" si="42"/>
        <v>1</v>
      </c>
      <c r="BF74" s="12">
        <f t="shared" si="42"/>
        <v>1</v>
      </c>
      <c r="BG74" s="12">
        <f t="shared" si="42"/>
        <v>0</v>
      </c>
      <c r="BH74" s="12">
        <f t="shared" si="42"/>
        <v>0</v>
      </c>
      <c r="BI74" s="12">
        <f t="shared" si="42"/>
        <v>0</v>
      </c>
      <c r="BJ74" s="12">
        <f t="shared" si="42"/>
        <v>0</v>
      </c>
      <c r="BK74" s="12">
        <f t="shared" si="42"/>
        <v>0</v>
      </c>
      <c r="BL74" s="12">
        <f t="shared" si="42"/>
        <v>0</v>
      </c>
      <c r="BM74" s="12">
        <f t="shared" si="42"/>
        <v>0</v>
      </c>
      <c r="BN74" s="12">
        <f t="shared" si="42"/>
        <v>0</v>
      </c>
      <c r="BO74" s="12">
        <f t="shared" si="42"/>
        <v>0</v>
      </c>
      <c r="BP74" s="12">
        <f t="shared" si="42"/>
        <v>0</v>
      </c>
      <c r="BQ74" s="12">
        <f t="shared" si="42"/>
        <v>0</v>
      </c>
      <c r="BR74" s="12">
        <f t="shared" si="42"/>
        <v>0</v>
      </c>
      <c r="BS74" s="12">
        <f t="shared" si="42"/>
        <v>0</v>
      </c>
      <c r="BT74" s="12">
        <f t="shared" si="42"/>
        <v>0</v>
      </c>
      <c r="BU74" s="12">
        <f t="shared" si="42"/>
        <v>0</v>
      </c>
      <c r="BV74" s="12">
        <f t="shared" si="42"/>
        <v>0</v>
      </c>
      <c r="BW74" s="12">
        <f t="shared" ref="BW74:DB74" si="43">IF( AND( BW72 = 1, BW73 = 1), 1, 0)</f>
        <v>0</v>
      </c>
      <c r="BX74" s="12">
        <f t="shared" si="43"/>
        <v>0</v>
      </c>
      <c r="BY74" s="12">
        <f t="shared" si="43"/>
        <v>0</v>
      </c>
      <c r="BZ74" s="12">
        <f t="shared" si="43"/>
        <v>0</v>
      </c>
      <c r="CA74" s="12">
        <f t="shared" si="43"/>
        <v>0</v>
      </c>
      <c r="CB74" s="12">
        <f t="shared" si="43"/>
        <v>0</v>
      </c>
      <c r="CC74" s="12">
        <f t="shared" si="43"/>
        <v>0</v>
      </c>
      <c r="CD74" s="12">
        <f t="shared" si="43"/>
        <v>0</v>
      </c>
      <c r="CE74" s="12">
        <f t="shared" si="43"/>
        <v>0</v>
      </c>
      <c r="CF74" s="12">
        <f t="shared" si="43"/>
        <v>0</v>
      </c>
      <c r="CG74" s="12">
        <f t="shared" si="43"/>
        <v>0</v>
      </c>
      <c r="CH74" s="12">
        <f t="shared" si="43"/>
        <v>0</v>
      </c>
      <c r="CI74" s="12">
        <f t="shared" si="43"/>
        <v>0</v>
      </c>
      <c r="CJ74" s="12">
        <f t="shared" si="43"/>
        <v>0</v>
      </c>
      <c r="CK74" s="12">
        <f t="shared" si="43"/>
        <v>0</v>
      </c>
      <c r="CL74" s="12">
        <f t="shared" si="43"/>
        <v>0</v>
      </c>
      <c r="CM74" s="12">
        <f t="shared" si="43"/>
        <v>0</v>
      </c>
      <c r="CN74" s="12">
        <f t="shared" si="43"/>
        <v>0</v>
      </c>
      <c r="CO74" s="12">
        <f t="shared" si="43"/>
        <v>0</v>
      </c>
      <c r="CP74" s="12">
        <f t="shared" si="43"/>
        <v>0</v>
      </c>
      <c r="CQ74" s="12">
        <f t="shared" si="43"/>
        <v>0</v>
      </c>
      <c r="CR74" s="12">
        <f t="shared" si="43"/>
        <v>0</v>
      </c>
      <c r="CS74" s="12">
        <f t="shared" si="43"/>
        <v>0</v>
      </c>
      <c r="CT74" s="12">
        <f t="shared" si="43"/>
        <v>0</v>
      </c>
      <c r="CU74" s="12">
        <f t="shared" si="43"/>
        <v>0</v>
      </c>
      <c r="CV74" s="12">
        <f t="shared" si="43"/>
        <v>0</v>
      </c>
      <c r="CW74" s="12">
        <f t="shared" si="43"/>
        <v>0</v>
      </c>
      <c r="CX74" s="12">
        <f t="shared" si="43"/>
        <v>0</v>
      </c>
      <c r="CY74" s="12">
        <f t="shared" si="43"/>
        <v>0</v>
      </c>
      <c r="CZ74" s="12">
        <f t="shared" si="43"/>
        <v>0</v>
      </c>
      <c r="DA74" s="12">
        <f t="shared" si="43"/>
        <v>0</v>
      </c>
      <c r="DB74" s="12">
        <f t="shared" si="43"/>
        <v>0</v>
      </c>
      <c r="DC74" s="12">
        <f t="shared" ref="DC74:EH74" si="44">IF( AND( DC72 = 1, DC73 = 1), 1, 0)</f>
        <v>0</v>
      </c>
      <c r="DD74" s="12">
        <f t="shared" si="44"/>
        <v>0</v>
      </c>
      <c r="DE74" s="12">
        <f t="shared" si="44"/>
        <v>0</v>
      </c>
      <c r="DF74" s="12">
        <f t="shared" si="44"/>
        <v>0</v>
      </c>
      <c r="DG74" s="12">
        <f t="shared" si="44"/>
        <v>0</v>
      </c>
      <c r="DH74" s="12">
        <f t="shared" si="44"/>
        <v>0</v>
      </c>
      <c r="DI74" s="12">
        <f t="shared" si="44"/>
        <v>0</v>
      </c>
      <c r="DJ74" s="12">
        <f t="shared" si="44"/>
        <v>0</v>
      </c>
      <c r="DK74" s="12">
        <f t="shared" si="44"/>
        <v>0</v>
      </c>
      <c r="DL74" s="12">
        <f t="shared" si="44"/>
        <v>0</v>
      </c>
      <c r="DM74" s="12">
        <f t="shared" si="44"/>
        <v>0</v>
      </c>
      <c r="DN74" s="12">
        <f t="shared" si="44"/>
        <v>0</v>
      </c>
      <c r="DO74" s="12">
        <f t="shared" si="44"/>
        <v>0</v>
      </c>
      <c r="DP74" s="12">
        <f t="shared" si="44"/>
        <v>0</v>
      </c>
      <c r="DQ74" s="12">
        <f t="shared" si="44"/>
        <v>0</v>
      </c>
      <c r="DR74" s="12">
        <f t="shared" si="44"/>
        <v>0</v>
      </c>
      <c r="DS74" s="12">
        <f t="shared" si="44"/>
        <v>0</v>
      </c>
      <c r="DT74" s="12">
        <f t="shared" si="44"/>
        <v>0</v>
      </c>
      <c r="DU74" s="12">
        <f t="shared" si="44"/>
        <v>0</v>
      </c>
      <c r="DV74" s="12">
        <f t="shared" si="44"/>
        <v>0</v>
      </c>
      <c r="DW74" s="12">
        <f t="shared" si="44"/>
        <v>0</v>
      </c>
      <c r="DX74" s="12">
        <f t="shared" si="44"/>
        <v>0</v>
      </c>
      <c r="DY74" s="12">
        <f t="shared" si="44"/>
        <v>0</v>
      </c>
      <c r="DZ74" s="12">
        <f t="shared" si="44"/>
        <v>0</v>
      </c>
      <c r="EA74" s="12">
        <f t="shared" si="44"/>
        <v>0</v>
      </c>
      <c r="EB74" s="12">
        <f t="shared" si="44"/>
        <v>0</v>
      </c>
      <c r="EC74" s="12">
        <f t="shared" si="44"/>
        <v>0</v>
      </c>
      <c r="ED74" s="12">
        <f t="shared" si="44"/>
        <v>0</v>
      </c>
      <c r="EE74" s="12">
        <f t="shared" si="44"/>
        <v>0</v>
      </c>
      <c r="EF74" s="12">
        <f t="shared" si="44"/>
        <v>0</v>
      </c>
      <c r="EG74" s="12">
        <f t="shared" si="44"/>
        <v>0</v>
      </c>
      <c r="EH74" s="12">
        <f t="shared" si="44"/>
        <v>0</v>
      </c>
      <c r="EI74" s="12">
        <f t="shared" ref="EI74:FN74" si="45">IF( AND( EI72 = 1, EI73 = 1), 1, 0)</f>
        <v>0</v>
      </c>
      <c r="EJ74" s="12">
        <f t="shared" si="45"/>
        <v>0</v>
      </c>
      <c r="EK74" s="12">
        <f t="shared" si="45"/>
        <v>0</v>
      </c>
      <c r="EL74" s="12">
        <f t="shared" si="45"/>
        <v>0</v>
      </c>
      <c r="EM74" s="12">
        <f t="shared" si="45"/>
        <v>0</v>
      </c>
      <c r="EN74" s="12">
        <f t="shared" si="45"/>
        <v>0</v>
      </c>
      <c r="EO74" s="12">
        <f t="shared" si="45"/>
        <v>0</v>
      </c>
      <c r="EP74" s="12">
        <f t="shared" si="45"/>
        <v>0</v>
      </c>
      <c r="EQ74" s="12">
        <f t="shared" si="45"/>
        <v>0</v>
      </c>
      <c r="ER74" s="12">
        <f t="shared" si="45"/>
        <v>0</v>
      </c>
      <c r="ES74" s="12">
        <f t="shared" si="45"/>
        <v>0</v>
      </c>
      <c r="ET74" s="12">
        <f t="shared" si="45"/>
        <v>0</v>
      </c>
      <c r="EU74" s="12">
        <f t="shared" si="45"/>
        <v>0</v>
      </c>
      <c r="EV74" s="12">
        <f t="shared" si="45"/>
        <v>0</v>
      </c>
      <c r="EW74" s="12">
        <f t="shared" si="45"/>
        <v>0</v>
      </c>
      <c r="EX74" s="12">
        <f t="shared" si="45"/>
        <v>0</v>
      </c>
      <c r="EY74" s="12">
        <f t="shared" si="45"/>
        <v>0</v>
      </c>
      <c r="EZ74" s="12">
        <f t="shared" si="45"/>
        <v>0</v>
      </c>
      <c r="FA74" s="12">
        <f t="shared" si="45"/>
        <v>0</v>
      </c>
      <c r="FB74" s="12">
        <f t="shared" si="45"/>
        <v>0</v>
      </c>
      <c r="FC74" s="12">
        <f t="shared" si="45"/>
        <v>0</v>
      </c>
      <c r="FD74" s="12">
        <f t="shared" si="45"/>
        <v>0</v>
      </c>
      <c r="FE74" s="12">
        <f t="shared" si="45"/>
        <v>0</v>
      </c>
      <c r="FF74" s="12">
        <f t="shared" si="45"/>
        <v>0</v>
      </c>
      <c r="FG74" s="12">
        <f t="shared" si="45"/>
        <v>0</v>
      </c>
      <c r="FH74" s="12">
        <f t="shared" si="45"/>
        <v>0</v>
      </c>
      <c r="FI74" s="12">
        <f t="shared" si="45"/>
        <v>0</v>
      </c>
      <c r="FJ74" s="12">
        <f t="shared" si="45"/>
        <v>0</v>
      </c>
      <c r="FK74" s="12">
        <f t="shared" si="45"/>
        <v>0</v>
      </c>
      <c r="FL74" s="12">
        <f t="shared" si="45"/>
        <v>0</v>
      </c>
      <c r="FM74" s="12">
        <f t="shared" si="45"/>
        <v>0</v>
      </c>
      <c r="FN74" s="12">
        <f t="shared" si="45"/>
        <v>0</v>
      </c>
      <c r="FO74" s="12">
        <f t="shared" ref="FO74:GJ74" si="46">IF( AND( FO72 = 1, FO73 = 1), 1, 0)</f>
        <v>0</v>
      </c>
      <c r="FP74" s="12">
        <f t="shared" si="46"/>
        <v>0</v>
      </c>
      <c r="FQ74" s="12">
        <f t="shared" si="46"/>
        <v>0</v>
      </c>
      <c r="FR74" s="12">
        <f t="shared" si="46"/>
        <v>0</v>
      </c>
      <c r="FS74" s="12">
        <f t="shared" si="46"/>
        <v>0</v>
      </c>
      <c r="FT74" s="12">
        <f t="shared" si="46"/>
        <v>0</v>
      </c>
      <c r="FU74" s="12">
        <f t="shared" si="46"/>
        <v>0</v>
      </c>
      <c r="FV74" s="12">
        <f t="shared" si="46"/>
        <v>0</v>
      </c>
      <c r="FW74" s="12">
        <f t="shared" si="46"/>
        <v>0</v>
      </c>
      <c r="FX74" s="12">
        <f t="shared" si="46"/>
        <v>0</v>
      </c>
      <c r="FY74" s="12">
        <f t="shared" si="46"/>
        <v>0</v>
      </c>
      <c r="FZ74" s="12">
        <f t="shared" si="46"/>
        <v>0</v>
      </c>
      <c r="GA74" s="12">
        <f t="shared" si="46"/>
        <v>0</v>
      </c>
      <c r="GB74" s="12">
        <f t="shared" si="46"/>
        <v>0</v>
      </c>
      <c r="GC74" s="12">
        <f t="shared" si="46"/>
        <v>0</v>
      </c>
      <c r="GD74" s="12">
        <f t="shared" si="46"/>
        <v>0</v>
      </c>
      <c r="GE74" s="12">
        <f t="shared" si="46"/>
        <v>0</v>
      </c>
      <c r="GF74" s="12">
        <f t="shared" si="46"/>
        <v>0</v>
      </c>
      <c r="GG74" s="12">
        <f t="shared" si="46"/>
        <v>0</v>
      </c>
      <c r="GH74" s="12">
        <f t="shared" si="46"/>
        <v>0</v>
      </c>
      <c r="GI74" s="12">
        <f t="shared" si="46"/>
        <v>0</v>
      </c>
      <c r="GJ74" s="12">
        <f t="shared" si="46"/>
        <v>0</v>
      </c>
    </row>
    <row r="75" spans="1:192" x14ac:dyDescent="0.25">
      <c r="D75" s="21"/>
      <c r="E75" s="12" t="s">
        <v>696</v>
      </c>
      <c r="F75" s="12">
        <f xml:space="preserve"> SUM(J74:GJ74)</f>
        <v>40</v>
      </c>
      <c r="G75" s="12" t="s">
        <v>88</v>
      </c>
    </row>
    <row r="76" spans="1:192" x14ac:dyDescent="0.25">
      <c r="D76" s="21"/>
    </row>
    <row r="77" spans="1:192" x14ac:dyDescent="0.25">
      <c r="D77" s="21"/>
      <c r="E77" s="12" t="str">
        <f xml:space="preserve"> E$75</f>
        <v>Debt repayment period duration - all tranches active</v>
      </c>
      <c r="F77" s="12">
        <f t="shared" ref="F77:G77" si="47" xml:space="preserve"> F$75</f>
        <v>40</v>
      </c>
      <c r="G77" s="12" t="str">
        <f t="shared" si="47"/>
        <v>periods</v>
      </c>
    </row>
    <row r="78" spans="1:192" x14ac:dyDescent="0.25">
      <c r="D78" s="21"/>
      <c r="E78" s="200" t="str">
        <f xml:space="preserve"> Time!E$141</f>
        <v>Senior debt repayment period total - T1</v>
      </c>
      <c r="F78" s="200">
        <f xml:space="preserve"> Time!F$141</f>
        <v>40</v>
      </c>
      <c r="G78" s="200" t="str">
        <f xml:space="preserve"> Time!G$141</f>
        <v>periods</v>
      </c>
    </row>
    <row r="79" spans="1:192" x14ac:dyDescent="0.25">
      <c r="D79" s="21"/>
      <c r="E79" s="200" t="str">
        <f xml:space="preserve"> Time!E$156</f>
        <v>Senior debt repayment period total - T2</v>
      </c>
      <c r="F79" s="200">
        <f xml:space="preserve"> Time!F$156</f>
        <v>48</v>
      </c>
      <c r="G79" s="200" t="str">
        <f xml:space="preserve"> Time!G$156</f>
        <v>periods</v>
      </c>
    </row>
    <row r="80" spans="1:192" x14ac:dyDescent="0.25">
      <c r="D80" s="21"/>
      <c r="E80" s="209" t="str">
        <f t="shared" ref="E80:AJ80" si="48" xml:space="preserve"> E$52</f>
        <v>Maximum senior debt repayment</v>
      </c>
      <c r="F80" s="209">
        <f t="shared" si="48"/>
        <v>0</v>
      </c>
      <c r="G80" s="209" t="str">
        <f t="shared" si="48"/>
        <v>$ 000s</v>
      </c>
      <c r="H80" s="209">
        <f t="shared" si="48"/>
        <v>54222.287243403269</v>
      </c>
      <c r="I80" s="209">
        <f t="shared" si="48"/>
        <v>0</v>
      </c>
      <c r="J80" s="209">
        <f t="shared" si="48"/>
        <v>0</v>
      </c>
      <c r="K80" s="209">
        <f t="shared" si="48"/>
        <v>0</v>
      </c>
      <c r="L80" s="209">
        <f t="shared" si="48"/>
        <v>0</v>
      </c>
      <c r="M80" s="209">
        <f t="shared" si="48"/>
        <v>0</v>
      </c>
      <c r="N80" s="209">
        <f t="shared" si="48"/>
        <v>0</v>
      </c>
      <c r="O80" s="209">
        <f t="shared" si="48"/>
        <v>0</v>
      </c>
      <c r="P80" s="209">
        <f t="shared" si="48"/>
        <v>0</v>
      </c>
      <c r="Q80" s="209">
        <f t="shared" si="48"/>
        <v>0</v>
      </c>
      <c r="R80" s="209">
        <f t="shared" si="48"/>
        <v>0</v>
      </c>
      <c r="S80" s="209">
        <f t="shared" si="48"/>
        <v>625.25817653215267</v>
      </c>
      <c r="T80" s="209">
        <f t="shared" si="48"/>
        <v>782.18399869941936</v>
      </c>
      <c r="U80" s="209">
        <f t="shared" si="48"/>
        <v>1096.9643421314915</v>
      </c>
      <c r="V80" s="209">
        <f t="shared" si="48"/>
        <v>1007.1175945693682</v>
      </c>
      <c r="W80" s="209">
        <f t="shared" si="48"/>
        <v>704.07485040504048</v>
      </c>
      <c r="X80" s="209">
        <f t="shared" si="48"/>
        <v>805.97456787592728</v>
      </c>
      <c r="Y80" s="209">
        <f t="shared" si="48"/>
        <v>1132.2921925748246</v>
      </c>
      <c r="Z80" s="209">
        <f t="shared" si="48"/>
        <v>1043.6394715494814</v>
      </c>
      <c r="AA80" s="209">
        <f t="shared" si="48"/>
        <v>738.07561863329897</v>
      </c>
      <c r="AB80" s="209">
        <f t="shared" si="48"/>
        <v>855.71612554050125</v>
      </c>
      <c r="AC80" s="209">
        <f t="shared" si="48"/>
        <v>1169.8090616223958</v>
      </c>
      <c r="AD80" s="209">
        <f t="shared" si="48"/>
        <v>1082.3368894004041</v>
      </c>
      <c r="AE80" s="209">
        <f t="shared" si="48"/>
        <v>777.67285293931081</v>
      </c>
      <c r="AF80" s="209">
        <f t="shared" si="48"/>
        <v>895.81311353573506</v>
      </c>
      <c r="AG80" s="209">
        <f t="shared" si="48"/>
        <v>1209.7630606404796</v>
      </c>
      <c r="AH80" s="209">
        <f t="shared" si="48"/>
        <v>1123.5044497166689</v>
      </c>
      <c r="AI80" s="209">
        <f t="shared" si="48"/>
        <v>819.73781805737826</v>
      </c>
      <c r="AJ80" s="209">
        <f t="shared" si="48"/>
        <v>938.49345054160733</v>
      </c>
      <c r="AK80" s="209">
        <f t="shared" ref="AK80:BP80" si="49" xml:space="preserve"> AK$52</f>
        <v>1252.2913448836905</v>
      </c>
      <c r="AL80" s="209">
        <f t="shared" si="49"/>
        <v>1167.2978730393697</v>
      </c>
      <c r="AM80" s="209">
        <f t="shared" si="49"/>
        <v>869.95341684085759</v>
      </c>
      <c r="AN80" s="209">
        <f t="shared" si="49"/>
        <v>972.09548945741381</v>
      </c>
      <c r="AO80" s="209">
        <f t="shared" si="49"/>
        <v>1297.3072923805084</v>
      </c>
      <c r="AP80" s="209">
        <f t="shared" si="49"/>
        <v>1213.6493095703629</v>
      </c>
      <c r="AQ80" s="209">
        <f t="shared" si="49"/>
        <v>911.50637983653485</v>
      </c>
      <c r="AR80" s="209">
        <f t="shared" si="49"/>
        <v>1031.5769192921659</v>
      </c>
      <c r="AS80" s="209">
        <f t="shared" si="49"/>
        <v>1345.3147034269339</v>
      </c>
      <c r="AT80" s="209">
        <f t="shared" si="49"/>
        <v>1262.9934790317175</v>
      </c>
      <c r="AU80" s="209">
        <f t="shared" si="49"/>
        <v>961.63295249402756</v>
      </c>
      <c r="AV80" s="209">
        <f t="shared" si="49"/>
        <v>1082.494258294937</v>
      </c>
      <c r="AW80" s="209">
        <f t="shared" si="49"/>
        <v>1396.3702496589879</v>
      </c>
      <c r="AX80" s="209">
        <f t="shared" si="49"/>
        <v>1315.4455191473944</v>
      </c>
      <c r="AY80" s="209">
        <f t="shared" si="49"/>
        <v>1014.7974549674898</v>
      </c>
      <c r="AZ80" s="209">
        <f t="shared" si="49"/>
        <v>1136.5318035014966</v>
      </c>
      <c r="BA80" s="209">
        <f t="shared" si="49"/>
        <v>1450.667771200352</v>
      </c>
      <c r="BB80" s="209">
        <f t="shared" si="49"/>
        <v>1371.2268978008203</v>
      </c>
      <c r="BC80" s="209">
        <f t="shared" si="49"/>
        <v>1079.7037707513496</v>
      </c>
      <c r="BD80" s="209">
        <f t="shared" si="49"/>
        <v>1182.8732950915628</v>
      </c>
      <c r="BE80" s="209">
        <f t="shared" si="49"/>
        <v>1508.3948141457831</v>
      </c>
      <c r="BF80" s="209">
        <f t="shared" si="49"/>
        <v>1430.4698012164138</v>
      </c>
      <c r="BG80" s="209">
        <f t="shared" si="49"/>
        <v>1131.1798208285909</v>
      </c>
      <c r="BH80" s="209">
        <f t="shared" si="49"/>
        <v>1254.9083614460403</v>
      </c>
      <c r="BI80" s="209">
        <f t="shared" si="49"/>
        <v>1569.7877090379079</v>
      </c>
      <c r="BJ80" s="209">
        <f t="shared" si="49"/>
        <v>1493.427666149867</v>
      </c>
      <c r="BK80" s="209">
        <f t="shared" si="49"/>
        <v>1194.7849977536002</v>
      </c>
      <c r="BL80" s="209">
        <f t="shared" si="49"/>
        <v>1319.6843664886703</v>
      </c>
      <c r="BM80" s="209">
        <f t="shared" si="49"/>
        <v>1635.1073406920491</v>
      </c>
      <c r="BN80" s="209">
        <f t="shared" si="49"/>
        <v>1560.3845500108951</v>
      </c>
      <c r="BO80" s="209">
        <f t="shared" si="49"/>
        <v>0</v>
      </c>
      <c r="BP80" s="209">
        <f t="shared" si="49"/>
        <v>0</v>
      </c>
      <c r="BQ80" s="209">
        <f t="shared" ref="BQ80:CV80" si="50" xml:space="preserve"> BQ$52</f>
        <v>0</v>
      </c>
      <c r="BR80" s="209">
        <f t="shared" si="50"/>
        <v>0</v>
      </c>
      <c r="BS80" s="209">
        <f t="shared" si="50"/>
        <v>0</v>
      </c>
      <c r="BT80" s="209">
        <f t="shared" si="50"/>
        <v>0</v>
      </c>
      <c r="BU80" s="209">
        <f t="shared" si="50"/>
        <v>0</v>
      </c>
      <c r="BV80" s="209">
        <f t="shared" si="50"/>
        <v>0</v>
      </c>
      <c r="BW80" s="209">
        <f t="shared" si="50"/>
        <v>0</v>
      </c>
      <c r="BX80" s="209">
        <f t="shared" si="50"/>
        <v>0</v>
      </c>
      <c r="BY80" s="209">
        <f t="shared" si="50"/>
        <v>0</v>
      </c>
      <c r="BZ80" s="209">
        <f t="shared" si="50"/>
        <v>0</v>
      </c>
      <c r="CA80" s="209">
        <f t="shared" si="50"/>
        <v>0</v>
      </c>
      <c r="CB80" s="209">
        <f t="shared" si="50"/>
        <v>0</v>
      </c>
      <c r="CC80" s="209">
        <f t="shared" si="50"/>
        <v>0</v>
      </c>
      <c r="CD80" s="209">
        <f t="shared" si="50"/>
        <v>0</v>
      </c>
      <c r="CE80" s="209">
        <f t="shared" si="50"/>
        <v>0</v>
      </c>
      <c r="CF80" s="209">
        <f t="shared" si="50"/>
        <v>0</v>
      </c>
      <c r="CG80" s="209">
        <f t="shared" si="50"/>
        <v>0</v>
      </c>
      <c r="CH80" s="209">
        <f t="shared" si="50"/>
        <v>0</v>
      </c>
      <c r="CI80" s="209">
        <f t="shared" si="50"/>
        <v>0</v>
      </c>
      <c r="CJ80" s="209">
        <f t="shared" si="50"/>
        <v>0</v>
      </c>
      <c r="CK80" s="209">
        <f t="shared" si="50"/>
        <v>0</v>
      </c>
      <c r="CL80" s="209">
        <f t="shared" si="50"/>
        <v>0</v>
      </c>
      <c r="CM80" s="209">
        <f t="shared" si="50"/>
        <v>0</v>
      </c>
      <c r="CN80" s="209">
        <f t="shared" si="50"/>
        <v>0</v>
      </c>
      <c r="CO80" s="209">
        <f t="shared" si="50"/>
        <v>0</v>
      </c>
      <c r="CP80" s="209">
        <f t="shared" si="50"/>
        <v>0</v>
      </c>
      <c r="CQ80" s="209">
        <f t="shared" si="50"/>
        <v>0</v>
      </c>
      <c r="CR80" s="209">
        <f t="shared" si="50"/>
        <v>0</v>
      </c>
      <c r="CS80" s="209">
        <f t="shared" si="50"/>
        <v>0</v>
      </c>
      <c r="CT80" s="209">
        <f t="shared" si="50"/>
        <v>0</v>
      </c>
      <c r="CU80" s="209">
        <f t="shared" si="50"/>
        <v>0</v>
      </c>
      <c r="CV80" s="209">
        <f t="shared" si="50"/>
        <v>0</v>
      </c>
      <c r="CW80" s="209">
        <f t="shared" ref="CW80:EB80" si="51" xml:space="preserve"> CW$52</f>
        <v>0</v>
      </c>
      <c r="CX80" s="209">
        <f t="shared" si="51"/>
        <v>0</v>
      </c>
      <c r="CY80" s="209">
        <f t="shared" si="51"/>
        <v>0</v>
      </c>
      <c r="CZ80" s="209">
        <f t="shared" si="51"/>
        <v>0</v>
      </c>
      <c r="DA80" s="209">
        <f t="shared" si="51"/>
        <v>0</v>
      </c>
      <c r="DB80" s="209">
        <f t="shared" si="51"/>
        <v>0</v>
      </c>
      <c r="DC80" s="209">
        <f t="shared" si="51"/>
        <v>0</v>
      </c>
      <c r="DD80" s="209">
        <f t="shared" si="51"/>
        <v>0</v>
      </c>
      <c r="DE80" s="209">
        <f t="shared" si="51"/>
        <v>0</v>
      </c>
      <c r="DF80" s="209">
        <f t="shared" si="51"/>
        <v>0</v>
      </c>
      <c r="DG80" s="209">
        <f t="shared" si="51"/>
        <v>0</v>
      </c>
      <c r="DH80" s="209">
        <f t="shared" si="51"/>
        <v>0</v>
      </c>
      <c r="DI80" s="209">
        <f t="shared" si="51"/>
        <v>0</v>
      </c>
      <c r="DJ80" s="209">
        <f t="shared" si="51"/>
        <v>0</v>
      </c>
      <c r="DK80" s="209">
        <f t="shared" si="51"/>
        <v>0</v>
      </c>
      <c r="DL80" s="209">
        <f t="shared" si="51"/>
        <v>0</v>
      </c>
      <c r="DM80" s="209">
        <f t="shared" si="51"/>
        <v>0</v>
      </c>
      <c r="DN80" s="209">
        <f t="shared" si="51"/>
        <v>0</v>
      </c>
      <c r="DO80" s="209">
        <f t="shared" si="51"/>
        <v>0</v>
      </c>
      <c r="DP80" s="209">
        <f t="shared" si="51"/>
        <v>0</v>
      </c>
      <c r="DQ80" s="209">
        <f t="shared" si="51"/>
        <v>0</v>
      </c>
      <c r="DR80" s="209">
        <f t="shared" si="51"/>
        <v>0</v>
      </c>
      <c r="DS80" s="209">
        <f t="shared" si="51"/>
        <v>0</v>
      </c>
      <c r="DT80" s="209">
        <f t="shared" si="51"/>
        <v>0</v>
      </c>
      <c r="DU80" s="209">
        <f t="shared" si="51"/>
        <v>0</v>
      </c>
      <c r="DV80" s="209">
        <f t="shared" si="51"/>
        <v>0</v>
      </c>
      <c r="DW80" s="209">
        <f t="shared" si="51"/>
        <v>0</v>
      </c>
      <c r="DX80" s="209">
        <f t="shared" si="51"/>
        <v>0</v>
      </c>
      <c r="DY80" s="209">
        <f t="shared" si="51"/>
        <v>0</v>
      </c>
      <c r="DZ80" s="209">
        <f t="shared" si="51"/>
        <v>0</v>
      </c>
      <c r="EA80" s="209">
        <f t="shared" si="51"/>
        <v>0</v>
      </c>
      <c r="EB80" s="209">
        <f t="shared" si="51"/>
        <v>0</v>
      </c>
      <c r="EC80" s="209">
        <f t="shared" ref="EC80:FH80" si="52" xml:space="preserve"> EC$52</f>
        <v>0</v>
      </c>
      <c r="ED80" s="209">
        <f t="shared" si="52"/>
        <v>0</v>
      </c>
      <c r="EE80" s="209">
        <f t="shared" si="52"/>
        <v>0</v>
      </c>
      <c r="EF80" s="209">
        <f t="shared" si="52"/>
        <v>0</v>
      </c>
      <c r="EG80" s="209">
        <f t="shared" si="52"/>
        <v>0</v>
      </c>
      <c r="EH80" s="209">
        <f t="shared" si="52"/>
        <v>0</v>
      </c>
      <c r="EI80" s="209">
        <f t="shared" si="52"/>
        <v>0</v>
      </c>
      <c r="EJ80" s="209">
        <f t="shared" si="52"/>
        <v>0</v>
      </c>
      <c r="EK80" s="209">
        <f t="shared" si="52"/>
        <v>0</v>
      </c>
      <c r="EL80" s="209">
        <f t="shared" si="52"/>
        <v>0</v>
      </c>
      <c r="EM80" s="209">
        <f t="shared" si="52"/>
        <v>0</v>
      </c>
      <c r="EN80" s="209">
        <f t="shared" si="52"/>
        <v>0</v>
      </c>
      <c r="EO80" s="209">
        <f t="shared" si="52"/>
        <v>0</v>
      </c>
      <c r="EP80" s="209">
        <f t="shared" si="52"/>
        <v>0</v>
      </c>
      <c r="EQ80" s="209">
        <f t="shared" si="52"/>
        <v>0</v>
      </c>
      <c r="ER80" s="209">
        <f t="shared" si="52"/>
        <v>0</v>
      </c>
      <c r="ES80" s="209">
        <f t="shared" si="52"/>
        <v>0</v>
      </c>
      <c r="ET80" s="209">
        <f t="shared" si="52"/>
        <v>0</v>
      </c>
      <c r="EU80" s="209">
        <f t="shared" si="52"/>
        <v>0</v>
      </c>
      <c r="EV80" s="209">
        <f t="shared" si="52"/>
        <v>0</v>
      </c>
      <c r="EW80" s="209">
        <f t="shared" si="52"/>
        <v>0</v>
      </c>
      <c r="EX80" s="209">
        <f t="shared" si="52"/>
        <v>0</v>
      </c>
      <c r="EY80" s="209">
        <f t="shared" si="52"/>
        <v>0</v>
      </c>
      <c r="EZ80" s="209">
        <f t="shared" si="52"/>
        <v>0</v>
      </c>
      <c r="FA80" s="209">
        <f t="shared" si="52"/>
        <v>0</v>
      </c>
      <c r="FB80" s="209">
        <f t="shared" si="52"/>
        <v>0</v>
      </c>
      <c r="FC80" s="209">
        <f t="shared" si="52"/>
        <v>0</v>
      </c>
      <c r="FD80" s="209">
        <f t="shared" si="52"/>
        <v>0</v>
      </c>
      <c r="FE80" s="209">
        <f t="shared" si="52"/>
        <v>0</v>
      </c>
      <c r="FF80" s="209">
        <f t="shared" si="52"/>
        <v>0</v>
      </c>
      <c r="FG80" s="209">
        <f t="shared" si="52"/>
        <v>0</v>
      </c>
      <c r="FH80" s="209">
        <f t="shared" si="52"/>
        <v>0</v>
      </c>
      <c r="FI80" s="209">
        <f t="shared" ref="FI80:GJ80" si="53" xml:space="preserve"> FI$52</f>
        <v>0</v>
      </c>
      <c r="FJ80" s="209">
        <f t="shared" si="53"/>
        <v>0</v>
      </c>
      <c r="FK80" s="209">
        <f t="shared" si="53"/>
        <v>0</v>
      </c>
      <c r="FL80" s="209">
        <f t="shared" si="53"/>
        <v>0</v>
      </c>
      <c r="FM80" s="209">
        <f t="shared" si="53"/>
        <v>0</v>
      </c>
      <c r="FN80" s="209">
        <f t="shared" si="53"/>
        <v>0</v>
      </c>
      <c r="FO80" s="209">
        <f t="shared" si="53"/>
        <v>0</v>
      </c>
      <c r="FP80" s="209">
        <f t="shared" si="53"/>
        <v>0</v>
      </c>
      <c r="FQ80" s="209">
        <f t="shared" si="53"/>
        <v>0</v>
      </c>
      <c r="FR80" s="209">
        <f t="shared" si="53"/>
        <v>0</v>
      </c>
      <c r="FS80" s="209">
        <f t="shared" si="53"/>
        <v>0</v>
      </c>
      <c r="FT80" s="209">
        <f t="shared" si="53"/>
        <v>0</v>
      </c>
      <c r="FU80" s="209">
        <f t="shared" si="53"/>
        <v>0</v>
      </c>
      <c r="FV80" s="209">
        <f t="shared" si="53"/>
        <v>0</v>
      </c>
      <c r="FW80" s="209">
        <f t="shared" si="53"/>
        <v>0</v>
      </c>
      <c r="FX80" s="209">
        <f t="shared" si="53"/>
        <v>0</v>
      </c>
      <c r="FY80" s="209">
        <f t="shared" si="53"/>
        <v>0</v>
      </c>
      <c r="FZ80" s="209">
        <f t="shared" si="53"/>
        <v>0</v>
      </c>
      <c r="GA80" s="209">
        <f t="shared" si="53"/>
        <v>0</v>
      </c>
      <c r="GB80" s="209">
        <f t="shared" si="53"/>
        <v>0</v>
      </c>
      <c r="GC80" s="209">
        <f t="shared" si="53"/>
        <v>0</v>
      </c>
      <c r="GD80" s="209">
        <f t="shared" si="53"/>
        <v>0</v>
      </c>
      <c r="GE80" s="209">
        <f t="shared" si="53"/>
        <v>0</v>
      </c>
      <c r="GF80" s="209">
        <f t="shared" si="53"/>
        <v>0</v>
      </c>
      <c r="GG80" s="209">
        <f t="shared" si="53"/>
        <v>0</v>
      </c>
      <c r="GH80" s="209">
        <f t="shared" si="53"/>
        <v>0</v>
      </c>
      <c r="GI80" s="209">
        <f t="shared" si="53"/>
        <v>0</v>
      </c>
      <c r="GJ80" s="209">
        <f t="shared" si="53"/>
        <v>0</v>
      </c>
    </row>
    <row r="81" spans="1:192" x14ac:dyDescent="0.25">
      <c r="D81" s="21"/>
      <c r="E81" s="12" t="str">
        <f t="shared" ref="E81:AJ81" si="54" xml:space="preserve"> E$74</f>
        <v>Debt repayment period flag - all tranches active</v>
      </c>
      <c r="F81" s="12">
        <f t="shared" si="54"/>
        <v>0</v>
      </c>
      <c r="G81" s="12" t="str">
        <f t="shared" si="54"/>
        <v>flag</v>
      </c>
      <c r="H81" s="12">
        <f t="shared" si="54"/>
        <v>40</v>
      </c>
      <c r="I81" s="12">
        <f t="shared" si="54"/>
        <v>0</v>
      </c>
      <c r="J81" s="12">
        <f t="shared" si="54"/>
        <v>0</v>
      </c>
      <c r="K81" s="12">
        <f t="shared" si="54"/>
        <v>0</v>
      </c>
      <c r="L81" s="12">
        <f t="shared" si="54"/>
        <v>0</v>
      </c>
      <c r="M81" s="12">
        <f t="shared" si="54"/>
        <v>0</v>
      </c>
      <c r="N81" s="12">
        <f t="shared" si="54"/>
        <v>0</v>
      </c>
      <c r="O81" s="12">
        <f t="shared" si="54"/>
        <v>0</v>
      </c>
      <c r="P81" s="12">
        <f t="shared" si="54"/>
        <v>0</v>
      </c>
      <c r="Q81" s="12">
        <f t="shared" si="54"/>
        <v>0</v>
      </c>
      <c r="R81" s="12">
        <f t="shared" si="54"/>
        <v>0</v>
      </c>
      <c r="S81" s="12">
        <f t="shared" si="54"/>
        <v>1</v>
      </c>
      <c r="T81" s="12">
        <f t="shared" si="54"/>
        <v>1</v>
      </c>
      <c r="U81" s="12">
        <f t="shared" si="54"/>
        <v>1</v>
      </c>
      <c r="V81" s="12">
        <f t="shared" si="54"/>
        <v>1</v>
      </c>
      <c r="W81" s="12">
        <f t="shared" si="54"/>
        <v>1</v>
      </c>
      <c r="X81" s="12">
        <f t="shared" si="54"/>
        <v>1</v>
      </c>
      <c r="Y81" s="12">
        <f t="shared" si="54"/>
        <v>1</v>
      </c>
      <c r="Z81" s="12">
        <f t="shared" si="54"/>
        <v>1</v>
      </c>
      <c r="AA81" s="12">
        <f t="shared" si="54"/>
        <v>1</v>
      </c>
      <c r="AB81" s="12">
        <f t="shared" si="54"/>
        <v>1</v>
      </c>
      <c r="AC81" s="12">
        <f t="shared" si="54"/>
        <v>1</v>
      </c>
      <c r="AD81" s="12">
        <f t="shared" si="54"/>
        <v>1</v>
      </c>
      <c r="AE81" s="12">
        <f t="shared" si="54"/>
        <v>1</v>
      </c>
      <c r="AF81" s="12">
        <f t="shared" si="54"/>
        <v>1</v>
      </c>
      <c r="AG81" s="12">
        <f t="shared" si="54"/>
        <v>1</v>
      </c>
      <c r="AH81" s="12">
        <f t="shared" si="54"/>
        <v>1</v>
      </c>
      <c r="AI81" s="12">
        <f t="shared" si="54"/>
        <v>1</v>
      </c>
      <c r="AJ81" s="12">
        <f t="shared" si="54"/>
        <v>1</v>
      </c>
      <c r="AK81" s="12">
        <f t="shared" ref="AK81:BP81" si="55" xml:space="preserve"> AK$74</f>
        <v>1</v>
      </c>
      <c r="AL81" s="12">
        <f t="shared" si="55"/>
        <v>1</v>
      </c>
      <c r="AM81" s="12">
        <f t="shared" si="55"/>
        <v>1</v>
      </c>
      <c r="AN81" s="12">
        <f t="shared" si="55"/>
        <v>1</v>
      </c>
      <c r="AO81" s="12">
        <f t="shared" si="55"/>
        <v>1</v>
      </c>
      <c r="AP81" s="12">
        <f t="shared" si="55"/>
        <v>1</v>
      </c>
      <c r="AQ81" s="12">
        <f t="shared" si="55"/>
        <v>1</v>
      </c>
      <c r="AR81" s="12">
        <f t="shared" si="55"/>
        <v>1</v>
      </c>
      <c r="AS81" s="12">
        <f t="shared" si="55"/>
        <v>1</v>
      </c>
      <c r="AT81" s="12">
        <f t="shared" si="55"/>
        <v>1</v>
      </c>
      <c r="AU81" s="12">
        <f t="shared" si="55"/>
        <v>1</v>
      </c>
      <c r="AV81" s="12">
        <f t="shared" si="55"/>
        <v>1</v>
      </c>
      <c r="AW81" s="12">
        <f t="shared" si="55"/>
        <v>1</v>
      </c>
      <c r="AX81" s="12">
        <f t="shared" si="55"/>
        <v>1</v>
      </c>
      <c r="AY81" s="12">
        <f t="shared" si="55"/>
        <v>1</v>
      </c>
      <c r="AZ81" s="12">
        <f t="shared" si="55"/>
        <v>1</v>
      </c>
      <c r="BA81" s="12">
        <f t="shared" si="55"/>
        <v>1</v>
      </c>
      <c r="BB81" s="12">
        <f t="shared" si="55"/>
        <v>1</v>
      </c>
      <c r="BC81" s="12">
        <f t="shared" si="55"/>
        <v>1</v>
      </c>
      <c r="BD81" s="12">
        <f t="shared" si="55"/>
        <v>1</v>
      </c>
      <c r="BE81" s="12">
        <f t="shared" si="55"/>
        <v>1</v>
      </c>
      <c r="BF81" s="12">
        <f t="shared" si="55"/>
        <v>1</v>
      </c>
      <c r="BG81" s="12">
        <f t="shared" si="55"/>
        <v>0</v>
      </c>
      <c r="BH81" s="12">
        <f t="shared" si="55"/>
        <v>0</v>
      </c>
      <c r="BI81" s="12">
        <f t="shared" si="55"/>
        <v>0</v>
      </c>
      <c r="BJ81" s="12">
        <f t="shared" si="55"/>
        <v>0</v>
      </c>
      <c r="BK81" s="12">
        <f t="shared" si="55"/>
        <v>0</v>
      </c>
      <c r="BL81" s="12">
        <f t="shared" si="55"/>
        <v>0</v>
      </c>
      <c r="BM81" s="12">
        <f t="shared" si="55"/>
        <v>0</v>
      </c>
      <c r="BN81" s="12">
        <f t="shared" si="55"/>
        <v>0</v>
      </c>
      <c r="BO81" s="12">
        <f t="shared" si="55"/>
        <v>0</v>
      </c>
      <c r="BP81" s="12">
        <f t="shared" si="55"/>
        <v>0</v>
      </c>
      <c r="BQ81" s="12">
        <f t="shared" ref="BQ81:CV81" si="56" xml:space="preserve"> BQ$74</f>
        <v>0</v>
      </c>
      <c r="BR81" s="12">
        <f t="shared" si="56"/>
        <v>0</v>
      </c>
      <c r="BS81" s="12">
        <f t="shared" si="56"/>
        <v>0</v>
      </c>
      <c r="BT81" s="12">
        <f t="shared" si="56"/>
        <v>0</v>
      </c>
      <c r="BU81" s="12">
        <f t="shared" si="56"/>
        <v>0</v>
      </c>
      <c r="BV81" s="12">
        <f t="shared" si="56"/>
        <v>0</v>
      </c>
      <c r="BW81" s="12">
        <f t="shared" si="56"/>
        <v>0</v>
      </c>
      <c r="BX81" s="12">
        <f t="shared" si="56"/>
        <v>0</v>
      </c>
      <c r="BY81" s="12">
        <f t="shared" si="56"/>
        <v>0</v>
      </c>
      <c r="BZ81" s="12">
        <f t="shared" si="56"/>
        <v>0</v>
      </c>
      <c r="CA81" s="12">
        <f t="shared" si="56"/>
        <v>0</v>
      </c>
      <c r="CB81" s="12">
        <f t="shared" si="56"/>
        <v>0</v>
      </c>
      <c r="CC81" s="12">
        <f t="shared" si="56"/>
        <v>0</v>
      </c>
      <c r="CD81" s="12">
        <f t="shared" si="56"/>
        <v>0</v>
      </c>
      <c r="CE81" s="12">
        <f t="shared" si="56"/>
        <v>0</v>
      </c>
      <c r="CF81" s="12">
        <f t="shared" si="56"/>
        <v>0</v>
      </c>
      <c r="CG81" s="12">
        <f t="shared" si="56"/>
        <v>0</v>
      </c>
      <c r="CH81" s="12">
        <f t="shared" si="56"/>
        <v>0</v>
      </c>
      <c r="CI81" s="12">
        <f t="shared" si="56"/>
        <v>0</v>
      </c>
      <c r="CJ81" s="12">
        <f t="shared" si="56"/>
        <v>0</v>
      </c>
      <c r="CK81" s="12">
        <f t="shared" si="56"/>
        <v>0</v>
      </c>
      <c r="CL81" s="12">
        <f t="shared" si="56"/>
        <v>0</v>
      </c>
      <c r="CM81" s="12">
        <f t="shared" si="56"/>
        <v>0</v>
      </c>
      <c r="CN81" s="12">
        <f t="shared" si="56"/>
        <v>0</v>
      </c>
      <c r="CO81" s="12">
        <f t="shared" si="56"/>
        <v>0</v>
      </c>
      <c r="CP81" s="12">
        <f t="shared" si="56"/>
        <v>0</v>
      </c>
      <c r="CQ81" s="12">
        <f t="shared" si="56"/>
        <v>0</v>
      </c>
      <c r="CR81" s="12">
        <f t="shared" si="56"/>
        <v>0</v>
      </c>
      <c r="CS81" s="12">
        <f t="shared" si="56"/>
        <v>0</v>
      </c>
      <c r="CT81" s="12">
        <f t="shared" si="56"/>
        <v>0</v>
      </c>
      <c r="CU81" s="12">
        <f t="shared" si="56"/>
        <v>0</v>
      </c>
      <c r="CV81" s="12">
        <f t="shared" si="56"/>
        <v>0</v>
      </c>
      <c r="CW81" s="12">
        <f t="shared" ref="CW81:EB81" si="57" xml:space="preserve"> CW$74</f>
        <v>0</v>
      </c>
      <c r="CX81" s="12">
        <f t="shared" si="57"/>
        <v>0</v>
      </c>
      <c r="CY81" s="12">
        <f t="shared" si="57"/>
        <v>0</v>
      </c>
      <c r="CZ81" s="12">
        <f t="shared" si="57"/>
        <v>0</v>
      </c>
      <c r="DA81" s="12">
        <f t="shared" si="57"/>
        <v>0</v>
      </c>
      <c r="DB81" s="12">
        <f t="shared" si="57"/>
        <v>0</v>
      </c>
      <c r="DC81" s="12">
        <f t="shared" si="57"/>
        <v>0</v>
      </c>
      <c r="DD81" s="12">
        <f t="shared" si="57"/>
        <v>0</v>
      </c>
      <c r="DE81" s="12">
        <f t="shared" si="57"/>
        <v>0</v>
      </c>
      <c r="DF81" s="12">
        <f t="shared" si="57"/>
        <v>0</v>
      </c>
      <c r="DG81" s="12">
        <f t="shared" si="57"/>
        <v>0</v>
      </c>
      <c r="DH81" s="12">
        <f t="shared" si="57"/>
        <v>0</v>
      </c>
      <c r="DI81" s="12">
        <f t="shared" si="57"/>
        <v>0</v>
      </c>
      <c r="DJ81" s="12">
        <f t="shared" si="57"/>
        <v>0</v>
      </c>
      <c r="DK81" s="12">
        <f t="shared" si="57"/>
        <v>0</v>
      </c>
      <c r="DL81" s="12">
        <f t="shared" si="57"/>
        <v>0</v>
      </c>
      <c r="DM81" s="12">
        <f t="shared" si="57"/>
        <v>0</v>
      </c>
      <c r="DN81" s="12">
        <f t="shared" si="57"/>
        <v>0</v>
      </c>
      <c r="DO81" s="12">
        <f t="shared" si="57"/>
        <v>0</v>
      </c>
      <c r="DP81" s="12">
        <f t="shared" si="57"/>
        <v>0</v>
      </c>
      <c r="DQ81" s="12">
        <f t="shared" si="57"/>
        <v>0</v>
      </c>
      <c r="DR81" s="12">
        <f t="shared" si="57"/>
        <v>0</v>
      </c>
      <c r="DS81" s="12">
        <f t="shared" si="57"/>
        <v>0</v>
      </c>
      <c r="DT81" s="12">
        <f t="shared" si="57"/>
        <v>0</v>
      </c>
      <c r="DU81" s="12">
        <f t="shared" si="57"/>
        <v>0</v>
      </c>
      <c r="DV81" s="12">
        <f t="shared" si="57"/>
        <v>0</v>
      </c>
      <c r="DW81" s="12">
        <f t="shared" si="57"/>
        <v>0</v>
      </c>
      <c r="DX81" s="12">
        <f t="shared" si="57"/>
        <v>0</v>
      </c>
      <c r="DY81" s="12">
        <f t="shared" si="57"/>
        <v>0</v>
      </c>
      <c r="DZ81" s="12">
        <f t="shared" si="57"/>
        <v>0</v>
      </c>
      <c r="EA81" s="12">
        <f t="shared" si="57"/>
        <v>0</v>
      </c>
      <c r="EB81" s="12">
        <f t="shared" si="57"/>
        <v>0</v>
      </c>
      <c r="EC81" s="12">
        <f t="shared" ref="EC81:FH81" si="58" xml:space="preserve"> EC$74</f>
        <v>0</v>
      </c>
      <c r="ED81" s="12">
        <f t="shared" si="58"/>
        <v>0</v>
      </c>
      <c r="EE81" s="12">
        <f t="shared" si="58"/>
        <v>0</v>
      </c>
      <c r="EF81" s="12">
        <f t="shared" si="58"/>
        <v>0</v>
      </c>
      <c r="EG81" s="12">
        <f t="shared" si="58"/>
        <v>0</v>
      </c>
      <c r="EH81" s="12">
        <f t="shared" si="58"/>
        <v>0</v>
      </c>
      <c r="EI81" s="12">
        <f t="shared" si="58"/>
        <v>0</v>
      </c>
      <c r="EJ81" s="12">
        <f t="shared" si="58"/>
        <v>0</v>
      </c>
      <c r="EK81" s="12">
        <f t="shared" si="58"/>
        <v>0</v>
      </c>
      <c r="EL81" s="12">
        <f t="shared" si="58"/>
        <v>0</v>
      </c>
      <c r="EM81" s="12">
        <f t="shared" si="58"/>
        <v>0</v>
      </c>
      <c r="EN81" s="12">
        <f t="shared" si="58"/>
        <v>0</v>
      </c>
      <c r="EO81" s="12">
        <f t="shared" si="58"/>
        <v>0</v>
      </c>
      <c r="EP81" s="12">
        <f t="shared" si="58"/>
        <v>0</v>
      </c>
      <c r="EQ81" s="12">
        <f t="shared" si="58"/>
        <v>0</v>
      </c>
      <c r="ER81" s="12">
        <f t="shared" si="58"/>
        <v>0</v>
      </c>
      <c r="ES81" s="12">
        <f t="shared" si="58"/>
        <v>0</v>
      </c>
      <c r="ET81" s="12">
        <f t="shared" si="58"/>
        <v>0</v>
      </c>
      <c r="EU81" s="12">
        <f t="shared" si="58"/>
        <v>0</v>
      </c>
      <c r="EV81" s="12">
        <f t="shared" si="58"/>
        <v>0</v>
      </c>
      <c r="EW81" s="12">
        <f t="shared" si="58"/>
        <v>0</v>
      </c>
      <c r="EX81" s="12">
        <f t="shared" si="58"/>
        <v>0</v>
      </c>
      <c r="EY81" s="12">
        <f t="shared" si="58"/>
        <v>0</v>
      </c>
      <c r="EZ81" s="12">
        <f t="shared" si="58"/>
        <v>0</v>
      </c>
      <c r="FA81" s="12">
        <f t="shared" si="58"/>
        <v>0</v>
      </c>
      <c r="FB81" s="12">
        <f t="shared" si="58"/>
        <v>0</v>
      </c>
      <c r="FC81" s="12">
        <f t="shared" si="58"/>
        <v>0</v>
      </c>
      <c r="FD81" s="12">
        <f t="shared" si="58"/>
        <v>0</v>
      </c>
      <c r="FE81" s="12">
        <f t="shared" si="58"/>
        <v>0</v>
      </c>
      <c r="FF81" s="12">
        <f t="shared" si="58"/>
        <v>0</v>
      </c>
      <c r="FG81" s="12">
        <f t="shared" si="58"/>
        <v>0</v>
      </c>
      <c r="FH81" s="12">
        <f t="shared" si="58"/>
        <v>0</v>
      </c>
      <c r="FI81" s="12">
        <f t="shared" ref="FI81:GJ81" si="59" xml:space="preserve"> FI$74</f>
        <v>0</v>
      </c>
      <c r="FJ81" s="12">
        <f t="shared" si="59"/>
        <v>0</v>
      </c>
      <c r="FK81" s="12">
        <f t="shared" si="59"/>
        <v>0</v>
      </c>
      <c r="FL81" s="12">
        <f t="shared" si="59"/>
        <v>0</v>
      </c>
      <c r="FM81" s="12">
        <f t="shared" si="59"/>
        <v>0</v>
      </c>
      <c r="FN81" s="12">
        <f t="shared" si="59"/>
        <v>0</v>
      </c>
      <c r="FO81" s="12">
        <f t="shared" si="59"/>
        <v>0</v>
      </c>
      <c r="FP81" s="12">
        <f t="shared" si="59"/>
        <v>0</v>
      </c>
      <c r="FQ81" s="12">
        <f t="shared" si="59"/>
        <v>0</v>
      </c>
      <c r="FR81" s="12">
        <f t="shared" si="59"/>
        <v>0</v>
      </c>
      <c r="FS81" s="12">
        <f t="shared" si="59"/>
        <v>0</v>
      </c>
      <c r="FT81" s="12">
        <f t="shared" si="59"/>
        <v>0</v>
      </c>
      <c r="FU81" s="12">
        <f t="shared" si="59"/>
        <v>0</v>
      </c>
      <c r="FV81" s="12">
        <f t="shared" si="59"/>
        <v>0</v>
      </c>
      <c r="FW81" s="12">
        <f t="shared" si="59"/>
        <v>0</v>
      </c>
      <c r="FX81" s="12">
        <f t="shared" si="59"/>
        <v>0</v>
      </c>
      <c r="FY81" s="12">
        <f t="shared" si="59"/>
        <v>0</v>
      </c>
      <c r="FZ81" s="12">
        <f t="shared" si="59"/>
        <v>0</v>
      </c>
      <c r="GA81" s="12">
        <f t="shared" si="59"/>
        <v>0</v>
      </c>
      <c r="GB81" s="12">
        <f t="shared" si="59"/>
        <v>0</v>
      </c>
      <c r="GC81" s="12">
        <f t="shared" si="59"/>
        <v>0</v>
      </c>
      <c r="GD81" s="12">
        <f t="shared" si="59"/>
        <v>0</v>
      </c>
      <c r="GE81" s="12">
        <f t="shared" si="59"/>
        <v>0</v>
      </c>
      <c r="GF81" s="12">
        <f t="shared" si="59"/>
        <v>0</v>
      </c>
      <c r="GG81" s="12">
        <f t="shared" si="59"/>
        <v>0</v>
      </c>
      <c r="GH81" s="12">
        <f t="shared" si="59"/>
        <v>0</v>
      </c>
      <c r="GI81" s="12">
        <f t="shared" si="59"/>
        <v>0</v>
      </c>
      <c r="GJ81" s="12">
        <f t="shared" si="59"/>
        <v>0</v>
      </c>
    </row>
    <row r="82" spans="1:192" s="199" customFormat="1" x14ac:dyDescent="0.25">
      <c r="A82" s="147"/>
      <c r="B82" s="147"/>
      <c r="C82" s="148"/>
      <c r="D82" s="148"/>
      <c r="E82" s="198" t="s">
        <v>712</v>
      </c>
      <c r="F82" s="198">
        <f xml:space="preserve"> IF(AND(F78 = F$77, F79 = F$77), 0, SUMPRODUCT(J80:GJ80, J81:GJ81))</f>
        <v>43063.022430995654</v>
      </c>
      <c r="G82" s="198" t="str">
        <f xml:space="preserve"> SMU</f>
        <v>$ 000s</v>
      </c>
      <c r="H82" s="198"/>
      <c r="I82" s="150"/>
      <c r="J82" s="198"/>
      <c r="K82" s="198"/>
      <c r="L82" s="198"/>
      <c r="M82" s="198"/>
      <c r="N82" s="198"/>
      <c r="O82" s="198"/>
      <c r="P82" s="198"/>
      <c r="Q82" s="198"/>
      <c r="R82" s="198"/>
      <c r="S82" s="198"/>
      <c r="T82" s="198"/>
      <c r="U82" s="198"/>
      <c r="V82" s="198"/>
      <c r="W82" s="198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  <c r="AI82" s="198"/>
      <c r="AJ82" s="198"/>
      <c r="AK82" s="198"/>
      <c r="AL82" s="198"/>
      <c r="AM82" s="198"/>
      <c r="AN82" s="198"/>
      <c r="AO82" s="198"/>
      <c r="AP82" s="198"/>
      <c r="AQ82" s="198"/>
      <c r="AR82" s="198"/>
      <c r="AS82" s="198"/>
      <c r="AT82" s="198"/>
      <c r="AU82" s="198"/>
      <c r="AV82" s="198"/>
      <c r="AW82" s="198"/>
      <c r="AX82" s="198"/>
      <c r="AY82" s="198"/>
      <c r="AZ82" s="198"/>
      <c r="BA82" s="198"/>
      <c r="BB82" s="198"/>
      <c r="BC82" s="198"/>
      <c r="BD82" s="198"/>
      <c r="BE82" s="198"/>
      <c r="BF82" s="198"/>
      <c r="BG82" s="198"/>
      <c r="BH82" s="198"/>
      <c r="BI82" s="198"/>
      <c r="BJ82" s="198"/>
      <c r="BK82" s="198"/>
      <c r="BL82" s="198"/>
      <c r="BM82" s="198"/>
      <c r="BN82" s="198"/>
      <c r="BO82" s="198"/>
      <c r="BP82" s="198"/>
      <c r="BQ82" s="198"/>
      <c r="BR82" s="198"/>
      <c r="BS82" s="198"/>
      <c r="BT82" s="198"/>
      <c r="BU82" s="198"/>
      <c r="BV82" s="198"/>
      <c r="BW82" s="198"/>
      <c r="BX82" s="198"/>
      <c r="BY82" s="198"/>
      <c r="BZ82" s="198"/>
      <c r="CA82" s="198"/>
      <c r="CB82" s="198"/>
      <c r="CC82" s="198"/>
      <c r="CD82" s="198"/>
      <c r="CE82" s="198"/>
      <c r="CF82" s="198"/>
      <c r="CG82" s="198"/>
      <c r="CH82" s="198"/>
      <c r="CI82" s="198"/>
      <c r="CJ82" s="198"/>
      <c r="CK82" s="198"/>
      <c r="CL82" s="198"/>
      <c r="CM82" s="198"/>
      <c r="CN82" s="198"/>
      <c r="CO82" s="198"/>
      <c r="CP82" s="198"/>
      <c r="CQ82" s="198"/>
      <c r="CR82" s="198"/>
      <c r="CS82" s="198"/>
      <c r="CT82" s="198"/>
      <c r="CU82" s="198"/>
      <c r="CV82" s="198"/>
      <c r="CW82" s="198"/>
      <c r="CX82" s="198"/>
      <c r="CY82" s="198"/>
      <c r="CZ82" s="198"/>
      <c r="DA82" s="198"/>
      <c r="DB82" s="198"/>
      <c r="DC82" s="198"/>
      <c r="DD82" s="198"/>
      <c r="DE82" s="198"/>
      <c r="DF82" s="198"/>
      <c r="DG82" s="198"/>
      <c r="DH82" s="198"/>
      <c r="DI82" s="198"/>
      <c r="DJ82" s="198"/>
      <c r="DK82" s="198"/>
      <c r="DL82" s="198"/>
      <c r="DM82" s="198"/>
      <c r="DN82" s="198"/>
      <c r="DO82" s="198"/>
      <c r="DP82" s="198"/>
      <c r="DQ82" s="198"/>
      <c r="DR82" s="198"/>
      <c r="DS82" s="198"/>
      <c r="DT82" s="198"/>
      <c r="DU82" s="198"/>
      <c r="DV82" s="198"/>
      <c r="DW82" s="198"/>
      <c r="DX82" s="198"/>
      <c r="DY82" s="198"/>
      <c r="DZ82" s="198"/>
      <c r="EA82" s="198"/>
      <c r="EB82" s="198"/>
      <c r="EC82" s="198"/>
      <c r="ED82" s="198"/>
      <c r="EE82" s="198"/>
      <c r="EF82" s="198"/>
      <c r="EG82" s="198"/>
      <c r="EH82" s="198"/>
      <c r="EI82" s="198"/>
      <c r="EJ82" s="198"/>
      <c r="EK82" s="198"/>
      <c r="EL82" s="198"/>
      <c r="EM82" s="198"/>
      <c r="EN82" s="198"/>
      <c r="EO82" s="198"/>
      <c r="EP82" s="198"/>
      <c r="EQ82" s="198"/>
      <c r="ER82" s="198"/>
      <c r="ES82" s="198"/>
      <c r="ET82" s="198"/>
      <c r="EU82" s="198"/>
      <c r="EV82" s="198"/>
      <c r="EW82" s="198"/>
      <c r="EX82" s="198"/>
      <c r="EY82" s="198"/>
      <c r="EZ82" s="198"/>
      <c r="FA82" s="198"/>
      <c r="FB82" s="198"/>
      <c r="FC82" s="198"/>
      <c r="FD82" s="198"/>
      <c r="FE82" s="198"/>
      <c r="FF82" s="198"/>
      <c r="FG82" s="198"/>
      <c r="FH82" s="198"/>
      <c r="FI82" s="198"/>
      <c r="FJ82" s="198"/>
      <c r="FK82" s="198"/>
      <c r="FL82" s="198"/>
      <c r="FM82" s="198"/>
      <c r="FN82" s="198"/>
      <c r="FO82" s="198"/>
      <c r="FP82" s="198"/>
      <c r="FQ82" s="198"/>
      <c r="FR82" s="198"/>
      <c r="FS82" s="198"/>
      <c r="FT82" s="198"/>
      <c r="FU82" s="198"/>
      <c r="FV82" s="198"/>
      <c r="FW82" s="198"/>
      <c r="FX82" s="198"/>
      <c r="FY82" s="198"/>
      <c r="FZ82" s="198"/>
      <c r="GA82" s="198"/>
      <c r="GB82" s="198"/>
      <c r="GC82" s="198"/>
      <c r="GD82" s="198"/>
      <c r="GE82" s="198"/>
      <c r="GF82" s="198"/>
      <c r="GG82" s="198"/>
      <c r="GH82" s="198"/>
      <c r="GI82" s="198"/>
      <c r="GJ82" s="198"/>
    </row>
    <row r="83" spans="1:192" x14ac:dyDescent="0.25">
      <c r="D83" s="21"/>
    </row>
    <row r="84" spans="1:192" x14ac:dyDescent="0.25">
      <c r="D84" s="21"/>
      <c r="E84" s="453" t="str">
        <f xml:space="preserve"> Solve!E$41</f>
        <v>Debt repayment amount - all tranche active - Paste</v>
      </c>
      <c r="F84" s="453">
        <f xml:space="preserve"> Solve!F$41</f>
        <v>43063.023951742995</v>
      </c>
      <c r="G84" s="453" t="str">
        <f xml:space="preserve"> Solve!G$41</f>
        <v>$ 000s</v>
      </c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  <c r="BE84" s="131"/>
      <c r="BF84" s="131"/>
      <c r="BG84" s="131"/>
      <c r="BH84" s="131"/>
      <c r="BI84" s="131"/>
      <c r="BJ84" s="131"/>
      <c r="BK84" s="131"/>
      <c r="BL84" s="131"/>
      <c r="BM84" s="131"/>
      <c r="BN84" s="131"/>
      <c r="BO84" s="131"/>
      <c r="BP84" s="131"/>
      <c r="BQ84" s="131"/>
      <c r="BR84" s="131"/>
      <c r="BS84" s="131"/>
      <c r="BT84" s="131"/>
      <c r="BU84" s="131"/>
      <c r="BV84" s="131"/>
      <c r="BW84" s="131"/>
      <c r="BX84" s="131"/>
      <c r="BY84" s="131"/>
      <c r="BZ84" s="131"/>
      <c r="CA84" s="131"/>
      <c r="CB84" s="131"/>
      <c r="CC84" s="131"/>
      <c r="CD84" s="131"/>
      <c r="CE84" s="131"/>
      <c r="CF84" s="131"/>
      <c r="CG84" s="131"/>
      <c r="CH84" s="131"/>
      <c r="CI84" s="131"/>
      <c r="CJ84" s="131"/>
      <c r="CK84" s="131"/>
      <c r="CL84" s="131"/>
      <c r="CM84" s="131"/>
      <c r="CN84" s="131"/>
      <c r="CO84" s="131"/>
      <c r="CP84" s="131"/>
      <c r="CQ84" s="131"/>
      <c r="CR84" s="131"/>
      <c r="CS84" s="131"/>
      <c r="CT84" s="131"/>
      <c r="CU84" s="131"/>
      <c r="CV84" s="131"/>
      <c r="CW84" s="131"/>
      <c r="CX84" s="131"/>
      <c r="CY84" s="131"/>
      <c r="CZ84" s="131"/>
      <c r="DA84" s="131"/>
      <c r="DB84" s="131"/>
      <c r="DC84" s="131"/>
      <c r="DD84" s="131"/>
      <c r="DE84" s="131"/>
      <c r="DF84" s="131"/>
      <c r="DG84" s="131"/>
      <c r="DH84" s="131"/>
      <c r="DI84" s="131"/>
      <c r="DJ84" s="131"/>
      <c r="DK84" s="131"/>
      <c r="DL84" s="131"/>
      <c r="DM84" s="131"/>
      <c r="DN84" s="131"/>
      <c r="DO84" s="131"/>
      <c r="DP84" s="131"/>
      <c r="DQ84" s="131"/>
      <c r="DR84" s="131"/>
      <c r="DS84" s="131"/>
      <c r="DT84" s="131"/>
      <c r="DU84" s="131"/>
      <c r="DV84" s="131"/>
      <c r="DW84" s="131"/>
      <c r="DX84" s="131"/>
      <c r="DY84" s="131"/>
      <c r="DZ84" s="131"/>
      <c r="EA84" s="131"/>
      <c r="EB84" s="131"/>
      <c r="EC84" s="131"/>
      <c r="ED84" s="131"/>
      <c r="EE84" s="131"/>
      <c r="EF84" s="131"/>
      <c r="EG84" s="131"/>
      <c r="EH84" s="131"/>
      <c r="EI84" s="131"/>
      <c r="EJ84" s="131"/>
      <c r="EK84" s="131"/>
      <c r="EL84" s="131"/>
      <c r="EM84" s="131"/>
      <c r="EN84" s="131"/>
      <c r="EO84" s="131"/>
      <c r="EP84" s="131"/>
      <c r="EQ84" s="131"/>
      <c r="ER84" s="131"/>
      <c r="ES84" s="131"/>
      <c r="ET84" s="131"/>
      <c r="EU84" s="131"/>
      <c r="EV84" s="131"/>
      <c r="EW84" s="131"/>
      <c r="EX84" s="131"/>
      <c r="EY84" s="131"/>
      <c r="EZ84" s="131"/>
      <c r="FA84" s="131"/>
      <c r="FB84" s="131"/>
      <c r="FC84" s="131"/>
      <c r="FD84" s="131"/>
      <c r="FE84" s="131"/>
      <c r="FF84" s="131"/>
      <c r="FG84" s="131"/>
      <c r="FH84" s="131"/>
      <c r="FI84" s="131"/>
      <c r="FJ84" s="131"/>
      <c r="FK84" s="131"/>
      <c r="FL84" s="131"/>
      <c r="FM84" s="131"/>
      <c r="FN84" s="131"/>
      <c r="FO84" s="131"/>
      <c r="FP84" s="131"/>
      <c r="FQ84" s="131"/>
      <c r="FR84" s="131"/>
      <c r="FS84" s="131"/>
      <c r="FT84" s="131"/>
      <c r="FU84" s="131"/>
      <c r="FV84" s="131"/>
      <c r="FW84" s="131"/>
      <c r="FX84" s="131"/>
      <c r="FY84" s="131"/>
      <c r="FZ84" s="131"/>
      <c r="GA84" s="131"/>
      <c r="GB84" s="131"/>
      <c r="GC84" s="131"/>
      <c r="GD84" s="131"/>
      <c r="GE84" s="131"/>
      <c r="GF84" s="131"/>
      <c r="GG84" s="131"/>
      <c r="GH84" s="131"/>
      <c r="GI84" s="131"/>
      <c r="GJ84" s="131"/>
    </row>
    <row r="85" spans="1:192" x14ac:dyDescent="0.25">
      <c r="D85" s="21"/>
      <c r="E85" s="453" t="str">
        <f xml:space="preserve"> ConFin!E$98</f>
        <v>Sum of construction debt drawdown - T1</v>
      </c>
      <c r="F85" s="453">
        <f xml:space="preserve"> ConFin!F$98</f>
        <v>35244.487960064216</v>
      </c>
      <c r="G85" s="453" t="str">
        <f xml:space="preserve"> ConFin!G$98</f>
        <v>$ 000s</v>
      </c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2"/>
      <c r="CT85" s="32"/>
      <c r="CU85" s="32"/>
      <c r="CV85" s="32"/>
      <c r="CW85" s="32"/>
      <c r="CX85" s="32"/>
      <c r="CY85" s="32"/>
      <c r="CZ85" s="32"/>
      <c r="DA85" s="32"/>
      <c r="DB85" s="32"/>
      <c r="DC85" s="32"/>
      <c r="DD85" s="32"/>
      <c r="DE85" s="32"/>
      <c r="DF85" s="32"/>
      <c r="DG85" s="32"/>
      <c r="DH85" s="32"/>
      <c r="DI85" s="32"/>
      <c r="DJ85" s="32"/>
      <c r="DK85" s="32"/>
      <c r="DL85" s="32"/>
      <c r="DM85" s="32"/>
      <c r="DN85" s="32"/>
      <c r="DO85" s="32"/>
      <c r="DP85" s="32"/>
      <c r="DQ85" s="32"/>
      <c r="DR85" s="32"/>
      <c r="DS85" s="32"/>
      <c r="DT85" s="32"/>
      <c r="DU85" s="32"/>
      <c r="DV85" s="32"/>
      <c r="DW85" s="32"/>
      <c r="DX85" s="32"/>
      <c r="DY85" s="32"/>
      <c r="DZ85" s="32"/>
      <c r="EA85" s="32"/>
      <c r="EB85" s="32"/>
      <c r="EC85" s="32"/>
      <c r="ED85" s="32"/>
      <c r="EE85" s="32"/>
      <c r="EF85" s="32"/>
      <c r="EG85" s="32"/>
      <c r="EH85" s="32"/>
      <c r="EI85" s="32"/>
      <c r="EJ85" s="32"/>
      <c r="EK85" s="32"/>
      <c r="EL85" s="32"/>
      <c r="EM85" s="32"/>
      <c r="EN85" s="32"/>
      <c r="EO85" s="32"/>
      <c r="EP85" s="32"/>
      <c r="EQ85" s="32"/>
      <c r="ER85" s="32"/>
      <c r="ES85" s="32"/>
      <c r="ET85" s="32"/>
      <c r="EU85" s="32"/>
      <c r="EV85" s="32"/>
      <c r="EW85" s="32"/>
      <c r="EX85" s="32"/>
      <c r="EY85" s="32"/>
      <c r="EZ85" s="32"/>
      <c r="FA85" s="32"/>
      <c r="FB85" s="32"/>
      <c r="FC85" s="32"/>
      <c r="FD85" s="32"/>
      <c r="FE85" s="32"/>
      <c r="FF85" s="32"/>
      <c r="FG85" s="32"/>
      <c r="FH85" s="32"/>
      <c r="FI85" s="32"/>
      <c r="FJ85" s="32"/>
      <c r="FK85" s="32"/>
      <c r="FL85" s="32"/>
      <c r="FM85" s="32"/>
      <c r="FN85" s="32"/>
      <c r="FO85" s="32"/>
      <c r="FP85" s="32"/>
      <c r="FQ85" s="32"/>
      <c r="FR85" s="32"/>
      <c r="FS85" s="32"/>
      <c r="FT85" s="32"/>
      <c r="FU85" s="32"/>
      <c r="FV85" s="32"/>
      <c r="FW85" s="32"/>
      <c r="FX85" s="32"/>
      <c r="FY85" s="32"/>
      <c r="FZ85" s="32"/>
      <c r="GA85" s="32"/>
      <c r="GB85" s="32"/>
      <c r="GC85" s="32"/>
      <c r="GD85" s="32"/>
      <c r="GE85" s="32"/>
      <c r="GF85" s="32"/>
      <c r="GG85" s="32"/>
      <c r="GH85" s="32"/>
      <c r="GI85" s="32"/>
      <c r="GJ85" s="32"/>
    </row>
    <row r="86" spans="1:192" x14ac:dyDescent="0.25">
      <c r="D86" s="21"/>
      <c r="E86" s="63" t="str">
        <f t="shared" ref="E86:G86" si="60" xml:space="preserve"> E$75</f>
        <v>Debt repayment period duration - all tranches active</v>
      </c>
      <c r="F86" s="63">
        <f t="shared" si="60"/>
        <v>40</v>
      </c>
      <c r="G86" s="63" t="str">
        <f t="shared" si="60"/>
        <v>periods</v>
      </c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  <c r="BE86" s="131"/>
      <c r="BF86" s="131"/>
      <c r="BG86" s="131"/>
      <c r="BH86" s="131"/>
      <c r="BI86" s="131"/>
      <c r="BJ86" s="131"/>
      <c r="BK86" s="131"/>
      <c r="BL86" s="131"/>
      <c r="BM86" s="131"/>
      <c r="BN86" s="131"/>
      <c r="BO86" s="131"/>
      <c r="BP86" s="131"/>
      <c r="BQ86" s="131"/>
      <c r="BR86" s="131"/>
      <c r="BS86" s="131"/>
      <c r="BT86" s="131"/>
      <c r="BU86" s="131"/>
      <c r="BV86" s="131"/>
      <c r="BW86" s="131"/>
      <c r="BX86" s="131"/>
      <c r="BY86" s="131"/>
      <c r="BZ86" s="131"/>
      <c r="CA86" s="131"/>
      <c r="CB86" s="131"/>
      <c r="CC86" s="131"/>
      <c r="CD86" s="131"/>
      <c r="CE86" s="131"/>
      <c r="CF86" s="131"/>
      <c r="CG86" s="131"/>
      <c r="CH86" s="131"/>
      <c r="CI86" s="131"/>
      <c r="CJ86" s="131"/>
      <c r="CK86" s="131"/>
      <c r="CL86" s="131"/>
      <c r="CM86" s="131"/>
      <c r="CN86" s="131"/>
      <c r="CO86" s="131"/>
      <c r="CP86" s="131"/>
      <c r="CQ86" s="131"/>
      <c r="CR86" s="131"/>
      <c r="CS86" s="131"/>
      <c r="CT86" s="131"/>
      <c r="CU86" s="131"/>
      <c r="CV86" s="131"/>
      <c r="CW86" s="131"/>
      <c r="CX86" s="131"/>
      <c r="CY86" s="131"/>
      <c r="CZ86" s="131"/>
      <c r="DA86" s="131"/>
      <c r="DB86" s="131"/>
      <c r="DC86" s="131"/>
      <c r="DD86" s="131"/>
      <c r="DE86" s="131"/>
      <c r="DF86" s="131"/>
      <c r="DG86" s="131"/>
      <c r="DH86" s="131"/>
      <c r="DI86" s="131"/>
      <c r="DJ86" s="131"/>
      <c r="DK86" s="131"/>
      <c r="DL86" s="131"/>
      <c r="DM86" s="131"/>
      <c r="DN86" s="131"/>
      <c r="DO86" s="131"/>
      <c r="DP86" s="131"/>
      <c r="DQ86" s="131"/>
      <c r="DR86" s="131"/>
      <c r="DS86" s="131"/>
      <c r="DT86" s="131"/>
      <c r="DU86" s="131"/>
      <c r="DV86" s="131"/>
      <c r="DW86" s="131"/>
      <c r="DX86" s="131"/>
      <c r="DY86" s="131"/>
      <c r="DZ86" s="131"/>
      <c r="EA86" s="131"/>
      <c r="EB86" s="131"/>
      <c r="EC86" s="131"/>
      <c r="ED86" s="131"/>
      <c r="EE86" s="131"/>
      <c r="EF86" s="131"/>
      <c r="EG86" s="131"/>
      <c r="EH86" s="131"/>
      <c r="EI86" s="131"/>
      <c r="EJ86" s="131"/>
      <c r="EK86" s="131"/>
      <c r="EL86" s="131"/>
      <c r="EM86" s="131"/>
      <c r="EN86" s="131"/>
      <c r="EO86" s="131"/>
      <c r="EP86" s="131"/>
      <c r="EQ86" s="131"/>
      <c r="ER86" s="131"/>
      <c r="ES86" s="131"/>
      <c r="ET86" s="131"/>
      <c r="EU86" s="131"/>
      <c r="EV86" s="131"/>
      <c r="EW86" s="131"/>
      <c r="EX86" s="131"/>
      <c r="EY86" s="131"/>
      <c r="EZ86" s="131"/>
      <c r="FA86" s="131"/>
      <c r="FB86" s="131"/>
      <c r="FC86" s="131"/>
      <c r="FD86" s="131"/>
      <c r="FE86" s="131"/>
      <c r="FF86" s="131"/>
      <c r="FG86" s="131"/>
      <c r="FH86" s="131"/>
      <c r="FI86" s="131"/>
      <c r="FJ86" s="131"/>
      <c r="FK86" s="131"/>
      <c r="FL86" s="131"/>
      <c r="FM86" s="131"/>
      <c r="FN86" s="131"/>
      <c r="FO86" s="131"/>
      <c r="FP86" s="131"/>
      <c r="FQ86" s="131"/>
      <c r="FR86" s="131"/>
      <c r="FS86" s="131"/>
      <c r="FT86" s="131"/>
      <c r="FU86" s="131"/>
      <c r="FV86" s="131"/>
      <c r="FW86" s="131"/>
      <c r="FX86" s="131"/>
      <c r="FY86" s="131"/>
      <c r="FZ86" s="131"/>
      <c r="GA86" s="131"/>
      <c r="GB86" s="131"/>
      <c r="GC86" s="131"/>
      <c r="GD86" s="131"/>
      <c r="GE86" s="131"/>
      <c r="GF86" s="131"/>
      <c r="GG86" s="131"/>
      <c r="GH86" s="131"/>
      <c r="GI86" s="131"/>
      <c r="GJ86" s="131"/>
    </row>
    <row r="87" spans="1:192" x14ac:dyDescent="0.25">
      <c r="D87" s="21"/>
      <c r="E87" s="200" t="str">
        <f xml:space="preserve"> Time!E$141</f>
        <v>Senior debt repayment period total - T1</v>
      </c>
      <c r="F87" s="200">
        <f xml:space="preserve"> Time!F$141</f>
        <v>40</v>
      </c>
      <c r="G87" s="200" t="str">
        <f xml:space="preserve"> Time!G$141</f>
        <v>periods</v>
      </c>
      <c r="H87" s="32"/>
      <c r="I87" s="32"/>
      <c r="J87" s="668"/>
      <c r="K87" s="668"/>
      <c r="L87" s="668"/>
      <c r="M87" s="668"/>
      <c r="N87" s="668"/>
      <c r="O87" s="668"/>
      <c r="P87" s="668"/>
      <c r="Q87" s="668"/>
      <c r="R87" s="668"/>
      <c r="S87" s="668"/>
      <c r="T87" s="668"/>
      <c r="U87" s="668"/>
      <c r="V87" s="668"/>
      <c r="W87" s="668"/>
      <c r="X87" s="668"/>
      <c r="Y87" s="668"/>
      <c r="Z87" s="668"/>
      <c r="AA87" s="668"/>
      <c r="AB87" s="668"/>
      <c r="AC87" s="668"/>
      <c r="AD87" s="668"/>
      <c r="AE87" s="668"/>
      <c r="AF87" s="668"/>
      <c r="AG87" s="668"/>
      <c r="AH87" s="668"/>
      <c r="AI87" s="668"/>
      <c r="AJ87" s="668"/>
      <c r="AK87" s="668"/>
      <c r="AL87" s="668"/>
      <c r="AM87" s="668"/>
      <c r="AN87" s="668"/>
      <c r="AO87" s="668"/>
      <c r="AP87" s="668"/>
      <c r="AQ87" s="668"/>
      <c r="AR87" s="668"/>
      <c r="AS87" s="668"/>
      <c r="AT87" s="668"/>
      <c r="AU87" s="668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68"/>
      <c r="BQ87" s="668"/>
      <c r="BR87" s="668"/>
      <c r="BS87" s="668"/>
      <c r="BT87" s="668"/>
      <c r="BU87" s="668"/>
      <c r="BV87" s="668"/>
      <c r="BW87" s="668"/>
      <c r="BX87" s="668"/>
      <c r="BY87" s="668"/>
      <c r="BZ87" s="668"/>
      <c r="CA87" s="668"/>
      <c r="CB87" s="668"/>
      <c r="CC87" s="668"/>
      <c r="CD87" s="668"/>
      <c r="CE87" s="668"/>
      <c r="CF87" s="668"/>
      <c r="CG87" s="668"/>
      <c r="CH87" s="668"/>
      <c r="CI87" s="668"/>
      <c r="CJ87" s="668"/>
      <c r="CK87" s="668"/>
      <c r="CL87" s="668"/>
      <c r="CM87" s="668"/>
      <c r="CN87" s="668"/>
      <c r="CO87" s="668"/>
      <c r="CP87" s="668"/>
      <c r="CQ87" s="668"/>
      <c r="CR87" s="668"/>
      <c r="CS87" s="668"/>
      <c r="CT87" s="668"/>
      <c r="CU87" s="668"/>
      <c r="CV87" s="668"/>
      <c r="CW87" s="668"/>
      <c r="CX87" s="668"/>
      <c r="CY87" s="668"/>
      <c r="CZ87" s="668"/>
      <c r="DA87" s="668"/>
      <c r="DB87" s="668"/>
      <c r="DC87" s="668"/>
      <c r="DD87" s="668"/>
      <c r="DE87" s="668"/>
      <c r="DF87" s="668"/>
      <c r="DG87" s="668"/>
      <c r="DH87" s="668"/>
      <c r="DI87" s="668"/>
      <c r="DJ87" s="668"/>
      <c r="DK87" s="668"/>
      <c r="DL87" s="668"/>
      <c r="DM87" s="668"/>
      <c r="DN87" s="668"/>
      <c r="DO87" s="668"/>
      <c r="DP87" s="668"/>
      <c r="DQ87" s="668"/>
      <c r="DR87" s="668"/>
      <c r="DS87" s="668"/>
      <c r="DT87" s="668"/>
      <c r="DU87" s="668"/>
      <c r="DV87" s="668"/>
      <c r="DW87" s="668"/>
      <c r="DX87" s="668"/>
      <c r="DY87" s="668"/>
      <c r="DZ87" s="668"/>
      <c r="EA87" s="668"/>
      <c r="EB87" s="668"/>
      <c r="EC87" s="668"/>
      <c r="ED87" s="668"/>
      <c r="EE87" s="668"/>
      <c r="EF87" s="668"/>
      <c r="EG87" s="668"/>
      <c r="EH87" s="668"/>
      <c r="EI87" s="668"/>
      <c r="EJ87" s="668"/>
      <c r="EK87" s="668"/>
      <c r="EL87" s="668"/>
      <c r="EM87" s="668"/>
      <c r="EN87" s="668"/>
      <c r="EO87" s="668"/>
      <c r="EP87" s="668"/>
      <c r="EQ87" s="668"/>
      <c r="ER87" s="668"/>
      <c r="ES87" s="668"/>
      <c r="ET87" s="668"/>
      <c r="EU87" s="668"/>
      <c r="EV87" s="668"/>
      <c r="EW87" s="668"/>
      <c r="EX87" s="668"/>
      <c r="EY87" s="668"/>
      <c r="EZ87" s="668"/>
      <c r="FA87" s="668"/>
      <c r="FB87" s="668"/>
      <c r="FC87" s="668"/>
      <c r="FD87" s="668"/>
      <c r="FE87" s="668"/>
      <c r="FF87" s="668"/>
      <c r="FG87" s="668"/>
      <c r="FH87" s="668"/>
      <c r="FI87" s="668"/>
      <c r="FJ87" s="668"/>
      <c r="FK87" s="668"/>
      <c r="FL87" s="668"/>
      <c r="FM87" s="668"/>
      <c r="FN87" s="668"/>
      <c r="FO87" s="668"/>
      <c r="FP87" s="668"/>
      <c r="FQ87" s="668"/>
      <c r="FR87" s="668"/>
      <c r="FS87" s="668"/>
      <c r="FT87" s="668"/>
      <c r="FU87" s="668"/>
      <c r="FV87" s="668"/>
      <c r="FW87" s="668"/>
      <c r="FX87" s="668"/>
      <c r="FY87" s="668"/>
      <c r="FZ87" s="668"/>
      <c r="GA87" s="668"/>
      <c r="GB87" s="668"/>
      <c r="GC87" s="668"/>
      <c r="GD87" s="668"/>
      <c r="GE87" s="668"/>
      <c r="GF87" s="668"/>
      <c r="GG87" s="668"/>
      <c r="GH87" s="668"/>
      <c r="GI87" s="668"/>
      <c r="GJ87" s="668"/>
    </row>
    <row r="88" spans="1:192" x14ac:dyDescent="0.25">
      <c r="D88" s="21"/>
      <c r="E88" s="32" t="s">
        <v>699</v>
      </c>
      <c r="F88" s="668">
        <f xml:space="preserve"> IF(F87 &gt; F86, 0, IF(F84 &gt; 0, MAX(0, F85 / F84), 0))</f>
        <v>0.81843968968736758</v>
      </c>
      <c r="G88" s="32" t="s">
        <v>104</v>
      </c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  <c r="CS88" s="32"/>
      <c r="CT88" s="32"/>
      <c r="CU88" s="32"/>
      <c r="CV88" s="32"/>
      <c r="CW88" s="32"/>
      <c r="CX88" s="32"/>
      <c r="CY88" s="32"/>
      <c r="CZ88" s="32"/>
      <c r="DA88" s="32"/>
      <c r="DB88" s="32"/>
      <c r="DC88" s="32"/>
      <c r="DD88" s="32"/>
      <c r="DE88" s="32"/>
      <c r="DF88" s="32"/>
      <c r="DG88" s="32"/>
      <c r="DH88" s="32"/>
      <c r="DI88" s="32"/>
      <c r="DJ88" s="32"/>
      <c r="DK88" s="32"/>
      <c r="DL88" s="32"/>
      <c r="DM88" s="32"/>
      <c r="DN88" s="32"/>
      <c r="DO88" s="32"/>
      <c r="DP88" s="32"/>
      <c r="DQ88" s="32"/>
      <c r="DR88" s="32"/>
      <c r="DS88" s="32"/>
      <c r="DT88" s="32"/>
      <c r="DU88" s="32"/>
      <c r="DV88" s="32"/>
      <c r="DW88" s="32"/>
      <c r="DX88" s="32"/>
      <c r="DY88" s="32"/>
      <c r="DZ88" s="32"/>
      <c r="EA88" s="32"/>
      <c r="EB88" s="32"/>
      <c r="EC88" s="32"/>
      <c r="ED88" s="32"/>
      <c r="EE88" s="32"/>
      <c r="EF88" s="32"/>
      <c r="EG88" s="32"/>
      <c r="EH88" s="32"/>
      <c r="EI88" s="32"/>
      <c r="EJ88" s="32"/>
      <c r="EK88" s="32"/>
      <c r="EL88" s="32"/>
      <c r="EM88" s="32"/>
      <c r="EN88" s="32"/>
      <c r="EO88" s="32"/>
      <c r="EP88" s="32"/>
      <c r="EQ88" s="32"/>
      <c r="ER88" s="32"/>
      <c r="ES88" s="32"/>
      <c r="ET88" s="32"/>
      <c r="EU88" s="32"/>
      <c r="EV88" s="32"/>
      <c r="EW88" s="32"/>
      <c r="EX88" s="32"/>
      <c r="EY88" s="32"/>
      <c r="EZ88" s="32"/>
      <c r="FA88" s="32"/>
      <c r="FB88" s="32"/>
      <c r="FC88" s="32"/>
      <c r="FD88" s="32"/>
      <c r="FE88" s="32"/>
      <c r="FF88" s="32"/>
      <c r="FG88" s="32"/>
      <c r="FH88" s="32"/>
      <c r="FI88" s="32"/>
      <c r="FJ88" s="32"/>
      <c r="FK88" s="32"/>
      <c r="FL88" s="32"/>
      <c r="FM88" s="32"/>
      <c r="FN88" s="32"/>
      <c r="FO88" s="32"/>
      <c r="FP88" s="32"/>
      <c r="FQ88" s="32"/>
      <c r="FR88" s="32"/>
      <c r="FS88" s="32"/>
      <c r="FT88" s="32"/>
      <c r="FU88" s="32"/>
      <c r="FV88" s="32"/>
      <c r="FW88" s="32"/>
      <c r="FX88" s="32"/>
      <c r="FY88" s="32"/>
      <c r="FZ88" s="32"/>
      <c r="GA88" s="32"/>
      <c r="GB88" s="32"/>
      <c r="GC88" s="32"/>
      <c r="GD88" s="32"/>
      <c r="GE88" s="32"/>
      <c r="GF88" s="32"/>
      <c r="GG88" s="32"/>
      <c r="GH88" s="32"/>
      <c r="GI88" s="32"/>
      <c r="GJ88" s="32"/>
    </row>
    <row r="89" spans="1:192" x14ac:dyDescent="0.25">
      <c r="D89" s="21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  <c r="DK89" s="32"/>
      <c r="DL89" s="32"/>
      <c r="DM89" s="32"/>
      <c r="DN89" s="32"/>
      <c r="DO89" s="32"/>
      <c r="DP89" s="32"/>
      <c r="DQ89" s="32"/>
      <c r="DR89" s="32"/>
      <c r="DS89" s="32"/>
      <c r="DT89" s="32"/>
      <c r="DU89" s="32"/>
      <c r="DV89" s="32"/>
      <c r="DW89" s="32"/>
      <c r="DX89" s="32"/>
      <c r="DY89" s="32"/>
      <c r="DZ89" s="32"/>
      <c r="EA89" s="32"/>
      <c r="EB89" s="32"/>
      <c r="EC89" s="32"/>
      <c r="ED89" s="32"/>
      <c r="EE89" s="32"/>
      <c r="EF89" s="32"/>
      <c r="EG89" s="32"/>
      <c r="EH89" s="32"/>
      <c r="EI89" s="32"/>
      <c r="EJ89" s="32"/>
      <c r="EK89" s="32"/>
      <c r="EL89" s="32"/>
      <c r="EM89" s="32"/>
      <c r="EN89" s="32"/>
      <c r="EO89" s="32"/>
      <c r="EP89" s="32"/>
      <c r="EQ89" s="32"/>
      <c r="ER89" s="32"/>
      <c r="ES89" s="32"/>
      <c r="ET89" s="32"/>
      <c r="EU89" s="32"/>
      <c r="EV89" s="32"/>
      <c r="EW89" s="32"/>
      <c r="EX89" s="32"/>
      <c r="EY89" s="32"/>
      <c r="EZ89" s="32"/>
      <c r="FA89" s="32"/>
      <c r="FB89" s="32"/>
      <c r="FC89" s="32"/>
      <c r="FD89" s="32"/>
      <c r="FE89" s="32"/>
      <c r="FF89" s="32"/>
      <c r="FG89" s="32"/>
      <c r="FH89" s="32"/>
      <c r="FI89" s="32"/>
      <c r="FJ89" s="32"/>
      <c r="FK89" s="32"/>
      <c r="FL89" s="32"/>
      <c r="FM89" s="32"/>
      <c r="FN89" s="32"/>
      <c r="FO89" s="32"/>
      <c r="FP89" s="32"/>
      <c r="FQ89" s="32"/>
      <c r="FR89" s="32"/>
      <c r="FS89" s="32"/>
      <c r="FT89" s="32"/>
      <c r="FU89" s="32"/>
      <c r="FV89" s="32"/>
      <c r="FW89" s="32"/>
      <c r="FX89" s="32"/>
      <c r="FY89" s="32"/>
      <c r="FZ89" s="32"/>
      <c r="GA89" s="32"/>
      <c r="GB89" s="32"/>
      <c r="GC89" s="32"/>
      <c r="GD89" s="32"/>
      <c r="GE89" s="32"/>
      <c r="GF89" s="32"/>
      <c r="GG89" s="32"/>
      <c r="GH89" s="32"/>
      <c r="GI89" s="32"/>
      <c r="GJ89" s="32"/>
    </row>
    <row r="90" spans="1:192" x14ac:dyDescent="0.25">
      <c r="D90" s="21"/>
      <c r="E90" s="453" t="str">
        <f xml:space="preserve"> Solve!E$41</f>
        <v>Debt repayment amount - all tranche active - Paste</v>
      </c>
      <c r="F90" s="453">
        <f xml:space="preserve"> Solve!F$41</f>
        <v>43063.023951742995</v>
      </c>
      <c r="G90" s="453" t="str">
        <f xml:space="preserve"> Solve!G$41</f>
        <v>$ 000s</v>
      </c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  <c r="BE90" s="131"/>
      <c r="BF90" s="131"/>
      <c r="BG90" s="131"/>
      <c r="BH90" s="131"/>
      <c r="BI90" s="131"/>
      <c r="BJ90" s="131"/>
      <c r="BK90" s="131"/>
      <c r="BL90" s="131"/>
      <c r="BM90" s="131"/>
      <c r="BN90" s="131"/>
      <c r="BO90" s="131"/>
      <c r="BP90" s="131"/>
      <c r="BQ90" s="131"/>
      <c r="BR90" s="131"/>
      <c r="BS90" s="131"/>
      <c r="BT90" s="131"/>
      <c r="BU90" s="131"/>
      <c r="BV90" s="131"/>
      <c r="BW90" s="131"/>
      <c r="BX90" s="131"/>
      <c r="BY90" s="131"/>
      <c r="BZ90" s="131"/>
      <c r="CA90" s="131"/>
      <c r="CB90" s="131"/>
      <c r="CC90" s="131"/>
      <c r="CD90" s="131"/>
      <c r="CE90" s="131"/>
      <c r="CF90" s="131"/>
      <c r="CG90" s="131"/>
      <c r="CH90" s="131"/>
      <c r="CI90" s="131"/>
      <c r="CJ90" s="131"/>
      <c r="CK90" s="131"/>
      <c r="CL90" s="131"/>
      <c r="CM90" s="131"/>
      <c r="CN90" s="131"/>
      <c r="CO90" s="131"/>
      <c r="CP90" s="131"/>
      <c r="CQ90" s="131"/>
      <c r="CR90" s="131"/>
      <c r="CS90" s="131"/>
      <c r="CT90" s="131"/>
      <c r="CU90" s="131"/>
      <c r="CV90" s="131"/>
      <c r="CW90" s="131"/>
      <c r="CX90" s="131"/>
      <c r="CY90" s="131"/>
      <c r="CZ90" s="131"/>
      <c r="DA90" s="131"/>
      <c r="DB90" s="131"/>
      <c r="DC90" s="131"/>
      <c r="DD90" s="131"/>
      <c r="DE90" s="131"/>
      <c r="DF90" s="131"/>
      <c r="DG90" s="131"/>
      <c r="DH90" s="131"/>
      <c r="DI90" s="131"/>
      <c r="DJ90" s="131"/>
      <c r="DK90" s="131"/>
      <c r="DL90" s="131"/>
      <c r="DM90" s="131"/>
      <c r="DN90" s="131"/>
      <c r="DO90" s="131"/>
      <c r="DP90" s="131"/>
      <c r="DQ90" s="131"/>
      <c r="DR90" s="131"/>
      <c r="DS90" s="131"/>
      <c r="DT90" s="131"/>
      <c r="DU90" s="131"/>
      <c r="DV90" s="131"/>
      <c r="DW90" s="131"/>
      <c r="DX90" s="131"/>
      <c r="DY90" s="131"/>
      <c r="DZ90" s="131"/>
      <c r="EA90" s="131"/>
      <c r="EB90" s="131"/>
      <c r="EC90" s="131"/>
      <c r="ED90" s="131"/>
      <c r="EE90" s="131"/>
      <c r="EF90" s="131"/>
      <c r="EG90" s="131"/>
      <c r="EH90" s="131"/>
      <c r="EI90" s="131"/>
      <c r="EJ90" s="131"/>
      <c r="EK90" s="131"/>
      <c r="EL90" s="131"/>
      <c r="EM90" s="131"/>
      <c r="EN90" s="131"/>
      <c r="EO90" s="131"/>
      <c r="EP90" s="131"/>
      <c r="EQ90" s="131"/>
      <c r="ER90" s="131"/>
      <c r="ES90" s="131"/>
      <c r="ET90" s="131"/>
      <c r="EU90" s="131"/>
      <c r="EV90" s="131"/>
      <c r="EW90" s="131"/>
      <c r="EX90" s="131"/>
      <c r="EY90" s="131"/>
      <c r="EZ90" s="131"/>
      <c r="FA90" s="131"/>
      <c r="FB90" s="131"/>
      <c r="FC90" s="131"/>
      <c r="FD90" s="131"/>
      <c r="FE90" s="131"/>
      <c r="FF90" s="131"/>
      <c r="FG90" s="131"/>
      <c r="FH90" s="131"/>
      <c r="FI90" s="131"/>
      <c r="FJ90" s="131"/>
      <c r="FK90" s="131"/>
      <c r="FL90" s="131"/>
      <c r="FM90" s="131"/>
      <c r="FN90" s="131"/>
      <c r="FO90" s="131"/>
      <c r="FP90" s="131"/>
      <c r="FQ90" s="131"/>
      <c r="FR90" s="131"/>
      <c r="FS90" s="131"/>
      <c r="FT90" s="131"/>
      <c r="FU90" s="131"/>
      <c r="FV90" s="131"/>
      <c r="FW90" s="131"/>
      <c r="FX90" s="131"/>
      <c r="FY90" s="131"/>
      <c r="FZ90" s="131"/>
      <c r="GA90" s="131"/>
      <c r="GB90" s="131"/>
      <c r="GC90" s="131"/>
      <c r="GD90" s="131"/>
      <c r="GE90" s="131"/>
      <c r="GF90" s="131"/>
      <c r="GG90" s="131"/>
      <c r="GH90" s="131"/>
      <c r="GI90" s="131"/>
      <c r="GJ90" s="131"/>
    </row>
    <row r="91" spans="1:192" x14ac:dyDescent="0.25">
      <c r="D91" s="21"/>
      <c r="E91" s="453" t="str">
        <f xml:space="preserve"> ConFin!E$114</f>
        <v>Sum of construction debt drawdown - T2</v>
      </c>
      <c r="F91" s="453">
        <f xml:space="preserve"> ConFin!F$114</f>
        <v>18977.801209265344</v>
      </c>
      <c r="G91" s="453" t="str">
        <f xml:space="preserve"> ConFin!G$114</f>
        <v>$ 000s</v>
      </c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  <c r="CS91" s="32"/>
      <c r="CT91" s="32"/>
      <c r="CU91" s="32"/>
      <c r="CV91" s="32"/>
      <c r="CW91" s="32"/>
      <c r="CX91" s="32"/>
      <c r="CY91" s="32"/>
      <c r="CZ91" s="32"/>
      <c r="DA91" s="32"/>
      <c r="DB91" s="32"/>
      <c r="DC91" s="32"/>
      <c r="DD91" s="32"/>
      <c r="DE91" s="32"/>
      <c r="DF91" s="32"/>
      <c r="DG91" s="32"/>
      <c r="DH91" s="32"/>
      <c r="DI91" s="32"/>
      <c r="DJ91" s="32"/>
      <c r="DK91" s="32"/>
      <c r="DL91" s="32"/>
      <c r="DM91" s="32"/>
      <c r="DN91" s="32"/>
      <c r="DO91" s="32"/>
      <c r="DP91" s="32"/>
      <c r="DQ91" s="32"/>
      <c r="DR91" s="32"/>
      <c r="DS91" s="32"/>
      <c r="DT91" s="32"/>
      <c r="DU91" s="32"/>
      <c r="DV91" s="32"/>
      <c r="DW91" s="32"/>
      <c r="DX91" s="32"/>
      <c r="DY91" s="32"/>
      <c r="DZ91" s="32"/>
      <c r="EA91" s="32"/>
      <c r="EB91" s="32"/>
      <c r="EC91" s="32"/>
      <c r="ED91" s="32"/>
      <c r="EE91" s="32"/>
      <c r="EF91" s="32"/>
      <c r="EG91" s="32"/>
      <c r="EH91" s="32"/>
      <c r="EI91" s="32"/>
      <c r="EJ91" s="32"/>
      <c r="EK91" s="32"/>
      <c r="EL91" s="32"/>
      <c r="EM91" s="32"/>
      <c r="EN91" s="32"/>
      <c r="EO91" s="32"/>
      <c r="EP91" s="32"/>
      <c r="EQ91" s="32"/>
      <c r="ER91" s="32"/>
      <c r="ES91" s="32"/>
      <c r="ET91" s="32"/>
      <c r="EU91" s="32"/>
      <c r="EV91" s="32"/>
      <c r="EW91" s="32"/>
      <c r="EX91" s="32"/>
      <c r="EY91" s="32"/>
      <c r="EZ91" s="32"/>
      <c r="FA91" s="32"/>
      <c r="FB91" s="32"/>
      <c r="FC91" s="32"/>
      <c r="FD91" s="32"/>
      <c r="FE91" s="32"/>
      <c r="FF91" s="32"/>
      <c r="FG91" s="32"/>
      <c r="FH91" s="32"/>
      <c r="FI91" s="32"/>
      <c r="FJ91" s="32"/>
      <c r="FK91" s="32"/>
      <c r="FL91" s="32"/>
      <c r="FM91" s="32"/>
      <c r="FN91" s="32"/>
      <c r="FO91" s="32"/>
      <c r="FP91" s="32"/>
      <c r="FQ91" s="32"/>
      <c r="FR91" s="32"/>
      <c r="FS91" s="32"/>
      <c r="FT91" s="32"/>
      <c r="FU91" s="32"/>
      <c r="FV91" s="32"/>
      <c r="FW91" s="32"/>
      <c r="FX91" s="32"/>
      <c r="FY91" s="32"/>
      <c r="FZ91" s="32"/>
      <c r="GA91" s="32"/>
      <c r="GB91" s="32"/>
      <c r="GC91" s="32"/>
      <c r="GD91" s="32"/>
      <c r="GE91" s="32"/>
      <c r="GF91" s="32"/>
      <c r="GG91" s="32"/>
      <c r="GH91" s="32"/>
      <c r="GI91" s="32"/>
      <c r="GJ91" s="32"/>
    </row>
    <row r="92" spans="1:192" x14ac:dyDescent="0.25">
      <c r="D92" s="21"/>
      <c r="E92" s="63" t="str">
        <f t="shared" ref="E92:G92" si="61" xml:space="preserve"> E$75</f>
        <v>Debt repayment period duration - all tranches active</v>
      </c>
      <c r="F92" s="63">
        <f t="shared" si="61"/>
        <v>40</v>
      </c>
      <c r="G92" s="63" t="str">
        <f t="shared" si="61"/>
        <v>periods</v>
      </c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  <c r="BE92" s="131"/>
      <c r="BF92" s="131"/>
      <c r="BG92" s="131"/>
      <c r="BH92" s="131"/>
      <c r="BI92" s="131"/>
      <c r="BJ92" s="131"/>
      <c r="BK92" s="131"/>
      <c r="BL92" s="131"/>
      <c r="BM92" s="131"/>
      <c r="BN92" s="131"/>
      <c r="BO92" s="131"/>
      <c r="BP92" s="131"/>
      <c r="BQ92" s="131"/>
      <c r="BR92" s="131"/>
      <c r="BS92" s="131"/>
      <c r="BT92" s="131"/>
      <c r="BU92" s="131"/>
      <c r="BV92" s="131"/>
      <c r="BW92" s="131"/>
      <c r="BX92" s="131"/>
      <c r="BY92" s="131"/>
      <c r="BZ92" s="131"/>
      <c r="CA92" s="131"/>
      <c r="CB92" s="131"/>
      <c r="CC92" s="131"/>
      <c r="CD92" s="131"/>
      <c r="CE92" s="131"/>
      <c r="CF92" s="131"/>
      <c r="CG92" s="131"/>
      <c r="CH92" s="131"/>
      <c r="CI92" s="131"/>
      <c r="CJ92" s="131"/>
      <c r="CK92" s="131"/>
      <c r="CL92" s="131"/>
      <c r="CM92" s="131"/>
      <c r="CN92" s="131"/>
      <c r="CO92" s="131"/>
      <c r="CP92" s="131"/>
      <c r="CQ92" s="131"/>
      <c r="CR92" s="131"/>
      <c r="CS92" s="131"/>
      <c r="CT92" s="131"/>
      <c r="CU92" s="131"/>
      <c r="CV92" s="131"/>
      <c r="CW92" s="131"/>
      <c r="CX92" s="131"/>
      <c r="CY92" s="131"/>
      <c r="CZ92" s="131"/>
      <c r="DA92" s="131"/>
      <c r="DB92" s="131"/>
      <c r="DC92" s="131"/>
      <c r="DD92" s="131"/>
      <c r="DE92" s="131"/>
      <c r="DF92" s="131"/>
      <c r="DG92" s="131"/>
      <c r="DH92" s="131"/>
      <c r="DI92" s="131"/>
      <c r="DJ92" s="131"/>
      <c r="DK92" s="131"/>
      <c r="DL92" s="131"/>
      <c r="DM92" s="131"/>
      <c r="DN92" s="131"/>
      <c r="DO92" s="131"/>
      <c r="DP92" s="131"/>
      <c r="DQ92" s="131"/>
      <c r="DR92" s="131"/>
      <c r="DS92" s="131"/>
      <c r="DT92" s="131"/>
      <c r="DU92" s="131"/>
      <c r="DV92" s="131"/>
      <c r="DW92" s="131"/>
      <c r="DX92" s="131"/>
      <c r="DY92" s="131"/>
      <c r="DZ92" s="131"/>
      <c r="EA92" s="131"/>
      <c r="EB92" s="131"/>
      <c r="EC92" s="131"/>
      <c r="ED92" s="131"/>
      <c r="EE92" s="131"/>
      <c r="EF92" s="131"/>
      <c r="EG92" s="131"/>
      <c r="EH92" s="131"/>
      <c r="EI92" s="131"/>
      <c r="EJ92" s="131"/>
      <c r="EK92" s="131"/>
      <c r="EL92" s="131"/>
      <c r="EM92" s="131"/>
      <c r="EN92" s="131"/>
      <c r="EO92" s="131"/>
      <c r="EP92" s="131"/>
      <c r="EQ92" s="131"/>
      <c r="ER92" s="131"/>
      <c r="ES92" s="131"/>
      <c r="ET92" s="131"/>
      <c r="EU92" s="131"/>
      <c r="EV92" s="131"/>
      <c r="EW92" s="131"/>
      <c r="EX92" s="131"/>
      <c r="EY92" s="131"/>
      <c r="EZ92" s="131"/>
      <c r="FA92" s="131"/>
      <c r="FB92" s="131"/>
      <c r="FC92" s="131"/>
      <c r="FD92" s="131"/>
      <c r="FE92" s="131"/>
      <c r="FF92" s="131"/>
      <c r="FG92" s="131"/>
      <c r="FH92" s="131"/>
      <c r="FI92" s="131"/>
      <c r="FJ92" s="131"/>
      <c r="FK92" s="131"/>
      <c r="FL92" s="131"/>
      <c r="FM92" s="131"/>
      <c r="FN92" s="131"/>
      <c r="FO92" s="131"/>
      <c r="FP92" s="131"/>
      <c r="FQ92" s="131"/>
      <c r="FR92" s="131"/>
      <c r="FS92" s="131"/>
      <c r="FT92" s="131"/>
      <c r="FU92" s="131"/>
      <c r="FV92" s="131"/>
      <c r="FW92" s="131"/>
      <c r="FX92" s="131"/>
      <c r="FY92" s="131"/>
      <c r="FZ92" s="131"/>
      <c r="GA92" s="131"/>
      <c r="GB92" s="131"/>
      <c r="GC92" s="131"/>
      <c r="GD92" s="131"/>
      <c r="GE92" s="131"/>
      <c r="GF92" s="131"/>
      <c r="GG92" s="131"/>
      <c r="GH92" s="131"/>
      <c r="GI92" s="131"/>
      <c r="GJ92" s="131"/>
    </row>
    <row r="93" spans="1:192" x14ac:dyDescent="0.25">
      <c r="D93" s="21"/>
      <c r="E93" s="200" t="str">
        <f xml:space="preserve"> Time!E$156</f>
        <v>Senior debt repayment period total - T2</v>
      </c>
      <c r="F93" s="200">
        <f xml:space="preserve"> Time!F$156</f>
        <v>48</v>
      </c>
      <c r="G93" s="200" t="str">
        <f xml:space="preserve"> Time!G$156</f>
        <v>periods</v>
      </c>
    </row>
    <row r="94" spans="1:192" x14ac:dyDescent="0.25">
      <c r="D94" s="21"/>
      <c r="E94" s="32" t="s">
        <v>700</v>
      </c>
      <c r="F94" s="668">
        <f xml:space="preserve"> IF(F93 &gt; F92, 0, IF(F90 &gt; 0, MAX(0, F91 / F90), 0))</f>
        <v>0</v>
      </c>
      <c r="G94" s="32" t="s">
        <v>104</v>
      </c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  <c r="CF94" s="32"/>
      <c r="CG94" s="32"/>
      <c r="CH94" s="32"/>
      <c r="CI94" s="32"/>
      <c r="CJ94" s="32"/>
      <c r="CK94" s="32"/>
      <c r="CL94" s="32"/>
      <c r="CM94" s="32"/>
      <c r="CN94" s="32"/>
      <c r="CO94" s="32"/>
      <c r="CP94" s="32"/>
      <c r="CQ94" s="32"/>
      <c r="CR94" s="32"/>
      <c r="CS94" s="32"/>
      <c r="CT94" s="32"/>
      <c r="CU94" s="32"/>
      <c r="CV94" s="32"/>
      <c r="CW94" s="32"/>
      <c r="CX94" s="32"/>
      <c r="CY94" s="32"/>
      <c r="CZ94" s="32"/>
      <c r="DA94" s="32"/>
      <c r="DB94" s="32"/>
      <c r="DC94" s="32"/>
      <c r="DD94" s="32"/>
      <c r="DE94" s="32"/>
      <c r="DF94" s="32"/>
      <c r="DG94" s="32"/>
      <c r="DH94" s="32"/>
      <c r="DI94" s="32"/>
      <c r="DJ94" s="32"/>
      <c r="DK94" s="32"/>
      <c r="DL94" s="32"/>
      <c r="DM94" s="32"/>
      <c r="DN94" s="32"/>
      <c r="DO94" s="32"/>
      <c r="DP94" s="32"/>
      <c r="DQ94" s="32"/>
      <c r="DR94" s="32"/>
      <c r="DS94" s="32"/>
      <c r="DT94" s="32"/>
      <c r="DU94" s="32"/>
      <c r="DV94" s="32"/>
      <c r="DW94" s="32"/>
      <c r="DX94" s="32"/>
      <c r="DY94" s="32"/>
      <c r="DZ94" s="32"/>
      <c r="EA94" s="32"/>
      <c r="EB94" s="32"/>
      <c r="EC94" s="32"/>
      <c r="ED94" s="32"/>
      <c r="EE94" s="32"/>
      <c r="EF94" s="32"/>
      <c r="EG94" s="32"/>
      <c r="EH94" s="32"/>
      <c r="EI94" s="32"/>
      <c r="EJ94" s="32"/>
      <c r="EK94" s="32"/>
      <c r="EL94" s="32"/>
      <c r="EM94" s="32"/>
      <c r="EN94" s="32"/>
      <c r="EO94" s="32"/>
      <c r="EP94" s="32"/>
      <c r="EQ94" s="32"/>
      <c r="ER94" s="32"/>
      <c r="ES94" s="32"/>
      <c r="ET94" s="32"/>
      <c r="EU94" s="32"/>
      <c r="EV94" s="32"/>
      <c r="EW94" s="32"/>
      <c r="EX94" s="32"/>
      <c r="EY94" s="32"/>
      <c r="EZ94" s="32"/>
      <c r="FA94" s="32"/>
      <c r="FB94" s="32"/>
      <c r="FC94" s="32"/>
      <c r="FD94" s="32"/>
      <c r="FE94" s="32"/>
      <c r="FF94" s="32"/>
      <c r="FG94" s="32"/>
      <c r="FH94" s="32"/>
      <c r="FI94" s="32"/>
      <c r="FJ94" s="32"/>
      <c r="FK94" s="32"/>
      <c r="FL94" s="32"/>
      <c r="FM94" s="32"/>
      <c r="FN94" s="32"/>
      <c r="FO94" s="32"/>
      <c r="FP94" s="32"/>
      <c r="FQ94" s="32"/>
      <c r="FR94" s="32"/>
      <c r="FS94" s="32"/>
      <c r="FT94" s="32"/>
      <c r="FU94" s="32"/>
      <c r="FV94" s="32"/>
      <c r="FW94" s="32"/>
      <c r="FX94" s="32"/>
      <c r="FY94" s="32"/>
      <c r="FZ94" s="32"/>
      <c r="GA94" s="32"/>
      <c r="GB94" s="32"/>
      <c r="GC94" s="32"/>
      <c r="GD94" s="32"/>
      <c r="GE94" s="32"/>
      <c r="GF94" s="32"/>
      <c r="GG94" s="32"/>
      <c r="GH94" s="32"/>
      <c r="GI94" s="32"/>
      <c r="GJ94" s="32"/>
    </row>
    <row r="95" spans="1:192" x14ac:dyDescent="0.25">
      <c r="D95" s="21"/>
      <c r="E95" s="131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  <c r="AH95" s="131"/>
      <c r="AI95" s="131"/>
      <c r="AJ95" s="131"/>
      <c r="AK95" s="131"/>
      <c r="AL95" s="131"/>
      <c r="AM95" s="131"/>
      <c r="AN95" s="131"/>
      <c r="AO95" s="131"/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  <c r="BE95" s="131"/>
      <c r="BF95" s="131"/>
      <c r="BG95" s="131"/>
      <c r="BH95" s="131"/>
      <c r="BI95" s="131"/>
      <c r="BJ95" s="131"/>
      <c r="BK95" s="131"/>
      <c r="BL95" s="131"/>
      <c r="BM95" s="131"/>
      <c r="BN95" s="131"/>
      <c r="BO95" s="131"/>
      <c r="BP95" s="131"/>
      <c r="BQ95" s="131"/>
      <c r="BR95" s="131"/>
      <c r="BS95" s="131"/>
      <c r="BT95" s="131"/>
      <c r="BU95" s="131"/>
      <c r="BV95" s="131"/>
      <c r="BW95" s="131"/>
      <c r="BX95" s="131"/>
      <c r="BY95" s="131"/>
      <c r="BZ95" s="131"/>
      <c r="CA95" s="131"/>
      <c r="CB95" s="131"/>
      <c r="CC95" s="131"/>
      <c r="CD95" s="131"/>
      <c r="CE95" s="131"/>
      <c r="CF95" s="131"/>
      <c r="CG95" s="131"/>
      <c r="CH95" s="131"/>
      <c r="CI95" s="131"/>
      <c r="CJ95" s="131"/>
      <c r="CK95" s="131"/>
      <c r="CL95" s="131"/>
      <c r="CM95" s="131"/>
      <c r="CN95" s="131"/>
      <c r="CO95" s="131"/>
      <c r="CP95" s="131"/>
      <c r="CQ95" s="131"/>
      <c r="CR95" s="131"/>
      <c r="CS95" s="131"/>
      <c r="CT95" s="131"/>
      <c r="CU95" s="131"/>
      <c r="CV95" s="131"/>
      <c r="CW95" s="131"/>
      <c r="CX95" s="131"/>
      <c r="CY95" s="131"/>
      <c r="CZ95" s="131"/>
      <c r="DA95" s="131"/>
      <c r="DB95" s="131"/>
      <c r="DC95" s="131"/>
      <c r="DD95" s="131"/>
      <c r="DE95" s="131"/>
      <c r="DF95" s="131"/>
      <c r="DG95" s="131"/>
      <c r="DH95" s="131"/>
      <c r="DI95" s="131"/>
      <c r="DJ95" s="131"/>
      <c r="DK95" s="131"/>
      <c r="DL95" s="131"/>
      <c r="DM95" s="131"/>
      <c r="DN95" s="131"/>
      <c r="DO95" s="131"/>
      <c r="DP95" s="131"/>
      <c r="DQ95" s="131"/>
      <c r="DR95" s="131"/>
      <c r="DS95" s="131"/>
      <c r="DT95" s="131"/>
      <c r="DU95" s="131"/>
      <c r="DV95" s="131"/>
      <c r="DW95" s="131"/>
      <c r="DX95" s="131"/>
      <c r="DY95" s="131"/>
      <c r="DZ95" s="131"/>
      <c r="EA95" s="131"/>
      <c r="EB95" s="131"/>
      <c r="EC95" s="131"/>
      <c r="ED95" s="131"/>
      <c r="EE95" s="131"/>
      <c r="EF95" s="131"/>
      <c r="EG95" s="131"/>
      <c r="EH95" s="131"/>
      <c r="EI95" s="131"/>
      <c r="EJ95" s="131"/>
      <c r="EK95" s="131"/>
      <c r="EL95" s="131"/>
      <c r="EM95" s="131"/>
      <c r="EN95" s="131"/>
      <c r="EO95" s="131"/>
      <c r="EP95" s="131"/>
      <c r="EQ95" s="131"/>
      <c r="ER95" s="131"/>
      <c r="ES95" s="131"/>
      <c r="ET95" s="131"/>
      <c r="EU95" s="131"/>
      <c r="EV95" s="131"/>
      <c r="EW95" s="131"/>
      <c r="EX95" s="131"/>
      <c r="EY95" s="131"/>
      <c r="EZ95" s="131"/>
      <c r="FA95" s="131"/>
      <c r="FB95" s="131"/>
      <c r="FC95" s="131"/>
      <c r="FD95" s="131"/>
      <c r="FE95" s="131"/>
      <c r="FF95" s="131"/>
      <c r="FG95" s="131"/>
      <c r="FH95" s="131"/>
      <c r="FI95" s="131"/>
      <c r="FJ95" s="131"/>
      <c r="FK95" s="131"/>
      <c r="FL95" s="131"/>
      <c r="FM95" s="131"/>
      <c r="FN95" s="131"/>
      <c r="FO95" s="131"/>
      <c r="FP95" s="131"/>
      <c r="FQ95" s="131"/>
      <c r="FR95" s="131"/>
      <c r="FS95" s="131"/>
      <c r="FT95" s="131"/>
      <c r="FU95" s="131"/>
      <c r="FV95" s="131"/>
      <c r="FW95" s="131"/>
      <c r="FX95" s="131"/>
      <c r="FY95" s="131"/>
      <c r="FZ95" s="131"/>
      <c r="GA95" s="131"/>
      <c r="GB95" s="131"/>
      <c r="GC95" s="131"/>
      <c r="GD95" s="131"/>
      <c r="GE95" s="131"/>
      <c r="GF95" s="131"/>
      <c r="GG95" s="131"/>
      <c r="GH95" s="131"/>
      <c r="GI95" s="131"/>
      <c r="GJ95" s="131"/>
    </row>
    <row r="96" spans="1:192" s="294" customFormat="1" x14ac:dyDescent="0.25">
      <c r="A96" s="666"/>
      <c r="B96" s="666"/>
      <c r="C96" s="667"/>
      <c r="D96" s="667"/>
      <c r="E96" s="293" t="str">
        <f t="shared" ref="E96:G96" si="62" xml:space="preserve"> E$88</f>
        <v>Senior debt - T1 - repayment % - all tranches active - less tenure</v>
      </c>
      <c r="F96" s="293">
        <f t="shared" si="62"/>
        <v>0.81843968968736758</v>
      </c>
      <c r="G96" s="293" t="str">
        <f t="shared" si="62"/>
        <v>%</v>
      </c>
      <c r="H96" s="537"/>
      <c r="I96" s="537"/>
      <c r="J96" s="537"/>
      <c r="K96" s="537"/>
      <c r="L96" s="537"/>
      <c r="M96" s="537"/>
      <c r="N96" s="537"/>
      <c r="O96" s="537"/>
      <c r="P96" s="537"/>
      <c r="Q96" s="537"/>
      <c r="R96" s="537"/>
      <c r="S96" s="537"/>
      <c r="T96" s="537"/>
      <c r="U96" s="537"/>
      <c r="V96" s="537"/>
      <c r="W96" s="537"/>
      <c r="X96" s="537"/>
      <c r="Y96" s="537"/>
      <c r="Z96" s="537"/>
      <c r="AA96" s="537"/>
      <c r="AB96" s="537"/>
      <c r="AC96" s="537"/>
      <c r="AD96" s="537"/>
      <c r="AE96" s="537"/>
      <c r="AF96" s="537"/>
      <c r="AG96" s="537"/>
      <c r="AH96" s="537"/>
      <c r="AI96" s="537"/>
      <c r="AJ96" s="537"/>
      <c r="AK96" s="537"/>
      <c r="AL96" s="537"/>
      <c r="AM96" s="537"/>
      <c r="AN96" s="537"/>
      <c r="AO96" s="537"/>
      <c r="AP96" s="537"/>
      <c r="AQ96" s="537"/>
      <c r="AR96" s="537"/>
      <c r="AS96" s="537"/>
      <c r="AT96" s="537"/>
      <c r="AU96" s="537"/>
      <c r="AV96" s="537"/>
      <c r="AW96" s="537"/>
      <c r="AX96" s="537"/>
      <c r="AY96" s="537"/>
      <c r="AZ96" s="537"/>
      <c r="BA96" s="537"/>
      <c r="BB96" s="537"/>
      <c r="BC96" s="537"/>
      <c r="BD96" s="537"/>
      <c r="BE96" s="537"/>
      <c r="BF96" s="537"/>
      <c r="BG96" s="537"/>
      <c r="BH96" s="537"/>
      <c r="BI96" s="537"/>
      <c r="BJ96" s="537"/>
      <c r="BK96" s="537"/>
      <c r="BL96" s="537"/>
      <c r="BM96" s="537"/>
      <c r="BN96" s="537"/>
      <c r="BO96" s="537"/>
      <c r="BP96" s="537"/>
      <c r="BQ96" s="537"/>
      <c r="BR96" s="537"/>
      <c r="BS96" s="537"/>
      <c r="BT96" s="537"/>
      <c r="BU96" s="537"/>
      <c r="BV96" s="537"/>
      <c r="BW96" s="537"/>
      <c r="BX96" s="537"/>
      <c r="BY96" s="537"/>
      <c r="BZ96" s="537"/>
      <c r="CA96" s="537"/>
      <c r="CB96" s="537"/>
      <c r="CC96" s="537"/>
      <c r="CD96" s="537"/>
      <c r="CE96" s="537"/>
      <c r="CF96" s="537"/>
      <c r="CG96" s="537"/>
      <c r="CH96" s="537"/>
      <c r="CI96" s="537"/>
      <c r="CJ96" s="537"/>
      <c r="CK96" s="537"/>
      <c r="CL96" s="537"/>
      <c r="CM96" s="537"/>
      <c r="CN96" s="537"/>
      <c r="CO96" s="537"/>
      <c r="CP96" s="537"/>
      <c r="CQ96" s="537"/>
      <c r="CR96" s="537"/>
      <c r="CS96" s="537"/>
      <c r="CT96" s="537"/>
      <c r="CU96" s="537"/>
      <c r="CV96" s="537"/>
      <c r="CW96" s="537"/>
      <c r="CX96" s="537"/>
      <c r="CY96" s="537"/>
      <c r="CZ96" s="537"/>
      <c r="DA96" s="537"/>
      <c r="DB96" s="537"/>
      <c r="DC96" s="537"/>
      <c r="DD96" s="537"/>
      <c r="DE96" s="537"/>
      <c r="DF96" s="537"/>
      <c r="DG96" s="537"/>
      <c r="DH96" s="537"/>
      <c r="DI96" s="537"/>
      <c r="DJ96" s="537"/>
      <c r="DK96" s="537"/>
      <c r="DL96" s="537"/>
      <c r="DM96" s="537"/>
      <c r="DN96" s="537"/>
      <c r="DO96" s="537"/>
      <c r="DP96" s="537"/>
      <c r="DQ96" s="537"/>
      <c r="DR96" s="537"/>
      <c r="DS96" s="537"/>
      <c r="DT96" s="537"/>
      <c r="DU96" s="537"/>
      <c r="DV96" s="537"/>
      <c r="DW96" s="537"/>
      <c r="DX96" s="537"/>
      <c r="DY96" s="537"/>
      <c r="DZ96" s="537"/>
      <c r="EA96" s="537"/>
      <c r="EB96" s="537"/>
      <c r="EC96" s="537"/>
      <c r="ED96" s="537"/>
      <c r="EE96" s="537"/>
      <c r="EF96" s="537"/>
      <c r="EG96" s="537"/>
      <c r="EH96" s="537"/>
      <c r="EI96" s="537"/>
      <c r="EJ96" s="537"/>
      <c r="EK96" s="537"/>
      <c r="EL96" s="537"/>
      <c r="EM96" s="537"/>
      <c r="EN96" s="537"/>
      <c r="EO96" s="537"/>
      <c r="EP96" s="537"/>
      <c r="EQ96" s="537"/>
      <c r="ER96" s="537"/>
      <c r="ES96" s="537"/>
      <c r="ET96" s="537"/>
      <c r="EU96" s="537"/>
      <c r="EV96" s="537"/>
      <c r="EW96" s="537"/>
      <c r="EX96" s="537"/>
      <c r="EY96" s="537"/>
      <c r="EZ96" s="537"/>
      <c r="FA96" s="537"/>
      <c r="FB96" s="537"/>
      <c r="FC96" s="537"/>
      <c r="FD96" s="537"/>
      <c r="FE96" s="537"/>
      <c r="FF96" s="537"/>
      <c r="FG96" s="537"/>
      <c r="FH96" s="537"/>
      <c r="FI96" s="537"/>
      <c r="FJ96" s="537"/>
      <c r="FK96" s="537"/>
      <c r="FL96" s="537"/>
      <c r="FM96" s="537"/>
      <c r="FN96" s="537"/>
      <c r="FO96" s="537"/>
      <c r="FP96" s="537"/>
      <c r="FQ96" s="537"/>
      <c r="FR96" s="537"/>
      <c r="FS96" s="537"/>
      <c r="FT96" s="537"/>
      <c r="FU96" s="537"/>
      <c r="FV96" s="537"/>
      <c r="FW96" s="537"/>
      <c r="FX96" s="537"/>
      <c r="FY96" s="537"/>
      <c r="FZ96" s="537"/>
      <c r="GA96" s="537"/>
      <c r="GB96" s="537"/>
      <c r="GC96" s="537"/>
      <c r="GD96" s="537"/>
      <c r="GE96" s="537"/>
      <c r="GF96" s="537"/>
      <c r="GG96" s="537"/>
      <c r="GH96" s="537"/>
      <c r="GI96" s="537"/>
      <c r="GJ96" s="537"/>
    </row>
    <row r="97" spans="1:192" s="294" customFormat="1" x14ac:dyDescent="0.25">
      <c r="A97" s="666"/>
      <c r="B97" s="666"/>
      <c r="C97" s="667"/>
      <c r="D97" s="667"/>
      <c r="E97" s="293" t="str">
        <f t="shared" ref="E97:G97" si="63" xml:space="preserve"> E$94</f>
        <v>Senior debt - T2 - repayment % - all tranches active - less tenure</v>
      </c>
      <c r="F97" s="293">
        <f t="shared" si="63"/>
        <v>0</v>
      </c>
      <c r="G97" s="293" t="str">
        <f t="shared" si="63"/>
        <v>%</v>
      </c>
      <c r="H97" s="537"/>
      <c r="I97" s="537"/>
      <c r="J97" s="537"/>
      <c r="K97" s="537"/>
      <c r="L97" s="537"/>
      <c r="M97" s="537"/>
      <c r="N97" s="537"/>
      <c r="O97" s="537"/>
      <c r="P97" s="537"/>
      <c r="Q97" s="537"/>
      <c r="R97" s="537"/>
      <c r="S97" s="537"/>
      <c r="T97" s="537"/>
      <c r="U97" s="537"/>
      <c r="V97" s="537"/>
      <c r="W97" s="537"/>
      <c r="X97" s="537"/>
      <c r="Y97" s="537"/>
      <c r="Z97" s="537"/>
      <c r="AA97" s="537"/>
      <c r="AB97" s="537"/>
      <c r="AC97" s="537"/>
      <c r="AD97" s="537"/>
      <c r="AE97" s="537"/>
      <c r="AF97" s="537"/>
      <c r="AG97" s="537"/>
      <c r="AH97" s="537"/>
      <c r="AI97" s="537"/>
      <c r="AJ97" s="537"/>
      <c r="AK97" s="537"/>
      <c r="AL97" s="537"/>
      <c r="AM97" s="537"/>
      <c r="AN97" s="537"/>
      <c r="AO97" s="537"/>
      <c r="AP97" s="537"/>
      <c r="AQ97" s="537"/>
      <c r="AR97" s="537"/>
      <c r="AS97" s="537"/>
      <c r="AT97" s="537"/>
      <c r="AU97" s="537"/>
      <c r="AV97" s="537"/>
      <c r="AW97" s="537"/>
      <c r="AX97" s="537"/>
      <c r="AY97" s="537"/>
      <c r="AZ97" s="537"/>
      <c r="BA97" s="537"/>
      <c r="BB97" s="537"/>
      <c r="BC97" s="537"/>
      <c r="BD97" s="537"/>
      <c r="BE97" s="537"/>
      <c r="BF97" s="537"/>
      <c r="BG97" s="537"/>
      <c r="BH97" s="537"/>
      <c r="BI97" s="537"/>
      <c r="BJ97" s="537"/>
      <c r="BK97" s="537"/>
      <c r="BL97" s="537"/>
      <c r="BM97" s="537"/>
      <c r="BN97" s="537"/>
      <c r="BO97" s="537"/>
      <c r="BP97" s="537"/>
      <c r="BQ97" s="537"/>
      <c r="BR97" s="537"/>
      <c r="BS97" s="537"/>
      <c r="BT97" s="537"/>
      <c r="BU97" s="537"/>
      <c r="BV97" s="537"/>
      <c r="BW97" s="537"/>
      <c r="BX97" s="537"/>
      <c r="BY97" s="537"/>
      <c r="BZ97" s="537"/>
      <c r="CA97" s="537"/>
      <c r="CB97" s="537"/>
      <c r="CC97" s="537"/>
      <c r="CD97" s="537"/>
      <c r="CE97" s="537"/>
      <c r="CF97" s="537"/>
      <c r="CG97" s="537"/>
      <c r="CH97" s="537"/>
      <c r="CI97" s="537"/>
      <c r="CJ97" s="537"/>
      <c r="CK97" s="537"/>
      <c r="CL97" s="537"/>
      <c r="CM97" s="537"/>
      <c r="CN97" s="537"/>
      <c r="CO97" s="537"/>
      <c r="CP97" s="537"/>
      <c r="CQ97" s="537"/>
      <c r="CR97" s="537"/>
      <c r="CS97" s="537"/>
      <c r="CT97" s="537"/>
      <c r="CU97" s="537"/>
      <c r="CV97" s="537"/>
      <c r="CW97" s="537"/>
      <c r="CX97" s="537"/>
      <c r="CY97" s="537"/>
      <c r="CZ97" s="537"/>
      <c r="DA97" s="537"/>
      <c r="DB97" s="537"/>
      <c r="DC97" s="537"/>
      <c r="DD97" s="537"/>
      <c r="DE97" s="537"/>
      <c r="DF97" s="537"/>
      <c r="DG97" s="537"/>
      <c r="DH97" s="537"/>
      <c r="DI97" s="537"/>
      <c r="DJ97" s="537"/>
      <c r="DK97" s="537"/>
      <c r="DL97" s="537"/>
      <c r="DM97" s="537"/>
      <c r="DN97" s="537"/>
      <c r="DO97" s="537"/>
      <c r="DP97" s="537"/>
      <c r="DQ97" s="537"/>
      <c r="DR97" s="537"/>
      <c r="DS97" s="537"/>
      <c r="DT97" s="537"/>
      <c r="DU97" s="537"/>
      <c r="DV97" s="537"/>
      <c r="DW97" s="537"/>
      <c r="DX97" s="537"/>
      <c r="DY97" s="537"/>
      <c r="DZ97" s="537"/>
      <c r="EA97" s="537"/>
      <c r="EB97" s="537"/>
      <c r="EC97" s="537"/>
      <c r="ED97" s="537"/>
      <c r="EE97" s="537"/>
      <c r="EF97" s="537"/>
      <c r="EG97" s="537"/>
      <c r="EH97" s="537"/>
      <c r="EI97" s="537"/>
      <c r="EJ97" s="537"/>
      <c r="EK97" s="537"/>
      <c r="EL97" s="537"/>
      <c r="EM97" s="537"/>
      <c r="EN97" s="537"/>
      <c r="EO97" s="537"/>
      <c r="EP97" s="537"/>
      <c r="EQ97" s="537"/>
      <c r="ER97" s="537"/>
      <c r="ES97" s="537"/>
      <c r="ET97" s="537"/>
      <c r="EU97" s="537"/>
      <c r="EV97" s="537"/>
      <c r="EW97" s="537"/>
      <c r="EX97" s="537"/>
      <c r="EY97" s="537"/>
      <c r="EZ97" s="537"/>
      <c r="FA97" s="537"/>
      <c r="FB97" s="537"/>
      <c r="FC97" s="537"/>
      <c r="FD97" s="537"/>
      <c r="FE97" s="537"/>
      <c r="FF97" s="537"/>
      <c r="FG97" s="537"/>
      <c r="FH97" s="537"/>
      <c r="FI97" s="537"/>
      <c r="FJ97" s="537"/>
      <c r="FK97" s="537"/>
      <c r="FL97" s="537"/>
      <c r="FM97" s="537"/>
      <c r="FN97" s="537"/>
      <c r="FO97" s="537"/>
      <c r="FP97" s="537"/>
      <c r="FQ97" s="537"/>
      <c r="FR97" s="537"/>
      <c r="FS97" s="537"/>
      <c r="FT97" s="537"/>
      <c r="FU97" s="537"/>
      <c r="FV97" s="537"/>
      <c r="FW97" s="537"/>
      <c r="FX97" s="537"/>
      <c r="FY97" s="537"/>
      <c r="FZ97" s="537"/>
      <c r="GA97" s="537"/>
      <c r="GB97" s="537"/>
      <c r="GC97" s="537"/>
      <c r="GD97" s="537"/>
      <c r="GE97" s="537"/>
      <c r="GF97" s="537"/>
      <c r="GG97" s="537"/>
      <c r="GH97" s="537"/>
      <c r="GI97" s="537"/>
      <c r="GJ97" s="537"/>
    </row>
    <row r="98" spans="1:192" x14ac:dyDescent="0.25">
      <c r="D98" s="21"/>
      <c r="E98" s="453" t="str">
        <f xml:space="preserve"> ConFin!E$98</f>
        <v>Sum of construction debt drawdown - T1</v>
      </c>
      <c r="F98" s="453">
        <f xml:space="preserve"> ConFin!F$98</f>
        <v>35244.487960064216</v>
      </c>
      <c r="G98" s="453" t="str">
        <f xml:space="preserve"> ConFin!G$98</f>
        <v>$ 000s</v>
      </c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  <c r="CS98" s="32"/>
      <c r="CT98" s="32"/>
      <c r="CU98" s="32"/>
      <c r="CV98" s="32"/>
      <c r="CW98" s="32"/>
      <c r="CX98" s="32"/>
      <c r="CY98" s="32"/>
      <c r="CZ98" s="32"/>
      <c r="DA98" s="32"/>
      <c r="DB98" s="32"/>
      <c r="DC98" s="32"/>
      <c r="DD98" s="32"/>
      <c r="DE98" s="32"/>
      <c r="DF98" s="32"/>
      <c r="DG98" s="32"/>
      <c r="DH98" s="32"/>
      <c r="DI98" s="32"/>
      <c r="DJ98" s="32"/>
      <c r="DK98" s="32"/>
      <c r="DL98" s="32"/>
      <c r="DM98" s="32"/>
      <c r="DN98" s="32"/>
      <c r="DO98" s="32"/>
      <c r="DP98" s="32"/>
      <c r="DQ98" s="32"/>
      <c r="DR98" s="32"/>
      <c r="DS98" s="32"/>
      <c r="DT98" s="32"/>
      <c r="DU98" s="32"/>
      <c r="DV98" s="32"/>
      <c r="DW98" s="32"/>
      <c r="DX98" s="32"/>
      <c r="DY98" s="32"/>
      <c r="DZ98" s="32"/>
      <c r="EA98" s="32"/>
      <c r="EB98" s="32"/>
      <c r="EC98" s="32"/>
      <c r="ED98" s="32"/>
      <c r="EE98" s="32"/>
      <c r="EF98" s="32"/>
      <c r="EG98" s="32"/>
      <c r="EH98" s="32"/>
      <c r="EI98" s="32"/>
      <c r="EJ98" s="32"/>
      <c r="EK98" s="32"/>
      <c r="EL98" s="32"/>
      <c r="EM98" s="32"/>
      <c r="EN98" s="32"/>
      <c r="EO98" s="32"/>
      <c r="EP98" s="32"/>
      <c r="EQ98" s="32"/>
      <c r="ER98" s="32"/>
      <c r="ES98" s="32"/>
      <c r="ET98" s="32"/>
      <c r="EU98" s="32"/>
      <c r="EV98" s="32"/>
      <c r="EW98" s="32"/>
      <c r="EX98" s="32"/>
      <c r="EY98" s="32"/>
      <c r="EZ98" s="32"/>
      <c r="FA98" s="32"/>
      <c r="FB98" s="32"/>
      <c r="FC98" s="32"/>
      <c r="FD98" s="32"/>
      <c r="FE98" s="32"/>
      <c r="FF98" s="32"/>
      <c r="FG98" s="32"/>
      <c r="FH98" s="32"/>
      <c r="FI98" s="32"/>
      <c r="FJ98" s="32"/>
      <c r="FK98" s="32"/>
      <c r="FL98" s="32"/>
      <c r="FM98" s="32"/>
      <c r="FN98" s="32"/>
      <c r="FO98" s="32"/>
      <c r="FP98" s="32"/>
      <c r="FQ98" s="32"/>
      <c r="FR98" s="32"/>
      <c r="FS98" s="32"/>
      <c r="FT98" s="32"/>
      <c r="FU98" s="32"/>
      <c r="FV98" s="32"/>
      <c r="FW98" s="32"/>
      <c r="FX98" s="32"/>
      <c r="FY98" s="32"/>
      <c r="FZ98" s="32"/>
      <c r="GA98" s="32"/>
      <c r="GB98" s="32"/>
      <c r="GC98" s="32"/>
      <c r="GD98" s="32"/>
      <c r="GE98" s="32"/>
      <c r="GF98" s="32"/>
      <c r="GG98" s="32"/>
      <c r="GH98" s="32"/>
      <c r="GI98" s="32"/>
      <c r="GJ98" s="32"/>
    </row>
    <row r="99" spans="1:192" x14ac:dyDescent="0.25">
      <c r="D99" s="21"/>
      <c r="E99" s="453" t="str">
        <f xml:space="preserve"> ConFin!E$114</f>
        <v>Sum of construction debt drawdown - T2</v>
      </c>
      <c r="F99" s="453">
        <f xml:space="preserve"> ConFin!F$114</f>
        <v>18977.801209265344</v>
      </c>
      <c r="G99" s="453" t="str">
        <f xml:space="preserve"> ConFin!G$114</f>
        <v>$ 000s</v>
      </c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  <c r="CG99" s="32"/>
      <c r="CH99" s="32"/>
      <c r="CI99" s="32"/>
      <c r="CJ99" s="32"/>
      <c r="CK99" s="32"/>
      <c r="CL99" s="32"/>
      <c r="CM99" s="32"/>
      <c r="CN99" s="32"/>
      <c r="CO99" s="32"/>
      <c r="CP99" s="32"/>
      <c r="CQ99" s="32"/>
      <c r="CR99" s="32"/>
      <c r="CS99" s="32"/>
      <c r="CT99" s="32"/>
      <c r="CU99" s="32"/>
      <c r="CV99" s="32"/>
      <c r="CW99" s="32"/>
      <c r="CX99" s="32"/>
      <c r="CY99" s="32"/>
      <c r="CZ99" s="32"/>
      <c r="DA99" s="32"/>
      <c r="DB99" s="32"/>
      <c r="DC99" s="32"/>
      <c r="DD99" s="32"/>
      <c r="DE99" s="32"/>
      <c r="DF99" s="32"/>
      <c r="DG99" s="32"/>
      <c r="DH99" s="32"/>
      <c r="DI99" s="32"/>
      <c r="DJ99" s="32"/>
      <c r="DK99" s="32"/>
      <c r="DL99" s="32"/>
      <c r="DM99" s="32"/>
      <c r="DN99" s="32"/>
      <c r="DO99" s="32"/>
      <c r="DP99" s="32"/>
      <c r="DQ99" s="32"/>
      <c r="DR99" s="32"/>
      <c r="DS99" s="32"/>
      <c r="DT99" s="32"/>
      <c r="DU99" s="32"/>
      <c r="DV99" s="32"/>
      <c r="DW99" s="32"/>
      <c r="DX99" s="32"/>
      <c r="DY99" s="32"/>
      <c r="DZ99" s="32"/>
      <c r="EA99" s="32"/>
      <c r="EB99" s="32"/>
      <c r="EC99" s="32"/>
      <c r="ED99" s="32"/>
      <c r="EE99" s="32"/>
      <c r="EF99" s="32"/>
      <c r="EG99" s="32"/>
      <c r="EH99" s="32"/>
      <c r="EI99" s="32"/>
      <c r="EJ99" s="32"/>
      <c r="EK99" s="32"/>
      <c r="EL99" s="32"/>
      <c r="EM99" s="32"/>
      <c r="EN99" s="32"/>
      <c r="EO99" s="32"/>
      <c r="EP99" s="32"/>
      <c r="EQ99" s="32"/>
      <c r="ER99" s="32"/>
      <c r="ES99" s="32"/>
      <c r="ET99" s="32"/>
      <c r="EU99" s="32"/>
      <c r="EV99" s="32"/>
      <c r="EW99" s="32"/>
      <c r="EX99" s="32"/>
      <c r="EY99" s="32"/>
      <c r="EZ99" s="32"/>
      <c r="FA99" s="32"/>
      <c r="FB99" s="32"/>
      <c r="FC99" s="32"/>
      <c r="FD99" s="32"/>
      <c r="FE99" s="32"/>
      <c r="FF99" s="32"/>
      <c r="FG99" s="32"/>
      <c r="FH99" s="32"/>
      <c r="FI99" s="32"/>
      <c r="FJ99" s="32"/>
      <c r="FK99" s="32"/>
      <c r="FL99" s="32"/>
      <c r="FM99" s="32"/>
      <c r="FN99" s="32"/>
      <c r="FO99" s="32"/>
      <c r="FP99" s="32"/>
      <c r="FQ99" s="32"/>
      <c r="FR99" s="32"/>
      <c r="FS99" s="32"/>
      <c r="FT99" s="32"/>
      <c r="FU99" s="32"/>
      <c r="FV99" s="32"/>
      <c r="FW99" s="32"/>
      <c r="FX99" s="32"/>
      <c r="FY99" s="32"/>
      <c r="FZ99" s="32"/>
      <c r="GA99" s="32"/>
      <c r="GB99" s="32"/>
      <c r="GC99" s="32"/>
      <c r="GD99" s="32"/>
      <c r="GE99" s="32"/>
      <c r="GF99" s="32"/>
      <c r="GG99" s="32"/>
      <c r="GH99" s="32"/>
      <c r="GI99" s="32"/>
      <c r="GJ99" s="32"/>
    </row>
    <row r="100" spans="1:192" x14ac:dyDescent="0.25">
      <c r="D100" s="21"/>
      <c r="E100" s="202" t="s">
        <v>701</v>
      </c>
      <c r="F100" s="202">
        <f xml:space="preserve"> IF( F96 = 0, F98, 0) + IF( F97= 0, F99, 0)</f>
        <v>18977.801209265344</v>
      </c>
      <c r="G100" s="202" t="str">
        <f xml:space="preserve"> SMU</f>
        <v>$ 000s</v>
      </c>
      <c r="H100" s="202"/>
      <c r="I100" s="202"/>
      <c r="J100" s="202"/>
      <c r="K100" s="202"/>
      <c r="L100" s="202"/>
      <c r="M100" s="202"/>
      <c r="N100" s="202"/>
      <c r="O100" s="202"/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  <c r="AD100" s="202"/>
      <c r="AE100" s="202"/>
      <c r="AF100" s="202"/>
      <c r="AG100" s="202"/>
      <c r="AH100" s="202"/>
      <c r="AI100" s="202"/>
      <c r="AJ100" s="202"/>
      <c r="AK100" s="202"/>
      <c r="AL100" s="202"/>
      <c r="AM100" s="202"/>
      <c r="AN100" s="202"/>
      <c r="AO100" s="202"/>
      <c r="AP100" s="202"/>
      <c r="AQ100" s="202"/>
      <c r="AR100" s="202"/>
      <c r="AS100" s="202"/>
      <c r="AT100" s="202"/>
      <c r="AU100" s="202"/>
      <c r="AV100" s="202"/>
      <c r="AW100" s="202"/>
      <c r="AX100" s="202"/>
      <c r="AY100" s="202"/>
      <c r="AZ100" s="202"/>
      <c r="BA100" s="202"/>
      <c r="BB100" s="202"/>
      <c r="BC100" s="202"/>
      <c r="BD100" s="202"/>
      <c r="BE100" s="202"/>
      <c r="BF100" s="202"/>
      <c r="BG100" s="202"/>
      <c r="BH100" s="202"/>
      <c r="BI100" s="202"/>
      <c r="BJ100" s="202"/>
      <c r="BK100" s="202"/>
      <c r="BL100" s="202"/>
      <c r="BM100" s="202"/>
      <c r="BN100" s="202"/>
      <c r="BO100" s="202"/>
      <c r="BP100" s="202"/>
      <c r="BQ100" s="202"/>
      <c r="BR100" s="202"/>
      <c r="BS100" s="202"/>
      <c r="BT100" s="202"/>
      <c r="BU100" s="202"/>
      <c r="BV100" s="202"/>
      <c r="BW100" s="202"/>
      <c r="BX100" s="202"/>
      <c r="BY100" s="202"/>
      <c r="BZ100" s="202"/>
      <c r="CA100" s="202"/>
      <c r="CB100" s="202"/>
      <c r="CC100" s="202"/>
      <c r="CD100" s="202"/>
      <c r="CE100" s="202"/>
      <c r="CF100" s="202"/>
      <c r="CG100" s="202"/>
      <c r="CH100" s="202"/>
      <c r="CI100" s="202"/>
      <c r="CJ100" s="202"/>
      <c r="CK100" s="202"/>
      <c r="CL100" s="202"/>
      <c r="CM100" s="202"/>
      <c r="CN100" s="202"/>
      <c r="CO100" s="202"/>
      <c r="CP100" s="202"/>
      <c r="CQ100" s="202"/>
      <c r="CR100" s="202"/>
      <c r="CS100" s="202"/>
      <c r="CT100" s="202"/>
      <c r="CU100" s="202"/>
      <c r="CV100" s="202"/>
      <c r="CW100" s="202"/>
      <c r="CX100" s="202"/>
      <c r="CY100" s="202"/>
      <c r="CZ100" s="202"/>
      <c r="DA100" s="202"/>
      <c r="DB100" s="202"/>
      <c r="DC100" s="202"/>
      <c r="DD100" s="202"/>
      <c r="DE100" s="202"/>
      <c r="DF100" s="202"/>
      <c r="DG100" s="202"/>
      <c r="DH100" s="202"/>
      <c r="DI100" s="202"/>
      <c r="DJ100" s="202"/>
      <c r="DK100" s="202"/>
      <c r="DL100" s="202"/>
      <c r="DM100" s="202"/>
      <c r="DN100" s="202"/>
      <c r="DO100" s="202"/>
      <c r="DP100" s="202"/>
      <c r="DQ100" s="202"/>
      <c r="DR100" s="202"/>
      <c r="DS100" s="202"/>
      <c r="DT100" s="202"/>
      <c r="DU100" s="202"/>
      <c r="DV100" s="202"/>
      <c r="DW100" s="202"/>
      <c r="DX100" s="202"/>
      <c r="DY100" s="202"/>
      <c r="DZ100" s="202"/>
      <c r="EA100" s="202"/>
      <c r="EB100" s="202"/>
      <c r="EC100" s="202"/>
      <c r="ED100" s="202"/>
      <c r="EE100" s="202"/>
      <c r="EF100" s="202"/>
      <c r="EG100" s="202"/>
      <c r="EH100" s="202"/>
      <c r="EI100" s="202"/>
      <c r="EJ100" s="202"/>
      <c r="EK100" s="202"/>
      <c r="EL100" s="202"/>
      <c r="EM100" s="202"/>
      <c r="EN100" s="202"/>
      <c r="EO100" s="202"/>
      <c r="EP100" s="202"/>
      <c r="EQ100" s="202"/>
      <c r="ER100" s="202"/>
      <c r="ES100" s="202"/>
      <c r="ET100" s="202"/>
      <c r="EU100" s="202"/>
      <c r="EV100" s="202"/>
      <c r="EW100" s="202"/>
      <c r="EX100" s="202"/>
      <c r="EY100" s="202"/>
      <c r="EZ100" s="202"/>
      <c r="FA100" s="202"/>
      <c r="FB100" s="202"/>
      <c r="FC100" s="202"/>
      <c r="FD100" s="202"/>
      <c r="FE100" s="202"/>
      <c r="FF100" s="202"/>
      <c r="FG100" s="202"/>
      <c r="FH100" s="202"/>
      <c r="FI100" s="202"/>
      <c r="FJ100" s="202"/>
      <c r="FK100" s="202"/>
      <c r="FL100" s="202"/>
      <c r="FM100" s="202"/>
      <c r="FN100" s="202"/>
      <c r="FO100" s="202"/>
      <c r="FP100" s="202"/>
      <c r="FQ100" s="202"/>
      <c r="FR100" s="202"/>
      <c r="FS100" s="202"/>
      <c r="FT100" s="202"/>
      <c r="FU100" s="202"/>
      <c r="FV100" s="202"/>
      <c r="FW100" s="202"/>
      <c r="FX100" s="202"/>
      <c r="FY100" s="202"/>
      <c r="FZ100" s="202"/>
      <c r="GA100" s="202"/>
      <c r="GB100" s="202"/>
      <c r="GC100" s="202"/>
      <c r="GD100" s="202"/>
      <c r="GE100" s="202"/>
      <c r="GF100" s="202"/>
      <c r="GG100" s="202"/>
      <c r="GH100" s="202"/>
      <c r="GI100" s="202"/>
      <c r="GJ100" s="202"/>
    </row>
    <row r="101" spans="1:192" x14ac:dyDescent="0.25">
      <c r="D101" s="2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31"/>
      <c r="AI101" s="131"/>
      <c r="AJ101" s="131"/>
      <c r="AK101" s="131"/>
      <c r="AL101" s="131"/>
      <c r="AM101" s="131"/>
      <c r="AN101" s="131"/>
      <c r="AO101" s="131"/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  <c r="BE101" s="131"/>
      <c r="BF101" s="131"/>
      <c r="BG101" s="131"/>
      <c r="BH101" s="131"/>
      <c r="BI101" s="131"/>
      <c r="BJ101" s="131"/>
      <c r="BK101" s="131"/>
      <c r="BL101" s="131"/>
      <c r="BM101" s="131"/>
      <c r="BN101" s="131"/>
      <c r="BO101" s="131"/>
      <c r="BP101" s="131"/>
      <c r="BQ101" s="131"/>
      <c r="BR101" s="131"/>
      <c r="BS101" s="131"/>
      <c r="BT101" s="131"/>
      <c r="BU101" s="131"/>
      <c r="BV101" s="131"/>
      <c r="BW101" s="131"/>
      <c r="BX101" s="131"/>
      <c r="BY101" s="131"/>
      <c r="BZ101" s="131"/>
      <c r="CA101" s="131"/>
      <c r="CB101" s="131"/>
      <c r="CC101" s="131"/>
      <c r="CD101" s="131"/>
      <c r="CE101" s="131"/>
      <c r="CF101" s="131"/>
      <c r="CG101" s="131"/>
      <c r="CH101" s="131"/>
      <c r="CI101" s="131"/>
      <c r="CJ101" s="131"/>
      <c r="CK101" s="131"/>
      <c r="CL101" s="131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1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1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1"/>
      <c r="FA101" s="131"/>
      <c r="FB101" s="131"/>
      <c r="FC101" s="131"/>
      <c r="FD101" s="131"/>
      <c r="FE101" s="131"/>
      <c r="FF101" s="131"/>
      <c r="FG101" s="131"/>
      <c r="FH101" s="131"/>
      <c r="FI101" s="131"/>
      <c r="FJ101" s="131"/>
      <c r="FK101" s="131"/>
      <c r="FL101" s="131"/>
      <c r="FM101" s="131"/>
      <c r="FN101" s="131"/>
      <c r="FO101" s="131"/>
      <c r="FP101" s="131"/>
      <c r="FQ101" s="131"/>
      <c r="FR101" s="131"/>
      <c r="FS101" s="131"/>
      <c r="FT101" s="131"/>
      <c r="FU101" s="131"/>
      <c r="FV101" s="131"/>
      <c r="FW101" s="131"/>
      <c r="FX101" s="131"/>
      <c r="FY101" s="131"/>
      <c r="FZ101" s="131"/>
      <c r="GA101" s="131"/>
      <c r="GB101" s="131"/>
      <c r="GC101" s="131"/>
      <c r="GD101" s="131"/>
      <c r="GE101" s="131"/>
      <c r="GF101" s="131"/>
      <c r="GG101" s="131"/>
      <c r="GH101" s="131"/>
      <c r="GI101" s="131"/>
      <c r="GJ101" s="131"/>
    </row>
    <row r="102" spans="1:192" s="294" customFormat="1" x14ac:dyDescent="0.25">
      <c r="A102" s="666"/>
      <c r="B102" s="666"/>
      <c r="C102" s="667"/>
      <c r="D102" s="667"/>
      <c r="E102" s="293" t="str">
        <f t="shared" ref="E102:G102" si="64" xml:space="preserve"> E$88</f>
        <v>Senior debt - T1 - repayment % - all tranches active - less tenure</v>
      </c>
      <c r="F102" s="293">
        <f t="shared" si="64"/>
        <v>0.81843968968736758</v>
      </c>
      <c r="G102" s="293" t="str">
        <f t="shared" si="64"/>
        <v>%</v>
      </c>
      <c r="H102" s="537"/>
      <c r="I102" s="537"/>
      <c r="J102" s="537"/>
      <c r="K102" s="537"/>
      <c r="L102" s="537"/>
      <c r="M102" s="537"/>
      <c r="N102" s="537"/>
      <c r="O102" s="537"/>
      <c r="P102" s="537"/>
      <c r="Q102" s="537"/>
      <c r="R102" s="537"/>
      <c r="S102" s="537"/>
      <c r="T102" s="537"/>
      <c r="U102" s="537"/>
      <c r="V102" s="537"/>
      <c r="W102" s="537"/>
      <c r="X102" s="537"/>
      <c r="Y102" s="537"/>
      <c r="Z102" s="537"/>
      <c r="AA102" s="537"/>
      <c r="AB102" s="537"/>
      <c r="AC102" s="537"/>
      <c r="AD102" s="537"/>
      <c r="AE102" s="537"/>
      <c r="AF102" s="537"/>
      <c r="AG102" s="537"/>
      <c r="AH102" s="537"/>
      <c r="AI102" s="537"/>
      <c r="AJ102" s="537"/>
      <c r="AK102" s="537"/>
      <c r="AL102" s="537"/>
      <c r="AM102" s="537"/>
      <c r="AN102" s="537"/>
      <c r="AO102" s="537"/>
      <c r="AP102" s="537"/>
      <c r="AQ102" s="537"/>
      <c r="AR102" s="537"/>
      <c r="AS102" s="537"/>
      <c r="AT102" s="537"/>
      <c r="AU102" s="537"/>
      <c r="AV102" s="537"/>
      <c r="AW102" s="537"/>
      <c r="AX102" s="537"/>
      <c r="AY102" s="537"/>
      <c r="AZ102" s="537"/>
      <c r="BA102" s="537"/>
      <c r="BB102" s="537"/>
      <c r="BC102" s="537"/>
      <c r="BD102" s="537"/>
      <c r="BE102" s="537"/>
      <c r="BF102" s="537"/>
      <c r="BG102" s="537"/>
      <c r="BH102" s="537"/>
      <c r="BI102" s="537"/>
      <c r="BJ102" s="537"/>
      <c r="BK102" s="537"/>
      <c r="BL102" s="537"/>
      <c r="BM102" s="537"/>
      <c r="BN102" s="537"/>
      <c r="BO102" s="537"/>
      <c r="BP102" s="537"/>
      <c r="BQ102" s="537"/>
      <c r="BR102" s="537"/>
      <c r="BS102" s="537"/>
      <c r="BT102" s="537"/>
      <c r="BU102" s="537"/>
      <c r="BV102" s="537"/>
      <c r="BW102" s="537"/>
      <c r="BX102" s="537"/>
      <c r="BY102" s="537"/>
      <c r="BZ102" s="537"/>
      <c r="CA102" s="537"/>
      <c r="CB102" s="537"/>
      <c r="CC102" s="537"/>
      <c r="CD102" s="537"/>
      <c r="CE102" s="537"/>
      <c r="CF102" s="537"/>
      <c r="CG102" s="537"/>
      <c r="CH102" s="537"/>
      <c r="CI102" s="537"/>
      <c r="CJ102" s="537"/>
      <c r="CK102" s="537"/>
      <c r="CL102" s="537"/>
      <c r="CM102" s="537"/>
      <c r="CN102" s="537"/>
      <c r="CO102" s="537"/>
      <c r="CP102" s="537"/>
      <c r="CQ102" s="537"/>
      <c r="CR102" s="537"/>
      <c r="CS102" s="537"/>
      <c r="CT102" s="537"/>
      <c r="CU102" s="537"/>
      <c r="CV102" s="537"/>
      <c r="CW102" s="537"/>
      <c r="CX102" s="537"/>
      <c r="CY102" s="537"/>
      <c r="CZ102" s="537"/>
      <c r="DA102" s="537"/>
      <c r="DB102" s="537"/>
      <c r="DC102" s="537"/>
      <c r="DD102" s="537"/>
      <c r="DE102" s="537"/>
      <c r="DF102" s="537"/>
      <c r="DG102" s="537"/>
      <c r="DH102" s="537"/>
      <c r="DI102" s="537"/>
      <c r="DJ102" s="537"/>
      <c r="DK102" s="537"/>
      <c r="DL102" s="537"/>
      <c r="DM102" s="537"/>
      <c r="DN102" s="537"/>
      <c r="DO102" s="537"/>
      <c r="DP102" s="537"/>
      <c r="DQ102" s="537"/>
      <c r="DR102" s="537"/>
      <c r="DS102" s="537"/>
      <c r="DT102" s="537"/>
      <c r="DU102" s="537"/>
      <c r="DV102" s="537"/>
      <c r="DW102" s="537"/>
      <c r="DX102" s="537"/>
      <c r="DY102" s="537"/>
      <c r="DZ102" s="537"/>
      <c r="EA102" s="537"/>
      <c r="EB102" s="537"/>
      <c r="EC102" s="537"/>
      <c r="ED102" s="537"/>
      <c r="EE102" s="537"/>
      <c r="EF102" s="537"/>
      <c r="EG102" s="537"/>
      <c r="EH102" s="537"/>
      <c r="EI102" s="537"/>
      <c r="EJ102" s="537"/>
      <c r="EK102" s="537"/>
      <c r="EL102" s="537"/>
      <c r="EM102" s="537"/>
      <c r="EN102" s="537"/>
      <c r="EO102" s="537"/>
      <c r="EP102" s="537"/>
      <c r="EQ102" s="537"/>
      <c r="ER102" s="537"/>
      <c r="ES102" s="537"/>
      <c r="ET102" s="537"/>
      <c r="EU102" s="537"/>
      <c r="EV102" s="537"/>
      <c r="EW102" s="537"/>
      <c r="EX102" s="537"/>
      <c r="EY102" s="537"/>
      <c r="EZ102" s="537"/>
      <c r="FA102" s="537"/>
      <c r="FB102" s="537"/>
      <c r="FC102" s="537"/>
      <c r="FD102" s="537"/>
      <c r="FE102" s="537"/>
      <c r="FF102" s="537"/>
      <c r="FG102" s="537"/>
      <c r="FH102" s="537"/>
      <c r="FI102" s="537"/>
      <c r="FJ102" s="537"/>
      <c r="FK102" s="537"/>
      <c r="FL102" s="537"/>
      <c r="FM102" s="537"/>
      <c r="FN102" s="537"/>
      <c r="FO102" s="537"/>
      <c r="FP102" s="537"/>
      <c r="FQ102" s="537"/>
      <c r="FR102" s="537"/>
      <c r="FS102" s="537"/>
      <c r="FT102" s="537"/>
      <c r="FU102" s="537"/>
      <c r="FV102" s="537"/>
      <c r="FW102" s="537"/>
      <c r="FX102" s="537"/>
      <c r="FY102" s="537"/>
      <c r="FZ102" s="537"/>
      <c r="GA102" s="537"/>
      <c r="GB102" s="537"/>
      <c r="GC102" s="537"/>
      <c r="GD102" s="537"/>
      <c r="GE102" s="537"/>
      <c r="GF102" s="537"/>
      <c r="GG102" s="537"/>
      <c r="GH102" s="537"/>
      <c r="GI102" s="537"/>
      <c r="GJ102" s="537"/>
    </row>
    <row r="103" spans="1:192" s="294" customFormat="1" x14ac:dyDescent="0.25">
      <c r="A103" s="666"/>
      <c r="B103" s="666"/>
      <c r="C103" s="667"/>
      <c r="D103" s="667"/>
      <c r="E103" s="742" t="str">
        <f xml:space="preserve"> E$94</f>
        <v>Senior debt - T2 - repayment % - all tranches active - less tenure</v>
      </c>
      <c r="F103" s="742">
        <f t="shared" ref="F103:G103" si="65" xml:space="preserve"> F$94</f>
        <v>0</v>
      </c>
      <c r="G103" s="742" t="str">
        <f t="shared" si="65"/>
        <v>%</v>
      </c>
      <c r="H103" s="537"/>
      <c r="I103" s="537"/>
      <c r="J103" s="537"/>
      <c r="K103" s="537"/>
      <c r="L103" s="537"/>
      <c r="M103" s="537"/>
      <c r="N103" s="537"/>
      <c r="O103" s="537"/>
      <c r="P103" s="537"/>
      <c r="Q103" s="537"/>
      <c r="R103" s="537"/>
      <c r="S103" s="537"/>
      <c r="T103" s="537"/>
      <c r="U103" s="537"/>
      <c r="V103" s="537"/>
      <c r="W103" s="537"/>
      <c r="X103" s="537"/>
      <c r="Y103" s="537"/>
      <c r="Z103" s="537"/>
      <c r="AA103" s="537"/>
      <c r="AB103" s="537"/>
      <c r="AC103" s="537"/>
      <c r="AD103" s="537"/>
      <c r="AE103" s="537"/>
      <c r="AF103" s="537"/>
      <c r="AG103" s="537"/>
      <c r="AH103" s="537"/>
      <c r="AI103" s="537"/>
      <c r="AJ103" s="537"/>
      <c r="AK103" s="537"/>
      <c r="AL103" s="537"/>
      <c r="AM103" s="537"/>
      <c r="AN103" s="537"/>
      <c r="AO103" s="537"/>
      <c r="AP103" s="537"/>
      <c r="AQ103" s="537"/>
      <c r="AR103" s="537"/>
      <c r="AS103" s="537"/>
      <c r="AT103" s="537"/>
      <c r="AU103" s="537"/>
      <c r="AV103" s="537"/>
      <c r="AW103" s="537"/>
      <c r="AX103" s="537"/>
      <c r="AY103" s="537"/>
      <c r="AZ103" s="537"/>
      <c r="BA103" s="537"/>
      <c r="BB103" s="537"/>
      <c r="BC103" s="537"/>
      <c r="BD103" s="537"/>
      <c r="BE103" s="537"/>
      <c r="BF103" s="537"/>
      <c r="BG103" s="537"/>
      <c r="BH103" s="537"/>
      <c r="BI103" s="537"/>
      <c r="BJ103" s="537"/>
      <c r="BK103" s="537"/>
      <c r="BL103" s="537"/>
      <c r="BM103" s="537"/>
      <c r="BN103" s="537"/>
      <c r="BO103" s="537"/>
      <c r="BP103" s="537"/>
      <c r="BQ103" s="537"/>
      <c r="BR103" s="537"/>
      <c r="BS103" s="537"/>
      <c r="BT103" s="537"/>
      <c r="BU103" s="537"/>
      <c r="BV103" s="537"/>
      <c r="BW103" s="537"/>
      <c r="BX103" s="537"/>
      <c r="BY103" s="537"/>
      <c r="BZ103" s="537"/>
      <c r="CA103" s="537"/>
      <c r="CB103" s="537"/>
      <c r="CC103" s="537"/>
      <c r="CD103" s="537"/>
      <c r="CE103" s="537"/>
      <c r="CF103" s="537"/>
      <c r="CG103" s="537"/>
      <c r="CH103" s="537"/>
      <c r="CI103" s="537"/>
      <c r="CJ103" s="537"/>
      <c r="CK103" s="537"/>
      <c r="CL103" s="537"/>
      <c r="CM103" s="537"/>
      <c r="CN103" s="537"/>
      <c r="CO103" s="537"/>
      <c r="CP103" s="537"/>
      <c r="CQ103" s="537"/>
      <c r="CR103" s="537"/>
      <c r="CS103" s="537"/>
      <c r="CT103" s="537"/>
      <c r="CU103" s="537"/>
      <c r="CV103" s="537"/>
      <c r="CW103" s="537"/>
      <c r="CX103" s="537"/>
      <c r="CY103" s="537"/>
      <c r="CZ103" s="537"/>
      <c r="DA103" s="537"/>
      <c r="DB103" s="537"/>
      <c r="DC103" s="537"/>
      <c r="DD103" s="537"/>
      <c r="DE103" s="537"/>
      <c r="DF103" s="537"/>
      <c r="DG103" s="537"/>
      <c r="DH103" s="537"/>
      <c r="DI103" s="537"/>
      <c r="DJ103" s="537"/>
      <c r="DK103" s="537"/>
      <c r="DL103" s="537"/>
      <c r="DM103" s="537"/>
      <c r="DN103" s="537"/>
      <c r="DO103" s="537"/>
      <c r="DP103" s="537"/>
      <c r="DQ103" s="537"/>
      <c r="DR103" s="537"/>
      <c r="DS103" s="537"/>
      <c r="DT103" s="537"/>
      <c r="DU103" s="537"/>
      <c r="DV103" s="537"/>
      <c r="DW103" s="537"/>
      <c r="DX103" s="537"/>
      <c r="DY103" s="537"/>
      <c r="DZ103" s="537"/>
      <c r="EA103" s="537"/>
      <c r="EB103" s="537"/>
      <c r="EC103" s="537"/>
      <c r="ED103" s="537"/>
      <c r="EE103" s="537"/>
      <c r="EF103" s="537"/>
      <c r="EG103" s="537"/>
      <c r="EH103" s="537"/>
      <c r="EI103" s="537"/>
      <c r="EJ103" s="537"/>
      <c r="EK103" s="537"/>
      <c r="EL103" s="537"/>
      <c r="EM103" s="537"/>
      <c r="EN103" s="537"/>
      <c r="EO103" s="537"/>
      <c r="EP103" s="537"/>
      <c r="EQ103" s="537"/>
      <c r="ER103" s="537"/>
      <c r="ES103" s="537"/>
      <c r="ET103" s="537"/>
      <c r="EU103" s="537"/>
      <c r="EV103" s="537"/>
      <c r="EW103" s="537"/>
      <c r="EX103" s="537"/>
      <c r="EY103" s="537"/>
      <c r="EZ103" s="537"/>
      <c r="FA103" s="537"/>
      <c r="FB103" s="537"/>
      <c r="FC103" s="537"/>
      <c r="FD103" s="537"/>
      <c r="FE103" s="537"/>
      <c r="FF103" s="537"/>
      <c r="FG103" s="537"/>
      <c r="FH103" s="537"/>
      <c r="FI103" s="537"/>
      <c r="FJ103" s="537"/>
      <c r="FK103" s="537"/>
      <c r="FL103" s="537"/>
      <c r="FM103" s="537"/>
      <c r="FN103" s="537"/>
      <c r="FO103" s="537"/>
      <c r="FP103" s="537"/>
      <c r="FQ103" s="537"/>
      <c r="FR103" s="537"/>
      <c r="FS103" s="537"/>
      <c r="FT103" s="537"/>
      <c r="FU103" s="537"/>
      <c r="FV103" s="537"/>
      <c r="FW103" s="537"/>
      <c r="FX103" s="537"/>
      <c r="FY103" s="537"/>
      <c r="FZ103" s="537"/>
      <c r="GA103" s="537"/>
      <c r="GB103" s="537"/>
      <c r="GC103" s="537"/>
      <c r="GD103" s="537"/>
      <c r="GE103" s="537"/>
      <c r="GF103" s="537"/>
      <c r="GG103" s="537"/>
      <c r="GH103" s="537"/>
      <c r="GI103" s="537"/>
      <c r="GJ103" s="537"/>
    </row>
    <row r="104" spans="1:192" x14ac:dyDescent="0.25">
      <c r="D104" s="21"/>
      <c r="E104" s="453" t="str">
        <f xml:space="preserve"> ConFin!E$98</f>
        <v>Sum of construction debt drawdown - T1</v>
      </c>
      <c r="F104" s="453">
        <f xml:space="preserve"> ConFin!F$98</f>
        <v>35244.487960064216</v>
      </c>
      <c r="G104" s="453" t="str">
        <f xml:space="preserve"> ConFin!G$98</f>
        <v>$ 000s</v>
      </c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2"/>
      <c r="CQ104" s="32"/>
      <c r="CR104" s="32"/>
      <c r="CS104" s="32"/>
      <c r="CT104" s="32"/>
      <c r="CU104" s="32"/>
      <c r="CV104" s="32"/>
      <c r="CW104" s="32"/>
      <c r="CX104" s="32"/>
      <c r="CY104" s="32"/>
      <c r="CZ104" s="32"/>
      <c r="DA104" s="32"/>
      <c r="DB104" s="32"/>
      <c r="DC104" s="32"/>
      <c r="DD104" s="32"/>
      <c r="DE104" s="32"/>
      <c r="DF104" s="32"/>
      <c r="DG104" s="32"/>
      <c r="DH104" s="32"/>
      <c r="DI104" s="32"/>
      <c r="DJ104" s="32"/>
      <c r="DK104" s="32"/>
      <c r="DL104" s="32"/>
      <c r="DM104" s="32"/>
      <c r="DN104" s="32"/>
      <c r="DO104" s="32"/>
      <c r="DP104" s="32"/>
      <c r="DQ104" s="32"/>
      <c r="DR104" s="32"/>
      <c r="DS104" s="32"/>
      <c r="DT104" s="32"/>
      <c r="DU104" s="32"/>
      <c r="DV104" s="32"/>
      <c r="DW104" s="32"/>
      <c r="DX104" s="32"/>
      <c r="DY104" s="32"/>
      <c r="DZ104" s="32"/>
      <c r="EA104" s="32"/>
      <c r="EB104" s="32"/>
      <c r="EC104" s="32"/>
      <c r="ED104" s="32"/>
      <c r="EE104" s="32"/>
      <c r="EF104" s="32"/>
      <c r="EG104" s="32"/>
      <c r="EH104" s="32"/>
      <c r="EI104" s="32"/>
      <c r="EJ104" s="32"/>
      <c r="EK104" s="32"/>
      <c r="EL104" s="32"/>
      <c r="EM104" s="32"/>
      <c r="EN104" s="32"/>
      <c r="EO104" s="32"/>
      <c r="EP104" s="32"/>
      <c r="EQ104" s="32"/>
      <c r="ER104" s="32"/>
      <c r="ES104" s="32"/>
      <c r="ET104" s="32"/>
      <c r="EU104" s="32"/>
      <c r="EV104" s="32"/>
      <c r="EW104" s="32"/>
      <c r="EX104" s="32"/>
      <c r="EY104" s="32"/>
      <c r="EZ104" s="32"/>
      <c r="FA104" s="32"/>
      <c r="FB104" s="32"/>
      <c r="FC104" s="32"/>
      <c r="FD104" s="32"/>
      <c r="FE104" s="32"/>
      <c r="FF104" s="32"/>
      <c r="FG104" s="32"/>
      <c r="FH104" s="32"/>
      <c r="FI104" s="32"/>
      <c r="FJ104" s="32"/>
      <c r="FK104" s="32"/>
      <c r="FL104" s="32"/>
      <c r="FM104" s="32"/>
      <c r="FN104" s="32"/>
      <c r="FO104" s="32"/>
      <c r="FP104" s="32"/>
      <c r="FQ104" s="32"/>
      <c r="FR104" s="32"/>
      <c r="FS104" s="32"/>
      <c r="FT104" s="32"/>
      <c r="FU104" s="32"/>
      <c r="FV104" s="32"/>
      <c r="FW104" s="32"/>
      <c r="FX104" s="32"/>
      <c r="FY104" s="32"/>
      <c r="FZ104" s="32"/>
      <c r="GA104" s="32"/>
      <c r="GB104" s="32"/>
      <c r="GC104" s="32"/>
      <c r="GD104" s="32"/>
      <c r="GE104" s="32"/>
      <c r="GF104" s="32"/>
      <c r="GG104" s="32"/>
      <c r="GH104" s="32"/>
      <c r="GI104" s="32"/>
      <c r="GJ104" s="32"/>
    </row>
    <row r="105" spans="1:192" x14ac:dyDescent="0.25">
      <c r="D105" s="21"/>
      <c r="E105" s="32" t="str">
        <f t="shared" ref="E105:G105" si="66" xml:space="preserve"> E$100</f>
        <v>Senior debt facility amount - full tenure</v>
      </c>
      <c r="F105" s="32">
        <f t="shared" si="66"/>
        <v>18977.801209265344</v>
      </c>
      <c r="G105" s="32" t="str">
        <f t="shared" si="66"/>
        <v>$ 000s</v>
      </c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  <c r="CS105" s="32"/>
      <c r="CT105" s="32"/>
      <c r="CU105" s="32"/>
      <c r="CV105" s="32"/>
      <c r="CW105" s="32"/>
      <c r="CX105" s="32"/>
      <c r="CY105" s="32"/>
      <c r="CZ105" s="32"/>
      <c r="DA105" s="32"/>
      <c r="DB105" s="32"/>
      <c r="DC105" s="32"/>
      <c r="DD105" s="32"/>
      <c r="DE105" s="32"/>
      <c r="DF105" s="32"/>
      <c r="DG105" s="32"/>
      <c r="DH105" s="32"/>
      <c r="DI105" s="32"/>
      <c r="DJ105" s="32"/>
      <c r="DK105" s="32"/>
      <c r="DL105" s="32"/>
      <c r="DM105" s="32"/>
      <c r="DN105" s="32"/>
      <c r="DO105" s="32"/>
      <c r="DP105" s="32"/>
      <c r="DQ105" s="32"/>
      <c r="DR105" s="32"/>
      <c r="DS105" s="32"/>
      <c r="DT105" s="32"/>
      <c r="DU105" s="32"/>
      <c r="DV105" s="32"/>
      <c r="DW105" s="32"/>
      <c r="DX105" s="32"/>
      <c r="DY105" s="32"/>
      <c r="DZ105" s="32"/>
      <c r="EA105" s="32"/>
      <c r="EB105" s="32"/>
      <c r="EC105" s="32"/>
      <c r="ED105" s="32"/>
      <c r="EE105" s="32"/>
      <c r="EF105" s="32"/>
      <c r="EG105" s="32"/>
      <c r="EH105" s="32"/>
      <c r="EI105" s="32"/>
      <c r="EJ105" s="32"/>
      <c r="EK105" s="32"/>
      <c r="EL105" s="32"/>
      <c r="EM105" s="32"/>
      <c r="EN105" s="32"/>
      <c r="EO105" s="32"/>
      <c r="EP105" s="32"/>
      <c r="EQ105" s="32"/>
      <c r="ER105" s="32"/>
      <c r="ES105" s="32"/>
      <c r="ET105" s="32"/>
      <c r="EU105" s="32"/>
      <c r="EV105" s="32"/>
      <c r="EW105" s="32"/>
      <c r="EX105" s="32"/>
      <c r="EY105" s="32"/>
      <c r="EZ105" s="32"/>
      <c r="FA105" s="32"/>
      <c r="FB105" s="32"/>
      <c r="FC105" s="32"/>
      <c r="FD105" s="32"/>
      <c r="FE105" s="32"/>
      <c r="FF105" s="32"/>
      <c r="FG105" s="32"/>
      <c r="FH105" s="32"/>
      <c r="FI105" s="32"/>
      <c r="FJ105" s="32"/>
      <c r="FK105" s="32"/>
      <c r="FL105" s="32"/>
      <c r="FM105" s="32"/>
      <c r="FN105" s="32"/>
      <c r="FO105" s="32"/>
      <c r="FP105" s="32"/>
      <c r="FQ105" s="32"/>
      <c r="FR105" s="32"/>
      <c r="FS105" s="32"/>
      <c r="FT105" s="32"/>
      <c r="FU105" s="32"/>
      <c r="FV105" s="32"/>
      <c r="FW105" s="32"/>
      <c r="FX105" s="32"/>
      <c r="FY105" s="32"/>
      <c r="FZ105" s="32"/>
      <c r="GA105" s="32"/>
      <c r="GB105" s="32"/>
      <c r="GC105" s="32"/>
      <c r="GD105" s="32"/>
      <c r="GE105" s="32"/>
      <c r="GF105" s="32"/>
      <c r="GG105" s="32"/>
      <c r="GH105" s="32"/>
      <c r="GI105" s="32"/>
      <c r="GJ105" s="32"/>
    </row>
    <row r="106" spans="1:192" x14ac:dyDescent="0.25">
      <c r="D106" s="21"/>
      <c r="E106" s="32" t="s">
        <v>702</v>
      </c>
      <c r="F106" s="738">
        <f xml:space="preserve"> IF(F102 &gt; 0, F102, (1 - SUM(F102:F103)) * F104 / F105)</f>
        <v>0.81843968968736758</v>
      </c>
      <c r="G106" s="32" t="s">
        <v>104</v>
      </c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BS106" s="32"/>
      <c r="BT106" s="32"/>
      <c r="BU106" s="32"/>
      <c r="BV106" s="32"/>
      <c r="BW106" s="32"/>
      <c r="BX106" s="32"/>
      <c r="BY106" s="32"/>
      <c r="BZ106" s="32"/>
      <c r="CA106" s="32"/>
      <c r="CB106" s="32"/>
      <c r="CC106" s="32"/>
      <c r="CD106" s="32"/>
      <c r="CE106" s="32"/>
      <c r="CF106" s="32"/>
      <c r="CG106" s="32"/>
      <c r="CH106" s="32"/>
      <c r="CI106" s="32"/>
      <c r="CJ106" s="32"/>
      <c r="CK106" s="32"/>
      <c r="CL106" s="32"/>
      <c r="CM106" s="32"/>
      <c r="CN106" s="32"/>
      <c r="CO106" s="32"/>
      <c r="CP106" s="32"/>
      <c r="CQ106" s="32"/>
      <c r="CR106" s="32"/>
      <c r="CS106" s="32"/>
      <c r="CT106" s="32"/>
      <c r="CU106" s="32"/>
      <c r="CV106" s="32"/>
      <c r="CW106" s="32"/>
      <c r="CX106" s="32"/>
      <c r="CY106" s="32"/>
      <c r="CZ106" s="32"/>
      <c r="DA106" s="32"/>
      <c r="DB106" s="32"/>
      <c r="DC106" s="32"/>
      <c r="DD106" s="32"/>
      <c r="DE106" s="32"/>
      <c r="DF106" s="32"/>
      <c r="DG106" s="32"/>
      <c r="DH106" s="32"/>
      <c r="DI106" s="32"/>
      <c r="DJ106" s="32"/>
      <c r="DK106" s="32"/>
      <c r="DL106" s="32"/>
      <c r="DM106" s="32"/>
      <c r="DN106" s="32"/>
      <c r="DO106" s="32"/>
      <c r="DP106" s="32"/>
      <c r="DQ106" s="32"/>
      <c r="DR106" s="32"/>
      <c r="DS106" s="32"/>
      <c r="DT106" s="32"/>
      <c r="DU106" s="32"/>
      <c r="DV106" s="32"/>
      <c r="DW106" s="32"/>
      <c r="DX106" s="32"/>
      <c r="DY106" s="32"/>
      <c r="DZ106" s="32"/>
      <c r="EA106" s="32"/>
      <c r="EB106" s="32"/>
      <c r="EC106" s="32"/>
      <c r="ED106" s="32"/>
      <c r="EE106" s="32"/>
      <c r="EF106" s="32"/>
      <c r="EG106" s="32"/>
      <c r="EH106" s="32"/>
      <c r="EI106" s="32"/>
      <c r="EJ106" s="32"/>
      <c r="EK106" s="32"/>
      <c r="EL106" s="32"/>
      <c r="EM106" s="32"/>
      <c r="EN106" s="32"/>
      <c r="EO106" s="32"/>
      <c r="EP106" s="32"/>
      <c r="EQ106" s="32"/>
      <c r="ER106" s="32"/>
      <c r="ES106" s="32"/>
      <c r="ET106" s="32"/>
      <c r="EU106" s="32"/>
      <c r="EV106" s="32"/>
      <c r="EW106" s="32"/>
      <c r="EX106" s="32"/>
      <c r="EY106" s="32"/>
      <c r="EZ106" s="32"/>
      <c r="FA106" s="32"/>
      <c r="FB106" s="32"/>
      <c r="FC106" s="32"/>
      <c r="FD106" s="32"/>
      <c r="FE106" s="32"/>
      <c r="FF106" s="32"/>
      <c r="FG106" s="32"/>
      <c r="FH106" s="32"/>
      <c r="FI106" s="32"/>
      <c r="FJ106" s="32"/>
      <c r="FK106" s="32"/>
      <c r="FL106" s="32"/>
      <c r="FM106" s="32"/>
      <c r="FN106" s="32"/>
      <c r="FO106" s="32"/>
      <c r="FP106" s="32"/>
      <c r="FQ106" s="32"/>
      <c r="FR106" s="32"/>
      <c r="FS106" s="32"/>
      <c r="FT106" s="32"/>
      <c r="FU106" s="32"/>
      <c r="FV106" s="32"/>
      <c r="FW106" s="32"/>
      <c r="FX106" s="32"/>
      <c r="FY106" s="32"/>
      <c r="FZ106" s="32"/>
      <c r="GA106" s="32"/>
      <c r="GB106" s="32"/>
      <c r="GC106" s="32"/>
      <c r="GD106" s="32"/>
      <c r="GE106" s="32"/>
      <c r="GF106" s="32"/>
      <c r="GG106" s="32"/>
      <c r="GH106" s="32"/>
      <c r="GI106" s="32"/>
      <c r="GJ106" s="32"/>
    </row>
    <row r="107" spans="1:192" x14ac:dyDescent="0.25">
      <c r="D107" s="21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BS107" s="32"/>
      <c r="BT107" s="32"/>
      <c r="BU107" s="32"/>
      <c r="BV107" s="32"/>
      <c r="BW107" s="32"/>
      <c r="BX107" s="32"/>
      <c r="BY107" s="32"/>
      <c r="BZ107" s="32"/>
      <c r="CA107" s="32"/>
      <c r="CB107" s="32"/>
      <c r="CC107" s="32"/>
      <c r="CD107" s="32"/>
      <c r="CE107" s="32"/>
      <c r="CF107" s="32"/>
      <c r="CG107" s="32"/>
      <c r="CH107" s="32"/>
      <c r="CI107" s="32"/>
      <c r="CJ107" s="32"/>
      <c r="CK107" s="32"/>
      <c r="CL107" s="32"/>
      <c r="CM107" s="32"/>
      <c r="CN107" s="32"/>
      <c r="CO107" s="32"/>
      <c r="CP107" s="32"/>
      <c r="CQ107" s="32"/>
      <c r="CR107" s="32"/>
      <c r="CS107" s="32"/>
      <c r="CT107" s="32"/>
      <c r="CU107" s="32"/>
      <c r="CV107" s="32"/>
      <c r="CW107" s="32"/>
      <c r="CX107" s="32"/>
      <c r="CY107" s="32"/>
      <c r="CZ107" s="32"/>
      <c r="DA107" s="32"/>
      <c r="DB107" s="32"/>
      <c r="DC107" s="32"/>
      <c r="DD107" s="32"/>
      <c r="DE107" s="32"/>
      <c r="DF107" s="32"/>
      <c r="DG107" s="32"/>
      <c r="DH107" s="32"/>
      <c r="DI107" s="32"/>
      <c r="DJ107" s="32"/>
      <c r="DK107" s="32"/>
      <c r="DL107" s="32"/>
      <c r="DM107" s="32"/>
      <c r="DN107" s="32"/>
      <c r="DO107" s="32"/>
      <c r="DP107" s="32"/>
      <c r="DQ107" s="32"/>
      <c r="DR107" s="32"/>
      <c r="DS107" s="32"/>
      <c r="DT107" s="32"/>
      <c r="DU107" s="32"/>
      <c r="DV107" s="32"/>
      <c r="DW107" s="32"/>
      <c r="DX107" s="32"/>
      <c r="DY107" s="32"/>
      <c r="DZ107" s="32"/>
      <c r="EA107" s="32"/>
      <c r="EB107" s="32"/>
      <c r="EC107" s="32"/>
      <c r="ED107" s="32"/>
      <c r="EE107" s="32"/>
      <c r="EF107" s="32"/>
      <c r="EG107" s="32"/>
      <c r="EH107" s="32"/>
      <c r="EI107" s="32"/>
      <c r="EJ107" s="32"/>
      <c r="EK107" s="32"/>
      <c r="EL107" s="32"/>
      <c r="EM107" s="32"/>
      <c r="EN107" s="32"/>
      <c r="EO107" s="32"/>
      <c r="EP107" s="32"/>
      <c r="EQ107" s="32"/>
      <c r="ER107" s="32"/>
      <c r="ES107" s="32"/>
      <c r="ET107" s="32"/>
      <c r="EU107" s="32"/>
      <c r="EV107" s="32"/>
      <c r="EW107" s="32"/>
      <c r="EX107" s="32"/>
      <c r="EY107" s="32"/>
      <c r="EZ107" s="32"/>
      <c r="FA107" s="32"/>
      <c r="FB107" s="32"/>
      <c r="FC107" s="32"/>
      <c r="FD107" s="32"/>
      <c r="FE107" s="32"/>
      <c r="FF107" s="32"/>
      <c r="FG107" s="32"/>
      <c r="FH107" s="32"/>
      <c r="FI107" s="32"/>
      <c r="FJ107" s="32"/>
      <c r="FK107" s="32"/>
      <c r="FL107" s="32"/>
      <c r="FM107" s="32"/>
      <c r="FN107" s="32"/>
      <c r="FO107" s="32"/>
      <c r="FP107" s="32"/>
      <c r="FQ107" s="32"/>
      <c r="FR107" s="32"/>
      <c r="FS107" s="32"/>
      <c r="FT107" s="32"/>
      <c r="FU107" s="32"/>
      <c r="FV107" s="32"/>
      <c r="FW107" s="32"/>
      <c r="FX107" s="32"/>
      <c r="FY107" s="32"/>
      <c r="FZ107" s="32"/>
      <c r="GA107" s="32"/>
      <c r="GB107" s="32"/>
      <c r="GC107" s="32"/>
      <c r="GD107" s="32"/>
      <c r="GE107" s="32"/>
      <c r="GF107" s="32"/>
      <c r="GG107" s="32"/>
      <c r="GH107" s="32"/>
      <c r="GI107" s="32"/>
      <c r="GJ107" s="32"/>
    </row>
    <row r="108" spans="1:192" s="294" customFormat="1" x14ac:dyDescent="0.25">
      <c r="A108" s="666"/>
      <c r="B108" s="666"/>
      <c r="C108" s="667"/>
      <c r="D108" s="667"/>
      <c r="E108" s="293" t="str">
        <f t="shared" ref="E108:G108" si="67" xml:space="preserve"> E$88</f>
        <v>Senior debt - T1 - repayment % - all tranches active - less tenure</v>
      </c>
      <c r="F108" s="293">
        <f t="shared" si="67"/>
        <v>0.81843968968736758</v>
      </c>
      <c r="G108" s="293" t="str">
        <f t="shared" si="67"/>
        <v>%</v>
      </c>
      <c r="H108" s="537"/>
      <c r="I108" s="537"/>
      <c r="J108" s="537"/>
      <c r="K108" s="537"/>
      <c r="L108" s="537"/>
      <c r="M108" s="537"/>
      <c r="N108" s="537"/>
      <c r="O108" s="537"/>
      <c r="P108" s="537"/>
      <c r="Q108" s="537"/>
      <c r="R108" s="537"/>
      <c r="S108" s="537"/>
      <c r="T108" s="537"/>
      <c r="U108" s="537"/>
      <c r="V108" s="537"/>
      <c r="W108" s="537"/>
      <c r="X108" s="537"/>
      <c r="Y108" s="537"/>
      <c r="Z108" s="537"/>
      <c r="AA108" s="537"/>
      <c r="AB108" s="537"/>
      <c r="AC108" s="537"/>
      <c r="AD108" s="537"/>
      <c r="AE108" s="537"/>
      <c r="AF108" s="537"/>
      <c r="AG108" s="537"/>
      <c r="AH108" s="537"/>
      <c r="AI108" s="537"/>
      <c r="AJ108" s="537"/>
      <c r="AK108" s="537"/>
      <c r="AL108" s="537"/>
      <c r="AM108" s="537"/>
      <c r="AN108" s="537"/>
      <c r="AO108" s="537"/>
      <c r="AP108" s="537"/>
      <c r="AQ108" s="537"/>
      <c r="AR108" s="537"/>
      <c r="AS108" s="537"/>
      <c r="AT108" s="537"/>
      <c r="AU108" s="537"/>
      <c r="AV108" s="537"/>
      <c r="AW108" s="537"/>
      <c r="AX108" s="537"/>
      <c r="AY108" s="537"/>
      <c r="AZ108" s="537"/>
      <c r="BA108" s="537"/>
      <c r="BB108" s="537"/>
      <c r="BC108" s="537"/>
      <c r="BD108" s="537"/>
      <c r="BE108" s="537"/>
      <c r="BF108" s="537"/>
      <c r="BG108" s="537"/>
      <c r="BH108" s="537"/>
      <c r="BI108" s="537"/>
      <c r="BJ108" s="537"/>
      <c r="BK108" s="537"/>
      <c r="BL108" s="537"/>
      <c r="BM108" s="537"/>
      <c r="BN108" s="537"/>
      <c r="BO108" s="537"/>
      <c r="BP108" s="537"/>
      <c r="BQ108" s="537"/>
      <c r="BR108" s="537"/>
      <c r="BS108" s="537"/>
      <c r="BT108" s="537"/>
      <c r="BU108" s="537"/>
      <c r="BV108" s="537"/>
      <c r="BW108" s="537"/>
      <c r="BX108" s="537"/>
      <c r="BY108" s="537"/>
      <c r="BZ108" s="537"/>
      <c r="CA108" s="537"/>
      <c r="CB108" s="537"/>
      <c r="CC108" s="537"/>
      <c r="CD108" s="537"/>
      <c r="CE108" s="537"/>
      <c r="CF108" s="537"/>
      <c r="CG108" s="537"/>
      <c r="CH108" s="537"/>
      <c r="CI108" s="537"/>
      <c r="CJ108" s="537"/>
      <c r="CK108" s="537"/>
      <c r="CL108" s="537"/>
      <c r="CM108" s="537"/>
      <c r="CN108" s="537"/>
      <c r="CO108" s="537"/>
      <c r="CP108" s="537"/>
      <c r="CQ108" s="537"/>
      <c r="CR108" s="537"/>
      <c r="CS108" s="537"/>
      <c r="CT108" s="537"/>
      <c r="CU108" s="537"/>
      <c r="CV108" s="537"/>
      <c r="CW108" s="537"/>
      <c r="CX108" s="537"/>
      <c r="CY108" s="537"/>
      <c r="CZ108" s="537"/>
      <c r="DA108" s="537"/>
      <c r="DB108" s="537"/>
      <c r="DC108" s="537"/>
      <c r="DD108" s="537"/>
      <c r="DE108" s="537"/>
      <c r="DF108" s="537"/>
      <c r="DG108" s="537"/>
      <c r="DH108" s="537"/>
      <c r="DI108" s="537"/>
      <c r="DJ108" s="537"/>
      <c r="DK108" s="537"/>
      <c r="DL108" s="537"/>
      <c r="DM108" s="537"/>
      <c r="DN108" s="537"/>
      <c r="DO108" s="537"/>
      <c r="DP108" s="537"/>
      <c r="DQ108" s="537"/>
      <c r="DR108" s="537"/>
      <c r="DS108" s="537"/>
      <c r="DT108" s="537"/>
      <c r="DU108" s="537"/>
      <c r="DV108" s="537"/>
      <c r="DW108" s="537"/>
      <c r="DX108" s="537"/>
      <c r="DY108" s="537"/>
      <c r="DZ108" s="537"/>
      <c r="EA108" s="537"/>
      <c r="EB108" s="537"/>
      <c r="EC108" s="537"/>
      <c r="ED108" s="537"/>
      <c r="EE108" s="537"/>
      <c r="EF108" s="537"/>
      <c r="EG108" s="537"/>
      <c r="EH108" s="537"/>
      <c r="EI108" s="537"/>
      <c r="EJ108" s="537"/>
      <c r="EK108" s="537"/>
      <c r="EL108" s="537"/>
      <c r="EM108" s="537"/>
      <c r="EN108" s="537"/>
      <c r="EO108" s="537"/>
      <c r="EP108" s="537"/>
      <c r="EQ108" s="537"/>
      <c r="ER108" s="537"/>
      <c r="ES108" s="537"/>
      <c r="ET108" s="537"/>
      <c r="EU108" s="537"/>
      <c r="EV108" s="537"/>
      <c r="EW108" s="537"/>
      <c r="EX108" s="537"/>
      <c r="EY108" s="537"/>
      <c r="EZ108" s="537"/>
      <c r="FA108" s="537"/>
      <c r="FB108" s="537"/>
      <c r="FC108" s="537"/>
      <c r="FD108" s="537"/>
      <c r="FE108" s="537"/>
      <c r="FF108" s="537"/>
      <c r="FG108" s="537"/>
      <c r="FH108" s="537"/>
      <c r="FI108" s="537"/>
      <c r="FJ108" s="537"/>
      <c r="FK108" s="537"/>
      <c r="FL108" s="537"/>
      <c r="FM108" s="537"/>
      <c r="FN108" s="537"/>
      <c r="FO108" s="537"/>
      <c r="FP108" s="537"/>
      <c r="FQ108" s="537"/>
      <c r="FR108" s="537"/>
      <c r="FS108" s="537"/>
      <c r="FT108" s="537"/>
      <c r="FU108" s="537"/>
      <c r="FV108" s="537"/>
      <c r="FW108" s="537"/>
      <c r="FX108" s="537"/>
      <c r="FY108" s="537"/>
      <c r="FZ108" s="537"/>
      <c r="GA108" s="537"/>
      <c r="GB108" s="537"/>
      <c r="GC108" s="537"/>
      <c r="GD108" s="537"/>
      <c r="GE108" s="537"/>
      <c r="GF108" s="537"/>
      <c r="GG108" s="537"/>
      <c r="GH108" s="537"/>
      <c r="GI108" s="537"/>
      <c r="GJ108" s="537"/>
    </row>
    <row r="109" spans="1:192" s="294" customFormat="1" x14ac:dyDescent="0.25">
      <c r="A109" s="666"/>
      <c r="B109" s="666"/>
      <c r="C109" s="667"/>
      <c r="D109" s="667"/>
      <c r="E109" s="293" t="str">
        <f t="shared" ref="E109:G109" si="68" xml:space="preserve"> E$94</f>
        <v>Senior debt - T2 - repayment % - all tranches active - less tenure</v>
      </c>
      <c r="F109" s="293">
        <f t="shared" si="68"/>
        <v>0</v>
      </c>
      <c r="G109" s="293" t="str">
        <f t="shared" si="68"/>
        <v>%</v>
      </c>
      <c r="H109" s="537"/>
      <c r="I109" s="537"/>
      <c r="J109" s="537"/>
      <c r="K109" s="537"/>
      <c r="L109" s="537"/>
      <c r="M109" s="537"/>
      <c r="N109" s="537"/>
      <c r="O109" s="537"/>
      <c r="P109" s="537"/>
      <c r="Q109" s="537"/>
      <c r="R109" s="537"/>
      <c r="S109" s="537"/>
      <c r="T109" s="537"/>
      <c r="U109" s="537"/>
      <c r="V109" s="537"/>
      <c r="W109" s="537"/>
      <c r="X109" s="537"/>
      <c r="Y109" s="537"/>
      <c r="Z109" s="537"/>
      <c r="AA109" s="537"/>
      <c r="AB109" s="537"/>
      <c r="AC109" s="537"/>
      <c r="AD109" s="537"/>
      <c r="AE109" s="537"/>
      <c r="AF109" s="537"/>
      <c r="AG109" s="537"/>
      <c r="AH109" s="537"/>
      <c r="AI109" s="537"/>
      <c r="AJ109" s="537"/>
      <c r="AK109" s="537"/>
      <c r="AL109" s="537"/>
      <c r="AM109" s="537"/>
      <c r="AN109" s="537"/>
      <c r="AO109" s="537"/>
      <c r="AP109" s="537"/>
      <c r="AQ109" s="537"/>
      <c r="AR109" s="537"/>
      <c r="AS109" s="537"/>
      <c r="AT109" s="537"/>
      <c r="AU109" s="537"/>
      <c r="AV109" s="537"/>
      <c r="AW109" s="537"/>
      <c r="AX109" s="537"/>
      <c r="AY109" s="537"/>
      <c r="AZ109" s="537"/>
      <c r="BA109" s="537"/>
      <c r="BB109" s="537"/>
      <c r="BC109" s="537"/>
      <c r="BD109" s="537"/>
      <c r="BE109" s="537"/>
      <c r="BF109" s="537"/>
      <c r="BG109" s="537"/>
      <c r="BH109" s="537"/>
      <c r="BI109" s="537"/>
      <c r="BJ109" s="537"/>
      <c r="BK109" s="537"/>
      <c r="BL109" s="537"/>
      <c r="BM109" s="537"/>
      <c r="BN109" s="537"/>
      <c r="BO109" s="537"/>
      <c r="BP109" s="537"/>
      <c r="BQ109" s="537"/>
      <c r="BR109" s="537"/>
      <c r="BS109" s="537"/>
      <c r="BT109" s="537"/>
      <c r="BU109" s="537"/>
      <c r="BV109" s="537"/>
      <c r="BW109" s="537"/>
      <c r="BX109" s="537"/>
      <c r="BY109" s="537"/>
      <c r="BZ109" s="537"/>
      <c r="CA109" s="537"/>
      <c r="CB109" s="537"/>
      <c r="CC109" s="537"/>
      <c r="CD109" s="537"/>
      <c r="CE109" s="537"/>
      <c r="CF109" s="537"/>
      <c r="CG109" s="537"/>
      <c r="CH109" s="537"/>
      <c r="CI109" s="537"/>
      <c r="CJ109" s="537"/>
      <c r="CK109" s="537"/>
      <c r="CL109" s="537"/>
      <c r="CM109" s="537"/>
      <c r="CN109" s="537"/>
      <c r="CO109" s="537"/>
      <c r="CP109" s="537"/>
      <c r="CQ109" s="537"/>
      <c r="CR109" s="537"/>
      <c r="CS109" s="537"/>
      <c r="CT109" s="537"/>
      <c r="CU109" s="537"/>
      <c r="CV109" s="537"/>
      <c r="CW109" s="537"/>
      <c r="CX109" s="537"/>
      <c r="CY109" s="537"/>
      <c r="CZ109" s="537"/>
      <c r="DA109" s="537"/>
      <c r="DB109" s="537"/>
      <c r="DC109" s="537"/>
      <c r="DD109" s="537"/>
      <c r="DE109" s="537"/>
      <c r="DF109" s="537"/>
      <c r="DG109" s="537"/>
      <c r="DH109" s="537"/>
      <c r="DI109" s="537"/>
      <c r="DJ109" s="537"/>
      <c r="DK109" s="537"/>
      <c r="DL109" s="537"/>
      <c r="DM109" s="537"/>
      <c r="DN109" s="537"/>
      <c r="DO109" s="537"/>
      <c r="DP109" s="537"/>
      <c r="DQ109" s="537"/>
      <c r="DR109" s="537"/>
      <c r="DS109" s="537"/>
      <c r="DT109" s="537"/>
      <c r="DU109" s="537"/>
      <c r="DV109" s="537"/>
      <c r="DW109" s="537"/>
      <c r="DX109" s="537"/>
      <c r="DY109" s="537"/>
      <c r="DZ109" s="537"/>
      <c r="EA109" s="537"/>
      <c r="EB109" s="537"/>
      <c r="EC109" s="537"/>
      <c r="ED109" s="537"/>
      <c r="EE109" s="537"/>
      <c r="EF109" s="537"/>
      <c r="EG109" s="537"/>
      <c r="EH109" s="537"/>
      <c r="EI109" s="537"/>
      <c r="EJ109" s="537"/>
      <c r="EK109" s="537"/>
      <c r="EL109" s="537"/>
      <c r="EM109" s="537"/>
      <c r="EN109" s="537"/>
      <c r="EO109" s="537"/>
      <c r="EP109" s="537"/>
      <c r="EQ109" s="537"/>
      <c r="ER109" s="537"/>
      <c r="ES109" s="537"/>
      <c r="ET109" s="537"/>
      <c r="EU109" s="537"/>
      <c r="EV109" s="537"/>
      <c r="EW109" s="537"/>
      <c r="EX109" s="537"/>
      <c r="EY109" s="537"/>
      <c r="EZ109" s="537"/>
      <c r="FA109" s="537"/>
      <c r="FB109" s="537"/>
      <c r="FC109" s="537"/>
      <c r="FD109" s="537"/>
      <c r="FE109" s="537"/>
      <c r="FF109" s="537"/>
      <c r="FG109" s="537"/>
      <c r="FH109" s="537"/>
      <c r="FI109" s="537"/>
      <c r="FJ109" s="537"/>
      <c r="FK109" s="537"/>
      <c r="FL109" s="537"/>
      <c r="FM109" s="537"/>
      <c r="FN109" s="537"/>
      <c r="FO109" s="537"/>
      <c r="FP109" s="537"/>
      <c r="FQ109" s="537"/>
      <c r="FR109" s="537"/>
      <c r="FS109" s="537"/>
      <c r="FT109" s="537"/>
      <c r="FU109" s="537"/>
      <c r="FV109" s="537"/>
      <c r="FW109" s="537"/>
      <c r="FX109" s="537"/>
      <c r="FY109" s="537"/>
      <c r="FZ109" s="537"/>
      <c r="GA109" s="537"/>
      <c r="GB109" s="537"/>
      <c r="GC109" s="537"/>
      <c r="GD109" s="537"/>
      <c r="GE109" s="537"/>
      <c r="GF109" s="537"/>
      <c r="GG109" s="537"/>
      <c r="GH109" s="537"/>
      <c r="GI109" s="537"/>
      <c r="GJ109" s="537"/>
    </row>
    <row r="110" spans="1:192" x14ac:dyDescent="0.25">
      <c r="D110" s="21"/>
      <c r="E110" s="453" t="str">
        <f xml:space="preserve"> ConFin!E$114</f>
        <v>Sum of construction debt drawdown - T2</v>
      </c>
      <c r="F110" s="453">
        <f xml:space="preserve"> ConFin!F$114</f>
        <v>18977.801209265344</v>
      </c>
      <c r="G110" s="453" t="str">
        <f xml:space="preserve"> ConFin!G$114</f>
        <v>$ 000s</v>
      </c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  <c r="BU110" s="32"/>
      <c r="BV110" s="32"/>
      <c r="BW110" s="32"/>
      <c r="BX110" s="32"/>
      <c r="BY110" s="32"/>
      <c r="BZ110" s="32"/>
      <c r="CA110" s="32"/>
      <c r="CB110" s="32"/>
      <c r="CC110" s="32"/>
      <c r="CD110" s="32"/>
      <c r="CE110" s="32"/>
      <c r="CF110" s="32"/>
      <c r="CG110" s="32"/>
      <c r="CH110" s="32"/>
      <c r="CI110" s="32"/>
      <c r="CJ110" s="32"/>
      <c r="CK110" s="32"/>
      <c r="CL110" s="32"/>
      <c r="CM110" s="32"/>
      <c r="CN110" s="32"/>
      <c r="CO110" s="32"/>
      <c r="CP110" s="32"/>
      <c r="CQ110" s="32"/>
      <c r="CR110" s="32"/>
      <c r="CS110" s="32"/>
      <c r="CT110" s="32"/>
      <c r="CU110" s="32"/>
      <c r="CV110" s="32"/>
      <c r="CW110" s="32"/>
      <c r="CX110" s="32"/>
      <c r="CY110" s="32"/>
      <c r="CZ110" s="32"/>
      <c r="DA110" s="32"/>
      <c r="DB110" s="32"/>
      <c r="DC110" s="32"/>
      <c r="DD110" s="32"/>
      <c r="DE110" s="32"/>
      <c r="DF110" s="32"/>
      <c r="DG110" s="32"/>
      <c r="DH110" s="32"/>
      <c r="DI110" s="32"/>
      <c r="DJ110" s="32"/>
      <c r="DK110" s="32"/>
      <c r="DL110" s="32"/>
      <c r="DM110" s="32"/>
      <c r="DN110" s="32"/>
      <c r="DO110" s="32"/>
      <c r="DP110" s="32"/>
      <c r="DQ110" s="32"/>
      <c r="DR110" s="32"/>
      <c r="DS110" s="32"/>
      <c r="DT110" s="32"/>
      <c r="DU110" s="32"/>
      <c r="DV110" s="32"/>
      <c r="DW110" s="32"/>
      <c r="DX110" s="32"/>
      <c r="DY110" s="32"/>
      <c r="DZ110" s="32"/>
      <c r="EA110" s="32"/>
      <c r="EB110" s="32"/>
      <c r="EC110" s="32"/>
      <c r="ED110" s="32"/>
      <c r="EE110" s="32"/>
      <c r="EF110" s="32"/>
      <c r="EG110" s="32"/>
      <c r="EH110" s="32"/>
      <c r="EI110" s="32"/>
      <c r="EJ110" s="32"/>
      <c r="EK110" s="32"/>
      <c r="EL110" s="32"/>
      <c r="EM110" s="32"/>
      <c r="EN110" s="32"/>
      <c r="EO110" s="32"/>
      <c r="EP110" s="32"/>
      <c r="EQ110" s="32"/>
      <c r="ER110" s="32"/>
      <c r="ES110" s="32"/>
      <c r="ET110" s="32"/>
      <c r="EU110" s="32"/>
      <c r="EV110" s="32"/>
      <c r="EW110" s="32"/>
      <c r="EX110" s="32"/>
      <c r="EY110" s="32"/>
      <c r="EZ110" s="32"/>
      <c r="FA110" s="32"/>
      <c r="FB110" s="32"/>
      <c r="FC110" s="32"/>
      <c r="FD110" s="32"/>
      <c r="FE110" s="32"/>
      <c r="FF110" s="32"/>
      <c r="FG110" s="32"/>
      <c r="FH110" s="32"/>
      <c r="FI110" s="32"/>
      <c r="FJ110" s="32"/>
      <c r="FK110" s="32"/>
      <c r="FL110" s="32"/>
      <c r="FM110" s="32"/>
      <c r="FN110" s="32"/>
      <c r="FO110" s="32"/>
      <c r="FP110" s="32"/>
      <c r="FQ110" s="32"/>
      <c r="FR110" s="32"/>
      <c r="FS110" s="32"/>
      <c r="FT110" s="32"/>
      <c r="FU110" s="32"/>
      <c r="FV110" s="32"/>
      <c r="FW110" s="32"/>
      <c r="FX110" s="32"/>
      <c r="FY110" s="32"/>
      <c r="FZ110" s="32"/>
      <c r="GA110" s="32"/>
      <c r="GB110" s="32"/>
      <c r="GC110" s="32"/>
      <c r="GD110" s="32"/>
      <c r="GE110" s="32"/>
      <c r="GF110" s="32"/>
      <c r="GG110" s="32"/>
      <c r="GH110" s="32"/>
      <c r="GI110" s="32"/>
      <c r="GJ110" s="32"/>
    </row>
    <row r="111" spans="1:192" x14ac:dyDescent="0.25">
      <c r="D111" s="21"/>
      <c r="E111" s="32" t="str">
        <f t="shared" ref="E111:G111" si="69" xml:space="preserve"> E$100</f>
        <v>Senior debt facility amount - full tenure</v>
      </c>
      <c r="F111" s="32">
        <f t="shared" si="69"/>
        <v>18977.801209265344</v>
      </c>
      <c r="G111" s="32" t="str">
        <f t="shared" si="69"/>
        <v>$ 000s</v>
      </c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  <c r="BC111" s="32"/>
      <c r="BD111" s="32"/>
      <c r="BE111" s="32"/>
      <c r="BF111" s="32"/>
      <c r="BG111" s="32"/>
      <c r="BH111" s="32"/>
      <c r="BI111" s="32"/>
      <c r="BJ111" s="32"/>
      <c r="BK111" s="32"/>
      <c r="BL111" s="32"/>
      <c r="BM111" s="32"/>
      <c r="BN111" s="32"/>
      <c r="BO111" s="32"/>
      <c r="BP111" s="32"/>
      <c r="BQ111" s="32"/>
      <c r="BR111" s="32"/>
      <c r="BS111" s="32"/>
      <c r="BT111" s="32"/>
      <c r="BU111" s="32"/>
      <c r="BV111" s="32"/>
      <c r="BW111" s="32"/>
      <c r="BX111" s="32"/>
      <c r="BY111" s="32"/>
      <c r="BZ111" s="32"/>
      <c r="CA111" s="32"/>
      <c r="CB111" s="32"/>
      <c r="CC111" s="32"/>
      <c r="CD111" s="32"/>
      <c r="CE111" s="32"/>
      <c r="CF111" s="32"/>
      <c r="CG111" s="32"/>
      <c r="CH111" s="32"/>
      <c r="CI111" s="32"/>
      <c r="CJ111" s="32"/>
      <c r="CK111" s="32"/>
      <c r="CL111" s="32"/>
      <c r="CM111" s="32"/>
      <c r="CN111" s="32"/>
      <c r="CO111" s="32"/>
      <c r="CP111" s="32"/>
      <c r="CQ111" s="32"/>
      <c r="CR111" s="32"/>
      <c r="CS111" s="32"/>
      <c r="CT111" s="32"/>
      <c r="CU111" s="32"/>
      <c r="CV111" s="32"/>
      <c r="CW111" s="32"/>
      <c r="CX111" s="32"/>
      <c r="CY111" s="32"/>
      <c r="CZ111" s="32"/>
      <c r="DA111" s="32"/>
      <c r="DB111" s="32"/>
      <c r="DC111" s="32"/>
      <c r="DD111" s="32"/>
      <c r="DE111" s="32"/>
      <c r="DF111" s="32"/>
      <c r="DG111" s="32"/>
      <c r="DH111" s="32"/>
      <c r="DI111" s="32"/>
      <c r="DJ111" s="32"/>
      <c r="DK111" s="32"/>
      <c r="DL111" s="32"/>
      <c r="DM111" s="32"/>
      <c r="DN111" s="32"/>
      <c r="DO111" s="32"/>
      <c r="DP111" s="32"/>
      <c r="DQ111" s="32"/>
      <c r="DR111" s="32"/>
      <c r="DS111" s="32"/>
      <c r="DT111" s="32"/>
      <c r="DU111" s="32"/>
      <c r="DV111" s="32"/>
      <c r="DW111" s="32"/>
      <c r="DX111" s="32"/>
      <c r="DY111" s="32"/>
      <c r="DZ111" s="32"/>
      <c r="EA111" s="32"/>
      <c r="EB111" s="32"/>
      <c r="EC111" s="32"/>
      <c r="ED111" s="32"/>
      <c r="EE111" s="32"/>
      <c r="EF111" s="32"/>
      <c r="EG111" s="32"/>
      <c r="EH111" s="32"/>
      <c r="EI111" s="32"/>
      <c r="EJ111" s="32"/>
      <c r="EK111" s="32"/>
      <c r="EL111" s="32"/>
      <c r="EM111" s="32"/>
      <c r="EN111" s="32"/>
      <c r="EO111" s="32"/>
      <c r="EP111" s="32"/>
      <c r="EQ111" s="32"/>
      <c r="ER111" s="32"/>
      <c r="ES111" s="32"/>
      <c r="ET111" s="32"/>
      <c r="EU111" s="32"/>
      <c r="EV111" s="32"/>
      <c r="EW111" s="32"/>
      <c r="EX111" s="32"/>
      <c r="EY111" s="32"/>
      <c r="EZ111" s="32"/>
      <c r="FA111" s="32"/>
      <c r="FB111" s="32"/>
      <c r="FC111" s="32"/>
      <c r="FD111" s="32"/>
      <c r="FE111" s="32"/>
      <c r="FF111" s="32"/>
      <c r="FG111" s="32"/>
      <c r="FH111" s="32"/>
      <c r="FI111" s="32"/>
      <c r="FJ111" s="32"/>
      <c r="FK111" s="32"/>
      <c r="FL111" s="32"/>
      <c r="FM111" s="32"/>
      <c r="FN111" s="32"/>
      <c r="FO111" s="32"/>
      <c r="FP111" s="32"/>
      <c r="FQ111" s="32"/>
      <c r="FR111" s="32"/>
      <c r="FS111" s="32"/>
      <c r="FT111" s="32"/>
      <c r="FU111" s="32"/>
      <c r="FV111" s="32"/>
      <c r="FW111" s="32"/>
      <c r="FX111" s="32"/>
      <c r="FY111" s="32"/>
      <c r="FZ111" s="32"/>
      <c r="GA111" s="32"/>
      <c r="GB111" s="32"/>
      <c r="GC111" s="32"/>
      <c r="GD111" s="32"/>
      <c r="GE111" s="32"/>
      <c r="GF111" s="32"/>
      <c r="GG111" s="32"/>
      <c r="GH111" s="32"/>
      <c r="GI111" s="32"/>
      <c r="GJ111" s="32"/>
    </row>
    <row r="112" spans="1:192" x14ac:dyDescent="0.25">
      <c r="D112" s="21"/>
      <c r="E112" s="32" t="s">
        <v>703</v>
      </c>
      <c r="F112" s="738">
        <f xml:space="preserve"> IF(F109 &gt; 0, F109, (1 - SUM(F108:F109)) * F110 / F111)</f>
        <v>0.18156031031263242</v>
      </c>
      <c r="G112" s="32" t="s">
        <v>104</v>
      </c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  <c r="BC112" s="32"/>
      <c r="BD112" s="32"/>
      <c r="BE112" s="32"/>
      <c r="BF112" s="32"/>
      <c r="BG112" s="32"/>
      <c r="BH112" s="32"/>
      <c r="BI112" s="32"/>
      <c r="BJ112" s="32"/>
      <c r="BK112" s="32"/>
      <c r="BL112" s="32"/>
      <c r="BM112" s="32"/>
      <c r="BN112" s="32"/>
      <c r="BO112" s="32"/>
      <c r="BP112" s="32"/>
      <c r="BQ112" s="32"/>
      <c r="BR112" s="32"/>
      <c r="BS112" s="32"/>
      <c r="BT112" s="32"/>
      <c r="BU112" s="32"/>
      <c r="BV112" s="32"/>
      <c r="BW112" s="32"/>
      <c r="BX112" s="32"/>
      <c r="BY112" s="32"/>
      <c r="BZ112" s="32"/>
      <c r="CA112" s="32"/>
      <c r="CB112" s="32"/>
      <c r="CC112" s="32"/>
      <c r="CD112" s="32"/>
      <c r="CE112" s="32"/>
      <c r="CF112" s="32"/>
      <c r="CG112" s="32"/>
      <c r="CH112" s="32"/>
      <c r="CI112" s="32"/>
      <c r="CJ112" s="32"/>
      <c r="CK112" s="32"/>
      <c r="CL112" s="32"/>
      <c r="CM112" s="32"/>
      <c r="CN112" s="32"/>
      <c r="CO112" s="32"/>
      <c r="CP112" s="32"/>
      <c r="CQ112" s="32"/>
      <c r="CR112" s="32"/>
      <c r="CS112" s="32"/>
      <c r="CT112" s="32"/>
      <c r="CU112" s="32"/>
      <c r="CV112" s="32"/>
      <c r="CW112" s="32"/>
      <c r="CX112" s="32"/>
      <c r="CY112" s="32"/>
      <c r="CZ112" s="32"/>
      <c r="DA112" s="32"/>
      <c r="DB112" s="32"/>
      <c r="DC112" s="32"/>
      <c r="DD112" s="32"/>
      <c r="DE112" s="32"/>
      <c r="DF112" s="32"/>
      <c r="DG112" s="32"/>
      <c r="DH112" s="32"/>
      <c r="DI112" s="32"/>
      <c r="DJ112" s="32"/>
      <c r="DK112" s="32"/>
      <c r="DL112" s="32"/>
      <c r="DM112" s="32"/>
      <c r="DN112" s="32"/>
      <c r="DO112" s="32"/>
      <c r="DP112" s="32"/>
      <c r="DQ112" s="32"/>
      <c r="DR112" s="32"/>
      <c r="DS112" s="32"/>
      <c r="DT112" s="32"/>
      <c r="DU112" s="32"/>
      <c r="DV112" s="32"/>
      <c r="DW112" s="32"/>
      <c r="DX112" s="32"/>
      <c r="DY112" s="32"/>
      <c r="DZ112" s="32"/>
      <c r="EA112" s="32"/>
      <c r="EB112" s="32"/>
      <c r="EC112" s="32"/>
      <c r="ED112" s="32"/>
      <c r="EE112" s="32"/>
      <c r="EF112" s="32"/>
      <c r="EG112" s="32"/>
      <c r="EH112" s="32"/>
      <c r="EI112" s="32"/>
      <c r="EJ112" s="32"/>
      <c r="EK112" s="32"/>
      <c r="EL112" s="32"/>
      <c r="EM112" s="32"/>
      <c r="EN112" s="32"/>
      <c r="EO112" s="32"/>
      <c r="EP112" s="32"/>
      <c r="EQ112" s="32"/>
      <c r="ER112" s="32"/>
      <c r="ES112" s="32"/>
      <c r="ET112" s="32"/>
      <c r="EU112" s="32"/>
      <c r="EV112" s="32"/>
      <c r="EW112" s="32"/>
      <c r="EX112" s="32"/>
      <c r="EY112" s="32"/>
      <c r="EZ112" s="32"/>
      <c r="FA112" s="32"/>
      <c r="FB112" s="32"/>
      <c r="FC112" s="32"/>
      <c r="FD112" s="32"/>
      <c r="FE112" s="32"/>
      <c r="FF112" s="32"/>
      <c r="FG112" s="32"/>
      <c r="FH112" s="32"/>
      <c r="FI112" s="32"/>
      <c r="FJ112" s="32"/>
      <c r="FK112" s="32"/>
      <c r="FL112" s="32"/>
      <c r="FM112" s="32"/>
      <c r="FN112" s="32"/>
      <c r="FO112" s="32"/>
      <c r="FP112" s="32"/>
      <c r="FQ112" s="32"/>
      <c r="FR112" s="32"/>
      <c r="FS112" s="32"/>
      <c r="FT112" s="32"/>
      <c r="FU112" s="32"/>
      <c r="FV112" s="32"/>
      <c r="FW112" s="32"/>
      <c r="FX112" s="32"/>
      <c r="FY112" s="32"/>
      <c r="FZ112" s="32"/>
      <c r="GA112" s="32"/>
      <c r="GB112" s="32"/>
      <c r="GC112" s="32"/>
      <c r="GD112" s="32"/>
      <c r="GE112" s="32"/>
      <c r="GF112" s="32"/>
      <c r="GG112" s="32"/>
      <c r="GH112" s="32"/>
      <c r="GI112" s="32"/>
      <c r="GJ112" s="32"/>
    </row>
    <row r="113" spans="1:192" x14ac:dyDescent="0.25">
      <c r="D113" s="2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31"/>
      <c r="AI113" s="131"/>
      <c r="AJ113" s="131"/>
      <c r="AK113" s="131"/>
      <c r="AL113" s="131"/>
      <c r="AM113" s="131"/>
      <c r="AN113" s="131"/>
      <c r="AO113" s="131"/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  <c r="BE113" s="131"/>
      <c r="BF113" s="131"/>
      <c r="BG113" s="131"/>
      <c r="BH113" s="131"/>
      <c r="BI113" s="131"/>
      <c r="BJ113" s="131"/>
      <c r="BK113" s="131"/>
      <c r="BL113" s="131"/>
      <c r="BM113" s="131"/>
      <c r="BN113" s="131"/>
      <c r="BO113" s="131"/>
      <c r="BP113" s="131"/>
      <c r="BQ113" s="131"/>
      <c r="BR113" s="131"/>
      <c r="BS113" s="131"/>
      <c r="BT113" s="131"/>
      <c r="BU113" s="131"/>
      <c r="BV113" s="131"/>
      <c r="BW113" s="131"/>
      <c r="BX113" s="131"/>
      <c r="BY113" s="131"/>
      <c r="BZ113" s="131"/>
      <c r="CA113" s="131"/>
      <c r="CB113" s="131"/>
      <c r="CC113" s="131"/>
      <c r="CD113" s="131"/>
      <c r="CE113" s="131"/>
      <c r="CF113" s="131"/>
      <c r="CG113" s="131"/>
      <c r="CH113" s="131"/>
      <c r="CI113" s="131"/>
      <c r="CJ113" s="131"/>
      <c r="CK113" s="131"/>
      <c r="CL113" s="131"/>
      <c r="CM113" s="131"/>
      <c r="CN113" s="131"/>
      <c r="CO113" s="131"/>
      <c r="CP113" s="131"/>
      <c r="CQ113" s="131"/>
      <c r="CR113" s="131"/>
      <c r="CS113" s="131"/>
      <c r="CT113" s="131"/>
      <c r="CU113" s="131"/>
      <c r="CV113" s="131"/>
      <c r="CW113" s="131"/>
      <c r="CX113" s="131"/>
      <c r="CY113" s="131"/>
      <c r="CZ113" s="131"/>
      <c r="DA113" s="131"/>
      <c r="DB113" s="131"/>
      <c r="DC113" s="131"/>
      <c r="DD113" s="131"/>
      <c r="DE113" s="131"/>
      <c r="DF113" s="131"/>
      <c r="DG113" s="131"/>
      <c r="DH113" s="131"/>
      <c r="DI113" s="131"/>
      <c r="DJ113" s="131"/>
      <c r="DK113" s="131"/>
      <c r="DL113" s="131"/>
      <c r="DM113" s="131"/>
      <c r="DN113" s="131"/>
      <c r="DO113" s="131"/>
      <c r="DP113" s="131"/>
      <c r="DQ113" s="131"/>
      <c r="DR113" s="131"/>
      <c r="DS113" s="131"/>
      <c r="DT113" s="131"/>
      <c r="DU113" s="131"/>
      <c r="DV113" s="131"/>
      <c r="DW113" s="131"/>
      <c r="DX113" s="131"/>
      <c r="DY113" s="131"/>
      <c r="DZ113" s="131"/>
      <c r="EA113" s="131"/>
      <c r="EB113" s="131"/>
      <c r="EC113" s="131"/>
      <c r="ED113" s="131"/>
      <c r="EE113" s="131"/>
      <c r="EF113" s="131"/>
      <c r="EG113" s="131"/>
      <c r="EH113" s="131"/>
      <c r="EI113" s="131"/>
      <c r="EJ113" s="131"/>
      <c r="EK113" s="131"/>
      <c r="EL113" s="131"/>
      <c r="EM113" s="131"/>
      <c r="EN113" s="131"/>
      <c r="EO113" s="131"/>
      <c r="EP113" s="131"/>
      <c r="EQ113" s="131"/>
      <c r="ER113" s="131"/>
      <c r="ES113" s="131"/>
      <c r="ET113" s="131"/>
      <c r="EU113" s="131"/>
      <c r="EV113" s="131"/>
      <c r="EW113" s="131"/>
      <c r="EX113" s="131"/>
      <c r="EY113" s="131"/>
      <c r="EZ113" s="131"/>
      <c r="FA113" s="131"/>
      <c r="FB113" s="131"/>
      <c r="FC113" s="131"/>
      <c r="FD113" s="131"/>
      <c r="FE113" s="131"/>
      <c r="FF113" s="131"/>
      <c r="FG113" s="131"/>
      <c r="FH113" s="131"/>
      <c r="FI113" s="131"/>
      <c r="FJ113" s="131"/>
      <c r="FK113" s="131"/>
      <c r="FL113" s="131"/>
      <c r="FM113" s="131"/>
      <c r="FN113" s="131"/>
      <c r="FO113" s="131"/>
      <c r="FP113" s="131"/>
      <c r="FQ113" s="131"/>
      <c r="FR113" s="131"/>
      <c r="FS113" s="131"/>
      <c r="FT113" s="131"/>
      <c r="FU113" s="131"/>
      <c r="FV113" s="131"/>
      <c r="FW113" s="131"/>
      <c r="FX113" s="131"/>
      <c r="FY113" s="131"/>
      <c r="FZ113" s="131"/>
      <c r="GA113" s="131"/>
      <c r="GB113" s="131"/>
      <c r="GC113" s="131"/>
      <c r="GD113" s="131"/>
      <c r="GE113" s="131"/>
      <c r="GF113" s="131"/>
      <c r="GG113" s="131"/>
      <c r="GH113" s="131"/>
      <c r="GI113" s="131"/>
      <c r="GJ113" s="131"/>
    </row>
    <row r="114" spans="1:192" x14ac:dyDescent="0.25">
      <c r="D114" s="21"/>
      <c r="E114" s="739" t="str">
        <f t="shared" ref="E114:AJ114" si="70" xml:space="preserve"> E$182</f>
        <v>Senior debt balance BEG - T1</v>
      </c>
      <c r="F114" s="739">
        <f t="shared" si="70"/>
        <v>0</v>
      </c>
      <c r="G114" s="739" t="str">
        <f t="shared" si="70"/>
        <v>$ 000s</v>
      </c>
      <c r="H114" s="739">
        <f t="shared" si="70"/>
        <v>0</v>
      </c>
      <c r="I114" s="739">
        <f t="shared" si="70"/>
        <v>0</v>
      </c>
      <c r="J114" s="739">
        <f t="shared" si="70"/>
        <v>0</v>
      </c>
      <c r="K114" s="739">
        <f t="shared" si="70"/>
        <v>0</v>
      </c>
      <c r="L114" s="739">
        <f t="shared" si="70"/>
        <v>0</v>
      </c>
      <c r="M114" s="739">
        <f t="shared" si="70"/>
        <v>0</v>
      </c>
      <c r="N114" s="739">
        <f t="shared" si="70"/>
        <v>0</v>
      </c>
      <c r="O114" s="739">
        <f t="shared" si="70"/>
        <v>0</v>
      </c>
      <c r="P114" s="739">
        <f t="shared" si="70"/>
        <v>0</v>
      </c>
      <c r="Q114" s="739">
        <f t="shared" si="70"/>
        <v>0</v>
      </c>
      <c r="R114" s="739">
        <f t="shared" si="70"/>
        <v>0</v>
      </c>
      <c r="S114" s="739">
        <f t="shared" si="70"/>
        <v>35244.487960064216</v>
      </c>
      <c r="T114" s="739">
        <f t="shared" si="70"/>
        <v>34732.751852088753</v>
      </c>
      <c r="U114" s="739">
        <f t="shared" si="70"/>
        <v>34092.581422914773</v>
      </c>
      <c r="V114" s="739">
        <f t="shared" si="70"/>
        <v>33194.782267142567</v>
      </c>
      <c r="W114" s="739">
        <f t="shared" si="70"/>
        <v>32370.517255564526</v>
      </c>
      <c r="X114" s="739">
        <f t="shared" si="70"/>
        <v>31794.274453482343</v>
      </c>
      <c r="Y114" s="739">
        <f t="shared" si="70"/>
        <v>31134.632878254059</v>
      </c>
      <c r="Z114" s="739">
        <f t="shared" si="70"/>
        <v>30207.920007527689</v>
      </c>
      <c r="AA114" s="739">
        <f t="shared" si="70"/>
        <v>29353.764042287243</v>
      </c>
      <c r="AB114" s="739">
        <f t="shared" si="70"/>
        <v>28749.693662007194</v>
      </c>
      <c r="AC114" s="739">
        <f t="shared" si="70"/>
        <v>28049.341621759348</v>
      </c>
      <c r="AD114" s="739">
        <f t="shared" si="70"/>
        <v>27091.923456371642</v>
      </c>
      <c r="AE114" s="739">
        <f t="shared" si="70"/>
        <v>26206.095988473586</v>
      </c>
      <c r="AF114" s="739">
        <f t="shared" si="70"/>
        <v>25569.617660035645</v>
      </c>
      <c r="AG114" s="739">
        <f t="shared" si="70"/>
        <v>24836.448653375584</v>
      </c>
      <c r="AH114" s="739">
        <f t="shared" si="70"/>
        <v>23846.330549429749</v>
      </c>
      <c r="AI114" s="739">
        <f t="shared" si="70"/>
        <v>22926.809916241262</v>
      </c>
      <c r="AJ114" s="739">
        <f t="shared" si="70"/>
        <v>22255.903950805383</v>
      </c>
      <c r="AK114" s="739">
        <f t="shared" ref="AK114:BP114" si="71" xml:space="preserve"> AK$182</f>
        <v>21487.803662370483</v>
      </c>
      <c r="AL114" s="739">
        <f t="shared" si="71"/>
        <v>20462.8787226657</v>
      </c>
      <c r="AM114" s="739">
        <f t="shared" si="71"/>
        <v>19507.515813682636</v>
      </c>
      <c r="AN114" s="739">
        <f t="shared" si="71"/>
        <v>18795.511409160939</v>
      </c>
      <c r="AO114" s="739">
        <f t="shared" si="71"/>
        <v>17999.909878422925</v>
      </c>
      <c r="AP114" s="739">
        <f t="shared" si="71"/>
        <v>16938.142100617861</v>
      </c>
      <c r="AQ114" s="739">
        <f t="shared" si="71"/>
        <v>15944.843336303806</v>
      </c>
      <c r="AR114" s="739">
        <f t="shared" si="71"/>
        <v>15198.830337642336</v>
      </c>
      <c r="AS114" s="739">
        <f t="shared" si="71"/>
        <v>14354.546843928205</v>
      </c>
      <c r="AT114" s="739">
        <f t="shared" si="71"/>
        <v>13253.487895523613</v>
      </c>
      <c r="AU114" s="739">
        <f t="shared" si="71"/>
        <v>12219.803904467724</v>
      </c>
      <c r="AV114" s="739">
        <f t="shared" si="71"/>
        <v>11432.765329235366</v>
      </c>
      <c r="AW114" s="739">
        <f t="shared" si="71"/>
        <v>10546.809064388101</v>
      </c>
      <c r="AX114" s="739">
        <f t="shared" si="71"/>
        <v>9403.9642305685265</v>
      </c>
      <c r="AY114" s="739">
        <f t="shared" si="71"/>
        <v>8327.3514080768946</v>
      </c>
      <c r="AZ114" s="739">
        <f t="shared" si="71"/>
        <v>7496.8008939377723</v>
      </c>
      <c r="BA114" s="739">
        <f t="shared" si="71"/>
        <v>6566.6181573601834</v>
      </c>
      <c r="BB114" s="739">
        <f t="shared" si="71"/>
        <v>5379.3340768595026</v>
      </c>
      <c r="BC114" s="739">
        <f t="shared" si="71"/>
        <v>4257.0675601324274</v>
      </c>
      <c r="BD114" s="739">
        <f t="shared" si="71"/>
        <v>3373.3951410444124</v>
      </c>
      <c r="BE114" s="739">
        <f t="shared" si="71"/>
        <v>2405.2846884701999</v>
      </c>
      <c r="BF114" s="739">
        <f t="shared" si="71"/>
        <v>1170.7545048546906</v>
      </c>
      <c r="BG114" s="739">
        <f t="shared" si="71"/>
        <v>1.2446399784948881E-3</v>
      </c>
      <c r="BH114" s="739">
        <f t="shared" si="71"/>
        <v>1.2446399784948881E-3</v>
      </c>
      <c r="BI114" s="739">
        <f t="shared" si="71"/>
        <v>1.2446399784948881E-3</v>
      </c>
      <c r="BJ114" s="739">
        <f t="shared" si="71"/>
        <v>1.2446399784948881E-3</v>
      </c>
      <c r="BK114" s="739">
        <f t="shared" si="71"/>
        <v>1.2446399784948881E-3</v>
      </c>
      <c r="BL114" s="739">
        <f t="shared" si="71"/>
        <v>1.2446399784948881E-3</v>
      </c>
      <c r="BM114" s="739">
        <f t="shared" si="71"/>
        <v>1.2446399784948881E-3</v>
      </c>
      <c r="BN114" s="739">
        <f t="shared" si="71"/>
        <v>1.2446399784948881E-3</v>
      </c>
      <c r="BO114" s="739">
        <f t="shared" si="71"/>
        <v>1.2446399784948881E-3</v>
      </c>
      <c r="BP114" s="739">
        <f t="shared" si="71"/>
        <v>1.2446399784948881E-3</v>
      </c>
      <c r="BQ114" s="739">
        <f t="shared" ref="BQ114:CV114" si="72" xml:space="preserve"> BQ$182</f>
        <v>1.2446399784948881E-3</v>
      </c>
      <c r="BR114" s="739">
        <f t="shared" si="72"/>
        <v>1.2446399784948881E-3</v>
      </c>
      <c r="BS114" s="739">
        <f t="shared" si="72"/>
        <v>1.2446399784948881E-3</v>
      </c>
      <c r="BT114" s="739">
        <f t="shared" si="72"/>
        <v>1.2446399784948881E-3</v>
      </c>
      <c r="BU114" s="739">
        <f t="shared" si="72"/>
        <v>1.2446399784948881E-3</v>
      </c>
      <c r="BV114" s="739">
        <f t="shared" si="72"/>
        <v>1.2446399784948881E-3</v>
      </c>
      <c r="BW114" s="739">
        <f t="shared" si="72"/>
        <v>1.2446399784948881E-3</v>
      </c>
      <c r="BX114" s="739">
        <f t="shared" si="72"/>
        <v>1.2446399784948881E-3</v>
      </c>
      <c r="BY114" s="739">
        <f t="shared" si="72"/>
        <v>1.2446399784948881E-3</v>
      </c>
      <c r="BZ114" s="739">
        <f t="shared" si="72"/>
        <v>1.2446399784948881E-3</v>
      </c>
      <c r="CA114" s="739">
        <f t="shared" si="72"/>
        <v>1.2446399784948881E-3</v>
      </c>
      <c r="CB114" s="739">
        <f t="shared" si="72"/>
        <v>1.2446399784948881E-3</v>
      </c>
      <c r="CC114" s="739">
        <f t="shared" si="72"/>
        <v>1.2446399784948881E-3</v>
      </c>
      <c r="CD114" s="739">
        <f t="shared" si="72"/>
        <v>1.2446399784948881E-3</v>
      </c>
      <c r="CE114" s="739">
        <f t="shared" si="72"/>
        <v>1.2446399784948881E-3</v>
      </c>
      <c r="CF114" s="739">
        <f t="shared" si="72"/>
        <v>1.2446399784948881E-3</v>
      </c>
      <c r="CG114" s="739">
        <f t="shared" si="72"/>
        <v>1.2446399784948881E-3</v>
      </c>
      <c r="CH114" s="739">
        <f t="shared" si="72"/>
        <v>1.2446399784948881E-3</v>
      </c>
      <c r="CI114" s="739">
        <f t="shared" si="72"/>
        <v>1.2446399784948881E-3</v>
      </c>
      <c r="CJ114" s="739">
        <f t="shared" si="72"/>
        <v>1.2446399784948881E-3</v>
      </c>
      <c r="CK114" s="739">
        <f t="shared" si="72"/>
        <v>1.2446399784948881E-3</v>
      </c>
      <c r="CL114" s="739">
        <f t="shared" si="72"/>
        <v>1.2446399784948881E-3</v>
      </c>
      <c r="CM114" s="739">
        <f t="shared" si="72"/>
        <v>1.2446399784948881E-3</v>
      </c>
      <c r="CN114" s="739">
        <f t="shared" si="72"/>
        <v>1.2446399784948881E-3</v>
      </c>
      <c r="CO114" s="739">
        <f t="shared" si="72"/>
        <v>1.2446399784948881E-3</v>
      </c>
      <c r="CP114" s="739">
        <f t="shared" si="72"/>
        <v>1.2446399784948881E-3</v>
      </c>
      <c r="CQ114" s="739">
        <f t="shared" si="72"/>
        <v>1.2446399784948881E-3</v>
      </c>
      <c r="CR114" s="739">
        <f t="shared" si="72"/>
        <v>1.2446399784948881E-3</v>
      </c>
      <c r="CS114" s="739">
        <f t="shared" si="72"/>
        <v>1.2446399784948881E-3</v>
      </c>
      <c r="CT114" s="739">
        <f t="shared" si="72"/>
        <v>1.2446399784948881E-3</v>
      </c>
      <c r="CU114" s="739">
        <f t="shared" si="72"/>
        <v>1.2446399784948881E-3</v>
      </c>
      <c r="CV114" s="739">
        <f t="shared" si="72"/>
        <v>1.2446399784948881E-3</v>
      </c>
      <c r="CW114" s="739">
        <f t="shared" ref="CW114:EB114" si="73" xml:space="preserve"> CW$182</f>
        <v>1.2446399784948881E-3</v>
      </c>
      <c r="CX114" s="739">
        <f t="shared" si="73"/>
        <v>1.2446399784948881E-3</v>
      </c>
      <c r="CY114" s="739">
        <f t="shared" si="73"/>
        <v>1.2446399784948881E-3</v>
      </c>
      <c r="CZ114" s="739">
        <f t="shared" si="73"/>
        <v>1.2446399784948881E-3</v>
      </c>
      <c r="DA114" s="739">
        <f t="shared" si="73"/>
        <v>1.2446399784948881E-3</v>
      </c>
      <c r="DB114" s="739">
        <f t="shared" si="73"/>
        <v>1.2446399784948881E-3</v>
      </c>
      <c r="DC114" s="739">
        <f t="shared" si="73"/>
        <v>1.2446399784948881E-3</v>
      </c>
      <c r="DD114" s="739">
        <f t="shared" si="73"/>
        <v>1.2446399784948881E-3</v>
      </c>
      <c r="DE114" s="739">
        <f t="shared" si="73"/>
        <v>1.2446399784948881E-3</v>
      </c>
      <c r="DF114" s="739">
        <f t="shared" si="73"/>
        <v>1.2446399784948881E-3</v>
      </c>
      <c r="DG114" s="739">
        <f t="shared" si="73"/>
        <v>1.2446399784948881E-3</v>
      </c>
      <c r="DH114" s="739">
        <f t="shared" si="73"/>
        <v>1.2446399784948881E-3</v>
      </c>
      <c r="DI114" s="739">
        <f t="shared" si="73"/>
        <v>1.2446399784948881E-3</v>
      </c>
      <c r="DJ114" s="739">
        <f t="shared" si="73"/>
        <v>1.2446399784948881E-3</v>
      </c>
      <c r="DK114" s="739">
        <f t="shared" si="73"/>
        <v>1.2446399784948881E-3</v>
      </c>
      <c r="DL114" s="739">
        <f t="shared" si="73"/>
        <v>1.2446399784948881E-3</v>
      </c>
      <c r="DM114" s="739">
        <f t="shared" si="73"/>
        <v>1.2446399784948881E-3</v>
      </c>
      <c r="DN114" s="739">
        <f t="shared" si="73"/>
        <v>1.2446399784948881E-3</v>
      </c>
      <c r="DO114" s="739">
        <f t="shared" si="73"/>
        <v>1.2446399784948881E-3</v>
      </c>
      <c r="DP114" s="739">
        <f t="shared" si="73"/>
        <v>1.2446399784948881E-3</v>
      </c>
      <c r="DQ114" s="739">
        <f t="shared" si="73"/>
        <v>1.2446399784948881E-3</v>
      </c>
      <c r="DR114" s="739">
        <f t="shared" si="73"/>
        <v>1.2446399784948881E-3</v>
      </c>
      <c r="DS114" s="739">
        <f t="shared" si="73"/>
        <v>1.2446399784948881E-3</v>
      </c>
      <c r="DT114" s="739">
        <f t="shared" si="73"/>
        <v>1.2446399784948881E-3</v>
      </c>
      <c r="DU114" s="739">
        <f t="shared" si="73"/>
        <v>1.2446399784948881E-3</v>
      </c>
      <c r="DV114" s="739">
        <f t="shared" si="73"/>
        <v>1.2446399784948881E-3</v>
      </c>
      <c r="DW114" s="739">
        <f t="shared" si="73"/>
        <v>1.2446399784948881E-3</v>
      </c>
      <c r="DX114" s="739">
        <f t="shared" si="73"/>
        <v>1.2446399784948881E-3</v>
      </c>
      <c r="DY114" s="739">
        <f t="shared" si="73"/>
        <v>1.2446399784948881E-3</v>
      </c>
      <c r="DZ114" s="739">
        <f t="shared" si="73"/>
        <v>1.2446399784948881E-3</v>
      </c>
      <c r="EA114" s="739">
        <f t="shared" si="73"/>
        <v>1.2446399784948881E-3</v>
      </c>
      <c r="EB114" s="739">
        <f t="shared" si="73"/>
        <v>1.2446399784948881E-3</v>
      </c>
      <c r="EC114" s="739">
        <f t="shared" ref="EC114:FH114" si="74" xml:space="preserve"> EC$182</f>
        <v>1.2446399784948881E-3</v>
      </c>
      <c r="ED114" s="739">
        <f t="shared" si="74"/>
        <v>1.2446399784948881E-3</v>
      </c>
      <c r="EE114" s="739">
        <f t="shared" si="74"/>
        <v>1.2446399784948881E-3</v>
      </c>
      <c r="EF114" s="739">
        <f t="shared" si="74"/>
        <v>1.2446399784948881E-3</v>
      </c>
      <c r="EG114" s="739">
        <f t="shared" si="74"/>
        <v>1.2446399784948881E-3</v>
      </c>
      <c r="EH114" s="739">
        <f t="shared" si="74"/>
        <v>1.2446399784948881E-3</v>
      </c>
      <c r="EI114" s="739">
        <f t="shared" si="74"/>
        <v>1.2446399784948881E-3</v>
      </c>
      <c r="EJ114" s="739">
        <f t="shared" si="74"/>
        <v>1.2446399784948881E-3</v>
      </c>
      <c r="EK114" s="739">
        <f t="shared" si="74"/>
        <v>1.2446399784948881E-3</v>
      </c>
      <c r="EL114" s="739">
        <f t="shared" si="74"/>
        <v>1.2446399784948881E-3</v>
      </c>
      <c r="EM114" s="739">
        <f t="shared" si="74"/>
        <v>1.2446399784948881E-3</v>
      </c>
      <c r="EN114" s="739">
        <f t="shared" si="74"/>
        <v>1.2446399784948881E-3</v>
      </c>
      <c r="EO114" s="739">
        <f t="shared" si="74"/>
        <v>1.2446399784948881E-3</v>
      </c>
      <c r="EP114" s="739">
        <f t="shared" si="74"/>
        <v>1.2446399784948881E-3</v>
      </c>
      <c r="EQ114" s="739">
        <f t="shared" si="74"/>
        <v>1.2446399784948881E-3</v>
      </c>
      <c r="ER114" s="739">
        <f t="shared" si="74"/>
        <v>1.2446399784948881E-3</v>
      </c>
      <c r="ES114" s="739">
        <f t="shared" si="74"/>
        <v>1.2446399784948881E-3</v>
      </c>
      <c r="ET114" s="739">
        <f t="shared" si="74"/>
        <v>1.2446399784948881E-3</v>
      </c>
      <c r="EU114" s="739">
        <f t="shared" si="74"/>
        <v>1.2446399784948881E-3</v>
      </c>
      <c r="EV114" s="739">
        <f t="shared" si="74"/>
        <v>1.2446399784948881E-3</v>
      </c>
      <c r="EW114" s="739">
        <f t="shared" si="74"/>
        <v>1.2446399784948881E-3</v>
      </c>
      <c r="EX114" s="739">
        <f t="shared" si="74"/>
        <v>1.2446399784948881E-3</v>
      </c>
      <c r="EY114" s="739">
        <f t="shared" si="74"/>
        <v>1.2446399784948881E-3</v>
      </c>
      <c r="EZ114" s="739">
        <f t="shared" si="74"/>
        <v>1.2446399784948881E-3</v>
      </c>
      <c r="FA114" s="739">
        <f t="shared" si="74"/>
        <v>1.2446399784948881E-3</v>
      </c>
      <c r="FB114" s="739">
        <f t="shared" si="74"/>
        <v>1.2446399784948881E-3</v>
      </c>
      <c r="FC114" s="739">
        <f t="shared" si="74"/>
        <v>1.2446399784948881E-3</v>
      </c>
      <c r="FD114" s="739">
        <f t="shared" si="74"/>
        <v>1.2446399784948881E-3</v>
      </c>
      <c r="FE114" s="739">
        <f t="shared" si="74"/>
        <v>1.2446399784948881E-3</v>
      </c>
      <c r="FF114" s="739">
        <f t="shared" si="74"/>
        <v>1.2446399784948881E-3</v>
      </c>
      <c r="FG114" s="739">
        <f t="shared" si="74"/>
        <v>1.2446399784948881E-3</v>
      </c>
      <c r="FH114" s="739">
        <f t="shared" si="74"/>
        <v>1.2446399784948881E-3</v>
      </c>
      <c r="FI114" s="739">
        <f t="shared" ref="FI114:GJ114" si="75" xml:space="preserve"> FI$182</f>
        <v>1.2446399784948881E-3</v>
      </c>
      <c r="FJ114" s="739">
        <f t="shared" si="75"/>
        <v>1.2446399784948881E-3</v>
      </c>
      <c r="FK114" s="739">
        <f t="shared" si="75"/>
        <v>1.2446399784948881E-3</v>
      </c>
      <c r="FL114" s="739">
        <f t="shared" si="75"/>
        <v>1.2446399784948881E-3</v>
      </c>
      <c r="FM114" s="739">
        <f t="shared" si="75"/>
        <v>1.2446399784948881E-3</v>
      </c>
      <c r="FN114" s="739">
        <f t="shared" si="75"/>
        <v>1.2446399784948881E-3</v>
      </c>
      <c r="FO114" s="739">
        <f t="shared" si="75"/>
        <v>1.2446399784948881E-3</v>
      </c>
      <c r="FP114" s="739">
        <f t="shared" si="75"/>
        <v>1.2446399784948881E-3</v>
      </c>
      <c r="FQ114" s="739">
        <f t="shared" si="75"/>
        <v>1.2446399784948881E-3</v>
      </c>
      <c r="FR114" s="739">
        <f t="shared" si="75"/>
        <v>1.2446399784948881E-3</v>
      </c>
      <c r="FS114" s="739">
        <f t="shared" si="75"/>
        <v>1.2446399784948881E-3</v>
      </c>
      <c r="FT114" s="739">
        <f t="shared" si="75"/>
        <v>1.2446399784948881E-3</v>
      </c>
      <c r="FU114" s="739">
        <f t="shared" si="75"/>
        <v>1.2446399784948881E-3</v>
      </c>
      <c r="FV114" s="739">
        <f t="shared" si="75"/>
        <v>1.2446399784948881E-3</v>
      </c>
      <c r="FW114" s="739">
        <f t="shared" si="75"/>
        <v>1.2446399784948881E-3</v>
      </c>
      <c r="FX114" s="739">
        <f t="shared" si="75"/>
        <v>1.2446399784948881E-3</v>
      </c>
      <c r="FY114" s="739">
        <f t="shared" si="75"/>
        <v>1.2446399784948881E-3</v>
      </c>
      <c r="FZ114" s="739">
        <f t="shared" si="75"/>
        <v>1.2446399784948881E-3</v>
      </c>
      <c r="GA114" s="739">
        <f t="shared" si="75"/>
        <v>1.2446399784948881E-3</v>
      </c>
      <c r="GB114" s="739">
        <f t="shared" si="75"/>
        <v>1.2446399784948881E-3</v>
      </c>
      <c r="GC114" s="739">
        <f t="shared" si="75"/>
        <v>1.2446399784948881E-3</v>
      </c>
      <c r="GD114" s="739">
        <f t="shared" si="75"/>
        <v>1.2446399784948881E-3</v>
      </c>
      <c r="GE114" s="739">
        <f t="shared" si="75"/>
        <v>1.2446399784948881E-3</v>
      </c>
      <c r="GF114" s="739">
        <f t="shared" si="75"/>
        <v>1.2446399784948881E-3</v>
      </c>
      <c r="GG114" s="739">
        <f t="shared" si="75"/>
        <v>1.2446399784948881E-3</v>
      </c>
      <c r="GH114" s="739">
        <f t="shared" si="75"/>
        <v>1.2446399784948881E-3</v>
      </c>
      <c r="GI114" s="739">
        <f t="shared" si="75"/>
        <v>1.2446399784948881E-3</v>
      </c>
      <c r="GJ114" s="739">
        <f t="shared" si="75"/>
        <v>1.2446399784948881E-3</v>
      </c>
    </row>
    <row r="115" spans="1:192" x14ac:dyDescent="0.25">
      <c r="D115" s="21"/>
      <c r="E115" s="63" t="str">
        <f t="shared" ref="E115:AJ115" si="76" xml:space="preserve"> E$248</f>
        <v>Senior debt balance BEG - T2</v>
      </c>
      <c r="F115" s="63">
        <f t="shared" si="76"/>
        <v>0</v>
      </c>
      <c r="G115" s="63" t="str">
        <f t="shared" si="76"/>
        <v>$ 000s</v>
      </c>
      <c r="H115" s="63">
        <f t="shared" si="76"/>
        <v>0</v>
      </c>
      <c r="I115" s="63">
        <f t="shared" si="76"/>
        <v>0</v>
      </c>
      <c r="J115" s="63">
        <f t="shared" si="76"/>
        <v>0</v>
      </c>
      <c r="K115" s="63">
        <f t="shared" si="76"/>
        <v>0</v>
      </c>
      <c r="L115" s="63">
        <f t="shared" si="76"/>
        <v>0</v>
      </c>
      <c r="M115" s="63">
        <f t="shared" si="76"/>
        <v>0</v>
      </c>
      <c r="N115" s="63">
        <f t="shared" si="76"/>
        <v>0</v>
      </c>
      <c r="O115" s="63">
        <f t="shared" si="76"/>
        <v>0</v>
      </c>
      <c r="P115" s="63">
        <f t="shared" si="76"/>
        <v>0</v>
      </c>
      <c r="Q115" s="63">
        <f t="shared" si="76"/>
        <v>0</v>
      </c>
      <c r="R115" s="63">
        <f t="shared" si="76"/>
        <v>0</v>
      </c>
      <c r="S115" s="63">
        <f t="shared" si="76"/>
        <v>18977.801209265344</v>
      </c>
      <c r="T115" s="63">
        <f t="shared" si="76"/>
        <v>18864.279140708655</v>
      </c>
      <c r="U115" s="63">
        <f t="shared" si="76"/>
        <v>18722.265571183212</v>
      </c>
      <c r="V115" s="63">
        <f t="shared" si="76"/>
        <v>18523.100384823927</v>
      </c>
      <c r="W115" s="63">
        <f t="shared" si="76"/>
        <v>18340.2478018326</v>
      </c>
      <c r="X115" s="63">
        <f t="shared" si="76"/>
        <v>18212.41575350974</v>
      </c>
      <c r="Y115" s="63">
        <f t="shared" si="76"/>
        <v>18066.082760862097</v>
      </c>
      <c r="Z115" s="63">
        <f t="shared" si="76"/>
        <v>17860.503439013639</v>
      </c>
      <c r="AA115" s="63">
        <f t="shared" si="76"/>
        <v>17671.019932704603</v>
      </c>
      <c r="AB115" s="63">
        <f t="shared" si="76"/>
        <v>17537.014694351354</v>
      </c>
      <c r="AC115" s="63">
        <f t="shared" si="76"/>
        <v>17381.650609058695</v>
      </c>
      <c r="AD115" s="63">
        <f t="shared" si="76"/>
        <v>17169.259712824005</v>
      </c>
      <c r="AE115" s="63">
        <f t="shared" si="76"/>
        <v>16972.750291321659</v>
      </c>
      <c r="AF115" s="63">
        <f t="shared" si="76"/>
        <v>16831.555766820289</v>
      </c>
      <c r="AG115" s="63">
        <f t="shared" si="76"/>
        <v>16668.911659944617</v>
      </c>
      <c r="AH115" s="63">
        <f t="shared" si="76"/>
        <v>16449.26670324997</v>
      </c>
      <c r="AI115" s="63">
        <f t="shared" si="76"/>
        <v>16245.282886721789</v>
      </c>
      <c r="AJ115" s="63">
        <f t="shared" si="76"/>
        <v>16096.451034100292</v>
      </c>
      <c r="AK115" s="63">
        <f t="shared" ref="AK115:BP115" si="77" xml:space="preserve"> AK$248</f>
        <v>15926.057871993584</v>
      </c>
      <c r="AL115" s="63">
        <f t="shared" si="77"/>
        <v>15698.691466814676</v>
      </c>
      <c r="AM115" s="63">
        <f t="shared" si="77"/>
        <v>15486.756502758373</v>
      </c>
      <c r="AN115" s="63">
        <f t="shared" si="77"/>
        <v>15328.807490439212</v>
      </c>
      <c r="AO115" s="63">
        <f t="shared" si="77"/>
        <v>15152.313531719814</v>
      </c>
      <c r="AP115" s="63">
        <f t="shared" si="77"/>
        <v>14916.774017144367</v>
      </c>
      <c r="AQ115" s="63">
        <f t="shared" si="77"/>
        <v>14696.42347188806</v>
      </c>
      <c r="AR115" s="63">
        <f t="shared" si="77"/>
        <v>14530.930090712995</v>
      </c>
      <c r="AS115" s="63">
        <f t="shared" si="77"/>
        <v>14343.63666513496</v>
      </c>
      <c r="AT115" s="63">
        <f t="shared" si="77"/>
        <v>14099.380910112619</v>
      </c>
      <c r="AU115" s="63">
        <f t="shared" si="77"/>
        <v>13870.071422136789</v>
      </c>
      <c r="AV115" s="63">
        <f t="shared" si="77"/>
        <v>13695.477044875121</v>
      </c>
      <c r="AW115" s="63">
        <f t="shared" si="77"/>
        <v>13498.939051427449</v>
      </c>
      <c r="AX115" s="63">
        <f t="shared" si="77"/>
        <v>13245.413635588035</v>
      </c>
      <c r="AY115" s="63">
        <f t="shared" si="77"/>
        <v>13006.580938932271</v>
      </c>
      <c r="AZ115" s="63">
        <f t="shared" si="77"/>
        <v>12822.333998103904</v>
      </c>
      <c r="BA115" s="63">
        <f t="shared" si="77"/>
        <v>12615.984931179997</v>
      </c>
      <c r="BB115" s="63">
        <f t="shared" si="77"/>
        <v>12352.601240480326</v>
      </c>
      <c r="BC115" s="63">
        <f t="shared" si="77"/>
        <v>12103.640859406582</v>
      </c>
      <c r="BD115" s="63">
        <f t="shared" si="77"/>
        <v>11907.609507743247</v>
      </c>
      <c r="BE115" s="63">
        <f t="shared" si="77"/>
        <v>11692.846665225898</v>
      </c>
      <c r="BF115" s="63">
        <f t="shared" si="77"/>
        <v>11418.982034695624</v>
      </c>
      <c r="BG115" s="63">
        <f t="shared" si="77"/>
        <v>11159.265493693922</v>
      </c>
      <c r="BH115" s="63">
        <f t="shared" si="77"/>
        <v>10028.085799030576</v>
      </c>
      <c r="BI115" s="63">
        <f t="shared" si="77"/>
        <v>8773.1775933379813</v>
      </c>
      <c r="BJ115" s="63">
        <f t="shared" si="77"/>
        <v>7203.3901070039046</v>
      </c>
      <c r="BK115" s="63">
        <f t="shared" si="77"/>
        <v>5709.9626988963519</v>
      </c>
      <c r="BL115" s="63">
        <f t="shared" si="77"/>
        <v>4515.177961578227</v>
      </c>
      <c r="BM115" s="63">
        <f t="shared" si="77"/>
        <v>3195.4939588695634</v>
      </c>
      <c r="BN115" s="63">
        <f t="shared" si="77"/>
        <v>1560.3872550490587</v>
      </c>
      <c r="BO115" s="63">
        <f t="shared" si="77"/>
        <v>3.9496749916452245E-3</v>
      </c>
      <c r="BP115" s="63">
        <f t="shared" si="77"/>
        <v>3.9496749916452245E-3</v>
      </c>
      <c r="BQ115" s="63">
        <f t="shared" ref="BQ115:CV115" si="78" xml:space="preserve"> BQ$248</f>
        <v>3.9496749916452245E-3</v>
      </c>
      <c r="BR115" s="63">
        <f t="shared" si="78"/>
        <v>3.9496749916452245E-3</v>
      </c>
      <c r="BS115" s="63">
        <f t="shared" si="78"/>
        <v>3.9496749916452245E-3</v>
      </c>
      <c r="BT115" s="63">
        <f t="shared" si="78"/>
        <v>3.9496749916452245E-3</v>
      </c>
      <c r="BU115" s="63">
        <f t="shared" si="78"/>
        <v>3.9496749916452245E-3</v>
      </c>
      <c r="BV115" s="63">
        <f t="shared" si="78"/>
        <v>3.9496749916452245E-3</v>
      </c>
      <c r="BW115" s="63">
        <f t="shared" si="78"/>
        <v>3.9496749916452245E-3</v>
      </c>
      <c r="BX115" s="63">
        <f t="shared" si="78"/>
        <v>3.9496749916452245E-3</v>
      </c>
      <c r="BY115" s="63">
        <f t="shared" si="78"/>
        <v>3.9496749916452245E-3</v>
      </c>
      <c r="BZ115" s="63">
        <f t="shared" si="78"/>
        <v>3.9496749916452245E-3</v>
      </c>
      <c r="CA115" s="63">
        <f t="shared" si="78"/>
        <v>3.9496749916452245E-3</v>
      </c>
      <c r="CB115" s="63">
        <f t="shared" si="78"/>
        <v>3.9496749916452245E-3</v>
      </c>
      <c r="CC115" s="63">
        <f t="shared" si="78"/>
        <v>3.9496749916452245E-3</v>
      </c>
      <c r="CD115" s="63">
        <f t="shared" si="78"/>
        <v>3.9496749916452245E-3</v>
      </c>
      <c r="CE115" s="63">
        <f t="shared" si="78"/>
        <v>3.9496749916452245E-3</v>
      </c>
      <c r="CF115" s="63">
        <f t="shared" si="78"/>
        <v>3.9496749916452245E-3</v>
      </c>
      <c r="CG115" s="63">
        <f t="shared" si="78"/>
        <v>3.9496749916452245E-3</v>
      </c>
      <c r="CH115" s="63">
        <f t="shared" si="78"/>
        <v>3.9496749916452245E-3</v>
      </c>
      <c r="CI115" s="63">
        <f t="shared" si="78"/>
        <v>3.9496749916452245E-3</v>
      </c>
      <c r="CJ115" s="63">
        <f t="shared" si="78"/>
        <v>3.9496749916452245E-3</v>
      </c>
      <c r="CK115" s="63">
        <f t="shared" si="78"/>
        <v>3.9496749916452245E-3</v>
      </c>
      <c r="CL115" s="63">
        <f t="shared" si="78"/>
        <v>3.9496749916452245E-3</v>
      </c>
      <c r="CM115" s="63">
        <f t="shared" si="78"/>
        <v>3.9496749916452245E-3</v>
      </c>
      <c r="CN115" s="63">
        <f t="shared" si="78"/>
        <v>3.9496749916452245E-3</v>
      </c>
      <c r="CO115" s="63">
        <f t="shared" si="78"/>
        <v>3.9496749916452245E-3</v>
      </c>
      <c r="CP115" s="63">
        <f t="shared" si="78"/>
        <v>3.9496749916452245E-3</v>
      </c>
      <c r="CQ115" s="63">
        <f t="shared" si="78"/>
        <v>3.9496749916452245E-3</v>
      </c>
      <c r="CR115" s="63">
        <f t="shared" si="78"/>
        <v>3.9496749916452245E-3</v>
      </c>
      <c r="CS115" s="63">
        <f t="shared" si="78"/>
        <v>3.9496749916452245E-3</v>
      </c>
      <c r="CT115" s="63">
        <f t="shared" si="78"/>
        <v>3.9496749916452245E-3</v>
      </c>
      <c r="CU115" s="63">
        <f t="shared" si="78"/>
        <v>3.9496749916452245E-3</v>
      </c>
      <c r="CV115" s="63">
        <f t="shared" si="78"/>
        <v>3.9496749916452245E-3</v>
      </c>
      <c r="CW115" s="63">
        <f t="shared" ref="CW115:EB115" si="79" xml:space="preserve"> CW$248</f>
        <v>3.9496749916452245E-3</v>
      </c>
      <c r="CX115" s="63">
        <f t="shared" si="79"/>
        <v>3.9496749916452245E-3</v>
      </c>
      <c r="CY115" s="63">
        <f t="shared" si="79"/>
        <v>3.9496749916452245E-3</v>
      </c>
      <c r="CZ115" s="63">
        <f t="shared" si="79"/>
        <v>3.9496749916452245E-3</v>
      </c>
      <c r="DA115" s="63">
        <f t="shared" si="79"/>
        <v>3.9496749916452245E-3</v>
      </c>
      <c r="DB115" s="63">
        <f t="shared" si="79"/>
        <v>3.9496749916452245E-3</v>
      </c>
      <c r="DC115" s="63">
        <f t="shared" si="79"/>
        <v>3.9496749916452245E-3</v>
      </c>
      <c r="DD115" s="63">
        <f t="shared" si="79"/>
        <v>3.9496749916452245E-3</v>
      </c>
      <c r="DE115" s="63">
        <f t="shared" si="79"/>
        <v>3.9496749916452245E-3</v>
      </c>
      <c r="DF115" s="63">
        <f t="shared" si="79"/>
        <v>3.9496749916452245E-3</v>
      </c>
      <c r="DG115" s="63">
        <f t="shared" si="79"/>
        <v>3.9496749916452245E-3</v>
      </c>
      <c r="DH115" s="63">
        <f t="shared" si="79"/>
        <v>3.9496749916452245E-3</v>
      </c>
      <c r="DI115" s="63">
        <f t="shared" si="79"/>
        <v>3.9496749916452245E-3</v>
      </c>
      <c r="DJ115" s="63">
        <f t="shared" si="79"/>
        <v>3.9496749916452245E-3</v>
      </c>
      <c r="DK115" s="63">
        <f t="shared" si="79"/>
        <v>3.9496749916452245E-3</v>
      </c>
      <c r="DL115" s="63">
        <f t="shared" si="79"/>
        <v>3.9496749916452245E-3</v>
      </c>
      <c r="DM115" s="63">
        <f t="shared" si="79"/>
        <v>3.9496749916452245E-3</v>
      </c>
      <c r="DN115" s="63">
        <f t="shared" si="79"/>
        <v>3.9496749916452245E-3</v>
      </c>
      <c r="DO115" s="63">
        <f t="shared" si="79"/>
        <v>3.9496749916452245E-3</v>
      </c>
      <c r="DP115" s="63">
        <f t="shared" si="79"/>
        <v>3.9496749916452245E-3</v>
      </c>
      <c r="DQ115" s="63">
        <f t="shared" si="79"/>
        <v>3.9496749916452245E-3</v>
      </c>
      <c r="DR115" s="63">
        <f t="shared" si="79"/>
        <v>3.9496749916452245E-3</v>
      </c>
      <c r="DS115" s="63">
        <f t="shared" si="79"/>
        <v>3.9496749916452245E-3</v>
      </c>
      <c r="DT115" s="63">
        <f t="shared" si="79"/>
        <v>3.9496749916452245E-3</v>
      </c>
      <c r="DU115" s="63">
        <f t="shared" si="79"/>
        <v>3.9496749916452245E-3</v>
      </c>
      <c r="DV115" s="63">
        <f t="shared" si="79"/>
        <v>3.9496749916452245E-3</v>
      </c>
      <c r="DW115" s="63">
        <f t="shared" si="79"/>
        <v>3.9496749916452245E-3</v>
      </c>
      <c r="DX115" s="63">
        <f t="shared" si="79"/>
        <v>3.9496749916452245E-3</v>
      </c>
      <c r="DY115" s="63">
        <f t="shared" si="79"/>
        <v>3.9496749916452245E-3</v>
      </c>
      <c r="DZ115" s="63">
        <f t="shared" si="79"/>
        <v>3.9496749916452245E-3</v>
      </c>
      <c r="EA115" s="63">
        <f t="shared" si="79"/>
        <v>3.9496749916452245E-3</v>
      </c>
      <c r="EB115" s="63">
        <f t="shared" si="79"/>
        <v>3.9496749916452245E-3</v>
      </c>
      <c r="EC115" s="63">
        <f t="shared" ref="EC115:FH115" si="80" xml:space="preserve"> EC$248</f>
        <v>3.9496749916452245E-3</v>
      </c>
      <c r="ED115" s="63">
        <f t="shared" si="80"/>
        <v>3.9496749916452245E-3</v>
      </c>
      <c r="EE115" s="63">
        <f t="shared" si="80"/>
        <v>3.9496749916452245E-3</v>
      </c>
      <c r="EF115" s="63">
        <f t="shared" si="80"/>
        <v>3.9496749916452245E-3</v>
      </c>
      <c r="EG115" s="63">
        <f t="shared" si="80"/>
        <v>3.9496749916452245E-3</v>
      </c>
      <c r="EH115" s="63">
        <f t="shared" si="80"/>
        <v>3.9496749916452245E-3</v>
      </c>
      <c r="EI115" s="63">
        <f t="shared" si="80"/>
        <v>3.9496749916452245E-3</v>
      </c>
      <c r="EJ115" s="63">
        <f t="shared" si="80"/>
        <v>3.9496749916452245E-3</v>
      </c>
      <c r="EK115" s="63">
        <f t="shared" si="80"/>
        <v>3.9496749916452245E-3</v>
      </c>
      <c r="EL115" s="63">
        <f t="shared" si="80"/>
        <v>3.9496749916452245E-3</v>
      </c>
      <c r="EM115" s="63">
        <f t="shared" si="80"/>
        <v>3.9496749916452245E-3</v>
      </c>
      <c r="EN115" s="63">
        <f t="shared" si="80"/>
        <v>3.9496749916452245E-3</v>
      </c>
      <c r="EO115" s="63">
        <f t="shared" si="80"/>
        <v>3.9496749916452245E-3</v>
      </c>
      <c r="EP115" s="63">
        <f t="shared" si="80"/>
        <v>3.9496749916452245E-3</v>
      </c>
      <c r="EQ115" s="63">
        <f t="shared" si="80"/>
        <v>3.9496749916452245E-3</v>
      </c>
      <c r="ER115" s="63">
        <f t="shared" si="80"/>
        <v>3.9496749916452245E-3</v>
      </c>
      <c r="ES115" s="63">
        <f t="shared" si="80"/>
        <v>3.9496749916452245E-3</v>
      </c>
      <c r="ET115" s="63">
        <f t="shared" si="80"/>
        <v>3.9496749916452245E-3</v>
      </c>
      <c r="EU115" s="63">
        <f t="shared" si="80"/>
        <v>3.9496749916452245E-3</v>
      </c>
      <c r="EV115" s="63">
        <f t="shared" si="80"/>
        <v>3.9496749916452245E-3</v>
      </c>
      <c r="EW115" s="63">
        <f t="shared" si="80"/>
        <v>3.9496749916452245E-3</v>
      </c>
      <c r="EX115" s="63">
        <f t="shared" si="80"/>
        <v>3.9496749916452245E-3</v>
      </c>
      <c r="EY115" s="63">
        <f t="shared" si="80"/>
        <v>3.9496749916452245E-3</v>
      </c>
      <c r="EZ115" s="63">
        <f t="shared" si="80"/>
        <v>3.9496749916452245E-3</v>
      </c>
      <c r="FA115" s="63">
        <f t="shared" si="80"/>
        <v>3.9496749916452245E-3</v>
      </c>
      <c r="FB115" s="63">
        <f t="shared" si="80"/>
        <v>3.9496749916452245E-3</v>
      </c>
      <c r="FC115" s="63">
        <f t="shared" si="80"/>
        <v>3.9496749916452245E-3</v>
      </c>
      <c r="FD115" s="63">
        <f t="shared" si="80"/>
        <v>3.9496749916452245E-3</v>
      </c>
      <c r="FE115" s="63">
        <f t="shared" si="80"/>
        <v>3.9496749916452245E-3</v>
      </c>
      <c r="FF115" s="63">
        <f t="shared" si="80"/>
        <v>3.9496749916452245E-3</v>
      </c>
      <c r="FG115" s="63">
        <f t="shared" si="80"/>
        <v>3.9496749916452245E-3</v>
      </c>
      <c r="FH115" s="63">
        <f t="shared" si="80"/>
        <v>3.9496749916452245E-3</v>
      </c>
      <c r="FI115" s="63">
        <f t="shared" ref="FI115:GJ115" si="81" xml:space="preserve"> FI$248</f>
        <v>3.9496749916452245E-3</v>
      </c>
      <c r="FJ115" s="63">
        <f t="shared" si="81"/>
        <v>3.9496749916452245E-3</v>
      </c>
      <c r="FK115" s="63">
        <f t="shared" si="81"/>
        <v>3.9496749916452245E-3</v>
      </c>
      <c r="FL115" s="63">
        <f t="shared" si="81"/>
        <v>3.9496749916452245E-3</v>
      </c>
      <c r="FM115" s="63">
        <f t="shared" si="81"/>
        <v>3.9496749916452245E-3</v>
      </c>
      <c r="FN115" s="63">
        <f t="shared" si="81"/>
        <v>3.9496749916452245E-3</v>
      </c>
      <c r="FO115" s="63">
        <f t="shared" si="81"/>
        <v>3.9496749916452245E-3</v>
      </c>
      <c r="FP115" s="63">
        <f t="shared" si="81"/>
        <v>3.9496749916452245E-3</v>
      </c>
      <c r="FQ115" s="63">
        <f t="shared" si="81"/>
        <v>3.9496749916452245E-3</v>
      </c>
      <c r="FR115" s="63">
        <f t="shared" si="81"/>
        <v>3.9496749916452245E-3</v>
      </c>
      <c r="FS115" s="63">
        <f t="shared" si="81"/>
        <v>3.9496749916452245E-3</v>
      </c>
      <c r="FT115" s="63">
        <f t="shared" si="81"/>
        <v>3.9496749916452245E-3</v>
      </c>
      <c r="FU115" s="63">
        <f t="shared" si="81"/>
        <v>3.9496749916452245E-3</v>
      </c>
      <c r="FV115" s="63">
        <f t="shared" si="81"/>
        <v>3.9496749916452245E-3</v>
      </c>
      <c r="FW115" s="63">
        <f t="shared" si="81"/>
        <v>3.9496749916452245E-3</v>
      </c>
      <c r="FX115" s="63">
        <f t="shared" si="81"/>
        <v>3.9496749916452245E-3</v>
      </c>
      <c r="FY115" s="63">
        <f t="shared" si="81"/>
        <v>3.9496749916452245E-3</v>
      </c>
      <c r="FZ115" s="63">
        <f t="shared" si="81"/>
        <v>3.9496749916452245E-3</v>
      </c>
      <c r="GA115" s="63">
        <f t="shared" si="81"/>
        <v>3.9496749916452245E-3</v>
      </c>
      <c r="GB115" s="63">
        <f t="shared" si="81"/>
        <v>3.9496749916452245E-3</v>
      </c>
      <c r="GC115" s="63">
        <f t="shared" si="81"/>
        <v>3.9496749916452245E-3</v>
      </c>
      <c r="GD115" s="63">
        <f t="shared" si="81"/>
        <v>3.9496749916452245E-3</v>
      </c>
      <c r="GE115" s="63">
        <f t="shared" si="81"/>
        <v>3.9496749916452245E-3</v>
      </c>
      <c r="GF115" s="63">
        <f t="shared" si="81"/>
        <v>3.9496749916452245E-3</v>
      </c>
      <c r="GG115" s="63">
        <f t="shared" si="81"/>
        <v>3.9496749916452245E-3</v>
      </c>
      <c r="GH115" s="63">
        <f t="shared" si="81"/>
        <v>3.9496749916452245E-3</v>
      </c>
      <c r="GI115" s="63">
        <f t="shared" si="81"/>
        <v>3.9496749916452245E-3</v>
      </c>
      <c r="GJ115" s="63">
        <f t="shared" si="81"/>
        <v>3.9496749916452245E-3</v>
      </c>
    </row>
    <row r="116" spans="1:192" x14ac:dyDescent="0.25">
      <c r="D116" s="21"/>
      <c r="E116" s="506" t="s">
        <v>704</v>
      </c>
      <c r="F116" s="506"/>
      <c r="G116" s="506" t="str">
        <f xml:space="preserve"> SMU</f>
        <v>$ 000s</v>
      </c>
      <c r="H116" s="506"/>
      <c r="I116" s="506"/>
      <c r="J116" s="506">
        <f>SUM(J114:J115)</f>
        <v>0</v>
      </c>
      <c r="K116" s="506">
        <f t="shared" ref="K116:BV116" si="82">SUM(K114:K115)</f>
        <v>0</v>
      </c>
      <c r="L116" s="506">
        <f t="shared" si="82"/>
        <v>0</v>
      </c>
      <c r="M116" s="506">
        <f t="shared" si="82"/>
        <v>0</v>
      </c>
      <c r="N116" s="506">
        <f t="shared" si="82"/>
        <v>0</v>
      </c>
      <c r="O116" s="506">
        <f t="shared" si="82"/>
        <v>0</v>
      </c>
      <c r="P116" s="506">
        <f t="shared" si="82"/>
        <v>0</v>
      </c>
      <c r="Q116" s="506">
        <f t="shared" si="82"/>
        <v>0</v>
      </c>
      <c r="R116" s="506">
        <f t="shared" si="82"/>
        <v>0</v>
      </c>
      <c r="S116" s="506">
        <f t="shared" si="82"/>
        <v>54222.289169329561</v>
      </c>
      <c r="T116" s="506">
        <f t="shared" si="82"/>
        <v>53597.030992797409</v>
      </c>
      <c r="U116" s="506">
        <f t="shared" si="82"/>
        <v>52814.846994097985</v>
      </c>
      <c r="V116" s="506">
        <f t="shared" si="82"/>
        <v>51717.882651966494</v>
      </c>
      <c r="W116" s="506">
        <f t="shared" si="82"/>
        <v>50710.765057397126</v>
      </c>
      <c r="X116" s="506">
        <f t="shared" si="82"/>
        <v>50006.690206992083</v>
      </c>
      <c r="Y116" s="506">
        <f t="shared" si="82"/>
        <v>49200.715639116155</v>
      </c>
      <c r="Z116" s="506">
        <f t="shared" si="82"/>
        <v>48068.423446541332</v>
      </c>
      <c r="AA116" s="506">
        <f t="shared" si="82"/>
        <v>47024.783974991849</v>
      </c>
      <c r="AB116" s="506">
        <f t="shared" si="82"/>
        <v>46286.708356358547</v>
      </c>
      <c r="AC116" s="506">
        <f t="shared" si="82"/>
        <v>45430.992230818039</v>
      </c>
      <c r="AD116" s="506">
        <f t="shared" si="82"/>
        <v>44261.183169195647</v>
      </c>
      <c r="AE116" s="506">
        <f t="shared" si="82"/>
        <v>43178.846279795245</v>
      </c>
      <c r="AF116" s="506">
        <f t="shared" si="82"/>
        <v>42401.173426855938</v>
      </c>
      <c r="AG116" s="506">
        <f t="shared" si="82"/>
        <v>41505.360313320198</v>
      </c>
      <c r="AH116" s="506">
        <f t="shared" si="82"/>
        <v>40295.59725267972</v>
      </c>
      <c r="AI116" s="506">
        <f t="shared" si="82"/>
        <v>39172.092802963052</v>
      </c>
      <c r="AJ116" s="506">
        <f t="shared" si="82"/>
        <v>38352.354984905673</v>
      </c>
      <c r="AK116" s="506">
        <f t="shared" si="82"/>
        <v>37413.86153436407</v>
      </c>
      <c r="AL116" s="506">
        <f t="shared" si="82"/>
        <v>36161.570189480379</v>
      </c>
      <c r="AM116" s="506">
        <f t="shared" si="82"/>
        <v>34994.272316441013</v>
      </c>
      <c r="AN116" s="506">
        <f t="shared" si="82"/>
        <v>34124.318899600155</v>
      </c>
      <c r="AO116" s="506">
        <f t="shared" si="82"/>
        <v>33152.223410142738</v>
      </c>
      <c r="AP116" s="506">
        <f t="shared" si="82"/>
        <v>31854.91611776223</v>
      </c>
      <c r="AQ116" s="506">
        <f t="shared" si="82"/>
        <v>30641.266808191867</v>
      </c>
      <c r="AR116" s="506">
        <f t="shared" si="82"/>
        <v>29729.76042835533</v>
      </c>
      <c r="AS116" s="506">
        <f t="shared" si="82"/>
        <v>28698.183509063165</v>
      </c>
      <c r="AT116" s="506">
        <f t="shared" si="82"/>
        <v>27352.86880563623</v>
      </c>
      <c r="AU116" s="506">
        <f t="shared" si="82"/>
        <v>26089.875326604513</v>
      </c>
      <c r="AV116" s="506">
        <f t="shared" si="82"/>
        <v>25128.242374110487</v>
      </c>
      <c r="AW116" s="506">
        <f t="shared" si="82"/>
        <v>24045.74811581555</v>
      </c>
      <c r="AX116" s="506">
        <f t="shared" si="82"/>
        <v>22649.377866156559</v>
      </c>
      <c r="AY116" s="506">
        <f t="shared" si="82"/>
        <v>21333.932347009166</v>
      </c>
      <c r="AZ116" s="506">
        <f t="shared" si="82"/>
        <v>20319.134892041679</v>
      </c>
      <c r="BA116" s="506">
        <f t="shared" si="82"/>
        <v>19182.603088540181</v>
      </c>
      <c r="BB116" s="506">
        <f t="shared" si="82"/>
        <v>17731.935317339827</v>
      </c>
      <c r="BC116" s="506">
        <f t="shared" si="82"/>
        <v>16360.708419539009</v>
      </c>
      <c r="BD116" s="506">
        <f t="shared" si="82"/>
        <v>15281.004648787661</v>
      </c>
      <c r="BE116" s="506">
        <f t="shared" si="82"/>
        <v>14098.131353696097</v>
      </c>
      <c r="BF116" s="506">
        <f t="shared" si="82"/>
        <v>12589.736539550315</v>
      </c>
      <c r="BG116" s="506">
        <f t="shared" si="82"/>
        <v>11159.266738333899</v>
      </c>
      <c r="BH116" s="506">
        <f t="shared" si="82"/>
        <v>10028.087043670554</v>
      </c>
      <c r="BI116" s="506">
        <f t="shared" si="82"/>
        <v>8773.1788379779591</v>
      </c>
      <c r="BJ116" s="506">
        <f t="shared" si="82"/>
        <v>7203.3913516438834</v>
      </c>
      <c r="BK116" s="506">
        <f t="shared" si="82"/>
        <v>5709.9639435363306</v>
      </c>
      <c r="BL116" s="506">
        <f t="shared" si="82"/>
        <v>4515.1792062182058</v>
      </c>
      <c r="BM116" s="506">
        <f t="shared" si="82"/>
        <v>3195.4952035095421</v>
      </c>
      <c r="BN116" s="506">
        <f t="shared" si="82"/>
        <v>1560.3884996890372</v>
      </c>
      <c r="BO116" s="506">
        <f t="shared" si="82"/>
        <v>5.1943149701401126E-3</v>
      </c>
      <c r="BP116" s="506">
        <f t="shared" si="82"/>
        <v>5.1943149701401126E-3</v>
      </c>
      <c r="BQ116" s="506">
        <f t="shared" si="82"/>
        <v>5.1943149701401126E-3</v>
      </c>
      <c r="BR116" s="506">
        <f t="shared" si="82"/>
        <v>5.1943149701401126E-3</v>
      </c>
      <c r="BS116" s="506">
        <f t="shared" si="82"/>
        <v>5.1943149701401126E-3</v>
      </c>
      <c r="BT116" s="506">
        <f t="shared" si="82"/>
        <v>5.1943149701401126E-3</v>
      </c>
      <c r="BU116" s="506">
        <f t="shared" si="82"/>
        <v>5.1943149701401126E-3</v>
      </c>
      <c r="BV116" s="506">
        <f t="shared" si="82"/>
        <v>5.1943149701401126E-3</v>
      </c>
      <c r="BW116" s="506">
        <f t="shared" ref="BW116:EH116" si="83">SUM(BW114:BW115)</f>
        <v>5.1943149701401126E-3</v>
      </c>
      <c r="BX116" s="506">
        <f t="shared" si="83"/>
        <v>5.1943149701401126E-3</v>
      </c>
      <c r="BY116" s="506">
        <f t="shared" si="83"/>
        <v>5.1943149701401126E-3</v>
      </c>
      <c r="BZ116" s="506">
        <f t="shared" si="83"/>
        <v>5.1943149701401126E-3</v>
      </c>
      <c r="CA116" s="506">
        <f t="shared" si="83"/>
        <v>5.1943149701401126E-3</v>
      </c>
      <c r="CB116" s="506">
        <f t="shared" si="83"/>
        <v>5.1943149701401126E-3</v>
      </c>
      <c r="CC116" s="506">
        <f t="shared" si="83"/>
        <v>5.1943149701401126E-3</v>
      </c>
      <c r="CD116" s="506">
        <f t="shared" si="83"/>
        <v>5.1943149701401126E-3</v>
      </c>
      <c r="CE116" s="506">
        <f t="shared" si="83"/>
        <v>5.1943149701401126E-3</v>
      </c>
      <c r="CF116" s="506">
        <f t="shared" si="83"/>
        <v>5.1943149701401126E-3</v>
      </c>
      <c r="CG116" s="506">
        <f t="shared" si="83"/>
        <v>5.1943149701401126E-3</v>
      </c>
      <c r="CH116" s="506">
        <f t="shared" si="83"/>
        <v>5.1943149701401126E-3</v>
      </c>
      <c r="CI116" s="506">
        <f t="shared" si="83"/>
        <v>5.1943149701401126E-3</v>
      </c>
      <c r="CJ116" s="506">
        <f t="shared" si="83"/>
        <v>5.1943149701401126E-3</v>
      </c>
      <c r="CK116" s="506">
        <f t="shared" si="83"/>
        <v>5.1943149701401126E-3</v>
      </c>
      <c r="CL116" s="506">
        <f t="shared" si="83"/>
        <v>5.1943149701401126E-3</v>
      </c>
      <c r="CM116" s="506">
        <f t="shared" si="83"/>
        <v>5.1943149701401126E-3</v>
      </c>
      <c r="CN116" s="506">
        <f t="shared" si="83"/>
        <v>5.1943149701401126E-3</v>
      </c>
      <c r="CO116" s="506">
        <f t="shared" si="83"/>
        <v>5.1943149701401126E-3</v>
      </c>
      <c r="CP116" s="506">
        <f t="shared" si="83"/>
        <v>5.1943149701401126E-3</v>
      </c>
      <c r="CQ116" s="506">
        <f t="shared" si="83"/>
        <v>5.1943149701401126E-3</v>
      </c>
      <c r="CR116" s="506">
        <f t="shared" si="83"/>
        <v>5.1943149701401126E-3</v>
      </c>
      <c r="CS116" s="506">
        <f t="shared" si="83"/>
        <v>5.1943149701401126E-3</v>
      </c>
      <c r="CT116" s="506">
        <f t="shared" si="83"/>
        <v>5.1943149701401126E-3</v>
      </c>
      <c r="CU116" s="506">
        <f t="shared" si="83"/>
        <v>5.1943149701401126E-3</v>
      </c>
      <c r="CV116" s="506">
        <f t="shared" si="83"/>
        <v>5.1943149701401126E-3</v>
      </c>
      <c r="CW116" s="506">
        <f t="shared" si="83"/>
        <v>5.1943149701401126E-3</v>
      </c>
      <c r="CX116" s="506">
        <f t="shared" si="83"/>
        <v>5.1943149701401126E-3</v>
      </c>
      <c r="CY116" s="506">
        <f t="shared" si="83"/>
        <v>5.1943149701401126E-3</v>
      </c>
      <c r="CZ116" s="506">
        <f t="shared" si="83"/>
        <v>5.1943149701401126E-3</v>
      </c>
      <c r="DA116" s="506">
        <f t="shared" si="83"/>
        <v>5.1943149701401126E-3</v>
      </c>
      <c r="DB116" s="506">
        <f t="shared" si="83"/>
        <v>5.1943149701401126E-3</v>
      </c>
      <c r="DC116" s="506">
        <f t="shared" si="83"/>
        <v>5.1943149701401126E-3</v>
      </c>
      <c r="DD116" s="506">
        <f t="shared" si="83"/>
        <v>5.1943149701401126E-3</v>
      </c>
      <c r="DE116" s="506">
        <f t="shared" si="83"/>
        <v>5.1943149701401126E-3</v>
      </c>
      <c r="DF116" s="506">
        <f t="shared" si="83"/>
        <v>5.1943149701401126E-3</v>
      </c>
      <c r="DG116" s="506">
        <f t="shared" si="83"/>
        <v>5.1943149701401126E-3</v>
      </c>
      <c r="DH116" s="506">
        <f t="shared" si="83"/>
        <v>5.1943149701401126E-3</v>
      </c>
      <c r="DI116" s="506">
        <f t="shared" si="83"/>
        <v>5.1943149701401126E-3</v>
      </c>
      <c r="DJ116" s="506">
        <f t="shared" si="83"/>
        <v>5.1943149701401126E-3</v>
      </c>
      <c r="DK116" s="506">
        <f t="shared" si="83"/>
        <v>5.1943149701401126E-3</v>
      </c>
      <c r="DL116" s="506">
        <f t="shared" si="83"/>
        <v>5.1943149701401126E-3</v>
      </c>
      <c r="DM116" s="506">
        <f t="shared" si="83"/>
        <v>5.1943149701401126E-3</v>
      </c>
      <c r="DN116" s="506">
        <f t="shared" si="83"/>
        <v>5.1943149701401126E-3</v>
      </c>
      <c r="DO116" s="506">
        <f t="shared" si="83"/>
        <v>5.1943149701401126E-3</v>
      </c>
      <c r="DP116" s="506">
        <f t="shared" si="83"/>
        <v>5.1943149701401126E-3</v>
      </c>
      <c r="DQ116" s="506">
        <f t="shared" si="83"/>
        <v>5.1943149701401126E-3</v>
      </c>
      <c r="DR116" s="506">
        <f t="shared" si="83"/>
        <v>5.1943149701401126E-3</v>
      </c>
      <c r="DS116" s="506">
        <f t="shared" si="83"/>
        <v>5.1943149701401126E-3</v>
      </c>
      <c r="DT116" s="506">
        <f t="shared" si="83"/>
        <v>5.1943149701401126E-3</v>
      </c>
      <c r="DU116" s="506">
        <f t="shared" si="83"/>
        <v>5.1943149701401126E-3</v>
      </c>
      <c r="DV116" s="506">
        <f t="shared" si="83"/>
        <v>5.1943149701401126E-3</v>
      </c>
      <c r="DW116" s="506">
        <f t="shared" si="83"/>
        <v>5.1943149701401126E-3</v>
      </c>
      <c r="DX116" s="506">
        <f t="shared" si="83"/>
        <v>5.1943149701401126E-3</v>
      </c>
      <c r="DY116" s="506">
        <f t="shared" si="83"/>
        <v>5.1943149701401126E-3</v>
      </c>
      <c r="DZ116" s="506">
        <f t="shared" si="83"/>
        <v>5.1943149701401126E-3</v>
      </c>
      <c r="EA116" s="506">
        <f t="shared" si="83"/>
        <v>5.1943149701401126E-3</v>
      </c>
      <c r="EB116" s="506">
        <f t="shared" si="83"/>
        <v>5.1943149701401126E-3</v>
      </c>
      <c r="EC116" s="506">
        <f t="shared" si="83"/>
        <v>5.1943149701401126E-3</v>
      </c>
      <c r="ED116" s="506">
        <f t="shared" si="83"/>
        <v>5.1943149701401126E-3</v>
      </c>
      <c r="EE116" s="506">
        <f t="shared" si="83"/>
        <v>5.1943149701401126E-3</v>
      </c>
      <c r="EF116" s="506">
        <f t="shared" si="83"/>
        <v>5.1943149701401126E-3</v>
      </c>
      <c r="EG116" s="506">
        <f t="shared" si="83"/>
        <v>5.1943149701401126E-3</v>
      </c>
      <c r="EH116" s="506">
        <f t="shared" si="83"/>
        <v>5.1943149701401126E-3</v>
      </c>
      <c r="EI116" s="506">
        <f t="shared" ref="EI116:GJ116" si="84">SUM(EI114:EI115)</f>
        <v>5.1943149701401126E-3</v>
      </c>
      <c r="EJ116" s="506">
        <f t="shared" si="84"/>
        <v>5.1943149701401126E-3</v>
      </c>
      <c r="EK116" s="506">
        <f t="shared" si="84"/>
        <v>5.1943149701401126E-3</v>
      </c>
      <c r="EL116" s="506">
        <f t="shared" si="84"/>
        <v>5.1943149701401126E-3</v>
      </c>
      <c r="EM116" s="506">
        <f t="shared" si="84"/>
        <v>5.1943149701401126E-3</v>
      </c>
      <c r="EN116" s="506">
        <f t="shared" si="84"/>
        <v>5.1943149701401126E-3</v>
      </c>
      <c r="EO116" s="506">
        <f t="shared" si="84"/>
        <v>5.1943149701401126E-3</v>
      </c>
      <c r="EP116" s="506">
        <f t="shared" si="84"/>
        <v>5.1943149701401126E-3</v>
      </c>
      <c r="EQ116" s="506">
        <f t="shared" si="84"/>
        <v>5.1943149701401126E-3</v>
      </c>
      <c r="ER116" s="506">
        <f t="shared" si="84"/>
        <v>5.1943149701401126E-3</v>
      </c>
      <c r="ES116" s="506">
        <f t="shared" si="84"/>
        <v>5.1943149701401126E-3</v>
      </c>
      <c r="ET116" s="506">
        <f t="shared" si="84"/>
        <v>5.1943149701401126E-3</v>
      </c>
      <c r="EU116" s="506">
        <f t="shared" si="84"/>
        <v>5.1943149701401126E-3</v>
      </c>
      <c r="EV116" s="506">
        <f t="shared" si="84"/>
        <v>5.1943149701401126E-3</v>
      </c>
      <c r="EW116" s="506">
        <f t="shared" si="84"/>
        <v>5.1943149701401126E-3</v>
      </c>
      <c r="EX116" s="506">
        <f t="shared" si="84"/>
        <v>5.1943149701401126E-3</v>
      </c>
      <c r="EY116" s="506">
        <f t="shared" si="84"/>
        <v>5.1943149701401126E-3</v>
      </c>
      <c r="EZ116" s="506">
        <f t="shared" si="84"/>
        <v>5.1943149701401126E-3</v>
      </c>
      <c r="FA116" s="506">
        <f t="shared" si="84"/>
        <v>5.1943149701401126E-3</v>
      </c>
      <c r="FB116" s="506">
        <f t="shared" si="84"/>
        <v>5.1943149701401126E-3</v>
      </c>
      <c r="FC116" s="506">
        <f t="shared" si="84"/>
        <v>5.1943149701401126E-3</v>
      </c>
      <c r="FD116" s="506">
        <f t="shared" si="84"/>
        <v>5.1943149701401126E-3</v>
      </c>
      <c r="FE116" s="506">
        <f t="shared" si="84"/>
        <v>5.1943149701401126E-3</v>
      </c>
      <c r="FF116" s="506">
        <f t="shared" si="84"/>
        <v>5.1943149701401126E-3</v>
      </c>
      <c r="FG116" s="506">
        <f t="shared" si="84"/>
        <v>5.1943149701401126E-3</v>
      </c>
      <c r="FH116" s="506">
        <f t="shared" si="84"/>
        <v>5.1943149701401126E-3</v>
      </c>
      <c r="FI116" s="506">
        <f t="shared" si="84"/>
        <v>5.1943149701401126E-3</v>
      </c>
      <c r="FJ116" s="506">
        <f t="shared" si="84"/>
        <v>5.1943149701401126E-3</v>
      </c>
      <c r="FK116" s="506">
        <f t="shared" si="84"/>
        <v>5.1943149701401126E-3</v>
      </c>
      <c r="FL116" s="506">
        <f t="shared" si="84"/>
        <v>5.1943149701401126E-3</v>
      </c>
      <c r="FM116" s="506">
        <f t="shared" si="84"/>
        <v>5.1943149701401126E-3</v>
      </c>
      <c r="FN116" s="506">
        <f t="shared" si="84"/>
        <v>5.1943149701401126E-3</v>
      </c>
      <c r="FO116" s="506">
        <f t="shared" si="84"/>
        <v>5.1943149701401126E-3</v>
      </c>
      <c r="FP116" s="506">
        <f t="shared" si="84"/>
        <v>5.1943149701401126E-3</v>
      </c>
      <c r="FQ116" s="506">
        <f t="shared" si="84"/>
        <v>5.1943149701401126E-3</v>
      </c>
      <c r="FR116" s="506">
        <f t="shared" si="84"/>
        <v>5.1943149701401126E-3</v>
      </c>
      <c r="FS116" s="506">
        <f t="shared" si="84"/>
        <v>5.1943149701401126E-3</v>
      </c>
      <c r="FT116" s="506">
        <f t="shared" si="84"/>
        <v>5.1943149701401126E-3</v>
      </c>
      <c r="FU116" s="506">
        <f t="shared" si="84"/>
        <v>5.1943149701401126E-3</v>
      </c>
      <c r="FV116" s="506">
        <f t="shared" si="84"/>
        <v>5.1943149701401126E-3</v>
      </c>
      <c r="FW116" s="506">
        <f t="shared" si="84"/>
        <v>5.1943149701401126E-3</v>
      </c>
      <c r="FX116" s="506">
        <f t="shared" si="84"/>
        <v>5.1943149701401126E-3</v>
      </c>
      <c r="FY116" s="506">
        <f t="shared" si="84"/>
        <v>5.1943149701401126E-3</v>
      </c>
      <c r="FZ116" s="506">
        <f t="shared" si="84"/>
        <v>5.1943149701401126E-3</v>
      </c>
      <c r="GA116" s="506">
        <f t="shared" si="84"/>
        <v>5.1943149701401126E-3</v>
      </c>
      <c r="GB116" s="506">
        <f t="shared" si="84"/>
        <v>5.1943149701401126E-3</v>
      </c>
      <c r="GC116" s="506">
        <f t="shared" si="84"/>
        <v>5.1943149701401126E-3</v>
      </c>
      <c r="GD116" s="506">
        <f t="shared" si="84"/>
        <v>5.1943149701401126E-3</v>
      </c>
      <c r="GE116" s="506">
        <f t="shared" si="84"/>
        <v>5.1943149701401126E-3</v>
      </c>
      <c r="GF116" s="506">
        <f t="shared" si="84"/>
        <v>5.1943149701401126E-3</v>
      </c>
      <c r="GG116" s="506">
        <f t="shared" si="84"/>
        <v>5.1943149701401126E-3</v>
      </c>
      <c r="GH116" s="506">
        <f t="shared" si="84"/>
        <v>5.1943149701401126E-3</v>
      </c>
      <c r="GI116" s="506">
        <f t="shared" si="84"/>
        <v>5.1943149701401126E-3</v>
      </c>
      <c r="GJ116" s="506">
        <f t="shared" si="84"/>
        <v>5.1943149701401126E-3</v>
      </c>
    </row>
    <row r="117" spans="1:192" x14ac:dyDescent="0.25">
      <c r="D117" s="21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  <c r="AY117" s="32"/>
      <c r="AZ117" s="32"/>
      <c r="BA117" s="32"/>
      <c r="BB117" s="32"/>
      <c r="BC117" s="32"/>
      <c r="BD117" s="32"/>
      <c r="BE117" s="32"/>
      <c r="BF117" s="32"/>
      <c r="BG117" s="32"/>
      <c r="BH117" s="32"/>
      <c r="BI117" s="32"/>
      <c r="BJ117" s="32"/>
      <c r="BK117" s="32"/>
      <c r="BL117" s="32"/>
      <c r="BM117" s="32"/>
      <c r="BN117" s="32"/>
      <c r="BO117" s="32"/>
      <c r="BP117" s="32"/>
      <c r="BQ117" s="32"/>
      <c r="BR117" s="32"/>
      <c r="BS117" s="32"/>
      <c r="BT117" s="32"/>
      <c r="BU117" s="32"/>
      <c r="BV117" s="32"/>
      <c r="BW117" s="32"/>
      <c r="BX117" s="32"/>
      <c r="BY117" s="32"/>
      <c r="BZ117" s="32"/>
      <c r="CA117" s="32"/>
      <c r="CB117" s="32"/>
      <c r="CC117" s="32"/>
      <c r="CD117" s="32"/>
      <c r="CE117" s="32"/>
      <c r="CF117" s="32"/>
      <c r="CG117" s="32"/>
      <c r="CH117" s="32"/>
      <c r="CI117" s="32"/>
      <c r="CJ117" s="32"/>
      <c r="CK117" s="32"/>
      <c r="CL117" s="32"/>
      <c r="CM117" s="32"/>
      <c r="CN117" s="32"/>
      <c r="CO117" s="32"/>
      <c r="CP117" s="32"/>
      <c r="CQ117" s="32"/>
      <c r="CR117" s="32"/>
      <c r="CS117" s="32"/>
      <c r="CT117" s="32"/>
      <c r="CU117" s="32"/>
      <c r="CV117" s="32"/>
      <c r="CW117" s="32"/>
      <c r="CX117" s="32"/>
      <c r="CY117" s="32"/>
      <c r="CZ117" s="32"/>
      <c r="DA117" s="32"/>
      <c r="DB117" s="32"/>
      <c r="DC117" s="32"/>
      <c r="DD117" s="32"/>
      <c r="DE117" s="32"/>
      <c r="DF117" s="32"/>
      <c r="DG117" s="32"/>
      <c r="DH117" s="32"/>
      <c r="DI117" s="32"/>
      <c r="DJ117" s="32"/>
      <c r="DK117" s="32"/>
      <c r="DL117" s="32"/>
      <c r="DM117" s="32"/>
      <c r="DN117" s="32"/>
      <c r="DO117" s="32"/>
      <c r="DP117" s="32"/>
      <c r="DQ117" s="32"/>
      <c r="DR117" s="32"/>
      <c r="DS117" s="32"/>
      <c r="DT117" s="32"/>
      <c r="DU117" s="32"/>
      <c r="DV117" s="32"/>
      <c r="DW117" s="32"/>
      <c r="DX117" s="32"/>
      <c r="DY117" s="32"/>
      <c r="DZ117" s="32"/>
      <c r="EA117" s="32"/>
      <c r="EB117" s="32"/>
      <c r="EC117" s="32"/>
      <c r="ED117" s="32"/>
      <c r="EE117" s="32"/>
      <c r="EF117" s="32"/>
      <c r="EG117" s="32"/>
      <c r="EH117" s="32"/>
      <c r="EI117" s="32"/>
      <c r="EJ117" s="32"/>
      <c r="EK117" s="32"/>
      <c r="EL117" s="32"/>
      <c r="EM117" s="32"/>
      <c r="EN117" s="32"/>
      <c r="EO117" s="32"/>
      <c r="EP117" s="32"/>
      <c r="EQ117" s="32"/>
      <c r="ER117" s="32"/>
      <c r="ES117" s="32"/>
      <c r="ET117" s="32"/>
      <c r="EU117" s="32"/>
      <c r="EV117" s="32"/>
      <c r="EW117" s="32"/>
      <c r="EX117" s="32"/>
      <c r="EY117" s="32"/>
      <c r="EZ117" s="32"/>
      <c r="FA117" s="32"/>
      <c r="FB117" s="32"/>
      <c r="FC117" s="32"/>
      <c r="FD117" s="32"/>
      <c r="FE117" s="32"/>
      <c r="FF117" s="32"/>
      <c r="FG117" s="32"/>
      <c r="FH117" s="32"/>
      <c r="FI117" s="32"/>
      <c r="FJ117" s="32"/>
      <c r="FK117" s="32"/>
      <c r="FL117" s="32"/>
      <c r="FM117" s="32"/>
      <c r="FN117" s="32"/>
      <c r="FO117" s="32"/>
      <c r="FP117" s="32"/>
      <c r="FQ117" s="32"/>
      <c r="FR117" s="32"/>
      <c r="FS117" s="32"/>
      <c r="FT117" s="32"/>
      <c r="FU117" s="32"/>
      <c r="FV117" s="32"/>
      <c r="FW117" s="32"/>
      <c r="FX117" s="32"/>
      <c r="FY117" s="32"/>
      <c r="FZ117" s="32"/>
      <c r="GA117" s="32"/>
      <c r="GB117" s="32"/>
      <c r="GC117" s="32"/>
      <c r="GD117" s="32"/>
      <c r="GE117" s="32"/>
      <c r="GF117" s="32"/>
      <c r="GG117" s="32"/>
      <c r="GH117" s="32"/>
      <c r="GI117" s="32"/>
      <c r="GJ117" s="32"/>
    </row>
    <row r="118" spans="1:192" x14ac:dyDescent="0.25">
      <c r="D118" s="21"/>
      <c r="E118" s="739" t="str">
        <f t="shared" ref="E118:BP118" si="85" xml:space="preserve"> E$182</f>
        <v>Senior debt balance BEG - T1</v>
      </c>
      <c r="F118" s="739">
        <f t="shared" si="85"/>
        <v>0</v>
      </c>
      <c r="G118" s="739" t="str">
        <f t="shared" si="85"/>
        <v>$ 000s</v>
      </c>
      <c r="H118" s="739">
        <f t="shared" si="85"/>
        <v>0</v>
      </c>
      <c r="I118" s="739">
        <f t="shared" si="85"/>
        <v>0</v>
      </c>
      <c r="J118" s="739">
        <f t="shared" si="85"/>
        <v>0</v>
      </c>
      <c r="K118" s="739">
        <f t="shared" si="85"/>
        <v>0</v>
      </c>
      <c r="L118" s="739">
        <f t="shared" si="85"/>
        <v>0</v>
      </c>
      <c r="M118" s="739">
        <f t="shared" si="85"/>
        <v>0</v>
      </c>
      <c r="N118" s="739">
        <f t="shared" si="85"/>
        <v>0</v>
      </c>
      <c r="O118" s="739">
        <f t="shared" si="85"/>
        <v>0</v>
      </c>
      <c r="P118" s="739">
        <f t="shared" si="85"/>
        <v>0</v>
      </c>
      <c r="Q118" s="739">
        <f t="shared" si="85"/>
        <v>0</v>
      </c>
      <c r="R118" s="739">
        <f t="shared" si="85"/>
        <v>0</v>
      </c>
      <c r="S118" s="739">
        <f t="shared" si="85"/>
        <v>35244.487960064216</v>
      </c>
      <c r="T118" s="739">
        <f t="shared" si="85"/>
        <v>34732.751852088753</v>
      </c>
      <c r="U118" s="739">
        <f t="shared" si="85"/>
        <v>34092.581422914773</v>
      </c>
      <c r="V118" s="739">
        <f t="shared" si="85"/>
        <v>33194.782267142567</v>
      </c>
      <c r="W118" s="739">
        <f t="shared" si="85"/>
        <v>32370.517255564526</v>
      </c>
      <c r="X118" s="739">
        <f t="shared" si="85"/>
        <v>31794.274453482343</v>
      </c>
      <c r="Y118" s="739">
        <f t="shared" si="85"/>
        <v>31134.632878254059</v>
      </c>
      <c r="Z118" s="739">
        <f t="shared" si="85"/>
        <v>30207.920007527689</v>
      </c>
      <c r="AA118" s="739">
        <f t="shared" si="85"/>
        <v>29353.764042287243</v>
      </c>
      <c r="AB118" s="739">
        <f t="shared" si="85"/>
        <v>28749.693662007194</v>
      </c>
      <c r="AC118" s="739">
        <f t="shared" si="85"/>
        <v>28049.341621759348</v>
      </c>
      <c r="AD118" s="739">
        <f t="shared" si="85"/>
        <v>27091.923456371642</v>
      </c>
      <c r="AE118" s="739">
        <f t="shared" si="85"/>
        <v>26206.095988473586</v>
      </c>
      <c r="AF118" s="739">
        <f t="shared" si="85"/>
        <v>25569.617660035645</v>
      </c>
      <c r="AG118" s="739">
        <f t="shared" si="85"/>
        <v>24836.448653375584</v>
      </c>
      <c r="AH118" s="739">
        <f t="shared" si="85"/>
        <v>23846.330549429749</v>
      </c>
      <c r="AI118" s="739">
        <f t="shared" si="85"/>
        <v>22926.809916241262</v>
      </c>
      <c r="AJ118" s="739">
        <f t="shared" si="85"/>
        <v>22255.903950805383</v>
      </c>
      <c r="AK118" s="739">
        <f t="shared" si="85"/>
        <v>21487.803662370483</v>
      </c>
      <c r="AL118" s="739">
        <f t="shared" si="85"/>
        <v>20462.8787226657</v>
      </c>
      <c r="AM118" s="739">
        <f t="shared" si="85"/>
        <v>19507.515813682636</v>
      </c>
      <c r="AN118" s="739">
        <f t="shared" si="85"/>
        <v>18795.511409160939</v>
      </c>
      <c r="AO118" s="739">
        <f t="shared" si="85"/>
        <v>17999.909878422925</v>
      </c>
      <c r="AP118" s="739">
        <f t="shared" si="85"/>
        <v>16938.142100617861</v>
      </c>
      <c r="AQ118" s="739">
        <f t="shared" si="85"/>
        <v>15944.843336303806</v>
      </c>
      <c r="AR118" s="739">
        <f t="shared" si="85"/>
        <v>15198.830337642336</v>
      </c>
      <c r="AS118" s="739">
        <f t="shared" si="85"/>
        <v>14354.546843928205</v>
      </c>
      <c r="AT118" s="739">
        <f t="shared" si="85"/>
        <v>13253.487895523613</v>
      </c>
      <c r="AU118" s="739">
        <f t="shared" si="85"/>
        <v>12219.803904467724</v>
      </c>
      <c r="AV118" s="739">
        <f t="shared" si="85"/>
        <v>11432.765329235366</v>
      </c>
      <c r="AW118" s="739">
        <f t="shared" si="85"/>
        <v>10546.809064388101</v>
      </c>
      <c r="AX118" s="739">
        <f t="shared" si="85"/>
        <v>9403.9642305685265</v>
      </c>
      <c r="AY118" s="739">
        <f t="shared" si="85"/>
        <v>8327.3514080768946</v>
      </c>
      <c r="AZ118" s="739">
        <f t="shared" si="85"/>
        <v>7496.8008939377723</v>
      </c>
      <c r="BA118" s="739">
        <f t="shared" si="85"/>
        <v>6566.6181573601834</v>
      </c>
      <c r="BB118" s="739">
        <f t="shared" si="85"/>
        <v>5379.3340768595026</v>
      </c>
      <c r="BC118" s="739">
        <f t="shared" si="85"/>
        <v>4257.0675601324274</v>
      </c>
      <c r="BD118" s="739">
        <f t="shared" si="85"/>
        <v>3373.3951410444124</v>
      </c>
      <c r="BE118" s="739">
        <f t="shared" si="85"/>
        <v>2405.2846884701999</v>
      </c>
      <c r="BF118" s="739">
        <f t="shared" si="85"/>
        <v>1170.7545048546906</v>
      </c>
      <c r="BG118" s="739">
        <f t="shared" si="85"/>
        <v>1.2446399784948881E-3</v>
      </c>
      <c r="BH118" s="739">
        <f t="shared" si="85"/>
        <v>1.2446399784948881E-3</v>
      </c>
      <c r="BI118" s="739">
        <f t="shared" si="85"/>
        <v>1.2446399784948881E-3</v>
      </c>
      <c r="BJ118" s="739">
        <f t="shared" si="85"/>
        <v>1.2446399784948881E-3</v>
      </c>
      <c r="BK118" s="739">
        <f t="shared" si="85"/>
        <v>1.2446399784948881E-3</v>
      </c>
      <c r="BL118" s="739">
        <f t="shared" si="85"/>
        <v>1.2446399784948881E-3</v>
      </c>
      <c r="BM118" s="739">
        <f t="shared" si="85"/>
        <v>1.2446399784948881E-3</v>
      </c>
      <c r="BN118" s="739">
        <f t="shared" si="85"/>
        <v>1.2446399784948881E-3</v>
      </c>
      <c r="BO118" s="739">
        <f t="shared" si="85"/>
        <v>1.2446399784948881E-3</v>
      </c>
      <c r="BP118" s="739">
        <f t="shared" si="85"/>
        <v>1.2446399784948881E-3</v>
      </c>
      <c r="BQ118" s="739">
        <f t="shared" ref="BQ118:EB118" si="86" xml:space="preserve"> BQ$182</f>
        <v>1.2446399784948881E-3</v>
      </c>
      <c r="BR118" s="739">
        <f t="shared" si="86"/>
        <v>1.2446399784948881E-3</v>
      </c>
      <c r="BS118" s="739">
        <f t="shared" si="86"/>
        <v>1.2446399784948881E-3</v>
      </c>
      <c r="BT118" s="739">
        <f t="shared" si="86"/>
        <v>1.2446399784948881E-3</v>
      </c>
      <c r="BU118" s="739">
        <f t="shared" si="86"/>
        <v>1.2446399784948881E-3</v>
      </c>
      <c r="BV118" s="739">
        <f t="shared" si="86"/>
        <v>1.2446399784948881E-3</v>
      </c>
      <c r="BW118" s="739">
        <f t="shared" si="86"/>
        <v>1.2446399784948881E-3</v>
      </c>
      <c r="BX118" s="739">
        <f t="shared" si="86"/>
        <v>1.2446399784948881E-3</v>
      </c>
      <c r="BY118" s="739">
        <f t="shared" si="86"/>
        <v>1.2446399784948881E-3</v>
      </c>
      <c r="BZ118" s="739">
        <f t="shared" si="86"/>
        <v>1.2446399784948881E-3</v>
      </c>
      <c r="CA118" s="739">
        <f t="shared" si="86"/>
        <v>1.2446399784948881E-3</v>
      </c>
      <c r="CB118" s="739">
        <f t="shared" si="86"/>
        <v>1.2446399784948881E-3</v>
      </c>
      <c r="CC118" s="739">
        <f t="shared" si="86"/>
        <v>1.2446399784948881E-3</v>
      </c>
      <c r="CD118" s="739">
        <f t="shared" si="86"/>
        <v>1.2446399784948881E-3</v>
      </c>
      <c r="CE118" s="739">
        <f t="shared" si="86"/>
        <v>1.2446399784948881E-3</v>
      </c>
      <c r="CF118" s="739">
        <f t="shared" si="86"/>
        <v>1.2446399784948881E-3</v>
      </c>
      <c r="CG118" s="739">
        <f t="shared" si="86"/>
        <v>1.2446399784948881E-3</v>
      </c>
      <c r="CH118" s="739">
        <f t="shared" si="86"/>
        <v>1.2446399784948881E-3</v>
      </c>
      <c r="CI118" s="739">
        <f t="shared" si="86"/>
        <v>1.2446399784948881E-3</v>
      </c>
      <c r="CJ118" s="739">
        <f t="shared" si="86"/>
        <v>1.2446399784948881E-3</v>
      </c>
      <c r="CK118" s="739">
        <f t="shared" si="86"/>
        <v>1.2446399784948881E-3</v>
      </c>
      <c r="CL118" s="739">
        <f t="shared" si="86"/>
        <v>1.2446399784948881E-3</v>
      </c>
      <c r="CM118" s="739">
        <f t="shared" si="86"/>
        <v>1.2446399784948881E-3</v>
      </c>
      <c r="CN118" s="739">
        <f t="shared" si="86"/>
        <v>1.2446399784948881E-3</v>
      </c>
      <c r="CO118" s="739">
        <f t="shared" si="86"/>
        <v>1.2446399784948881E-3</v>
      </c>
      <c r="CP118" s="739">
        <f t="shared" si="86"/>
        <v>1.2446399784948881E-3</v>
      </c>
      <c r="CQ118" s="739">
        <f t="shared" si="86"/>
        <v>1.2446399784948881E-3</v>
      </c>
      <c r="CR118" s="739">
        <f t="shared" si="86"/>
        <v>1.2446399784948881E-3</v>
      </c>
      <c r="CS118" s="739">
        <f t="shared" si="86"/>
        <v>1.2446399784948881E-3</v>
      </c>
      <c r="CT118" s="739">
        <f t="shared" si="86"/>
        <v>1.2446399784948881E-3</v>
      </c>
      <c r="CU118" s="739">
        <f t="shared" si="86"/>
        <v>1.2446399784948881E-3</v>
      </c>
      <c r="CV118" s="739">
        <f t="shared" si="86"/>
        <v>1.2446399784948881E-3</v>
      </c>
      <c r="CW118" s="739">
        <f t="shared" si="86"/>
        <v>1.2446399784948881E-3</v>
      </c>
      <c r="CX118" s="739">
        <f t="shared" si="86"/>
        <v>1.2446399784948881E-3</v>
      </c>
      <c r="CY118" s="739">
        <f t="shared" si="86"/>
        <v>1.2446399784948881E-3</v>
      </c>
      <c r="CZ118" s="739">
        <f t="shared" si="86"/>
        <v>1.2446399784948881E-3</v>
      </c>
      <c r="DA118" s="739">
        <f t="shared" si="86"/>
        <v>1.2446399784948881E-3</v>
      </c>
      <c r="DB118" s="739">
        <f t="shared" si="86"/>
        <v>1.2446399784948881E-3</v>
      </c>
      <c r="DC118" s="739">
        <f t="shared" si="86"/>
        <v>1.2446399784948881E-3</v>
      </c>
      <c r="DD118" s="739">
        <f t="shared" si="86"/>
        <v>1.2446399784948881E-3</v>
      </c>
      <c r="DE118" s="739">
        <f t="shared" si="86"/>
        <v>1.2446399784948881E-3</v>
      </c>
      <c r="DF118" s="739">
        <f t="shared" si="86"/>
        <v>1.2446399784948881E-3</v>
      </c>
      <c r="DG118" s="739">
        <f t="shared" si="86"/>
        <v>1.2446399784948881E-3</v>
      </c>
      <c r="DH118" s="739">
        <f t="shared" si="86"/>
        <v>1.2446399784948881E-3</v>
      </c>
      <c r="DI118" s="739">
        <f t="shared" si="86"/>
        <v>1.2446399784948881E-3</v>
      </c>
      <c r="DJ118" s="739">
        <f t="shared" si="86"/>
        <v>1.2446399784948881E-3</v>
      </c>
      <c r="DK118" s="739">
        <f t="shared" si="86"/>
        <v>1.2446399784948881E-3</v>
      </c>
      <c r="DL118" s="739">
        <f t="shared" si="86"/>
        <v>1.2446399784948881E-3</v>
      </c>
      <c r="DM118" s="739">
        <f t="shared" si="86"/>
        <v>1.2446399784948881E-3</v>
      </c>
      <c r="DN118" s="739">
        <f t="shared" si="86"/>
        <v>1.2446399784948881E-3</v>
      </c>
      <c r="DO118" s="739">
        <f t="shared" si="86"/>
        <v>1.2446399784948881E-3</v>
      </c>
      <c r="DP118" s="739">
        <f t="shared" si="86"/>
        <v>1.2446399784948881E-3</v>
      </c>
      <c r="DQ118" s="739">
        <f t="shared" si="86"/>
        <v>1.2446399784948881E-3</v>
      </c>
      <c r="DR118" s="739">
        <f t="shared" si="86"/>
        <v>1.2446399784948881E-3</v>
      </c>
      <c r="DS118" s="739">
        <f t="shared" si="86"/>
        <v>1.2446399784948881E-3</v>
      </c>
      <c r="DT118" s="739">
        <f t="shared" si="86"/>
        <v>1.2446399784948881E-3</v>
      </c>
      <c r="DU118" s="739">
        <f t="shared" si="86"/>
        <v>1.2446399784948881E-3</v>
      </c>
      <c r="DV118" s="739">
        <f t="shared" si="86"/>
        <v>1.2446399784948881E-3</v>
      </c>
      <c r="DW118" s="739">
        <f t="shared" si="86"/>
        <v>1.2446399784948881E-3</v>
      </c>
      <c r="DX118" s="739">
        <f t="shared" si="86"/>
        <v>1.2446399784948881E-3</v>
      </c>
      <c r="DY118" s="739">
        <f t="shared" si="86"/>
        <v>1.2446399784948881E-3</v>
      </c>
      <c r="DZ118" s="739">
        <f t="shared" si="86"/>
        <v>1.2446399784948881E-3</v>
      </c>
      <c r="EA118" s="739">
        <f t="shared" si="86"/>
        <v>1.2446399784948881E-3</v>
      </c>
      <c r="EB118" s="739">
        <f t="shared" si="86"/>
        <v>1.2446399784948881E-3</v>
      </c>
      <c r="EC118" s="739">
        <f t="shared" ref="EC118:GJ118" si="87" xml:space="preserve"> EC$182</f>
        <v>1.2446399784948881E-3</v>
      </c>
      <c r="ED118" s="739">
        <f t="shared" si="87"/>
        <v>1.2446399784948881E-3</v>
      </c>
      <c r="EE118" s="739">
        <f t="shared" si="87"/>
        <v>1.2446399784948881E-3</v>
      </c>
      <c r="EF118" s="739">
        <f t="shared" si="87"/>
        <v>1.2446399784948881E-3</v>
      </c>
      <c r="EG118" s="739">
        <f t="shared" si="87"/>
        <v>1.2446399784948881E-3</v>
      </c>
      <c r="EH118" s="739">
        <f t="shared" si="87"/>
        <v>1.2446399784948881E-3</v>
      </c>
      <c r="EI118" s="739">
        <f t="shared" si="87"/>
        <v>1.2446399784948881E-3</v>
      </c>
      <c r="EJ118" s="739">
        <f t="shared" si="87"/>
        <v>1.2446399784948881E-3</v>
      </c>
      <c r="EK118" s="739">
        <f t="shared" si="87"/>
        <v>1.2446399784948881E-3</v>
      </c>
      <c r="EL118" s="739">
        <f t="shared" si="87"/>
        <v>1.2446399784948881E-3</v>
      </c>
      <c r="EM118" s="739">
        <f t="shared" si="87"/>
        <v>1.2446399784948881E-3</v>
      </c>
      <c r="EN118" s="739">
        <f t="shared" si="87"/>
        <v>1.2446399784948881E-3</v>
      </c>
      <c r="EO118" s="739">
        <f t="shared" si="87"/>
        <v>1.2446399784948881E-3</v>
      </c>
      <c r="EP118" s="739">
        <f t="shared" si="87"/>
        <v>1.2446399784948881E-3</v>
      </c>
      <c r="EQ118" s="739">
        <f t="shared" si="87"/>
        <v>1.2446399784948881E-3</v>
      </c>
      <c r="ER118" s="739">
        <f t="shared" si="87"/>
        <v>1.2446399784948881E-3</v>
      </c>
      <c r="ES118" s="739">
        <f t="shared" si="87"/>
        <v>1.2446399784948881E-3</v>
      </c>
      <c r="ET118" s="739">
        <f t="shared" si="87"/>
        <v>1.2446399784948881E-3</v>
      </c>
      <c r="EU118" s="739">
        <f t="shared" si="87"/>
        <v>1.2446399784948881E-3</v>
      </c>
      <c r="EV118" s="739">
        <f t="shared" si="87"/>
        <v>1.2446399784948881E-3</v>
      </c>
      <c r="EW118" s="739">
        <f t="shared" si="87"/>
        <v>1.2446399784948881E-3</v>
      </c>
      <c r="EX118" s="739">
        <f t="shared" si="87"/>
        <v>1.2446399784948881E-3</v>
      </c>
      <c r="EY118" s="739">
        <f t="shared" si="87"/>
        <v>1.2446399784948881E-3</v>
      </c>
      <c r="EZ118" s="739">
        <f t="shared" si="87"/>
        <v>1.2446399784948881E-3</v>
      </c>
      <c r="FA118" s="739">
        <f t="shared" si="87"/>
        <v>1.2446399784948881E-3</v>
      </c>
      <c r="FB118" s="739">
        <f t="shared" si="87"/>
        <v>1.2446399784948881E-3</v>
      </c>
      <c r="FC118" s="739">
        <f t="shared" si="87"/>
        <v>1.2446399784948881E-3</v>
      </c>
      <c r="FD118" s="739">
        <f t="shared" si="87"/>
        <v>1.2446399784948881E-3</v>
      </c>
      <c r="FE118" s="739">
        <f t="shared" si="87"/>
        <v>1.2446399784948881E-3</v>
      </c>
      <c r="FF118" s="739">
        <f t="shared" si="87"/>
        <v>1.2446399784948881E-3</v>
      </c>
      <c r="FG118" s="739">
        <f t="shared" si="87"/>
        <v>1.2446399784948881E-3</v>
      </c>
      <c r="FH118" s="739">
        <f t="shared" si="87"/>
        <v>1.2446399784948881E-3</v>
      </c>
      <c r="FI118" s="739">
        <f t="shared" si="87"/>
        <v>1.2446399784948881E-3</v>
      </c>
      <c r="FJ118" s="739">
        <f t="shared" si="87"/>
        <v>1.2446399784948881E-3</v>
      </c>
      <c r="FK118" s="739">
        <f t="shared" si="87"/>
        <v>1.2446399784948881E-3</v>
      </c>
      <c r="FL118" s="739">
        <f t="shared" si="87"/>
        <v>1.2446399784948881E-3</v>
      </c>
      <c r="FM118" s="739">
        <f t="shared" si="87"/>
        <v>1.2446399784948881E-3</v>
      </c>
      <c r="FN118" s="739">
        <f t="shared" si="87"/>
        <v>1.2446399784948881E-3</v>
      </c>
      <c r="FO118" s="739">
        <f t="shared" si="87"/>
        <v>1.2446399784948881E-3</v>
      </c>
      <c r="FP118" s="739">
        <f t="shared" si="87"/>
        <v>1.2446399784948881E-3</v>
      </c>
      <c r="FQ118" s="739">
        <f t="shared" si="87"/>
        <v>1.2446399784948881E-3</v>
      </c>
      <c r="FR118" s="739">
        <f t="shared" si="87"/>
        <v>1.2446399784948881E-3</v>
      </c>
      <c r="FS118" s="739">
        <f t="shared" si="87"/>
        <v>1.2446399784948881E-3</v>
      </c>
      <c r="FT118" s="739">
        <f t="shared" si="87"/>
        <v>1.2446399784948881E-3</v>
      </c>
      <c r="FU118" s="739">
        <f t="shared" si="87"/>
        <v>1.2446399784948881E-3</v>
      </c>
      <c r="FV118" s="739">
        <f t="shared" si="87"/>
        <v>1.2446399784948881E-3</v>
      </c>
      <c r="FW118" s="739">
        <f t="shared" si="87"/>
        <v>1.2446399784948881E-3</v>
      </c>
      <c r="FX118" s="739">
        <f t="shared" si="87"/>
        <v>1.2446399784948881E-3</v>
      </c>
      <c r="FY118" s="739">
        <f t="shared" si="87"/>
        <v>1.2446399784948881E-3</v>
      </c>
      <c r="FZ118" s="739">
        <f t="shared" si="87"/>
        <v>1.2446399784948881E-3</v>
      </c>
      <c r="GA118" s="739">
        <f t="shared" si="87"/>
        <v>1.2446399784948881E-3</v>
      </c>
      <c r="GB118" s="739">
        <f t="shared" si="87"/>
        <v>1.2446399784948881E-3</v>
      </c>
      <c r="GC118" s="739">
        <f t="shared" si="87"/>
        <v>1.2446399784948881E-3</v>
      </c>
      <c r="GD118" s="739">
        <f t="shared" si="87"/>
        <v>1.2446399784948881E-3</v>
      </c>
      <c r="GE118" s="739">
        <f t="shared" si="87"/>
        <v>1.2446399784948881E-3</v>
      </c>
      <c r="GF118" s="739">
        <f t="shared" si="87"/>
        <v>1.2446399784948881E-3</v>
      </c>
      <c r="GG118" s="739">
        <f t="shared" si="87"/>
        <v>1.2446399784948881E-3</v>
      </c>
      <c r="GH118" s="739">
        <f t="shared" si="87"/>
        <v>1.2446399784948881E-3</v>
      </c>
      <c r="GI118" s="739">
        <f t="shared" si="87"/>
        <v>1.2446399784948881E-3</v>
      </c>
      <c r="GJ118" s="739">
        <f t="shared" si="87"/>
        <v>1.2446399784948881E-3</v>
      </c>
    </row>
    <row r="119" spans="1:192" x14ac:dyDescent="0.25">
      <c r="D119" s="21"/>
      <c r="E119" s="32" t="str">
        <f t="shared" ref="E119:AJ119" si="88" xml:space="preserve"> E$116</f>
        <v>Senior debt balance BEG</v>
      </c>
      <c r="F119" s="32">
        <f t="shared" si="88"/>
        <v>0</v>
      </c>
      <c r="G119" s="32" t="str">
        <f t="shared" si="88"/>
        <v>$ 000s</v>
      </c>
      <c r="H119" s="32">
        <f t="shared" si="88"/>
        <v>0</v>
      </c>
      <c r="I119" s="32">
        <f t="shared" si="88"/>
        <v>0</v>
      </c>
      <c r="J119" s="32">
        <f t="shared" si="88"/>
        <v>0</v>
      </c>
      <c r="K119" s="32">
        <f t="shared" si="88"/>
        <v>0</v>
      </c>
      <c r="L119" s="32">
        <f t="shared" si="88"/>
        <v>0</v>
      </c>
      <c r="M119" s="32">
        <f t="shared" si="88"/>
        <v>0</v>
      </c>
      <c r="N119" s="32">
        <f t="shared" si="88"/>
        <v>0</v>
      </c>
      <c r="O119" s="32">
        <f t="shared" si="88"/>
        <v>0</v>
      </c>
      <c r="P119" s="32">
        <f t="shared" si="88"/>
        <v>0</v>
      </c>
      <c r="Q119" s="32">
        <f t="shared" si="88"/>
        <v>0</v>
      </c>
      <c r="R119" s="32">
        <f t="shared" si="88"/>
        <v>0</v>
      </c>
      <c r="S119" s="32">
        <f t="shared" si="88"/>
        <v>54222.289169329561</v>
      </c>
      <c r="T119" s="32">
        <f t="shared" si="88"/>
        <v>53597.030992797409</v>
      </c>
      <c r="U119" s="32">
        <f t="shared" si="88"/>
        <v>52814.846994097985</v>
      </c>
      <c r="V119" s="32">
        <f t="shared" si="88"/>
        <v>51717.882651966494</v>
      </c>
      <c r="W119" s="32">
        <f t="shared" si="88"/>
        <v>50710.765057397126</v>
      </c>
      <c r="X119" s="32">
        <f t="shared" si="88"/>
        <v>50006.690206992083</v>
      </c>
      <c r="Y119" s="32">
        <f t="shared" si="88"/>
        <v>49200.715639116155</v>
      </c>
      <c r="Z119" s="32">
        <f t="shared" si="88"/>
        <v>48068.423446541332</v>
      </c>
      <c r="AA119" s="32">
        <f t="shared" si="88"/>
        <v>47024.783974991849</v>
      </c>
      <c r="AB119" s="32">
        <f t="shared" si="88"/>
        <v>46286.708356358547</v>
      </c>
      <c r="AC119" s="32">
        <f t="shared" si="88"/>
        <v>45430.992230818039</v>
      </c>
      <c r="AD119" s="32">
        <f t="shared" si="88"/>
        <v>44261.183169195647</v>
      </c>
      <c r="AE119" s="32">
        <f t="shared" si="88"/>
        <v>43178.846279795245</v>
      </c>
      <c r="AF119" s="32">
        <f t="shared" si="88"/>
        <v>42401.173426855938</v>
      </c>
      <c r="AG119" s="32">
        <f t="shared" si="88"/>
        <v>41505.360313320198</v>
      </c>
      <c r="AH119" s="32">
        <f t="shared" si="88"/>
        <v>40295.59725267972</v>
      </c>
      <c r="AI119" s="32">
        <f t="shared" si="88"/>
        <v>39172.092802963052</v>
      </c>
      <c r="AJ119" s="32">
        <f t="shared" si="88"/>
        <v>38352.354984905673</v>
      </c>
      <c r="AK119" s="32">
        <f t="shared" ref="AK119:BP119" si="89" xml:space="preserve"> AK$116</f>
        <v>37413.86153436407</v>
      </c>
      <c r="AL119" s="32">
        <f t="shared" si="89"/>
        <v>36161.570189480379</v>
      </c>
      <c r="AM119" s="32">
        <f t="shared" si="89"/>
        <v>34994.272316441013</v>
      </c>
      <c r="AN119" s="32">
        <f t="shared" si="89"/>
        <v>34124.318899600155</v>
      </c>
      <c r="AO119" s="32">
        <f t="shared" si="89"/>
        <v>33152.223410142738</v>
      </c>
      <c r="AP119" s="32">
        <f t="shared" si="89"/>
        <v>31854.91611776223</v>
      </c>
      <c r="AQ119" s="32">
        <f t="shared" si="89"/>
        <v>30641.266808191867</v>
      </c>
      <c r="AR119" s="32">
        <f t="shared" si="89"/>
        <v>29729.76042835533</v>
      </c>
      <c r="AS119" s="32">
        <f t="shared" si="89"/>
        <v>28698.183509063165</v>
      </c>
      <c r="AT119" s="32">
        <f t="shared" si="89"/>
        <v>27352.86880563623</v>
      </c>
      <c r="AU119" s="32">
        <f t="shared" si="89"/>
        <v>26089.875326604513</v>
      </c>
      <c r="AV119" s="32">
        <f t="shared" si="89"/>
        <v>25128.242374110487</v>
      </c>
      <c r="AW119" s="32">
        <f t="shared" si="89"/>
        <v>24045.74811581555</v>
      </c>
      <c r="AX119" s="32">
        <f t="shared" si="89"/>
        <v>22649.377866156559</v>
      </c>
      <c r="AY119" s="32">
        <f t="shared" si="89"/>
        <v>21333.932347009166</v>
      </c>
      <c r="AZ119" s="32">
        <f t="shared" si="89"/>
        <v>20319.134892041679</v>
      </c>
      <c r="BA119" s="32">
        <f t="shared" si="89"/>
        <v>19182.603088540181</v>
      </c>
      <c r="BB119" s="32">
        <f t="shared" si="89"/>
        <v>17731.935317339827</v>
      </c>
      <c r="BC119" s="32">
        <f t="shared" si="89"/>
        <v>16360.708419539009</v>
      </c>
      <c r="BD119" s="32">
        <f t="shared" si="89"/>
        <v>15281.004648787661</v>
      </c>
      <c r="BE119" s="32">
        <f t="shared" si="89"/>
        <v>14098.131353696097</v>
      </c>
      <c r="BF119" s="32">
        <f t="shared" si="89"/>
        <v>12589.736539550315</v>
      </c>
      <c r="BG119" s="32">
        <f t="shared" si="89"/>
        <v>11159.266738333899</v>
      </c>
      <c r="BH119" s="32">
        <f t="shared" si="89"/>
        <v>10028.087043670554</v>
      </c>
      <c r="BI119" s="32">
        <f t="shared" si="89"/>
        <v>8773.1788379779591</v>
      </c>
      <c r="BJ119" s="32">
        <f t="shared" si="89"/>
        <v>7203.3913516438834</v>
      </c>
      <c r="BK119" s="32">
        <f t="shared" si="89"/>
        <v>5709.9639435363306</v>
      </c>
      <c r="BL119" s="32">
        <f t="shared" si="89"/>
        <v>4515.1792062182058</v>
      </c>
      <c r="BM119" s="32">
        <f t="shared" si="89"/>
        <v>3195.4952035095421</v>
      </c>
      <c r="BN119" s="32">
        <f t="shared" si="89"/>
        <v>1560.3884996890372</v>
      </c>
      <c r="BO119" s="32">
        <f t="shared" si="89"/>
        <v>5.1943149701401126E-3</v>
      </c>
      <c r="BP119" s="32">
        <f t="shared" si="89"/>
        <v>5.1943149701401126E-3</v>
      </c>
      <c r="BQ119" s="32">
        <f t="shared" ref="BQ119:CV119" si="90" xml:space="preserve"> BQ$116</f>
        <v>5.1943149701401126E-3</v>
      </c>
      <c r="BR119" s="32">
        <f t="shared" si="90"/>
        <v>5.1943149701401126E-3</v>
      </c>
      <c r="BS119" s="32">
        <f t="shared" si="90"/>
        <v>5.1943149701401126E-3</v>
      </c>
      <c r="BT119" s="32">
        <f t="shared" si="90"/>
        <v>5.1943149701401126E-3</v>
      </c>
      <c r="BU119" s="32">
        <f t="shared" si="90"/>
        <v>5.1943149701401126E-3</v>
      </c>
      <c r="BV119" s="32">
        <f t="shared" si="90"/>
        <v>5.1943149701401126E-3</v>
      </c>
      <c r="BW119" s="32">
        <f t="shared" si="90"/>
        <v>5.1943149701401126E-3</v>
      </c>
      <c r="BX119" s="32">
        <f t="shared" si="90"/>
        <v>5.1943149701401126E-3</v>
      </c>
      <c r="BY119" s="32">
        <f t="shared" si="90"/>
        <v>5.1943149701401126E-3</v>
      </c>
      <c r="BZ119" s="32">
        <f t="shared" si="90"/>
        <v>5.1943149701401126E-3</v>
      </c>
      <c r="CA119" s="32">
        <f t="shared" si="90"/>
        <v>5.1943149701401126E-3</v>
      </c>
      <c r="CB119" s="32">
        <f t="shared" si="90"/>
        <v>5.1943149701401126E-3</v>
      </c>
      <c r="CC119" s="32">
        <f t="shared" si="90"/>
        <v>5.1943149701401126E-3</v>
      </c>
      <c r="CD119" s="32">
        <f t="shared" si="90"/>
        <v>5.1943149701401126E-3</v>
      </c>
      <c r="CE119" s="32">
        <f t="shared" si="90"/>
        <v>5.1943149701401126E-3</v>
      </c>
      <c r="CF119" s="32">
        <f t="shared" si="90"/>
        <v>5.1943149701401126E-3</v>
      </c>
      <c r="CG119" s="32">
        <f t="shared" si="90"/>
        <v>5.1943149701401126E-3</v>
      </c>
      <c r="CH119" s="32">
        <f t="shared" si="90"/>
        <v>5.1943149701401126E-3</v>
      </c>
      <c r="CI119" s="32">
        <f t="shared" si="90"/>
        <v>5.1943149701401126E-3</v>
      </c>
      <c r="CJ119" s="32">
        <f t="shared" si="90"/>
        <v>5.1943149701401126E-3</v>
      </c>
      <c r="CK119" s="32">
        <f t="shared" si="90"/>
        <v>5.1943149701401126E-3</v>
      </c>
      <c r="CL119" s="32">
        <f t="shared" si="90"/>
        <v>5.1943149701401126E-3</v>
      </c>
      <c r="CM119" s="32">
        <f t="shared" si="90"/>
        <v>5.1943149701401126E-3</v>
      </c>
      <c r="CN119" s="32">
        <f t="shared" si="90"/>
        <v>5.1943149701401126E-3</v>
      </c>
      <c r="CO119" s="32">
        <f t="shared" si="90"/>
        <v>5.1943149701401126E-3</v>
      </c>
      <c r="CP119" s="32">
        <f t="shared" si="90"/>
        <v>5.1943149701401126E-3</v>
      </c>
      <c r="CQ119" s="32">
        <f t="shared" si="90"/>
        <v>5.1943149701401126E-3</v>
      </c>
      <c r="CR119" s="32">
        <f t="shared" si="90"/>
        <v>5.1943149701401126E-3</v>
      </c>
      <c r="CS119" s="32">
        <f t="shared" si="90"/>
        <v>5.1943149701401126E-3</v>
      </c>
      <c r="CT119" s="32">
        <f t="shared" si="90"/>
        <v>5.1943149701401126E-3</v>
      </c>
      <c r="CU119" s="32">
        <f t="shared" si="90"/>
        <v>5.1943149701401126E-3</v>
      </c>
      <c r="CV119" s="32">
        <f t="shared" si="90"/>
        <v>5.1943149701401126E-3</v>
      </c>
      <c r="CW119" s="32">
        <f t="shared" ref="CW119:EB119" si="91" xml:space="preserve"> CW$116</f>
        <v>5.1943149701401126E-3</v>
      </c>
      <c r="CX119" s="32">
        <f t="shared" si="91"/>
        <v>5.1943149701401126E-3</v>
      </c>
      <c r="CY119" s="32">
        <f t="shared" si="91"/>
        <v>5.1943149701401126E-3</v>
      </c>
      <c r="CZ119" s="32">
        <f t="shared" si="91"/>
        <v>5.1943149701401126E-3</v>
      </c>
      <c r="DA119" s="32">
        <f t="shared" si="91"/>
        <v>5.1943149701401126E-3</v>
      </c>
      <c r="DB119" s="32">
        <f t="shared" si="91"/>
        <v>5.1943149701401126E-3</v>
      </c>
      <c r="DC119" s="32">
        <f t="shared" si="91"/>
        <v>5.1943149701401126E-3</v>
      </c>
      <c r="DD119" s="32">
        <f t="shared" si="91"/>
        <v>5.1943149701401126E-3</v>
      </c>
      <c r="DE119" s="32">
        <f t="shared" si="91"/>
        <v>5.1943149701401126E-3</v>
      </c>
      <c r="DF119" s="32">
        <f t="shared" si="91"/>
        <v>5.1943149701401126E-3</v>
      </c>
      <c r="DG119" s="32">
        <f t="shared" si="91"/>
        <v>5.1943149701401126E-3</v>
      </c>
      <c r="DH119" s="32">
        <f t="shared" si="91"/>
        <v>5.1943149701401126E-3</v>
      </c>
      <c r="DI119" s="32">
        <f t="shared" si="91"/>
        <v>5.1943149701401126E-3</v>
      </c>
      <c r="DJ119" s="32">
        <f t="shared" si="91"/>
        <v>5.1943149701401126E-3</v>
      </c>
      <c r="DK119" s="32">
        <f t="shared" si="91"/>
        <v>5.1943149701401126E-3</v>
      </c>
      <c r="DL119" s="32">
        <f t="shared" si="91"/>
        <v>5.1943149701401126E-3</v>
      </c>
      <c r="DM119" s="32">
        <f t="shared" si="91"/>
        <v>5.1943149701401126E-3</v>
      </c>
      <c r="DN119" s="32">
        <f t="shared" si="91"/>
        <v>5.1943149701401126E-3</v>
      </c>
      <c r="DO119" s="32">
        <f t="shared" si="91"/>
        <v>5.1943149701401126E-3</v>
      </c>
      <c r="DP119" s="32">
        <f t="shared" si="91"/>
        <v>5.1943149701401126E-3</v>
      </c>
      <c r="DQ119" s="32">
        <f t="shared" si="91"/>
        <v>5.1943149701401126E-3</v>
      </c>
      <c r="DR119" s="32">
        <f t="shared" si="91"/>
        <v>5.1943149701401126E-3</v>
      </c>
      <c r="DS119" s="32">
        <f t="shared" si="91"/>
        <v>5.1943149701401126E-3</v>
      </c>
      <c r="DT119" s="32">
        <f t="shared" si="91"/>
        <v>5.1943149701401126E-3</v>
      </c>
      <c r="DU119" s="32">
        <f t="shared" si="91"/>
        <v>5.1943149701401126E-3</v>
      </c>
      <c r="DV119" s="32">
        <f t="shared" si="91"/>
        <v>5.1943149701401126E-3</v>
      </c>
      <c r="DW119" s="32">
        <f t="shared" si="91"/>
        <v>5.1943149701401126E-3</v>
      </c>
      <c r="DX119" s="32">
        <f t="shared" si="91"/>
        <v>5.1943149701401126E-3</v>
      </c>
      <c r="DY119" s="32">
        <f t="shared" si="91"/>
        <v>5.1943149701401126E-3</v>
      </c>
      <c r="DZ119" s="32">
        <f t="shared" si="91"/>
        <v>5.1943149701401126E-3</v>
      </c>
      <c r="EA119" s="32">
        <f t="shared" si="91"/>
        <v>5.1943149701401126E-3</v>
      </c>
      <c r="EB119" s="32">
        <f t="shared" si="91"/>
        <v>5.1943149701401126E-3</v>
      </c>
      <c r="EC119" s="32">
        <f t="shared" ref="EC119:FH119" si="92" xml:space="preserve"> EC$116</f>
        <v>5.1943149701401126E-3</v>
      </c>
      <c r="ED119" s="32">
        <f t="shared" si="92"/>
        <v>5.1943149701401126E-3</v>
      </c>
      <c r="EE119" s="32">
        <f t="shared" si="92"/>
        <v>5.1943149701401126E-3</v>
      </c>
      <c r="EF119" s="32">
        <f t="shared" si="92"/>
        <v>5.1943149701401126E-3</v>
      </c>
      <c r="EG119" s="32">
        <f t="shared" si="92"/>
        <v>5.1943149701401126E-3</v>
      </c>
      <c r="EH119" s="32">
        <f t="shared" si="92"/>
        <v>5.1943149701401126E-3</v>
      </c>
      <c r="EI119" s="32">
        <f t="shared" si="92"/>
        <v>5.1943149701401126E-3</v>
      </c>
      <c r="EJ119" s="32">
        <f t="shared" si="92"/>
        <v>5.1943149701401126E-3</v>
      </c>
      <c r="EK119" s="32">
        <f t="shared" si="92"/>
        <v>5.1943149701401126E-3</v>
      </c>
      <c r="EL119" s="32">
        <f t="shared" si="92"/>
        <v>5.1943149701401126E-3</v>
      </c>
      <c r="EM119" s="32">
        <f t="shared" si="92"/>
        <v>5.1943149701401126E-3</v>
      </c>
      <c r="EN119" s="32">
        <f t="shared" si="92"/>
        <v>5.1943149701401126E-3</v>
      </c>
      <c r="EO119" s="32">
        <f t="shared" si="92"/>
        <v>5.1943149701401126E-3</v>
      </c>
      <c r="EP119" s="32">
        <f t="shared" si="92"/>
        <v>5.1943149701401126E-3</v>
      </c>
      <c r="EQ119" s="32">
        <f t="shared" si="92"/>
        <v>5.1943149701401126E-3</v>
      </c>
      <c r="ER119" s="32">
        <f t="shared" si="92"/>
        <v>5.1943149701401126E-3</v>
      </c>
      <c r="ES119" s="32">
        <f t="shared" si="92"/>
        <v>5.1943149701401126E-3</v>
      </c>
      <c r="ET119" s="32">
        <f t="shared" si="92"/>
        <v>5.1943149701401126E-3</v>
      </c>
      <c r="EU119" s="32">
        <f t="shared" si="92"/>
        <v>5.1943149701401126E-3</v>
      </c>
      <c r="EV119" s="32">
        <f t="shared" si="92"/>
        <v>5.1943149701401126E-3</v>
      </c>
      <c r="EW119" s="32">
        <f t="shared" si="92"/>
        <v>5.1943149701401126E-3</v>
      </c>
      <c r="EX119" s="32">
        <f t="shared" si="92"/>
        <v>5.1943149701401126E-3</v>
      </c>
      <c r="EY119" s="32">
        <f t="shared" si="92"/>
        <v>5.1943149701401126E-3</v>
      </c>
      <c r="EZ119" s="32">
        <f t="shared" si="92"/>
        <v>5.1943149701401126E-3</v>
      </c>
      <c r="FA119" s="32">
        <f t="shared" si="92"/>
        <v>5.1943149701401126E-3</v>
      </c>
      <c r="FB119" s="32">
        <f t="shared" si="92"/>
        <v>5.1943149701401126E-3</v>
      </c>
      <c r="FC119" s="32">
        <f t="shared" si="92"/>
        <v>5.1943149701401126E-3</v>
      </c>
      <c r="FD119" s="32">
        <f t="shared" si="92"/>
        <v>5.1943149701401126E-3</v>
      </c>
      <c r="FE119" s="32">
        <f t="shared" si="92"/>
        <v>5.1943149701401126E-3</v>
      </c>
      <c r="FF119" s="32">
        <f t="shared" si="92"/>
        <v>5.1943149701401126E-3</v>
      </c>
      <c r="FG119" s="32">
        <f t="shared" si="92"/>
        <v>5.1943149701401126E-3</v>
      </c>
      <c r="FH119" s="32">
        <f t="shared" si="92"/>
        <v>5.1943149701401126E-3</v>
      </c>
      <c r="FI119" s="32">
        <f t="shared" ref="FI119:GJ119" si="93" xml:space="preserve"> FI$116</f>
        <v>5.1943149701401126E-3</v>
      </c>
      <c r="FJ119" s="32">
        <f t="shared" si="93"/>
        <v>5.1943149701401126E-3</v>
      </c>
      <c r="FK119" s="32">
        <f t="shared" si="93"/>
        <v>5.1943149701401126E-3</v>
      </c>
      <c r="FL119" s="32">
        <f t="shared" si="93"/>
        <v>5.1943149701401126E-3</v>
      </c>
      <c r="FM119" s="32">
        <f t="shared" si="93"/>
        <v>5.1943149701401126E-3</v>
      </c>
      <c r="FN119" s="32">
        <f t="shared" si="93"/>
        <v>5.1943149701401126E-3</v>
      </c>
      <c r="FO119" s="32">
        <f t="shared" si="93"/>
        <v>5.1943149701401126E-3</v>
      </c>
      <c r="FP119" s="32">
        <f t="shared" si="93"/>
        <v>5.1943149701401126E-3</v>
      </c>
      <c r="FQ119" s="32">
        <f t="shared" si="93"/>
        <v>5.1943149701401126E-3</v>
      </c>
      <c r="FR119" s="32">
        <f t="shared" si="93"/>
        <v>5.1943149701401126E-3</v>
      </c>
      <c r="FS119" s="32">
        <f t="shared" si="93"/>
        <v>5.1943149701401126E-3</v>
      </c>
      <c r="FT119" s="32">
        <f t="shared" si="93"/>
        <v>5.1943149701401126E-3</v>
      </c>
      <c r="FU119" s="32">
        <f t="shared" si="93"/>
        <v>5.1943149701401126E-3</v>
      </c>
      <c r="FV119" s="32">
        <f t="shared" si="93"/>
        <v>5.1943149701401126E-3</v>
      </c>
      <c r="FW119" s="32">
        <f t="shared" si="93"/>
        <v>5.1943149701401126E-3</v>
      </c>
      <c r="FX119" s="32">
        <f t="shared" si="93"/>
        <v>5.1943149701401126E-3</v>
      </c>
      <c r="FY119" s="32">
        <f t="shared" si="93"/>
        <v>5.1943149701401126E-3</v>
      </c>
      <c r="FZ119" s="32">
        <f t="shared" si="93"/>
        <v>5.1943149701401126E-3</v>
      </c>
      <c r="GA119" s="32">
        <f t="shared" si="93"/>
        <v>5.1943149701401126E-3</v>
      </c>
      <c r="GB119" s="32">
        <f t="shared" si="93"/>
        <v>5.1943149701401126E-3</v>
      </c>
      <c r="GC119" s="32">
        <f t="shared" si="93"/>
        <v>5.1943149701401126E-3</v>
      </c>
      <c r="GD119" s="32">
        <f t="shared" si="93"/>
        <v>5.1943149701401126E-3</v>
      </c>
      <c r="GE119" s="32">
        <f t="shared" si="93"/>
        <v>5.1943149701401126E-3</v>
      </c>
      <c r="GF119" s="32">
        <f t="shared" si="93"/>
        <v>5.1943149701401126E-3</v>
      </c>
      <c r="GG119" s="32">
        <f t="shared" si="93"/>
        <v>5.1943149701401126E-3</v>
      </c>
      <c r="GH119" s="32">
        <f t="shared" si="93"/>
        <v>5.1943149701401126E-3</v>
      </c>
      <c r="GI119" s="32">
        <f t="shared" si="93"/>
        <v>5.1943149701401126E-3</v>
      </c>
      <c r="GJ119" s="32">
        <f t="shared" si="93"/>
        <v>5.1943149701401126E-3</v>
      </c>
    </row>
    <row r="120" spans="1:192" x14ac:dyDescent="0.25">
      <c r="D120" s="21"/>
      <c r="E120" s="737" t="s">
        <v>705</v>
      </c>
      <c r="F120" s="294"/>
      <c r="G120" s="737" t="s">
        <v>104</v>
      </c>
      <c r="H120" s="668"/>
      <c r="I120" s="668"/>
      <c r="J120" s="668">
        <f t="shared" ref="J120" si="94" xml:space="preserve"> IF(J119 &gt; 0, J118 / J119, 0)</f>
        <v>0</v>
      </c>
      <c r="K120" s="668">
        <f t="shared" ref="K120:BV120" si="95" xml:space="preserve"> IF(K119 &gt; 0, K118 / K119, 0)</f>
        <v>0</v>
      </c>
      <c r="L120" s="668">
        <f t="shared" si="95"/>
        <v>0</v>
      </c>
      <c r="M120" s="668">
        <f t="shared" si="95"/>
        <v>0</v>
      </c>
      <c r="N120" s="668">
        <f t="shared" si="95"/>
        <v>0</v>
      </c>
      <c r="O120" s="668">
        <f t="shared" si="95"/>
        <v>0</v>
      </c>
      <c r="P120" s="668">
        <f t="shared" si="95"/>
        <v>0</v>
      </c>
      <c r="Q120" s="668">
        <f t="shared" si="95"/>
        <v>0</v>
      </c>
      <c r="R120" s="668">
        <f t="shared" si="95"/>
        <v>0</v>
      </c>
      <c r="S120" s="668">
        <f t="shared" si="95"/>
        <v>0.65</v>
      </c>
      <c r="T120" s="668">
        <f t="shared" si="95"/>
        <v>0.6480349976243327</v>
      </c>
      <c r="U120" s="668">
        <f t="shared" si="95"/>
        <v>0.64551131667056783</v>
      </c>
      <c r="V120" s="668">
        <f t="shared" si="95"/>
        <v>0.64184341208486007</v>
      </c>
      <c r="W120" s="668">
        <f t="shared" si="95"/>
        <v>0.63833620374147115</v>
      </c>
      <c r="X120" s="668">
        <f t="shared" si="95"/>
        <v>0.63580041634182727</v>
      </c>
      <c r="Y120" s="668">
        <f t="shared" si="95"/>
        <v>0.63280853690471572</v>
      </c>
      <c r="Z120" s="668">
        <f t="shared" si="95"/>
        <v>0.62843583878142029</v>
      </c>
      <c r="AA120" s="668">
        <f t="shared" si="95"/>
        <v>0.62421900880815961</v>
      </c>
      <c r="AB120" s="668">
        <f t="shared" si="95"/>
        <v>0.62112201716019755</v>
      </c>
      <c r="AC120" s="668">
        <f t="shared" si="95"/>
        <v>0.61740543722336139</v>
      </c>
      <c r="AD120" s="668">
        <f t="shared" si="95"/>
        <v>0.6120921655620527</v>
      </c>
      <c r="AE120" s="668">
        <f t="shared" si="95"/>
        <v>0.60691978240132483</v>
      </c>
      <c r="AF120" s="668">
        <f t="shared" si="95"/>
        <v>0.60304033104518828</v>
      </c>
      <c r="AG120" s="668">
        <f t="shared" si="95"/>
        <v>0.59839135152393541</v>
      </c>
      <c r="AH120" s="668">
        <f t="shared" si="95"/>
        <v>0.5917850131342558</v>
      </c>
      <c r="AI120" s="668">
        <f t="shared" si="95"/>
        <v>0.58528427448499853</v>
      </c>
      <c r="AJ120" s="668">
        <f t="shared" si="95"/>
        <v>0.58030084357439415</v>
      </c>
      <c r="AK120" s="668">
        <f t="shared" si="95"/>
        <v>0.574327342357705</v>
      </c>
      <c r="AL120" s="668">
        <f t="shared" si="95"/>
        <v>0.5658736226177058</v>
      </c>
      <c r="AM120" s="668">
        <f t="shared" si="95"/>
        <v>0.5574488201178458</v>
      </c>
      <c r="AN120" s="668">
        <f t="shared" si="95"/>
        <v>0.55079521043220503</v>
      </c>
      <c r="AO120" s="668">
        <f t="shared" si="95"/>
        <v>0.54294729061568614</v>
      </c>
      <c r="AP120" s="668">
        <f t="shared" si="95"/>
        <v>0.53172772573000715</v>
      </c>
      <c r="AQ120" s="668">
        <f t="shared" si="95"/>
        <v>0.52037154456162993</v>
      </c>
      <c r="AR120" s="668">
        <f t="shared" si="95"/>
        <v>0.51123285619032977</v>
      </c>
      <c r="AS120" s="668">
        <f t="shared" si="95"/>
        <v>0.50019008483219507</v>
      </c>
      <c r="AT120" s="668">
        <f t="shared" si="95"/>
        <v>0.48453739860707584</v>
      </c>
      <c r="AU120" s="668">
        <f t="shared" si="95"/>
        <v>0.46837341119859155</v>
      </c>
      <c r="AV120" s="668">
        <f t="shared" si="95"/>
        <v>0.45497672137286022</v>
      </c>
      <c r="AW120" s="668">
        <f t="shared" si="95"/>
        <v>0.43861430360119152</v>
      </c>
      <c r="AX120" s="668">
        <f t="shared" si="95"/>
        <v>0.4151974630888311</v>
      </c>
      <c r="AY120" s="668">
        <f t="shared" si="95"/>
        <v>0.39033363716672315</v>
      </c>
      <c r="AZ120" s="668">
        <f t="shared" si="95"/>
        <v>0.36895275973949154</v>
      </c>
      <c r="BA120" s="668">
        <f t="shared" si="95"/>
        <v>0.34232153618833544</v>
      </c>
      <c r="BB120" s="668">
        <f t="shared" si="95"/>
        <v>0.3033698228979621</v>
      </c>
      <c r="BC120" s="668">
        <f t="shared" si="95"/>
        <v>0.26020068636198929</v>
      </c>
      <c r="BD120" s="668">
        <f t="shared" si="95"/>
        <v>0.22075741867613694</v>
      </c>
      <c r="BE120" s="668">
        <f t="shared" si="95"/>
        <v>0.17061017720193167</v>
      </c>
      <c r="BF120" s="668">
        <f t="shared" si="95"/>
        <v>9.2992772420359804E-2</v>
      </c>
      <c r="BG120" s="668">
        <f t="shared" si="95"/>
        <v>1.1153420808728829E-7</v>
      </c>
      <c r="BH120" s="668">
        <f t="shared" si="95"/>
        <v>1.2411539439922092E-7</v>
      </c>
      <c r="BI120" s="668">
        <f t="shared" si="95"/>
        <v>1.4186875720656715E-7</v>
      </c>
      <c r="BJ120" s="668">
        <f t="shared" si="95"/>
        <v>1.7278527817468215E-7</v>
      </c>
      <c r="BK120" s="668">
        <f t="shared" si="95"/>
        <v>2.1797685428536171E-7</v>
      </c>
      <c r="BL120" s="668">
        <f t="shared" si="95"/>
        <v>2.756568281455578E-7</v>
      </c>
      <c r="BM120" s="668">
        <f t="shared" si="95"/>
        <v>3.8949830909710877E-7</v>
      </c>
      <c r="BN120" s="668">
        <f t="shared" si="95"/>
        <v>7.9764749531474168E-7</v>
      </c>
      <c r="BO120" s="668">
        <f t="shared" si="95"/>
        <v>0.23961580798426532</v>
      </c>
      <c r="BP120" s="668">
        <f t="shared" si="95"/>
        <v>0.23961580798426532</v>
      </c>
      <c r="BQ120" s="668">
        <f t="shared" si="95"/>
        <v>0.23961580798426532</v>
      </c>
      <c r="BR120" s="668">
        <f t="shared" si="95"/>
        <v>0.23961580798426532</v>
      </c>
      <c r="BS120" s="668">
        <f t="shared" si="95"/>
        <v>0.23961580798426532</v>
      </c>
      <c r="BT120" s="668">
        <f t="shared" si="95"/>
        <v>0.23961580798426532</v>
      </c>
      <c r="BU120" s="668">
        <f t="shared" si="95"/>
        <v>0.23961580798426532</v>
      </c>
      <c r="BV120" s="668">
        <f t="shared" si="95"/>
        <v>0.23961580798426532</v>
      </c>
      <c r="BW120" s="668">
        <f t="shared" ref="BW120:EH120" si="96" xml:space="preserve"> IF(BW119 &gt; 0, BW118 / BW119, 0)</f>
        <v>0.23961580798426532</v>
      </c>
      <c r="BX120" s="668">
        <f t="shared" si="96"/>
        <v>0.23961580798426532</v>
      </c>
      <c r="BY120" s="668">
        <f t="shared" si="96"/>
        <v>0.23961580798426532</v>
      </c>
      <c r="BZ120" s="668">
        <f t="shared" si="96"/>
        <v>0.23961580798426532</v>
      </c>
      <c r="CA120" s="668">
        <f t="shared" si="96"/>
        <v>0.23961580798426532</v>
      </c>
      <c r="CB120" s="668">
        <f t="shared" si="96"/>
        <v>0.23961580798426532</v>
      </c>
      <c r="CC120" s="668">
        <f t="shared" si="96"/>
        <v>0.23961580798426532</v>
      </c>
      <c r="CD120" s="668">
        <f t="shared" si="96"/>
        <v>0.23961580798426532</v>
      </c>
      <c r="CE120" s="668">
        <f t="shared" si="96"/>
        <v>0.23961580798426532</v>
      </c>
      <c r="CF120" s="668">
        <f t="shared" si="96"/>
        <v>0.23961580798426532</v>
      </c>
      <c r="CG120" s="668">
        <f t="shared" si="96"/>
        <v>0.23961580798426532</v>
      </c>
      <c r="CH120" s="668">
        <f t="shared" si="96"/>
        <v>0.23961580798426532</v>
      </c>
      <c r="CI120" s="668">
        <f t="shared" si="96"/>
        <v>0.23961580798426532</v>
      </c>
      <c r="CJ120" s="668">
        <f t="shared" si="96"/>
        <v>0.23961580798426532</v>
      </c>
      <c r="CK120" s="668">
        <f t="shared" si="96"/>
        <v>0.23961580798426532</v>
      </c>
      <c r="CL120" s="668">
        <f t="shared" si="96"/>
        <v>0.23961580798426532</v>
      </c>
      <c r="CM120" s="668">
        <f t="shared" si="96"/>
        <v>0.23961580798426532</v>
      </c>
      <c r="CN120" s="668">
        <f t="shared" si="96"/>
        <v>0.23961580798426532</v>
      </c>
      <c r="CO120" s="668">
        <f t="shared" si="96"/>
        <v>0.23961580798426532</v>
      </c>
      <c r="CP120" s="668">
        <f t="shared" si="96"/>
        <v>0.23961580798426532</v>
      </c>
      <c r="CQ120" s="668">
        <f t="shared" si="96"/>
        <v>0.23961580798426532</v>
      </c>
      <c r="CR120" s="668">
        <f t="shared" si="96"/>
        <v>0.23961580798426532</v>
      </c>
      <c r="CS120" s="668">
        <f t="shared" si="96"/>
        <v>0.23961580798426532</v>
      </c>
      <c r="CT120" s="668">
        <f t="shared" si="96"/>
        <v>0.23961580798426532</v>
      </c>
      <c r="CU120" s="668">
        <f t="shared" si="96"/>
        <v>0.23961580798426532</v>
      </c>
      <c r="CV120" s="668">
        <f t="shared" si="96"/>
        <v>0.23961580798426532</v>
      </c>
      <c r="CW120" s="668">
        <f t="shared" si="96"/>
        <v>0.23961580798426532</v>
      </c>
      <c r="CX120" s="668">
        <f t="shared" si="96"/>
        <v>0.23961580798426532</v>
      </c>
      <c r="CY120" s="668">
        <f t="shared" si="96"/>
        <v>0.23961580798426532</v>
      </c>
      <c r="CZ120" s="668">
        <f t="shared" si="96"/>
        <v>0.23961580798426532</v>
      </c>
      <c r="DA120" s="668">
        <f t="shared" si="96"/>
        <v>0.23961580798426532</v>
      </c>
      <c r="DB120" s="668">
        <f t="shared" si="96"/>
        <v>0.23961580798426532</v>
      </c>
      <c r="DC120" s="668">
        <f t="shared" si="96"/>
        <v>0.23961580798426532</v>
      </c>
      <c r="DD120" s="668">
        <f t="shared" si="96"/>
        <v>0.23961580798426532</v>
      </c>
      <c r="DE120" s="668">
        <f t="shared" si="96"/>
        <v>0.23961580798426532</v>
      </c>
      <c r="DF120" s="668">
        <f t="shared" si="96"/>
        <v>0.23961580798426532</v>
      </c>
      <c r="DG120" s="668">
        <f t="shared" si="96"/>
        <v>0.23961580798426532</v>
      </c>
      <c r="DH120" s="668">
        <f t="shared" si="96"/>
        <v>0.23961580798426532</v>
      </c>
      <c r="DI120" s="668">
        <f t="shared" si="96"/>
        <v>0.23961580798426532</v>
      </c>
      <c r="DJ120" s="668">
        <f t="shared" si="96"/>
        <v>0.23961580798426532</v>
      </c>
      <c r="DK120" s="668">
        <f t="shared" si="96"/>
        <v>0.23961580798426532</v>
      </c>
      <c r="DL120" s="668">
        <f t="shared" si="96"/>
        <v>0.23961580798426532</v>
      </c>
      <c r="DM120" s="668">
        <f t="shared" si="96"/>
        <v>0.23961580798426532</v>
      </c>
      <c r="DN120" s="668">
        <f t="shared" si="96"/>
        <v>0.23961580798426532</v>
      </c>
      <c r="DO120" s="668">
        <f t="shared" si="96"/>
        <v>0.23961580798426532</v>
      </c>
      <c r="DP120" s="668">
        <f t="shared" si="96"/>
        <v>0.23961580798426532</v>
      </c>
      <c r="DQ120" s="668">
        <f t="shared" si="96"/>
        <v>0.23961580798426532</v>
      </c>
      <c r="DR120" s="668">
        <f t="shared" si="96"/>
        <v>0.23961580798426532</v>
      </c>
      <c r="DS120" s="668">
        <f t="shared" si="96"/>
        <v>0.23961580798426532</v>
      </c>
      <c r="DT120" s="668">
        <f t="shared" si="96"/>
        <v>0.23961580798426532</v>
      </c>
      <c r="DU120" s="668">
        <f t="shared" si="96"/>
        <v>0.23961580798426532</v>
      </c>
      <c r="DV120" s="668">
        <f t="shared" si="96"/>
        <v>0.23961580798426532</v>
      </c>
      <c r="DW120" s="668">
        <f t="shared" si="96"/>
        <v>0.23961580798426532</v>
      </c>
      <c r="DX120" s="668">
        <f t="shared" si="96"/>
        <v>0.23961580798426532</v>
      </c>
      <c r="DY120" s="668">
        <f t="shared" si="96"/>
        <v>0.23961580798426532</v>
      </c>
      <c r="DZ120" s="668">
        <f t="shared" si="96"/>
        <v>0.23961580798426532</v>
      </c>
      <c r="EA120" s="668">
        <f t="shared" si="96"/>
        <v>0.23961580798426532</v>
      </c>
      <c r="EB120" s="668">
        <f t="shared" si="96"/>
        <v>0.23961580798426532</v>
      </c>
      <c r="EC120" s="668">
        <f t="shared" si="96"/>
        <v>0.23961580798426532</v>
      </c>
      <c r="ED120" s="668">
        <f t="shared" si="96"/>
        <v>0.23961580798426532</v>
      </c>
      <c r="EE120" s="668">
        <f t="shared" si="96"/>
        <v>0.23961580798426532</v>
      </c>
      <c r="EF120" s="668">
        <f t="shared" si="96"/>
        <v>0.23961580798426532</v>
      </c>
      <c r="EG120" s="668">
        <f t="shared" si="96"/>
        <v>0.23961580798426532</v>
      </c>
      <c r="EH120" s="668">
        <f t="shared" si="96"/>
        <v>0.23961580798426532</v>
      </c>
      <c r="EI120" s="668">
        <f t="shared" ref="EI120:GJ120" si="97" xml:space="preserve"> IF(EI119 &gt; 0, EI118 / EI119, 0)</f>
        <v>0.23961580798426532</v>
      </c>
      <c r="EJ120" s="668">
        <f t="shared" si="97"/>
        <v>0.23961580798426532</v>
      </c>
      <c r="EK120" s="668">
        <f t="shared" si="97"/>
        <v>0.23961580798426532</v>
      </c>
      <c r="EL120" s="668">
        <f t="shared" si="97"/>
        <v>0.23961580798426532</v>
      </c>
      <c r="EM120" s="668">
        <f t="shared" si="97"/>
        <v>0.23961580798426532</v>
      </c>
      <c r="EN120" s="668">
        <f t="shared" si="97"/>
        <v>0.23961580798426532</v>
      </c>
      <c r="EO120" s="668">
        <f t="shared" si="97"/>
        <v>0.23961580798426532</v>
      </c>
      <c r="EP120" s="668">
        <f t="shared" si="97"/>
        <v>0.23961580798426532</v>
      </c>
      <c r="EQ120" s="668">
        <f t="shared" si="97"/>
        <v>0.23961580798426532</v>
      </c>
      <c r="ER120" s="668">
        <f t="shared" si="97"/>
        <v>0.23961580798426532</v>
      </c>
      <c r="ES120" s="668">
        <f t="shared" si="97"/>
        <v>0.23961580798426532</v>
      </c>
      <c r="ET120" s="668">
        <f t="shared" si="97"/>
        <v>0.23961580798426532</v>
      </c>
      <c r="EU120" s="668">
        <f t="shared" si="97"/>
        <v>0.23961580798426532</v>
      </c>
      <c r="EV120" s="668">
        <f t="shared" si="97"/>
        <v>0.23961580798426532</v>
      </c>
      <c r="EW120" s="668">
        <f t="shared" si="97"/>
        <v>0.23961580798426532</v>
      </c>
      <c r="EX120" s="668">
        <f t="shared" si="97"/>
        <v>0.23961580798426532</v>
      </c>
      <c r="EY120" s="668">
        <f t="shared" si="97"/>
        <v>0.23961580798426532</v>
      </c>
      <c r="EZ120" s="668">
        <f t="shared" si="97"/>
        <v>0.23961580798426532</v>
      </c>
      <c r="FA120" s="668">
        <f t="shared" si="97"/>
        <v>0.23961580798426532</v>
      </c>
      <c r="FB120" s="668">
        <f t="shared" si="97"/>
        <v>0.23961580798426532</v>
      </c>
      <c r="FC120" s="668">
        <f t="shared" si="97"/>
        <v>0.23961580798426532</v>
      </c>
      <c r="FD120" s="668">
        <f t="shared" si="97"/>
        <v>0.23961580798426532</v>
      </c>
      <c r="FE120" s="668">
        <f t="shared" si="97"/>
        <v>0.23961580798426532</v>
      </c>
      <c r="FF120" s="668">
        <f t="shared" si="97"/>
        <v>0.23961580798426532</v>
      </c>
      <c r="FG120" s="668">
        <f t="shared" si="97"/>
        <v>0.23961580798426532</v>
      </c>
      <c r="FH120" s="668">
        <f t="shared" si="97"/>
        <v>0.23961580798426532</v>
      </c>
      <c r="FI120" s="668">
        <f t="shared" si="97"/>
        <v>0.23961580798426532</v>
      </c>
      <c r="FJ120" s="668">
        <f t="shared" si="97"/>
        <v>0.23961580798426532</v>
      </c>
      <c r="FK120" s="668">
        <f t="shared" si="97"/>
        <v>0.23961580798426532</v>
      </c>
      <c r="FL120" s="668">
        <f t="shared" si="97"/>
        <v>0.23961580798426532</v>
      </c>
      <c r="FM120" s="668">
        <f t="shared" si="97"/>
        <v>0.23961580798426532</v>
      </c>
      <c r="FN120" s="668">
        <f t="shared" si="97"/>
        <v>0.23961580798426532</v>
      </c>
      <c r="FO120" s="668">
        <f t="shared" si="97"/>
        <v>0.23961580798426532</v>
      </c>
      <c r="FP120" s="668">
        <f t="shared" si="97"/>
        <v>0.23961580798426532</v>
      </c>
      <c r="FQ120" s="668">
        <f t="shared" si="97"/>
        <v>0.23961580798426532</v>
      </c>
      <c r="FR120" s="668">
        <f t="shared" si="97"/>
        <v>0.23961580798426532</v>
      </c>
      <c r="FS120" s="668">
        <f t="shared" si="97"/>
        <v>0.23961580798426532</v>
      </c>
      <c r="FT120" s="668">
        <f t="shared" si="97"/>
        <v>0.23961580798426532</v>
      </c>
      <c r="FU120" s="668">
        <f t="shared" si="97"/>
        <v>0.23961580798426532</v>
      </c>
      <c r="FV120" s="668">
        <f t="shared" si="97"/>
        <v>0.23961580798426532</v>
      </c>
      <c r="FW120" s="668">
        <f t="shared" si="97"/>
        <v>0.23961580798426532</v>
      </c>
      <c r="FX120" s="668">
        <f t="shared" si="97"/>
        <v>0.23961580798426532</v>
      </c>
      <c r="FY120" s="668">
        <f t="shared" si="97"/>
        <v>0.23961580798426532</v>
      </c>
      <c r="FZ120" s="668">
        <f t="shared" si="97"/>
        <v>0.23961580798426532</v>
      </c>
      <c r="GA120" s="668">
        <f t="shared" si="97"/>
        <v>0.23961580798426532</v>
      </c>
      <c r="GB120" s="668">
        <f t="shared" si="97"/>
        <v>0.23961580798426532</v>
      </c>
      <c r="GC120" s="668">
        <f t="shared" si="97"/>
        <v>0.23961580798426532</v>
      </c>
      <c r="GD120" s="668">
        <f t="shared" si="97"/>
        <v>0.23961580798426532</v>
      </c>
      <c r="GE120" s="668">
        <f t="shared" si="97"/>
        <v>0.23961580798426532</v>
      </c>
      <c r="GF120" s="668">
        <f t="shared" si="97"/>
        <v>0.23961580798426532</v>
      </c>
      <c r="GG120" s="668">
        <f t="shared" si="97"/>
        <v>0.23961580798426532</v>
      </c>
      <c r="GH120" s="668">
        <f t="shared" si="97"/>
        <v>0.23961580798426532</v>
      </c>
      <c r="GI120" s="668">
        <f t="shared" si="97"/>
        <v>0.23961580798426532</v>
      </c>
      <c r="GJ120" s="668">
        <f t="shared" si="97"/>
        <v>0.23961580798426532</v>
      </c>
    </row>
    <row r="121" spans="1:192" x14ac:dyDescent="0.25">
      <c r="D121" s="21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5"/>
      <c r="BB121" s="45"/>
      <c r="BC121" s="45"/>
      <c r="BD121" s="45"/>
      <c r="BE121" s="45"/>
      <c r="BF121" s="45"/>
      <c r="BG121" s="45"/>
      <c r="BH121" s="45"/>
      <c r="BI121" s="4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45"/>
      <c r="BZ121" s="45"/>
      <c r="CA121" s="45"/>
      <c r="CB121" s="45"/>
      <c r="CC121" s="45"/>
      <c r="CD121" s="45"/>
      <c r="CE121" s="45"/>
      <c r="CF121" s="45"/>
      <c r="CG121" s="45"/>
      <c r="CH121" s="45"/>
      <c r="CI121" s="45"/>
      <c r="CJ121" s="45"/>
      <c r="CK121" s="45"/>
      <c r="CL121" s="45"/>
      <c r="CM121" s="45"/>
      <c r="CN121" s="45"/>
      <c r="CO121" s="45"/>
      <c r="CP121" s="45"/>
      <c r="CQ121" s="45"/>
      <c r="CR121" s="45"/>
      <c r="CS121" s="45"/>
      <c r="CT121" s="45"/>
      <c r="CU121" s="45"/>
      <c r="CV121" s="45"/>
      <c r="CW121" s="45"/>
      <c r="CX121" s="45"/>
      <c r="CY121" s="45"/>
      <c r="CZ121" s="45"/>
      <c r="DA121" s="45"/>
      <c r="DB121" s="45"/>
      <c r="DC121" s="45"/>
      <c r="DD121" s="45"/>
      <c r="DE121" s="45"/>
      <c r="DF121" s="45"/>
      <c r="DG121" s="45"/>
      <c r="DH121" s="45"/>
      <c r="DI121" s="45"/>
      <c r="DJ121" s="45"/>
      <c r="DK121" s="45"/>
      <c r="DL121" s="45"/>
      <c r="DM121" s="45"/>
      <c r="DN121" s="45"/>
      <c r="DO121" s="45"/>
      <c r="DP121" s="45"/>
      <c r="DQ121" s="45"/>
      <c r="DR121" s="45"/>
      <c r="DS121" s="45"/>
      <c r="DT121" s="45"/>
      <c r="DU121" s="45"/>
      <c r="DV121" s="45"/>
      <c r="DW121" s="45"/>
      <c r="DX121" s="45"/>
      <c r="DY121" s="45"/>
      <c r="DZ121" s="45"/>
      <c r="EA121" s="45"/>
      <c r="EB121" s="45"/>
      <c r="EC121" s="45"/>
      <c r="ED121" s="45"/>
      <c r="EE121" s="45"/>
      <c r="EF121" s="45"/>
      <c r="EG121" s="45"/>
      <c r="EH121" s="45"/>
      <c r="EI121" s="45"/>
      <c r="EJ121" s="45"/>
      <c r="EK121" s="45"/>
      <c r="EL121" s="45"/>
      <c r="EM121" s="45"/>
      <c r="EN121" s="45"/>
      <c r="EO121" s="45"/>
      <c r="EP121" s="45"/>
      <c r="EQ121" s="45"/>
      <c r="ER121" s="45"/>
      <c r="ES121" s="45"/>
      <c r="ET121" s="45"/>
      <c r="EU121" s="45"/>
      <c r="EV121" s="45"/>
      <c r="EW121" s="45"/>
      <c r="EX121" s="45"/>
      <c r="EY121" s="45"/>
      <c r="EZ121" s="45"/>
      <c r="FA121" s="45"/>
      <c r="FB121" s="45"/>
      <c r="FC121" s="45"/>
      <c r="FD121" s="45"/>
      <c r="FE121" s="45"/>
      <c r="FF121" s="45"/>
      <c r="FG121" s="45"/>
      <c r="FH121" s="45"/>
      <c r="FI121" s="45"/>
      <c r="FJ121" s="45"/>
      <c r="FK121" s="45"/>
      <c r="FL121" s="45"/>
      <c r="FM121" s="45"/>
      <c r="FN121" s="45"/>
      <c r="FO121" s="45"/>
      <c r="FP121" s="45"/>
      <c r="FQ121" s="45"/>
      <c r="FR121" s="45"/>
      <c r="FS121" s="45"/>
      <c r="FT121" s="45"/>
      <c r="FU121" s="45"/>
      <c r="FV121" s="45"/>
      <c r="FW121" s="45"/>
      <c r="FX121" s="45"/>
      <c r="FY121" s="45"/>
      <c r="FZ121" s="45"/>
      <c r="GA121" s="45"/>
      <c r="GB121" s="45"/>
      <c r="GC121" s="45"/>
      <c r="GD121" s="45"/>
      <c r="GE121" s="45"/>
      <c r="GF121" s="45"/>
      <c r="GG121" s="45"/>
      <c r="GH121" s="45"/>
      <c r="GI121" s="45"/>
      <c r="GJ121" s="45"/>
    </row>
    <row r="122" spans="1:192" x14ac:dyDescent="0.25">
      <c r="D122" s="21"/>
      <c r="E122" s="63" t="str">
        <f t="shared" ref="E122:BP122" si="98" xml:space="preserve"> E$248</f>
        <v>Senior debt balance BEG - T2</v>
      </c>
      <c r="F122" s="63">
        <f t="shared" si="98"/>
        <v>0</v>
      </c>
      <c r="G122" s="63" t="str">
        <f t="shared" si="98"/>
        <v>$ 000s</v>
      </c>
      <c r="H122" s="63">
        <f t="shared" si="98"/>
        <v>0</v>
      </c>
      <c r="I122" s="63">
        <f t="shared" si="98"/>
        <v>0</v>
      </c>
      <c r="J122" s="63">
        <f t="shared" si="98"/>
        <v>0</v>
      </c>
      <c r="K122" s="63">
        <f t="shared" si="98"/>
        <v>0</v>
      </c>
      <c r="L122" s="63">
        <f t="shared" si="98"/>
        <v>0</v>
      </c>
      <c r="M122" s="63">
        <f t="shared" si="98"/>
        <v>0</v>
      </c>
      <c r="N122" s="63">
        <f t="shared" si="98"/>
        <v>0</v>
      </c>
      <c r="O122" s="63">
        <f t="shared" si="98"/>
        <v>0</v>
      </c>
      <c r="P122" s="63">
        <f t="shared" si="98"/>
        <v>0</v>
      </c>
      <c r="Q122" s="63">
        <f t="shared" si="98"/>
        <v>0</v>
      </c>
      <c r="R122" s="63">
        <f t="shared" si="98"/>
        <v>0</v>
      </c>
      <c r="S122" s="63">
        <f t="shared" si="98"/>
        <v>18977.801209265344</v>
      </c>
      <c r="T122" s="63">
        <f t="shared" si="98"/>
        <v>18864.279140708655</v>
      </c>
      <c r="U122" s="63">
        <f t="shared" si="98"/>
        <v>18722.265571183212</v>
      </c>
      <c r="V122" s="63">
        <f t="shared" si="98"/>
        <v>18523.100384823927</v>
      </c>
      <c r="W122" s="63">
        <f t="shared" si="98"/>
        <v>18340.2478018326</v>
      </c>
      <c r="X122" s="63">
        <f t="shared" si="98"/>
        <v>18212.41575350974</v>
      </c>
      <c r="Y122" s="63">
        <f t="shared" si="98"/>
        <v>18066.082760862097</v>
      </c>
      <c r="Z122" s="63">
        <f t="shared" si="98"/>
        <v>17860.503439013639</v>
      </c>
      <c r="AA122" s="63">
        <f t="shared" si="98"/>
        <v>17671.019932704603</v>
      </c>
      <c r="AB122" s="63">
        <f t="shared" si="98"/>
        <v>17537.014694351354</v>
      </c>
      <c r="AC122" s="63">
        <f t="shared" si="98"/>
        <v>17381.650609058695</v>
      </c>
      <c r="AD122" s="63">
        <f t="shared" si="98"/>
        <v>17169.259712824005</v>
      </c>
      <c r="AE122" s="63">
        <f t="shared" si="98"/>
        <v>16972.750291321659</v>
      </c>
      <c r="AF122" s="63">
        <f t="shared" si="98"/>
        <v>16831.555766820289</v>
      </c>
      <c r="AG122" s="63">
        <f t="shared" si="98"/>
        <v>16668.911659944617</v>
      </c>
      <c r="AH122" s="63">
        <f t="shared" si="98"/>
        <v>16449.26670324997</v>
      </c>
      <c r="AI122" s="63">
        <f t="shared" si="98"/>
        <v>16245.282886721789</v>
      </c>
      <c r="AJ122" s="63">
        <f t="shared" si="98"/>
        <v>16096.451034100292</v>
      </c>
      <c r="AK122" s="63">
        <f t="shared" si="98"/>
        <v>15926.057871993584</v>
      </c>
      <c r="AL122" s="63">
        <f t="shared" si="98"/>
        <v>15698.691466814676</v>
      </c>
      <c r="AM122" s="63">
        <f t="shared" si="98"/>
        <v>15486.756502758373</v>
      </c>
      <c r="AN122" s="63">
        <f t="shared" si="98"/>
        <v>15328.807490439212</v>
      </c>
      <c r="AO122" s="63">
        <f t="shared" si="98"/>
        <v>15152.313531719814</v>
      </c>
      <c r="AP122" s="63">
        <f t="shared" si="98"/>
        <v>14916.774017144367</v>
      </c>
      <c r="AQ122" s="63">
        <f t="shared" si="98"/>
        <v>14696.42347188806</v>
      </c>
      <c r="AR122" s="63">
        <f t="shared" si="98"/>
        <v>14530.930090712995</v>
      </c>
      <c r="AS122" s="63">
        <f t="shared" si="98"/>
        <v>14343.63666513496</v>
      </c>
      <c r="AT122" s="63">
        <f t="shared" si="98"/>
        <v>14099.380910112619</v>
      </c>
      <c r="AU122" s="63">
        <f t="shared" si="98"/>
        <v>13870.071422136789</v>
      </c>
      <c r="AV122" s="63">
        <f t="shared" si="98"/>
        <v>13695.477044875121</v>
      </c>
      <c r="AW122" s="63">
        <f t="shared" si="98"/>
        <v>13498.939051427449</v>
      </c>
      <c r="AX122" s="63">
        <f t="shared" si="98"/>
        <v>13245.413635588035</v>
      </c>
      <c r="AY122" s="63">
        <f t="shared" si="98"/>
        <v>13006.580938932271</v>
      </c>
      <c r="AZ122" s="63">
        <f t="shared" si="98"/>
        <v>12822.333998103904</v>
      </c>
      <c r="BA122" s="63">
        <f t="shared" si="98"/>
        <v>12615.984931179997</v>
      </c>
      <c r="BB122" s="63">
        <f t="shared" si="98"/>
        <v>12352.601240480326</v>
      </c>
      <c r="BC122" s="63">
        <f t="shared" si="98"/>
        <v>12103.640859406582</v>
      </c>
      <c r="BD122" s="63">
        <f t="shared" si="98"/>
        <v>11907.609507743247</v>
      </c>
      <c r="BE122" s="63">
        <f t="shared" si="98"/>
        <v>11692.846665225898</v>
      </c>
      <c r="BF122" s="63">
        <f t="shared" si="98"/>
        <v>11418.982034695624</v>
      </c>
      <c r="BG122" s="63">
        <f t="shared" si="98"/>
        <v>11159.265493693922</v>
      </c>
      <c r="BH122" s="63">
        <f t="shared" si="98"/>
        <v>10028.085799030576</v>
      </c>
      <c r="BI122" s="63">
        <f t="shared" si="98"/>
        <v>8773.1775933379813</v>
      </c>
      <c r="BJ122" s="63">
        <f t="shared" si="98"/>
        <v>7203.3901070039046</v>
      </c>
      <c r="BK122" s="63">
        <f t="shared" si="98"/>
        <v>5709.9626988963519</v>
      </c>
      <c r="BL122" s="63">
        <f t="shared" si="98"/>
        <v>4515.177961578227</v>
      </c>
      <c r="BM122" s="63">
        <f t="shared" si="98"/>
        <v>3195.4939588695634</v>
      </c>
      <c r="BN122" s="63">
        <f t="shared" si="98"/>
        <v>1560.3872550490587</v>
      </c>
      <c r="BO122" s="63">
        <f t="shared" si="98"/>
        <v>3.9496749916452245E-3</v>
      </c>
      <c r="BP122" s="63">
        <f t="shared" si="98"/>
        <v>3.9496749916452245E-3</v>
      </c>
      <c r="BQ122" s="63">
        <f t="shared" ref="BQ122:EB122" si="99" xml:space="preserve"> BQ$248</f>
        <v>3.9496749916452245E-3</v>
      </c>
      <c r="BR122" s="63">
        <f t="shared" si="99"/>
        <v>3.9496749916452245E-3</v>
      </c>
      <c r="BS122" s="63">
        <f t="shared" si="99"/>
        <v>3.9496749916452245E-3</v>
      </c>
      <c r="BT122" s="63">
        <f t="shared" si="99"/>
        <v>3.9496749916452245E-3</v>
      </c>
      <c r="BU122" s="63">
        <f t="shared" si="99"/>
        <v>3.9496749916452245E-3</v>
      </c>
      <c r="BV122" s="63">
        <f t="shared" si="99"/>
        <v>3.9496749916452245E-3</v>
      </c>
      <c r="BW122" s="63">
        <f t="shared" si="99"/>
        <v>3.9496749916452245E-3</v>
      </c>
      <c r="BX122" s="63">
        <f t="shared" si="99"/>
        <v>3.9496749916452245E-3</v>
      </c>
      <c r="BY122" s="63">
        <f t="shared" si="99"/>
        <v>3.9496749916452245E-3</v>
      </c>
      <c r="BZ122" s="63">
        <f t="shared" si="99"/>
        <v>3.9496749916452245E-3</v>
      </c>
      <c r="CA122" s="63">
        <f t="shared" si="99"/>
        <v>3.9496749916452245E-3</v>
      </c>
      <c r="CB122" s="63">
        <f t="shared" si="99"/>
        <v>3.9496749916452245E-3</v>
      </c>
      <c r="CC122" s="63">
        <f t="shared" si="99"/>
        <v>3.9496749916452245E-3</v>
      </c>
      <c r="CD122" s="63">
        <f t="shared" si="99"/>
        <v>3.9496749916452245E-3</v>
      </c>
      <c r="CE122" s="63">
        <f t="shared" si="99"/>
        <v>3.9496749916452245E-3</v>
      </c>
      <c r="CF122" s="63">
        <f t="shared" si="99"/>
        <v>3.9496749916452245E-3</v>
      </c>
      <c r="CG122" s="63">
        <f t="shared" si="99"/>
        <v>3.9496749916452245E-3</v>
      </c>
      <c r="CH122" s="63">
        <f t="shared" si="99"/>
        <v>3.9496749916452245E-3</v>
      </c>
      <c r="CI122" s="63">
        <f t="shared" si="99"/>
        <v>3.9496749916452245E-3</v>
      </c>
      <c r="CJ122" s="63">
        <f t="shared" si="99"/>
        <v>3.9496749916452245E-3</v>
      </c>
      <c r="CK122" s="63">
        <f t="shared" si="99"/>
        <v>3.9496749916452245E-3</v>
      </c>
      <c r="CL122" s="63">
        <f t="shared" si="99"/>
        <v>3.9496749916452245E-3</v>
      </c>
      <c r="CM122" s="63">
        <f t="shared" si="99"/>
        <v>3.9496749916452245E-3</v>
      </c>
      <c r="CN122" s="63">
        <f t="shared" si="99"/>
        <v>3.9496749916452245E-3</v>
      </c>
      <c r="CO122" s="63">
        <f t="shared" si="99"/>
        <v>3.9496749916452245E-3</v>
      </c>
      <c r="CP122" s="63">
        <f t="shared" si="99"/>
        <v>3.9496749916452245E-3</v>
      </c>
      <c r="CQ122" s="63">
        <f t="shared" si="99"/>
        <v>3.9496749916452245E-3</v>
      </c>
      <c r="CR122" s="63">
        <f t="shared" si="99"/>
        <v>3.9496749916452245E-3</v>
      </c>
      <c r="CS122" s="63">
        <f t="shared" si="99"/>
        <v>3.9496749916452245E-3</v>
      </c>
      <c r="CT122" s="63">
        <f t="shared" si="99"/>
        <v>3.9496749916452245E-3</v>
      </c>
      <c r="CU122" s="63">
        <f t="shared" si="99"/>
        <v>3.9496749916452245E-3</v>
      </c>
      <c r="CV122" s="63">
        <f t="shared" si="99"/>
        <v>3.9496749916452245E-3</v>
      </c>
      <c r="CW122" s="63">
        <f t="shared" si="99"/>
        <v>3.9496749916452245E-3</v>
      </c>
      <c r="CX122" s="63">
        <f t="shared" si="99"/>
        <v>3.9496749916452245E-3</v>
      </c>
      <c r="CY122" s="63">
        <f t="shared" si="99"/>
        <v>3.9496749916452245E-3</v>
      </c>
      <c r="CZ122" s="63">
        <f t="shared" si="99"/>
        <v>3.9496749916452245E-3</v>
      </c>
      <c r="DA122" s="63">
        <f t="shared" si="99"/>
        <v>3.9496749916452245E-3</v>
      </c>
      <c r="DB122" s="63">
        <f t="shared" si="99"/>
        <v>3.9496749916452245E-3</v>
      </c>
      <c r="DC122" s="63">
        <f t="shared" si="99"/>
        <v>3.9496749916452245E-3</v>
      </c>
      <c r="DD122" s="63">
        <f t="shared" si="99"/>
        <v>3.9496749916452245E-3</v>
      </c>
      <c r="DE122" s="63">
        <f t="shared" si="99"/>
        <v>3.9496749916452245E-3</v>
      </c>
      <c r="DF122" s="63">
        <f t="shared" si="99"/>
        <v>3.9496749916452245E-3</v>
      </c>
      <c r="DG122" s="63">
        <f t="shared" si="99"/>
        <v>3.9496749916452245E-3</v>
      </c>
      <c r="DH122" s="63">
        <f t="shared" si="99"/>
        <v>3.9496749916452245E-3</v>
      </c>
      <c r="DI122" s="63">
        <f t="shared" si="99"/>
        <v>3.9496749916452245E-3</v>
      </c>
      <c r="DJ122" s="63">
        <f t="shared" si="99"/>
        <v>3.9496749916452245E-3</v>
      </c>
      <c r="DK122" s="63">
        <f t="shared" si="99"/>
        <v>3.9496749916452245E-3</v>
      </c>
      <c r="DL122" s="63">
        <f t="shared" si="99"/>
        <v>3.9496749916452245E-3</v>
      </c>
      <c r="DM122" s="63">
        <f t="shared" si="99"/>
        <v>3.9496749916452245E-3</v>
      </c>
      <c r="DN122" s="63">
        <f t="shared" si="99"/>
        <v>3.9496749916452245E-3</v>
      </c>
      <c r="DO122" s="63">
        <f t="shared" si="99"/>
        <v>3.9496749916452245E-3</v>
      </c>
      <c r="DP122" s="63">
        <f t="shared" si="99"/>
        <v>3.9496749916452245E-3</v>
      </c>
      <c r="DQ122" s="63">
        <f t="shared" si="99"/>
        <v>3.9496749916452245E-3</v>
      </c>
      <c r="DR122" s="63">
        <f t="shared" si="99"/>
        <v>3.9496749916452245E-3</v>
      </c>
      <c r="DS122" s="63">
        <f t="shared" si="99"/>
        <v>3.9496749916452245E-3</v>
      </c>
      <c r="DT122" s="63">
        <f t="shared" si="99"/>
        <v>3.9496749916452245E-3</v>
      </c>
      <c r="DU122" s="63">
        <f t="shared" si="99"/>
        <v>3.9496749916452245E-3</v>
      </c>
      <c r="DV122" s="63">
        <f t="shared" si="99"/>
        <v>3.9496749916452245E-3</v>
      </c>
      <c r="DW122" s="63">
        <f t="shared" si="99"/>
        <v>3.9496749916452245E-3</v>
      </c>
      <c r="DX122" s="63">
        <f t="shared" si="99"/>
        <v>3.9496749916452245E-3</v>
      </c>
      <c r="DY122" s="63">
        <f t="shared" si="99"/>
        <v>3.9496749916452245E-3</v>
      </c>
      <c r="DZ122" s="63">
        <f t="shared" si="99"/>
        <v>3.9496749916452245E-3</v>
      </c>
      <c r="EA122" s="63">
        <f t="shared" si="99"/>
        <v>3.9496749916452245E-3</v>
      </c>
      <c r="EB122" s="63">
        <f t="shared" si="99"/>
        <v>3.9496749916452245E-3</v>
      </c>
      <c r="EC122" s="63">
        <f t="shared" ref="EC122:GJ122" si="100" xml:space="preserve"> EC$248</f>
        <v>3.9496749916452245E-3</v>
      </c>
      <c r="ED122" s="63">
        <f t="shared" si="100"/>
        <v>3.9496749916452245E-3</v>
      </c>
      <c r="EE122" s="63">
        <f t="shared" si="100"/>
        <v>3.9496749916452245E-3</v>
      </c>
      <c r="EF122" s="63">
        <f t="shared" si="100"/>
        <v>3.9496749916452245E-3</v>
      </c>
      <c r="EG122" s="63">
        <f t="shared" si="100"/>
        <v>3.9496749916452245E-3</v>
      </c>
      <c r="EH122" s="63">
        <f t="shared" si="100"/>
        <v>3.9496749916452245E-3</v>
      </c>
      <c r="EI122" s="63">
        <f t="shared" si="100"/>
        <v>3.9496749916452245E-3</v>
      </c>
      <c r="EJ122" s="63">
        <f t="shared" si="100"/>
        <v>3.9496749916452245E-3</v>
      </c>
      <c r="EK122" s="63">
        <f t="shared" si="100"/>
        <v>3.9496749916452245E-3</v>
      </c>
      <c r="EL122" s="63">
        <f t="shared" si="100"/>
        <v>3.9496749916452245E-3</v>
      </c>
      <c r="EM122" s="63">
        <f t="shared" si="100"/>
        <v>3.9496749916452245E-3</v>
      </c>
      <c r="EN122" s="63">
        <f t="shared" si="100"/>
        <v>3.9496749916452245E-3</v>
      </c>
      <c r="EO122" s="63">
        <f t="shared" si="100"/>
        <v>3.9496749916452245E-3</v>
      </c>
      <c r="EP122" s="63">
        <f t="shared" si="100"/>
        <v>3.9496749916452245E-3</v>
      </c>
      <c r="EQ122" s="63">
        <f t="shared" si="100"/>
        <v>3.9496749916452245E-3</v>
      </c>
      <c r="ER122" s="63">
        <f t="shared" si="100"/>
        <v>3.9496749916452245E-3</v>
      </c>
      <c r="ES122" s="63">
        <f t="shared" si="100"/>
        <v>3.9496749916452245E-3</v>
      </c>
      <c r="ET122" s="63">
        <f t="shared" si="100"/>
        <v>3.9496749916452245E-3</v>
      </c>
      <c r="EU122" s="63">
        <f t="shared" si="100"/>
        <v>3.9496749916452245E-3</v>
      </c>
      <c r="EV122" s="63">
        <f t="shared" si="100"/>
        <v>3.9496749916452245E-3</v>
      </c>
      <c r="EW122" s="63">
        <f t="shared" si="100"/>
        <v>3.9496749916452245E-3</v>
      </c>
      <c r="EX122" s="63">
        <f t="shared" si="100"/>
        <v>3.9496749916452245E-3</v>
      </c>
      <c r="EY122" s="63">
        <f t="shared" si="100"/>
        <v>3.9496749916452245E-3</v>
      </c>
      <c r="EZ122" s="63">
        <f t="shared" si="100"/>
        <v>3.9496749916452245E-3</v>
      </c>
      <c r="FA122" s="63">
        <f t="shared" si="100"/>
        <v>3.9496749916452245E-3</v>
      </c>
      <c r="FB122" s="63">
        <f t="shared" si="100"/>
        <v>3.9496749916452245E-3</v>
      </c>
      <c r="FC122" s="63">
        <f t="shared" si="100"/>
        <v>3.9496749916452245E-3</v>
      </c>
      <c r="FD122" s="63">
        <f t="shared" si="100"/>
        <v>3.9496749916452245E-3</v>
      </c>
      <c r="FE122" s="63">
        <f t="shared" si="100"/>
        <v>3.9496749916452245E-3</v>
      </c>
      <c r="FF122" s="63">
        <f t="shared" si="100"/>
        <v>3.9496749916452245E-3</v>
      </c>
      <c r="FG122" s="63">
        <f t="shared" si="100"/>
        <v>3.9496749916452245E-3</v>
      </c>
      <c r="FH122" s="63">
        <f t="shared" si="100"/>
        <v>3.9496749916452245E-3</v>
      </c>
      <c r="FI122" s="63">
        <f t="shared" si="100"/>
        <v>3.9496749916452245E-3</v>
      </c>
      <c r="FJ122" s="63">
        <f t="shared" si="100"/>
        <v>3.9496749916452245E-3</v>
      </c>
      <c r="FK122" s="63">
        <f t="shared" si="100"/>
        <v>3.9496749916452245E-3</v>
      </c>
      <c r="FL122" s="63">
        <f t="shared" si="100"/>
        <v>3.9496749916452245E-3</v>
      </c>
      <c r="FM122" s="63">
        <f t="shared" si="100"/>
        <v>3.9496749916452245E-3</v>
      </c>
      <c r="FN122" s="63">
        <f t="shared" si="100"/>
        <v>3.9496749916452245E-3</v>
      </c>
      <c r="FO122" s="63">
        <f t="shared" si="100"/>
        <v>3.9496749916452245E-3</v>
      </c>
      <c r="FP122" s="63">
        <f t="shared" si="100"/>
        <v>3.9496749916452245E-3</v>
      </c>
      <c r="FQ122" s="63">
        <f t="shared" si="100"/>
        <v>3.9496749916452245E-3</v>
      </c>
      <c r="FR122" s="63">
        <f t="shared" si="100"/>
        <v>3.9496749916452245E-3</v>
      </c>
      <c r="FS122" s="63">
        <f t="shared" si="100"/>
        <v>3.9496749916452245E-3</v>
      </c>
      <c r="FT122" s="63">
        <f t="shared" si="100"/>
        <v>3.9496749916452245E-3</v>
      </c>
      <c r="FU122" s="63">
        <f t="shared" si="100"/>
        <v>3.9496749916452245E-3</v>
      </c>
      <c r="FV122" s="63">
        <f t="shared" si="100"/>
        <v>3.9496749916452245E-3</v>
      </c>
      <c r="FW122" s="63">
        <f t="shared" si="100"/>
        <v>3.9496749916452245E-3</v>
      </c>
      <c r="FX122" s="63">
        <f t="shared" si="100"/>
        <v>3.9496749916452245E-3</v>
      </c>
      <c r="FY122" s="63">
        <f t="shared" si="100"/>
        <v>3.9496749916452245E-3</v>
      </c>
      <c r="FZ122" s="63">
        <f t="shared" si="100"/>
        <v>3.9496749916452245E-3</v>
      </c>
      <c r="GA122" s="63">
        <f t="shared" si="100"/>
        <v>3.9496749916452245E-3</v>
      </c>
      <c r="GB122" s="63">
        <f t="shared" si="100"/>
        <v>3.9496749916452245E-3</v>
      </c>
      <c r="GC122" s="63">
        <f t="shared" si="100"/>
        <v>3.9496749916452245E-3</v>
      </c>
      <c r="GD122" s="63">
        <f t="shared" si="100"/>
        <v>3.9496749916452245E-3</v>
      </c>
      <c r="GE122" s="63">
        <f t="shared" si="100"/>
        <v>3.9496749916452245E-3</v>
      </c>
      <c r="GF122" s="63">
        <f t="shared" si="100"/>
        <v>3.9496749916452245E-3</v>
      </c>
      <c r="GG122" s="63">
        <f t="shared" si="100"/>
        <v>3.9496749916452245E-3</v>
      </c>
      <c r="GH122" s="63">
        <f t="shared" si="100"/>
        <v>3.9496749916452245E-3</v>
      </c>
      <c r="GI122" s="63">
        <f t="shared" si="100"/>
        <v>3.9496749916452245E-3</v>
      </c>
      <c r="GJ122" s="63">
        <f t="shared" si="100"/>
        <v>3.9496749916452245E-3</v>
      </c>
    </row>
    <row r="123" spans="1:192" x14ac:dyDescent="0.25">
      <c r="D123" s="21"/>
      <c r="E123" s="32" t="str">
        <f t="shared" ref="E123:BP123" si="101" xml:space="preserve"> E$116</f>
        <v>Senior debt balance BEG</v>
      </c>
      <c r="F123" s="32">
        <f t="shared" si="101"/>
        <v>0</v>
      </c>
      <c r="G123" s="32" t="str">
        <f t="shared" si="101"/>
        <v>$ 000s</v>
      </c>
      <c r="H123" s="32">
        <f t="shared" si="101"/>
        <v>0</v>
      </c>
      <c r="I123" s="32">
        <f t="shared" si="101"/>
        <v>0</v>
      </c>
      <c r="J123" s="32">
        <f t="shared" si="101"/>
        <v>0</v>
      </c>
      <c r="K123" s="32">
        <f t="shared" si="101"/>
        <v>0</v>
      </c>
      <c r="L123" s="32">
        <f t="shared" si="101"/>
        <v>0</v>
      </c>
      <c r="M123" s="32">
        <f t="shared" si="101"/>
        <v>0</v>
      </c>
      <c r="N123" s="32">
        <f t="shared" si="101"/>
        <v>0</v>
      </c>
      <c r="O123" s="32">
        <f t="shared" si="101"/>
        <v>0</v>
      </c>
      <c r="P123" s="32">
        <f t="shared" si="101"/>
        <v>0</v>
      </c>
      <c r="Q123" s="32">
        <f t="shared" si="101"/>
        <v>0</v>
      </c>
      <c r="R123" s="32">
        <f t="shared" si="101"/>
        <v>0</v>
      </c>
      <c r="S123" s="32">
        <f t="shared" si="101"/>
        <v>54222.289169329561</v>
      </c>
      <c r="T123" s="32">
        <f t="shared" si="101"/>
        <v>53597.030992797409</v>
      </c>
      <c r="U123" s="32">
        <f t="shared" si="101"/>
        <v>52814.846994097985</v>
      </c>
      <c r="V123" s="32">
        <f t="shared" si="101"/>
        <v>51717.882651966494</v>
      </c>
      <c r="W123" s="32">
        <f t="shared" si="101"/>
        <v>50710.765057397126</v>
      </c>
      <c r="X123" s="32">
        <f t="shared" si="101"/>
        <v>50006.690206992083</v>
      </c>
      <c r="Y123" s="32">
        <f t="shared" si="101"/>
        <v>49200.715639116155</v>
      </c>
      <c r="Z123" s="32">
        <f t="shared" si="101"/>
        <v>48068.423446541332</v>
      </c>
      <c r="AA123" s="32">
        <f t="shared" si="101"/>
        <v>47024.783974991849</v>
      </c>
      <c r="AB123" s="32">
        <f t="shared" si="101"/>
        <v>46286.708356358547</v>
      </c>
      <c r="AC123" s="32">
        <f t="shared" si="101"/>
        <v>45430.992230818039</v>
      </c>
      <c r="AD123" s="32">
        <f t="shared" si="101"/>
        <v>44261.183169195647</v>
      </c>
      <c r="AE123" s="32">
        <f t="shared" si="101"/>
        <v>43178.846279795245</v>
      </c>
      <c r="AF123" s="32">
        <f t="shared" si="101"/>
        <v>42401.173426855938</v>
      </c>
      <c r="AG123" s="32">
        <f t="shared" si="101"/>
        <v>41505.360313320198</v>
      </c>
      <c r="AH123" s="32">
        <f t="shared" si="101"/>
        <v>40295.59725267972</v>
      </c>
      <c r="AI123" s="32">
        <f t="shared" si="101"/>
        <v>39172.092802963052</v>
      </c>
      <c r="AJ123" s="32">
        <f t="shared" si="101"/>
        <v>38352.354984905673</v>
      </c>
      <c r="AK123" s="32">
        <f t="shared" si="101"/>
        <v>37413.86153436407</v>
      </c>
      <c r="AL123" s="32">
        <f t="shared" si="101"/>
        <v>36161.570189480379</v>
      </c>
      <c r="AM123" s="32">
        <f t="shared" si="101"/>
        <v>34994.272316441013</v>
      </c>
      <c r="AN123" s="32">
        <f t="shared" si="101"/>
        <v>34124.318899600155</v>
      </c>
      <c r="AO123" s="32">
        <f t="shared" si="101"/>
        <v>33152.223410142738</v>
      </c>
      <c r="AP123" s="32">
        <f t="shared" si="101"/>
        <v>31854.91611776223</v>
      </c>
      <c r="AQ123" s="32">
        <f t="shared" si="101"/>
        <v>30641.266808191867</v>
      </c>
      <c r="AR123" s="32">
        <f t="shared" si="101"/>
        <v>29729.76042835533</v>
      </c>
      <c r="AS123" s="32">
        <f t="shared" si="101"/>
        <v>28698.183509063165</v>
      </c>
      <c r="AT123" s="32">
        <f t="shared" si="101"/>
        <v>27352.86880563623</v>
      </c>
      <c r="AU123" s="32">
        <f t="shared" si="101"/>
        <v>26089.875326604513</v>
      </c>
      <c r="AV123" s="32">
        <f t="shared" si="101"/>
        <v>25128.242374110487</v>
      </c>
      <c r="AW123" s="32">
        <f t="shared" si="101"/>
        <v>24045.74811581555</v>
      </c>
      <c r="AX123" s="32">
        <f t="shared" si="101"/>
        <v>22649.377866156559</v>
      </c>
      <c r="AY123" s="32">
        <f t="shared" si="101"/>
        <v>21333.932347009166</v>
      </c>
      <c r="AZ123" s="32">
        <f t="shared" si="101"/>
        <v>20319.134892041679</v>
      </c>
      <c r="BA123" s="32">
        <f t="shared" si="101"/>
        <v>19182.603088540181</v>
      </c>
      <c r="BB123" s="32">
        <f t="shared" si="101"/>
        <v>17731.935317339827</v>
      </c>
      <c r="BC123" s="32">
        <f t="shared" si="101"/>
        <v>16360.708419539009</v>
      </c>
      <c r="BD123" s="32">
        <f t="shared" si="101"/>
        <v>15281.004648787661</v>
      </c>
      <c r="BE123" s="32">
        <f t="shared" si="101"/>
        <v>14098.131353696097</v>
      </c>
      <c r="BF123" s="32">
        <f t="shared" si="101"/>
        <v>12589.736539550315</v>
      </c>
      <c r="BG123" s="32">
        <f t="shared" si="101"/>
        <v>11159.266738333899</v>
      </c>
      <c r="BH123" s="32">
        <f t="shared" si="101"/>
        <v>10028.087043670554</v>
      </c>
      <c r="BI123" s="32">
        <f t="shared" si="101"/>
        <v>8773.1788379779591</v>
      </c>
      <c r="BJ123" s="32">
        <f t="shared" si="101"/>
        <v>7203.3913516438834</v>
      </c>
      <c r="BK123" s="32">
        <f t="shared" si="101"/>
        <v>5709.9639435363306</v>
      </c>
      <c r="BL123" s="32">
        <f t="shared" si="101"/>
        <v>4515.1792062182058</v>
      </c>
      <c r="BM123" s="32">
        <f t="shared" si="101"/>
        <v>3195.4952035095421</v>
      </c>
      <c r="BN123" s="32">
        <f t="shared" si="101"/>
        <v>1560.3884996890372</v>
      </c>
      <c r="BO123" s="32">
        <f t="shared" si="101"/>
        <v>5.1943149701401126E-3</v>
      </c>
      <c r="BP123" s="32">
        <f t="shared" si="101"/>
        <v>5.1943149701401126E-3</v>
      </c>
      <c r="BQ123" s="32">
        <f t="shared" ref="BQ123:EB123" si="102" xml:space="preserve"> BQ$116</f>
        <v>5.1943149701401126E-3</v>
      </c>
      <c r="BR123" s="32">
        <f t="shared" si="102"/>
        <v>5.1943149701401126E-3</v>
      </c>
      <c r="BS123" s="32">
        <f t="shared" si="102"/>
        <v>5.1943149701401126E-3</v>
      </c>
      <c r="BT123" s="32">
        <f t="shared" si="102"/>
        <v>5.1943149701401126E-3</v>
      </c>
      <c r="BU123" s="32">
        <f t="shared" si="102"/>
        <v>5.1943149701401126E-3</v>
      </c>
      <c r="BV123" s="32">
        <f t="shared" si="102"/>
        <v>5.1943149701401126E-3</v>
      </c>
      <c r="BW123" s="32">
        <f t="shared" si="102"/>
        <v>5.1943149701401126E-3</v>
      </c>
      <c r="BX123" s="32">
        <f t="shared" si="102"/>
        <v>5.1943149701401126E-3</v>
      </c>
      <c r="BY123" s="32">
        <f t="shared" si="102"/>
        <v>5.1943149701401126E-3</v>
      </c>
      <c r="BZ123" s="32">
        <f t="shared" si="102"/>
        <v>5.1943149701401126E-3</v>
      </c>
      <c r="CA123" s="32">
        <f t="shared" si="102"/>
        <v>5.1943149701401126E-3</v>
      </c>
      <c r="CB123" s="32">
        <f t="shared" si="102"/>
        <v>5.1943149701401126E-3</v>
      </c>
      <c r="CC123" s="32">
        <f t="shared" si="102"/>
        <v>5.1943149701401126E-3</v>
      </c>
      <c r="CD123" s="32">
        <f t="shared" si="102"/>
        <v>5.1943149701401126E-3</v>
      </c>
      <c r="CE123" s="32">
        <f t="shared" si="102"/>
        <v>5.1943149701401126E-3</v>
      </c>
      <c r="CF123" s="32">
        <f t="shared" si="102"/>
        <v>5.1943149701401126E-3</v>
      </c>
      <c r="CG123" s="32">
        <f t="shared" si="102"/>
        <v>5.1943149701401126E-3</v>
      </c>
      <c r="CH123" s="32">
        <f t="shared" si="102"/>
        <v>5.1943149701401126E-3</v>
      </c>
      <c r="CI123" s="32">
        <f t="shared" si="102"/>
        <v>5.1943149701401126E-3</v>
      </c>
      <c r="CJ123" s="32">
        <f t="shared" si="102"/>
        <v>5.1943149701401126E-3</v>
      </c>
      <c r="CK123" s="32">
        <f t="shared" si="102"/>
        <v>5.1943149701401126E-3</v>
      </c>
      <c r="CL123" s="32">
        <f t="shared" si="102"/>
        <v>5.1943149701401126E-3</v>
      </c>
      <c r="CM123" s="32">
        <f t="shared" si="102"/>
        <v>5.1943149701401126E-3</v>
      </c>
      <c r="CN123" s="32">
        <f t="shared" si="102"/>
        <v>5.1943149701401126E-3</v>
      </c>
      <c r="CO123" s="32">
        <f t="shared" si="102"/>
        <v>5.1943149701401126E-3</v>
      </c>
      <c r="CP123" s="32">
        <f t="shared" si="102"/>
        <v>5.1943149701401126E-3</v>
      </c>
      <c r="CQ123" s="32">
        <f t="shared" si="102"/>
        <v>5.1943149701401126E-3</v>
      </c>
      <c r="CR123" s="32">
        <f t="shared" si="102"/>
        <v>5.1943149701401126E-3</v>
      </c>
      <c r="CS123" s="32">
        <f t="shared" si="102"/>
        <v>5.1943149701401126E-3</v>
      </c>
      <c r="CT123" s="32">
        <f t="shared" si="102"/>
        <v>5.1943149701401126E-3</v>
      </c>
      <c r="CU123" s="32">
        <f t="shared" si="102"/>
        <v>5.1943149701401126E-3</v>
      </c>
      <c r="CV123" s="32">
        <f t="shared" si="102"/>
        <v>5.1943149701401126E-3</v>
      </c>
      <c r="CW123" s="32">
        <f t="shared" si="102"/>
        <v>5.1943149701401126E-3</v>
      </c>
      <c r="CX123" s="32">
        <f t="shared" si="102"/>
        <v>5.1943149701401126E-3</v>
      </c>
      <c r="CY123" s="32">
        <f t="shared" si="102"/>
        <v>5.1943149701401126E-3</v>
      </c>
      <c r="CZ123" s="32">
        <f t="shared" si="102"/>
        <v>5.1943149701401126E-3</v>
      </c>
      <c r="DA123" s="32">
        <f t="shared" si="102"/>
        <v>5.1943149701401126E-3</v>
      </c>
      <c r="DB123" s="32">
        <f t="shared" si="102"/>
        <v>5.1943149701401126E-3</v>
      </c>
      <c r="DC123" s="32">
        <f t="shared" si="102"/>
        <v>5.1943149701401126E-3</v>
      </c>
      <c r="DD123" s="32">
        <f t="shared" si="102"/>
        <v>5.1943149701401126E-3</v>
      </c>
      <c r="DE123" s="32">
        <f t="shared" si="102"/>
        <v>5.1943149701401126E-3</v>
      </c>
      <c r="DF123" s="32">
        <f t="shared" si="102"/>
        <v>5.1943149701401126E-3</v>
      </c>
      <c r="DG123" s="32">
        <f t="shared" si="102"/>
        <v>5.1943149701401126E-3</v>
      </c>
      <c r="DH123" s="32">
        <f t="shared" si="102"/>
        <v>5.1943149701401126E-3</v>
      </c>
      <c r="DI123" s="32">
        <f t="shared" si="102"/>
        <v>5.1943149701401126E-3</v>
      </c>
      <c r="DJ123" s="32">
        <f t="shared" si="102"/>
        <v>5.1943149701401126E-3</v>
      </c>
      <c r="DK123" s="32">
        <f t="shared" si="102"/>
        <v>5.1943149701401126E-3</v>
      </c>
      <c r="DL123" s="32">
        <f t="shared" si="102"/>
        <v>5.1943149701401126E-3</v>
      </c>
      <c r="DM123" s="32">
        <f t="shared" si="102"/>
        <v>5.1943149701401126E-3</v>
      </c>
      <c r="DN123" s="32">
        <f t="shared" si="102"/>
        <v>5.1943149701401126E-3</v>
      </c>
      <c r="DO123" s="32">
        <f t="shared" si="102"/>
        <v>5.1943149701401126E-3</v>
      </c>
      <c r="DP123" s="32">
        <f t="shared" si="102"/>
        <v>5.1943149701401126E-3</v>
      </c>
      <c r="DQ123" s="32">
        <f t="shared" si="102"/>
        <v>5.1943149701401126E-3</v>
      </c>
      <c r="DR123" s="32">
        <f t="shared" si="102"/>
        <v>5.1943149701401126E-3</v>
      </c>
      <c r="DS123" s="32">
        <f t="shared" si="102"/>
        <v>5.1943149701401126E-3</v>
      </c>
      <c r="DT123" s="32">
        <f t="shared" si="102"/>
        <v>5.1943149701401126E-3</v>
      </c>
      <c r="DU123" s="32">
        <f t="shared" si="102"/>
        <v>5.1943149701401126E-3</v>
      </c>
      <c r="DV123" s="32">
        <f t="shared" si="102"/>
        <v>5.1943149701401126E-3</v>
      </c>
      <c r="DW123" s="32">
        <f t="shared" si="102"/>
        <v>5.1943149701401126E-3</v>
      </c>
      <c r="DX123" s="32">
        <f t="shared" si="102"/>
        <v>5.1943149701401126E-3</v>
      </c>
      <c r="DY123" s="32">
        <f t="shared" si="102"/>
        <v>5.1943149701401126E-3</v>
      </c>
      <c r="DZ123" s="32">
        <f t="shared" si="102"/>
        <v>5.1943149701401126E-3</v>
      </c>
      <c r="EA123" s="32">
        <f t="shared" si="102"/>
        <v>5.1943149701401126E-3</v>
      </c>
      <c r="EB123" s="32">
        <f t="shared" si="102"/>
        <v>5.1943149701401126E-3</v>
      </c>
      <c r="EC123" s="32">
        <f t="shared" ref="EC123:GJ123" si="103" xml:space="preserve"> EC$116</f>
        <v>5.1943149701401126E-3</v>
      </c>
      <c r="ED123" s="32">
        <f t="shared" si="103"/>
        <v>5.1943149701401126E-3</v>
      </c>
      <c r="EE123" s="32">
        <f t="shared" si="103"/>
        <v>5.1943149701401126E-3</v>
      </c>
      <c r="EF123" s="32">
        <f t="shared" si="103"/>
        <v>5.1943149701401126E-3</v>
      </c>
      <c r="EG123" s="32">
        <f t="shared" si="103"/>
        <v>5.1943149701401126E-3</v>
      </c>
      <c r="EH123" s="32">
        <f t="shared" si="103"/>
        <v>5.1943149701401126E-3</v>
      </c>
      <c r="EI123" s="32">
        <f t="shared" si="103"/>
        <v>5.1943149701401126E-3</v>
      </c>
      <c r="EJ123" s="32">
        <f t="shared" si="103"/>
        <v>5.1943149701401126E-3</v>
      </c>
      <c r="EK123" s="32">
        <f t="shared" si="103"/>
        <v>5.1943149701401126E-3</v>
      </c>
      <c r="EL123" s="32">
        <f t="shared" si="103"/>
        <v>5.1943149701401126E-3</v>
      </c>
      <c r="EM123" s="32">
        <f t="shared" si="103"/>
        <v>5.1943149701401126E-3</v>
      </c>
      <c r="EN123" s="32">
        <f t="shared" si="103"/>
        <v>5.1943149701401126E-3</v>
      </c>
      <c r="EO123" s="32">
        <f t="shared" si="103"/>
        <v>5.1943149701401126E-3</v>
      </c>
      <c r="EP123" s="32">
        <f t="shared" si="103"/>
        <v>5.1943149701401126E-3</v>
      </c>
      <c r="EQ123" s="32">
        <f t="shared" si="103"/>
        <v>5.1943149701401126E-3</v>
      </c>
      <c r="ER123" s="32">
        <f t="shared" si="103"/>
        <v>5.1943149701401126E-3</v>
      </c>
      <c r="ES123" s="32">
        <f t="shared" si="103"/>
        <v>5.1943149701401126E-3</v>
      </c>
      <c r="ET123" s="32">
        <f t="shared" si="103"/>
        <v>5.1943149701401126E-3</v>
      </c>
      <c r="EU123" s="32">
        <f t="shared" si="103"/>
        <v>5.1943149701401126E-3</v>
      </c>
      <c r="EV123" s="32">
        <f t="shared" si="103"/>
        <v>5.1943149701401126E-3</v>
      </c>
      <c r="EW123" s="32">
        <f t="shared" si="103"/>
        <v>5.1943149701401126E-3</v>
      </c>
      <c r="EX123" s="32">
        <f t="shared" si="103"/>
        <v>5.1943149701401126E-3</v>
      </c>
      <c r="EY123" s="32">
        <f t="shared" si="103"/>
        <v>5.1943149701401126E-3</v>
      </c>
      <c r="EZ123" s="32">
        <f t="shared" si="103"/>
        <v>5.1943149701401126E-3</v>
      </c>
      <c r="FA123" s="32">
        <f t="shared" si="103"/>
        <v>5.1943149701401126E-3</v>
      </c>
      <c r="FB123" s="32">
        <f t="shared" si="103"/>
        <v>5.1943149701401126E-3</v>
      </c>
      <c r="FC123" s="32">
        <f t="shared" si="103"/>
        <v>5.1943149701401126E-3</v>
      </c>
      <c r="FD123" s="32">
        <f t="shared" si="103"/>
        <v>5.1943149701401126E-3</v>
      </c>
      <c r="FE123" s="32">
        <f t="shared" si="103"/>
        <v>5.1943149701401126E-3</v>
      </c>
      <c r="FF123" s="32">
        <f t="shared" si="103"/>
        <v>5.1943149701401126E-3</v>
      </c>
      <c r="FG123" s="32">
        <f t="shared" si="103"/>
        <v>5.1943149701401126E-3</v>
      </c>
      <c r="FH123" s="32">
        <f t="shared" si="103"/>
        <v>5.1943149701401126E-3</v>
      </c>
      <c r="FI123" s="32">
        <f t="shared" si="103"/>
        <v>5.1943149701401126E-3</v>
      </c>
      <c r="FJ123" s="32">
        <f t="shared" si="103"/>
        <v>5.1943149701401126E-3</v>
      </c>
      <c r="FK123" s="32">
        <f t="shared" si="103"/>
        <v>5.1943149701401126E-3</v>
      </c>
      <c r="FL123" s="32">
        <f t="shared" si="103"/>
        <v>5.1943149701401126E-3</v>
      </c>
      <c r="FM123" s="32">
        <f t="shared" si="103"/>
        <v>5.1943149701401126E-3</v>
      </c>
      <c r="FN123" s="32">
        <f t="shared" si="103"/>
        <v>5.1943149701401126E-3</v>
      </c>
      <c r="FO123" s="32">
        <f t="shared" si="103"/>
        <v>5.1943149701401126E-3</v>
      </c>
      <c r="FP123" s="32">
        <f t="shared" si="103"/>
        <v>5.1943149701401126E-3</v>
      </c>
      <c r="FQ123" s="32">
        <f t="shared" si="103"/>
        <v>5.1943149701401126E-3</v>
      </c>
      <c r="FR123" s="32">
        <f t="shared" si="103"/>
        <v>5.1943149701401126E-3</v>
      </c>
      <c r="FS123" s="32">
        <f t="shared" si="103"/>
        <v>5.1943149701401126E-3</v>
      </c>
      <c r="FT123" s="32">
        <f t="shared" si="103"/>
        <v>5.1943149701401126E-3</v>
      </c>
      <c r="FU123" s="32">
        <f t="shared" si="103"/>
        <v>5.1943149701401126E-3</v>
      </c>
      <c r="FV123" s="32">
        <f t="shared" si="103"/>
        <v>5.1943149701401126E-3</v>
      </c>
      <c r="FW123" s="32">
        <f t="shared" si="103"/>
        <v>5.1943149701401126E-3</v>
      </c>
      <c r="FX123" s="32">
        <f t="shared" si="103"/>
        <v>5.1943149701401126E-3</v>
      </c>
      <c r="FY123" s="32">
        <f t="shared" si="103"/>
        <v>5.1943149701401126E-3</v>
      </c>
      <c r="FZ123" s="32">
        <f t="shared" si="103"/>
        <v>5.1943149701401126E-3</v>
      </c>
      <c r="GA123" s="32">
        <f t="shared" si="103"/>
        <v>5.1943149701401126E-3</v>
      </c>
      <c r="GB123" s="32">
        <f t="shared" si="103"/>
        <v>5.1943149701401126E-3</v>
      </c>
      <c r="GC123" s="32">
        <f t="shared" si="103"/>
        <v>5.1943149701401126E-3</v>
      </c>
      <c r="GD123" s="32">
        <f t="shared" si="103"/>
        <v>5.1943149701401126E-3</v>
      </c>
      <c r="GE123" s="32">
        <f t="shared" si="103"/>
        <v>5.1943149701401126E-3</v>
      </c>
      <c r="GF123" s="32">
        <f t="shared" si="103"/>
        <v>5.1943149701401126E-3</v>
      </c>
      <c r="GG123" s="32">
        <f t="shared" si="103"/>
        <v>5.1943149701401126E-3</v>
      </c>
      <c r="GH123" s="32">
        <f t="shared" si="103"/>
        <v>5.1943149701401126E-3</v>
      </c>
      <c r="GI123" s="32">
        <f t="shared" si="103"/>
        <v>5.1943149701401126E-3</v>
      </c>
      <c r="GJ123" s="32">
        <f t="shared" si="103"/>
        <v>5.1943149701401126E-3</v>
      </c>
    </row>
    <row r="124" spans="1:192" x14ac:dyDescent="0.25">
      <c r="D124" s="21"/>
      <c r="E124" s="737" t="s">
        <v>706</v>
      </c>
      <c r="F124" s="294"/>
      <c r="G124" s="737" t="s">
        <v>104</v>
      </c>
      <c r="H124" s="668"/>
      <c r="I124" s="668"/>
      <c r="J124" s="668">
        <f xml:space="preserve"> IF(J123 &gt; 0, J122 / J123, 0)</f>
        <v>0</v>
      </c>
      <c r="K124" s="668">
        <f t="shared" ref="K124:BV124" si="104" xml:space="preserve"> IF(K123 &gt; 0, K122 / K123, 0)</f>
        <v>0</v>
      </c>
      <c r="L124" s="668">
        <f t="shared" si="104"/>
        <v>0</v>
      </c>
      <c r="M124" s="668">
        <f t="shared" si="104"/>
        <v>0</v>
      </c>
      <c r="N124" s="668">
        <f t="shared" si="104"/>
        <v>0</v>
      </c>
      <c r="O124" s="668">
        <f t="shared" si="104"/>
        <v>0</v>
      </c>
      <c r="P124" s="668">
        <f t="shared" si="104"/>
        <v>0</v>
      </c>
      <c r="Q124" s="668">
        <f t="shared" si="104"/>
        <v>0</v>
      </c>
      <c r="R124" s="668">
        <f t="shared" si="104"/>
        <v>0</v>
      </c>
      <c r="S124" s="668">
        <f t="shared" si="104"/>
        <v>0.35</v>
      </c>
      <c r="T124" s="668">
        <f t="shared" si="104"/>
        <v>0.3519650023756673</v>
      </c>
      <c r="U124" s="668">
        <f t="shared" si="104"/>
        <v>0.35448868332943217</v>
      </c>
      <c r="V124" s="668">
        <f t="shared" si="104"/>
        <v>0.35815658791513993</v>
      </c>
      <c r="W124" s="668">
        <f t="shared" si="104"/>
        <v>0.3616637962585289</v>
      </c>
      <c r="X124" s="668">
        <f t="shared" si="104"/>
        <v>0.36419958365817273</v>
      </c>
      <c r="Y124" s="668">
        <f t="shared" si="104"/>
        <v>0.36719146309528428</v>
      </c>
      <c r="Z124" s="668">
        <f t="shared" si="104"/>
        <v>0.37156416121857966</v>
      </c>
      <c r="AA124" s="668">
        <f t="shared" si="104"/>
        <v>0.37578099119184027</v>
      </c>
      <c r="AB124" s="668">
        <f t="shared" si="104"/>
        <v>0.37887798283980245</v>
      </c>
      <c r="AC124" s="668">
        <f t="shared" si="104"/>
        <v>0.38259456277663867</v>
      </c>
      <c r="AD124" s="668">
        <f t="shared" si="104"/>
        <v>0.3879078344379473</v>
      </c>
      <c r="AE124" s="668">
        <f t="shared" si="104"/>
        <v>0.39308021759867512</v>
      </c>
      <c r="AF124" s="668">
        <f t="shared" si="104"/>
        <v>0.39695966895481166</v>
      </c>
      <c r="AG124" s="668">
        <f t="shared" si="104"/>
        <v>0.4016086484760647</v>
      </c>
      <c r="AH124" s="668">
        <f t="shared" si="104"/>
        <v>0.4082149868657442</v>
      </c>
      <c r="AI124" s="668">
        <f t="shared" si="104"/>
        <v>0.41471572551500147</v>
      </c>
      <c r="AJ124" s="668">
        <f t="shared" si="104"/>
        <v>0.4196991564256059</v>
      </c>
      <c r="AK124" s="668">
        <f t="shared" si="104"/>
        <v>0.42567265764229489</v>
      </c>
      <c r="AL124" s="668">
        <f t="shared" si="104"/>
        <v>0.43412637738229415</v>
      </c>
      <c r="AM124" s="668">
        <f t="shared" si="104"/>
        <v>0.44255117988215414</v>
      </c>
      <c r="AN124" s="668">
        <f t="shared" si="104"/>
        <v>0.44920478956779486</v>
      </c>
      <c r="AO124" s="668">
        <f t="shared" si="104"/>
        <v>0.4570527093843138</v>
      </c>
      <c r="AP124" s="668">
        <f t="shared" si="104"/>
        <v>0.46827227426999274</v>
      </c>
      <c r="AQ124" s="668">
        <f t="shared" si="104"/>
        <v>0.47962845543837002</v>
      </c>
      <c r="AR124" s="668">
        <f t="shared" si="104"/>
        <v>0.48876714380967029</v>
      </c>
      <c r="AS124" s="668">
        <f t="shared" si="104"/>
        <v>0.49980991516780499</v>
      </c>
      <c r="AT124" s="668">
        <f t="shared" si="104"/>
        <v>0.51546260139292421</v>
      </c>
      <c r="AU124" s="668">
        <f t="shared" si="104"/>
        <v>0.53162658880140845</v>
      </c>
      <c r="AV124" s="668">
        <f t="shared" si="104"/>
        <v>0.54502327862713984</v>
      </c>
      <c r="AW124" s="668">
        <f t="shared" si="104"/>
        <v>0.56138569639880853</v>
      </c>
      <c r="AX124" s="668">
        <f t="shared" si="104"/>
        <v>0.58480253691116901</v>
      </c>
      <c r="AY124" s="668">
        <f t="shared" si="104"/>
        <v>0.6096663628332768</v>
      </c>
      <c r="AZ124" s="668">
        <f t="shared" si="104"/>
        <v>0.6310472402605084</v>
      </c>
      <c r="BA124" s="668">
        <f t="shared" si="104"/>
        <v>0.6576784638116645</v>
      </c>
      <c r="BB124" s="668">
        <f t="shared" si="104"/>
        <v>0.69663017710203801</v>
      </c>
      <c r="BC124" s="668">
        <f t="shared" si="104"/>
        <v>0.73979931363801066</v>
      </c>
      <c r="BD124" s="668">
        <f t="shared" si="104"/>
        <v>0.77924258132386304</v>
      </c>
      <c r="BE124" s="668">
        <f t="shared" si="104"/>
        <v>0.82938982279806839</v>
      </c>
      <c r="BF124" s="668">
        <f t="shared" si="104"/>
        <v>0.90700722757964014</v>
      </c>
      <c r="BG124" s="668">
        <f t="shared" si="104"/>
        <v>0.99999988846579202</v>
      </c>
      <c r="BH124" s="668">
        <f t="shared" si="104"/>
        <v>0.9999998758846057</v>
      </c>
      <c r="BI124" s="668">
        <f t="shared" si="104"/>
        <v>0.99999985813124292</v>
      </c>
      <c r="BJ124" s="668">
        <f t="shared" si="104"/>
        <v>0.9999998272147218</v>
      </c>
      <c r="BK124" s="668">
        <f t="shared" si="104"/>
        <v>0.99999978202314566</v>
      </c>
      <c r="BL124" s="668">
        <f t="shared" si="104"/>
        <v>0.99999972434317186</v>
      </c>
      <c r="BM124" s="668">
        <f t="shared" si="104"/>
        <v>0.99999961050169084</v>
      </c>
      <c r="BN124" s="668">
        <f t="shared" si="104"/>
        <v>0.99999920235250472</v>
      </c>
      <c r="BO124" s="668">
        <f t="shared" si="104"/>
        <v>0.76038419201573471</v>
      </c>
      <c r="BP124" s="668">
        <f t="shared" si="104"/>
        <v>0.76038419201573471</v>
      </c>
      <c r="BQ124" s="668">
        <f t="shared" si="104"/>
        <v>0.76038419201573471</v>
      </c>
      <c r="BR124" s="668">
        <f t="shared" si="104"/>
        <v>0.76038419201573471</v>
      </c>
      <c r="BS124" s="668">
        <f t="shared" si="104"/>
        <v>0.76038419201573471</v>
      </c>
      <c r="BT124" s="668">
        <f t="shared" si="104"/>
        <v>0.76038419201573471</v>
      </c>
      <c r="BU124" s="668">
        <f t="shared" si="104"/>
        <v>0.76038419201573471</v>
      </c>
      <c r="BV124" s="668">
        <f t="shared" si="104"/>
        <v>0.76038419201573471</v>
      </c>
      <c r="BW124" s="668">
        <f t="shared" ref="BW124:EH124" si="105" xml:space="preserve"> IF(BW123 &gt; 0, BW122 / BW123, 0)</f>
        <v>0.76038419201573471</v>
      </c>
      <c r="BX124" s="668">
        <f t="shared" si="105"/>
        <v>0.76038419201573471</v>
      </c>
      <c r="BY124" s="668">
        <f t="shared" si="105"/>
        <v>0.76038419201573471</v>
      </c>
      <c r="BZ124" s="668">
        <f t="shared" si="105"/>
        <v>0.76038419201573471</v>
      </c>
      <c r="CA124" s="668">
        <f t="shared" si="105"/>
        <v>0.76038419201573471</v>
      </c>
      <c r="CB124" s="668">
        <f t="shared" si="105"/>
        <v>0.76038419201573471</v>
      </c>
      <c r="CC124" s="668">
        <f t="shared" si="105"/>
        <v>0.76038419201573471</v>
      </c>
      <c r="CD124" s="668">
        <f t="shared" si="105"/>
        <v>0.76038419201573471</v>
      </c>
      <c r="CE124" s="668">
        <f t="shared" si="105"/>
        <v>0.76038419201573471</v>
      </c>
      <c r="CF124" s="668">
        <f t="shared" si="105"/>
        <v>0.76038419201573471</v>
      </c>
      <c r="CG124" s="668">
        <f t="shared" si="105"/>
        <v>0.76038419201573471</v>
      </c>
      <c r="CH124" s="668">
        <f t="shared" si="105"/>
        <v>0.76038419201573471</v>
      </c>
      <c r="CI124" s="668">
        <f t="shared" si="105"/>
        <v>0.76038419201573471</v>
      </c>
      <c r="CJ124" s="668">
        <f t="shared" si="105"/>
        <v>0.76038419201573471</v>
      </c>
      <c r="CK124" s="668">
        <f t="shared" si="105"/>
        <v>0.76038419201573471</v>
      </c>
      <c r="CL124" s="668">
        <f t="shared" si="105"/>
        <v>0.76038419201573471</v>
      </c>
      <c r="CM124" s="668">
        <f t="shared" si="105"/>
        <v>0.76038419201573471</v>
      </c>
      <c r="CN124" s="668">
        <f t="shared" si="105"/>
        <v>0.76038419201573471</v>
      </c>
      <c r="CO124" s="668">
        <f t="shared" si="105"/>
        <v>0.76038419201573471</v>
      </c>
      <c r="CP124" s="668">
        <f t="shared" si="105"/>
        <v>0.76038419201573471</v>
      </c>
      <c r="CQ124" s="668">
        <f t="shared" si="105"/>
        <v>0.76038419201573471</v>
      </c>
      <c r="CR124" s="668">
        <f t="shared" si="105"/>
        <v>0.76038419201573471</v>
      </c>
      <c r="CS124" s="668">
        <f t="shared" si="105"/>
        <v>0.76038419201573471</v>
      </c>
      <c r="CT124" s="668">
        <f t="shared" si="105"/>
        <v>0.76038419201573471</v>
      </c>
      <c r="CU124" s="668">
        <f t="shared" si="105"/>
        <v>0.76038419201573471</v>
      </c>
      <c r="CV124" s="668">
        <f t="shared" si="105"/>
        <v>0.76038419201573471</v>
      </c>
      <c r="CW124" s="668">
        <f t="shared" si="105"/>
        <v>0.76038419201573471</v>
      </c>
      <c r="CX124" s="668">
        <f t="shared" si="105"/>
        <v>0.76038419201573471</v>
      </c>
      <c r="CY124" s="668">
        <f t="shared" si="105"/>
        <v>0.76038419201573471</v>
      </c>
      <c r="CZ124" s="668">
        <f t="shared" si="105"/>
        <v>0.76038419201573471</v>
      </c>
      <c r="DA124" s="668">
        <f t="shared" si="105"/>
        <v>0.76038419201573471</v>
      </c>
      <c r="DB124" s="668">
        <f t="shared" si="105"/>
        <v>0.76038419201573471</v>
      </c>
      <c r="DC124" s="668">
        <f t="shared" si="105"/>
        <v>0.76038419201573471</v>
      </c>
      <c r="DD124" s="668">
        <f t="shared" si="105"/>
        <v>0.76038419201573471</v>
      </c>
      <c r="DE124" s="668">
        <f t="shared" si="105"/>
        <v>0.76038419201573471</v>
      </c>
      <c r="DF124" s="668">
        <f t="shared" si="105"/>
        <v>0.76038419201573471</v>
      </c>
      <c r="DG124" s="668">
        <f t="shared" si="105"/>
        <v>0.76038419201573471</v>
      </c>
      <c r="DH124" s="668">
        <f t="shared" si="105"/>
        <v>0.76038419201573471</v>
      </c>
      <c r="DI124" s="668">
        <f t="shared" si="105"/>
        <v>0.76038419201573471</v>
      </c>
      <c r="DJ124" s="668">
        <f t="shared" si="105"/>
        <v>0.76038419201573471</v>
      </c>
      <c r="DK124" s="668">
        <f t="shared" si="105"/>
        <v>0.76038419201573471</v>
      </c>
      <c r="DL124" s="668">
        <f t="shared" si="105"/>
        <v>0.76038419201573471</v>
      </c>
      <c r="DM124" s="668">
        <f t="shared" si="105"/>
        <v>0.76038419201573471</v>
      </c>
      <c r="DN124" s="668">
        <f t="shared" si="105"/>
        <v>0.76038419201573471</v>
      </c>
      <c r="DO124" s="668">
        <f t="shared" si="105"/>
        <v>0.76038419201573471</v>
      </c>
      <c r="DP124" s="668">
        <f t="shared" si="105"/>
        <v>0.76038419201573471</v>
      </c>
      <c r="DQ124" s="668">
        <f t="shared" si="105"/>
        <v>0.76038419201573471</v>
      </c>
      <c r="DR124" s="668">
        <f t="shared" si="105"/>
        <v>0.76038419201573471</v>
      </c>
      <c r="DS124" s="668">
        <f t="shared" si="105"/>
        <v>0.76038419201573471</v>
      </c>
      <c r="DT124" s="668">
        <f t="shared" si="105"/>
        <v>0.76038419201573471</v>
      </c>
      <c r="DU124" s="668">
        <f t="shared" si="105"/>
        <v>0.76038419201573471</v>
      </c>
      <c r="DV124" s="668">
        <f t="shared" si="105"/>
        <v>0.76038419201573471</v>
      </c>
      <c r="DW124" s="668">
        <f t="shared" si="105"/>
        <v>0.76038419201573471</v>
      </c>
      <c r="DX124" s="668">
        <f t="shared" si="105"/>
        <v>0.76038419201573471</v>
      </c>
      <c r="DY124" s="668">
        <f t="shared" si="105"/>
        <v>0.76038419201573471</v>
      </c>
      <c r="DZ124" s="668">
        <f t="shared" si="105"/>
        <v>0.76038419201573471</v>
      </c>
      <c r="EA124" s="668">
        <f t="shared" si="105"/>
        <v>0.76038419201573471</v>
      </c>
      <c r="EB124" s="668">
        <f t="shared" si="105"/>
        <v>0.76038419201573471</v>
      </c>
      <c r="EC124" s="668">
        <f t="shared" si="105"/>
        <v>0.76038419201573471</v>
      </c>
      <c r="ED124" s="668">
        <f t="shared" si="105"/>
        <v>0.76038419201573471</v>
      </c>
      <c r="EE124" s="668">
        <f t="shared" si="105"/>
        <v>0.76038419201573471</v>
      </c>
      <c r="EF124" s="668">
        <f t="shared" si="105"/>
        <v>0.76038419201573471</v>
      </c>
      <c r="EG124" s="668">
        <f t="shared" si="105"/>
        <v>0.76038419201573471</v>
      </c>
      <c r="EH124" s="668">
        <f t="shared" si="105"/>
        <v>0.76038419201573471</v>
      </c>
      <c r="EI124" s="668">
        <f t="shared" ref="EI124:GJ124" si="106" xml:space="preserve"> IF(EI123 &gt; 0, EI122 / EI123, 0)</f>
        <v>0.76038419201573471</v>
      </c>
      <c r="EJ124" s="668">
        <f t="shared" si="106"/>
        <v>0.76038419201573471</v>
      </c>
      <c r="EK124" s="668">
        <f t="shared" si="106"/>
        <v>0.76038419201573471</v>
      </c>
      <c r="EL124" s="668">
        <f t="shared" si="106"/>
        <v>0.76038419201573471</v>
      </c>
      <c r="EM124" s="668">
        <f t="shared" si="106"/>
        <v>0.76038419201573471</v>
      </c>
      <c r="EN124" s="668">
        <f t="shared" si="106"/>
        <v>0.76038419201573471</v>
      </c>
      <c r="EO124" s="668">
        <f t="shared" si="106"/>
        <v>0.76038419201573471</v>
      </c>
      <c r="EP124" s="668">
        <f t="shared" si="106"/>
        <v>0.76038419201573471</v>
      </c>
      <c r="EQ124" s="668">
        <f t="shared" si="106"/>
        <v>0.76038419201573471</v>
      </c>
      <c r="ER124" s="668">
        <f t="shared" si="106"/>
        <v>0.76038419201573471</v>
      </c>
      <c r="ES124" s="668">
        <f t="shared" si="106"/>
        <v>0.76038419201573471</v>
      </c>
      <c r="ET124" s="668">
        <f t="shared" si="106"/>
        <v>0.76038419201573471</v>
      </c>
      <c r="EU124" s="668">
        <f t="shared" si="106"/>
        <v>0.76038419201573471</v>
      </c>
      <c r="EV124" s="668">
        <f t="shared" si="106"/>
        <v>0.76038419201573471</v>
      </c>
      <c r="EW124" s="668">
        <f t="shared" si="106"/>
        <v>0.76038419201573471</v>
      </c>
      <c r="EX124" s="668">
        <f t="shared" si="106"/>
        <v>0.76038419201573471</v>
      </c>
      <c r="EY124" s="668">
        <f t="shared" si="106"/>
        <v>0.76038419201573471</v>
      </c>
      <c r="EZ124" s="668">
        <f t="shared" si="106"/>
        <v>0.76038419201573471</v>
      </c>
      <c r="FA124" s="668">
        <f t="shared" si="106"/>
        <v>0.76038419201573471</v>
      </c>
      <c r="FB124" s="668">
        <f t="shared" si="106"/>
        <v>0.76038419201573471</v>
      </c>
      <c r="FC124" s="668">
        <f t="shared" si="106"/>
        <v>0.76038419201573471</v>
      </c>
      <c r="FD124" s="668">
        <f t="shared" si="106"/>
        <v>0.76038419201573471</v>
      </c>
      <c r="FE124" s="668">
        <f t="shared" si="106"/>
        <v>0.76038419201573471</v>
      </c>
      <c r="FF124" s="668">
        <f t="shared" si="106"/>
        <v>0.76038419201573471</v>
      </c>
      <c r="FG124" s="668">
        <f t="shared" si="106"/>
        <v>0.76038419201573471</v>
      </c>
      <c r="FH124" s="668">
        <f t="shared" si="106"/>
        <v>0.76038419201573471</v>
      </c>
      <c r="FI124" s="668">
        <f t="shared" si="106"/>
        <v>0.76038419201573471</v>
      </c>
      <c r="FJ124" s="668">
        <f t="shared" si="106"/>
        <v>0.76038419201573471</v>
      </c>
      <c r="FK124" s="668">
        <f t="shared" si="106"/>
        <v>0.76038419201573471</v>
      </c>
      <c r="FL124" s="668">
        <f t="shared" si="106"/>
        <v>0.76038419201573471</v>
      </c>
      <c r="FM124" s="668">
        <f t="shared" si="106"/>
        <v>0.76038419201573471</v>
      </c>
      <c r="FN124" s="668">
        <f t="shared" si="106"/>
        <v>0.76038419201573471</v>
      </c>
      <c r="FO124" s="668">
        <f t="shared" si="106"/>
        <v>0.76038419201573471</v>
      </c>
      <c r="FP124" s="668">
        <f t="shared" si="106"/>
        <v>0.76038419201573471</v>
      </c>
      <c r="FQ124" s="668">
        <f t="shared" si="106"/>
        <v>0.76038419201573471</v>
      </c>
      <c r="FR124" s="668">
        <f t="shared" si="106"/>
        <v>0.76038419201573471</v>
      </c>
      <c r="FS124" s="668">
        <f t="shared" si="106"/>
        <v>0.76038419201573471</v>
      </c>
      <c r="FT124" s="668">
        <f t="shared" si="106"/>
        <v>0.76038419201573471</v>
      </c>
      <c r="FU124" s="668">
        <f t="shared" si="106"/>
        <v>0.76038419201573471</v>
      </c>
      <c r="FV124" s="668">
        <f t="shared" si="106"/>
        <v>0.76038419201573471</v>
      </c>
      <c r="FW124" s="668">
        <f t="shared" si="106"/>
        <v>0.76038419201573471</v>
      </c>
      <c r="FX124" s="668">
        <f t="shared" si="106"/>
        <v>0.76038419201573471</v>
      </c>
      <c r="FY124" s="668">
        <f t="shared" si="106"/>
        <v>0.76038419201573471</v>
      </c>
      <c r="FZ124" s="668">
        <f t="shared" si="106"/>
        <v>0.76038419201573471</v>
      </c>
      <c r="GA124" s="668">
        <f t="shared" si="106"/>
        <v>0.76038419201573471</v>
      </c>
      <c r="GB124" s="668">
        <f t="shared" si="106"/>
        <v>0.76038419201573471</v>
      </c>
      <c r="GC124" s="668">
        <f t="shared" si="106"/>
        <v>0.76038419201573471</v>
      </c>
      <c r="GD124" s="668">
        <f t="shared" si="106"/>
        <v>0.76038419201573471</v>
      </c>
      <c r="GE124" s="668">
        <f t="shared" si="106"/>
        <v>0.76038419201573471</v>
      </c>
      <c r="GF124" s="668">
        <f t="shared" si="106"/>
        <v>0.76038419201573471</v>
      </c>
      <c r="GG124" s="668">
        <f t="shared" si="106"/>
        <v>0.76038419201573471</v>
      </c>
      <c r="GH124" s="668">
        <f t="shared" si="106"/>
        <v>0.76038419201573471</v>
      </c>
      <c r="GI124" s="668">
        <f t="shared" si="106"/>
        <v>0.76038419201573471</v>
      </c>
      <c r="GJ124" s="668">
        <f t="shared" si="106"/>
        <v>0.76038419201573471</v>
      </c>
    </row>
    <row r="125" spans="1:192" x14ac:dyDescent="0.25">
      <c r="D125" s="21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32"/>
      <c r="BE125" s="32"/>
      <c r="BF125" s="32"/>
      <c r="BG125" s="32"/>
      <c r="BH125" s="32"/>
      <c r="BI125" s="32"/>
      <c r="BJ125" s="32"/>
      <c r="BK125" s="32"/>
      <c r="BL125" s="32"/>
      <c r="BM125" s="32"/>
      <c r="BN125" s="32"/>
      <c r="BO125" s="32"/>
      <c r="BP125" s="32"/>
      <c r="BQ125" s="32"/>
      <c r="BR125" s="32"/>
      <c r="BS125" s="32"/>
      <c r="BT125" s="32"/>
      <c r="BU125" s="32"/>
      <c r="BV125" s="32"/>
      <c r="BW125" s="32"/>
      <c r="BX125" s="32"/>
      <c r="BY125" s="32"/>
      <c r="BZ125" s="32"/>
      <c r="CA125" s="32"/>
      <c r="CB125" s="32"/>
      <c r="CC125" s="32"/>
      <c r="CD125" s="32"/>
      <c r="CE125" s="32"/>
      <c r="CF125" s="32"/>
      <c r="CG125" s="32"/>
      <c r="CH125" s="32"/>
      <c r="CI125" s="32"/>
      <c r="CJ125" s="32"/>
      <c r="CK125" s="32"/>
      <c r="CL125" s="32"/>
      <c r="CM125" s="32"/>
      <c r="CN125" s="32"/>
      <c r="CO125" s="32"/>
      <c r="CP125" s="32"/>
      <c r="CQ125" s="32"/>
      <c r="CR125" s="32"/>
      <c r="CS125" s="32"/>
      <c r="CT125" s="32"/>
      <c r="CU125" s="32"/>
      <c r="CV125" s="32"/>
      <c r="CW125" s="32"/>
      <c r="CX125" s="32"/>
      <c r="CY125" s="32"/>
      <c r="CZ125" s="32"/>
      <c r="DA125" s="32"/>
      <c r="DB125" s="32"/>
      <c r="DC125" s="32"/>
      <c r="DD125" s="32"/>
      <c r="DE125" s="32"/>
      <c r="DF125" s="32"/>
      <c r="DG125" s="32"/>
      <c r="DH125" s="32"/>
      <c r="DI125" s="32"/>
      <c r="DJ125" s="32"/>
      <c r="DK125" s="32"/>
      <c r="DL125" s="32"/>
      <c r="DM125" s="32"/>
      <c r="DN125" s="32"/>
      <c r="DO125" s="32"/>
      <c r="DP125" s="32"/>
      <c r="DQ125" s="32"/>
      <c r="DR125" s="32"/>
      <c r="DS125" s="32"/>
      <c r="DT125" s="32"/>
      <c r="DU125" s="32"/>
      <c r="DV125" s="32"/>
      <c r="DW125" s="32"/>
      <c r="DX125" s="32"/>
      <c r="DY125" s="32"/>
      <c r="DZ125" s="32"/>
      <c r="EA125" s="32"/>
      <c r="EB125" s="32"/>
      <c r="EC125" s="32"/>
      <c r="ED125" s="32"/>
      <c r="EE125" s="32"/>
      <c r="EF125" s="32"/>
      <c r="EG125" s="32"/>
      <c r="EH125" s="32"/>
      <c r="EI125" s="32"/>
      <c r="EJ125" s="32"/>
      <c r="EK125" s="32"/>
      <c r="EL125" s="32"/>
      <c r="EM125" s="32"/>
      <c r="EN125" s="32"/>
      <c r="EO125" s="32"/>
      <c r="EP125" s="32"/>
      <c r="EQ125" s="32"/>
      <c r="ER125" s="32"/>
      <c r="ES125" s="32"/>
      <c r="ET125" s="32"/>
      <c r="EU125" s="32"/>
      <c r="EV125" s="32"/>
      <c r="EW125" s="32"/>
      <c r="EX125" s="32"/>
      <c r="EY125" s="32"/>
      <c r="EZ125" s="32"/>
      <c r="FA125" s="32"/>
      <c r="FB125" s="32"/>
      <c r="FC125" s="32"/>
      <c r="FD125" s="32"/>
      <c r="FE125" s="32"/>
      <c r="FF125" s="32"/>
      <c r="FG125" s="32"/>
      <c r="FH125" s="32"/>
      <c r="FI125" s="32"/>
      <c r="FJ125" s="32"/>
      <c r="FK125" s="32"/>
      <c r="FL125" s="32"/>
      <c r="FM125" s="32"/>
      <c r="FN125" s="32"/>
      <c r="FO125" s="32"/>
      <c r="FP125" s="32"/>
      <c r="FQ125" s="32"/>
      <c r="FR125" s="32"/>
      <c r="FS125" s="32"/>
      <c r="FT125" s="32"/>
      <c r="FU125" s="32"/>
      <c r="FV125" s="32"/>
      <c r="FW125" s="32"/>
      <c r="FX125" s="32"/>
      <c r="FY125" s="32"/>
      <c r="FZ125" s="32"/>
      <c r="GA125" s="32"/>
      <c r="GB125" s="32"/>
      <c r="GC125" s="32"/>
      <c r="GD125" s="32"/>
      <c r="GE125" s="32"/>
      <c r="GF125" s="32"/>
      <c r="GG125" s="32"/>
      <c r="GH125" s="32"/>
      <c r="GI125" s="32"/>
      <c r="GJ125" s="32"/>
    </row>
    <row r="126" spans="1:192" s="294" customFormat="1" x14ac:dyDescent="0.25">
      <c r="A126" s="666"/>
      <c r="B126" s="666"/>
      <c r="C126" s="667"/>
      <c r="D126" s="667"/>
      <c r="E126" s="293" t="str">
        <f t="shared" ref="E126:G126" si="107" xml:space="preserve"> E$106</f>
        <v>T1 repayment % - all tranches active</v>
      </c>
      <c r="F126" s="293">
        <f t="shared" si="107"/>
        <v>0.81843968968736758</v>
      </c>
      <c r="G126" s="293" t="str">
        <f t="shared" si="107"/>
        <v>%</v>
      </c>
      <c r="H126" s="668"/>
      <c r="I126" s="668"/>
      <c r="J126" s="668"/>
      <c r="K126" s="668"/>
      <c r="L126" s="668"/>
      <c r="M126" s="668"/>
      <c r="N126" s="668"/>
      <c r="O126" s="668"/>
      <c r="P126" s="668"/>
      <c r="Q126" s="668"/>
      <c r="R126" s="668"/>
      <c r="S126" s="668"/>
      <c r="T126" s="668"/>
      <c r="U126" s="668"/>
      <c r="V126" s="668"/>
      <c r="W126" s="668"/>
      <c r="X126" s="668"/>
      <c r="Y126" s="668"/>
      <c r="Z126" s="668"/>
      <c r="AA126" s="668"/>
      <c r="AB126" s="668"/>
      <c r="AC126" s="668"/>
      <c r="AD126" s="668"/>
      <c r="AE126" s="668"/>
      <c r="AF126" s="668"/>
      <c r="AG126" s="668"/>
      <c r="AH126" s="668"/>
      <c r="AI126" s="668"/>
      <c r="AJ126" s="668"/>
      <c r="AK126" s="668"/>
      <c r="AL126" s="668"/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68"/>
      <c r="BT126" s="668"/>
      <c r="BU126" s="668"/>
      <c r="BV126" s="668"/>
      <c r="BW126" s="668"/>
      <c r="BX126" s="668"/>
      <c r="BY126" s="668"/>
      <c r="BZ126" s="668"/>
      <c r="CA126" s="668"/>
      <c r="CB126" s="668"/>
      <c r="CC126" s="668"/>
      <c r="CD126" s="668"/>
      <c r="CE126" s="668"/>
      <c r="CF126" s="668"/>
      <c r="CG126" s="668"/>
      <c r="CH126" s="668"/>
      <c r="CI126" s="668"/>
      <c r="CJ126" s="668"/>
      <c r="CK126" s="668"/>
      <c r="CL126" s="668"/>
      <c r="CM126" s="668"/>
      <c r="CN126" s="668"/>
      <c r="CO126" s="668"/>
      <c r="CP126" s="668"/>
      <c r="CQ126" s="668"/>
      <c r="CR126" s="668"/>
      <c r="CS126" s="668"/>
      <c r="CT126" s="668"/>
      <c r="CU126" s="668"/>
      <c r="CV126" s="668"/>
      <c r="CW126" s="668"/>
      <c r="CX126" s="668"/>
      <c r="CY126" s="668"/>
      <c r="CZ126" s="668"/>
      <c r="DA126" s="668"/>
      <c r="DB126" s="668"/>
      <c r="DC126" s="668"/>
      <c r="DD126" s="668"/>
      <c r="DE126" s="668"/>
      <c r="DF126" s="668"/>
      <c r="DG126" s="668"/>
      <c r="DH126" s="668"/>
      <c r="DI126" s="668"/>
      <c r="DJ126" s="668"/>
      <c r="DK126" s="668"/>
      <c r="DL126" s="668"/>
      <c r="DM126" s="668"/>
      <c r="DN126" s="668"/>
      <c r="DO126" s="668"/>
      <c r="DP126" s="668"/>
      <c r="DQ126" s="668"/>
      <c r="DR126" s="668"/>
      <c r="DS126" s="668"/>
      <c r="DT126" s="668"/>
      <c r="DU126" s="668"/>
      <c r="DV126" s="668"/>
      <c r="DW126" s="668"/>
      <c r="DX126" s="668"/>
      <c r="DY126" s="668"/>
      <c r="DZ126" s="668"/>
      <c r="EA126" s="668"/>
      <c r="EB126" s="668"/>
      <c r="EC126" s="668"/>
      <c r="ED126" s="668"/>
      <c r="EE126" s="668"/>
      <c r="EF126" s="668"/>
      <c r="EG126" s="668"/>
      <c r="EH126" s="668"/>
      <c r="EI126" s="668"/>
      <c r="EJ126" s="668"/>
      <c r="EK126" s="668"/>
      <c r="EL126" s="668"/>
      <c r="EM126" s="668"/>
      <c r="EN126" s="668"/>
      <c r="EO126" s="668"/>
      <c r="EP126" s="668"/>
      <c r="EQ126" s="668"/>
      <c r="ER126" s="668"/>
      <c r="ES126" s="668"/>
      <c r="ET126" s="668"/>
      <c r="EU126" s="668"/>
      <c r="EV126" s="668"/>
      <c r="EW126" s="668"/>
      <c r="EX126" s="668"/>
      <c r="EY126" s="668"/>
      <c r="EZ126" s="668"/>
      <c r="FA126" s="668"/>
      <c r="FB126" s="668"/>
      <c r="FC126" s="668"/>
      <c r="FD126" s="668"/>
      <c r="FE126" s="668"/>
      <c r="FF126" s="668"/>
      <c r="FG126" s="668"/>
      <c r="FH126" s="668"/>
      <c r="FI126" s="668"/>
      <c r="FJ126" s="668"/>
      <c r="FK126" s="668"/>
      <c r="FL126" s="668"/>
      <c r="FM126" s="668"/>
      <c r="FN126" s="668"/>
      <c r="FO126" s="668"/>
      <c r="FP126" s="668"/>
      <c r="FQ126" s="668"/>
      <c r="FR126" s="668"/>
      <c r="FS126" s="668"/>
      <c r="FT126" s="668"/>
      <c r="FU126" s="668"/>
      <c r="FV126" s="668"/>
      <c r="FW126" s="668"/>
      <c r="FX126" s="668"/>
      <c r="FY126" s="668"/>
      <c r="FZ126" s="668"/>
      <c r="GA126" s="668"/>
      <c r="GB126" s="668"/>
      <c r="GC126" s="668"/>
      <c r="GD126" s="668"/>
      <c r="GE126" s="668"/>
      <c r="GF126" s="668"/>
      <c r="GG126" s="668"/>
      <c r="GH126" s="668"/>
      <c r="GI126" s="668"/>
      <c r="GJ126" s="668"/>
    </row>
    <row r="127" spans="1:192" s="294" customFormat="1" x14ac:dyDescent="0.25">
      <c r="A127" s="666"/>
      <c r="B127" s="666"/>
      <c r="C127" s="667"/>
      <c r="D127" s="667"/>
      <c r="E127" s="293" t="str">
        <f t="shared" ref="E127:G127" si="108" xml:space="preserve"> E$112</f>
        <v>T2 repayment % - all tranches active</v>
      </c>
      <c r="F127" s="293">
        <f t="shared" si="108"/>
        <v>0.18156031031263242</v>
      </c>
      <c r="G127" s="293" t="str">
        <f t="shared" si="108"/>
        <v>%</v>
      </c>
      <c r="H127" s="668"/>
      <c r="I127" s="668"/>
      <c r="J127" s="668"/>
      <c r="K127" s="668"/>
      <c r="L127" s="668"/>
      <c r="M127" s="668"/>
      <c r="N127" s="668"/>
      <c r="O127" s="668"/>
      <c r="P127" s="668"/>
      <c r="Q127" s="668"/>
      <c r="R127" s="668"/>
      <c r="S127" s="668"/>
      <c r="T127" s="668"/>
      <c r="U127" s="668"/>
      <c r="V127" s="668"/>
      <c r="W127" s="668"/>
      <c r="X127" s="668"/>
      <c r="Y127" s="668"/>
      <c r="Z127" s="668"/>
      <c r="AA127" s="668"/>
      <c r="AB127" s="668"/>
      <c r="AC127" s="668"/>
      <c r="AD127" s="668"/>
      <c r="AE127" s="668"/>
      <c r="AF127" s="668"/>
      <c r="AG127" s="668"/>
      <c r="AH127" s="668"/>
      <c r="AI127" s="668"/>
      <c r="AJ127" s="668"/>
      <c r="AK127" s="668"/>
      <c r="AL127" s="668"/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68"/>
      <c r="BT127" s="668"/>
      <c r="BU127" s="668"/>
      <c r="BV127" s="668"/>
      <c r="BW127" s="668"/>
      <c r="BX127" s="668"/>
      <c r="BY127" s="668"/>
      <c r="BZ127" s="668"/>
      <c r="CA127" s="668"/>
      <c r="CB127" s="668"/>
      <c r="CC127" s="668"/>
      <c r="CD127" s="668"/>
      <c r="CE127" s="668"/>
      <c r="CF127" s="668"/>
      <c r="CG127" s="668"/>
      <c r="CH127" s="668"/>
      <c r="CI127" s="668"/>
      <c r="CJ127" s="668"/>
      <c r="CK127" s="668"/>
      <c r="CL127" s="668"/>
      <c r="CM127" s="668"/>
      <c r="CN127" s="668"/>
      <c r="CO127" s="668"/>
      <c r="CP127" s="668"/>
      <c r="CQ127" s="668"/>
      <c r="CR127" s="668"/>
      <c r="CS127" s="668"/>
      <c r="CT127" s="668"/>
      <c r="CU127" s="668"/>
      <c r="CV127" s="668"/>
      <c r="CW127" s="668"/>
      <c r="CX127" s="668"/>
      <c r="CY127" s="668"/>
      <c r="CZ127" s="668"/>
      <c r="DA127" s="668"/>
      <c r="DB127" s="668"/>
      <c r="DC127" s="668"/>
      <c r="DD127" s="668"/>
      <c r="DE127" s="668"/>
      <c r="DF127" s="668"/>
      <c r="DG127" s="668"/>
      <c r="DH127" s="668"/>
      <c r="DI127" s="668"/>
      <c r="DJ127" s="668"/>
      <c r="DK127" s="668"/>
      <c r="DL127" s="668"/>
      <c r="DM127" s="668"/>
      <c r="DN127" s="668"/>
      <c r="DO127" s="668"/>
      <c r="DP127" s="668"/>
      <c r="DQ127" s="668"/>
      <c r="DR127" s="668"/>
      <c r="DS127" s="668"/>
      <c r="DT127" s="668"/>
      <c r="DU127" s="668"/>
      <c r="DV127" s="668"/>
      <c r="DW127" s="668"/>
      <c r="DX127" s="668"/>
      <c r="DY127" s="668"/>
      <c r="DZ127" s="668"/>
      <c r="EA127" s="668"/>
      <c r="EB127" s="668"/>
      <c r="EC127" s="668"/>
      <c r="ED127" s="668"/>
      <c r="EE127" s="668"/>
      <c r="EF127" s="668"/>
      <c r="EG127" s="668"/>
      <c r="EH127" s="668"/>
      <c r="EI127" s="668"/>
      <c r="EJ127" s="668"/>
      <c r="EK127" s="668"/>
      <c r="EL127" s="668"/>
      <c r="EM127" s="668"/>
      <c r="EN127" s="668"/>
      <c r="EO127" s="668"/>
      <c r="EP127" s="668"/>
      <c r="EQ127" s="668"/>
      <c r="ER127" s="668"/>
      <c r="ES127" s="668"/>
      <c r="ET127" s="668"/>
      <c r="EU127" s="668"/>
      <c r="EV127" s="668"/>
      <c r="EW127" s="668"/>
      <c r="EX127" s="668"/>
      <c r="EY127" s="668"/>
      <c r="EZ127" s="668"/>
      <c r="FA127" s="668"/>
      <c r="FB127" s="668"/>
      <c r="FC127" s="668"/>
      <c r="FD127" s="668"/>
      <c r="FE127" s="668"/>
      <c r="FF127" s="668"/>
      <c r="FG127" s="668"/>
      <c r="FH127" s="668"/>
      <c r="FI127" s="668"/>
      <c r="FJ127" s="668"/>
      <c r="FK127" s="668"/>
      <c r="FL127" s="668"/>
      <c r="FM127" s="668"/>
      <c r="FN127" s="668"/>
      <c r="FO127" s="668"/>
      <c r="FP127" s="668"/>
      <c r="FQ127" s="668"/>
      <c r="FR127" s="668"/>
      <c r="FS127" s="668"/>
      <c r="FT127" s="668"/>
      <c r="FU127" s="668"/>
      <c r="FV127" s="668"/>
      <c r="FW127" s="668"/>
      <c r="FX127" s="668"/>
      <c r="FY127" s="668"/>
      <c r="FZ127" s="668"/>
      <c r="GA127" s="668"/>
      <c r="GB127" s="668"/>
      <c r="GC127" s="668"/>
      <c r="GD127" s="668"/>
      <c r="GE127" s="668"/>
      <c r="GF127" s="668"/>
      <c r="GG127" s="668"/>
      <c r="GH127" s="668"/>
      <c r="GI127" s="668"/>
      <c r="GJ127" s="668"/>
    </row>
    <row r="128" spans="1:192" s="294" customFormat="1" ht="4.5" customHeight="1" x14ac:dyDescent="0.25">
      <c r="A128" s="666"/>
      <c r="B128" s="666"/>
      <c r="C128" s="667"/>
      <c r="D128" s="667"/>
      <c r="E128" s="293"/>
      <c r="F128" s="293"/>
      <c r="G128" s="293"/>
      <c r="H128" s="668"/>
      <c r="I128" s="668"/>
      <c r="J128" s="668"/>
      <c r="K128" s="668"/>
      <c r="L128" s="668"/>
      <c r="M128" s="668"/>
      <c r="N128" s="668"/>
      <c r="O128" s="668"/>
      <c r="P128" s="668"/>
      <c r="Q128" s="668"/>
      <c r="R128" s="668"/>
      <c r="S128" s="668"/>
      <c r="T128" s="668"/>
      <c r="U128" s="668"/>
      <c r="V128" s="668"/>
      <c r="W128" s="668"/>
      <c r="X128" s="668"/>
      <c r="Y128" s="668"/>
      <c r="Z128" s="668"/>
      <c r="AA128" s="668"/>
      <c r="AB128" s="668"/>
      <c r="AC128" s="668"/>
      <c r="AD128" s="668"/>
      <c r="AE128" s="668"/>
      <c r="AF128" s="668"/>
      <c r="AG128" s="668"/>
      <c r="AH128" s="668"/>
      <c r="AI128" s="668"/>
      <c r="AJ128" s="668"/>
      <c r="AK128" s="668"/>
      <c r="AL128" s="668"/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68"/>
      <c r="BT128" s="668"/>
      <c r="BU128" s="668"/>
      <c r="BV128" s="668"/>
      <c r="BW128" s="668"/>
      <c r="BX128" s="668"/>
      <c r="BY128" s="668"/>
      <c r="BZ128" s="668"/>
      <c r="CA128" s="668"/>
      <c r="CB128" s="668"/>
      <c r="CC128" s="668"/>
      <c r="CD128" s="668"/>
      <c r="CE128" s="668"/>
      <c r="CF128" s="668"/>
      <c r="CG128" s="668"/>
      <c r="CH128" s="668"/>
      <c r="CI128" s="668"/>
      <c r="CJ128" s="668"/>
      <c r="CK128" s="668"/>
      <c r="CL128" s="668"/>
      <c r="CM128" s="668"/>
      <c r="CN128" s="668"/>
      <c r="CO128" s="668"/>
      <c r="CP128" s="668"/>
      <c r="CQ128" s="668"/>
      <c r="CR128" s="668"/>
      <c r="CS128" s="668"/>
      <c r="CT128" s="668"/>
      <c r="CU128" s="668"/>
      <c r="CV128" s="668"/>
      <c r="CW128" s="668"/>
      <c r="CX128" s="668"/>
      <c r="CY128" s="668"/>
      <c r="CZ128" s="668"/>
      <c r="DA128" s="668"/>
      <c r="DB128" s="668"/>
      <c r="DC128" s="668"/>
      <c r="DD128" s="668"/>
      <c r="DE128" s="668"/>
      <c r="DF128" s="668"/>
      <c r="DG128" s="668"/>
      <c r="DH128" s="668"/>
      <c r="DI128" s="668"/>
      <c r="DJ128" s="668"/>
      <c r="DK128" s="668"/>
      <c r="DL128" s="668"/>
      <c r="DM128" s="668"/>
      <c r="DN128" s="668"/>
      <c r="DO128" s="668"/>
      <c r="DP128" s="668"/>
      <c r="DQ128" s="668"/>
      <c r="DR128" s="668"/>
      <c r="DS128" s="668"/>
      <c r="DT128" s="668"/>
      <c r="DU128" s="668"/>
      <c r="DV128" s="668"/>
      <c r="DW128" s="668"/>
      <c r="DX128" s="668"/>
      <c r="DY128" s="668"/>
      <c r="DZ128" s="668"/>
      <c r="EA128" s="668"/>
      <c r="EB128" s="668"/>
      <c r="EC128" s="668"/>
      <c r="ED128" s="668"/>
      <c r="EE128" s="668"/>
      <c r="EF128" s="668"/>
      <c r="EG128" s="668"/>
      <c r="EH128" s="668"/>
      <c r="EI128" s="668"/>
      <c r="EJ128" s="668"/>
      <c r="EK128" s="668"/>
      <c r="EL128" s="668"/>
      <c r="EM128" s="668"/>
      <c r="EN128" s="668"/>
      <c r="EO128" s="668"/>
      <c r="EP128" s="668"/>
      <c r="EQ128" s="668"/>
      <c r="ER128" s="668"/>
      <c r="ES128" s="668"/>
      <c r="ET128" s="668"/>
      <c r="EU128" s="668"/>
      <c r="EV128" s="668"/>
      <c r="EW128" s="668"/>
      <c r="EX128" s="668"/>
      <c r="EY128" s="668"/>
      <c r="EZ128" s="668"/>
      <c r="FA128" s="668"/>
      <c r="FB128" s="668"/>
      <c r="FC128" s="668"/>
      <c r="FD128" s="668"/>
      <c r="FE128" s="668"/>
      <c r="FF128" s="668"/>
      <c r="FG128" s="668"/>
      <c r="FH128" s="668"/>
      <c r="FI128" s="668"/>
      <c r="FJ128" s="668"/>
      <c r="FK128" s="668"/>
      <c r="FL128" s="668"/>
      <c r="FM128" s="668"/>
      <c r="FN128" s="668"/>
      <c r="FO128" s="668"/>
      <c r="FP128" s="668"/>
      <c r="FQ128" s="668"/>
      <c r="FR128" s="668"/>
      <c r="FS128" s="668"/>
      <c r="FT128" s="668"/>
      <c r="FU128" s="668"/>
      <c r="FV128" s="668"/>
      <c r="FW128" s="668"/>
      <c r="FX128" s="668"/>
      <c r="FY128" s="668"/>
      <c r="FZ128" s="668"/>
      <c r="GA128" s="668"/>
      <c r="GB128" s="668"/>
      <c r="GC128" s="668"/>
      <c r="GD128" s="668"/>
      <c r="GE128" s="668"/>
      <c r="GF128" s="668"/>
      <c r="GG128" s="668"/>
      <c r="GH128" s="668"/>
      <c r="GI128" s="668"/>
      <c r="GJ128" s="668"/>
    </row>
    <row r="129" spans="1:192" s="294" customFormat="1" x14ac:dyDescent="0.25">
      <c r="A129" s="666"/>
      <c r="B129" s="666"/>
      <c r="C129" s="667"/>
      <c r="D129" s="667"/>
      <c r="E129" s="293" t="str">
        <f t="shared" ref="E129:AJ129" si="109" xml:space="preserve"> E$120</f>
        <v>Senior debt T1 balance % of total debt</v>
      </c>
      <c r="F129" s="293">
        <f t="shared" si="109"/>
        <v>0</v>
      </c>
      <c r="G129" s="293" t="str">
        <f t="shared" si="109"/>
        <v>%</v>
      </c>
      <c r="H129" s="293">
        <f t="shared" si="109"/>
        <v>0</v>
      </c>
      <c r="I129" s="293">
        <f t="shared" si="109"/>
        <v>0</v>
      </c>
      <c r="J129" s="293">
        <f t="shared" si="109"/>
        <v>0</v>
      </c>
      <c r="K129" s="293">
        <f t="shared" si="109"/>
        <v>0</v>
      </c>
      <c r="L129" s="293">
        <f t="shared" si="109"/>
        <v>0</v>
      </c>
      <c r="M129" s="293">
        <f t="shared" si="109"/>
        <v>0</v>
      </c>
      <c r="N129" s="293">
        <f t="shared" si="109"/>
        <v>0</v>
      </c>
      <c r="O129" s="293">
        <f t="shared" si="109"/>
        <v>0</v>
      </c>
      <c r="P129" s="293">
        <f t="shared" si="109"/>
        <v>0</v>
      </c>
      <c r="Q129" s="293">
        <f t="shared" si="109"/>
        <v>0</v>
      </c>
      <c r="R129" s="293">
        <f t="shared" si="109"/>
        <v>0</v>
      </c>
      <c r="S129" s="293">
        <f t="shared" si="109"/>
        <v>0.65</v>
      </c>
      <c r="T129" s="293">
        <f t="shared" si="109"/>
        <v>0.6480349976243327</v>
      </c>
      <c r="U129" s="293">
        <f t="shared" si="109"/>
        <v>0.64551131667056783</v>
      </c>
      <c r="V129" s="293">
        <f t="shared" si="109"/>
        <v>0.64184341208486007</v>
      </c>
      <c r="W129" s="293">
        <f t="shared" si="109"/>
        <v>0.63833620374147115</v>
      </c>
      <c r="X129" s="293">
        <f t="shared" si="109"/>
        <v>0.63580041634182727</v>
      </c>
      <c r="Y129" s="293">
        <f t="shared" si="109"/>
        <v>0.63280853690471572</v>
      </c>
      <c r="Z129" s="293">
        <f t="shared" si="109"/>
        <v>0.62843583878142029</v>
      </c>
      <c r="AA129" s="293">
        <f t="shared" si="109"/>
        <v>0.62421900880815961</v>
      </c>
      <c r="AB129" s="293">
        <f t="shared" si="109"/>
        <v>0.62112201716019755</v>
      </c>
      <c r="AC129" s="293">
        <f t="shared" si="109"/>
        <v>0.61740543722336139</v>
      </c>
      <c r="AD129" s="293">
        <f t="shared" si="109"/>
        <v>0.6120921655620527</v>
      </c>
      <c r="AE129" s="293">
        <f t="shared" si="109"/>
        <v>0.60691978240132483</v>
      </c>
      <c r="AF129" s="293">
        <f t="shared" si="109"/>
        <v>0.60304033104518828</v>
      </c>
      <c r="AG129" s="293">
        <f t="shared" si="109"/>
        <v>0.59839135152393541</v>
      </c>
      <c r="AH129" s="293">
        <f t="shared" si="109"/>
        <v>0.5917850131342558</v>
      </c>
      <c r="AI129" s="293">
        <f t="shared" si="109"/>
        <v>0.58528427448499853</v>
      </c>
      <c r="AJ129" s="293">
        <f t="shared" si="109"/>
        <v>0.58030084357439415</v>
      </c>
      <c r="AK129" s="293">
        <f t="shared" ref="AK129:BP129" si="110" xml:space="preserve"> AK$120</f>
        <v>0.574327342357705</v>
      </c>
      <c r="AL129" s="293">
        <f t="shared" si="110"/>
        <v>0.5658736226177058</v>
      </c>
      <c r="AM129" s="293">
        <f t="shared" si="110"/>
        <v>0.5574488201178458</v>
      </c>
      <c r="AN129" s="293">
        <f t="shared" si="110"/>
        <v>0.55079521043220503</v>
      </c>
      <c r="AO129" s="293">
        <f t="shared" si="110"/>
        <v>0.54294729061568614</v>
      </c>
      <c r="AP129" s="293">
        <f t="shared" si="110"/>
        <v>0.53172772573000715</v>
      </c>
      <c r="AQ129" s="293">
        <f t="shared" si="110"/>
        <v>0.52037154456162993</v>
      </c>
      <c r="AR129" s="293">
        <f t="shared" si="110"/>
        <v>0.51123285619032977</v>
      </c>
      <c r="AS129" s="293">
        <f t="shared" si="110"/>
        <v>0.50019008483219507</v>
      </c>
      <c r="AT129" s="293">
        <f t="shared" si="110"/>
        <v>0.48453739860707584</v>
      </c>
      <c r="AU129" s="293">
        <f t="shared" si="110"/>
        <v>0.46837341119859155</v>
      </c>
      <c r="AV129" s="293">
        <f t="shared" si="110"/>
        <v>0.45497672137286022</v>
      </c>
      <c r="AW129" s="293">
        <f t="shared" si="110"/>
        <v>0.43861430360119152</v>
      </c>
      <c r="AX129" s="293">
        <f t="shared" si="110"/>
        <v>0.4151974630888311</v>
      </c>
      <c r="AY129" s="293">
        <f t="shared" si="110"/>
        <v>0.39033363716672315</v>
      </c>
      <c r="AZ129" s="293">
        <f t="shared" si="110"/>
        <v>0.36895275973949154</v>
      </c>
      <c r="BA129" s="293">
        <f t="shared" si="110"/>
        <v>0.34232153618833544</v>
      </c>
      <c r="BB129" s="293">
        <f t="shared" si="110"/>
        <v>0.3033698228979621</v>
      </c>
      <c r="BC129" s="293">
        <f t="shared" si="110"/>
        <v>0.26020068636198929</v>
      </c>
      <c r="BD129" s="293">
        <f t="shared" si="110"/>
        <v>0.22075741867613694</v>
      </c>
      <c r="BE129" s="293">
        <f t="shared" si="110"/>
        <v>0.17061017720193167</v>
      </c>
      <c r="BF129" s="293">
        <f t="shared" si="110"/>
        <v>9.2992772420359804E-2</v>
      </c>
      <c r="BG129" s="293">
        <f t="shared" si="110"/>
        <v>1.1153420808728829E-7</v>
      </c>
      <c r="BH129" s="293">
        <f t="shared" si="110"/>
        <v>1.2411539439922092E-7</v>
      </c>
      <c r="BI129" s="293">
        <f t="shared" si="110"/>
        <v>1.4186875720656715E-7</v>
      </c>
      <c r="BJ129" s="293">
        <f t="shared" si="110"/>
        <v>1.7278527817468215E-7</v>
      </c>
      <c r="BK129" s="293">
        <f t="shared" si="110"/>
        <v>2.1797685428536171E-7</v>
      </c>
      <c r="BL129" s="293">
        <f t="shared" si="110"/>
        <v>2.756568281455578E-7</v>
      </c>
      <c r="BM129" s="293">
        <f t="shared" si="110"/>
        <v>3.8949830909710877E-7</v>
      </c>
      <c r="BN129" s="293">
        <f t="shared" si="110"/>
        <v>7.9764749531474168E-7</v>
      </c>
      <c r="BO129" s="293">
        <f t="shared" si="110"/>
        <v>0.23961580798426532</v>
      </c>
      <c r="BP129" s="293">
        <f t="shared" si="110"/>
        <v>0.23961580798426532</v>
      </c>
      <c r="BQ129" s="293">
        <f t="shared" ref="BQ129:CV129" si="111" xml:space="preserve"> BQ$120</f>
        <v>0.23961580798426532</v>
      </c>
      <c r="BR129" s="293">
        <f t="shared" si="111"/>
        <v>0.23961580798426532</v>
      </c>
      <c r="BS129" s="293">
        <f t="shared" si="111"/>
        <v>0.23961580798426532</v>
      </c>
      <c r="BT129" s="293">
        <f t="shared" si="111"/>
        <v>0.23961580798426532</v>
      </c>
      <c r="BU129" s="293">
        <f t="shared" si="111"/>
        <v>0.23961580798426532</v>
      </c>
      <c r="BV129" s="293">
        <f t="shared" si="111"/>
        <v>0.23961580798426532</v>
      </c>
      <c r="BW129" s="293">
        <f t="shared" si="111"/>
        <v>0.23961580798426532</v>
      </c>
      <c r="BX129" s="293">
        <f t="shared" si="111"/>
        <v>0.23961580798426532</v>
      </c>
      <c r="BY129" s="293">
        <f t="shared" si="111"/>
        <v>0.23961580798426532</v>
      </c>
      <c r="BZ129" s="293">
        <f t="shared" si="111"/>
        <v>0.23961580798426532</v>
      </c>
      <c r="CA129" s="293">
        <f t="shared" si="111"/>
        <v>0.23961580798426532</v>
      </c>
      <c r="CB129" s="293">
        <f t="shared" si="111"/>
        <v>0.23961580798426532</v>
      </c>
      <c r="CC129" s="293">
        <f t="shared" si="111"/>
        <v>0.23961580798426532</v>
      </c>
      <c r="CD129" s="293">
        <f t="shared" si="111"/>
        <v>0.23961580798426532</v>
      </c>
      <c r="CE129" s="293">
        <f t="shared" si="111"/>
        <v>0.23961580798426532</v>
      </c>
      <c r="CF129" s="293">
        <f t="shared" si="111"/>
        <v>0.23961580798426532</v>
      </c>
      <c r="CG129" s="293">
        <f t="shared" si="111"/>
        <v>0.23961580798426532</v>
      </c>
      <c r="CH129" s="293">
        <f t="shared" si="111"/>
        <v>0.23961580798426532</v>
      </c>
      <c r="CI129" s="293">
        <f t="shared" si="111"/>
        <v>0.23961580798426532</v>
      </c>
      <c r="CJ129" s="293">
        <f t="shared" si="111"/>
        <v>0.23961580798426532</v>
      </c>
      <c r="CK129" s="293">
        <f t="shared" si="111"/>
        <v>0.23961580798426532</v>
      </c>
      <c r="CL129" s="293">
        <f t="shared" si="111"/>
        <v>0.23961580798426532</v>
      </c>
      <c r="CM129" s="293">
        <f t="shared" si="111"/>
        <v>0.23961580798426532</v>
      </c>
      <c r="CN129" s="293">
        <f t="shared" si="111"/>
        <v>0.23961580798426532</v>
      </c>
      <c r="CO129" s="293">
        <f t="shared" si="111"/>
        <v>0.23961580798426532</v>
      </c>
      <c r="CP129" s="293">
        <f t="shared" si="111"/>
        <v>0.23961580798426532</v>
      </c>
      <c r="CQ129" s="293">
        <f t="shared" si="111"/>
        <v>0.23961580798426532</v>
      </c>
      <c r="CR129" s="293">
        <f t="shared" si="111"/>
        <v>0.23961580798426532</v>
      </c>
      <c r="CS129" s="293">
        <f t="shared" si="111"/>
        <v>0.23961580798426532</v>
      </c>
      <c r="CT129" s="293">
        <f t="shared" si="111"/>
        <v>0.23961580798426532</v>
      </c>
      <c r="CU129" s="293">
        <f t="shared" si="111"/>
        <v>0.23961580798426532</v>
      </c>
      <c r="CV129" s="293">
        <f t="shared" si="111"/>
        <v>0.23961580798426532</v>
      </c>
      <c r="CW129" s="293">
        <f t="shared" ref="CW129:EB129" si="112" xml:space="preserve"> CW$120</f>
        <v>0.23961580798426532</v>
      </c>
      <c r="CX129" s="293">
        <f t="shared" si="112"/>
        <v>0.23961580798426532</v>
      </c>
      <c r="CY129" s="293">
        <f t="shared" si="112"/>
        <v>0.23961580798426532</v>
      </c>
      <c r="CZ129" s="293">
        <f t="shared" si="112"/>
        <v>0.23961580798426532</v>
      </c>
      <c r="DA129" s="293">
        <f t="shared" si="112"/>
        <v>0.23961580798426532</v>
      </c>
      <c r="DB129" s="293">
        <f t="shared" si="112"/>
        <v>0.23961580798426532</v>
      </c>
      <c r="DC129" s="293">
        <f t="shared" si="112"/>
        <v>0.23961580798426532</v>
      </c>
      <c r="DD129" s="293">
        <f t="shared" si="112"/>
        <v>0.23961580798426532</v>
      </c>
      <c r="DE129" s="293">
        <f t="shared" si="112"/>
        <v>0.23961580798426532</v>
      </c>
      <c r="DF129" s="293">
        <f t="shared" si="112"/>
        <v>0.23961580798426532</v>
      </c>
      <c r="DG129" s="293">
        <f t="shared" si="112"/>
        <v>0.23961580798426532</v>
      </c>
      <c r="DH129" s="293">
        <f t="shared" si="112"/>
        <v>0.23961580798426532</v>
      </c>
      <c r="DI129" s="293">
        <f t="shared" si="112"/>
        <v>0.23961580798426532</v>
      </c>
      <c r="DJ129" s="293">
        <f t="shared" si="112"/>
        <v>0.23961580798426532</v>
      </c>
      <c r="DK129" s="293">
        <f t="shared" si="112"/>
        <v>0.23961580798426532</v>
      </c>
      <c r="DL129" s="293">
        <f t="shared" si="112"/>
        <v>0.23961580798426532</v>
      </c>
      <c r="DM129" s="293">
        <f t="shared" si="112"/>
        <v>0.23961580798426532</v>
      </c>
      <c r="DN129" s="293">
        <f t="shared" si="112"/>
        <v>0.23961580798426532</v>
      </c>
      <c r="DO129" s="293">
        <f t="shared" si="112"/>
        <v>0.23961580798426532</v>
      </c>
      <c r="DP129" s="293">
        <f t="shared" si="112"/>
        <v>0.23961580798426532</v>
      </c>
      <c r="DQ129" s="293">
        <f t="shared" si="112"/>
        <v>0.23961580798426532</v>
      </c>
      <c r="DR129" s="293">
        <f t="shared" si="112"/>
        <v>0.23961580798426532</v>
      </c>
      <c r="DS129" s="293">
        <f t="shared" si="112"/>
        <v>0.23961580798426532</v>
      </c>
      <c r="DT129" s="293">
        <f t="shared" si="112"/>
        <v>0.23961580798426532</v>
      </c>
      <c r="DU129" s="293">
        <f t="shared" si="112"/>
        <v>0.23961580798426532</v>
      </c>
      <c r="DV129" s="293">
        <f t="shared" si="112"/>
        <v>0.23961580798426532</v>
      </c>
      <c r="DW129" s="293">
        <f t="shared" si="112"/>
        <v>0.23961580798426532</v>
      </c>
      <c r="DX129" s="293">
        <f t="shared" si="112"/>
        <v>0.23961580798426532</v>
      </c>
      <c r="DY129" s="293">
        <f t="shared" si="112"/>
        <v>0.23961580798426532</v>
      </c>
      <c r="DZ129" s="293">
        <f t="shared" si="112"/>
        <v>0.23961580798426532</v>
      </c>
      <c r="EA129" s="293">
        <f t="shared" si="112"/>
        <v>0.23961580798426532</v>
      </c>
      <c r="EB129" s="293">
        <f t="shared" si="112"/>
        <v>0.23961580798426532</v>
      </c>
      <c r="EC129" s="293">
        <f t="shared" ref="EC129:FH129" si="113" xml:space="preserve"> EC$120</f>
        <v>0.23961580798426532</v>
      </c>
      <c r="ED129" s="293">
        <f t="shared" si="113"/>
        <v>0.23961580798426532</v>
      </c>
      <c r="EE129" s="293">
        <f t="shared" si="113"/>
        <v>0.23961580798426532</v>
      </c>
      <c r="EF129" s="293">
        <f t="shared" si="113"/>
        <v>0.23961580798426532</v>
      </c>
      <c r="EG129" s="293">
        <f t="shared" si="113"/>
        <v>0.23961580798426532</v>
      </c>
      <c r="EH129" s="293">
        <f t="shared" si="113"/>
        <v>0.23961580798426532</v>
      </c>
      <c r="EI129" s="293">
        <f t="shared" si="113"/>
        <v>0.23961580798426532</v>
      </c>
      <c r="EJ129" s="293">
        <f t="shared" si="113"/>
        <v>0.23961580798426532</v>
      </c>
      <c r="EK129" s="293">
        <f t="shared" si="113"/>
        <v>0.23961580798426532</v>
      </c>
      <c r="EL129" s="293">
        <f t="shared" si="113"/>
        <v>0.23961580798426532</v>
      </c>
      <c r="EM129" s="293">
        <f t="shared" si="113"/>
        <v>0.23961580798426532</v>
      </c>
      <c r="EN129" s="293">
        <f t="shared" si="113"/>
        <v>0.23961580798426532</v>
      </c>
      <c r="EO129" s="293">
        <f t="shared" si="113"/>
        <v>0.23961580798426532</v>
      </c>
      <c r="EP129" s="293">
        <f t="shared" si="113"/>
        <v>0.23961580798426532</v>
      </c>
      <c r="EQ129" s="293">
        <f t="shared" si="113"/>
        <v>0.23961580798426532</v>
      </c>
      <c r="ER129" s="293">
        <f t="shared" si="113"/>
        <v>0.23961580798426532</v>
      </c>
      <c r="ES129" s="293">
        <f t="shared" si="113"/>
        <v>0.23961580798426532</v>
      </c>
      <c r="ET129" s="293">
        <f t="shared" si="113"/>
        <v>0.23961580798426532</v>
      </c>
      <c r="EU129" s="293">
        <f t="shared" si="113"/>
        <v>0.23961580798426532</v>
      </c>
      <c r="EV129" s="293">
        <f t="shared" si="113"/>
        <v>0.23961580798426532</v>
      </c>
      <c r="EW129" s="293">
        <f t="shared" si="113"/>
        <v>0.23961580798426532</v>
      </c>
      <c r="EX129" s="293">
        <f t="shared" si="113"/>
        <v>0.23961580798426532</v>
      </c>
      <c r="EY129" s="293">
        <f t="shared" si="113"/>
        <v>0.23961580798426532</v>
      </c>
      <c r="EZ129" s="293">
        <f t="shared" si="113"/>
        <v>0.23961580798426532</v>
      </c>
      <c r="FA129" s="293">
        <f t="shared" si="113"/>
        <v>0.23961580798426532</v>
      </c>
      <c r="FB129" s="293">
        <f t="shared" si="113"/>
        <v>0.23961580798426532</v>
      </c>
      <c r="FC129" s="293">
        <f t="shared" si="113"/>
        <v>0.23961580798426532</v>
      </c>
      <c r="FD129" s="293">
        <f t="shared" si="113"/>
        <v>0.23961580798426532</v>
      </c>
      <c r="FE129" s="293">
        <f t="shared" si="113"/>
        <v>0.23961580798426532</v>
      </c>
      <c r="FF129" s="293">
        <f t="shared" si="113"/>
        <v>0.23961580798426532</v>
      </c>
      <c r="FG129" s="293">
        <f t="shared" si="113"/>
        <v>0.23961580798426532</v>
      </c>
      <c r="FH129" s="293">
        <f t="shared" si="113"/>
        <v>0.23961580798426532</v>
      </c>
      <c r="FI129" s="293">
        <f t="shared" ref="FI129:GJ129" si="114" xml:space="preserve"> FI$120</f>
        <v>0.23961580798426532</v>
      </c>
      <c r="FJ129" s="293">
        <f t="shared" si="114"/>
        <v>0.23961580798426532</v>
      </c>
      <c r="FK129" s="293">
        <f t="shared" si="114"/>
        <v>0.23961580798426532</v>
      </c>
      <c r="FL129" s="293">
        <f t="shared" si="114"/>
        <v>0.23961580798426532</v>
      </c>
      <c r="FM129" s="293">
        <f t="shared" si="114"/>
        <v>0.23961580798426532</v>
      </c>
      <c r="FN129" s="293">
        <f t="shared" si="114"/>
        <v>0.23961580798426532</v>
      </c>
      <c r="FO129" s="293">
        <f t="shared" si="114"/>
        <v>0.23961580798426532</v>
      </c>
      <c r="FP129" s="293">
        <f t="shared" si="114"/>
        <v>0.23961580798426532</v>
      </c>
      <c r="FQ129" s="293">
        <f t="shared" si="114"/>
        <v>0.23961580798426532</v>
      </c>
      <c r="FR129" s="293">
        <f t="shared" si="114"/>
        <v>0.23961580798426532</v>
      </c>
      <c r="FS129" s="293">
        <f t="shared" si="114"/>
        <v>0.23961580798426532</v>
      </c>
      <c r="FT129" s="293">
        <f t="shared" si="114"/>
        <v>0.23961580798426532</v>
      </c>
      <c r="FU129" s="293">
        <f t="shared" si="114"/>
        <v>0.23961580798426532</v>
      </c>
      <c r="FV129" s="293">
        <f t="shared" si="114"/>
        <v>0.23961580798426532</v>
      </c>
      <c r="FW129" s="293">
        <f t="shared" si="114"/>
        <v>0.23961580798426532</v>
      </c>
      <c r="FX129" s="293">
        <f t="shared" si="114"/>
        <v>0.23961580798426532</v>
      </c>
      <c r="FY129" s="293">
        <f t="shared" si="114"/>
        <v>0.23961580798426532</v>
      </c>
      <c r="FZ129" s="293">
        <f t="shared" si="114"/>
        <v>0.23961580798426532</v>
      </c>
      <c r="GA129" s="293">
        <f t="shared" si="114"/>
        <v>0.23961580798426532</v>
      </c>
      <c r="GB129" s="293">
        <f t="shared" si="114"/>
        <v>0.23961580798426532</v>
      </c>
      <c r="GC129" s="293">
        <f t="shared" si="114"/>
        <v>0.23961580798426532</v>
      </c>
      <c r="GD129" s="293">
        <f t="shared" si="114"/>
        <v>0.23961580798426532</v>
      </c>
      <c r="GE129" s="293">
        <f t="shared" si="114"/>
        <v>0.23961580798426532</v>
      </c>
      <c r="GF129" s="293">
        <f t="shared" si="114"/>
        <v>0.23961580798426532</v>
      </c>
      <c r="GG129" s="293">
        <f t="shared" si="114"/>
        <v>0.23961580798426532</v>
      </c>
      <c r="GH129" s="293">
        <f t="shared" si="114"/>
        <v>0.23961580798426532</v>
      </c>
      <c r="GI129" s="293">
        <f t="shared" si="114"/>
        <v>0.23961580798426532</v>
      </c>
      <c r="GJ129" s="293">
        <f t="shared" si="114"/>
        <v>0.23961580798426532</v>
      </c>
    </row>
    <row r="130" spans="1:192" s="294" customFormat="1" x14ac:dyDescent="0.25">
      <c r="A130" s="666"/>
      <c r="B130" s="666"/>
      <c r="C130" s="667"/>
      <c r="D130" s="667"/>
      <c r="E130" s="293" t="str">
        <f t="shared" ref="E130:AJ130" si="115" xml:space="preserve"> E$124</f>
        <v>Senior debt T2 balance % of total debt</v>
      </c>
      <c r="F130" s="293">
        <f t="shared" si="115"/>
        <v>0</v>
      </c>
      <c r="G130" s="293" t="str">
        <f t="shared" si="115"/>
        <v>%</v>
      </c>
      <c r="H130" s="293">
        <f t="shared" si="115"/>
        <v>0</v>
      </c>
      <c r="I130" s="293">
        <f t="shared" si="115"/>
        <v>0</v>
      </c>
      <c r="J130" s="293">
        <f t="shared" si="115"/>
        <v>0</v>
      </c>
      <c r="K130" s="293">
        <f t="shared" si="115"/>
        <v>0</v>
      </c>
      <c r="L130" s="293">
        <f t="shared" si="115"/>
        <v>0</v>
      </c>
      <c r="M130" s="293">
        <f t="shared" si="115"/>
        <v>0</v>
      </c>
      <c r="N130" s="293">
        <f t="shared" si="115"/>
        <v>0</v>
      </c>
      <c r="O130" s="293">
        <f t="shared" si="115"/>
        <v>0</v>
      </c>
      <c r="P130" s="293">
        <f t="shared" si="115"/>
        <v>0</v>
      </c>
      <c r="Q130" s="293">
        <f t="shared" si="115"/>
        <v>0</v>
      </c>
      <c r="R130" s="293">
        <f t="shared" si="115"/>
        <v>0</v>
      </c>
      <c r="S130" s="293">
        <f t="shared" si="115"/>
        <v>0.35</v>
      </c>
      <c r="T130" s="293">
        <f t="shared" si="115"/>
        <v>0.3519650023756673</v>
      </c>
      <c r="U130" s="293">
        <f t="shared" si="115"/>
        <v>0.35448868332943217</v>
      </c>
      <c r="V130" s="293">
        <f t="shared" si="115"/>
        <v>0.35815658791513993</v>
      </c>
      <c r="W130" s="293">
        <f t="shared" si="115"/>
        <v>0.3616637962585289</v>
      </c>
      <c r="X130" s="293">
        <f t="shared" si="115"/>
        <v>0.36419958365817273</v>
      </c>
      <c r="Y130" s="293">
        <f t="shared" si="115"/>
        <v>0.36719146309528428</v>
      </c>
      <c r="Z130" s="293">
        <f t="shared" si="115"/>
        <v>0.37156416121857966</v>
      </c>
      <c r="AA130" s="293">
        <f t="shared" si="115"/>
        <v>0.37578099119184027</v>
      </c>
      <c r="AB130" s="293">
        <f t="shared" si="115"/>
        <v>0.37887798283980245</v>
      </c>
      <c r="AC130" s="293">
        <f t="shared" si="115"/>
        <v>0.38259456277663867</v>
      </c>
      <c r="AD130" s="293">
        <f t="shared" si="115"/>
        <v>0.3879078344379473</v>
      </c>
      <c r="AE130" s="293">
        <f t="shared" si="115"/>
        <v>0.39308021759867512</v>
      </c>
      <c r="AF130" s="293">
        <f t="shared" si="115"/>
        <v>0.39695966895481166</v>
      </c>
      <c r="AG130" s="293">
        <f t="shared" si="115"/>
        <v>0.4016086484760647</v>
      </c>
      <c r="AH130" s="293">
        <f t="shared" si="115"/>
        <v>0.4082149868657442</v>
      </c>
      <c r="AI130" s="293">
        <f t="shared" si="115"/>
        <v>0.41471572551500147</v>
      </c>
      <c r="AJ130" s="293">
        <f t="shared" si="115"/>
        <v>0.4196991564256059</v>
      </c>
      <c r="AK130" s="293">
        <f t="shared" ref="AK130:BP130" si="116" xml:space="preserve"> AK$124</f>
        <v>0.42567265764229489</v>
      </c>
      <c r="AL130" s="293">
        <f t="shared" si="116"/>
        <v>0.43412637738229415</v>
      </c>
      <c r="AM130" s="293">
        <f t="shared" si="116"/>
        <v>0.44255117988215414</v>
      </c>
      <c r="AN130" s="293">
        <f t="shared" si="116"/>
        <v>0.44920478956779486</v>
      </c>
      <c r="AO130" s="293">
        <f t="shared" si="116"/>
        <v>0.4570527093843138</v>
      </c>
      <c r="AP130" s="293">
        <f t="shared" si="116"/>
        <v>0.46827227426999274</v>
      </c>
      <c r="AQ130" s="293">
        <f t="shared" si="116"/>
        <v>0.47962845543837002</v>
      </c>
      <c r="AR130" s="293">
        <f t="shared" si="116"/>
        <v>0.48876714380967029</v>
      </c>
      <c r="AS130" s="293">
        <f t="shared" si="116"/>
        <v>0.49980991516780499</v>
      </c>
      <c r="AT130" s="293">
        <f t="shared" si="116"/>
        <v>0.51546260139292421</v>
      </c>
      <c r="AU130" s="293">
        <f t="shared" si="116"/>
        <v>0.53162658880140845</v>
      </c>
      <c r="AV130" s="293">
        <f t="shared" si="116"/>
        <v>0.54502327862713984</v>
      </c>
      <c r="AW130" s="293">
        <f t="shared" si="116"/>
        <v>0.56138569639880853</v>
      </c>
      <c r="AX130" s="293">
        <f t="shared" si="116"/>
        <v>0.58480253691116901</v>
      </c>
      <c r="AY130" s="293">
        <f t="shared" si="116"/>
        <v>0.6096663628332768</v>
      </c>
      <c r="AZ130" s="293">
        <f t="shared" si="116"/>
        <v>0.6310472402605084</v>
      </c>
      <c r="BA130" s="293">
        <f t="shared" si="116"/>
        <v>0.6576784638116645</v>
      </c>
      <c r="BB130" s="293">
        <f t="shared" si="116"/>
        <v>0.69663017710203801</v>
      </c>
      <c r="BC130" s="293">
        <f t="shared" si="116"/>
        <v>0.73979931363801066</v>
      </c>
      <c r="BD130" s="293">
        <f t="shared" si="116"/>
        <v>0.77924258132386304</v>
      </c>
      <c r="BE130" s="293">
        <f t="shared" si="116"/>
        <v>0.82938982279806839</v>
      </c>
      <c r="BF130" s="293">
        <f t="shared" si="116"/>
        <v>0.90700722757964014</v>
      </c>
      <c r="BG130" s="293">
        <f t="shared" si="116"/>
        <v>0.99999988846579202</v>
      </c>
      <c r="BH130" s="293">
        <f t="shared" si="116"/>
        <v>0.9999998758846057</v>
      </c>
      <c r="BI130" s="293">
        <f t="shared" si="116"/>
        <v>0.99999985813124292</v>
      </c>
      <c r="BJ130" s="293">
        <f t="shared" si="116"/>
        <v>0.9999998272147218</v>
      </c>
      <c r="BK130" s="293">
        <f t="shared" si="116"/>
        <v>0.99999978202314566</v>
      </c>
      <c r="BL130" s="293">
        <f t="shared" si="116"/>
        <v>0.99999972434317186</v>
      </c>
      <c r="BM130" s="293">
        <f t="shared" si="116"/>
        <v>0.99999961050169084</v>
      </c>
      <c r="BN130" s="293">
        <f t="shared" si="116"/>
        <v>0.99999920235250472</v>
      </c>
      <c r="BO130" s="293">
        <f t="shared" si="116"/>
        <v>0.76038419201573471</v>
      </c>
      <c r="BP130" s="293">
        <f t="shared" si="116"/>
        <v>0.76038419201573471</v>
      </c>
      <c r="BQ130" s="293">
        <f t="shared" ref="BQ130:CV130" si="117" xml:space="preserve"> BQ$124</f>
        <v>0.76038419201573471</v>
      </c>
      <c r="BR130" s="293">
        <f t="shared" si="117"/>
        <v>0.76038419201573471</v>
      </c>
      <c r="BS130" s="293">
        <f t="shared" si="117"/>
        <v>0.76038419201573471</v>
      </c>
      <c r="BT130" s="293">
        <f t="shared" si="117"/>
        <v>0.76038419201573471</v>
      </c>
      <c r="BU130" s="293">
        <f t="shared" si="117"/>
        <v>0.76038419201573471</v>
      </c>
      <c r="BV130" s="293">
        <f t="shared" si="117"/>
        <v>0.76038419201573471</v>
      </c>
      <c r="BW130" s="293">
        <f t="shared" si="117"/>
        <v>0.76038419201573471</v>
      </c>
      <c r="BX130" s="293">
        <f t="shared" si="117"/>
        <v>0.76038419201573471</v>
      </c>
      <c r="BY130" s="293">
        <f t="shared" si="117"/>
        <v>0.76038419201573471</v>
      </c>
      <c r="BZ130" s="293">
        <f t="shared" si="117"/>
        <v>0.76038419201573471</v>
      </c>
      <c r="CA130" s="293">
        <f t="shared" si="117"/>
        <v>0.76038419201573471</v>
      </c>
      <c r="CB130" s="293">
        <f t="shared" si="117"/>
        <v>0.76038419201573471</v>
      </c>
      <c r="CC130" s="293">
        <f t="shared" si="117"/>
        <v>0.76038419201573471</v>
      </c>
      <c r="CD130" s="293">
        <f t="shared" si="117"/>
        <v>0.76038419201573471</v>
      </c>
      <c r="CE130" s="293">
        <f t="shared" si="117"/>
        <v>0.76038419201573471</v>
      </c>
      <c r="CF130" s="293">
        <f t="shared" si="117"/>
        <v>0.76038419201573471</v>
      </c>
      <c r="CG130" s="293">
        <f t="shared" si="117"/>
        <v>0.76038419201573471</v>
      </c>
      <c r="CH130" s="293">
        <f t="shared" si="117"/>
        <v>0.76038419201573471</v>
      </c>
      <c r="CI130" s="293">
        <f t="shared" si="117"/>
        <v>0.76038419201573471</v>
      </c>
      <c r="CJ130" s="293">
        <f t="shared" si="117"/>
        <v>0.76038419201573471</v>
      </c>
      <c r="CK130" s="293">
        <f t="shared" si="117"/>
        <v>0.76038419201573471</v>
      </c>
      <c r="CL130" s="293">
        <f t="shared" si="117"/>
        <v>0.76038419201573471</v>
      </c>
      <c r="CM130" s="293">
        <f t="shared" si="117"/>
        <v>0.76038419201573471</v>
      </c>
      <c r="CN130" s="293">
        <f t="shared" si="117"/>
        <v>0.76038419201573471</v>
      </c>
      <c r="CO130" s="293">
        <f t="shared" si="117"/>
        <v>0.76038419201573471</v>
      </c>
      <c r="CP130" s="293">
        <f t="shared" si="117"/>
        <v>0.76038419201573471</v>
      </c>
      <c r="CQ130" s="293">
        <f t="shared" si="117"/>
        <v>0.76038419201573471</v>
      </c>
      <c r="CR130" s="293">
        <f t="shared" si="117"/>
        <v>0.76038419201573471</v>
      </c>
      <c r="CS130" s="293">
        <f t="shared" si="117"/>
        <v>0.76038419201573471</v>
      </c>
      <c r="CT130" s="293">
        <f t="shared" si="117"/>
        <v>0.76038419201573471</v>
      </c>
      <c r="CU130" s="293">
        <f t="shared" si="117"/>
        <v>0.76038419201573471</v>
      </c>
      <c r="CV130" s="293">
        <f t="shared" si="117"/>
        <v>0.76038419201573471</v>
      </c>
      <c r="CW130" s="293">
        <f t="shared" ref="CW130:EB130" si="118" xml:space="preserve"> CW$124</f>
        <v>0.76038419201573471</v>
      </c>
      <c r="CX130" s="293">
        <f t="shared" si="118"/>
        <v>0.76038419201573471</v>
      </c>
      <c r="CY130" s="293">
        <f t="shared" si="118"/>
        <v>0.76038419201573471</v>
      </c>
      <c r="CZ130" s="293">
        <f t="shared" si="118"/>
        <v>0.76038419201573471</v>
      </c>
      <c r="DA130" s="293">
        <f t="shared" si="118"/>
        <v>0.76038419201573471</v>
      </c>
      <c r="DB130" s="293">
        <f t="shared" si="118"/>
        <v>0.76038419201573471</v>
      </c>
      <c r="DC130" s="293">
        <f t="shared" si="118"/>
        <v>0.76038419201573471</v>
      </c>
      <c r="DD130" s="293">
        <f t="shared" si="118"/>
        <v>0.76038419201573471</v>
      </c>
      <c r="DE130" s="293">
        <f t="shared" si="118"/>
        <v>0.76038419201573471</v>
      </c>
      <c r="DF130" s="293">
        <f t="shared" si="118"/>
        <v>0.76038419201573471</v>
      </c>
      <c r="DG130" s="293">
        <f t="shared" si="118"/>
        <v>0.76038419201573471</v>
      </c>
      <c r="DH130" s="293">
        <f t="shared" si="118"/>
        <v>0.76038419201573471</v>
      </c>
      <c r="DI130" s="293">
        <f t="shared" si="118"/>
        <v>0.76038419201573471</v>
      </c>
      <c r="DJ130" s="293">
        <f t="shared" si="118"/>
        <v>0.76038419201573471</v>
      </c>
      <c r="DK130" s="293">
        <f t="shared" si="118"/>
        <v>0.76038419201573471</v>
      </c>
      <c r="DL130" s="293">
        <f t="shared" si="118"/>
        <v>0.76038419201573471</v>
      </c>
      <c r="DM130" s="293">
        <f t="shared" si="118"/>
        <v>0.76038419201573471</v>
      </c>
      <c r="DN130" s="293">
        <f t="shared" si="118"/>
        <v>0.76038419201573471</v>
      </c>
      <c r="DO130" s="293">
        <f t="shared" si="118"/>
        <v>0.76038419201573471</v>
      </c>
      <c r="DP130" s="293">
        <f t="shared" si="118"/>
        <v>0.76038419201573471</v>
      </c>
      <c r="DQ130" s="293">
        <f t="shared" si="118"/>
        <v>0.76038419201573471</v>
      </c>
      <c r="DR130" s="293">
        <f t="shared" si="118"/>
        <v>0.76038419201573471</v>
      </c>
      <c r="DS130" s="293">
        <f t="shared" si="118"/>
        <v>0.76038419201573471</v>
      </c>
      <c r="DT130" s="293">
        <f t="shared" si="118"/>
        <v>0.76038419201573471</v>
      </c>
      <c r="DU130" s="293">
        <f t="shared" si="118"/>
        <v>0.76038419201573471</v>
      </c>
      <c r="DV130" s="293">
        <f t="shared" si="118"/>
        <v>0.76038419201573471</v>
      </c>
      <c r="DW130" s="293">
        <f t="shared" si="118"/>
        <v>0.76038419201573471</v>
      </c>
      <c r="DX130" s="293">
        <f t="shared" si="118"/>
        <v>0.76038419201573471</v>
      </c>
      <c r="DY130" s="293">
        <f t="shared" si="118"/>
        <v>0.76038419201573471</v>
      </c>
      <c r="DZ130" s="293">
        <f t="shared" si="118"/>
        <v>0.76038419201573471</v>
      </c>
      <c r="EA130" s="293">
        <f t="shared" si="118"/>
        <v>0.76038419201573471</v>
      </c>
      <c r="EB130" s="293">
        <f t="shared" si="118"/>
        <v>0.76038419201573471</v>
      </c>
      <c r="EC130" s="293">
        <f t="shared" ref="EC130:FH130" si="119" xml:space="preserve"> EC$124</f>
        <v>0.76038419201573471</v>
      </c>
      <c r="ED130" s="293">
        <f t="shared" si="119"/>
        <v>0.76038419201573471</v>
      </c>
      <c r="EE130" s="293">
        <f t="shared" si="119"/>
        <v>0.76038419201573471</v>
      </c>
      <c r="EF130" s="293">
        <f t="shared" si="119"/>
        <v>0.76038419201573471</v>
      </c>
      <c r="EG130" s="293">
        <f t="shared" si="119"/>
        <v>0.76038419201573471</v>
      </c>
      <c r="EH130" s="293">
        <f t="shared" si="119"/>
        <v>0.76038419201573471</v>
      </c>
      <c r="EI130" s="293">
        <f t="shared" si="119"/>
        <v>0.76038419201573471</v>
      </c>
      <c r="EJ130" s="293">
        <f t="shared" si="119"/>
        <v>0.76038419201573471</v>
      </c>
      <c r="EK130" s="293">
        <f t="shared" si="119"/>
        <v>0.76038419201573471</v>
      </c>
      <c r="EL130" s="293">
        <f t="shared" si="119"/>
        <v>0.76038419201573471</v>
      </c>
      <c r="EM130" s="293">
        <f t="shared" si="119"/>
        <v>0.76038419201573471</v>
      </c>
      <c r="EN130" s="293">
        <f t="shared" si="119"/>
        <v>0.76038419201573471</v>
      </c>
      <c r="EO130" s="293">
        <f t="shared" si="119"/>
        <v>0.76038419201573471</v>
      </c>
      <c r="EP130" s="293">
        <f t="shared" si="119"/>
        <v>0.76038419201573471</v>
      </c>
      <c r="EQ130" s="293">
        <f t="shared" si="119"/>
        <v>0.76038419201573471</v>
      </c>
      <c r="ER130" s="293">
        <f t="shared" si="119"/>
        <v>0.76038419201573471</v>
      </c>
      <c r="ES130" s="293">
        <f t="shared" si="119"/>
        <v>0.76038419201573471</v>
      </c>
      <c r="ET130" s="293">
        <f t="shared" si="119"/>
        <v>0.76038419201573471</v>
      </c>
      <c r="EU130" s="293">
        <f t="shared" si="119"/>
        <v>0.76038419201573471</v>
      </c>
      <c r="EV130" s="293">
        <f t="shared" si="119"/>
        <v>0.76038419201573471</v>
      </c>
      <c r="EW130" s="293">
        <f t="shared" si="119"/>
        <v>0.76038419201573471</v>
      </c>
      <c r="EX130" s="293">
        <f t="shared" si="119"/>
        <v>0.76038419201573471</v>
      </c>
      <c r="EY130" s="293">
        <f t="shared" si="119"/>
        <v>0.76038419201573471</v>
      </c>
      <c r="EZ130" s="293">
        <f t="shared" si="119"/>
        <v>0.76038419201573471</v>
      </c>
      <c r="FA130" s="293">
        <f t="shared" si="119"/>
        <v>0.76038419201573471</v>
      </c>
      <c r="FB130" s="293">
        <f t="shared" si="119"/>
        <v>0.76038419201573471</v>
      </c>
      <c r="FC130" s="293">
        <f t="shared" si="119"/>
        <v>0.76038419201573471</v>
      </c>
      <c r="FD130" s="293">
        <f t="shared" si="119"/>
        <v>0.76038419201573471</v>
      </c>
      <c r="FE130" s="293">
        <f t="shared" si="119"/>
        <v>0.76038419201573471</v>
      </c>
      <c r="FF130" s="293">
        <f t="shared" si="119"/>
        <v>0.76038419201573471</v>
      </c>
      <c r="FG130" s="293">
        <f t="shared" si="119"/>
        <v>0.76038419201573471</v>
      </c>
      <c r="FH130" s="293">
        <f t="shared" si="119"/>
        <v>0.76038419201573471</v>
      </c>
      <c r="FI130" s="293">
        <f t="shared" ref="FI130:GJ130" si="120" xml:space="preserve"> FI$124</f>
        <v>0.76038419201573471</v>
      </c>
      <c r="FJ130" s="293">
        <f t="shared" si="120"/>
        <v>0.76038419201573471</v>
      </c>
      <c r="FK130" s="293">
        <f t="shared" si="120"/>
        <v>0.76038419201573471</v>
      </c>
      <c r="FL130" s="293">
        <f t="shared" si="120"/>
        <v>0.76038419201573471</v>
      </c>
      <c r="FM130" s="293">
        <f t="shared" si="120"/>
        <v>0.76038419201573471</v>
      </c>
      <c r="FN130" s="293">
        <f t="shared" si="120"/>
        <v>0.76038419201573471</v>
      </c>
      <c r="FO130" s="293">
        <f t="shared" si="120"/>
        <v>0.76038419201573471</v>
      </c>
      <c r="FP130" s="293">
        <f t="shared" si="120"/>
        <v>0.76038419201573471</v>
      </c>
      <c r="FQ130" s="293">
        <f t="shared" si="120"/>
        <v>0.76038419201573471</v>
      </c>
      <c r="FR130" s="293">
        <f t="shared" si="120"/>
        <v>0.76038419201573471</v>
      </c>
      <c r="FS130" s="293">
        <f t="shared" si="120"/>
        <v>0.76038419201573471</v>
      </c>
      <c r="FT130" s="293">
        <f t="shared" si="120"/>
        <v>0.76038419201573471</v>
      </c>
      <c r="FU130" s="293">
        <f t="shared" si="120"/>
        <v>0.76038419201573471</v>
      </c>
      <c r="FV130" s="293">
        <f t="shared" si="120"/>
        <v>0.76038419201573471</v>
      </c>
      <c r="FW130" s="293">
        <f t="shared" si="120"/>
        <v>0.76038419201573471</v>
      </c>
      <c r="FX130" s="293">
        <f t="shared" si="120"/>
        <v>0.76038419201573471</v>
      </c>
      <c r="FY130" s="293">
        <f t="shared" si="120"/>
        <v>0.76038419201573471</v>
      </c>
      <c r="FZ130" s="293">
        <f t="shared" si="120"/>
        <v>0.76038419201573471</v>
      </c>
      <c r="GA130" s="293">
        <f t="shared" si="120"/>
        <v>0.76038419201573471</v>
      </c>
      <c r="GB130" s="293">
        <f t="shared" si="120"/>
        <v>0.76038419201573471</v>
      </c>
      <c r="GC130" s="293">
        <f t="shared" si="120"/>
        <v>0.76038419201573471</v>
      </c>
      <c r="GD130" s="293">
        <f t="shared" si="120"/>
        <v>0.76038419201573471</v>
      </c>
      <c r="GE130" s="293">
        <f t="shared" si="120"/>
        <v>0.76038419201573471</v>
      </c>
      <c r="GF130" s="293">
        <f t="shared" si="120"/>
        <v>0.76038419201573471</v>
      </c>
      <c r="GG130" s="293">
        <f t="shared" si="120"/>
        <v>0.76038419201573471</v>
      </c>
      <c r="GH130" s="293">
        <f t="shared" si="120"/>
        <v>0.76038419201573471</v>
      </c>
      <c r="GI130" s="293">
        <f t="shared" si="120"/>
        <v>0.76038419201573471</v>
      </c>
      <c r="GJ130" s="293">
        <f t="shared" si="120"/>
        <v>0.76038419201573471</v>
      </c>
    </row>
    <row r="131" spans="1:192" s="294" customFormat="1" ht="4.5" customHeight="1" x14ac:dyDescent="0.25">
      <c r="A131" s="666"/>
      <c r="B131" s="666"/>
      <c r="C131" s="667"/>
      <c r="D131" s="667"/>
      <c r="E131" s="293"/>
      <c r="F131" s="293"/>
      <c r="G131" s="293"/>
      <c r="H131" s="668"/>
      <c r="I131" s="668"/>
      <c r="J131" s="668"/>
      <c r="K131" s="668"/>
      <c r="L131" s="668"/>
      <c r="M131" s="668"/>
      <c r="N131" s="668"/>
      <c r="O131" s="668"/>
      <c r="P131" s="668"/>
      <c r="Q131" s="668"/>
      <c r="R131" s="668"/>
      <c r="S131" s="668"/>
      <c r="T131" s="668"/>
      <c r="U131" s="668"/>
      <c r="V131" s="668"/>
      <c r="W131" s="668"/>
      <c r="X131" s="668"/>
      <c r="Y131" s="668"/>
      <c r="Z131" s="668"/>
      <c r="AA131" s="668"/>
      <c r="AB131" s="668"/>
      <c r="AC131" s="668"/>
      <c r="AD131" s="668"/>
      <c r="AE131" s="668"/>
      <c r="AF131" s="668"/>
      <c r="AG131" s="668"/>
      <c r="AH131" s="668"/>
      <c r="AI131" s="668"/>
      <c r="AJ131" s="668"/>
      <c r="AK131" s="668"/>
      <c r="AL131" s="668"/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68"/>
      <c r="BT131" s="668"/>
      <c r="BU131" s="668"/>
      <c r="BV131" s="668"/>
      <c r="BW131" s="668"/>
      <c r="BX131" s="668"/>
      <c r="BY131" s="668"/>
      <c r="BZ131" s="668"/>
      <c r="CA131" s="668"/>
      <c r="CB131" s="668"/>
      <c r="CC131" s="668"/>
      <c r="CD131" s="668"/>
      <c r="CE131" s="668"/>
      <c r="CF131" s="668"/>
      <c r="CG131" s="668"/>
      <c r="CH131" s="668"/>
      <c r="CI131" s="668"/>
      <c r="CJ131" s="668"/>
      <c r="CK131" s="668"/>
      <c r="CL131" s="668"/>
      <c r="CM131" s="668"/>
      <c r="CN131" s="668"/>
      <c r="CO131" s="668"/>
      <c r="CP131" s="668"/>
      <c r="CQ131" s="668"/>
      <c r="CR131" s="668"/>
      <c r="CS131" s="668"/>
      <c r="CT131" s="668"/>
      <c r="CU131" s="668"/>
      <c r="CV131" s="668"/>
      <c r="CW131" s="668"/>
      <c r="CX131" s="668"/>
      <c r="CY131" s="668"/>
      <c r="CZ131" s="668"/>
      <c r="DA131" s="668"/>
      <c r="DB131" s="668"/>
      <c r="DC131" s="668"/>
      <c r="DD131" s="668"/>
      <c r="DE131" s="668"/>
      <c r="DF131" s="668"/>
      <c r="DG131" s="668"/>
      <c r="DH131" s="668"/>
      <c r="DI131" s="668"/>
      <c r="DJ131" s="668"/>
      <c r="DK131" s="668"/>
      <c r="DL131" s="668"/>
      <c r="DM131" s="668"/>
      <c r="DN131" s="668"/>
      <c r="DO131" s="668"/>
      <c r="DP131" s="668"/>
      <c r="DQ131" s="668"/>
      <c r="DR131" s="668"/>
      <c r="DS131" s="668"/>
      <c r="DT131" s="668"/>
      <c r="DU131" s="668"/>
      <c r="DV131" s="668"/>
      <c r="DW131" s="668"/>
      <c r="DX131" s="668"/>
      <c r="DY131" s="668"/>
      <c r="DZ131" s="668"/>
      <c r="EA131" s="668"/>
      <c r="EB131" s="668"/>
      <c r="EC131" s="668"/>
      <c r="ED131" s="668"/>
      <c r="EE131" s="668"/>
      <c r="EF131" s="668"/>
      <c r="EG131" s="668"/>
      <c r="EH131" s="668"/>
      <c r="EI131" s="668"/>
      <c r="EJ131" s="668"/>
      <c r="EK131" s="668"/>
      <c r="EL131" s="668"/>
      <c r="EM131" s="668"/>
      <c r="EN131" s="668"/>
      <c r="EO131" s="668"/>
      <c r="EP131" s="668"/>
      <c r="EQ131" s="668"/>
      <c r="ER131" s="668"/>
      <c r="ES131" s="668"/>
      <c r="ET131" s="668"/>
      <c r="EU131" s="668"/>
      <c r="EV131" s="668"/>
      <c r="EW131" s="668"/>
      <c r="EX131" s="668"/>
      <c r="EY131" s="668"/>
      <c r="EZ131" s="668"/>
      <c r="FA131" s="668"/>
      <c r="FB131" s="668"/>
      <c r="FC131" s="668"/>
      <c r="FD131" s="668"/>
      <c r="FE131" s="668"/>
      <c r="FF131" s="668"/>
      <c r="FG131" s="668"/>
      <c r="FH131" s="668"/>
      <c r="FI131" s="668"/>
      <c r="FJ131" s="668"/>
      <c r="FK131" s="668"/>
      <c r="FL131" s="668"/>
      <c r="FM131" s="668"/>
      <c r="FN131" s="668"/>
      <c r="FO131" s="668"/>
      <c r="FP131" s="668"/>
      <c r="FQ131" s="668"/>
      <c r="FR131" s="668"/>
      <c r="FS131" s="668"/>
      <c r="FT131" s="668"/>
      <c r="FU131" s="668"/>
      <c r="FV131" s="668"/>
      <c r="FW131" s="668"/>
      <c r="FX131" s="668"/>
      <c r="FY131" s="668"/>
      <c r="FZ131" s="668"/>
      <c r="GA131" s="668"/>
      <c r="GB131" s="668"/>
      <c r="GC131" s="668"/>
      <c r="GD131" s="668"/>
      <c r="GE131" s="668"/>
      <c r="GF131" s="668"/>
      <c r="GG131" s="668"/>
      <c r="GH131" s="668"/>
      <c r="GI131" s="668"/>
      <c r="GJ131" s="668"/>
    </row>
    <row r="132" spans="1:192" x14ac:dyDescent="0.25">
      <c r="D132" s="21"/>
      <c r="E132" s="200" t="str">
        <f xml:space="preserve"> Time!E$140</f>
        <v>Senior debt repayment period flag - T1</v>
      </c>
      <c r="F132" s="200">
        <f xml:space="preserve"> Time!F$140</f>
        <v>0</v>
      </c>
      <c r="G132" s="200" t="str">
        <f xml:space="preserve"> Time!G$140</f>
        <v>flag</v>
      </c>
      <c r="H132" s="200">
        <f xml:space="preserve"> Time!H$140</f>
        <v>40</v>
      </c>
      <c r="I132" s="200">
        <f xml:space="preserve"> Time!I$140</f>
        <v>0</v>
      </c>
      <c r="J132" s="200">
        <f xml:space="preserve"> Time!J$140</f>
        <v>0</v>
      </c>
      <c r="K132" s="200">
        <f xml:space="preserve"> Time!K$140</f>
        <v>0</v>
      </c>
      <c r="L132" s="200">
        <f xml:space="preserve"> Time!L$140</f>
        <v>0</v>
      </c>
      <c r="M132" s="200">
        <f xml:space="preserve"> Time!M$140</f>
        <v>0</v>
      </c>
      <c r="N132" s="200">
        <f xml:space="preserve"> Time!N$140</f>
        <v>0</v>
      </c>
      <c r="O132" s="200">
        <f xml:space="preserve"> Time!O$140</f>
        <v>0</v>
      </c>
      <c r="P132" s="200">
        <f xml:space="preserve"> Time!P$140</f>
        <v>0</v>
      </c>
      <c r="Q132" s="200">
        <f xml:space="preserve"> Time!Q$140</f>
        <v>0</v>
      </c>
      <c r="R132" s="200">
        <f xml:space="preserve"> Time!R$140</f>
        <v>0</v>
      </c>
      <c r="S132" s="200">
        <f xml:space="preserve"> Time!S$140</f>
        <v>1</v>
      </c>
      <c r="T132" s="200">
        <f xml:space="preserve"> Time!T$140</f>
        <v>1</v>
      </c>
      <c r="U132" s="200">
        <f xml:space="preserve"> Time!U$140</f>
        <v>1</v>
      </c>
      <c r="V132" s="200">
        <f xml:space="preserve"> Time!V$140</f>
        <v>1</v>
      </c>
      <c r="W132" s="200">
        <f xml:space="preserve"> Time!W$140</f>
        <v>1</v>
      </c>
      <c r="X132" s="200">
        <f xml:space="preserve"> Time!X$140</f>
        <v>1</v>
      </c>
      <c r="Y132" s="200">
        <f xml:space="preserve"> Time!Y$140</f>
        <v>1</v>
      </c>
      <c r="Z132" s="200">
        <f xml:space="preserve"> Time!Z$140</f>
        <v>1</v>
      </c>
      <c r="AA132" s="200">
        <f xml:space="preserve"> Time!AA$140</f>
        <v>1</v>
      </c>
      <c r="AB132" s="200">
        <f xml:space="preserve"> Time!AB$140</f>
        <v>1</v>
      </c>
      <c r="AC132" s="200">
        <f xml:space="preserve"> Time!AC$140</f>
        <v>1</v>
      </c>
      <c r="AD132" s="200">
        <f xml:space="preserve"> Time!AD$140</f>
        <v>1</v>
      </c>
      <c r="AE132" s="200">
        <f xml:space="preserve"> Time!AE$140</f>
        <v>1</v>
      </c>
      <c r="AF132" s="200">
        <f xml:space="preserve"> Time!AF$140</f>
        <v>1</v>
      </c>
      <c r="AG132" s="200">
        <f xml:space="preserve"> Time!AG$140</f>
        <v>1</v>
      </c>
      <c r="AH132" s="200">
        <f xml:space="preserve"> Time!AH$140</f>
        <v>1</v>
      </c>
      <c r="AI132" s="200">
        <f xml:space="preserve"> Time!AI$140</f>
        <v>1</v>
      </c>
      <c r="AJ132" s="200">
        <f xml:space="preserve"> Time!AJ$140</f>
        <v>1</v>
      </c>
      <c r="AK132" s="200">
        <f xml:space="preserve"> Time!AK$140</f>
        <v>1</v>
      </c>
      <c r="AL132" s="200">
        <f xml:space="preserve"> Time!AL$140</f>
        <v>1</v>
      </c>
      <c r="AM132" s="200">
        <f xml:space="preserve"> Time!AM$140</f>
        <v>1</v>
      </c>
      <c r="AN132" s="200">
        <f xml:space="preserve"> Time!AN$140</f>
        <v>1</v>
      </c>
      <c r="AO132" s="200">
        <f xml:space="preserve"> Time!AO$140</f>
        <v>1</v>
      </c>
      <c r="AP132" s="200">
        <f xml:space="preserve"> Time!AP$140</f>
        <v>1</v>
      </c>
      <c r="AQ132" s="200">
        <f xml:space="preserve"> Time!AQ$140</f>
        <v>1</v>
      </c>
      <c r="AR132" s="200">
        <f xml:space="preserve"> Time!AR$140</f>
        <v>1</v>
      </c>
      <c r="AS132" s="200">
        <f xml:space="preserve"> Time!AS$140</f>
        <v>1</v>
      </c>
      <c r="AT132" s="200">
        <f xml:space="preserve"> Time!AT$140</f>
        <v>1</v>
      </c>
      <c r="AU132" s="200">
        <f xml:space="preserve"> Time!AU$140</f>
        <v>1</v>
      </c>
      <c r="AV132" s="200">
        <f xml:space="preserve"> Time!AV$140</f>
        <v>1</v>
      </c>
      <c r="AW132" s="200">
        <f xml:space="preserve"> Time!AW$140</f>
        <v>1</v>
      </c>
      <c r="AX132" s="200">
        <f xml:space="preserve"> Time!AX$140</f>
        <v>1</v>
      </c>
      <c r="AY132" s="200">
        <f xml:space="preserve"> Time!AY$140</f>
        <v>1</v>
      </c>
      <c r="AZ132" s="200">
        <f xml:space="preserve"> Time!AZ$140</f>
        <v>1</v>
      </c>
      <c r="BA132" s="200">
        <f xml:space="preserve"> Time!BA$140</f>
        <v>1</v>
      </c>
      <c r="BB132" s="200">
        <f xml:space="preserve"> Time!BB$140</f>
        <v>1</v>
      </c>
      <c r="BC132" s="200">
        <f xml:space="preserve"> Time!BC$140</f>
        <v>1</v>
      </c>
      <c r="BD132" s="200">
        <f xml:space="preserve"> Time!BD$140</f>
        <v>1</v>
      </c>
      <c r="BE132" s="200">
        <f xml:space="preserve"> Time!BE$140</f>
        <v>1</v>
      </c>
      <c r="BF132" s="200">
        <f xml:space="preserve"> Time!BF$140</f>
        <v>1</v>
      </c>
      <c r="BG132" s="200">
        <f xml:space="preserve"> Time!BG$140</f>
        <v>0</v>
      </c>
      <c r="BH132" s="200">
        <f xml:space="preserve"> Time!BH$140</f>
        <v>0</v>
      </c>
      <c r="BI132" s="200">
        <f xml:space="preserve"> Time!BI$140</f>
        <v>0</v>
      </c>
      <c r="BJ132" s="200">
        <f xml:space="preserve"> Time!BJ$140</f>
        <v>0</v>
      </c>
      <c r="BK132" s="200">
        <f xml:space="preserve"> Time!BK$140</f>
        <v>0</v>
      </c>
      <c r="BL132" s="200">
        <f xml:space="preserve"> Time!BL$140</f>
        <v>0</v>
      </c>
      <c r="BM132" s="200">
        <f xml:space="preserve"> Time!BM$140</f>
        <v>0</v>
      </c>
      <c r="BN132" s="200">
        <f xml:space="preserve"> Time!BN$140</f>
        <v>0</v>
      </c>
      <c r="BO132" s="200">
        <f xml:space="preserve"> Time!BO$140</f>
        <v>0</v>
      </c>
      <c r="BP132" s="200">
        <f xml:space="preserve"> Time!BP$140</f>
        <v>0</v>
      </c>
      <c r="BQ132" s="200">
        <f xml:space="preserve"> Time!BQ$140</f>
        <v>0</v>
      </c>
      <c r="BR132" s="200">
        <f xml:space="preserve"> Time!BR$140</f>
        <v>0</v>
      </c>
      <c r="BS132" s="200">
        <f xml:space="preserve"> Time!BS$140</f>
        <v>0</v>
      </c>
      <c r="BT132" s="200">
        <f xml:space="preserve"> Time!BT$140</f>
        <v>0</v>
      </c>
      <c r="BU132" s="200">
        <f xml:space="preserve"> Time!BU$140</f>
        <v>0</v>
      </c>
      <c r="BV132" s="200">
        <f xml:space="preserve"> Time!BV$140</f>
        <v>0</v>
      </c>
      <c r="BW132" s="200">
        <f xml:space="preserve"> Time!BW$140</f>
        <v>0</v>
      </c>
      <c r="BX132" s="200">
        <f xml:space="preserve"> Time!BX$140</f>
        <v>0</v>
      </c>
      <c r="BY132" s="200">
        <f xml:space="preserve"> Time!BY$140</f>
        <v>0</v>
      </c>
      <c r="BZ132" s="200">
        <f xml:space="preserve"> Time!BZ$140</f>
        <v>0</v>
      </c>
      <c r="CA132" s="200">
        <f xml:space="preserve"> Time!CA$140</f>
        <v>0</v>
      </c>
      <c r="CB132" s="200">
        <f xml:space="preserve"> Time!CB$140</f>
        <v>0</v>
      </c>
      <c r="CC132" s="200">
        <f xml:space="preserve"> Time!CC$140</f>
        <v>0</v>
      </c>
      <c r="CD132" s="200">
        <f xml:space="preserve"> Time!CD$140</f>
        <v>0</v>
      </c>
      <c r="CE132" s="200">
        <f xml:space="preserve"> Time!CE$140</f>
        <v>0</v>
      </c>
      <c r="CF132" s="200">
        <f xml:space="preserve"> Time!CF$140</f>
        <v>0</v>
      </c>
      <c r="CG132" s="200">
        <f xml:space="preserve"> Time!CG$140</f>
        <v>0</v>
      </c>
      <c r="CH132" s="200">
        <f xml:space="preserve"> Time!CH$140</f>
        <v>0</v>
      </c>
      <c r="CI132" s="200">
        <f xml:space="preserve"> Time!CI$140</f>
        <v>0</v>
      </c>
      <c r="CJ132" s="200">
        <f xml:space="preserve"> Time!CJ$140</f>
        <v>0</v>
      </c>
      <c r="CK132" s="200">
        <f xml:space="preserve"> Time!CK$140</f>
        <v>0</v>
      </c>
      <c r="CL132" s="200">
        <f xml:space="preserve"> Time!CL$140</f>
        <v>0</v>
      </c>
      <c r="CM132" s="200">
        <f xml:space="preserve"> Time!CM$140</f>
        <v>0</v>
      </c>
      <c r="CN132" s="200">
        <f xml:space="preserve"> Time!CN$140</f>
        <v>0</v>
      </c>
      <c r="CO132" s="200">
        <f xml:space="preserve"> Time!CO$140</f>
        <v>0</v>
      </c>
      <c r="CP132" s="200">
        <f xml:space="preserve"> Time!CP$140</f>
        <v>0</v>
      </c>
      <c r="CQ132" s="200">
        <f xml:space="preserve"> Time!CQ$140</f>
        <v>0</v>
      </c>
      <c r="CR132" s="200">
        <f xml:space="preserve"> Time!CR$140</f>
        <v>0</v>
      </c>
      <c r="CS132" s="200">
        <f xml:space="preserve"> Time!CS$140</f>
        <v>0</v>
      </c>
      <c r="CT132" s="200">
        <f xml:space="preserve"> Time!CT$140</f>
        <v>0</v>
      </c>
      <c r="CU132" s="200">
        <f xml:space="preserve"> Time!CU$140</f>
        <v>0</v>
      </c>
      <c r="CV132" s="200">
        <f xml:space="preserve"> Time!CV$140</f>
        <v>0</v>
      </c>
      <c r="CW132" s="200">
        <f xml:space="preserve"> Time!CW$140</f>
        <v>0</v>
      </c>
      <c r="CX132" s="200">
        <f xml:space="preserve"> Time!CX$140</f>
        <v>0</v>
      </c>
      <c r="CY132" s="200">
        <f xml:space="preserve"> Time!CY$140</f>
        <v>0</v>
      </c>
      <c r="CZ132" s="200">
        <f xml:space="preserve"> Time!CZ$140</f>
        <v>0</v>
      </c>
      <c r="DA132" s="200">
        <f xml:space="preserve"> Time!DA$140</f>
        <v>0</v>
      </c>
      <c r="DB132" s="200">
        <f xml:space="preserve"> Time!DB$140</f>
        <v>0</v>
      </c>
      <c r="DC132" s="200">
        <f xml:space="preserve"> Time!DC$140</f>
        <v>0</v>
      </c>
      <c r="DD132" s="200">
        <f xml:space="preserve"> Time!DD$140</f>
        <v>0</v>
      </c>
      <c r="DE132" s="200">
        <f xml:space="preserve"> Time!DE$140</f>
        <v>0</v>
      </c>
      <c r="DF132" s="200">
        <f xml:space="preserve"> Time!DF$140</f>
        <v>0</v>
      </c>
      <c r="DG132" s="200">
        <f xml:space="preserve"> Time!DG$140</f>
        <v>0</v>
      </c>
      <c r="DH132" s="200">
        <f xml:space="preserve"> Time!DH$140</f>
        <v>0</v>
      </c>
      <c r="DI132" s="200">
        <f xml:space="preserve"> Time!DI$140</f>
        <v>0</v>
      </c>
      <c r="DJ132" s="200">
        <f xml:space="preserve"> Time!DJ$140</f>
        <v>0</v>
      </c>
      <c r="DK132" s="200">
        <f xml:space="preserve"> Time!DK$140</f>
        <v>0</v>
      </c>
      <c r="DL132" s="200">
        <f xml:space="preserve"> Time!DL$140</f>
        <v>0</v>
      </c>
      <c r="DM132" s="200">
        <f xml:space="preserve"> Time!DM$140</f>
        <v>0</v>
      </c>
      <c r="DN132" s="200">
        <f xml:space="preserve"> Time!DN$140</f>
        <v>0</v>
      </c>
      <c r="DO132" s="200">
        <f xml:space="preserve"> Time!DO$140</f>
        <v>0</v>
      </c>
      <c r="DP132" s="200">
        <f xml:space="preserve"> Time!DP$140</f>
        <v>0</v>
      </c>
      <c r="DQ132" s="200">
        <f xml:space="preserve"> Time!DQ$140</f>
        <v>0</v>
      </c>
      <c r="DR132" s="200">
        <f xml:space="preserve"> Time!DR$140</f>
        <v>0</v>
      </c>
      <c r="DS132" s="200">
        <f xml:space="preserve"> Time!DS$140</f>
        <v>0</v>
      </c>
      <c r="DT132" s="200">
        <f xml:space="preserve"> Time!DT$140</f>
        <v>0</v>
      </c>
      <c r="DU132" s="200">
        <f xml:space="preserve"> Time!DU$140</f>
        <v>0</v>
      </c>
      <c r="DV132" s="200">
        <f xml:space="preserve"> Time!DV$140</f>
        <v>0</v>
      </c>
      <c r="DW132" s="200">
        <f xml:space="preserve"> Time!DW$140</f>
        <v>0</v>
      </c>
      <c r="DX132" s="200">
        <f xml:space="preserve"> Time!DX$140</f>
        <v>0</v>
      </c>
      <c r="DY132" s="200">
        <f xml:space="preserve"> Time!DY$140</f>
        <v>0</v>
      </c>
      <c r="DZ132" s="200">
        <f xml:space="preserve"> Time!DZ$140</f>
        <v>0</v>
      </c>
      <c r="EA132" s="200">
        <f xml:space="preserve"> Time!EA$140</f>
        <v>0</v>
      </c>
      <c r="EB132" s="200">
        <f xml:space="preserve"> Time!EB$140</f>
        <v>0</v>
      </c>
      <c r="EC132" s="200">
        <f xml:space="preserve"> Time!EC$140</f>
        <v>0</v>
      </c>
      <c r="ED132" s="200">
        <f xml:space="preserve"> Time!ED$140</f>
        <v>0</v>
      </c>
      <c r="EE132" s="200">
        <f xml:space="preserve"> Time!EE$140</f>
        <v>0</v>
      </c>
      <c r="EF132" s="200">
        <f xml:space="preserve"> Time!EF$140</f>
        <v>0</v>
      </c>
      <c r="EG132" s="200">
        <f xml:space="preserve"> Time!EG$140</f>
        <v>0</v>
      </c>
      <c r="EH132" s="200">
        <f xml:space="preserve"> Time!EH$140</f>
        <v>0</v>
      </c>
      <c r="EI132" s="200">
        <f xml:space="preserve"> Time!EI$140</f>
        <v>0</v>
      </c>
      <c r="EJ132" s="200">
        <f xml:space="preserve"> Time!EJ$140</f>
        <v>0</v>
      </c>
      <c r="EK132" s="200">
        <f xml:space="preserve"> Time!EK$140</f>
        <v>0</v>
      </c>
      <c r="EL132" s="200">
        <f xml:space="preserve"> Time!EL$140</f>
        <v>0</v>
      </c>
      <c r="EM132" s="200">
        <f xml:space="preserve"> Time!EM$140</f>
        <v>0</v>
      </c>
      <c r="EN132" s="200">
        <f xml:space="preserve"> Time!EN$140</f>
        <v>0</v>
      </c>
      <c r="EO132" s="200">
        <f xml:space="preserve"> Time!EO$140</f>
        <v>0</v>
      </c>
      <c r="EP132" s="200">
        <f xml:space="preserve"> Time!EP$140</f>
        <v>0</v>
      </c>
      <c r="EQ132" s="200">
        <f xml:space="preserve"> Time!EQ$140</f>
        <v>0</v>
      </c>
      <c r="ER132" s="200">
        <f xml:space="preserve"> Time!ER$140</f>
        <v>0</v>
      </c>
      <c r="ES132" s="200">
        <f xml:space="preserve"> Time!ES$140</f>
        <v>0</v>
      </c>
      <c r="ET132" s="200">
        <f xml:space="preserve"> Time!ET$140</f>
        <v>0</v>
      </c>
      <c r="EU132" s="200">
        <f xml:space="preserve"> Time!EU$140</f>
        <v>0</v>
      </c>
      <c r="EV132" s="200">
        <f xml:space="preserve"> Time!EV$140</f>
        <v>0</v>
      </c>
      <c r="EW132" s="200">
        <f xml:space="preserve"> Time!EW$140</f>
        <v>0</v>
      </c>
      <c r="EX132" s="200">
        <f xml:space="preserve"> Time!EX$140</f>
        <v>0</v>
      </c>
      <c r="EY132" s="200">
        <f xml:space="preserve"> Time!EY$140</f>
        <v>0</v>
      </c>
      <c r="EZ132" s="200">
        <f xml:space="preserve"> Time!EZ$140</f>
        <v>0</v>
      </c>
      <c r="FA132" s="200">
        <f xml:space="preserve"> Time!FA$140</f>
        <v>0</v>
      </c>
      <c r="FB132" s="200">
        <f xml:space="preserve"> Time!FB$140</f>
        <v>0</v>
      </c>
      <c r="FC132" s="200">
        <f xml:space="preserve"> Time!FC$140</f>
        <v>0</v>
      </c>
      <c r="FD132" s="200">
        <f xml:space="preserve"> Time!FD$140</f>
        <v>0</v>
      </c>
      <c r="FE132" s="200">
        <f xml:space="preserve"> Time!FE$140</f>
        <v>0</v>
      </c>
      <c r="FF132" s="200">
        <f xml:space="preserve"> Time!FF$140</f>
        <v>0</v>
      </c>
      <c r="FG132" s="200">
        <f xml:space="preserve"> Time!FG$140</f>
        <v>0</v>
      </c>
      <c r="FH132" s="200">
        <f xml:space="preserve"> Time!FH$140</f>
        <v>0</v>
      </c>
      <c r="FI132" s="200">
        <f xml:space="preserve"> Time!FI$140</f>
        <v>0</v>
      </c>
      <c r="FJ132" s="200">
        <f xml:space="preserve"> Time!FJ$140</f>
        <v>0</v>
      </c>
      <c r="FK132" s="200">
        <f xml:space="preserve"> Time!FK$140</f>
        <v>0</v>
      </c>
      <c r="FL132" s="200">
        <f xml:space="preserve"> Time!FL$140</f>
        <v>0</v>
      </c>
      <c r="FM132" s="200">
        <f xml:space="preserve"> Time!FM$140</f>
        <v>0</v>
      </c>
      <c r="FN132" s="200">
        <f xml:space="preserve"> Time!FN$140</f>
        <v>0</v>
      </c>
      <c r="FO132" s="200">
        <f xml:space="preserve"> Time!FO$140</f>
        <v>0</v>
      </c>
      <c r="FP132" s="200">
        <f xml:space="preserve"> Time!FP$140</f>
        <v>0</v>
      </c>
      <c r="FQ132" s="200">
        <f xml:space="preserve"> Time!FQ$140</f>
        <v>0</v>
      </c>
      <c r="FR132" s="200">
        <f xml:space="preserve"> Time!FR$140</f>
        <v>0</v>
      </c>
      <c r="FS132" s="200">
        <f xml:space="preserve"> Time!FS$140</f>
        <v>0</v>
      </c>
      <c r="FT132" s="200">
        <f xml:space="preserve"> Time!FT$140</f>
        <v>0</v>
      </c>
      <c r="FU132" s="200">
        <f xml:space="preserve"> Time!FU$140</f>
        <v>0</v>
      </c>
      <c r="FV132" s="200">
        <f xml:space="preserve"> Time!FV$140</f>
        <v>0</v>
      </c>
      <c r="FW132" s="200">
        <f xml:space="preserve"> Time!FW$140</f>
        <v>0</v>
      </c>
      <c r="FX132" s="200">
        <f xml:space="preserve"> Time!FX$140</f>
        <v>0</v>
      </c>
      <c r="FY132" s="200">
        <f xml:space="preserve"> Time!FY$140</f>
        <v>0</v>
      </c>
      <c r="FZ132" s="200">
        <f xml:space="preserve"> Time!FZ$140</f>
        <v>0</v>
      </c>
      <c r="GA132" s="200">
        <f xml:space="preserve"> Time!GA$140</f>
        <v>0</v>
      </c>
      <c r="GB132" s="200">
        <f xml:space="preserve"> Time!GB$140</f>
        <v>0</v>
      </c>
      <c r="GC132" s="200">
        <f xml:space="preserve"> Time!GC$140</f>
        <v>0</v>
      </c>
      <c r="GD132" s="200">
        <f xml:space="preserve"> Time!GD$140</f>
        <v>0</v>
      </c>
      <c r="GE132" s="200">
        <f xml:space="preserve"> Time!GE$140</f>
        <v>0</v>
      </c>
      <c r="GF132" s="200">
        <f xml:space="preserve"> Time!GF$140</f>
        <v>0</v>
      </c>
      <c r="GG132" s="200">
        <f xml:space="preserve"> Time!GG$140</f>
        <v>0</v>
      </c>
      <c r="GH132" s="200">
        <f xml:space="preserve"> Time!GH$140</f>
        <v>0</v>
      </c>
      <c r="GI132" s="200">
        <f xml:space="preserve"> Time!GI$140</f>
        <v>0</v>
      </c>
      <c r="GJ132" s="200">
        <f xml:space="preserve"> Time!GJ$140</f>
        <v>0</v>
      </c>
    </row>
    <row r="133" spans="1:192" x14ac:dyDescent="0.25">
      <c r="D133" s="21"/>
      <c r="E133" s="200" t="str">
        <f xml:space="preserve"> Time!E$155</f>
        <v>Senior debt repayment period flag - T2</v>
      </c>
      <c r="F133" s="200">
        <f xml:space="preserve"> Time!F$155</f>
        <v>0</v>
      </c>
      <c r="G133" s="200" t="str">
        <f xml:space="preserve"> Time!G$155</f>
        <v>flag</v>
      </c>
      <c r="H133" s="200">
        <f xml:space="preserve"> Time!H$155</f>
        <v>48</v>
      </c>
      <c r="I133" s="200">
        <f xml:space="preserve"> Time!I$155</f>
        <v>0</v>
      </c>
      <c r="J133" s="200">
        <f xml:space="preserve"> Time!J$155</f>
        <v>0</v>
      </c>
      <c r="K133" s="200">
        <f xml:space="preserve"> Time!K$155</f>
        <v>0</v>
      </c>
      <c r="L133" s="200">
        <f xml:space="preserve"> Time!L$155</f>
        <v>0</v>
      </c>
      <c r="M133" s="200">
        <f xml:space="preserve"> Time!M$155</f>
        <v>0</v>
      </c>
      <c r="N133" s="200">
        <f xml:space="preserve"> Time!N$155</f>
        <v>0</v>
      </c>
      <c r="O133" s="200">
        <f xml:space="preserve"> Time!O$155</f>
        <v>0</v>
      </c>
      <c r="P133" s="200">
        <f xml:space="preserve"> Time!P$155</f>
        <v>0</v>
      </c>
      <c r="Q133" s="200">
        <f xml:space="preserve"> Time!Q$155</f>
        <v>0</v>
      </c>
      <c r="R133" s="200">
        <f xml:space="preserve"> Time!R$155</f>
        <v>0</v>
      </c>
      <c r="S133" s="200">
        <f xml:space="preserve"> Time!S$155</f>
        <v>1</v>
      </c>
      <c r="T133" s="200">
        <f xml:space="preserve"> Time!T$155</f>
        <v>1</v>
      </c>
      <c r="U133" s="200">
        <f xml:space="preserve"> Time!U$155</f>
        <v>1</v>
      </c>
      <c r="V133" s="200">
        <f xml:space="preserve"> Time!V$155</f>
        <v>1</v>
      </c>
      <c r="W133" s="200">
        <f xml:space="preserve"> Time!W$155</f>
        <v>1</v>
      </c>
      <c r="X133" s="200">
        <f xml:space="preserve"> Time!X$155</f>
        <v>1</v>
      </c>
      <c r="Y133" s="200">
        <f xml:space="preserve"> Time!Y$155</f>
        <v>1</v>
      </c>
      <c r="Z133" s="200">
        <f xml:space="preserve"> Time!Z$155</f>
        <v>1</v>
      </c>
      <c r="AA133" s="200">
        <f xml:space="preserve"> Time!AA$155</f>
        <v>1</v>
      </c>
      <c r="AB133" s="200">
        <f xml:space="preserve"> Time!AB$155</f>
        <v>1</v>
      </c>
      <c r="AC133" s="200">
        <f xml:space="preserve"> Time!AC$155</f>
        <v>1</v>
      </c>
      <c r="AD133" s="200">
        <f xml:space="preserve"> Time!AD$155</f>
        <v>1</v>
      </c>
      <c r="AE133" s="200">
        <f xml:space="preserve"> Time!AE$155</f>
        <v>1</v>
      </c>
      <c r="AF133" s="200">
        <f xml:space="preserve"> Time!AF$155</f>
        <v>1</v>
      </c>
      <c r="AG133" s="200">
        <f xml:space="preserve"> Time!AG$155</f>
        <v>1</v>
      </c>
      <c r="AH133" s="200">
        <f xml:space="preserve"> Time!AH$155</f>
        <v>1</v>
      </c>
      <c r="AI133" s="200">
        <f xml:space="preserve"> Time!AI$155</f>
        <v>1</v>
      </c>
      <c r="AJ133" s="200">
        <f xml:space="preserve"> Time!AJ$155</f>
        <v>1</v>
      </c>
      <c r="AK133" s="200">
        <f xml:space="preserve"> Time!AK$155</f>
        <v>1</v>
      </c>
      <c r="AL133" s="200">
        <f xml:space="preserve"> Time!AL$155</f>
        <v>1</v>
      </c>
      <c r="AM133" s="200">
        <f xml:space="preserve"> Time!AM$155</f>
        <v>1</v>
      </c>
      <c r="AN133" s="200">
        <f xml:space="preserve"> Time!AN$155</f>
        <v>1</v>
      </c>
      <c r="AO133" s="200">
        <f xml:space="preserve"> Time!AO$155</f>
        <v>1</v>
      </c>
      <c r="AP133" s="200">
        <f xml:space="preserve"> Time!AP$155</f>
        <v>1</v>
      </c>
      <c r="AQ133" s="200">
        <f xml:space="preserve"> Time!AQ$155</f>
        <v>1</v>
      </c>
      <c r="AR133" s="200">
        <f xml:space="preserve"> Time!AR$155</f>
        <v>1</v>
      </c>
      <c r="AS133" s="200">
        <f xml:space="preserve"> Time!AS$155</f>
        <v>1</v>
      </c>
      <c r="AT133" s="200">
        <f xml:space="preserve"> Time!AT$155</f>
        <v>1</v>
      </c>
      <c r="AU133" s="200">
        <f xml:space="preserve"> Time!AU$155</f>
        <v>1</v>
      </c>
      <c r="AV133" s="200">
        <f xml:space="preserve"> Time!AV$155</f>
        <v>1</v>
      </c>
      <c r="AW133" s="200">
        <f xml:space="preserve"> Time!AW$155</f>
        <v>1</v>
      </c>
      <c r="AX133" s="200">
        <f xml:space="preserve"> Time!AX$155</f>
        <v>1</v>
      </c>
      <c r="AY133" s="200">
        <f xml:space="preserve"> Time!AY$155</f>
        <v>1</v>
      </c>
      <c r="AZ133" s="200">
        <f xml:space="preserve"> Time!AZ$155</f>
        <v>1</v>
      </c>
      <c r="BA133" s="200">
        <f xml:space="preserve"> Time!BA$155</f>
        <v>1</v>
      </c>
      <c r="BB133" s="200">
        <f xml:space="preserve"> Time!BB$155</f>
        <v>1</v>
      </c>
      <c r="BC133" s="200">
        <f xml:space="preserve"> Time!BC$155</f>
        <v>1</v>
      </c>
      <c r="BD133" s="200">
        <f xml:space="preserve"> Time!BD$155</f>
        <v>1</v>
      </c>
      <c r="BE133" s="200">
        <f xml:space="preserve"> Time!BE$155</f>
        <v>1</v>
      </c>
      <c r="BF133" s="200">
        <f xml:space="preserve"> Time!BF$155</f>
        <v>1</v>
      </c>
      <c r="BG133" s="200">
        <f xml:space="preserve"> Time!BG$155</f>
        <v>1</v>
      </c>
      <c r="BH133" s="200">
        <f xml:space="preserve"> Time!BH$155</f>
        <v>1</v>
      </c>
      <c r="BI133" s="200">
        <f xml:space="preserve"> Time!BI$155</f>
        <v>1</v>
      </c>
      <c r="BJ133" s="200">
        <f xml:space="preserve"> Time!BJ$155</f>
        <v>1</v>
      </c>
      <c r="BK133" s="200">
        <f xml:space="preserve"> Time!BK$155</f>
        <v>1</v>
      </c>
      <c r="BL133" s="200">
        <f xml:space="preserve"> Time!BL$155</f>
        <v>1</v>
      </c>
      <c r="BM133" s="200">
        <f xml:space="preserve"> Time!BM$155</f>
        <v>1</v>
      </c>
      <c r="BN133" s="200">
        <f xml:space="preserve"> Time!BN$155</f>
        <v>1</v>
      </c>
      <c r="BO133" s="200">
        <f xml:space="preserve"> Time!BO$155</f>
        <v>0</v>
      </c>
      <c r="BP133" s="200">
        <f xml:space="preserve"> Time!BP$155</f>
        <v>0</v>
      </c>
      <c r="BQ133" s="200">
        <f xml:space="preserve"> Time!BQ$155</f>
        <v>0</v>
      </c>
      <c r="BR133" s="200">
        <f xml:space="preserve"> Time!BR$155</f>
        <v>0</v>
      </c>
      <c r="BS133" s="200">
        <f xml:space="preserve"> Time!BS$155</f>
        <v>0</v>
      </c>
      <c r="BT133" s="200">
        <f xml:space="preserve"> Time!BT$155</f>
        <v>0</v>
      </c>
      <c r="BU133" s="200">
        <f xml:space="preserve"> Time!BU$155</f>
        <v>0</v>
      </c>
      <c r="BV133" s="200">
        <f xml:space="preserve"> Time!BV$155</f>
        <v>0</v>
      </c>
      <c r="BW133" s="200">
        <f xml:space="preserve"> Time!BW$155</f>
        <v>0</v>
      </c>
      <c r="BX133" s="200">
        <f xml:space="preserve"> Time!BX$155</f>
        <v>0</v>
      </c>
      <c r="BY133" s="200">
        <f xml:space="preserve"> Time!BY$155</f>
        <v>0</v>
      </c>
      <c r="BZ133" s="200">
        <f xml:space="preserve"> Time!BZ$155</f>
        <v>0</v>
      </c>
      <c r="CA133" s="200">
        <f xml:space="preserve"> Time!CA$155</f>
        <v>0</v>
      </c>
      <c r="CB133" s="200">
        <f xml:space="preserve"> Time!CB$155</f>
        <v>0</v>
      </c>
      <c r="CC133" s="200">
        <f xml:space="preserve"> Time!CC$155</f>
        <v>0</v>
      </c>
      <c r="CD133" s="200">
        <f xml:space="preserve"> Time!CD$155</f>
        <v>0</v>
      </c>
      <c r="CE133" s="200">
        <f xml:space="preserve"> Time!CE$155</f>
        <v>0</v>
      </c>
      <c r="CF133" s="200">
        <f xml:space="preserve"> Time!CF$155</f>
        <v>0</v>
      </c>
      <c r="CG133" s="200">
        <f xml:space="preserve"> Time!CG$155</f>
        <v>0</v>
      </c>
      <c r="CH133" s="200">
        <f xml:space="preserve"> Time!CH$155</f>
        <v>0</v>
      </c>
      <c r="CI133" s="200">
        <f xml:space="preserve"> Time!CI$155</f>
        <v>0</v>
      </c>
      <c r="CJ133" s="200">
        <f xml:space="preserve"> Time!CJ$155</f>
        <v>0</v>
      </c>
      <c r="CK133" s="200">
        <f xml:space="preserve"> Time!CK$155</f>
        <v>0</v>
      </c>
      <c r="CL133" s="200">
        <f xml:space="preserve"> Time!CL$155</f>
        <v>0</v>
      </c>
      <c r="CM133" s="200">
        <f xml:space="preserve"> Time!CM$155</f>
        <v>0</v>
      </c>
      <c r="CN133" s="200">
        <f xml:space="preserve"> Time!CN$155</f>
        <v>0</v>
      </c>
      <c r="CO133" s="200">
        <f xml:space="preserve"> Time!CO$155</f>
        <v>0</v>
      </c>
      <c r="CP133" s="200">
        <f xml:space="preserve"> Time!CP$155</f>
        <v>0</v>
      </c>
      <c r="CQ133" s="200">
        <f xml:space="preserve"> Time!CQ$155</f>
        <v>0</v>
      </c>
      <c r="CR133" s="200">
        <f xml:space="preserve"> Time!CR$155</f>
        <v>0</v>
      </c>
      <c r="CS133" s="200">
        <f xml:space="preserve"> Time!CS$155</f>
        <v>0</v>
      </c>
      <c r="CT133" s="200">
        <f xml:space="preserve"> Time!CT$155</f>
        <v>0</v>
      </c>
      <c r="CU133" s="200">
        <f xml:space="preserve"> Time!CU$155</f>
        <v>0</v>
      </c>
      <c r="CV133" s="200">
        <f xml:space="preserve"> Time!CV$155</f>
        <v>0</v>
      </c>
      <c r="CW133" s="200">
        <f xml:space="preserve"> Time!CW$155</f>
        <v>0</v>
      </c>
      <c r="CX133" s="200">
        <f xml:space="preserve"> Time!CX$155</f>
        <v>0</v>
      </c>
      <c r="CY133" s="200">
        <f xml:space="preserve"> Time!CY$155</f>
        <v>0</v>
      </c>
      <c r="CZ133" s="200">
        <f xml:space="preserve"> Time!CZ$155</f>
        <v>0</v>
      </c>
      <c r="DA133" s="200">
        <f xml:space="preserve"> Time!DA$155</f>
        <v>0</v>
      </c>
      <c r="DB133" s="200">
        <f xml:space="preserve"> Time!DB$155</f>
        <v>0</v>
      </c>
      <c r="DC133" s="200">
        <f xml:space="preserve"> Time!DC$155</f>
        <v>0</v>
      </c>
      <c r="DD133" s="200">
        <f xml:space="preserve"> Time!DD$155</f>
        <v>0</v>
      </c>
      <c r="DE133" s="200">
        <f xml:space="preserve"> Time!DE$155</f>
        <v>0</v>
      </c>
      <c r="DF133" s="200">
        <f xml:space="preserve"> Time!DF$155</f>
        <v>0</v>
      </c>
      <c r="DG133" s="200">
        <f xml:space="preserve"> Time!DG$155</f>
        <v>0</v>
      </c>
      <c r="DH133" s="200">
        <f xml:space="preserve"> Time!DH$155</f>
        <v>0</v>
      </c>
      <c r="DI133" s="200">
        <f xml:space="preserve"> Time!DI$155</f>
        <v>0</v>
      </c>
      <c r="DJ133" s="200">
        <f xml:space="preserve"> Time!DJ$155</f>
        <v>0</v>
      </c>
      <c r="DK133" s="200">
        <f xml:space="preserve"> Time!DK$155</f>
        <v>0</v>
      </c>
      <c r="DL133" s="200">
        <f xml:space="preserve"> Time!DL$155</f>
        <v>0</v>
      </c>
      <c r="DM133" s="200">
        <f xml:space="preserve"> Time!DM$155</f>
        <v>0</v>
      </c>
      <c r="DN133" s="200">
        <f xml:space="preserve"> Time!DN$155</f>
        <v>0</v>
      </c>
      <c r="DO133" s="200">
        <f xml:space="preserve"> Time!DO$155</f>
        <v>0</v>
      </c>
      <c r="DP133" s="200">
        <f xml:space="preserve"> Time!DP$155</f>
        <v>0</v>
      </c>
      <c r="DQ133" s="200">
        <f xml:space="preserve"> Time!DQ$155</f>
        <v>0</v>
      </c>
      <c r="DR133" s="200">
        <f xml:space="preserve"> Time!DR$155</f>
        <v>0</v>
      </c>
      <c r="DS133" s="200">
        <f xml:space="preserve"> Time!DS$155</f>
        <v>0</v>
      </c>
      <c r="DT133" s="200">
        <f xml:space="preserve"> Time!DT$155</f>
        <v>0</v>
      </c>
      <c r="DU133" s="200">
        <f xml:space="preserve"> Time!DU$155</f>
        <v>0</v>
      </c>
      <c r="DV133" s="200">
        <f xml:space="preserve"> Time!DV$155</f>
        <v>0</v>
      </c>
      <c r="DW133" s="200">
        <f xml:space="preserve"> Time!DW$155</f>
        <v>0</v>
      </c>
      <c r="DX133" s="200">
        <f xml:space="preserve"> Time!DX$155</f>
        <v>0</v>
      </c>
      <c r="DY133" s="200">
        <f xml:space="preserve"> Time!DY$155</f>
        <v>0</v>
      </c>
      <c r="DZ133" s="200">
        <f xml:space="preserve"> Time!DZ$155</f>
        <v>0</v>
      </c>
      <c r="EA133" s="200">
        <f xml:space="preserve"> Time!EA$155</f>
        <v>0</v>
      </c>
      <c r="EB133" s="200">
        <f xml:space="preserve"> Time!EB$155</f>
        <v>0</v>
      </c>
      <c r="EC133" s="200">
        <f xml:space="preserve"> Time!EC$155</f>
        <v>0</v>
      </c>
      <c r="ED133" s="200">
        <f xml:space="preserve"> Time!ED$155</f>
        <v>0</v>
      </c>
      <c r="EE133" s="200">
        <f xml:space="preserve"> Time!EE$155</f>
        <v>0</v>
      </c>
      <c r="EF133" s="200">
        <f xml:space="preserve"> Time!EF$155</f>
        <v>0</v>
      </c>
      <c r="EG133" s="200">
        <f xml:space="preserve"> Time!EG$155</f>
        <v>0</v>
      </c>
      <c r="EH133" s="200">
        <f xml:space="preserve"> Time!EH$155</f>
        <v>0</v>
      </c>
      <c r="EI133" s="200">
        <f xml:space="preserve"> Time!EI$155</f>
        <v>0</v>
      </c>
      <c r="EJ133" s="200">
        <f xml:space="preserve"> Time!EJ$155</f>
        <v>0</v>
      </c>
      <c r="EK133" s="200">
        <f xml:space="preserve"> Time!EK$155</f>
        <v>0</v>
      </c>
      <c r="EL133" s="200">
        <f xml:space="preserve"> Time!EL$155</f>
        <v>0</v>
      </c>
      <c r="EM133" s="200">
        <f xml:space="preserve"> Time!EM$155</f>
        <v>0</v>
      </c>
      <c r="EN133" s="200">
        <f xml:space="preserve"> Time!EN$155</f>
        <v>0</v>
      </c>
      <c r="EO133" s="200">
        <f xml:space="preserve"> Time!EO$155</f>
        <v>0</v>
      </c>
      <c r="EP133" s="200">
        <f xml:space="preserve"> Time!EP$155</f>
        <v>0</v>
      </c>
      <c r="EQ133" s="200">
        <f xml:space="preserve"> Time!EQ$155</f>
        <v>0</v>
      </c>
      <c r="ER133" s="200">
        <f xml:space="preserve"> Time!ER$155</f>
        <v>0</v>
      </c>
      <c r="ES133" s="200">
        <f xml:space="preserve"> Time!ES$155</f>
        <v>0</v>
      </c>
      <c r="ET133" s="200">
        <f xml:space="preserve"> Time!ET$155</f>
        <v>0</v>
      </c>
      <c r="EU133" s="200">
        <f xml:space="preserve"> Time!EU$155</f>
        <v>0</v>
      </c>
      <c r="EV133" s="200">
        <f xml:space="preserve"> Time!EV$155</f>
        <v>0</v>
      </c>
      <c r="EW133" s="200">
        <f xml:space="preserve"> Time!EW$155</f>
        <v>0</v>
      </c>
      <c r="EX133" s="200">
        <f xml:space="preserve"> Time!EX$155</f>
        <v>0</v>
      </c>
      <c r="EY133" s="200">
        <f xml:space="preserve"> Time!EY$155</f>
        <v>0</v>
      </c>
      <c r="EZ133" s="200">
        <f xml:space="preserve"> Time!EZ$155</f>
        <v>0</v>
      </c>
      <c r="FA133" s="200">
        <f xml:space="preserve"> Time!FA$155</f>
        <v>0</v>
      </c>
      <c r="FB133" s="200">
        <f xml:space="preserve"> Time!FB$155</f>
        <v>0</v>
      </c>
      <c r="FC133" s="200">
        <f xml:space="preserve"> Time!FC$155</f>
        <v>0</v>
      </c>
      <c r="FD133" s="200">
        <f xml:space="preserve"> Time!FD$155</f>
        <v>0</v>
      </c>
      <c r="FE133" s="200">
        <f xml:space="preserve"> Time!FE$155</f>
        <v>0</v>
      </c>
      <c r="FF133" s="200">
        <f xml:space="preserve"> Time!FF$155</f>
        <v>0</v>
      </c>
      <c r="FG133" s="200">
        <f xml:space="preserve"> Time!FG$155</f>
        <v>0</v>
      </c>
      <c r="FH133" s="200">
        <f xml:space="preserve"> Time!FH$155</f>
        <v>0</v>
      </c>
      <c r="FI133" s="200">
        <f xml:space="preserve"> Time!FI$155</f>
        <v>0</v>
      </c>
      <c r="FJ133" s="200">
        <f xml:space="preserve"> Time!FJ$155</f>
        <v>0</v>
      </c>
      <c r="FK133" s="200">
        <f xml:space="preserve"> Time!FK$155</f>
        <v>0</v>
      </c>
      <c r="FL133" s="200">
        <f xml:space="preserve"> Time!FL$155</f>
        <v>0</v>
      </c>
      <c r="FM133" s="200">
        <f xml:space="preserve"> Time!FM$155</f>
        <v>0</v>
      </c>
      <c r="FN133" s="200">
        <f xml:space="preserve"> Time!FN$155</f>
        <v>0</v>
      </c>
      <c r="FO133" s="200">
        <f xml:space="preserve"> Time!FO$155</f>
        <v>0</v>
      </c>
      <c r="FP133" s="200">
        <f xml:space="preserve"> Time!FP$155</f>
        <v>0</v>
      </c>
      <c r="FQ133" s="200">
        <f xml:space="preserve"> Time!FQ$155</f>
        <v>0</v>
      </c>
      <c r="FR133" s="200">
        <f xml:space="preserve"> Time!FR$155</f>
        <v>0</v>
      </c>
      <c r="FS133" s="200">
        <f xml:space="preserve"> Time!FS$155</f>
        <v>0</v>
      </c>
      <c r="FT133" s="200">
        <f xml:space="preserve"> Time!FT$155</f>
        <v>0</v>
      </c>
      <c r="FU133" s="200">
        <f xml:space="preserve"> Time!FU$155</f>
        <v>0</v>
      </c>
      <c r="FV133" s="200">
        <f xml:space="preserve"> Time!FV$155</f>
        <v>0</v>
      </c>
      <c r="FW133" s="200">
        <f xml:space="preserve"> Time!FW$155</f>
        <v>0</v>
      </c>
      <c r="FX133" s="200">
        <f xml:space="preserve"> Time!FX$155</f>
        <v>0</v>
      </c>
      <c r="FY133" s="200">
        <f xml:space="preserve"> Time!FY$155</f>
        <v>0</v>
      </c>
      <c r="FZ133" s="200">
        <f xml:space="preserve"> Time!FZ$155</f>
        <v>0</v>
      </c>
      <c r="GA133" s="200">
        <f xml:space="preserve"> Time!GA$155</f>
        <v>0</v>
      </c>
      <c r="GB133" s="200">
        <f xml:space="preserve"> Time!GB$155</f>
        <v>0</v>
      </c>
      <c r="GC133" s="200">
        <f xml:space="preserve"> Time!GC$155</f>
        <v>0</v>
      </c>
      <c r="GD133" s="200">
        <f xml:space="preserve"> Time!GD$155</f>
        <v>0</v>
      </c>
      <c r="GE133" s="200">
        <f xml:space="preserve"> Time!GE$155</f>
        <v>0</v>
      </c>
      <c r="GF133" s="200">
        <f xml:space="preserve"> Time!GF$155</f>
        <v>0</v>
      </c>
      <c r="GG133" s="200">
        <f xml:space="preserve"> Time!GG$155</f>
        <v>0</v>
      </c>
      <c r="GH133" s="200">
        <f xml:space="preserve"> Time!GH$155</f>
        <v>0</v>
      </c>
      <c r="GI133" s="200">
        <f xml:space="preserve"> Time!GI$155</f>
        <v>0</v>
      </c>
      <c r="GJ133" s="200">
        <f xml:space="preserve"> Time!GJ$155</f>
        <v>0</v>
      </c>
    </row>
    <row r="134" spans="1:192" s="294" customFormat="1" ht="4.5" customHeight="1" x14ac:dyDescent="0.25">
      <c r="A134" s="666"/>
      <c r="B134" s="666"/>
      <c r="C134" s="667"/>
      <c r="D134" s="667"/>
      <c r="E134" s="293"/>
      <c r="F134" s="293"/>
      <c r="G134" s="293"/>
      <c r="H134" s="668"/>
      <c r="I134" s="668"/>
      <c r="J134" s="668"/>
      <c r="K134" s="668"/>
      <c r="L134" s="668"/>
      <c r="M134" s="668"/>
      <c r="N134" s="668"/>
      <c r="O134" s="668"/>
      <c r="P134" s="668"/>
      <c r="Q134" s="668"/>
      <c r="R134" s="668"/>
      <c r="S134" s="668"/>
      <c r="T134" s="668"/>
      <c r="U134" s="668"/>
      <c r="V134" s="668"/>
      <c r="W134" s="668"/>
      <c r="X134" s="668"/>
      <c r="Y134" s="668"/>
      <c r="Z134" s="668"/>
      <c r="AA134" s="668"/>
      <c r="AB134" s="668"/>
      <c r="AC134" s="668"/>
      <c r="AD134" s="668"/>
      <c r="AE134" s="668"/>
      <c r="AF134" s="668"/>
      <c r="AG134" s="668"/>
      <c r="AH134" s="668"/>
      <c r="AI134" s="668"/>
      <c r="AJ134" s="668"/>
      <c r="AK134" s="668"/>
      <c r="AL134" s="668"/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68"/>
      <c r="BT134" s="668"/>
      <c r="BU134" s="668"/>
      <c r="BV134" s="668"/>
      <c r="BW134" s="668"/>
      <c r="BX134" s="668"/>
      <c r="BY134" s="668"/>
      <c r="BZ134" s="668"/>
      <c r="CA134" s="668"/>
      <c r="CB134" s="668"/>
      <c r="CC134" s="668"/>
      <c r="CD134" s="668"/>
      <c r="CE134" s="668"/>
      <c r="CF134" s="668"/>
      <c r="CG134" s="668"/>
      <c r="CH134" s="668"/>
      <c r="CI134" s="668"/>
      <c r="CJ134" s="668"/>
      <c r="CK134" s="668"/>
      <c r="CL134" s="668"/>
      <c r="CM134" s="668"/>
      <c r="CN134" s="668"/>
      <c r="CO134" s="668"/>
      <c r="CP134" s="668"/>
      <c r="CQ134" s="668"/>
      <c r="CR134" s="668"/>
      <c r="CS134" s="668"/>
      <c r="CT134" s="668"/>
      <c r="CU134" s="668"/>
      <c r="CV134" s="668"/>
      <c r="CW134" s="668"/>
      <c r="CX134" s="668"/>
      <c r="CY134" s="668"/>
      <c r="CZ134" s="668"/>
      <c r="DA134" s="668"/>
      <c r="DB134" s="668"/>
      <c r="DC134" s="668"/>
      <c r="DD134" s="668"/>
      <c r="DE134" s="668"/>
      <c r="DF134" s="668"/>
      <c r="DG134" s="668"/>
      <c r="DH134" s="668"/>
      <c r="DI134" s="668"/>
      <c r="DJ134" s="668"/>
      <c r="DK134" s="668"/>
      <c r="DL134" s="668"/>
      <c r="DM134" s="668"/>
      <c r="DN134" s="668"/>
      <c r="DO134" s="668"/>
      <c r="DP134" s="668"/>
      <c r="DQ134" s="668"/>
      <c r="DR134" s="668"/>
      <c r="DS134" s="668"/>
      <c r="DT134" s="668"/>
      <c r="DU134" s="668"/>
      <c r="DV134" s="668"/>
      <c r="DW134" s="668"/>
      <c r="DX134" s="668"/>
      <c r="DY134" s="668"/>
      <c r="DZ134" s="668"/>
      <c r="EA134" s="668"/>
      <c r="EB134" s="668"/>
      <c r="EC134" s="668"/>
      <c r="ED134" s="668"/>
      <c r="EE134" s="668"/>
      <c r="EF134" s="668"/>
      <c r="EG134" s="668"/>
      <c r="EH134" s="668"/>
      <c r="EI134" s="668"/>
      <c r="EJ134" s="668"/>
      <c r="EK134" s="668"/>
      <c r="EL134" s="668"/>
      <c r="EM134" s="668"/>
      <c r="EN134" s="668"/>
      <c r="EO134" s="668"/>
      <c r="EP134" s="668"/>
      <c r="EQ134" s="668"/>
      <c r="ER134" s="668"/>
      <c r="ES134" s="668"/>
      <c r="ET134" s="668"/>
      <c r="EU134" s="668"/>
      <c r="EV134" s="668"/>
      <c r="EW134" s="668"/>
      <c r="EX134" s="668"/>
      <c r="EY134" s="668"/>
      <c r="EZ134" s="668"/>
      <c r="FA134" s="668"/>
      <c r="FB134" s="668"/>
      <c r="FC134" s="668"/>
      <c r="FD134" s="668"/>
      <c r="FE134" s="668"/>
      <c r="FF134" s="668"/>
      <c r="FG134" s="668"/>
      <c r="FH134" s="668"/>
      <c r="FI134" s="668"/>
      <c r="FJ134" s="668"/>
      <c r="FK134" s="668"/>
      <c r="FL134" s="668"/>
      <c r="FM134" s="668"/>
      <c r="FN134" s="668"/>
      <c r="FO134" s="668"/>
      <c r="FP134" s="668"/>
      <c r="FQ134" s="668"/>
      <c r="FR134" s="668"/>
      <c r="FS134" s="668"/>
      <c r="FT134" s="668"/>
      <c r="FU134" s="668"/>
      <c r="FV134" s="668"/>
      <c r="FW134" s="668"/>
      <c r="FX134" s="668"/>
      <c r="FY134" s="668"/>
      <c r="FZ134" s="668"/>
      <c r="GA134" s="668"/>
      <c r="GB134" s="668"/>
      <c r="GC134" s="668"/>
      <c r="GD134" s="668"/>
      <c r="GE134" s="668"/>
      <c r="GF134" s="668"/>
      <c r="GG134" s="668"/>
      <c r="GH134" s="668"/>
      <c r="GI134" s="668"/>
      <c r="GJ134" s="668"/>
    </row>
    <row r="135" spans="1:192" x14ac:dyDescent="0.25">
      <c r="D135" s="21"/>
      <c r="E135" s="668" t="s">
        <v>707</v>
      </c>
      <c r="F135" s="668"/>
      <c r="G135" s="668" t="s">
        <v>104</v>
      </c>
      <c r="H135" s="668"/>
      <c r="I135" s="668"/>
      <c r="J135" s="668">
        <f t="shared" ref="J135:AO135" si="121" xml:space="preserve"> IF(AND(J$132 = 1, J$133 = 1), $F126, J129) * J132</f>
        <v>0</v>
      </c>
      <c r="K135" s="668">
        <f t="shared" si="121"/>
        <v>0</v>
      </c>
      <c r="L135" s="668">
        <f t="shared" si="121"/>
        <v>0</v>
      </c>
      <c r="M135" s="668">
        <f t="shared" si="121"/>
        <v>0</v>
      </c>
      <c r="N135" s="668">
        <f t="shared" si="121"/>
        <v>0</v>
      </c>
      <c r="O135" s="668">
        <f t="shared" si="121"/>
        <v>0</v>
      </c>
      <c r="P135" s="668">
        <f t="shared" si="121"/>
        <v>0</v>
      </c>
      <c r="Q135" s="668">
        <f t="shared" si="121"/>
        <v>0</v>
      </c>
      <c r="R135" s="668">
        <f t="shared" si="121"/>
        <v>0</v>
      </c>
      <c r="S135" s="668">
        <f t="shared" si="121"/>
        <v>0.81843968968736758</v>
      </c>
      <c r="T135" s="668">
        <f t="shared" si="121"/>
        <v>0.81843968968736758</v>
      </c>
      <c r="U135" s="668">
        <f t="shared" si="121"/>
        <v>0.81843968968736758</v>
      </c>
      <c r="V135" s="668">
        <f t="shared" si="121"/>
        <v>0.81843968968736758</v>
      </c>
      <c r="W135" s="668">
        <f t="shared" si="121"/>
        <v>0.81843968968736758</v>
      </c>
      <c r="X135" s="668">
        <f t="shared" si="121"/>
        <v>0.81843968968736758</v>
      </c>
      <c r="Y135" s="668">
        <f t="shared" si="121"/>
        <v>0.81843968968736758</v>
      </c>
      <c r="Z135" s="668">
        <f t="shared" si="121"/>
        <v>0.81843968968736758</v>
      </c>
      <c r="AA135" s="668">
        <f t="shared" si="121"/>
        <v>0.81843968968736758</v>
      </c>
      <c r="AB135" s="668">
        <f t="shared" si="121"/>
        <v>0.81843968968736758</v>
      </c>
      <c r="AC135" s="668">
        <f t="shared" si="121"/>
        <v>0.81843968968736758</v>
      </c>
      <c r="AD135" s="668">
        <f t="shared" si="121"/>
        <v>0.81843968968736758</v>
      </c>
      <c r="AE135" s="668">
        <f t="shared" si="121"/>
        <v>0.81843968968736758</v>
      </c>
      <c r="AF135" s="668">
        <f t="shared" si="121"/>
        <v>0.81843968968736758</v>
      </c>
      <c r="AG135" s="668">
        <f t="shared" si="121"/>
        <v>0.81843968968736758</v>
      </c>
      <c r="AH135" s="668">
        <f t="shared" si="121"/>
        <v>0.81843968968736758</v>
      </c>
      <c r="AI135" s="668">
        <f t="shared" si="121"/>
        <v>0.81843968968736758</v>
      </c>
      <c r="AJ135" s="668">
        <f t="shared" si="121"/>
        <v>0.81843968968736758</v>
      </c>
      <c r="AK135" s="668">
        <f t="shared" si="121"/>
        <v>0.81843968968736758</v>
      </c>
      <c r="AL135" s="668">
        <f t="shared" si="121"/>
        <v>0.81843968968736758</v>
      </c>
      <c r="AM135" s="668">
        <f t="shared" si="121"/>
        <v>0.81843968968736758</v>
      </c>
      <c r="AN135" s="668">
        <f t="shared" si="121"/>
        <v>0.81843968968736758</v>
      </c>
      <c r="AO135" s="668">
        <f t="shared" si="121"/>
        <v>0.81843968968736758</v>
      </c>
      <c r="AP135" s="668">
        <f t="shared" ref="AP135:BU135" si="122" xml:space="preserve"> IF(AND(AP$132 = 1, AP$133 = 1), $F126, AP129) * AP132</f>
        <v>0.81843968968736758</v>
      </c>
      <c r="AQ135" s="668">
        <f t="shared" si="122"/>
        <v>0.81843968968736758</v>
      </c>
      <c r="AR135" s="668">
        <f t="shared" si="122"/>
        <v>0.81843968968736758</v>
      </c>
      <c r="AS135" s="668">
        <f t="shared" si="122"/>
        <v>0.81843968968736758</v>
      </c>
      <c r="AT135" s="668">
        <f t="shared" si="122"/>
        <v>0.81843968968736758</v>
      </c>
      <c r="AU135" s="668">
        <f t="shared" si="122"/>
        <v>0.81843968968736758</v>
      </c>
      <c r="AV135" s="668">
        <f t="shared" si="122"/>
        <v>0.81843968968736758</v>
      </c>
      <c r="AW135" s="668">
        <f t="shared" si="122"/>
        <v>0.81843968968736758</v>
      </c>
      <c r="AX135" s="668">
        <f t="shared" si="122"/>
        <v>0.81843968968736758</v>
      </c>
      <c r="AY135" s="668">
        <f t="shared" si="122"/>
        <v>0.81843968968736758</v>
      </c>
      <c r="AZ135" s="668">
        <f t="shared" si="122"/>
        <v>0.81843968968736758</v>
      </c>
      <c r="BA135" s="668">
        <f t="shared" si="122"/>
        <v>0.81843968968736758</v>
      </c>
      <c r="BB135" s="668">
        <f t="shared" si="122"/>
        <v>0.81843968968736758</v>
      </c>
      <c r="BC135" s="668">
        <f t="shared" si="122"/>
        <v>0.81843968968736758</v>
      </c>
      <c r="BD135" s="668">
        <f t="shared" si="122"/>
        <v>0.81843968968736758</v>
      </c>
      <c r="BE135" s="668">
        <f t="shared" si="122"/>
        <v>0.81843968968736758</v>
      </c>
      <c r="BF135" s="668">
        <f t="shared" si="122"/>
        <v>0.81843968968736758</v>
      </c>
      <c r="BG135" s="668">
        <f t="shared" si="122"/>
        <v>0</v>
      </c>
      <c r="BH135" s="668">
        <f t="shared" si="122"/>
        <v>0</v>
      </c>
      <c r="BI135" s="668">
        <f t="shared" si="122"/>
        <v>0</v>
      </c>
      <c r="BJ135" s="668">
        <f t="shared" si="122"/>
        <v>0</v>
      </c>
      <c r="BK135" s="668">
        <f t="shared" si="122"/>
        <v>0</v>
      </c>
      <c r="BL135" s="668">
        <f t="shared" si="122"/>
        <v>0</v>
      </c>
      <c r="BM135" s="668">
        <f t="shared" si="122"/>
        <v>0</v>
      </c>
      <c r="BN135" s="668">
        <f t="shared" si="122"/>
        <v>0</v>
      </c>
      <c r="BO135" s="668">
        <f t="shared" si="122"/>
        <v>0</v>
      </c>
      <c r="BP135" s="668">
        <f t="shared" si="122"/>
        <v>0</v>
      </c>
      <c r="BQ135" s="668">
        <f t="shared" si="122"/>
        <v>0</v>
      </c>
      <c r="BR135" s="668">
        <f t="shared" si="122"/>
        <v>0</v>
      </c>
      <c r="BS135" s="668">
        <f t="shared" si="122"/>
        <v>0</v>
      </c>
      <c r="BT135" s="668">
        <f t="shared" si="122"/>
        <v>0</v>
      </c>
      <c r="BU135" s="668">
        <f t="shared" si="122"/>
        <v>0</v>
      </c>
      <c r="BV135" s="668">
        <f t="shared" ref="BV135:DA135" si="123" xml:space="preserve"> IF(AND(BV$132 = 1, BV$133 = 1), $F126, BV129) * BV132</f>
        <v>0</v>
      </c>
      <c r="BW135" s="668">
        <f t="shared" si="123"/>
        <v>0</v>
      </c>
      <c r="BX135" s="668">
        <f t="shared" si="123"/>
        <v>0</v>
      </c>
      <c r="BY135" s="668">
        <f t="shared" si="123"/>
        <v>0</v>
      </c>
      <c r="BZ135" s="668">
        <f t="shared" si="123"/>
        <v>0</v>
      </c>
      <c r="CA135" s="668">
        <f t="shared" si="123"/>
        <v>0</v>
      </c>
      <c r="CB135" s="668">
        <f t="shared" si="123"/>
        <v>0</v>
      </c>
      <c r="CC135" s="668">
        <f t="shared" si="123"/>
        <v>0</v>
      </c>
      <c r="CD135" s="668">
        <f t="shared" si="123"/>
        <v>0</v>
      </c>
      <c r="CE135" s="668">
        <f t="shared" si="123"/>
        <v>0</v>
      </c>
      <c r="CF135" s="668">
        <f t="shared" si="123"/>
        <v>0</v>
      </c>
      <c r="CG135" s="668">
        <f t="shared" si="123"/>
        <v>0</v>
      </c>
      <c r="CH135" s="668">
        <f t="shared" si="123"/>
        <v>0</v>
      </c>
      <c r="CI135" s="668">
        <f t="shared" si="123"/>
        <v>0</v>
      </c>
      <c r="CJ135" s="668">
        <f t="shared" si="123"/>
        <v>0</v>
      </c>
      <c r="CK135" s="668">
        <f t="shared" si="123"/>
        <v>0</v>
      </c>
      <c r="CL135" s="668">
        <f t="shared" si="123"/>
        <v>0</v>
      </c>
      <c r="CM135" s="668">
        <f t="shared" si="123"/>
        <v>0</v>
      </c>
      <c r="CN135" s="668">
        <f t="shared" si="123"/>
        <v>0</v>
      </c>
      <c r="CO135" s="668">
        <f t="shared" si="123"/>
        <v>0</v>
      </c>
      <c r="CP135" s="668">
        <f t="shared" si="123"/>
        <v>0</v>
      </c>
      <c r="CQ135" s="668">
        <f t="shared" si="123"/>
        <v>0</v>
      </c>
      <c r="CR135" s="668">
        <f t="shared" si="123"/>
        <v>0</v>
      </c>
      <c r="CS135" s="668">
        <f t="shared" si="123"/>
        <v>0</v>
      </c>
      <c r="CT135" s="668">
        <f t="shared" si="123"/>
        <v>0</v>
      </c>
      <c r="CU135" s="668">
        <f t="shared" si="123"/>
        <v>0</v>
      </c>
      <c r="CV135" s="668">
        <f t="shared" si="123"/>
        <v>0</v>
      </c>
      <c r="CW135" s="668">
        <f t="shared" si="123"/>
        <v>0</v>
      </c>
      <c r="CX135" s="668">
        <f t="shared" si="123"/>
        <v>0</v>
      </c>
      <c r="CY135" s="668">
        <f t="shared" si="123"/>
        <v>0</v>
      </c>
      <c r="CZ135" s="668">
        <f t="shared" si="123"/>
        <v>0</v>
      </c>
      <c r="DA135" s="668">
        <f t="shared" si="123"/>
        <v>0</v>
      </c>
      <c r="DB135" s="668">
        <f t="shared" ref="DB135:EG135" si="124" xml:space="preserve"> IF(AND(DB$132 = 1, DB$133 = 1), $F126, DB129) * DB132</f>
        <v>0</v>
      </c>
      <c r="DC135" s="668">
        <f t="shared" si="124"/>
        <v>0</v>
      </c>
      <c r="DD135" s="668">
        <f t="shared" si="124"/>
        <v>0</v>
      </c>
      <c r="DE135" s="668">
        <f t="shared" si="124"/>
        <v>0</v>
      </c>
      <c r="DF135" s="668">
        <f t="shared" si="124"/>
        <v>0</v>
      </c>
      <c r="DG135" s="668">
        <f t="shared" si="124"/>
        <v>0</v>
      </c>
      <c r="DH135" s="668">
        <f t="shared" si="124"/>
        <v>0</v>
      </c>
      <c r="DI135" s="668">
        <f t="shared" si="124"/>
        <v>0</v>
      </c>
      <c r="DJ135" s="668">
        <f t="shared" si="124"/>
        <v>0</v>
      </c>
      <c r="DK135" s="668">
        <f t="shared" si="124"/>
        <v>0</v>
      </c>
      <c r="DL135" s="668">
        <f t="shared" si="124"/>
        <v>0</v>
      </c>
      <c r="DM135" s="668">
        <f t="shared" si="124"/>
        <v>0</v>
      </c>
      <c r="DN135" s="668">
        <f t="shared" si="124"/>
        <v>0</v>
      </c>
      <c r="DO135" s="668">
        <f t="shared" si="124"/>
        <v>0</v>
      </c>
      <c r="DP135" s="668">
        <f t="shared" si="124"/>
        <v>0</v>
      </c>
      <c r="DQ135" s="668">
        <f t="shared" si="124"/>
        <v>0</v>
      </c>
      <c r="DR135" s="668">
        <f t="shared" si="124"/>
        <v>0</v>
      </c>
      <c r="DS135" s="668">
        <f t="shared" si="124"/>
        <v>0</v>
      </c>
      <c r="DT135" s="668">
        <f t="shared" si="124"/>
        <v>0</v>
      </c>
      <c r="DU135" s="668">
        <f t="shared" si="124"/>
        <v>0</v>
      </c>
      <c r="DV135" s="668">
        <f t="shared" si="124"/>
        <v>0</v>
      </c>
      <c r="DW135" s="668">
        <f t="shared" si="124"/>
        <v>0</v>
      </c>
      <c r="DX135" s="668">
        <f t="shared" si="124"/>
        <v>0</v>
      </c>
      <c r="DY135" s="668">
        <f t="shared" si="124"/>
        <v>0</v>
      </c>
      <c r="DZ135" s="668">
        <f t="shared" si="124"/>
        <v>0</v>
      </c>
      <c r="EA135" s="668">
        <f t="shared" si="124"/>
        <v>0</v>
      </c>
      <c r="EB135" s="668">
        <f t="shared" si="124"/>
        <v>0</v>
      </c>
      <c r="EC135" s="668">
        <f t="shared" si="124"/>
        <v>0</v>
      </c>
      <c r="ED135" s="668">
        <f t="shared" si="124"/>
        <v>0</v>
      </c>
      <c r="EE135" s="668">
        <f t="shared" si="124"/>
        <v>0</v>
      </c>
      <c r="EF135" s="668">
        <f t="shared" si="124"/>
        <v>0</v>
      </c>
      <c r="EG135" s="668">
        <f t="shared" si="124"/>
        <v>0</v>
      </c>
      <c r="EH135" s="668">
        <f t="shared" ref="EH135:FM135" si="125" xml:space="preserve"> IF(AND(EH$132 = 1, EH$133 = 1), $F126, EH129) * EH132</f>
        <v>0</v>
      </c>
      <c r="EI135" s="668">
        <f t="shared" si="125"/>
        <v>0</v>
      </c>
      <c r="EJ135" s="668">
        <f t="shared" si="125"/>
        <v>0</v>
      </c>
      <c r="EK135" s="668">
        <f t="shared" si="125"/>
        <v>0</v>
      </c>
      <c r="EL135" s="668">
        <f t="shared" si="125"/>
        <v>0</v>
      </c>
      <c r="EM135" s="668">
        <f t="shared" si="125"/>
        <v>0</v>
      </c>
      <c r="EN135" s="668">
        <f t="shared" si="125"/>
        <v>0</v>
      </c>
      <c r="EO135" s="668">
        <f t="shared" si="125"/>
        <v>0</v>
      </c>
      <c r="EP135" s="668">
        <f t="shared" si="125"/>
        <v>0</v>
      </c>
      <c r="EQ135" s="668">
        <f t="shared" si="125"/>
        <v>0</v>
      </c>
      <c r="ER135" s="668">
        <f t="shared" si="125"/>
        <v>0</v>
      </c>
      <c r="ES135" s="668">
        <f t="shared" si="125"/>
        <v>0</v>
      </c>
      <c r="ET135" s="668">
        <f t="shared" si="125"/>
        <v>0</v>
      </c>
      <c r="EU135" s="668">
        <f t="shared" si="125"/>
        <v>0</v>
      </c>
      <c r="EV135" s="668">
        <f t="shared" si="125"/>
        <v>0</v>
      </c>
      <c r="EW135" s="668">
        <f t="shared" si="125"/>
        <v>0</v>
      </c>
      <c r="EX135" s="668">
        <f t="shared" si="125"/>
        <v>0</v>
      </c>
      <c r="EY135" s="668">
        <f t="shared" si="125"/>
        <v>0</v>
      </c>
      <c r="EZ135" s="668">
        <f t="shared" si="125"/>
        <v>0</v>
      </c>
      <c r="FA135" s="668">
        <f t="shared" si="125"/>
        <v>0</v>
      </c>
      <c r="FB135" s="668">
        <f t="shared" si="125"/>
        <v>0</v>
      </c>
      <c r="FC135" s="668">
        <f t="shared" si="125"/>
        <v>0</v>
      </c>
      <c r="FD135" s="668">
        <f t="shared" si="125"/>
        <v>0</v>
      </c>
      <c r="FE135" s="668">
        <f t="shared" si="125"/>
        <v>0</v>
      </c>
      <c r="FF135" s="668">
        <f t="shared" si="125"/>
        <v>0</v>
      </c>
      <c r="FG135" s="668">
        <f t="shared" si="125"/>
        <v>0</v>
      </c>
      <c r="FH135" s="668">
        <f t="shared" si="125"/>
        <v>0</v>
      </c>
      <c r="FI135" s="668">
        <f t="shared" si="125"/>
        <v>0</v>
      </c>
      <c r="FJ135" s="668">
        <f t="shared" si="125"/>
        <v>0</v>
      </c>
      <c r="FK135" s="668">
        <f t="shared" si="125"/>
        <v>0</v>
      </c>
      <c r="FL135" s="668">
        <f t="shared" si="125"/>
        <v>0</v>
      </c>
      <c r="FM135" s="668">
        <f t="shared" si="125"/>
        <v>0</v>
      </c>
      <c r="FN135" s="668">
        <f t="shared" ref="FN135:GJ135" si="126" xml:space="preserve"> IF(AND(FN$132 = 1, FN$133 = 1), $F126, FN129) * FN132</f>
        <v>0</v>
      </c>
      <c r="FO135" s="668">
        <f t="shared" si="126"/>
        <v>0</v>
      </c>
      <c r="FP135" s="668">
        <f t="shared" si="126"/>
        <v>0</v>
      </c>
      <c r="FQ135" s="668">
        <f t="shared" si="126"/>
        <v>0</v>
      </c>
      <c r="FR135" s="668">
        <f t="shared" si="126"/>
        <v>0</v>
      </c>
      <c r="FS135" s="668">
        <f t="shared" si="126"/>
        <v>0</v>
      </c>
      <c r="FT135" s="668">
        <f t="shared" si="126"/>
        <v>0</v>
      </c>
      <c r="FU135" s="668">
        <f t="shared" si="126"/>
        <v>0</v>
      </c>
      <c r="FV135" s="668">
        <f t="shared" si="126"/>
        <v>0</v>
      </c>
      <c r="FW135" s="668">
        <f t="shared" si="126"/>
        <v>0</v>
      </c>
      <c r="FX135" s="668">
        <f t="shared" si="126"/>
        <v>0</v>
      </c>
      <c r="FY135" s="668">
        <f t="shared" si="126"/>
        <v>0</v>
      </c>
      <c r="FZ135" s="668">
        <f t="shared" si="126"/>
        <v>0</v>
      </c>
      <c r="GA135" s="668">
        <f t="shared" si="126"/>
        <v>0</v>
      </c>
      <c r="GB135" s="668">
        <f t="shared" si="126"/>
        <v>0</v>
      </c>
      <c r="GC135" s="668">
        <f t="shared" si="126"/>
        <v>0</v>
      </c>
      <c r="GD135" s="668">
        <f t="shared" si="126"/>
        <v>0</v>
      </c>
      <c r="GE135" s="668">
        <f t="shared" si="126"/>
        <v>0</v>
      </c>
      <c r="GF135" s="668">
        <f t="shared" si="126"/>
        <v>0</v>
      </c>
      <c r="GG135" s="668">
        <f t="shared" si="126"/>
        <v>0</v>
      </c>
      <c r="GH135" s="668">
        <f t="shared" si="126"/>
        <v>0</v>
      </c>
      <c r="GI135" s="668">
        <f t="shared" si="126"/>
        <v>0</v>
      </c>
      <c r="GJ135" s="668">
        <f t="shared" si="126"/>
        <v>0</v>
      </c>
    </row>
    <row r="136" spans="1:192" x14ac:dyDescent="0.25">
      <c r="D136" s="21"/>
      <c r="E136" s="668" t="s">
        <v>708</v>
      </c>
      <c r="F136" s="668"/>
      <c r="G136" s="668" t="s">
        <v>104</v>
      </c>
      <c r="H136" s="668"/>
      <c r="I136" s="668"/>
      <c r="J136" s="668">
        <f t="shared" ref="J136:AO136" si="127" xml:space="preserve"> IF(AND(J$132 = 1, J$133 = 1), $F127, J130) * J133</f>
        <v>0</v>
      </c>
      <c r="K136" s="668">
        <f t="shared" si="127"/>
        <v>0</v>
      </c>
      <c r="L136" s="668">
        <f t="shared" si="127"/>
        <v>0</v>
      </c>
      <c r="M136" s="668">
        <f t="shared" si="127"/>
        <v>0</v>
      </c>
      <c r="N136" s="668">
        <f t="shared" si="127"/>
        <v>0</v>
      </c>
      <c r="O136" s="668">
        <f t="shared" si="127"/>
        <v>0</v>
      </c>
      <c r="P136" s="668">
        <f t="shared" si="127"/>
        <v>0</v>
      </c>
      <c r="Q136" s="668">
        <f t="shared" si="127"/>
        <v>0</v>
      </c>
      <c r="R136" s="668">
        <f t="shared" si="127"/>
        <v>0</v>
      </c>
      <c r="S136" s="668">
        <f t="shared" si="127"/>
        <v>0.18156031031263242</v>
      </c>
      <c r="T136" s="668">
        <f t="shared" si="127"/>
        <v>0.18156031031263242</v>
      </c>
      <c r="U136" s="668">
        <f t="shared" si="127"/>
        <v>0.18156031031263242</v>
      </c>
      <c r="V136" s="668">
        <f t="shared" si="127"/>
        <v>0.18156031031263242</v>
      </c>
      <c r="W136" s="668">
        <f t="shared" si="127"/>
        <v>0.18156031031263242</v>
      </c>
      <c r="X136" s="668">
        <f t="shared" si="127"/>
        <v>0.18156031031263242</v>
      </c>
      <c r="Y136" s="668">
        <f t="shared" si="127"/>
        <v>0.18156031031263242</v>
      </c>
      <c r="Z136" s="668">
        <f t="shared" si="127"/>
        <v>0.18156031031263242</v>
      </c>
      <c r="AA136" s="668">
        <f t="shared" si="127"/>
        <v>0.18156031031263242</v>
      </c>
      <c r="AB136" s="668">
        <f t="shared" si="127"/>
        <v>0.18156031031263242</v>
      </c>
      <c r="AC136" s="668">
        <f t="shared" si="127"/>
        <v>0.18156031031263242</v>
      </c>
      <c r="AD136" s="668">
        <f t="shared" si="127"/>
        <v>0.18156031031263242</v>
      </c>
      <c r="AE136" s="668">
        <f t="shared" si="127"/>
        <v>0.18156031031263242</v>
      </c>
      <c r="AF136" s="668">
        <f t="shared" si="127"/>
        <v>0.18156031031263242</v>
      </c>
      <c r="AG136" s="668">
        <f t="shared" si="127"/>
        <v>0.18156031031263242</v>
      </c>
      <c r="AH136" s="668">
        <f t="shared" si="127"/>
        <v>0.18156031031263242</v>
      </c>
      <c r="AI136" s="668">
        <f t="shared" si="127"/>
        <v>0.18156031031263242</v>
      </c>
      <c r="AJ136" s="668">
        <f t="shared" si="127"/>
        <v>0.18156031031263242</v>
      </c>
      <c r="AK136" s="668">
        <f t="shared" si="127"/>
        <v>0.18156031031263242</v>
      </c>
      <c r="AL136" s="668">
        <f t="shared" si="127"/>
        <v>0.18156031031263242</v>
      </c>
      <c r="AM136" s="668">
        <f t="shared" si="127"/>
        <v>0.18156031031263242</v>
      </c>
      <c r="AN136" s="668">
        <f t="shared" si="127"/>
        <v>0.18156031031263242</v>
      </c>
      <c r="AO136" s="668">
        <f t="shared" si="127"/>
        <v>0.18156031031263242</v>
      </c>
      <c r="AP136" s="668">
        <f t="shared" ref="AP136:BU136" si="128" xml:space="preserve"> IF(AND(AP$132 = 1, AP$133 = 1), $F127, AP130) * AP133</f>
        <v>0.18156031031263242</v>
      </c>
      <c r="AQ136" s="668">
        <f t="shared" si="128"/>
        <v>0.18156031031263242</v>
      </c>
      <c r="AR136" s="668">
        <f t="shared" si="128"/>
        <v>0.18156031031263242</v>
      </c>
      <c r="AS136" s="668">
        <f t="shared" si="128"/>
        <v>0.18156031031263242</v>
      </c>
      <c r="AT136" s="668">
        <f t="shared" si="128"/>
        <v>0.18156031031263242</v>
      </c>
      <c r="AU136" s="668">
        <f t="shared" si="128"/>
        <v>0.18156031031263242</v>
      </c>
      <c r="AV136" s="668">
        <f t="shared" si="128"/>
        <v>0.18156031031263242</v>
      </c>
      <c r="AW136" s="668">
        <f t="shared" si="128"/>
        <v>0.18156031031263242</v>
      </c>
      <c r="AX136" s="668">
        <f t="shared" si="128"/>
        <v>0.18156031031263242</v>
      </c>
      <c r="AY136" s="668">
        <f t="shared" si="128"/>
        <v>0.18156031031263242</v>
      </c>
      <c r="AZ136" s="668">
        <f t="shared" si="128"/>
        <v>0.18156031031263242</v>
      </c>
      <c r="BA136" s="668">
        <f t="shared" si="128"/>
        <v>0.18156031031263242</v>
      </c>
      <c r="BB136" s="668">
        <f t="shared" si="128"/>
        <v>0.18156031031263242</v>
      </c>
      <c r="BC136" s="668">
        <f t="shared" si="128"/>
        <v>0.18156031031263242</v>
      </c>
      <c r="BD136" s="668">
        <f t="shared" si="128"/>
        <v>0.18156031031263242</v>
      </c>
      <c r="BE136" s="668">
        <f t="shared" si="128"/>
        <v>0.18156031031263242</v>
      </c>
      <c r="BF136" s="668">
        <f t="shared" si="128"/>
        <v>0.18156031031263242</v>
      </c>
      <c r="BG136" s="668">
        <f t="shared" si="128"/>
        <v>0.99999988846579202</v>
      </c>
      <c r="BH136" s="668">
        <f t="shared" si="128"/>
        <v>0.9999998758846057</v>
      </c>
      <c r="BI136" s="668">
        <f t="shared" si="128"/>
        <v>0.99999985813124292</v>
      </c>
      <c r="BJ136" s="668">
        <f t="shared" si="128"/>
        <v>0.9999998272147218</v>
      </c>
      <c r="BK136" s="668">
        <f t="shared" si="128"/>
        <v>0.99999978202314566</v>
      </c>
      <c r="BL136" s="668">
        <f t="shared" si="128"/>
        <v>0.99999972434317186</v>
      </c>
      <c r="BM136" s="668">
        <f t="shared" si="128"/>
        <v>0.99999961050169084</v>
      </c>
      <c r="BN136" s="668">
        <f t="shared" si="128"/>
        <v>0.99999920235250472</v>
      </c>
      <c r="BO136" s="668">
        <f t="shared" si="128"/>
        <v>0</v>
      </c>
      <c r="BP136" s="668">
        <f t="shared" si="128"/>
        <v>0</v>
      </c>
      <c r="BQ136" s="668">
        <f t="shared" si="128"/>
        <v>0</v>
      </c>
      <c r="BR136" s="668">
        <f t="shared" si="128"/>
        <v>0</v>
      </c>
      <c r="BS136" s="668">
        <f t="shared" si="128"/>
        <v>0</v>
      </c>
      <c r="BT136" s="668">
        <f t="shared" si="128"/>
        <v>0</v>
      </c>
      <c r="BU136" s="668">
        <f t="shared" si="128"/>
        <v>0</v>
      </c>
      <c r="BV136" s="668">
        <f t="shared" ref="BV136:DA136" si="129" xml:space="preserve"> IF(AND(BV$132 = 1, BV$133 = 1), $F127, BV130) * BV133</f>
        <v>0</v>
      </c>
      <c r="BW136" s="668">
        <f t="shared" si="129"/>
        <v>0</v>
      </c>
      <c r="BX136" s="668">
        <f t="shared" si="129"/>
        <v>0</v>
      </c>
      <c r="BY136" s="668">
        <f t="shared" si="129"/>
        <v>0</v>
      </c>
      <c r="BZ136" s="668">
        <f t="shared" si="129"/>
        <v>0</v>
      </c>
      <c r="CA136" s="668">
        <f t="shared" si="129"/>
        <v>0</v>
      </c>
      <c r="CB136" s="668">
        <f t="shared" si="129"/>
        <v>0</v>
      </c>
      <c r="CC136" s="668">
        <f t="shared" si="129"/>
        <v>0</v>
      </c>
      <c r="CD136" s="668">
        <f t="shared" si="129"/>
        <v>0</v>
      </c>
      <c r="CE136" s="668">
        <f t="shared" si="129"/>
        <v>0</v>
      </c>
      <c r="CF136" s="668">
        <f t="shared" si="129"/>
        <v>0</v>
      </c>
      <c r="CG136" s="668">
        <f t="shared" si="129"/>
        <v>0</v>
      </c>
      <c r="CH136" s="668">
        <f t="shared" si="129"/>
        <v>0</v>
      </c>
      <c r="CI136" s="668">
        <f t="shared" si="129"/>
        <v>0</v>
      </c>
      <c r="CJ136" s="668">
        <f t="shared" si="129"/>
        <v>0</v>
      </c>
      <c r="CK136" s="668">
        <f t="shared" si="129"/>
        <v>0</v>
      </c>
      <c r="CL136" s="668">
        <f t="shared" si="129"/>
        <v>0</v>
      </c>
      <c r="CM136" s="668">
        <f t="shared" si="129"/>
        <v>0</v>
      </c>
      <c r="CN136" s="668">
        <f t="shared" si="129"/>
        <v>0</v>
      </c>
      <c r="CO136" s="668">
        <f t="shared" si="129"/>
        <v>0</v>
      </c>
      <c r="CP136" s="668">
        <f t="shared" si="129"/>
        <v>0</v>
      </c>
      <c r="CQ136" s="668">
        <f t="shared" si="129"/>
        <v>0</v>
      </c>
      <c r="CR136" s="668">
        <f t="shared" si="129"/>
        <v>0</v>
      </c>
      <c r="CS136" s="668">
        <f t="shared" si="129"/>
        <v>0</v>
      </c>
      <c r="CT136" s="668">
        <f t="shared" si="129"/>
        <v>0</v>
      </c>
      <c r="CU136" s="668">
        <f t="shared" si="129"/>
        <v>0</v>
      </c>
      <c r="CV136" s="668">
        <f t="shared" si="129"/>
        <v>0</v>
      </c>
      <c r="CW136" s="668">
        <f t="shared" si="129"/>
        <v>0</v>
      </c>
      <c r="CX136" s="668">
        <f t="shared" si="129"/>
        <v>0</v>
      </c>
      <c r="CY136" s="668">
        <f t="shared" si="129"/>
        <v>0</v>
      </c>
      <c r="CZ136" s="668">
        <f t="shared" si="129"/>
        <v>0</v>
      </c>
      <c r="DA136" s="668">
        <f t="shared" si="129"/>
        <v>0</v>
      </c>
      <c r="DB136" s="668">
        <f t="shared" ref="DB136:EG136" si="130" xml:space="preserve"> IF(AND(DB$132 = 1, DB$133 = 1), $F127, DB130) * DB133</f>
        <v>0</v>
      </c>
      <c r="DC136" s="668">
        <f t="shared" si="130"/>
        <v>0</v>
      </c>
      <c r="DD136" s="668">
        <f t="shared" si="130"/>
        <v>0</v>
      </c>
      <c r="DE136" s="668">
        <f t="shared" si="130"/>
        <v>0</v>
      </c>
      <c r="DF136" s="668">
        <f t="shared" si="130"/>
        <v>0</v>
      </c>
      <c r="DG136" s="668">
        <f t="shared" si="130"/>
        <v>0</v>
      </c>
      <c r="DH136" s="668">
        <f t="shared" si="130"/>
        <v>0</v>
      </c>
      <c r="DI136" s="668">
        <f t="shared" si="130"/>
        <v>0</v>
      </c>
      <c r="DJ136" s="668">
        <f t="shared" si="130"/>
        <v>0</v>
      </c>
      <c r="DK136" s="668">
        <f t="shared" si="130"/>
        <v>0</v>
      </c>
      <c r="DL136" s="668">
        <f t="shared" si="130"/>
        <v>0</v>
      </c>
      <c r="DM136" s="668">
        <f t="shared" si="130"/>
        <v>0</v>
      </c>
      <c r="DN136" s="668">
        <f t="shared" si="130"/>
        <v>0</v>
      </c>
      <c r="DO136" s="668">
        <f t="shared" si="130"/>
        <v>0</v>
      </c>
      <c r="DP136" s="668">
        <f t="shared" si="130"/>
        <v>0</v>
      </c>
      <c r="DQ136" s="668">
        <f t="shared" si="130"/>
        <v>0</v>
      </c>
      <c r="DR136" s="668">
        <f t="shared" si="130"/>
        <v>0</v>
      </c>
      <c r="DS136" s="668">
        <f t="shared" si="130"/>
        <v>0</v>
      </c>
      <c r="DT136" s="668">
        <f t="shared" si="130"/>
        <v>0</v>
      </c>
      <c r="DU136" s="668">
        <f t="shared" si="130"/>
        <v>0</v>
      </c>
      <c r="DV136" s="668">
        <f t="shared" si="130"/>
        <v>0</v>
      </c>
      <c r="DW136" s="668">
        <f t="shared" si="130"/>
        <v>0</v>
      </c>
      <c r="DX136" s="668">
        <f t="shared" si="130"/>
        <v>0</v>
      </c>
      <c r="DY136" s="668">
        <f t="shared" si="130"/>
        <v>0</v>
      </c>
      <c r="DZ136" s="668">
        <f t="shared" si="130"/>
        <v>0</v>
      </c>
      <c r="EA136" s="668">
        <f t="shared" si="130"/>
        <v>0</v>
      </c>
      <c r="EB136" s="668">
        <f t="shared" si="130"/>
        <v>0</v>
      </c>
      <c r="EC136" s="668">
        <f t="shared" si="130"/>
        <v>0</v>
      </c>
      <c r="ED136" s="668">
        <f t="shared" si="130"/>
        <v>0</v>
      </c>
      <c r="EE136" s="668">
        <f t="shared" si="130"/>
        <v>0</v>
      </c>
      <c r="EF136" s="668">
        <f t="shared" si="130"/>
        <v>0</v>
      </c>
      <c r="EG136" s="668">
        <f t="shared" si="130"/>
        <v>0</v>
      </c>
      <c r="EH136" s="668">
        <f t="shared" ref="EH136:FM136" si="131" xml:space="preserve"> IF(AND(EH$132 = 1, EH$133 = 1), $F127, EH130) * EH133</f>
        <v>0</v>
      </c>
      <c r="EI136" s="668">
        <f t="shared" si="131"/>
        <v>0</v>
      </c>
      <c r="EJ136" s="668">
        <f t="shared" si="131"/>
        <v>0</v>
      </c>
      <c r="EK136" s="668">
        <f t="shared" si="131"/>
        <v>0</v>
      </c>
      <c r="EL136" s="668">
        <f t="shared" si="131"/>
        <v>0</v>
      </c>
      <c r="EM136" s="668">
        <f t="shared" si="131"/>
        <v>0</v>
      </c>
      <c r="EN136" s="668">
        <f t="shared" si="131"/>
        <v>0</v>
      </c>
      <c r="EO136" s="668">
        <f t="shared" si="131"/>
        <v>0</v>
      </c>
      <c r="EP136" s="668">
        <f t="shared" si="131"/>
        <v>0</v>
      </c>
      <c r="EQ136" s="668">
        <f t="shared" si="131"/>
        <v>0</v>
      </c>
      <c r="ER136" s="668">
        <f t="shared" si="131"/>
        <v>0</v>
      </c>
      <c r="ES136" s="668">
        <f t="shared" si="131"/>
        <v>0</v>
      </c>
      <c r="ET136" s="668">
        <f t="shared" si="131"/>
        <v>0</v>
      </c>
      <c r="EU136" s="668">
        <f t="shared" si="131"/>
        <v>0</v>
      </c>
      <c r="EV136" s="668">
        <f t="shared" si="131"/>
        <v>0</v>
      </c>
      <c r="EW136" s="668">
        <f t="shared" si="131"/>
        <v>0</v>
      </c>
      <c r="EX136" s="668">
        <f t="shared" si="131"/>
        <v>0</v>
      </c>
      <c r="EY136" s="668">
        <f t="shared" si="131"/>
        <v>0</v>
      </c>
      <c r="EZ136" s="668">
        <f t="shared" si="131"/>
        <v>0</v>
      </c>
      <c r="FA136" s="668">
        <f t="shared" si="131"/>
        <v>0</v>
      </c>
      <c r="FB136" s="668">
        <f t="shared" si="131"/>
        <v>0</v>
      </c>
      <c r="FC136" s="668">
        <f t="shared" si="131"/>
        <v>0</v>
      </c>
      <c r="FD136" s="668">
        <f t="shared" si="131"/>
        <v>0</v>
      </c>
      <c r="FE136" s="668">
        <f t="shared" si="131"/>
        <v>0</v>
      </c>
      <c r="FF136" s="668">
        <f t="shared" si="131"/>
        <v>0</v>
      </c>
      <c r="FG136" s="668">
        <f t="shared" si="131"/>
        <v>0</v>
      </c>
      <c r="FH136" s="668">
        <f t="shared" si="131"/>
        <v>0</v>
      </c>
      <c r="FI136" s="668">
        <f t="shared" si="131"/>
        <v>0</v>
      </c>
      <c r="FJ136" s="668">
        <f t="shared" si="131"/>
        <v>0</v>
      </c>
      <c r="FK136" s="668">
        <f t="shared" si="131"/>
        <v>0</v>
      </c>
      <c r="FL136" s="668">
        <f t="shared" si="131"/>
        <v>0</v>
      </c>
      <c r="FM136" s="668">
        <f t="shared" si="131"/>
        <v>0</v>
      </c>
      <c r="FN136" s="668">
        <f t="shared" ref="FN136:GJ136" si="132" xml:space="preserve"> IF(AND(FN$132 = 1, FN$133 = 1), $F127, FN130) * FN133</f>
        <v>0</v>
      </c>
      <c r="FO136" s="668">
        <f t="shared" si="132"/>
        <v>0</v>
      </c>
      <c r="FP136" s="668">
        <f t="shared" si="132"/>
        <v>0</v>
      </c>
      <c r="FQ136" s="668">
        <f t="shared" si="132"/>
        <v>0</v>
      </c>
      <c r="FR136" s="668">
        <f t="shared" si="132"/>
        <v>0</v>
      </c>
      <c r="FS136" s="668">
        <f t="shared" si="132"/>
        <v>0</v>
      </c>
      <c r="FT136" s="668">
        <f t="shared" si="132"/>
        <v>0</v>
      </c>
      <c r="FU136" s="668">
        <f t="shared" si="132"/>
        <v>0</v>
      </c>
      <c r="FV136" s="668">
        <f t="shared" si="132"/>
        <v>0</v>
      </c>
      <c r="FW136" s="668">
        <f t="shared" si="132"/>
        <v>0</v>
      </c>
      <c r="FX136" s="668">
        <f t="shared" si="132"/>
        <v>0</v>
      </c>
      <c r="FY136" s="668">
        <f t="shared" si="132"/>
        <v>0</v>
      </c>
      <c r="FZ136" s="668">
        <f t="shared" si="132"/>
        <v>0</v>
      </c>
      <c r="GA136" s="668">
        <f t="shared" si="132"/>
        <v>0</v>
      </c>
      <c r="GB136" s="668">
        <f t="shared" si="132"/>
        <v>0</v>
      </c>
      <c r="GC136" s="668">
        <f t="shared" si="132"/>
        <v>0</v>
      </c>
      <c r="GD136" s="668">
        <f t="shared" si="132"/>
        <v>0</v>
      </c>
      <c r="GE136" s="668">
        <f t="shared" si="132"/>
        <v>0</v>
      </c>
      <c r="GF136" s="668">
        <f t="shared" si="132"/>
        <v>0</v>
      </c>
      <c r="GG136" s="668">
        <f t="shared" si="132"/>
        <v>0</v>
      </c>
      <c r="GH136" s="668">
        <f t="shared" si="132"/>
        <v>0</v>
      </c>
      <c r="GI136" s="668">
        <f t="shared" si="132"/>
        <v>0</v>
      </c>
      <c r="GJ136" s="668">
        <f t="shared" si="132"/>
        <v>0</v>
      </c>
    </row>
    <row r="137" spans="1:192" x14ac:dyDescent="0.25">
      <c r="D137" s="21"/>
    </row>
    <row r="138" spans="1:192" x14ac:dyDescent="0.25">
      <c r="B138" s="15" t="s">
        <v>586</v>
      </c>
      <c r="D138" s="21"/>
    </row>
    <row r="139" spans="1:192" x14ac:dyDescent="0.25">
      <c r="C139" s="21" t="s">
        <v>643</v>
      </c>
      <c r="D139" s="21"/>
    </row>
    <row r="140" spans="1:192" x14ac:dyDescent="0.25">
      <c r="D140" s="21" t="s">
        <v>644</v>
      </c>
    </row>
    <row r="141" spans="1:192" x14ac:dyDescent="0.25">
      <c r="D141" s="21"/>
      <c r="E141" s="151" t="str">
        <f xml:space="preserve"> ConFin!E$98</f>
        <v>Sum of construction debt drawdown - T1</v>
      </c>
      <c r="F141" s="151">
        <f xml:space="preserve"> ConFin!F$98</f>
        <v>35244.487960064216</v>
      </c>
      <c r="G141" s="151" t="str">
        <f xml:space="preserve"> ConFin!G$98</f>
        <v>$ 000s</v>
      </c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39"/>
      <c r="DA141" s="39"/>
      <c r="DB141" s="39"/>
      <c r="DC141" s="39"/>
      <c r="DD141" s="39"/>
      <c r="DE141" s="39"/>
      <c r="DF141" s="39"/>
      <c r="DG141" s="39"/>
      <c r="DH141" s="39"/>
      <c r="DI141" s="39"/>
      <c r="DJ141" s="39"/>
      <c r="DK141" s="39"/>
      <c r="DL141" s="39"/>
      <c r="DM141" s="39"/>
      <c r="DN141" s="39"/>
      <c r="DO141" s="39"/>
      <c r="DP141" s="39"/>
      <c r="DQ141" s="39"/>
      <c r="DR141" s="39"/>
      <c r="DS141" s="39"/>
      <c r="DT141" s="39"/>
      <c r="DU141" s="39"/>
      <c r="DV141" s="39"/>
      <c r="DW141" s="39"/>
      <c r="DX141" s="39"/>
      <c r="DY141" s="39"/>
      <c r="DZ141" s="39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39"/>
      <c r="FO141" s="39"/>
      <c r="FP141" s="39"/>
      <c r="FQ141" s="39"/>
      <c r="FR141" s="39"/>
      <c r="FS141" s="39"/>
      <c r="FT141" s="39"/>
      <c r="FU141" s="39"/>
      <c r="FV141" s="39"/>
      <c r="FW141" s="39"/>
      <c r="FX141" s="39"/>
      <c r="FY141" s="39"/>
      <c r="FZ141" s="39"/>
      <c r="GA141" s="39"/>
      <c r="GB141" s="39"/>
      <c r="GC141" s="39"/>
      <c r="GD141" s="39"/>
      <c r="GE141" s="39"/>
      <c r="GF141" s="39"/>
      <c r="GG141" s="39"/>
      <c r="GH141" s="39"/>
      <c r="GI141" s="39"/>
      <c r="GJ141" s="39"/>
    </row>
    <row r="142" spans="1:192" x14ac:dyDescent="0.25">
      <c r="D142" s="21"/>
      <c r="E142" s="413" t="str">
        <f xml:space="preserve"> InpC!E$124</f>
        <v>Senior debt - T1 repayment term</v>
      </c>
      <c r="F142" s="413">
        <f xml:space="preserve"> InpC!F$124</f>
        <v>10</v>
      </c>
      <c r="G142" s="413" t="str">
        <f xml:space="preserve"> InpC!G$124</f>
        <v>years</v>
      </c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39"/>
      <c r="DA142" s="39"/>
      <c r="DB142" s="39"/>
      <c r="DC142" s="39"/>
      <c r="DD142" s="39"/>
      <c r="DE142" s="39"/>
      <c r="DF142" s="39"/>
      <c r="DG142" s="39"/>
      <c r="DH142" s="39"/>
      <c r="DI142" s="39"/>
      <c r="DJ142" s="39"/>
      <c r="DK142" s="39"/>
      <c r="DL142" s="39"/>
      <c r="DM142" s="39"/>
      <c r="DN142" s="39"/>
      <c r="DO142" s="39"/>
      <c r="DP142" s="39"/>
      <c r="DQ142" s="39"/>
      <c r="DR142" s="39"/>
      <c r="DS142" s="39"/>
      <c r="DT142" s="39"/>
      <c r="DU142" s="39"/>
      <c r="DV142" s="39"/>
      <c r="DW142" s="39"/>
      <c r="DX142" s="39"/>
      <c r="DY142" s="39"/>
      <c r="DZ142" s="39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39"/>
      <c r="FO142" s="39"/>
      <c r="FP142" s="39"/>
      <c r="FQ142" s="39"/>
      <c r="FR142" s="39"/>
      <c r="FS142" s="39"/>
      <c r="FT142" s="39"/>
      <c r="FU142" s="39"/>
      <c r="FV142" s="39"/>
      <c r="FW142" s="39"/>
      <c r="FX142" s="39"/>
      <c r="FY142" s="39"/>
      <c r="FZ142" s="39"/>
      <c r="GA142" s="39"/>
      <c r="GB142" s="39"/>
      <c r="GC142" s="39"/>
      <c r="GD142" s="39"/>
      <c r="GE142" s="39"/>
      <c r="GF142" s="39"/>
      <c r="GG142" s="39"/>
      <c r="GH142" s="39"/>
      <c r="GI142" s="39"/>
      <c r="GJ142" s="39"/>
    </row>
    <row r="143" spans="1:192" x14ac:dyDescent="0.25">
      <c r="D143" s="21"/>
      <c r="E143" s="419" t="str">
        <f xml:space="preserve"> InpC!E$191</f>
        <v>Number of periods in a year</v>
      </c>
      <c r="F143" s="419">
        <f xml:space="preserve"> InpC!F$191</f>
        <v>4</v>
      </c>
      <c r="G143" s="419" t="str">
        <f xml:space="preserve"> InpC!G$191</f>
        <v>periods</v>
      </c>
    </row>
    <row r="144" spans="1:192" x14ac:dyDescent="0.25">
      <c r="D144" s="21"/>
      <c r="E144" s="200" t="str">
        <f xml:space="preserve"> Time!E$140</f>
        <v>Senior debt repayment period flag - T1</v>
      </c>
      <c r="F144" s="200">
        <f xml:space="preserve"> Time!F$140</f>
        <v>0</v>
      </c>
      <c r="G144" s="200" t="str">
        <f xml:space="preserve"> Time!G$140</f>
        <v>flag</v>
      </c>
      <c r="H144" s="200">
        <f xml:space="preserve"> Time!H$140</f>
        <v>40</v>
      </c>
      <c r="I144" s="200">
        <f xml:space="preserve"> Time!I$140</f>
        <v>0</v>
      </c>
      <c r="J144" s="200">
        <f xml:space="preserve"> Time!J$140</f>
        <v>0</v>
      </c>
      <c r="K144" s="200">
        <f xml:space="preserve"> Time!K$140</f>
        <v>0</v>
      </c>
      <c r="L144" s="200">
        <f xml:space="preserve"> Time!L$140</f>
        <v>0</v>
      </c>
      <c r="M144" s="200">
        <f xml:space="preserve"> Time!M$140</f>
        <v>0</v>
      </c>
      <c r="N144" s="200">
        <f xml:space="preserve"> Time!N$140</f>
        <v>0</v>
      </c>
      <c r="O144" s="200">
        <f xml:space="preserve"> Time!O$140</f>
        <v>0</v>
      </c>
      <c r="P144" s="200">
        <f xml:space="preserve"> Time!P$140</f>
        <v>0</v>
      </c>
      <c r="Q144" s="200">
        <f xml:space="preserve"> Time!Q$140</f>
        <v>0</v>
      </c>
      <c r="R144" s="200">
        <f xml:space="preserve"> Time!R$140</f>
        <v>0</v>
      </c>
      <c r="S144" s="200">
        <f xml:space="preserve"> Time!S$140</f>
        <v>1</v>
      </c>
      <c r="T144" s="200">
        <f xml:space="preserve"> Time!T$140</f>
        <v>1</v>
      </c>
      <c r="U144" s="200">
        <f xml:space="preserve"> Time!U$140</f>
        <v>1</v>
      </c>
      <c r="V144" s="200">
        <f xml:space="preserve"> Time!V$140</f>
        <v>1</v>
      </c>
      <c r="W144" s="200">
        <f xml:space="preserve"> Time!W$140</f>
        <v>1</v>
      </c>
      <c r="X144" s="200">
        <f xml:space="preserve"> Time!X$140</f>
        <v>1</v>
      </c>
      <c r="Y144" s="200">
        <f xml:space="preserve"> Time!Y$140</f>
        <v>1</v>
      </c>
      <c r="Z144" s="200">
        <f xml:space="preserve"> Time!Z$140</f>
        <v>1</v>
      </c>
      <c r="AA144" s="200">
        <f xml:space="preserve"> Time!AA$140</f>
        <v>1</v>
      </c>
      <c r="AB144" s="200">
        <f xml:space="preserve"> Time!AB$140</f>
        <v>1</v>
      </c>
      <c r="AC144" s="200">
        <f xml:space="preserve"> Time!AC$140</f>
        <v>1</v>
      </c>
      <c r="AD144" s="200">
        <f xml:space="preserve"> Time!AD$140</f>
        <v>1</v>
      </c>
      <c r="AE144" s="200">
        <f xml:space="preserve"> Time!AE$140</f>
        <v>1</v>
      </c>
      <c r="AF144" s="200">
        <f xml:space="preserve"> Time!AF$140</f>
        <v>1</v>
      </c>
      <c r="AG144" s="200">
        <f xml:space="preserve"> Time!AG$140</f>
        <v>1</v>
      </c>
      <c r="AH144" s="200">
        <f xml:space="preserve"> Time!AH$140</f>
        <v>1</v>
      </c>
      <c r="AI144" s="200">
        <f xml:space="preserve"> Time!AI$140</f>
        <v>1</v>
      </c>
      <c r="AJ144" s="200">
        <f xml:space="preserve"> Time!AJ$140</f>
        <v>1</v>
      </c>
      <c r="AK144" s="200">
        <f xml:space="preserve"> Time!AK$140</f>
        <v>1</v>
      </c>
      <c r="AL144" s="200">
        <f xml:space="preserve"> Time!AL$140</f>
        <v>1</v>
      </c>
      <c r="AM144" s="200">
        <f xml:space="preserve"> Time!AM$140</f>
        <v>1</v>
      </c>
      <c r="AN144" s="200">
        <f xml:space="preserve"> Time!AN$140</f>
        <v>1</v>
      </c>
      <c r="AO144" s="200">
        <f xml:space="preserve"> Time!AO$140</f>
        <v>1</v>
      </c>
      <c r="AP144" s="200">
        <f xml:space="preserve"> Time!AP$140</f>
        <v>1</v>
      </c>
      <c r="AQ144" s="200">
        <f xml:space="preserve"> Time!AQ$140</f>
        <v>1</v>
      </c>
      <c r="AR144" s="200">
        <f xml:space="preserve"> Time!AR$140</f>
        <v>1</v>
      </c>
      <c r="AS144" s="200">
        <f xml:space="preserve"> Time!AS$140</f>
        <v>1</v>
      </c>
      <c r="AT144" s="200">
        <f xml:space="preserve"> Time!AT$140</f>
        <v>1</v>
      </c>
      <c r="AU144" s="200">
        <f xml:space="preserve"> Time!AU$140</f>
        <v>1</v>
      </c>
      <c r="AV144" s="200">
        <f xml:space="preserve"> Time!AV$140</f>
        <v>1</v>
      </c>
      <c r="AW144" s="200">
        <f xml:space="preserve"> Time!AW$140</f>
        <v>1</v>
      </c>
      <c r="AX144" s="200">
        <f xml:space="preserve"> Time!AX$140</f>
        <v>1</v>
      </c>
      <c r="AY144" s="200">
        <f xml:space="preserve"> Time!AY$140</f>
        <v>1</v>
      </c>
      <c r="AZ144" s="200">
        <f xml:space="preserve"> Time!AZ$140</f>
        <v>1</v>
      </c>
      <c r="BA144" s="200">
        <f xml:space="preserve"> Time!BA$140</f>
        <v>1</v>
      </c>
      <c r="BB144" s="200">
        <f xml:space="preserve"> Time!BB$140</f>
        <v>1</v>
      </c>
      <c r="BC144" s="200">
        <f xml:space="preserve"> Time!BC$140</f>
        <v>1</v>
      </c>
      <c r="BD144" s="200">
        <f xml:space="preserve"> Time!BD$140</f>
        <v>1</v>
      </c>
      <c r="BE144" s="200">
        <f xml:space="preserve"> Time!BE$140</f>
        <v>1</v>
      </c>
      <c r="BF144" s="200">
        <f xml:space="preserve"> Time!BF$140</f>
        <v>1</v>
      </c>
      <c r="BG144" s="200">
        <f xml:space="preserve"> Time!BG$140</f>
        <v>0</v>
      </c>
      <c r="BH144" s="200">
        <f xml:space="preserve"> Time!BH$140</f>
        <v>0</v>
      </c>
      <c r="BI144" s="200">
        <f xml:space="preserve"> Time!BI$140</f>
        <v>0</v>
      </c>
      <c r="BJ144" s="200">
        <f xml:space="preserve"> Time!BJ$140</f>
        <v>0</v>
      </c>
      <c r="BK144" s="200">
        <f xml:space="preserve"> Time!BK$140</f>
        <v>0</v>
      </c>
      <c r="BL144" s="200">
        <f xml:space="preserve"> Time!BL$140</f>
        <v>0</v>
      </c>
      <c r="BM144" s="200">
        <f xml:space="preserve"> Time!BM$140</f>
        <v>0</v>
      </c>
      <c r="BN144" s="200">
        <f xml:space="preserve"> Time!BN$140</f>
        <v>0</v>
      </c>
      <c r="BO144" s="200">
        <f xml:space="preserve"> Time!BO$140</f>
        <v>0</v>
      </c>
      <c r="BP144" s="200">
        <f xml:space="preserve"> Time!BP$140</f>
        <v>0</v>
      </c>
      <c r="BQ144" s="200">
        <f xml:space="preserve"> Time!BQ$140</f>
        <v>0</v>
      </c>
      <c r="BR144" s="200">
        <f xml:space="preserve"> Time!BR$140</f>
        <v>0</v>
      </c>
      <c r="BS144" s="200">
        <f xml:space="preserve"> Time!BS$140</f>
        <v>0</v>
      </c>
      <c r="BT144" s="200">
        <f xml:space="preserve"> Time!BT$140</f>
        <v>0</v>
      </c>
      <c r="BU144" s="200">
        <f xml:space="preserve"> Time!BU$140</f>
        <v>0</v>
      </c>
      <c r="BV144" s="200">
        <f xml:space="preserve"> Time!BV$140</f>
        <v>0</v>
      </c>
      <c r="BW144" s="200">
        <f xml:space="preserve"> Time!BW$140</f>
        <v>0</v>
      </c>
      <c r="BX144" s="200">
        <f xml:space="preserve"> Time!BX$140</f>
        <v>0</v>
      </c>
      <c r="BY144" s="200">
        <f xml:space="preserve"> Time!BY$140</f>
        <v>0</v>
      </c>
      <c r="BZ144" s="200">
        <f xml:space="preserve"> Time!BZ$140</f>
        <v>0</v>
      </c>
      <c r="CA144" s="200">
        <f xml:space="preserve"> Time!CA$140</f>
        <v>0</v>
      </c>
      <c r="CB144" s="200">
        <f xml:space="preserve"> Time!CB$140</f>
        <v>0</v>
      </c>
      <c r="CC144" s="200">
        <f xml:space="preserve"> Time!CC$140</f>
        <v>0</v>
      </c>
      <c r="CD144" s="200">
        <f xml:space="preserve"> Time!CD$140</f>
        <v>0</v>
      </c>
      <c r="CE144" s="200">
        <f xml:space="preserve"> Time!CE$140</f>
        <v>0</v>
      </c>
      <c r="CF144" s="200">
        <f xml:space="preserve"> Time!CF$140</f>
        <v>0</v>
      </c>
      <c r="CG144" s="200">
        <f xml:space="preserve"> Time!CG$140</f>
        <v>0</v>
      </c>
      <c r="CH144" s="200">
        <f xml:space="preserve"> Time!CH$140</f>
        <v>0</v>
      </c>
      <c r="CI144" s="200">
        <f xml:space="preserve"> Time!CI$140</f>
        <v>0</v>
      </c>
      <c r="CJ144" s="200">
        <f xml:space="preserve"> Time!CJ$140</f>
        <v>0</v>
      </c>
      <c r="CK144" s="200">
        <f xml:space="preserve"> Time!CK$140</f>
        <v>0</v>
      </c>
      <c r="CL144" s="200">
        <f xml:space="preserve"> Time!CL$140</f>
        <v>0</v>
      </c>
      <c r="CM144" s="200">
        <f xml:space="preserve"> Time!CM$140</f>
        <v>0</v>
      </c>
      <c r="CN144" s="200">
        <f xml:space="preserve"> Time!CN$140</f>
        <v>0</v>
      </c>
      <c r="CO144" s="200">
        <f xml:space="preserve"> Time!CO$140</f>
        <v>0</v>
      </c>
      <c r="CP144" s="200">
        <f xml:space="preserve"> Time!CP$140</f>
        <v>0</v>
      </c>
      <c r="CQ144" s="200">
        <f xml:space="preserve"> Time!CQ$140</f>
        <v>0</v>
      </c>
      <c r="CR144" s="200">
        <f xml:space="preserve"> Time!CR$140</f>
        <v>0</v>
      </c>
      <c r="CS144" s="200">
        <f xml:space="preserve"> Time!CS$140</f>
        <v>0</v>
      </c>
      <c r="CT144" s="200">
        <f xml:space="preserve"> Time!CT$140</f>
        <v>0</v>
      </c>
      <c r="CU144" s="200">
        <f xml:space="preserve"> Time!CU$140</f>
        <v>0</v>
      </c>
      <c r="CV144" s="200">
        <f xml:space="preserve"> Time!CV$140</f>
        <v>0</v>
      </c>
      <c r="CW144" s="200">
        <f xml:space="preserve"> Time!CW$140</f>
        <v>0</v>
      </c>
      <c r="CX144" s="200">
        <f xml:space="preserve"> Time!CX$140</f>
        <v>0</v>
      </c>
      <c r="CY144" s="200">
        <f xml:space="preserve"> Time!CY$140</f>
        <v>0</v>
      </c>
      <c r="CZ144" s="200">
        <f xml:space="preserve"> Time!CZ$140</f>
        <v>0</v>
      </c>
      <c r="DA144" s="200">
        <f xml:space="preserve"> Time!DA$140</f>
        <v>0</v>
      </c>
      <c r="DB144" s="200">
        <f xml:space="preserve"> Time!DB$140</f>
        <v>0</v>
      </c>
      <c r="DC144" s="200">
        <f xml:space="preserve"> Time!DC$140</f>
        <v>0</v>
      </c>
      <c r="DD144" s="200">
        <f xml:space="preserve"> Time!DD$140</f>
        <v>0</v>
      </c>
      <c r="DE144" s="200">
        <f xml:space="preserve"> Time!DE$140</f>
        <v>0</v>
      </c>
      <c r="DF144" s="200">
        <f xml:space="preserve"> Time!DF$140</f>
        <v>0</v>
      </c>
      <c r="DG144" s="200">
        <f xml:space="preserve"> Time!DG$140</f>
        <v>0</v>
      </c>
      <c r="DH144" s="200">
        <f xml:space="preserve"> Time!DH$140</f>
        <v>0</v>
      </c>
      <c r="DI144" s="200">
        <f xml:space="preserve"> Time!DI$140</f>
        <v>0</v>
      </c>
      <c r="DJ144" s="200">
        <f xml:space="preserve"> Time!DJ$140</f>
        <v>0</v>
      </c>
      <c r="DK144" s="200">
        <f xml:space="preserve"> Time!DK$140</f>
        <v>0</v>
      </c>
      <c r="DL144" s="200">
        <f xml:space="preserve"> Time!DL$140</f>
        <v>0</v>
      </c>
      <c r="DM144" s="200">
        <f xml:space="preserve"> Time!DM$140</f>
        <v>0</v>
      </c>
      <c r="DN144" s="200">
        <f xml:space="preserve"> Time!DN$140</f>
        <v>0</v>
      </c>
      <c r="DO144" s="200">
        <f xml:space="preserve"> Time!DO$140</f>
        <v>0</v>
      </c>
      <c r="DP144" s="200">
        <f xml:space="preserve"> Time!DP$140</f>
        <v>0</v>
      </c>
      <c r="DQ144" s="200">
        <f xml:space="preserve"> Time!DQ$140</f>
        <v>0</v>
      </c>
      <c r="DR144" s="200">
        <f xml:space="preserve"> Time!DR$140</f>
        <v>0</v>
      </c>
      <c r="DS144" s="200">
        <f xml:space="preserve"> Time!DS$140</f>
        <v>0</v>
      </c>
      <c r="DT144" s="200">
        <f xml:space="preserve"> Time!DT$140</f>
        <v>0</v>
      </c>
      <c r="DU144" s="200">
        <f xml:space="preserve"> Time!DU$140</f>
        <v>0</v>
      </c>
      <c r="DV144" s="200">
        <f xml:space="preserve"> Time!DV$140</f>
        <v>0</v>
      </c>
      <c r="DW144" s="200">
        <f xml:space="preserve"> Time!DW$140</f>
        <v>0</v>
      </c>
      <c r="DX144" s="200">
        <f xml:space="preserve"> Time!DX$140</f>
        <v>0</v>
      </c>
      <c r="DY144" s="200">
        <f xml:space="preserve"> Time!DY$140</f>
        <v>0</v>
      </c>
      <c r="DZ144" s="200">
        <f xml:space="preserve"> Time!DZ$140</f>
        <v>0</v>
      </c>
      <c r="EA144" s="200">
        <f xml:space="preserve"> Time!EA$140</f>
        <v>0</v>
      </c>
      <c r="EB144" s="200">
        <f xml:space="preserve"> Time!EB$140</f>
        <v>0</v>
      </c>
      <c r="EC144" s="200">
        <f xml:space="preserve"> Time!EC$140</f>
        <v>0</v>
      </c>
      <c r="ED144" s="200">
        <f xml:space="preserve"> Time!ED$140</f>
        <v>0</v>
      </c>
      <c r="EE144" s="200">
        <f xml:space="preserve"> Time!EE$140</f>
        <v>0</v>
      </c>
      <c r="EF144" s="200">
        <f xml:space="preserve"> Time!EF$140</f>
        <v>0</v>
      </c>
      <c r="EG144" s="200">
        <f xml:space="preserve"> Time!EG$140</f>
        <v>0</v>
      </c>
      <c r="EH144" s="200">
        <f xml:space="preserve"> Time!EH$140</f>
        <v>0</v>
      </c>
      <c r="EI144" s="200">
        <f xml:space="preserve"> Time!EI$140</f>
        <v>0</v>
      </c>
      <c r="EJ144" s="200">
        <f xml:space="preserve"> Time!EJ$140</f>
        <v>0</v>
      </c>
      <c r="EK144" s="200">
        <f xml:space="preserve"> Time!EK$140</f>
        <v>0</v>
      </c>
      <c r="EL144" s="200">
        <f xml:space="preserve"> Time!EL$140</f>
        <v>0</v>
      </c>
      <c r="EM144" s="200">
        <f xml:space="preserve"> Time!EM$140</f>
        <v>0</v>
      </c>
      <c r="EN144" s="200">
        <f xml:space="preserve"> Time!EN$140</f>
        <v>0</v>
      </c>
      <c r="EO144" s="200">
        <f xml:space="preserve"> Time!EO$140</f>
        <v>0</v>
      </c>
      <c r="EP144" s="200">
        <f xml:space="preserve"> Time!EP$140</f>
        <v>0</v>
      </c>
      <c r="EQ144" s="200">
        <f xml:space="preserve"> Time!EQ$140</f>
        <v>0</v>
      </c>
      <c r="ER144" s="200">
        <f xml:space="preserve"> Time!ER$140</f>
        <v>0</v>
      </c>
      <c r="ES144" s="200">
        <f xml:space="preserve"> Time!ES$140</f>
        <v>0</v>
      </c>
      <c r="ET144" s="200">
        <f xml:space="preserve"> Time!ET$140</f>
        <v>0</v>
      </c>
      <c r="EU144" s="200">
        <f xml:space="preserve"> Time!EU$140</f>
        <v>0</v>
      </c>
      <c r="EV144" s="200">
        <f xml:space="preserve"> Time!EV$140</f>
        <v>0</v>
      </c>
      <c r="EW144" s="200">
        <f xml:space="preserve"> Time!EW$140</f>
        <v>0</v>
      </c>
      <c r="EX144" s="200">
        <f xml:space="preserve"> Time!EX$140</f>
        <v>0</v>
      </c>
      <c r="EY144" s="200">
        <f xml:space="preserve"> Time!EY$140</f>
        <v>0</v>
      </c>
      <c r="EZ144" s="200">
        <f xml:space="preserve"> Time!EZ$140</f>
        <v>0</v>
      </c>
      <c r="FA144" s="200">
        <f xml:space="preserve"> Time!FA$140</f>
        <v>0</v>
      </c>
      <c r="FB144" s="200">
        <f xml:space="preserve"> Time!FB$140</f>
        <v>0</v>
      </c>
      <c r="FC144" s="200">
        <f xml:space="preserve"> Time!FC$140</f>
        <v>0</v>
      </c>
      <c r="FD144" s="200">
        <f xml:space="preserve"> Time!FD$140</f>
        <v>0</v>
      </c>
      <c r="FE144" s="200">
        <f xml:space="preserve"> Time!FE$140</f>
        <v>0</v>
      </c>
      <c r="FF144" s="200">
        <f xml:space="preserve"> Time!FF$140</f>
        <v>0</v>
      </c>
      <c r="FG144" s="200">
        <f xml:space="preserve"> Time!FG$140</f>
        <v>0</v>
      </c>
      <c r="FH144" s="200">
        <f xml:space="preserve"> Time!FH$140</f>
        <v>0</v>
      </c>
      <c r="FI144" s="200">
        <f xml:space="preserve"> Time!FI$140</f>
        <v>0</v>
      </c>
      <c r="FJ144" s="200">
        <f xml:space="preserve"> Time!FJ$140</f>
        <v>0</v>
      </c>
      <c r="FK144" s="200">
        <f xml:space="preserve"> Time!FK$140</f>
        <v>0</v>
      </c>
      <c r="FL144" s="200">
        <f xml:space="preserve"> Time!FL$140</f>
        <v>0</v>
      </c>
      <c r="FM144" s="200">
        <f xml:space="preserve"> Time!FM$140</f>
        <v>0</v>
      </c>
      <c r="FN144" s="200">
        <f xml:space="preserve"> Time!FN$140</f>
        <v>0</v>
      </c>
      <c r="FO144" s="200">
        <f xml:space="preserve"> Time!FO$140</f>
        <v>0</v>
      </c>
      <c r="FP144" s="200">
        <f xml:space="preserve"> Time!FP$140</f>
        <v>0</v>
      </c>
      <c r="FQ144" s="200">
        <f xml:space="preserve"> Time!FQ$140</f>
        <v>0</v>
      </c>
      <c r="FR144" s="200">
        <f xml:space="preserve"> Time!FR$140</f>
        <v>0</v>
      </c>
      <c r="FS144" s="200">
        <f xml:space="preserve"> Time!FS$140</f>
        <v>0</v>
      </c>
      <c r="FT144" s="200">
        <f xml:space="preserve"> Time!FT$140</f>
        <v>0</v>
      </c>
      <c r="FU144" s="200">
        <f xml:space="preserve"> Time!FU$140</f>
        <v>0</v>
      </c>
      <c r="FV144" s="200">
        <f xml:space="preserve"> Time!FV$140</f>
        <v>0</v>
      </c>
      <c r="FW144" s="200">
        <f xml:space="preserve"> Time!FW$140</f>
        <v>0</v>
      </c>
      <c r="FX144" s="200">
        <f xml:space="preserve"> Time!FX$140</f>
        <v>0</v>
      </c>
      <c r="FY144" s="200">
        <f xml:space="preserve"> Time!FY$140</f>
        <v>0</v>
      </c>
      <c r="FZ144" s="200">
        <f xml:space="preserve"> Time!FZ$140</f>
        <v>0</v>
      </c>
      <c r="GA144" s="200">
        <f xml:space="preserve"> Time!GA$140</f>
        <v>0</v>
      </c>
      <c r="GB144" s="200">
        <f xml:space="preserve"> Time!GB$140</f>
        <v>0</v>
      </c>
      <c r="GC144" s="200">
        <f xml:space="preserve"> Time!GC$140</f>
        <v>0</v>
      </c>
      <c r="GD144" s="200">
        <f xml:space="preserve"> Time!GD$140</f>
        <v>0</v>
      </c>
      <c r="GE144" s="200">
        <f xml:space="preserve"> Time!GE$140</f>
        <v>0</v>
      </c>
      <c r="GF144" s="200">
        <f xml:space="preserve"> Time!GF$140</f>
        <v>0</v>
      </c>
      <c r="GG144" s="200">
        <f xml:space="preserve"> Time!GG$140</f>
        <v>0</v>
      </c>
      <c r="GH144" s="200">
        <f xml:space="preserve"> Time!GH$140</f>
        <v>0</v>
      </c>
      <c r="GI144" s="200">
        <f xml:space="preserve"> Time!GI$140</f>
        <v>0</v>
      </c>
      <c r="GJ144" s="200">
        <f xml:space="preserve"> Time!GJ$140</f>
        <v>0</v>
      </c>
    </row>
    <row r="145" spans="1:192" x14ac:dyDescent="0.25">
      <c r="A145" s="247"/>
      <c r="D145" s="248"/>
      <c r="E145" s="245" t="s">
        <v>645</v>
      </c>
      <c r="F145" s="328"/>
      <c r="G145" s="328" t="str">
        <f xml:space="preserve"> SMU</f>
        <v>$ 000s</v>
      </c>
      <c r="H145" s="328">
        <f xml:space="preserve"> SUM(J145:GJ145)</f>
        <v>35244.48796006418</v>
      </c>
      <c r="I145" s="328"/>
      <c r="J145" s="328">
        <f t="shared" ref="J145:K145" si="133" xml:space="preserve"> $F141 / $F142 / $F143 * J144</f>
        <v>0</v>
      </c>
      <c r="K145" s="328">
        <f t="shared" si="133"/>
        <v>0</v>
      </c>
      <c r="L145" s="328">
        <f t="shared" ref="L145:BW145" si="134" xml:space="preserve"> $F141 / $F142 / $F143 * L144</f>
        <v>0</v>
      </c>
      <c r="M145" s="328">
        <f t="shared" si="134"/>
        <v>0</v>
      </c>
      <c r="N145" s="328">
        <f t="shared" si="134"/>
        <v>0</v>
      </c>
      <c r="O145" s="328">
        <f t="shared" si="134"/>
        <v>0</v>
      </c>
      <c r="P145" s="328">
        <f t="shared" si="134"/>
        <v>0</v>
      </c>
      <c r="Q145" s="328">
        <f t="shared" si="134"/>
        <v>0</v>
      </c>
      <c r="R145" s="328">
        <f t="shared" si="134"/>
        <v>0</v>
      </c>
      <c r="S145" s="328">
        <f t="shared" si="134"/>
        <v>881.1121990016054</v>
      </c>
      <c r="T145" s="328">
        <f t="shared" si="134"/>
        <v>881.1121990016054</v>
      </c>
      <c r="U145" s="328">
        <f t="shared" si="134"/>
        <v>881.1121990016054</v>
      </c>
      <c r="V145" s="328">
        <f t="shared" si="134"/>
        <v>881.1121990016054</v>
      </c>
      <c r="W145" s="328">
        <f t="shared" si="134"/>
        <v>881.1121990016054</v>
      </c>
      <c r="X145" s="328">
        <f t="shared" si="134"/>
        <v>881.1121990016054</v>
      </c>
      <c r="Y145" s="328">
        <f t="shared" si="134"/>
        <v>881.1121990016054</v>
      </c>
      <c r="Z145" s="328">
        <f t="shared" si="134"/>
        <v>881.1121990016054</v>
      </c>
      <c r="AA145" s="328">
        <f t="shared" si="134"/>
        <v>881.1121990016054</v>
      </c>
      <c r="AB145" s="328">
        <f t="shared" si="134"/>
        <v>881.1121990016054</v>
      </c>
      <c r="AC145" s="328">
        <f t="shared" si="134"/>
        <v>881.1121990016054</v>
      </c>
      <c r="AD145" s="328">
        <f t="shared" si="134"/>
        <v>881.1121990016054</v>
      </c>
      <c r="AE145" s="328">
        <f t="shared" si="134"/>
        <v>881.1121990016054</v>
      </c>
      <c r="AF145" s="328">
        <f t="shared" si="134"/>
        <v>881.1121990016054</v>
      </c>
      <c r="AG145" s="328">
        <f t="shared" si="134"/>
        <v>881.1121990016054</v>
      </c>
      <c r="AH145" s="328">
        <f t="shared" si="134"/>
        <v>881.1121990016054</v>
      </c>
      <c r="AI145" s="328">
        <f t="shared" si="134"/>
        <v>881.1121990016054</v>
      </c>
      <c r="AJ145" s="328">
        <f t="shared" si="134"/>
        <v>881.1121990016054</v>
      </c>
      <c r="AK145" s="328">
        <f t="shared" si="134"/>
        <v>881.1121990016054</v>
      </c>
      <c r="AL145" s="328">
        <f t="shared" si="134"/>
        <v>881.1121990016054</v>
      </c>
      <c r="AM145" s="328">
        <f t="shared" si="134"/>
        <v>881.1121990016054</v>
      </c>
      <c r="AN145" s="328">
        <f t="shared" si="134"/>
        <v>881.1121990016054</v>
      </c>
      <c r="AO145" s="328">
        <f t="shared" si="134"/>
        <v>881.1121990016054</v>
      </c>
      <c r="AP145" s="328">
        <f t="shared" si="134"/>
        <v>881.1121990016054</v>
      </c>
      <c r="AQ145" s="328">
        <f t="shared" si="134"/>
        <v>881.1121990016054</v>
      </c>
      <c r="AR145" s="328">
        <f t="shared" si="134"/>
        <v>881.1121990016054</v>
      </c>
      <c r="AS145" s="328">
        <f t="shared" si="134"/>
        <v>881.1121990016054</v>
      </c>
      <c r="AT145" s="328">
        <f t="shared" si="134"/>
        <v>881.1121990016054</v>
      </c>
      <c r="AU145" s="328">
        <f t="shared" si="134"/>
        <v>881.1121990016054</v>
      </c>
      <c r="AV145" s="328">
        <f t="shared" si="134"/>
        <v>881.1121990016054</v>
      </c>
      <c r="AW145" s="328">
        <f t="shared" si="134"/>
        <v>881.1121990016054</v>
      </c>
      <c r="AX145" s="328">
        <f t="shared" si="134"/>
        <v>881.1121990016054</v>
      </c>
      <c r="AY145" s="328">
        <f t="shared" si="134"/>
        <v>881.1121990016054</v>
      </c>
      <c r="AZ145" s="328">
        <f t="shared" si="134"/>
        <v>881.1121990016054</v>
      </c>
      <c r="BA145" s="328">
        <f t="shared" si="134"/>
        <v>881.1121990016054</v>
      </c>
      <c r="BB145" s="328">
        <f t="shared" si="134"/>
        <v>881.1121990016054</v>
      </c>
      <c r="BC145" s="328">
        <f t="shared" si="134"/>
        <v>881.1121990016054</v>
      </c>
      <c r="BD145" s="328">
        <f t="shared" si="134"/>
        <v>881.1121990016054</v>
      </c>
      <c r="BE145" s="328">
        <f t="shared" si="134"/>
        <v>881.1121990016054</v>
      </c>
      <c r="BF145" s="328">
        <f t="shared" si="134"/>
        <v>881.1121990016054</v>
      </c>
      <c r="BG145" s="328">
        <f t="shared" si="134"/>
        <v>0</v>
      </c>
      <c r="BH145" s="328">
        <f t="shared" si="134"/>
        <v>0</v>
      </c>
      <c r="BI145" s="328">
        <f t="shared" si="134"/>
        <v>0</v>
      </c>
      <c r="BJ145" s="328">
        <f t="shared" si="134"/>
        <v>0</v>
      </c>
      <c r="BK145" s="328">
        <f t="shared" si="134"/>
        <v>0</v>
      </c>
      <c r="BL145" s="328">
        <f t="shared" si="134"/>
        <v>0</v>
      </c>
      <c r="BM145" s="328">
        <f t="shared" si="134"/>
        <v>0</v>
      </c>
      <c r="BN145" s="328">
        <f t="shared" si="134"/>
        <v>0</v>
      </c>
      <c r="BO145" s="328">
        <f t="shared" si="134"/>
        <v>0</v>
      </c>
      <c r="BP145" s="328">
        <f t="shared" si="134"/>
        <v>0</v>
      </c>
      <c r="BQ145" s="328">
        <f t="shared" si="134"/>
        <v>0</v>
      </c>
      <c r="BR145" s="328">
        <f t="shared" si="134"/>
        <v>0</v>
      </c>
      <c r="BS145" s="328">
        <f t="shared" si="134"/>
        <v>0</v>
      </c>
      <c r="BT145" s="328">
        <f t="shared" si="134"/>
        <v>0</v>
      </c>
      <c r="BU145" s="328">
        <f t="shared" si="134"/>
        <v>0</v>
      </c>
      <c r="BV145" s="328">
        <f t="shared" si="134"/>
        <v>0</v>
      </c>
      <c r="BW145" s="328">
        <f t="shared" si="134"/>
        <v>0</v>
      </c>
      <c r="BX145" s="328">
        <f t="shared" ref="BX145:EI145" si="135" xml:space="preserve"> $F141 / $F142 / $F143 * BX144</f>
        <v>0</v>
      </c>
      <c r="BY145" s="328">
        <f t="shared" si="135"/>
        <v>0</v>
      </c>
      <c r="BZ145" s="328">
        <f t="shared" si="135"/>
        <v>0</v>
      </c>
      <c r="CA145" s="328">
        <f t="shared" si="135"/>
        <v>0</v>
      </c>
      <c r="CB145" s="328">
        <f t="shared" si="135"/>
        <v>0</v>
      </c>
      <c r="CC145" s="328">
        <f t="shared" si="135"/>
        <v>0</v>
      </c>
      <c r="CD145" s="328">
        <f t="shared" si="135"/>
        <v>0</v>
      </c>
      <c r="CE145" s="328">
        <f t="shared" si="135"/>
        <v>0</v>
      </c>
      <c r="CF145" s="328">
        <f t="shared" si="135"/>
        <v>0</v>
      </c>
      <c r="CG145" s="328">
        <f t="shared" si="135"/>
        <v>0</v>
      </c>
      <c r="CH145" s="328">
        <f t="shared" si="135"/>
        <v>0</v>
      </c>
      <c r="CI145" s="328">
        <f t="shared" si="135"/>
        <v>0</v>
      </c>
      <c r="CJ145" s="328">
        <f t="shared" si="135"/>
        <v>0</v>
      </c>
      <c r="CK145" s="328">
        <f t="shared" si="135"/>
        <v>0</v>
      </c>
      <c r="CL145" s="328">
        <f t="shared" si="135"/>
        <v>0</v>
      </c>
      <c r="CM145" s="328">
        <f t="shared" si="135"/>
        <v>0</v>
      </c>
      <c r="CN145" s="328">
        <f t="shared" si="135"/>
        <v>0</v>
      </c>
      <c r="CO145" s="328">
        <f t="shared" si="135"/>
        <v>0</v>
      </c>
      <c r="CP145" s="328">
        <f t="shared" si="135"/>
        <v>0</v>
      </c>
      <c r="CQ145" s="328">
        <f t="shared" si="135"/>
        <v>0</v>
      </c>
      <c r="CR145" s="328">
        <f t="shared" si="135"/>
        <v>0</v>
      </c>
      <c r="CS145" s="328">
        <f t="shared" si="135"/>
        <v>0</v>
      </c>
      <c r="CT145" s="328">
        <f t="shared" si="135"/>
        <v>0</v>
      </c>
      <c r="CU145" s="328">
        <f t="shared" si="135"/>
        <v>0</v>
      </c>
      <c r="CV145" s="328">
        <f t="shared" si="135"/>
        <v>0</v>
      </c>
      <c r="CW145" s="328">
        <f t="shared" si="135"/>
        <v>0</v>
      </c>
      <c r="CX145" s="328">
        <f t="shared" si="135"/>
        <v>0</v>
      </c>
      <c r="CY145" s="328">
        <f t="shared" si="135"/>
        <v>0</v>
      </c>
      <c r="CZ145" s="328">
        <f t="shared" si="135"/>
        <v>0</v>
      </c>
      <c r="DA145" s="328">
        <f t="shared" si="135"/>
        <v>0</v>
      </c>
      <c r="DB145" s="328">
        <f t="shared" si="135"/>
        <v>0</v>
      </c>
      <c r="DC145" s="328">
        <f t="shared" si="135"/>
        <v>0</v>
      </c>
      <c r="DD145" s="328">
        <f t="shared" si="135"/>
        <v>0</v>
      </c>
      <c r="DE145" s="328">
        <f t="shared" si="135"/>
        <v>0</v>
      </c>
      <c r="DF145" s="328">
        <f t="shared" si="135"/>
        <v>0</v>
      </c>
      <c r="DG145" s="328">
        <f t="shared" si="135"/>
        <v>0</v>
      </c>
      <c r="DH145" s="328">
        <f t="shared" si="135"/>
        <v>0</v>
      </c>
      <c r="DI145" s="328">
        <f t="shared" si="135"/>
        <v>0</v>
      </c>
      <c r="DJ145" s="328">
        <f t="shared" si="135"/>
        <v>0</v>
      </c>
      <c r="DK145" s="328">
        <f t="shared" si="135"/>
        <v>0</v>
      </c>
      <c r="DL145" s="328">
        <f t="shared" si="135"/>
        <v>0</v>
      </c>
      <c r="DM145" s="328">
        <f t="shared" si="135"/>
        <v>0</v>
      </c>
      <c r="DN145" s="328">
        <f t="shared" si="135"/>
        <v>0</v>
      </c>
      <c r="DO145" s="328">
        <f t="shared" si="135"/>
        <v>0</v>
      </c>
      <c r="DP145" s="328">
        <f t="shared" si="135"/>
        <v>0</v>
      </c>
      <c r="DQ145" s="328">
        <f t="shared" si="135"/>
        <v>0</v>
      </c>
      <c r="DR145" s="328">
        <f t="shared" si="135"/>
        <v>0</v>
      </c>
      <c r="DS145" s="328">
        <f t="shared" si="135"/>
        <v>0</v>
      </c>
      <c r="DT145" s="328">
        <f t="shared" si="135"/>
        <v>0</v>
      </c>
      <c r="DU145" s="328">
        <f t="shared" si="135"/>
        <v>0</v>
      </c>
      <c r="DV145" s="328">
        <f t="shared" si="135"/>
        <v>0</v>
      </c>
      <c r="DW145" s="328">
        <f t="shared" si="135"/>
        <v>0</v>
      </c>
      <c r="DX145" s="328">
        <f t="shared" si="135"/>
        <v>0</v>
      </c>
      <c r="DY145" s="328">
        <f t="shared" si="135"/>
        <v>0</v>
      </c>
      <c r="DZ145" s="328">
        <f t="shared" si="135"/>
        <v>0</v>
      </c>
      <c r="EA145" s="328">
        <f t="shared" si="135"/>
        <v>0</v>
      </c>
      <c r="EB145" s="328">
        <f t="shared" si="135"/>
        <v>0</v>
      </c>
      <c r="EC145" s="328">
        <f t="shared" si="135"/>
        <v>0</v>
      </c>
      <c r="ED145" s="328">
        <f t="shared" si="135"/>
        <v>0</v>
      </c>
      <c r="EE145" s="328">
        <f t="shared" si="135"/>
        <v>0</v>
      </c>
      <c r="EF145" s="328">
        <f t="shared" si="135"/>
        <v>0</v>
      </c>
      <c r="EG145" s="328">
        <f t="shared" si="135"/>
        <v>0</v>
      </c>
      <c r="EH145" s="328">
        <f t="shared" si="135"/>
        <v>0</v>
      </c>
      <c r="EI145" s="328">
        <f t="shared" si="135"/>
        <v>0</v>
      </c>
      <c r="EJ145" s="328">
        <f t="shared" ref="EJ145:GJ145" si="136" xml:space="preserve"> $F141 / $F142 / $F143 * EJ144</f>
        <v>0</v>
      </c>
      <c r="EK145" s="328">
        <f t="shared" si="136"/>
        <v>0</v>
      </c>
      <c r="EL145" s="328">
        <f t="shared" si="136"/>
        <v>0</v>
      </c>
      <c r="EM145" s="328">
        <f t="shared" si="136"/>
        <v>0</v>
      </c>
      <c r="EN145" s="328">
        <f t="shared" si="136"/>
        <v>0</v>
      </c>
      <c r="EO145" s="328">
        <f t="shared" si="136"/>
        <v>0</v>
      </c>
      <c r="EP145" s="328">
        <f t="shared" si="136"/>
        <v>0</v>
      </c>
      <c r="EQ145" s="328">
        <f t="shared" si="136"/>
        <v>0</v>
      </c>
      <c r="ER145" s="328">
        <f t="shared" si="136"/>
        <v>0</v>
      </c>
      <c r="ES145" s="328">
        <f t="shared" si="136"/>
        <v>0</v>
      </c>
      <c r="ET145" s="328">
        <f t="shared" si="136"/>
        <v>0</v>
      </c>
      <c r="EU145" s="328">
        <f t="shared" si="136"/>
        <v>0</v>
      </c>
      <c r="EV145" s="328">
        <f t="shared" si="136"/>
        <v>0</v>
      </c>
      <c r="EW145" s="328">
        <f t="shared" si="136"/>
        <v>0</v>
      </c>
      <c r="EX145" s="328">
        <f t="shared" si="136"/>
        <v>0</v>
      </c>
      <c r="EY145" s="328">
        <f t="shared" si="136"/>
        <v>0</v>
      </c>
      <c r="EZ145" s="328">
        <f t="shared" si="136"/>
        <v>0</v>
      </c>
      <c r="FA145" s="328">
        <f t="shared" si="136"/>
        <v>0</v>
      </c>
      <c r="FB145" s="328">
        <f t="shared" si="136"/>
        <v>0</v>
      </c>
      <c r="FC145" s="328">
        <f t="shared" si="136"/>
        <v>0</v>
      </c>
      <c r="FD145" s="328">
        <f t="shared" si="136"/>
        <v>0</v>
      </c>
      <c r="FE145" s="328">
        <f t="shared" si="136"/>
        <v>0</v>
      </c>
      <c r="FF145" s="328">
        <f t="shared" si="136"/>
        <v>0</v>
      </c>
      <c r="FG145" s="328">
        <f t="shared" si="136"/>
        <v>0</v>
      </c>
      <c r="FH145" s="328">
        <f t="shared" si="136"/>
        <v>0</v>
      </c>
      <c r="FI145" s="328">
        <f t="shared" si="136"/>
        <v>0</v>
      </c>
      <c r="FJ145" s="328">
        <f t="shared" si="136"/>
        <v>0</v>
      </c>
      <c r="FK145" s="328">
        <f t="shared" si="136"/>
        <v>0</v>
      </c>
      <c r="FL145" s="328">
        <f t="shared" si="136"/>
        <v>0</v>
      </c>
      <c r="FM145" s="328">
        <f t="shared" si="136"/>
        <v>0</v>
      </c>
      <c r="FN145" s="328">
        <f t="shared" si="136"/>
        <v>0</v>
      </c>
      <c r="FO145" s="328">
        <f t="shared" si="136"/>
        <v>0</v>
      </c>
      <c r="FP145" s="328">
        <f t="shared" si="136"/>
        <v>0</v>
      </c>
      <c r="FQ145" s="328">
        <f t="shared" si="136"/>
        <v>0</v>
      </c>
      <c r="FR145" s="328">
        <f t="shared" si="136"/>
        <v>0</v>
      </c>
      <c r="FS145" s="328">
        <f t="shared" si="136"/>
        <v>0</v>
      </c>
      <c r="FT145" s="328">
        <f t="shared" si="136"/>
        <v>0</v>
      </c>
      <c r="FU145" s="328">
        <f t="shared" si="136"/>
        <v>0</v>
      </c>
      <c r="FV145" s="328">
        <f t="shared" si="136"/>
        <v>0</v>
      </c>
      <c r="FW145" s="328">
        <f t="shared" si="136"/>
        <v>0</v>
      </c>
      <c r="FX145" s="328">
        <f t="shared" si="136"/>
        <v>0</v>
      </c>
      <c r="FY145" s="328">
        <f t="shared" si="136"/>
        <v>0</v>
      </c>
      <c r="FZ145" s="328">
        <f t="shared" si="136"/>
        <v>0</v>
      </c>
      <c r="GA145" s="328">
        <f t="shared" si="136"/>
        <v>0</v>
      </c>
      <c r="GB145" s="328">
        <f t="shared" si="136"/>
        <v>0</v>
      </c>
      <c r="GC145" s="328">
        <f t="shared" si="136"/>
        <v>0</v>
      </c>
      <c r="GD145" s="328">
        <f t="shared" si="136"/>
        <v>0</v>
      </c>
      <c r="GE145" s="328">
        <f t="shared" si="136"/>
        <v>0</v>
      </c>
      <c r="GF145" s="328">
        <f t="shared" si="136"/>
        <v>0</v>
      </c>
      <c r="GG145" s="328">
        <f t="shared" si="136"/>
        <v>0</v>
      </c>
      <c r="GH145" s="328">
        <f t="shared" si="136"/>
        <v>0</v>
      </c>
      <c r="GI145" s="328">
        <f t="shared" si="136"/>
        <v>0</v>
      </c>
      <c r="GJ145" s="328">
        <f t="shared" si="136"/>
        <v>0</v>
      </c>
    </row>
    <row r="146" spans="1:192" x14ac:dyDescent="0.25">
      <c r="A146" s="247"/>
      <c r="D146" s="248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28"/>
      <c r="AD146" s="328"/>
      <c r="AE146" s="328"/>
      <c r="AF146" s="328"/>
      <c r="AG146" s="328"/>
      <c r="AH146" s="328"/>
      <c r="AI146" s="328"/>
      <c r="AJ146" s="328"/>
      <c r="AK146" s="328"/>
      <c r="AL146" s="328"/>
      <c r="AM146" s="328"/>
      <c r="AN146" s="328"/>
      <c r="AO146" s="328"/>
      <c r="AP146" s="328"/>
      <c r="AQ146" s="328"/>
      <c r="AR146" s="328"/>
      <c r="AS146" s="328"/>
      <c r="AT146" s="328"/>
      <c r="AU146" s="328"/>
      <c r="AV146" s="328"/>
      <c r="AW146" s="328"/>
      <c r="AX146" s="328"/>
      <c r="AY146" s="328"/>
      <c r="AZ146" s="328"/>
      <c r="BA146" s="328"/>
      <c r="BB146" s="328"/>
      <c r="BC146" s="328"/>
      <c r="BD146" s="328"/>
      <c r="BE146" s="328"/>
      <c r="BF146" s="328"/>
      <c r="BG146" s="328"/>
      <c r="BH146" s="328"/>
      <c r="BI146" s="328"/>
      <c r="BJ146" s="328"/>
      <c r="BK146" s="328"/>
      <c r="BL146" s="328"/>
      <c r="BM146" s="328"/>
      <c r="BN146" s="328"/>
      <c r="BO146" s="328"/>
      <c r="BP146" s="328"/>
      <c r="BQ146" s="328"/>
      <c r="BR146" s="328"/>
      <c r="BS146" s="328"/>
      <c r="BT146" s="328"/>
      <c r="BU146" s="328"/>
      <c r="BV146" s="328"/>
      <c r="BW146" s="328"/>
      <c r="BX146" s="328"/>
      <c r="BY146" s="328"/>
      <c r="BZ146" s="328"/>
      <c r="CA146" s="328"/>
      <c r="CB146" s="328"/>
      <c r="CC146" s="328"/>
      <c r="CD146" s="328"/>
      <c r="CE146" s="328"/>
      <c r="CF146" s="328"/>
      <c r="CG146" s="328"/>
      <c r="CH146" s="328"/>
      <c r="CI146" s="328"/>
      <c r="CJ146" s="328"/>
      <c r="CK146" s="328"/>
      <c r="CL146" s="328"/>
      <c r="CM146" s="328"/>
      <c r="CN146" s="328"/>
      <c r="CO146" s="328"/>
      <c r="CP146" s="328"/>
      <c r="CQ146" s="328"/>
      <c r="CR146" s="328"/>
      <c r="CS146" s="328"/>
      <c r="CT146" s="328"/>
      <c r="CU146" s="328"/>
      <c r="CV146" s="328"/>
      <c r="CW146" s="328"/>
      <c r="CX146" s="328"/>
      <c r="CY146" s="328"/>
      <c r="CZ146" s="328"/>
      <c r="DA146" s="328"/>
      <c r="DB146" s="328"/>
      <c r="DC146" s="328"/>
      <c r="DD146" s="328"/>
      <c r="DE146" s="328"/>
      <c r="DF146" s="328"/>
      <c r="DG146" s="328"/>
      <c r="DH146" s="328"/>
      <c r="DI146" s="328"/>
      <c r="DJ146" s="328"/>
      <c r="DK146" s="328"/>
      <c r="DL146" s="328"/>
      <c r="DM146" s="328"/>
      <c r="DN146" s="328"/>
      <c r="DO146" s="328"/>
      <c r="DP146" s="328"/>
      <c r="DQ146" s="328"/>
      <c r="DR146" s="328"/>
      <c r="DS146" s="328"/>
      <c r="DT146" s="328"/>
      <c r="DU146" s="328"/>
      <c r="DV146" s="328"/>
      <c r="DW146" s="328"/>
      <c r="DX146" s="328"/>
      <c r="DY146" s="328"/>
      <c r="DZ146" s="328"/>
      <c r="EA146" s="328"/>
      <c r="EB146" s="328"/>
      <c r="EC146" s="328"/>
      <c r="ED146" s="328"/>
      <c r="EE146" s="328"/>
      <c r="EF146" s="328"/>
      <c r="EG146" s="328"/>
      <c r="EH146" s="328"/>
      <c r="EI146" s="328"/>
      <c r="EJ146" s="328"/>
      <c r="EK146" s="328"/>
      <c r="EL146" s="328"/>
      <c r="EM146" s="328"/>
      <c r="EN146" s="328"/>
      <c r="EO146" s="328"/>
      <c r="EP146" s="328"/>
      <c r="EQ146" s="328"/>
      <c r="ER146" s="328"/>
      <c r="ES146" s="328"/>
      <c r="ET146" s="328"/>
      <c r="EU146" s="328"/>
      <c r="EV146" s="328"/>
      <c r="EW146" s="328"/>
      <c r="EX146" s="328"/>
      <c r="EY146" s="328"/>
      <c r="EZ146" s="328"/>
      <c r="FA146" s="328"/>
      <c r="FB146" s="328"/>
      <c r="FC146" s="328"/>
      <c r="FD146" s="328"/>
      <c r="FE146" s="328"/>
      <c r="FF146" s="328"/>
      <c r="FG146" s="328"/>
      <c r="FH146" s="328"/>
      <c r="FI146" s="328"/>
      <c r="FJ146" s="328"/>
      <c r="FK146" s="328"/>
      <c r="FL146" s="328"/>
      <c r="FM146" s="328"/>
      <c r="FN146" s="328"/>
      <c r="FO146" s="328"/>
      <c r="FP146" s="328"/>
      <c r="FQ146" s="328"/>
      <c r="FR146" s="328"/>
      <c r="FS146" s="328"/>
      <c r="FT146" s="328"/>
      <c r="FU146" s="328"/>
      <c r="FV146" s="328"/>
      <c r="FW146" s="328"/>
      <c r="FX146" s="328"/>
      <c r="FY146" s="328"/>
      <c r="FZ146" s="328"/>
      <c r="GA146" s="328"/>
      <c r="GB146" s="328"/>
      <c r="GC146" s="328"/>
      <c r="GD146" s="328"/>
      <c r="GE146" s="328"/>
      <c r="GF146" s="328"/>
      <c r="GG146" s="328"/>
      <c r="GH146" s="328"/>
      <c r="GI146" s="328"/>
      <c r="GJ146" s="328"/>
    </row>
    <row r="147" spans="1:192" x14ac:dyDescent="0.25">
      <c r="A147" s="247"/>
      <c r="D147" s="248" t="s">
        <v>646</v>
      </c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28"/>
      <c r="AD147" s="328"/>
      <c r="AE147" s="328"/>
      <c r="AF147" s="328"/>
      <c r="AG147" s="328"/>
      <c r="AH147" s="328"/>
      <c r="AI147" s="328"/>
      <c r="AJ147" s="328"/>
      <c r="AK147" s="328"/>
      <c r="AL147" s="328"/>
      <c r="AM147" s="328"/>
      <c r="AN147" s="328"/>
      <c r="AO147" s="328"/>
      <c r="AP147" s="328"/>
      <c r="AQ147" s="328"/>
      <c r="AR147" s="328"/>
      <c r="AS147" s="328"/>
      <c r="AT147" s="328"/>
      <c r="AU147" s="328"/>
      <c r="AV147" s="328"/>
      <c r="AW147" s="328"/>
      <c r="AX147" s="328"/>
      <c r="AY147" s="328"/>
      <c r="AZ147" s="328"/>
      <c r="BA147" s="328"/>
      <c r="BB147" s="328"/>
      <c r="BC147" s="328"/>
      <c r="BD147" s="328"/>
      <c r="BE147" s="328"/>
      <c r="BF147" s="328"/>
      <c r="BG147" s="328"/>
      <c r="BH147" s="328"/>
      <c r="BI147" s="328"/>
      <c r="BJ147" s="328"/>
      <c r="BK147" s="328"/>
      <c r="BL147" s="328"/>
      <c r="BM147" s="328"/>
      <c r="BN147" s="328"/>
      <c r="BO147" s="328"/>
      <c r="BP147" s="328"/>
      <c r="BQ147" s="328"/>
      <c r="BR147" s="328"/>
      <c r="BS147" s="328"/>
      <c r="BT147" s="328"/>
      <c r="BU147" s="328"/>
      <c r="BV147" s="328"/>
      <c r="BW147" s="328"/>
      <c r="BX147" s="328"/>
      <c r="BY147" s="328"/>
      <c r="BZ147" s="328"/>
      <c r="CA147" s="328"/>
      <c r="CB147" s="328"/>
      <c r="CC147" s="328"/>
      <c r="CD147" s="328"/>
      <c r="CE147" s="328"/>
      <c r="CF147" s="328"/>
      <c r="CG147" s="328"/>
      <c r="CH147" s="328"/>
      <c r="CI147" s="328"/>
      <c r="CJ147" s="328"/>
      <c r="CK147" s="328"/>
      <c r="CL147" s="328"/>
      <c r="CM147" s="328"/>
      <c r="CN147" s="328"/>
      <c r="CO147" s="328"/>
      <c r="CP147" s="328"/>
      <c r="CQ147" s="328"/>
      <c r="CR147" s="328"/>
      <c r="CS147" s="328"/>
      <c r="CT147" s="328"/>
      <c r="CU147" s="328"/>
      <c r="CV147" s="328"/>
      <c r="CW147" s="328"/>
      <c r="CX147" s="328"/>
      <c r="CY147" s="328"/>
      <c r="CZ147" s="328"/>
      <c r="DA147" s="328"/>
      <c r="DB147" s="328"/>
      <c r="DC147" s="328"/>
      <c r="DD147" s="328"/>
      <c r="DE147" s="328"/>
      <c r="DF147" s="328"/>
      <c r="DG147" s="328"/>
      <c r="DH147" s="328"/>
      <c r="DI147" s="328"/>
      <c r="DJ147" s="328"/>
      <c r="DK147" s="328"/>
      <c r="DL147" s="328"/>
      <c r="DM147" s="328"/>
      <c r="DN147" s="328"/>
      <c r="DO147" s="328"/>
      <c r="DP147" s="328"/>
      <c r="DQ147" s="328"/>
      <c r="DR147" s="328"/>
      <c r="DS147" s="328"/>
      <c r="DT147" s="328"/>
      <c r="DU147" s="328"/>
      <c r="DV147" s="328"/>
      <c r="DW147" s="328"/>
      <c r="DX147" s="328"/>
      <c r="DY147" s="328"/>
      <c r="DZ147" s="328"/>
      <c r="EA147" s="328"/>
      <c r="EB147" s="328"/>
      <c r="EC147" s="328"/>
      <c r="ED147" s="328"/>
      <c r="EE147" s="328"/>
      <c r="EF147" s="328"/>
      <c r="EG147" s="328"/>
      <c r="EH147" s="328"/>
      <c r="EI147" s="328"/>
      <c r="EJ147" s="328"/>
      <c r="EK147" s="328"/>
      <c r="EL147" s="328"/>
      <c r="EM147" s="328"/>
      <c r="EN147" s="328"/>
      <c r="EO147" s="328"/>
      <c r="EP147" s="328"/>
      <c r="EQ147" s="328"/>
      <c r="ER147" s="328"/>
      <c r="ES147" s="328"/>
      <c r="ET147" s="328"/>
      <c r="EU147" s="328"/>
      <c r="EV147" s="328"/>
      <c r="EW147" s="328"/>
      <c r="EX147" s="328"/>
      <c r="EY147" s="328"/>
      <c r="EZ147" s="328"/>
      <c r="FA147" s="328"/>
      <c r="FB147" s="328"/>
      <c r="FC147" s="328"/>
      <c r="FD147" s="328"/>
      <c r="FE147" s="328"/>
      <c r="FF147" s="328"/>
      <c r="FG147" s="328"/>
      <c r="FH147" s="328"/>
      <c r="FI147" s="328"/>
      <c r="FJ147" s="328"/>
      <c r="FK147" s="328"/>
      <c r="FL147" s="328"/>
      <c r="FM147" s="328"/>
      <c r="FN147" s="328"/>
      <c r="FO147" s="328"/>
      <c r="FP147" s="328"/>
      <c r="FQ147" s="328"/>
      <c r="FR147" s="328"/>
      <c r="FS147" s="328"/>
      <c r="FT147" s="328"/>
      <c r="FU147" s="328"/>
      <c r="FV147" s="328"/>
      <c r="FW147" s="328"/>
      <c r="FX147" s="328"/>
      <c r="FY147" s="328"/>
      <c r="FZ147" s="328"/>
      <c r="GA147" s="328"/>
      <c r="GB147" s="328"/>
      <c r="GC147" s="328"/>
      <c r="GD147" s="328"/>
      <c r="GE147" s="328"/>
      <c r="GF147" s="328"/>
      <c r="GG147" s="328"/>
      <c r="GH147" s="328"/>
      <c r="GI147" s="328"/>
      <c r="GJ147" s="328"/>
    </row>
    <row r="148" spans="1:192" x14ac:dyDescent="0.25">
      <c r="A148" s="247"/>
      <c r="D148" s="248"/>
      <c r="E148" s="209" t="str">
        <f t="shared" ref="E148:AJ148" si="137" xml:space="preserve"> E$52</f>
        <v>Maximum senior debt repayment</v>
      </c>
      <c r="F148" s="209">
        <f t="shared" si="137"/>
        <v>0</v>
      </c>
      <c r="G148" s="209" t="str">
        <f t="shared" si="137"/>
        <v>$ 000s</v>
      </c>
      <c r="H148" s="209">
        <f t="shared" si="137"/>
        <v>54222.287243403269</v>
      </c>
      <c r="I148" s="209">
        <f t="shared" si="137"/>
        <v>0</v>
      </c>
      <c r="J148" s="209">
        <f t="shared" si="137"/>
        <v>0</v>
      </c>
      <c r="K148" s="209">
        <f t="shared" si="137"/>
        <v>0</v>
      </c>
      <c r="L148" s="209">
        <f t="shared" si="137"/>
        <v>0</v>
      </c>
      <c r="M148" s="209">
        <f t="shared" si="137"/>
        <v>0</v>
      </c>
      <c r="N148" s="209">
        <f t="shared" si="137"/>
        <v>0</v>
      </c>
      <c r="O148" s="209">
        <f t="shared" si="137"/>
        <v>0</v>
      </c>
      <c r="P148" s="209">
        <f t="shared" si="137"/>
        <v>0</v>
      </c>
      <c r="Q148" s="209">
        <f t="shared" si="137"/>
        <v>0</v>
      </c>
      <c r="R148" s="209">
        <f t="shared" si="137"/>
        <v>0</v>
      </c>
      <c r="S148" s="209">
        <f t="shared" si="137"/>
        <v>625.25817653215267</v>
      </c>
      <c r="T148" s="209">
        <f t="shared" si="137"/>
        <v>782.18399869941936</v>
      </c>
      <c r="U148" s="209">
        <f t="shared" si="137"/>
        <v>1096.9643421314915</v>
      </c>
      <c r="V148" s="209">
        <f t="shared" si="137"/>
        <v>1007.1175945693682</v>
      </c>
      <c r="W148" s="209">
        <f t="shared" si="137"/>
        <v>704.07485040504048</v>
      </c>
      <c r="X148" s="209">
        <f t="shared" si="137"/>
        <v>805.97456787592728</v>
      </c>
      <c r="Y148" s="209">
        <f t="shared" si="137"/>
        <v>1132.2921925748246</v>
      </c>
      <c r="Z148" s="209">
        <f t="shared" si="137"/>
        <v>1043.6394715494814</v>
      </c>
      <c r="AA148" s="209">
        <f t="shared" si="137"/>
        <v>738.07561863329897</v>
      </c>
      <c r="AB148" s="209">
        <f t="shared" si="137"/>
        <v>855.71612554050125</v>
      </c>
      <c r="AC148" s="209">
        <f t="shared" si="137"/>
        <v>1169.8090616223958</v>
      </c>
      <c r="AD148" s="209">
        <f t="shared" si="137"/>
        <v>1082.3368894004041</v>
      </c>
      <c r="AE148" s="209">
        <f t="shared" si="137"/>
        <v>777.67285293931081</v>
      </c>
      <c r="AF148" s="209">
        <f t="shared" si="137"/>
        <v>895.81311353573506</v>
      </c>
      <c r="AG148" s="209">
        <f t="shared" si="137"/>
        <v>1209.7630606404796</v>
      </c>
      <c r="AH148" s="209">
        <f t="shared" si="137"/>
        <v>1123.5044497166689</v>
      </c>
      <c r="AI148" s="209">
        <f t="shared" si="137"/>
        <v>819.73781805737826</v>
      </c>
      <c r="AJ148" s="209">
        <f t="shared" si="137"/>
        <v>938.49345054160733</v>
      </c>
      <c r="AK148" s="209">
        <f t="shared" ref="AK148:BP148" si="138" xml:space="preserve"> AK$52</f>
        <v>1252.2913448836905</v>
      </c>
      <c r="AL148" s="209">
        <f t="shared" si="138"/>
        <v>1167.2978730393697</v>
      </c>
      <c r="AM148" s="209">
        <f t="shared" si="138"/>
        <v>869.95341684085759</v>
      </c>
      <c r="AN148" s="209">
        <f t="shared" si="138"/>
        <v>972.09548945741381</v>
      </c>
      <c r="AO148" s="209">
        <f t="shared" si="138"/>
        <v>1297.3072923805084</v>
      </c>
      <c r="AP148" s="209">
        <f t="shared" si="138"/>
        <v>1213.6493095703629</v>
      </c>
      <c r="AQ148" s="209">
        <f t="shared" si="138"/>
        <v>911.50637983653485</v>
      </c>
      <c r="AR148" s="209">
        <f t="shared" si="138"/>
        <v>1031.5769192921659</v>
      </c>
      <c r="AS148" s="209">
        <f t="shared" si="138"/>
        <v>1345.3147034269339</v>
      </c>
      <c r="AT148" s="209">
        <f t="shared" si="138"/>
        <v>1262.9934790317175</v>
      </c>
      <c r="AU148" s="209">
        <f t="shared" si="138"/>
        <v>961.63295249402756</v>
      </c>
      <c r="AV148" s="209">
        <f t="shared" si="138"/>
        <v>1082.494258294937</v>
      </c>
      <c r="AW148" s="209">
        <f t="shared" si="138"/>
        <v>1396.3702496589879</v>
      </c>
      <c r="AX148" s="209">
        <f t="shared" si="138"/>
        <v>1315.4455191473944</v>
      </c>
      <c r="AY148" s="209">
        <f t="shared" si="138"/>
        <v>1014.7974549674898</v>
      </c>
      <c r="AZ148" s="209">
        <f t="shared" si="138"/>
        <v>1136.5318035014966</v>
      </c>
      <c r="BA148" s="209">
        <f t="shared" si="138"/>
        <v>1450.667771200352</v>
      </c>
      <c r="BB148" s="209">
        <f t="shared" si="138"/>
        <v>1371.2268978008203</v>
      </c>
      <c r="BC148" s="209">
        <f t="shared" si="138"/>
        <v>1079.7037707513496</v>
      </c>
      <c r="BD148" s="209">
        <f t="shared" si="138"/>
        <v>1182.8732950915628</v>
      </c>
      <c r="BE148" s="209">
        <f t="shared" si="138"/>
        <v>1508.3948141457831</v>
      </c>
      <c r="BF148" s="209">
        <f t="shared" si="138"/>
        <v>1430.4698012164138</v>
      </c>
      <c r="BG148" s="209">
        <f t="shared" si="138"/>
        <v>1131.1798208285909</v>
      </c>
      <c r="BH148" s="209">
        <f t="shared" si="138"/>
        <v>1254.9083614460403</v>
      </c>
      <c r="BI148" s="209">
        <f t="shared" si="138"/>
        <v>1569.7877090379079</v>
      </c>
      <c r="BJ148" s="209">
        <f t="shared" si="138"/>
        <v>1493.427666149867</v>
      </c>
      <c r="BK148" s="209">
        <f t="shared" si="138"/>
        <v>1194.7849977536002</v>
      </c>
      <c r="BL148" s="209">
        <f t="shared" si="138"/>
        <v>1319.6843664886703</v>
      </c>
      <c r="BM148" s="209">
        <f t="shared" si="138"/>
        <v>1635.1073406920491</v>
      </c>
      <c r="BN148" s="209">
        <f t="shared" si="138"/>
        <v>1560.3845500108951</v>
      </c>
      <c r="BO148" s="209">
        <f t="shared" si="138"/>
        <v>0</v>
      </c>
      <c r="BP148" s="209">
        <f t="shared" si="138"/>
        <v>0</v>
      </c>
      <c r="BQ148" s="209">
        <f t="shared" ref="BQ148:CV148" si="139" xml:space="preserve"> BQ$52</f>
        <v>0</v>
      </c>
      <c r="BR148" s="209">
        <f t="shared" si="139"/>
        <v>0</v>
      </c>
      <c r="BS148" s="209">
        <f t="shared" si="139"/>
        <v>0</v>
      </c>
      <c r="BT148" s="209">
        <f t="shared" si="139"/>
        <v>0</v>
      </c>
      <c r="BU148" s="209">
        <f t="shared" si="139"/>
        <v>0</v>
      </c>
      <c r="BV148" s="209">
        <f t="shared" si="139"/>
        <v>0</v>
      </c>
      <c r="BW148" s="209">
        <f t="shared" si="139"/>
        <v>0</v>
      </c>
      <c r="BX148" s="209">
        <f t="shared" si="139"/>
        <v>0</v>
      </c>
      <c r="BY148" s="209">
        <f t="shared" si="139"/>
        <v>0</v>
      </c>
      <c r="BZ148" s="209">
        <f t="shared" si="139"/>
        <v>0</v>
      </c>
      <c r="CA148" s="209">
        <f t="shared" si="139"/>
        <v>0</v>
      </c>
      <c r="CB148" s="209">
        <f t="shared" si="139"/>
        <v>0</v>
      </c>
      <c r="CC148" s="209">
        <f t="shared" si="139"/>
        <v>0</v>
      </c>
      <c r="CD148" s="209">
        <f t="shared" si="139"/>
        <v>0</v>
      </c>
      <c r="CE148" s="209">
        <f t="shared" si="139"/>
        <v>0</v>
      </c>
      <c r="CF148" s="209">
        <f t="shared" si="139"/>
        <v>0</v>
      </c>
      <c r="CG148" s="209">
        <f t="shared" si="139"/>
        <v>0</v>
      </c>
      <c r="CH148" s="209">
        <f t="shared" si="139"/>
        <v>0</v>
      </c>
      <c r="CI148" s="209">
        <f t="shared" si="139"/>
        <v>0</v>
      </c>
      <c r="CJ148" s="209">
        <f t="shared" si="139"/>
        <v>0</v>
      </c>
      <c r="CK148" s="209">
        <f t="shared" si="139"/>
        <v>0</v>
      </c>
      <c r="CL148" s="209">
        <f t="shared" si="139"/>
        <v>0</v>
      </c>
      <c r="CM148" s="209">
        <f t="shared" si="139"/>
        <v>0</v>
      </c>
      <c r="CN148" s="209">
        <f t="shared" si="139"/>
        <v>0</v>
      </c>
      <c r="CO148" s="209">
        <f t="shared" si="139"/>
        <v>0</v>
      </c>
      <c r="CP148" s="209">
        <f t="shared" si="139"/>
        <v>0</v>
      </c>
      <c r="CQ148" s="209">
        <f t="shared" si="139"/>
        <v>0</v>
      </c>
      <c r="CR148" s="209">
        <f t="shared" si="139"/>
        <v>0</v>
      </c>
      <c r="CS148" s="209">
        <f t="shared" si="139"/>
        <v>0</v>
      </c>
      <c r="CT148" s="209">
        <f t="shared" si="139"/>
        <v>0</v>
      </c>
      <c r="CU148" s="209">
        <f t="shared" si="139"/>
        <v>0</v>
      </c>
      <c r="CV148" s="209">
        <f t="shared" si="139"/>
        <v>0</v>
      </c>
      <c r="CW148" s="209">
        <f t="shared" ref="CW148:EB148" si="140" xml:space="preserve"> CW$52</f>
        <v>0</v>
      </c>
      <c r="CX148" s="209">
        <f t="shared" si="140"/>
        <v>0</v>
      </c>
      <c r="CY148" s="209">
        <f t="shared" si="140"/>
        <v>0</v>
      </c>
      <c r="CZ148" s="209">
        <f t="shared" si="140"/>
        <v>0</v>
      </c>
      <c r="DA148" s="209">
        <f t="shared" si="140"/>
        <v>0</v>
      </c>
      <c r="DB148" s="209">
        <f t="shared" si="140"/>
        <v>0</v>
      </c>
      <c r="DC148" s="209">
        <f t="shared" si="140"/>
        <v>0</v>
      </c>
      <c r="DD148" s="209">
        <f t="shared" si="140"/>
        <v>0</v>
      </c>
      <c r="DE148" s="209">
        <f t="shared" si="140"/>
        <v>0</v>
      </c>
      <c r="DF148" s="209">
        <f t="shared" si="140"/>
        <v>0</v>
      </c>
      <c r="DG148" s="209">
        <f t="shared" si="140"/>
        <v>0</v>
      </c>
      <c r="DH148" s="209">
        <f t="shared" si="140"/>
        <v>0</v>
      </c>
      <c r="DI148" s="209">
        <f t="shared" si="140"/>
        <v>0</v>
      </c>
      <c r="DJ148" s="209">
        <f t="shared" si="140"/>
        <v>0</v>
      </c>
      <c r="DK148" s="209">
        <f t="shared" si="140"/>
        <v>0</v>
      </c>
      <c r="DL148" s="209">
        <f t="shared" si="140"/>
        <v>0</v>
      </c>
      <c r="DM148" s="209">
        <f t="shared" si="140"/>
        <v>0</v>
      </c>
      <c r="DN148" s="209">
        <f t="shared" si="140"/>
        <v>0</v>
      </c>
      <c r="DO148" s="209">
        <f t="shared" si="140"/>
        <v>0</v>
      </c>
      <c r="DP148" s="209">
        <f t="shared" si="140"/>
        <v>0</v>
      </c>
      <c r="DQ148" s="209">
        <f t="shared" si="140"/>
        <v>0</v>
      </c>
      <c r="DR148" s="209">
        <f t="shared" si="140"/>
        <v>0</v>
      </c>
      <c r="DS148" s="209">
        <f t="shared" si="140"/>
        <v>0</v>
      </c>
      <c r="DT148" s="209">
        <f t="shared" si="140"/>
        <v>0</v>
      </c>
      <c r="DU148" s="209">
        <f t="shared" si="140"/>
        <v>0</v>
      </c>
      <c r="DV148" s="209">
        <f t="shared" si="140"/>
        <v>0</v>
      </c>
      <c r="DW148" s="209">
        <f t="shared" si="140"/>
        <v>0</v>
      </c>
      <c r="DX148" s="209">
        <f t="shared" si="140"/>
        <v>0</v>
      </c>
      <c r="DY148" s="209">
        <f t="shared" si="140"/>
        <v>0</v>
      </c>
      <c r="DZ148" s="209">
        <f t="shared" si="140"/>
        <v>0</v>
      </c>
      <c r="EA148" s="209">
        <f t="shared" si="140"/>
        <v>0</v>
      </c>
      <c r="EB148" s="209">
        <f t="shared" si="140"/>
        <v>0</v>
      </c>
      <c r="EC148" s="209">
        <f t="shared" ref="EC148:FH148" si="141" xml:space="preserve"> EC$52</f>
        <v>0</v>
      </c>
      <c r="ED148" s="209">
        <f t="shared" si="141"/>
        <v>0</v>
      </c>
      <c r="EE148" s="209">
        <f t="shared" si="141"/>
        <v>0</v>
      </c>
      <c r="EF148" s="209">
        <f t="shared" si="141"/>
        <v>0</v>
      </c>
      <c r="EG148" s="209">
        <f t="shared" si="141"/>
        <v>0</v>
      </c>
      <c r="EH148" s="209">
        <f t="shared" si="141"/>
        <v>0</v>
      </c>
      <c r="EI148" s="209">
        <f t="shared" si="141"/>
        <v>0</v>
      </c>
      <c r="EJ148" s="209">
        <f t="shared" si="141"/>
        <v>0</v>
      </c>
      <c r="EK148" s="209">
        <f t="shared" si="141"/>
        <v>0</v>
      </c>
      <c r="EL148" s="209">
        <f t="shared" si="141"/>
        <v>0</v>
      </c>
      <c r="EM148" s="209">
        <f t="shared" si="141"/>
        <v>0</v>
      </c>
      <c r="EN148" s="209">
        <f t="shared" si="141"/>
        <v>0</v>
      </c>
      <c r="EO148" s="209">
        <f t="shared" si="141"/>
        <v>0</v>
      </c>
      <c r="EP148" s="209">
        <f t="shared" si="141"/>
        <v>0</v>
      </c>
      <c r="EQ148" s="209">
        <f t="shared" si="141"/>
        <v>0</v>
      </c>
      <c r="ER148" s="209">
        <f t="shared" si="141"/>
        <v>0</v>
      </c>
      <c r="ES148" s="209">
        <f t="shared" si="141"/>
        <v>0</v>
      </c>
      <c r="ET148" s="209">
        <f t="shared" si="141"/>
        <v>0</v>
      </c>
      <c r="EU148" s="209">
        <f t="shared" si="141"/>
        <v>0</v>
      </c>
      <c r="EV148" s="209">
        <f t="shared" si="141"/>
        <v>0</v>
      </c>
      <c r="EW148" s="209">
        <f t="shared" si="141"/>
        <v>0</v>
      </c>
      <c r="EX148" s="209">
        <f t="shared" si="141"/>
        <v>0</v>
      </c>
      <c r="EY148" s="209">
        <f t="shared" si="141"/>
        <v>0</v>
      </c>
      <c r="EZ148" s="209">
        <f t="shared" si="141"/>
        <v>0</v>
      </c>
      <c r="FA148" s="209">
        <f t="shared" si="141"/>
        <v>0</v>
      </c>
      <c r="FB148" s="209">
        <f t="shared" si="141"/>
        <v>0</v>
      </c>
      <c r="FC148" s="209">
        <f t="shared" si="141"/>
        <v>0</v>
      </c>
      <c r="FD148" s="209">
        <f t="shared" si="141"/>
        <v>0</v>
      </c>
      <c r="FE148" s="209">
        <f t="shared" si="141"/>
        <v>0</v>
      </c>
      <c r="FF148" s="209">
        <f t="shared" si="141"/>
        <v>0</v>
      </c>
      <c r="FG148" s="209">
        <f t="shared" si="141"/>
        <v>0</v>
      </c>
      <c r="FH148" s="209">
        <f t="shared" si="141"/>
        <v>0</v>
      </c>
      <c r="FI148" s="209">
        <f t="shared" ref="FI148:GJ148" si="142" xml:space="preserve"> FI$52</f>
        <v>0</v>
      </c>
      <c r="FJ148" s="209">
        <f t="shared" si="142"/>
        <v>0</v>
      </c>
      <c r="FK148" s="209">
        <f t="shared" si="142"/>
        <v>0</v>
      </c>
      <c r="FL148" s="209">
        <f t="shared" si="142"/>
        <v>0</v>
      </c>
      <c r="FM148" s="209">
        <f t="shared" si="142"/>
        <v>0</v>
      </c>
      <c r="FN148" s="209">
        <f t="shared" si="142"/>
        <v>0</v>
      </c>
      <c r="FO148" s="209">
        <f t="shared" si="142"/>
        <v>0</v>
      </c>
      <c r="FP148" s="209">
        <f t="shared" si="142"/>
        <v>0</v>
      </c>
      <c r="FQ148" s="209">
        <f t="shared" si="142"/>
        <v>0</v>
      </c>
      <c r="FR148" s="209">
        <f t="shared" si="142"/>
        <v>0</v>
      </c>
      <c r="FS148" s="209">
        <f t="shared" si="142"/>
        <v>0</v>
      </c>
      <c r="FT148" s="209">
        <f t="shared" si="142"/>
        <v>0</v>
      </c>
      <c r="FU148" s="209">
        <f t="shared" si="142"/>
        <v>0</v>
      </c>
      <c r="FV148" s="209">
        <f t="shared" si="142"/>
        <v>0</v>
      </c>
      <c r="FW148" s="209">
        <f t="shared" si="142"/>
        <v>0</v>
      </c>
      <c r="FX148" s="209">
        <f t="shared" si="142"/>
        <v>0</v>
      </c>
      <c r="FY148" s="209">
        <f t="shared" si="142"/>
        <v>0</v>
      </c>
      <c r="FZ148" s="209">
        <f t="shared" si="142"/>
        <v>0</v>
      </c>
      <c r="GA148" s="209">
        <f t="shared" si="142"/>
        <v>0</v>
      </c>
      <c r="GB148" s="209">
        <f t="shared" si="142"/>
        <v>0</v>
      </c>
      <c r="GC148" s="209">
        <f t="shared" si="142"/>
        <v>0</v>
      </c>
      <c r="GD148" s="209">
        <f t="shared" si="142"/>
        <v>0</v>
      </c>
      <c r="GE148" s="209">
        <f t="shared" si="142"/>
        <v>0</v>
      </c>
      <c r="GF148" s="209">
        <f t="shared" si="142"/>
        <v>0</v>
      </c>
      <c r="GG148" s="209">
        <f t="shared" si="142"/>
        <v>0</v>
      </c>
      <c r="GH148" s="209">
        <f t="shared" si="142"/>
        <v>0</v>
      </c>
      <c r="GI148" s="209">
        <f t="shared" si="142"/>
        <v>0</v>
      </c>
      <c r="GJ148" s="209">
        <f t="shared" si="142"/>
        <v>0</v>
      </c>
    </row>
    <row r="149" spans="1:192" x14ac:dyDescent="0.25">
      <c r="A149" s="247"/>
      <c r="D149" s="248"/>
      <c r="E149" s="298" t="str">
        <f t="shared" ref="E149:AJ149" si="143" xml:space="preserve"> E$135</f>
        <v>Senior debt T1 repayment % - calculated</v>
      </c>
      <c r="F149" s="298">
        <f t="shared" si="143"/>
        <v>0</v>
      </c>
      <c r="G149" s="298" t="str">
        <f t="shared" si="143"/>
        <v>%</v>
      </c>
      <c r="H149" s="298">
        <f t="shared" si="143"/>
        <v>0</v>
      </c>
      <c r="I149" s="298">
        <f t="shared" si="143"/>
        <v>0</v>
      </c>
      <c r="J149" s="298">
        <f t="shared" si="143"/>
        <v>0</v>
      </c>
      <c r="K149" s="298">
        <f t="shared" si="143"/>
        <v>0</v>
      </c>
      <c r="L149" s="298">
        <f t="shared" si="143"/>
        <v>0</v>
      </c>
      <c r="M149" s="298">
        <f t="shared" si="143"/>
        <v>0</v>
      </c>
      <c r="N149" s="298">
        <f t="shared" si="143"/>
        <v>0</v>
      </c>
      <c r="O149" s="298">
        <f t="shared" si="143"/>
        <v>0</v>
      </c>
      <c r="P149" s="298">
        <f t="shared" si="143"/>
        <v>0</v>
      </c>
      <c r="Q149" s="298">
        <f t="shared" si="143"/>
        <v>0</v>
      </c>
      <c r="R149" s="298">
        <f t="shared" si="143"/>
        <v>0</v>
      </c>
      <c r="S149" s="298">
        <f t="shared" si="143"/>
        <v>0.81843968968736758</v>
      </c>
      <c r="T149" s="298">
        <f t="shared" si="143"/>
        <v>0.81843968968736758</v>
      </c>
      <c r="U149" s="298">
        <f t="shared" si="143"/>
        <v>0.81843968968736758</v>
      </c>
      <c r="V149" s="298">
        <f t="shared" si="143"/>
        <v>0.81843968968736758</v>
      </c>
      <c r="W149" s="298">
        <f t="shared" si="143"/>
        <v>0.81843968968736758</v>
      </c>
      <c r="X149" s="298">
        <f t="shared" si="143"/>
        <v>0.81843968968736758</v>
      </c>
      <c r="Y149" s="298">
        <f t="shared" si="143"/>
        <v>0.81843968968736758</v>
      </c>
      <c r="Z149" s="298">
        <f t="shared" si="143"/>
        <v>0.81843968968736758</v>
      </c>
      <c r="AA149" s="298">
        <f t="shared" si="143"/>
        <v>0.81843968968736758</v>
      </c>
      <c r="AB149" s="298">
        <f t="shared" si="143"/>
        <v>0.81843968968736758</v>
      </c>
      <c r="AC149" s="298">
        <f t="shared" si="143"/>
        <v>0.81843968968736758</v>
      </c>
      <c r="AD149" s="298">
        <f t="shared" si="143"/>
        <v>0.81843968968736758</v>
      </c>
      <c r="AE149" s="298">
        <f t="shared" si="143"/>
        <v>0.81843968968736758</v>
      </c>
      <c r="AF149" s="298">
        <f t="shared" si="143"/>
        <v>0.81843968968736758</v>
      </c>
      <c r="AG149" s="298">
        <f t="shared" si="143"/>
        <v>0.81843968968736758</v>
      </c>
      <c r="AH149" s="298">
        <f t="shared" si="143"/>
        <v>0.81843968968736758</v>
      </c>
      <c r="AI149" s="298">
        <f t="shared" si="143"/>
        <v>0.81843968968736758</v>
      </c>
      <c r="AJ149" s="298">
        <f t="shared" si="143"/>
        <v>0.81843968968736758</v>
      </c>
      <c r="AK149" s="298">
        <f t="shared" ref="AK149:BP149" si="144" xml:space="preserve"> AK$135</f>
        <v>0.81843968968736758</v>
      </c>
      <c r="AL149" s="298">
        <f t="shared" si="144"/>
        <v>0.81843968968736758</v>
      </c>
      <c r="AM149" s="298">
        <f t="shared" si="144"/>
        <v>0.81843968968736758</v>
      </c>
      <c r="AN149" s="298">
        <f t="shared" si="144"/>
        <v>0.81843968968736758</v>
      </c>
      <c r="AO149" s="298">
        <f t="shared" si="144"/>
        <v>0.81843968968736758</v>
      </c>
      <c r="AP149" s="298">
        <f t="shared" si="144"/>
        <v>0.81843968968736758</v>
      </c>
      <c r="AQ149" s="298">
        <f t="shared" si="144"/>
        <v>0.81843968968736758</v>
      </c>
      <c r="AR149" s="298">
        <f t="shared" si="144"/>
        <v>0.81843968968736758</v>
      </c>
      <c r="AS149" s="298">
        <f t="shared" si="144"/>
        <v>0.81843968968736758</v>
      </c>
      <c r="AT149" s="298">
        <f t="shared" si="144"/>
        <v>0.81843968968736758</v>
      </c>
      <c r="AU149" s="298">
        <f t="shared" si="144"/>
        <v>0.81843968968736758</v>
      </c>
      <c r="AV149" s="298">
        <f t="shared" si="144"/>
        <v>0.81843968968736758</v>
      </c>
      <c r="AW149" s="298">
        <f t="shared" si="144"/>
        <v>0.81843968968736758</v>
      </c>
      <c r="AX149" s="298">
        <f t="shared" si="144"/>
        <v>0.81843968968736758</v>
      </c>
      <c r="AY149" s="298">
        <f t="shared" si="144"/>
        <v>0.81843968968736758</v>
      </c>
      <c r="AZ149" s="298">
        <f t="shared" si="144"/>
        <v>0.81843968968736758</v>
      </c>
      <c r="BA149" s="298">
        <f t="shared" si="144"/>
        <v>0.81843968968736758</v>
      </c>
      <c r="BB149" s="298">
        <f t="shared" si="144"/>
        <v>0.81843968968736758</v>
      </c>
      <c r="BC149" s="298">
        <f t="shared" si="144"/>
        <v>0.81843968968736758</v>
      </c>
      <c r="BD149" s="298">
        <f t="shared" si="144"/>
        <v>0.81843968968736758</v>
      </c>
      <c r="BE149" s="298">
        <f t="shared" si="144"/>
        <v>0.81843968968736758</v>
      </c>
      <c r="BF149" s="298">
        <f t="shared" si="144"/>
        <v>0.81843968968736758</v>
      </c>
      <c r="BG149" s="298">
        <f t="shared" si="144"/>
        <v>0</v>
      </c>
      <c r="BH149" s="298">
        <f t="shared" si="144"/>
        <v>0</v>
      </c>
      <c r="BI149" s="298">
        <f t="shared" si="144"/>
        <v>0</v>
      </c>
      <c r="BJ149" s="298">
        <f t="shared" si="144"/>
        <v>0</v>
      </c>
      <c r="BK149" s="298">
        <f t="shared" si="144"/>
        <v>0</v>
      </c>
      <c r="BL149" s="298">
        <f t="shared" si="144"/>
        <v>0</v>
      </c>
      <c r="BM149" s="298">
        <f t="shared" si="144"/>
        <v>0</v>
      </c>
      <c r="BN149" s="298">
        <f t="shared" si="144"/>
        <v>0</v>
      </c>
      <c r="BO149" s="298">
        <f t="shared" si="144"/>
        <v>0</v>
      </c>
      <c r="BP149" s="298">
        <f t="shared" si="144"/>
        <v>0</v>
      </c>
      <c r="BQ149" s="298">
        <f t="shared" ref="BQ149:CV149" si="145" xml:space="preserve"> BQ$135</f>
        <v>0</v>
      </c>
      <c r="BR149" s="298">
        <f t="shared" si="145"/>
        <v>0</v>
      </c>
      <c r="BS149" s="298">
        <f t="shared" si="145"/>
        <v>0</v>
      </c>
      <c r="BT149" s="298">
        <f t="shared" si="145"/>
        <v>0</v>
      </c>
      <c r="BU149" s="298">
        <f t="shared" si="145"/>
        <v>0</v>
      </c>
      <c r="BV149" s="298">
        <f t="shared" si="145"/>
        <v>0</v>
      </c>
      <c r="BW149" s="298">
        <f t="shared" si="145"/>
        <v>0</v>
      </c>
      <c r="BX149" s="298">
        <f t="shared" si="145"/>
        <v>0</v>
      </c>
      <c r="BY149" s="298">
        <f t="shared" si="145"/>
        <v>0</v>
      </c>
      <c r="BZ149" s="298">
        <f t="shared" si="145"/>
        <v>0</v>
      </c>
      <c r="CA149" s="298">
        <f t="shared" si="145"/>
        <v>0</v>
      </c>
      <c r="CB149" s="298">
        <f t="shared" si="145"/>
        <v>0</v>
      </c>
      <c r="CC149" s="298">
        <f t="shared" si="145"/>
        <v>0</v>
      </c>
      <c r="CD149" s="298">
        <f t="shared" si="145"/>
        <v>0</v>
      </c>
      <c r="CE149" s="298">
        <f t="shared" si="145"/>
        <v>0</v>
      </c>
      <c r="CF149" s="298">
        <f t="shared" si="145"/>
        <v>0</v>
      </c>
      <c r="CG149" s="298">
        <f t="shared" si="145"/>
        <v>0</v>
      </c>
      <c r="CH149" s="298">
        <f t="shared" si="145"/>
        <v>0</v>
      </c>
      <c r="CI149" s="298">
        <f t="shared" si="145"/>
        <v>0</v>
      </c>
      <c r="CJ149" s="298">
        <f t="shared" si="145"/>
        <v>0</v>
      </c>
      <c r="CK149" s="298">
        <f t="shared" si="145"/>
        <v>0</v>
      </c>
      <c r="CL149" s="298">
        <f t="shared" si="145"/>
        <v>0</v>
      </c>
      <c r="CM149" s="298">
        <f t="shared" si="145"/>
        <v>0</v>
      </c>
      <c r="CN149" s="298">
        <f t="shared" si="145"/>
        <v>0</v>
      </c>
      <c r="CO149" s="298">
        <f t="shared" si="145"/>
        <v>0</v>
      </c>
      <c r="CP149" s="298">
        <f t="shared" si="145"/>
        <v>0</v>
      </c>
      <c r="CQ149" s="298">
        <f t="shared" si="145"/>
        <v>0</v>
      </c>
      <c r="CR149" s="298">
        <f t="shared" si="145"/>
        <v>0</v>
      </c>
      <c r="CS149" s="298">
        <f t="shared" si="145"/>
        <v>0</v>
      </c>
      <c r="CT149" s="298">
        <f t="shared" si="145"/>
        <v>0</v>
      </c>
      <c r="CU149" s="298">
        <f t="shared" si="145"/>
        <v>0</v>
      </c>
      <c r="CV149" s="298">
        <f t="shared" si="145"/>
        <v>0</v>
      </c>
      <c r="CW149" s="298">
        <f t="shared" ref="CW149:EB149" si="146" xml:space="preserve"> CW$135</f>
        <v>0</v>
      </c>
      <c r="CX149" s="298">
        <f t="shared" si="146"/>
        <v>0</v>
      </c>
      <c r="CY149" s="298">
        <f t="shared" si="146"/>
        <v>0</v>
      </c>
      <c r="CZ149" s="298">
        <f t="shared" si="146"/>
        <v>0</v>
      </c>
      <c r="DA149" s="298">
        <f t="shared" si="146"/>
        <v>0</v>
      </c>
      <c r="DB149" s="298">
        <f t="shared" si="146"/>
        <v>0</v>
      </c>
      <c r="DC149" s="298">
        <f t="shared" si="146"/>
        <v>0</v>
      </c>
      <c r="DD149" s="298">
        <f t="shared" si="146"/>
        <v>0</v>
      </c>
      <c r="DE149" s="298">
        <f t="shared" si="146"/>
        <v>0</v>
      </c>
      <c r="DF149" s="298">
        <f t="shared" si="146"/>
        <v>0</v>
      </c>
      <c r="DG149" s="298">
        <f t="shared" si="146"/>
        <v>0</v>
      </c>
      <c r="DH149" s="298">
        <f t="shared" si="146"/>
        <v>0</v>
      </c>
      <c r="DI149" s="298">
        <f t="shared" si="146"/>
        <v>0</v>
      </c>
      <c r="DJ149" s="298">
        <f t="shared" si="146"/>
        <v>0</v>
      </c>
      <c r="DK149" s="298">
        <f t="shared" si="146"/>
        <v>0</v>
      </c>
      <c r="DL149" s="298">
        <f t="shared" si="146"/>
        <v>0</v>
      </c>
      <c r="DM149" s="298">
        <f t="shared" si="146"/>
        <v>0</v>
      </c>
      <c r="DN149" s="298">
        <f t="shared" si="146"/>
        <v>0</v>
      </c>
      <c r="DO149" s="298">
        <f t="shared" si="146"/>
        <v>0</v>
      </c>
      <c r="DP149" s="298">
        <f t="shared" si="146"/>
        <v>0</v>
      </c>
      <c r="DQ149" s="298">
        <f t="shared" si="146"/>
        <v>0</v>
      </c>
      <c r="DR149" s="298">
        <f t="shared" si="146"/>
        <v>0</v>
      </c>
      <c r="DS149" s="298">
        <f t="shared" si="146"/>
        <v>0</v>
      </c>
      <c r="DT149" s="298">
        <f t="shared" si="146"/>
        <v>0</v>
      </c>
      <c r="DU149" s="298">
        <f t="shared" si="146"/>
        <v>0</v>
      </c>
      <c r="DV149" s="298">
        <f t="shared" si="146"/>
        <v>0</v>
      </c>
      <c r="DW149" s="298">
        <f t="shared" si="146"/>
        <v>0</v>
      </c>
      <c r="DX149" s="298">
        <f t="shared" si="146"/>
        <v>0</v>
      </c>
      <c r="DY149" s="298">
        <f t="shared" si="146"/>
        <v>0</v>
      </c>
      <c r="DZ149" s="298">
        <f t="shared" si="146"/>
        <v>0</v>
      </c>
      <c r="EA149" s="298">
        <f t="shared" si="146"/>
        <v>0</v>
      </c>
      <c r="EB149" s="298">
        <f t="shared" si="146"/>
        <v>0</v>
      </c>
      <c r="EC149" s="298">
        <f t="shared" ref="EC149:FH149" si="147" xml:space="preserve"> EC$135</f>
        <v>0</v>
      </c>
      <c r="ED149" s="298">
        <f t="shared" si="147"/>
        <v>0</v>
      </c>
      <c r="EE149" s="298">
        <f t="shared" si="147"/>
        <v>0</v>
      </c>
      <c r="EF149" s="298">
        <f t="shared" si="147"/>
        <v>0</v>
      </c>
      <c r="EG149" s="298">
        <f t="shared" si="147"/>
        <v>0</v>
      </c>
      <c r="EH149" s="298">
        <f t="shared" si="147"/>
        <v>0</v>
      </c>
      <c r="EI149" s="298">
        <f t="shared" si="147"/>
        <v>0</v>
      </c>
      <c r="EJ149" s="298">
        <f t="shared" si="147"/>
        <v>0</v>
      </c>
      <c r="EK149" s="298">
        <f t="shared" si="147"/>
        <v>0</v>
      </c>
      <c r="EL149" s="298">
        <f t="shared" si="147"/>
        <v>0</v>
      </c>
      <c r="EM149" s="298">
        <f t="shared" si="147"/>
        <v>0</v>
      </c>
      <c r="EN149" s="298">
        <f t="shared" si="147"/>
        <v>0</v>
      </c>
      <c r="EO149" s="298">
        <f t="shared" si="147"/>
        <v>0</v>
      </c>
      <c r="EP149" s="298">
        <f t="shared" si="147"/>
        <v>0</v>
      </c>
      <c r="EQ149" s="298">
        <f t="shared" si="147"/>
        <v>0</v>
      </c>
      <c r="ER149" s="298">
        <f t="shared" si="147"/>
        <v>0</v>
      </c>
      <c r="ES149" s="298">
        <f t="shared" si="147"/>
        <v>0</v>
      </c>
      <c r="ET149" s="298">
        <f t="shared" si="147"/>
        <v>0</v>
      </c>
      <c r="EU149" s="298">
        <f t="shared" si="147"/>
        <v>0</v>
      </c>
      <c r="EV149" s="298">
        <f t="shared" si="147"/>
        <v>0</v>
      </c>
      <c r="EW149" s="298">
        <f t="shared" si="147"/>
        <v>0</v>
      </c>
      <c r="EX149" s="298">
        <f t="shared" si="147"/>
        <v>0</v>
      </c>
      <c r="EY149" s="298">
        <f t="shared" si="147"/>
        <v>0</v>
      </c>
      <c r="EZ149" s="298">
        <f t="shared" si="147"/>
        <v>0</v>
      </c>
      <c r="FA149" s="298">
        <f t="shared" si="147"/>
        <v>0</v>
      </c>
      <c r="FB149" s="298">
        <f t="shared" si="147"/>
        <v>0</v>
      </c>
      <c r="FC149" s="298">
        <f t="shared" si="147"/>
        <v>0</v>
      </c>
      <c r="FD149" s="298">
        <f t="shared" si="147"/>
        <v>0</v>
      </c>
      <c r="FE149" s="298">
        <f t="shared" si="147"/>
        <v>0</v>
      </c>
      <c r="FF149" s="298">
        <f t="shared" si="147"/>
        <v>0</v>
      </c>
      <c r="FG149" s="298">
        <f t="shared" si="147"/>
        <v>0</v>
      </c>
      <c r="FH149" s="298">
        <f t="shared" si="147"/>
        <v>0</v>
      </c>
      <c r="FI149" s="298">
        <f t="shared" ref="FI149:GJ149" si="148" xml:space="preserve"> FI$135</f>
        <v>0</v>
      </c>
      <c r="FJ149" s="298">
        <f t="shared" si="148"/>
        <v>0</v>
      </c>
      <c r="FK149" s="298">
        <f t="shared" si="148"/>
        <v>0</v>
      </c>
      <c r="FL149" s="298">
        <f t="shared" si="148"/>
        <v>0</v>
      </c>
      <c r="FM149" s="298">
        <f t="shared" si="148"/>
        <v>0</v>
      </c>
      <c r="FN149" s="298">
        <f t="shared" si="148"/>
        <v>0</v>
      </c>
      <c r="FO149" s="298">
        <f t="shared" si="148"/>
        <v>0</v>
      </c>
      <c r="FP149" s="298">
        <f t="shared" si="148"/>
        <v>0</v>
      </c>
      <c r="FQ149" s="298">
        <f t="shared" si="148"/>
        <v>0</v>
      </c>
      <c r="FR149" s="298">
        <f t="shared" si="148"/>
        <v>0</v>
      </c>
      <c r="FS149" s="298">
        <f t="shared" si="148"/>
        <v>0</v>
      </c>
      <c r="FT149" s="298">
        <f t="shared" si="148"/>
        <v>0</v>
      </c>
      <c r="FU149" s="298">
        <f t="shared" si="148"/>
        <v>0</v>
      </c>
      <c r="FV149" s="298">
        <f t="shared" si="148"/>
        <v>0</v>
      </c>
      <c r="FW149" s="298">
        <f t="shared" si="148"/>
        <v>0</v>
      </c>
      <c r="FX149" s="298">
        <f t="shared" si="148"/>
        <v>0</v>
      </c>
      <c r="FY149" s="298">
        <f t="shared" si="148"/>
        <v>0</v>
      </c>
      <c r="FZ149" s="298">
        <f t="shared" si="148"/>
        <v>0</v>
      </c>
      <c r="GA149" s="298">
        <f t="shared" si="148"/>
        <v>0</v>
      </c>
      <c r="GB149" s="298">
        <f t="shared" si="148"/>
        <v>0</v>
      </c>
      <c r="GC149" s="298">
        <f t="shared" si="148"/>
        <v>0</v>
      </c>
      <c r="GD149" s="298">
        <f t="shared" si="148"/>
        <v>0</v>
      </c>
      <c r="GE149" s="298">
        <f t="shared" si="148"/>
        <v>0</v>
      </c>
      <c r="GF149" s="298">
        <f t="shared" si="148"/>
        <v>0</v>
      </c>
      <c r="GG149" s="298">
        <f t="shared" si="148"/>
        <v>0</v>
      </c>
      <c r="GH149" s="298">
        <f t="shared" si="148"/>
        <v>0</v>
      </c>
      <c r="GI149" s="298">
        <f t="shared" si="148"/>
        <v>0</v>
      </c>
      <c r="GJ149" s="298">
        <f t="shared" si="148"/>
        <v>0</v>
      </c>
    </row>
    <row r="150" spans="1:192" x14ac:dyDescent="0.25">
      <c r="D150" s="21"/>
      <c r="E150" s="200" t="str">
        <f xml:space="preserve"> Time!E$140</f>
        <v>Senior debt repayment period flag - T1</v>
      </c>
      <c r="F150" s="200">
        <f xml:space="preserve"> Time!F$140</f>
        <v>0</v>
      </c>
      <c r="G150" s="200" t="str">
        <f xml:space="preserve"> Time!G$140</f>
        <v>flag</v>
      </c>
      <c r="H150" s="200">
        <f xml:space="preserve"> Time!H$140</f>
        <v>40</v>
      </c>
      <c r="I150" s="200">
        <f xml:space="preserve"> Time!I$140</f>
        <v>0</v>
      </c>
      <c r="J150" s="200">
        <f xml:space="preserve"> Time!J$140</f>
        <v>0</v>
      </c>
      <c r="K150" s="200">
        <f xml:space="preserve"> Time!K$140</f>
        <v>0</v>
      </c>
      <c r="L150" s="200">
        <f xml:space="preserve"> Time!L$140</f>
        <v>0</v>
      </c>
      <c r="M150" s="200">
        <f xml:space="preserve"> Time!M$140</f>
        <v>0</v>
      </c>
      <c r="N150" s="200">
        <f xml:space="preserve"> Time!N$140</f>
        <v>0</v>
      </c>
      <c r="O150" s="200">
        <f xml:space="preserve"> Time!O$140</f>
        <v>0</v>
      </c>
      <c r="P150" s="200">
        <f xml:space="preserve"> Time!P$140</f>
        <v>0</v>
      </c>
      <c r="Q150" s="200">
        <f xml:space="preserve"> Time!Q$140</f>
        <v>0</v>
      </c>
      <c r="R150" s="200">
        <f xml:space="preserve"> Time!R$140</f>
        <v>0</v>
      </c>
      <c r="S150" s="200">
        <f xml:space="preserve"> Time!S$140</f>
        <v>1</v>
      </c>
      <c r="T150" s="200">
        <f xml:space="preserve"> Time!T$140</f>
        <v>1</v>
      </c>
      <c r="U150" s="200">
        <f xml:space="preserve"> Time!U$140</f>
        <v>1</v>
      </c>
      <c r="V150" s="200">
        <f xml:space="preserve"> Time!V$140</f>
        <v>1</v>
      </c>
      <c r="W150" s="200">
        <f xml:space="preserve"> Time!W$140</f>
        <v>1</v>
      </c>
      <c r="X150" s="200">
        <f xml:space="preserve"> Time!X$140</f>
        <v>1</v>
      </c>
      <c r="Y150" s="200">
        <f xml:space="preserve"> Time!Y$140</f>
        <v>1</v>
      </c>
      <c r="Z150" s="200">
        <f xml:space="preserve"> Time!Z$140</f>
        <v>1</v>
      </c>
      <c r="AA150" s="200">
        <f xml:space="preserve"> Time!AA$140</f>
        <v>1</v>
      </c>
      <c r="AB150" s="200">
        <f xml:space="preserve"> Time!AB$140</f>
        <v>1</v>
      </c>
      <c r="AC150" s="200">
        <f xml:space="preserve"> Time!AC$140</f>
        <v>1</v>
      </c>
      <c r="AD150" s="200">
        <f xml:space="preserve"> Time!AD$140</f>
        <v>1</v>
      </c>
      <c r="AE150" s="200">
        <f xml:space="preserve"> Time!AE$140</f>
        <v>1</v>
      </c>
      <c r="AF150" s="200">
        <f xml:space="preserve"> Time!AF$140</f>
        <v>1</v>
      </c>
      <c r="AG150" s="200">
        <f xml:space="preserve"> Time!AG$140</f>
        <v>1</v>
      </c>
      <c r="AH150" s="200">
        <f xml:space="preserve"> Time!AH$140</f>
        <v>1</v>
      </c>
      <c r="AI150" s="200">
        <f xml:space="preserve"> Time!AI$140</f>
        <v>1</v>
      </c>
      <c r="AJ150" s="200">
        <f xml:space="preserve"> Time!AJ$140</f>
        <v>1</v>
      </c>
      <c r="AK150" s="200">
        <f xml:space="preserve"> Time!AK$140</f>
        <v>1</v>
      </c>
      <c r="AL150" s="200">
        <f xml:space="preserve"> Time!AL$140</f>
        <v>1</v>
      </c>
      <c r="AM150" s="200">
        <f xml:space="preserve"> Time!AM$140</f>
        <v>1</v>
      </c>
      <c r="AN150" s="200">
        <f xml:space="preserve"> Time!AN$140</f>
        <v>1</v>
      </c>
      <c r="AO150" s="200">
        <f xml:space="preserve"> Time!AO$140</f>
        <v>1</v>
      </c>
      <c r="AP150" s="200">
        <f xml:space="preserve"> Time!AP$140</f>
        <v>1</v>
      </c>
      <c r="AQ150" s="200">
        <f xml:space="preserve"> Time!AQ$140</f>
        <v>1</v>
      </c>
      <c r="AR150" s="200">
        <f xml:space="preserve"> Time!AR$140</f>
        <v>1</v>
      </c>
      <c r="AS150" s="200">
        <f xml:space="preserve"> Time!AS$140</f>
        <v>1</v>
      </c>
      <c r="AT150" s="200">
        <f xml:space="preserve"> Time!AT$140</f>
        <v>1</v>
      </c>
      <c r="AU150" s="200">
        <f xml:space="preserve"> Time!AU$140</f>
        <v>1</v>
      </c>
      <c r="AV150" s="200">
        <f xml:space="preserve"> Time!AV$140</f>
        <v>1</v>
      </c>
      <c r="AW150" s="200">
        <f xml:space="preserve"> Time!AW$140</f>
        <v>1</v>
      </c>
      <c r="AX150" s="200">
        <f xml:space="preserve"> Time!AX$140</f>
        <v>1</v>
      </c>
      <c r="AY150" s="200">
        <f xml:space="preserve"> Time!AY$140</f>
        <v>1</v>
      </c>
      <c r="AZ150" s="200">
        <f xml:space="preserve"> Time!AZ$140</f>
        <v>1</v>
      </c>
      <c r="BA150" s="200">
        <f xml:space="preserve"> Time!BA$140</f>
        <v>1</v>
      </c>
      <c r="BB150" s="200">
        <f xml:space="preserve"> Time!BB$140</f>
        <v>1</v>
      </c>
      <c r="BC150" s="200">
        <f xml:space="preserve"> Time!BC$140</f>
        <v>1</v>
      </c>
      <c r="BD150" s="200">
        <f xml:space="preserve"> Time!BD$140</f>
        <v>1</v>
      </c>
      <c r="BE150" s="200">
        <f xml:space="preserve"> Time!BE$140</f>
        <v>1</v>
      </c>
      <c r="BF150" s="200">
        <f xml:space="preserve"> Time!BF$140</f>
        <v>1</v>
      </c>
      <c r="BG150" s="200">
        <f xml:space="preserve"> Time!BG$140</f>
        <v>0</v>
      </c>
      <c r="BH150" s="200">
        <f xml:space="preserve"> Time!BH$140</f>
        <v>0</v>
      </c>
      <c r="BI150" s="200">
        <f xml:space="preserve"> Time!BI$140</f>
        <v>0</v>
      </c>
      <c r="BJ150" s="200">
        <f xml:space="preserve"> Time!BJ$140</f>
        <v>0</v>
      </c>
      <c r="BK150" s="200">
        <f xml:space="preserve"> Time!BK$140</f>
        <v>0</v>
      </c>
      <c r="BL150" s="200">
        <f xml:space="preserve"> Time!BL$140</f>
        <v>0</v>
      </c>
      <c r="BM150" s="200">
        <f xml:space="preserve"> Time!BM$140</f>
        <v>0</v>
      </c>
      <c r="BN150" s="200">
        <f xml:space="preserve"> Time!BN$140</f>
        <v>0</v>
      </c>
      <c r="BO150" s="200">
        <f xml:space="preserve"> Time!BO$140</f>
        <v>0</v>
      </c>
      <c r="BP150" s="200">
        <f xml:space="preserve"> Time!BP$140</f>
        <v>0</v>
      </c>
      <c r="BQ150" s="200">
        <f xml:space="preserve"> Time!BQ$140</f>
        <v>0</v>
      </c>
      <c r="BR150" s="200">
        <f xml:space="preserve"> Time!BR$140</f>
        <v>0</v>
      </c>
      <c r="BS150" s="200">
        <f xml:space="preserve"> Time!BS$140</f>
        <v>0</v>
      </c>
      <c r="BT150" s="200">
        <f xml:space="preserve"> Time!BT$140</f>
        <v>0</v>
      </c>
      <c r="BU150" s="200">
        <f xml:space="preserve"> Time!BU$140</f>
        <v>0</v>
      </c>
      <c r="BV150" s="200">
        <f xml:space="preserve"> Time!BV$140</f>
        <v>0</v>
      </c>
      <c r="BW150" s="200">
        <f xml:space="preserve"> Time!BW$140</f>
        <v>0</v>
      </c>
      <c r="BX150" s="200">
        <f xml:space="preserve"> Time!BX$140</f>
        <v>0</v>
      </c>
      <c r="BY150" s="200">
        <f xml:space="preserve"> Time!BY$140</f>
        <v>0</v>
      </c>
      <c r="BZ150" s="200">
        <f xml:space="preserve"> Time!BZ$140</f>
        <v>0</v>
      </c>
      <c r="CA150" s="200">
        <f xml:space="preserve"> Time!CA$140</f>
        <v>0</v>
      </c>
      <c r="CB150" s="200">
        <f xml:space="preserve"> Time!CB$140</f>
        <v>0</v>
      </c>
      <c r="CC150" s="200">
        <f xml:space="preserve"> Time!CC$140</f>
        <v>0</v>
      </c>
      <c r="CD150" s="200">
        <f xml:space="preserve"> Time!CD$140</f>
        <v>0</v>
      </c>
      <c r="CE150" s="200">
        <f xml:space="preserve"> Time!CE$140</f>
        <v>0</v>
      </c>
      <c r="CF150" s="200">
        <f xml:space="preserve"> Time!CF$140</f>
        <v>0</v>
      </c>
      <c r="CG150" s="200">
        <f xml:space="preserve"> Time!CG$140</f>
        <v>0</v>
      </c>
      <c r="CH150" s="200">
        <f xml:space="preserve"> Time!CH$140</f>
        <v>0</v>
      </c>
      <c r="CI150" s="200">
        <f xml:space="preserve"> Time!CI$140</f>
        <v>0</v>
      </c>
      <c r="CJ150" s="200">
        <f xml:space="preserve"> Time!CJ$140</f>
        <v>0</v>
      </c>
      <c r="CK150" s="200">
        <f xml:space="preserve"> Time!CK$140</f>
        <v>0</v>
      </c>
      <c r="CL150" s="200">
        <f xml:space="preserve"> Time!CL$140</f>
        <v>0</v>
      </c>
      <c r="CM150" s="200">
        <f xml:space="preserve"> Time!CM$140</f>
        <v>0</v>
      </c>
      <c r="CN150" s="200">
        <f xml:space="preserve"> Time!CN$140</f>
        <v>0</v>
      </c>
      <c r="CO150" s="200">
        <f xml:space="preserve"> Time!CO$140</f>
        <v>0</v>
      </c>
      <c r="CP150" s="200">
        <f xml:space="preserve"> Time!CP$140</f>
        <v>0</v>
      </c>
      <c r="CQ150" s="200">
        <f xml:space="preserve"> Time!CQ$140</f>
        <v>0</v>
      </c>
      <c r="CR150" s="200">
        <f xml:space="preserve"> Time!CR$140</f>
        <v>0</v>
      </c>
      <c r="CS150" s="200">
        <f xml:space="preserve"> Time!CS$140</f>
        <v>0</v>
      </c>
      <c r="CT150" s="200">
        <f xml:space="preserve"> Time!CT$140</f>
        <v>0</v>
      </c>
      <c r="CU150" s="200">
        <f xml:space="preserve"> Time!CU$140</f>
        <v>0</v>
      </c>
      <c r="CV150" s="200">
        <f xml:space="preserve"> Time!CV$140</f>
        <v>0</v>
      </c>
      <c r="CW150" s="200">
        <f xml:space="preserve"> Time!CW$140</f>
        <v>0</v>
      </c>
      <c r="CX150" s="200">
        <f xml:space="preserve"> Time!CX$140</f>
        <v>0</v>
      </c>
      <c r="CY150" s="200">
        <f xml:space="preserve"> Time!CY$140</f>
        <v>0</v>
      </c>
      <c r="CZ150" s="200">
        <f xml:space="preserve"> Time!CZ$140</f>
        <v>0</v>
      </c>
      <c r="DA150" s="200">
        <f xml:space="preserve"> Time!DA$140</f>
        <v>0</v>
      </c>
      <c r="DB150" s="200">
        <f xml:space="preserve"> Time!DB$140</f>
        <v>0</v>
      </c>
      <c r="DC150" s="200">
        <f xml:space="preserve"> Time!DC$140</f>
        <v>0</v>
      </c>
      <c r="DD150" s="200">
        <f xml:space="preserve"> Time!DD$140</f>
        <v>0</v>
      </c>
      <c r="DE150" s="200">
        <f xml:space="preserve"> Time!DE$140</f>
        <v>0</v>
      </c>
      <c r="DF150" s="200">
        <f xml:space="preserve"> Time!DF$140</f>
        <v>0</v>
      </c>
      <c r="DG150" s="200">
        <f xml:space="preserve"> Time!DG$140</f>
        <v>0</v>
      </c>
      <c r="DH150" s="200">
        <f xml:space="preserve"> Time!DH$140</f>
        <v>0</v>
      </c>
      <c r="DI150" s="200">
        <f xml:space="preserve"> Time!DI$140</f>
        <v>0</v>
      </c>
      <c r="DJ150" s="200">
        <f xml:space="preserve"> Time!DJ$140</f>
        <v>0</v>
      </c>
      <c r="DK150" s="200">
        <f xml:space="preserve"> Time!DK$140</f>
        <v>0</v>
      </c>
      <c r="DL150" s="200">
        <f xml:space="preserve"> Time!DL$140</f>
        <v>0</v>
      </c>
      <c r="DM150" s="200">
        <f xml:space="preserve"> Time!DM$140</f>
        <v>0</v>
      </c>
      <c r="DN150" s="200">
        <f xml:space="preserve"> Time!DN$140</f>
        <v>0</v>
      </c>
      <c r="DO150" s="200">
        <f xml:space="preserve"> Time!DO$140</f>
        <v>0</v>
      </c>
      <c r="DP150" s="200">
        <f xml:space="preserve"> Time!DP$140</f>
        <v>0</v>
      </c>
      <c r="DQ150" s="200">
        <f xml:space="preserve"> Time!DQ$140</f>
        <v>0</v>
      </c>
      <c r="DR150" s="200">
        <f xml:space="preserve"> Time!DR$140</f>
        <v>0</v>
      </c>
      <c r="DS150" s="200">
        <f xml:space="preserve"> Time!DS$140</f>
        <v>0</v>
      </c>
      <c r="DT150" s="200">
        <f xml:space="preserve"> Time!DT$140</f>
        <v>0</v>
      </c>
      <c r="DU150" s="200">
        <f xml:space="preserve"> Time!DU$140</f>
        <v>0</v>
      </c>
      <c r="DV150" s="200">
        <f xml:space="preserve"> Time!DV$140</f>
        <v>0</v>
      </c>
      <c r="DW150" s="200">
        <f xml:space="preserve"> Time!DW$140</f>
        <v>0</v>
      </c>
      <c r="DX150" s="200">
        <f xml:space="preserve"> Time!DX$140</f>
        <v>0</v>
      </c>
      <c r="DY150" s="200">
        <f xml:space="preserve"> Time!DY$140</f>
        <v>0</v>
      </c>
      <c r="DZ150" s="200">
        <f xml:space="preserve"> Time!DZ$140</f>
        <v>0</v>
      </c>
      <c r="EA150" s="200">
        <f xml:space="preserve"> Time!EA$140</f>
        <v>0</v>
      </c>
      <c r="EB150" s="200">
        <f xml:space="preserve"> Time!EB$140</f>
        <v>0</v>
      </c>
      <c r="EC150" s="200">
        <f xml:space="preserve"> Time!EC$140</f>
        <v>0</v>
      </c>
      <c r="ED150" s="200">
        <f xml:space="preserve"> Time!ED$140</f>
        <v>0</v>
      </c>
      <c r="EE150" s="200">
        <f xml:space="preserve"> Time!EE$140</f>
        <v>0</v>
      </c>
      <c r="EF150" s="200">
        <f xml:space="preserve"> Time!EF$140</f>
        <v>0</v>
      </c>
      <c r="EG150" s="200">
        <f xml:space="preserve"> Time!EG$140</f>
        <v>0</v>
      </c>
      <c r="EH150" s="200">
        <f xml:space="preserve"> Time!EH$140</f>
        <v>0</v>
      </c>
      <c r="EI150" s="200">
        <f xml:space="preserve"> Time!EI$140</f>
        <v>0</v>
      </c>
      <c r="EJ150" s="200">
        <f xml:space="preserve"> Time!EJ$140</f>
        <v>0</v>
      </c>
      <c r="EK150" s="200">
        <f xml:space="preserve"> Time!EK$140</f>
        <v>0</v>
      </c>
      <c r="EL150" s="200">
        <f xml:space="preserve"> Time!EL$140</f>
        <v>0</v>
      </c>
      <c r="EM150" s="200">
        <f xml:space="preserve"> Time!EM$140</f>
        <v>0</v>
      </c>
      <c r="EN150" s="200">
        <f xml:space="preserve"> Time!EN$140</f>
        <v>0</v>
      </c>
      <c r="EO150" s="200">
        <f xml:space="preserve"> Time!EO$140</f>
        <v>0</v>
      </c>
      <c r="EP150" s="200">
        <f xml:space="preserve"> Time!EP$140</f>
        <v>0</v>
      </c>
      <c r="EQ150" s="200">
        <f xml:space="preserve"> Time!EQ$140</f>
        <v>0</v>
      </c>
      <c r="ER150" s="200">
        <f xml:space="preserve"> Time!ER$140</f>
        <v>0</v>
      </c>
      <c r="ES150" s="200">
        <f xml:space="preserve"> Time!ES$140</f>
        <v>0</v>
      </c>
      <c r="ET150" s="200">
        <f xml:space="preserve"> Time!ET$140</f>
        <v>0</v>
      </c>
      <c r="EU150" s="200">
        <f xml:space="preserve"> Time!EU$140</f>
        <v>0</v>
      </c>
      <c r="EV150" s="200">
        <f xml:space="preserve"> Time!EV$140</f>
        <v>0</v>
      </c>
      <c r="EW150" s="200">
        <f xml:space="preserve"> Time!EW$140</f>
        <v>0</v>
      </c>
      <c r="EX150" s="200">
        <f xml:space="preserve"> Time!EX$140</f>
        <v>0</v>
      </c>
      <c r="EY150" s="200">
        <f xml:space="preserve"> Time!EY$140</f>
        <v>0</v>
      </c>
      <c r="EZ150" s="200">
        <f xml:space="preserve"> Time!EZ$140</f>
        <v>0</v>
      </c>
      <c r="FA150" s="200">
        <f xml:space="preserve"> Time!FA$140</f>
        <v>0</v>
      </c>
      <c r="FB150" s="200">
        <f xml:space="preserve"> Time!FB$140</f>
        <v>0</v>
      </c>
      <c r="FC150" s="200">
        <f xml:space="preserve"> Time!FC$140</f>
        <v>0</v>
      </c>
      <c r="FD150" s="200">
        <f xml:space="preserve"> Time!FD$140</f>
        <v>0</v>
      </c>
      <c r="FE150" s="200">
        <f xml:space="preserve"> Time!FE$140</f>
        <v>0</v>
      </c>
      <c r="FF150" s="200">
        <f xml:space="preserve"> Time!FF$140</f>
        <v>0</v>
      </c>
      <c r="FG150" s="200">
        <f xml:space="preserve"> Time!FG$140</f>
        <v>0</v>
      </c>
      <c r="FH150" s="200">
        <f xml:space="preserve"> Time!FH$140</f>
        <v>0</v>
      </c>
      <c r="FI150" s="200">
        <f xml:space="preserve"> Time!FI$140</f>
        <v>0</v>
      </c>
      <c r="FJ150" s="200">
        <f xml:space="preserve"> Time!FJ$140</f>
        <v>0</v>
      </c>
      <c r="FK150" s="200">
        <f xml:space="preserve"> Time!FK$140</f>
        <v>0</v>
      </c>
      <c r="FL150" s="200">
        <f xml:space="preserve"> Time!FL$140</f>
        <v>0</v>
      </c>
      <c r="FM150" s="200">
        <f xml:space="preserve"> Time!FM$140</f>
        <v>0</v>
      </c>
      <c r="FN150" s="200">
        <f xml:space="preserve"> Time!FN$140</f>
        <v>0</v>
      </c>
      <c r="FO150" s="200">
        <f xml:space="preserve"> Time!FO$140</f>
        <v>0</v>
      </c>
      <c r="FP150" s="200">
        <f xml:space="preserve"> Time!FP$140</f>
        <v>0</v>
      </c>
      <c r="FQ150" s="200">
        <f xml:space="preserve"> Time!FQ$140</f>
        <v>0</v>
      </c>
      <c r="FR150" s="200">
        <f xml:space="preserve"> Time!FR$140</f>
        <v>0</v>
      </c>
      <c r="FS150" s="200">
        <f xml:space="preserve"> Time!FS$140</f>
        <v>0</v>
      </c>
      <c r="FT150" s="200">
        <f xml:space="preserve"> Time!FT$140</f>
        <v>0</v>
      </c>
      <c r="FU150" s="200">
        <f xml:space="preserve"> Time!FU$140</f>
        <v>0</v>
      </c>
      <c r="FV150" s="200">
        <f xml:space="preserve"> Time!FV$140</f>
        <v>0</v>
      </c>
      <c r="FW150" s="200">
        <f xml:space="preserve"> Time!FW$140</f>
        <v>0</v>
      </c>
      <c r="FX150" s="200">
        <f xml:space="preserve"> Time!FX$140</f>
        <v>0</v>
      </c>
      <c r="FY150" s="200">
        <f xml:space="preserve"> Time!FY$140</f>
        <v>0</v>
      </c>
      <c r="FZ150" s="200">
        <f xml:space="preserve"> Time!FZ$140</f>
        <v>0</v>
      </c>
      <c r="GA150" s="200">
        <f xml:space="preserve"> Time!GA$140</f>
        <v>0</v>
      </c>
      <c r="GB150" s="200">
        <f xml:space="preserve"> Time!GB$140</f>
        <v>0</v>
      </c>
      <c r="GC150" s="200">
        <f xml:space="preserve"> Time!GC$140</f>
        <v>0</v>
      </c>
      <c r="GD150" s="200">
        <f xml:space="preserve"> Time!GD$140</f>
        <v>0</v>
      </c>
      <c r="GE150" s="200">
        <f xml:space="preserve"> Time!GE$140</f>
        <v>0</v>
      </c>
      <c r="GF150" s="200">
        <f xml:space="preserve"> Time!GF$140</f>
        <v>0</v>
      </c>
      <c r="GG150" s="200">
        <f xml:space="preserve"> Time!GG$140</f>
        <v>0</v>
      </c>
      <c r="GH150" s="200">
        <f xml:space="preserve"> Time!GH$140</f>
        <v>0</v>
      </c>
      <c r="GI150" s="200">
        <f xml:space="preserve"> Time!GI$140</f>
        <v>0</v>
      </c>
      <c r="GJ150" s="200">
        <f xml:space="preserve"> Time!GJ$140</f>
        <v>0</v>
      </c>
    </row>
    <row r="151" spans="1:192" x14ac:dyDescent="0.25">
      <c r="A151" s="247"/>
      <c r="D151" s="248"/>
      <c r="E151" s="328" t="s">
        <v>647</v>
      </c>
      <c r="F151" s="328"/>
      <c r="G151" s="328" t="str">
        <f xml:space="preserve"> SMU</f>
        <v>$ 000s</v>
      </c>
      <c r="H151" s="328">
        <f xml:space="preserve"> SUM(J151:GJ151)</f>
        <v>35244.486715424238</v>
      </c>
      <c r="I151" s="328"/>
      <c r="J151" s="328">
        <f t="shared" ref="J151:AO151" si="149" xml:space="preserve"> J148 * J149 * J150</f>
        <v>0</v>
      </c>
      <c r="K151" s="328">
        <f t="shared" si="149"/>
        <v>0</v>
      </c>
      <c r="L151" s="328">
        <f t="shared" si="149"/>
        <v>0</v>
      </c>
      <c r="M151" s="328">
        <f t="shared" si="149"/>
        <v>0</v>
      </c>
      <c r="N151" s="328">
        <f t="shared" si="149"/>
        <v>0</v>
      </c>
      <c r="O151" s="328">
        <f t="shared" si="149"/>
        <v>0</v>
      </c>
      <c r="P151" s="328">
        <f t="shared" si="149"/>
        <v>0</v>
      </c>
      <c r="Q151" s="328">
        <f t="shared" si="149"/>
        <v>0</v>
      </c>
      <c r="R151" s="328">
        <f t="shared" si="149"/>
        <v>0</v>
      </c>
      <c r="S151" s="328">
        <f t="shared" si="149"/>
        <v>511.73610797546434</v>
      </c>
      <c r="T151" s="328">
        <f t="shared" si="149"/>
        <v>640.17042917397714</v>
      </c>
      <c r="U151" s="328">
        <f t="shared" si="149"/>
        <v>897.79915577220527</v>
      </c>
      <c r="V151" s="328">
        <f t="shared" si="149"/>
        <v>824.26501157804171</v>
      </c>
      <c r="W151" s="328">
        <f t="shared" si="149"/>
        <v>576.24280208218113</v>
      </c>
      <c r="X151" s="328">
        <f t="shared" si="149"/>
        <v>659.64157522828407</v>
      </c>
      <c r="Y151" s="328">
        <f t="shared" si="149"/>
        <v>926.71287072636858</v>
      </c>
      <c r="Z151" s="328">
        <f t="shared" si="149"/>
        <v>854.15596524044588</v>
      </c>
      <c r="AA151" s="328">
        <f t="shared" si="149"/>
        <v>604.07038028004911</v>
      </c>
      <c r="AB151" s="328">
        <f t="shared" si="149"/>
        <v>700.35204024784434</v>
      </c>
      <c r="AC151" s="328">
        <f t="shared" si="149"/>
        <v>957.41816538770422</v>
      </c>
      <c r="AD151" s="328">
        <f t="shared" si="149"/>
        <v>885.82746789805742</v>
      </c>
      <c r="AE151" s="328">
        <f t="shared" si="149"/>
        <v>636.47832843793935</v>
      </c>
      <c r="AF151" s="328">
        <f t="shared" si="149"/>
        <v>733.16900666006154</v>
      </c>
      <c r="AG151" s="328">
        <f t="shared" si="149"/>
        <v>990.11810394583415</v>
      </c>
      <c r="AH151" s="328">
        <f t="shared" si="149"/>
        <v>919.52063318848718</v>
      </c>
      <c r="AI151" s="328">
        <f t="shared" si="149"/>
        <v>670.90596543588049</v>
      </c>
      <c r="AJ151" s="328">
        <f t="shared" si="149"/>
        <v>768.10028843489999</v>
      </c>
      <c r="AK151" s="328">
        <f t="shared" si="149"/>
        <v>1024.9249397047838</v>
      </c>
      <c r="AL151" s="328">
        <f t="shared" si="149"/>
        <v>955.36290898306595</v>
      </c>
      <c r="AM151" s="328">
        <f t="shared" si="149"/>
        <v>712.00440452169664</v>
      </c>
      <c r="AN151" s="328">
        <f t="shared" si="149"/>
        <v>795.60153073801541</v>
      </c>
      <c r="AO151" s="328">
        <f t="shared" si="149"/>
        <v>1061.7677778050625</v>
      </c>
      <c r="AP151" s="328">
        <f t="shared" ref="AP151:BU151" si="150" xml:space="preserve"> AP148 * AP149 * AP150</f>
        <v>993.29876431405569</v>
      </c>
      <c r="AQ151" s="328">
        <f t="shared" si="150"/>
        <v>746.0129986614694</v>
      </c>
      <c r="AR151" s="328">
        <f t="shared" si="150"/>
        <v>844.28349371413094</v>
      </c>
      <c r="AS151" s="328">
        <f t="shared" si="150"/>
        <v>1101.0589484045927</v>
      </c>
      <c r="AT151" s="328">
        <f t="shared" si="150"/>
        <v>1033.6839910558876</v>
      </c>
      <c r="AU151" s="328">
        <f t="shared" si="150"/>
        <v>787.03857523235899</v>
      </c>
      <c r="AV151" s="328">
        <f t="shared" si="150"/>
        <v>885.9562648472654</v>
      </c>
      <c r="AW151" s="328">
        <f t="shared" si="150"/>
        <v>1142.844833819574</v>
      </c>
      <c r="AX151" s="328">
        <f t="shared" si="150"/>
        <v>1076.6128224916317</v>
      </c>
      <c r="AY151" s="328">
        <f t="shared" si="150"/>
        <v>830.5505141391227</v>
      </c>
      <c r="AZ151" s="328">
        <f t="shared" si="150"/>
        <v>930.18273657758914</v>
      </c>
      <c r="BA151" s="328">
        <f t="shared" si="150"/>
        <v>1187.2840805006813</v>
      </c>
      <c r="BB151" s="328">
        <f t="shared" si="150"/>
        <v>1122.266516727075</v>
      </c>
      <c r="BC151" s="328">
        <f t="shared" si="150"/>
        <v>883.6724190880152</v>
      </c>
      <c r="BD151" s="328">
        <f t="shared" si="150"/>
        <v>968.11045257421267</v>
      </c>
      <c r="BE151" s="328">
        <f t="shared" si="150"/>
        <v>1234.5301836155093</v>
      </c>
      <c r="BF151" s="328">
        <f t="shared" si="150"/>
        <v>1170.7532602147121</v>
      </c>
      <c r="BG151" s="328">
        <f t="shared" si="150"/>
        <v>0</v>
      </c>
      <c r="BH151" s="328">
        <f t="shared" si="150"/>
        <v>0</v>
      </c>
      <c r="BI151" s="328">
        <f t="shared" si="150"/>
        <v>0</v>
      </c>
      <c r="BJ151" s="328">
        <f t="shared" si="150"/>
        <v>0</v>
      </c>
      <c r="BK151" s="328">
        <f t="shared" si="150"/>
        <v>0</v>
      </c>
      <c r="BL151" s="328">
        <f t="shared" si="150"/>
        <v>0</v>
      </c>
      <c r="BM151" s="328">
        <f t="shared" si="150"/>
        <v>0</v>
      </c>
      <c r="BN151" s="328">
        <f t="shared" si="150"/>
        <v>0</v>
      </c>
      <c r="BO151" s="328">
        <f t="shared" si="150"/>
        <v>0</v>
      </c>
      <c r="BP151" s="328">
        <f t="shared" si="150"/>
        <v>0</v>
      </c>
      <c r="BQ151" s="328">
        <f t="shared" si="150"/>
        <v>0</v>
      </c>
      <c r="BR151" s="328">
        <f t="shared" si="150"/>
        <v>0</v>
      </c>
      <c r="BS151" s="328">
        <f t="shared" si="150"/>
        <v>0</v>
      </c>
      <c r="BT151" s="328">
        <f t="shared" si="150"/>
        <v>0</v>
      </c>
      <c r="BU151" s="328">
        <f t="shared" si="150"/>
        <v>0</v>
      </c>
      <c r="BV151" s="328">
        <f t="shared" ref="BV151:DA151" si="151" xml:space="preserve"> BV148 * BV149 * BV150</f>
        <v>0</v>
      </c>
      <c r="BW151" s="328">
        <f t="shared" si="151"/>
        <v>0</v>
      </c>
      <c r="BX151" s="328">
        <f t="shared" si="151"/>
        <v>0</v>
      </c>
      <c r="BY151" s="328">
        <f t="shared" si="151"/>
        <v>0</v>
      </c>
      <c r="BZ151" s="328">
        <f t="shared" si="151"/>
        <v>0</v>
      </c>
      <c r="CA151" s="328">
        <f t="shared" si="151"/>
        <v>0</v>
      </c>
      <c r="CB151" s="328">
        <f t="shared" si="151"/>
        <v>0</v>
      </c>
      <c r="CC151" s="328">
        <f t="shared" si="151"/>
        <v>0</v>
      </c>
      <c r="CD151" s="328">
        <f t="shared" si="151"/>
        <v>0</v>
      </c>
      <c r="CE151" s="328">
        <f t="shared" si="151"/>
        <v>0</v>
      </c>
      <c r="CF151" s="328">
        <f t="shared" si="151"/>
        <v>0</v>
      </c>
      <c r="CG151" s="328">
        <f t="shared" si="151"/>
        <v>0</v>
      </c>
      <c r="CH151" s="328">
        <f t="shared" si="151"/>
        <v>0</v>
      </c>
      <c r="CI151" s="328">
        <f t="shared" si="151"/>
        <v>0</v>
      </c>
      <c r="CJ151" s="328">
        <f t="shared" si="151"/>
        <v>0</v>
      </c>
      <c r="CK151" s="328">
        <f t="shared" si="151"/>
        <v>0</v>
      </c>
      <c r="CL151" s="328">
        <f t="shared" si="151"/>
        <v>0</v>
      </c>
      <c r="CM151" s="328">
        <f t="shared" si="151"/>
        <v>0</v>
      </c>
      <c r="CN151" s="328">
        <f t="shared" si="151"/>
        <v>0</v>
      </c>
      <c r="CO151" s="328">
        <f t="shared" si="151"/>
        <v>0</v>
      </c>
      <c r="CP151" s="328">
        <f t="shared" si="151"/>
        <v>0</v>
      </c>
      <c r="CQ151" s="328">
        <f t="shared" si="151"/>
        <v>0</v>
      </c>
      <c r="CR151" s="328">
        <f t="shared" si="151"/>
        <v>0</v>
      </c>
      <c r="CS151" s="328">
        <f t="shared" si="151"/>
        <v>0</v>
      </c>
      <c r="CT151" s="328">
        <f t="shared" si="151"/>
        <v>0</v>
      </c>
      <c r="CU151" s="328">
        <f t="shared" si="151"/>
        <v>0</v>
      </c>
      <c r="CV151" s="328">
        <f t="shared" si="151"/>
        <v>0</v>
      </c>
      <c r="CW151" s="328">
        <f t="shared" si="151"/>
        <v>0</v>
      </c>
      <c r="CX151" s="328">
        <f t="shared" si="151"/>
        <v>0</v>
      </c>
      <c r="CY151" s="328">
        <f t="shared" si="151"/>
        <v>0</v>
      </c>
      <c r="CZ151" s="328">
        <f t="shared" si="151"/>
        <v>0</v>
      </c>
      <c r="DA151" s="328">
        <f t="shared" si="151"/>
        <v>0</v>
      </c>
      <c r="DB151" s="328">
        <f t="shared" ref="DB151:EG151" si="152" xml:space="preserve"> DB148 * DB149 * DB150</f>
        <v>0</v>
      </c>
      <c r="DC151" s="328">
        <f t="shared" si="152"/>
        <v>0</v>
      </c>
      <c r="DD151" s="328">
        <f t="shared" si="152"/>
        <v>0</v>
      </c>
      <c r="DE151" s="328">
        <f t="shared" si="152"/>
        <v>0</v>
      </c>
      <c r="DF151" s="328">
        <f t="shared" si="152"/>
        <v>0</v>
      </c>
      <c r="DG151" s="328">
        <f t="shared" si="152"/>
        <v>0</v>
      </c>
      <c r="DH151" s="328">
        <f t="shared" si="152"/>
        <v>0</v>
      </c>
      <c r="DI151" s="328">
        <f t="shared" si="152"/>
        <v>0</v>
      </c>
      <c r="DJ151" s="328">
        <f t="shared" si="152"/>
        <v>0</v>
      </c>
      <c r="DK151" s="328">
        <f t="shared" si="152"/>
        <v>0</v>
      </c>
      <c r="DL151" s="328">
        <f t="shared" si="152"/>
        <v>0</v>
      </c>
      <c r="DM151" s="328">
        <f t="shared" si="152"/>
        <v>0</v>
      </c>
      <c r="DN151" s="328">
        <f t="shared" si="152"/>
        <v>0</v>
      </c>
      <c r="DO151" s="328">
        <f t="shared" si="152"/>
        <v>0</v>
      </c>
      <c r="DP151" s="328">
        <f t="shared" si="152"/>
        <v>0</v>
      </c>
      <c r="DQ151" s="328">
        <f t="shared" si="152"/>
        <v>0</v>
      </c>
      <c r="DR151" s="328">
        <f t="shared" si="152"/>
        <v>0</v>
      </c>
      <c r="DS151" s="328">
        <f t="shared" si="152"/>
        <v>0</v>
      </c>
      <c r="DT151" s="328">
        <f t="shared" si="152"/>
        <v>0</v>
      </c>
      <c r="DU151" s="328">
        <f t="shared" si="152"/>
        <v>0</v>
      </c>
      <c r="DV151" s="328">
        <f t="shared" si="152"/>
        <v>0</v>
      </c>
      <c r="DW151" s="328">
        <f t="shared" si="152"/>
        <v>0</v>
      </c>
      <c r="DX151" s="328">
        <f t="shared" si="152"/>
        <v>0</v>
      </c>
      <c r="DY151" s="328">
        <f t="shared" si="152"/>
        <v>0</v>
      </c>
      <c r="DZ151" s="328">
        <f t="shared" si="152"/>
        <v>0</v>
      </c>
      <c r="EA151" s="328">
        <f t="shared" si="152"/>
        <v>0</v>
      </c>
      <c r="EB151" s="328">
        <f t="shared" si="152"/>
        <v>0</v>
      </c>
      <c r="EC151" s="328">
        <f t="shared" si="152"/>
        <v>0</v>
      </c>
      <c r="ED151" s="328">
        <f t="shared" si="152"/>
        <v>0</v>
      </c>
      <c r="EE151" s="328">
        <f t="shared" si="152"/>
        <v>0</v>
      </c>
      <c r="EF151" s="328">
        <f t="shared" si="152"/>
        <v>0</v>
      </c>
      <c r="EG151" s="328">
        <f t="shared" si="152"/>
        <v>0</v>
      </c>
      <c r="EH151" s="328">
        <f t="shared" ref="EH151:FM151" si="153" xml:space="preserve"> EH148 * EH149 * EH150</f>
        <v>0</v>
      </c>
      <c r="EI151" s="328">
        <f t="shared" si="153"/>
        <v>0</v>
      </c>
      <c r="EJ151" s="328">
        <f t="shared" si="153"/>
        <v>0</v>
      </c>
      <c r="EK151" s="328">
        <f t="shared" si="153"/>
        <v>0</v>
      </c>
      <c r="EL151" s="328">
        <f t="shared" si="153"/>
        <v>0</v>
      </c>
      <c r="EM151" s="328">
        <f t="shared" si="153"/>
        <v>0</v>
      </c>
      <c r="EN151" s="328">
        <f t="shared" si="153"/>
        <v>0</v>
      </c>
      <c r="EO151" s="328">
        <f t="shared" si="153"/>
        <v>0</v>
      </c>
      <c r="EP151" s="328">
        <f t="shared" si="153"/>
        <v>0</v>
      </c>
      <c r="EQ151" s="328">
        <f t="shared" si="153"/>
        <v>0</v>
      </c>
      <c r="ER151" s="328">
        <f t="shared" si="153"/>
        <v>0</v>
      </c>
      <c r="ES151" s="328">
        <f t="shared" si="153"/>
        <v>0</v>
      </c>
      <c r="ET151" s="328">
        <f t="shared" si="153"/>
        <v>0</v>
      </c>
      <c r="EU151" s="328">
        <f t="shared" si="153"/>
        <v>0</v>
      </c>
      <c r="EV151" s="328">
        <f t="shared" si="153"/>
        <v>0</v>
      </c>
      <c r="EW151" s="328">
        <f t="shared" si="153"/>
        <v>0</v>
      </c>
      <c r="EX151" s="328">
        <f t="shared" si="153"/>
        <v>0</v>
      </c>
      <c r="EY151" s="328">
        <f t="shared" si="153"/>
        <v>0</v>
      </c>
      <c r="EZ151" s="328">
        <f t="shared" si="153"/>
        <v>0</v>
      </c>
      <c r="FA151" s="328">
        <f t="shared" si="153"/>
        <v>0</v>
      </c>
      <c r="FB151" s="328">
        <f t="shared" si="153"/>
        <v>0</v>
      </c>
      <c r="FC151" s="328">
        <f t="shared" si="153"/>
        <v>0</v>
      </c>
      <c r="FD151" s="328">
        <f t="shared" si="153"/>
        <v>0</v>
      </c>
      <c r="FE151" s="328">
        <f t="shared" si="153"/>
        <v>0</v>
      </c>
      <c r="FF151" s="328">
        <f t="shared" si="153"/>
        <v>0</v>
      </c>
      <c r="FG151" s="328">
        <f t="shared" si="153"/>
        <v>0</v>
      </c>
      <c r="FH151" s="328">
        <f t="shared" si="153"/>
        <v>0</v>
      </c>
      <c r="FI151" s="328">
        <f t="shared" si="153"/>
        <v>0</v>
      </c>
      <c r="FJ151" s="328">
        <f t="shared" si="153"/>
        <v>0</v>
      </c>
      <c r="FK151" s="328">
        <f t="shared" si="153"/>
        <v>0</v>
      </c>
      <c r="FL151" s="328">
        <f t="shared" si="153"/>
        <v>0</v>
      </c>
      <c r="FM151" s="328">
        <f t="shared" si="153"/>
        <v>0</v>
      </c>
      <c r="FN151" s="328">
        <f t="shared" ref="FN151:GJ151" si="154" xml:space="preserve"> FN148 * FN149 * FN150</f>
        <v>0</v>
      </c>
      <c r="FO151" s="328">
        <f t="shared" si="154"/>
        <v>0</v>
      </c>
      <c r="FP151" s="328">
        <f t="shared" si="154"/>
        <v>0</v>
      </c>
      <c r="FQ151" s="328">
        <f t="shared" si="154"/>
        <v>0</v>
      </c>
      <c r="FR151" s="328">
        <f t="shared" si="154"/>
        <v>0</v>
      </c>
      <c r="FS151" s="328">
        <f t="shared" si="154"/>
        <v>0</v>
      </c>
      <c r="FT151" s="328">
        <f t="shared" si="154"/>
        <v>0</v>
      </c>
      <c r="FU151" s="328">
        <f t="shared" si="154"/>
        <v>0</v>
      </c>
      <c r="FV151" s="328">
        <f t="shared" si="154"/>
        <v>0</v>
      </c>
      <c r="FW151" s="328">
        <f t="shared" si="154"/>
        <v>0</v>
      </c>
      <c r="FX151" s="328">
        <f t="shared" si="154"/>
        <v>0</v>
      </c>
      <c r="FY151" s="328">
        <f t="shared" si="154"/>
        <v>0</v>
      </c>
      <c r="FZ151" s="328">
        <f t="shared" si="154"/>
        <v>0</v>
      </c>
      <c r="GA151" s="328">
        <f t="shared" si="154"/>
        <v>0</v>
      </c>
      <c r="GB151" s="328">
        <f t="shared" si="154"/>
        <v>0</v>
      </c>
      <c r="GC151" s="328">
        <f t="shared" si="154"/>
        <v>0</v>
      </c>
      <c r="GD151" s="328">
        <f t="shared" si="154"/>
        <v>0</v>
      </c>
      <c r="GE151" s="328">
        <f t="shared" si="154"/>
        <v>0</v>
      </c>
      <c r="GF151" s="328">
        <f t="shared" si="154"/>
        <v>0</v>
      </c>
      <c r="GG151" s="328">
        <f t="shared" si="154"/>
        <v>0</v>
      </c>
      <c r="GH151" s="328">
        <f t="shared" si="154"/>
        <v>0</v>
      </c>
      <c r="GI151" s="328">
        <f t="shared" si="154"/>
        <v>0</v>
      </c>
      <c r="GJ151" s="328">
        <f t="shared" si="154"/>
        <v>0</v>
      </c>
    </row>
    <row r="152" spans="1:192" x14ac:dyDescent="0.25">
      <c r="A152" s="247"/>
      <c r="D152" s="248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28"/>
      <c r="AD152" s="328"/>
      <c r="AE152" s="328"/>
      <c r="AF152" s="328"/>
      <c r="AG152" s="328"/>
      <c r="AH152" s="328"/>
      <c r="AI152" s="328"/>
      <c r="AJ152" s="328"/>
      <c r="AK152" s="328"/>
      <c r="AL152" s="328"/>
      <c r="AM152" s="328"/>
      <c r="AN152" s="328"/>
      <c r="AO152" s="328"/>
      <c r="AP152" s="328"/>
      <c r="AQ152" s="328"/>
      <c r="AR152" s="328"/>
      <c r="AS152" s="328"/>
      <c r="AT152" s="328"/>
      <c r="AU152" s="328"/>
      <c r="AV152" s="328"/>
      <c r="AW152" s="328"/>
      <c r="AX152" s="328"/>
      <c r="AY152" s="328"/>
      <c r="AZ152" s="328"/>
      <c r="BA152" s="328"/>
      <c r="BB152" s="328"/>
      <c r="BC152" s="328"/>
      <c r="BD152" s="328"/>
      <c r="BE152" s="328"/>
      <c r="BF152" s="328"/>
      <c r="BG152" s="328"/>
      <c r="BH152" s="328"/>
      <c r="BI152" s="328"/>
      <c r="BJ152" s="328"/>
      <c r="BK152" s="328"/>
      <c r="BL152" s="328"/>
      <c r="BM152" s="328"/>
      <c r="BN152" s="328"/>
      <c r="BO152" s="328"/>
      <c r="BP152" s="328"/>
      <c r="BQ152" s="328"/>
      <c r="BR152" s="328"/>
      <c r="BS152" s="328"/>
      <c r="BT152" s="328"/>
      <c r="BU152" s="328"/>
      <c r="BV152" s="328"/>
      <c r="BW152" s="328"/>
      <c r="BX152" s="328"/>
      <c r="BY152" s="328"/>
      <c r="BZ152" s="328"/>
      <c r="CA152" s="328"/>
      <c r="CB152" s="328"/>
      <c r="CC152" s="328"/>
      <c r="CD152" s="328"/>
      <c r="CE152" s="328"/>
      <c r="CF152" s="328"/>
      <c r="CG152" s="328"/>
      <c r="CH152" s="328"/>
      <c r="CI152" s="328"/>
      <c r="CJ152" s="328"/>
      <c r="CK152" s="328"/>
      <c r="CL152" s="328"/>
      <c r="CM152" s="328"/>
      <c r="CN152" s="328"/>
      <c r="CO152" s="328"/>
      <c r="CP152" s="328"/>
      <c r="CQ152" s="328"/>
      <c r="CR152" s="328"/>
      <c r="CS152" s="328"/>
      <c r="CT152" s="328"/>
      <c r="CU152" s="328"/>
      <c r="CV152" s="328"/>
      <c r="CW152" s="328"/>
      <c r="CX152" s="328"/>
      <c r="CY152" s="328"/>
      <c r="CZ152" s="328"/>
      <c r="DA152" s="328"/>
      <c r="DB152" s="328"/>
      <c r="DC152" s="328"/>
      <c r="DD152" s="328"/>
      <c r="DE152" s="328"/>
      <c r="DF152" s="328"/>
      <c r="DG152" s="328"/>
      <c r="DH152" s="328"/>
      <c r="DI152" s="328"/>
      <c r="DJ152" s="328"/>
      <c r="DK152" s="328"/>
      <c r="DL152" s="328"/>
      <c r="DM152" s="328"/>
      <c r="DN152" s="328"/>
      <c r="DO152" s="328"/>
      <c r="DP152" s="328"/>
      <c r="DQ152" s="328"/>
      <c r="DR152" s="328"/>
      <c r="DS152" s="328"/>
      <c r="DT152" s="328"/>
      <c r="DU152" s="328"/>
      <c r="DV152" s="328"/>
      <c r="DW152" s="328"/>
      <c r="DX152" s="328"/>
      <c r="DY152" s="328"/>
      <c r="DZ152" s="328"/>
      <c r="EA152" s="328"/>
      <c r="EB152" s="328"/>
      <c r="EC152" s="328"/>
      <c r="ED152" s="328"/>
      <c r="EE152" s="328"/>
      <c r="EF152" s="328"/>
      <c r="EG152" s="328"/>
      <c r="EH152" s="328"/>
      <c r="EI152" s="328"/>
      <c r="EJ152" s="328"/>
      <c r="EK152" s="328"/>
      <c r="EL152" s="328"/>
      <c r="EM152" s="328"/>
      <c r="EN152" s="328"/>
      <c r="EO152" s="328"/>
      <c r="EP152" s="328"/>
      <c r="EQ152" s="328"/>
      <c r="ER152" s="328"/>
      <c r="ES152" s="328"/>
      <c r="ET152" s="328"/>
      <c r="EU152" s="328"/>
      <c r="EV152" s="328"/>
      <c r="EW152" s="328"/>
      <c r="EX152" s="328"/>
      <c r="EY152" s="328"/>
      <c r="EZ152" s="328"/>
      <c r="FA152" s="328"/>
      <c r="FB152" s="328"/>
      <c r="FC152" s="328"/>
      <c r="FD152" s="328"/>
      <c r="FE152" s="328"/>
      <c r="FF152" s="328"/>
      <c r="FG152" s="328"/>
      <c r="FH152" s="328"/>
      <c r="FI152" s="328"/>
      <c r="FJ152" s="328"/>
      <c r="FK152" s="328"/>
      <c r="FL152" s="328"/>
      <c r="FM152" s="328"/>
      <c r="FN152" s="328"/>
      <c r="FO152" s="328"/>
      <c r="FP152" s="328"/>
      <c r="FQ152" s="328"/>
      <c r="FR152" s="328"/>
      <c r="FS152" s="328"/>
      <c r="FT152" s="328"/>
      <c r="FU152" s="328"/>
      <c r="FV152" s="328"/>
      <c r="FW152" s="328"/>
      <c r="FX152" s="328"/>
      <c r="FY152" s="328"/>
      <c r="FZ152" s="328"/>
      <c r="GA152" s="328"/>
      <c r="GB152" s="328"/>
      <c r="GC152" s="328"/>
      <c r="GD152" s="328"/>
      <c r="GE152" s="328"/>
      <c r="GF152" s="328"/>
      <c r="GG152" s="328"/>
      <c r="GH152" s="328"/>
      <c r="GI152" s="328"/>
      <c r="GJ152" s="328"/>
    </row>
    <row r="153" spans="1:192" x14ac:dyDescent="0.25">
      <c r="A153" s="247"/>
      <c r="D153" s="248" t="s">
        <v>648</v>
      </c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28"/>
      <c r="AD153" s="328"/>
      <c r="AE153" s="328"/>
      <c r="AF153" s="328"/>
      <c r="AG153" s="328"/>
      <c r="AH153" s="328"/>
      <c r="AI153" s="328"/>
      <c r="AJ153" s="328"/>
      <c r="AK153" s="328"/>
      <c r="AL153" s="328"/>
      <c r="AM153" s="328"/>
      <c r="AN153" s="328"/>
      <c r="AO153" s="328"/>
      <c r="AP153" s="328"/>
      <c r="AQ153" s="328"/>
      <c r="AR153" s="328"/>
      <c r="AS153" s="328"/>
      <c r="AT153" s="328"/>
      <c r="AU153" s="328"/>
      <c r="AV153" s="328"/>
      <c r="AW153" s="328"/>
      <c r="AX153" s="328"/>
      <c r="AY153" s="328"/>
      <c r="AZ153" s="328"/>
      <c r="BA153" s="328"/>
      <c r="BB153" s="328"/>
      <c r="BC153" s="328"/>
      <c r="BD153" s="328"/>
      <c r="BE153" s="328"/>
      <c r="BF153" s="328"/>
      <c r="BG153" s="328"/>
      <c r="BH153" s="328"/>
      <c r="BI153" s="328"/>
      <c r="BJ153" s="328"/>
      <c r="BK153" s="328"/>
      <c r="BL153" s="328"/>
      <c r="BM153" s="328"/>
      <c r="BN153" s="328"/>
      <c r="BO153" s="328"/>
      <c r="BP153" s="328"/>
      <c r="BQ153" s="328"/>
      <c r="BR153" s="328"/>
      <c r="BS153" s="328"/>
      <c r="BT153" s="328"/>
      <c r="BU153" s="328"/>
      <c r="BV153" s="328"/>
      <c r="BW153" s="328"/>
      <c r="BX153" s="328"/>
      <c r="BY153" s="328"/>
      <c r="BZ153" s="328"/>
      <c r="CA153" s="328"/>
      <c r="CB153" s="328"/>
      <c r="CC153" s="328"/>
      <c r="CD153" s="328"/>
      <c r="CE153" s="328"/>
      <c r="CF153" s="328"/>
      <c r="CG153" s="328"/>
      <c r="CH153" s="328"/>
      <c r="CI153" s="328"/>
      <c r="CJ153" s="328"/>
      <c r="CK153" s="328"/>
      <c r="CL153" s="328"/>
      <c r="CM153" s="328"/>
      <c r="CN153" s="328"/>
      <c r="CO153" s="328"/>
      <c r="CP153" s="328"/>
      <c r="CQ153" s="328"/>
      <c r="CR153" s="328"/>
      <c r="CS153" s="328"/>
      <c r="CT153" s="328"/>
      <c r="CU153" s="328"/>
      <c r="CV153" s="328"/>
      <c r="CW153" s="328"/>
      <c r="CX153" s="328"/>
      <c r="CY153" s="328"/>
      <c r="CZ153" s="328"/>
      <c r="DA153" s="328"/>
      <c r="DB153" s="328"/>
      <c r="DC153" s="328"/>
      <c r="DD153" s="328"/>
      <c r="DE153" s="328"/>
      <c r="DF153" s="328"/>
      <c r="DG153" s="328"/>
      <c r="DH153" s="328"/>
      <c r="DI153" s="328"/>
      <c r="DJ153" s="328"/>
      <c r="DK153" s="328"/>
      <c r="DL153" s="328"/>
      <c r="DM153" s="328"/>
      <c r="DN153" s="328"/>
      <c r="DO153" s="328"/>
      <c r="DP153" s="328"/>
      <c r="DQ153" s="328"/>
      <c r="DR153" s="328"/>
      <c r="DS153" s="328"/>
      <c r="DT153" s="328"/>
      <c r="DU153" s="328"/>
      <c r="DV153" s="328"/>
      <c r="DW153" s="328"/>
      <c r="DX153" s="328"/>
      <c r="DY153" s="328"/>
      <c r="DZ153" s="328"/>
      <c r="EA153" s="328"/>
      <c r="EB153" s="328"/>
      <c r="EC153" s="328"/>
      <c r="ED153" s="328"/>
      <c r="EE153" s="328"/>
      <c r="EF153" s="328"/>
      <c r="EG153" s="328"/>
      <c r="EH153" s="328"/>
      <c r="EI153" s="328"/>
      <c r="EJ153" s="328"/>
      <c r="EK153" s="328"/>
      <c r="EL153" s="328"/>
      <c r="EM153" s="328"/>
      <c r="EN153" s="328"/>
      <c r="EO153" s="328"/>
      <c r="EP153" s="328"/>
      <c r="EQ153" s="328"/>
      <c r="ER153" s="328"/>
      <c r="ES153" s="328"/>
      <c r="ET153" s="328"/>
      <c r="EU153" s="328"/>
      <c r="EV153" s="328"/>
      <c r="EW153" s="328"/>
      <c r="EX153" s="328"/>
      <c r="EY153" s="328"/>
      <c r="EZ153" s="328"/>
      <c r="FA153" s="328"/>
      <c r="FB153" s="328"/>
      <c r="FC153" s="328"/>
      <c r="FD153" s="328"/>
      <c r="FE153" s="328"/>
      <c r="FF153" s="328"/>
      <c r="FG153" s="328"/>
      <c r="FH153" s="328"/>
      <c r="FI153" s="328"/>
      <c r="FJ153" s="328"/>
      <c r="FK153" s="328"/>
      <c r="FL153" s="328"/>
      <c r="FM153" s="328"/>
      <c r="FN153" s="328"/>
      <c r="FO153" s="328"/>
      <c r="FP153" s="328"/>
      <c r="FQ153" s="328"/>
      <c r="FR153" s="328"/>
      <c r="FS153" s="328"/>
      <c r="FT153" s="328"/>
      <c r="FU153" s="328"/>
      <c r="FV153" s="328"/>
      <c r="FW153" s="328"/>
      <c r="FX153" s="328"/>
      <c r="FY153" s="328"/>
      <c r="FZ153" s="328"/>
      <c r="GA153" s="328"/>
      <c r="GB153" s="328"/>
      <c r="GC153" s="328"/>
      <c r="GD153" s="328"/>
      <c r="GE153" s="328"/>
      <c r="GF153" s="328"/>
      <c r="GG153" s="328"/>
      <c r="GH153" s="328"/>
      <c r="GI153" s="328"/>
      <c r="GJ153" s="328"/>
    </row>
    <row r="154" spans="1:192" x14ac:dyDescent="0.25">
      <c r="E154" s="238" t="str">
        <f xml:space="preserve"> Time!E$83</f>
        <v>End of construction period flag</v>
      </c>
      <c r="F154" s="238">
        <f xml:space="preserve"> Time!F$83</f>
        <v>0</v>
      </c>
      <c r="G154" s="238" t="str">
        <f xml:space="preserve"> Time!G$83</f>
        <v>flag</v>
      </c>
      <c r="H154" s="238">
        <f xml:space="preserve"> Time!H$83</f>
        <v>1</v>
      </c>
      <c r="I154" s="238">
        <f xml:space="preserve"> Time!I$83</f>
        <v>0</v>
      </c>
      <c r="J154" s="238">
        <f xml:space="preserve"> Time!J$83</f>
        <v>0</v>
      </c>
      <c r="K154" s="238">
        <f xml:space="preserve"> Time!K$83</f>
        <v>0</v>
      </c>
      <c r="L154" s="238">
        <f xml:space="preserve"> Time!L$83</f>
        <v>0</v>
      </c>
      <c r="M154" s="238">
        <f xml:space="preserve"> Time!M$83</f>
        <v>0</v>
      </c>
      <c r="N154" s="238">
        <f xml:space="preserve"> Time!N$83</f>
        <v>0</v>
      </c>
      <c r="O154" s="238">
        <f xml:space="preserve"> Time!O$83</f>
        <v>0</v>
      </c>
      <c r="P154" s="238">
        <f xml:space="preserve"> Time!P$83</f>
        <v>0</v>
      </c>
      <c r="Q154" s="238">
        <f xml:space="preserve"> Time!Q$83</f>
        <v>0</v>
      </c>
      <c r="R154" s="238">
        <f xml:space="preserve"> Time!R$83</f>
        <v>1</v>
      </c>
      <c r="S154" s="238">
        <f xml:space="preserve"> Time!S$83</f>
        <v>0</v>
      </c>
      <c r="T154" s="238">
        <f xml:space="preserve"> Time!T$83</f>
        <v>0</v>
      </c>
      <c r="U154" s="238">
        <f xml:space="preserve"> Time!U$83</f>
        <v>0</v>
      </c>
      <c r="V154" s="238">
        <f xml:space="preserve"> Time!V$83</f>
        <v>0</v>
      </c>
      <c r="W154" s="238">
        <f xml:space="preserve"> Time!W$83</f>
        <v>0</v>
      </c>
      <c r="X154" s="238">
        <f xml:space="preserve"> Time!X$83</f>
        <v>0</v>
      </c>
      <c r="Y154" s="238">
        <f xml:space="preserve"> Time!Y$83</f>
        <v>0</v>
      </c>
      <c r="Z154" s="238">
        <f xml:space="preserve"> Time!Z$83</f>
        <v>0</v>
      </c>
      <c r="AA154" s="238">
        <f xml:space="preserve"> Time!AA$83</f>
        <v>0</v>
      </c>
      <c r="AB154" s="238">
        <f xml:space="preserve"> Time!AB$83</f>
        <v>0</v>
      </c>
      <c r="AC154" s="238">
        <f xml:space="preserve"> Time!AC$83</f>
        <v>0</v>
      </c>
      <c r="AD154" s="238">
        <f xml:space="preserve"> Time!AD$83</f>
        <v>0</v>
      </c>
      <c r="AE154" s="238">
        <f xml:space="preserve"> Time!AE$83</f>
        <v>0</v>
      </c>
      <c r="AF154" s="238">
        <f xml:space="preserve"> Time!AF$83</f>
        <v>0</v>
      </c>
      <c r="AG154" s="238">
        <f xml:space="preserve"> Time!AG$83</f>
        <v>0</v>
      </c>
      <c r="AH154" s="238">
        <f xml:space="preserve"> Time!AH$83</f>
        <v>0</v>
      </c>
      <c r="AI154" s="238">
        <f xml:space="preserve"> Time!AI$83</f>
        <v>0</v>
      </c>
      <c r="AJ154" s="238">
        <f xml:space="preserve"> Time!AJ$83</f>
        <v>0</v>
      </c>
      <c r="AK154" s="238">
        <f xml:space="preserve"> Time!AK$83</f>
        <v>0</v>
      </c>
      <c r="AL154" s="238">
        <f xml:space="preserve"> Time!AL$83</f>
        <v>0</v>
      </c>
      <c r="AM154" s="238">
        <f xml:space="preserve"> Time!AM$83</f>
        <v>0</v>
      </c>
      <c r="AN154" s="238">
        <f xml:space="preserve"> Time!AN$83</f>
        <v>0</v>
      </c>
      <c r="AO154" s="238">
        <f xml:space="preserve"> Time!AO$83</f>
        <v>0</v>
      </c>
      <c r="AP154" s="238">
        <f xml:space="preserve"> Time!AP$83</f>
        <v>0</v>
      </c>
      <c r="AQ154" s="238">
        <f xml:space="preserve"> Time!AQ$83</f>
        <v>0</v>
      </c>
      <c r="AR154" s="238">
        <f xml:space="preserve"> Time!AR$83</f>
        <v>0</v>
      </c>
      <c r="AS154" s="238">
        <f xml:space="preserve"> Time!AS$83</f>
        <v>0</v>
      </c>
      <c r="AT154" s="238">
        <f xml:space="preserve"> Time!AT$83</f>
        <v>0</v>
      </c>
      <c r="AU154" s="238">
        <f xml:space="preserve"> Time!AU$83</f>
        <v>0</v>
      </c>
      <c r="AV154" s="238">
        <f xml:space="preserve"> Time!AV$83</f>
        <v>0</v>
      </c>
      <c r="AW154" s="238">
        <f xml:space="preserve"> Time!AW$83</f>
        <v>0</v>
      </c>
      <c r="AX154" s="238">
        <f xml:space="preserve"> Time!AX$83</f>
        <v>0</v>
      </c>
      <c r="AY154" s="238">
        <f xml:space="preserve"> Time!AY$83</f>
        <v>0</v>
      </c>
      <c r="AZ154" s="238">
        <f xml:space="preserve"> Time!AZ$83</f>
        <v>0</v>
      </c>
      <c r="BA154" s="238">
        <f xml:space="preserve"> Time!BA$83</f>
        <v>0</v>
      </c>
      <c r="BB154" s="238">
        <f xml:space="preserve"> Time!BB$83</f>
        <v>0</v>
      </c>
      <c r="BC154" s="238">
        <f xml:space="preserve"> Time!BC$83</f>
        <v>0</v>
      </c>
      <c r="BD154" s="238">
        <f xml:space="preserve"> Time!BD$83</f>
        <v>0</v>
      </c>
      <c r="BE154" s="238">
        <f xml:space="preserve"> Time!BE$83</f>
        <v>0</v>
      </c>
      <c r="BF154" s="238">
        <f xml:space="preserve"> Time!BF$83</f>
        <v>0</v>
      </c>
      <c r="BG154" s="238">
        <f xml:space="preserve"> Time!BG$83</f>
        <v>0</v>
      </c>
      <c r="BH154" s="238">
        <f xml:space="preserve"> Time!BH$83</f>
        <v>0</v>
      </c>
      <c r="BI154" s="238">
        <f xml:space="preserve"> Time!BI$83</f>
        <v>0</v>
      </c>
      <c r="BJ154" s="238">
        <f xml:space="preserve"> Time!BJ$83</f>
        <v>0</v>
      </c>
      <c r="BK154" s="238">
        <f xml:space="preserve"> Time!BK$83</f>
        <v>0</v>
      </c>
      <c r="BL154" s="238">
        <f xml:space="preserve"> Time!BL$83</f>
        <v>0</v>
      </c>
      <c r="BM154" s="238">
        <f xml:space="preserve"> Time!BM$83</f>
        <v>0</v>
      </c>
      <c r="BN154" s="238">
        <f xml:space="preserve"> Time!BN$83</f>
        <v>0</v>
      </c>
      <c r="BO154" s="238">
        <f xml:space="preserve"> Time!BO$83</f>
        <v>0</v>
      </c>
      <c r="BP154" s="238">
        <f xml:space="preserve"> Time!BP$83</f>
        <v>0</v>
      </c>
      <c r="BQ154" s="238">
        <f xml:space="preserve"> Time!BQ$83</f>
        <v>0</v>
      </c>
      <c r="BR154" s="238">
        <f xml:space="preserve"> Time!BR$83</f>
        <v>0</v>
      </c>
      <c r="BS154" s="238">
        <f xml:space="preserve"> Time!BS$83</f>
        <v>0</v>
      </c>
      <c r="BT154" s="238">
        <f xml:space="preserve"> Time!BT$83</f>
        <v>0</v>
      </c>
      <c r="BU154" s="238">
        <f xml:space="preserve"> Time!BU$83</f>
        <v>0</v>
      </c>
      <c r="BV154" s="238">
        <f xml:space="preserve"> Time!BV$83</f>
        <v>0</v>
      </c>
      <c r="BW154" s="238">
        <f xml:space="preserve"> Time!BW$83</f>
        <v>0</v>
      </c>
      <c r="BX154" s="238">
        <f xml:space="preserve"> Time!BX$83</f>
        <v>0</v>
      </c>
      <c r="BY154" s="238">
        <f xml:space="preserve"> Time!BY$83</f>
        <v>0</v>
      </c>
      <c r="BZ154" s="238">
        <f xml:space="preserve"> Time!BZ$83</f>
        <v>0</v>
      </c>
      <c r="CA154" s="238">
        <f xml:space="preserve"> Time!CA$83</f>
        <v>0</v>
      </c>
      <c r="CB154" s="238">
        <f xml:space="preserve"> Time!CB$83</f>
        <v>0</v>
      </c>
      <c r="CC154" s="238">
        <f xml:space="preserve"> Time!CC$83</f>
        <v>0</v>
      </c>
      <c r="CD154" s="238">
        <f xml:space="preserve"> Time!CD$83</f>
        <v>0</v>
      </c>
      <c r="CE154" s="238">
        <f xml:space="preserve"> Time!CE$83</f>
        <v>0</v>
      </c>
      <c r="CF154" s="238">
        <f xml:space="preserve"> Time!CF$83</f>
        <v>0</v>
      </c>
      <c r="CG154" s="238">
        <f xml:space="preserve"> Time!CG$83</f>
        <v>0</v>
      </c>
      <c r="CH154" s="238">
        <f xml:space="preserve"> Time!CH$83</f>
        <v>0</v>
      </c>
      <c r="CI154" s="238">
        <f xml:space="preserve"> Time!CI$83</f>
        <v>0</v>
      </c>
      <c r="CJ154" s="238">
        <f xml:space="preserve"> Time!CJ$83</f>
        <v>0</v>
      </c>
      <c r="CK154" s="238">
        <f xml:space="preserve"> Time!CK$83</f>
        <v>0</v>
      </c>
      <c r="CL154" s="238">
        <f xml:space="preserve"> Time!CL$83</f>
        <v>0</v>
      </c>
      <c r="CM154" s="238">
        <f xml:space="preserve"> Time!CM$83</f>
        <v>0</v>
      </c>
      <c r="CN154" s="238">
        <f xml:space="preserve"> Time!CN$83</f>
        <v>0</v>
      </c>
      <c r="CO154" s="238">
        <f xml:space="preserve"> Time!CO$83</f>
        <v>0</v>
      </c>
      <c r="CP154" s="238">
        <f xml:space="preserve"> Time!CP$83</f>
        <v>0</v>
      </c>
      <c r="CQ154" s="238">
        <f xml:space="preserve"> Time!CQ$83</f>
        <v>0</v>
      </c>
      <c r="CR154" s="238">
        <f xml:space="preserve"> Time!CR$83</f>
        <v>0</v>
      </c>
      <c r="CS154" s="238">
        <f xml:space="preserve"> Time!CS$83</f>
        <v>0</v>
      </c>
      <c r="CT154" s="238">
        <f xml:space="preserve"> Time!CT$83</f>
        <v>0</v>
      </c>
      <c r="CU154" s="238">
        <f xml:space="preserve"> Time!CU$83</f>
        <v>0</v>
      </c>
      <c r="CV154" s="238">
        <f xml:space="preserve"> Time!CV$83</f>
        <v>0</v>
      </c>
      <c r="CW154" s="238">
        <f xml:space="preserve"> Time!CW$83</f>
        <v>0</v>
      </c>
      <c r="CX154" s="238">
        <f xml:space="preserve"> Time!CX$83</f>
        <v>0</v>
      </c>
      <c r="CY154" s="238">
        <f xml:space="preserve"> Time!CY$83</f>
        <v>0</v>
      </c>
      <c r="CZ154" s="238">
        <f xml:space="preserve"> Time!CZ$83</f>
        <v>0</v>
      </c>
      <c r="DA154" s="238">
        <f xml:space="preserve"> Time!DA$83</f>
        <v>0</v>
      </c>
      <c r="DB154" s="238">
        <f xml:space="preserve"> Time!DB$83</f>
        <v>0</v>
      </c>
      <c r="DC154" s="238">
        <f xml:space="preserve"> Time!DC$83</f>
        <v>0</v>
      </c>
      <c r="DD154" s="238">
        <f xml:space="preserve"> Time!DD$83</f>
        <v>0</v>
      </c>
      <c r="DE154" s="238">
        <f xml:space="preserve"> Time!DE$83</f>
        <v>0</v>
      </c>
      <c r="DF154" s="238">
        <f xml:space="preserve"> Time!DF$83</f>
        <v>0</v>
      </c>
      <c r="DG154" s="238">
        <f xml:space="preserve"> Time!DG$83</f>
        <v>0</v>
      </c>
      <c r="DH154" s="238">
        <f xml:space="preserve"> Time!DH$83</f>
        <v>0</v>
      </c>
      <c r="DI154" s="238">
        <f xml:space="preserve"> Time!DI$83</f>
        <v>0</v>
      </c>
      <c r="DJ154" s="238">
        <f xml:space="preserve"> Time!DJ$83</f>
        <v>0</v>
      </c>
      <c r="DK154" s="238">
        <f xml:space="preserve"> Time!DK$83</f>
        <v>0</v>
      </c>
      <c r="DL154" s="238">
        <f xml:space="preserve"> Time!DL$83</f>
        <v>0</v>
      </c>
      <c r="DM154" s="238">
        <f xml:space="preserve"> Time!DM$83</f>
        <v>0</v>
      </c>
      <c r="DN154" s="238">
        <f xml:space="preserve"> Time!DN$83</f>
        <v>0</v>
      </c>
      <c r="DO154" s="238">
        <f xml:space="preserve"> Time!DO$83</f>
        <v>0</v>
      </c>
      <c r="DP154" s="238">
        <f xml:space="preserve"> Time!DP$83</f>
        <v>0</v>
      </c>
      <c r="DQ154" s="238">
        <f xml:space="preserve"> Time!DQ$83</f>
        <v>0</v>
      </c>
      <c r="DR154" s="238">
        <f xml:space="preserve"> Time!DR$83</f>
        <v>0</v>
      </c>
      <c r="DS154" s="238">
        <f xml:space="preserve"> Time!DS$83</f>
        <v>0</v>
      </c>
      <c r="DT154" s="238">
        <f xml:space="preserve"> Time!DT$83</f>
        <v>0</v>
      </c>
      <c r="DU154" s="238">
        <f xml:space="preserve"> Time!DU$83</f>
        <v>0</v>
      </c>
      <c r="DV154" s="238">
        <f xml:space="preserve"> Time!DV$83</f>
        <v>0</v>
      </c>
      <c r="DW154" s="238">
        <f xml:space="preserve"> Time!DW$83</f>
        <v>0</v>
      </c>
      <c r="DX154" s="238">
        <f xml:space="preserve"> Time!DX$83</f>
        <v>0</v>
      </c>
      <c r="DY154" s="238">
        <f xml:space="preserve"> Time!DY$83</f>
        <v>0</v>
      </c>
      <c r="DZ154" s="238">
        <f xml:space="preserve"> Time!DZ$83</f>
        <v>0</v>
      </c>
      <c r="EA154" s="238">
        <f xml:space="preserve"> Time!EA$83</f>
        <v>0</v>
      </c>
      <c r="EB154" s="238">
        <f xml:space="preserve"> Time!EB$83</f>
        <v>0</v>
      </c>
      <c r="EC154" s="238">
        <f xml:space="preserve"> Time!EC$83</f>
        <v>0</v>
      </c>
      <c r="ED154" s="238">
        <f xml:space="preserve"> Time!ED$83</f>
        <v>0</v>
      </c>
      <c r="EE154" s="238">
        <f xml:space="preserve"> Time!EE$83</f>
        <v>0</v>
      </c>
      <c r="EF154" s="238">
        <f xml:space="preserve"> Time!EF$83</f>
        <v>0</v>
      </c>
      <c r="EG154" s="238">
        <f xml:space="preserve"> Time!EG$83</f>
        <v>0</v>
      </c>
      <c r="EH154" s="238">
        <f xml:space="preserve"> Time!EH$83</f>
        <v>0</v>
      </c>
      <c r="EI154" s="238">
        <f xml:space="preserve"> Time!EI$83</f>
        <v>0</v>
      </c>
      <c r="EJ154" s="238">
        <f xml:space="preserve"> Time!EJ$83</f>
        <v>0</v>
      </c>
      <c r="EK154" s="238">
        <f xml:space="preserve"> Time!EK$83</f>
        <v>0</v>
      </c>
      <c r="EL154" s="238">
        <f xml:space="preserve"> Time!EL$83</f>
        <v>0</v>
      </c>
      <c r="EM154" s="238">
        <f xml:space="preserve"> Time!EM$83</f>
        <v>0</v>
      </c>
      <c r="EN154" s="238">
        <f xml:space="preserve"> Time!EN$83</f>
        <v>0</v>
      </c>
      <c r="EO154" s="238">
        <f xml:space="preserve"> Time!EO$83</f>
        <v>0</v>
      </c>
      <c r="EP154" s="238">
        <f xml:space="preserve"> Time!EP$83</f>
        <v>0</v>
      </c>
      <c r="EQ154" s="238">
        <f xml:space="preserve"> Time!EQ$83</f>
        <v>0</v>
      </c>
      <c r="ER154" s="238">
        <f xml:space="preserve"> Time!ER$83</f>
        <v>0</v>
      </c>
      <c r="ES154" s="238">
        <f xml:space="preserve"> Time!ES$83</f>
        <v>0</v>
      </c>
      <c r="ET154" s="238">
        <f xml:space="preserve"> Time!ET$83</f>
        <v>0</v>
      </c>
      <c r="EU154" s="238">
        <f xml:space="preserve"> Time!EU$83</f>
        <v>0</v>
      </c>
      <c r="EV154" s="238">
        <f xml:space="preserve"> Time!EV$83</f>
        <v>0</v>
      </c>
      <c r="EW154" s="238">
        <f xml:space="preserve"> Time!EW$83</f>
        <v>0</v>
      </c>
      <c r="EX154" s="238">
        <f xml:space="preserve"> Time!EX$83</f>
        <v>0</v>
      </c>
      <c r="EY154" s="238">
        <f xml:space="preserve"> Time!EY$83</f>
        <v>0</v>
      </c>
      <c r="EZ154" s="238">
        <f xml:space="preserve"> Time!EZ$83</f>
        <v>0</v>
      </c>
      <c r="FA154" s="238">
        <f xml:space="preserve"> Time!FA$83</f>
        <v>0</v>
      </c>
      <c r="FB154" s="238">
        <f xml:space="preserve"> Time!FB$83</f>
        <v>0</v>
      </c>
      <c r="FC154" s="238">
        <f xml:space="preserve"> Time!FC$83</f>
        <v>0</v>
      </c>
      <c r="FD154" s="238">
        <f xml:space="preserve"> Time!FD$83</f>
        <v>0</v>
      </c>
      <c r="FE154" s="238">
        <f xml:space="preserve"> Time!FE$83</f>
        <v>0</v>
      </c>
      <c r="FF154" s="238">
        <f xml:space="preserve"> Time!FF$83</f>
        <v>0</v>
      </c>
      <c r="FG154" s="238">
        <f xml:space="preserve"> Time!FG$83</f>
        <v>0</v>
      </c>
      <c r="FH154" s="238">
        <f xml:space="preserve"> Time!FH$83</f>
        <v>0</v>
      </c>
      <c r="FI154" s="238">
        <f xml:space="preserve"> Time!FI$83</f>
        <v>0</v>
      </c>
      <c r="FJ154" s="238">
        <f xml:space="preserve"> Time!FJ$83</f>
        <v>0</v>
      </c>
      <c r="FK154" s="238">
        <f xml:space="preserve"> Time!FK$83</f>
        <v>0</v>
      </c>
      <c r="FL154" s="238">
        <f xml:space="preserve"> Time!FL$83</f>
        <v>0</v>
      </c>
      <c r="FM154" s="238">
        <f xml:space="preserve"> Time!FM$83</f>
        <v>0</v>
      </c>
      <c r="FN154" s="238">
        <f xml:space="preserve"> Time!FN$83</f>
        <v>0</v>
      </c>
      <c r="FO154" s="238">
        <f xml:space="preserve"> Time!FO$83</f>
        <v>0</v>
      </c>
      <c r="FP154" s="238">
        <f xml:space="preserve"> Time!FP$83</f>
        <v>0</v>
      </c>
      <c r="FQ154" s="238">
        <f xml:space="preserve"> Time!FQ$83</f>
        <v>0</v>
      </c>
      <c r="FR154" s="238">
        <f xml:space="preserve"> Time!FR$83</f>
        <v>0</v>
      </c>
      <c r="FS154" s="238">
        <f xml:space="preserve"> Time!FS$83</f>
        <v>0</v>
      </c>
      <c r="FT154" s="238">
        <f xml:space="preserve"> Time!FT$83</f>
        <v>0</v>
      </c>
      <c r="FU154" s="238">
        <f xml:space="preserve"> Time!FU$83</f>
        <v>0</v>
      </c>
      <c r="FV154" s="238">
        <f xml:space="preserve"> Time!FV$83</f>
        <v>0</v>
      </c>
      <c r="FW154" s="238">
        <f xml:space="preserve"> Time!FW$83</f>
        <v>0</v>
      </c>
      <c r="FX154" s="238">
        <f xml:space="preserve"> Time!FX$83</f>
        <v>0</v>
      </c>
      <c r="FY154" s="238">
        <f xml:space="preserve"> Time!FY$83</f>
        <v>0</v>
      </c>
      <c r="FZ154" s="238">
        <f xml:space="preserve"> Time!FZ$83</f>
        <v>0</v>
      </c>
      <c r="GA154" s="238">
        <f xml:space="preserve"> Time!GA$83</f>
        <v>0</v>
      </c>
      <c r="GB154" s="238">
        <f xml:space="preserve"> Time!GB$83</f>
        <v>0</v>
      </c>
      <c r="GC154" s="238">
        <f xml:space="preserve"> Time!GC$83</f>
        <v>0</v>
      </c>
      <c r="GD154" s="238">
        <f xml:space="preserve"> Time!GD$83</f>
        <v>0</v>
      </c>
      <c r="GE154" s="238">
        <f xml:space="preserve"> Time!GE$83</f>
        <v>0</v>
      </c>
      <c r="GF154" s="238">
        <f xml:space="preserve"> Time!GF$83</f>
        <v>0</v>
      </c>
      <c r="GG154" s="238">
        <f xml:space="preserve"> Time!GG$83</f>
        <v>0</v>
      </c>
      <c r="GH154" s="238">
        <f xml:space="preserve"> Time!GH$83</f>
        <v>0</v>
      </c>
      <c r="GI154" s="238">
        <f xml:space="preserve"> Time!GI$83</f>
        <v>0</v>
      </c>
      <c r="GJ154" s="238">
        <f xml:space="preserve"> Time!GJ$83</f>
        <v>0</v>
      </c>
    </row>
    <row r="155" spans="1:192" x14ac:dyDescent="0.25">
      <c r="E155" s="298" t="str">
        <f t="shared" ref="E155:AJ155" si="155" xml:space="preserve"> E$197</f>
        <v>Senior debt period interest rate - T1</v>
      </c>
      <c r="F155" s="298">
        <f t="shared" si="155"/>
        <v>0</v>
      </c>
      <c r="G155" s="298" t="str">
        <f t="shared" si="155"/>
        <v>%</v>
      </c>
      <c r="H155" s="298">
        <f t="shared" si="155"/>
        <v>0</v>
      </c>
      <c r="I155" s="298">
        <f t="shared" si="155"/>
        <v>0</v>
      </c>
      <c r="J155" s="298">
        <f t="shared" si="155"/>
        <v>1.5844444444444442E-2</v>
      </c>
      <c r="K155" s="298">
        <f t="shared" si="155"/>
        <v>1.5503100000000001E-2</v>
      </c>
      <c r="L155" s="298">
        <f t="shared" si="155"/>
        <v>1.5678491111111113E-2</v>
      </c>
      <c r="M155" s="298">
        <f t="shared" si="155"/>
        <v>1.585384888888889E-2</v>
      </c>
      <c r="N155" s="298">
        <f t="shared" si="155"/>
        <v>1.5856762222222223E-2</v>
      </c>
      <c r="O155" s="298">
        <f t="shared" si="155"/>
        <v>1.55154E-2</v>
      </c>
      <c r="P155" s="298">
        <f t="shared" si="155"/>
        <v>1.5691180555555559E-2</v>
      </c>
      <c r="Q155" s="298">
        <f t="shared" si="155"/>
        <v>1.5866626666666668E-2</v>
      </c>
      <c r="R155" s="298">
        <f t="shared" si="155"/>
        <v>1.5870306666666667E-2</v>
      </c>
      <c r="S155" s="298">
        <f t="shared" si="155"/>
        <v>1.5528450000000001E-2</v>
      </c>
      <c r="T155" s="298">
        <f t="shared" si="155"/>
        <v>1.5703566666666668E-2</v>
      </c>
      <c r="U155" s="298">
        <f t="shared" si="155"/>
        <v>1.5878484444444445E-2</v>
      </c>
      <c r="V155" s="298">
        <f t="shared" si="155"/>
        <v>1.5881193333333335E-2</v>
      </c>
      <c r="W155" s="298">
        <f t="shared" si="155"/>
        <v>1.5710492777777779E-2</v>
      </c>
      <c r="X155" s="298">
        <f t="shared" si="155"/>
        <v>1.5712413888888891E-2</v>
      </c>
      <c r="Y155" s="298">
        <f t="shared" si="155"/>
        <v>1.5887888888888889E-2</v>
      </c>
      <c r="Z155" s="298">
        <f t="shared" si="155"/>
        <v>1.588983111111111E-2</v>
      </c>
      <c r="AA155" s="298">
        <f t="shared" si="155"/>
        <v>1.5547700000000001E-2</v>
      </c>
      <c r="AB155" s="298">
        <f t="shared" si="155"/>
        <v>1.5723991111111113E-2</v>
      </c>
      <c r="AC155" s="298">
        <f t="shared" si="155"/>
        <v>1.5900206666666666E-2</v>
      </c>
      <c r="AD155" s="298">
        <f t="shared" si="155"/>
        <v>1.5902404444444442E-2</v>
      </c>
      <c r="AE155" s="298">
        <f t="shared" si="155"/>
        <v>1.5560250000000003E-2</v>
      </c>
      <c r="AF155" s="298">
        <f t="shared" si="155"/>
        <v>1.5736882777777777E-2</v>
      </c>
      <c r="AG155" s="298">
        <f t="shared" si="155"/>
        <v>1.5911706666666667E-2</v>
      </c>
      <c r="AH155" s="298">
        <f t="shared" si="155"/>
        <v>1.5914313333333336E-2</v>
      </c>
      <c r="AI155" s="298">
        <f t="shared" si="155"/>
        <v>1.5571050000000001E-2</v>
      </c>
      <c r="AJ155" s="298">
        <f t="shared" si="155"/>
        <v>1.574653888888889E-2</v>
      </c>
      <c r="AK155" s="298">
        <f t="shared" ref="AK155:BP155" si="156" xml:space="preserve"> AK$197</f>
        <v>1.5921928888888888E-2</v>
      </c>
      <c r="AL155" s="298">
        <f t="shared" si="156"/>
        <v>1.5924688888888889E-2</v>
      </c>
      <c r="AM155" s="298">
        <f t="shared" si="156"/>
        <v>1.5755082777777776E-2</v>
      </c>
      <c r="AN155" s="298">
        <f t="shared" si="156"/>
        <v>1.5758621666666667E-2</v>
      </c>
      <c r="AO155" s="298">
        <f t="shared" si="156"/>
        <v>1.5935013333333335E-2</v>
      </c>
      <c r="AP155" s="298">
        <f t="shared" si="156"/>
        <v>1.5937108888888891E-2</v>
      </c>
      <c r="AQ155" s="298">
        <f t="shared" si="156"/>
        <v>1.5592900000000002E-2</v>
      </c>
      <c r="AR155" s="298">
        <f t="shared" si="156"/>
        <v>1.5768935000000001E-2</v>
      </c>
      <c r="AS155" s="298">
        <f t="shared" si="156"/>
        <v>1.594595111111111E-2</v>
      </c>
      <c r="AT155" s="298">
        <f t="shared" si="156"/>
        <v>1.5948762222222222E-2</v>
      </c>
      <c r="AU155" s="298">
        <f t="shared" si="156"/>
        <v>1.5604450000000001E-2</v>
      </c>
      <c r="AV155" s="298">
        <f t="shared" si="156"/>
        <v>1.5780815555555557E-2</v>
      </c>
      <c r="AW155" s="298">
        <f t="shared" si="156"/>
        <v>1.5957706666666668E-2</v>
      </c>
      <c r="AX155" s="298">
        <f t="shared" si="156"/>
        <v>1.5961079999999999E-2</v>
      </c>
      <c r="AY155" s="298">
        <f t="shared" si="156"/>
        <v>1.5617550000000001E-2</v>
      </c>
      <c r="AZ155" s="298">
        <f t="shared" si="156"/>
        <v>1.5794010555555557E-2</v>
      </c>
      <c r="BA155" s="298">
        <f t="shared" si="156"/>
        <v>1.5969411111111109E-2</v>
      </c>
      <c r="BB155" s="298">
        <f t="shared" si="156"/>
        <v>1.5971660000000002E-2</v>
      </c>
      <c r="BC155" s="298">
        <f t="shared" si="156"/>
        <v>1.5800380555555559E-2</v>
      </c>
      <c r="BD155" s="298">
        <f t="shared" si="156"/>
        <v>1.5804020555555555E-2</v>
      </c>
      <c r="BE155" s="298">
        <f t="shared" si="156"/>
        <v>1.5979735555555555E-2</v>
      </c>
      <c r="BF155" s="298">
        <f t="shared" si="156"/>
        <v>1.5981626666666669E-2</v>
      </c>
      <c r="BG155" s="298">
        <f t="shared" si="156"/>
        <v>1.56367E-2</v>
      </c>
      <c r="BH155" s="298">
        <f t="shared" si="156"/>
        <v>1.5814081111111111E-2</v>
      </c>
      <c r="BI155" s="298">
        <f t="shared" si="156"/>
        <v>1.5990213333333333E-2</v>
      </c>
      <c r="BJ155" s="298">
        <f t="shared" si="156"/>
        <v>1.5992615555555558E-2</v>
      </c>
      <c r="BK155" s="298">
        <f t="shared" si="156"/>
        <v>1.5647649999999999E-2</v>
      </c>
      <c r="BL155" s="298">
        <f t="shared" si="156"/>
        <v>1.5825304444444445E-2</v>
      </c>
      <c r="BM155" s="298">
        <f t="shared" si="156"/>
        <v>1.6002582222222221E-2</v>
      </c>
      <c r="BN155" s="298">
        <f t="shared" si="156"/>
        <v>1.600524E-2</v>
      </c>
      <c r="BO155" s="298">
        <f t="shared" si="156"/>
        <v>1.56606E-2</v>
      </c>
      <c r="BP155" s="298">
        <f t="shared" si="156"/>
        <v>1.583673E-2</v>
      </c>
      <c r="BQ155" s="298">
        <f t="shared" ref="BQ155:EB155" si="157" xml:space="preserve"> BQ$197</f>
        <v>1.6012548888888891E-2</v>
      </c>
      <c r="BR155" s="298">
        <f t="shared" si="157"/>
        <v>1.6014848888888888E-2</v>
      </c>
      <c r="BS155" s="298">
        <f t="shared" si="157"/>
        <v>1.5842746111111111E-2</v>
      </c>
      <c r="BT155" s="298">
        <f t="shared" si="157"/>
        <v>1.584481888888889E-2</v>
      </c>
      <c r="BU155" s="298">
        <f t="shared" si="157"/>
        <v>1.6021953333333335E-2</v>
      </c>
      <c r="BV155" s="298">
        <f t="shared" si="157"/>
        <v>1.6024355555555557E-2</v>
      </c>
      <c r="BW155" s="298">
        <f t="shared" si="157"/>
        <v>1.567965E-2</v>
      </c>
      <c r="BX155" s="298">
        <f t="shared" si="157"/>
        <v>1.5857306111111111E-2</v>
      </c>
      <c r="BY155" s="298">
        <f t="shared" si="157"/>
        <v>1.6035037777777778E-2</v>
      </c>
      <c r="BZ155" s="298">
        <f t="shared" si="157"/>
        <v>1.6037951111111112E-2</v>
      </c>
      <c r="CA155" s="298">
        <f t="shared" si="157"/>
        <v>1.56921E-2</v>
      </c>
      <c r="CB155" s="298">
        <f t="shared" si="157"/>
        <v>1.586979333333333E-2</v>
      </c>
      <c r="CC155" s="298">
        <f t="shared" si="157"/>
        <v>1.6046946666666666E-2</v>
      </c>
      <c r="CD155" s="298">
        <f t="shared" si="157"/>
        <v>1.6049502222222227E-2</v>
      </c>
      <c r="CE155" s="298">
        <f t="shared" si="157"/>
        <v>1.570355E-2</v>
      </c>
      <c r="CF155" s="298">
        <f t="shared" si="157"/>
        <v>1.588051111111111E-2</v>
      </c>
      <c r="CG155" s="298">
        <f t="shared" si="157"/>
        <v>1.6057424444444444E-2</v>
      </c>
      <c r="CH155" s="298">
        <f t="shared" si="157"/>
        <v>1.6059928888888891E-2</v>
      </c>
      <c r="CI155" s="298">
        <f t="shared" si="157"/>
        <v>1.5887791111111112E-2</v>
      </c>
      <c r="CJ155" s="298">
        <f t="shared" si="157"/>
        <v>1.5889712222222224E-2</v>
      </c>
      <c r="CK155" s="298">
        <f t="shared" si="157"/>
        <v>1.6067595555555557E-2</v>
      </c>
      <c r="CL155" s="298">
        <f t="shared" si="157"/>
        <v>1.6069793333333332E-2</v>
      </c>
      <c r="CM155" s="298">
        <f t="shared" si="157"/>
        <v>1.5723149999999998E-2</v>
      </c>
      <c r="CN155" s="298">
        <f t="shared" si="157"/>
        <v>1.5901289444444446E-2</v>
      </c>
      <c r="CO155" s="298">
        <f t="shared" si="157"/>
        <v>1.6078891111111111E-2</v>
      </c>
      <c r="CP155" s="298">
        <f t="shared" si="157"/>
        <v>1.6080731111111111E-2</v>
      </c>
      <c r="CQ155" s="298">
        <f t="shared" si="157"/>
        <v>1.5734450000000001E-2</v>
      </c>
      <c r="CR155" s="298">
        <f t="shared" si="157"/>
        <v>1.5911804999999998E-2</v>
      </c>
      <c r="CS155" s="298">
        <f t="shared" si="157"/>
        <v>1.6089266666666668E-2</v>
      </c>
      <c r="CT155" s="298">
        <f t="shared" si="157"/>
        <v>1.6091566666666664E-2</v>
      </c>
      <c r="CU155" s="298">
        <f t="shared" si="157"/>
        <v>1.5743650000000001E-2</v>
      </c>
      <c r="CV155" s="298">
        <f t="shared" si="157"/>
        <v>1.5921511666666666E-2</v>
      </c>
      <c r="CW155" s="298">
        <f t="shared" si="157"/>
        <v>1.6099182222222223E-2</v>
      </c>
      <c r="CX155" s="298">
        <f t="shared" si="157"/>
        <v>1.6102504444444447E-2</v>
      </c>
      <c r="CY155" s="298">
        <f t="shared" si="157"/>
        <v>1.5930662222222221E-2</v>
      </c>
      <c r="CZ155" s="298">
        <f t="shared" si="157"/>
        <v>1.5934201111111108E-2</v>
      </c>
      <c r="DA155" s="298">
        <f t="shared" si="157"/>
        <v>1.611288E-2</v>
      </c>
      <c r="DB155" s="298">
        <f t="shared" si="157"/>
        <v>1.6114822222222224E-2</v>
      </c>
      <c r="DC155" s="298">
        <f t="shared" si="157"/>
        <v>1.576665E-2</v>
      </c>
      <c r="DD155" s="298">
        <f t="shared" si="157"/>
        <v>1.5944918888888888E-2</v>
      </c>
      <c r="DE155" s="298">
        <f t="shared" si="157"/>
        <v>1.6122437777777776E-2</v>
      </c>
      <c r="DF155" s="298">
        <f t="shared" si="157"/>
        <v>1.6125095555555552E-2</v>
      </c>
      <c r="DG155" s="298">
        <f t="shared" si="157"/>
        <v>1.57781E-2</v>
      </c>
      <c r="DH155" s="298">
        <f t="shared" si="157"/>
        <v>1.5956546666666668E-2</v>
      </c>
      <c r="DI155" s="298">
        <f t="shared" si="157"/>
        <v>1.6134039999999999E-2</v>
      </c>
      <c r="DJ155" s="298">
        <f t="shared" si="157"/>
        <v>1.6137771111111112E-2</v>
      </c>
      <c r="DK155" s="298">
        <f t="shared" si="157"/>
        <v>1.5789950000000001E-2</v>
      </c>
      <c r="DL155" s="298">
        <f t="shared" si="157"/>
        <v>1.5967314999999999E-2</v>
      </c>
      <c r="DM155" s="298">
        <f t="shared" si="157"/>
        <v>1.6146357777777776E-2</v>
      </c>
      <c r="DN155" s="298">
        <f t="shared" si="157"/>
        <v>1.6148402222222222E-2</v>
      </c>
      <c r="DO155" s="298">
        <f t="shared" si="157"/>
        <v>1.597484777777778E-2</v>
      </c>
      <c r="DP155" s="298">
        <f t="shared" si="157"/>
        <v>1.5978538333333334E-2</v>
      </c>
      <c r="DQ155" s="298">
        <f t="shared" si="157"/>
        <v>1.6156426666666664E-2</v>
      </c>
      <c r="DR155" s="298">
        <f t="shared" si="157"/>
        <v>1.6160157777777778E-2</v>
      </c>
      <c r="DS155" s="298">
        <f t="shared" si="157"/>
        <v>1.5810999999999999E-2</v>
      </c>
      <c r="DT155" s="298">
        <f t="shared" si="157"/>
        <v>1.5990267222222222E-2</v>
      </c>
      <c r="DU155" s="298">
        <f t="shared" si="157"/>
        <v>1.6168846666666667E-2</v>
      </c>
      <c r="DV155" s="298">
        <f t="shared" si="157"/>
        <v>1.617094222222222E-2</v>
      </c>
      <c r="DW155" s="298">
        <f t="shared" si="157"/>
        <v>1.5822349999999999E-2</v>
      </c>
      <c r="DX155" s="298">
        <f t="shared" si="157"/>
        <v>1.6001389444444444E-2</v>
      </c>
      <c r="DY155" s="298">
        <f t="shared" si="157"/>
        <v>1.6179068888888891E-2</v>
      </c>
      <c r="DZ155" s="298">
        <f t="shared" si="157"/>
        <v>1.6181215555555555E-2</v>
      </c>
      <c r="EA155" s="298">
        <f t="shared" si="157"/>
        <v>1.583275E-2</v>
      </c>
      <c r="EB155" s="298">
        <f t="shared" si="157"/>
        <v>1.6010590555555555E-2</v>
      </c>
      <c r="EC155" s="298">
        <f t="shared" ref="EC155:GJ155" si="158" xml:space="preserve"> EC$197</f>
        <v>1.6188831111111111E-2</v>
      </c>
      <c r="ED155" s="298">
        <f t="shared" si="158"/>
        <v>1.6192562222222224E-2</v>
      </c>
      <c r="EE155" s="298">
        <f t="shared" si="158"/>
        <v>1.601923555555556E-2</v>
      </c>
      <c r="EF155" s="298">
        <f t="shared" si="158"/>
        <v>1.6021915000000001E-2</v>
      </c>
      <c r="EG155" s="298">
        <f t="shared" si="158"/>
        <v>1.620145555555556E-2</v>
      </c>
      <c r="EH155" s="298">
        <f t="shared" si="158"/>
        <v>1.6203653333333335E-2</v>
      </c>
      <c r="EI155" s="298">
        <f t="shared" si="158"/>
        <v>1.5854500000000001E-2</v>
      </c>
      <c r="EJ155" s="298">
        <f t="shared" si="158"/>
        <v>1.6032885555555557E-2</v>
      </c>
      <c r="EK155" s="298">
        <f t="shared" si="158"/>
        <v>1.62127E-2</v>
      </c>
      <c r="EL155" s="298">
        <f t="shared" si="158"/>
        <v>1.6216022222222223E-2</v>
      </c>
      <c r="EM155" s="298">
        <f t="shared" si="158"/>
        <v>1.5865400000000002E-2</v>
      </c>
      <c r="EN155" s="298">
        <f t="shared" si="158"/>
        <v>1.6043603333333333E-2</v>
      </c>
      <c r="EO155" s="298">
        <f t="shared" si="158"/>
        <v>1.6222206666666666E-2</v>
      </c>
      <c r="EP155" s="298">
        <f t="shared" si="158"/>
        <v>1.622455777777778E-2</v>
      </c>
      <c r="EQ155" s="298">
        <f t="shared" si="158"/>
        <v>1.5874800000000001E-2</v>
      </c>
      <c r="ER155" s="298">
        <f t="shared" si="158"/>
        <v>1.6053967222222222E-2</v>
      </c>
      <c r="ES155" s="298">
        <f t="shared" si="158"/>
        <v>1.6233962222222221E-2</v>
      </c>
      <c r="ET155" s="298">
        <f t="shared" si="158"/>
        <v>1.623743777777778E-2</v>
      </c>
      <c r="EU155" s="298">
        <f t="shared" si="158"/>
        <v>1.6064179444444444E-2</v>
      </c>
      <c r="EV155" s="298">
        <f t="shared" si="158"/>
        <v>1.606594888888889E-2</v>
      </c>
      <c r="EW155" s="298">
        <f t="shared" si="158"/>
        <v>1.624454222222222E-2</v>
      </c>
      <c r="EX155" s="298">
        <f t="shared" si="158"/>
        <v>1.6247762222222222E-2</v>
      </c>
      <c r="EY155" s="298">
        <f t="shared" si="158"/>
        <v>1.5897600000000001E-2</v>
      </c>
      <c r="EZ155" s="298">
        <f t="shared" si="158"/>
        <v>1.6076868888888891E-2</v>
      </c>
      <c r="FA155" s="298">
        <f t="shared" si="158"/>
        <v>1.625594E-2</v>
      </c>
      <c r="FB155" s="298">
        <f t="shared" si="158"/>
        <v>1.6259313333333331E-2</v>
      </c>
      <c r="FC155" s="298">
        <f t="shared" si="158"/>
        <v>1.5908100000000001E-2</v>
      </c>
      <c r="FD155" s="298">
        <f t="shared" si="158"/>
        <v>1.6088092222222222E-2</v>
      </c>
      <c r="FE155" s="298">
        <f t="shared" si="158"/>
        <v>1.626779777777778E-2</v>
      </c>
      <c r="FF155" s="298">
        <f t="shared" si="158"/>
        <v>1.6271273333333336E-2</v>
      </c>
      <c r="FG155" s="298">
        <f t="shared" si="158"/>
        <v>1.592035E-2</v>
      </c>
      <c r="FH155" s="298">
        <f t="shared" si="158"/>
        <v>1.609951777777778E-2</v>
      </c>
      <c r="FI155" s="298">
        <f t="shared" si="158"/>
        <v>1.6278633333333334E-2</v>
      </c>
      <c r="FJ155" s="298">
        <f t="shared" si="158"/>
        <v>1.6282466666666669E-2</v>
      </c>
      <c r="FK155" s="298">
        <f t="shared" si="158"/>
        <v>1.6107657222222224E-2</v>
      </c>
      <c r="FL155" s="298">
        <f t="shared" si="158"/>
        <v>1.6110943333333332E-2</v>
      </c>
      <c r="FM155" s="298">
        <f t="shared" si="158"/>
        <v>1.629044E-2</v>
      </c>
      <c r="FN155" s="298">
        <f t="shared" si="158"/>
        <v>1.6294068888888891E-2</v>
      </c>
      <c r="FO155" s="298">
        <f t="shared" si="158"/>
        <v>1.594305E-2</v>
      </c>
      <c r="FP155" s="298">
        <f t="shared" si="158"/>
        <v>1.6123936111111112E-2</v>
      </c>
      <c r="FQ155" s="298">
        <f t="shared" si="158"/>
        <v>1.630418888888889E-2</v>
      </c>
      <c r="FR155" s="298">
        <f t="shared" si="158"/>
        <v>1.6307000000000002E-2</v>
      </c>
      <c r="FS155" s="298">
        <f t="shared" si="158"/>
        <v>1.5955450000000003E-2</v>
      </c>
      <c r="FT155" s="298">
        <f t="shared" si="158"/>
        <v>1.6136372777777779E-2</v>
      </c>
      <c r="FU155" s="298">
        <f t="shared" si="158"/>
        <v>1.6316302222222221E-2</v>
      </c>
      <c r="FV155" s="298">
        <f t="shared" si="158"/>
        <v>1.6318908888888886E-2</v>
      </c>
      <c r="FW155" s="298">
        <f t="shared" si="158"/>
        <v>1.59661E-2</v>
      </c>
      <c r="FX155" s="298">
        <f t="shared" si="158"/>
        <v>1.6146534444444444E-2</v>
      </c>
      <c r="FY155" s="298">
        <f t="shared" si="158"/>
        <v>1.6327291111111111E-2</v>
      </c>
      <c r="FZ155" s="298">
        <f t="shared" si="158"/>
        <v>1.6329386666666664E-2</v>
      </c>
      <c r="GA155" s="298">
        <f t="shared" si="158"/>
        <v>1.6155381666666666E-2</v>
      </c>
      <c r="GB155" s="298">
        <f t="shared" si="158"/>
        <v>1.6157302777777778E-2</v>
      </c>
      <c r="GC155" s="298">
        <f t="shared" si="158"/>
        <v>1.633868888888889E-2</v>
      </c>
      <c r="GD155" s="298">
        <f t="shared" si="158"/>
        <v>1.6342113333333335E-2</v>
      </c>
      <c r="GE155" s="298">
        <f t="shared" si="158"/>
        <v>1.5989400000000001E-2</v>
      </c>
      <c r="GF155" s="298">
        <f t="shared" si="158"/>
        <v>1.6169739444444445E-2</v>
      </c>
      <c r="GG155" s="298">
        <f t="shared" si="158"/>
        <v>1.6349473333333336E-2</v>
      </c>
      <c r="GH155" s="298">
        <f t="shared" si="158"/>
        <v>1.6353255555555557E-2</v>
      </c>
      <c r="GI155" s="298">
        <f t="shared" si="158"/>
        <v>1.600145E-2</v>
      </c>
      <c r="GJ155" s="298">
        <f t="shared" si="158"/>
        <v>1.6182428888888888E-2</v>
      </c>
    </row>
    <row r="156" spans="1:192" x14ac:dyDescent="0.25">
      <c r="E156" s="12" t="s">
        <v>675</v>
      </c>
      <c r="G156" s="12" t="s">
        <v>242</v>
      </c>
      <c r="J156" s="88">
        <f t="shared" ref="J156:K156" si="159" xml:space="preserve"> IF( J154 = 1, 1, I156 / (1 + J155))</f>
        <v>0</v>
      </c>
      <c r="K156" s="88">
        <f t="shared" si="159"/>
        <v>0</v>
      </c>
      <c r="L156" s="88">
        <f t="shared" ref="L156" si="160" xml:space="preserve"> IF( L154 = 1, 1, K156 / (1 + L155))</f>
        <v>0</v>
      </c>
      <c r="M156" s="88">
        <f t="shared" ref="M156" si="161" xml:space="preserve"> IF( M154 = 1, 1, L156 / (1 + M155))</f>
        <v>0</v>
      </c>
      <c r="N156" s="88">
        <f t="shared" ref="N156" si="162" xml:space="preserve"> IF( N154 = 1, 1, M156 / (1 + N155))</f>
        <v>0</v>
      </c>
      <c r="O156" s="88">
        <f t="shared" ref="O156" si="163" xml:space="preserve"> IF( O154 = 1, 1, N156 / (1 + O155))</f>
        <v>0</v>
      </c>
      <c r="P156" s="88">
        <f t="shared" ref="P156" si="164" xml:space="preserve"> IF( P154 = 1, 1, O156 / (1 + P155))</f>
        <v>0</v>
      </c>
      <c r="Q156" s="88">
        <f t="shared" ref="Q156" si="165" xml:space="preserve"> IF( Q154 = 1, 1, P156 / (1 + Q155))</f>
        <v>0</v>
      </c>
      <c r="R156" s="88">
        <f t="shared" ref="R156" si="166" xml:space="preserve"> IF( R154 = 1, 1, Q156 / (1 + R155))</f>
        <v>1</v>
      </c>
      <c r="S156" s="88">
        <f t="shared" ref="S156" si="167" xml:space="preserve"> IF( S154 = 1, 1, R156 / (1 + S155))</f>
        <v>0.98470899559731695</v>
      </c>
      <c r="T156" s="88">
        <f t="shared" ref="T156" si="168" xml:space="preserve"> IF( T154 = 1, 1, S156 / (1 + T155))</f>
        <v>0.96948462909206112</v>
      </c>
      <c r="U156" s="88">
        <f t="shared" ref="U156" si="169" xml:space="preserve"> IF( U154 = 1, 1, T156 / (1 + U155))</f>
        <v>0.95433129447784815</v>
      </c>
      <c r="V156" s="88">
        <f t="shared" ref="V156" si="170" xml:space="preserve"> IF( V154 = 1, 1, U156 / (1 + V155))</f>
        <v>0.93941230602613457</v>
      </c>
      <c r="W156" s="88">
        <f t="shared" ref="W156" si="171" xml:space="preserve"> IF( W154 = 1, 1, V156 / (1 + W155))</f>
        <v>0.92488195475564894</v>
      </c>
      <c r="X156" s="88">
        <f t="shared" ref="X156" si="172" xml:space="preserve"> IF( X154 = 1, 1, W156 / (1 + X155))</f>
        <v>0.91057462930331368</v>
      </c>
      <c r="Y156" s="88">
        <f t="shared" ref="Y156" si="173" xml:space="preserve"> IF( Y154 = 1, 1, X156 / (1 + Y155))</f>
        <v>0.89633377783373325</v>
      </c>
      <c r="Z156" s="88">
        <f t="shared" ref="Z156" si="174" xml:space="preserve"> IF( Z154 = 1, 1, Y156 / (1 + Z155))</f>
        <v>0.88231395805329049</v>
      </c>
      <c r="AA156" s="88">
        <f t="shared" ref="AA156" si="175" xml:space="preserve"> IF( AA154 = 1, 1, Z156 / (1 + AA155))</f>
        <v>0.86880602265485962</v>
      </c>
      <c r="AB156" s="88">
        <f t="shared" ref="AB156" si="176" xml:space="preserve"> IF( AB154 = 1, 1, AA156 / (1 + AB155))</f>
        <v>0.85535640612806996</v>
      </c>
      <c r="AC156" s="88">
        <f t="shared" ref="AC156" si="177" xml:space="preserve"> IF( AC154 = 1, 1, AB156 / (1 + AC155))</f>
        <v>0.84196892619466335</v>
      </c>
      <c r="AD156" s="88">
        <f t="shared" ref="AD156" si="178" xml:space="preserve"> IF( AD154 = 1, 1, AC156 / (1 + AD155))</f>
        <v>0.82878918536973223</v>
      </c>
      <c r="AE156" s="88">
        <f t="shared" ref="AE156" si="179" xml:space="preserve"> IF( AE154 = 1, 1, AD156 / (1 + AE155))</f>
        <v>0.81609061143317907</v>
      </c>
      <c r="AF156" s="88">
        <f t="shared" ref="AF156" si="180" xml:space="preserve"> IF( AF154 = 1, 1, AE156 / (1 + AF155))</f>
        <v>0.80344686234232454</v>
      </c>
      <c r="AG156" s="88">
        <f t="shared" ref="AG156" si="181" xml:space="preserve"> IF( AG154 = 1, 1, AF156 / (1 + AG155))</f>
        <v>0.79086288411670547</v>
      </c>
      <c r="AH156" s="88">
        <f t="shared" ref="AH156" si="182" xml:space="preserve"> IF( AH154 = 1, 1, AG156 / (1 + AH155))</f>
        <v>0.77847400488117169</v>
      </c>
      <c r="AI156" s="88">
        <f t="shared" ref="AI156" si="183" xml:space="preserve"> IF( AI154 = 1, 1, AH156 / (1 + AI155))</f>
        <v>0.7665382002383504</v>
      </c>
      <c r="AJ156" s="88">
        <f t="shared" ref="AJ156" si="184" xml:space="preserve"> IF( AJ154 = 1, 1, AI156 / (1 + AJ155))</f>
        <v>0.75465499599620189</v>
      </c>
      <c r="AK156" s="88">
        <f t="shared" ref="AK156" si="185" xml:space="preserve"> IF( AK154 = 1, 1, AJ156 / (1 + AK155))</f>
        <v>0.74282774545635211</v>
      </c>
      <c r="AL156" s="88">
        <f t="shared" ref="AL156" si="186" xml:space="preserve"> IF( AL154 = 1, 1, AK156 / (1 + AL155))</f>
        <v>0.73118386980906891</v>
      </c>
      <c r="AM156" s="88">
        <f t="shared" ref="AM156" si="187" xml:space="preserve"> IF( AM154 = 1, 1, AL156 / (1 + AM155))</f>
        <v>0.71984268866221757</v>
      </c>
      <c r="AN156" s="88">
        <f t="shared" ref="AN156" si="188" xml:space="preserve"> IF( AN154 = 1, 1, AM156 / (1 + AN155))</f>
        <v>0.7086749482678204</v>
      </c>
      <c r="AO156" s="88">
        <f t="shared" ref="AO156" si="189" xml:space="preserve"> IF( AO154 = 1, 1, AN156 / (1 + AO155))</f>
        <v>0.69755933102711232</v>
      </c>
      <c r="AP156" s="88">
        <f t="shared" ref="AP156" si="190" xml:space="preserve"> IF( AP154 = 1, 1, AO156 / (1 + AP155))</f>
        <v>0.68661664676273093</v>
      </c>
      <c r="AQ156" s="88">
        <f t="shared" ref="AQ156" si="191" xml:space="preserve"> IF( AQ154 = 1, 1, AP156 / (1 + AQ155))</f>
        <v>0.67607468185601827</v>
      </c>
      <c r="AR156" s="88">
        <f t="shared" ref="AR156" si="192" xml:space="preserve"> IF( AR154 = 1, 1, AQ156 / (1 + AR155))</f>
        <v>0.66557920660963921</v>
      </c>
      <c r="AS156" s="88">
        <f t="shared" ref="AS156" si="193" xml:space="preserve"> IF( AS154 = 1, 1, AR156 / (1 + AS155))</f>
        <v>0.65513249585936562</v>
      </c>
      <c r="AT156" s="88">
        <f t="shared" ref="AT156" si="194" xml:space="preserve"> IF( AT154 = 1, 1, AS156 / (1 + AT155))</f>
        <v>0.64484796893336438</v>
      </c>
      <c r="AU156" s="88">
        <f t="shared" ref="AU156" si="195" xml:space="preserve"> IF( AU154 = 1, 1, AT156 / (1 + AU155))</f>
        <v>0.63494007822963394</v>
      </c>
      <c r="AV156" s="88">
        <f t="shared" ref="AV156" si="196" xml:space="preserve"> IF( AV154 = 1, 1, AU156 / (1 + AV155))</f>
        <v>0.62507587119802954</v>
      </c>
      <c r="AW156" s="88">
        <f t="shared" ref="AW156" si="197" xml:space="preserve"> IF( AW154 = 1, 1, AV156 / (1 + AW155))</f>
        <v>0.61525776820856914</v>
      </c>
      <c r="AX156" s="88">
        <f t="shared" ref="AX156" si="198" xml:space="preserve"> IF( AX154 = 1, 1, AW156 / (1 + AX155))</f>
        <v>0.60559186795676179</v>
      </c>
      <c r="AY156" s="88">
        <f t="shared" ref="AY156" si="199" xml:space="preserve"> IF( AY154 = 1, 1, AX156 / (1 + AY155))</f>
        <v>0.59627944392725574</v>
      </c>
      <c r="AZ156" s="88">
        <f t="shared" ref="AZ156" si="200" xml:space="preserve"> IF( AZ154 = 1, 1, AY156 / (1 + AZ155))</f>
        <v>0.58700822975038025</v>
      </c>
      <c r="BA156" s="88">
        <f t="shared" ref="BA156" si="201" xml:space="preserve"> IF( BA154 = 1, 1, AZ156 / (1 + BA155))</f>
        <v>0.57778140102505737</v>
      </c>
      <c r="BB156" s="88">
        <f t="shared" ref="BB156" si="202" xml:space="preserve"> IF( BB154 = 1, 1, BA156 / (1 + BB155))</f>
        <v>0.56869834442533307</v>
      </c>
      <c r="BC156" s="88">
        <f t="shared" ref="BC156" si="203" xml:space="preserve"> IF( BC154 = 1, 1, BB156 / (1 + BC155))</f>
        <v>0.55985246246344578</v>
      </c>
      <c r="BD156" s="88">
        <f t="shared" ref="BD156" si="204" xml:space="preserve"> IF( BD154 = 1, 1, BC156 / (1 + BD155))</f>
        <v>0.55114219980863599</v>
      </c>
      <c r="BE156" s="88">
        <f t="shared" ref="BE156" si="205" xml:space="preserve"> IF( BE154 = 1, 1, BD156 / (1 + BE155))</f>
        <v>0.54247361489672008</v>
      </c>
      <c r="BF156" s="88">
        <f t="shared" ref="BF156" si="206" xml:space="preserve"> IF( BF154 = 1, 1, BE156 / (1 + BF155))</f>
        <v>0.53394037909575331</v>
      </c>
      <c r="BG156" s="88">
        <f t="shared" ref="BG156" si="207" xml:space="preserve"> IF( BG154 = 1, 1, BF156 / (1 + BG155))</f>
        <v>0.52571985543231481</v>
      </c>
      <c r="BH156" s="88">
        <f t="shared" ref="BH156" si="208" xml:space="preserve"> IF( BH154 = 1, 1, BG156 / (1 + BH155))</f>
        <v>0.517535506947566</v>
      </c>
      <c r="BI156" s="88">
        <f t="shared" ref="BI156" si="209" xml:space="preserve"> IF( BI154 = 1, 1, BH156 / (1 + BI155))</f>
        <v>0.50939024820878787</v>
      </c>
      <c r="BJ156" s="88">
        <f t="shared" ref="BJ156" si="210" xml:space="preserve"> IF( BJ154 = 1, 1, BI156 / (1 + BJ155))</f>
        <v>0.50137199858509585</v>
      </c>
      <c r="BK156" s="88">
        <f t="shared" ref="BK156" si="211" xml:space="preserve"> IF( BK154 = 1, 1, BJ156 / (1 + BK155))</f>
        <v>0.49364757412188748</v>
      </c>
      <c r="BL156" s="88">
        <f t="shared" ref="BL156" si="212" xml:space="preserve"> IF( BL154 = 1, 1, BK156 / (1 + BL155))</f>
        <v>0.48595715420956526</v>
      </c>
      <c r="BM156" s="88">
        <f t="shared" ref="BM156" si="213" xml:space="preserve"> IF( BM154 = 1, 1, BL156 / (1 + BM155))</f>
        <v>0.47830307000467409</v>
      </c>
      <c r="BN156" s="88">
        <f t="shared" ref="BN156" si="214" xml:space="preserve"> IF( BN154 = 1, 1, BM156 / (1 + BN155))</f>
        <v>0.47076831021528404</v>
      </c>
      <c r="BO156" s="88">
        <f t="shared" ref="BO156" si="215" xml:space="preserve"> IF( BO154 = 1, 1, BN156 / (1 + BO155))</f>
        <v>0.46350947375066442</v>
      </c>
      <c r="BP156" s="88">
        <f t="shared" ref="BP156" si="216" xml:space="preserve"> IF( BP154 = 1, 1, BO156 / (1 + BP155))</f>
        <v>0.45628343616859024</v>
      </c>
      <c r="BQ156" s="88">
        <f t="shared" ref="BQ156" si="217" xml:space="preserve"> IF( BQ154 = 1, 1, BP156 / (1 + BQ155))</f>
        <v>0.44909232338476696</v>
      </c>
      <c r="BR156" s="88">
        <f t="shared" ref="BR156" si="218" xml:space="preserve"> IF( BR154 = 1, 1, BQ156 / (1 + BR155))</f>
        <v>0.44201354328225922</v>
      </c>
      <c r="BS156" s="88">
        <f t="shared" ref="BS156" si="219" xml:space="preserve"> IF( BS154 = 1, 1, BR156 / (1 + BS155))</f>
        <v>0.43512004685212624</v>
      </c>
      <c r="BT156" s="88">
        <f t="shared" ref="BT156" si="220" xml:space="preserve"> IF( BT154 = 1, 1, BS156 / (1 + BT155))</f>
        <v>0.42833318510995805</v>
      </c>
      <c r="BU156" s="88">
        <f t="shared" ref="BU156" si="221" xml:space="preserve"> IF( BU154 = 1, 1, BT156 / (1 + BU155))</f>
        <v>0.42157867131187066</v>
      </c>
      <c r="BV156" s="88">
        <f t="shared" ref="BV156" si="222" xml:space="preserve"> IF( BV154 = 1, 1, BU156 / (1 + BV155))</f>
        <v>0.41492969042199207</v>
      </c>
      <c r="BW156" s="88">
        <f t="shared" ref="BW156" si="223" xml:space="preserve"> IF( BW154 = 1, 1, BV156 / (1 + BW155))</f>
        <v>0.4085241743516197</v>
      </c>
      <c r="BX156" s="88">
        <f t="shared" ref="BX156" si="224" xml:space="preserve"> IF( BX154 = 1, 1, BW156 / (1 + BX155))</f>
        <v>0.40214720305111107</v>
      </c>
      <c r="BY156" s="88">
        <f t="shared" ref="BY156" si="225" xml:space="preserve"> IF( BY154 = 1, 1, BX156 / (1 + BY155))</f>
        <v>0.39580052665375376</v>
      </c>
      <c r="BZ156" s="88">
        <f t="shared" ref="BZ156" si="226" xml:space="preserve"> IF( BZ154 = 1, 1, BY156 / (1 + BZ155))</f>
        <v>0.38955289634694967</v>
      </c>
      <c r="CA156" s="88">
        <f t="shared" ref="CA156" si="227" xml:space="preserve"> IF( CA154 = 1, 1, BZ156 / (1 + CA155))</f>
        <v>0.38353443562960632</v>
      </c>
      <c r="CB156" s="88">
        <f t="shared" ref="CB156" si="228" xml:space="preserve"> IF( CB154 = 1, 1, CA156 / (1 + CB155))</f>
        <v>0.37754290770978627</v>
      </c>
      <c r="CC156" s="88">
        <f t="shared" ref="CC156" si="229" xml:space="preserve"> IF( CC154 = 1, 1, CB156 / (1 + CC155))</f>
        <v>0.37158018037295115</v>
      </c>
      <c r="CD156" s="88">
        <f t="shared" ref="CD156" si="230" xml:space="preserve"> IF( CD154 = 1, 1, CC156 / (1 + CD155))</f>
        <v>0.36571070559087987</v>
      </c>
      <c r="CE156" s="88">
        <f t="shared" ref="CE156" si="231" xml:space="preserve"> IF( CE154 = 1, 1, CD156 / (1 + CE155))</f>
        <v>0.36005653971661306</v>
      </c>
      <c r="CF156" s="88">
        <f t="shared" ref="CF156" si="232" xml:space="preserve"> IF( CF154 = 1, 1, CE156 / (1 + CF155))</f>
        <v>0.35442804126914901</v>
      </c>
      <c r="CG156" s="88">
        <f t="shared" ref="CG156" si="233" xml:space="preserve"> IF( CG154 = 1, 1, CF156 / (1 + CG155))</f>
        <v>0.34882678157973368</v>
      </c>
      <c r="CH156" s="88">
        <f t="shared" ref="CH156" si="234" xml:space="preserve"> IF( CH154 = 1, 1, CG156 / (1 + CH155))</f>
        <v>0.34331319606432348</v>
      </c>
      <c r="CI156" s="88">
        <f t="shared" ref="CI156" si="235" xml:space="preserve"> IF( CI154 = 1, 1, CH156 / (1 + CI155))</f>
        <v>0.33794401219137615</v>
      </c>
      <c r="CJ156" s="88">
        <f t="shared" ref="CJ156" si="236" xml:space="preserve"> IF( CJ154 = 1, 1, CI156 / (1 + CJ155))</f>
        <v>0.33265816960793493</v>
      </c>
      <c r="CK156" s="88">
        <f t="shared" ref="CK156" si="237" xml:space="preserve"> IF( CK154 = 1, 1, CJ156 / (1 + CK155))</f>
        <v>0.32739767616154247</v>
      </c>
      <c r="CL156" s="88">
        <f t="shared" ref="CL156" si="238" xml:space="preserve"> IF( CL154 = 1, 1, CK156 / (1 + CL155))</f>
        <v>0.32221967261469009</v>
      </c>
      <c r="CM156" s="88">
        <f t="shared" ref="CM156" si="239" xml:space="preserve"> IF( CM154 = 1, 1, CL156 / (1 + CM155))</f>
        <v>0.31723178960200926</v>
      </c>
      <c r="CN156" s="88">
        <f t="shared" ref="CN156" si="240" xml:space="preserve"> IF( CN154 = 1, 1, CM156 / (1 + CN155))</f>
        <v>0.31226635195579938</v>
      </c>
      <c r="CO156" s="88">
        <f t="shared" ref="CO156" si="241" xml:space="preserve"> IF( CO154 = 1, 1, CN156 / (1 + CO155))</f>
        <v>0.30732490822078512</v>
      </c>
      <c r="CP156" s="88">
        <f t="shared" ref="CP156" si="242" xml:space="preserve"> IF( CP154 = 1, 1, CO156 / (1 + CP155))</f>
        <v>0.30246111240070189</v>
      </c>
      <c r="CQ156" s="88">
        <f t="shared" ref="CQ156" si="243" xml:space="preserve"> IF( CQ154 = 1, 1, CP156 / (1 + CQ155))</f>
        <v>0.29777577436770197</v>
      </c>
      <c r="CR156" s="88">
        <f t="shared" ref="CR156" si="244" xml:space="preserve"> IF( CR154 = 1, 1, CQ156 / (1 + CR155))</f>
        <v>0.29311183599023338</v>
      </c>
      <c r="CS156" s="88">
        <f t="shared" ref="CS156" si="245" xml:space="preserve"> IF( CS154 = 1, 1, CR156 / (1 + CS155))</f>
        <v>0.28847055628468732</v>
      </c>
      <c r="CT156" s="88">
        <f t="shared" ref="CT156" si="246" xml:space="preserve"> IF( CT154 = 1, 1, CS156 / (1 + CT155))</f>
        <v>0.28390212629264089</v>
      </c>
      <c r="CU156" s="88">
        <f t="shared" ref="CU156" si="247" xml:space="preserve"> IF( CU154 = 1, 1, CT156 / (1 + CU155))</f>
        <v>0.27950174858847587</v>
      </c>
      <c r="CV156" s="88">
        <f t="shared" ref="CV156" si="248" xml:space="preserve"> IF( CV154 = 1, 1, CU156 / (1 + CV155))</f>
        <v>0.275121400008491</v>
      </c>
      <c r="CW156" s="88">
        <f t="shared" ref="CW156" si="249" xml:space="preserve"> IF( CW154 = 1, 1, CV156 / (1 + CW155))</f>
        <v>0.27076234763499846</v>
      </c>
      <c r="CX156" s="88">
        <f t="shared" ref="CX156" si="250" xml:space="preserve"> IF( CX154 = 1, 1, CW156 / (1 + CX155))</f>
        <v>0.26647148929431896</v>
      </c>
      <c r="CY156" s="88">
        <f t="shared" ref="CY156" si="251" xml:space="preserve"> IF( CY154 = 1, 1, CX156 / (1 + CY155))</f>
        <v>0.26229298829454134</v>
      </c>
      <c r="CZ156" s="88">
        <f t="shared" ref="CZ156" si="252" xml:space="preserve"> IF( CZ154 = 1, 1, CY156 / (1 + CZ155))</f>
        <v>0.25817911042632058</v>
      </c>
      <c r="DA156" s="88">
        <f t="shared" ref="DA156" si="253" xml:space="preserve"> IF( DA154 = 1, 1, CZ156 / (1 + DA155))</f>
        <v>0.25408506821242199</v>
      </c>
      <c r="DB156" s="88">
        <f t="shared" ref="DB156" si="254" xml:space="preserve"> IF( DB154 = 1, 1, DA156 / (1 + DB155))</f>
        <v>0.25005546878722146</v>
      </c>
      <c r="DC156" s="88">
        <f t="shared" ref="DC156" si="255" xml:space="preserve"> IF( DC154 = 1, 1, DB156 / (1 + DC155))</f>
        <v>0.24617412748018599</v>
      </c>
      <c r="DD156" s="88">
        <f t="shared" ref="DD156" si="256" xml:space="preserve"> IF( DD154 = 1, 1, DC156 / (1 + DD155))</f>
        <v>0.24231050611426835</v>
      </c>
      <c r="DE156" s="88">
        <f t="shared" ref="DE156" si="257" xml:space="preserve"> IF( DE154 = 1, 1, DD156 / (1 + DE155))</f>
        <v>0.23846585520165511</v>
      </c>
      <c r="DF156" s="88">
        <f t="shared" ref="DF156" si="258" xml:space="preserve"> IF( DF154 = 1, 1, DE156 / (1 + DF155))</f>
        <v>0.23468159210385059</v>
      </c>
      <c r="DG156" s="88">
        <f t="shared" ref="DG156" si="259" xml:space="preserve"> IF( DG154 = 1, 1, DF156 / (1 + DG155))</f>
        <v>0.23103627859652676</v>
      </c>
      <c r="DH156" s="88">
        <f t="shared" ref="DH156" si="260" xml:space="preserve"> IF( DH154 = 1, 1, DG156 / (1 + DH155))</f>
        <v>0.22740763800829103</v>
      </c>
      <c r="DI156" s="88">
        <f t="shared" ref="DI156" si="261" xml:space="preserve"> IF( DI154 = 1, 1, DH156 / (1 + DI155))</f>
        <v>0.22379689003262898</v>
      </c>
      <c r="DJ156" s="88">
        <f t="shared" ref="DJ156" si="262" xml:space="preserve"> IF( DJ154 = 1, 1, DI156 / (1 + DJ155))</f>
        <v>0.22024266432682146</v>
      </c>
      <c r="DK156" s="88">
        <f t="shared" ref="DK156" si="263" xml:space="preserve"> IF( DK154 = 1, 1, DJ156 / (1 + DK155))</f>
        <v>0.21681910155423514</v>
      </c>
      <c r="DL156" s="88">
        <f t="shared" ref="DL156" si="264" xml:space="preserve"> IF( DL154 = 1, 1, DK156 / (1 + DL155))</f>
        <v>0.21341149302055565</v>
      </c>
      <c r="DM156" s="88">
        <f t="shared" ref="DM156" si="265" xml:space="preserve"> IF( DM154 = 1, 1, DL156 / (1 + DM155))</f>
        <v>0.21002042804864027</v>
      </c>
      <c r="DN156" s="88">
        <f t="shared" ref="DN156" si="266" xml:space="preserve"> IF( DN154 = 1, 1, DM156 / (1 + DN155))</f>
        <v>0.20668283056819761</v>
      </c>
      <c r="DO156" s="88">
        <f t="shared" ref="DO156" si="267" xml:space="preserve"> IF( DO154 = 1, 1, DN156 / (1 + DO155))</f>
        <v>0.20343301905580735</v>
      </c>
      <c r="DP156" s="88">
        <f t="shared" ref="DP156" si="268" xml:space="preserve"> IF( DP154 = 1, 1, DO156 / (1 + DP155))</f>
        <v>0.20023357913596285</v>
      </c>
      <c r="DQ156" s="88">
        <f t="shared" ref="DQ156" si="269" xml:space="preserve"> IF( DQ154 = 1, 1, DP156 / (1 + DQ155))</f>
        <v>0.19704995597262129</v>
      </c>
      <c r="DR156" s="88">
        <f t="shared" ref="DR156" si="270" xml:space="preserve"> IF( DR154 = 1, 1, DQ156 / (1 + DR155))</f>
        <v>0.19391623895542834</v>
      </c>
      <c r="DS156" s="88">
        <f t="shared" ref="DS156" si="271" xml:space="preserve"> IF( DS154 = 1, 1, DR156 / (1 + DS155))</f>
        <v>0.19089795144512939</v>
      </c>
      <c r="DT156" s="88">
        <f t="shared" ref="DT156" si="272" xml:space="preserve"> IF( DT154 = 1, 1, DS156 / (1 + DT155))</f>
        <v>0.18789348441994008</v>
      </c>
      <c r="DU156" s="88">
        <f t="shared" ref="DU156" si="273" xml:space="preserve"> IF( DU154 = 1, 1, DT156 / (1 + DU155))</f>
        <v>0.18490380317826716</v>
      </c>
      <c r="DV156" s="88">
        <f t="shared" ref="DV156" si="274" xml:space="preserve"> IF( DV154 = 1, 1, DU156 / (1 + DV155))</f>
        <v>0.18196131723065084</v>
      </c>
      <c r="DW156" s="88">
        <f t="shared" ref="DW156" si="275" xml:space="preserve"> IF( DW154 = 1, 1, DV156 / (1 + DW155))</f>
        <v>0.17912710547336433</v>
      </c>
      <c r="DX156" s="88">
        <f t="shared" ref="DX156" si="276" xml:space="preserve"> IF( DX154 = 1, 1, DW156 / (1 + DX155))</f>
        <v>0.17630596506498095</v>
      </c>
      <c r="DY156" s="88">
        <f t="shared" ref="DY156" si="277" xml:space="preserve"> IF( DY154 = 1, 1, DX156 / (1 + DY155))</f>
        <v>0.17349891418031027</v>
      </c>
      <c r="DZ156" s="88">
        <f t="shared" ref="DZ156" si="278" xml:space="preserve"> IF( DZ154 = 1, 1, DY156 / (1 + DZ155))</f>
        <v>0.17073619500578627</v>
      </c>
      <c r="EA156" s="88">
        <f t="shared" ref="EA156" si="279" xml:space="preserve"> IF( EA154 = 1, 1, DZ156 / (1 + EA155))</f>
        <v>0.16807510390444319</v>
      </c>
      <c r="EB156" s="88">
        <f t="shared" ref="EB156" si="280" xml:space="preserve"> IF( EB154 = 1, 1, EA156 / (1 + EB155))</f>
        <v>0.16542652750552486</v>
      </c>
      <c r="EC156" s="88">
        <f t="shared" ref="EC156" si="281" xml:space="preserve"> IF( EC154 = 1, 1, EB156 / (1 + EC155))</f>
        <v>0.16279112940519708</v>
      </c>
      <c r="ED156" s="88">
        <f t="shared" ref="ED156" si="282" xml:space="preserve"> IF( ED154 = 1, 1, EC156 / (1 + ED155))</f>
        <v>0.16019712745112349</v>
      </c>
      <c r="EE156" s="88">
        <f t="shared" ref="EE156" si="283" xml:space="preserve"> IF( EE154 = 1, 1, ED156 / (1 + EE155))</f>
        <v>0.1576713529085188</v>
      </c>
      <c r="EF156" s="88">
        <f t="shared" ref="EF156" si="284" xml:space="preserve"> IF( EF154 = 1, 1, EE156 / (1 + EF155))</f>
        <v>0.15518499215493672</v>
      </c>
      <c r="EG156" s="88">
        <f t="shared" ref="EG156" si="285" xml:space="preserve"> IF( EG154 = 1, 1, EF156 / (1 + EG155))</f>
        <v>0.15271085404035104</v>
      </c>
      <c r="EH156" s="88">
        <f t="shared" ref="EH156" si="286" xml:space="preserve"> IF( EH154 = 1, 1, EG156 / (1 + EH155))</f>
        <v>0.15027583648162607</v>
      </c>
      <c r="EI156" s="88">
        <f t="shared" ref="EI156" si="287" xml:space="preserve"> IF( EI154 = 1, 1, EH156 / (1 + EI155))</f>
        <v>0.14793047280060881</v>
      </c>
      <c r="EJ156" s="88">
        <f t="shared" ref="EJ156" si="288" xml:space="preserve"> IF( EJ154 = 1, 1, EI156 / (1 + EJ155))</f>
        <v>0.14559614644728949</v>
      </c>
      <c r="EK156" s="88">
        <f t="shared" ref="EK156" si="289" xml:space="preserve"> IF( EK154 = 1, 1, EJ156 / (1 + EK155))</f>
        <v>0.14327329942569059</v>
      </c>
      <c r="EL156" s="88">
        <f t="shared" ref="EL156" si="290" xml:space="preserve"> IF( EL154 = 1, 1, EK156 / (1 + EL155))</f>
        <v>0.14098705028521988</v>
      </c>
      <c r="EM156" s="88">
        <f t="shared" ref="EM156" si="291" xml:space="preserve"> IF( EM154 = 1, 1, EL156 / (1 + EM155))</f>
        <v>0.13878516807957025</v>
      </c>
      <c r="EN156" s="88">
        <f t="shared" ref="EN156" si="292" xml:space="preserve"> IF( EN154 = 1, 1, EM156 / (1 + EN155))</f>
        <v>0.13659371273462859</v>
      </c>
      <c r="EO156" s="88">
        <f t="shared" ref="EO156" si="293" xml:space="preserve"> IF( EO154 = 1, 1, EN156 / (1 + EO155))</f>
        <v>0.1344132334823431</v>
      </c>
      <c r="EP156" s="88">
        <f t="shared" ref="EP156" si="294" xml:space="preserve"> IF( EP154 = 1, 1, EO156 / (1 + EP155))</f>
        <v>0.13226725574932999</v>
      </c>
      <c r="EQ156" s="88">
        <f t="shared" ref="EQ156" si="295" xml:space="preserve"> IF( EQ154 = 1, 1, EP156 / (1 + EQ155))</f>
        <v>0.13020035121387988</v>
      </c>
      <c r="ER156" s="88">
        <f t="shared" ref="ER156" si="296" xml:space="preserve"> IF( ER154 = 1, 1, EQ156 / (1 + ER155))</f>
        <v>0.1281431453585414</v>
      </c>
      <c r="ES156" s="88">
        <f t="shared" ref="ES156" si="297" xml:space="preserve"> IF( ES154 = 1, 1, ER156 / (1 + ES155))</f>
        <v>0.12609610593836859</v>
      </c>
      <c r="ET156" s="88">
        <f t="shared" ref="ET156" si="298" xml:space="preserve"> IF( ET154 = 1, 1, ES156 / (1 + ET155))</f>
        <v>0.12408134285438735</v>
      </c>
      <c r="EU156" s="88">
        <f t="shared" ref="EU156" si="299" xml:space="preserve"> IF( EU154 = 1, 1, ET156 / (1 + EU155))</f>
        <v>0.12211959181774479</v>
      </c>
      <c r="EV156" s="88">
        <f t="shared" ref="EV156" si="300" xml:space="preserve"> IF( EV154 = 1, 1, EU156 / (1 + EV155))</f>
        <v>0.12018864715551952</v>
      </c>
      <c r="EW156" s="88">
        <f t="shared" ref="EW156" si="301" xml:space="preserve"> IF( EW154 = 1, 1, EV156 / (1 + EW155))</f>
        <v>0.11826744662530042</v>
      </c>
      <c r="EX156" s="88">
        <f t="shared" ref="EX156" si="302" xml:space="preserve"> IF( EX154 = 1, 1, EW156 / (1 + EX155))</f>
        <v>0.11637658750331296</v>
      </c>
      <c r="EY156" s="88">
        <f t="shared" ref="EY156" si="303" xml:space="preserve"> IF( EY154 = 1, 1, EX156 / (1 + EY155))</f>
        <v>0.11455543108214152</v>
      </c>
      <c r="EZ156" s="88">
        <f t="shared" ref="EZ156" si="304" xml:space="preserve"> IF( EZ154 = 1, 1, EY156 / (1 + EZ155))</f>
        <v>0.11274287860465851</v>
      </c>
      <c r="FA156" s="88">
        <f t="shared" ref="FA156" si="305" xml:space="preserve"> IF( FA154 = 1, 1, EZ156 / (1 + FA155))</f>
        <v>0.11093945350485086</v>
      </c>
      <c r="FB156" s="88">
        <f t="shared" ref="FB156" si="306" xml:space="preserve"> IF( FB154 = 1, 1, FA156 / (1 + FB155))</f>
        <v>0.10916451347537387</v>
      </c>
      <c r="FC156" s="88">
        <f t="shared" ref="FC156" si="307" xml:space="preserve"> IF( FC154 = 1, 1, FB156 / (1 + FC155))</f>
        <v>0.10745510688946555</v>
      </c>
      <c r="FD156" s="88">
        <f t="shared" ref="FD156" si="308" xml:space="preserve"> IF( FD154 = 1, 1, FC156 / (1 + FD155))</f>
        <v>0.10575373111051549</v>
      </c>
      <c r="FE156" s="88">
        <f t="shared" ref="FE156" si="309" xml:space="preserve"> IF( FE154 = 1, 1, FD156 / (1 + FE155))</f>
        <v>0.10406088960189618</v>
      </c>
      <c r="FF156" s="88">
        <f t="shared" ref="FF156" si="310" xml:space="preserve"> IF( FF154 = 1, 1, FE156 / (1 + FF155))</f>
        <v>0.10239479589005815</v>
      </c>
      <c r="FG156" s="88">
        <f t="shared" ref="FG156" si="311" xml:space="preserve"> IF( FG154 = 1, 1, FF156 / (1 + FG155))</f>
        <v>0.1007901809330408</v>
      </c>
      <c r="FH156" s="88">
        <f t="shared" ref="FH156" si="312" xml:space="preserve"> IF( FH154 = 1, 1, FG156 / (1 + FH155))</f>
        <v>9.9193217957105395E-2</v>
      </c>
      <c r="FI156" s="88">
        <f t="shared" ref="FI156" si="313" xml:space="preserve"> IF( FI154 = 1, 1, FH156 / (1 + FI155))</f>
        <v>9.7604352491164309E-2</v>
      </c>
      <c r="FJ156" s="88">
        <f t="shared" ref="FJ156" si="314" xml:space="preserve"> IF( FJ154 = 1, 1, FI156 / (1 + FJ155))</f>
        <v>9.6040575029597383E-2</v>
      </c>
      <c r="FK156" s="88">
        <f t="shared" ref="FK156" si="315" xml:space="preserve"> IF( FK154 = 1, 1, FJ156 / (1 + FK155))</f>
        <v>9.4518109716983809E-2</v>
      </c>
      <c r="FL156" s="88">
        <f t="shared" ref="FL156" si="316" xml:space="preserve"> IF( FL154 = 1, 1, FK156 / (1 + FL155))</f>
        <v>9.3019478175206824E-2</v>
      </c>
      <c r="FM156" s="88">
        <f t="shared" ref="FM156" si="317" xml:space="preserve"> IF( FM154 = 1, 1, FL156 / (1 + FM155))</f>
        <v>9.152843962126303E-2</v>
      </c>
      <c r="FN156" s="88">
        <f t="shared" ref="FN156" si="318" xml:space="preserve"> IF( FN154 = 1, 1, FM156 / (1 + FN155))</f>
        <v>9.0060979812005393E-2</v>
      </c>
      <c r="FO156" s="88">
        <f t="shared" ref="FO156" si="319" xml:space="preserve"> IF( FO154 = 1, 1, FN156 / (1 + FO155))</f>
        <v>8.8647665646224352E-2</v>
      </c>
      <c r="FP156" s="88">
        <f t="shared" ref="FP156" si="320" xml:space="preserve"> IF( FP154 = 1, 1, FO156 / (1 + FP155))</f>
        <v>8.7240997378228186E-2</v>
      </c>
      <c r="FQ156" s="88">
        <f t="shared" ref="FQ156" si="321" xml:space="preserve"> IF( FQ154 = 1, 1, FP156 / (1 + FQ155))</f>
        <v>8.5841422609511775E-2</v>
      </c>
      <c r="FR156" s="88">
        <f t="shared" ref="FR156" si="322" xml:space="preserve"> IF( FR154 = 1, 1, FQ156 / (1 + FR155))</f>
        <v>8.446406706783656E-2</v>
      </c>
      <c r="FS156" s="88">
        <f t="shared" ref="FS156" si="323" xml:space="preserve"> IF( FS154 = 1, 1, FR156 / (1 + FS155))</f>
        <v>8.3137569730874078E-2</v>
      </c>
      <c r="FT156" s="88">
        <f t="shared" ref="FT156" si="324" xml:space="preserve"> IF( FT154 = 1, 1, FS156 / (1 + FT155))</f>
        <v>8.1817334718177356E-2</v>
      </c>
      <c r="FU156" s="88">
        <f t="shared" ref="FU156" si="325" xml:space="preserve"> IF( FU154 = 1, 1, FT156 / (1 + FU155))</f>
        <v>8.0503810220577995E-2</v>
      </c>
      <c r="FV156" s="88">
        <f t="shared" ref="FV156" si="326" xml:space="preserve"> IF( FV154 = 1, 1, FU156 / (1 + FV155))</f>
        <v>7.9211170348675697E-2</v>
      </c>
      <c r="FW156" s="88">
        <f t="shared" ref="FW156" si="327" xml:space="preserve"> IF( FW154 = 1, 1, FV156 / (1 + FW155))</f>
        <v>7.796635177952857E-2</v>
      </c>
      <c r="FX156" s="88">
        <f t="shared" ref="FX156" si="328" xml:space="preserve"> IF( FX154 = 1, 1, FW156 / (1 + FX155))</f>
        <v>7.6727469057555703E-2</v>
      </c>
      <c r="FY156" s="88">
        <f t="shared" ref="FY156" si="329" xml:space="preserve"> IF( FY154 = 1, 1, FX156 / (1 + FY155))</f>
        <v>7.5494842782065349E-2</v>
      </c>
      <c r="FZ156" s="88">
        <f t="shared" ref="FZ156" si="330" xml:space="preserve"> IF( FZ154 = 1, 1, FY156 / (1 + FZ155))</f>
        <v>7.4281865478348086E-2</v>
      </c>
      <c r="GA156" s="88">
        <f t="shared" ref="GA156" si="331" xml:space="preserve"> IF( GA154 = 1, 1, FZ156 / (1 + GA155))</f>
        <v>7.3100892657295455E-2</v>
      </c>
      <c r="GB156" s="88">
        <f t="shared" ref="GB156" si="332" xml:space="preserve"> IF( GB154 = 1, 1, GA156 / (1 + GB155))</f>
        <v>7.193855956894285E-2</v>
      </c>
      <c r="GC156" s="88">
        <f t="shared" ref="GC156" si="333" xml:space="preserve"> IF( GC154 = 1, 1, GB156 / (1 + GC155))</f>
        <v>7.0782073294473918E-2</v>
      </c>
      <c r="GD156" s="88">
        <f t="shared" ref="GD156" si="334" xml:space="preserve"> IF( GD154 = 1, 1, GC156 / (1 + GD155))</f>
        <v>6.9643944067541833E-2</v>
      </c>
      <c r="GE156" s="88">
        <f t="shared" ref="GE156" si="335" xml:space="preserve"> IF( GE154 = 1, 1, GD156 / (1 + GE155))</f>
        <v>6.8547904207998459E-2</v>
      </c>
      <c r="GF156" s="88">
        <f t="shared" ref="GF156" si="336" xml:space="preserve"> IF( GF154 = 1, 1, GE156 / (1 + GF155))</f>
        <v>6.7457139833227708E-2</v>
      </c>
      <c r="GG156" s="88">
        <f t="shared" ref="GG156" si="337" xml:space="preserve"> IF( GG154 = 1, 1, GF156 / (1 + GG155))</f>
        <v>6.6371992708362151E-2</v>
      </c>
      <c r="GH156" s="88">
        <f t="shared" ref="GH156" si="338" xml:space="preserve"> IF( GH154 = 1, 1, GG156 / (1 + GH155))</f>
        <v>6.5304058746859753E-2</v>
      </c>
      <c r="GI156" s="88">
        <f t="shared" ref="GI156" si="339" xml:space="preserve"> IF( GI154 = 1, 1, GH156 / (1 + GI155))</f>
        <v>6.4275556641045881E-2</v>
      </c>
      <c r="GJ156" s="88">
        <f t="shared" ref="GJ156" si="340" xml:space="preserve"> IF( GJ154 = 1, 1, GI156 / (1 + GJ155))</f>
        <v>6.3251985877502193E-2</v>
      </c>
    </row>
    <row r="158" spans="1:192" x14ac:dyDescent="0.25">
      <c r="D158" s="21"/>
      <c r="E158" s="200" t="str">
        <f xml:space="preserve"> Time!E$140</f>
        <v>Senior debt repayment period flag - T1</v>
      </c>
      <c r="F158" s="200">
        <f xml:space="preserve"> Time!F$140</f>
        <v>0</v>
      </c>
      <c r="G158" s="200" t="str">
        <f xml:space="preserve"> Time!G$140</f>
        <v>flag</v>
      </c>
      <c r="H158" s="200">
        <f xml:space="preserve"> Time!H$140</f>
        <v>40</v>
      </c>
      <c r="I158" s="200">
        <f xml:space="preserve"> Time!I$140</f>
        <v>0</v>
      </c>
      <c r="J158" s="200">
        <f xml:space="preserve"> Time!J$140</f>
        <v>0</v>
      </c>
      <c r="K158" s="200">
        <f xml:space="preserve"> Time!K$140</f>
        <v>0</v>
      </c>
      <c r="L158" s="200">
        <f xml:space="preserve"> Time!L$140</f>
        <v>0</v>
      </c>
      <c r="M158" s="200">
        <f xml:space="preserve"> Time!M$140</f>
        <v>0</v>
      </c>
      <c r="N158" s="200">
        <f xml:space="preserve"> Time!N$140</f>
        <v>0</v>
      </c>
      <c r="O158" s="200">
        <f xml:space="preserve"> Time!O$140</f>
        <v>0</v>
      </c>
      <c r="P158" s="200">
        <f xml:space="preserve"> Time!P$140</f>
        <v>0</v>
      </c>
      <c r="Q158" s="200">
        <f xml:space="preserve"> Time!Q$140</f>
        <v>0</v>
      </c>
      <c r="R158" s="200">
        <f xml:space="preserve"> Time!R$140</f>
        <v>0</v>
      </c>
      <c r="S158" s="200">
        <f xml:space="preserve"> Time!S$140</f>
        <v>1</v>
      </c>
      <c r="T158" s="200">
        <f xml:space="preserve"> Time!T$140</f>
        <v>1</v>
      </c>
      <c r="U158" s="200">
        <f xml:space="preserve"> Time!U$140</f>
        <v>1</v>
      </c>
      <c r="V158" s="200">
        <f xml:space="preserve"> Time!V$140</f>
        <v>1</v>
      </c>
      <c r="W158" s="200">
        <f xml:space="preserve"> Time!W$140</f>
        <v>1</v>
      </c>
      <c r="X158" s="200">
        <f xml:space="preserve"> Time!X$140</f>
        <v>1</v>
      </c>
      <c r="Y158" s="200">
        <f xml:space="preserve"> Time!Y$140</f>
        <v>1</v>
      </c>
      <c r="Z158" s="200">
        <f xml:space="preserve"> Time!Z$140</f>
        <v>1</v>
      </c>
      <c r="AA158" s="200">
        <f xml:space="preserve"> Time!AA$140</f>
        <v>1</v>
      </c>
      <c r="AB158" s="200">
        <f xml:space="preserve"> Time!AB$140</f>
        <v>1</v>
      </c>
      <c r="AC158" s="200">
        <f xml:space="preserve"> Time!AC$140</f>
        <v>1</v>
      </c>
      <c r="AD158" s="200">
        <f xml:space="preserve"> Time!AD$140</f>
        <v>1</v>
      </c>
      <c r="AE158" s="200">
        <f xml:space="preserve"> Time!AE$140</f>
        <v>1</v>
      </c>
      <c r="AF158" s="200">
        <f xml:space="preserve"> Time!AF$140</f>
        <v>1</v>
      </c>
      <c r="AG158" s="200">
        <f xml:space="preserve"> Time!AG$140</f>
        <v>1</v>
      </c>
      <c r="AH158" s="200">
        <f xml:space="preserve"> Time!AH$140</f>
        <v>1</v>
      </c>
      <c r="AI158" s="200">
        <f xml:space="preserve"> Time!AI$140</f>
        <v>1</v>
      </c>
      <c r="AJ158" s="200">
        <f xml:space="preserve"> Time!AJ$140</f>
        <v>1</v>
      </c>
      <c r="AK158" s="200">
        <f xml:space="preserve"> Time!AK$140</f>
        <v>1</v>
      </c>
      <c r="AL158" s="200">
        <f xml:space="preserve"> Time!AL$140</f>
        <v>1</v>
      </c>
      <c r="AM158" s="200">
        <f xml:space="preserve"> Time!AM$140</f>
        <v>1</v>
      </c>
      <c r="AN158" s="200">
        <f xml:space="preserve"> Time!AN$140</f>
        <v>1</v>
      </c>
      <c r="AO158" s="200">
        <f xml:space="preserve"> Time!AO$140</f>
        <v>1</v>
      </c>
      <c r="AP158" s="200">
        <f xml:space="preserve"> Time!AP$140</f>
        <v>1</v>
      </c>
      <c r="AQ158" s="200">
        <f xml:space="preserve"> Time!AQ$140</f>
        <v>1</v>
      </c>
      <c r="AR158" s="200">
        <f xml:space="preserve"> Time!AR$140</f>
        <v>1</v>
      </c>
      <c r="AS158" s="200">
        <f xml:space="preserve"> Time!AS$140</f>
        <v>1</v>
      </c>
      <c r="AT158" s="200">
        <f xml:space="preserve"> Time!AT$140</f>
        <v>1</v>
      </c>
      <c r="AU158" s="200">
        <f xml:space="preserve"> Time!AU$140</f>
        <v>1</v>
      </c>
      <c r="AV158" s="200">
        <f xml:space="preserve"> Time!AV$140</f>
        <v>1</v>
      </c>
      <c r="AW158" s="200">
        <f xml:space="preserve"> Time!AW$140</f>
        <v>1</v>
      </c>
      <c r="AX158" s="200">
        <f xml:space="preserve"> Time!AX$140</f>
        <v>1</v>
      </c>
      <c r="AY158" s="200">
        <f xml:space="preserve"> Time!AY$140</f>
        <v>1</v>
      </c>
      <c r="AZ158" s="200">
        <f xml:space="preserve"> Time!AZ$140</f>
        <v>1</v>
      </c>
      <c r="BA158" s="200">
        <f xml:space="preserve"> Time!BA$140</f>
        <v>1</v>
      </c>
      <c r="BB158" s="200">
        <f xml:space="preserve"> Time!BB$140</f>
        <v>1</v>
      </c>
      <c r="BC158" s="200">
        <f xml:space="preserve"> Time!BC$140</f>
        <v>1</v>
      </c>
      <c r="BD158" s="200">
        <f xml:space="preserve"> Time!BD$140</f>
        <v>1</v>
      </c>
      <c r="BE158" s="200">
        <f xml:space="preserve"> Time!BE$140</f>
        <v>1</v>
      </c>
      <c r="BF158" s="200">
        <f xml:space="preserve"> Time!BF$140</f>
        <v>1</v>
      </c>
      <c r="BG158" s="200">
        <f xml:space="preserve"> Time!BG$140</f>
        <v>0</v>
      </c>
      <c r="BH158" s="200">
        <f xml:space="preserve"> Time!BH$140</f>
        <v>0</v>
      </c>
      <c r="BI158" s="200">
        <f xml:space="preserve"> Time!BI$140</f>
        <v>0</v>
      </c>
      <c r="BJ158" s="200">
        <f xml:space="preserve"> Time!BJ$140</f>
        <v>0</v>
      </c>
      <c r="BK158" s="200">
        <f xml:space="preserve"> Time!BK$140</f>
        <v>0</v>
      </c>
      <c r="BL158" s="200">
        <f xml:space="preserve"> Time!BL$140</f>
        <v>0</v>
      </c>
      <c r="BM158" s="200">
        <f xml:space="preserve"> Time!BM$140</f>
        <v>0</v>
      </c>
      <c r="BN158" s="200">
        <f xml:space="preserve"> Time!BN$140</f>
        <v>0</v>
      </c>
      <c r="BO158" s="200">
        <f xml:space="preserve"> Time!BO$140</f>
        <v>0</v>
      </c>
      <c r="BP158" s="200">
        <f xml:space="preserve"> Time!BP$140</f>
        <v>0</v>
      </c>
      <c r="BQ158" s="200">
        <f xml:space="preserve"> Time!BQ$140</f>
        <v>0</v>
      </c>
      <c r="BR158" s="200">
        <f xml:space="preserve"> Time!BR$140</f>
        <v>0</v>
      </c>
      <c r="BS158" s="200">
        <f xml:space="preserve"> Time!BS$140</f>
        <v>0</v>
      </c>
      <c r="BT158" s="200">
        <f xml:space="preserve"> Time!BT$140</f>
        <v>0</v>
      </c>
      <c r="BU158" s="200">
        <f xml:space="preserve"> Time!BU$140</f>
        <v>0</v>
      </c>
      <c r="BV158" s="200">
        <f xml:space="preserve"> Time!BV$140</f>
        <v>0</v>
      </c>
      <c r="BW158" s="200">
        <f xml:space="preserve"> Time!BW$140</f>
        <v>0</v>
      </c>
      <c r="BX158" s="200">
        <f xml:space="preserve"> Time!BX$140</f>
        <v>0</v>
      </c>
      <c r="BY158" s="200">
        <f xml:space="preserve"> Time!BY$140</f>
        <v>0</v>
      </c>
      <c r="BZ158" s="200">
        <f xml:space="preserve"> Time!BZ$140</f>
        <v>0</v>
      </c>
      <c r="CA158" s="200">
        <f xml:space="preserve"> Time!CA$140</f>
        <v>0</v>
      </c>
      <c r="CB158" s="200">
        <f xml:space="preserve"> Time!CB$140</f>
        <v>0</v>
      </c>
      <c r="CC158" s="200">
        <f xml:space="preserve"> Time!CC$140</f>
        <v>0</v>
      </c>
      <c r="CD158" s="200">
        <f xml:space="preserve"> Time!CD$140</f>
        <v>0</v>
      </c>
      <c r="CE158" s="200">
        <f xml:space="preserve"> Time!CE$140</f>
        <v>0</v>
      </c>
      <c r="CF158" s="200">
        <f xml:space="preserve"> Time!CF$140</f>
        <v>0</v>
      </c>
      <c r="CG158" s="200">
        <f xml:space="preserve"> Time!CG$140</f>
        <v>0</v>
      </c>
      <c r="CH158" s="200">
        <f xml:space="preserve"> Time!CH$140</f>
        <v>0</v>
      </c>
      <c r="CI158" s="200">
        <f xml:space="preserve"> Time!CI$140</f>
        <v>0</v>
      </c>
      <c r="CJ158" s="200">
        <f xml:space="preserve"> Time!CJ$140</f>
        <v>0</v>
      </c>
      <c r="CK158" s="200">
        <f xml:space="preserve"> Time!CK$140</f>
        <v>0</v>
      </c>
      <c r="CL158" s="200">
        <f xml:space="preserve"> Time!CL$140</f>
        <v>0</v>
      </c>
      <c r="CM158" s="200">
        <f xml:space="preserve"> Time!CM$140</f>
        <v>0</v>
      </c>
      <c r="CN158" s="200">
        <f xml:space="preserve"> Time!CN$140</f>
        <v>0</v>
      </c>
      <c r="CO158" s="200">
        <f xml:space="preserve"> Time!CO$140</f>
        <v>0</v>
      </c>
      <c r="CP158" s="200">
        <f xml:space="preserve"> Time!CP$140</f>
        <v>0</v>
      </c>
      <c r="CQ158" s="200">
        <f xml:space="preserve"> Time!CQ$140</f>
        <v>0</v>
      </c>
      <c r="CR158" s="200">
        <f xml:space="preserve"> Time!CR$140</f>
        <v>0</v>
      </c>
      <c r="CS158" s="200">
        <f xml:space="preserve"> Time!CS$140</f>
        <v>0</v>
      </c>
      <c r="CT158" s="200">
        <f xml:space="preserve"> Time!CT$140</f>
        <v>0</v>
      </c>
      <c r="CU158" s="200">
        <f xml:space="preserve"> Time!CU$140</f>
        <v>0</v>
      </c>
      <c r="CV158" s="200">
        <f xml:space="preserve"> Time!CV$140</f>
        <v>0</v>
      </c>
      <c r="CW158" s="200">
        <f xml:space="preserve"> Time!CW$140</f>
        <v>0</v>
      </c>
      <c r="CX158" s="200">
        <f xml:space="preserve"> Time!CX$140</f>
        <v>0</v>
      </c>
      <c r="CY158" s="200">
        <f xml:space="preserve"> Time!CY$140</f>
        <v>0</v>
      </c>
      <c r="CZ158" s="200">
        <f xml:space="preserve"> Time!CZ$140</f>
        <v>0</v>
      </c>
      <c r="DA158" s="200">
        <f xml:space="preserve"> Time!DA$140</f>
        <v>0</v>
      </c>
      <c r="DB158" s="200">
        <f xml:space="preserve"> Time!DB$140</f>
        <v>0</v>
      </c>
      <c r="DC158" s="200">
        <f xml:space="preserve"> Time!DC$140</f>
        <v>0</v>
      </c>
      <c r="DD158" s="200">
        <f xml:space="preserve"> Time!DD$140</f>
        <v>0</v>
      </c>
      <c r="DE158" s="200">
        <f xml:space="preserve"> Time!DE$140</f>
        <v>0</v>
      </c>
      <c r="DF158" s="200">
        <f xml:space="preserve"> Time!DF$140</f>
        <v>0</v>
      </c>
      <c r="DG158" s="200">
        <f xml:space="preserve"> Time!DG$140</f>
        <v>0</v>
      </c>
      <c r="DH158" s="200">
        <f xml:space="preserve"> Time!DH$140</f>
        <v>0</v>
      </c>
      <c r="DI158" s="200">
        <f xml:space="preserve"> Time!DI$140</f>
        <v>0</v>
      </c>
      <c r="DJ158" s="200">
        <f xml:space="preserve"> Time!DJ$140</f>
        <v>0</v>
      </c>
      <c r="DK158" s="200">
        <f xml:space="preserve"> Time!DK$140</f>
        <v>0</v>
      </c>
      <c r="DL158" s="200">
        <f xml:space="preserve"> Time!DL$140</f>
        <v>0</v>
      </c>
      <c r="DM158" s="200">
        <f xml:space="preserve"> Time!DM$140</f>
        <v>0</v>
      </c>
      <c r="DN158" s="200">
        <f xml:space="preserve"> Time!DN$140</f>
        <v>0</v>
      </c>
      <c r="DO158" s="200">
        <f xml:space="preserve"> Time!DO$140</f>
        <v>0</v>
      </c>
      <c r="DP158" s="200">
        <f xml:space="preserve"> Time!DP$140</f>
        <v>0</v>
      </c>
      <c r="DQ158" s="200">
        <f xml:space="preserve"> Time!DQ$140</f>
        <v>0</v>
      </c>
      <c r="DR158" s="200">
        <f xml:space="preserve"> Time!DR$140</f>
        <v>0</v>
      </c>
      <c r="DS158" s="200">
        <f xml:space="preserve"> Time!DS$140</f>
        <v>0</v>
      </c>
      <c r="DT158" s="200">
        <f xml:space="preserve"> Time!DT$140</f>
        <v>0</v>
      </c>
      <c r="DU158" s="200">
        <f xml:space="preserve"> Time!DU$140</f>
        <v>0</v>
      </c>
      <c r="DV158" s="200">
        <f xml:space="preserve"> Time!DV$140</f>
        <v>0</v>
      </c>
      <c r="DW158" s="200">
        <f xml:space="preserve"> Time!DW$140</f>
        <v>0</v>
      </c>
      <c r="DX158" s="200">
        <f xml:space="preserve"> Time!DX$140</f>
        <v>0</v>
      </c>
      <c r="DY158" s="200">
        <f xml:space="preserve"> Time!DY$140</f>
        <v>0</v>
      </c>
      <c r="DZ158" s="200">
        <f xml:space="preserve"> Time!DZ$140</f>
        <v>0</v>
      </c>
      <c r="EA158" s="200">
        <f xml:space="preserve"> Time!EA$140</f>
        <v>0</v>
      </c>
      <c r="EB158" s="200">
        <f xml:space="preserve"> Time!EB$140</f>
        <v>0</v>
      </c>
      <c r="EC158" s="200">
        <f xml:space="preserve"> Time!EC$140</f>
        <v>0</v>
      </c>
      <c r="ED158" s="200">
        <f xml:space="preserve"> Time!ED$140</f>
        <v>0</v>
      </c>
      <c r="EE158" s="200">
        <f xml:space="preserve"> Time!EE$140</f>
        <v>0</v>
      </c>
      <c r="EF158" s="200">
        <f xml:space="preserve"> Time!EF$140</f>
        <v>0</v>
      </c>
      <c r="EG158" s="200">
        <f xml:space="preserve"> Time!EG$140</f>
        <v>0</v>
      </c>
      <c r="EH158" s="200">
        <f xml:space="preserve"> Time!EH$140</f>
        <v>0</v>
      </c>
      <c r="EI158" s="200">
        <f xml:space="preserve"> Time!EI$140</f>
        <v>0</v>
      </c>
      <c r="EJ158" s="200">
        <f xml:space="preserve"> Time!EJ$140</f>
        <v>0</v>
      </c>
      <c r="EK158" s="200">
        <f xml:space="preserve"> Time!EK$140</f>
        <v>0</v>
      </c>
      <c r="EL158" s="200">
        <f xml:space="preserve"> Time!EL$140</f>
        <v>0</v>
      </c>
      <c r="EM158" s="200">
        <f xml:space="preserve"> Time!EM$140</f>
        <v>0</v>
      </c>
      <c r="EN158" s="200">
        <f xml:space="preserve"> Time!EN$140</f>
        <v>0</v>
      </c>
      <c r="EO158" s="200">
        <f xml:space="preserve"> Time!EO$140</f>
        <v>0</v>
      </c>
      <c r="EP158" s="200">
        <f xml:space="preserve"> Time!EP$140</f>
        <v>0</v>
      </c>
      <c r="EQ158" s="200">
        <f xml:space="preserve"> Time!EQ$140</f>
        <v>0</v>
      </c>
      <c r="ER158" s="200">
        <f xml:space="preserve"> Time!ER$140</f>
        <v>0</v>
      </c>
      <c r="ES158" s="200">
        <f xml:space="preserve"> Time!ES$140</f>
        <v>0</v>
      </c>
      <c r="ET158" s="200">
        <f xml:space="preserve"> Time!ET$140</f>
        <v>0</v>
      </c>
      <c r="EU158" s="200">
        <f xml:space="preserve"> Time!EU$140</f>
        <v>0</v>
      </c>
      <c r="EV158" s="200">
        <f xml:space="preserve"> Time!EV$140</f>
        <v>0</v>
      </c>
      <c r="EW158" s="200">
        <f xml:space="preserve"> Time!EW$140</f>
        <v>0</v>
      </c>
      <c r="EX158" s="200">
        <f xml:space="preserve"> Time!EX$140</f>
        <v>0</v>
      </c>
      <c r="EY158" s="200">
        <f xml:space="preserve"> Time!EY$140</f>
        <v>0</v>
      </c>
      <c r="EZ158" s="200">
        <f xml:space="preserve"> Time!EZ$140</f>
        <v>0</v>
      </c>
      <c r="FA158" s="200">
        <f xml:space="preserve"> Time!FA$140</f>
        <v>0</v>
      </c>
      <c r="FB158" s="200">
        <f xml:space="preserve"> Time!FB$140</f>
        <v>0</v>
      </c>
      <c r="FC158" s="200">
        <f xml:space="preserve"> Time!FC$140</f>
        <v>0</v>
      </c>
      <c r="FD158" s="200">
        <f xml:space="preserve"> Time!FD$140</f>
        <v>0</v>
      </c>
      <c r="FE158" s="200">
        <f xml:space="preserve"> Time!FE$140</f>
        <v>0</v>
      </c>
      <c r="FF158" s="200">
        <f xml:space="preserve"> Time!FF$140</f>
        <v>0</v>
      </c>
      <c r="FG158" s="200">
        <f xml:space="preserve"> Time!FG$140</f>
        <v>0</v>
      </c>
      <c r="FH158" s="200">
        <f xml:space="preserve"> Time!FH$140</f>
        <v>0</v>
      </c>
      <c r="FI158" s="200">
        <f xml:space="preserve"> Time!FI$140</f>
        <v>0</v>
      </c>
      <c r="FJ158" s="200">
        <f xml:space="preserve"> Time!FJ$140</f>
        <v>0</v>
      </c>
      <c r="FK158" s="200">
        <f xml:space="preserve"> Time!FK$140</f>
        <v>0</v>
      </c>
      <c r="FL158" s="200">
        <f xml:space="preserve"> Time!FL$140</f>
        <v>0</v>
      </c>
      <c r="FM158" s="200">
        <f xml:space="preserve"> Time!FM$140</f>
        <v>0</v>
      </c>
      <c r="FN158" s="200">
        <f xml:space="preserve"> Time!FN$140</f>
        <v>0</v>
      </c>
      <c r="FO158" s="200">
        <f xml:space="preserve"> Time!FO$140</f>
        <v>0</v>
      </c>
      <c r="FP158" s="200">
        <f xml:space="preserve"> Time!FP$140</f>
        <v>0</v>
      </c>
      <c r="FQ158" s="200">
        <f xml:space="preserve"> Time!FQ$140</f>
        <v>0</v>
      </c>
      <c r="FR158" s="200">
        <f xml:space="preserve"> Time!FR$140</f>
        <v>0</v>
      </c>
      <c r="FS158" s="200">
        <f xml:space="preserve"> Time!FS$140</f>
        <v>0</v>
      </c>
      <c r="FT158" s="200">
        <f xml:space="preserve"> Time!FT$140</f>
        <v>0</v>
      </c>
      <c r="FU158" s="200">
        <f xml:space="preserve"> Time!FU$140</f>
        <v>0</v>
      </c>
      <c r="FV158" s="200">
        <f xml:space="preserve"> Time!FV$140</f>
        <v>0</v>
      </c>
      <c r="FW158" s="200">
        <f xml:space="preserve"> Time!FW$140</f>
        <v>0</v>
      </c>
      <c r="FX158" s="200">
        <f xml:space="preserve"> Time!FX$140</f>
        <v>0</v>
      </c>
      <c r="FY158" s="200">
        <f xml:space="preserve"> Time!FY$140</f>
        <v>0</v>
      </c>
      <c r="FZ158" s="200">
        <f xml:space="preserve"> Time!FZ$140</f>
        <v>0</v>
      </c>
      <c r="GA158" s="200">
        <f xml:space="preserve"> Time!GA$140</f>
        <v>0</v>
      </c>
      <c r="GB158" s="200">
        <f xml:space="preserve"> Time!GB$140</f>
        <v>0</v>
      </c>
      <c r="GC158" s="200">
        <f xml:space="preserve"> Time!GC$140</f>
        <v>0</v>
      </c>
      <c r="GD158" s="200">
        <f xml:space="preserve"> Time!GD$140</f>
        <v>0</v>
      </c>
      <c r="GE158" s="200">
        <f xml:space="preserve"> Time!GE$140</f>
        <v>0</v>
      </c>
      <c r="GF158" s="200">
        <f xml:space="preserve"> Time!GF$140</f>
        <v>0</v>
      </c>
      <c r="GG158" s="200">
        <f xml:space="preserve"> Time!GG$140</f>
        <v>0</v>
      </c>
      <c r="GH158" s="200">
        <f xml:space="preserve"> Time!GH$140</f>
        <v>0</v>
      </c>
      <c r="GI158" s="200">
        <f xml:space="preserve"> Time!GI$140</f>
        <v>0</v>
      </c>
      <c r="GJ158" s="200">
        <f xml:space="preserve"> Time!GJ$140</f>
        <v>0</v>
      </c>
    </row>
    <row r="159" spans="1:192" x14ac:dyDescent="0.25">
      <c r="A159" s="289"/>
      <c r="D159" s="435"/>
      <c r="E159" s="88" t="str">
        <f t="shared" ref="E159:AJ159" si="341" xml:space="preserve"> E$156</f>
        <v>Senior debt discount factor - T1</v>
      </c>
      <c r="F159" s="88">
        <f t="shared" si="341"/>
        <v>0</v>
      </c>
      <c r="G159" s="88" t="str">
        <f t="shared" si="341"/>
        <v>factor</v>
      </c>
      <c r="H159" s="88">
        <f t="shared" si="341"/>
        <v>0</v>
      </c>
      <c r="I159" s="88">
        <f t="shared" si="341"/>
        <v>0</v>
      </c>
      <c r="J159" s="88">
        <f t="shared" si="341"/>
        <v>0</v>
      </c>
      <c r="K159" s="88">
        <f t="shared" si="341"/>
        <v>0</v>
      </c>
      <c r="L159" s="88">
        <f t="shared" si="341"/>
        <v>0</v>
      </c>
      <c r="M159" s="88">
        <f t="shared" si="341"/>
        <v>0</v>
      </c>
      <c r="N159" s="88">
        <f t="shared" si="341"/>
        <v>0</v>
      </c>
      <c r="O159" s="88">
        <f t="shared" si="341"/>
        <v>0</v>
      </c>
      <c r="P159" s="88">
        <f t="shared" si="341"/>
        <v>0</v>
      </c>
      <c r="Q159" s="88">
        <f t="shared" si="341"/>
        <v>0</v>
      </c>
      <c r="R159" s="88">
        <f t="shared" si="341"/>
        <v>1</v>
      </c>
      <c r="S159" s="88">
        <f t="shared" si="341"/>
        <v>0.98470899559731695</v>
      </c>
      <c r="T159" s="88">
        <f t="shared" si="341"/>
        <v>0.96948462909206112</v>
      </c>
      <c r="U159" s="88">
        <f t="shared" si="341"/>
        <v>0.95433129447784815</v>
      </c>
      <c r="V159" s="88">
        <f t="shared" si="341"/>
        <v>0.93941230602613457</v>
      </c>
      <c r="W159" s="88">
        <f t="shared" si="341"/>
        <v>0.92488195475564894</v>
      </c>
      <c r="X159" s="88">
        <f t="shared" si="341"/>
        <v>0.91057462930331368</v>
      </c>
      <c r="Y159" s="88">
        <f t="shared" si="341"/>
        <v>0.89633377783373325</v>
      </c>
      <c r="Z159" s="88">
        <f t="shared" si="341"/>
        <v>0.88231395805329049</v>
      </c>
      <c r="AA159" s="88">
        <f t="shared" si="341"/>
        <v>0.86880602265485962</v>
      </c>
      <c r="AB159" s="88">
        <f t="shared" si="341"/>
        <v>0.85535640612806996</v>
      </c>
      <c r="AC159" s="88">
        <f t="shared" si="341"/>
        <v>0.84196892619466335</v>
      </c>
      <c r="AD159" s="88">
        <f t="shared" si="341"/>
        <v>0.82878918536973223</v>
      </c>
      <c r="AE159" s="88">
        <f t="shared" si="341"/>
        <v>0.81609061143317907</v>
      </c>
      <c r="AF159" s="88">
        <f t="shared" si="341"/>
        <v>0.80344686234232454</v>
      </c>
      <c r="AG159" s="88">
        <f t="shared" si="341"/>
        <v>0.79086288411670547</v>
      </c>
      <c r="AH159" s="88">
        <f t="shared" si="341"/>
        <v>0.77847400488117169</v>
      </c>
      <c r="AI159" s="88">
        <f t="shared" si="341"/>
        <v>0.7665382002383504</v>
      </c>
      <c r="AJ159" s="88">
        <f t="shared" si="341"/>
        <v>0.75465499599620189</v>
      </c>
      <c r="AK159" s="88">
        <f t="shared" ref="AK159:BP159" si="342" xml:space="preserve"> AK$156</f>
        <v>0.74282774545635211</v>
      </c>
      <c r="AL159" s="88">
        <f t="shared" si="342"/>
        <v>0.73118386980906891</v>
      </c>
      <c r="AM159" s="88">
        <f t="shared" si="342"/>
        <v>0.71984268866221757</v>
      </c>
      <c r="AN159" s="88">
        <f t="shared" si="342"/>
        <v>0.7086749482678204</v>
      </c>
      <c r="AO159" s="88">
        <f t="shared" si="342"/>
        <v>0.69755933102711232</v>
      </c>
      <c r="AP159" s="88">
        <f t="shared" si="342"/>
        <v>0.68661664676273093</v>
      </c>
      <c r="AQ159" s="88">
        <f t="shared" si="342"/>
        <v>0.67607468185601827</v>
      </c>
      <c r="AR159" s="88">
        <f t="shared" si="342"/>
        <v>0.66557920660963921</v>
      </c>
      <c r="AS159" s="88">
        <f t="shared" si="342"/>
        <v>0.65513249585936562</v>
      </c>
      <c r="AT159" s="88">
        <f t="shared" si="342"/>
        <v>0.64484796893336438</v>
      </c>
      <c r="AU159" s="88">
        <f t="shared" si="342"/>
        <v>0.63494007822963394</v>
      </c>
      <c r="AV159" s="88">
        <f t="shared" si="342"/>
        <v>0.62507587119802954</v>
      </c>
      <c r="AW159" s="88">
        <f t="shared" si="342"/>
        <v>0.61525776820856914</v>
      </c>
      <c r="AX159" s="88">
        <f t="shared" si="342"/>
        <v>0.60559186795676179</v>
      </c>
      <c r="AY159" s="88">
        <f t="shared" si="342"/>
        <v>0.59627944392725574</v>
      </c>
      <c r="AZ159" s="88">
        <f t="shared" si="342"/>
        <v>0.58700822975038025</v>
      </c>
      <c r="BA159" s="88">
        <f t="shared" si="342"/>
        <v>0.57778140102505737</v>
      </c>
      <c r="BB159" s="88">
        <f t="shared" si="342"/>
        <v>0.56869834442533307</v>
      </c>
      <c r="BC159" s="88">
        <f t="shared" si="342"/>
        <v>0.55985246246344578</v>
      </c>
      <c r="BD159" s="88">
        <f t="shared" si="342"/>
        <v>0.55114219980863599</v>
      </c>
      <c r="BE159" s="88">
        <f t="shared" si="342"/>
        <v>0.54247361489672008</v>
      </c>
      <c r="BF159" s="88">
        <f t="shared" si="342"/>
        <v>0.53394037909575331</v>
      </c>
      <c r="BG159" s="88">
        <f t="shared" si="342"/>
        <v>0.52571985543231481</v>
      </c>
      <c r="BH159" s="88">
        <f t="shared" si="342"/>
        <v>0.517535506947566</v>
      </c>
      <c r="BI159" s="88">
        <f t="shared" si="342"/>
        <v>0.50939024820878787</v>
      </c>
      <c r="BJ159" s="88">
        <f t="shared" si="342"/>
        <v>0.50137199858509585</v>
      </c>
      <c r="BK159" s="88">
        <f t="shared" si="342"/>
        <v>0.49364757412188748</v>
      </c>
      <c r="BL159" s="88">
        <f t="shared" si="342"/>
        <v>0.48595715420956526</v>
      </c>
      <c r="BM159" s="88">
        <f t="shared" si="342"/>
        <v>0.47830307000467409</v>
      </c>
      <c r="BN159" s="88">
        <f t="shared" si="342"/>
        <v>0.47076831021528404</v>
      </c>
      <c r="BO159" s="88">
        <f t="shared" si="342"/>
        <v>0.46350947375066442</v>
      </c>
      <c r="BP159" s="88">
        <f t="shared" si="342"/>
        <v>0.45628343616859024</v>
      </c>
      <c r="BQ159" s="88">
        <f t="shared" ref="BQ159:CV159" si="343" xml:space="preserve"> BQ$156</f>
        <v>0.44909232338476696</v>
      </c>
      <c r="BR159" s="88">
        <f t="shared" si="343"/>
        <v>0.44201354328225922</v>
      </c>
      <c r="BS159" s="88">
        <f t="shared" si="343"/>
        <v>0.43512004685212624</v>
      </c>
      <c r="BT159" s="88">
        <f t="shared" si="343"/>
        <v>0.42833318510995805</v>
      </c>
      <c r="BU159" s="88">
        <f t="shared" si="343"/>
        <v>0.42157867131187066</v>
      </c>
      <c r="BV159" s="88">
        <f t="shared" si="343"/>
        <v>0.41492969042199207</v>
      </c>
      <c r="BW159" s="88">
        <f t="shared" si="343"/>
        <v>0.4085241743516197</v>
      </c>
      <c r="BX159" s="88">
        <f t="shared" si="343"/>
        <v>0.40214720305111107</v>
      </c>
      <c r="BY159" s="88">
        <f t="shared" si="343"/>
        <v>0.39580052665375376</v>
      </c>
      <c r="BZ159" s="88">
        <f t="shared" si="343"/>
        <v>0.38955289634694967</v>
      </c>
      <c r="CA159" s="88">
        <f t="shared" si="343"/>
        <v>0.38353443562960632</v>
      </c>
      <c r="CB159" s="88">
        <f t="shared" si="343"/>
        <v>0.37754290770978627</v>
      </c>
      <c r="CC159" s="88">
        <f t="shared" si="343"/>
        <v>0.37158018037295115</v>
      </c>
      <c r="CD159" s="88">
        <f t="shared" si="343"/>
        <v>0.36571070559087987</v>
      </c>
      <c r="CE159" s="88">
        <f t="shared" si="343"/>
        <v>0.36005653971661306</v>
      </c>
      <c r="CF159" s="88">
        <f t="shared" si="343"/>
        <v>0.35442804126914901</v>
      </c>
      <c r="CG159" s="88">
        <f t="shared" si="343"/>
        <v>0.34882678157973368</v>
      </c>
      <c r="CH159" s="88">
        <f t="shared" si="343"/>
        <v>0.34331319606432348</v>
      </c>
      <c r="CI159" s="88">
        <f t="shared" si="343"/>
        <v>0.33794401219137615</v>
      </c>
      <c r="CJ159" s="88">
        <f t="shared" si="343"/>
        <v>0.33265816960793493</v>
      </c>
      <c r="CK159" s="88">
        <f t="shared" si="343"/>
        <v>0.32739767616154247</v>
      </c>
      <c r="CL159" s="88">
        <f t="shared" si="343"/>
        <v>0.32221967261469009</v>
      </c>
      <c r="CM159" s="88">
        <f t="shared" si="343"/>
        <v>0.31723178960200926</v>
      </c>
      <c r="CN159" s="88">
        <f t="shared" si="343"/>
        <v>0.31226635195579938</v>
      </c>
      <c r="CO159" s="88">
        <f t="shared" si="343"/>
        <v>0.30732490822078512</v>
      </c>
      <c r="CP159" s="88">
        <f t="shared" si="343"/>
        <v>0.30246111240070189</v>
      </c>
      <c r="CQ159" s="88">
        <f t="shared" si="343"/>
        <v>0.29777577436770197</v>
      </c>
      <c r="CR159" s="88">
        <f t="shared" si="343"/>
        <v>0.29311183599023338</v>
      </c>
      <c r="CS159" s="88">
        <f t="shared" si="343"/>
        <v>0.28847055628468732</v>
      </c>
      <c r="CT159" s="88">
        <f t="shared" si="343"/>
        <v>0.28390212629264089</v>
      </c>
      <c r="CU159" s="88">
        <f t="shared" si="343"/>
        <v>0.27950174858847587</v>
      </c>
      <c r="CV159" s="88">
        <f t="shared" si="343"/>
        <v>0.275121400008491</v>
      </c>
      <c r="CW159" s="88">
        <f t="shared" ref="CW159:EB159" si="344" xml:space="preserve"> CW$156</f>
        <v>0.27076234763499846</v>
      </c>
      <c r="CX159" s="88">
        <f t="shared" si="344"/>
        <v>0.26647148929431896</v>
      </c>
      <c r="CY159" s="88">
        <f t="shared" si="344"/>
        <v>0.26229298829454134</v>
      </c>
      <c r="CZ159" s="88">
        <f t="shared" si="344"/>
        <v>0.25817911042632058</v>
      </c>
      <c r="DA159" s="88">
        <f t="shared" si="344"/>
        <v>0.25408506821242199</v>
      </c>
      <c r="DB159" s="88">
        <f t="shared" si="344"/>
        <v>0.25005546878722146</v>
      </c>
      <c r="DC159" s="88">
        <f t="shared" si="344"/>
        <v>0.24617412748018599</v>
      </c>
      <c r="DD159" s="88">
        <f t="shared" si="344"/>
        <v>0.24231050611426835</v>
      </c>
      <c r="DE159" s="88">
        <f t="shared" si="344"/>
        <v>0.23846585520165511</v>
      </c>
      <c r="DF159" s="88">
        <f t="shared" si="344"/>
        <v>0.23468159210385059</v>
      </c>
      <c r="DG159" s="88">
        <f t="shared" si="344"/>
        <v>0.23103627859652676</v>
      </c>
      <c r="DH159" s="88">
        <f t="shared" si="344"/>
        <v>0.22740763800829103</v>
      </c>
      <c r="DI159" s="88">
        <f t="shared" si="344"/>
        <v>0.22379689003262898</v>
      </c>
      <c r="DJ159" s="88">
        <f t="shared" si="344"/>
        <v>0.22024266432682146</v>
      </c>
      <c r="DK159" s="88">
        <f t="shared" si="344"/>
        <v>0.21681910155423514</v>
      </c>
      <c r="DL159" s="88">
        <f t="shared" si="344"/>
        <v>0.21341149302055565</v>
      </c>
      <c r="DM159" s="88">
        <f t="shared" si="344"/>
        <v>0.21002042804864027</v>
      </c>
      <c r="DN159" s="88">
        <f t="shared" si="344"/>
        <v>0.20668283056819761</v>
      </c>
      <c r="DO159" s="88">
        <f t="shared" si="344"/>
        <v>0.20343301905580735</v>
      </c>
      <c r="DP159" s="88">
        <f t="shared" si="344"/>
        <v>0.20023357913596285</v>
      </c>
      <c r="DQ159" s="88">
        <f t="shared" si="344"/>
        <v>0.19704995597262129</v>
      </c>
      <c r="DR159" s="88">
        <f t="shared" si="344"/>
        <v>0.19391623895542834</v>
      </c>
      <c r="DS159" s="88">
        <f t="shared" si="344"/>
        <v>0.19089795144512939</v>
      </c>
      <c r="DT159" s="88">
        <f t="shared" si="344"/>
        <v>0.18789348441994008</v>
      </c>
      <c r="DU159" s="88">
        <f t="shared" si="344"/>
        <v>0.18490380317826716</v>
      </c>
      <c r="DV159" s="88">
        <f t="shared" si="344"/>
        <v>0.18196131723065084</v>
      </c>
      <c r="DW159" s="88">
        <f t="shared" si="344"/>
        <v>0.17912710547336433</v>
      </c>
      <c r="DX159" s="88">
        <f t="shared" si="344"/>
        <v>0.17630596506498095</v>
      </c>
      <c r="DY159" s="88">
        <f t="shared" si="344"/>
        <v>0.17349891418031027</v>
      </c>
      <c r="DZ159" s="88">
        <f t="shared" si="344"/>
        <v>0.17073619500578627</v>
      </c>
      <c r="EA159" s="88">
        <f t="shared" si="344"/>
        <v>0.16807510390444319</v>
      </c>
      <c r="EB159" s="88">
        <f t="shared" si="344"/>
        <v>0.16542652750552486</v>
      </c>
      <c r="EC159" s="88">
        <f t="shared" ref="EC159:FH159" si="345" xml:space="preserve"> EC$156</f>
        <v>0.16279112940519708</v>
      </c>
      <c r="ED159" s="88">
        <f t="shared" si="345"/>
        <v>0.16019712745112349</v>
      </c>
      <c r="EE159" s="88">
        <f t="shared" si="345"/>
        <v>0.1576713529085188</v>
      </c>
      <c r="EF159" s="88">
        <f t="shared" si="345"/>
        <v>0.15518499215493672</v>
      </c>
      <c r="EG159" s="88">
        <f t="shared" si="345"/>
        <v>0.15271085404035104</v>
      </c>
      <c r="EH159" s="88">
        <f t="shared" si="345"/>
        <v>0.15027583648162607</v>
      </c>
      <c r="EI159" s="88">
        <f t="shared" si="345"/>
        <v>0.14793047280060881</v>
      </c>
      <c r="EJ159" s="88">
        <f t="shared" si="345"/>
        <v>0.14559614644728949</v>
      </c>
      <c r="EK159" s="88">
        <f t="shared" si="345"/>
        <v>0.14327329942569059</v>
      </c>
      <c r="EL159" s="88">
        <f t="shared" si="345"/>
        <v>0.14098705028521988</v>
      </c>
      <c r="EM159" s="88">
        <f t="shared" si="345"/>
        <v>0.13878516807957025</v>
      </c>
      <c r="EN159" s="88">
        <f t="shared" si="345"/>
        <v>0.13659371273462859</v>
      </c>
      <c r="EO159" s="88">
        <f t="shared" si="345"/>
        <v>0.1344132334823431</v>
      </c>
      <c r="EP159" s="88">
        <f t="shared" si="345"/>
        <v>0.13226725574932999</v>
      </c>
      <c r="EQ159" s="88">
        <f t="shared" si="345"/>
        <v>0.13020035121387988</v>
      </c>
      <c r="ER159" s="88">
        <f t="shared" si="345"/>
        <v>0.1281431453585414</v>
      </c>
      <c r="ES159" s="88">
        <f t="shared" si="345"/>
        <v>0.12609610593836859</v>
      </c>
      <c r="ET159" s="88">
        <f t="shared" si="345"/>
        <v>0.12408134285438735</v>
      </c>
      <c r="EU159" s="88">
        <f t="shared" si="345"/>
        <v>0.12211959181774479</v>
      </c>
      <c r="EV159" s="88">
        <f t="shared" si="345"/>
        <v>0.12018864715551952</v>
      </c>
      <c r="EW159" s="88">
        <f t="shared" si="345"/>
        <v>0.11826744662530042</v>
      </c>
      <c r="EX159" s="88">
        <f t="shared" si="345"/>
        <v>0.11637658750331296</v>
      </c>
      <c r="EY159" s="88">
        <f t="shared" si="345"/>
        <v>0.11455543108214152</v>
      </c>
      <c r="EZ159" s="88">
        <f t="shared" si="345"/>
        <v>0.11274287860465851</v>
      </c>
      <c r="FA159" s="88">
        <f t="shared" si="345"/>
        <v>0.11093945350485086</v>
      </c>
      <c r="FB159" s="88">
        <f t="shared" si="345"/>
        <v>0.10916451347537387</v>
      </c>
      <c r="FC159" s="88">
        <f t="shared" si="345"/>
        <v>0.10745510688946555</v>
      </c>
      <c r="FD159" s="88">
        <f t="shared" si="345"/>
        <v>0.10575373111051549</v>
      </c>
      <c r="FE159" s="88">
        <f t="shared" si="345"/>
        <v>0.10406088960189618</v>
      </c>
      <c r="FF159" s="88">
        <f t="shared" si="345"/>
        <v>0.10239479589005815</v>
      </c>
      <c r="FG159" s="88">
        <f t="shared" si="345"/>
        <v>0.1007901809330408</v>
      </c>
      <c r="FH159" s="88">
        <f t="shared" si="345"/>
        <v>9.9193217957105395E-2</v>
      </c>
      <c r="FI159" s="88">
        <f t="shared" ref="FI159:GJ159" si="346" xml:space="preserve"> FI$156</f>
        <v>9.7604352491164309E-2</v>
      </c>
      <c r="FJ159" s="88">
        <f t="shared" si="346"/>
        <v>9.6040575029597383E-2</v>
      </c>
      <c r="FK159" s="88">
        <f t="shared" si="346"/>
        <v>9.4518109716983809E-2</v>
      </c>
      <c r="FL159" s="88">
        <f t="shared" si="346"/>
        <v>9.3019478175206824E-2</v>
      </c>
      <c r="FM159" s="88">
        <f t="shared" si="346"/>
        <v>9.152843962126303E-2</v>
      </c>
      <c r="FN159" s="88">
        <f t="shared" si="346"/>
        <v>9.0060979812005393E-2</v>
      </c>
      <c r="FO159" s="88">
        <f t="shared" si="346"/>
        <v>8.8647665646224352E-2</v>
      </c>
      <c r="FP159" s="88">
        <f t="shared" si="346"/>
        <v>8.7240997378228186E-2</v>
      </c>
      <c r="FQ159" s="88">
        <f t="shared" si="346"/>
        <v>8.5841422609511775E-2</v>
      </c>
      <c r="FR159" s="88">
        <f t="shared" si="346"/>
        <v>8.446406706783656E-2</v>
      </c>
      <c r="FS159" s="88">
        <f t="shared" si="346"/>
        <v>8.3137569730874078E-2</v>
      </c>
      <c r="FT159" s="88">
        <f t="shared" si="346"/>
        <v>8.1817334718177356E-2</v>
      </c>
      <c r="FU159" s="88">
        <f t="shared" si="346"/>
        <v>8.0503810220577995E-2</v>
      </c>
      <c r="FV159" s="88">
        <f t="shared" si="346"/>
        <v>7.9211170348675697E-2</v>
      </c>
      <c r="FW159" s="88">
        <f t="shared" si="346"/>
        <v>7.796635177952857E-2</v>
      </c>
      <c r="FX159" s="88">
        <f t="shared" si="346"/>
        <v>7.6727469057555703E-2</v>
      </c>
      <c r="FY159" s="88">
        <f t="shared" si="346"/>
        <v>7.5494842782065349E-2</v>
      </c>
      <c r="FZ159" s="88">
        <f t="shared" si="346"/>
        <v>7.4281865478348086E-2</v>
      </c>
      <c r="GA159" s="88">
        <f t="shared" si="346"/>
        <v>7.3100892657295455E-2</v>
      </c>
      <c r="GB159" s="88">
        <f t="shared" si="346"/>
        <v>7.193855956894285E-2</v>
      </c>
      <c r="GC159" s="88">
        <f t="shared" si="346"/>
        <v>7.0782073294473918E-2</v>
      </c>
      <c r="GD159" s="88">
        <f t="shared" si="346"/>
        <v>6.9643944067541833E-2</v>
      </c>
      <c r="GE159" s="88">
        <f t="shared" si="346"/>
        <v>6.8547904207998459E-2</v>
      </c>
      <c r="GF159" s="88">
        <f t="shared" si="346"/>
        <v>6.7457139833227708E-2</v>
      </c>
      <c r="GG159" s="88">
        <f t="shared" si="346"/>
        <v>6.6371992708362151E-2</v>
      </c>
      <c r="GH159" s="88">
        <f t="shared" si="346"/>
        <v>6.5304058746859753E-2</v>
      </c>
      <c r="GI159" s="88">
        <f t="shared" si="346"/>
        <v>6.4275556641045881E-2</v>
      </c>
      <c r="GJ159" s="88">
        <f t="shared" si="346"/>
        <v>6.3251985877502193E-2</v>
      </c>
    </row>
    <row r="160" spans="1:192" x14ac:dyDescent="0.25">
      <c r="A160" s="247"/>
      <c r="D160" s="248"/>
      <c r="E160" s="328" t="s">
        <v>678</v>
      </c>
      <c r="F160" s="440">
        <f xml:space="preserve"> SUMPRODUCT(J158:GJ158, J159:GJ159)</f>
        <v>29.493410888723872</v>
      </c>
      <c r="G160" s="328" t="s">
        <v>353</v>
      </c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  <c r="R160" s="328"/>
      <c r="S160" s="328"/>
      <c r="T160" s="328"/>
      <c r="U160" s="328"/>
      <c r="V160" s="328"/>
      <c r="W160" s="328"/>
      <c r="X160" s="328"/>
      <c r="Y160" s="328"/>
      <c r="Z160" s="328"/>
      <c r="AA160" s="328"/>
      <c r="AB160" s="328"/>
      <c r="AC160" s="328"/>
      <c r="AD160" s="328"/>
      <c r="AE160" s="328"/>
      <c r="AF160" s="328"/>
      <c r="AG160" s="328"/>
      <c r="AH160" s="328"/>
      <c r="AI160" s="328"/>
      <c r="AJ160" s="328"/>
      <c r="AK160" s="328"/>
      <c r="AL160" s="328"/>
      <c r="AM160" s="328"/>
      <c r="AN160" s="328"/>
      <c r="AO160" s="328"/>
      <c r="AP160" s="328"/>
      <c r="AQ160" s="328"/>
      <c r="AR160" s="328"/>
      <c r="AS160" s="328"/>
      <c r="AT160" s="328"/>
      <c r="AU160" s="328"/>
      <c r="AV160" s="328"/>
      <c r="AW160" s="328"/>
      <c r="AX160" s="328"/>
      <c r="AY160" s="328"/>
      <c r="AZ160" s="328"/>
      <c r="BA160" s="328"/>
      <c r="BB160" s="328"/>
      <c r="BC160" s="328"/>
      <c r="BD160" s="328"/>
      <c r="BE160" s="328"/>
      <c r="BF160" s="328"/>
      <c r="BG160" s="328"/>
      <c r="BH160" s="328"/>
      <c r="BI160" s="328"/>
      <c r="BJ160" s="328"/>
      <c r="BK160" s="328"/>
      <c r="BL160" s="328"/>
      <c r="BM160" s="328"/>
      <c r="BN160" s="328"/>
      <c r="BO160" s="328"/>
      <c r="BP160" s="328"/>
      <c r="BQ160" s="328"/>
      <c r="BR160" s="328"/>
      <c r="BS160" s="328"/>
      <c r="BT160" s="328"/>
      <c r="BU160" s="328"/>
      <c r="BV160" s="328"/>
      <c r="BW160" s="328"/>
      <c r="BX160" s="328"/>
      <c r="BY160" s="328"/>
      <c r="BZ160" s="328"/>
      <c r="CA160" s="328"/>
      <c r="CB160" s="328"/>
      <c r="CC160" s="328"/>
      <c r="CD160" s="328"/>
      <c r="CE160" s="328"/>
      <c r="CF160" s="328"/>
      <c r="CG160" s="328"/>
      <c r="CH160" s="328"/>
      <c r="CI160" s="328"/>
      <c r="CJ160" s="328"/>
      <c r="CK160" s="328"/>
      <c r="CL160" s="328"/>
      <c r="CM160" s="328"/>
      <c r="CN160" s="328"/>
      <c r="CO160" s="328"/>
      <c r="CP160" s="328"/>
      <c r="CQ160" s="328"/>
      <c r="CR160" s="328"/>
      <c r="CS160" s="328"/>
      <c r="CT160" s="328"/>
      <c r="CU160" s="328"/>
      <c r="CV160" s="328"/>
      <c r="CW160" s="328"/>
      <c r="CX160" s="328"/>
      <c r="CY160" s="328"/>
      <c r="CZ160" s="328"/>
      <c r="DA160" s="328"/>
      <c r="DB160" s="328"/>
      <c r="DC160" s="328"/>
      <c r="DD160" s="328"/>
      <c r="DE160" s="328"/>
      <c r="DF160" s="328"/>
      <c r="DG160" s="328"/>
      <c r="DH160" s="328"/>
      <c r="DI160" s="328"/>
      <c r="DJ160" s="328"/>
      <c r="DK160" s="328"/>
      <c r="DL160" s="328"/>
      <c r="DM160" s="328"/>
      <c r="DN160" s="328"/>
      <c r="DO160" s="328"/>
      <c r="DP160" s="328"/>
      <c r="DQ160" s="328"/>
      <c r="DR160" s="328"/>
      <c r="DS160" s="328"/>
      <c r="DT160" s="328"/>
      <c r="DU160" s="328"/>
      <c r="DV160" s="328"/>
      <c r="DW160" s="328"/>
      <c r="DX160" s="328"/>
      <c r="DY160" s="328"/>
      <c r="DZ160" s="328"/>
      <c r="EA160" s="328"/>
      <c r="EB160" s="328"/>
      <c r="EC160" s="328"/>
      <c r="ED160" s="328"/>
      <c r="EE160" s="328"/>
      <c r="EF160" s="328"/>
      <c r="EG160" s="328"/>
      <c r="EH160" s="328"/>
      <c r="EI160" s="328"/>
      <c r="EJ160" s="328"/>
      <c r="EK160" s="328"/>
      <c r="EL160" s="328"/>
      <c r="EM160" s="328"/>
      <c r="EN160" s="328"/>
      <c r="EO160" s="328"/>
      <c r="EP160" s="328"/>
      <c r="EQ160" s="328"/>
      <c r="ER160" s="328"/>
      <c r="ES160" s="328"/>
      <c r="ET160" s="328"/>
      <c r="EU160" s="328"/>
      <c r="EV160" s="328"/>
      <c r="EW160" s="328"/>
      <c r="EX160" s="328"/>
      <c r="EY160" s="328"/>
      <c r="EZ160" s="328"/>
      <c r="FA160" s="328"/>
      <c r="FB160" s="328"/>
      <c r="FC160" s="328"/>
      <c r="FD160" s="328"/>
      <c r="FE160" s="328"/>
      <c r="FF160" s="328"/>
      <c r="FG160" s="328"/>
      <c r="FH160" s="328"/>
      <c r="FI160" s="328"/>
      <c r="FJ160" s="328"/>
      <c r="FK160" s="328"/>
      <c r="FL160" s="328"/>
      <c r="FM160" s="328"/>
      <c r="FN160" s="328"/>
      <c r="FO160" s="328"/>
      <c r="FP160" s="328"/>
      <c r="FQ160" s="328"/>
      <c r="FR160" s="328"/>
      <c r="FS160" s="328"/>
      <c r="FT160" s="328"/>
      <c r="FU160" s="328"/>
      <c r="FV160" s="328"/>
      <c r="FW160" s="328"/>
      <c r="FX160" s="328"/>
      <c r="FY160" s="328"/>
      <c r="FZ160" s="328"/>
      <c r="GA160" s="328"/>
      <c r="GB160" s="328"/>
      <c r="GC160" s="328"/>
      <c r="GD160" s="328"/>
      <c r="GE160" s="328"/>
      <c r="GF160" s="328"/>
      <c r="GG160" s="328"/>
      <c r="GH160" s="328"/>
      <c r="GI160" s="328"/>
      <c r="GJ160" s="328"/>
    </row>
    <row r="161" spans="1:192" x14ac:dyDescent="0.25">
      <c r="A161" s="247"/>
      <c r="D161" s="248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  <c r="R161" s="328"/>
      <c r="S161" s="328"/>
      <c r="T161" s="328"/>
      <c r="U161" s="328"/>
      <c r="V161" s="328"/>
      <c r="W161" s="328"/>
      <c r="X161" s="328"/>
      <c r="Y161" s="328"/>
      <c r="Z161" s="328"/>
      <c r="AA161" s="328"/>
      <c r="AB161" s="328"/>
      <c r="AC161" s="328"/>
      <c r="AD161" s="328"/>
      <c r="AE161" s="328"/>
      <c r="AF161" s="328"/>
      <c r="AG161" s="328"/>
      <c r="AH161" s="328"/>
      <c r="AI161" s="328"/>
      <c r="AJ161" s="328"/>
      <c r="AK161" s="328"/>
      <c r="AL161" s="328"/>
      <c r="AM161" s="328"/>
      <c r="AN161" s="328"/>
      <c r="AO161" s="328"/>
      <c r="AP161" s="328"/>
      <c r="AQ161" s="328"/>
      <c r="AR161" s="328"/>
      <c r="AS161" s="328"/>
      <c r="AT161" s="328"/>
      <c r="AU161" s="328"/>
      <c r="AV161" s="328"/>
      <c r="AW161" s="328"/>
      <c r="AX161" s="328"/>
      <c r="AY161" s="328"/>
      <c r="AZ161" s="328"/>
      <c r="BA161" s="328"/>
      <c r="BB161" s="328"/>
      <c r="BC161" s="328"/>
      <c r="BD161" s="328"/>
      <c r="BE161" s="328"/>
      <c r="BF161" s="328"/>
      <c r="BG161" s="328"/>
      <c r="BH161" s="328"/>
      <c r="BI161" s="328"/>
      <c r="BJ161" s="328"/>
      <c r="BK161" s="328"/>
      <c r="BL161" s="328"/>
      <c r="BM161" s="328"/>
      <c r="BN161" s="328"/>
      <c r="BO161" s="328"/>
      <c r="BP161" s="328"/>
      <c r="BQ161" s="328"/>
      <c r="BR161" s="328"/>
      <c r="BS161" s="328"/>
      <c r="BT161" s="328"/>
      <c r="BU161" s="328"/>
      <c r="BV161" s="328"/>
      <c r="BW161" s="328"/>
      <c r="BX161" s="328"/>
      <c r="BY161" s="328"/>
      <c r="BZ161" s="328"/>
      <c r="CA161" s="328"/>
      <c r="CB161" s="328"/>
      <c r="CC161" s="328"/>
      <c r="CD161" s="328"/>
      <c r="CE161" s="328"/>
      <c r="CF161" s="328"/>
      <c r="CG161" s="328"/>
      <c r="CH161" s="328"/>
      <c r="CI161" s="328"/>
      <c r="CJ161" s="328"/>
      <c r="CK161" s="328"/>
      <c r="CL161" s="328"/>
      <c r="CM161" s="328"/>
      <c r="CN161" s="328"/>
      <c r="CO161" s="328"/>
      <c r="CP161" s="328"/>
      <c r="CQ161" s="328"/>
      <c r="CR161" s="328"/>
      <c r="CS161" s="328"/>
      <c r="CT161" s="328"/>
      <c r="CU161" s="328"/>
      <c r="CV161" s="328"/>
      <c r="CW161" s="328"/>
      <c r="CX161" s="328"/>
      <c r="CY161" s="328"/>
      <c r="CZ161" s="328"/>
      <c r="DA161" s="328"/>
      <c r="DB161" s="328"/>
      <c r="DC161" s="328"/>
      <c r="DD161" s="328"/>
      <c r="DE161" s="328"/>
      <c r="DF161" s="328"/>
      <c r="DG161" s="328"/>
      <c r="DH161" s="328"/>
      <c r="DI161" s="328"/>
      <c r="DJ161" s="328"/>
      <c r="DK161" s="328"/>
      <c r="DL161" s="328"/>
      <c r="DM161" s="328"/>
      <c r="DN161" s="328"/>
      <c r="DO161" s="328"/>
      <c r="DP161" s="328"/>
      <c r="DQ161" s="328"/>
      <c r="DR161" s="328"/>
      <c r="DS161" s="328"/>
      <c r="DT161" s="328"/>
      <c r="DU161" s="328"/>
      <c r="DV161" s="328"/>
      <c r="DW161" s="328"/>
      <c r="DX161" s="328"/>
      <c r="DY161" s="328"/>
      <c r="DZ161" s="328"/>
      <c r="EA161" s="328"/>
      <c r="EB161" s="328"/>
      <c r="EC161" s="328"/>
      <c r="ED161" s="328"/>
      <c r="EE161" s="328"/>
      <c r="EF161" s="328"/>
      <c r="EG161" s="328"/>
      <c r="EH161" s="328"/>
      <c r="EI161" s="328"/>
      <c r="EJ161" s="328"/>
      <c r="EK161" s="328"/>
      <c r="EL161" s="328"/>
      <c r="EM161" s="328"/>
      <c r="EN161" s="328"/>
      <c r="EO161" s="328"/>
      <c r="EP161" s="328"/>
      <c r="EQ161" s="328"/>
      <c r="ER161" s="328"/>
      <c r="ES161" s="328"/>
      <c r="ET161" s="328"/>
      <c r="EU161" s="328"/>
      <c r="EV161" s="328"/>
      <c r="EW161" s="328"/>
      <c r="EX161" s="328"/>
      <c r="EY161" s="328"/>
      <c r="EZ161" s="328"/>
      <c r="FA161" s="328"/>
      <c r="FB161" s="328"/>
      <c r="FC161" s="328"/>
      <c r="FD161" s="328"/>
      <c r="FE161" s="328"/>
      <c r="FF161" s="328"/>
      <c r="FG161" s="328"/>
      <c r="FH161" s="328"/>
      <c r="FI161" s="328"/>
      <c r="FJ161" s="328"/>
      <c r="FK161" s="328"/>
      <c r="FL161" s="328"/>
      <c r="FM161" s="328"/>
      <c r="FN161" s="328"/>
      <c r="FO161" s="328"/>
      <c r="FP161" s="328"/>
      <c r="FQ161" s="328"/>
      <c r="FR161" s="328"/>
      <c r="FS161" s="328"/>
      <c r="FT161" s="328"/>
      <c r="FU161" s="328"/>
      <c r="FV161" s="328"/>
      <c r="FW161" s="328"/>
      <c r="FX161" s="328"/>
      <c r="FY161" s="328"/>
      <c r="FZ161" s="328"/>
      <c r="GA161" s="328"/>
      <c r="GB161" s="328"/>
      <c r="GC161" s="328"/>
      <c r="GD161" s="328"/>
      <c r="GE161" s="328"/>
      <c r="GF161" s="328"/>
      <c r="GG161" s="328"/>
      <c r="GH161" s="328"/>
      <c r="GI161" s="328"/>
      <c r="GJ161" s="328"/>
    </row>
    <row r="162" spans="1:192" x14ac:dyDescent="0.25">
      <c r="D162" s="21"/>
      <c r="E162" s="151" t="str">
        <f xml:space="preserve"> ConFin!E$98</f>
        <v>Sum of construction debt drawdown - T1</v>
      </c>
      <c r="F162" s="151">
        <f xml:space="preserve"> ConFin!F$98</f>
        <v>35244.487960064216</v>
      </c>
      <c r="G162" s="151" t="str">
        <f xml:space="preserve"> ConFin!G$98</f>
        <v>$ 000s</v>
      </c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39"/>
      <c r="DB162" s="39"/>
      <c r="DC162" s="39"/>
      <c r="DD162" s="39"/>
      <c r="DE162" s="39"/>
      <c r="DF162" s="39"/>
      <c r="DG162" s="39"/>
      <c r="DH162" s="39"/>
      <c r="DI162" s="39"/>
      <c r="DJ162" s="39"/>
      <c r="DK162" s="39"/>
      <c r="DL162" s="39"/>
      <c r="DM162" s="39"/>
      <c r="DN162" s="39"/>
      <c r="DO162" s="39"/>
      <c r="DP162" s="39"/>
      <c r="DQ162" s="39"/>
      <c r="DR162" s="39"/>
      <c r="DS162" s="39"/>
      <c r="DT162" s="39"/>
      <c r="DU162" s="39"/>
      <c r="DV162" s="39"/>
      <c r="DW162" s="39"/>
      <c r="DX162" s="39"/>
      <c r="DY162" s="39"/>
      <c r="DZ162" s="39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39"/>
      <c r="FO162" s="39"/>
      <c r="FP162" s="39"/>
      <c r="FQ162" s="39"/>
      <c r="FR162" s="39"/>
      <c r="FS162" s="39"/>
      <c r="FT162" s="39"/>
      <c r="FU162" s="39"/>
      <c r="FV162" s="39"/>
      <c r="FW162" s="39"/>
      <c r="FX162" s="39"/>
      <c r="FY162" s="39"/>
      <c r="FZ162" s="39"/>
      <c r="GA162" s="39"/>
      <c r="GB162" s="39"/>
      <c r="GC162" s="39"/>
      <c r="GD162" s="39"/>
      <c r="GE162" s="39"/>
      <c r="GF162" s="39"/>
      <c r="GG162" s="39"/>
      <c r="GH162" s="39"/>
      <c r="GI162" s="39"/>
      <c r="GJ162" s="39"/>
    </row>
    <row r="163" spans="1:192" x14ac:dyDescent="0.25">
      <c r="A163" s="247"/>
      <c r="D163" s="248"/>
      <c r="E163" s="88" t="str">
        <f t="shared" ref="E163:G163" si="347" xml:space="preserve"> E$160</f>
        <v>Sum of senior debt discount factors - T1</v>
      </c>
      <c r="F163" s="88">
        <f t="shared" si="347"/>
        <v>29.493410888723872</v>
      </c>
      <c r="G163" s="88" t="str">
        <f t="shared" si="347"/>
        <v>sum of factors</v>
      </c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  <c r="U163" s="328"/>
      <c r="V163" s="328"/>
      <c r="W163" s="328"/>
      <c r="X163" s="328"/>
      <c r="Y163" s="328"/>
      <c r="Z163" s="328"/>
      <c r="AA163" s="328"/>
      <c r="AB163" s="328"/>
      <c r="AC163" s="328"/>
      <c r="AD163" s="328"/>
      <c r="AE163" s="328"/>
      <c r="AF163" s="328"/>
      <c r="AG163" s="328"/>
      <c r="AH163" s="328"/>
      <c r="AI163" s="328"/>
      <c r="AJ163" s="328"/>
      <c r="AK163" s="328"/>
      <c r="AL163" s="328"/>
      <c r="AM163" s="328"/>
      <c r="AN163" s="328"/>
      <c r="AO163" s="328"/>
      <c r="AP163" s="328"/>
      <c r="AQ163" s="328"/>
      <c r="AR163" s="328"/>
      <c r="AS163" s="328"/>
      <c r="AT163" s="328"/>
      <c r="AU163" s="328"/>
      <c r="AV163" s="328"/>
      <c r="AW163" s="328"/>
      <c r="AX163" s="328"/>
      <c r="AY163" s="328"/>
      <c r="AZ163" s="328"/>
      <c r="BA163" s="328"/>
      <c r="BB163" s="328"/>
      <c r="BC163" s="328"/>
      <c r="BD163" s="328"/>
      <c r="BE163" s="328"/>
      <c r="BF163" s="328"/>
      <c r="BG163" s="328"/>
      <c r="BH163" s="328"/>
      <c r="BI163" s="328"/>
      <c r="BJ163" s="328"/>
      <c r="BK163" s="328"/>
      <c r="BL163" s="328"/>
      <c r="BM163" s="328"/>
      <c r="BN163" s="328"/>
      <c r="BO163" s="328"/>
      <c r="BP163" s="328"/>
      <c r="BQ163" s="328"/>
      <c r="BR163" s="328"/>
      <c r="BS163" s="328"/>
      <c r="BT163" s="328"/>
      <c r="BU163" s="328"/>
      <c r="BV163" s="328"/>
      <c r="BW163" s="328"/>
      <c r="BX163" s="328"/>
      <c r="BY163" s="328"/>
      <c r="BZ163" s="328"/>
      <c r="CA163" s="328"/>
      <c r="CB163" s="328"/>
      <c r="CC163" s="328"/>
      <c r="CD163" s="328"/>
      <c r="CE163" s="328"/>
      <c r="CF163" s="328"/>
      <c r="CG163" s="328"/>
      <c r="CH163" s="328"/>
      <c r="CI163" s="328"/>
      <c r="CJ163" s="328"/>
      <c r="CK163" s="328"/>
      <c r="CL163" s="328"/>
      <c r="CM163" s="328"/>
      <c r="CN163" s="328"/>
      <c r="CO163" s="328"/>
      <c r="CP163" s="328"/>
      <c r="CQ163" s="328"/>
      <c r="CR163" s="328"/>
      <c r="CS163" s="328"/>
      <c r="CT163" s="328"/>
      <c r="CU163" s="328"/>
      <c r="CV163" s="328"/>
      <c r="CW163" s="328"/>
      <c r="CX163" s="328"/>
      <c r="CY163" s="328"/>
      <c r="CZ163" s="328"/>
      <c r="DA163" s="328"/>
      <c r="DB163" s="328"/>
      <c r="DC163" s="328"/>
      <c r="DD163" s="328"/>
      <c r="DE163" s="328"/>
      <c r="DF163" s="328"/>
      <c r="DG163" s="328"/>
      <c r="DH163" s="328"/>
      <c r="DI163" s="328"/>
      <c r="DJ163" s="328"/>
      <c r="DK163" s="328"/>
      <c r="DL163" s="328"/>
      <c r="DM163" s="328"/>
      <c r="DN163" s="328"/>
      <c r="DO163" s="328"/>
      <c r="DP163" s="328"/>
      <c r="DQ163" s="328"/>
      <c r="DR163" s="328"/>
      <c r="DS163" s="328"/>
      <c r="DT163" s="328"/>
      <c r="DU163" s="328"/>
      <c r="DV163" s="328"/>
      <c r="DW163" s="328"/>
      <c r="DX163" s="328"/>
      <c r="DY163" s="328"/>
      <c r="DZ163" s="328"/>
      <c r="EA163" s="328"/>
      <c r="EB163" s="328"/>
      <c r="EC163" s="328"/>
      <c r="ED163" s="328"/>
      <c r="EE163" s="328"/>
      <c r="EF163" s="328"/>
      <c r="EG163" s="328"/>
      <c r="EH163" s="328"/>
      <c r="EI163" s="328"/>
      <c r="EJ163" s="328"/>
      <c r="EK163" s="328"/>
      <c r="EL163" s="328"/>
      <c r="EM163" s="328"/>
      <c r="EN163" s="328"/>
      <c r="EO163" s="328"/>
      <c r="EP163" s="328"/>
      <c r="EQ163" s="328"/>
      <c r="ER163" s="328"/>
      <c r="ES163" s="328"/>
      <c r="ET163" s="328"/>
      <c r="EU163" s="328"/>
      <c r="EV163" s="328"/>
      <c r="EW163" s="328"/>
      <c r="EX163" s="328"/>
      <c r="EY163" s="328"/>
      <c r="EZ163" s="328"/>
      <c r="FA163" s="328"/>
      <c r="FB163" s="328"/>
      <c r="FC163" s="328"/>
      <c r="FD163" s="328"/>
      <c r="FE163" s="328"/>
      <c r="FF163" s="328"/>
      <c r="FG163" s="328"/>
      <c r="FH163" s="328"/>
      <c r="FI163" s="328"/>
      <c r="FJ163" s="328"/>
      <c r="FK163" s="328"/>
      <c r="FL163" s="328"/>
      <c r="FM163" s="328"/>
      <c r="FN163" s="328"/>
      <c r="FO163" s="328"/>
      <c r="FP163" s="328"/>
      <c r="FQ163" s="328"/>
      <c r="FR163" s="328"/>
      <c r="FS163" s="328"/>
      <c r="FT163" s="328"/>
      <c r="FU163" s="328"/>
      <c r="FV163" s="328"/>
      <c r="FW163" s="328"/>
      <c r="FX163" s="328"/>
      <c r="FY163" s="328"/>
      <c r="FZ163" s="328"/>
      <c r="GA163" s="328"/>
      <c r="GB163" s="328"/>
      <c r="GC163" s="328"/>
      <c r="GD163" s="328"/>
      <c r="GE163" s="328"/>
      <c r="GF163" s="328"/>
      <c r="GG163" s="328"/>
      <c r="GH163" s="328"/>
      <c r="GI163" s="328"/>
      <c r="GJ163" s="328"/>
    </row>
    <row r="164" spans="1:192" x14ac:dyDescent="0.25">
      <c r="A164" s="247"/>
      <c r="D164" s="248"/>
      <c r="E164" s="328" t="s">
        <v>649</v>
      </c>
      <c r="F164" s="328">
        <f xml:space="preserve"> F162 / F163</f>
        <v>1194.9953192270189</v>
      </c>
      <c r="G164" s="328" t="str">
        <f xml:space="preserve"> SMU</f>
        <v>$ 000s</v>
      </c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  <c r="U164" s="328"/>
      <c r="V164" s="328"/>
      <c r="W164" s="328"/>
      <c r="X164" s="328"/>
      <c r="Y164" s="328"/>
      <c r="Z164" s="328"/>
      <c r="AA164" s="328"/>
      <c r="AB164" s="328"/>
      <c r="AC164" s="328"/>
      <c r="AD164" s="328"/>
      <c r="AE164" s="328"/>
      <c r="AF164" s="328"/>
      <c r="AG164" s="328"/>
      <c r="AH164" s="328"/>
      <c r="AI164" s="328"/>
      <c r="AJ164" s="328"/>
      <c r="AK164" s="328"/>
      <c r="AL164" s="328"/>
      <c r="AM164" s="328"/>
      <c r="AN164" s="328"/>
      <c r="AO164" s="328"/>
      <c r="AP164" s="328"/>
      <c r="AQ164" s="328"/>
      <c r="AR164" s="328"/>
      <c r="AS164" s="328"/>
      <c r="AT164" s="328"/>
      <c r="AU164" s="328"/>
      <c r="AV164" s="328"/>
      <c r="AW164" s="328"/>
      <c r="AX164" s="328"/>
      <c r="AY164" s="328"/>
      <c r="AZ164" s="328"/>
      <c r="BA164" s="328"/>
      <c r="BB164" s="328"/>
      <c r="BC164" s="328"/>
      <c r="BD164" s="328"/>
      <c r="BE164" s="328"/>
      <c r="BF164" s="328"/>
      <c r="BG164" s="328"/>
      <c r="BH164" s="328"/>
      <c r="BI164" s="328"/>
      <c r="BJ164" s="328"/>
      <c r="BK164" s="328"/>
      <c r="BL164" s="328"/>
      <c r="BM164" s="328"/>
      <c r="BN164" s="328"/>
      <c r="BO164" s="328"/>
      <c r="BP164" s="328"/>
      <c r="BQ164" s="328"/>
      <c r="BR164" s="328"/>
      <c r="BS164" s="328"/>
      <c r="BT164" s="328"/>
      <c r="BU164" s="328"/>
      <c r="BV164" s="328"/>
      <c r="BW164" s="328"/>
      <c r="BX164" s="328"/>
      <c r="BY164" s="328"/>
      <c r="BZ164" s="328"/>
      <c r="CA164" s="328"/>
      <c r="CB164" s="328"/>
      <c r="CC164" s="328"/>
      <c r="CD164" s="328"/>
      <c r="CE164" s="328"/>
      <c r="CF164" s="328"/>
      <c r="CG164" s="328"/>
      <c r="CH164" s="328"/>
      <c r="CI164" s="328"/>
      <c r="CJ164" s="328"/>
      <c r="CK164" s="328"/>
      <c r="CL164" s="328"/>
      <c r="CM164" s="328"/>
      <c r="CN164" s="328"/>
      <c r="CO164" s="328"/>
      <c r="CP164" s="328"/>
      <c r="CQ164" s="328"/>
      <c r="CR164" s="328"/>
      <c r="CS164" s="328"/>
      <c r="CT164" s="328"/>
      <c r="CU164" s="328"/>
      <c r="CV164" s="328"/>
      <c r="CW164" s="328"/>
      <c r="CX164" s="328"/>
      <c r="CY164" s="328"/>
      <c r="CZ164" s="328"/>
      <c r="DA164" s="328"/>
      <c r="DB164" s="328"/>
      <c r="DC164" s="328"/>
      <c r="DD164" s="328"/>
      <c r="DE164" s="328"/>
      <c r="DF164" s="328"/>
      <c r="DG164" s="328"/>
      <c r="DH164" s="328"/>
      <c r="DI164" s="328"/>
      <c r="DJ164" s="328"/>
      <c r="DK164" s="328"/>
      <c r="DL164" s="328"/>
      <c r="DM164" s="328"/>
      <c r="DN164" s="328"/>
      <c r="DO164" s="328"/>
      <c r="DP164" s="328"/>
      <c r="DQ164" s="328"/>
      <c r="DR164" s="328"/>
      <c r="DS164" s="328"/>
      <c r="DT164" s="328"/>
      <c r="DU164" s="328"/>
      <c r="DV164" s="328"/>
      <c r="DW164" s="328"/>
      <c r="DX164" s="328"/>
      <c r="DY164" s="328"/>
      <c r="DZ164" s="328"/>
      <c r="EA164" s="328"/>
      <c r="EB164" s="328"/>
      <c r="EC164" s="328"/>
      <c r="ED164" s="328"/>
      <c r="EE164" s="328"/>
      <c r="EF164" s="328"/>
      <c r="EG164" s="328"/>
      <c r="EH164" s="328"/>
      <c r="EI164" s="328"/>
      <c r="EJ164" s="328"/>
      <c r="EK164" s="328"/>
      <c r="EL164" s="328"/>
      <c r="EM164" s="328"/>
      <c r="EN164" s="328"/>
      <c r="EO164" s="328"/>
      <c r="EP164" s="328"/>
      <c r="EQ164" s="328"/>
      <c r="ER164" s="328"/>
      <c r="ES164" s="328"/>
      <c r="ET164" s="328"/>
      <c r="EU164" s="328"/>
      <c r="EV164" s="328"/>
      <c r="EW164" s="328"/>
      <c r="EX164" s="328"/>
      <c r="EY164" s="328"/>
      <c r="EZ164" s="328"/>
      <c r="FA164" s="328"/>
      <c r="FB164" s="328"/>
      <c r="FC164" s="328"/>
      <c r="FD164" s="328"/>
      <c r="FE164" s="328"/>
      <c r="FF164" s="328"/>
      <c r="FG164" s="328"/>
      <c r="FH164" s="328"/>
      <c r="FI164" s="328"/>
      <c r="FJ164" s="328"/>
      <c r="FK164" s="328"/>
      <c r="FL164" s="328"/>
      <c r="FM164" s="328"/>
      <c r="FN164" s="328"/>
      <c r="FO164" s="328"/>
      <c r="FP164" s="328"/>
      <c r="FQ164" s="328"/>
      <c r="FR164" s="328"/>
      <c r="FS164" s="328"/>
      <c r="FT164" s="328"/>
      <c r="FU164" s="328"/>
      <c r="FV164" s="328"/>
      <c r="FW164" s="328"/>
      <c r="FX164" s="328"/>
      <c r="FY164" s="328"/>
      <c r="FZ164" s="328"/>
      <c r="GA164" s="328"/>
      <c r="GB164" s="328"/>
      <c r="GC164" s="328"/>
      <c r="GD164" s="328"/>
      <c r="GE164" s="328"/>
      <c r="GF164" s="328"/>
      <c r="GG164" s="328"/>
      <c r="GH164" s="328"/>
      <c r="GI164" s="328"/>
      <c r="GJ164" s="328"/>
    </row>
    <row r="165" spans="1:192" x14ac:dyDescent="0.25">
      <c r="A165" s="247"/>
      <c r="D165" s="248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  <c r="U165" s="328"/>
      <c r="V165" s="328"/>
      <c r="W165" s="328"/>
      <c r="X165" s="328"/>
      <c r="Y165" s="328"/>
      <c r="Z165" s="328"/>
      <c r="AA165" s="328"/>
      <c r="AB165" s="328"/>
      <c r="AC165" s="328"/>
      <c r="AD165" s="328"/>
      <c r="AE165" s="328"/>
      <c r="AF165" s="328"/>
      <c r="AG165" s="328"/>
      <c r="AH165" s="328"/>
      <c r="AI165" s="328"/>
      <c r="AJ165" s="328"/>
      <c r="AK165" s="328"/>
      <c r="AL165" s="328"/>
      <c r="AM165" s="328"/>
      <c r="AN165" s="328"/>
      <c r="AO165" s="328"/>
      <c r="AP165" s="328"/>
      <c r="AQ165" s="328"/>
      <c r="AR165" s="328"/>
      <c r="AS165" s="328"/>
      <c r="AT165" s="328"/>
      <c r="AU165" s="328"/>
      <c r="AV165" s="328"/>
      <c r="AW165" s="328"/>
      <c r="AX165" s="328"/>
      <c r="AY165" s="328"/>
      <c r="AZ165" s="328"/>
      <c r="BA165" s="328"/>
      <c r="BB165" s="328"/>
      <c r="BC165" s="328"/>
      <c r="BD165" s="328"/>
      <c r="BE165" s="328"/>
      <c r="BF165" s="328"/>
      <c r="BG165" s="328"/>
      <c r="BH165" s="328"/>
      <c r="BI165" s="328"/>
      <c r="BJ165" s="328"/>
      <c r="BK165" s="328"/>
      <c r="BL165" s="328"/>
      <c r="BM165" s="328"/>
      <c r="BN165" s="328"/>
      <c r="BO165" s="328"/>
      <c r="BP165" s="328"/>
      <c r="BQ165" s="328"/>
      <c r="BR165" s="328"/>
      <c r="BS165" s="328"/>
      <c r="BT165" s="328"/>
      <c r="BU165" s="328"/>
      <c r="BV165" s="328"/>
      <c r="BW165" s="328"/>
      <c r="BX165" s="328"/>
      <c r="BY165" s="328"/>
      <c r="BZ165" s="328"/>
      <c r="CA165" s="328"/>
      <c r="CB165" s="328"/>
      <c r="CC165" s="328"/>
      <c r="CD165" s="328"/>
      <c r="CE165" s="328"/>
      <c r="CF165" s="328"/>
      <c r="CG165" s="328"/>
      <c r="CH165" s="328"/>
      <c r="CI165" s="328"/>
      <c r="CJ165" s="328"/>
      <c r="CK165" s="328"/>
      <c r="CL165" s="328"/>
      <c r="CM165" s="328"/>
      <c r="CN165" s="328"/>
      <c r="CO165" s="328"/>
      <c r="CP165" s="328"/>
      <c r="CQ165" s="328"/>
      <c r="CR165" s="328"/>
      <c r="CS165" s="328"/>
      <c r="CT165" s="328"/>
      <c r="CU165" s="328"/>
      <c r="CV165" s="328"/>
      <c r="CW165" s="328"/>
      <c r="CX165" s="328"/>
      <c r="CY165" s="328"/>
      <c r="CZ165" s="328"/>
      <c r="DA165" s="328"/>
      <c r="DB165" s="328"/>
      <c r="DC165" s="328"/>
      <c r="DD165" s="328"/>
      <c r="DE165" s="328"/>
      <c r="DF165" s="328"/>
      <c r="DG165" s="328"/>
      <c r="DH165" s="328"/>
      <c r="DI165" s="328"/>
      <c r="DJ165" s="328"/>
      <c r="DK165" s="328"/>
      <c r="DL165" s="328"/>
      <c r="DM165" s="328"/>
      <c r="DN165" s="328"/>
      <c r="DO165" s="328"/>
      <c r="DP165" s="328"/>
      <c r="DQ165" s="328"/>
      <c r="DR165" s="328"/>
      <c r="DS165" s="328"/>
      <c r="DT165" s="328"/>
      <c r="DU165" s="328"/>
      <c r="DV165" s="328"/>
      <c r="DW165" s="328"/>
      <c r="DX165" s="328"/>
      <c r="DY165" s="328"/>
      <c r="DZ165" s="328"/>
      <c r="EA165" s="328"/>
      <c r="EB165" s="328"/>
      <c r="EC165" s="328"/>
      <c r="ED165" s="328"/>
      <c r="EE165" s="328"/>
      <c r="EF165" s="328"/>
      <c r="EG165" s="328"/>
      <c r="EH165" s="328"/>
      <c r="EI165" s="328"/>
      <c r="EJ165" s="328"/>
      <c r="EK165" s="328"/>
      <c r="EL165" s="328"/>
      <c r="EM165" s="328"/>
      <c r="EN165" s="328"/>
      <c r="EO165" s="328"/>
      <c r="EP165" s="328"/>
      <c r="EQ165" s="328"/>
      <c r="ER165" s="328"/>
      <c r="ES165" s="328"/>
      <c r="ET165" s="328"/>
      <c r="EU165" s="328"/>
      <c r="EV165" s="328"/>
      <c r="EW165" s="328"/>
      <c r="EX165" s="328"/>
      <c r="EY165" s="328"/>
      <c r="EZ165" s="328"/>
      <c r="FA165" s="328"/>
      <c r="FB165" s="328"/>
      <c r="FC165" s="328"/>
      <c r="FD165" s="328"/>
      <c r="FE165" s="328"/>
      <c r="FF165" s="328"/>
      <c r="FG165" s="328"/>
      <c r="FH165" s="328"/>
      <c r="FI165" s="328"/>
      <c r="FJ165" s="328"/>
      <c r="FK165" s="328"/>
      <c r="FL165" s="328"/>
      <c r="FM165" s="328"/>
      <c r="FN165" s="328"/>
      <c r="FO165" s="328"/>
      <c r="FP165" s="328"/>
      <c r="FQ165" s="328"/>
      <c r="FR165" s="328"/>
      <c r="FS165" s="328"/>
      <c r="FT165" s="328"/>
      <c r="FU165" s="328"/>
      <c r="FV165" s="328"/>
      <c r="FW165" s="328"/>
      <c r="FX165" s="328"/>
      <c r="FY165" s="328"/>
      <c r="FZ165" s="328"/>
      <c r="GA165" s="328"/>
      <c r="GB165" s="328"/>
      <c r="GC165" s="328"/>
      <c r="GD165" s="328"/>
      <c r="GE165" s="328"/>
      <c r="GF165" s="328"/>
      <c r="GG165" s="328"/>
      <c r="GH165" s="328"/>
      <c r="GI165" s="328"/>
      <c r="GJ165" s="328"/>
    </row>
    <row r="166" spans="1:192" x14ac:dyDescent="0.25">
      <c r="A166" s="247"/>
      <c r="D166" s="248"/>
      <c r="E166" s="209" t="str">
        <f t="shared" ref="E166:G166" si="348" xml:space="preserve"> E$164</f>
        <v>Senior debt level ds periodic payment - T1</v>
      </c>
      <c r="F166" s="209">
        <f t="shared" si="348"/>
        <v>1194.9953192270189</v>
      </c>
      <c r="G166" s="209" t="str">
        <f t="shared" si="348"/>
        <v>$ 000s</v>
      </c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  <c r="U166" s="328"/>
      <c r="V166" s="328"/>
      <c r="W166" s="328"/>
      <c r="X166" s="328"/>
      <c r="Y166" s="328"/>
      <c r="Z166" s="328"/>
      <c r="AA166" s="328"/>
      <c r="AB166" s="328"/>
      <c r="AC166" s="328"/>
      <c r="AD166" s="328"/>
      <c r="AE166" s="328"/>
      <c r="AF166" s="328"/>
      <c r="AG166" s="328"/>
      <c r="AH166" s="328"/>
      <c r="AI166" s="328"/>
      <c r="AJ166" s="328"/>
      <c r="AK166" s="328"/>
      <c r="AL166" s="328"/>
      <c r="AM166" s="328"/>
      <c r="AN166" s="328"/>
      <c r="AO166" s="328"/>
      <c r="AP166" s="328"/>
      <c r="AQ166" s="328"/>
      <c r="AR166" s="328"/>
      <c r="AS166" s="328"/>
      <c r="AT166" s="328"/>
      <c r="AU166" s="328"/>
      <c r="AV166" s="328"/>
      <c r="AW166" s="328"/>
      <c r="AX166" s="328"/>
      <c r="AY166" s="328"/>
      <c r="AZ166" s="328"/>
      <c r="BA166" s="328"/>
      <c r="BB166" s="328"/>
      <c r="BC166" s="328"/>
      <c r="BD166" s="328"/>
      <c r="BE166" s="328"/>
      <c r="BF166" s="328"/>
      <c r="BG166" s="328"/>
      <c r="BH166" s="328"/>
      <c r="BI166" s="328"/>
      <c r="BJ166" s="328"/>
      <c r="BK166" s="328"/>
      <c r="BL166" s="328"/>
      <c r="BM166" s="328"/>
      <c r="BN166" s="328"/>
      <c r="BO166" s="328"/>
      <c r="BP166" s="328"/>
      <c r="BQ166" s="328"/>
      <c r="BR166" s="328"/>
      <c r="BS166" s="328"/>
      <c r="BT166" s="328"/>
      <c r="BU166" s="328"/>
      <c r="BV166" s="328"/>
      <c r="BW166" s="328"/>
      <c r="BX166" s="328"/>
      <c r="BY166" s="328"/>
      <c r="BZ166" s="328"/>
      <c r="CA166" s="328"/>
      <c r="CB166" s="328"/>
      <c r="CC166" s="328"/>
      <c r="CD166" s="328"/>
      <c r="CE166" s="328"/>
      <c r="CF166" s="328"/>
      <c r="CG166" s="328"/>
      <c r="CH166" s="328"/>
      <c r="CI166" s="328"/>
      <c r="CJ166" s="328"/>
      <c r="CK166" s="328"/>
      <c r="CL166" s="328"/>
      <c r="CM166" s="328"/>
      <c r="CN166" s="328"/>
      <c r="CO166" s="328"/>
      <c r="CP166" s="328"/>
      <c r="CQ166" s="328"/>
      <c r="CR166" s="328"/>
      <c r="CS166" s="328"/>
      <c r="CT166" s="328"/>
      <c r="CU166" s="328"/>
      <c r="CV166" s="328"/>
      <c r="CW166" s="328"/>
      <c r="CX166" s="328"/>
      <c r="CY166" s="328"/>
      <c r="CZ166" s="328"/>
      <c r="DA166" s="328"/>
      <c r="DB166" s="328"/>
      <c r="DC166" s="328"/>
      <c r="DD166" s="328"/>
      <c r="DE166" s="328"/>
      <c r="DF166" s="328"/>
      <c r="DG166" s="328"/>
      <c r="DH166" s="328"/>
      <c r="DI166" s="328"/>
      <c r="DJ166" s="328"/>
      <c r="DK166" s="328"/>
      <c r="DL166" s="328"/>
      <c r="DM166" s="328"/>
      <c r="DN166" s="328"/>
      <c r="DO166" s="328"/>
      <c r="DP166" s="328"/>
      <c r="DQ166" s="328"/>
      <c r="DR166" s="328"/>
      <c r="DS166" s="328"/>
      <c r="DT166" s="328"/>
      <c r="DU166" s="328"/>
      <c r="DV166" s="328"/>
      <c r="DW166" s="328"/>
      <c r="DX166" s="328"/>
      <c r="DY166" s="328"/>
      <c r="DZ166" s="328"/>
      <c r="EA166" s="328"/>
      <c r="EB166" s="328"/>
      <c r="EC166" s="328"/>
      <c r="ED166" s="328"/>
      <c r="EE166" s="328"/>
      <c r="EF166" s="328"/>
      <c r="EG166" s="328"/>
      <c r="EH166" s="328"/>
      <c r="EI166" s="328"/>
      <c r="EJ166" s="328"/>
      <c r="EK166" s="328"/>
      <c r="EL166" s="328"/>
      <c r="EM166" s="328"/>
      <c r="EN166" s="328"/>
      <c r="EO166" s="328"/>
      <c r="EP166" s="328"/>
      <c r="EQ166" s="328"/>
      <c r="ER166" s="328"/>
      <c r="ES166" s="328"/>
      <c r="ET166" s="328"/>
      <c r="EU166" s="328"/>
      <c r="EV166" s="328"/>
      <c r="EW166" s="328"/>
      <c r="EX166" s="328"/>
      <c r="EY166" s="328"/>
      <c r="EZ166" s="328"/>
      <c r="FA166" s="328"/>
      <c r="FB166" s="328"/>
      <c r="FC166" s="328"/>
      <c r="FD166" s="328"/>
      <c r="FE166" s="328"/>
      <c r="FF166" s="328"/>
      <c r="FG166" s="328"/>
      <c r="FH166" s="328"/>
      <c r="FI166" s="328"/>
      <c r="FJ166" s="328"/>
      <c r="FK166" s="328"/>
      <c r="FL166" s="328"/>
      <c r="FM166" s="328"/>
      <c r="FN166" s="328"/>
      <c r="FO166" s="328"/>
      <c r="FP166" s="328"/>
      <c r="FQ166" s="328"/>
      <c r="FR166" s="328"/>
      <c r="FS166" s="328"/>
      <c r="FT166" s="328"/>
      <c r="FU166" s="328"/>
      <c r="FV166" s="328"/>
      <c r="FW166" s="328"/>
      <c r="FX166" s="328"/>
      <c r="FY166" s="328"/>
      <c r="FZ166" s="328"/>
      <c r="GA166" s="328"/>
      <c r="GB166" s="328"/>
      <c r="GC166" s="328"/>
      <c r="GD166" s="328"/>
      <c r="GE166" s="328"/>
      <c r="GF166" s="328"/>
      <c r="GG166" s="328"/>
      <c r="GH166" s="328"/>
      <c r="GI166" s="328"/>
      <c r="GJ166" s="328"/>
    </row>
    <row r="167" spans="1:192" x14ac:dyDescent="0.25">
      <c r="A167" s="247"/>
      <c r="D167" s="248"/>
      <c r="E167" s="12" t="str">
        <f t="shared" ref="E167:AJ167" si="349" xml:space="preserve"> E$201</f>
        <v>Senior debt interest - T1 POS</v>
      </c>
      <c r="F167" s="12">
        <f t="shared" si="349"/>
        <v>0</v>
      </c>
      <c r="G167" s="12" t="str">
        <f t="shared" si="349"/>
        <v>$ 000s</v>
      </c>
      <c r="H167" s="12">
        <f t="shared" si="349"/>
        <v>12284.907881859499</v>
      </c>
      <c r="I167" s="12">
        <f t="shared" si="349"/>
        <v>0</v>
      </c>
      <c r="J167" s="12">
        <f t="shared" si="349"/>
        <v>0</v>
      </c>
      <c r="K167" s="12">
        <f t="shared" si="349"/>
        <v>0</v>
      </c>
      <c r="L167" s="12">
        <f t="shared" si="349"/>
        <v>0</v>
      </c>
      <c r="M167" s="12">
        <f t="shared" si="349"/>
        <v>0</v>
      </c>
      <c r="N167" s="12">
        <f t="shared" si="349"/>
        <v>0</v>
      </c>
      <c r="O167" s="12">
        <f t="shared" si="349"/>
        <v>0</v>
      </c>
      <c r="P167" s="12">
        <f t="shared" si="349"/>
        <v>0</v>
      </c>
      <c r="Q167" s="12">
        <f t="shared" si="349"/>
        <v>0</v>
      </c>
      <c r="R167" s="12">
        <f t="shared" si="349"/>
        <v>0</v>
      </c>
      <c r="S167" s="12">
        <f t="shared" si="349"/>
        <v>547.29226906345923</v>
      </c>
      <c r="T167" s="12">
        <f t="shared" si="349"/>
        <v>545.42808422606595</v>
      </c>
      <c r="U167" s="12">
        <f t="shared" si="349"/>
        <v>541.33852379470784</v>
      </c>
      <c r="V167" s="12">
        <f t="shared" si="349"/>
        <v>527.1727548423961</v>
      </c>
      <c r="W167" s="12">
        <f t="shared" si="349"/>
        <v>508.55677755647747</v>
      </c>
      <c r="X167" s="12">
        <f t="shared" si="349"/>
        <v>499.56479951004121</v>
      </c>
      <c r="Y167" s="12">
        <f t="shared" si="349"/>
        <v>494.66358776604733</v>
      </c>
      <c r="Z167" s="12">
        <f t="shared" si="349"/>
        <v>479.99874713756924</v>
      </c>
      <c r="AA167" s="12">
        <f t="shared" si="349"/>
        <v>456.38351720026941</v>
      </c>
      <c r="AB167" s="12">
        <f t="shared" si="349"/>
        <v>452.0599275885686</v>
      </c>
      <c r="AC167" s="12">
        <f t="shared" si="349"/>
        <v>445.9903286499088</v>
      </c>
      <c r="AD167" s="12">
        <f t="shared" si="349"/>
        <v>430.82672398115301</v>
      </c>
      <c r="AE167" s="12">
        <f t="shared" si="349"/>
        <v>407.7734051046462</v>
      </c>
      <c r="AF167" s="12">
        <f t="shared" si="349"/>
        <v>402.38607578857744</v>
      </c>
      <c r="AG167" s="12">
        <f t="shared" si="349"/>
        <v>395.19028561424068</v>
      </c>
      <c r="AH167" s="12">
        <f t="shared" si="349"/>
        <v>379.49797621386392</v>
      </c>
      <c r="AI167" s="12">
        <f t="shared" si="349"/>
        <v>356.99450354628851</v>
      </c>
      <c r="AJ167" s="12">
        <f t="shared" si="349"/>
        <v>350.45345706873286</v>
      </c>
      <c r="AK167" s="12">
        <f t="shared" ref="AK167:BP167" si="350" xml:space="preserve"> AK$201</f>
        <v>342.12728189066905</v>
      </c>
      <c r="AL167" s="12">
        <f t="shared" si="350"/>
        <v>325.86497742951536</v>
      </c>
      <c r="AM167" s="12">
        <f t="shared" si="350"/>
        <v>307.34252643337891</v>
      </c>
      <c r="AN167" s="12">
        <f t="shared" si="350"/>
        <v>296.19135332848413</v>
      </c>
      <c r="AO167" s="12">
        <f t="shared" si="350"/>
        <v>286.82880391146773</v>
      </c>
      <c r="AP167" s="12">
        <f t="shared" si="350"/>
        <v>269.94501503302007</v>
      </c>
      <c r="AQ167" s="12">
        <f t="shared" si="350"/>
        <v>248.62634765865164</v>
      </c>
      <c r="AR167" s="12">
        <f t="shared" si="350"/>
        <v>239.66936767031007</v>
      </c>
      <c r="AS167" s="12">
        <f t="shared" si="350"/>
        <v>228.89690219543343</v>
      </c>
      <c r="AT167" s="12">
        <f t="shared" si="350"/>
        <v>211.37672706080647</v>
      </c>
      <c r="AU167" s="12">
        <f t="shared" si="350"/>
        <v>190.68331903707139</v>
      </c>
      <c r="AV167" s="12">
        <f t="shared" si="350"/>
        <v>180.4183609506137</v>
      </c>
      <c r="AW167" s="12">
        <f t="shared" si="350"/>
        <v>168.30288531884645</v>
      </c>
      <c r="AX167" s="12">
        <f t="shared" si="350"/>
        <v>150.0974254012427</v>
      </c>
      <c r="AY167" s="12">
        <f t="shared" si="350"/>
        <v>130.0528269832113</v>
      </c>
      <c r="AZ167" s="12">
        <f t="shared" si="350"/>
        <v>118.40455245175151</v>
      </c>
      <c r="BA167" s="12">
        <f t="shared" si="350"/>
        <v>104.86502496457167</v>
      </c>
      <c r="BB167" s="12">
        <f t="shared" si="350"/>
        <v>85.916894902013851</v>
      </c>
      <c r="BC167" s="12">
        <f t="shared" si="350"/>
        <v>67.263287500802747</v>
      </c>
      <c r="BD167" s="12">
        <f t="shared" si="350"/>
        <v>53.313206151077125</v>
      </c>
      <c r="BE167" s="12">
        <f t="shared" si="350"/>
        <v>38.43581325758062</v>
      </c>
      <c r="BF167" s="12">
        <f t="shared" si="350"/>
        <v>18.710561414905854</v>
      </c>
      <c r="BG167" s="12">
        <f t="shared" si="350"/>
        <v>1.9462061951731015E-5</v>
      </c>
      <c r="BH167" s="12">
        <f t="shared" si="350"/>
        <v>1.9682837574049748E-5</v>
      </c>
      <c r="BI167" s="12">
        <f t="shared" si="350"/>
        <v>1.9902058779328671E-5</v>
      </c>
      <c r="BJ167" s="12">
        <f t="shared" si="350"/>
        <v>1.990504868114368E-5</v>
      </c>
      <c r="BK167" s="12">
        <f t="shared" si="350"/>
        <v>1.9475690759495534E-5</v>
      </c>
      <c r="BL167" s="12">
        <f t="shared" si="350"/>
        <v>1.969680658340839E-5</v>
      </c>
      <c r="BM167" s="12">
        <f t="shared" si="350"/>
        <v>1.9917453592929343E-5</v>
      </c>
      <c r="BN167" s="12">
        <f t="shared" si="350"/>
        <v>1.9920761569405523E-5</v>
      </c>
      <c r="BO167" s="12">
        <f t="shared" si="350"/>
        <v>1.9491808847217045E-5</v>
      </c>
      <c r="BP167" s="12">
        <f t="shared" si="350"/>
        <v>1.9711027286629348E-5</v>
      </c>
      <c r="BQ167" s="12">
        <f t="shared" ref="BQ167:EB167" si="351" xml:space="preserve"> BQ$201</f>
        <v>1.9929858504715012E-5</v>
      </c>
      <c r="BR167" s="12">
        <f t="shared" si="351"/>
        <v>1.9932721176665547E-5</v>
      </c>
      <c r="BS167" s="12">
        <f t="shared" si="351"/>
        <v>1.9718515179033304E-5</v>
      </c>
      <c r="BT167" s="12">
        <f t="shared" si="351"/>
        <v>1.9721095041122063E-5</v>
      </c>
      <c r="BU167" s="12">
        <f t="shared" si="351"/>
        <v>1.9941563652246101E-5</v>
      </c>
      <c r="BV167" s="12">
        <f t="shared" si="351"/>
        <v>1.9944553554061107E-5</v>
      </c>
      <c r="BW167" s="12">
        <f t="shared" si="351"/>
        <v>1.9515519238807372E-5</v>
      </c>
      <c r="BX167" s="12">
        <f t="shared" si="351"/>
        <v>1.9736637137120192E-5</v>
      </c>
      <c r="BY167" s="12">
        <f t="shared" si="351"/>
        <v>1.9957849074898053E-5</v>
      </c>
      <c r="BZ167" s="12">
        <f t="shared" si="351"/>
        <v>1.9961475126035399E-5</v>
      </c>
      <c r="CA167" s="12">
        <f t="shared" si="351"/>
        <v>1.9531015006539634E-5</v>
      </c>
      <c r="CB167" s="12">
        <f t="shared" si="351"/>
        <v>1.9752179233118313E-5</v>
      </c>
      <c r="CC167" s="12">
        <f t="shared" si="351"/>
        <v>1.9972671354108615E-5</v>
      </c>
      <c r="CD167" s="12">
        <f t="shared" si="351"/>
        <v>1.997585210072033E-5</v>
      </c>
      <c r="CE167" s="12">
        <f t="shared" si="351"/>
        <v>1.9545266134293399E-5</v>
      </c>
      <c r="CF167" s="12">
        <f t="shared" si="351"/>
        <v>1.9765519007821161E-5</v>
      </c>
      <c r="CG167" s="12">
        <f t="shared" si="351"/>
        <v>1.9985712415216622E-5</v>
      </c>
      <c r="CH167" s="12">
        <f t="shared" si="351"/>
        <v>1.9988829546896099E-5</v>
      </c>
      <c r="CI167" s="12">
        <f t="shared" si="351"/>
        <v>1.9774579986864607E-5</v>
      </c>
      <c r="CJ167" s="12">
        <f t="shared" si="351"/>
        <v>1.9776971078556629E-5</v>
      </c>
      <c r="CK167" s="12">
        <f t="shared" si="351"/>
        <v>1.9998371786731227E-5</v>
      </c>
      <c r="CL167" s="12">
        <f t="shared" si="351"/>
        <v>2.0001107228817294E-5</v>
      </c>
      <c r="CM167" s="12">
        <f t="shared" si="351"/>
        <v>1.9569661077871896E-5</v>
      </c>
      <c r="CN167" s="12">
        <f t="shared" si="351"/>
        <v>1.9791380552174324E-5</v>
      </c>
      <c r="CO167" s="12">
        <f t="shared" si="351"/>
        <v>2.0012430686754981E-5</v>
      </c>
      <c r="CP167" s="12">
        <f t="shared" si="351"/>
        <v>2.001472082431541E-5</v>
      </c>
      <c r="CQ167" s="12">
        <f t="shared" si="351"/>
        <v>1.9583725509628891E-5</v>
      </c>
      <c r="CR167" s="12">
        <f t="shared" si="351"/>
        <v>1.9804468633014849E-5</v>
      </c>
      <c r="CS167" s="12">
        <f t="shared" si="351"/>
        <v>2.002534451799852E-5</v>
      </c>
      <c r="CT167" s="12">
        <f t="shared" si="351"/>
        <v>2.0028207189949054E-5</v>
      </c>
      <c r="CU167" s="12">
        <f t="shared" si="351"/>
        <v>1.9595176197431047E-5</v>
      </c>
      <c r="CV167" s="12">
        <f t="shared" si="351"/>
        <v>1.9816549938406108E-5</v>
      </c>
      <c r="CW167" s="12">
        <f t="shared" si="351"/>
        <v>2.0037685814851952E-5</v>
      </c>
      <c r="CX167" s="12">
        <f t="shared" si="351"/>
        <v>2.0041820785447177E-5</v>
      </c>
      <c r="CY167" s="12">
        <f t="shared" si="351"/>
        <v>1.982793908567599E-5</v>
      </c>
      <c r="CZ167" s="12">
        <f t="shared" si="351"/>
        <v>1.9832343728266552E-5</v>
      </c>
      <c r="DA167" s="12">
        <f t="shared" si="351"/>
        <v>2.0054734616690712E-5</v>
      </c>
      <c r="DB167" s="12">
        <f t="shared" si="351"/>
        <v>2.0057151984115612E-5</v>
      </c>
      <c r="DC167" s="12">
        <f t="shared" si="351"/>
        <v>1.9623802916936427E-5</v>
      </c>
      <c r="DD167" s="12">
        <f t="shared" si="351"/>
        <v>1.98456835029694E-5</v>
      </c>
      <c r="DE167" s="12">
        <f t="shared" si="351"/>
        <v>2.0066630609018502E-5</v>
      </c>
      <c r="DF167" s="12">
        <f t="shared" si="351"/>
        <v>2.0069938585494679E-5</v>
      </c>
      <c r="DG167" s="12">
        <f t="shared" si="351"/>
        <v>1.9638054044690192E-5</v>
      </c>
      <c r="DH167" s="12">
        <f t="shared" si="351"/>
        <v>1.986015590005268E-5</v>
      </c>
      <c r="DI167" s="12">
        <f t="shared" si="351"/>
        <v>2.0081071198635661E-5</v>
      </c>
      <c r="DJ167" s="12">
        <f t="shared" si="351"/>
        <v>2.0085715088688762E-5</v>
      </c>
      <c r="DK167" s="12">
        <f t="shared" si="351"/>
        <v>1.9652803028435358E-5</v>
      </c>
      <c r="DL167" s="12">
        <f t="shared" si="351"/>
        <v>1.9873558598221102E-5</v>
      </c>
      <c r="DM167" s="12">
        <f t="shared" si="351"/>
        <v>2.0096402397304099E-5</v>
      </c>
      <c r="DN167" s="12">
        <f t="shared" si="351"/>
        <v>2.009894699459347E-5</v>
      </c>
      <c r="DO167" s="12">
        <f t="shared" si="351"/>
        <v>1.9882934194592445E-5</v>
      </c>
      <c r="DP167" s="12">
        <f t="shared" si="351"/>
        <v>1.9887527607579745E-5</v>
      </c>
      <c r="DQ167" s="12">
        <f t="shared" si="351"/>
        <v>2.0108934538954233E-5</v>
      </c>
      <c r="DR167" s="12">
        <f t="shared" si="351"/>
        <v>2.0113578429007331E-5</v>
      </c>
      <c r="DS167" s="12">
        <f t="shared" si="351"/>
        <v>1.9679002699982672E-5</v>
      </c>
      <c r="DT167" s="12">
        <f t="shared" si="351"/>
        <v>1.9902125851594181E-5</v>
      </c>
      <c r="DU167" s="12">
        <f t="shared" si="351"/>
        <v>2.0124392967487143E-5</v>
      </c>
      <c r="DV167" s="12">
        <f t="shared" si="351"/>
        <v>2.0127001179708741E-5</v>
      </c>
      <c r="DW167" s="12">
        <f t="shared" si="351"/>
        <v>1.9693129363738589E-5</v>
      </c>
      <c r="DX167" s="12">
        <f t="shared" si="351"/>
        <v>1.991596901402166E-5</v>
      </c>
      <c r="DY167" s="12">
        <f t="shared" si="351"/>
        <v>2.0137115953933982E-5</v>
      </c>
      <c r="DZ167" s="12">
        <f t="shared" si="351"/>
        <v>2.0139787781087815E-5</v>
      </c>
      <c r="EA167" s="12">
        <f t="shared" si="351"/>
        <v>1.9706073619514938E-5</v>
      </c>
      <c r="EB167" s="12">
        <f t="shared" si="351"/>
        <v>1.9927421084757124E-5</v>
      </c>
      <c r="EC167" s="12">
        <f t="shared" ref="EC167:GJ167" si="352" xml:space="preserve"> EC$201</f>
        <v>2.0149266405990709E-5</v>
      </c>
      <c r="ED167" s="12">
        <f t="shared" si="352"/>
        <v>2.0153910296043806E-5</v>
      </c>
      <c r="EE167" s="12">
        <f t="shared" si="352"/>
        <v>1.9938180997371219E-5</v>
      </c>
      <c r="EF167" s="12">
        <f t="shared" si="352"/>
        <v>1.9941515941046926E-5</v>
      </c>
      <c r="EG167" s="12">
        <f t="shared" si="352"/>
        <v>2.0164979294252558E-5</v>
      </c>
      <c r="EH167" s="12">
        <f t="shared" si="352"/>
        <v>2.0167714736338624E-5</v>
      </c>
      <c r="EI167" s="12">
        <f t="shared" si="352"/>
        <v>1.9733144539047203E-5</v>
      </c>
      <c r="EJ167" s="12">
        <f t="shared" si="352"/>
        <v>1.9955170333077668E-5</v>
      </c>
      <c r="EK167" s="12">
        <f t="shared" si="352"/>
        <v>2.0178974579344071E-5</v>
      </c>
      <c r="EL167" s="12">
        <f t="shared" si="352"/>
        <v>2.0183109549939293E-5</v>
      </c>
      <c r="EM167" s="12">
        <f t="shared" si="352"/>
        <v>1.9746711114812801E-5</v>
      </c>
      <c r="EN167" s="12">
        <f t="shared" si="352"/>
        <v>1.9968510107780515E-5</v>
      </c>
      <c r="EO167" s="12">
        <f t="shared" si="352"/>
        <v>2.0190806956739628E-5</v>
      </c>
      <c r="EP167" s="12">
        <f t="shared" si="352"/>
        <v>2.0193733243622406E-5</v>
      </c>
      <c r="EQ167" s="12">
        <f t="shared" si="352"/>
        <v>1.9758410730610652E-5</v>
      </c>
      <c r="ER167" s="12">
        <f t="shared" si="352"/>
        <v>1.9981409418224303E-5</v>
      </c>
      <c r="ES167" s="12">
        <f t="shared" si="352"/>
        <v>2.0205438391153491E-5</v>
      </c>
      <c r="ET167" s="12">
        <f t="shared" si="352"/>
        <v>2.0209764206545419E-5</v>
      </c>
      <c r="EU167" s="12">
        <f t="shared" si="352"/>
        <v>1.9994119958271356E-5</v>
      </c>
      <c r="EV167" s="12">
        <f t="shared" si="352"/>
        <v>1.9996322279566637E-5</v>
      </c>
      <c r="EW167" s="12">
        <f t="shared" si="352"/>
        <v>2.0218606682125966E-5</v>
      </c>
      <c r="EX167" s="12">
        <f t="shared" si="352"/>
        <v>2.022261442285672E-5</v>
      </c>
      <c r="EY167" s="12">
        <f t="shared" si="352"/>
        <v>1.9786788522120333E-5</v>
      </c>
      <c r="EZ167" s="12">
        <f t="shared" si="352"/>
        <v>2.0009913748131803E-5</v>
      </c>
      <c r="FA167" s="12">
        <f t="shared" si="352"/>
        <v>2.0232792812014191E-5</v>
      </c>
      <c r="FB167" s="12">
        <f t="shared" si="352"/>
        <v>2.0236991397541644E-5</v>
      </c>
      <c r="FC167" s="12">
        <f t="shared" si="352"/>
        <v>1.979985724189453E-5</v>
      </c>
      <c r="FD167" s="12">
        <f t="shared" si="352"/>
        <v>2.0023882757490442E-5</v>
      </c>
      <c r="FE167" s="12">
        <f t="shared" si="352"/>
        <v>2.0247551476292523E-5</v>
      </c>
      <c r="FF167" s="12">
        <f t="shared" si="352"/>
        <v>2.0251877291684447E-5</v>
      </c>
      <c r="FG167" s="12">
        <f t="shared" si="352"/>
        <v>1.981510408163109E-5</v>
      </c>
      <c r="FH167" s="12">
        <f t="shared" si="352"/>
        <v>2.0038103460711403E-5</v>
      </c>
      <c r="FI167" s="12">
        <f t="shared" si="352"/>
        <v>2.0261037841926168E-5</v>
      </c>
      <c r="FJ167" s="12">
        <f t="shared" si="352"/>
        <v>2.0265808961843734E-5</v>
      </c>
      <c r="FK167" s="12">
        <f t="shared" si="352"/>
        <v>2.0048234138669697E-5</v>
      </c>
      <c r="FL167" s="12">
        <f t="shared" si="352"/>
        <v>2.0052324163932358E-5</v>
      </c>
      <c r="FM167" s="12">
        <f t="shared" si="352"/>
        <v>2.0275732891272262E-5</v>
      </c>
      <c r="FN167" s="12">
        <f t="shared" si="352"/>
        <v>2.0280249551460895E-5</v>
      </c>
      <c r="FO167" s="12">
        <f t="shared" si="352"/>
        <v>1.9843357409142924E-5</v>
      </c>
      <c r="FP167" s="12">
        <f t="shared" si="352"/>
        <v>2.0068495494586284E-5</v>
      </c>
      <c r="FQ167" s="12">
        <f t="shared" si="352"/>
        <v>2.029284530804326E-5</v>
      </c>
      <c r="FR167" s="12">
        <f t="shared" si="352"/>
        <v>2.0296344129316142E-5</v>
      </c>
      <c r="FS167" s="12">
        <f t="shared" si="352"/>
        <v>1.9858790944876264E-5</v>
      </c>
      <c r="FT167" s="12">
        <f t="shared" si="352"/>
        <v>2.0083974667118831E-5</v>
      </c>
      <c r="FU167" s="12">
        <f t="shared" si="352"/>
        <v>2.0307922046982759E-5</v>
      </c>
      <c r="FV167" s="12">
        <f t="shared" si="352"/>
        <v>2.0311166408526701E-5</v>
      </c>
      <c r="FW167" s="12">
        <f t="shared" si="352"/>
        <v>1.9872046360647233E-5</v>
      </c>
      <c r="FX167" s="12">
        <f t="shared" si="352"/>
        <v>2.0096622283700303E-5</v>
      </c>
      <c r="FY167" s="12">
        <f t="shared" si="352"/>
        <v>2.0321599257413109E-5</v>
      </c>
      <c r="FZ167" s="12">
        <f t="shared" si="352"/>
        <v>2.0324207469634707E-5</v>
      </c>
      <c r="GA167" s="12">
        <f t="shared" si="352"/>
        <v>2.0107633890176707E-5</v>
      </c>
      <c r="GB167" s="12">
        <f t="shared" si="352"/>
        <v>2.0110024981868728E-5</v>
      </c>
      <c r="GC167" s="12">
        <f t="shared" si="352"/>
        <v>2.0335785387301334E-5</v>
      </c>
      <c r="GD167" s="12">
        <f t="shared" si="352"/>
        <v>2.0340047587761024E-5</v>
      </c>
      <c r="GE167" s="12">
        <f t="shared" si="352"/>
        <v>1.9901046472146164E-5</v>
      </c>
      <c r="GF167" s="12">
        <f t="shared" si="352"/>
        <v>2.0125504154401279E-5</v>
      </c>
      <c r="GG167" s="12">
        <f t="shared" si="352"/>
        <v>2.0349208138002748E-5</v>
      </c>
      <c r="GH167" s="12">
        <f t="shared" si="352"/>
        <v>2.0353915642988076E-5</v>
      </c>
      <c r="GI167" s="12">
        <f t="shared" si="352"/>
        <v>1.9916044383887028E-5</v>
      </c>
      <c r="GJ167" s="12">
        <f t="shared" si="352"/>
        <v>2.014129794426172E-5</v>
      </c>
    </row>
    <row r="168" spans="1:192" x14ac:dyDescent="0.25">
      <c r="D168" s="21"/>
      <c r="E168" s="200" t="str">
        <f xml:space="preserve"> Time!E$140</f>
        <v>Senior debt repayment period flag - T1</v>
      </c>
      <c r="F168" s="200">
        <f xml:space="preserve"> Time!F$140</f>
        <v>0</v>
      </c>
      <c r="G168" s="200" t="str">
        <f xml:space="preserve"> Time!G$140</f>
        <v>flag</v>
      </c>
      <c r="H168" s="200">
        <f xml:space="preserve"> Time!H$140</f>
        <v>40</v>
      </c>
      <c r="I168" s="200">
        <f xml:space="preserve"> Time!I$140</f>
        <v>0</v>
      </c>
      <c r="J168" s="200">
        <f xml:space="preserve"> Time!J$140</f>
        <v>0</v>
      </c>
      <c r="K168" s="200">
        <f xml:space="preserve"> Time!K$140</f>
        <v>0</v>
      </c>
      <c r="L168" s="200">
        <f xml:space="preserve"> Time!L$140</f>
        <v>0</v>
      </c>
      <c r="M168" s="200">
        <f xml:space="preserve"> Time!M$140</f>
        <v>0</v>
      </c>
      <c r="N168" s="200">
        <f xml:space="preserve"> Time!N$140</f>
        <v>0</v>
      </c>
      <c r="O168" s="200">
        <f xml:space="preserve"> Time!O$140</f>
        <v>0</v>
      </c>
      <c r="P168" s="200">
        <f xml:space="preserve"> Time!P$140</f>
        <v>0</v>
      </c>
      <c r="Q168" s="200">
        <f xml:space="preserve"> Time!Q$140</f>
        <v>0</v>
      </c>
      <c r="R168" s="200">
        <f xml:space="preserve"> Time!R$140</f>
        <v>0</v>
      </c>
      <c r="S168" s="200">
        <f xml:space="preserve"> Time!S$140</f>
        <v>1</v>
      </c>
      <c r="T168" s="200">
        <f xml:space="preserve"> Time!T$140</f>
        <v>1</v>
      </c>
      <c r="U168" s="200">
        <f xml:space="preserve"> Time!U$140</f>
        <v>1</v>
      </c>
      <c r="V168" s="200">
        <f xml:space="preserve"> Time!V$140</f>
        <v>1</v>
      </c>
      <c r="W168" s="200">
        <f xml:space="preserve"> Time!W$140</f>
        <v>1</v>
      </c>
      <c r="X168" s="200">
        <f xml:space="preserve"> Time!X$140</f>
        <v>1</v>
      </c>
      <c r="Y168" s="200">
        <f xml:space="preserve"> Time!Y$140</f>
        <v>1</v>
      </c>
      <c r="Z168" s="200">
        <f xml:space="preserve"> Time!Z$140</f>
        <v>1</v>
      </c>
      <c r="AA168" s="200">
        <f xml:space="preserve"> Time!AA$140</f>
        <v>1</v>
      </c>
      <c r="AB168" s="200">
        <f xml:space="preserve"> Time!AB$140</f>
        <v>1</v>
      </c>
      <c r="AC168" s="200">
        <f xml:space="preserve"> Time!AC$140</f>
        <v>1</v>
      </c>
      <c r="AD168" s="200">
        <f xml:space="preserve"> Time!AD$140</f>
        <v>1</v>
      </c>
      <c r="AE168" s="200">
        <f xml:space="preserve"> Time!AE$140</f>
        <v>1</v>
      </c>
      <c r="AF168" s="200">
        <f xml:space="preserve"> Time!AF$140</f>
        <v>1</v>
      </c>
      <c r="AG168" s="200">
        <f xml:space="preserve"> Time!AG$140</f>
        <v>1</v>
      </c>
      <c r="AH168" s="200">
        <f xml:space="preserve"> Time!AH$140</f>
        <v>1</v>
      </c>
      <c r="AI168" s="200">
        <f xml:space="preserve"> Time!AI$140</f>
        <v>1</v>
      </c>
      <c r="AJ168" s="200">
        <f xml:space="preserve"> Time!AJ$140</f>
        <v>1</v>
      </c>
      <c r="AK168" s="200">
        <f xml:space="preserve"> Time!AK$140</f>
        <v>1</v>
      </c>
      <c r="AL168" s="200">
        <f xml:space="preserve"> Time!AL$140</f>
        <v>1</v>
      </c>
      <c r="AM168" s="200">
        <f xml:space="preserve"> Time!AM$140</f>
        <v>1</v>
      </c>
      <c r="AN168" s="200">
        <f xml:space="preserve"> Time!AN$140</f>
        <v>1</v>
      </c>
      <c r="AO168" s="200">
        <f xml:space="preserve"> Time!AO$140</f>
        <v>1</v>
      </c>
      <c r="AP168" s="200">
        <f xml:space="preserve"> Time!AP$140</f>
        <v>1</v>
      </c>
      <c r="AQ168" s="200">
        <f xml:space="preserve"> Time!AQ$140</f>
        <v>1</v>
      </c>
      <c r="AR168" s="200">
        <f xml:space="preserve"> Time!AR$140</f>
        <v>1</v>
      </c>
      <c r="AS168" s="200">
        <f xml:space="preserve"> Time!AS$140</f>
        <v>1</v>
      </c>
      <c r="AT168" s="200">
        <f xml:space="preserve"> Time!AT$140</f>
        <v>1</v>
      </c>
      <c r="AU168" s="200">
        <f xml:space="preserve"> Time!AU$140</f>
        <v>1</v>
      </c>
      <c r="AV168" s="200">
        <f xml:space="preserve"> Time!AV$140</f>
        <v>1</v>
      </c>
      <c r="AW168" s="200">
        <f xml:space="preserve"> Time!AW$140</f>
        <v>1</v>
      </c>
      <c r="AX168" s="200">
        <f xml:space="preserve"> Time!AX$140</f>
        <v>1</v>
      </c>
      <c r="AY168" s="200">
        <f xml:space="preserve"> Time!AY$140</f>
        <v>1</v>
      </c>
      <c r="AZ168" s="200">
        <f xml:space="preserve"> Time!AZ$140</f>
        <v>1</v>
      </c>
      <c r="BA168" s="200">
        <f xml:space="preserve"> Time!BA$140</f>
        <v>1</v>
      </c>
      <c r="BB168" s="200">
        <f xml:space="preserve"> Time!BB$140</f>
        <v>1</v>
      </c>
      <c r="BC168" s="200">
        <f xml:space="preserve"> Time!BC$140</f>
        <v>1</v>
      </c>
      <c r="BD168" s="200">
        <f xml:space="preserve"> Time!BD$140</f>
        <v>1</v>
      </c>
      <c r="BE168" s="200">
        <f xml:space="preserve"> Time!BE$140</f>
        <v>1</v>
      </c>
      <c r="BF168" s="200">
        <f xml:space="preserve"> Time!BF$140</f>
        <v>1</v>
      </c>
      <c r="BG168" s="200">
        <f xml:space="preserve"> Time!BG$140</f>
        <v>0</v>
      </c>
      <c r="BH168" s="200">
        <f xml:space="preserve"> Time!BH$140</f>
        <v>0</v>
      </c>
      <c r="BI168" s="200">
        <f xml:space="preserve"> Time!BI$140</f>
        <v>0</v>
      </c>
      <c r="BJ168" s="200">
        <f xml:space="preserve"> Time!BJ$140</f>
        <v>0</v>
      </c>
      <c r="BK168" s="200">
        <f xml:space="preserve"> Time!BK$140</f>
        <v>0</v>
      </c>
      <c r="BL168" s="200">
        <f xml:space="preserve"> Time!BL$140</f>
        <v>0</v>
      </c>
      <c r="BM168" s="200">
        <f xml:space="preserve"> Time!BM$140</f>
        <v>0</v>
      </c>
      <c r="BN168" s="200">
        <f xml:space="preserve"> Time!BN$140</f>
        <v>0</v>
      </c>
      <c r="BO168" s="200">
        <f xml:space="preserve"> Time!BO$140</f>
        <v>0</v>
      </c>
      <c r="BP168" s="200">
        <f xml:space="preserve"> Time!BP$140</f>
        <v>0</v>
      </c>
      <c r="BQ168" s="200">
        <f xml:space="preserve"> Time!BQ$140</f>
        <v>0</v>
      </c>
      <c r="BR168" s="200">
        <f xml:space="preserve"> Time!BR$140</f>
        <v>0</v>
      </c>
      <c r="BS168" s="200">
        <f xml:space="preserve"> Time!BS$140</f>
        <v>0</v>
      </c>
      <c r="BT168" s="200">
        <f xml:space="preserve"> Time!BT$140</f>
        <v>0</v>
      </c>
      <c r="BU168" s="200">
        <f xml:space="preserve"> Time!BU$140</f>
        <v>0</v>
      </c>
      <c r="BV168" s="200">
        <f xml:space="preserve"> Time!BV$140</f>
        <v>0</v>
      </c>
      <c r="BW168" s="200">
        <f xml:space="preserve"> Time!BW$140</f>
        <v>0</v>
      </c>
      <c r="BX168" s="200">
        <f xml:space="preserve"> Time!BX$140</f>
        <v>0</v>
      </c>
      <c r="BY168" s="200">
        <f xml:space="preserve"> Time!BY$140</f>
        <v>0</v>
      </c>
      <c r="BZ168" s="200">
        <f xml:space="preserve"> Time!BZ$140</f>
        <v>0</v>
      </c>
      <c r="CA168" s="200">
        <f xml:space="preserve"> Time!CA$140</f>
        <v>0</v>
      </c>
      <c r="CB168" s="200">
        <f xml:space="preserve"> Time!CB$140</f>
        <v>0</v>
      </c>
      <c r="CC168" s="200">
        <f xml:space="preserve"> Time!CC$140</f>
        <v>0</v>
      </c>
      <c r="CD168" s="200">
        <f xml:space="preserve"> Time!CD$140</f>
        <v>0</v>
      </c>
      <c r="CE168" s="200">
        <f xml:space="preserve"> Time!CE$140</f>
        <v>0</v>
      </c>
      <c r="CF168" s="200">
        <f xml:space="preserve"> Time!CF$140</f>
        <v>0</v>
      </c>
      <c r="CG168" s="200">
        <f xml:space="preserve"> Time!CG$140</f>
        <v>0</v>
      </c>
      <c r="CH168" s="200">
        <f xml:space="preserve"> Time!CH$140</f>
        <v>0</v>
      </c>
      <c r="CI168" s="200">
        <f xml:space="preserve"> Time!CI$140</f>
        <v>0</v>
      </c>
      <c r="CJ168" s="200">
        <f xml:space="preserve"> Time!CJ$140</f>
        <v>0</v>
      </c>
      <c r="CK168" s="200">
        <f xml:space="preserve"> Time!CK$140</f>
        <v>0</v>
      </c>
      <c r="CL168" s="200">
        <f xml:space="preserve"> Time!CL$140</f>
        <v>0</v>
      </c>
      <c r="CM168" s="200">
        <f xml:space="preserve"> Time!CM$140</f>
        <v>0</v>
      </c>
      <c r="CN168" s="200">
        <f xml:space="preserve"> Time!CN$140</f>
        <v>0</v>
      </c>
      <c r="CO168" s="200">
        <f xml:space="preserve"> Time!CO$140</f>
        <v>0</v>
      </c>
      <c r="CP168" s="200">
        <f xml:space="preserve"> Time!CP$140</f>
        <v>0</v>
      </c>
      <c r="CQ168" s="200">
        <f xml:space="preserve"> Time!CQ$140</f>
        <v>0</v>
      </c>
      <c r="CR168" s="200">
        <f xml:space="preserve"> Time!CR$140</f>
        <v>0</v>
      </c>
      <c r="CS168" s="200">
        <f xml:space="preserve"> Time!CS$140</f>
        <v>0</v>
      </c>
      <c r="CT168" s="200">
        <f xml:space="preserve"> Time!CT$140</f>
        <v>0</v>
      </c>
      <c r="CU168" s="200">
        <f xml:space="preserve"> Time!CU$140</f>
        <v>0</v>
      </c>
      <c r="CV168" s="200">
        <f xml:space="preserve"> Time!CV$140</f>
        <v>0</v>
      </c>
      <c r="CW168" s="200">
        <f xml:space="preserve"> Time!CW$140</f>
        <v>0</v>
      </c>
      <c r="CX168" s="200">
        <f xml:space="preserve"> Time!CX$140</f>
        <v>0</v>
      </c>
      <c r="CY168" s="200">
        <f xml:space="preserve"> Time!CY$140</f>
        <v>0</v>
      </c>
      <c r="CZ168" s="200">
        <f xml:space="preserve"> Time!CZ$140</f>
        <v>0</v>
      </c>
      <c r="DA168" s="200">
        <f xml:space="preserve"> Time!DA$140</f>
        <v>0</v>
      </c>
      <c r="DB168" s="200">
        <f xml:space="preserve"> Time!DB$140</f>
        <v>0</v>
      </c>
      <c r="DC168" s="200">
        <f xml:space="preserve"> Time!DC$140</f>
        <v>0</v>
      </c>
      <c r="DD168" s="200">
        <f xml:space="preserve"> Time!DD$140</f>
        <v>0</v>
      </c>
      <c r="DE168" s="200">
        <f xml:space="preserve"> Time!DE$140</f>
        <v>0</v>
      </c>
      <c r="DF168" s="200">
        <f xml:space="preserve"> Time!DF$140</f>
        <v>0</v>
      </c>
      <c r="DG168" s="200">
        <f xml:space="preserve"> Time!DG$140</f>
        <v>0</v>
      </c>
      <c r="DH168" s="200">
        <f xml:space="preserve"> Time!DH$140</f>
        <v>0</v>
      </c>
      <c r="DI168" s="200">
        <f xml:space="preserve"> Time!DI$140</f>
        <v>0</v>
      </c>
      <c r="DJ168" s="200">
        <f xml:space="preserve"> Time!DJ$140</f>
        <v>0</v>
      </c>
      <c r="DK168" s="200">
        <f xml:space="preserve"> Time!DK$140</f>
        <v>0</v>
      </c>
      <c r="DL168" s="200">
        <f xml:space="preserve"> Time!DL$140</f>
        <v>0</v>
      </c>
      <c r="DM168" s="200">
        <f xml:space="preserve"> Time!DM$140</f>
        <v>0</v>
      </c>
      <c r="DN168" s="200">
        <f xml:space="preserve"> Time!DN$140</f>
        <v>0</v>
      </c>
      <c r="DO168" s="200">
        <f xml:space="preserve"> Time!DO$140</f>
        <v>0</v>
      </c>
      <c r="DP168" s="200">
        <f xml:space="preserve"> Time!DP$140</f>
        <v>0</v>
      </c>
      <c r="DQ168" s="200">
        <f xml:space="preserve"> Time!DQ$140</f>
        <v>0</v>
      </c>
      <c r="DR168" s="200">
        <f xml:space="preserve"> Time!DR$140</f>
        <v>0</v>
      </c>
      <c r="DS168" s="200">
        <f xml:space="preserve"> Time!DS$140</f>
        <v>0</v>
      </c>
      <c r="DT168" s="200">
        <f xml:space="preserve"> Time!DT$140</f>
        <v>0</v>
      </c>
      <c r="DU168" s="200">
        <f xml:space="preserve"> Time!DU$140</f>
        <v>0</v>
      </c>
      <c r="DV168" s="200">
        <f xml:space="preserve"> Time!DV$140</f>
        <v>0</v>
      </c>
      <c r="DW168" s="200">
        <f xml:space="preserve"> Time!DW$140</f>
        <v>0</v>
      </c>
      <c r="DX168" s="200">
        <f xml:space="preserve"> Time!DX$140</f>
        <v>0</v>
      </c>
      <c r="DY168" s="200">
        <f xml:space="preserve"> Time!DY$140</f>
        <v>0</v>
      </c>
      <c r="DZ168" s="200">
        <f xml:space="preserve"> Time!DZ$140</f>
        <v>0</v>
      </c>
      <c r="EA168" s="200">
        <f xml:space="preserve"> Time!EA$140</f>
        <v>0</v>
      </c>
      <c r="EB168" s="200">
        <f xml:space="preserve"> Time!EB$140</f>
        <v>0</v>
      </c>
      <c r="EC168" s="200">
        <f xml:space="preserve"> Time!EC$140</f>
        <v>0</v>
      </c>
      <c r="ED168" s="200">
        <f xml:space="preserve"> Time!ED$140</f>
        <v>0</v>
      </c>
      <c r="EE168" s="200">
        <f xml:space="preserve"> Time!EE$140</f>
        <v>0</v>
      </c>
      <c r="EF168" s="200">
        <f xml:space="preserve"> Time!EF$140</f>
        <v>0</v>
      </c>
      <c r="EG168" s="200">
        <f xml:space="preserve"> Time!EG$140</f>
        <v>0</v>
      </c>
      <c r="EH168" s="200">
        <f xml:space="preserve"> Time!EH$140</f>
        <v>0</v>
      </c>
      <c r="EI168" s="200">
        <f xml:space="preserve"> Time!EI$140</f>
        <v>0</v>
      </c>
      <c r="EJ168" s="200">
        <f xml:space="preserve"> Time!EJ$140</f>
        <v>0</v>
      </c>
      <c r="EK168" s="200">
        <f xml:space="preserve"> Time!EK$140</f>
        <v>0</v>
      </c>
      <c r="EL168" s="200">
        <f xml:space="preserve"> Time!EL$140</f>
        <v>0</v>
      </c>
      <c r="EM168" s="200">
        <f xml:space="preserve"> Time!EM$140</f>
        <v>0</v>
      </c>
      <c r="EN168" s="200">
        <f xml:space="preserve"> Time!EN$140</f>
        <v>0</v>
      </c>
      <c r="EO168" s="200">
        <f xml:space="preserve"> Time!EO$140</f>
        <v>0</v>
      </c>
      <c r="EP168" s="200">
        <f xml:space="preserve"> Time!EP$140</f>
        <v>0</v>
      </c>
      <c r="EQ168" s="200">
        <f xml:space="preserve"> Time!EQ$140</f>
        <v>0</v>
      </c>
      <c r="ER168" s="200">
        <f xml:space="preserve"> Time!ER$140</f>
        <v>0</v>
      </c>
      <c r="ES168" s="200">
        <f xml:space="preserve"> Time!ES$140</f>
        <v>0</v>
      </c>
      <c r="ET168" s="200">
        <f xml:space="preserve"> Time!ET$140</f>
        <v>0</v>
      </c>
      <c r="EU168" s="200">
        <f xml:space="preserve"> Time!EU$140</f>
        <v>0</v>
      </c>
      <c r="EV168" s="200">
        <f xml:space="preserve"> Time!EV$140</f>
        <v>0</v>
      </c>
      <c r="EW168" s="200">
        <f xml:space="preserve"> Time!EW$140</f>
        <v>0</v>
      </c>
      <c r="EX168" s="200">
        <f xml:space="preserve"> Time!EX$140</f>
        <v>0</v>
      </c>
      <c r="EY168" s="200">
        <f xml:space="preserve"> Time!EY$140</f>
        <v>0</v>
      </c>
      <c r="EZ168" s="200">
        <f xml:space="preserve"> Time!EZ$140</f>
        <v>0</v>
      </c>
      <c r="FA168" s="200">
        <f xml:space="preserve"> Time!FA$140</f>
        <v>0</v>
      </c>
      <c r="FB168" s="200">
        <f xml:space="preserve"> Time!FB$140</f>
        <v>0</v>
      </c>
      <c r="FC168" s="200">
        <f xml:space="preserve"> Time!FC$140</f>
        <v>0</v>
      </c>
      <c r="FD168" s="200">
        <f xml:space="preserve"> Time!FD$140</f>
        <v>0</v>
      </c>
      <c r="FE168" s="200">
        <f xml:space="preserve"> Time!FE$140</f>
        <v>0</v>
      </c>
      <c r="FF168" s="200">
        <f xml:space="preserve"> Time!FF$140</f>
        <v>0</v>
      </c>
      <c r="FG168" s="200">
        <f xml:space="preserve"> Time!FG$140</f>
        <v>0</v>
      </c>
      <c r="FH168" s="200">
        <f xml:space="preserve"> Time!FH$140</f>
        <v>0</v>
      </c>
      <c r="FI168" s="200">
        <f xml:space="preserve"> Time!FI$140</f>
        <v>0</v>
      </c>
      <c r="FJ168" s="200">
        <f xml:space="preserve"> Time!FJ$140</f>
        <v>0</v>
      </c>
      <c r="FK168" s="200">
        <f xml:space="preserve"> Time!FK$140</f>
        <v>0</v>
      </c>
      <c r="FL168" s="200">
        <f xml:space="preserve"> Time!FL$140</f>
        <v>0</v>
      </c>
      <c r="FM168" s="200">
        <f xml:space="preserve"> Time!FM$140</f>
        <v>0</v>
      </c>
      <c r="FN168" s="200">
        <f xml:space="preserve"> Time!FN$140</f>
        <v>0</v>
      </c>
      <c r="FO168" s="200">
        <f xml:space="preserve"> Time!FO$140</f>
        <v>0</v>
      </c>
      <c r="FP168" s="200">
        <f xml:space="preserve"> Time!FP$140</f>
        <v>0</v>
      </c>
      <c r="FQ168" s="200">
        <f xml:space="preserve"> Time!FQ$140</f>
        <v>0</v>
      </c>
      <c r="FR168" s="200">
        <f xml:space="preserve"> Time!FR$140</f>
        <v>0</v>
      </c>
      <c r="FS168" s="200">
        <f xml:space="preserve"> Time!FS$140</f>
        <v>0</v>
      </c>
      <c r="FT168" s="200">
        <f xml:space="preserve"> Time!FT$140</f>
        <v>0</v>
      </c>
      <c r="FU168" s="200">
        <f xml:space="preserve"> Time!FU$140</f>
        <v>0</v>
      </c>
      <c r="FV168" s="200">
        <f xml:space="preserve"> Time!FV$140</f>
        <v>0</v>
      </c>
      <c r="FW168" s="200">
        <f xml:space="preserve"> Time!FW$140</f>
        <v>0</v>
      </c>
      <c r="FX168" s="200">
        <f xml:space="preserve"> Time!FX$140</f>
        <v>0</v>
      </c>
      <c r="FY168" s="200">
        <f xml:space="preserve"> Time!FY$140</f>
        <v>0</v>
      </c>
      <c r="FZ168" s="200">
        <f xml:space="preserve"> Time!FZ$140</f>
        <v>0</v>
      </c>
      <c r="GA168" s="200">
        <f xml:space="preserve"> Time!GA$140</f>
        <v>0</v>
      </c>
      <c r="GB168" s="200">
        <f xml:space="preserve"> Time!GB$140</f>
        <v>0</v>
      </c>
      <c r="GC168" s="200">
        <f xml:space="preserve"> Time!GC$140</f>
        <v>0</v>
      </c>
      <c r="GD168" s="200">
        <f xml:space="preserve"> Time!GD$140</f>
        <v>0</v>
      </c>
      <c r="GE168" s="200">
        <f xml:space="preserve"> Time!GE$140</f>
        <v>0</v>
      </c>
      <c r="GF168" s="200">
        <f xml:space="preserve"> Time!GF$140</f>
        <v>0</v>
      </c>
      <c r="GG168" s="200">
        <f xml:space="preserve"> Time!GG$140</f>
        <v>0</v>
      </c>
      <c r="GH168" s="200">
        <f xml:space="preserve"> Time!GH$140</f>
        <v>0</v>
      </c>
      <c r="GI168" s="200">
        <f xml:space="preserve"> Time!GI$140</f>
        <v>0</v>
      </c>
      <c r="GJ168" s="200">
        <f xml:space="preserve"> Time!GJ$140</f>
        <v>0</v>
      </c>
    </row>
    <row r="169" spans="1:192" x14ac:dyDescent="0.25">
      <c r="A169" s="247"/>
      <c r="D169" s="248"/>
      <c r="E169" s="328" t="s">
        <v>650</v>
      </c>
      <c r="F169" s="328"/>
      <c r="G169" s="328" t="str">
        <f xml:space="preserve"> SMU</f>
        <v>$ 000s</v>
      </c>
      <c r="H169" s="328">
        <f xml:space="preserve"> SUM(J169:GJ169)</f>
        <v>35514.907563482317</v>
      </c>
      <c r="I169" s="328"/>
      <c r="J169" s="328">
        <f t="shared" ref="J169:K169" si="353" xml:space="preserve"> ($F166 - J167) * J168</f>
        <v>0</v>
      </c>
      <c r="K169" s="328">
        <f t="shared" si="353"/>
        <v>0</v>
      </c>
      <c r="L169" s="328">
        <f t="shared" ref="L169:BW169" si="354" xml:space="preserve"> ($F166 - L167) * L168</f>
        <v>0</v>
      </c>
      <c r="M169" s="328">
        <f t="shared" si="354"/>
        <v>0</v>
      </c>
      <c r="N169" s="328">
        <f t="shared" si="354"/>
        <v>0</v>
      </c>
      <c r="O169" s="328">
        <f t="shared" si="354"/>
        <v>0</v>
      </c>
      <c r="P169" s="328">
        <f t="shared" si="354"/>
        <v>0</v>
      </c>
      <c r="Q169" s="328">
        <f t="shared" si="354"/>
        <v>0</v>
      </c>
      <c r="R169" s="328">
        <f t="shared" si="354"/>
        <v>0</v>
      </c>
      <c r="S169" s="328">
        <f t="shared" si="354"/>
        <v>647.70305016355962</v>
      </c>
      <c r="T169" s="328">
        <f t="shared" si="354"/>
        <v>649.56723500095291</v>
      </c>
      <c r="U169" s="328">
        <f t="shared" si="354"/>
        <v>653.65679543231101</v>
      </c>
      <c r="V169" s="328">
        <f t="shared" si="354"/>
        <v>667.82256438462275</v>
      </c>
      <c r="W169" s="328">
        <f t="shared" si="354"/>
        <v>686.43854167054133</v>
      </c>
      <c r="X169" s="328">
        <f t="shared" si="354"/>
        <v>695.43051971697764</v>
      </c>
      <c r="Y169" s="328">
        <f t="shared" si="354"/>
        <v>700.33173146097147</v>
      </c>
      <c r="Z169" s="328">
        <f t="shared" si="354"/>
        <v>714.99657208944961</v>
      </c>
      <c r="AA169" s="328">
        <f t="shared" si="354"/>
        <v>738.6118020267495</v>
      </c>
      <c r="AB169" s="328">
        <f t="shared" si="354"/>
        <v>742.93539163845026</v>
      </c>
      <c r="AC169" s="328">
        <f t="shared" si="354"/>
        <v>749.00499057710999</v>
      </c>
      <c r="AD169" s="328">
        <f t="shared" si="354"/>
        <v>764.16859524586584</v>
      </c>
      <c r="AE169" s="328">
        <f t="shared" si="354"/>
        <v>787.22191412237271</v>
      </c>
      <c r="AF169" s="328">
        <f t="shared" si="354"/>
        <v>792.60924343844135</v>
      </c>
      <c r="AG169" s="328">
        <f t="shared" si="354"/>
        <v>799.80503361277817</v>
      </c>
      <c r="AH169" s="328">
        <f t="shared" si="354"/>
        <v>815.49734301315493</v>
      </c>
      <c r="AI169" s="328">
        <f t="shared" si="354"/>
        <v>838.00081568073028</v>
      </c>
      <c r="AJ169" s="328">
        <f t="shared" si="354"/>
        <v>844.54186215828599</v>
      </c>
      <c r="AK169" s="328">
        <f t="shared" si="354"/>
        <v>852.86803733634974</v>
      </c>
      <c r="AL169" s="328">
        <f t="shared" si="354"/>
        <v>869.13034179750343</v>
      </c>
      <c r="AM169" s="328">
        <f t="shared" si="354"/>
        <v>887.65279279363995</v>
      </c>
      <c r="AN169" s="328">
        <f t="shared" si="354"/>
        <v>898.80396589853467</v>
      </c>
      <c r="AO169" s="328">
        <f t="shared" si="354"/>
        <v>908.16651531555112</v>
      </c>
      <c r="AP169" s="328">
        <f t="shared" si="354"/>
        <v>925.05030419399873</v>
      </c>
      <c r="AQ169" s="328">
        <f t="shared" si="354"/>
        <v>946.36897156836721</v>
      </c>
      <c r="AR169" s="328">
        <f t="shared" si="354"/>
        <v>955.32595155670879</v>
      </c>
      <c r="AS169" s="328">
        <f t="shared" si="354"/>
        <v>966.09841703158543</v>
      </c>
      <c r="AT169" s="328">
        <f t="shared" si="354"/>
        <v>983.61859216621235</v>
      </c>
      <c r="AU169" s="328">
        <f t="shared" si="354"/>
        <v>1004.3120001899474</v>
      </c>
      <c r="AV169" s="328">
        <f t="shared" si="354"/>
        <v>1014.5769582764051</v>
      </c>
      <c r="AW169" s="328">
        <f t="shared" si="354"/>
        <v>1026.6924339081725</v>
      </c>
      <c r="AX169" s="328">
        <f t="shared" si="354"/>
        <v>1044.8978938257762</v>
      </c>
      <c r="AY169" s="328">
        <f t="shared" si="354"/>
        <v>1064.9424922438075</v>
      </c>
      <c r="AZ169" s="328">
        <f t="shared" si="354"/>
        <v>1076.5907667752674</v>
      </c>
      <c r="BA169" s="328">
        <f t="shared" si="354"/>
        <v>1090.1302942624473</v>
      </c>
      <c r="BB169" s="328">
        <f t="shared" si="354"/>
        <v>1109.078424325005</v>
      </c>
      <c r="BC169" s="328">
        <f t="shared" si="354"/>
        <v>1127.7320317262161</v>
      </c>
      <c r="BD169" s="328">
        <f t="shared" si="354"/>
        <v>1141.6821130759417</v>
      </c>
      <c r="BE169" s="328">
        <f t="shared" si="354"/>
        <v>1156.5595059694383</v>
      </c>
      <c r="BF169" s="328">
        <f t="shared" si="354"/>
        <v>1176.284757812113</v>
      </c>
      <c r="BG169" s="328">
        <f t="shared" si="354"/>
        <v>0</v>
      </c>
      <c r="BH169" s="328">
        <f t="shared" si="354"/>
        <v>0</v>
      </c>
      <c r="BI169" s="328">
        <f t="shared" si="354"/>
        <v>0</v>
      </c>
      <c r="BJ169" s="328">
        <f t="shared" si="354"/>
        <v>0</v>
      </c>
      <c r="BK169" s="328">
        <f t="shared" si="354"/>
        <v>0</v>
      </c>
      <c r="BL169" s="328">
        <f t="shared" si="354"/>
        <v>0</v>
      </c>
      <c r="BM169" s="328">
        <f t="shared" si="354"/>
        <v>0</v>
      </c>
      <c r="BN169" s="328">
        <f t="shared" si="354"/>
        <v>0</v>
      </c>
      <c r="BO169" s="328">
        <f t="shared" si="354"/>
        <v>0</v>
      </c>
      <c r="BP169" s="328">
        <f t="shared" si="354"/>
        <v>0</v>
      </c>
      <c r="BQ169" s="328">
        <f t="shared" si="354"/>
        <v>0</v>
      </c>
      <c r="BR169" s="328">
        <f t="shared" si="354"/>
        <v>0</v>
      </c>
      <c r="BS169" s="328">
        <f t="shared" si="354"/>
        <v>0</v>
      </c>
      <c r="BT169" s="328">
        <f t="shared" si="354"/>
        <v>0</v>
      </c>
      <c r="BU169" s="328">
        <f t="shared" si="354"/>
        <v>0</v>
      </c>
      <c r="BV169" s="328">
        <f t="shared" si="354"/>
        <v>0</v>
      </c>
      <c r="BW169" s="328">
        <f t="shared" si="354"/>
        <v>0</v>
      </c>
      <c r="BX169" s="328">
        <f t="shared" ref="BX169:EI169" si="355" xml:space="preserve"> ($F166 - BX167) * BX168</f>
        <v>0</v>
      </c>
      <c r="BY169" s="328">
        <f t="shared" si="355"/>
        <v>0</v>
      </c>
      <c r="BZ169" s="328">
        <f t="shared" si="355"/>
        <v>0</v>
      </c>
      <c r="CA169" s="328">
        <f t="shared" si="355"/>
        <v>0</v>
      </c>
      <c r="CB169" s="328">
        <f t="shared" si="355"/>
        <v>0</v>
      </c>
      <c r="CC169" s="328">
        <f t="shared" si="355"/>
        <v>0</v>
      </c>
      <c r="CD169" s="328">
        <f t="shared" si="355"/>
        <v>0</v>
      </c>
      <c r="CE169" s="328">
        <f t="shared" si="355"/>
        <v>0</v>
      </c>
      <c r="CF169" s="328">
        <f t="shared" si="355"/>
        <v>0</v>
      </c>
      <c r="CG169" s="328">
        <f t="shared" si="355"/>
        <v>0</v>
      </c>
      <c r="CH169" s="328">
        <f t="shared" si="355"/>
        <v>0</v>
      </c>
      <c r="CI169" s="328">
        <f t="shared" si="355"/>
        <v>0</v>
      </c>
      <c r="CJ169" s="328">
        <f t="shared" si="355"/>
        <v>0</v>
      </c>
      <c r="CK169" s="328">
        <f t="shared" si="355"/>
        <v>0</v>
      </c>
      <c r="CL169" s="328">
        <f t="shared" si="355"/>
        <v>0</v>
      </c>
      <c r="CM169" s="328">
        <f t="shared" si="355"/>
        <v>0</v>
      </c>
      <c r="CN169" s="328">
        <f t="shared" si="355"/>
        <v>0</v>
      </c>
      <c r="CO169" s="328">
        <f t="shared" si="355"/>
        <v>0</v>
      </c>
      <c r="CP169" s="328">
        <f t="shared" si="355"/>
        <v>0</v>
      </c>
      <c r="CQ169" s="328">
        <f t="shared" si="355"/>
        <v>0</v>
      </c>
      <c r="CR169" s="328">
        <f t="shared" si="355"/>
        <v>0</v>
      </c>
      <c r="CS169" s="328">
        <f t="shared" si="355"/>
        <v>0</v>
      </c>
      <c r="CT169" s="328">
        <f t="shared" si="355"/>
        <v>0</v>
      </c>
      <c r="CU169" s="328">
        <f t="shared" si="355"/>
        <v>0</v>
      </c>
      <c r="CV169" s="328">
        <f t="shared" si="355"/>
        <v>0</v>
      </c>
      <c r="CW169" s="328">
        <f t="shared" si="355"/>
        <v>0</v>
      </c>
      <c r="CX169" s="328">
        <f t="shared" si="355"/>
        <v>0</v>
      </c>
      <c r="CY169" s="328">
        <f t="shared" si="355"/>
        <v>0</v>
      </c>
      <c r="CZ169" s="328">
        <f t="shared" si="355"/>
        <v>0</v>
      </c>
      <c r="DA169" s="328">
        <f t="shared" si="355"/>
        <v>0</v>
      </c>
      <c r="DB169" s="328">
        <f t="shared" si="355"/>
        <v>0</v>
      </c>
      <c r="DC169" s="328">
        <f t="shared" si="355"/>
        <v>0</v>
      </c>
      <c r="DD169" s="328">
        <f t="shared" si="355"/>
        <v>0</v>
      </c>
      <c r="DE169" s="328">
        <f t="shared" si="355"/>
        <v>0</v>
      </c>
      <c r="DF169" s="328">
        <f t="shared" si="355"/>
        <v>0</v>
      </c>
      <c r="DG169" s="328">
        <f t="shared" si="355"/>
        <v>0</v>
      </c>
      <c r="DH169" s="328">
        <f t="shared" si="355"/>
        <v>0</v>
      </c>
      <c r="DI169" s="328">
        <f t="shared" si="355"/>
        <v>0</v>
      </c>
      <c r="DJ169" s="328">
        <f t="shared" si="355"/>
        <v>0</v>
      </c>
      <c r="DK169" s="328">
        <f t="shared" si="355"/>
        <v>0</v>
      </c>
      <c r="DL169" s="328">
        <f t="shared" si="355"/>
        <v>0</v>
      </c>
      <c r="DM169" s="328">
        <f t="shared" si="355"/>
        <v>0</v>
      </c>
      <c r="DN169" s="328">
        <f t="shared" si="355"/>
        <v>0</v>
      </c>
      <c r="DO169" s="328">
        <f t="shared" si="355"/>
        <v>0</v>
      </c>
      <c r="DP169" s="328">
        <f t="shared" si="355"/>
        <v>0</v>
      </c>
      <c r="DQ169" s="328">
        <f t="shared" si="355"/>
        <v>0</v>
      </c>
      <c r="DR169" s="328">
        <f t="shared" si="355"/>
        <v>0</v>
      </c>
      <c r="DS169" s="328">
        <f t="shared" si="355"/>
        <v>0</v>
      </c>
      <c r="DT169" s="328">
        <f t="shared" si="355"/>
        <v>0</v>
      </c>
      <c r="DU169" s="328">
        <f t="shared" si="355"/>
        <v>0</v>
      </c>
      <c r="DV169" s="328">
        <f t="shared" si="355"/>
        <v>0</v>
      </c>
      <c r="DW169" s="328">
        <f t="shared" si="355"/>
        <v>0</v>
      </c>
      <c r="DX169" s="328">
        <f t="shared" si="355"/>
        <v>0</v>
      </c>
      <c r="DY169" s="328">
        <f t="shared" si="355"/>
        <v>0</v>
      </c>
      <c r="DZ169" s="328">
        <f t="shared" si="355"/>
        <v>0</v>
      </c>
      <c r="EA169" s="328">
        <f t="shared" si="355"/>
        <v>0</v>
      </c>
      <c r="EB169" s="328">
        <f t="shared" si="355"/>
        <v>0</v>
      </c>
      <c r="EC169" s="328">
        <f t="shared" si="355"/>
        <v>0</v>
      </c>
      <c r="ED169" s="328">
        <f t="shared" si="355"/>
        <v>0</v>
      </c>
      <c r="EE169" s="328">
        <f t="shared" si="355"/>
        <v>0</v>
      </c>
      <c r="EF169" s="328">
        <f t="shared" si="355"/>
        <v>0</v>
      </c>
      <c r="EG169" s="328">
        <f t="shared" si="355"/>
        <v>0</v>
      </c>
      <c r="EH169" s="328">
        <f t="shared" si="355"/>
        <v>0</v>
      </c>
      <c r="EI169" s="328">
        <f t="shared" si="355"/>
        <v>0</v>
      </c>
      <c r="EJ169" s="328">
        <f t="shared" ref="EJ169:GJ169" si="356" xml:space="preserve"> ($F166 - EJ167) * EJ168</f>
        <v>0</v>
      </c>
      <c r="EK169" s="328">
        <f t="shared" si="356"/>
        <v>0</v>
      </c>
      <c r="EL169" s="328">
        <f t="shared" si="356"/>
        <v>0</v>
      </c>
      <c r="EM169" s="328">
        <f t="shared" si="356"/>
        <v>0</v>
      </c>
      <c r="EN169" s="328">
        <f t="shared" si="356"/>
        <v>0</v>
      </c>
      <c r="EO169" s="328">
        <f t="shared" si="356"/>
        <v>0</v>
      </c>
      <c r="EP169" s="328">
        <f t="shared" si="356"/>
        <v>0</v>
      </c>
      <c r="EQ169" s="328">
        <f t="shared" si="356"/>
        <v>0</v>
      </c>
      <c r="ER169" s="328">
        <f t="shared" si="356"/>
        <v>0</v>
      </c>
      <c r="ES169" s="328">
        <f t="shared" si="356"/>
        <v>0</v>
      </c>
      <c r="ET169" s="328">
        <f t="shared" si="356"/>
        <v>0</v>
      </c>
      <c r="EU169" s="328">
        <f t="shared" si="356"/>
        <v>0</v>
      </c>
      <c r="EV169" s="328">
        <f t="shared" si="356"/>
        <v>0</v>
      </c>
      <c r="EW169" s="328">
        <f t="shared" si="356"/>
        <v>0</v>
      </c>
      <c r="EX169" s="328">
        <f t="shared" si="356"/>
        <v>0</v>
      </c>
      <c r="EY169" s="328">
        <f t="shared" si="356"/>
        <v>0</v>
      </c>
      <c r="EZ169" s="328">
        <f t="shared" si="356"/>
        <v>0</v>
      </c>
      <c r="FA169" s="328">
        <f t="shared" si="356"/>
        <v>0</v>
      </c>
      <c r="FB169" s="328">
        <f t="shared" si="356"/>
        <v>0</v>
      </c>
      <c r="FC169" s="328">
        <f t="shared" si="356"/>
        <v>0</v>
      </c>
      <c r="FD169" s="328">
        <f t="shared" si="356"/>
        <v>0</v>
      </c>
      <c r="FE169" s="328">
        <f t="shared" si="356"/>
        <v>0</v>
      </c>
      <c r="FF169" s="328">
        <f t="shared" si="356"/>
        <v>0</v>
      </c>
      <c r="FG169" s="328">
        <f t="shared" si="356"/>
        <v>0</v>
      </c>
      <c r="FH169" s="328">
        <f t="shared" si="356"/>
        <v>0</v>
      </c>
      <c r="FI169" s="328">
        <f t="shared" si="356"/>
        <v>0</v>
      </c>
      <c r="FJ169" s="328">
        <f t="shared" si="356"/>
        <v>0</v>
      </c>
      <c r="FK169" s="328">
        <f t="shared" si="356"/>
        <v>0</v>
      </c>
      <c r="FL169" s="328">
        <f t="shared" si="356"/>
        <v>0</v>
      </c>
      <c r="FM169" s="328">
        <f t="shared" si="356"/>
        <v>0</v>
      </c>
      <c r="FN169" s="328">
        <f t="shared" si="356"/>
        <v>0</v>
      </c>
      <c r="FO169" s="328">
        <f t="shared" si="356"/>
        <v>0</v>
      </c>
      <c r="FP169" s="328">
        <f t="shared" si="356"/>
        <v>0</v>
      </c>
      <c r="FQ169" s="328">
        <f t="shared" si="356"/>
        <v>0</v>
      </c>
      <c r="FR169" s="328">
        <f t="shared" si="356"/>
        <v>0</v>
      </c>
      <c r="FS169" s="328">
        <f t="shared" si="356"/>
        <v>0</v>
      </c>
      <c r="FT169" s="328">
        <f t="shared" si="356"/>
        <v>0</v>
      </c>
      <c r="FU169" s="328">
        <f t="shared" si="356"/>
        <v>0</v>
      </c>
      <c r="FV169" s="328">
        <f t="shared" si="356"/>
        <v>0</v>
      </c>
      <c r="FW169" s="328">
        <f t="shared" si="356"/>
        <v>0</v>
      </c>
      <c r="FX169" s="328">
        <f t="shared" si="356"/>
        <v>0</v>
      </c>
      <c r="FY169" s="328">
        <f t="shared" si="356"/>
        <v>0</v>
      </c>
      <c r="FZ169" s="328">
        <f t="shared" si="356"/>
        <v>0</v>
      </c>
      <c r="GA169" s="328">
        <f t="shared" si="356"/>
        <v>0</v>
      </c>
      <c r="GB169" s="328">
        <f t="shared" si="356"/>
        <v>0</v>
      </c>
      <c r="GC169" s="328">
        <f t="shared" si="356"/>
        <v>0</v>
      </c>
      <c r="GD169" s="328">
        <f t="shared" si="356"/>
        <v>0</v>
      </c>
      <c r="GE169" s="328">
        <f t="shared" si="356"/>
        <v>0</v>
      </c>
      <c r="GF169" s="328">
        <f t="shared" si="356"/>
        <v>0</v>
      </c>
      <c r="GG169" s="328">
        <f t="shared" si="356"/>
        <v>0</v>
      </c>
      <c r="GH169" s="328">
        <f t="shared" si="356"/>
        <v>0</v>
      </c>
      <c r="GI169" s="328">
        <f t="shared" si="356"/>
        <v>0</v>
      </c>
      <c r="GJ169" s="328">
        <f t="shared" si="356"/>
        <v>0</v>
      </c>
    </row>
    <row r="170" spans="1:192" x14ac:dyDescent="0.25">
      <c r="A170" s="247"/>
      <c r="D170" s="248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  <c r="U170" s="328"/>
      <c r="V170" s="328"/>
      <c r="W170" s="328"/>
      <c r="X170" s="328"/>
      <c r="Y170" s="328"/>
      <c r="Z170" s="328"/>
      <c r="AA170" s="328"/>
      <c r="AB170" s="328"/>
      <c r="AC170" s="328"/>
      <c r="AD170" s="328"/>
      <c r="AE170" s="328"/>
      <c r="AF170" s="328"/>
      <c r="AG170" s="328"/>
      <c r="AH170" s="328"/>
      <c r="AI170" s="328"/>
      <c r="AJ170" s="328"/>
      <c r="AK170" s="328"/>
      <c r="AL170" s="328"/>
      <c r="AM170" s="328"/>
      <c r="AN170" s="328"/>
      <c r="AO170" s="328"/>
      <c r="AP170" s="328"/>
      <c r="AQ170" s="328"/>
      <c r="AR170" s="328"/>
      <c r="AS170" s="328"/>
      <c r="AT170" s="328"/>
      <c r="AU170" s="328"/>
      <c r="AV170" s="328"/>
      <c r="AW170" s="328"/>
      <c r="AX170" s="328"/>
      <c r="AY170" s="328"/>
      <c r="AZ170" s="328"/>
      <c r="BA170" s="328"/>
      <c r="BB170" s="328"/>
      <c r="BC170" s="328"/>
      <c r="BD170" s="328"/>
      <c r="BE170" s="328"/>
      <c r="BF170" s="328"/>
      <c r="BG170" s="328"/>
      <c r="BH170" s="328"/>
      <c r="BI170" s="328"/>
      <c r="BJ170" s="328"/>
      <c r="BK170" s="328"/>
      <c r="BL170" s="328"/>
      <c r="BM170" s="328"/>
      <c r="BN170" s="328"/>
      <c r="BO170" s="328"/>
      <c r="BP170" s="328"/>
      <c r="BQ170" s="328"/>
      <c r="BR170" s="328"/>
      <c r="BS170" s="328"/>
      <c r="BT170" s="328"/>
      <c r="BU170" s="328"/>
      <c r="BV170" s="328"/>
      <c r="BW170" s="328"/>
      <c r="BX170" s="328"/>
      <c r="BY170" s="328"/>
      <c r="BZ170" s="328"/>
      <c r="CA170" s="328"/>
      <c r="CB170" s="328"/>
      <c r="CC170" s="328"/>
      <c r="CD170" s="328"/>
      <c r="CE170" s="328"/>
      <c r="CF170" s="328"/>
      <c r="CG170" s="328"/>
      <c r="CH170" s="328"/>
      <c r="CI170" s="328"/>
      <c r="CJ170" s="328"/>
      <c r="CK170" s="328"/>
      <c r="CL170" s="328"/>
      <c r="CM170" s="328"/>
      <c r="CN170" s="328"/>
      <c r="CO170" s="328"/>
      <c r="CP170" s="328"/>
      <c r="CQ170" s="328"/>
      <c r="CR170" s="328"/>
      <c r="CS170" s="328"/>
      <c r="CT170" s="328"/>
      <c r="CU170" s="328"/>
      <c r="CV170" s="328"/>
      <c r="CW170" s="328"/>
      <c r="CX170" s="328"/>
      <c r="CY170" s="328"/>
      <c r="CZ170" s="328"/>
      <c r="DA170" s="328"/>
      <c r="DB170" s="328"/>
      <c r="DC170" s="328"/>
      <c r="DD170" s="328"/>
      <c r="DE170" s="328"/>
      <c r="DF170" s="328"/>
      <c r="DG170" s="328"/>
      <c r="DH170" s="328"/>
      <c r="DI170" s="328"/>
      <c r="DJ170" s="328"/>
      <c r="DK170" s="328"/>
      <c r="DL170" s="328"/>
      <c r="DM170" s="328"/>
      <c r="DN170" s="328"/>
      <c r="DO170" s="328"/>
      <c r="DP170" s="328"/>
      <c r="DQ170" s="328"/>
      <c r="DR170" s="328"/>
      <c r="DS170" s="328"/>
      <c r="DT170" s="328"/>
      <c r="DU170" s="328"/>
      <c r="DV170" s="328"/>
      <c r="DW170" s="328"/>
      <c r="DX170" s="328"/>
      <c r="DY170" s="328"/>
      <c r="DZ170" s="328"/>
      <c r="EA170" s="328"/>
      <c r="EB170" s="328"/>
      <c r="EC170" s="328"/>
      <c r="ED170" s="328"/>
      <c r="EE170" s="328"/>
      <c r="EF170" s="328"/>
      <c r="EG170" s="328"/>
      <c r="EH170" s="328"/>
      <c r="EI170" s="328"/>
      <c r="EJ170" s="328"/>
      <c r="EK170" s="328"/>
      <c r="EL170" s="328"/>
      <c r="EM170" s="328"/>
      <c r="EN170" s="328"/>
      <c r="EO170" s="328"/>
      <c r="EP170" s="328"/>
      <c r="EQ170" s="328"/>
      <c r="ER170" s="328"/>
      <c r="ES170" s="328"/>
      <c r="ET170" s="328"/>
      <c r="EU170" s="328"/>
      <c r="EV170" s="328"/>
      <c r="EW170" s="328"/>
      <c r="EX170" s="328"/>
      <c r="EY170" s="328"/>
      <c r="EZ170" s="328"/>
      <c r="FA170" s="328"/>
      <c r="FB170" s="328"/>
      <c r="FC170" s="328"/>
      <c r="FD170" s="328"/>
      <c r="FE170" s="328"/>
      <c r="FF170" s="328"/>
      <c r="FG170" s="328"/>
      <c r="FH170" s="328"/>
      <c r="FI170" s="328"/>
      <c r="FJ170" s="328"/>
      <c r="FK170" s="328"/>
      <c r="FL170" s="328"/>
      <c r="FM170" s="328"/>
      <c r="FN170" s="328"/>
      <c r="FO170" s="328"/>
      <c r="FP170" s="328"/>
      <c r="FQ170" s="328"/>
      <c r="FR170" s="328"/>
      <c r="FS170" s="328"/>
      <c r="FT170" s="328"/>
      <c r="FU170" s="328"/>
      <c r="FV170" s="328"/>
      <c r="FW170" s="328"/>
      <c r="FX170" s="328"/>
      <c r="FY170" s="328"/>
      <c r="FZ170" s="328"/>
      <c r="GA170" s="328"/>
      <c r="GB170" s="328"/>
      <c r="GC170" s="328"/>
      <c r="GD170" s="328"/>
      <c r="GE170" s="328"/>
      <c r="GF170" s="328"/>
      <c r="GG170" s="328"/>
      <c r="GH170" s="328"/>
      <c r="GI170" s="328"/>
      <c r="GJ170" s="328"/>
    </row>
    <row r="171" spans="1:192" x14ac:dyDescent="0.25">
      <c r="A171" s="247"/>
      <c r="D171" s="248"/>
      <c r="E171" s="413" t="str">
        <f xml:space="preserve"> InpC!E$126</f>
        <v>Senior debt - T1 active principal repayment profile</v>
      </c>
      <c r="F171" s="413">
        <f xml:space="preserve"> InpC!F$126</f>
        <v>2</v>
      </c>
      <c r="G171" s="413" t="str">
        <f xml:space="preserve"> InpC!G$126</f>
        <v>1 = level p, 2 = sculpted, 3 = level ds</v>
      </c>
      <c r="H171" s="476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  <c r="U171" s="328"/>
      <c r="V171" s="328"/>
      <c r="W171" s="328"/>
      <c r="X171" s="328"/>
      <c r="Y171" s="328"/>
      <c r="Z171" s="328"/>
      <c r="AA171" s="328"/>
      <c r="AB171" s="328"/>
      <c r="AC171" s="328"/>
      <c r="AD171" s="328"/>
      <c r="AE171" s="328"/>
      <c r="AF171" s="328"/>
      <c r="AG171" s="328"/>
      <c r="AH171" s="328"/>
      <c r="AI171" s="328"/>
      <c r="AJ171" s="328"/>
      <c r="AK171" s="328"/>
      <c r="AL171" s="328"/>
      <c r="AM171" s="328"/>
      <c r="AN171" s="328"/>
      <c r="AO171" s="328"/>
      <c r="AP171" s="328"/>
      <c r="AQ171" s="328"/>
      <c r="AR171" s="328"/>
      <c r="AS171" s="328"/>
      <c r="AT171" s="328"/>
      <c r="AU171" s="328"/>
      <c r="AV171" s="328"/>
      <c r="AW171" s="328"/>
      <c r="AX171" s="328"/>
      <c r="AY171" s="328"/>
      <c r="AZ171" s="328"/>
      <c r="BA171" s="328"/>
      <c r="BB171" s="328"/>
      <c r="BC171" s="328"/>
      <c r="BD171" s="328"/>
      <c r="BE171" s="328"/>
      <c r="BF171" s="328"/>
      <c r="BG171" s="328"/>
      <c r="BH171" s="328"/>
      <c r="BI171" s="328"/>
      <c r="BJ171" s="328"/>
      <c r="BK171" s="328"/>
      <c r="BL171" s="328"/>
      <c r="BM171" s="328"/>
      <c r="BN171" s="328"/>
      <c r="BO171" s="328"/>
      <c r="BP171" s="328"/>
      <c r="BQ171" s="328"/>
      <c r="BR171" s="328"/>
      <c r="BS171" s="328"/>
      <c r="BT171" s="328"/>
      <c r="BU171" s="328"/>
      <c r="BV171" s="328"/>
      <c r="BW171" s="328"/>
      <c r="BX171" s="328"/>
      <c r="BY171" s="328"/>
      <c r="BZ171" s="328"/>
      <c r="CA171" s="328"/>
      <c r="CB171" s="328"/>
      <c r="CC171" s="328"/>
      <c r="CD171" s="328"/>
      <c r="CE171" s="328"/>
      <c r="CF171" s="328"/>
      <c r="CG171" s="328"/>
      <c r="CH171" s="328"/>
      <c r="CI171" s="328"/>
      <c r="CJ171" s="328"/>
      <c r="CK171" s="328"/>
      <c r="CL171" s="328"/>
      <c r="CM171" s="328"/>
      <c r="CN171" s="328"/>
      <c r="CO171" s="328"/>
      <c r="CP171" s="328"/>
      <c r="CQ171" s="328"/>
      <c r="CR171" s="328"/>
      <c r="CS171" s="328"/>
      <c r="CT171" s="328"/>
      <c r="CU171" s="328"/>
      <c r="CV171" s="328"/>
      <c r="CW171" s="328"/>
      <c r="CX171" s="328"/>
      <c r="CY171" s="328"/>
      <c r="CZ171" s="328"/>
      <c r="DA171" s="328"/>
      <c r="DB171" s="328"/>
      <c r="DC171" s="328"/>
      <c r="DD171" s="328"/>
      <c r="DE171" s="328"/>
      <c r="DF171" s="328"/>
      <c r="DG171" s="328"/>
      <c r="DH171" s="328"/>
      <c r="DI171" s="328"/>
      <c r="DJ171" s="328"/>
      <c r="DK171" s="328"/>
      <c r="DL171" s="328"/>
      <c r="DM171" s="328"/>
      <c r="DN171" s="328"/>
      <c r="DO171" s="328"/>
      <c r="DP171" s="328"/>
      <c r="DQ171" s="328"/>
      <c r="DR171" s="328"/>
      <c r="DS171" s="328"/>
      <c r="DT171" s="328"/>
      <c r="DU171" s="328"/>
      <c r="DV171" s="328"/>
      <c r="DW171" s="328"/>
      <c r="DX171" s="328"/>
      <c r="DY171" s="328"/>
      <c r="DZ171" s="328"/>
      <c r="EA171" s="328"/>
      <c r="EB171" s="328"/>
      <c r="EC171" s="328"/>
      <c r="ED171" s="328"/>
      <c r="EE171" s="328"/>
      <c r="EF171" s="328"/>
      <c r="EG171" s="328"/>
      <c r="EH171" s="328"/>
      <c r="EI171" s="328"/>
      <c r="EJ171" s="328"/>
      <c r="EK171" s="328"/>
      <c r="EL171" s="328"/>
      <c r="EM171" s="328"/>
      <c r="EN171" s="328"/>
      <c r="EO171" s="328"/>
      <c r="EP171" s="328"/>
      <c r="EQ171" s="328"/>
      <c r="ER171" s="328"/>
      <c r="ES171" s="328"/>
      <c r="ET171" s="328"/>
      <c r="EU171" s="328"/>
      <c r="EV171" s="328"/>
      <c r="EW171" s="328"/>
      <c r="EX171" s="328"/>
      <c r="EY171" s="328"/>
      <c r="EZ171" s="328"/>
      <c r="FA171" s="328"/>
      <c r="FB171" s="328"/>
      <c r="FC171" s="328"/>
      <c r="FD171" s="328"/>
      <c r="FE171" s="328"/>
      <c r="FF171" s="328"/>
      <c r="FG171" s="328"/>
      <c r="FH171" s="328"/>
      <c r="FI171" s="328"/>
      <c r="FJ171" s="328"/>
      <c r="FK171" s="328"/>
      <c r="FL171" s="328"/>
      <c r="FM171" s="328"/>
      <c r="FN171" s="328"/>
      <c r="FO171" s="328"/>
      <c r="FP171" s="328"/>
      <c r="FQ171" s="328"/>
      <c r="FR171" s="328"/>
      <c r="FS171" s="328"/>
      <c r="FT171" s="328"/>
      <c r="FU171" s="328"/>
      <c r="FV171" s="328"/>
      <c r="FW171" s="328"/>
      <c r="FX171" s="328"/>
      <c r="FY171" s="328"/>
      <c r="FZ171" s="328"/>
      <c r="GA171" s="328"/>
      <c r="GB171" s="328"/>
      <c r="GC171" s="328"/>
      <c r="GD171" s="328"/>
      <c r="GE171" s="328"/>
      <c r="GF171" s="328"/>
      <c r="GG171" s="328"/>
      <c r="GH171" s="328"/>
      <c r="GI171" s="328"/>
      <c r="GJ171" s="328"/>
    </row>
    <row r="172" spans="1:192" x14ac:dyDescent="0.25">
      <c r="A172" s="247"/>
      <c r="D172" s="248"/>
      <c r="E172" s="9" t="str">
        <f t="shared" ref="E172:AJ172" si="357" xml:space="preserve"> E$145</f>
        <v>Senior debt level principal repayment - T1</v>
      </c>
      <c r="F172" s="9">
        <f t="shared" si="357"/>
        <v>0</v>
      </c>
      <c r="G172" s="9" t="str">
        <f t="shared" si="357"/>
        <v>$ 000s</v>
      </c>
      <c r="H172" s="9">
        <f t="shared" si="357"/>
        <v>35244.48796006418</v>
      </c>
      <c r="I172" s="9">
        <f t="shared" si="357"/>
        <v>0</v>
      </c>
      <c r="J172" s="9">
        <f t="shared" si="357"/>
        <v>0</v>
      </c>
      <c r="K172" s="9">
        <f t="shared" si="357"/>
        <v>0</v>
      </c>
      <c r="L172" s="9">
        <f t="shared" si="357"/>
        <v>0</v>
      </c>
      <c r="M172" s="9">
        <f t="shared" si="357"/>
        <v>0</v>
      </c>
      <c r="N172" s="9">
        <f t="shared" si="357"/>
        <v>0</v>
      </c>
      <c r="O172" s="9">
        <f t="shared" si="357"/>
        <v>0</v>
      </c>
      <c r="P172" s="9">
        <f t="shared" si="357"/>
        <v>0</v>
      </c>
      <c r="Q172" s="9">
        <f t="shared" si="357"/>
        <v>0</v>
      </c>
      <c r="R172" s="9">
        <f t="shared" si="357"/>
        <v>0</v>
      </c>
      <c r="S172" s="9">
        <f t="shared" si="357"/>
        <v>881.1121990016054</v>
      </c>
      <c r="T172" s="9">
        <f t="shared" si="357"/>
        <v>881.1121990016054</v>
      </c>
      <c r="U172" s="9">
        <f t="shared" si="357"/>
        <v>881.1121990016054</v>
      </c>
      <c r="V172" s="9">
        <f t="shared" si="357"/>
        <v>881.1121990016054</v>
      </c>
      <c r="W172" s="9">
        <f t="shared" si="357"/>
        <v>881.1121990016054</v>
      </c>
      <c r="X172" s="9">
        <f t="shared" si="357"/>
        <v>881.1121990016054</v>
      </c>
      <c r="Y172" s="9">
        <f t="shared" si="357"/>
        <v>881.1121990016054</v>
      </c>
      <c r="Z172" s="9">
        <f t="shared" si="357"/>
        <v>881.1121990016054</v>
      </c>
      <c r="AA172" s="9">
        <f t="shared" si="357"/>
        <v>881.1121990016054</v>
      </c>
      <c r="AB172" s="9">
        <f t="shared" si="357"/>
        <v>881.1121990016054</v>
      </c>
      <c r="AC172" s="9">
        <f t="shared" si="357"/>
        <v>881.1121990016054</v>
      </c>
      <c r="AD172" s="9">
        <f t="shared" si="357"/>
        <v>881.1121990016054</v>
      </c>
      <c r="AE172" s="9">
        <f t="shared" si="357"/>
        <v>881.1121990016054</v>
      </c>
      <c r="AF172" s="9">
        <f t="shared" si="357"/>
        <v>881.1121990016054</v>
      </c>
      <c r="AG172" s="9">
        <f t="shared" si="357"/>
        <v>881.1121990016054</v>
      </c>
      <c r="AH172" s="9">
        <f t="shared" si="357"/>
        <v>881.1121990016054</v>
      </c>
      <c r="AI172" s="9">
        <f t="shared" si="357"/>
        <v>881.1121990016054</v>
      </c>
      <c r="AJ172" s="9">
        <f t="shared" si="357"/>
        <v>881.1121990016054</v>
      </c>
      <c r="AK172" s="9">
        <f t="shared" ref="AK172:BP172" si="358" xml:space="preserve"> AK$145</f>
        <v>881.1121990016054</v>
      </c>
      <c r="AL172" s="9">
        <f t="shared" si="358"/>
        <v>881.1121990016054</v>
      </c>
      <c r="AM172" s="9">
        <f t="shared" si="358"/>
        <v>881.1121990016054</v>
      </c>
      <c r="AN172" s="9">
        <f t="shared" si="358"/>
        <v>881.1121990016054</v>
      </c>
      <c r="AO172" s="9">
        <f t="shared" si="358"/>
        <v>881.1121990016054</v>
      </c>
      <c r="AP172" s="9">
        <f t="shared" si="358"/>
        <v>881.1121990016054</v>
      </c>
      <c r="AQ172" s="9">
        <f t="shared" si="358"/>
        <v>881.1121990016054</v>
      </c>
      <c r="AR172" s="9">
        <f t="shared" si="358"/>
        <v>881.1121990016054</v>
      </c>
      <c r="AS172" s="9">
        <f t="shared" si="358"/>
        <v>881.1121990016054</v>
      </c>
      <c r="AT172" s="9">
        <f t="shared" si="358"/>
        <v>881.1121990016054</v>
      </c>
      <c r="AU172" s="9">
        <f t="shared" si="358"/>
        <v>881.1121990016054</v>
      </c>
      <c r="AV172" s="9">
        <f t="shared" si="358"/>
        <v>881.1121990016054</v>
      </c>
      <c r="AW172" s="9">
        <f t="shared" si="358"/>
        <v>881.1121990016054</v>
      </c>
      <c r="AX172" s="9">
        <f t="shared" si="358"/>
        <v>881.1121990016054</v>
      </c>
      <c r="AY172" s="9">
        <f t="shared" si="358"/>
        <v>881.1121990016054</v>
      </c>
      <c r="AZ172" s="9">
        <f t="shared" si="358"/>
        <v>881.1121990016054</v>
      </c>
      <c r="BA172" s="9">
        <f t="shared" si="358"/>
        <v>881.1121990016054</v>
      </c>
      <c r="BB172" s="9">
        <f t="shared" si="358"/>
        <v>881.1121990016054</v>
      </c>
      <c r="BC172" s="9">
        <f t="shared" si="358"/>
        <v>881.1121990016054</v>
      </c>
      <c r="BD172" s="9">
        <f t="shared" si="358"/>
        <v>881.1121990016054</v>
      </c>
      <c r="BE172" s="9">
        <f t="shared" si="358"/>
        <v>881.1121990016054</v>
      </c>
      <c r="BF172" s="9">
        <f t="shared" si="358"/>
        <v>881.1121990016054</v>
      </c>
      <c r="BG172" s="9">
        <f t="shared" si="358"/>
        <v>0</v>
      </c>
      <c r="BH172" s="9">
        <f t="shared" si="358"/>
        <v>0</v>
      </c>
      <c r="BI172" s="9">
        <f t="shared" si="358"/>
        <v>0</v>
      </c>
      <c r="BJ172" s="9">
        <f t="shared" si="358"/>
        <v>0</v>
      </c>
      <c r="BK172" s="9">
        <f t="shared" si="358"/>
        <v>0</v>
      </c>
      <c r="BL172" s="9">
        <f t="shared" si="358"/>
        <v>0</v>
      </c>
      <c r="BM172" s="9">
        <f t="shared" si="358"/>
        <v>0</v>
      </c>
      <c r="BN172" s="9">
        <f t="shared" si="358"/>
        <v>0</v>
      </c>
      <c r="BO172" s="9">
        <f t="shared" si="358"/>
        <v>0</v>
      </c>
      <c r="BP172" s="9">
        <f t="shared" si="358"/>
        <v>0</v>
      </c>
      <c r="BQ172" s="9">
        <f t="shared" ref="BQ172:EB172" si="359" xml:space="preserve"> BQ$145</f>
        <v>0</v>
      </c>
      <c r="BR172" s="9">
        <f t="shared" si="359"/>
        <v>0</v>
      </c>
      <c r="BS172" s="9">
        <f t="shared" si="359"/>
        <v>0</v>
      </c>
      <c r="BT172" s="9">
        <f t="shared" si="359"/>
        <v>0</v>
      </c>
      <c r="BU172" s="9">
        <f t="shared" si="359"/>
        <v>0</v>
      </c>
      <c r="BV172" s="9">
        <f t="shared" si="359"/>
        <v>0</v>
      </c>
      <c r="BW172" s="9">
        <f t="shared" si="359"/>
        <v>0</v>
      </c>
      <c r="BX172" s="9">
        <f t="shared" si="359"/>
        <v>0</v>
      </c>
      <c r="BY172" s="9">
        <f t="shared" si="359"/>
        <v>0</v>
      </c>
      <c r="BZ172" s="9">
        <f t="shared" si="359"/>
        <v>0</v>
      </c>
      <c r="CA172" s="9">
        <f t="shared" si="359"/>
        <v>0</v>
      </c>
      <c r="CB172" s="9">
        <f t="shared" si="359"/>
        <v>0</v>
      </c>
      <c r="CC172" s="9">
        <f t="shared" si="359"/>
        <v>0</v>
      </c>
      <c r="CD172" s="9">
        <f t="shared" si="359"/>
        <v>0</v>
      </c>
      <c r="CE172" s="9">
        <f t="shared" si="359"/>
        <v>0</v>
      </c>
      <c r="CF172" s="9">
        <f t="shared" si="359"/>
        <v>0</v>
      </c>
      <c r="CG172" s="9">
        <f t="shared" si="359"/>
        <v>0</v>
      </c>
      <c r="CH172" s="9">
        <f t="shared" si="359"/>
        <v>0</v>
      </c>
      <c r="CI172" s="9">
        <f t="shared" si="359"/>
        <v>0</v>
      </c>
      <c r="CJ172" s="9">
        <f t="shared" si="359"/>
        <v>0</v>
      </c>
      <c r="CK172" s="9">
        <f t="shared" si="359"/>
        <v>0</v>
      </c>
      <c r="CL172" s="9">
        <f t="shared" si="359"/>
        <v>0</v>
      </c>
      <c r="CM172" s="9">
        <f t="shared" si="359"/>
        <v>0</v>
      </c>
      <c r="CN172" s="9">
        <f t="shared" si="359"/>
        <v>0</v>
      </c>
      <c r="CO172" s="9">
        <f t="shared" si="359"/>
        <v>0</v>
      </c>
      <c r="CP172" s="9">
        <f t="shared" si="359"/>
        <v>0</v>
      </c>
      <c r="CQ172" s="9">
        <f t="shared" si="359"/>
        <v>0</v>
      </c>
      <c r="CR172" s="9">
        <f t="shared" si="359"/>
        <v>0</v>
      </c>
      <c r="CS172" s="9">
        <f t="shared" si="359"/>
        <v>0</v>
      </c>
      <c r="CT172" s="9">
        <f t="shared" si="359"/>
        <v>0</v>
      </c>
      <c r="CU172" s="9">
        <f t="shared" si="359"/>
        <v>0</v>
      </c>
      <c r="CV172" s="9">
        <f t="shared" si="359"/>
        <v>0</v>
      </c>
      <c r="CW172" s="9">
        <f t="shared" si="359"/>
        <v>0</v>
      </c>
      <c r="CX172" s="9">
        <f t="shared" si="359"/>
        <v>0</v>
      </c>
      <c r="CY172" s="9">
        <f t="shared" si="359"/>
        <v>0</v>
      </c>
      <c r="CZ172" s="9">
        <f t="shared" si="359"/>
        <v>0</v>
      </c>
      <c r="DA172" s="9">
        <f t="shared" si="359"/>
        <v>0</v>
      </c>
      <c r="DB172" s="9">
        <f t="shared" si="359"/>
        <v>0</v>
      </c>
      <c r="DC172" s="9">
        <f t="shared" si="359"/>
        <v>0</v>
      </c>
      <c r="DD172" s="9">
        <f t="shared" si="359"/>
        <v>0</v>
      </c>
      <c r="DE172" s="9">
        <f t="shared" si="359"/>
        <v>0</v>
      </c>
      <c r="DF172" s="9">
        <f t="shared" si="359"/>
        <v>0</v>
      </c>
      <c r="DG172" s="9">
        <f t="shared" si="359"/>
        <v>0</v>
      </c>
      <c r="DH172" s="9">
        <f t="shared" si="359"/>
        <v>0</v>
      </c>
      <c r="DI172" s="9">
        <f t="shared" si="359"/>
        <v>0</v>
      </c>
      <c r="DJ172" s="9">
        <f t="shared" si="359"/>
        <v>0</v>
      </c>
      <c r="DK172" s="9">
        <f t="shared" si="359"/>
        <v>0</v>
      </c>
      <c r="DL172" s="9">
        <f t="shared" si="359"/>
        <v>0</v>
      </c>
      <c r="DM172" s="9">
        <f t="shared" si="359"/>
        <v>0</v>
      </c>
      <c r="DN172" s="9">
        <f t="shared" si="359"/>
        <v>0</v>
      </c>
      <c r="DO172" s="9">
        <f t="shared" si="359"/>
        <v>0</v>
      </c>
      <c r="DP172" s="9">
        <f t="shared" si="359"/>
        <v>0</v>
      </c>
      <c r="DQ172" s="9">
        <f t="shared" si="359"/>
        <v>0</v>
      </c>
      <c r="DR172" s="9">
        <f t="shared" si="359"/>
        <v>0</v>
      </c>
      <c r="DS172" s="9">
        <f t="shared" si="359"/>
        <v>0</v>
      </c>
      <c r="DT172" s="9">
        <f t="shared" si="359"/>
        <v>0</v>
      </c>
      <c r="DU172" s="9">
        <f t="shared" si="359"/>
        <v>0</v>
      </c>
      <c r="DV172" s="9">
        <f t="shared" si="359"/>
        <v>0</v>
      </c>
      <c r="DW172" s="9">
        <f t="shared" si="359"/>
        <v>0</v>
      </c>
      <c r="DX172" s="9">
        <f t="shared" si="359"/>
        <v>0</v>
      </c>
      <c r="DY172" s="9">
        <f t="shared" si="359"/>
        <v>0</v>
      </c>
      <c r="DZ172" s="9">
        <f t="shared" si="359"/>
        <v>0</v>
      </c>
      <c r="EA172" s="9">
        <f t="shared" si="359"/>
        <v>0</v>
      </c>
      <c r="EB172" s="9">
        <f t="shared" si="359"/>
        <v>0</v>
      </c>
      <c r="EC172" s="9">
        <f t="shared" ref="EC172:GJ172" si="360" xml:space="preserve"> EC$145</f>
        <v>0</v>
      </c>
      <c r="ED172" s="9">
        <f t="shared" si="360"/>
        <v>0</v>
      </c>
      <c r="EE172" s="9">
        <f t="shared" si="360"/>
        <v>0</v>
      </c>
      <c r="EF172" s="9">
        <f t="shared" si="360"/>
        <v>0</v>
      </c>
      <c r="EG172" s="9">
        <f t="shared" si="360"/>
        <v>0</v>
      </c>
      <c r="EH172" s="9">
        <f t="shared" si="360"/>
        <v>0</v>
      </c>
      <c r="EI172" s="9">
        <f t="shared" si="360"/>
        <v>0</v>
      </c>
      <c r="EJ172" s="9">
        <f t="shared" si="360"/>
        <v>0</v>
      </c>
      <c r="EK172" s="9">
        <f t="shared" si="360"/>
        <v>0</v>
      </c>
      <c r="EL172" s="9">
        <f t="shared" si="360"/>
        <v>0</v>
      </c>
      <c r="EM172" s="9">
        <f t="shared" si="360"/>
        <v>0</v>
      </c>
      <c r="EN172" s="9">
        <f t="shared" si="360"/>
        <v>0</v>
      </c>
      <c r="EO172" s="9">
        <f t="shared" si="360"/>
        <v>0</v>
      </c>
      <c r="EP172" s="9">
        <f t="shared" si="360"/>
        <v>0</v>
      </c>
      <c r="EQ172" s="9">
        <f t="shared" si="360"/>
        <v>0</v>
      </c>
      <c r="ER172" s="9">
        <f t="shared" si="360"/>
        <v>0</v>
      </c>
      <c r="ES172" s="9">
        <f t="shared" si="360"/>
        <v>0</v>
      </c>
      <c r="ET172" s="9">
        <f t="shared" si="360"/>
        <v>0</v>
      </c>
      <c r="EU172" s="9">
        <f t="shared" si="360"/>
        <v>0</v>
      </c>
      <c r="EV172" s="9">
        <f t="shared" si="360"/>
        <v>0</v>
      </c>
      <c r="EW172" s="9">
        <f t="shared" si="360"/>
        <v>0</v>
      </c>
      <c r="EX172" s="9">
        <f t="shared" si="360"/>
        <v>0</v>
      </c>
      <c r="EY172" s="9">
        <f t="shared" si="360"/>
        <v>0</v>
      </c>
      <c r="EZ172" s="9">
        <f t="shared" si="360"/>
        <v>0</v>
      </c>
      <c r="FA172" s="9">
        <f t="shared" si="360"/>
        <v>0</v>
      </c>
      <c r="FB172" s="9">
        <f t="shared" si="360"/>
        <v>0</v>
      </c>
      <c r="FC172" s="9">
        <f t="shared" si="360"/>
        <v>0</v>
      </c>
      <c r="FD172" s="9">
        <f t="shared" si="360"/>
        <v>0</v>
      </c>
      <c r="FE172" s="9">
        <f t="shared" si="360"/>
        <v>0</v>
      </c>
      <c r="FF172" s="9">
        <f t="shared" si="360"/>
        <v>0</v>
      </c>
      <c r="FG172" s="9">
        <f t="shared" si="360"/>
        <v>0</v>
      </c>
      <c r="FH172" s="9">
        <f t="shared" si="360"/>
        <v>0</v>
      </c>
      <c r="FI172" s="9">
        <f t="shared" si="360"/>
        <v>0</v>
      </c>
      <c r="FJ172" s="9">
        <f t="shared" si="360"/>
        <v>0</v>
      </c>
      <c r="FK172" s="9">
        <f t="shared" si="360"/>
        <v>0</v>
      </c>
      <c r="FL172" s="9">
        <f t="shared" si="360"/>
        <v>0</v>
      </c>
      <c r="FM172" s="9">
        <f t="shared" si="360"/>
        <v>0</v>
      </c>
      <c r="FN172" s="9">
        <f t="shared" si="360"/>
        <v>0</v>
      </c>
      <c r="FO172" s="9">
        <f t="shared" si="360"/>
        <v>0</v>
      </c>
      <c r="FP172" s="9">
        <f t="shared" si="360"/>
        <v>0</v>
      </c>
      <c r="FQ172" s="9">
        <f t="shared" si="360"/>
        <v>0</v>
      </c>
      <c r="FR172" s="9">
        <f t="shared" si="360"/>
        <v>0</v>
      </c>
      <c r="FS172" s="9">
        <f t="shared" si="360"/>
        <v>0</v>
      </c>
      <c r="FT172" s="9">
        <f t="shared" si="360"/>
        <v>0</v>
      </c>
      <c r="FU172" s="9">
        <f t="shared" si="360"/>
        <v>0</v>
      </c>
      <c r="FV172" s="9">
        <f t="shared" si="360"/>
        <v>0</v>
      </c>
      <c r="FW172" s="9">
        <f t="shared" si="360"/>
        <v>0</v>
      </c>
      <c r="FX172" s="9">
        <f t="shared" si="360"/>
        <v>0</v>
      </c>
      <c r="FY172" s="9">
        <f t="shared" si="360"/>
        <v>0</v>
      </c>
      <c r="FZ172" s="9">
        <f t="shared" si="360"/>
        <v>0</v>
      </c>
      <c r="GA172" s="9">
        <f t="shared" si="360"/>
        <v>0</v>
      </c>
      <c r="GB172" s="9">
        <f t="shared" si="360"/>
        <v>0</v>
      </c>
      <c r="GC172" s="9">
        <f t="shared" si="360"/>
        <v>0</v>
      </c>
      <c r="GD172" s="9">
        <f t="shared" si="360"/>
        <v>0</v>
      </c>
      <c r="GE172" s="9">
        <f t="shared" si="360"/>
        <v>0</v>
      </c>
      <c r="GF172" s="9">
        <f t="shared" si="360"/>
        <v>0</v>
      </c>
      <c r="GG172" s="9">
        <f t="shared" si="360"/>
        <v>0</v>
      </c>
      <c r="GH172" s="9">
        <f t="shared" si="360"/>
        <v>0</v>
      </c>
      <c r="GI172" s="9">
        <f t="shared" si="360"/>
        <v>0</v>
      </c>
      <c r="GJ172" s="9">
        <f t="shared" si="360"/>
        <v>0</v>
      </c>
    </row>
    <row r="173" spans="1:192" x14ac:dyDescent="0.25">
      <c r="A173" s="247"/>
      <c r="D173" s="248"/>
      <c r="E173" s="157" t="str">
        <f t="shared" ref="E173:AJ173" si="361" xml:space="preserve"> E$151</f>
        <v>Senior debt sculpted principal repayment  - T1</v>
      </c>
      <c r="F173" s="157">
        <f t="shared" si="361"/>
        <v>0</v>
      </c>
      <c r="G173" s="157" t="str">
        <f t="shared" si="361"/>
        <v>$ 000s</v>
      </c>
      <c r="H173" s="157">
        <f t="shared" si="361"/>
        <v>35244.486715424238</v>
      </c>
      <c r="I173" s="157">
        <f t="shared" si="361"/>
        <v>0</v>
      </c>
      <c r="J173" s="157">
        <f t="shared" si="361"/>
        <v>0</v>
      </c>
      <c r="K173" s="157">
        <f t="shared" si="361"/>
        <v>0</v>
      </c>
      <c r="L173" s="157">
        <f t="shared" si="361"/>
        <v>0</v>
      </c>
      <c r="M173" s="157">
        <f t="shared" si="361"/>
        <v>0</v>
      </c>
      <c r="N173" s="157">
        <f t="shared" si="361"/>
        <v>0</v>
      </c>
      <c r="O173" s="157">
        <f t="shared" si="361"/>
        <v>0</v>
      </c>
      <c r="P173" s="157">
        <f t="shared" si="361"/>
        <v>0</v>
      </c>
      <c r="Q173" s="157">
        <f t="shared" si="361"/>
        <v>0</v>
      </c>
      <c r="R173" s="157">
        <f t="shared" si="361"/>
        <v>0</v>
      </c>
      <c r="S173" s="157">
        <f t="shared" si="361"/>
        <v>511.73610797546434</v>
      </c>
      <c r="T173" s="157">
        <f t="shared" si="361"/>
        <v>640.17042917397714</v>
      </c>
      <c r="U173" s="157">
        <f t="shared" si="361"/>
        <v>897.79915577220527</v>
      </c>
      <c r="V173" s="157">
        <f t="shared" si="361"/>
        <v>824.26501157804171</v>
      </c>
      <c r="W173" s="157">
        <f t="shared" si="361"/>
        <v>576.24280208218113</v>
      </c>
      <c r="X173" s="157">
        <f t="shared" si="361"/>
        <v>659.64157522828407</v>
      </c>
      <c r="Y173" s="157">
        <f t="shared" si="361"/>
        <v>926.71287072636858</v>
      </c>
      <c r="Z173" s="157">
        <f t="shared" si="361"/>
        <v>854.15596524044588</v>
      </c>
      <c r="AA173" s="157">
        <f t="shared" si="361"/>
        <v>604.07038028004911</v>
      </c>
      <c r="AB173" s="157">
        <f t="shared" si="361"/>
        <v>700.35204024784434</v>
      </c>
      <c r="AC173" s="157">
        <f t="shared" si="361"/>
        <v>957.41816538770422</v>
      </c>
      <c r="AD173" s="157">
        <f t="shared" si="361"/>
        <v>885.82746789805742</v>
      </c>
      <c r="AE173" s="157">
        <f t="shared" si="361"/>
        <v>636.47832843793935</v>
      </c>
      <c r="AF173" s="157">
        <f t="shared" si="361"/>
        <v>733.16900666006154</v>
      </c>
      <c r="AG173" s="157">
        <f t="shared" si="361"/>
        <v>990.11810394583415</v>
      </c>
      <c r="AH173" s="157">
        <f t="shared" si="361"/>
        <v>919.52063318848718</v>
      </c>
      <c r="AI173" s="157">
        <f t="shared" si="361"/>
        <v>670.90596543588049</v>
      </c>
      <c r="AJ173" s="157">
        <f t="shared" si="361"/>
        <v>768.10028843489999</v>
      </c>
      <c r="AK173" s="157">
        <f t="shared" ref="AK173:BP173" si="362" xml:space="preserve"> AK$151</f>
        <v>1024.9249397047838</v>
      </c>
      <c r="AL173" s="157">
        <f t="shared" si="362"/>
        <v>955.36290898306595</v>
      </c>
      <c r="AM173" s="157">
        <f t="shared" si="362"/>
        <v>712.00440452169664</v>
      </c>
      <c r="AN173" s="157">
        <f t="shared" si="362"/>
        <v>795.60153073801541</v>
      </c>
      <c r="AO173" s="157">
        <f t="shared" si="362"/>
        <v>1061.7677778050625</v>
      </c>
      <c r="AP173" s="157">
        <f t="shared" si="362"/>
        <v>993.29876431405569</v>
      </c>
      <c r="AQ173" s="157">
        <f t="shared" si="362"/>
        <v>746.0129986614694</v>
      </c>
      <c r="AR173" s="157">
        <f t="shared" si="362"/>
        <v>844.28349371413094</v>
      </c>
      <c r="AS173" s="157">
        <f t="shared" si="362"/>
        <v>1101.0589484045927</v>
      </c>
      <c r="AT173" s="157">
        <f t="shared" si="362"/>
        <v>1033.6839910558876</v>
      </c>
      <c r="AU173" s="157">
        <f t="shared" si="362"/>
        <v>787.03857523235899</v>
      </c>
      <c r="AV173" s="157">
        <f t="shared" si="362"/>
        <v>885.9562648472654</v>
      </c>
      <c r="AW173" s="157">
        <f t="shared" si="362"/>
        <v>1142.844833819574</v>
      </c>
      <c r="AX173" s="157">
        <f t="shared" si="362"/>
        <v>1076.6128224916317</v>
      </c>
      <c r="AY173" s="157">
        <f t="shared" si="362"/>
        <v>830.5505141391227</v>
      </c>
      <c r="AZ173" s="157">
        <f t="shared" si="362"/>
        <v>930.18273657758914</v>
      </c>
      <c r="BA173" s="157">
        <f t="shared" si="362"/>
        <v>1187.2840805006813</v>
      </c>
      <c r="BB173" s="157">
        <f t="shared" si="362"/>
        <v>1122.266516727075</v>
      </c>
      <c r="BC173" s="157">
        <f t="shared" si="362"/>
        <v>883.6724190880152</v>
      </c>
      <c r="BD173" s="157">
        <f t="shared" si="362"/>
        <v>968.11045257421267</v>
      </c>
      <c r="BE173" s="157">
        <f t="shared" si="362"/>
        <v>1234.5301836155093</v>
      </c>
      <c r="BF173" s="157">
        <f t="shared" si="362"/>
        <v>1170.7532602147121</v>
      </c>
      <c r="BG173" s="157">
        <f t="shared" si="362"/>
        <v>0</v>
      </c>
      <c r="BH173" s="157">
        <f t="shared" si="362"/>
        <v>0</v>
      </c>
      <c r="BI173" s="157">
        <f t="shared" si="362"/>
        <v>0</v>
      </c>
      <c r="BJ173" s="157">
        <f t="shared" si="362"/>
        <v>0</v>
      </c>
      <c r="BK173" s="157">
        <f t="shared" si="362"/>
        <v>0</v>
      </c>
      <c r="BL173" s="157">
        <f t="shared" si="362"/>
        <v>0</v>
      </c>
      <c r="BM173" s="157">
        <f t="shared" si="362"/>
        <v>0</v>
      </c>
      <c r="BN173" s="157">
        <f t="shared" si="362"/>
        <v>0</v>
      </c>
      <c r="BO173" s="157">
        <f t="shared" si="362"/>
        <v>0</v>
      </c>
      <c r="BP173" s="157">
        <f t="shared" si="362"/>
        <v>0</v>
      </c>
      <c r="BQ173" s="157">
        <f t="shared" ref="BQ173:EB173" si="363" xml:space="preserve"> BQ$151</f>
        <v>0</v>
      </c>
      <c r="BR173" s="157">
        <f t="shared" si="363"/>
        <v>0</v>
      </c>
      <c r="BS173" s="157">
        <f t="shared" si="363"/>
        <v>0</v>
      </c>
      <c r="BT173" s="157">
        <f t="shared" si="363"/>
        <v>0</v>
      </c>
      <c r="BU173" s="157">
        <f t="shared" si="363"/>
        <v>0</v>
      </c>
      <c r="BV173" s="157">
        <f t="shared" si="363"/>
        <v>0</v>
      </c>
      <c r="BW173" s="157">
        <f t="shared" si="363"/>
        <v>0</v>
      </c>
      <c r="BX173" s="157">
        <f t="shared" si="363"/>
        <v>0</v>
      </c>
      <c r="BY173" s="157">
        <f t="shared" si="363"/>
        <v>0</v>
      </c>
      <c r="BZ173" s="157">
        <f t="shared" si="363"/>
        <v>0</v>
      </c>
      <c r="CA173" s="157">
        <f t="shared" si="363"/>
        <v>0</v>
      </c>
      <c r="CB173" s="157">
        <f t="shared" si="363"/>
        <v>0</v>
      </c>
      <c r="CC173" s="157">
        <f t="shared" si="363"/>
        <v>0</v>
      </c>
      <c r="CD173" s="157">
        <f t="shared" si="363"/>
        <v>0</v>
      </c>
      <c r="CE173" s="157">
        <f t="shared" si="363"/>
        <v>0</v>
      </c>
      <c r="CF173" s="157">
        <f t="shared" si="363"/>
        <v>0</v>
      </c>
      <c r="CG173" s="157">
        <f t="shared" si="363"/>
        <v>0</v>
      </c>
      <c r="CH173" s="157">
        <f t="shared" si="363"/>
        <v>0</v>
      </c>
      <c r="CI173" s="157">
        <f t="shared" si="363"/>
        <v>0</v>
      </c>
      <c r="CJ173" s="157">
        <f t="shared" si="363"/>
        <v>0</v>
      </c>
      <c r="CK173" s="157">
        <f t="shared" si="363"/>
        <v>0</v>
      </c>
      <c r="CL173" s="157">
        <f t="shared" si="363"/>
        <v>0</v>
      </c>
      <c r="CM173" s="157">
        <f t="shared" si="363"/>
        <v>0</v>
      </c>
      <c r="CN173" s="157">
        <f t="shared" si="363"/>
        <v>0</v>
      </c>
      <c r="CO173" s="157">
        <f t="shared" si="363"/>
        <v>0</v>
      </c>
      <c r="CP173" s="157">
        <f t="shared" si="363"/>
        <v>0</v>
      </c>
      <c r="CQ173" s="157">
        <f t="shared" si="363"/>
        <v>0</v>
      </c>
      <c r="CR173" s="157">
        <f t="shared" si="363"/>
        <v>0</v>
      </c>
      <c r="CS173" s="157">
        <f t="shared" si="363"/>
        <v>0</v>
      </c>
      <c r="CT173" s="157">
        <f t="shared" si="363"/>
        <v>0</v>
      </c>
      <c r="CU173" s="157">
        <f t="shared" si="363"/>
        <v>0</v>
      </c>
      <c r="CV173" s="157">
        <f t="shared" si="363"/>
        <v>0</v>
      </c>
      <c r="CW173" s="157">
        <f t="shared" si="363"/>
        <v>0</v>
      </c>
      <c r="CX173" s="157">
        <f t="shared" si="363"/>
        <v>0</v>
      </c>
      <c r="CY173" s="157">
        <f t="shared" si="363"/>
        <v>0</v>
      </c>
      <c r="CZ173" s="157">
        <f t="shared" si="363"/>
        <v>0</v>
      </c>
      <c r="DA173" s="157">
        <f t="shared" si="363"/>
        <v>0</v>
      </c>
      <c r="DB173" s="157">
        <f t="shared" si="363"/>
        <v>0</v>
      </c>
      <c r="DC173" s="157">
        <f t="shared" si="363"/>
        <v>0</v>
      </c>
      <c r="DD173" s="157">
        <f t="shared" si="363"/>
        <v>0</v>
      </c>
      <c r="DE173" s="157">
        <f t="shared" si="363"/>
        <v>0</v>
      </c>
      <c r="DF173" s="157">
        <f t="shared" si="363"/>
        <v>0</v>
      </c>
      <c r="DG173" s="157">
        <f t="shared" si="363"/>
        <v>0</v>
      </c>
      <c r="DH173" s="157">
        <f t="shared" si="363"/>
        <v>0</v>
      </c>
      <c r="DI173" s="157">
        <f t="shared" si="363"/>
        <v>0</v>
      </c>
      <c r="DJ173" s="157">
        <f t="shared" si="363"/>
        <v>0</v>
      </c>
      <c r="DK173" s="157">
        <f t="shared" si="363"/>
        <v>0</v>
      </c>
      <c r="DL173" s="157">
        <f t="shared" si="363"/>
        <v>0</v>
      </c>
      <c r="DM173" s="157">
        <f t="shared" si="363"/>
        <v>0</v>
      </c>
      <c r="DN173" s="157">
        <f t="shared" si="363"/>
        <v>0</v>
      </c>
      <c r="DO173" s="157">
        <f t="shared" si="363"/>
        <v>0</v>
      </c>
      <c r="DP173" s="157">
        <f t="shared" si="363"/>
        <v>0</v>
      </c>
      <c r="DQ173" s="157">
        <f t="shared" si="363"/>
        <v>0</v>
      </c>
      <c r="DR173" s="157">
        <f t="shared" si="363"/>
        <v>0</v>
      </c>
      <c r="DS173" s="157">
        <f t="shared" si="363"/>
        <v>0</v>
      </c>
      <c r="DT173" s="157">
        <f t="shared" si="363"/>
        <v>0</v>
      </c>
      <c r="DU173" s="157">
        <f t="shared" si="363"/>
        <v>0</v>
      </c>
      <c r="DV173" s="157">
        <f t="shared" si="363"/>
        <v>0</v>
      </c>
      <c r="DW173" s="157">
        <f t="shared" si="363"/>
        <v>0</v>
      </c>
      <c r="DX173" s="157">
        <f t="shared" si="363"/>
        <v>0</v>
      </c>
      <c r="DY173" s="157">
        <f t="shared" si="363"/>
        <v>0</v>
      </c>
      <c r="DZ173" s="157">
        <f t="shared" si="363"/>
        <v>0</v>
      </c>
      <c r="EA173" s="157">
        <f t="shared" si="363"/>
        <v>0</v>
      </c>
      <c r="EB173" s="157">
        <f t="shared" si="363"/>
        <v>0</v>
      </c>
      <c r="EC173" s="157">
        <f t="shared" ref="EC173:GJ173" si="364" xml:space="preserve"> EC$151</f>
        <v>0</v>
      </c>
      <c r="ED173" s="157">
        <f t="shared" si="364"/>
        <v>0</v>
      </c>
      <c r="EE173" s="157">
        <f t="shared" si="364"/>
        <v>0</v>
      </c>
      <c r="EF173" s="157">
        <f t="shared" si="364"/>
        <v>0</v>
      </c>
      <c r="EG173" s="157">
        <f t="shared" si="364"/>
        <v>0</v>
      </c>
      <c r="EH173" s="157">
        <f t="shared" si="364"/>
        <v>0</v>
      </c>
      <c r="EI173" s="157">
        <f t="shared" si="364"/>
        <v>0</v>
      </c>
      <c r="EJ173" s="157">
        <f t="shared" si="364"/>
        <v>0</v>
      </c>
      <c r="EK173" s="157">
        <f t="shared" si="364"/>
        <v>0</v>
      </c>
      <c r="EL173" s="157">
        <f t="shared" si="364"/>
        <v>0</v>
      </c>
      <c r="EM173" s="157">
        <f t="shared" si="364"/>
        <v>0</v>
      </c>
      <c r="EN173" s="157">
        <f t="shared" si="364"/>
        <v>0</v>
      </c>
      <c r="EO173" s="157">
        <f t="shared" si="364"/>
        <v>0</v>
      </c>
      <c r="EP173" s="157">
        <f t="shared" si="364"/>
        <v>0</v>
      </c>
      <c r="EQ173" s="157">
        <f t="shared" si="364"/>
        <v>0</v>
      </c>
      <c r="ER173" s="157">
        <f t="shared" si="364"/>
        <v>0</v>
      </c>
      <c r="ES173" s="157">
        <f t="shared" si="364"/>
        <v>0</v>
      </c>
      <c r="ET173" s="157">
        <f t="shared" si="364"/>
        <v>0</v>
      </c>
      <c r="EU173" s="157">
        <f t="shared" si="364"/>
        <v>0</v>
      </c>
      <c r="EV173" s="157">
        <f t="shared" si="364"/>
        <v>0</v>
      </c>
      <c r="EW173" s="157">
        <f t="shared" si="364"/>
        <v>0</v>
      </c>
      <c r="EX173" s="157">
        <f t="shared" si="364"/>
        <v>0</v>
      </c>
      <c r="EY173" s="157">
        <f t="shared" si="364"/>
        <v>0</v>
      </c>
      <c r="EZ173" s="157">
        <f t="shared" si="364"/>
        <v>0</v>
      </c>
      <c r="FA173" s="157">
        <f t="shared" si="364"/>
        <v>0</v>
      </c>
      <c r="FB173" s="157">
        <f t="shared" si="364"/>
        <v>0</v>
      </c>
      <c r="FC173" s="157">
        <f t="shared" si="364"/>
        <v>0</v>
      </c>
      <c r="FD173" s="157">
        <f t="shared" si="364"/>
        <v>0</v>
      </c>
      <c r="FE173" s="157">
        <f t="shared" si="364"/>
        <v>0</v>
      </c>
      <c r="FF173" s="157">
        <f t="shared" si="364"/>
        <v>0</v>
      </c>
      <c r="FG173" s="157">
        <f t="shared" si="364"/>
        <v>0</v>
      </c>
      <c r="FH173" s="157">
        <f t="shared" si="364"/>
        <v>0</v>
      </c>
      <c r="FI173" s="157">
        <f t="shared" si="364"/>
        <v>0</v>
      </c>
      <c r="FJ173" s="157">
        <f t="shared" si="364"/>
        <v>0</v>
      </c>
      <c r="FK173" s="157">
        <f t="shared" si="364"/>
        <v>0</v>
      </c>
      <c r="FL173" s="157">
        <f t="shared" si="364"/>
        <v>0</v>
      </c>
      <c r="FM173" s="157">
        <f t="shared" si="364"/>
        <v>0</v>
      </c>
      <c r="FN173" s="157">
        <f t="shared" si="364"/>
        <v>0</v>
      </c>
      <c r="FO173" s="157">
        <f t="shared" si="364"/>
        <v>0</v>
      </c>
      <c r="FP173" s="157">
        <f t="shared" si="364"/>
        <v>0</v>
      </c>
      <c r="FQ173" s="157">
        <f t="shared" si="364"/>
        <v>0</v>
      </c>
      <c r="FR173" s="157">
        <f t="shared" si="364"/>
        <v>0</v>
      </c>
      <c r="FS173" s="157">
        <f t="shared" si="364"/>
        <v>0</v>
      </c>
      <c r="FT173" s="157">
        <f t="shared" si="364"/>
        <v>0</v>
      </c>
      <c r="FU173" s="157">
        <f t="shared" si="364"/>
        <v>0</v>
      </c>
      <c r="FV173" s="157">
        <f t="shared" si="364"/>
        <v>0</v>
      </c>
      <c r="FW173" s="157">
        <f t="shared" si="364"/>
        <v>0</v>
      </c>
      <c r="FX173" s="157">
        <f t="shared" si="364"/>
        <v>0</v>
      </c>
      <c r="FY173" s="157">
        <f t="shared" si="364"/>
        <v>0</v>
      </c>
      <c r="FZ173" s="157">
        <f t="shared" si="364"/>
        <v>0</v>
      </c>
      <c r="GA173" s="157">
        <f t="shared" si="364"/>
        <v>0</v>
      </c>
      <c r="GB173" s="157">
        <f t="shared" si="364"/>
        <v>0</v>
      </c>
      <c r="GC173" s="157">
        <f t="shared" si="364"/>
        <v>0</v>
      </c>
      <c r="GD173" s="157">
        <f t="shared" si="364"/>
        <v>0</v>
      </c>
      <c r="GE173" s="157">
        <f t="shared" si="364"/>
        <v>0</v>
      </c>
      <c r="GF173" s="157">
        <f t="shared" si="364"/>
        <v>0</v>
      </c>
      <c r="GG173" s="157">
        <f t="shared" si="364"/>
        <v>0</v>
      </c>
      <c r="GH173" s="157">
        <f t="shared" si="364"/>
        <v>0</v>
      </c>
      <c r="GI173" s="157">
        <f t="shared" si="364"/>
        <v>0</v>
      </c>
      <c r="GJ173" s="157">
        <f t="shared" si="364"/>
        <v>0</v>
      </c>
    </row>
    <row r="174" spans="1:192" x14ac:dyDescent="0.25">
      <c r="A174" s="247"/>
      <c r="D174" s="248"/>
      <c r="E174" s="157" t="str">
        <f t="shared" ref="E174:AJ174" si="365" xml:space="preserve"> E$169</f>
        <v>Senior debt level ds principal repayment - T1</v>
      </c>
      <c r="F174" s="157">
        <f t="shared" si="365"/>
        <v>0</v>
      </c>
      <c r="G174" s="157" t="str">
        <f t="shared" si="365"/>
        <v>$ 000s</v>
      </c>
      <c r="H174" s="157">
        <f t="shared" si="365"/>
        <v>35514.907563482317</v>
      </c>
      <c r="I174" s="157">
        <f t="shared" si="365"/>
        <v>0</v>
      </c>
      <c r="J174" s="157">
        <f t="shared" si="365"/>
        <v>0</v>
      </c>
      <c r="K174" s="157">
        <f t="shared" si="365"/>
        <v>0</v>
      </c>
      <c r="L174" s="157">
        <f t="shared" si="365"/>
        <v>0</v>
      </c>
      <c r="M174" s="157">
        <f t="shared" si="365"/>
        <v>0</v>
      </c>
      <c r="N174" s="157">
        <f t="shared" si="365"/>
        <v>0</v>
      </c>
      <c r="O174" s="157">
        <f t="shared" si="365"/>
        <v>0</v>
      </c>
      <c r="P174" s="157">
        <f t="shared" si="365"/>
        <v>0</v>
      </c>
      <c r="Q174" s="157">
        <f t="shared" si="365"/>
        <v>0</v>
      </c>
      <c r="R174" s="157">
        <f t="shared" si="365"/>
        <v>0</v>
      </c>
      <c r="S174" s="157">
        <f t="shared" si="365"/>
        <v>647.70305016355962</v>
      </c>
      <c r="T174" s="157">
        <f t="shared" si="365"/>
        <v>649.56723500095291</v>
      </c>
      <c r="U174" s="157">
        <f t="shared" si="365"/>
        <v>653.65679543231101</v>
      </c>
      <c r="V174" s="157">
        <f t="shared" si="365"/>
        <v>667.82256438462275</v>
      </c>
      <c r="W174" s="157">
        <f t="shared" si="365"/>
        <v>686.43854167054133</v>
      </c>
      <c r="X174" s="157">
        <f t="shared" si="365"/>
        <v>695.43051971697764</v>
      </c>
      <c r="Y174" s="157">
        <f t="shared" si="365"/>
        <v>700.33173146097147</v>
      </c>
      <c r="Z174" s="157">
        <f t="shared" si="365"/>
        <v>714.99657208944961</v>
      </c>
      <c r="AA174" s="157">
        <f t="shared" si="365"/>
        <v>738.6118020267495</v>
      </c>
      <c r="AB174" s="157">
        <f t="shared" si="365"/>
        <v>742.93539163845026</v>
      </c>
      <c r="AC174" s="157">
        <f t="shared" si="365"/>
        <v>749.00499057710999</v>
      </c>
      <c r="AD174" s="157">
        <f t="shared" si="365"/>
        <v>764.16859524586584</v>
      </c>
      <c r="AE174" s="157">
        <f t="shared" si="365"/>
        <v>787.22191412237271</v>
      </c>
      <c r="AF174" s="157">
        <f t="shared" si="365"/>
        <v>792.60924343844135</v>
      </c>
      <c r="AG174" s="157">
        <f t="shared" si="365"/>
        <v>799.80503361277817</v>
      </c>
      <c r="AH174" s="157">
        <f t="shared" si="365"/>
        <v>815.49734301315493</v>
      </c>
      <c r="AI174" s="157">
        <f t="shared" si="365"/>
        <v>838.00081568073028</v>
      </c>
      <c r="AJ174" s="157">
        <f t="shared" si="365"/>
        <v>844.54186215828599</v>
      </c>
      <c r="AK174" s="157">
        <f t="shared" ref="AK174:BP174" si="366" xml:space="preserve"> AK$169</f>
        <v>852.86803733634974</v>
      </c>
      <c r="AL174" s="157">
        <f t="shared" si="366"/>
        <v>869.13034179750343</v>
      </c>
      <c r="AM174" s="157">
        <f t="shared" si="366"/>
        <v>887.65279279363995</v>
      </c>
      <c r="AN174" s="157">
        <f t="shared" si="366"/>
        <v>898.80396589853467</v>
      </c>
      <c r="AO174" s="157">
        <f t="shared" si="366"/>
        <v>908.16651531555112</v>
      </c>
      <c r="AP174" s="157">
        <f t="shared" si="366"/>
        <v>925.05030419399873</v>
      </c>
      <c r="AQ174" s="157">
        <f t="shared" si="366"/>
        <v>946.36897156836721</v>
      </c>
      <c r="AR174" s="157">
        <f t="shared" si="366"/>
        <v>955.32595155670879</v>
      </c>
      <c r="AS174" s="157">
        <f t="shared" si="366"/>
        <v>966.09841703158543</v>
      </c>
      <c r="AT174" s="157">
        <f t="shared" si="366"/>
        <v>983.61859216621235</v>
      </c>
      <c r="AU174" s="157">
        <f t="shared" si="366"/>
        <v>1004.3120001899474</v>
      </c>
      <c r="AV174" s="157">
        <f t="shared" si="366"/>
        <v>1014.5769582764051</v>
      </c>
      <c r="AW174" s="157">
        <f t="shared" si="366"/>
        <v>1026.6924339081725</v>
      </c>
      <c r="AX174" s="157">
        <f t="shared" si="366"/>
        <v>1044.8978938257762</v>
      </c>
      <c r="AY174" s="157">
        <f t="shared" si="366"/>
        <v>1064.9424922438075</v>
      </c>
      <c r="AZ174" s="157">
        <f t="shared" si="366"/>
        <v>1076.5907667752674</v>
      </c>
      <c r="BA174" s="157">
        <f t="shared" si="366"/>
        <v>1090.1302942624473</v>
      </c>
      <c r="BB174" s="157">
        <f t="shared" si="366"/>
        <v>1109.078424325005</v>
      </c>
      <c r="BC174" s="157">
        <f t="shared" si="366"/>
        <v>1127.7320317262161</v>
      </c>
      <c r="BD174" s="157">
        <f t="shared" si="366"/>
        <v>1141.6821130759417</v>
      </c>
      <c r="BE174" s="157">
        <f t="shared" si="366"/>
        <v>1156.5595059694383</v>
      </c>
      <c r="BF174" s="157">
        <f t="shared" si="366"/>
        <v>1176.284757812113</v>
      </c>
      <c r="BG174" s="157">
        <f t="shared" si="366"/>
        <v>0</v>
      </c>
      <c r="BH174" s="157">
        <f t="shared" si="366"/>
        <v>0</v>
      </c>
      <c r="BI174" s="157">
        <f t="shared" si="366"/>
        <v>0</v>
      </c>
      <c r="BJ174" s="157">
        <f t="shared" si="366"/>
        <v>0</v>
      </c>
      <c r="BK174" s="157">
        <f t="shared" si="366"/>
        <v>0</v>
      </c>
      <c r="BL174" s="157">
        <f t="shared" si="366"/>
        <v>0</v>
      </c>
      <c r="BM174" s="157">
        <f t="shared" si="366"/>
        <v>0</v>
      </c>
      <c r="BN174" s="157">
        <f t="shared" si="366"/>
        <v>0</v>
      </c>
      <c r="BO174" s="157">
        <f t="shared" si="366"/>
        <v>0</v>
      </c>
      <c r="BP174" s="157">
        <f t="shared" si="366"/>
        <v>0</v>
      </c>
      <c r="BQ174" s="157">
        <f t="shared" ref="BQ174:EB174" si="367" xml:space="preserve"> BQ$169</f>
        <v>0</v>
      </c>
      <c r="BR174" s="157">
        <f t="shared" si="367"/>
        <v>0</v>
      </c>
      <c r="BS174" s="157">
        <f t="shared" si="367"/>
        <v>0</v>
      </c>
      <c r="BT174" s="157">
        <f t="shared" si="367"/>
        <v>0</v>
      </c>
      <c r="BU174" s="157">
        <f t="shared" si="367"/>
        <v>0</v>
      </c>
      <c r="BV174" s="157">
        <f t="shared" si="367"/>
        <v>0</v>
      </c>
      <c r="BW174" s="157">
        <f t="shared" si="367"/>
        <v>0</v>
      </c>
      <c r="BX174" s="157">
        <f t="shared" si="367"/>
        <v>0</v>
      </c>
      <c r="BY174" s="157">
        <f t="shared" si="367"/>
        <v>0</v>
      </c>
      <c r="BZ174" s="157">
        <f t="shared" si="367"/>
        <v>0</v>
      </c>
      <c r="CA174" s="157">
        <f t="shared" si="367"/>
        <v>0</v>
      </c>
      <c r="CB174" s="157">
        <f t="shared" si="367"/>
        <v>0</v>
      </c>
      <c r="CC174" s="157">
        <f t="shared" si="367"/>
        <v>0</v>
      </c>
      <c r="CD174" s="157">
        <f t="shared" si="367"/>
        <v>0</v>
      </c>
      <c r="CE174" s="157">
        <f t="shared" si="367"/>
        <v>0</v>
      </c>
      <c r="CF174" s="157">
        <f t="shared" si="367"/>
        <v>0</v>
      </c>
      <c r="CG174" s="157">
        <f t="shared" si="367"/>
        <v>0</v>
      </c>
      <c r="CH174" s="157">
        <f t="shared" si="367"/>
        <v>0</v>
      </c>
      <c r="CI174" s="157">
        <f t="shared" si="367"/>
        <v>0</v>
      </c>
      <c r="CJ174" s="157">
        <f t="shared" si="367"/>
        <v>0</v>
      </c>
      <c r="CK174" s="157">
        <f t="shared" si="367"/>
        <v>0</v>
      </c>
      <c r="CL174" s="157">
        <f t="shared" si="367"/>
        <v>0</v>
      </c>
      <c r="CM174" s="157">
        <f t="shared" si="367"/>
        <v>0</v>
      </c>
      <c r="CN174" s="157">
        <f t="shared" si="367"/>
        <v>0</v>
      </c>
      <c r="CO174" s="157">
        <f t="shared" si="367"/>
        <v>0</v>
      </c>
      <c r="CP174" s="157">
        <f t="shared" si="367"/>
        <v>0</v>
      </c>
      <c r="CQ174" s="157">
        <f t="shared" si="367"/>
        <v>0</v>
      </c>
      <c r="CR174" s="157">
        <f t="shared" si="367"/>
        <v>0</v>
      </c>
      <c r="CS174" s="157">
        <f t="shared" si="367"/>
        <v>0</v>
      </c>
      <c r="CT174" s="157">
        <f t="shared" si="367"/>
        <v>0</v>
      </c>
      <c r="CU174" s="157">
        <f t="shared" si="367"/>
        <v>0</v>
      </c>
      <c r="CV174" s="157">
        <f t="shared" si="367"/>
        <v>0</v>
      </c>
      <c r="CW174" s="157">
        <f t="shared" si="367"/>
        <v>0</v>
      </c>
      <c r="CX174" s="157">
        <f t="shared" si="367"/>
        <v>0</v>
      </c>
      <c r="CY174" s="157">
        <f t="shared" si="367"/>
        <v>0</v>
      </c>
      <c r="CZ174" s="157">
        <f t="shared" si="367"/>
        <v>0</v>
      </c>
      <c r="DA174" s="157">
        <f t="shared" si="367"/>
        <v>0</v>
      </c>
      <c r="DB174" s="157">
        <f t="shared" si="367"/>
        <v>0</v>
      </c>
      <c r="DC174" s="157">
        <f t="shared" si="367"/>
        <v>0</v>
      </c>
      <c r="DD174" s="157">
        <f t="shared" si="367"/>
        <v>0</v>
      </c>
      <c r="DE174" s="157">
        <f t="shared" si="367"/>
        <v>0</v>
      </c>
      <c r="DF174" s="157">
        <f t="shared" si="367"/>
        <v>0</v>
      </c>
      <c r="DG174" s="157">
        <f t="shared" si="367"/>
        <v>0</v>
      </c>
      <c r="DH174" s="157">
        <f t="shared" si="367"/>
        <v>0</v>
      </c>
      <c r="DI174" s="157">
        <f t="shared" si="367"/>
        <v>0</v>
      </c>
      <c r="DJ174" s="157">
        <f t="shared" si="367"/>
        <v>0</v>
      </c>
      <c r="DK174" s="157">
        <f t="shared" si="367"/>
        <v>0</v>
      </c>
      <c r="DL174" s="157">
        <f t="shared" si="367"/>
        <v>0</v>
      </c>
      <c r="DM174" s="157">
        <f t="shared" si="367"/>
        <v>0</v>
      </c>
      <c r="DN174" s="157">
        <f t="shared" si="367"/>
        <v>0</v>
      </c>
      <c r="DO174" s="157">
        <f t="shared" si="367"/>
        <v>0</v>
      </c>
      <c r="DP174" s="157">
        <f t="shared" si="367"/>
        <v>0</v>
      </c>
      <c r="DQ174" s="157">
        <f t="shared" si="367"/>
        <v>0</v>
      </c>
      <c r="DR174" s="157">
        <f t="shared" si="367"/>
        <v>0</v>
      </c>
      <c r="DS174" s="157">
        <f t="shared" si="367"/>
        <v>0</v>
      </c>
      <c r="DT174" s="157">
        <f t="shared" si="367"/>
        <v>0</v>
      </c>
      <c r="DU174" s="157">
        <f t="shared" si="367"/>
        <v>0</v>
      </c>
      <c r="DV174" s="157">
        <f t="shared" si="367"/>
        <v>0</v>
      </c>
      <c r="DW174" s="157">
        <f t="shared" si="367"/>
        <v>0</v>
      </c>
      <c r="DX174" s="157">
        <f t="shared" si="367"/>
        <v>0</v>
      </c>
      <c r="DY174" s="157">
        <f t="shared" si="367"/>
        <v>0</v>
      </c>
      <c r="DZ174" s="157">
        <f t="shared" si="367"/>
        <v>0</v>
      </c>
      <c r="EA174" s="157">
        <f t="shared" si="367"/>
        <v>0</v>
      </c>
      <c r="EB174" s="157">
        <f t="shared" si="367"/>
        <v>0</v>
      </c>
      <c r="EC174" s="157">
        <f t="shared" ref="EC174:GJ174" si="368" xml:space="preserve"> EC$169</f>
        <v>0</v>
      </c>
      <c r="ED174" s="157">
        <f t="shared" si="368"/>
        <v>0</v>
      </c>
      <c r="EE174" s="157">
        <f t="shared" si="368"/>
        <v>0</v>
      </c>
      <c r="EF174" s="157">
        <f t="shared" si="368"/>
        <v>0</v>
      </c>
      <c r="EG174" s="157">
        <f t="shared" si="368"/>
        <v>0</v>
      </c>
      <c r="EH174" s="157">
        <f t="shared" si="368"/>
        <v>0</v>
      </c>
      <c r="EI174" s="157">
        <f t="shared" si="368"/>
        <v>0</v>
      </c>
      <c r="EJ174" s="157">
        <f t="shared" si="368"/>
        <v>0</v>
      </c>
      <c r="EK174" s="157">
        <f t="shared" si="368"/>
        <v>0</v>
      </c>
      <c r="EL174" s="157">
        <f t="shared" si="368"/>
        <v>0</v>
      </c>
      <c r="EM174" s="157">
        <f t="shared" si="368"/>
        <v>0</v>
      </c>
      <c r="EN174" s="157">
        <f t="shared" si="368"/>
        <v>0</v>
      </c>
      <c r="EO174" s="157">
        <f t="shared" si="368"/>
        <v>0</v>
      </c>
      <c r="EP174" s="157">
        <f t="shared" si="368"/>
        <v>0</v>
      </c>
      <c r="EQ174" s="157">
        <f t="shared" si="368"/>
        <v>0</v>
      </c>
      <c r="ER174" s="157">
        <f t="shared" si="368"/>
        <v>0</v>
      </c>
      <c r="ES174" s="157">
        <f t="shared" si="368"/>
        <v>0</v>
      </c>
      <c r="ET174" s="157">
        <f t="shared" si="368"/>
        <v>0</v>
      </c>
      <c r="EU174" s="157">
        <f t="shared" si="368"/>
        <v>0</v>
      </c>
      <c r="EV174" s="157">
        <f t="shared" si="368"/>
        <v>0</v>
      </c>
      <c r="EW174" s="157">
        <f t="shared" si="368"/>
        <v>0</v>
      </c>
      <c r="EX174" s="157">
        <f t="shared" si="368"/>
        <v>0</v>
      </c>
      <c r="EY174" s="157">
        <f t="shared" si="368"/>
        <v>0</v>
      </c>
      <c r="EZ174" s="157">
        <f t="shared" si="368"/>
        <v>0</v>
      </c>
      <c r="FA174" s="157">
        <f t="shared" si="368"/>
        <v>0</v>
      </c>
      <c r="FB174" s="157">
        <f t="shared" si="368"/>
        <v>0</v>
      </c>
      <c r="FC174" s="157">
        <f t="shared" si="368"/>
        <v>0</v>
      </c>
      <c r="FD174" s="157">
        <f t="shared" si="368"/>
        <v>0</v>
      </c>
      <c r="FE174" s="157">
        <f t="shared" si="368"/>
        <v>0</v>
      </c>
      <c r="FF174" s="157">
        <f t="shared" si="368"/>
        <v>0</v>
      </c>
      <c r="FG174" s="157">
        <f t="shared" si="368"/>
        <v>0</v>
      </c>
      <c r="FH174" s="157">
        <f t="shared" si="368"/>
        <v>0</v>
      </c>
      <c r="FI174" s="157">
        <f t="shared" si="368"/>
        <v>0</v>
      </c>
      <c r="FJ174" s="157">
        <f t="shared" si="368"/>
        <v>0</v>
      </c>
      <c r="FK174" s="157">
        <f t="shared" si="368"/>
        <v>0</v>
      </c>
      <c r="FL174" s="157">
        <f t="shared" si="368"/>
        <v>0</v>
      </c>
      <c r="FM174" s="157">
        <f t="shared" si="368"/>
        <v>0</v>
      </c>
      <c r="FN174" s="157">
        <f t="shared" si="368"/>
        <v>0</v>
      </c>
      <c r="FO174" s="157">
        <f t="shared" si="368"/>
        <v>0</v>
      </c>
      <c r="FP174" s="157">
        <f t="shared" si="368"/>
        <v>0</v>
      </c>
      <c r="FQ174" s="157">
        <f t="shared" si="368"/>
        <v>0</v>
      </c>
      <c r="FR174" s="157">
        <f t="shared" si="368"/>
        <v>0</v>
      </c>
      <c r="FS174" s="157">
        <f t="shared" si="368"/>
        <v>0</v>
      </c>
      <c r="FT174" s="157">
        <f t="shared" si="368"/>
        <v>0</v>
      </c>
      <c r="FU174" s="157">
        <f t="shared" si="368"/>
        <v>0</v>
      </c>
      <c r="FV174" s="157">
        <f t="shared" si="368"/>
        <v>0</v>
      </c>
      <c r="FW174" s="157">
        <f t="shared" si="368"/>
        <v>0</v>
      </c>
      <c r="FX174" s="157">
        <f t="shared" si="368"/>
        <v>0</v>
      </c>
      <c r="FY174" s="157">
        <f t="shared" si="368"/>
        <v>0</v>
      </c>
      <c r="FZ174" s="157">
        <f t="shared" si="368"/>
        <v>0</v>
      </c>
      <c r="GA174" s="157">
        <f t="shared" si="368"/>
        <v>0</v>
      </c>
      <c r="GB174" s="157">
        <f t="shared" si="368"/>
        <v>0</v>
      </c>
      <c r="GC174" s="157">
        <f t="shared" si="368"/>
        <v>0</v>
      </c>
      <c r="GD174" s="157">
        <f t="shared" si="368"/>
        <v>0</v>
      </c>
      <c r="GE174" s="157">
        <f t="shared" si="368"/>
        <v>0</v>
      </c>
      <c r="GF174" s="157">
        <f t="shared" si="368"/>
        <v>0</v>
      </c>
      <c r="GG174" s="157">
        <f t="shared" si="368"/>
        <v>0</v>
      </c>
      <c r="GH174" s="157">
        <f t="shared" si="368"/>
        <v>0</v>
      </c>
      <c r="GI174" s="157">
        <f t="shared" si="368"/>
        <v>0</v>
      </c>
      <c r="GJ174" s="157">
        <f t="shared" si="368"/>
        <v>0</v>
      </c>
    </row>
    <row r="175" spans="1:192" s="199" customFormat="1" x14ac:dyDescent="0.25">
      <c r="A175" s="147"/>
      <c r="B175" s="720"/>
      <c r="C175" s="21"/>
      <c r="D175" s="148"/>
      <c r="E175" s="198" t="s">
        <v>651</v>
      </c>
      <c r="F175" s="198"/>
      <c r="G175" s="198" t="str">
        <f xml:space="preserve"> SMU</f>
        <v>$ 000s</v>
      </c>
      <c r="H175" s="198">
        <f xml:space="preserve"> SUM(J175:GJ175)</f>
        <v>35244.486715424238</v>
      </c>
      <c r="I175" s="150"/>
      <c r="J175" s="198">
        <f t="shared" ref="J175:K175" si="369" xml:space="preserve"> INDEX(J172:J174,$F171)</f>
        <v>0</v>
      </c>
      <c r="K175" s="198">
        <f t="shared" si="369"/>
        <v>0</v>
      </c>
      <c r="L175" s="198">
        <f t="shared" ref="L175:BW175" si="370" xml:space="preserve"> INDEX(L172:L174,$F171)</f>
        <v>0</v>
      </c>
      <c r="M175" s="198">
        <f t="shared" si="370"/>
        <v>0</v>
      </c>
      <c r="N175" s="198">
        <f t="shared" si="370"/>
        <v>0</v>
      </c>
      <c r="O175" s="198">
        <f t="shared" si="370"/>
        <v>0</v>
      </c>
      <c r="P175" s="198">
        <f t="shared" si="370"/>
        <v>0</v>
      </c>
      <c r="Q175" s="198">
        <f t="shared" si="370"/>
        <v>0</v>
      </c>
      <c r="R175" s="198">
        <f t="shared" si="370"/>
        <v>0</v>
      </c>
      <c r="S175" s="198">
        <f t="shared" si="370"/>
        <v>511.73610797546434</v>
      </c>
      <c r="T175" s="198">
        <f t="shared" si="370"/>
        <v>640.17042917397714</v>
      </c>
      <c r="U175" s="198">
        <f t="shared" si="370"/>
        <v>897.79915577220527</v>
      </c>
      <c r="V175" s="198">
        <f t="shared" si="370"/>
        <v>824.26501157804171</v>
      </c>
      <c r="W175" s="198">
        <f t="shared" si="370"/>
        <v>576.24280208218113</v>
      </c>
      <c r="X175" s="198">
        <f t="shared" si="370"/>
        <v>659.64157522828407</v>
      </c>
      <c r="Y175" s="198">
        <f t="shared" si="370"/>
        <v>926.71287072636858</v>
      </c>
      <c r="Z175" s="198">
        <f t="shared" si="370"/>
        <v>854.15596524044588</v>
      </c>
      <c r="AA175" s="198">
        <f t="shared" si="370"/>
        <v>604.07038028004911</v>
      </c>
      <c r="AB175" s="198">
        <f t="shared" si="370"/>
        <v>700.35204024784434</v>
      </c>
      <c r="AC175" s="198">
        <f t="shared" si="370"/>
        <v>957.41816538770422</v>
      </c>
      <c r="AD175" s="198">
        <f t="shared" si="370"/>
        <v>885.82746789805742</v>
      </c>
      <c r="AE175" s="198">
        <f t="shared" si="370"/>
        <v>636.47832843793935</v>
      </c>
      <c r="AF175" s="198">
        <f t="shared" si="370"/>
        <v>733.16900666006154</v>
      </c>
      <c r="AG175" s="198">
        <f t="shared" si="370"/>
        <v>990.11810394583415</v>
      </c>
      <c r="AH175" s="198">
        <f t="shared" si="370"/>
        <v>919.52063318848718</v>
      </c>
      <c r="AI175" s="198">
        <f t="shared" si="370"/>
        <v>670.90596543588049</v>
      </c>
      <c r="AJ175" s="198">
        <f t="shared" si="370"/>
        <v>768.10028843489999</v>
      </c>
      <c r="AK175" s="198">
        <f t="shared" si="370"/>
        <v>1024.9249397047838</v>
      </c>
      <c r="AL175" s="198">
        <f t="shared" si="370"/>
        <v>955.36290898306595</v>
      </c>
      <c r="AM175" s="198">
        <f t="shared" si="370"/>
        <v>712.00440452169664</v>
      </c>
      <c r="AN175" s="198">
        <f t="shared" si="370"/>
        <v>795.60153073801541</v>
      </c>
      <c r="AO175" s="198">
        <f t="shared" si="370"/>
        <v>1061.7677778050625</v>
      </c>
      <c r="AP175" s="198">
        <f t="shared" si="370"/>
        <v>993.29876431405569</v>
      </c>
      <c r="AQ175" s="198">
        <f t="shared" si="370"/>
        <v>746.0129986614694</v>
      </c>
      <c r="AR175" s="198">
        <f t="shared" si="370"/>
        <v>844.28349371413094</v>
      </c>
      <c r="AS175" s="198">
        <f t="shared" si="370"/>
        <v>1101.0589484045927</v>
      </c>
      <c r="AT175" s="198">
        <f t="shared" si="370"/>
        <v>1033.6839910558876</v>
      </c>
      <c r="AU175" s="198">
        <f t="shared" si="370"/>
        <v>787.03857523235899</v>
      </c>
      <c r="AV175" s="198">
        <f t="shared" si="370"/>
        <v>885.9562648472654</v>
      </c>
      <c r="AW175" s="198">
        <f t="shared" si="370"/>
        <v>1142.844833819574</v>
      </c>
      <c r="AX175" s="198">
        <f t="shared" si="370"/>
        <v>1076.6128224916317</v>
      </c>
      <c r="AY175" s="198">
        <f t="shared" si="370"/>
        <v>830.5505141391227</v>
      </c>
      <c r="AZ175" s="198">
        <f t="shared" si="370"/>
        <v>930.18273657758914</v>
      </c>
      <c r="BA175" s="198">
        <f t="shared" si="370"/>
        <v>1187.2840805006813</v>
      </c>
      <c r="BB175" s="198">
        <f t="shared" si="370"/>
        <v>1122.266516727075</v>
      </c>
      <c r="BC175" s="198">
        <f t="shared" si="370"/>
        <v>883.6724190880152</v>
      </c>
      <c r="BD175" s="198">
        <f t="shared" si="370"/>
        <v>968.11045257421267</v>
      </c>
      <c r="BE175" s="198">
        <f t="shared" si="370"/>
        <v>1234.5301836155093</v>
      </c>
      <c r="BF175" s="198">
        <f t="shared" si="370"/>
        <v>1170.7532602147121</v>
      </c>
      <c r="BG175" s="198">
        <f t="shared" si="370"/>
        <v>0</v>
      </c>
      <c r="BH175" s="198">
        <f t="shared" si="370"/>
        <v>0</v>
      </c>
      <c r="BI175" s="198">
        <f t="shared" si="370"/>
        <v>0</v>
      </c>
      <c r="BJ175" s="198">
        <f t="shared" si="370"/>
        <v>0</v>
      </c>
      <c r="BK175" s="198">
        <f t="shared" si="370"/>
        <v>0</v>
      </c>
      <c r="BL175" s="198">
        <f t="shared" si="370"/>
        <v>0</v>
      </c>
      <c r="BM175" s="198">
        <f t="shared" si="370"/>
        <v>0</v>
      </c>
      <c r="BN175" s="198">
        <f t="shared" si="370"/>
        <v>0</v>
      </c>
      <c r="BO175" s="198">
        <f t="shared" si="370"/>
        <v>0</v>
      </c>
      <c r="BP175" s="198">
        <f t="shared" si="370"/>
        <v>0</v>
      </c>
      <c r="BQ175" s="198">
        <f t="shared" si="370"/>
        <v>0</v>
      </c>
      <c r="BR175" s="198">
        <f t="shared" si="370"/>
        <v>0</v>
      </c>
      <c r="BS175" s="198">
        <f t="shared" si="370"/>
        <v>0</v>
      </c>
      <c r="BT175" s="198">
        <f t="shared" si="370"/>
        <v>0</v>
      </c>
      <c r="BU175" s="198">
        <f t="shared" si="370"/>
        <v>0</v>
      </c>
      <c r="BV175" s="198">
        <f t="shared" si="370"/>
        <v>0</v>
      </c>
      <c r="BW175" s="198">
        <f t="shared" si="370"/>
        <v>0</v>
      </c>
      <c r="BX175" s="198">
        <f t="shared" ref="BX175:EI175" si="371" xml:space="preserve"> INDEX(BX172:BX174,$F171)</f>
        <v>0</v>
      </c>
      <c r="BY175" s="198">
        <f t="shared" si="371"/>
        <v>0</v>
      </c>
      <c r="BZ175" s="198">
        <f t="shared" si="371"/>
        <v>0</v>
      </c>
      <c r="CA175" s="198">
        <f t="shared" si="371"/>
        <v>0</v>
      </c>
      <c r="CB175" s="198">
        <f t="shared" si="371"/>
        <v>0</v>
      </c>
      <c r="CC175" s="198">
        <f t="shared" si="371"/>
        <v>0</v>
      </c>
      <c r="CD175" s="198">
        <f t="shared" si="371"/>
        <v>0</v>
      </c>
      <c r="CE175" s="198">
        <f t="shared" si="371"/>
        <v>0</v>
      </c>
      <c r="CF175" s="198">
        <f t="shared" si="371"/>
        <v>0</v>
      </c>
      <c r="CG175" s="198">
        <f t="shared" si="371"/>
        <v>0</v>
      </c>
      <c r="CH175" s="198">
        <f t="shared" si="371"/>
        <v>0</v>
      </c>
      <c r="CI175" s="198">
        <f t="shared" si="371"/>
        <v>0</v>
      </c>
      <c r="CJ175" s="198">
        <f t="shared" si="371"/>
        <v>0</v>
      </c>
      <c r="CK175" s="198">
        <f t="shared" si="371"/>
        <v>0</v>
      </c>
      <c r="CL175" s="198">
        <f t="shared" si="371"/>
        <v>0</v>
      </c>
      <c r="CM175" s="198">
        <f t="shared" si="371"/>
        <v>0</v>
      </c>
      <c r="CN175" s="198">
        <f t="shared" si="371"/>
        <v>0</v>
      </c>
      <c r="CO175" s="198">
        <f t="shared" si="371"/>
        <v>0</v>
      </c>
      <c r="CP175" s="198">
        <f t="shared" si="371"/>
        <v>0</v>
      </c>
      <c r="CQ175" s="198">
        <f t="shared" si="371"/>
        <v>0</v>
      </c>
      <c r="CR175" s="198">
        <f t="shared" si="371"/>
        <v>0</v>
      </c>
      <c r="CS175" s="198">
        <f t="shared" si="371"/>
        <v>0</v>
      </c>
      <c r="CT175" s="198">
        <f t="shared" si="371"/>
        <v>0</v>
      </c>
      <c r="CU175" s="198">
        <f t="shared" si="371"/>
        <v>0</v>
      </c>
      <c r="CV175" s="198">
        <f t="shared" si="371"/>
        <v>0</v>
      </c>
      <c r="CW175" s="198">
        <f t="shared" si="371"/>
        <v>0</v>
      </c>
      <c r="CX175" s="198">
        <f t="shared" si="371"/>
        <v>0</v>
      </c>
      <c r="CY175" s="198">
        <f t="shared" si="371"/>
        <v>0</v>
      </c>
      <c r="CZ175" s="198">
        <f t="shared" si="371"/>
        <v>0</v>
      </c>
      <c r="DA175" s="198">
        <f t="shared" si="371"/>
        <v>0</v>
      </c>
      <c r="DB175" s="198">
        <f t="shared" si="371"/>
        <v>0</v>
      </c>
      <c r="DC175" s="198">
        <f t="shared" si="371"/>
        <v>0</v>
      </c>
      <c r="DD175" s="198">
        <f t="shared" si="371"/>
        <v>0</v>
      </c>
      <c r="DE175" s="198">
        <f t="shared" si="371"/>
        <v>0</v>
      </c>
      <c r="DF175" s="198">
        <f t="shared" si="371"/>
        <v>0</v>
      </c>
      <c r="DG175" s="198">
        <f t="shared" si="371"/>
        <v>0</v>
      </c>
      <c r="DH175" s="198">
        <f t="shared" si="371"/>
        <v>0</v>
      </c>
      <c r="DI175" s="198">
        <f t="shared" si="371"/>
        <v>0</v>
      </c>
      <c r="DJ175" s="198">
        <f t="shared" si="371"/>
        <v>0</v>
      </c>
      <c r="DK175" s="198">
        <f t="shared" si="371"/>
        <v>0</v>
      </c>
      <c r="DL175" s="198">
        <f t="shared" si="371"/>
        <v>0</v>
      </c>
      <c r="DM175" s="198">
        <f t="shared" si="371"/>
        <v>0</v>
      </c>
      <c r="DN175" s="198">
        <f t="shared" si="371"/>
        <v>0</v>
      </c>
      <c r="DO175" s="198">
        <f t="shared" si="371"/>
        <v>0</v>
      </c>
      <c r="DP175" s="198">
        <f t="shared" si="371"/>
        <v>0</v>
      </c>
      <c r="DQ175" s="198">
        <f t="shared" si="371"/>
        <v>0</v>
      </c>
      <c r="DR175" s="198">
        <f t="shared" si="371"/>
        <v>0</v>
      </c>
      <c r="DS175" s="198">
        <f t="shared" si="371"/>
        <v>0</v>
      </c>
      <c r="DT175" s="198">
        <f t="shared" si="371"/>
        <v>0</v>
      </c>
      <c r="DU175" s="198">
        <f t="shared" si="371"/>
        <v>0</v>
      </c>
      <c r="DV175" s="198">
        <f t="shared" si="371"/>
        <v>0</v>
      </c>
      <c r="DW175" s="198">
        <f t="shared" si="371"/>
        <v>0</v>
      </c>
      <c r="DX175" s="198">
        <f t="shared" si="371"/>
        <v>0</v>
      </c>
      <c r="DY175" s="198">
        <f t="shared" si="371"/>
        <v>0</v>
      </c>
      <c r="DZ175" s="198">
        <f t="shared" si="371"/>
        <v>0</v>
      </c>
      <c r="EA175" s="198">
        <f t="shared" si="371"/>
        <v>0</v>
      </c>
      <c r="EB175" s="198">
        <f t="shared" si="371"/>
        <v>0</v>
      </c>
      <c r="EC175" s="198">
        <f t="shared" si="371"/>
        <v>0</v>
      </c>
      <c r="ED175" s="198">
        <f t="shared" si="371"/>
        <v>0</v>
      </c>
      <c r="EE175" s="198">
        <f t="shared" si="371"/>
        <v>0</v>
      </c>
      <c r="EF175" s="198">
        <f t="shared" si="371"/>
        <v>0</v>
      </c>
      <c r="EG175" s="198">
        <f t="shared" si="371"/>
        <v>0</v>
      </c>
      <c r="EH175" s="198">
        <f t="shared" si="371"/>
        <v>0</v>
      </c>
      <c r="EI175" s="198">
        <f t="shared" si="371"/>
        <v>0</v>
      </c>
      <c r="EJ175" s="198">
        <f t="shared" ref="EJ175:GJ175" si="372" xml:space="preserve"> INDEX(EJ172:EJ174,$F171)</f>
        <v>0</v>
      </c>
      <c r="EK175" s="198">
        <f t="shared" si="372"/>
        <v>0</v>
      </c>
      <c r="EL175" s="198">
        <f t="shared" si="372"/>
        <v>0</v>
      </c>
      <c r="EM175" s="198">
        <f t="shared" si="372"/>
        <v>0</v>
      </c>
      <c r="EN175" s="198">
        <f t="shared" si="372"/>
        <v>0</v>
      </c>
      <c r="EO175" s="198">
        <f t="shared" si="372"/>
        <v>0</v>
      </c>
      <c r="EP175" s="198">
        <f t="shared" si="372"/>
        <v>0</v>
      </c>
      <c r="EQ175" s="198">
        <f t="shared" si="372"/>
        <v>0</v>
      </c>
      <c r="ER175" s="198">
        <f t="shared" si="372"/>
        <v>0</v>
      </c>
      <c r="ES175" s="198">
        <f t="shared" si="372"/>
        <v>0</v>
      </c>
      <c r="ET175" s="198">
        <f t="shared" si="372"/>
        <v>0</v>
      </c>
      <c r="EU175" s="198">
        <f t="shared" si="372"/>
        <v>0</v>
      </c>
      <c r="EV175" s="198">
        <f t="shared" si="372"/>
        <v>0</v>
      </c>
      <c r="EW175" s="198">
        <f t="shared" si="372"/>
        <v>0</v>
      </c>
      <c r="EX175" s="198">
        <f t="shared" si="372"/>
        <v>0</v>
      </c>
      <c r="EY175" s="198">
        <f t="shared" si="372"/>
        <v>0</v>
      </c>
      <c r="EZ175" s="198">
        <f t="shared" si="372"/>
        <v>0</v>
      </c>
      <c r="FA175" s="198">
        <f t="shared" si="372"/>
        <v>0</v>
      </c>
      <c r="FB175" s="198">
        <f t="shared" si="372"/>
        <v>0</v>
      </c>
      <c r="FC175" s="198">
        <f t="shared" si="372"/>
        <v>0</v>
      </c>
      <c r="FD175" s="198">
        <f t="shared" si="372"/>
        <v>0</v>
      </c>
      <c r="FE175" s="198">
        <f t="shared" si="372"/>
        <v>0</v>
      </c>
      <c r="FF175" s="198">
        <f t="shared" si="372"/>
        <v>0</v>
      </c>
      <c r="FG175" s="198">
        <f t="shared" si="372"/>
        <v>0</v>
      </c>
      <c r="FH175" s="198">
        <f t="shared" si="372"/>
        <v>0</v>
      </c>
      <c r="FI175" s="198">
        <f t="shared" si="372"/>
        <v>0</v>
      </c>
      <c r="FJ175" s="198">
        <f t="shared" si="372"/>
        <v>0</v>
      </c>
      <c r="FK175" s="198">
        <f t="shared" si="372"/>
        <v>0</v>
      </c>
      <c r="FL175" s="198">
        <f t="shared" si="372"/>
        <v>0</v>
      </c>
      <c r="FM175" s="198">
        <f t="shared" si="372"/>
        <v>0</v>
      </c>
      <c r="FN175" s="198">
        <f t="shared" si="372"/>
        <v>0</v>
      </c>
      <c r="FO175" s="198">
        <f t="shared" si="372"/>
        <v>0</v>
      </c>
      <c r="FP175" s="198">
        <f t="shared" si="372"/>
        <v>0</v>
      </c>
      <c r="FQ175" s="198">
        <f t="shared" si="372"/>
        <v>0</v>
      </c>
      <c r="FR175" s="198">
        <f t="shared" si="372"/>
        <v>0</v>
      </c>
      <c r="FS175" s="198">
        <f t="shared" si="372"/>
        <v>0</v>
      </c>
      <c r="FT175" s="198">
        <f t="shared" si="372"/>
        <v>0</v>
      </c>
      <c r="FU175" s="198">
        <f t="shared" si="372"/>
        <v>0</v>
      </c>
      <c r="FV175" s="198">
        <f t="shared" si="372"/>
        <v>0</v>
      </c>
      <c r="FW175" s="198">
        <f t="shared" si="372"/>
        <v>0</v>
      </c>
      <c r="FX175" s="198">
        <f t="shared" si="372"/>
        <v>0</v>
      </c>
      <c r="FY175" s="198">
        <f t="shared" si="372"/>
        <v>0</v>
      </c>
      <c r="FZ175" s="198">
        <f t="shared" si="372"/>
        <v>0</v>
      </c>
      <c r="GA175" s="198">
        <f t="shared" si="372"/>
        <v>0</v>
      </c>
      <c r="GB175" s="198">
        <f t="shared" si="372"/>
        <v>0</v>
      </c>
      <c r="GC175" s="198">
        <f t="shared" si="372"/>
        <v>0</v>
      </c>
      <c r="GD175" s="198">
        <f t="shared" si="372"/>
        <v>0</v>
      </c>
      <c r="GE175" s="198">
        <f t="shared" si="372"/>
        <v>0</v>
      </c>
      <c r="GF175" s="198">
        <f t="shared" si="372"/>
        <v>0</v>
      </c>
      <c r="GG175" s="198">
        <f t="shared" si="372"/>
        <v>0</v>
      </c>
      <c r="GH175" s="198">
        <f t="shared" si="372"/>
        <v>0</v>
      </c>
      <c r="GI175" s="198">
        <f t="shared" si="372"/>
        <v>0</v>
      </c>
      <c r="GJ175" s="198">
        <f t="shared" si="372"/>
        <v>0</v>
      </c>
    </row>
    <row r="176" spans="1:192" x14ac:dyDescent="0.25">
      <c r="A176" s="147"/>
      <c r="D176" s="148"/>
      <c r="E176" s="198" t="str">
        <f xml:space="preserve"> LEFT(E175, LEN(E175) - 4)</f>
        <v>Senior debt principal repayment - T1</v>
      </c>
      <c r="F176" s="198"/>
      <c r="G176" s="198" t="str">
        <f xml:space="preserve"> SMU</f>
        <v>$ 000s</v>
      </c>
      <c r="H176" s="198">
        <f xml:space="preserve"> SUM(J176:GJ176)</f>
        <v>-35244.486715424238</v>
      </c>
      <c r="I176" s="150"/>
      <c r="J176" s="198">
        <f t="shared" ref="J176:K176" si="373" xml:space="preserve"> -1 * J175</f>
        <v>0</v>
      </c>
      <c r="K176" s="198">
        <f t="shared" si="373"/>
        <v>0</v>
      </c>
      <c r="L176" s="198">
        <f t="shared" ref="L176:BW176" si="374" xml:space="preserve"> -1 * L175</f>
        <v>0</v>
      </c>
      <c r="M176" s="198">
        <f t="shared" si="374"/>
        <v>0</v>
      </c>
      <c r="N176" s="198">
        <f t="shared" si="374"/>
        <v>0</v>
      </c>
      <c r="O176" s="198">
        <f t="shared" si="374"/>
        <v>0</v>
      </c>
      <c r="P176" s="198">
        <f t="shared" si="374"/>
        <v>0</v>
      </c>
      <c r="Q176" s="198">
        <f t="shared" si="374"/>
        <v>0</v>
      </c>
      <c r="R176" s="198">
        <f t="shared" si="374"/>
        <v>0</v>
      </c>
      <c r="S176" s="198">
        <f t="shared" si="374"/>
        <v>-511.73610797546434</v>
      </c>
      <c r="T176" s="198">
        <f t="shared" si="374"/>
        <v>-640.17042917397714</v>
      </c>
      <c r="U176" s="198">
        <f t="shared" si="374"/>
        <v>-897.79915577220527</v>
      </c>
      <c r="V176" s="198">
        <f t="shared" si="374"/>
        <v>-824.26501157804171</v>
      </c>
      <c r="W176" s="198">
        <f t="shared" si="374"/>
        <v>-576.24280208218113</v>
      </c>
      <c r="X176" s="198">
        <f t="shared" si="374"/>
        <v>-659.64157522828407</v>
      </c>
      <c r="Y176" s="198">
        <f t="shared" si="374"/>
        <v>-926.71287072636858</v>
      </c>
      <c r="Z176" s="198">
        <f t="shared" si="374"/>
        <v>-854.15596524044588</v>
      </c>
      <c r="AA176" s="198">
        <f t="shared" si="374"/>
        <v>-604.07038028004911</v>
      </c>
      <c r="AB176" s="198">
        <f t="shared" si="374"/>
        <v>-700.35204024784434</v>
      </c>
      <c r="AC176" s="198">
        <f t="shared" si="374"/>
        <v>-957.41816538770422</v>
      </c>
      <c r="AD176" s="198">
        <f t="shared" si="374"/>
        <v>-885.82746789805742</v>
      </c>
      <c r="AE176" s="198">
        <f t="shared" si="374"/>
        <v>-636.47832843793935</v>
      </c>
      <c r="AF176" s="198">
        <f t="shared" si="374"/>
        <v>-733.16900666006154</v>
      </c>
      <c r="AG176" s="198">
        <f t="shared" si="374"/>
        <v>-990.11810394583415</v>
      </c>
      <c r="AH176" s="198">
        <f t="shared" si="374"/>
        <v>-919.52063318848718</v>
      </c>
      <c r="AI176" s="198">
        <f t="shared" si="374"/>
        <v>-670.90596543588049</v>
      </c>
      <c r="AJ176" s="198">
        <f t="shared" si="374"/>
        <v>-768.10028843489999</v>
      </c>
      <c r="AK176" s="198">
        <f t="shared" si="374"/>
        <v>-1024.9249397047838</v>
      </c>
      <c r="AL176" s="198">
        <f t="shared" si="374"/>
        <v>-955.36290898306595</v>
      </c>
      <c r="AM176" s="198">
        <f t="shared" si="374"/>
        <v>-712.00440452169664</v>
      </c>
      <c r="AN176" s="198">
        <f t="shared" si="374"/>
        <v>-795.60153073801541</v>
      </c>
      <c r="AO176" s="198">
        <f t="shared" si="374"/>
        <v>-1061.7677778050625</v>
      </c>
      <c r="AP176" s="198">
        <f t="shared" si="374"/>
        <v>-993.29876431405569</v>
      </c>
      <c r="AQ176" s="198">
        <f t="shared" si="374"/>
        <v>-746.0129986614694</v>
      </c>
      <c r="AR176" s="198">
        <f t="shared" si="374"/>
        <v>-844.28349371413094</v>
      </c>
      <c r="AS176" s="198">
        <f t="shared" si="374"/>
        <v>-1101.0589484045927</v>
      </c>
      <c r="AT176" s="198">
        <f t="shared" si="374"/>
        <v>-1033.6839910558876</v>
      </c>
      <c r="AU176" s="198">
        <f t="shared" si="374"/>
        <v>-787.03857523235899</v>
      </c>
      <c r="AV176" s="198">
        <f t="shared" si="374"/>
        <v>-885.9562648472654</v>
      </c>
      <c r="AW176" s="198">
        <f t="shared" si="374"/>
        <v>-1142.844833819574</v>
      </c>
      <c r="AX176" s="198">
        <f t="shared" si="374"/>
        <v>-1076.6128224916317</v>
      </c>
      <c r="AY176" s="198">
        <f t="shared" si="374"/>
        <v>-830.5505141391227</v>
      </c>
      <c r="AZ176" s="198">
        <f t="shared" si="374"/>
        <v>-930.18273657758914</v>
      </c>
      <c r="BA176" s="198">
        <f t="shared" si="374"/>
        <v>-1187.2840805006813</v>
      </c>
      <c r="BB176" s="198">
        <f t="shared" si="374"/>
        <v>-1122.266516727075</v>
      </c>
      <c r="BC176" s="198">
        <f t="shared" si="374"/>
        <v>-883.6724190880152</v>
      </c>
      <c r="BD176" s="198">
        <f t="shared" si="374"/>
        <v>-968.11045257421267</v>
      </c>
      <c r="BE176" s="198">
        <f t="shared" si="374"/>
        <v>-1234.5301836155093</v>
      </c>
      <c r="BF176" s="198">
        <f t="shared" si="374"/>
        <v>-1170.7532602147121</v>
      </c>
      <c r="BG176" s="198">
        <f t="shared" si="374"/>
        <v>0</v>
      </c>
      <c r="BH176" s="198">
        <f t="shared" si="374"/>
        <v>0</v>
      </c>
      <c r="BI176" s="198">
        <f t="shared" si="374"/>
        <v>0</v>
      </c>
      <c r="BJ176" s="198">
        <f t="shared" si="374"/>
        <v>0</v>
      </c>
      <c r="BK176" s="198">
        <f t="shared" si="374"/>
        <v>0</v>
      </c>
      <c r="BL176" s="198">
        <f t="shared" si="374"/>
        <v>0</v>
      </c>
      <c r="BM176" s="198">
        <f t="shared" si="374"/>
        <v>0</v>
      </c>
      <c r="BN176" s="198">
        <f t="shared" si="374"/>
        <v>0</v>
      </c>
      <c r="BO176" s="198">
        <f t="shared" si="374"/>
        <v>0</v>
      </c>
      <c r="BP176" s="198">
        <f t="shared" si="374"/>
        <v>0</v>
      </c>
      <c r="BQ176" s="198">
        <f t="shared" si="374"/>
        <v>0</v>
      </c>
      <c r="BR176" s="198">
        <f t="shared" si="374"/>
        <v>0</v>
      </c>
      <c r="BS176" s="198">
        <f t="shared" si="374"/>
        <v>0</v>
      </c>
      <c r="BT176" s="198">
        <f t="shared" si="374"/>
        <v>0</v>
      </c>
      <c r="BU176" s="198">
        <f t="shared" si="374"/>
        <v>0</v>
      </c>
      <c r="BV176" s="198">
        <f t="shared" si="374"/>
        <v>0</v>
      </c>
      <c r="BW176" s="198">
        <f t="shared" si="374"/>
        <v>0</v>
      </c>
      <c r="BX176" s="198">
        <f t="shared" ref="BX176:EI176" si="375" xml:space="preserve"> -1 * BX175</f>
        <v>0</v>
      </c>
      <c r="BY176" s="198">
        <f t="shared" si="375"/>
        <v>0</v>
      </c>
      <c r="BZ176" s="198">
        <f t="shared" si="375"/>
        <v>0</v>
      </c>
      <c r="CA176" s="198">
        <f t="shared" si="375"/>
        <v>0</v>
      </c>
      <c r="CB176" s="198">
        <f t="shared" si="375"/>
        <v>0</v>
      </c>
      <c r="CC176" s="198">
        <f t="shared" si="375"/>
        <v>0</v>
      </c>
      <c r="CD176" s="198">
        <f t="shared" si="375"/>
        <v>0</v>
      </c>
      <c r="CE176" s="198">
        <f t="shared" si="375"/>
        <v>0</v>
      </c>
      <c r="CF176" s="198">
        <f t="shared" si="375"/>
        <v>0</v>
      </c>
      <c r="CG176" s="198">
        <f t="shared" si="375"/>
        <v>0</v>
      </c>
      <c r="CH176" s="198">
        <f t="shared" si="375"/>
        <v>0</v>
      </c>
      <c r="CI176" s="198">
        <f t="shared" si="375"/>
        <v>0</v>
      </c>
      <c r="CJ176" s="198">
        <f t="shared" si="375"/>
        <v>0</v>
      </c>
      <c r="CK176" s="198">
        <f t="shared" si="375"/>
        <v>0</v>
      </c>
      <c r="CL176" s="198">
        <f t="shared" si="375"/>
        <v>0</v>
      </c>
      <c r="CM176" s="198">
        <f t="shared" si="375"/>
        <v>0</v>
      </c>
      <c r="CN176" s="198">
        <f t="shared" si="375"/>
        <v>0</v>
      </c>
      <c r="CO176" s="198">
        <f t="shared" si="375"/>
        <v>0</v>
      </c>
      <c r="CP176" s="198">
        <f t="shared" si="375"/>
        <v>0</v>
      </c>
      <c r="CQ176" s="198">
        <f t="shared" si="375"/>
        <v>0</v>
      </c>
      <c r="CR176" s="198">
        <f t="shared" si="375"/>
        <v>0</v>
      </c>
      <c r="CS176" s="198">
        <f t="shared" si="375"/>
        <v>0</v>
      </c>
      <c r="CT176" s="198">
        <f t="shared" si="375"/>
        <v>0</v>
      </c>
      <c r="CU176" s="198">
        <f t="shared" si="375"/>
        <v>0</v>
      </c>
      <c r="CV176" s="198">
        <f t="shared" si="375"/>
        <v>0</v>
      </c>
      <c r="CW176" s="198">
        <f t="shared" si="375"/>
        <v>0</v>
      </c>
      <c r="CX176" s="198">
        <f t="shared" si="375"/>
        <v>0</v>
      </c>
      <c r="CY176" s="198">
        <f t="shared" si="375"/>
        <v>0</v>
      </c>
      <c r="CZ176" s="198">
        <f t="shared" si="375"/>
        <v>0</v>
      </c>
      <c r="DA176" s="198">
        <f t="shared" si="375"/>
        <v>0</v>
      </c>
      <c r="DB176" s="198">
        <f t="shared" si="375"/>
        <v>0</v>
      </c>
      <c r="DC176" s="198">
        <f t="shared" si="375"/>
        <v>0</v>
      </c>
      <c r="DD176" s="198">
        <f t="shared" si="375"/>
        <v>0</v>
      </c>
      <c r="DE176" s="198">
        <f t="shared" si="375"/>
        <v>0</v>
      </c>
      <c r="DF176" s="198">
        <f t="shared" si="375"/>
        <v>0</v>
      </c>
      <c r="DG176" s="198">
        <f t="shared" si="375"/>
        <v>0</v>
      </c>
      <c r="DH176" s="198">
        <f t="shared" si="375"/>
        <v>0</v>
      </c>
      <c r="DI176" s="198">
        <f t="shared" si="375"/>
        <v>0</v>
      </c>
      <c r="DJ176" s="198">
        <f t="shared" si="375"/>
        <v>0</v>
      </c>
      <c r="DK176" s="198">
        <f t="shared" si="375"/>
        <v>0</v>
      </c>
      <c r="DL176" s="198">
        <f t="shared" si="375"/>
        <v>0</v>
      </c>
      <c r="DM176" s="198">
        <f t="shared" si="375"/>
        <v>0</v>
      </c>
      <c r="DN176" s="198">
        <f t="shared" si="375"/>
        <v>0</v>
      </c>
      <c r="DO176" s="198">
        <f t="shared" si="375"/>
        <v>0</v>
      </c>
      <c r="DP176" s="198">
        <f t="shared" si="375"/>
        <v>0</v>
      </c>
      <c r="DQ176" s="198">
        <f t="shared" si="375"/>
        <v>0</v>
      </c>
      <c r="DR176" s="198">
        <f t="shared" si="375"/>
        <v>0</v>
      </c>
      <c r="DS176" s="198">
        <f t="shared" si="375"/>
        <v>0</v>
      </c>
      <c r="DT176" s="198">
        <f t="shared" si="375"/>
        <v>0</v>
      </c>
      <c r="DU176" s="198">
        <f t="shared" si="375"/>
        <v>0</v>
      </c>
      <c r="DV176" s="198">
        <f t="shared" si="375"/>
        <v>0</v>
      </c>
      <c r="DW176" s="198">
        <f t="shared" si="375"/>
        <v>0</v>
      </c>
      <c r="DX176" s="198">
        <f t="shared" si="375"/>
        <v>0</v>
      </c>
      <c r="DY176" s="198">
        <f t="shared" si="375"/>
        <v>0</v>
      </c>
      <c r="DZ176" s="198">
        <f t="shared" si="375"/>
        <v>0</v>
      </c>
      <c r="EA176" s="198">
        <f t="shared" si="375"/>
        <v>0</v>
      </c>
      <c r="EB176" s="198">
        <f t="shared" si="375"/>
        <v>0</v>
      </c>
      <c r="EC176" s="198">
        <f t="shared" si="375"/>
        <v>0</v>
      </c>
      <c r="ED176" s="198">
        <f t="shared" si="375"/>
        <v>0</v>
      </c>
      <c r="EE176" s="198">
        <f t="shared" si="375"/>
        <v>0</v>
      </c>
      <c r="EF176" s="198">
        <f t="shared" si="375"/>
        <v>0</v>
      </c>
      <c r="EG176" s="198">
        <f t="shared" si="375"/>
        <v>0</v>
      </c>
      <c r="EH176" s="198">
        <f t="shared" si="375"/>
        <v>0</v>
      </c>
      <c r="EI176" s="198">
        <f t="shared" si="375"/>
        <v>0</v>
      </c>
      <c r="EJ176" s="198">
        <f t="shared" ref="EJ176:GJ176" si="376" xml:space="preserve"> -1 * EJ175</f>
        <v>0</v>
      </c>
      <c r="EK176" s="198">
        <f t="shared" si="376"/>
        <v>0</v>
      </c>
      <c r="EL176" s="198">
        <f t="shared" si="376"/>
        <v>0</v>
      </c>
      <c r="EM176" s="198">
        <f t="shared" si="376"/>
        <v>0</v>
      </c>
      <c r="EN176" s="198">
        <f t="shared" si="376"/>
        <v>0</v>
      </c>
      <c r="EO176" s="198">
        <f t="shared" si="376"/>
        <v>0</v>
      </c>
      <c r="EP176" s="198">
        <f t="shared" si="376"/>
        <v>0</v>
      </c>
      <c r="EQ176" s="198">
        <f t="shared" si="376"/>
        <v>0</v>
      </c>
      <c r="ER176" s="198">
        <f t="shared" si="376"/>
        <v>0</v>
      </c>
      <c r="ES176" s="198">
        <f t="shared" si="376"/>
        <v>0</v>
      </c>
      <c r="ET176" s="198">
        <f t="shared" si="376"/>
        <v>0</v>
      </c>
      <c r="EU176" s="198">
        <f t="shared" si="376"/>
        <v>0</v>
      </c>
      <c r="EV176" s="198">
        <f t="shared" si="376"/>
        <v>0</v>
      </c>
      <c r="EW176" s="198">
        <f t="shared" si="376"/>
        <v>0</v>
      </c>
      <c r="EX176" s="198">
        <f t="shared" si="376"/>
        <v>0</v>
      </c>
      <c r="EY176" s="198">
        <f t="shared" si="376"/>
        <v>0</v>
      </c>
      <c r="EZ176" s="198">
        <f t="shared" si="376"/>
        <v>0</v>
      </c>
      <c r="FA176" s="198">
        <f t="shared" si="376"/>
        <v>0</v>
      </c>
      <c r="FB176" s="198">
        <f t="shared" si="376"/>
        <v>0</v>
      </c>
      <c r="FC176" s="198">
        <f t="shared" si="376"/>
        <v>0</v>
      </c>
      <c r="FD176" s="198">
        <f t="shared" si="376"/>
        <v>0</v>
      </c>
      <c r="FE176" s="198">
        <f t="shared" si="376"/>
        <v>0</v>
      </c>
      <c r="FF176" s="198">
        <f t="shared" si="376"/>
        <v>0</v>
      </c>
      <c r="FG176" s="198">
        <f t="shared" si="376"/>
        <v>0</v>
      </c>
      <c r="FH176" s="198">
        <f t="shared" si="376"/>
        <v>0</v>
      </c>
      <c r="FI176" s="198">
        <f t="shared" si="376"/>
        <v>0</v>
      </c>
      <c r="FJ176" s="198">
        <f t="shared" si="376"/>
        <v>0</v>
      </c>
      <c r="FK176" s="198">
        <f t="shared" si="376"/>
        <v>0</v>
      </c>
      <c r="FL176" s="198">
        <f t="shared" si="376"/>
        <v>0</v>
      </c>
      <c r="FM176" s="198">
        <f t="shared" si="376"/>
        <v>0</v>
      </c>
      <c r="FN176" s="198">
        <f t="shared" si="376"/>
        <v>0</v>
      </c>
      <c r="FO176" s="198">
        <f t="shared" si="376"/>
        <v>0</v>
      </c>
      <c r="FP176" s="198">
        <f t="shared" si="376"/>
        <v>0</v>
      </c>
      <c r="FQ176" s="198">
        <f t="shared" si="376"/>
        <v>0</v>
      </c>
      <c r="FR176" s="198">
        <f t="shared" si="376"/>
        <v>0</v>
      </c>
      <c r="FS176" s="198">
        <f t="shared" si="376"/>
        <v>0</v>
      </c>
      <c r="FT176" s="198">
        <f t="shared" si="376"/>
        <v>0</v>
      </c>
      <c r="FU176" s="198">
        <f t="shared" si="376"/>
        <v>0</v>
      </c>
      <c r="FV176" s="198">
        <f t="shared" si="376"/>
        <v>0</v>
      </c>
      <c r="FW176" s="198">
        <f t="shared" si="376"/>
        <v>0</v>
      </c>
      <c r="FX176" s="198">
        <f t="shared" si="376"/>
        <v>0</v>
      </c>
      <c r="FY176" s="198">
        <f t="shared" si="376"/>
        <v>0</v>
      </c>
      <c r="FZ176" s="198">
        <f t="shared" si="376"/>
        <v>0</v>
      </c>
      <c r="GA176" s="198">
        <f t="shared" si="376"/>
        <v>0</v>
      </c>
      <c r="GB176" s="198">
        <f t="shared" si="376"/>
        <v>0</v>
      </c>
      <c r="GC176" s="198">
        <f t="shared" si="376"/>
        <v>0</v>
      </c>
      <c r="GD176" s="198">
        <f t="shared" si="376"/>
        <v>0</v>
      </c>
      <c r="GE176" s="198">
        <f t="shared" si="376"/>
        <v>0</v>
      </c>
      <c r="GF176" s="198">
        <f t="shared" si="376"/>
        <v>0</v>
      </c>
      <c r="GG176" s="198">
        <f t="shared" si="376"/>
        <v>0</v>
      </c>
      <c r="GH176" s="198">
        <f t="shared" si="376"/>
        <v>0</v>
      </c>
      <c r="GI176" s="198">
        <f t="shared" si="376"/>
        <v>0</v>
      </c>
      <c r="GJ176" s="198">
        <f t="shared" si="376"/>
        <v>0</v>
      </c>
    </row>
    <row r="177" spans="1:192" x14ac:dyDescent="0.25">
      <c r="D177" s="21"/>
    </row>
    <row r="178" spans="1:192" x14ac:dyDescent="0.25">
      <c r="C178" s="21" t="s">
        <v>652</v>
      </c>
      <c r="D178" s="21"/>
    </row>
    <row r="179" spans="1:192" x14ac:dyDescent="0.25">
      <c r="D179" s="21"/>
      <c r="E179" s="424" t="str">
        <f xml:space="preserve"> ConFin!E$98</f>
        <v>Sum of construction debt drawdown - T1</v>
      </c>
      <c r="F179" s="424">
        <f xml:space="preserve"> ConFin!F$98</f>
        <v>35244.487960064216</v>
      </c>
      <c r="G179" s="424" t="str">
        <f xml:space="preserve"> ConFin!G$98</f>
        <v>$ 000s</v>
      </c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32"/>
      <c r="S179" s="232"/>
      <c r="T179" s="232"/>
      <c r="U179" s="232"/>
      <c r="V179" s="232"/>
      <c r="W179" s="232"/>
      <c r="X179" s="232"/>
      <c r="Y179" s="232"/>
      <c r="Z179" s="232"/>
      <c r="AA179" s="232"/>
      <c r="AB179" s="232"/>
      <c r="AC179" s="232"/>
      <c r="AD179" s="232"/>
      <c r="AE179" s="232"/>
      <c r="AF179" s="232"/>
      <c r="AG179" s="232"/>
      <c r="AH179" s="232"/>
      <c r="AI179" s="232"/>
      <c r="AJ179" s="232"/>
      <c r="AK179" s="232"/>
      <c r="AL179" s="232"/>
      <c r="AM179" s="232"/>
      <c r="AN179" s="232"/>
      <c r="AO179" s="232"/>
      <c r="AP179" s="232"/>
      <c r="AQ179" s="232"/>
      <c r="AR179" s="232"/>
      <c r="AS179" s="232"/>
      <c r="AT179" s="232"/>
      <c r="AU179" s="232"/>
      <c r="AV179" s="232"/>
      <c r="AW179" s="232"/>
      <c r="AX179" s="232"/>
      <c r="AY179" s="232"/>
      <c r="AZ179" s="232"/>
      <c r="BA179" s="232"/>
      <c r="BB179" s="232"/>
      <c r="BC179" s="232"/>
      <c r="BD179" s="232"/>
      <c r="BE179" s="232"/>
      <c r="BF179" s="232"/>
      <c r="BG179" s="232"/>
      <c r="BH179" s="232"/>
      <c r="BI179" s="232"/>
      <c r="BJ179" s="232"/>
      <c r="BK179" s="232"/>
      <c r="BL179" s="232"/>
      <c r="BM179" s="232"/>
      <c r="BN179" s="232"/>
      <c r="BO179" s="232"/>
      <c r="BP179" s="232"/>
      <c r="BQ179" s="232"/>
      <c r="BR179" s="232"/>
      <c r="BS179" s="232"/>
      <c r="BT179" s="232"/>
      <c r="BU179" s="232"/>
      <c r="BV179" s="232"/>
      <c r="BW179" s="232"/>
      <c r="BX179" s="232"/>
      <c r="BY179" s="232"/>
      <c r="BZ179" s="232"/>
      <c r="CA179" s="232"/>
      <c r="CB179" s="232"/>
      <c r="CC179" s="232"/>
      <c r="CD179" s="232"/>
      <c r="CE179" s="232"/>
      <c r="CF179" s="232"/>
      <c r="CG179" s="232"/>
      <c r="CH179" s="232"/>
      <c r="CI179" s="232"/>
      <c r="CJ179" s="232"/>
      <c r="CK179" s="232"/>
      <c r="CL179" s="232"/>
      <c r="CM179" s="232"/>
      <c r="CN179" s="232"/>
      <c r="CO179" s="232"/>
      <c r="CP179" s="232"/>
      <c r="CQ179" s="232"/>
      <c r="CR179" s="232"/>
      <c r="CS179" s="232"/>
      <c r="CT179" s="232"/>
      <c r="CU179" s="232"/>
      <c r="CV179" s="232"/>
      <c r="CW179" s="232"/>
      <c r="CX179" s="232"/>
      <c r="CY179" s="232"/>
      <c r="CZ179" s="232"/>
      <c r="DA179" s="232"/>
      <c r="DB179" s="232"/>
      <c r="DC179" s="232"/>
      <c r="DD179" s="232"/>
      <c r="DE179" s="232"/>
      <c r="DF179" s="232"/>
      <c r="DG179" s="232"/>
      <c r="DH179" s="232"/>
      <c r="DI179" s="232"/>
      <c r="DJ179" s="232"/>
      <c r="DK179" s="232"/>
      <c r="DL179" s="232"/>
      <c r="DM179" s="232"/>
      <c r="DN179" s="232"/>
      <c r="DO179" s="232"/>
      <c r="DP179" s="232"/>
      <c r="DQ179" s="232"/>
      <c r="DR179" s="232"/>
      <c r="DS179" s="232"/>
      <c r="DT179" s="232"/>
      <c r="DU179" s="232"/>
      <c r="DV179" s="232"/>
      <c r="DW179" s="232"/>
      <c r="DX179" s="232"/>
      <c r="DY179" s="232"/>
      <c r="DZ179" s="232"/>
      <c r="EA179" s="232"/>
      <c r="EB179" s="232"/>
      <c r="EC179" s="232"/>
      <c r="ED179" s="232"/>
      <c r="EE179" s="232"/>
      <c r="EF179" s="232"/>
      <c r="EG179" s="232"/>
      <c r="EH179" s="232"/>
      <c r="EI179" s="232"/>
      <c r="EJ179" s="232"/>
      <c r="EK179" s="232"/>
      <c r="EL179" s="232"/>
      <c r="EM179" s="232"/>
      <c r="EN179" s="232"/>
      <c r="EO179" s="232"/>
      <c r="EP179" s="232"/>
      <c r="EQ179" s="232"/>
      <c r="ER179" s="232"/>
      <c r="ES179" s="232"/>
      <c r="ET179" s="232"/>
      <c r="EU179" s="232"/>
      <c r="EV179" s="232"/>
      <c r="EW179" s="232"/>
      <c r="EX179" s="232"/>
      <c r="EY179" s="232"/>
      <c r="EZ179" s="232"/>
      <c r="FA179" s="232"/>
      <c r="FB179" s="232"/>
      <c r="FC179" s="232"/>
      <c r="FD179" s="232"/>
      <c r="FE179" s="232"/>
      <c r="FF179" s="232"/>
      <c r="FG179" s="232"/>
      <c r="FH179" s="232"/>
      <c r="FI179" s="232"/>
      <c r="FJ179" s="232"/>
      <c r="FK179" s="232"/>
      <c r="FL179" s="232"/>
      <c r="FM179" s="232"/>
      <c r="FN179" s="232"/>
      <c r="FO179" s="232"/>
      <c r="FP179" s="232"/>
      <c r="FQ179" s="232"/>
      <c r="FR179" s="232"/>
      <c r="FS179" s="232"/>
      <c r="FT179" s="232"/>
      <c r="FU179" s="232"/>
      <c r="FV179" s="232"/>
      <c r="FW179" s="232"/>
      <c r="FX179" s="232"/>
      <c r="FY179" s="232"/>
      <c r="FZ179" s="232"/>
      <c r="GA179" s="232"/>
      <c r="GB179" s="232"/>
      <c r="GC179" s="232"/>
      <c r="GD179" s="232"/>
      <c r="GE179" s="232"/>
      <c r="GF179" s="232"/>
      <c r="GG179" s="232"/>
      <c r="GH179" s="232"/>
      <c r="GI179" s="232"/>
      <c r="GJ179" s="232"/>
    </row>
    <row r="180" spans="1:192" s="606" customFormat="1" x14ac:dyDescent="0.25">
      <c r="A180" s="15"/>
      <c r="C180" s="21"/>
      <c r="D180" s="21"/>
      <c r="E180" s="238" t="str">
        <f xml:space="preserve"> Time!E$83</f>
        <v>End of construction period flag</v>
      </c>
      <c r="F180" s="238">
        <f xml:space="preserve"> Time!F$83</f>
        <v>0</v>
      </c>
      <c r="G180" s="238" t="str">
        <f xml:space="preserve"> Time!G$83</f>
        <v>flag</v>
      </c>
      <c r="H180" s="238">
        <f xml:space="preserve"> Time!H$83</f>
        <v>1</v>
      </c>
      <c r="I180" s="238">
        <f xml:space="preserve"> Time!I$83</f>
        <v>0</v>
      </c>
      <c r="J180" s="238">
        <f xml:space="preserve"> Time!J$83</f>
        <v>0</v>
      </c>
      <c r="K180" s="238">
        <f xml:space="preserve"> Time!K$83</f>
        <v>0</v>
      </c>
      <c r="L180" s="238">
        <f xml:space="preserve"> Time!L$83</f>
        <v>0</v>
      </c>
      <c r="M180" s="238">
        <f xml:space="preserve"> Time!M$83</f>
        <v>0</v>
      </c>
      <c r="N180" s="238">
        <f xml:space="preserve"> Time!N$83</f>
        <v>0</v>
      </c>
      <c r="O180" s="238">
        <f xml:space="preserve"> Time!O$83</f>
        <v>0</v>
      </c>
      <c r="P180" s="238">
        <f xml:space="preserve"> Time!P$83</f>
        <v>0</v>
      </c>
      <c r="Q180" s="238">
        <f xml:space="preserve"> Time!Q$83</f>
        <v>0</v>
      </c>
      <c r="R180" s="238">
        <f xml:space="preserve"> Time!R$83</f>
        <v>1</v>
      </c>
      <c r="S180" s="238">
        <f xml:space="preserve"> Time!S$83</f>
        <v>0</v>
      </c>
      <c r="T180" s="238">
        <f xml:space="preserve"> Time!T$83</f>
        <v>0</v>
      </c>
      <c r="U180" s="238">
        <f xml:space="preserve"> Time!U$83</f>
        <v>0</v>
      </c>
      <c r="V180" s="238">
        <f xml:space="preserve"> Time!V$83</f>
        <v>0</v>
      </c>
      <c r="W180" s="238">
        <f xml:space="preserve"> Time!W$83</f>
        <v>0</v>
      </c>
      <c r="X180" s="238">
        <f xml:space="preserve"> Time!X$83</f>
        <v>0</v>
      </c>
      <c r="Y180" s="238">
        <f xml:space="preserve"> Time!Y$83</f>
        <v>0</v>
      </c>
      <c r="Z180" s="238">
        <f xml:space="preserve"> Time!Z$83</f>
        <v>0</v>
      </c>
      <c r="AA180" s="238">
        <f xml:space="preserve"> Time!AA$83</f>
        <v>0</v>
      </c>
      <c r="AB180" s="238">
        <f xml:space="preserve"> Time!AB$83</f>
        <v>0</v>
      </c>
      <c r="AC180" s="238">
        <f xml:space="preserve"> Time!AC$83</f>
        <v>0</v>
      </c>
      <c r="AD180" s="238">
        <f xml:space="preserve"> Time!AD$83</f>
        <v>0</v>
      </c>
      <c r="AE180" s="238">
        <f xml:space="preserve"> Time!AE$83</f>
        <v>0</v>
      </c>
      <c r="AF180" s="238">
        <f xml:space="preserve"> Time!AF$83</f>
        <v>0</v>
      </c>
      <c r="AG180" s="238">
        <f xml:space="preserve"> Time!AG$83</f>
        <v>0</v>
      </c>
      <c r="AH180" s="238">
        <f xml:space="preserve"> Time!AH$83</f>
        <v>0</v>
      </c>
      <c r="AI180" s="238">
        <f xml:space="preserve"> Time!AI$83</f>
        <v>0</v>
      </c>
      <c r="AJ180" s="238">
        <f xml:space="preserve"> Time!AJ$83</f>
        <v>0</v>
      </c>
      <c r="AK180" s="238">
        <f xml:space="preserve"> Time!AK$83</f>
        <v>0</v>
      </c>
      <c r="AL180" s="238">
        <f xml:space="preserve"> Time!AL$83</f>
        <v>0</v>
      </c>
      <c r="AM180" s="238">
        <f xml:space="preserve"> Time!AM$83</f>
        <v>0</v>
      </c>
      <c r="AN180" s="238">
        <f xml:space="preserve"> Time!AN$83</f>
        <v>0</v>
      </c>
      <c r="AO180" s="238">
        <f xml:space="preserve"> Time!AO$83</f>
        <v>0</v>
      </c>
      <c r="AP180" s="238">
        <f xml:space="preserve"> Time!AP$83</f>
        <v>0</v>
      </c>
      <c r="AQ180" s="238">
        <f xml:space="preserve"> Time!AQ$83</f>
        <v>0</v>
      </c>
      <c r="AR180" s="238">
        <f xml:space="preserve"> Time!AR$83</f>
        <v>0</v>
      </c>
      <c r="AS180" s="238">
        <f xml:space="preserve"> Time!AS$83</f>
        <v>0</v>
      </c>
      <c r="AT180" s="238">
        <f xml:space="preserve"> Time!AT$83</f>
        <v>0</v>
      </c>
      <c r="AU180" s="238">
        <f xml:space="preserve"> Time!AU$83</f>
        <v>0</v>
      </c>
      <c r="AV180" s="238">
        <f xml:space="preserve"> Time!AV$83</f>
        <v>0</v>
      </c>
      <c r="AW180" s="238">
        <f xml:space="preserve"> Time!AW$83</f>
        <v>0</v>
      </c>
      <c r="AX180" s="238">
        <f xml:space="preserve"> Time!AX$83</f>
        <v>0</v>
      </c>
      <c r="AY180" s="238">
        <f xml:space="preserve"> Time!AY$83</f>
        <v>0</v>
      </c>
      <c r="AZ180" s="238">
        <f xml:space="preserve"> Time!AZ$83</f>
        <v>0</v>
      </c>
      <c r="BA180" s="238">
        <f xml:space="preserve"> Time!BA$83</f>
        <v>0</v>
      </c>
      <c r="BB180" s="238">
        <f xml:space="preserve"> Time!BB$83</f>
        <v>0</v>
      </c>
      <c r="BC180" s="238">
        <f xml:space="preserve"> Time!BC$83</f>
        <v>0</v>
      </c>
      <c r="BD180" s="238">
        <f xml:space="preserve"> Time!BD$83</f>
        <v>0</v>
      </c>
      <c r="BE180" s="238">
        <f xml:space="preserve"> Time!BE$83</f>
        <v>0</v>
      </c>
      <c r="BF180" s="238">
        <f xml:space="preserve"> Time!BF$83</f>
        <v>0</v>
      </c>
      <c r="BG180" s="238">
        <f xml:space="preserve"> Time!BG$83</f>
        <v>0</v>
      </c>
      <c r="BH180" s="238">
        <f xml:space="preserve"> Time!BH$83</f>
        <v>0</v>
      </c>
      <c r="BI180" s="238">
        <f xml:space="preserve"> Time!BI$83</f>
        <v>0</v>
      </c>
      <c r="BJ180" s="238">
        <f xml:space="preserve"> Time!BJ$83</f>
        <v>0</v>
      </c>
      <c r="BK180" s="238">
        <f xml:space="preserve"> Time!BK$83</f>
        <v>0</v>
      </c>
      <c r="BL180" s="238">
        <f xml:space="preserve"> Time!BL$83</f>
        <v>0</v>
      </c>
      <c r="BM180" s="238">
        <f xml:space="preserve"> Time!BM$83</f>
        <v>0</v>
      </c>
      <c r="BN180" s="238">
        <f xml:space="preserve"> Time!BN$83</f>
        <v>0</v>
      </c>
      <c r="BO180" s="238">
        <f xml:space="preserve"> Time!BO$83</f>
        <v>0</v>
      </c>
      <c r="BP180" s="238">
        <f xml:space="preserve"> Time!BP$83</f>
        <v>0</v>
      </c>
      <c r="BQ180" s="238">
        <f xml:space="preserve"> Time!BQ$83</f>
        <v>0</v>
      </c>
      <c r="BR180" s="238">
        <f xml:space="preserve"> Time!BR$83</f>
        <v>0</v>
      </c>
      <c r="BS180" s="238">
        <f xml:space="preserve"> Time!BS$83</f>
        <v>0</v>
      </c>
      <c r="BT180" s="238">
        <f xml:space="preserve"> Time!BT$83</f>
        <v>0</v>
      </c>
      <c r="BU180" s="238">
        <f xml:space="preserve"> Time!BU$83</f>
        <v>0</v>
      </c>
      <c r="BV180" s="238">
        <f xml:space="preserve"> Time!BV$83</f>
        <v>0</v>
      </c>
      <c r="BW180" s="238">
        <f xml:space="preserve"> Time!BW$83</f>
        <v>0</v>
      </c>
      <c r="BX180" s="238">
        <f xml:space="preserve"> Time!BX$83</f>
        <v>0</v>
      </c>
      <c r="BY180" s="238">
        <f xml:space="preserve"> Time!BY$83</f>
        <v>0</v>
      </c>
      <c r="BZ180" s="238">
        <f xml:space="preserve"> Time!BZ$83</f>
        <v>0</v>
      </c>
      <c r="CA180" s="238">
        <f xml:space="preserve"> Time!CA$83</f>
        <v>0</v>
      </c>
      <c r="CB180" s="238">
        <f xml:space="preserve"> Time!CB$83</f>
        <v>0</v>
      </c>
      <c r="CC180" s="238">
        <f xml:space="preserve"> Time!CC$83</f>
        <v>0</v>
      </c>
      <c r="CD180" s="238">
        <f xml:space="preserve"> Time!CD$83</f>
        <v>0</v>
      </c>
      <c r="CE180" s="238">
        <f xml:space="preserve"> Time!CE$83</f>
        <v>0</v>
      </c>
      <c r="CF180" s="238">
        <f xml:space="preserve"> Time!CF$83</f>
        <v>0</v>
      </c>
      <c r="CG180" s="238">
        <f xml:space="preserve"> Time!CG$83</f>
        <v>0</v>
      </c>
      <c r="CH180" s="238">
        <f xml:space="preserve"> Time!CH$83</f>
        <v>0</v>
      </c>
      <c r="CI180" s="238">
        <f xml:space="preserve"> Time!CI$83</f>
        <v>0</v>
      </c>
      <c r="CJ180" s="238">
        <f xml:space="preserve"> Time!CJ$83</f>
        <v>0</v>
      </c>
      <c r="CK180" s="238">
        <f xml:space="preserve"> Time!CK$83</f>
        <v>0</v>
      </c>
      <c r="CL180" s="238">
        <f xml:space="preserve"> Time!CL$83</f>
        <v>0</v>
      </c>
      <c r="CM180" s="238">
        <f xml:space="preserve"> Time!CM$83</f>
        <v>0</v>
      </c>
      <c r="CN180" s="238">
        <f xml:space="preserve"> Time!CN$83</f>
        <v>0</v>
      </c>
      <c r="CO180" s="238">
        <f xml:space="preserve"> Time!CO$83</f>
        <v>0</v>
      </c>
      <c r="CP180" s="238">
        <f xml:space="preserve"> Time!CP$83</f>
        <v>0</v>
      </c>
      <c r="CQ180" s="238">
        <f xml:space="preserve"> Time!CQ$83</f>
        <v>0</v>
      </c>
      <c r="CR180" s="238">
        <f xml:space="preserve"> Time!CR$83</f>
        <v>0</v>
      </c>
      <c r="CS180" s="238">
        <f xml:space="preserve"> Time!CS$83</f>
        <v>0</v>
      </c>
      <c r="CT180" s="238">
        <f xml:space="preserve"> Time!CT$83</f>
        <v>0</v>
      </c>
      <c r="CU180" s="238">
        <f xml:space="preserve"> Time!CU$83</f>
        <v>0</v>
      </c>
      <c r="CV180" s="238">
        <f xml:space="preserve"> Time!CV$83</f>
        <v>0</v>
      </c>
      <c r="CW180" s="238">
        <f xml:space="preserve"> Time!CW$83</f>
        <v>0</v>
      </c>
      <c r="CX180" s="238">
        <f xml:space="preserve"> Time!CX$83</f>
        <v>0</v>
      </c>
      <c r="CY180" s="238">
        <f xml:space="preserve"> Time!CY$83</f>
        <v>0</v>
      </c>
      <c r="CZ180" s="238">
        <f xml:space="preserve"> Time!CZ$83</f>
        <v>0</v>
      </c>
      <c r="DA180" s="238">
        <f xml:space="preserve"> Time!DA$83</f>
        <v>0</v>
      </c>
      <c r="DB180" s="238">
        <f xml:space="preserve"> Time!DB$83</f>
        <v>0</v>
      </c>
      <c r="DC180" s="238">
        <f xml:space="preserve"> Time!DC$83</f>
        <v>0</v>
      </c>
      <c r="DD180" s="238">
        <f xml:space="preserve"> Time!DD$83</f>
        <v>0</v>
      </c>
      <c r="DE180" s="238">
        <f xml:space="preserve"> Time!DE$83</f>
        <v>0</v>
      </c>
      <c r="DF180" s="238">
        <f xml:space="preserve"> Time!DF$83</f>
        <v>0</v>
      </c>
      <c r="DG180" s="238">
        <f xml:space="preserve"> Time!DG$83</f>
        <v>0</v>
      </c>
      <c r="DH180" s="238">
        <f xml:space="preserve"> Time!DH$83</f>
        <v>0</v>
      </c>
      <c r="DI180" s="238">
        <f xml:space="preserve"> Time!DI$83</f>
        <v>0</v>
      </c>
      <c r="DJ180" s="238">
        <f xml:space="preserve"> Time!DJ$83</f>
        <v>0</v>
      </c>
      <c r="DK180" s="238">
        <f xml:space="preserve"> Time!DK$83</f>
        <v>0</v>
      </c>
      <c r="DL180" s="238">
        <f xml:space="preserve"> Time!DL$83</f>
        <v>0</v>
      </c>
      <c r="DM180" s="238">
        <f xml:space="preserve"> Time!DM$83</f>
        <v>0</v>
      </c>
      <c r="DN180" s="238">
        <f xml:space="preserve"> Time!DN$83</f>
        <v>0</v>
      </c>
      <c r="DO180" s="238">
        <f xml:space="preserve"> Time!DO$83</f>
        <v>0</v>
      </c>
      <c r="DP180" s="238">
        <f xml:space="preserve"> Time!DP$83</f>
        <v>0</v>
      </c>
      <c r="DQ180" s="238">
        <f xml:space="preserve"> Time!DQ$83</f>
        <v>0</v>
      </c>
      <c r="DR180" s="238">
        <f xml:space="preserve"> Time!DR$83</f>
        <v>0</v>
      </c>
      <c r="DS180" s="238">
        <f xml:space="preserve"> Time!DS$83</f>
        <v>0</v>
      </c>
      <c r="DT180" s="238">
        <f xml:space="preserve"> Time!DT$83</f>
        <v>0</v>
      </c>
      <c r="DU180" s="238">
        <f xml:space="preserve"> Time!DU$83</f>
        <v>0</v>
      </c>
      <c r="DV180" s="238">
        <f xml:space="preserve"> Time!DV$83</f>
        <v>0</v>
      </c>
      <c r="DW180" s="238">
        <f xml:space="preserve"> Time!DW$83</f>
        <v>0</v>
      </c>
      <c r="DX180" s="238">
        <f xml:space="preserve"> Time!DX$83</f>
        <v>0</v>
      </c>
      <c r="DY180" s="238">
        <f xml:space="preserve"> Time!DY$83</f>
        <v>0</v>
      </c>
      <c r="DZ180" s="238">
        <f xml:space="preserve"> Time!DZ$83</f>
        <v>0</v>
      </c>
      <c r="EA180" s="238">
        <f xml:space="preserve"> Time!EA$83</f>
        <v>0</v>
      </c>
      <c r="EB180" s="238">
        <f xml:space="preserve"> Time!EB$83</f>
        <v>0</v>
      </c>
      <c r="EC180" s="238">
        <f xml:space="preserve"> Time!EC$83</f>
        <v>0</v>
      </c>
      <c r="ED180" s="238">
        <f xml:space="preserve"> Time!ED$83</f>
        <v>0</v>
      </c>
      <c r="EE180" s="238">
        <f xml:space="preserve"> Time!EE$83</f>
        <v>0</v>
      </c>
      <c r="EF180" s="238">
        <f xml:space="preserve"> Time!EF$83</f>
        <v>0</v>
      </c>
      <c r="EG180" s="238">
        <f xml:space="preserve"> Time!EG$83</f>
        <v>0</v>
      </c>
      <c r="EH180" s="238">
        <f xml:space="preserve"> Time!EH$83</f>
        <v>0</v>
      </c>
      <c r="EI180" s="238">
        <f xml:space="preserve"> Time!EI$83</f>
        <v>0</v>
      </c>
      <c r="EJ180" s="238">
        <f xml:space="preserve"> Time!EJ$83</f>
        <v>0</v>
      </c>
      <c r="EK180" s="238">
        <f xml:space="preserve"> Time!EK$83</f>
        <v>0</v>
      </c>
      <c r="EL180" s="238">
        <f xml:space="preserve"> Time!EL$83</f>
        <v>0</v>
      </c>
      <c r="EM180" s="238">
        <f xml:space="preserve"> Time!EM$83</f>
        <v>0</v>
      </c>
      <c r="EN180" s="238">
        <f xml:space="preserve"> Time!EN$83</f>
        <v>0</v>
      </c>
      <c r="EO180" s="238">
        <f xml:space="preserve"> Time!EO$83</f>
        <v>0</v>
      </c>
      <c r="EP180" s="238">
        <f xml:space="preserve"> Time!EP$83</f>
        <v>0</v>
      </c>
      <c r="EQ180" s="238">
        <f xml:space="preserve"> Time!EQ$83</f>
        <v>0</v>
      </c>
      <c r="ER180" s="238">
        <f xml:space="preserve"> Time!ER$83</f>
        <v>0</v>
      </c>
      <c r="ES180" s="238">
        <f xml:space="preserve"> Time!ES$83</f>
        <v>0</v>
      </c>
      <c r="ET180" s="238">
        <f xml:space="preserve"> Time!ET$83</f>
        <v>0</v>
      </c>
      <c r="EU180" s="238">
        <f xml:space="preserve"> Time!EU$83</f>
        <v>0</v>
      </c>
      <c r="EV180" s="238">
        <f xml:space="preserve"> Time!EV$83</f>
        <v>0</v>
      </c>
      <c r="EW180" s="238">
        <f xml:space="preserve"> Time!EW$83</f>
        <v>0</v>
      </c>
      <c r="EX180" s="238">
        <f xml:space="preserve"> Time!EX$83</f>
        <v>0</v>
      </c>
      <c r="EY180" s="238">
        <f xml:space="preserve"> Time!EY$83</f>
        <v>0</v>
      </c>
      <c r="EZ180" s="238">
        <f xml:space="preserve"> Time!EZ$83</f>
        <v>0</v>
      </c>
      <c r="FA180" s="238">
        <f xml:space="preserve"> Time!FA$83</f>
        <v>0</v>
      </c>
      <c r="FB180" s="238">
        <f xml:space="preserve"> Time!FB$83</f>
        <v>0</v>
      </c>
      <c r="FC180" s="238">
        <f xml:space="preserve"> Time!FC$83</f>
        <v>0</v>
      </c>
      <c r="FD180" s="238">
        <f xml:space="preserve"> Time!FD$83</f>
        <v>0</v>
      </c>
      <c r="FE180" s="238">
        <f xml:space="preserve"> Time!FE$83</f>
        <v>0</v>
      </c>
      <c r="FF180" s="238">
        <f xml:space="preserve"> Time!FF$83</f>
        <v>0</v>
      </c>
      <c r="FG180" s="238">
        <f xml:space="preserve"> Time!FG$83</f>
        <v>0</v>
      </c>
      <c r="FH180" s="238">
        <f xml:space="preserve"> Time!FH$83</f>
        <v>0</v>
      </c>
      <c r="FI180" s="238">
        <f xml:space="preserve"> Time!FI$83</f>
        <v>0</v>
      </c>
      <c r="FJ180" s="238">
        <f xml:space="preserve"> Time!FJ$83</f>
        <v>0</v>
      </c>
      <c r="FK180" s="238">
        <f xml:space="preserve"> Time!FK$83</f>
        <v>0</v>
      </c>
      <c r="FL180" s="238">
        <f xml:space="preserve"> Time!FL$83</f>
        <v>0</v>
      </c>
      <c r="FM180" s="238">
        <f xml:space="preserve"> Time!FM$83</f>
        <v>0</v>
      </c>
      <c r="FN180" s="238">
        <f xml:space="preserve"> Time!FN$83</f>
        <v>0</v>
      </c>
      <c r="FO180" s="238">
        <f xml:space="preserve"> Time!FO$83</f>
        <v>0</v>
      </c>
      <c r="FP180" s="238">
        <f xml:space="preserve"> Time!FP$83</f>
        <v>0</v>
      </c>
      <c r="FQ180" s="238">
        <f xml:space="preserve"> Time!FQ$83</f>
        <v>0</v>
      </c>
      <c r="FR180" s="238">
        <f xml:space="preserve"> Time!FR$83</f>
        <v>0</v>
      </c>
      <c r="FS180" s="238">
        <f xml:space="preserve"> Time!FS$83</f>
        <v>0</v>
      </c>
      <c r="FT180" s="238">
        <f xml:space="preserve"> Time!FT$83</f>
        <v>0</v>
      </c>
      <c r="FU180" s="238">
        <f xml:space="preserve"> Time!FU$83</f>
        <v>0</v>
      </c>
      <c r="FV180" s="238">
        <f xml:space="preserve"> Time!FV$83</f>
        <v>0</v>
      </c>
      <c r="FW180" s="238">
        <f xml:space="preserve"> Time!FW$83</f>
        <v>0</v>
      </c>
      <c r="FX180" s="238">
        <f xml:space="preserve"> Time!FX$83</f>
        <v>0</v>
      </c>
      <c r="FY180" s="238">
        <f xml:space="preserve"> Time!FY$83</f>
        <v>0</v>
      </c>
      <c r="FZ180" s="238">
        <f xml:space="preserve"> Time!FZ$83</f>
        <v>0</v>
      </c>
      <c r="GA180" s="238">
        <f xml:space="preserve"> Time!GA$83</f>
        <v>0</v>
      </c>
      <c r="GB180" s="238">
        <f xml:space="preserve"> Time!GB$83</f>
        <v>0</v>
      </c>
      <c r="GC180" s="238">
        <f xml:space="preserve"> Time!GC$83</f>
        <v>0</v>
      </c>
      <c r="GD180" s="238">
        <f xml:space="preserve"> Time!GD$83</f>
        <v>0</v>
      </c>
      <c r="GE180" s="238">
        <f xml:space="preserve"> Time!GE$83</f>
        <v>0</v>
      </c>
      <c r="GF180" s="238">
        <f xml:space="preserve"> Time!GF$83</f>
        <v>0</v>
      </c>
      <c r="GG180" s="238">
        <f xml:space="preserve"> Time!GG$83</f>
        <v>0</v>
      </c>
      <c r="GH180" s="238">
        <f xml:space="preserve"> Time!GH$83</f>
        <v>0</v>
      </c>
      <c r="GI180" s="238">
        <f xml:space="preserve"> Time!GI$83</f>
        <v>0</v>
      </c>
      <c r="GJ180" s="238">
        <f xml:space="preserve"> Time!GJ$83</f>
        <v>0</v>
      </c>
    </row>
    <row r="181" spans="1:192" s="606" customFormat="1" x14ac:dyDescent="0.25">
      <c r="A181" s="15"/>
      <c r="C181" s="21"/>
      <c r="D181" s="21"/>
      <c r="E181" s="226"/>
      <c r="F181" s="226"/>
      <c r="G181" s="226"/>
      <c r="H181" s="226"/>
      <c r="I181" s="39"/>
      <c r="J181" s="226"/>
      <c r="K181" s="226"/>
      <c r="L181" s="226"/>
      <c r="M181" s="226"/>
      <c r="N181" s="226"/>
      <c r="O181" s="226"/>
      <c r="P181" s="226"/>
      <c r="Q181" s="226"/>
      <c r="R181" s="226"/>
      <c r="S181" s="226"/>
      <c r="T181" s="226"/>
      <c r="U181" s="226"/>
      <c r="V181" s="226"/>
      <c r="W181" s="226"/>
      <c r="X181" s="226"/>
      <c r="Y181" s="226"/>
      <c r="Z181" s="226"/>
      <c r="AA181" s="226"/>
      <c r="AB181" s="226"/>
      <c r="AC181" s="226"/>
      <c r="AD181" s="226"/>
      <c r="AE181" s="226"/>
      <c r="AF181" s="226"/>
      <c r="AG181" s="226"/>
      <c r="AH181" s="226"/>
      <c r="AI181" s="226"/>
      <c r="AJ181" s="226"/>
      <c r="AK181" s="226"/>
      <c r="AL181" s="226"/>
      <c r="AM181" s="226"/>
      <c r="AN181" s="226"/>
      <c r="AO181" s="226"/>
      <c r="AP181" s="226"/>
      <c r="AQ181" s="226"/>
      <c r="AR181" s="226"/>
      <c r="AS181" s="226"/>
      <c r="AT181" s="226"/>
      <c r="AU181" s="226"/>
      <c r="AV181" s="226"/>
      <c r="AW181" s="226"/>
      <c r="AX181" s="226"/>
      <c r="AY181" s="226"/>
      <c r="AZ181" s="226"/>
      <c r="BA181" s="226"/>
      <c r="BB181" s="226"/>
      <c r="BC181" s="226"/>
      <c r="BD181" s="226"/>
      <c r="BE181" s="226"/>
      <c r="BF181" s="226"/>
      <c r="BG181" s="226"/>
      <c r="BH181" s="226"/>
      <c r="BI181" s="226"/>
      <c r="BJ181" s="226"/>
      <c r="BK181" s="226"/>
      <c r="BL181" s="226"/>
      <c r="BM181" s="226"/>
      <c r="BN181" s="226"/>
      <c r="BO181" s="226"/>
      <c r="BP181" s="226"/>
      <c r="BQ181" s="226"/>
      <c r="BR181" s="226"/>
      <c r="BS181" s="226"/>
      <c r="BT181" s="226"/>
      <c r="BU181" s="226"/>
      <c r="BV181" s="226"/>
      <c r="BW181" s="226"/>
      <c r="BX181" s="226"/>
      <c r="BY181" s="226"/>
      <c r="BZ181" s="226"/>
      <c r="CA181" s="226"/>
      <c r="CB181" s="226"/>
      <c r="CC181" s="226"/>
      <c r="CD181" s="226"/>
      <c r="CE181" s="226"/>
      <c r="CF181" s="226"/>
      <c r="CG181" s="226"/>
      <c r="CH181" s="226"/>
      <c r="CI181" s="226"/>
      <c r="CJ181" s="226"/>
      <c r="CK181" s="226"/>
      <c r="CL181" s="226"/>
      <c r="CM181" s="226"/>
      <c r="CN181" s="226"/>
      <c r="CO181" s="226"/>
      <c r="CP181" s="226"/>
      <c r="CQ181" s="226"/>
      <c r="CR181" s="226"/>
      <c r="CS181" s="226"/>
      <c r="CT181" s="226"/>
      <c r="CU181" s="226"/>
      <c r="CV181" s="226"/>
      <c r="CW181" s="226"/>
      <c r="CX181" s="226"/>
      <c r="CY181" s="226"/>
      <c r="CZ181" s="226"/>
      <c r="DA181" s="226"/>
      <c r="DB181" s="226"/>
      <c r="DC181" s="226"/>
      <c r="DD181" s="226"/>
      <c r="DE181" s="226"/>
      <c r="DF181" s="226"/>
      <c r="DG181" s="226"/>
      <c r="DH181" s="226"/>
      <c r="DI181" s="226"/>
      <c r="DJ181" s="226"/>
      <c r="DK181" s="226"/>
      <c r="DL181" s="226"/>
      <c r="DM181" s="226"/>
      <c r="DN181" s="226"/>
      <c r="DO181" s="226"/>
      <c r="DP181" s="226"/>
      <c r="DQ181" s="226"/>
      <c r="DR181" s="226"/>
      <c r="DS181" s="226"/>
      <c r="DT181" s="226"/>
      <c r="DU181" s="226"/>
      <c r="DV181" s="226"/>
      <c r="DW181" s="226"/>
      <c r="DX181" s="226"/>
      <c r="DY181" s="226"/>
      <c r="DZ181" s="226"/>
      <c r="EA181" s="226"/>
      <c r="EB181" s="226"/>
      <c r="EC181" s="226"/>
      <c r="ED181" s="226"/>
      <c r="EE181" s="226"/>
      <c r="EF181" s="226"/>
      <c r="EG181" s="226"/>
      <c r="EH181" s="226"/>
      <c r="EI181" s="226"/>
      <c r="EJ181" s="226"/>
      <c r="EK181" s="226"/>
      <c r="EL181" s="226"/>
      <c r="EM181" s="226"/>
      <c r="EN181" s="226"/>
      <c r="EO181" s="226"/>
      <c r="EP181" s="226"/>
      <c r="EQ181" s="226"/>
      <c r="ER181" s="226"/>
      <c r="ES181" s="226"/>
      <c r="ET181" s="226"/>
      <c r="EU181" s="226"/>
      <c r="EV181" s="226"/>
      <c r="EW181" s="226"/>
      <c r="EX181" s="226"/>
      <c r="EY181" s="226"/>
      <c r="EZ181" s="226"/>
      <c r="FA181" s="226"/>
      <c r="FB181" s="226"/>
      <c r="FC181" s="226"/>
      <c r="FD181" s="226"/>
      <c r="FE181" s="226"/>
      <c r="FF181" s="226"/>
      <c r="FG181" s="226"/>
      <c r="FH181" s="226"/>
      <c r="FI181" s="226"/>
      <c r="FJ181" s="226"/>
      <c r="FK181" s="226"/>
      <c r="FL181" s="226"/>
      <c r="FM181" s="226"/>
      <c r="FN181" s="226"/>
      <c r="FO181" s="226"/>
      <c r="FP181" s="226"/>
      <c r="FQ181" s="226"/>
      <c r="FR181" s="226"/>
      <c r="FS181" s="226"/>
      <c r="FT181" s="226"/>
      <c r="FU181" s="226"/>
      <c r="FV181" s="226"/>
      <c r="FW181" s="226"/>
      <c r="FX181" s="226"/>
      <c r="FY181" s="226"/>
      <c r="FZ181" s="226"/>
      <c r="GA181" s="226"/>
      <c r="GB181" s="226"/>
      <c r="GC181" s="226"/>
      <c r="GD181" s="226"/>
      <c r="GE181" s="226"/>
      <c r="GF181" s="226"/>
      <c r="GG181" s="226"/>
      <c r="GH181" s="226"/>
      <c r="GI181" s="226"/>
      <c r="GJ181" s="226"/>
    </row>
    <row r="182" spans="1:192" s="720" customFormat="1" x14ac:dyDescent="0.25">
      <c r="A182" s="147"/>
      <c r="C182" s="21"/>
      <c r="D182" s="148"/>
      <c r="E182" s="670" t="s">
        <v>653</v>
      </c>
      <c r="F182" s="670"/>
      <c r="G182" s="670" t="str">
        <f xml:space="preserve"> SMU</f>
        <v>$ 000s</v>
      </c>
      <c r="H182" s="670"/>
      <c r="I182" s="425"/>
      <c r="J182" s="670">
        <f t="shared" ref="J182:K182" si="377">I185</f>
        <v>0</v>
      </c>
      <c r="K182" s="670">
        <f t="shared" si="377"/>
        <v>0</v>
      </c>
      <c r="L182" s="670">
        <f t="shared" ref="L182" si="378">K185</f>
        <v>0</v>
      </c>
      <c r="M182" s="670">
        <f t="shared" ref="M182" si="379">L185</f>
        <v>0</v>
      </c>
      <c r="N182" s="670">
        <f t="shared" ref="N182" si="380">M185</f>
        <v>0</v>
      </c>
      <c r="O182" s="670">
        <f t="shared" ref="O182" si="381">N185</f>
        <v>0</v>
      </c>
      <c r="P182" s="670">
        <f t="shared" ref="P182" si="382">O185</f>
        <v>0</v>
      </c>
      <c r="Q182" s="670">
        <f t="shared" ref="Q182" si="383">P185</f>
        <v>0</v>
      </c>
      <c r="R182" s="670">
        <f t="shared" ref="R182" si="384">Q185</f>
        <v>0</v>
      </c>
      <c r="S182" s="670">
        <f t="shared" ref="S182" si="385">R185</f>
        <v>35244.487960064216</v>
      </c>
      <c r="T182" s="670">
        <f t="shared" ref="T182" si="386">S185</f>
        <v>34732.751852088753</v>
      </c>
      <c r="U182" s="670">
        <f t="shared" ref="U182" si="387">T185</f>
        <v>34092.581422914773</v>
      </c>
      <c r="V182" s="670">
        <f t="shared" ref="V182" si="388">U185</f>
        <v>33194.782267142567</v>
      </c>
      <c r="W182" s="670">
        <f t="shared" ref="W182" si="389">V185</f>
        <v>32370.517255564526</v>
      </c>
      <c r="X182" s="670">
        <f t="shared" ref="X182" si="390">W185</f>
        <v>31794.274453482343</v>
      </c>
      <c r="Y182" s="670">
        <f t="shared" ref="Y182" si="391">X185</f>
        <v>31134.632878254059</v>
      </c>
      <c r="Z182" s="670">
        <f t="shared" ref="Z182" si="392">Y185</f>
        <v>30207.920007527689</v>
      </c>
      <c r="AA182" s="670">
        <f t="shared" ref="AA182" si="393">Z185</f>
        <v>29353.764042287243</v>
      </c>
      <c r="AB182" s="670">
        <f t="shared" ref="AB182" si="394">AA185</f>
        <v>28749.693662007194</v>
      </c>
      <c r="AC182" s="670">
        <f t="shared" ref="AC182" si="395">AB185</f>
        <v>28049.341621759348</v>
      </c>
      <c r="AD182" s="670">
        <f t="shared" ref="AD182" si="396">AC185</f>
        <v>27091.923456371642</v>
      </c>
      <c r="AE182" s="670">
        <f t="shared" ref="AE182" si="397">AD185</f>
        <v>26206.095988473586</v>
      </c>
      <c r="AF182" s="670">
        <f t="shared" ref="AF182" si="398">AE185</f>
        <v>25569.617660035645</v>
      </c>
      <c r="AG182" s="670">
        <f t="shared" ref="AG182" si="399">AF185</f>
        <v>24836.448653375584</v>
      </c>
      <c r="AH182" s="670">
        <f t="shared" ref="AH182" si="400">AG185</f>
        <v>23846.330549429749</v>
      </c>
      <c r="AI182" s="670">
        <f t="shared" ref="AI182" si="401">AH185</f>
        <v>22926.809916241262</v>
      </c>
      <c r="AJ182" s="670">
        <f t="shared" ref="AJ182" si="402">AI185</f>
        <v>22255.903950805383</v>
      </c>
      <c r="AK182" s="670">
        <f t="shared" ref="AK182" si="403">AJ185</f>
        <v>21487.803662370483</v>
      </c>
      <c r="AL182" s="670">
        <f t="shared" ref="AL182" si="404">AK185</f>
        <v>20462.8787226657</v>
      </c>
      <c r="AM182" s="670">
        <f t="shared" ref="AM182" si="405">AL185</f>
        <v>19507.515813682636</v>
      </c>
      <c r="AN182" s="670">
        <f t="shared" ref="AN182" si="406">AM185</f>
        <v>18795.511409160939</v>
      </c>
      <c r="AO182" s="670">
        <f t="shared" ref="AO182" si="407">AN185</f>
        <v>17999.909878422925</v>
      </c>
      <c r="AP182" s="670">
        <f t="shared" ref="AP182" si="408">AO185</f>
        <v>16938.142100617861</v>
      </c>
      <c r="AQ182" s="670">
        <f t="shared" ref="AQ182" si="409">AP185</f>
        <v>15944.843336303806</v>
      </c>
      <c r="AR182" s="670">
        <f t="shared" ref="AR182" si="410">AQ185</f>
        <v>15198.830337642336</v>
      </c>
      <c r="AS182" s="670">
        <f t="shared" ref="AS182" si="411">AR185</f>
        <v>14354.546843928205</v>
      </c>
      <c r="AT182" s="670">
        <f t="shared" ref="AT182" si="412">AS185</f>
        <v>13253.487895523613</v>
      </c>
      <c r="AU182" s="670">
        <f t="shared" ref="AU182" si="413">AT185</f>
        <v>12219.803904467724</v>
      </c>
      <c r="AV182" s="670">
        <f t="shared" ref="AV182" si="414">AU185</f>
        <v>11432.765329235366</v>
      </c>
      <c r="AW182" s="670">
        <f t="shared" ref="AW182" si="415">AV185</f>
        <v>10546.809064388101</v>
      </c>
      <c r="AX182" s="670">
        <f t="shared" ref="AX182" si="416">AW185</f>
        <v>9403.9642305685265</v>
      </c>
      <c r="AY182" s="670">
        <f t="shared" ref="AY182" si="417">AX185</f>
        <v>8327.3514080768946</v>
      </c>
      <c r="AZ182" s="670">
        <f t="shared" ref="AZ182" si="418">AY185</f>
        <v>7496.8008939377723</v>
      </c>
      <c r="BA182" s="670">
        <f t="shared" ref="BA182" si="419">AZ185</f>
        <v>6566.6181573601834</v>
      </c>
      <c r="BB182" s="670">
        <f t="shared" ref="BB182" si="420">BA185</f>
        <v>5379.3340768595026</v>
      </c>
      <c r="BC182" s="670">
        <f t="shared" ref="BC182" si="421">BB185</f>
        <v>4257.0675601324274</v>
      </c>
      <c r="BD182" s="670">
        <f t="shared" ref="BD182" si="422">BC185</f>
        <v>3373.3951410444124</v>
      </c>
      <c r="BE182" s="670">
        <f t="shared" ref="BE182" si="423">BD185</f>
        <v>2405.2846884701999</v>
      </c>
      <c r="BF182" s="670">
        <f t="shared" ref="BF182" si="424">BE185</f>
        <v>1170.7545048546906</v>
      </c>
      <c r="BG182" s="670">
        <f t="shared" ref="BG182" si="425">BF185</f>
        <v>1.2446399784948881E-3</v>
      </c>
      <c r="BH182" s="670">
        <f t="shared" ref="BH182" si="426">BG185</f>
        <v>1.2446399784948881E-3</v>
      </c>
      <c r="BI182" s="670">
        <f t="shared" ref="BI182" si="427">BH185</f>
        <v>1.2446399784948881E-3</v>
      </c>
      <c r="BJ182" s="670">
        <f t="shared" ref="BJ182" si="428">BI185</f>
        <v>1.2446399784948881E-3</v>
      </c>
      <c r="BK182" s="670">
        <f t="shared" ref="BK182" si="429">BJ185</f>
        <v>1.2446399784948881E-3</v>
      </c>
      <c r="BL182" s="670">
        <f t="shared" ref="BL182" si="430">BK185</f>
        <v>1.2446399784948881E-3</v>
      </c>
      <c r="BM182" s="670">
        <f t="shared" ref="BM182" si="431">BL185</f>
        <v>1.2446399784948881E-3</v>
      </c>
      <c r="BN182" s="670">
        <f t="shared" ref="BN182" si="432">BM185</f>
        <v>1.2446399784948881E-3</v>
      </c>
      <c r="BO182" s="670">
        <f t="shared" ref="BO182" si="433">BN185</f>
        <v>1.2446399784948881E-3</v>
      </c>
      <c r="BP182" s="670">
        <f t="shared" ref="BP182" si="434">BO185</f>
        <v>1.2446399784948881E-3</v>
      </c>
      <c r="BQ182" s="670">
        <f t="shared" ref="BQ182" si="435">BP185</f>
        <v>1.2446399784948881E-3</v>
      </c>
      <c r="BR182" s="670">
        <f t="shared" ref="BR182" si="436">BQ185</f>
        <v>1.2446399784948881E-3</v>
      </c>
      <c r="BS182" s="670">
        <f t="shared" ref="BS182" si="437">BR185</f>
        <v>1.2446399784948881E-3</v>
      </c>
      <c r="BT182" s="670">
        <f t="shared" ref="BT182" si="438">BS185</f>
        <v>1.2446399784948881E-3</v>
      </c>
      <c r="BU182" s="670">
        <f t="shared" ref="BU182" si="439">BT185</f>
        <v>1.2446399784948881E-3</v>
      </c>
      <c r="BV182" s="670">
        <f t="shared" ref="BV182" si="440">BU185</f>
        <v>1.2446399784948881E-3</v>
      </c>
      <c r="BW182" s="670">
        <f t="shared" ref="BW182" si="441">BV185</f>
        <v>1.2446399784948881E-3</v>
      </c>
      <c r="BX182" s="670">
        <f t="shared" ref="BX182" si="442">BW185</f>
        <v>1.2446399784948881E-3</v>
      </c>
      <c r="BY182" s="670">
        <f t="shared" ref="BY182" si="443">BX185</f>
        <v>1.2446399784948881E-3</v>
      </c>
      <c r="BZ182" s="670">
        <f t="shared" ref="BZ182" si="444">BY185</f>
        <v>1.2446399784948881E-3</v>
      </c>
      <c r="CA182" s="670">
        <f t="shared" ref="CA182" si="445">BZ185</f>
        <v>1.2446399784948881E-3</v>
      </c>
      <c r="CB182" s="670">
        <f t="shared" ref="CB182" si="446">CA185</f>
        <v>1.2446399784948881E-3</v>
      </c>
      <c r="CC182" s="670">
        <f t="shared" ref="CC182" si="447">CB185</f>
        <v>1.2446399784948881E-3</v>
      </c>
      <c r="CD182" s="670">
        <f t="shared" ref="CD182" si="448">CC185</f>
        <v>1.2446399784948881E-3</v>
      </c>
      <c r="CE182" s="670">
        <f t="shared" ref="CE182" si="449">CD185</f>
        <v>1.2446399784948881E-3</v>
      </c>
      <c r="CF182" s="670">
        <f t="shared" ref="CF182" si="450">CE185</f>
        <v>1.2446399784948881E-3</v>
      </c>
      <c r="CG182" s="670">
        <f t="shared" ref="CG182" si="451">CF185</f>
        <v>1.2446399784948881E-3</v>
      </c>
      <c r="CH182" s="670">
        <f t="shared" ref="CH182" si="452">CG185</f>
        <v>1.2446399784948881E-3</v>
      </c>
      <c r="CI182" s="670">
        <f t="shared" ref="CI182" si="453">CH185</f>
        <v>1.2446399784948881E-3</v>
      </c>
      <c r="CJ182" s="670">
        <f t="shared" ref="CJ182" si="454">CI185</f>
        <v>1.2446399784948881E-3</v>
      </c>
      <c r="CK182" s="670">
        <f t="shared" ref="CK182" si="455">CJ185</f>
        <v>1.2446399784948881E-3</v>
      </c>
      <c r="CL182" s="670">
        <f t="shared" ref="CL182" si="456">CK185</f>
        <v>1.2446399784948881E-3</v>
      </c>
      <c r="CM182" s="670">
        <f t="shared" ref="CM182" si="457">CL185</f>
        <v>1.2446399784948881E-3</v>
      </c>
      <c r="CN182" s="670">
        <f t="shared" ref="CN182" si="458">CM185</f>
        <v>1.2446399784948881E-3</v>
      </c>
      <c r="CO182" s="670">
        <f t="shared" ref="CO182" si="459">CN185</f>
        <v>1.2446399784948881E-3</v>
      </c>
      <c r="CP182" s="670">
        <f t="shared" ref="CP182" si="460">CO185</f>
        <v>1.2446399784948881E-3</v>
      </c>
      <c r="CQ182" s="670">
        <f t="shared" ref="CQ182" si="461">CP185</f>
        <v>1.2446399784948881E-3</v>
      </c>
      <c r="CR182" s="670">
        <f t="shared" ref="CR182" si="462">CQ185</f>
        <v>1.2446399784948881E-3</v>
      </c>
      <c r="CS182" s="670">
        <f t="shared" ref="CS182" si="463">CR185</f>
        <v>1.2446399784948881E-3</v>
      </c>
      <c r="CT182" s="670">
        <f t="shared" ref="CT182" si="464">CS185</f>
        <v>1.2446399784948881E-3</v>
      </c>
      <c r="CU182" s="670">
        <f t="shared" ref="CU182" si="465">CT185</f>
        <v>1.2446399784948881E-3</v>
      </c>
      <c r="CV182" s="670">
        <f t="shared" ref="CV182" si="466">CU185</f>
        <v>1.2446399784948881E-3</v>
      </c>
      <c r="CW182" s="670">
        <f t="shared" ref="CW182" si="467">CV185</f>
        <v>1.2446399784948881E-3</v>
      </c>
      <c r="CX182" s="670">
        <f t="shared" ref="CX182" si="468">CW185</f>
        <v>1.2446399784948881E-3</v>
      </c>
      <c r="CY182" s="670">
        <f t="shared" ref="CY182" si="469">CX185</f>
        <v>1.2446399784948881E-3</v>
      </c>
      <c r="CZ182" s="670">
        <f t="shared" ref="CZ182" si="470">CY185</f>
        <v>1.2446399784948881E-3</v>
      </c>
      <c r="DA182" s="670">
        <f t="shared" ref="DA182" si="471">CZ185</f>
        <v>1.2446399784948881E-3</v>
      </c>
      <c r="DB182" s="670">
        <f t="shared" ref="DB182" si="472">DA185</f>
        <v>1.2446399784948881E-3</v>
      </c>
      <c r="DC182" s="670">
        <f t="shared" ref="DC182" si="473">DB185</f>
        <v>1.2446399784948881E-3</v>
      </c>
      <c r="DD182" s="670">
        <f t="shared" ref="DD182" si="474">DC185</f>
        <v>1.2446399784948881E-3</v>
      </c>
      <c r="DE182" s="670">
        <f t="shared" ref="DE182" si="475">DD185</f>
        <v>1.2446399784948881E-3</v>
      </c>
      <c r="DF182" s="670">
        <f t="shared" ref="DF182" si="476">DE185</f>
        <v>1.2446399784948881E-3</v>
      </c>
      <c r="DG182" s="670">
        <f t="shared" ref="DG182" si="477">DF185</f>
        <v>1.2446399784948881E-3</v>
      </c>
      <c r="DH182" s="670">
        <f t="shared" ref="DH182" si="478">DG185</f>
        <v>1.2446399784948881E-3</v>
      </c>
      <c r="DI182" s="670">
        <f t="shared" ref="DI182" si="479">DH185</f>
        <v>1.2446399784948881E-3</v>
      </c>
      <c r="DJ182" s="670">
        <f t="shared" ref="DJ182" si="480">DI185</f>
        <v>1.2446399784948881E-3</v>
      </c>
      <c r="DK182" s="670">
        <f t="shared" ref="DK182" si="481">DJ185</f>
        <v>1.2446399784948881E-3</v>
      </c>
      <c r="DL182" s="670">
        <f t="shared" ref="DL182" si="482">DK185</f>
        <v>1.2446399784948881E-3</v>
      </c>
      <c r="DM182" s="670">
        <f t="shared" ref="DM182" si="483">DL185</f>
        <v>1.2446399784948881E-3</v>
      </c>
      <c r="DN182" s="670">
        <f t="shared" ref="DN182" si="484">DM185</f>
        <v>1.2446399784948881E-3</v>
      </c>
      <c r="DO182" s="670">
        <f t="shared" ref="DO182" si="485">DN185</f>
        <v>1.2446399784948881E-3</v>
      </c>
      <c r="DP182" s="670">
        <f t="shared" ref="DP182" si="486">DO185</f>
        <v>1.2446399784948881E-3</v>
      </c>
      <c r="DQ182" s="670">
        <f t="shared" ref="DQ182" si="487">DP185</f>
        <v>1.2446399784948881E-3</v>
      </c>
      <c r="DR182" s="670">
        <f t="shared" ref="DR182" si="488">DQ185</f>
        <v>1.2446399784948881E-3</v>
      </c>
      <c r="DS182" s="670">
        <f t="shared" ref="DS182" si="489">DR185</f>
        <v>1.2446399784948881E-3</v>
      </c>
      <c r="DT182" s="670">
        <f t="shared" ref="DT182" si="490">DS185</f>
        <v>1.2446399784948881E-3</v>
      </c>
      <c r="DU182" s="670">
        <f t="shared" ref="DU182" si="491">DT185</f>
        <v>1.2446399784948881E-3</v>
      </c>
      <c r="DV182" s="670">
        <f t="shared" ref="DV182" si="492">DU185</f>
        <v>1.2446399784948881E-3</v>
      </c>
      <c r="DW182" s="670">
        <f t="shared" ref="DW182" si="493">DV185</f>
        <v>1.2446399784948881E-3</v>
      </c>
      <c r="DX182" s="670">
        <f t="shared" ref="DX182" si="494">DW185</f>
        <v>1.2446399784948881E-3</v>
      </c>
      <c r="DY182" s="670">
        <f t="shared" ref="DY182" si="495">DX185</f>
        <v>1.2446399784948881E-3</v>
      </c>
      <c r="DZ182" s="670">
        <f t="shared" ref="DZ182" si="496">DY185</f>
        <v>1.2446399784948881E-3</v>
      </c>
      <c r="EA182" s="670">
        <f t="shared" ref="EA182" si="497">DZ185</f>
        <v>1.2446399784948881E-3</v>
      </c>
      <c r="EB182" s="670">
        <f t="shared" ref="EB182" si="498">EA185</f>
        <v>1.2446399784948881E-3</v>
      </c>
      <c r="EC182" s="670">
        <f t="shared" ref="EC182" si="499">EB185</f>
        <v>1.2446399784948881E-3</v>
      </c>
      <c r="ED182" s="670">
        <f t="shared" ref="ED182" si="500">EC185</f>
        <v>1.2446399784948881E-3</v>
      </c>
      <c r="EE182" s="670">
        <f t="shared" ref="EE182" si="501">ED185</f>
        <v>1.2446399784948881E-3</v>
      </c>
      <c r="EF182" s="670">
        <f t="shared" ref="EF182" si="502">EE185</f>
        <v>1.2446399784948881E-3</v>
      </c>
      <c r="EG182" s="670">
        <f t="shared" ref="EG182" si="503">EF185</f>
        <v>1.2446399784948881E-3</v>
      </c>
      <c r="EH182" s="670">
        <f t="shared" ref="EH182" si="504">EG185</f>
        <v>1.2446399784948881E-3</v>
      </c>
      <c r="EI182" s="670">
        <f t="shared" ref="EI182" si="505">EH185</f>
        <v>1.2446399784948881E-3</v>
      </c>
      <c r="EJ182" s="670">
        <f t="shared" ref="EJ182" si="506">EI185</f>
        <v>1.2446399784948881E-3</v>
      </c>
      <c r="EK182" s="670">
        <f t="shared" ref="EK182" si="507">EJ185</f>
        <v>1.2446399784948881E-3</v>
      </c>
      <c r="EL182" s="670">
        <f t="shared" ref="EL182" si="508">EK185</f>
        <v>1.2446399784948881E-3</v>
      </c>
      <c r="EM182" s="670">
        <f t="shared" ref="EM182" si="509">EL185</f>
        <v>1.2446399784948881E-3</v>
      </c>
      <c r="EN182" s="670">
        <f t="shared" ref="EN182" si="510">EM185</f>
        <v>1.2446399784948881E-3</v>
      </c>
      <c r="EO182" s="670">
        <f t="shared" ref="EO182" si="511">EN185</f>
        <v>1.2446399784948881E-3</v>
      </c>
      <c r="EP182" s="670">
        <f t="shared" ref="EP182" si="512">EO185</f>
        <v>1.2446399784948881E-3</v>
      </c>
      <c r="EQ182" s="670">
        <f t="shared" ref="EQ182" si="513">EP185</f>
        <v>1.2446399784948881E-3</v>
      </c>
      <c r="ER182" s="670">
        <f t="shared" ref="ER182" si="514">EQ185</f>
        <v>1.2446399784948881E-3</v>
      </c>
      <c r="ES182" s="670">
        <f t="shared" ref="ES182" si="515">ER185</f>
        <v>1.2446399784948881E-3</v>
      </c>
      <c r="ET182" s="670">
        <f t="shared" ref="ET182" si="516">ES185</f>
        <v>1.2446399784948881E-3</v>
      </c>
      <c r="EU182" s="670">
        <f t="shared" ref="EU182" si="517">ET185</f>
        <v>1.2446399784948881E-3</v>
      </c>
      <c r="EV182" s="670">
        <f t="shared" ref="EV182" si="518">EU185</f>
        <v>1.2446399784948881E-3</v>
      </c>
      <c r="EW182" s="670">
        <f t="shared" ref="EW182" si="519">EV185</f>
        <v>1.2446399784948881E-3</v>
      </c>
      <c r="EX182" s="670">
        <f t="shared" ref="EX182" si="520">EW185</f>
        <v>1.2446399784948881E-3</v>
      </c>
      <c r="EY182" s="670">
        <f t="shared" ref="EY182" si="521">EX185</f>
        <v>1.2446399784948881E-3</v>
      </c>
      <c r="EZ182" s="670">
        <f t="shared" ref="EZ182" si="522">EY185</f>
        <v>1.2446399784948881E-3</v>
      </c>
      <c r="FA182" s="670">
        <f t="shared" ref="FA182" si="523">EZ185</f>
        <v>1.2446399784948881E-3</v>
      </c>
      <c r="FB182" s="670">
        <f t="shared" ref="FB182" si="524">FA185</f>
        <v>1.2446399784948881E-3</v>
      </c>
      <c r="FC182" s="670">
        <f t="shared" ref="FC182" si="525">FB185</f>
        <v>1.2446399784948881E-3</v>
      </c>
      <c r="FD182" s="670">
        <f t="shared" ref="FD182" si="526">FC185</f>
        <v>1.2446399784948881E-3</v>
      </c>
      <c r="FE182" s="670">
        <f t="shared" ref="FE182" si="527">FD185</f>
        <v>1.2446399784948881E-3</v>
      </c>
      <c r="FF182" s="670">
        <f t="shared" ref="FF182" si="528">FE185</f>
        <v>1.2446399784948881E-3</v>
      </c>
      <c r="FG182" s="670">
        <f t="shared" ref="FG182" si="529">FF185</f>
        <v>1.2446399784948881E-3</v>
      </c>
      <c r="FH182" s="670">
        <f t="shared" ref="FH182" si="530">FG185</f>
        <v>1.2446399784948881E-3</v>
      </c>
      <c r="FI182" s="670">
        <f t="shared" ref="FI182" si="531">FH185</f>
        <v>1.2446399784948881E-3</v>
      </c>
      <c r="FJ182" s="670">
        <f t="shared" ref="FJ182" si="532">FI185</f>
        <v>1.2446399784948881E-3</v>
      </c>
      <c r="FK182" s="670">
        <f t="shared" ref="FK182" si="533">FJ185</f>
        <v>1.2446399784948881E-3</v>
      </c>
      <c r="FL182" s="670">
        <f t="shared" ref="FL182" si="534">FK185</f>
        <v>1.2446399784948881E-3</v>
      </c>
      <c r="FM182" s="670">
        <f t="shared" ref="FM182" si="535">FL185</f>
        <v>1.2446399784948881E-3</v>
      </c>
      <c r="FN182" s="670">
        <f t="shared" ref="FN182" si="536">FM185</f>
        <v>1.2446399784948881E-3</v>
      </c>
      <c r="FO182" s="670">
        <f t="shared" ref="FO182" si="537">FN185</f>
        <v>1.2446399784948881E-3</v>
      </c>
      <c r="FP182" s="670">
        <f t="shared" ref="FP182" si="538">FO185</f>
        <v>1.2446399784948881E-3</v>
      </c>
      <c r="FQ182" s="670">
        <f t="shared" ref="FQ182" si="539">FP185</f>
        <v>1.2446399784948881E-3</v>
      </c>
      <c r="FR182" s="670">
        <f t="shared" ref="FR182" si="540">FQ185</f>
        <v>1.2446399784948881E-3</v>
      </c>
      <c r="FS182" s="670">
        <f t="shared" ref="FS182" si="541">FR185</f>
        <v>1.2446399784948881E-3</v>
      </c>
      <c r="FT182" s="670">
        <f t="shared" ref="FT182" si="542">FS185</f>
        <v>1.2446399784948881E-3</v>
      </c>
      <c r="FU182" s="670">
        <f t="shared" ref="FU182" si="543">FT185</f>
        <v>1.2446399784948881E-3</v>
      </c>
      <c r="FV182" s="670">
        <f t="shared" ref="FV182" si="544">FU185</f>
        <v>1.2446399784948881E-3</v>
      </c>
      <c r="FW182" s="670">
        <f t="shared" ref="FW182" si="545">FV185</f>
        <v>1.2446399784948881E-3</v>
      </c>
      <c r="FX182" s="670">
        <f t="shared" ref="FX182" si="546">FW185</f>
        <v>1.2446399784948881E-3</v>
      </c>
      <c r="FY182" s="670">
        <f t="shared" ref="FY182" si="547">FX185</f>
        <v>1.2446399784948881E-3</v>
      </c>
      <c r="FZ182" s="670">
        <f t="shared" ref="FZ182" si="548">FY185</f>
        <v>1.2446399784948881E-3</v>
      </c>
      <c r="GA182" s="670">
        <f t="shared" ref="GA182" si="549">FZ185</f>
        <v>1.2446399784948881E-3</v>
      </c>
      <c r="GB182" s="670">
        <f t="shared" ref="GB182" si="550">GA185</f>
        <v>1.2446399784948881E-3</v>
      </c>
      <c r="GC182" s="670">
        <f t="shared" ref="GC182" si="551">GB185</f>
        <v>1.2446399784948881E-3</v>
      </c>
      <c r="GD182" s="670">
        <f t="shared" ref="GD182" si="552">GC185</f>
        <v>1.2446399784948881E-3</v>
      </c>
      <c r="GE182" s="670">
        <f t="shared" ref="GE182" si="553">GD185</f>
        <v>1.2446399784948881E-3</v>
      </c>
      <c r="GF182" s="670">
        <f t="shared" ref="GF182" si="554">GE185</f>
        <v>1.2446399784948881E-3</v>
      </c>
      <c r="GG182" s="670">
        <f t="shared" ref="GG182" si="555">GF185</f>
        <v>1.2446399784948881E-3</v>
      </c>
      <c r="GH182" s="670">
        <f t="shared" ref="GH182" si="556">GG185</f>
        <v>1.2446399784948881E-3</v>
      </c>
      <c r="GI182" s="670">
        <f t="shared" ref="GI182" si="557">GH185</f>
        <v>1.2446399784948881E-3</v>
      </c>
      <c r="GJ182" s="670">
        <f t="shared" ref="GJ182" si="558">GI185</f>
        <v>1.2446399784948881E-3</v>
      </c>
    </row>
    <row r="183" spans="1:192" s="606" customFormat="1" x14ac:dyDescent="0.25">
      <c r="A183" s="15"/>
      <c r="C183" s="21"/>
      <c r="D183" s="21"/>
      <c r="E183" s="227" t="s">
        <v>187</v>
      </c>
      <c r="F183" s="227"/>
      <c r="G183" s="227"/>
      <c r="H183" s="227"/>
      <c r="I183" s="227"/>
      <c r="J183" s="227"/>
      <c r="K183" s="227"/>
      <c r="L183" s="227"/>
      <c r="M183" s="227"/>
      <c r="N183" s="227"/>
      <c r="O183" s="227"/>
      <c r="P183" s="227"/>
      <c r="Q183" s="227"/>
      <c r="R183" s="227"/>
      <c r="S183" s="227"/>
      <c r="T183" s="227"/>
      <c r="U183" s="227"/>
      <c r="V183" s="227"/>
      <c r="W183" s="227"/>
      <c r="X183" s="227"/>
      <c r="Y183" s="227"/>
      <c r="Z183" s="227"/>
      <c r="AA183" s="227"/>
      <c r="AB183" s="227"/>
      <c r="AC183" s="227"/>
      <c r="AD183" s="227"/>
      <c r="AE183" s="227"/>
      <c r="AF183" s="227"/>
      <c r="AG183" s="227"/>
      <c r="AH183" s="227"/>
      <c r="AI183" s="227"/>
      <c r="AJ183" s="227"/>
      <c r="AK183" s="227"/>
      <c r="AL183" s="227"/>
      <c r="AM183" s="227"/>
      <c r="AN183" s="227"/>
      <c r="AO183" s="227"/>
      <c r="AP183" s="227"/>
      <c r="AQ183" s="227"/>
      <c r="AR183" s="227"/>
      <c r="AS183" s="227"/>
      <c r="AT183" s="227"/>
      <c r="AU183" s="227"/>
      <c r="AV183" s="227"/>
      <c r="AW183" s="227"/>
      <c r="AX183" s="227"/>
      <c r="AY183" s="227"/>
      <c r="AZ183" s="227"/>
      <c r="BA183" s="227"/>
      <c r="BB183" s="227"/>
      <c r="BC183" s="227"/>
      <c r="BD183" s="227"/>
      <c r="BE183" s="227"/>
      <c r="BF183" s="227"/>
      <c r="BG183" s="227"/>
      <c r="BH183" s="227"/>
      <c r="BI183" s="227"/>
      <c r="BJ183" s="227"/>
      <c r="BK183" s="227"/>
      <c r="BL183" s="227"/>
      <c r="BM183" s="227"/>
      <c r="BN183" s="227"/>
      <c r="BO183" s="227"/>
      <c r="BP183" s="227"/>
      <c r="BQ183" s="227"/>
      <c r="BR183" s="227"/>
      <c r="BS183" s="227"/>
      <c r="BT183" s="227"/>
      <c r="BU183" s="227"/>
      <c r="BV183" s="227"/>
      <c r="BW183" s="227"/>
      <c r="BX183" s="227"/>
      <c r="BY183" s="227"/>
      <c r="BZ183" s="227"/>
      <c r="CA183" s="227"/>
      <c r="CB183" s="227"/>
      <c r="CC183" s="227"/>
      <c r="CD183" s="227"/>
      <c r="CE183" s="227"/>
      <c r="CF183" s="227"/>
      <c r="CG183" s="227"/>
      <c r="CH183" s="227"/>
      <c r="CI183" s="227"/>
      <c r="CJ183" s="227"/>
      <c r="CK183" s="227"/>
      <c r="CL183" s="227"/>
      <c r="CM183" s="227"/>
      <c r="CN183" s="227"/>
      <c r="CO183" s="227"/>
      <c r="CP183" s="227"/>
      <c r="CQ183" s="227"/>
      <c r="CR183" s="227"/>
      <c r="CS183" s="227"/>
      <c r="CT183" s="227"/>
      <c r="CU183" s="227"/>
      <c r="CV183" s="227"/>
      <c r="CW183" s="227"/>
      <c r="CX183" s="227"/>
      <c r="CY183" s="227"/>
      <c r="CZ183" s="227"/>
      <c r="DA183" s="227"/>
      <c r="DB183" s="227"/>
      <c r="DC183" s="227"/>
      <c r="DD183" s="227"/>
      <c r="DE183" s="227"/>
      <c r="DF183" s="227"/>
      <c r="DG183" s="227"/>
      <c r="DH183" s="227"/>
      <c r="DI183" s="227"/>
      <c r="DJ183" s="227"/>
      <c r="DK183" s="227"/>
      <c r="DL183" s="227"/>
      <c r="DM183" s="227"/>
      <c r="DN183" s="227"/>
      <c r="DO183" s="227"/>
      <c r="DP183" s="227"/>
      <c r="DQ183" s="227"/>
      <c r="DR183" s="227"/>
      <c r="DS183" s="227"/>
      <c r="DT183" s="227"/>
      <c r="DU183" s="227"/>
      <c r="DV183" s="227"/>
      <c r="DW183" s="227"/>
      <c r="DX183" s="227"/>
      <c r="DY183" s="227"/>
      <c r="DZ183" s="227"/>
      <c r="EA183" s="227"/>
      <c r="EB183" s="227"/>
      <c r="EC183" s="227"/>
      <c r="ED183" s="227"/>
      <c r="EE183" s="227"/>
      <c r="EF183" s="227"/>
      <c r="EG183" s="227"/>
      <c r="EH183" s="227"/>
      <c r="EI183" s="227"/>
      <c r="EJ183" s="227"/>
      <c r="EK183" s="227"/>
      <c r="EL183" s="227"/>
      <c r="EM183" s="227"/>
      <c r="EN183" s="227"/>
      <c r="EO183" s="227"/>
      <c r="EP183" s="227"/>
      <c r="EQ183" s="227"/>
      <c r="ER183" s="227"/>
      <c r="ES183" s="227"/>
      <c r="ET183" s="227"/>
      <c r="EU183" s="227"/>
      <c r="EV183" s="227"/>
      <c r="EW183" s="227"/>
      <c r="EX183" s="227"/>
      <c r="EY183" s="227"/>
      <c r="EZ183" s="227"/>
      <c r="FA183" s="227"/>
      <c r="FB183" s="227"/>
      <c r="FC183" s="227"/>
      <c r="FD183" s="227"/>
      <c r="FE183" s="227"/>
      <c r="FF183" s="227"/>
      <c r="FG183" s="227"/>
      <c r="FH183" s="227"/>
      <c r="FI183" s="227"/>
      <c r="FJ183" s="227"/>
      <c r="FK183" s="227"/>
      <c r="FL183" s="227"/>
      <c r="FM183" s="227"/>
      <c r="FN183" s="227"/>
      <c r="FO183" s="227"/>
      <c r="FP183" s="227"/>
      <c r="FQ183" s="227"/>
      <c r="FR183" s="227"/>
      <c r="FS183" s="227"/>
      <c r="FT183" s="227"/>
      <c r="FU183" s="227"/>
      <c r="FV183" s="227"/>
      <c r="FW183" s="227"/>
      <c r="FX183" s="227"/>
      <c r="FY183" s="227"/>
      <c r="FZ183" s="227"/>
      <c r="GA183" s="227"/>
      <c r="GB183" s="227"/>
      <c r="GC183" s="227"/>
      <c r="GD183" s="227"/>
      <c r="GE183" s="227"/>
      <c r="GF183" s="227"/>
      <c r="GG183" s="227"/>
      <c r="GH183" s="227"/>
      <c r="GI183" s="227"/>
      <c r="GJ183" s="227"/>
    </row>
    <row r="184" spans="1:192" s="606" customFormat="1" x14ac:dyDescent="0.25">
      <c r="A184" s="15"/>
      <c r="C184" s="21"/>
      <c r="D184" s="21"/>
      <c r="E184" s="39" t="str">
        <f t="shared" ref="E184:AJ184" si="559" xml:space="preserve"> E$175</f>
        <v>Senior debt principal repayment - T1 POS</v>
      </c>
      <c r="F184" s="39">
        <f t="shared" si="559"/>
        <v>0</v>
      </c>
      <c r="G184" s="39" t="str">
        <f t="shared" si="559"/>
        <v>$ 000s</v>
      </c>
      <c r="H184" s="39">
        <f t="shared" si="559"/>
        <v>35244.486715424238</v>
      </c>
      <c r="I184" s="39">
        <f t="shared" si="559"/>
        <v>0</v>
      </c>
      <c r="J184" s="39">
        <f t="shared" si="559"/>
        <v>0</v>
      </c>
      <c r="K184" s="39">
        <f t="shared" si="559"/>
        <v>0</v>
      </c>
      <c r="L184" s="39">
        <f t="shared" si="559"/>
        <v>0</v>
      </c>
      <c r="M184" s="39">
        <f t="shared" si="559"/>
        <v>0</v>
      </c>
      <c r="N184" s="39">
        <f t="shared" si="559"/>
        <v>0</v>
      </c>
      <c r="O184" s="39">
        <f t="shared" si="559"/>
        <v>0</v>
      </c>
      <c r="P184" s="39">
        <f t="shared" si="559"/>
        <v>0</v>
      </c>
      <c r="Q184" s="39">
        <f t="shared" si="559"/>
        <v>0</v>
      </c>
      <c r="R184" s="39">
        <f t="shared" si="559"/>
        <v>0</v>
      </c>
      <c r="S184" s="39">
        <f t="shared" si="559"/>
        <v>511.73610797546434</v>
      </c>
      <c r="T184" s="39">
        <f t="shared" si="559"/>
        <v>640.17042917397714</v>
      </c>
      <c r="U184" s="39">
        <f t="shared" si="559"/>
        <v>897.79915577220527</v>
      </c>
      <c r="V184" s="39">
        <f t="shared" si="559"/>
        <v>824.26501157804171</v>
      </c>
      <c r="W184" s="39">
        <f t="shared" si="559"/>
        <v>576.24280208218113</v>
      </c>
      <c r="X184" s="39">
        <f t="shared" si="559"/>
        <v>659.64157522828407</v>
      </c>
      <c r="Y184" s="39">
        <f t="shared" si="559"/>
        <v>926.71287072636858</v>
      </c>
      <c r="Z184" s="39">
        <f t="shared" si="559"/>
        <v>854.15596524044588</v>
      </c>
      <c r="AA184" s="39">
        <f t="shared" si="559"/>
        <v>604.07038028004911</v>
      </c>
      <c r="AB184" s="39">
        <f t="shared" si="559"/>
        <v>700.35204024784434</v>
      </c>
      <c r="AC184" s="39">
        <f t="shared" si="559"/>
        <v>957.41816538770422</v>
      </c>
      <c r="AD184" s="39">
        <f t="shared" si="559"/>
        <v>885.82746789805742</v>
      </c>
      <c r="AE184" s="39">
        <f t="shared" si="559"/>
        <v>636.47832843793935</v>
      </c>
      <c r="AF184" s="39">
        <f t="shared" si="559"/>
        <v>733.16900666006154</v>
      </c>
      <c r="AG184" s="39">
        <f t="shared" si="559"/>
        <v>990.11810394583415</v>
      </c>
      <c r="AH184" s="39">
        <f t="shared" si="559"/>
        <v>919.52063318848718</v>
      </c>
      <c r="AI184" s="39">
        <f t="shared" si="559"/>
        <v>670.90596543588049</v>
      </c>
      <c r="AJ184" s="39">
        <f t="shared" si="559"/>
        <v>768.10028843489999</v>
      </c>
      <c r="AK184" s="39">
        <f t="shared" ref="AK184:BP184" si="560" xml:space="preserve"> AK$175</f>
        <v>1024.9249397047838</v>
      </c>
      <c r="AL184" s="39">
        <f t="shared" si="560"/>
        <v>955.36290898306595</v>
      </c>
      <c r="AM184" s="39">
        <f t="shared" si="560"/>
        <v>712.00440452169664</v>
      </c>
      <c r="AN184" s="39">
        <f t="shared" si="560"/>
        <v>795.60153073801541</v>
      </c>
      <c r="AO184" s="39">
        <f t="shared" si="560"/>
        <v>1061.7677778050625</v>
      </c>
      <c r="AP184" s="39">
        <f t="shared" si="560"/>
        <v>993.29876431405569</v>
      </c>
      <c r="AQ184" s="39">
        <f t="shared" si="560"/>
        <v>746.0129986614694</v>
      </c>
      <c r="AR184" s="39">
        <f t="shared" si="560"/>
        <v>844.28349371413094</v>
      </c>
      <c r="AS184" s="39">
        <f t="shared" si="560"/>
        <v>1101.0589484045927</v>
      </c>
      <c r="AT184" s="39">
        <f t="shared" si="560"/>
        <v>1033.6839910558876</v>
      </c>
      <c r="AU184" s="39">
        <f t="shared" si="560"/>
        <v>787.03857523235899</v>
      </c>
      <c r="AV184" s="39">
        <f t="shared" si="560"/>
        <v>885.9562648472654</v>
      </c>
      <c r="AW184" s="39">
        <f t="shared" si="560"/>
        <v>1142.844833819574</v>
      </c>
      <c r="AX184" s="39">
        <f t="shared" si="560"/>
        <v>1076.6128224916317</v>
      </c>
      <c r="AY184" s="39">
        <f t="shared" si="560"/>
        <v>830.5505141391227</v>
      </c>
      <c r="AZ184" s="39">
        <f t="shared" si="560"/>
        <v>930.18273657758914</v>
      </c>
      <c r="BA184" s="39">
        <f t="shared" si="560"/>
        <v>1187.2840805006813</v>
      </c>
      <c r="BB184" s="39">
        <f t="shared" si="560"/>
        <v>1122.266516727075</v>
      </c>
      <c r="BC184" s="39">
        <f t="shared" si="560"/>
        <v>883.6724190880152</v>
      </c>
      <c r="BD184" s="39">
        <f t="shared" si="560"/>
        <v>968.11045257421267</v>
      </c>
      <c r="BE184" s="39">
        <f t="shared" si="560"/>
        <v>1234.5301836155093</v>
      </c>
      <c r="BF184" s="39">
        <f t="shared" si="560"/>
        <v>1170.7532602147121</v>
      </c>
      <c r="BG184" s="39">
        <f t="shared" si="560"/>
        <v>0</v>
      </c>
      <c r="BH184" s="39">
        <f t="shared" si="560"/>
        <v>0</v>
      </c>
      <c r="BI184" s="39">
        <f t="shared" si="560"/>
        <v>0</v>
      </c>
      <c r="BJ184" s="39">
        <f t="shared" si="560"/>
        <v>0</v>
      </c>
      <c r="BK184" s="39">
        <f t="shared" si="560"/>
        <v>0</v>
      </c>
      <c r="BL184" s="39">
        <f t="shared" si="560"/>
        <v>0</v>
      </c>
      <c r="BM184" s="39">
        <f t="shared" si="560"/>
        <v>0</v>
      </c>
      <c r="BN184" s="39">
        <f t="shared" si="560"/>
        <v>0</v>
      </c>
      <c r="BO184" s="39">
        <f t="shared" si="560"/>
        <v>0</v>
      </c>
      <c r="BP184" s="39">
        <f t="shared" si="560"/>
        <v>0</v>
      </c>
      <c r="BQ184" s="39">
        <f t="shared" ref="BQ184:EB184" si="561" xml:space="preserve"> BQ$175</f>
        <v>0</v>
      </c>
      <c r="BR184" s="39">
        <f t="shared" si="561"/>
        <v>0</v>
      </c>
      <c r="BS184" s="39">
        <f t="shared" si="561"/>
        <v>0</v>
      </c>
      <c r="BT184" s="39">
        <f t="shared" si="561"/>
        <v>0</v>
      </c>
      <c r="BU184" s="39">
        <f t="shared" si="561"/>
        <v>0</v>
      </c>
      <c r="BV184" s="39">
        <f t="shared" si="561"/>
        <v>0</v>
      </c>
      <c r="BW184" s="39">
        <f t="shared" si="561"/>
        <v>0</v>
      </c>
      <c r="BX184" s="39">
        <f t="shared" si="561"/>
        <v>0</v>
      </c>
      <c r="BY184" s="39">
        <f t="shared" si="561"/>
        <v>0</v>
      </c>
      <c r="BZ184" s="39">
        <f t="shared" si="561"/>
        <v>0</v>
      </c>
      <c r="CA184" s="39">
        <f t="shared" si="561"/>
        <v>0</v>
      </c>
      <c r="CB184" s="39">
        <f t="shared" si="561"/>
        <v>0</v>
      </c>
      <c r="CC184" s="39">
        <f t="shared" si="561"/>
        <v>0</v>
      </c>
      <c r="CD184" s="39">
        <f t="shared" si="561"/>
        <v>0</v>
      </c>
      <c r="CE184" s="39">
        <f t="shared" si="561"/>
        <v>0</v>
      </c>
      <c r="CF184" s="39">
        <f t="shared" si="561"/>
        <v>0</v>
      </c>
      <c r="CG184" s="39">
        <f t="shared" si="561"/>
        <v>0</v>
      </c>
      <c r="CH184" s="39">
        <f t="shared" si="561"/>
        <v>0</v>
      </c>
      <c r="CI184" s="39">
        <f t="shared" si="561"/>
        <v>0</v>
      </c>
      <c r="CJ184" s="39">
        <f t="shared" si="561"/>
        <v>0</v>
      </c>
      <c r="CK184" s="39">
        <f t="shared" si="561"/>
        <v>0</v>
      </c>
      <c r="CL184" s="39">
        <f t="shared" si="561"/>
        <v>0</v>
      </c>
      <c r="CM184" s="39">
        <f t="shared" si="561"/>
        <v>0</v>
      </c>
      <c r="CN184" s="39">
        <f t="shared" si="561"/>
        <v>0</v>
      </c>
      <c r="CO184" s="39">
        <f t="shared" si="561"/>
        <v>0</v>
      </c>
      <c r="CP184" s="39">
        <f t="shared" si="561"/>
        <v>0</v>
      </c>
      <c r="CQ184" s="39">
        <f t="shared" si="561"/>
        <v>0</v>
      </c>
      <c r="CR184" s="39">
        <f t="shared" si="561"/>
        <v>0</v>
      </c>
      <c r="CS184" s="39">
        <f t="shared" si="561"/>
        <v>0</v>
      </c>
      <c r="CT184" s="39">
        <f t="shared" si="561"/>
        <v>0</v>
      </c>
      <c r="CU184" s="39">
        <f t="shared" si="561"/>
        <v>0</v>
      </c>
      <c r="CV184" s="39">
        <f t="shared" si="561"/>
        <v>0</v>
      </c>
      <c r="CW184" s="39">
        <f t="shared" si="561"/>
        <v>0</v>
      </c>
      <c r="CX184" s="39">
        <f t="shared" si="561"/>
        <v>0</v>
      </c>
      <c r="CY184" s="39">
        <f t="shared" si="561"/>
        <v>0</v>
      </c>
      <c r="CZ184" s="39">
        <f t="shared" si="561"/>
        <v>0</v>
      </c>
      <c r="DA184" s="39">
        <f t="shared" si="561"/>
        <v>0</v>
      </c>
      <c r="DB184" s="39">
        <f t="shared" si="561"/>
        <v>0</v>
      </c>
      <c r="DC184" s="39">
        <f t="shared" si="561"/>
        <v>0</v>
      </c>
      <c r="DD184" s="39">
        <f t="shared" si="561"/>
        <v>0</v>
      </c>
      <c r="DE184" s="39">
        <f t="shared" si="561"/>
        <v>0</v>
      </c>
      <c r="DF184" s="39">
        <f t="shared" si="561"/>
        <v>0</v>
      </c>
      <c r="DG184" s="39">
        <f t="shared" si="561"/>
        <v>0</v>
      </c>
      <c r="DH184" s="39">
        <f t="shared" si="561"/>
        <v>0</v>
      </c>
      <c r="DI184" s="39">
        <f t="shared" si="561"/>
        <v>0</v>
      </c>
      <c r="DJ184" s="39">
        <f t="shared" si="561"/>
        <v>0</v>
      </c>
      <c r="DK184" s="39">
        <f t="shared" si="561"/>
        <v>0</v>
      </c>
      <c r="DL184" s="39">
        <f t="shared" si="561"/>
        <v>0</v>
      </c>
      <c r="DM184" s="39">
        <f t="shared" si="561"/>
        <v>0</v>
      </c>
      <c r="DN184" s="39">
        <f t="shared" si="561"/>
        <v>0</v>
      </c>
      <c r="DO184" s="39">
        <f t="shared" si="561"/>
        <v>0</v>
      </c>
      <c r="DP184" s="39">
        <f t="shared" si="561"/>
        <v>0</v>
      </c>
      <c r="DQ184" s="39">
        <f t="shared" si="561"/>
        <v>0</v>
      </c>
      <c r="DR184" s="39">
        <f t="shared" si="561"/>
        <v>0</v>
      </c>
      <c r="DS184" s="39">
        <f t="shared" si="561"/>
        <v>0</v>
      </c>
      <c r="DT184" s="39">
        <f t="shared" si="561"/>
        <v>0</v>
      </c>
      <c r="DU184" s="39">
        <f t="shared" si="561"/>
        <v>0</v>
      </c>
      <c r="DV184" s="39">
        <f t="shared" si="561"/>
        <v>0</v>
      </c>
      <c r="DW184" s="39">
        <f t="shared" si="561"/>
        <v>0</v>
      </c>
      <c r="DX184" s="39">
        <f t="shared" si="561"/>
        <v>0</v>
      </c>
      <c r="DY184" s="39">
        <f t="shared" si="561"/>
        <v>0</v>
      </c>
      <c r="DZ184" s="39">
        <f t="shared" si="561"/>
        <v>0</v>
      </c>
      <c r="EA184" s="39">
        <f t="shared" si="561"/>
        <v>0</v>
      </c>
      <c r="EB184" s="39">
        <f t="shared" si="561"/>
        <v>0</v>
      </c>
      <c r="EC184" s="39">
        <f t="shared" ref="EC184:GJ184" si="562" xml:space="preserve"> EC$175</f>
        <v>0</v>
      </c>
      <c r="ED184" s="39">
        <f t="shared" si="562"/>
        <v>0</v>
      </c>
      <c r="EE184" s="39">
        <f t="shared" si="562"/>
        <v>0</v>
      </c>
      <c r="EF184" s="39">
        <f t="shared" si="562"/>
        <v>0</v>
      </c>
      <c r="EG184" s="39">
        <f t="shared" si="562"/>
        <v>0</v>
      </c>
      <c r="EH184" s="39">
        <f t="shared" si="562"/>
        <v>0</v>
      </c>
      <c r="EI184" s="39">
        <f t="shared" si="562"/>
        <v>0</v>
      </c>
      <c r="EJ184" s="39">
        <f t="shared" si="562"/>
        <v>0</v>
      </c>
      <c r="EK184" s="39">
        <f t="shared" si="562"/>
        <v>0</v>
      </c>
      <c r="EL184" s="39">
        <f t="shared" si="562"/>
        <v>0</v>
      </c>
      <c r="EM184" s="39">
        <f t="shared" si="562"/>
        <v>0</v>
      </c>
      <c r="EN184" s="39">
        <f t="shared" si="562"/>
        <v>0</v>
      </c>
      <c r="EO184" s="39">
        <f t="shared" si="562"/>
        <v>0</v>
      </c>
      <c r="EP184" s="39">
        <f t="shared" si="562"/>
        <v>0</v>
      </c>
      <c r="EQ184" s="39">
        <f t="shared" si="562"/>
        <v>0</v>
      </c>
      <c r="ER184" s="39">
        <f t="shared" si="562"/>
        <v>0</v>
      </c>
      <c r="ES184" s="39">
        <f t="shared" si="562"/>
        <v>0</v>
      </c>
      <c r="ET184" s="39">
        <f t="shared" si="562"/>
        <v>0</v>
      </c>
      <c r="EU184" s="39">
        <f t="shared" si="562"/>
        <v>0</v>
      </c>
      <c r="EV184" s="39">
        <f t="shared" si="562"/>
        <v>0</v>
      </c>
      <c r="EW184" s="39">
        <f t="shared" si="562"/>
        <v>0</v>
      </c>
      <c r="EX184" s="39">
        <f t="shared" si="562"/>
        <v>0</v>
      </c>
      <c r="EY184" s="39">
        <f t="shared" si="562"/>
        <v>0</v>
      </c>
      <c r="EZ184" s="39">
        <f t="shared" si="562"/>
        <v>0</v>
      </c>
      <c r="FA184" s="39">
        <f t="shared" si="562"/>
        <v>0</v>
      </c>
      <c r="FB184" s="39">
        <f t="shared" si="562"/>
        <v>0</v>
      </c>
      <c r="FC184" s="39">
        <f t="shared" si="562"/>
        <v>0</v>
      </c>
      <c r="FD184" s="39">
        <f t="shared" si="562"/>
        <v>0</v>
      </c>
      <c r="FE184" s="39">
        <f t="shared" si="562"/>
        <v>0</v>
      </c>
      <c r="FF184" s="39">
        <f t="shared" si="562"/>
        <v>0</v>
      </c>
      <c r="FG184" s="39">
        <f t="shared" si="562"/>
        <v>0</v>
      </c>
      <c r="FH184" s="39">
        <f t="shared" si="562"/>
        <v>0</v>
      </c>
      <c r="FI184" s="39">
        <f t="shared" si="562"/>
        <v>0</v>
      </c>
      <c r="FJ184" s="39">
        <f t="shared" si="562"/>
        <v>0</v>
      </c>
      <c r="FK184" s="39">
        <f t="shared" si="562"/>
        <v>0</v>
      </c>
      <c r="FL184" s="39">
        <f t="shared" si="562"/>
        <v>0</v>
      </c>
      <c r="FM184" s="39">
        <f t="shared" si="562"/>
        <v>0</v>
      </c>
      <c r="FN184" s="39">
        <f t="shared" si="562"/>
        <v>0</v>
      </c>
      <c r="FO184" s="39">
        <f t="shared" si="562"/>
        <v>0</v>
      </c>
      <c r="FP184" s="39">
        <f t="shared" si="562"/>
        <v>0</v>
      </c>
      <c r="FQ184" s="39">
        <f t="shared" si="562"/>
        <v>0</v>
      </c>
      <c r="FR184" s="39">
        <f t="shared" si="562"/>
        <v>0</v>
      </c>
      <c r="FS184" s="39">
        <f t="shared" si="562"/>
        <v>0</v>
      </c>
      <c r="FT184" s="39">
        <f t="shared" si="562"/>
        <v>0</v>
      </c>
      <c r="FU184" s="39">
        <f t="shared" si="562"/>
        <v>0</v>
      </c>
      <c r="FV184" s="39">
        <f t="shared" si="562"/>
        <v>0</v>
      </c>
      <c r="FW184" s="39">
        <f t="shared" si="562"/>
        <v>0</v>
      </c>
      <c r="FX184" s="39">
        <f t="shared" si="562"/>
        <v>0</v>
      </c>
      <c r="FY184" s="39">
        <f t="shared" si="562"/>
        <v>0</v>
      </c>
      <c r="FZ184" s="39">
        <f t="shared" si="562"/>
        <v>0</v>
      </c>
      <c r="GA184" s="39">
        <f t="shared" si="562"/>
        <v>0</v>
      </c>
      <c r="GB184" s="39">
        <f t="shared" si="562"/>
        <v>0</v>
      </c>
      <c r="GC184" s="39">
        <f t="shared" si="562"/>
        <v>0</v>
      </c>
      <c r="GD184" s="39">
        <f t="shared" si="562"/>
        <v>0</v>
      </c>
      <c r="GE184" s="39">
        <f t="shared" si="562"/>
        <v>0</v>
      </c>
      <c r="GF184" s="39">
        <f t="shared" si="562"/>
        <v>0</v>
      </c>
      <c r="GG184" s="39">
        <f t="shared" si="562"/>
        <v>0</v>
      </c>
      <c r="GH184" s="39">
        <f t="shared" si="562"/>
        <v>0</v>
      </c>
      <c r="GI184" s="39">
        <f t="shared" si="562"/>
        <v>0</v>
      </c>
      <c r="GJ184" s="39">
        <f t="shared" si="562"/>
        <v>0</v>
      </c>
    </row>
    <row r="185" spans="1:192" s="651" customFormat="1" x14ac:dyDescent="0.25">
      <c r="A185" s="147"/>
      <c r="B185" s="720"/>
      <c r="C185" s="21"/>
      <c r="D185" s="148"/>
      <c r="E185" s="417" t="s">
        <v>652</v>
      </c>
      <c r="F185" s="417"/>
      <c r="G185" s="417" t="str">
        <f xml:space="preserve"> SMU</f>
        <v>$ 000s</v>
      </c>
      <c r="H185" s="417"/>
      <c r="I185" s="418"/>
      <c r="J185" s="417">
        <f t="shared" ref="J185:K185" si="563" xml:space="preserve"> IF( J180 = 1, $F179, J182 + J183 - J184)</f>
        <v>0</v>
      </c>
      <c r="K185" s="417">
        <f t="shared" si="563"/>
        <v>0</v>
      </c>
      <c r="L185" s="417">
        <f t="shared" ref="L185:BW185" si="564" xml:space="preserve"> IF( L180 = 1, $F179, L182 + L183 - L184)</f>
        <v>0</v>
      </c>
      <c r="M185" s="417">
        <f t="shared" si="564"/>
        <v>0</v>
      </c>
      <c r="N185" s="417">
        <f t="shared" si="564"/>
        <v>0</v>
      </c>
      <c r="O185" s="417">
        <f t="shared" si="564"/>
        <v>0</v>
      </c>
      <c r="P185" s="417">
        <f t="shared" si="564"/>
        <v>0</v>
      </c>
      <c r="Q185" s="417">
        <f t="shared" si="564"/>
        <v>0</v>
      </c>
      <c r="R185" s="417">
        <f t="shared" si="564"/>
        <v>35244.487960064216</v>
      </c>
      <c r="S185" s="417">
        <f t="shared" si="564"/>
        <v>34732.751852088753</v>
      </c>
      <c r="T185" s="417">
        <f t="shared" si="564"/>
        <v>34092.581422914773</v>
      </c>
      <c r="U185" s="417">
        <f t="shared" si="564"/>
        <v>33194.782267142567</v>
      </c>
      <c r="V185" s="417">
        <f t="shared" si="564"/>
        <v>32370.517255564526</v>
      </c>
      <c r="W185" s="417">
        <f t="shared" si="564"/>
        <v>31794.274453482343</v>
      </c>
      <c r="X185" s="417">
        <f t="shared" si="564"/>
        <v>31134.632878254059</v>
      </c>
      <c r="Y185" s="417">
        <f t="shared" si="564"/>
        <v>30207.920007527689</v>
      </c>
      <c r="Z185" s="417">
        <f t="shared" si="564"/>
        <v>29353.764042287243</v>
      </c>
      <c r="AA185" s="417">
        <f t="shared" si="564"/>
        <v>28749.693662007194</v>
      </c>
      <c r="AB185" s="417">
        <f t="shared" si="564"/>
        <v>28049.341621759348</v>
      </c>
      <c r="AC185" s="417">
        <f t="shared" si="564"/>
        <v>27091.923456371642</v>
      </c>
      <c r="AD185" s="417">
        <f t="shared" si="564"/>
        <v>26206.095988473586</v>
      </c>
      <c r="AE185" s="417">
        <f t="shared" si="564"/>
        <v>25569.617660035645</v>
      </c>
      <c r="AF185" s="417">
        <f t="shared" si="564"/>
        <v>24836.448653375584</v>
      </c>
      <c r="AG185" s="417">
        <f t="shared" si="564"/>
        <v>23846.330549429749</v>
      </c>
      <c r="AH185" s="417">
        <f t="shared" si="564"/>
        <v>22926.809916241262</v>
      </c>
      <c r="AI185" s="417">
        <f t="shared" si="564"/>
        <v>22255.903950805383</v>
      </c>
      <c r="AJ185" s="417">
        <f t="shared" si="564"/>
        <v>21487.803662370483</v>
      </c>
      <c r="AK185" s="417">
        <f t="shared" si="564"/>
        <v>20462.8787226657</v>
      </c>
      <c r="AL185" s="417">
        <f t="shared" si="564"/>
        <v>19507.515813682636</v>
      </c>
      <c r="AM185" s="417">
        <f t="shared" si="564"/>
        <v>18795.511409160939</v>
      </c>
      <c r="AN185" s="417">
        <f t="shared" si="564"/>
        <v>17999.909878422925</v>
      </c>
      <c r="AO185" s="417">
        <f t="shared" si="564"/>
        <v>16938.142100617861</v>
      </c>
      <c r="AP185" s="417">
        <f t="shared" si="564"/>
        <v>15944.843336303806</v>
      </c>
      <c r="AQ185" s="417">
        <f t="shared" si="564"/>
        <v>15198.830337642336</v>
      </c>
      <c r="AR185" s="417">
        <f t="shared" si="564"/>
        <v>14354.546843928205</v>
      </c>
      <c r="AS185" s="417">
        <f t="shared" si="564"/>
        <v>13253.487895523613</v>
      </c>
      <c r="AT185" s="417">
        <f t="shared" si="564"/>
        <v>12219.803904467724</v>
      </c>
      <c r="AU185" s="417">
        <f t="shared" si="564"/>
        <v>11432.765329235366</v>
      </c>
      <c r="AV185" s="417">
        <f t="shared" si="564"/>
        <v>10546.809064388101</v>
      </c>
      <c r="AW185" s="417">
        <f t="shared" si="564"/>
        <v>9403.9642305685265</v>
      </c>
      <c r="AX185" s="417">
        <f t="shared" si="564"/>
        <v>8327.3514080768946</v>
      </c>
      <c r="AY185" s="417">
        <f t="shared" si="564"/>
        <v>7496.8008939377723</v>
      </c>
      <c r="AZ185" s="417">
        <f t="shared" si="564"/>
        <v>6566.6181573601834</v>
      </c>
      <c r="BA185" s="417">
        <f t="shared" si="564"/>
        <v>5379.3340768595026</v>
      </c>
      <c r="BB185" s="417">
        <f t="shared" si="564"/>
        <v>4257.0675601324274</v>
      </c>
      <c r="BC185" s="417">
        <f t="shared" si="564"/>
        <v>3373.3951410444124</v>
      </c>
      <c r="BD185" s="417">
        <f t="shared" si="564"/>
        <v>2405.2846884701999</v>
      </c>
      <c r="BE185" s="417">
        <f t="shared" si="564"/>
        <v>1170.7545048546906</v>
      </c>
      <c r="BF185" s="417">
        <f t="shared" si="564"/>
        <v>1.2446399784948881E-3</v>
      </c>
      <c r="BG185" s="417">
        <f t="shared" si="564"/>
        <v>1.2446399784948881E-3</v>
      </c>
      <c r="BH185" s="417">
        <f t="shared" si="564"/>
        <v>1.2446399784948881E-3</v>
      </c>
      <c r="BI185" s="417">
        <f t="shared" si="564"/>
        <v>1.2446399784948881E-3</v>
      </c>
      <c r="BJ185" s="417">
        <f t="shared" si="564"/>
        <v>1.2446399784948881E-3</v>
      </c>
      <c r="BK185" s="417">
        <f t="shared" si="564"/>
        <v>1.2446399784948881E-3</v>
      </c>
      <c r="BL185" s="417">
        <f t="shared" si="564"/>
        <v>1.2446399784948881E-3</v>
      </c>
      <c r="BM185" s="417">
        <f t="shared" si="564"/>
        <v>1.2446399784948881E-3</v>
      </c>
      <c r="BN185" s="417">
        <f t="shared" si="564"/>
        <v>1.2446399784948881E-3</v>
      </c>
      <c r="BO185" s="417">
        <f t="shared" si="564"/>
        <v>1.2446399784948881E-3</v>
      </c>
      <c r="BP185" s="417">
        <f t="shared" si="564"/>
        <v>1.2446399784948881E-3</v>
      </c>
      <c r="BQ185" s="417">
        <f t="shared" si="564"/>
        <v>1.2446399784948881E-3</v>
      </c>
      <c r="BR185" s="417">
        <f t="shared" si="564"/>
        <v>1.2446399784948881E-3</v>
      </c>
      <c r="BS185" s="417">
        <f t="shared" si="564"/>
        <v>1.2446399784948881E-3</v>
      </c>
      <c r="BT185" s="417">
        <f t="shared" si="564"/>
        <v>1.2446399784948881E-3</v>
      </c>
      <c r="BU185" s="417">
        <f t="shared" si="564"/>
        <v>1.2446399784948881E-3</v>
      </c>
      <c r="BV185" s="417">
        <f t="shared" si="564"/>
        <v>1.2446399784948881E-3</v>
      </c>
      <c r="BW185" s="417">
        <f t="shared" si="564"/>
        <v>1.2446399784948881E-3</v>
      </c>
      <c r="BX185" s="417">
        <f t="shared" ref="BX185:EI185" si="565" xml:space="preserve"> IF( BX180 = 1, $F179, BX182 + BX183 - BX184)</f>
        <v>1.2446399784948881E-3</v>
      </c>
      <c r="BY185" s="417">
        <f t="shared" si="565"/>
        <v>1.2446399784948881E-3</v>
      </c>
      <c r="BZ185" s="417">
        <f t="shared" si="565"/>
        <v>1.2446399784948881E-3</v>
      </c>
      <c r="CA185" s="417">
        <f t="shared" si="565"/>
        <v>1.2446399784948881E-3</v>
      </c>
      <c r="CB185" s="417">
        <f t="shared" si="565"/>
        <v>1.2446399784948881E-3</v>
      </c>
      <c r="CC185" s="417">
        <f t="shared" si="565"/>
        <v>1.2446399784948881E-3</v>
      </c>
      <c r="CD185" s="417">
        <f t="shared" si="565"/>
        <v>1.2446399784948881E-3</v>
      </c>
      <c r="CE185" s="417">
        <f t="shared" si="565"/>
        <v>1.2446399784948881E-3</v>
      </c>
      <c r="CF185" s="417">
        <f t="shared" si="565"/>
        <v>1.2446399784948881E-3</v>
      </c>
      <c r="CG185" s="417">
        <f t="shared" si="565"/>
        <v>1.2446399784948881E-3</v>
      </c>
      <c r="CH185" s="417">
        <f t="shared" si="565"/>
        <v>1.2446399784948881E-3</v>
      </c>
      <c r="CI185" s="417">
        <f t="shared" si="565"/>
        <v>1.2446399784948881E-3</v>
      </c>
      <c r="CJ185" s="417">
        <f t="shared" si="565"/>
        <v>1.2446399784948881E-3</v>
      </c>
      <c r="CK185" s="417">
        <f t="shared" si="565"/>
        <v>1.2446399784948881E-3</v>
      </c>
      <c r="CL185" s="417">
        <f t="shared" si="565"/>
        <v>1.2446399784948881E-3</v>
      </c>
      <c r="CM185" s="417">
        <f t="shared" si="565"/>
        <v>1.2446399784948881E-3</v>
      </c>
      <c r="CN185" s="417">
        <f t="shared" si="565"/>
        <v>1.2446399784948881E-3</v>
      </c>
      <c r="CO185" s="417">
        <f t="shared" si="565"/>
        <v>1.2446399784948881E-3</v>
      </c>
      <c r="CP185" s="417">
        <f t="shared" si="565"/>
        <v>1.2446399784948881E-3</v>
      </c>
      <c r="CQ185" s="417">
        <f t="shared" si="565"/>
        <v>1.2446399784948881E-3</v>
      </c>
      <c r="CR185" s="417">
        <f t="shared" si="565"/>
        <v>1.2446399784948881E-3</v>
      </c>
      <c r="CS185" s="417">
        <f t="shared" si="565"/>
        <v>1.2446399784948881E-3</v>
      </c>
      <c r="CT185" s="417">
        <f t="shared" si="565"/>
        <v>1.2446399784948881E-3</v>
      </c>
      <c r="CU185" s="417">
        <f t="shared" si="565"/>
        <v>1.2446399784948881E-3</v>
      </c>
      <c r="CV185" s="417">
        <f t="shared" si="565"/>
        <v>1.2446399784948881E-3</v>
      </c>
      <c r="CW185" s="417">
        <f t="shared" si="565"/>
        <v>1.2446399784948881E-3</v>
      </c>
      <c r="CX185" s="417">
        <f t="shared" si="565"/>
        <v>1.2446399784948881E-3</v>
      </c>
      <c r="CY185" s="417">
        <f t="shared" si="565"/>
        <v>1.2446399784948881E-3</v>
      </c>
      <c r="CZ185" s="417">
        <f t="shared" si="565"/>
        <v>1.2446399784948881E-3</v>
      </c>
      <c r="DA185" s="417">
        <f t="shared" si="565"/>
        <v>1.2446399784948881E-3</v>
      </c>
      <c r="DB185" s="417">
        <f t="shared" si="565"/>
        <v>1.2446399784948881E-3</v>
      </c>
      <c r="DC185" s="417">
        <f t="shared" si="565"/>
        <v>1.2446399784948881E-3</v>
      </c>
      <c r="DD185" s="417">
        <f t="shared" si="565"/>
        <v>1.2446399784948881E-3</v>
      </c>
      <c r="DE185" s="417">
        <f t="shared" si="565"/>
        <v>1.2446399784948881E-3</v>
      </c>
      <c r="DF185" s="417">
        <f t="shared" si="565"/>
        <v>1.2446399784948881E-3</v>
      </c>
      <c r="DG185" s="417">
        <f t="shared" si="565"/>
        <v>1.2446399784948881E-3</v>
      </c>
      <c r="DH185" s="417">
        <f t="shared" si="565"/>
        <v>1.2446399784948881E-3</v>
      </c>
      <c r="DI185" s="417">
        <f t="shared" si="565"/>
        <v>1.2446399784948881E-3</v>
      </c>
      <c r="DJ185" s="417">
        <f t="shared" si="565"/>
        <v>1.2446399784948881E-3</v>
      </c>
      <c r="DK185" s="417">
        <f t="shared" si="565"/>
        <v>1.2446399784948881E-3</v>
      </c>
      <c r="DL185" s="417">
        <f t="shared" si="565"/>
        <v>1.2446399784948881E-3</v>
      </c>
      <c r="DM185" s="417">
        <f t="shared" si="565"/>
        <v>1.2446399784948881E-3</v>
      </c>
      <c r="DN185" s="417">
        <f t="shared" si="565"/>
        <v>1.2446399784948881E-3</v>
      </c>
      <c r="DO185" s="417">
        <f t="shared" si="565"/>
        <v>1.2446399784948881E-3</v>
      </c>
      <c r="DP185" s="417">
        <f t="shared" si="565"/>
        <v>1.2446399784948881E-3</v>
      </c>
      <c r="DQ185" s="417">
        <f t="shared" si="565"/>
        <v>1.2446399784948881E-3</v>
      </c>
      <c r="DR185" s="417">
        <f t="shared" si="565"/>
        <v>1.2446399784948881E-3</v>
      </c>
      <c r="DS185" s="417">
        <f t="shared" si="565"/>
        <v>1.2446399784948881E-3</v>
      </c>
      <c r="DT185" s="417">
        <f t="shared" si="565"/>
        <v>1.2446399784948881E-3</v>
      </c>
      <c r="DU185" s="417">
        <f t="shared" si="565"/>
        <v>1.2446399784948881E-3</v>
      </c>
      <c r="DV185" s="417">
        <f t="shared" si="565"/>
        <v>1.2446399784948881E-3</v>
      </c>
      <c r="DW185" s="417">
        <f t="shared" si="565"/>
        <v>1.2446399784948881E-3</v>
      </c>
      <c r="DX185" s="417">
        <f t="shared" si="565"/>
        <v>1.2446399784948881E-3</v>
      </c>
      <c r="DY185" s="417">
        <f t="shared" si="565"/>
        <v>1.2446399784948881E-3</v>
      </c>
      <c r="DZ185" s="417">
        <f t="shared" si="565"/>
        <v>1.2446399784948881E-3</v>
      </c>
      <c r="EA185" s="417">
        <f t="shared" si="565"/>
        <v>1.2446399784948881E-3</v>
      </c>
      <c r="EB185" s="417">
        <f t="shared" si="565"/>
        <v>1.2446399784948881E-3</v>
      </c>
      <c r="EC185" s="417">
        <f t="shared" si="565"/>
        <v>1.2446399784948881E-3</v>
      </c>
      <c r="ED185" s="417">
        <f t="shared" si="565"/>
        <v>1.2446399784948881E-3</v>
      </c>
      <c r="EE185" s="417">
        <f t="shared" si="565"/>
        <v>1.2446399784948881E-3</v>
      </c>
      <c r="EF185" s="417">
        <f t="shared" si="565"/>
        <v>1.2446399784948881E-3</v>
      </c>
      <c r="EG185" s="417">
        <f t="shared" si="565"/>
        <v>1.2446399784948881E-3</v>
      </c>
      <c r="EH185" s="417">
        <f t="shared" si="565"/>
        <v>1.2446399784948881E-3</v>
      </c>
      <c r="EI185" s="417">
        <f t="shared" si="565"/>
        <v>1.2446399784948881E-3</v>
      </c>
      <c r="EJ185" s="417">
        <f t="shared" ref="EJ185:GJ185" si="566" xml:space="preserve"> IF( EJ180 = 1, $F179, EJ182 + EJ183 - EJ184)</f>
        <v>1.2446399784948881E-3</v>
      </c>
      <c r="EK185" s="417">
        <f t="shared" si="566"/>
        <v>1.2446399784948881E-3</v>
      </c>
      <c r="EL185" s="417">
        <f t="shared" si="566"/>
        <v>1.2446399784948881E-3</v>
      </c>
      <c r="EM185" s="417">
        <f t="shared" si="566"/>
        <v>1.2446399784948881E-3</v>
      </c>
      <c r="EN185" s="417">
        <f t="shared" si="566"/>
        <v>1.2446399784948881E-3</v>
      </c>
      <c r="EO185" s="417">
        <f t="shared" si="566"/>
        <v>1.2446399784948881E-3</v>
      </c>
      <c r="EP185" s="417">
        <f t="shared" si="566"/>
        <v>1.2446399784948881E-3</v>
      </c>
      <c r="EQ185" s="417">
        <f t="shared" si="566"/>
        <v>1.2446399784948881E-3</v>
      </c>
      <c r="ER185" s="417">
        <f t="shared" si="566"/>
        <v>1.2446399784948881E-3</v>
      </c>
      <c r="ES185" s="417">
        <f t="shared" si="566"/>
        <v>1.2446399784948881E-3</v>
      </c>
      <c r="ET185" s="417">
        <f t="shared" si="566"/>
        <v>1.2446399784948881E-3</v>
      </c>
      <c r="EU185" s="417">
        <f t="shared" si="566"/>
        <v>1.2446399784948881E-3</v>
      </c>
      <c r="EV185" s="417">
        <f t="shared" si="566"/>
        <v>1.2446399784948881E-3</v>
      </c>
      <c r="EW185" s="417">
        <f t="shared" si="566"/>
        <v>1.2446399784948881E-3</v>
      </c>
      <c r="EX185" s="417">
        <f t="shared" si="566"/>
        <v>1.2446399784948881E-3</v>
      </c>
      <c r="EY185" s="417">
        <f t="shared" si="566"/>
        <v>1.2446399784948881E-3</v>
      </c>
      <c r="EZ185" s="417">
        <f t="shared" si="566"/>
        <v>1.2446399784948881E-3</v>
      </c>
      <c r="FA185" s="417">
        <f t="shared" si="566"/>
        <v>1.2446399784948881E-3</v>
      </c>
      <c r="FB185" s="417">
        <f t="shared" si="566"/>
        <v>1.2446399784948881E-3</v>
      </c>
      <c r="FC185" s="417">
        <f t="shared" si="566"/>
        <v>1.2446399784948881E-3</v>
      </c>
      <c r="FD185" s="417">
        <f t="shared" si="566"/>
        <v>1.2446399784948881E-3</v>
      </c>
      <c r="FE185" s="417">
        <f t="shared" si="566"/>
        <v>1.2446399784948881E-3</v>
      </c>
      <c r="FF185" s="417">
        <f t="shared" si="566"/>
        <v>1.2446399784948881E-3</v>
      </c>
      <c r="FG185" s="417">
        <f t="shared" si="566"/>
        <v>1.2446399784948881E-3</v>
      </c>
      <c r="FH185" s="417">
        <f t="shared" si="566"/>
        <v>1.2446399784948881E-3</v>
      </c>
      <c r="FI185" s="417">
        <f t="shared" si="566"/>
        <v>1.2446399784948881E-3</v>
      </c>
      <c r="FJ185" s="417">
        <f t="shared" si="566"/>
        <v>1.2446399784948881E-3</v>
      </c>
      <c r="FK185" s="417">
        <f t="shared" si="566"/>
        <v>1.2446399784948881E-3</v>
      </c>
      <c r="FL185" s="417">
        <f t="shared" si="566"/>
        <v>1.2446399784948881E-3</v>
      </c>
      <c r="FM185" s="417">
        <f t="shared" si="566"/>
        <v>1.2446399784948881E-3</v>
      </c>
      <c r="FN185" s="417">
        <f t="shared" si="566"/>
        <v>1.2446399784948881E-3</v>
      </c>
      <c r="FO185" s="417">
        <f t="shared" si="566"/>
        <v>1.2446399784948881E-3</v>
      </c>
      <c r="FP185" s="417">
        <f t="shared" si="566"/>
        <v>1.2446399784948881E-3</v>
      </c>
      <c r="FQ185" s="417">
        <f t="shared" si="566"/>
        <v>1.2446399784948881E-3</v>
      </c>
      <c r="FR185" s="417">
        <f t="shared" si="566"/>
        <v>1.2446399784948881E-3</v>
      </c>
      <c r="FS185" s="417">
        <f t="shared" si="566"/>
        <v>1.2446399784948881E-3</v>
      </c>
      <c r="FT185" s="417">
        <f t="shared" si="566"/>
        <v>1.2446399784948881E-3</v>
      </c>
      <c r="FU185" s="417">
        <f t="shared" si="566"/>
        <v>1.2446399784948881E-3</v>
      </c>
      <c r="FV185" s="417">
        <f t="shared" si="566"/>
        <v>1.2446399784948881E-3</v>
      </c>
      <c r="FW185" s="417">
        <f t="shared" si="566"/>
        <v>1.2446399784948881E-3</v>
      </c>
      <c r="FX185" s="417">
        <f t="shared" si="566"/>
        <v>1.2446399784948881E-3</v>
      </c>
      <c r="FY185" s="417">
        <f t="shared" si="566"/>
        <v>1.2446399784948881E-3</v>
      </c>
      <c r="FZ185" s="417">
        <f t="shared" si="566"/>
        <v>1.2446399784948881E-3</v>
      </c>
      <c r="GA185" s="417">
        <f t="shared" si="566"/>
        <v>1.2446399784948881E-3</v>
      </c>
      <c r="GB185" s="417">
        <f t="shared" si="566"/>
        <v>1.2446399784948881E-3</v>
      </c>
      <c r="GC185" s="417">
        <f t="shared" si="566"/>
        <v>1.2446399784948881E-3</v>
      </c>
      <c r="GD185" s="417">
        <f t="shared" si="566"/>
        <v>1.2446399784948881E-3</v>
      </c>
      <c r="GE185" s="417">
        <f t="shared" si="566"/>
        <v>1.2446399784948881E-3</v>
      </c>
      <c r="GF185" s="417">
        <f t="shared" si="566"/>
        <v>1.2446399784948881E-3</v>
      </c>
      <c r="GG185" s="417">
        <f t="shared" si="566"/>
        <v>1.2446399784948881E-3</v>
      </c>
      <c r="GH185" s="417">
        <f t="shared" si="566"/>
        <v>1.2446399784948881E-3</v>
      </c>
      <c r="GI185" s="417">
        <f t="shared" si="566"/>
        <v>1.2446399784948881E-3</v>
      </c>
      <c r="GJ185" s="417">
        <f t="shared" si="566"/>
        <v>1.2446399784948881E-3</v>
      </c>
    </row>
    <row r="186" spans="1:192" x14ac:dyDescent="0.25">
      <c r="D186" s="21"/>
    </row>
    <row r="187" spans="1:192" x14ac:dyDescent="0.25">
      <c r="C187" s="21" t="s">
        <v>654</v>
      </c>
      <c r="D187" s="21"/>
    </row>
    <row r="188" spans="1:192" x14ac:dyDescent="0.25">
      <c r="D188" s="21"/>
      <c r="E188" s="151" t="str">
        <f xml:space="preserve"> InpC!E$91</f>
        <v>Proportion of senior debt hedged</v>
      </c>
      <c r="F188" s="335">
        <f xml:space="preserve"> InpC!F$91</f>
        <v>0.8</v>
      </c>
      <c r="G188" s="151" t="str">
        <f xml:space="preserve"> InpC!G$91</f>
        <v>%</v>
      </c>
      <c r="H188" s="39"/>
    </row>
    <row r="189" spans="1:192" x14ac:dyDescent="0.25">
      <c r="D189" s="21"/>
      <c r="E189" s="151" t="str">
        <f xml:space="preserve"> InpC!E$122</f>
        <v>Senior debt - T1 swap rate</v>
      </c>
      <c r="F189" s="335">
        <f xml:space="preserve"> InpC!F$122</f>
        <v>2.5000000000000001E-2</v>
      </c>
      <c r="G189" s="151" t="str">
        <f xml:space="preserve"> InpC!G$122</f>
        <v>% p.a.</v>
      </c>
      <c r="H189" s="39"/>
    </row>
    <row r="190" spans="1:192" x14ac:dyDescent="0.25">
      <c r="D190" s="21"/>
      <c r="E190" s="151" t="str">
        <f xml:space="preserve"> InpC!E$123</f>
        <v>Senior debt - T1 interest margin</v>
      </c>
      <c r="F190" s="335">
        <f xml:space="preserve"> InpC!F$123</f>
        <v>3.7999999999999999E-2</v>
      </c>
      <c r="G190" s="151" t="str">
        <f xml:space="preserve"> InpC!G$123</f>
        <v>% p.a.</v>
      </c>
      <c r="H190" s="39"/>
    </row>
    <row r="191" spans="1:192" x14ac:dyDescent="0.25">
      <c r="D191" s="21"/>
      <c r="E191" s="537" t="str">
        <f xml:space="preserve"> InpS!E$13</f>
        <v>Active senior debt forward curve</v>
      </c>
      <c r="F191" s="537">
        <f xml:space="preserve"> InpS!F$13</f>
        <v>0</v>
      </c>
      <c r="G191" s="537" t="str">
        <f xml:space="preserve"> InpS!G$13</f>
        <v>% p.a.</v>
      </c>
      <c r="H191" s="537">
        <f xml:space="preserve"> InpS!H$13</f>
        <v>0</v>
      </c>
      <c r="I191" s="537">
        <f xml:space="preserve"> InpS!I$13</f>
        <v>0</v>
      </c>
      <c r="J191" s="537">
        <f xml:space="preserve"> InpS!J$13</f>
        <v>0.02</v>
      </c>
      <c r="K191" s="537">
        <f xml:space="preserve"> InpS!K$13</f>
        <v>2.0062E-2</v>
      </c>
      <c r="L191" s="537">
        <f xml:space="preserve"> InpS!L$13</f>
        <v>2.0124E-2</v>
      </c>
      <c r="M191" s="537">
        <f xml:space="preserve"> InpS!M$13</f>
        <v>2.0184000000000001E-2</v>
      </c>
      <c r="N191" s="537">
        <f xml:space="preserve"> InpS!N$13</f>
        <v>2.0241000000000002E-2</v>
      </c>
      <c r="O191" s="537">
        <f xml:space="preserve"> InpS!O$13</f>
        <v>2.0308000000000003E-2</v>
      </c>
      <c r="P191" s="537">
        <f xml:space="preserve"> InpS!P$13</f>
        <v>2.0375000000000004E-2</v>
      </c>
      <c r="Q191" s="537">
        <f xml:space="preserve"> InpS!Q$13</f>
        <v>2.0434000000000004E-2</v>
      </c>
      <c r="R191" s="537">
        <f xml:space="preserve"> InpS!R$13</f>
        <v>2.0506000000000003E-2</v>
      </c>
      <c r="S191" s="537">
        <f xml:space="preserve"> InpS!S$13</f>
        <v>2.0569000000000004E-2</v>
      </c>
      <c r="T191" s="537">
        <f xml:space="preserve"> InpS!T$13</f>
        <v>2.0620000000000003E-2</v>
      </c>
      <c r="U191" s="537">
        <f xml:space="preserve"> InpS!U$13</f>
        <v>2.0666000000000004E-2</v>
      </c>
      <c r="V191" s="537">
        <f xml:space="preserve"> InpS!V$13</f>
        <v>2.0719000000000005E-2</v>
      </c>
      <c r="W191" s="537">
        <f xml:space="preserve"> InpS!W$13</f>
        <v>2.0757000000000005E-2</v>
      </c>
      <c r="X191" s="537">
        <f xml:space="preserve"> InpS!X$13</f>
        <v>2.0795000000000004E-2</v>
      </c>
      <c r="Y191" s="537">
        <f xml:space="preserve"> InpS!Y$13</f>
        <v>2.0850000000000004E-2</v>
      </c>
      <c r="Z191" s="537">
        <f xml:space="preserve"> InpS!Z$13</f>
        <v>2.0888000000000004E-2</v>
      </c>
      <c r="AA191" s="537">
        <f xml:space="preserve"> InpS!AA$13</f>
        <v>2.0954000000000004E-2</v>
      </c>
      <c r="AB191" s="537">
        <f xml:space="preserve"> InpS!AB$13</f>
        <v>2.1024000000000004E-2</v>
      </c>
      <c r="AC191" s="537">
        <f xml:space="preserve"> InpS!AC$13</f>
        <v>2.1091000000000006E-2</v>
      </c>
      <c r="AD191" s="537">
        <f xml:space="preserve"> InpS!AD$13</f>
        <v>2.1134000000000007E-2</v>
      </c>
      <c r="AE191" s="537">
        <f xml:space="preserve"> InpS!AE$13</f>
        <v>2.1205000000000009E-2</v>
      </c>
      <c r="AF191" s="537">
        <f xml:space="preserve"> InpS!AF$13</f>
        <v>2.127900000000001E-2</v>
      </c>
      <c r="AG191" s="537">
        <f xml:space="preserve"> InpS!AG$13</f>
        <v>2.1316000000000009E-2</v>
      </c>
      <c r="AH191" s="537">
        <f xml:space="preserve"> InpS!AH$13</f>
        <v>2.1367000000000008E-2</v>
      </c>
      <c r="AI191" s="537">
        <f xml:space="preserve"> InpS!AI$13</f>
        <v>2.1421000000000006E-2</v>
      </c>
      <c r="AJ191" s="537">
        <f xml:space="preserve"> InpS!AJ$13</f>
        <v>2.1470000000000006E-2</v>
      </c>
      <c r="AK191" s="537">
        <f xml:space="preserve"> InpS!AK$13</f>
        <v>2.1516000000000007E-2</v>
      </c>
      <c r="AL191" s="537">
        <f xml:space="preserve"> InpS!AL$13</f>
        <v>2.1570000000000006E-2</v>
      </c>
      <c r="AM191" s="537">
        <f xml:space="preserve"> InpS!AM$13</f>
        <v>2.1639000000000005E-2</v>
      </c>
      <c r="AN191" s="537">
        <f xml:space="preserve"> InpS!AN$13</f>
        <v>2.1709000000000006E-2</v>
      </c>
      <c r="AO191" s="537">
        <f xml:space="preserve"> InpS!AO$13</f>
        <v>2.1772000000000007E-2</v>
      </c>
      <c r="AP191" s="537">
        <f xml:space="preserve"> InpS!AP$13</f>
        <v>2.1813000000000006E-2</v>
      </c>
      <c r="AQ191" s="537">
        <f xml:space="preserve"> InpS!AQ$13</f>
        <v>2.1858000000000006E-2</v>
      </c>
      <c r="AR191" s="537">
        <f xml:space="preserve"> InpS!AR$13</f>
        <v>2.1913000000000005E-2</v>
      </c>
      <c r="AS191" s="537">
        <f xml:space="preserve"> InpS!AS$13</f>
        <v>2.1986000000000006E-2</v>
      </c>
      <c r="AT191" s="537">
        <f xml:space="preserve"> InpS!AT$13</f>
        <v>2.2041000000000005E-2</v>
      </c>
      <c r="AU191" s="537">
        <f xml:space="preserve"> InpS!AU$13</f>
        <v>2.2089000000000004E-2</v>
      </c>
      <c r="AV191" s="537">
        <f xml:space="preserve"> InpS!AV$13</f>
        <v>2.2148000000000004E-2</v>
      </c>
      <c r="AW191" s="537">
        <f xml:space="preserve"> InpS!AW$13</f>
        <v>2.2216000000000003E-2</v>
      </c>
      <c r="AX191" s="537">
        <f xml:space="preserve"> InpS!AX$13</f>
        <v>2.2282000000000003E-2</v>
      </c>
      <c r="AY191" s="537">
        <f xml:space="preserve"> InpS!AY$13</f>
        <v>2.2351000000000003E-2</v>
      </c>
      <c r="AZ191" s="537">
        <f xml:space="preserve"> InpS!AZ$13</f>
        <v>2.2409000000000002E-2</v>
      </c>
      <c r="BA191" s="537">
        <f xml:space="preserve"> InpS!BA$13</f>
        <v>2.2445000000000003E-2</v>
      </c>
      <c r="BB191" s="537">
        <f xml:space="preserve"> InpS!BB$13</f>
        <v>2.2489000000000002E-2</v>
      </c>
      <c r="BC191" s="537">
        <f xml:space="preserve"> InpS!BC$13</f>
        <v>2.2535000000000003E-2</v>
      </c>
      <c r="BD191" s="537">
        <f xml:space="preserve"> InpS!BD$13</f>
        <v>2.2607000000000002E-2</v>
      </c>
      <c r="BE191" s="537">
        <f xml:space="preserve"> InpS!BE$13</f>
        <v>2.2647E-2</v>
      </c>
      <c r="BF191" s="537">
        <f xml:space="preserve"> InpS!BF$13</f>
        <v>2.2683999999999999E-2</v>
      </c>
      <c r="BG191" s="537">
        <f xml:space="preserve"> InpS!BG$13</f>
        <v>2.2734000000000001E-2</v>
      </c>
      <c r="BH191" s="537">
        <f xml:space="preserve"> InpS!BH$13</f>
        <v>2.2806E-2</v>
      </c>
      <c r="BI191" s="537">
        <f xml:space="preserve"> InpS!BI$13</f>
        <v>2.2852000000000001E-2</v>
      </c>
      <c r="BJ191" s="537">
        <f xml:space="preserve"> InpS!BJ$13</f>
        <v>2.2898999999999999E-2</v>
      </c>
      <c r="BK191" s="537">
        <f xml:space="preserve"> InpS!BK$13</f>
        <v>2.2952999999999998E-2</v>
      </c>
      <c r="BL191" s="537">
        <f xml:space="preserve"> InpS!BL$13</f>
        <v>2.3027999999999996E-2</v>
      </c>
      <c r="BM191" s="537">
        <f xml:space="preserve"> InpS!BM$13</f>
        <v>2.3093999999999996E-2</v>
      </c>
      <c r="BN191" s="537">
        <f xml:space="preserve"> InpS!BN$13</f>
        <v>2.3145999999999996E-2</v>
      </c>
      <c r="BO191" s="537">
        <f xml:space="preserve"> InpS!BO$13</f>
        <v>2.3211999999999997E-2</v>
      </c>
      <c r="BP191" s="537">
        <f xml:space="preserve"> InpS!BP$13</f>
        <v>2.3253999999999997E-2</v>
      </c>
      <c r="BQ191" s="537">
        <f xml:space="preserve"> InpS!BQ$13</f>
        <v>2.3288999999999997E-2</v>
      </c>
      <c r="BR191" s="537">
        <f xml:space="preserve"> InpS!BR$13</f>
        <v>2.3333999999999997E-2</v>
      </c>
      <c r="BS191" s="537">
        <f xml:space="preserve"> InpS!BS$13</f>
        <v>2.3372999999999998E-2</v>
      </c>
      <c r="BT191" s="537">
        <f xml:space="preserve"> InpS!BT$13</f>
        <v>2.3413999999999997E-2</v>
      </c>
      <c r="BU191" s="537">
        <f xml:space="preserve"> InpS!BU$13</f>
        <v>2.3472999999999997E-2</v>
      </c>
      <c r="BV191" s="537">
        <f xml:space="preserve"> InpS!BV$13</f>
        <v>2.3519999999999996E-2</v>
      </c>
      <c r="BW191" s="537">
        <f xml:space="preserve"> InpS!BW$13</f>
        <v>2.3592999999999996E-2</v>
      </c>
      <c r="BX191" s="537">
        <f xml:space="preserve"> InpS!BX$13</f>
        <v>2.3660999999999995E-2</v>
      </c>
      <c r="BY191" s="537">
        <f xml:space="preserve"> InpS!BY$13</f>
        <v>2.3728999999999993E-2</v>
      </c>
      <c r="BZ191" s="537">
        <f xml:space="preserve"> InpS!BZ$13</f>
        <v>2.3785999999999995E-2</v>
      </c>
      <c r="CA191" s="537">
        <f xml:space="preserve"> InpS!CA$13</f>
        <v>2.3841999999999995E-2</v>
      </c>
      <c r="CB191" s="537">
        <f xml:space="preserve"> InpS!CB$13</f>
        <v>2.3907999999999995E-2</v>
      </c>
      <c r="CC191" s="537">
        <f xml:space="preserve"> InpS!CC$13</f>
        <v>2.3961999999999994E-2</v>
      </c>
      <c r="CD191" s="537">
        <f xml:space="preserve"> InpS!CD$13</f>
        <v>2.4011999999999995E-2</v>
      </c>
      <c r="CE191" s="537">
        <f xml:space="preserve"> InpS!CE$13</f>
        <v>2.4070999999999995E-2</v>
      </c>
      <c r="CF191" s="537">
        <f xml:space="preserve"> InpS!CF$13</f>
        <v>2.4119999999999996E-2</v>
      </c>
      <c r="CG191" s="537">
        <f xml:space="preserve"> InpS!CG$13</f>
        <v>2.4166999999999994E-2</v>
      </c>
      <c r="CH191" s="537">
        <f xml:space="preserve"> InpS!CH$13</f>
        <v>2.4215999999999994E-2</v>
      </c>
      <c r="CI191" s="537">
        <f xml:space="preserve"> InpS!CI$13</f>
        <v>2.4263999999999994E-2</v>
      </c>
      <c r="CJ191" s="537">
        <f xml:space="preserve"> InpS!CJ$13</f>
        <v>2.4301999999999994E-2</v>
      </c>
      <c r="CK191" s="537">
        <f xml:space="preserve"> InpS!CK$13</f>
        <v>2.4365999999999995E-2</v>
      </c>
      <c r="CL191" s="537">
        <f xml:space="preserve"> InpS!CL$13</f>
        <v>2.4408999999999997E-2</v>
      </c>
      <c r="CM191" s="537">
        <f xml:space="preserve"> InpS!CM$13</f>
        <v>2.4462999999999995E-2</v>
      </c>
      <c r="CN191" s="537">
        <f xml:space="preserve"> InpS!CN$13</f>
        <v>2.4530999999999994E-2</v>
      </c>
      <c r="CO191" s="537">
        <f xml:space="preserve"> InpS!CO$13</f>
        <v>2.4586999999999994E-2</v>
      </c>
      <c r="CP191" s="537">
        <f xml:space="preserve"> InpS!CP$13</f>
        <v>2.4622999999999996E-2</v>
      </c>
      <c r="CQ191" s="537">
        <f xml:space="preserve"> InpS!CQ$13</f>
        <v>2.4688999999999996E-2</v>
      </c>
      <c r="CR191" s="537">
        <f xml:space="preserve"> InpS!CR$13</f>
        <v>2.4738999999999997E-2</v>
      </c>
      <c r="CS191" s="537">
        <f xml:space="preserve"> InpS!CS$13</f>
        <v>2.4789999999999996E-2</v>
      </c>
      <c r="CT191" s="537">
        <f xml:space="preserve"> InpS!CT$13</f>
        <v>2.4834999999999996E-2</v>
      </c>
      <c r="CU191" s="537">
        <f xml:space="preserve"> InpS!CU$13</f>
        <v>2.4872999999999996E-2</v>
      </c>
      <c r="CV191" s="537">
        <f xml:space="preserve"> InpS!CV$13</f>
        <v>2.4930999999999995E-2</v>
      </c>
      <c r="CW191" s="537">
        <f xml:space="preserve"> InpS!CW$13</f>
        <v>2.4983999999999996E-2</v>
      </c>
      <c r="CX191" s="537">
        <f xml:space="preserve"> InpS!CX$13</f>
        <v>2.5048999999999995E-2</v>
      </c>
      <c r="CY191" s="537">
        <f xml:space="preserve"> InpS!CY$13</f>
        <v>2.5111999999999995E-2</v>
      </c>
      <c r="CZ191" s="537">
        <f xml:space="preserve"> InpS!CZ$13</f>
        <v>2.5181999999999996E-2</v>
      </c>
      <c r="DA191" s="537">
        <f xml:space="preserve"> InpS!DA$13</f>
        <v>2.5251999999999997E-2</v>
      </c>
      <c r="DB191" s="537">
        <f xml:space="preserve"> InpS!DB$13</f>
        <v>2.5289999999999997E-2</v>
      </c>
      <c r="DC191" s="537">
        <f xml:space="preserve"> InpS!DC$13</f>
        <v>2.5332999999999998E-2</v>
      </c>
      <c r="DD191" s="537">
        <f xml:space="preserve"> InpS!DD$13</f>
        <v>2.5393999999999996E-2</v>
      </c>
      <c r="DE191" s="537">
        <f xml:space="preserve"> InpS!DE$13</f>
        <v>2.5438999999999996E-2</v>
      </c>
      <c r="DF191" s="537">
        <f xml:space="preserve"> InpS!DF$13</f>
        <v>2.5490999999999996E-2</v>
      </c>
      <c r="DG191" s="537">
        <f xml:space="preserve"> InpS!DG$13</f>
        <v>2.5561999999999998E-2</v>
      </c>
      <c r="DH191" s="537">
        <f xml:space="preserve"> InpS!DH$13</f>
        <v>2.5623999999999997E-2</v>
      </c>
      <c r="DI191" s="537">
        <f xml:space="preserve"> InpS!DI$13</f>
        <v>2.5665999999999998E-2</v>
      </c>
      <c r="DJ191" s="537">
        <f xml:space="preserve"> InpS!DJ$13</f>
        <v>2.5738999999999998E-2</v>
      </c>
      <c r="DK191" s="537">
        <f xml:space="preserve"> InpS!DK$13</f>
        <v>2.5798999999999999E-2</v>
      </c>
      <c r="DL191" s="537">
        <f xml:space="preserve"> InpS!DL$13</f>
        <v>2.5836999999999999E-2</v>
      </c>
      <c r="DM191" s="537">
        <f xml:space="preserve"> InpS!DM$13</f>
        <v>2.5906999999999999E-2</v>
      </c>
      <c r="DN191" s="537">
        <f xml:space="preserve"> InpS!DN$13</f>
        <v>2.5946999999999998E-2</v>
      </c>
      <c r="DO191" s="537">
        <f xml:space="preserve"> InpS!DO$13</f>
        <v>2.5985999999999999E-2</v>
      </c>
      <c r="DP191" s="537">
        <f xml:space="preserve"> InpS!DP$13</f>
        <v>2.6058999999999999E-2</v>
      </c>
      <c r="DQ191" s="537">
        <f xml:space="preserve"> InpS!DQ$13</f>
        <v>2.6103999999999999E-2</v>
      </c>
      <c r="DR191" s="537">
        <f xml:space="preserve"> InpS!DR$13</f>
        <v>2.6176999999999999E-2</v>
      </c>
      <c r="DS191" s="537">
        <f xml:space="preserve"> InpS!DS$13</f>
        <v>2.622E-2</v>
      </c>
      <c r="DT191" s="537">
        <f xml:space="preserve"> InpS!DT$13</f>
        <v>2.6291000000000002E-2</v>
      </c>
      <c r="DU191" s="537">
        <f xml:space="preserve"> InpS!DU$13</f>
        <v>2.6347000000000002E-2</v>
      </c>
      <c r="DV191" s="537">
        <f xml:space="preserve"> InpS!DV$13</f>
        <v>2.6388000000000002E-2</v>
      </c>
      <c r="DW191" s="537">
        <f xml:space="preserve"> InpS!DW$13</f>
        <v>2.6447000000000002E-2</v>
      </c>
      <c r="DX191" s="537">
        <f xml:space="preserve"> InpS!DX$13</f>
        <v>2.6511000000000003E-2</v>
      </c>
      <c r="DY191" s="537">
        <f xml:space="preserve"> InpS!DY$13</f>
        <v>2.6547000000000005E-2</v>
      </c>
      <c r="DZ191" s="537">
        <f xml:space="preserve"> InpS!DZ$13</f>
        <v>2.6589000000000005E-2</v>
      </c>
      <c r="EA191" s="537">
        <f xml:space="preserve"> InpS!EA$13</f>
        <v>2.6655000000000005E-2</v>
      </c>
      <c r="EB191" s="537">
        <f xml:space="preserve"> InpS!EB$13</f>
        <v>2.6693000000000005E-2</v>
      </c>
      <c r="EC191" s="537">
        <f xml:space="preserve"> InpS!EC$13</f>
        <v>2.6738000000000005E-2</v>
      </c>
      <c r="ED191" s="537">
        <f xml:space="preserve"> InpS!ED$13</f>
        <v>2.6811000000000005E-2</v>
      </c>
      <c r="EE191" s="537">
        <f xml:space="preserve"> InpS!EE$13</f>
        <v>2.6864000000000006E-2</v>
      </c>
      <c r="EF191" s="537">
        <f xml:space="preserve"> InpS!EF$13</f>
        <v>2.6917000000000007E-2</v>
      </c>
      <c r="EG191" s="537">
        <f xml:space="preserve"> InpS!EG$13</f>
        <v>2.6985000000000006E-2</v>
      </c>
      <c r="EH191" s="537">
        <f xml:space="preserve"> InpS!EH$13</f>
        <v>2.7028000000000007E-2</v>
      </c>
      <c r="EI191" s="537">
        <f xml:space="preserve"> InpS!EI$13</f>
        <v>2.7090000000000006E-2</v>
      </c>
      <c r="EJ191" s="537">
        <f xml:space="preserve"> InpS!EJ$13</f>
        <v>2.7134000000000005E-2</v>
      </c>
      <c r="EK191" s="537">
        <f xml:space="preserve"> InpS!EK$13</f>
        <v>2.7205000000000007E-2</v>
      </c>
      <c r="EL191" s="537">
        <f xml:space="preserve"> InpS!EL$13</f>
        <v>2.7270000000000006E-2</v>
      </c>
      <c r="EM191" s="537">
        <f xml:space="preserve"> InpS!EM$13</f>
        <v>2.7308000000000006E-2</v>
      </c>
      <c r="EN191" s="537">
        <f xml:space="preserve"> InpS!EN$13</f>
        <v>2.7346000000000006E-2</v>
      </c>
      <c r="EO191" s="537">
        <f xml:space="preserve"> InpS!EO$13</f>
        <v>2.7391000000000006E-2</v>
      </c>
      <c r="EP191" s="537">
        <f xml:space="preserve"> InpS!EP$13</f>
        <v>2.7437000000000007E-2</v>
      </c>
      <c r="EQ191" s="537">
        <f xml:space="preserve"> InpS!EQ$13</f>
        <v>2.7496000000000007E-2</v>
      </c>
      <c r="ER191" s="537">
        <f xml:space="preserve"> InpS!ER$13</f>
        <v>2.7551000000000006E-2</v>
      </c>
      <c r="ES191" s="537">
        <f xml:space="preserve"> InpS!ES$13</f>
        <v>2.7621000000000007E-2</v>
      </c>
      <c r="ET191" s="537">
        <f xml:space="preserve"> InpS!ET$13</f>
        <v>2.7689000000000005E-2</v>
      </c>
      <c r="EU191" s="537">
        <f xml:space="preserve"> InpS!EU$13</f>
        <v>2.7753000000000007E-2</v>
      </c>
      <c r="EV191" s="537">
        <f xml:space="preserve"> InpS!EV$13</f>
        <v>2.7788000000000007E-2</v>
      </c>
      <c r="EW191" s="537">
        <f xml:space="preserve"> InpS!EW$13</f>
        <v>2.7828000000000006E-2</v>
      </c>
      <c r="EX191" s="537">
        <f xml:space="preserve"> InpS!EX$13</f>
        <v>2.7891000000000006E-2</v>
      </c>
      <c r="EY191" s="537">
        <f xml:space="preserve"> InpS!EY$13</f>
        <v>2.7952000000000005E-2</v>
      </c>
      <c r="EZ191" s="537">
        <f xml:space="preserve"> InpS!EZ$13</f>
        <v>2.8004000000000005E-2</v>
      </c>
      <c r="FA191" s="537">
        <f xml:space="preserve"> InpS!FA$13</f>
        <v>2.8051000000000003E-2</v>
      </c>
      <c r="FB191" s="537">
        <f xml:space="preserve"> InpS!FB$13</f>
        <v>2.8117000000000003E-2</v>
      </c>
      <c r="FC191" s="537">
        <f xml:space="preserve"> InpS!FC$13</f>
        <v>2.8162000000000003E-2</v>
      </c>
      <c r="FD191" s="537">
        <f xml:space="preserve"> InpS!FD$13</f>
        <v>2.8226000000000005E-2</v>
      </c>
      <c r="FE191" s="537">
        <f xml:space="preserve"> InpS!FE$13</f>
        <v>2.8283000000000006E-2</v>
      </c>
      <c r="FF191" s="537">
        <f xml:space="preserve"> InpS!FF$13</f>
        <v>2.8351000000000005E-2</v>
      </c>
      <c r="FG191" s="537">
        <f xml:space="preserve"> InpS!FG$13</f>
        <v>2.8407000000000005E-2</v>
      </c>
      <c r="FH191" s="537">
        <f xml:space="preserve"> InpS!FH$13</f>
        <v>2.8452000000000005E-2</v>
      </c>
      <c r="FI191" s="537">
        <f xml:space="preserve"> InpS!FI$13</f>
        <v>2.8495000000000006E-2</v>
      </c>
      <c r="FJ191" s="537">
        <f xml:space="preserve"> InpS!FJ$13</f>
        <v>2.8570000000000005E-2</v>
      </c>
      <c r="FK191" s="537">
        <f xml:space="preserve"> InpS!FK$13</f>
        <v>2.8613000000000006E-2</v>
      </c>
      <c r="FL191" s="537">
        <f xml:space="preserve"> InpS!FL$13</f>
        <v>2.8678000000000006E-2</v>
      </c>
      <c r="FM191" s="537">
        <f xml:space="preserve"> InpS!FM$13</f>
        <v>2.8726000000000005E-2</v>
      </c>
      <c r="FN191" s="537">
        <f xml:space="preserve"> InpS!FN$13</f>
        <v>2.8797000000000007E-2</v>
      </c>
      <c r="FO191" s="537">
        <f xml:space="preserve"> InpS!FO$13</f>
        <v>2.8861000000000008E-2</v>
      </c>
      <c r="FP191" s="537">
        <f xml:space="preserve"> InpS!FP$13</f>
        <v>2.8935000000000009E-2</v>
      </c>
      <c r="FQ191" s="537">
        <f xml:space="preserve"> InpS!FQ$13</f>
        <v>2.899500000000001E-2</v>
      </c>
      <c r="FR191" s="537">
        <f xml:space="preserve"> InpS!FR$13</f>
        <v>2.905000000000001E-2</v>
      </c>
      <c r="FS191" s="537">
        <f xml:space="preserve"> InpS!FS$13</f>
        <v>2.910900000000001E-2</v>
      </c>
      <c r="FT191" s="537">
        <f xml:space="preserve"> InpS!FT$13</f>
        <v>2.9181000000000009E-2</v>
      </c>
      <c r="FU191" s="537">
        <f xml:space="preserve"> InpS!FU$13</f>
        <v>2.9232000000000008E-2</v>
      </c>
      <c r="FV191" s="537">
        <f xml:space="preserve"> InpS!FV$13</f>
        <v>2.9283000000000007E-2</v>
      </c>
      <c r="FW191" s="537">
        <f xml:space="preserve"> InpS!FW$13</f>
        <v>2.9322000000000008E-2</v>
      </c>
      <c r="FX191" s="537">
        <f xml:space="preserve"> InpS!FX$13</f>
        <v>2.9382000000000009E-2</v>
      </c>
      <c r="FY191" s="537">
        <f xml:space="preserve"> InpS!FY$13</f>
        <v>2.9447000000000008E-2</v>
      </c>
      <c r="FZ191" s="537">
        <f xml:space="preserve"> InpS!FZ$13</f>
        <v>2.9488000000000007E-2</v>
      </c>
      <c r="GA191" s="537">
        <f xml:space="preserve"> InpS!GA$13</f>
        <v>2.9557000000000007E-2</v>
      </c>
      <c r="GB191" s="537">
        <f xml:space="preserve"> InpS!GB$13</f>
        <v>2.9595000000000007E-2</v>
      </c>
      <c r="GC191" s="537">
        <f xml:space="preserve"> InpS!GC$13</f>
        <v>2.9670000000000005E-2</v>
      </c>
      <c r="GD191" s="537">
        <f xml:space="preserve"> InpS!GD$13</f>
        <v>2.9737000000000006E-2</v>
      </c>
      <c r="GE191" s="537">
        <f xml:space="preserve"> InpS!GE$13</f>
        <v>2.9788000000000005E-2</v>
      </c>
      <c r="GF191" s="537">
        <f xml:space="preserve"> InpS!GF$13</f>
        <v>2.9841000000000006E-2</v>
      </c>
      <c r="GG191" s="537">
        <f xml:space="preserve"> InpS!GG$13</f>
        <v>2.9881000000000005E-2</v>
      </c>
      <c r="GH191" s="537">
        <f xml:space="preserve"> InpS!GH$13</f>
        <v>2.9955000000000006E-2</v>
      </c>
      <c r="GI191" s="537">
        <f xml:space="preserve"> InpS!GI$13</f>
        <v>3.0029000000000007E-2</v>
      </c>
      <c r="GJ191" s="537">
        <f xml:space="preserve"> InpS!GJ$13</f>
        <v>3.0092000000000008E-2</v>
      </c>
    </row>
    <row r="192" spans="1:192" x14ac:dyDescent="0.25">
      <c r="A192" s="247"/>
      <c r="D192" s="248"/>
      <c r="E192" s="565" t="s">
        <v>655</v>
      </c>
      <c r="F192" s="565"/>
      <c r="G192" s="565" t="s">
        <v>118</v>
      </c>
      <c r="H192" s="565"/>
      <c r="I192" s="565"/>
      <c r="J192" s="565">
        <f t="shared" ref="J192:K192" si="567" xml:space="preserve"> $F188 * $F189 + (1 - $F188) * J191 + $F190</f>
        <v>6.2E-2</v>
      </c>
      <c r="K192" s="565">
        <f t="shared" si="567"/>
        <v>6.2012400000000002E-2</v>
      </c>
      <c r="L192" s="565">
        <f t="shared" ref="L192:BW192" si="568" xml:space="preserve"> $F188 * $F189 + (1 - $F188) * L191 + $F190</f>
        <v>6.2024800000000005E-2</v>
      </c>
      <c r="M192" s="565">
        <f t="shared" si="568"/>
        <v>6.2036800000000003E-2</v>
      </c>
      <c r="N192" s="565">
        <f t="shared" si="568"/>
        <v>6.2048199999999998E-2</v>
      </c>
      <c r="O192" s="565">
        <f t="shared" si="568"/>
        <v>6.2061600000000001E-2</v>
      </c>
      <c r="P192" s="565">
        <f t="shared" si="568"/>
        <v>6.2075000000000005E-2</v>
      </c>
      <c r="Q192" s="565">
        <f t="shared" si="568"/>
        <v>6.2086800000000004E-2</v>
      </c>
      <c r="R192" s="565">
        <f t="shared" si="568"/>
        <v>6.2101200000000002E-2</v>
      </c>
      <c r="S192" s="565">
        <f t="shared" si="568"/>
        <v>6.2113800000000004E-2</v>
      </c>
      <c r="T192" s="565">
        <f t="shared" si="568"/>
        <v>6.2123999999999999E-2</v>
      </c>
      <c r="U192" s="565">
        <f t="shared" si="568"/>
        <v>6.21332E-2</v>
      </c>
      <c r="V192" s="565">
        <f t="shared" si="568"/>
        <v>6.2143799999999999E-2</v>
      </c>
      <c r="W192" s="565">
        <f t="shared" si="568"/>
        <v>6.2151400000000002E-2</v>
      </c>
      <c r="X192" s="565">
        <f t="shared" si="568"/>
        <v>6.2159000000000006E-2</v>
      </c>
      <c r="Y192" s="565">
        <f t="shared" si="568"/>
        <v>6.2170000000000003E-2</v>
      </c>
      <c r="Z192" s="565">
        <f t="shared" si="568"/>
        <v>6.21776E-2</v>
      </c>
      <c r="AA192" s="565">
        <f t="shared" si="568"/>
        <v>6.2190800000000004E-2</v>
      </c>
      <c r="AB192" s="565">
        <f t="shared" si="568"/>
        <v>6.2204800000000005E-2</v>
      </c>
      <c r="AC192" s="565">
        <f t="shared" si="568"/>
        <v>6.2218200000000001E-2</v>
      </c>
      <c r="AD192" s="565">
        <f t="shared" si="568"/>
        <v>6.2226799999999999E-2</v>
      </c>
      <c r="AE192" s="565">
        <f t="shared" si="568"/>
        <v>6.2241000000000005E-2</v>
      </c>
      <c r="AF192" s="565">
        <f t="shared" si="568"/>
        <v>6.22558E-2</v>
      </c>
      <c r="AG192" s="565">
        <f t="shared" si="568"/>
        <v>6.2263200000000005E-2</v>
      </c>
      <c r="AH192" s="565">
        <f t="shared" si="568"/>
        <v>6.2273400000000007E-2</v>
      </c>
      <c r="AI192" s="565">
        <f t="shared" si="568"/>
        <v>6.2284200000000005E-2</v>
      </c>
      <c r="AJ192" s="565">
        <f t="shared" si="568"/>
        <v>6.2294000000000002E-2</v>
      </c>
      <c r="AK192" s="565">
        <f t="shared" si="568"/>
        <v>6.2303200000000003E-2</v>
      </c>
      <c r="AL192" s="565">
        <f t="shared" si="568"/>
        <v>6.2314000000000001E-2</v>
      </c>
      <c r="AM192" s="565">
        <f t="shared" si="568"/>
        <v>6.2327800000000003E-2</v>
      </c>
      <c r="AN192" s="565">
        <f t="shared" si="568"/>
        <v>6.2341800000000003E-2</v>
      </c>
      <c r="AO192" s="565">
        <f t="shared" si="568"/>
        <v>6.2354400000000004E-2</v>
      </c>
      <c r="AP192" s="565">
        <f t="shared" si="568"/>
        <v>6.2362600000000004E-2</v>
      </c>
      <c r="AQ192" s="565">
        <f t="shared" si="568"/>
        <v>6.2371599999999999E-2</v>
      </c>
      <c r="AR192" s="565">
        <f t="shared" si="568"/>
        <v>6.2382600000000003E-2</v>
      </c>
      <c r="AS192" s="565">
        <f t="shared" si="568"/>
        <v>6.23972E-2</v>
      </c>
      <c r="AT192" s="565">
        <f t="shared" si="568"/>
        <v>6.2408200000000004E-2</v>
      </c>
      <c r="AU192" s="565">
        <f t="shared" si="568"/>
        <v>6.2417800000000002E-2</v>
      </c>
      <c r="AV192" s="565">
        <f t="shared" si="568"/>
        <v>6.2429600000000002E-2</v>
      </c>
      <c r="AW192" s="565">
        <f t="shared" si="568"/>
        <v>6.2443200000000004E-2</v>
      </c>
      <c r="AX192" s="565">
        <f t="shared" si="568"/>
        <v>6.2456400000000002E-2</v>
      </c>
      <c r="AY192" s="565">
        <f t="shared" si="568"/>
        <v>6.2470200000000004E-2</v>
      </c>
      <c r="AZ192" s="565">
        <f t="shared" si="568"/>
        <v>6.2481800000000004E-2</v>
      </c>
      <c r="BA192" s="565">
        <f t="shared" si="568"/>
        <v>6.2489000000000003E-2</v>
      </c>
      <c r="BB192" s="565">
        <f t="shared" si="568"/>
        <v>6.2497800000000006E-2</v>
      </c>
      <c r="BC192" s="565">
        <f t="shared" si="568"/>
        <v>6.2507000000000007E-2</v>
      </c>
      <c r="BD192" s="565">
        <f t="shared" si="568"/>
        <v>6.2521400000000005E-2</v>
      </c>
      <c r="BE192" s="565">
        <f t="shared" si="568"/>
        <v>6.2529399999999999E-2</v>
      </c>
      <c r="BF192" s="565">
        <f t="shared" si="568"/>
        <v>6.2536800000000003E-2</v>
      </c>
      <c r="BG192" s="565">
        <f t="shared" si="568"/>
        <v>6.25468E-2</v>
      </c>
      <c r="BH192" s="565">
        <f t="shared" si="568"/>
        <v>6.2561199999999997E-2</v>
      </c>
      <c r="BI192" s="565">
        <f t="shared" si="568"/>
        <v>6.2570399999999998E-2</v>
      </c>
      <c r="BJ192" s="565">
        <f t="shared" si="568"/>
        <v>6.2579800000000005E-2</v>
      </c>
      <c r="BK192" s="565">
        <f t="shared" si="568"/>
        <v>6.2590599999999996E-2</v>
      </c>
      <c r="BL192" s="565">
        <f t="shared" si="568"/>
        <v>6.2605599999999997E-2</v>
      </c>
      <c r="BM192" s="565">
        <f t="shared" si="568"/>
        <v>6.2618800000000002E-2</v>
      </c>
      <c r="BN192" s="565">
        <f t="shared" si="568"/>
        <v>6.2629199999999996E-2</v>
      </c>
      <c r="BO192" s="565">
        <f t="shared" si="568"/>
        <v>6.2642400000000001E-2</v>
      </c>
      <c r="BP192" s="565">
        <f t="shared" si="568"/>
        <v>6.2650800000000006E-2</v>
      </c>
      <c r="BQ192" s="565">
        <f t="shared" si="568"/>
        <v>6.26578E-2</v>
      </c>
      <c r="BR192" s="565">
        <f t="shared" si="568"/>
        <v>6.2666799999999995E-2</v>
      </c>
      <c r="BS192" s="565">
        <f t="shared" si="568"/>
        <v>6.2674599999999997E-2</v>
      </c>
      <c r="BT192" s="565">
        <f t="shared" si="568"/>
        <v>6.2682799999999997E-2</v>
      </c>
      <c r="BU192" s="565">
        <f t="shared" si="568"/>
        <v>6.2694600000000003E-2</v>
      </c>
      <c r="BV192" s="565">
        <f t="shared" si="568"/>
        <v>6.270400000000001E-2</v>
      </c>
      <c r="BW192" s="565">
        <f t="shared" si="568"/>
        <v>6.2718599999999999E-2</v>
      </c>
      <c r="BX192" s="565">
        <f t="shared" ref="BX192:EI192" si="569" xml:space="preserve"> $F188 * $F189 + (1 - $F188) * BX191 + $F190</f>
        <v>6.2732200000000002E-2</v>
      </c>
      <c r="BY192" s="565">
        <f t="shared" si="569"/>
        <v>6.2745800000000004E-2</v>
      </c>
      <c r="BZ192" s="565">
        <f t="shared" si="569"/>
        <v>6.2757199999999999E-2</v>
      </c>
      <c r="CA192" s="565">
        <f t="shared" si="569"/>
        <v>6.2768400000000002E-2</v>
      </c>
      <c r="CB192" s="565">
        <f t="shared" si="569"/>
        <v>6.2781599999999993E-2</v>
      </c>
      <c r="CC192" s="565">
        <f t="shared" si="569"/>
        <v>6.2792399999999998E-2</v>
      </c>
      <c r="CD192" s="565">
        <f t="shared" si="569"/>
        <v>6.2802400000000008E-2</v>
      </c>
      <c r="CE192" s="565">
        <f t="shared" si="569"/>
        <v>6.2814200000000001E-2</v>
      </c>
      <c r="CF192" s="565">
        <f t="shared" si="569"/>
        <v>6.2824000000000005E-2</v>
      </c>
      <c r="CG192" s="565">
        <f t="shared" si="569"/>
        <v>6.2833399999999998E-2</v>
      </c>
      <c r="CH192" s="565">
        <f t="shared" si="569"/>
        <v>6.2843200000000002E-2</v>
      </c>
      <c r="CI192" s="565">
        <f t="shared" si="569"/>
        <v>6.28528E-2</v>
      </c>
      <c r="CJ192" s="565">
        <f t="shared" si="569"/>
        <v>6.2860399999999997E-2</v>
      </c>
      <c r="CK192" s="565">
        <f t="shared" si="569"/>
        <v>6.2873200000000004E-2</v>
      </c>
      <c r="CL192" s="565">
        <f t="shared" si="569"/>
        <v>6.2881800000000002E-2</v>
      </c>
      <c r="CM192" s="565">
        <f t="shared" si="569"/>
        <v>6.2892599999999993E-2</v>
      </c>
      <c r="CN192" s="565">
        <f t="shared" si="569"/>
        <v>6.2906199999999995E-2</v>
      </c>
      <c r="CO192" s="565">
        <f t="shared" si="569"/>
        <v>6.2917399999999998E-2</v>
      </c>
      <c r="CP192" s="565">
        <f t="shared" si="569"/>
        <v>6.2924599999999997E-2</v>
      </c>
      <c r="CQ192" s="565">
        <f t="shared" si="569"/>
        <v>6.2937800000000002E-2</v>
      </c>
      <c r="CR192" s="565">
        <f t="shared" si="569"/>
        <v>6.2947799999999998E-2</v>
      </c>
      <c r="CS192" s="565">
        <f t="shared" si="569"/>
        <v>6.2958E-2</v>
      </c>
      <c r="CT192" s="565">
        <f t="shared" si="569"/>
        <v>6.2966999999999995E-2</v>
      </c>
      <c r="CU192" s="565">
        <f t="shared" si="569"/>
        <v>6.2974600000000006E-2</v>
      </c>
      <c r="CV192" s="565">
        <f t="shared" si="569"/>
        <v>6.2986199999999992E-2</v>
      </c>
      <c r="CW192" s="565">
        <f t="shared" si="569"/>
        <v>6.2996800000000006E-2</v>
      </c>
      <c r="CX192" s="565">
        <f t="shared" si="569"/>
        <v>6.3009800000000005E-2</v>
      </c>
      <c r="CY192" s="565">
        <f t="shared" si="569"/>
        <v>6.3022400000000006E-2</v>
      </c>
      <c r="CZ192" s="565">
        <f t="shared" si="569"/>
        <v>6.3036399999999992E-2</v>
      </c>
      <c r="DA192" s="565">
        <f t="shared" si="569"/>
        <v>6.3050400000000006E-2</v>
      </c>
      <c r="DB192" s="565">
        <f t="shared" si="569"/>
        <v>6.3058000000000003E-2</v>
      </c>
      <c r="DC192" s="565">
        <f t="shared" si="569"/>
        <v>6.30666E-2</v>
      </c>
      <c r="DD192" s="565">
        <f t="shared" si="569"/>
        <v>6.3078800000000004E-2</v>
      </c>
      <c r="DE192" s="565">
        <f t="shared" si="569"/>
        <v>6.3087799999999999E-2</v>
      </c>
      <c r="DF192" s="565">
        <f t="shared" si="569"/>
        <v>6.3098199999999993E-2</v>
      </c>
      <c r="DG192" s="565">
        <f t="shared" si="569"/>
        <v>6.3112399999999999E-2</v>
      </c>
      <c r="DH192" s="565">
        <f t="shared" si="569"/>
        <v>6.3124800000000009E-2</v>
      </c>
      <c r="DI192" s="565">
        <f t="shared" si="569"/>
        <v>6.31332E-2</v>
      </c>
      <c r="DJ192" s="565">
        <f t="shared" si="569"/>
        <v>6.3147800000000004E-2</v>
      </c>
      <c r="DK192" s="565">
        <f t="shared" si="569"/>
        <v>6.3159800000000002E-2</v>
      </c>
      <c r="DL192" s="565">
        <f t="shared" si="569"/>
        <v>6.3167399999999999E-2</v>
      </c>
      <c r="DM192" s="565">
        <f t="shared" si="569"/>
        <v>6.3181399999999999E-2</v>
      </c>
      <c r="DN192" s="565">
        <f t="shared" si="569"/>
        <v>6.3189400000000007E-2</v>
      </c>
      <c r="DO192" s="565">
        <f t="shared" si="569"/>
        <v>6.3197200000000009E-2</v>
      </c>
      <c r="DP192" s="565">
        <f t="shared" si="569"/>
        <v>6.3211799999999999E-2</v>
      </c>
      <c r="DQ192" s="565">
        <f t="shared" si="569"/>
        <v>6.3220799999999994E-2</v>
      </c>
      <c r="DR192" s="565">
        <f t="shared" si="569"/>
        <v>6.3235399999999997E-2</v>
      </c>
      <c r="DS192" s="565">
        <f t="shared" si="569"/>
        <v>6.3243999999999995E-2</v>
      </c>
      <c r="DT192" s="565">
        <f t="shared" si="569"/>
        <v>6.3258200000000001E-2</v>
      </c>
      <c r="DU192" s="565">
        <f t="shared" si="569"/>
        <v>6.3269400000000003E-2</v>
      </c>
      <c r="DV192" s="565">
        <f t="shared" si="569"/>
        <v>6.3277600000000003E-2</v>
      </c>
      <c r="DW192" s="565">
        <f t="shared" si="569"/>
        <v>6.3289399999999996E-2</v>
      </c>
      <c r="DX192" s="565">
        <f t="shared" si="569"/>
        <v>6.3302200000000003E-2</v>
      </c>
      <c r="DY192" s="565">
        <f t="shared" si="569"/>
        <v>6.3309400000000002E-2</v>
      </c>
      <c r="DZ192" s="565">
        <f t="shared" si="569"/>
        <v>6.3317800000000007E-2</v>
      </c>
      <c r="EA192" s="565">
        <f t="shared" si="569"/>
        <v>6.3330999999999998E-2</v>
      </c>
      <c r="EB192" s="565">
        <f t="shared" si="569"/>
        <v>6.3338599999999995E-2</v>
      </c>
      <c r="EC192" s="565">
        <f t="shared" si="569"/>
        <v>6.3347600000000004E-2</v>
      </c>
      <c r="ED192" s="565">
        <f t="shared" si="569"/>
        <v>6.3362200000000007E-2</v>
      </c>
      <c r="EE192" s="565">
        <f t="shared" si="569"/>
        <v>6.3372800000000007E-2</v>
      </c>
      <c r="EF192" s="565">
        <f t="shared" si="569"/>
        <v>6.3383400000000006E-2</v>
      </c>
      <c r="EG192" s="565">
        <f t="shared" si="569"/>
        <v>6.3397000000000009E-2</v>
      </c>
      <c r="EH192" s="565">
        <f t="shared" si="569"/>
        <v>6.3405600000000006E-2</v>
      </c>
      <c r="EI192" s="565">
        <f t="shared" si="569"/>
        <v>6.3418000000000002E-2</v>
      </c>
      <c r="EJ192" s="565">
        <f t="shared" ref="EJ192:GJ192" si="570" xml:space="preserve"> $F188 * $F189 + (1 - $F188) * EJ191 + $F190</f>
        <v>6.3426800000000005E-2</v>
      </c>
      <c r="EK192" s="565">
        <f t="shared" si="570"/>
        <v>6.3440999999999997E-2</v>
      </c>
      <c r="EL192" s="565">
        <f t="shared" si="570"/>
        <v>6.345400000000001E-2</v>
      </c>
      <c r="EM192" s="565">
        <f t="shared" si="570"/>
        <v>6.3461600000000007E-2</v>
      </c>
      <c r="EN192" s="565">
        <f t="shared" si="570"/>
        <v>6.3469200000000003E-2</v>
      </c>
      <c r="EO192" s="565">
        <f t="shared" si="570"/>
        <v>6.3478199999999999E-2</v>
      </c>
      <c r="EP192" s="565">
        <f t="shared" si="570"/>
        <v>6.3487399999999999E-2</v>
      </c>
      <c r="EQ192" s="565">
        <f t="shared" si="570"/>
        <v>6.3499200000000006E-2</v>
      </c>
      <c r="ER192" s="565">
        <f t="shared" si="570"/>
        <v>6.3510200000000003E-2</v>
      </c>
      <c r="ES192" s="565">
        <f t="shared" si="570"/>
        <v>6.3524200000000003E-2</v>
      </c>
      <c r="ET192" s="565">
        <f t="shared" si="570"/>
        <v>6.3537800000000005E-2</v>
      </c>
      <c r="EU192" s="565">
        <f t="shared" si="570"/>
        <v>6.3550599999999999E-2</v>
      </c>
      <c r="EV192" s="565">
        <f t="shared" si="570"/>
        <v>6.3557600000000006E-2</v>
      </c>
      <c r="EW192" s="565">
        <f t="shared" si="570"/>
        <v>6.35656E-2</v>
      </c>
      <c r="EX192" s="565">
        <f t="shared" si="570"/>
        <v>6.3578200000000001E-2</v>
      </c>
      <c r="EY192" s="565">
        <f t="shared" si="570"/>
        <v>6.3590400000000005E-2</v>
      </c>
      <c r="EZ192" s="565">
        <f t="shared" si="570"/>
        <v>6.3600799999999999E-2</v>
      </c>
      <c r="FA192" s="565">
        <f t="shared" si="570"/>
        <v>6.3610200000000006E-2</v>
      </c>
      <c r="FB192" s="565">
        <f t="shared" si="570"/>
        <v>6.3623399999999997E-2</v>
      </c>
      <c r="FC192" s="565">
        <f t="shared" si="570"/>
        <v>6.3632400000000006E-2</v>
      </c>
      <c r="FD192" s="565">
        <f t="shared" si="570"/>
        <v>6.3645199999999999E-2</v>
      </c>
      <c r="FE192" s="565">
        <f t="shared" si="570"/>
        <v>6.3656600000000008E-2</v>
      </c>
      <c r="FF192" s="565">
        <f t="shared" si="570"/>
        <v>6.367020000000001E-2</v>
      </c>
      <c r="FG192" s="565">
        <f t="shared" si="570"/>
        <v>6.3681399999999999E-2</v>
      </c>
      <c r="FH192" s="565">
        <f t="shared" si="570"/>
        <v>6.3690400000000008E-2</v>
      </c>
      <c r="FI192" s="565">
        <f t="shared" si="570"/>
        <v>6.3699000000000006E-2</v>
      </c>
      <c r="FJ192" s="565">
        <f t="shared" si="570"/>
        <v>6.3714000000000007E-2</v>
      </c>
      <c r="FK192" s="565">
        <f t="shared" si="570"/>
        <v>6.3722600000000004E-2</v>
      </c>
      <c r="FL192" s="565">
        <f t="shared" si="570"/>
        <v>6.3735600000000003E-2</v>
      </c>
      <c r="FM192" s="565">
        <f t="shared" si="570"/>
        <v>6.3745200000000002E-2</v>
      </c>
      <c r="FN192" s="565">
        <f t="shared" si="570"/>
        <v>6.3759400000000008E-2</v>
      </c>
      <c r="FO192" s="565">
        <f t="shared" si="570"/>
        <v>6.3772200000000001E-2</v>
      </c>
      <c r="FP192" s="565">
        <f t="shared" si="570"/>
        <v>6.378700000000001E-2</v>
      </c>
      <c r="FQ192" s="565">
        <f t="shared" si="570"/>
        <v>6.3799000000000008E-2</v>
      </c>
      <c r="FR192" s="565">
        <f t="shared" si="570"/>
        <v>6.3810000000000006E-2</v>
      </c>
      <c r="FS192" s="565">
        <f t="shared" si="570"/>
        <v>6.3821800000000012E-2</v>
      </c>
      <c r="FT192" s="565">
        <f t="shared" si="570"/>
        <v>6.383620000000001E-2</v>
      </c>
      <c r="FU192" s="565">
        <f t="shared" si="570"/>
        <v>6.3846399999999998E-2</v>
      </c>
      <c r="FV192" s="565">
        <f t="shared" si="570"/>
        <v>6.3856599999999999E-2</v>
      </c>
      <c r="FW192" s="565">
        <f t="shared" si="570"/>
        <v>6.3864400000000002E-2</v>
      </c>
      <c r="FX192" s="565">
        <f t="shared" si="570"/>
        <v>6.38764E-2</v>
      </c>
      <c r="FY192" s="565">
        <f t="shared" si="570"/>
        <v>6.3889399999999999E-2</v>
      </c>
      <c r="FZ192" s="565">
        <f t="shared" si="570"/>
        <v>6.3897599999999999E-2</v>
      </c>
      <c r="GA192" s="565">
        <f t="shared" si="570"/>
        <v>6.3911400000000007E-2</v>
      </c>
      <c r="GB192" s="565">
        <f t="shared" si="570"/>
        <v>6.3919000000000004E-2</v>
      </c>
      <c r="GC192" s="565">
        <f t="shared" si="570"/>
        <v>6.3934000000000005E-2</v>
      </c>
      <c r="GD192" s="565">
        <f t="shared" si="570"/>
        <v>6.3947400000000001E-2</v>
      </c>
      <c r="GE192" s="565">
        <f t="shared" si="570"/>
        <v>6.3957600000000003E-2</v>
      </c>
      <c r="GF192" s="565">
        <f t="shared" si="570"/>
        <v>6.3968200000000003E-2</v>
      </c>
      <c r="GG192" s="565">
        <f t="shared" si="570"/>
        <v>6.3976200000000011E-2</v>
      </c>
      <c r="GH192" s="565">
        <f t="shared" si="570"/>
        <v>6.3991000000000006E-2</v>
      </c>
      <c r="GI192" s="565">
        <f t="shared" si="570"/>
        <v>6.4005800000000002E-2</v>
      </c>
      <c r="GJ192" s="565">
        <f t="shared" si="570"/>
        <v>6.4018400000000003E-2</v>
      </c>
    </row>
    <row r="193" spans="1:192" x14ac:dyDescent="0.25">
      <c r="D193" s="21"/>
    </row>
    <row r="194" spans="1:192" x14ac:dyDescent="0.25">
      <c r="D194" s="21"/>
      <c r="E194" s="151" t="str">
        <f xml:space="preserve"> InpC!E$121</f>
        <v>Senior debt - T1 day count convention</v>
      </c>
      <c r="F194" s="151">
        <f xml:space="preserve"> InpC!F$121</f>
        <v>360</v>
      </c>
      <c r="G194" s="151" t="str">
        <f xml:space="preserve"> InpC!G$121</f>
        <v>days</v>
      </c>
      <c r="H194" s="39"/>
    </row>
    <row r="195" spans="1:192" x14ac:dyDescent="0.25">
      <c r="D195" s="21"/>
      <c r="E195" s="197" t="str">
        <f xml:space="preserve"> Time!E$193</f>
        <v>Days in period</v>
      </c>
      <c r="F195" s="197">
        <f xml:space="preserve"> Time!F$193</f>
        <v>0</v>
      </c>
      <c r="G195" s="197" t="str">
        <f xml:space="preserve"> Time!G$193</f>
        <v>days</v>
      </c>
      <c r="H195" s="197">
        <f xml:space="preserve"> Time!H$193</f>
        <v>0</v>
      </c>
      <c r="I195" s="197">
        <f xml:space="preserve"> Time!I$193</f>
        <v>0</v>
      </c>
      <c r="J195" s="197">
        <f xml:space="preserve"> Time!J$193</f>
        <v>92</v>
      </c>
      <c r="K195" s="197">
        <f xml:space="preserve"> Time!K$193</f>
        <v>90</v>
      </c>
      <c r="L195" s="197">
        <f xml:space="preserve"> Time!L$193</f>
        <v>91</v>
      </c>
      <c r="M195" s="197">
        <f xml:space="preserve"> Time!M$193</f>
        <v>92</v>
      </c>
      <c r="N195" s="197">
        <f xml:space="preserve"> Time!N$193</f>
        <v>92</v>
      </c>
      <c r="O195" s="197">
        <f xml:space="preserve"> Time!O$193</f>
        <v>90</v>
      </c>
      <c r="P195" s="197">
        <f xml:space="preserve"> Time!P$193</f>
        <v>91</v>
      </c>
      <c r="Q195" s="197">
        <f xml:space="preserve"> Time!Q$193</f>
        <v>92</v>
      </c>
      <c r="R195" s="197">
        <f xml:space="preserve"> Time!R$193</f>
        <v>92</v>
      </c>
      <c r="S195" s="197">
        <f xml:space="preserve"> Time!S$193</f>
        <v>90</v>
      </c>
      <c r="T195" s="197">
        <f xml:space="preserve"> Time!T$193</f>
        <v>91</v>
      </c>
      <c r="U195" s="197">
        <f xml:space="preserve"> Time!U$193</f>
        <v>92</v>
      </c>
      <c r="V195" s="197">
        <f xml:space="preserve"> Time!V$193</f>
        <v>92</v>
      </c>
      <c r="W195" s="197">
        <f xml:space="preserve"> Time!W$193</f>
        <v>91</v>
      </c>
      <c r="X195" s="197">
        <f xml:space="preserve"> Time!X$193</f>
        <v>91</v>
      </c>
      <c r="Y195" s="197">
        <f xml:space="preserve"> Time!Y$193</f>
        <v>92</v>
      </c>
      <c r="Z195" s="197">
        <f xml:space="preserve"> Time!Z$193</f>
        <v>92</v>
      </c>
      <c r="AA195" s="197">
        <f xml:space="preserve"> Time!AA$193</f>
        <v>90</v>
      </c>
      <c r="AB195" s="197">
        <f xml:space="preserve"> Time!AB$193</f>
        <v>91</v>
      </c>
      <c r="AC195" s="197">
        <f xml:space="preserve"> Time!AC$193</f>
        <v>92</v>
      </c>
      <c r="AD195" s="197">
        <f xml:space="preserve"> Time!AD$193</f>
        <v>92</v>
      </c>
      <c r="AE195" s="197">
        <f xml:space="preserve"> Time!AE$193</f>
        <v>90</v>
      </c>
      <c r="AF195" s="197">
        <f xml:space="preserve"> Time!AF$193</f>
        <v>91</v>
      </c>
      <c r="AG195" s="197">
        <f xml:space="preserve"> Time!AG$193</f>
        <v>92</v>
      </c>
      <c r="AH195" s="197">
        <f xml:space="preserve"> Time!AH$193</f>
        <v>92</v>
      </c>
      <c r="AI195" s="197">
        <f xml:space="preserve"> Time!AI$193</f>
        <v>90</v>
      </c>
      <c r="AJ195" s="197">
        <f xml:space="preserve"> Time!AJ$193</f>
        <v>91</v>
      </c>
      <c r="AK195" s="197">
        <f xml:space="preserve"> Time!AK$193</f>
        <v>92</v>
      </c>
      <c r="AL195" s="197">
        <f xml:space="preserve"> Time!AL$193</f>
        <v>92</v>
      </c>
      <c r="AM195" s="197">
        <f xml:space="preserve"> Time!AM$193</f>
        <v>91</v>
      </c>
      <c r="AN195" s="197">
        <f xml:space="preserve"> Time!AN$193</f>
        <v>91</v>
      </c>
      <c r="AO195" s="197">
        <f xml:space="preserve"> Time!AO$193</f>
        <v>92</v>
      </c>
      <c r="AP195" s="197">
        <f xml:space="preserve"> Time!AP$193</f>
        <v>92</v>
      </c>
      <c r="AQ195" s="197">
        <f xml:space="preserve"> Time!AQ$193</f>
        <v>90</v>
      </c>
      <c r="AR195" s="197">
        <f xml:space="preserve"> Time!AR$193</f>
        <v>91</v>
      </c>
      <c r="AS195" s="197">
        <f xml:space="preserve"> Time!AS$193</f>
        <v>92</v>
      </c>
      <c r="AT195" s="197">
        <f xml:space="preserve"> Time!AT$193</f>
        <v>92</v>
      </c>
      <c r="AU195" s="197">
        <f xml:space="preserve"> Time!AU$193</f>
        <v>90</v>
      </c>
      <c r="AV195" s="197">
        <f xml:space="preserve"> Time!AV$193</f>
        <v>91</v>
      </c>
      <c r="AW195" s="197">
        <f xml:space="preserve"> Time!AW$193</f>
        <v>92</v>
      </c>
      <c r="AX195" s="197">
        <f xml:space="preserve"> Time!AX$193</f>
        <v>92</v>
      </c>
      <c r="AY195" s="197">
        <f xml:space="preserve"> Time!AY$193</f>
        <v>90</v>
      </c>
      <c r="AZ195" s="197">
        <f xml:space="preserve"> Time!AZ$193</f>
        <v>91</v>
      </c>
      <c r="BA195" s="197">
        <f xml:space="preserve"> Time!BA$193</f>
        <v>92</v>
      </c>
      <c r="BB195" s="197">
        <f xml:space="preserve"> Time!BB$193</f>
        <v>92</v>
      </c>
      <c r="BC195" s="197">
        <f xml:space="preserve"> Time!BC$193</f>
        <v>91</v>
      </c>
      <c r="BD195" s="197">
        <f xml:space="preserve"> Time!BD$193</f>
        <v>91</v>
      </c>
      <c r="BE195" s="197">
        <f xml:space="preserve"> Time!BE$193</f>
        <v>92</v>
      </c>
      <c r="BF195" s="197">
        <f xml:space="preserve"> Time!BF$193</f>
        <v>92</v>
      </c>
      <c r="BG195" s="197">
        <f xml:space="preserve"> Time!BG$193</f>
        <v>90</v>
      </c>
      <c r="BH195" s="197">
        <f xml:space="preserve"> Time!BH$193</f>
        <v>91</v>
      </c>
      <c r="BI195" s="197">
        <f xml:space="preserve"> Time!BI$193</f>
        <v>92</v>
      </c>
      <c r="BJ195" s="197">
        <f xml:space="preserve"> Time!BJ$193</f>
        <v>92</v>
      </c>
      <c r="BK195" s="197">
        <f xml:space="preserve"> Time!BK$193</f>
        <v>90</v>
      </c>
      <c r="BL195" s="197">
        <f xml:space="preserve"> Time!BL$193</f>
        <v>91</v>
      </c>
      <c r="BM195" s="197">
        <f xml:space="preserve"> Time!BM$193</f>
        <v>92</v>
      </c>
      <c r="BN195" s="197">
        <f xml:space="preserve"> Time!BN$193</f>
        <v>92</v>
      </c>
      <c r="BO195" s="197">
        <f xml:space="preserve"> Time!BO$193</f>
        <v>90</v>
      </c>
      <c r="BP195" s="197">
        <f xml:space="preserve"> Time!BP$193</f>
        <v>91</v>
      </c>
      <c r="BQ195" s="197">
        <f xml:space="preserve"> Time!BQ$193</f>
        <v>92</v>
      </c>
      <c r="BR195" s="197">
        <f xml:space="preserve"> Time!BR$193</f>
        <v>92</v>
      </c>
      <c r="BS195" s="197">
        <f xml:space="preserve"> Time!BS$193</f>
        <v>91</v>
      </c>
      <c r="BT195" s="197">
        <f xml:space="preserve"> Time!BT$193</f>
        <v>91</v>
      </c>
      <c r="BU195" s="197">
        <f xml:space="preserve"> Time!BU$193</f>
        <v>92</v>
      </c>
      <c r="BV195" s="197">
        <f xml:space="preserve"> Time!BV$193</f>
        <v>92</v>
      </c>
      <c r="BW195" s="197">
        <f xml:space="preserve"> Time!BW$193</f>
        <v>90</v>
      </c>
      <c r="BX195" s="197">
        <f xml:space="preserve"> Time!BX$193</f>
        <v>91</v>
      </c>
      <c r="BY195" s="197">
        <f xml:space="preserve"> Time!BY$193</f>
        <v>92</v>
      </c>
      <c r="BZ195" s="197">
        <f xml:space="preserve"> Time!BZ$193</f>
        <v>92</v>
      </c>
      <c r="CA195" s="197">
        <f xml:space="preserve"> Time!CA$193</f>
        <v>90</v>
      </c>
      <c r="CB195" s="197">
        <f xml:space="preserve"> Time!CB$193</f>
        <v>91</v>
      </c>
      <c r="CC195" s="197">
        <f xml:space="preserve"> Time!CC$193</f>
        <v>92</v>
      </c>
      <c r="CD195" s="197">
        <f xml:space="preserve"> Time!CD$193</f>
        <v>92</v>
      </c>
      <c r="CE195" s="197">
        <f xml:space="preserve"> Time!CE$193</f>
        <v>90</v>
      </c>
      <c r="CF195" s="197">
        <f xml:space="preserve"> Time!CF$193</f>
        <v>91</v>
      </c>
      <c r="CG195" s="197">
        <f xml:space="preserve"> Time!CG$193</f>
        <v>92</v>
      </c>
      <c r="CH195" s="197">
        <f xml:space="preserve"> Time!CH$193</f>
        <v>92</v>
      </c>
      <c r="CI195" s="197">
        <f xml:space="preserve"> Time!CI$193</f>
        <v>91</v>
      </c>
      <c r="CJ195" s="197">
        <f xml:space="preserve"> Time!CJ$193</f>
        <v>91</v>
      </c>
      <c r="CK195" s="197">
        <f xml:space="preserve"> Time!CK$193</f>
        <v>92</v>
      </c>
      <c r="CL195" s="197">
        <f xml:space="preserve"> Time!CL$193</f>
        <v>92</v>
      </c>
      <c r="CM195" s="197">
        <f xml:space="preserve"> Time!CM$193</f>
        <v>90</v>
      </c>
      <c r="CN195" s="197">
        <f xml:space="preserve"> Time!CN$193</f>
        <v>91</v>
      </c>
      <c r="CO195" s="197">
        <f xml:space="preserve"> Time!CO$193</f>
        <v>92</v>
      </c>
      <c r="CP195" s="197">
        <f xml:space="preserve"> Time!CP$193</f>
        <v>92</v>
      </c>
      <c r="CQ195" s="197">
        <f xml:space="preserve"> Time!CQ$193</f>
        <v>90</v>
      </c>
      <c r="CR195" s="197">
        <f xml:space="preserve"> Time!CR$193</f>
        <v>91</v>
      </c>
      <c r="CS195" s="197">
        <f xml:space="preserve"> Time!CS$193</f>
        <v>92</v>
      </c>
      <c r="CT195" s="197">
        <f xml:space="preserve"> Time!CT$193</f>
        <v>92</v>
      </c>
      <c r="CU195" s="197">
        <f xml:space="preserve"> Time!CU$193</f>
        <v>90</v>
      </c>
      <c r="CV195" s="197">
        <f xml:space="preserve"> Time!CV$193</f>
        <v>91</v>
      </c>
      <c r="CW195" s="197">
        <f xml:space="preserve"> Time!CW$193</f>
        <v>92</v>
      </c>
      <c r="CX195" s="197">
        <f xml:space="preserve"> Time!CX$193</f>
        <v>92</v>
      </c>
      <c r="CY195" s="197">
        <f xml:space="preserve"> Time!CY$193</f>
        <v>91</v>
      </c>
      <c r="CZ195" s="197">
        <f xml:space="preserve"> Time!CZ$193</f>
        <v>91</v>
      </c>
      <c r="DA195" s="197">
        <f xml:space="preserve"> Time!DA$193</f>
        <v>92</v>
      </c>
      <c r="DB195" s="197">
        <f xml:space="preserve"> Time!DB$193</f>
        <v>92</v>
      </c>
      <c r="DC195" s="197">
        <f xml:space="preserve"> Time!DC$193</f>
        <v>90</v>
      </c>
      <c r="DD195" s="197">
        <f xml:space="preserve"> Time!DD$193</f>
        <v>91</v>
      </c>
      <c r="DE195" s="197">
        <f xml:space="preserve"> Time!DE$193</f>
        <v>92</v>
      </c>
      <c r="DF195" s="197">
        <f xml:space="preserve"> Time!DF$193</f>
        <v>92</v>
      </c>
      <c r="DG195" s="197">
        <f xml:space="preserve"> Time!DG$193</f>
        <v>90</v>
      </c>
      <c r="DH195" s="197">
        <f xml:space="preserve"> Time!DH$193</f>
        <v>91</v>
      </c>
      <c r="DI195" s="197">
        <f xml:space="preserve"> Time!DI$193</f>
        <v>92</v>
      </c>
      <c r="DJ195" s="197">
        <f xml:space="preserve"> Time!DJ$193</f>
        <v>92</v>
      </c>
      <c r="DK195" s="197">
        <f xml:space="preserve"> Time!DK$193</f>
        <v>90</v>
      </c>
      <c r="DL195" s="197">
        <f xml:space="preserve"> Time!DL$193</f>
        <v>91</v>
      </c>
      <c r="DM195" s="197">
        <f xml:space="preserve"> Time!DM$193</f>
        <v>92</v>
      </c>
      <c r="DN195" s="197">
        <f xml:space="preserve"> Time!DN$193</f>
        <v>92</v>
      </c>
      <c r="DO195" s="197">
        <f xml:space="preserve"> Time!DO$193</f>
        <v>91</v>
      </c>
      <c r="DP195" s="197">
        <f xml:space="preserve"> Time!DP$193</f>
        <v>91</v>
      </c>
      <c r="DQ195" s="197">
        <f xml:space="preserve"> Time!DQ$193</f>
        <v>92</v>
      </c>
      <c r="DR195" s="197">
        <f xml:space="preserve"> Time!DR$193</f>
        <v>92</v>
      </c>
      <c r="DS195" s="197">
        <f xml:space="preserve"> Time!DS$193</f>
        <v>90</v>
      </c>
      <c r="DT195" s="197">
        <f xml:space="preserve"> Time!DT$193</f>
        <v>91</v>
      </c>
      <c r="DU195" s="197">
        <f xml:space="preserve"> Time!DU$193</f>
        <v>92</v>
      </c>
      <c r="DV195" s="197">
        <f xml:space="preserve"> Time!DV$193</f>
        <v>92</v>
      </c>
      <c r="DW195" s="197">
        <f xml:space="preserve"> Time!DW$193</f>
        <v>90</v>
      </c>
      <c r="DX195" s="197">
        <f xml:space="preserve"> Time!DX$193</f>
        <v>91</v>
      </c>
      <c r="DY195" s="197">
        <f xml:space="preserve"> Time!DY$193</f>
        <v>92</v>
      </c>
      <c r="DZ195" s="197">
        <f xml:space="preserve"> Time!DZ$193</f>
        <v>92</v>
      </c>
      <c r="EA195" s="197">
        <f xml:space="preserve"> Time!EA$193</f>
        <v>90</v>
      </c>
      <c r="EB195" s="197">
        <f xml:space="preserve"> Time!EB$193</f>
        <v>91</v>
      </c>
      <c r="EC195" s="197">
        <f xml:space="preserve"> Time!EC$193</f>
        <v>92</v>
      </c>
      <c r="ED195" s="197">
        <f xml:space="preserve"> Time!ED$193</f>
        <v>92</v>
      </c>
      <c r="EE195" s="197">
        <f xml:space="preserve"> Time!EE$193</f>
        <v>91</v>
      </c>
      <c r="EF195" s="197">
        <f xml:space="preserve"> Time!EF$193</f>
        <v>91</v>
      </c>
      <c r="EG195" s="197">
        <f xml:space="preserve"> Time!EG$193</f>
        <v>92</v>
      </c>
      <c r="EH195" s="197">
        <f xml:space="preserve"> Time!EH$193</f>
        <v>92</v>
      </c>
      <c r="EI195" s="197">
        <f xml:space="preserve"> Time!EI$193</f>
        <v>90</v>
      </c>
      <c r="EJ195" s="197">
        <f xml:space="preserve"> Time!EJ$193</f>
        <v>91</v>
      </c>
      <c r="EK195" s="197">
        <f xml:space="preserve"> Time!EK$193</f>
        <v>92</v>
      </c>
      <c r="EL195" s="197">
        <f xml:space="preserve"> Time!EL$193</f>
        <v>92</v>
      </c>
      <c r="EM195" s="197">
        <f xml:space="preserve"> Time!EM$193</f>
        <v>90</v>
      </c>
      <c r="EN195" s="197">
        <f xml:space="preserve"> Time!EN$193</f>
        <v>91</v>
      </c>
      <c r="EO195" s="197">
        <f xml:space="preserve"> Time!EO$193</f>
        <v>92</v>
      </c>
      <c r="EP195" s="197">
        <f xml:space="preserve"> Time!EP$193</f>
        <v>92</v>
      </c>
      <c r="EQ195" s="197">
        <f xml:space="preserve"> Time!EQ$193</f>
        <v>90</v>
      </c>
      <c r="ER195" s="197">
        <f xml:space="preserve"> Time!ER$193</f>
        <v>91</v>
      </c>
      <c r="ES195" s="197">
        <f xml:space="preserve"> Time!ES$193</f>
        <v>92</v>
      </c>
      <c r="ET195" s="197">
        <f xml:space="preserve"> Time!ET$193</f>
        <v>92</v>
      </c>
      <c r="EU195" s="197">
        <f xml:space="preserve"> Time!EU$193</f>
        <v>91</v>
      </c>
      <c r="EV195" s="197">
        <f xml:space="preserve"> Time!EV$193</f>
        <v>91</v>
      </c>
      <c r="EW195" s="197">
        <f xml:space="preserve"> Time!EW$193</f>
        <v>92</v>
      </c>
      <c r="EX195" s="197">
        <f xml:space="preserve"> Time!EX$193</f>
        <v>92</v>
      </c>
      <c r="EY195" s="197">
        <f xml:space="preserve"> Time!EY$193</f>
        <v>90</v>
      </c>
      <c r="EZ195" s="197">
        <f xml:space="preserve"> Time!EZ$193</f>
        <v>91</v>
      </c>
      <c r="FA195" s="197">
        <f xml:space="preserve"> Time!FA$193</f>
        <v>92</v>
      </c>
      <c r="FB195" s="197">
        <f xml:space="preserve"> Time!FB$193</f>
        <v>92</v>
      </c>
      <c r="FC195" s="197">
        <f xml:space="preserve"> Time!FC$193</f>
        <v>90</v>
      </c>
      <c r="FD195" s="197">
        <f xml:space="preserve"> Time!FD$193</f>
        <v>91</v>
      </c>
      <c r="FE195" s="197">
        <f xml:space="preserve"> Time!FE$193</f>
        <v>92</v>
      </c>
      <c r="FF195" s="197">
        <f xml:space="preserve"> Time!FF$193</f>
        <v>92</v>
      </c>
      <c r="FG195" s="197">
        <f xml:space="preserve"> Time!FG$193</f>
        <v>90</v>
      </c>
      <c r="FH195" s="197">
        <f xml:space="preserve"> Time!FH$193</f>
        <v>91</v>
      </c>
      <c r="FI195" s="197">
        <f xml:space="preserve"> Time!FI$193</f>
        <v>92</v>
      </c>
      <c r="FJ195" s="197">
        <f xml:space="preserve"> Time!FJ$193</f>
        <v>92</v>
      </c>
      <c r="FK195" s="197">
        <f xml:space="preserve"> Time!FK$193</f>
        <v>91</v>
      </c>
      <c r="FL195" s="197">
        <f xml:space="preserve"> Time!FL$193</f>
        <v>91</v>
      </c>
      <c r="FM195" s="197">
        <f xml:space="preserve"> Time!FM$193</f>
        <v>92</v>
      </c>
      <c r="FN195" s="197">
        <f xml:space="preserve"> Time!FN$193</f>
        <v>92</v>
      </c>
      <c r="FO195" s="197">
        <f xml:space="preserve"> Time!FO$193</f>
        <v>90</v>
      </c>
      <c r="FP195" s="197">
        <f xml:space="preserve"> Time!FP$193</f>
        <v>91</v>
      </c>
      <c r="FQ195" s="197">
        <f xml:space="preserve"> Time!FQ$193</f>
        <v>92</v>
      </c>
      <c r="FR195" s="197">
        <f xml:space="preserve"> Time!FR$193</f>
        <v>92</v>
      </c>
      <c r="FS195" s="197">
        <f xml:space="preserve"> Time!FS$193</f>
        <v>90</v>
      </c>
      <c r="FT195" s="197">
        <f xml:space="preserve"> Time!FT$193</f>
        <v>91</v>
      </c>
      <c r="FU195" s="197">
        <f xml:space="preserve"> Time!FU$193</f>
        <v>92</v>
      </c>
      <c r="FV195" s="197">
        <f xml:space="preserve"> Time!FV$193</f>
        <v>92</v>
      </c>
      <c r="FW195" s="197">
        <f xml:space="preserve"> Time!FW$193</f>
        <v>90</v>
      </c>
      <c r="FX195" s="197">
        <f xml:space="preserve"> Time!FX$193</f>
        <v>91</v>
      </c>
      <c r="FY195" s="197">
        <f xml:space="preserve"> Time!FY$193</f>
        <v>92</v>
      </c>
      <c r="FZ195" s="197">
        <f xml:space="preserve"> Time!FZ$193</f>
        <v>92</v>
      </c>
      <c r="GA195" s="197">
        <f xml:space="preserve"> Time!GA$193</f>
        <v>91</v>
      </c>
      <c r="GB195" s="197">
        <f xml:space="preserve"> Time!GB$193</f>
        <v>91</v>
      </c>
      <c r="GC195" s="197">
        <f xml:space="preserve"> Time!GC$193</f>
        <v>92</v>
      </c>
      <c r="GD195" s="197">
        <f xml:space="preserve"> Time!GD$193</f>
        <v>92</v>
      </c>
      <c r="GE195" s="197">
        <f xml:space="preserve"> Time!GE$193</f>
        <v>90</v>
      </c>
      <c r="GF195" s="197">
        <f xml:space="preserve"> Time!GF$193</f>
        <v>91</v>
      </c>
      <c r="GG195" s="197">
        <f xml:space="preserve"> Time!GG$193</f>
        <v>92</v>
      </c>
      <c r="GH195" s="197">
        <f xml:space="preserve"> Time!GH$193</f>
        <v>92</v>
      </c>
      <c r="GI195" s="197">
        <f xml:space="preserve"> Time!GI$193</f>
        <v>90</v>
      </c>
      <c r="GJ195" s="197">
        <f xml:space="preserve"> Time!GJ$193</f>
        <v>91</v>
      </c>
    </row>
    <row r="196" spans="1:192" x14ac:dyDescent="0.25">
      <c r="D196" s="21"/>
      <c r="E196" s="298" t="str">
        <f t="shared" ref="E196:AJ196" si="571" xml:space="preserve"> E$192</f>
        <v>All in annual senior debt interest rate - T1</v>
      </c>
      <c r="F196" s="298">
        <f t="shared" si="571"/>
        <v>0</v>
      </c>
      <c r="G196" s="298" t="str">
        <f t="shared" si="571"/>
        <v>% p.a.</v>
      </c>
      <c r="H196" s="298">
        <f t="shared" si="571"/>
        <v>0</v>
      </c>
      <c r="I196" s="298">
        <f t="shared" si="571"/>
        <v>0</v>
      </c>
      <c r="J196" s="298">
        <f t="shared" si="571"/>
        <v>6.2E-2</v>
      </c>
      <c r="K196" s="298">
        <f t="shared" si="571"/>
        <v>6.2012400000000002E-2</v>
      </c>
      <c r="L196" s="298">
        <f t="shared" si="571"/>
        <v>6.2024800000000005E-2</v>
      </c>
      <c r="M196" s="298">
        <f t="shared" si="571"/>
        <v>6.2036800000000003E-2</v>
      </c>
      <c r="N196" s="298">
        <f t="shared" si="571"/>
        <v>6.2048199999999998E-2</v>
      </c>
      <c r="O196" s="298">
        <f t="shared" si="571"/>
        <v>6.2061600000000001E-2</v>
      </c>
      <c r="P196" s="298">
        <f t="shared" si="571"/>
        <v>6.2075000000000005E-2</v>
      </c>
      <c r="Q196" s="298">
        <f t="shared" si="571"/>
        <v>6.2086800000000004E-2</v>
      </c>
      <c r="R196" s="298">
        <f t="shared" si="571"/>
        <v>6.2101200000000002E-2</v>
      </c>
      <c r="S196" s="298">
        <f t="shared" si="571"/>
        <v>6.2113800000000004E-2</v>
      </c>
      <c r="T196" s="298">
        <f t="shared" si="571"/>
        <v>6.2123999999999999E-2</v>
      </c>
      <c r="U196" s="298">
        <f t="shared" si="571"/>
        <v>6.21332E-2</v>
      </c>
      <c r="V196" s="298">
        <f t="shared" si="571"/>
        <v>6.2143799999999999E-2</v>
      </c>
      <c r="W196" s="298">
        <f t="shared" si="571"/>
        <v>6.2151400000000002E-2</v>
      </c>
      <c r="X196" s="298">
        <f t="shared" si="571"/>
        <v>6.2159000000000006E-2</v>
      </c>
      <c r="Y196" s="298">
        <f t="shared" si="571"/>
        <v>6.2170000000000003E-2</v>
      </c>
      <c r="Z196" s="298">
        <f t="shared" si="571"/>
        <v>6.21776E-2</v>
      </c>
      <c r="AA196" s="298">
        <f t="shared" si="571"/>
        <v>6.2190800000000004E-2</v>
      </c>
      <c r="AB196" s="298">
        <f t="shared" si="571"/>
        <v>6.2204800000000005E-2</v>
      </c>
      <c r="AC196" s="298">
        <f t="shared" si="571"/>
        <v>6.2218200000000001E-2</v>
      </c>
      <c r="AD196" s="298">
        <f t="shared" si="571"/>
        <v>6.2226799999999999E-2</v>
      </c>
      <c r="AE196" s="298">
        <f t="shared" si="571"/>
        <v>6.2241000000000005E-2</v>
      </c>
      <c r="AF196" s="298">
        <f t="shared" si="571"/>
        <v>6.22558E-2</v>
      </c>
      <c r="AG196" s="298">
        <f t="shared" si="571"/>
        <v>6.2263200000000005E-2</v>
      </c>
      <c r="AH196" s="298">
        <f t="shared" si="571"/>
        <v>6.2273400000000007E-2</v>
      </c>
      <c r="AI196" s="298">
        <f t="shared" si="571"/>
        <v>6.2284200000000005E-2</v>
      </c>
      <c r="AJ196" s="298">
        <f t="shared" si="571"/>
        <v>6.2294000000000002E-2</v>
      </c>
      <c r="AK196" s="298">
        <f t="shared" ref="AK196:BP196" si="572" xml:space="preserve"> AK$192</f>
        <v>6.2303200000000003E-2</v>
      </c>
      <c r="AL196" s="298">
        <f t="shared" si="572"/>
        <v>6.2314000000000001E-2</v>
      </c>
      <c r="AM196" s="298">
        <f t="shared" si="572"/>
        <v>6.2327800000000003E-2</v>
      </c>
      <c r="AN196" s="298">
        <f t="shared" si="572"/>
        <v>6.2341800000000003E-2</v>
      </c>
      <c r="AO196" s="298">
        <f t="shared" si="572"/>
        <v>6.2354400000000004E-2</v>
      </c>
      <c r="AP196" s="298">
        <f t="shared" si="572"/>
        <v>6.2362600000000004E-2</v>
      </c>
      <c r="AQ196" s="298">
        <f t="shared" si="572"/>
        <v>6.2371599999999999E-2</v>
      </c>
      <c r="AR196" s="298">
        <f t="shared" si="572"/>
        <v>6.2382600000000003E-2</v>
      </c>
      <c r="AS196" s="298">
        <f t="shared" si="572"/>
        <v>6.23972E-2</v>
      </c>
      <c r="AT196" s="298">
        <f t="shared" si="572"/>
        <v>6.2408200000000004E-2</v>
      </c>
      <c r="AU196" s="298">
        <f t="shared" si="572"/>
        <v>6.2417800000000002E-2</v>
      </c>
      <c r="AV196" s="298">
        <f t="shared" si="572"/>
        <v>6.2429600000000002E-2</v>
      </c>
      <c r="AW196" s="298">
        <f t="shared" si="572"/>
        <v>6.2443200000000004E-2</v>
      </c>
      <c r="AX196" s="298">
        <f t="shared" si="572"/>
        <v>6.2456400000000002E-2</v>
      </c>
      <c r="AY196" s="298">
        <f t="shared" si="572"/>
        <v>6.2470200000000004E-2</v>
      </c>
      <c r="AZ196" s="298">
        <f t="shared" si="572"/>
        <v>6.2481800000000004E-2</v>
      </c>
      <c r="BA196" s="298">
        <f t="shared" si="572"/>
        <v>6.2489000000000003E-2</v>
      </c>
      <c r="BB196" s="298">
        <f t="shared" si="572"/>
        <v>6.2497800000000006E-2</v>
      </c>
      <c r="BC196" s="298">
        <f t="shared" si="572"/>
        <v>6.2507000000000007E-2</v>
      </c>
      <c r="BD196" s="298">
        <f t="shared" si="572"/>
        <v>6.2521400000000005E-2</v>
      </c>
      <c r="BE196" s="298">
        <f t="shared" si="572"/>
        <v>6.2529399999999999E-2</v>
      </c>
      <c r="BF196" s="298">
        <f t="shared" si="572"/>
        <v>6.2536800000000003E-2</v>
      </c>
      <c r="BG196" s="298">
        <f t="shared" si="572"/>
        <v>6.25468E-2</v>
      </c>
      <c r="BH196" s="298">
        <f t="shared" si="572"/>
        <v>6.2561199999999997E-2</v>
      </c>
      <c r="BI196" s="298">
        <f t="shared" si="572"/>
        <v>6.2570399999999998E-2</v>
      </c>
      <c r="BJ196" s="298">
        <f t="shared" si="572"/>
        <v>6.2579800000000005E-2</v>
      </c>
      <c r="BK196" s="298">
        <f t="shared" si="572"/>
        <v>6.2590599999999996E-2</v>
      </c>
      <c r="BL196" s="298">
        <f t="shared" si="572"/>
        <v>6.2605599999999997E-2</v>
      </c>
      <c r="BM196" s="298">
        <f t="shared" si="572"/>
        <v>6.2618800000000002E-2</v>
      </c>
      <c r="BN196" s="298">
        <f t="shared" si="572"/>
        <v>6.2629199999999996E-2</v>
      </c>
      <c r="BO196" s="298">
        <f t="shared" si="572"/>
        <v>6.2642400000000001E-2</v>
      </c>
      <c r="BP196" s="298">
        <f t="shared" si="572"/>
        <v>6.2650800000000006E-2</v>
      </c>
      <c r="BQ196" s="298">
        <f t="shared" ref="BQ196:EB196" si="573" xml:space="preserve"> BQ$192</f>
        <v>6.26578E-2</v>
      </c>
      <c r="BR196" s="298">
        <f t="shared" si="573"/>
        <v>6.2666799999999995E-2</v>
      </c>
      <c r="BS196" s="298">
        <f t="shared" si="573"/>
        <v>6.2674599999999997E-2</v>
      </c>
      <c r="BT196" s="298">
        <f t="shared" si="573"/>
        <v>6.2682799999999997E-2</v>
      </c>
      <c r="BU196" s="298">
        <f t="shared" si="573"/>
        <v>6.2694600000000003E-2</v>
      </c>
      <c r="BV196" s="298">
        <f t="shared" si="573"/>
        <v>6.270400000000001E-2</v>
      </c>
      <c r="BW196" s="298">
        <f t="shared" si="573"/>
        <v>6.2718599999999999E-2</v>
      </c>
      <c r="BX196" s="298">
        <f t="shared" si="573"/>
        <v>6.2732200000000002E-2</v>
      </c>
      <c r="BY196" s="298">
        <f t="shared" si="573"/>
        <v>6.2745800000000004E-2</v>
      </c>
      <c r="BZ196" s="298">
        <f t="shared" si="573"/>
        <v>6.2757199999999999E-2</v>
      </c>
      <c r="CA196" s="298">
        <f t="shared" si="573"/>
        <v>6.2768400000000002E-2</v>
      </c>
      <c r="CB196" s="298">
        <f t="shared" si="573"/>
        <v>6.2781599999999993E-2</v>
      </c>
      <c r="CC196" s="298">
        <f t="shared" si="573"/>
        <v>6.2792399999999998E-2</v>
      </c>
      <c r="CD196" s="298">
        <f t="shared" si="573"/>
        <v>6.2802400000000008E-2</v>
      </c>
      <c r="CE196" s="298">
        <f t="shared" si="573"/>
        <v>6.2814200000000001E-2</v>
      </c>
      <c r="CF196" s="298">
        <f t="shared" si="573"/>
        <v>6.2824000000000005E-2</v>
      </c>
      <c r="CG196" s="298">
        <f t="shared" si="573"/>
        <v>6.2833399999999998E-2</v>
      </c>
      <c r="CH196" s="298">
        <f t="shared" si="573"/>
        <v>6.2843200000000002E-2</v>
      </c>
      <c r="CI196" s="298">
        <f t="shared" si="573"/>
        <v>6.28528E-2</v>
      </c>
      <c r="CJ196" s="298">
        <f t="shared" si="573"/>
        <v>6.2860399999999997E-2</v>
      </c>
      <c r="CK196" s="298">
        <f t="shared" si="573"/>
        <v>6.2873200000000004E-2</v>
      </c>
      <c r="CL196" s="298">
        <f t="shared" si="573"/>
        <v>6.2881800000000002E-2</v>
      </c>
      <c r="CM196" s="298">
        <f t="shared" si="573"/>
        <v>6.2892599999999993E-2</v>
      </c>
      <c r="CN196" s="298">
        <f t="shared" si="573"/>
        <v>6.2906199999999995E-2</v>
      </c>
      <c r="CO196" s="298">
        <f t="shared" si="573"/>
        <v>6.2917399999999998E-2</v>
      </c>
      <c r="CP196" s="298">
        <f t="shared" si="573"/>
        <v>6.2924599999999997E-2</v>
      </c>
      <c r="CQ196" s="298">
        <f t="shared" si="573"/>
        <v>6.2937800000000002E-2</v>
      </c>
      <c r="CR196" s="298">
        <f t="shared" si="573"/>
        <v>6.2947799999999998E-2</v>
      </c>
      <c r="CS196" s="298">
        <f t="shared" si="573"/>
        <v>6.2958E-2</v>
      </c>
      <c r="CT196" s="298">
        <f t="shared" si="573"/>
        <v>6.2966999999999995E-2</v>
      </c>
      <c r="CU196" s="298">
        <f t="shared" si="573"/>
        <v>6.2974600000000006E-2</v>
      </c>
      <c r="CV196" s="298">
        <f t="shared" si="573"/>
        <v>6.2986199999999992E-2</v>
      </c>
      <c r="CW196" s="298">
        <f t="shared" si="573"/>
        <v>6.2996800000000006E-2</v>
      </c>
      <c r="CX196" s="298">
        <f t="shared" si="573"/>
        <v>6.3009800000000005E-2</v>
      </c>
      <c r="CY196" s="298">
        <f t="shared" si="573"/>
        <v>6.3022400000000006E-2</v>
      </c>
      <c r="CZ196" s="298">
        <f t="shared" si="573"/>
        <v>6.3036399999999992E-2</v>
      </c>
      <c r="DA196" s="298">
        <f t="shared" si="573"/>
        <v>6.3050400000000006E-2</v>
      </c>
      <c r="DB196" s="298">
        <f t="shared" si="573"/>
        <v>6.3058000000000003E-2</v>
      </c>
      <c r="DC196" s="298">
        <f t="shared" si="573"/>
        <v>6.30666E-2</v>
      </c>
      <c r="DD196" s="298">
        <f t="shared" si="573"/>
        <v>6.3078800000000004E-2</v>
      </c>
      <c r="DE196" s="298">
        <f t="shared" si="573"/>
        <v>6.3087799999999999E-2</v>
      </c>
      <c r="DF196" s="298">
        <f t="shared" si="573"/>
        <v>6.3098199999999993E-2</v>
      </c>
      <c r="DG196" s="298">
        <f t="shared" si="573"/>
        <v>6.3112399999999999E-2</v>
      </c>
      <c r="DH196" s="298">
        <f t="shared" si="573"/>
        <v>6.3124800000000009E-2</v>
      </c>
      <c r="DI196" s="298">
        <f t="shared" si="573"/>
        <v>6.31332E-2</v>
      </c>
      <c r="DJ196" s="298">
        <f t="shared" si="573"/>
        <v>6.3147800000000004E-2</v>
      </c>
      <c r="DK196" s="298">
        <f t="shared" si="573"/>
        <v>6.3159800000000002E-2</v>
      </c>
      <c r="DL196" s="298">
        <f t="shared" si="573"/>
        <v>6.3167399999999999E-2</v>
      </c>
      <c r="DM196" s="298">
        <f t="shared" si="573"/>
        <v>6.3181399999999999E-2</v>
      </c>
      <c r="DN196" s="298">
        <f t="shared" si="573"/>
        <v>6.3189400000000007E-2</v>
      </c>
      <c r="DO196" s="298">
        <f t="shared" si="573"/>
        <v>6.3197200000000009E-2</v>
      </c>
      <c r="DP196" s="298">
        <f t="shared" si="573"/>
        <v>6.3211799999999999E-2</v>
      </c>
      <c r="DQ196" s="298">
        <f t="shared" si="573"/>
        <v>6.3220799999999994E-2</v>
      </c>
      <c r="DR196" s="298">
        <f t="shared" si="573"/>
        <v>6.3235399999999997E-2</v>
      </c>
      <c r="DS196" s="298">
        <f t="shared" si="573"/>
        <v>6.3243999999999995E-2</v>
      </c>
      <c r="DT196" s="298">
        <f t="shared" si="573"/>
        <v>6.3258200000000001E-2</v>
      </c>
      <c r="DU196" s="298">
        <f t="shared" si="573"/>
        <v>6.3269400000000003E-2</v>
      </c>
      <c r="DV196" s="298">
        <f t="shared" si="573"/>
        <v>6.3277600000000003E-2</v>
      </c>
      <c r="DW196" s="298">
        <f t="shared" si="573"/>
        <v>6.3289399999999996E-2</v>
      </c>
      <c r="DX196" s="298">
        <f t="shared" si="573"/>
        <v>6.3302200000000003E-2</v>
      </c>
      <c r="DY196" s="298">
        <f t="shared" si="573"/>
        <v>6.3309400000000002E-2</v>
      </c>
      <c r="DZ196" s="298">
        <f t="shared" si="573"/>
        <v>6.3317800000000007E-2</v>
      </c>
      <c r="EA196" s="298">
        <f t="shared" si="573"/>
        <v>6.3330999999999998E-2</v>
      </c>
      <c r="EB196" s="298">
        <f t="shared" si="573"/>
        <v>6.3338599999999995E-2</v>
      </c>
      <c r="EC196" s="298">
        <f t="shared" ref="EC196:GJ196" si="574" xml:space="preserve"> EC$192</f>
        <v>6.3347600000000004E-2</v>
      </c>
      <c r="ED196" s="298">
        <f t="shared" si="574"/>
        <v>6.3362200000000007E-2</v>
      </c>
      <c r="EE196" s="298">
        <f t="shared" si="574"/>
        <v>6.3372800000000007E-2</v>
      </c>
      <c r="EF196" s="298">
        <f t="shared" si="574"/>
        <v>6.3383400000000006E-2</v>
      </c>
      <c r="EG196" s="298">
        <f t="shared" si="574"/>
        <v>6.3397000000000009E-2</v>
      </c>
      <c r="EH196" s="298">
        <f t="shared" si="574"/>
        <v>6.3405600000000006E-2</v>
      </c>
      <c r="EI196" s="298">
        <f t="shared" si="574"/>
        <v>6.3418000000000002E-2</v>
      </c>
      <c r="EJ196" s="298">
        <f t="shared" si="574"/>
        <v>6.3426800000000005E-2</v>
      </c>
      <c r="EK196" s="298">
        <f t="shared" si="574"/>
        <v>6.3440999999999997E-2</v>
      </c>
      <c r="EL196" s="298">
        <f t="shared" si="574"/>
        <v>6.345400000000001E-2</v>
      </c>
      <c r="EM196" s="298">
        <f t="shared" si="574"/>
        <v>6.3461600000000007E-2</v>
      </c>
      <c r="EN196" s="298">
        <f t="shared" si="574"/>
        <v>6.3469200000000003E-2</v>
      </c>
      <c r="EO196" s="298">
        <f t="shared" si="574"/>
        <v>6.3478199999999999E-2</v>
      </c>
      <c r="EP196" s="298">
        <f t="shared" si="574"/>
        <v>6.3487399999999999E-2</v>
      </c>
      <c r="EQ196" s="298">
        <f t="shared" si="574"/>
        <v>6.3499200000000006E-2</v>
      </c>
      <c r="ER196" s="298">
        <f t="shared" si="574"/>
        <v>6.3510200000000003E-2</v>
      </c>
      <c r="ES196" s="298">
        <f t="shared" si="574"/>
        <v>6.3524200000000003E-2</v>
      </c>
      <c r="ET196" s="298">
        <f t="shared" si="574"/>
        <v>6.3537800000000005E-2</v>
      </c>
      <c r="EU196" s="298">
        <f t="shared" si="574"/>
        <v>6.3550599999999999E-2</v>
      </c>
      <c r="EV196" s="298">
        <f t="shared" si="574"/>
        <v>6.3557600000000006E-2</v>
      </c>
      <c r="EW196" s="298">
        <f t="shared" si="574"/>
        <v>6.35656E-2</v>
      </c>
      <c r="EX196" s="298">
        <f t="shared" si="574"/>
        <v>6.3578200000000001E-2</v>
      </c>
      <c r="EY196" s="298">
        <f t="shared" si="574"/>
        <v>6.3590400000000005E-2</v>
      </c>
      <c r="EZ196" s="298">
        <f t="shared" si="574"/>
        <v>6.3600799999999999E-2</v>
      </c>
      <c r="FA196" s="298">
        <f t="shared" si="574"/>
        <v>6.3610200000000006E-2</v>
      </c>
      <c r="FB196" s="298">
        <f t="shared" si="574"/>
        <v>6.3623399999999997E-2</v>
      </c>
      <c r="FC196" s="298">
        <f t="shared" si="574"/>
        <v>6.3632400000000006E-2</v>
      </c>
      <c r="FD196" s="298">
        <f t="shared" si="574"/>
        <v>6.3645199999999999E-2</v>
      </c>
      <c r="FE196" s="298">
        <f t="shared" si="574"/>
        <v>6.3656600000000008E-2</v>
      </c>
      <c r="FF196" s="298">
        <f t="shared" si="574"/>
        <v>6.367020000000001E-2</v>
      </c>
      <c r="FG196" s="298">
        <f t="shared" si="574"/>
        <v>6.3681399999999999E-2</v>
      </c>
      <c r="FH196" s="298">
        <f t="shared" si="574"/>
        <v>6.3690400000000008E-2</v>
      </c>
      <c r="FI196" s="298">
        <f t="shared" si="574"/>
        <v>6.3699000000000006E-2</v>
      </c>
      <c r="FJ196" s="298">
        <f t="shared" si="574"/>
        <v>6.3714000000000007E-2</v>
      </c>
      <c r="FK196" s="298">
        <f t="shared" si="574"/>
        <v>6.3722600000000004E-2</v>
      </c>
      <c r="FL196" s="298">
        <f t="shared" si="574"/>
        <v>6.3735600000000003E-2</v>
      </c>
      <c r="FM196" s="298">
        <f t="shared" si="574"/>
        <v>6.3745200000000002E-2</v>
      </c>
      <c r="FN196" s="298">
        <f t="shared" si="574"/>
        <v>6.3759400000000008E-2</v>
      </c>
      <c r="FO196" s="298">
        <f t="shared" si="574"/>
        <v>6.3772200000000001E-2</v>
      </c>
      <c r="FP196" s="298">
        <f t="shared" si="574"/>
        <v>6.378700000000001E-2</v>
      </c>
      <c r="FQ196" s="298">
        <f t="shared" si="574"/>
        <v>6.3799000000000008E-2</v>
      </c>
      <c r="FR196" s="298">
        <f t="shared" si="574"/>
        <v>6.3810000000000006E-2</v>
      </c>
      <c r="FS196" s="298">
        <f t="shared" si="574"/>
        <v>6.3821800000000012E-2</v>
      </c>
      <c r="FT196" s="298">
        <f t="shared" si="574"/>
        <v>6.383620000000001E-2</v>
      </c>
      <c r="FU196" s="298">
        <f t="shared" si="574"/>
        <v>6.3846399999999998E-2</v>
      </c>
      <c r="FV196" s="298">
        <f t="shared" si="574"/>
        <v>6.3856599999999999E-2</v>
      </c>
      <c r="FW196" s="298">
        <f t="shared" si="574"/>
        <v>6.3864400000000002E-2</v>
      </c>
      <c r="FX196" s="298">
        <f t="shared" si="574"/>
        <v>6.38764E-2</v>
      </c>
      <c r="FY196" s="298">
        <f t="shared" si="574"/>
        <v>6.3889399999999999E-2</v>
      </c>
      <c r="FZ196" s="298">
        <f t="shared" si="574"/>
        <v>6.3897599999999999E-2</v>
      </c>
      <c r="GA196" s="298">
        <f t="shared" si="574"/>
        <v>6.3911400000000007E-2</v>
      </c>
      <c r="GB196" s="298">
        <f t="shared" si="574"/>
        <v>6.3919000000000004E-2</v>
      </c>
      <c r="GC196" s="298">
        <f t="shared" si="574"/>
        <v>6.3934000000000005E-2</v>
      </c>
      <c r="GD196" s="298">
        <f t="shared" si="574"/>
        <v>6.3947400000000001E-2</v>
      </c>
      <c r="GE196" s="298">
        <f t="shared" si="574"/>
        <v>6.3957600000000003E-2</v>
      </c>
      <c r="GF196" s="298">
        <f t="shared" si="574"/>
        <v>6.3968200000000003E-2</v>
      </c>
      <c r="GG196" s="298">
        <f t="shared" si="574"/>
        <v>6.3976200000000011E-2</v>
      </c>
      <c r="GH196" s="298">
        <f t="shared" si="574"/>
        <v>6.3991000000000006E-2</v>
      </c>
      <c r="GI196" s="298">
        <f t="shared" si="574"/>
        <v>6.4005800000000002E-2</v>
      </c>
      <c r="GJ196" s="298">
        <f t="shared" si="574"/>
        <v>6.4018400000000003E-2</v>
      </c>
    </row>
    <row r="197" spans="1:192" x14ac:dyDescent="0.25">
      <c r="A197" s="329"/>
      <c r="D197" s="330"/>
      <c r="E197" s="332" t="s">
        <v>656</v>
      </c>
      <c r="F197" s="332"/>
      <c r="G197" s="332" t="s">
        <v>104</v>
      </c>
      <c r="H197" s="332"/>
      <c r="I197" s="333"/>
      <c r="J197" s="332">
        <f t="shared" ref="J197:K197" si="575">J196 / $F194 * J195</f>
        <v>1.5844444444444442E-2</v>
      </c>
      <c r="K197" s="332">
        <f t="shared" si="575"/>
        <v>1.5503100000000001E-2</v>
      </c>
      <c r="L197" s="332">
        <f t="shared" ref="L197:BW197" si="576">L196 / $F194 * L195</f>
        <v>1.5678491111111113E-2</v>
      </c>
      <c r="M197" s="332">
        <f t="shared" si="576"/>
        <v>1.585384888888889E-2</v>
      </c>
      <c r="N197" s="332">
        <f t="shared" si="576"/>
        <v>1.5856762222222223E-2</v>
      </c>
      <c r="O197" s="332">
        <f t="shared" si="576"/>
        <v>1.55154E-2</v>
      </c>
      <c r="P197" s="332">
        <f t="shared" si="576"/>
        <v>1.5691180555555559E-2</v>
      </c>
      <c r="Q197" s="332">
        <f t="shared" si="576"/>
        <v>1.5866626666666668E-2</v>
      </c>
      <c r="R197" s="332">
        <f t="shared" si="576"/>
        <v>1.5870306666666667E-2</v>
      </c>
      <c r="S197" s="332">
        <f t="shared" si="576"/>
        <v>1.5528450000000001E-2</v>
      </c>
      <c r="T197" s="332">
        <f t="shared" si="576"/>
        <v>1.5703566666666668E-2</v>
      </c>
      <c r="U197" s="332">
        <f t="shared" si="576"/>
        <v>1.5878484444444445E-2</v>
      </c>
      <c r="V197" s="332">
        <f t="shared" si="576"/>
        <v>1.5881193333333335E-2</v>
      </c>
      <c r="W197" s="332">
        <f t="shared" si="576"/>
        <v>1.5710492777777779E-2</v>
      </c>
      <c r="X197" s="332">
        <f t="shared" si="576"/>
        <v>1.5712413888888891E-2</v>
      </c>
      <c r="Y197" s="332">
        <f t="shared" si="576"/>
        <v>1.5887888888888889E-2</v>
      </c>
      <c r="Z197" s="332">
        <f t="shared" si="576"/>
        <v>1.588983111111111E-2</v>
      </c>
      <c r="AA197" s="332">
        <f t="shared" si="576"/>
        <v>1.5547700000000001E-2</v>
      </c>
      <c r="AB197" s="332">
        <f t="shared" si="576"/>
        <v>1.5723991111111113E-2</v>
      </c>
      <c r="AC197" s="332">
        <f t="shared" si="576"/>
        <v>1.5900206666666666E-2</v>
      </c>
      <c r="AD197" s="332">
        <f t="shared" si="576"/>
        <v>1.5902404444444442E-2</v>
      </c>
      <c r="AE197" s="332">
        <f t="shared" si="576"/>
        <v>1.5560250000000003E-2</v>
      </c>
      <c r="AF197" s="332">
        <f t="shared" si="576"/>
        <v>1.5736882777777777E-2</v>
      </c>
      <c r="AG197" s="332">
        <f t="shared" si="576"/>
        <v>1.5911706666666667E-2</v>
      </c>
      <c r="AH197" s="332">
        <f t="shared" si="576"/>
        <v>1.5914313333333336E-2</v>
      </c>
      <c r="AI197" s="332">
        <f t="shared" si="576"/>
        <v>1.5571050000000001E-2</v>
      </c>
      <c r="AJ197" s="332">
        <f t="shared" si="576"/>
        <v>1.574653888888889E-2</v>
      </c>
      <c r="AK197" s="332">
        <f t="shared" si="576"/>
        <v>1.5921928888888888E-2</v>
      </c>
      <c r="AL197" s="332">
        <f t="shared" si="576"/>
        <v>1.5924688888888889E-2</v>
      </c>
      <c r="AM197" s="332">
        <f t="shared" si="576"/>
        <v>1.5755082777777776E-2</v>
      </c>
      <c r="AN197" s="332">
        <f t="shared" si="576"/>
        <v>1.5758621666666667E-2</v>
      </c>
      <c r="AO197" s="332">
        <f t="shared" si="576"/>
        <v>1.5935013333333335E-2</v>
      </c>
      <c r="AP197" s="332">
        <f t="shared" si="576"/>
        <v>1.5937108888888891E-2</v>
      </c>
      <c r="AQ197" s="332">
        <f t="shared" si="576"/>
        <v>1.5592900000000002E-2</v>
      </c>
      <c r="AR197" s="332">
        <f t="shared" si="576"/>
        <v>1.5768935000000001E-2</v>
      </c>
      <c r="AS197" s="332">
        <f t="shared" si="576"/>
        <v>1.594595111111111E-2</v>
      </c>
      <c r="AT197" s="332">
        <f t="shared" si="576"/>
        <v>1.5948762222222222E-2</v>
      </c>
      <c r="AU197" s="332">
        <f t="shared" si="576"/>
        <v>1.5604450000000001E-2</v>
      </c>
      <c r="AV197" s="332">
        <f t="shared" si="576"/>
        <v>1.5780815555555557E-2</v>
      </c>
      <c r="AW197" s="332">
        <f t="shared" si="576"/>
        <v>1.5957706666666668E-2</v>
      </c>
      <c r="AX197" s="332">
        <f t="shared" si="576"/>
        <v>1.5961079999999999E-2</v>
      </c>
      <c r="AY197" s="332">
        <f t="shared" si="576"/>
        <v>1.5617550000000001E-2</v>
      </c>
      <c r="AZ197" s="332">
        <f t="shared" si="576"/>
        <v>1.5794010555555557E-2</v>
      </c>
      <c r="BA197" s="332">
        <f t="shared" si="576"/>
        <v>1.5969411111111109E-2</v>
      </c>
      <c r="BB197" s="332">
        <f t="shared" si="576"/>
        <v>1.5971660000000002E-2</v>
      </c>
      <c r="BC197" s="332">
        <f t="shared" si="576"/>
        <v>1.5800380555555559E-2</v>
      </c>
      <c r="BD197" s="332">
        <f t="shared" si="576"/>
        <v>1.5804020555555555E-2</v>
      </c>
      <c r="BE197" s="332">
        <f t="shared" si="576"/>
        <v>1.5979735555555555E-2</v>
      </c>
      <c r="BF197" s="332">
        <f t="shared" si="576"/>
        <v>1.5981626666666669E-2</v>
      </c>
      <c r="BG197" s="332">
        <f t="shared" si="576"/>
        <v>1.56367E-2</v>
      </c>
      <c r="BH197" s="332">
        <f t="shared" si="576"/>
        <v>1.5814081111111111E-2</v>
      </c>
      <c r="BI197" s="332">
        <f t="shared" si="576"/>
        <v>1.5990213333333333E-2</v>
      </c>
      <c r="BJ197" s="332">
        <f t="shared" si="576"/>
        <v>1.5992615555555558E-2</v>
      </c>
      <c r="BK197" s="332">
        <f t="shared" si="576"/>
        <v>1.5647649999999999E-2</v>
      </c>
      <c r="BL197" s="332">
        <f t="shared" si="576"/>
        <v>1.5825304444444445E-2</v>
      </c>
      <c r="BM197" s="332">
        <f t="shared" si="576"/>
        <v>1.6002582222222221E-2</v>
      </c>
      <c r="BN197" s="332">
        <f t="shared" si="576"/>
        <v>1.600524E-2</v>
      </c>
      <c r="BO197" s="332">
        <f t="shared" si="576"/>
        <v>1.56606E-2</v>
      </c>
      <c r="BP197" s="332">
        <f t="shared" si="576"/>
        <v>1.583673E-2</v>
      </c>
      <c r="BQ197" s="332">
        <f t="shared" si="576"/>
        <v>1.6012548888888891E-2</v>
      </c>
      <c r="BR197" s="332">
        <f t="shared" si="576"/>
        <v>1.6014848888888888E-2</v>
      </c>
      <c r="BS197" s="332">
        <f t="shared" si="576"/>
        <v>1.5842746111111111E-2</v>
      </c>
      <c r="BT197" s="332">
        <f t="shared" si="576"/>
        <v>1.584481888888889E-2</v>
      </c>
      <c r="BU197" s="332">
        <f t="shared" si="576"/>
        <v>1.6021953333333335E-2</v>
      </c>
      <c r="BV197" s="332">
        <f t="shared" si="576"/>
        <v>1.6024355555555557E-2</v>
      </c>
      <c r="BW197" s="332">
        <f t="shared" si="576"/>
        <v>1.567965E-2</v>
      </c>
      <c r="BX197" s="332">
        <f t="shared" ref="BX197:EI197" si="577">BX196 / $F194 * BX195</f>
        <v>1.5857306111111111E-2</v>
      </c>
      <c r="BY197" s="332">
        <f t="shared" si="577"/>
        <v>1.6035037777777778E-2</v>
      </c>
      <c r="BZ197" s="332">
        <f t="shared" si="577"/>
        <v>1.6037951111111112E-2</v>
      </c>
      <c r="CA197" s="332">
        <f t="shared" si="577"/>
        <v>1.56921E-2</v>
      </c>
      <c r="CB197" s="332">
        <f t="shared" si="577"/>
        <v>1.586979333333333E-2</v>
      </c>
      <c r="CC197" s="332">
        <f t="shared" si="577"/>
        <v>1.6046946666666666E-2</v>
      </c>
      <c r="CD197" s="332">
        <f t="shared" si="577"/>
        <v>1.6049502222222227E-2</v>
      </c>
      <c r="CE197" s="332">
        <f t="shared" si="577"/>
        <v>1.570355E-2</v>
      </c>
      <c r="CF197" s="332">
        <f t="shared" si="577"/>
        <v>1.588051111111111E-2</v>
      </c>
      <c r="CG197" s="332">
        <f t="shared" si="577"/>
        <v>1.6057424444444444E-2</v>
      </c>
      <c r="CH197" s="332">
        <f t="shared" si="577"/>
        <v>1.6059928888888891E-2</v>
      </c>
      <c r="CI197" s="332">
        <f t="shared" si="577"/>
        <v>1.5887791111111112E-2</v>
      </c>
      <c r="CJ197" s="332">
        <f t="shared" si="577"/>
        <v>1.5889712222222224E-2</v>
      </c>
      <c r="CK197" s="332">
        <f t="shared" si="577"/>
        <v>1.6067595555555557E-2</v>
      </c>
      <c r="CL197" s="332">
        <f t="shared" si="577"/>
        <v>1.6069793333333332E-2</v>
      </c>
      <c r="CM197" s="332">
        <f t="shared" si="577"/>
        <v>1.5723149999999998E-2</v>
      </c>
      <c r="CN197" s="332">
        <f t="shared" si="577"/>
        <v>1.5901289444444446E-2</v>
      </c>
      <c r="CO197" s="332">
        <f t="shared" si="577"/>
        <v>1.6078891111111111E-2</v>
      </c>
      <c r="CP197" s="332">
        <f t="shared" si="577"/>
        <v>1.6080731111111111E-2</v>
      </c>
      <c r="CQ197" s="332">
        <f t="shared" si="577"/>
        <v>1.5734450000000001E-2</v>
      </c>
      <c r="CR197" s="332">
        <f t="shared" si="577"/>
        <v>1.5911804999999998E-2</v>
      </c>
      <c r="CS197" s="332">
        <f t="shared" si="577"/>
        <v>1.6089266666666668E-2</v>
      </c>
      <c r="CT197" s="332">
        <f t="shared" si="577"/>
        <v>1.6091566666666664E-2</v>
      </c>
      <c r="CU197" s="332">
        <f t="shared" si="577"/>
        <v>1.5743650000000001E-2</v>
      </c>
      <c r="CV197" s="332">
        <f t="shared" si="577"/>
        <v>1.5921511666666666E-2</v>
      </c>
      <c r="CW197" s="332">
        <f t="shared" si="577"/>
        <v>1.6099182222222223E-2</v>
      </c>
      <c r="CX197" s="332">
        <f t="shared" si="577"/>
        <v>1.6102504444444447E-2</v>
      </c>
      <c r="CY197" s="332">
        <f t="shared" si="577"/>
        <v>1.5930662222222221E-2</v>
      </c>
      <c r="CZ197" s="332">
        <f t="shared" si="577"/>
        <v>1.5934201111111108E-2</v>
      </c>
      <c r="DA197" s="332">
        <f t="shared" si="577"/>
        <v>1.611288E-2</v>
      </c>
      <c r="DB197" s="332">
        <f t="shared" si="577"/>
        <v>1.6114822222222224E-2</v>
      </c>
      <c r="DC197" s="332">
        <f t="shared" si="577"/>
        <v>1.576665E-2</v>
      </c>
      <c r="DD197" s="332">
        <f t="shared" si="577"/>
        <v>1.5944918888888888E-2</v>
      </c>
      <c r="DE197" s="332">
        <f t="shared" si="577"/>
        <v>1.6122437777777776E-2</v>
      </c>
      <c r="DF197" s="332">
        <f t="shared" si="577"/>
        <v>1.6125095555555552E-2</v>
      </c>
      <c r="DG197" s="332">
        <f t="shared" si="577"/>
        <v>1.57781E-2</v>
      </c>
      <c r="DH197" s="332">
        <f t="shared" si="577"/>
        <v>1.5956546666666668E-2</v>
      </c>
      <c r="DI197" s="332">
        <f t="shared" si="577"/>
        <v>1.6134039999999999E-2</v>
      </c>
      <c r="DJ197" s="332">
        <f t="shared" si="577"/>
        <v>1.6137771111111112E-2</v>
      </c>
      <c r="DK197" s="332">
        <f t="shared" si="577"/>
        <v>1.5789950000000001E-2</v>
      </c>
      <c r="DL197" s="332">
        <f t="shared" si="577"/>
        <v>1.5967314999999999E-2</v>
      </c>
      <c r="DM197" s="332">
        <f t="shared" si="577"/>
        <v>1.6146357777777776E-2</v>
      </c>
      <c r="DN197" s="332">
        <f t="shared" si="577"/>
        <v>1.6148402222222222E-2</v>
      </c>
      <c r="DO197" s="332">
        <f t="shared" si="577"/>
        <v>1.597484777777778E-2</v>
      </c>
      <c r="DP197" s="332">
        <f t="shared" si="577"/>
        <v>1.5978538333333334E-2</v>
      </c>
      <c r="DQ197" s="332">
        <f t="shared" si="577"/>
        <v>1.6156426666666664E-2</v>
      </c>
      <c r="DR197" s="332">
        <f t="shared" si="577"/>
        <v>1.6160157777777778E-2</v>
      </c>
      <c r="DS197" s="332">
        <f t="shared" si="577"/>
        <v>1.5810999999999999E-2</v>
      </c>
      <c r="DT197" s="332">
        <f t="shared" si="577"/>
        <v>1.5990267222222222E-2</v>
      </c>
      <c r="DU197" s="332">
        <f t="shared" si="577"/>
        <v>1.6168846666666667E-2</v>
      </c>
      <c r="DV197" s="332">
        <f t="shared" si="577"/>
        <v>1.617094222222222E-2</v>
      </c>
      <c r="DW197" s="332">
        <f t="shared" si="577"/>
        <v>1.5822349999999999E-2</v>
      </c>
      <c r="DX197" s="332">
        <f t="shared" si="577"/>
        <v>1.6001389444444444E-2</v>
      </c>
      <c r="DY197" s="332">
        <f t="shared" si="577"/>
        <v>1.6179068888888891E-2</v>
      </c>
      <c r="DZ197" s="332">
        <f t="shared" si="577"/>
        <v>1.6181215555555555E-2</v>
      </c>
      <c r="EA197" s="332">
        <f t="shared" si="577"/>
        <v>1.583275E-2</v>
      </c>
      <c r="EB197" s="332">
        <f t="shared" si="577"/>
        <v>1.6010590555555555E-2</v>
      </c>
      <c r="EC197" s="332">
        <f t="shared" si="577"/>
        <v>1.6188831111111111E-2</v>
      </c>
      <c r="ED197" s="332">
        <f t="shared" si="577"/>
        <v>1.6192562222222224E-2</v>
      </c>
      <c r="EE197" s="332">
        <f t="shared" si="577"/>
        <v>1.601923555555556E-2</v>
      </c>
      <c r="EF197" s="332">
        <f t="shared" si="577"/>
        <v>1.6021915000000001E-2</v>
      </c>
      <c r="EG197" s="332">
        <f t="shared" si="577"/>
        <v>1.620145555555556E-2</v>
      </c>
      <c r="EH197" s="332">
        <f t="shared" si="577"/>
        <v>1.6203653333333335E-2</v>
      </c>
      <c r="EI197" s="332">
        <f t="shared" si="577"/>
        <v>1.5854500000000001E-2</v>
      </c>
      <c r="EJ197" s="332">
        <f t="shared" ref="EJ197:GJ197" si="578">EJ196 / $F194 * EJ195</f>
        <v>1.6032885555555557E-2</v>
      </c>
      <c r="EK197" s="332">
        <f t="shared" si="578"/>
        <v>1.62127E-2</v>
      </c>
      <c r="EL197" s="332">
        <f t="shared" si="578"/>
        <v>1.6216022222222223E-2</v>
      </c>
      <c r="EM197" s="332">
        <f t="shared" si="578"/>
        <v>1.5865400000000002E-2</v>
      </c>
      <c r="EN197" s="332">
        <f t="shared" si="578"/>
        <v>1.6043603333333333E-2</v>
      </c>
      <c r="EO197" s="332">
        <f t="shared" si="578"/>
        <v>1.6222206666666666E-2</v>
      </c>
      <c r="EP197" s="332">
        <f t="shared" si="578"/>
        <v>1.622455777777778E-2</v>
      </c>
      <c r="EQ197" s="332">
        <f t="shared" si="578"/>
        <v>1.5874800000000001E-2</v>
      </c>
      <c r="ER197" s="332">
        <f t="shared" si="578"/>
        <v>1.6053967222222222E-2</v>
      </c>
      <c r="ES197" s="332">
        <f t="shared" si="578"/>
        <v>1.6233962222222221E-2</v>
      </c>
      <c r="ET197" s="332">
        <f t="shared" si="578"/>
        <v>1.623743777777778E-2</v>
      </c>
      <c r="EU197" s="332">
        <f t="shared" si="578"/>
        <v>1.6064179444444444E-2</v>
      </c>
      <c r="EV197" s="332">
        <f t="shared" si="578"/>
        <v>1.606594888888889E-2</v>
      </c>
      <c r="EW197" s="332">
        <f t="shared" si="578"/>
        <v>1.624454222222222E-2</v>
      </c>
      <c r="EX197" s="332">
        <f t="shared" si="578"/>
        <v>1.6247762222222222E-2</v>
      </c>
      <c r="EY197" s="332">
        <f t="shared" si="578"/>
        <v>1.5897600000000001E-2</v>
      </c>
      <c r="EZ197" s="332">
        <f t="shared" si="578"/>
        <v>1.6076868888888891E-2</v>
      </c>
      <c r="FA197" s="332">
        <f t="shared" si="578"/>
        <v>1.625594E-2</v>
      </c>
      <c r="FB197" s="332">
        <f t="shared" si="578"/>
        <v>1.6259313333333331E-2</v>
      </c>
      <c r="FC197" s="332">
        <f t="shared" si="578"/>
        <v>1.5908100000000001E-2</v>
      </c>
      <c r="FD197" s="332">
        <f t="shared" si="578"/>
        <v>1.6088092222222222E-2</v>
      </c>
      <c r="FE197" s="332">
        <f t="shared" si="578"/>
        <v>1.626779777777778E-2</v>
      </c>
      <c r="FF197" s="332">
        <f t="shared" si="578"/>
        <v>1.6271273333333336E-2</v>
      </c>
      <c r="FG197" s="332">
        <f t="shared" si="578"/>
        <v>1.592035E-2</v>
      </c>
      <c r="FH197" s="332">
        <f t="shared" si="578"/>
        <v>1.609951777777778E-2</v>
      </c>
      <c r="FI197" s="332">
        <f t="shared" si="578"/>
        <v>1.6278633333333334E-2</v>
      </c>
      <c r="FJ197" s="332">
        <f t="shared" si="578"/>
        <v>1.6282466666666669E-2</v>
      </c>
      <c r="FK197" s="332">
        <f t="shared" si="578"/>
        <v>1.6107657222222224E-2</v>
      </c>
      <c r="FL197" s="332">
        <f t="shared" si="578"/>
        <v>1.6110943333333332E-2</v>
      </c>
      <c r="FM197" s="332">
        <f t="shared" si="578"/>
        <v>1.629044E-2</v>
      </c>
      <c r="FN197" s="332">
        <f t="shared" si="578"/>
        <v>1.6294068888888891E-2</v>
      </c>
      <c r="FO197" s="332">
        <f t="shared" si="578"/>
        <v>1.594305E-2</v>
      </c>
      <c r="FP197" s="332">
        <f t="shared" si="578"/>
        <v>1.6123936111111112E-2</v>
      </c>
      <c r="FQ197" s="332">
        <f t="shared" si="578"/>
        <v>1.630418888888889E-2</v>
      </c>
      <c r="FR197" s="332">
        <f t="shared" si="578"/>
        <v>1.6307000000000002E-2</v>
      </c>
      <c r="FS197" s="332">
        <f t="shared" si="578"/>
        <v>1.5955450000000003E-2</v>
      </c>
      <c r="FT197" s="332">
        <f t="shared" si="578"/>
        <v>1.6136372777777779E-2</v>
      </c>
      <c r="FU197" s="332">
        <f t="shared" si="578"/>
        <v>1.6316302222222221E-2</v>
      </c>
      <c r="FV197" s="332">
        <f t="shared" si="578"/>
        <v>1.6318908888888886E-2</v>
      </c>
      <c r="FW197" s="332">
        <f t="shared" si="578"/>
        <v>1.59661E-2</v>
      </c>
      <c r="FX197" s="332">
        <f t="shared" si="578"/>
        <v>1.6146534444444444E-2</v>
      </c>
      <c r="FY197" s="332">
        <f t="shared" si="578"/>
        <v>1.6327291111111111E-2</v>
      </c>
      <c r="FZ197" s="332">
        <f t="shared" si="578"/>
        <v>1.6329386666666664E-2</v>
      </c>
      <c r="GA197" s="332">
        <f t="shared" si="578"/>
        <v>1.6155381666666666E-2</v>
      </c>
      <c r="GB197" s="332">
        <f t="shared" si="578"/>
        <v>1.6157302777777778E-2</v>
      </c>
      <c r="GC197" s="332">
        <f t="shared" si="578"/>
        <v>1.633868888888889E-2</v>
      </c>
      <c r="GD197" s="332">
        <f t="shared" si="578"/>
        <v>1.6342113333333335E-2</v>
      </c>
      <c r="GE197" s="332">
        <f t="shared" si="578"/>
        <v>1.5989400000000001E-2</v>
      </c>
      <c r="GF197" s="332">
        <f t="shared" si="578"/>
        <v>1.6169739444444445E-2</v>
      </c>
      <c r="GG197" s="332">
        <f t="shared" si="578"/>
        <v>1.6349473333333336E-2</v>
      </c>
      <c r="GH197" s="332">
        <f t="shared" si="578"/>
        <v>1.6353255555555557E-2</v>
      </c>
      <c r="GI197" s="332">
        <f t="shared" si="578"/>
        <v>1.600145E-2</v>
      </c>
      <c r="GJ197" s="332">
        <f t="shared" si="578"/>
        <v>1.6182428888888888E-2</v>
      </c>
    </row>
    <row r="198" spans="1:192" x14ac:dyDescent="0.25">
      <c r="A198" s="247"/>
      <c r="D198" s="248"/>
      <c r="E198" s="245"/>
      <c r="F198" s="245"/>
      <c r="G198" s="245"/>
      <c r="H198" s="245"/>
      <c r="I198" s="246"/>
      <c r="J198" s="245"/>
      <c r="K198" s="245"/>
      <c r="L198" s="245"/>
      <c r="M198" s="245"/>
      <c r="N198" s="245"/>
      <c r="O198" s="245"/>
      <c r="P198" s="245"/>
      <c r="Q198" s="245"/>
      <c r="R198" s="245"/>
      <c r="S198" s="245"/>
      <c r="T198" s="245"/>
      <c r="U198" s="245"/>
      <c r="V198" s="245"/>
      <c r="W198" s="245"/>
      <c r="X198" s="245"/>
      <c r="Y198" s="245"/>
      <c r="Z198" s="245"/>
      <c r="AA198" s="245"/>
      <c r="AB198" s="245"/>
      <c r="AC198" s="245"/>
      <c r="AD198" s="245"/>
      <c r="AE198" s="245"/>
      <c r="AF198" s="245"/>
      <c r="AG198" s="245"/>
      <c r="AH198" s="245"/>
      <c r="AI198" s="245"/>
      <c r="AJ198" s="245"/>
      <c r="AK198" s="245"/>
      <c r="AL198" s="245"/>
      <c r="AM198" s="245"/>
      <c r="AN198" s="245"/>
      <c r="AO198" s="245"/>
      <c r="AP198" s="245"/>
      <c r="AQ198" s="245"/>
      <c r="AR198" s="245"/>
      <c r="AS198" s="245"/>
      <c r="AT198" s="245"/>
      <c r="AU198" s="245"/>
      <c r="AV198" s="245"/>
      <c r="AW198" s="245"/>
      <c r="AX198" s="245"/>
      <c r="AY198" s="245"/>
      <c r="AZ198" s="245"/>
      <c r="BA198" s="245"/>
      <c r="BB198" s="245"/>
      <c r="BC198" s="245"/>
      <c r="BD198" s="245"/>
      <c r="BE198" s="245"/>
      <c r="BF198" s="245"/>
      <c r="BG198" s="245"/>
      <c r="BH198" s="245"/>
      <c r="BI198" s="245"/>
      <c r="BJ198" s="245"/>
      <c r="BK198" s="245"/>
      <c r="BL198" s="245"/>
      <c r="BM198" s="245"/>
      <c r="BN198" s="245"/>
      <c r="BO198" s="245"/>
      <c r="BP198" s="245"/>
      <c r="BQ198" s="245"/>
      <c r="BR198" s="245"/>
      <c r="BS198" s="245"/>
      <c r="BT198" s="245"/>
      <c r="BU198" s="245"/>
      <c r="BV198" s="245"/>
      <c r="BW198" s="245"/>
      <c r="BX198" s="245"/>
      <c r="BY198" s="245"/>
      <c r="BZ198" s="245"/>
      <c r="CA198" s="245"/>
      <c r="CB198" s="245"/>
      <c r="CC198" s="245"/>
      <c r="CD198" s="245"/>
      <c r="CE198" s="245"/>
      <c r="CF198" s="245"/>
      <c r="CG198" s="245"/>
      <c r="CH198" s="245"/>
      <c r="CI198" s="245"/>
      <c r="CJ198" s="245"/>
      <c r="CK198" s="245"/>
      <c r="CL198" s="245"/>
      <c r="CM198" s="245"/>
      <c r="CN198" s="245"/>
      <c r="CO198" s="245"/>
      <c r="CP198" s="245"/>
      <c r="CQ198" s="245"/>
      <c r="CR198" s="245"/>
      <c r="CS198" s="245"/>
      <c r="CT198" s="245"/>
      <c r="CU198" s="245"/>
      <c r="CV198" s="245"/>
      <c r="CW198" s="245"/>
      <c r="CX198" s="245"/>
      <c r="CY198" s="245"/>
      <c r="CZ198" s="245"/>
      <c r="DA198" s="245"/>
      <c r="DB198" s="245"/>
      <c r="DC198" s="245"/>
      <c r="DD198" s="245"/>
      <c r="DE198" s="245"/>
      <c r="DF198" s="245"/>
      <c r="DG198" s="245"/>
      <c r="DH198" s="245"/>
      <c r="DI198" s="245"/>
      <c r="DJ198" s="245"/>
      <c r="DK198" s="245"/>
      <c r="DL198" s="245"/>
      <c r="DM198" s="245"/>
      <c r="DN198" s="245"/>
      <c r="DO198" s="245"/>
      <c r="DP198" s="245"/>
      <c r="DQ198" s="245"/>
      <c r="DR198" s="245"/>
      <c r="DS198" s="245"/>
      <c r="DT198" s="245"/>
      <c r="DU198" s="245"/>
      <c r="DV198" s="245"/>
      <c r="DW198" s="245"/>
      <c r="DX198" s="245"/>
      <c r="DY198" s="245"/>
      <c r="DZ198" s="245"/>
      <c r="EA198" s="245"/>
      <c r="EB198" s="245"/>
      <c r="EC198" s="245"/>
      <c r="ED198" s="245"/>
      <c r="EE198" s="245"/>
      <c r="EF198" s="245"/>
      <c r="EG198" s="245"/>
      <c r="EH198" s="245"/>
      <c r="EI198" s="245"/>
      <c r="EJ198" s="245"/>
      <c r="EK198" s="245"/>
      <c r="EL198" s="245"/>
      <c r="EM198" s="245"/>
      <c r="EN198" s="245"/>
      <c r="EO198" s="245"/>
      <c r="EP198" s="245"/>
      <c r="EQ198" s="245"/>
      <c r="ER198" s="245"/>
      <c r="ES198" s="245"/>
      <c r="ET198" s="245"/>
      <c r="EU198" s="245"/>
      <c r="EV198" s="245"/>
      <c r="EW198" s="245"/>
      <c r="EX198" s="245"/>
      <c r="EY198" s="245"/>
      <c r="EZ198" s="245"/>
      <c r="FA198" s="245"/>
      <c r="FB198" s="245"/>
      <c r="FC198" s="245"/>
      <c r="FD198" s="245"/>
      <c r="FE198" s="245"/>
      <c r="FF198" s="245"/>
      <c r="FG198" s="245"/>
      <c r="FH198" s="245"/>
      <c r="FI198" s="245"/>
      <c r="FJ198" s="245"/>
      <c r="FK198" s="245"/>
      <c r="FL198" s="245"/>
      <c r="FM198" s="245"/>
      <c r="FN198" s="245"/>
      <c r="FO198" s="245"/>
      <c r="FP198" s="245"/>
      <c r="FQ198" s="245"/>
      <c r="FR198" s="245"/>
      <c r="FS198" s="245"/>
      <c r="FT198" s="245"/>
      <c r="FU198" s="245"/>
      <c r="FV198" s="245"/>
      <c r="FW198" s="245"/>
      <c r="FX198" s="245"/>
      <c r="FY198" s="245"/>
      <c r="FZ198" s="245"/>
      <c r="GA198" s="245"/>
      <c r="GB198" s="245"/>
      <c r="GC198" s="245"/>
      <c r="GD198" s="245"/>
      <c r="GE198" s="245"/>
      <c r="GF198" s="245"/>
      <c r="GG198" s="245"/>
      <c r="GH198" s="245"/>
      <c r="GI198" s="245"/>
      <c r="GJ198" s="245"/>
    </row>
    <row r="199" spans="1:192" x14ac:dyDescent="0.25">
      <c r="D199" s="21"/>
      <c r="E199" s="12" t="str">
        <f t="shared" ref="E199:AJ199" si="579" xml:space="preserve"> E$182</f>
        <v>Senior debt balance BEG - T1</v>
      </c>
      <c r="F199" s="12">
        <f t="shared" si="579"/>
        <v>0</v>
      </c>
      <c r="G199" s="12" t="str">
        <f t="shared" si="579"/>
        <v>$ 000s</v>
      </c>
      <c r="H199" s="12">
        <f t="shared" si="579"/>
        <v>0</v>
      </c>
      <c r="I199" s="12">
        <f t="shared" si="579"/>
        <v>0</v>
      </c>
      <c r="J199" s="12">
        <f t="shared" si="579"/>
        <v>0</v>
      </c>
      <c r="K199" s="12">
        <f t="shared" si="579"/>
        <v>0</v>
      </c>
      <c r="L199" s="12">
        <f t="shared" si="579"/>
        <v>0</v>
      </c>
      <c r="M199" s="12">
        <f t="shared" si="579"/>
        <v>0</v>
      </c>
      <c r="N199" s="12">
        <f t="shared" si="579"/>
        <v>0</v>
      </c>
      <c r="O199" s="12">
        <f t="shared" si="579"/>
        <v>0</v>
      </c>
      <c r="P199" s="12">
        <f t="shared" si="579"/>
        <v>0</v>
      </c>
      <c r="Q199" s="12">
        <f t="shared" si="579"/>
        <v>0</v>
      </c>
      <c r="R199" s="12">
        <f t="shared" si="579"/>
        <v>0</v>
      </c>
      <c r="S199" s="12">
        <f t="shared" si="579"/>
        <v>35244.487960064216</v>
      </c>
      <c r="T199" s="12">
        <f t="shared" si="579"/>
        <v>34732.751852088753</v>
      </c>
      <c r="U199" s="12">
        <f t="shared" si="579"/>
        <v>34092.581422914773</v>
      </c>
      <c r="V199" s="12">
        <f t="shared" si="579"/>
        <v>33194.782267142567</v>
      </c>
      <c r="W199" s="12">
        <f t="shared" si="579"/>
        <v>32370.517255564526</v>
      </c>
      <c r="X199" s="12">
        <f t="shared" si="579"/>
        <v>31794.274453482343</v>
      </c>
      <c r="Y199" s="12">
        <f t="shared" si="579"/>
        <v>31134.632878254059</v>
      </c>
      <c r="Z199" s="12">
        <f t="shared" si="579"/>
        <v>30207.920007527689</v>
      </c>
      <c r="AA199" s="12">
        <f t="shared" si="579"/>
        <v>29353.764042287243</v>
      </c>
      <c r="AB199" s="12">
        <f t="shared" si="579"/>
        <v>28749.693662007194</v>
      </c>
      <c r="AC199" s="12">
        <f t="shared" si="579"/>
        <v>28049.341621759348</v>
      </c>
      <c r="AD199" s="12">
        <f t="shared" si="579"/>
        <v>27091.923456371642</v>
      </c>
      <c r="AE199" s="12">
        <f t="shared" si="579"/>
        <v>26206.095988473586</v>
      </c>
      <c r="AF199" s="12">
        <f t="shared" si="579"/>
        <v>25569.617660035645</v>
      </c>
      <c r="AG199" s="12">
        <f t="shared" si="579"/>
        <v>24836.448653375584</v>
      </c>
      <c r="AH199" s="12">
        <f t="shared" si="579"/>
        <v>23846.330549429749</v>
      </c>
      <c r="AI199" s="12">
        <f t="shared" si="579"/>
        <v>22926.809916241262</v>
      </c>
      <c r="AJ199" s="12">
        <f t="shared" si="579"/>
        <v>22255.903950805383</v>
      </c>
      <c r="AK199" s="12">
        <f t="shared" ref="AK199:BP199" si="580" xml:space="preserve"> AK$182</f>
        <v>21487.803662370483</v>
      </c>
      <c r="AL199" s="12">
        <f t="shared" si="580"/>
        <v>20462.8787226657</v>
      </c>
      <c r="AM199" s="12">
        <f t="shared" si="580"/>
        <v>19507.515813682636</v>
      </c>
      <c r="AN199" s="12">
        <f t="shared" si="580"/>
        <v>18795.511409160939</v>
      </c>
      <c r="AO199" s="12">
        <f t="shared" si="580"/>
        <v>17999.909878422925</v>
      </c>
      <c r="AP199" s="12">
        <f t="shared" si="580"/>
        <v>16938.142100617861</v>
      </c>
      <c r="AQ199" s="12">
        <f t="shared" si="580"/>
        <v>15944.843336303806</v>
      </c>
      <c r="AR199" s="12">
        <f t="shared" si="580"/>
        <v>15198.830337642336</v>
      </c>
      <c r="AS199" s="12">
        <f t="shared" si="580"/>
        <v>14354.546843928205</v>
      </c>
      <c r="AT199" s="12">
        <f t="shared" si="580"/>
        <v>13253.487895523613</v>
      </c>
      <c r="AU199" s="12">
        <f t="shared" si="580"/>
        <v>12219.803904467724</v>
      </c>
      <c r="AV199" s="12">
        <f t="shared" si="580"/>
        <v>11432.765329235366</v>
      </c>
      <c r="AW199" s="12">
        <f t="shared" si="580"/>
        <v>10546.809064388101</v>
      </c>
      <c r="AX199" s="12">
        <f t="shared" si="580"/>
        <v>9403.9642305685265</v>
      </c>
      <c r="AY199" s="12">
        <f t="shared" si="580"/>
        <v>8327.3514080768946</v>
      </c>
      <c r="AZ199" s="12">
        <f t="shared" si="580"/>
        <v>7496.8008939377723</v>
      </c>
      <c r="BA199" s="12">
        <f t="shared" si="580"/>
        <v>6566.6181573601834</v>
      </c>
      <c r="BB199" s="12">
        <f t="shared" si="580"/>
        <v>5379.3340768595026</v>
      </c>
      <c r="BC199" s="12">
        <f t="shared" si="580"/>
        <v>4257.0675601324274</v>
      </c>
      <c r="BD199" s="12">
        <f t="shared" si="580"/>
        <v>3373.3951410444124</v>
      </c>
      <c r="BE199" s="12">
        <f t="shared" si="580"/>
        <v>2405.2846884701999</v>
      </c>
      <c r="BF199" s="12">
        <f t="shared" si="580"/>
        <v>1170.7545048546906</v>
      </c>
      <c r="BG199" s="12">
        <f t="shared" si="580"/>
        <v>1.2446399784948881E-3</v>
      </c>
      <c r="BH199" s="12">
        <f t="shared" si="580"/>
        <v>1.2446399784948881E-3</v>
      </c>
      <c r="BI199" s="12">
        <f t="shared" si="580"/>
        <v>1.2446399784948881E-3</v>
      </c>
      <c r="BJ199" s="12">
        <f t="shared" si="580"/>
        <v>1.2446399784948881E-3</v>
      </c>
      <c r="BK199" s="12">
        <f t="shared" si="580"/>
        <v>1.2446399784948881E-3</v>
      </c>
      <c r="BL199" s="12">
        <f t="shared" si="580"/>
        <v>1.2446399784948881E-3</v>
      </c>
      <c r="BM199" s="12">
        <f t="shared" si="580"/>
        <v>1.2446399784948881E-3</v>
      </c>
      <c r="BN199" s="12">
        <f t="shared" si="580"/>
        <v>1.2446399784948881E-3</v>
      </c>
      <c r="BO199" s="12">
        <f t="shared" si="580"/>
        <v>1.2446399784948881E-3</v>
      </c>
      <c r="BP199" s="12">
        <f t="shared" si="580"/>
        <v>1.2446399784948881E-3</v>
      </c>
      <c r="BQ199" s="12">
        <f t="shared" ref="BQ199:EB199" si="581" xml:space="preserve"> BQ$182</f>
        <v>1.2446399784948881E-3</v>
      </c>
      <c r="BR199" s="12">
        <f t="shared" si="581"/>
        <v>1.2446399784948881E-3</v>
      </c>
      <c r="BS199" s="12">
        <f t="shared" si="581"/>
        <v>1.2446399784948881E-3</v>
      </c>
      <c r="BT199" s="12">
        <f t="shared" si="581"/>
        <v>1.2446399784948881E-3</v>
      </c>
      <c r="BU199" s="12">
        <f t="shared" si="581"/>
        <v>1.2446399784948881E-3</v>
      </c>
      <c r="BV199" s="12">
        <f t="shared" si="581"/>
        <v>1.2446399784948881E-3</v>
      </c>
      <c r="BW199" s="12">
        <f t="shared" si="581"/>
        <v>1.2446399784948881E-3</v>
      </c>
      <c r="BX199" s="12">
        <f t="shared" si="581"/>
        <v>1.2446399784948881E-3</v>
      </c>
      <c r="BY199" s="12">
        <f t="shared" si="581"/>
        <v>1.2446399784948881E-3</v>
      </c>
      <c r="BZ199" s="12">
        <f t="shared" si="581"/>
        <v>1.2446399784948881E-3</v>
      </c>
      <c r="CA199" s="12">
        <f t="shared" si="581"/>
        <v>1.2446399784948881E-3</v>
      </c>
      <c r="CB199" s="12">
        <f t="shared" si="581"/>
        <v>1.2446399784948881E-3</v>
      </c>
      <c r="CC199" s="12">
        <f t="shared" si="581"/>
        <v>1.2446399784948881E-3</v>
      </c>
      <c r="CD199" s="12">
        <f t="shared" si="581"/>
        <v>1.2446399784948881E-3</v>
      </c>
      <c r="CE199" s="12">
        <f t="shared" si="581"/>
        <v>1.2446399784948881E-3</v>
      </c>
      <c r="CF199" s="12">
        <f t="shared" si="581"/>
        <v>1.2446399784948881E-3</v>
      </c>
      <c r="CG199" s="12">
        <f t="shared" si="581"/>
        <v>1.2446399784948881E-3</v>
      </c>
      <c r="CH199" s="12">
        <f t="shared" si="581"/>
        <v>1.2446399784948881E-3</v>
      </c>
      <c r="CI199" s="12">
        <f t="shared" si="581"/>
        <v>1.2446399784948881E-3</v>
      </c>
      <c r="CJ199" s="12">
        <f t="shared" si="581"/>
        <v>1.2446399784948881E-3</v>
      </c>
      <c r="CK199" s="12">
        <f t="shared" si="581"/>
        <v>1.2446399784948881E-3</v>
      </c>
      <c r="CL199" s="12">
        <f t="shared" si="581"/>
        <v>1.2446399784948881E-3</v>
      </c>
      <c r="CM199" s="12">
        <f t="shared" si="581"/>
        <v>1.2446399784948881E-3</v>
      </c>
      <c r="CN199" s="12">
        <f t="shared" si="581"/>
        <v>1.2446399784948881E-3</v>
      </c>
      <c r="CO199" s="12">
        <f t="shared" si="581"/>
        <v>1.2446399784948881E-3</v>
      </c>
      <c r="CP199" s="12">
        <f t="shared" si="581"/>
        <v>1.2446399784948881E-3</v>
      </c>
      <c r="CQ199" s="12">
        <f t="shared" si="581"/>
        <v>1.2446399784948881E-3</v>
      </c>
      <c r="CR199" s="12">
        <f t="shared" si="581"/>
        <v>1.2446399784948881E-3</v>
      </c>
      <c r="CS199" s="12">
        <f t="shared" si="581"/>
        <v>1.2446399784948881E-3</v>
      </c>
      <c r="CT199" s="12">
        <f t="shared" si="581"/>
        <v>1.2446399784948881E-3</v>
      </c>
      <c r="CU199" s="12">
        <f t="shared" si="581"/>
        <v>1.2446399784948881E-3</v>
      </c>
      <c r="CV199" s="12">
        <f t="shared" si="581"/>
        <v>1.2446399784948881E-3</v>
      </c>
      <c r="CW199" s="12">
        <f t="shared" si="581"/>
        <v>1.2446399784948881E-3</v>
      </c>
      <c r="CX199" s="12">
        <f t="shared" si="581"/>
        <v>1.2446399784948881E-3</v>
      </c>
      <c r="CY199" s="12">
        <f t="shared" si="581"/>
        <v>1.2446399784948881E-3</v>
      </c>
      <c r="CZ199" s="12">
        <f t="shared" si="581"/>
        <v>1.2446399784948881E-3</v>
      </c>
      <c r="DA199" s="12">
        <f t="shared" si="581"/>
        <v>1.2446399784948881E-3</v>
      </c>
      <c r="DB199" s="12">
        <f t="shared" si="581"/>
        <v>1.2446399784948881E-3</v>
      </c>
      <c r="DC199" s="12">
        <f t="shared" si="581"/>
        <v>1.2446399784948881E-3</v>
      </c>
      <c r="DD199" s="12">
        <f t="shared" si="581"/>
        <v>1.2446399784948881E-3</v>
      </c>
      <c r="DE199" s="12">
        <f t="shared" si="581"/>
        <v>1.2446399784948881E-3</v>
      </c>
      <c r="DF199" s="12">
        <f t="shared" si="581"/>
        <v>1.2446399784948881E-3</v>
      </c>
      <c r="DG199" s="12">
        <f t="shared" si="581"/>
        <v>1.2446399784948881E-3</v>
      </c>
      <c r="DH199" s="12">
        <f t="shared" si="581"/>
        <v>1.2446399784948881E-3</v>
      </c>
      <c r="DI199" s="12">
        <f t="shared" si="581"/>
        <v>1.2446399784948881E-3</v>
      </c>
      <c r="DJ199" s="12">
        <f t="shared" si="581"/>
        <v>1.2446399784948881E-3</v>
      </c>
      <c r="DK199" s="12">
        <f t="shared" si="581"/>
        <v>1.2446399784948881E-3</v>
      </c>
      <c r="DL199" s="12">
        <f t="shared" si="581"/>
        <v>1.2446399784948881E-3</v>
      </c>
      <c r="DM199" s="12">
        <f t="shared" si="581"/>
        <v>1.2446399784948881E-3</v>
      </c>
      <c r="DN199" s="12">
        <f t="shared" si="581"/>
        <v>1.2446399784948881E-3</v>
      </c>
      <c r="DO199" s="12">
        <f t="shared" si="581"/>
        <v>1.2446399784948881E-3</v>
      </c>
      <c r="DP199" s="12">
        <f t="shared" si="581"/>
        <v>1.2446399784948881E-3</v>
      </c>
      <c r="DQ199" s="12">
        <f t="shared" si="581"/>
        <v>1.2446399784948881E-3</v>
      </c>
      <c r="DR199" s="12">
        <f t="shared" si="581"/>
        <v>1.2446399784948881E-3</v>
      </c>
      <c r="DS199" s="12">
        <f t="shared" si="581"/>
        <v>1.2446399784948881E-3</v>
      </c>
      <c r="DT199" s="12">
        <f t="shared" si="581"/>
        <v>1.2446399784948881E-3</v>
      </c>
      <c r="DU199" s="12">
        <f t="shared" si="581"/>
        <v>1.2446399784948881E-3</v>
      </c>
      <c r="DV199" s="12">
        <f t="shared" si="581"/>
        <v>1.2446399784948881E-3</v>
      </c>
      <c r="DW199" s="12">
        <f t="shared" si="581"/>
        <v>1.2446399784948881E-3</v>
      </c>
      <c r="DX199" s="12">
        <f t="shared" si="581"/>
        <v>1.2446399784948881E-3</v>
      </c>
      <c r="DY199" s="12">
        <f t="shared" si="581"/>
        <v>1.2446399784948881E-3</v>
      </c>
      <c r="DZ199" s="12">
        <f t="shared" si="581"/>
        <v>1.2446399784948881E-3</v>
      </c>
      <c r="EA199" s="12">
        <f t="shared" si="581"/>
        <v>1.2446399784948881E-3</v>
      </c>
      <c r="EB199" s="12">
        <f t="shared" si="581"/>
        <v>1.2446399784948881E-3</v>
      </c>
      <c r="EC199" s="12">
        <f t="shared" ref="EC199:GJ199" si="582" xml:space="preserve"> EC$182</f>
        <v>1.2446399784948881E-3</v>
      </c>
      <c r="ED199" s="12">
        <f t="shared" si="582"/>
        <v>1.2446399784948881E-3</v>
      </c>
      <c r="EE199" s="12">
        <f t="shared" si="582"/>
        <v>1.2446399784948881E-3</v>
      </c>
      <c r="EF199" s="12">
        <f t="shared" si="582"/>
        <v>1.2446399784948881E-3</v>
      </c>
      <c r="EG199" s="12">
        <f t="shared" si="582"/>
        <v>1.2446399784948881E-3</v>
      </c>
      <c r="EH199" s="12">
        <f t="shared" si="582"/>
        <v>1.2446399784948881E-3</v>
      </c>
      <c r="EI199" s="12">
        <f t="shared" si="582"/>
        <v>1.2446399784948881E-3</v>
      </c>
      <c r="EJ199" s="12">
        <f t="shared" si="582"/>
        <v>1.2446399784948881E-3</v>
      </c>
      <c r="EK199" s="12">
        <f t="shared" si="582"/>
        <v>1.2446399784948881E-3</v>
      </c>
      <c r="EL199" s="12">
        <f t="shared" si="582"/>
        <v>1.2446399784948881E-3</v>
      </c>
      <c r="EM199" s="12">
        <f t="shared" si="582"/>
        <v>1.2446399784948881E-3</v>
      </c>
      <c r="EN199" s="12">
        <f t="shared" si="582"/>
        <v>1.2446399784948881E-3</v>
      </c>
      <c r="EO199" s="12">
        <f t="shared" si="582"/>
        <v>1.2446399784948881E-3</v>
      </c>
      <c r="EP199" s="12">
        <f t="shared" si="582"/>
        <v>1.2446399784948881E-3</v>
      </c>
      <c r="EQ199" s="12">
        <f t="shared" si="582"/>
        <v>1.2446399784948881E-3</v>
      </c>
      <c r="ER199" s="12">
        <f t="shared" si="582"/>
        <v>1.2446399784948881E-3</v>
      </c>
      <c r="ES199" s="12">
        <f t="shared" si="582"/>
        <v>1.2446399784948881E-3</v>
      </c>
      <c r="ET199" s="12">
        <f t="shared" si="582"/>
        <v>1.2446399784948881E-3</v>
      </c>
      <c r="EU199" s="12">
        <f t="shared" si="582"/>
        <v>1.2446399784948881E-3</v>
      </c>
      <c r="EV199" s="12">
        <f t="shared" si="582"/>
        <v>1.2446399784948881E-3</v>
      </c>
      <c r="EW199" s="12">
        <f t="shared" si="582"/>
        <v>1.2446399784948881E-3</v>
      </c>
      <c r="EX199" s="12">
        <f t="shared" si="582"/>
        <v>1.2446399784948881E-3</v>
      </c>
      <c r="EY199" s="12">
        <f t="shared" si="582"/>
        <v>1.2446399784948881E-3</v>
      </c>
      <c r="EZ199" s="12">
        <f t="shared" si="582"/>
        <v>1.2446399784948881E-3</v>
      </c>
      <c r="FA199" s="12">
        <f t="shared" si="582"/>
        <v>1.2446399784948881E-3</v>
      </c>
      <c r="FB199" s="12">
        <f t="shared" si="582"/>
        <v>1.2446399784948881E-3</v>
      </c>
      <c r="FC199" s="12">
        <f t="shared" si="582"/>
        <v>1.2446399784948881E-3</v>
      </c>
      <c r="FD199" s="12">
        <f t="shared" si="582"/>
        <v>1.2446399784948881E-3</v>
      </c>
      <c r="FE199" s="12">
        <f t="shared" si="582"/>
        <v>1.2446399784948881E-3</v>
      </c>
      <c r="FF199" s="12">
        <f t="shared" si="582"/>
        <v>1.2446399784948881E-3</v>
      </c>
      <c r="FG199" s="12">
        <f t="shared" si="582"/>
        <v>1.2446399784948881E-3</v>
      </c>
      <c r="FH199" s="12">
        <f t="shared" si="582"/>
        <v>1.2446399784948881E-3</v>
      </c>
      <c r="FI199" s="12">
        <f t="shared" si="582"/>
        <v>1.2446399784948881E-3</v>
      </c>
      <c r="FJ199" s="12">
        <f t="shared" si="582"/>
        <v>1.2446399784948881E-3</v>
      </c>
      <c r="FK199" s="12">
        <f t="shared" si="582"/>
        <v>1.2446399784948881E-3</v>
      </c>
      <c r="FL199" s="12">
        <f t="shared" si="582"/>
        <v>1.2446399784948881E-3</v>
      </c>
      <c r="FM199" s="12">
        <f t="shared" si="582"/>
        <v>1.2446399784948881E-3</v>
      </c>
      <c r="FN199" s="12">
        <f t="shared" si="582"/>
        <v>1.2446399784948881E-3</v>
      </c>
      <c r="FO199" s="12">
        <f t="shared" si="582"/>
        <v>1.2446399784948881E-3</v>
      </c>
      <c r="FP199" s="12">
        <f t="shared" si="582"/>
        <v>1.2446399784948881E-3</v>
      </c>
      <c r="FQ199" s="12">
        <f t="shared" si="582"/>
        <v>1.2446399784948881E-3</v>
      </c>
      <c r="FR199" s="12">
        <f t="shared" si="582"/>
        <v>1.2446399784948881E-3</v>
      </c>
      <c r="FS199" s="12">
        <f t="shared" si="582"/>
        <v>1.2446399784948881E-3</v>
      </c>
      <c r="FT199" s="12">
        <f t="shared" si="582"/>
        <v>1.2446399784948881E-3</v>
      </c>
      <c r="FU199" s="12">
        <f t="shared" si="582"/>
        <v>1.2446399784948881E-3</v>
      </c>
      <c r="FV199" s="12">
        <f t="shared" si="582"/>
        <v>1.2446399784948881E-3</v>
      </c>
      <c r="FW199" s="12">
        <f t="shared" si="582"/>
        <v>1.2446399784948881E-3</v>
      </c>
      <c r="FX199" s="12">
        <f t="shared" si="582"/>
        <v>1.2446399784948881E-3</v>
      </c>
      <c r="FY199" s="12">
        <f t="shared" si="582"/>
        <v>1.2446399784948881E-3</v>
      </c>
      <c r="FZ199" s="12">
        <f t="shared" si="582"/>
        <v>1.2446399784948881E-3</v>
      </c>
      <c r="GA199" s="12">
        <f t="shared" si="582"/>
        <v>1.2446399784948881E-3</v>
      </c>
      <c r="GB199" s="12">
        <f t="shared" si="582"/>
        <v>1.2446399784948881E-3</v>
      </c>
      <c r="GC199" s="12">
        <f t="shared" si="582"/>
        <v>1.2446399784948881E-3</v>
      </c>
      <c r="GD199" s="12">
        <f t="shared" si="582"/>
        <v>1.2446399784948881E-3</v>
      </c>
      <c r="GE199" s="12">
        <f t="shared" si="582"/>
        <v>1.2446399784948881E-3</v>
      </c>
      <c r="GF199" s="12">
        <f t="shared" si="582"/>
        <v>1.2446399784948881E-3</v>
      </c>
      <c r="GG199" s="12">
        <f t="shared" si="582"/>
        <v>1.2446399784948881E-3</v>
      </c>
      <c r="GH199" s="12">
        <f t="shared" si="582"/>
        <v>1.2446399784948881E-3</v>
      </c>
      <c r="GI199" s="12">
        <f t="shared" si="582"/>
        <v>1.2446399784948881E-3</v>
      </c>
      <c r="GJ199" s="12">
        <f t="shared" si="582"/>
        <v>1.2446399784948881E-3</v>
      </c>
    </row>
    <row r="200" spans="1:192" x14ac:dyDescent="0.25">
      <c r="D200" s="21"/>
      <c r="E200" s="298" t="str">
        <f t="shared" ref="E200:AJ200" si="583" xml:space="preserve"> E$197</f>
        <v>Senior debt period interest rate - T1</v>
      </c>
      <c r="F200" s="298">
        <f t="shared" si="583"/>
        <v>0</v>
      </c>
      <c r="G200" s="298" t="str">
        <f t="shared" si="583"/>
        <v>%</v>
      </c>
      <c r="H200" s="298">
        <f t="shared" si="583"/>
        <v>0</v>
      </c>
      <c r="I200" s="298">
        <f t="shared" si="583"/>
        <v>0</v>
      </c>
      <c r="J200" s="298">
        <f t="shared" si="583"/>
        <v>1.5844444444444442E-2</v>
      </c>
      <c r="K200" s="298">
        <f t="shared" si="583"/>
        <v>1.5503100000000001E-2</v>
      </c>
      <c r="L200" s="298">
        <f t="shared" si="583"/>
        <v>1.5678491111111113E-2</v>
      </c>
      <c r="M200" s="298">
        <f t="shared" si="583"/>
        <v>1.585384888888889E-2</v>
      </c>
      <c r="N200" s="298">
        <f t="shared" si="583"/>
        <v>1.5856762222222223E-2</v>
      </c>
      <c r="O200" s="298">
        <f t="shared" si="583"/>
        <v>1.55154E-2</v>
      </c>
      <c r="P200" s="298">
        <f t="shared" si="583"/>
        <v>1.5691180555555559E-2</v>
      </c>
      <c r="Q200" s="298">
        <f t="shared" si="583"/>
        <v>1.5866626666666668E-2</v>
      </c>
      <c r="R200" s="298">
        <f t="shared" si="583"/>
        <v>1.5870306666666667E-2</v>
      </c>
      <c r="S200" s="298">
        <f t="shared" si="583"/>
        <v>1.5528450000000001E-2</v>
      </c>
      <c r="T200" s="298">
        <f t="shared" si="583"/>
        <v>1.5703566666666668E-2</v>
      </c>
      <c r="U200" s="298">
        <f t="shared" si="583"/>
        <v>1.5878484444444445E-2</v>
      </c>
      <c r="V200" s="298">
        <f t="shared" si="583"/>
        <v>1.5881193333333335E-2</v>
      </c>
      <c r="W200" s="298">
        <f t="shared" si="583"/>
        <v>1.5710492777777779E-2</v>
      </c>
      <c r="X200" s="298">
        <f t="shared" si="583"/>
        <v>1.5712413888888891E-2</v>
      </c>
      <c r="Y200" s="298">
        <f t="shared" si="583"/>
        <v>1.5887888888888889E-2</v>
      </c>
      <c r="Z200" s="298">
        <f t="shared" si="583"/>
        <v>1.588983111111111E-2</v>
      </c>
      <c r="AA200" s="298">
        <f t="shared" si="583"/>
        <v>1.5547700000000001E-2</v>
      </c>
      <c r="AB200" s="298">
        <f t="shared" si="583"/>
        <v>1.5723991111111113E-2</v>
      </c>
      <c r="AC200" s="298">
        <f t="shared" si="583"/>
        <v>1.5900206666666666E-2</v>
      </c>
      <c r="AD200" s="298">
        <f t="shared" si="583"/>
        <v>1.5902404444444442E-2</v>
      </c>
      <c r="AE200" s="298">
        <f t="shared" si="583"/>
        <v>1.5560250000000003E-2</v>
      </c>
      <c r="AF200" s="298">
        <f t="shared" si="583"/>
        <v>1.5736882777777777E-2</v>
      </c>
      <c r="AG200" s="298">
        <f t="shared" si="583"/>
        <v>1.5911706666666667E-2</v>
      </c>
      <c r="AH200" s="298">
        <f t="shared" si="583"/>
        <v>1.5914313333333336E-2</v>
      </c>
      <c r="AI200" s="298">
        <f t="shared" si="583"/>
        <v>1.5571050000000001E-2</v>
      </c>
      <c r="AJ200" s="298">
        <f t="shared" si="583"/>
        <v>1.574653888888889E-2</v>
      </c>
      <c r="AK200" s="298">
        <f t="shared" ref="AK200:BP200" si="584" xml:space="preserve"> AK$197</f>
        <v>1.5921928888888888E-2</v>
      </c>
      <c r="AL200" s="298">
        <f t="shared" si="584"/>
        <v>1.5924688888888889E-2</v>
      </c>
      <c r="AM200" s="298">
        <f t="shared" si="584"/>
        <v>1.5755082777777776E-2</v>
      </c>
      <c r="AN200" s="298">
        <f t="shared" si="584"/>
        <v>1.5758621666666667E-2</v>
      </c>
      <c r="AO200" s="298">
        <f t="shared" si="584"/>
        <v>1.5935013333333335E-2</v>
      </c>
      <c r="AP200" s="298">
        <f t="shared" si="584"/>
        <v>1.5937108888888891E-2</v>
      </c>
      <c r="AQ200" s="298">
        <f t="shared" si="584"/>
        <v>1.5592900000000002E-2</v>
      </c>
      <c r="AR200" s="298">
        <f t="shared" si="584"/>
        <v>1.5768935000000001E-2</v>
      </c>
      <c r="AS200" s="298">
        <f t="shared" si="584"/>
        <v>1.594595111111111E-2</v>
      </c>
      <c r="AT200" s="298">
        <f t="shared" si="584"/>
        <v>1.5948762222222222E-2</v>
      </c>
      <c r="AU200" s="298">
        <f t="shared" si="584"/>
        <v>1.5604450000000001E-2</v>
      </c>
      <c r="AV200" s="298">
        <f t="shared" si="584"/>
        <v>1.5780815555555557E-2</v>
      </c>
      <c r="AW200" s="298">
        <f t="shared" si="584"/>
        <v>1.5957706666666668E-2</v>
      </c>
      <c r="AX200" s="298">
        <f t="shared" si="584"/>
        <v>1.5961079999999999E-2</v>
      </c>
      <c r="AY200" s="298">
        <f t="shared" si="584"/>
        <v>1.5617550000000001E-2</v>
      </c>
      <c r="AZ200" s="298">
        <f t="shared" si="584"/>
        <v>1.5794010555555557E-2</v>
      </c>
      <c r="BA200" s="298">
        <f t="shared" si="584"/>
        <v>1.5969411111111109E-2</v>
      </c>
      <c r="BB200" s="298">
        <f t="shared" si="584"/>
        <v>1.5971660000000002E-2</v>
      </c>
      <c r="BC200" s="298">
        <f t="shared" si="584"/>
        <v>1.5800380555555559E-2</v>
      </c>
      <c r="BD200" s="298">
        <f t="shared" si="584"/>
        <v>1.5804020555555555E-2</v>
      </c>
      <c r="BE200" s="298">
        <f t="shared" si="584"/>
        <v>1.5979735555555555E-2</v>
      </c>
      <c r="BF200" s="298">
        <f t="shared" si="584"/>
        <v>1.5981626666666669E-2</v>
      </c>
      <c r="BG200" s="298">
        <f t="shared" si="584"/>
        <v>1.56367E-2</v>
      </c>
      <c r="BH200" s="298">
        <f t="shared" si="584"/>
        <v>1.5814081111111111E-2</v>
      </c>
      <c r="BI200" s="298">
        <f t="shared" si="584"/>
        <v>1.5990213333333333E-2</v>
      </c>
      <c r="BJ200" s="298">
        <f t="shared" si="584"/>
        <v>1.5992615555555558E-2</v>
      </c>
      <c r="BK200" s="298">
        <f t="shared" si="584"/>
        <v>1.5647649999999999E-2</v>
      </c>
      <c r="BL200" s="298">
        <f t="shared" si="584"/>
        <v>1.5825304444444445E-2</v>
      </c>
      <c r="BM200" s="298">
        <f t="shared" si="584"/>
        <v>1.6002582222222221E-2</v>
      </c>
      <c r="BN200" s="298">
        <f t="shared" si="584"/>
        <v>1.600524E-2</v>
      </c>
      <c r="BO200" s="298">
        <f t="shared" si="584"/>
        <v>1.56606E-2</v>
      </c>
      <c r="BP200" s="298">
        <f t="shared" si="584"/>
        <v>1.583673E-2</v>
      </c>
      <c r="BQ200" s="298">
        <f t="shared" ref="BQ200:EB200" si="585" xml:space="preserve"> BQ$197</f>
        <v>1.6012548888888891E-2</v>
      </c>
      <c r="BR200" s="298">
        <f t="shared" si="585"/>
        <v>1.6014848888888888E-2</v>
      </c>
      <c r="BS200" s="298">
        <f t="shared" si="585"/>
        <v>1.5842746111111111E-2</v>
      </c>
      <c r="BT200" s="298">
        <f t="shared" si="585"/>
        <v>1.584481888888889E-2</v>
      </c>
      <c r="BU200" s="298">
        <f t="shared" si="585"/>
        <v>1.6021953333333335E-2</v>
      </c>
      <c r="BV200" s="298">
        <f t="shared" si="585"/>
        <v>1.6024355555555557E-2</v>
      </c>
      <c r="BW200" s="298">
        <f t="shared" si="585"/>
        <v>1.567965E-2</v>
      </c>
      <c r="BX200" s="298">
        <f t="shared" si="585"/>
        <v>1.5857306111111111E-2</v>
      </c>
      <c r="BY200" s="298">
        <f t="shared" si="585"/>
        <v>1.6035037777777778E-2</v>
      </c>
      <c r="BZ200" s="298">
        <f t="shared" si="585"/>
        <v>1.6037951111111112E-2</v>
      </c>
      <c r="CA200" s="298">
        <f t="shared" si="585"/>
        <v>1.56921E-2</v>
      </c>
      <c r="CB200" s="298">
        <f t="shared" si="585"/>
        <v>1.586979333333333E-2</v>
      </c>
      <c r="CC200" s="298">
        <f t="shared" si="585"/>
        <v>1.6046946666666666E-2</v>
      </c>
      <c r="CD200" s="298">
        <f t="shared" si="585"/>
        <v>1.6049502222222227E-2</v>
      </c>
      <c r="CE200" s="298">
        <f t="shared" si="585"/>
        <v>1.570355E-2</v>
      </c>
      <c r="CF200" s="298">
        <f t="shared" si="585"/>
        <v>1.588051111111111E-2</v>
      </c>
      <c r="CG200" s="298">
        <f t="shared" si="585"/>
        <v>1.6057424444444444E-2</v>
      </c>
      <c r="CH200" s="298">
        <f t="shared" si="585"/>
        <v>1.6059928888888891E-2</v>
      </c>
      <c r="CI200" s="298">
        <f t="shared" si="585"/>
        <v>1.5887791111111112E-2</v>
      </c>
      <c r="CJ200" s="298">
        <f t="shared" si="585"/>
        <v>1.5889712222222224E-2</v>
      </c>
      <c r="CK200" s="298">
        <f t="shared" si="585"/>
        <v>1.6067595555555557E-2</v>
      </c>
      <c r="CL200" s="298">
        <f t="shared" si="585"/>
        <v>1.6069793333333332E-2</v>
      </c>
      <c r="CM200" s="298">
        <f t="shared" si="585"/>
        <v>1.5723149999999998E-2</v>
      </c>
      <c r="CN200" s="298">
        <f t="shared" si="585"/>
        <v>1.5901289444444446E-2</v>
      </c>
      <c r="CO200" s="298">
        <f t="shared" si="585"/>
        <v>1.6078891111111111E-2</v>
      </c>
      <c r="CP200" s="298">
        <f t="shared" si="585"/>
        <v>1.6080731111111111E-2</v>
      </c>
      <c r="CQ200" s="298">
        <f t="shared" si="585"/>
        <v>1.5734450000000001E-2</v>
      </c>
      <c r="CR200" s="298">
        <f t="shared" si="585"/>
        <v>1.5911804999999998E-2</v>
      </c>
      <c r="CS200" s="298">
        <f t="shared" si="585"/>
        <v>1.6089266666666668E-2</v>
      </c>
      <c r="CT200" s="298">
        <f t="shared" si="585"/>
        <v>1.6091566666666664E-2</v>
      </c>
      <c r="CU200" s="298">
        <f t="shared" si="585"/>
        <v>1.5743650000000001E-2</v>
      </c>
      <c r="CV200" s="298">
        <f t="shared" si="585"/>
        <v>1.5921511666666666E-2</v>
      </c>
      <c r="CW200" s="298">
        <f t="shared" si="585"/>
        <v>1.6099182222222223E-2</v>
      </c>
      <c r="CX200" s="298">
        <f t="shared" si="585"/>
        <v>1.6102504444444447E-2</v>
      </c>
      <c r="CY200" s="298">
        <f t="shared" si="585"/>
        <v>1.5930662222222221E-2</v>
      </c>
      <c r="CZ200" s="298">
        <f t="shared" si="585"/>
        <v>1.5934201111111108E-2</v>
      </c>
      <c r="DA200" s="298">
        <f t="shared" si="585"/>
        <v>1.611288E-2</v>
      </c>
      <c r="DB200" s="298">
        <f t="shared" si="585"/>
        <v>1.6114822222222224E-2</v>
      </c>
      <c r="DC200" s="298">
        <f t="shared" si="585"/>
        <v>1.576665E-2</v>
      </c>
      <c r="DD200" s="298">
        <f t="shared" si="585"/>
        <v>1.5944918888888888E-2</v>
      </c>
      <c r="DE200" s="298">
        <f t="shared" si="585"/>
        <v>1.6122437777777776E-2</v>
      </c>
      <c r="DF200" s="298">
        <f t="shared" si="585"/>
        <v>1.6125095555555552E-2</v>
      </c>
      <c r="DG200" s="298">
        <f t="shared" si="585"/>
        <v>1.57781E-2</v>
      </c>
      <c r="DH200" s="298">
        <f t="shared" si="585"/>
        <v>1.5956546666666668E-2</v>
      </c>
      <c r="DI200" s="298">
        <f t="shared" si="585"/>
        <v>1.6134039999999999E-2</v>
      </c>
      <c r="DJ200" s="298">
        <f t="shared" si="585"/>
        <v>1.6137771111111112E-2</v>
      </c>
      <c r="DK200" s="298">
        <f t="shared" si="585"/>
        <v>1.5789950000000001E-2</v>
      </c>
      <c r="DL200" s="298">
        <f t="shared" si="585"/>
        <v>1.5967314999999999E-2</v>
      </c>
      <c r="DM200" s="298">
        <f t="shared" si="585"/>
        <v>1.6146357777777776E-2</v>
      </c>
      <c r="DN200" s="298">
        <f t="shared" si="585"/>
        <v>1.6148402222222222E-2</v>
      </c>
      <c r="DO200" s="298">
        <f t="shared" si="585"/>
        <v>1.597484777777778E-2</v>
      </c>
      <c r="DP200" s="298">
        <f t="shared" si="585"/>
        <v>1.5978538333333334E-2</v>
      </c>
      <c r="DQ200" s="298">
        <f t="shared" si="585"/>
        <v>1.6156426666666664E-2</v>
      </c>
      <c r="DR200" s="298">
        <f t="shared" si="585"/>
        <v>1.6160157777777778E-2</v>
      </c>
      <c r="DS200" s="298">
        <f t="shared" si="585"/>
        <v>1.5810999999999999E-2</v>
      </c>
      <c r="DT200" s="298">
        <f t="shared" si="585"/>
        <v>1.5990267222222222E-2</v>
      </c>
      <c r="DU200" s="298">
        <f t="shared" si="585"/>
        <v>1.6168846666666667E-2</v>
      </c>
      <c r="DV200" s="298">
        <f t="shared" si="585"/>
        <v>1.617094222222222E-2</v>
      </c>
      <c r="DW200" s="298">
        <f t="shared" si="585"/>
        <v>1.5822349999999999E-2</v>
      </c>
      <c r="DX200" s="298">
        <f t="shared" si="585"/>
        <v>1.6001389444444444E-2</v>
      </c>
      <c r="DY200" s="298">
        <f t="shared" si="585"/>
        <v>1.6179068888888891E-2</v>
      </c>
      <c r="DZ200" s="298">
        <f t="shared" si="585"/>
        <v>1.6181215555555555E-2</v>
      </c>
      <c r="EA200" s="298">
        <f t="shared" si="585"/>
        <v>1.583275E-2</v>
      </c>
      <c r="EB200" s="298">
        <f t="shared" si="585"/>
        <v>1.6010590555555555E-2</v>
      </c>
      <c r="EC200" s="298">
        <f t="shared" ref="EC200:GJ200" si="586" xml:space="preserve"> EC$197</f>
        <v>1.6188831111111111E-2</v>
      </c>
      <c r="ED200" s="298">
        <f t="shared" si="586"/>
        <v>1.6192562222222224E-2</v>
      </c>
      <c r="EE200" s="298">
        <f t="shared" si="586"/>
        <v>1.601923555555556E-2</v>
      </c>
      <c r="EF200" s="298">
        <f t="shared" si="586"/>
        <v>1.6021915000000001E-2</v>
      </c>
      <c r="EG200" s="298">
        <f t="shared" si="586"/>
        <v>1.620145555555556E-2</v>
      </c>
      <c r="EH200" s="298">
        <f t="shared" si="586"/>
        <v>1.6203653333333335E-2</v>
      </c>
      <c r="EI200" s="298">
        <f t="shared" si="586"/>
        <v>1.5854500000000001E-2</v>
      </c>
      <c r="EJ200" s="298">
        <f t="shared" si="586"/>
        <v>1.6032885555555557E-2</v>
      </c>
      <c r="EK200" s="298">
        <f t="shared" si="586"/>
        <v>1.62127E-2</v>
      </c>
      <c r="EL200" s="298">
        <f t="shared" si="586"/>
        <v>1.6216022222222223E-2</v>
      </c>
      <c r="EM200" s="298">
        <f t="shared" si="586"/>
        <v>1.5865400000000002E-2</v>
      </c>
      <c r="EN200" s="298">
        <f t="shared" si="586"/>
        <v>1.6043603333333333E-2</v>
      </c>
      <c r="EO200" s="298">
        <f t="shared" si="586"/>
        <v>1.6222206666666666E-2</v>
      </c>
      <c r="EP200" s="298">
        <f t="shared" si="586"/>
        <v>1.622455777777778E-2</v>
      </c>
      <c r="EQ200" s="298">
        <f t="shared" si="586"/>
        <v>1.5874800000000001E-2</v>
      </c>
      <c r="ER200" s="298">
        <f t="shared" si="586"/>
        <v>1.6053967222222222E-2</v>
      </c>
      <c r="ES200" s="298">
        <f t="shared" si="586"/>
        <v>1.6233962222222221E-2</v>
      </c>
      <c r="ET200" s="298">
        <f t="shared" si="586"/>
        <v>1.623743777777778E-2</v>
      </c>
      <c r="EU200" s="298">
        <f t="shared" si="586"/>
        <v>1.6064179444444444E-2</v>
      </c>
      <c r="EV200" s="298">
        <f t="shared" si="586"/>
        <v>1.606594888888889E-2</v>
      </c>
      <c r="EW200" s="298">
        <f t="shared" si="586"/>
        <v>1.624454222222222E-2</v>
      </c>
      <c r="EX200" s="298">
        <f t="shared" si="586"/>
        <v>1.6247762222222222E-2</v>
      </c>
      <c r="EY200" s="298">
        <f t="shared" si="586"/>
        <v>1.5897600000000001E-2</v>
      </c>
      <c r="EZ200" s="298">
        <f t="shared" si="586"/>
        <v>1.6076868888888891E-2</v>
      </c>
      <c r="FA200" s="298">
        <f t="shared" si="586"/>
        <v>1.625594E-2</v>
      </c>
      <c r="FB200" s="298">
        <f t="shared" si="586"/>
        <v>1.6259313333333331E-2</v>
      </c>
      <c r="FC200" s="298">
        <f t="shared" si="586"/>
        <v>1.5908100000000001E-2</v>
      </c>
      <c r="FD200" s="298">
        <f t="shared" si="586"/>
        <v>1.6088092222222222E-2</v>
      </c>
      <c r="FE200" s="298">
        <f t="shared" si="586"/>
        <v>1.626779777777778E-2</v>
      </c>
      <c r="FF200" s="298">
        <f t="shared" si="586"/>
        <v>1.6271273333333336E-2</v>
      </c>
      <c r="FG200" s="298">
        <f t="shared" si="586"/>
        <v>1.592035E-2</v>
      </c>
      <c r="FH200" s="298">
        <f t="shared" si="586"/>
        <v>1.609951777777778E-2</v>
      </c>
      <c r="FI200" s="298">
        <f t="shared" si="586"/>
        <v>1.6278633333333334E-2</v>
      </c>
      <c r="FJ200" s="298">
        <f t="shared" si="586"/>
        <v>1.6282466666666669E-2</v>
      </c>
      <c r="FK200" s="298">
        <f t="shared" si="586"/>
        <v>1.6107657222222224E-2</v>
      </c>
      <c r="FL200" s="298">
        <f t="shared" si="586"/>
        <v>1.6110943333333332E-2</v>
      </c>
      <c r="FM200" s="298">
        <f t="shared" si="586"/>
        <v>1.629044E-2</v>
      </c>
      <c r="FN200" s="298">
        <f t="shared" si="586"/>
        <v>1.6294068888888891E-2</v>
      </c>
      <c r="FO200" s="298">
        <f t="shared" si="586"/>
        <v>1.594305E-2</v>
      </c>
      <c r="FP200" s="298">
        <f t="shared" si="586"/>
        <v>1.6123936111111112E-2</v>
      </c>
      <c r="FQ200" s="298">
        <f t="shared" si="586"/>
        <v>1.630418888888889E-2</v>
      </c>
      <c r="FR200" s="298">
        <f t="shared" si="586"/>
        <v>1.6307000000000002E-2</v>
      </c>
      <c r="FS200" s="298">
        <f t="shared" si="586"/>
        <v>1.5955450000000003E-2</v>
      </c>
      <c r="FT200" s="298">
        <f t="shared" si="586"/>
        <v>1.6136372777777779E-2</v>
      </c>
      <c r="FU200" s="298">
        <f t="shared" si="586"/>
        <v>1.6316302222222221E-2</v>
      </c>
      <c r="FV200" s="298">
        <f t="shared" si="586"/>
        <v>1.6318908888888886E-2</v>
      </c>
      <c r="FW200" s="298">
        <f t="shared" si="586"/>
        <v>1.59661E-2</v>
      </c>
      <c r="FX200" s="298">
        <f t="shared" si="586"/>
        <v>1.6146534444444444E-2</v>
      </c>
      <c r="FY200" s="298">
        <f t="shared" si="586"/>
        <v>1.6327291111111111E-2</v>
      </c>
      <c r="FZ200" s="298">
        <f t="shared" si="586"/>
        <v>1.6329386666666664E-2</v>
      </c>
      <c r="GA200" s="298">
        <f t="shared" si="586"/>
        <v>1.6155381666666666E-2</v>
      </c>
      <c r="GB200" s="298">
        <f t="shared" si="586"/>
        <v>1.6157302777777778E-2</v>
      </c>
      <c r="GC200" s="298">
        <f t="shared" si="586"/>
        <v>1.633868888888889E-2</v>
      </c>
      <c r="GD200" s="298">
        <f t="shared" si="586"/>
        <v>1.6342113333333335E-2</v>
      </c>
      <c r="GE200" s="298">
        <f t="shared" si="586"/>
        <v>1.5989400000000001E-2</v>
      </c>
      <c r="GF200" s="298">
        <f t="shared" si="586"/>
        <v>1.6169739444444445E-2</v>
      </c>
      <c r="GG200" s="298">
        <f t="shared" si="586"/>
        <v>1.6349473333333336E-2</v>
      </c>
      <c r="GH200" s="298">
        <f t="shared" si="586"/>
        <v>1.6353255555555557E-2</v>
      </c>
      <c r="GI200" s="298">
        <f t="shared" si="586"/>
        <v>1.600145E-2</v>
      </c>
      <c r="GJ200" s="298">
        <f t="shared" si="586"/>
        <v>1.6182428888888888E-2</v>
      </c>
    </row>
    <row r="201" spans="1:192" s="199" customFormat="1" x14ac:dyDescent="0.25">
      <c r="A201" s="147"/>
      <c r="B201" s="720"/>
      <c r="C201" s="21"/>
      <c r="D201" s="148"/>
      <c r="E201" s="198" t="s">
        <v>657</v>
      </c>
      <c r="F201" s="198"/>
      <c r="G201" s="198" t="str">
        <f xml:space="preserve"> SMU</f>
        <v>$ 000s</v>
      </c>
      <c r="H201" s="198">
        <f xml:space="preserve"> SUM(J201:GJ201)</f>
        <v>12284.907881859499</v>
      </c>
      <c r="I201" s="150"/>
      <c r="J201" s="198">
        <f t="shared" ref="J201:K201" si="587" xml:space="preserve"> J199 * J200</f>
        <v>0</v>
      </c>
      <c r="K201" s="198">
        <f t="shared" si="587"/>
        <v>0</v>
      </c>
      <c r="L201" s="198">
        <f t="shared" ref="L201:BW201" si="588" xml:space="preserve"> L199 * L200</f>
        <v>0</v>
      </c>
      <c r="M201" s="198">
        <f t="shared" si="588"/>
        <v>0</v>
      </c>
      <c r="N201" s="198">
        <f t="shared" si="588"/>
        <v>0</v>
      </c>
      <c r="O201" s="198">
        <f t="shared" si="588"/>
        <v>0</v>
      </c>
      <c r="P201" s="198">
        <f t="shared" si="588"/>
        <v>0</v>
      </c>
      <c r="Q201" s="198">
        <f t="shared" si="588"/>
        <v>0</v>
      </c>
      <c r="R201" s="198">
        <f t="shared" si="588"/>
        <v>0</v>
      </c>
      <c r="S201" s="198">
        <f t="shared" si="588"/>
        <v>547.29226906345923</v>
      </c>
      <c r="T201" s="198">
        <f t="shared" si="588"/>
        <v>545.42808422606595</v>
      </c>
      <c r="U201" s="198">
        <f t="shared" si="588"/>
        <v>541.33852379470784</v>
      </c>
      <c r="V201" s="198">
        <f t="shared" si="588"/>
        <v>527.1727548423961</v>
      </c>
      <c r="W201" s="198">
        <f t="shared" si="588"/>
        <v>508.55677755647747</v>
      </c>
      <c r="X201" s="198">
        <f t="shared" si="588"/>
        <v>499.56479951004121</v>
      </c>
      <c r="Y201" s="198">
        <f t="shared" si="588"/>
        <v>494.66358776604733</v>
      </c>
      <c r="Z201" s="198">
        <f t="shared" si="588"/>
        <v>479.99874713756924</v>
      </c>
      <c r="AA201" s="198">
        <f t="shared" si="588"/>
        <v>456.38351720026941</v>
      </c>
      <c r="AB201" s="198">
        <f t="shared" si="588"/>
        <v>452.0599275885686</v>
      </c>
      <c r="AC201" s="198">
        <f t="shared" si="588"/>
        <v>445.9903286499088</v>
      </c>
      <c r="AD201" s="198">
        <f t="shared" si="588"/>
        <v>430.82672398115301</v>
      </c>
      <c r="AE201" s="198">
        <f t="shared" si="588"/>
        <v>407.7734051046462</v>
      </c>
      <c r="AF201" s="198">
        <f t="shared" si="588"/>
        <v>402.38607578857744</v>
      </c>
      <c r="AG201" s="198">
        <f t="shared" si="588"/>
        <v>395.19028561424068</v>
      </c>
      <c r="AH201" s="198">
        <f t="shared" si="588"/>
        <v>379.49797621386392</v>
      </c>
      <c r="AI201" s="198">
        <f t="shared" si="588"/>
        <v>356.99450354628851</v>
      </c>
      <c r="AJ201" s="198">
        <f t="shared" si="588"/>
        <v>350.45345706873286</v>
      </c>
      <c r="AK201" s="198">
        <f t="shared" si="588"/>
        <v>342.12728189066905</v>
      </c>
      <c r="AL201" s="198">
        <f t="shared" si="588"/>
        <v>325.86497742951536</v>
      </c>
      <c r="AM201" s="198">
        <f t="shared" si="588"/>
        <v>307.34252643337891</v>
      </c>
      <c r="AN201" s="198">
        <f t="shared" si="588"/>
        <v>296.19135332848413</v>
      </c>
      <c r="AO201" s="198">
        <f t="shared" si="588"/>
        <v>286.82880391146773</v>
      </c>
      <c r="AP201" s="198">
        <f t="shared" si="588"/>
        <v>269.94501503302007</v>
      </c>
      <c r="AQ201" s="198">
        <f t="shared" si="588"/>
        <v>248.62634765865164</v>
      </c>
      <c r="AR201" s="198">
        <f t="shared" si="588"/>
        <v>239.66936767031007</v>
      </c>
      <c r="AS201" s="198">
        <f t="shared" si="588"/>
        <v>228.89690219543343</v>
      </c>
      <c r="AT201" s="198">
        <f t="shared" si="588"/>
        <v>211.37672706080647</v>
      </c>
      <c r="AU201" s="198">
        <f t="shared" si="588"/>
        <v>190.68331903707139</v>
      </c>
      <c r="AV201" s="198">
        <f t="shared" si="588"/>
        <v>180.4183609506137</v>
      </c>
      <c r="AW201" s="198">
        <f t="shared" si="588"/>
        <v>168.30288531884645</v>
      </c>
      <c r="AX201" s="198">
        <f t="shared" si="588"/>
        <v>150.0974254012427</v>
      </c>
      <c r="AY201" s="198">
        <f t="shared" si="588"/>
        <v>130.0528269832113</v>
      </c>
      <c r="AZ201" s="198">
        <f t="shared" si="588"/>
        <v>118.40455245175151</v>
      </c>
      <c r="BA201" s="198">
        <f t="shared" si="588"/>
        <v>104.86502496457167</v>
      </c>
      <c r="BB201" s="198">
        <f t="shared" si="588"/>
        <v>85.916894902013851</v>
      </c>
      <c r="BC201" s="198">
        <f t="shared" si="588"/>
        <v>67.263287500802747</v>
      </c>
      <c r="BD201" s="198">
        <f t="shared" si="588"/>
        <v>53.313206151077125</v>
      </c>
      <c r="BE201" s="198">
        <f t="shared" si="588"/>
        <v>38.43581325758062</v>
      </c>
      <c r="BF201" s="198">
        <f t="shared" si="588"/>
        <v>18.710561414905854</v>
      </c>
      <c r="BG201" s="198">
        <f t="shared" si="588"/>
        <v>1.9462061951731015E-5</v>
      </c>
      <c r="BH201" s="198">
        <f t="shared" si="588"/>
        <v>1.9682837574049748E-5</v>
      </c>
      <c r="BI201" s="198">
        <f t="shared" si="588"/>
        <v>1.9902058779328671E-5</v>
      </c>
      <c r="BJ201" s="198">
        <f t="shared" si="588"/>
        <v>1.990504868114368E-5</v>
      </c>
      <c r="BK201" s="198">
        <f t="shared" si="588"/>
        <v>1.9475690759495534E-5</v>
      </c>
      <c r="BL201" s="198">
        <f t="shared" si="588"/>
        <v>1.969680658340839E-5</v>
      </c>
      <c r="BM201" s="198">
        <f t="shared" si="588"/>
        <v>1.9917453592929343E-5</v>
      </c>
      <c r="BN201" s="198">
        <f t="shared" si="588"/>
        <v>1.9920761569405523E-5</v>
      </c>
      <c r="BO201" s="198">
        <f t="shared" si="588"/>
        <v>1.9491808847217045E-5</v>
      </c>
      <c r="BP201" s="198">
        <f t="shared" si="588"/>
        <v>1.9711027286629348E-5</v>
      </c>
      <c r="BQ201" s="198">
        <f t="shared" si="588"/>
        <v>1.9929858504715012E-5</v>
      </c>
      <c r="BR201" s="198">
        <f t="shared" si="588"/>
        <v>1.9932721176665547E-5</v>
      </c>
      <c r="BS201" s="198">
        <f t="shared" si="588"/>
        <v>1.9718515179033304E-5</v>
      </c>
      <c r="BT201" s="198">
        <f t="shared" si="588"/>
        <v>1.9721095041122063E-5</v>
      </c>
      <c r="BU201" s="198">
        <f t="shared" si="588"/>
        <v>1.9941563652246101E-5</v>
      </c>
      <c r="BV201" s="198">
        <f t="shared" si="588"/>
        <v>1.9944553554061107E-5</v>
      </c>
      <c r="BW201" s="198">
        <f t="shared" si="588"/>
        <v>1.9515519238807372E-5</v>
      </c>
      <c r="BX201" s="198">
        <f t="shared" ref="BX201:EI201" si="589" xml:space="preserve"> BX199 * BX200</f>
        <v>1.9736637137120192E-5</v>
      </c>
      <c r="BY201" s="198">
        <f t="shared" si="589"/>
        <v>1.9957849074898053E-5</v>
      </c>
      <c r="BZ201" s="198">
        <f t="shared" si="589"/>
        <v>1.9961475126035399E-5</v>
      </c>
      <c r="CA201" s="198">
        <f t="shared" si="589"/>
        <v>1.9531015006539634E-5</v>
      </c>
      <c r="CB201" s="198">
        <f t="shared" si="589"/>
        <v>1.9752179233118313E-5</v>
      </c>
      <c r="CC201" s="198">
        <f t="shared" si="589"/>
        <v>1.9972671354108615E-5</v>
      </c>
      <c r="CD201" s="198">
        <f t="shared" si="589"/>
        <v>1.997585210072033E-5</v>
      </c>
      <c r="CE201" s="198">
        <f t="shared" si="589"/>
        <v>1.9545266134293399E-5</v>
      </c>
      <c r="CF201" s="198">
        <f t="shared" si="589"/>
        <v>1.9765519007821161E-5</v>
      </c>
      <c r="CG201" s="198">
        <f t="shared" si="589"/>
        <v>1.9985712415216622E-5</v>
      </c>
      <c r="CH201" s="198">
        <f t="shared" si="589"/>
        <v>1.9988829546896099E-5</v>
      </c>
      <c r="CI201" s="198">
        <f t="shared" si="589"/>
        <v>1.9774579986864607E-5</v>
      </c>
      <c r="CJ201" s="198">
        <f t="shared" si="589"/>
        <v>1.9776971078556629E-5</v>
      </c>
      <c r="CK201" s="198">
        <f t="shared" si="589"/>
        <v>1.9998371786731227E-5</v>
      </c>
      <c r="CL201" s="198">
        <f t="shared" si="589"/>
        <v>2.0001107228817294E-5</v>
      </c>
      <c r="CM201" s="198">
        <f t="shared" si="589"/>
        <v>1.9569661077871896E-5</v>
      </c>
      <c r="CN201" s="198">
        <f t="shared" si="589"/>
        <v>1.9791380552174324E-5</v>
      </c>
      <c r="CO201" s="198">
        <f t="shared" si="589"/>
        <v>2.0012430686754981E-5</v>
      </c>
      <c r="CP201" s="198">
        <f t="shared" si="589"/>
        <v>2.001472082431541E-5</v>
      </c>
      <c r="CQ201" s="198">
        <f t="shared" si="589"/>
        <v>1.9583725509628891E-5</v>
      </c>
      <c r="CR201" s="198">
        <f t="shared" si="589"/>
        <v>1.9804468633014849E-5</v>
      </c>
      <c r="CS201" s="198">
        <f t="shared" si="589"/>
        <v>2.002534451799852E-5</v>
      </c>
      <c r="CT201" s="198">
        <f t="shared" si="589"/>
        <v>2.0028207189949054E-5</v>
      </c>
      <c r="CU201" s="198">
        <f t="shared" si="589"/>
        <v>1.9595176197431047E-5</v>
      </c>
      <c r="CV201" s="198">
        <f t="shared" si="589"/>
        <v>1.9816549938406108E-5</v>
      </c>
      <c r="CW201" s="198">
        <f t="shared" si="589"/>
        <v>2.0037685814851952E-5</v>
      </c>
      <c r="CX201" s="198">
        <f t="shared" si="589"/>
        <v>2.0041820785447177E-5</v>
      </c>
      <c r="CY201" s="198">
        <f t="shared" si="589"/>
        <v>1.982793908567599E-5</v>
      </c>
      <c r="CZ201" s="198">
        <f t="shared" si="589"/>
        <v>1.9832343728266552E-5</v>
      </c>
      <c r="DA201" s="198">
        <f t="shared" si="589"/>
        <v>2.0054734616690712E-5</v>
      </c>
      <c r="DB201" s="198">
        <f t="shared" si="589"/>
        <v>2.0057151984115612E-5</v>
      </c>
      <c r="DC201" s="198">
        <f t="shared" si="589"/>
        <v>1.9623802916936427E-5</v>
      </c>
      <c r="DD201" s="198">
        <f t="shared" si="589"/>
        <v>1.98456835029694E-5</v>
      </c>
      <c r="DE201" s="198">
        <f t="shared" si="589"/>
        <v>2.0066630609018502E-5</v>
      </c>
      <c r="DF201" s="198">
        <f t="shared" si="589"/>
        <v>2.0069938585494679E-5</v>
      </c>
      <c r="DG201" s="198">
        <f t="shared" si="589"/>
        <v>1.9638054044690192E-5</v>
      </c>
      <c r="DH201" s="198">
        <f t="shared" si="589"/>
        <v>1.986015590005268E-5</v>
      </c>
      <c r="DI201" s="198">
        <f t="shared" si="589"/>
        <v>2.0081071198635661E-5</v>
      </c>
      <c r="DJ201" s="198">
        <f t="shared" si="589"/>
        <v>2.0085715088688762E-5</v>
      </c>
      <c r="DK201" s="198">
        <f t="shared" si="589"/>
        <v>1.9652803028435358E-5</v>
      </c>
      <c r="DL201" s="198">
        <f t="shared" si="589"/>
        <v>1.9873558598221102E-5</v>
      </c>
      <c r="DM201" s="198">
        <f t="shared" si="589"/>
        <v>2.0096402397304099E-5</v>
      </c>
      <c r="DN201" s="198">
        <f t="shared" si="589"/>
        <v>2.009894699459347E-5</v>
      </c>
      <c r="DO201" s="198">
        <f t="shared" si="589"/>
        <v>1.9882934194592445E-5</v>
      </c>
      <c r="DP201" s="198">
        <f t="shared" si="589"/>
        <v>1.9887527607579745E-5</v>
      </c>
      <c r="DQ201" s="198">
        <f t="shared" si="589"/>
        <v>2.0108934538954233E-5</v>
      </c>
      <c r="DR201" s="198">
        <f t="shared" si="589"/>
        <v>2.0113578429007331E-5</v>
      </c>
      <c r="DS201" s="198">
        <f t="shared" si="589"/>
        <v>1.9679002699982672E-5</v>
      </c>
      <c r="DT201" s="198">
        <f t="shared" si="589"/>
        <v>1.9902125851594181E-5</v>
      </c>
      <c r="DU201" s="198">
        <f t="shared" si="589"/>
        <v>2.0124392967487143E-5</v>
      </c>
      <c r="DV201" s="198">
        <f t="shared" si="589"/>
        <v>2.0127001179708741E-5</v>
      </c>
      <c r="DW201" s="198">
        <f t="shared" si="589"/>
        <v>1.9693129363738589E-5</v>
      </c>
      <c r="DX201" s="198">
        <f t="shared" si="589"/>
        <v>1.991596901402166E-5</v>
      </c>
      <c r="DY201" s="198">
        <f t="shared" si="589"/>
        <v>2.0137115953933982E-5</v>
      </c>
      <c r="DZ201" s="198">
        <f t="shared" si="589"/>
        <v>2.0139787781087815E-5</v>
      </c>
      <c r="EA201" s="198">
        <f t="shared" si="589"/>
        <v>1.9706073619514938E-5</v>
      </c>
      <c r="EB201" s="198">
        <f t="shared" si="589"/>
        <v>1.9927421084757124E-5</v>
      </c>
      <c r="EC201" s="198">
        <f t="shared" si="589"/>
        <v>2.0149266405990709E-5</v>
      </c>
      <c r="ED201" s="198">
        <f t="shared" si="589"/>
        <v>2.0153910296043806E-5</v>
      </c>
      <c r="EE201" s="198">
        <f t="shared" si="589"/>
        <v>1.9938180997371219E-5</v>
      </c>
      <c r="EF201" s="198">
        <f t="shared" si="589"/>
        <v>1.9941515941046926E-5</v>
      </c>
      <c r="EG201" s="198">
        <f t="shared" si="589"/>
        <v>2.0164979294252558E-5</v>
      </c>
      <c r="EH201" s="198">
        <f t="shared" si="589"/>
        <v>2.0167714736338624E-5</v>
      </c>
      <c r="EI201" s="198">
        <f t="shared" si="589"/>
        <v>1.9733144539047203E-5</v>
      </c>
      <c r="EJ201" s="198">
        <f t="shared" ref="EJ201:GJ201" si="590" xml:space="preserve"> EJ199 * EJ200</f>
        <v>1.9955170333077668E-5</v>
      </c>
      <c r="EK201" s="198">
        <f t="shared" si="590"/>
        <v>2.0178974579344071E-5</v>
      </c>
      <c r="EL201" s="198">
        <f t="shared" si="590"/>
        <v>2.0183109549939293E-5</v>
      </c>
      <c r="EM201" s="198">
        <f t="shared" si="590"/>
        <v>1.9746711114812801E-5</v>
      </c>
      <c r="EN201" s="198">
        <f t="shared" si="590"/>
        <v>1.9968510107780515E-5</v>
      </c>
      <c r="EO201" s="198">
        <f t="shared" si="590"/>
        <v>2.0190806956739628E-5</v>
      </c>
      <c r="EP201" s="198">
        <f t="shared" si="590"/>
        <v>2.0193733243622406E-5</v>
      </c>
      <c r="EQ201" s="198">
        <f t="shared" si="590"/>
        <v>1.9758410730610652E-5</v>
      </c>
      <c r="ER201" s="198">
        <f t="shared" si="590"/>
        <v>1.9981409418224303E-5</v>
      </c>
      <c r="ES201" s="198">
        <f t="shared" si="590"/>
        <v>2.0205438391153491E-5</v>
      </c>
      <c r="ET201" s="198">
        <f t="shared" si="590"/>
        <v>2.0209764206545419E-5</v>
      </c>
      <c r="EU201" s="198">
        <f t="shared" si="590"/>
        <v>1.9994119958271356E-5</v>
      </c>
      <c r="EV201" s="198">
        <f t="shared" si="590"/>
        <v>1.9996322279566637E-5</v>
      </c>
      <c r="EW201" s="198">
        <f t="shared" si="590"/>
        <v>2.0218606682125966E-5</v>
      </c>
      <c r="EX201" s="198">
        <f t="shared" si="590"/>
        <v>2.022261442285672E-5</v>
      </c>
      <c r="EY201" s="198">
        <f t="shared" si="590"/>
        <v>1.9786788522120333E-5</v>
      </c>
      <c r="EZ201" s="198">
        <f t="shared" si="590"/>
        <v>2.0009913748131803E-5</v>
      </c>
      <c r="FA201" s="198">
        <f t="shared" si="590"/>
        <v>2.0232792812014191E-5</v>
      </c>
      <c r="FB201" s="198">
        <f t="shared" si="590"/>
        <v>2.0236991397541644E-5</v>
      </c>
      <c r="FC201" s="198">
        <f t="shared" si="590"/>
        <v>1.979985724189453E-5</v>
      </c>
      <c r="FD201" s="198">
        <f t="shared" si="590"/>
        <v>2.0023882757490442E-5</v>
      </c>
      <c r="FE201" s="198">
        <f t="shared" si="590"/>
        <v>2.0247551476292523E-5</v>
      </c>
      <c r="FF201" s="198">
        <f t="shared" si="590"/>
        <v>2.0251877291684447E-5</v>
      </c>
      <c r="FG201" s="198">
        <f t="shared" si="590"/>
        <v>1.981510408163109E-5</v>
      </c>
      <c r="FH201" s="198">
        <f t="shared" si="590"/>
        <v>2.0038103460711403E-5</v>
      </c>
      <c r="FI201" s="198">
        <f t="shared" si="590"/>
        <v>2.0261037841926168E-5</v>
      </c>
      <c r="FJ201" s="198">
        <f t="shared" si="590"/>
        <v>2.0265808961843734E-5</v>
      </c>
      <c r="FK201" s="198">
        <f t="shared" si="590"/>
        <v>2.0048234138669697E-5</v>
      </c>
      <c r="FL201" s="198">
        <f t="shared" si="590"/>
        <v>2.0052324163932358E-5</v>
      </c>
      <c r="FM201" s="198">
        <f t="shared" si="590"/>
        <v>2.0275732891272262E-5</v>
      </c>
      <c r="FN201" s="198">
        <f t="shared" si="590"/>
        <v>2.0280249551460895E-5</v>
      </c>
      <c r="FO201" s="198">
        <f t="shared" si="590"/>
        <v>1.9843357409142924E-5</v>
      </c>
      <c r="FP201" s="198">
        <f t="shared" si="590"/>
        <v>2.0068495494586284E-5</v>
      </c>
      <c r="FQ201" s="198">
        <f t="shared" si="590"/>
        <v>2.029284530804326E-5</v>
      </c>
      <c r="FR201" s="198">
        <f t="shared" si="590"/>
        <v>2.0296344129316142E-5</v>
      </c>
      <c r="FS201" s="198">
        <f t="shared" si="590"/>
        <v>1.9858790944876264E-5</v>
      </c>
      <c r="FT201" s="198">
        <f t="shared" si="590"/>
        <v>2.0083974667118831E-5</v>
      </c>
      <c r="FU201" s="198">
        <f t="shared" si="590"/>
        <v>2.0307922046982759E-5</v>
      </c>
      <c r="FV201" s="198">
        <f t="shared" si="590"/>
        <v>2.0311166408526701E-5</v>
      </c>
      <c r="FW201" s="198">
        <f t="shared" si="590"/>
        <v>1.9872046360647233E-5</v>
      </c>
      <c r="FX201" s="198">
        <f t="shared" si="590"/>
        <v>2.0096622283700303E-5</v>
      </c>
      <c r="FY201" s="198">
        <f t="shared" si="590"/>
        <v>2.0321599257413109E-5</v>
      </c>
      <c r="FZ201" s="198">
        <f t="shared" si="590"/>
        <v>2.0324207469634707E-5</v>
      </c>
      <c r="GA201" s="198">
        <f t="shared" si="590"/>
        <v>2.0107633890176707E-5</v>
      </c>
      <c r="GB201" s="198">
        <f t="shared" si="590"/>
        <v>2.0110024981868728E-5</v>
      </c>
      <c r="GC201" s="198">
        <f t="shared" si="590"/>
        <v>2.0335785387301334E-5</v>
      </c>
      <c r="GD201" s="198">
        <f t="shared" si="590"/>
        <v>2.0340047587761024E-5</v>
      </c>
      <c r="GE201" s="198">
        <f t="shared" si="590"/>
        <v>1.9901046472146164E-5</v>
      </c>
      <c r="GF201" s="198">
        <f t="shared" si="590"/>
        <v>2.0125504154401279E-5</v>
      </c>
      <c r="GG201" s="198">
        <f t="shared" si="590"/>
        <v>2.0349208138002748E-5</v>
      </c>
      <c r="GH201" s="198">
        <f t="shared" si="590"/>
        <v>2.0353915642988076E-5</v>
      </c>
      <c r="GI201" s="198">
        <f t="shared" si="590"/>
        <v>1.9916044383887028E-5</v>
      </c>
      <c r="GJ201" s="198">
        <f t="shared" si="590"/>
        <v>2.014129794426172E-5</v>
      </c>
    </row>
    <row r="202" spans="1:192" x14ac:dyDescent="0.25">
      <c r="A202" s="445"/>
      <c r="D202" s="446"/>
      <c r="E202" s="448" t="str">
        <f xml:space="preserve"> LEFT(E201, LEN(E201) - 4)</f>
        <v>Senior debt interest - T1</v>
      </c>
      <c r="F202" s="448"/>
      <c r="G202" s="448" t="str">
        <f xml:space="preserve"> SMU</f>
        <v>$ 000s</v>
      </c>
      <c r="H202" s="448">
        <f xml:space="preserve"> SUM(J202:GJ202)</f>
        <v>-12284.907881859499</v>
      </c>
      <c r="I202" s="449"/>
      <c r="J202" s="448">
        <f t="shared" ref="J202:K202" si="591" xml:space="preserve"> -1 * J201</f>
        <v>0</v>
      </c>
      <c r="K202" s="448">
        <f t="shared" si="591"/>
        <v>0</v>
      </c>
      <c r="L202" s="448">
        <f t="shared" ref="L202:BW202" si="592" xml:space="preserve"> -1 * L201</f>
        <v>0</v>
      </c>
      <c r="M202" s="448">
        <f t="shared" si="592"/>
        <v>0</v>
      </c>
      <c r="N202" s="448">
        <f t="shared" si="592"/>
        <v>0</v>
      </c>
      <c r="O202" s="448">
        <f t="shared" si="592"/>
        <v>0</v>
      </c>
      <c r="P202" s="448">
        <f t="shared" si="592"/>
        <v>0</v>
      </c>
      <c r="Q202" s="448">
        <f t="shared" si="592"/>
        <v>0</v>
      </c>
      <c r="R202" s="448">
        <f t="shared" si="592"/>
        <v>0</v>
      </c>
      <c r="S202" s="448">
        <f t="shared" si="592"/>
        <v>-547.29226906345923</v>
      </c>
      <c r="T202" s="448">
        <f t="shared" si="592"/>
        <v>-545.42808422606595</v>
      </c>
      <c r="U202" s="448">
        <f t="shared" si="592"/>
        <v>-541.33852379470784</v>
      </c>
      <c r="V202" s="448">
        <f t="shared" si="592"/>
        <v>-527.1727548423961</v>
      </c>
      <c r="W202" s="448">
        <f t="shared" si="592"/>
        <v>-508.55677755647747</v>
      </c>
      <c r="X202" s="448">
        <f t="shared" si="592"/>
        <v>-499.56479951004121</v>
      </c>
      <c r="Y202" s="448">
        <f t="shared" si="592"/>
        <v>-494.66358776604733</v>
      </c>
      <c r="Z202" s="448">
        <f t="shared" si="592"/>
        <v>-479.99874713756924</v>
      </c>
      <c r="AA202" s="448">
        <f t="shared" si="592"/>
        <v>-456.38351720026941</v>
      </c>
      <c r="AB202" s="448">
        <f t="shared" si="592"/>
        <v>-452.0599275885686</v>
      </c>
      <c r="AC202" s="448">
        <f t="shared" si="592"/>
        <v>-445.9903286499088</v>
      </c>
      <c r="AD202" s="448">
        <f t="shared" si="592"/>
        <v>-430.82672398115301</v>
      </c>
      <c r="AE202" s="448">
        <f t="shared" si="592"/>
        <v>-407.7734051046462</v>
      </c>
      <c r="AF202" s="448">
        <f t="shared" si="592"/>
        <v>-402.38607578857744</v>
      </c>
      <c r="AG202" s="448">
        <f t="shared" si="592"/>
        <v>-395.19028561424068</v>
      </c>
      <c r="AH202" s="448">
        <f t="shared" si="592"/>
        <v>-379.49797621386392</v>
      </c>
      <c r="AI202" s="448">
        <f t="shared" si="592"/>
        <v>-356.99450354628851</v>
      </c>
      <c r="AJ202" s="448">
        <f t="shared" si="592"/>
        <v>-350.45345706873286</v>
      </c>
      <c r="AK202" s="448">
        <f t="shared" si="592"/>
        <v>-342.12728189066905</v>
      </c>
      <c r="AL202" s="448">
        <f t="shared" si="592"/>
        <v>-325.86497742951536</v>
      </c>
      <c r="AM202" s="448">
        <f t="shared" si="592"/>
        <v>-307.34252643337891</v>
      </c>
      <c r="AN202" s="448">
        <f t="shared" si="592"/>
        <v>-296.19135332848413</v>
      </c>
      <c r="AO202" s="448">
        <f t="shared" si="592"/>
        <v>-286.82880391146773</v>
      </c>
      <c r="AP202" s="448">
        <f t="shared" si="592"/>
        <v>-269.94501503302007</v>
      </c>
      <c r="AQ202" s="448">
        <f t="shared" si="592"/>
        <v>-248.62634765865164</v>
      </c>
      <c r="AR202" s="448">
        <f t="shared" si="592"/>
        <v>-239.66936767031007</v>
      </c>
      <c r="AS202" s="448">
        <f t="shared" si="592"/>
        <v>-228.89690219543343</v>
      </c>
      <c r="AT202" s="448">
        <f t="shared" si="592"/>
        <v>-211.37672706080647</v>
      </c>
      <c r="AU202" s="448">
        <f t="shared" si="592"/>
        <v>-190.68331903707139</v>
      </c>
      <c r="AV202" s="448">
        <f t="shared" si="592"/>
        <v>-180.4183609506137</v>
      </c>
      <c r="AW202" s="448">
        <f t="shared" si="592"/>
        <v>-168.30288531884645</v>
      </c>
      <c r="AX202" s="448">
        <f t="shared" si="592"/>
        <v>-150.0974254012427</v>
      </c>
      <c r="AY202" s="448">
        <f t="shared" si="592"/>
        <v>-130.0528269832113</v>
      </c>
      <c r="AZ202" s="448">
        <f t="shared" si="592"/>
        <v>-118.40455245175151</v>
      </c>
      <c r="BA202" s="448">
        <f t="shared" si="592"/>
        <v>-104.86502496457167</v>
      </c>
      <c r="BB202" s="448">
        <f t="shared" si="592"/>
        <v>-85.916894902013851</v>
      </c>
      <c r="BC202" s="448">
        <f t="shared" si="592"/>
        <v>-67.263287500802747</v>
      </c>
      <c r="BD202" s="448">
        <f t="shared" si="592"/>
        <v>-53.313206151077125</v>
      </c>
      <c r="BE202" s="448">
        <f t="shared" si="592"/>
        <v>-38.43581325758062</v>
      </c>
      <c r="BF202" s="448">
        <f t="shared" si="592"/>
        <v>-18.710561414905854</v>
      </c>
      <c r="BG202" s="448">
        <f t="shared" si="592"/>
        <v>-1.9462061951731015E-5</v>
      </c>
      <c r="BH202" s="448">
        <f t="shared" si="592"/>
        <v>-1.9682837574049748E-5</v>
      </c>
      <c r="BI202" s="448">
        <f t="shared" si="592"/>
        <v>-1.9902058779328671E-5</v>
      </c>
      <c r="BJ202" s="448">
        <f t="shared" si="592"/>
        <v>-1.990504868114368E-5</v>
      </c>
      <c r="BK202" s="448">
        <f t="shared" si="592"/>
        <v>-1.9475690759495534E-5</v>
      </c>
      <c r="BL202" s="448">
        <f t="shared" si="592"/>
        <v>-1.969680658340839E-5</v>
      </c>
      <c r="BM202" s="448">
        <f t="shared" si="592"/>
        <v>-1.9917453592929343E-5</v>
      </c>
      <c r="BN202" s="448">
        <f t="shared" si="592"/>
        <v>-1.9920761569405523E-5</v>
      </c>
      <c r="BO202" s="448">
        <f t="shared" si="592"/>
        <v>-1.9491808847217045E-5</v>
      </c>
      <c r="BP202" s="448">
        <f t="shared" si="592"/>
        <v>-1.9711027286629348E-5</v>
      </c>
      <c r="BQ202" s="448">
        <f t="shared" si="592"/>
        <v>-1.9929858504715012E-5</v>
      </c>
      <c r="BR202" s="448">
        <f t="shared" si="592"/>
        <v>-1.9932721176665547E-5</v>
      </c>
      <c r="BS202" s="448">
        <f t="shared" si="592"/>
        <v>-1.9718515179033304E-5</v>
      </c>
      <c r="BT202" s="448">
        <f t="shared" si="592"/>
        <v>-1.9721095041122063E-5</v>
      </c>
      <c r="BU202" s="448">
        <f t="shared" si="592"/>
        <v>-1.9941563652246101E-5</v>
      </c>
      <c r="BV202" s="448">
        <f t="shared" si="592"/>
        <v>-1.9944553554061107E-5</v>
      </c>
      <c r="BW202" s="448">
        <f t="shared" si="592"/>
        <v>-1.9515519238807372E-5</v>
      </c>
      <c r="BX202" s="448">
        <f t="shared" ref="BX202:EI202" si="593" xml:space="preserve"> -1 * BX201</f>
        <v>-1.9736637137120192E-5</v>
      </c>
      <c r="BY202" s="448">
        <f t="shared" si="593"/>
        <v>-1.9957849074898053E-5</v>
      </c>
      <c r="BZ202" s="448">
        <f t="shared" si="593"/>
        <v>-1.9961475126035399E-5</v>
      </c>
      <c r="CA202" s="448">
        <f t="shared" si="593"/>
        <v>-1.9531015006539634E-5</v>
      </c>
      <c r="CB202" s="448">
        <f t="shared" si="593"/>
        <v>-1.9752179233118313E-5</v>
      </c>
      <c r="CC202" s="448">
        <f t="shared" si="593"/>
        <v>-1.9972671354108615E-5</v>
      </c>
      <c r="CD202" s="448">
        <f t="shared" si="593"/>
        <v>-1.997585210072033E-5</v>
      </c>
      <c r="CE202" s="448">
        <f t="shared" si="593"/>
        <v>-1.9545266134293399E-5</v>
      </c>
      <c r="CF202" s="448">
        <f t="shared" si="593"/>
        <v>-1.9765519007821161E-5</v>
      </c>
      <c r="CG202" s="448">
        <f t="shared" si="593"/>
        <v>-1.9985712415216622E-5</v>
      </c>
      <c r="CH202" s="448">
        <f t="shared" si="593"/>
        <v>-1.9988829546896099E-5</v>
      </c>
      <c r="CI202" s="448">
        <f t="shared" si="593"/>
        <v>-1.9774579986864607E-5</v>
      </c>
      <c r="CJ202" s="448">
        <f t="shared" si="593"/>
        <v>-1.9776971078556629E-5</v>
      </c>
      <c r="CK202" s="448">
        <f t="shared" si="593"/>
        <v>-1.9998371786731227E-5</v>
      </c>
      <c r="CL202" s="448">
        <f t="shared" si="593"/>
        <v>-2.0001107228817294E-5</v>
      </c>
      <c r="CM202" s="448">
        <f t="shared" si="593"/>
        <v>-1.9569661077871896E-5</v>
      </c>
      <c r="CN202" s="448">
        <f t="shared" si="593"/>
        <v>-1.9791380552174324E-5</v>
      </c>
      <c r="CO202" s="448">
        <f t="shared" si="593"/>
        <v>-2.0012430686754981E-5</v>
      </c>
      <c r="CP202" s="448">
        <f t="shared" si="593"/>
        <v>-2.001472082431541E-5</v>
      </c>
      <c r="CQ202" s="448">
        <f t="shared" si="593"/>
        <v>-1.9583725509628891E-5</v>
      </c>
      <c r="CR202" s="448">
        <f t="shared" si="593"/>
        <v>-1.9804468633014849E-5</v>
      </c>
      <c r="CS202" s="448">
        <f t="shared" si="593"/>
        <v>-2.002534451799852E-5</v>
      </c>
      <c r="CT202" s="448">
        <f t="shared" si="593"/>
        <v>-2.0028207189949054E-5</v>
      </c>
      <c r="CU202" s="448">
        <f t="shared" si="593"/>
        <v>-1.9595176197431047E-5</v>
      </c>
      <c r="CV202" s="448">
        <f t="shared" si="593"/>
        <v>-1.9816549938406108E-5</v>
      </c>
      <c r="CW202" s="448">
        <f t="shared" si="593"/>
        <v>-2.0037685814851952E-5</v>
      </c>
      <c r="CX202" s="448">
        <f t="shared" si="593"/>
        <v>-2.0041820785447177E-5</v>
      </c>
      <c r="CY202" s="448">
        <f t="shared" si="593"/>
        <v>-1.982793908567599E-5</v>
      </c>
      <c r="CZ202" s="448">
        <f t="shared" si="593"/>
        <v>-1.9832343728266552E-5</v>
      </c>
      <c r="DA202" s="448">
        <f t="shared" si="593"/>
        <v>-2.0054734616690712E-5</v>
      </c>
      <c r="DB202" s="448">
        <f t="shared" si="593"/>
        <v>-2.0057151984115612E-5</v>
      </c>
      <c r="DC202" s="448">
        <f t="shared" si="593"/>
        <v>-1.9623802916936427E-5</v>
      </c>
      <c r="DD202" s="448">
        <f t="shared" si="593"/>
        <v>-1.98456835029694E-5</v>
      </c>
      <c r="DE202" s="448">
        <f t="shared" si="593"/>
        <v>-2.0066630609018502E-5</v>
      </c>
      <c r="DF202" s="448">
        <f t="shared" si="593"/>
        <v>-2.0069938585494679E-5</v>
      </c>
      <c r="DG202" s="448">
        <f t="shared" si="593"/>
        <v>-1.9638054044690192E-5</v>
      </c>
      <c r="DH202" s="448">
        <f t="shared" si="593"/>
        <v>-1.986015590005268E-5</v>
      </c>
      <c r="DI202" s="448">
        <f t="shared" si="593"/>
        <v>-2.0081071198635661E-5</v>
      </c>
      <c r="DJ202" s="448">
        <f t="shared" si="593"/>
        <v>-2.0085715088688762E-5</v>
      </c>
      <c r="DK202" s="448">
        <f t="shared" si="593"/>
        <v>-1.9652803028435358E-5</v>
      </c>
      <c r="DL202" s="448">
        <f t="shared" si="593"/>
        <v>-1.9873558598221102E-5</v>
      </c>
      <c r="DM202" s="448">
        <f t="shared" si="593"/>
        <v>-2.0096402397304099E-5</v>
      </c>
      <c r="DN202" s="448">
        <f t="shared" si="593"/>
        <v>-2.009894699459347E-5</v>
      </c>
      <c r="DO202" s="448">
        <f t="shared" si="593"/>
        <v>-1.9882934194592445E-5</v>
      </c>
      <c r="DP202" s="448">
        <f t="shared" si="593"/>
        <v>-1.9887527607579745E-5</v>
      </c>
      <c r="DQ202" s="448">
        <f t="shared" si="593"/>
        <v>-2.0108934538954233E-5</v>
      </c>
      <c r="DR202" s="448">
        <f t="shared" si="593"/>
        <v>-2.0113578429007331E-5</v>
      </c>
      <c r="DS202" s="448">
        <f t="shared" si="593"/>
        <v>-1.9679002699982672E-5</v>
      </c>
      <c r="DT202" s="448">
        <f t="shared" si="593"/>
        <v>-1.9902125851594181E-5</v>
      </c>
      <c r="DU202" s="448">
        <f t="shared" si="593"/>
        <v>-2.0124392967487143E-5</v>
      </c>
      <c r="DV202" s="448">
        <f t="shared" si="593"/>
        <v>-2.0127001179708741E-5</v>
      </c>
      <c r="DW202" s="448">
        <f t="shared" si="593"/>
        <v>-1.9693129363738589E-5</v>
      </c>
      <c r="DX202" s="448">
        <f t="shared" si="593"/>
        <v>-1.991596901402166E-5</v>
      </c>
      <c r="DY202" s="448">
        <f t="shared" si="593"/>
        <v>-2.0137115953933982E-5</v>
      </c>
      <c r="DZ202" s="448">
        <f t="shared" si="593"/>
        <v>-2.0139787781087815E-5</v>
      </c>
      <c r="EA202" s="448">
        <f t="shared" si="593"/>
        <v>-1.9706073619514938E-5</v>
      </c>
      <c r="EB202" s="448">
        <f t="shared" si="593"/>
        <v>-1.9927421084757124E-5</v>
      </c>
      <c r="EC202" s="448">
        <f t="shared" si="593"/>
        <v>-2.0149266405990709E-5</v>
      </c>
      <c r="ED202" s="448">
        <f t="shared" si="593"/>
        <v>-2.0153910296043806E-5</v>
      </c>
      <c r="EE202" s="448">
        <f t="shared" si="593"/>
        <v>-1.9938180997371219E-5</v>
      </c>
      <c r="EF202" s="448">
        <f t="shared" si="593"/>
        <v>-1.9941515941046926E-5</v>
      </c>
      <c r="EG202" s="448">
        <f t="shared" si="593"/>
        <v>-2.0164979294252558E-5</v>
      </c>
      <c r="EH202" s="448">
        <f t="shared" si="593"/>
        <v>-2.0167714736338624E-5</v>
      </c>
      <c r="EI202" s="448">
        <f t="shared" si="593"/>
        <v>-1.9733144539047203E-5</v>
      </c>
      <c r="EJ202" s="448">
        <f t="shared" ref="EJ202:GJ202" si="594" xml:space="preserve"> -1 * EJ201</f>
        <v>-1.9955170333077668E-5</v>
      </c>
      <c r="EK202" s="448">
        <f t="shared" si="594"/>
        <v>-2.0178974579344071E-5</v>
      </c>
      <c r="EL202" s="448">
        <f t="shared" si="594"/>
        <v>-2.0183109549939293E-5</v>
      </c>
      <c r="EM202" s="448">
        <f t="shared" si="594"/>
        <v>-1.9746711114812801E-5</v>
      </c>
      <c r="EN202" s="448">
        <f t="shared" si="594"/>
        <v>-1.9968510107780515E-5</v>
      </c>
      <c r="EO202" s="448">
        <f t="shared" si="594"/>
        <v>-2.0190806956739628E-5</v>
      </c>
      <c r="EP202" s="448">
        <f t="shared" si="594"/>
        <v>-2.0193733243622406E-5</v>
      </c>
      <c r="EQ202" s="448">
        <f t="shared" si="594"/>
        <v>-1.9758410730610652E-5</v>
      </c>
      <c r="ER202" s="448">
        <f t="shared" si="594"/>
        <v>-1.9981409418224303E-5</v>
      </c>
      <c r="ES202" s="448">
        <f t="shared" si="594"/>
        <v>-2.0205438391153491E-5</v>
      </c>
      <c r="ET202" s="448">
        <f t="shared" si="594"/>
        <v>-2.0209764206545419E-5</v>
      </c>
      <c r="EU202" s="448">
        <f t="shared" si="594"/>
        <v>-1.9994119958271356E-5</v>
      </c>
      <c r="EV202" s="448">
        <f t="shared" si="594"/>
        <v>-1.9996322279566637E-5</v>
      </c>
      <c r="EW202" s="448">
        <f t="shared" si="594"/>
        <v>-2.0218606682125966E-5</v>
      </c>
      <c r="EX202" s="448">
        <f t="shared" si="594"/>
        <v>-2.022261442285672E-5</v>
      </c>
      <c r="EY202" s="448">
        <f t="shared" si="594"/>
        <v>-1.9786788522120333E-5</v>
      </c>
      <c r="EZ202" s="448">
        <f t="shared" si="594"/>
        <v>-2.0009913748131803E-5</v>
      </c>
      <c r="FA202" s="448">
        <f t="shared" si="594"/>
        <v>-2.0232792812014191E-5</v>
      </c>
      <c r="FB202" s="448">
        <f t="shared" si="594"/>
        <v>-2.0236991397541644E-5</v>
      </c>
      <c r="FC202" s="448">
        <f t="shared" si="594"/>
        <v>-1.979985724189453E-5</v>
      </c>
      <c r="FD202" s="448">
        <f t="shared" si="594"/>
        <v>-2.0023882757490442E-5</v>
      </c>
      <c r="FE202" s="448">
        <f t="shared" si="594"/>
        <v>-2.0247551476292523E-5</v>
      </c>
      <c r="FF202" s="448">
        <f t="shared" si="594"/>
        <v>-2.0251877291684447E-5</v>
      </c>
      <c r="FG202" s="448">
        <f t="shared" si="594"/>
        <v>-1.981510408163109E-5</v>
      </c>
      <c r="FH202" s="448">
        <f t="shared" si="594"/>
        <v>-2.0038103460711403E-5</v>
      </c>
      <c r="FI202" s="448">
        <f t="shared" si="594"/>
        <v>-2.0261037841926168E-5</v>
      </c>
      <c r="FJ202" s="448">
        <f t="shared" si="594"/>
        <v>-2.0265808961843734E-5</v>
      </c>
      <c r="FK202" s="448">
        <f t="shared" si="594"/>
        <v>-2.0048234138669697E-5</v>
      </c>
      <c r="FL202" s="448">
        <f t="shared" si="594"/>
        <v>-2.0052324163932358E-5</v>
      </c>
      <c r="FM202" s="448">
        <f t="shared" si="594"/>
        <v>-2.0275732891272262E-5</v>
      </c>
      <c r="FN202" s="448">
        <f t="shared" si="594"/>
        <v>-2.0280249551460895E-5</v>
      </c>
      <c r="FO202" s="448">
        <f t="shared" si="594"/>
        <v>-1.9843357409142924E-5</v>
      </c>
      <c r="FP202" s="448">
        <f t="shared" si="594"/>
        <v>-2.0068495494586284E-5</v>
      </c>
      <c r="FQ202" s="448">
        <f t="shared" si="594"/>
        <v>-2.029284530804326E-5</v>
      </c>
      <c r="FR202" s="448">
        <f t="shared" si="594"/>
        <v>-2.0296344129316142E-5</v>
      </c>
      <c r="FS202" s="448">
        <f t="shared" si="594"/>
        <v>-1.9858790944876264E-5</v>
      </c>
      <c r="FT202" s="448">
        <f t="shared" si="594"/>
        <v>-2.0083974667118831E-5</v>
      </c>
      <c r="FU202" s="448">
        <f t="shared" si="594"/>
        <v>-2.0307922046982759E-5</v>
      </c>
      <c r="FV202" s="448">
        <f t="shared" si="594"/>
        <v>-2.0311166408526701E-5</v>
      </c>
      <c r="FW202" s="448">
        <f t="shared" si="594"/>
        <v>-1.9872046360647233E-5</v>
      </c>
      <c r="FX202" s="448">
        <f t="shared" si="594"/>
        <v>-2.0096622283700303E-5</v>
      </c>
      <c r="FY202" s="448">
        <f t="shared" si="594"/>
        <v>-2.0321599257413109E-5</v>
      </c>
      <c r="FZ202" s="448">
        <f t="shared" si="594"/>
        <v>-2.0324207469634707E-5</v>
      </c>
      <c r="GA202" s="448">
        <f t="shared" si="594"/>
        <v>-2.0107633890176707E-5</v>
      </c>
      <c r="GB202" s="448">
        <f t="shared" si="594"/>
        <v>-2.0110024981868728E-5</v>
      </c>
      <c r="GC202" s="448">
        <f t="shared" si="594"/>
        <v>-2.0335785387301334E-5</v>
      </c>
      <c r="GD202" s="448">
        <f t="shared" si="594"/>
        <v>-2.0340047587761024E-5</v>
      </c>
      <c r="GE202" s="448">
        <f t="shared" si="594"/>
        <v>-1.9901046472146164E-5</v>
      </c>
      <c r="GF202" s="448">
        <f t="shared" si="594"/>
        <v>-2.0125504154401279E-5</v>
      </c>
      <c r="GG202" s="448">
        <f t="shared" si="594"/>
        <v>-2.0349208138002748E-5</v>
      </c>
      <c r="GH202" s="448">
        <f t="shared" si="594"/>
        <v>-2.0353915642988076E-5</v>
      </c>
      <c r="GI202" s="448">
        <f t="shared" si="594"/>
        <v>-1.9916044383887028E-5</v>
      </c>
      <c r="GJ202" s="448">
        <f t="shared" si="594"/>
        <v>-2.014129794426172E-5</v>
      </c>
    </row>
    <row r="203" spans="1:192" x14ac:dyDescent="0.25">
      <c r="D203" s="21"/>
    </row>
    <row r="204" spans="1:192" x14ac:dyDescent="0.25">
      <c r="B204" s="15" t="s">
        <v>600</v>
      </c>
      <c r="D204" s="21"/>
    </row>
    <row r="205" spans="1:192" x14ac:dyDescent="0.25">
      <c r="C205" s="21" t="s">
        <v>658</v>
      </c>
      <c r="D205" s="21"/>
    </row>
    <row r="206" spans="1:192" x14ac:dyDescent="0.25">
      <c r="D206" s="21" t="s">
        <v>659</v>
      </c>
    </row>
    <row r="207" spans="1:192" x14ac:dyDescent="0.25">
      <c r="D207" s="21"/>
      <c r="E207" s="151" t="str">
        <f xml:space="preserve"> ConFin!E$114</f>
        <v>Sum of construction debt drawdown - T2</v>
      </c>
      <c r="F207" s="151">
        <f xml:space="preserve"> ConFin!F$114</f>
        <v>18977.801209265344</v>
      </c>
      <c r="G207" s="151" t="str">
        <f xml:space="preserve"> ConFin!G$114</f>
        <v>$ 000s</v>
      </c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39"/>
      <c r="FO207" s="39"/>
      <c r="FP207" s="39"/>
      <c r="FQ207" s="39"/>
      <c r="FR207" s="39"/>
      <c r="FS207" s="39"/>
      <c r="FT207" s="39"/>
      <c r="FU207" s="39"/>
      <c r="FV207" s="39"/>
      <c r="FW207" s="39"/>
      <c r="FX207" s="39"/>
      <c r="FY207" s="39"/>
      <c r="FZ207" s="39"/>
      <c r="GA207" s="39"/>
      <c r="GB207" s="39"/>
      <c r="GC207" s="39"/>
      <c r="GD207" s="39"/>
      <c r="GE207" s="39"/>
      <c r="GF207" s="39"/>
      <c r="GG207" s="39"/>
      <c r="GH207" s="39"/>
      <c r="GI207" s="39"/>
      <c r="GJ207" s="39"/>
    </row>
    <row r="208" spans="1:192" x14ac:dyDescent="0.25">
      <c r="D208" s="21"/>
      <c r="E208" s="413" t="str">
        <f xml:space="preserve"> InpC!E$132</f>
        <v>Senior debt - T2 repayment term</v>
      </c>
      <c r="F208" s="413">
        <f xml:space="preserve"> InpC!F$132</f>
        <v>12</v>
      </c>
      <c r="G208" s="413" t="str">
        <f xml:space="preserve"> InpC!G$132</f>
        <v>years</v>
      </c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39"/>
      <c r="FO208" s="39"/>
      <c r="FP208" s="39"/>
      <c r="FQ208" s="39"/>
      <c r="FR208" s="39"/>
      <c r="FS208" s="39"/>
      <c r="FT208" s="39"/>
      <c r="FU208" s="39"/>
      <c r="FV208" s="39"/>
      <c r="FW208" s="39"/>
      <c r="FX208" s="39"/>
      <c r="FY208" s="39"/>
      <c r="FZ208" s="39"/>
      <c r="GA208" s="39"/>
      <c r="GB208" s="39"/>
      <c r="GC208" s="39"/>
      <c r="GD208" s="39"/>
      <c r="GE208" s="39"/>
      <c r="GF208" s="39"/>
      <c r="GG208" s="39"/>
      <c r="GH208" s="39"/>
      <c r="GI208" s="39"/>
      <c r="GJ208" s="39"/>
    </row>
    <row r="209" spans="1:192" x14ac:dyDescent="0.25">
      <c r="D209" s="21"/>
      <c r="E209" s="419" t="str">
        <f xml:space="preserve"> InpC!E$191</f>
        <v>Number of periods in a year</v>
      </c>
      <c r="F209" s="419">
        <f xml:space="preserve"> InpC!F$191</f>
        <v>4</v>
      </c>
      <c r="G209" s="419" t="str">
        <f xml:space="preserve"> InpC!G$191</f>
        <v>periods</v>
      </c>
    </row>
    <row r="210" spans="1:192" x14ac:dyDescent="0.25">
      <c r="D210" s="21"/>
      <c r="E210" s="200" t="str">
        <f xml:space="preserve"> Time!E$155</f>
        <v>Senior debt repayment period flag - T2</v>
      </c>
      <c r="F210" s="200">
        <f xml:space="preserve"> Time!F$155</f>
        <v>0</v>
      </c>
      <c r="G210" s="200" t="str">
        <f xml:space="preserve"> Time!G$155</f>
        <v>flag</v>
      </c>
      <c r="H210" s="200">
        <f xml:space="preserve"> Time!H$155</f>
        <v>48</v>
      </c>
      <c r="I210" s="200">
        <f xml:space="preserve"> Time!I$155</f>
        <v>0</v>
      </c>
      <c r="J210" s="200">
        <f xml:space="preserve"> Time!J$155</f>
        <v>0</v>
      </c>
      <c r="K210" s="200">
        <f xml:space="preserve"> Time!K$155</f>
        <v>0</v>
      </c>
      <c r="L210" s="200">
        <f xml:space="preserve"> Time!L$155</f>
        <v>0</v>
      </c>
      <c r="M210" s="200">
        <f xml:space="preserve"> Time!M$155</f>
        <v>0</v>
      </c>
      <c r="N210" s="200">
        <f xml:space="preserve"> Time!N$155</f>
        <v>0</v>
      </c>
      <c r="O210" s="200">
        <f xml:space="preserve"> Time!O$155</f>
        <v>0</v>
      </c>
      <c r="P210" s="200">
        <f xml:space="preserve"> Time!P$155</f>
        <v>0</v>
      </c>
      <c r="Q210" s="200">
        <f xml:space="preserve"> Time!Q$155</f>
        <v>0</v>
      </c>
      <c r="R210" s="200">
        <f xml:space="preserve"> Time!R$155</f>
        <v>0</v>
      </c>
      <c r="S210" s="200">
        <f xml:space="preserve"> Time!S$155</f>
        <v>1</v>
      </c>
      <c r="T210" s="200">
        <f xml:space="preserve"> Time!T$155</f>
        <v>1</v>
      </c>
      <c r="U210" s="200">
        <f xml:space="preserve"> Time!U$155</f>
        <v>1</v>
      </c>
      <c r="V210" s="200">
        <f xml:space="preserve"> Time!V$155</f>
        <v>1</v>
      </c>
      <c r="W210" s="200">
        <f xml:space="preserve"> Time!W$155</f>
        <v>1</v>
      </c>
      <c r="X210" s="200">
        <f xml:space="preserve"> Time!X$155</f>
        <v>1</v>
      </c>
      <c r="Y210" s="200">
        <f xml:space="preserve"> Time!Y$155</f>
        <v>1</v>
      </c>
      <c r="Z210" s="200">
        <f xml:space="preserve"> Time!Z$155</f>
        <v>1</v>
      </c>
      <c r="AA210" s="200">
        <f xml:space="preserve"> Time!AA$155</f>
        <v>1</v>
      </c>
      <c r="AB210" s="200">
        <f xml:space="preserve"> Time!AB$155</f>
        <v>1</v>
      </c>
      <c r="AC210" s="200">
        <f xml:space="preserve"> Time!AC$155</f>
        <v>1</v>
      </c>
      <c r="AD210" s="200">
        <f xml:space="preserve"> Time!AD$155</f>
        <v>1</v>
      </c>
      <c r="AE210" s="200">
        <f xml:space="preserve"> Time!AE$155</f>
        <v>1</v>
      </c>
      <c r="AF210" s="200">
        <f xml:space="preserve"> Time!AF$155</f>
        <v>1</v>
      </c>
      <c r="AG210" s="200">
        <f xml:space="preserve"> Time!AG$155</f>
        <v>1</v>
      </c>
      <c r="AH210" s="200">
        <f xml:space="preserve"> Time!AH$155</f>
        <v>1</v>
      </c>
      <c r="AI210" s="200">
        <f xml:space="preserve"> Time!AI$155</f>
        <v>1</v>
      </c>
      <c r="AJ210" s="200">
        <f xml:space="preserve"> Time!AJ$155</f>
        <v>1</v>
      </c>
      <c r="AK210" s="200">
        <f xml:space="preserve"> Time!AK$155</f>
        <v>1</v>
      </c>
      <c r="AL210" s="200">
        <f xml:space="preserve"> Time!AL$155</f>
        <v>1</v>
      </c>
      <c r="AM210" s="200">
        <f xml:space="preserve"> Time!AM$155</f>
        <v>1</v>
      </c>
      <c r="AN210" s="200">
        <f xml:space="preserve"> Time!AN$155</f>
        <v>1</v>
      </c>
      <c r="AO210" s="200">
        <f xml:space="preserve"> Time!AO$155</f>
        <v>1</v>
      </c>
      <c r="AP210" s="200">
        <f xml:space="preserve"> Time!AP$155</f>
        <v>1</v>
      </c>
      <c r="AQ210" s="200">
        <f xml:space="preserve"> Time!AQ$155</f>
        <v>1</v>
      </c>
      <c r="AR210" s="200">
        <f xml:space="preserve"> Time!AR$155</f>
        <v>1</v>
      </c>
      <c r="AS210" s="200">
        <f xml:space="preserve"> Time!AS$155</f>
        <v>1</v>
      </c>
      <c r="AT210" s="200">
        <f xml:space="preserve"> Time!AT$155</f>
        <v>1</v>
      </c>
      <c r="AU210" s="200">
        <f xml:space="preserve"> Time!AU$155</f>
        <v>1</v>
      </c>
      <c r="AV210" s="200">
        <f xml:space="preserve"> Time!AV$155</f>
        <v>1</v>
      </c>
      <c r="AW210" s="200">
        <f xml:space="preserve"> Time!AW$155</f>
        <v>1</v>
      </c>
      <c r="AX210" s="200">
        <f xml:space="preserve"> Time!AX$155</f>
        <v>1</v>
      </c>
      <c r="AY210" s="200">
        <f xml:space="preserve"> Time!AY$155</f>
        <v>1</v>
      </c>
      <c r="AZ210" s="200">
        <f xml:space="preserve"> Time!AZ$155</f>
        <v>1</v>
      </c>
      <c r="BA210" s="200">
        <f xml:space="preserve"> Time!BA$155</f>
        <v>1</v>
      </c>
      <c r="BB210" s="200">
        <f xml:space="preserve"> Time!BB$155</f>
        <v>1</v>
      </c>
      <c r="BC210" s="200">
        <f xml:space="preserve"> Time!BC$155</f>
        <v>1</v>
      </c>
      <c r="BD210" s="200">
        <f xml:space="preserve"> Time!BD$155</f>
        <v>1</v>
      </c>
      <c r="BE210" s="200">
        <f xml:space="preserve"> Time!BE$155</f>
        <v>1</v>
      </c>
      <c r="BF210" s="200">
        <f xml:space="preserve"> Time!BF$155</f>
        <v>1</v>
      </c>
      <c r="BG210" s="200">
        <f xml:space="preserve"> Time!BG$155</f>
        <v>1</v>
      </c>
      <c r="BH210" s="200">
        <f xml:space="preserve"> Time!BH$155</f>
        <v>1</v>
      </c>
      <c r="BI210" s="200">
        <f xml:space="preserve"> Time!BI$155</f>
        <v>1</v>
      </c>
      <c r="BJ210" s="200">
        <f xml:space="preserve"> Time!BJ$155</f>
        <v>1</v>
      </c>
      <c r="BK210" s="200">
        <f xml:space="preserve"> Time!BK$155</f>
        <v>1</v>
      </c>
      <c r="BL210" s="200">
        <f xml:space="preserve"> Time!BL$155</f>
        <v>1</v>
      </c>
      <c r="BM210" s="200">
        <f xml:space="preserve"> Time!BM$155</f>
        <v>1</v>
      </c>
      <c r="BN210" s="200">
        <f xml:space="preserve"> Time!BN$155</f>
        <v>1</v>
      </c>
      <c r="BO210" s="200">
        <f xml:space="preserve"> Time!BO$155</f>
        <v>0</v>
      </c>
      <c r="BP210" s="200">
        <f xml:space="preserve"> Time!BP$155</f>
        <v>0</v>
      </c>
      <c r="BQ210" s="200">
        <f xml:space="preserve"> Time!BQ$155</f>
        <v>0</v>
      </c>
      <c r="BR210" s="200">
        <f xml:space="preserve"> Time!BR$155</f>
        <v>0</v>
      </c>
      <c r="BS210" s="200">
        <f xml:space="preserve"> Time!BS$155</f>
        <v>0</v>
      </c>
      <c r="BT210" s="200">
        <f xml:space="preserve"> Time!BT$155</f>
        <v>0</v>
      </c>
      <c r="BU210" s="200">
        <f xml:space="preserve"> Time!BU$155</f>
        <v>0</v>
      </c>
      <c r="BV210" s="200">
        <f xml:space="preserve"> Time!BV$155</f>
        <v>0</v>
      </c>
      <c r="BW210" s="200">
        <f xml:space="preserve"> Time!BW$155</f>
        <v>0</v>
      </c>
      <c r="BX210" s="200">
        <f xml:space="preserve"> Time!BX$155</f>
        <v>0</v>
      </c>
      <c r="BY210" s="200">
        <f xml:space="preserve"> Time!BY$155</f>
        <v>0</v>
      </c>
      <c r="BZ210" s="200">
        <f xml:space="preserve"> Time!BZ$155</f>
        <v>0</v>
      </c>
      <c r="CA210" s="200">
        <f xml:space="preserve"> Time!CA$155</f>
        <v>0</v>
      </c>
      <c r="CB210" s="200">
        <f xml:space="preserve"> Time!CB$155</f>
        <v>0</v>
      </c>
      <c r="CC210" s="200">
        <f xml:space="preserve"> Time!CC$155</f>
        <v>0</v>
      </c>
      <c r="CD210" s="200">
        <f xml:space="preserve"> Time!CD$155</f>
        <v>0</v>
      </c>
      <c r="CE210" s="200">
        <f xml:space="preserve"> Time!CE$155</f>
        <v>0</v>
      </c>
      <c r="CF210" s="200">
        <f xml:space="preserve"> Time!CF$155</f>
        <v>0</v>
      </c>
      <c r="CG210" s="200">
        <f xml:space="preserve"> Time!CG$155</f>
        <v>0</v>
      </c>
      <c r="CH210" s="200">
        <f xml:space="preserve"> Time!CH$155</f>
        <v>0</v>
      </c>
      <c r="CI210" s="200">
        <f xml:space="preserve"> Time!CI$155</f>
        <v>0</v>
      </c>
      <c r="CJ210" s="200">
        <f xml:space="preserve"> Time!CJ$155</f>
        <v>0</v>
      </c>
      <c r="CK210" s="200">
        <f xml:space="preserve"> Time!CK$155</f>
        <v>0</v>
      </c>
      <c r="CL210" s="200">
        <f xml:space="preserve"> Time!CL$155</f>
        <v>0</v>
      </c>
      <c r="CM210" s="200">
        <f xml:space="preserve"> Time!CM$155</f>
        <v>0</v>
      </c>
      <c r="CN210" s="200">
        <f xml:space="preserve"> Time!CN$155</f>
        <v>0</v>
      </c>
      <c r="CO210" s="200">
        <f xml:space="preserve"> Time!CO$155</f>
        <v>0</v>
      </c>
      <c r="CP210" s="200">
        <f xml:space="preserve"> Time!CP$155</f>
        <v>0</v>
      </c>
      <c r="CQ210" s="200">
        <f xml:space="preserve"> Time!CQ$155</f>
        <v>0</v>
      </c>
      <c r="CR210" s="200">
        <f xml:space="preserve"> Time!CR$155</f>
        <v>0</v>
      </c>
      <c r="CS210" s="200">
        <f xml:space="preserve"> Time!CS$155</f>
        <v>0</v>
      </c>
      <c r="CT210" s="200">
        <f xml:space="preserve"> Time!CT$155</f>
        <v>0</v>
      </c>
      <c r="CU210" s="200">
        <f xml:space="preserve"> Time!CU$155</f>
        <v>0</v>
      </c>
      <c r="CV210" s="200">
        <f xml:space="preserve"> Time!CV$155</f>
        <v>0</v>
      </c>
      <c r="CW210" s="200">
        <f xml:space="preserve"> Time!CW$155</f>
        <v>0</v>
      </c>
      <c r="CX210" s="200">
        <f xml:space="preserve"> Time!CX$155</f>
        <v>0</v>
      </c>
      <c r="CY210" s="200">
        <f xml:space="preserve"> Time!CY$155</f>
        <v>0</v>
      </c>
      <c r="CZ210" s="200">
        <f xml:space="preserve"> Time!CZ$155</f>
        <v>0</v>
      </c>
      <c r="DA210" s="200">
        <f xml:space="preserve"> Time!DA$155</f>
        <v>0</v>
      </c>
      <c r="DB210" s="200">
        <f xml:space="preserve"> Time!DB$155</f>
        <v>0</v>
      </c>
      <c r="DC210" s="200">
        <f xml:space="preserve"> Time!DC$155</f>
        <v>0</v>
      </c>
      <c r="DD210" s="200">
        <f xml:space="preserve"> Time!DD$155</f>
        <v>0</v>
      </c>
      <c r="DE210" s="200">
        <f xml:space="preserve"> Time!DE$155</f>
        <v>0</v>
      </c>
      <c r="DF210" s="200">
        <f xml:space="preserve"> Time!DF$155</f>
        <v>0</v>
      </c>
      <c r="DG210" s="200">
        <f xml:space="preserve"> Time!DG$155</f>
        <v>0</v>
      </c>
      <c r="DH210" s="200">
        <f xml:space="preserve"> Time!DH$155</f>
        <v>0</v>
      </c>
      <c r="DI210" s="200">
        <f xml:space="preserve"> Time!DI$155</f>
        <v>0</v>
      </c>
      <c r="DJ210" s="200">
        <f xml:space="preserve"> Time!DJ$155</f>
        <v>0</v>
      </c>
      <c r="DK210" s="200">
        <f xml:space="preserve"> Time!DK$155</f>
        <v>0</v>
      </c>
      <c r="DL210" s="200">
        <f xml:space="preserve"> Time!DL$155</f>
        <v>0</v>
      </c>
      <c r="DM210" s="200">
        <f xml:space="preserve"> Time!DM$155</f>
        <v>0</v>
      </c>
      <c r="DN210" s="200">
        <f xml:space="preserve"> Time!DN$155</f>
        <v>0</v>
      </c>
      <c r="DO210" s="200">
        <f xml:space="preserve"> Time!DO$155</f>
        <v>0</v>
      </c>
      <c r="DP210" s="200">
        <f xml:space="preserve"> Time!DP$155</f>
        <v>0</v>
      </c>
      <c r="DQ210" s="200">
        <f xml:space="preserve"> Time!DQ$155</f>
        <v>0</v>
      </c>
      <c r="DR210" s="200">
        <f xml:space="preserve"> Time!DR$155</f>
        <v>0</v>
      </c>
      <c r="DS210" s="200">
        <f xml:space="preserve"> Time!DS$155</f>
        <v>0</v>
      </c>
      <c r="DT210" s="200">
        <f xml:space="preserve"> Time!DT$155</f>
        <v>0</v>
      </c>
      <c r="DU210" s="200">
        <f xml:space="preserve"> Time!DU$155</f>
        <v>0</v>
      </c>
      <c r="DV210" s="200">
        <f xml:space="preserve"> Time!DV$155</f>
        <v>0</v>
      </c>
      <c r="DW210" s="200">
        <f xml:space="preserve"> Time!DW$155</f>
        <v>0</v>
      </c>
      <c r="DX210" s="200">
        <f xml:space="preserve"> Time!DX$155</f>
        <v>0</v>
      </c>
      <c r="DY210" s="200">
        <f xml:space="preserve"> Time!DY$155</f>
        <v>0</v>
      </c>
      <c r="DZ210" s="200">
        <f xml:space="preserve"> Time!DZ$155</f>
        <v>0</v>
      </c>
      <c r="EA210" s="200">
        <f xml:space="preserve"> Time!EA$155</f>
        <v>0</v>
      </c>
      <c r="EB210" s="200">
        <f xml:space="preserve"> Time!EB$155</f>
        <v>0</v>
      </c>
      <c r="EC210" s="200">
        <f xml:space="preserve"> Time!EC$155</f>
        <v>0</v>
      </c>
      <c r="ED210" s="200">
        <f xml:space="preserve"> Time!ED$155</f>
        <v>0</v>
      </c>
      <c r="EE210" s="200">
        <f xml:space="preserve"> Time!EE$155</f>
        <v>0</v>
      </c>
      <c r="EF210" s="200">
        <f xml:space="preserve"> Time!EF$155</f>
        <v>0</v>
      </c>
      <c r="EG210" s="200">
        <f xml:space="preserve"> Time!EG$155</f>
        <v>0</v>
      </c>
      <c r="EH210" s="200">
        <f xml:space="preserve"> Time!EH$155</f>
        <v>0</v>
      </c>
      <c r="EI210" s="200">
        <f xml:space="preserve"> Time!EI$155</f>
        <v>0</v>
      </c>
      <c r="EJ210" s="200">
        <f xml:space="preserve"> Time!EJ$155</f>
        <v>0</v>
      </c>
      <c r="EK210" s="200">
        <f xml:space="preserve"> Time!EK$155</f>
        <v>0</v>
      </c>
      <c r="EL210" s="200">
        <f xml:space="preserve"> Time!EL$155</f>
        <v>0</v>
      </c>
      <c r="EM210" s="200">
        <f xml:space="preserve"> Time!EM$155</f>
        <v>0</v>
      </c>
      <c r="EN210" s="200">
        <f xml:space="preserve"> Time!EN$155</f>
        <v>0</v>
      </c>
      <c r="EO210" s="200">
        <f xml:space="preserve"> Time!EO$155</f>
        <v>0</v>
      </c>
      <c r="EP210" s="200">
        <f xml:space="preserve"> Time!EP$155</f>
        <v>0</v>
      </c>
      <c r="EQ210" s="200">
        <f xml:space="preserve"> Time!EQ$155</f>
        <v>0</v>
      </c>
      <c r="ER210" s="200">
        <f xml:space="preserve"> Time!ER$155</f>
        <v>0</v>
      </c>
      <c r="ES210" s="200">
        <f xml:space="preserve"> Time!ES$155</f>
        <v>0</v>
      </c>
      <c r="ET210" s="200">
        <f xml:space="preserve"> Time!ET$155</f>
        <v>0</v>
      </c>
      <c r="EU210" s="200">
        <f xml:space="preserve"> Time!EU$155</f>
        <v>0</v>
      </c>
      <c r="EV210" s="200">
        <f xml:space="preserve"> Time!EV$155</f>
        <v>0</v>
      </c>
      <c r="EW210" s="200">
        <f xml:space="preserve"> Time!EW$155</f>
        <v>0</v>
      </c>
      <c r="EX210" s="200">
        <f xml:space="preserve"> Time!EX$155</f>
        <v>0</v>
      </c>
      <c r="EY210" s="200">
        <f xml:space="preserve"> Time!EY$155</f>
        <v>0</v>
      </c>
      <c r="EZ210" s="200">
        <f xml:space="preserve"> Time!EZ$155</f>
        <v>0</v>
      </c>
      <c r="FA210" s="200">
        <f xml:space="preserve"> Time!FA$155</f>
        <v>0</v>
      </c>
      <c r="FB210" s="200">
        <f xml:space="preserve"> Time!FB$155</f>
        <v>0</v>
      </c>
      <c r="FC210" s="200">
        <f xml:space="preserve"> Time!FC$155</f>
        <v>0</v>
      </c>
      <c r="FD210" s="200">
        <f xml:space="preserve"> Time!FD$155</f>
        <v>0</v>
      </c>
      <c r="FE210" s="200">
        <f xml:space="preserve"> Time!FE$155</f>
        <v>0</v>
      </c>
      <c r="FF210" s="200">
        <f xml:space="preserve"> Time!FF$155</f>
        <v>0</v>
      </c>
      <c r="FG210" s="200">
        <f xml:space="preserve"> Time!FG$155</f>
        <v>0</v>
      </c>
      <c r="FH210" s="200">
        <f xml:space="preserve"> Time!FH$155</f>
        <v>0</v>
      </c>
      <c r="FI210" s="200">
        <f xml:space="preserve"> Time!FI$155</f>
        <v>0</v>
      </c>
      <c r="FJ210" s="200">
        <f xml:space="preserve"> Time!FJ$155</f>
        <v>0</v>
      </c>
      <c r="FK210" s="200">
        <f xml:space="preserve"> Time!FK$155</f>
        <v>0</v>
      </c>
      <c r="FL210" s="200">
        <f xml:space="preserve"> Time!FL$155</f>
        <v>0</v>
      </c>
      <c r="FM210" s="200">
        <f xml:space="preserve"> Time!FM$155</f>
        <v>0</v>
      </c>
      <c r="FN210" s="200">
        <f xml:space="preserve"> Time!FN$155</f>
        <v>0</v>
      </c>
      <c r="FO210" s="200">
        <f xml:space="preserve"> Time!FO$155</f>
        <v>0</v>
      </c>
      <c r="FP210" s="200">
        <f xml:space="preserve"> Time!FP$155</f>
        <v>0</v>
      </c>
      <c r="FQ210" s="200">
        <f xml:space="preserve"> Time!FQ$155</f>
        <v>0</v>
      </c>
      <c r="FR210" s="200">
        <f xml:space="preserve"> Time!FR$155</f>
        <v>0</v>
      </c>
      <c r="FS210" s="200">
        <f xml:space="preserve"> Time!FS$155</f>
        <v>0</v>
      </c>
      <c r="FT210" s="200">
        <f xml:space="preserve"> Time!FT$155</f>
        <v>0</v>
      </c>
      <c r="FU210" s="200">
        <f xml:space="preserve"> Time!FU$155</f>
        <v>0</v>
      </c>
      <c r="FV210" s="200">
        <f xml:space="preserve"> Time!FV$155</f>
        <v>0</v>
      </c>
      <c r="FW210" s="200">
        <f xml:space="preserve"> Time!FW$155</f>
        <v>0</v>
      </c>
      <c r="FX210" s="200">
        <f xml:space="preserve"> Time!FX$155</f>
        <v>0</v>
      </c>
      <c r="FY210" s="200">
        <f xml:space="preserve"> Time!FY$155</f>
        <v>0</v>
      </c>
      <c r="FZ210" s="200">
        <f xml:space="preserve"> Time!FZ$155</f>
        <v>0</v>
      </c>
      <c r="GA210" s="200">
        <f xml:space="preserve"> Time!GA$155</f>
        <v>0</v>
      </c>
      <c r="GB210" s="200">
        <f xml:space="preserve"> Time!GB$155</f>
        <v>0</v>
      </c>
      <c r="GC210" s="200">
        <f xml:space="preserve"> Time!GC$155</f>
        <v>0</v>
      </c>
      <c r="GD210" s="200">
        <f xml:space="preserve"> Time!GD$155</f>
        <v>0</v>
      </c>
      <c r="GE210" s="200">
        <f xml:space="preserve"> Time!GE$155</f>
        <v>0</v>
      </c>
      <c r="GF210" s="200">
        <f xml:space="preserve"> Time!GF$155</f>
        <v>0</v>
      </c>
      <c r="GG210" s="200">
        <f xml:space="preserve"> Time!GG$155</f>
        <v>0</v>
      </c>
      <c r="GH210" s="200">
        <f xml:space="preserve"> Time!GH$155</f>
        <v>0</v>
      </c>
      <c r="GI210" s="200">
        <f xml:space="preserve"> Time!GI$155</f>
        <v>0</v>
      </c>
      <c r="GJ210" s="200">
        <f xml:space="preserve"> Time!GJ$155</f>
        <v>0</v>
      </c>
    </row>
    <row r="211" spans="1:192" x14ac:dyDescent="0.25">
      <c r="A211" s="247"/>
      <c r="D211" s="248"/>
      <c r="E211" s="245" t="s">
        <v>660</v>
      </c>
      <c r="F211" s="328"/>
      <c r="G211" s="328" t="str">
        <f xml:space="preserve"> SMU</f>
        <v>$ 000s</v>
      </c>
      <c r="H211" s="328">
        <f xml:space="preserve"> SUM(J211:GJ211)</f>
        <v>18977.801209265352</v>
      </c>
      <c r="I211" s="328"/>
      <c r="J211" s="328">
        <f t="shared" ref="J211:K211" si="595" xml:space="preserve"> $F207 / $F208 / $F209 * J210</f>
        <v>0</v>
      </c>
      <c r="K211" s="328">
        <f t="shared" si="595"/>
        <v>0</v>
      </c>
      <c r="L211" s="328">
        <f t="shared" ref="L211:BW211" si="596" xml:space="preserve"> $F207 / $F208 / $F209 * L210</f>
        <v>0</v>
      </c>
      <c r="M211" s="328">
        <f t="shared" si="596"/>
        <v>0</v>
      </c>
      <c r="N211" s="328">
        <f t="shared" si="596"/>
        <v>0</v>
      </c>
      <c r="O211" s="328">
        <f t="shared" si="596"/>
        <v>0</v>
      </c>
      <c r="P211" s="328">
        <f t="shared" si="596"/>
        <v>0</v>
      </c>
      <c r="Q211" s="328">
        <f t="shared" si="596"/>
        <v>0</v>
      </c>
      <c r="R211" s="328">
        <f t="shared" si="596"/>
        <v>0</v>
      </c>
      <c r="S211" s="328">
        <f t="shared" si="596"/>
        <v>395.37085852636136</v>
      </c>
      <c r="T211" s="328">
        <f t="shared" si="596"/>
        <v>395.37085852636136</v>
      </c>
      <c r="U211" s="328">
        <f t="shared" si="596"/>
        <v>395.37085852636136</v>
      </c>
      <c r="V211" s="328">
        <f t="shared" si="596"/>
        <v>395.37085852636136</v>
      </c>
      <c r="W211" s="328">
        <f t="shared" si="596"/>
        <v>395.37085852636136</v>
      </c>
      <c r="X211" s="328">
        <f t="shared" si="596"/>
        <v>395.37085852636136</v>
      </c>
      <c r="Y211" s="328">
        <f t="shared" si="596"/>
        <v>395.37085852636136</v>
      </c>
      <c r="Z211" s="328">
        <f t="shared" si="596"/>
        <v>395.37085852636136</v>
      </c>
      <c r="AA211" s="328">
        <f t="shared" si="596"/>
        <v>395.37085852636136</v>
      </c>
      <c r="AB211" s="328">
        <f t="shared" si="596"/>
        <v>395.37085852636136</v>
      </c>
      <c r="AC211" s="328">
        <f t="shared" si="596"/>
        <v>395.37085852636136</v>
      </c>
      <c r="AD211" s="328">
        <f t="shared" si="596"/>
        <v>395.37085852636136</v>
      </c>
      <c r="AE211" s="328">
        <f t="shared" si="596"/>
        <v>395.37085852636136</v>
      </c>
      <c r="AF211" s="328">
        <f t="shared" si="596"/>
        <v>395.37085852636136</v>
      </c>
      <c r="AG211" s="328">
        <f t="shared" si="596"/>
        <v>395.37085852636136</v>
      </c>
      <c r="AH211" s="328">
        <f t="shared" si="596"/>
        <v>395.37085852636136</v>
      </c>
      <c r="AI211" s="328">
        <f t="shared" si="596"/>
        <v>395.37085852636136</v>
      </c>
      <c r="AJ211" s="328">
        <f t="shared" si="596"/>
        <v>395.37085852636136</v>
      </c>
      <c r="AK211" s="328">
        <f t="shared" si="596"/>
        <v>395.37085852636136</v>
      </c>
      <c r="AL211" s="328">
        <f t="shared" si="596"/>
        <v>395.37085852636136</v>
      </c>
      <c r="AM211" s="328">
        <f t="shared" si="596"/>
        <v>395.37085852636136</v>
      </c>
      <c r="AN211" s="328">
        <f t="shared" si="596"/>
        <v>395.37085852636136</v>
      </c>
      <c r="AO211" s="328">
        <f t="shared" si="596"/>
        <v>395.37085852636136</v>
      </c>
      <c r="AP211" s="328">
        <f t="shared" si="596"/>
        <v>395.37085852636136</v>
      </c>
      <c r="AQ211" s="328">
        <f t="shared" si="596"/>
        <v>395.37085852636136</v>
      </c>
      <c r="AR211" s="328">
        <f t="shared" si="596"/>
        <v>395.37085852636136</v>
      </c>
      <c r="AS211" s="328">
        <f t="shared" si="596"/>
        <v>395.37085852636136</v>
      </c>
      <c r="AT211" s="328">
        <f t="shared" si="596"/>
        <v>395.37085852636136</v>
      </c>
      <c r="AU211" s="328">
        <f t="shared" si="596"/>
        <v>395.37085852636136</v>
      </c>
      <c r="AV211" s="328">
        <f t="shared" si="596"/>
        <v>395.37085852636136</v>
      </c>
      <c r="AW211" s="328">
        <f t="shared" si="596"/>
        <v>395.37085852636136</v>
      </c>
      <c r="AX211" s="328">
        <f t="shared" si="596"/>
        <v>395.37085852636136</v>
      </c>
      <c r="AY211" s="328">
        <f t="shared" si="596"/>
        <v>395.37085852636136</v>
      </c>
      <c r="AZ211" s="328">
        <f t="shared" si="596"/>
        <v>395.37085852636136</v>
      </c>
      <c r="BA211" s="328">
        <f t="shared" si="596"/>
        <v>395.37085852636136</v>
      </c>
      <c r="BB211" s="328">
        <f t="shared" si="596"/>
        <v>395.37085852636136</v>
      </c>
      <c r="BC211" s="328">
        <f t="shared" si="596"/>
        <v>395.37085852636136</v>
      </c>
      <c r="BD211" s="328">
        <f t="shared" si="596"/>
        <v>395.37085852636136</v>
      </c>
      <c r="BE211" s="328">
        <f t="shared" si="596"/>
        <v>395.37085852636136</v>
      </c>
      <c r="BF211" s="328">
        <f t="shared" si="596"/>
        <v>395.37085852636136</v>
      </c>
      <c r="BG211" s="328">
        <f t="shared" si="596"/>
        <v>395.37085852636136</v>
      </c>
      <c r="BH211" s="328">
        <f t="shared" si="596"/>
        <v>395.37085852636136</v>
      </c>
      <c r="BI211" s="328">
        <f t="shared" si="596"/>
        <v>395.37085852636136</v>
      </c>
      <c r="BJ211" s="328">
        <f t="shared" si="596"/>
        <v>395.37085852636136</v>
      </c>
      <c r="BK211" s="328">
        <f t="shared" si="596"/>
        <v>395.37085852636136</v>
      </c>
      <c r="BL211" s="328">
        <f t="shared" si="596"/>
        <v>395.37085852636136</v>
      </c>
      <c r="BM211" s="328">
        <f t="shared" si="596"/>
        <v>395.37085852636136</v>
      </c>
      <c r="BN211" s="328">
        <f t="shared" si="596"/>
        <v>395.37085852636136</v>
      </c>
      <c r="BO211" s="328">
        <f t="shared" si="596"/>
        <v>0</v>
      </c>
      <c r="BP211" s="328">
        <f t="shared" si="596"/>
        <v>0</v>
      </c>
      <c r="BQ211" s="328">
        <f t="shared" si="596"/>
        <v>0</v>
      </c>
      <c r="BR211" s="328">
        <f t="shared" si="596"/>
        <v>0</v>
      </c>
      <c r="BS211" s="328">
        <f t="shared" si="596"/>
        <v>0</v>
      </c>
      <c r="BT211" s="328">
        <f t="shared" si="596"/>
        <v>0</v>
      </c>
      <c r="BU211" s="328">
        <f t="shared" si="596"/>
        <v>0</v>
      </c>
      <c r="BV211" s="328">
        <f t="shared" si="596"/>
        <v>0</v>
      </c>
      <c r="BW211" s="328">
        <f t="shared" si="596"/>
        <v>0</v>
      </c>
      <c r="BX211" s="328">
        <f t="shared" ref="BX211:EI211" si="597" xml:space="preserve"> $F207 / $F208 / $F209 * BX210</f>
        <v>0</v>
      </c>
      <c r="BY211" s="328">
        <f t="shared" si="597"/>
        <v>0</v>
      </c>
      <c r="BZ211" s="328">
        <f t="shared" si="597"/>
        <v>0</v>
      </c>
      <c r="CA211" s="328">
        <f t="shared" si="597"/>
        <v>0</v>
      </c>
      <c r="CB211" s="328">
        <f t="shared" si="597"/>
        <v>0</v>
      </c>
      <c r="CC211" s="328">
        <f t="shared" si="597"/>
        <v>0</v>
      </c>
      <c r="CD211" s="328">
        <f t="shared" si="597"/>
        <v>0</v>
      </c>
      <c r="CE211" s="328">
        <f t="shared" si="597"/>
        <v>0</v>
      </c>
      <c r="CF211" s="328">
        <f t="shared" si="597"/>
        <v>0</v>
      </c>
      <c r="CG211" s="328">
        <f t="shared" si="597"/>
        <v>0</v>
      </c>
      <c r="CH211" s="328">
        <f t="shared" si="597"/>
        <v>0</v>
      </c>
      <c r="CI211" s="328">
        <f t="shared" si="597"/>
        <v>0</v>
      </c>
      <c r="CJ211" s="328">
        <f t="shared" si="597"/>
        <v>0</v>
      </c>
      <c r="CK211" s="328">
        <f t="shared" si="597"/>
        <v>0</v>
      </c>
      <c r="CL211" s="328">
        <f t="shared" si="597"/>
        <v>0</v>
      </c>
      <c r="CM211" s="328">
        <f t="shared" si="597"/>
        <v>0</v>
      </c>
      <c r="CN211" s="328">
        <f t="shared" si="597"/>
        <v>0</v>
      </c>
      <c r="CO211" s="328">
        <f t="shared" si="597"/>
        <v>0</v>
      </c>
      <c r="CP211" s="328">
        <f t="shared" si="597"/>
        <v>0</v>
      </c>
      <c r="CQ211" s="328">
        <f t="shared" si="597"/>
        <v>0</v>
      </c>
      <c r="CR211" s="328">
        <f t="shared" si="597"/>
        <v>0</v>
      </c>
      <c r="CS211" s="328">
        <f t="shared" si="597"/>
        <v>0</v>
      </c>
      <c r="CT211" s="328">
        <f t="shared" si="597"/>
        <v>0</v>
      </c>
      <c r="CU211" s="328">
        <f t="shared" si="597"/>
        <v>0</v>
      </c>
      <c r="CV211" s="328">
        <f t="shared" si="597"/>
        <v>0</v>
      </c>
      <c r="CW211" s="328">
        <f t="shared" si="597"/>
        <v>0</v>
      </c>
      <c r="CX211" s="328">
        <f t="shared" si="597"/>
        <v>0</v>
      </c>
      <c r="CY211" s="328">
        <f t="shared" si="597"/>
        <v>0</v>
      </c>
      <c r="CZ211" s="328">
        <f t="shared" si="597"/>
        <v>0</v>
      </c>
      <c r="DA211" s="328">
        <f t="shared" si="597"/>
        <v>0</v>
      </c>
      <c r="DB211" s="328">
        <f t="shared" si="597"/>
        <v>0</v>
      </c>
      <c r="DC211" s="328">
        <f t="shared" si="597"/>
        <v>0</v>
      </c>
      <c r="DD211" s="328">
        <f t="shared" si="597"/>
        <v>0</v>
      </c>
      <c r="DE211" s="328">
        <f t="shared" si="597"/>
        <v>0</v>
      </c>
      <c r="DF211" s="328">
        <f t="shared" si="597"/>
        <v>0</v>
      </c>
      <c r="DG211" s="328">
        <f t="shared" si="597"/>
        <v>0</v>
      </c>
      <c r="DH211" s="328">
        <f t="shared" si="597"/>
        <v>0</v>
      </c>
      <c r="DI211" s="328">
        <f t="shared" si="597"/>
        <v>0</v>
      </c>
      <c r="DJ211" s="328">
        <f t="shared" si="597"/>
        <v>0</v>
      </c>
      <c r="DK211" s="328">
        <f t="shared" si="597"/>
        <v>0</v>
      </c>
      <c r="DL211" s="328">
        <f t="shared" si="597"/>
        <v>0</v>
      </c>
      <c r="DM211" s="328">
        <f t="shared" si="597"/>
        <v>0</v>
      </c>
      <c r="DN211" s="328">
        <f t="shared" si="597"/>
        <v>0</v>
      </c>
      <c r="DO211" s="328">
        <f t="shared" si="597"/>
        <v>0</v>
      </c>
      <c r="DP211" s="328">
        <f t="shared" si="597"/>
        <v>0</v>
      </c>
      <c r="DQ211" s="328">
        <f t="shared" si="597"/>
        <v>0</v>
      </c>
      <c r="DR211" s="328">
        <f t="shared" si="597"/>
        <v>0</v>
      </c>
      <c r="DS211" s="328">
        <f t="shared" si="597"/>
        <v>0</v>
      </c>
      <c r="DT211" s="328">
        <f t="shared" si="597"/>
        <v>0</v>
      </c>
      <c r="DU211" s="328">
        <f t="shared" si="597"/>
        <v>0</v>
      </c>
      <c r="DV211" s="328">
        <f t="shared" si="597"/>
        <v>0</v>
      </c>
      <c r="DW211" s="328">
        <f t="shared" si="597"/>
        <v>0</v>
      </c>
      <c r="DX211" s="328">
        <f t="shared" si="597"/>
        <v>0</v>
      </c>
      <c r="DY211" s="328">
        <f t="shared" si="597"/>
        <v>0</v>
      </c>
      <c r="DZ211" s="328">
        <f t="shared" si="597"/>
        <v>0</v>
      </c>
      <c r="EA211" s="328">
        <f t="shared" si="597"/>
        <v>0</v>
      </c>
      <c r="EB211" s="328">
        <f t="shared" si="597"/>
        <v>0</v>
      </c>
      <c r="EC211" s="328">
        <f t="shared" si="597"/>
        <v>0</v>
      </c>
      <c r="ED211" s="328">
        <f t="shared" si="597"/>
        <v>0</v>
      </c>
      <c r="EE211" s="328">
        <f t="shared" si="597"/>
        <v>0</v>
      </c>
      <c r="EF211" s="328">
        <f t="shared" si="597"/>
        <v>0</v>
      </c>
      <c r="EG211" s="328">
        <f t="shared" si="597"/>
        <v>0</v>
      </c>
      <c r="EH211" s="328">
        <f t="shared" si="597"/>
        <v>0</v>
      </c>
      <c r="EI211" s="328">
        <f t="shared" si="597"/>
        <v>0</v>
      </c>
      <c r="EJ211" s="328">
        <f t="shared" ref="EJ211:GJ211" si="598" xml:space="preserve"> $F207 / $F208 / $F209 * EJ210</f>
        <v>0</v>
      </c>
      <c r="EK211" s="328">
        <f t="shared" si="598"/>
        <v>0</v>
      </c>
      <c r="EL211" s="328">
        <f t="shared" si="598"/>
        <v>0</v>
      </c>
      <c r="EM211" s="328">
        <f t="shared" si="598"/>
        <v>0</v>
      </c>
      <c r="EN211" s="328">
        <f t="shared" si="598"/>
        <v>0</v>
      </c>
      <c r="EO211" s="328">
        <f t="shared" si="598"/>
        <v>0</v>
      </c>
      <c r="EP211" s="328">
        <f t="shared" si="598"/>
        <v>0</v>
      </c>
      <c r="EQ211" s="328">
        <f t="shared" si="598"/>
        <v>0</v>
      </c>
      <c r="ER211" s="328">
        <f t="shared" si="598"/>
        <v>0</v>
      </c>
      <c r="ES211" s="328">
        <f t="shared" si="598"/>
        <v>0</v>
      </c>
      <c r="ET211" s="328">
        <f t="shared" si="598"/>
        <v>0</v>
      </c>
      <c r="EU211" s="328">
        <f t="shared" si="598"/>
        <v>0</v>
      </c>
      <c r="EV211" s="328">
        <f t="shared" si="598"/>
        <v>0</v>
      </c>
      <c r="EW211" s="328">
        <f t="shared" si="598"/>
        <v>0</v>
      </c>
      <c r="EX211" s="328">
        <f t="shared" si="598"/>
        <v>0</v>
      </c>
      <c r="EY211" s="328">
        <f t="shared" si="598"/>
        <v>0</v>
      </c>
      <c r="EZ211" s="328">
        <f t="shared" si="598"/>
        <v>0</v>
      </c>
      <c r="FA211" s="328">
        <f t="shared" si="598"/>
        <v>0</v>
      </c>
      <c r="FB211" s="328">
        <f t="shared" si="598"/>
        <v>0</v>
      </c>
      <c r="FC211" s="328">
        <f t="shared" si="598"/>
        <v>0</v>
      </c>
      <c r="FD211" s="328">
        <f t="shared" si="598"/>
        <v>0</v>
      </c>
      <c r="FE211" s="328">
        <f t="shared" si="598"/>
        <v>0</v>
      </c>
      <c r="FF211" s="328">
        <f t="shared" si="598"/>
        <v>0</v>
      </c>
      <c r="FG211" s="328">
        <f t="shared" si="598"/>
        <v>0</v>
      </c>
      <c r="FH211" s="328">
        <f t="shared" si="598"/>
        <v>0</v>
      </c>
      <c r="FI211" s="328">
        <f t="shared" si="598"/>
        <v>0</v>
      </c>
      <c r="FJ211" s="328">
        <f t="shared" si="598"/>
        <v>0</v>
      </c>
      <c r="FK211" s="328">
        <f t="shared" si="598"/>
        <v>0</v>
      </c>
      <c r="FL211" s="328">
        <f t="shared" si="598"/>
        <v>0</v>
      </c>
      <c r="FM211" s="328">
        <f t="shared" si="598"/>
        <v>0</v>
      </c>
      <c r="FN211" s="328">
        <f t="shared" si="598"/>
        <v>0</v>
      </c>
      <c r="FO211" s="328">
        <f t="shared" si="598"/>
        <v>0</v>
      </c>
      <c r="FP211" s="328">
        <f t="shared" si="598"/>
        <v>0</v>
      </c>
      <c r="FQ211" s="328">
        <f t="shared" si="598"/>
        <v>0</v>
      </c>
      <c r="FR211" s="328">
        <f t="shared" si="598"/>
        <v>0</v>
      </c>
      <c r="FS211" s="328">
        <f t="shared" si="598"/>
        <v>0</v>
      </c>
      <c r="FT211" s="328">
        <f t="shared" si="598"/>
        <v>0</v>
      </c>
      <c r="FU211" s="328">
        <f t="shared" si="598"/>
        <v>0</v>
      </c>
      <c r="FV211" s="328">
        <f t="shared" si="598"/>
        <v>0</v>
      </c>
      <c r="FW211" s="328">
        <f t="shared" si="598"/>
        <v>0</v>
      </c>
      <c r="FX211" s="328">
        <f t="shared" si="598"/>
        <v>0</v>
      </c>
      <c r="FY211" s="328">
        <f t="shared" si="598"/>
        <v>0</v>
      </c>
      <c r="FZ211" s="328">
        <f t="shared" si="598"/>
        <v>0</v>
      </c>
      <c r="GA211" s="328">
        <f t="shared" si="598"/>
        <v>0</v>
      </c>
      <c r="GB211" s="328">
        <f t="shared" si="598"/>
        <v>0</v>
      </c>
      <c r="GC211" s="328">
        <f t="shared" si="598"/>
        <v>0</v>
      </c>
      <c r="GD211" s="328">
        <f t="shared" si="598"/>
        <v>0</v>
      </c>
      <c r="GE211" s="328">
        <f t="shared" si="598"/>
        <v>0</v>
      </c>
      <c r="GF211" s="328">
        <f t="shared" si="598"/>
        <v>0</v>
      </c>
      <c r="GG211" s="328">
        <f t="shared" si="598"/>
        <v>0</v>
      </c>
      <c r="GH211" s="328">
        <f t="shared" si="598"/>
        <v>0</v>
      </c>
      <c r="GI211" s="328">
        <f t="shared" si="598"/>
        <v>0</v>
      </c>
      <c r="GJ211" s="328">
        <f t="shared" si="598"/>
        <v>0</v>
      </c>
    </row>
    <row r="212" spans="1:192" x14ac:dyDescent="0.25">
      <c r="A212" s="247"/>
      <c r="D212" s="248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  <c r="R212" s="328"/>
      <c r="S212" s="328"/>
      <c r="T212" s="328"/>
      <c r="U212" s="328"/>
      <c r="V212" s="328"/>
      <c r="W212" s="328"/>
      <c r="X212" s="328"/>
      <c r="Y212" s="328"/>
      <c r="Z212" s="328"/>
      <c r="AA212" s="328"/>
      <c r="AB212" s="328"/>
      <c r="AC212" s="328"/>
      <c r="AD212" s="328"/>
      <c r="AE212" s="328"/>
      <c r="AF212" s="328"/>
      <c r="AG212" s="328"/>
      <c r="AH212" s="328"/>
      <c r="AI212" s="328"/>
      <c r="AJ212" s="328"/>
      <c r="AK212" s="328"/>
      <c r="AL212" s="328"/>
      <c r="AM212" s="328"/>
      <c r="AN212" s="328"/>
      <c r="AO212" s="328"/>
      <c r="AP212" s="328"/>
      <c r="AQ212" s="328"/>
      <c r="AR212" s="328"/>
      <c r="AS212" s="328"/>
      <c r="AT212" s="328"/>
      <c r="AU212" s="328"/>
      <c r="AV212" s="328"/>
      <c r="AW212" s="328"/>
      <c r="AX212" s="328"/>
      <c r="AY212" s="328"/>
      <c r="AZ212" s="328"/>
      <c r="BA212" s="328"/>
      <c r="BB212" s="328"/>
      <c r="BC212" s="328"/>
      <c r="BD212" s="328"/>
      <c r="BE212" s="328"/>
      <c r="BF212" s="328"/>
      <c r="BG212" s="328"/>
      <c r="BH212" s="328"/>
      <c r="BI212" s="328"/>
      <c r="BJ212" s="328"/>
      <c r="BK212" s="328"/>
      <c r="BL212" s="328"/>
      <c r="BM212" s="328"/>
      <c r="BN212" s="328"/>
      <c r="BO212" s="328"/>
      <c r="BP212" s="328"/>
      <c r="BQ212" s="328"/>
      <c r="BR212" s="328"/>
      <c r="BS212" s="328"/>
      <c r="BT212" s="328"/>
      <c r="BU212" s="328"/>
      <c r="BV212" s="328"/>
      <c r="BW212" s="328"/>
      <c r="BX212" s="328"/>
      <c r="BY212" s="328"/>
      <c r="BZ212" s="328"/>
      <c r="CA212" s="328"/>
      <c r="CB212" s="328"/>
      <c r="CC212" s="328"/>
      <c r="CD212" s="328"/>
      <c r="CE212" s="328"/>
      <c r="CF212" s="328"/>
      <c r="CG212" s="328"/>
      <c r="CH212" s="328"/>
      <c r="CI212" s="328"/>
      <c r="CJ212" s="328"/>
      <c r="CK212" s="328"/>
      <c r="CL212" s="328"/>
      <c r="CM212" s="328"/>
      <c r="CN212" s="328"/>
      <c r="CO212" s="328"/>
      <c r="CP212" s="328"/>
      <c r="CQ212" s="328"/>
      <c r="CR212" s="328"/>
      <c r="CS212" s="328"/>
      <c r="CT212" s="328"/>
      <c r="CU212" s="328"/>
      <c r="CV212" s="328"/>
      <c r="CW212" s="328"/>
      <c r="CX212" s="328"/>
      <c r="CY212" s="328"/>
      <c r="CZ212" s="328"/>
      <c r="DA212" s="328"/>
      <c r="DB212" s="328"/>
      <c r="DC212" s="328"/>
      <c r="DD212" s="328"/>
      <c r="DE212" s="328"/>
      <c r="DF212" s="328"/>
      <c r="DG212" s="328"/>
      <c r="DH212" s="328"/>
      <c r="DI212" s="328"/>
      <c r="DJ212" s="328"/>
      <c r="DK212" s="328"/>
      <c r="DL212" s="328"/>
      <c r="DM212" s="328"/>
      <c r="DN212" s="328"/>
      <c r="DO212" s="328"/>
      <c r="DP212" s="328"/>
      <c r="DQ212" s="328"/>
      <c r="DR212" s="328"/>
      <c r="DS212" s="328"/>
      <c r="DT212" s="328"/>
      <c r="DU212" s="328"/>
      <c r="DV212" s="328"/>
      <c r="DW212" s="328"/>
      <c r="DX212" s="328"/>
      <c r="DY212" s="328"/>
      <c r="DZ212" s="328"/>
      <c r="EA212" s="328"/>
      <c r="EB212" s="328"/>
      <c r="EC212" s="328"/>
      <c r="ED212" s="328"/>
      <c r="EE212" s="328"/>
      <c r="EF212" s="328"/>
      <c r="EG212" s="328"/>
      <c r="EH212" s="328"/>
      <c r="EI212" s="328"/>
      <c r="EJ212" s="328"/>
      <c r="EK212" s="328"/>
      <c r="EL212" s="328"/>
      <c r="EM212" s="328"/>
      <c r="EN212" s="328"/>
      <c r="EO212" s="328"/>
      <c r="EP212" s="328"/>
      <c r="EQ212" s="328"/>
      <c r="ER212" s="328"/>
      <c r="ES212" s="328"/>
      <c r="ET212" s="328"/>
      <c r="EU212" s="328"/>
      <c r="EV212" s="328"/>
      <c r="EW212" s="328"/>
      <c r="EX212" s="328"/>
      <c r="EY212" s="328"/>
      <c r="EZ212" s="328"/>
      <c r="FA212" s="328"/>
      <c r="FB212" s="328"/>
      <c r="FC212" s="328"/>
      <c r="FD212" s="328"/>
      <c r="FE212" s="328"/>
      <c r="FF212" s="328"/>
      <c r="FG212" s="328"/>
      <c r="FH212" s="328"/>
      <c r="FI212" s="328"/>
      <c r="FJ212" s="328"/>
      <c r="FK212" s="328"/>
      <c r="FL212" s="328"/>
      <c r="FM212" s="328"/>
      <c r="FN212" s="328"/>
      <c r="FO212" s="328"/>
      <c r="FP212" s="328"/>
      <c r="FQ212" s="328"/>
      <c r="FR212" s="328"/>
      <c r="FS212" s="328"/>
      <c r="FT212" s="328"/>
      <c r="FU212" s="328"/>
      <c r="FV212" s="328"/>
      <c r="FW212" s="328"/>
      <c r="FX212" s="328"/>
      <c r="FY212" s="328"/>
      <c r="FZ212" s="328"/>
      <c r="GA212" s="328"/>
      <c r="GB212" s="328"/>
      <c r="GC212" s="328"/>
      <c r="GD212" s="328"/>
      <c r="GE212" s="328"/>
      <c r="GF212" s="328"/>
      <c r="GG212" s="328"/>
      <c r="GH212" s="328"/>
      <c r="GI212" s="328"/>
      <c r="GJ212" s="328"/>
    </row>
    <row r="213" spans="1:192" x14ac:dyDescent="0.25">
      <c r="A213" s="247"/>
      <c r="D213" s="248" t="s">
        <v>661</v>
      </c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  <c r="R213" s="328"/>
      <c r="S213" s="328"/>
      <c r="T213" s="328"/>
      <c r="U213" s="328"/>
      <c r="V213" s="328"/>
      <c r="W213" s="328"/>
      <c r="X213" s="328"/>
      <c r="Y213" s="328"/>
      <c r="Z213" s="328"/>
      <c r="AA213" s="328"/>
      <c r="AB213" s="328"/>
      <c r="AC213" s="328"/>
      <c r="AD213" s="328"/>
      <c r="AE213" s="328"/>
      <c r="AF213" s="328"/>
      <c r="AG213" s="328"/>
      <c r="AH213" s="328"/>
      <c r="AI213" s="328"/>
      <c r="AJ213" s="328"/>
      <c r="AK213" s="328"/>
      <c r="AL213" s="328"/>
      <c r="AM213" s="328"/>
      <c r="AN213" s="328"/>
      <c r="AO213" s="328"/>
      <c r="AP213" s="328"/>
      <c r="AQ213" s="328"/>
      <c r="AR213" s="328"/>
      <c r="AS213" s="328"/>
      <c r="AT213" s="328"/>
      <c r="AU213" s="328"/>
      <c r="AV213" s="328"/>
      <c r="AW213" s="328"/>
      <c r="AX213" s="328"/>
      <c r="AY213" s="328"/>
      <c r="AZ213" s="328"/>
      <c r="BA213" s="328"/>
      <c r="BB213" s="328"/>
      <c r="BC213" s="328"/>
      <c r="BD213" s="328"/>
      <c r="BE213" s="328"/>
      <c r="BF213" s="328"/>
      <c r="BG213" s="328"/>
      <c r="BH213" s="328"/>
      <c r="BI213" s="328"/>
      <c r="BJ213" s="328"/>
      <c r="BK213" s="328"/>
      <c r="BL213" s="328"/>
      <c r="BM213" s="328"/>
      <c r="BN213" s="328"/>
      <c r="BO213" s="328"/>
      <c r="BP213" s="328"/>
      <c r="BQ213" s="328"/>
      <c r="BR213" s="328"/>
      <c r="BS213" s="328"/>
      <c r="BT213" s="328"/>
      <c r="BU213" s="328"/>
      <c r="BV213" s="328"/>
      <c r="BW213" s="328"/>
      <c r="BX213" s="328"/>
      <c r="BY213" s="328"/>
      <c r="BZ213" s="328"/>
      <c r="CA213" s="328"/>
      <c r="CB213" s="328"/>
      <c r="CC213" s="328"/>
      <c r="CD213" s="328"/>
      <c r="CE213" s="328"/>
      <c r="CF213" s="328"/>
      <c r="CG213" s="328"/>
      <c r="CH213" s="328"/>
      <c r="CI213" s="328"/>
      <c r="CJ213" s="328"/>
      <c r="CK213" s="328"/>
      <c r="CL213" s="328"/>
      <c r="CM213" s="328"/>
      <c r="CN213" s="328"/>
      <c r="CO213" s="328"/>
      <c r="CP213" s="328"/>
      <c r="CQ213" s="328"/>
      <c r="CR213" s="328"/>
      <c r="CS213" s="328"/>
      <c r="CT213" s="328"/>
      <c r="CU213" s="328"/>
      <c r="CV213" s="328"/>
      <c r="CW213" s="328"/>
      <c r="CX213" s="328"/>
      <c r="CY213" s="328"/>
      <c r="CZ213" s="328"/>
      <c r="DA213" s="328"/>
      <c r="DB213" s="328"/>
      <c r="DC213" s="328"/>
      <c r="DD213" s="328"/>
      <c r="DE213" s="328"/>
      <c r="DF213" s="328"/>
      <c r="DG213" s="328"/>
      <c r="DH213" s="328"/>
      <c r="DI213" s="328"/>
      <c r="DJ213" s="328"/>
      <c r="DK213" s="328"/>
      <c r="DL213" s="328"/>
      <c r="DM213" s="328"/>
      <c r="DN213" s="328"/>
      <c r="DO213" s="328"/>
      <c r="DP213" s="328"/>
      <c r="DQ213" s="328"/>
      <c r="DR213" s="328"/>
      <c r="DS213" s="328"/>
      <c r="DT213" s="328"/>
      <c r="DU213" s="328"/>
      <c r="DV213" s="328"/>
      <c r="DW213" s="328"/>
      <c r="DX213" s="328"/>
      <c r="DY213" s="328"/>
      <c r="DZ213" s="328"/>
      <c r="EA213" s="328"/>
      <c r="EB213" s="328"/>
      <c r="EC213" s="328"/>
      <c r="ED213" s="328"/>
      <c r="EE213" s="328"/>
      <c r="EF213" s="328"/>
      <c r="EG213" s="328"/>
      <c r="EH213" s="328"/>
      <c r="EI213" s="328"/>
      <c r="EJ213" s="328"/>
      <c r="EK213" s="328"/>
      <c r="EL213" s="328"/>
      <c r="EM213" s="328"/>
      <c r="EN213" s="328"/>
      <c r="EO213" s="328"/>
      <c r="EP213" s="328"/>
      <c r="EQ213" s="328"/>
      <c r="ER213" s="328"/>
      <c r="ES213" s="328"/>
      <c r="ET213" s="328"/>
      <c r="EU213" s="328"/>
      <c r="EV213" s="328"/>
      <c r="EW213" s="328"/>
      <c r="EX213" s="328"/>
      <c r="EY213" s="328"/>
      <c r="EZ213" s="328"/>
      <c r="FA213" s="328"/>
      <c r="FB213" s="328"/>
      <c r="FC213" s="328"/>
      <c r="FD213" s="328"/>
      <c r="FE213" s="328"/>
      <c r="FF213" s="328"/>
      <c r="FG213" s="328"/>
      <c r="FH213" s="328"/>
      <c r="FI213" s="328"/>
      <c r="FJ213" s="328"/>
      <c r="FK213" s="328"/>
      <c r="FL213" s="328"/>
      <c r="FM213" s="328"/>
      <c r="FN213" s="328"/>
      <c r="FO213" s="328"/>
      <c r="FP213" s="328"/>
      <c r="FQ213" s="328"/>
      <c r="FR213" s="328"/>
      <c r="FS213" s="328"/>
      <c r="FT213" s="328"/>
      <c r="FU213" s="328"/>
      <c r="FV213" s="328"/>
      <c r="FW213" s="328"/>
      <c r="FX213" s="328"/>
      <c r="FY213" s="328"/>
      <c r="FZ213" s="328"/>
      <c r="GA213" s="328"/>
      <c r="GB213" s="328"/>
      <c r="GC213" s="328"/>
      <c r="GD213" s="328"/>
      <c r="GE213" s="328"/>
      <c r="GF213" s="328"/>
      <c r="GG213" s="328"/>
      <c r="GH213" s="328"/>
      <c r="GI213" s="328"/>
      <c r="GJ213" s="328"/>
    </row>
    <row r="214" spans="1:192" x14ac:dyDescent="0.25">
      <c r="A214" s="247"/>
      <c r="D214" s="248"/>
      <c r="E214" s="209" t="str">
        <f t="shared" ref="E214:BP214" si="599" xml:space="preserve"> E$52</f>
        <v>Maximum senior debt repayment</v>
      </c>
      <c r="F214" s="209">
        <f t="shared" si="599"/>
        <v>0</v>
      </c>
      <c r="G214" s="209" t="str">
        <f t="shared" si="599"/>
        <v>$ 000s</v>
      </c>
      <c r="H214" s="209">
        <f t="shared" si="599"/>
        <v>54222.287243403269</v>
      </c>
      <c r="I214" s="209">
        <f t="shared" si="599"/>
        <v>0</v>
      </c>
      <c r="J214" s="209">
        <f t="shared" si="599"/>
        <v>0</v>
      </c>
      <c r="K214" s="209">
        <f t="shared" si="599"/>
        <v>0</v>
      </c>
      <c r="L214" s="209">
        <f t="shared" si="599"/>
        <v>0</v>
      </c>
      <c r="M214" s="209">
        <f t="shared" si="599"/>
        <v>0</v>
      </c>
      <c r="N214" s="209">
        <f t="shared" si="599"/>
        <v>0</v>
      </c>
      <c r="O214" s="209">
        <f t="shared" si="599"/>
        <v>0</v>
      </c>
      <c r="P214" s="209">
        <f t="shared" si="599"/>
        <v>0</v>
      </c>
      <c r="Q214" s="209">
        <f t="shared" si="599"/>
        <v>0</v>
      </c>
      <c r="R214" s="209">
        <f t="shared" si="599"/>
        <v>0</v>
      </c>
      <c r="S214" s="209">
        <f t="shared" si="599"/>
        <v>625.25817653215267</v>
      </c>
      <c r="T214" s="209">
        <f t="shared" si="599"/>
        <v>782.18399869941936</v>
      </c>
      <c r="U214" s="209">
        <f t="shared" si="599"/>
        <v>1096.9643421314915</v>
      </c>
      <c r="V214" s="209">
        <f t="shared" si="599"/>
        <v>1007.1175945693682</v>
      </c>
      <c r="W214" s="209">
        <f t="shared" si="599"/>
        <v>704.07485040504048</v>
      </c>
      <c r="X214" s="209">
        <f t="shared" si="599"/>
        <v>805.97456787592728</v>
      </c>
      <c r="Y214" s="209">
        <f t="shared" si="599"/>
        <v>1132.2921925748246</v>
      </c>
      <c r="Z214" s="209">
        <f t="shared" si="599"/>
        <v>1043.6394715494814</v>
      </c>
      <c r="AA214" s="209">
        <f t="shared" si="599"/>
        <v>738.07561863329897</v>
      </c>
      <c r="AB214" s="209">
        <f t="shared" si="599"/>
        <v>855.71612554050125</v>
      </c>
      <c r="AC214" s="209">
        <f t="shared" si="599"/>
        <v>1169.8090616223958</v>
      </c>
      <c r="AD214" s="209">
        <f t="shared" si="599"/>
        <v>1082.3368894004041</v>
      </c>
      <c r="AE214" s="209">
        <f t="shared" si="599"/>
        <v>777.67285293931081</v>
      </c>
      <c r="AF214" s="209">
        <f t="shared" si="599"/>
        <v>895.81311353573506</v>
      </c>
      <c r="AG214" s="209">
        <f t="shared" si="599"/>
        <v>1209.7630606404796</v>
      </c>
      <c r="AH214" s="209">
        <f t="shared" si="599"/>
        <v>1123.5044497166689</v>
      </c>
      <c r="AI214" s="209">
        <f t="shared" si="599"/>
        <v>819.73781805737826</v>
      </c>
      <c r="AJ214" s="209">
        <f t="shared" si="599"/>
        <v>938.49345054160733</v>
      </c>
      <c r="AK214" s="209">
        <f t="shared" si="599"/>
        <v>1252.2913448836905</v>
      </c>
      <c r="AL214" s="209">
        <f t="shared" si="599"/>
        <v>1167.2978730393697</v>
      </c>
      <c r="AM214" s="209">
        <f t="shared" si="599"/>
        <v>869.95341684085759</v>
      </c>
      <c r="AN214" s="209">
        <f t="shared" si="599"/>
        <v>972.09548945741381</v>
      </c>
      <c r="AO214" s="209">
        <f t="shared" si="599"/>
        <v>1297.3072923805084</v>
      </c>
      <c r="AP214" s="209">
        <f t="shared" si="599"/>
        <v>1213.6493095703629</v>
      </c>
      <c r="AQ214" s="209">
        <f t="shared" si="599"/>
        <v>911.50637983653485</v>
      </c>
      <c r="AR214" s="209">
        <f t="shared" si="599"/>
        <v>1031.5769192921659</v>
      </c>
      <c r="AS214" s="209">
        <f t="shared" si="599"/>
        <v>1345.3147034269339</v>
      </c>
      <c r="AT214" s="209">
        <f t="shared" si="599"/>
        <v>1262.9934790317175</v>
      </c>
      <c r="AU214" s="209">
        <f t="shared" si="599"/>
        <v>961.63295249402756</v>
      </c>
      <c r="AV214" s="209">
        <f t="shared" si="599"/>
        <v>1082.494258294937</v>
      </c>
      <c r="AW214" s="209">
        <f t="shared" si="599"/>
        <v>1396.3702496589879</v>
      </c>
      <c r="AX214" s="209">
        <f t="shared" si="599"/>
        <v>1315.4455191473944</v>
      </c>
      <c r="AY214" s="209">
        <f t="shared" si="599"/>
        <v>1014.7974549674898</v>
      </c>
      <c r="AZ214" s="209">
        <f t="shared" si="599"/>
        <v>1136.5318035014966</v>
      </c>
      <c r="BA214" s="209">
        <f t="shared" si="599"/>
        <v>1450.667771200352</v>
      </c>
      <c r="BB214" s="209">
        <f t="shared" si="599"/>
        <v>1371.2268978008203</v>
      </c>
      <c r="BC214" s="209">
        <f t="shared" si="599"/>
        <v>1079.7037707513496</v>
      </c>
      <c r="BD214" s="209">
        <f t="shared" si="599"/>
        <v>1182.8732950915628</v>
      </c>
      <c r="BE214" s="209">
        <f t="shared" si="599"/>
        <v>1508.3948141457831</v>
      </c>
      <c r="BF214" s="209">
        <f t="shared" si="599"/>
        <v>1430.4698012164138</v>
      </c>
      <c r="BG214" s="209">
        <f t="shared" si="599"/>
        <v>1131.1798208285909</v>
      </c>
      <c r="BH214" s="209">
        <f t="shared" si="599"/>
        <v>1254.9083614460403</v>
      </c>
      <c r="BI214" s="209">
        <f t="shared" si="599"/>
        <v>1569.7877090379079</v>
      </c>
      <c r="BJ214" s="209">
        <f t="shared" si="599"/>
        <v>1493.427666149867</v>
      </c>
      <c r="BK214" s="209">
        <f t="shared" si="599"/>
        <v>1194.7849977536002</v>
      </c>
      <c r="BL214" s="209">
        <f t="shared" si="599"/>
        <v>1319.6843664886703</v>
      </c>
      <c r="BM214" s="209">
        <f t="shared" si="599"/>
        <v>1635.1073406920491</v>
      </c>
      <c r="BN214" s="209">
        <f t="shared" si="599"/>
        <v>1560.3845500108951</v>
      </c>
      <c r="BO214" s="209">
        <f t="shared" si="599"/>
        <v>0</v>
      </c>
      <c r="BP214" s="209">
        <f t="shared" si="599"/>
        <v>0</v>
      </c>
      <c r="BQ214" s="209">
        <f t="shared" ref="BQ214:EB214" si="600" xml:space="preserve"> BQ$52</f>
        <v>0</v>
      </c>
      <c r="BR214" s="209">
        <f t="shared" si="600"/>
        <v>0</v>
      </c>
      <c r="BS214" s="209">
        <f t="shared" si="600"/>
        <v>0</v>
      </c>
      <c r="BT214" s="209">
        <f t="shared" si="600"/>
        <v>0</v>
      </c>
      <c r="BU214" s="209">
        <f t="shared" si="600"/>
        <v>0</v>
      </c>
      <c r="BV214" s="209">
        <f t="shared" si="600"/>
        <v>0</v>
      </c>
      <c r="BW214" s="209">
        <f t="shared" si="600"/>
        <v>0</v>
      </c>
      <c r="BX214" s="209">
        <f t="shared" si="600"/>
        <v>0</v>
      </c>
      <c r="BY214" s="209">
        <f t="shared" si="600"/>
        <v>0</v>
      </c>
      <c r="BZ214" s="209">
        <f t="shared" si="600"/>
        <v>0</v>
      </c>
      <c r="CA214" s="209">
        <f t="shared" si="600"/>
        <v>0</v>
      </c>
      <c r="CB214" s="209">
        <f t="shared" si="600"/>
        <v>0</v>
      </c>
      <c r="CC214" s="209">
        <f t="shared" si="600"/>
        <v>0</v>
      </c>
      <c r="CD214" s="209">
        <f t="shared" si="600"/>
        <v>0</v>
      </c>
      <c r="CE214" s="209">
        <f t="shared" si="600"/>
        <v>0</v>
      </c>
      <c r="CF214" s="209">
        <f t="shared" si="600"/>
        <v>0</v>
      </c>
      <c r="CG214" s="209">
        <f t="shared" si="600"/>
        <v>0</v>
      </c>
      <c r="CH214" s="209">
        <f t="shared" si="600"/>
        <v>0</v>
      </c>
      <c r="CI214" s="209">
        <f t="shared" si="600"/>
        <v>0</v>
      </c>
      <c r="CJ214" s="209">
        <f t="shared" si="600"/>
        <v>0</v>
      </c>
      <c r="CK214" s="209">
        <f t="shared" si="600"/>
        <v>0</v>
      </c>
      <c r="CL214" s="209">
        <f t="shared" si="600"/>
        <v>0</v>
      </c>
      <c r="CM214" s="209">
        <f t="shared" si="600"/>
        <v>0</v>
      </c>
      <c r="CN214" s="209">
        <f t="shared" si="600"/>
        <v>0</v>
      </c>
      <c r="CO214" s="209">
        <f t="shared" si="600"/>
        <v>0</v>
      </c>
      <c r="CP214" s="209">
        <f t="shared" si="600"/>
        <v>0</v>
      </c>
      <c r="CQ214" s="209">
        <f t="shared" si="600"/>
        <v>0</v>
      </c>
      <c r="CR214" s="209">
        <f t="shared" si="600"/>
        <v>0</v>
      </c>
      <c r="CS214" s="209">
        <f t="shared" si="600"/>
        <v>0</v>
      </c>
      <c r="CT214" s="209">
        <f t="shared" si="600"/>
        <v>0</v>
      </c>
      <c r="CU214" s="209">
        <f t="shared" si="600"/>
        <v>0</v>
      </c>
      <c r="CV214" s="209">
        <f t="shared" si="600"/>
        <v>0</v>
      </c>
      <c r="CW214" s="209">
        <f t="shared" si="600"/>
        <v>0</v>
      </c>
      <c r="CX214" s="209">
        <f t="shared" si="600"/>
        <v>0</v>
      </c>
      <c r="CY214" s="209">
        <f t="shared" si="600"/>
        <v>0</v>
      </c>
      <c r="CZ214" s="209">
        <f t="shared" si="600"/>
        <v>0</v>
      </c>
      <c r="DA214" s="209">
        <f t="shared" si="600"/>
        <v>0</v>
      </c>
      <c r="DB214" s="209">
        <f t="shared" si="600"/>
        <v>0</v>
      </c>
      <c r="DC214" s="209">
        <f t="shared" si="600"/>
        <v>0</v>
      </c>
      <c r="DD214" s="209">
        <f t="shared" si="600"/>
        <v>0</v>
      </c>
      <c r="DE214" s="209">
        <f t="shared" si="600"/>
        <v>0</v>
      </c>
      <c r="DF214" s="209">
        <f t="shared" si="600"/>
        <v>0</v>
      </c>
      <c r="DG214" s="209">
        <f t="shared" si="600"/>
        <v>0</v>
      </c>
      <c r="DH214" s="209">
        <f t="shared" si="600"/>
        <v>0</v>
      </c>
      <c r="DI214" s="209">
        <f t="shared" si="600"/>
        <v>0</v>
      </c>
      <c r="DJ214" s="209">
        <f t="shared" si="600"/>
        <v>0</v>
      </c>
      <c r="DK214" s="209">
        <f t="shared" si="600"/>
        <v>0</v>
      </c>
      <c r="DL214" s="209">
        <f t="shared" si="600"/>
        <v>0</v>
      </c>
      <c r="DM214" s="209">
        <f t="shared" si="600"/>
        <v>0</v>
      </c>
      <c r="DN214" s="209">
        <f t="shared" si="600"/>
        <v>0</v>
      </c>
      <c r="DO214" s="209">
        <f t="shared" si="600"/>
        <v>0</v>
      </c>
      <c r="DP214" s="209">
        <f t="shared" si="600"/>
        <v>0</v>
      </c>
      <c r="DQ214" s="209">
        <f t="shared" si="600"/>
        <v>0</v>
      </c>
      <c r="DR214" s="209">
        <f t="shared" si="600"/>
        <v>0</v>
      </c>
      <c r="DS214" s="209">
        <f t="shared" si="600"/>
        <v>0</v>
      </c>
      <c r="DT214" s="209">
        <f t="shared" si="600"/>
        <v>0</v>
      </c>
      <c r="DU214" s="209">
        <f t="shared" si="600"/>
        <v>0</v>
      </c>
      <c r="DV214" s="209">
        <f t="shared" si="600"/>
        <v>0</v>
      </c>
      <c r="DW214" s="209">
        <f t="shared" si="600"/>
        <v>0</v>
      </c>
      <c r="DX214" s="209">
        <f t="shared" si="600"/>
        <v>0</v>
      </c>
      <c r="DY214" s="209">
        <f t="shared" si="600"/>
        <v>0</v>
      </c>
      <c r="DZ214" s="209">
        <f t="shared" si="600"/>
        <v>0</v>
      </c>
      <c r="EA214" s="209">
        <f t="shared" si="600"/>
        <v>0</v>
      </c>
      <c r="EB214" s="209">
        <f t="shared" si="600"/>
        <v>0</v>
      </c>
      <c r="EC214" s="209">
        <f t="shared" ref="EC214:GJ214" si="601" xml:space="preserve"> EC$52</f>
        <v>0</v>
      </c>
      <c r="ED214" s="209">
        <f t="shared" si="601"/>
        <v>0</v>
      </c>
      <c r="EE214" s="209">
        <f t="shared" si="601"/>
        <v>0</v>
      </c>
      <c r="EF214" s="209">
        <f t="shared" si="601"/>
        <v>0</v>
      </c>
      <c r="EG214" s="209">
        <f t="shared" si="601"/>
        <v>0</v>
      </c>
      <c r="EH214" s="209">
        <f t="shared" si="601"/>
        <v>0</v>
      </c>
      <c r="EI214" s="209">
        <f t="shared" si="601"/>
        <v>0</v>
      </c>
      <c r="EJ214" s="209">
        <f t="shared" si="601"/>
        <v>0</v>
      </c>
      <c r="EK214" s="209">
        <f t="shared" si="601"/>
        <v>0</v>
      </c>
      <c r="EL214" s="209">
        <f t="shared" si="601"/>
        <v>0</v>
      </c>
      <c r="EM214" s="209">
        <f t="shared" si="601"/>
        <v>0</v>
      </c>
      <c r="EN214" s="209">
        <f t="shared" si="601"/>
        <v>0</v>
      </c>
      <c r="EO214" s="209">
        <f t="shared" si="601"/>
        <v>0</v>
      </c>
      <c r="EP214" s="209">
        <f t="shared" si="601"/>
        <v>0</v>
      </c>
      <c r="EQ214" s="209">
        <f t="shared" si="601"/>
        <v>0</v>
      </c>
      <c r="ER214" s="209">
        <f t="shared" si="601"/>
        <v>0</v>
      </c>
      <c r="ES214" s="209">
        <f t="shared" si="601"/>
        <v>0</v>
      </c>
      <c r="ET214" s="209">
        <f t="shared" si="601"/>
        <v>0</v>
      </c>
      <c r="EU214" s="209">
        <f t="shared" si="601"/>
        <v>0</v>
      </c>
      <c r="EV214" s="209">
        <f t="shared" si="601"/>
        <v>0</v>
      </c>
      <c r="EW214" s="209">
        <f t="shared" si="601"/>
        <v>0</v>
      </c>
      <c r="EX214" s="209">
        <f t="shared" si="601"/>
        <v>0</v>
      </c>
      <c r="EY214" s="209">
        <f t="shared" si="601"/>
        <v>0</v>
      </c>
      <c r="EZ214" s="209">
        <f t="shared" si="601"/>
        <v>0</v>
      </c>
      <c r="FA214" s="209">
        <f t="shared" si="601"/>
        <v>0</v>
      </c>
      <c r="FB214" s="209">
        <f t="shared" si="601"/>
        <v>0</v>
      </c>
      <c r="FC214" s="209">
        <f t="shared" si="601"/>
        <v>0</v>
      </c>
      <c r="FD214" s="209">
        <f t="shared" si="601"/>
        <v>0</v>
      </c>
      <c r="FE214" s="209">
        <f t="shared" si="601"/>
        <v>0</v>
      </c>
      <c r="FF214" s="209">
        <f t="shared" si="601"/>
        <v>0</v>
      </c>
      <c r="FG214" s="209">
        <f t="shared" si="601"/>
        <v>0</v>
      </c>
      <c r="FH214" s="209">
        <f t="shared" si="601"/>
        <v>0</v>
      </c>
      <c r="FI214" s="209">
        <f t="shared" si="601"/>
        <v>0</v>
      </c>
      <c r="FJ214" s="209">
        <f t="shared" si="601"/>
        <v>0</v>
      </c>
      <c r="FK214" s="209">
        <f t="shared" si="601"/>
        <v>0</v>
      </c>
      <c r="FL214" s="209">
        <f t="shared" si="601"/>
        <v>0</v>
      </c>
      <c r="FM214" s="209">
        <f t="shared" si="601"/>
        <v>0</v>
      </c>
      <c r="FN214" s="209">
        <f t="shared" si="601"/>
        <v>0</v>
      </c>
      <c r="FO214" s="209">
        <f t="shared" si="601"/>
        <v>0</v>
      </c>
      <c r="FP214" s="209">
        <f t="shared" si="601"/>
        <v>0</v>
      </c>
      <c r="FQ214" s="209">
        <f t="shared" si="601"/>
        <v>0</v>
      </c>
      <c r="FR214" s="209">
        <f t="shared" si="601"/>
        <v>0</v>
      </c>
      <c r="FS214" s="209">
        <f t="shared" si="601"/>
        <v>0</v>
      </c>
      <c r="FT214" s="209">
        <f t="shared" si="601"/>
        <v>0</v>
      </c>
      <c r="FU214" s="209">
        <f t="shared" si="601"/>
        <v>0</v>
      </c>
      <c r="FV214" s="209">
        <f t="shared" si="601"/>
        <v>0</v>
      </c>
      <c r="FW214" s="209">
        <f t="shared" si="601"/>
        <v>0</v>
      </c>
      <c r="FX214" s="209">
        <f t="shared" si="601"/>
        <v>0</v>
      </c>
      <c r="FY214" s="209">
        <f t="shared" si="601"/>
        <v>0</v>
      </c>
      <c r="FZ214" s="209">
        <f t="shared" si="601"/>
        <v>0</v>
      </c>
      <c r="GA214" s="209">
        <f t="shared" si="601"/>
        <v>0</v>
      </c>
      <c r="GB214" s="209">
        <f t="shared" si="601"/>
        <v>0</v>
      </c>
      <c r="GC214" s="209">
        <f t="shared" si="601"/>
        <v>0</v>
      </c>
      <c r="GD214" s="209">
        <f t="shared" si="601"/>
        <v>0</v>
      </c>
      <c r="GE214" s="209">
        <f t="shared" si="601"/>
        <v>0</v>
      </c>
      <c r="GF214" s="209">
        <f t="shared" si="601"/>
        <v>0</v>
      </c>
      <c r="GG214" s="209">
        <f t="shared" si="601"/>
        <v>0</v>
      </c>
      <c r="GH214" s="209">
        <f t="shared" si="601"/>
        <v>0</v>
      </c>
      <c r="GI214" s="209">
        <f t="shared" si="601"/>
        <v>0</v>
      </c>
      <c r="GJ214" s="209">
        <f t="shared" si="601"/>
        <v>0</v>
      </c>
    </row>
    <row r="215" spans="1:192" x14ac:dyDescent="0.25">
      <c r="A215" s="247"/>
      <c r="D215" s="248"/>
      <c r="E215" s="298" t="str">
        <f t="shared" ref="E215:AJ215" si="602" xml:space="preserve"> E$136</f>
        <v>Senior debt T2 repayment % - calculated</v>
      </c>
      <c r="F215" s="298">
        <f t="shared" si="602"/>
        <v>0</v>
      </c>
      <c r="G215" s="298" t="str">
        <f t="shared" si="602"/>
        <v>%</v>
      </c>
      <c r="H215" s="298">
        <f t="shared" si="602"/>
        <v>0</v>
      </c>
      <c r="I215" s="298">
        <f t="shared" si="602"/>
        <v>0</v>
      </c>
      <c r="J215" s="298">
        <f t="shared" si="602"/>
        <v>0</v>
      </c>
      <c r="K215" s="298">
        <f t="shared" si="602"/>
        <v>0</v>
      </c>
      <c r="L215" s="298">
        <f t="shared" si="602"/>
        <v>0</v>
      </c>
      <c r="M215" s="298">
        <f t="shared" si="602"/>
        <v>0</v>
      </c>
      <c r="N215" s="298">
        <f t="shared" si="602"/>
        <v>0</v>
      </c>
      <c r="O215" s="298">
        <f t="shared" si="602"/>
        <v>0</v>
      </c>
      <c r="P215" s="298">
        <f t="shared" si="602"/>
        <v>0</v>
      </c>
      <c r="Q215" s="298">
        <f t="shared" si="602"/>
        <v>0</v>
      </c>
      <c r="R215" s="298">
        <f t="shared" si="602"/>
        <v>0</v>
      </c>
      <c r="S215" s="298">
        <f t="shared" si="602"/>
        <v>0.18156031031263242</v>
      </c>
      <c r="T215" s="298">
        <f t="shared" si="602"/>
        <v>0.18156031031263242</v>
      </c>
      <c r="U215" s="298">
        <f t="shared" si="602"/>
        <v>0.18156031031263242</v>
      </c>
      <c r="V215" s="298">
        <f t="shared" si="602"/>
        <v>0.18156031031263242</v>
      </c>
      <c r="W215" s="298">
        <f t="shared" si="602"/>
        <v>0.18156031031263242</v>
      </c>
      <c r="X215" s="298">
        <f t="shared" si="602"/>
        <v>0.18156031031263242</v>
      </c>
      <c r="Y215" s="298">
        <f t="shared" si="602"/>
        <v>0.18156031031263242</v>
      </c>
      <c r="Z215" s="298">
        <f t="shared" si="602"/>
        <v>0.18156031031263242</v>
      </c>
      <c r="AA215" s="298">
        <f t="shared" si="602"/>
        <v>0.18156031031263242</v>
      </c>
      <c r="AB215" s="298">
        <f t="shared" si="602"/>
        <v>0.18156031031263242</v>
      </c>
      <c r="AC215" s="298">
        <f t="shared" si="602"/>
        <v>0.18156031031263242</v>
      </c>
      <c r="AD215" s="298">
        <f t="shared" si="602"/>
        <v>0.18156031031263242</v>
      </c>
      <c r="AE215" s="298">
        <f t="shared" si="602"/>
        <v>0.18156031031263242</v>
      </c>
      <c r="AF215" s="298">
        <f t="shared" si="602"/>
        <v>0.18156031031263242</v>
      </c>
      <c r="AG215" s="298">
        <f t="shared" si="602"/>
        <v>0.18156031031263242</v>
      </c>
      <c r="AH215" s="298">
        <f t="shared" si="602"/>
        <v>0.18156031031263242</v>
      </c>
      <c r="AI215" s="298">
        <f t="shared" si="602"/>
        <v>0.18156031031263242</v>
      </c>
      <c r="AJ215" s="298">
        <f t="shared" si="602"/>
        <v>0.18156031031263242</v>
      </c>
      <c r="AK215" s="298">
        <f t="shared" ref="AK215:BP215" si="603" xml:space="preserve"> AK$136</f>
        <v>0.18156031031263242</v>
      </c>
      <c r="AL215" s="298">
        <f t="shared" si="603"/>
        <v>0.18156031031263242</v>
      </c>
      <c r="AM215" s="298">
        <f t="shared" si="603"/>
        <v>0.18156031031263242</v>
      </c>
      <c r="AN215" s="298">
        <f t="shared" si="603"/>
        <v>0.18156031031263242</v>
      </c>
      <c r="AO215" s="298">
        <f t="shared" si="603"/>
        <v>0.18156031031263242</v>
      </c>
      <c r="AP215" s="298">
        <f t="shared" si="603"/>
        <v>0.18156031031263242</v>
      </c>
      <c r="AQ215" s="298">
        <f t="shared" si="603"/>
        <v>0.18156031031263242</v>
      </c>
      <c r="AR215" s="298">
        <f t="shared" si="603"/>
        <v>0.18156031031263242</v>
      </c>
      <c r="AS215" s="298">
        <f t="shared" si="603"/>
        <v>0.18156031031263242</v>
      </c>
      <c r="AT215" s="298">
        <f t="shared" si="603"/>
        <v>0.18156031031263242</v>
      </c>
      <c r="AU215" s="298">
        <f t="shared" si="603"/>
        <v>0.18156031031263242</v>
      </c>
      <c r="AV215" s="298">
        <f t="shared" si="603"/>
        <v>0.18156031031263242</v>
      </c>
      <c r="AW215" s="298">
        <f t="shared" si="603"/>
        <v>0.18156031031263242</v>
      </c>
      <c r="AX215" s="298">
        <f t="shared" si="603"/>
        <v>0.18156031031263242</v>
      </c>
      <c r="AY215" s="298">
        <f t="shared" si="603"/>
        <v>0.18156031031263242</v>
      </c>
      <c r="AZ215" s="298">
        <f t="shared" si="603"/>
        <v>0.18156031031263242</v>
      </c>
      <c r="BA215" s="298">
        <f t="shared" si="603"/>
        <v>0.18156031031263242</v>
      </c>
      <c r="BB215" s="298">
        <f t="shared" si="603"/>
        <v>0.18156031031263242</v>
      </c>
      <c r="BC215" s="298">
        <f t="shared" si="603"/>
        <v>0.18156031031263242</v>
      </c>
      <c r="BD215" s="298">
        <f t="shared" si="603"/>
        <v>0.18156031031263242</v>
      </c>
      <c r="BE215" s="298">
        <f t="shared" si="603"/>
        <v>0.18156031031263242</v>
      </c>
      <c r="BF215" s="298">
        <f t="shared" si="603"/>
        <v>0.18156031031263242</v>
      </c>
      <c r="BG215" s="298">
        <f t="shared" si="603"/>
        <v>0.99999988846579202</v>
      </c>
      <c r="BH215" s="298">
        <f t="shared" si="603"/>
        <v>0.9999998758846057</v>
      </c>
      <c r="BI215" s="298">
        <f t="shared" si="603"/>
        <v>0.99999985813124292</v>
      </c>
      <c r="BJ215" s="298">
        <f t="shared" si="603"/>
        <v>0.9999998272147218</v>
      </c>
      <c r="BK215" s="298">
        <f t="shared" si="603"/>
        <v>0.99999978202314566</v>
      </c>
      <c r="BL215" s="298">
        <f t="shared" si="603"/>
        <v>0.99999972434317186</v>
      </c>
      <c r="BM215" s="298">
        <f t="shared" si="603"/>
        <v>0.99999961050169084</v>
      </c>
      <c r="BN215" s="298">
        <f t="shared" si="603"/>
        <v>0.99999920235250472</v>
      </c>
      <c r="BO215" s="298">
        <f t="shared" si="603"/>
        <v>0</v>
      </c>
      <c r="BP215" s="298">
        <f t="shared" si="603"/>
        <v>0</v>
      </c>
      <c r="BQ215" s="298">
        <f t="shared" ref="BQ215:CV215" si="604" xml:space="preserve"> BQ$136</f>
        <v>0</v>
      </c>
      <c r="BR215" s="298">
        <f t="shared" si="604"/>
        <v>0</v>
      </c>
      <c r="BS215" s="298">
        <f t="shared" si="604"/>
        <v>0</v>
      </c>
      <c r="BT215" s="298">
        <f t="shared" si="604"/>
        <v>0</v>
      </c>
      <c r="BU215" s="298">
        <f t="shared" si="604"/>
        <v>0</v>
      </c>
      <c r="BV215" s="298">
        <f t="shared" si="604"/>
        <v>0</v>
      </c>
      <c r="BW215" s="298">
        <f t="shared" si="604"/>
        <v>0</v>
      </c>
      <c r="BX215" s="298">
        <f t="shared" si="604"/>
        <v>0</v>
      </c>
      <c r="BY215" s="298">
        <f t="shared" si="604"/>
        <v>0</v>
      </c>
      <c r="BZ215" s="298">
        <f t="shared" si="604"/>
        <v>0</v>
      </c>
      <c r="CA215" s="298">
        <f t="shared" si="604"/>
        <v>0</v>
      </c>
      <c r="CB215" s="298">
        <f t="shared" si="604"/>
        <v>0</v>
      </c>
      <c r="CC215" s="298">
        <f t="shared" si="604"/>
        <v>0</v>
      </c>
      <c r="CD215" s="298">
        <f t="shared" si="604"/>
        <v>0</v>
      </c>
      <c r="CE215" s="298">
        <f t="shared" si="604"/>
        <v>0</v>
      </c>
      <c r="CF215" s="298">
        <f t="shared" si="604"/>
        <v>0</v>
      </c>
      <c r="CG215" s="298">
        <f t="shared" si="604"/>
        <v>0</v>
      </c>
      <c r="CH215" s="298">
        <f t="shared" si="604"/>
        <v>0</v>
      </c>
      <c r="CI215" s="298">
        <f t="shared" si="604"/>
        <v>0</v>
      </c>
      <c r="CJ215" s="298">
        <f t="shared" si="604"/>
        <v>0</v>
      </c>
      <c r="CK215" s="298">
        <f t="shared" si="604"/>
        <v>0</v>
      </c>
      <c r="CL215" s="298">
        <f t="shared" si="604"/>
        <v>0</v>
      </c>
      <c r="CM215" s="298">
        <f t="shared" si="604"/>
        <v>0</v>
      </c>
      <c r="CN215" s="298">
        <f t="shared" si="604"/>
        <v>0</v>
      </c>
      <c r="CO215" s="298">
        <f t="shared" si="604"/>
        <v>0</v>
      </c>
      <c r="CP215" s="298">
        <f t="shared" si="604"/>
        <v>0</v>
      </c>
      <c r="CQ215" s="298">
        <f t="shared" si="604"/>
        <v>0</v>
      </c>
      <c r="CR215" s="298">
        <f t="shared" si="604"/>
        <v>0</v>
      </c>
      <c r="CS215" s="298">
        <f t="shared" si="604"/>
        <v>0</v>
      </c>
      <c r="CT215" s="298">
        <f t="shared" si="604"/>
        <v>0</v>
      </c>
      <c r="CU215" s="298">
        <f t="shared" si="604"/>
        <v>0</v>
      </c>
      <c r="CV215" s="298">
        <f t="shared" si="604"/>
        <v>0</v>
      </c>
      <c r="CW215" s="298">
        <f t="shared" ref="CW215:EB215" si="605" xml:space="preserve"> CW$136</f>
        <v>0</v>
      </c>
      <c r="CX215" s="298">
        <f t="shared" si="605"/>
        <v>0</v>
      </c>
      <c r="CY215" s="298">
        <f t="shared" si="605"/>
        <v>0</v>
      </c>
      <c r="CZ215" s="298">
        <f t="shared" si="605"/>
        <v>0</v>
      </c>
      <c r="DA215" s="298">
        <f t="shared" si="605"/>
        <v>0</v>
      </c>
      <c r="DB215" s="298">
        <f t="shared" si="605"/>
        <v>0</v>
      </c>
      <c r="DC215" s="298">
        <f t="shared" si="605"/>
        <v>0</v>
      </c>
      <c r="DD215" s="298">
        <f t="shared" si="605"/>
        <v>0</v>
      </c>
      <c r="DE215" s="298">
        <f t="shared" si="605"/>
        <v>0</v>
      </c>
      <c r="DF215" s="298">
        <f t="shared" si="605"/>
        <v>0</v>
      </c>
      <c r="DG215" s="298">
        <f t="shared" si="605"/>
        <v>0</v>
      </c>
      <c r="DH215" s="298">
        <f t="shared" si="605"/>
        <v>0</v>
      </c>
      <c r="DI215" s="298">
        <f t="shared" si="605"/>
        <v>0</v>
      </c>
      <c r="DJ215" s="298">
        <f t="shared" si="605"/>
        <v>0</v>
      </c>
      <c r="DK215" s="298">
        <f t="shared" si="605"/>
        <v>0</v>
      </c>
      <c r="DL215" s="298">
        <f t="shared" si="605"/>
        <v>0</v>
      </c>
      <c r="DM215" s="298">
        <f t="shared" si="605"/>
        <v>0</v>
      </c>
      <c r="DN215" s="298">
        <f t="shared" si="605"/>
        <v>0</v>
      </c>
      <c r="DO215" s="298">
        <f t="shared" si="605"/>
        <v>0</v>
      </c>
      <c r="DP215" s="298">
        <f t="shared" si="605"/>
        <v>0</v>
      </c>
      <c r="DQ215" s="298">
        <f t="shared" si="605"/>
        <v>0</v>
      </c>
      <c r="DR215" s="298">
        <f t="shared" si="605"/>
        <v>0</v>
      </c>
      <c r="DS215" s="298">
        <f t="shared" si="605"/>
        <v>0</v>
      </c>
      <c r="DT215" s="298">
        <f t="shared" si="605"/>
        <v>0</v>
      </c>
      <c r="DU215" s="298">
        <f t="shared" si="605"/>
        <v>0</v>
      </c>
      <c r="DV215" s="298">
        <f t="shared" si="605"/>
        <v>0</v>
      </c>
      <c r="DW215" s="298">
        <f t="shared" si="605"/>
        <v>0</v>
      </c>
      <c r="DX215" s="298">
        <f t="shared" si="605"/>
        <v>0</v>
      </c>
      <c r="DY215" s="298">
        <f t="shared" si="605"/>
        <v>0</v>
      </c>
      <c r="DZ215" s="298">
        <f t="shared" si="605"/>
        <v>0</v>
      </c>
      <c r="EA215" s="298">
        <f t="shared" si="605"/>
        <v>0</v>
      </c>
      <c r="EB215" s="298">
        <f t="shared" si="605"/>
        <v>0</v>
      </c>
      <c r="EC215" s="298">
        <f t="shared" ref="EC215:FH215" si="606" xml:space="preserve"> EC$136</f>
        <v>0</v>
      </c>
      <c r="ED215" s="298">
        <f t="shared" si="606"/>
        <v>0</v>
      </c>
      <c r="EE215" s="298">
        <f t="shared" si="606"/>
        <v>0</v>
      </c>
      <c r="EF215" s="298">
        <f t="shared" si="606"/>
        <v>0</v>
      </c>
      <c r="EG215" s="298">
        <f t="shared" si="606"/>
        <v>0</v>
      </c>
      <c r="EH215" s="298">
        <f t="shared" si="606"/>
        <v>0</v>
      </c>
      <c r="EI215" s="298">
        <f t="shared" si="606"/>
        <v>0</v>
      </c>
      <c r="EJ215" s="298">
        <f t="shared" si="606"/>
        <v>0</v>
      </c>
      <c r="EK215" s="298">
        <f t="shared" si="606"/>
        <v>0</v>
      </c>
      <c r="EL215" s="298">
        <f t="shared" si="606"/>
        <v>0</v>
      </c>
      <c r="EM215" s="298">
        <f t="shared" si="606"/>
        <v>0</v>
      </c>
      <c r="EN215" s="298">
        <f t="shared" si="606"/>
        <v>0</v>
      </c>
      <c r="EO215" s="298">
        <f t="shared" si="606"/>
        <v>0</v>
      </c>
      <c r="EP215" s="298">
        <f t="shared" si="606"/>
        <v>0</v>
      </c>
      <c r="EQ215" s="298">
        <f t="shared" si="606"/>
        <v>0</v>
      </c>
      <c r="ER215" s="298">
        <f t="shared" si="606"/>
        <v>0</v>
      </c>
      <c r="ES215" s="298">
        <f t="shared" si="606"/>
        <v>0</v>
      </c>
      <c r="ET215" s="298">
        <f t="shared" si="606"/>
        <v>0</v>
      </c>
      <c r="EU215" s="298">
        <f t="shared" si="606"/>
        <v>0</v>
      </c>
      <c r="EV215" s="298">
        <f t="shared" si="606"/>
        <v>0</v>
      </c>
      <c r="EW215" s="298">
        <f t="shared" si="606"/>
        <v>0</v>
      </c>
      <c r="EX215" s="298">
        <f t="shared" si="606"/>
        <v>0</v>
      </c>
      <c r="EY215" s="298">
        <f t="shared" si="606"/>
        <v>0</v>
      </c>
      <c r="EZ215" s="298">
        <f t="shared" si="606"/>
        <v>0</v>
      </c>
      <c r="FA215" s="298">
        <f t="shared" si="606"/>
        <v>0</v>
      </c>
      <c r="FB215" s="298">
        <f t="shared" si="606"/>
        <v>0</v>
      </c>
      <c r="FC215" s="298">
        <f t="shared" si="606"/>
        <v>0</v>
      </c>
      <c r="FD215" s="298">
        <f t="shared" si="606"/>
        <v>0</v>
      </c>
      <c r="FE215" s="298">
        <f t="shared" si="606"/>
        <v>0</v>
      </c>
      <c r="FF215" s="298">
        <f t="shared" si="606"/>
        <v>0</v>
      </c>
      <c r="FG215" s="298">
        <f t="shared" si="606"/>
        <v>0</v>
      </c>
      <c r="FH215" s="298">
        <f t="shared" si="606"/>
        <v>0</v>
      </c>
      <c r="FI215" s="298">
        <f t="shared" ref="FI215:GJ215" si="607" xml:space="preserve"> FI$136</f>
        <v>0</v>
      </c>
      <c r="FJ215" s="298">
        <f t="shared" si="607"/>
        <v>0</v>
      </c>
      <c r="FK215" s="298">
        <f t="shared" si="607"/>
        <v>0</v>
      </c>
      <c r="FL215" s="298">
        <f t="shared" si="607"/>
        <v>0</v>
      </c>
      <c r="FM215" s="298">
        <f t="shared" si="607"/>
        <v>0</v>
      </c>
      <c r="FN215" s="298">
        <f t="shared" si="607"/>
        <v>0</v>
      </c>
      <c r="FO215" s="298">
        <f t="shared" si="607"/>
        <v>0</v>
      </c>
      <c r="FP215" s="298">
        <f t="shared" si="607"/>
        <v>0</v>
      </c>
      <c r="FQ215" s="298">
        <f t="shared" si="607"/>
        <v>0</v>
      </c>
      <c r="FR215" s="298">
        <f t="shared" si="607"/>
        <v>0</v>
      </c>
      <c r="FS215" s="298">
        <f t="shared" si="607"/>
        <v>0</v>
      </c>
      <c r="FT215" s="298">
        <f t="shared" si="607"/>
        <v>0</v>
      </c>
      <c r="FU215" s="298">
        <f t="shared" si="607"/>
        <v>0</v>
      </c>
      <c r="FV215" s="298">
        <f t="shared" si="607"/>
        <v>0</v>
      </c>
      <c r="FW215" s="298">
        <f t="shared" si="607"/>
        <v>0</v>
      </c>
      <c r="FX215" s="298">
        <f t="shared" si="607"/>
        <v>0</v>
      </c>
      <c r="FY215" s="298">
        <f t="shared" si="607"/>
        <v>0</v>
      </c>
      <c r="FZ215" s="298">
        <f t="shared" si="607"/>
        <v>0</v>
      </c>
      <c r="GA215" s="298">
        <f t="shared" si="607"/>
        <v>0</v>
      </c>
      <c r="GB215" s="298">
        <f t="shared" si="607"/>
        <v>0</v>
      </c>
      <c r="GC215" s="298">
        <f t="shared" si="607"/>
        <v>0</v>
      </c>
      <c r="GD215" s="298">
        <f t="shared" si="607"/>
        <v>0</v>
      </c>
      <c r="GE215" s="298">
        <f t="shared" si="607"/>
        <v>0</v>
      </c>
      <c r="GF215" s="298">
        <f t="shared" si="607"/>
        <v>0</v>
      </c>
      <c r="GG215" s="298">
        <f t="shared" si="607"/>
        <v>0</v>
      </c>
      <c r="GH215" s="298">
        <f t="shared" si="607"/>
        <v>0</v>
      </c>
      <c r="GI215" s="298">
        <f t="shared" si="607"/>
        <v>0</v>
      </c>
      <c r="GJ215" s="298">
        <f t="shared" si="607"/>
        <v>0</v>
      </c>
    </row>
    <row r="216" spans="1:192" x14ac:dyDescent="0.25">
      <c r="D216" s="21"/>
      <c r="E216" s="200" t="str">
        <f xml:space="preserve"> Time!E$155</f>
        <v>Senior debt repayment period flag - T2</v>
      </c>
      <c r="F216" s="200">
        <f xml:space="preserve"> Time!F$155</f>
        <v>0</v>
      </c>
      <c r="G216" s="200" t="str">
        <f xml:space="preserve"> Time!G$155</f>
        <v>flag</v>
      </c>
      <c r="H216" s="200">
        <f xml:space="preserve"> Time!H$155</f>
        <v>48</v>
      </c>
      <c r="I216" s="200">
        <f xml:space="preserve"> Time!I$155</f>
        <v>0</v>
      </c>
      <c r="J216" s="200">
        <f xml:space="preserve"> Time!J$155</f>
        <v>0</v>
      </c>
      <c r="K216" s="200">
        <f xml:space="preserve"> Time!K$155</f>
        <v>0</v>
      </c>
      <c r="L216" s="200">
        <f xml:space="preserve"> Time!L$155</f>
        <v>0</v>
      </c>
      <c r="M216" s="200">
        <f xml:space="preserve"> Time!M$155</f>
        <v>0</v>
      </c>
      <c r="N216" s="200">
        <f xml:space="preserve"> Time!N$155</f>
        <v>0</v>
      </c>
      <c r="O216" s="200">
        <f xml:space="preserve"> Time!O$155</f>
        <v>0</v>
      </c>
      <c r="P216" s="200">
        <f xml:space="preserve"> Time!P$155</f>
        <v>0</v>
      </c>
      <c r="Q216" s="200">
        <f xml:space="preserve"> Time!Q$155</f>
        <v>0</v>
      </c>
      <c r="R216" s="200">
        <f xml:space="preserve"> Time!R$155</f>
        <v>0</v>
      </c>
      <c r="S216" s="200">
        <f xml:space="preserve"> Time!S$155</f>
        <v>1</v>
      </c>
      <c r="T216" s="200">
        <f xml:space="preserve"> Time!T$155</f>
        <v>1</v>
      </c>
      <c r="U216" s="200">
        <f xml:space="preserve"> Time!U$155</f>
        <v>1</v>
      </c>
      <c r="V216" s="200">
        <f xml:space="preserve"> Time!V$155</f>
        <v>1</v>
      </c>
      <c r="W216" s="200">
        <f xml:space="preserve"> Time!W$155</f>
        <v>1</v>
      </c>
      <c r="X216" s="200">
        <f xml:space="preserve"> Time!X$155</f>
        <v>1</v>
      </c>
      <c r="Y216" s="200">
        <f xml:space="preserve"> Time!Y$155</f>
        <v>1</v>
      </c>
      <c r="Z216" s="200">
        <f xml:space="preserve"> Time!Z$155</f>
        <v>1</v>
      </c>
      <c r="AA216" s="200">
        <f xml:space="preserve"> Time!AA$155</f>
        <v>1</v>
      </c>
      <c r="AB216" s="200">
        <f xml:space="preserve"> Time!AB$155</f>
        <v>1</v>
      </c>
      <c r="AC216" s="200">
        <f xml:space="preserve"> Time!AC$155</f>
        <v>1</v>
      </c>
      <c r="AD216" s="200">
        <f xml:space="preserve"> Time!AD$155</f>
        <v>1</v>
      </c>
      <c r="AE216" s="200">
        <f xml:space="preserve"> Time!AE$155</f>
        <v>1</v>
      </c>
      <c r="AF216" s="200">
        <f xml:space="preserve"> Time!AF$155</f>
        <v>1</v>
      </c>
      <c r="AG216" s="200">
        <f xml:space="preserve"> Time!AG$155</f>
        <v>1</v>
      </c>
      <c r="AH216" s="200">
        <f xml:space="preserve"> Time!AH$155</f>
        <v>1</v>
      </c>
      <c r="AI216" s="200">
        <f xml:space="preserve"> Time!AI$155</f>
        <v>1</v>
      </c>
      <c r="AJ216" s="200">
        <f xml:space="preserve"> Time!AJ$155</f>
        <v>1</v>
      </c>
      <c r="AK216" s="200">
        <f xml:space="preserve"> Time!AK$155</f>
        <v>1</v>
      </c>
      <c r="AL216" s="200">
        <f xml:space="preserve"> Time!AL$155</f>
        <v>1</v>
      </c>
      <c r="AM216" s="200">
        <f xml:space="preserve"> Time!AM$155</f>
        <v>1</v>
      </c>
      <c r="AN216" s="200">
        <f xml:space="preserve"> Time!AN$155</f>
        <v>1</v>
      </c>
      <c r="AO216" s="200">
        <f xml:space="preserve"> Time!AO$155</f>
        <v>1</v>
      </c>
      <c r="AP216" s="200">
        <f xml:space="preserve"> Time!AP$155</f>
        <v>1</v>
      </c>
      <c r="AQ216" s="200">
        <f xml:space="preserve"> Time!AQ$155</f>
        <v>1</v>
      </c>
      <c r="AR216" s="200">
        <f xml:space="preserve"> Time!AR$155</f>
        <v>1</v>
      </c>
      <c r="AS216" s="200">
        <f xml:space="preserve"> Time!AS$155</f>
        <v>1</v>
      </c>
      <c r="AT216" s="200">
        <f xml:space="preserve"> Time!AT$155</f>
        <v>1</v>
      </c>
      <c r="AU216" s="200">
        <f xml:space="preserve"> Time!AU$155</f>
        <v>1</v>
      </c>
      <c r="AV216" s="200">
        <f xml:space="preserve"> Time!AV$155</f>
        <v>1</v>
      </c>
      <c r="AW216" s="200">
        <f xml:space="preserve"> Time!AW$155</f>
        <v>1</v>
      </c>
      <c r="AX216" s="200">
        <f xml:space="preserve"> Time!AX$155</f>
        <v>1</v>
      </c>
      <c r="AY216" s="200">
        <f xml:space="preserve"> Time!AY$155</f>
        <v>1</v>
      </c>
      <c r="AZ216" s="200">
        <f xml:space="preserve"> Time!AZ$155</f>
        <v>1</v>
      </c>
      <c r="BA216" s="200">
        <f xml:space="preserve"> Time!BA$155</f>
        <v>1</v>
      </c>
      <c r="BB216" s="200">
        <f xml:space="preserve"> Time!BB$155</f>
        <v>1</v>
      </c>
      <c r="BC216" s="200">
        <f xml:space="preserve"> Time!BC$155</f>
        <v>1</v>
      </c>
      <c r="BD216" s="200">
        <f xml:space="preserve"> Time!BD$155</f>
        <v>1</v>
      </c>
      <c r="BE216" s="200">
        <f xml:space="preserve"> Time!BE$155</f>
        <v>1</v>
      </c>
      <c r="BF216" s="200">
        <f xml:space="preserve"> Time!BF$155</f>
        <v>1</v>
      </c>
      <c r="BG216" s="200">
        <f xml:space="preserve"> Time!BG$155</f>
        <v>1</v>
      </c>
      <c r="BH216" s="200">
        <f xml:space="preserve"> Time!BH$155</f>
        <v>1</v>
      </c>
      <c r="BI216" s="200">
        <f xml:space="preserve"> Time!BI$155</f>
        <v>1</v>
      </c>
      <c r="BJ216" s="200">
        <f xml:space="preserve"> Time!BJ$155</f>
        <v>1</v>
      </c>
      <c r="BK216" s="200">
        <f xml:space="preserve"> Time!BK$155</f>
        <v>1</v>
      </c>
      <c r="BL216" s="200">
        <f xml:space="preserve"> Time!BL$155</f>
        <v>1</v>
      </c>
      <c r="BM216" s="200">
        <f xml:space="preserve"> Time!BM$155</f>
        <v>1</v>
      </c>
      <c r="BN216" s="200">
        <f xml:space="preserve"> Time!BN$155</f>
        <v>1</v>
      </c>
      <c r="BO216" s="200">
        <f xml:space="preserve"> Time!BO$155</f>
        <v>0</v>
      </c>
      <c r="BP216" s="200">
        <f xml:space="preserve"> Time!BP$155</f>
        <v>0</v>
      </c>
      <c r="BQ216" s="200">
        <f xml:space="preserve"> Time!BQ$155</f>
        <v>0</v>
      </c>
      <c r="BR216" s="200">
        <f xml:space="preserve"> Time!BR$155</f>
        <v>0</v>
      </c>
      <c r="BS216" s="200">
        <f xml:space="preserve"> Time!BS$155</f>
        <v>0</v>
      </c>
      <c r="BT216" s="200">
        <f xml:space="preserve"> Time!BT$155</f>
        <v>0</v>
      </c>
      <c r="BU216" s="200">
        <f xml:space="preserve"> Time!BU$155</f>
        <v>0</v>
      </c>
      <c r="BV216" s="200">
        <f xml:space="preserve"> Time!BV$155</f>
        <v>0</v>
      </c>
      <c r="BW216" s="200">
        <f xml:space="preserve"> Time!BW$155</f>
        <v>0</v>
      </c>
      <c r="BX216" s="200">
        <f xml:space="preserve"> Time!BX$155</f>
        <v>0</v>
      </c>
      <c r="BY216" s="200">
        <f xml:space="preserve"> Time!BY$155</f>
        <v>0</v>
      </c>
      <c r="BZ216" s="200">
        <f xml:space="preserve"> Time!BZ$155</f>
        <v>0</v>
      </c>
      <c r="CA216" s="200">
        <f xml:space="preserve"> Time!CA$155</f>
        <v>0</v>
      </c>
      <c r="CB216" s="200">
        <f xml:space="preserve"> Time!CB$155</f>
        <v>0</v>
      </c>
      <c r="CC216" s="200">
        <f xml:space="preserve"> Time!CC$155</f>
        <v>0</v>
      </c>
      <c r="CD216" s="200">
        <f xml:space="preserve"> Time!CD$155</f>
        <v>0</v>
      </c>
      <c r="CE216" s="200">
        <f xml:space="preserve"> Time!CE$155</f>
        <v>0</v>
      </c>
      <c r="CF216" s="200">
        <f xml:space="preserve"> Time!CF$155</f>
        <v>0</v>
      </c>
      <c r="CG216" s="200">
        <f xml:space="preserve"> Time!CG$155</f>
        <v>0</v>
      </c>
      <c r="CH216" s="200">
        <f xml:space="preserve"> Time!CH$155</f>
        <v>0</v>
      </c>
      <c r="CI216" s="200">
        <f xml:space="preserve"> Time!CI$155</f>
        <v>0</v>
      </c>
      <c r="CJ216" s="200">
        <f xml:space="preserve"> Time!CJ$155</f>
        <v>0</v>
      </c>
      <c r="CK216" s="200">
        <f xml:space="preserve"> Time!CK$155</f>
        <v>0</v>
      </c>
      <c r="CL216" s="200">
        <f xml:space="preserve"> Time!CL$155</f>
        <v>0</v>
      </c>
      <c r="CM216" s="200">
        <f xml:space="preserve"> Time!CM$155</f>
        <v>0</v>
      </c>
      <c r="CN216" s="200">
        <f xml:space="preserve"> Time!CN$155</f>
        <v>0</v>
      </c>
      <c r="CO216" s="200">
        <f xml:space="preserve"> Time!CO$155</f>
        <v>0</v>
      </c>
      <c r="CP216" s="200">
        <f xml:space="preserve"> Time!CP$155</f>
        <v>0</v>
      </c>
      <c r="CQ216" s="200">
        <f xml:space="preserve"> Time!CQ$155</f>
        <v>0</v>
      </c>
      <c r="CR216" s="200">
        <f xml:space="preserve"> Time!CR$155</f>
        <v>0</v>
      </c>
      <c r="CS216" s="200">
        <f xml:space="preserve"> Time!CS$155</f>
        <v>0</v>
      </c>
      <c r="CT216" s="200">
        <f xml:space="preserve"> Time!CT$155</f>
        <v>0</v>
      </c>
      <c r="CU216" s="200">
        <f xml:space="preserve"> Time!CU$155</f>
        <v>0</v>
      </c>
      <c r="CV216" s="200">
        <f xml:space="preserve"> Time!CV$155</f>
        <v>0</v>
      </c>
      <c r="CW216" s="200">
        <f xml:space="preserve"> Time!CW$155</f>
        <v>0</v>
      </c>
      <c r="CX216" s="200">
        <f xml:space="preserve"> Time!CX$155</f>
        <v>0</v>
      </c>
      <c r="CY216" s="200">
        <f xml:space="preserve"> Time!CY$155</f>
        <v>0</v>
      </c>
      <c r="CZ216" s="200">
        <f xml:space="preserve"> Time!CZ$155</f>
        <v>0</v>
      </c>
      <c r="DA216" s="200">
        <f xml:space="preserve"> Time!DA$155</f>
        <v>0</v>
      </c>
      <c r="DB216" s="200">
        <f xml:space="preserve"> Time!DB$155</f>
        <v>0</v>
      </c>
      <c r="DC216" s="200">
        <f xml:space="preserve"> Time!DC$155</f>
        <v>0</v>
      </c>
      <c r="DD216" s="200">
        <f xml:space="preserve"> Time!DD$155</f>
        <v>0</v>
      </c>
      <c r="DE216" s="200">
        <f xml:space="preserve"> Time!DE$155</f>
        <v>0</v>
      </c>
      <c r="DF216" s="200">
        <f xml:space="preserve"> Time!DF$155</f>
        <v>0</v>
      </c>
      <c r="DG216" s="200">
        <f xml:space="preserve"> Time!DG$155</f>
        <v>0</v>
      </c>
      <c r="DH216" s="200">
        <f xml:space="preserve"> Time!DH$155</f>
        <v>0</v>
      </c>
      <c r="DI216" s="200">
        <f xml:space="preserve"> Time!DI$155</f>
        <v>0</v>
      </c>
      <c r="DJ216" s="200">
        <f xml:space="preserve"> Time!DJ$155</f>
        <v>0</v>
      </c>
      <c r="DK216" s="200">
        <f xml:space="preserve"> Time!DK$155</f>
        <v>0</v>
      </c>
      <c r="DL216" s="200">
        <f xml:space="preserve"> Time!DL$155</f>
        <v>0</v>
      </c>
      <c r="DM216" s="200">
        <f xml:space="preserve"> Time!DM$155</f>
        <v>0</v>
      </c>
      <c r="DN216" s="200">
        <f xml:space="preserve"> Time!DN$155</f>
        <v>0</v>
      </c>
      <c r="DO216" s="200">
        <f xml:space="preserve"> Time!DO$155</f>
        <v>0</v>
      </c>
      <c r="DP216" s="200">
        <f xml:space="preserve"> Time!DP$155</f>
        <v>0</v>
      </c>
      <c r="DQ216" s="200">
        <f xml:space="preserve"> Time!DQ$155</f>
        <v>0</v>
      </c>
      <c r="DR216" s="200">
        <f xml:space="preserve"> Time!DR$155</f>
        <v>0</v>
      </c>
      <c r="DS216" s="200">
        <f xml:space="preserve"> Time!DS$155</f>
        <v>0</v>
      </c>
      <c r="DT216" s="200">
        <f xml:space="preserve"> Time!DT$155</f>
        <v>0</v>
      </c>
      <c r="DU216" s="200">
        <f xml:space="preserve"> Time!DU$155</f>
        <v>0</v>
      </c>
      <c r="DV216" s="200">
        <f xml:space="preserve"> Time!DV$155</f>
        <v>0</v>
      </c>
      <c r="DW216" s="200">
        <f xml:space="preserve"> Time!DW$155</f>
        <v>0</v>
      </c>
      <c r="DX216" s="200">
        <f xml:space="preserve"> Time!DX$155</f>
        <v>0</v>
      </c>
      <c r="DY216" s="200">
        <f xml:space="preserve"> Time!DY$155</f>
        <v>0</v>
      </c>
      <c r="DZ216" s="200">
        <f xml:space="preserve"> Time!DZ$155</f>
        <v>0</v>
      </c>
      <c r="EA216" s="200">
        <f xml:space="preserve"> Time!EA$155</f>
        <v>0</v>
      </c>
      <c r="EB216" s="200">
        <f xml:space="preserve"> Time!EB$155</f>
        <v>0</v>
      </c>
      <c r="EC216" s="200">
        <f xml:space="preserve"> Time!EC$155</f>
        <v>0</v>
      </c>
      <c r="ED216" s="200">
        <f xml:space="preserve"> Time!ED$155</f>
        <v>0</v>
      </c>
      <c r="EE216" s="200">
        <f xml:space="preserve"> Time!EE$155</f>
        <v>0</v>
      </c>
      <c r="EF216" s="200">
        <f xml:space="preserve"> Time!EF$155</f>
        <v>0</v>
      </c>
      <c r="EG216" s="200">
        <f xml:space="preserve"> Time!EG$155</f>
        <v>0</v>
      </c>
      <c r="EH216" s="200">
        <f xml:space="preserve"> Time!EH$155</f>
        <v>0</v>
      </c>
      <c r="EI216" s="200">
        <f xml:space="preserve"> Time!EI$155</f>
        <v>0</v>
      </c>
      <c r="EJ216" s="200">
        <f xml:space="preserve"> Time!EJ$155</f>
        <v>0</v>
      </c>
      <c r="EK216" s="200">
        <f xml:space="preserve"> Time!EK$155</f>
        <v>0</v>
      </c>
      <c r="EL216" s="200">
        <f xml:space="preserve"> Time!EL$155</f>
        <v>0</v>
      </c>
      <c r="EM216" s="200">
        <f xml:space="preserve"> Time!EM$155</f>
        <v>0</v>
      </c>
      <c r="EN216" s="200">
        <f xml:space="preserve"> Time!EN$155</f>
        <v>0</v>
      </c>
      <c r="EO216" s="200">
        <f xml:space="preserve"> Time!EO$155</f>
        <v>0</v>
      </c>
      <c r="EP216" s="200">
        <f xml:space="preserve"> Time!EP$155</f>
        <v>0</v>
      </c>
      <c r="EQ216" s="200">
        <f xml:space="preserve"> Time!EQ$155</f>
        <v>0</v>
      </c>
      <c r="ER216" s="200">
        <f xml:space="preserve"> Time!ER$155</f>
        <v>0</v>
      </c>
      <c r="ES216" s="200">
        <f xml:space="preserve"> Time!ES$155</f>
        <v>0</v>
      </c>
      <c r="ET216" s="200">
        <f xml:space="preserve"> Time!ET$155</f>
        <v>0</v>
      </c>
      <c r="EU216" s="200">
        <f xml:space="preserve"> Time!EU$155</f>
        <v>0</v>
      </c>
      <c r="EV216" s="200">
        <f xml:space="preserve"> Time!EV$155</f>
        <v>0</v>
      </c>
      <c r="EW216" s="200">
        <f xml:space="preserve"> Time!EW$155</f>
        <v>0</v>
      </c>
      <c r="EX216" s="200">
        <f xml:space="preserve"> Time!EX$155</f>
        <v>0</v>
      </c>
      <c r="EY216" s="200">
        <f xml:space="preserve"> Time!EY$155</f>
        <v>0</v>
      </c>
      <c r="EZ216" s="200">
        <f xml:space="preserve"> Time!EZ$155</f>
        <v>0</v>
      </c>
      <c r="FA216" s="200">
        <f xml:space="preserve"> Time!FA$155</f>
        <v>0</v>
      </c>
      <c r="FB216" s="200">
        <f xml:space="preserve"> Time!FB$155</f>
        <v>0</v>
      </c>
      <c r="FC216" s="200">
        <f xml:space="preserve"> Time!FC$155</f>
        <v>0</v>
      </c>
      <c r="FD216" s="200">
        <f xml:space="preserve"> Time!FD$155</f>
        <v>0</v>
      </c>
      <c r="FE216" s="200">
        <f xml:space="preserve"> Time!FE$155</f>
        <v>0</v>
      </c>
      <c r="FF216" s="200">
        <f xml:space="preserve"> Time!FF$155</f>
        <v>0</v>
      </c>
      <c r="FG216" s="200">
        <f xml:space="preserve"> Time!FG$155</f>
        <v>0</v>
      </c>
      <c r="FH216" s="200">
        <f xml:space="preserve"> Time!FH$155</f>
        <v>0</v>
      </c>
      <c r="FI216" s="200">
        <f xml:space="preserve"> Time!FI$155</f>
        <v>0</v>
      </c>
      <c r="FJ216" s="200">
        <f xml:space="preserve"> Time!FJ$155</f>
        <v>0</v>
      </c>
      <c r="FK216" s="200">
        <f xml:space="preserve"> Time!FK$155</f>
        <v>0</v>
      </c>
      <c r="FL216" s="200">
        <f xml:space="preserve"> Time!FL$155</f>
        <v>0</v>
      </c>
      <c r="FM216" s="200">
        <f xml:space="preserve"> Time!FM$155</f>
        <v>0</v>
      </c>
      <c r="FN216" s="200">
        <f xml:space="preserve"> Time!FN$155</f>
        <v>0</v>
      </c>
      <c r="FO216" s="200">
        <f xml:space="preserve"> Time!FO$155</f>
        <v>0</v>
      </c>
      <c r="FP216" s="200">
        <f xml:space="preserve"> Time!FP$155</f>
        <v>0</v>
      </c>
      <c r="FQ216" s="200">
        <f xml:space="preserve"> Time!FQ$155</f>
        <v>0</v>
      </c>
      <c r="FR216" s="200">
        <f xml:space="preserve"> Time!FR$155</f>
        <v>0</v>
      </c>
      <c r="FS216" s="200">
        <f xml:space="preserve"> Time!FS$155</f>
        <v>0</v>
      </c>
      <c r="FT216" s="200">
        <f xml:space="preserve"> Time!FT$155</f>
        <v>0</v>
      </c>
      <c r="FU216" s="200">
        <f xml:space="preserve"> Time!FU$155</f>
        <v>0</v>
      </c>
      <c r="FV216" s="200">
        <f xml:space="preserve"> Time!FV$155</f>
        <v>0</v>
      </c>
      <c r="FW216" s="200">
        <f xml:space="preserve"> Time!FW$155</f>
        <v>0</v>
      </c>
      <c r="FX216" s="200">
        <f xml:space="preserve"> Time!FX$155</f>
        <v>0</v>
      </c>
      <c r="FY216" s="200">
        <f xml:space="preserve"> Time!FY$155</f>
        <v>0</v>
      </c>
      <c r="FZ216" s="200">
        <f xml:space="preserve"> Time!FZ$155</f>
        <v>0</v>
      </c>
      <c r="GA216" s="200">
        <f xml:space="preserve"> Time!GA$155</f>
        <v>0</v>
      </c>
      <c r="GB216" s="200">
        <f xml:space="preserve"> Time!GB$155</f>
        <v>0</v>
      </c>
      <c r="GC216" s="200">
        <f xml:space="preserve"> Time!GC$155</f>
        <v>0</v>
      </c>
      <c r="GD216" s="200">
        <f xml:space="preserve"> Time!GD$155</f>
        <v>0</v>
      </c>
      <c r="GE216" s="200">
        <f xml:space="preserve"> Time!GE$155</f>
        <v>0</v>
      </c>
      <c r="GF216" s="200">
        <f xml:space="preserve"> Time!GF$155</f>
        <v>0</v>
      </c>
      <c r="GG216" s="200">
        <f xml:space="preserve"> Time!GG$155</f>
        <v>0</v>
      </c>
      <c r="GH216" s="200">
        <f xml:space="preserve"> Time!GH$155</f>
        <v>0</v>
      </c>
      <c r="GI216" s="200">
        <f xml:space="preserve"> Time!GI$155</f>
        <v>0</v>
      </c>
      <c r="GJ216" s="200">
        <f xml:space="preserve"> Time!GJ$155</f>
        <v>0</v>
      </c>
    </row>
    <row r="217" spans="1:192" x14ac:dyDescent="0.25">
      <c r="A217" s="247"/>
      <c r="D217" s="248"/>
      <c r="E217" s="328" t="s">
        <v>662</v>
      </c>
      <c r="F217" s="328"/>
      <c r="G217" s="328" t="str">
        <f xml:space="preserve"> SMU</f>
        <v>$ 000s</v>
      </c>
      <c r="H217" s="328">
        <f xml:space="preserve"> SUM(J217:GJ217)</f>
        <v>18977.797259590348</v>
      </c>
      <c r="I217" s="328"/>
      <c r="J217" s="328">
        <f t="shared" ref="J217:AO217" si="608" xml:space="preserve"> J214 * J215 * J216</f>
        <v>0</v>
      </c>
      <c r="K217" s="328">
        <f t="shared" si="608"/>
        <v>0</v>
      </c>
      <c r="L217" s="328">
        <f t="shared" si="608"/>
        <v>0</v>
      </c>
      <c r="M217" s="328">
        <f t="shared" si="608"/>
        <v>0</v>
      </c>
      <c r="N217" s="328">
        <f t="shared" si="608"/>
        <v>0</v>
      </c>
      <c r="O217" s="328">
        <f t="shared" si="608"/>
        <v>0</v>
      </c>
      <c r="P217" s="328">
        <f t="shared" si="608"/>
        <v>0</v>
      </c>
      <c r="Q217" s="328">
        <f t="shared" si="608"/>
        <v>0</v>
      </c>
      <c r="R217" s="328">
        <f t="shared" si="608"/>
        <v>0</v>
      </c>
      <c r="S217" s="328">
        <f t="shared" si="608"/>
        <v>113.52206855668834</v>
      </c>
      <c r="T217" s="328">
        <f t="shared" si="608"/>
        <v>142.01356952544225</v>
      </c>
      <c r="U217" s="328">
        <f t="shared" si="608"/>
        <v>199.16518635928628</v>
      </c>
      <c r="V217" s="328">
        <f t="shared" si="608"/>
        <v>182.85258299132641</v>
      </c>
      <c r="W217" s="328">
        <f t="shared" si="608"/>
        <v>127.83204832285941</v>
      </c>
      <c r="X217" s="328">
        <f t="shared" si="608"/>
        <v>146.33299264764318</v>
      </c>
      <c r="Y217" s="328">
        <f t="shared" si="608"/>
        <v>205.57932184845612</v>
      </c>
      <c r="Z217" s="328">
        <f t="shared" si="608"/>
        <v>189.48350630903556</v>
      </c>
      <c r="AA217" s="328">
        <f t="shared" si="608"/>
        <v>134.00523835324989</v>
      </c>
      <c r="AB217" s="328">
        <f t="shared" si="608"/>
        <v>155.36408529265694</v>
      </c>
      <c r="AC217" s="328">
        <f t="shared" si="608"/>
        <v>212.39089623469152</v>
      </c>
      <c r="AD217" s="328">
        <f t="shared" si="608"/>
        <v>196.50942150234667</v>
      </c>
      <c r="AE217" s="328">
        <f t="shared" si="608"/>
        <v>141.19452450137143</v>
      </c>
      <c r="AF217" s="328">
        <f t="shared" si="608"/>
        <v>162.64410687567349</v>
      </c>
      <c r="AG217" s="328">
        <f t="shared" si="608"/>
        <v>219.64495669464543</v>
      </c>
      <c r="AH217" s="328">
        <f t="shared" si="608"/>
        <v>203.98381652818173</v>
      </c>
      <c r="AI217" s="328">
        <f t="shared" si="608"/>
        <v>148.8318526214978</v>
      </c>
      <c r="AJ217" s="328">
        <f t="shared" si="608"/>
        <v>170.39316210670736</v>
      </c>
      <c r="AK217" s="328">
        <f t="shared" si="608"/>
        <v>227.36640517890663</v>
      </c>
      <c r="AL217" s="328">
        <f t="shared" si="608"/>
        <v>211.93496405630378</v>
      </c>
      <c r="AM217" s="328">
        <f t="shared" si="608"/>
        <v>157.94901231916097</v>
      </c>
      <c r="AN217" s="328">
        <f t="shared" si="608"/>
        <v>176.49395871939836</v>
      </c>
      <c r="AO217" s="328">
        <f t="shared" si="608"/>
        <v>235.53951457544608</v>
      </c>
      <c r="AP217" s="328">
        <f t="shared" ref="AP217:BU217" si="609" xml:space="preserve"> AP214 * AP215 * AP216</f>
        <v>220.35054525630719</v>
      </c>
      <c r="AQ217" s="328">
        <f t="shared" si="609"/>
        <v>165.49338117506545</v>
      </c>
      <c r="AR217" s="328">
        <f t="shared" si="609"/>
        <v>187.29342557803503</v>
      </c>
      <c r="AS217" s="328">
        <f t="shared" si="609"/>
        <v>244.25575502234116</v>
      </c>
      <c r="AT217" s="328">
        <f t="shared" si="609"/>
        <v>229.30948797582982</v>
      </c>
      <c r="AU217" s="328">
        <f t="shared" si="609"/>
        <v>174.59437726166857</v>
      </c>
      <c r="AV217" s="328">
        <f t="shared" si="609"/>
        <v>196.53799344767165</v>
      </c>
      <c r="AW217" s="328">
        <f t="shared" si="609"/>
        <v>253.52541583941385</v>
      </c>
      <c r="AX217" s="328">
        <f t="shared" si="609"/>
        <v>238.83269665576279</v>
      </c>
      <c r="AY217" s="328">
        <f t="shared" si="609"/>
        <v>184.24694082836706</v>
      </c>
      <c r="AZ217" s="328">
        <f t="shared" si="609"/>
        <v>206.34906692390749</v>
      </c>
      <c r="BA217" s="328">
        <f t="shared" si="609"/>
        <v>263.38369069967075</v>
      </c>
      <c r="BB217" s="328">
        <f t="shared" si="609"/>
        <v>248.96038107374525</v>
      </c>
      <c r="BC217" s="328">
        <f t="shared" si="609"/>
        <v>196.03135166333436</v>
      </c>
      <c r="BD217" s="328">
        <f t="shared" si="609"/>
        <v>214.76284251735015</v>
      </c>
      <c r="BE217" s="328">
        <f t="shared" si="609"/>
        <v>273.86463053027387</v>
      </c>
      <c r="BF217" s="328">
        <f t="shared" si="609"/>
        <v>259.71654100170173</v>
      </c>
      <c r="BG217" s="328">
        <f t="shared" si="609"/>
        <v>1131.1796946633456</v>
      </c>
      <c r="BH217" s="328">
        <f t="shared" si="609"/>
        <v>1254.9082056925943</v>
      </c>
      <c r="BI217" s="328">
        <f t="shared" si="609"/>
        <v>1569.7874863340767</v>
      </c>
      <c r="BJ217" s="328">
        <f t="shared" si="609"/>
        <v>1493.4274081075523</v>
      </c>
      <c r="BK217" s="328">
        <f t="shared" si="609"/>
        <v>1194.7847373181248</v>
      </c>
      <c r="BL217" s="328">
        <f t="shared" si="609"/>
        <v>1319.6840027086637</v>
      </c>
      <c r="BM217" s="328">
        <f t="shared" si="609"/>
        <v>1635.1067038205047</v>
      </c>
      <c r="BN217" s="328">
        <f t="shared" si="609"/>
        <v>1560.383305374067</v>
      </c>
      <c r="BO217" s="328">
        <f t="shared" si="609"/>
        <v>0</v>
      </c>
      <c r="BP217" s="328">
        <f t="shared" si="609"/>
        <v>0</v>
      </c>
      <c r="BQ217" s="328">
        <f t="shared" si="609"/>
        <v>0</v>
      </c>
      <c r="BR217" s="328">
        <f t="shared" si="609"/>
        <v>0</v>
      </c>
      <c r="BS217" s="328">
        <f t="shared" si="609"/>
        <v>0</v>
      </c>
      <c r="BT217" s="328">
        <f t="shared" si="609"/>
        <v>0</v>
      </c>
      <c r="BU217" s="328">
        <f t="shared" si="609"/>
        <v>0</v>
      </c>
      <c r="BV217" s="328">
        <f t="shared" ref="BV217:DA217" si="610" xml:space="preserve"> BV214 * BV215 * BV216</f>
        <v>0</v>
      </c>
      <c r="BW217" s="328">
        <f t="shared" si="610"/>
        <v>0</v>
      </c>
      <c r="BX217" s="328">
        <f t="shared" si="610"/>
        <v>0</v>
      </c>
      <c r="BY217" s="328">
        <f t="shared" si="610"/>
        <v>0</v>
      </c>
      <c r="BZ217" s="328">
        <f t="shared" si="610"/>
        <v>0</v>
      </c>
      <c r="CA217" s="328">
        <f t="shared" si="610"/>
        <v>0</v>
      </c>
      <c r="CB217" s="328">
        <f t="shared" si="610"/>
        <v>0</v>
      </c>
      <c r="CC217" s="328">
        <f t="shared" si="610"/>
        <v>0</v>
      </c>
      <c r="CD217" s="328">
        <f t="shared" si="610"/>
        <v>0</v>
      </c>
      <c r="CE217" s="328">
        <f t="shared" si="610"/>
        <v>0</v>
      </c>
      <c r="CF217" s="328">
        <f t="shared" si="610"/>
        <v>0</v>
      </c>
      <c r="CG217" s="328">
        <f t="shared" si="610"/>
        <v>0</v>
      </c>
      <c r="CH217" s="328">
        <f t="shared" si="610"/>
        <v>0</v>
      </c>
      <c r="CI217" s="328">
        <f t="shared" si="610"/>
        <v>0</v>
      </c>
      <c r="CJ217" s="328">
        <f t="shared" si="610"/>
        <v>0</v>
      </c>
      <c r="CK217" s="328">
        <f t="shared" si="610"/>
        <v>0</v>
      </c>
      <c r="CL217" s="328">
        <f t="shared" si="610"/>
        <v>0</v>
      </c>
      <c r="CM217" s="328">
        <f t="shared" si="610"/>
        <v>0</v>
      </c>
      <c r="CN217" s="328">
        <f t="shared" si="610"/>
        <v>0</v>
      </c>
      <c r="CO217" s="328">
        <f t="shared" si="610"/>
        <v>0</v>
      </c>
      <c r="CP217" s="328">
        <f t="shared" si="610"/>
        <v>0</v>
      </c>
      <c r="CQ217" s="328">
        <f t="shared" si="610"/>
        <v>0</v>
      </c>
      <c r="CR217" s="328">
        <f t="shared" si="610"/>
        <v>0</v>
      </c>
      <c r="CS217" s="328">
        <f t="shared" si="610"/>
        <v>0</v>
      </c>
      <c r="CT217" s="328">
        <f t="shared" si="610"/>
        <v>0</v>
      </c>
      <c r="CU217" s="328">
        <f t="shared" si="610"/>
        <v>0</v>
      </c>
      <c r="CV217" s="328">
        <f t="shared" si="610"/>
        <v>0</v>
      </c>
      <c r="CW217" s="328">
        <f t="shared" si="610"/>
        <v>0</v>
      </c>
      <c r="CX217" s="328">
        <f t="shared" si="610"/>
        <v>0</v>
      </c>
      <c r="CY217" s="328">
        <f t="shared" si="610"/>
        <v>0</v>
      </c>
      <c r="CZ217" s="328">
        <f t="shared" si="610"/>
        <v>0</v>
      </c>
      <c r="DA217" s="328">
        <f t="shared" si="610"/>
        <v>0</v>
      </c>
      <c r="DB217" s="328">
        <f t="shared" ref="DB217:EG217" si="611" xml:space="preserve"> DB214 * DB215 * DB216</f>
        <v>0</v>
      </c>
      <c r="DC217" s="328">
        <f t="shared" si="611"/>
        <v>0</v>
      </c>
      <c r="DD217" s="328">
        <f t="shared" si="611"/>
        <v>0</v>
      </c>
      <c r="DE217" s="328">
        <f t="shared" si="611"/>
        <v>0</v>
      </c>
      <c r="DF217" s="328">
        <f t="shared" si="611"/>
        <v>0</v>
      </c>
      <c r="DG217" s="328">
        <f t="shared" si="611"/>
        <v>0</v>
      </c>
      <c r="DH217" s="328">
        <f t="shared" si="611"/>
        <v>0</v>
      </c>
      <c r="DI217" s="328">
        <f t="shared" si="611"/>
        <v>0</v>
      </c>
      <c r="DJ217" s="328">
        <f t="shared" si="611"/>
        <v>0</v>
      </c>
      <c r="DK217" s="328">
        <f t="shared" si="611"/>
        <v>0</v>
      </c>
      <c r="DL217" s="328">
        <f t="shared" si="611"/>
        <v>0</v>
      </c>
      <c r="DM217" s="328">
        <f t="shared" si="611"/>
        <v>0</v>
      </c>
      <c r="DN217" s="328">
        <f t="shared" si="611"/>
        <v>0</v>
      </c>
      <c r="DO217" s="328">
        <f t="shared" si="611"/>
        <v>0</v>
      </c>
      <c r="DP217" s="328">
        <f t="shared" si="611"/>
        <v>0</v>
      </c>
      <c r="DQ217" s="328">
        <f t="shared" si="611"/>
        <v>0</v>
      </c>
      <c r="DR217" s="328">
        <f t="shared" si="611"/>
        <v>0</v>
      </c>
      <c r="DS217" s="328">
        <f t="shared" si="611"/>
        <v>0</v>
      </c>
      <c r="DT217" s="328">
        <f t="shared" si="611"/>
        <v>0</v>
      </c>
      <c r="DU217" s="328">
        <f t="shared" si="611"/>
        <v>0</v>
      </c>
      <c r="DV217" s="328">
        <f t="shared" si="611"/>
        <v>0</v>
      </c>
      <c r="DW217" s="328">
        <f t="shared" si="611"/>
        <v>0</v>
      </c>
      <c r="DX217" s="328">
        <f t="shared" si="611"/>
        <v>0</v>
      </c>
      <c r="DY217" s="328">
        <f t="shared" si="611"/>
        <v>0</v>
      </c>
      <c r="DZ217" s="328">
        <f t="shared" si="611"/>
        <v>0</v>
      </c>
      <c r="EA217" s="328">
        <f t="shared" si="611"/>
        <v>0</v>
      </c>
      <c r="EB217" s="328">
        <f t="shared" si="611"/>
        <v>0</v>
      </c>
      <c r="EC217" s="328">
        <f t="shared" si="611"/>
        <v>0</v>
      </c>
      <c r="ED217" s="328">
        <f t="shared" si="611"/>
        <v>0</v>
      </c>
      <c r="EE217" s="328">
        <f t="shared" si="611"/>
        <v>0</v>
      </c>
      <c r="EF217" s="328">
        <f t="shared" si="611"/>
        <v>0</v>
      </c>
      <c r="EG217" s="328">
        <f t="shared" si="611"/>
        <v>0</v>
      </c>
      <c r="EH217" s="328">
        <f t="shared" ref="EH217:FM217" si="612" xml:space="preserve"> EH214 * EH215 * EH216</f>
        <v>0</v>
      </c>
      <c r="EI217" s="328">
        <f t="shared" si="612"/>
        <v>0</v>
      </c>
      <c r="EJ217" s="328">
        <f t="shared" si="612"/>
        <v>0</v>
      </c>
      <c r="EK217" s="328">
        <f t="shared" si="612"/>
        <v>0</v>
      </c>
      <c r="EL217" s="328">
        <f t="shared" si="612"/>
        <v>0</v>
      </c>
      <c r="EM217" s="328">
        <f t="shared" si="612"/>
        <v>0</v>
      </c>
      <c r="EN217" s="328">
        <f t="shared" si="612"/>
        <v>0</v>
      </c>
      <c r="EO217" s="328">
        <f t="shared" si="612"/>
        <v>0</v>
      </c>
      <c r="EP217" s="328">
        <f t="shared" si="612"/>
        <v>0</v>
      </c>
      <c r="EQ217" s="328">
        <f t="shared" si="612"/>
        <v>0</v>
      </c>
      <c r="ER217" s="328">
        <f t="shared" si="612"/>
        <v>0</v>
      </c>
      <c r="ES217" s="328">
        <f t="shared" si="612"/>
        <v>0</v>
      </c>
      <c r="ET217" s="328">
        <f t="shared" si="612"/>
        <v>0</v>
      </c>
      <c r="EU217" s="328">
        <f t="shared" si="612"/>
        <v>0</v>
      </c>
      <c r="EV217" s="328">
        <f t="shared" si="612"/>
        <v>0</v>
      </c>
      <c r="EW217" s="328">
        <f t="shared" si="612"/>
        <v>0</v>
      </c>
      <c r="EX217" s="328">
        <f t="shared" si="612"/>
        <v>0</v>
      </c>
      <c r="EY217" s="328">
        <f t="shared" si="612"/>
        <v>0</v>
      </c>
      <c r="EZ217" s="328">
        <f t="shared" si="612"/>
        <v>0</v>
      </c>
      <c r="FA217" s="328">
        <f t="shared" si="612"/>
        <v>0</v>
      </c>
      <c r="FB217" s="328">
        <f t="shared" si="612"/>
        <v>0</v>
      </c>
      <c r="FC217" s="328">
        <f t="shared" si="612"/>
        <v>0</v>
      </c>
      <c r="FD217" s="328">
        <f t="shared" si="612"/>
        <v>0</v>
      </c>
      <c r="FE217" s="328">
        <f t="shared" si="612"/>
        <v>0</v>
      </c>
      <c r="FF217" s="328">
        <f t="shared" si="612"/>
        <v>0</v>
      </c>
      <c r="FG217" s="328">
        <f t="shared" si="612"/>
        <v>0</v>
      </c>
      <c r="FH217" s="328">
        <f t="shared" si="612"/>
        <v>0</v>
      </c>
      <c r="FI217" s="328">
        <f t="shared" si="612"/>
        <v>0</v>
      </c>
      <c r="FJ217" s="328">
        <f t="shared" si="612"/>
        <v>0</v>
      </c>
      <c r="FK217" s="328">
        <f t="shared" si="612"/>
        <v>0</v>
      </c>
      <c r="FL217" s="328">
        <f t="shared" si="612"/>
        <v>0</v>
      </c>
      <c r="FM217" s="328">
        <f t="shared" si="612"/>
        <v>0</v>
      </c>
      <c r="FN217" s="328">
        <f t="shared" ref="FN217:GJ217" si="613" xml:space="preserve"> FN214 * FN215 * FN216</f>
        <v>0</v>
      </c>
      <c r="FO217" s="328">
        <f t="shared" si="613"/>
        <v>0</v>
      </c>
      <c r="FP217" s="328">
        <f t="shared" si="613"/>
        <v>0</v>
      </c>
      <c r="FQ217" s="328">
        <f t="shared" si="613"/>
        <v>0</v>
      </c>
      <c r="FR217" s="328">
        <f t="shared" si="613"/>
        <v>0</v>
      </c>
      <c r="FS217" s="328">
        <f t="shared" si="613"/>
        <v>0</v>
      </c>
      <c r="FT217" s="328">
        <f t="shared" si="613"/>
        <v>0</v>
      </c>
      <c r="FU217" s="328">
        <f t="shared" si="613"/>
        <v>0</v>
      </c>
      <c r="FV217" s="328">
        <f t="shared" si="613"/>
        <v>0</v>
      </c>
      <c r="FW217" s="328">
        <f t="shared" si="613"/>
        <v>0</v>
      </c>
      <c r="FX217" s="328">
        <f t="shared" si="613"/>
        <v>0</v>
      </c>
      <c r="FY217" s="328">
        <f t="shared" si="613"/>
        <v>0</v>
      </c>
      <c r="FZ217" s="328">
        <f t="shared" si="613"/>
        <v>0</v>
      </c>
      <c r="GA217" s="328">
        <f t="shared" si="613"/>
        <v>0</v>
      </c>
      <c r="GB217" s="328">
        <f t="shared" si="613"/>
        <v>0</v>
      </c>
      <c r="GC217" s="328">
        <f t="shared" si="613"/>
        <v>0</v>
      </c>
      <c r="GD217" s="328">
        <f t="shared" si="613"/>
        <v>0</v>
      </c>
      <c r="GE217" s="328">
        <f t="shared" si="613"/>
        <v>0</v>
      </c>
      <c r="GF217" s="328">
        <f t="shared" si="613"/>
        <v>0</v>
      </c>
      <c r="GG217" s="328">
        <f t="shared" si="613"/>
        <v>0</v>
      </c>
      <c r="GH217" s="328">
        <f t="shared" si="613"/>
        <v>0</v>
      </c>
      <c r="GI217" s="328">
        <f t="shared" si="613"/>
        <v>0</v>
      </c>
      <c r="GJ217" s="328">
        <f t="shared" si="613"/>
        <v>0</v>
      </c>
    </row>
    <row r="218" spans="1:192" x14ac:dyDescent="0.25">
      <c r="A218" s="247"/>
      <c r="D218" s="248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  <c r="R218" s="328"/>
      <c r="S218" s="328"/>
      <c r="T218" s="328"/>
      <c r="U218" s="328"/>
      <c r="V218" s="328"/>
      <c r="W218" s="328"/>
      <c r="X218" s="328"/>
      <c r="Y218" s="328"/>
      <c r="Z218" s="328"/>
      <c r="AA218" s="328"/>
      <c r="AB218" s="328"/>
      <c r="AC218" s="328"/>
      <c r="AD218" s="328"/>
      <c r="AE218" s="328"/>
      <c r="AF218" s="328"/>
      <c r="AG218" s="328"/>
      <c r="AH218" s="328"/>
      <c r="AI218" s="328"/>
      <c r="AJ218" s="328"/>
      <c r="AK218" s="328"/>
      <c r="AL218" s="328"/>
      <c r="AM218" s="328"/>
      <c r="AN218" s="328"/>
      <c r="AO218" s="328"/>
      <c r="AP218" s="328"/>
      <c r="AQ218" s="328"/>
      <c r="AR218" s="328"/>
      <c r="AS218" s="328"/>
      <c r="AT218" s="328"/>
      <c r="AU218" s="328"/>
      <c r="AV218" s="328"/>
      <c r="AW218" s="328"/>
      <c r="AX218" s="328"/>
      <c r="AY218" s="328"/>
      <c r="AZ218" s="328"/>
      <c r="BA218" s="328"/>
      <c r="BB218" s="328"/>
      <c r="BC218" s="328"/>
      <c r="BD218" s="328"/>
      <c r="BE218" s="328"/>
      <c r="BF218" s="328"/>
      <c r="BG218" s="328"/>
      <c r="BH218" s="328"/>
      <c r="BI218" s="328"/>
      <c r="BJ218" s="328"/>
      <c r="BK218" s="328"/>
      <c r="BL218" s="328"/>
      <c r="BM218" s="328"/>
      <c r="BN218" s="328"/>
      <c r="BO218" s="328"/>
      <c r="BP218" s="328"/>
      <c r="BQ218" s="328"/>
      <c r="BR218" s="328"/>
      <c r="BS218" s="328"/>
      <c r="BT218" s="328"/>
      <c r="BU218" s="328"/>
      <c r="BV218" s="328"/>
      <c r="BW218" s="328"/>
      <c r="BX218" s="328"/>
      <c r="BY218" s="328"/>
      <c r="BZ218" s="328"/>
      <c r="CA218" s="328"/>
      <c r="CB218" s="328"/>
      <c r="CC218" s="328"/>
      <c r="CD218" s="328"/>
      <c r="CE218" s="328"/>
      <c r="CF218" s="328"/>
      <c r="CG218" s="328"/>
      <c r="CH218" s="328"/>
      <c r="CI218" s="328"/>
      <c r="CJ218" s="328"/>
      <c r="CK218" s="328"/>
      <c r="CL218" s="328"/>
      <c r="CM218" s="328"/>
      <c r="CN218" s="328"/>
      <c r="CO218" s="328"/>
      <c r="CP218" s="328"/>
      <c r="CQ218" s="328"/>
      <c r="CR218" s="328"/>
      <c r="CS218" s="328"/>
      <c r="CT218" s="328"/>
      <c r="CU218" s="328"/>
      <c r="CV218" s="328"/>
      <c r="CW218" s="328"/>
      <c r="CX218" s="328"/>
      <c r="CY218" s="328"/>
      <c r="CZ218" s="328"/>
      <c r="DA218" s="328"/>
      <c r="DB218" s="328"/>
      <c r="DC218" s="328"/>
      <c r="DD218" s="328"/>
      <c r="DE218" s="328"/>
      <c r="DF218" s="328"/>
      <c r="DG218" s="328"/>
      <c r="DH218" s="328"/>
      <c r="DI218" s="328"/>
      <c r="DJ218" s="328"/>
      <c r="DK218" s="328"/>
      <c r="DL218" s="328"/>
      <c r="DM218" s="328"/>
      <c r="DN218" s="328"/>
      <c r="DO218" s="328"/>
      <c r="DP218" s="328"/>
      <c r="DQ218" s="328"/>
      <c r="DR218" s="328"/>
      <c r="DS218" s="328"/>
      <c r="DT218" s="328"/>
      <c r="DU218" s="328"/>
      <c r="DV218" s="328"/>
      <c r="DW218" s="328"/>
      <c r="DX218" s="328"/>
      <c r="DY218" s="328"/>
      <c r="DZ218" s="328"/>
      <c r="EA218" s="328"/>
      <c r="EB218" s="328"/>
      <c r="EC218" s="328"/>
      <c r="ED218" s="328"/>
      <c r="EE218" s="328"/>
      <c r="EF218" s="328"/>
      <c r="EG218" s="328"/>
      <c r="EH218" s="328"/>
      <c r="EI218" s="328"/>
      <c r="EJ218" s="328"/>
      <c r="EK218" s="328"/>
      <c r="EL218" s="328"/>
      <c r="EM218" s="328"/>
      <c r="EN218" s="328"/>
      <c r="EO218" s="328"/>
      <c r="EP218" s="328"/>
      <c r="EQ218" s="328"/>
      <c r="ER218" s="328"/>
      <c r="ES218" s="328"/>
      <c r="ET218" s="328"/>
      <c r="EU218" s="328"/>
      <c r="EV218" s="328"/>
      <c r="EW218" s="328"/>
      <c r="EX218" s="328"/>
      <c r="EY218" s="328"/>
      <c r="EZ218" s="328"/>
      <c r="FA218" s="328"/>
      <c r="FB218" s="328"/>
      <c r="FC218" s="328"/>
      <c r="FD218" s="328"/>
      <c r="FE218" s="328"/>
      <c r="FF218" s="328"/>
      <c r="FG218" s="328"/>
      <c r="FH218" s="328"/>
      <c r="FI218" s="328"/>
      <c r="FJ218" s="328"/>
      <c r="FK218" s="328"/>
      <c r="FL218" s="328"/>
      <c r="FM218" s="328"/>
      <c r="FN218" s="328"/>
      <c r="FO218" s="328"/>
      <c r="FP218" s="328"/>
      <c r="FQ218" s="328"/>
      <c r="FR218" s="328"/>
      <c r="FS218" s="328"/>
      <c r="FT218" s="328"/>
      <c r="FU218" s="328"/>
      <c r="FV218" s="328"/>
      <c r="FW218" s="328"/>
      <c r="FX218" s="328"/>
      <c r="FY218" s="328"/>
      <c r="FZ218" s="328"/>
      <c r="GA218" s="328"/>
      <c r="GB218" s="328"/>
      <c r="GC218" s="328"/>
      <c r="GD218" s="328"/>
      <c r="GE218" s="328"/>
      <c r="GF218" s="328"/>
      <c r="GG218" s="328"/>
      <c r="GH218" s="328"/>
      <c r="GI218" s="328"/>
      <c r="GJ218" s="328"/>
    </row>
    <row r="219" spans="1:192" x14ac:dyDescent="0.25">
      <c r="A219" s="247"/>
      <c r="D219" s="248" t="s">
        <v>663</v>
      </c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  <c r="R219" s="328"/>
      <c r="S219" s="328"/>
      <c r="T219" s="328"/>
      <c r="U219" s="328"/>
      <c r="V219" s="328"/>
      <c r="W219" s="328"/>
      <c r="X219" s="328"/>
      <c r="Y219" s="328"/>
      <c r="Z219" s="328"/>
      <c r="AA219" s="328"/>
      <c r="AB219" s="328"/>
      <c r="AC219" s="328"/>
      <c r="AD219" s="328"/>
      <c r="AE219" s="328"/>
      <c r="AF219" s="328"/>
      <c r="AG219" s="328"/>
      <c r="AH219" s="328"/>
      <c r="AI219" s="328"/>
      <c r="AJ219" s="328"/>
      <c r="AK219" s="328"/>
      <c r="AL219" s="328"/>
      <c r="AM219" s="328"/>
      <c r="AN219" s="328"/>
      <c r="AO219" s="328"/>
      <c r="AP219" s="328"/>
      <c r="AQ219" s="328"/>
      <c r="AR219" s="328"/>
      <c r="AS219" s="328"/>
      <c r="AT219" s="328"/>
      <c r="AU219" s="328"/>
      <c r="AV219" s="328"/>
      <c r="AW219" s="328"/>
      <c r="AX219" s="328"/>
      <c r="AY219" s="328"/>
      <c r="AZ219" s="328"/>
      <c r="BA219" s="328"/>
      <c r="BB219" s="328"/>
      <c r="BC219" s="328"/>
      <c r="BD219" s="328"/>
      <c r="BE219" s="328"/>
      <c r="BF219" s="328"/>
      <c r="BG219" s="328"/>
      <c r="BH219" s="328"/>
      <c r="BI219" s="328"/>
      <c r="BJ219" s="328"/>
      <c r="BK219" s="328"/>
      <c r="BL219" s="328"/>
      <c r="BM219" s="328"/>
      <c r="BN219" s="328"/>
      <c r="BO219" s="328"/>
      <c r="BP219" s="328"/>
      <c r="BQ219" s="328"/>
      <c r="BR219" s="328"/>
      <c r="BS219" s="328"/>
      <c r="BT219" s="328"/>
      <c r="BU219" s="328"/>
      <c r="BV219" s="328"/>
      <c r="BW219" s="328"/>
      <c r="BX219" s="328"/>
      <c r="BY219" s="328"/>
      <c r="BZ219" s="328"/>
      <c r="CA219" s="328"/>
      <c r="CB219" s="328"/>
      <c r="CC219" s="328"/>
      <c r="CD219" s="328"/>
      <c r="CE219" s="328"/>
      <c r="CF219" s="328"/>
      <c r="CG219" s="328"/>
      <c r="CH219" s="328"/>
      <c r="CI219" s="328"/>
      <c r="CJ219" s="328"/>
      <c r="CK219" s="328"/>
      <c r="CL219" s="328"/>
      <c r="CM219" s="328"/>
      <c r="CN219" s="328"/>
      <c r="CO219" s="328"/>
      <c r="CP219" s="328"/>
      <c r="CQ219" s="328"/>
      <c r="CR219" s="328"/>
      <c r="CS219" s="328"/>
      <c r="CT219" s="328"/>
      <c r="CU219" s="328"/>
      <c r="CV219" s="328"/>
      <c r="CW219" s="328"/>
      <c r="CX219" s="328"/>
      <c r="CY219" s="328"/>
      <c r="CZ219" s="328"/>
      <c r="DA219" s="328"/>
      <c r="DB219" s="328"/>
      <c r="DC219" s="328"/>
      <c r="DD219" s="328"/>
      <c r="DE219" s="328"/>
      <c r="DF219" s="328"/>
      <c r="DG219" s="328"/>
      <c r="DH219" s="328"/>
      <c r="DI219" s="328"/>
      <c r="DJ219" s="328"/>
      <c r="DK219" s="328"/>
      <c r="DL219" s="328"/>
      <c r="DM219" s="328"/>
      <c r="DN219" s="328"/>
      <c r="DO219" s="328"/>
      <c r="DP219" s="328"/>
      <c r="DQ219" s="328"/>
      <c r="DR219" s="328"/>
      <c r="DS219" s="328"/>
      <c r="DT219" s="328"/>
      <c r="DU219" s="328"/>
      <c r="DV219" s="328"/>
      <c r="DW219" s="328"/>
      <c r="DX219" s="328"/>
      <c r="DY219" s="328"/>
      <c r="DZ219" s="328"/>
      <c r="EA219" s="328"/>
      <c r="EB219" s="328"/>
      <c r="EC219" s="328"/>
      <c r="ED219" s="328"/>
      <c r="EE219" s="328"/>
      <c r="EF219" s="328"/>
      <c r="EG219" s="328"/>
      <c r="EH219" s="328"/>
      <c r="EI219" s="328"/>
      <c r="EJ219" s="328"/>
      <c r="EK219" s="328"/>
      <c r="EL219" s="328"/>
      <c r="EM219" s="328"/>
      <c r="EN219" s="328"/>
      <c r="EO219" s="328"/>
      <c r="EP219" s="328"/>
      <c r="EQ219" s="328"/>
      <c r="ER219" s="328"/>
      <c r="ES219" s="328"/>
      <c r="ET219" s="328"/>
      <c r="EU219" s="328"/>
      <c r="EV219" s="328"/>
      <c r="EW219" s="328"/>
      <c r="EX219" s="328"/>
      <c r="EY219" s="328"/>
      <c r="EZ219" s="328"/>
      <c r="FA219" s="328"/>
      <c r="FB219" s="328"/>
      <c r="FC219" s="328"/>
      <c r="FD219" s="328"/>
      <c r="FE219" s="328"/>
      <c r="FF219" s="328"/>
      <c r="FG219" s="328"/>
      <c r="FH219" s="328"/>
      <c r="FI219" s="328"/>
      <c r="FJ219" s="328"/>
      <c r="FK219" s="328"/>
      <c r="FL219" s="328"/>
      <c r="FM219" s="328"/>
      <c r="FN219" s="328"/>
      <c r="FO219" s="328"/>
      <c r="FP219" s="328"/>
      <c r="FQ219" s="328"/>
      <c r="FR219" s="328"/>
      <c r="FS219" s="328"/>
      <c r="FT219" s="328"/>
      <c r="FU219" s="328"/>
      <c r="FV219" s="328"/>
      <c r="FW219" s="328"/>
      <c r="FX219" s="328"/>
      <c r="FY219" s="328"/>
      <c r="FZ219" s="328"/>
      <c r="GA219" s="328"/>
      <c r="GB219" s="328"/>
      <c r="GC219" s="328"/>
      <c r="GD219" s="328"/>
      <c r="GE219" s="328"/>
      <c r="GF219" s="328"/>
      <c r="GG219" s="328"/>
      <c r="GH219" s="328"/>
      <c r="GI219" s="328"/>
      <c r="GJ219" s="328"/>
    </row>
    <row r="220" spans="1:192" x14ac:dyDescent="0.25">
      <c r="E220" s="238" t="str">
        <f xml:space="preserve"> Time!E$83</f>
        <v>End of construction period flag</v>
      </c>
      <c r="F220" s="238">
        <f xml:space="preserve"> Time!F$83</f>
        <v>0</v>
      </c>
      <c r="G220" s="238" t="str">
        <f xml:space="preserve"> Time!G$83</f>
        <v>flag</v>
      </c>
      <c r="H220" s="238">
        <f xml:space="preserve"> Time!H$83</f>
        <v>1</v>
      </c>
      <c r="I220" s="238">
        <f xml:space="preserve"> Time!I$83</f>
        <v>0</v>
      </c>
      <c r="J220" s="238">
        <f xml:space="preserve"> Time!J$83</f>
        <v>0</v>
      </c>
      <c r="K220" s="238">
        <f xml:space="preserve"> Time!K$83</f>
        <v>0</v>
      </c>
      <c r="L220" s="238">
        <f xml:space="preserve"> Time!L$83</f>
        <v>0</v>
      </c>
      <c r="M220" s="238">
        <f xml:space="preserve"> Time!M$83</f>
        <v>0</v>
      </c>
      <c r="N220" s="238">
        <f xml:space="preserve"> Time!N$83</f>
        <v>0</v>
      </c>
      <c r="O220" s="238">
        <f xml:space="preserve"> Time!O$83</f>
        <v>0</v>
      </c>
      <c r="P220" s="238">
        <f xml:space="preserve"> Time!P$83</f>
        <v>0</v>
      </c>
      <c r="Q220" s="238">
        <f xml:space="preserve"> Time!Q$83</f>
        <v>0</v>
      </c>
      <c r="R220" s="238">
        <f xml:space="preserve"> Time!R$83</f>
        <v>1</v>
      </c>
      <c r="S220" s="238">
        <f xml:space="preserve"> Time!S$83</f>
        <v>0</v>
      </c>
      <c r="T220" s="238">
        <f xml:space="preserve"> Time!T$83</f>
        <v>0</v>
      </c>
      <c r="U220" s="238">
        <f xml:space="preserve"> Time!U$83</f>
        <v>0</v>
      </c>
      <c r="V220" s="238">
        <f xml:space="preserve"> Time!V$83</f>
        <v>0</v>
      </c>
      <c r="W220" s="238">
        <f xml:space="preserve"> Time!W$83</f>
        <v>0</v>
      </c>
      <c r="X220" s="238">
        <f xml:space="preserve"> Time!X$83</f>
        <v>0</v>
      </c>
      <c r="Y220" s="238">
        <f xml:space="preserve"> Time!Y$83</f>
        <v>0</v>
      </c>
      <c r="Z220" s="238">
        <f xml:space="preserve"> Time!Z$83</f>
        <v>0</v>
      </c>
      <c r="AA220" s="238">
        <f xml:space="preserve"> Time!AA$83</f>
        <v>0</v>
      </c>
      <c r="AB220" s="238">
        <f xml:space="preserve"> Time!AB$83</f>
        <v>0</v>
      </c>
      <c r="AC220" s="238">
        <f xml:space="preserve"> Time!AC$83</f>
        <v>0</v>
      </c>
      <c r="AD220" s="238">
        <f xml:space="preserve"> Time!AD$83</f>
        <v>0</v>
      </c>
      <c r="AE220" s="238">
        <f xml:space="preserve"> Time!AE$83</f>
        <v>0</v>
      </c>
      <c r="AF220" s="238">
        <f xml:space="preserve"> Time!AF$83</f>
        <v>0</v>
      </c>
      <c r="AG220" s="238">
        <f xml:space="preserve"> Time!AG$83</f>
        <v>0</v>
      </c>
      <c r="AH220" s="238">
        <f xml:space="preserve"> Time!AH$83</f>
        <v>0</v>
      </c>
      <c r="AI220" s="238">
        <f xml:space="preserve"> Time!AI$83</f>
        <v>0</v>
      </c>
      <c r="AJ220" s="238">
        <f xml:space="preserve"> Time!AJ$83</f>
        <v>0</v>
      </c>
      <c r="AK220" s="238">
        <f xml:space="preserve"> Time!AK$83</f>
        <v>0</v>
      </c>
      <c r="AL220" s="238">
        <f xml:space="preserve"> Time!AL$83</f>
        <v>0</v>
      </c>
      <c r="AM220" s="238">
        <f xml:space="preserve"> Time!AM$83</f>
        <v>0</v>
      </c>
      <c r="AN220" s="238">
        <f xml:space="preserve"> Time!AN$83</f>
        <v>0</v>
      </c>
      <c r="AO220" s="238">
        <f xml:space="preserve"> Time!AO$83</f>
        <v>0</v>
      </c>
      <c r="AP220" s="238">
        <f xml:space="preserve"> Time!AP$83</f>
        <v>0</v>
      </c>
      <c r="AQ220" s="238">
        <f xml:space="preserve"> Time!AQ$83</f>
        <v>0</v>
      </c>
      <c r="AR220" s="238">
        <f xml:space="preserve"> Time!AR$83</f>
        <v>0</v>
      </c>
      <c r="AS220" s="238">
        <f xml:space="preserve"> Time!AS$83</f>
        <v>0</v>
      </c>
      <c r="AT220" s="238">
        <f xml:space="preserve"> Time!AT$83</f>
        <v>0</v>
      </c>
      <c r="AU220" s="238">
        <f xml:space="preserve"> Time!AU$83</f>
        <v>0</v>
      </c>
      <c r="AV220" s="238">
        <f xml:space="preserve"> Time!AV$83</f>
        <v>0</v>
      </c>
      <c r="AW220" s="238">
        <f xml:space="preserve"> Time!AW$83</f>
        <v>0</v>
      </c>
      <c r="AX220" s="238">
        <f xml:space="preserve"> Time!AX$83</f>
        <v>0</v>
      </c>
      <c r="AY220" s="238">
        <f xml:space="preserve"> Time!AY$83</f>
        <v>0</v>
      </c>
      <c r="AZ220" s="238">
        <f xml:space="preserve"> Time!AZ$83</f>
        <v>0</v>
      </c>
      <c r="BA220" s="238">
        <f xml:space="preserve"> Time!BA$83</f>
        <v>0</v>
      </c>
      <c r="BB220" s="238">
        <f xml:space="preserve"> Time!BB$83</f>
        <v>0</v>
      </c>
      <c r="BC220" s="238">
        <f xml:space="preserve"> Time!BC$83</f>
        <v>0</v>
      </c>
      <c r="BD220" s="238">
        <f xml:space="preserve"> Time!BD$83</f>
        <v>0</v>
      </c>
      <c r="BE220" s="238">
        <f xml:space="preserve"> Time!BE$83</f>
        <v>0</v>
      </c>
      <c r="BF220" s="238">
        <f xml:space="preserve"> Time!BF$83</f>
        <v>0</v>
      </c>
      <c r="BG220" s="238">
        <f xml:space="preserve"> Time!BG$83</f>
        <v>0</v>
      </c>
      <c r="BH220" s="238">
        <f xml:space="preserve"> Time!BH$83</f>
        <v>0</v>
      </c>
      <c r="BI220" s="238">
        <f xml:space="preserve"> Time!BI$83</f>
        <v>0</v>
      </c>
      <c r="BJ220" s="238">
        <f xml:space="preserve"> Time!BJ$83</f>
        <v>0</v>
      </c>
      <c r="BK220" s="238">
        <f xml:space="preserve"> Time!BK$83</f>
        <v>0</v>
      </c>
      <c r="BL220" s="238">
        <f xml:space="preserve"> Time!BL$83</f>
        <v>0</v>
      </c>
      <c r="BM220" s="238">
        <f xml:space="preserve"> Time!BM$83</f>
        <v>0</v>
      </c>
      <c r="BN220" s="238">
        <f xml:space="preserve"> Time!BN$83</f>
        <v>0</v>
      </c>
      <c r="BO220" s="238">
        <f xml:space="preserve"> Time!BO$83</f>
        <v>0</v>
      </c>
      <c r="BP220" s="238">
        <f xml:space="preserve"> Time!BP$83</f>
        <v>0</v>
      </c>
      <c r="BQ220" s="238">
        <f xml:space="preserve"> Time!BQ$83</f>
        <v>0</v>
      </c>
      <c r="BR220" s="238">
        <f xml:space="preserve"> Time!BR$83</f>
        <v>0</v>
      </c>
      <c r="BS220" s="238">
        <f xml:space="preserve"> Time!BS$83</f>
        <v>0</v>
      </c>
      <c r="BT220" s="238">
        <f xml:space="preserve"> Time!BT$83</f>
        <v>0</v>
      </c>
      <c r="BU220" s="238">
        <f xml:space="preserve"> Time!BU$83</f>
        <v>0</v>
      </c>
      <c r="BV220" s="238">
        <f xml:space="preserve"> Time!BV$83</f>
        <v>0</v>
      </c>
      <c r="BW220" s="238">
        <f xml:space="preserve"> Time!BW$83</f>
        <v>0</v>
      </c>
      <c r="BX220" s="238">
        <f xml:space="preserve"> Time!BX$83</f>
        <v>0</v>
      </c>
      <c r="BY220" s="238">
        <f xml:space="preserve"> Time!BY$83</f>
        <v>0</v>
      </c>
      <c r="BZ220" s="238">
        <f xml:space="preserve"> Time!BZ$83</f>
        <v>0</v>
      </c>
      <c r="CA220" s="238">
        <f xml:space="preserve"> Time!CA$83</f>
        <v>0</v>
      </c>
      <c r="CB220" s="238">
        <f xml:space="preserve"> Time!CB$83</f>
        <v>0</v>
      </c>
      <c r="CC220" s="238">
        <f xml:space="preserve"> Time!CC$83</f>
        <v>0</v>
      </c>
      <c r="CD220" s="238">
        <f xml:space="preserve"> Time!CD$83</f>
        <v>0</v>
      </c>
      <c r="CE220" s="238">
        <f xml:space="preserve"> Time!CE$83</f>
        <v>0</v>
      </c>
      <c r="CF220" s="238">
        <f xml:space="preserve"> Time!CF$83</f>
        <v>0</v>
      </c>
      <c r="CG220" s="238">
        <f xml:space="preserve"> Time!CG$83</f>
        <v>0</v>
      </c>
      <c r="CH220" s="238">
        <f xml:space="preserve"> Time!CH$83</f>
        <v>0</v>
      </c>
      <c r="CI220" s="238">
        <f xml:space="preserve"> Time!CI$83</f>
        <v>0</v>
      </c>
      <c r="CJ220" s="238">
        <f xml:space="preserve"> Time!CJ$83</f>
        <v>0</v>
      </c>
      <c r="CK220" s="238">
        <f xml:space="preserve"> Time!CK$83</f>
        <v>0</v>
      </c>
      <c r="CL220" s="238">
        <f xml:space="preserve"> Time!CL$83</f>
        <v>0</v>
      </c>
      <c r="CM220" s="238">
        <f xml:space="preserve"> Time!CM$83</f>
        <v>0</v>
      </c>
      <c r="CN220" s="238">
        <f xml:space="preserve"> Time!CN$83</f>
        <v>0</v>
      </c>
      <c r="CO220" s="238">
        <f xml:space="preserve"> Time!CO$83</f>
        <v>0</v>
      </c>
      <c r="CP220" s="238">
        <f xml:space="preserve"> Time!CP$83</f>
        <v>0</v>
      </c>
      <c r="CQ220" s="238">
        <f xml:space="preserve"> Time!CQ$83</f>
        <v>0</v>
      </c>
      <c r="CR220" s="238">
        <f xml:space="preserve"> Time!CR$83</f>
        <v>0</v>
      </c>
      <c r="CS220" s="238">
        <f xml:space="preserve"> Time!CS$83</f>
        <v>0</v>
      </c>
      <c r="CT220" s="238">
        <f xml:space="preserve"> Time!CT$83</f>
        <v>0</v>
      </c>
      <c r="CU220" s="238">
        <f xml:space="preserve"> Time!CU$83</f>
        <v>0</v>
      </c>
      <c r="CV220" s="238">
        <f xml:space="preserve"> Time!CV$83</f>
        <v>0</v>
      </c>
      <c r="CW220" s="238">
        <f xml:space="preserve"> Time!CW$83</f>
        <v>0</v>
      </c>
      <c r="CX220" s="238">
        <f xml:space="preserve"> Time!CX$83</f>
        <v>0</v>
      </c>
      <c r="CY220" s="238">
        <f xml:space="preserve"> Time!CY$83</f>
        <v>0</v>
      </c>
      <c r="CZ220" s="238">
        <f xml:space="preserve"> Time!CZ$83</f>
        <v>0</v>
      </c>
      <c r="DA220" s="238">
        <f xml:space="preserve"> Time!DA$83</f>
        <v>0</v>
      </c>
      <c r="DB220" s="238">
        <f xml:space="preserve"> Time!DB$83</f>
        <v>0</v>
      </c>
      <c r="DC220" s="238">
        <f xml:space="preserve"> Time!DC$83</f>
        <v>0</v>
      </c>
      <c r="DD220" s="238">
        <f xml:space="preserve"> Time!DD$83</f>
        <v>0</v>
      </c>
      <c r="DE220" s="238">
        <f xml:space="preserve"> Time!DE$83</f>
        <v>0</v>
      </c>
      <c r="DF220" s="238">
        <f xml:space="preserve"> Time!DF$83</f>
        <v>0</v>
      </c>
      <c r="DG220" s="238">
        <f xml:space="preserve"> Time!DG$83</f>
        <v>0</v>
      </c>
      <c r="DH220" s="238">
        <f xml:space="preserve"> Time!DH$83</f>
        <v>0</v>
      </c>
      <c r="DI220" s="238">
        <f xml:space="preserve"> Time!DI$83</f>
        <v>0</v>
      </c>
      <c r="DJ220" s="238">
        <f xml:space="preserve"> Time!DJ$83</f>
        <v>0</v>
      </c>
      <c r="DK220" s="238">
        <f xml:space="preserve"> Time!DK$83</f>
        <v>0</v>
      </c>
      <c r="DL220" s="238">
        <f xml:space="preserve"> Time!DL$83</f>
        <v>0</v>
      </c>
      <c r="DM220" s="238">
        <f xml:space="preserve"> Time!DM$83</f>
        <v>0</v>
      </c>
      <c r="DN220" s="238">
        <f xml:space="preserve"> Time!DN$83</f>
        <v>0</v>
      </c>
      <c r="DO220" s="238">
        <f xml:space="preserve"> Time!DO$83</f>
        <v>0</v>
      </c>
      <c r="DP220" s="238">
        <f xml:space="preserve"> Time!DP$83</f>
        <v>0</v>
      </c>
      <c r="DQ220" s="238">
        <f xml:space="preserve"> Time!DQ$83</f>
        <v>0</v>
      </c>
      <c r="DR220" s="238">
        <f xml:space="preserve"> Time!DR$83</f>
        <v>0</v>
      </c>
      <c r="DS220" s="238">
        <f xml:space="preserve"> Time!DS$83</f>
        <v>0</v>
      </c>
      <c r="DT220" s="238">
        <f xml:space="preserve"> Time!DT$83</f>
        <v>0</v>
      </c>
      <c r="DU220" s="238">
        <f xml:space="preserve"> Time!DU$83</f>
        <v>0</v>
      </c>
      <c r="DV220" s="238">
        <f xml:space="preserve"> Time!DV$83</f>
        <v>0</v>
      </c>
      <c r="DW220" s="238">
        <f xml:space="preserve"> Time!DW$83</f>
        <v>0</v>
      </c>
      <c r="DX220" s="238">
        <f xml:space="preserve"> Time!DX$83</f>
        <v>0</v>
      </c>
      <c r="DY220" s="238">
        <f xml:space="preserve"> Time!DY$83</f>
        <v>0</v>
      </c>
      <c r="DZ220" s="238">
        <f xml:space="preserve"> Time!DZ$83</f>
        <v>0</v>
      </c>
      <c r="EA220" s="238">
        <f xml:space="preserve"> Time!EA$83</f>
        <v>0</v>
      </c>
      <c r="EB220" s="238">
        <f xml:space="preserve"> Time!EB$83</f>
        <v>0</v>
      </c>
      <c r="EC220" s="238">
        <f xml:space="preserve"> Time!EC$83</f>
        <v>0</v>
      </c>
      <c r="ED220" s="238">
        <f xml:space="preserve"> Time!ED$83</f>
        <v>0</v>
      </c>
      <c r="EE220" s="238">
        <f xml:space="preserve"> Time!EE$83</f>
        <v>0</v>
      </c>
      <c r="EF220" s="238">
        <f xml:space="preserve"> Time!EF$83</f>
        <v>0</v>
      </c>
      <c r="EG220" s="238">
        <f xml:space="preserve"> Time!EG$83</f>
        <v>0</v>
      </c>
      <c r="EH220" s="238">
        <f xml:space="preserve"> Time!EH$83</f>
        <v>0</v>
      </c>
      <c r="EI220" s="238">
        <f xml:space="preserve"> Time!EI$83</f>
        <v>0</v>
      </c>
      <c r="EJ220" s="238">
        <f xml:space="preserve"> Time!EJ$83</f>
        <v>0</v>
      </c>
      <c r="EK220" s="238">
        <f xml:space="preserve"> Time!EK$83</f>
        <v>0</v>
      </c>
      <c r="EL220" s="238">
        <f xml:space="preserve"> Time!EL$83</f>
        <v>0</v>
      </c>
      <c r="EM220" s="238">
        <f xml:space="preserve"> Time!EM$83</f>
        <v>0</v>
      </c>
      <c r="EN220" s="238">
        <f xml:space="preserve"> Time!EN$83</f>
        <v>0</v>
      </c>
      <c r="EO220" s="238">
        <f xml:space="preserve"> Time!EO$83</f>
        <v>0</v>
      </c>
      <c r="EP220" s="238">
        <f xml:space="preserve"> Time!EP$83</f>
        <v>0</v>
      </c>
      <c r="EQ220" s="238">
        <f xml:space="preserve"> Time!EQ$83</f>
        <v>0</v>
      </c>
      <c r="ER220" s="238">
        <f xml:space="preserve"> Time!ER$83</f>
        <v>0</v>
      </c>
      <c r="ES220" s="238">
        <f xml:space="preserve"> Time!ES$83</f>
        <v>0</v>
      </c>
      <c r="ET220" s="238">
        <f xml:space="preserve"> Time!ET$83</f>
        <v>0</v>
      </c>
      <c r="EU220" s="238">
        <f xml:space="preserve"> Time!EU$83</f>
        <v>0</v>
      </c>
      <c r="EV220" s="238">
        <f xml:space="preserve"> Time!EV$83</f>
        <v>0</v>
      </c>
      <c r="EW220" s="238">
        <f xml:space="preserve"> Time!EW$83</f>
        <v>0</v>
      </c>
      <c r="EX220" s="238">
        <f xml:space="preserve"> Time!EX$83</f>
        <v>0</v>
      </c>
      <c r="EY220" s="238">
        <f xml:space="preserve"> Time!EY$83</f>
        <v>0</v>
      </c>
      <c r="EZ220" s="238">
        <f xml:space="preserve"> Time!EZ$83</f>
        <v>0</v>
      </c>
      <c r="FA220" s="238">
        <f xml:space="preserve"> Time!FA$83</f>
        <v>0</v>
      </c>
      <c r="FB220" s="238">
        <f xml:space="preserve"> Time!FB$83</f>
        <v>0</v>
      </c>
      <c r="FC220" s="238">
        <f xml:space="preserve"> Time!FC$83</f>
        <v>0</v>
      </c>
      <c r="FD220" s="238">
        <f xml:space="preserve"> Time!FD$83</f>
        <v>0</v>
      </c>
      <c r="FE220" s="238">
        <f xml:space="preserve"> Time!FE$83</f>
        <v>0</v>
      </c>
      <c r="FF220" s="238">
        <f xml:space="preserve"> Time!FF$83</f>
        <v>0</v>
      </c>
      <c r="FG220" s="238">
        <f xml:space="preserve"> Time!FG$83</f>
        <v>0</v>
      </c>
      <c r="FH220" s="238">
        <f xml:space="preserve"> Time!FH$83</f>
        <v>0</v>
      </c>
      <c r="FI220" s="238">
        <f xml:space="preserve"> Time!FI$83</f>
        <v>0</v>
      </c>
      <c r="FJ220" s="238">
        <f xml:space="preserve"> Time!FJ$83</f>
        <v>0</v>
      </c>
      <c r="FK220" s="238">
        <f xml:space="preserve"> Time!FK$83</f>
        <v>0</v>
      </c>
      <c r="FL220" s="238">
        <f xml:space="preserve"> Time!FL$83</f>
        <v>0</v>
      </c>
      <c r="FM220" s="238">
        <f xml:space="preserve"> Time!FM$83</f>
        <v>0</v>
      </c>
      <c r="FN220" s="238">
        <f xml:space="preserve"> Time!FN$83</f>
        <v>0</v>
      </c>
      <c r="FO220" s="238">
        <f xml:space="preserve"> Time!FO$83</f>
        <v>0</v>
      </c>
      <c r="FP220" s="238">
        <f xml:space="preserve"> Time!FP$83</f>
        <v>0</v>
      </c>
      <c r="FQ220" s="238">
        <f xml:space="preserve"> Time!FQ$83</f>
        <v>0</v>
      </c>
      <c r="FR220" s="238">
        <f xml:space="preserve"> Time!FR$83</f>
        <v>0</v>
      </c>
      <c r="FS220" s="238">
        <f xml:space="preserve"> Time!FS$83</f>
        <v>0</v>
      </c>
      <c r="FT220" s="238">
        <f xml:space="preserve"> Time!FT$83</f>
        <v>0</v>
      </c>
      <c r="FU220" s="238">
        <f xml:space="preserve"> Time!FU$83</f>
        <v>0</v>
      </c>
      <c r="FV220" s="238">
        <f xml:space="preserve"> Time!FV$83</f>
        <v>0</v>
      </c>
      <c r="FW220" s="238">
        <f xml:space="preserve"> Time!FW$83</f>
        <v>0</v>
      </c>
      <c r="FX220" s="238">
        <f xml:space="preserve"> Time!FX$83</f>
        <v>0</v>
      </c>
      <c r="FY220" s="238">
        <f xml:space="preserve"> Time!FY$83</f>
        <v>0</v>
      </c>
      <c r="FZ220" s="238">
        <f xml:space="preserve"> Time!FZ$83</f>
        <v>0</v>
      </c>
      <c r="GA220" s="238">
        <f xml:space="preserve"> Time!GA$83</f>
        <v>0</v>
      </c>
      <c r="GB220" s="238">
        <f xml:space="preserve"> Time!GB$83</f>
        <v>0</v>
      </c>
      <c r="GC220" s="238">
        <f xml:space="preserve"> Time!GC$83</f>
        <v>0</v>
      </c>
      <c r="GD220" s="238">
        <f xml:space="preserve"> Time!GD$83</f>
        <v>0</v>
      </c>
      <c r="GE220" s="238">
        <f xml:space="preserve"> Time!GE$83</f>
        <v>0</v>
      </c>
      <c r="GF220" s="238">
        <f xml:space="preserve"> Time!GF$83</f>
        <v>0</v>
      </c>
      <c r="GG220" s="238">
        <f xml:space="preserve"> Time!GG$83</f>
        <v>0</v>
      </c>
      <c r="GH220" s="238">
        <f xml:space="preserve"> Time!GH$83</f>
        <v>0</v>
      </c>
      <c r="GI220" s="238">
        <f xml:space="preserve"> Time!GI$83</f>
        <v>0</v>
      </c>
      <c r="GJ220" s="238">
        <f xml:space="preserve"> Time!GJ$83</f>
        <v>0</v>
      </c>
    </row>
    <row r="221" spans="1:192" x14ac:dyDescent="0.25">
      <c r="E221" s="298" t="str">
        <f t="shared" ref="E221:AJ221" si="614" xml:space="preserve"> E$263</f>
        <v>Senior debt period interest rate - T2</v>
      </c>
      <c r="F221" s="298">
        <f t="shared" si="614"/>
        <v>0</v>
      </c>
      <c r="G221" s="298" t="str">
        <f t="shared" si="614"/>
        <v>%</v>
      </c>
      <c r="H221" s="298">
        <f t="shared" si="614"/>
        <v>0</v>
      </c>
      <c r="I221" s="298">
        <f t="shared" si="614"/>
        <v>0</v>
      </c>
      <c r="J221" s="298">
        <f t="shared" si="614"/>
        <v>1.5844444444444442E-2</v>
      </c>
      <c r="K221" s="298">
        <f t="shared" si="614"/>
        <v>1.5503100000000001E-2</v>
      </c>
      <c r="L221" s="298">
        <f t="shared" si="614"/>
        <v>1.5678491111111113E-2</v>
      </c>
      <c r="M221" s="298">
        <f t="shared" si="614"/>
        <v>1.585384888888889E-2</v>
      </c>
      <c r="N221" s="298">
        <f t="shared" si="614"/>
        <v>1.5856762222222223E-2</v>
      </c>
      <c r="O221" s="298">
        <f t="shared" si="614"/>
        <v>1.55154E-2</v>
      </c>
      <c r="P221" s="298">
        <f t="shared" si="614"/>
        <v>1.5691180555555559E-2</v>
      </c>
      <c r="Q221" s="298">
        <f t="shared" si="614"/>
        <v>1.5866626666666668E-2</v>
      </c>
      <c r="R221" s="298">
        <f t="shared" si="614"/>
        <v>1.5870306666666667E-2</v>
      </c>
      <c r="S221" s="298">
        <f t="shared" si="614"/>
        <v>1.5528450000000001E-2</v>
      </c>
      <c r="T221" s="298">
        <f t="shared" si="614"/>
        <v>1.5703566666666668E-2</v>
      </c>
      <c r="U221" s="298">
        <f t="shared" si="614"/>
        <v>1.5878484444444445E-2</v>
      </c>
      <c r="V221" s="298">
        <f t="shared" si="614"/>
        <v>1.5881193333333335E-2</v>
      </c>
      <c r="W221" s="298">
        <f t="shared" si="614"/>
        <v>1.5710492777777779E-2</v>
      </c>
      <c r="X221" s="298">
        <f t="shared" si="614"/>
        <v>1.5712413888888891E-2</v>
      </c>
      <c r="Y221" s="298">
        <f t="shared" si="614"/>
        <v>1.5887888888888889E-2</v>
      </c>
      <c r="Z221" s="298">
        <f t="shared" si="614"/>
        <v>1.588983111111111E-2</v>
      </c>
      <c r="AA221" s="298">
        <f t="shared" si="614"/>
        <v>1.5547700000000001E-2</v>
      </c>
      <c r="AB221" s="298">
        <f t="shared" si="614"/>
        <v>1.5723991111111113E-2</v>
      </c>
      <c r="AC221" s="298">
        <f t="shared" si="614"/>
        <v>1.5900206666666666E-2</v>
      </c>
      <c r="AD221" s="298">
        <f t="shared" si="614"/>
        <v>1.5902404444444442E-2</v>
      </c>
      <c r="AE221" s="298">
        <f t="shared" si="614"/>
        <v>1.5560250000000003E-2</v>
      </c>
      <c r="AF221" s="298">
        <f t="shared" si="614"/>
        <v>1.5736882777777777E-2</v>
      </c>
      <c r="AG221" s="298">
        <f t="shared" si="614"/>
        <v>1.5911706666666667E-2</v>
      </c>
      <c r="AH221" s="298">
        <f t="shared" si="614"/>
        <v>1.5914313333333336E-2</v>
      </c>
      <c r="AI221" s="298">
        <f t="shared" si="614"/>
        <v>1.5571050000000001E-2</v>
      </c>
      <c r="AJ221" s="298">
        <f t="shared" si="614"/>
        <v>1.574653888888889E-2</v>
      </c>
      <c r="AK221" s="298">
        <f t="shared" ref="AK221:BP221" si="615" xml:space="preserve"> AK$263</f>
        <v>1.5921928888888888E-2</v>
      </c>
      <c r="AL221" s="298">
        <f t="shared" si="615"/>
        <v>1.5924688888888889E-2</v>
      </c>
      <c r="AM221" s="298">
        <f t="shared" si="615"/>
        <v>1.5755082777777776E-2</v>
      </c>
      <c r="AN221" s="298">
        <f t="shared" si="615"/>
        <v>1.5758621666666667E-2</v>
      </c>
      <c r="AO221" s="298">
        <f t="shared" si="615"/>
        <v>1.5935013333333335E-2</v>
      </c>
      <c r="AP221" s="298">
        <f t="shared" si="615"/>
        <v>1.5937108888888891E-2</v>
      </c>
      <c r="AQ221" s="298">
        <f t="shared" si="615"/>
        <v>1.5592900000000002E-2</v>
      </c>
      <c r="AR221" s="298">
        <f t="shared" si="615"/>
        <v>1.5768935000000001E-2</v>
      </c>
      <c r="AS221" s="298">
        <f t="shared" si="615"/>
        <v>1.594595111111111E-2</v>
      </c>
      <c r="AT221" s="298">
        <f t="shared" si="615"/>
        <v>1.5948762222222222E-2</v>
      </c>
      <c r="AU221" s="298">
        <f t="shared" si="615"/>
        <v>1.5604450000000001E-2</v>
      </c>
      <c r="AV221" s="298">
        <f t="shared" si="615"/>
        <v>1.5780815555555557E-2</v>
      </c>
      <c r="AW221" s="298">
        <f t="shared" si="615"/>
        <v>1.5957706666666668E-2</v>
      </c>
      <c r="AX221" s="298">
        <f t="shared" si="615"/>
        <v>1.5961079999999999E-2</v>
      </c>
      <c r="AY221" s="298">
        <f t="shared" si="615"/>
        <v>1.5617550000000001E-2</v>
      </c>
      <c r="AZ221" s="298">
        <f t="shared" si="615"/>
        <v>1.5794010555555557E-2</v>
      </c>
      <c r="BA221" s="298">
        <f t="shared" si="615"/>
        <v>1.5969411111111109E-2</v>
      </c>
      <c r="BB221" s="298">
        <f t="shared" si="615"/>
        <v>1.5971660000000002E-2</v>
      </c>
      <c r="BC221" s="298">
        <f t="shared" si="615"/>
        <v>1.5800380555555559E-2</v>
      </c>
      <c r="BD221" s="298">
        <f t="shared" si="615"/>
        <v>1.5804020555555555E-2</v>
      </c>
      <c r="BE221" s="298">
        <f t="shared" si="615"/>
        <v>1.5979735555555555E-2</v>
      </c>
      <c r="BF221" s="298">
        <f t="shared" si="615"/>
        <v>1.5981626666666669E-2</v>
      </c>
      <c r="BG221" s="298">
        <f t="shared" si="615"/>
        <v>1.56367E-2</v>
      </c>
      <c r="BH221" s="298">
        <f t="shared" si="615"/>
        <v>1.5814081111111111E-2</v>
      </c>
      <c r="BI221" s="298">
        <f t="shared" si="615"/>
        <v>1.5990213333333333E-2</v>
      </c>
      <c r="BJ221" s="298">
        <f t="shared" si="615"/>
        <v>1.5992615555555558E-2</v>
      </c>
      <c r="BK221" s="298">
        <f t="shared" si="615"/>
        <v>1.5647649999999999E-2</v>
      </c>
      <c r="BL221" s="298">
        <f t="shared" si="615"/>
        <v>1.5825304444444445E-2</v>
      </c>
      <c r="BM221" s="298">
        <f t="shared" si="615"/>
        <v>1.6002582222222221E-2</v>
      </c>
      <c r="BN221" s="298">
        <f t="shared" si="615"/>
        <v>1.600524E-2</v>
      </c>
      <c r="BO221" s="298">
        <f t="shared" si="615"/>
        <v>1.56606E-2</v>
      </c>
      <c r="BP221" s="298">
        <f t="shared" si="615"/>
        <v>1.583673E-2</v>
      </c>
      <c r="BQ221" s="298">
        <f t="shared" ref="BQ221:CV221" si="616" xml:space="preserve"> BQ$263</f>
        <v>1.6012548888888891E-2</v>
      </c>
      <c r="BR221" s="298">
        <f t="shared" si="616"/>
        <v>1.6014848888888888E-2</v>
      </c>
      <c r="BS221" s="298">
        <f t="shared" si="616"/>
        <v>1.5842746111111111E-2</v>
      </c>
      <c r="BT221" s="298">
        <f t="shared" si="616"/>
        <v>1.584481888888889E-2</v>
      </c>
      <c r="BU221" s="298">
        <f t="shared" si="616"/>
        <v>1.6021953333333335E-2</v>
      </c>
      <c r="BV221" s="298">
        <f t="shared" si="616"/>
        <v>1.6024355555555557E-2</v>
      </c>
      <c r="BW221" s="298">
        <f t="shared" si="616"/>
        <v>1.567965E-2</v>
      </c>
      <c r="BX221" s="298">
        <f t="shared" si="616"/>
        <v>1.5857306111111111E-2</v>
      </c>
      <c r="BY221" s="298">
        <f t="shared" si="616"/>
        <v>1.6035037777777778E-2</v>
      </c>
      <c r="BZ221" s="298">
        <f t="shared" si="616"/>
        <v>1.6037951111111112E-2</v>
      </c>
      <c r="CA221" s="298">
        <f t="shared" si="616"/>
        <v>1.56921E-2</v>
      </c>
      <c r="CB221" s="298">
        <f t="shared" si="616"/>
        <v>1.586979333333333E-2</v>
      </c>
      <c r="CC221" s="298">
        <f t="shared" si="616"/>
        <v>1.6046946666666666E-2</v>
      </c>
      <c r="CD221" s="298">
        <f t="shared" si="616"/>
        <v>1.6049502222222227E-2</v>
      </c>
      <c r="CE221" s="298">
        <f t="shared" si="616"/>
        <v>1.570355E-2</v>
      </c>
      <c r="CF221" s="298">
        <f t="shared" si="616"/>
        <v>1.588051111111111E-2</v>
      </c>
      <c r="CG221" s="298">
        <f t="shared" si="616"/>
        <v>1.6057424444444444E-2</v>
      </c>
      <c r="CH221" s="298">
        <f t="shared" si="616"/>
        <v>1.6059928888888891E-2</v>
      </c>
      <c r="CI221" s="298">
        <f t="shared" si="616"/>
        <v>1.5887791111111112E-2</v>
      </c>
      <c r="CJ221" s="298">
        <f t="shared" si="616"/>
        <v>1.5889712222222224E-2</v>
      </c>
      <c r="CK221" s="298">
        <f t="shared" si="616"/>
        <v>1.6067595555555557E-2</v>
      </c>
      <c r="CL221" s="298">
        <f t="shared" si="616"/>
        <v>1.6069793333333332E-2</v>
      </c>
      <c r="CM221" s="298">
        <f t="shared" si="616"/>
        <v>1.5723149999999998E-2</v>
      </c>
      <c r="CN221" s="298">
        <f t="shared" si="616"/>
        <v>1.5901289444444446E-2</v>
      </c>
      <c r="CO221" s="298">
        <f t="shared" si="616"/>
        <v>1.6078891111111111E-2</v>
      </c>
      <c r="CP221" s="298">
        <f t="shared" si="616"/>
        <v>1.6080731111111111E-2</v>
      </c>
      <c r="CQ221" s="298">
        <f t="shared" si="616"/>
        <v>1.5734450000000001E-2</v>
      </c>
      <c r="CR221" s="298">
        <f t="shared" si="616"/>
        <v>1.5911804999999998E-2</v>
      </c>
      <c r="CS221" s="298">
        <f t="shared" si="616"/>
        <v>1.6089266666666668E-2</v>
      </c>
      <c r="CT221" s="298">
        <f t="shared" si="616"/>
        <v>1.6091566666666664E-2</v>
      </c>
      <c r="CU221" s="298">
        <f t="shared" si="616"/>
        <v>1.5743650000000001E-2</v>
      </c>
      <c r="CV221" s="298">
        <f t="shared" si="616"/>
        <v>1.5921511666666666E-2</v>
      </c>
      <c r="CW221" s="298">
        <f t="shared" ref="CW221:EB221" si="617" xml:space="preserve"> CW$263</f>
        <v>1.6099182222222223E-2</v>
      </c>
      <c r="CX221" s="298">
        <f t="shared" si="617"/>
        <v>1.6102504444444447E-2</v>
      </c>
      <c r="CY221" s="298">
        <f t="shared" si="617"/>
        <v>1.5930662222222221E-2</v>
      </c>
      <c r="CZ221" s="298">
        <f t="shared" si="617"/>
        <v>1.5934201111111108E-2</v>
      </c>
      <c r="DA221" s="298">
        <f t="shared" si="617"/>
        <v>1.611288E-2</v>
      </c>
      <c r="DB221" s="298">
        <f t="shared" si="617"/>
        <v>1.6114822222222224E-2</v>
      </c>
      <c r="DC221" s="298">
        <f t="shared" si="617"/>
        <v>1.576665E-2</v>
      </c>
      <c r="DD221" s="298">
        <f t="shared" si="617"/>
        <v>1.5944918888888888E-2</v>
      </c>
      <c r="DE221" s="298">
        <f t="shared" si="617"/>
        <v>1.6122437777777776E-2</v>
      </c>
      <c r="DF221" s="298">
        <f t="shared" si="617"/>
        <v>1.6125095555555552E-2</v>
      </c>
      <c r="DG221" s="298">
        <f t="shared" si="617"/>
        <v>1.57781E-2</v>
      </c>
      <c r="DH221" s="298">
        <f t="shared" si="617"/>
        <v>1.5956546666666668E-2</v>
      </c>
      <c r="DI221" s="298">
        <f t="shared" si="617"/>
        <v>1.6134039999999999E-2</v>
      </c>
      <c r="DJ221" s="298">
        <f t="shared" si="617"/>
        <v>1.6137771111111112E-2</v>
      </c>
      <c r="DK221" s="298">
        <f t="shared" si="617"/>
        <v>1.5789950000000001E-2</v>
      </c>
      <c r="DL221" s="298">
        <f t="shared" si="617"/>
        <v>1.5967314999999999E-2</v>
      </c>
      <c r="DM221" s="298">
        <f t="shared" si="617"/>
        <v>1.6146357777777776E-2</v>
      </c>
      <c r="DN221" s="298">
        <f t="shared" si="617"/>
        <v>1.6148402222222222E-2</v>
      </c>
      <c r="DO221" s="298">
        <f t="shared" si="617"/>
        <v>1.597484777777778E-2</v>
      </c>
      <c r="DP221" s="298">
        <f t="shared" si="617"/>
        <v>1.5978538333333334E-2</v>
      </c>
      <c r="DQ221" s="298">
        <f t="shared" si="617"/>
        <v>1.6156426666666664E-2</v>
      </c>
      <c r="DR221" s="298">
        <f t="shared" si="617"/>
        <v>1.6160157777777778E-2</v>
      </c>
      <c r="DS221" s="298">
        <f t="shared" si="617"/>
        <v>1.5810999999999999E-2</v>
      </c>
      <c r="DT221" s="298">
        <f t="shared" si="617"/>
        <v>1.5990267222222222E-2</v>
      </c>
      <c r="DU221" s="298">
        <f t="shared" si="617"/>
        <v>1.6168846666666667E-2</v>
      </c>
      <c r="DV221" s="298">
        <f t="shared" si="617"/>
        <v>1.617094222222222E-2</v>
      </c>
      <c r="DW221" s="298">
        <f t="shared" si="617"/>
        <v>1.5822349999999999E-2</v>
      </c>
      <c r="DX221" s="298">
        <f t="shared" si="617"/>
        <v>1.6001389444444444E-2</v>
      </c>
      <c r="DY221" s="298">
        <f t="shared" si="617"/>
        <v>1.6179068888888891E-2</v>
      </c>
      <c r="DZ221" s="298">
        <f t="shared" si="617"/>
        <v>1.6181215555555555E-2</v>
      </c>
      <c r="EA221" s="298">
        <f t="shared" si="617"/>
        <v>1.583275E-2</v>
      </c>
      <c r="EB221" s="298">
        <f t="shared" si="617"/>
        <v>1.6010590555555555E-2</v>
      </c>
      <c r="EC221" s="298">
        <f t="shared" ref="EC221:FH221" si="618" xml:space="preserve"> EC$263</f>
        <v>1.6188831111111111E-2</v>
      </c>
      <c r="ED221" s="298">
        <f t="shared" si="618"/>
        <v>1.6192562222222224E-2</v>
      </c>
      <c r="EE221" s="298">
        <f t="shared" si="618"/>
        <v>1.601923555555556E-2</v>
      </c>
      <c r="EF221" s="298">
        <f t="shared" si="618"/>
        <v>1.6021915000000001E-2</v>
      </c>
      <c r="EG221" s="298">
        <f t="shared" si="618"/>
        <v>1.620145555555556E-2</v>
      </c>
      <c r="EH221" s="298">
        <f t="shared" si="618"/>
        <v>1.6203653333333335E-2</v>
      </c>
      <c r="EI221" s="298">
        <f t="shared" si="618"/>
        <v>1.5854500000000001E-2</v>
      </c>
      <c r="EJ221" s="298">
        <f t="shared" si="618"/>
        <v>1.6032885555555557E-2</v>
      </c>
      <c r="EK221" s="298">
        <f t="shared" si="618"/>
        <v>1.62127E-2</v>
      </c>
      <c r="EL221" s="298">
        <f t="shared" si="618"/>
        <v>1.6216022222222223E-2</v>
      </c>
      <c r="EM221" s="298">
        <f t="shared" si="618"/>
        <v>1.5865400000000002E-2</v>
      </c>
      <c r="EN221" s="298">
        <f t="shared" si="618"/>
        <v>1.6043603333333333E-2</v>
      </c>
      <c r="EO221" s="298">
        <f t="shared" si="618"/>
        <v>1.6222206666666666E-2</v>
      </c>
      <c r="EP221" s="298">
        <f t="shared" si="618"/>
        <v>1.622455777777778E-2</v>
      </c>
      <c r="EQ221" s="298">
        <f t="shared" si="618"/>
        <v>1.5874800000000001E-2</v>
      </c>
      <c r="ER221" s="298">
        <f t="shared" si="618"/>
        <v>1.6053967222222222E-2</v>
      </c>
      <c r="ES221" s="298">
        <f t="shared" si="618"/>
        <v>1.6233962222222221E-2</v>
      </c>
      <c r="ET221" s="298">
        <f t="shared" si="618"/>
        <v>1.623743777777778E-2</v>
      </c>
      <c r="EU221" s="298">
        <f t="shared" si="618"/>
        <v>1.6064179444444444E-2</v>
      </c>
      <c r="EV221" s="298">
        <f t="shared" si="618"/>
        <v>1.606594888888889E-2</v>
      </c>
      <c r="EW221" s="298">
        <f t="shared" si="618"/>
        <v>1.624454222222222E-2</v>
      </c>
      <c r="EX221" s="298">
        <f t="shared" si="618"/>
        <v>1.6247762222222222E-2</v>
      </c>
      <c r="EY221" s="298">
        <f t="shared" si="618"/>
        <v>1.5897600000000001E-2</v>
      </c>
      <c r="EZ221" s="298">
        <f t="shared" si="618"/>
        <v>1.6076868888888891E-2</v>
      </c>
      <c r="FA221" s="298">
        <f t="shared" si="618"/>
        <v>1.625594E-2</v>
      </c>
      <c r="FB221" s="298">
        <f t="shared" si="618"/>
        <v>1.6259313333333331E-2</v>
      </c>
      <c r="FC221" s="298">
        <f t="shared" si="618"/>
        <v>1.5908100000000001E-2</v>
      </c>
      <c r="FD221" s="298">
        <f t="shared" si="618"/>
        <v>1.6088092222222222E-2</v>
      </c>
      <c r="FE221" s="298">
        <f t="shared" si="618"/>
        <v>1.626779777777778E-2</v>
      </c>
      <c r="FF221" s="298">
        <f t="shared" si="618"/>
        <v>1.6271273333333336E-2</v>
      </c>
      <c r="FG221" s="298">
        <f t="shared" si="618"/>
        <v>1.592035E-2</v>
      </c>
      <c r="FH221" s="298">
        <f t="shared" si="618"/>
        <v>1.609951777777778E-2</v>
      </c>
      <c r="FI221" s="298">
        <f t="shared" ref="FI221:GJ221" si="619" xml:space="preserve"> FI$263</f>
        <v>1.6278633333333334E-2</v>
      </c>
      <c r="FJ221" s="298">
        <f t="shared" si="619"/>
        <v>1.6282466666666669E-2</v>
      </c>
      <c r="FK221" s="298">
        <f t="shared" si="619"/>
        <v>1.6107657222222224E-2</v>
      </c>
      <c r="FL221" s="298">
        <f t="shared" si="619"/>
        <v>1.6110943333333332E-2</v>
      </c>
      <c r="FM221" s="298">
        <f t="shared" si="619"/>
        <v>1.629044E-2</v>
      </c>
      <c r="FN221" s="298">
        <f t="shared" si="619"/>
        <v>1.6294068888888891E-2</v>
      </c>
      <c r="FO221" s="298">
        <f t="shared" si="619"/>
        <v>1.594305E-2</v>
      </c>
      <c r="FP221" s="298">
        <f t="shared" si="619"/>
        <v>1.6123936111111112E-2</v>
      </c>
      <c r="FQ221" s="298">
        <f t="shared" si="619"/>
        <v>1.630418888888889E-2</v>
      </c>
      <c r="FR221" s="298">
        <f t="shared" si="619"/>
        <v>1.6307000000000002E-2</v>
      </c>
      <c r="FS221" s="298">
        <f t="shared" si="619"/>
        <v>1.5955450000000003E-2</v>
      </c>
      <c r="FT221" s="298">
        <f t="shared" si="619"/>
        <v>1.6136372777777779E-2</v>
      </c>
      <c r="FU221" s="298">
        <f t="shared" si="619"/>
        <v>1.6316302222222221E-2</v>
      </c>
      <c r="FV221" s="298">
        <f t="shared" si="619"/>
        <v>1.6318908888888886E-2</v>
      </c>
      <c r="FW221" s="298">
        <f t="shared" si="619"/>
        <v>1.59661E-2</v>
      </c>
      <c r="FX221" s="298">
        <f t="shared" si="619"/>
        <v>1.6146534444444444E-2</v>
      </c>
      <c r="FY221" s="298">
        <f t="shared" si="619"/>
        <v>1.6327291111111111E-2</v>
      </c>
      <c r="FZ221" s="298">
        <f t="shared" si="619"/>
        <v>1.6329386666666664E-2</v>
      </c>
      <c r="GA221" s="298">
        <f t="shared" si="619"/>
        <v>1.6155381666666666E-2</v>
      </c>
      <c r="GB221" s="298">
        <f t="shared" si="619"/>
        <v>1.6157302777777778E-2</v>
      </c>
      <c r="GC221" s="298">
        <f t="shared" si="619"/>
        <v>1.633868888888889E-2</v>
      </c>
      <c r="GD221" s="298">
        <f t="shared" si="619"/>
        <v>1.6342113333333335E-2</v>
      </c>
      <c r="GE221" s="298">
        <f t="shared" si="619"/>
        <v>1.5989400000000001E-2</v>
      </c>
      <c r="GF221" s="298">
        <f t="shared" si="619"/>
        <v>1.6169739444444445E-2</v>
      </c>
      <c r="GG221" s="298">
        <f t="shared" si="619"/>
        <v>1.6349473333333336E-2</v>
      </c>
      <c r="GH221" s="298">
        <f t="shared" si="619"/>
        <v>1.6353255555555557E-2</v>
      </c>
      <c r="GI221" s="298">
        <f t="shared" si="619"/>
        <v>1.600145E-2</v>
      </c>
      <c r="GJ221" s="298">
        <f t="shared" si="619"/>
        <v>1.6182428888888888E-2</v>
      </c>
    </row>
    <row r="222" spans="1:192" x14ac:dyDescent="0.25">
      <c r="E222" s="12" t="s">
        <v>676</v>
      </c>
      <c r="G222" s="12" t="s">
        <v>242</v>
      </c>
      <c r="J222" s="88">
        <f t="shared" ref="J222" si="620" xml:space="preserve"> IF( J220 = 1, 1, I222 / (1 + J221))</f>
        <v>0</v>
      </c>
      <c r="K222" s="88">
        <f t="shared" ref="K222" si="621" xml:space="preserve"> IF( K220 = 1, 1, J222 / (1 + K221))</f>
        <v>0</v>
      </c>
      <c r="L222" s="88">
        <f t="shared" ref="L222" si="622" xml:space="preserve"> IF( L220 = 1, 1, K222 / (1 + L221))</f>
        <v>0</v>
      </c>
      <c r="M222" s="88">
        <f t="shared" ref="M222" si="623" xml:space="preserve"> IF( M220 = 1, 1, L222 / (1 + M221))</f>
        <v>0</v>
      </c>
      <c r="N222" s="88">
        <f t="shared" ref="N222" si="624" xml:space="preserve"> IF( N220 = 1, 1, M222 / (1 + N221))</f>
        <v>0</v>
      </c>
      <c r="O222" s="88">
        <f t="shared" ref="O222" si="625" xml:space="preserve"> IF( O220 = 1, 1, N222 / (1 + O221))</f>
        <v>0</v>
      </c>
      <c r="P222" s="88">
        <f t="shared" ref="P222" si="626" xml:space="preserve"> IF( P220 = 1, 1, O222 / (1 + P221))</f>
        <v>0</v>
      </c>
      <c r="Q222" s="88">
        <f t="shared" ref="Q222" si="627" xml:space="preserve"> IF( Q220 = 1, 1, P222 / (1 + Q221))</f>
        <v>0</v>
      </c>
      <c r="R222" s="88">
        <f t="shared" ref="R222" si="628" xml:space="preserve"> IF( R220 = 1, 1, Q222 / (1 + R221))</f>
        <v>1</v>
      </c>
      <c r="S222" s="88">
        <f t="shared" ref="S222" si="629" xml:space="preserve"> IF( S220 = 1, 1, R222 / (1 + S221))</f>
        <v>0.98470899559731695</v>
      </c>
      <c r="T222" s="88">
        <f t="shared" ref="T222" si="630" xml:space="preserve"> IF( T220 = 1, 1, S222 / (1 + T221))</f>
        <v>0.96948462909206112</v>
      </c>
      <c r="U222" s="88">
        <f t="shared" ref="U222" si="631" xml:space="preserve"> IF( U220 = 1, 1, T222 / (1 + U221))</f>
        <v>0.95433129447784815</v>
      </c>
      <c r="V222" s="88">
        <f t="shared" ref="V222" si="632" xml:space="preserve"> IF( V220 = 1, 1, U222 / (1 + V221))</f>
        <v>0.93941230602613457</v>
      </c>
      <c r="W222" s="88">
        <f t="shared" ref="W222" si="633" xml:space="preserve"> IF( W220 = 1, 1, V222 / (1 + W221))</f>
        <v>0.92488195475564894</v>
      </c>
      <c r="X222" s="88">
        <f t="shared" ref="X222" si="634" xml:space="preserve"> IF( X220 = 1, 1, W222 / (1 + X221))</f>
        <v>0.91057462930331368</v>
      </c>
      <c r="Y222" s="88">
        <f t="shared" ref="Y222" si="635" xml:space="preserve"> IF( Y220 = 1, 1, X222 / (1 + Y221))</f>
        <v>0.89633377783373325</v>
      </c>
      <c r="Z222" s="88">
        <f t="shared" ref="Z222" si="636" xml:space="preserve"> IF( Z220 = 1, 1, Y222 / (1 + Z221))</f>
        <v>0.88231395805329049</v>
      </c>
      <c r="AA222" s="88">
        <f t="shared" ref="AA222" si="637" xml:space="preserve"> IF( AA220 = 1, 1, Z222 / (1 + AA221))</f>
        <v>0.86880602265485962</v>
      </c>
      <c r="AB222" s="88">
        <f t="shared" ref="AB222" si="638" xml:space="preserve"> IF( AB220 = 1, 1, AA222 / (1 + AB221))</f>
        <v>0.85535640612806996</v>
      </c>
      <c r="AC222" s="88">
        <f t="shared" ref="AC222" si="639" xml:space="preserve"> IF( AC220 = 1, 1, AB222 / (1 + AC221))</f>
        <v>0.84196892619466335</v>
      </c>
      <c r="AD222" s="88">
        <f t="shared" ref="AD222" si="640" xml:space="preserve"> IF( AD220 = 1, 1, AC222 / (1 + AD221))</f>
        <v>0.82878918536973223</v>
      </c>
      <c r="AE222" s="88">
        <f t="shared" ref="AE222" si="641" xml:space="preserve"> IF( AE220 = 1, 1, AD222 / (1 + AE221))</f>
        <v>0.81609061143317907</v>
      </c>
      <c r="AF222" s="88">
        <f t="shared" ref="AF222" si="642" xml:space="preserve"> IF( AF220 = 1, 1, AE222 / (1 + AF221))</f>
        <v>0.80344686234232454</v>
      </c>
      <c r="AG222" s="88">
        <f t="shared" ref="AG222" si="643" xml:space="preserve"> IF( AG220 = 1, 1, AF222 / (1 + AG221))</f>
        <v>0.79086288411670547</v>
      </c>
      <c r="AH222" s="88">
        <f t="shared" ref="AH222" si="644" xml:space="preserve"> IF( AH220 = 1, 1, AG222 / (1 + AH221))</f>
        <v>0.77847400488117169</v>
      </c>
      <c r="AI222" s="88">
        <f t="shared" ref="AI222" si="645" xml:space="preserve"> IF( AI220 = 1, 1, AH222 / (1 + AI221))</f>
        <v>0.7665382002383504</v>
      </c>
      <c r="AJ222" s="88">
        <f t="shared" ref="AJ222" si="646" xml:space="preserve"> IF( AJ220 = 1, 1, AI222 / (1 + AJ221))</f>
        <v>0.75465499599620189</v>
      </c>
      <c r="AK222" s="88">
        <f t="shared" ref="AK222" si="647" xml:space="preserve"> IF( AK220 = 1, 1, AJ222 / (1 + AK221))</f>
        <v>0.74282774545635211</v>
      </c>
      <c r="AL222" s="88">
        <f t="shared" ref="AL222" si="648" xml:space="preserve"> IF( AL220 = 1, 1, AK222 / (1 + AL221))</f>
        <v>0.73118386980906891</v>
      </c>
      <c r="AM222" s="88">
        <f t="shared" ref="AM222" si="649" xml:space="preserve"> IF( AM220 = 1, 1, AL222 / (1 + AM221))</f>
        <v>0.71984268866221757</v>
      </c>
      <c r="AN222" s="88">
        <f t="shared" ref="AN222" si="650" xml:space="preserve"> IF( AN220 = 1, 1, AM222 / (1 + AN221))</f>
        <v>0.7086749482678204</v>
      </c>
      <c r="AO222" s="88">
        <f t="shared" ref="AO222" si="651" xml:space="preserve"> IF( AO220 = 1, 1, AN222 / (1 + AO221))</f>
        <v>0.69755933102711232</v>
      </c>
      <c r="AP222" s="88">
        <f t="shared" ref="AP222" si="652" xml:space="preserve"> IF( AP220 = 1, 1, AO222 / (1 + AP221))</f>
        <v>0.68661664676273093</v>
      </c>
      <c r="AQ222" s="88">
        <f t="shared" ref="AQ222" si="653" xml:space="preserve"> IF( AQ220 = 1, 1, AP222 / (1 + AQ221))</f>
        <v>0.67607468185601827</v>
      </c>
      <c r="AR222" s="88">
        <f t="shared" ref="AR222" si="654" xml:space="preserve"> IF( AR220 = 1, 1, AQ222 / (1 + AR221))</f>
        <v>0.66557920660963921</v>
      </c>
      <c r="AS222" s="88">
        <f t="shared" ref="AS222" si="655" xml:space="preserve"> IF( AS220 = 1, 1, AR222 / (1 + AS221))</f>
        <v>0.65513249585936562</v>
      </c>
      <c r="AT222" s="88">
        <f t="shared" ref="AT222" si="656" xml:space="preserve"> IF( AT220 = 1, 1, AS222 / (1 + AT221))</f>
        <v>0.64484796893336438</v>
      </c>
      <c r="AU222" s="88">
        <f t="shared" ref="AU222" si="657" xml:space="preserve"> IF( AU220 = 1, 1, AT222 / (1 + AU221))</f>
        <v>0.63494007822963394</v>
      </c>
      <c r="AV222" s="88">
        <f t="shared" ref="AV222" si="658" xml:space="preserve"> IF( AV220 = 1, 1, AU222 / (1 + AV221))</f>
        <v>0.62507587119802954</v>
      </c>
      <c r="AW222" s="88">
        <f t="shared" ref="AW222" si="659" xml:space="preserve"> IF( AW220 = 1, 1, AV222 / (1 + AW221))</f>
        <v>0.61525776820856914</v>
      </c>
      <c r="AX222" s="88">
        <f t="shared" ref="AX222" si="660" xml:space="preserve"> IF( AX220 = 1, 1, AW222 / (1 + AX221))</f>
        <v>0.60559186795676179</v>
      </c>
      <c r="AY222" s="88">
        <f t="shared" ref="AY222" si="661" xml:space="preserve"> IF( AY220 = 1, 1, AX222 / (1 + AY221))</f>
        <v>0.59627944392725574</v>
      </c>
      <c r="AZ222" s="88">
        <f t="shared" ref="AZ222" si="662" xml:space="preserve"> IF( AZ220 = 1, 1, AY222 / (1 + AZ221))</f>
        <v>0.58700822975038025</v>
      </c>
      <c r="BA222" s="88">
        <f t="shared" ref="BA222" si="663" xml:space="preserve"> IF( BA220 = 1, 1, AZ222 / (1 + BA221))</f>
        <v>0.57778140102505737</v>
      </c>
      <c r="BB222" s="88">
        <f t="shared" ref="BB222" si="664" xml:space="preserve"> IF( BB220 = 1, 1, BA222 / (1 + BB221))</f>
        <v>0.56869834442533307</v>
      </c>
      <c r="BC222" s="88">
        <f t="shared" ref="BC222" si="665" xml:space="preserve"> IF( BC220 = 1, 1, BB222 / (1 + BC221))</f>
        <v>0.55985246246344578</v>
      </c>
      <c r="BD222" s="88">
        <f t="shared" ref="BD222" si="666" xml:space="preserve"> IF( BD220 = 1, 1, BC222 / (1 + BD221))</f>
        <v>0.55114219980863599</v>
      </c>
      <c r="BE222" s="88">
        <f t="shared" ref="BE222" si="667" xml:space="preserve"> IF( BE220 = 1, 1, BD222 / (1 + BE221))</f>
        <v>0.54247361489672008</v>
      </c>
      <c r="BF222" s="88">
        <f t="shared" ref="BF222" si="668" xml:space="preserve"> IF( BF220 = 1, 1, BE222 / (1 + BF221))</f>
        <v>0.53394037909575331</v>
      </c>
      <c r="BG222" s="88">
        <f t="shared" ref="BG222" si="669" xml:space="preserve"> IF( BG220 = 1, 1, BF222 / (1 + BG221))</f>
        <v>0.52571985543231481</v>
      </c>
      <c r="BH222" s="88">
        <f t="shared" ref="BH222" si="670" xml:space="preserve"> IF( BH220 = 1, 1, BG222 / (1 + BH221))</f>
        <v>0.517535506947566</v>
      </c>
      <c r="BI222" s="88">
        <f t="shared" ref="BI222" si="671" xml:space="preserve"> IF( BI220 = 1, 1, BH222 / (1 + BI221))</f>
        <v>0.50939024820878787</v>
      </c>
      <c r="BJ222" s="88">
        <f t="shared" ref="BJ222" si="672" xml:space="preserve"> IF( BJ220 = 1, 1, BI222 / (1 + BJ221))</f>
        <v>0.50137199858509585</v>
      </c>
      <c r="BK222" s="88">
        <f t="shared" ref="BK222" si="673" xml:space="preserve"> IF( BK220 = 1, 1, BJ222 / (1 + BK221))</f>
        <v>0.49364757412188748</v>
      </c>
      <c r="BL222" s="88">
        <f t="shared" ref="BL222" si="674" xml:space="preserve"> IF( BL220 = 1, 1, BK222 / (1 + BL221))</f>
        <v>0.48595715420956526</v>
      </c>
      <c r="BM222" s="88">
        <f t="shared" ref="BM222" si="675" xml:space="preserve"> IF( BM220 = 1, 1, BL222 / (1 + BM221))</f>
        <v>0.47830307000467409</v>
      </c>
      <c r="BN222" s="88">
        <f t="shared" ref="BN222" si="676" xml:space="preserve"> IF( BN220 = 1, 1, BM222 / (1 + BN221))</f>
        <v>0.47076831021528404</v>
      </c>
      <c r="BO222" s="88">
        <f t="shared" ref="BO222" si="677" xml:space="preserve"> IF( BO220 = 1, 1, BN222 / (1 + BO221))</f>
        <v>0.46350947375066442</v>
      </c>
      <c r="BP222" s="88">
        <f t="shared" ref="BP222" si="678" xml:space="preserve"> IF( BP220 = 1, 1, BO222 / (1 + BP221))</f>
        <v>0.45628343616859024</v>
      </c>
      <c r="BQ222" s="88">
        <f t="shared" ref="BQ222" si="679" xml:space="preserve"> IF( BQ220 = 1, 1, BP222 / (1 + BQ221))</f>
        <v>0.44909232338476696</v>
      </c>
      <c r="BR222" s="88">
        <f t="shared" ref="BR222" si="680" xml:space="preserve"> IF( BR220 = 1, 1, BQ222 / (1 + BR221))</f>
        <v>0.44201354328225922</v>
      </c>
      <c r="BS222" s="88">
        <f t="shared" ref="BS222" si="681" xml:space="preserve"> IF( BS220 = 1, 1, BR222 / (1 + BS221))</f>
        <v>0.43512004685212624</v>
      </c>
      <c r="BT222" s="88">
        <f t="shared" ref="BT222" si="682" xml:space="preserve"> IF( BT220 = 1, 1, BS222 / (1 + BT221))</f>
        <v>0.42833318510995805</v>
      </c>
      <c r="BU222" s="88">
        <f t="shared" ref="BU222" si="683" xml:space="preserve"> IF( BU220 = 1, 1, BT222 / (1 + BU221))</f>
        <v>0.42157867131187066</v>
      </c>
      <c r="BV222" s="88">
        <f t="shared" ref="BV222" si="684" xml:space="preserve"> IF( BV220 = 1, 1, BU222 / (1 + BV221))</f>
        <v>0.41492969042199207</v>
      </c>
      <c r="BW222" s="88">
        <f t="shared" ref="BW222" si="685" xml:space="preserve"> IF( BW220 = 1, 1, BV222 / (1 + BW221))</f>
        <v>0.4085241743516197</v>
      </c>
      <c r="BX222" s="88">
        <f t="shared" ref="BX222" si="686" xml:space="preserve"> IF( BX220 = 1, 1, BW222 / (1 + BX221))</f>
        <v>0.40214720305111107</v>
      </c>
      <c r="BY222" s="88">
        <f t="shared" ref="BY222" si="687" xml:space="preserve"> IF( BY220 = 1, 1, BX222 / (1 + BY221))</f>
        <v>0.39580052665375376</v>
      </c>
      <c r="BZ222" s="88">
        <f t="shared" ref="BZ222" si="688" xml:space="preserve"> IF( BZ220 = 1, 1, BY222 / (1 + BZ221))</f>
        <v>0.38955289634694967</v>
      </c>
      <c r="CA222" s="88">
        <f t="shared" ref="CA222" si="689" xml:space="preserve"> IF( CA220 = 1, 1, BZ222 / (1 + CA221))</f>
        <v>0.38353443562960632</v>
      </c>
      <c r="CB222" s="88">
        <f t="shared" ref="CB222" si="690" xml:space="preserve"> IF( CB220 = 1, 1, CA222 / (1 + CB221))</f>
        <v>0.37754290770978627</v>
      </c>
      <c r="CC222" s="88">
        <f t="shared" ref="CC222" si="691" xml:space="preserve"> IF( CC220 = 1, 1, CB222 / (1 + CC221))</f>
        <v>0.37158018037295115</v>
      </c>
      <c r="CD222" s="88">
        <f t="shared" ref="CD222" si="692" xml:space="preserve"> IF( CD220 = 1, 1, CC222 / (1 + CD221))</f>
        <v>0.36571070559087987</v>
      </c>
      <c r="CE222" s="88">
        <f t="shared" ref="CE222" si="693" xml:space="preserve"> IF( CE220 = 1, 1, CD222 / (1 + CE221))</f>
        <v>0.36005653971661306</v>
      </c>
      <c r="CF222" s="88">
        <f t="shared" ref="CF222" si="694" xml:space="preserve"> IF( CF220 = 1, 1, CE222 / (1 + CF221))</f>
        <v>0.35442804126914901</v>
      </c>
      <c r="CG222" s="88">
        <f t="shared" ref="CG222" si="695" xml:space="preserve"> IF( CG220 = 1, 1, CF222 / (1 + CG221))</f>
        <v>0.34882678157973368</v>
      </c>
      <c r="CH222" s="88">
        <f t="shared" ref="CH222" si="696" xml:space="preserve"> IF( CH220 = 1, 1, CG222 / (1 + CH221))</f>
        <v>0.34331319606432348</v>
      </c>
      <c r="CI222" s="88">
        <f t="shared" ref="CI222" si="697" xml:space="preserve"> IF( CI220 = 1, 1, CH222 / (1 + CI221))</f>
        <v>0.33794401219137615</v>
      </c>
      <c r="CJ222" s="88">
        <f t="shared" ref="CJ222" si="698" xml:space="preserve"> IF( CJ220 = 1, 1, CI222 / (1 + CJ221))</f>
        <v>0.33265816960793493</v>
      </c>
      <c r="CK222" s="88">
        <f t="shared" ref="CK222" si="699" xml:space="preserve"> IF( CK220 = 1, 1, CJ222 / (1 + CK221))</f>
        <v>0.32739767616154247</v>
      </c>
      <c r="CL222" s="88">
        <f t="shared" ref="CL222" si="700" xml:space="preserve"> IF( CL220 = 1, 1, CK222 / (1 + CL221))</f>
        <v>0.32221967261469009</v>
      </c>
      <c r="CM222" s="88">
        <f t="shared" ref="CM222" si="701" xml:space="preserve"> IF( CM220 = 1, 1, CL222 / (1 + CM221))</f>
        <v>0.31723178960200926</v>
      </c>
      <c r="CN222" s="88">
        <f t="shared" ref="CN222" si="702" xml:space="preserve"> IF( CN220 = 1, 1, CM222 / (1 + CN221))</f>
        <v>0.31226635195579938</v>
      </c>
      <c r="CO222" s="88">
        <f t="shared" ref="CO222" si="703" xml:space="preserve"> IF( CO220 = 1, 1, CN222 / (1 + CO221))</f>
        <v>0.30732490822078512</v>
      </c>
      <c r="CP222" s="88">
        <f t="shared" ref="CP222" si="704" xml:space="preserve"> IF( CP220 = 1, 1, CO222 / (1 + CP221))</f>
        <v>0.30246111240070189</v>
      </c>
      <c r="CQ222" s="88">
        <f t="shared" ref="CQ222" si="705" xml:space="preserve"> IF( CQ220 = 1, 1, CP222 / (1 + CQ221))</f>
        <v>0.29777577436770197</v>
      </c>
      <c r="CR222" s="88">
        <f t="shared" ref="CR222" si="706" xml:space="preserve"> IF( CR220 = 1, 1, CQ222 / (1 + CR221))</f>
        <v>0.29311183599023338</v>
      </c>
      <c r="CS222" s="88">
        <f t="shared" ref="CS222" si="707" xml:space="preserve"> IF( CS220 = 1, 1, CR222 / (1 + CS221))</f>
        <v>0.28847055628468732</v>
      </c>
      <c r="CT222" s="88">
        <f t="shared" ref="CT222" si="708" xml:space="preserve"> IF( CT220 = 1, 1, CS222 / (1 + CT221))</f>
        <v>0.28390212629264089</v>
      </c>
      <c r="CU222" s="88">
        <f t="shared" ref="CU222" si="709" xml:space="preserve"> IF( CU220 = 1, 1, CT222 / (1 + CU221))</f>
        <v>0.27950174858847587</v>
      </c>
      <c r="CV222" s="88">
        <f t="shared" ref="CV222" si="710" xml:space="preserve"> IF( CV220 = 1, 1, CU222 / (1 + CV221))</f>
        <v>0.275121400008491</v>
      </c>
      <c r="CW222" s="88">
        <f t="shared" ref="CW222" si="711" xml:space="preserve"> IF( CW220 = 1, 1, CV222 / (1 + CW221))</f>
        <v>0.27076234763499846</v>
      </c>
      <c r="CX222" s="88">
        <f t="shared" ref="CX222" si="712" xml:space="preserve"> IF( CX220 = 1, 1, CW222 / (1 + CX221))</f>
        <v>0.26647148929431896</v>
      </c>
      <c r="CY222" s="88">
        <f t="shared" ref="CY222" si="713" xml:space="preserve"> IF( CY220 = 1, 1, CX222 / (1 + CY221))</f>
        <v>0.26229298829454134</v>
      </c>
      <c r="CZ222" s="88">
        <f t="shared" ref="CZ222" si="714" xml:space="preserve"> IF( CZ220 = 1, 1, CY222 / (1 + CZ221))</f>
        <v>0.25817911042632058</v>
      </c>
      <c r="DA222" s="88">
        <f t="shared" ref="DA222" si="715" xml:space="preserve"> IF( DA220 = 1, 1, CZ222 / (1 + DA221))</f>
        <v>0.25408506821242199</v>
      </c>
      <c r="DB222" s="88">
        <f t="shared" ref="DB222" si="716" xml:space="preserve"> IF( DB220 = 1, 1, DA222 / (1 + DB221))</f>
        <v>0.25005546878722146</v>
      </c>
      <c r="DC222" s="88">
        <f t="shared" ref="DC222" si="717" xml:space="preserve"> IF( DC220 = 1, 1, DB222 / (1 + DC221))</f>
        <v>0.24617412748018599</v>
      </c>
      <c r="DD222" s="88">
        <f t="shared" ref="DD222" si="718" xml:space="preserve"> IF( DD220 = 1, 1, DC222 / (1 + DD221))</f>
        <v>0.24231050611426835</v>
      </c>
      <c r="DE222" s="88">
        <f t="shared" ref="DE222" si="719" xml:space="preserve"> IF( DE220 = 1, 1, DD222 / (1 + DE221))</f>
        <v>0.23846585520165511</v>
      </c>
      <c r="DF222" s="88">
        <f t="shared" ref="DF222" si="720" xml:space="preserve"> IF( DF220 = 1, 1, DE222 / (1 + DF221))</f>
        <v>0.23468159210385059</v>
      </c>
      <c r="DG222" s="88">
        <f t="shared" ref="DG222" si="721" xml:space="preserve"> IF( DG220 = 1, 1, DF222 / (1 + DG221))</f>
        <v>0.23103627859652676</v>
      </c>
      <c r="DH222" s="88">
        <f t="shared" ref="DH222" si="722" xml:space="preserve"> IF( DH220 = 1, 1, DG222 / (1 + DH221))</f>
        <v>0.22740763800829103</v>
      </c>
      <c r="DI222" s="88">
        <f t="shared" ref="DI222" si="723" xml:space="preserve"> IF( DI220 = 1, 1, DH222 / (1 + DI221))</f>
        <v>0.22379689003262898</v>
      </c>
      <c r="DJ222" s="88">
        <f t="shared" ref="DJ222" si="724" xml:space="preserve"> IF( DJ220 = 1, 1, DI222 / (1 + DJ221))</f>
        <v>0.22024266432682146</v>
      </c>
      <c r="DK222" s="88">
        <f t="shared" ref="DK222" si="725" xml:space="preserve"> IF( DK220 = 1, 1, DJ222 / (1 + DK221))</f>
        <v>0.21681910155423514</v>
      </c>
      <c r="DL222" s="88">
        <f t="shared" ref="DL222" si="726" xml:space="preserve"> IF( DL220 = 1, 1, DK222 / (1 + DL221))</f>
        <v>0.21341149302055565</v>
      </c>
      <c r="DM222" s="88">
        <f t="shared" ref="DM222" si="727" xml:space="preserve"> IF( DM220 = 1, 1, DL222 / (1 + DM221))</f>
        <v>0.21002042804864027</v>
      </c>
      <c r="DN222" s="88">
        <f t="shared" ref="DN222" si="728" xml:space="preserve"> IF( DN220 = 1, 1, DM222 / (1 + DN221))</f>
        <v>0.20668283056819761</v>
      </c>
      <c r="DO222" s="88">
        <f t="shared" ref="DO222" si="729" xml:space="preserve"> IF( DO220 = 1, 1, DN222 / (1 + DO221))</f>
        <v>0.20343301905580735</v>
      </c>
      <c r="DP222" s="88">
        <f t="shared" ref="DP222" si="730" xml:space="preserve"> IF( DP220 = 1, 1, DO222 / (1 + DP221))</f>
        <v>0.20023357913596285</v>
      </c>
      <c r="DQ222" s="88">
        <f t="shared" ref="DQ222" si="731" xml:space="preserve"> IF( DQ220 = 1, 1, DP222 / (1 + DQ221))</f>
        <v>0.19704995597262129</v>
      </c>
      <c r="DR222" s="88">
        <f t="shared" ref="DR222" si="732" xml:space="preserve"> IF( DR220 = 1, 1, DQ222 / (1 + DR221))</f>
        <v>0.19391623895542834</v>
      </c>
      <c r="DS222" s="88">
        <f t="shared" ref="DS222" si="733" xml:space="preserve"> IF( DS220 = 1, 1, DR222 / (1 + DS221))</f>
        <v>0.19089795144512939</v>
      </c>
      <c r="DT222" s="88">
        <f t="shared" ref="DT222" si="734" xml:space="preserve"> IF( DT220 = 1, 1, DS222 / (1 + DT221))</f>
        <v>0.18789348441994008</v>
      </c>
      <c r="DU222" s="88">
        <f t="shared" ref="DU222" si="735" xml:space="preserve"> IF( DU220 = 1, 1, DT222 / (1 + DU221))</f>
        <v>0.18490380317826716</v>
      </c>
      <c r="DV222" s="88">
        <f t="shared" ref="DV222" si="736" xml:space="preserve"> IF( DV220 = 1, 1, DU222 / (1 + DV221))</f>
        <v>0.18196131723065084</v>
      </c>
      <c r="DW222" s="88">
        <f t="shared" ref="DW222" si="737" xml:space="preserve"> IF( DW220 = 1, 1, DV222 / (1 + DW221))</f>
        <v>0.17912710547336433</v>
      </c>
      <c r="DX222" s="88">
        <f t="shared" ref="DX222" si="738" xml:space="preserve"> IF( DX220 = 1, 1, DW222 / (1 + DX221))</f>
        <v>0.17630596506498095</v>
      </c>
      <c r="DY222" s="88">
        <f t="shared" ref="DY222" si="739" xml:space="preserve"> IF( DY220 = 1, 1, DX222 / (1 + DY221))</f>
        <v>0.17349891418031027</v>
      </c>
      <c r="DZ222" s="88">
        <f t="shared" ref="DZ222" si="740" xml:space="preserve"> IF( DZ220 = 1, 1, DY222 / (1 + DZ221))</f>
        <v>0.17073619500578627</v>
      </c>
      <c r="EA222" s="88">
        <f t="shared" ref="EA222" si="741" xml:space="preserve"> IF( EA220 = 1, 1, DZ222 / (1 + EA221))</f>
        <v>0.16807510390444319</v>
      </c>
      <c r="EB222" s="88">
        <f t="shared" ref="EB222" si="742" xml:space="preserve"> IF( EB220 = 1, 1, EA222 / (1 + EB221))</f>
        <v>0.16542652750552486</v>
      </c>
      <c r="EC222" s="88">
        <f t="shared" ref="EC222" si="743" xml:space="preserve"> IF( EC220 = 1, 1, EB222 / (1 + EC221))</f>
        <v>0.16279112940519708</v>
      </c>
      <c r="ED222" s="88">
        <f t="shared" ref="ED222" si="744" xml:space="preserve"> IF( ED220 = 1, 1, EC222 / (1 + ED221))</f>
        <v>0.16019712745112349</v>
      </c>
      <c r="EE222" s="88">
        <f t="shared" ref="EE222" si="745" xml:space="preserve"> IF( EE220 = 1, 1, ED222 / (1 + EE221))</f>
        <v>0.1576713529085188</v>
      </c>
      <c r="EF222" s="88">
        <f t="shared" ref="EF222" si="746" xml:space="preserve"> IF( EF220 = 1, 1, EE222 / (1 + EF221))</f>
        <v>0.15518499215493672</v>
      </c>
      <c r="EG222" s="88">
        <f t="shared" ref="EG222" si="747" xml:space="preserve"> IF( EG220 = 1, 1, EF222 / (1 + EG221))</f>
        <v>0.15271085404035104</v>
      </c>
      <c r="EH222" s="88">
        <f t="shared" ref="EH222" si="748" xml:space="preserve"> IF( EH220 = 1, 1, EG222 / (1 + EH221))</f>
        <v>0.15027583648162607</v>
      </c>
      <c r="EI222" s="88">
        <f t="shared" ref="EI222" si="749" xml:space="preserve"> IF( EI220 = 1, 1, EH222 / (1 + EI221))</f>
        <v>0.14793047280060881</v>
      </c>
      <c r="EJ222" s="88">
        <f t="shared" ref="EJ222" si="750" xml:space="preserve"> IF( EJ220 = 1, 1, EI222 / (1 + EJ221))</f>
        <v>0.14559614644728949</v>
      </c>
      <c r="EK222" s="88">
        <f t="shared" ref="EK222" si="751" xml:space="preserve"> IF( EK220 = 1, 1, EJ222 / (1 + EK221))</f>
        <v>0.14327329942569059</v>
      </c>
      <c r="EL222" s="88">
        <f t="shared" ref="EL222" si="752" xml:space="preserve"> IF( EL220 = 1, 1, EK222 / (1 + EL221))</f>
        <v>0.14098705028521988</v>
      </c>
      <c r="EM222" s="88">
        <f t="shared" ref="EM222" si="753" xml:space="preserve"> IF( EM220 = 1, 1, EL222 / (1 + EM221))</f>
        <v>0.13878516807957025</v>
      </c>
      <c r="EN222" s="88">
        <f t="shared" ref="EN222" si="754" xml:space="preserve"> IF( EN220 = 1, 1, EM222 / (1 + EN221))</f>
        <v>0.13659371273462859</v>
      </c>
      <c r="EO222" s="88">
        <f t="shared" ref="EO222" si="755" xml:space="preserve"> IF( EO220 = 1, 1, EN222 / (1 + EO221))</f>
        <v>0.1344132334823431</v>
      </c>
      <c r="EP222" s="88">
        <f t="shared" ref="EP222" si="756" xml:space="preserve"> IF( EP220 = 1, 1, EO222 / (1 + EP221))</f>
        <v>0.13226725574932999</v>
      </c>
      <c r="EQ222" s="88">
        <f t="shared" ref="EQ222" si="757" xml:space="preserve"> IF( EQ220 = 1, 1, EP222 / (1 + EQ221))</f>
        <v>0.13020035121387988</v>
      </c>
      <c r="ER222" s="88">
        <f t="shared" ref="ER222" si="758" xml:space="preserve"> IF( ER220 = 1, 1, EQ222 / (1 + ER221))</f>
        <v>0.1281431453585414</v>
      </c>
      <c r="ES222" s="88">
        <f t="shared" ref="ES222" si="759" xml:space="preserve"> IF( ES220 = 1, 1, ER222 / (1 + ES221))</f>
        <v>0.12609610593836859</v>
      </c>
      <c r="ET222" s="88">
        <f t="shared" ref="ET222" si="760" xml:space="preserve"> IF( ET220 = 1, 1, ES222 / (1 + ET221))</f>
        <v>0.12408134285438735</v>
      </c>
      <c r="EU222" s="88">
        <f t="shared" ref="EU222" si="761" xml:space="preserve"> IF( EU220 = 1, 1, ET222 / (1 + EU221))</f>
        <v>0.12211959181774479</v>
      </c>
      <c r="EV222" s="88">
        <f t="shared" ref="EV222" si="762" xml:space="preserve"> IF( EV220 = 1, 1, EU222 / (1 + EV221))</f>
        <v>0.12018864715551952</v>
      </c>
      <c r="EW222" s="88">
        <f t="shared" ref="EW222" si="763" xml:space="preserve"> IF( EW220 = 1, 1, EV222 / (1 + EW221))</f>
        <v>0.11826744662530042</v>
      </c>
      <c r="EX222" s="88">
        <f t="shared" ref="EX222" si="764" xml:space="preserve"> IF( EX220 = 1, 1, EW222 / (1 + EX221))</f>
        <v>0.11637658750331296</v>
      </c>
      <c r="EY222" s="88">
        <f t="shared" ref="EY222" si="765" xml:space="preserve"> IF( EY220 = 1, 1, EX222 / (1 + EY221))</f>
        <v>0.11455543108214152</v>
      </c>
      <c r="EZ222" s="88">
        <f t="shared" ref="EZ222" si="766" xml:space="preserve"> IF( EZ220 = 1, 1, EY222 / (1 + EZ221))</f>
        <v>0.11274287860465851</v>
      </c>
      <c r="FA222" s="88">
        <f t="shared" ref="FA222" si="767" xml:space="preserve"> IF( FA220 = 1, 1, EZ222 / (1 + FA221))</f>
        <v>0.11093945350485086</v>
      </c>
      <c r="FB222" s="88">
        <f t="shared" ref="FB222" si="768" xml:space="preserve"> IF( FB220 = 1, 1, FA222 / (1 + FB221))</f>
        <v>0.10916451347537387</v>
      </c>
      <c r="FC222" s="88">
        <f t="shared" ref="FC222" si="769" xml:space="preserve"> IF( FC220 = 1, 1, FB222 / (1 + FC221))</f>
        <v>0.10745510688946555</v>
      </c>
      <c r="FD222" s="88">
        <f t="shared" ref="FD222" si="770" xml:space="preserve"> IF( FD220 = 1, 1, FC222 / (1 + FD221))</f>
        <v>0.10575373111051549</v>
      </c>
      <c r="FE222" s="88">
        <f t="shared" ref="FE222" si="771" xml:space="preserve"> IF( FE220 = 1, 1, FD222 / (1 + FE221))</f>
        <v>0.10406088960189618</v>
      </c>
      <c r="FF222" s="88">
        <f t="shared" ref="FF222" si="772" xml:space="preserve"> IF( FF220 = 1, 1, FE222 / (1 + FF221))</f>
        <v>0.10239479589005815</v>
      </c>
      <c r="FG222" s="88">
        <f t="shared" ref="FG222" si="773" xml:space="preserve"> IF( FG220 = 1, 1, FF222 / (1 + FG221))</f>
        <v>0.1007901809330408</v>
      </c>
      <c r="FH222" s="88">
        <f t="shared" ref="FH222" si="774" xml:space="preserve"> IF( FH220 = 1, 1, FG222 / (1 + FH221))</f>
        <v>9.9193217957105395E-2</v>
      </c>
      <c r="FI222" s="88">
        <f t="shared" ref="FI222" si="775" xml:space="preserve"> IF( FI220 = 1, 1, FH222 / (1 + FI221))</f>
        <v>9.7604352491164309E-2</v>
      </c>
      <c r="FJ222" s="88">
        <f t="shared" ref="FJ222" si="776" xml:space="preserve"> IF( FJ220 = 1, 1, FI222 / (1 + FJ221))</f>
        <v>9.6040575029597383E-2</v>
      </c>
      <c r="FK222" s="88">
        <f t="shared" ref="FK222" si="777" xml:space="preserve"> IF( FK220 = 1, 1, FJ222 / (1 + FK221))</f>
        <v>9.4518109716983809E-2</v>
      </c>
      <c r="FL222" s="88">
        <f t="shared" ref="FL222" si="778" xml:space="preserve"> IF( FL220 = 1, 1, FK222 / (1 + FL221))</f>
        <v>9.3019478175206824E-2</v>
      </c>
      <c r="FM222" s="88">
        <f t="shared" ref="FM222" si="779" xml:space="preserve"> IF( FM220 = 1, 1, FL222 / (1 + FM221))</f>
        <v>9.152843962126303E-2</v>
      </c>
      <c r="FN222" s="88">
        <f t="shared" ref="FN222" si="780" xml:space="preserve"> IF( FN220 = 1, 1, FM222 / (1 + FN221))</f>
        <v>9.0060979812005393E-2</v>
      </c>
      <c r="FO222" s="88">
        <f t="shared" ref="FO222" si="781" xml:space="preserve"> IF( FO220 = 1, 1, FN222 / (1 + FO221))</f>
        <v>8.8647665646224352E-2</v>
      </c>
      <c r="FP222" s="88">
        <f t="shared" ref="FP222" si="782" xml:space="preserve"> IF( FP220 = 1, 1, FO222 / (1 + FP221))</f>
        <v>8.7240997378228186E-2</v>
      </c>
      <c r="FQ222" s="88">
        <f t="shared" ref="FQ222" si="783" xml:space="preserve"> IF( FQ220 = 1, 1, FP222 / (1 + FQ221))</f>
        <v>8.5841422609511775E-2</v>
      </c>
      <c r="FR222" s="88">
        <f t="shared" ref="FR222" si="784" xml:space="preserve"> IF( FR220 = 1, 1, FQ222 / (1 + FR221))</f>
        <v>8.446406706783656E-2</v>
      </c>
      <c r="FS222" s="88">
        <f t="shared" ref="FS222" si="785" xml:space="preserve"> IF( FS220 = 1, 1, FR222 / (1 + FS221))</f>
        <v>8.3137569730874078E-2</v>
      </c>
      <c r="FT222" s="88">
        <f t="shared" ref="FT222" si="786" xml:space="preserve"> IF( FT220 = 1, 1, FS222 / (1 + FT221))</f>
        <v>8.1817334718177356E-2</v>
      </c>
      <c r="FU222" s="88">
        <f t="shared" ref="FU222" si="787" xml:space="preserve"> IF( FU220 = 1, 1, FT222 / (1 + FU221))</f>
        <v>8.0503810220577995E-2</v>
      </c>
      <c r="FV222" s="88">
        <f t="shared" ref="FV222" si="788" xml:space="preserve"> IF( FV220 = 1, 1, FU222 / (1 + FV221))</f>
        <v>7.9211170348675697E-2</v>
      </c>
      <c r="FW222" s="88">
        <f t="shared" ref="FW222" si="789" xml:space="preserve"> IF( FW220 = 1, 1, FV222 / (1 + FW221))</f>
        <v>7.796635177952857E-2</v>
      </c>
      <c r="FX222" s="88">
        <f t="shared" ref="FX222" si="790" xml:space="preserve"> IF( FX220 = 1, 1, FW222 / (1 + FX221))</f>
        <v>7.6727469057555703E-2</v>
      </c>
      <c r="FY222" s="88">
        <f t="shared" ref="FY222" si="791" xml:space="preserve"> IF( FY220 = 1, 1, FX222 / (1 + FY221))</f>
        <v>7.5494842782065349E-2</v>
      </c>
      <c r="FZ222" s="88">
        <f t="shared" ref="FZ222" si="792" xml:space="preserve"> IF( FZ220 = 1, 1, FY222 / (1 + FZ221))</f>
        <v>7.4281865478348086E-2</v>
      </c>
      <c r="GA222" s="88">
        <f t="shared" ref="GA222" si="793" xml:space="preserve"> IF( GA220 = 1, 1, FZ222 / (1 + GA221))</f>
        <v>7.3100892657295455E-2</v>
      </c>
      <c r="GB222" s="88">
        <f t="shared" ref="GB222" si="794" xml:space="preserve"> IF( GB220 = 1, 1, GA222 / (1 + GB221))</f>
        <v>7.193855956894285E-2</v>
      </c>
      <c r="GC222" s="88">
        <f t="shared" ref="GC222" si="795" xml:space="preserve"> IF( GC220 = 1, 1, GB222 / (1 + GC221))</f>
        <v>7.0782073294473918E-2</v>
      </c>
      <c r="GD222" s="88">
        <f t="shared" ref="GD222" si="796" xml:space="preserve"> IF( GD220 = 1, 1, GC222 / (1 + GD221))</f>
        <v>6.9643944067541833E-2</v>
      </c>
      <c r="GE222" s="88">
        <f t="shared" ref="GE222" si="797" xml:space="preserve"> IF( GE220 = 1, 1, GD222 / (1 + GE221))</f>
        <v>6.8547904207998459E-2</v>
      </c>
      <c r="GF222" s="88">
        <f t="shared" ref="GF222" si="798" xml:space="preserve"> IF( GF220 = 1, 1, GE222 / (1 + GF221))</f>
        <v>6.7457139833227708E-2</v>
      </c>
      <c r="GG222" s="88">
        <f t="shared" ref="GG222" si="799" xml:space="preserve"> IF( GG220 = 1, 1, GF222 / (1 + GG221))</f>
        <v>6.6371992708362151E-2</v>
      </c>
      <c r="GH222" s="88">
        <f t="shared" ref="GH222" si="800" xml:space="preserve"> IF( GH220 = 1, 1, GG222 / (1 + GH221))</f>
        <v>6.5304058746859753E-2</v>
      </c>
      <c r="GI222" s="88">
        <f t="shared" ref="GI222" si="801" xml:space="preserve"> IF( GI220 = 1, 1, GH222 / (1 + GI221))</f>
        <v>6.4275556641045881E-2</v>
      </c>
      <c r="GJ222" s="88">
        <f t="shared" ref="GJ222" si="802" xml:space="preserve"> IF( GJ220 = 1, 1, GI222 / (1 + GJ221))</f>
        <v>6.3251985877502193E-2</v>
      </c>
    </row>
    <row r="224" spans="1:192" x14ac:dyDescent="0.25">
      <c r="D224" s="21"/>
      <c r="E224" s="200" t="str">
        <f xml:space="preserve"> Time!E$155</f>
        <v>Senior debt repayment period flag - T2</v>
      </c>
      <c r="F224" s="200">
        <f xml:space="preserve"> Time!F$155</f>
        <v>0</v>
      </c>
      <c r="G224" s="200" t="str">
        <f xml:space="preserve"> Time!G$155</f>
        <v>flag</v>
      </c>
      <c r="H224" s="200">
        <f xml:space="preserve"> Time!H$155</f>
        <v>48</v>
      </c>
      <c r="I224" s="200">
        <f xml:space="preserve"> Time!I$155</f>
        <v>0</v>
      </c>
      <c r="J224" s="200">
        <f xml:space="preserve"> Time!J$155</f>
        <v>0</v>
      </c>
      <c r="K224" s="200">
        <f xml:space="preserve"> Time!K$155</f>
        <v>0</v>
      </c>
      <c r="L224" s="200">
        <f xml:space="preserve"> Time!L$155</f>
        <v>0</v>
      </c>
      <c r="M224" s="200">
        <f xml:space="preserve"> Time!M$155</f>
        <v>0</v>
      </c>
      <c r="N224" s="200">
        <f xml:space="preserve"> Time!N$155</f>
        <v>0</v>
      </c>
      <c r="O224" s="200">
        <f xml:space="preserve"> Time!O$155</f>
        <v>0</v>
      </c>
      <c r="P224" s="200">
        <f xml:space="preserve"> Time!P$155</f>
        <v>0</v>
      </c>
      <c r="Q224" s="200">
        <f xml:space="preserve"> Time!Q$155</f>
        <v>0</v>
      </c>
      <c r="R224" s="200">
        <f xml:space="preserve"> Time!R$155</f>
        <v>0</v>
      </c>
      <c r="S224" s="200">
        <f xml:space="preserve"> Time!S$155</f>
        <v>1</v>
      </c>
      <c r="T224" s="200">
        <f xml:space="preserve"> Time!T$155</f>
        <v>1</v>
      </c>
      <c r="U224" s="200">
        <f xml:space="preserve"> Time!U$155</f>
        <v>1</v>
      </c>
      <c r="V224" s="200">
        <f xml:space="preserve"> Time!V$155</f>
        <v>1</v>
      </c>
      <c r="W224" s="200">
        <f xml:space="preserve"> Time!W$155</f>
        <v>1</v>
      </c>
      <c r="X224" s="200">
        <f xml:space="preserve"> Time!X$155</f>
        <v>1</v>
      </c>
      <c r="Y224" s="200">
        <f xml:space="preserve"> Time!Y$155</f>
        <v>1</v>
      </c>
      <c r="Z224" s="200">
        <f xml:space="preserve"> Time!Z$155</f>
        <v>1</v>
      </c>
      <c r="AA224" s="200">
        <f xml:space="preserve"> Time!AA$155</f>
        <v>1</v>
      </c>
      <c r="AB224" s="200">
        <f xml:space="preserve"> Time!AB$155</f>
        <v>1</v>
      </c>
      <c r="AC224" s="200">
        <f xml:space="preserve"> Time!AC$155</f>
        <v>1</v>
      </c>
      <c r="AD224" s="200">
        <f xml:space="preserve"> Time!AD$155</f>
        <v>1</v>
      </c>
      <c r="AE224" s="200">
        <f xml:space="preserve"> Time!AE$155</f>
        <v>1</v>
      </c>
      <c r="AF224" s="200">
        <f xml:space="preserve"> Time!AF$155</f>
        <v>1</v>
      </c>
      <c r="AG224" s="200">
        <f xml:space="preserve"> Time!AG$155</f>
        <v>1</v>
      </c>
      <c r="AH224" s="200">
        <f xml:space="preserve"> Time!AH$155</f>
        <v>1</v>
      </c>
      <c r="AI224" s="200">
        <f xml:space="preserve"> Time!AI$155</f>
        <v>1</v>
      </c>
      <c r="AJ224" s="200">
        <f xml:space="preserve"> Time!AJ$155</f>
        <v>1</v>
      </c>
      <c r="AK224" s="200">
        <f xml:space="preserve"> Time!AK$155</f>
        <v>1</v>
      </c>
      <c r="AL224" s="200">
        <f xml:space="preserve"> Time!AL$155</f>
        <v>1</v>
      </c>
      <c r="AM224" s="200">
        <f xml:space="preserve"> Time!AM$155</f>
        <v>1</v>
      </c>
      <c r="AN224" s="200">
        <f xml:space="preserve"> Time!AN$155</f>
        <v>1</v>
      </c>
      <c r="AO224" s="200">
        <f xml:space="preserve"> Time!AO$155</f>
        <v>1</v>
      </c>
      <c r="AP224" s="200">
        <f xml:space="preserve"> Time!AP$155</f>
        <v>1</v>
      </c>
      <c r="AQ224" s="200">
        <f xml:space="preserve"> Time!AQ$155</f>
        <v>1</v>
      </c>
      <c r="AR224" s="200">
        <f xml:space="preserve"> Time!AR$155</f>
        <v>1</v>
      </c>
      <c r="AS224" s="200">
        <f xml:space="preserve"> Time!AS$155</f>
        <v>1</v>
      </c>
      <c r="AT224" s="200">
        <f xml:space="preserve"> Time!AT$155</f>
        <v>1</v>
      </c>
      <c r="AU224" s="200">
        <f xml:space="preserve"> Time!AU$155</f>
        <v>1</v>
      </c>
      <c r="AV224" s="200">
        <f xml:space="preserve"> Time!AV$155</f>
        <v>1</v>
      </c>
      <c r="AW224" s="200">
        <f xml:space="preserve"> Time!AW$155</f>
        <v>1</v>
      </c>
      <c r="AX224" s="200">
        <f xml:space="preserve"> Time!AX$155</f>
        <v>1</v>
      </c>
      <c r="AY224" s="200">
        <f xml:space="preserve"> Time!AY$155</f>
        <v>1</v>
      </c>
      <c r="AZ224" s="200">
        <f xml:space="preserve"> Time!AZ$155</f>
        <v>1</v>
      </c>
      <c r="BA224" s="200">
        <f xml:space="preserve"> Time!BA$155</f>
        <v>1</v>
      </c>
      <c r="BB224" s="200">
        <f xml:space="preserve"> Time!BB$155</f>
        <v>1</v>
      </c>
      <c r="BC224" s="200">
        <f xml:space="preserve"> Time!BC$155</f>
        <v>1</v>
      </c>
      <c r="BD224" s="200">
        <f xml:space="preserve"> Time!BD$155</f>
        <v>1</v>
      </c>
      <c r="BE224" s="200">
        <f xml:space="preserve"> Time!BE$155</f>
        <v>1</v>
      </c>
      <c r="BF224" s="200">
        <f xml:space="preserve"> Time!BF$155</f>
        <v>1</v>
      </c>
      <c r="BG224" s="200">
        <f xml:space="preserve"> Time!BG$155</f>
        <v>1</v>
      </c>
      <c r="BH224" s="200">
        <f xml:space="preserve"> Time!BH$155</f>
        <v>1</v>
      </c>
      <c r="BI224" s="200">
        <f xml:space="preserve"> Time!BI$155</f>
        <v>1</v>
      </c>
      <c r="BJ224" s="200">
        <f xml:space="preserve"> Time!BJ$155</f>
        <v>1</v>
      </c>
      <c r="BK224" s="200">
        <f xml:space="preserve"> Time!BK$155</f>
        <v>1</v>
      </c>
      <c r="BL224" s="200">
        <f xml:space="preserve"> Time!BL$155</f>
        <v>1</v>
      </c>
      <c r="BM224" s="200">
        <f xml:space="preserve"> Time!BM$155</f>
        <v>1</v>
      </c>
      <c r="BN224" s="200">
        <f xml:space="preserve"> Time!BN$155</f>
        <v>1</v>
      </c>
      <c r="BO224" s="200">
        <f xml:space="preserve"> Time!BO$155</f>
        <v>0</v>
      </c>
      <c r="BP224" s="200">
        <f xml:space="preserve"> Time!BP$155</f>
        <v>0</v>
      </c>
      <c r="BQ224" s="200">
        <f xml:space="preserve"> Time!BQ$155</f>
        <v>0</v>
      </c>
      <c r="BR224" s="200">
        <f xml:space="preserve"> Time!BR$155</f>
        <v>0</v>
      </c>
      <c r="BS224" s="200">
        <f xml:space="preserve"> Time!BS$155</f>
        <v>0</v>
      </c>
      <c r="BT224" s="200">
        <f xml:space="preserve"> Time!BT$155</f>
        <v>0</v>
      </c>
      <c r="BU224" s="200">
        <f xml:space="preserve"> Time!BU$155</f>
        <v>0</v>
      </c>
      <c r="BV224" s="200">
        <f xml:space="preserve"> Time!BV$155</f>
        <v>0</v>
      </c>
      <c r="BW224" s="200">
        <f xml:space="preserve"> Time!BW$155</f>
        <v>0</v>
      </c>
      <c r="BX224" s="200">
        <f xml:space="preserve"> Time!BX$155</f>
        <v>0</v>
      </c>
      <c r="BY224" s="200">
        <f xml:space="preserve"> Time!BY$155</f>
        <v>0</v>
      </c>
      <c r="BZ224" s="200">
        <f xml:space="preserve"> Time!BZ$155</f>
        <v>0</v>
      </c>
      <c r="CA224" s="200">
        <f xml:space="preserve"> Time!CA$155</f>
        <v>0</v>
      </c>
      <c r="CB224" s="200">
        <f xml:space="preserve"> Time!CB$155</f>
        <v>0</v>
      </c>
      <c r="CC224" s="200">
        <f xml:space="preserve"> Time!CC$155</f>
        <v>0</v>
      </c>
      <c r="CD224" s="200">
        <f xml:space="preserve"> Time!CD$155</f>
        <v>0</v>
      </c>
      <c r="CE224" s="200">
        <f xml:space="preserve"> Time!CE$155</f>
        <v>0</v>
      </c>
      <c r="CF224" s="200">
        <f xml:space="preserve"> Time!CF$155</f>
        <v>0</v>
      </c>
      <c r="CG224" s="200">
        <f xml:space="preserve"> Time!CG$155</f>
        <v>0</v>
      </c>
      <c r="CH224" s="200">
        <f xml:space="preserve"> Time!CH$155</f>
        <v>0</v>
      </c>
      <c r="CI224" s="200">
        <f xml:space="preserve"> Time!CI$155</f>
        <v>0</v>
      </c>
      <c r="CJ224" s="200">
        <f xml:space="preserve"> Time!CJ$155</f>
        <v>0</v>
      </c>
      <c r="CK224" s="200">
        <f xml:space="preserve"> Time!CK$155</f>
        <v>0</v>
      </c>
      <c r="CL224" s="200">
        <f xml:space="preserve"> Time!CL$155</f>
        <v>0</v>
      </c>
      <c r="CM224" s="200">
        <f xml:space="preserve"> Time!CM$155</f>
        <v>0</v>
      </c>
      <c r="CN224" s="200">
        <f xml:space="preserve"> Time!CN$155</f>
        <v>0</v>
      </c>
      <c r="CO224" s="200">
        <f xml:space="preserve"> Time!CO$155</f>
        <v>0</v>
      </c>
      <c r="CP224" s="200">
        <f xml:space="preserve"> Time!CP$155</f>
        <v>0</v>
      </c>
      <c r="CQ224" s="200">
        <f xml:space="preserve"> Time!CQ$155</f>
        <v>0</v>
      </c>
      <c r="CR224" s="200">
        <f xml:space="preserve"> Time!CR$155</f>
        <v>0</v>
      </c>
      <c r="CS224" s="200">
        <f xml:space="preserve"> Time!CS$155</f>
        <v>0</v>
      </c>
      <c r="CT224" s="200">
        <f xml:space="preserve"> Time!CT$155</f>
        <v>0</v>
      </c>
      <c r="CU224" s="200">
        <f xml:space="preserve"> Time!CU$155</f>
        <v>0</v>
      </c>
      <c r="CV224" s="200">
        <f xml:space="preserve"> Time!CV$155</f>
        <v>0</v>
      </c>
      <c r="CW224" s="200">
        <f xml:space="preserve"> Time!CW$155</f>
        <v>0</v>
      </c>
      <c r="CX224" s="200">
        <f xml:space="preserve"> Time!CX$155</f>
        <v>0</v>
      </c>
      <c r="CY224" s="200">
        <f xml:space="preserve"> Time!CY$155</f>
        <v>0</v>
      </c>
      <c r="CZ224" s="200">
        <f xml:space="preserve"> Time!CZ$155</f>
        <v>0</v>
      </c>
      <c r="DA224" s="200">
        <f xml:space="preserve"> Time!DA$155</f>
        <v>0</v>
      </c>
      <c r="DB224" s="200">
        <f xml:space="preserve"> Time!DB$155</f>
        <v>0</v>
      </c>
      <c r="DC224" s="200">
        <f xml:space="preserve"> Time!DC$155</f>
        <v>0</v>
      </c>
      <c r="DD224" s="200">
        <f xml:space="preserve"> Time!DD$155</f>
        <v>0</v>
      </c>
      <c r="DE224" s="200">
        <f xml:space="preserve"> Time!DE$155</f>
        <v>0</v>
      </c>
      <c r="DF224" s="200">
        <f xml:space="preserve"> Time!DF$155</f>
        <v>0</v>
      </c>
      <c r="DG224" s="200">
        <f xml:space="preserve"> Time!DG$155</f>
        <v>0</v>
      </c>
      <c r="DH224" s="200">
        <f xml:space="preserve"> Time!DH$155</f>
        <v>0</v>
      </c>
      <c r="DI224" s="200">
        <f xml:space="preserve"> Time!DI$155</f>
        <v>0</v>
      </c>
      <c r="DJ224" s="200">
        <f xml:space="preserve"> Time!DJ$155</f>
        <v>0</v>
      </c>
      <c r="DK224" s="200">
        <f xml:space="preserve"> Time!DK$155</f>
        <v>0</v>
      </c>
      <c r="DL224" s="200">
        <f xml:space="preserve"> Time!DL$155</f>
        <v>0</v>
      </c>
      <c r="DM224" s="200">
        <f xml:space="preserve"> Time!DM$155</f>
        <v>0</v>
      </c>
      <c r="DN224" s="200">
        <f xml:space="preserve"> Time!DN$155</f>
        <v>0</v>
      </c>
      <c r="DO224" s="200">
        <f xml:space="preserve"> Time!DO$155</f>
        <v>0</v>
      </c>
      <c r="DP224" s="200">
        <f xml:space="preserve"> Time!DP$155</f>
        <v>0</v>
      </c>
      <c r="DQ224" s="200">
        <f xml:space="preserve"> Time!DQ$155</f>
        <v>0</v>
      </c>
      <c r="DR224" s="200">
        <f xml:space="preserve"> Time!DR$155</f>
        <v>0</v>
      </c>
      <c r="DS224" s="200">
        <f xml:space="preserve"> Time!DS$155</f>
        <v>0</v>
      </c>
      <c r="DT224" s="200">
        <f xml:space="preserve"> Time!DT$155</f>
        <v>0</v>
      </c>
      <c r="DU224" s="200">
        <f xml:space="preserve"> Time!DU$155</f>
        <v>0</v>
      </c>
      <c r="DV224" s="200">
        <f xml:space="preserve"> Time!DV$155</f>
        <v>0</v>
      </c>
      <c r="DW224" s="200">
        <f xml:space="preserve"> Time!DW$155</f>
        <v>0</v>
      </c>
      <c r="DX224" s="200">
        <f xml:space="preserve"> Time!DX$155</f>
        <v>0</v>
      </c>
      <c r="DY224" s="200">
        <f xml:space="preserve"> Time!DY$155</f>
        <v>0</v>
      </c>
      <c r="DZ224" s="200">
        <f xml:space="preserve"> Time!DZ$155</f>
        <v>0</v>
      </c>
      <c r="EA224" s="200">
        <f xml:space="preserve"> Time!EA$155</f>
        <v>0</v>
      </c>
      <c r="EB224" s="200">
        <f xml:space="preserve"> Time!EB$155</f>
        <v>0</v>
      </c>
      <c r="EC224" s="200">
        <f xml:space="preserve"> Time!EC$155</f>
        <v>0</v>
      </c>
      <c r="ED224" s="200">
        <f xml:space="preserve"> Time!ED$155</f>
        <v>0</v>
      </c>
      <c r="EE224" s="200">
        <f xml:space="preserve"> Time!EE$155</f>
        <v>0</v>
      </c>
      <c r="EF224" s="200">
        <f xml:space="preserve"> Time!EF$155</f>
        <v>0</v>
      </c>
      <c r="EG224" s="200">
        <f xml:space="preserve"> Time!EG$155</f>
        <v>0</v>
      </c>
      <c r="EH224" s="200">
        <f xml:space="preserve"> Time!EH$155</f>
        <v>0</v>
      </c>
      <c r="EI224" s="200">
        <f xml:space="preserve"> Time!EI$155</f>
        <v>0</v>
      </c>
      <c r="EJ224" s="200">
        <f xml:space="preserve"> Time!EJ$155</f>
        <v>0</v>
      </c>
      <c r="EK224" s="200">
        <f xml:space="preserve"> Time!EK$155</f>
        <v>0</v>
      </c>
      <c r="EL224" s="200">
        <f xml:space="preserve"> Time!EL$155</f>
        <v>0</v>
      </c>
      <c r="EM224" s="200">
        <f xml:space="preserve"> Time!EM$155</f>
        <v>0</v>
      </c>
      <c r="EN224" s="200">
        <f xml:space="preserve"> Time!EN$155</f>
        <v>0</v>
      </c>
      <c r="EO224" s="200">
        <f xml:space="preserve"> Time!EO$155</f>
        <v>0</v>
      </c>
      <c r="EP224" s="200">
        <f xml:space="preserve"> Time!EP$155</f>
        <v>0</v>
      </c>
      <c r="EQ224" s="200">
        <f xml:space="preserve"> Time!EQ$155</f>
        <v>0</v>
      </c>
      <c r="ER224" s="200">
        <f xml:space="preserve"> Time!ER$155</f>
        <v>0</v>
      </c>
      <c r="ES224" s="200">
        <f xml:space="preserve"> Time!ES$155</f>
        <v>0</v>
      </c>
      <c r="ET224" s="200">
        <f xml:space="preserve"> Time!ET$155</f>
        <v>0</v>
      </c>
      <c r="EU224" s="200">
        <f xml:space="preserve"> Time!EU$155</f>
        <v>0</v>
      </c>
      <c r="EV224" s="200">
        <f xml:space="preserve"> Time!EV$155</f>
        <v>0</v>
      </c>
      <c r="EW224" s="200">
        <f xml:space="preserve"> Time!EW$155</f>
        <v>0</v>
      </c>
      <c r="EX224" s="200">
        <f xml:space="preserve"> Time!EX$155</f>
        <v>0</v>
      </c>
      <c r="EY224" s="200">
        <f xml:space="preserve"> Time!EY$155</f>
        <v>0</v>
      </c>
      <c r="EZ224" s="200">
        <f xml:space="preserve"> Time!EZ$155</f>
        <v>0</v>
      </c>
      <c r="FA224" s="200">
        <f xml:space="preserve"> Time!FA$155</f>
        <v>0</v>
      </c>
      <c r="FB224" s="200">
        <f xml:space="preserve"> Time!FB$155</f>
        <v>0</v>
      </c>
      <c r="FC224" s="200">
        <f xml:space="preserve"> Time!FC$155</f>
        <v>0</v>
      </c>
      <c r="FD224" s="200">
        <f xml:space="preserve"> Time!FD$155</f>
        <v>0</v>
      </c>
      <c r="FE224" s="200">
        <f xml:space="preserve"> Time!FE$155</f>
        <v>0</v>
      </c>
      <c r="FF224" s="200">
        <f xml:space="preserve"> Time!FF$155</f>
        <v>0</v>
      </c>
      <c r="FG224" s="200">
        <f xml:space="preserve"> Time!FG$155</f>
        <v>0</v>
      </c>
      <c r="FH224" s="200">
        <f xml:space="preserve"> Time!FH$155</f>
        <v>0</v>
      </c>
      <c r="FI224" s="200">
        <f xml:space="preserve"> Time!FI$155</f>
        <v>0</v>
      </c>
      <c r="FJ224" s="200">
        <f xml:space="preserve"> Time!FJ$155</f>
        <v>0</v>
      </c>
      <c r="FK224" s="200">
        <f xml:space="preserve"> Time!FK$155</f>
        <v>0</v>
      </c>
      <c r="FL224" s="200">
        <f xml:space="preserve"> Time!FL$155</f>
        <v>0</v>
      </c>
      <c r="FM224" s="200">
        <f xml:space="preserve"> Time!FM$155</f>
        <v>0</v>
      </c>
      <c r="FN224" s="200">
        <f xml:space="preserve"> Time!FN$155</f>
        <v>0</v>
      </c>
      <c r="FO224" s="200">
        <f xml:space="preserve"> Time!FO$155</f>
        <v>0</v>
      </c>
      <c r="FP224" s="200">
        <f xml:space="preserve"> Time!FP$155</f>
        <v>0</v>
      </c>
      <c r="FQ224" s="200">
        <f xml:space="preserve"> Time!FQ$155</f>
        <v>0</v>
      </c>
      <c r="FR224" s="200">
        <f xml:space="preserve"> Time!FR$155</f>
        <v>0</v>
      </c>
      <c r="FS224" s="200">
        <f xml:space="preserve"> Time!FS$155</f>
        <v>0</v>
      </c>
      <c r="FT224" s="200">
        <f xml:space="preserve"> Time!FT$155</f>
        <v>0</v>
      </c>
      <c r="FU224" s="200">
        <f xml:space="preserve"> Time!FU$155</f>
        <v>0</v>
      </c>
      <c r="FV224" s="200">
        <f xml:space="preserve"> Time!FV$155</f>
        <v>0</v>
      </c>
      <c r="FW224" s="200">
        <f xml:space="preserve"> Time!FW$155</f>
        <v>0</v>
      </c>
      <c r="FX224" s="200">
        <f xml:space="preserve"> Time!FX$155</f>
        <v>0</v>
      </c>
      <c r="FY224" s="200">
        <f xml:space="preserve"> Time!FY$155</f>
        <v>0</v>
      </c>
      <c r="FZ224" s="200">
        <f xml:space="preserve"> Time!FZ$155</f>
        <v>0</v>
      </c>
      <c r="GA224" s="200">
        <f xml:space="preserve"> Time!GA$155</f>
        <v>0</v>
      </c>
      <c r="GB224" s="200">
        <f xml:space="preserve"> Time!GB$155</f>
        <v>0</v>
      </c>
      <c r="GC224" s="200">
        <f xml:space="preserve"> Time!GC$155</f>
        <v>0</v>
      </c>
      <c r="GD224" s="200">
        <f xml:space="preserve"> Time!GD$155</f>
        <v>0</v>
      </c>
      <c r="GE224" s="200">
        <f xml:space="preserve"> Time!GE$155</f>
        <v>0</v>
      </c>
      <c r="GF224" s="200">
        <f xml:space="preserve"> Time!GF$155</f>
        <v>0</v>
      </c>
      <c r="GG224" s="200">
        <f xml:space="preserve"> Time!GG$155</f>
        <v>0</v>
      </c>
      <c r="GH224" s="200">
        <f xml:space="preserve"> Time!GH$155</f>
        <v>0</v>
      </c>
      <c r="GI224" s="200">
        <f xml:space="preserve"> Time!GI$155</f>
        <v>0</v>
      </c>
      <c r="GJ224" s="200">
        <f xml:space="preserve"> Time!GJ$155</f>
        <v>0</v>
      </c>
    </row>
    <row r="225" spans="1:192" x14ac:dyDescent="0.25">
      <c r="A225" s="289"/>
      <c r="D225" s="435"/>
      <c r="E225" s="729" t="str">
        <f t="shared" ref="E225:AJ225" si="803" xml:space="preserve"> E$222</f>
        <v>Senior debt discount factor - T2</v>
      </c>
      <c r="F225" s="729">
        <f t="shared" si="803"/>
        <v>0</v>
      </c>
      <c r="G225" s="729" t="str">
        <f t="shared" si="803"/>
        <v>factor</v>
      </c>
      <c r="H225" s="729">
        <f t="shared" si="803"/>
        <v>0</v>
      </c>
      <c r="I225" s="729">
        <f t="shared" si="803"/>
        <v>0</v>
      </c>
      <c r="J225" s="729">
        <f t="shared" si="803"/>
        <v>0</v>
      </c>
      <c r="K225" s="729">
        <f t="shared" si="803"/>
        <v>0</v>
      </c>
      <c r="L225" s="729">
        <f t="shared" si="803"/>
        <v>0</v>
      </c>
      <c r="M225" s="729">
        <f t="shared" si="803"/>
        <v>0</v>
      </c>
      <c r="N225" s="729">
        <f t="shared" si="803"/>
        <v>0</v>
      </c>
      <c r="O225" s="729">
        <f t="shared" si="803"/>
        <v>0</v>
      </c>
      <c r="P225" s="729">
        <f t="shared" si="803"/>
        <v>0</v>
      </c>
      <c r="Q225" s="729">
        <f t="shared" si="803"/>
        <v>0</v>
      </c>
      <c r="R225" s="729">
        <f t="shared" si="803"/>
        <v>1</v>
      </c>
      <c r="S225" s="729">
        <f t="shared" si="803"/>
        <v>0.98470899559731695</v>
      </c>
      <c r="T225" s="729">
        <f t="shared" si="803"/>
        <v>0.96948462909206112</v>
      </c>
      <c r="U225" s="729">
        <f t="shared" si="803"/>
        <v>0.95433129447784815</v>
      </c>
      <c r="V225" s="729">
        <f t="shared" si="803"/>
        <v>0.93941230602613457</v>
      </c>
      <c r="W225" s="729">
        <f t="shared" si="803"/>
        <v>0.92488195475564894</v>
      </c>
      <c r="X225" s="729">
        <f t="shared" si="803"/>
        <v>0.91057462930331368</v>
      </c>
      <c r="Y225" s="729">
        <f t="shared" si="803"/>
        <v>0.89633377783373325</v>
      </c>
      <c r="Z225" s="729">
        <f t="shared" si="803"/>
        <v>0.88231395805329049</v>
      </c>
      <c r="AA225" s="729">
        <f t="shared" si="803"/>
        <v>0.86880602265485962</v>
      </c>
      <c r="AB225" s="729">
        <f t="shared" si="803"/>
        <v>0.85535640612806996</v>
      </c>
      <c r="AC225" s="729">
        <f t="shared" si="803"/>
        <v>0.84196892619466335</v>
      </c>
      <c r="AD225" s="729">
        <f t="shared" si="803"/>
        <v>0.82878918536973223</v>
      </c>
      <c r="AE225" s="729">
        <f t="shared" si="803"/>
        <v>0.81609061143317907</v>
      </c>
      <c r="AF225" s="729">
        <f t="shared" si="803"/>
        <v>0.80344686234232454</v>
      </c>
      <c r="AG225" s="729">
        <f t="shared" si="803"/>
        <v>0.79086288411670547</v>
      </c>
      <c r="AH225" s="729">
        <f t="shared" si="803"/>
        <v>0.77847400488117169</v>
      </c>
      <c r="AI225" s="729">
        <f t="shared" si="803"/>
        <v>0.7665382002383504</v>
      </c>
      <c r="AJ225" s="729">
        <f t="shared" si="803"/>
        <v>0.75465499599620189</v>
      </c>
      <c r="AK225" s="729">
        <f t="shared" ref="AK225:BP225" si="804" xml:space="preserve"> AK$222</f>
        <v>0.74282774545635211</v>
      </c>
      <c r="AL225" s="729">
        <f t="shared" si="804"/>
        <v>0.73118386980906891</v>
      </c>
      <c r="AM225" s="729">
        <f t="shared" si="804"/>
        <v>0.71984268866221757</v>
      </c>
      <c r="AN225" s="729">
        <f t="shared" si="804"/>
        <v>0.7086749482678204</v>
      </c>
      <c r="AO225" s="729">
        <f t="shared" si="804"/>
        <v>0.69755933102711232</v>
      </c>
      <c r="AP225" s="729">
        <f t="shared" si="804"/>
        <v>0.68661664676273093</v>
      </c>
      <c r="AQ225" s="729">
        <f t="shared" si="804"/>
        <v>0.67607468185601827</v>
      </c>
      <c r="AR225" s="729">
        <f t="shared" si="804"/>
        <v>0.66557920660963921</v>
      </c>
      <c r="AS225" s="729">
        <f t="shared" si="804"/>
        <v>0.65513249585936562</v>
      </c>
      <c r="AT225" s="729">
        <f t="shared" si="804"/>
        <v>0.64484796893336438</v>
      </c>
      <c r="AU225" s="729">
        <f t="shared" si="804"/>
        <v>0.63494007822963394</v>
      </c>
      <c r="AV225" s="729">
        <f t="shared" si="804"/>
        <v>0.62507587119802954</v>
      </c>
      <c r="AW225" s="729">
        <f t="shared" si="804"/>
        <v>0.61525776820856914</v>
      </c>
      <c r="AX225" s="729">
        <f t="shared" si="804"/>
        <v>0.60559186795676179</v>
      </c>
      <c r="AY225" s="729">
        <f t="shared" si="804"/>
        <v>0.59627944392725574</v>
      </c>
      <c r="AZ225" s="729">
        <f t="shared" si="804"/>
        <v>0.58700822975038025</v>
      </c>
      <c r="BA225" s="729">
        <f t="shared" si="804"/>
        <v>0.57778140102505737</v>
      </c>
      <c r="BB225" s="729">
        <f t="shared" si="804"/>
        <v>0.56869834442533307</v>
      </c>
      <c r="BC225" s="729">
        <f t="shared" si="804"/>
        <v>0.55985246246344578</v>
      </c>
      <c r="BD225" s="729">
        <f t="shared" si="804"/>
        <v>0.55114219980863599</v>
      </c>
      <c r="BE225" s="729">
        <f t="shared" si="804"/>
        <v>0.54247361489672008</v>
      </c>
      <c r="BF225" s="729">
        <f t="shared" si="804"/>
        <v>0.53394037909575331</v>
      </c>
      <c r="BG225" s="729">
        <f t="shared" si="804"/>
        <v>0.52571985543231481</v>
      </c>
      <c r="BH225" s="729">
        <f t="shared" si="804"/>
        <v>0.517535506947566</v>
      </c>
      <c r="BI225" s="729">
        <f t="shared" si="804"/>
        <v>0.50939024820878787</v>
      </c>
      <c r="BJ225" s="729">
        <f t="shared" si="804"/>
        <v>0.50137199858509585</v>
      </c>
      <c r="BK225" s="729">
        <f t="shared" si="804"/>
        <v>0.49364757412188748</v>
      </c>
      <c r="BL225" s="729">
        <f t="shared" si="804"/>
        <v>0.48595715420956526</v>
      </c>
      <c r="BM225" s="729">
        <f t="shared" si="804"/>
        <v>0.47830307000467409</v>
      </c>
      <c r="BN225" s="729">
        <f t="shared" si="804"/>
        <v>0.47076831021528404</v>
      </c>
      <c r="BO225" s="729">
        <f t="shared" si="804"/>
        <v>0.46350947375066442</v>
      </c>
      <c r="BP225" s="729">
        <f t="shared" si="804"/>
        <v>0.45628343616859024</v>
      </c>
      <c r="BQ225" s="729">
        <f t="shared" ref="BQ225:CV225" si="805" xml:space="preserve"> BQ$222</f>
        <v>0.44909232338476696</v>
      </c>
      <c r="BR225" s="729">
        <f t="shared" si="805"/>
        <v>0.44201354328225922</v>
      </c>
      <c r="BS225" s="729">
        <f t="shared" si="805"/>
        <v>0.43512004685212624</v>
      </c>
      <c r="BT225" s="729">
        <f t="shared" si="805"/>
        <v>0.42833318510995805</v>
      </c>
      <c r="BU225" s="729">
        <f t="shared" si="805"/>
        <v>0.42157867131187066</v>
      </c>
      <c r="BV225" s="729">
        <f t="shared" si="805"/>
        <v>0.41492969042199207</v>
      </c>
      <c r="BW225" s="729">
        <f t="shared" si="805"/>
        <v>0.4085241743516197</v>
      </c>
      <c r="BX225" s="729">
        <f t="shared" si="805"/>
        <v>0.40214720305111107</v>
      </c>
      <c r="BY225" s="729">
        <f t="shared" si="805"/>
        <v>0.39580052665375376</v>
      </c>
      <c r="BZ225" s="729">
        <f t="shared" si="805"/>
        <v>0.38955289634694967</v>
      </c>
      <c r="CA225" s="729">
        <f t="shared" si="805"/>
        <v>0.38353443562960632</v>
      </c>
      <c r="CB225" s="729">
        <f t="shared" si="805"/>
        <v>0.37754290770978627</v>
      </c>
      <c r="CC225" s="729">
        <f t="shared" si="805"/>
        <v>0.37158018037295115</v>
      </c>
      <c r="CD225" s="729">
        <f t="shared" si="805"/>
        <v>0.36571070559087987</v>
      </c>
      <c r="CE225" s="729">
        <f t="shared" si="805"/>
        <v>0.36005653971661306</v>
      </c>
      <c r="CF225" s="729">
        <f t="shared" si="805"/>
        <v>0.35442804126914901</v>
      </c>
      <c r="CG225" s="729">
        <f t="shared" si="805"/>
        <v>0.34882678157973368</v>
      </c>
      <c r="CH225" s="729">
        <f t="shared" si="805"/>
        <v>0.34331319606432348</v>
      </c>
      <c r="CI225" s="729">
        <f t="shared" si="805"/>
        <v>0.33794401219137615</v>
      </c>
      <c r="CJ225" s="729">
        <f t="shared" si="805"/>
        <v>0.33265816960793493</v>
      </c>
      <c r="CK225" s="729">
        <f t="shared" si="805"/>
        <v>0.32739767616154247</v>
      </c>
      <c r="CL225" s="729">
        <f t="shared" si="805"/>
        <v>0.32221967261469009</v>
      </c>
      <c r="CM225" s="729">
        <f t="shared" si="805"/>
        <v>0.31723178960200926</v>
      </c>
      <c r="CN225" s="729">
        <f t="shared" si="805"/>
        <v>0.31226635195579938</v>
      </c>
      <c r="CO225" s="729">
        <f t="shared" si="805"/>
        <v>0.30732490822078512</v>
      </c>
      <c r="CP225" s="729">
        <f t="shared" si="805"/>
        <v>0.30246111240070189</v>
      </c>
      <c r="CQ225" s="729">
        <f t="shared" si="805"/>
        <v>0.29777577436770197</v>
      </c>
      <c r="CR225" s="729">
        <f t="shared" si="805"/>
        <v>0.29311183599023338</v>
      </c>
      <c r="CS225" s="729">
        <f t="shared" si="805"/>
        <v>0.28847055628468732</v>
      </c>
      <c r="CT225" s="729">
        <f t="shared" si="805"/>
        <v>0.28390212629264089</v>
      </c>
      <c r="CU225" s="729">
        <f t="shared" si="805"/>
        <v>0.27950174858847587</v>
      </c>
      <c r="CV225" s="729">
        <f t="shared" si="805"/>
        <v>0.275121400008491</v>
      </c>
      <c r="CW225" s="729">
        <f t="shared" ref="CW225:EB225" si="806" xml:space="preserve"> CW$222</f>
        <v>0.27076234763499846</v>
      </c>
      <c r="CX225" s="729">
        <f t="shared" si="806"/>
        <v>0.26647148929431896</v>
      </c>
      <c r="CY225" s="729">
        <f t="shared" si="806"/>
        <v>0.26229298829454134</v>
      </c>
      <c r="CZ225" s="729">
        <f t="shared" si="806"/>
        <v>0.25817911042632058</v>
      </c>
      <c r="DA225" s="729">
        <f t="shared" si="806"/>
        <v>0.25408506821242199</v>
      </c>
      <c r="DB225" s="729">
        <f t="shared" si="806"/>
        <v>0.25005546878722146</v>
      </c>
      <c r="DC225" s="729">
        <f t="shared" si="806"/>
        <v>0.24617412748018599</v>
      </c>
      <c r="DD225" s="729">
        <f t="shared" si="806"/>
        <v>0.24231050611426835</v>
      </c>
      <c r="DE225" s="729">
        <f t="shared" si="806"/>
        <v>0.23846585520165511</v>
      </c>
      <c r="DF225" s="729">
        <f t="shared" si="806"/>
        <v>0.23468159210385059</v>
      </c>
      <c r="DG225" s="729">
        <f t="shared" si="806"/>
        <v>0.23103627859652676</v>
      </c>
      <c r="DH225" s="729">
        <f t="shared" si="806"/>
        <v>0.22740763800829103</v>
      </c>
      <c r="DI225" s="729">
        <f t="shared" si="806"/>
        <v>0.22379689003262898</v>
      </c>
      <c r="DJ225" s="729">
        <f t="shared" si="806"/>
        <v>0.22024266432682146</v>
      </c>
      <c r="DK225" s="729">
        <f t="shared" si="806"/>
        <v>0.21681910155423514</v>
      </c>
      <c r="DL225" s="729">
        <f t="shared" si="806"/>
        <v>0.21341149302055565</v>
      </c>
      <c r="DM225" s="729">
        <f t="shared" si="806"/>
        <v>0.21002042804864027</v>
      </c>
      <c r="DN225" s="729">
        <f t="shared" si="806"/>
        <v>0.20668283056819761</v>
      </c>
      <c r="DO225" s="729">
        <f t="shared" si="806"/>
        <v>0.20343301905580735</v>
      </c>
      <c r="DP225" s="729">
        <f t="shared" si="806"/>
        <v>0.20023357913596285</v>
      </c>
      <c r="DQ225" s="729">
        <f t="shared" si="806"/>
        <v>0.19704995597262129</v>
      </c>
      <c r="DR225" s="729">
        <f t="shared" si="806"/>
        <v>0.19391623895542834</v>
      </c>
      <c r="DS225" s="729">
        <f t="shared" si="806"/>
        <v>0.19089795144512939</v>
      </c>
      <c r="DT225" s="729">
        <f t="shared" si="806"/>
        <v>0.18789348441994008</v>
      </c>
      <c r="DU225" s="729">
        <f t="shared" si="806"/>
        <v>0.18490380317826716</v>
      </c>
      <c r="DV225" s="729">
        <f t="shared" si="806"/>
        <v>0.18196131723065084</v>
      </c>
      <c r="DW225" s="729">
        <f t="shared" si="806"/>
        <v>0.17912710547336433</v>
      </c>
      <c r="DX225" s="729">
        <f t="shared" si="806"/>
        <v>0.17630596506498095</v>
      </c>
      <c r="DY225" s="729">
        <f t="shared" si="806"/>
        <v>0.17349891418031027</v>
      </c>
      <c r="DZ225" s="729">
        <f t="shared" si="806"/>
        <v>0.17073619500578627</v>
      </c>
      <c r="EA225" s="729">
        <f t="shared" si="806"/>
        <v>0.16807510390444319</v>
      </c>
      <c r="EB225" s="729">
        <f t="shared" si="806"/>
        <v>0.16542652750552486</v>
      </c>
      <c r="EC225" s="729">
        <f t="shared" ref="EC225:FH225" si="807" xml:space="preserve"> EC$222</f>
        <v>0.16279112940519708</v>
      </c>
      <c r="ED225" s="729">
        <f t="shared" si="807"/>
        <v>0.16019712745112349</v>
      </c>
      <c r="EE225" s="729">
        <f t="shared" si="807"/>
        <v>0.1576713529085188</v>
      </c>
      <c r="EF225" s="729">
        <f t="shared" si="807"/>
        <v>0.15518499215493672</v>
      </c>
      <c r="EG225" s="729">
        <f t="shared" si="807"/>
        <v>0.15271085404035104</v>
      </c>
      <c r="EH225" s="729">
        <f t="shared" si="807"/>
        <v>0.15027583648162607</v>
      </c>
      <c r="EI225" s="729">
        <f t="shared" si="807"/>
        <v>0.14793047280060881</v>
      </c>
      <c r="EJ225" s="729">
        <f t="shared" si="807"/>
        <v>0.14559614644728949</v>
      </c>
      <c r="EK225" s="729">
        <f t="shared" si="807"/>
        <v>0.14327329942569059</v>
      </c>
      <c r="EL225" s="729">
        <f t="shared" si="807"/>
        <v>0.14098705028521988</v>
      </c>
      <c r="EM225" s="729">
        <f t="shared" si="807"/>
        <v>0.13878516807957025</v>
      </c>
      <c r="EN225" s="729">
        <f t="shared" si="807"/>
        <v>0.13659371273462859</v>
      </c>
      <c r="EO225" s="729">
        <f t="shared" si="807"/>
        <v>0.1344132334823431</v>
      </c>
      <c r="EP225" s="729">
        <f t="shared" si="807"/>
        <v>0.13226725574932999</v>
      </c>
      <c r="EQ225" s="729">
        <f t="shared" si="807"/>
        <v>0.13020035121387988</v>
      </c>
      <c r="ER225" s="729">
        <f t="shared" si="807"/>
        <v>0.1281431453585414</v>
      </c>
      <c r="ES225" s="729">
        <f t="shared" si="807"/>
        <v>0.12609610593836859</v>
      </c>
      <c r="ET225" s="729">
        <f t="shared" si="807"/>
        <v>0.12408134285438735</v>
      </c>
      <c r="EU225" s="729">
        <f t="shared" si="807"/>
        <v>0.12211959181774479</v>
      </c>
      <c r="EV225" s="729">
        <f t="shared" si="807"/>
        <v>0.12018864715551952</v>
      </c>
      <c r="EW225" s="729">
        <f t="shared" si="807"/>
        <v>0.11826744662530042</v>
      </c>
      <c r="EX225" s="729">
        <f t="shared" si="807"/>
        <v>0.11637658750331296</v>
      </c>
      <c r="EY225" s="729">
        <f t="shared" si="807"/>
        <v>0.11455543108214152</v>
      </c>
      <c r="EZ225" s="729">
        <f t="shared" si="807"/>
        <v>0.11274287860465851</v>
      </c>
      <c r="FA225" s="729">
        <f t="shared" si="807"/>
        <v>0.11093945350485086</v>
      </c>
      <c r="FB225" s="729">
        <f t="shared" si="807"/>
        <v>0.10916451347537387</v>
      </c>
      <c r="FC225" s="729">
        <f t="shared" si="807"/>
        <v>0.10745510688946555</v>
      </c>
      <c r="FD225" s="729">
        <f t="shared" si="807"/>
        <v>0.10575373111051549</v>
      </c>
      <c r="FE225" s="729">
        <f t="shared" si="807"/>
        <v>0.10406088960189618</v>
      </c>
      <c r="FF225" s="729">
        <f t="shared" si="807"/>
        <v>0.10239479589005815</v>
      </c>
      <c r="FG225" s="729">
        <f t="shared" si="807"/>
        <v>0.1007901809330408</v>
      </c>
      <c r="FH225" s="729">
        <f t="shared" si="807"/>
        <v>9.9193217957105395E-2</v>
      </c>
      <c r="FI225" s="729">
        <f t="shared" ref="FI225:GJ225" si="808" xml:space="preserve"> FI$222</f>
        <v>9.7604352491164309E-2</v>
      </c>
      <c r="FJ225" s="729">
        <f t="shared" si="808"/>
        <v>9.6040575029597383E-2</v>
      </c>
      <c r="FK225" s="729">
        <f t="shared" si="808"/>
        <v>9.4518109716983809E-2</v>
      </c>
      <c r="FL225" s="729">
        <f t="shared" si="808"/>
        <v>9.3019478175206824E-2</v>
      </c>
      <c r="FM225" s="729">
        <f t="shared" si="808"/>
        <v>9.152843962126303E-2</v>
      </c>
      <c r="FN225" s="729">
        <f t="shared" si="808"/>
        <v>9.0060979812005393E-2</v>
      </c>
      <c r="FO225" s="729">
        <f t="shared" si="808"/>
        <v>8.8647665646224352E-2</v>
      </c>
      <c r="FP225" s="729">
        <f t="shared" si="808"/>
        <v>8.7240997378228186E-2</v>
      </c>
      <c r="FQ225" s="729">
        <f t="shared" si="808"/>
        <v>8.5841422609511775E-2</v>
      </c>
      <c r="FR225" s="729">
        <f t="shared" si="808"/>
        <v>8.446406706783656E-2</v>
      </c>
      <c r="FS225" s="729">
        <f t="shared" si="808"/>
        <v>8.3137569730874078E-2</v>
      </c>
      <c r="FT225" s="729">
        <f t="shared" si="808"/>
        <v>8.1817334718177356E-2</v>
      </c>
      <c r="FU225" s="729">
        <f t="shared" si="808"/>
        <v>8.0503810220577995E-2</v>
      </c>
      <c r="FV225" s="729">
        <f t="shared" si="808"/>
        <v>7.9211170348675697E-2</v>
      </c>
      <c r="FW225" s="729">
        <f t="shared" si="808"/>
        <v>7.796635177952857E-2</v>
      </c>
      <c r="FX225" s="729">
        <f t="shared" si="808"/>
        <v>7.6727469057555703E-2</v>
      </c>
      <c r="FY225" s="729">
        <f t="shared" si="808"/>
        <v>7.5494842782065349E-2</v>
      </c>
      <c r="FZ225" s="729">
        <f t="shared" si="808"/>
        <v>7.4281865478348086E-2</v>
      </c>
      <c r="GA225" s="729">
        <f t="shared" si="808"/>
        <v>7.3100892657295455E-2</v>
      </c>
      <c r="GB225" s="729">
        <f t="shared" si="808"/>
        <v>7.193855956894285E-2</v>
      </c>
      <c r="GC225" s="729">
        <f t="shared" si="808"/>
        <v>7.0782073294473918E-2</v>
      </c>
      <c r="GD225" s="729">
        <f t="shared" si="808"/>
        <v>6.9643944067541833E-2</v>
      </c>
      <c r="GE225" s="729">
        <f t="shared" si="808"/>
        <v>6.8547904207998459E-2</v>
      </c>
      <c r="GF225" s="729">
        <f t="shared" si="808"/>
        <v>6.7457139833227708E-2</v>
      </c>
      <c r="GG225" s="729">
        <f t="shared" si="808"/>
        <v>6.6371992708362151E-2</v>
      </c>
      <c r="GH225" s="729">
        <f t="shared" si="808"/>
        <v>6.5304058746859753E-2</v>
      </c>
      <c r="GI225" s="729">
        <f t="shared" si="808"/>
        <v>6.4275556641045881E-2</v>
      </c>
      <c r="GJ225" s="729">
        <f t="shared" si="808"/>
        <v>6.3251985877502193E-2</v>
      </c>
    </row>
    <row r="226" spans="1:192" x14ac:dyDescent="0.25">
      <c r="A226" s="247"/>
      <c r="D226" s="248"/>
      <c r="E226" s="328" t="s">
        <v>677</v>
      </c>
      <c r="F226" s="440">
        <f xml:space="preserve"> SUMPRODUCT(J224:GJ224, J225:GJ225)</f>
        <v>33.476104606449049</v>
      </c>
      <c r="G226" s="328" t="s">
        <v>353</v>
      </c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  <c r="R226" s="328"/>
      <c r="S226" s="328"/>
      <c r="T226" s="328"/>
      <c r="U226" s="328"/>
      <c r="V226" s="328"/>
      <c r="W226" s="328"/>
      <c r="X226" s="328"/>
      <c r="Y226" s="328"/>
      <c r="Z226" s="328"/>
      <c r="AA226" s="328"/>
      <c r="AB226" s="328"/>
      <c r="AC226" s="328"/>
      <c r="AD226" s="328"/>
      <c r="AE226" s="328"/>
      <c r="AF226" s="328"/>
      <c r="AG226" s="328"/>
      <c r="AH226" s="328"/>
      <c r="AI226" s="328"/>
      <c r="AJ226" s="328"/>
      <c r="AK226" s="328"/>
      <c r="AL226" s="328"/>
      <c r="AM226" s="328"/>
      <c r="AN226" s="328"/>
      <c r="AO226" s="328"/>
      <c r="AP226" s="328"/>
      <c r="AQ226" s="328"/>
      <c r="AR226" s="328"/>
      <c r="AS226" s="328"/>
      <c r="AT226" s="328"/>
      <c r="AU226" s="328"/>
      <c r="AV226" s="328"/>
      <c r="AW226" s="328"/>
      <c r="AX226" s="328"/>
      <c r="AY226" s="328"/>
      <c r="AZ226" s="328"/>
      <c r="BA226" s="328"/>
      <c r="BB226" s="328"/>
      <c r="BC226" s="328"/>
      <c r="BD226" s="328"/>
      <c r="BE226" s="328"/>
      <c r="BF226" s="328"/>
      <c r="BG226" s="328"/>
      <c r="BH226" s="328"/>
      <c r="BI226" s="328"/>
      <c r="BJ226" s="328"/>
      <c r="BK226" s="328"/>
      <c r="BL226" s="328"/>
      <c r="BM226" s="328"/>
      <c r="BN226" s="328"/>
      <c r="BO226" s="328"/>
      <c r="BP226" s="328"/>
      <c r="BQ226" s="328"/>
      <c r="BR226" s="328"/>
      <c r="BS226" s="328"/>
      <c r="BT226" s="328"/>
      <c r="BU226" s="328"/>
      <c r="BV226" s="328"/>
      <c r="BW226" s="328"/>
      <c r="BX226" s="328"/>
      <c r="BY226" s="328"/>
      <c r="BZ226" s="328"/>
      <c r="CA226" s="328"/>
      <c r="CB226" s="328"/>
      <c r="CC226" s="328"/>
      <c r="CD226" s="328"/>
      <c r="CE226" s="328"/>
      <c r="CF226" s="328"/>
      <c r="CG226" s="328"/>
      <c r="CH226" s="328"/>
      <c r="CI226" s="328"/>
      <c r="CJ226" s="328"/>
      <c r="CK226" s="328"/>
      <c r="CL226" s="328"/>
      <c r="CM226" s="328"/>
      <c r="CN226" s="328"/>
      <c r="CO226" s="328"/>
      <c r="CP226" s="328"/>
      <c r="CQ226" s="328"/>
      <c r="CR226" s="328"/>
      <c r="CS226" s="328"/>
      <c r="CT226" s="328"/>
      <c r="CU226" s="328"/>
      <c r="CV226" s="328"/>
      <c r="CW226" s="328"/>
      <c r="CX226" s="328"/>
      <c r="CY226" s="328"/>
      <c r="CZ226" s="328"/>
      <c r="DA226" s="328"/>
      <c r="DB226" s="328"/>
      <c r="DC226" s="328"/>
      <c r="DD226" s="328"/>
      <c r="DE226" s="328"/>
      <c r="DF226" s="328"/>
      <c r="DG226" s="328"/>
      <c r="DH226" s="328"/>
      <c r="DI226" s="328"/>
      <c r="DJ226" s="328"/>
      <c r="DK226" s="328"/>
      <c r="DL226" s="328"/>
      <c r="DM226" s="328"/>
      <c r="DN226" s="328"/>
      <c r="DO226" s="328"/>
      <c r="DP226" s="328"/>
      <c r="DQ226" s="328"/>
      <c r="DR226" s="328"/>
      <c r="DS226" s="328"/>
      <c r="DT226" s="328"/>
      <c r="DU226" s="328"/>
      <c r="DV226" s="328"/>
      <c r="DW226" s="328"/>
      <c r="DX226" s="328"/>
      <c r="DY226" s="328"/>
      <c r="DZ226" s="328"/>
      <c r="EA226" s="328"/>
      <c r="EB226" s="328"/>
      <c r="EC226" s="328"/>
      <c r="ED226" s="328"/>
      <c r="EE226" s="328"/>
      <c r="EF226" s="328"/>
      <c r="EG226" s="328"/>
      <c r="EH226" s="328"/>
      <c r="EI226" s="328"/>
      <c r="EJ226" s="328"/>
      <c r="EK226" s="328"/>
      <c r="EL226" s="328"/>
      <c r="EM226" s="328"/>
      <c r="EN226" s="328"/>
      <c r="EO226" s="328"/>
      <c r="EP226" s="328"/>
      <c r="EQ226" s="328"/>
      <c r="ER226" s="328"/>
      <c r="ES226" s="328"/>
      <c r="ET226" s="328"/>
      <c r="EU226" s="328"/>
      <c r="EV226" s="328"/>
      <c r="EW226" s="328"/>
      <c r="EX226" s="328"/>
      <c r="EY226" s="328"/>
      <c r="EZ226" s="328"/>
      <c r="FA226" s="328"/>
      <c r="FB226" s="328"/>
      <c r="FC226" s="328"/>
      <c r="FD226" s="328"/>
      <c r="FE226" s="328"/>
      <c r="FF226" s="328"/>
      <c r="FG226" s="328"/>
      <c r="FH226" s="328"/>
      <c r="FI226" s="328"/>
      <c r="FJ226" s="328"/>
      <c r="FK226" s="328"/>
      <c r="FL226" s="328"/>
      <c r="FM226" s="328"/>
      <c r="FN226" s="328"/>
      <c r="FO226" s="328"/>
      <c r="FP226" s="328"/>
      <c r="FQ226" s="328"/>
      <c r="FR226" s="328"/>
      <c r="FS226" s="328"/>
      <c r="FT226" s="328"/>
      <c r="FU226" s="328"/>
      <c r="FV226" s="328"/>
      <c r="FW226" s="328"/>
      <c r="FX226" s="328"/>
      <c r="FY226" s="328"/>
      <c r="FZ226" s="328"/>
      <c r="GA226" s="328"/>
      <c r="GB226" s="328"/>
      <c r="GC226" s="328"/>
      <c r="GD226" s="328"/>
      <c r="GE226" s="328"/>
      <c r="GF226" s="328"/>
      <c r="GG226" s="328"/>
      <c r="GH226" s="328"/>
      <c r="GI226" s="328"/>
      <c r="GJ226" s="328"/>
    </row>
    <row r="227" spans="1:192" x14ac:dyDescent="0.25">
      <c r="A227" s="247"/>
      <c r="D227" s="248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  <c r="R227" s="328"/>
      <c r="S227" s="328"/>
      <c r="T227" s="328"/>
      <c r="U227" s="328"/>
      <c r="V227" s="328"/>
      <c r="W227" s="328"/>
      <c r="X227" s="328"/>
      <c r="Y227" s="328"/>
      <c r="Z227" s="328"/>
      <c r="AA227" s="328"/>
      <c r="AB227" s="328"/>
      <c r="AC227" s="328"/>
      <c r="AD227" s="328"/>
      <c r="AE227" s="328"/>
      <c r="AF227" s="328"/>
      <c r="AG227" s="328"/>
      <c r="AH227" s="328"/>
      <c r="AI227" s="328"/>
      <c r="AJ227" s="328"/>
      <c r="AK227" s="328"/>
      <c r="AL227" s="328"/>
      <c r="AM227" s="328"/>
      <c r="AN227" s="328"/>
      <c r="AO227" s="328"/>
      <c r="AP227" s="328"/>
      <c r="AQ227" s="328"/>
      <c r="AR227" s="328"/>
      <c r="AS227" s="328"/>
      <c r="AT227" s="328"/>
      <c r="AU227" s="328"/>
      <c r="AV227" s="328"/>
      <c r="AW227" s="328"/>
      <c r="AX227" s="328"/>
      <c r="AY227" s="328"/>
      <c r="AZ227" s="328"/>
      <c r="BA227" s="328"/>
      <c r="BB227" s="328"/>
      <c r="BC227" s="328"/>
      <c r="BD227" s="328"/>
      <c r="BE227" s="328"/>
      <c r="BF227" s="328"/>
      <c r="BG227" s="328"/>
      <c r="BH227" s="328"/>
      <c r="BI227" s="328"/>
      <c r="BJ227" s="328"/>
      <c r="BK227" s="328"/>
      <c r="BL227" s="328"/>
      <c r="BM227" s="328"/>
      <c r="BN227" s="328"/>
      <c r="BO227" s="328"/>
      <c r="BP227" s="328"/>
      <c r="BQ227" s="328"/>
      <c r="BR227" s="328"/>
      <c r="BS227" s="328"/>
      <c r="BT227" s="328"/>
      <c r="BU227" s="328"/>
      <c r="BV227" s="328"/>
      <c r="BW227" s="328"/>
      <c r="BX227" s="328"/>
      <c r="BY227" s="328"/>
      <c r="BZ227" s="328"/>
      <c r="CA227" s="328"/>
      <c r="CB227" s="328"/>
      <c r="CC227" s="328"/>
      <c r="CD227" s="328"/>
      <c r="CE227" s="328"/>
      <c r="CF227" s="328"/>
      <c r="CG227" s="328"/>
      <c r="CH227" s="328"/>
      <c r="CI227" s="328"/>
      <c r="CJ227" s="328"/>
      <c r="CK227" s="328"/>
      <c r="CL227" s="328"/>
      <c r="CM227" s="328"/>
      <c r="CN227" s="328"/>
      <c r="CO227" s="328"/>
      <c r="CP227" s="328"/>
      <c r="CQ227" s="328"/>
      <c r="CR227" s="328"/>
      <c r="CS227" s="328"/>
      <c r="CT227" s="328"/>
      <c r="CU227" s="328"/>
      <c r="CV227" s="328"/>
      <c r="CW227" s="328"/>
      <c r="CX227" s="328"/>
      <c r="CY227" s="328"/>
      <c r="CZ227" s="328"/>
      <c r="DA227" s="328"/>
      <c r="DB227" s="328"/>
      <c r="DC227" s="328"/>
      <c r="DD227" s="328"/>
      <c r="DE227" s="328"/>
      <c r="DF227" s="328"/>
      <c r="DG227" s="328"/>
      <c r="DH227" s="328"/>
      <c r="DI227" s="328"/>
      <c r="DJ227" s="328"/>
      <c r="DK227" s="328"/>
      <c r="DL227" s="328"/>
      <c r="DM227" s="328"/>
      <c r="DN227" s="328"/>
      <c r="DO227" s="328"/>
      <c r="DP227" s="328"/>
      <c r="DQ227" s="328"/>
      <c r="DR227" s="328"/>
      <c r="DS227" s="328"/>
      <c r="DT227" s="328"/>
      <c r="DU227" s="328"/>
      <c r="DV227" s="328"/>
      <c r="DW227" s="328"/>
      <c r="DX227" s="328"/>
      <c r="DY227" s="328"/>
      <c r="DZ227" s="328"/>
      <c r="EA227" s="328"/>
      <c r="EB227" s="328"/>
      <c r="EC227" s="328"/>
      <c r="ED227" s="328"/>
      <c r="EE227" s="328"/>
      <c r="EF227" s="328"/>
      <c r="EG227" s="328"/>
      <c r="EH227" s="328"/>
      <c r="EI227" s="328"/>
      <c r="EJ227" s="328"/>
      <c r="EK227" s="328"/>
      <c r="EL227" s="328"/>
      <c r="EM227" s="328"/>
      <c r="EN227" s="328"/>
      <c r="EO227" s="328"/>
      <c r="EP227" s="328"/>
      <c r="EQ227" s="328"/>
      <c r="ER227" s="328"/>
      <c r="ES227" s="328"/>
      <c r="ET227" s="328"/>
      <c r="EU227" s="328"/>
      <c r="EV227" s="328"/>
      <c r="EW227" s="328"/>
      <c r="EX227" s="328"/>
      <c r="EY227" s="328"/>
      <c r="EZ227" s="328"/>
      <c r="FA227" s="328"/>
      <c r="FB227" s="328"/>
      <c r="FC227" s="328"/>
      <c r="FD227" s="328"/>
      <c r="FE227" s="328"/>
      <c r="FF227" s="328"/>
      <c r="FG227" s="328"/>
      <c r="FH227" s="328"/>
      <c r="FI227" s="328"/>
      <c r="FJ227" s="328"/>
      <c r="FK227" s="328"/>
      <c r="FL227" s="328"/>
      <c r="FM227" s="328"/>
      <c r="FN227" s="328"/>
      <c r="FO227" s="328"/>
      <c r="FP227" s="328"/>
      <c r="FQ227" s="328"/>
      <c r="FR227" s="328"/>
      <c r="FS227" s="328"/>
      <c r="FT227" s="328"/>
      <c r="FU227" s="328"/>
      <c r="FV227" s="328"/>
      <c r="FW227" s="328"/>
      <c r="FX227" s="328"/>
      <c r="FY227" s="328"/>
      <c r="FZ227" s="328"/>
      <c r="GA227" s="328"/>
      <c r="GB227" s="328"/>
      <c r="GC227" s="328"/>
      <c r="GD227" s="328"/>
      <c r="GE227" s="328"/>
      <c r="GF227" s="328"/>
      <c r="GG227" s="328"/>
      <c r="GH227" s="328"/>
      <c r="GI227" s="328"/>
      <c r="GJ227" s="328"/>
    </row>
    <row r="228" spans="1:192" x14ac:dyDescent="0.25">
      <c r="D228" s="21"/>
      <c r="E228" s="151" t="str">
        <f xml:space="preserve"> ConFin!E$114</f>
        <v>Sum of construction debt drawdown - T2</v>
      </c>
      <c r="F228" s="151">
        <f xml:space="preserve"> ConFin!F$114</f>
        <v>18977.801209265344</v>
      </c>
      <c r="G228" s="151" t="str">
        <f xml:space="preserve"> ConFin!G$114</f>
        <v>$ 000s</v>
      </c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39"/>
      <c r="FO228" s="39"/>
      <c r="FP228" s="39"/>
      <c r="FQ228" s="39"/>
      <c r="FR228" s="39"/>
      <c r="FS228" s="39"/>
      <c r="FT228" s="39"/>
      <c r="FU228" s="39"/>
      <c r="FV228" s="39"/>
      <c r="FW228" s="39"/>
      <c r="FX228" s="39"/>
      <c r="FY228" s="39"/>
      <c r="FZ228" s="39"/>
      <c r="GA228" s="39"/>
      <c r="GB228" s="39"/>
      <c r="GC228" s="39"/>
      <c r="GD228" s="39"/>
      <c r="GE228" s="39"/>
      <c r="GF228" s="39"/>
      <c r="GG228" s="39"/>
      <c r="GH228" s="39"/>
      <c r="GI228" s="39"/>
      <c r="GJ228" s="39"/>
    </row>
    <row r="229" spans="1:192" s="291" customFormat="1" x14ac:dyDescent="0.25">
      <c r="A229" s="437"/>
      <c r="B229" s="289"/>
      <c r="C229" s="435"/>
      <c r="D229" s="740"/>
      <c r="E229" s="88" t="str">
        <f t="shared" ref="E229:G229" si="809" xml:space="preserve"> E$226</f>
        <v>Sum of senior debt discount factors - T2</v>
      </c>
      <c r="F229" s="88">
        <f t="shared" si="809"/>
        <v>33.476104606449049</v>
      </c>
      <c r="G229" s="88" t="str">
        <f t="shared" si="809"/>
        <v>sum of factors</v>
      </c>
      <c r="H229" s="440"/>
      <c r="I229" s="440"/>
      <c r="J229" s="440"/>
      <c r="K229" s="440"/>
      <c r="L229" s="440"/>
      <c r="M229" s="440"/>
      <c r="N229" s="440"/>
      <c r="O229" s="440"/>
      <c r="P229" s="440"/>
      <c r="Q229" s="440"/>
      <c r="R229" s="440"/>
      <c r="S229" s="440"/>
      <c r="T229" s="440"/>
      <c r="U229" s="440"/>
      <c r="V229" s="440"/>
      <c r="W229" s="440"/>
      <c r="X229" s="440"/>
      <c r="Y229" s="440"/>
      <c r="Z229" s="440"/>
      <c r="AA229" s="440"/>
      <c r="AB229" s="440"/>
      <c r="AC229" s="440"/>
      <c r="AD229" s="440"/>
      <c r="AE229" s="440"/>
      <c r="AF229" s="440"/>
      <c r="AG229" s="440"/>
      <c r="AH229" s="440"/>
      <c r="AI229" s="440"/>
      <c r="AJ229" s="440"/>
      <c r="AK229" s="440"/>
      <c r="AL229" s="440"/>
      <c r="AM229" s="440"/>
      <c r="AN229" s="440"/>
      <c r="AO229" s="440"/>
      <c r="AP229" s="440"/>
      <c r="AQ229" s="440"/>
      <c r="AR229" s="440"/>
      <c r="AS229" s="440"/>
      <c r="AT229" s="440"/>
      <c r="AU229" s="440"/>
      <c r="AV229" s="440"/>
      <c r="AW229" s="440"/>
      <c r="AX229" s="440"/>
      <c r="AY229" s="440"/>
      <c r="AZ229" s="440"/>
      <c r="BA229" s="440"/>
      <c r="BB229" s="440"/>
      <c r="BC229" s="440"/>
      <c r="BD229" s="440"/>
      <c r="BE229" s="440"/>
      <c r="BF229" s="440"/>
      <c r="BG229" s="440"/>
      <c r="BH229" s="440"/>
      <c r="BI229" s="440"/>
      <c r="BJ229" s="440"/>
      <c r="BK229" s="440"/>
      <c r="BL229" s="440"/>
      <c r="BM229" s="440"/>
      <c r="BN229" s="440"/>
      <c r="BO229" s="440"/>
      <c r="BP229" s="440"/>
      <c r="BQ229" s="440"/>
      <c r="BR229" s="440"/>
      <c r="BS229" s="440"/>
      <c r="BT229" s="440"/>
      <c r="BU229" s="440"/>
      <c r="BV229" s="440"/>
      <c r="BW229" s="440"/>
      <c r="BX229" s="440"/>
      <c r="BY229" s="440"/>
      <c r="BZ229" s="440"/>
      <c r="CA229" s="440"/>
      <c r="CB229" s="440"/>
      <c r="CC229" s="440"/>
      <c r="CD229" s="440"/>
      <c r="CE229" s="440"/>
      <c r="CF229" s="440"/>
      <c r="CG229" s="440"/>
      <c r="CH229" s="440"/>
      <c r="CI229" s="440"/>
      <c r="CJ229" s="440"/>
      <c r="CK229" s="440"/>
      <c r="CL229" s="440"/>
      <c r="CM229" s="440"/>
      <c r="CN229" s="440"/>
      <c r="CO229" s="440"/>
      <c r="CP229" s="440"/>
      <c r="CQ229" s="440"/>
      <c r="CR229" s="440"/>
      <c r="CS229" s="440"/>
      <c r="CT229" s="440"/>
      <c r="CU229" s="440"/>
      <c r="CV229" s="440"/>
      <c r="CW229" s="440"/>
      <c r="CX229" s="440"/>
      <c r="CY229" s="440"/>
      <c r="CZ229" s="440"/>
      <c r="DA229" s="440"/>
      <c r="DB229" s="440"/>
      <c r="DC229" s="440"/>
      <c r="DD229" s="440"/>
      <c r="DE229" s="440"/>
      <c r="DF229" s="440"/>
      <c r="DG229" s="440"/>
      <c r="DH229" s="440"/>
      <c r="DI229" s="440"/>
      <c r="DJ229" s="440"/>
      <c r="DK229" s="440"/>
      <c r="DL229" s="440"/>
      <c r="DM229" s="440"/>
      <c r="DN229" s="440"/>
      <c r="DO229" s="440"/>
      <c r="DP229" s="440"/>
      <c r="DQ229" s="440"/>
      <c r="DR229" s="440"/>
      <c r="DS229" s="440"/>
      <c r="DT229" s="440"/>
      <c r="DU229" s="440"/>
      <c r="DV229" s="440"/>
      <c r="DW229" s="440"/>
      <c r="DX229" s="440"/>
      <c r="DY229" s="440"/>
      <c r="DZ229" s="440"/>
      <c r="EA229" s="440"/>
      <c r="EB229" s="440"/>
      <c r="EC229" s="440"/>
      <c r="ED229" s="440"/>
      <c r="EE229" s="440"/>
      <c r="EF229" s="440"/>
      <c r="EG229" s="440"/>
      <c r="EH229" s="440"/>
      <c r="EI229" s="440"/>
      <c r="EJ229" s="440"/>
      <c r="EK229" s="440"/>
      <c r="EL229" s="440"/>
      <c r="EM229" s="440"/>
      <c r="EN229" s="440"/>
      <c r="EO229" s="440"/>
      <c r="EP229" s="440"/>
      <c r="EQ229" s="440"/>
      <c r="ER229" s="440"/>
      <c r="ES229" s="440"/>
      <c r="ET229" s="440"/>
      <c r="EU229" s="440"/>
      <c r="EV229" s="440"/>
      <c r="EW229" s="440"/>
      <c r="EX229" s="440"/>
      <c r="EY229" s="440"/>
      <c r="EZ229" s="440"/>
      <c r="FA229" s="440"/>
      <c r="FB229" s="440"/>
      <c r="FC229" s="440"/>
      <c r="FD229" s="440"/>
      <c r="FE229" s="440"/>
      <c r="FF229" s="440"/>
      <c r="FG229" s="440"/>
      <c r="FH229" s="440"/>
      <c r="FI229" s="440"/>
      <c r="FJ229" s="440"/>
      <c r="FK229" s="440"/>
      <c r="FL229" s="440"/>
      <c r="FM229" s="440"/>
      <c r="FN229" s="440"/>
      <c r="FO229" s="440"/>
      <c r="FP229" s="440"/>
      <c r="FQ229" s="440"/>
      <c r="FR229" s="440"/>
      <c r="FS229" s="440"/>
      <c r="FT229" s="440"/>
      <c r="FU229" s="440"/>
      <c r="FV229" s="440"/>
      <c r="FW229" s="440"/>
      <c r="FX229" s="440"/>
      <c r="FY229" s="440"/>
      <c r="FZ229" s="440"/>
      <c r="GA229" s="440"/>
      <c r="GB229" s="440"/>
      <c r="GC229" s="440"/>
      <c r="GD229" s="440"/>
      <c r="GE229" s="440"/>
      <c r="GF229" s="440"/>
      <c r="GG229" s="440"/>
      <c r="GH229" s="440"/>
      <c r="GI229" s="440"/>
      <c r="GJ229" s="440"/>
    </row>
    <row r="230" spans="1:192" x14ac:dyDescent="0.25">
      <c r="A230" s="247"/>
      <c r="D230" s="248"/>
      <c r="E230" s="328" t="s">
        <v>664</v>
      </c>
      <c r="F230" s="328">
        <f xml:space="preserve"> F228 / F229</f>
        <v>566.90589996571282</v>
      </c>
      <c r="G230" s="328" t="str">
        <f xml:space="preserve"> SMU</f>
        <v>$ 000s</v>
      </c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  <c r="R230" s="328"/>
      <c r="S230" s="328"/>
      <c r="T230" s="328"/>
      <c r="U230" s="328"/>
      <c r="V230" s="328"/>
      <c r="W230" s="328"/>
      <c r="X230" s="328"/>
      <c r="Y230" s="328"/>
      <c r="Z230" s="328"/>
      <c r="AA230" s="328"/>
      <c r="AB230" s="328"/>
      <c r="AC230" s="328"/>
      <c r="AD230" s="328"/>
      <c r="AE230" s="328"/>
      <c r="AF230" s="328"/>
      <c r="AG230" s="328"/>
      <c r="AH230" s="328"/>
      <c r="AI230" s="328"/>
      <c r="AJ230" s="328"/>
      <c r="AK230" s="328"/>
      <c r="AL230" s="328"/>
      <c r="AM230" s="328"/>
      <c r="AN230" s="328"/>
      <c r="AO230" s="328"/>
      <c r="AP230" s="328"/>
      <c r="AQ230" s="328"/>
      <c r="AR230" s="328"/>
      <c r="AS230" s="328"/>
      <c r="AT230" s="328"/>
      <c r="AU230" s="328"/>
      <c r="AV230" s="328"/>
      <c r="AW230" s="328"/>
      <c r="AX230" s="328"/>
      <c r="AY230" s="328"/>
      <c r="AZ230" s="328"/>
      <c r="BA230" s="328"/>
      <c r="BB230" s="328"/>
      <c r="BC230" s="328"/>
      <c r="BD230" s="328"/>
      <c r="BE230" s="328"/>
      <c r="BF230" s="328"/>
      <c r="BG230" s="328"/>
      <c r="BH230" s="328"/>
      <c r="BI230" s="328"/>
      <c r="BJ230" s="328"/>
      <c r="BK230" s="328"/>
      <c r="BL230" s="328"/>
      <c r="BM230" s="328"/>
      <c r="BN230" s="328"/>
      <c r="BO230" s="328"/>
      <c r="BP230" s="328"/>
      <c r="BQ230" s="328"/>
      <c r="BR230" s="328"/>
      <c r="BS230" s="328"/>
      <c r="BT230" s="328"/>
      <c r="BU230" s="328"/>
      <c r="BV230" s="328"/>
      <c r="BW230" s="328"/>
      <c r="BX230" s="328"/>
      <c r="BY230" s="328"/>
      <c r="BZ230" s="328"/>
      <c r="CA230" s="328"/>
      <c r="CB230" s="328"/>
      <c r="CC230" s="328"/>
      <c r="CD230" s="328"/>
      <c r="CE230" s="328"/>
      <c r="CF230" s="328"/>
      <c r="CG230" s="328"/>
      <c r="CH230" s="328"/>
      <c r="CI230" s="328"/>
      <c r="CJ230" s="328"/>
      <c r="CK230" s="328"/>
      <c r="CL230" s="328"/>
      <c r="CM230" s="328"/>
      <c r="CN230" s="328"/>
      <c r="CO230" s="328"/>
      <c r="CP230" s="328"/>
      <c r="CQ230" s="328"/>
      <c r="CR230" s="328"/>
      <c r="CS230" s="328"/>
      <c r="CT230" s="328"/>
      <c r="CU230" s="328"/>
      <c r="CV230" s="328"/>
      <c r="CW230" s="328"/>
      <c r="CX230" s="328"/>
      <c r="CY230" s="328"/>
      <c r="CZ230" s="328"/>
      <c r="DA230" s="328"/>
      <c r="DB230" s="328"/>
      <c r="DC230" s="328"/>
      <c r="DD230" s="328"/>
      <c r="DE230" s="328"/>
      <c r="DF230" s="328"/>
      <c r="DG230" s="328"/>
      <c r="DH230" s="328"/>
      <c r="DI230" s="328"/>
      <c r="DJ230" s="328"/>
      <c r="DK230" s="328"/>
      <c r="DL230" s="328"/>
      <c r="DM230" s="328"/>
      <c r="DN230" s="328"/>
      <c r="DO230" s="328"/>
      <c r="DP230" s="328"/>
      <c r="DQ230" s="328"/>
      <c r="DR230" s="328"/>
      <c r="DS230" s="328"/>
      <c r="DT230" s="328"/>
      <c r="DU230" s="328"/>
      <c r="DV230" s="328"/>
      <c r="DW230" s="328"/>
      <c r="DX230" s="328"/>
      <c r="DY230" s="328"/>
      <c r="DZ230" s="328"/>
      <c r="EA230" s="328"/>
      <c r="EB230" s="328"/>
      <c r="EC230" s="328"/>
      <c r="ED230" s="328"/>
      <c r="EE230" s="328"/>
      <c r="EF230" s="328"/>
      <c r="EG230" s="328"/>
      <c r="EH230" s="328"/>
      <c r="EI230" s="328"/>
      <c r="EJ230" s="328"/>
      <c r="EK230" s="328"/>
      <c r="EL230" s="328"/>
      <c r="EM230" s="328"/>
      <c r="EN230" s="328"/>
      <c r="EO230" s="328"/>
      <c r="EP230" s="328"/>
      <c r="EQ230" s="328"/>
      <c r="ER230" s="328"/>
      <c r="ES230" s="328"/>
      <c r="ET230" s="328"/>
      <c r="EU230" s="328"/>
      <c r="EV230" s="328"/>
      <c r="EW230" s="328"/>
      <c r="EX230" s="328"/>
      <c r="EY230" s="328"/>
      <c r="EZ230" s="328"/>
      <c r="FA230" s="328"/>
      <c r="FB230" s="328"/>
      <c r="FC230" s="328"/>
      <c r="FD230" s="328"/>
      <c r="FE230" s="328"/>
      <c r="FF230" s="328"/>
      <c r="FG230" s="328"/>
      <c r="FH230" s="328"/>
      <c r="FI230" s="328"/>
      <c r="FJ230" s="328"/>
      <c r="FK230" s="328"/>
      <c r="FL230" s="328"/>
      <c r="FM230" s="328"/>
      <c r="FN230" s="328"/>
      <c r="FO230" s="328"/>
      <c r="FP230" s="328"/>
      <c r="FQ230" s="328"/>
      <c r="FR230" s="328"/>
      <c r="FS230" s="328"/>
      <c r="FT230" s="328"/>
      <c r="FU230" s="328"/>
      <c r="FV230" s="328"/>
      <c r="FW230" s="328"/>
      <c r="FX230" s="328"/>
      <c r="FY230" s="328"/>
      <c r="FZ230" s="328"/>
      <c r="GA230" s="328"/>
      <c r="GB230" s="328"/>
      <c r="GC230" s="328"/>
      <c r="GD230" s="328"/>
      <c r="GE230" s="328"/>
      <c r="GF230" s="328"/>
      <c r="GG230" s="328"/>
      <c r="GH230" s="328"/>
      <c r="GI230" s="328"/>
      <c r="GJ230" s="328"/>
    </row>
    <row r="231" spans="1:192" x14ac:dyDescent="0.25">
      <c r="A231" s="247"/>
      <c r="D231" s="248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  <c r="R231" s="328"/>
      <c r="S231" s="328"/>
      <c r="T231" s="328"/>
      <c r="U231" s="328"/>
      <c r="V231" s="328"/>
      <c r="W231" s="328"/>
      <c r="X231" s="328"/>
      <c r="Y231" s="328"/>
      <c r="Z231" s="328"/>
      <c r="AA231" s="328"/>
      <c r="AB231" s="328"/>
      <c r="AC231" s="328"/>
      <c r="AD231" s="328"/>
      <c r="AE231" s="328"/>
      <c r="AF231" s="328"/>
      <c r="AG231" s="328"/>
      <c r="AH231" s="328"/>
      <c r="AI231" s="328"/>
      <c r="AJ231" s="328"/>
      <c r="AK231" s="328"/>
      <c r="AL231" s="328"/>
      <c r="AM231" s="328"/>
      <c r="AN231" s="328"/>
      <c r="AO231" s="328"/>
      <c r="AP231" s="328"/>
      <c r="AQ231" s="328"/>
      <c r="AR231" s="328"/>
      <c r="AS231" s="328"/>
      <c r="AT231" s="328"/>
      <c r="AU231" s="328"/>
      <c r="AV231" s="328"/>
      <c r="AW231" s="328"/>
      <c r="AX231" s="328"/>
      <c r="AY231" s="328"/>
      <c r="AZ231" s="328"/>
      <c r="BA231" s="328"/>
      <c r="BB231" s="328"/>
      <c r="BC231" s="328"/>
      <c r="BD231" s="328"/>
      <c r="BE231" s="328"/>
      <c r="BF231" s="328"/>
      <c r="BG231" s="328"/>
      <c r="BH231" s="328"/>
      <c r="BI231" s="328"/>
      <c r="BJ231" s="328"/>
      <c r="BK231" s="328"/>
      <c r="BL231" s="328"/>
      <c r="BM231" s="328"/>
      <c r="BN231" s="328"/>
      <c r="BO231" s="328"/>
      <c r="BP231" s="328"/>
      <c r="BQ231" s="328"/>
      <c r="BR231" s="328"/>
      <c r="BS231" s="328"/>
      <c r="BT231" s="328"/>
      <c r="BU231" s="328"/>
      <c r="BV231" s="328"/>
      <c r="BW231" s="328"/>
      <c r="BX231" s="328"/>
      <c r="BY231" s="328"/>
      <c r="BZ231" s="328"/>
      <c r="CA231" s="328"/>
      <c r="CB231" s="328"/>
      <c r="CC231" s="328"/>
      <c r="CD231" s="328"/>
      <c r="CE231" s="328"/>
      <c r="CF231" s="328"/>
      <c r="CG231" s="328"/>
      <c r="CH231" s="328"/>
      <c r="CI231" s="328"/>
      <c r="CJ231" s="328"/>
      <c r="CK231" s="328"/>
      <c r="CL231" s="328"/>
      <c r="CM231" s="328"/>
      <c r="CN231" s="328"/>
      <c r="CO231" s="328"/>
      <c r="CP231" s="328"/>
      <c r="CQ231" s="328"/>
      <c r="CR231" s="328"/>
      <c r="CS231" s="328"/>
      <c r="CT231" s="328"/>
      <c r="CU231" s="328"/>
      <c r="CV231" s="328"/>
      <c r="CW231" s="328"/>
      <c r="CX231" s="328"/>
      <c r="CY231" s="328"/>
      <c r="CZ231" s="328"/>
      <c r="DA231" s="328"/>
      <c r="DB231" s="328"/>
      <c r="DC231" s="328"/>
      <c r="DD231" s="328"/>
      <c r="DE231" s="328"/>
      <c r="DF231" s="328"/>
      <c r="DG231" s="328"/>
      <c r="DH231" s="328"/>
      <c r="DI231" s="328"/>
      <c r="DJ231" s="328"/>
      <c r="DK231" s="328"/>
      <c r="DL231" s="328"/>
      <c r="DM231" s="328"/>
      <c r="DN231" s="328"/>
      <c r="DO231" s="328"/>
      <c r="DP231" s="328"/>
      <c r="DQ231" s="328"/>
      <c r="DR231" s="328"/>
      <c r="DS231" s="328"/>
      <c r="DT231" s="328"/>
      <c r="DU231" s="328"/>
      <c r="DV231" s="328"/>
      <c r="DW231" s="328"/>
      <c r="DX231" s="328"/>
      <c r="DY231" s="328"/>
      <c r="DZ231" s="328"/>
      <c r="EA231" s="328"/>
      <c r="EB231" s="328"/>
      <c r="EC231" s="328"/>
      <c r="ED231" s="328"/>
      <c r="EE231" s="328"/>
      <c r="EF231" s="328"/>
      <c r="EG231" s="328"/>
      <c r="EH231" s="328"/>
      <c r="EI231" s="328"/>
      <c r="EJ231" s="328"/>
      <c r="EK231" s="328"/>
      <c r="EL231" s="328"/>
      <c r="EM231" s="328"/>
      <c r="EN231" s="328"/>
      <c r="EO231" s="328"/>
      <c r="EP231" s="328"/>
      <c r="EQ231" s="328"/>
      <c r="ER231" s="328"/>
      <c r="ES231" s="328"/>
      <c r="ET231" s="328"/>
      <c r="EU231" s="328"/>
      <c r="EV231" s="328"/>
      <c r="EW231" s="328"/>
      <c r="EX231" s="328"/>
      <c r="EY231" s="328"/>
      <c r="EZ231" s="328"/>
      <c r="FA231" s="328"/>
      <c r="FB231" s="328"/>
      <c r="FC231" s="328"/>
      <c r="FD231" s="328"/>
      <c r="FE231" s="328"/>
      <c r="FF231" s="328"/>
      <c r="FG231" s="328"/>
      <c r="FH231" s="328"/>
      <c r="FI231" s="328"/>
      <c r="FJ231" s="328"/>
      <c r="FK231" s="328"/>
      <c r="FL231" s="328"/>
      <c r="FM231" s="328"/>
      <c r="FN231" s="328"/>
      <c r="FO231" s="328"/>
      <c r="FP231" s="328"/>
      <c r="FQ231" s="328"/>
      <c r="FR231" s="328"/>
      <c r="FS231" s="328"/>
      <c r="FT231" s="328"/>
      <c r="FU231" s="328"/>
      <c r="FV231" s="328"/>
      <c r="FW231" s="328"/>
      <c r="FX231" s="328"/>
      <c r="FY231" s="328"/>
      <c r="FZ231" s="328"/>
      <c r="GA231" s="328"/>
      <c r="GB231" s="328"/>
      <c r="GC231" s="328"/>
      <c r="GD231" s="328"/>
      <c r="GE231" s="328"/>
      <c r="GF231" s="328"/>
      <c r="GG231" s="328"/>
      <c r="GH231" s="328"/>
      <c r="GI231" s="328"/>
      <c r="GJ231" s="328"/>
    </row>
    <row r="232" spans="1:192" x14ac:dyDescent="0.25">
      <c r="A232" s="247"/>
      <c r="D232" s="248"/>
      <c r="E232" s="209" t="str">
        <f t="shared" ref="E232:G232" si="810" xml:space="preserve"> E$230</f>
        <v>Senior debt level ds periodic payment - T2</v>
      </c>
      <c r="F232" s="209">
        <f t="shared" si="810"/>
        <v>566.90589996571282</v>
      </c>
      <c r="G232" s="209" t="str">
        <f t="shared" si="810"/>
        <v>$ 000s</v>
      </c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  <c r="U232" s="328"/>
      <c r="V232" s="328"/>
      <c r="W232" s="328"/>
      <c r="X232" s="328"/>
      <c r="Y232" s="328"/>
      <c r="Z232" s="328"/>
      <c r="AA232" s="328"/>
      <c r="AB232" s="328"/>
      <c r="AC232" s="328"/>
      <c r="AD232" s="328"/>
      <c r="AE232" s="328"/>
      <c r="AF232" s="328"/>
      <c r="AG232" s="328"/>
      <c r="AH232" s="328"/>
      <c r="AI232" s="328"/>
      <c r="AJ232" s="328"/>
      <c r="AK232" s="328"/>
      <c r="AL232" s="328"/>
      <c r="AM232" s="328"/>
      <c r="AN232" s="328"/>
      <c r="AO232" s="328"/>
      <c r="AP232" s="328"/>
      <c r="AQ232" s="328"/>
      <c r="AR232" s="328"/>
      <c r="AS232" s="328"/>
      <c r="AT232" s="328"/>
      <c r="AU232" s="328"/>
      <c r="AV232" s="328"/>
      <c r="AW232" s="328"/>
      <c r="AX232" s="328"/>
      <c r="AY232" s="328"/>
      <c r="AZ232" s="328"/>
      <c r="BA232" s="328"/>
      <c r="BB232" s="328"/>
      <c r="BC232" s="328"/>
      <c r="BD232" s="328"/>
      <c r="BE232" s="328"/>
      <c r="BF232" s="328"/>
      <c r="BG232" s="328"/>
      <c r="BH232" s="328"/>
      <c r="BI232" s="328"/>
      <c r="BJ232" s="328"/>
      <c r="BK232" s="328"/>
      <c r="BL232" s="328"/>
      <c r="BM232" s="328"/>
      <c r="BN232" s="328"/>
      <c r="BO232" s="328"/>
      <c r="BP232" s="328"/>
      <c r="BQ232" s="328"/>
      <c r="BR232" s="328"/>
      <c r="BS232" s="328"/>
      <c r="BT232" s="328"/>
      <c r="BU232" s="328"/>
      <c r="BV232" s="328"/>
      <c r="BW232" s="328"/>
      <c r="BX232" s="328"/>
      <c r="BY232" s="328"/>
      <c r="BZ232" s="328"/>
      <c r="CA232" s="328"/>
      <c r="CB232" s="328"/>
      <c r="CC232" s="328"/>
      <c r="CD232" s="328"/>
      <c r="CE232" s="328"/>
      <c r="CF232" s="328"/>
      <c r="CG232" s="328"/>
      <c r="CH232" s="328"/>
      <c r="CI232" s="328"/>
      <c r="CJ232" s="328"/>
      <c r="CK232" s="328"/>
      <c r="CL232" s="328"/>
      <c r="CM232" s="328"/>
      <c r="CN232" s="328"/>
      <c r="CO232" s="328"/>
      <c r="CP232" s="328"/>
      <c r="CQ232" s="328"/>
      <c r="CR232" s="328"/>
      <c r="CS232" s="328"/>
      <c r="CT232" s="328"/>
      <c r="CU232" s="328"/>
      <c r="CV232" s="328"/>
      <c r="CW232" s="328"/>
      <c r="CX232" s="328"/>
      <c r="CY232" s="328"/>
      <c r="CZ232" s="328"/>
      <c r="DA232" s="328"/>
      <c r="DB232" s="328"/>
      <c r="DC232" s="328"/>
      <c r="DD232" s="328"/>
      <c r="DE232" s="328"/>
      <c r="DF232" s="328"/>
      <c r="DG232" s="328"/>
      <c r="DH232" s="328"/>
      <c r="DI232" s="328"/>
      <c r="DJ232" s="328"/>
      <c r="DK232" s="328"/>
      <c r="DL232" s="328"/>
      <c r="DM232" s="328"/>
      <c r="DN232" s="328"/>
      <c r="DO232" s="328"/>
      <c r="DP232" s="328"/>
      <c r="DQ232" s="328"/>
      <c r="DR232" s="328"/>
      <c r="DS232" s="328"/>
      <c r="DT232" s="328"/>
      <c r="DU232" s="328"/>
      <c r="DV232" s="328"/>
      <c r="DW232" s="328"/>
      <c r="DX232" s="328"/>
      <c r="DY232" s="328"/>
      <c r="DZ232" s="328"/>
      <c r="EA232" s="328"/>
      <c r="EB232" s="328"/>
      <c r="EC232" s="328"/>
      <c r="ED232" s="328"/>
      <c r="EE232" s="328"/>
      <c r="EF232" s="328"/>
      <c r="EG232" s="328"/>
      <c r="EH232" s="328"/>
      <c r="EI232" s="328"/>
      <c r="EJ232" s="328"/>
      <c r="EK232" s="328"/>
      <c r="EL232" s="328"/>
      <c r="EM232" s="328"/>
      <c r="EN232" s="328"/>
      <c r="EO232" s="328"/>
      <c r="EP232" s="328"/>
      <c r="EQ232" s="328"/>
      <c r="ER232" s="328"/>
      <c r="ES232" s="328"/>
      <c r="ET232" s="328"/>
      <c r="EU232" s="328"/>
      <c r="EV232" s="328"/>
      <c r="EW232" s="328"/>
      <c r="EX232" s="328"/>
      <c r="EY232" s="328"/>
      <c r="EZ232" s="328"/>
      <c r="FA232" s="328"/>
      <c r="FB232" s="328"/>
      <c r="FC232" s="328"/>
      <c r="FD232" s="328"/>
      <c r="FE232" s="328"/>
      <c r="FF232" s="328"/>
      <c r="FG232" s="328"/>
      <c r="FH232" s="328"/>
      <c r="FI232" s="328"/>
      <c r="FJ232" s="328"/>
      <c r="FK232" s="328"/>
      <c r="FL232" s="328"/>
      <c r="FM232" s="328"/>
      <c r="FN232" s="328"/>
      <c r="FO232" s="328"/>
      <c r="FP232" s="328"/>
      <c r="FQ232" s="328"/>
      <c r="FR232" s="328"/>
      <c r="FS232" s="328"/>
      <c r="FT232" s="328"/>
      <c r="FU232" s="328"/>
      <c r="FV232" s="328"/>
      <c r="FW232" s="328"/>
      <c r="FX232" s="328"/>
      <c r="FY232" s="328"/>
      <c r="FZ232" s="328"/>
      <c r="GA232" s="328"/>
      <c r="GB232" s="328"/>
      <c r="GC232" s="328"/>
      <c r="GD232" s="328"/>
      <c r="GE232" s="328"/>
      <c r="GF232" s="328"/>
      <c r="GG232" s="328"/>
      <c r="GH232" s="328"/>
      <c r="GI232" s="328"/>
      <c r="GJ232" s="328"/>
    </row>
    <row r="233" spans="1:192" x14ac:dyDescent="0.25">
      <c r="A233" s="247"/>
      <c r="D233" s="248"/>
      <c r="E233" s="12" t="str">
        <f t="shared" ref="E233:AJ233" si="811" xml:space="preserve"> E$267</f>
        <v>Senior debt interest - T2 POS</v>
      </c>
      <c r="F233" s="12">
        <f t="shared" si="811"/>
        <v>0</v>
      </c>
      <c r="G233" s="12" t="str">
        <f t="shared" si="811"/>
        <v>$ 000s</v>
      </c>
      <c r="H233" s="12">
        <f t="shared" si="811"/>
        <v>10608.062425233165</v>
      </c>
      <c r="I233" s="12">
        <f t="shared" si="811"/>
        <v>0</v>
      </c>
      <c r="J233" s="12">
        <f t="shared" si="811"/>
        <v>0</v>
      </c>
      <c r="K233" s="12">
        <f t="shared" si="811"/>
        <v>0</v>
      </c>
      <c r="L233" s="12">
        <f t="shared" si="811"/>
        <v>0</v>
      </c>
      <c r="M233" s="12">
        <f t="shared" si="811"/>
        <v>0</v>
      </c>
      <c r="N233" s="12">
        <f t="shared" si="811"/>
        <v>0</v>
      </c>
      <c r="O233" s="12">
        <f t="shared" si="811"/>
        <v>0</v>
      </c>
      <c r="P233" s="12">
        <f t="shared" si="811"/>
        <v>0</v>
      </c>
      <c r="Q233" s="12">
        <f t="shared" si="811"/>
        <v>0</v>
      </c>
      <c r="R233" s="12">
        <f t="shared" si="811"/>
        <v>0</v>
      </c>
      <c r="S233" s="12">
        <f t="shared" si="811"/>
        <v>294.69583718801647</v>
      </c>
      <c r="T233" s="12">
        <f t="shared" si="811"/>
        <v>296.23646510472776</v>
      </c>
      <c r="U233" s="12">
        <f t="shared" si="811"/>
        <v>297.2812026367904</v>
      </c>
      <c r="V233" s="12">
        <f t="shared" si="811"/>
        <v>294.16893834412986</v>
      </c>
      <c r="W233" s="12">
        <f t="shared" si="811"/>
        <v>288.13433063334583</v>
      </c>
      <c r="X233" s="12">
        <f t="shared" si="811"/>
        <v>286.16101423566528</v>
      </c>
      <c r="Y233" s="12">
        <f t="shared" si="811"/>
        <v>287.03191556204803</v>
      </c>
      <c r="Z233" s="12">
        <f t="shared" si="811"/>
        <v>283.8003832053459</v>
      </c>
      <c r="AA233" s="12">
        <f t="shared" si="811"/>
        <v>274.74371660771135</v>
      </c>
      <c r="AB233" s="12">
        <f t="shared" si="811"/>
        <v>275.75186316940568</v>
      </c>
      <c r="AC233" s="12">
        <f t="shared" si="811"/>
        <v>276.37183689182581</v>
      </c>
      <c r="AD233" s="12">
        <f t="shared" si="811"/>
        <v>273.03251196503334</v>
      </c>
      <c r="AE233" s="12">
        <f t="shared" si="811"/>
        <v>264.1002377205379</v>
      </c>
      <c r="AF233" s="12">
        <f t="shared" si="811"/>
        <v>264.87622007008042</v>
      </c>
      <c r="AG233" s="12">
        <f t="shared" si="811"/>
        <v>265.23083278561853</v>
      </c>
      <c r="AH233" s="12">
        <f t="shared" si="811"/>
        <v>261.77878441908712</v>
      </c>
      <c r="AI233" s="12">
        <f t="shared" si="811"/>
        <v>252.95611209328933</v>
      </c>
      <c r="AJ233" s="12">
        <f t="shared" si="811"/>
        <v>253.46339218155603</v>
      </c>
      <c r="AK233" s="12">
        <f t="shared" ref="AK233:BP233" si="812" xml:space="preserve"> AK$267</f>
        <v>253.57356091821092</v>
      </c>
      <c r="AL233" s="12">
        <f t="shared" si="812"/>
        <v>249.99677757167848</v>
      </c>
      <c r="AM233" s="12">
        <f t="shared" si="812"/>
        <v>243.99513066024645</v>
      </c>
      <c r="AN233" s="12">
        <f t="shared" si="812"/>
        <v>241.56087784299766</v>
      </c>
      <c r="AO233" s="12">
        <f t="shared" si="812"/>
        <v>241.45231815880234</v>
      </c>
      <c r="AP233" s="12">
        <f t="shared" si="812"/>
        <v>237.73025178217836</v>
      </c>
      <c r="AQ233" s="12">
        <f t="shared" si="812"/>
        <v>229.15986155480334</v>
      </c>
      <c r="AR233" s="12">
        <f t="shared" si="812"/>
        <v>229.13729208999735</v>
      </c>
      <c r="AS233" s="12">
        <f t="shared" si="812"/>
        <v>228.72292901778286</v>
      </c>
      <c r="AT233" s="12">
        <f t="shared" si="812"/>
        <v>224.8676736159253</v>
      </c>
      <c r="AU233" s="12">
        <f t="shared" si="812"/>
        <v>216.43483600316242</v>
      </c>
      <c r="AV233" s="12">
        <f t="shared" si="812"/>
        <v>216.12579719051934</v>
      </c>
      <c r="AW233" s="12">
        <f t="shared" si="812"/>
        <v>215.41210969389084</v>
      </c>
      <c r="AX233" s="12">
        <f t="shared" si="812"/>
        <v>211.41110667071146</v>
      </c>
      <c r="AY233" s="12">
        <f t="shared" si="812"/>
        <v>203.13092814282172</v>
      </c>
      <c r="AZ233" s="12">
        <f t="shared" si="812"/>
        <v>202.51607851291195</v>
      </c>
      <c r="BA233" s="12">
        <f t="shared" si="812"/>
        <v>201.46984993759617</v>
      </c>
      <c r="BB233" s="12">
        <f t="shared" si="812"/>
        <v>197.29154712853003</v>
      </c>
      <c r="BC233" s="12">
        <f t="shared" si="812"/>
        <v>191.24213168639554</v>
      </c>
      <c r="BD233" s="12">
        <f t="shared" si="812"/>
        <v>188.18810542790305</v>
      </c>
      <c r="BE233" s="12">
        <f t="shared" si="812"/>
        <v>186.84859760196949</v>
      </c>
      <c r="BF233" s="12">
        <f t="shared" si="812"/>
        <v>182.4939077918792</v>
      </c>
      <c r="BG233" s="12">
        <f t="shared" si="812"/>
        <v>174.49408674524375</v>
      </c>
      <c r="BH233" s="12">
        <f t="shared" si="812"/>
        <v>158.58496221505101</v>
      </c>
      <c r="BI233" s="12">
        <f t="shared" si="812"/>
        <v>140.28498132869422</v>
      </c>
      <c r="BJ233" s="12">
        <f t="shared" si="812"/>
        <v>115.20104867800566</v>
      </c>
      <c r="BK233" s="12">
        <f t="shared" si="812"/>
        <v>89.347497825385489</v>
      </c>
      <c r="BL233" s="12">
        <f t="shared" si="812"/>
        <v>71.454065862821523</v>
      </c>
      <c r="BM233" s="12">
        <f t="shared" si="812"/>
        <v>51.136154817424583</v>
      </c>
      <c r="BN233" s="12">
        <f t="shared" si="812"/>
        <v>24.974372510001398</v>
      </c>
      <c r="BO233" s="12">
        <f t="shared" si="812"/>
        <v>6.1854280174159204E-5</v>
      </c>
      <c r="BP233" s="12">
        <f t="shared" si="812"/>
        <v>6.2549936430437682E-5</v>
      </c>
      <c r="BQ233" s="12">
        <f t="shared" ref="BQ233:CV233" si="813" xml:space="preserve"> BQ$267</f>
        <v>6.3244363898940975E-5</v>
      </c>
      <c r="BR233" s="12">
        <f t="shared" si="813"/>
        <v>6.3253448151421747E-5</v>
      </c>
      <c r="BS233" s="12">
        <f t="shared" si="813"/>
        <v>6.2573698114040194E-5</v>
      </c>
      <c r="BT233" s="12">
        <f t="shared" si="813"/>
        <v>6.2581884912592316E-5</v>
      </c>
      <c r="BU233" s="12">
        <f t="shared" si="813"/>
        <v>6.328150839797352E-5</v>
      </c>
      <c r="BV233" s="12">
        <f t="shared" si="813"/>
        <v>6.3290996395009007E-5</v>
      </c>
      <c r="BW233" s="12">
        <f t="shared" si="813"/>
        <v>6.1929521482750045E-5</v>
      </c>
      <c r="BX233" s="12">
        <f t="shared" si="813"/>
        <v>6.2631205381918548E-5</v>
      </c>
      <c r="BY233" s="12">
        <f t="shared" si="813"/>
        <v>6.3333187700975312E-5</v>
      </c>
      <c r="BZ233" s="12">
        <f t="shared" si="813"/>
        <v>6.3344694420784298E-5</v>
      </c>
      <c r="CA233" s="12">
        <f t="shared" si="813"/>
        <v>6.1978694936396035E-5</v>
      </c>
      <c r="CB233" s="12">
        <f t="shared" si="813"/>
        <v>6.2680525851244753E-5</v>
      </c>
      <c r="CC233" s="12">
        <f t="shared" si="813"/>
        <v>6.3380223941598033E-5</v>
      </c>
      <c r="CD233" s="12">
        <f t="shared" si="813"/>
        <v>6.3390317555465581E-5</v>
      </c>
      <c r="CE233" s="12">
        <f t="shared" si="813"/>
        <v>6.2023918715050364E-5</v>
      </c>
      <c r="CF233" s="12">
        <f t="shared" si="813"/>
        <v>6.272285759009967E-5</v>
      </c>
      <c r="CG233" s="12">
        <f t="shared" si="813"/>
        <v>6.3421607758454933E-5</v>
      </c>
      <c r="CH233" s="12">
        <f t="shared" si="813"/>
        <v>6.3431499500045123E-5</v>
      </c>
      <c r="CI233" s="12">
        <f t="shared" si="813"/>
        <v>6.2751611224038853E-5</v>
      </c>
      <c r="CJ233" s="12">
        <f t="shared" si="813"/>
        <v>6.2759198988550586E-5</v>
      </c>
      <c r="CK233" s="12">
        <f t="shared" si="813"/>
        <v>6.3461780341647739E-5</v>
      </c>
      <c r="CL233" s="12">
        <f t="shared" si="813"/>
        <v>6.3470460849573808E-5</v>
      </c>
      <c r="CM233" s="12">
        <f t="shared" si="813"/>
        <v>6.2101332344886604E-5</v>
      </c>
      <c r="CN233" s="12">
        <f t="shared" si="813"/>
        <v>6.2804925253634415E-5</v>
      </c>
      <c r="CO233" s="12">
        <f t="shared" si="813"/>
        <v>6.3506394114942258E-5</v>
      </c>
      <c r="CP233" s="12">
        <f t="shared" si="813"/>
        <v>6.3513661516926875E-5</v>
      </c>
      <c r="CQ233" s="12">
        <f t="shared" si="813"/>
        <v>6.2145963672292201E-5</v>
      </c>
      <c r="CR233" s="12">
        <f t="shared" si="813"/>
        <v>6.2846458280435438E-5</v>
      </c>
      <c r="CS233" s="12">
        <f t="shared" si="813"/>
        <v>6.3547374187244456E-5</v>
      </c>
      <c r="CT233" s="12">
        <f t="shared" si="813"/>
        <v>6.3556458439725227E-5</v>
      </c>
      <c r="CU233" s="12">
        <f t="shared" si="813"/>
        <v>6.2182300682215341E-5</v>
      </c>
      <c r="CV233" s="12">
        <f t="shared" si="813"/>
        <v>6.2884796459021012E-5</v>
      </c>
      <c r="CW233" s="12">
        <f t="shared" ref="CW233:EB233" si="814" xml:space="preserve"> CW$267</f>
        <v>6.3586537409050513E-5</v>
      </c>
      <c r="CX233" s="12">
        <f t="shared" si="814"/>
        <v>6.3599659107078308E-5</v>
      </c>
      <c r="CY233" s="12">
        <f t="shared" si="814"/>
        <v>6.2920938179458451E-5</v>
      </c>
      <c r="CZ233" s="12">
        <f t="shared" si="814"/>
        <v>6.2934915640401097E-5</v>
      </c>
      <c r="DA233" s="12">
        <f t="shared" si="814"/>
        <v>6.3640639179380506E-5</v>
      </c>
      <c r="DB233" s="12">
        <f t="shared" si="814"/>
        <v>6.3648310325919839E-5</v>
      </c>
      <c r="DC233" s="12">
        <f t="shared" si="814"/>
        <v>6.2273143207023176E-5</v>
      </c>
      <c r="DD233" s="12">
        <f t="shared" si="814"/>
        <v>6.2977247379256E-5</v>
      </c>
      <c r="DE233" s="12">
        <f t="shared" si="814"/>
        <v>6.3678389295245084E-5</v>
      </c>
      <c r="DF233" s="12">
        <f t="shared" si="814"/>
        <v>6.368888665366732E-5</v>
      </c>
      <c r="DG233" s="12">
        <f t="shared" si="814"/>
        <v>6.2318366985677519E-5</v>
      </c>
      <c r="DH233" s="12">
        <f t="shared" si="814"/>
        <v>6.3023173322353305E-5</v>
      </c>
      <c r="DI233" s="12">
        <f t="shared" si="814"/>
        <v>6.3724214302203711E-5</v>
      </c>
      <c r="DJ233" s="12">
        <f t="shared" si="814"/>
        <v>6.373895097845033E-5</v>
      </c>
      <c r="DK233" s="12">
        <f t="shared" si="814"/>
        <v>6.2365170634328515E-5</v>
      </c>
      <c r="DL233" s="12">
        <f t="shared" si="814"/>
        <v>6.3065704739221671E-5</v>
      </c>
      <c r="DM233" s="12">
        <f t="shared" si="814"/>
        <v>6.3772865521045241E-5</v>
      </c>
      <c r="DN233" s="12">
        <f t="shared" si="814"/>
        <v>6.3780940412139277E-5</v>
      </c>
      <c r="DO233" s="12">
        <f t="shared" si="814"/>
        <v>6.3095456763228184E-5</v>
      </c>
      <c r="DP233" s="12">
        <f t="shared" si="814"/>
        <v>6.3110033258211232E-5</v>
      </c>
      <c r="DQ233" s="12">
        <f t="shared" si="814"/>
        <v>6.3812634359683345E-5</v>
      </c>
      <c r="DR233" s="12">
        <f t="shared" si="814"/>
        <v>6.3827371035929951E-5</v>
      </c>
      <c r="DS233" s="12">
        <f t="shared" si="814"/>
        <v>6.2448311292902638E-5</v>
      </c>
      <c r="DT233" s="12">
        <f t="shared" si="814"/>
        <v>6.3156358557335464E-5</v>
      </c>
      <c r="DU233" s="12">
        <f t="shared" si="814"/>
        <v>6.3861689323079578E-5</v>
      </c>
      <c r="DV233" s="12">
        <f t="shared" si="814"/>
        <v>6.3869966086450958E-5</v>
      </c>
      <c r="DW233" s="12">
        <f t="shared" si="814"/>
        <v>6.2493140104057817E-5</v>
      </c>
      <c r="DX233" s="12">
        <f t="shared" si="814"/>
        <v>6.3200287720298099E-5</v>
      </c>
      <c r="DY233" s="12">
        <f t="shared" si="814"/>
        <v>6.3902063778549742E-5</v>
      </c>
      <c r="DZ233" s="12">
        <f t="shared" si="814"/>
        <v>6.3910542414198466E-5</v>
      </c>
      <c r="EA233" s="12">
        <f t="shared" si="814"/>
        <v>6.2534216723970931E-5</v>
      </c>
      <c r="EB233" s="12">
        <f t="shared" si="814"/>
        <v>6.3236629118749001E-5</v>
      </c>
      <c r="EC233" s="12">
        <f t="shared" ref="EC233:FH233" si="815" xml:space="preserve"> EC$267</f>
        <v>6.3940621383523725E-5</v>
      </c>
      <c r="ED233" s="12">
        <f t="shared" si="815"/>
        <v>6.3955358059770344E-5</v>
      </c>
      <c r="EE233" s="12">
        <f t="shared" si="815"/>
        <v>6.3270774059051782E-5</v>
      </c>
      <c r="EF233" s="12">
        <f t="shared" si="815"/>
        <v>6.3281356993765501E-5</v>
      </c>
      <c r="EG233" s="12">
        <f t="shared" si="815"/>
        <v>6.3990483836029376E-5</v>
      </c>
      <c r="EH233" s="12">
        <f t="shared" si="815"/>
        <v>6.3999164343955459E-5</v>
      </c>
      <c r="EI233" s="12">
        <f t="shared" si="815"/>
        <v>6.262012215503921E-5</v>
      </c>
      <c r="EJ233" s="12">
        <f t="shared" si="815"/>
        <v>6.3324687122687733E-5</v>
      </c>
      <c r="EK233" s="12">
        <f t="shared" si="815"/>
        <v>6.4034895737046538E-5</v>
      </c>
      <c r="EL233" s="12">
        <f t="shared" si="815"/>
        <v>6.4048017435074334E-5</v>
      </c>
      <c r="EM233" s="12">
        <f t="shared" si="815"/>
        <v>6.2663173612448155E-5</v>
      </c>
      <c r="EN233" s="12">
        <f t="shared" si="815"/>
        <v>6.3367018861542623E-5</v>
      </c>
      <c r="EO233" s="12">
        <f t="shared" si="815"/>
        <v>6.4072443980633771E-5</v>
      </c>
      <c r="EP233" s="12">
        <f t="shared" si="815"/>
        <v>6.4081730105391914E-5</v>
      </c>
      <c r="EQ233" s="12">
        <f t="shared" si="815"/>
        <v>6.2700300557369621E-5</v>
      </c>
      <c r="ER233" s="12">
        <f t="shared" si="815"/>
        <v>6.3407952854303257E-5</v>
      </c>
      <c r="ES233" s="12">
        <f t="shared" si="815"/>
        <v>6.4118874604424445E-5</v>
      </c>
      <c r="ET233" s="12">
        <f t="shared" si="815"/>
        <v>6.4132601919284301E-5</v>
      </c>
      <c r="EU233" s="12">
        <f t="shared" si="815"/>
        <v>6.3448287813023502E-5</v>
      </c>
      <c r="EV233" s="12">
        <f t="shared" si="815"/>
        <v>6.3455276543494831E-5</v>
      </c>
      <c r="EW233" s="12">
        <f t="shared" si="815"/>
        <v>6.4160662165836047E-5</v>
      </c>
      <c r="EX233" s="12">
        <f t="shared" si="815"/>
        <v>6.4173380119309154E-5</v>
      </c>
      <c r="EY233" s="12">
        <f t="shared" si="815"/>
        <v>6.2790353147179129E-5</v>
      </c>
      <c r="EZ233" s="12">
        <f t="shared" si="815"/>
        <v>6.34984069944036E-5</v>
      </c>
      <c r="FA233" s="12">
        <f t="shared" si="815"/>
        <v>6.4205679683685269E-5</v>
      </c>
      <c r="FB233" s="12">
        <f t="shared" si="815"/>
        <v>6.421900325399041E-5</v>
      </c>
      <c r="FC233" s="12">
        <f t="shared" si="815"/>
        <v>6.2831824734591407E-5</v>
      </c>
      <c r="FD233" s="12">
        <f t="shared" si="815"/>
        <v>6.3542735513393161E-5</v>
      </c>
      <c r="FE233" s="12">
        <f t="shared" si="815"/>
        <v>6.4252514052030659E-5</v>
      </c>
      <c r="FF233" s="12">
        <f t="shared" si="815"/>
        <v>6.4266241366890502E-5</v>
      </c>
      <c r="FG233" s="12">
        <f t="shared" si="815"/>
        <v>6.2880208253239043E-5</v>
      </c>
      <c r="FH233" s="12">
        <f t="shared" si="815"/>
        <v>6.3587862744436601E-5</v>
      </c>
      <c r="FI233" s="12">
        <f t="shared" ref="FI233:GJ233" si="816" xml:space="preserve"> FI$267</f>
        <v>6.4295310974829011E-5</v>
      </c>
      <c r="FJ233" s="12">
        <f t="shared" si="816"/>
        <v>6.4310451395630319E-5</v>
      </c>
      <c r="FK233" s="12">
        <f t="shared" si="816"/>
        <v>6.3620010904604697E-5</v>
      </c>
      <c r="FL233" s="12">
        <f t="shared" si="816"/>
        <v>6.3632989975480014E-5</v>
      </c>
      <c r="FM233" s="12">
        <f t="shared" si="816"/>
        <v>6.4341943470897029E-5</v>
      </c>
      <c r="FN233" s="12">
        <f t="shared" si="816"/>
        <v>6.4356276402588946E-5</v>
      </c>
      <c r="FO233" s="12">
        <f t="shared" si="816"/>
        <v>6.2969865875549402E-5</v>
      </c>
      <c r="FP233" s="12">
        <f t="shared" si="816"/>
        <v>6.3684307224940917E-5</v>
      </c>
      <c r="FQ233" s="12">
        <f t="shared" si="816"/>
        <v>6.4396247113504394E-5</v>
      </c>
      <c r="FR233" s="12">
        <f t="shared" si="816"/>
        <v>6.4407350088758678E-5</v>
      </c>
      <c r="FS233" s="12">
        <f t="shared" si="816"/>
        <v>6.301884184544581E-5</v>
      </c>
      <c r="FT233" s="12">
        <f t="shared" si="816"/>
        <v>6.3733428016253673E-5</v>
      </c>
      <c r="FU233" s="12">
        <f t="shared" si="816"/>
        <v>6.4444090843236506E-5</v>
      </c>
      <c r="FV233" s="12">
        <f t="shared" si="816"/>
        <v>6.4454386329381385E-5</v>
      </c>
      <c r="FW233" s="12">
        <f t="shared" si="816"/>
        <v>6.3060905884106819E-5</v>
      </c>
      <c r="FX233" s="12">
        <f t="shared" si="816"/>
        <v>6.3773563296960442E-5</v>
      </c>
      <c r="FY233" s="12">
        <f t="shared" si="816"/>
        <v>6.4487493382866918E-5</v>
      </c>
      <c r="FZ233" s="12">
        <f t="shared" si="816"/>
        <v>6.4495770146238298E-5</v>
      </c>
      <c r="GA233" s="12">
        <f t="shared" si="816"/>
        <v>6.3808506949317075E-5</v>
      </c>
      <c r="GB233" s="12">
        <f t="shared" si="816"/>
        <v>6.3816094713828808E-5</v>
      </c>
      <c r="GC233" s="12">
        <f t="shared" si="816"/>
        <v>6.4532510900716154E-5</v>
      </c>
      <c r="GD233" s="12">
        <f t="shared" si="816"/>
        <v>6.4546036343298652E-5</v>
      </c>
      <c r="GE233" s="12">
        <f t="shared" si="816"/>
        <v>6.3152933311412158E-5</v>
      </c>
      <c r="GF233" s="12">
        <f t="shared" si="816"/>
        <v>6.3865215505141577E-5</v>
      </c>
      <c r="GG233" s="12">
        <f t="shared" si="816"/>
        <v>6.4575105951237161E-5</v>
      </c>
      <c r="GH233" s="12">
        <f t="shared" si="816"/>
        <v>6.4590044499761111E-5</v>
      </c>
      <c r="GI233" s="12">
        <f t="shared" si="816"/>
        <v>6.3200526895061481E-5</v>
      </c>
      <c r="GJ233" s="12">
        <f t="shared" si="816"/>
        <v>6.3915334686521661E-5</v>
      </c>
    </row>
    <row r="234" spans="1:192" x14ac:dyDescent="0.25">
      <c r="D234" s="21"/>
      <c r="E234" s="200" t="str">
        <f xml:space="preserve"> Time!E$155</f>
        <v>Senior debt repayment period flag - T2</v>
      </c>
      <c r="F234" s="200">
        <f xml:space="preserve"> Time!F$155</f>
        <v>0</v>
      </c>
      <c r="G234" s="200" t="str">
        <f xml:space="preserve"> Time!G$155</f>
        <v>flag</v>
      </c>
      <c r="H234" s="200">
        <f xml:space="preserve"> Time!H$155</f>
        <v>48</v>
      </c>
      <c r="I234" s="200">
        <f xml:space="preserve"> Time!I$155</f>
        <v>0</v>
      </c>
      <c r="J234" s="200">
        <f xml:space="preserve"> Time!J$155</f>
        <v>0</v>
      </c>
      <c r="K234" s="200">
        <f xml:space="preserve"> Time!K$155</f>
        <v>0</v>
      </c>
      <c r="L234" s="200">
        <f xml:space="preserve"> Time!L$155</f>
        <v>0</v>
      </c>
      <c r="M234" s="200">
        <f xml:space="preserve"> Time!M$155</f>
        <v>0</v>
      </c>
      <c r="N234" s="200">
        <f xml:space="preserve"> Time!N$155</f>
        <v>0</v>
      </c>
      <c r="O234" s="200">
        <f xml:space="preserve"> Time!O$155</f>
        <v>0</v>
      </c>
      <c r="P234" s="200">
        <f xml:space="preserve"> Time!P$155</f>
        <v>0</v>
      </c>
      <c r="Q234" s="200">
        <f xml:space="preserve"> Time!Q$155</f>
        <v>0</v>
      </c>
      <c r="R234" s="200">
        <f xml:space="preserve"> Time!R$155</f>
        <v>0</v>
      </c>
      <c r="S234" s="200">
        <f xml:space="preserve"> Time!S$155</f>
        <v>1</v>
      </c>
      <c r="T234" s="200">
        <f xml:space="preserve"> Time!T$155</f>
        <v>1</v>
      </c>
      <c r="U234" s="200">
        <f xml:space="preserve"> Time!U$155</f>
        <v>1</v>
      </c>
      <c r="V234" s="200">
        <f xml:space="preserve"> Time!V$155</f>
        <v>1</v>
      </c>
      <c r="W234" s="200">
        <f xml:space="preserve"> Time!W$155</f>
        <v>1</v>
      </c>
      <c r="X234" s="200">
        <f xml:space="preserve"> Time!X$155</f>
        <v>1</v>
      </c>
      <c r="Y234" s="200">
        <f xml:space="preserve"> Time!Y$155</f>
        <v>1</v>
      </c>
      <c r="Z234" s="200">
        <f xml:space="preserve"> Time!Z$155</f>
        <v>1</v>
      </c>
      <c r="AA234" s="200">
        <f xml:space="preserve"> Time!AA$155</f>
        <v>1</v>
      </c>
      <c r="AB234" s="200">
        <f xml:space="preserve"> Time!AB$155</f>
        <v>1</v>
      </c>
      <c r="AC234" s="200">
        <f xml:space="preserve"> Time!AC$155</f>
        <v>1</v>
      </c>
      <c r="AD234" s="200">
        <f xml:space="preserve"> Time!AD$155</f>
        <v>1</v>
      </c>
      <c r="AE234" s="200">
        <f xml:space="preserve"> Time!AE$155</f>
        <v>1</v>
      </c>
      <c r="AF234" s="200">
        <f xml:space="preserve"> Time!AF$155</f>
        <v>1</v>
      </c>
      <c r="AG234" s="200">
        <f xml:space="preserve"> Time!AG$155</f>
        <v>1</v>
      </c>
      <c r="AH234" s="200">
        <f xml:space="preserve"> Time!AH$155</f>
        <v>1</v>
      </c>
      <c r="AI234" s="200">
        <f xml:space="preserve"> Time!AI$155</f>
        <v>1</v>
      </c>
      <c r="AJ234" s="200">
        <f xml:space="preserve"> Time!AJ$155</f>
        <v>1</v>
      </c>
      <c r="AK234" s="200">
        <f xml:space="preserve"> Time!AK$155</f>
        <v>1</v>
      </c>
      <c r="AL234" s="200">
        <f xml:space="preserve"> Time!AL$155</f>
        <v>1</v>
      </c>
      <c r="AM234" s="200">
        <f xml:space="preserve"> Time!AM$155</f>
        <v>1</v>
      </c>
      <c r="AN234" s="200">
        <f xml:space="preserve"> Time!AN$155</f>
        <v>1</v>
      </c>
      <c r="AO234" s="200">
        <f xml:space="preserve"> Time!AO$155</f>
        <v>1</v>
      </c>
      <c r="AP234" s="200">
        <f xml:space="preserve"> Time!AP$155</f>
        <v>1</v>
      </c>
      <c r="AQ234" s="200">
        <f xml:space="preserve"> Time!AQ$155</f>
        <v>1</v>
      </c>
      <c r="AR234" s="200">
        <f xml:space="preserve"> Time!AR$155</f>
        <v>1</v>
      </c>
      <c r="AS234" s="200">
        <f xml:space="preserve"> Time!AS$155</f>
        <v>1</v>
      </c>
      <c r="AT234" s="200">
        <f xml:space="preserve"> Time!AT$155</f>
        <v>1</v>
      </c>
      <c r="AU234" s="200">
        <f xml:space="preserve"> Time!AU$155</f>
        <v>1</v>
      </c>
      <c r="AV234" s="200">
        <f xml:space="preserve"> Time!AV$155</f>
        <v>1</v>
      </c>
      <c r="AW234" s="200">
        <f xml:space="preserve"> Time!AW$155</f>
        <v>1</v>
      </c>
      <c r="AX234" s="200">
        <f xml:space="preserve"> Time!AX$155</f>
        <v>1</v>
      </c>
      <c r="AY234" s="200">
        <f xml:space="preserve"> Time!AY$155</f>
        <v>1</v>
      </c>
      <c r="AZ234" s="200">
        <f xml:space="preserve"> Time!AZ$155</f>
        <v>1</v>
      </c>
      <c r="BA234" s="200">
        <f xml:space="preserve"> Time!BA$155</f>
        <v>1</v>
      </c>
      <c r="BB234" s="200">
        <f xml:space="preserve"> Time!BB$155</f>
        <v>1</v>
      </c>
      <c r="BC234" s="200">
        <f xml:space="preserve"> Time!BC$155</f>
        <v>1</v>
      </c>
      <c r="BD234" s="200">
        <f xml:space="preserve"> Time!BD$155</f>
        <v>1</v>
      </c>
      <c r="BE234" s="200">
        <f xml:space="preserve"> Time!BE$155</f>
        <v>1</v>
      </c>
      <c r="BF234" s="200">
        <f xml:space="preserve"> Time!BF$155</f>
        <v>1</v>
      </c>
      <c r="BG234" s="200">
        <f xml:space="preserve"> Time!BG$155</f>
        <v>1</v>
      </c>
      <c r="BH234" s="200">
        <f xml:space="preserve"> Time!BH$155</f>
        <v>1</v>
      </c>
      <c r="BI234" s="200">
        <f xml:space="preserve"> Time!BI$155</f>
        <v>1</v>
      </c>
      <c r="BJ234" s="200">
        <f xml:space="preserve"> Time!BJ$155</f>
        <v>1</v>
      </c>
      <c r="BK234" s="200">
        <f xml:space="preserve"> Time!BK$155</f>
        <v>1</v>
      </c>
      <c r="BL234" s="200">
        <f xml:space="preserve"> Time!BL$155</f>
        <v>1</v>
      </c>
      <c r="BM234" s="200">
        <f xml:space="preserve"> Time!BM$155</f>
        <v>1</v>
      </c>
      <c r="BN234" s="200">
        <f xml:space="preserve"> Time!BN$155</f>
        <v>1</v>
      </c>
      <c r="BO234" s="200">
        <f xml:space="preserve"> Time!BO$155</f>
        <v>0</v>
      </c>
      <c r="BP234" s="200">
        <f xml:space="preserve"> Time!BP$155</f>
        <v>0</v>
      </c>
      <c r="BQ234" s="200">
        <f xml:space="preserve"> Time!BQ$155</f>
        <v>0</v>
      </c>
      <c r="BR234" s="200">
        <f xml:space="preserve"> Time!BR$155</f>
        <v>0</v>
      </c>
      <c r="BS234" s="200">
        <f xml:space="preserve"> Time!BS$155</f>
        <v>0</v>
      </c>
      <c r="BT234" s="200">
        <f xml:space="preserve"> Time!BT$155</f>
        <v>0</v>
      </c>
      <c r="BU234" s="200">
        <f xml:space="preserve"> Time!BU$155</f>
        <v>0</v>
      </c>
      <c r="BV234" s="200">
        <f xml:space="preserve"> Time!BV$155</f>
        <v>0</v>
      </c>
      <c r="BW234" s="200">
        <f xml:space="preserve"> Time!BW$155</f>
        <v>0</v>
      </c>
      <c r="BX234" s="200">
        <f xml:space="preserve"> Time!BX$155</f>
        <v>0</v>
      </c>
      <c r="BY234" s="200">
        <f xml:space="preserve"> Time!BY$155</f>
        <v>0</v>
      </c>
      <c r="BZ234" s="200">
        <f xml:space="preserve"> Time!BZ$155</f>
        <v>0</v>
      </c>
      <c r="CA234" s="200">
        <f xml:space="preserve"> Time!CA$155</f>
        <v>0</v>
      </c>
      <c r="CB234" s="200">
        <f xml:space="preserve"> Time!CB$155</f>
        <v>0</v>
      </c>
      <c r="CC234" s="200">
        <f xml:space="preserve"> Time!CC$155</f>
        <v>0</v>
      </c>
      <c r="CD234" s="200">
        <f xml:space="preserve"> Time!CD$155</f>
        <v>0</v>
      </c>
      <c r="CE234" s="200">
        <f xml:space="preserve"> Time!CE$155</f>
        <v>0</v>
      </c>
      <c r="CF234" s="200">
        <f xml:space="preserve"> Time!CF$155</f>
        <v>0</v>
      </c>
      <c r="CG234" s="200">
        <f xml:space="preserve"> Time!CG$155</f>
        <v>0</v>
      </c>
      <c r="CH234" s="200">
        <f xml:space="preserve"> Time!CH$155</f>
        <v>0</v>
      </c>
      <c r="CI234" s="200">
        <f xml:space="preserve"> Time!CI$155</f>
        <v>0</v>
      </c>
      <c r="CJ234" s="200">
        <f xml:space="preserve"> Time!CJ$155</f>
        <v>0</v>
      </c>
      <c r="CK234" s="200">
        <f xml:space="preserve"> Time!CK$155</f>
        <v>0</v>
      </c>
      <c r="CL234" s="200">
        <f xml:space="preserve"> Time!CL$155</f>
        <v>0</v>
      </c>
      <c r="CM234" s="200">
        <f xml:space="preserve"> Time!CM$155</f>
        <v>0</v>
      </c>
      <c r="CN234" s="200">
        <f xml:space="preserve"> Time!CN$155</f>
        <v>0</v>
      </c>
      <c r="CO234" s="200">
        <f xml:space="preserve"> Time!CO$155</f>
        <v>0</v>
      </c>
      <c r="CP234" s="200">
        <f xml:space="preserve"> Time!CP$155</f>
        <v>0</v>
      </c>
      <c r="CQ234" s="200">
        <f xml:space="preserve"> Time!CQ$155</f>
        <v>0</v>
      </c>
      <c r="CR234" s="200">
        <f xml:space="preserve"> Time!CR$155</f>
        <v>0</v>
      </c>
      <c r="CS234" s="200">
        <f xml:space="preserve"> Time!CS$155</f>
        <v>0</v>
      </c>
      <c r="CT234" s="200">
        <f xml:space="preserve"> Time!CT$155</f>
        <v>0</v>
      </c>
      <c r="CU234" s="200">
        <f xml:space="preserve"> Time!CU$155</f>
        <v>0</v>
      </c>
      <c r="CV234" s="200">
        <f xml:space="preserve"> Time!CV$155</f>
        <v>0</v>
      </c>
      <c r="CW234" s="200">
        <f xml:space="preserve"> Time!CW$155</f>
        <v>0</v>
      </c>
      <c r="CX234" s="200">
        <f xml:space="preserve"> Time!CX$155</f>
        <v>0</v>
      </c>
      <c r="CY234" s="200">
        <f xml:space="preserve"> Time!CY$155</f>
        <v>0</v>
      </c>
      <c r="CZ234" s="200">
        <f xml:space="preserve"> Time!CZ$155</f>
        <v>0</v>
      </c>
      <c r="DA234" s="200">
        <f xml:space="preserve"> Time!DA$155</f>
        <v>0</v>
      </c>
      <c r="DB234" s="200">
        <f xml:space="preserve"> Time!DB$155</f>
        <v>0</v>
      </c>
      <c r="DC234" s="200">
        <f xml:space="preserve"> Time!DC$155</f>
        <v>0</v>
      </c>
      <c r="DD234" s="200">
        <f xml:space="preserve"> Time!DD$155</f>
        <v>0</v>
      </c>
      <c r="DE234" s="200">
        <f xml:space="preserve"> Time!DE$155</f>
        <v>0</v>
      </c>
      <c r="DF234" s="200">
        <f xml:space="preserve"> Time!DF$155</f>
        <v>0</v>
      </c>
      <c r="DG234" s="200">
        <f xml:space="preserve"> Time!DG$155</f>
        <v>0</v>
      </c>
      <c r="DH234" s="200">
        <f xml:space="preserve"> Time!DH$155</f>
        <v>0</v>
      </c>
      <c r="DI234" s="200">
        <f xml:space="preserve"> Time!DI$155</f>
        <v>0</v>
      </c>
      <c r="DJ234" s="200">
        <f xml:space="preserve"> Time!DJ$155</f>
        <v>0</v>
      </c>
      <c r="DK234" s="200">
        <f xml:space="preserve"> Time!DK$155</f>
        <v>0</v>
      </c>
      <c r="DL234" s="200">
        <f xml:space="preserve"> Time!DL$155</f>
        <v>0</v>
      </c>
      <c r="DM234" s="200">
        <f xml:space="preserve"> Time!DM$155</f>
        <v>0</v>
      </c>
      <c r="DN234" s="200">
        <f xml:space="preserve"> Time!DN$155</f>
        <v>0</v>
      </c>
      <c r="DO234" s="200">
        <f xml:space="preserve"> Time!DO$155</f>
        <v>0</v>
      </c>
      <c r="DP234" s="200">
        <f xml:space="preserve"> Time!DP$155</f>
        <v>0</v>
      </c>
      <c r="DQ234" s="200">
        <f xml:space="preserve"> Time!DQ$155</f>
        <v>0</v>
      </c>
      <c r="DR234" s="200">
        <f xml:space="preserve"> Time!DR$155</f>
        <v>0</v>
      </c>
      <c r="DS234" s="200">
        <f xml:space="preserve"> Time!DS$155</f>
        <v>0</v>
      </c>
      <c r="DT234" s="200">
        <f xml:space="preserve"> Time!DT$155</f>
        <v>0</v>
      </c>
      <c r="DU234" s="200">
        <f xml:space="preserve"> Time!DU$155</f>
        <v>0</v>
      </c>
      <c r="DV234" s="200">
        <f xml:space="preserve"> Time!DV$155</f>
        <v>0</v>
      </c>
      <c r="DW234" s="200">
        <f xml:space="preserve"> Time!DW$155</f>
        <v>0</v>
      </c>
      <c r="DX234" s="200">
        <f xml:space="preserve"> Time!DX$155</f>
        <v>0</v>
      </c>
      <c r="DY234" s="200">
        <f xml:space="preserve"> Time!DY$155</f>
        <v>0</v>
      </c>
      <c r="DZ234" s="200">
        <f xml:space="preserve"> Time!DZ$155</f>
        <v>0</v>
      </c>
      <c r="EA234" s="200">
        <f xml:space="preserve"> Time!EA$155</f>
        <v>0</v>
      </c>
      <c r="EB234" s="200">
        <f xml:space="preserve"> Time!EB$155</f>
        <v>0</v>
      </c>
      <c r="EC234" s="200">
        <f xml:space="preserve"> Time!EC$155</f>
        <v>0</v>
      </c>
      <c r="ED234" s="200">
        <f xml:space="preserve"> Time!ED$155</f>
        <v>0</v>
      </c>
      <c r="EE234" s="200">
        <f xml:space="preserve"> Time!EE$155</f>
        <v>0</v>
      </c>
      <c r="EF234" s="200">
        <f xml:space="preserve"> Time!EF$155</f>
        <v>0</v>
      </c>
      <c r="EG234" s="200">
        <f xml:space="preserve"> Time!EG$155</f>
        <v>0</v>
      </c>
      <c r="EH234" s="200">
        <f xml:space="preserve"> Time!EH$155</f>
        <v>0</v>
      </c>
      <c r="EI234" s="200">
        <f xml:space="preserve"> Time!EI$155</f>
        <v>0</v>
      </c>
      <c r="EJ234" s="200">
        <f xml:space="preserve"> Time!EJ$155</f>
        <v>0</v>
      </c>
      <c r="EK234" s="200">
        <f xml:space="preserve"> Time!EK$155</f>
        <v>0</v>
      </c>
      <c r="EL234" s="200">
        <f xml:space="preserve"> Time!EL$155</f>
        <v>0</v>
      </c>
      <c r="EM234" s="200">
        <f xml:space="preserve"> Time!EM$155</f>
        <v>0</v>
      </c>
      <c r="EN234" s="200">
        <f xml:space="preserve"> Time!EN$155</f>
        <v>0</v>
      </c>
      <c r="EO234" s="200">
        <f xml:space="preserve"> Time!EO$155</f>
        <v>0</v>
      </c>
      <c r="EP234" s="200">
        <f xml:space="preserve"> Time!EP$155</f>
        <v>0</v>
      </c>
      <c r="EQ234" s="200">
        <f xml:space="preserve"> Time!EQ$155</f>
        <v>0</v>
      </c>
      <c r="ER234" s="200">
        <f xml:space="preserve"> Time!ER$155</f>
        <v>0</v>
      </c>
      <c r="ES234" s="200">
        <f xml:space="preserve"> Time!ES$155</f>
        <v>0</v>
      </c>
      <c r="ET234" s="200">
        <f xml:space="preserve"> Time!ET$155</f>
        <v>0</v>
      </c>
      <c r="EU234" s="200">
        <f xml:space="preserve"> Time!EU$155</f>
        <v>0</v>
      </c>
      <c r="EV234" s="200">
        <f xml:space="preserve"> Time!EV$155</f>
        <v>0</v>
      </c>
      <c r="EW234" s="200">
        <f xml:space="preserve"> Time!EW$155</f>
        <v>0</v>
      </c>
      <c r="EX234" s="200">
        <f xml:space="preserve"> Time!EX$155</f>
        <v>0</v>
      </c>
      <c r="EY234" s="200">
        <f xml:space="preserve"> Time!EY$155</f>
        <v>0</v>
      </c>
      <c r="EZ234" s="200">
        <f xml:space="preserve"> Time!EZ$155</f>
        <v>0</v>
      </c>
      <c r="FA234" s="200">
        <f xml:space="preserve"> Time!FA$155</f>
        <v>0</v>
      </c>
      <c r="FB234" s="200">
        <f xml:space="preserve"> Time!FB$155</f>
        <v>0</v>
      </c>
      <c r="FC234" s="200">
        <f xml:space="preserve"> Time!FC$155</f>
        <v>0</v>
      </c>
      <c r="FD234" s="200">
        <f xml:space="preserve"> Time!FD$155</f>
        <v>0</v>
      </c>
      <c r="FE234" s="200">
        <f xml:space="preserve"> Time!FE$155</f>
        <v>0</v>
      </c>
      <c r="FF234" s="200">
        <f xml:space="preserve"> Time!FF$155</f>
        <v>0</v>
      </c>
      <c r="FG234" s="200">
        <f xml:space="preserve"> Time!FG$155</f>
        <v>0</v>
      </c>
      <c r="FH234" s="200">
        <f xml:space="preserve"> Time!FH$155</f>
        <v>0</v>
      </c>
      <c r="FI234" s="200">
        <f xml:space="preserve"> Time!FI$155</f>
        <v>0</v>
      </c>
      <c r="FJ234" s="200">
        <f xml:space="preserve"> Time!FJ$155</f>
        <v>0</v>
      </c>
      <c r="FK234" s="200">
        <f xml:space="preserve"> Time!FK$155</f>
        <v>0</v>
      </c>
      <c r="FL234" s="200">
        <f xml:space="preserve"> Time!FL$155</f>
        <v>0</v>
      </c>
      <c r="FM234" s="200">
        <f xml:space="preserve"> Time!FM$155</f>
        <v>0</v>
      </c>
      <c r="FN234" s="200">
        <f xml:space="preserve"> Time!FN$155</f>
        <v>0</v>
      </c>
      <c r="FO234" s="200">
        <f xml:space="preserve"> Time!FO$155</f>
        <v>0</v>
      </c>
      <c r="FP234" s="200">
        <f xml:space="preserve"> Time!FP$155</f>
        <v>0</v>
      </c>
      <c r="FQ234" s="200">
        <f xml:space="preserve"> Time!FQ$155</f>
        <v>0</v>
      </c>
      <c r="FR234" s="200">
        <f xml:space="preserve"> Time!FR$155</f>
        <v>0</v>
      </c>
      <c r="FS234" s="200">
        <f xml:space="preserve"> Time!FS$155</f>
        <v>0</v>
      </c>
      <c r="FT234" s="200">
        <f xml:space="preserve"> Time!FT$155</f>
        <v>0</v>
      </c>
      <c r="FU234" s="200">
        <f xml:space="preserve"> Time!FU$155</f>
        <v>0</v>
      </c>
      <c r="FV234" s="200">
        <f xml:space="preserve"> Time!FV$155</f>
        <v>0</v>
      </c>
      <c r="FW234" s="200">
        <f xml:space="preserve"> Time!FW$155</f>
        <v>0</v>
      </c>
      <c r="FX234" s="200">
        <f xml:space="preserve"> Time!FX$155</f>
        <v>0</v>
      </c>
      <c r="FY234" s="200">
        <f xml:space="preserve"> Time!FY$155</f>
        <v>0</v>
      </c>
      <c r="FZ234" s="200">
        <f xml:space="preserve"> Time!FZ$155</f>
        <v>0</v>
      </c>
      <c r="GA234" s="200">
        <f xml:space="preserve"> Time!GA$155</f>
        <v>0</v>
      </c>
      <c r="GB234" s="200">
        <f xml:space="preserve"> Time!GB$155</f>
        <v>0</v>
      </c>
      <c r="GC234" s="200">
        <f xml:space="preserve"> Time!GC$155</f>
        <v>0</v>
      </c>
      <c r="GD234" s="200">
        <f xml:space="preserve"> Time!GD$155</f>
        <v>0</v>
      </c>
      <c r="GE234" s="200">
        <f xml:space="preserve"> Time!GE$155</f>
        <v>0</v>
      </c>
      <c r="GF234" s="200">
        <f xml:space="preserve"> Time!GF$155</f>
        <v>0</v>
      </c>
      <c r="GG234" s="200">
        <f xml:space="preserve"> Time!GG$155</f>
        <v>0</v>
      </c>
      <c r="GH234" s="200">
        <f xml:space="preserve"> Time!GH$155</f>
        <v>0</v>
      </c>
      <c r="GI234" s="200">
        <f xml:space="preserve"> Time!GI$155</f>
        <v>0</v>
      </c>
      <c r="GJ234" s="200">
        <f xml:space="preserve"> Time!GJ$155</f>
        <v>0</v>
      </c>
    </row>
    <row r="235" spans="1:192" x14ac:dyDescent="0.25">
      <c r="A235" s="247"/>
      <c r="D235" s="248"/>
      <c r="E235" s="328" t="s">
        <v>665</v>
      </c>
      <c r="F235" s="328"/>
      <c r="G235" s="328" t="str">
        <f xml:space="preserve"> SMU</f>
        <v>$ 000s</v>
      </c>
      <c r="H235" s="328">
        <f xml:space="preserve"> SUM(J235:GJ235)</f>
        <v>16603.428764556455</v>
      </c>
      <c r="I235" s="328"/>
      <c r="J235" s="328">
        <f t="shared" ref="J235:K235" si="817" xml:space="preserve"> ($F232 - J233) * J234</f>
        <v>0</v>
      </c>
      <c r="K235" s="328">
        <f t="shared" si="817"/>
        <v>0</v>
      </c>
      <c r="L235" s="328">
        <f t="shared" ref="L235:BW235" si="818" xml:space="preserve"> ($F232 - L233) * L234</f>
        <v>0</v>
      </c>
      <c r="M235" s="328">
        <f t="shared" si="818"/>
        <v>0</v>
      </c>
      <c r="N235" s="328">
        <f t="shared" si="818"/>
        <v>0</v>
      </c>
      <c r="O235" s="328">
        <f t="shared" si="818"/>
        <v>0</v>
      </c>
      <c r="P235" s="328">
        <f t="shared" si="818"/>
        <v>0</v>
      </c>
      <c r="Q235" s="328">
        <f t="shared" si="818"/>
        <v>0</v>
      </c>
      <c r="R235" s="328">
        <f t="shared" si="818"/>
        <v>0</v>
      </c>
      <c r="S235" s="328">
        <f t="shared" si="818"/>
        <v>272.21006277769635</v>
      </c>
      <c r="T235" s="328">
        <f t="shared" si="818"/>
        <v>270.66943486098506</v>
      </c>
      <c r="U235" s="328">
        <f t="shared" si="818"/>
        <v>269.62469732892242</v>
      </c>
      <c r="V235" s="328">
        <f t="shared" si="818"/>
        <v>272.73696162158296</v>
      </c>
      <c r="W235" s="328">
        <f t="shared" si="818"/>
        <v>278.77156933236699</v>
      </c>
      <c r="X235" s="328">
        <f t="shared" si="818"/>
        <v>280.74488573004754</v>
      </c>
      <c r="Y235" s="328">
        <f t="shared" si="818"/>
        <v>279.87398440366479</v>
      </c>
      <c r="Z235" s="328">
        <f t="shared" si="818"/>
        <v>283.10551676036692</v>
      </c>
      <c r="AA235" s="328">
        <f t="shared" si="818"/>
        <v>292.16218335800147</v>
      </c>
      <c r="AB235" s="328">
        <f t="shared" si="818"/>
        <v>291.15403679630714</v>
      </c>
      <c r="AC235" s="328">
        <f t="shared" si="818"/>
        <v>290.53406307388701</v>
      </c>
      <c r="AD235" s="328">
        <f t="shared" si="818"/>
        <v>293.87338800067948</v>
      </c>
      <c r="AE235" s="328">
        <f t="shared" si="818"/>
        <v>302.80566224517491</v>
      </c>
      <c r="AF235" s="328">
        <f t="shared" si="818"/>
        <v>302.0296798956324</v>
      </c>
      <c r="AG235" s="328">
        <f t="shared" si="818"/>
        <v>301.67506718009429</v>
      </c>
      <c r="AH235" s="328">
        <f t="shared" si="818"/>
        <v>305.1271155466257</v>
      </c>
      <c r="AI235" s="328">
        <f t="shared" si="818"/>
        <v>313.94978787242349</v>
      </c>
      <c r="AJ235" s="328">
        <f t="shared" si="818"/>
        <v>313.44250778415676</v>
      </c>
      <c r="AK235" s="328">
        <f t="shared" si="818"/>
        <v>313.33233904750193</v>
      </c>
      <c r="AL235" s="328">
        <f t="shared" si="818"/>
        <v>316.90912239403434</v>
      </c>
      <c r="AM235" s="328">
        <f t="shared" si="818"/>
        <v>322.91076930546637</v>
      </c>
      <c r="AN235" s="328">
        <f t="shared" si="818"/>
        <v>325.34502212271514</v>
      </c>
      <c r="AO235" s="328">
        <f t="shared" si="818"/>
        <v>325.45358180691051</v>
      </c>
      <c r="AP235" s="328">
        <f t="shared" si="818"/>
        <v>329.17564818353446</v>
      </c>
      <c r="AQ235" s="328">
        <f t="shared" si="818"/>
        <v>337.74603841090948</v>
      </c>
      <c r="AR235" s="328">
        <f t="shared" si="818"/>
        <v>337.76860787571547</v>
      </c>
      <c r="AS235" s="328">
        <f t="shared" si="818"/>
        <v>338.18297094792996</v>
      </c>
      <c r="AT235" s="328">
        <f t="shared" si="818"/>
        <v>342.03822634978752</v>
      </c>
      <c r="AU235" s="328">
        <f t="shared" si="818"/>
        <v>350.47106396255037</v>
      </c>
      <c r="AV235" s="328">
        <f t="shared" si="818"/>
        <v>350.78010277519348</v>
      </c>
      <c r="AW235" s="328">
        <f t="shared" si="818"/>
        <v>351.49379027182198</v>
      </c>
      <c r="AX235" s="328">
        <f t="shared" si="818"/>
        <v>355.49479329500139</v>
      </c>
      <c r="AY235" s="328">
        <f t="shared" si="818"/>
        <v>363.77497182289108</v>
      </c>
      <c r="AZ235" s="328">
        <f t="shared" si="818"/>
        <v>364.3898214528009</v>
      </c>
      <c r="BA235" s="328">
        <f t="shared" si="818"/>
        <v>365.43605002811665</v>
      </c>
      <c r="BB235" s="328">
        <f t="shared" si="818"/>
        <v>369.61435283718276</v>
      </c>
      <c r="BC235" s="328">
        <f t="shared" si="818"/>
        <v>375.66376827931731</v>
      </c>
      <c r="BD235" s="328">
        <f t="shared" si="818"/>
        <v>378.71779453780977</v>
      </c>
      <c r="BE235" s="328">
        <f t="shared" si="818"/>
        <v>380.05730236374336</v>
      </c>
      <c r="BF235" s="328">
        <f t="shared" si="818"/>
        <v>384.4119921738336</v>
      </c>
      <c r="BG235" s="328">
        <f t="shared" si="818"/>
        <v>392.41181322046907</v>
      </c>
      <c r="BH235" s="328">
        <f t="shared" si="818"/>
        <v>408.32093775066181</v>
      </c>
      <c r="BI235" s="328">
        <f t="shared" si="818"/>
        <v>426.62091863701858</v>
      </c>
      <c r="BJ235" s="328">
        <f t="shared" si="818"/>
        <v>451.70485128770713</v>
      </c>
      <c r="BK235" s="328">
        <f t="shared" si="818"/>
        <v>477.5584021403273</v>
      </c>
      <c r="BL235" s="328">
        <f t="shared" si="818"/>
        <v>495.45183410289133</v>
      </c>
      <c r="BM235" s="328">
        <f t="shared" si="818"/>
        <v>515.76974514828828</v>
      </c>
      <c r="BN235" s="328">
        <f t="shared" si="818"/>
        <v>541.93152745571138</v>
      </c>
      <c r="BO235" s="328">
        <f t="shared" si="818"/>
        <v>0</v>
      </c>
      <c r="BP235" s="328">
        <f t="shared" si="818"/>
        <v>0</v>
      </c>
      <c r="BQ235" s="328">
        <f t="shared" si="818"/>
        <v>0</v>
      </c>
      <c r="BR235" s="328">
        <f t="shared" si="818"/>
        <v>0</v>
      </c>
      <c r="BS235" s="328">
        <f t="shared" si="818"/>
        <v>0</v>
      </c>
      <c r="BT235" s="328">
        <f t="shared" si="818"/>
        <v>0</v>
      </c>
      <c r="BU235" s="328">
        <f t="shared" si="818"/>
        <v>0</v>
      </c>
      <c r="BV235" s="328">
        <f t="shared" si="818"/>
        <v>0</v>
      </c>
      <c r="BW235" s="328">
        <f t="shared" si="818"/>
        <v>0</v>
      </c>
      <c r="BX235" s="328">
        <f t="shared" ref="BX235:EI235" si="819" xml:space="preserve"> ($F232 - BX233) * BX234</f>
        <v>0</v>
      </c>
      <c r="BY235" s="328">
        <f t="shared" si="819"/>
        <v>0</v>
      </c>
      <c r="BZ235" s="328">
        <f t="shared" si="819"/>
        <v>0</v>
      </c>
      <c r="CA235" s="328">
        <f t="shared" si="819"/>
        <v>0</v>
      </c>
      <c r="CB235" s="328">
        <f t="shared" si="819"/>
        <v>0</v>
      </c>
      <c r="CC235" s="328">
        <f t="shared" si="819"/>
        <v>0</v>
      </c>
      <c r="CD235" s="328">
        <f t="shared" si="819"/>
        <v>0</v>
      </c>
      <c r="CE235" s="328">
        <f t="shared" si="819"/>
        <v>0</v>
      </c>
      <c r="CF235" s="328">
        <f t="shared" si="819"/>
        <v>0</v>
      </c>
      <c r="CG235" s="328">
        <f t="shared" si="819"/>
        <v>0</v>
      </c>
      <c r="CH235" s="328">
        <f t="shared" si="819"/>
        <v>0</v>
      </c>
      <c r="CI235" s="328">
        <f t="shared" si="819"/>
        <v>0</v>
      </c>
      <c r="CJ235" s="328">
        <f t="shared" si="819"/>
        <v>0</v>
      </c>
      <c r="CK235" s="328">
        <f t="shared" si="819"/>
        <v>0</v>
      </c>
      <c r="CL235" s="328">
        <f t="shared" si="819"/>
        <v>0</v>
      </c>
      <c r="CM235" s="328">
        <f t="shared" si="819"/>
        <v>0</v>
      </c>
      <c r="CN235" s="328">
        <f t="shared" si="819"/>
        <v>0</v>
      </c>
      <c r="CO235" s="328">
        <f t="shared" si="819"/>
        <v>0</v>
      </c>
      <c r="CP235" s="328">
        <f t="shared" si="819"/>
        <v>0</v>
      </c>
      <c r="CQ235" s="328">
        <f t="shared" si="819"/>
        <v>0</v>
      </c>
      <c r="CR235" s="328">
        <f t="shared" si="819"/>
        <v>0</v>
      </c>
      <c r="CS235" s="328">
        <f t="shared" si="819"/>
        <v>0</v>
      </c>
      <c r="CT235" s="328">
        <f t="shared" si="819"/>
        <v>0</v>
      </c>
      <c r="CU235" s="328">
        <f t="shared" si="819"/>
        <v>0</v>
      </c>
      <c r="CV235" s="328">
        <f t="shared" si="819"/>
        <v>0</v>
      </c>
      <c r="CW235" s="328">
        <f t="shared" si="819"/>
        <v>0</v>
      </c>
      <c r="CX235" s="328">
        <f t="shared" si="819"/>
        <v>0</v>
      </c>
      <c r="CY235" s="328">
        <f t="shared" si="819"/>
        <v>0</v>
      </c>
      <c r="CZ235" s="328">
        <f t="shared" si="819"/>
        <v>0</v>
      </c>
      <c r="DA235" s="328">
        <f t="shared" si="819"/>
        <v>0</v>
      </c>
      <c r="DB235" s="328">
        <f t="shared" si="819"/>
        <v>0</v>
      </c>
      <c r="DC235" s="328">
        <f t="shared" si="819"/>
        <v>0</v>
      </c>
      <c r="DD235" s="328">
        <f t="shared" si="819"/>
        <v>0</v>
      </c>
      <c r="DE235" s="328">
        <f t="shared" si="819"/>
        <v>0</v>
      </c>
      <c r="DF235" s="328">
        <f t="shared" si="819"/>
        <v>0</v>
      </c>
      <c r="DG235" s="328">
        <f t="shared" si="819"/>
        <v>0</v>
      </c>
      <c r="DH235" s="328">
        <f t="shared" si="819"/>
        <v>0</v>
      </c>
      <c r="DI235" s="328">
        <f t="shared" si="819"/>
        <v>0</v>
      </c>
      <c r="DJ235" s="328">
        <f t="shared" si="819"/>
        <v>0</v>
      </c>
      <c r="DK235" s="328">
        <f t="shared" si="819"/>
        <v>0</v>
      </c>
      <c r="DL235" s="328">
        <f t="shared" si="819"/>
        <v>0</v>
      </c>
      <c r="DM235" s="328">
        <f t="shared" si="819"/>
        <v>0</v>
      </c>
      <c r="DN235" s="328">
        <f t="shared" si="819"/>
        <v>0</v>
      </c>
      <c r="DO235" s="328">
        <f t="shared" si="819"/>
        <v>0</v>
      </c>
      <c r="DP235" s="328">
        <f t="shared" si="819"/>
        <v>0</v>
      </c>
      <c r="DQ235" s="328">
        <f t="shared" si="819"/>
        <v>0</v>
      </c>
      <c r="DR235" s="328">
        <f t="shared" si="819"/>
        <v>0</v>
      </c>
      <c r="DS235" s="328">
        <f t="shared" si="819"/>
        <v>0</v>
      </c>
      <c r="DT235" s="328">
        <f t="shared" si="819"/>
        <v>0</v>
      </c>
      <c r="DU235" s="328">
        <f t="shared" si="819"/>
        <v>0</v>
      </c>
      <c r="DV235" s="328">
        <f t="shared" si="819"/>
        <v>0</v>
      </c>
      <c r="DW235" s="328">
        <f t="shared" si="819"/>
        <v>0</v>
      </c>
      <c r="DX235" s="328">
        <f t="shared" si="819"/>
        <v>0</v>
      </c>
      <c r="DY235" s="328">
        <f t="shared" si="819"/>
        <v>0</v>
      </c>
      <c r="DZ235" s="328">
        <f t="shared" si="819"/>
        <v>0</v>
      </c>
      <c r="EA235" s="328">
        <f t="shared" si="819"/>
        <v>0</v>
      </c>
      <c r="EB235" s="328">
        <f t="shared" si="819"/>
        <v>0</v>
      </c>
      <c r="EC235" s="328">
        <f t="shared" si="819"/>
        <v>0</v>
      </c>
      <c r="ED235" s="328">
        <f t="shared" si="819"/>
        <v>0</v>
      </c>
      <c r="EE235" s="328">
        <f t="shared" si="819"/>
        <v>0</v>
      </c>
      <c r="EF235" s="328">
        <f t="shared" si="819"/>
        <v>0</v>
      </c>
      <c r="EG235" s="328">
        <f t="shared" si="819"/>
        <v>0</v>
      </c>
      <c r="EH235" s="328">
        <f t="shared" si="819"/>
        <v>0</v>
      </c>
      <c r="EI235" s="328">
        <f t="shared" si="819"/>
        <v>0</v>
      </c>
      <c r="EJ235" s="328">
        <f t="shared" ref="EJ235:GJ235" si="820" xml:space="preserve"> ($F232 - EJ233) * EJ234</f>
        <v>0</v>
      </c>
      <c r="EK235" s="328">
        <f t="shared" si="820"/>
        <v>0</v>
      </c>
      <c r="EL235" s="328">
        <f t="shared" si="820"/>
        <v>0</v>
      </c>
      <c r="EM235" s="328">
        <f t="shared" si="820"/>
        <v>0</v>
      </c>
      <c r="EN235" s="328">
        <f t="shared" si="820"/>
        <v>0</v>
      </c>
      <c r="EO235" s="328">
        <f t="shared" si="820"/>
        <v>0</v>
      </c>
      <c r="EP235" s="328">
        <f t="shared" si="820"/>
        <v>0</v>
      </c>
      <c r="EQ235" s="328">
        <f t="shared" si="820"/>
        <v>0</v>
      </c>
      <c r="ER235" s="328">
        <f t="shared" si="820"/>
        <v>0</v>
      </c>
      <c r="ES235" s="328">
        <f t="shared" si="820"/>
        <v>0</v>
      </c>
      <c r="ET235" s="328">
        <f t="shared" si="820"/>
        <v>0</v>
      </c>
      <c r="EU235" s="328">
        <f t="shared" si="820"/>
        <v>0</v>
      </c>
      <c r="EV235" s="328">
        <f t="shared" si="820"/>
        <v>0</v>
      </c>
      <c r="EW235" s="328">
        <f t="shared" si="820"/>
        <v>0</v>
      </c>
      <c r="EX235" s="328">
        <f t="shared" si="820"/>
        <v>0</v>
      </c>
      <c r="EY235" s="328">
        <f t="shared" si="820"/>
        <v>0</v>
      </c>
      <c r="EZ235" s="328">
        <f t="shared" si="820"/>
        <v>0</v>
      </c>
      <c r="FA235" s="328">
        <f t="shared" si="820"/>
        <v>0</v>
      </c>
      <c r="FB235" s="328">
        <f t="shared" si="820"/>
        <v>0</v>
      </c>
      <c r="FC235" s="328">
        <f t="shared" si="820"/>
        <v>0</v>
      </c>
      <c r="FD235" s="328">
        <f t="shared" si="820"/>
        <v>0</v>
      </c>
      <c r="FE235" s="328">
        <f t="shared" si="820"/>
        <v>0</v>
      </c>
      <c r="FF235" s="328">
        <f t="shared" si="820"/>
        <v>0</v>
      </c>
      <c r="FG235" s="328">
        <f t="shared" si="820"/>
        <v>0</v>
      </c>
      <c r="FH235" s="328">
        <f t="shared" si="820"/>
        <v>0</v>
      </c>
      <c r="FI235" s="328">
        <f t="shared" si="820"/>
        <v>0</v>
      </c>
      <c r="FJ235" s="328">
        <f t="shared" si="820"/>
        <v>0</v>
      </c>
      <c r="FK235" s="328">
        <f t="shared" si="820"/>
        <v>0</v>
      </c>
      <c r="FL235" s="328">
        <f t="shared" si="820"/>
        <v>0</v>
      </c>
      <c r="FM235" s="328">
        <f t="shared" si="820"/>
        <v>0</v>
      </c>
      <c r="FN235" s="328">
        <f t="shared" si="820"/>
        <v>0</v>
      </c>
      <c r="FO235" s="328">
        <f t="shared" si="820"/>
        <v>0</v>
      </c>
      <c r="FP235" s="328">
        <f t="shared" si="820"/>
        <v>0</v>
      </c>
      <c r="FQ235" s="328">
        <f t="shared" si="820"/>
        <v>0</v>
      </c>
      <c r="FR235" s="328">
        <f t="shared" si="820"/>
        <v>0</v>
      </c>
      <c r="FS235" s="328">
        <f t="shared" si="820"/>
        <v>0</v>
      </c>
      <c r="FT235" s="328">
        <f t="shared" si="820"/>
        <v>0</v>
      </c>
      <c r="FU235" s="328">
        <f t="shared" si="820"/>
        <v>0</v>
      </c>
      <c r="FV235" s="328">
        <f t="shared" si="820"/>
        <v>0</v>
      </c>
      <c r="FW235" s="328">
        <f t="shared" si="820"/>
        <v>0</v>
      </c>
      <c r="FX235" s="328">
        <f t="shared" si="820"/>
        <v>0</v>
      </c>
      <c r="FY235" s="328">
        <f t="shared" si="820"/>
        <v>0</v>
      </c>
      <c r="FZ235" s="328">
        <f t="shared" si="820"/>
        <v>0</v>
      </c>
      <c r="GA235" s="328">
        <f t="shared" si="820"/>
        <v>0</v>
      </c>
      <c r="GB235" s="328">
        <f t="shared" si="820"/>
        <v>0</v>
      </c>
      <c r="GC235" s="328">
        <f t="shared" si="820"/>
        <v>0</v>
      </c>
      <c r="GD235" s="328">
        <f t="shared" si="820"/>
        <v>0</v>
      </c>
      <c r="GE235" s="328">
        <f t="shared" si="820"/>
        <v>0</v>
      </c>
      <c r="GF235" s="328">
        <f t="shared" si="820"/>
        <v>0</v>
      </c>
      <c r="GG235" s="328">
        <f t="shared" si="820"/>
        <v>0</v>
      </c>
      <c r="GH235" s="328">
        <f t="shared" si="820"/>
        <v>0</v>
      </c>
      <c r="GI235" s="328">
        <f t="shared" si="820"/>
        <v>0</v>
      </c>
      <c r="GJ235" s="328">
        <f t="shared" si="820"/>
        <v>0</v>
      </c>
    </row>
    <row r="236" spans="1:192" x14ac:dyDescent="0.25">
      <c r="A236" s="247"/>
      <c r="D236" s="248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  <c r="R236" s="328"/>
      <c r="S236" s="328"/>
      <c r="T236" s="328"/>
      <c r="U236" s="328"/>
      <c r="V236" s="328"/>
      <c r="W236" s="328"/>
      <c r="X236" s="328"/>
      <c r="Y236" s="328"/>
      <c r="Z236" s="328"/>
      <c r="AA236" s="328"/>
      <c r="AB236" s="328"/>
      <c r="AC236" s="328"/>
      <c r="AD236" s="328"/>
      <c r="AE236" s="328"/>
      <c r="AF236" s="328"/>
      <c r="AG236" s="328"/>
      <c r="AH236" s="328"/>
      <c r="AI236" s="328"/>
      <c r="AJ236" s="328"/>
      <c r="AK236" s="328"/>
      <c r="AL236" s="328"/>
      <c r="AM236" s="328"/>
      <c r="AN236" s="328"/>
      <c r="AO236" s="328"/>
      <c r="AP236" s="328"/>
      <c r="AQ236" s="328"/>
      <c r="AR236" s="328"/>
      <c r="AS236" s="328"/>
      <c r="AT236" s="328"/>
      <c r="AU236" s="328"/>
      <c r="AV236" s="328"/>
      <c r="AW236" s="328"/>
      <c r="AX236" s="328"/>
      <c r="AY236" s="328"/>
      <c r="AZ236" s="328"/>
      <c r="BA236" s="328"/>
      <c r="BB236" s="328"/>
      <c r="BC236" s="328"/>
      <c r="BD236" s="328"/>
      <c r="BE236" s="328"/>
      <c r="BF236" s="328"/>
      <c r="BG236" s="328"/>
      <c r="BH236" s="328"/>
      <c r="BI236" s="328"/>
      <c r="BJ236" s="328"/>
      <c r="BK236" s="328"/>
      <c r="BL236" s="328"/>
      <c r="BM236" s="328"/>
      <c r="BN236" s="328"/>
      <c r="BO236" s="328"/>
      <c r="BP236" s="328"/>
      <c r="BQ236" s="328"/>
      <c r="BR236" s="328"/>
      <c r="BS236" s="328"/>
      <c r="BT236" s="328"/>
      <c r="BU236" s="328"/>
      <c r="BV236" s="328"/>
      <c r="BW236" s="328"/>
      <c r="BX236" s="328"/>
      <c r="BY236" s="328"/>
      <c r="BZ236" s="328"/>
      <c r="CA236" s="328"/>
      <c r="CB236" s="328"/>
      <c r="CC236" s="328"/>
      <c r="CD236" s="328"/>
      <c r="CE236" s="328"/>
      <c r="CF236" s="328"/>
      <c r="CG236" s="328"/>
      <c r="CH236" s="328"/>
      <c r="CI236" s="328"/>
      <c r="CJ236" s="328"/>
      <c r="CK236" s="328"/>
      <c r="CL236" s="328"/>
      <c r="CM236" s="328"/>
      <c r="CN236" s="328"/>
      <c r="CO236" s="328"/>
      <c r="CP236" s="328"/>
      <c r="CQ236" s="328"/>
      <c r="CR236" s="328"/>
      <c r="CS236" s="328"/>
      <c r="CT236" s="328"/>
      <c r="CU236" s="328"/>
      <c r="CV236" s="328"/>
      <c r="CW236" s="328"/>
      <c r="CX236" s="328"/>
      <c r="CY236" s="328"/>
      <c r="CZ236" s="328"/>
      <c r="DA236" s="328"/>
      <c r="DB236" s="328"/>
      <c r="DC236" s="328"/>
      <c r="DD236" s="328"/>
      <c r="DE236" s="328"/>
      <c r="DF236" s="328"/>
      <c r="DG236" s="328"/>
      <c r="DH236" s="328"/>
      <c r="DI236" s="328"/>
      <c r="DJ236" s="328"/>
      <c r="DK236" s="328"/>
      <c r="DL236" s="328"/>
      <c r="DM236" s="328"/>
      <c r="DN236" s="328"/>
      <c r="DO236" s="328"/>
      <c r="DP236" s="328"/>
      <c r="DQ236" s="328"/>
      <c r="DR236" s="328"/>
      <c r="DS236" s="328"/>
      <c r="DT236" s="328"/>
      <c r="DU236" s="328"/>
      <c r="DV236" s="328"/>
      <c r="DW236" s="328"/>
      <c r="DX236" s="328"/>
      <c r="DY236" s="328"/>
      <c r="DZ236" s="328"/>
      <c r="EA236" s="328"/>
      <c r="EB236" s="328"/>
      <c r="EC236" s="328"/>
      <c r="ED236" s="328"/>
      <c r="EE236" s="328"/>
      <c r="EF236" s="328"/>
      <c r="EG236" s="328"/>
      <c r="EH236" s="328"/>
      <c r="EI236" s="328"/>
      <c r="EJ236" s="328"/>
      <c r="EK236" s="328"/>
      <c r="EL236" s="328"/>
      <c r="EM236" s="328"/>
      <c r="EN236" s="328"/>
      <c r="EO236" s="328"/>
      <c r="EP236" s="328"/>
      <c r="EQ236" s="328"/>
      <c r="ER236" s="328"/>
      <c r="ES236" s="328"/>
      <c r="ET236" s="328"/>
      <c r="EU236" s="328"/>
      <c r="EV236" s="328"/>
      <c r="EW236" s="328"/>
      <c r="EX236" s="328"/>
      <c r="EY236" s="328"/>
      <c r="EZ236" s="328"/>
      <c r="FA236" s="328"/>
      <c r="FB236" s="328"/>
      <c r="FC236" s="328"/>
      <c r="FD236" s="328"/>
      <c r="FE236" s="328"/>
      <c r="FF236" s="328"/>
      <c r="FG236" s="328"/>
      <c r="FH236" s="328"/>
      <c r="FI236" s="328"/>
      <c r="FJ236" s="328"/>
      <c r="FK236" s="328"/>
      <c r="FL236" s="328"/>
      <c r="FM236" s="328"/>
      <c r="FN236" s="328"/>
      <c r="FO236" s="328"/>
      <c r="FP236" s="328"/>
      <c r="FQ236" s="328"/>
      <c r="FR236" s="328"/>
      <c r="FS236" s="328"/>
      <c r="FT236" s="328"/>
      <c r="FU236" s="328"/>
      <c r="FV236" s="328"/>
      <c r="FW236" s="328"/>
      <c r="FX236" s="328"/>
      <c r="FY236" s="328"/>
      <c r="FZ236" s="328"/>
      <c r="GA236" s="328"/>
      <c r="GB236" s="328"/>
      <c r="GC236" s="328"/>
      <c r="GD236" s="328"/>
      <c r="GE236" s="328"/>
      <c r="GF236" s="328"/>
      <c r="GG236" s="328"/>
      <c r="GH236" s="328"/>
      <c r="GI236" s="328"/>
      <c r="GJ236" s="328"/>
    </row>
    <row r="237" spans="1:192" x14ac:dyDescent="0.25">
      <c r="A237" s="247"/>
      <c r="D237" s="248"/>
      <c r="E237" s="413" t="str">
        <f xml:space="preserve"> InpC!E$134</f>
        <v>Senior debt - T2 active principal repayment profile</v>
      </c>
      <c r="F237" s="413">
        <f xml:space="preserve"> InpC!F$134</f>
        <v>2</v>
      </c>
      <c r="G237" s="413" t="str">
        <f xml:space="preserve"> InpC!G$134</f>
        <v>1 = level p, 2 = sculpted, 3 = level ds</v>
      </c>
      <c r="H237" s="476"/>
      <c r="I237" s="328"/>
      <c r="J237" s="328"/>
      <c r="K237" s="328"/>
      <c r="L237" s="328"/>
      <c r="M237" s="328"/>
      <c r="N237" s="328"/>
      <c r="O237" s="328"/>
      <c r="P237" s="328"/>
      <c r="Q237" s="328"/>
      <c r="R237" s="328"/>
      <c r="S237" s="328"/>
      <c r="T237" s="328"/>
      <c r="U237" s="328"/>
      <c r="V237" s="328"/>
      <c r="W237" s="328"/>
      <c r="X237" s="328"/>
      <c r="Y237" s="328"/>
      <c r="Z237" s="328"/>
      <c r="AA237" s="328"/>
      <c r="AB237" s="328"/>
      <c r="AC237" s="328"/>
      <c r="AD237" s="328"/>
      <c r="AE237" s="328"/>
      <c r="AF237" s="328"/>
      <c r="AG237" s="328"/>
      <c r="AH237" s="328"/>
      <c r="AI237" s="328"/>
      <c r="AJ237" s="328"/>
      <c r="AK237" s="328"/>
      <c r="AL237" s="328"/>
      <c r="AM237" s="328"/>
      <c r="AN237" s="328"/>
      <c r="AO237" s="328"/>
      <c r="AP237" s="328"/>
      <c r="AQ237" s="328"/>
      <c r="AR237" s="328"/>
      <c r="AS237" s="328"/>
      <c r="AT237" s="328"/>
      <c r="AU237" s="328"/>
      <c r="AV237" s="328"/>
      <c r="AW237" s="328"/>
      <c r="AX237" s="328"/>
      <c r="AY237" s="328"/>
      <c r="AZ237" s="328"/>
      <c r="BA237" s="328"/>
      <c r="BB237" s="328"/>
      <c r="BC237" s="328"/>
      <c r="BD237" s="328"/>
      <c r="BE237" s="328"/>
      <c r="BF237" s="328"/>
      <c r="BG237" s="328"/>
      <c r="BH237" s="328"/>
      <c r="BI237" s="328"/>
      <c r="BJ237" s="328"/>
      <c r="BK237" s="328"/>
      <c r="BL237" s="328"/>
      <c r="BM237" s="328"/>
      <c r="BN237" s="328"/>
      <c r="BO237" s="328"/>
      <c r="BP237" s="328"/>
      <c r="BQ237" s="328"/>
      <c r="BR237" s="328"/>
      <c r="BS237" s="328"/>
      <c r="BT237" s="328"/>
      <c r="BU237" s="328"/>
      <c r="BV237" s="328"/>
      <c r="BW237" s="328"/>
      <c r="BX237" s="328"/>
      <c r="BY237" s="328"/>
      <c r="BZ237" s="328"/>
      <c r="CA237" s="328"/>
      <c r="CB237" s="328"/>
      <c r="CC237" s="328"/>
      <c r="CD237" s="328"/>
      <c r="CE237" s="328"/>
      <c r="CF237" s="328"/>
      <c r="CG237" s="328"/>
      <c r="CH237" s="328"/>
      <c r="CI237" s="328"/>
      <c r="CJ237" s="328"/>
      <c r="CK237" s="328"/>
      <c r="CL237" s="328"/>
      <c r="CM237" s="328"/>
      <c r="CN237" s="328"/>
      <c r="CO237" s="328"/>
      <c r="CP237" s="328"/>
      <c r="CQ237" s="328"/>
      <c r="CR237" s="328"/>
      <c r="CS237" s="328"/>
      <c r="CT237" s="328"/>
      <c r="CU237" s="328"/>
      <c r="CV237" s="328"/>
      <c r="CW237" s="328"/>
      <c r="CX237" s="328"/>
      <c r="CY237" s="328"/>
      <c r="CZ237" s="328"/>
      <c r="DA237" s="328"/>
      <c r="DB237" s="328"/>
      <c r="DC237" s="328"/>
      <c r="DD237" s="328"/>
      <c r="DE237" s="328"/>
      <c r="DF237" s="328"/>
      <c r="DG237" s="328"/>
      <c r="DH237" s="328"/>
      <c r="DI237" s="328"/>
      <c r="DJ237" s="328"/>
      <c r="DK237" s="328"/>
      <c r="DL237" s="328"/>
      <c r="DM237" s="328"/>
      <c r="DN237" s="328"/>
      <c r="DO237" s="328"/>
      <c r="DP237" s="328"/>
      <c r="DQ237" s="328"/>
      <c r="DR237" s="328"/>
      <c r="DS237" s="328"/>
      <c r="DT237" s="328"/>
      <c r="DU237" s="328"/>
      <c r="DV237" s="328"/>
      <c r="DW237" s="328"/>
      <c r="DX237" s="328"/>
      <c r="DY237" s="328"/>
      <c r="DZ237" s="328"/>
      <c r="EA237" s="328"/>
      <c r="EB237" s="328"/>
      <c r="EC237" s="328"/>
      <c r="ED237" s="328"/>
      <c r="EE237" s="328"/>
      <c r="EF237" s="328"/>
      <c r="EG237" s="328"/>
      <c r="EH237" s="328"/>
      <c r="EI237" s="328"/>
      <c r="EJ237" s="328"/>
      <c r="EK237" s="328"/>
      <c r="EL237" s="328"/>
      <c r="EM237" s="328"/>
      <c r="EN237" s="328"/>
      <c r="EO237" s="328"/>
      <c r="EP237" s="328"/>
      <c r="EQ237" s="328"/>
      <c r="ER237" s="328"/>
      <c r="ES237" s="328"/>
      <c r="ET237" s="328"/>
      <c r="EU237" s="328"/>
      <c r="EV237" s="328"/>
      <c r="EW237" s="328"/>
      <c r="EX237" s="328"/>
      <c r="EY237" s="328"/>
      <c r="EZ237" s="328"/>
      <c r="FA237" s="328"/>
      <c r="FB237" s="328"/>
      <c r="FC237" s="328"/>
      <c r="FD237" s="328"/>
      <c r="FE237" s="328"/>
      <c r="FF237" s="328"/>
      <c r="FG237" s="328"/>
      <c r="FH237" s="328"/>
      <c r="FI237" s="328"/>
      <c r="FJ237" s="328"/>
      <c r="FK237" s="328"/>
      <c r="FL237" s="328"/>
      <c r="FM237" s="328"/>
      <c r="FN237" s="328"/>
      <c r="FO237" s="328"/>
      <c r="FP237" s="328"/>
      <c r="FQ237" s="328"/>
      <c r="FR237" s="328"/>
      <c r="FS237" s="328"/>
      <c r="FT237" s="328"/>
      <c r="FU237" s="328"/>
      <c r="FV237" s="328"/>
      <c r="FW237" s="328"/>
      <c r="FX237" s="328"/>
      <c r="FY237" s="328"/>
      <c r="FZ237" s="328"/>
      <c r="GA237" s="328"/>
      <c r="GB237" s="328"/>
      <c r="GC237" s="328"/>
      <c r="GD237" s="328"/>
      <c r="GE237" s="328"/>
      <c r="GF237" s="328"/>
      <c r="GG237" s="328"/>
      <c r="GH237" s="328"/>
      <c r="GI237" s="328"/>
      <c r="GJ237" s="328"/>
    </row>
    <row r="238" spans="1:192" x14ac:dyDescent="0.25">
      <c r="A238" s="247"/>
      <c r="D238" s="248"/>
      <c r="E238" s="9" t="str">
        <f t="shared" ref="E238:AJ238" si="821" xml:space="preserve"> E$211</f>
        <v>Senior debt level principal repayment - T2</v>
      </c>
      <c r="F238" s="9">
        <f t="shared" si="821"/>
        <v>0</v>
      </c>
      <c r="G238" s="9" t="str">
        <f t="shared" si="821"/>
        <v>$ 000s</v>
      </c>
      <c r="H238" s="9">
        <f t="shared" si="821"/>
        <v>18977.801209265352</v>
      </c>
      <c r="I238" s="9">
        <f t="shared" si="821"/>
        <v>0</v>
      </c>
      <c r="J238" s="9">
        <f t="shared" si="821"/>
        <v>0</v>
      </c>
      <c r="K238" s="9">
        <f t="shared" si="821"/>
        <v>0</v>
      </c>
      <c r="L238" s="9">
        <f t="shared" si="821"/>
        <v>0</v>
      </c>
      <c r="M238" s="9">
        <f t="shared" si="821"/>
        <v>0</v>
      </c>
      <c r="N238" s="9">
        <f t="shared" si="821"/>
        <v>0</v>
      </c>
      <c r="O238" s="9">
        <f t="shared" si="821"/>
        <v>0</v>
      </c>
      <c r="P238" s="9">
        <f t="shared" si="821"/>
        <v>0</v>
      </c>
      <c r="Q238" s="9">
        <f t="shared" si="821"/>
        <v>0</v>
      </c>
      <c r="R238" s="9">
        <f t="shared" si="821"/>
        <v>0</v>
      </c>
      <c r="S238" s="9">
        <f t="shared" si="821"/>
        <v>395.37085852636136</v>
      </c>
      <c r="T238" s="9">
        <f t="shared" si="821"/>
        <v>395.37085852636136</v>
      </c>
      <c r="U238" s="9">
        <f t="shared" si="821"/>
        <v>395.37085852636136</v>
      </c>
      <c r="V238" s="9">
        <f t="shared" si="821"/>
        <v>395.37085852636136</v>
      </c>
      <c r="W238" s="9">
        <f t="shared" si="821"/>
        <v>395.37085852636136</v>
      </c>
      <c r="X238" s="9">
        <f t="shared" si="821"/>
        <v>395.37085852636136</v>
      </c>
      <c r="Y238" s="9">
        <f t="shared" si="821"/>
        <v>395.37085852636136</v>
      </c>
      <c r="Z238" s="9">
        <f t="shared" si="821"/>
        <v>395.37085852636136</v>
      </c>
      <c r="AA238" s="9">
        <f t="shared" si="821"/>
        <v>395.37085852636136</v>
      </c>
      <c r="AB238" s="9">
        <f t="shared" si="821"/>
        <v>395.37085852636136</v>
      </c>
      <c r="AC238" s="9">
        <f t="shared" si="821"/>
        <v>395.37085852636136</v>
      </c>
      <c r="AD238" s="9">
        <f t="shared" si="821"/>
        <v>395.37085852636136</v>
      </c>
      <c r="AE238" s="9">
        <f t="shared" si="821"/>
        <v>395.37085852636136</v>
      </c>
      <c r="AF238" s="9">
        <f t="shared" si="821"/>
        <v>395.37085852636136</v>
      </c>
      <c r="AG238" s="9">
        <f t="shared" si="821"/>
        <v>395.37085852636136</v>
      </c>
      <c r="AH238" s="9">
        <f t="shared" si="821"/>
        <v>395.37085852636136</v>
      </c>
      <c r="AI238" s="9">
        <f t="shared" si="821"/>
        <v>395.37085852636136</v>
      </c>
      <c r="AJ238" s="9">
        <f t="shared" si="821"/>
        <v>395.37085852636136</v>
      </c>
      <c r="AK238" s="9">
        <f t="shared" ref="AK238:BP238" si="822" xml:space="preserve"> AK$211</f>
        <v>395.37085852636136</v>
      </c>
      <c r="AL238" s="9">
        <f t="shared" si="822"/>
        <v>395.37085852636136</v>
      </c>
      <c r="AM238" s="9">
        <f t="shared" si="822"/>
        <v>395.37085852636136</v>
      </c>
      <c r="AN238" s="9">
        <f t="shared" si="822"/>
        <v>395.37085852636136</v>
      </c>
      <c r="AO238" s="9">
        <f t="shared" si="822"/>
        <v>395.37085852636136</v>
      </c>
      <c r="AP238" s="9">
        <f t="shared" si="822"/>
        <v>395.37085852636136</v>
      </c>
      <c r="AQ238" s="9">
        <f t="shared" si="822"/>
        <v>395.37085852636136</v>
      </c>
      <c r="AR238" s="9">
        <f t="shared" si="822"/>
        <v>395.37085852636136</v>
      </c>
      <c r="AS238" s="9">
        <f t="shared" si="822"/>
        <v>395.37085852636136</v>
      </c>
      <c r="AT238" s="9">
        <f t="shared" si="822"/>
        <v>395.37085852636136</v>
      </c>
      <c r="AU238" s="9">
        <f t="shared" si="822"/>
        <v>395.37085852636136</v>
      </c>
      <c r="AV238" s="9">
        <f t="shared" si="822"/>
        <v>395.37085852636136</v>
      </c>
      <c r="AW238" s="9">
        <f t="shared" si="822"/>
        <v>395.37085852636136</v>
      </c>
      <c r="AX238" s="9">
        <f t="shared" si="822"/>
        <v>395.37085852636136</v>
      </c>
      <c r="AY238" s="9">
        <f t="shared" si="822"/>
        <v>395.37085852636136</v>
      </c>
      <c r="AZ238" s="9">
        <f t="shared" si="822"/>
        <v>395.37085852636136</v>
      </c>
      <c r="BA238" s="9">
        <f t="shared" si="822"/>
        <v>395.37085852636136</v>
      </c>
      <c r="BB238" s="9">
        <f t="shared" si="822"/>
        <v>395.37085852636136</v>
      </c>
      <c r="BC238" s="9">
        <f t="shared" si="822"/>
        <v>395.37085852636136</v>
      </c>
      <c r="BD238" s="9">
        <f t="shared" si="822"/>
        <v>395.37085852636136</v>
      </c>
      <c r="BE238" s="9">
        <f t="shared" si="822"/>
        <v>395.37085852636136</v>
      </c>
      <c r="BF238" s="9">
        <f t="shared" si="822"/>
        <v>395.37085852636136</v>
      </c>
      <c r="BG238" s="9">
        <f t="shared" si="822"/>
        <v>395.37085852636136</v>
      </c>
      <c r="BH238" s="9">
        <f t="shared" si="822"/>
        <v>395.37085852636136</v>
      </c>
      <c r="BI238" s="9">
        <f t="shared" si="822"/>
        <v>395.37085852636136</v>
      </c>
      <c r="BJ238" s="9">
        <f t="shared" si="822"/>
        <v>395.37085852636136</v>
      </c>
      <c r="BK238" s="9">
        <f t="shared" si="822"/>
        <v>395.37085852636136</v>
      </c>
      <c r="BL238" s="9">
        <f t="shared" si="822"/>
        <v>395.37085852636136</v>
      </c>
      <c r="BM238" s="9">
        <f t="shared" si="822"/>
        <v>395.37085852636136</v>
      </c>
      <c r="BN238" s="9">
        <f t="shared" si="822"/>
        <v>395.37085852636136</v>
      </c>
      <c r="BO238" s="9">
        <f t="shared" si="822"/>
        <v>0</v>
      </c>
      <c r="BP238" s="9">
        <f t="shared" si="822"/>
        <v>0</v>
      </c>
      <c r="BQ238" s="9">
        <f t="shared" ref="BQ238:CV238" si="823" xml:space="preserve"> BQ$211</f>
        <v>0</v>
      </c>
      <c r="BR238" s="9">
        <f t="shared" si="823"/>
        <v>0</v>
      </c>
      <c r="BS238" s="9">
        <f t="shared" si="823"/>
        <v>0</v>
      </c>
      <c r="BT238" s="9">
        <f t="shared" si="823"/>
        <v>0</v>
      </c>
      <c r="BU238" s="9">
        <f t="shared" si="823"/>
        <v>0</v>
      </c>
      <c r="BV238" s="9">
        <f t="shared" si="823"/>
        <v>0</v>
      </c>
      <c r="BW238" s="9">
        <f t="shared" si="823"/>
        <v>0</v>
      </c>
      <c r="BX238" s="9">
        <f t="shared" si="823"/>
        <v>0</v>
      </c>
      <c r="BY238" s="9">
        <f t="shared" si="823"/>
        <v>0</v>
      </c>
      <c r="BZ238" s="9">
        <f t="shared" si="823"/>
        <v>0</v>
      </c>
      <c r="CA238" s="9">
        <f t="shared" si="823"/>
        <v>0</v>
      </c>
      <c r="CB238" s="9">
        <f t="shared" si="823"/>
        <v>0</v>
      </c>
      <c r="CC238" s="9">
        <f t="shared" si="823"/>
        <v>0</v>
      </c>
      <c r="CD238" s="9">
        <f t="shared" si="823"/>
        <v>0</v>
      </c>
      <c r="CE238" s="9">
        <f t="shared" si="823"/>
        <v>0</v>
      </c>
      <c r="CF238" s="9">
        <f t="shared" si="823"/>
        <v>0</v>
      </c>
      <c r="CG238" s="9">
        <f t="shared" si="823"/>
        <v>0</v>
      </c>
      <c r="CH238" s="9">
        <f t="shared" si="823"/>
        <v>0</v>
      </c>
      <c r="CI238" s="9">
        <f t="shared" si="823"/>
        <v>0</v>
      </c>
      <c r="CJ238" s="9">
        <f t="shared" si="823"/>
        <v>0</v>
      </c>
      <c r="CK238" s="9">
        <f t="shared" si="823"/>
        <v>0</v>
      </c>
      <c r="CL238" s="9">
        <f t="shared" si="823"/>
        <v>0</v>
      </c>
      <c r="CM238" s="9">
        <f t="shared" si="823"/>
        <v>0</v>
      </c>
      <c r="CN238" s="9">
        <f t="shared" si="823"/>
        <v>0</v>
      </c>
      <c r="CO238" s="9">
        <f t="shared" si="823"/>
        <v>0</v>
      </c>
      <c r="CP238" s="9">
        <f t="shared" si="823"/>
        <v>0</v>
      </c>
      <c r="CQ238" s="9">
        <f t="shared" si="823"/>
        <v>0</v>
      </c>
      <c r="CR238" s="9">
        <f t="shared" si="823"/>
        <v>0</v>
      </c>
      <c r="CS238" s="9">
        <f t="shared" si="823"/>
        <v>0</v>
      </c>
      <c r="CT238" s="9">
        <f t="shared" si="823"/>
        <v>0</v>
      </c>
      <c r="CU238" s="9">
        <f t="shared" si="823"/>
        <v>0</v>
      </c>
      <c r="CV238" s="9">
        <f t="shared" si="823"/>
        <v>0</v>
      </c>
      <c r="CW238" s="9">
        <f t="shared" ref="CW238:EB238" si="824" xml:space="preserve"> CW$211</f>
        <v>0</v>
      </c>
      <c r="CX238" s="9">
        <f t="shared" si="824"/>
        <v>0</v>
      </c>
      <c r="CY238" s="9">
        <f t="shared" si="824"/>
        <v>0</v>
      </c>
      <c r="CZ238" s="9">
        <f t="shared" si="824"/>
        <v>0</v>
      </c>
      <c r="DA238" s="9">
        <f t="shared" si="824"/>
        <v>0</v>
      </c>
      <c r="DB238" s="9">
        <f t="shared" si="824"/>
        <v>0</v>
      </c>
      <c r="DC238" s="9">
        <f t="shared" si="824"/>
        <v>0</v>
      </c>
      <c r="DD238" s="9">
        <f t="shared" si="824"/>
        <v>0</v>
      </c>
      <c r="DE238" s="9">
        <f t="shared" si="824"/>
        <v>0</v>
      </c>
      <c r="DF238" s="9">
        <f t="shared" si="824"/>
        <v>0</v>
      </c>
      <c r="DG238" s="9">
        <f t="shared" si="824"/>
        <v>0</v>
      </c>
      <c r="DH238" s="9">
        <f t="shared" si="824"/>
        <v>0</v>
      </c>
      <c r="DI238" s="9">
        <f t="shared" si="824"/>
        <v>0</v>
      </c>
      <c r="DJ238" s="9">
        <f t="shared" si="824"/>
        <v>0</v>
      </c>
      <c r="DK238" s="9">
        <f t="shared" si="824"/>
        <v>0</v>
      </c>
      <c r="DL238" s="9">
        <f t="shared" si="824"/>
        <v>0</v>
      </c>
      <c r="DM238" s="9">
        <f t="shared" si="824"/>
        <v>0</v>
      </c>
      <c r="DN238" s="9">
        <f t="shared" si="824"/>
        <v>0</v>
      </c>
      <c r="DO238" s="9">
        <f t="shared" si="824"/>
        <v>0</v>
      </c>
      <c r="DP238" s="9">
        <f t="shared" si="824"/>
        <v>0</v>
      </c>
      <c r="DQ238" s="9">
        <f t="shared" si="824"/>
        <v>0</v>
      </c>
      <c r="DR238" s="9">
        <f t="shared" si="824"/>
        <v>0</v>
      </c>
      <c r="DS238" s="9">
        <f t="shared" si="824"/>
        <v>0</v>
      </c>
      <c r="DT238" s="9">
        <f t="shared" si="824"/>
        <v>0</v>
      </c>
      <c r="DU238" s="9">
        <f t="shared" si="824"/>
        <v>0</v>
      </c>
      <c r="DV238" s="9">
        <f t="shared" si="824"/>
        <v>0</v>
      </c>
      <c r="DW238" s="9">
        <f t="shared" si="824"/>
        <v>0</v>
      </c>
      <c r="DX238" s="9">
        <f t="shared" si="824"/>
        <v>0</v>
      </c>
      <c r="DY238" s="9">
        <f t="shared" si="824"/>
        <v>0</v>
      </c>
      <c r="DZ238" s="9">
        <f t="shared" si="824"/>
        <v>0</v>
      </c>
      <c r="EA238" s="9">
        <f t="shared" si="824"/>
        <v>0</v>
      </c>
      <c r="EB238" s="9">
        <f t="shared" si="824"/>
        <v>0</v>
      </c>
      <c r="EC238" s="9">
        <f t="shared" ref="EC238:FH238" si="825" xml:space="preserve"> EC$211</f>
        <v>0</v>
      </c>
      <c r="ED238" s="9">
        <f t="shared" si="825"/>
        <v>0</v>
      </c>
      <c r="EE238" s="9">
        <f t="shared" si="825"/>
        <v>0</v>
      </c>
      <c r="EF238" s="9">
        <f t="shared" si="825"/>
        <v>0</v>
      </c>
      <c r="EG238" s="9">
        <f t="shared" si="825"/>
        <v>0</v>
      </c>
      <c r="EH238" s="9">
        <f t="shared" si="825"/>
        <v>0</v>
      </c>
      <c r="EI238" s="9">
        <f t="shared" si="825"/>
        <v>0</v>
      </c>
      <c r="EJ238" s="9">
        <f t="shared" si="825"/>
        <v>0</v>
      </c>
      <c r="EK238" s="9">
        <f t="shared" si="825"/>
        <v>0</v>
      </c>
      <c r="EL238" s="9">
        <f t="shared" si="825"/>
        <v>0</v>
      </c>
      <c r="EM238" s="9">
        <f t="shared" si="825"/>
        <v>0</v>
      </c>
      <c r="EN238" s="9">
        <f t="shared" si="825"/>
        <v>0</v>
      </c>
      <c r="EO238" s="9">
        <f t="shared" si="825"/>
        <v>0</v>
      </c>
      <c r="EP238" s="9">
        <f t="shared" si="825"/>
        <v>0</v>
      </c>
      <c r="EQ238" s="9">
        <f t="shared" si="825"/>
        <v>0</v>
      </c>
      <c r="ER238" s="9">
        <f t="shared" si="825"/>
        <v>0</v>
      </c>
      <c r="ES238" s="9">
        <f t="shared" si="825"/>
        <v>0</v>
      </c>
      <c r="ET238" s="9">
        <f t="shared" si="825"/>
        <v>0</v>
      </c>
      <c r="EU238" s="9">
        <f t="shared" si="825"/>
        <v>0</v>
      </c>
      <c r="EV238" s="9">
        <f t="shared" si="825"/>
        <v>0</v>
      </c>
      <c r="EW238" s="9">
        <f t="shared" si="825"/>
        <v>0</v>
      </c>
      <c r="EX238" s="9">
        <f t="shared" si="825"/>
        <v>0</v>
      </c>
      <c r="EY238" s="9">
        <f t="shared" si="825"/>
        <v>0</v>
      </c>
      <c r="EZ238" s="9">
        <f t="shared" si="825"/>
        <v>0</v>
      </c>
      <c r="FA238" s="9">
        <f t="shared" si="825"/>
        <v>0</v>
      </c>
      <c r="FB238" s="9">
        <f t="shared" si="825"/>
        <v>0</v>
      </c>
      <c r="FC238" s="9">
        <f t="shared" si="825"/>
        <v>0</v>
      </c>
      <c r="FD238" s="9">
        <f t="shared" si="825"/>
        <v>0</v>
      </c>
      <c r="FE238" s="9">
        <f t="shared" si="825"/>
        <v>0</v>
      </c>
      <c r="FF238" s="9">
        <f t="shared" si="825"/>
        <v>0</v>
      </c>
      <c r="FG238" s="9">
        <f t="shared" si="825"/>
        <v>0</v>
      </c>
      <c r="FH238" s="9">
        <f t="shared" si="825"/>
        <v>0</v>
      </c>
      <c r="FI238" s="9">
        <f t="shared" ref="FI238:GJ238" si="826" xml:space="preserve"> FI$211</f>
        <v>0</v>
      </c>
      <c r="FJ238" s="9">
        <f t="shared" si="826"/>
        <v>0</v>
      </c>
      <c r="FK238" s="9">
        <f t="shared" si="826"/>
        <v>0</v>
      </c>
      <c r="FL238" s="9">
        <f t="shared" si="826"/>
        <v>0</v>
      </c>
      <c r="FM238" s="9">
        <f t="shared" si="826"/>
        <v>0</v>
      </c>
      <c r="FN238" s="9">
        <f t="shared" si="826"/>
        <v>0</v>
      </c>
      <c r="FO238" s="9">
        <f t="shared" si="826"/>
        <v>0</v>
      </c>
      <c r="FP238" s="9">
        <f t="shared" si="826"/>
        <v>0</v>
      </c>
      <c r="FQ238" s="9">
        <f t="shared" si="826"/>
        <v>0</v>
      </c>
      <c r="FR238" s="9">
        <f t="shared" si="826"/>
        <v>0</v>
      </c>
      <c r="FS238" s="9">
        <f t="shared" si="826"/>
        <v>0</v>
      </c>
      <c r="FT238" s="9">
        <f t="shared" si="826"/>
        <v>0</v>
      </c>
      <c r="FU238" s="9">
        <f t="shared" si="826"/>
        <v>0</v>
      </c>
      <c r="FV238" s="9">
        <f t="shared" si="826"/>
        <v>0</v>
      </c>
      <c r="FW238" s="9">
        <f t="shared" si="826"/>
        <v>0</v>
      </c>
      <c r="FX238" s="9">
        <f t="shared" si="826"/>
        <v>0</v>
      </c>
      <c r="FY238" s="9">
        <f t="shared" si="826"/>
        <v>0</v>
      </c>
      <c r="FZ238" s="9">
        <f t="shared" si="826"/>
        <v>0</v>
      </c>
      <c r="GA238" s="9">
        <f t="shared" si="826"/>
        <v>0</v>
      </c>
      <c r="GB238" s="9">
        <f t="shared" si="826"/>
        <v>0</v>
      </c>
      <c r="GC238" s="9">
        <f t="shared" si="826"/>
        <v>0</v>
      </c>
      <c r="GD238" s="9">
        <f t="shared" si="826"/>
        <v>0</v>
      </c>
      <c r="GE238" s="9">
        <f t="shared" si="826"/>
        <v>0</v>
      </c>
      <c r="GF238" s="9">
        <f t="shared" si="826"/>
        <v>0</v>
      </c>
      <c r="GG238" s="9">
        <f t="shared" si="826"/>
        <v>0</v>
      </c>
      <c r="GH238" s="9">
        <f t="shared" si="826"/>
        <v>0</v>
      </c>
      <c r="GI238" s="9">
        <f t="shared" si="826"/>
        <v>0</v>
      </c>
      <c r="GJ238" s="9">
        <f t="shared" si="826"/>
        <v>0</v>
      </c>
    </row>
    <row r="239" spans="1:192" x14ac:dyDescent="0.25">
      <c r="A239" s="247"/>
      <c r="D239" s="248"/>
      <c r="E239" s="157" t="str">
        <f t="shared" ref="E239:AJ239" si="827" xml:space="preserve"> E$217</f>
        <v>Senior debt sculpted principal repayment  - T2</v>
      </c>
      <c r="F239" s="157">
        <f t="shared" si="827"/>
        <v>0</v>
      </c>
      <c r="G239" s="157" t="str">
        <f t="shared" si="827"/>
        <v>$ 000s</v>
      </c>
      <c r="H239" s="157">
        <f t="shared" si="827"/>
        <v>18977.797259590348</v>
      </c>
      <c r="I239" s="157">
        <f t="shared" si="827"/>
        <v>0</v>
      </c>
      <c r="J239" s="157">
        <f t="shared" si="827"/>
        <v>0</v>
      </c>
      <c r="K239" s="157">
        <f t="shared" si="827"/>
        <v>0</v>
      </c>
      <c r="L239" s="157">
        <f t="shared" si="827"/>
        <v>0</v>
      </c>
      <c r="M239" s="157">
        <f t="shared" si="827"/>
        <v>0</v>
      </c>
      <c r="N239" s="157">
        <f t="shared" si="827"/>
        <v>0</v>
      </c>
      <c r="O239" s="157">
        <f t="shared" si="827"/>
        <v>0</v>
      </c>
      <c r="P239" s="157">
        <f t="shared" si="827"/>
        <v>0</v>
      </c>
      <c r="Q239" s="157">
        <f t="shared" si="827"/>
        <v>0</v>
      </c>
      <c r="R239" s="157">
        <f t="shared" si="827"/>
        <v>0</v>
      </c>
      <c r="S239" s="157">
        <f t="shared" si="827"/>
        <v>113.52206855668834</v>
      </c>
      <c r="T239" s="157">
        <f t="shared" si="827"/>
        <v>142.01356952544225</v>
      </c>
      <c r="U239" s="157">
        <f t="shared" si="827"/>
        <v>199.16518635928628</v>
      </c>
      <c r="V239" s="157">
        <f t="shared" si="827"/>
        <v>182.85258299132641</v>
      </c>
      <c r="W239" s="157">
        <f t="shared" si="827"/>
        <v>127.83204832285941</v>
      </c>
      <c r="X239" s="157">
        <f t="shared" si="827"/>
        <v>146.33299264764318</v>
      </c>
      <c r="Y239" s="157">
        <f t="shared" si="827"/>
        <v>205.57932184845612</v>
      </c>
      <c r="Z239" s="157">
        <f t="shared" si="827"/>
        <v>189.48350630903556</v>
      </c>
      <c r="AA239" s="157">
        <f t="shared" si="827"/>
        <v>134.00523835324989</v>
      </c>
      <c r="AB239" s="157">
        <f t="shared" si="827"/>
        <v>155.36408529265694</v>
      </c>
      <c r="AC239" s="157">
        <f t="shared" si="827"/>
        <v>212.39089623469152</v>
      </c>
      <c r="AD239" s="157">
        <f t="shared" si="827"/>
        <v>196.50942150234667</v>
      </c>
      <c r="AE239" s="157">
        <f t="shared" si="827"/>
        <v>141.19452450137143</v>
      </c>
      <c r="AF239" s="157">
        <f t="shared" si="827"/>
        <v>162.64410687567349</v>
      </c>
      <c r="AG239" s="157">
        <f t="shared" si="827"/>
        <v>219.64495669464543</v>
      </c>
      <c r="AH239" s="157">
        <f t="shared" si="827"/>
        <v>203.98381652818173</v>
      </c>
      <c r="AI239" s="157">
        <f t="shared" si="827"/>
        <v>148.8318526214978</v>
      </c>
      <c r="AJ239" s="157">
        <f t="shared" si="827"/>
        <v>170.39316210670736</v>
      </c>
      <c r="AK239" s="157">
        <f t="shared" ref="AK239:BP239" si="828" xml:space="preserve"> AK$217</f>
        <v>227.36640517890663</v>
      </c>
      <c r="AL239" s="157">
        <f t="shared" si="828"/>
        <v>211.93496405630378</v>
      </c>
      <c r="AM239" s="157">
        <f t="shared" si="828"/>
        <v>157.94901231916097</v>
      </c>
      <c r="AN239" s="157">
        <f t="shared" si="828"/>
        <v>176.49395871939836</v>
      </c>
      <c r="AO239" s="157">
        <f t="shared" si="828"/>
        <v>235.53951457544608</v>
      </c>
      <c r="AP239" s="157">
        <f t="shared" si="828"/>
        <v>220.35054525630719</v>
      </c>
      <c r="AQ239" s="157">
        <f t="shared" si="828"/>
        <v>165.49338117506545</v>
      </c>
      <c r="AR239" s="157">
        <f t="shared" si="828"/>
        <v>187.29342557803503</v>
      </c>
      <c r="AS239" s="157">
        <f t="shared" si="828"/>
        <v>244.25575502234116</v>
      </c>
      <c r="AT239" s="157">
        <f t="shared" si="828"/>
        <v>229.30948797582982</v>
      </c>
      <c r="AU239" s="157">
        <f t="shared" si="828"/>
        <v>174.59437726166857</v>
      </c>
      <c r="AV239" s="157">
        <f t="shared" si="828"/>
        <v>196.53799344767165</v>
      </c>
      <c r="AW239" s="157">
        <f t="shared" si="828"/>
        <v>253.52541583941385</v>
      </c>
      <c r="AX239" s="157">
        <f t="shared" si="828"/>
        <v>238.83269665576279</v>
      </c>
      <c r="AY239" s="157">
        <f t="shared" si="828"/>
        <v>184.24694082836706</v>
      </c>
      <c r="AZ239" s="157">
        <f t="shared" si="828"/>
        <v>206.34906692390749</v>
      </c>
      <c r="BA239" s="157">
        <f t="shared" si="828"/>
        <v>263.38369069967075</v>
      </c>
      <c r="BB239" s="157">
        <f t="shared" si="828"/>
        <v>248.96038107374525</v>
      </c>
      <c r="BC239" s="157">
        <f t="shared" si="828"/>
        <v>196.03135166333436</v>
      </c>
      <c r="BD239" s="157">
        <f t="shared" si="828"/>
        <v>214.76284251735015</v>
      </c>
      <c r="BE239" s="157">
        <f t="shared" si="828"/>
        <v>273.86463053027387</v>
      </c>
      <c r="BF239" s="157">
        <f t="shared" si="828"/>
        <v>259.71654100170173</v>
      </c>
      <c r="BG239" s="157">
        <f t="shared" si="828"/>
        <v>1131.1796946633456</v>
      </c>
      <c r="BH239" s="157">
        <f t="shared" si="828"/>
        <v>1254.9082056925943</v>
      </c>
      <c r="BI239" s="157">
        <f t="shared" si="828"/>
        <v>1569.7874863340767</v>
      </c>
      <c r="BJ239" s="157">
        <f t="shared" si="828"/>
        <v>1493.4274081075523</v>
      </c>
      <c r="BK239" s="157">
        <f t="shared" si="828"/>
        <v>1194.7847373181248</v>
      </c>
      <c r="BL239" s="157">
        <f t="shared" si="828"/>
        <v>1319.6840027086637</v>
      </c>
      <c r="BM239" s="157">
        <f t="shared" si="828"/>
        <v>1635.1067038205047</v>
      </c>
      <c r="BN239" s="157">
        <f t="shared" si="828"/>
        <v>1560.383305374067</v>
      </c>
      <c r="BO239" s="157">
        <f t="shared" si="828"/>
        <v>0</v>
      </c>
      <c r="BP239" s="157">
        <f t="shared" si="828"/>
        <v>0</v>
      </c>
      <c r="BQ239" s="157">
        <f t="shared" ref="BQ239:CV239" si="829" xml:space="preserve"> BQ$217</f>
        <v>0</v>
      </c>
      <c r="BR239" s="157">
        <f t="shared" si="829"/>
        <v>0</v>
      </c>
      <c r="BS239" s="157">
        <f t="shared" si="829"/>
        <v>0</v>
      </c>
      <c r="BT239" s="157">
        <f t="shared" si="829"/>
        <v>0</v>
      </c>
      <c r="BU239" s="157">
        <f t="shared" si="829"/>
        <v>0</v>
      </c>
      <c r="BV239" s="157">
        <f t="shared" si="829"/>
        <v>0</v>
      </c>
      <c r="BW239" s="157">
        <f t="shared" si="829"/>
        <v>0</v>
      </c>
      <c r="BX239" s="157">
        <f t="shared" si="829"/>
        <v>0</v>
      </c>
      <c r="BY239" s="157">
        <f t="shared" si="829"/>
        <v>0</v>
      </c>
      <c r="BZ239" s="157">
        <f t="shared" si="829"/>
        <v>0</v>
      </c>
      <c r="CA239" s="157">
        <f t="shared" si="829"/>
        <v>0</v>
      </c>
      <c r="CB239" s="157">
        <f t="shared" si="829"/>
        <v>0</v>
      </c>
      <c r="CC239" s="157">
        <f t="shared" si="829"/>
        <v>0</v>
      </c>
      <c r="CD239" s="157">
        <f t="shared" si="829"/>
        <v>0</v>
      </c>
      <c r="CE239" s="157">
        <f t="shared" si="829"/>
        <v>0</v>
      </c>
      <c r="CF239" s="157">
        <f t="shared" si="829"/>
        <v>0</v>
      </c>
      <c r="CG239" s="157">
        <f t="shared" si="829"/>
        <v>0</v>
      </c>
      <c r="CH239" s="157">
        <f t="shared" si="829"/>
        <v>0</v>
      </c>
      <c r="CI239" s="157">
        <f t="shared" si="829"/>
        <v>0</v>
      </c>
      <c r="CJ239" s="157">
        <f t="shared" si="829"/>
        <v>0</v>
      </c>
      <c r="CK239" s="157">
        <f t="shared" si="829"/>
        <v>0</v>
      </c>
      <c r="CL239" s="157">
        <f t="shared" si="829"/>
        <v>0</v>
      </c>
      <c r="CM239" s="157">
        <f t="shared" si="829"/>
        <v>0</v>
      </c>
      <c r="CN239" s="157">
        <f t="shared" si="829"/>
        <v>0</v>
      </c>
      <c r="CO239" s="157">
        <f t="shared" si="829"/>
        <v>0</v>
      </c>
      <c r="CP239" s="157">
        <f t="shared" si="829"/>
        <v>0</v>
      </c>
      <c r="CQ239" s="157">
        <f t="shared" si="829"/>
        <v>0</v>
      </c>
      <c r="CR239" s="157">
        <f t="shared" si="829"/>
        <v>0</v>
      </c>
      <c r="CS239" s="157">
        <f t="shared" si="829"/>
        <v>0</v>
      </c>
      <c r="CT239" s="157">
        <f t="shared" si="829"/>
        <v>0</v>
      </c>
      <c r="CU239" s="157">
        <f t="shared" si="829"/>
        <v>0</v>
      </c>
      <c r="CV239" s="157">
        <f t="shared" si="829"/>
        <v>0</v>
      </c>
      <c r="CW239" s="157">
        <f t="shared" ref="CW239:EB239" si="830" xml:space="preserve"> CW$217</f>
        <v>0</v>
      </c>
      <c r="CX239" s="157">
        <f t="shared" si="830"/>
        <v>0</v>
      </c>
      <c r="CY239" s="157">
        <f t="shared" si="830"/>
        <v>0</v>
      </c>
      <c r="CZ239" s="157">
        <f t="shared" si="830"/>
        <v>0</v>
      </c>
      <c r="DA239" s="157">
        <f t="shared" si="830"/>
        <v>0</v>
      </c>
      <c r="DB239" s="157">
        <f t="shared" si="830"/>
        <v>0</v>
      </c>
      <c r="DC239" s="157">
        <f t="shared" si="830"/>
        <v>0</v>
      </c>
      <c r="DD239" s="157">
        <f t="shared" si="830"/>
        <v>0</v>
      </c>
      <c r="DE239" s="157">
        <f t="shared" si="830"/>
        <v>0</v>
      </c>
      <c r="DF239" s="157">
        <f t="shared" si="830"/>
        <v>0</v>
      </c>
      <c r="DG239" s="157">
        <f t="shared" si="830"/>
        <v>0</v>
      </c>
      <c r="DH239" s="157">
        <f t="shared" si="830"/>
        <v>0</v>
      </c>
      <c r="DI239" s="157">
        <f t="shared" si="830"/>
        <v>0</v>
      </c>
      <c r="DJ239" s="157">
        <f t="shared" si="830"/>
        <v>0</v>
      </c>
      <c r="DK239" s="157">
        <f t="shared" si="830"/>
        <v>0</v>
      </c>
      <c r="DL239" s="157">
        <f t="shared" si="830"/>
        <v>0</v>
      </c>
      <c r="DM239" s="157">
        <f t="shared" si="830"/>
        <v>0</v>
      </c>
      <c r="DN239" s="157">
        <f t="shared" si="830"/>
        <v>0</v>
      </c>
      <c r="DO239" s="157">
        <f t="shared" si="830"/>
        <v>0</v>
      </c>
      <c r="DP239" s="157">
        <f t="shared" si="830"/>
        <v>0</v>
      </c>
      <c r="DQ239" s="157">
        <f t="shared" si="830"/>
        <v>0</v>
      </c>
      <c r="DR239" s="157">
        <f t="shared" si="830"/>
        <v>0</v>
      </c>
      <c r="DS239" s="157">
        <f t="shared" si="830"/>
        <v>0</v>
      </c>
      <c r="DT239" s="157">
        <f t="shared" si="830"/>
        <v>0</v>
      </c>
      <c r="DU239" s="157">
        <f t="shared" si="830"/>
        <v>0</v>
      </c>
      <c r="DV239" s="157">
        <f t="shared" si="830"/>
        <v>0</v>
      </c>
      <c r="DW239" s="157">
        <f t="shared" si="830"/>
        <v>0</v>
      </c>
      <c r="DX239" s="157">
        <f t="shared" si="830"/>
        <v>0</v>
      </c>
      <c r="DY239" s="157">
        <f t="shared" si="830"/>
        <v>0</v>
      </c>
      <c r="DZ239" s="157">
        <f t="shared" si="830"/>
        <v>0</v>
      </c>
      <c r="EA239" s="157">
        <f t="shared" si="830"/>
        <v>0</v>
      </c>
      <c r="EB239" s="157">
        <f t="shared" si="830"/>
        <v>0</v>
      </c>
      <c r="EC239" s="157">
        <f t="shared" ref="EC239:FH239" si="831" xml:space="preserve"> EC$217</f>
        <v>0</v>
      </c>
      <c r="ED239" s="157">
        <f t="shared" si="831"/>
        <v>0</v>
      </c>
      <c r="EE239" s="157">
        <f t="shared" si="831"/>
        <v>0</v>
      </c>
      <c r="EF239" s="157">
        <f t="shared" si="831"/>
        <v>0</v>
      </c>
      <c r="EG239" s="157">
        <f t="shared" si="831"/>
        <v>0</v>
      </c>
      <c r="EH239" s="157">
        <f t="shared" si="831"/>
        <v>0</v>
      </c>
      <c r="EI239" s="157">
        <f t="shared" si="831"/>
        <v>0</v>
      </c>
      <c r="EJ239" s="157">
        <f t="shared" si="831"/>
        <v>0</v>
      </c>
      <c r="EK239" s="157">
        <f t="shared" si="831"/>
        <v>0</v>
      </c>
      <c r="EL239" s="157">
        <f t="shared" si="831"/>
        <v>0</v>
      </c>
      <c r="EM239" s="157">
        <f t="shared" si="831"/>
        <v>0</v>
      </c>
      <c r="EN239" s="157">
        <f t="shared" si="831"/>
        <v>0</v>
      </c>
      <c r="EO239" s="157">
        <f t="shared" si="831"/>
        <v>0</v>
      </c>
      <c r="EP239" s="157">
        <f t="shared" si="831"/>
        <v>0</v>
      </c>
      <c r="EQ239" s="157">
        <f t="shared" si="831"/>
        <v>0</v>
      </c>
      <c r="ER239" s="157">
        <f t="shared" si="831"/>
        <v>0</v>
      </c>
      <c r="ES239" s="157">
        <f t="shared" si="831"/>
        <v>0</v>
      </c>
      <c r="ET239" s="157">
        <f t="shared" si="831"/>
        <v>0</v>
      </c>
      <c r="EU239" s="157">
        <f t="shared" si="831"/>
        <v>0</v>
      </c>
      <c r="EV239" s="157">
        <f t="shared" si="831"/>
        <v>0</v>
      </c>
      <c r="EW239" s="157">
        <f t="shared" si="831"/>
        <v>0</v>
      </c>
      <c r="EX239" s="157">
        <f t="shared" si="831"/>
        <v>0</v>
      </c>
      <c r="EY239" s="157">
        <f t="shared" si="831"/>
        <v>0</v>
      </c>
      <c r="EZ239" s="157">
        <f t="shared" si="831"/>
        <v>0</v>
      </c>
      <c r="FA239" s="157">
        <f t="shared" si="831"/>
        <v>0</v>
      </c>
      <c r="FB239" s="157">
        <f t="shared" si="831"/>
        <v>0</v>
      </c>
      <c r="FC239" s="157">
        <f t="shared" si="831"/>
        <v>0</v>
      </c>
      <c r="FD239" s="157">
        <f t="shared" si="831"/>
        <v>0</v>
      </c>
      <c r="FE239" s="157">
        <f t="shared" si="831"/>
        <v>0</v>
      </c>
      <c r="FF239" s="157">
        <f t="shared" si="831"/>
        <v>0</v>
      </c>
      <c r="FG239" s="157">
        <f t="shared" si="831"/>
        <v>0</v>
      </c>
      <c r="FH239" s="157">
        <f t="shared" si="831"/>
        <v>0</v>
      </c>
      <c r="FI239" s="157">
        <f t="shared" ref="FI239:GJ239" si="832" xml:space="preserve"> FI$217</f>
        <v>0</v>
      </c>
      <c r="FJ239" s="157">
        <f t="shared" si="832"/>
        <v>0</v>
      </c>
      <c r="FK239" s="157">
        <f t="shared" si="832"/>
        <v>0</v>
      </c>
      <c r="FL239" s="157">
        <f t="shared" si="832"/>
        <v>0</v>
      </c>
      <c r="FM239" s="157">
        <f t="shared" si="832"/>
        <v>0</v>
      </c>
      <c r="FN239" s="157">
        <f t="shared" si="832"/>
        <v>0</v>
      </c>
      <c r="FO239" s="157">
        <f t="shared" si="832"/>
        <v>0</v>
      </c>
      <c r="FP239" s="157">
        <f t="shared" si="832"/>
        <v>0</v>
      </c>
      <c r="FQ239" s="157">
        <f t="shared" si="832"/>
        <v>0</v>
      </c>
      <c r="FR239" s="157">
        <f t="shared" si="832"/>
        <v>0</v>
      </c>
      <c r="FS239" s="157">
        <f t="shared" si="832"/>
        <v>0</v>
      </c>
      <c r="FT239" s="157">
        <f t="shared" si="832"/>
        <v>0</v>
      </c>
      <c r="FU239" s="157">
        <f t="shared" si="832"/>
        <v>0</v>
      </c>
      <c r="FV239" s="157">
        <f t="shared" si="832"/>
        <v>0</v>
      </c>
      <c r="FW239" s="157">
        <f t="shared" si="832"/>
        <v>0</v>
      </c>
      <c r="FX239" s="157">
        <f t="shared" si="832"/>
        <v>0</v>
      </c>
      <c r="FY239" s="157">
        <f t="shared" si="832"/>
        <v>0</v>
      </c>
      <c r="FZ239" s="157">
        <f t="shared" si="832"/>
        <v>0</v>
      </c>
      <c r="GA239" s="157">
        <f t="shared" si="832"/>
        <v>0</v>
      </c>
      <c r="GB239" s="157">
        <f t="shared" si="832"/>
        <v>0</v>
      </c>
      <c r="GC239" s="157">
        <f t="shared" si="832"/>
        <v>0</v>
      </c>
      <c r="GD239" s="157">
        <f t="shared" si="832"/>
        <v>0</v>
      </c>
      <c r="GE239" s="157">
        <f t="shared" si="832"/>
        <v>0</v>
      </c>
      <c r="GF239" s="157">
        <f t="shared" si="832"/>
        <v>0</v>
      </c>
      <c r="GG239" s="157">
        <f t="shared" si="832"/>
        <v>0</v>
      </c>
      <c r="GH239" s="157">
        <f t="shared" si="832"/>
        <v>0</v>
      </c>
      <c r="GI239" s="157">
        <f t="shared" si="832"/>
        <v>0</v>
      </c>
      <c r="GJ239" s="157">
        <f t="shared" si="832"/>
        <v>0</v>
      </c>
    </row>
    <row r="240" spans="1:192" x14ac:dyDescent="0.25">
      <c r="A240" s="247"/>
      <c r="D240" s="248"/>
      <c r="E240" s="157" t="str">
        <f t="shared" ref="E240:AJ240" si="833" xml:space="preserve"> E$235</f>
        <v>Senior debt level ds principal repayment - T2</v>
      </c>
      <c r="F240" s="157">
        <f t="shared" si="833"/>
        <v>0</v>
      </c>
      <c r="G240" s="157" t="str">
        <f t="shared" si="833"/>
        <v>$ 000s</v>
      </c>
      <c r="H240" s="157">
        <f t="shared" si="833"/>
        <v>16603.428764556455</v>
      </c>
      <c r="I240" s="157">
        <f t="shared" si="833"/>
        <v>0</v>
      </c>
      <c r="J240" s="157">
        <f t="shared" si="833"/>
        <v>0</v>
      </c>
      <c r="K240" s="157">
        <f t="shared" si="833"/>
        <v>0</v>
      </c>
      <c r="L240" s="157">
        <f t="shared" si="833"/>
        <v>0</v>
      </c>
      <c r="M240" s="157">
        <f t="shared" si="833"/>
        <v>0</v>
      </c>
      <c r="N240" s="157">
        <f t="shared" si="833"/>
        <v>0</v>
      </c>
      <c r="O240" s="157">
        <f t="shared" si="833"/>
        <v>0</v>
      </c>
      <c r="P240" s="157">
        <f t="shared" si="833"/>
        <v>0</v>
      </c>
      <c r="Q240" s="157">
        <f t="shared" si="833"/>
        <v>0</v>
      </c>
      <c r="R240" s="157">
        <f t="shared" si="833"/>
        <v>0</v>
      </c>
      <c r="S240" s="157">
        <f t="shared" si="833"/>
        <v>272.21006277769635</v>
      </c>
      <c r="T240" s="157">
        <f t="shared" si="833"/>
        <v>270.66943486098506</v>
      </c>
      <c r="U240" s="157">
        <f t="shared" si="833"/>
        <v>269.62469732892242</v>
      </c>
      <c r="V240" s="157">
        <f t="shared" si="833"/>
        <v>272.73696162158296</v>
      </c>
      <c r="W240" s="157">
        <f t="shared" si="833"/>
        <v>278.77156933236699</v>
      </c>
      <c r="X240" s="157">
        <f t="shared" si="833"/>
        <v>280.74488573004754</v>
      </c>
      <c r="Y240" s="157">
        <f t="shared" si="833"/>
        <v>279.87398440366479</v>
      </c>
      <c r="Z240" s="157">
        <f t="shared" si="833"/>
        <v>283.10551676036692</v>
      </c>
      <c r="AA240" s="157">
        <f t="shared" si="833"/>
        <v>292.16218335800147</v>
      </c>
      <c r="AB240" s="157">
        <f t="shared" si="833"/>
        <v>291.15403679630714</v>
      </c>
      <c r="AC240" s="157">
        <f t="shared" si="833"/>
        <v>290.53406307388701</v>
      </c>
      <c r="AD240" s="157">
        <f t="shared" si="833"/>
        <v>293.87338800067948</v>
      </c>
      <c r="AE240" s="157">
        <f t="shared" si="833"/>
        <v>302.80566224517491</v>
      </c>
      <c r="AF240" s="157">
        <f t="shared" si="833"/>
        <v>302.0296798956324</v>
      </c>
      <c r="AG240" s="157">
        <f t="shared" si="833"/>
        <v>301.67506718009429</v>
      </c>
      <c r="AH240" s="157">
        <f t="shared" si="833"/>
        <v>305.1271155466257</v>
      </c>
      <c r="AI240" s="157">
        <f t="shared" si="833"/>
        <v>313.94978787242349</v>
      </c>
      <c r="AJ240" s="157">
        <f t="shared" si="833"/>
        <v>313.44250778415676</v>
      </c>
      <c r="AK240" s="157">
        <f t="shared" ref="AK240:BP240" si="834" xml:space="preserve"> AK$235</f>
        <v>313.33233904750193</v>
      </c>
      <c r="AL240" s="157">
        <f t="shared" si="834"/>
        <v>316.90912239403434</v>
      </c>
      <c r="AM240" s="157">
        <f t="shared" si="834"/>
        <v>322.91076930546637</v>
      </c>
      <c r="AN240" s="157">
        <f t="shared" si="834"/>
        <v>325.34502212271514</v>
      </c>
      <c r="AO240" s="157">
        <f t="shared" si="834"/>
        <v>325.45358180691051</v>
      </c>
      <c r="AP240" s="157">
        <f t="shared" si="834"/>
        <v>329.17564818353446</v>
      </c>
      <c r="AQ240" s="157">
        <f t="shared" si="834"/>
        <v>337.74603841090948</v>
      </c>
      <c r="AR240" s="157">
        <f t="shared" si="834"/>
        <v>337.76860787571547</v>
      </c>
      <c r="AS240" s="157">
        <f t="shared" si="834"/>
        <v>338.18297094792996</v>
      </c>
      <c r="AT240" s="157">
        <f t="shared" si="834"/>
        <v>342.03822634978752</v>
      </c>
      <c r="AU240" s="157">
        <f t="shared" si="834"/>
        <v>350.47106396255037</v>
      </c>
      <c r="AV240" s="157">
        <f t="shared" si="834"/>
        <v>350.78010277519348</v>
      </c>
      <c r="AW240" s="157">
        <f t="shared" si="834"/>
        <v>351.49379027182198</v>
      </c>
      <c r="AX240" s="157">
        <f t="shared" si="834"/>
        <v>355.49479329500139</v>
      </c>
      <c r="AY240" s="157">
        <f t="shared" si="834"/>
        <v>363.77497182289108</v>
      </c>
      <c r="AZ240" s="157">
        <f t="shared" si="834"/>
        <v>364.3898214528009</v>
      </c>
      <c r="BA240" s="157">
        <f t="shared" si="834"/>
        <v>365.43605002811665</v>
      </c>
      <c r="BB240" s="157">
        <f t="shared" si="834"/>
        <v>369.61435283718276</v>
      </c>
      <c r="BC240" s="157">
        <f t="shared" si="834"/>
        <v>375.66376827931731</v>
      </c>
      <c r="BD240" s="157">
        <f t="shared" si="834"/>
        <v>378.71779453780977</v>
      </c>
      <c r="BE240" s="157">
        <f t="shared" si="834"/>
        <v>380.05730236374336</v>
      </c>
      <c r="BF240" s="157">
        <f t="shared" si="834"/>
        <v>384.4119921738336</v>
      </c>
      <c r="BG240" s="157">
        <f t="shared" si="834"/>
        <v>392.41181322046907</v>
      </c>
      <c r="BH240" s="157">
        <f t="shared" si="834"/>
        <v>408.32093775066181</v>
      </c>
      <c r="BI240" s="157">
        <f t="shared" si="834"/>
        <v>426.62091863701858</v>
      </c>
      <c r="BJ240" s="157">
        <f t="shared" si="834"/>
        <v>451.70485128770713</v>
      </c>
      <c r="BK240" s="157">
        <f t="shared" si="834"/>
        <v>477.5584021403273</v>
      </c>
      <c r="BL240" s="157">
        <f t="shared" si="834"/>
        <v>495.45183410289133</v>
      </c>
      <c r="BM240" s="157">
        <f t="shared" si="834"/>
        <v>515.76974514828828</v>
      </c>
      <c r="BN240" s="157">
        <f t="shared" si="834"/>
        <v>541.93152745571138</v>
      </c>
      <c r="BO240" s="157">
        <f t="shared" si="834"/>
        <v>0</v>
      </c>
      <c r="BP240" s="157">
        <f t="shared" si="834"/>
        <v>0</v>
      </c>
      <c r="BQ240" s="157">
        <f t="shared" ref="BQ240:CV240" si="835" xml:space="preserve"> BQ$235</f>
        <v>0</v>
      </c>
      <c r="BR240" s="157">
        <f t="shared" si="835"/>
        <v>0</v>
      </c>
      <c r="BS240" s="157">
        <f t="shared" si="835"/>
        <v>0</v>
      </c>
      <c r="BT240" s="157">
        <f t="shared" si="835"/>
        <v>0</v>
      </c>
      <c r="BU240" s="157">
        <f t="shared" si="835"/>
        <v>0</v>
      </c>
      <c r="BV240" s="157">
        <f t="shared" si="835"/>
        <v>0</v>
      </c>
      <c r="BW240" s="157">
        <f t="shared" si="835"/>
        <v>0</v>
      </c>
      <c r="BX240" s="157">
        <f t="shared" si="835"/>
        <v>0</v>
      </c>
      <c r="BY240" s="157">
        <f t="shared" si="835"/>
        <v>0</v>
      </c>
      <c r="BZ240" s="157">
        <f t="shared" si="835"/>
        <v>0</v>
      </c>
      <c r="CA240" s="157">
        <f t="shared" si="835"/>
        <v>0</v>
      </c>
      <c r="CB240" s="157">
        <f t="shared" si="835"/>
        <v>0</v>
      </c>
      <c r="CC240" s="157">
        <f t="shared" si="835"/>
        <v>0</v>
      </c>
      <c r="CD240" s="157">
        <f t="shared" si="835"/>
        <v>0</v>
      </c>
      <c r="CE240" s="157">
        <f t="shared" si="835"/>
        <v>0</v>
      </c>
      <c r="CF240" s="157">
        <f t="shared" si="835"/>
        <v>0</v>
      </c>
      <c r="CG240" s="157">
        <f t="shared" si="835"/>
        <v>0</v>
      </c>
      <c r="CH240" s="157">
        <f t="shared" si="835"/>
        <v>0</v>
      </c>
      <c r="CI240" s="157">
        <f t="shared" si="835"/>
        <v>0</v>
      </c>
      <c r="CJ240" s="157">
        <f t="shared" si="835"/>
        <v>0</v>
      </c>
      <c r="CK240" s="157">
        <f t="shared" si="835"/>
        <v>0</v>
      </c>
      <c r="CL240" s="157">
        <f t="shared" si="835"/>
        <v>0</v>
      </c>
      <c r="CM240" s="157">
        <f t="shared" si="835"/>
        <v>0</v>
      </c>
      <c r="CN240" s="157">
        <f t="shared" si="835"/>
        <v>0</v>
      </c>
      <c r="CO240" s="157">
        <f t="shared" si="835"/>
        <v>0</v>
      </c>
      <c r="CP240" s="157">
        <f t="shared" si="835"/>
        <v>0</v>
      </c>
      <c r="CQ240" s="157">
        <f t="shared" si="835"/>
        <v>0</v>
      </c>
      <c r="CR240" s="157">
        <f t="shared" si="835"/>
        <v>0</v>
      </c>
      <c r="CS240" s="157">
        <f t="shared" si="835"/>
        <v>0</v>
      </c>
      <c r="CT240" s="157">
        <f t="shared" si="835"/>
        <v>0</v>
      </c>
      <c r="CU240" s="157">
        <f t="shared" si="835"/>
        <v>0</v>
      </c>
      <c r="CV240" s="157">
        <f t="shared" si="835"/>
        <v>0</v>
      </c>
      <c r="CW240" s="157">
        <f t="shared" ref="CW240:EB240" si="836" xml:space="preserve"> CW$235</f>
        <v>0</v>
      </c>
      <c r="CX240" s="157">
        <f t="shared" si="836"/>
        <v>0</v>
      </c>
      <c r="CY240" s="157">
        <f t="shared" si="836"/>
        <v>0</v>
      </c>
      <c r="CZ240" s="157">
        <f t="shared" si="836"/>
        <v>0</v>
      </c>
      <c r="DA240" s="157">
        <f t="shared" si="836"/>
        <v>0</v>
      </c>
      <c r="DB240" s="157">
        <f t="shared" si="836"/>
        <v>0</v>
      </c>
      <c r="DC240" s="157">
        <f t="shared" si="836"/>
        <v>0</v>
      </c>
      <c r="DD240" s="157">
        <f t="shared" si="836"/>
        <v>0</v>
      </c>
      <c r="DE240" s="157">
        <f t="shared" si="836"/>
        <v>0</v>
      </c>
      <c r="DF240" s="157">
        <f t="shared" si="836"/>
        <v>0</v>
      </c>
      <c r="DG240" s="157">
        <f t="shared" si="836"/>
        <v>0</v>
      </c>
      <c r="DH240" s="157">
        <f t="shared" si="836"/>
        <v>0</v>
      </c>
      <c r="DI240" s="157">
        <f t="shared" si="836"/>
        <v>0</v>
      </c>
      <c r="DJ240" s="157">
        <f t="shared" si="836"/>
        <v>0</v>
      </c>
      <c r="DK240" s="157">
        <f t="shared" si="836"/>
        <v>0</v>
      </c>
      <c r="DL240" s="157">
        <f t="shared" si="836"/>
        <v>0</v>
      </c>
      <c r="DM240" s="157">
        <f t="shared" si="836"/>
        <v>0</v>
      </c>
      <c r="DN240" s="157">
        <f t="shared" si="836"/>
        <v>0</v>
      </c>
      <c r="DO240" s="157">
        <f t="shared" si="836"/>
        <v>0</v>
      </c>
      <c r="DP240" s="157">
        <f t="shared" si="836"/>
        <v>0</v>
      </c>
      <c r="DQ240" s="157">
        <f t="shared" si="836"/>
        <v>0</v>
      </c>
      <c r="DR240" s="157">
        <f t="shared" si="836"/>
        <v>0</v>
      </c>
      <c r="DS240" s="157">
        <f t="shared" si="836"/>
        <v>0</v>
      </c>
      <c r="DT240" s="157">
        <f t="shared" si="836"/>
        <v>0</v>
      </c>
      <c r="DU240" s="157">
        <f t="shared" si="836"/>
        <v>0</v>
      </c>
      <c r="DV240" s="157">
        <f t="shared" si="836"/>
        <v>0</v>
      </c>
      <c r="DW240" s="157">
        <f t="shared" si="836"/>
        <v>0</v>
      </c>
      <c r="DX240" s="157">
        <f t="shared" si="836"/>
        <v>0</v>
      </c>
      <c r="DY240" s="157">
        <f t="shared" si="836"/>
        <v>0</v>
      </c>
      <c r="DZ240" s="157">
        <f t="shared" si="836"/>
        <v>0</v>
      </c>
      <c r="EA240" s="157">
        <f t="shared" si="836"/>
        <v>0</v>
      </c>
      <c r="EB240" s="157">
        <f t="shared" si="836"/>
        <v>0</v>
      </c>
      <c r="EC240" s="157">
        <f t="shared" ref="EC240:FH240" si="837" xml:space="preserve"> EC$235</f>
        <v>0</v>
      </c>
      <c r="ED240" s="157">
        <f t="shared" si="837"/>
        <v>0</v>
      </c>
      <c r="EE240" s="157">
        <f t="shared" si="837"/>
        <v>0</v>
      </c>
      <c r="EF240" s="157">
        <f t="shared" si="837"/>
        <v>0</v>
      </c>
      <c r="EG240" s="157">
        <f t="shared" si="837"/>
        <v>0</v>
      </c>
      <c r="EH240" s="157">
        <f t="shared" si="837"/>
        <v>0</v>
      </c>
      <c r="EI240" s="157">
        <f t="shared" si="837"/>
        <v>0</v>
      </c>
      <c r="EJ240" s="157">
        <f t="shared" si="837"/>
        <v>0</v>
      </c>
      <c r="EK240" s="157">
        <f t="shared" si="837"/>
        <v>0</v>
      </c>
      <c r="EL240" s="157">
        <f t="shared" si="837"/>
        <v>0</v>
      </c>
      <c r="EM240" s="157">
        <f t="shared" si="837"/>
        <v>0</v>
      </c>
      <c r="EN240" s="157">
        <f t="shared" si="837"/>
        <v>0</v>
      </c>
      <c r="EO240" s="157">
        <f t="shared" si="837"/>
        <v>0</v>
      </c>
      <c r="EP240" s="157">
        <f t="shared" si="837"/>
        <v>0</v>
      </c>
      <c r="EQ240" s="157">
        <f t="shared" si="837"/>
        <v>0</v>
      </c>
      <c r="ER240" s="157">
        <f t="shared" si="837"/>
        <v>0</v>
      </c>
      <c r="ES240" s="157">
        <f t="shared" si="837"/>
        <v>0</v>
      </c>
      <c r="ET240" s="157">
        <f t="shared" si="837"/>
        <v>0</v>
      </c>
      <c r="EU240" s="157">
        <f t="shared" si="837"/>
        <v>0</v>
      </c>
      <c r="EV240" s="157">
        <f t="shared" si="837"/>
        <v>0</v>
      </c>
      <c r="EW240" s="157">
        <f t="shared" si="837"/>
        <v>0</v>
      </c>
      <c r="EX240" s="157">
        <f t="shared" si="837"/>
        <v>0</v>
      </c>
      <c r="EY240" s="157">
        <f t="shared" si="837"/>
        <v>0</v>
      </c>
      <c r="EZ240" s="157">
        <f t="shared" si="837"/>
        <v>0</v>
      </c>
      <c r="FA240" s="157">
        <f t="shared" si="837"/>
        <v>0</v>
      </c>
      <c r="FB240" s="157">
        <f t="shared" si="837"/>
        <v>0</v>
      </c>
      <c r="FC240" s="157">
        <f t="shared" si="837"/>
        <v>0</v>
      </c>
      <c r="FD240" s="157">
        <f t="shared" si="837"/>
        <v>0</v>
      </c>
      <c r="FE240" s="157">
        <f t="shared" si="837"/>
        <v>0</v>
      </c>
      <c r="FF240" s="157">
        <f t="shared" si="837"/>
        <v>0</v>
      </c>
      <c r="FG240" s="157">
        <f t="shared" si="837"/>
        <v>0</v>
      </c>
      <c r="FH240" s="157">
        <f t="shared" si="837"/>
        <v>0</v>
      </c>
      <c r="FI240" s="157">
        <f t="shared" ref="FI240:GJ240" si="838" xml:space="preserve"> FI$235</f>
        <v>0</v>
      </c>
      <c r="FJ240" s="157">
        <f t="shared" si="838"/>
        <v>0</v>
      </c>
      <c r="FK240" s="157">
        <f t="shared" si="838"/>
        <v>0</v>
      </c>
      <c r="FL240" s="157">
        <f t="shared" si="838"/>
        <v>0</v>
      </c>
      <c r="FM240" s="157">
        <f t="shared" si="838"/>
        <v>0</v>
      </c>
      <c r="FN240" s="157">
        <f t="shared" si="838"/>
        <v>0</v>
      </c>
      <c r="FO240" s="157">
        <f t="shared" si="838"/>
        <v>0</v>
      </c>
      <c r="FP240" s="157">
        <f t="shared" si="838"/>
        <v>0</v>
      </c>
      <c r="FQ240" s="157">
        <f t="shared" si="838"/>
        <v>0</v>
      </c>
      <c r="FR240" s="157">
        <f t="shared" si="838"/>
        <v>0</v>
      </c>
      <c r="FS240" s="157">
        <f t="shared" si="838"/>
        <v>0</v>
      </c>
      <c r="FT240" s="157">
        <f t="shared" si="838"/>
        <v>0</v>
      </c>
      <c r="FU240" s="157">
        <f t="shared" si="838"/>
        <v>0</v>
      </c>
      <c r="FV240" s="157">
        <f t="shared" si="838"/>
        <v>0</v>
      </c>
      <c r="FW240" s="157">
        <f t="shared" si="838"/>
        <v>0</v>
      </c>
      <c r="FX240" s="157">
        <f t="shared" si="838"/>
        <v>0</v>
      </c>
      <c r="FY240" s="157">
        <f t="shared" si="838"/>
        <v>0</v>
      </c>
      <c r="FZ240" s="157">
        <f t="shared" si="838"/>
        <v>0</v>
      </c>
      <c r="GA240" s="157">
        <f t="shared" si="838"/>
        <v>0</v>
      </c>
      <c r="GB240" s="157">
        <f t="shared" si="838"/>
        <v>0</v>
      </c>
      <c r="GC240" s="157">
        <f t="shared" si="838"/>
        <v>0</v>
      </c>
      <c r="GD240" s="157">
        <f t="shared" si="838"/>
        <v>0</v>
      </c>
      <c r="GE240" s="157">
        <f t="shared" si="838"/>
        <v>0</v>
      </c>
      <c r="GF240" s="157">
        <f t="shared" si="838"/>
        <v>0</v>
      </c>
      <c r="GG240" s="157">
        <f t="shared" si="838"/>
        <v>0</v>
      </c>
      <c r="GH240" s="157">
        <f t="shared" si="838"/>
        <v>0</v>
      </c>
      <c r="GI240" s="157">
        <f t="shared" si="838"/>
        <v>0</v>
      </c>
      <c r="GJ240" s="157">
        <f t="shared" si="838"/>
        <v>0</v>
      </c>
    </row>
    <row r="241" spans="1:192" s="199" customFormat="1" x14ac:dyDescent="0.25">
      <c r="A241" s="147"/>
      <c r="B241" s="720"/>
      <c r="C241" s="148"/>
      <c r="D241" s="148"/>
      <c r="E241" s="198" t="s">
        <v>666</v>
      </c>
      <c r="F241" s="198"/>
      <c r="G241" s="198" t="str">
        <f xml:space="preserve"> SMU</f>
        <v>$ 000s</v>
      </c>
      <c r="H241" s="198">
        <f xml:space="preserve"> SUM(J241:GJ241)</f>
        <v>18977.797259590348</v>
      </c>
      <c r="I241" s="150"/>
      <c r="J241" s="198">
        <f t="shared" ref="J241:K241" si="839" xml:space="preserve"> INDEX(J238:J240,$F237)</f>
        <v>0</v>
      </c>
      <c r="K241" s="198">
        <f t="shared" si="839"/>
        <v>0</v>
      </c>
      <c r="L241" s="198">
        <f t="shared" ref="L241:BW241" si="840" xml:space="preserve"> INDEX(L238:L240,$F237)</f>
        <v>0</v>
      </c>
      <c r="M241" s="198">
        <f t="shared" si="840"/>
        <v>0</v>
      </c>
      <c r="N241" s="198">
        <f t="shared" si="840"/>
        <v>0</v>
      </c>
      <c r="O241" s="198">
        <f t="shared" si="840"/>
        <v>0</v>
      </c>
      <c r="P241" s="198">
        <f t="shared" si="840"/>
        <v>0</v>
      </c>
      <c r="Q241" s="198">
        <f t="shared" si="840"/>
        <v>0</v>
      </c>
      <c r="R241" s="198">
        <f t="shared" si="840"/>
        <v>0</v>
      </c>
      <c r="S241" s="198">
        <f t="shared" si="840"/>
        <v>113.52206855668834</v>
      </c>
      <c r="T241" s="198">
        <f t="shared" si="840"/>
        <v>142.01356952544225</v>
      </c>
      <c r="U241" s="198">
        <f t="shared" si="840"/>
        <v>199.16518635928628</v>
      </c>
      <c r="V241" s="198">
        <f t="shared" si="840"/>
        <v>182.85258299132641</v>
      </c>
      <c r="W241" s="198">
        <f t="shared" si="840"/>
        <v>127.83204832285941</v>
      </c>
      <c r="X241" s="198">
        <f t="shared" si="840"/>
        <v>146.33299264764318</v>
      </c>
      <c r="Y241" s="198">
        <f t="shared" si="840"/>
        <v>205.57932184845612</v>
      </c>
      <c r="Z241" s="198">
        <f t="shared" si="840"/>
        <v>189.48350630903556</v>
      </c>
      <c r="AA241" s="198">
        <f t="shared" si="840"/>
        <v>134.00523835324989</v>
      </c>
      <c r="AB241" s="198">
        <f t="shared" si="840"/>
        <v>155.36408529265694</v>
      </c>
      <c r="AC241" s="198">
        <f t="shared" si="840"/>
        <v>212.39089623469152</v>
      </c>
      <c r="AD241" s="198">
        <f t="shared" si="840"/>
        <v>196.50942150234667</v>
      </c>
      <c r="AE241" s="198">
        <f t="shared" si="840"/>
        <v>141.19452450137143</v>
      </c>
      <c r="AF241" s="198">
        <f t="shared" si="840"/>
        <v>162.64410687567349</v>
      </c>
      <c r="AG241" s="198">
        <f t="shared" si="840"/>
        <v>219.64495669464543</v>
      </c>
      <c r="AH241" s="198">
        <f t="shared" si="840"/>
        <v>203.98381652818173</v>
      </c>
      <c r="AI241" s="198">
        <f t="shared" si="840"/>
        <v>148.8318526214978</v>
      </c>
      <c r="AJ241" s="198">
        <f t="shared" si="840"/>
        <v>170.39316210670736</v>
      </c>
      <c r="AK241" s="198">
        <f t="shared" si="840"/>
        <v>227.36640517890663</v>
      </c>
      <c r="AL241" s="198">
        <f t="shared" si="840"/>
        <v>211.93496405630378</v>
      </c>
      <c r="AM241" s="198">
        <f t="shared" si="840"/>
        <v>157.94901231916097</v>
      </c>
      <c r="AN241" s="198">
        <f t="shared" si="840"/>
        <v>176.49395871939836</v>
      </c>
      <c r="AO241" s="198">
        <f t="shared" si="840"/>
        <v>235.53951457544608</v>
      </c>
      <c r="AP241" s="198">
        <f t="shared" si="840"/>
        <v>220.35054525630719</v>
      </c>
      <c r="AQ241" s="198">
        <f t="shared" si="840"/>
        <v>165.49338117506545</v>
      </c>
      <c r="AR241" s="198">
        <f t="shared" si="840"/>
        <v>187.29342557803503</v>
      </c>
      <c r="AS241" s="198">
        <f t="shared" si="840"/>
        <v>244.25575502234116</v>
      </c>
      <c r="AT241" s="198">
        <f t="shared" si="840"/>
        <v>229.30948797582982</v>
      </c>
      <c r="AU241" s="198">
        <f t="shared" si="840"/>
        <v>174.59437726166857</v>
      </c>
      <c r="AV241" s="198">
        <f t="shared" si="840"/>
        <v>196.53799344767165</v>
      </c>
      <c r="AW241" s="198">
        <f t="shared" si="840"/>
        <v>253.52541583941385</v>
      </c>
      <c r="AX241" s="198">
        <f t="shared" si="840"/>
        <v>238.83269665576279</v>
      </c>
      <c r="AY241" s="198">
        <f t="shared" si="840"/>
        <v>184.24694082836706</v>
      </c>
      <c r="AZ241" s="198">
        <f t="shared" si="840"/>
        <v>206.34906692390749</v>
      </c>
      <c r="BA241" s="198">
        <f t="shared" si="840"/>
        <v>263.38369069967075</v>
      </c>
      <c r="BB241" s="198">
        <f t="shared" si="840"/>
        <v>248.96038107374525</v>
      </c>
      <c r="BC241" s="198">
        <f t="shared" si="840"/>
        <v>196.03135166333436</v>
      </c>
      <c r="BD241" s="198">
        <f t="shared" si="840"/>
        <v>214.76284251735015</v>
      </c>
      <c r="BE241" s="198">
        <f t="shared" si="840"/>
        <v>273.86463053027387</v>
      </c>
      <c r="BF241" s="198">
        <f t="shared" si="840"/>
        <v>259.71654100170173</v>
      </c>
      <c r="BG241" s="198">
        <f t="shared" si="840"/>
        <v>1131.1796946633456</v>
      </c>
      <c r="BH241" s="198">
        <f t="shared" si="840"/>
        <v>1254.9082056925943</v>
      </c>
      <c r="BI241" s="198">
        <f t="shared" si="840"/>
        <v>1569.7874863340767</v>
      </c>
      <c r="BJ241" s="198">
        <f t="shared" si="840"/>
        <v>1493.4274081075523</v>
      </c>
      <c r="BK241" s="198">
        <f t="shared" si="840"/>
        <v>1194.7847373181248</v>
      </c>
      <c r="BL241" s="198">
        <f t="shared" si="840"/>
        <v>1319.6840027086637</v>
      </c>
      <c r="BM241" s="198">
        <f t="shared" si="840"/>
        <v>1635.1067038205047</v>
      </c>
      <c r="BN241" s="198">
        <f t="shared" si="840"/>
        <v>1560.383305374067</v>
      </c>
      <c r="BO241" s="198">
        <f t="shared" si="840"/>
        <v>0</v>
      </c>
      <c r="BP241" s="198">
        <f t="shared" si="840"/>
        <v>0</v>
      </c>
      <c r="BQ241" s="198">
        <f t="shared" si="840"/>
        <v>0</v>
      </c>
      <c r="BR241" s="198">
        <f t="shared" si="840"/>
        <v>0</v>
      </c>
      <c r="BS241" s="198">
        <f t="shared" si="840"/>
        <v>0</v>
      </c>
      <c r="BT241" s="198">
        <f t="shared" si="840"/>
        <v>0</v>
      </c>
      <c r="BU241" s="198">
        <f t="shared" si="840"/>
        <v>0</v>
      </c>
      <c r="BV241" s="198">
        <f t="shared" si="840"/>
        <v>0</v>
      </c>
      <c r="BW241" s="198">
        <f t="shared" si="840"/>
        <v>0</v>
      </c>
      <c r="BX241" s="198">
        <f t="shared" ref="BX241:EI241" si="841" xml:space="preserve"> INDEX(BX238:BX240,$F237)</f>
        <v>0</v>
      </c>
      <c r="BY241" s="198">
        <f t="shared" si="841"/>
        <v>0</v>
      </c>
      <c r="BZ241" s="198">
        <f t="shared" si="841"/>
        <v>0</v>
      </c>
      <c r="CA241" s="198">
        <f t="shared" si="841"/>
        <v>0</v>
      </c>
      <c r="CB241" s="198">
        <f t="shared" si="841"/>
        <v>0</v>
      </c>
      <c r="CC241" s="198">
        <f t="shared" si="841"/>
        <v>0</v>
      </c>
      <c r="CD241" s="198">
        <f t="shared" si="841"/>
        <v>0</v>
      </c>
      <c r="CE241" s="198">
        <f t="shared" si="841"/>
        <v>0</v>
      </c>
      <c r="CF241" s="198">
        <f t="shared" si="841"/>
        <v>0</v>
      </c>
      <c r="CG241" s="198">
        <f t="shared" si="841"/>
        <v>0</v>
      </c>
      <c r="CH241" s="198">
        <f t="shared" si="841"/>
        <v>0</v>
      </c>
      <c r="CI241" s="198">
        <f t="shared" si="841"/>
        <v>0</v>
      </c>
      <c r="CJ241" s="198">
        <f t="shared" si="841"/>
        <v>0</v>
      </c>
      <c r="CK241" s="198">
        <f t="shared" si="841"/>
        <v>0</v>
      </c>
      <c r="CL241" s="198">
        <f t="shared" si="841"/>
        <v>0</v>
      </c>
      <c r="CM241" s="198">
        <f t="shared" si="841"/>
        <v>0</v>
      </c>
      <c r="CN241" s="198">
        <f t="shared" si="841"/>
        <v>0</v>
      </c>
      <c r="CO241" s="198">
        <f t="shared" si="841"/>
        <v>0</v>
      </c>
      <c r="CP241" s="198">
        <f t="shared" si="841"/>
        <v>0</v>
      </c>
      <c r="CQ241" s="198">
        <f t="shared" si="841"/>
        <v>0</v>
      </c>
      <c r="CR241" s="198">
        <f t="shared" si="841"/>
        <v>0</v>
      </c>
      <c r="CS241" s="198">
        <f t="shared" si="841"/>
        <v>0</v>
      </c>
      <c r="CT241" s="198">
        <f t="shared" si="841"/>
        <v>0</v>
      </c>
      <c r="CU241" s="198">
        <f t="shared" si="841"/>
        <v>0</v>
      </c>
      <c r="CV241" s="198">
        <f t="shared" si="841"/>
        <v>0</v>
      </c>
      <c r="CW241" s="198">
        <f t="shared" si="841"/>
        <v>0</v>
      </c>
      <c r="CX241" s="198">
        <f t="shared" si="841"/>
        <v>0</v>
      </c>
      <c r="CY241" s="198">
        <f t="shared" si="841"/>
        <v>0</v>
      </c>
      <c r="CZ241" s="198">
        <f t="shared" si="841"/>
        <v>0</v>
      </c>
      <c r="DA241" s="198">
        <f t="shared" si="841"/>
        <v>0</v>
      </c>
      <c r="DB241" s="198">
        <f t="shared" si="841"/>
        <v>0</v>
      </c>
      <c r="DC241" s="198">
        <f t="shared" si="841"/>
        <v>0</v>
      </c>
      <c r="DD241" s="198">
        <f t="shared" si="841"/>
        <v>0</v>
      </c>
      <c r="DE241" s="198">
        <f t="shared" si="841"/>
        <v>0</v>
      </c>
      <c r="DF241" s="198">
        <f t="shared" si="841"/>
        <v>0</v>
      </c>
      <c r="DG241" s="198">
        <f t="shared" si="841"/>
        <v>0</v>
      </c>
      <c r="DH241" s="198">
        <f t="shared" si="841"/>
        <v>0</v>
      </c>
      <c r="DI241" s="198">
        <f t="shared" si="841"/>
        <v>0</v>
      </c>
      <c r="DJ241" s="198">
        <f t="shared" si="841"/>
        <v>0</v>
      </c>
      <c r="DK241" s="198">
        <f t="shared" si="841"/>
        <v>0</v>
      </c>
      <c r="DL241" s="198">
        <f t="shared" si="841"/>
        <v>0</v>
      </c>
      <c r="DM241" s="198">
        <f t="shared" si="841"/>
        <v>0</v>
      </c>
      <c r="DN241" s="198">
        <f t="shared" si="841"/>
        <v>0</v>
      </c>
      <c r="DO241" s="198">
        <f t="shared" si="841"/>
        <v>0</v>
      </c>
      <c r="DP241" s="198">
        <f t="shared" si="841"/>
        <v>0</v>
      </c>
      <c r="DQ241" s="198">
        <f t="shared" si="841"/>
        <v>0</v>
      </c>
      <c r="DR241" s="198">
        <f t="shared" si="841"/>
        <v>0</v>
      </c>
      <c r="DS241" s="198">
        <f t="shared" si="841"/>
        <v>0</v>
      </c>
      <c r="DT241" s="198">
        <f t="shared" si="841"/>
        <v>0</v>
      </c>
      <c r="DU241" s="198">
        <f t="shared" si="841"/>
        <v>0</v>
      </c>
      <c r="DV241" s="198">
        <f t="shared" si="841"/>
        <v>0</v>
      </c>
      <c r="DW241" s="198">
        <f t="shared" si="841"/>
        <v>0</v>
      </c>
      <c r="DX241" s="198">
        <f t="shared" si="841"/>
        <v>0</v>
      </c>
      <c r="DY241" s="198">
        <f t="shared" si="841"/>
        <v>0</v>
      </c>
      <c r="DZ241" s="198">
        <f t="shared" si="841"/>
        <v>0</v>
      </c>
      <c r="EA241" s="198">
        <f t="shared" si="841"/>
        <v>0</v>
      </c>
      <c r="EB241" s="198">
        <f t="shared" si="841"/>
        <v>0</v>
      </c>
      <c r="EC241" s="198">
        <f t="shared" si="841"/>
        <v>0</v>
      </c>
      <c r="ED241" s="198">
        <f t="shared" si="841"/>
        <v>0</v>
      </c>
      <c r="EE241" s="198">
        <f t="shared" si="841"/>
        <v>0</v>
      </c>
      <c r="EF241" s="198">
        <f t="shared" si="841"/>
        <v>0</v>
      </c>
      <c r="EG241" s="198">
        <f t="shared" si="841"/>
        <v>0</v>
      </c>
      <c r="EH241" s="198">
        <f t="shared" si="841"/>
        <v>0</v>
      </c>
      <c r="EI241" s="198">
        <f t="shared" si="841"/>
        <v>0</v>
      </c>
      <c r="EJ241" s="198">
        <f t="shared" ref="EJ241:GJ241" si="842" xml:space="preserve"> INDEX(EJ238:EJ240,$F237)</f>
        <v>0</v>
      </c>
      <c r="EK241" s="198">
        <f t="shared" si="842"/>
        <v>0</v>
      </c>
      <c r="EL241" s="198">
        <f t="shared" si="842"/>
        <v>0</v>
      </c>
      <c r="EM241" s="198">
        <f t="shared" si="842"/>
        <v>0</v>
      </c>
      <c r="EN241" s="198">
        <f t="shared" si="842"/>
        <v>0</v>
      </c>
      <c r="EO241" s="198">
        <f t="shared" si="842"/>
        <v>0</v>
      </c>
      <c r="EP241" s="198">
        <f t="shared" si="842"/>
        <v>0</v>
      </c>
      <c r="EQ241" s="198">
        <f t="shared" si="842"/>
        <v>0</v>
      </c>
      <c r="ER241" s="198">
        <f t="shared" si="842"/>
        <v>0</v>
      </c>
      <c r="ES241" s="198">
        <f t="shared" si="842"/>
        <v>0</v>
      </c>
      <c r="ET241" s="198">
        <f t="shared" si="842"/>
        <v>0</v>
      </c>
      <c r="EU241" s="198">
        <f t="shared" si="842"/>
        <v>0</v>
      </c>
      <c r="EV241" s="198">
        <f t="shared" si="842"/>
        <v>0</v>
      </c>
      <c r="EW241" s="198">
        <f t="shared" si="842"/>
        <v>0</v>
      </c>
      <c r="EX241" s="198">
        <f t="shared" si="842"/>
        <v>0</v>
      </c>
      <c r="EY241" s="198">
        <f t="shared" si="842"/>
        <v>0</v>
      </c>
      <c r="EZ241" s="198">
        <f t="shared" si="842"/>
        <v>0</v>
      </c>
      <c r="FA241" s="198">
        <f t="shared" si="842"/>
        <v>0</v>
      </c>
      <c r="FB241" s="198">
        <f t="shared" si="842"/>
        <v>0</v>
      </c>
      <c r="FC241" s="198">
        <f t="shared" si="842"/>
        <v>0</v>
      </c>
      <c r="FD241" s="198">
        <f t="shared" si="842"/>
        <v>0</v>
      </c>
      <c r="FE241" s="198">
        <f t="shared" si="842"/>
        <v>0</v>
      </c>
      <c r="FF241" s="198">
        <f t="shared" si="842"/>
        <v>0</v>
      </c>
      <c r="FG241" s="198">
        <f t="shared" si="842"/>
        <v>0</v>
      </c>
      <c r="FH241" s="198">
        <f t="shared" si="842"/>
        <v>0</v>
      </c>
      <c r="FI241" s="198">
        <f t="shared" si="842"/>
        <v>0</v>
      </c>
      <c r="FJ241" s="198">
        <f t="shared" si="842"/>
        <v>0</v>
      </c>
      <c r="FK241" s="198">
        <f t="shared" si="842"/>
        <v>0</v>
      </c>
      <c r="FL241" s="198">
        <f t="shared" si="842"/>
        <v>0</v>
      </c>
      <c r="FM241" s="198">
        <f t="shared" si="842"/>
        <v>0</v>
      </c>
      <c r="FN241" s="198">
        <f t="shared" si="842"/>
        <v>0</v>
      </c>
      <c r="FO241" s="198">
        <f t="shared" si="842"/>
        <v>0</v>
      </c>
      <c r="FP241" s="198">
        <f t="shared" si="842"/>
        <v>0</v>
      </c>
      <c r="FQ241" s="198">
        <f t="shared" si="842"/>
        <v>0</v>
      </c>
      <c r="FR241" s="198">
        <f t="shared" si="842"/>
        <v>0</v>
      </c>
      <c r="FS241" s="198">
        <f t="shared" si="842"/>
        <v>0</v>
      </c>
      <c r="FT241" s="198">
        <f t="shared" si="842"/>
        <v>0</v>
      </c>
      <c r="FU241" s="198">
        <f t="shared" si="842"/>
        <v>0</v>
      </c>
      <c r="FV241" s="198">
        <f t="shared" si="842"/>
        <v>0</v>
      </c>
      <c r="FW241" s="198">
        <f t="shared" si="842"/>
        <v>0</v>
      </c>
      <c r="FX241" s="198">
        <f t="shared" si="842"/>
        <v>0</v>
      </c>
      <c r="FY241" s="198">
        <f t="shared" si="842"/>
        <v>0</v>
      </c>
      <c r="FZ241" s="198">
        <f t="shared" si="842"/>
        <v>0</v>
      </c>
      <c r="GA241" s="198">
        <f t="shared" si="842"/>
        <v>0</v>
      </c>
      <c r="GB241" s="198">
        <f t="shared" si="842"/>
        <v>0</v>
      </c>
      <c r="GC241" s="198">
        <f t="shared" si="842"/>
        <v>0</v>
      </c>
      <c r="GD241" s="198">
        <f t="shared" si="842"/>
        <v>0</v>
      </c>
      <c r="GE241" s="198">
        <f t="shared" si="842"/>
        <v>0</v>
      </c>
      <c r="GF241" s="198">
        <f t="shared" si="842"/>
        <v>0</v>
      </c>
      <c r="GG241" s="198">
        <f t="shared" si="842"/>
        <v>0</v>
      </c>
      <c r="GH241" s="198">
        <f t="shared" si="842"/>
        <v>0</v>
      </c>
      <c r="GI241" s="198">
        <f t="shared" si="842"/>
        <v>0</v>
      </c>
      <c r="GJ241" s="198">
        <f t="shared" si="842"/>
        <v>0</v>
      </c>
    </row>
    <row r="242" spans="1:192" s="199" customFormat="1" x14ac:dyDescent="0.25">
      <c r="A242" s="147"/>
      <c r="B242" s="147"/>
      <c r="C242" s="148"/>
      <c r="D242" s="148"/>
      <c r="E242" s="198" t="str">
        <f xml:space="preserve"> LEFT(E241, LEN(E241) - 4)</f>
        <v>Senior debt principal repayment - T2</v>
      </c>
      <c r="F242" s="198"/>
      <c r="G242" s="198" t="str">
        <f xml:space="preserve"> SMU</f>
        <v>$ 000s</v>
      </c>
      <c r="H242" s="198">
        <f xml:space="preserve"> SUM(J242:GJ242)</f>
        <v>-18977.797259590348</v>
      </c>
      <c r="I242" s="150"/>
      <c r="J242" s="198">
        <f t="shared" ref="J242:K242" si="843" xml:space="preserve"> -1 * J241</f>
        <v>0</v>
      </c>
      <c r="K242" s="198">
        <f t="shared" si="843"/>
        <v>0</v>
      </c>
      <c r="L242" s="198">
        <f t="shared" ref="L242:BW242" si="844" xml:space="preserve"> -1 * L241</f>
        <v>0</v>
      </c>
      <c r="M242" s="198">
        <f t="shared" si="844"/>
        <v>0</v>
      </c>
      <c r="N242" s="198">
        <f t="shared" si="844"/>
        <v>0</v>
      </c>
      <c r="O242" s="198">
        <f t="shared" si="844"/>
        <v>0</v>
      </c>
      <c r="P242" s="198">
        <f t="shared" si="844"/>
        <v>0</v>
      </c>
      <c r="Q242" s="198">
        <f t="shared" si="844"/>
        <v>0</v>
      </c>
      <c r="R242" s="198">
        <f t="shared" si="844"/>
        <v>0</v>
      </c>
      <c r="S242" s="198">
        <f t="shared" si="844"/>
        <v>-113.52206855668834</v>
      </c>
      <c r="T242" s="198">
        <f t="shared" si="844"/>
        <v>-142.01356952544225</v>
      </c>
      <c r="U242" s="198">
        <f t="shared" si="844"/>
        <v>-199.16518635928628</v>
      </c>
      <c r="V242" s="198">
        <f t="shared" si="844"/>
        <v>-182.85258299132641</v>
      </c>
      <c r="W242" s="198">
        <f t="shared" si="844"/>
        <v>-127.83204832285941</v>
      </c>
      <c r="X242" s="198">
        <f t="shared" si="844"/>
        <v>-146.33299264764318</v>
      </c>
      <c r="Y242" s="198">
        <f t="shared" si="844"/>
        <v>-205.57932184845612</v>
      </c>
      <c r="Z242" s="198">
        <f t="shared" si="844"/>
        <v>-189.48350630903556</v>
      </c>
      <c r="AA242" s="198">
        <f t="shared" si="844"/>
        <v>-134.00523835324989</v>
      </c>
      <c r="AB242" s="198">
        <f t="shared" si="844"/>
        <v>-155.36408529265694</v>
      </c>
      <c r="AC242" s="198">
        <f t="shared" si="844"/>
        <v>-212.39089623469152</v>
      </c>
      <c r="AD242" s="198">
        <f t="shared" si="844"/>
        <v>-196.50942150234667</v>
      </c>
      <c r="AE242" s="198">
        <f t="shared" si="844"/>
        <v>-141.19452450137143</v>
      </c>
      <c r="AF242" s="198">
        <f t="shared" si="844"/>
        <v>-162.64410687567349</v>
      </c>
      <c r="AG242" s="198">
        <f t="shared" si="844"/>
        <v>-219.64495669464543</v>
      </c>
      <c r="AH242" s="198">
        <f t="shared" si="844"/>
        <v>-203.98381652818173</v>
      </c>
      <c r="AI242" s="198">
        <f t="shared" si="844"/>
        <v>-148.8318526214978</v>
      </c>
      <c r="AJ242" s="198">
        <f t="shared" si="844"/>
        <v>-170.39316210670736</v>
      </c>
      <c r="AK242" s="198">
        <f t="shared" si="844"/>
        <v>-227.36640517890663</v>
      </c>
      <c r="AL242" s="198">
        <f t="shared" si="844"/>
        <v>-211.93496405630378</v>
      </c>
      <c r="AM242" s="198">
        <f t="shared" si="844"/>
        <v>-157.94901231916097</v>
      </c>
      <c r="AN242" s="198">
        <f t="shared" si="844"/>
        <v>-176.49395871939836</v>
      </c>
      <c r="AO242" s="198">
        <f t="shared" si="844"/>
        <v>-235.53951457544608</v>
      </c>
      <c r="AP242" s="198">
        <f t="shared" si="844"/>
        <v>-220.35054525630719</v>
      </c>
      <c r="AQ242" s="198">
        <f t="shared" si="844"/>
        <v>-165.49338117506545</v>
      </c>
      <c r="AR242" s="198">
        <f t="shared" si="844"/>
        <v>-187.29342557803503</v>
      </c>
      <c r="AS242" s="198">
        <f t="shared" si="844"/>
        <v>-244.25575502234116</v>
      </c>
      <c r="AT242" s="198">
        <f t="shared" si="844"/>
        <v>-229.30948797582982</v>
      </c>
      <c r="AU242" s="198">
        <f t="shared" si="844"/>
        <v>-174.59437726166857</v>
      </c>
      <c r="AV242" s="198">
        <f t="shared" si="844"/>
        <v>-196.53799344767165</v>
      </c>
      <c r="AW242" s="198">
        <f t="shared" si="844"/>
        <v>-253.52541583941385</v>
      </c>
      <c r="AX242" s="198">
        <f t="shared" si="844"/>
        <v>-238.83269665576279</v>
      </c>
      <c r="AY242" s="198">
        <f t="shared" si="844"/>
        <v>-184.24694082836706</v>
      </c>
      <c r="AZ242" s="198">
        <f t="shared" si="844"/>
        <v>-206.34906692390749</v>
      </c>
      <c r="BA242" s="198">
        <f t="shared" si="844"/>
        <v>-263.38369069967075</v>
      </c>
      <c r="BB242" s="198">
        <f t="shared" si="844"/>
        <v>-248.96038107374525</v>
      </c>
      <c r="BC242" s="198">
        <f t="shared" si="844"/>
        <v>-196.03135166333436</v>
      </c>
      <c r="BD242" s="198">
        <f t="shared" si="844"/>
        <v>-214.76284251735015</v>
      </c>
      <c r="BE242" s="198">
        <f t="shared" si="844"/>
        <v>-273.86463053027387</v>
      </c>
      <c r="BF242" s="198">
        <f t="shared" si="844"/>
        <v>-259.71654100170173</v>
      </c>
      <c r="BG242" s="198">
        <f t="shared" si="844"/>
        <v>-1131.1796946633456</v>
      </c>
      <c r="BH242" s="198">
        <f t="shared" si="844"/>
        <v>-1254.9082056925943</v>
      </c>
      <c r="BI242" s="198">
        <f t="shared" si="844"/>
        <v>-1569.7874863340767</v>
      </c>
      <c r="BJ242" s="198">
        <f t="shared" si="844"/>
        <v>-1493.4274081075523</v>
      </c>
      <c r="BK242" s="198">
        <f t="shared" si="844"/>
        <v>-1194.7847373181248</v>
      </c>
      <c r="BL242" s="198">
        <f t="shared" si="844"/>
        <v>-1319.6840027086637</v>
      </c>
      <c r="BM242" s="198">
        <f t="shared" si="844"/>
        <v>-1635.1067038205047</v>
      </c>
      <c r="BN242" s="198">
        <f t="shared" si="844"/>
        <v>-1560.383305374067</v>
      </c>
      <c r="BO242" s="198">
        <f t="shared" si="844"/>
        <v>0</v>
      </c>
      <c r="BP242" s="198">
        <f t="shared" si="844"/>
        <v>0</v>
      </c>
      <c r="BQ242" s="198">
        <f t="shared" si="844"/>
        <v>0</v>
      </c>
      <c r="BR242" s="198">
        <f t="shared" si="844"/>
        <v>0</v>
      </c>
      <c r="BS242" s="198">
        <f t="shared" si="844"/>
        <v>0</v>
      </c>
      <c r="BT242" s="198">
        <f t="shared" si="844"/>
        <v>0</v>
      </c>
      <c r="BU242" s="198">
        <f t="shared" si="844"/>
        <v>0</v>
      </c>
      <c r="BV242" s="198">
        <f t="shared" si="844"/>
        <v>0</v>
      </c>
      <c r="BW242" s="198">
        <f t="shared" si="844"/>
        <v>0</v>
      </c>
      <c r="BX242" s="198">
        <f t="shared" ref="BX242:EI242" si="845" xml:space="preserve"> -1 * BX241</f>
        <v>0</v>
      </c>
      <c r="BY242" s="198">
        <f t="shared" si="845"/>
        <v>0</v>
      </c>
      <c r="BZ242" s="198">
        <f t="shared" si="845"/>
        <v>0</v>
      </c>
      <c r="CA242" s="198">
        <f t="shared" si="845"/>
        <v>0</v>
      </c>
      <c r="CB242" s="198">
        <f t="shared" si="845"/>
        <v>0</v>
      </c>
      <c r="CC242" s="198">
        <f t="shared" si="845"/>
        <v>0</v>
      </c>
      <c r="CD242" s="198">
        <f t="shared" si="845"/>
        <v>0</v>
      </c>
      <c r="CE242" s="198">
        <f t="shared" si="845"/>
        <v>0</v>
      </c>
      <c r="CF242" s="198">
        <f t="shared" si="845"/>
        <v>0</v>
      </c>
      <c r="CG242" s="198">
        <f t="shared" si="845"/>
        <v>0</v>
      </c>
      <c r="CH242" s="198">
        <f t="shared" si="845"/>
        <v>0</v>
      </c>
      <c r="CI242" s="198">
        <f t="shared" si="845"/>
        <v>0</v>
      </c>
      <c r="CJ242" s="198">
        <f t="shared" si="845"/>
        <v>0</v>
      </c>
      <c r="CK242" s="198">
        <f t="shared" si="845"/>
        <v>0</v>
      </c>
      <c r="CL242" s="198">
        <f t="shared" si="845"/>
        <v>0</v>
      </c>
      <c r="CM242" s="198">
        <f t="shared" si="845"/>
        <v>0</v>
      </c>
      <c r="CN242" s="198">
        <f t="shared" si="845"/>
        <v>0</v>
      </c>
      <c r="CO242" s="198">
        <f t="shared" si="845"/>
        <v>0</v>
      </c>
      <c r="CP242" s="198">
        <f t="shared" si="845"/>
        <v>0</v>
      </c>
      <c r="CQ242" s="198">
        <f t="shared" si="845"/>
        <v>0</v>
      </c>
      <c r="CR242" s="198">
        <f t="shared" si="845"/>
        <v>0</v>
      </c>
      <c r="CS242" s="198">
        <f t="shared" si="845"/>
        <v>0</v>
      </c>
      <c r="CT242" s="198">
        <f t="shared" si="845"/>
        <v>0</v>
      </c>
      <c r="CU242" s="198">
        <f t="shared" si="845"/>
        <v>0</v>
      </c>
      <c r="CV242" s="198">
        <f t="shared" si="845"/>
        <v>0</v>
      </c>
      <c r="CW242" s="198">
        <f t="shared" si="845"/>
        <v>0</v>
      </c>
      <c r="CX242" s="198">
        <f t="shared" si="845"/>
        <v>0</v>
      </c>
      <c r="CY242" s="198">
        <f t="shared" si="845"/>
        <v>0</v>
      </c>
      <c r="CZ242" s="198">
        <f t="shared" si="845"/>
        <v>0</v>
      </c>
      <c r="DA242" s="198">
        <f t="shared" si="845"/>
        <v>0</v>
      </c>
      <c r="DB242" s="198">
        <f t="shared" si="845"/>
        <v>0</v>
      </c>
      <c r="DC242" s="198">
        <f t="shared" si="845"/>
        <v>0</v>
      </c>
      <c r="DD242" s="198">
        <f t="shared" si="845"/>
        <v>0</v>
      </c>
      <c r="DE242" s="198">
        <f t="shared" si="845"/>
        <v>0</v>
      </c>
      <c r="DF242" s="198">
        <f t="shared" si="845"/>
        <v>0</v>
      </c>
      <c r="DG242" s="198">
        <f t="shared" si="845"/>
        <v>0</v>
      </c>
      <c r="DH242" s="198">
        <f t="shared" si="845"/>
        <v>0</v>
      </c>
      <c r="DI242" s="198">
        <f t="shared" si="845"/>
        <v>0</v>
      </c>
      <c r="DJ242" s="198">
        <f t="shared" si="845"/>
        <v>0</v>
      </c>
      <c r="DK242" s="198">
        <f t="shared" si="845"/>
        <v>0</v>
      </c>
      <c r="DL242" s="198">
        <f t="shared" si="845"/>
        <v>0</v>
      </c>
      <c r="DM242" s="198">
        <f t="shared" si="845"/>
        <v>0</v>
      </c>
      <c r="DN242" s="198">
        <f t="shared" si="845"/>
        <v>0</v>
      </c>
      <c r="DO242" s="198">
        <f t="shared" si="845"/>
        <v>0</v>
      </c>
      <c r="DP242" s="198">
        <f t="shared" si="845"/>
        <v>0</v>
      </c>
      <c r="DQ242" s="198">
        <f t="shared" si="845"/>
        <v>0</v>
      </c>
      <c r="DR242" s="198">
        <f t="shared" si="845"/>
        <v>0</v>
      </c>
      <c r="DS242" s="198">
        <f t="shared" si="845"/>
        <v>0</v>
      </c>
      <c r="DT242" s="198">
        <f t="shared" si="845"/>
        <v>0</v>
      </c>
      <c r="DU242" s="198">
        <f t="shared" si="845"/>
        <v>0</v>
      </c>
      <c r="DV242" s="198">
        <f t="shared" si="845"/>
        <v>0</v>
      </c>
      <c r="DW242" s="198">
        <f t="shared" si="845"/>
        <v>0</v>
      </c>
      <c r="DX242" s="198">
        <f t="shared" si="845"/>
        <v>0</v>
      </c>
      <c r="DY242" s="198">
        <f t="shared" si="845"/>
        <v>0</v>
      </c>
      <c r="DZ242" s="198">
        <f t="shared" si="845"/>
        <v>0</v>
      </c>
      <c r="EA242" s="198">
        <f t="shared" si="845"/>
        <v>0</v>
      </c>
      <c r="EB242" s="198">
        <f t="shared" si="845"/>
        <v>0</v>
      </c>
      <c r="EC242" s="198">
        <f t="shared" si="845"/>
        <v>0</v>
      </c>
      <c r="ED242" s="198">
        <f t="shared" si="845"/>
        <v>0</v>
      </c>
      <c r="EE242" s="198">
        <f t="shared" si="845"/>
        <v>0</v>
      </c>
      <c r="EF242" s="198">
        <f t="shared" si="845"/>
        <v>0</v>
      </c>
      <c r="EG242" s="198">
        <f t="shared" si="845"/>
        <v>0</v>
      </c>
      <c r="EH242" s="198">
        <f t="shared" si="845"/>
        <v>0</v>
      </c>
      <c r="EI242" s="198">
        <f t="shared" si="845"/>
        <v>0</v>
      </c>
      <c r="EJ242" s="198">
        <f t="shared" ref="EJ242:GJ242" si="846" xml:space="preserve"> -1 * EJ241</f>
        <v>0</v>
      </c>
      <c r="EK242" s="198">
        <f t="shared" si="846"/>
        <v>0</v>
      </c>
      <c r="EL242" s="198">
        <f t="shared" si="846"/>
        <v>0</v>
      </c>
      <c r="EM242" s="198">
        <f t="shared" si="846"/>
        <v>0</v>
      </c>
      <c r="EN242" s="198">
        <f t="shared" si="846"/>
        <v>0</v>
      </c>
      <c r="EO242" s="198">
        <f t="shared" si="846"/>
        <v>0</v>
      </c>
      <c r="EP242" s="198">
        <f t="shared" si="846"/>
        <v>0</v>
      </c>
      <c r="EQ242" s="198">
        <f t="shared" si="846"/>
        <v>0</v>
      </c>
      <c r="ER242" s="198">
        <f t="shared" si="846"/>
        <v>0</v>
      </c>
      <c r="ES242" s="198">
        <f t="shared" si="846"/>
        <v>0</v>
      </c>
      <c r="ET242" s="198">
        <f t="shared" si="846"/>
        <v>0</v>
      </c>
      <c r="EU242" s="198">
        <f t="shared" si="846"/>
        <v>0</v>
      </c>
      <c r="EV242" s="198">
        <f t="shared" si="846"/>
        <v>0</v>
      </c>
      <c r="EW242" s="198">
        <f t="shared" si="846"/>
        <v>0</v>
      </c>
      <c r="EX242" s="198">
        <f t="shared" si="846"/>
        <v>0</v>
      </c>
      <c r="EY242" s="198">
        <f t="shared" si="846"/>
        <v>0</v>
      </c>
      <c r="EZ242" s="198">
        <f t="shared" si="846"/>
        <v>0</v>
      </c>
      <c r="FA242" s="198">
        <f t="shared" si="846"/>
        <v>0</v>
      </c>
      <c r="FB242" s="198">
        <f t="shared" si="846"/>
        <v>0</v>
      </c>
      <c r="FC242" s="198">
        <f t="shared" si="846"/>
        <v>0</v>
      </c>
      <c r="FD242" s="198">
        <f t="shared" si="846"/>
        <v>0</v>
      </c>
      <c r="FE242" s="198">
        <f t="shared" si="846"/>
        <v>0</v>
      </c>
      <c r="FF242" s="198">
        <f t="shared" si="846"/>
        <v>0</v>
      </c>
      <c r="FG242" s="198">
        <f t="shared" si="846"/>
        <v>0</v>
      </c>
      <c r="FH242" s="198">
        <f t="shared" si="846"/>
        <v>0</v>
      </c>
      <c r="FI242" s="198">
        <f t="shared" si="846"/>
        <v>0</v>
      </c>
      <c r="FJ242" s="198">
        <f t="shared" si="846"/>
        <v>0</v>
      </c>
      <c r="FK242" s="198">
        <f t="shared" si="846"/>
        <v>0</v>
      </c>
      <c r="FL242" s="198">
        <f t="shared" si="846"/>
        <v>0</v>
      </c>
      <c r="FM242" s="198">
        <f t="shared" si="846"/>
        <v>0</v>
      </c>
      <c r="FN242" s="198">
        <f t="shared" si="846"/>
        <v>0</v>
      </c>
      <c r="FO242" s="198">
        <f t="shared" si="846"/>
        <v>0</v>
      </c>
      <c r="FP242" s="198">
        <f t="shared" si="846"/>
        <v>0</v>
      </c>
      <c r="FQ242" s="198">
        <f t="shared" si="846"/>
        <v>0</v>
      </c>
      <c r="FR242" s="198">
        <f t="shared" si="846"/>
        <v>0</v>
      </c>
      <c r="FS242" s="198">
        <f t="shared" si="846"/>
        <v>0</v>
      </c>
      <c r="FT242" s="198">
        <f t="shared" si="846"/>
        <v>0</v>
      </c>
      <c r="FU242" s="198">
        <f t="shared" si="846"/>
        <v>0</v>
      </c>
      <c r="FV242" s="198">
        <f t="shared" si="846"/>
        <v>0</v>
      </c>
      <c r="FW242" s="198">
        <f t="shared" si="846"/>
        <v>0</v>
      </c>
      <c r="FX242" s="198">
        <f t="shared" si="846"/>
        <v>0</v>
      </c>
      <c r="FY242" s="198">
        <f t="shared" si="846"/>
        <v>0</v>
      </c>
      <c r="FZ242" s="198">
        <f t="shared" si="846"/>
        <v>0</v>
      </c>
      <c r="GA242" s="198">
        <f t="shared" si="846"/>
        <v>0</v>
      </c>
      <c r="GB242" s="198">
        <f t="shared" si="846"/>
        <v>0</v>
      </c>
      <c r="GC242" s="198">
        <f t="shared" si="846"/>
        <v>0</v>
      </c>
      <c r="GD242" s="198">
        <f t="shared" si="846"/>
        <v>0</v>
      </c>
      <c r="GE242" s="198">
        <f t="shared" si="846"/>
        <v>0</v>
      </c>
      <c r="GF242" s="198">
        <f t="shared" si="846"/>
        <v>0</v>
      </c>
      <c r="GG242" s="198">
        <f t="shared" si="846"/>
        <v>0</v>
      </c>
      <c r="GH242" s="198">
        <f t="shared" si="846"/>
        <v>0</v>
      </c>
      <c r="GI242" s="198">
        <f t="shared" si="846"/>
        <v>0</v>
      </c>
      <c r="GJ242" s="198">
        <f t="shared" si="846"/>
        <v>0</v>
      </c>
    </row>
    <row r="243" spans="1:192" x14ac:dyDescent="0.25">
      <c r="D243" s="21"/>
    </row>
    <row r="244" spans="1:192" x14ac:dyDescent="0.25">
      <c r="C244" s="21" t="s">
        <v>667</v>
      </c>
      <c r="D244" s="21"/>
    </row>
    <row r="245" spans="1:192" s="610" customFormat="1" x14ac:dyDescent="0.25">
      <c r="A245" s="15"/>
      <c r="B245" s="606"/>
      <c r="C245" s="21"/>
      <c r="D245" s="229"/>
      <c r="E245" s="424" t="str">
        <f xml:space="preserve"> ConFin!E$114</f>
        <v>Sum of construction debt drawdown - T2</v>
      </c>
      <c r="F245" s="424">
        <f xml:space="preserve"> ConFin!F$114</f>
        <v>18977.801209265344</v>
      </c>
      <c r="G245" s="424" t="str">
        <f xml:space="preserve"> ConFin!G$114</f>
        <v>$ 000s</v>
      </c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32"/>
      <c r="S245" s="232"/>
      <c r="T245" s="232"/>
      <c r="U245" s="232"/>
      <c r="V245" s="232"/>
      <c r="W245" s="232"/>
      <c r="X245" s="232"/>
      <c r="Y245" s="232"/>
      <c r="Z245" s="232"/>
      <c r="AA245" s="232"/>
      <c r="AB245" s="232"/>
      <c r="AC245" s="232"/>
      <c r="AD245" s="232"/>
      <c r="AE245" s="232"/>
      <c r="AF245" s="232"/>
      <c r="AG245" s="232"/>
      <c r="AH245" s="232"/>
      <c r="AI245" s="232"/>
      <c r="AJ245" s="232"/>
      <c r="AK245" s="232"/>
      <c r="AL245" s="232"/>
      <c r="AM245" s="232"/>
      <c r="AN245" s="232"/>
      <c r="AO245" s="232"/>
      <c r="AP245" s="232"/>
      <c r="AQ245" s="232"/>
      <c r="AR245" s="232"/>
      <c r="AS245" s="232"/>
      <c r="AT245" s="232"/>
      <c r="AU245" s="232"/>
      <c r="AV245" s="232"/>
      <c r="AW245" s="232"/>
      <c r="AX245" s="232"/>
      <c r="AY245" s="232"/>
      <c r="AZ245" s="232"/>
      <c r="BA245" s="232"/>
      <c r="BB245" s="232"/>
      <c r="BC245" s="232"/>
      <c r="BD245" s="232"/>
      <c r="BE245" s="232"/>
      <c r="BF245" s="232"/>
      <c r="BG245" s="232"/>
      <c r="BH245" s="232"/>
      <c r="BI245" s="232"/>
      <c r="BJ245" s="232"/>
      <c r="BK245" s="232"/>
      <c r="BL245" s="232"/>
      <c r="BM245" s="232"/>
      <c r="BN245" s="232"/>
      <c r="BO245" s="232"/>
      <c r="BP245" s="232"/>
      <c r="BQ245" s="232"/>
      <c r="BR245" s="232"/>
      <c r="BS245" s="232"/>
      <c r="BT245" s="232"/>
      <c r="BU245" s="232"/>
      <c r="BV245" s="232"/>
      <c r="BW245" s="232"/>
      <c r="BX245" s="232"/>
      <c r="BY245" s="232"/>
      <c r="BZ245" s="232"/>
      <c r="CA245" s="232"/>
      <c r="CB245" s="232"/>
      <c r="CC245" s="232"/>
      <c r="CD245" s="232"/>
      <c r="CE245" s="232"/>
      <c r="CF245" s="232"/>
      <c r="CG245" s="232"/>
      <c r="CH245" s="232"/>
      <c r="CI245" s="232"/>
      <c r="CJ245" s="232"/>
      <c r="CK245" s="232"/>
      <c r="CL245" s="232"/>
      <c r="CM245" s="232"/>
      <c r="CN245" s="232"/>
      <c r="CO245" s="232"/>
      <c r="CP245" s="232"/>
      <c r="CQ245" s="232"/>
      <c r="CR245" s="232"/>
      <c r="CS245" s="232"/>
      <c r="CT245" s="232"/>
      <c r="CU245" s="232"/>
      <c r="CV245" s="232"/>
      <c r="CW245" s="232"/>
      <c r="CX245" s="232"/>
      <c r="CY245" s="232"/>
      <c r="CZ245" s="232"/>
      <c r="DA245" s="232"/>
      <c r="DB245" s="232"/>
      <c r="DC245" s="232"/>
      <c r="DD245" s="232"/>
      <c r="DE245" s="232"/>
      <c r="DF245" s="232"/>
      <c r="DG245" s="232"/>
      <c r="DH245" s="232"/>
      <c r="DI245" s="232"/>
      <c r="DJ245" s="232"/>
      <c r="DK245" s="232"/>
      <c r="DL245" s="232"/>
      <c r="DM245" s="232"/>
      <c r="DN245" s="232"/>
      <c r="DO245" s="232"/>
      <c r="DP245" s="232"/>
      <c r="DQ245" s="232"/>
      <c r="DR245" s="232"/>
      <c r="DS245" s="232"/>
      <c r="DT245" s="232"/>
      <c r="DU245" s="232"/>
      <c r="DV245" s="232"/>
      <c r="DW245" s="232"/>
      <c r="DX245" s="232"/>
      <c r="DY245" s="232"/>
      <c r="DZ245" s="232"/>
      <c r="EA245" s="232"/>
      <c r="EB245" s="232"/>
      <c r="EC245" s="232"/>
      <c r="ED245" s="232"/>
      <c r="EE245" s="232"/>
      <c r="EF245" s="232"/>
      <c r="EG245" s="232"/>
      <c r="EH245" s="232"/>
      <c r="EI245" s="232"/>
      <c r="EJ245" s="232"/>
      <c r="EK245" s="232"/>
      <c r="EL245" s="232"/>
      <c r="EM245" s="232"/>
      <c r="EN245" s="232"/>
      <c r="EO245" s="232"/>
      <c r="EP245" s="232"/>
      <c r="EQ245" s="232"/>
      <c r="ER245" s="232"/>
      <c r="ES245" s="232"/>
      <c r="ET245" s="232"/>
      <c r="EU245" s="232"/>
      <c r="EV245" s="232"/>
      <c r="EW245" s="232"/>
      <c r="EX245" s="232"/>
      <c r="EY245" s="232"/>
      <c r="EZ245" s="232"/>
      <c r="FA245" s="232"/>
      <c r="FB245" s="232"/>
      <c r="FC245" s="232"/>
      <c r="FD245" s="232"/>
      <c r="FE245" s="232"/>
      <c r="FF245" s="232"/>
      <c r="FG245" s="232"/>
      <c r="FH245" s="232"/>
      <c r="FI245" s="232"/>
      <c r="FJ245" s="232"/>
      <c r="FK245" s="232"/>
      <c r="FL245" s="232"/>
      <c r="FM245" s="232"/>
      <c r="FN245" s="232"/>
      <c r="FO245" s="232"/>
      <c r="FP245" s="232"/>
      <c r="FQ245" s="232"/>
      <c r="FR245" s="232"/>
      <c r="FS245" s="232"/>
      <c r="FT245" s="232"/>
      <c r="FU245" s="232"/>
      <c r="FV245" s="232"/>
      <c r="FW245" s="232"/>
      <c r="FX245" s="232"/>
      <c r="FY245" s="232"/>
      <c r="FZ245" s="232"/>
      <c r="GA245" s="232"/>
      <c r="GB245" s="232"/>
      <c r="GC245" s="232"/>
      <c r="GD245" s="232"/>
      <c r="GE245" s="232"/>
      <c r="GF245" s="232"/>
      <c r="GG245" s="232"/>
      <c r="GH245" s="232"/>
      <c r="GI245" s="232"/>
      <c r="GJ245" s="232"/>
    </row>
    <row r="246" spans="1:192" s="606" customFormat="1" x14ac:dyDescent="0.25">
      <c r="A246" s="15"/>
      <c r="C246" s="21"/>
      <c r="D246" s="21"/>
      <c r="E246" s="238" t="str">
        <f xml:space="preserve"> Time!E$83</f>
        <v>End of construction period flag</v>
      </c>
      <c r="F246" s="238">
        <f xml:space="preserve"> Time!F$83</f>
        <v>0</v>
      </c>
      <c r="G246" s="238" t="str">
        <f xml:space="preserve"> Time!G$83</f>
        <v>flag</v>
      </c>
      <c r="H246" s="238">
        <f xml:space="preserve"> Time!H$83</f>
        <v>1</v>
      </c>
      <c r="I246" s="238">
        <f xml:space="preserve"> Time!I$83</f>
        <v>0</v>
      </c>
      <c r="J246" s="238">
        <f xml:space="preserve"> Time!J$83</f>
        <v>0</v>
      </c>
      <c r="K246" s="238">
        <f xml:space="preserve"> Time!K$83</f>
        <v>0</v>
      </c>
      <c r="L246" s="238">
        <f xml:space="preserve"> Time!L$83</f>
        <v>0</v>
      </c>
      <c r="M246" s="238">
        <f xml:space="preserve"> Time!M$83</f>
        <v>0</v>
      </c>
      <c r="N246" s="238">
        <f xml:space="preserve"> Time!N$83</f>
        <v>0</v>
      </c>
      <c r="O246" s="238">
        <f xml:space="preserve"> Time!O$83</f>
        <v>0</v>
      </c>
      <c r="P246" s="238">
        <f xml:space="preserve"> Time!P$83</f>
        <v>0</v>
      </c>
      <c r="Q246" s="238">
        <f xml:space="preserve"> Time!Q$83</f>
        <v>0</v>
      </c>
      <c r="R246" s="238">
        <f xml:space="preserve"> Time!R$83</f>
        <v>1</v>
      </c>
      <c r="S246" s="238">
        <f xml:space="preserve"> Time!S$83</f>
        <v>0</v>
      </c>
      <c r="T246" s="238">
        <f xml:space="preserve"> Time!T$83</f>
        <v>0</v>
      </c>
      <c r="U246" s="238">
        <f xml:space="preserve"> Time!U$83</f>
        <v>0</v>
      </c>
      <c r="V246" s="238">
        <f xml:space="preserve"> Time!V$83</f>
        <v>0</v>
      </c>
      <c r="W246" s="238">
        <f xml:space="preserve"> Time!W$83</f>
        <v>0</v>
      </c>
      <c r="X246" s="238">
        <f xml:space="preserve"> Time!X$83</f>
        <v>0</v>
      </c>
      <c r="Y246" s="238">
        <f xml:space="preserve"> Time!Y$83</f>
        <v>0</v>
      </c>
      <c r="Z246" s="238">
        <f xml:space="preserve"> Time!Z$83</f>
        <v>0</v>
      </c>
      <c r="AA246" s="238">
        <f xml:space="preserve"> Time!AA$83</f>
        <v>0</v>
      </c>
      <c r="AB246" s="238">
        <f xml:space="preserve"> Time!AB$83</f>
        <v>0</v>
      </c>
      <c r="AC246" s="238">
        <f xml:space="preserve"> Time!AC$83</f>
        <v>0</v>
      </c>
      <c r="AD246" s="238">
        <f xml:space="preserve"> Time!AD$83</f>
        <v>0</v>
      </c>
      <c r="AE246" s="238">
        <f xml:space="preserve"> Time!AE$83</f>
        <v>0</v>
      </c>
      <c r="AF246" s="238">
        <f xml:space="preserve"> Time!AF$83</f>
        <v>0</v>
      </c>
      <c r="AG246" s="238">
        <f xml:space="preserve"> Time!AG$83</f>
        <v>0</v>
      </c>
      <c r="AH246" s="238">
        <f xml:space="preserve"> Time!AH$83</f>
        <v>0</v>
      </c>
      <c r="AI246" s="238">
        <f xml:space="preserve"> Time!AI$83</f>
        <v>0</v>
      </c>
      <c r="AJ246" s="238">
        <f xml:space="preserve"> Time!AJ$83</f>
        <v>0</v>
      </c>
      <c r="AK246" s="238">
        <f xml:space="preserve"> Time!AK$83</f>
        <v>0</v>
      </c>
      <c r="AL246" s="238">
        <f xml:space="preserve"> Time!AL$83</f>
        <v>0</v>
      </c>
      <c r="AM246" s="238">
        <f xml:space="preserve"> Time!AM$83</f>
        <v>0</v>
      </c>
      <c r="AN246" s="238">
        <f xml:space="preserve"> Time!AN$83</f>
        <v>0</v>
      </c>
      <c r="AO246" s="238">
        <f xml:space="preserve"> Time!AO$83</f>
        <v>0</v>
      </c>
      <c r="AP246" s="238">
        <f xml:space="preserve"> Time!AP$83</f>
        <v>0</v>
      </c>
      <c r="AQ246" s="238">
        <f xml:space="preserve"> Time!AQ$83</f>
        <v>0</v>
      </c>
      <c r="AR246" s="238">
        <f xml:space="preserve"> Time!AR$83</f>
        <v>0</v>
      </c>
      <c r="AS246" s="238">
        <f xml:space="preserve"> Time!AS$83</f>
        <v>0</v>
      </c>
      <c r="AT246" s="238">
        <f xml:space="preserve"> Time!AT$83</f>
        <v>0</v>
      </c>
      <c r="AU246" s="238">
        <f xml:space="preserve"> Time!AU$83</f>
        <v>0</v>
      </c>
      <c r="AV246" s="238">
        <f xml:space="preserve"> Time!AV$83</f>
        <v>0</v>
      </c>
      <c r="AW246" s="238">
        <f xml:space="preserve"> Time!AW$83</f>
        <v>0</v>
      </c>
      <c r="AX246" s="238">
        <f xml:space="preserve"> Time!AX$83</f>
        <v>0</v>
      </c>
      <c r="AY246" s="238">
        <f xml:space="preserve"> Time!AY$83</f>
        <v>0</v>
      </c>
      <c r="AZ246" s="238">
        <f xml:space="preserve"> Time!AZ$83</f>
        <v>0</v>
      </c>
      <c r="BA246" s="238">
        <f xml:space="preserve"> Time!BA$83</f>
        <v>0</v>
      </c>
      <c r="BB246" s="238">
        <f xml:space="preserve"> Time!BB$83</f>
        <v>0</v>
      </c>
      <c r="BC246" s="238">
        <f xml:space="preserve"> Time!BC$83</f>
        <v>0</v>
      </c>
      <c r="BD246" s="238">
        <f xml:space="preserve"> Time!BD$83</f>
        <v>0</v>
      </c>
      <c r="BE246" s="238">
        <f xml:space="preserve"> Time!BE$83</f>
        <v>0</v>
      </c>
      <c r="BF246" s="238">
        <f xml:space="preserve"> Time!BF$83</f>
        <v>0</v>
      </c>
      <c r="BG246" s="238">
        <f xml:space="preserve"> Time!BG$83</f>
        <v>0</v>
      </c>
      <c r="BH246" s="238">
        <f xml:space="preserve"> Time!BH$83</f>
        <v>0</v>
      </c>
      <c r="BI246" s="238">
        <f xml:space="preserve"> Time!BI$83</f>
        <v>0</v>
      </c>
      <c r="BJ246" s="238">
        <f xml:space="preserve"> Time!BJ$83</f>
        <v>0</v>
      </c>
      <c r="BK246" s="238">
        <f xml:space="preserve"> Time!BK$83</f>
        <v>0</v>
      </c>
      <c r="BL246" s="238">
        <f xml:space="preserve"> Time!BL$83</f>
        <v>0</v>
      </c>
      <c r="BM246" s="238">
        <f xml:space="preserve"> Time!BM$83</f>
        <v>0</v>
      </c>
      <c r="BN246" s="238">
        <f xml:space="preserve"> Time!BN$83</f>
        <v>0</v>
      </c>
      <c r="BO246" s="238">
        <f xml:space="preserve"> Time!BO$83</f>
        <v>0</v>
      </c>
      <c r="BP246" s="238">
        <f xml:space="preserve"> Time!BP$83</f>
        <v>0</v>
      </c>
      <c r="BQ246" s="238">
        <f xml:space="preserve"> Time!BQ$83</f>
        <v>0</v>
      </c>
      <c r="BR246" s="238">
        <f xml:space="preserve"> Time!BR$83</f>
        <v>0</v>
      </c>
      <c r="BS246" s="238">
        <f xml:space="preserve"> Time!BS$83</f>
        <v>0</v>
      </c>
      <c r="BT246" s="238">
        <f xml:space="preserve"> Time!BT$83</f>
        <v>0</v>
      </c>
      <c r="BU246" s="238">
        <f xml:space="preserve"> Time!BU$83</f>
        <v>0</v>
      </c>
      <c r="BV246" s="238">
        <f xml:space="preserve"> Time!BV$83</f>
        <v>0</v>
      </c>
      <c r="BW246" s="238">
        <f xml:space="preserve"> Time!BW$83</f>
        <v>0</v>
      </c>
      <c r="BX246" s="238">
        <f xml:space="preserve"> Time!BX$83</f>
        <v>0</v>
      </c>
      <c r="BY246" s="238">
        <f xml:space="preserve"> Time!BY$83</f>
        <v>0</v>
      </c>
      <c r="BZ246" s="238">
        <f xml:space="preserve"> Time!BZ$83</f>
        <v>0</v>
      </c>
      <c r="CA246" s="238">
        <f xml:space="preserve"> Time!CA$83</f>
        <v>0</v>
      </c>
      <c r="CB246" s="238">
        <f xml:space="preserve"> Time!CB$83</f>
        <v>0</v>
      </c>
      <c r="CC246" s="238">
        <f xml:space="preserve"> Time!CC$83</f>
        <v>0</v>
      </c>
      <c r="CD246" s="238">
        <f xml:space="preserve"> Time!CD$83</f>
        <v>0</v>
      </c>
      <c r="CE246" s="238">
        <f xml:space="preserve"> Time!CE$83</f>
        <v>0</v>
      </c>
      <c r="CF246" s="238">
        <f xml:space="preserve"> Time!CF$83</f>
        <v>0</v>
      </c>
      <c r="CG246" s="238">
        <f xml:space="preserve"> Time!CG$83</f>
        <v>0</v>
      </c>
      <c r="CH246" s="238">
        <f xml:space="preserve"> Time!CH$83</f>
        <v>0</v>
      </c>
      <c r="CI246" s="238">
        <f xml:space="preserve"> Time!CI$83</f>
        <v>0</v>
      </c>
      <c r="CJ246" s="238">
        <f xml:space="preserve"> Time!CJ$83</f>
        <v>0</v>
      </c>
      <c r="CK246" s="238">
        <f xml:space="preserve"> Time!CK$83</f>
        <v>0</v>
      </c>
      <c r="CL246" s="238">
        <f xml:space="preserve"> Time!CL$83</f>
        <v>0</v>
      </c>
      <c r="CM246" s="238">
        <f xml:space="preserve"> Time!CM$83</f>
        <v>0</v>
      </c>
      <c r="CN246" s="238">
        <f xml:space="preserve"> Time!CN$83</f>
        <v>0</v>
      </c>
      <c r="CO246" s="238">
        <f xml:space="preserve"> Time!CO$83</f>
        <v>0</v>
      </c>
      <c r="CP246" s="238">
        <f xml:space="preserve"> Time!CP$83</f>
        <v>0</v>
      </c>
      <c r="CQ246" s="238">
        <f xml:space="preserve"> Time!CQ$83</f>
        <v>0</v>
      </c>
      <c r="CR246" s="238">
        <f xml:space="preserve"> Time!CR$83</f>
        <v>0</v>
      </c>
      <c r="CS246" s="238">
        <f xml:space="preserve"> Time!CS$83</f>
        <v>0</v>
      </c>
      <c r="CT246" s="238">
        <f xml:space="preserve"> Time!CT$83</f>
        <v>0</v>
      </c>
      <c r="CU246" s="238">
        <f xml:space="preserve"> Time!CU$83</f>
        <v>0</v>
      </c>
      <c r="CV246" s="238">
        <f xml:space="preserve"> Time!CV$83</f>
        <v>0</v>
      </c>
      <c r="CW246" s="238">
        <f xml:space="preserve"> Time!CW$83</f>
        <v>0</v>
      </c>
      <c r="CX246" s="238">
        <f xml:space="preserve"> Time!CX$83</f>
        <v>0</v>
      </c>
      <c r="CY246" s="238">
        <f xml:space="preserve"> Time!CY$83</f>
        <v>0</v>
      </c>
      <c r="CZ246" s="238">
        <f xml:space="preserve"> Time!CZ$83</f>
        <v>0</v>
      </c>
      <c r="DA246" s="238">
        <f xml:space="preserve"> Time!DA$83</f>
        <v>0</v>
      </c>
      <c r="DB246" s="238">
        <f xml:space="preserve"> Time!DB$83</f>
        <v>0</v>
      </c>
      <c r="DC246" s="238">
        <f xml:space="preserve"> Time!DC$83</f>
        <v>0</v>
      </c>
      <c r="DD246" s="238">
        <f xml:space="preserve"> Time!DD$83</f>
        <v>0</v>
      </c>
      <c r="DE246" s="238">
        <f xml:space="preserve"> Time!DE$83</f>
        <v>0</v>
      </c>
      <c r="DF246" s="238">
        <f xml:space="preserve"> Time!DF$83</f>
        <v>0</v>
      </c>
      <c r="DG246" s="238">
        <f xml:space="preserve"> Time!DG$83</f>
        <v>0</v>
      </c>
      <c r="DH246" s="238">
        <f xml:space="preserve"> Time!DH$83</f>
        <v>0</v>
      </c>
      <c r="DI246" s="238">
        <f xml:space="preserve"> Time!DI$83</f>
        <v>0</v>
      </c>
      <c r="DJ246" s="238">
        <f xml:space="preserve"> Time!DJ$83</f>
        <v>0</v>
      </c>
      <c r="DK246" s="238">
        <f xml:space="preserve"> Time!DK$83</f>
        <v>0</v>
      </c>
      <c r="DL246" s="238">
        <f xml:space="preserve"> Time!DL$83</f>
        <v>0</v>
      </c>
      <c r="DM246" s="238">
        <f xml:space="preserve"> Time!DM$83</f>
        <v>0</v>
      </c>
      <c r="DN246" s="238">
        <f xml:space="preserve"> Time!DN$83</f>
        <v>0</v>
      </c>
      <c r="DO246" s="238">
        <f xml:space="preserve"> Time!DO$83</f>
        <v>0</v>
      </c>
      <c r="DP246" s="238">
        <f xml:space="preserve"> Time!DP$83</f>
        <v>0</v>
      </c>
      <c r="DQ246" s="238">
        <f xml:space="preserve"> Time!DQ$83</f>
        <v>0</v>
      </c>
      <c r="DR246" s="238">
        <f xml:space="preserve"> Time!DR$83</f>
        <v>0</v>
      </c>
      <c r="DS246" s="238">
        <f xml:space="preserve"> Time!DS$83</f>
        <v>0</v>
      </c>
      <c r="DT246" s="238">
        <f xml:space="preserve"> Time!DT$83</f>
        <v>0</v>
      </c>
      <c r="DU246" s="238">
        <f xml:space="preserve"> Time!DU$83</f>
        <v>0</v>
      </c>
      <c r="DV246" s="238">
        <f xml:space="preserve"> Time!DV$83</f>
        <v>0</v>
      </c>
      <c r="DW246" s="238">
        <f xml:space="preserve"> Time!DW$83</f>
        <v>0</v>
      </c>
      <c r="DX246" s="238">
        <f xml:space="preserve"> Time!DX$83</f>
        <v>0</v>
      </c>
      <c r="DY246" s="238">
        <f xml:space="preserve"> Time!DY$83</f>
        <v>0</v>
      </c>
      <c r="DZ246" s="238">
        <f xml:space="preserve"> Time!DZ$83</f>
        <v>0</v>
      </c>
      <c r="EA246" s="238">
        <f xml:space="preserve"> Time!EA$83</f>
        <v>0</v>
      </c>
      <c r="EB246" s="238">
        <f xml:space="preserve"> Time!EB$83</f>
        <v>0</v>
      </c>
      <c r="EC246" s="238">
        <f xml:space="preserve"> Time!EC$83</f>
        <v>0</v>
      </c>
      <c r="ED246" s="238">
        <f xml:space="preserve"> Time!ED$83</f>
        <v>0</v>
      </c>
      <c r="EE246" s="238">
        <f xml:space="preserve"> Time!EE$83</f>
        <v>0</v>
      </c>
      <c r="EF246" s="238">
        <f xml:space="preserve"> Time!EF$83</f>
        <v>0</v>
      </c>
      <c r="EG246" s="238">
        <f xml:space="preserve"> Time!EG$83</f>
        <v>0</v>
      </c>
      <c r="EH246" s="238">
        <f xml:space="preserve"> Time!EH$83</f>
        <v>0</v>
      </c>
      <c r="EI246" s="238">
        <f xml:space="preserve"> Time!EI$83</f>
        <v>0</v>
      </c>
      <c r="EJ246" s="238">
        <f xml:space="preserve"> Time!EJ$83</f>
        <v>0</v>
      </c>
      <c r="EK246" s="238">
        <f xml:space="preserve"> Time!EK$83</f>
        <v>0</v>
      </c>
      <c r="EL246" s="238">
        <f xml:space="preserve"> Time!EL$83</f>
        <v>0</v>
      </c>
      <c r="EM246" s="238">
        <f xml:space="preserve"> Time!EM$83</f>
        <v>0</v>
      </c>
      <c r="EN246" s="238">
        <f xml:space="preserve"> Time!EN$83</f>
        <v>0</v>
      </c>
      <c r="EO246" s="238">
        <f xml:space="preserve"> Time!EO$83</f>
        <v>0</v>
      </c>
      <c r="EP246" s="238">
        <f xml:space="preserve"> Time!EP$83</f>
        <v>0</v>
      </c>
      <c r="EQ246" s="238">
        <f xml:space="preserve"> Time!EQ$83</f>
        <v>0</v>
      </c>
      <c r="ER246" s="238">
        <f xml:space="preserve"> Time!ER$83</f>
        <v>0</v>
      </c>
      <c r="ES246" s="238">
        <f xml:space="preserve"> Time!ES$83</f>
        <v>0</v>
      </c>
      <c r="ET246" s="238">
        <f xml:space="preserve"> Time!ET$83</f>
        <v>0</v>
      </c>
      <c r="EU246" s="238">
        <f xml:space="preserve"> Time!EU$83</f>
        <v>0</v>
      </c>
      <c r="EV246" s="238">
        <f xml:space="preserve"> Time!EV$83</f>
        <v>0</v>
      </c>
      <c r="EW246" s="238">
        <f xml:space="preserve"> Time!EW$83</f>
        <v>0</v>
      </c>
      <c r="EX246" s="238">
        <f xml:space="preserve"> Time!EX$83</f>
        <v>0</v>
      </c>
      <c r="EY246" s="238">
        <f xml:space="preserve"> Time!EY$83</f>
        <v>0</v>
      </c>
      <c r="EZ246" s="238">
        <f xml:space="preserve"> Time!EZ$83</f>
        <v>0</v>
      </c>
      <c r="FA246" s="238">
        <f xml:space="preserve"> Time!FA$83</f>
        <v>0</v>
      </c>
      <c r="FB246" s="238">
        <f xml:space="preserve"> Time!FB$83</f>
        <v>0</v>
      </c>
      <c r="FC246" s="238">
        <f xml:space="preserve"> Time!FC$83</f>
        <v>0</v>
      </c>
      <c r="FD246" s="238">
        <f xml:space="preserve"> Time!FD$83</f>
        <v>0</v>
      </c>
      <c r="FE246" s="238">
        <f xml:space="preserve"> Time!FE$83</f>
        <v>0</v>
      </c>
      <c r="FF246" s="238">
        <f xml:space="preserve"> Time!FF$83</f>
        <v>0</v>
      </c>
      <c r="FG246" s="238">
        <f xml:space="preserve"> Time!FG$83</f>
        <v>0</v>
      </c>
      <c r="FH246" s="238">
        <f xml:space="preserve"> Time!FH$83</f>
        <v>0</v>
      </c>
      <c r="FI246" s="238">
        <f xml:space="preserve"> Time!FI$83</f>
        <v>0</v>
      </c>
      <c r="FJ246" s="238">
        <f xml:space="preserve"> Time!FJ$83</f>
        <v>0</v>
      </c>
      <c r="FK246" s="238">
        <f xml:space="preserve"> Time!FK$83</f>
        <v>0</v>
      </c>
      <c r="FL246" s="238">
        <f xml:space="preserve"> Time!FL$83</f>
        <v>0</v>
      </c>
      <c r="FM246" s="238">
        <f xml:space="preserve"> Time!FM$83</f>
        <v>0</v>
      </c>
      <c r="FN246" s="238">
        <f xml:space="preserve"> Time!FN$83</f>
        <v>0</v>
      </c>
      <c r="FO246" s="238">
        <f xml:space="preserve"> Time!FO$83</f>
        <v>0</v>
      </c>
      <c r="FP246" s="238">
        <f xml:space="preserve"> Time!FP$83</f>
        <v>0</v>
      </c>
      <c r="FQ246" s="238">
        <f xml:space="preserve"> Time!FQ$83</f>
        <v>0</v>
      </c>
      <c r="FR246" s="238">
        <f xml:space="preserve"> Time!FR$83</f>
        <v>0</v>
      </c>
      <c r="FS246" s="238">
        <f xml:space="preserve"> Time!FS$83</f>
        <v>0</v>
      </c>
      <c r="FT246" s="238">
        <f xml:space="preserve"> Time!FT$83</f>
        <v>0</v>
      </c>
      <c r="FU246" s="238">
        <f xml:space="preserve"> Time!FU$83</f>
        <v>0</v>
      </c>
      <c r="FV246" s="238">
        <f xml:space="preserve"> Time!FV$83</f>
        <v>0</v>
      </c>
      <c r="FW246" s="238">
        <f xml:space="preserve"> Time!FW$83</f>
        <v>0</v>
      </c>
      <c r="FX246" s="238">
        <f xml:space="preserve"> Time!FX$83</f>
        <v>0</v>
      </c>
      <c r="FY246" s="238">
        <f xml:space="preserve"> Time!FY$83</f>
        <v>0</v>
      </c>
      <c r="FZ246" s="238">
        <f xml:space="preserve"> Time!FZ$83</f>
        <v>0</v>
      </c>
      <c r="GA246" s="238">
        <f xml:space="preserve"> Time!GA$83</f>
        <v>0</v>
      </c>
      <c r="GB246" s="238">
        <f xml:space="preserve"> Time!GB$83</f>
        <v>0</v>
      </c>
      <c r="GC246" s="238">
        <f xml:space="preserve"> Time!GC$83</f>
        <v>0</v>
      </c>
      <c r="GD246" s="238">
        <f xml:space="preserve"> Time!GD$83</f>
        <v>0</v>
      </c>
      <c r="GE246" s="238">
        <f xml:space="preserve"> Time!GE$83</f>
        <v>0</v>
      </c>
      <c r="GF246" s="238">
        <f xml:space="preserve"> Time!GF$83</f>
        <v>0</v>
      </c>
      <c r="GG246" s="238">
        <f xml:space="preserve"> Time!GG$83</f>
        <v>0</v>
      </c>
      <c r="GH246" s="238">
        <f xml:space="preserve"> Time!GH$83</f>
        <v>0</v>
      </c>
      <c r="GI246" s="238">
        <f xml:space="preserve"> Time!GI$83</f>
        <v>0</v>
      </c>
      <c r="GJ246" s="238">
        <f xml:space="preserve"> Time!GJ$83</f>
        <v>0</v>
      </c>
    </row>
    <row r="247" spans="1:192" s="606" customFormat="1" x14ac:dyDescent="0.25">
      <c r="A247" s="15"/>
      <c r="C247" s="21"/>
      <c r="D247" s="21"/>
      <c r="E247" s="226"/>
      <c r="F247" s="226"/>
      <c r="G247" s="226"/>
      <c r="H247" s="226"/>
      <c r="I247" s="39"/>
      <c r="J247" s="226"/>
      <c r="K247" s="226"/>
      <c r="L247" s="226"/>
      <c r="M247" s="226"/>
      <c r="N247" s="226"/>
      <c r="O247" s="226"/>
      <c r="P247" s="226"/>
      <c r="Q247" s="226"/>
      <c r="R247" s="226"/>
      <c r="S247" s="226"/>
      <c r="T247" s="226"/>
      <c r="U247" s="226"/>
      <c r="V247" s="226"/>
      <c r="W247" s="226"/>
      <c r="X247" s="226"/>
      <c r="Y247" s="226"/>
      <c r="Z247" s="226"/>
      <c r="AA247" s="226"/>
      <c r="AB247" s="226"/>
      <c r="AC247" s="226"/>
      <c r="AD247" s="226"/>
      <c r="AE247" s="226"/>
      <c r="AF247" s="226"/>
      <c r="AG247" s="226"/>
      <c r="AH247" s="226"/>
      <c r="AI247" s="226"/>
      <c r="AJ247" s="226"/>
      <c r="AK247" s="226"/>
      <c r="AL247" s="226"/>
      <c r="AM247" s="226"/>
      <c r="AN247" s="226"/>
      <c r="AO247" s="226"/>
      <c r="AP247" s="226"/>
      <c r="AQ247" s="226"/>
      <c r="AR247" s="226"/>
      <c r="AS247" s="226"/>
      <c r="AT247" s="226"/>
      <c r="AU247" s="226"/>
      <c r="AV247" s="226"/>
      <c r="AW247" s="226"/>
      <c r="AX247" s="226"/>
      <c r="AY247" s="226"/>
      <c r="AZ247" s="226"/>
      <c r="BA247" s="226"/>
      <c r="BB247" s="226"/>
      <c r="BC247" s="226"/>
      <c r="BD247" s="226"/>
      <c r="BE247" s="226"/>
      <c r="BF247" s="226"/>
      <c r="BG247" s="226"/>
      <c r="BH247" s="226"/>
      <c r="BI247" s="226"/>
      <c r="BJ247" s="226"/>
      <c r="BK247" s="226"/>
      <c r="BL247" s="226"/>
      <c r="BM247" s="226"/>
      <c r="BN247" s="226"/>
      <c r="BO247" s="226"/>
      <c r="BP247" s="226"/>
      <c r="BQ247" s="226"/>
      <c r="BR247" s="226"/>
      <c r="BS247" s="226"/>
      <c r="BT247" s="226"/>
      <c r="BU247" s="226"/>
      <c r="BV247" s="226"/>
      <c r="BW247" s="226"/>
      <c r="BX247" s="226"/>
      <c r="BY247" s="226"/>
      <c r="BZ247" s="226"/>
      <c r="CA247" s="226"/>
      <c r="CB247" s="226"/>
      <c r="CC247" s="226"/>
      <c r="CD247" s="226"/>
      <c r="CE247" s="226"/>
      <c r="CF247" s="226"/>
      <c r="CG247" s="226"/>
      <c r="CH247" s="226"/>
      <c r="CI247" s="226"/>
      <c r="CJ247" s="226"/>
      <c r="CK247" s="226"/>
      <c r="CL247" s="226"/>
      <c r="CM247" s="226"/>
      <c r="CN247" s="226"/>
      <c r="CO247" s="226"/>
      <c r="CP247" s="226"/>
      <c r="CQ247" s="226"/>
      <c r="CR247" s="226"/>
      <c r="CS247" s="226"/>
      <c r="CT247" s="226"/>
      <c r="CU247" s="226"/>
      <c r="CV247" s="226"/>
      <c r="CW247" s="226"/>
      <c r="CX247" s="226"/>
      <c r="CY247" s="226"/>
      <c r="CZ247" s="226"/>
      <c r="DA247" s="226"/>
      <c r="DB247" s="226"/>
      <c r="DC247" s="226"/>
      <c r="DD247" s="226"/>
      <c r="DE247" s="226"/>
      <c r="DF247" s="226"/>
      <c r="DG247" s="226"/>
      <c r="DH247" s="226"/>
      <c r="DI247" s="226"/>
      <c r="DJ247" s="226"/>
      <c r="DK247" s="226"/>
      <c r="DL247" s="226"/>
      <c r="DM247" s="226"/>
      <c r="DN247" s="226"/>
      <c r="DO247" s="226"/>
      <c r="DP247" s="226"/>
      <c r="DQ247" s="226"/>
      <c r="DR247" s="226"/>
      <c r="DS247" s="226"/>
      <c r="DT247" s="226"/>
      <c r="DU247" s="226"/>
      <c r="DV247" s="226"/>
      <c r="DW247" s="226"/>
      <c r="DX247" s="226"/>
      <c r="DY247" s="226"/>
      <c r="DZ247" s="226"/>
      <c r="EA247" s="226"/>
      <c r="EB247" s="226"/>
      <c r="EC247" s="226"/>
      <c r="ED247" s="226"/>
      <c r="EE247" s="226"/>
      <c r="EF247" s="226"/>
      <c r="EG247" s="226"/>
      <c r="EH247" s="226"/>
      <c r="EI247" s="226"/>
      <c r="EJ247" s="226"/>
      <c r="EK247" s="226"/>
      <c r="EL247" s="226"/>
      <c r="EM247" s="226"/>
      <c r="EN247" s="226"/>
      <c r="EO247" s="226"/>
      <c r="EP247" s="226"/>
      <c r="EQ247" s="226"/>
      <c r="ER247" s="226"/>
      <c r="ES247" s="226"/>
      <c r="ET247" s="226"/>
      <c r="EU247" s="226"/>
      <c r="EV247" s="226"/>
      <c r="EW247" s="226"/>
      <c r="EX247" s="226"/>
      <c r="EY247" s="226"/>
      <c r="EZ247" s="226"/>
      <c r="FA247" s="226"/>
      <c r="FB247" s="226"/>
      <c r="FC247" s="226"/>
      <c r="FD247" s="226"/>
      <c r="FE247" s="226"/>
      <c r="FF247" s="226"/>
      <c r="FG247" s="226"/>
      <c r="FH247" s="226"/>
      <c r="FI247" s="226"/>
      <c r="FJ247" s="226"/>
      <c r="FK247" s="226"/>
      <c r="FL247" s="226"/>
      <c r="FM247" s="226"/>
      <c r="FN247" s="226"/>
      <c r="FO247" s="226"/>
      <c r="FP247" s="226"/>
      <c r="FQ247" s="226"/>
      <c r="FR247" s="226"/>
      <c r="FS247" s="226"/>
      <c r="FT247" s="226"/>
      <c r="FU247" s="226"/>
      <c r="FV247" s="226"/>
      <c r="FW247" s="226"/>
      <c r="FX247" s="226"/>
      <c r="FY247" s="226"/>
      <c r="FZ247" s="226"/>
      <c r="GA247" s="226"/>
      <c r="GB247" s="226"/>
      <c r="GC247" s="226"/>
      <c r="GD247" s="226"/>
      <c r="GE247" s="226"/>
      <c r="GF247" s="226"/>
      <c r="GG247" s="226"/>
      <c r="GH247" s="226"/>
      <c r="GI247" s="226"/>
      <c r="GJ247" s="226"/>
    </row>
    <row r="248" spans="1:192" s="720" customFormat="1" x14ac:dyDescent="0.25">
      <c r="A248" s="147"/>
      <c r="C248" s="148"/>
      <c r="D248" s="148"/>
      <c r="E248" s="670" t="s">
        <v>668</v>
      </c>
      <c r="F248" s="670"/>
      <c r="G248" s="670" t="str">
        <f xml:space="preserve"> SMU</f>
        <v>$ 000s</v>
      </c>
      <c r="H248" s="670"/>
      <c r="I248" s="425"/>
      <c r="J248" s="670">
        <f t="shared" ref="J248" si="847">I251</f>
        <v>0</v>
      </c>
      <c r="K248" s="670">
        <f t="shared" ref="K248" si="848">J251</f>
        <v>0</v>
      </c>
      <c r="L248" s="670">
        <f t="shared" ref="L248" si="849">K251</f>
        <v>0</v>
      </c>
      <c r="M248" s="670">
        <f t="shared" ref="M248" si="850">L251</f>
        <v>0</v>
      </c>
      <c r="N248" s="670">
        <f t="shared" ref="N248" si="851">M251</f>
        <v>0</v>
      </c>
      <c r="O248" s="670">
        <f t="shared" ref="O248" si="852">N251</f>
        <v>0</v>
      </c>
      <c r="P248" s="670">
        <f t="shared" ref="P248" si="853">O251</f>
        <v>0</v>
      </c>
      <c r="Q248" s="670">
        <f t="shared" ref="Q248" si="854">P251</f>
        <v>0</v>
      </c>
      <c r="R248" s="670">
        <f t="shared" ref="R248" si="855">Q251</f>
        <v>0</v>
      </c>
      <c r="S248" s="670">
        <f t="shared" ref="S248" si="856">R251</f>
        <v>18977.801209265344</v>
      </c>
      <c r="T248" s="670">
        <f t="shared" ref="T248" si="857">S251</f>
        <v>18864.279140708655</v>
      </c>
      <c r="U248" s="670">
        <f t="shared" ref="U248" si="858">T251</f>
        <v>18722.265571183212</v>
      </c>
      <c r="V248" s="670">
        <f t="shared" ref="V248" si="859">U251</f>
        <v>18523.100384823927</v>
      </c>
      <c r="W248" s="670">
        <f t="shared" ref="W248" si="860">V251</f>
        <v>18340.2478018326</v>
      </c>
      <c r="X248" s="670">
        <f t="shared" ref="X248" si="861">W251</f>
        <v>18212.41575350974</v>
      </c>
      <c r="Y248" s="670">
        <f t="shared" ref="Y248" si="862">X251</f>
        <v>18066.082760862097</v>
      </c>
      <c r="Z248" s="670">
        <f t="shared" ref="Z248" si="863">Y251</f>
        <v>17860.503439013639</v>
      </c>
      <c r="AA248" s="670">
        <f t="shared" ref="AA248" si="864">Z251</f>
        <v>17671.019932704603</v>
      </c>
      <c r="AB248" s="670">
        <f t="shared" ref="AB248" si="865">AA251</f>
        <v>17537.014694351354</v>
      </c>
      <c r="AC248" s="670">
        <f t="shared" ref="AC248" si="866">AB251</f>
        <v>17381.650609058695</v>
      </c>
      <c r="AD248" s="670">
        <f t="shared" ref="AD248" si="867">AC251</f>
        <v>17169.259712824005</v>
      </c>
      <c r="AE248" s="670">
        <f t="shared" ref="AE248" si="868">AD251</f>
        <v>16972.750291321659</v>
      </c>
      <c r="AF248" s="670">
        <f t="shared" ref="AF248" si="869">AE251</f>
        <v>16831.555766820289</v>
      </c>
      <c r="AG248" s="670">
        <f t="shared" ref="AG248" si="870">AF251</f>
        <v>16668.911659944617</v>
      </c>
      <c r="AH248" s="670">
        <f t="shared" ref="AH248" si="871">AG251</f>
        <v>16449.26670324997</v>
      </c>
      <c r="AI248" s="670">
        <f t="shared" ref="AI248" si="872">AH251</f>
        <v>16245.282886721789</v>
      </c>
      <c r="AJ248" s="670">
        <f t="shared" ref="AJ248" si="873">AI251</f>
        <v>16096.451034100292</v>
      </c>
      <c r="AK248" s="670">
        <f t="shared" ref="AK248" si="874">AJ251</f>
        <v>15926.057871993584</v>
      </c>
      <c r="AL248" s="670">
        <f t="shared" ref="AL248" si="875">AK251</f>
        <v>15698.691466814676</v>
      </c>
      <c r="AM248" s="670">
        <f t="shared" ref="AM248" si="876">AL251</f>
        <v>15486.756502758373</v>
      </c>
      <c r="AN248" s="670">
        <f t="shared" ref="AN248" si="877">AM251</f>
        <v>15328.807490439212</v>
      </c>
      <c r="AO248" s="670">
        <f t="shared" ref="AO248" si="878">AN251</f>
        <v>15152.313531719814</v>
      </c>
      <c r="AP248" s="670">
        <f t="shared" ref="AP248" si="879">AO251</f>
        <v>14916.774017144367</v>
      </c>
      <c r="AQ248" s="670">
        <f t="shared" ref="AQ248" si="880">AP251</f>
        <v>14696.42347188806</v>
      </c>
      <c r="AR248" s="670">
        <f t="shared" ref="AR248" si="881">AQ251</f>
        <v>14530.930090712995</v>
      </c>
      <c r="AS248" s="670">
        <f t="shared" ref="AS248" si="882">AR251</f>
        <v>14343.63666513496</v>
      </c>
      <c r="AT248" s="670">
        <f t="shared" ref="AT248" si="883">AS251</f>
        <v>14099.380910112619</v>
      </c>
      <c r="AU248" s="670">
        <f t="shared" ref="AU248" si="884">AT251</f>
        <v>13870.071422136789</v>
      </c>
      <c r="AV248" s="670">
        <f t="shared" ref="AV248" si="885">AU251</f>
        <v>13695.477044875121</v>
      </c>
      <c r="AW248" s="670">
        <f t="shared" ref="AW248" si="886">AV251</f>
        <v>13498.939051427449</v>
      </c>
      <c r="AX248" s="670">
        <f t="shared" ref="AX248" si="887">AW251</f>
        <v>13245.413635588035</v>
      </c>
      <c r="AY248" s="670">
        <f t="shared" ref="AY248" si="888">AX251</f>
        <v>13006.580938932271</v>
      </c>
      <c r="AZ248" s="670">
        <f t="shared" ref="AZ248" si="889">AY251</f>
        <v>12822.333998103904</v>
      </c>
      <c r="BA248" s="670">
        <f t="shared" ref="BA248" si="890">AZ251</f>
        <v>12615.984931179997</v>
      </c>
      <c r="BB248" s="670">
        <f t="shared" ref="BB248" si="891">BA251</f>
        <v>12352.601240480326</v>
      </c>
      <c r="BC248" s="670">
        <f t="shared" ref="BC248" si="892">BB251</f>
        <v>12103.640859406582</v>
      </c>
      <c r="BD248" s="670">
        <f t="shared" ref="BD248" si="893">BC251</f>
        <v>11907.609507743247</v>
      </c>
      <c r="BE248" s="670">
        <f t="shared" ref="BE248" si="894">BD251</f>
        <v>11692.846665225898</v>
      </c>
      <c r="BF248" s="670">
        <f t="shared" ref="BF248" si="895">BE251</f>
        <v>11418.982034695624</v>
      </c>
      <c r="BG248" s="670">
        <f t="shared" ref="BG248" si="896">BF251</f>
        <v>11159.265493693922</v>
      </c>
      <c r="BH248" s="670">
        <f t="shared" ref="BH248" si="897">BG251</f>
        <v>10028.085799030576</v>
      </c>
      <c r="BI248" s="670">
        <f t="shared" ref="BI248" si="898">BH251</f>
        <v>8773.1775933379813</v>
      </c>
      <c r="BJ248" s="670">
        <f t="shared" ref="BJ248" si="899">BI251</f>
        <v>7203.3901070039046</v>
      </c>
      <c r="BK248" s="670">
        <f t="shared" ref="BK248" si="900">BJ251</f>
        <v>5709.9626988963519</v>
      </c>
      <c r="BL248" s="670">
        <f t="shared" ref="BL248" si="901">BK251</f>
        <v>4515.177961578227</v>
      </c>
      <c r="BM248" s="670">
        <f t="shared" ref="BM248" si="902">BL251</f>
        <v>3195.4939588695634</v>
      </c>
      <c r="BN248" s="670">
        <f t="shared" ref="BN248" si="903">BM251</f>
        <v>1560.3872550490587</v>
      </c>
      <c r="BO248" s="670">
        <f t="shared" ref="BO248" si="904">BN251</f>
        <v>3.9496749916452245E-3</v>
      </c>
      <c r="BP248" s="670">
        <f t="shared" ref="BP248" si="905">BO251</f>
        <v>3.9496749916452245E-3</v>
      </c>
      <c r="BQ248" s="670">
        <f t="shared" ref="BQ248" si="906">BP251</f>
        <v>3.9496749916452245E-3</v>
      </c>
      <c r="BR248" s="670">
        <f t="shared" ref="BR248" si="907">BQ251</f>
        <v>3.9496749916452245E-3</v>
      </c>
      <c r="BS248" s="670">
        <f t="shared" ref="BS248" si="908">BR251</f>
        <v>3.9496749916452245E-3</v>
      </c>
      <c r="BT248" s="670">
        <f t="shared" ref="BT248" si="909">BS251</f>
        <v>3.9496749916452245E-3</v>
      </c>
      <c r="BU248" s="670">
        <f t="shared" ref="BU248" si="910">BT251</f>
        <v>3.9496749916452245E-3</v>
      </c>
      <c r="BV248" s="670">
        <f t="shared" ref="BV248" si="911">BU251</f>
        <v>3.9496749916452245E-3</v>
      </c>
      <c r="BW248" s="670">
        <f t="shared" ref="BW248" si="912">BV251</f>
        <v>3.9496749916452245E-3</v>
      </c>
      <c r="BX248" s="670">
        <f t="shared" ref="BX248" si="913">BW251</f>
        <v>3.9496749916452245E-3</v>
      </c>
      <c r="BY248" s="670">
        <f t="shared" ref="BY248" si="914">BX251</f>
        <v>3.9496749916452245E-3</v>
      </c>
      <c r="BZ248" s="670">
        <f t="shared" ref="BZ248" si="915">BY251</f>
        <v>3.9496749916452245E-3</v>
      </c>
      <c r="CA248" s="670">
        <f t="shared" ref="CA248" si="916">BZ251</f>
        <v>3.9496749916452245E-3</v>
      </c>
      <c r="CB248" s="670">
        <f t="shared" ref="CB248" si="917">CA251</f>
        <v>3.9496749916452245E-3</v>
      </c>
      <c r="CC248" s="670">
        <f t="shared" ref="CC248" si="918">CB251</f>
        <v>3.9496749916452245E-3</v>
      </c>
      <c r="CD248" s="670">
        <f t="shared" ref="CD248" si="919">CC251</f>
        <v>3.9496749916452245E-3</v>
      </c>
      <c r="CE248" s="670">
        <f t="shared" ref="CE248" si="920">CD251</f>
        <v>3.9496749916452245E-3</v>
      </c>
      <c r="CF248" s="670">
        <f t="shared" ref="CF248" si="921">CE251</f>
        <v>3.9496749916452245E-3</v>
      </c>
      <c r="CG248" s="670">
        <f t="shared" ref="CG248" si="922">CF251</f>
        <v>3.9496749916452245E-3</v>
      </c>
      <c r="CH248" s="670">
        <f t="shared" ref="CH248" si="923">CG251</f>
        <v>3.9496749916452245E-3</v>
      </c>
      <c r="CI248" s="670">
        <f t="shared" ref="CI248" si="924">CH251</f>
        <v>3.9496749916452245E-3</v>
      </c>
      <c r="CJ248" s="670">
        <f t="shared" ref="CJ248" si="925">CI251</f>
        <v>3.9496749916452245E-3</v>
      </c>
      <c r="CK248" s="670">
        <f t="shared" ref="CK248" si="926">CJ251</f>
        <v>3.9496749916452245E-3</v>
      </c>
      <c r="CL248" s="670">
        <f t="shared" ref="CL248" si="927">CK251</f>
        <v>3.9496749916452245E-3</v>
      </c>
      <c r="CM248" s="670">
        <f t="shared" ref="CM248" si="928">CL251</f>
        <v>3.9496749916452245E-3</v>
      </c>
      <c r="CN248" s="670">
        <f t="shared" ref="CN248" si="929">CM251</f>
        <v>3.9496749916452245E-3</v>
      </c>
      <c r="CO248" s="670">
        <f t="shared" ref="CO248" si="930">CN251</f>
        <v>3.9496749916452245E-3</v>
      </c>
      <c r="CP248" s="670">
        <f t="shared" ref="CP248" si="931">CO251</f>
        <v>3.9496749916452245E-3</v>
      </c>
      <c r="CQ248" s="670">
        <f t="shared" ref="CQ248" si="932">CP251</f>
        <v>3.9496749916452245E-3</v>
      </c>
      <c r="CR248" s="670">
        <f t="shared" ref="CR248" si="933">CQ251</f>
        <v>3.9496749916452245E-3</v>
      </c>
      <c r="CS248" s="670">
        <f t="shared" ref="CS248" si="934">CR251</f>
        <v>3.9496749916452245E-3</v>
      </c>
      <c r="CT248" s="670">
        <f t="shared" ref="CT248" si="935">CS251</f>
        <v>3.9496749916452245E-3</v>
      </c>
      <c r="CU248" s="670">
        <f t="shared" ref="CU248" si="936">CT251</f>
        <v>3.9496749916452245E-3</v>
      </c>
      <c r="CV248" s="670">
        <f t="shared" ref="CV248" si="937">CU251</f>
        <v>3.9496749916452245E-3</v>
      </c>
      <c r="CW248" s="670">
        <f t="shared" ref="CW248" si="938">CV251</f>
        <v>3.9496749916452245E-3</v>
      </c>
      <c r="CX248" s="670">
        <f t="shared" ref="CX248" si="939">CW251</f>
        <v>3.9496749916452245E-3</v>
      </c>
      <c r="CY248" s="670">
        <f t="shared" ref="CY248" si="940">CX251</f>
        <v>3.9496749916452245E-3</v>
      </c>
      <c r="CZ248" s="670">
        <f t="shared" ref="CZ248" si="941">CY251</f>
        <v>3.9496749916452245E-3</v>
      </c>
      <c r="DA248" s="670">
        <f t="shared" ref="DA248" si="942">CZ251</f>
        <v>3.9496749916452245E-3</v>
      </c>
      <c r="DB248" s="670">
        <f t="shared" ref="DB248" si="943">DA251</f>
        <v>3.9496749916452245E-3</v>
      </c>
      <c r="DC248" s="670">
        <f t="shared" ref="DC248" si="944">DB251</f>
        <v>3.9496749916452245E-3</v>
      </c>
      <c r="DD248" s="670">
        <f t="shared" ref="DD248" si="945">DC251</f>
        <v>3.9496749916452245E-3</v>
      </c>
      <c r="DE248" s="670">
        <f t="shared" ref="DE248" si="946">DD251</f>
        <v>3.9496749916452245E-3</v>
      </c>
      <c r="DF248" s="670">
        <f t="shared" ref="DF248" si="947">DE251</f>
        <v>3.9496749916452245E-3</v>
      </c>
      <c r="DG248" s="670">
        <f t="shared" ref="DG248" si="948">DF251</f>
        <v>3.9496749916452245E-3</v>
      </c>
      <c r="DH248" s="670">
        <f t="shared" ref="DH248" si="949">DG251</f>
        <v>3.9496749916452245E-3</v>
      </c>
      <c r="DI248" s="670">
        <f t="shared" ref="DI248" si="950">DH251</f>
        <v>3.9496749916452245E-3</v>
      </c>
      <c r="DJ248" s="670">
        <f t="shared" ref="DJ248" si="951">DI251</f>
        <v>3.9496749916452245E-3</v>
      </c>
      <c r="DK248" s="670">
        <f t="shared" ref="DK248" si="952">DJ251</f>
        <v>3.9496749916452245E-3</v>
      </c>
      <c r="DL248" s="670">
        <f t="shared" ref="DL248" si="953">DK251</f>
        <v>3.9496749916452245E-3</v>
      </c>
      <c r="DM248" s="670">
        <f t="shared" ref="DM248" si="954">DL251</f>
        <v>3.9496749916452245E-3</v>
      </c>
      <c r="DN248" s="670">
        <f t="shared" ref="DN248" si="955">DM251</f>
        <v>3.9496749916452245E-3</v>
      </c>
      <c r="DO248" s="670">
        <f t="shared" ref="DO248" si="956">DN251</f>
        <v>3.9496749916452245E-3</v>
      </c>
      <c r="DP248" s="670">
        <f t="shared" ref="DP248" si="957">DO251</f>
        <v>3.9496749916452245E-3</v>
      </c>
      <c r="DQ248" s="670">
        <f t="shared" ref="DQ248" si="958">DP251</f>
        <v>3.9496749916452245E-3</v>
      </c>
      <c r="DR248" s="670">
        <f t="shared" ref="DR248" si="959">DQ251</f>
        <v>3.9496749916452245E-3</v>
      </c>
      <c r="DS248" s="670">
        <f t="shared" ref="DS248" si="960">DR251</f>
        <v>3.9496749916452245E-3</v>
      </c>
      <c r="DT248" s="670">
        <f t="shared" ref="DT248" si="961">DS251</f>
        <v>3.9496749916452245E-3</v>
      </c>
      <c r="DU248" s="670">
        <f t="shared" ref="DU248" si="962">DT251</f>
        <v>3.9496749916452245E-3</v>
      </c>
      <c r="DV248" s="670">
        <f t="shared" ref="DV248" si="963">DU251</f>
        <v>3.9496749916452245E-3</v>
      </c>
      <c r="DW248" s="670">
        <f t="shared" ref="DW248" si="964">DV251</f>
        <v>3.9496749916452245E-3</v>
      </c>
      <c r="DX248" s="670">
        <f t="shared" ref="DX248" si="965">DW251</f>
        <v>3.9496749916452245E-3</v>
      </c>
      <c r="DY248" s="670">
        <f t="shared" ref="DY248" si="966">DX251</f>
        <v>3.9496749916452245E-3</v>
      </c>
      <c r="DZ248" s="670">
        <f t="shared" ref="DZ248" si="967">DY251</f>
        <v>3.9496749916452245E-3</v>
      </c>
      <c r="EA248" s="670">
        <f t="shared" ref="EA248" si="968">DZ251</f>
        <v>3.9496749916452245E-3</v>
      </c>
      <c r="EB248" s="670">
        <f t="shared" ref="EB248" si="969">EA251</f>
        <v>3.9496749916452245E-3</v>
      </c>
      <c r="EC248" s="670">
        <f t="shared" ref="EC248" si="970">EB251</f>
        <v>3.9496749916452245E-3</v>
      </c>
      <c r="ED248" s="670">
        <f t="shared" ref="ED248" si="971">EC251</f>
        <v>3.9496749916452245E-3</v>
      </c>
      <c r="EE248" s="670">
        <f t="shared" ref="EE248" si="972">ED251</f>
        <v>3.9496749916452245E-3</v>
      </c>
      <c r="EF248" s="670">
        <f t="shared" ref="EF248" si="973">EE251</f>
        <v>3.9496749916452245E-3</v>
      </c>
      <c r="EG248" s="670">
        <f t="shared" ref="EG248" si="974">EF251</f>
        <v>3.9496749916452245E-3</v>
      </c>
      <c r="EH248" s="670">
        <f t="shared" ref="EH248" si="975">EG251</f>
        <v>3.9496749916452245E-3</v>
      </c>
      <c r="EI248" s="670">
        <f t="shared" ref="EI248" si="976">EH251</f>
        <v>3.9496749916452245E-3</v>
      </c>
      <c r="EJ248" s="670">
        <f t="shared" ref="EJ248" si="977">EI251</f>
        <v>3.9496749916452245E-3</v>
      </c>
      <c r="EK248" s="670">
        <f t="shared" ref="EK248" si="978">EJ251</f>
        <v>3.9496749916452245E-3</v>
      </c>
      <c r="EL248" s="670">
        <f t="shared" ref="EL248" si="979">EK251</f>
        <v>3.9496749916452245E-3</v>
      </c>
      <c r="EM248" s="670">
        <f t="shared" ref="EM248" si="980">EL251</f>
        <v>3.9496749916452245E-3</v>
      </c>
      <c r="EN248" s="670">
        <f t="shared" ref="EN248" si="981">EM251</f>
        <v>3.9496749916452245E-3</v>
      </c>
      <c r="EO248" s="670">
        <f t="shared" ref="EO248" si="982">EN251</f>
        <v>3.9496749916452245E-3</v>
      </c>
      <c r="EP248" s="670">
        <f t="shared" ref="EP248" si="983">EO251</f>
        <v>3.9496749916452245E-3</v>
      </c>
      <c r="EQ248" s="670">
        <f t="shared" ref="EQ248" si="984">EP251</f>
        <v>3.9496749916452245E-3</v>
      </c>
      <c r="ER248" s="670">
        <f t="shared" ref="ER248" si="985">EQ251</f>
        <v>3.9496749916452245E-3</v>
      </c>
      <c r="ES248" s="670">
        <f t="shared" ref="ES248" si="986">ER251</f>
        <v>3.9496749916452245E-3</v>
      </c>
      <c r="ET248" s="670">
        <f t="shared" ref="ET248" si="987">ES251</f>
        <v>3.9496749916452245E-3</v>
      </c>
      <c r="EU248" s="670">
        <f t="shared" ref="EU248" si="988">ET251</f>
        <v>3.9496749916452245E-3</v>
      </c>
      <c r="EV248" s="670">
        <f t="shared" ref="EV248" si="989">EU251</f>
        <v>3.9496749916452245E-3</v>
      </c>
      <c r="EW248" s="670">
        <f t="shared" ref="EW248" si="990">EV251</f>
        <v>3.9496749916452245E-3</v>
      </c>
      <c r="EX248" s="670">
        <f t="shared" ref="EX248" si="991">EW251</f>
        <v>3.9496749916452245E-3</v>
      </c>
      <c r="EY248" s="670">
        <f t="shared" ref="EY248" si="992">EX251</f>
        <v>3.9496749916452245E-3</v>
      </c>
      <c r="EZ248" s="670">
        <f t="shared" ref="EZ248" si="993">EY251</f>
        <v>3.9496749916452245E-3</v>
      </c>
      <c r="FA248" s="670">
        <f t="shared" ref="FA248" si="994">EZ251</f>
        <v>3.9496749916452245E-3</v>
      </c>
      <c r="FB248" s="670">
        <f t="shared" ref="FB248" si="995">FA251</f>
        <v>3.9496749916452245E-3</v>
      </c>
      <c r="FC248" s="670">
        <f t="shared" ref="FC248" si="996">FB251</f>
        <v>3.9496749916452245E-3</v>
      </c>
      <c r="FD248" s="670">
        <f t="shared" ref="FD248" si="997">FC251</f>
        <v>3.9496749916452245E-3</v>
      </c>
      <c r="FE248" s="670">
        <f t="shared" ref="FE248" si="998">FD251</f>
        <v>3.9496749916452245E-3</v>
      </c>
      <c r="FF248" s="670">
        <f t="shared" ref="FF248" si="999">FE251</f>
        <v>3.9496749916452245E-3</v>
      </c>
      <c r="FG248" s="670">
        <f t="shared" ref="FG248" si="1000">FF251</f>
        <v>3.9496749916452245E-3</v>
      </c>
      <c r="FH248" s="670">
        <f t="shared" ref="FH248" si="1001">FG251</f>
        <v>3.9496749916452245E-3</v>
      </c>
      <c r="FI248" s="670">
        <f t="shared" ref="FI248" si="1002">FH251</f>
        <v>3.9496749916452245E-3</v>
      </c>
      <c r="FJ248" s="670">
        <f t="shared" ref="FJ248" si="1003">FI251</f>
        <v>3.9496749916452245E-3</v>
      </c>
      <c r="FK248" s="670">
        <f t="shared" ref="FK248" si="1004">FJ251</f>
        <v>3.9496749916452245E-3</v>
      </c>
      <c r="FL248" s="670">
        <f t="shared" ref="FL248" si="1005">FK251</f>
        <v>3.9496749916452245E-3</v>
      </c>
      <c r="FM248" s="670">
        <f t="shared" ref="FM248" si="1006">FL251</f>
        <v>3.9496749916452245E-3</v>
      </c>
      <c r="FN248" s="670">
        <f t="shared" ref="FN248" si="1007">FM251</f>
        <v>3.9496749916452245E-3</v>
      </c>
      <c r="FO248" s="670">
        <f t="shared" ref="FO248" si="1008">FN251</f>
        <v>3.9496749916452245E-3</v>
      </c>
      <c r="FP248" s="670">
        <f t="shared" ref="FP248" si="1009">FO251</f>
        <v>3.9496749916452245E-3</v>
      </c>
      <c r="FQ248" s="670">
        <f t="shared" ref="FQ248" si="1010">FP251</f>
        <v>3.9496749916452245E-3</v>
      </c>
      <c r="FR248" s="670">
        <f t="shared" ref="FR248" si="1011">FQ251</f>
        <v>3.9496749916452245E-3</v>
      </c>
      <c r="FS248" s="670">
        <f t="shared" ref="FS248" si="1012">FR251</f>
        <v>3.9496749916452245E-3</v>
      </c>
      <c r="FT248" s="670">
        <f t="shared" ref="FT248" si="1013">FS251</f>
        <v>3.9496749916452245E-3</v>
      </c>
      <c r="FU248" s="670">
        <f t="shared" ref="FU248" si="1014">FT251</f>
        <v>3.9496749916452245E-3</v>
      </c>
      <c r="FV248" s="670">
        <f t="shared" ref="FV248" si="1015">FU251</f>
        <v>3.9496749916452245E-3</v>
      </c>
      <c r="FW248" s="670">
        <f t="shared" ref="FW248" si="1016">FV251</f>
        <v>3.9496749916452245E-3</v>
      </c>
      <c r="FX248" s="670">
        <f t="shared" ref="FX248" si="1017">FW251</f>
        <v>3.9496749916452245E-3</v>
      </c>
      <c r="FY248" s="670">
        <f t="shared" ref="FY248" si="1018">FX251</f>
        <v>3.9496749916452245E-3</v>
      </c>
      <c r="FZ248" s="670">
        <f t="shared" ref="FZ248" si="1019">FY251</f>
        <v>3.9496749916452245E-3</v>
      </c>
      <c r="GA248" s="670">
        <f t="shared" ref="GA248" si="1020">FZ251</f>
        <v>3.9496749916452245E-3</v>
      </c>
      <c r="GB248" s="670">
        <f t="shared" ref="GB248" si="1021">GA251</f>
        <v>3.9496749916452245E-3</v>
      </c>
      <c r="GC248" s="670">
        <f t="shared" ref="GC248" si="1022">GB251</f>
        <v>3.9496749916452245E-3</v>
      </c>
      <c r="GD248" s="670">
        <f t="shared" ref="GD248" si="1023">GC251</f>
        <v>3.9496749916452245E-3</v>
      </c>
      <c r="GE248" s="670">
        <f t="shared" ref="GE248" si="1024">GD251</f>
        <v>3.9496749916452245E-3</v>
      </c>
      <c r="GF248" s="670">
        <f t="shared" ref="GF248" si="1025">GE251</f>
        <v>3.9496749916452245E-3</v>
      </c>
      <c r="GG248" s="670">
        <f t="shared" ref="GG248" si="1026">GF251</f>
        <v>3.9496749916452245E-3</v>
      </c>
      <c r="GH248" s="670">
        <f t="shared" ref="GH248" si="1027">GG251</f>
        <v>3.9496749916452245E-3</v>
      </c>
      <c r="GI248" s="670">
        <f t="shared" ref="GI248" si="1028">GH251</f>
        <v>3.9496749916452245E-3</v>
      </c>
      <c r="GJ248" s="670">
        <f t="shared" ref="GJ248" si="1029">GI251</f>
        <v>3.9496749916452245E-3</v>
      </c>
    </row>
    <row r="249" spans="1:192" s="606" customFormat="1" x14ac:dyDescent="0.25">
      <c r="A249" s="15"/>
      <c r="C249" s="21"/>
      <c r="D249" s="21"/>
      <c r="E249" s="227" t="s">
        <v>187</v>
      </c>
      <c r="F249" s="227"/>
      <c r="G249" s="227"/>
      <c r="H249" s="227"/>
      <c r="I249" s="227"/>
      <c r="J249" s="227"/>
      <c r="K249" s="227"/>
      <c r="L249" s="227"/>
      <c r="M249" s="227"/>
      <c r="N249" s="227"/>
      <c r="O249" s="227"/>
      <c r="P249" s="227"/>
      <c r="Q249" s="227"/>
      <c r="R249" s="227"/>
      <c r="S249" s="227"/>
      <c r="T249" s="227"/>
      <c r="U249" s="227"/>
      <c r="V249" s="227"/>
      <c r="W249" s="227"/>
      <c r="X249" s="227"/>
      <c r="Y249" s="227"/>
      <c r="Z249" s="227"/>
      <c r="AA249" s="227"/>
      <c r="AB249" s="227"/>
      <c r="AC249" s="227"/>
      <c r="AD249" s="227"/>
      <c r="AE249" s="227"/>
      <c r="AF249" s="227"/>
      <c r="AG249" s="227"/>
      <c r="AH249" s="227"/>
      <c r="AI249" s="227"/>
      <c r="AJ249" s="227"/>
      <c r="AK249" s="227"/>
      <c r="AL249" s="227"/>
      <c r="AM249" s="227"/>
      <c r="AN249" s="227"/>
      <c r="AO249" s="227"/>
      <c r="AP249" s="227"/>
      <c r="AQ249" s="227"/>
      <c r="AR249" s="227"/>
      <c r="AS249" s="227"/>
      <c r="AT249" s="227"/>
      <c r="AU249" s="227"/>
      <c r="AV249" s="227"/>
      <c r="AW249" s="227"/>
      <c r="AX249" s="227"/>
      <c r="AY249" s="227"/>
      <c r="AZ249" s="227"/>
      <c r="BA249" s="227"/>
      <c r="BB249" s="227"/>
      <c r="BC249" s="227"/>
      <c r="BD249" s="227"/>
      <c r="BE249" s="227"/>
      <c r="BF249" s="227"/>
      <c r="BG249" s="227"/>
      <c r="BH249" s="227"/>
      <c r="BI249" s="227"/>
      <c r="BJ249" s="227"/>
      <c r="BK249" s="227"/>
      <c r="BL249" s="227"/>
      <c r="BM249" s="227"/>
      <c r="BN249" s="227"/>
      <c r="BO249" s="227"/>
      <c r="BP249" s="227"/>
      <c r="BQ249" s="227"/>
      <c r="BR249" s="227"/>
      <c r="BS249" s="227"/>
      <c r="BT249" s="227"/>
      <c r="BU249" s="227"/>
      <c r="BV249" s="227"/>
      <c r="BW249" s="227"/>
      <c r="BX249" s="227"/>
      <c r="BY249" s="227"/>
      <c r="BZ249" s="227"/>
      <c r="CA249" s="227"/>
      <c r="CB249" s="227"/>
      <c r="CC249" s="227"/>
      <c r="CD249" s="227"/>
      <c r="CE249" s="227"/>
      <c r="CF249" s="227"/>
      <c r="CG249" s="227"/>
      <c r="CH249" s="227"/>
      <c r="CI249" s="227"/>
      <c r="CJ249" s="227"/>
      <c r="CK249" s="227"/>
      <c r="CL249" s="227"/>
      <c r="CM249" s="227"/>
      <c r="CN249" s="227"/>
      <c r="CO249" s="227"/>
      <c r="CP249" s="227"/>
      <c r="CQ249" s="227"/>
      <c r="CR249" s="227"/>
      <c r="CS249" s="227"/>
      <c r="CT249" s="227"/>
      <c r="CU249" s="227"/>
      <c r="CV249" s="227"/>
      <c r="CW249" s="227"/>
      <c r="CX249" s="227"/>
      <c r="CY249" s="227"/>
      <c r="CZ249" s="227"/>
      <c r="DA249" s="227"/>
      <c r="DB249" s="227"/>
      <c r="DC249" s="227"/>
      <c r="DD249" s="227"/>
      <c r="DE249" s="227"/>
      <c r="DF249" s="227"/>
      <c r="DG249" s="227"/>
      <c r="DH249" s="227"/>
      <c r="DI249" s="227"/>
      <c r="DJ249" s="227"/>
      <c r="DK249" s="227"/>
      <c r="DL249" s="227"/>
      <c r="DM249" s="227"/>
      <c r="DN249" s="227"/>
      <c r="DO249" s="227"/>
      <c r="DP249" s="227"/>
      <c r="DQ249" s="227"/>
      <c r="DR249" s="227"/>
      <c r="DS249" s="227"/>
      <c r="DT249" s="227"/>
      <c r="DU249" s="227"/>
      <c r="DV249" s="227"/>
      <c r="DW249" s="227"/>
      <c r="DX249" s="227"/>
      <c r="DY249" s="227"/>
      <c r="DZ249" s="227"/>
      <c r="EA249" s="227"/>
      <c r="EB249" s="227"/>
      <c r="EC249" s="227"/>
      <c r="ED249" s="227"/>
      <c r="EE249" s="227"/>
      <c r="EF249" s="227"/>
      <c r="EG249" s="227"/>
      <c r="EH249" s="227"/>
      <c r="EI249" s="227"/>
      <c r="EJ249" s="227"/>
      <c r="EK249" s="227"/>
      <c r="EL249" s="227"/>
      <c r="EM249" s="227"/>
      <c r="EN249" s="227"/>
      <c r="EO249" s="227"/>
      <c r="EP249" s="227"/>
      <c r="EQ249" s="227"/>
      <c r="ER249" s="227"/>
      <c r="ES249" s="227"/>
      <c r="ET249" s="227"/>
      <c r="EU249" s="227"/>
      <c r="EV249" s="227"/>
      <c r="EW249" s="227"/>
      <c r="EX249" s="227"/>
      <c r="EY249" s="227"/>
      <c r="EZ249" s="227"/>
      <c r="FA249" s="227"/>
      <c r="FB249" s="227"/>
      <c r="FC249" s="227"/>
      <c r="FD249" s="227"/>
      <c r="FE249" s="227"/>
      <c r="FF249" s="227"/>
      <c r="FG249" s="227"/>
      <c r="FH249" s="227"/>
      <c r="FI249" s="227"/>
      <c r="FJ249" s="227"/>
      <c r="FK249" s="227"/>
      <c r="FL249" s="227"/>
      <c r="FM249" s="227"/>
      <c r="FN249" s="227"/>
      <c r="FO249" s="227"/>
      <c r="FP249" s="227"/>
      <c r="FQ249" s="227"/>
      <c r="FR249" s="227"/>
      <c r="FS249" s="227"/>
      <c r="FT249" s="227"/>
      <c r="FU249" s="227"/>
      <c r="FV249" s="227"/>
      <c r="FW249" s="227"/>
      <c r="FX249" s="227"/>
      <c r="FY249" s="227"/>
      <c r="FZ249" s="227"/>
      <c r="GA249" s="227"/>
      <c r="GB249" s="227"/>
      <c r="GC249" s="227"/>
      <c r="GD249" s="227"/>
      <c r="GE249" s="227"/>
      <c r="GF249" s="227"/>
      <c r="GG249" s="227"/>
      <c r="GH249" s="227"/>
      <c r="GI249" s="227"/>
      <c r="GJ249" s="227"/>
    </row>
    <row r="250" spans="1:192" s="606" customFormat="1" x14ac:dyDescent="0.25">
      <c r="A250" s="15"/>
      <c r="C250" s="21"/>
      <c r="D250" s="21"/>
      <c r="E250" s="39" t="str">
        <f t="shared" ref="E250:AJ250" si="1030" xml:space="preserve"> E$241</f>
        <v>Senior debt principal repayment - T2 POS</v>
      </c>
      <c r="F250" s="39">
        <f t="shared" si="1030"/>
        <v>0</v>
      </c>
      <c r="G250" s="39" t="str">
        <f t="shared" si="1030"/>
        <v>$ 000s</v>
      </c>
      <c r="H250" s="39">
        <f t="shared" si="1030"/>
        <v>18977.797259590348</v>
      </c>
      <c r="I250" s="39">
        <f t="shared" si="1030"/>
        <v>0</v>
      </c>
      <c r="J250" s="39">
        <f t="shared" si="1030"/>
        <v>0</v>
      </c>
      <c r="K250" s="39">
        <f t="shared" si="1030"/>
        <v>0</v>
      </c>
      <c r="L250" s="39">
        <f t="shared" si="1030"/>
        <v>0</v>
      </c>
      <c r="M250" s="39">
        <f t="shared" si="1030"/>
        <v>0</v>
      </c>
      <c r="N250" s="39">
        <f t="shared" si="1030"/>
        <v>0</v>
      </c>
      <c r="O250" s="39">
        <f t="shared" si="1030"/>
        <v>0</v>
      </c>
      <c r="P250" s="39">
        <f t="shared" si="1030"/>
        <v>0</v>
      </c>
      <c r="Q250" s="39">
        <f t="shared" si="1030"/>
        <v>0</v>
      </c>
      <c r="R250" s="39">
        <f t="shared" si="1030"/>
        <v>0</v>
      </c>
      <c r="S250" s="39">
        <f t="shared" si="1030"/>
        <v>113.52206855668834</v>
      </c>
      <c r="T250" s="39">
        <f t="shared" si="1030"/>
        <v>142.01356952544225</v>
      </c>
      <c r="U250" s="39">
        <f t="shared" si="1030"/>
        <v>199.16518635928628</v>
      </c>
      <c r="V250" s="39">
        <f t="shared" si="1030"/>
        <v>182.85258299132641</v>
      </c>
      <c r="W250" s="39">
        <f t="shared" si="1030"/>
        <v>127.83204832285941</v>
      </c>
      <c r="X250" s="39">
        <f t="shared" si="1030"/>
        <v>146.33299264764318</v>
      </c>
      <c r="Y250" s="39">
        <f t="shared" si="1030"/>
        <v>205.57932184845612</v>
      </c>
      <c r="Z250" s="39">
        <f t="shared" si="1030"/>
        <v>189.48350630903556</v>
      </c>
      <c r="AA250" s="39">
        <f t="shared" si="1030"/>
        <v>134.00523835324989</v>
      </c>
      <c r="AB250" s="39">
        <f t="shared" si="1030"/>
        <v>155.36408529265694</v>
      </c>
      <c r="AC250" s="39">
        <f t="shared" si="1030"/>
        <v>212.39089623469152</v>
      </c>
      <c r="AD250" s="39">
        <f t="shared" si="1030"/>
        <v>196.50942150234667</v>
      </c>
      <c r="AE250" s="39">
        <f t="shared" si="1030"/>
        <v>141.19452450137143</v>
      </c>
      <c r="AF250" s="39">
        <f t="shared" si="1030"/>
        <v>162.64410687567349</v>
      </c>
      <c r="AG250" s="39">
        <f t="shared" si="1030"/>
        <v>219.64495669464543</v>
      </c>
      <c r="AH250" s="39">
        <f t="shared" si="1030"/>
        <v>203.98381652818173</v>
      </c>
      <c r="AI250" s="39">
        <f t="shared" si="1030"/>
        <v>148.8318526214978</v>
      </c>
      <c r="AJ250" s="39">
        <f t="shared" si="1030"/>
        <v>170.39316210670736</v>
      </c>
      <c r="AK250" s="39">
        <f t="shared" ref="AK250:BP250" si="1031" xml:space="preserve"> AK$241</f>
        <v>227.36640517890663</v>
      </c>
      <c r="AL250" s="39">
        <f t="shared" si="1031"/>
        <v>211.93496405630378</v>
      </c>
      <c r="AM250" s="39">
        <f t="shared" si="1031"/>
        <v>157.94901231916097</v>
      </c>
      <c r="AN250" s="39">
        <f t="shared" si="1031"/>
        <v>176.49395871939836</v>
      </c>
      <c r="AO250" s="39">
        <f t="shared" si="1031"/>
        <v>235.53951457544608</v>
      </c>
      <c r="AP250" s="39">
        <f t="shared" si="1031"/>
        <v>220.35054525630719</v>
      </c>
      <c r="AQ250" s="39">
        <f t="shared" si="1031"/>
        <v>165.49338117506545</v>
      </c>
      <c r="AR250" s="39">
        <f t="shared" si="1031"/>
        <v>187.29342557803503</v>
      </c>
      <c r="AS250" s="39">
        <f t="shared" si="1031"/>
        <v>244.25575502234116</v>
      </c>
      <c r="AT250" s="39">
        <f t="shared" si="1031"/>
        <v>229.30948797582982</v>
      </c>
      <c r="AU250" s="39">
        <f t="shared" si="1031"/>
        <v>174.59437726166857</v>
      </c>
      <c r="AV250" s="39">
        <f t="shared" si="1031"/>
        <v>196.53799344767165</v>
      </c>
      <c r="AW250" s="39">
        <f t="shared" si="1031"/>
        <v>253.52541583941385</v>
      </c>
      <c r="AX250" s="39">
        <f t="shared" si="1031"/>
        <v>238.83269665576279</v>
      </c>
      <c r="AY250" s="39">
        <f t="shared" si="1031"/>
        <v>184.24694082836706</v>
      </c>
      <c r="AZ250" s="39">
        <f t="shared" si="1031"/>
        <v>206.34906692390749</v>
      </c>
      <c r="BA250" s="39">
        <f t="shared" si="1031"/>
        <v>263.38369069967075</v>
      </c>
      <c r="BB250" s="39">
        <f t="shared" si="1031"/>
        <v>248.96038107374525</v>
      </c>
      <c r="BC250" s="39">
        <f t="shared" si="1031"/>
        <v>196.03135166333436</v>
      </c>
      <c r="BD250" s="39">
        <f t="shared" si="1031"/>
        <v>214.76284251735015</v>
      </c>
      <c r="BE250" s="39">
        <f t="shared" si="1031"/>
        <v>273.86463053027387</v>
      </c>
      <c r="BF250" s="39">
        <f t="shared" si="1031"/>
        <v>259.71654100170173</v>
      </c>
      <c r="BG250" s="39">
        <f t="shared" si="1031"/>
        <v>1131.1796946633456</v>
      </c>
      <c r="BH250" s="39">
        <f t="shared" si="1031"/>
        <v>1254.9082056925943</v>
      </c>
      <c r="BI250" s="39">
        <f t="shared" si="1031"/>
        <v>1569.7874863340767</v>
      </c>
      <c r="BJ250" s="39">
        <f t="shared" si="1031"/>
        <v>1493.4274081075523</v>
      </c>
      <c r="BK250" s="39">
        <f t="shared" si="1031"/>
        <v>1194.7847373181248</v>
      </c>
      <c r="BL250" s="39">
        <f t="shared" si="1031"/>
        <v>1319.6840027086637</v>
      </c>
      <c r="BM250" s="39">
        <f t="shared" si="1031"/>
        <v>1635.1067038205047</v>
      </c>
      <c r="BN250" s="39">
        <f t="shared" si="1031"/>
        <v>1560.383305374067</v>
      </c>
      <c r="BO250" s="39">
        <f t="shared" si="1031"/>
        <v>0</v>
      </c>
      <c r="BP250" s="39">
        <f t="shared" si="1031"/>
        <v>0</v>
      </c>
      <c r="BQ250" s="39">
        <f t="shared" ref="BQ250:CV250" si="1032" xml:space="preserve"> BQ$241</f>
        <v>0</v>
      </c>
      <c r="BR250" s="39">
        <f t="shared" si="1032"/>
        <v>0</v>
      </c>
      <c r="BS250" s="39">
        <f t="shared" si="1032"/>
        <v>0</v>
      </c>
      <c r="BT250" s="39">
        <f t="shared" si="1032"/>
        <v>0</v>
      </c>
      <c r="BU250" s="39">
        <f t="shared" si="1032"/>
        <v>0</v>
      </c>
      <c r="BV250" s="39">
        <f t="shared" si="1032"/>
        <v>0</v>
      </c>
      <c r="BW250" s="39">
        <f t="shared" si="1032"/>
        <v>0</v>
      </c>
      <c r="BX250" s="39">
        <f t="shared" si="1032"/>
        <v>0</v>
      </c>
      <c r="BY250" s="39">
        <f t="shared" si="1032"/>
        <v>0</v>
      </c>
      <c r="BZ250" s="39">
        <f t="shared" si="1032"/>
        <v>0</v>
      </c>
      <c r="CA250" s="39">
        <f t="shared" si="1032"/>
        <v>0</v>
      </c>
      <c r="CB250" s="39">
        <f t="shared" si="1032"/>
        <v>0</v>
      </c>
      <c r="CC250" s="39">
        <f t="shared" si="1032"/>
        <v>0</v>
      </c>
      <c r="CD250" s="39">
        <f t="shared" si="1032"/>
        <v>0</v>
      </c>
      <c r="CE250" s="39">
        <f t="shared" si="1032"/>
        <v>0</v>
      </c>
      <c r="CF250" s="39">
        <f t="shared" si="1032"/>
        <v>0</v>
      </c>
      <c r="CG250" s="39">
        <f t="shared" si="1032"/>
        <v>0</v>
      </c>
      <c r="CH250" s="39">
        <f t="shared" si="1032"/>
        <v>0</v>
      </c>
      <c r="CI250" s="39">
        <f t="shared" si="1032"/>
        <v>0</v>
      </c>
      <c r="CJ250" s="39">
        <f t="shared" si="1032"/>
        <v>0</v>
      </c>
      <c r="CK250" s="39">
        <f t="shared" si="1032"/>
        <v>0</v>
      </c>
      <c r="CL250" s="39">
        <f t="shared" si="1032"/>
        <v>0</v>
      </c>
      <c r="CM250" s="39">
        <f t="shared" si="1032"/>
        <v>0</v>
      </c>
      <c r="CN250" s="39">
        <f t="shared" si="1032"/>
        <v>0</v>
      </c>
      <c r="CO250" s="39">
        <f t="shared" si="1032"/>
        <v>0</v>
      </c>
      <c r="CP250" s="39">
        <f t="shared" si="1032"/>
        <v>0</v>
      </c>
      <c r="CQ250" s="39">
        <f t="shared" si="1032"/>
        <v>0</v>
      </c>
      <c r="CR250" s="39">
        <f t="shared" si="1032"/>
        <v>0</v>
      </c>
      <c r="CS250" s="39">
        <f t="shared" si="1032"/>
        <v>0</v>
      </c>
      <c r="CT250" s="39">
        <f t="shared" si="1032"/>
        <v>0</v>
      </c>
      <c r="CU250" s="39">
        <f t="shared" si="1032"/>
        <v>0</v>
      </c>
      <c r="CV250" s="39">
        <f t="shared" si="1032"/>
        <v>0</v>
      </c>
      <c r="CW250" s="39">
        <f t="shared" ref="CW250:EB250" si="1033" xml:space="preserve"> CW$241</f>
        <v>0</v>
      </c>
      <c r="CX250" s="39">
        <f t="shared" si="1033"/>
        <v>0</v>
      </c>
      <c r="CY250" s="39">
        <f t="shared" si="1033"/>
        <v>0</v>
      </c>
      <c r="CZ250" s="39">
        <f t="shared" si="1033"/>
        <v>0</v>
      </c>
      <c r="DA250" s="39">
        <f t="shared" si="1033"/>
        <v>0</v>
      </c>
      <c r="DB250" s="39">
        <f t="shared" si="1033"/>
        <v>0</v>
      </c>
      <c r="DC250" s="39">
        <f t="shared" si="1033"/>
        <v>0</v>
      </c>
      <c r="DD250" s="39">
        <f t="shared" si="1033"/>
        <v>0</v>
      </c>
      <c r="DE250" s="39">
        <f t="shared" si="1033"/>
        <v>0</v>
      </c>
      <c r="DF250" s="39">
        <f t="shared" si="1033"/>
        <v>0</v>
      </c>
      <c r="DG250" s="39">
        <f t="shared" si="1033"/>
        <v>0</v>
      </c>
      <c r="DH250" s="39">
        <f t="shared" si="1033"/>
        <v>0</v>
      </c>
      <c r="DI250" s="39">
        <f t="shared" si="1033"/>
        <v>0</v>
      </c>
      <c r="DJ250" s="39">
        <f t="shared" si="1033"/>
        <v>0</v>
      </c>
      <c r="DK250" s="39">
        <f t="shared" si="1033"/>
        <v>0</v>
      </c>
      <c r="DL250" s="39">
        <f t="shared" si="1033"/>
        <v>0</v>
      </c>
      <c r="DM250" s="39">
        <f t="shared" si="1033"/>
        <v>0</v>
      </c>
      <c r="DN250" s="39">
        <f t="shared" si="1033"/>
        <v>0</v>
      </c>
      <c r="DO250" s="39">
        <f t="shared" si="1033"/>
        <v>0</v>
      </c>
      <c r="DP250" s="39">
        <f t="shared" si="1033"/>
        <v>0</v>
      </c>
      <c r="DQ250" s="39">
        <f t="shared" si="1033"/>
        <v>0</v>
      </c>
      <c r="DR250" s="39">
        <f t="shared" si="1033"/>
        <v>0</v>
      </c>
      <c r="DS250" s="39">
        <f t="shared" si="1033"/>
        <v>0</v>
      </c>
      <c r="DT250" s="39">
        <f t="shared" si="1033"/>
        <v>0</v>
      </c>
      <c r="DU250" s="39">
        <f t="shared" si="1033"/>
        <v>0</v>
      </c>
      <c r="DV250" s="39">
        <f t="shared" si="1033"/>
        <v>0</v>
      </c>
      <c r="DW250" s="39">
        <f t="shared" si="1033"/>
        <v>0</v>
      </c>
      <c r="DX250" s="39">
        <f t="shared" si="1033"/>
        <v>0</v>
      </c>
      <c r="DY250" s="39">
        <f t="shared" si="1033"/>
        <v>0</v>
      </c>
      <c r="DZ250" s="39">
        <f t="shared" si="1033"/>
        <v>0</v>
      </c>
      <c r="EA250" s="39">
        <f t="shared" si="1033"/>
        <v>0</v>
      </c>
      <c r="EB250" s="39">
        <f t="shared" si="1033"/>
        <v>0</v>
      </c>
      <c r="EC250" s="39">
        <f t="shared" ref="EC250:FH250" si="1034" xml:space="preserve"> EC$241</f>
        <v>0</v>
      </c>
      <c r="ED250" s="39">
        <f t="shared" si="1034"/>
        <v>0</v>
      </c>
      <c r="EE250" s="39">
        <f t="shared" si="1034"/>
        <v>0</v>
      </c>
      <c r="EF250" s="39">
        <f t="shared" si="1034"/>
        <v>0</v>
      </c>
      <c r="EG250" s="39">
        <f t="shared" si="1034"/>
        <v>0</v>
      </c>
      <c r="EH250" s="39">
        <f t="shared" si="1034"/>
        <v>0</v>
      </c>
      <c r="EI250" s="39">
        <f t="shared" si="1034"/>
        <v>0</v>
      </c>
      <c r="EJ250" s="39">
        <f t="shared" si="1034"/>
        <v>0</v>
      </c>
      <c r="EK250" s="39">
        <f t="shared" si="1034"/>
        <v>0</v>
      </c>
      <c r="EL250" s="39">
        <f t="shared" si="1034"/>
        <v>0</v>
      </c>
      <c r="EM250" s="39">
        <f t="shared" si="1034"/>
        <v>0</v>
      </c>
      <c r="EN250" s="39">
        <f t="shared" si="1034"/>
        <v>0</v>
      </c>
      <c r="EO250" s="39">
        <f t="shared" si="1034"/>
        <v>0</v>
      </c>
      <c r="EP250" s="39">
        <f t="shared" si="1034"/>
        <v>0</v>
      </c>
      <c r="EQ250" s="39">
        <f t="shared" si="1034"/>
        <v>0</v>
      </c>
      <c r="ER250" s="39">
        <f t="shared" si="1034"/>
        <v>0</v>
      </c>
      <c r="ES250" s="39">
        <f t="shared" si="1034"/>
        <v>0</v>
      </c>
      <c r="ET250" s="39">
        <f t="shared" si="1034"/>
        <v>0</v>
      </c>
      <c r="EU250" s="39">
        <f t="shared" si="1034"/>
        <v>0</v>
      </c>
      <c r="EV250" s="39">
        <f t="shared" si="1034"/>
        <v>0</v>
      </c>
      <c r="EW250" s="39">
        <f t="shared" si="1034"/>
        <v>0</v>
      </c>
      <c r="EX250" s="39">
        <f t="shared" si="1034"/>
        <v>0</v>
      </c>
      <c r="EY250" s="39">
        <f t="shared" si="1034"/>
        <v>0</v>
      </c>
      <c r="EZ250" s="39">
        <f t="shared" si="1034"/>
        <v>0</v>
      </c>
      <c r="FA250" s="39">
        <f t="shared" si="1034"/>
        <v>0</v>
      </c>
      <c r="FB250" s="39">
        <f t="shared" si="1034"/>
        <v>0</v>
      </c>
      <c r="FC250" s="39">
        <f t="shared" si="1034"/>
        <v>0</v>
      </c>
      <c r="FD250" s="39">
        <f t="shared" si="1034"/>
        <v>0</v>
      </c>
      <c r="FE250" s="39">
        <f t="shared" si="1034"/>
        <v>0</v>
      </c>
      <c r="FF250" s="39">
        <f t="shared" si="1034"/>
        <v>0</v>
      </c>
      <c r="FG250" s="39">
        <f t="shared" si="1034"/>
        <v>0</v>
      </c>
      <c r="FH250" s="39">
        <f t="shared" si="1034"/>
        <v>0</v>
      </c>
      <c r="FI250" s="39">
        <f t="shared" ref="FI250:GJ250" si="1035" xml:space="preserve"> FI$241</f>
        <v>0</v>
      </c>
      <c r="FJ250" s="39">
        <f t="shared" si="1035"/>
        <v>0</v>
      </c>
      <c r="FK250" s="39">
        <f t="shared" si="1035"/>
        <v>0</v>
      </c>
      <c r="FL250" s="39">
        <f t="shared" si="1035"/>
        <v>0</v>
      </c>
      <c r="FM250" s="39">
        <f t="shared" si="1035"/>
        <v>0</v>
      </c>
      <c r="FN250" s="39">
        <f t="shared" si="1035"/>
        <v>0</v>
      </c>
      <c r="FO250" s="39">
        <f t="shared" si="1035"/>
        <v>0</v>
      </c>
      <c r="FP250" s="39">
        <f t="shared" si="1035"/>
        <v>0</v>
      </c>
      <c r="FQ250" s="39">
        <f t="shared" si="1035"/>
        <v>0</v>
      </c>
      <c r="FR250" s="39">
        <f t="shared" si="1035"/>
        <v>0</v>
      </c>
      <c r="FS250" s="39">
        <f t="shared" si="1035"/>
        <v>0</v>
      </c>
      <c r="FT250" s="39">
        <f t="shared" si="1035"/>
        <v>0</v>
      </c>
      <c r="FU250" s="39">
        <f t="shared" si="1035"/>
        <v>0</v>
      </c>
      <c r="FV250" s="39">
        <f t="shared" si="1035"/>
        <v>0</v>
      </c>
      <c r="FW250" s="39">
        <f t="shared" si="1035"/>
        <v>0</v>
      </c>
      <c r="FX250" s="39">
        <f t="shared" si="1035"/>
        <v>0</v>
      </c>
      <c r="FY250" s="39">
        <f t="shared" si="1035"/>
        <v>0</v>
      </c>
      <c r="FZ250" s="39">
        <f t="shared" si="1035"/>
        <v>0</v>
      </c>
      <c r="GA250" s="39">
        <f t="shared" si="1035"/>
        <v>0</v>
      </c>
      <c r="GB250" s="39">
        <f t="shared" si="1035"/>
        <v>0</v>
      </c>
      <c r="GC250" s="39">
        <f t="shared" si="1035"/>
        <v>0</v>
      </c>
      <c r="GD250" s="39">
        <f t="shared" si="1035"/>
        <v>0</v>
      </c>
      <c r="GE250" s="39">
        <f t="shared" si="1035"/>
        <v>0</v>
      </c>
      <c r="GF250" s="39">
        <f t="shared" si="1035"/>
        <v>0</v>
      </c>
      <c r="GG250" s="39">
        <f t="shared" si="1035"/>
        <v>0</v>
      </c>
      <c r="GH250" s="39">
        <f t="shared" si="1035"/>
        <v>0</v>
      </c>
      <c r="GI250" s="39">
        <f t="shared" si="1035"/>
        <v>0</v>
      </c>
      <c r="GJ250" s="39">
        <f t="shared" si="1035"/>
        <v>0</v>
      </c>
    </row>
    <row r="251" spans="1:192" s="651" customFormat="1" x14ac:dyDescent="0.25">
      <c r="A251" s="147"/>
      <c r="B251" s="720"/>
      <c r="C251" s="148"/>
      <c r="D251" s="415"/>
      <c r="E251" s="417" t="s">
        <v>667</v>
      </c>
      <c r="F251" s="417"/>
      <c r="G251" s="417" t="str">
        <f xml:space="preserve"> SMU</f>
        <v>$ 000s</v>
      </c>
      <c r="H251" s="417"/>
      <c r="I251" s="418"/>
      <c r="J251" s="417">
        <f t="shared" ref="J251:K251" si="1036" xml:space="preserve"> IF( J246 = 1, $F245, J248 + J249 - J250)</f>
        <v>0</v>
      </c>
      <c r="K251" s="417">
        <f t="shared" si="1036"/>
        <v>0</v>
      </c>
      <c r="L251" s="417">
        <f t="shared" ref="L251:BW251" si="1037" xml:space="preserve"> IF( L246 = 1, $F245, L248 + L249 - L250)</f>
        <v>0</v>
      </c>
      <c r="M251" s="417">
        <f t="shared" si="1037"/>
        <v>0</v>
      </c>
      <c r="N251" s="417">
        <f t="shared" si="1037"/>
        <v>0</v>
      </c>
      <c r="O251" s="417">
        <f t="shared" si="1037"/>
        <v>0</v>
      </c>
      <c r="P251" s="417">
        <f t="shared" si="1037"/>
        <v>0</v>
      </c>
      <c r="Q251" s="417">
        <f t="shared" si="1037"/>
        <v>0</v>
      </c>
      <c r="R251" s="417">
        <f t="shared" si="1037"/>
        <v>18977.801209265344</v>
      </c>
      <c r="S251" s="417">
        <f t="shared" si="1037"/>
        <v>18864.279140708655</v>
      </c>
      <c r="T251" s="417">
        <f t="shared" si="1037"/>
        <v>18722.265571183212</v>
      </c>
      <c r="U251" s="417">
        <f t="shared" si="1037"/>
        <v>18523.100384823927</v>
      </c>
      <c r="V251" s="417">
        <f t="shared" si="1037"/>
        <v>18340.2478018326</v>
      </c>
      <c r="W251" s="417">
        <f t="shared" si="1037"/>
        <v>18212.41575350974</v>
      </c>
      <c r="X251" s="417">
        <f t="shared" si="1037"/>
        <v>18066.082760862097</v>
      </c>
      <c r="Y251" s="417">
        <f t="shared" si="1037"/>
        <v>17860.503439013639</v>
      </c>
      <c r="Z251" s="417">
        <f t="shared" si="1037"/>
        <v>17671.019932704603</v>
      </c>
      <c r="AA251" s="417">
        <f t="shared" si="1037"/>
        <v>17537.014694351354</v>
      </c>
      <c r="AB251" s="417">
        <f t="shared" si="1037"/>
        <v>17381.650609058695</v>
      </c>
      <c r="AC251" s="417">
        <f t="shared" si="1037"/>
        <v>17169.259712824005</v>
      </c>
      <c r="AD251" s="417">
        <f t="shared" si="1037"/>
        <v>16972.750291321659</v>
      </c>
      <c r="AE251" s="417">
        <f t="shared" si="1037"/>
        <v>16831.555766820289</v>
      </c>
      <c r="AF251" s="417">
        <f t="shared" si="1037"/>
        <v>16668.911659944617</v>
      </c>
      <c r="AG251" s="417">
        <f t="shared" si="1037"/>
        <v>16449.26670324997</v>
      </c>
      <c r="AH251" s="417">
        <f t="shared" si="1037"/>
        <v>16245.282886721789</v>
      </c>
      <c r="AI251" s="417">
        <f t="shared" si="1037"/>
        <v>16096.451034100292</v>
      </c>
      <c r="AJ251" s="417">
        <f t="shared" si="1037"/>
        <v>15926.057871993584</v>
      </c>
      <c r="AK251" s="417">
        <f t="shared" si="1037"/>
        <v>15698.691466814676</v>
      </c>
      <c r="AL251" s="417">
        <f t="shared" si="1037"/>
        <v>15486.756502758373</v>
      </c>
      <c r="AM251" s="417">
        <f t="shared" si="1037"/>
        <v>15328.807490439212</v>
      </c>
      <c r="AN251" s="417">
        <f t="shared" si="1037"/>
        <v>15152.313531719814</v>
      </c>
      <c r="AO251" s="417">
        <f t="shared" si="1037"/>
        <v>14916.774017144367</v>
      </c>
      <c r="AP251" s="417">
        <f t="shared" si="1037"/>
        <v>14696.42347188806</v>
      </c>
      <c r="AQ251" s="417">
        <f t="shared" si="1037"/>
        <v>14530.930090712995</v>
      </c>
      <c r="AR251" s="417">
        <f t="shared" si="1037"/>
        <v>14343.63666513496</v>
      </c>
      <c r="AS251" s="417">
        <f t="shared" si="1037"/>
        <v>14099.380910112619</v>
      </c>
      <c r="AT251" s="417">
        <f t="shared" si="1037"/>
        <v>13870.071422136789</v>
      </c>
      <c r="AU251" s="417">
        <f t="shared" si="1037"/>
        <v>13695.477044875121</v>
      </c>
      <c r="AV251" s="417">
        <f t="shared" si="1037"/>
        <v>13498.939051427449</v>
      </c>
      <c r="AW251" s="417">
        <f t="shared" si="1037"/>
        <v>13245.413635588035</v>
      </c>
      <c r="AX251" s="417">
        <f t="shared" si="1037"/>
        <v>13006.580938932271</v>
      </c>
      <c r="AY251" s="417">
        <f t="shared" si="1037"/>
        <v>12822.333998103904</v>
      </c>
      <c r="AZ251" s="417">
        <f t="shared" si="1037"/>
        <v>12615.984931179997</v>
      </c>
      <c r="BA251" s="417">
        <f t="shared" si="1037"/>
        <v>12352.601240480326</v>
      </c>
      <c r="BB251" s="417">
        <f t="shared" si="1037"/>
        <v>12103.640859406582</v>
      </c>
      <c r="BC251" s="417">
        <f t="shared" si="1037"/>
        <v>11907.609507743247</v>
      </c>
      <c r="BD251" s="417">
        <f t="shared" si="1037"/>
        <v>11692.846665225898</v>
      </c>
      <c r="BE251" s="417">
        <f t="shared" si="1037"/>
        <v>11418.982034695624</v>
      </c>
      <c r="BF251" s="417">
        <f t="shared" si="1037"/>
        <v>11159.265493693922</v>
      </c>
      <c r="BG251" s="417">
        <f t="shared" si="1037"/>
        <v>10028.085799030576</v>
      </c>
      <c r="BH251" s="417">
        <f t="shared" si="1037"/>
        <v>8773.1775933379813</v>
      </c>
      <c r="BI251" s="417">
        <f t="shared" si="1037"/>
        <v>7203.3901070039046</v>
      </c>
      <c r="BJ251" s="417">
        <f t="shared" si="1037"/>
        <v>5709.9626988963519</v>
      </c>
      <c r="BK251" s="417">
        <f t="shared" si="1037"/>
        <v>4515.177961578227</v>
      </c>
      <c r="BL251" s="417">
        <f t="shared" si="1037"/>
        <v>3195.4939588695634</v>
      </c>
      <c r="BM251" s="417">
        <f t="shared" si="1037"/>
        <v>1560.3872550490587</v>
      </c>
      <c r="BN251" s="417">
        <f t="shared" si="1037"/>
        <v>3.9496749916452245E-3</v>
      </c>
      <c r="BO251" s="417">
        <f t="shared" si="1037"/>
        <v>3.9496749916452245E-3</v>
      </c>
      <c r="BP251" s="417">
        <f t="shared" si="1037"/>
        <v>3.9496749916452245E-3</v>
      </c>
      <c r="BQ251" s="417">
        <f t="shared" si="1037"/>
        <v>3.9496749916452245E-3</v>
      </c>
      <c r="BR251" s="417">
        <f t="shared" si="1037"/>
        <v>3.9496749916452245E-3</v>
      </c>
      <c r="BS251" s="417">
        <f t="shared" si="1037"/>
        <v>3.9496749916452245E-3</v>
      </c>
      <c r="BT251" s="417">
        <f t="shared" si="1037"/>
        <v>3.9496749916452245E-3</v>
      </c>
      <c r="BU251" s="417">
        <f t="shared" si="1037"/>
        <v>3.9496749916452245E-3</v>
      </c>
      <c r="BV251" s="417">
        <f t="shared" si="1037"/>
        <v>3.9496749916452245E-3</v>
      </c>
      <c r="BW251" s="417">
        <f t="shared" si="1037"/>
        <v>3.9496749916452245E-3</v>
      </c>
      <c r="BX251" s="417">
        <f t="shared" ref="BX251:EI251" si="1038" xml:space="preserve"> IF( BX246 = 1, $F245, BX248 + BX249 - BX250)</f>
        <v>3.9496749916452245E-3</v>
      </c>
      <c r="BY251" s="417">
        <f t="shared" si="1038"/>
        <v>3.9496749916452245E-3</v>
      </c>
      <c r="BZ251" s="417">
        <f t="shared" si="1038"/>
        <v>3.9496749916452245E-3</v>
      </c>
      <c r="CA251" s="417">
        <f t="shared" si="1038"/>
        <v>3.9496749916452245E-3</v>
      </c>
      <c r="CB251" s="417">
        <f t="shared" si="1038"/>
        <v>3.9496749916452245E-3</v>
      </c>
      <c r="CC251" s="417">
        <f t="shared" si="1038"/>
        <v>3.9496749916452245E-3</v>
      </c>
      <c r="CD251" s="417">
        <f t="shared" si="1038"/>
        <v>3.9496749916452245E-3</v>
      </c>
      <c r="CE251" s="417">
        <f t="shared" si="1038"/>
        <v>3.9496749916452245E-3</v>
      </c>
      <c r="CF251" s="417">
        <f t="shared" si="1038"/>
        <v>3.9496749916452245E-3</v>
      </c>
      <c r="CG251" s="417">
        <f t="shared" si="1038"/>
        <v>3.9496749916452245E-3</v>
      </c>
      <c r="CH251" s="417">
        <f t="shared" si="1038"/>
        <v>3.9496749916452245E-3</v>
      </c>
      <c r="CI251" s="417">
        <f t="shared" si="1038"/>
        <v>3.9496749916452245E-3</v>
      </c>
      <c r="CJ251" s="417">
        <f t="shared" si="1038"/>
        <v>3.9496749916452245E-3</v>
      </c>
      <c r="CK251" s="417">
        <f t="shared" si="1038"/>
        <v>3.9496749916452245E-3</v>
      </c>
      <c r="CL251" s="417">
        <f t="shared" si="1038"/>
        <v>3.9496749916452245E-3</v>
      </c>
      <c r="CM251" s="417">
        <f t="shared" si="1038"/>
        <v>3.9496749916452245E-3</v>
      </c>
      <c r="CN251" s="417">
        <f t="shared" si="1038"/>
        <v>3.9496749916452245E-3</v>
      </c>
      <c r="CO251" s="417">
        <f t="shared" si="1038"/>
        <v>3.9496749916452245E-3</v>
      </c>
      <c r="CP251" s="417">
        <f t="shared" si="1038"/>
        <v>3.9496749916452245E-3</v>
      </c>
      <c r="CQ251" s="417">
        <f t="shared" si="1038"/>
        <v>3.9496749916452245E-3</v>
      </c>
      <c r="CR251" s="417">
        <f t="shared" si="1038"/>
        <v>3.9496749916452245E-3</v>
      </c>
      <c r="CS251" s="417">
        <f t="shared" si="1038"/>
        <v>3.9496749916452245E-3</v>
      </c>
      <c r="CT251" s="417">
        <f t="shared" si="1038"/>
        <v>3.9496749916452245E-3</v>
      </c>
      <c r="CU251" s="417">
        <f t="shared" si="1038"/>
        <v>3.9496749916452245E-3</v>
      </c>
      <c r="CV251" s="417">
        <f t="shared" si="1038"/>
        <v>3.9496749916452245E-3</v>
      </c>
      <c r="CW251" s="417">
        <f t="shared" si="1038"/>
        <v>3.9496749916452245E-3</v>
      </c>
      <c r="CX251" s="417">
        <f t="shared" si="1038"/>
        <v>3.9496749916452245E-3</v>
      </c>
      <c r="CY251" s="417">
        <f t="shared" si="1038"/>
        <v>3.9496749916452245E-3</v>
      </c>
      <c r="CZ251" s="417">
        <f t="shared" si="1038"/>
        <v>3.9496749916452245E-3</v>
      </c>
      <c r="DA251" s="417">
        <f t="shared" si="1038"/>
        <v>3.9496749916452245E-3</v>
      </c>
      <c r="DB251" s="417">
        <f t="shared" si="1038"/>
        <v>3.9496749916452245E-3</v>
      </c>
      <c r="DC251" s="417">
        <f t="shared" si="1038"/>
        <v>3.9496749916452245E-3</v>
      </c>
      <c r="DD251" s="417">
        <f t="shared" si="1038"/>
        <v>3.9496749916452245E-3</v>
      </c>
      <c r="DE251" s="417">
        <f t="shared" si="1038"/>
        <v>3.9496749916452245E-3</v>
      </c>
      <c r="DF251" s="417">
        <f t="shared" si="1038"/>
        <v>3.9496749916452245E-3</v>
      </c>
      <c r="DG251" s="417">
        <f t="shared" si="1038"/>
        <v>3.9496749916452245E-3</v>
      </c>
      <c r="DH251" s="417">
        <f t="shared" si="1038"/>
        <v>3.9496749916452245E-3</v>
      </c>
      <c r="DI251" s="417">
        <f t="shared" si="1038"/>
        <v>3.9496749916452245E-3</v>
      </c>
      <c r="DJ251" s="417">
        <f t="shared" si="1038"/>
        <v>3.9496749916452245E-3</v>
      </c>
      <c r="DK251" s="417">
        <f t="shared" si="1038"/>
        <v>3.9496749916452245E-3</v>
      </c>
      <c r="DL251" s="417">
        <f t="shared" si="1038"/>
        <v>3.9496749916452245E-3</v>
      </c>
      <c r="DM251" s="417">
        <f t="shared" si="1038"/>
        <v>3.9496749916452245E-3</v>
      </c>
      <c r="DN251" s="417">
        <f t="shared" si="1038"/>
        <v>3.9496749916452245E-3</v>
      </c>
      <c r="DO251" s="417">
        <f t="shared" si="1038"/>
        <v>3.9496749916452245E-3</v>
      </c>
      <c r="DP251" s="417">
        <f t="shared" si="1038"/>
        <v>3.9496749916452245E-3</v>
      </c>
      <c r="DQ251" s="417">
        <f t="shared" si="1038"/>
        <v>3.9496749916452245E-3</v>
      </c>
      <c r="DR251" s="417">
        <f t="shared" si="1038"/>
        <v>3.9496749916452245E-3</v>
      </c>
      <c r="DS251" s="417">
        <f t="shared" si="1038"/>
        <v>3.9496749916452245E-3</v>
      </c>
      <c r="DT251" s="417">
        <f t="shared" si="1038"/>
        <v>3.9496749916452245E-3</v>
      </c>
      <c r="DU251" s="417">
        <f t="shared" si="1038"/>
        <v>3.9496749916452245E-3</v>
      </c>
      <c r="DV251" s="417">
        <f t="shared" si="1038"/>
        <v>3.9496749916452245E-3</v>
      </c>
      <c r="DW251" s="417">
        <f t="shared" si="1038"/>
        <v>3.9496749916452245E-3</v>
      </c>
      <c r="DX251" s="417">
        <f t="shared" si="1038"/>
        <v>3.9496749916452245E-3</v>
      </c>
      <c r="DY251" s="417">
        <f t="shared" si="1038"/>
        <v>3.9496749916452245E-3</v>
      </c>
      <c r="DZ251" s="417">
        <f t="shared" si="1038"/>
        <v>3.9496749916452245E-3</v>
      </c>
      <c r="EA251" s="417">
        <f t="shared" si="1038"/>
        <v>3.9496749916452245E-3</v>
      </c>
      <c r="EB251" s="417">
        <f t="shared" si="1038"/>
        <v>3.9496749916452245E-3</v>
      </c>
      <c r="EC251" s="417">
        <f t="shared" si="1038"/>
        <v>3.9496749916452245E-3</v>
      </c>
      <c r="ED251" s="417">
        <f t="shared" si="1038"/>
        <v>3.9496749916452245E-3</v>
      </c>
      <c r="EE251" s="417">
        <f t="shared" si="1038"/>
        <v>3.9496749916452245E-3</v>
      </c>
      <c r="EF251" s="417">
        <f t="shared" si="1038"/>
        <v>3.9496749916452245E-3</v>
      </c>
      <c r="EG251" s="417">
        <f t="shared" si="1038"/>
        <v>3.9496749916452245E-3</v>
      </c>
      <c r="EH251" s="417">
        <f t="shared" si="1038"/>
        <v>3.9496749916452245E-3</v>
      </c>
      <c r="EI251" s="417">
        <f t="shared" si="1038"/>
        <v>3.9496749916452245E-3</v>
      </c>
      <c r="EJ251" s="417">
        <f t="shared" ref="EJ251:GJ251" si="1039" xml:space="preserve"> IF( EJ246 = 1, $F245, EJ248 + EJ249 - EJ250)</f>
        <v>3.9496749916452245E-3</v>
      </c>
      <c r="EK251" s="417">
        <f t="shared" si="1039"/>
        <v>3.9496749916452245E-3</v>
      </c>
      <c r="EL251" s="417">
        <f t="shared" si="1039"/>
        <v>3.9496749916452245E-3</v>
      </c>
      <c r="EM251" s="417">
        <f t="shared" si="1039"/>
        <v>3.9496749916452245E-3</v>
      </c>
      <c r="EN251" s="417">
        <f t="shared" si="1039"/>
        <v>3.9496749916452245E-3</v>
      </c>
      <c r="EO251" s="417">
        <f t="shared" si="1039"/>
        <v>3.9496749916452245E-3</v>
      </c>
      <c r="EP251" s="417">
        <f t="shared" si="1039"/>
        <v>3.9496749916452245E-3</v>
      </c>
      <c r="EQ251" s="417">
        <f t="shared" si="1039"/>
        <v>3.9496749916452245E-3</v>
      </c>
      <c r="ER251" s="417">
        <f t="shared" si="1039"/>
        <v>3.9496749916452245E-3</v>
      </c>
      <c r="ES251" s="417">
        <f t="shared" si="1039"/>
        <v>3.9496749916452245E-3</v>
      </c>
      <c r="ET251" s="417">
        <f t="shared" si="1039"/>
        <v>3.9496749916452245E-3</v>
      </c>
      <c r="EU251" s="417">
        <f t="shared" si="1039"/>
        <v>3.9496749916452245E-3</v>
      </c>
      <c r="EV251" s="417">
        <f t="shared" si="1039"/>
        <v>3.9496749916452245E-3</v>
      </c>
      <c r="EW251" s="417">
        <f t="shared" si="1039"/>
        <v>3.9496749916452245E-3</v>
      </c>
      <c r="EX251" s="417">
        <f t="shared" si="1039"/>
        <v>3.9496749916452245E-3</v>
      </c>
      <c r="EY251" s="417">
        <f t="shared" si="1039"/>
        <v>3.9496749916452245E-3</v>
      </c>
      <c r="EZ251" s="417">
        <f t="shared" si="1039"/>
        <v>3.9496749916452245E-3</v>
      </c>
      <c r="FA251" s="417">
        <f t="shared" si="1039"/>
        <v>3.9496749916452245E-3</v>
      </c>
      <c r="FB251" s="417">
        <f t="shared" si="1039"/>
        <v>3.9496749916452245E-3</v>
      </c>
      <c r="FC251" s="417">
        <f t="shared" si="1039"/>
        <v>3.9496749916452245E-3</v>
      </c>
      <c r="FD251" s="417">
        <f t="shared" si="1039"/>
        <v>3.9496749916452245E-3</v>
      </c>
      <c r="FE251" s="417">
        <f t="shared" si="1039"/>
        <v>3.9496749916452245E-3</v>
      </c>
      <c r="FF251" s="417">
        <f t="shared" si="1039"/>
        <v>3.9496749916452245E-3</v>
      </c>
      <c r="FG251" s="417">
        <f t="shared" si="1039"/>
        <v>3.9496749916452245E-3</v>
      </c>
      <c r="FH251" s="417">
        <f t="shared" si="1039"/>
        <v>3.9496749916452245E-3</v>
      </c>
      <c r="FI251" s="417">
        <f t="shared" si="1039"/>
        <v>3.9496749916452245E-3</v>
      </c>
      <c r="FJ251" s="417">
        <f t="shared" si="1039"/>
        <v>3.9496749916452245E-3</v>
      </c>
      <c r="FK251" s="417">
        <f t="shared" si="1039"/>
        <v>3.9496749916452245E-3</v>
      </c>
      <c r="FL251" s="417">
        <f t="shared" si="1039"/>
        <v>3.9496749916452245E-3</v>
      </c>
      <c r="FM251" s="417">
        <f t="shared" si="1039"/>
        <v>3.9496749916452245E-3</v>
      </c>
      <c r="FN251" s="417">
        <f t="shared" si="1039"/>
        <v>3.9496749916452245E-3</v>
      </c>
      <c r="FO251" s="417">
        <f t="shared" si="1039"/>
        <v>3.9496749916452245E-3</v>
      </c>
      <c r="FP251" s="417">
        <f t="shared" si="1039"/>
        <v>3.9496749916452245E-3</v>
      </c>
      <c r="FQ251" s="417">
        <f t="shared" si="1039"/>
        <v>3.9496749916452245E-3</v>
      </c>
      <c r="FR251" s="417">
        <f t="shared" si="1039"/>
        <v>3.9496749916452245E-3</v>
      </c>
      <c r="FS251" s="417">
        <f t="shared" si="1039"/>
        <v>3.9496749916452245E-3</v>
      </c>
      <c r="FT251" s="417">
        <f t="shared" si="1039"/>
        <v>3.9496749916452245E-3</v>
      </c>
      <c r="FU251" s="417">
        <f t="shared" si="1039"/>
        <v>3.9496749916452245E-3</v>
      </c>
      <c r="FV251" s="417">
        <f t="shared" si="1039"/>
        <v>3.9496749916452245E-3</v>
      </c>
      <c r="FW251" s="417">
        <f t="shared" si="1039"/>
        <v>3.9496749916452245E-3</v>
      </c>
      <c r="FX251" s="417">
        <f t="shared" si="1039"/>
        <v>3.9496749916452245E-3</v>
      </c>
      <c r="FY251" s="417">
        <f t="shared" si="1039"/>
        <v>3.9496749916452245E-3</v>
      </c>
      <c r="FZ251" s="417">
        <f t="shared" si="1039"/>
        <v>3.9496749916452245E-3</v>
      </c>
      <c r="GA251" s="417">
        <f t="shared" si="1039"/>
        <v>3.9496749916452245E-3</v>
      </c>
      <c r="GB251" s="417">
        <f t="shared" si="1039"/>
        <v>3.9496749916452245E-3</v>
      </c>
      <c r="GC251" s="417">
        <f t="shared" si="1039"/>
        <v>3.9496749916452245E-3</v>
      </c>
      <c r="GD251" s="417">
        <f t="shared" si="1039"/>
        <v>3.9496749916452245E-3</v>
      </c>
      <c r="GE251" s="417">
        <f t="shared" si="1039"/>
        <v>3.9496749916452245E-3</v>
      </c>
      <c r="GF251" s="417">
        <f t="shared" si="1039"/>
        <v>3.9496749916452245E-3</v>
      </c>
      <c r="GG251" s="417">
        <f t="shared" si="1039"/>
        <v>3.9496749916452245E-3</v>
      </c>
      <c r="GH251" s="417">
        <f t="shared" si="1039"/>
        <v>3.9496749916452245E-3</v>
      </c>
      <c r="GI251" s="417">
        <f t="shared" si="1039"/>
        <v>3.9496749916452245E-3</v>
      </c>
      <c r="GJ251" s="417">
        <f t="shared" si="1039"/>
        <v>3.9496749916452245E-3</v>
      </c>
    </row>
    <row r="252" spans="1:192" x14ac:dyDescent="0.25">
      <c r="D252" s="21"/>
    </row>
    <row r="253" spans="1:192" x14ac:dyDescent="0.25">
      <c r="C253" s="21" t="s">
        <v>669</v>
      </c>
      <c r="D253" s="21"/>
    </row>
    <row r="254" spans="1:192" x14ac:dyDescent="0.25">
      <c r="D254" s="21"/>
      <c r="E254" s="151" t="str">
        <f xml:space="preserve"> InpC!E$91</f>
        <v>Proportion of senior debt hedged</v>
      </c>
      <c r="F254" s="335">
        <f xml:space="preserve"> InpC!F$91</f>
        <v>0.8</v>
      </c>
      <c r="G254" s="151" t="str">
        <f xml:space="preserve"> InpC!G$91</f>
        <v>%</v>
      </c>
      <c r="H254" s="39"/>
    </row>
    <row r="255" spans="1:192" x14ac:dyDescent="0.25">
      <c r="D255" s="21"/>
      <c r="E255" s="727" t="str">
        <f xml:space="preserve"> InpC!E$130</f>
        <v>Senior debt - T2 swap rate</v>
      </c>
      <c r="F255" s="727">
        <f xml:space="preserve"> InpC!F$130</f>
        <v>2.5000000000000001E-2</v>
      </c>
      <c r="G255" s="727" t="str">
        <f xml:space="preserve"> InpC!G$130</f>
        <v>% p.a.</v>
      </c>
      <c r="H255" s="39"/>
    </row>
    <row r="256" spans="1:192" x14ac:dyDescent="0.25">
      <c r="D256" s="21"/>
      <c r="E256" s="727" t="str">
        <f xml:space="preserve"> InpC!E$131</f>
        <v>Senior debt - T2 interest margin</v>
      </c>
      <c r="F256" s="727">
        <f xml:space="preserve"> InpC!F$131</f>
        <v>3.7999999999999999E-2</v>
      </c>
      <c r="G256" s="727" t="str">
        <f xml:space="preserve"> InpC!G$131</f>
        <v>% p.a.</v>
      </c>
      <c r="H256" s="39"/>
    </row>
    <row r="257" spans="1:192" x14ac:dyDescent="0.25">
      <c r="D257" s="21"/>
      <c r="E257" s="537" t="str">
        <f xml:space="preserve"> InpS!E$13</f>
        <v>Active senior debt forward curve</v>
      </c>
      <c r="F257" s="537">
        <f xml:space="preserve"> InpS!F$13</f>
        <v>0</v>
      </c>
      <c r="G257" s="537" t="str">
        <f xml:space="preserve"> InpS!G$13</f>
        <v>% p.a.</v>
      </c>
      <c r="H257" s="537">
        <f xml:space="preserve"> InpS!H$13</f>
        <v>0</v>
      </c>
      <c r="I257" s="537">
        <f xml:space="preserve"> InpS!I$13</f>
        <v>0</v>
      </c>
      <c r="J257" s="537">
        <f xml:space="preserve"> InpS!J$13</f>
        <v>0.02</v>
      </c>
      <c r="K257" s="537">
        <f xml:space="preserve"> InpS!K$13</f>
        <v>2.0062E-2</v>
      </c>
      <c r="L257" s="537">
        <f xml:space="preserve"> InpS!L$13</f>
        <v>2.0124E-2</v>
      </c>
      <c r="M257" s="537">
        <f xml:space="preserve"> InpS!M$13</f>
        <v>2.0184000000000001E-2</v>
      </c>
      <c r="N257" s="537">
        <f xml:space="preserve"> InpS!N$13</f>
        <v>2.0241000000000002E-2</v>
      </c>
      <c r="O257" s="537">
        <f xml:space="preserve"> InpS!O$13</f>
        <v>2.0308000000000003E-2</v>
      </c>
      <c r="P257" s="537">
        <f xml:space="preserve"> InpS!P$13</f>
        <v>2.0375000000000004E-2</v>
      </c>
      <c r="Q257" s="537">
        <f xml:space="preserve"> InpS!Q$13</f>
        <v>2.0434000000000004E-2</v>
      </c>
      <c r="R257" s="537">
        <f xml:space="preserve"> InpS!R$13</f>
        <v>2.0506000000000003E-2</v>
      </c>
      <c r="S257" s="537">
        <f xml:space="preserve"> InpS!S$13</f>
        <v>2.0569000000000004E-2</v>
      </c>
      <c r="T257" s="537">
        <f xml:space="preserve"> InpS!T$13</f>
        <v>2.0620000000000003E-2</v>
      </c>
      <c r="U257" s="537">
        <f xml:space="preserve"> InpS!U$13</f>
        <v>2.0666000000000004E-2</v>
      </c>
      <c r="V257" s="537">
        <f xml:space="preserve"> InpS!V$13</f>
        <v>2.0719000000000005E-2</v>
      </c>
      <c r="W257" s="537">
        <f xml:space="preserve"> InpS!W$13</f>
        <v>2.0757000000000005E-2</v>
      </c>
      <c r="X257" s="537">
        <f xml:space="preserve"> InpS!X$13</f>
        <v>2.0795000000000004E-2</v>
      </c>
      <c r="Y257" s="537">
        <f xml:space="preserve"> InpS!Y$13</f>
        <v>2.0850000000000004E-2</v>
      </c>
      <c r="Z257" s="537">
        <f xml:space="preserve"> InpS!Z$13</f>
        <v>2.0888000000000004E-2</v>
      </c>
      <c r="AA257" s="537">
        <f xml:space="preserve"> InpS!AA$13</f>
        <v>2.0954000000000004E-2</v>
      </c>
      <c r="AB257" s="537">
        <f xml:space="preserve"> InpS!AB$13</f>
        <v>2.1024000000000004E-2</v>
      </c>
      <c r="AC257" s="537">
        <f xml:space="preserve"> InpS!AC$13</f>
        <v>2.1091000000000006E-2</v>
      </c>
      <c r="AD257" s="537">
        <f xml:space="preserve"> InpS!AD$13</f>
        <v>2.1134000000000007E-2</v>
      </c>
      <c r="AE257" s="537">
        <f xml:space="preserve"> InpS!AE$13</f>
        <v>2.1205000000000009E-2</v>
      </c>
      <c r="AF257" s="537">
        <f xml:space="preserve"> InpS!AF$13</f>
        <v>2.127900000000001E-2</v>
      </c>
      <c r="AG257" s="537">
        <f xml:space="preserve"> InpS!AG$13</f>
        <v>2.1316000000000009E-2</v>
      </c>
      <c r="AH257" s="537">
        <f xml:space="preserve"> InpS!AH$13</f>
        <v>2.1367000000000008E-2</v>
      </c>
      <c r="AI257" s="537">
        <f xml:space="preserve"> InpS!AI$13</f>
        <v>2.1421000000000006E-2</v>
      </c>
      <c r="AJ257" s="537">
        <f xml:space="preserve"> InpS!AJ$13</f>
        <v>2.1470000000000006E-2</v>
      </c>
      <c r="AK257" s="537">
        <f xml:space="preserve"> InpS!AK$13</f>
        <v>2.1516000000000007E-2</v>
      </c>
      <c r="AL257" s="537">
        <f xml:space="preserve"> InpS!AL$13</f>
        <v>2.1570000000000006E-2</v>
      </c>
      <c r="AM257" s="537">
        <f xml:space="preserve"> InpS!AM$13</f>
        <v>2.1639000000000005E-2</v>
      </c>
      <c r="AN257" s="537">
        <f xml:space="preserve"> InpS!AN$13</f>
        <v>2.1709000000000006E-2</v>
      </c>
      <c r="AO257" s="537">
        <f xml:space="preserve"> InpS!AO$13</f>
        <v>2.1772000000000007E-2</v>
      </c>
      <c r="AP257" s="537">
        <f xml:space="preserve"> InpS!AP$13</f>
        <v>2.1813000000000006E-2</v>
      </c>
      <c r="AQ257" s="537">
        <f xml:space="preserve"> InpS!AQ$13</f>
        <v>2.1858000000000006E-2</v>
      </c>
      <c r="AR257" s="537">
        <f xml:space="preserve"> InpS!AR$13</f>
        <v>2.1913000000000005E-2</v>
      </c>
      <c r="AS257" s="537">
        <f xml:space="preserve"> InpS!AS$13</f>
        <v>2.1986000000000006E-2</v>
      </c>
      <c r="AT257" s="537">
        <f xml:space="preserve"> InpS!AT$13</f>
        <v>2.2041000000000005E-2</v>
      </c>
      <c r="AU257" s="537">
        <f xml:space="preserve"> InpS!AU$13</f>
        <v>2.2089000000000004E-2</v>
      </c>
      <c r="AV257" s="537">
        <f xml:space="preserve"> InpS!AV$13</f>
        <v>2.2148000000000004E-2</v>
      </c>
      <c r="AW257" s="537">
        <f xml:space="preserve"> InpS!AW$13</f>
        <v>2.2216000000000003E-2</v>
      </c>
      <c r="AX257" s="537">
        <f xml:space="preserve"> InpS!AX$13</f>
        <v>2.2282000000000003E-2</v>
      </c>
      <c r="AY257" s="537">
        <f xml:space="preserve"> InpS!AY$13</f>
        <v>2.2351000000000003E-2</v>
      </c>
      <c r="AZ257" s="537">
        <f xml:space="preserve"> InpS!AZ$13</f>
        <v>2.2409000000000002E-2</v>
      </c>
      <c r="BA257" s="537">
        <f xml:space="preserve"> InpS!BA$13</f>
        <v>2.2445000000000003E-2</v>
      </c>
      <c r="BB257" s="537">
        <f xml:space="preserve"> InpS!BB$13</f>
        <v>2.2489000000000002E-2</v>
      </c>
      <c r="BC257" s="537">
        <f xml:space="preserve"> InpS!BC$13</f>
        <v>2.2535000000000003E-2</v>
      </c>
      <c r="BD257" s="537">
        <f xml:space="preserve"> InpS!BD$13</f>
        <v>2.2607000000000002E-2</v>
      </c>
      <c r="BE257" s="537">
        <f xml:space="preserve"> InpS!BE$13</f>
        <v>2.2647E-2</v>
      </c>
      <c r="BF257" s="537">
        <f xml:space="preserve"> InpS!BF$13</f>
        <v>2.2683999999999999E-2</v>
      </c>
      <c r="BG257" s="537">
        <f xml:space="preserve"> InpS!BG$13</f>
        <v>2.2734000000000001E-2</v>
      </c>
      <c r="BH257" s="537">
        <f xml:space="preserve"> InpS!BH$13</f>
        <v>2.2806E-2</v>
      </c>
      <c r="BI257" s="537">
        <f xml:space="preserve"> InpS!BI$13</f>
        <v>2.2852000000000001E-2</v>
      </c>
      <c r="BJ257" s="537">
        <f xml:space="preserve"> InpS!BJ$13</f>
        <v>2.2898999999999999E-2</v>
      </c>
      <c r="BK257" s="537">
        <f xml:space="preserve"> InpS!BK$13</f>
        <v>2.2952999999999998E-2</v>
      </c>
      <c r="BL257" s="537">
        <f xml:space="preserve"> InpS!BL$13</f>
        <v>2.3027999999999996E-2</v>
      </c>
      <c r="BM257" s="537">
        <f xml:space="preserve"> InpS!BM$13</f>
        <v>2.3093999999999996E-2</v>
      </c>
      <c r="BN257" s="537">
        <f xml:space="preserve"> InpS!BN$13</f>
        <v>2.3145999999999996E-2</v>
      </c>
      <c r="BO257" s="537">
        <f xml:space="preserve"> InpS!BO$13</f>
        <v>2.3211999999999997E-2</v>
      </c>
      <c r="BP257" s="537">
        <f xml:space="preserve"> InpS!BP$13</f>
        <v>2.3253999999999997E-2</v>
      </c>
      <c r="BQ257" s="537">
        <f xml:space="preserve"> InpS!BQ$13</f>
        <v>2.3288999999999997E-2</v>
      </c>
      <c r="BR257" s="537">
        <f xml:space="preserve"> InpS!BR$13</f>
        <v>2.3333999999999997E-2</v>
      </c>
      <c r="BS257" s="537">
        <f xml:space="preserve"> InpS!BS$13</f>
        <v>2.3372999999999998E-2</v>
      </c>
      <c r="BT257" s="537">
        <f xml:space="preserve"> InpS!BT$13</f>
        <v>2.3413999999999997E-2</v>
      </c>
      <c r="BU257" s="537">
        <f xml:space="preserve"> InpS!BU$13</f>
        <v>2.3472999999999997E-2</v>
      </c>
      <c r="BV257" s="537">
        <f xml:space="preserve"> InpS!BV$13</f>
        <v>2.3519999999999996E-2</v>
      </c>
      <c r="BW257" s="537">
        <f xml:space="preserve"> InpS!BW$13</f>
        <v>2.3592999999999996E-2</v>
      </c>
      <c r="BX257" s="537">
        <f xml:space="preserve"> InpS!BX$13</f>
        <v>2.3660999999999995E-2</v>
      </c>
      <c r="BY257" s="537">
        <f xml:space="preserve"> InpS!BY$13</f>
        <v>2.3728999999999993E-2</v>
      </c>
      <c r="BZ257" s="537">
        <f xml:space="preserve"> InpS!BZ$13</f>
        <v>2.3785999999999995E-2</v>
      </c>
      <c r="CA257" s="537">
        <f xml:space="preserve"> InpS!CA$13</f>
        <v>2.3841999999999995E-2</v>
      </c>
      <c r="CB257" s="537">
        <f xml:space="preserve"> InpS!CB$13</f>
        <v>2.3907999999999995E-2</v>
      </c>
      <c r="CC257" s="537">
        <f xml:space="preserve"> InpS!CC$13</f>
        <v>2.3961999999999994E-2</v>
      </c>
      <c r="CD257" s="537">
        <f xml:space="preserve"> InpS!CD$13</f>
        <v>2.4011999999999995E-2</v>
      </c>
      <c r="CE257" s="537">
        <f xml:space="preserve"> InpS!CE$13</f>
        <v>2.4070999999999995E-2</v>
      </c>
      <c r="CF257" s="537">
        <f xml:space="preserve"> InpS!CF$13</f>
        <v>2.4119999999999996E-2</v>
      </c>
      <c r="CG257" s="537">
        <f xml:space="preserve"> InpS!CG$13</f>
        <v>2.4166999999999994E-2</v>
      </c>
      <c r="CH257" s="537">
        <f xml:space="preserve"> InpS!CH$13</f>
        <v>2.4215999999999994E-2</v>
      </c>
      <c r="CI257" s="537">
        <f xml:space="preserve"> InpS!CI$13</f>
        <v>2.4263999999999994E-2</v>
      </c>
      <c r="CJ257" s="537">
        <f xml:space="preserve"> InpS!CJ$13</f>
        <v>2.4301999999999994E-2</v>
      </c>
      <c r="CK257" s="537">
        <f xml:space="preserve"> InpS!CK$13</f>
        <v>2.4365999999999995E-2</v>
      </c>
      <c r="CL257" s="537">
        <f xml:space="preserve"> InpS!CL$13</f>
        <v>2.4408999999999997E-2</v>
      </c>
      <c r="CM257" s="537">
        <f xml:space="preserve"> InpS!CM$13</f>
        <v>2.4462999999999995E-2</v>
      </c>
      <c r="CN257" s="537">
        <f xml:space="preserve"> InpS!CN$13</f>
        <v>2.4530999999999994E-2</v>
      </c>
      <c r="CO257" s="537">
        <f xml:space="preserve"> InpS!CO$13</f>
        <v>2.4586999999999994E-2</v>
      </c>
      <c r="CP257" s="537">
        <f xml:space="preserve"> InpS!CP$13</f>
        <v>2.4622999999999996E-2</v>
      </c>
      <c r="CQ257" s="537">
        <f xml:space="preserve"> InpS!CQ$13</f>
        <v>2.4688999999999996E-2</v>
      </c>
      <c r="CR257" s="537">
        <f xml:space="preserve"> InpS!CR$13</f>
        <v>2.4738999999999997E-2</v>
      </c>
      <c r="CS257" s="537">
        <f xml:space="preserve"> InpS!CS$13</f>
        <v>2.4789999999999996E-2</v>
      </c>
      <c r="CT257" s="537">
        <f xml:space="preserve"> InpS!CT$13</f>
        <v>2.4834999999999996E-2</v>
      </c>
      <c r="CU257" s="537">
        <f xml:space="preserve"> InpS!CU$13</f>
        <v>2.4872999999999996E-2</v>
      </c>
      <c r="CV257" s="537">
        <f xml:space="preserve"> InpS!CV$13</f>
        <v>2.4930999999999995E-2</v>
      </c>
      <c r="CW257" s="537">
        <f xml:space="preserve"> InpS!CW$13</f>
        <v>2.4983999999999996E-2</v>
      </c>
      <c r="CX257" s="537">
        <f xml:space="preserve"> InpS!CX$13</f>
        <v>2.5048999999999995E-2</v>
      </c>
      <c r="CY257" s="537">
        <f xml:space="preserve"> InpS!CY$13</f>
        <v>2.5111999999999995E-2</v>
      </c>
      <c r="CZ257" s="537">
        <f xml:space="preserve"> InpS!CZ$13</f>
        <v>2.5181999999999996E-2</v>
      </c>
      <c r="DA257" s="537">
        <f xml:space="preserve"> InpS!DA$13</f>
        <v>2.5251999999999997E-2</v>
      </c>
      <c r="DB257" s="537">
        <f xml:space="preserve"> InpS!DB$13</f>
        <v>2.5289999999999997E-2</v>
      </c>
      <c r="DC257" s="537">
        <f xml:space="preserve"> InpS!DC$13</f>
        <v>2.5332999999999998E-2</v>
      </c>
      <c r="DD257" s="537">
        <f xml:space="preserve"> InpS!DD$13</f>
        <v>2.5393999999999996E-2</v>
      </c>
      <c r="DE257" s="537">
        <f xml:space="preserve"> InpS!DE$13</f>
        <v>2.5438999999999996E-2</v>
      </c>
      <c r="DF257" s="537">
        <f xml:space="preserve"> InpS!DF$13</f>
        <v>2.5490999999999996E-2</v>
      </c>
      <c r="DG257" s="537">
        <f xml:space="preserve"> InpS!DG$13</f>
        <v>2.5561999999999998E-2</v>
      </c>
      <c r="DH257" s="537">
        <f xml:space="preserve"> InpS!DH$13</f>
        <v>2.5623999999999997E-2</v>
      </c>
      <c r="DI257" s="537">
        <f xml:space="preserve"> InpS!DI$13</f>
        <v>2.5665999999999998E-2</v>
      </c>
      <c r="DJ257" s="537">
        <f xml:space="preserve"> InpS!DJ$13</f>
        <v>2.5738999999999998E-2</v>
      </c>
      <c r="DK257" s="537">
        <f xml:space="preserve"> InpS!DK$13</f>
        <v>2.5798999999999999E-2</v>
      </c>
      <c r="DL257" s="537">
        <f xml:space="preserve"> InpS!DL$13</f>
        <v>2.5836999999999999E-2</v>
      </c>
      <c r="DM257" s="537">
        <f xml:space="preserve"> InpS!DM$13</f>
        <v>2.5906999999999999E-2</v>
      </c>
      <c r="DN257" s="537">
        <f xml:space="preserve"> InpS!DN$13</f>
        <v>2.5946999999999998E-2</v>
      </c>
      <c r="DO257" s="537">
        <f xml:space="preserve"> InpS!DO$13</f>
        <v>2.5985999999999999E-2</v>
      </c>
      <c r="DP257" s="537">
        <f xml:space="preserve"> InpS!DP$13</f>
        <v>2.6058999999999999E-2</v>
      </c>
      <c r="DQ257" s="537">
        <f xml:space="preserve"> InpS!DQ$13</f>
        <v>2.6103999999999999E-2</v>
      </c>
      <c r="DR257" s="537">
        <f xml:space="preserve"> InpS!DR$13</f>
        <v>2.6176999999999999E-2</v>
      </c>
      <c r="DS257" s="537">
        <f xml:space="preserve"> InpS!DS$13</f>
        <v>2.622E-2</v>
      </c>
      <c r="DT257" s="537">
        <f xml:space="preserve"> InpS!DT$13</f>
        <v>2.6291000000000002E-2</v>
      </c>
      <c r="DU257" s="537">
        <f xml:space="preserve"> InpS!DU$13</f>
        <v>2.6347000000000002E-2</v>
      </c>
      <c r="DV257" s="537">
        <f xml:space="preserve"> InpS!DV$13</f>
        <v>2.6388000000000002E-2</v>
      </c>
      <c r="DW257" s="537">
        <f xml:space="preserve"> InpS!DW$13</f>
        <v>2.6447000000000002E-2</v>
      </c>
      <c r="DX257" s="537">
        <f xml:space="preserve"> InpS!DX$13</f>
        <v>2.6511000000000003E-2</v>
      </c>
      <c r="DY257" s="537">
        <f xml:space="preserve"> InpS!DY$13</f>
        <v>2.6547000000000005E-2</v>
      </c>
      <c r="DZ257" s="537">
        <f xml:space="preserve"> InpS!DZ$13</f>
        <v>2.6589000000000005E-2</v>
      </c>
      <c r="EA257" s="537">
        <f xml:space="preserve"> InpS!EA$13</f>
        <v>2.6655000000000005E-2</v>
      </c>
      <c r="EB257" s="537">
        <f xml:space="preserve"> InpS!EB$13</f>
        <v>2.6693000000000005E-2</v>
      </c>
      <c r="EC257" s="537">
        <f xml:space="preserve"> InpS!EC$13</f>
        <v>2.6738000000000005E-2</v>
      </c>
      <c r="ED257" s="537">
        <f xml:space="preserve"> InpS!ED$13</f>
        <v>2.6811000000000005E-2</v>
      </c>
      <c r="EE257" s="537">
        <f xml:space="preserve"> InpS!EE$13</f>
        <v>2.6864000000000006E-2</v>
      </c>
      <c r="EF257" s="537">
        <f xml:space="preserve"> InpS!EF$13</f>
        <v>2.6917000000000007E-2</v>
      </c>
      <c r="EG257" s="537">
        <f xml:space="preserve"> InpS!EG$13</f>
        <v>2.6985000000000006E-2</v>
      </c>
      <c r="EH257" s="537">
        <f xml:space="preserve"> InpS!EH$13</f>
        <v>2.7028000000000007E-2</v>
      </c>
      <c r="EI257" s="537">
        <f xml:space="preserve"> InpS!EI$13</f>
        <v>2.7090000000000006E-2</v>
      </c>
      <c r="EJ257" s="537">
        <f xml:space="preserve"> InpS!EJ$13</f>
        <v>2.7134000000000005E-2</v>
      </c>
      <c r="EK257" s="537">
        <f xml:space="preserve"> InpS!EK$13</f>
        <v>2.7205000000000007E-2</v>
      </c>
      <c r="EL257" s="537">
        <f xml:space="preserve"> InpS!EL$13</f>
        <v>2.7270000000000006E-2</v>
      </c>
      <c r="EM257" s="537">
        <f xml:space="preserve"> InpS!EM$13</f>
        <v>2.7308000000000006E-2</v>
      </c>
      <c r="EN257" s="537">
        <f xml:space="preserve"> InpS!EN$13</f>
        <v>2.7346000000000006E-2</v>
      </c>
      <c r="EO257" s="537">
        <f xml:space="preserve"> InpS!EO$13</f>
        <v>2.7391000000000006E-2</v>
      </c>
      <c r="EP257" s="537">
        <f xml:space="preserve"> InpS!EP$13</f>
        <v>2.7437000000000007E-2</v>
      </c>
      <c r="EQ257" s="537">
        <f xml:space="preserve"> InpS!EQ$13</f>
        <v>2.7496000000000007E-2</v>
      </c>
      <c r="ER257" s="537">
        <f xml:space="preserve"> InpS!ER$13</f>
        <v>2.7551000000000006E-2</v>
      </c>
      <c r="ES257" s="537">
        <f xml:space="preserve"> InpS!ES$13</f>
        <v>2.7621000000000007E-2</v>
      </c>
      <c r="ET257" s="537">
        <f xml:space="preserve"> InpS!ET$13</f>
        <v>2.7689000000000005E-2</v>
      </c>
      <c r="EU257" s="537">
        <f xml:space="preserve"> InpS!EU$13</f>
        <v>2.7753000000000007E-2</v>
      </c>
      <c r="EV257" s="537">
        <f xml:space="preserve"> InpS!EV$13</f>
        <v>2.7788000000000007E-2</v>
      </c>
      <c r="EW257" s="537">
        <f xml:space="preserve"> InpS!EW$13</f>
        <v>2.7828000000000006E-2</v>
      </c>
      <c r="EX257" s="537">
        <f xml:space="preserve"> InpS!EX$13</f>
        <v>2.7891000000000006E-2</v>
      </c>
      <c r="EY257" s="537">
        <f xml:space="preserve"> InpS!EY$13</f>
        <v>2.7952000000000005E-2</v>
      </c>
      <c r="EZ257" s="537">
        <f xml:space="preserve"> InpS!EZ$13</f>
        <v>2.8004000000000005E-2</v>
      </c>
      <c r="FA257" s="537">
        <f xml:space="preserve"> InpS!FA$13</f>
        <v>2.8051000000000003E-2</v>
      </c>
      <c r="FB257" s="537">
        <f xml:space="preserve"> InpS!FB$13</f>
        <v>2.8117000000000003E-2</v>
      </c>
      <c r="FC257" s="537">
        <f xml:space="preserve"> InpS!FC$13</f>
        <v>2.8162000000000003E-2</v>
      </c>
      <c r="FD257" s="537">
        <f xml:space="preserve"> InpS!FD$13</f>
        <v>2.8226000000000005E-2</v>
      </c>
      <c r="FE257" s="537">
        <f xml:space="preserve"> InpS!FE$13</f>
        <v>2.8283000000000006E-2</v>
      </c>
      <c r="FF257" s="537">
        <f xml:space="preserve"> InpS!FF$13</f>
        <v>2.8351000000000005E-2</v>
      </c>
      <c r="FG257" s="537">
        <f xml:space="preserve"> InpS!FG$13</f>
        <v>2.8407000000000005E-2</v>
      </c>
      <c r="FH257" s="537">
        <f xml:space="preserve"> InpS!FH$13</f>
        <v>2.8452000000000005E-2</v>
      </c>
      <c r="FI257" s="537">
        <f xml:space="preserve"> InpS!FI$13</f>
        <v>2.8495000000000006E-2</v>
      </c>
      <c r="FJ257" s="537">
        <f xml:space="preserve"> InpS!FJ$13</f>
        <v>2.8570000000000005E-2</v>
      </c>
      <c r="FK257" s="537">
        <f xml:space="preserve"> InpS!FK$13</f>
        <v>2.8613000000000006E-2</v>
      </c>
      <c r="FL257" s="537">
        <f xml:space="preserve"> InpS!FL$13</f>
        <v>2.8678000000000006E-2</v>
      </c>
      <c r="FM257" s="537">
        <f xml:space="preserve"> InpS!FM$13</f>
        <v>2.8726000000000005E-2</v>
      </c>
      <c r="FN257" s="537">
        <f xml:space="preserve"> InpS!FN$13</f>
        <v>2.8797000000000007E-2</v>
      </c>
      <c r="FO257" s="537">
        <f xml:space="preserve"> InpS!FO$13</f>
        <v>2.8861000000000008E-2</v>
      </c>
      <c r="FP257" s="537">
        <f xml:space="preserve"> InpS!FP$13</f>
        <v>2.8935000000000009E-2</v>
      </c>
      <c r="FQ257" s="537">
        <f xml:space="preserve"> InpS!FQ$13</f>
        <v>2.899500000000001E-2</v>
      </c>
      <c r="FR257" s="537">
        <f xml:space="preserve"> InpS!FR$13</f>
        <v>2.905000000000001E-2</v>
      </c>
      <c r="FS257" s="537">
        <f xml:space="preserve"> InpS!FS$13</f>
        <v>2.910900000000001E-2</v>
      </c>
      <c r="FT257" s="537">
        <f xml:space="preserve"> InpS!FT$13</f>
        <v>2.9181000000000009E-2</v>
      </c>
      <c r="FU257" s="537">
        <f xml:space="preserve"> InpS!FU$13</f>
        <v>2.9232000000000008E-2</v>
      </c>
      <c r="FV257" s="537">
        <f xml:space="preserve"> InpS!FV$13</f>
        <v>2.9283000000000007E-2</v>
      </c>
      <c r="FW257" s="537">
        <f xml:space="preserve"> InpS!FW$13</f>
        <v>2.9322000000000008E-2</v>
      </c>
      <c r="FX257" s="537">
        <f xml:space="preserve"> InpS!FX$13</f>
        <v>2.9382000000000009E-2</v>
      </c>
      <c r="FY257" s="537">
        <f xml:space="preserve"> InpS!FY$13</f>
        <v>2.9447000000000008E-2</v>
      </c>
      <c r="FZ257" s="537">
        <f xml:space="preserve"> InpS!FZ$13</f>
        <v>2.9488000000000007E-2</v>
      </c>
      <c r="GA257" s="537">
        <f xml:space="preserve"> InpS!GA$13</f>
        <v>2.9557000000000007E-2</v>
      </c>
      <c r="GB257" s="537">
        <f xml:space="preserve"> InpS!GB$13</f>
        <v>2.9595000000000007E-2</v>
      </c>
      <c r="GC257" s="537">
        <f xml:space="preserve"> InpS!GC$13</f>
        <v>2.9670000000000005E-2</v>
      </c>
      <c r="GD257" s="537">
        <f xml:space="preserve"> InpS!GD$13</f>
        <v>2.9737000000000006E-2</v>
      </c>
      <c r="GE257" s="537">
        <f xml:space="preserve"> InpS!GE$13</f>
        <v>2.9788000000000005E-2</v>
      </c>
      <c r="GF257" s="537">
        <f xml:space="preserve"> InpS!GF$13</f>
        <v>2.9841000000000006E-2</v>
      </c>
      <c r="GG257" s="537">
        <f xml:space="preserve"> InpS!GG$13</f>
        <v>2.9881000000000005E-2</v>
      </c>
      <c r="GH257" s="537">
        <f xml:space="preserve"> InpS!GH$13</f>
        <v>2.9955000000000006E-2</v>
      </c>
      <c r="GI257" s="537">
        <f xml:space="preserve"> InpS!GI$13</f>
        <v>3.0029000000000007E-2</v>
      </c>
      <c r="GJ257" s="537">
        <f xml:space="preserve"> InpS!GJ$13</f>
        <v>3.0092000000000008E-2</v>
      </c>
    </row>
    <row r="258" spans="1:192" x14ac:dyDescent="0.25">
      <c r="A258" s="247"/>
      <c r="D258" s="248"/>
      <c r="E258" s="565" t="s">
        <v>670</v>
      </c>
      <c r="F258" s="565"/>
      <c r="G258" s="565" t="s">
        <v>118</v>
      </c>
      <c r="H258" s="565"/>
      <c r="I258" s="565"/>
      <c r="J258" s="565">
        <f t="shared" ref="J258:K258" si="1040" xml:space="preserve"> $F254 * $F255 + (1 - $F254) * J257 + $F256</f>
        <v>6.2E-2</v>
      </c>
      <c r="K258" s="565">
        <f t="shared" si="1040"/>
        <v>6.2012400000000002E-2</v>
      </c>
      <c r="L258" s="565">
        <f t="shared" ref="L258:BW258" si="1041" xml:space="preserve"> $F254 * $F255 + (1 - $F254) * L257 + $F256</f>
        <v>6.2024800000000005E-2</v>
      </c>
      <c r="M258" s="565">
        <f t="shared" si="1041"/>
        <v>6.2036800000000003E-2</v>
      </c>
      <c r="N258" s="565">
        <f t="shared" si="1041"/>
        <v>6.2048199999999998E-2</v>
      </c>
      <c r="O258" s="565">
        <f t="shared" si="1041"/>
        <v>6.2061600000000001E-2</v>
      </c>
      <c r="P258" s="565">
        <f t="shared" si="1041"/>
        <v>6.2075000000000005E-2</v>
      </c>
      <c r="Q258" s="565">
        <f t="shared" si="1041"/>
        <v>6.2086800000000004E-2</v>
      </c>
      <c r="R258" s="565">
        <f t="shared" si="1041"/>
        <v>6.2101200000000002E-2</v>
      </c>
      <c r="S258" s="565">
        <f t="shared" si="1041"/>
        <v>6.2113800000000004E-2</v>
      </c>
      <c r="T258" s="565">
        <f t="shared" si="1041"/>
        <v>6.2123999999999999E-2</v>
      </c>
      <c r="U258" s="565">
        <f t="shared" si="1041"/>
        <v>6.21332E-2</v>
      </c>
      <c r="V258" s="565">
        <f t="shared" si="1041"/>
        <v>6.2143799999999999E-2</v>
      </c>
      <c r="W258" s="565">
        <f t="shared" si="1041"/>
        <v>6.2151400000000002E-2</v>
      </c>
      <c r="X258" s="565">
        <f t="shared" si="1041"/>
        <v>6.2159000000000006E-2</v>
      </c>
      <c r="Y258" s="565">
        <f t="shared" si="1041"/>
        <v>6.2170000000000003E-2</v>
      </c>
      <c r="Z258" s="565">
        <f t="shared" si="1041"/>
        <v>6.21776E-2</v>
      </c>
      <c r="AA258" s="565">
        <f t="shared" si="1041"/>
        <v>6.2190800000000004E-2</v>
      </c>
      <c r="AB258" s="565">
        <f t="shared" si="1041"/>
        <v>6.2204800000000005E-2</v>
      </c>
      <c r="AC258" s="565">
        <f t="shared" si="1041"/>
        <v>6.2218200000000001E-2</v>
      </c>
      <c r="AD258" s="565">
        <f t="shared" si="1041"/>
        <v>6.2226799999999999E-2</v>
      </c>
      <c r="AE258" s="565">
        <f t="shared" si="1041"/>
        <v>6.2241000000000005E-2</v>
      </c>
      <c r="AF258" s="565">
        <f t="shared" si="1041"/>
        <v>6.22558E-2</v>
      </c>
      <c r="AG258" s="565">
        <f t="shared" si="1041"/>
        <v>6.2263200000000005E-2</v>
      </c>
      <c r="AH258" s="565">
        <f t="shared" si="1041"/>
        <v>6.2273400000000007E-2</v>
      </c>
      <c r="AI258" s="565">
        <f t="shared" si="1041"/>
        <v>6.2284200000000005E-2</v>
      </c>
      <c r="AJ258" s="565">
        <f t="shared" si="1041"/>
        <v>6.2294000000000002E-2</v>
      </c>
      <c r="AK258" s="565">
        <f t="shared" si="1041"/>
        <v>6.2303200000000003E-2</v>
      </c>
      <c r="AL258" s="565">
        <f t="shared" si="1041"/>
        <v>6.2314000000000001E-2</v>
      </c>
      <c r="AM258" s="565">
        <f t="shared" si="1041"/>
        <v>6.2327800000000003E-2</v>
      </c>
      <c r="AN258" s="565">
        <f t="shared" si="1041"/>
        <v>6.2341800000000003E-2</v>
      </c>
      <c r="AO258" s="565">
        <f t="shared" si="1041"/>
        <v>6.2354400000000004E-2</v>
      </c>
      <c r="AP258" s="565">
        <f t="shared" si="1041"/>
        <v>6.2362600000000004E-2</v>
      </c>
      <c r="AQ258" s="565">
        <f t="shared" si="1041"/>
        <v>6.2371599999999999E-2</v>
      </c>
      <c r="AR258" s="565">
        <f t="shared" si="1041"/>
        <v>6.2382600000000003E-2</v>
      </c>
      <c r="AS258" s="565">
        <f t="shared" si="1041"/>
        <v>6.23972E-2</v>
      </c>
      <c r="AT258" s="565">
        <f t="shared" si="1041"/>
        <v>6.2408200000000004E-2</v>
      </c>
      <c r="AU258" s="565">
        <f t="shared" si="1041"/>
        <v>6.2417800000000002E-2</v>
      </c>
      <c r="AV258" s="565">
        <f t="shared" si="1041"/>
        <v>6.2429600000000002E-2</v>
      </c>
      <c r="AW258" s="565">
        <f t="shared" si="1041"/>
        <v>6.2443200000000004E-2</v>
      </c>
      <c r="AX258" s="565">
        <f t="shared" si="1041"/>
        <v>6.2456400000000002E-2</v>
      </c>
      <c r="AY258" s="565">
        <f t="shared" si="1041"/>
        <v>6.2470200000000004E-2</v>
      </c>
      <c r="AZ258" s="565">
        <f t="shared" si="1041"/>
        <v>6.2481800000000004E-2</v>
      </c>
      <c r="BA258" s="565">
        <f t="shared" si="1041"/>
        <v>6.2489000000000003E-2</v>
      </c>
      <c r="BB258" s="565">
        <f t="shared" si="1041"/>
        <v>6.2497800000000006E-2</v>
      </c>
      <c r="BC258" s="565">
        <f t="shared" si="1041"/>
        <v>6.2507000000000007E-2</v>
      </c>
      <c r="BD258" s="565">
        <f t="shared" si="1041"/>
        <v>6.2521400000000005E-2</v>
      </c>
      <c r="BE258" s="565">
        <f t="shared" si="1041"/>
        <v>6.2529399999999999E-2</v>
      </c>
      <c r="BF258" s="565">
        <f t="shared" si="1041"/>
        <v>6.2536800000000003E-2</v>
      </c>
      <c r="BG258" s="565">
        <f t="shared" si="1041"/>
        <v>6.25468E-2</v>
      </c>
      <c r="BH258" s="565">
        <f t="shared" si="1041"/>
        <v>6.2561199999999997E-2</v>
      </c>
      <c r="BI258" s="565">
        <f t="shared" si="1041"/>
        <v>6.2570399999999998E-2</v>
      </c>
      <c r="BJ258" s="565">
        <f t="shared" si="1041"/>
        <v>6.2579800000000005E-2</v>
      </c>
      <c r="BK258" s="565">
        <f t="shared" si="1041"/>
        <v>6.2590599999999996E-2</v>
      </c>
      <c r="BL258" s="565">
        <f t="shared" si="1041"/>
        <v>6.2605599999999997E-2</v>
      </c>
      <c r="BM258" s="565">
        <f t="shared" si="1041"/>
        <v>6.2618800000000002E-2</v>
      </c>
      <c r="BN258" s="565">
        <f t="shared" si="1041"/>
        <v>6.2629199999999996E-2</v>
      </c>
      <c r="BO258" s="565">
        <f t="shared" si="1041"/>
        <v>6.2642400000000001E-2</v>
      </c>
      <c r="BP258" s="565">
        <f t="shared" si="1041"/>
        <v>6.2650800000000006E-2</v>
      </c>
      <c r="BQ258" s="565">
        <f t="shared" si="1041"/>
        <v>6.26578E-2</v>
      </c>
      <c r="BR258" s="565">
        <f t="shared" si="1041"/>
        <v>6.2666799999999995E-2</v>
      </c>
      <c r="BS258" s="565">
        <f t="shared" si="1041"/>
        <v>6.2674599999999997E-2</v>
      </c>
      <c r="BT258" s="565">
        <f t="shared" si="1041"/>
        <v>6.2682799999999997E-2</v>
      </c>
      <c r="BU258" s="565">
        <f t="shared" si="1041"/>
        <v>6.2694600000000003E-2</v>
      </c>
      <c r="BV258" s="565">
        <f t="shared" si="1041"/>
        <v>6.270400000000001E-2</v>
      </c>
      <c r="BW258" s="565">
        <f t="shared" si="1041"/>
        <v>6.2718599999999999E-2</v>
      </c>
      <c r="BX258" s="565">
        <f t="shared" ref="BX258:EI258" si="1042" xml:space="preserve"> $F254 * $F255 + (1 - $F254) * BX257 + $F256</f>
        <v>6.2732200000000002E-2</v>
      </c>
      <c r="BY258" s="565">
        <f t="shared" si="1042"/>
        <v>6.2745800000000004E-2</v>
      </c>
      <c r="BZ258" s="565">
        <f t="shared" si="1042"/>
        <v>6.2757199999999999E-2</v>
      </c>
      <c r="CA258" s="565">
        <f t="shared" si="1042"/>
        <v>6.2768400000000002E-2</v>
      </c>
      <c r="CB258" s="565">
        <f t="shared" si="1042"/>
        <v>6.2781599999999993E-2</v>
      </c>
      <c r="CC258" s="565">
        <f t="shared" si="1042"/>
        <v>6.2792399999999998E-2</v>
      </c>
      <c r="CD258" s="565">
        <f t="shared" si="1042"/>
        <v>6.2802400000000008E-2</v>
      </c>
      <c r="CE258" s="565">
        <f t="shared" si="1042"/>
        <v>6.2814200000000001E-2</v>
      </c>
      <c r="CF258" s="565">
        <f t="shared" si="1042"/>
        <v>6.2824000000000005E-2</v>
      </c>
      <c r="CG258" s="565">
        <f t="shared" si="1042"/>
        <v>6.2833399999999998E-2</v>
      </c>
      <c r="CH258" s="565">
        <f t="shared" si="1042"/>
        <v>6.2843200000000002E-2</v>
      </c>
      <c r="CI258" s="565">
        <f t="shared" si="1042"/>
        <v>6.28528E-2</v>
      </c>
      <c r="CJ258" s="565">
        <f t="shared" si="1042"/>
        <v>6.2860399999999997E-2</v>
      </c>
      <c r="CK258" s="565">
        <f t="shared" si="1042"/>
        <v>6.2873200000000004E-2</v>
      </c>
      <c r="CL258" s="565">
        <f t="shared" si="1042"/>
        <v>6.2881800000000002E-2</v>
      </c>
      <c r="CM258" s="565">
        <f t="shared" si="1042"/>
        <v>6.2892599999999993E-2</v>
      </c>
      <c r="CN258" s="565">
        <f t="shared" si="1042"/>
        <v>6.2906199999999995E-2</v>
      </c>
      <c r="CO258" s="565">
        <f t="shared" si="1042"/>
        <v>6.2917399999999998E-2</v>
      </c>
      <c r="CP258" s="565">
        <f t="shared" si="1042"/>
        <v>6.2924599999999997E-2</v>
      </c>
      <c r="CQ258" s="565">
        <f t="shared" si="1042"/>
        <v>6.2937800000000002E-2</v>
      </c>
      <c r="CR258" s="565">
        <f t="shared" si="1042"/>
        <v>6.2947799999999998E-2</v>
      </c>
      <c r="CS258" s="565">
        <f t="shared" si="1042"/>
        <v>6.2958E-2</v>
      </c>
      <c r="CT258" s="565">
        <f t="shared" si="1042"/>
        <v>6.2966999999999995E-2</v>
      </c>
      <c r="CU258" s="565">
        <f t="shared" si="1042"/>
        <v>6.2974600000000006E-2</v>
      </c>
      <c r="CV258" s="565">
        <f t="shared" si="1042"/>
        <v>6.2986199999999992E-2</v>
      </c>
      <c r="CW258" s="565">
        <f t="shared" si="1042"/>
        <v>6.2996800000000006E-2</v>
      </c>
      <c r="CX258" s="565">
        <f t="shared" si="1042"/>
        <v>6.3009800000000005E-2</v>
      </c>
      <c r="CY258" s="565">
        <f t="shared" si="1042"/>
        <v>6.3022400000000006E-2</v>
      </c>
      <c r="CZ258" s="565">
        <f t="shared" si="1042"/>
        <v>6.3036399999999992E-2</v>
      </c>
      <c r="DA258" s="565">
        <f t="shared" si="1042"/>
        <v>6.3050400000000006E-2</v>
      </c>
      <c r="DB258" s="565">
        <f t="shared" si="1042"/>
        <v>6.3058000000000003E-2</v>
      </c>
      <c r="DC258" s="565">
        <f t="shared" si="1042"/>
        <v>6.30666E-2</v>
      </c>
      <c r="DD258" s="565">
        <f t="shared" si="1042"/>
        <v>6.3078800000000004E-2</v>
      </c>
      <c r="DE258" s="565">
        <f t="shared" si="1042"/>
        <v>6.3087799999999999E-2</v>
      </c>
      <c r="DF258" s="565">
        <f t="shared" si="1042"/>
        <v>6.3098199999999993E-2</v>
      </c>
      <c r="DG258" s="565">
        <f t="shared" si="1042"/>
        <v>6.3112399999999999E-2</v>
      </c>
      <c r="DH258" s="565">
        <f t="shared" si="1042"/>
        <v>6.3124800000000009E-2</v>
      </c>
      <c r="DI258" s="565">
        <f t="shared" si="1042"/>
        <v>6.31332E-2</v>
      </c>
      <c r="DJ258" s="565">
        <f t="shared" si="1042"/>
        <v>6.3147800000000004E-2</v>
      </c>
      <c r="DK258" s="565">
        <f t="shared" si="1042"/>
        <v>6.3159800000000002E-2</v>
      </c>
      <c r="DL258" s="565">
        <f t="shared" si="1042"/>
        <v>6.3167399999999999E-2</v>
      </c>
      <c r="DM258" s="565">
        <f t="shared" si="1042"/>
        <v>6.3181399999999999E-2</v>
      </c>
      <c r="DN258" s="565">
        <f t="shared" si="1042"/>
        <v>6.3189400000000007E-2</v>
      </c>
      <c r="DO258" s="565">
        <f t="shared" si="1042"/>
        <v>6.3197200000000009E-2</v>
      </c>
      <c r="DP258" s="565">
        <f t="shared" si="1042"/>
        <v>6.3211799999999999E-2</v>
      </c>
      <c r="DQ258" s="565">
        <f t="shared" si="1042"/>
        <v>6.3220799999999994E-2</v>
      </c>
      <c r="DR258" s="565">
        <f t="shared" si="1042"/>
        <v>6.3235399999999997E-2</v>
      </c>
      <c r="DS258" s="565">
        <f t="shared" si="1042"/>
        <v>6.3243999999999995E-2</v>
      </c>
      <c r="DT258" s="565">
        <f t="shared" si="1042"/>
        <v>6.3258200000000001E-2</v>
      </c>
      <c r="DU258" s="565">
        <f t="shared" si="1042"/>
        <v>6.3269400000000003E-2</v>
      </c>
      <c r="DV258" s="565">
        <f t="shared" si="1042"/>
        <v>6.3277600000000003E-2</v>
      </c>
      <c r="DW258" s="565">
        <f t="shared" si="1042"/>
        <v>6.3289399999999996E-2</v>
      </c>
      <c r="DX258" s="565">
        <f t="shared" si="1042"/>
        <v>6.3302200000000003E-2</v>
      </c>
      <c r="DY258" s="565">
        <f t="shared" si="1042"/>
        <v>6.3309400000000002E-2</v>
      </c>
      <c r="DZ258" s="565">
        <f t="shared" si="1042"/>
        <v>6.3317800000000007E-2</v>
      </c>
      <c r="EA258" s="565">
        <f t="shared" si="1042"/>
        <v>6.3330999999999998E-2</v>
      </c>
      <c r="EB258" s="565">
        <f t="shared" si="1042"/>
        <v>6.3338599999999995E-2</v>
      </c>
      <c r="EC258" s="565">
        <f t="shared" si="1042"/>
        <v>6.3347600000000004E-2</v>
      </c>
      <c r="ED258" s="565">
        <f t="shared" si="1042"/>
        <v>6.3362200000000007E-2</v>
      </c>
      <c r="EE258" s="565">
        <f t="shared" si="1042"/>
        <v>6.3372800000000007E-2</v>
      </c>
      <c r="EF258" s="565">
        <f t="shared" si="1042"/>
        <v>6.3383400000000006E-2</v>
      </c>
      <c r="EG258" s="565">
        <f t="shared" si="1042"/>
        <v>6.3397000000000009E-2</v>
      </c>
      <c r="EH258" s="565">
        <f t="shared" si="1042"/>
        <v>6.3405600000000006E-2</v>
      </c>
      <c r="EI258" s="565">
        <f t="shared" si="1042"/>
        <v>6.3418000000000002E-2</v>
      </c>
      <c r="EJ258" s="565">
        <f t="shared" ref="EJ258:GJ258" si="1043" xml:space="preserve"> $F254 * $F255 + (1 - $F254) * EJ257 + $F256</f>
        <v>6.3426800000000005E-2</v>
      </c>
      <c r="EK258" s="565">
        <f t="shared" si="1043"/>
        <v>6.3440999999999997E-2</v>
      </c>
      <c r="EL258" s="565">
        <f t="shared" si="1043"/>
        <v>6.345400000000001E-2</v>
      </c>
      <c r="EM258" s="565">
        <f t="shared" si="1043"/>
        <v>6.3461600000000007E-2</v>
      </c>
      <c r="EN258" s="565">
        <f t="shared" si="1043"/>
        <v>6.3469200000000003E-2</v>
      </c>
      <c r="EO258" s="565">
        <f t="shared" si="1043"/>
        <v>6.3478199999999999E-2</v>
      </c>
      <c r="EP258" s="565">
        <f t="shared" si="1043"/>
        <v>6.3487399999999999E-2</v>
      </c>
      <c r="EQ258" s="565">
        <f t="shared" si="1043"/>
        <v>6.3499200000000006E-2</v>
      </c>
      <c r="ER258" s="565">
        <f t="shared" si="1043"/>
        <v>6.3510200000000003E-2</v>
      </c>
      <c r="ES258" s="565">
        <f t="shared" si="1043"/>
        <v>6.3524200000000003E-2</v>
      </c>
      <c r="ET258" s="565">
        <f t="shared" si="1043"/>
        <v>6.3537800000000005E-2</v>
      </c>
      <c r="EU258" s="565">
        <f t="shared" si="1043"/>
        <v>6.3550599999999999E-2</v>
      </c>
      <c r="EV258" s="565">
        <f t="shared" si="1043"/>
        <v>6.3557600000000006E-2</v>
      </c>
      <c r="EW258" s="565">
        <f t="shared" si="1043"/>
        <v>6.35656E-2</v>
      </c>
      <c r="EX258" s="565">
        <f t="shared" si="1043"/>
        <v>6.3578200000000001E-2</v>
      </c>
      <c r="EY258" s="565">
        <f t="shared" si="1043"/>
        <v>6.3590400000000005E-2</v>
      </c>
      <c r="EZ258" s="565">
        <f t="shared" si="1043"/>
        <v>6.3600799999999999E-2</v>
      </c>
      <c r="FA258" s="565">
        <f t="shared" si="1043"/>
        <v>6.3610200000000006E-2</v>
      </c>
      <c r="FB258" s="565">
        <f t="shared" si="1043"/>
        <v>6.3623399999999997E-2</v>
      </c>
      <c r="FC258" s="565">
        <f t="shared" si="1043"/>
        <v>6.3632400000000006E-2</v>
      </c>
      <c r="FD258" s="565">
        <f t="shared" si="1043"/>
        <v>6.3645199999999999E-2</v>
      </c>
      <c r="FE258" s="565">
        <f t="shared" si="1043"/>
        <v>6.3656600000000008E-2</v>
      </c>
      <c r="FF258" s="565">
        <f t="shared" si="1043"/>
        <v>6.367020000000001E-2</v>
      </c>
      <c r="FG258" s="565">
        <f t="shared" si="1043"/>
        <v>6.3681399999999999E-2</v>
      </c>
      <c r="FH258" s="565">
        <f t="shared" si="1043"/>
        <v>6.3690400000000008E-2</v>
      </c>
      <c r="FI258" s="565">
        <f t="shared" si="1043"/>
        <v>6.3699000000000006E-2</v>
      </c>
      <c r="FJ258" s="565">
        <f t="shared" si="1043"/>
        <v>6.3714000000000007E-2</v>
      </c>
      <c r="FK258" s="565">
        <f t="shared" si="1043"/>
        <v>6.3722600000000004E-2</v>
      </c>
      <c r="FL258" s="565">
        <f t="shared" si="1043"/>
        <v>6.3735600000000003E-2</v>
      </c>
      <c r="FM258" s="565">
        <f t="shared" si="1043"/>
        <v>6.3745200000000002E-2</v>
      </c>
      <c r="FN258" s="565">
        <f t="shared" si="1043"/>
        <v>6.3759400000000008E-2</v>
      </c>
      <c r="FO258" s="565">
        <f t="shared" si="1043"/>
        <v>6.3772200000000001E-2</v>
      </c>
      <c r="FP258" s="565">
        <f t="shared" si="1043"/>
        <v>6.378700000000001E-2</v>
      </c>
      <c r="FQ258" s="565">
        <f t="shared" si="1043"/>
        <v>6.3799000000000008E-2</v>
      </c>
      <c r="FR258" s="565">
        <f t="shared" si="1043"/>
        <v>6.3810000000000006E-2</v>
      </c>
      <c r="FS258" s="565">
        <f t="shared" si="1043"/>
        <v>6.3821800000000012E-2</v>
      </c>
      <c r="FT258" s="565">
        <f t="shared" si="1043"/>
        <v>6.383620000000001E-2</v>
      </c>
      <c r="FU258" s="565">
        <f t="shared" si="1043"/>
        <v>6.3846399999999998E-2</v>
      </c>
      <c r="FV258" s="565">
        <f t="shared" si="1043"/>
        <v>6.3856599999999999E-2</v>
      </c>
      <c r="FW258" s="565">
        <f t="shared" si="1043"/>
        <v>6.3864400000000002E-2</v>
      </c>
      <c r="FX258" s="565">
        <f t="shared" si="1043"/>
        <v>6.38764E-2</v>
      </c>
      <c r="FY258" s="565">
        <f t="shared" si="1043"/>
        <v>6.3889399999999999E-2</v>
      </c>
      <c r="FZ258" s="565">
        <f t="shared" si="1043"/>
        <v>6.3897599999999999E-2</v>
      </c>
      <c r="GA258" s="565">
        <f t="shared" si="1043"/>
        <v>6.3911400000000007E-2</v>
      </c>
      <c r="GB258" s="565">
        <f t="shared" si="1043"/>
        <v>6.3919000000000004E-2</v>
      </c>
      <c r="GC258" s="565">
        <f t="shared" si="1043"/>
        <v>6.3934000000000005E-2</v>
      </c>
      <c r="GD258" s="565">
        <f t="shared" si="1043"/>
        <v>6.3947400000000001E-2</v>
      </c>
      <c r="GE258" s="565">
        <f t="shared" si="1043"/>
        <v>6.3957600000000003E-2</v>
      </c>
      <c r="GF258" s="565">
        <f t="shared" si="1043"/>
        <v>6.3968200000000003E-2</v>
      </c>
      <c r="GG258" s="565">
        <f t="shared" si="1043"/>
        <v>6.3976200000000011E-2</v>
      </c>
      <c r="GH258" s="565">
        <f t="shared" si="1043"/>
        <v>6.3991000000000006E-2</v>
      </c>
      <c r="GI258" s="565">
        <f t="shared" si="1043"/>
        <v>6.4005800000000002E-2</v>
      </c>
      <c r="GJ258" s="565">
        <f t="shared" si="1043"/>
        <v>6.4018400000000003E-2</v>
      </c>
    </row>
    <row r="259" spans="1:192" x14ac:dyDescent="0.25">
      <c r="D259" s="21"/>
    </row>
    <row r="260" spans="1:192" x14ac:dyDescent="0.25">
      <c r="D260" s="21"/>
      <c r="E260" s="151" t="str">
        <f xml:space="preserve"> InpC!E$129</f>
        <v>Senior debt - T2 day count convention</v>
      </c>
      <c r="F260" s="151">
        <f xml:space="preserve"> InpC!F$129</f>
        <v>360</v>
      </c>
      <c r="G260" s="151" t="str">
        <f xml:space="preserve"> InpC!G$129</f>
        <v>days</v>
      </c>
      <c r="H260" s="39"/>
    </row>
    <row r="261" spans="1:192" x14ac:dyDescent="0.25">
      <c r="D261" s="21"/>
      <c r="E261" s="197" t="str">
        <f xml:space="preserve"> Time!E$193</f>
        <v>Days in period</v>
      </c>
      <c r="F261" s="197">
        <f xml:space="preserve"> Time!F$193</f>
        <v>0</v>
      </c>
      <c r="G261" s="197" t="str">
        <f xml:space="preserve"> Time!G$193</f>
        <v>days</v>
      </c>
      <c r="H261" s="197">
        <f xml:space="preserve"> Time!H$193</f>
        <v>0</v>
      </c>
      <c r="I261" s="197">
        <f xml:space="preserve"> Time!I$193</f>
        <v>0</v>
      </c>
      <c r="J261" s="197">
        <f xml:space="preserve"> Time!J$193</f>
        <v>92</v>
      </c>
      <c r="K261" s="197">
        <f xml:space="preserve"> Time!K$193</f>
        <v>90</v>
      </c>
      <c r="L261" s="197">
        <f xml:space="preserve"> Time!L$193</f>
        <v>91</v>
      </c>
      <c r="M261" s="197">
        <f xml:space="preserve"> Time!M$193</f>
        <v>92</v>
      </c>
      <c r="N261" s="197">
        <f xml:space="preserve"> Time!N$193</f>
        <v>92</v>
      </c>
      <c r="O261" s="197">
        <f xml:space="preserve"> Time!O$193</f>
        <v>90</v>
      </c>
      <c r="P261" s="197">
        <f xml:space="preserve"> Time!P$193</f>
        <v>91</v>
      </c>
      <c r="Q261" s="197">
        <f xml:space="preserve"> Time!Q$193</f>
        <v>92</v>
      </c>
      <c r="R261" s="197">
        <f xml:space="preserve"> Time!R$193</f>
        <v>92</v>
      </c>
      <c r="S261" s="197">
        <f xml:space="preserve"> Time!S$193</f>
        <v>90</v>
      </c>
      <c r="T261" s="197">
        <f xml:space="preserve"> Time!T$193</f>
        <v>91</v>
      </c>
      <c r="U261" s="197">
        <f xml:space="preserve"> Time!U$193</f>
        <v>92</v>
      </c>
      <c r="V261" s="197">
        <f xml:space="preserve"> Time!V$193</f>
        <v>92</v>
      </c>
      <c r="W261" s="197">
        <f xml:space="preserve"> Time!W$193</f>
        <v>91</v>
      </c>
      <c r="X261" s="197">
        <f xml:space="preserve"> Time!X$193</f>
        <v>91</v>
      </c>
      <c r="Y261" s="197">
        <f xml:space="preserve"> Time!Y$193</f>
        <v>92</v>
      </c>
      <c r="Z261" s="197">
        <f xml:space="preserve"> Time!Z$193</f>
        <v>92</v>
      </c>
      <c r="AA261" s="197">
        <f xml:space="preserve"> Time!AA$193</f>
        <v>90</v>
      </c>
      <c r="AB261" s="197">
        <f xml:space="preserve"> Time!AB$193</f>
        <v>91</v>
      </c>
      <c r="AC261" s="197">
        <f xml:space="preserve"> Time!AC$193</f>
        <v>92</v>
      </c>
      <c r="AD261" s="197">
        <f xml:space="preserve"> Time!AD$193</f>
        <v>92</v>
      </c>
      <c r="AE261" s="197">
        <f xml:space="preserve"> Time!AE$193</f>
        <v>90</v>
      </c>
      <c r="AF261" s="197">
        <f xml:space="preserve"> Time!AF$193</f>
        <v>91</v>
      </c>
      <c r="AG261" s="197">
        <f xml:space="preserve"> Time!AG$193</f>
        <v>92</v>
      </c>
      <c r="AH261" s="197">
        <f xml:space="preserve"> Time!AH$193</f>
        <v>92</v>
      </c>
      <c r="AI261" s="197">
        <f xml:space="preserve"> Time!AI$193</f>
        <v>90</v>
      </c>
      <c r="AJ261" s="197">
        <f xml:space="preserve"> Time!AJ$193</f>
        <v>91</v>
      </c>
      <c r="AK261" s="197">
        <f xml:space="preserve"> Time!AK$193</f>
        <v>92</v>
      </c>
      <c r="AL261" s="197">
        <f xml:space="preserve"> Time!AL$193</f>
        <v>92</v>
      </c>
      <c r="AM261" s="197">
        <f xml:space="preserve"> Time!AM$193</f>
        <v>91</v>
      </c>
      <c r="AN261" s="197">
        <f xml:space="preserve"> Time!AN$193</f>
        <v>91</v>
      </c>
      <c r="AO261" s="197">
        <f xml:space="preserve"> Time!AO$193</f>
        <v>92</v>
      </c>
      <c r="AP261" s="197">
        <f xml:space="preserve"> Time!AP$193</f>
        <v>92</v>
      </c>
      <c r="AQ261" s="197">
        <f xml:space="preserve"> Time!AQ$193</f>
        <v>90</v>
      </c>
      <c r="AR261" s="197">
        <f xml:space="preserve"> Time!AR$193</f>
        <v>91</v>
      </c>
      <c r="AS261" s="197">
        <f xml:space="preserve"> Time!AS$193</f>
        <v>92</v>
      </c>
      <c r="AT261" s="197">
        <f xml:space="preserve"> Time!AT$193</f>
        <v>92</v>
      </c>
      <c r="AU261" s="197">
        <f xml:space="preserve"> Time!AU$193</f>
        <v>90</v>
      </c>
      <c r="AV261" s="197">
        <f xml:space="preserve"> Time!AV$193</f>
        <v>91</v>
      </c>
      <c r="AW261" s="197">
        <f xml:space="preserve"> Time!AW$193</f>
        <v>92</v>
      </c>
      <c r="AX261" s="197">
        <f xml:space="preserve"> Time!AX$193</f>
        <v>92</v>
      </c>
      <c r="AY261" s="197">
        <f xml:space="preserve"> Time!AY$193</f>
        <v>90</v>
      </c>
      <c r="AZ261" s="197">
        <f xml:space="preserve"> Time!AZ$193</f>
        <v>91</v>
      </c>
      <c r="BA261" s="197">
        <f xml:space="preserve"> Time!BA$193</f>
        <v>92</v>
      </c>
      <c r="BB261" s="197">
        <f xml:space="preserve"> Time!BB$193</f>
        <v>92</v>
      </c>
      <c r="BC261" s="197">
        <f xml:space="preserve"> Time!BC$193</f>
        <v>91</v>
      </c>
      <c r="BD261" s="197">
        <f xml:space="preserve"> Time!BD$193</f>
        <v>91</v>
      </c>
      <c r="BE261" s="197">
        <f xml:space="preserve"> Time!BE$193</f>
        <v>92</v>
      </c>
      <c r="BF261" s="197">
        <f xml:space="preserve"> Time!BF$193</f>
        <v>92</v>
      </c>
      <c r="BG261" s="197">
        <f xml:space="preserve"> Time!BG$193</f>
        <v>90</v>
      </c>
      <c r="BH261" s="197">
        <f xml:space="preserve"> Time!BH$193</f>
        <v>91</v>
      </c>
      <c r="BI261" s="197">
        <f xml:space="preserve"> Time!BI$193</f>
        <v>92</v>
      </c>
      <c r="BJ261" s="197">
        <f xml:space="preserve"> Time!BJ$193</f>
        <v>92</v>
      </c>
      <c r="BK261" s="197">
        <f xml:space="preserve"> Time!BK$193</f>
        <v>90</v>
      </c>
      <c r="BL261" s="197">
        <f xml:space="preserve"> Time!BL$193</f>
        <v>91</v>
      </c>
      <c r="BM261" s="197">
        <f xml:space="preserve"> Time!BM$193</f>
        <v>92</v>
      </c>
      <c r="BN261" s="197">
        <f xml:space="preserve"> Time!BN$193</f>
        <v>92</v>
      </c>
      <c r="BO261" s="197">
        <f xml:space="preserve"> Time!BO$193</f>
        <v>90</v>
      </c>
      <c r="BP261" s="197">
        <f xml:space="preserve"> Time!BP$193</f>
        <v>91</v>
      </c>
      <c r="BQ261" s="197">
        <f xml:space="preserve"> Time!BQ$193</f>
        <v>92</v>
      </c>
      <c r="BR261" s="197">
        <f xml:space="preserve"> Time!BR$193</f>
        <v>92</v>
      </c>
      <c r="BS261" s="197">
        <f xml:space="preserve"> Time!BS$193</f>
        <v>91</v>
      </c>
      <c r="BT261" s="197">
        <f xml:space="preserve"> Time!BT$193</f>
        <v>91</v>
      </c>
      <c r="BU261" s="197">
        <f xml:space="preserve"> Time!BU$193</f>
        <v>92</v>
      </c>
      <c r="BV261" s="197">
        <f xml:space="preserve"> Time!BV$193</f>
        <v>92</v>
      </c>
      <c r="BW261" s="197">
        <f xml:space="preserve"> Time!BW$193</f>
        <v>90</v>
      </c>
      <c r="BX261" s="197">
        <f xml:space="preserve"> Time!BX$193</f>
        <v>91</v>
      </c>
      <c r="BY261" s="197">
        <f xml:space="preserve"> Time!BY$193</f>
        <v>92</v>
      </c>
      <c r="BZ261" s="197">
        <f xml:space="preserve"> Time!BZ$193</f>
        <v>92</v>
      </c>
      <c r="CA261" s="197">
        <f xml:space="preserve"> Time!CA$193</f>
        <v>90</v>
      </c>
      <c r="CB261" s="197">
        <f xml:space="preserve"> Time!CB$193</f>
        <v>91</v>
      </c>
      <c r="CC261" s="197">
        <f xml:space="preserve"> Time!CC$193</f>
        <v>92</v>
      </c>
      <c r="CD261" s="197">
        <f xml:space="preserve"> Time!CD$193</f>
        <v>92</v>
      </c>
      <c r="CE261" s="197">
        <f xml:space="preserve"> Time!CE$193</f>
        <v>90</v>
      </c>
      <c r="CF261" s="197">
        <f xml:space="preserve"> Time!CF$193</f>
        <v>91</v>
      </c>
      <c r="CG261" s="197">
        <f xml:space="preserve"> Time!CG$193</f>
        <v>92</v>
      </c>
      <c r="CH261" s="197">
        <f xml:space="preserve"> Time!CH$193</f>
        <v>92</v>
      </c>
      <c r="CI261" s="197">
        <f xml:space="preserve"> Time!CI$193</f>
        <v>91</v>
      </c>
      <c r="CJ261" s="197">
        <f xml:space="preserve"> Time!CJ$193</f>
        <v>91</v>
      </c>
      <c r="CK261" s="197">
        <f xml:space="preserve"> Time!CK$193</f>
        <v>92</v>
      </c>
      <c r="CL261" s="197">
        <f xml:space="preserve"> Time!CL$193</f>
        <v>92</v>
      </c>
      <c r="CM261" s="197">
        <f xml:space="preserve"> Time!CM$193</f>
        <v>90</v>
      </c>
      <c r="CN261" s="197">
        <f xml:space="preserve"> Time!CN$193</f>
        <v>91</v>
      </c>
      <c r="CO261" s="197">
        <f xml:space="preserve"> Time!CO$193</f>
        <v>92</v>
      </c>
      <c r="CP261" s="197">
        <f xml:space="preserve"> Time!CP$193</f>
        <v>92</v>
      </c>
      <c r="CQ261" s="197">
        <f xml:space="preserve"> Time!CQ$193</f>
        <v>90</v>
      </c>
      <c r="CR261" s="197">
        <f xml:space="preserve"> Time!CR$193</f>
        <v>91</v>
      </c>
      <c r="CS261" s="197">
        <f xml:space="preserve"> Time!CS$193</f>
        <v>92</v>
      </c>
      <c r="CT261" s="197">
        <f xml:space="preserve"> Time!CT$193</f>
        <v>92</v>
      </c>
      <c r="CU261" s="197">
        <f xml:space="preserve"> Time!CU$193</f>
        <v>90</v>
      </c>
      <c r="CV261" s="197">
        <f xml:space="preserve"> Time!CV$193</f>
        <v>91</v>
      </c>
      <c r="CW261" s="197">
        <f xml:space="preserve"> Time!CW$193</f>
        <v>92</v>
      </c>
      <c r="CX261" s="197">
        <f xml:space="preserve"> Time!CX$193</f>
        <v>92</v>
      </c>
      <c r="CY261" s="197">
        <f xml:space="preserve"> Time!CY$193</f>
        <v>91</v>
      </c>
      <c r="CZ261" s="197">
        <f xml:space="preserve"> Time!CZ$193</f>
        <v>91</v>
      </c>
      <c r="DA261" s="197">
        <f xml:space="preserve"> Time!DA$193</f>
        <v>92</v>
      </c>
      <c r="DB261" s="197">
        <f xml:space="preserve"> Time!DB$193</f>
        <v>92</v>
      </c>
      <c r="DC261" s="197">
        <f xml:space="preserve"> Time!DC$193</f>
        <v>90</v>
      </c>
      <c r="DD261" s="197">
        <f xml:space="preserve"> Time!DD$193</f>
        <v>91</v>
      </c>
      <c r="DE261" s="197">
        <f xml:space="preserve"> Time!DE$193</f>
        <v>92</v>
      </c>
      <c r="DF261" s="197">
        <f xml:space="preserve"> Time!DF$193</f>
        <v>92</v>
      </c>
      <c r="DG261" s="197">
        <f xml:space="preserve"> Time!DG$193</f>
        <v>90</v>
      </c>
      <c r="DH261" s="197">
        <f xml:space="preserve"> Time!DH$193</f>
        <v>91</v>
      </c>
      <c r="DI261" s="197">
        <f xml:space="preserve"> Time!DI$193</f>
        <v>92</v>
      </c>
      <c r="DJ261" s="197">
        <f xml:space="preserve"> Time!DJ$193</f>
        <v>92</v>
      </c>
      <c r="DK261" s="197">
        <f xml:space="preserve"> Time!DK$193</f>
        <v>90</v>
      </c>
      <c r="DL261" s="197">
        <f xml:space="preserve"> Time!DL$193</f>
        <v>91</v>
      </c>
      <c r="DM261" s="197">
        <f xml:space="preserve"> Time!DM$193</f>
        <v>92</v>
      </c>
      <c r="DN261" s="197">
        <f xml:space="preserve"> Time!DN$193</f>
        <v>92</v>
      </c>
      <c r="DO261" s="197">
        <f xml:space="preserve"> Time!DO$193</f>
        <v>91</v>
      </c>
      <c r="DP261" s="197">
        <f xml:space="preserve"> Time!DP$193</f>
        <v>91</v>
      </c>
      <c r="DQ261" s="197">
        <f xml:space="preserve"> Time!DQ$193</f>
        <v>92</v>
      </c>
      <c r="DR261" s="197">
        <f xml:space="preserve"> Time!DR$193</f>
        <v>92</v>
      </c>
      <c r="DS261" s="197">
        <f xml:space="preserve"> Time!DS$193</f>
        <v>90</v>
      </c>
      <c r="DT261" s="197">
        <f xml:space="preserve"> Time!DT$193</f>
        <v>91</v>
      </c>
      <c r="DU261" s="197">
        <f xml:space="preserve"> Time!DU$193</f>
        <v>92</v>
      </c>
      <c r="DV261" s="197">
        <f xml:space="preserve"> Time!DV$193</f>
        <v>92</v>
      </c>
      <c r="DW261" s="197">
        <f xml:space="preserve"> Time!DW$193</f>
        <v>90</v>
      </c>
      <c r="DX261" s="197">
        <f xml:space="preserve"> Time!DX$193</f>
        <v>91</v>
      </c>
      <c r="DY261" s="197">
        <f xml:space="preserve"> Time!DY$193</f>
        <v>92</v>
      </c>
      <c r="DZ261" s="197">
        <f xml:space="preserve"> Time!DZ$193</f>
        <v>92</v>
      </c>
      <c r="EA261" s="197">
        <f xml:space="preserve"> Time!EA$193</f>
        <v>90</v>
      </c>
      <c r="EB261" s="197">
        <f xml:space="preserve"> Time!EB$193</f>
        <v>91</v>
      </c>
      <c r="EC261" s="197">
        <f xml:space="preserve"> Time!EC$193</f>
        <v>92</v>
      </c>
      <c r="ED261" s="197">
        <f xml:space="preserve"> Time!ED$193</f>
        <v>92</v>
      </c>
      <c r="EE261" s="197">
        <f xml:space="preserve"> Time!EE$193</f>
        <v>91</v>
      </c>
      <c r="EF261" s="197">
        <f xml:space="preserve"> Time!EF$193</f>
        <v>91</v>
      </c>
      <c r="EG261" s="197">
        <f xml:space="preserve"> Time!EG$193</f>
        <v>92</v>
      </c>
      <c r="EH261" s="197">
        <f xml:space="preserve"> Time!EH$193</f>
        <v>92</v>
      </c>
      <c r="EI261" s="197">
        <f xml:space="preserve"> Time!EI$193</f>
        <v>90</v>
      </c>
      <c r="EJ261" s="197">
        <f xml:space="preserve"> Time!EJ$193</f>
        <v>91</v>
      </c>
      <c r="EK261" s="197">
        <f xml:space="preserve"> Time!EK$193</f>
        <v>92</v>
      </c>
      <c r="EL261" s="197">
        <f xml:space="preserve"> Time!EL$193</f>
        <v>92</v>
      </c>
      <c r="EM261" s="197">
        <f xml:space="preserve"> Time!EM$193</f>
        <v>90</v>
      </c>
      <c r="EN261" s="197">
        <f xml:space="preserve"> Time!EN$193</f>
        <v>91</v>
      </c>
      <c r="EO261" s="197">
        <f xml:space="preserve"> Time!EO$193</f>
        <v>92</v>
      </c>
      <c r="EP261" s="197">
        <f xml:space="preserve"> Time!EP$193</f>
        <v>92</v>
      </c>
      <c r="EQ261" s="197">
        <f xml:space="preserve"> Time!EQ$193</f>
        <v>90</v>
      </c>
      <c r="ER261" s="197">
        <f xml:space="preserve"> Time!ER$193</f>
        <v>91</v>
      </c>
      <c r="ES261" s="197">
        <f xml:space="preserve"> Time!ES$193</f>
        <v>92</v>
      </c>
      <c r="ET261" s="197">
        <f xml:space="preserve"> Time!ET$193</f>
        <v>92</v>
      </c>
      <c r="EU261" s="197">
        <f xml:space="preserve"> Time!EU$193</f>
        <v>91</v>
      </c>
      <c r="EV261" s="197">
        <f xml:space="preserve"> Time!EV$193</f>
        <v>91</v>
      </c>
      <c r="EW261" s="197">
        <f xml:space="preserve"> Time!EW$193</f>
        <v>92</v>
      </c>
      <c r="EX261" s="197">
        <f xml:space="preserve"> Time!EX$193</f>
        <v>92</v>
      </c>
      <c r="EY261" s="197">
        <f xml:space="preserve"> Time!EY$193</f>
        <v>90</v>
      </c>
      <c r="EZ261" s="197">
        <f xml:space="preserve"> Time!EZ$193</f>
        <v>91</v>
      </c>
      <c r="FA261" s="197">
        <f xml:space="preserve"> Time!FA$193</f>
        <v>92</v>
      </c>
      <c r="FB261" s="197">
        <f xml:space="preserve"> Time!FB$193</f>
        <v>92</v>
      </c>
      <c r="FC261" s="197">
        <f xml:space="preserve"> Time!FC$193</f>
        <v>90</v>
      </c>
      <c r="FD261" s="197">
        <f xml:space="preserve"> Time!FD$193</f>
        <v>91</v>
      </c>
      <c r="FE261" s="197">
        <f xml:space="preserve"> Time!FE$193</f>
        <v>92</v>
      </c>
      <c r="FF261" s="197">
        <f xml:space="preserve"> Time!FF$193</f>
        <v>92</v>
      </c>
      <c r="FG261" s="197">
        <f xml:space="preserve"> Time!FG$193</f>
        <v>90</v>
      </c>
      <c r="FH261" s="197">
        <f xml:space="preserve"> Time!FH$193</f>
        <v>91</v>
      </c>
      <c r="FI261" s="197">
        <f xml:space="preserve"> Time!FI$193</f>
        <v>92</v>
      </c>
      <c r="FJ261" s="197">
        <f xml:space="preserve"> Time!FJ$193</f>
        <v>92</v>
      </c>
      <c r="FK261" s="197">
        <f xml:space="preserve"> Time!FK$193</f>
        <v>91</v>
      </c>
      <c r="FL261" s="197">
        <f xml:space="preserve"> Time!FL$193</f>
        <v>91</v>
      </c>
      <c r="FM261" s="197">
        <f xml:space="preserve"> Time!FM$193</f>
        <v>92</v>
      </c>
      <c r="FN261" s="197">
        <f xml:space="preserve"> Time!FN$193</f>
        <v>92</v>
      </c>
      <c r="FO261" s="197">
        <f xml:space="preserve"> Time!FO$193</f>
        <v>90</v>
      </c>
      <c r="FP261" s="197">
        <f xml:space="preserve"> Time!FP$193</f>
        <v>91</v>
      </c>
      <c r="FQ261" s="197">
        <f xml:space="preserve"> Time!FQ$193</f>
        <v>92</v>
      </c>
      <c r="FR261" s="197">
        <f xml:space="preserve"> Time!FR$193</f>
        <v>92</v>
      </c>
      <c r="FS261" s="197">
        <f xml:space="preserve"> Time!FS$193</f>
        <v>90</v>
      </c>
      <c r="FT261" s="197">
        <f xml:space="preserve"> Time!FT$193</f>
        <v>91</v>
      </c>
      <c r="FU261" s="197">
        <f xml:space="preserve"> Time!FU$193</f>
        <v>92</v>
      </c>
      <c r="FV261" s="197">
        <f xml:space="preserve"> Time!FV$193</f>
        <v>92</v>
      </c>
      <c r="FW261" s="197">
        <f xml:space="preserve"> Time!FW$193</f>
        <v>90</v>
      </c>
      <c r="FX261" s="197">
        <f xml:space="preserve"> Time!FX$193</f>
        <v>91</v>
      </c>
      <c r="FY261" s="197">
        <f xml:space="preserve"> Time!FY$193</f>
        <v>92</v>
      </c>
      <c r="FZ261" s="197">
        <f xml:space="preserve"> Time!FZ$193</f>
        <v>92</v>
      </c>
      <c r="GA261" s="197">
        <f xml:space="preserve"> Time!GA$193</f>
        <v>91</v>
      </c>
      <c r="GB261" s="197">
        <f xml:space="preserve"> Time!GB$193</f>
        <v>91</v>
      </c>
      <c r="GC261" s="197">
        <f xml:space="preserve"> Time!GC$193</f>
        <v>92</v>
      </c>
      <c r="GD261" s="197">
        <f xml:space="preserve"> Time!GD$193</f>
        <v>92</v>
      </c>
      <c r="GE261" s="197">
        <f xml:space="preserve"> Time!GE$193</f>
        <v>90</v>
      </c>
      <c r="GF261" s="197">
        <f xml:space="preserve"> Time!GF$193</f>
        <v>91</v>
      </c>
      <c r="GG261" s="197">
        <f xml:space="preserve"> Time!GG$193</f>
        <v>92</v>
      </c>
      <c r="GH261" s="197">
        <f xml:space="preserve"> Time!GH$193</f>
        <v>92</v>
      </c>
      <c r="GI261" s="197">
        <f xml:space="preserve"> Time!GI$193</f>
        <v>90</v>
      </c>
      <c r="GJ261" s="197">
        <f xml:space="preserve"> Time!GJ$193</f>
        <v>91</v>
      </c>
    </row>
    <row r="262" spans="1:192" x14ac:dyDescent="0.25">
      <c r="D262" s="21"/>
      <c r="E262" s="298" t="str">
        <f t="shared" ref="E262:AJ262" si="1044" xml:space="preserve"> E$258</f>
        <v>All in annual senior debt interest rate - T2</v>
      </c>
      <c r="F262" s="298">
        <f t="shared" si="1044"/>
        <v>0</v>
      </c>
      <c r="G262" s="298" t="str">
        <f t="shared" si="1044"/>
        <v>% p.a.</v>
      </c>
      <c r="H262" s="298">
        <f t="shared" si="1044"/>
        <v>0</v>
      </c>
      <c r="I262" s="298">
        <f t="shared" si="1044"/>
        <v>0</v>
      </c>
      <c r="J262" s="298">
        <f t="shared" si="1044"/>
        <v>6.2E-2</v>
      </c>
      <c r="K262" s="298">
        <f t="shared" si="1044"/>
        <v>6.2012400000000002E-2</v>
      </c>
      <c r="L262" s="298">
        <f t="shared" si="1044"/>
        <v>6.2024800000000005E-2</v>
      </c>
      <c r="M262" s="298">
        <f t="shared" si="1044"/>
        <v>6.2036800000000003E-2</v>
      </c>
      <c r="N262" s="298">
        <f t="shared" si="1044"/>
        <v>6.2048199999999998E-2</v>
      </c>
      <c r="O262" s="298">
        <f t="shared" si="1044"/>
        <v>6.2061600000000001E-2</v>
      </c>
      <c r="P262" s="298">
        <f t="shared" si="1044"/>
        <v>6.2075000000000005E-2</v>
      </c>
      <c r="Q262" s="298">
        <f t="shared" si="1044"/>
        <v>6.2086800000000004E-2</v>
      </c>
      <c r="R262" s="298">
        <f t="shared" si="1044"/>
        <v>6.2101200000000002E-2</v>
      </c>
      <c r="S262" s="298">
        <f t="shared" si="1044"/>
        <v>6.2113800000000004E-2</v>
      </c>
      <c r="T262" s="298">
        <f t="shared" si="1044"/>
        <v>6.2123999999999999E-2</v>
      </c>
      <c r="U262" s="298">
        <f t="shared" si="1044"/>
        <v>6.21332E-2</v>
      </c>
      <c r="V262" s="298">
        <f t="shared" si="1044"/>
        <v>6.2143799999999999E-2</v>
      </c>
      <c r="W262" s="298">
        <f t="shared" si="1044"/>
        <v>6.2151400000000002E-2</v>
      </c>
      <c r="X262" s="298">
        <f t="shared" si="1044"/>
        <v>6.2159000000000006E-2</v>
      </c>
      <c r="Y262" s="298">
        <f t="shared" si="1044"/>
        <v>6.2170000000000003E-2</v>
      </c>
      <c r="Z262" s="298">
        <f t="shared" si="1044"/>
        <v>6.21776E-2</v>
      </c>
      <c r="AA262" s="298">
        <f t="shared" si="1044"/>
        <v>6.2190800000000004E-2</v>
      </c>
      <c r="AB262" s="298">
        <f t="shared" si="1044"/>
        <v>6.2204800000000005E-2</v>
      </c>
      <c r="AC262" s="298">
        <f t="shared" si="1044"/>
        <v>6.2218200000000001E-2</v>
      </c>
      <c r="AD262" s="298">
        <f t="shared" si="1044"/>
        <v>6.2226799999999999E-2</v>
      </c>
      <c r="AE262" s="298">
        <f t="shared" si="1044"/>
        <v>6.2241000000000005E-2</v>
      </c>
      <c r="AF262" s="298">
        <f t="shared" si="1044"/>
        <v>6.22558E-2</v>
      </c>
      <c r="AG262" s="298">
        <f t="shared" si="1044"/>
        <v>6.2263200000000005E-2</v>
      </c>
      <c r="AH262" s="298">
        <f t="shared" si="1044"/>
        <v>6.2273400000000007E-2</v>
      </c>
      <c r="AI262" s="298">
        <f t="shared" si="1044"/>
        <v>6.2284200000000005E-2</v>
      </c>
      <c r="AJ262" s="298">
        <f t="shared" si="1044"/>
        <v>6.2294000000000002E-2</v>
      </c>
      <c r="AK262" s="298">
        <f t="shared" ref="AK262:BP262" si="1045" xml:space="preserve"> AK$258</f>
        <v>6.2303200000000003E-2</v>
      </c>
      <c r="AL262" s="298">
        <f t="shared" si="1045"/>
        <v>6.2314000000000001E-2</v>
      </c>
      <c r="AM262" s="298">
        <f t="shared" si="1045"/>
        <v>6.2327800000000003E-2</v>
      </c>
      <c r="AN262" s="298">
        <f t="shared" si="1045"/>
        <v>6.2341800000000003E-2</v>
      </c>
      <c r="AO262" s="298">
        <f t="shared" si="1045"/>
        <v>6.2354400000000004E-2</v>
      </c>
      <c r="AP262" s="298">
        <f t="shared" si="1045"/>
        <v>6.2362600000000004E-2</v>
      </c>
      <c r="AQ262" s="298">
        <f t="shared" si="1045"/>
        <v>6.2371599999999999E-2</v>
      </c>
      <c r="AR262" s="298">
        <f t="shared" si="1045"/>
        <v>6.2382600000000003E-2</v>
      </c>
      <c r="AS262" s="298">
        <f t="shared" si="1045"/>
        <v>6.23972E-2</v>
      </c>
      <c r="AT262" s="298">
        <f t="shared" si="1045"/>
        <v>6.2408200000000004E-2</v>
      </c>
      <c r="AU262" s="298">
        <f t="shared" si="1045"/>
        <v>6.2417800000000002E-2</v>
      </c>
      <c r="AV262" s="298">
        <f t="shared" si="1045"/>
        <v>6.2429600000000002E-2</v>
      </c>
      <c r="AW262" s="298">
        <f t="shared" si="1045"/>
        <v>6.2443200000000004E-2</v>
      </c>
      <c r="AX262" s="298">
        <f t="shared" si="1045"/>
        <v>6.2456400000000002E-2</v>
      </c>
      <c r="AY262" s="298">
        <f t="shared" si="1045"/>
        <v>6.2470200000000004E-2</v>
      </c>
      <c r="AZ262" s="298">
        <f t="shared" si="1045"/>
        <v>6.2481800000000004E-2</v>
      </c>
      <c r="BA262" s="298">
        <f t="shared" si="1045"/>
        <v>6.2489000000000003E-2</v>
      </c>
      <c r="BB262" s="298">
        <f t="shared" si="1045"/>
        <v>6.2497800000000006E-2</v>
      </c>
      <c r="BC262" s="298">
        <f t="shared" si="1045"/>
        <v>6.2507000000000007E-2</v>
      </c>
      <c r="BD262" s="298">
        <f t="shared" si="1045"/>
        <v>6.2521400000000005E-2</v>
      </c>
      <c r="BE262" s="298">
        <f t="shared" si="1045"/>
        <v>6.2529399999999999E-2</v>
      </c>
      <c r="BF262" s="298">
        <f t="shared" si="1045"/>
        <v>6.2536800000000003E-2</v>
      </c>
      <c r="BG262" s="298">
        <f t="shared" si="1045"/>
        <v>6.25468E-2</v>
      </c>
      <c r="BH262" s="298">
        <f t="shared" si="1045"/>
        <v>6.2561199999999997E-2</v>
      </c>
      <c r="BI262" s="298">
        <f t="shared" si="1045"/>
        <v>6.2570399999999998E-2</v>
      </c>
      <c r="BJ262" s="298">
        <f t="shared" si="1045"/>
        <v>6.2579800000000005E-2</v>
      </c>
      <c r="BK262" s="298">
        <f t="shared" si="1045"/>
        <v>6.2590599999999996E-2</v>
      </c>
      <c r="BL262" s="298">
        <f t="shared" si="1045"/>
        <v>6.2605599999999997E-2</v>
      </c>
      <c r="BM262" s="298">
        <f t="shared" si="1045"/>
        <v>6.2618800000000002E-2</v>
      </c>
      <c r="BN262" s="298">
        <f t="shared" si="1045"/>
        <v>6.2629199999999996E-2</v>
      </c>
      <c r="BO262" s="298">
        <f t="shared" si="1045"/>
        <v>6.2642400000000001E-2</v>
      </c>
      <c r="BP262" s="298">
        <f t="shared" si="1045"/>
        <v>6.2650800000000006E-2</v>
      </c>
      <c r="BQ262" s="298">
        <f t="shared" ref="BQ262:CV262" si="1046" xml:space="preserve"> BQ$258</f>
        <v>6.26578E-2</v>
      </c>
      <c r="BR262" s="298">
        <f t="shared" si="1046"/>
        <v>6.2666799999999995E-2</v>
      </c>
      <c r="BS262" s="298">
        <f t="shared" si="1046"/>
        <v>6.2674599999999997E-2</v>
      </c>
      <c r="BT262" s="298">
        <f t="shared" si="1046"/>
        <v>6.2682799999999997E-2</v>
      </c>
      <c r="BU262" s="298">
        <f t="shared" si="1046"/>
        <v>6.2694600000000003E-2</v>
      </c>
      <c r="BV262" s="298">
        <f t="shared" si="1046"/>
        <v>6.270400000000001E-2</v>
      </c>
      <c r="BW262" s="298">
        <f t="shared" si="1046"/>
        <v>6.2718599999999999E-2</v>
      </c>
      <c r="BX262" s="298">
        <f t="shared" si="1046"/>
        <v>6.2732200000000002E-2</v>
      </c>
      <c r="BY262" s="298">
        <f t="shared" si="1046"/>
        <v>6.2745800000000004E-2</v>
      </c>
      <c r="BZ262" s="298">
        <f t="shared" si="1046"/>
        <v>6.2757199999999999E-2</v>
      </c>
      <c r="CA262" s="298">
        <f t="shared" si="1046"/>
        <v>6.2768400000000002E-2</v>
      </c>
      <c r="CB262" s="298">
        <f t="shared" si="1046"/>
        <v>6.2781599999999993E-2</v>
      </c>
      <c r="CC262" s="298">
        <f t="shared" si="1046"/>
        <v>6.2792399999999998E-2</v>
      </c>
      <c r="CD262" s="298">
        <f t="shared" si="1046"/>
        <v>6.2802400000000008E-2</v>
      </c>
      <c r="CE262" s="298">
        <f t="shared" si="1046"/>
        <v>6.2814200000000001E-2</v>
      </c>
      <c r="CF262" s="298">
        <f t="shared" si="1046"/>
        <v>6.2824000000000005E-2</v>
      </c>
      <c r="CG262" s="298">
        <f t="shared" si="1046"/>
        <v>6.2833399999999998E-2</v>
      </c>
      <c r="CH262" s="298">
        <f t="shared" si="1046"/>
        <v>6.2843200000000002E-2</v>
      </c>
      <c r="CI262" s="298">
        <f t="shared" si="1046"/>
        <v>6.28528E-2</v>
      </c>
      <c r="CJ262" s="298">
        <f t="shared" si="1046"/>
        <v>6.2860399999999997E-2</v>
      </c>
      <c r="CK262" s="298">
        <f t="shared" si="1046"/>
        <v>6.2873200000000004E-2</v>
      </c>
      <c r="CL262" s="298">
        <f t="shared" si="1046"/>
        <v>6.2881800000000002E-2</v>
      </c>
      <c r="CM262" s="298">
        <f t="shared" si="1046"/>
        <v>6.2892599999999993E-2</v>
      </c>
      <c r="CN262" s="298">
        <f t="shared" si="1046"/>
        <v>6.2906199999999995E-2</v>
      </c>
      <c r="CO262" s="298">
        <f t="shared" si="1046"/>
        <v>6.2917399999999998E-2</v>
      </c>
      <c r="CP262" s="298">
        <f t="shared" si="1046"/>
        <v>6.2924599999999997E-2</v>
      </c>
      <c r="CQ262" s="298">
        <f t="shared" si="1046"/>
        <v>6.2937800000000002E-2</v>
      </c>
      <c r="CR262" s="298">
        <f t="shared" si="1046"/>
        <v>6.2947799999999998E-2</v>
      </c>
      <c r="CS262" s="298">
        <f t="shared" si="1046"/>
        <v>6.2958E-2</v>
      </c>
      <c r="CT262" s="298">
        <f t="shared" si="1046"/>
        <v>6.2966999999999995E-2</v>
      </c>
      <c r="CU262" s="298">
        <f t="shared" si="1046"/>
        <v>6.2974600000000006E-2</v>
      </c>
      <c r="CV262" s="298">
        <f t="shared" si="1046"/>
        <v>6.2986199999999992E-2</v>
      </c>
      <c r="CW262" s="298">
        <f t="shared" ref="CW262:EB262" si="1047" xml:space="preserve"> CW$258</f>
        <v>6.2996800000000006E-2</v>
      </c>
      <c r="CX262" s="298">
        <f t="shared" si="1047"/>
        <v>6.3009800000000005E-2</v>
      </c>
      <c r="CY262" s="298">
        <f t="shared" si="1047"/>
        <v>6.3022400000000006E-2</v>
      </c>
      <c r="CZ262" s="298">
        <f t="shared" si="1047"/>
        <v>6.3036399999999992E-2</v>
      </c>
      <c r="DA262" s="298">
        <f t="shared" si="1047"/>
        <v>6.3050400000000006E-2</v>
      </c>
      <c r="DB262" s="298">
        <f t="shared" si="1047"/>
        <v>6.3058000000000003E-2</v>
      </c>
      <c r="DC262" s="298">
        <f t="shared" si="1047"/>
        <v>6.30666E-2</v>
      </c>
      <c r="DD262" s="298">
        <f t="shared" si="1047"/>
        <v>6.3078800000000004E-2</v>
      </c>
      <c r="DE262" s="298">
        <f t="shared" si="1047"/>
        <v>6.3087799999999999E-2</v>
      </c>
      <c r="DF262" s="298">
        <f t="shared" si="1047"/>
        <v>6.3098199999999993E-2</v>
      </c>
      <c r="DG262" s="298">
        <f t="shared" si="1047"/>
        <v>6.3112399999999999E-2</v>
      </c>
      <c r="DH262" s="298">
        <f t="shared" si="1047"/>
        <v>6.3124800000000009E-2</v>
      </c>
      <c r="DI262" s="298">
        <f t="shared" si="1047"/>
        <v>6.31332E-2</v>
      </c>
      <c r="DJ262" s="298">
        <f t="shared" si="1047"/>
        <v>6.3147800000000004E-2</v>
      </c>
      <c r="DK262" s="298">
        <f t="shared" si="1047"/>
        <v>6.3159800000000002E-2</v>
      </c>
      <c r="DL262" s="298">
        <f t="shared" si="1047"/>
        <v>6.3167399999999999E-2</v>
      </c>
      <c r="DM262" s="298">
        <f t="shared" si="1047"/>
        <v>6.3181399999999999E-2</v>
      </c>
      <c r="DN262" s="298">
        <f t="shared" si="1047"/>
        <v>6.3189400000000007E-2</v>
      </c>
      <c r="DO262" s="298">
        <f t="shared" si="1047"/>
        <v>6.3197200000000009E-2</v>
      </c>
      <c r="DP262" s="298">
        <f t="shared" si="1047"/>
        <v>6.3211799999999999E-2</v>
      </c>
      <c r="DQ262" s="298">
        <f t="shared" si="1047"/>
        <v>6.3220799999999994E-2</v>
      </c>
      <c r="DR262" s="298">
        <f t="shared" si="1047"/>
        <v>6.3235399999999997E-2</v>
      </c>
      <c r="DS262" s="298">
        <f t="shared" si="1047"/>
        <v>6.3243999999999995E-2</v>
      </c>
      <c r="DT262" s="298">
        <f t="shared" si="1047"/>
        <v>6.3258200000000001E-2</v>
      </c>
      <c r="DU262" s="298">
        <f t="shared" si="1047"/>
        <v>6.3269400000000003E-2</v>
      </c>
      <c r="DV262" s="298">
        <f t="shared" si="1047"/>
        <v>6.3277600000000003E-2</v>
      </c>
      <c r="DW262" s="298">
        <f t="shared" si="1047"/>
        <v>6.3289399999999996E-2</v>
      </c>
      <c r="DX262" s="298">
        <f t="shared" si="1047"/>
        <v>6.3302200000000003E-2</v>
      </c>
      <c r="DY262" s="298">
        <f t="shared" si="1047"/>
        <v>6.3309400000000002E-2</v>
      </c>
      <c r="DZ262" s="298">
        <f t="shared" si="1047"/>
        <v>6.3317800000000007E-2</v>
      </c>
      <c r="EA262" s="298">
        <f t="shared" si="1047"/>
        <v>6.3330999999999998E-2</v>
      </c>
      <c r="EB262" s="298">
        <f t="shared" si="1047"/>
        <v>6.3338599999999995E-2</v>
      </c>
      <c r="EC262" s="298">
        <f t="shared" ref="EC262:FH262" si="1048" xml:space="preserve"> EC$258</f>
        <v>6.3347600000000004E-2</v>
      </c>
      <c r="ED262" s="298">
        <f t="shared" si="1048"/>
        <v>6.3362200000000007E-2</v>
      </c>
      <c r="EE262" s="298">
        <f t="shared" si="1048"/>
        <v>6.3372800000000007E-2</v>
      </c>
      <c r="EF262" s="298">
        <f t="shared" si="1048"/>
        <v>6.3383400000000006E-2</v>
      </c>
      <c r="EG262" s="298">
        <f t="shared" si="1048"/>
        <v>6.3397000000000009E-2</v>
      </c>
      <c r="EH262" s="298">
        <f t="shared" si="1048"/>
        <v>6.3405600000000006E-2</v>
      </c>
      <c r="EI262" s="298">
        <f t="shared" si="1048"/>
        <v>6.3418000000000002E-2</v>
      </c>
      <c r="EJ262" s="298">
        <f t="shared" si="1048"/>
        <v>6.3426800000000005E-2</v>
      </c>
      <c r="EK262" s="298">
        <f t="shared" si="1048"/>
        <v>6.3440999999999997E-2</v>
      </c>
      <c r="EL262" s="298">
        <f t="shared" si="1048"/>
        <v>6.345400000000001E-2</v>
      </c>
      <c r="EM262" s="298">
        <f t="shared" si="1048"/>
        <v>6.3461600000000007E-2</v>
      </c>
      <c r="EN262" s="298">
        <f t="shared" si="1048"/>
        <v>6.3469200000000003E-2</v>
      </c>
      <c r="EO262" s="298">
        <f t="shared" si="1048"/>
        <v>6.3478199999999999E-2</v>
      </c>
      <c r="EP262" s="298">
        <f t="shared" si="1048"/>
        <v>6.3487399999999999E-2</v>
      </c>
      <c r="EQ262" s="298">
        <f t="shared" si="1048"/>
        <v>6.3499200000000006E-2</v>
      </c>
      <c r="ER262" s="298">
        <f t="shared" si="1048"/>
        <v>6.3510200000000003E-2</v>
      </c>
      <c r="ES262" s="298">
        <f t="shared" si="1048"/>
        <v>6.3524200000000003E-2</v>
      </c>
      <c r="ET262" s="298">
        <f t="shared" si="1048"/>
        <v>6.3537800000000005E-2</v>
      </c>
      <c r="EU262" s="298">
        <f t="shared" si="1048"/>
        <v>6.3550599999999999E-2</v>
      </c>
      <c r="EV262" s="298">
        <f t="shared" si="1048"/>
        <v>6.3557600000000006E-2</v>
      </c>
      <c r="EW262" s="298">
        <f t="shared" si="1048"/>
        <v>6.35656E-2</v>
      </c>
      <c r="EX262" s="298">
        <f t="shared" si="1048"/>
        <v>6.3578200000000001E-2</v>
      </c>
      <c r="EY262" s="298">
        <f t="shared" si="1048"/>
        <v>6.3590400000000005E-2</v>
      </c>
      <c r="EZ262" s="298">
        <f t="shared" si="1048"/>
        <v>6.3600799999999999E-2</v>
      </c>
      <c r="FA262" s="298">
        <f t="shared" si="1048"/>
        <v>6.3610200000000006E-2</v>
      </c>
      <c r="FB262" s="298">
        <f t="shared" si="1048"/>
        <v>6.3623399999999997E-2</v>
      </c>
      <c r="FC262" s="298">
        <f t="shared" si="1048"/>
        <v>6.3632400000000006E-2</v>
      </c>
      <c r="FD262" s="298">
        <f t="shared" si="1048"/>
        <v>6.3645199999999999E-2</v>
      </c>
      <c r="FE262" s="298">
        <f t="shared" si="1048"/>
        <v>6.3656600000000008E-2</v>
      </c>
      <c r="FF262" s="298">
        <f t="shared" si="1048"/>
        <v>6.367020000000001E-2</v>
      </c>
      <c r="FG262" s="298">
        <f t="shared" si="1048"/>
        <v>6.3681399999999999E-2</v>
      </c>
      <c r="FH262" s="298">
        <f t="shared" si="1048"/>
        <v>6.3690400000000008E-2</v>
      </c>
      <c r="FI262" s="298">
        <f t="shared" ref="FI262:GJ262" si="1049" xml:space="preserve"> FI$258</f>
        <v>6.3699000000000006E-2</v>
      </c>
      <c r="FJ262" s="298">
        <f t="shared" si="1049"/>
        <v>6.3714000000000007E-2</v>
      </c>
      <c r="FK262" s="298">
        <f t="shared" si="1049"/>
        <v>6.3722600000000004E-2</v>
      </c>
      <c r="FL262" s="298">
        <f t="shared" si="1049"/>
        <v>6.3735600000000003E-2</v>
      </c>
      <c r="FM262" s="298">
        <f t="shared" si="1049"/>
        <v>6.3745200000000002E-2</v>
      </c>
      <c r="FN262" s="298">
        <f t="shared" si="1049"/>
        <v>6.3759400000000008E-2</v>
      </c>
      <c r="FO262" s="298">
        <f t="shared" si="1049"/>
        <v>6.3772200000000001E-2</v>
      </c>
      <c r="FP262" s="298">
        <f t="shared" si="1049"/>
        <v>6.378700000000001E-2</v>
      </c>
      <c r="FQ262" s="298">
        <f t="shared" si="1049"/>
        <v>6.3799000000000008E-2</v>
      </c>
      <c r="FR262" s="298">
        <f t="shared" si="1049"/>
        <v>6.3810000000000006E-2</v>
      </c>
      <c r="FS262" s="298">
        <f t="shared" si="1049"/>
        <v>6.3821800000000012E-2</v>
      </c>
      <c r="FT262" s="298">
        <f t="shared" si="1049"/>
        <v>6.383620000000001E-2</v>
      </c>
      <c r="FU262" s="298">
        <f t="shared" si="1049"/>
        <v>6.3846399999999998E-2</v>
      </c>
      <c r="FV262" s="298">
        <f t="shared" si="1049"/>
        <v>6.3856599999999999E-2</v>
      </c>
      <c r="FW262" s="298">
        <f t="shared" si="1049"/>
        <v>6.3864400000000002E-2</v>
      </c>
      <c r="FX262" s="298">
        <f t="shared" si="1049"/>
        <v>6.38764E-2</v>
      </c>
      <c r="FY262" s="298">
        <f t="shared" si="1049"/>
        <v>6.3889399999999999E-2</v>
      </c>
      <c r="FZ262" s="298">
        <f t="shared" si="1049"/>
        <v>6.3897599999999999E-2</v>
      </c>
      <c r="GA262" s="298">
        <f t="shared" si="1049"/>
        <v>6.3911400000000007E-2</v>
      </c>
      <c r="GB262" s="298">
        <f t="shared" si="1049"/>
        <v>6.3919000000000004E-2</v>
      </c>
      <c r="GC262" s="298">
        <f t="shared" si="1049"/>
        <v>6.3934000000000005E-2</v>
      </c>
      <c r="GD262" s="298">
        <f t="shared" si="1049"/>
        <v>6.3947400000000001E-2</v>
      </c>
      <c r="GE262" s="298">
        <f t="shared" si="1049"/>
        <v>6.3957600000000003E-2</v>
      </c>
      <c r="GF262" s="298">
        <f t="shared" si="1049"/>
        <v>6.3968200000000003E-2</v>
      </c>
      <c r="GG262" s="298">
        <f t="shared" si="1049"/>
        <v>6.3976200000000011E-2</v>
      </c>
      <c r="GH262" s="298">
        <f t="shared" si="1049"/>
        <v>6.3991000000000006E-2</v>
      </c>
      <c r="GI262" s="298">
        <f t="shared" si="1049"/>
        <v>6.4005800000000002E-2</v>
      </c>
      <c r="GJ262" s="298">
        <f t="shared" si="1049"/>
        <v>6.4018400000000003E-2</v>
      </c>
    </row>
    <row r="263" spans="1:192" x14ac:dyDescent="0.25">
      <c r="A263" s="329"/>
      <c r="D263" s="330"/>
      <c r="E263" s="332" t="s">
        <v>671</v>
      </c>
      <c r="F263" s="332"/>
      <c r="G263" s="332" t="s">
        <v>104</v>
      </c>
      <c r="H263" s="332"/>
      <c r="I263" s="333"/>
      <c r="J263" s="332">
        <f t="shared" ref="J263:K263" si="1050">J262 / $F260 * J261</f>
        <v>1.5844444444444442E-2</v>
      </c>
      <c r="K263" s="332">
        <f t="shared" si="1050"/>
        <v>1.5503100000000001E-2</v>
      </c>
      <c r="L263" s="332">
        <f t="shared" ref="L263:BW263" si="1051">L262 / $F260 * L261</f>
        <v>1.5678491111111113E-2</v>
      </c>
      <c r="M263" s="332">
        <f t="shared" si="1051"/>
        <v>1.585384888888889E-2</v>
      </c>
      <c r="N263" s="332">
        <f t="shared" si="1051"/>
        <v>1.5856762222222223E-2</v>
      </c>
      <c r="O263" s="332">
        <f t="shared" si="1051"/>
        <v>1.55154E-2</v>
      </c>
      <c r="P263" s="332">
        <f t="shared" si="1051"/>
        <v>1.5691180555555559E-2</v>
      </c>
      <c r="Q263" s="332">
        <f t="shared" si="1051"/>
        <v>1.5866626666666668E-2</v>
      </c>
      <c r="R263" s="332">
        <f t="shared" si="1051"/>
        <v>1.5870306666666667E-2</v>
      </c>
      <c r="S263" s="332">
        <f t="shared" si="1051"/>
        <v>1.5528450000000001E-2</v>
      </c>
      <c r="T263" s="332">
        <f t="shared" si="1051"/>
        <v>1.5703566666666668E-2</v>
      </c>
      <c r="U263" s="332">
        <f t="shared" si="1051"/>
        <v>1.5878484444444445E-2</v>
      </c>
      <c r="V263" s="332">
        <f t="shared" si="1051"/>
        <v>1.5881193333333335E-2</v>
      </c>
      <c r="W263" s="332">
        <f t="shared" si="1051"/>
        <v>1.5710492777777779E-2</v>
      </c>
      <c r="X263" s="332">
        <f t="shared" si="1051"/>
        <v>1.5712413888888891E-2</v>
      </c>
      <c r="Y263" s="332">
        <f t="shared" si="1051"/>
        <v>1.5887888888888889E-2</v>
      </c>
      <c r="Z263" s="332">
        <f t="shared" si="1051"/>
        <v>1.588983111111111E-2</v>
      </c>
      <c r="AA263" s="332">
        <f t="shared" si="1051"/>
        <v>1.5547700000000001E-2</v>
      </c>
      <c r="AB263" s="332">
        <f t="shared" si="1051"/>
        <v>1.5723991111111113E-2</v>
      </c>
      <c r="AC263" s="332">
        <f t="shared" si="1051"/>
        <v>1.5900206666666666E-2</v>
      </c>
      <c r="AD263" s="332">
        <f t="shared" si="1051"/>
        <v>1.5902404444444442E-2</v>
      </c>
      <c r="AE263" s="332">
        <f t="shared" si="1051"/>
        <v>1.5560250000000003E-2</v>
      </c>
      <c r="AF263" s="332">
        <f t="shared" si="1051"/>
        <v>1.5736882777777777E-2</v>
      </c>
      <c r="AG263" s="332">
        <f t="shared" si="1051"/>
        <v>1.5911706666666667E-2</v>
      </c>
      <c r="AH263" s="332">
        <f t="shared" si="1051"/>
        <v>1.5914313333333336E-2</v>
      </c>
      <c r="AI263" s="332">
        <f t="shared" si="1051"/>
        <v>1.5571050000000001E-2</v>
      </c>
      <c r="AJ263" s="332">
        <f t="shared" si="1051"/>
        <v>1.574653888888889E-2</v>
      </c>
      <c r="AK263" s="332">
        <f t="shared" si="1051"/>
        <v>1.5921928888888888E-2</v>
      </c>
      <c r="AL263" s="332">
        <f t="shared" si="1051"/>
        <v>1.5924688888888889E-2</v>
      </c>
      <c r="AM263" s="332">
        <f t="shared" si="1051"/>
        <v>1.5755082777777776E-2</v>
      </c>
      <c r="AN263" s="332">
        <f t="shared" si="1051"/>
        <v>1.5758621666666667E-2</v>
      </c>
      <c r="AO263" s="332">
        <f t="shared" si="1051"/>
        <v>1.5935013333333335E-2</v>
      </c>
      <c r="AP263" s="332">
        <f t="shared" si="1051"/>
        <v>1.5937108888888891E-2</v>
      </c>
      <c r="AQ263" s="332">
        <f t="shared" si="1051"/>
        <v>1.5592900000000002E-2</v>
      </c>
      <c r="AR263" s="332">
        <f t="shared" si="1051"/>
        <v>1.5768935000000001E-2</v>
      </c>
      <c r="AS263" s="332">
        <f t="shared" si="1051"/>
        <v>1.594595111111111E-2</v>
      </c>
      <c r="AT263" s="332">
        <f t="shared" si="1051"/>
        <v>1.5948762222222222E-2</v>
      </c>
      <c r="AU263" s="332">
        <f t="shared" si="1051"/>
        <v>1.5604450000000001E-2</v>
      </c>
      <c r="AV263" s="332">
        <f t="shared" si="1051"/>
        <v>1.5780815555555557E-2</v>
      </c>
      <c r="AW263" s="332">
        <f t="shared" si="1051"/>
        <v>1.5957706666666668E-2</v>
      </c>
      <c r="AX263" s="332">
        <f t="shared" si="1051"/>
        <v>1.5961079999999999E-2</v>
      </c>
      <c r="AY263" s="332">
        <f t="shared" si="1051"/>
        <v>1.5617550000000001E-2</v>
      </c>
      <c r="AZ263" s="332">
        <f t="shared" si="1051"/>
        <v>1.5794010555555557E-2</v>
      </c>
      <c r="BA263" s="332">
        <f t="shared" si="1051"/>
        <v>1.5969411111111109E-2</v>
      </c>
      <c r="BB263" s="332">
        <f t="shared" si="1051"/>
        <v>1.5971660000000002E-2</v>
      </c>
      <c r="BC263" s="332">
        <f t="shared" si="1051"/>
        <v>1.5800380555555559E-2</v>
      </c>
      <c r="BD263" s="332">
        <f t="shared" si="1051"/>
        <v>1.5804020555555555E-2</v>
      </c>
      <c r="BE263" s="332">
        <f t="shared" si="1051"/>
        <v>1.5979735555555555E-2</v>
      </c>
      <c r="BF263" s="332">
        <f t="shared" si="1051"/>
        <v>1.5981626666666669E-2</v>
      </c>
      <c r="BG263" s="332">
        <f t="shared" si="1051"/>
        <v>1.56367E-2</v>
      </c>
      <c r="BH263" s="332">
        <f t="shared" si="1051"/>
        <v>1.5814081111111111E-2</v>
      </c>
      <c r="BI263" s="332">
        <f t="shared" si="1051"/>
        <v>1.5990213333333333E-2</v>
      </c>
      <c r="BJ263" s="332">
        <f t="shared" si="1051"/>
        <v>1.5992615555555558E-2</v>
      </c>
      <c r="BK263" s="332">
        <f t="shared" si="1051"/>
        <v>1.5647649999999999E-2</v>
      </c>
      <c r="BL263" s="332">
        <f t="shared" si="1051"/>
        <v>1.5825304444444445E-2</v>
      </c>
      <c r="BM263" s="332">
        <f t="shared" si="1051"/>
        <v>1.6002582222222221E-2</v>
      </c>
      <c r="BN263" s="332">
        <f t="shared" si="1051"/>
        <v>1.600524E-2</v>
      </c>
      <c r="BO263" s="332">
        <f t="shared" si="1051"/>
        <v>1.56606E-2</v>
      </c>
      <c r="BP263" s="332">
        <f t="shared" si="1051"/>
        <v>1.583673E-2</v>
      </c>
      <c r="BQ263" s="332">
        <f t="shared" si="1051"/>
        <v>1.6012548888888891E-2</v>
      </c>
      <c r="BR263" s="332">
        <f t="shared" si="1051"/>
        <v>1.6014848888888888E-2</v>
      </c>
      <c r="BS263" s="332">
        <f t="shared" si="1051"/>
        <v>1.5842746111111111E-2</v>
      </c>
      <c r="BT263" s="332">
        <f t="shared" si="1051"/>
        <v>1.584481888888889E-2</v>
      </c>
      <c r="BU263" s="332">
        <f t="shared" si="1051"/>
        <v>1.6021953333333335E-2</v>
      </c>
      <c r="BV263" s="332">
        <f t="shared" si="1051"/>
        <v>1.6024355555555557E-2</v>
      </c>
      <c r="BW263" s="332">
        <f t="shared" si="1051"/>
        <v>1.567965E-2</v>
      </c>
      <c r="BX263" s="332">
        <f t="shared" ref="BX263:EI263" si="1052">BX262 / $F260 * BX261</f>
        <v>1.5857306111111111E-2</v>
      </c>
      <c r="BY263" s="332">
        <f t="shared" si="1052"/>
        <v>1.6035037777777778E-2</v>
      </c>
      <c r="BZ263" s="332">
        <f t="shared" si="1052"/>
        <v>1.6037951111111112E-2</v>
      </c>
      <c r="CA263" s="332">
        <f t="shared" si="1052"/>
        <v>1.56921E-2</v>
      </c>
      <c r="CB263" s="332">
        <f t="shared" si="1052"/>
        <v>1.586979333333333E-2</v>
      </c>
      <c r="CC263" s="332">
        <f t="shared" si="1052"/>
        <v>1.6046946666666666E-2</v>
      </c>
      <c r="CD263" s="332">
        <f t="shared" si="1052"/>
        <v>1.6049502222222227E-2</v>
      </c>
      <c r="CE263" s="332">
        <f t="shared" si="1052"/>
        <v>1.570355E-2</v>
      </c>
      <c r="CF263" s="332">
        <f t="shared" si="1052"/>
        <v>1.588051111111111E-2</v>
      </c>
      <c r="CG263" s="332">
        <f t="shared" si="1052"/>
        <v>1.6057424444444444E-2</v>
      </c>
      <c r="CH263" s="332">
        <f t="shared" si="1052"/>
        <v>1.6059928888888891E-2</v>
      </c>
      <c r="CI263" s="332">
        <f t="shared" si="1052"/>
        <v>1.5887791111111112E-2</v>
      </c>
      <c r="CJ263" s="332">
        <f t="shared" si="1052"/>
        <v>1.5889712222222224E-2</v>
      </c>
      <c r="CK263" s="332">
        <f t="shared" si="1052"/>
        <v>1.6067595555555557E-2</v>
      </c>
      <c r="CL263" s="332">
        <f t="shared" si="1052"/>
        <v>1.6069793333333332E-2</v>
      </c>
      <c r="CM263" s="332">
        <f t="shared" si="1052"/>
        <v>1.5723149999999998E-2</v>
      </c>
      <c r="CN263" s="332">
        <f t="shared" si="1052"/>
        <v>1.5901289444444446E-2</v>
      </c>
      <c r="CO263" s="332">
        <f t="shared" si="1052"/>
        <v>1.6078891111111111E-2</v>
      </c>
      <c r="CP263" s="332">
        <f t="shared" si="1052"/>
        <v>1.6080731111111111E-2</v>
      </c>
      <c r="CQ263" s="332">
        <f t="shared" si="1052"/>
        <v>1.5734450000000001E-2</v>
      </c>
      <c r="CR263" s="332">
        <f t="shared" si="1052"/>
        <v>1.5911804999999998E-2</v>
      </c>
      <c r="CS263" s="332">
        <f t="shared" si="1052"/>
        <v>1.6089266666666668E-2</v>
      </c>
      <c r="CT263" s="332">
        <f t="shared" si="1052"/>
        <v>1.6091566666666664E-2</v>
      </c>
      <c r="CU263" s="332">
        <f t="shared" si="1052"/>
        <v>1.5743650000000001E-2</v>
      </c>
      <c r="CV263" s="332">
        <f t="shared" si="1052"/>
        <v>1.5921511666666666E-2</v>
      </c>
      <c r="CW263" s="332">
        <f t="shared" si="1052"/>
        <v>1.6099182222222223E-2</v>
      </c>
      <c r="CX263" s="332">
        <f t="shared" si="1052"/>
        <v>1.6102504444444447E-2</v>
      </c>
      <c r="CY263" s="332">
        <f t="shared" si="1052"/>
        <v>1.5930662222222221E-2</v>
      </c>
      <c r="CZ263" s="332">
        <f t="shared" si="1052"/>
        <v>1.5934201111111108E-2</v>
      </c>
      <c r="DA263" s="332">
        <f t="shared" si="1052"/>
        <v>1.611288E-2</v>
      </c>
      <c r="DB263" s="332">
        <f t="shared" si="1052"/>
        <v>1.6114822222222224E-2</v>
      </c>
      <c r="DC263" s="332">
        <f t="shared" si="1052"/>
        <v>1.576665E-2</v>
      </c>
      <c r="DD263" s="332">
        <f t="shared" si="1052"/>
        <v>1.5944918888888888E-2</v>
      </c>
      <c r="DE263" s="332">
        <f t="shared" si="1052"/>
        <v>1.6122437777777776E-2</v>
      </c>
      <c r="DF263" s="332">
        <f t="shared" si="1052"/>
        <v>1.6125095555555552E-2</v>
      </c>
      <c r="DG263" s="332">
        <f t="shared" si="1052"/>
        <v>1.57781E-2</v>
      </c>
      <c r="DH263" s="332">
        <f t="shared" si="1052"/>
        <v>1.5956546666666668E-2</v>
      </c>
      <c r="DI263" s="332">
        <f t="shared" si="1052"/>
        <v>1.6134039999999999E-2</v>
      </c>
      <c r="DJ263" s="332">
        <f t="shared" si="1052"/>
        <v>1.6137771111111112E-2</v>
      </c>
      <c r="DK263" s="332">
        <f t="shared" si="1052"/>
        <v>1.5789950000000001E-2</v>
      </c>
      <c r="DL263" s="332">
        <f t="shared" si="1052"/>
        <v>1.5967314999999999E-2</v>
      </c>
      <c r="DM263" s="332">
        <f t="shared" si="1052"/>
        <v>1.6146357777777776E-2</v>
      </c>
      <c r="DN263" s="332">
        <f t="shared" si="1052"/>
        <v>1.6148402222222222E-2</v>
      </c>
      <c r="DO263" s="332">
        <f t="shared" si="1052"/>
        <v>1.597484777777778E-2</v>
      </c>
      <c r="DP263" s="332">
        <f t="shared" si="1052"/>
        <v>1.5978538333333334E-2</v>
      </c>
      <c r="DQ263" s="332">
        <f t="shared" si="1052"/>
        <v>1.6156426666666664E-2</v>
      </c>
      <c r="DR263" s="332">
        <f t="shared" si="1052"/>
        <v>1.6160157777777778E-2</v>
      </c>
      <c r="DS263" s="332">
        <f t="shared" si="1052"/>
        <v>1.5810999999999999E-2</v>
      </c>
      <c r="DT263" s="332">
        <f t="shared" si="1052"/>
        <v>1.5990267222222222E-2</v>
      </c>
      <c r="DU263" s="332">
        <f t="shared" si="1052"/>
        <v>1.6168846666666667E-2</v>
      </c>
      <c r="DV263" s="332">
        <f t="shared" si="1052"/>
        <v>1.617094222222222E-2</v>
      </c>
      <c r="DW263" s="332">
        <f t="shared" si="1052"/>
        <v>1.5822349999999999E-2</v>
      </c>
      <c r="DX263" s="332">
        <f t="shared" si="1052"/>
        <v>1.6001389444444444E-2</v>
      </c>
      <c r="DY263" s="332">
        <f t="shared" si="1052"/>
        <v>1.6179068888888891E-2</v>
      </c>
      <c r="DZ263" s="332">
        <f t="shared" si="1052"/>
        <v>1.6181215555555555E-2</v>
      </c>
      <c r="EA263" s="332">
        <f t="shared" si="1052"/>
        <v>1.583275E-2</v>
      </c>
      <c r="EB263" s="332">
        <f t="shared" si="1052"/>
        <v>1.6010590555555555E-2</v>
      </c>
      <c r="EC263" s="332">
        <f t="shared" si="1052"/>
        <v>1.6188831111111111E-2</v>
      </c>
      <c r="ED263" s="332">
        <f t="shared" si="1052"/>
        <v>1.6192562222222224E-2</v>
      </c>
      <c r="EE263" s="332">
        <f t="shared" si="1052"/>
        <v>1.601923555555556E-2</v>
      </c>
      <c r="EF263" s="332">
        <f t="shared" si="1052"/>
        <v>1.6021915000000001E-2</v>
      </c>
      <c r="EG263" s="332">
        <f t="shared" si="1052"/>
        <v>1.620145555555556E-2</v>
      </c>
      <c r="EH263" s="332">
        <f t="shared" si="1052"/>
        <v>1.6203653333333335E-2</v>
      </c>
      <c r="EI263" s="332">
        <f t="shared" si="1052"/>
        <v>1.5854500000000001E-2</v>
      </c>
      <c r="EJ263" s="332">
        <f t="shared" ref="EJ263:GJ263" si="1053">EJ262 / $F260 * EJ261</f>
        <v>1.6032885555555557E-2</v>
      </c>
      <c r="EK263" s="332">
        <f t="shared" si="1053"/>
        <v>1.62127E-2</v>
      </c>
      <c r="EL263" s="332">
        <f t="shared" si="1053"/>
        <v>1.6216022222222223E-2</v>
      </c>
      <c r="EM263" s="332">
        <f t="shared" si="1053"/>
        <v>1.5865400000000002E-2</v>
      </c>
      <c r="EN263" s="332">
        <f t="shared" si="1053"/>
        <v>1.6043603333333333E-2</v>
      </c>
      <c r="EO263" s="332">
        <f t="shared" si="1053"/>
        <v>1.6222206666666666E-2</v>
      </c>
      <c r="EP263" s="332">
        <f t="shared" si="1053"/>
        <v>1.622455777777778E-2</v>
      </c>
      <c r="EQ263" s="332">
        <f t="shared" si="1053"/>
        <v>1.5874800000000001E-2</v>
      </c>
      <c r="ER263" s="332">
        <f t="shared" si="1053"/>
        <v>1.6053967222222222E-2</v>
      </c>
      <c r="ES263" s="332">
        <f t="shared" si="1053"/>
        <v>1.6233962222222221E-2</v>
      </c>
      <c r="ET263" s="332">
        <f t="shared" si="1053"/>
        <v>1.623743777777778E-2</v>
      </c>
      <c r="EU263" s="332">
        <f t="shared" si="1053"/>
        <v>1.6064179444444444E-2</v>
      </c>
      <c r="EV263" s="332">
        <f t="shared" si="1053"/>
        <v>1.606594888888889E-2</v>
      </c>
      <c r="EW263" s="332">
        <f t="shared" si="1053"/>
        <v>1.624454222222222E-2</v>
      </c>
      <c r="EX263" s="332">
        <f t="shared" si="1053"/>
        <v>1.6247762222222222E-2</v>
      </c>
      <c r="EY263" s="332">
        <f t="shared" si="1053"/>
        <v>1.5897600000000001E-2</v>
      </c>
      <c r="EZ263" s="332">
        <f t="shared" si="1053"/>
        <v>1.6076868888888891E-2</v>
      </c>
      <c r="FA263" s="332">
        <f t="shared" si="1053"/>
        <v>1.625594E-2</v>
      </c>
      <c r="FB263" s="332">
        <f t="shared" si="1053"/>
        <v>1.6259313333333331E-2</v>
      </c>
      <c r="FC263" s="332">
        <f t="shared" si="1053"/>
        <v>1.5908100000000001E-2</v>
      </c>
      <c r="FD263" s="332">
        <f t="shared" si="1053"/>
        <v>1.6088092222222222E-2</v>
      </c>
      <c r="FE263" s="332">
        <f t="shared" si="1053"/>
        <v>1.626779777777778E-2</v>
      </c>
      <c r="FF263" s="332">
        <f t="shared" si="1053"/>
        <v>1.6271273333333336E-2</v>
      </c>
      <c r="FG263" s="332">
        <f t="shared" si="1053"/>
        <v>1.592035E-2</v>
      </c>
      <c r="FH263" s="332">
        <f t="shared" si="1053"/>
        <v>1.609951777777778E-2</v>
      </c>
      <c r="FI263" s="332">
        <f t="shared" si="1053"/>
        <v>1.6278633333333334E-2</v>
      </c>
      <c r="FJ263" s="332">
        <f t="shared" si="1053"/>
        <v>1.6282466666666669E-2</v>
      </c>
      <c r="FK263" s="332">
        <f t="shared" si="1053"/>
        <v>1.6107657222222224E-2</v>
      </c>
      <c r="FL263" s="332">
        <f t="shared" si="1053"/>
        <v>1.6110943333333332E-2</v>
      </c>
      <c r="FM263" s="332">
        <f t="shared" si="1053"/>
        <v>1.629044E-2</v>
      </c>
      <c r="FN263" s="332">
        <f t="shared" si="1053"/>
        <v>1.6294068888888891E-2</v>
      </c>
      <c r="FO263" s="332">
        <f t="shared" si="1053"/>
        <v>1.594305E-2</v>
      </c>
      <c r="FP263" s="332">
        <f t="shared" si="1053"/>
        <v>1.6123936111111112E-2</v>
      </c>
      <c r="FQ263" s="332">
        <f t="shared" si="1053"/>
        <v>1.630418888888889E-2</v>
      </c>
      <c r="FR263" s="332">
        <f t="shared" si="1053"/>
        <v>1.6307000000000002E-2</v>
      </c>
      <c r="FS263" s="332">
        <f t="shared" si="1053"/>
        <v>1.5955450000000003E-2</v>
      </c>
      <c r="FT263" s="332">
        <f t="shared" si="1053"/>
        <v>1.6136372777777779E-2</v>
      </c>
      <c r="FU263" s="332">
        <f t="shared" si="1053"/>
        <v>1.6316302222222221E-2</v>
      </c>
      <c r="FV263" s="332">
        <f t="shared" si="1053"/>
        <v>1.6318908888888886E-2</v>
      </c>
      <c r="FW263" s="332">
        <f t="shared" si="1053"/>
        <v>1.59661E-2</v>
      </c>
      <c r="FX263" s="332">
        <f t="shared" si="1053"/>
        <v>1.6146534444444444E-2</v>
      </c>
      <c r="FY263" s="332">
        <f t="shared" si="1053"/>
        <v>1.6327291111111111E-2</v>
      </c>
      <c r="FZ263" s="332">
        <f t="shared" si="1053"/>
        <v>1.6329386666666664E-2</v>
      </c>
      <c r="GA263" s="332">
        <f t="shared" si="1053"/>
        <v>1.6155381666666666E-2</v>
      </c>
      <c r="GB263" s="332">
        <f t="shared" si="1053"/>
        <v>1.6157302777777778E-2</v>
      </c>
      <c r="GC263" s="332">
        <f t="shared" si="1053"/>
        <v>1.633868888888889E-2</v>
      </c>
      <c r="GD263" s="332">
        <f t="shared" si="1053"/>
        <v>1.6342113333333335E-2</v>
      </c>
      <c r="GE263" s="332">
        <f t="shared" si="1053"/>
        <v>1.5989400000000001E-2</v>
      </c>
      <c r="GF263" s="332">
        <f t="shared" si="1053"/>
        <v>1.6169739444444445E-2</v>
      </c>
      <c r="GG263" s="332">
        <f t="shared" si="1053"/>
        <v>1.6349473333333336E-2</v>
      </c>
      <c r="GH263" s="332">
        <f t="shared" si="1053"/>
        <v>1.6353255555555557E-2</v>
      </c>
      <c r="GI263" s="332">
        <f t="shared" si="1053"/>
        <v>1.600145E-2</v>
      </c>
      <c r="GJ263" s="332">
        <f t="shared" si="1053"/>
        <v>1.6182428888888888E-2</v>
      </c>
    </row>
    <row r="264" spans="1:192" x14ac:dyDescent="0.25">
      <c r="A264" s="247"/>
      <c r="D264" s="248"/>
      <c r="E264" s="245"/>
      <c r="F264" s="245"/>
      <c r="G264" s="245"/>
      <c r="H264" s="245"/>
      <c r="I264" s="246"/>
      <c r="J264" s="245"/>
      <c r="K264" s="245"/>
      <c r="L264" s="245"/>
      <c r="M264" s="245"/>
      <c r="N264" s="245"/>
      <c r="O264" s="245"/>
      <c r="P264" s="245"/>
      <c r="Q264" s="245"/>
      <c r="R264" s="245"/>
      <c r="S264" s="245"/>
      <c r="T264" s="245"/>
      <c r="U264" s="245"/>
      <c r="V264" s="245"/>
      <c r="W264" s="245"/>
      <c r="X264" s="245"/>
      <c r="Y264" s="245"/>
      <c r="Z264" s="245"/>
      <c r="AA264" s="245"/>
      <c r="AB264" s="245"/>
      <c r="AC264" s="245"/>
      <c r="AD264" s="245"/>
      <c r="AE264" s="245"/>
      <c r="AF264" s="245"/>
      <c r="AG264" s="245"/>
      <c r="AH264" s="245"/>
      <c r="AI264" s="245"/>
      <c r="AJ264" s="245"/>
      <c r="AK264" s="245"/>
      <c r="AL264" s="245"/>
      <c r="AM264" s="245"/>
      <c r="AN264" s="245"/>
      <c r="AO264" s="245"/>
      <c r="AP264" s="245"/>
      <c r="AQ264" s="245"/>
      <c r="AR264" s="245"/>
      <c r="AS264" s="245"/>
      <c r="AT264" s="245"/>
      <c r="AU264" s="245"/>
      <c r="AV264" s="245"/>
      <c r="AW264" s="245"/>
      <c r="AX264" s="245"/>
      <c r="AY264" s="245"/>
      <c r="AZ264" s="245"/>
      <c r="BA264" s="245"/>
      <c r="BB264" s="245"/>
      <c r="BC264" s="245"/>
      <c r="BD264" s="245"/>
      <c r="BE264" s="245"/>
      <c r="BF264" s="245"/>
      <c r="BG264" s="245"/>
      <c r="BH264" s="245"/>
      <c r="BI264" s="245"/>
      <c r="BJ264" s="245"/>
      <c r="BK264" s="245"/>
      <c r="BL264" s="245"/>
      <c r="BM264" s="245"/>
      <c r="BN264" s="245"/>
      <c r="BO264" s="245"/>
      <c r="BP264" s="245"/>
      <c r="BQ264" s="245"/>
      <c r="BR264" s="245"/>
      <c r="BS264" s="245"/>
      <c r="BT264" s="245"/>
      <c r="BU264" s="245"/>
      <c r="BV264" s="245"/>
      <c r="BW264" s="245"/>
      <c r="BX264" s="245"/>
      <c r="BY264" s="245"/>
      <c r="BZ264" s="245"/>
      <c r="CA264" s="245"/>
      <c r="CB264" s="245"/>
      <c r="CC264" s="245"/>
      <c r="CD264" s="245"/>
      <c r="CE264" s="245"/>
      <c r="CF264" s="245"/>
      <c r="CG264" s="245"/>
      <c r="CH264" s="245"/>
      <c r="CI264" s="245"/>
      <c r="CJ264" s="245"/>
      <c r="CK264" s="245"/>
      <c r="CL264" s="245"/>
      <c r="CM264" s="245"/>
      <c r="CN264" s="245"/>
      <c r="CO264" s="245"/>
      <c r="CP264" s="245"/>
      <c r="CQ264" s="245"/>
      <c r="CR264" s="245"/>
      <c r="CS264" s="245"/>
      <c r="CT264" s="245"/>
      <c r="CU264" s="245"/>
      <c r="CV264" s="245"/>
      <c r="CW264" s="245"/>
      <c r="CX264" s="245"/>
      <c r="CY264" s="245"/>
      <c r="CZ264" s="245"/>
      <c r="DA264" s="245"/>
      <c r="DB264" s="245"/>
      <c r="DC264" s="245"/>
      <c r="DD264" s="245"/>
      <c r="DE264" s="245"/>
      <c r="DF264" s="245"/>
      <c r="DG264" s="245"/>
      <c r="DH264" s="245"/>
      <c r="DI264" s="245"/>
      <c r="DJ264" s="245"/>
      <c r="DK264" s="245"/>
      <c r="DL264" s="245"/>
      <c r="DM264" s="245"/>
      <c r="DN264" s="245"/>
      <c r="DO264" s="245"/>
      <c r="DP264" s="245"/>
      <c r="DQ264" s="245"/>
      <c r="DR264" s="245"/>
      <c r="DS264" s="245"/>
      <c r="DT264" s="245"/>
      <c r="DU264" s="245"/>
      <c r="DV264" s="245"/>
      <c r="DW264" s="245"/>
      <c r="DX264" s="245"/>
      <c r="DY264" s="245"/>
      <c r="DZ264" s="245"/>
      <c r="EA264" s="245"/>
      <c r="EB264" s="245"/>
      <c r="EC264" s="245"/>
      <c r="ED264" s="245"/>
      <c r="EE264" s="245"/>
      <c r="EF264" s="245"/>
      <c r="EG264" s="245"/>
      <c r="EH264" s="245"/>
      <c r="EI264" s="245"/>
      <c r="EJ264" s="245"/>
      <c r="EK264" s="245"/>
      <c r="EL264" s="245"/>
      <c r="EM264" s="245"/>
      <c r="EN264" s="245"/>
      <c r="EO264" s="245"/>
      <c r="EP264" s="245"/>
      <c r="EQ264" s="245"/>
      <c r="ER264" s="245"/>
      <c r="ES264" s="245"/>
      <c r="ET264" s="245"/>
      <c r="EU264" s="245"/>
      <c r="EV264" s="245"/>
      <c r="EW264" s="245"/>
      <c r="EX264" s="245"/>
      <c r="EY264" s="245"/>
      <c r="EZ264" s="245"/>
      <c r="FA264" s="245"/>
      <c r="FB264" s="245"/>
      <c r="FC264" s="245"/>
      <c r="FD264" s="245"/>
      <c r="FE264" s="245"/>
      <c r="FF264" s="245"/>
      <c r="FG264" s="245"/>
      <c r="FH264" s="245"/>
      <c r="FI264" s="245"/>
      <c r="FJ264" s="245"/>
      <c r="FK264" s="245"/>
      <c r="FL264" s="245"/>
      <c r="FM264" s="245"/>
      <c r="FN264" s="245"/>
      <c r="FO264" s="245"/>
      <c r="FP264" s="245"/>
      <c r="FQ264" s="245"/>
      <c r="FR264" s="245"/>
      <c r="FS264" s="245"/>
      <c r="FT264" s="245"/>
      <c r="FU264" s="245"/>
      <c r="FV264" s="245"/>
      <c r="FW264" s="245"/>
      <c r="FX264" s="245"/>
      <c r="FY264" s="245"/>
      <c r="FZ264" s="245"/>
      <c r="GA264" s="245"/>
      <c r="GB264" s="245"/>
      <c r="GC264" s="245"/>
      <c r="GD264" s="245"/>
      <c r="GE264" s="245"/>
      <c r="GF264" s="245"/>
      <c r="GG264" s="245"/>
      <c r="GH264" s="245"/>
      <c r="GI264" s="245"/>
      <c r="GJ264" s="245"/>
    </row>
    <row r="265" spans="1:192" x14ac:dyDescent="0.25">
      <c r="D265" s="21"/>
      <c r="E265" s="12" t="str">
        <f t="shared" ref="E265:AJ265" si="1054" xml:space="preserve"> E$248</f>
        <v>Senior debt balance BEG - T2</v>
      </c>
      <c r="F265" s="12">
        <f t="shared" si="1054"/>
        <v>0</v>
      </c>
      <c r="G265" s="12" t="str">
        <f t="shared" si="1054"/>
        <v>$ 000s</v>
      </c>
      <c r="H265" s="12">
        <f t="shared" si="1054"/>
        <v>0</v>
      </c>
      <c r="I265" s="12">
        <f t="shared" si="1054"/>
        <v>0</v>
      </c>
      <c r="J265" s="12">
        <f t="shared" si="1054"/>
        <v>0</v>
      </c>
      <c r="K265" s="12">
        <f t="shared" si="1054"/>
        <v>0</v>
      </c>
      <c r="L265" s="12">
        <f t="shared" si="1054"/>
        <v>0</v>
      </c>
      <c r="M265" s="12">
        <f t="shared" si="1054"/>
        <v>0</v>
      </c>
      <c r="N265" s="12">
        <f t="shared" si="1054"/>
        <v>0</v>
      </c>
      <c r="O265" s="12">
        <f t="shared" si="1054"/>
        <v>0</v>
      </c>
      <c r="P265" s="12">
        <f t="shared" si="1054"/>
        <v>0</v>
      </c>
      <c r="Q265" s="12">
        <f t="shared" si="1054"/>
        <v>0</v>
      </c>
      <c r="R265" s="12">
        <f t="shared" si="1054"/>
        <v>0</v>
      </c>
      <c r="S265" s="12">
        <f t="shared" si="1054"/>
        <v>18977.801209265344</v>
      </c>
      <c r="T265" s="12">
        <f t="shared" si="1054"/>
        <v>18864.279140708655</v>
      </c>
      <c r="U265" s="12">
        <f t="shared" si="1054"/>
        <v>18722.265571183212</v>
      </c>
      <c r="V265" s="12">
        <f t="shared" si="1054"/>
        <v>18523.100384823927</v>
      </c>
      <c r="W265" s="12">
        <f t="shared" si="1054"/>
        <v>18340.2478018326</v>
      </c>
      <c r="X265" s="12">
        <f t="shared" si="1054"/>
        <v>18212.41575350974</v>
      </c>
      <c r="Y265" s="12">
        <f t="shared" si="1054"/>
        <v>18066.082760862097</v>
      </c>
      <c r="Z265" s="12">
        <f t="shared" si="1054"/>
        <v>17860.503439013639</v>
      </c>
      <c r="AA265" s="12">
        <f t="shared" si="1054"/>
        <v>17671.019932704603</v>
      </c>
      <c r="AB265" s="12">
        <f t="shared" si="1054"/>
        <v>17537.014694351354</v>
      </c>
      <c r="AC265" s="12">
        <f t="shared" si="1054"/>
        <v>17381.650609058695</v>
      </c>
      <c r="AD265" s="12">
        <f t="shared" si="1054"/>
        <v>17169.259712824005</v>
      </c>
      <c r="AE265" s="12">
        <f t="shared" si="1054"/>
        <v>16972.750291321659</v>
      </c>
      <c r="AF265" s="12">
        <f t="shared" si="1054"/>
        <v>16831.555766820289</v>
      </c>
      <c r="AG265" s="12">
        <f t="shared" si="1054"/>
        <v>16668.911659944617</v>
      </c>
      <c r="AH265" s="12">
        <f t="shared" si="1054"/>
        <v>16449.26670324997</v>
      </c>
      <c r="AI265" s="12">
        <f t="shared" si="1054"/>
        <v>16245.282886721789</v>
      </c>
      <c r="AJ265" s="12">
        <f t="shared" si="1054"/>
        <v>16096.451034100292</v>
      </c>
      <c r="AK265" s="12">
        <f t="shared" ref="AK265:BP265" si="1055" xml:space="preserve"> AK$248</f>
        <v>15926.057871993584</v>
      </c>
      <c r="AL265" s="12">
        <f t="shared" si="1055"/>
        <v>15698.691466814676</v>
      </c>
      <c r="AM265" s="12">
        <f t="shared" si="1055"/>
        <v>15486.756502758373</v>
      </c>
      <c r="AN265" s="12">
        <f t="shared" si="1055"/>
        <v>15328.807490439212</v>
      </c>
      <c r="AO265" s="12">
        <f t="shared" si="1055"/>
        <v>15152.313531719814</v>
      </c>
      <c r="AP265" s="12">
        <f t="shared" si="1055"/>
        <v>14916.774017144367</v>
      </c>
      <c r="AQ265" s="12">
        <f t="shared" si="1055"/>
        <v>14696.42347188806</v>
      </c>
      <c r="AR265" s="12">
        <f t="shared" si="1055"/>
        <v>14530.930090712995</v>
      </c>
      <c r="AS265" s="12">
        <f t="shared" si="1055"/>
        <v>14343.63666513496</v>
      </c>
      <c r="AT265" s="12">
        <f t="shared" si="1055"/>
        <v>14099.380910112619</v>
      </c>
      <c r="AU265" s="12">
        <f t="shared" si="1055"/>
        <v>13870.071422136789</v>
      </c>
      <c r="AV265" s="12">
        <f t="shared" si="1055"/>
        <v>13695.477044875121</v>
      </c>
      <c r="AW265" s="12">
        <f t="shared" si="1055"/>
        <v>13498.939051427449</v>
      </c>
      <c r="AX265" s="12">
        <f t="shared" si="1055"/>
        <v>13245.413635588035</v>
      </c>
      <c r="AY265" s="12">
        <f t="shared" si="1055"/>
        <v>13006.580938932271</v>
      </c>
      <c r="AZ265" s="12">
        <f t="shared" si="1055"/>
        <v>12822.333998103904</v>
      </c>
      <c r="BA265" s="12">
        <f t="shared" si="1055"/>
        <v>12615.984931179997</v>
      </c>
      <c r="BB265" s="12">
        <f t="shared" si="1055"/>
        <v>12352.601240480326</v>
      </c>
      <c r="BC265" s="12">
        <f t="shared" si="1055"/>
        <v>12103.640859406582</v>
      </c>
      <c r="BD265" s="12">
        <f t="shared" si="1055"/>
        <v>11907.609507743247</v>
      </c>
      <c r="BE265" s="12">
        <f t="shared" si="1055"/>
        <v>11692.846665225898</v>
      </c>
      <c r="BF265" s="12">
        <f t="shared" si="1055"/>
        <v>11418.982034695624</v>
      </c>
      <c r="BG265" s="12">
        <f t="shared" si="1055"/>
        <v>11159.265493693922</v>
      </c>
      <c r="BH265" s="12">
        <f t="shared" si="1055"/>
        <v>10028.085799030576</v>
      </c>
      <c r="BI265" s="12">
        <f t="shared" si="1055"/>
        <v>8773.1775933379813</v>
      </c>
      <c r="BJ265" s="12">
        <f t="shared" si="1055"/>
        <v>7203.3901070039046</v>
      </c>
      <c r="BK265" s="12">
        <f t="shared" si="1055"/>
        <v>5709.9626988963519</v>
      </c>
      <c r="BL265" s="12">
        <f t="shared" si="1055"/>
        <v>4515.177961578227</v>
      </c>
      <c r="BM265" s="12">
        <f t="shared" si="1055"/>
        <v>3195.4939588695634</v>
      </c>
      <c r="BN265" s="12">
        <f t="shared" si="1055"/>
        <v>1560.3872550490587</v>
      </c>
      <c r="BO265" s="12">
        <f t="shared" si="1055"/>
        <v>3.9496749916452245E-3</v>
      </c>
      <c r="BP265" s="12">
        <f t="shared" si="1055"/>
        <v>3.9496749916452245E-3</v>
      </c>
      <c r="BQ265" s="12">
        <f t="shared" ref="BQ265:CV265" si="1056" xml:space="preserve"> BQ$248</f>
        <v>3.9496749916452245E-3</v>
      </c>
      <c r="BR265" s="12">
        <f t="shared" si="1056"/>
        <v>3.9496749916452245E-3</v>
      </c>
      <c r="BS265" s="12">
        <f t="shared" si="1056"/>
        <v>3.9496749916452245E-3</v>
      </c>
      <c r="BT265" s="12">
        <f t="shared" si="1056"/>
        <v>3.9496749916452245E-3</v>
      </c>
      <c r="BU265" s="12">
        <f t="shared" si="1056"/>
        <v>3.9496749916452245E-3</v>
      </c>
      <c r="BV265" s="12">
        <f t="shared" si="1056"/>
        <v>3.9496749916452245E-3</v>
      </c>
      <c r="BW265" s="12">
        <f t="shared" si="1056"/>
        <v>3.9496749916452245E-3</v>
      </c>
      <c r="BX265" s="12">
        <f t="shared" si="1056"/>
        <v>3.9496749916452245E-3</v>
      </c>
      <c r="BY265" s="12">
        <f t="shared" si="1056"/>
        <v>3.9496749916452245E-3</v>
      </c>
      <c r="BZ265" s="12">
        <f t="shared" si="1056"/>
        <v>3.9496749916452245E-3</v>
      </c>
      <c r="CA265" s="12">
        <f t="shared" si="1056"/>
        <v>3.9496749916452245E-3</v>
      </c>
      <c r="CB265" s="12">
        <f t="shared" si="1056"/>
        <v>3.9496749916452245E-3</v>
      </c>
      <c r="CC265" s="12">
        <f t="shared" si="1056"/>
        <v>3.9496749916452245E-3</v>
      </c>
      <c r="CD265" s="12">
        <f t="shared" si="1056"/>
        <v>3.9496749916452245E-3</v>
      </c>
      <c r="CE265" s="12">
        <f t="shared" si="1056"/>
        <v>3.9496749916452245E-3</v>
      </c>
      <c r="CF265" s="12">
        <f t="shared" si="1056"/>
        <v>3.9496749916452245E-3</v>
      </c>
      <c r="CG265" s="12">
        <f t="shared" si="1056"/>
        <v>3.9496749916452245E-3</v>
      </c>
      <c r="CH265" s="12">
        <f t="shared" si="1056"/>
        <v>3.9496749916452245E-3</v>
      </c>
      <c r="CI265" s="12">
        <f t="shared" si="1056"/>
        <v>3.9496749916452245E-3</v>
      </c>
      <c r="CJ265" s="12">
        <f t="shared" si="1056"/>
        <v>3.9496749916452245E-3</v>
      </c>
      <c r="CK265" s="12">
        <f t="shared" si="1056"/>
        <v>3.9496749916452245E-3</v>
      </c>
      <c r="CL265" s="12">
        <f t="shared" si="1056"/>
        <v>3.9496749916452245E-3</v>
      </c>
      <c r="CM265" s="12">
        <f t="shared" si="1056"/>
        <v>3.9496749916452245E-3</v>
      </c>
      <c r="CN265" s="12">
        <f t="shared" si="1056"/>
        <v>3.9496749916452245E-3</v>
      </c>
      <c r="CO265" s="12">
        <f t="shared" si="1056"/>
        <v>3.9496749916452245E-3</v>
      </c>
      <c r="CP265" s="12">
        <f t="shared" si="1056"/>
        <v>3.9496749916452245E-3</v>
      </c>
      <c r="CQ265" s="12">
        <f t="shared" si="1056"/>
        <v>3.9496749916452245E-3</v>
      </c>
      <c r="CR265" s="12">
        <f t="shared" si="1056"/>
        <v>3.9496749916452245E-3</v>
      </c>
      <c r="CS265" s="12">
        <f t="shared" si="1056"/>
        <v>3.9496749916452245E-3</v>
      </c>
      <c r="CT265" s="12">
        <f t="shared" si="1056"/>
        <v>3.9496749916452245E-3</v>
      </c>
      <c r="CU265" s="12">
        <f t="shared" si="1056"/>
        <v>3.9496749916452245E-3</v>
      </c>
      <c r="CV265" s="12">
        <f t="shared" si="1056"/>
        <v>3.9496749916452245E-3</v>
      </c>
      <c r="CW265" s="12">
        <f t="shared" ref="CW265:EB265" si="1057" xml:space="preserve"> CW$248</f>
        <v>3.9496749916452245E-3</v>
      </c>
      <c r="CX265" s="12">
        <f t="shared" si="1057"/>
        <v>3.9496749916452245E-3</v>
      </c>
      <c r="CY265" s="12">
        <f t="shared" si="1057"/>
        <v>3.9496749916452245E-3</v>
      </c>
      <c r="CZ265" s="12">
        <f t="shared" si="1057"/>
        <v>3.9496749916452245E-3</v>
      </c>
      <c r="DA265" s="12">
        <f t="shared" si="1057"/>
        <v>3.9496749916452245E-3</v>
      </c>
      <c r="DB265" s="12">
        <f t="shared" si="1057"/>
        <v>3.9496749916452245E-3</v>
      </c>
      <c r="DC265" s="12">
        <f t="shared" si="1057"/>
        <v>3.9496749916452245E-3</v>
      </c>
      <c r="DD265" s="12">
        <f t="shared" si="1057"/>
        <v>3.9496749916452245E-3</v>
      </c>
      <c r="DE265" s="12">
        <f t="shared" si="1057"/>
        <v>3.9496749916452245E-3</v>
      </c>
      <c r="DF265" s="12">
        <f t="shared" si="1057"/>
        <v>3.9496749916452245E-3</v>
      </c>
      <c r="DG265" s="12">
        <f t="shared" si="1057"/>
        <v>3.9496749916452245E-3</v>
      </c>
      <c r="DH265" s="12">
        <f t="shared" si="1057"/>
        <v>3.9496749916452245E-3</v>
      </c>
      <c r="DI265" s="12">
        <f t="shared" si="1057"/>
        <v>3.9496749916452245E-3</v>
      </c>
      <c r="DJ265" s="12">
        <f t="shared" si="1057"/>
        <v>3.9496749916452245E-3</v>
      </c>
      <c r="DK265" s="12">
        <f t="shared" si="1057"/>
        <v>3.9496749916452245E-3</v>
      </c>
      <c r="DL265" s="12">
        <f t="shared" si="1057"/>
        <v>3.9496749916452245E-3</v>
      </c>
      <c r="DM265" s="12">
        <f t="shared" si="1057"/>
        <v>3.9496749916452245E-3</v>
      </c>
      <c r="DN265" s="12">
        <f t="shared" si="1057"/>
        <v>3.9496749916452245E-3</v>
      </c>
      <c r="DO265" s="12">
        <f t="shared" si="1057"/>
        <v>3.9496749916452245E-3</v>
      </c>
      <c r="DP265" s="12">
        <f t="shared" si="1057"/>
        <v>3.9496749916452245E-3</v>
      </c>
      <c r="DQ265" s="12">
        <f t="shared" si="1057"/>
        <v>3.9496749916452245E-3</v>
      </c>
      <c r="DR265" s="12">
        <f t="shared" si="1057"/>
        <v>3.9496749916452245E-3</v>
      </c>
      <c r="DS265" s="12">
        <f t="shared" si="1057"/>
        <v>3.9496749916452245E-3</v>
      </c>
      <c r="DT265" s="12">
        <f t="shared" si="1057"/>
        <v>3.9496749916452245E-3</v>
      </c>
      <c r="DU265" s="12">
        <f t="shared" si="1057"/>
        <v>3.9496749916452245E-3</v>
      </c>
      <c r="DV265" s="12">
        <f t="shared" si="1057"/>
        <v>3.9496749916452245E-3</v>
      </c>
      <c r="DW265" s="12">
        <f t="shared" si="1057"/>
        <v>3.9496749916452245E-3</v>
      </c>
      <c r="DX265" s="12">
        <f t="shared" si="1057"/>
        <v>3.9496749916452245E-3</v>
      </c>
      <c r="DY265" s="12">
        <f t="shared" si="1057"/>
        <v>3.9496749916452245E-3</v>
      </c>
      <c r="DZ265" s="12">
        <f t="shared" si="1057"/>
        <v>3.9496749916452245E-3</v>
      </c>
      <c r="EA265" s="12">
        <f t="shared" si="1057"/>
        <v>3.9496749916452245E-3</v>
      </c>
      <c r="EB265" s="12">
        <f t="shared" si="1057"/>
        <v>3.9496749916452245E-3</v>
      </c>
      <c r="EC265" s="12">
        <f t="shared" ref="EC265:FH265" si="1058" xml:space="preserve"> EC$248</f>
        <v>3.9496749916452245E-3</v>
      </c>
      <c r="ED265" s="12">
        <f t="shared" si="1058"/>
        <v>3.9496749916452245E-3</v>
      </c>
      <c r="EE265" s="12">
        <f t="shared" si="1058"/>
        <v>3.9496749916452245E-3</v>
      </c>
      <c r="EF265" s="12">
        <f t="shared" si="1058"/>
        <v>3.9496749916452245E-3</v>
      </c>
      <c r="EG265" s="12">
        <f t="shared" si="1058"/>
        <v>3.9496749916452245E-3</v>
      </c>
      <c r="EH265" s="12">
        <f t="shared" si="1058"/>
        <v>3.9496749916452245E-3</v>
      </c>
      <c r="EI265" s="12">
        <f t="shared" si="1058"/>
        <v>3.9496749916452245E-3</v>
      </c>
      <c r="EJ265" s="12">
        <f t="shared" si="1058"/>
        <v>3.9496749916452245E-3</v>
      </c>
      <c r="EK265" s="12">
        <f t="shared" si="1058"/>
        <v>3.9496749916452245E-3</v>
      </c>
      <c r="EL265" s="12">
        <f t="shared" si="1058"/>
        <v>3.9496749916452245E-3</v>
      </c>
      <c r="EM265" s="12">
        <f t="shared" si="1058"/>
        <v>3.9496749916452245E-3</v>
      </c>
      <c r="EN265" s="12">
        <f t="shared" si="1058"/>
        <v>3.9496749916452245E-3</v>
      </c>
      <c r="EO265" s="12">
        <f t="shared" si="1058"/>
        <v>3.9496749916452245E-3</v>
      </c>
      <c r="EP265" s="12">
        <f t="shared" si="1058"/>
        <v>3.9496749916452245E-3</v>
      </c>
      <c r="EQ265" s="12">
        <f t="shared" si="1058"/>
        <v>3.9496749916452245E-3</v>
      </c>
      <c r="ER265" s="12">
        <f t="shared" si="1058"/>
        <v>3.9496749916452245E-3</v>
      </c>
      <c r="ES265" s="12">
        <f t="shared" si="1058"/>
        <v>3.9496749916452245E-3</v>
      </c>
      <c r="ET265" s="12">
        <f t="shared" si="1058"/>
        <v>3.9496749916452245E-3</v>
      </c>
      <c r="EU265" s="12">
        <f t="shared" si="1058"/>
        <v>3.9496749916452245E-3</v>
      </c>
      <c r="EV265" s="12">
        <f t="shared" si="1058"/>
        <v>3.9496749916452245E-3</v>
      </c>
      <c r="EW265" s="12">
        <f t="shared" si="1058"/>
        <v>3.9496749916452245E-3</v>
      </c>
      <c r="EX265" s="12">
        <f t="shared" si="1058"/>
        <v>3.9496749916452245E-3</v>
      </c>
      <c r="EY265" s="12">
        <f t="shared" si="1058"/>
        <v>3.9496749916452245E-3</v>
      </c>
      <c r="EZ265" s="12">
        <f t="shared" si="1058"/>
        <v>3.9496749916452245E-3</v>
      </c>
      <c r="FA265" s="12">
        <f t="shared" si="1058"/>
        <v>3.9496749916452245E-3</v>
      </c>
      <c r="FB265" s="12">
        <f t="shared" si="1058"/>
        <v>3.9496749916452245E-3</v>
      </c>
      <c r="FC265" s="12">
        <f t="shared" si="1058"/>
        <v>3.9496749916452245E-3</v>
      </c>
      <c r="FD265" s="12">
        <f t="shared" si="1058"/>
        <v>3.9496749916452245E-3</v>
      </c>
      <c r="FE265" s="12">
        <f t="shared" si="1058"/>
        <v>3.9496749916452245E-3</v>
      </c>
      <c r="FF265" s="12">
        <f t="shared" si="1058"/>
        <v>3.9496749916452245E-3</v>
      </c>
      <c r="FG265" s="12">
        <f t="shared" si="1058"/>
        <v>3.9496749916452245E-3</v>
      </c>
      <c r="FH265" s="12">
        <f t="shared" si="1058"/>
        <v>3.9496749916452245E-3</v>
      </c>
      <c r="FI265" s="12">
        <f t="shared" ref="FI265:GJ265" si="1059" xml:space="preserve"> FI$248</f>
        <v>3.9496749916452245E-3</v>
      </c>
      <c r="FJ265" s="12">
        <f t="shared" si="1059"/>
        <v>3.9496749916452245E-3</v>
      </c>
      <c r="FK265" s="12">
        <f t="shared" si="1059"/>
        <v>3.9496749916452245E-3</v>
      </c>
      <c r="FL265" s="12">
        <f t="shared" si="1059"/>
        <v>3.9496749916452245E-3</v>
      </c>
      <c r="FM265" s="12">
        <f t="shared" si="1059"/>
        <v>3.9496749916452245E-3</v>
      </c>
      <c r="FN265" s="12">
        <f t="shared" si="1059"/>
        <v>3.9496749916452245E-3</v>
      </c>
      <c r="FO265" s="12">
        <f t="shared" si="1059"/>
        <v>3.9496749916452245E-3</v>
      </c>
      <c r="FP265" s="12">
        <f t="shared" si="1059"/>
        <v>3.9496749916452245E-3</v>
      </c>
      <c r="FQ265" s="12">
        <f t="shared" si="1059"/>
        <v>3.9496749916452245E-3</v>
      </c>
      <c r="FR265" s="12">
        <f t="shared" si="1059"/>
        <v>3.9496749916452245E-3</v>
      </c>
      <c r="FS265" s="12">
        <f t="shared" si="1059"/>
        <v>3.9496749916452245E-3</v>
      </c>
      <c r="FT265" s="12">
        <f t="shared" si="1059"/>
        <v>3.9496749916452245E-3</v>
      </c>
      <c r="FU265" s="12">
        <f t="shared" si="1059"/>
        <v>3.9496749916452245E-3</v>
      </c>
      <c r="FV265" s="12">
        <f t="shared" si="1059"/>
        <v>3.9496749916452245E-3</v>
      </c>
      <c r="FW265" s="12">
        <f t="shared" si="1059"/>
        <v>3.9496749916452245E-3</v>
      </c>
      <c r="FX265" s="12">
        <f t="shared" si="1059"/>
        <v>3.9496749916452245E-3</v>
      </c>
      <c r="FY265" s="12">
        <f t="shared" si="1059"/>
        <v>3.9496749916452245E-3</v>
      </c>
      <c r="FZ265" s="12">
        <f t="shared" si="1059"/>
        <v>3.9496749916452245E-3</v>
      </c>
      <c r="GA265" s="12">
        <f t="shared" si="1059"/>
        <v>3.9496749916452245E-3</v>
      </c>
      <c r="GB265" s="12">
        <f t="shared" si="1059"/>
        <v>3.9496749916452245E-3</v>
      </c>
      <c r="GC265" s="12">
        <f t="shared" si="1059"/>
        <v>3.9496749916452245E-3</v>
      </c>
      <c r="GD265" s="12">
        <f t="shared" si="1059"/>
        <v>3.9496749916452245E-3</v>
      </c>
      <c r="GE265" s="12">
        <f t="shared" si="1059"/>
        <v>3.9496749916452245E-3</v>
      </c>
      <c r="GF265" s="12">
        <f t="shared" si="1059"/>
        <v>3.9496749916452245E-3</v>
      </c>
      <c r="GG265" s="12">
        <f t="shared" si="1059"/>
        <v>3.9496749916452245E-3</v>
      </c>
      <c r="GH265" s="12">
        <f t="shared" si="1059"/>
        <v>3.9496749916452245E-3</v>
      </c>
      <c r="GI265" s="12">
        <f t="shared" si="1059"/>
        <v>3.9496749916452245E-3</v>
      </c>
      <c r="GJ265" s="12">
        <f t="shared" si="1059"/>
        <v>3.9496749916452245E-3</v>
      </c>
    </row>
    <row r="266" spans="1:192" x14ac:dyDescent="0.25">
      <c r="D266" s="21"/>
      <c r="E266" s="298" t="str">
        <f t="shared" ref="E266:AJ266" si="1060" xml:space="preserve"> E$263</f>
        <v>Senior debt period interest rate - T2</v>
      </c>
      <c r="F266" s="298">
        <f t="shared" si="1060"/>
        <v>0</v>
      </c>
      <c r="G266" s="298" t="str">
        <f t="shared" si="1060"/>
        <v>%</v>
      </c>
      <c r="H266" s="298">
        <f t="shared" si="1060"/>
        <v>0</v>
      </c>
      <c r="I266" s="298">
        <f t="shared" si="1060"/>
        <v>0</v>
      </c>
      <c r="J266" s="298">
        <f t="shared" si="1060"/>
        <v>1.5844444444444442E-2</v>
      </c>
      <c r="K266" s="298">
        <f t="shared" si="1060"/>
        <v>1.5503100000000001E-2</v>
      </c>
      <c r="L266" s="298">
        <f t="shared" si="1060"/>
        <v>1.5678491111111113E-2</v>
      </c>
      <c r="M266" s="298">
        <f t="shared" si="1060"/>
        <v>1.585384888888889E-2</v>
      </c>
      <c r="N266" s="298">
        <f t="shared" si="1060"/>
        <v>1.5856762222222223E-2</v>
      </c>
      <c r="O266" s="298">
        <f t="shared" si="1060"/>
        <v>1.55154E-2</v>
      </c>
      <c r="P266" s="298">
        <f t="shared" si="1060"/>
        <v>1.5691180555555559E-2</v>
      </c>
      <c r="Q266" s="298">
        <f t="shared" si="1060"/>
        <v>1.5866626666666668E-2</v>
      </c>
      <c r="R266" s="298">
        <f t="shared" si="1060"/>
        <v>1.5870306666666667E-2</v>
      </c>
      <c r="S266" s="298">
        <f t="shared" si="1060"/>
        <v>1.5528450000000001E-2</v>
      </c>
      <c r="T266" s="298">
        <f t="shared" si="1060"/>
        <v>1.5703566666666668E-2</v>
      </c>
      <c r="U266" s="298">
        <f t="shared" si="1060"/>
        <v>1.5878484444444445E-2</v>
      </c>
      <c r="V266" s="298">
        <f t="shared" si="1060"/>
        <v>1.5881193333333335E-2</v>
      </c>
      <c r="W266" s="298">
        <f t="shared" si="1060"/>
        <v>1.5710492777777779E-2</v>
      </c>
      <c r="X266" s="298">
        <f t="shared" si="1060"/>
        <v>1.5712413888888891E-2</v>
      </c>
      <c r="Y266" s="298">
        <f t="shared" si="1060"/>
        <v>1.5887888888888889E-2</v>
      </c>
      <c r="Z266" s="298">
        <f t="shared" si="1060"/>
        <v>1.588983111111111E-2</v>
      </c>
      <c r="AA266" s="298">
        <f t="shared" si="1060"/>
        <v>1.5547700000000001E-2</v>
      </c>
      <c r="AB266" s="298">
        <f t="shared" si="1060"/>
        <v>1.5723991111111113E-2</v>
      </c>
      <c r="AC266" s="298">
        <f t="shared" si="1060"/>
        <v>1.5900206666666666E-2</v>
      </c>
      <c r="AD266" s="298">
        <f t="shared" si="1060"/>
        <v>1.5902404444444442E-2</v>
      </c>
      <c r="AE266" s="298">
        <f t="shared" si="1060"/>
        <v>1.5560250000000003E-2</v>
      </c>
      <c r="AF266" s="298">
        <f t="shared" si="1060"/>
        <v>1.5736882777777777E-2</v>
      </c>
      <c r="AG266" s="298">
        <f t="shared" si="1060"/>
        <v>1.5911706666666667E-2</v>
      </c>
      <c r="AH266" s="298">
        <f t="shared" si="1060"/>
        <v>1.5914313333333336E-2</v>
      </c>
      <c r="AI266" s="298">
        <f t="shared" si="1060"/>
        <v>1.5571050000000001E-2</v>
      </c>
      <c r="AJ266" s="298">
        <f t="shared" si="1060"/>
        <v>1.574653888888889E-2</v>
      </c>
      <c r="AK266" s="298">
        <f t="shared" ref="AK266:BP266" si="1061" xml:space="preserve"> AK$263</f>
        <v>1.5921928888888888E-2</v>
      </c>
      <c r="AL266" s="298">
        <f t="shared" si="1061"/>
        <v>1.5924688888888889E-2</v>
      </c>
      <c r="AM266" s="298">
        <f t="shared" si="1061"/>
        <v>1.5755082777777776E-2</v>
      </c>
      <c r="AN266" s="298">
        <f t="shared" si="1061"/>
        <v>1.5758621666666667E-2</v>
      </c>
      <c r="AO266" s="298">
        <f t="shared" si="1061"/>
        <v>1.5935013333333335E-2</v>
      </c>
      <c r="AP266" s="298">
        <f t="shared" si="1061"/>
        <v>1.5937108888888891E-2</v>
      </c>
      <c r="AQ266" s="298">
        <f t="shared" si="1061"/>
        <v>1.5592900000000002E-2</v>
      </c>
      <c r="AR266" s="298">
        <f t="shared" si="1061"/>
        <v>1.5768935000000001E-2</v>
      </c>
      <c r="AS266" s="298">
        <f t="shared" si="1061"/>
        <v>1.594595111111111E-2</v>
      </c>
      <c r="AT266" s="298">
        <f t="shared" si="1061"/>
        <v>1.5948762222222222E-2</v>
      </c>
      <c r="AU266" s="298">
        <f t="shared" si="1061"/>
        <v>1.5604450000000001E-2</v>
      </c>
      <c r="AV266" s="298">
        <f t="shared" si="1061"/>
        <v>1.5780815555555557E-2</v>
      </c>
      <c r="AW266" s="298">
        <f t="shared" si="1061"/>
        <v>1.5957706666666668E-2</v>
      </c>
      <c r="AX266" s="298">
        <f t="shared" si="1061"/>
        <v>1.5961079999999999E-2</v>
      </c>
      <c r="AY266" s="298">
        <f t="shared" si="1061"/>
        <v>1.5617550000000001E-2</v>
      </c>
      <c r="AZ266" s="298">
        <f t="shared" si="1061"/>
        <v>1.5794010555555557E-2</v>
      </c>
      <c r="BA266" s="298">
        <f t="shared" si="1061"/>
        <v>1.5969411111111109E-2</v>
      </c>
      <c r="BB266" s="298">
        <f t="shared" si="1061"/>
        <v>1.5971660000000002E-2</v>
      </c>
      <c r="BC266" s="298">
        <f t="shared" si="1061"/>
        <v>1.5800380555555559E-2</v>
      </c>
      <c r="BD266" s="298">
        <f t="shared" si="1061"/>
        <v>1.5804020555555555E-2</v>
      </c>
      <c r="BE266" s="298">
        <f t="shared" si="1061"/>
        <v>1.5979735555555555E-2</v>
      </c>
      <c r="BF266" s="298">
        <f t="shared" si="1061"/>
        <v>1.5981626666666669E-2</v>
      </c>
      <c r="BG266" s="298">
        <f t="shared" si="1061"/>
        <v>1.56367E-2</v>
      </c>
      <c r="BH266" s="298">
        <f t="shared" si="1061"/>
        <v>1.5814081111111111E-2</v>
      </c>
      <c r="BI266" s="298">
        <f t="shared" si="1061"/>
        <v>1.5990213333333333E-2</v>
      </c>
      <c r="BJ266" s="298">
        <f t="shared" si="1061"/>
        <v>1.5992615555555558E-2</v>
      </c>
      <c r="BK266" s="298">
        <f t="shared" si="1061"/>
        <v>1.5647649999999999E-2</v>
      </c>
      <c r="BL266" s="298">
        <f t="shared" si="1061"/>
        <v>1.5825304444444445E-2</v>
      </c>
      <c r="BM266" s="298">
        <f t="shared" si="1061"/>
        <v>1.6002582222222221E-2</v>
      </c>
      <c r="BN266" s="298">
        <f t="shared" si="1061"/>
        <v>1.600524E-2</v>
      </c>
      <c r="BO266" s="298">
        <f t="shared" si="1061"/>
        <v>1.56606E-2</v>
      </c>
      <c r="BP266" s="298">
        <f t="shared" si="1061"/>
        <v>1.583673E-2</v>
      </c>
      <c r="BQ266" s="298">
        <f t="shared" ref="BQ266:CV266" si="1062" xml:space="preserve"> BQ$263</f>
        <v>1.6012548888888891E-2</v>
      </c>
      <c r="BR266" s="298">
        <f t="shared" si="1062"/>
        <v>1.6014848888888888E-2</v>
      </c>
      <c r="BS266" s="298">
        <f t="shared" si="1062"/>
        <v>1.5842746111111111E-2</v>
      </c>
      <c r="BT266" s="298">
        <f t="shared" si="1062"/>
        <v>1.584481888888889E-2</v>
      </c>
      <c r="BU266" s="298">
        <f t="shared" si="1062"/>
        <v>1.6021953333333335E-2</v>
      </c>
      <c r="BV266" s="298">
        <f t="shared" si="1062"/>
        <v>1.6024355555555557E-2</v>
      </c>
      <c r="BW266" s="298">
        <f t="shared" si="1062"/>
        <v>1.567965E-2</v>
      </c>
      <c r="BX266" s="298">
        <f t="shared" si="1062"/>
        <v>1.5857306111111111E-2</v>
      </c>
      <c r="BY266" s="298">
        <f t="shared" si="1062"/>
        <v>1.6035037777777778E-2</v>
      </c>
      <c r="BZ266" s="298">
        <f t="shared" si="1062"/>
        <v>1.6037951111111112E-2</v>
      </c>
      <c r="CA266" s="298">
        <f t="shared" si="1062"/>
        <v>1.56921E-2</v>
      </c>
      <c r="CB266" s="298">
        <f t="shared" si="1062"/>
        <v>1.586979333333333E-2</v>
      </c>
      <c r="CC266" s="298">
        <f t="shared" si="1062"/>
        <v>1.6046946666666666E-2</v>
      </c>
      <c r="CD266" s="298">
        <f t="shared" si="1062"/>
        <v>1.6049502222222227E-2</v>
      </c>
      <c r="CE266" s="298">
        <f t="shared" si="1062"/>
        <v>1.570355E-2</v>
      </c>
      <c r="CF266" s="298">
        <f t="shared" si="1062"/>
        <v>1.588051111111111E-2</v>
      </c>
      <c r="CG266" s="298">
        <f t="shared" si="1062"/>
        <v>1.6057424444444444E-2</v>
      </c>
      <c r="CH266" s="298">
        <f t="shared" si="1062"/>
        <v>1.6059928888888891E-2</v>
      </c>
      <c r="CI266" s="298">
        <f t="shared" si="1062"/>
        <v>1.5887791111111112E-2</v>
      </c>
      <c r="CJ266" s="298">
        <f t="shared" si="1062"/>
        <v>1.5889712222222224E-2</v>
      </c>
      <c r="CK266" s="298">
        <f t="shared" si="1062"/>
        <v>1.6067595555555557E-2</v>
      </c>
      <c r="CL266" s="298">
        <f t="shared" si="1062"/>
        <v>1.6069793333333332E-2</v>
      </c>
      <c r="CM266" s="298">
        <f t="shared" si="1062"/>
        <v>1.5723149999999998E-2</v>
      </c>
      <c r="CN266" s="298">
        <f t="shared" si="1062"/>
        <v>1.5901289444444446E-2</v>
      </c>
      <c r="CO266" s="298">
        <f t="shared" si="1062"/>
        <v>1.6078891111111111E-2</v>
      </c>
      <c r="CP266" s="298">
        <f t="shared" si="1062"/>
        <v>1.6080731111111111E-2</v>
      </c>
      <c r="CQ266" s="298">
        <f t="shared" si="1062"/>
        <v>1.5734450000000001E-2</v>
      </c>
      <c r="CR266" s="298">
        <f t="shared" si="1062"/>
        <v>1.5911804999999998E-2</v>
      </c>
      <c r="CS266" s="298">
        <f t="shared" si="1062"/>
        <v>1.6089266666666668E-2</v>
      </c>
      <c r="CT266" s="298">
        <f t="shared" si="1062"/>
        <v>1.6091566666666664E-2</v>
      </c>
      <c r="CU266" s="298">
        <f t="shared" si="1062"/>
        <v>1.5743650000000001E-2</v>
      </c>
      <c r="CV266" s="298">
        <f t="shared" si="1062"/>
        <v>1.5921511666666666E-2</v>
      </c>
      <c r="CW266" s="298">
        <f t="shared" ref="CW266:EB266" si="1063" xml:space="preserve"> CW$263</f>
        <v>1.6099182222222223E-2</v>
      </c>
      <c r="CX266" s="298">
        <f t="shared" si="1063"/>
        <v>1.6102504444444447E-2</v>
      </c>
      <c r="CY266" s="298">
        <f t="shared" si="1063"/>
        <v>1.5930662222222221E-2</v>
      </c>
      <c r="CZ266" s="298">
        <f t="shared" si="1063"/>
        <v>1.5934201111111108E-2</v>
      </c>
      <c r="DA266" s="298">
        <f t="shared" si="1063"/>
        <v>1.611288E-2</v>
      </c>
      <c r="DB266" s="298">
        <f t="shared" si="1063"/>
        <v>1.6114822222222224E-2</v>
      </c>
      <c r="DC266" s="298">
        <f t="shared" si="1063"/>
        <v>1.576665E-2</v>
      </c>
      <c r="DD266" s="298">
        <f t="shared" si="1063"/>
        <v>1.5944918888888888E-2</v>
      </c>
      <c r="DE266" s="298">
        <f t="shared" si="1063"/>
        <v>1.6122437777777776E-2</v>
      </c>
      <c r="DF266" s="298">
        <f t="shared" si="1063"/>
        <v>1.6125095555555552E-2</v>
      </c>
      <c r="DG266" s="298">
        <f t="shared" si="1063"/>
        <v>1.57781E-2</v>
      </c>
      <c r="DH266" s="298">
        <f t="shared" si="1063"/>
        <v>1.5956546666666668E-2</v>
      </c>
      <c r="DI266" s="298">
        <f t="shared" si="1063"/>
        <v>1.6134039999999999E-2</v>
      </c>
      <c r="DJ266" s="298">
        <f t="shared" si="1063"/>
        <v>1.6137771111111112E-2</v>
      </c>
      <c r="DK266" s="298">
        <f t="shared" si="1063"/>
        <v>1.5789950000000001E-2</v>
      </c>
      <c r="DL266" s="298">
        <f t="shared" si="1063"/>
        <v>1.5967314999999999E-2</v>
      </c>
      <c r="DM266" s="298">
        <f t="shared" si="1063"/>
        <v>1.6146357777777776E-2</v>
      </c>
      <c r="DN266" s="298">
        <f t="shared" si="1063"/>
        <v>1.6148402222222222E-2</v>
      </c>
      <c r="DO266" s="298">
        <f t="shared" si="1063"/>
        <v>1.597484777777778E-2</v>
      </c>
      <c r="DP266" s="298">
        <f t="shared" si="1063"/>
        <v>1.5978538333333334E-2</v>
      </c>
      <c r="DQ266" s="298">
        <f t="shared" si="1063"/>
        <v>1.6156426666666664E-2</v>
      </c>
      <c r="DR266" s="298">
        <f t="shared" si="1063"/>
        <v>1.6160157777777778E-2</v>
      </c>
      <c r="DS266" s="298">
        <f t="shared" si="1063"/>
        <v>1.5810999999999999E-2</v>
      </c>
      <c r="DT266" s="298">
        <f t="shared" si="1063"/>
        <v>1.5990267222222222E-2</v>
      </c>
      <c r="DU266" s="298">
        <f t="shared" si="1063"/>
        <v>1.6168846666666667E-2</v>
      </c>
      <c r="DV266" s="298">
        <f t="shared" si="1063"/>
        <v>1.617094222222222E-2</v>
      </c>
      <c r="DW266" s="298">
        <f t="shared" si="1063"/>
        <v>1.5822349999999999E-2</v>
      </c>
      <c r="DX266" s="298">
        <f t="shared" si="1063"/>
        <v>1.6001389444444444E-2</v>
      </c>
      <c r="DY266" s="298">
        <f t="shared" si="1063"/>
        <v>1.6179068888888891E-2</v>
      </c>
      <c r="DZ266" s="298">
        <f t="shared" si="1063"/>
        <v>1.6181215555555555E-2</v>
      </c>
      <c r="EA266" s="298">
        <f t="shared" si="1063"/>
        <v>1.583275E-2</v>
      </c>
      <c r="EB266" s="298">
        <f t="shared" si="1063"/>
        <v>1.6010590555555555E-2</v>
      </c>
      <c r="EC266" s="298">
        <f t="shared" ref="EC266:FH266" si="1064" xml:space="preserve"> EC$263</f>
        <v>1.6188831111111111E-2</v>
      </c>
      <c r="ED266" s="298">
        <f t="shared" si="1064"/>
        <v>1.6192562222222224E-2</v>
      </c>
      <c r="EE266" s="298">
        <f t="shared" si="1064"/>
        <v>1.601923555555556E-2</v>
      </c>
      <c r="EF266" s="298">
        <f t="shared" si="1064"/>
        <v>1.6021915000000001E-2</v>
      </c>
      <c r="EG266" s="298">
        <f t="shared" si="1064"/>
        <v>1.620145555555556E-2</v>
      </c>
      <c r="EH266" s="298">
        <f t="shared" si="1064"/>
        <v>1.6203653333333335E-2</v>
      </c>
      <c r="EI266" s="298">
        <f t="shared" si="1064"/>
        <v>1.5854500000000001E-2</v>
      </c>
      <c r="EJ266" s="298">
        <f t="shared" si="1064"/>
        <v>1.6032885555555557E-2</v>
      </c>
      <c r="EK266" s="298">
        <f t="shared" si="1064"/>
        <v>1.62127E-2</v>
      </c>
      <c r="EL266" s="298">
        <f t="shared" si="1064"/>
        <v>1.6216022222222223E-2</v>
      </c>
      <c r="EM266" s="298">
        <f t="shared" si="1064"/>
        <v>1.5865400000000002E-2</v>
      </c>
      <c r="EN266" s="298">
        <f t="shared" si="1064"/>
        <v>1.6043603333333333E-2</v>
      </c>
      <c r="EO266" s="298">
        <f t="shared" si="1064"/>
        <v>1.6222206666666666E-2</v>
      </c>
      <c r="EP266" s="298">
        <f t="shared" si="1064"/>
        <v>1.622455777777778E-2</v>
      </c>
      <c r="EQ266" s="298">
        <f t="shared" si="1064"/>
        <v>1.5874800000000001E-2</v>
      </c>
      <c r="ER266" s="298">
        <f t="shared" si="1064"/>
        <v>1.6053967222222222E-2</v>
      </c>
      <c r="ES266" s="298">
        <f t="shared" si="1064"/>
        <v>1.6233962222222221E-2</v>
      </c>
      <c r="ET266" s="298">
        <f t="shared" si="1064"/>
        <v>1.623743777777778E-2</v>
      </c>
      <c r="EU266" s="298">
        <f t="shared" si="1064"/>
        <v>1.6064179444444444E-2</v>
      </c>
      <c r="EV266" s="298">
        <f t="shared" si="1064"/>
        <v>1.606594888888889E-2</v>
      </c>
      <c r="EW266" s="298">
        <f t="shared" si="1064"/>
        <v>1.624454222222222E-2</v>
      </c>
      <c r="EX266" s="298">
        <f t="shared" si="1064"/>
        <v>1.6247762222222222E-2</v>
      </c>
      <c r="EY266" s="298">
        <f t="shared" si="1064"/>
        <v>1.5897600000000001E-2</v>
      </c>
      <c r="EZ266" s="298">
        <f t="shared" si="1064"/>
        <v>1.6076868888888891E-2</v>
      </c>
      <c r="FA266" s="298">
        <f t="shared" si="1064"/>
        <v>1.625594E-2</v>
      </c>
      <c r="FB266" s="298">
        <f t="shared" si="1064"/>
        <v>1.6259313333333331E-2</v>
      </c>
      <c r="FC266" s="298">
        <f t="shared" si="1064"/>
        <v>1.5908100000000001E-2</v>
      </c>
      <c r="FD266" s="298">
        <f t="shared" si="1064"/>
        <v>1.6088092222222222E-2</v>
      </c>
      <c r="FE266" s="298">
        <f t="shared" si="1064"/>
        <v>1.626779777777778E-2</v>
      </c>
      <c r="FF266" s="298">
        <f t="shared" si="1064"/>
        <v>1.6271273333333336E-2</v>
      </c>
      <c r="FG266" s="298">
        <f t="shared" si="1064"/>
        <v>1.592035E-2</v>
      </c>
      <c r="FH266" s="298">
        <f t="shared" si="1064"/>
        <v>1.609951777777778E-2</v>
      </c>
      <c r="FI266" s="298">
        <f t="shared" ref="FI266:GJ266" si="1065" xml:space="preserve"> FI$263</f>
        <v>1.6278633333333334E-2</v>
      </c>
      <c r="FJ266" s="298">
        <f t="shared" si="1065"/>
        <v>1.6282466666666669E-2</v>
      </c>
      <c r="FK266" s="298">
        <f t="shared" si="1065"/>
        <v>1.6107657222222224E-2</v>
      </c>
      <c r="FL266" s="298">
        <f t="shared" si="1065"/>
        <v>1.6110943333333332E-2</v>
      </c>
      <c r="FM266" s="298">
        <f t="shared" si="1065"/>
        <v>1.629044E-2</v>
      </c>
      <c r="FN266" s="298">
        <f t="shared" si="1065"/>
        <v>1.6294068888888891E-2</v>
      </c>
      <c r="FO266" s="298">
        <f t="shared" si="1065"/>
        <v>1.594305E-2</v>
      </c>
      <c r="FP266" s="298">
        <f t="shared" si="1065"/>
        <v>1.6123936111111112E-2</v>
      </c>
      <c r="FQ266" s="298">
        <f t="shared" si="1065"/>
        <v>1.630418888888889E-2</v>
      </c>
      <c r="FR266" s="298">
        <f t="shared" si="1065"/>
        <v>1.6307000000000002E-2</v>
      </c>
      <c r="FS266" s="298">
        <f t="shared" si="1065"/>
        <v>1.5955450000000003E-2</v>
      </c>
      <c r="FT266" s="298">
        <f t="shared" si="1065"/>
        <v>1.6136372777777779E-2</v>
      </c>
      <c r="FU266" s="298">
        <f t="shared" si="1065"/>
        <v>1.6316302222222221E-2</v>
      </c>
      <c r="FV266" s="298">
        <f t="shared" si="1065"/>
        <v>1.6318908888888886E-2</v>
      </c>
      <c r="FW266" s="298">
        <f t="shared" si="1065"/>
        <v>1.59661E-2</v>
      </c>
      <c r="FX266" s="298">
        <f t="shared" si="1065"/>
        <v>1.6146534444444444E-2</v>
      </c>
      <c r="FY266" s="298">
        <f t="shared" si="1065"/>
        <v>1.6327291111111111E-2</v>
      </c>
      <c r="FZ266" s="298">
        <f t="shared" si="1065"/>
        <v>1.6329386666666664E-2</v>
      </c>
      <c r="GA266" s="298">
        <f t="shared" si="1065"/>
        <v>1.6155381666666666E-2</v>
      </c>
      <c r="GB266" s="298">
        <f t="shared" si="1065"/>
        <v>1.6157302777777778E-2</v>
      </c>
      <c r="GC266" s="298">
        <f t="shared" si="1065"/>
        <v>1.633868888888889E-2</v>
      </c>
      <c r="GD266" s="298">
        <f t="shared" si="1065"/>
        <v>1.6342113333333335E-2</v>
      </c>
      <c r="GE266" s="298">
        <f t="shared" si="1065"/>
        <v>1.5989400000000001E-2</v>
      </c>
      <c r="GF266" s="298">
        <f t="shared" si="1065"/>
        <v>1.6169739444444445E-2</v>
      </c>
      <c r="GG266" s="298">
        <f t="shared" si="1065"/>
        <v>1.6349473333333336E-2</v>
      </c>
      <c r="GH266" s="298">
        <f t="shared" si="1065"/>
        <v>1.6353255555555557E-2</v>
      </c>
      <c r="GI266" s="298">
        <f t="shared" si="1065"/>
        <v>1.600145E-2</v>
      </c>
      <c r="GJ266" s="298">
        <f t="shared" si="1065"/>
        <v>1.6182428888888888E-2</v>
      </c>
    </row>
    <row r="267" spans="1:192" s="199" customFormat="1" x14ac:dyDescent="0.25">
      <c r="A267" s="147"/>
      <c r="B267" s="720"/>
      <c r="C267" s="148"/>
      <c r="D267" s="148"/>
      <c r="E267" s="198" t="s">
        <v>672</v>
      </c>
      <c r="F267" s="198"/>
      <c r="G267" s="198" t="str">
        <f xml:space="preserve"> SMU</f>
        <v>$ 000s</v>
      </c>
      <c r="H267" s="198">
        <f xml:space="preserve"> SUM(J267:GJ267)</f>
        <v>10608.062425233165</v>
      </c>
      <c r="I267" s="150"/>
      <c r="J267" s="198">
        <f t="shared" ref="J267:K267" si="1066" xml:space="preserve"> J265 * J266</f>
        <v>0</v>
      </c>
      <c r="K267" s="198">
        <f t="shared" si="1066"/>
        <v>0</v>
      </c>
      <c r="L267" s="198">
        <f t="shared" ref="L267:BW267" si="1067" xml:space="preserve"> L265 * L266</f>
        <v>0</v>
      </c>
      <c r="M267" s="198">
        <f t="shared" si="1067"/>
        <v>0</v>
      </c>
      <c r="N267" s="198">
        <f t="shared" si="1067"/>
        <v>0</v>
      </c>
      <c r="O267" s="198">
        <f t="shared" si="1067"/>
        <v>0</v>
      </c>
      <c r="P267" s="198">
        <f t="shared" si="1067"/>
        <v>0</v>
      </c>
      <c r="Q267" s="198">
        <f t="shared" si="1067"/>
        <v>0</v>
      </c>
      <c r="R267" s="198">
        <f t="shared" si="1067"/>
        <v>0</v>
      </c>
      <c r="S267" s="198">
        <f t="shared" si="1067"/>
        <v>294.69583718801647</v>
      </c>
      <c r="T267" s="198">
        <f t="shared" si="1067"/>
        <v>296.23646510472776</v>
      </c>
      <c r="U267" s="198">
        <f t="shared" si="1067"/>
        <v>297.2812026367904</v>
      </c>
      <c r="V267" s="198">
        <f t="shared" si="1067"/>
        <v>294.16893834412986</v>
      </c>
      <c r="W267" s="198">
        <f t="shared" si="1067"/>
        <v>288.13433063334583</v>
      </c>
      <c r="X267" s="198">
        <f t="shared" si="1067"/>
        <v>286.16101423566528</v>
      </c>
      <c r="Y267" s="198">
        <f t="shared" si="1067"/>
        <v>287.03191556204803</v>
      </c>
      <c r="Z267" s="198">
        <f t="shared" si="1067"/>
        <v>283.8003832053459</v>
      </c>
      <c r="AA267" s="198">
        <f t="shared" si="1067"/>
        <v>274.74371660771135</v>
      </c>
      <c r="AB267" s="198">
        <f t="shared" si="1067"/>
        <v>275.75186316940568</v>
      </c>
      <c r="AC267" s="198">
        <f t="shared" si="1067"/>
        <v>276.37183689182581</v>
      </c>
      <c r="AD267" s="198">
        <f t="shared" si="1067"/>
        <v>273.03251196503334</v>
      </c>
      <c r="AE267" s="198">
        <f t="shared" si="1067"/>
        <v>264.1002377205379</v>
      </c>
      <c r="AF267" s="198">
        <f t="shared" si="1067"/>
        <v>264.87622007008042</v>
      </c>
      <c r="AG267" s="198">
        <f t="shared" si="1067"/>
        <v>265.23083278561853</v>
      </c>
      <c r="AH267" s="198">
        <f t="shared" si="1067"/>
        <v>261.77878441908712</v>
      </c>
      <c r="AI267" s="198">
        <f t="shared" si="1067"/>
        <v>252.95611209328933</v>
      </c>
      <c r="AJ267" s="198">
        <f t="shared" si="1067"/>
        <v>253.46339218155603</v>
      </c>
      <c r="AK267" s="198">
        <f t="shared" si="1067"/>
        <v>253.57356091821092</v>
      </c>
      <c r="AL267" s="198">
        <f t="shared" si="1067"/>
        <v>249.99677757167848</v>
      </c>
      <c r="AM267" s="198">
        <f t="shared" si="1067"/>
        <v>243.99513066024645</v>
      </c>
      <c r="AN267" s="198">
        <f t="shared" si="1067"/>
        <v>241.56087784299766</v>
      </c>
      <c r="AO267" s="198">
        <f t="shared" si="1067"/>
        <v>241.45231815880234</v>
      </c>
      <c r="AP267" s="198">
        <f t="shared" si="1067"/>
        <v>237.73025178217836</v>
      </c>
      <c r="AQ267" s="198">
        <f t="shared" si="1067"/>
        <v>229.15986155480334</v>
      </c>
      <c r="AR267" s="198">
        <f t="shared" si="1067"/>
        <v>229.13729208999735</v>
      </c>
      <c r="AS267" s="198">
        <f t="shared" si="1067"/>
        <v>228.72292901778286</v>
      </c>
      <c r="AT267" s="198">
        <f t="shared" si="1067"/>
        <v>224.8676736159253</v>
      </c>
      <c r="AU267" s="198">
        <f t="shared" si="1067"/>
        <v>216.43483600316242</v>
      </c>
      <c r="AV267" s="198">
        <f t="shared" si="1067"/>
        <v>216.12579719051934</v>
      </c>
      <c r="AW267" s="198">
        <f t="shared" si="1067"/>
        <v>215.41210969389084</v>
      </c>
      <c r="AX267" s="198">
        <f t="shared" si="1067"/>
        <v>211.41110667071146</v>
      </c>
      <c r="AY267" s="198">
        <f t="shared" si="1067"/>
        <v>203.13092814282172</v>
      </c>
      <c r="AZ267" s="198">
        <f t="shared" si="1067"/>
        <v>202.51607851291195</v>
      </c>
      <c r="BA267" s="198">
        <f t="shared" si="1067"/>
        <v>201.46984993759617</v>
      </c>
      <c r="BB267" s="198">
        <f t="shared" si="1067"/>
        <v>197.29154712853003</v>
      </c>
      <c r="BC267" s="198">
        <f t="shared" si="1067"/>
        <v>191.24213168639554</v>
      </c>
      <c r="BD267" s="198">
        <f t="shared" si="1067"/>
        <v>188.18810542790305</v>
      </c>
      <c r="BE267" s="198">
        <f t="shared" si="1067"/>
        <v>186.84859760196949</v>
      </c>
      <c r="BF267" s="198">
        <f t="shared" si="1067"/>
        <v>182.4939077918792</v>
      </c>
      <c r="BG267" s="198">
        <f t="shared" si="1067"/>
        <v>174.49408674524375</v>
      </c>
      <c r="BH267" s="198">
        <f t="shared" si="1067"/>
        <v>158.58496221505101</v>
      </c>
      <c r="BI267" s="198">
        <f t="shared" si="1067"/>
        <v>140.28498132869422</v>
      </c>
      <c r="BJ267" s="198">
        <f t="shared" si="1067"/>
        <v>115.20104867800566</v>
      </c>
      <c r="BK267" s="198">
        <f t="shared" si="1067"/>
        <v>89.347497825385489</v>
      </c>
      <c r="BL267" s="198">
        <f t="shared" si="1067"/>
        <v>71.454065862821523</v>
      </c>
      <c r="BM267" s="198">
        <f t="shared" si="1067"/>
        <v>51.136154817424583</v>
      </c>
      <c r="BN267" s="198">
        <f t="shared" si="1067"/>
        <v>24.974372510001398</v>
      </c>
      <c r="BO267" s="198">
        <f t="shared" si="1067"/>
        <v>6.1854280174159204E-5</v>
      </c>
      <c r="BP267" s="198">
        <f t="shared" si="1067"/>
        <v>6.2549936430437682E-5</v>
      </c>
      <c r="BQ267" s="198">
        <f t="shared" si="1067"/>
        <v>6.3244363898940975E-5</v>
      </c>
      <c r="BR267" s="198">
        <f t="shared" si="1067"/>
        <v>6.3253448151421747E-5</v>
      </c>
      <c r="BS267" s="198">
        <f t="shared" si="1067"/>
        <v>6.2573698114040194E-5</v>
      </c>
      <c r="BT267" s="198">
        <f t="shared" si="1067"/>
        <v>6.2581884912592316E-5</v>
      </c>
      <c r="BU267" s="198">
        <f t="shared" si="1067"/>
        <v>6.328150839797352E-5</v>
      </c>
      <c r="BV267" s="198">
        <f t="shared" si="1067"/>
        <v>6.3290996395009007E-5</v>
      </c>
      <c r="BW267" s="198">
        <f t="shared" si="1067"/>
        <v>6.1929521482750045E-5</v>
      </c>
      <c r="BX267" s="198">
        <f t="shared" ref="BX267:EI267" si="1068" xml:space="preserve"> BX265 * BX266</f>
        <v>6.2631205381918548E-5</v>
      </c>
      <c r="BY267" s="198">
        <f t="shared" si="1068"/>
        <v>6.3333187700975312E-5</v>
      </c>
      <c r="BZ267" s="198">
        <f t="shared" si="1068"/>
        <v>6.3344694420784298E-5</v>
      </c>
      <c r="CA267" s="198">
        <f t="shared" si="1068"/>
        <v>6.1978694936396035E-5</v>
      </c>
      <c r="CB267" s="198">
        <f t="shared" si="1068"/>
        <v>6.2680525851244753E-5</v>
      </c>
      <c r="CC267" s="198">
        <f t="shared" si="1068"/>
        <v>6.3380223941598033E-5</v>
      </c>
      <c r="CD267" s="198">
        <f t="shared" si="1068"/>
        <v>6.3390317555465581E-5</v>
      </c>
      <c r="CE267" s="198">
        <f t="shared" si="1068"/>
        <v>6.2023918715050364E-5</v>
      </c>
      <c r="CF267" s="198">
        <f t="shared" si="1068"/>
        <v>6.272285759009967E-5</v>
      </c>
      <c r="CG267" s="198">
        <f t="shared" si="1068"/>
        <v>6.3421607758454933E-5</v>
      </c>
      <c r="CH267" s="198">
        <f t="shared" si="1068"/>
        <v>6.3431499500045123E-5</v>
      </c>
      <c r="CI267" s="198">
        <f t="shared" si="1068"/>
        <v>6.2751611224038853E-5</v>
      </c>
      <c r="CJ267" s="198">
        <f t="shared" si="1068"/>
        <v>6.2759198988550586E-5</v>
      </c>
      <c r="CK267" s="198">
        <f t="shared" si="1068"/>
        <v>6.3461780341647739E-5</v>
      </c>
      <c r="CL267" s="198">
        <f t="shared" si="1068"/>
        <v>6.3470460849573808E-5</v>
      </c>
      <c r="CM267" s="198">
        <f t="shared" si="1068"/>
        <v>6.2101332344886604E-5</v>
      </c>
      <c r="CN267" s="198">
        <f t="shared" si="1068"/>
        <v>6.2804925253634415E-5</v>
      </c>
      <c r="CO267" s="198">
        <f t="shared" si="1068"/>
        <v>6.3506394114942258E-5</v>
      </c>
      <c r="CP267" s="198">
        <f t="shared" si="1068"/>
        <v>6.3513661516926875E-5</v>
      </c>
      <c r="CQ267" s="198">
        <f t="shared" si="1068"/>
        <v>6.2145963672292201E-5</v>
      </c>
      <c r="CR267" s="198">
        <f t="shared" si="1068"/>
        <v>6.2846458280435438E-5</v>
      </c>
      <c r="CS267" s="198">
        <f t="shared" si="1068"/>
        <v>6.3547374187244456E-5</v>
      </c>
      <c r="CT267" s="198">
        <f t="shared" si="1068"/>
        <v>6.3556458439725227E-5</v>
      </c>
      <c r="CU267" s="198">
        <f t="shared" si="1068"/>
        <v>6.2182300682215341E-5</v>
      </c>
      <c r="CV267" s="198">
        <f t="shared" si="1068"/>
        <v>6.2884796459021012E-5</v>
      </c>
      <c r="CW267" s="198">
        <f t="shared" si="1068"/>
        <v>6.3586537409050513E-5</v>
      </c>
      <c r="CX267" s="198">
        <f t="shared" si="1068"/>
        <v>6.3599659107078308E-5</v>
      </c>
      <c r="CY267" s="198">
        <f t="shared" si="1068"/>
        <v>6.2920938179458451E-5</v>
      </c>
      <c r="CZ267" s="198">
        <f t="shared" si="1068"/>
        <v>6.2934915640401097E-5</v>
      </c>
      <c r="DA267" s="198">
        <f t="shared" si="1068"/>
        <v>6.3640639179380506E-5</v>
      </c>
      <c r="DB267" s="198">
        <f t="shared" si="1068"/>
        <v>6.3648310325919839E-5</v>
      </c>
      <c r="DC267" s="198">
        <f t="shared" si="1068"/>
        <v>6.2273143207023176E-5</v>
      </c>
      <c r="DD267" s="198">
        <f t="shared" si="1068"/>
        <v>6.2977247379256E-5</v>
      </c>
      <c r="DE267" s="198">
        <f t="shared" si="1068"/>
        <v>6.3678389295245084E-5</v>
      </c>
      <c r="DF267" s="198">
        <f t="shared" si="1068"/>
        <v>6.368888665366732E-5</v>
      </c>
      <c r="DG267" s="198">
        <f t="shared" si="1068"/>
        <v>6.2318366985677519E-5</v>
      </c>
      <c r="DH267" s="198">
        <f t="shared" si="1068"/>
        <v>6.3023173322353305E-5</v>
      </c>
      <c r="DI267" s="198">
        <f t="shared" si="1068"/>
        <v>6.3724214302203711E-5</v>
      </c>
      <c r="DJ267" s="198">
        <f t="shared" si="1068"/>
        <v>6.373895097845033E-5</v>
      </c>
      <c r="DK267" s="198">
        <f t="shared" si="1068"/>
        <v>6.2365170634328515E-5</v>
      </c>
      <c r="DL267" s="198">
        <f t="shared" si="1068"/>
        <v>6.3065704739221671E-5</v>
      </c>
      <c r="DM267" s="198">
        <f t="shared" si="1068"/>
        <v>6.3772865521045241E-5</v>
      </c>
      <c r="DN267" s="198">
        <f t="shared" si="1068"/>
        <v>6.3780940412139277E-5</v>
      </c>
      <c r="DO267" s="198">
        <f t="shared" si="1068"/>
        <v>6.3095456763228184E-5</v>
      </c>
      <c r="DP267" s="198">
        <f t="shared" si="1068"/>
        <v>6.3110033258211232E-5</v>
      </c>
      <c r="DQ267" s="198">
        <f t="shared" si="1068"/>
        <v>6.3812634359683345E-5</v>
      </c>
      <c r="DR267" s="198">
        <f t="shared" si="1068"/>
        <v>6.3827371035929951E-5</v>
      </c>
      <c r="DS267" s="198">
        <f t="shared" si="1068"/>
        <v>6.2448311292902638E-5</v>
      </c>
      <c r="DT267" s="198">
        <f t="shared" si="1068"/>
        <v>6.3156358557335464E-5</v>
      </c>
      <c r="DU267" s="198">
        <f t="shared" si="1068"/>
        <v>6.3861689323079578E-5</v>
      </c>
      <c r="DV267" s="198">
        <f t="shared" si="1068"/>
        <v>6.3869966086450958E-5</v>
      </c>
      <c r="DW267" s="198">
        <f t="shared" si="1068"/>
        <v>6.2493140104057817E-5</v>
      </c>
      <c r="DX267" s="198">
        <f t="shared" si="1068"/>
        <v>6.3200287720298099E-5</v>
      </c>
      <c r="DY267" s="198">
        <f t="shared" si="1068"/>
        <v>6.3902063778549742E-5</v>
      </c>
      <c r="DZ267" s="198">
        <f t="shared" si="1068"/>
        <v>6.3910542414198466E-5</v>
      </c>
      <c r="EA267" s="198">
        <f t="shared" si="1068"/>
        <v>6.2534216723970931E-5</v>
      </c>
      <c r="EB267" s="198">
        <f t="shared" si="1068"/>
        <v>6.3236629118749001E-5</v>
      </c>
      <c r="EC267" s="198">
        <f t="shared" si="1068"/>
        <v>6.3940621383523725E-5</v>
      </c>
      <c r="ED267" s="198">
        <f t="shared" si="1068"/>
        <v>6.3955358059770344E-5</v>
      </c>
      <c r="EE267" s="198">
        <f t="shared" si="1068"/>
        <v>6.3270774059051782E-5</v>
      </c>
      <c r="EF267" s="198">
        <f t="shared" si="1068"/>
        <v>6.3281356993765501E-5</v>
      </c>
      <c r="EG267" s="198">
        <f t="shared" si="1068"/>
        <v>6.3990483836029376E-5</v>
      </c>
      <c r="EH267" s="198">
        <f t="shared" si="1068"/>
        <v>6.3999164343955459E-5</v>
      </c>
      <c r="EI267" s="198">
        <f t="shared" si="1068"/>
        <v>6.262012215503921E-5</v>
      </c>
      <c r="EJ267" s="198">
        <f t="shared" ref="EJ267:GJ267" si="1069" xml:space="preserve"> EJ265 * EJ266</f>
        <v>6.3324687122687733E-5</v>
      </c>
      <c r="EK267" s="198">
        <f t="shared" si="1069"/>
        <v>6.4034895737046538E-5</v>
      </c>
      <c r="EL267" s="198">
        <f t="shared" si="1069"/>
        <v>6.4048017435074334E-5</v>
      </c>
      <c r="EM267" s="198">
        <f t="shared" si="1069"/>
        <v>6.2663173612448155E-5</v>
      </c>
      <c r="EN267" s="198">
        <f t="shared" si="1069"/>
        <v>6.3367018861542623E-5</v>
      </c>
      <c r="EO267" s="198">
        <f t="shared" si="1069"/>
        <v>6.4072443980633771E-5</v>
      </c>
      <c r="EP267" s="198">
        <f t="shared" si="1069"/>
        <v>6.4081730105391914E-5</v>
      </c>
      <c r="EQ267" s="198">
        <f t="shared" si="1069"/>
        <v>6.2700300557369621E-5</v>
      </c>
      <c r="ER267" s="198">
        <f t="shared" si="1069"/>
        <v>6.3407952854303257E-5</v>
      </c>
      <c r="ES267" s="198">
        <f t="shared" si="1069"/>
        <v>6.4118874604424445E-5</v>
      </c>
      <c r="ET267" s="198">
        <f t="shared" si="1069"/>
        <v>6.4132601919284301E-5</v>
      </c>
      <c r="EU267" s="198">
        <f t="shared" si="1069"/>
        <v>6.3448287813023502E-5</v>
      </c>
      <c r="EV267" s="198">
        <f t="shared" si="1069"/>
        <v>6.3455276543494831E-5</v>
      </c>
      <c r="EW267" s="198">
        <f t="shared" si="1069"/>
        <v>6.4160662165836047E-5</v>
      </c>
      <c r="EX267" s="198">
        <f t="shared" si="1069"/>
        <v>6.4173380119309154E-5</v>
      </c>
      <c r="EY267" s="198">
        <f t="shared" si="1069"/>
        <v>6.2790353147179129E-5</v>
      </c>
      <c r="EZ267" s="198">
        <f t="shared" si="1069"/>
        <v>6.34984069944036E-5</v>
      </c>
      <c r="FA267" s="198">
        <f t="shared" si="1069"/>
        <v>6.4205679683685269E-5</v>
      </c>
      <c r="FB267" s="198">
        <f t="shared" si="1069"/>
        <v>6.421900325399041E-5</v>
      </c>
      <c r="FC267" s="198">
        <f t="shared" si="1069"/>
        <v>6.2831824734591407E-5</v>
      </c>
      <c r="FD267" s="198">
        <f t="shared" si="1069"/>
        <v>6.3542735513393161E-5</v>
      </c>
      <c r="FE267" s="198">
        <f t="shared" si="1069"/>
        <v>6.4252514052030659E-5</v>
      </c>
      <c r="FF267" s="198">
        <f t="shared" si="1069"/>
        <v>6.4266241366890502E-5</v>
      </c>
      <c r="FG267" s="198">
        <f t="shared" si="1069"/>
        <v>6.2880208253239043E-5</v>
      </c>
      <c r="FH267" s="198">
        <f t="shared" si="1069"/>
        <v>6.3587862744436601E-5</v>
      </c>
      <c r="FI267" s="198">
        <f t="shared" si="1069"/>
        <v>6.4295310974829011E-5</v>
      </c>
      <c r="FJ267" s="198">
        <f t="shared" si="1069"/>
        <v>6.4310451395630319E-5</v>
      </c>
      <c r="FK267" s="198">
        <f t="shared" si="1069"/>
        <v>6.3620010904604697E-5</v>
      </c>
      <c r="FL267" s="198">
        <f t="shared" si="1069"/>
        <v>6.3632989975480014E-5</v>
      </c>
      <c r="FM267" s="198">
        <f t="shared" si="1069"/>
        <v>6.4341943470897029E-5</v>
      </c>
      <c r="FN267" s="198">
        <f t="shared" si="1069"/>
        <v>6.4356276402588946E-5</v>
      </c>
      <c r="FO267" s="198">
        <f t="shared" si="1069"/>
        <v>6.2969865875549402E-5</v>
      </c>
      <c r="FP267" s="198">
        <f t="shared" si="1069"/>
        <v>6.3684307224940917E-5</v>
      </c>
      <c r="FQ267" s="198">
        <f t="shared" si="1069"/>
        <v>6.4396247113504394E-5</v>
      </c>
      <c r="FR267" s="198">
        <f t="shared" si="1069"/>
        <v>6.4407350088758678E-5</v>
      </c>
      <c r="FS267" s="198">
        <f t="shared" si="1069"/>
        <v>6.301884184544581E-5</v>
      </c>
      <c r="FT267" s="198">
        <f t="shared" si="1069"/>
        <v>6.3733428016253673E-5</v>
      </c>
      <c r="FU267" s="198">
        <f t="shared" si="1069"/>
        <v>6.4444090843236506E-5</v>
      </c>
      <c r="FV267" s="198">
        <f t="shared" si="1069"/>
        <v>6.4454386329381385E-5</v>
      </c>
      <c r="FW267" s="198">
        <f t="shared" si="1069"/>
        <v>6.3060905884106819E-5</v>
      </c>
      <c r="FX267" s="198">
        <f t="shared" si="1069"/>
        <v>6.3773563296960442E-5</v>
      </c>
      <c r="FY267" s="198">
        <f t="shared" si="1069"/>
        <v>6.4487493382866918E-5</v>
      </c>
      <c r="FZ267" s="198">
        <f t="shared" si="1069"/>
        <v>6.4495770146238298E-5</v>
      </c>
      <c r="GA267" s="198">
        <f t="shared" si="1069"/>
        <v>6.3808506949317075E-5</v>
      </c>
      <c r="GB267" s="198">
        <f t="shared" si="1069"/>
        <v>6.3816094713828808E-5</v>
      </c>
      <c r="GC267" s="198">
        <f t="shared" si="1069"/>
        <v>6.4532510900716154E-5</v>
      </c>
      <c r="GD267" s="198">
        <f t="shared" si="1069"/>
        <v>6.4546036343298652E-5</v>
      </c>
      <c r="GE267" s="198">
        <f t="shared" si="1069"/>
        <v>6.3152933311412158E-5</v>
      </c>
      <c r="GF267" s="198">
        <f t="shared" si="1069"/>
        <v>6.3865215505141577E-5</v>
      </c>
      <c r="GG267" s="198">
        <f t="shared" si="1069"/>
        <v>6.4575105951237161E-5</v>
      </c>
      <c r="GH267" s="198">
        <f t="shared" si="1069"/>
        <v>6.4590044499761111E-5</v>
      </c>
      <c r="GI267" s="198">
        <f t="shared" si="1069"/>
        <v>6.3200526895061481E-5</v>
      </c>
      <c r="GJ267" s="198">
        <f t="shared" si="1069"/>
        <v>6.3915334686521661E-5</v>
      </c>
    </row>
    <row r="268" spans="1:192" s="199" customFormat="1" x14ac:dyDescent="0.25">
      <c r="A268" s="147"/>
      <c r="B268" s="147"/>
      <c r="C268" s="148"/>
      <c r="D268" s="148"/>
      <c r="E268" s="198" t="str">
        <f xml:space="preserve"> LEFT(E267, LEN(E267) - 4)</f>
        <v>Senior debt interest - T2</v>
      </c>
      <c r="F268" s="198"/>
      <c r="G268" s="198" t="str">
        <f xml:space="preserve"> SMU</f>
        <v>$ 000s</v>
      </c>
      <c r="H268" s="198">
        <f xml:space="preserve"> SUM(J268:GJ268)</f>
        <v>-10608.062425233165</v>
      </c>
      <c r="I268" s="150"/>
      <c r="J268" s="198">
        <f t="shared" ref="J268:K268" si="1070" xml:space="preserve"> -1 * J267</f>
        <v>0</v>
      </c>
      <c r="K268" s="198">
        <f t="shared" si="1070"/>
        <v>0</v>
      </c>
      <c r="L268" s="198">
        <f t="shared" ref="L268:BW268" si="1071" xml:space="preserve"> -1 * L267</f>
        <v>0</v>
      </c>
      <c r="M268" s="198">
        <f t="shared" si="1071"/>
        <v>0</v>
      </c>
      <c r="N268" s="198">
        <f t="shared" si="1071"/>
        <v>0</v>
      </c>
      <c r="O268" s="198">
        <f t="shared" si="1071"/>
        <v>0</v>
      </c>
      <c r="P268" s="198">
        <f t="shared" si="1071"/>
        <v>0</v>
      </c>
      <c r="Q268" s="198">
        <f t="shared" si="1071"/>
        <v>0</v>
      </c>
      <c r="R268" s="198">
        <f t="shared" si="1071"/>
        <v>0</v>
      </c>
      <c r="S268" s="198">
        <f t="shared" si="1071"/>
        <v>-294.69583718801647</v>
      </c>
      <c r="T268" s="198">
        <f t="shared" si="1071"/>
        <v>-296.23646510472776</v>
      </c>
      <c r="U268" s="198">
        <f t="shared" si="1071"/>
        <v>-297.2812026367904</v>
      </c>
      <c r="V268" s="198">
        <f t="shared" si="1071"/>
        <v>-294.16893834412986</v>
      </c>
      <c r="W268" s="198">
        <f t="shared" si="1071"/>
        <v>-288.13433063334583</v>
      </c>
      <c r="X268" s="198">
        <f t="shared" si="1071"/>
        <v>-286.16101423566528</v>
      </c>
      <c r="Y268" s="198">
        <f t="shared" si="1071"/>
        <v>-287.03191556204803</v>
      </c>
      <c r="Z268" s="198">
        <f t="shared" si="1071"/>
        <v>-283.8003832053459</v>
      </c>
      <c r="AA268" s="198">
        <f t="shared" si="1071"/>
        <v>-274.74371660771135</v>
      </c>
      <c r="AB268" s="198">
        <f t="shared" si="1071"/>
        <v>-275.75186316940568</v>
      </c>
      <c r="AC268" s="198">
        <f t="shared" si="1071"/>
        <v>-276.37183689182581</v>
      </c>
      <c r="AD268" s="198">
        <f t="shared" si="1071"/>
        <v>-273.03251196503334</v>
      </c>
      <c r="AE268" s="198">
        <f t="shared" si="1071"/>
        <v>-264.1002377205379</v>
      </c>
      <c r="AF268" s="198">
        <f t="shared" si="1071"/>
        <v>-264.87622007008042</v>
      </c>
      <c r="AG268" s="198">
        <f t="shared" si="1071"/>
        <v>-265.23083278561853</v>
      </c>
      <c r="AH268" s="198">
        <f t="shared" si="1071"/>
        <v>-261.77878441908712</v>
      </c>
      <c r="AI268" s="198">
        <f t="shared" si="1071"/>
        <v>-252.95611209328933</v>
      </c>
      <c r="AJ268" s="198">
        <f t="shared" si="1071"/>
        <v>-253.46339218155603</v>
      </c>
      <c r="AK268" s="198">
        <f t="shared" si="1071"/>
        <v>-253.57356091821092</v>
      </c>
      <c r="AL268" s="198">
        <f t="shared" si="1071"/>
        <v>-249.99677757167848</v>
      </c>
      <c r="AM268" s="198">
        <f t="shared" si="1071"/>
        <v>-243.99513066024645</v>
      </c>
      <c r="AN268" s="198">
        <f t="shared" si="1071"/>
        <v>-241.56087784299766</v>
      </c>
      <c r="AO268" s="198">
        <f t="shared" si="1071"/>
        <v>-241.45231815880234</v>
      </c>
      <c r="AP268" s="198">
        <f t="shared" si="1071"/>
        <v>-237.73025178217836</v>
      </c>
      <c r="AQ268" s="198">
        <f t="shared" si="1071"/>
        <v>-229.15986155480334</v>
      </c>
      <c r="AR268" s="198">
        <f t="shared" si="1071"/>
        <v>-229.13729208999735</v>
      </c>
      <c r="AS268" s="198">
        <f t="shared" si="1071"/>
        <v>-228.72292901778286</v>
      </c>
      <c r="AT268" s="198">
        <f t="shared" si="1071"/>
        <v>-224.8676736159253</v>
      </c>
      <c r="AU268" s="198">
        <f t="shared" si="1071"/>
        <v>-216.43483600316242</v>
      </c>
      <c r="AV268" s="198">
        <f t="shared" si="1071"/>
        <v>-216.12579719051934</v>
      </c>
      <c r="AW268" s="198">
        <f t="shared" si="1071"/>
        <v>-215.41210969389084</v>
      </c>
      <c r="AX268" s="198">
        <f t="shared" si="1071"/>
        <v>-211.41110667071146</v>
      </c>
      <c r="AY268" s="198">
        <f t="shared" si="1071"/>
        <v>-203.13092814282172</v>
      </c>
      <c r="AZ268" s="198">
        <f t="shared" si="1071"/>
        <v>-202.51607851291195</v>
      </c>
      <c r="BA268" s="198">
        <f t="shared" si="1071"/>
        <v>-201.46984993759617</v>
      </c>
      <c r="BB268" s="198">
        <f t="shared" si="1071"/>
        <v>-197.29154712853003</v>
      </c>
      <c r="BC268" s="198">
        <f t="shared" si="1071"/>
        <v>-191.24213168639554</v>
      </c>
      <c r="BD268" s="198">
        <f t="shared" si="1071"/>
        <v>-188.18810542790305</v>
      </c>
      <c r="BE268" s="198">
        <f t="shared" si="1071"/>
        <v>-186.84859760196949</v>
      </c>
      <c r="BF268" s="198">
        <f t="shared" si="1071"/>
        <v>-182.4939077918792</v>
      </c>
      <c r="BG268" s="198">
        <f t="shared" si="1071"/>
        <v>-174.49408674524375</v>
      </c>
      <c r="BH268" s="198">
        <f t="shared" si="1071"/>
        <v>-158.58496221505101</v>
      </c>
      <c r="BI268" s="198">
        <f t="shared" si="1071"/>
        <v>-140.28498132869422</v>
      </c>
      <c r="BJ268" s="198">
        <f t="shared" si="1071"/>
        <v>-115.20104867800566</v>
      </c>
      <c r="BK268" s="198">
        <f t="shared" si="1071"/>
        <v>-89.347497825385489</v>
      </c>
      <c r="BL268" s="198">
        <f t="shared" si="1071"/>
        <v>-71.454065862821523</v>
      </c>
      <c r="BM268" s="198">
        <f t="shared" si="1071"/>
        <v>-51.136154817424583</v>
      </c>
      <c r="BN268" s="198">
        <f t="shared" si="1071"/>
        <v>-24.974372510001398</v>
      </c>
      <c r="BO268" s="198">
        <f t="shared" si="1071"/>
        <v>-6.1854280174159204E-5</v>
      </c>
      <c r="BP268" s="198">
        <f t="shared" si="1071"/>
        <v>-6.2549936430437682E-5</v>
      </c>
      <c r="BQ268" s="198">
        <f t="shared" si="1071"/>
        <v>-6.3244363898940975E-5</v>
      </c>
      <c r="BR268" s="198">
        <f t="shared" si="1071"/>
        <v>-6.3253448151421747E-5</v>
      </c>
      <c r="BS268" s="198">
        <f t="shared" si="1071"/>
        <v>-6.2573698114040194E-5</v>
      </c>
      <c r="BT268" s="198">
        <f t="shared" si="1071"/>
        <v>-6.2581884912592316E-5</v>
      </c>
      <c r="BU268" s="198">
        <f t="shared" si="1071"/>
        <v>-6.328150839797352E-5</v>
      </c>
      <c r="BV268" s="198">
        <f t="shared" si="1071"/>
        <v>-6.3290996395009007E-5</v>
      </c>
      <c r="BW268" s="198">
        <f t="shared" si="1071"/>
        <v>-6.1929521482750045E-5</v>
      </c>
      <c r="BX268" s="198">
        <f t="shared" ref="BX268:EI268" si="1072" xml:space="preserve"> -1 * BX267</f>
        <v>-6.2631205381918548E-5</v>
      </c>
      <c r="BY268" s="198">
        <f t="shared" si="1072"/>
        <v>-6.3333187700975312E-5</v>
      </c>
      <c r="BZ268" s="198">
        <f t="shared" si="1072"/>
        <v>-6.3344694420784298E-5</v>
      </c>
      <c r="CA268" s="198">
        <f t="shared" si="1072"/>
        <v>-6.1978694936396035E-5</v>
      </c>
      <c r="CB268" s="198">
        <f t="shared" si="1072"/>
        <v>-6.2680525851244753E-5</v>
      </c>
      <c r="CC268" s="198">
        <f t="shared" si="1072"/>
        <v>-6.3380223941598033E-5</v>
      </c>
      <c r="CD268" s="198">
        <f t="shared" si="1072"/>
        <v>-6.3390317555465581E-5</v>
      </c>
      <c r="CE268" s="198">
        <f t="shared" si="1072"/>
        <v>-6.2023918715050364E-5</v>
      </c>
      <c r="CF268" s="198">
        <f t="shared" si="1072"/>
        <v>-6.272285759009967E-5</v>
      </c>
      <c r="CG268" s="198">
        <f t="shared" si="1072"/>
        <v>-6.3421607758454933E-5</v>
      </c>
      <c r="CH268" s="198">
        <f t="shared" si="1072"/>
        <v>-6.3431499500045123E-5</v>
      </c>
      <c r="CI268" s="198">
        <f t="shared" si="1072"/>
        <v>-6.2751611224038853E-5</v>
      </c>
      <c r="CJ268" s="198">
        <f t="shared" si="1072"/>
        <v>-6.2759198988550586E-5</v>
      </c>
      <c r="CK268" s="198">
        <f t="shared" si="1072"/>
        <v>-6.3461780341647739E-5</v>
      </c>
      <c r="CL268" s="198">
        <f t="shared" si="1072"/>
        <v>-6.3470460849573808E-5</v>
      </c>
      <c r="CM268" s="198">
        <f t="shared" si="1072"/>
        <v>-6.2101332344886604E-5</v>
      </c>
      <c r="CN268" s="198">
        <f t="shared" si="1072"/>
        <v>-6.2804925253634415E-5</v>
      </c>
      <c r="CO268" s="198">
        <f t="shared" si="1072"/>
        <v>-6.3506394114942258E-5</v>
      </c>
      <c r="CP268" s="198">
        <f t="shared" si="1072"/>
        <v>-6.3513661516926875E-5</v>
      </c>
      <c r="CQ268" s="198">
        <f t="shared" si="1072"/>
        <v>-6.2145963672292201E-5</v>
      </c>
      <c r="CR268" s="198">
        <f t="shared" si="1072"/>
        <v>-6.2846458280435438E-5</v>
      </c>
      <c r="CS268" s="198">
        <f t="shared" si="1072"/>
        <v>-6.3547374187244456E-5</v>
      </c>
      <c r="CT268" s="198">
        <f t="shared" si="1072"/>
        <v>-6.3556458439725227E-5</v>
      </c>
      <c r="CU268" s="198">
        <f t="shared" si="1072"/>
        <v>-6.2182300682215341E-5</v>
      </c>
      <c r="CV268" s="198">
        <f t="shared" si="1072"/>
        <v>-6.2884796459021012E-5</v>
      </c>
      <c r="CW268" s="198">
        <f t="shared" si="1072"/>
        <v>-6.3586537409050513E-5</v>
      </c>
      <c r="CX268" s="198">
        <f t="shared" si="1072"/>
        <v>-6.3599659107078308E-5</v>
      </c>
      <c r="CY268" s="198">
        <f t="shared" si="1072"/>
        <v>-6.2920938179458451E-5</v>
      </c>
      <c r="CZ268" s="198">
        <f t="shared" si="1072"/>
        <v>-6.2934915640401097E-5</v>
      </c>
      <c r="DA268" s="198">
        <f t="shared" si="1072"/>
        <v>-6.3640639179380506E-5</v>
      </c>
      <c r="DB268" s="198">
        <f t="shared" si="1072"/>
        <v>-6.3648310325919839E-5</v>
      </c>
      <c r="DC268" s="198">
        <f t="shared" si="1072"/>
        <v>-6.2273143207023176E-5</v>
      </c>
      <c r="DD268" s="198">
        <f t="shared" si="1072"/>
        <v>-6.2977247379256E-5</v>
      </c>
      <c r="DE268" s="198">
        <f t="shared" si="1072"/>
        <v>-6.3678389295245084E-5</v>
      </c>
      <c r="DF268" s="198">
        <f t="shared" si="1072"/>
        <v>-6.368888665366732E-5</v>
      </c>
      <c r="DG268" s="198">
        <f t="shared" si="1072"/>
        <v>-6.2318366985677519E-5</v>
      </c>
      <c r="DH268" s="198">
        <f t="shared" si="1072"/>
        <v>-6.3023173322353305E-5</v>
      </c>
      <c r="DI268" s="198">
        <f t="shared" si="1072"/>
        <v>-6.3724214302203711E-5</v>
      </c>
      <c r="DJ268" s="198">
        <f t="shared" si="1072"/>
        <v>-6.373895097845033E-5</v>
      </c>
      <c r="DK268" s="198">
        <f t="shared" si="1072"/>
        <v>-6.2365170634328515E-5</v>
      </c>
      <c r="DL268" s="198">
        <f t="shared" si="1072"/>
        <v>-6.3065704739221671E-5</v>
      </c>
      <c r="DM268" s="198">
        <f t="shared" si="1072"/>
        <v>-6.3772865521045241E-5</v>
      </c>
      <c r="DN268" s="198">
        <f t="shared" si="1072"/>
        <v>-6.3780940412139277E-5</v>
      </c>
      <c r="DO268" s="198">
        <f t="shared" si="1072"/>
        <v>-6.3095456763228184E-5</v>
      </c>
      <c r="DP268" s="198">
        <f t="shared" si="1072"/>
        <v>-6.3110033258211232E-5</v>
      </c>
      <c r="DQ268" s="198">
        <f t="shared" si="1072"/>
        <v>-6.3812634359683345E-5</v>
      </c>
      <c r="DR268" s="198">
        <f t="shared" si="1072"/>
        <v>-6.3827371035929951E-5</v>
      </c>
      <c r="DS268" s="198">
        <f t="shared" si="1072"/>
        <v>-6.2448311292902638E-5</v>
      </c>
      <c r="DT268" s="198">
        <f t="shared" si="1072"/>
        <v>-6.3156358557335464E-5</v>
      </c>
      <c r="DU268" s="198">
        <f t="shared" si="1072"/>
        <v>-6.3861689323079578E-5</v>
      </c>
      <c r="DV268" s="198">
        <f t="shared" si="1072"/>
        <v>-6.3869966086450958E-5</v>
      </c>
      <c r="DW268" s="198">
        <f t="shared" si="1072"/>
        <v>-6.2493140104057817E-5</v>
      </c>
      <c r="DX268" s="198">
        <f t="shared" si="1072"/>
        <v>-6.3200287720298099E-5</v>
      </c>
      <c r="DY268" s="198">
        <f t="shared" si="1072"/>
        <v>-6.3902063778549742E-5</v>
      </c>
      <c r="DZ268" s="198">
        <f t="shared" si="1072"/>
        <v>-6.3910542414198466E-5</v>
      </c>
      <c r="EA268" s="198">
        <f t="shared" si="1072"/>
        <v>-6.2534216723970931E-5</v>
      </c>
      <c r="EB268" s="198">
        <f t="shared" si="1072"/>
        <v>-6.3236629118749001E-5</v>
      </c>
      <c r="EC268" s="198">
        <f t="shared" si="1072"/>
        <v>-6.3940621383523725E-5</v>
      </c>
      <c r="ED268" s="198">
        <f t="shared" si="1072"/>
        <v>-6.3955358059770344E-5</v>
      </c>
      <c r="EE268" s="198">
        <f t="shared" si="1072"/>
        <v>-6.3270774059051782E-5</v>
      </c>
      <c r="EF268" s="198">
        <f t="shared" si="1072"/>
        <v>-6.3281356993765501E-5</v>
      </c>
      <c r="EG268" s="198">
        <f t="shared" si="1072"/>
        <v>-6.3990483836029376E-5</v>
      </c>
      <c r="EH268" s="198">
        <f t="shared" si="1072"/>
        <v>-6.3999164343955459E-5</v>
      </c>
      <c r="EI268" s="198">
        <f t="shared" si="1072"/>
        <v>-6.262012215503921E-5</v>
      </c>
      <c r="EJ268" s="198">
        <f t="shared" ref="EJ268:GJ268" si="1073" xml:space="preserve"> -1 * EJ267</f>
        <v>-6.3324687122687733E-5</v>
      </c>
      <c r="EK268" s="198">
        <f t="shared" si="1073"/>
        <v>-6.4034895737046538E-5</v>
      </c>
      <c r="EL268" s="198">
        <f t="shared" si="1073"/>
        <v>-6.4048017435074334E-5</v>
      </c>
      <c r="EM268" s="198">
        <f t="shared" si="1073"/>
        <v>-6.2663173612448155E-5</v>
      </c>
      <c r="EN268" s="198">
        <f t="shared" si="1073"/>
        <v>-6.3367018861542623E-5</v>
      </c>
      <c r="EO268" s="198">
        <f t="shared" si="1073"/>
        <v>-6.4072443980633771E-5</v>
      </c>
      <c r="EP268" s="198">
        <f t="shared" si="1073"/>
        <v>-6.4081730105391914E-5</v>
      </c>
      <c r="EQ268" s="198">
        <f t="shared" si="1073"/>
        <v>-6.2700300557369621E-5</v>
      </c>
      <c r="ER268" s="198">
        <f t="shared" si="1073"/>
        <v>-6.3407952854303257E-5</v>
      </c>
      <c r="ES268" s="198">
        <f t="shared" si="1073"/>
        <v>-6.4118874604424445E-5</v>
      </c>
      <c r="ET268" s="198">
        <f t="shared" si="1073"/>
        <v>-6.4132601919284301E-5</v>
      </c>
      <c r="EU268" s="198">
        <f t="shared" si="1073"/>
        <v>-6.3448287813023502E-5</v>
      </c>
      <c r="EV268" s="198">
        <f t="shared" si="1073"/>
        <v>-6.3455276543494831E-5</v>
      </c>
      <c r="EW268" s="198">
        <f t="shared" si="1073"/>
        <v>-6.4160662165836047E-5</v>
      </c>
      <c r="EX268" s="198">
        <f t="shared" si="1073"/>
        <v>-6.4173380119309154E-5</v>
      </c>
      <c r="EY268" s="198">
        <f t="shared" si="1073"/>
        <v>-6.2790353147179129E-5</v>
      </c>
      <c r="EZ268" s="198">
        <f t="shared" si="1073"/>
        <v>-6.34984069944036E-5</v>
      </c>
      <c r="FA268" s="198">
        <f t="shared" si="1073"/>
        <v>-6.4205679683685269E-5</v>
      </c>
      <c r="FB268" s="198">
        <f t="shared" si="1073"/>
        <v>-6.421900325399041E-5</v>
      </c>
      <c r="FC268" s="198">
        <f t="shared" si="1073"/>
        <v>-6.2831824734591407E-5</v>
      </c>
      <c r="FD268" s="198">
        <f t="shared" si="1073"/>
        <v>-6.3542735513393161E-5</v>
      </c>
      <c r="FE268" s="198">
        <f t="shared" si="1073"/>
        <v>-6.4252514052030659E-5</v>
      </c>
      <c r="FF268" s="198">
        <f t="shared" si="1073"/>
        <v>-6.4266241366890502E-5</v>
      </c>
      <c r="FG268" s="198">
        <f t="shared" si="1073"/>
        <v>-6.2880208253239043E-5</v>
      </c>
      <c r="FH268" s="198">
        <f t="shared" si="1073"/>
        <v>-6.3587862744436601E-5</v>
      </c>
      <c r="FI268" s="198">
        <f t="shared" si="1073"/>
        <v>-6.4295310974829011E-5</v>
      </c>
      <c r="FJ268" s="198">
        <f t="shared" si="1073"/>
        <v>-6.4310451395630319E-5</v>
      </c>
      <c r="FK268" s="198">
        <f t="shared" si="1073"/>
        <v>-6.3620010904604697E-5</v>
      </c>
      <c r="FL268" s="198">
        <f t="shared" si="1073"/>
        <v>-6.3632989975480014E-5</v>
      </c>
      <c r="FM268" s="198">
        <f t="shared" si="1073"/>
        <v>-6.4341943470897029E-5</v>
      </c>
      <c r="FN268" s="198">
        <f t="shared" si="1073"/>
        <v>-6.4356276402588946E-5</v>
      </c>
      <c r="FO268" s="198">
        <f t="shared" si="1073"/>
        <v>-6.2969865875549402E-5</v>
      </c>
      <c r="FP268" s="198">
        <f t="shared" si="1073"/>
        <v>-6.3684307224940917E-5</v>
      </c>
      <c r="FQ268" s="198">
        <f t="shared" si="1073"/>
        <v>-6.4396247113504394E-5</v>
      </c>
      <c r="FR268" s="198">
        <f t="shared" si="1073"/>
        <v>-6.4407350088758678E-5</v>
      </c>
      <c r="FS268" s="198">
        <f t="shared" si="1073"/>
        <v>-6.301884184544581E-5</v>
      </c>
      <c r="FT268" s="198">
        <f t="shared" si="1073"/>
        <v>-6.3733428016253673E-5</v>
      </c>
      <c r="FU268" s="198">
        <f t="shared" si="1073"/>
        <v>-6.4444090843236506E-5</v>
      </c>
      <c r="FV268" s="198">
        <f t="shared" si="1073"/>
        <v>-6.4454386329381385E-5</v>
      </c>
      <c r="FW268" s="198">
        <f t="shared" si="1073"/>
        <v>-6.3060905884106819E-5</v>
      </c>
      <c r="FX268" s="198">
        <f t="shared" si="1073"/>
        <v>-6.3773563296960442E-5</v>
      </c>
      <c r="FY268" s="198">
        <f t="shared" si="1073"/>
        <v>-6.4487493382866918E-5</v>
      </c>
      <c r="FZ268" s="198">
        <f t="shared" si="1073"/>
        <v>-6.4495770146238298E-5</v>
      </c>
      <c r="GA268" s="198">
        <f t="shared" si="1073"/>
        <v>-6.3808506949317075E-5</v>
      </c>
      <c r="GB268" s="198">
        <f t="shared" si="1073"/>
        <v>-6.3816094713828808E-5</v>
      </c>
      <c r="GC268" s="198">
        <f t="shared" si="1073"/>
        <v>-6.4532510900716154E-5</v>
      </c>
      <c r="GD268" s="198">
        <f t="shared" si="1073"/>
        <v>-6.4546036343298652E-5</v>
      </c>
      <c r="GE268" s="198">
        <f t="shared" si="1073"/>
        <v>-6.3152933311412158E-5</v>
      </c>
      <c r="GF268" s="198">
        <f t="shared" si="1073"/>
        <v>-6.3865215505141577E-5</v>
      </c>
      <c r="GG268" s="198">
        <f t="shared" si="1073"/>
        <v>-6.4575105951237161E-5</v>
      </c>
      <c r="GH268" s="198">
        <f t="shared" si="1073"/>
        <v>-6.4590044499761111E-5</v>
      </c>
      <c r="GI268" s="198">
        <f t="shared" si="1073"/>
        <v>-6.3200526895061481E-5</v>
      </c>
      <c r="GJ268" s="198">
        <f t="shared" si="1073"/>
        <v>-6.3915334686521661E-5</v>
      </c>
    </row>
    <row r="269" spans="1:192" x14ac:dyDescent="0.25">
      <c r="D269" s="21"/>
    </row>
    <row r="270" spans="1:192" x14ac:dyDescent="0.25">
      <c r="B270" s="15" t="s">
        <v>688</v>
      </c>
      <c r="D270" s="21"/>
    </row>
    <row r="271" spans="1:192" x14ac:dyDescent="0.25">
      <c r="D271" s="21"/>
      <c r="E271" s="12" t="str">
        <f t="shared" ref="E271:AJ271" si="1074" xml:space="preserve"> E$201</f>
        <v>Senior debt interest - T1 POS</v>
      </c>
      <c r="F271" s="12">
        <f t="shared" si="1074"/>
        <v>0</v>
      </c>
      <c r="G271" s="12" t="str">
        <f t="shared" si="1074"/>
        <v>$ 000s</v>
      </c>
      <c r="H271" s="12">
        <f t="shared" si="1074"/>
        <v>12284.907881859499</v>
      </c>
      <c r="I271" s="12">
        <f t="shared" si="1074"/>
        <v>0</v>
      </c>
      <c r="J271" s="12">
        <f t="shared" si="1074"/>
        <v>0</v>
      </c>
      <c r="K271" s="12">
        <f t="shared" si="1074"/>
        <v>0</v>
      </c>
      <c r="L271" s="12">
        <f t="shared" si="1074"/>
        <v>0</v>
      </c>
      <c r="M271" s="12">
        <f t="shared" si="1074"/>
        <v>0</v>
      </c>
      <c r="N271" s="12">
        <f t="shared" si="1074"/>
        <v>0</v>
      </c>
      <c r="O271" s="12">
        <f t="shared" si="1074"/>
        <v>0</v>
      </c>
      <c r="P271" s="12">
        <f t="shared" si="1074"/>
        <v>0</v>
      </c>
      <c r="Q271" s="12">
        <f t="shared" si="1074"/>
        <v>0</v>
      </c>
      <c r="R271" s="12">
        <f t="shared" si="1074"/>
        <v>0</v>
      </c>
      <c r="S271" s="12">
        <f t="shared" si="1074"/>
        <v>547.29226906345923</v>
      </c>
      <c r="T271" s="12">
        <f t="shared" si="1074"/>
        <v>545.42808422606595</v>
      </c>
      <c r="U271" s="12">
        <f t="shared" si="1074"/>
        <v>541.33852379470784</v>
      </c>
      <c r="V271" s="12">
        <f t="shared" si="1074"/>
        <v>527.1727548423961</v>
      </c>
      <c r="W271" s="12">
        <f t="shared" si="1074"/>
        <v>508.55677755647747</v>
      </c>
      <c r="X271" s="12">
        <f t="shared" si="1074"/>
        <v>499.56479951004121</v>
      </c>
      <c r="Y271" s="12">
        <f t="shared" si="1074"/>
        <v>494.66358776604733</v>
      </c>
      <c r="Z271" s="12">
        <f t="shared" si="1074"/>
        <v>479.99874713756924</v>
      </c>
      <c r="AA271" s="12">
        <f t="shared" si="1074"/>
        <v>456.38351720026941</v>
      </c>
      <c r="AB271" s="12">
        <f t="shared" si="1074"/>
        <v>452.0599275885686</v>
      </c>
      <c r="AC271" s="12">
        <f t="shared" si="1074"/>
        <v>445.9903286499088</v>
      </c>
      <c r="AD271" s="12">
        <f t="shared" si="1074"/>
        <v>430.82672398115301</v>
      </c>
      <c r="AE271" s="12">
        <f t="shared" si="1074"/>
        <v>407.7734051046462</v>
      </c>
      <c r="AF271" s="12">
        <f t="shared" si="1074"/>
        <v>402.38607578857744</v>
      </c>
      <c r="AG271" s="12">
        <f t="shared" si="1074"/>
        <v>395.19028561424068</v>
      </c>
      <c r="AH271" s="12">
        <f t="shared" si="1074"/>
        <v>379.49797621386392</v>
      </c>
      <c r="AI271" s="12">
        <f t="shared" si="1074"/>
        <v>356.99450354628851</v>
      </c>
      <c r="AJ271" s="12">
        <f t="shared" si="1074"/>
        <v>350.45345706873286</v>
      </c>
      <c r="AK271" s="12">
        <f t="shared" ref="AK271:BP271" si="1075" xml:space="preserve"> AK$201</f>
        <v>342.12728189066905</v>
      </c>
      <c r="AL271" s="12">
        <f t="shared" si="1075"/>
        <v>325.86497742951536</v>
      </c>
      <c r="AM271" s="12">
        <f t="shared" si="1075"/>
        <v>307.34252643337891</v>
      </c>
      <c r="AN271" s="12">
        <f t="shared" si="1075"/>
        <v>296.19135332848413</v>
      </c>
      <c r="AO271" s="12">
        <f t="shared" si="1075"/>
        <v>286.82880391146773</v>
      </c>
      <c r="AP271" s="12">
        <f t="shared" si="1075"/>
        <v>269.94501503302007</v>
      </c>
      <c r="AQ271" s="12">
        <f t="shared" si="1075"/>
        <v>248.62634765865164</v>
      </c>
      <c r="AR271" s="12">
        <f t="shared" si="1075"/>
        <v>239.66936767031007</v>
      </c>
      <c r="AS271" s="12">
        <f t="shared" si="1075"/>
        <v>228.89690219543343</v>
      </c>
      <c r="AT271" s="12">
        <f t="shared" si="1075"/>
        <v>211.37672706080647</v>
      </c>
      <c r="AU271" s="12">
        <f t="shared" si="1075"/>
        <v>190.68331903707139</v>
      </c>
      <c r="AV271" s="12">
        <f t="shared" si="1075"/>
        <v>180.4183609506137</v>
      </c>
      <c r="AW271" s="12">
        <f t="shared" si="1075"/>
        <v>168.30288531884645</v>
      </c>
      <c r="AX271" s="12">
        <f t="shared" si="1075"/>
        <v>150.0974254012427</v>
      </c>
      <c r="AY271" s="12">
        <f t="shared" si="1075"/>
        <v>130.0528269832113</v>
      </c>
      <c r="AZ271" s="12">
        <f t="shared" si="1075"/>
        <v>118.40455245175151</v>
      </c>
      <c r="BA271" s="12">
        <f t="shared" si="1075"/>
        <v>104.86502496457167</v>
      </c>
      <c r="BB271" s="12">
        <f t="shared" si="1075"/>
        <v>85.916894902013851</v>
      </c>
      <c r="BC271" s="12">
        <f t="shared" si="1075"/>
        <v>67.263287500802747</v>
      </c>
      <c r="BD271" s="12">
        <f t="shared" si="1075"/>
        <v>53.313206151077125</v>
      </c>
      <c r="BE271" s="12">
        <f t="shared" si="1075"/>
        <v>38.43581325758062</v>
      </c>
      <c r="BF271" s="12">
        <f t="shared" si="1075"/>
        <v>18.710561414905854</v>
      </c>
      <c r="BG271" s="12">
        <f t="shared" si="1075"/>
        <v>1.9462061951731015E-5</v>
      </c>
      <c r="BH271" s="12">
        <f t="shared" si="1075"/>
        <v>1.9682837574049748E-5</v>
      </c>
      <c r="BI271" s="12">
        <f t="shared" si="1075"/>
        <v>1.9902058779328671E-5</v>
      </c>
      <c r="BJ271" s="12">
        <f t="shared" si="1075"/>
        <v>1.990504868114368E-5</v>
      </c>
      <c r="BK271" s="12">
        <f t="shared" si="1075"/>
        <v>1.9475690759495534E-5</v>
      </c>
      <c r="BL271" s="12">
        <f t="shared" si="1075"/>
        <v>1.969680658340839E-5</v>
      </c>
      <c r="BM271" s="12">
        <f t="shared" si="1075"/>
        <v>1.9917453592929343E-5</v>
      </c>
      <c r="BN271" s="12">
        <f t="shared" si="1075"/>
        <v>1.9920761569405523E-5</v>
      </c>
      <c r="BO271" s="12">
        <f t="shared" si="1075"/>
        <v>1.9491808847217045E-5</v>
      </c>
      <c r="BP271" s="12">
        <f t="shared" si="1075"/>
        <v>1.9711027286629348E-5</v>
      </c>
      <c r="BQ271" s="12">
        <f t="shared" ref="BQ271:EB271" si="1076" xml:space="preserve"> BQ$201</f>
        <v>1.9929858504715012E-5</v>
      </c>
      <c r="BR271" s="12">
        <f t="shared" si="1076"/>
        <v>1.9932721176665547E-5</v>
      </c>
      <c r="BS271" s="12">
        <f t="shared" si="1076"/>
        <v>1.9718515179033304E-5</v>
      </c>
      <c r="BT271" s="12">
        <f t="shared" si="1076"/>
        <v>1.9721095041122063E-5</v>
      </c>
      <c r="BU271" s="12">
        <f t="shared" si="1076"/>
        <v>1.9941563652246101E-5</v>
      </c>
      <c r="BV271" s="12">
        <f t="shared" si="1076"/>
        <v>1.9944553554061107E-5</v>
      </c>
      <c r="BW271" s="12">
        <f t="shared" si="1076"/>
        <v>1.9515519238807372E-5</v>
      </c>
      <c r="BX271" s="12">
        <f t="shared" si="1076"/>
        <v>1.9736637137120192E-5</v>
      </c>
      <c r="BY271" s="12">
        <f t="shared" si="1076"/>
        <v>1.9957849074898053E-5</v>
      </c>
      <c r="BZ271" s="12">
        <f t="shared" si="1076"/>
        <v>1.9961475126035399E-5</v>
      </c>
      <c r="CA271" s="12">
        <f t="shared" si="1076"/>
        <v>1.9531015006539634E-5</v>
      </c>
      <c r="CB271" s="12">
        <f t="shared" si="1076"/>
        <v>1.9752179233118313E-5</v>
      </c>
      <c r="CC271" s="12">
        <f t="shared" si="1076"/>
        <v>1.9972671354108615E-5</v>
      </c>
      <c r="CD271" s="12">
        <f t="shared" si="1076"/>
        <v>1.997585210072033E-5</v>
      </c>
      <c r="CE271" s="12">
        <f t="shared" si="1076"/>
        <v>1.9545266134293399E-5</v>
      </c>
      <c r="CF271" s="12">
        <f t="shared" si="1076"/>
        <v>1.9765519007821161E-5</v>
      </c>
      <c r="CG271" s="12">
        <f t="shared" si="1076"/>
        <v>1.9985712415216622E-5</v>
      </c>
      <c r="CH271" s="12">
        <f t="shared" si="1076"/>
        <v>1.9988829546896099E-5</v>
      </c>
      <c r="CI271" s="12">
        <f t="shared" si="1076"/>
        <v>1.9774579986864607E-5</v>
      </c>
      <c r="CJ271" s="12">
        <f t="shared" si="1076"/>
        <v>1.9776971078556629E-5</v>
      </c>
      <c r="CK271" s="12">
        <f t="shared" si="1076"/>
        <v>1.9998371786731227E-5</v>
      </c>
      <c r="CL271" s="12">
        <f t="shared" si="1076"/>
        <v>2.0001107228817294E-5</v>
      </c>
      <c r="CM271" s="12">
        <f t="shared" si="1076"/>
        <v>1.9569661077871896E-5</v>
      </c>
      <c r="CN271" s="12">
        <f t="shared" si="1076"/>
        <v>1.9791380552174324E-5</v>
      </c>
      <c r="CO271" s="12">
        <f t="shared" si="1076"/>
        <v>2.0012430686754981E-5</v>
      </c>
      <c r="CP271" s="12">
        <f t="shared" si="1076"/>
        <v>2.001472082431541E-5</v>
      </c>
      <c r="CQ271" s="12">
        <f t="shared" si="1076"/>
        <v>1.9583725509628891E-5</v>
      </c>
      <c r="CR271" s="12">
        <f t="shared" si="1076"/>
        <v>1.9804468633014849E-5</v>
      </c>
      <c r="CS271" s="12">
        <f t="shared" si="1076"/>
        <v>2.002534451799852E-5</v>
      </c>
      <c r="CT271" s="12">
        <f t="shared" si="1076"/>
        <v>2.0028207189949054E-5</v>
      </c>
      <c r="CU271" s="12">
        <f t="shared" si="1076"/>
        <v>1.9595176197431047E-5</v>
      </c>
      <c r="CV271" s="12">
        <f t="shared" si="1076"/>
        <v>1.9816549938406108E-5</v>
      </c>
      <c r="CW271" s="12">
        <f t="shared" si="1076"/>
        <v>2.0037685814851952E-5</v>
      </c>
      <c r="CX271" s="12">
        <f t="shared" si="1076"/>
        <v>2.0041820785447177E-5</v>
      </c>
      <c r="CY271" s="12">
        <f t="shared" si="1076"/>
        <v>1.982793908567599E-5</v>
      </c>
      <c r="CZ271" s="12">
        <f t="shared" si="1076"/>
        <v>1.9832343728266552E-5</v>
      </c>
      <c r="DA271" s="12">
        <f t="shared" si="1076"/>
        <v>2.0054734616690712E-5</v>
      </c>
      <c r="DB271" s="12">
        <f t="shared" si="1076"/>
        <v>2.0057151984115612E-5</v>
      </c>
      <c r="DC271" s="12">
        <f t="shared" si="1076"/>
        <v>1.9623802916936427E-5</v>
      </c>
      <c r="DD271" s="12">
        <f t="shared" si="1076"/>
        <v>1.98456835029694E-5</v>
      </c>
      <c r="DE271" s="12">
        <f t="shared" si="1076"/>
        <v>2.0066630609018502E-5</v>
      </c>
      <c r="DF271" s="12">
        <f t="shared" si="1076"/>
        <v>2.0069938585494679E-5</v>
      </c>
      <c r="DG271" s="12">
        <f t="shared" si="1076"/>
        <v>1.9638054044690192E-5</v>
      </c>
      <c r="DH271" s="12">
        <f t="shared" si="1076"/>
        <v>1.986015590005268E-5</v>
      </c>
      <c r="DI271" s="12">
        <f t="shared" si="1076"/>
        <v>2.0081071198635661E-5</v>
      </c>
      <c r="DJ271" s="12">
        <f t="shared" si="1076"/>
        <v>2.0085715088688762E-5</v>
      </c>
      <c r="DK271" s="12">
        <f t="shared" si="1076"/>
        <v>1.9652803028435358E-5</v>
      </c>
      <c r="DL271" s="12">
        <f t="shared" si="1076"/>
        <v>1.9873558598221102E-5</v>
      </c>
      <c r="DM271" s="12">
        <f t="shared" si="1076"/>
        <v>2.0096402397304099E-5</v>
      </c>
      <c r="DN271" s="12">
        <f t="shared" si="1076"/>
        <v>2.009894699459347E-5</v>
      </c>
      <c r="DO271" s="12">
        <f t="shared" si="1076"/>
        <v>1.9882934194592445E-5</v>
      </c>
      <c r="DP271" s="12">
        <f t="shared" si="1076"/>
        <v>1.9887527607579745E-5</v>
      </c>
      <c r="DQ271" s="12">
        <f t="shared" si="1076"/>
        <v>2.0108934538954233E-5</v>
      </c>
      <c r="DR271" s="12">
        <f t="shared" si="1076"/>
        <v>2.0113578429007331E-5</v>
      </c>
      <c r="DS271" s="12">
        <f t="shared" si="1076"/>
        <v>1.9679002699982672E-5</v>
      </c>
      <c r="DT271" s="12">
        <f t="shared" si="1076"/>
        <v>1.9902125851594181E-5</v>
      </c>
      <c r="DU271" s="12">
        <f t="shared" si="1076"/>
        <v>2.0124392967487143E-5</v>
      </c>
      <c r="DV271" s="12">
        <f t="shared" si="1076"/>
        <v>2.0127001179708741E-5</v>
      </c>
      <c r="DW271" s="12">
        <f t="shared" si="1076"/>
        <v>1.9693129363738589E-5</v>
      </c>
      <c r="DX271" s="12">
        <f t="shared" si="1076"/>
        <v>1.991596901402166E-5</v>
      </c>
      <c r="DY271" s="12">
        <f t="shared" si="1076"/>
        <v>2.0137115953933982E-5</v>
      </c>
      <c r="DZ271" s="12">
        <f t="shared" si="1076"/>
        <v>2.0139787781087815E-5</v>
      </c>
      <c r="EA271" s="12">
        <f t="shared" si="1076"/>
        <v>1.9706073619514938E-5</v>
      </c>
      <c r="EB271" s="12">
        <f t="shared" si="1076"/>
        <v>1.9927421084757124E-5</v>
      </c>
      <c r="EC271" s="12">
        <f t="shared" ref="EC271:GJ271" si="1077" xml:space="preserve"> EC$201</f>
        <v>2.0149266405990709E-5</v>
      </c>
      <c r="ED271" s="12">
        <f t="shared" si="1077"/>
        <v>2.0153910296043806E-5</v>
      </c>
      <c r="EE271" s="12">
        <f t="shared" si="1077"/>
        <v>1.9938180997371219E-5</v>
      </c>
      <c r="EF271" s="12">
        <f t="shared" si="1077"/>
        <v>1.9941515941046926E-5</v>
      </c>
      <c r="EG271" s="12">
        <f t="shared" si="1077"/>
        <v>2.0164979294252558E-5</v>
      </c>
      <c r="EH271" s="12">
        <f t="shared" si="1077"/>
        <v>2.0167714736338624E-5</v>
      </c>
      <c r="EI271" s="12">
        <f t="shared" si="1077"/>
        <v>1.9733144539047203E-5</v>
      </c>
      <c r="EJ271" s="12">
        <f t="shared" si="1077"/>
        <v>1.9955170333077668E-5</v>
      </c>
      <c r="EK271" s="12">
        <f t="shared" si="1077"/>
        <v>2.0178974579344071E-5</v>
      </c>
      <c r="EL271" s="12">
        <f t="shared" si="1077"/>
        <v>2.0183109549939293E-5</v>
      </c>
      <c r="EM271" s="12">
        <f t="shared" si="1077"/>
        <v>1.9746711114812801E-5</v>
      </c>
      <c r="EN271" s="12">
        <f t="shared" si="1077"/>
        <v>1.9968510107780515E-5</v>
      </c>
      <c r="EO271" s="12">
        <f t="shared" si="1077"/>
        <v>2.0190806956739628E-5</v>
      </c>
      <c r="EP271" s="12">
        <f t="shared" si="1077"/>
        <v>2.0193733243622406E-5</v>
      </c>
      <c r="EQ271" s="12">
        <f t="shared" si="1077"/>
        <v>1.9758410730610652E-5</v>
      </c>
      <c r="ER271" s="12">
        <f t="shared" si="1077"/>
        <v>1.9981409418224303E-5</v>
      </c>
      <c r="ES271" s="12">
        <f t="shared" si="1077"/>
        <v>2.0205438391153491E-5</v>
      </c>
      <c r="ET271" s="12">
        <f t="shared" si="1077"/>
        <v>2.0209764206545419E-5</v>
      </c>
      <c r="EU271" s="12">
        <f t="shared" si="1077"/>
        <v>1.9994119958271356E-5</v>
      </c>
      <c r="EV271" s="12">
        <f t="shared" si="1077"/>
        <v>1.9996322279566637E-5</v>
      </c>
      <c r="EW271" s="12">
        <f t="shared" si="1077"/>
        <v>2.0218606682125966E-5</v>
      </c>
      <c r="EX271" s="12">
        <f t="shared" si="1077"/>
        <v>2.022261442285672E-5</v>
      </c>
      <c r="EY271" s="12">
        <f t="shared" si="1077"/>
        <v>1.9786788522120333E-5</v>
      </c>
      <c r="EZ271" s="12">
        <f t="shared" si="1077"/>
        <v>2.0009913748131803E-5</v>
      </c>
      <c r="FA271" s="12">
        <f t="shared" si="1077"/>
        <v>2.0232792812014191E-5</v>
      </c>
      <c r="FB271" s="12">
        <f t="shared" si="1077"/>
        <v>2.0236991397541644E-5</v>
      </c>
      <c r="FC271" s="12">
        <f t="shared" si="1077"/>
        <v>1.979985724189453E-5</v>
      </c>
      <c r="FD271" s="12">
        <f t="shared" si="1077"/>
        <v>2.0023882757490442E-5</v>
      </c>
      <c r="FE271" s="12">
        <f t="shared" si="1077"/>
        <v>2.0247551476292523E-5</v>
      </c>
      <c r="FF271" s="12">
        <f t="shared" si="1077"/>
        <v>2.0251877291684447E-5</v>
      </c>
      <c r="FG271" s="12">
        <f t="shared" si="1077"/>
        <v>1.981510408163109E-5</v>
      </c>
      <c r="FH271" s="12">
        <f t="shared" si="1077"/>
        <v>2.0038103460711403E-5</v>
      </c>
      <c r="FI271" s="12">
        <f t="shared" si="1077"/>
        <v>2.0261037841926168E-5</v>
      </c>
      <c r="FJ271" s="12">
        <f t="shared" si="1077"/>
        <v>2.0265808961843734E-5</v>
      </c>
      <c r="FK271" s="12">
        <f t="shared" si="1077"/>
        <v>2.0048234138669697E-5</v>
      </c>
      <c r="FL271" s="12">
        <f t="shared" si="1077"/>
        <v>2.0052324163932358E-5</v>
      </c>
      <c r="FM271" s="12">
        <f t="shared" si="1077"/>
        <v>2.0275732891272262E-5</v>
      </c>
      <c r="FN271" s="12">
        <f t="shared" si="1077"/>
        <v>2.0280249551460895E-5</v>
      </c>
      <c r="FO271" s="12">
        <f t="shared" si="1077"/>
        <v>1.9843357409142924E-5</v>
      </c>
      <c r="FP271" s="12">
        <f t="shared" si="1077"/>
        <v>2.0068495494586284E-5</v>
      </c>
      <c r="FQ271" s="12">
        <f t="shared" si="1077"/>
        <v>2.029284530804326E-5</v>
      </c>
      <c r="FR271" s="12">
        <f t="shared" si="1077"/>
        <v>2.0296344129316142E-5</v>
      </c>
      <c r="FS271" s="12">
        <f t="shared" si="1077"/>
        <v>1.9858790944876264E-5</v>
      </c>
      <c r="FT271" s="12">
        <f t="shared" si="1077"/>
        <v>2.0083974667118831E-5</v>
      </c>
      <c r="FU271" s="12">
        <f t="shared" si="1077"/>
        <v>2.0307922046982759E-5</v>
      </c>
      <c r="FV271" s="12">
        <f t="shared" si="1077"/>
        <v>2.0311166408526701E-5</v>
      </c>
      <c r="FW271" s="12">
        <f t="shared" si="1077"/>
        <v>1.9872046360647233E-5</v>
      </c>
      <c r="FX271" s="12">
        <f t="shared" si="1077"/>
        <v>2.0096622283700303E-5</v>
      </c>
      <c r="FY271" s="12">
        <f t="shared" si="1077"/>
        <v>2.0321599257413109E-5</v>
      </c>
      <c r="FZ271" s="12">
        <f t="shared" si="1077"/>
        <v>2.0324207469634707E-5</v>
      </c>
      <c r="GA271" s="12">
        <f t="shared" si="1077"/>
        <v>2.0107633890176707E-5</v>
      </c>
      <c r="GB271" s="12">
        <f t="shared" si="1077"/>
        <v>2.0110024981868728E-5</v>
      </c>
      <c r="GC271" s="12">
        <f t="shared" si="1077"/>
        <v>2.0335785387301334E-5</v>
      </c>
      <c r="GD271" s="12">
        <f t="shared" si="1077"/>
        <v>2.0340047587761024E-5</v>
      </c>
      <c r="GE271" s="12">
        <f t="shared" si="1077"/>
        <v>1.9901046472146164E-5</v>
      </c>
      <c r="GF271" s="12">
        <f t="shared" si="1077"/>
        <v>2.0125504154401279E-5</v>
      </c>
      <c r="GG271" s="12">
        <f t="shared" si="1077"/>
        <v>2.0349208138002748E-5</v>
      </c>
      <c r="GH271" s="12">
        <f t="shared" si="1077"/>
        <v>2.0353915642988076E-5</v>
      </c>
      <c r="GI271" s="12">
        <f t="shared" si="1077"/>
        <v>1.9916044383887028E-5</v>
      </c>
      <c r="GJ271" s="12">
        <f t="shared" si="1077"/>
        <v>2.014129794426172E-5</v>
      </c>
    </row>
    <row r="272" spans="1:192" x14ac:dyDescent="0.25">
      <c r="D272" s="21"/>
      <c r="E272" s="12" t="str">
        <f t="shared" ref="E272:AJ272" si="1078" xml:space="preserve"> E$175</f>
        <v>Senior debt principal repayment - T1 POS</v>
      </c>
      <c r="F272" s="12">
        <f t="shared" si="1078"/>
        <v>0</v>
      </c>
      <c r="G272" s="12" t="str">
        <f t="shared" si="1078"/>
        <v>$ 000s</v>
      </c>
      <c r="H272" s="12">
        <f t="shared" si="1078"/>
        <v>35244.486715424238</v>
      </c>
      <c r="I272" s="12">
        <f t="shared" si="1078"/>
        <v>0</v>
      </c>
      <c r="J272" s="12">
        <f t="shared" si="1078"/>
        <v>0</v>
      </c>
      <c r="K272" s="12">
        <f t="shared" si="1078"/>
        <v>0</v>
      </c>
      <c r="L272" s="12">
        <f t="shared" si="1078"/>
        <v>0</v>
      </c>
      <c r="M272" s="12">
        <f t="shared" si="1078"/>
        <v>0</v>
      </c>
      <c r="N272" s="12">
        <f t="shared" si="1078"/>
        <v>0</v>
      </c>
      <c r="O272" s="12">
        <f t="shared" si="1078"/>
        <v>0</v>
      </c>
      <c r="P272" s="12">
        <f t="shared" si="1078"/>
        <v>0</v>
      </c>
      <c r="Q272" s="12">
        <f t="shared" si="1078"/>
        <v>0</v>
      </c>
      <c r="R272" s="12">
        <f t="shared" si="1078"/>
        <v>0</v>
      </c>
      <c r="S272" s="12">
        <f t="shared" si="1078"/>
        <v>511.73610797546434</v>
      </c>
      <c r="T272" s="12">
        <f t="shared" si="1078"/>
        <v>640.17042917397714</v>
      </c>
      <c r="U272" s="12">
        <f t="shared" si="1078"/>
        <v>897.79915577220527</v>
      </c>
      <c r="V272" s="12">
        <f t="shared" si="1078"/>
        <v>824.26501157804171</v>
      </c>
      <c r="W272" s="12">
        <f t="shared" si="1078"/>
        <v>576.24280208218113</v>
      </c>
      <c r="X272" s="12">
        <f t="shared" si="1078"/>
        <v>659.64157522828407</v>
      </c>
      <c r="Y272" s="12">
        <f t="shared" si="1078"/>
        <v>926.71287072636858</v>
      </c>
      <c r="Z272" s="12">
        <f t="shared" si="1078"/>
        <v>854.15596524044588</v>
      </c>
      <c r="AA272" s="12">
        <f t="shared" si="1078"/>
        <v>604.07038028004911</v>
      </c>
      <c r="AB272" s="12">
        <f t="shared" si="1078"/>
        <v>700.35204024784434</v>
      </c>
      <c r="AC272" s="12">
        <f t="shared" si="1078"/>
        <v>957.41816538770422</v>
      </c>
      <c r="AD272" s="12">
        <f t="shared" si="1078"/>
        <v>885.82746789805742</v>
      </c>
      <c r="AE272" s="12">
        <f t="shared" si="1078"/>
        <v>636.47832843793935</v>
      </c>
      <c r="AF272" s="12">
        <f t="shared" si="1078"/>
        <v>733.16900666006154</v>
      </c>
      <c r="AG272" s="12">
        <f t="shared" si="1078"/>
        <v>990.11810394583415</v>
      </c>
      <c r="AH272" s="12">
        <f t="shared" si="1078"/>
        <v>919.52063318848718</v>
      </c>
      <c r="AI272" s="12">
        <f t="shared" si="1078"/>
        <v>670.90596543588049</v>
      </c>
      <c r="AJ272" s="12">
        <f t="shared" si="1078"/>
        <v>768.10028843489999</v>
      </c>
      <c r="AK272" s="12">
        <f t="shared" ref="AK272:BP272" si="1079" xml:space="preserve"> AK$175</f>
        <v>1024.9249397047838</v>
      </c>
      <c r="AL272" s="12">
        <f t="shared" si="1079"/>
        <v>955.36290898306595</v>
      </c>
      <c r="AM272" s="12">
        <f t="shared" si="1079"/>
        <v>712.00440452169664</v>
      </c>
      <c r="AN272" s="12">
        <f t="shared" si="1079"/>
        <v>795.60153073801541</v>
      </c>
      <c r="AO272" s="12">
        <f t="shared" si="1079"/>
        <v>1061.7677778050625</v>
      </c>
      <c r="AP272" s="12">
        <f t="shared" si="1079"/>
        <v>993.29876431405569</v>
      </c>
      <c r="AQ272" s="12">
        <f t="shared" si="1079"/>
        <v>746.0129986614694</v>
      </c>
      <c r="AR272" s="12">
        <f t="shared" si="1079"/>
        <v>844.28349371413094</v>
      </c>
      <c r="AS272" s="12">
        <f t="shared" si="1079"/>
        <v>1101.0589484045927</v>
      </c>
      <c r="AT272" s="12">
        <f t="shared" si="1079"/>
        <v>1033.6839910558876</v>
      </c>
      <c r="AU272" s="12">
        <f t="shared" si="1079"/>
        <v>787.03857523235899</v>
      </c>
      <c r="AV272" s="12">
        <f t="shared" si="1079"/>
        <v>885.9562648472654</v>
      </c>
      <c r="AW272" s="12">
        <f t="shared" si="1079"/>
        <v>1142.844833819574</v>
      </c>
      <c r="AX272" s="12">
        <f t="shared" si="1079"/>
        <v>1076.6128224916317</v>
      </c>
      <c r="AY272" s="12">
        <f t="shared" si="1079"/>
        <v>830.5505141391227</v>
      </c>
      <c r="AZ272" s="12">
        <f t="shared" si="1079"/>
        <v>930.18273657758914</v>
      </c>
      <c r="BA272" s="12">
        <f t="shared" si="1079"/>
        <v>1187.2840805006813</v>
      </c>
      <c r="BB272" s="12">
        <f t="shared" si="1079"/>
        <v>1122.266516727075</v>
      </c>
      <c r="BC272" s="12">
        <f t="shared" si="1079"/>
        <v>883.6724190880152</v>
      </c>
      <c r="BD272" s="12">
        <f t="shared" si="1079"/>
        <v>968.11045257421267</v>
      </c>
      <c r="BE272" s="12">
        <f t="shared" si="1079"/>
        <v>1234.5301836155093</v>
      </c>
      <c r="BF272" s="12">
        <f t="shared" si="1079"/>
        <v>1170.7532602147121</v>
      </c>
      <c r="BG272" s="12">
        <f t="shared" si="1079"/>
        <v>0</v>
      </c>
      <c r="BH272" s="12">
        <f t="shared" si="1079"/>
        <v>0</v>
      </c>
      <c r="BI272" s="12">
        <f t="shared" si="1079"/>
        <v>0</v>
      </c>
      <c r="BJ272" s="12">
        <f t="shared" si="1079"/>
        <v>0</v>
      </c>
      <c r="BK272" s="12">
        <f t="shared" si="1079"/>
        <v>0</v>
      </c>
      <c r="BL272" s="12">
        <f t="shared" si="1079"/>
        <v>0</v>
      </c>
      <c r="BM272" s="12">
        <f t="shared" si="1079"/>
        <v>0</v>
      </c>
      <c r="BN272" s="12">
        <f t="shared" si="1079"/>
        <v>0</v>
      </c>
      <c r="BO272" s="12">
        <f t="shared" si="1079"/>
        <v>0</v>
      </c>
      <c r="BP272" s="12">
        <f t="shared" si="1079"/>
        <v>0</v>
      </c>
      <c r="BQ272" s="12">
        <f t="shared" ref="BQ272:EB272" si="1080" xml:space="preserve"> BQ$175</f>
        <v>0</v>
      </c>
      <c r="BR272" s="12">
        <f t="shared" si="1080"/>
        <v>0</v>
      </c>
      <c r="BS272" s="12">
        <f t="shared" si="1080"/>
        <v>0</v>
      </c>
      <c r="BT272" s="12">
        <f t="shared" si="1080"/>
        <v>0</v>
      </c>
      <c r="BU272" s="12">
        <f t="shared" si="1080"/>
        <v>0</v>
      </c>
      <c r="BV272" s="12">
        <f t="shared" si="1080"/>
        <v>0</v>
      </c>
      <c r="BW272" s="12">
        <f t="shared" si="1080"/>
        <v>0</v>
      </c>
      <c r="BX272" s="12">
        <f t="shared" si="1080"/>
        <v>0</v>
      </c>
      <c r="BY272" s="12">
        <f t="shared" si="1080"/>
        <v>0</v>
      </c>
      <c r="BZ272" s="12">
        <f t="shared" si="1080"/>
        <v>0</v>
      </c>
      <c r="CA272" s="12">
        <f t="shared" si="1080"/>
        <v>0</v>
      </c>
      <c r="CB272" s="12">
        <f t="shared" si="1080"/>
        <v>0</v>
      </c>
      <c r="CC272" s="12">
        <f t="shared" si="1080"/>
        <v>0</v>
      </c>
      <c r="CD272" s="12">
        <f t="shared" si="1080"/>
        <v>0</v>
      </c>
      <c r="CE272" s="12">
        <f t="shared" si="1080"/>
        <v>0</v>
      </c>
      <c r="CF272" s="12">
        <f t="shared" si="1080"/>
        <v>0</v>
      </c>
      <c r="CG272" s="12">
        <f t="shared" si="1080"/>
        <v>0</v>
      </c>
      <c r="CH272" s="12">
        <f t="shared" si="1080"/>
        <v>0</v>
      </c>
      <c r="CI272" s="12">
        <f t="shared" si="1080"/>
        <v>0</v>
      </c>
      <c r="CJ272" s="12">
        <f t="shared" si="1080"/>
        <v>0</v>
      </c>
      <c r="CK272" s="12">
        <f t="shared" si="1080"/>
        <v>0</v>
      </c>
      <c r="CL272" s="12">
        <f t="shared" si="1080"/>
        <v>0</v>
      </c>
      <c r="CM272" s="12">
        <f t="shared" si="1080"/>
        <v>0</v>
      </c>
      <c r="CN272" s="12">
        <f t="shared" si="1080"/>
        <v>0</v>
      </c>
      <c r="CO272" s="12">
        <f t="shared" si="1080"/>
        <v>0</v>
      </c>
      <c r="CP272" s="12">
        <f t="shared" si="1080"/>
        <v>0</v>
      </c>
      <c r="CQ272" s="12">
        <f t="shared" si="1080"/>
        <v>0</v>
      </c>
      <c r="CR272" s="12">
        <f t="shared" si="1080"/>
        <v>0</v>
      </c>
      <c r="CS272" s="12">
        <f t="shared" si="1080"/>
        <v>0</v>
      </c>
      <c r="CT272" s="12">
        <f t="shared" si="1080"/>
        <v>0</v>
      </c>
      <c r="CU272" s="12">
        <f t="shared" si="1080"/>
        <v>0</v>
      </c>
      <c r="CV272" s="12">
        <f t="shared" si="1080"/>
        <v>0</v>
      </c>
      <c r="CW272" s="12">
        <f t="shared" si="1080"/>
        <v>0</v>
      </c>
      <c r="CX272" s="12">
        <f t="shared" si="1080"/>
        <v>0</v>
      </c>
      <c r="CY272" s="12">
        <f t="shared" si="1080"/>
        <v>0</v>
      </c>
      <c r="CZ272" s="12">
        <f t="shared" si="1080"/>
        <v>0</v>
      </c>
      <c r="DA272" s="12">
        <f t="shared" si="1080"/>
        <v>0</v>
      </c>
      <c r="DB272" s="12">
        <f t="shared" si="1080"/>
        <v>0</v>
      </c>
      <c r="DC272" s="12">
        <f t="shared" si="1080"/>
        <v>0</v>
      </c>
      <c r="DD272" s="12">
        <f t="shared" si="1080"/>
        <v>0</v>
      </c>
      <c r="DE272" s="12">
        <f t="shared" si="1080"/>
        <v>0</v>
      </c>
      <c r="DF272" s="12">
        <f t="shared" si="1080"/>
        <v>0</v>
      </c>
      <c r="DG272" s="12">
        <f t="shared" si="1080"/>
        <v>0</v>
      </c>
      <c r="DH272" s="12">
        <f t="shared" si="1080"/>
        <v>0</v>
      </c>
      <c r="DI272" s="12">
        <f t="shared" si="1080"/>
        <v>0</v>
      </c>
      <c r="DJ272" s="12">
        <f t="shared" si="1080"/>
        <v>0</v>
      </c>
      <c r="DK272" s="12">
        <f t="shared" si="1080"/>
        <v>0</v>
      </c>
      <c r="DL272" s="12">
        <f t="shared" si="1080"/>
        <v>0</v>
      </c>
      <c r="DM272" s="12">
        <f t="shared" si="1080"/>
        <v>0</v>
      </c>
      <c r="DN272" s="12">
        <f t="shared" si="1080"/>
        <v>0</v>
      </c>
      <c r="DO272" s="12">
        <f t="shared" si="1080"/>
        <v>0</v>
      </c>
      <c r="DP272" s="12">
        <f t="shared" si="1080"/>
        <v>0</v>
      </c>
      <c r="DQ272" s="12">
        <f t="shared" si="1080"/>
        <v>0</v>
      </c>
      <c r="DR272" s="12">
        <f t="shared" si="1080"/>
        <v>0</v>
      </c>
      <c r="DS272" s="12">
        <f t="shared" si="1080"/>
        <v>0</v>
      </c>
      <c r="DT272" s="12">
        <f t="shared" si="1080"/>
        <v>0</v>
      </c>
      <c r="DU272" s="12">
        <f t="shared" si="1080"/>
        <v>0</v>
      </c>
      <c r="DV272" s="12">
        <f t="shared" si="1080"/>
        <v>0</v>
      </c>
      <c r="DW272" s="12">
        <f t="shared" si="1080"/>
        <v>0</v>
      </c>
      <c r="DX272" s="12">
        <f t="shared" si="1080"/>
        <v>0</v>
      </c>
      <c r="DY272" s="12">
        <f t="shared" si="1080"/>
        <v>0</v>
      </c>
      <c r="DZ272" s="12">
        <f t="shared" si="1080"/>
        <v>0</v>
      </c>
      <c r="EA272" s="12">
        <f t="shared" si="1080"/>
        <v>0</v>
      </c>
      <c r="EB272" s="12">
        <f t="shared" si="1080"/>
        <v>0</v>
      </c>
      <c r="EC272" s="12">
        <f t="shared" ref="EC272:GJ272" si="1081" xml:space="preserve"> EC$175</f>
        <v>0</v>
      </c>
      <c r="ED272" s="12">
        <f t="shared" si="1081"/>
        <v>0</v>
      </c>
      <c r="EE272" s="12">
        <f t="shared" si="1081"/>
        <v>0</v>
      </c>
      <c r="EF272" s="12">
        <f t="shared" si="1081"/>
        <v>0</v>
      </c>
      <c r="EG272" s="12">
        <f t="shared" si="1081"/>
        <v>0</v>
      </c>
      <c r="EH272" s="12">
        <f t="shared" si="1081"/>
        <v>0</v>
      </c>
      <c r="EI272" s="12">
        <f t="shared" si="1081"/>
        <v>0</v>
      </c>
      <c r="EJ272" s="12">
        <f t="shared" si="1081"/>
        <v>0</v>
      </c>
      <c r="EK272" s="12">
        <f t="shared" si="1081"/>
        <v>0</v>
      </c>
      <c r="EL272" s="12">
        <f t="shared" si="1081"/>
        <v>0</v>
      </c>
      <c r="EM272" s="12">
        <f t="shared" si="1081"/>
        <v>0</v>
      </c>
      <c r="EN272" s="12">
        <f t="shared" si="1081"/>
        <v>0</v>
      </c>
      <c r="EO272" s="12">
        <f t="shared" si="1081"/>
        <v>0</v>
      </c>
      <c r="EP272" s="12">
        <f t="shared" si="1081"/>
        <v>0</v>
      </c>
      <c r="EQ272" s="12">
        <f t="shared" si="1081"/>
        <v>0</v>
      </c>
      <c r="ER272" s="12">
        <f t="shared" si="1081"/>
        <v>0</v>
      </c>
      <c r="ES272" s="12">
        <f t="shared" si="1081"/>
        <v>0</v>
      </c>
      <c r="ET272" s="12">
        <f t="shared" si="1081"/>
        <v>0</v>
      </c>
      <c r="EU272" s="12">
        <f t="shared" si="1081"/>
        <v>0</v>
      </c>
      <c r="EV272" s="12">
        <f t="shared" si="1081"/>
        <v>0</v>
      </c>
      <c r="EW272" s="12">
        <f t="shared" si="1081"/>
        <v>0</v>
      </c>
      <c r="EX272" s="12">
        <f t="shared" si="1081"/>
        <v>0</v>
      </c>
      <c r="EY272" s="12">
        <f t="shared" si="1081"/>
        <v>0</v>
      </c>
      <c r="EZ272" s="12">
        <f t="shared" si="1081"/>
        <v>0</v>
      </c>
      <c r="FA272" s="12">
        <f t="shared" si="1081"/>
        <v>0</v>
      </c>
      <c r="FB272" s="12">
        <f t="shared" si="1081"/>
        <v>0</v>
      </c>
      <c r="FC272" s="12">
        <f t="shared" si="1081"/>
        <v>0</v>
      </c>
      <c r="FD272" s="12">
        <f t="shared" si="1081"/>
        <v>0</v>
      </c>
      <c r="FE272" s="12">
        <f t="shared" si="1081"/>
        <v>0</v>
      </c>
      <c r="FF272" s="12">
        <f t="shared" si="1081"/>
        <v>0</v>
      </c>
      <c r="FG272" s="12">
        <f t="shared" si="1081"/>
        <v>0</v>
      </c>
      <c r="FH272" s="12">
        <f t="shared" si="1081"/>
        <v>0</v>
      </c>
      <c r="FI272" s="12">
        <f t="shared" si="1081"/>
        <v>0</v>
      </c>
      <c r="FJ272" s="12">
        <f t="shared" si="1081"/>
        <v>0</v>
      </c>
      <c r="FK272" s="12">
        <f t="shared" si="1081"/>
        <v>0</v>
      </c>
      <c r="FL272" s="12">
        <f t="shared" si="1081"/>
        <v>0</v>
      </c>
      <c r="FM272" s="12">
        <f t="shared" si="1081"/>
        <v>0</v>
      </c>
      <c r="FN272" s="12">
        <f t="shared" si="1081"/>
        <v>0</v>
      </c>
      <c r="FO272" s="12">
        <f t="shared" si="1081"/>
        <v>0</v>
      </c>
      <c r="FP272" s="12">
        <f t="shared" si="1081"/>
        <v>0</v>
      </c>
      <c r="FQ272" s="12">
        <f t="shared" si="1081"/>
        <v>0</v>
      </c>
      <c r="FR272" s="12">
        <f t="shared" si="1081"/>
        <v>0</v>
      </c>
      <c r="FS272" s="12">
        <f t="shared" si="1081"/>
        <v>0</v>
      </c>
      <c r="FT272" s="12">
        <f t="shared" si="1081"/>
        <v>0</v>
      </c>
      <c r="FU272" s="12">
        <f t="shared" si="1081"/>
        <v>0</v>
      </c>
      <c r="FV272" s="12">
        <f t="shared" si="1081"/>
        <v>0</v>
      </c>
      <c r="FW272" s="12">
        <f t="shared" si="1081"/>
        <v>0</v>
      </c>
      <c r="FX272" s="12">
        <f t="shared" si="1081"/>
        <v>0</v>
      </c>
      <c r="FY272" s="12">
        <f t="shared" si="1081"/>
        <v>0</v>
      </c>
      <c r="FZ272" s="12">
        <f t="shared" si="1081"/>
        <v>0</v>
      </c>
      <c r="GA272" s="12">
        <f t="shared" si="1081"/>
        <v>0</v>
      </c>
      <c r="GB272" s="12">
        <f t="shared" si="1081"/>
        <v>0</v>
      </c>
      <c r="GC272" s="12">
        <f t="shared" si="1081"/>
        <v>0</v>
      </c>
      <c r="GD272" s="12">
        <f t="shared" si="1081"/>
        <v>0</v>
      </c>
      <c r="GE272" s="12">
        <f t="shared" si="1081"/>
        <v>0</v>
      </c>
      <c r="GF272" s="12">
        <f t="shared" si="1081"/>
        <v>0</v>
      </c>
      <c r="GG272" s="12">
        <f t="shared" si="1081"/>
        <v>0</v>
      </c>
      <c r="GH272" s="12">
        <f t="shared" si="1081"/>
        <v>0</v>
      </c>
      <c r="GI272" s="12">
        <f t="shared" si="1081"/>
        <v>0</v>
      </c>
      <c r="GJ272" s="12">
        <f t="shared" si="1081"/>
        <v>0</v>
      </c>
    </row>
    <row r="273" spans="1:192" x14ac:dyDescent="0.25">
      <c r="D273" s="21"/>
      <c r="E273" s="12" t="str">
        <f t="shared" ref="E273:AJ273" si="1082" xml:space="preserve"> E$267</f>
        <v>Senior debt interest - T2 POS</v>
      </c>
      <c r="F273" s="12">
        <f t="shared" si="1082"/>
        <v>0</v>
      </c>
      <c r="G273" s="12" t="str">
        <f t="shared" si="1082"/>
        <v>$ 000s</v>
      </c>
      <c r="H273" s="12">
        <f t="shared" si="1082"/>
        <v>10608.062425233165</v>
      </c>
      <c r="I273" s="12">
        <f t="shared" si="1082"/>
        <v>0</v>
      </c>
      <c r="J273" s="12">
        <f t="shared" si="1082"/>
        <v>0</v>
      </c>
      <c r="K273" s="12">
        <f t="shared" si="1082"/>
        <v>0</v>
      </c>
      <c r="L273" s="12">
        <f t="shared" si="1082"/>
        <v>0</v>
      </c>
      <c r="M273" s="12">
        <f t="shared" si="1082"/>
        <v>0</v>
      </c>
      <c r="N273" s="12">
        <f t="shared" si="1082"/>
        <v>0</v>
      </c>
      <c r="O273" s="12">
        <f t="shared" si="1082"/>
        <v>0</v>
      </c>
      <c r="P273" s="12">
        <f t="shared" si="1082"/>
        <v>0</v>
      </c>
      <c r="Q273" s="12">
        <f t="shared" si="1082"/>
        <v>0</v>
      </c>
      <c r="R273" s="12">
        <f t="shared" si="1082"/>
        <v>0</v>
      </c>
      <c r="S273" s="12">
        <f t="shared" si="1082"/>
        <v>294.69583718801647</v>
      </c>
      <c r="T273" s="12">
        <f t="shared" si="1082"/>
        <v>296.23646510472776</v>
      </c>
      <c r="U273" s="12">
        <f t="shared" si="1082"/>
        <v>297.2812026367904</v>
      </c>
      <c r="V273" s="12">
        <f t="shared" si="1082"/>
        <v>294.16893834412986</v>
      </c>
      <c r="W273" s="12">
        <f t="shared" si="1082"/>
        <v>288.13433063334583</v>
      </c>
      <c r="X273" s="12">
        <f t="shared" si="1082"/>
        <v>286.16101423566528</v>
      </c>
      <c r="Y273" s="12">
        <f t="shared" si="1082"/>
        <v>287.03191556204803</v>
      </c>
      <c r="Z273" s="12">
        <f t="shared" si="1082"/>
        <v>283.8003832053459</v>
      </c>
      <c r="AA273" s="12">
        <f t="shared" si="1082"/>
        <v>274.74371660771135</v>
      </c>
      <c r="AB273" s="12">
        <f t="shared" si="1082"/>
        <v>275.75186316940568</v>
      </c>
      <c r="AC273" s="12">
        <f t="shared" si="1082"/>
        <v>276.37183689182581</v>
      </c>
      <c r="AD273" s="12">
        <f t="shared" si="1082"/>
        <v>273.03251196503334</v>
      </c>
      <c r="AE273" s="12">
        <f t="shared" si="1082"/>
        <v>264.1002377205379</v>
      </c>
      <c r="AF273" s="12">
        <f t="shared" si="1082"/>
        <v>264.87622007008042</v>
      </c>
      <c r="AG273" s="12">
        <f t="shared" si="1082"/>
        <v>265.23083278561853</v>
      </c>
      <c r="AH273" s="12">
        <f t="shared" si="1082"/>
        <v>261.77878441908712</v>
      </c>
      <c r="AI273" s="12">
        <f t="shared" si="1082"/>
        <v>252.95611209328933</v>
      </c>
      <c r="AJ273" s="12">
        <f t="shared" si="1082"/>
        <v>253.46339218155603</v>
      </c>
      <c r="AK273" s="12">
        <f t="shared" ref="AK273:BP273" si="1083" xml:space="preserve"> AK$267</f>
        <v>253.57356091821092</v>
      </c>
      <c r="AL273" s="12">
        <f t="shared" si="1083"/>
        <v>249.99677757167848</v>
      </c>
      <c r="AM273" s="12">
        <f t="shared" si="1083"/>
        <v>243.99513066024645</v>
      </c>
      <c r="AN273" s="12">
        <f t="shared" si="1083"/>
        <v>241.56087784299766</v>
      </c>
      <c r="AO273" s="12">
        <f t="shared" si="1083"/>
        <v>241.45231815880234</v>
      </c>
      <c r="AP273" s="12">
        <f t="shared" si="1083"/>
        <v>237.73025178217836</v>
      </c>
      <c r="AQ273" s="12">
        <f t="shared" si="1083"/>
        <v>229.15986155480334</v>
      </c>
      <c r="AR273" s="12">
        <f t="shared" si="1083"/>
        <v>229.13729208999735</v>
      </c>
      <c r="AS273" s="12">
        <f t="shared" si="1083"/>
        <v>228.72292901778286</v>
      </c>
      <c r="AT273" s="12">
        <f t="shared" si="1083"/>
        <v>224.8676736159253</v>
      </c>
      <c r="AU273" s="12">
        <f t="shared" si="1083"/>
        <v>216.43483600316242</v>
      </c>
      <c r="AV273" s="12">
        <f t="shared" si="1083"/>
        <v>216.12579719051934</v>
      </c>
      <c r="AW273" s="12">
        <f t="shared" si="1083"/>
        <v>215.41210969389084</v>
      </c>
      <c r="AX273" s="12">
        <f t="shared" si="1083"/>
        <v>211.41110667071146</v>
      </c>
      <c r="AY273" s="12">
        <f t="shared" si="1083"/>
        <v>203.13092814282172</v>
      </c>
      <c r="AZ273" s="12">
        <f t="shared" si="1083"/>
        <v>202.51607851291195</v>
      </c>
      <c r="BA273" s="12">
        <f t="shared" si="1083"/>
        <v>201.46984993759617</v>
      </c>
      <c r="BB273" s="12">
        <f t="shared" si="1083"/>
        <v>197.29154712853003</v>
      </c>
      <c r="BC273" s="12">
        <f t="shared" si="1083"/>
        <v>191.24213168639554</v>
      </c>
      <c r="BD273" s="12">
        <f t="shared" si="1083"/>
        <v>188.18810542790305</v>
      </c>
      <c r="BE273" s="12">
        <f t="shared" si="1083"/>
        <v>186.84859760196949</v>
      </c>
      <c r="BF273" s="12">
        <f t="shared" si="1083"/>
        <v>182.4939077918792</v>
      </c>
      <c r="BG273" s="12">
        <f t="shared" si="1083"/>
        <v>174.49408674524375</v>
      </c>
      <c r="BH273" s="12">
        <f t="shared" si="1083"/>
        <v>158.58496221505101</v>
      </c>
      <c r="BI273" s="12">
        <f t="shared" si="1083"/>
        <v>140.28498132869422</v>
      </c>
      <c r="BJ273" s="12">
        <f t="shared" si="1083"/>
        <v>115.20104867800566</v>
      </c>
      <c r="BK273" s="12">
        <f t="shared" si="1083"/>
        <v>89.347497825385489</v>
      </c>
      <c r="BL273" s="12">
        <f t="shared" si="1083"/>
        <v>71.454065862821523</v>
      </c>
      <c r="BM273" s="12">
        <f t="shared" si="1083"/>
        <v>51.136154817424583</v>
      </c>
      <c r="BN273" s="12">
        <f t="shared" si="1083"/>
        <v>24.974372510001398</v>
      </c>
      <c r="BO273" s="12">
        <f t="shared" si="1083"/>
        <v>6.1854280174159204E-5</v>
      </c>
      <c r="BP273" s="12">
        <f t="shared" si="1083"/>
        <v>6.2549936430437682E-5</v>
      </c>
      <c r="BQ273" s="12">
        <f t="shared" ref="BQ273:CV273" si="1084" xml:space="preserve"> BQ$267</f>
        <v>6.3244363898940975E-5</v>
      </c>
      <c r="BR273" s="12">
        <f t="shared" si="1084"/>
        <v>6.3253448151421747E-5</v>
      </c>
      <c r="BS273" s="12">
        <f t="shared" si="1084"/>
        <v>6.2573698114040194E-5</v>
      </c>
      <c r="BT273" s="12">
        <f t="shared" si="1084"/>
        <v>6.2581884912592316E-5</v>
      </c>
      <c r="BU273" s="12">
        <f t="shared" si="1084"/>
        <v>6.328150839797352E-5</v>
      </c>
      <c r="BV273" s="12">
        <f t="shared" si="1084"/>
        <v>6.3290996395009007E-5</v>
      </c>
      <c r="BW273" s="12">
        <f t="shared" si="1084"/>
        <v>6.1929521482750045E-5</v>
      </c>
      <c r="BX273" s="12">
        <f t="shared" si="1084"/>
        <v>6.2631205381918548E-5</v>
      </c>
      <c r="BY273" s="12">
        <f t="shared" si="1084"/>
        <v>6.3333187700975312E-5</v>
      </c>
      <c r="BZ273" s="12">
        <f t="shared" si="1084"/>
        <v>6.3344694420784298E-5</v>
      </c>
      <c r="CA273" s="12">
        <f t="shared" si="1084"/>
        <v>6.1978694936396035E-5</v>
      </c>
      <c r="CB273" s="12">
        <f t="shared" si="1084"/>
        <v>6.2680525851244753E-5</v>
      </c>
      <c r="CC273" s="12">
        <f t="shared" si="1084"/>
        <v>6.3380223941598033E-5</v>
      </c>
      <c r="CD273" s="12">
        <f t="shared" si="1084"/>
        <v>6.3390317555465581E-5</v>
      </c>
      <c r="CE273" s="12">
        <f t="shared" si="1084"/>
        <v>6.2023918715050364E-5</v>
      </c>
      <c r="CF273" s="12">
        <f t="shared" si="1084"/>
        <v>6.272285759009967E-5</v>
      </c>
      <c r="CG273" s="12">
        <f t="shared" si="1084"/>
        <v>6.3421607758454933E-5</v>
      </c>
      <c r="CH273" s="12">
        <f t="shared" si="1084"/>
        <v>6.3431499500045123E-5</v>
      </c>
      <c r="CI273" s="12">
        <f t="shared" si="1084"/>
        <v>6.2751611224038853E-5</v>
      </c>
      <c r="CJ273" s="12">
        <f t="shared" si="1084"/>
        <v>6.2759198988550586E-5</v>
      </c>
      <c r="CK273" s="12">
        <f t="shared" si="1084"/>
        <v>6.3461780341647739E-5</v>
      </c>
      <c r="CL273" s="12">
        <f t="shared" si="1084"/>
        <v>6.3470460849573808E-5</v>
      </c>
      <c r="CM273" s="12">
        <f t="shared" si="1084"/>
        <v>6.2101332344886604E-5</v>
      </c>
      <c r="CN273" s="12">
        <f t="shared" si="1084"/>
        <v>6.2804925253634415E-5</v>
      </c>
      <c r="CO273" s="12">
        <f t="shared" si="1084"/>
        <v>6.3506394114942258E-5</v>
      </c>
      <c r="CP273" s="12">
        <f t="shared" si="1084"/>
        <v>6.3513661516926875E-5</v>
      </c>
      <c r="CQ273" s="12">
        <f t="shared" si="1084"/>
        <v>6.2145963672292201E-5</v>
      </c>
      <c r="CR273" s="12">
        <f t="shared" si="1084"/>
        <v>6.2846458280435438E-5</v>
      </c>
      <c r="CS273" s="12">
        <f t="shared" si="1084"/>
        <v>6.3547374187244456E-5</v>
      </c>
      <c r="CT273" s="12">
        <f t="shared" si="1084"/>
        <v>6.3556458439725227E-5</v>
      </c>
      <c r="CU273" s="12">
        <f t="shared" si="1084"/>
        <v>6.2182300682215341E-5</v>
      </c>
      <c r="CV273" s="12">
        <f t="shared" si="1084"/>
        <v>6.2884796459021012E-5</v>
      </c>
      <c r="CW273" s="12">
        <f t="shared" ref="CW273:EB273" si="1085" xml:space="preserve"> CW$267</f>
        <v>6.3586537409050513E-5</v>
      </c>
      <c r="CX273" s="12">
        <f t="shared" si="1085"/>
        <v>6.3599659107078308E-5</v>
      </c>
      <c r="CY273" s="12">
        <f t="shared" si="1085"/>
        <v>6.2920938179458451E-5</v>
      </c>
      <c r="CZ273" s="12">
        <f t="shared" si="1085"/>
        <v>6.2934915640401097E-5</v>
      </c>
      <c r="DA273" s="12">
        <f t="shared" si="1085"/>
        <v>6.3640639179380506E-5</v>
      </c>
      <c r="DB273" s="12">
        <f t="shared" si="1085"/>
        <v>6.3648310325919839E-5</v>
      </c>
      <c r="DC273" s="12">
        <f t="shared" si="1085"/>
        <v>6.2273143207023176E-5</v>
      </c>
      <c r="DD273" s="12">
        <f t="shared" si="1085"/>
        <v>6.2977247379256E-5</v>
      </c>
      <c r="DE273" s="12">
        <f t="shared" si="1085"/>
        <v>6.3678389295245084E-5</v>
      </c>
      <c r="DF273" s="12">
        <f t="shared" si="1085"/>
        <v>6.368888665366732E-5</v>
      </c>
      <c r="DG273" s="12">
        <f t="shared" si="1085"/>
        <v>6.2318366985677519E-5</v>
      </c>
      <c r="DH273" s="12">
        <f t="shared" si="1085"/>
        <v>6.3023173322353305E-5</v>
      </c>
      <c r="DI273" s="12">
        <f t="shared" si="1085"/>
        <v>6.3724214302203711E-5</v>
      </c>
      <c r="DJ273" s="12">
        <f t="shared" si="1085"/>
        <v>6.373895097845033E-5</v>
      </c>
      <c r="DK273" s="12">
        <f t="shared" si="1085"/>
        <v>6.2365170634328515E-5</v>
      </c>
      <c r="DL273" s="12">
        <f t="shared" si="1085"/>
        <v>6.3065704739221671E-5</v>
      </c>
      <c r="DM273" s="12">
        <f t="shared" si="1085"/>
        <v>6.3772865521045241E-5</v>
      </c>
      <c r="DN273" s="12">
        <f t="shared" si="1085"/>
        <v>6.3780940412139277E-5</v>
      </c>
      <c r="DO273" s="12">
        <f t="shared" si="1085"/>
        <v>6.3095456763228184E-5</v>
      </c>
      <c r="DP273" s="12">
        <f t="shared" si="1085"/>
        <v>6.3110033258211232E-5</v>
      </c>
      <c r="DQ273" s="12">
        <f t="shared" si="1085"/>
        <v>6.3812634359683345E-5</v>
      </c>
      <c r="DR273" s="12">
        <f t="shared" si="1085"/>
        <v>6.3827371035929951E-5</v>
      </c>
      <c r="DS273" s="12">
        <f t="shared" si="1085"/>
        <v>6.2448311292902638E-5</v>
      </c>
      <c r="DT273" s="12">
        <f t="shared" si="1085"/>
        <v>6.3156358557335464E-5</v>
      </c>
      <c r="DU273" s="12">
        <f t="shared" si="1085"/>
        <v>6.3861689323079578E-5</v>
      </c>
      <c r="DV273" s="12">
        <f t="shared" si="1085"/>
        <v>6.3869966086450958E-5</v>
      </c>
      <c r="DW273" s="12">
        <f t="shared" si="1085"/>
        <v>6.2493140104057817E-5</v>
      </c>
      <c r="DX273" s="12">
        <f t="shared" si="1085"/>
        <v>6.3200287720298099E-5</v>
      </c>
      <c r="DY273" s="12">
        <f t="shared" si="1085"/>
        <v>6.3902063778549742E-5</v>
      </c>
      <c r="DZ273" s="12">
        <f t="shared" si="1085"/>
        <v>6.3910542414198466E-5</v>
      </c>
      <c r="EA273" s="12">
        <f t="shared" si="1085"/>
        <v>6.2534216723970931E-5</v>
      </c>
      <c r="EB273" s="12">
        <f t="shared" si="1085"/>
        <v>6.3236629118749001E-5</v>
      </c>
      <c r="EC273" s="12">
        <f t="shared" ref="EC273:FH273" si="1086" xml:space="preserve"> EC$267</f>
        <v>6.3940621383523725E-5</v>
      </c>
      <c r="ED273" s="12">
        <f t="shared" si="1086"/>
        <v>6.3955358059770344E-5</v>
      </c>
      <c r="EE273" s="12">
        <f t="shared" si="1086"/>
        <v>6.3270774059051782E-5</v>
      </c>
      <c r="EF273" s="12">
        <f t="shared" si="1086"/>
        <v>6.3281356993765501E-5</v>
      </c>
      <c r="EG273" s="12">
        <f t="shared" si="1086"/>
        <v>6.3990483836029376E-5</v>
      </c>
      <c r="EH273" s="12">
        <f t="shared" si="1086"/>
        <v>6.3999164343955459E-5</v>
      </c>
      <c r="EI273" s="12">
        <f t="shared" si="1086"/>
        <v>6.262012215503921E-5</v>
      </c>
      <c r="EJ273" s="12">
        <f t="shared" si="1086"/>
        <v>6.3324687122687733E-5</v>
      </c>
      <c r="EK273" s="12">
        <f t="shared" si="1086"/>
        <v>6.4034895737046538E-5</v>
      </c>
      <c r="EL273" s="12">
        <f t="shared" si="1086"/>
        <v>6.4048017435074334E-5</v>
      </c>
      <c r="EM273" s="12">
        <f t="shared" si="1086"/>
        <v>6.2663173612448155E-5</v>
      </c>
      <c r="EN273" s="12">
        <f t="shared" si="1086"/>
        <v>6.3367018861542623E-5</v>
      </c>
      <c r="EO273" s="12">
        <f t="shared" si="1086"/>
        <v>6.4072443980633771E-5</v>
      </c>
      <c r="EP273" s="12">
        <f t="shared" si="1086"/>
        <v>6.4081730105391914E-5</v>
      </c>
      <c r="EQ273" s="12">
        <f t="shared" si="1086"/>
        <v>6.2700300557369621E-5</v>
      </c>
      <c r="ER273" s="12">
        <f t="shared" si="1086"/>
        <v>6.3407952854303257E-5</v>
      </c>
      <c r="ES273" s="12">
        <f t="shared" si="1086"/>
        <v>6.4118874604424445E-5</v>
      </c>
      <c r="ET273" s="12">
        <f t="shared" si="1086"/>
        <v>6.4132601919284301E-5</v>
      </c>
      <c r="EU273" s="12">
        <f t="shared" si="1086"/>
        <v>6.3448287813023502E-5</v>
      </c>
      <c r="EV273" s="12">
        <f t="shared" si="1086"/>
        <v>6.3455276543494831E-5</v>
      </c>
      <c r="EW273" s="12">
        <f t="shared" si="1086"/>
        <v>6.4160662165836047E-5</v>
      </c>
      <c r="EX273" s="12">
        <f t="shared" si="1086"/>
        <v>6.4173380119309154E-5</v>
      </c>
      <c r="EY273" s="12">
        <f t="shared" si="1086"/>
        <v>6.2790353147179129E-5</v>
      </c>
      <c r="EZ273" s="12">
        <f t="shared" si="1086"/>
        <v>6.34984069944036E-5</v>
      </c>
      <c r="FA273" s="12">
        <f t="shared" si="1086"/>
        <v>6.4205679683685269E-5</v>
      </c>
      <c r="FB273" s="12">
        <f t="shared" si="1086"/>
        <v>6.421900325399041E-5</v>
      </c>
      <c r="FC273" s="12">
        <f t="shared" si="1086"/>
        <v>6.2831824734591407E-5</v>
      </c>
      <c r="FD273" s="12">
        <f t="shared" si="1086"/>
        <v>6.3542735513393161E-5</v>
      </c>
      <c r="FE273" s="12">
        <f t="shared" si="1086"/>
        <v>6.4252514052030659E-5</v>
      </c>
      <c r="FF273" s="12">
        <f t="shared" si="1086"/>
        <v>6.4266241366890502E-5</v>
      </c>
      <c r="FG273" s="12">
        <f t="shared" si="1086"/>
        <v>6.2880208253239043E-5</v>
      </c>
      <c r="FH273" s="12">
        <f t="shared" si="1086"/>
        <v>6.3587862744436601E-5</v>
      </c>
      <c r="FI273" s="12">
        <f t="shared" ref="FI273:GJ273" si="1087" xml:space="preserve"> FI$267</f>
        <v>6.4295310974829011E-5</v>
      </c>
      <c r="FJ273" s="12">
        <f t="shared" si="1087"/>
        <v>6.4310451395630319E-5</v>
      </c>
      <c r="FK273" s="12">
        <f t="shared" si="1087"/>
        <v>6.3620010904604697E-5</v>
      </c>
      <c r="FL273" s="12">
        <f t="shared" si="1087"/>
        <v>6.3632989975480014E-5</v>
      </c>
      <c r="FM273" s="12">
        <f t="shared" si="1087"/>
        <v>6.4341943470897029E-5</v>
      </c>
      <c r="FN273" s="12">
        <f t="shared" si="1087"/>
        <v>6.4356276402588946E-5</v>
      </c>
      <c r="FO273" s="12">
        <f t="shared" si="1087"/>
        <v>6.2969865875549402E-5</v>
      </c>
      <c r="FP273" s="12">
        <f t="shared" si="1087"/>
        <v>6.3684307224940917E-5</v>
      </c>
      <c r="FQ273" s="12">
        <f t="shared" si="1087"/>
        <v>6.4396247113504394E-5</v>
      </c>
      <c r="FR273" s="12">
        <f t="shared" si="1087"/>
        <v>6.4407350088758678E-5</v>
      </c>
      <c r="FS273" s="12">
        <f t="shared" si="1087"/>
        <v>6.301884184544581E-5</v>
      </c>
      <c r="FT273" s="12">
        <f t="shared" si="1087"/>
        <v>6.3733428016253673E-5</v>
      </c>
      <c r="FU273" s="12">
        <f t="shared" si="1087"/>
        <v>6.4444090843236506E-5</v>
      </c>
      <c r="FV273" s="12">
        <f t="shared" si="1087"/>
        <v>6.4454386329381385E-5</v>
      </c>
      <c r="FW273" s="12">
        <f t="shared" si="1087"/>
        <v>6.3060905884106819E-5</v>
      </c>
      <c r="FX273" s="12">
        <f t="shared" si="1087"/>
        <v>6.3773563296960442E-5</v>
      </c>
      <c r="FY273" s="12">
        <f t="shared" si="1087"/>
        <v>6.4487493382866918E-5</v>
      </c>
      <c r="FZ273" s="12">
        <f t="shared" si="1087"/>
        <v>6.4495770146238298E-5</v>
      </c>
      <c r="GA273" s="12">
        <f t="shared" si="1087"/>
        <v>6.3808506949317075E-5</v>
      </c>
      <c r="GB273" s="12">
        <f t="shared" si="1087"/>
        <v>6.3816094713828808E-5</v>
      </c>
      <c r="GC273" s="12">
        <f t="shared" si="1087"/>
        <v>6.4532510900716154E-5</v>
      </c>
      <c r="GD273" s="12">
        <f t="shared" si="1087"/>
        <v>6.4546036343298652E-5</v>
      </c>
      <c r="GE273" s="12">
        <f t="shared" si="1087"/>
        <v>6.3152933311412158E-5</v>
      </c>
      <c r="GF273" s="12">
        <f t="shared" si="1087"/>
        <v>6.3865215505141577E-5</v>
      </c>
      <c r="GG273" s="12">
        <f t="shared" si="1087"/>
        <v>6.4575105951237161E-5</v>
      </c>
      <c r="GH273" s="12">
        <f t="shared" si="1087"/>
        <v>6.4590044499761111E-5</v>
      </c>
      <c r="GI273" s="12">
        <f t="shared" si="1087"/>
        <v>6.3200526895061481E-5</v>
      </c>
      <c r="GJ273" s="12">
        <f t="shared" si="1087"/>
        <v>6.3915334686521661E-5</v>
      </c>
    </row>
    <row r="274" spans="1:192" x14ac:dyDescent="0.25">
      <c r="D274" s="21"/>
      <c r="E274" s="12" t="str">
        <f t="shared" ref="E274:AJ274" si="1088" xml:space="preserve"> E$241</f>
        <v>Senior debt principal repayment - T2 POS</v>
      </c>
      <c r="F274" s="12">
        <f t="shared" si="1088"/>
        <v>0</v>
      </c>
      <c r="G274" s="12" t="str">
        <f t="shared" si="1088"/>
        <v>$ 000s</v>
      </c>
      <c r="H274" s="12">
        <f t="shared" si="1088"/>
        <v>18977.797259590348</v>
      </c>
      <c r="I274" s="12">
        <f t="shared" si="1088"/>
        <v>0</v>
      </c>
      <c r="J274" s="12">
        <f t="shared" si="1088"/>
        <v>0</v>
      </c>
      <c r="K274" s="12">
        <f t="shared" si="1088"/>
        <v>0</v>
      </c>
      <c r="L274" s="12">
        <f t="shared" si="1088"/>
        <v>0</v>
      </c>
      <c r="M274" s="12">
        <f t="shared" si="1088"/>
        <v>0</v>
      </c>
      <c r="N274" s="12">
        <f t="shared" si="1088"/>
        <v>0</v>
      </c>
      <c r="O274" s="12">
        <f t="shared" si="1088"/>
        <v>0</v>
      </c>
      <c r="P274" s="12">
        <f t="shared" si="1088"/>
        <v>0</v>
      </c>
      <c r="Q274" s="12">
        <f t="shared" si="1088"/>
        <v>0</v>
      </c>
      <c r="R274" s="12">
        <f t="shared" si="1088"/>
        <v>0</v>
      </c>
      <c r="S274" s="12">
        <f t="shared" si="1088"/>
        <v>113.52206855668834</v>
      </c>
      <c r="T274" s="12">
        <f t="shared" si="1088"/>
        <v>142.01356952544225</v>
      </c>
      <c r="U274" s="12">
        <f t="shared" si="1088"/>
        <v>199.16518635928628</v>
      </c>
      <c r="V274" s="12">
        <f t="shared" si="1088"/>
        <v>182.85258299132641</v>
      </c>
      <c r="W274" s="12">
        <f t="shared" si="1088"/>
        <v>127.83204832285941</v>
      </c>
      <c r="X274" s="12">
        <f t="shared" si="1088"/>
        <v>146.33299264764318</v>
      </c>
      <c r="Y274" s="12">
        <f t="shared" si="1088"/>
        <v>205.57932184845612</v>
      </c>
      <c r="Z274" s="12">
        <f t="shared" si="1088"/>
        <v>189.48350630903556</v>
      </c>
      <c r="AA274" s="12">
        <f t="shared" si="1088"/>
        <v>134.00523835324989</v>
      </c>
      <c r="AB274" s="12">
        <f t="shared" si="1088"/>
        <v>155.36408529265694</v>
      </c>
      <c r="AC274" s="12">
        <f t="shared" si="1088"/>
        <v>212.39089623469152</v>
      </c>
      <c r="AD274" s="12">
        <f t="shared" si="1088"/>
        <v>196.50942150234667</v>
      </c>
      <c r="AE274" s="12">
        <f t="shared" si="1088"/>
        <v>141.19452450137143</v>
      </c>
      <c r="AF274" s="12">
        <f t="shared" si="1088"/>
        <v>162.64410687567349</v>
      </c>
      <c r="AG274" s="12">
        <f t="shared" si="1088"/>
        <v>219.64495669464543</v>
      </c>
      <c r="AH274" s="12">
        <f t="shared" si="1088"/>
        <v>203.98381652818173</v>
      </c>
      <c r="AI274" s="12">
        <f t="shared" si="1088"/>
        <v>148.8318526214978</v>
      </c>
      <c r="AJ274" s="12">
        <f t="shared" si="1088"/>
        <v>170.39316210670736</v>
      </c>
      <c r="AK274" s="12">
        <f t="shared" ref="AK274:BP274" si="1089" xml:space="preserve"> AK$241</f>
        <v>227.36640517890663</v>
      </c>
      <c r="AL274" s="12">
        <f t="shared" si="1089"/>
        <v>211.93496405630378</v>
      </c>
      <c r="AM274" s="12">
        <f t="shared" si="1089"/>
        <v>157.94901231916097</v>
      </c>
      <c r="AN274" s="12">
        <f t="shared" si="1089"/>
        <v>176.49395871939836</v>
      </c>
      <c r="AO274" s="12">
        <f t="shared" si="1089"/>
        <v>235.53951457544608</v>
      </c>
      <c r="AP274" s="12">
        <f t="shared" si="1089"/>
        <v>220.35054525630719</v>
      </c>
      <c r="AQ274" s="12">
        <f t="shared" si="1089"/>
        <v>165.49338117506545</v>
      </c>
      <c r="AR274" s="12">
        <f t="shared" si="1089"/>
        <v>187.29342557803503</v>
      </c>
      <c r="AS274" s="12">
        <f t="shared" si="1089"/>
        <v>244.25575502234116</v>
      </c>
      <c r="AT274" s="12">
        <f t="shared" si="1089"/>
        <v>229.30948797582982</v>
      </c>
      <c r="AU274" s="12">
        <f t="shared" si="1089"/>
        <v>174.59437726166857</v>
      </c>
      <c r="AV274" s="12">
        <f t="shared" si="1089"/>
        <v>196.53799344767165</v>
      </c>
      <c r="AW274" s="12">
        <f t="shared" si="1089"/>
        <v>253.52541583941385</v>
      </c>
      <c r="AX274" s="12">
        <f t="shared" si="1089"/>
        <v>238.83269665576279</v>
      </c>
      <c r="AY274" s="12">
        <f t="shared" si="1089"/>
        <v>184.24694082836706</v>
      </c>
      <c r="AZ274" s="12">
        <f t="shared" si="1089"/>
        <v>206.34906692390749</v>
      </c>
      <c r="BA274" s="12">
        <f t="shared" si="1089"/>
        <v>263.38369069967075</v>
      </c>
      <c r="BB274" s="12">
        <f t="shared" si="1089"/>
        <v>248.96038107374525</v>
      </c>
      <c r="BC274" s="12">
        <f t="shared" si="1089"/>
        <v>196.03135166333436</v>
      </c>
      <c r="BD274" s="12">
        <f t="shared" si="1089"/>
        <v>214.76284251735015</v>
      </c>
      <c r="BE274" s="12">
        <f t="shared" si="1089"/>
        <v>273.86463053027387</v>
      </c>
      <c r="BF274" s="12">
        <f t="shared" si="1089"/>
        <v>259.71654100170173</v>
      </c>
      <c r="BG274" s="12">
        <f t="shared" si="1089"/>
        <v>1131.1796946633456</v>
      </c>
      <c r="BH274" s="12">
        <f t="shared" si="1089"/>
        <v>1254.9082056925943</v>
      </c>
      <c r="BI274" s="12">
        <f t="shared" si="1089"/>
        <v>1569.7874863340767</v>
      </c>
      <c r="BJ274" s="12">
        <f t="shared" si="1089"/>
        <v>1493.4274081075523</v>
      </c>
      <c r="BK274" s="12">
        <f t="shared" si="1089"/>
        <v>1194.7847373181248</v>
      </c>
      <c r="BL274" s="12">
        <f t="shared" si="1089"/>
        <v>1319.6840027086637</v>
      </c>
      <c r="BM274" s="12">
        <f t="shared" si="1089"/>
        <v>1635.1067038205047</v>
      </c>
      <c r="BN274" s="12">
        <f t="shared" si="1089"/>
        <v>1560.383305374067</v>
      </c>
      <c r="BO274" s="12">
        <f t="shared" si="1089"/>
        <v>0</v>
      </c>
      <c r="BP274" s="12">
        <f t="shared" si="1089"/>
        <v>0</v>
      </c>
      <c r="BQ274" s="12">
        <f t="shared" ref="BQ274:CV274" si="1090" xml:space="preserve"> BQ$241</f>
        <v>0</v>
      </c>
      <c r="BR274" s="12">
        <f t="shared" si="1090"/>
        <v>0</v>
      </c>
      <c r="BS274" s="12">
        <f t="shared" si="1090"/>
        <v>0</v>
      </c>
      <c r="BT274" s="12">
        <f t="shared" si="1090"/>
        <v>0</v>
      </c>
      <c r="BU274" s="12">
        <f t="shared" si="1090"/>
        <v>0</v>
      </c>
      <c r="BV274" s="12">
        <f t="shared" si="1090"/>
        <v>0</v>
      </c>
      <c r="BW274" s="12">
        <f t="shared" si="1090"/>
        <v>0</v>
      </c>
      <c r="BX274" s="12">
        <f t="shared" si="1090"/>
        <v>0</v>
      </c>
      <c r="BY274" s="12">
        <f t="shared" si="1090"/>
        <v>0</v>
      </c>
      <c r="BZ274" s="12">
        <f t="shared" si="1090"/>
        <v>0</v>
      </c>
      <c r="CA274" s="12">
        <f t="shared" si="1090"/>
        <v>0</v>
      </c>
      <c r="CB274" s="12">
        <f t="shared" si="1090"/>
        <v>0</v>
      </c>
      <c r="CC274" s="12">
        <f t="shared" si="1090"/>
        <v>0</v>
      </c>
      <c r="CD274" s="12">
        <f t="shared" si="1090"/>
        <v>0</v>
      </c>
      <c r="CE274" s="12">
        <f t="shared" si="1090"/>
        <v>0</v>
      </c>
      <c r="CF274" s="12">
        <f t="shared" si="1090"/>
        <v>0</v>
      </c>
      <c r="CG274" s="12">
        <f t="shared" si="1090"/>
        <v>0</v>
      </c>
      <c r="CH274" s="12">
        <f t="shared" si="1090"/>
        <v>0</v>
      </c>
      <c r="CI274" s="12">
        <f t="shared" si="1090"/>
        <v>0</v>
      </c>
      <c r="CJ274" s="12">
        <f t="shared" si="1090"/>
        <v>0</v>
      </c>
      <c r="CK274" s="12">
        <f t="shared" si="1090"/>
        <v>0</v>
      </c>
      <c r="CL274" s="12">
        <f t="shared" si="1090"/>
        <v>0</v>
      </c>
      <c r="CM274" s="12">
        <f t="shared" si="1090"/>
        <v>0</v>
      </c>
      <c r="CN274" s="12">
        <f t="shared" si="1090"/>
        <v>0</v>
      </c>
      <c r="CO274" s="12">
        <f t="shared" si="1090"/>
        <v>0</v>
      </c>
      <c r="CP274" s="12">
        <f t="shared" si="1090"/>
        <v>0</v>
      </c>
      <c r="CQ274" s="12">
        <f t="shared" si="1090"/>
        <v>0</v>
      </c>
      <c r="CR274" s="12">
        <f t="shared" si="1090"/>
        <v>0</v>
      </c>
      <c r="CS274" s="12">
        <f t="shared" si="1090"/>
        <v>0</v>
      </c>
      <c r="CT274" s="12">
        <f t="shared" si="1090"/>
        <v>0</v>
      </c>
      <c r="CU274" s="12">
        <f t="shared" si="1090"/>
        <v>0</v>
      </c>
      <c r="CV274" s="12">
        <f t="shared" si="1090"/>
        <v>0</v>
      </c>
      <c r="CW274" s="12">
        <f t="shared" ref="CW274:EB274" si="1091" xml:space="preserve"> CW$241</f>
        <v>0</v>
      </c>
      <c r="CX274" s="12">
        <f t="shared" si="1091"/>
        <v>0</v>
      </c>
      <c r="CY274" s="12">
        <f t="shared" si="1091"/>
        <v>0</v>
      </c>
      <c r="CZ274" s="12">
        <f t="shared" si="1091"/>
        <v>0</v>
      </c>
      <c r="DA274" s="12">
        <f t="shared" si="1091"/>
        <v>0</v>
      </c>
      <c r="DB274" s="12">
        <f t="shared" si="1091"/>
        <v>0</v>
      </c>
      <c r="DC274" s="12">
        <f t="shared" si="1091"/>
        <v>0</v>
      </c>
      <c r="DD274" s="12">
        <f t="shared" si="1091"/>
        <v>0</v>
      </c>
      <c r="DE274" s="12">
        <f t="shared" si="1091"/>
        <v>0</v>
      </c>
      <c r="DF274" s="12">
        <f t="shared" si="1091"/>
        <v>0</v>
      </c>
      <c r="DG274" s="12">
        <f t="shared" si="1091"/>
        <v>0</v>
      </c>
      <c r="DH274" s="12">
        <f t="shared" si="1091"/>
        <v>0</v>
      </c>
      <c r="DI274" s="12">
        <f t="shared" si="1091"/>
        <v>0</v>
      </c>
      <c r="DJ274" s="12">
        <f t="shared" si="1091"/>
        <v>0</v>
      </c>
      <c r="DK274" s="12">
        <f t="shared" si="1091"/>
        <v>0</v>
      </c>
      <c r="DL274" s="12">
        <f t="shared" si="1091"/>
        <v>0</v>
      </c>
      <c r="DM274" s="12">
        <f t="shared" si="1091"/>
        <v>0</v>
      </c>
      <c r="DN274" s="12">
        <f t="shared" si="1091"/>
        <v>0</v>
      </c>
      <c r="DO274" s="12">
        <f t="shared" si="1091"/>
        <v>0</v>
      </c>
      <c r="DP274" s="12">
        <f t="shared" si="1091"/>
        <v>0</v>
      </c>
      <c r="DQ274" s="12">
        <f t="shared" si="1091"/>
        <v>0</v>
      </c>
      <c r="DR274" s="12">
        <f t="shared" si="1091"/>
        <v>0</v>
      </c>
      <c r="DS274" s="12">
        <f t="shared" si="1091"/>
        <v>0</v>
      </c>
      <c r="DT274" s="12">
        <f t="shared" si="1091"/>
        <v>0</v>
      </c>
      <c r="DU274" s="12">
        <f t="shared" si="1091"/>
        <v>0</v>
      </c>
      <c r="DV274" s="12">
        <f t="shared" si="1091"/>
        <v>0</v>
      </c>
      <c r="DW274" s="12">
        <f t="shared" si="1091"/>
        <v>0</v>
      </c>
      <c r="DX274" s="12">
        <f t="shared" si="1091"/>
        <v>0</v>
      </c>
      <c r="DY274" s="12">
        <f t="shared" si="1091"/>
        <v>0</v>
      </c>
      <c r="DZ274" s="12">
        <f t="shared" si="1091"/>
        <v>0</v>
      </c>
      <c r="EA274" s="12">
        <f t="shared" si="1091"/>
        <v>0</v>
      </c>
      <c r="EB274" s="12">
        <f t="shared" si="1091"/>
        <v>0</v>
      </c>
      <c r="EC274" s="12">
        <f t="shared" ref="EC274:FH274" si="1092" xml:space="preserve"> EC$241</f>
        <v>0</v>
      </c>
      <c r="ED274" s="12">
        <f t="shared" si="1092"/>
        <v>0</v>
      </c>
      <c r="EE274" s="12">
        <f t="shared" si="1092"/>
        <v>0</v>
      </c>
      <c r="EF274" s="12">
        <f t="shared" si="1092"/>
        <v>0</v>
      </c>
      <c r="EG274" s="12">
        <f t="shared" si="1092"/>
        <v>0</v>
      </c>
      <c r="EH274" s="12">
        <f t="shared" si="1092"/>
        <v>0</v>
      </c>
      <c r="EI274" s="12">
        <f t="shared" si="1092"/>
        <v>0</v>
      </c>
      <c r="EJ274" s="12">
        <f t="shared" si="1092"/>
        <v>0</v>
      </c>
      <c r="EK274" s="12">
        <f t="shared" si="1092"/>
        <v>0</v>
      </c>
      <c r="EL274" s="12">
        <f t="shared" si="1092"/>
        <v>0</v>
      </c>
      <c r="EM274" s="12">
        <f t="shared" si="1092"/>
        <v>0</v>
      </c>
      <c r="EN274" s="12">
        <f t="shared" si="1092"/>
        <v>0</v>
      </c>
      <c r="EO274" s="12">
        <f t="shared" si="1092"/>
        <v>0</v>
      </c>
      <c r="EP274" s="12">
        <f t="shared" si="1092"/>
        <v>0</v>
      </c>
      <c r="EQ274" s="12">
        <f t="shared" si="1092"/>
        <v>0</v>
      </c>
      <c r="ER274" s="12">
        <f t="shared" si="1092"/>
        <v>0</v>
      </c>
      <c r="ES274" s="12">
        <f t="shared" si="1092"/>
        <v>0</v>
      </c>
      <c r="ET274" s="12">
        <f t="shared" si="1092"/>
        <v>0</v>
      </c>
      <c r="EU274" s="12">
        <f t="shared" si="1092"/>
        <v>0</v>
      </c>
      <c r="EV274" s="12">
        <f t="shared" si="1092"/>
        <v>0</v>
      </c>
      <c r="EW274" s="12">
        <f t="shared" si="1092"/>
        <v>0</v>
      </c>
      <c r="EX274" s="12">
        <f t="shared" si="1092"/>
        <v>0</v>
      </c>
      <c r="EY274" s="12">
        <f t="shared" si="1092"/>
        <v>0</v>
      </c>
      <c r="EZ274" s="12">
        <f t="shared" si="1092"/>
        <v>0</v>
      </c>
      <c r="FA274" s="12">
        <f t="shared" si="1092"/>
        <v>0</v>
      </c>
      <c r="FB274" s="12">
        <f t="shared" si="1092"/>
        <v>0</v>
      </c>
      <c r="FC274" s="12">
        <f t="shared" si="1092"/>
        <v>0</v>
      </c>
      <c r="FD274" s="12">
        <f t="shared" si="1092"/>
        <v>0</v>
      </c>
      <c r="FE274" s="12">
        <f t="shared" si="1092"/>
        <v>0</v>
      </c>
      <c r="FF274" s="12">
        <f t="shared" si="1092"/>
        <v>0</v>
      </c>
      <c r="FG274" s="12">
        <f t="shared" si="1092"/>
        <v>0</v>
      </c>
      <c r="FH274" s="12">
        <f t="shared" si="1092"/>
        <v>0</v>
      </c>
      <c r="FI274" s="12">
        <f t="shared" ref="FI274:GJ274" si="1093" xml:space="preserve"> FI$241</f>
        <v>0</v>
      </c>
      <c r="FJ274" s="12">
        <f t="shared" si="1093"/>
        <v>0</v>
      </c>
      <c r="FK274" s="12">
        <f t="shared" si="1093"/>
        <v>0</v>
      </c>
      <c r="FL274" s="12">
        <f t="shared" si="1093"/>
        <v>0</v>
      </c>
      <c r="FM274" s="12">
        <f t="shared" si="1093"/>
        <v>0</v>
      </c>
      <c r="FN274" s="12">
        <f t="shared" si="1093"/>
        <v>0</v>
      </c>
      <c r="FO274" s="12">
        <f t="shared" si="1093"/>
        <v>0</v>
      </c>
      <c r="FP274" s="12">
        <f t="shared" si="1093"/>
        <v>0</v>
      </c>
      <c r="FQ274" s="12">
        <f t="shared" si="1093"/>
        <v>0</v>
      </c>
      <c r="FR274" s="12">
        <f t="shared" si="1093"/>
        <v>0</v>
      </c>
      <c r="FS274" s="12">
        <f t="shared" si="1093"/>
        <v>0</v>
      </c>
      <c r="FT274" s="12">
        <f t="shared" si="1093"/>
        <v>0</v>
      </c>
      <c r="FU274" s="12">
        <f t="shared" si="1093"/>
        <v>0</v>
      </c>
      <c r="FV274" s="12">
        <f t="shared" si="1093"/>
        <v>0</v>
      </c>
      <c r="FW274" s="12">
        <f t="shared" si="1093"/>
        <v>0</v>
      </c>
      <c r="FX274" s="12">
        <f t="shared" si="1093"/>
        <v>0</v>
      </c>
      <c r="FY274" s="12">
        <f t="shared" si="1093"/>
        <v>0</v>
      </c>
      <c r="FZ274" s="12">
        <f t="shared" si="1093"/>
        <v>0</v>
      </c>
      <c r="GA274" s="12">
        <f t="shared" si="1093"/>
        <v>0</v>
      </c>
      <c r="GB274" s="12">
        <f t="shared" si="1093"/>
        <v>0</v>
      </c>
      <c r="GC274" s="12">
        <f t="shared" si="1093"/>
        <v>0</v>
      </c>
      <c r="GD274" s="12">
        <f t="shared" si="1093"/>
        <v>0</v>
      </c>
      <c r="GE274" s="12">
        <f t="shared" si="1093"/>
        <v>0</v>
      </c>
      <c r="GF274" s="12">
        <f t="shared" si="1093"/>
        <v>0</v>
      </c>
      <c r="GG274" s="12">
        <f t="shared" si="1093"/>
        <v>0</v>
      </c>
      <c r="GH274" s="12">
        <f t="shared" si="1093"/>
        <v>0</v>
      </c>
      <c r="GI274" s="12">
        <f t="shared" si="1093"/>
        <v>0</v>
      </c>
      <c r="GJ274" s="12">
        <f t="shared" si="1093"/>
        <v>0</v>
      </c>
    </row>
    <row r="275" spans="1:192" s="199" customFormat="1" x14ac:dyDescent="0.25">
      <c r="A275" s="147"/>
      <c r="B275" s="720"/>
      <c r="C275" s="21"/>
      <c r="D275" s="148"/>
      <c r="E275" s="604" t="s">
        <v>194</v>
      </c>
      <c r="F275" s="604"/>
      <c r="G275" s="604" t="str">
        <f xml:space="preserve"> SMU</f>
        <v>$ 000s</v>
      </c>
      <c r="H275" s="604">
        <f xml:space="preserve"> SUM(J275:GJ275)</f>
        <v>77115.25428210714</v>
      </c>
      <c r="I275" s="605"/>
      <c r="J275" s="604">
        <f t="shared" ref="J275:AO275" si="1094">SUM(J271:J274)</f>
        <v>0</v>
      </c>
      <c r="K275" s="604">
        <f t="shared" si="1094"/>
        <v>0</v>
      </c>
      <c r="L275" s="604">
        <f t="shared" si="1094"/>
        <v>0</v>
      </c>
      <c r="M275" s="604">
        <f t="shared" si="1094"/>
        <v>0</v>
      </c>
      <c r="N275" s="604">
        <f t="shared" si="1094"/>
        <v>0</v>
      </c>
      <c r="O275" s="604">
        <f t="shared" si="1094"/>
        <v>0</v>
      </c>
      <c r="P275" s="604">
        <f t="shared" si="1094"/>
        <v>0</v>
      </c>
      <c r="Q275" s="604">
        <f t="shared" si="1094"/>
        <v>0</v>
      </c>
      <c r="R275" s="604">
        <f t="shared" si="1094"/>
        <v>0</v>
      </c>
      <c r="S275" s="604">
        <f t="shared" si="1094"/>
        <v>1467.2462827836282</v>
      </c>
      <c r="T275" s="604">
        <f t="shared" si="1094"/>
        <v>1623.8485480302131</v>
      </c>
      <c r="U275" s="604">
        <f t="shared" si="1094"/>
        <v>1935.5840685629896</v>
      </c>
      <c r="V275" s="604">
        <f t="shared" si="1094"/>
        <v>1828.4592877558941</v>
      </c>
      <c r="W275" s="604">
        <f t="shared" si="1094"/>
        <v>1500.7659585948638</v>
      </c>
      <c r="X275" s="604">
        <f t="shared" si="1094"/>
        <v>1591.7003816216338</v>
      </c>
      <c r="Y275" s="604">
        <f t="shared" si="1094"/>
        <v>1913.98769590292</v>
      </c>
      <c r="Z275" s="604">
        <f t="shared" si="1094"/>
        <v>1807.4386018923967</v>
      </c>
      <c r="AA275" s="604">
        <f t="shared" si="1094"/>
        <v>1469.2028524412799</v>
      </c>
      <c r="AB275" s="604">
        <f t="shared" si="1094"/>
        <v>1583.5279162984755</v>
      </c>
      <c r="AC275" s="604">
        <f t="shared" si="1094"/>
        <v>1892.1712271641304</v>
      </c>
      <c r="AD275" s="604">
        <f t="shared" si="1094"/>
        <v>1786.1961253465904</v>
      </c>
      <c r="AE275" s="604">
        <f t="shared" si="1094"/>
        <v>1449.5464957644949</v>
      </c>
      <c r="AF275" s="604">
        <f t="shared" si="1094"/>
        <v>1563.0754093943929</v>
      </c>
      <c r="AG275" s="604">
        <f t="shared" si="1094"/>
        <v>1870.1841790403387</v>
      </c>
      <c r="AH275" s="604">
        <f t="shared" si="1094"/>
        <v>1764.7812103496199</v>
      </c>
      <c r="AI275" s="604">
        <f t="shared" si="1094"/>
        <v>1429.6884336969563</v>
      </c>
      <c r="AJ275" s="604">
        <f t="shared" si="1094"/>
        <v>1542.4102997918963</v>
      </c>
      <c r="AK275" s="604">
        <f t="shared" si="1094"/>
        <v>1847.9921876925705</v>
      </c>
      <c r="AL275" s="604">
        <f t="shared" si="1094"/>
        <v>1743.1596280405633</v>
      </c>
      <c r="AM275" s="604">
        <f t="shared" si="1094"/>
        <v>1421.2910739344832</v>
      </c>
      <c r="AN275" s="604">
        <f t="shared" si="1094"/>
        <v>1509.8477206288953</v>
      </c>
      <c r="AO275" s="604">
        <f t="shared" si="1094"/>
        <v>1825.5884144507786</v>
      </c>
      <c r="AP275" s="604">
        <f t="shared" ref="AP275:BU275" si="1095">SUM(AP271:AP274)</f>
        <v>1721.3245763855614</v>
      </c>
      <c r="AQ275" s="604">
        <f t="shared" si="1095"/>
        <v>1389.2925890499898</v>
      </c>
      <c r="AR275" s="604">
        <f t="shared" si="1095"/>
        <v>1500.3835790524734</v>
      </c>
      <c r="AS275" s="604">
        <f t="shared" si="1095"/>
        <v>1802.9345346401503</v>
      </c>
      <c r="AT275" s="604">
        <f t="shared" si="1095"/>
        <v>1699.2378797084491</v>
      </c>
      <c r="AU275" s="604">
        <f t="shared" si="1095"/>
        <v>1368.7511075342613</v>
      </c>
      <c r="AV275" s="604">
        <f t="shared" si="1095"/>
        <v>1479.0384164360701</v>
      </c>
      <c r="AW275" s="604">
        <f t="shared" si="1095"/>
        <v>1780.0852446717251</v>
      </c>
      <c r="AX275" s="604">
        <f t="shared" si="1095"/>
        <v>1676.9540512193485</v>
      </c>
      <c r="AY275" s="604">
        <f t="shared" si="1095"/>
        <v>1347.9812100935228</v>
      </c>
      <c r="AZ275" s="604">
        <f t="shared" si="1095"/>
        <v>1457.45243446616</v>
      </c>
      <c r="BA275" s="604">
        <f t="shared" si="1095"/>
        <v>1757.0026461025197</v>
      </c>
      <c r="BB275" s="604">
        <f t="shared" si="1095"/>
        <v>1654.4353398313642</v>
      </c>
      <c r="BC275" s="604">
        <f t="shared" si="1095"/>
        <v>1338.209189938548</v>
      </c>
      <c r="BD275" s="604">
        <f t="shared" si="1095"/>
        <v>1424.374606670543</v>
      </c>
      <c r="BE275" s="604">
        <f t="shared" si="1095"/>
        <v>1733.6792250053331</v>
      </c>
      <c r="BF275" s="604">
        <f t="shared" si="1095"/>
        <v>1631.6742704231988</v>
      </c>
      <c r="BG275" s="604">
        <f t="shared" si="1095"/>
        <v>1305.6738008706513</v>
      </c>
      <c r="BH275" s="604">
        <f t="shared" si="1095"/>
        <v>1413.4931875904829</v>
      </c>
      <c r="BI275" s="604">
        <f t="shared" si="1095"/>
        <v>1710.0724875648298</v>
      </c>
      <c r="BJ275" s="604">
        <f t="shared" si="1095"/>
        <v>1608.6284766906067</v>
      </c>
      <c r="BK275" s="604">
        <f t="shared" si="1095"/>
        <v>1284.1322546192011</v>
      </c>
      <c r="BL275" s="604">
        <f t="shared" si="1095"/>
        <v>1391.1380882682918</v>
      </c>
      <c r="BM275" s="604">
        <f t="shared" si="1095"/>
        <v>1686.2428785553827</v>
      </c>
      <c r="BN275" s="604">
        <f t="shared" si="1095"/>
        <v>1585.35769780483</v>
      </c>
      <c r="BO275" s="604">
        <f t="shared" si="1095"/>
        <v>8.1346089021376252E-5</v>
      </c>
      <c r="BP275" s="604">
        <f t="shared" si="1095"/>
        <v>8.2260963717067034E-5</v>
      </c>
      <c r="BQ275" s="604">
        <f t="shared" si="1095"/>
        <v>8.3174222403655985E-5</v>
      </c>
      <c r="BR275" s="604">
        <f t="shared" si="1095"/>
        <v>8.3186169328087291E-5</v>
      </c>
      <c r="BS275" s="604">
        <f t="shared" si="1095"/>
        <v>8.2292213293073502E-5</v>
      </c>
      <c r="BT275" s="604">
        <f t="shared" si="1095"/>
        <v>8.2302979953714379E-5</v>
      </c>
      <c r="BU275" s="604">
        <f t="shared" si="1095"/>
        <v>8.3223072050219617E-5</v>
      </c>
      <c r="BV275" s="604">
        <f t="shared" ref="BV275:DA275" si="1096">SUM(BV271:BV274)</f>
        <v>8.3235549949070114E-5</v>
      </c>
      <c r="BW275" s="604">
        <f t="shared" si="1096"/>
        <v>8.1445040721557423E-5</v>
      </c>
      <c r="BX275" s="604">
        <f t="shared" si="1096"/>
        <v>8.236784251903874E-5</v>
      </c>
      <c r="BY275" s="604">
        <f t="shared" si="1096"/>
        <v>8.3291036775873361E-5</v>
      </c>
      <c r="BZ275" s="604">
        <f t="shared" si="1096"/>
        <v>8.3306169546819704E-5</v>
      </c>
      <c r="CA275" s="604">
        <f t="shared" si="1096"/>
        <v>8.1509709942935665E-5</v>
      </c>
      <c r="CB275" s="604">
        <f t="shared" si="1096"/>
        <v>8.243270508436306E-5</v>
      </c>
      <c r="CC275" s="604">
        <f t="shared" si="1096"/>
        <v>8.3352895295706655E-5</v>
      </c>
      <c r="CD275" s="604">
        <f t="shared" si="1096"/>
        <v>8.3366169656185911E-5</v>
      </c>
      <c r="CE275" s="604">
        <f t="shared" si="1096"/>
        <v>8.1569184849343763E-5</v>
      </c>
      <c r="CF275" s="604">
        <f t="shared" si="1096"/>
        <v>8.2488376597920831E-5</v>
      </c>
      <c r="CG275" s="604">
        <f t="shared" si="1096"/>
        <v>8.3407320173671561E-5</v>
      </c>
      <c r="CH275" s="604">
        <f t="shared" si="1096"/>
        <v>8.3420329046941222E-5</v>
      </c>
      <c r="CI275" s="604">
        <f t="shared" si="1096"/>
        <v>8.2526191210903463E-5</v>
      </c>
      <c r="CJ275" s="604">
        <f t="shared" si="1096"/>
        <v>8.2536170067107218E-5</v>
      </c>
      <c r="CK275" s="604">
        <f t="shared" si="1096"/>
        <v>8.3460152128378963E-5</v>
      </c>
      <c r="CL275" s="604">
        <f t="shared" si="1096"/>
        <v>8.3471568078391105E-5</v>
      </c>
      <c r="CM275" s="604">
        <f t="shared" si="1096"/>
        <v>8.1670993422758493E-5</v>
      </c>
      <c r="CN275" s="604">
        <f t="shared" si="1096"/>
        <v>8.2596305805808742E-5</v>
      </c>
      <c r="CO275" s="604">
        <f t="shared" si="1096"/>
        <v>8.3518824801697247E-5</v>
      </c>
      <c r="CP275" s="604">
        <f t="shared" si="1096"/>
        <v>8.3528382341242289E-5</v>
      </c>
      <c r="CQ275" s="604">
        <f t="shared" si="1096"/>
        <v>8.1729689181921089E-5</v>
      </c>
      <c r="CR275" s="604">
        <f t="shared" si="1096"/>
        <v>8.2650926913450294E-5</v>
      </c>
      <c r="CS275" s="604">
        <f t="shared" si="1096"/>
        <v>8.3572718705242976E-5</v>
      </c>
      <c r="CT275" s="604">
        <f t="shared" si="1096"/>
        <v>8.3584665629674282E-5</v>
      </c>
      <c r="CU275" s="604">
        <f t="shared" si="1096"/>
        <v>8.1777476879646394E-5</v>
      </c>
      <c r="CV275" s="604">
        <f t="shared" si="1096"/>
        <v>8.270134639742712E-5</v>
      </c>
      <c r="CW275" s="604">
        <f t="shared" si="1096"/>
        <v>8.3624223223902468E-5</v>
      </c>
      <c r="CX275" s="604">
        <f t="shared" si="1096"/>
        <v>8.3641479892525479E-5</v>
      </c>
      <c r="CY275" s="604">
        <f t="shared" si="1096"/>
        <v>8.2748877265134438E-5</v>
      </c>
      <c r="CZ275" s="604">
        <f t="shared" si="1096"/>
        <v>8.2767259368667645E-5</v>
      </c>
      <c r="DA275" s="604">
        <f t="shared" si="1096"/>
        <v>8.3695373796071221E-5</v>
      </c>
      <c r="DB275" s="604">
        <f t="shared" ref="DB275:EG275" si="1097">SUM(DB271:DB274)</f>
        <v>8.3705462310035454E-5</v>
      </c>
      <c r="DC275" s="604">
        <f t="shared" si="1097"/>
        <v>8.1896946123959604E-5</v>
      </c>
      <c r="DD275" s="604">
        <f t="shared" si="1097"/>
        <v>8.2822930882225403E-5</v>
      </c>
      <c r="DE275" s="604">
        <f t="shared" si="1097"/>
        <v>8.3745019904263586E-5</v>
      </c>
      <c r="DF275" s="604">
        <f t="shared" si="1097"/>
        <v>8.3758825239161992E-5</v>
      </c>
      <c r="DG275" s="604">
        <f t="shared" si="1097"/>
        <v>8.1956421030367714E-5</v>
      </c>
      <c r="DH275" s="604">
        <f t="shared" si="1097"/>
        <v>8.2883329222405982E-5</v>
      </c>
      <c r="DI275" s="604">
        <f t="shared" si="1097"/>
        <v>8.3805285500839375E-5</v>
      </c>
      <c r="DJ275" s="604">
        <f t="shared" si="1097"/>
        <v>8.3824666067139095E-5</v>
      </c>
      <c r="DK275" s="604">
        <f t="shared" si="1097"/>
        <v>8.201797366276387E-5</v>
      </c>
      <c r="DL275" s="604">
        <f t="shared" si="1097"/>
        <v>8.2939263337442781E-5</v>
      </c>
      <c r="DM275" s="604">
        <f t="shared" si="1097"/>
        <v>8.3869267918349337E-5</v>
      </c>
      <c r="DN275" s="604">
        <f t="shared" si="1097"/>
        <v>8.3879887406732747E-5</v>
      </c>
      <c r="DO275" s="604">
        <f t="shared" si="1097"/>
        <v>8.2978390957820633E-5</v>
      </c>
      <c r="DP275" s="604">
        <f t="shared" si="1097"/>
        <v>8.2997560865790977E-5</v>
      </c>
      <c r="DQ275" s="604">
        <f t="shared" si="1097"/>
        <v>8.3921568898637574E-5</v>
      </c>
      <c r="DR275" s="604">
        <f t="shared" si="1097"/>
        <v>8.3940949464937281E-5</v>
      </c>
      <c r="DS275" s="604">
        <f t="shared" si="1097"/>
        <v>8.2127313992885303E-5</v>
      </c>
      <c r="DT275" s="604">
        <f t="shared" si="1097"/>
        <v>8.3058484408929639E-5</v>
      </c>
      <c r="DU275" s="604">
        <f t="shared" si="1097"/>
        <v>8.3986082290566727E-5</v>
      </c>
      <c r="DV275" s="604">
        <f t="shared" si="1097"/>
        <v>8.3996967266159692E-5</v>
      </c>
      <c r="DW275" s="604">
        <f t="shared" si="1097"/>
        <v>8.21862694677964E-5</v>
      </c>
      <c r="DX275" s="604">
        <f t="shared" si="1097"/>
        <v>8.3116256734319752E-5</v>
      </c>
      <c r="DY275" s="604">
        <f t="shared" si="1097"/>
        <v>8.4039179732483724E-5</v>
      </c>
      <c r="DZ275" s="604">
        <f t="shared" si="1097"/>
        <v>8.4050330195286285E-5</v>
      </c>
      <c r="EA275" s="604">
        <f t="shared" si="1097"/>
        <v>8.2240290343485865E-5</v>
      </c>
      <c r="EB275" s="604">
        <f t="shared" si="1097"/>
        <v>8.3164050203506125E-5</v>
      </c>
      <c r="EC275" s="604">
        <f t="shared" si="1097"/>
        <v>8.408988778951443E-5</v>
      </c>
      <c r="ED275" s="604">
        <f t="shared" si="1097"/>
        <v>8.410926835581415E-5</v>
      </c>
      <c r="EE275" s="604">
        <f t="shared" si="1097"/>
        <v>8.3208955056423005E-5</v>
      </c>
      <c r="EF275" s="604">
        <f t="shared" si="1097"/>
        <v>8.3222872934812431E-5</v>
      </c>
      <c r="EG275" s="604">
        <f t="shared" si="1097"/>
        <v>8.4155463130281937E-5</v>
      </c>
      <c r="EH275" s="604">
        <f t="shared" ref="EH275:FM275" si="1098">SUM(EH271:EH274)</f>
        <v>8.416687908029408E-5</v>
      </c>
      <c r="EI275" s="604">
        <f t="shared" si="1098"/>
        <v>8.2353266694086414E-5</v>
      </c>
      <c r="EJ275" s="604">
        <f t="shared" si="1098"/>
        <v>8.3279857455765394E-5</v>
      </c>
      <c r="EK275" s="604">
        <f t="shared" si="1098"/>
        <v>8.4213870316390612E-5</v>
      </c>
      <c r="EL275" s="604">
        <f t="shared" si="1098"/>
        <v>8.4231126985013623E-5</v>
      </c>
      <c r="EM275" s="604">
        <f t="shared" si="1098"/>
        <v>8.2409884727260952E-5</v>
      </c>
      <c r="EN275" s="604">
        <f t="shared" si="1098"/>
        <v>8.3335528969323138E-5</v>
      </c>
      <c r="EO275" s="604">
        <f t="shared" si="1098"/>
        <v>8.4263250937373395E-5</v>
      </c>
      <c r="EP275" s="604">
        <f t="shared" si="1098"/>
        <v>8.4275463349014324E-5</v>
      </c>
      <c r="EQ275" s="604">
        <f t="shared" si="1098"/>
        <v>8.2458711287980273E-5</v>
      </c>
      <c r="ER275" s="604">
        <f t="shared" si="1098"/>
        <v>8.3389362272527553E-5</v>
      </c>
      <c r="ES275" s="604">
        <f t="shared" si="1098"/>
        <v>8.432431299557793E-5</v>
      </c>
      <c r="ET275" s="604">
        <f t="shared" si="1098"/>
        <v>8.4342366125829713E-5</v>
      </c>
      <c r="EU275" s="604">
        <f t="shared" si="1098"/>
        <v>8.3442407771294858E-5</v>
      </c>
      <c r="EV275" s="604">
        <f t="shared" si="1098"/>
        <v>8.3451598823061461E-5</v>
      </c>
      <c r="EW275" s="604">
        <f t="shared" si="1098"/>
        <v>8.4379268847962013E-5</v>
      </c>
      <c r="EX275" s="604">
        <f t="shared" si="1098"/>
        <v>8.4395994542165874E-5</v>
      </c>
      <c r="EY275" s="604">
        <f t="shared" si="1098"/>
        <v>8.2577141669299466E-5</v>
      </c>
      <c r="EZ275" s="604">
        <f t="shared" si="1098"/>
        <v>8.350832074253541E-5</v>
      </c>
      <c r="FA275" s="604">
        <f t="shared" si="1098"/>
        <v>8.4438472495699461E-5</v>
      </c>
      <c r="FB275" s="604">
        <f t="shared" si="1098"/>
        <v>8.4455994651532054E-5</v>
      </c>
      <c r="FC275" s="604">
        <f t="shared" si="1098"/>
        <v>8.2631681976485933E-5</v>
      </c>
      <c r="FD275" s="604">
        <f t="shared" si="1098"/>
        <v>8.3566618270883606E-5</v>
      </c>
      <c r="FE275" s="604">
        <f t="shared" si="1098"/>
        <v>8.4500065528323186E-5</v>
      </c>
      <c r="FF275" s="604">
        <f t="shared" si="1098"/>
        <v>8.4518118658574943E-5</v>
      </c>
      <c r="FG275" s="604">
        <f t="shared" si="1098"/>
        <v>8.2695312334870132E-5</v>
      </c>
      <c r="FH275" s="604">
        <f t="shared" si="1098"/>
        <v>8.3625966205148008E-5</v>
      </c>
      <c r="FI275" s="604">
        <f t="shared" si="1098"/>
        <v>8.4556348816755179E-5</v>
      </c>
      <c r="FJ275" s="604">
        <f t="shared" si="1098"/>
        <v>8.4576260357474049E-5</v>
      </c>
      <c r="FK275" s="604">
        <f t="shared" si="1098"/>
        <v>8.3668245043274394E-5</v>
      </c>
      <c r="FL275" s="604">
        <f t="shared" si="1098"/>
        <v>8.3685314139412368E-5</v>
      </c>
      <c r="FM275" s="604">
        <f t="shared" si="1098"/>
        <v>8.4617676362169295E-5</v>
      </c>
      <c r="FN275" s="604">
        <f t="shared" ref="FN275:GJ275" si="1099">SUM(FN271:FN274)</f>
        <v>8.4636525954049838E-5</v>
      </c>
      <c r="FO275" s="604">
        <f t="shared" si="1099"/>
        <v>8.2813223284692325E-5</v>
      </c>
      <c r="FP275" s="604">
        <f t="shared" si="1099"/>
        <v>8.3752802719527195E-5</v>
      </c>
      <c r="FQ275" s="604">
        <f t="shared" si="1099"/>
        <v>8.4689092421547657E-5</v>
      </c>
      <c r="FR275" s="604">
        <f t="shared" si="1099"/>
        <v>8.4703694218074823E-5</v>
      </c>
      <c r="FS275" s="604">
        <f t="shared" si="1099"/>
        <v>8.2877632790322067E-5</v>
      </c>
      <c r="FT275" s="604">
        <f t="shared" si="1099"/>
        <v>8.3817402683372501E-5</v>
      </c>
      <c r="FU275" s="604">
        <f t="shared" si="1099"/>
        <v>8.4752012890219265E-5</v>
      </c>
      <c r="FV275" s="604">
        <f t="shared" si="1099"/>
        <v>8.4765552737908089E-5</v>
      </c>
      <c r="FW275" s="604">
        <f t="shared" si="1099"/>
        <v>8.2932952244754049E-5</v>
      </c>
      <c r="FX275" s="604">
        <f t="shared" si="1099"/>
        <v>8.3870185580660751E-5</v>
      </c>
      <c r="FY275" s="604">
        <f t="shared" si="1099"/>
        <v>8.480909264028003E-5</v>
      </c>
      <c r="FZ275" s="604">
        <f t="shared" si="1099"/>
        <v>8.4819977615873009E-5</v>
      </c>
      <c r="GA275" s="604">
        <f t="shared" si="1099"/>
        <v>8.3916140839493782E-5</v>
      </c>
      <c r="GB275" s="604">
        <f t="shared" si="1099"/>
        <v>8.3926119695697536E-5</v>
      </c>
      <c r="GC275" s="604">
        <f t="shared" si="1099"/>
        <v>8.4868296288017492E-5</v>
      </c>
      <c r="GD275" s="604">
        <f t="shared" si="1099"/>
        <v>8.488608393105968E-5</v>
      </c>
      <c r="GE275" s="604">
        <f t="shared" si="1099"/>
        <v>8.3053979783558328E-5</v>
      </c>
      <c r="GF275" s="604">
        <f t="shared" si="1099"/>
        <v>8.3990719659542856E-5</v>
      </c>
      <c r="GG275" s="604">
        <f t="shared" si="1099"/>
        <v>8.4924314089239916E-5</v>
      </c>
      <c r="GH275" s="604">
        <f t="shared" si="1099"/>
        <v>8.4943960142749191E-5</v>
      </c>
      <c r="GI275" s="604">
        <f t="shared" si="1099"/>
        <v>8.3116571278948512E-5</v>
      </c>
      <c r="GJ275" s="604">
        <f t="shared" si="1099"/>
        <v>8.4056632630783381E-5</v>
      </c>
    </row>
    <row r="276" spans="1:192" x14ac:dyDescent="0.25">
      <c r="D276" s="21"/>
    </row>
    <row r="278" spans="1:192" x14ac:dyDescent="0.25">
      <c r="A278" s="15" t="s">
        <v>496</v>
      </c>
    </row>
    <row r="279" spans="1:192" x14ac:dyDescent="0.25">
      <c r="E279" s="6" t="s">
        <v>235</v>
      </c>
    </row>
    <row r="280" spans="1:192" x14ac:dyDescent="0.25">
      <c r="B280" s="15" t="s">
        <v>494</v>
      </c>
      <c r="E280" s="6"/>
    </row>
    <row r="281" spans="1:192" s="294" customFormat="1" x14ac:dyDescent="0.25">
      <c r="A281" s="666"/>
      <c r="B281" s="666"/>
      <c r="C281" s="21"/>
      <c r="D281" s="121"/>
      <c r="E281" s="537" t="str">
        <f xml:space="preserve"> InpC!E$151</f>
        <v>Shareholder loan annual interest rate</v>
      </c>
      <c r="F281" s="537">
        <f xml:space="preserve"> InpC!F$151</f>
        <v>7.0000000000000007E-2</v>
      </c>
      <c r="G281" s="537" t="str">
        <f xml:space="preserve"> InpC!G$151</f>
        <v>% p.a.</v>
      </c>
      <c r="H281" s="293"/>
      <c r="I281" s="118"/>
      <c r="J281" s="293"/>
      <c r="K281" s="293"/>
      <c r="L281" s="293"/>
      <c r="M281" s="293"/>
      <c r="N281" s="293"/>
      <c r="O281" s="293"/>
      <c r="P281" s="293"/>
      <c r="Q281" s="293"/>
      <c r="R281" s="293"/>
      <c r="S281" s="293"/>
      <c r="T281" s="293"/>
      <c r="U281" s="293"/>
      <c r="V281" s="293"/>
      <c r="W281" s="293"/>
      <c r="X281" s="293"/>
      <c r="Y281" s="293"/>
      <c r="Z281" s="293"/>
      <c r="AA281" s="293"/>
      <c r="AB281" s="293"/>
      <c r="AC281" s="293"/>
      <c r="AD281" s="293"/>
      <c r="AE281" s="293"/>
      <c r="AF281" s="293"/>
      <c r="AG281" s="293"/>
      <c r="AH281" s="293"/>
      <c r="AI281" s="293"/>
      <c r="AJ281" s="293"/>
      <c r="AK281" s="293"/>
      <c r="AL281" s="293"/>
      <c r="AM281" s="293"/>
      <c r="AN281" s="293"/>
      <c r="AO281" s="293"/>
      <c r="AP281" s="293"/>
      <c r="AQ281" s="293"/>
      <c r="AR281" s="293"/>
      <c r="AS281" s="293"/>
      <c r="AT281" s="293"/>
      <c r="AU281" s="293"/>
      <c r="AV281" s="293"/>
      <c r="AW281" s="293"/>
      <c r="AX281" s="293"/>
      <c r="AY281" s="293"/>
      <c r="AZ281" s="293"/>
      <c r="BA281" s="293"/>
      <c r="BB281" s="293"/>
      <c r="BC281" s="293"/>
      <c r="BD281" s="293"/>
      <c r="BE281" s="293"/>
      <c r="BF281" s="293"/>
      <c r="BG281" s="293"/>
      <c r="BH281" s="293"/>
      <c r="BI281" s="293"/>
      <c r="BJ281" s="293"/>
      <c r="BK281" s="293"/>
      <c r="BL281" s="293"/>
      <c r="BM281" s="293"/>
      <c r="BN281" s="293"/>
      <c r="BO281" s="293"/>
      <c r="BP281" s="293"/>
      <c r="BQ281" s="293"/>
      <c r="BR281" s="293"/>
      <c r="BS281" s="293"/>
      <c r="BT281" s="293"/>
      <c r="BU281" s="293"/>
      <c r="BV281" s="293"/>
      <c r="BW281" s="293"/>
      <c r="BX281" s="293"/>
      <c r="BY281" s="293"/>
      <c r="BZ281" s="293"/>
      <c r="CA281" s="293"/>
      <c r="CB281" s="293"/>
      <c r="CC281" s="293"/>
      <c r="CD281" s="293"/>
      <c r="CE281" s="293"/>
      <c r="CF281" s="293"/>
      <c r="CG281" s="293"/>
      <c r="CH281" s="293"/>
      <c r="CI281" s="293"/>
      <c r="CJ281" s="293"/>
      <c r="CK281" s="293"/>
      <c r="CL281" s="293"/>
      <c r="CM281" s="293"/>
      <c r="CN281" s="293"/>
      <c r="CO281" s="293"/>
      <c r="CP281" s="293"/>
      <c r="CQ281" s="293"/>
      <c r="CR281" s="293"/>
      <c r="CS281" s="293"/>
      <c r="CT281" s="293"/>
      <c r="CU281" s="293"/>
      <c r="CV281" s="293"/>
      <c r="CW281" s="293"/>
      <c r="CX281" s="293"/>
      <c r="CY281" s="293"/>
      <c r="CZ281" s="293"/>
      <c r="DA281" s="293"/>
      <c r="DB281" s="293"/>
      <c r="DC281" s="293"/>
      <c r="DD281" s="293"/>
      <c r="DE281" s="293"/>
      <c r="DF281" s="293"/>
      <c r="DG281" s="293"/>
      <c r="DH281" s="293"/>
      <c r="DI281" s="293"/>
      <c r="DJ281" s="293"/>
      <c r="DK281" s="293"/>
      <c r="DL281" s="293"/>
      <c r="DM281" s="293"/>
      <c r="DN281" s="293"/>
      <c r="DO281" s="293"/>
      <c r="DP281" s="293"/>
      <c r="DQ281" s="293"/>
      <c r="DR281" s="293"/>
      <c r="DS281" s="293"/>
      <c r="DT281" s="293"/>
      <c r="DU281" s="293"/>
      <c r="DV281" s="293"/>
      <c r="DW281" s="293"/>
      <c r="DX281" s="293"/>
      <c r="DY281" s="293"/>
      <c r="DZ281" s="293"/>
      <c r="EA281" s="293"/>
      <c r="EB281" s="293"/>
      <c r="EC281" s="293"/>
      <c r="ED281" s="293"/>
      <c r="EE281" s="293"/>
      <c r="EF281" s="293"/>
      <c r="EG281" s="293"/>
      <c r="EH281" s="293"/>
      <c r="EI281" s="293"/>
      <c r="EJ281" s="293"/>
      <c r="EK281" s="293"/>
      <c r="EL281" s="293"/>
      <c r="EM281" s="293"/>
      <c r="EN281" s="293"/>
      <c r="EO281" s="293"/>
      <c r="EP281" s="293"/>
      <c r="EQ281" s="293"/>
      <c r="ER281" s="293"/>
      <c r="ES281" s="293"/>
      <c r="ET281" s="293"/>
      <c r="EU281" s="293"/>
      <c r="EV281" s="293"/>
      <c r="EW281" s="293"/>
      <c r="EX281" s="293"/>
      <c r="EY281" s="293"/>
      <c r="EZ281" s="293"/>
      <c r="FA281" s="293"/>
      <c r="FB281" s="293"/>
      <c r="FC281" s="293"/>
      <c r="FD281" s="293"/>
      <c r="FE281" s="293"/>
      <c r="FF281" s="293"/>
      <c r="FG281" s="293"/>
      <c r="FH281" s="293"/>
      <c r="FI281" s="293"/>
      <c r="FJ281" s="293"/>
      <c r="FK281" s="293"/>
      <c r="FL281" s="293"/>
      <c r="FM281" s="293"/>
      <c r="FN281" s="293"/>
      <c r="FO281" s="293"/>
      <c r="FP281" s="293"/>
      <c r="FQ281" s="293"/>
      <c r="FR281" s="293"/>
      <c r="FS281" s="293"/>
      <c r="FT281" s="293"/>
      <c r="FU281" s="293"/>
      <c r="FV281" s="293"/>
      <c r="FW281" s="293"/>
      <c r="FX281" s="293"/>
      <c r="FY281" s="293"/>
      <c r="FZ281" s="293"/>
      <c r="GA281" s="293"/>
      <c r="GB281" s="293"/>
      <c r="GC281" s="293"/>
      <c r="GD281" s="293"/>
      <c r="GE281" s="293"/>
      <c r="GF281" s="293"/>
      <c r="GG281" s="293"/>
      <c r="GH281" s="293"/>
      <c r="GI281" s="293"/>
      <c r="GJ281" s="293"/>
    </row>
    <row r="282" spans="1:192" x14ac:dyDescent="0.25">
      <c r="E282" s="197" t="str">
        <f xml:space="preserve"> InpC!E$191</f>
        <v>Number of periods in a year</v>
      </c>
      <c r="F282" s="197">
        <f xml:space="preserve"> InpC!F$191</f>
        <v>4</v>
      </c>
      <c r="G282" s="197" t="str">
        <f xml:space="preserve"> InpC!G$191</f>
        <v>periods</v>
      </c>
    </row>
    <row r="283" spans="1:192" x14ac:dyDescent="0.25">
      <c r="E283" s="12" t="str">
        <f t="shared" ref="E283:AJ283" si="1100" xml:space="preserve"> E$316</f>
        <v>Shareholder loan balance BEG</v>
      </c>
      <c r="F283" s="12">
        <f t="shared" si="1100"/>
        <v>0</v>
      </c>
      <c r="G283" s="12" t="str">
        <f t="shared" si="1100"/>
        <v>$ 000s</v>
      </c>
      <c r="H283" s="12">
        <f t="shared" si="1100"/>
        <v>0</v>
      </c>
      <c r="I283" s="12">
        <f t="shared" si="1100"/>
        <v>0</v>
      </c>
      <c r="J283" s="12">
        <f t="shared" si="1100"/>
        <v>0</v>
      </c>
      <c r="K283" s="12">
        <f t="shared" si="1100"/>
        <v>0</v>
      </c>
      <c r="L283" s="12">
        <f t="shared" si="1100"/>
        <v>0</v>
      </c>
      <c r="M283" s="12">
        <f t="shared" si="1100"/>
        <v>0</v>
      </c>
      <c r="N283" s="12">
        <f t="shared" si="1100"/>
        <v>0</v>
      </c>
      <c r="O283" s="12">
        <f t="shared" si="1100"/>
        <v>0</v>
      </c>
      <c r="P283" s="12">
        <f t="shared" si="1100"/>
        <v>0</v>
      </c>
      <c r="Q283" s="12">
        <f t="shared" si="1100"/>
        <v>0</v>
      </c>
      <c r="R283" s="12">
        <f t="shared" si="1100"/>
        <v>0</v>
      </c>
      <c r="S283" s="12">
        <f t="shared" si="1100"/>
        <v>34087.329240864208</v>
      </c>
      <c r="T283" s="12">
        <f t="shared" si="1100"/>
        <v>34243.683683190691</v>
      </c>
      <c r="U283" s="12">
        <f t="shared" si="1100"/>
        <v>34339.719571026115</v>
      </c>
      <c r="V283" s="12">
        <f t="shared" si="1100"/>
        <v>34349.191338551151</v>
      </c>
      <c r="W283" s="12">
        <f t="shared" si="1100"/>
        <v>34391.254135839132</v>
      </c>
      <c r="X283" s="12">
        <f t="shared" si="1100"/>
        <v>34527.089809367666</v>
      </c>
      <c r="Y283" s="12">
        <f t="shared" si="1100"/>
        <v>34649.7176040462</v>
      </c>
      <c r="Z283" s="12">
        <f t="shared" si="1100"/>
        <v>34670.98320050013</v>
      </c>
      <c r="AA283" s="12">
        <f t="shared" si="1100"/>
        <v>34724.872665401446</v>
      </c>
      <c r="AB283" s="12">
        <f t="shared" si="1100"/>
        <v>34881.968968974725</v>
      </c>
      <c r="AC283" s="12">
        <f t="shared" si="1100"/>
        <v>35007.118867878504</v>
      </c>
      <c r="AD283" s="12">
        <f t="shared" si="1100"/>
        <v>35041.098636973045</v>
      </c>
      <c r="AE283" s="12">
        <f t="shared" si="1100"/>
        <v>35107.751645364064</v>
      </c>
      <c r="AF283" s="12">
        <f t="shared" si="1100"/>
        <v>35277.34438506599</v>
      </c>
      <c r="AG283" s="12">
        <f t="shared" si="1100"/>
        <v>35415.44280412369</v>
      </c>
      <c r="AH283" s="12">
        <f t="shared" si="1100"/>
        <v>35463.061884524097</v>
      </c>
      <c r="AI283" s="12">
        <f t="shared" si="1100"/>
        <v>35543.420390205494</v>
      </c>
      <c r="AJ283" s="12">
        <f t="shared" si="1100"/>
        <v>35732.325102388219</v>
      </c>
      <c r="AK283" s="12">
        <f t="shared" ref="AK283:BP283" si="1101" xml:space="preserve"> AK$316</f>
        <v>35878.636481751601</v>
      </c>
      <c r="AL283" s="12">
        <f t="shared" si="1101"/>
        <v>35940.913157566254</v>
      </c>
      <c r="AM283" s="12">
        <f t="shared" si="1101"/>
        <v>36036.013800162742</v>
      </c>
      <c r="AN283" s="12">
        <f t="shared" si="1101"/>
        <v>36224.257542530009</v>
      </c>
      <c r="AO283" s="12">
        <f t="shared" si="1101"/>
        <v>36400.49573132419</v>
      </c>
      <c r="AP283" s="12">
        <f t="shared" si="1101"/>
        <v>36478.50102229492</v>
      </c>
      <c r="AQ283" s="12">
        <f t="shared" si="1101"/>
        <v>36589.434145128616</v>
      </c>
      <c r="AR283" s="12">
        <f t="shared" si="1101"/>
        <v>36802.690789891385</v>
      </c>
      <c r="AS283" s="12">
        <f t="shared" si="1101"/>
        <v>36985.950292590474</v>
      </c>
      <c r="AT283" s="12">
        <f t="shared" si="1101"/>
        <v>37080.89949685007</v>
      </c>
      <c r="AU283" s="12">
        <f t="shared" si="1101"/>
        <v>37208.902035706531</v>
      </c>
      <c r="AV283" s="12">
        <f t="shared" si="1101"/>
        <v>37439.047604724758</v>
      </c>
      <c r="AW283" s="12">
        <f t="shared" si="1101"/>
        <v>37639.726490448818</v>
      </c>
      <c r="AX283" s="12">
        <f t="shared" si="1101"/>
        <v>37752.854910465474</v>
      </c>
      <c r="AY283" s="12">
        <f t="shared" si="1101"/>
        <v>37899.184375780285</v>
      </c>
      <c r="AZ283" s="12">
        <f t="shared" si="1101"/>
        <v>38153.139793304632</v>
      </c>
      <c r="BA283" s="12">
        <f t="shared" si="1101"/>
        <v>38367.045163665876</v>
      </c>
      <c r="BB283" s="12">
        <f t="shared" si="1101"/>
        <v>38499.706028376975</v>
      </c>
      <c r="BC283" s="12">
        <f t="shared" si="1101"/>
        <v>38665.73982228621</v>
      </c>
      <c r="BD283" s="12">
        <f t="shared" si="1101"/>
        <v>38924.659881854182</v>
      </c>
      <c r="BE283" s="12">
        <f t="shared" si="1101"/>
        <v>39173.088405663708</v>
      </c>
      <c r="BF283" s="12">
        <f t="shared" si="1101"/>
        <v>39326.71039487559</v>
      </c>
      <c r="BG283" s="12">
        <f t="shared" si="1101"/>
        <v>39513.90272348532</v>
      </c>
      <c r="BH283" s="12">
        <f t="shared" si="1101"/>
        <v>39802.92300716255</v>
      </c>
      <c r="BI283" s="12">
        <f t="shared" si="1101"/>
        <v>40064.248518909168</v>
      </c>
      <c r="BJ283" s="12">
        <f t="shared" si="1101"/>
        <v>40240.436105645822</v>
      </c>
      <c r="BK283" s="12">
        <f t="shared" si="1101"/>
        <v>40450.419543910604</v>
      </c>
      <c r="BL283" s="12">
        <f t="shared" si="1101"/>
        <v>40130.995847443068</v>
      </c>
      <c r="BM283" s="12">
        <f t="shared" si="1101"/>
        <v>39720.377439578137</v>
      </c>
      <c r="BN283" s="12">
        <f t="shared" si="1101"/>
        <v>39066.489033137659</v>
      </c>
      <c r="BO283" s="12">
        <f t="shared" si="1101"/>
        <v>38481.864930490214</v>
      </c>
      <c r="BP283" s="12">
        <f t="shared" si="1101"/>
        <v>37514.264235886338</v>
      </c>
      <c r="BQ283" s="12">
        <f t="shared" ref="BQ283:EB283" si="1102" xml:space="preserve"> BQ$316</f>
        <v>36391.698780339837</v>
      </c>
      <c r="BR283" s="12">
        <f t="shared" si="1102"/>
        <v>34867.758877948298</v>
      </c>
      <c r="BS283" s="12">
        <f t="shared" si="1102"/>
        <v>33447.574585330643</v>
      </c>
      <c r="BT283" s="12">
        <f t="shared" si="1102"/>
        <v>32406.53741599153</v>
      </c>
      <c r="BU283" s="12">
        <f t="shared" si="1102"/>
        <v>31238.400960848801</v>
      </c>
      <c r="BV283" s="12">
        <f t="shared" si="1102"/>
        <v>29655.954688350404</v>
      </c>
      <c r="BW283" s="12">
        <f t="shared" si="1102"/>
        <v>28175.516567401264</v>
      </c>
      <c r="BX283" s="12">
        <f t="shared" si="1102"/>
        <v>27085.356105458162</v>
      </c>
      <c r="BY283" s="12">
        <f t="shared" si="1102"/>
        <v>25840.26712372616</v>
      </c>
      <c r="BZ283" s="12">
        <f t="shared" si="1102"/>
        <v>24195.445030933999</v>
      </c>
      <c r="CA283" s="12">
        <f t="shared" si="1102"/>
        <v>22650.817470940212</v>
      </c>
      <c r="CB283" s="12">
        <f t="shared" si="1102"/>
        <v>21493.442685197238</v>
      </c>
      <c r="CC283" s="12">
        <f t="shared" si="1102"/>
        <v>20181.036605389487</v>
      </c>
      <c r="CD283" s="12">
        <f t="shared" si="1102"/>
        <v>18469.597939398915</v>
      </c>
      <c r="CE283" s="12">
        <f t="shared" si="1102"/>
        <v>16856.467823730352</v>
      </c>
      <c r="CF283" s="12">
        <f t="shared" si="1102"/>
        <v>15627.536958642344</v>
      </c>
      <c r="CG283" s="12">
        <f t="shared" si="1102"/>
        <v>14243.41668659162</v>
      </c>
      <c r="CH283" s="12">
        <f t="shared" si="1102"/>
        <v>12460.878014334867</v>
      </c>
      <c r="CI283" s="12">
        <f t="shared" si="1102"/>
        <v>10774.685070236716</v>
      </c>
      <c r="CJ283" s="12">
        <f t="shared" si="1102"/>
        <v>9456.1372197669807</v>
      </c>
      <c r="CK283" s="12">
        <f t="shared" si="1102"/>
        <v>8008.8013619769326</v>
      </c>
      <c r="CL283" s="12">
        <f t="shared" si="1102"/>
        <v>6150.3654549219609</v>
      </c>
      <c r="CM283" s="12">
        <f t="shared" si="1102"/>
        <v>4386.2300656235311</v>
      </c>
      <c r="CN283" s="12">
        <f t="shared" si="1102"/>
        <v>3016.7925856093652</v>
      </c>
      <c r="CO283" s="12">
        <f t="shared" si="1102"/>
        <v>1827.500813877406</v>
      </c>
      <c r="CP283" s="12">
        <f t="shared" si="1102"/>
        <v>272.20946851340591</v>
      </c>
      <c r="CQ283" s="12">
        <f t="shared" si="1102"/>
        <v>0</v>
      </c>
      <c r="CR283" s="12">
        <f t="shared" si="1102"/>
        <v>0</v>
      </c>
      <c r="CS283" s="12">
        <f t="shared" si="1102"/>
        <v>0</v>
      </c>
      <c r="CT283" s="12">
        <f t="shared" si="1102"/>
        <v>0</v>
      </c>
      <c r="CU283" s="12">
        <f t="shared" si="1102"/>
        <v>0</v>
      </c>
      <c r="CV283" s="12">
        <f t="shared" si="1102"/>
        <v>0</v>
      </c>
      <c r="CW283" s="12">
        <f t="shared" si="1102"/>
        <v>0</v>
      </c>
      <c r="CX283" s="12">
        <f t="shared" si="1102"/>
        <v>0</v>
      </c>
      <c r="CY283" s="12">
        <f t="shared" si="1102"/>
        <v>0</v>
      </c>
      <c r="CZ283" s="12">
        <f t="shared" si="1102"/>
        <v>0</v>
      </c>
      <c r="DA283" s="12">
        <f t="shared" si="1102"/>
        <v>0</v>
      </c>
      <c r="DB283" s="12">
        <f t="shared" si="1102"/>
        <v>0</v>
      </c>
      <c r="DC283" s="12">
        <f t="shared" si="1102"/>
        <v>0</v>
      </c>
      <c r="DD283" s="12">
        <f t="shared" si="1102"/>
        <v>0</v>
      </c>
      <c r="DE283" s="12">
        <f t="shared" si="1102"/>
        <v>0</v>
      </c>
      <c r="DF283" s="12">
        <f t="shared" si="1102"/>
        <v>0</v>
      </c>
      <c r="DG283" s="12">
        <f t="shared" si="1102"/>
        <v>0</v>
      </c>
      <c r="DH283" s="12">
        <f t="shared" si="1102"/>
        <v>0</v>
      </c>
      <c r="DI283" s="12">
        <f t="shared" si="1102"/>
        <v>0</v>
      </c>
      <c r="DJ283" s="12">
        <f t="shared" si="1102"/>
        <v>0</v>
      </c>
      <c r="DK283" s="12">
        <f t="shared" si="1102"/>
        <v>0</v>
      </c>
      <c r="DL283" s="12">
        <f t="shared" si="1102"/>
        <v>0</v>
      </c>
      <c r="DM283" s="12">
        <f t="shared" si="1102"/>
        <v>0</v>
      </c>
      <c r="DN283" s="12">
        <f t="shared" si="1102"/>
        <v>0</v>
      </c>
      <c r="DO283" s="12">
        <f t="shared" si="1102"/>
        <v>0</v>
      </c>
      <c r="DP283" s="12">
        <f t="shared" si="1102"/>
        <v>0</v>
      </c>
      <c r="DQ283" s="12">
        <f t="shared" si="1102"/>
        <v>0</v>
      </c>
      <c r="DR283" s="12">
        <f t="shared" si="1102"/>
        <v>0</v>
      </c>
      <c r="DS283" s="12">
        <f t="shared" si="1102"/>
        <v>0</v>
      </c>
      <c r="DT283" s="12">
        <f t="shared" si="1102"/>
        <v>0</v>
      </c>
      <c r="DU283" s="12">
        <f t="shared" si="1102"/>
        <v>0</v>
      </c>
      <c r="DV283" s="12">
        <f t="shared" si="1102"/>
        <v>0</v>
      </c>
      <c r="DW283" s="12">
        <f t="shared" si="1102"/>
        <v>0</v>
      </c>
      <c r="DX283" s="12">
        <f t="shared" si="1102"/>
        <v>0</v>
      </c>
      <c r="DY283" s="12">
        <f t="shared" si="1102"/>
        <v>0</v>
      </c>
      <c r="DZ283" s="12">
        <f t="shared" si="1102"/>
        <v>0</v>
      </c>
      <c r="EA283" s="12">
        <f t="shared" si="1102"/>
        <v>0</v>
      </c>
      <c r="EB283" s="12">
        <f t="shared" si="1102"/>
        <v>0</v>
      </c>
      <c r="EC283" s="12">
        <f t="shared" ref="EC283:GJ283" si="1103" xml:space="preserve"> EC$316</f>
        <v>0</v>
      </c>
      <c r="ED283" s="12">
        <f t="shared" si="1103"/>
        <v>0</v>
      </c>
      <c r="EE283" s="12">
        <f t="shared" si="1103"/>
        <v>0</v>
      </c>
      <c r="EF283" s="12">
        <f t="shared" si="1103"/>
        <v>0</v>
      </c>
      <c r="EG283" s="12">
        <f t="shared" si="1103"/>
        <v>0</v>
      </c>
      <c r="EH283" s="12">
        <f t="shared" si="1103"/>
        <v>0</v>
      </c>
      <c r="EI283" s="12">
        <f t="shared" si="1103"/>
        <v>0</v>
      </c>
      <c r="EJ283" s="12">
        <f t="shared" si="1103"/>
        <v>0</v>
      </c>
      <c r="EK283" s="12">
        <f t="shared" si="1103"/>
        <v>0</v>
      </c>
      <c r="EL283" s="12">
        <f t="shared" si="1103"/>
        <v>0</v>
      </c>
      <c r="EM283" s="12">
        <f t="shared" si="1103"/>
        <v>0</v>
      </c>
      <c r="EN283" s="12">
        <f t="shared" si="1103"/>
        <v>0</v>
      </c>
      <c r="EO283" s="12">
        <f t="shared" si="1103"/>
        <v>0</v>
      </c>
      <c r="EP283" s="12">
        <f t="shared" si="1103"/>
        <v>0</v>
      </c>
      <c r="EQ283" s="12">
        <f t="shared" si="1103"/>
        <v>0</v>
      </c>
      <c r="ER283" s="12">
        <f t="shared" si="1103"/>
        <v>0</v>
      </c>
      <c r="ES283" s="12">
        <f t="shared" si="1103"/>
        <v>0</v>
      </c>
      <c r="ET283" s="12">
        <f t="shared" si="1103"/>
        <v>0</v>
      </c>
      <c r="EU283" s="12">
        <f t="shared" si="1103"/>
        <v>0</v>
      </c>
      <c r="EV283" s="12">
        <f t="shared" si="1103"/>
        <v>0</v>
      </c>
      <c r="EW283" s="12">
        <f t="shared" si="1103"/>
        <v>0</v>
      </c>
      <c r="EX283" s="12">
        <f t="shared" si="1103"/>
        <v>0</v>
      </c>
      <c r="EY283" s="12">
        <f t="shared" si="1103"/>
        <v>0</v>
      </c>
      <c r="EZ283" s="12">
        <f t="shared" si="1103"/>
        <v>0</v>
      </c>
      <c r="FA283" s="12">
        <f t="shared" si="1103"/>
        <v>0</v>
      </c>
      <c r="FB283" s="12">
        <f t="shared" si="1103"/>
        <v>0</v>
      </c>
      <c r="FC283" s="12">
        <f t="shared" si="1103"/>
        <v>0</v>
      </c>
      <c r="FD283" s="12">
        <f t="shared" si="1103"/>
        <v>0</v>
      </c>
      <c r="FE283" s="12">
        <f t="shared" si="1103"/>
        <v>0</v>
      </c>
      <c r="FF283" s="12">
        <f t="shared" si="1103"/>
        <v>0</v>
      </c>
      <c r="FG283" s="12">
        <f t="shared" si="1103"/>
        <v>0</v>
      </c>
      <c r="FH283" s="12">
        <f t="shared" si="1103"/>
        <v>0</v>
      </c>
      <c r="FI283" s="12">
        <f t="shared" si="1103"/>
        <v>0</v>
      </c>
      <c r="FJ283" s="12">
        <f t="shared" si="1103"/>
        <v>0</v>
      </c>
      <c r="FK283" s="12">
        <f t="shared" si="1103"/>
        <v>0</v>
      </c>
      <c r="FL283" s="12">
        <f t="shared" si="1103"/>
        <v>0</v>
      </c>
      <c r="FM283" s="12">
        <f t="shared" si="1103"/>
        <v>0</v>
      </c>
      <c r="FN283" s="12">
        <f t="shared" si="1103"/>
        <v>0</v>
      </c>
      <c r="FO283" s="12">
        <f t="shared" si="1103"/>
        <v>0</v>
      </c>
      <c r="FP283" s="12">
        <f t="shared" si="1103"/>
        <v>0</v>
      </c>
      <c r="FQ283" s="12">
        <f t="shared" si="1103"/>
        <v>0</v>
      </c>
      <c r="FR283" s="12">
        <f t="shared" si="1103"/>
        <v>0</v>
      </c>
      <c r="FS283" s="12">
        <f t="shared" si="1103"/>
        <v>0</v>
      </c>
      <c r="FT283" s="12">
        <f t="shared" si="1103"/>
        <v>0</v>
      </c>
      <c r="FU283" s="12">
        <f t="shared" si="1103"/>
        <v>0</v>
      </c>
      <c r="FV283" s="12">
        <f t="shared" si="1103"/>
        <v>0</v>
      </c>
      <c r="FW283" s="12">
        <f t="shared" si="1103"/>
        <v>0</v>
      </c>
      <c r="FX283" s="12">
        <f t="shared" si="1103"/>
        <v>0</v>
      </c>
      <c r="FY283" s="12">
        <f t="shared" si="1103"/>
        <v>0</v>
      </c>
      <c r="FZ283" s="12">
        <f t="shared" si="1103"/>
        <v>0</v>
      </c>
      <c r="GA283" s="12">
        <f t="shared" si="1103"/>
        <v>0</v>
      </c>
      <c r="GB283" s="12">
        <f t="shared" si="1103"/>
        <v>0</v>
      </c>
      <c r="GC283" s="12">
        <f t="shared" si="1103"/>
        <v>0</v>
      </c>
      <c r="GD283" s="12">
        <f t="shared" si="1103"/>
        <v>0</v>
      </c>
      <c r="GE283" s="12">
        <f t="shared" si="1103"/>
        <v>0</v>
      </c>
      <c r="GF283" s="12">
        <f t="shared" si="1103"/>
        <v>0</v>
      </c>
      <c r="GG283" s="12">
        <f t="shared" si="1103"/>
        <v>0</v>
      </c>
      <c r="GH283" s="12">
        <f t="shared" si="1103"/>
        <v>0</v>
      </c>
      <c r="GI283" s="12">
        <f t="shared" si="1103"/>
        <v>0</v>
      </c>
      <c r="GJ283" s="12">
        <f t="shared" si="1103"/>
        <v>0</v>
      </c>
    </row>
    <row r="284" spans="1:192" s="199" customFormat="1" x14ac:dyDescent="0.25">
      <c r="A284" s="147"/>
      <c r="B284" s="147"/>
      <c r="C284" s="21"/>
      <c r="D284" s="149"/>
      <c r="E284" s="198" t="s">
        <v>508</v>
      </c>
      <c r="F284" s="198"/>
      <c r="G284" s="198" t="str">
        <f xml:space="preserve"> SMU</f>
        <v>$ 000s</v>
      </c>
      <c r="H284" s="198">
        <f xml:space="preserve"> SUM(J284:GJ284)</f>
        <v>40864.028083344507</v>
      </c>
      <c r="I284" s="150"/>
      <c r="J284" s="198">
        <f t="shared" ref="J284:K284" si="1104" xml:space="preserve"> J283 * $F281 / $F282</f>
        <v>0</v>
      </c>
      <c r="K284" s="198">
        <f t="shared" si="1104"/>
        <v>0</v>
      </c>
      <c r="L284" s="198">
        <f t="shared" ref="L284:BW284" si="1105" xml:space="preserve"> L283 * $F281 / $F282</f>
        <v>0</v>
      </c>
      <c r="M284" s="198">
        <f t="shared" si="1105"/>
        <v>0</v>
      </c>
      <c r="N284" s="198">
        <f t="shared" si="1105"/>
        <v>0</v>
      </c>
      <c r="O284" s="198">
        <f t="shared" si="1105"/>
        <v>0</v>
      </c>
      <c r="P284" s="198">
        <f t="shared" si="1105"/>
        <v>0</v>
      </c>
      <c r="Q284" s="198">
        <f t="shared" si="1105"/>
        <v>0</v>
      </c>
      <c r="R284" s="198">
        <f t="shared" si="1105"/>
        <v>0</v>
      </c>
      <c r="S284" s="198">
        <f t="shared" si="1105"/>
        <v>596.52826171512368</v>
      </c>
      <c r="T284" s="198">
        <f t="shared" si="1105"/>
        <v>599.26446445583713</v>
      </c>
      <c r="U284" s="198">
        <f t="shared" si="1105"/>
        <v>600.94509249295709</v>
      </c>
      <c r="V284" s="198">
        <f t="shared" si="1105"/>
        <v>601.11084842464516</v>
      </c>
      <c r="W284" s="198">
        <f t="shared" si="1105"/>
        <v>601.84694737718485</v>
      </c>
      <c r="X284" s="198">
        <f t="shared" si="1105"/>
        <v>604.22407166393418</v>
      </c>
      <c r="Y284" s="198">
        <f t="shared" si="1105"/>
        <v>606.37005807080857</v>
      </c>
      <c r="Z284" s="198">
        <f t="shared" si="1105"/>
        <v>606.74220600875231</v>
      </c>
      <c r="AA284" s="198">
        <f t="shared" si="1105"/>
        <v>607.68527164452541</v>
      </c>
      <c r="AB284" s="198">
        <f t="shared" si="1105"/>
        <v>610.43445695705771</v>
      </c>
      <c r="AC284" s="198">
        <f t="shared" si="1105"/>
        <v>612.6245801878739</v>
      </c>
      <c r="AD284" s="198">
        <f t="shared" si="1105"/>
        <v>613.21922614702839</v>
      </c>
      <c r="AE284" s="198">
        <f t="shared" si="1105"/>
        <v>614.38565379387114</v>
      </c>
      <c r="AF284" s="198">
        <f t="shared" si="1105"/>
        <v>617.35352673865486</v>
      </c>
      <c r="AG284" s="198">
        <f t="shared" si="1105"/>
        <v>619.77024907216457</v>
      </c>
      <c r="AH284" s="198">
        <f t="shared" si="1105"/>
        <v>620.60358297917173</v>
      </c>
      <c r="AI284" s="198">
        <f t="shared" si="1105"/>
        <v>622.00985682859618</v>
      </c>
      <c r="AJ284" s="198">
        <f t="shared" si="1105"/>
        <v>625.31568929179389</v>
      </c>
      <c r="AK284" s="198">
        <f t="shared" si="1105"/>
        <v>627.8761384306531</v>
      </c>
      <c r="AL284" s="198">
        <f t="shared" si="1105"/>
        <v>628.96598025740946</v>
      </c>
      <c r="AM284" s="198">
        <f t="shared" si="1105"/>
        <v>630.63024150284809</v>
      </c>
      <c r="AN284" s="198">
        <f t="shared" si="1105"/>
        <v>633.92450699427525</v>
      </c>
      <c r="AO284" s="198">
        <f t="shared" si="1105"/>
        <v>637.00867529817344</v>
      </c>
      <c r="AP284" s="198">
        <f t="shared" si="1105"/>
        <v>638.37376789016116</v>
      </c>
      <c r="AQ284" s="198">
        <f t="shared" si="1105"/>
        <v>640.31509753975081</v>
      </c>
      <c r="AR284" s="198">
        <f t="shared" si="1105"/>
        <v>644.04708882309933</v>
      </c>
      <c r="AS284" s="198">
        <f t="shared" si="1105"/>
        <v>647.25413012033334</v>
      </c>
      <c r="AT284" s="198">
        <f t="shared" si="1105"/>
        <v>648.91574119487632</v>
      </c>
      <c r="AU284" s="198">
        <f t="shared" si="1105"/>
        <v>651.15578562486439</v>
      </c>
      <c r="AV284" s="198">
        <f t="shared" si="1105"/>
        <v>655.18333308268336</v>
      </c>
      <c r="AW284" s="198">
        <f t="shared" si="1105"/>
        <v>658.69521358285442</v>
      </c>
      <c r="AX284" s="198">
        <f t="shared" si="1105"/>
        <v>660.67496093314583</v>
      </c>
      <c r="AY284" s="198">
        <f t="shared" si="1105"/>
        <v>663.235726576155</v>
      </c>
      <c r="AZ284" s="198">
        <f t="shared" si="1105"/>
        <v>667.67994638283108</v>
      </c>
      <c r="BA284" s="198">
        <f t="shared" si="1105"/>
        <v>671.42329036415288</v>
      </c>
      <c r="BB284" s="198">
        <f t="shared" si="1105"/>
        <v>673.7448554965971</v>
      </c>
      <c r="BC284" s="198">
        <f t="shared" si="1105"/>
        <v>676.65044689000877</v>
      </c>
      <c r="BD284" s="198">
        <f t="shared" si="1105"/>
        <v>681.18154793244821</v>
      </c>
      <c r="BE284" s="198">
        <f t="shared" si="1105"/>
        <v>685.5290470991149</v>
      </c>
      <c r="BF284" s="198">
        <f t="shared" si="1105"/>
        <v>688.21743191032294</v>
      </c>
      <c r="BG284" s="198">
        <f t="shared" si="1105"/>
        <v>691.49329766099322</v>
      </c>
      <c r="BH284" s="198">
        <f t="shared" si="1105"/>
        <v>696.55115262534468</v>
      </c>
      <c r="BI284" s="198">
        <f t="shared" si="1105"/>
        <v>701.12434908091052</v>
      </c>
      <c r="BJ284" s="198">
        <f t="shared" si="1105"/>
        <v>704.20763184880195</v>
      </c>
      <c r="BK284" s="198">
        <f t="shared" si="1105"/>
        <v>707.88234201843568</v>
      </c>
      <c r="BL284" s="198">
        <f t="shared" si="1105"/>
        <v>702.29242733025376</v>
      </c>
      <c r="BM284" s="198">
        <f t="shared" si="1105"/>
        <v>695.10660519261751</v>
      </c>
      <c r="BN284" s="198">
        <f t="shared" si="1105"/>
        <v>683.66355807990908</v>
      </c>
      <c r="BO284" s="198">
        <f t="shared" si="1105"/>
        <v>673.43263628357886</v>
      </c>
      <c r="BP284" s="198">
        <f t="shared" si="1105"/>
        <v>656.49962412801096</v>
      </c>
      <c r="BQ284" s="198">
        <f t="shared" si="1105"/>
        <v>636.85472865594716</v>
      </c>
      <c r="BR284" s="198">
        <f t="shared" si="1105"/>
        <v>610.18578036409531</v>
      </c>
      <c r="BS284" s="198">
        <f t="shared" si="1105"/>
        <v>585.33255524328627</v>
      </c>
      <c r="BT284" s="198">
        <f t="shared" si="1105"/>
        <v>567.11440477985184</v>
      </c>
      <c r="BU284" s="198">
        <f t="shared" si="1105"/>
        <v>546.67201681485403</v>
      </c>
      <c r="BV284" s="198">
        <f t="shared" si="1105"/>
        <v>518.97920704613216</v>
      </c>
      <c r="BW284" s="198">
        <f t="shared" si="1105"/>
        <v>493.07153992952215</v>
      </c>
      <c r="BX284" s="198">
        <f t="shared" ref="BX284:EI284" si="1106" xml:space="preserve"> BX283 * $F281 / $F282</f>
        <v>473.99373184551791</v>
      </c>
      <c r="BY284" s="198">
        <f t="shared" si="1106"/>
        <v>452.20467466520785</v>
      </c>
      <c r="BZ284" s="198">
        <f t="shared" si="1106"/>
        <v>423.42028804134503</v>
      </c>
      <c r="CA284" s="198">
        <f t="shared" si="1106"/>
        <v>396.38930574145377</v>
      </c>
      <c r="CB284" s="198">
        <f t="shared" si="1106"/>
        <v>376.13524699095171</v>
      </c>
      <c r="CC284" s="198">
        <f t="shared" si="1106"/>
        <v>353.16814059431607</v>
      </c>
      <c r="CD284" s="198">
        <f t="shared" si="1106"/>
        <v>323.21796393948102</v>
      </c>
      <c r="CE284" s="198">
        <f t="shared" si="1106"/>
        <v>294.98818691528118</v>
      </c>
      <c r="CF284" s="198">
        <f t="shared" si="1106"/>
        <v>273.48189677624106</v>
      </c>
      <c r="CG284" s="198">
        <f t="shared" si="1106"/>
        <v>249.25979201535336</v>
      </c>
      <c r="CH284" s="198">
        <f t="shared" si="1106"/>
        <v>218.0653652508602</v>
      </c>
      <c r="CI284" s="198">
        <f t="shared" si="1106"/>
        <v>188.55698872914255</v>
      </c>
      <c r="CJ284" s="198">
        <f t="shared" si="1106"/>
        <v>165.48240134592217</v>
      </c>
      <c r="CK284" s="198">
        <f t="shared" si="1106"/>
        <v>140.15402383459633</v>
      </c>
      <c r="CL284" s="198">
        <f t="shared" si="1106"/>
        <v>107.63139546113433</v>
      </c>
      <c r="CM284" s="198">
        <f t="shared" si="1106"/>
        <v>76.759026148411806</v>
      </c>
      <c r="CN284" s="198">
        <f t="shared" si="1106"/>
        <v>52.793870248163898</v>
      </c>
      <c r="CO284" s="198">
        <f t="shared" si="1106"/>
        <v>31.981264242854607</v>
      </c>
      <c r="CP284" s="198">
        <f t="shared" si="1106"/>
        <v>4.763665698984604</v>
      </c>
      <c r="CQ284" s="198">
        <f t="shared" si="1106"/>
        <v>0</v>
      </c>
      <c r="CR284" s="198">
        <f t="shared" si="1106"/>
        <v>0</v>
      </c>
      <c r="CS284" s="198">
        <f t="shared" si="1106"/>
        <v>0</v>
      </c>
      <c r="CT284" s="198">
        <f t="shared" si="1106"/>
        <v>0</v>
      </c>
      <c r="CU284" s="198">
        <f t="shared" si="1106"/>
        <v>0</v>
      </c>
      <c r="CV284" s="198">
        <f t="shared" si="1106"/>
        <v>0</v>
      </c>
      <c r="CW284" s="198">
        <f t="shared" si="1106"/>
        <v>0</v>
      </c>
      <c r="CX284" s="198">
        <f t="shared" si="1106"/>
        <v>0</v>
      </c>
      <c r="CY284" s="198">
        <f t="shared" si="1106"/>
        <v>0</v>
      </c>
      <c r="CZ284" s="198">
        <f t="shared" si="1106"/>
        <v>0</v>
      </c>
      <c r="DA284" s="198">
        <f t="shared" si="1106"/>
        <v>0</v>
      </c>
      <c r="DB284" s="198">
        <f t="shared" si="1106"/>
        <v>0</v>
      </c>
      <c r="DC284" s="198">
        <f t="shared" si="1106"/>
        <v>0</v>
      </c>
      <c r="DD284" s="198">
        <f t="shared" si="1106"/>
        <v>0</v>
      </c>
      <c r="DE284" s="198">
        <f t="shared" si="1106"/>
        <v>0</v>
      </c>
      <c r="DF284" s="198">
        <f t="shared" si="1106"/>
        <v>0</v>
      </c>
      <c r="DG284" s="198">
        <f t="shared" si="1106"/>
        <v>0</v>
      </c>
      <c r="DH284" s="198">
        <f t="shared" si="1106"/>
        <v>0</v>
      </c>
      <c r="DI284" s="198">
        <f t="shared" si="1106"/>
        <v>0</v>
      </c>
      <c r="DJ284" s="198">
        <f t="shared" si="1106"/>
        <v>0</v>
      </c>
      <c r="DK284" s="198">
        <f t="shared" si="1106"/>
        <v>0</v>
      </c>
      <c r="DL284" s="198">
        <f t="shared" si="1106"/>
        <v>0</v>
      </c>
      <c r="DM284" s="198">
        <f t="shared" si="1106"/>
        <v>0</v>
      </c>
      <c r="DN284" s="198">
        <f t="shared" si="1106"/>
        <v>0</v>
      </c>
      <c r="DO284" s="198">
        <f t="shared" si="1106"/>
        <v>0</v>
      </c>
      <c r="DP284" s="198">
        <f t="shared" si="1106"/>
        <v>0</v>
      </c>
      <c r="DQ284" s="198">
        <f t="shared" si="1106"/>
        <v>0</v>
      </c>
      <c r="DR284" s="198">
        <f t="shared" si="1106"/>
        <v>0</v>
      </c>
      <c r="DS284" s="198">
        <f t="shared" si="1106"/>
        <v>0</v>
      </c>
      <c r="DT284" s="198">
        <f t="shared" si="1106"/>
        <v>0</v>
      </c>
      <c r="DU284" s="198">
        <f t="shared" si="1106"/>
        <v>0</v>
      </c>
      <c r="DV284" s="198">
        <f t="shared" si="1106"/>
        <v>0</v>
      </c>
      <c r="DW284" s="198">
        <f t="shared" si="1106"/>
        <v>0</v>
      </c>
      <c r="DX284" s="198">
        <f t="shared" si="1106"/>
        <v>0</v>
      </c>
      <c r="DY284" s="198">
        <f t="shared" si="1106"/>
        <v>0</v>
      </c>
      <c r="DZ284" s="198">
        <f t="shared" si="1106"/>
        <v>0</v>
      </c>
      <c r="EA284" s="198">
        <f t="shared" si="1106"/>
        <v>0</v>
      </c>
      <c r="EB284" s="198">
        <f t="shared" si="1106"/>
        <v>0</v>
      </c>
      <c r="EC284" s="198">
        <f t="shared" si="1106"/>
        <v>0</v>
      </c>
      <c r="ED284" s="198">
        <f t="shared" si="1106"/>
        <v>0</v>
      </c>
      <c r="EE284" s="198">
        <f t="shared" si="1106"/>
        <v>0</v>
      </c>
      <c r="EF284" s="198">
        <f t="shared" si="1106"/>
        <v>0</v>
      </c>
      <c r="EG284" s="198">
        <f t="shared" si="1106"/>
        <v>0</v>
      </c>
      <c r="EH284" s="198">
        <f t="shared" si="1106"/>
        <v>0</v>
      </c>
      <c r="EI284" s="198">
        <f t="shared" si="1106"/>
        <v>0</v>
      </c>
      <c r="EJ284" s="198">
        <f t="shared" ref="EJ284:GJ284" si="1107" xml:space="preserve"> EJ283 * $F281 / $F282</f>
        <v>0</v>
      </c>
      <c r="EK284" s="198">
        <f t="shared" si="1107"/>
        <v>0</v>
      </c>
      <c r="EL284" s="198">
        <f t="shared" si="1107"/>
        <v>0</v>
      </c>
      <c r="EM284" s="198">
        <f t="shared" si="1107"/>
        <v>0</v>
      </c>
      <c r="EN284" s="198">
        <f t="shared" si="1107"/>
        <v>0</v>
      </c>
      <c r="EO284" s="198">
        <f t="shared" si="1107"/>
        <v>0</v>
      </c>
      <c r="EP284" s="198">
        <f t="shared" si="1107"/>
        <v>0</v>
      </c>
      <c r="EQ284" s="198">
        <f t="shared" si="1107"/>
        <v>0</v>
      </c>
      <c r="ER284" s="198">
        <f t="shared" si="1107"/>
        <v>0</v>
      </c>
      <c r="ES284" s="198">
        <f t="shared" si="1107"/>
        <v>0</v>
      </c>
      <c r="ET284" s="198">
        <f t="shared" si="1107"/>
        <v>0</v>
      </c>
      <c r="EU284" s="198">
        <f t="shared" si="1107"/>
        <v>0</v>
      </c>
      <c r="EV284" s="198">
        <f t="shared" si="1107"/>
        <v>0</v>
      </c>
      <c r="EW284" s="198">
        <f t="shared" si="1107"/>
        <v>0</v>
      </c>
      <c r="EX284" s="198">
        <f t="shared" si="1107"/>
        <v>0</v>
      </c>
      <c r="EY284" s="198">
        <f t="shared" si="1107"/>
        <v>0</v>
      </c>
      <c r="EZ284" s="198">
        <f t="shared" si="1107"/>
        <v>0</v>
      </c>
      <c r="FA284" s="198">
        <f t="shared" si="1107"/>
        <v>0</v>
      </c>
      <c r="FB284" s="198">
        <f t="shared" si="1107"/>
        <v>0</v>
      </c>
      <c r="FC284" s="198">
        <f t="shared" si="1107"/>
        <v>0</v>
      </c>
      <c r="FD284" s="198">
        <f t="shared" si="1107"/>
        <v>0</v>
      </c>
      <c r="FE284" s="198">
        <f t="shared" si="1107"/>
        <v>0</v>
      </c>
      <c r="FF284" s="198">
        <f t="shared" si="1107"/>
        <v>0</v>
      </c>
      <c r="FG284" s="198">
        <f t="shared" si="1107"/>
        <v>0</v>
      </c>
      <c r="FH284" s="198">
        <f t="shared" si="1107"/>
        <v>0</v>
      </c>
      <c r="FI284" s="198">
        <f t="shared" si="1107"/>
        <v>0</v>
      </c>
      <c r="FJ284" s="198">
        <f t="shared" si="1107"/>
        <v>0</v>
      </c>
      <c r="FK284" s="198">
        <f t="shared" si="1107"/>
        <v>0</v>
      </c>
      <c r="FL284" s="198">
        <f t="shared" si="1107"/>
        <v>0</v>
      </c>
      <c r="FM284" s="198">
        <f t="shared" si="1107"/>
        <v>0</v>
      </c>
      <c r="FN284" s="198">
        <f t="shared" si="1107"/>
        <v>0</v>
      </c>
      <c r="FO284" s="198">
        <f t="shared" si="1107"/>
        <v>0</v>
      </c>
      <c r="FP284" s="198">
        <f t="shared" si="1107"/>
        <v>0</v>
      </c>
      <c r="FQ284" s="198">
        <f t="shared" si="1107"/>
        <v>0</v>
      </c>
      <c r="FR284" s="198">
        <f t="shared" si="1107"/>
        <v>0</v>
      </c>
      <c r="FS284" s="198">
        <f t="shared" si="1107"/>
        <v>0</v>
      </c>
      <c r="FT284" s="198">
        <f t="shared" si="1107"/>
        <v>0</v>
      </c>
      <c r="FU284" s="198">
        <f t="shared" si="1107"/>
        <v>0</v>
      </c>
      <c r="FV284" s="198">
        <f t="shared" si="1107"/>
        <v>0</v>
      </c>
      <c r="FW284" s="198">
        <f t="shared" si="1107"/>
        <v>0</v>
      </c>
      <c r="FX284" s="198">
        <f t="shared" si="1107"/>
        <v>0</v>
      </c>
      <c r="FY284" s="198">
        <f t="shared" si="1107"/>
        <v>0</v>
      </c>
      <c r="FZ284" s="198">
        <f t="shared" si="1107"/>
        <v>0</v>
      </c>
      <c r="GA284" s="198">
        <f t="shared" si="1107"/>
        <v>0</v>
      </c>
      <c r="GB284" s="198">
        <f t="shared" si="1107"/>
        <v>0</v>
      </c>
      <c r="GC284" s="198">
        <f t="shared" si="1107"/>
        <v>0</v>
      </c>
      <c r="GD284" s="198">
        <f t="shared" si="1107"/>
        <v>0</v>
      </c>
      <c r="GE284" s="198">
        <f t="shared" si="1107"/>
        <v>0</v>
      </c>
      <c r="GF284" s="198">
        <f t="shared" si="1107"/>
        <v>0</v>
      </c>
      <c r="GG284" s="198">
        <f t="shared" si="1107"/>
        <v>0</v>
      </c>
      <c r="GH284" s="198">
        <f t="shared" si="1107"/>
        <v>0</v>
      </c>
      <c r="GI284" s="198">
        <f t="shared" si="1107"/>
        <v>0</v>
      </c>
      <c r="GJ284" s="198">
        <f t="shared" si="1107"/>
        <v>0</v>
      </c>
    </row>
    <row r="285" spans="1:192" s="199" customFormat="1" x14ac:dyDescent="0.25">
      <c r="A285" s="147"/>
      <c r="B285" s="147"/>
      <c r="C285" s="21"/>
      <c r="D285" s="149"/>
      <c r="E285" s="198" t="str">
        <f xml:space="preserve"> LEFT(E284, LEN(E284) - 4)</f>
        <v>Shareholder loan interest expense</v>
      </c>
      <c r="F285" s="198"/>
      <c r="G285" s="198" t="str">
        <f xml:space="preserve"> SMU</f>
        <v>$ 000s</v>
      </c>
      <c r="H285" s="198">
        <f xml:space="preserve"> SUM(J285:GJ285)</f>
        <v>-40864.028083344507</v>
      </c>
      <c r="I285" s="150"/>
      <c r="J285" s="198">
        <f t="shared" ref="J285:K285" si="1108" xml:space="preserve"> -1 * J284</f>
        <v>0</v>
      </c>
      <c r="K285" s="198">
        <f t="shared" si="1108"/>
        <v>0</v>
      </c>
      <c r="L285" s="198">
        <f t="shared" ref="L285:BW285" si="1109" xml:space="preserve"> -1 * L284</f>
        <v>0</v>
      </c>
      <c r="M285" s="198">
        <f t="shared" si="1109"/>
        <v>0</v>
      </c>
      <c r="N285" s="198">
        <f t="shared" si="1109"/>
        <v>0</v>
      </c>
      <c r="O285" s="198">
        <f t="shared" si="1109"/>
        <v>0</v>
      </c>
      <c r="P285" s="198">
        <f t="shared" si="1109"/>
        <v>0</v>
      </c>
      <c r="Q285" s="198">
        <f t="shared" si="1109"/>
        <v>0</v>
      </c>
      <c r="R285" s="198">
        <f t="shared" si="1109"/>
        <v>0</v>
      </c>
      <c r="S285" s="198">
        <f t="shared" si="1109"/>
        <v>-596.52826171512368</v>
      </c>
      <c r="T285" s="198">
        <f t="shared" si="1109"/>
        <v>-599.26446445583713</v>
      </c>
      <c r="U285" s="198">
        <f t="shared" si="1109"/>
        <v>-600.94509249295709</v>
      </c>
      <c r="V285" s="198">
        <f t="shared" si="1109"/>
        <v>-601.11084842464516</v>
      </c>
      <c r="W285" s="198">
        <f t="shared" si="1109"/>
        <v>-601.84694737718485</v>
      </c>
      <c r="X285" s="198">
        <f t="shared" si="1109"/>
        <v>-604.22407166393418</v>
      </c>
      <c r="Y285" s="198">
        <f t="shared" si="1109"/>
        <v>-606.37005807080857</v>
      </c>
      <c r="Z285" s="198">
        <f t="shared" si="1109"/>
        <v>-606.74220600875231</v>
      </c>
      <c r="AA285" s="198">
        <f t="shared" si="1109"/>
        <v>-607.68527164452541</v>
      </c>
      <c r="AB285" s="198">
        <f t="shared" si="1109"/>
        <v>-610.43445695705771</v>
      </c>
      <c r="AC285" s="198">
        <f t="shared" si="1109"/>
        <v>-612.6245801878739</v>
      </c>
      <c r="AD285" s="198">
        <f t="shared" si="1109"/>
        <v>-613.21922614702839</v>
      </c>
      <c r="AE285" s="198">
        <f t="shared" si="1109"/>
        <v>-614.38565379387114</v>
      </c>
      <c r="AF285" s="198">
        <f t="shared" si="1109"/>
        <v>-617.35352673865486</v>
      </c>
      <c r="AG285" s="198">
        <f t="shared" si="1109"/>
        <v>-619.77024907216457</v>
      </c>
      <c r="AH285" s="198">
        <f t="shared" si="1109"/>
        <v>-620.60358297917173</v>
      </c>
      <c r="AI285" s="198">
        <f t="shared" si="1109"/>
        <v>-622.00985682859618</v>
      </c>
      <c r="AJ285" s="198">
        <f t="shared" si="1109"/>
        <v>-625.31568929179389</v>
      </c>
      <c r="AK285" s="198">
        <f t="shared" si="1109"/>
        <v>-627.8761384306531</v>
      </c>
      <c r="AL285" s="198">
        <f t="shared" si="1109"/>
        <v>-628.96598025740946</v>
      </c>
      <c r="AM285" s="198">
        <f t="shared" si="1109"/>
        <v>-630.63024150284809</v>
      </c>
      <c r="AN285" s="198">
        <f t="shared" si="1109"/>
        <v>-633.92450699427525</v>
      </c>
      <c r="AO285" s="198">
        <f t="shared" si="1109"/>
        <v>-637.00867529817344</v>
      </c>
      <c r="AP285" s="198">
        <f t="shared" si="1109"/>
        <v>-638.37376789016116</v>
      </c>
      <c r="AQ285" s="198">
        <f t="shared" si="1109"/>
        <v>-640.31509753975081</v>
      </c>
      <c r="AR285" s="198">
        <f t="shared" si="1109"/>
        <v>-644.04708882309933</v>
      </c>
      <c r="AS285" s="198">
        <f t="shared" si="1109"/>
        <v>-647.25413012033334</v>
      </c>
      <c r="AT285" s="198">
        <f t="shared" si="1109"/>
        <v>-648.91574119487632</v>
      </c>
      <c r="AU285" s="198">
        <f t="shared" si="1109"/>
        <v>-651.15578562486439</v>
      </c>
      <c r="AV285" s="198">
        <f t="shared" si="1109"/>
        <v>-655.18333308268336</v>
      </c>
      <c r="AW285" s="198">
        <f t="shared" si="1109"/>
        <v>-658.69521358285442</v>
      </c>
      <c r="AX285" s="198">
        <f t="shared" si="1109"/>
        <v>-660.67496093314583</v>
      </c>
      <c r="AY285" s="198">
        <f t="shared" si="1109"/>
        <v>-663.235726576155</v>
      </c>
      <c r="AZ285" s="198">
        <f t="shared" si="1109"/>
        <v>-667.67994638283108</v>
      </c>
      <c r="BA285" s="198">
        <f t="shared" si="1109"/>
        <v>-671.42329036415288</v>
      </c>
      <c r="BB285" s="198">
        <f t="shared" si="1109"/>
        <v>-673.7448554965971</v>
      </c>
      <c r="BC285" s="198">
        <f t="shared" si="1109"/>
        <v>-676.65044689000877</v>
      </c>
      <c r="BD285" s="198">
        <f t="shared" si="1109"/>
        <v>-681.18154793244821</v>
      </c>
      <c r="BE285" s="198">
        <f t="shared" si="1109"/>
        <v>-685.5290470991149</v>
      </c>
      <c r="BF285" s="198">
        <f t="shared" si="1109"/>
        <v>-688.21743191032294</v>
      </c>
      <c r="BG285" s="198">
        <f t="shared" si="1109"/>
        <v>-691.49329766099322</v>
      </c>
      <c r="BH285" s="198">
        <f t="shared" si="1109"/>
        <v>-696.55115262534468</v>
      </c>
      <c r="BI285" s="198">
        <f t="shared" si="1109"/>
        <v>-701.12434908091052</v>
      </c>
      <c r="BJ285" s="198">
        <f t="shared" si="1109"/>
        <v>-704.20763184880195</v>
      </c>
      <c r="BK285" s="198">
        <f t="shared" si="1109"/>
        <v>-707.88234201843568</v>
      </c>
      <c r="BL285" s="198">
        <f t="shared" si="1109"/>
        <v>-702.29242733025376</v>
      </c>
      <c r="BM285" s="198">
        <f t="shared" si="1109"/>
        <v>-695.10660519261751</v>
      </c>
      <c r="BN285" s="198">
        <f t="shared" si="1109"/>
        <v>-683.66355807990908</v>
      </c>
      <c r="BO285" s="198">
        <f t="shared" si="1109"/>
        <v>-673.43263628357886</v>
      </c>
      <c r="BP285" s="198">
        <f t="shared" si="1109"/>
        <v>-656.49962412801096</v>
      </c>
      <c r="BQ285" s="198">
        <f t="shared" si="1109"/>
        <v>-636.85472865594716</v>
      </c>
      <c r="BR285" s="198">
        <f t="shared" si="1109"/>
        <v>-610.18578036409531</v>
      </c>
      <c r="BS285" s="198">
        <f t="shared" si="1109"/>
        <v>-585.33255524328627</v>
      </c>
      <c r="BT285" s="198">
        <f t="shared" si="1109"/>
        <v>-567.11440477985184</v>
      </c>
      <c r="BU285" s="198">
        <f t="shared" si="1109"/>
        <v>-546.67201681485403</v>
      </c>
      <c r="BV285" s="198">
        <f t="shared" si="1109"/>
        <v>-518.97920704613216</v>
      </c>
      <c r="BW285" s="198">
        <f t="shared" si="1109"/>
        <v>-493.07153992952215</v>
      </c>
      <c r="BX285" s="198">
        <f t="shared" ref="BX285:EI285" si="1110" xml:space="preserve"> -1 * BX284</f>
        <v>-473.99373184551791</v>
      </c>
      <c r="BY285" s="198">
        <f t="shared" si="1110"/>
        <v>-452.20467466520785</v>
      </c>
      <c r="BZ285" s="198">
        <f t="shared" si="1110"/>
        <v>-423.42028804134503</v>
      </c>
      <c r="CA285" s="198">
        <f t="shared" si="1110"/>
        <v>-396.38930574145377</v>
      </c>
      <c r="CB285" s="198">
        <f t="shared" si="1110"/>
        <v>-376.13524699095171</v>
      </c>
      <c r="CC285" s="198">
        <f t="shared" si="1110"/>
        <v>-353.16814059431607</v>
      </c>
      <c r="CD285" s="198">
        <f t="shared" si="1110"/>
        <v>-323.21796393948102</v>
      </c>
      <c r="CE285" s="198">
        <f t="shared" si="1110"/>
        <v>-294.98818691528118</v>
      </c>
      <c r="CF285" s="198">
        <f t="shared" si="1110"/>
        <v>-273.48189677624106</v>
      </c>
      <c r="CG285" s="198">
        <f t="shared" si="1110"/>
        <v>-249.25979201535336</v>
      </c>
      <c r="CH285" s="198">
        <f t="shared" si="1110"/>
        <v>-218.0653652508602</v>
      </c>
      <c r="CI285" s="198">
        <f t="shared" si="1110"/>
        <v>-188.55698872914255</v>
      </c>
      <c r="CJ285" s="198">
        <f t="shared" si="1110"/>
        <v>-165.48240134592217</v>
      </c>
      <c r="CK285" s="198">
        <f t="shared" si="1110"/>
        <v>-140.15402383459633</v>
      </c>
      <c r="CL285" s="198">
        <f t="shared" si="1110"/>
        <v>-107.63139546113433</v>
      </c>
      <c r="CM285" s="198">
        <f t="shared" si="1110"/>
        <v>-76.759026148411806</v>
      </c>
      <c r="CN285" s="198">
        <f t="shared" si="1110"/>
        <v>-52.793870248163898</v>
      </c>
      <c r="CO285" s="198">
        <f t="shared" si="1110"/>
        <v>-31.981264242854607</v>
      </c>
      <c r="CP285" s="198">
        <f t="shared" si="1110"/>
        <v>-4.763665698984604</v>
      </c>
      <c r="CQ285" s="198">
        <f t="shared" si="1110"/>
        <v>0</v>
      </c>
      <c r="CR285" s="198">
        <f t="shared" si="1110"/>
        <v>0</v>
      </c>
      <c r="CS285" s="198">
        <f t="shared" si="1110"/>
        <v>0</v>
      </c>
      <c r="CT285" s="198">
        <f t="shared" si="1110"/>
        <v>0</v>
      </c>
      <c r="CU285" s="198">
        <f t="shared" si="1110"/>
        <v>0</v>
      </c>
      <c r="CV285" s="198">
        <f t="shared" si="1110"/>
        <v>0</v>
      </c>
      <c r="CW285" s="198">
        <f t="shared" si="1110"/>
        <v>0</v>
      </c>
      <c r="CX285" s="198">
        <f t="shared" si="1110"/>
        <v>0</v>
      </c>
      <c r="CY285" s="198">
        <f t="shared" si="1110"/>
        <v>0</v>
      </c>
      <c r="CZ285" s="198">
        <f t="shared" si="1110"/>
        <v>0</v>
      </c>
      <c r="DA285" s="198">
        <f t="shared" si="1110"/>
        <v>0</v>
      </c>
      <c r="DB285" s="198">
        <f t="shared" si="1110"/>
        <v>0</v>
      </c>
      <c r="DC285" s="198">
        <f t="shared" si="1110"/>
        <v>0</v>
      </c>
      <c r="DD285" s="198">
        <f t="shared" si="1110"/>
        <v>0</v>
      </c>
      <c r="DE285" s="198">
        <f t="shared" si="1110"/>
        <v>0</v>
      </c>
      <c r="DF285" s="198">
        <f t="shared" si="1110"/>
        <v>0</v>
      </c>
      <c r="DG285" s="198">
        <f t="shared" si="1110"/>
        <v>0</v>
      </c>
      <c r="DH285" s="198">
        <f t="shared" si="1110"/>
        <v>0</v>
      </c>
      <c r="DI285" s="198">
        <f t="shared" si="1110"/>
        <v>0</v>
      </c>
      <c r="DJ285" s="198">
        <f t="shared" si="1110"/>
        <v>0</v>
      </c>
      <c r="DK285" s="198">
        <f t="shared" si="1110"/>
        <v>0</v>
      </c>
      <c r="DL285" s="198">
        <f t="shared" si="1110"/>
        <v>0</v>
      </c>
      <c r="DM285" s="198">
        <f t="shared" si="1110"/>
        <v>0</v>
      </c>
      <c r="DN285" s="198">
        <f t="shared" si="1110"/>
        <v>0</v>
      </c>
      <c r="DO285" s="198">
        <f t="shared" si="1110"/>
        <v>0</v>
      </c>
      <c r="DP285" s="198">
        <f t="shared" si="1110"/>
        <v>0</v>
      </c>
      <c r="DQ285" s="198">
        <f t="shared" si="1110"/>
        <v>0</v>
      </c>
      <c r="DR285" s="198">
        <f t="shared" si="1110"/>
        <v>0</v>
      </c>
      <c r="DS285" s="198">
        <f t="shared" si="1110"/>
        <v>0</v>
      </c>
      <c r="DT285" s="198">
        <f t="shared" si="1110"/>
        <v>0</v>
      </c>
      <c r="DU285" s="198">
        <f t="shared" si="1110"/>
        <v>0</v>
      </c>
      <c r="DV285" s="198">
        <f t="shared" si="1110"/>
        <v>0</v>
      </c>
      <c r="DW285" s="198">
        <f t="shared" si="1110"/>
        <v>0</v>
      </c>
      <c r="DX285" s="198">
        <f t="shared" si="1110"/>
        <v>0</v>
      </c>
      <c r="DY285" s="198">
        <f t="shared" si="1110"/>
        <v>0</v>
      </c>
      <c r="DZ285" s="198">
        <f t="shared" si="1110"/>
        <v>0</v>
      </c>
      <c r="EA285" s="198">
        <f t="shared" si="1110"/>
        <v>0</v>
      </c>
      <c r="EB285" s="198">
        <f t="shared" si="1110"/>
        <v>0</v>
      </c>
      <c r="EC285" s="198">
        <f t="shared" si="1110"/>
        <v>0</v>
      </c>
      <c r="ED285" s="198">
        <f t="shared" si="1110"/>
        <v>0</v>
      </c>
      <c r="EE285" s="198">
        <f t="shared" si="1110"/>
        <v>0</v>
      </c>
      <c r="EF285" s="198">
        <f t="shared" si="1110"/>
        <v>0</v>
      </c>
      <c r="EG285" s="198">
        <f t="shared" si="1110"/>
        <v>0</v>
      </c>
      <c r="EH285" s="198">
        <f t="shared" si="1110"/>
        <v>0</v>
      </c>
      <c r="EI285" s="198">
        <f t="shared" si="1110"/>
        <v>0</v>
      </c>
      <c r="EJ285" s="198">
        <f t="shared" ref="EJ285:GJ285" si="1111" xml:space="preserve"> -1 * EJ284</f>
        <v>0</v>
      </c>
      <c r="EK285" s="198">
        <f t="shared" si="1111"/>
        <v>0</v>
      </c>
      <c r="EL285" s="198">
        <f t="shared" si="1111"/>
        <v>0</v>
      </c>
      <c r="EM285" s="198">
        <f t="shared" si="1111"/>
        <v>0</v>
      </c>
      <c r="EN285" s="198">
        <f t="shared" si="1111"/>
        <v>0</v>
      </c>
      <c r="EO285" s="198">
        <f t="shared" si="1111"/>
        <v>0</v>
      </c>
      <c r="EP285" s="198">
        <f t="shared" si="1111"/>
        <v>0</v>
      </c>
      <c r="EQ285" s="198">
        <f t="shared" si="1111"/>
        <v>0</v>
      </c>
      <c r="ER285" s="198">
        <f t="shared" si="1111"/>
        <v>0</v>
      </c>
      <c r="ES285" s="198">
        <f t="shared" si="1111"/>
        <v>0</v>
      </c>
      <c r="ET285" s="198">
        <f t="shared" si="1111"/>
        <v>0</v>
      </c>
      <c r="EU285" s="198">
        <f t="shared" si="1111"/>
        <v>0</v>
      </c>
      <c r="EV285" s="198">
        <f t="shared" si="1111"/>
        <v>0</v>
      </c>
      <c r="EW285" s="198">
        <f t="shared" si="1111"/>
        <v>0</v>
      </c>
      <c r="EX285" s="198">
        <f t="shared" si="1111"/>
        <v>0</v>
      </c>
      <c r="EY285" s="198">
        <f t="shared" si="1111"/>
        <v>0</v>
      </c>
      <c r="EZ285" s="198">
        <f t="shared" si="1111"/>
        <v>0</v>
      </c>
      <c r="FA285" s="198">
        <f t="shared" si="1111"/>
        <v>0</v>
      </c>
      <c r="FB285" s="198">
        <f t="shared" si="1111"/>
        <v>0</v>
      </c>
      <c r="FC285" s="198">
        <f t="shared" si="1111"/>
        <v>0</v>
      </c>
      <c r="FD285" s="198">
        <f t="shared" si="1111"/>
        <v>0</v>
      </c>
      <c r="FE285" s="198">
        <f t="shared" si="1111"/>
        <v>0</v>
      </c>
      <c r="FF285" s="198">
        <f t="shared" si="1111"/>
        <v>0</v>
      </c>
      <c r="FG285" s="198">
        <f t="shared" si="1111"/>
        <v>0</v>
      </c>
      <c r="FH285" s="198">
        <f t="shared" si="1111"/>
        <v>0</v>
      </c>
      <c r="FI285" s="198">
        <f t="shared" si="1111"/>
        <v>0</v>
      </c>
      <c r="FJ285" s="198">
        <f t="shared" si="1111"/>
        <v>0</v>
      </c>
      <c r="FK285" s="198">
        <f t="shared" si="1111"/>
        <v>0</v>
      </c>
      <c r="FL285" s="198">
        <f t="shared" si="1111"/>
        <v>0</v>
      </c>
      <c r="FM285" s="198">
        <f t="shared" si="1111"/>
        <v>0</v>
      </c>
      <c r="FN285" s="198">
        <f t="shared" si="1111"/>
        <v>0</v>
      </c>
      <c r="FO285" s="198">
        <f t="shared" si="1111"/>
        <v>0</v>
      </c>
      <c r="FP285" s="198">
        <f t="shared" si="1111"/>
        <v>0</v>
      </c>
      <c r="FQ285" s="198">
        <f t="shared" si="1111"/>
        <v>0</v>
      </c>
      <c r="FR285" s="198">
        <f t="shared" si="1111"/>
        <v>0</v>
      </c>
      <c r="FS285" s="198">
        <f t="shared" si="1111"/>
        <v>0</v>
      </c>
      <c r="FT285" s="198">
        <f t="shared" si="1111"/>
        <v>0</v>
      </c>
      <c r="FU285" s="198">
        <f t="shared" si="1111"/>
        <v>0</v>
      </c>
      <c r="FV285" s="198">
        <f t="shared" si="1111"/>
        <v>0</v>
      </c>
      <c r="FW285" s="198">
        <f t="shared" si="1111"/>
        <v>0</v>
      </c>
      <c r="FX285" s="198">
        <f t="shared" si="1111"/>
        <v>0</v>
      </c>
      <c r="FY285" s="198">
        <f t="shared" si="1111"/>
        <v>0</v>
      </c>
      <c r="FZ285" s="198">
        <f t="shared" si="1111"/>
        <v>0</v>
      </c>
      <c r="GA285" s="198">
        <f t="shared" si="1111"/>
        <v>0</v>
      </c>
      <c r="GB285" s="198">
        <f t="shared" si="1111"/>
        <v>0</v>
      </c>
      <c r="GC285" s="198">
        <f t="shared" si="1111"/>
        <v>0</v>
      </c>
      <c r="GD285" s="198">
        <f t="shared" si="1111"/>
        <v>0</v>
      </c>
      <c r="GE285" s="198">
        <f t="shared" si="1111"/>
        <v>0</v>
      </c>
      <c r="GF285" s="198">
        <f t="shared" si="1111"/>
        <v>0</v>
      </c>
      <c r="GG285" s="198">
        <f t="shared" si="1111"/>
        <v>0</v>
      </c>
      <c r="GH285" s="198">
        <f t="shared" si="1111"/>
        <v>0</v>
      </c>
      <c r="GI285" s="198">
        <f t="shared" si="1111"/>
        <v>0</v>
      </c>
      <c r="GJ285" s="198">
        <f t="shared" si="1111"/>
        <v>0</v>
      </c>
    </row>
    <row r="286" spans="1:192" x14ac:dyDescent="0.25">
      <c r="E286" s="6"/>
    </row>
    <row r="287" spans="1:192" x14ac:dyDescent="0.25">
      <c r="B287" s="15" t="s">
        <v>490</v>
      </c>
      <c r="E287" s="6"/>
    </row>
    <row r="288" spans="1:192" x14ac:dyDescent="0.25">
      <c r="E288" s="197" t="str">
        <f xml:space="preserve"> Equity!E$38</f>
        <v>Retained cash balance BEG</v>
      </c>
      <c r="F288" s="197">
        <f xml:space="preserve"> Equity!F$38</f>
        <v>0</v>
      </c>
      <c r="G288" s="197" t="str">
        <f xml:space="preserve"> Equity!G$38</f>
        <v>$ 000s</v>
      </c>
      <c r="H288" s="197">
        <f xml:space="preserve"> Equity!H$38</f>
        <v>0</v>
      </c>
      <c r="I288" s="197">
        <f xml:space="preserve"> Equity!I$38</f>
        <v>0</v>
      </c>
      <c r="J288" s="197">
        <f xml:space="preserve"> Equity!J$38</f>
        <v>0</v>
      </c>
      <c r="K288" s="197">
        <f xml:space="preserve"> Equity!K$38</f>
        <v>0</v>
      </c>
      <c r="L288" s="197">
        <f xml:space="preserve"> Equity!L$38</f>
        <v>0</v>
      </c>
      <c r="M288" s="197">
        <f xml:space="preserve"> Equity!M$38</f>
        <v>0</v>
      </c>
      <c r="N288" s="197">
        <f xml:space="preserve"> Equity!N$38</f>
        <v>0</v>
      </c>
      <c r="O288" s="197">
        <f xml:space="preserve"> Equity!O$38</f>
        <v>0</v>
      </c>
      <c r="P288" s="197">
        <f xml:space="preserve"> Equity!P$38</f>
        <v>5.2956929721403867E-6</v>
      </c>
      <c r="Q288" s="197">
        <f xml:space="preserve"> Equity!Q$38</f>
        <v>1.3557932106778026E-5</v>
      </c>
      <c r="R288" s="197">
        <f xml:space="preserve"> Equity!R$38</f>
        <v>2.2001009710947983E-5</v>
      </c>
      <c r="S288" s="197">
        <f xml:space="preserve"> Equity!S$38</f>
        <v>0</v>
      </c>
      <c r="T288" s="197">
        <f xml:space="preserve"> Equity!T$38</f>
        <v>0</v>
      </c>
      <c r="U288" s="197">
        <f xml:space="preserve"> Equity!U$38</f>
        <v>0</v>
      </c>
      <c r="V288" s="197">
        <f xml:space="preserve"> Equity!V$38</f>
        <v>0</v>
      </c>
      <c r="W288" s="197">
        <f xml:space="preserve"> Equity!W$38</f>
        <v>0</v>
      </c>
      <c r="X288" s="197">
        <f xml:space="preserve"> Equity!X$38</f>
        <v>0</v>
      </c>
      <c r="Y288" s="197">
        <f xml:space="preserve"> Equity!Y$38</f>
        <v>0</v>
      </c>
      <c r="Z288" s="197">
        <f xml:space="preserve"> Equity!Z$38</f>
        <v>0</v>
      </c>
      <c r="AA288" s="197">
        <f xml:space="preserve"> Equity!AA$38</f>
        <v>0</v>
      </c>
      <c r="AB288" s="197">
        <f xml:space="preserve"> Equity!AB$38</f>
        <v>0</v>
      </c>
      <c r="AC288" s="197">
        <f xml:space="preserve"> Equity!AC$38</f>
        <v>0</v>
      </c>
      <c r="AD288" s="197">
        <f xml:space="preserve"> Equity!AD$38</f>
        <v>0</v>
      </c>
      <c r="AE288" s="197">
        <f xml:space="preserve"> Equity!AE$38</f>
        <v>0</v>
      </c>
      <c r="AF288" s="197">
        <f xml:space="preserve"> Equity!AF$38</f>
        <v>0</v>
      </c>
      <c r="AG288" s="197">
        <f xml:space="preserve"> Equity!AG$38</f>
        <v>0</v>
      </c>
      <c r="AH288" s="197">
        <f xml:space="preserve"> Equity!AH$38</f>
        <v>0</v>
      </c>
      <c r="AI288" s="197">
        <f xml:space="preserve"> Equity!AI$38</f>
        <v>0</v>
      </c>
      <c r="AJ288" s="197">
        <f xml:space="preserve"> Equity!AJ$38</f>
        <v>0</v>
      </c>
      <c r="AK288" s="197">
        <f xml:space="preserve"> Equity!AK$38</f>
        <v>0</v>
      </c>
      <c r="AL288" s="197">
        <f xml:space="preserve"> Equity!AL$38</f>
        <v>0</v>
      </c>
      <c r="AM288" s="197">
        <f xml:space="preserve"> Equity!AM$38</f>
        <v>0</v>
      </c>
      <c r="AN288" s="197">
        <f xml:space="preserve"> Equity!AN$38</f>
        <v>0</v>
      </c>
      <c r="AO288" s="197">
        <f xml:space="preserve"> Equity!AO$38</f>
        <v>0</v>
      </c>
      <c r="AP288" s="197">
        <f xml:space="preserve"> Equity!AP$38</f>
        <v>0</v>
      </c>
      <c r="AQ288" s="197">
        <f xml:space="preserve"> Equity!AQ$38</f>
        <v>0</v>
      </c>
      <c r="AR288" s="197">
        <f xml:space="preserve"> Equity!AR$38</f>
        <v>0</v>
      </c>
      <c r="AS288" s="197">
        <f xml:space="preserve"> Equity!AS$38</f>
        <v>0</v>
      </c>
      <c r="AT288" s="197">
        <f xml:space="preserve"> Equity!AT$38</f>
        <v>0</v>
      </c>
      <c r="AU288" s="197">
        <f xml:space="preserve"> Equity!AU$38</f>
        <v>0</v>
      </c>
      <c r="AV288" s="197">
        <f xml:space="preserve"> Equity!AV$38</f>
        <v>0</v>
      </c>
      <c r="AW288" s="197">
        <f xml:space="preserve"> Equity!AW$38</f>
        <v>0</v>
      </c>
      <c r="AX288" s="197">
        <f xml:space="preserve"> Equity!AX$38</f>
        <v>0</v>
      </c>
      <c r="AY288" s="197">
        <f xml:space="preserve"> Equity!AY$38</f>
        <v>0</v>
      </c>
      <c r="AZ288" s="197">
        <f xml:space="preserve"> Equity!AZ$38</f>
        <v>0</v>
      </c>
      <c r="BA288" s="197">
        <f xml:space="preserve"> Equity!BA$38</f>
        <v>0</v>
      </c>
      <c r="BB288" s="197">
        <f xml:space="preserve"> Equity!BB$38</f>
        <v>0</v>
      </c>
      <c r="BC288" s="197">
        <f xml:space="preserve"> Equity!BC$38</f>
        <v>0</v>
      </c>
      <c r="BD288" s="197">
        <f xml:space="preserve"> Equity!BD$38</f>
        <v>0</v>
      </c>
      <c r="BE288" s="197">
        <f xml:space="preserve"> Equity!BE$38</f>
        <v>0</v>
      </c>
      <c r="BF288" s="197">
        <f xml:space="preserve"> Equity!BF$38</f>
        <v>0</v>
      </c>
      <c r="BG288" s="197">
        <f xml:space="preserve"> Equity!BG$38</f>
        <v>0</v>
      </c>
      <c r="BH288" s="197">
        <f xml:space="preserve"> Equity!BH$38</f>
        <v>0</v>
      </c>
      <c r="BI288" s="197">
        <f xml:space="preserve"> Equity!BI$38</f>
        <v>0</v>
      </c>
      <c r="BJ288" s="197">
        <f xml:space="preserve"> Equity!BJ$38</f>
        <v>0</v>
      </c>
      <c r="BK288" s="197">
        <f xml:space="preserve"> Equity!BK$38</f>
        <v>0</v>
      </c>
      <c r="BL288" s="197">
        <f xml:space="preserve"> Equity!BL$38</f>
        <v>0</v>
      </c>
      <c r="BM288" s="197">
        <f xml:space="preserve"> Equity!BM$38</f>
        <v>0</v>
      </c>
      <c r="BN288" s="197">
        <f xml:space="preserve"> Equity!BN$38</f>
        <v>0</v>
      </c>
      <c r="BO288" s="197">
        <f xml:space="preserve"> Equity!BO$38</f>
        <v>0</v>
      </c>
      <c r="BP288" s="197">
        <f xml:space="preserve"> Equity!BP$38</f>
        <v>0</v>
      </c>
      <c r="BQ288" s="197">
        <f xml:space="preserve"> Equity!BQ$38</f>
        <v>0</v>
      </c>
      <c r="BR288" s="197">
        <f xml:space="preserve"> Equity!BR$38</f>
        <v>0</v>
      </c>
      <c r="BS288" s="197">
        <f xml:space="preserve"> Equity!BS$38</f>
        <v>0</v>
      </c>
      <c r="BT288" s="197">
        <f xml:space="preserve"> Equity!BT$38</f>
        <v>0</v>
      </c>
      <c r="BU288" s="197">
        <f xml:space="preserve"> Equity!BU$38</f>
        <v>0</v>
      </c>
      <c r="BV288" s="197">
        <f xml:space="preserve"> Equity!BV$38</f>
        <v>0</v>
      </c>
      <c r="BW288" s="197">
        <f xml:space="preserve"> Equity!BW$38</f>
        <v>0</v>
      </c>
      <c r="BX288" s="197">
        <f xml:space="preserve"> Equity!BX$38</f>
        <v>0</v>
      </c>
      <c r="BY288" s="197">
        <f xml:space="preserve"> Equity!BY$38</f>
        <v>0</v>
      </c>
      <c r="BZ288" s="197">
        <f xml:space="preserve"> Equity!BZ$38</f>
        <v>0</v>
      </c>
      <c r="CA288" s="197">
        <f xml:space="preserve"> Equity!CA$38</f>
        <v>0</v>
      </c>
      <c r="CB288" s="197">
        <f xml:space="preserve"> Equity!CB$38</f>
        <v>0</v>
      </c>
      <c r="CC288" s="197">
        <f xml:space="preserve"> Equity!CC$38</f>
        <v>0</v>
      </c>
      <c r="CD288" s="197">
        <f xml:space="preserve"> Equity!CD$38</f>
        <v>0</v>
      </c>
      <c r="CE288" s="197">
        <f xml:space="preserve"> Equity!CE$38</f>
        <v>0</v>
      </c>
      <c r="CF288" s="197">
        <f xml:space="preserve"> Equity!CF$38</f>
        <v>0</v>
      </c>
      <c r="CG288" s="197">
        <f xml:space="preserve"> Equity!CG$38</f>
        <v>0</v>
      </c>
      <c r="CH288" s="197">
        <f xml:space="preserve"> Equity!CH$38</f>
        <v>0</v>
      </c>
      <c r="CI288" s="197">
        <f xml:space="preserve"> Equity!CI$38</f>
        <v>0</v>
      </c>
      <c r="CJ288" s="197">
        <f xml:space="preserve"> Equity!CJ$38</f>
        <v>0</v>
      </c>
      <c r="CK288" s="197">
        <f xml:space="preserve"> Equity!CK$38</f>
        <v>0</v>
      </c>
      <c r="CL288" s="197">
        <f xml:space="preserve"> Equity!CL$38</f>
        <v>0</v>
      </c>
      <c r="CM288" s="197">
        <f xml:space="preserve"> Equity!CM$38</f>
        <v>0</v>
      </c>
      <c r="CN288" s="197">
        <f xml:space="preserve"> Equity!CN$38</f>
        <v>0</v>
      </c>
      <c r="CO288" s="197">
        <f xml:space="preserve"> Equity!CO$38</f>
        <v>0</v>
      </c>
      <c r="CP288" s="197">
        <f xml:space="preserve"> Equity!CP$38</f>
        <v>0</v>
      </c>
      <c r="CQ288" s="197">
        <f xml:space="preserve"> Equity!CQ$38</f>
        <v>0</v>
      </c>
      <c r="CR288" s="197">
        <f xml:space="preserve"> Equity!CR$38</f>
        <v>0</v>
      </c>
      <c r="CS288" s="197">
        <f xml:space="preserve"> Equity!CS$38</f>
        <v>0</v>
      </c>
      <c r="CT288" s="197">
        <f xml:space="preserve"> Equity!CT$38</f>
        <v>0</v>
      </c>
      <c r="CU288" s="197">
        <f xml:space="preserve"> Equity!CU$38</f>
        <v>0</v>
      </c>
      <c r="CV288" s="197">
        <f xml:space="preserve"> Equity!CV$38</f>
        <v>0</v>
      </c>
      <c r="CW288" s="197">
        <f xml:space="preserve"> Equity!CW$38</f>
        <v>0</v>
      </c>
      <c r="CX288" s="197">
        <f xml:space="preserve"> Equity!CX$38</f>
        <v>0</v>
      </c>
      <c r="CY288" s="197">
        <f xml:space="preserve"> Equity!CY$38</f>
        <v>0</v>
      </c>
      <c r="CZ288" s="197">
        <f xml:space="preserve"> Equity!CZ$38</f>
        <v>0</v>
      </c>
      <c r="DA288" s="197">
        <f xml:space="preserve"> Equity!DA$38</f>
        <v>0</v>
      </c>
      <c r="DB288" s="197">
        <f xml:space="preserve"> Equity!DB$38</f>
        <v>0</v>
      </c>
      <c r="DC288" s="197">
        <f xml:space="preserve"> Equity!DC$38</f>
        <v>0</v>
      </c>
      <c r="DD288" s="197">
        <f xml:space="preserve"> Equity!DD$38</f>
        <v>0</v>
      </c>
      <c r="DE288" s="197">
        <f xml:space="preserve"> Equity!DE$38</f>
        <v>0</v>
      </c>
      <c r="DF288" s="197">
        <f xml:space="preserve"> Equity!DF$38</f>
        <v>0</v>
      </c>
      <c r="DG288" s="197">
        <f xml:space="preserve"> Equity!DG$38</f>
        <v>0</v>
      </c>
      <c r="DH288" s="197">
        <f xml:space="preserve"> Equity!DH$38</f>
        <v>0</v>
      </c>
      <c r="DI288" s="197">
        <f xml:space="preserve"> Equity!DI$38</f>
        <v>0</v>
      </c>
      <c r="DJ288" s="197">
        <f xml:space="preserve"> Equity!DJ$38</f>
        <v>0</v>
      </c>
      <c r="DK288" s="197">
        <f xml:space="preserve"> Equity!DK$38</f>
        <v>0</v>
      </c>
      <c r="DL288" s="197">
        <f xml:space="preserve"> Equity!DL$38</f>
        <v>0</v>
      </c>
      <c r="DM288" s="197">
        <f xml:space="preserve"> Equity!DM$38</f>
        <v>0</v>
      </c>
      <c r="DN288" s="197">
        <f xml:space="preserve"> Equity!DN$38</f>
        <v>0</v>
      </c>
      <c r="DO288" s="197">
        <f xml:space="preserve"> Equity!DO$38</f>
        <v>0</v>
      </c>
      <c r="DP288" s="197">
        <f xml:space="preserve"> Equity!DP$38</f>
        <v>387.41295559228172</v>
      </c>
      <c r="DQ288" s="197">
        <f xml:space="preserve"> Equity!DQ$38</f>
        <v>387.41287259472085</v>
      </c>
      <c r="DR288" s="197">
        <f xml:space="preserve"> Equity!DR$38</f>
        <v>387.41278867315197</v>
      </c>
      <c r="DS288" s="197">
        <f xml:space="preserve"> Equity!DS$38</f>
        <v>387.41270473220249</v>
      </c>
      <c r="DT288" s="197">
        <f xml:space="preserve"> Equity!DT$38</f>
        <v>387.4126226048885</v>
      </c>
      <c r="DU288" s="197">
        <f xml:space="preserve"> Equity!DU$38</f>
        <v>387.4125395464041</v>
      </c>
      <c r="DV288" s="197">
        <f xml:space="preserve"> Equity!DV$38</f>
        <v>387.4124555603218</v>
      </c>
      <c r="DW288" s="197">
        <f xml:space="preserve"> Equity!DW$38</f>
        <v>387.41237156335455</v>
      </c>
      <c r="DX288" s="197">
        <f xml:space="preserve"> Equity!DX$38</f>
        <v>387.41228937708507</v>
      </c>
      <c r="DY288" s="197">
        <f xml:space="preserve"> Equity!DY$38</f>
        <v>387.41220626082833</v>
      </c>
      <c r="DZ288" s="197">
        <f xml:space="preserve"> Equity!DZ$38</f>
        <v>387.41212222164859</v>
      </c>
      <c r="EA288" s="197">
        <f xml:space="preserve"> Equity!EA$38</f>
        <v>387.41203817131839</v>
      </c>
      <c r="EB288" s="197">
        <f xml:space="preserve"> Equity!EB$38</f>
        <v>387.41195593102805</v>
      </c>
      <c r="EC288" s="197">
        <f xml:space="preserve"> Equity!EC$38</f>
        <v>387.41187276697787</v>
      </c>
      <c r="ED288" s="197">
        <f xml:space="preserve"> Equity!ED$38</f>
        <v>387.4117886770901</v>
      </c>
      <c r="EE288" s="197">
        <f xml:space="preserve"> Equity!EE$38</f>
        <v>387.41170456782174</v>
      </c>
      <c r="EF288" s="197">
        <f xml:space="preserve"> Equity!EF$38</f>
        <v>387.41162135886668</v>
      </c>
      <c r="EG288" s="197">
        <f xml:space="preserve"> Equity!EG$38</f>
        <v>387.41153813599374</v>
      </c>
      <c r="EH288" s="197">
        <f xml:space="preserve"> Equity!EH$38</f>
        <v>387.41145398053061</v>
      </c>
      <c r="EI288" s="197">
        <f xml:space="preserve"> Equity!EI$38</f>
        <v>387.4113698136515</v>
      </c>
      <c r="EJ288" s="197">
        <f xml:space="preserve"> Equity!EJ$38</f>
        <v>387.41128746038481</v>
      </c>
      <c r="EK288" s="197">
        <f xml:space="preserve"> Equity!EK$38</f>
        <v>387.41120418052736</v>
      </c>
      <c r="EL288" s="197">
        <f xml:space="preserve"> Equity!EL$38</f>
        <v>387.41111996665705</v>
      </c>
      <c r="EM288" s="197">
        <f xml:space="preserve"> Equity!EM$38</f>
        <v>387.41103573553005</v>
      </c>
      <c r="EN288" s="197">
        <f xml:space="preserve"> Equity!EN$38</f>
        <v>387.41095332564532</v>
      </c>
      <c r="EO288" s="197">
        <f xml:space="preserve"> Equity!EO$38</f>
        <v>387.41086999011634</v>
      </c>
      <c r="EP288" s="197">
        <f xml:space="preserve"> Equity!EP$38</f>
        <v>387.41078572686541</v>
      </c>
      <c r="EQ288" s="197">
        <f xml:space="preserve"> Equity!EQ$38</f>
        <v>387.41070145140208</v>
      </c>
      <c r="ER288" s="197">
        <f xml:space="preserve"> Equity!ER$38</f>
        <v>387.41061899269079</v>
      </c>
      <c r="ES288" s="197">
        <f xml:space="preserve"> Equity!ES$38</f>
        <v>387.41053560332853</v>
      </c>
      <c r="ET288" s="197">
        <f xml:space="preserve"> Equity!ET$38</f>
        <v>387.41045127901555</v>
      </c>
      <c r="EU288" s="197">
        <f xml:space="preserve"> Equity!EU$38</f>
        <v>387.41036693664944</v>
      </c>
      <c r="EV288" s="197">
        <f xml:space="preserve"> Equity!EV$38</f>
        <v>387.41028349424164</v>
      </c>
      <c r="EW288" s="197">
        <f xml:space="preserve"> Equity!EW$38</f>
        <v>387.41020004264283</v>
      </c>
      <c r="EX288" s="197">
        <f xml:space="preserve"> Equity!EX$38</f>
        <v>387.41011566337397</v>
      </c>
      <c r="EY288" s="197">
        <f xml:space="preserve"> Equity!EY$38</f>
        <v>387.41003126737945</v>
      </c>
      <c r="EZ288" s="197">
        <f xml:space="preserve"> Equity!EZ$38</f>
        <v>387.4099486902378</v>
      </c>
      <c r="FA288" s="197">
        <f xml:space="preserve"> Equity!FA$38</f>
        <v>387.40986518191704</v>
      </c>
      <c r="FB288" s="197">
        <f xml:space="preserve"> Equity!FB$38</f>
        <v>387.40978074344457</v>
      </c>
      <c r="FC288" s="197">
        <f xml:space="preserve"> Equity!FC$38</f>
        <v>387.40969628744995</v>
      </c>
      <c r="FD288" s="197">
        <f xml:space="preserve"> Equity!FD$38</f>
        <v>387.409613655768</v>
      </c>
      <c r="FE288" s="197">
        <f xml:space="preserve"> Equity!FE$38</f>
        <v>387.40953008914971</v>
      </c>
      <c r="FF288" s="197">
        <f xml:space="preserve"> Equity!FF$38</f>
        <v>387.40944558908416</v>
      </c>
      <c r="FG288" s="197">
        <f xml:space="preserve"> Equity!FG$38</f>
        <v>387.40936107096547</v>
      </c>
      <c r="FH288" s="197">
        <f xml:space="preserve"> Equity!FH$38</f>
        <v>387.40927837565312</v>
      </c>
      <c r="FI288" s="197">
        <f xml:space="preserve"> Equity!FI$38</f>
        <v>387.40919474968689</v>
      </c>
      <c r="FJ288" s="197">
        <f xml:space="preserve"> Equity!FJ$38</f>
        <v>387.40911019333805</v>
      </c>
      <c r="FK288" s="197">
        <f xml:space="preserve"> Equity!FK$38</f>
        <v>387.4090256170777</v>
      </c>
      <c r="FL288" s="197">
        <f xml:space="preserve"> Equity!FL$38</f>
        <v>387.40894194883265</v>
      </c>
      <c r="FM288" s="197">
        <f xml:space="preserve"> Equity!FM$38</f>
        <v>387.40885826351848</v>
      </c>
      <c r="FN288" s="197">
        <f xml:space="preserve"> Equity!FN$38</f>
        <v>387.40877364584213</v>
      </c>
      <c r="FO288" s="197">
        <f xml:space="preserve"> Equity!FO$38</f>
        <v>387.40868900931616</v>
      </c>
      <c r="FP288" s="197">
        <f xml:space="preserve"> Equity!FP$38</f>
        <v>387.40860619609288</v>
      </c>
      <c r="FQ288" s="197">
        <f xml:space="preserve"> Equity!FQ$38</f>
        <v>387.40852244329017</v>
      </c>
      <c r="FR288" s="197">
        <f xml:space="preserve"> Equity!FR$38</f>
        <v>387.40843775419773</v>
      </c>
      <c r="FS288" s="197">
        <f xml:space="preserve"> Equity!FS$38</f>
        <v>387.40835305050354</v>
      </c>
      <c r="FT288" s="197">
        <f xml:space="preserve"> Equity!FT$38</f>
        <v>387.40827017287074</v>
      </c>
      <c r="FU288" s="197">
        <f xml:space="preserve"> Equity!FU$38</f>
        <v>387.40818635546805</v>
      </c>
      <c r="FV288" s="197">
        <f xml:space="preserve"> Equity!FV$38</f>
        <v>387.40810160345518</v>
      </c>
      <c r="FW288" s="197">
        <f xml:space="preserve"> Equity!FW$38</f>
        <v>387.40801683790244</v>
      </c>
      <c r="FX288" s="197">
        <f xml:space="preserve"> Equity!FX$38</f>
        <v>387.4079339049502</v>
      </c>
      <c r="FY288" s="197">
        <f xml:space="preserve"> Equity!FY$38</f>
        <v>387.40785003476464</v>
      </c>
      <c r="FZ288" s="197">
        <f xml:space="preserve"> Equity!FZ$38</f>
        <v>387.40776522567199</v>
      </c>
      <c r="GA288" s="197">
        <f xml:space="preserve"> Equity!GA$38</f>
        <v>387.40768040569435</v>
      </c>
      <c r="GB288" s="197">
        <f xml:space="preserve"> Equity!GB$38</f>
        <v>387.4075964895535</v>
      </c>
      <c r="GC288" s="197">
        <f xml:space="preserve"> Equity!GC$38</f>
        <v>387.40751256343378</v>
      </c>
      <c r="GD288" s="197">
        <f xml:space="preserve"> Equity!GD$38</f>
        <v>387.40742769513747</v>
      </c>
      <c r="GE288" s="197">
        <f xml:space="preserve"> Equity!GE$38</f>
        <v>387.40734280905355</v>
      </c>
      <c r="GF288" s="197">
        <f xml:space="preserve"> Equity!GF$38</f>
        <v>387.40725975507377</v>
      </c>
      <c r="GG288" s="197">
        <f xml:space="preserve"> Equity!GG$38</f>
        <v>387.40717576435412</v>
      </c>
      <c r="GH288" s="197">
        <f xml:space="preserve"> Equity!GH$38</f>
        <v>387.40709084004004</v>
      </c>
      <c r="GI288" s="197">
        <f xml:space="preserve"> Equity!GI$38</f>
        <v>387.40700589607991</v>
      </c>
      <c r="GJ288" s="197">
        <f xml:space="preserve"> Equity!GJ$38</f>
        <v>387.40692277950865</v>
      </c>
    </row>
    <row r="289" spans="1:192" x14ac:dyDescent="0.25">
      <c r="E289" s="197" t="str">
        <f xml:space="preserve"> 'FS Qtr'!E$54</f>
        <v>Cashflow available for shareholder loan</v>
      </c>
      <c r="F289" s="197">
        <f xml:space="preserve"> 'FS Qtr'!F$54</f>
        <v>0</v>
      </c>
      <c r="G289" s="197" t="str">
        <f xml:space="preserve"> 'FS Qtr'!G$54</f>
        <v>$ 000s</v>
      </c>
      <c r="H289" s="197">
        <f xml:space="preserve"> 'FS Qtr'!H$54</f>
        <v>108433.8360477942</v>
      </c>
      <c r="I289" s="197">
        <f xml:space="preserve"> 'FS Qtr'!I$54</f>
        <v>0</v>
      </c>
      <c r="J289" s="197">
        <f xml:space="preserve"> 'FS Qtr'!J$54</f>
        <v>0</v>
      </c>
      <c r="K289" s="197">
        <f xml:space="preserve"> 'FS Qtr'!K$54</f>
        <v>0</v>
      </c>
      <c r="L289" s="197">
        <f xml:space="preserve"> 'FS Qtr'!L$54</f>
        <v>0</v>
      </c>
      <c r="M289" s="197">
        <f xml:space="preserve"> 'FS Qtr'!M$54</f>
        <v>0</v>
      </c>
      <c r="N289" s="197">
        <f xml:space="preserve"> 'FS Qtr'!N$54</f>
        <v>0</v>
      </c>
      <c r="O289" s="197">
        <f xml:space="preserve"> 'FS Qtr'!O$54</f>
        <v>5.2956929721403867E-6</v>
      </c>
      <c r="P289" s="197">
        <f xml:space="preserve"> 'FS Qtr'!P$54</f>
        <v>8.2622391346376389E-6</v>
      </c>
      <c r="Q289" s="197">
        <f xml:space="preserve"> 'FS Qtr'!Q$54</f>
        <v>8.4430776041699573E-6</v>
      </c>
      <c r="R289" s="197">
        <f xml:space="preserve"> 'FS Qtr'!R$54</f>
        <v>8.9015997218666598E-5</v>
      </c>
      <c r="S289" s="197">
        <f xml:space="preserve"> 'FS Qtr'!S$54</f>
        <v>440.17381938863832</v>
      </c>
      <c r="T289" s="197">
        <f xml:space="preserve"> 'FS Qtr'!T$54</f>
        <v>503.22857662041065</v>
      </c>
      <c r="U289" s="197">
        <f xml:space="preserve"> 'FS Qtr'!U$54</f>
        <v>591.47332496792433</v>
      </c>
      <c r="V289" s="197">
        <f xml:space="preserve"> 'FS Qtr'!V$54</f>
        <v>559.04805113666703</v>
      </c>
      <c r="W289" s="197">
        <f xml:space="preserve"> 'FS Qtr'!W$54</f>
        <v>466.01127384864708</v>
      </c>
      <c r="X289" s="197">
        <f xml:space="preserve"> 'FS Qtr'!X$54</f>
        <v>481.59627698539907</v>
      </c>
      <c r="Y289" s="197">
        <f xml:space="preserve"> 'FS Qtr'!Y$54</f>
        <v>585.10446161687946</v>
      </c>
      <c r="Z289" s="197">
        <f xml:space="preserve"> 'FS Qtr'!Z$54</f>
        <v>552.85274110743853</v>
      </c>
      <c r="AA289" s="197">
        <f xml:space="preserve"> 'FS Qtr'!AA$54</f>
        <v>450.58896807124438</v>
      </c>
      <c r="AB289" s="197">
        <f xml:space="preserve"> 'FS Qtr'!AB$54</f>
        <v>485.28455805328008</v>
      </c>
      <c r="AC289" s="197">
        <f xml:space="preserve"> 'FS Qtr'!AC$54</f>
        <v>578.64481109333337</v>
      </c>
      <c r="AD289" s="197">
        <f xml:space="preserve"> 'FS Qtr'!AD$54</f>
        <v>546.56621775600956</v>
      </c>
      <c r="AE289" s="197">
        <f xml:space="preserve"> 'FS Qtr'!AE$54</f>
        <v>444.7929140919432</v>
      </c>
      <c r="AF289" s="197">
        <f xml:space="preserve"> 'FS Qtr'!AF$54</f>
        <v>479.25510768095592</v>
      </c>
      <c r="AG289" s="197">
        <f xml:space="preserve"> 'FS Qtr'!AG$54</f>
        <v>572.15116867175402</v>
      </c>
      <c r="AH289" s="197">
        <f xml:space="preserve"> 'FS Qtr'!AH$54</f>
        <v>540.24507729777133</v>
      </c>
      <c r="AI289" s="197">
        <f xml:space="preserve"> 'FS Qtr'!AI$54</f>
        <v>433.10514464586959</v>
      </c>
      <c r="AJ289" s="197">
        <f xml:space="preserve"> 'FS Qtr'!AJ$54</f>
        <v>479.00430992841166</v>
      </c>
      <c r="AK289" s="197">
        <f xml:space="preserve"> 'FS Qtr'!AK$54</f>
        <v>565.59946261600044</v>
      </c>
      <c r="AL289" s="197">
        <f xml:space="preserve"> 'FS Qtr'!AL$54</f>
        <v>533.86533766092043</v>
      </c>
      <c r="AM289" s="197">
        <f xml:space="preserve"> 'FS Qtr'!AM$54</f>
        <v>442.38649913558288</v>
      </c>
      <c r="AN289" s="197">
        <f xml:space="preserve"> 'FS Qtr'!AN$54</f>
        <v>457.68631820009705</v>
      </c>
      <c r="AO289" s="197">
        <f xml:space="preserve"> 'FS Qtr'!AO$54</f>
        <v>559.00338432744547</v>
      </c>
      <c r="AP289" s="197">
        <f xml:space="preserve"> 'FS Qtr'!AP$54</f>
        <v>527.44064505646406</v>
      </c>
      <c r="AQ289" s="197">
        <f xml:space="preserve"> 'FS Qtr'!AQ$54</f>
        <v>427.0584527769845</v>
      </c>
      <c r="AR289" s="197">
        <f xml:space="preserve"> 'FS Qtr'!AR$54</f>
        <v>460.7875861240077</v>
      </c>
      <c r="AS289" s="197">
        <f xml:space="preserve"> 'FS Qtr'!AS$54</f>
        <v>552.3049258607341</v>
      </c>
      <c r="AT289" s="197">
        <f xml:space="preserve"> 'FS Qtr'!AT$54</f>
        <v>520.91320233841793</v>
      </c>
      <c r="AU289" s="197">
        <f xml:space="preserve"> 'FS Qtr'!AU$54</f>
        <v>421.01021660664082</v>
      </c>
      <c r="AV289" s="197">
        <f xml:space="preserve"> 'FS Qtr'!AV$54</f>
        <v>454.50444735862561</v>
      </c>
      <c r="AW289" s="197">
        <f xml:space="preserve"> 'FS Qtr'!AW$54</f>
        <v>545.56679356619657</v>
      </c>
      <c r="AX289" s="197">
        <f xml:space="preserve"> 'FS Qtr'!AX$54</f>
        <v>514.34549561833683</v>
      </c>
      <c r="AY289" s="197">
        <f xml:space="preserve"> 'FS Qtr'!AY$54</f>
        <v>409.28030905180685</v>
      </c>
      <c r="AZ289" s="197">
        <f xml:space="preserve"> 'FS Qtr'!AZ$54</f>
        <v>453.77457602158665</v>
      </c>
      <c r="BA289" s="197">
        <f xml:space="preserve"> 'FS Qtr'!BA$54</f>
        <v>538.76242565305688</v>
      </c>
      <c r="BB289" s="197">
        <f xml:space="preserve"> 'FS Qtr'!BB$54</f>
        <v>507.71106158736166</v>
      </c>
      <c r="BC289" s="197">
        <f xml:space="preserve"> 'FS Qtr'!BC$54</f>
        <v>417.73038732203486</v>
      </c>
      <c r="BD289" s="197">
        <f xml:space="preserve"> 'FS Qtr'!BD$54</f>
        <v>432.75302412292172</v>
      </c>
      <c r="BE289" s="197">
        <f xml:space="preserve"> 'FS Qtr'!BE$54</f>
        <v>531.90705788723062</v>
      </c>
      <c r="BF289" s="197">
        <f xml:space="preserve"> 'FS Qtr'!BF$54</f>
        <v>501.02510330059067</v>
      </c>
      <c r="BG289" s="197">
        <f xml:space="preserve"> 'FS Qtr'!BG$54</f>
        <v>402.4730139837668</v>
      </c>
      <c r="BH289" s="197">
        <f xml:space="preserve"> 'FS Qtr'!BH$54</f>
        <v>435.22564087872911</v>
      </c>
      <c r="BI289" s="197">
        <f xml:space="preserve"> 'FS Qtr'!BI$54</f>
        <v>524.93676234425766</v>
      </c>
      <c r="BJ289" s="197">
        <f xml:space="preserve"> 'FS Qtr'!BJ$54</f>
        <v>494.22419358401953</v>
      </c>
      <c r="BK289" s="197">
        <f xml:space="preserve"> 'FS Qtr'!BK$54</f>
        <v>1027.3060384859734</v>
      </c>
      <c r="BL289" s="197">
        <f xml:space="preserve"> 'FS Qtr'!BL$54</f>
        <v>1112.9108351951836</v>
      </c>
      <c r="BM289" s="197">
        <f xml:space="preserve"> 'FS Qtr'!BM$54</f>
        <v>1348.9950116330931</v>
      </c>
      <c r="BN289" s="197">
        <f xml:space="preserve"> 'FS Qtr'!BN$54</f>
        <v>1268.2876607273515</v>
      </c>
      <c r="BO289" s="197">
        <f xml:space="preserve"> 'FS Qtr'!BO$54</f>
        <v>1641.0333308874585</v>
      </c>
      <c r="BP289" s="197">
        <f xml:space="preserve"> 'FS Qtr'!BP$54</f>
        <v>1779.0650796745151</v>
      </c>
      <c r="BQ289" s="197">
        <f xml:space="preserve"> 'FS Qtr'!BQ$54</f>
        <v>2160.7946310474867</v>
      </c>
      <c r="BR289" s="197">
        <f xml:space="preserve"> 'FS Qtr'!BR$54</f>
        <v>2030.3700729817513</v>
      </c>
      <c r="BS289" s="197">
        <f xml:space="preserve"> 'FS Qtr'!BS$54</f>
        <v>1626.3697245823994</v>
      </c>
      <c r="BT289" s="197">
        <f xml:space="preserve"> 'FS Qtr'!BT$54</f>
        <v>1735.2508599225796</v>
      </c>
      <c r="BU289" s="197">
        <f xml:space="preserve"> 'FS Qtr'!BU$54</f>
        <v>2129.1182893132509</v>
      </c>
      <c r="BV289" s="197">
        <f xml:space="preserve"> 'FS Qtr'!BV$54</f>
        <v>1999.4173279952722</v>
      </c>
      <c r="BW289" s="197">
        <f xml:space="preserve"> 'FS Qtr'!BW$54</f>
        <v>1583.2320018726227</v>
      </c>
      <c r="BX289" s="197">
        <f xml:space="preserve"> 'FS Qtr'!BX$54</f>
        <v>1719.0827135775194</v>
      </c>
      <c r="BY289" s="197">
        <f xml:space="preserve"> 'FS Qtr'!BY$54</f>
        <v>2097.0267674573702</v>
      </c>
      <c r="BZ289" s="197">
        <f xml:space="preserve"> 'FS Qtr'!BZ$54</f>
        <v>1968.0478480351335</v>
      </c>
      <c r="CA289" s="197">
        <f xml:space="preserve"> 'FS Qtr'!CA$54</f>
        <v>1553.7640914844262</v>
      </c>
      <c r="CB289" s="197">
        <f xml:space="preserve"> 'FS Qtr'!CB$54</f>
        <v>1688.5413267987044</v>
      </c>
      <c r="CC289" s="197">
        <f xml:space="preserve"> 'FS Qtr'!CC$54</f>
        <v>2064.6068065848876</v>
      </c>
      <c r="CD289" s="197">
        <f xml:space="preserve"> 'FS Qtr'!CD$54</f>
        <v>1936.3480796080426</v>
      </c>
      <c r="CE289" s="197">
        <f xml:space="preserve"> 'FS Qtr'!CE$54</f>
        <v>1523.9190520032896</v>
      </c>
      <c r="CF289" s="197">
        <f xml:space="preserve"> 'FS Qtr'!CF$54</f>
        <v>1657.6021688269655</v>
      </c>
      <c r="CG289" s="197">
        <f xml:space="preserve"> 'FS Qtr'!CG$54</f>
        <v>2031.7984642721062</v>
      </c>
      <c r="CH289" s="197">
        <f xml:space="preserve"> 'FS Qtr'!CH$54</f>
        <v>1904.2583093490114</v>
      </c>
      <c r="CI289" s="197">
        <f xml:space="preserve"> 'FS Qtr'!CI$54</f>
        <v>1507.1048391988779</v>
      </c>
      <c r="CJ289" s="197">
        <f xml:space="preserve"> 'FS Qtr'!CJ$54</f>
        <v>1612.8182591359703</v>
      </c>
      <c r="CK289" s="197">
        <f xml:space="preserve"> 'FS Qtr'!CK$54</f>
        <v>1998.5899308895675</v>
      </c>
      <c r="CL289" s="197">
        <f xml:space="preserve"> 'FS Qtr'!CL$54</f>
        <v>1871.7667847595646</v>
      </c>
      <c r="CM289" s="197">
        <f xml:space="preserve"> 'FS Qtr'!CM$54</f>
        <v>1446.1965061625774</v>
      </c>
      <c r="CN289" s="197">
        <f xml:space="preserve"> 'FS Qtr'!CN$54</f>
        <v>1242.085641980123</v>
      </c>
      <c r="CO289" s="197">
        <f xml:space="preserve"> 'FS Qtr'!CO$54</f>
        <v>1587.2726096068548</v>
      </c>
      <c r="CP289" s="197">
        <f xml:space="preserve"> 'FS Qtr'!CP$54</f>
        <v>1555.5274438183258</v>
      </c>
      <c r="CQ289" s="197">
        <f xml:space="preserve"> 'FS Qtr'!CQ$54</f>
        <v>1173.1197180760555</v>
      </c>
      <c r="CR289" s="197">
        <f xml:space="preserve"> 'FS Qtr'!CR$54</f>
        <v>1202.3979961424611</v>
      </c>
      <c r="CS289" s="197">
        <f xml:space="preserve"> 'FS Qtr'!CS$54</f>
        <v>1550.1896376666841</v>
      </c>
      <c r="CT289" s="197">
        <f xml:space="preserve"> 'FS Qtr'!CT$54</f>
        <v>1524.2748774807412</v>
      </c>
      <c r="CU289" s="197">
        <f xml:space="preserve"> 'FS Qtr'!CU$54</f>
        <v>1144.7716697459489</v>
      </c>
      <c r="CV289" s="197">
        <f xml:space="preserve"> 'FS Qtr'!CV$54</f>
        <v>1173.5895508107728</v>
      </c>
      <c r="CW289" s="197">
        <f xml:space="preserve"> 'FS Qtr'!CW$54</f>
        <v>1519.7980730857805</v>
      </c>
      <c r="CX289" s="197">
        <f xml:space="preserve"> 'FS Qtr'!CX$54</f>
        <v>1494.2390234932345</v>
      </c>
      <c r="CY289" s="197">
        <f xml:space="preserve"> 'FS Qtr'!CY$54</f>
        <v>1129.4587413564218</v>
      </c>
      <c r="CZ289" s="197">
        <f xml:space="preserve"> 'FS Qtr'!CZ$54</f>
        <v>1132.1517318460606</v>
      </c>
      <c r="DA289" s="197">
        <f xml:space="preserve"> 'FS Qtr'!DA$54</f>
        <v>1489.5714948409466</v>
      </c>
      <c r="DB289" s="197">
        <f xml:space="preserve"> 'FS Qtr'!DB$54</f>
        <v>1464.343017484033</v>
      </c>
      <c r="DC289" s="197">
        <f xml:space="preserve"> 'FS Qtr'!DC$54</f>
        <v>1088.5942547585721</v>
      </c>
      <c r="DD289" s="197">
        <f xml:space="preserve"> 'FS Qtr'!DD$54</f>
        <v>1116.3629333641429</v>
      </c>
      <c r="DE289" s="197">
        <f xml:space="preserve"> 'FS Qtr'!DE$54</f>
        <v>1459.3532823753812</v>
      </c>
      <c r="DF289" s="197">
        <f xml:space="preserve"> 'FS Qtr'!DF$54</f>
        <v>1434.4353820320196</v>
      </c>
      <c r="DG289" s="197">
        <f xml:space="preserve"> 'FS Qtr'!DG$54</f>
        <v>1060.5555491619393</v>
      </c>
      <c r="DH289" s="197">
        <f xml:space="preserve"> 'FS Qtr'!DH$54</f>
        <v>1087.7841673418482</v>
      </c>
      <c r="DI289" s="197">
        <f xml:space="preserve"> 'FS Qtr'!DI$54</f>
        <v>1429.1486901541161</v>
      </c>
      <c r="DJ289" s="197">
        <f xml:space="preserve"> 'FS Qtr'!DJ$54</f>
        <v>1404.5249688580641</v>
      </c>
      <c r="DK289" s="197">
        <f xml:space="preserve"> 'FS Qtr'!DK$54</f>
        <v>1032.4580432785156</v>
      </c>
      <c r="DL289" s="197">
        <f xml:space="preserve"> 'FS Qtr'!DL$54</f>
        <v>1059.1023048177681</v>
      </c>
      <c r="DM289" s="197">
        <f xml:space="preserve"> 'FS Qtr'!DM$54</f>
        <v>1398.8345880178972</v>
      </c>
      <c r="DN289" s="197">
        <f xml:space="preserve"> 'FS Qtr'!DN$54</f>
        <v>1473.3902049660355</v>
      </c>
      <c r="DO289" s="197">
        <f xml:space="preserve"> 'FS Qtr'!DO$54</f>
        <v>1161.4805186764718</v>
      </c>
      <c r="DP289" s="197">
        <f xml:space="preserve"> 'FS Qtr'!DP$54</f>
        <v>-8.2997560865790977E-5</v>
      </c>
      <c r="DQ289" s="197">
        <f xml:space="preserve"> 'FS Qtr'!DQ$54</f>
        <v>-8.3921568898637574E-5</v>
      </c>
      <c r="DR289" s="197">
        <f xml:space="preserve"> 'FS Qtr'!DR$54</f>
        <v>-8.3940949464937281E-5</v>
      </c>
      <c r="DS289" s="197">
        <f xml:space="preserve"> 'FS Qtr'!DS$54</f>
        <v>-8.2127313992885303E-5</v>
      </c>
      <c r="DT289" s="197">
        <f xml:space="preserve"> 'FS Qtr'!DT$54</f>
        <v>-8.3058484408929639E-5</v>
      </c>
      <c r="DU289" s="197">
        <f xml:space="preserve"> 'FS Qtr'!DU$54</f>
        <v>-8.3986082290566727E-5</v>
      </c>
      <c r="DV289" s="197">
        <f xml:space="preserve"> 'FS Qtr'!DV$54</f>
        <v>-8.3996967266159692E-5</v>
      </c>
      <c r="DW289" s="197">
        <f xml:space="preserve"> 'FS Qtr'!DW$54</f>
        <v>-8.21862694677964E-5</v>
      </c>
      <c r="DX289" s="197">
        <f xml:space="preserve"> 'FS Qtr'!DX$54</f>
        <v>-8.3116256734319752E-5</v>
      </c>
      <c r="DY289" s="197">
        <f xml:space="preserve"> 'FS Qtr'!DY$54</f>
        <v>-8.4039179732483724E-5</v>
      </c>
      <c r="DZ289" s="197">
        <f xml:space="preserve"> 'FS Qtr'!DZ$54</f>
        <v>-8.4050330195286285E-5</v>
      </c>
      <c r="EA289" s="197">
        <f xml:space="preserve"> 'FS Qtr'!EA$54</f>
        <v>-8.2240290343485865E-5</v>
      </c>
      <c r="EB289" s="197">
        <f xml:space="preserve"> 'FS Qtr'!EB$54</f>
        <v>-8.3164050203506125E-5</v>
      </c>
      <c r="EC289" s="197">
        <f xml:space="preserve"> 'FS Qtr'!EC$54</f>
        <v>-8.408988778951443E-5</v>
      </c>
      <c r="ED289" s="197">
        <f xml:space="preserve"> 'FS Qtr'!ED$54</f>
        <v>-8.410926835581415E-5</v>
      </c>
      <c r="EE289" s="197">
        <f xml:space="preserve"> 'FS Qtr'!EE$54</f>
        <v>-8.3208955056423005E-5</v>
      </c>
      <c r="EF289" s="197">
        <f xml:space="preserve"> 'FS Qtr'!EF$54</f>
        <v>-8.3222872934812431E-5</v>
      </c>
      <c r="EG289" s="197">
        <f xml:space="preserve"> 'FS Qtr'!EG$54</f>
        <v>-8.4155463130281937E-5</v>
      </c>
      <c r="EH289" s="197">
        <f xml:space="preserve"> 'FS Qtr'!EH$54</f>
        <v>-8.416687908029408E-5</v>
      </c>
      <c r="EI289" s="197">
        <f xml:space="preserve"> 'FS Qtr'!EI$54</f>
        <v>-8.2353266694086414E-5</v>
      </c>
      <c r="EJ289" s="197">
        <f xml:space="preserve"> 'FS Qtr'!EJ$54</f>
        <v>-8.3279857455765394E-5</v>
      </c>
      <c r="EK289" s="197">
        <f xml:space="preserve"> 'FS Qtr'!EK$54</f>
        <v>-8.4213870316390612E-5</v>
      </c>
      <c r="EL289" s="197">
        <f xml:space="preserve"> 'FS Qtr'!EL$54</f>
        <v>-8.4231126985013623E-5</v>
      </c>
      <c r="EM289" s="197">
        <f xml:space="preserve"> 'FS Qtr'!EM$54</f>
        <v>-8.2409884727260952E-5</v>
      </c>
      <c r="EN289" s="197">
        <f xml:space="preserve"> 'FS Qtr'!EN$54</f>
        <v>-8.3335528969323138E-5</v>
      </c>
      <c r="EO289" s="197">
        <f xml:space="preserve"> 'FS Qtr'!EO$54</f>
        <v>-8.4263250937373395E-5</v>
      </c>
      <c r="EP289" s="197">
        <f xml:space="preserve"> 'FS Qtr'!EP$54</f>
        <v>-8.4275463349014324E-5</v>
      </c>
      <c r="EQ289" s="197">
        <f xml:space="preserve"> 'FS Qtr'!EQ$54</f>
        <v>-8.2458711287980273E-5</v>
      </c>
      <c r="ER289" s="197">
        <f xml:space="preserve"> 'FS Qtr'!ER$54</f>
        <v>-8.3389362272527553E-5</v>
      </c>
      <c r="ES289" s="197">
        <f xml:space="preserve"> 'FS Qtr'!ES$54</f>
        <v>-8.432431299557793E-5</v>
      </c>
      <c r="ET289" s="197">
        <f xml:space="preserve"> 'FS Qtr'!ET$54</f>
        <v>-8.4342366125829713E-5</v>
      </c>
      <c r="EU289" s="197">
        <f xml:space="preserve"> 'FS Qtr'!EU$54</f>
        <v>-8.3442407771294858E-5</v>
      </c>
      <c r="EV289" s="197">
        <f xml:space="preserve"> 'FS Qtr'!EV$54</f>
        <v>-8.3451598823061461E-5</v>
      </c>
      <c r="EW289" s="197">
        <f xml:space="preserve"> 'FS Qtr'!EW$54</f>
        <v>-8.4379268847962013E-5</v>
      </c>
      <c r="EX289" s="197">
        <f xml:space="preserve"> 'FS Qtr'!EX$54</f>
        <v>-8.4395994542165874E-5</v>
      </c>
      <c r="EY289" s="197">
        <f xml:space="preserve"> 'FS Qtr'!EY$54</f>
        <v>-8.2577141669299466E-5</v>
      </c>
      <c r="EZ289" s="197">
        <f xml:space="preserve"> 'FS Qtr'!EZ$54</f>
        <v>-8.350832074253541E-5</v>
      </c>
      <c r="FA289" s="197">
        <f xml:space="preserve"> 'FS Qtr'!FA$54</f>
        <v>-8.4438472495699461E-5</v>
      </c>
      <c r="FB289" s="197">
        <f xml:space="preserve"> 'FS Qtr'!FB$54</f>
        <v>-8.4455994651532054E-5</v>
      </c>
      <c r="FC289" s="197">
        <f xml:space="preserve"> 'FS Qtr'!FC$54</f>
        <v>-8.2631681976485933E-5</v>
      </c>
      <c r="FD289" s="197">
        <f xml:space="preserve"> 'FS Qtr'!FD$54</f>
        <v>-8.3566618270883606E-5</v>
      </c>
      <c r="FE289" s="197">
        <f xml:space="preserve"> 'FS Qtr'!FE$54</f>
        <v>-8.4500065528323186E-5</v>
      </c>
      <c r="FF289" s="197">
        <f xml:space="preserve"> 'FS Qtr'!FF$54</f>
        <v>-8.4518118658574943E-5</v>
      </c>
      <c r="FG289" s="197">
        <f xml:space="preserve"> 'FS Qtr'!FG$54</f>
        <v>-8.2695312334870132E-5</v>
      </c>
      <c r="FH289" s="197">
        <f xml:space="preserve"> 'FS Qtr'!FH$54</f>
        <v>-8.3625966205148008E-5</v>
      </c>
      <c r="FI289" s="197">
        <f xml:space="preserve"> 'FS Qtr'!FI$54</f>
        <v>-8.4556348816755179E-5</v>
      </c>
      <c r="FJ289" s="197">
        <f xml:space="preserve"> 'FS Qtr'!FJ$54</f>
        <v>-8.4576260357474049E-5</v>
      </c>
      <c r="FK289" s="197">
        <f xml:space="preserve"> 'FS Qtr'!FK$54</f>
        <v>-8.3668245043274394E-5</v>
      </c>
      <c r="FL289" s="197">
        <f xml:space="preserve"> 'FS Qtr'!FL$54</f>
        <v>-8.3685314139412368E-5</v>
      </c>
      <c r="FM289" s="197">
        <f xml:space="preserve"> 'FS Qtr'!FM$54</f>
        <v>-8.4617676362169295E-5</v>
      </c>
      <c r="FN289" s="197">
        <f xml:space="preserve"> 'FS Qtr'!FN$54</f>
        <v>-8.4636525954049838E-5</v>
      </c>
      <c r="FO289" s="197">
        <f xml:space="preserve"> 'FS Qtr'!FO$54</f>
        <v>-8.2813223284692325E-5</v>
      </c>
      <c r="FP289" s="197">
        <f xml:space="preserve"> 'FS Qtr'!FP$54</f>
        <v>-8.3752802719527195E-5</v>
      </c>
      <c r="FQ289" s="197">
        <f xml:space="preserve"> 'FS Qtr'!FQ$54</f>
        <v>-8.4689092421547657E-5</v>
      </c>
      <c r="FR289" s="197">
        <f xml:space="preserve"> 'FS Qtr'!FR$54</f>
        <v>-8.4703694218074823E-5</v>
      </c>
      <c r="FS289" s="197">
        <f xml:space="preserve"> 'FS Qtr'!FS$54</f>
        <v>-8.2877632790322067E-5</v>
      </c>
      <c r="FT289" s="197">
        <f xml:space="preserve"> 'FS Qtr'!FT$54</f>
        <v>-8.3817402683372501E-5</v>
      </c>
      <c r="FU289" s="197">
        <f xml:space="preserve"> 'FS Qtr'!FU$54</f>
        <v>-8.4752012890219265E-5</v>
      </c>
      <c r="FV289" s="197">
        <f xml:space="preserve"> 'FS Qtr'!FV$54</f>
        <v>-8.4765552737908089E-5</v>
      </c>
      <c r="FW289" s="197">
        <f xml:space="preserve"> 'FS Qtr'!FW$54</f>
        <v>-8.2932952244754049E-5</v>
      </c>
      <c r="FX289" s="197">
        <f xml:space="preserve"> 'FS Qtr'!FX$54</f>
        <v>-8.3870185580660751E-5</v>
      </c>
      <c r="FY289" s="197">
        <f xml:space="preserve"> 'FS Qtr'!FY$54</f>
        <v>-8.480909264028003E-5</v>
      </c>
      <c r="FZ289" s="197">
        <f xml:space="preserve"> 'FS Qtr'!FZ$54</f>
        <v>-8.4819977615873009E-5</v>
      </c>
      <c r="GA289" s="197">
        <f xml:space="preserve"> 'FS Qtr'!GA$54</f>
        <v>-8.3916140839493782E-5</v>
      </c>
      <c r="GB289" s="197">
        <f xml:space="preserve"> 'FS Qtr'!GB$54</f>
        <v>-8.3926119695697536E-5</v>
      </c>
      <c r="GC289" s="197">
        <f xml:space="preserve"> 'FS Qtr'!GC$54</f>
        <v>-8.4868296288017492E-5</v>
      </c>
      <c r="GD289" s="197">
        <f xml:space="preserve"> 'FS Qtr'!GD$54</f>
        <v>-8.488608393105968E-5</v>
      </c>
      <c r="GE289" s="197">
        <f xml:space="preserve"> 'FS Qtr'!GE$54</f>
        <v>-8.3053979783558328E-5</v>
      </c>
      <c r="GF289" s="197">
        <f xml:space="preserve"> 'FS Qtr'!GF$54</f>
        <v>-8.3990719659542856E-5</v>
      </c>
      <c r="GG289" s="197">
        <f xml:space="preserve"> 'FS Qtr'!GG$54</f>
        <v>-8.4924314089239916E-5</v>
      </c>
      <c r="GH289" s="197">
        <f xml:space="preserve"> 'FS Qtr'!GH$54</f>
        <v>-8.4943960142749191E-5</v>
      </c>
      <c r="GI289" s="197">
        <f xml:space="preserve"> 'FS Qtr'!GI$54</f>
        <v>-8.3116571278948512E-5</v>
      </c>
      <c r="GJ289" s="197">
        <f xml:space="preserve"> 'FS Qtr'!GJ$54</f>
        <v>-8.4056632630783381E-5</v>
      </c>
    </row>
    <row r="290" spans="1:192" s="606" customFormat="1" x14ac:dyDescent="0.25">
      <c r="A290" s="15"/>
      <c r="B290" s="15"/>
      <c r="C290" s="21"/>
      <c r="D290" s="49"/>
      <c r="E290" s="47" t="s">
        <v>510</v>
      </c>
      <c r="F290" s="39"/>
      <c r="G290" s="39" t="str">
        <f xml:space="preserve"> SMU</f>
        <v>$ 000s</v>
      </c>
      <c r="H290" s="39"/>
      <c r="I290" s="39"/>
      <c r="J290" s="39">
        <f t="shared" ref="J290:K290" si="1112" xml:space="preserve"> MAX(0, SUM(J288:J289))</f>
        <v>0</v>
      </c>
      <c r="K290" s="39">
        <f t="shared" si="1112"/>
        <v>0</v>
      </c>
      <c r="L290" s="39">
        <f t="shared" ref="L290:BW290" si="1113" xml:space="preserve"> MAX(0, SUM(L288:L289))</f>
        <v>0</v>
      </c>
      <c r="M290" s="39">
        <f t="shared" si="1113"/>
        <v>0</v>
      </c>
      <c r="N290" s="39">
        <f t="shared" si="1113"/>
        <v>0</v>
      </c>
      <c r="O290" s="39">
        <f t="shared" si="1113"/>
        <v>5.2956929721403867E-6</v>
      </c>
      <c r="P290" s="39">
        <f t="shared" si="1113"/>
        <v>1.3557932106778026E-5</v>
      </c>
      <c r="Q290" s="39">
        <f t="shared" si="1113"/>
        <v>2.2001009710947983E-5</v>
      </c>
      <c r="R290" s="39">
        <f t="shared" si="1113"/>
        <v>1.1101700692961458E-4</v>
      </c>
      <c r="S290" s="39">
        <f t="shared" si="1113"/>
        <v>440.17381938863832</v>
      </c>
      <c r="T290" s="39">
        <f t="shared" si="1113"/>
        <v>503.22857662041065</v>
      </c>
      <c r="U290" s="39">
        <f t="shared" si="1113"/>
        <v>591.47332496792433</v>
      </c>
      <c r="V290" s="39">
        <f t="shared" si="1113"/>
        <v>559.04805113666703</v>
      </c>
      <c r="W290" s="39">
        <f t="shared" si="1113"/>
        <v>466.01127384864708</v>
      </c>
      <c r="X290" s="39">
        <f t="shared" si="1113"/>
        <v>481.59627698539907</v>
      </c>
      <c r="Y290" s="39">
        <f t="shared" si="1113"/>
        <v>585.10446161687946</v>
      </c>
      <c r="Z290" s="39">
        <f t="shared" si="1113"/>
        <v>552.85274110743853</v>
      </c>
      <c r="AA290" s="39">
        <f t="shared" si="1113"/>
        <v>450.58896807124438</v>
      </c>
      <c r="AB290" s="39">
        <f t="shared" si="1113"/>
        <v>485.28455805328008</v>
      </c>
      <c r="AC290" s="39">
        <f t="shared" si="1113"/>
        <v>578.64481109333337</v>
      </c>
      <c r="AD290" s="39">
        <f t="shared" si="1113"/>
        <v>546.56621775600956</v>
      </c>
      <c r="AE290" s="39">
        <f t="shared" si="1113"/>
        <v>444.7929140919432</v>
      </c>
      <c r="AF290" s="39">
        <f t="shared" si="1113"/>
        <v>479.25510768095592</v>
      </c>
      <c r="AG290" s="39">
        <f t="shared" si="1113"/>
        <v>572.15116867175402</v>
      </c>
      <c r="AH290" s="39">
        <f t="shared" si="1113"/>
        <v>540.24507729777133</v>
      </c>
      <c r="AI290" s="39">
        <f t="shared" si="1113"/>
        <v>433.10514464586959</v>
      </c>
      <c r="AJ290" s="39">
        <f t="shared" si="1113"/>
        <v>479.00430992841166</v>
      </c>
      <c r="AK290" s="39">
        <f t="shared" si="1113"/>
        <v>565.59946261600044</v>
      </c>
      <c r="AL290" s="39">
        <f t="shared" si="1113"/>
        <v>533.86533766092043</v>
      </c>
      <c r="AM290" s="39">
        <f t="shared" si="1113"/>
        <v>442.38649913558288</v>
      </c>
      <c r="AN290" s="39">
        <f t="shared" si="1113"/>
        <v>457.68631820009705</v>
      </c>
      <c r="AO290" s="39">
        <f t="shared" si="1113"/>
        <v>559.00338432744547</v>
      </c>
      <c r="AP290" s="39">
        <f t="shared" si="1113"/>
        <v>527.44064505646406</v>
      </c>
      <c r="AQ290" s="39">
        <f t="shared" si="1113"/>
        <v>427.0584527769845</v>
      </c>
      <c r="AR290" s="39">
        <f t="shared" si="1113"/>
        <v>460.7875861240077</v>
      </c>
      <c r="AS290" s="39">
        <f t="shared" si="1113"/>
        <v>552.3049258607341</v>
      </c>
      <c r="AT290" s="39">
        <f t="shared" si="1113"/>
        <v>520.91320233841793</v>
      </c>
      <c r="AU290" s="39">
        <f t="shared" si="1113"/>
        <v>421.01021660664082</v>
      </c>
      <c r="AV290" s="39">
        <f t="shared" si="1113"/>
        <v>454.50444735862561</v>
      </c>
      <c r="AW290" s="39">
        <f t="shared" si="1113"/>
        <v>545.56679356619657</v>
      </c>
      <c r="AX290" s="39">
        <f t="shared" si="1113"/>
        <v>514.34549561833683</v>
      </c>
      <c r="AY290" s="39">
        <f t="shared" si="1113"/>
        <v>409.28030905180685</v>
      </c>
      <c r="AZ290" s="39">
        <f t="shared" si="1113"/>
        <v>453.77457602158665</v>
      </c>
      <c r="BA290" s="39">
        <f t="shared" si="1113"/>
        <v>538.76242565305688</v>
      </c>
      <c r="BB290" s="39">
        <f t="shared" si="1113"/>
        <v>507.71106158736166</v>
      </c>
      <c r="BC290" s="39">
        <f t="shared" si="1113"/>
        <v>417.73038732203486</v>
      </c>
      <c r="BD290" s="39">
        <f t="shared" si="1113"/>
        <v>432.75302412292172</v>
      </c>
      <c r="BE290" s="39">
        <f t="shared" si="1113"/>
        <v>531.90705788723062</v>
      </c>
      <c r="BF290" s="39">
        <f t="shared" si="1113"/>
        <v>501.02510330059067</v>
      </c>
      <c r="BG290" s="39">
        <f t="shared" si="1113"/>
        <v>402.4730139837668</v>
      </c>
      <c r="BH290" s="39">
        <f t="shared" si="1113"/>
        <v>435.22564087872911</v>
      </c>
      <c r="BI290" s="39">
        <f t="shared" si="1113"/>
        <v>524.93676234425766</v>
      </c>
      <c r="BJ290" s="39">
        <f t="shared" si="1113"/>
        <v>494.22419358401953</v>
      </c>
      <c r="BK290" s="39">
        <f t="shared" si="1113"/>
        <v>1027.3060384859734</v>
      </c>
      <c r="BL290" s="39">
        <f t="shared" si="1113"/>
        <v>1112.9108351951836</v>
      </c>
      <c r="BM290" s="39">
        <f t="shared" si="1113"/>
        <v>1348.9950116330931</v>
      </c>
      <c r="BN290" s="39">
        <f t="shared" si="1113"/>
        <v>1268.2876607273515</v>
      </c>
      <c r="BO290" s="39">
        <f t="shared" si="1113"/>
        <v>1641.0333308874585</v>
      </c>
      <c r="BP290" s="39">
        <f t="shared" si="1113"/>
        <v>1779.0650796745151</v>
      </c>
      <c r="BQ290" s="39">
        <f t="shared" si="1113"/>
        <v>2160.7946310474867</v>
      </c>
      <c r="BR290" s="39">
        <f t="shared" si="1113"/>
        <v>2030.3700729817513</v>
      </c>
      <c r="BS290" s="39">
        <f t="shared" si="1113"/>
        <v>1626.3697245823994</v>
      </c>
      <c r="BT290" s="39">
        <f t="shared" si="1113"/>
        <v>1735.2508599225796</v>
      </c>
      <c r="BU290" s="39">
        <f t="shared" si="1113"/>
        <v>2129.1182893132509</v>
      </c>
      <c r="BV290" s="39">
        <f t="shared" si="1113"/>
        <v>1999.4173279952722</v>
      </c>
      <c r="BW290" s="39">
        <f t="shared" si="1113"/>
        <v>1583.2320018726227</v>
      </c>
      <c r="BX290" s="39">
        <f t="shared" ref="BX290:EI290" si="1114" xml:space="preserve"> MAX(0, SUM(BX288:BX289))</f>
        <v>1719.0827135775194</v>
      </c>
      <c r="BY290" s="39">
        <f t="shared" si="1114"/>
        <v>2097.0267674573702</v>
      </c>
      <c r="BZ290" s="39">
        <f t="shared" si="1114"/>
        <v>1968.0478480351335</v>
      </c>
      <c r="CA290" s="39">
        <f t="shared" si="1114"/>
        <v>1553.7640914844262</v>
      </c>
      <c r="CB290" s="39">
        <f t="shared" si="1114"/>
        <v>1688.5413267987044</v>
      </c>
      <c r="CC290" s="39">
        <f t="shared" si="1114"/>
        <v>2064.6068065848876</v>
      </c>
      <c r="CD290" s="39">
        <f t="shared" si="1114"/>
        <v>1936.3480796080426</v>
      </c>
      <c r="CE290" s="39">
        <f t="shared" si="1114"/>
        <v>1523.9190520032896</v>
      </c>
      <c r="CF290" s="39">
        <f t="shared" si="1114"/>
        <v>1657.6021688269655</v>
      </c>
      <c r="CG290" s="39">
        <f t="shared" si="1114"/>
        <v>2031.7984642721062</v>
      </c>
      <c r="CH290" s="39">
        <f t="shared" si="1114"/>
        <v>1904.2583093490114</v>
      </c>
      <c r="CI290" s="39">
        <f t="shared" si="1114"/>
        <v>1507.1048391988779</v>
      </c>
      <c r="CJ290" s="39">
        <f t="shared" si="1114"/>
        <v>1612.8182591359703</v>
      </c>
      <c r="CK290" s="39">
        <f t="shared" si="1114"/>
        <v>1998.5899308895675</v>
      </c>
      <c r="CL290" s="39">
        <f t="shared" si="1114"/>
        <v>1871.7667847595646</v>
      </c>
      <c r="CM290" s="39">
        <f t="shared" si="1114"/>
        <v>1446.1965061625774</v>
      </c>
      <c r="CN290" s="39">
        <f t="shared" si="1114"/>
        <v>1242.085641980123</v>
      </c>
      <c r="CO290" s="39">
        <f t="shared" si="1114"/>
        <v>1587.2726096068548</v>
      </c>
      <c r="CP290" s="39">
        <f t="shared" si="1114"/>
        <v>1555.5274438183258</v>
      </c>
      <c r="CQ290" s="39">
        <f t="shared" si="1114"/>
        <v>1173.1197180760555</v>
      </c>
      <c r="CR290" s="39">
        <f t="shared" si="1114"/>
        <v>1202.3979961424611</v>
      </c>
      <c r="CS290" s="39">
        <f t="shared" si="1114"/>
        <v>1550.1896376666841</v>
      </c>
      <c r="CT290" s="39">
        <f t="shared" si="1114"/>
        <v>1524.2748774807412</v>
      </c>
      <c r="CU290" s="39">
        <f t="shared" si="1114"/>
        <v>1144.7716697459489</v>
      </c>
      <c r="CV290" s="39">
        <f t="shared" si="1114"/>
        <v>1173.5895508107728</v>
      </c>
      <c r="CW290" s="39">
        <f t="shared" si="1114"/>
        <v>1519.7980730857805</v>
      </c>
      <c r="CX290" s="39">
        <f t="shared" si="1114"/>
        <v>1494.2390234932345</v>
      </c>
      <c r="CY290" s="39">
        <f t="shared" si="1114"/>
        <v>1129.4587413564218</v>
      </c>
      <c r="CZ290" s="39">
        <f t="shared" si="1114"/>
        <v>1132.1517318460606</v>
      </c>
      <c r="DA290" s="39">
        <f t="shared" si="1114"/>
        <v>1489.5714948409466</v>
      </c>
      <c r="DB290" s="39">
        <f t="shared" si="1114"/>
        <v>1464.343017484033</v>
      </c>
      <c r="DC290" s="39">
        <f t="shared" si="1114"/>
        <v>1088.5942547585721</v>
      </c>
      <c r="DD290" s="39">
        <f t="shared" si="1114"/>
        <v>1116.3629333641429</v>
      </c>
      <c r="DE290" s="39">
        <f t="shared" si="1114"/>
        <v>1459.3532823753812</v>
      </c>
      <c r="DF290" s="39">
        <f t="shared" si="1114"/>
        <v>1434.4353820320196</v>
      </c>
      <c r="DG290" s="39">
        <f t="shared" si="1114"/>
        <v>1060.5555491619393</v>
      </c>
      <c r="DH290" s="39">
        <f t="shared" si="1114"/>
        <v>1087.7841673418482</v>
      </c>
      <c r="DI290" s="39">
        <f t="shared" si="1114"/>
        <v>1429.1486901541161</v>
      </c>
      <c r="DJ290" s="39">
        <f t="shared" si="1114"/>
        <v>1404.5249688580641</v>
      </c>
      <c r="DK290" s="39">
        <f t="shared" si="1114"/>
        <v>1032.4580432785156</v>
      </c>
      <c r="DL290" s="39">
        <f t="shared" si="1114"/>
        <v>1059.1023048177681</v>
      </c>
      <c r="DM290" s="39">
        <f t="shared" si="1114"/>
        <v>1398.8345880178972</v>
      </c>
      <c r="DN290" s="39">
        <f t="shared" si="1114"/>
        <v>1473.3902049660355</v>
      </c>
      <c r="DO290" s="39">
        <f t="shared" si="1114"/>
        <v>1161.4805186764718</v>
      </c>
      <c r="DP290" s="39">
        <f t="shared" si="1114"/>
        <v>387.41287259472085</v>
      </c>
      <c r="DQ290" s="39">
        <f t="shared" si="1114"/>
        <v>387.41278867315197</v>
      </c>
      <c r="DR290" s="39">
        <f t="shared" si="1114"/>
        <v>387.41270473220249</v>
      </c>
      <c r="DS290" s="39">
        <f t="shared" si="1114"/>
        <v>387.4126226048885</v>
      </c>
      <c r="DT290" s="39">
        <f t="shared" si="1114"/>
        <v>387.4125395464041</v>
      </c>
      <c r="DU290" s="39">
        <f t="shared" si="1114"/>
        <v>387.4124555603218</v>
      </c>
      <c r="DV290" s="39">
        <f t="shared" si="1114"/>
        <v>387.41237156335455</v>
      </c>
      <c r="DW290" s="39">
        <f t="shared" si="1114"/>
        <v>387.41228937708507</v>
      </c>
      <c r="DX290" s="39">
        <f t="shared" si="1114"/>
        <v>387.41220626082833</v>
      </c>
      <c r="DY290" s="39">
        <f t="shared" si="1114"/>
        <v>387.41212222164859</v>
      </c>
      <c r="DZ290" s="39">
        <f t="shared" si="1114"/>
        <v>387.41203817131839</v>
      </c>
      <c r="EA290" s="39">
        <f t="shared" si="1114"/>
        <v>387.41195593102805</v>
      </c>
      <c r="EB290" s="39">
        <f t="shared" si="1114"/>
        <v>387.41187276697787</v>
      </c>
      <c r="EC290" s="39">
        <f t="shared" si="1114"/>
        <v>387.4117886770901</v>
      </c>
      <c r="ED290" s="39">
        <f t="shared" si="1114"/>
        <v>387.41170456782174</v>
      </c>
      <c r="EE290" s="39">
        <f t="shared" si="1114"/>
        <v>387.41162135886668</v>
      </c>
      <c r="EF290" s="39">
        <f t="shared" si="1114"/>
        <v>387.41153813599374</v>
      </c>
      <c r="EG290" s="39">
        <f t="shared" si="1114"/>
        <v>387.41145398053061</v>
      </c>
      <c r="EH290" s="39">
        <f t="shared" si="1114"/>
        <v>387.4113698136515</v>
      </c>
      <c r="EI290" s="39">
        <f t="shared" si="1114"/>
        <v>387.41128746038481</v>
      </c>
      <c r="EJ290" s="39">
        <f t="shared" ref="EJ290:GJ290" si="1115" xml:space="preserve"> MAX(0, SUM(EJ288:EJ289))</f>
        <v>387.41120418052736</v>
      </c>
      <c r="EK290" s="39">
        <f t="shared" si="1115"/>
        <v>387.41111996665705</v>
      </c>
      <c r="EL290" s="39">
        <f t="shared" si="1115"/>
        <v>387.41103573553005</v>
      </c>
      <c r="EM290" s="39">
        <f t="shared" si="1115"/>
        <v>387.41095332564532</v>
      </c>
      <c r="EN290" s="39">
        <f t="shared" si="1115"/>
        <v>387.41086999011634</v>
      </c>
      <c r="EO290" s="39">
        <f t="shared" si="1115"/>
        <v>387.41078572686541</v>
      </c>
      <c r="EP290" s="39">
        <f t="shared" si="1115"/>
        <v>387.41070145140208</v>
      </c>
      <c r="EQ290" s="39">
        <f t="shared" si="1115"/>
        <v>387.41061899269079</v>
      </c>
      <c r="ER290" s="39">
        <f t="shared" si="1115"/>
        <v>387.41053560332853</v>
      </c>
      <c r="ES290" s="39">
        <f t="shared" si="1115"/>
        <v>387.41045127901555</v>
      </c>
      <c r="ET290" s="39">
        <f t="shared" si="1115"/>
        <v>387.41036693664944</v>
      </c>
      <c r="EU290" s="39">
        <f t="shared" si="1115"/>
        <v>387.41028349424164</v>
      </c>
      <c r="EV290" s="39">
        <f t="shared" si="1115"/>
        <v>387.41020004264283</v>
      </c>
      <c r="EW290" s="39">
        <f t="shared" si="1115"/>
        <v>387.41011566337397</v>
      </c>
      <c r="EX290" s="39">
        <f t="shared" si="1115"/>
        <v>387.41003126737945</v>
      </c>
      <c r="EY290" s="39">
        <f t="shared" si="1115"/>
        <v>387.4099486902378</v>
      </c>
      <c r="EZ290" s="39">
        <f t="shared" si="1115"/>
        <v>387.40986518191704</v>
      </c>
      <c r="FA290" s="39">
        <f t="shared" si="1115"/>
        <v>387.40978074344457</v>
      </c>
      <c r="FB290" s="39">
        <f t="shared" si="1115"/>
        <v>387.40969628744995</v>
      </c>
      <c r="FC290" s="39">
        <f t="shared" si="1115"/>
        <v>387.409613655768</v>
      </c>
      <c r="FD290" s="39">
        <f t="shared" si="1115"/>
        <v>387.40953008914971</v>
      </c>
      <c r="FE290" s="39">
        <f t="shared" si="1115"/>
        <v>387.40944558908416</v>
      </c>
      <c r="FF290" s="39">
        <f t="shared" si="1115"/>
        <v>387.40936107096547</v>
      </c>
      <c r="FG290" s="39">
        <f t="shared" si="1115"/>
        <v>387.40927837565312</v>
      </c>
      <c r="FH290" s="39">
        <f t="shared" si="1115"/>
        <v>387.40919474968689</v>
      </c>
      <c r="FI290" s="39">
        <f t="shared" si="1115"/>
        <v>387.40911019333805</v>
      </c>
      <c r="FJ290" s="39">
        <f t="shared" si="1115"/>
        <v>387.4090256170777</v>
      </c>
      <c r="FK290" s="39">
        <f t="shared" si="1115"/>
        <v>387.40894194883265</v>
      </c>
      <c r="FL290" s="39">
        <f t="shared" si="1115"/>
        <v>387.40885826351848</v>
      </c>
      <c r="FM290" s="39">
        <f t="shared" si="1115"/>
        <v>387.40877364584213</v>
      </c>
      <c r="FN290" s="39">
        <f t="shared" si="1115"/>
        <v>387.40868900931616</v>
      </c>
      <c r="FO290" s="39">
        <f t="shared" si="1115"/>
        <v>387.40860619609288</v>
      </c>
      <c r="FP290" s="39">
        <f t="shared" si="1115"/>
        <v>387.40852244329017</v>
      </c>
      <c r="FQ290" s="39">
        <f t="shared" si="1115"/>
        <v>387.40843775419773</v>
      </c>
      <c r="FR290" s="39">
        <f t="shared" si="1115"/>
        <v>387.40835305050354</v>
      </c>
      <c r="FS290" s="39">
        <f t="shared" si="1115"/>
        <v>387.40827017287074</v>
      </c>
      <c r="FT290" s="39">
        <f t="shared" si="1115"/>
        <v>387.40818635546805</v>
      </c>
      <c r="FU290" s="39">
        <f t="shared" si="1115"/>
        <v>387.40810160345518</v>
      </c>
      <c r="FV290" s="39">
        <f t="shared" si="1115"/>
        <v>387.40801683790244</v>
      </c>
      <c r="FW290" s="39">
        <f t="shared" si="1115"/>
        <v>387.4079339049502</v>
      </c>
      <c r="FX290" s="39">
        <f t="shared" si="1115"/>
        <v>387.40785003476464</v>
      </c>
      <c r="FY290" s="39">
        <f t="shared" si="1115"/>
        <v>387.40776522567199</v>
      </c>
      <c r="FZ290" s="39">
        <f t="shared" si="1115"/>
        <v>387.40768040569435</v>
      </c>
      <c r="GA290" s="39">
        <f t="shared" si="1115"/>
        <v>387.4075964895535</v>
      </c>
      <c r="GB290" s="39">
        <f t="shared" si="1115"/>
        <v>387.40751256343378</v>
      </c>
      <c r="GC290" s="39">
        <f t="shared" si="1115"/>
        <v>387.40742769513747</v>
      </c>
      <c r="GD290" s="39">
        <f t="shared" si="1115"/>
        <v>387.40734280905355</v>
      </c>
      <c r="GE290" s="39">
        <f t="shared" si="1115"/>
        <v>387.40725975507377</v>
      </c>
      <c r="GF290" s="39">
        <f t="shared" si="1115"/>
        <v>387.40717576435412</v>
      </c>
      <c r="GG290" s="39">
        <f t="shared" si="1115"/>
        <v>387.40709084004004</v>
      </c>
      <c r="GH290" s="39">
        <f t="shared" si="1115"/>
        <v>387.40700589607991</v>
      </c>
      <c r="GI290" s="39">
        <f t="shared" si="1115"/>
        <v>387.40692277950865</v>
      </c>
      <c r="GJ290" s="39">
        <f t="shared" si="1115"/>
        <v>387.40683872287599</v>
      </c>
    </row>
    <row r="291" spans="1:192" x14ac:dyDescent="0.25">
      <c r="E291" s="6"/>
    </row>
    <row r="292" spans="1:192" x14ac:dyDescent="0.25">
      <c r="E292" s="12" t="str">
        <f t="shared" ref="E292:AJ292" si="1116" xml:space="preserve"> E$284</f>
        <v>Shareholder loan interest expense POS</v>
      </c>
      <c r="F292" s="12">
        <f t="shared" si="1116"/>
        <v>0</v>
      </c>
      <c r="G292" s="12" t="str">
        <f t="shared" si="1116"/>
        <v>$ 000s</v>
      </c>
      <c r="H292" s="12">
        <f t="shared" si="1116"/>
        <v>40864.028083344507</v>
      </c>
      <c r="I292" s="12">
        <f t="shared" si="1116"/>
        <v>0</v>
      </c>
      <c r="J292" s="12">
        <f t="shared" si="1116"/>
        <v>0</v>
      </c>
      <c r="K292" s="12">
        <f t="shared" si="1116"/>
        <v>0</v>
      </c>
      <c r="L292" s="12">
        <f t="shared" si="1116"/>
        <v>0</v>
      </c>
      <c r="M292" s="12">
        <f t="shared" si="1116"/>
        <v>0</v>
      </c>
      <c r="N292" s="12">
        <f t="shared" si="1116"/>
        <v>0</v>
      </c>
      <c r="O292" s="12">
        <f t="shared" si="1116"/>
        <v>0</v>
      </c>
      <c r="P292" s="12">
        <f t="shared" si="1116"/>
        <v>0</v>
      </c>
      <c r="Q292" s="12">
        <f t="shared" si="1116"/>
        <v>0</v>
      </c>
      <c r="R292" s="12">
        <f t="shared" si="1116"/>
        <v>0</v>
      </c>
      <c r="S292" s="12">
        <f t="shared" si="1116"/>
        <v>596.52826171512368</v>
      </c>
      <c r="T292" s="12">
        <f t="shared" si="1116"/>
        <v>599.26446445583713</v>
      </c>
      <c r="U292" s="12">
        <f t="shared" si="1116"/>
        <v>600.94509249295709</v>
      </c>
      <c r="V292" s="12">
        <f t="shared" si="1116"/>
        <v>601.11084842464516</v>
      </c>
      <c r="W292" s="12">
        <f t="shared" si="1116"/>
        <v>601.84694737718485</v>
      </c>
      <c r="X292" s="12">
        <f t="shared" si="1116"/>
        <v>604.22407166393418</v>
      </c>
      <c r="Y292" s="12">
        <f t="shared" si="1116"/>
        <v>606.37005807080857</v>
      </c>
      <c r="Z292" s="12">
        <f t="shared" si="1116"/>
        <v>606.74220600875231</v>
      </c>
      <c r="AA292" s="12">
        <f t="shared" si="1116"/>
        <v>607.68527164452541</v>
      </c>
      <c r="AB292" s="12">
        <f t="shared" si="1116"/>
        <v>610.43445695705771</v>
      </c>
      <c r="AC292" s="12">
        <f t="shared" si="1116"/>
        <v>612.6245801878739</v>
      </c>
      <c r="AD292" s="12">
        <f t="shared" si="1116"/>
        <v>613.21922614702839</v>
      </c>
      <c r="AE292" s="12">
        <f t="shared" si="1116"/>
        <v>614.38565379387114</v>
      </c>
      <c r="AF292" s="12">
        <f t="shared" si="1116"/>
        <v>617.35352673865486</v>
      </c>
      <c r="AG292" s="12">
        <f t="shared" si="1116"/>
        <v>619.77024907216457</v>
      </c>
      <c r="AH292" s="12">
        <f t="shared" si="1116"/>
        <v>620.60358297917173</v>
      </c>
      <c r="AI292" s="12">
        <f t="shared" si="1116"/>
        <v>622.00985682859618</v>
      </c>
      <c r="AJ292" s="12">
        <f t="shared" si="1116"/>
        <v>625.31568929179389</v>
      </c>
      <c r="AK292" s="12">
        <f t="shared" ref="AK292:BP292" si="1117" xml:space="preserve"> AK$284</f>
        <v>627.8761384306531</v>
      </c>
      <c r="AL292" s="12">
        <f t="shared" si="1117"/>
        <v>628.96598025740946</v>
      </c>
      <c r="AM292" s="12">
        <f t="shared" si="1117"/>
        <v>630.63024150284809</v>
      </c>
      <c r="AN292" s="12">
        <f t="shared" si="1117"/>
        <v>633.92450699427525</v>
      </c>
      <c r="AO292" s="12">
        <f t="shared" si="1117"/>
        <v>637.00867529817344</v>
      </c>
      <c r="AP292" s="12">
        <f t="shared" si="1117"/>
        <v>638.37376789016116</v>
      </c>
      <c r="AQ292" s="12">
        <f t="shared" si="1117"/>
        <v>640.31509753975081</v>
      </c>
      <c r="AR292" s="12">
        <f t="shared" si="1117"/>
        <v>644.04708882309933</v>
      </c>
      <c r="AS292" s="12">
        <f t="shared" si="1117"/>
        <v>647.25413012033334</v>
      </c>
      <c r="AT292" s="12">
        <f t="shared" si="1117"/>
        <v>648.91574119487632</v>
      </c>
      <c r="AU292" s="12">
        <f t="shared" si="1117"/>
        <v>651.15578562486439</v>
      </c>
      <c r="AV292" s="12">
        <f t="shared" si="1117"/>
        <v>655.18333308268336</v>
      </c>
      <c r="AW292" s="12">
        <f t="shared" si="1117"/>
        <v>658.69521358285442</v>
      </c>
      <c r="AX292" s="12">
        <f t="shared" si="1117"/>
        <v>660.67496093314583</v>
      </c>
      <c r="AY292" s="12">
        <f t="shared" si="1117"/>
        <v>663.235726576155</v>
      </c>
      <c r="AZ292" s="12">
        <f t="shared" si="1117"/>
        <v>667.67994638283108</v>
      </c>
      <c r="BA292" s="12">
        <f t="shared" si="1117"/>
        <v>671.42329036415288</v>
      </c>
      <c r="BB292" s="12">
        <f t="shared" si="1117"/>
        <v>673.7448554965971</v>
      </c>
      <c r="BC292" s="12">
        <f t="shared" si="1117"/>
        <v>676.65044689000877</v>
      </c>
      <c r="BD292" s="12">
        <f t="shared" si="1117"/>
        <v>681.18154793244821</v>
      </c>
      <c r="BE292" s="12">
        <f t="shared" si="1117"/>
        <v>685.5290470991149</v>
      </c>
      <c r="BF292" s="12">
        <f t="shared" si="1117"/>
        <v>688.21743191032294</v>
      </c>
      <c r="BG292" s="12">
        <f t="shared" si="1117"/>
        <v>691.49329766099322</v>
      </c>
      <c r="BH292" s="12">
        <f t="shared" si="1117"/>
        <v>696.55115262534468</v>
      </c>
      <c r="BI292" s="12">
        <f t="shared" si="1117"/>
        <v>701.12434908091052</v>
      </c>
      <c r="BJ292" s="12">
        <f t="shared" si="1117"/>
        <v>704.20763184880195</v>
      </c>
      <c r="BK292" s="12">
        <f t="shared" si="1117"/>
        <v>707.88234201843568</v>
      </c>
      <c r="BL292" s="12">
        <f t="shared" si="1117"/>
        <v>702.29242733025376</v>
      </c>
      <c r="BM292" s="12">
        <f t="shared" si="1117"/>
        <v>695.10660519261751</v>
      </c>
      <c r="BN292" s="12">
        <f t="shared" si="1117"/>
        <v>683.66355807990908</v>
      </c>
      <c r="BO292" s="12">
        <f t="shared" si="1117"/>
        <v>673.43263628357886</v>
      </c>
      <c r="BP292" s="12">
        <f t="shared" si="1117"/>
        <v>656.49962412801096</v>
      </c>
      <c r="BQ292" s="12">
        <f t="shared" ref="BQ292:EB292" si="1118" xml:space="preserve"> BQ$284</f>
        <v>636.85472865594716</v>
      </c>
      <c r="BR292" s="12">
        <f t="shared" si="1118"/>
        <v>610.18578036409531</v>
      </c>
      <c r="BS292" s="12">
        <f t="shared" si="1118"/>
        <v>585.33255524328627</v>
      </c>
      <c r="BT292" s="12">
        <f t="shared" si="1118"/>
        <v>567.11440477985184</v>
      </c>
      <c r="BU292" s="12">
        <f t="shared" si="1118"/>
        <v>546.67201681485403</v>
      </c>
      <c r="BV292" s="12">
        <f t="shared" si="1118"/>
        <v>518.97920704613216</v>
      </c>
      <c r="BW292" s="12">
        <f t="shared" si="1118"/>
        <v>493.07153992952215</v>
      </c>
      <c r="BX292" s="12">
        <f t="shared" si="1118"/>
        <v>473.99373184551791</v>
      </c>
      <c r="BY292" s="12">
        <f t="shared" si="1118"/>
        <v>452.20467466520785</v>
      </c>
      <c r="BZ292" s="12">
        <f t="shared" si="1118"/>
        <v>423.42028804134503</v>
      </c>
      <c r="CA292" s="12">
        <f t="shared" si="1118"/>
        <v>396.38930574145377</v>
      </c>
      <c r="CB292" s="12">
        <f t="shared" si="1118"/>
        <v>376.13524699095171</v>
      </c>
      <c r="CC292" s="12">
        <f t="shared" si="1118"/>
        <v>353.16814059431607</v>
      </c>
      <c r="CD292" s="12">
        <f t="shared" si="1118"/>
        <v>323.21796393948102</v>
      </c>
      <c r="CE292" s="12">
        <f t="shared" si="1118"/>
        <v>294.98818691528118</v>
      </c>
      <c r="CF292" s="12">
        <f t="shared" si="1118"/>
        <v>273.48189677624106</v>
      </c>
      <c r="CG292" s="12">
        <f t="shared" si="1118"/>
        <v>249.25979201535336</v>
      </c>
      <c r="CH292" s="12">
        <f t="shared" si="1118"/>
        <v>218.0653652508602</v>
      </c>
      <c r="CI292" s="12">
        <f t="shared" si="1118"/>
        <v>188.55698872914255</v>
      </c>
      <c r="CJ292" s="12">
        <f t="shared" si="1118"/>
        <v>165.48240134592217</v>
      </c>
      <c r="CK292" s="12">
        <f t="shared" si="1118"/>
        <v>140.15402383459633</v>
      </c>
      <c r="CL292" s="12">
        <f t="shared" si="1118"/>
        <v>107.63139546113433</v>
      </c>
      <c r="CM292" s="12">
        <f t="shared" si="1118"/>
        <v>76.759026148411806</v>
      </c>
      <c r="CN292" s="12">
        <f t="shared" si="1118"/>
        <v>52.793870248163898</v>
      </c>
      <c r="CO292" s="12">
        <f t="shared" si="1118"/>
        <v>31.981264242854607</v>
      </c>
      <c r="CP292" s="12">
        <f t="shared" si="1118"/>
        <v>4.763665698984604</v>
      </c>
      <c r="CQ292" s="12">
        <f t="shared" si="1118"/>
        <v>0</v>
      </c>
      <c r="CR292" s="12">
        <f t="shared" si="1118"/>
        <v>0</v>
      </c>
      <c r="CS292" s="12">
        <f t="shared" si="1118"/>
        <v>0</v>
      </c>
      <c r="CT292" s="12">
        <f t="shared" si="1118"/>
        <v>0</v>
      </c>
      <c r="CU292" s="12">
        <f t="shared" si="1118"/>
        <v>0</v>
      </c>
      <c r="CV292" s="12">
        <f t="shared" si="1118"/>
        <v>0</v>
      </c>
      <c r="CW292" s="12">
        <f t="shared" si="1118"/>
        <v>0</v>
      </c>
      <c r="CX292" s="12">
        <f t="shared" si="1118"/>
        <v>0</v>
      </c>
      <c r="CY292" s="12">
        <f t="shared" si="1118"/>
        <v>0</v>
      </c>
      <c r="CZ292" s="12">
        <f t="shared" si="1118"/>
        <v>0</v>
      </c>
      <c r="DA292" s="12">
        <f t="shared" si="1118"/>
        <v>0</v>
      </c>
      <c r="DB292" s="12">
        <f t="shared" si="1118"/>
        <v>0</v>
      </c>
      <c r="DC292" s="12">
        <f t="shared" si="1118"/>
        <v>0</v>
      </c>
      <c r="DD292" s="12">
        <f t="shared" si="1118"/>
        <v>0</v>
      </c>
      <c r="DE292" s="12">
        <f t="shared" si="1118"/>
        <v>0</v>
      </c>
      <c r="DF292" s="12">
        <f t="shared" si="1118"/>
        <v>0</v>
      </c>
      <c r="DG292" s="12">
        <f t="shared" si="1118"/>
        <v>0</v>
      </c>
      <c r="DH292" s="12">
        <f t="shared" si="1118"/>
        <v>0</v>
      </c>
      <c r="DI292" s="12">
        <f t="shared" si="1118"/>
        <v>0</v>
      </c>
      <c r="DJ292" s="12">
        <f t="shared" si="1118"/>
        <v>0</v>
      </c>
      <c r="DK292" s="12">
        <f t="shared" si="1118"/>
        <v>0</v>
      </c>
      <c r="DL292" s="12">
        <f t="shared" si="1118"/>
        <v>0</v>
      </c>
      <c r="DM292" s="12">
        <f t="shared" si="1118"/>
        <v>0</v>
      </c>
      <c r="DN292" s="12">
        <f t="shared" si="1118"/>
        <v>0</v>
      </c>
      <c r="DO292" s="12">
        <f t="shared" si="1118"/>
        <v>0</v>
      </c>
      <c r="DP292" s="12">
        <f t="shared" si="1118"/>
        <v>0</v>
      </c>
      <c r="DQ292" s="12">
        <f t="shared" si="1118"/>
        <v>0</v>
      </c>
      <c r="DR292" s="12">
        <f t="shared" si="1118"/>
        <v>0</v>
      </c>
      <c r="DS292" s="12">
        <f t="shared" si="1118"/>
        <v>0</v>
      </c>
      <c r="DT292" s="12">
        <f t="shared" si="1118"/>
        <v>0</v>
      </c>
      <c r="DU292" s="12">
        <f t="shared" si="1118"/>
        <v>0</v>
      </c>
      <c r="DV292" s="12">
        <f t="shared" si="1118"/>
        <v>0</v>
      </c>
      <c r="DW292" s="12">
        <f t="shared" si="1118"/>
        <v>0</v>
      </c>
      <c r="DX292" s="12">
        <f t="shared" si="1118"/>
        <v>0</v>
      </c>
      <c r="DY292" s="12">
        <f t="shared" si="1118"/>
        <v>0</v>
      </c>
      <c r="DZ292" s="12">
        <f t="shared" si="1118"/>
        <v>0</v>
      </c>
      <c r="EA292" s="12">
        <f t="shared" si="1118"/>
        <v>0</v>
      </c>
      <c r="EB292" s="12">
        <f t="shared" si="1118"/>
        <v>0</v>
      </c>
      <c r="EC292" s="12">
        <f t="shared" ref="EC292:GJ292" si="1119" xml:space="preserve"> EC$284</f>
        <v>0</v>
      </c>
      <c r="ED292" s="12">
        <f t="shared" si="1119"/>
        <v>0</v>
      </c>
      <c r="EE292" s="12">
        <f t="shared" si="1119"/>
        <v>0</v>
      </c>
      <c r="EF292" s="12">
        <f t="shared" si="1119"/>
        <v>0</v>
      </c>
      <c r="EG292" s="12">
        <f t="shared" si="1119"/>
        <v>0</v>
      </c>
      <c r="EH292" s="12">
        <f t="shared" si="1119"/>
        <v>0</v>
      </c>
      <c r="EI292" s="12">
        <f t="shared" si="1119"/>
        <v>0</v>
      </c>
      <c r="EJ292" s="12">
        <f t="shared" si="1119"/>
        <v>0</v>
      </c>
      <c r="EK292" s="12">
        <f t="shared" si="1119"/>
        <v>0</v>
      </c>
      <c r="EL292" s="12">
        <f t="shared" si="1119"/>
        <v>0</v>
      </c>
      <c r="EM292" s="12">
        <f t="shared" si="1119"/>
        <v>0</v>
      </c>
      <c r="EN292" s="12">
        <f t="shared" si="1119"/>
        <v>0</v>
      </c>
      <c r="EO292" s="12">
        <f t="shared" si="1119"/>
        <v>0</v>
      </c>
      <c r="EP292" s="12">
        <f t="shared" si="1119"/>
        <v>0</v>
      </c>
      <c r="EQ292" s="12">
        <f t="shared" si="1119"/>
        <v>0</v>
      </c>
      <c r="ER292" s="12">
        <f t="shared" si="1119"/>
        <v>0</v>
      </c>
      <c r="ES292" s="12">
        <f t="shared" si="1119"/>
        <v>0</v>
      </c>
      <c r="ET292" s="12">
        <f t="shared" si="1119"/>
        <v>0</v>
      </c>
      <c r="EU292" s="12">
        <f t="shared" si="1119"/>
        <v>0</v>
      </c>
      <c r="EV292" s="12">
        <f t="shared" si="1119"/>
        <v>0</v>
      </c>
      <c r="EW292" s="12">
        <f t="shared" si="1119"/>
        <v>0</v>
      </c>
      <c r="EX292" s="12">
        <f t="shared" si="1119"/>
        <v>0</v>
      </c>
      <c r="EY292" s="12">
        <f t="shared" si="1119"/>
        <v>0</v>
      </c>
      <c r="EZ292" s="12">
        <f t="shared" si="1119"/>
        <v>0</v>
      </c>
      <c r="FA292" s="12">
        <f t="shared" si="1119"/>
        <v>0</v>
      </c>
      <c r="FB292" s="12">
        <f t="shared" si="1119"/>
        <v>0</v>
      </c>
      <c r="FC292" s="12">
        <f t="shared" si="1119"/>
        <v>0</v>
      </c>
      <c r="FD292" s="12">
        <f t="shared" si="1119"/>
        <v>0</v>
      </c>
      <c r="FE292" s="12">
        <f t="shared" si="1119"/>
        <v>0</v>
      </c>
      <c r="FF292" s="12">
        <f t="shared" si="1119"/>
        <v>0</v>
      </c>
      <c r="FG292" s="12">
        <f t="shared" si="1119"/>
        <v>0</v>
      </c>
      <c r="FH292" s="12">
        <f t="shared" si="1119"/>
        <v>0</v>
      </c>
      <c r="FI292" s="12">
        <f t="shared" si="1119"/>
        <v>0</v>
      </c>
      <c r="FJ292" s="12">
        <f t="shared" si="1119"/>
        <v>0</v>
      </c>
      <c r="FK292" s="12">
        <f t="shared" si="1119"/>
        <v>0</v>
      </c>
      <c r="FL292" s="12">
        <f t="shared" si="1119"/>
        <v>0</v>
      </c>
      <c r="FM292" s="12">
        <f t="shared" si="1119"/>
        <v>0</v>
      </c>
      <c r="FN292" s="12">
        <f t="shared" si="1119"/>
        <v>0</v>
      </c>
      <c r="FO292" s="12">
        <f t="shared" si="1119"/>
        <v>0</v>
      </c>
      <c r="FP292" s="12">
        <f t="shared" si="1119"/>
        <v>0</v>
      </c>
      <c r="FQ292" s="12">
        <f t="shared" si="1119"/>
        <v>0</v>
      </c>
      <c r="FR292" s="12">
        <f t="shared" si="1119"/>
        <v>0</v>
      </c>
      <c r="FS292" s="12">
        <f t="shared" si="1119"/>
        <v>0</v>
      </c>
      <c r="FT292" s="12">
        <f t="shared" si="1119"/>
        <v>0</v>
      </c>
      <c r="FU292" s="12">
        <f t="shared" si="1119"/>
        <v>0</v>
      </c>
      <c r="FV292" s="12">
        <f t="shared" si="1119"/>
        <v>0</v>
      </c>
      <c r="FW292" s="12">
        <f t="shared" si="1119"/>
        <v>0</v>
      </c>
      <c r="FX292" s="12">
        <f t="shared" si="1119"/>
        <v>0</v>
      </c>
      <c r="FY292" s="12">
        <f t="shared" si="1119"/>
        <v>0</v>
      </c>
      <c r="FZ292" s="12">
        <f t="shared" si="1119"/>
        <v>0</v>
      </c>
      <c r="GA292" s="12">
        <f t="shared" si="1119"/>
        <v>0</v>
      </c>
      <c r="GB292" s="12">
        <f t="shared" si="1119"/>
        <v>0</v>
      </c>
      <c r="GC292" s="12">
        <f t="shared" si="1119"/>
        <v>0</v>
      </c>
      <c r="GD292" s="12">
        <f t="shared" si="1119"/>
        <v>0</v>
      </c>
      <c r="GE292" s="12">
        <f t="shared" si="1119"/>
        <v>0</v>
      </c>
      <c r="GF292" s="12">
        <f t="shared" si="1119"/>
        <v>0</v>
      </c>
      <c r="GG292" s="12">
        <f t="shared" si="1119"/>
        <v>0</v>
      </c>
      <c r="GH292" s="12">
        <f t="shared" si="1119"/>
        <v>0</v>
      </c>
      <c r="GI292" s="12">
        <f t="shared" si="1119"/>
        <v>0</v>
      </c>
      <c r="GJ292" s="12">
        <f t="shared" si="1119"/>
        <v>0</v>
      </c>
    </row>
    <row r="293" spans="1:192" x14ac:dyDescent="0.25">
      <c r="E293" s="12" t="str">
        <f t="shared" ref="E293:AJ293" si="1120" xml:space="preserve"> E$290</f>
        <v>Cash availble for shareholder loan</v>
      </c>
      <c r="F293" s="12">
        <f t="shared" si="1120"/>
        <v>0</v>
      </c>
      <c r="G293" s="12" t="str">
        <f t="shared" si="1120"/>
        <v>$ 000s</v>
      </c>
      <c r="H293" s="12">
        <f t="shared" si="1120"/>
        <v>0</v>
      </c>
      <c r="I293" s="12">
        <f t="shared" si="1120"/>
        <v>0</v>
      </c>
      <c r="J293" s="12">
        <f t="shared" si="1120"/>
        <v>0</v>
      </c>
      <c r="K293" s="12">
        <f t="shared" si="1120"/>
        <v>0</v>
      </c>
      <c r="L293" s="12">
        <f t="shared" si="1120"/>
        <v>0</v>
      </c>
      <c r="M293" s="12">
        <f t="shared" si="1120"/>
        <v>0</v>
      </c>
      <c r="N293" s="12">
        <f t="shared" si="1120"/>
        <v>0</v>
      </c>
      <c r="O293" s="12">
        <f t="shared" si="1120"/>
        <v>5.2956929721403867E-6</v>
      </c>
      <c r="P293" s="12">
        <f t="shared" si="1120"/>
        <v>1.3557932106778026E-5</v>
      </c>
      <c r="Q293" s="12">
        <f t="shared" si="1120"/>
        <v>2.2001009710947983E-5</v>
      </c>
      <c r="R293" s="12">
        <f t="shared" si="1120"/>
        <v>1.1101700692961458E-4</v>
      </c>
      <c r="S293" s="12">
        <f t="shared" si="1120"/>
        <v>440.17381938863832</v>
      </c>
      <c r="T293" s="12">
        <f t="shared" si="1120"/>
        <v>503.22857662041065</v>
      </c>
      <c r="U293" s="12">
        <f t="shared" si="1120"/>
        <v>591.47332496792433</v>
      </c>
      <c r="V293" s="12">
        <f t="shared" si="1120"/>
        <v>559.04805113666703</v>
      </c>
      <c r="W293" s="12">
        <f t="shared" si="1120"/>
        <v>466.01127384864708</v>
      </c>
      <c r="X293" s="12">
        <f t="shared" si="1120"/>
        <v>481.59627698539907</v>
      </c>
      <c r="Y293" s="12">
        <f t="shared" si="1120"/>
        <v>585.10446161687946</v>
      </c>
      <c r="Z293" s="12">
        <f t="shared" si="1120"/>
        <v>552.85274110743853</v>
      </c>
      <c r="AA293" s="12">
        <f t="shared" si="1120"/>
        <v>450.58896807124438</v>
      </c>
      <c r="AB293" s="12">
        <f t="shared" si="1120"/>
        <v>485.28455805328008</v>
      </c>
      <c r="AC293" s="12">
        <f t="shared" si="1120"/>
        <v>578.64481109333337</v>
      </c>
      <c r="AD293" s="12">
        <f t="shared" si="1120"/>
        <v>546.56621775600956</v>
      </c>
      <c r="AE293" s="12">
        <f t="shared" si="1120"/>
        <v>444.7929140919432</v>
      </c>
      <c r="AF293" s="12">
        <f t="shared" si="1120"/>
        <v>479.25510768095592</v>
      </c>
      <c r="AG293" s="12">
        <f t="shared" si="1120"/>
        <v>572.15116867175402</v>
      </c>
      <c r="AH293" s="12">
        <f t="shared" si="1120"/>
        <v>540.24507729777133</v>
      </c>
      <c r="AI293" s="12">
        <f t="shared" si="1120"/>
        <v>433.10514464586959</v>
      </c>
      <c r="AJ293" s="12">
        <f t="shared" si="1120"/>
        <v>479.00430992841166</v>
      </c>
      <c r="AK293" s="12">
        <f t="shared" ref="AK293:BP293" si="1121" xml:space="preserve"> AK$290</f>
        <v>565.59946261600044</v>
      </c>
      <c r="AL293" s="12">
        <f t="shared" si="1121"/>
        <v>533.86533766092043</v>
      </c>
      <c r="AM293" s="12">
        <f t="shared" si="1121"/>
        <v>442.38649913558288</v>
      </c>
      <c r="AN293" s="12">
        <f t="shared" si="1121"/>
        <v>457.68631820009705</v>
      </c>
      <c r="AO293" s="12">
        <f t="shared" si="1121"/>
        <v>559.00338432744547</v>
      </c>
      <c r="AP293" s="12">
        <f t="shared" si="1121"/>
        <v>527.44064505646406</v>
      </c>
      <c r="AQ293" s="12">
        <f t="shared" si="1121"/>
        <v>427.0584527769845</v>
      </c>
      <c r="AR293" s="12">
        <f t="shared" si="1121"/>
        <v>460.7875861240077</v>
      </c>
      <c r="AS293" s="12">
        <f t="shared" si="1121"/>
        <v>552.3049258607341</v>
      </c>
      <c r="AT293" s="12">
        <f t="shared" si="1121"/>
        <v>520.91320233841793</v>
      </c>
      <c r="AU293" s="12">
        <f t="shared" si="1121"/>
        <v>421.01021660664082</v>
      </c>
      <c r="AV293" s="12">
        <f t="shared" si="1121"/>
        <v>454.50444735862561</v>
      </c>
      <c r="AW293" s="12">
        <f t="shared" si="1121"/>
        <v>545.56679356619657</v>
      </c>
      <c r="AX293" s="12">
        <f t="shared" si="1121"/>
        <v>514.34549561833683</v>
      </c>
      <c r="AY293" s="12">
        <f t="shared" si="1121"/>
        <v>409.28030905180685</v>
      </c>
      <c r="AZ293" s="12">
        <f t="shared" si="1121"/>
        <v>453.77457602158665</v>
      </c>
      <c r="BA293" s="12">
        <f t="shared" si="1121"/>
        <v>538.76242565305688</v>
      </c>
      <c r="BB293" s="12">
        <f t="shared" si="1121"/>
        <v>507.71106158736166</v>
      </c>
      <c r="BC293" s="12">
        <f t="shared" si="1121"/>
        <v>417.73038732203486</v>
      </c>
      <c r="BD293" s="12">
        <f t="shared" si="1121"/>
        <v>432.75302412292172</v>
      </c>
      <c r="BE293" s="12">
        <f t="shared" si="1121"/>
        <v>531.90705788723062</v>
      </c>
      <c r="BF293" s="12">
        <f t="shared" si="1121"/>
        <v>501.02510330059067</v>
      </c>
      <c r="BG293" s="12">
        <f t="shared" si="1121"/>
        <v>402.4730139837668</v>
      </c>
      <c r="BH293" s="12">
        <f t="shared" si="1121"/>
        <v>435.22564087872911</v>
      </c>
      <c r="BI293" s="12">
        <f t="shared" si="1121"/>
        <v>524.93676234425766</v>
      </c>
      <c r="BJ293" s="12">
        <f t="shared" si="1121"/>
        <v>494.22419358401953</v>
      </c>
      <c r="BK293" s="12">
        <f t="shared" si="1121"/>
        <v>1027.3060384859734</v>
      </c>
      <c r="BL293" s="12">
        <f t="shared" si="1121"/>
        <v>1112.9108351951836</v>
      </c>
      <c r="BM293" s="12">
        <f t="shared" si="1121"/>
        <v>1348.9950116330931</v>
      </c>
      <c r="BN293" s="12">
        <f t="shared" si="1121"/>
        <v>1268.2876607273515</v>
      </c>
      <c r="BO293" s="12">
        <f t="shared" si="1121"/>
        <v>1641.0333308874585</v>
      </c>
      <c r="BP293" s="12">
        <f t="shared" si="1121"/>
        <v>1779.0650796745151</v>
      </c>
      <c r="BQ293" s="12">
        <f t="shared" ref="BQ293:EB293" si="1122" xml:space="preserve"> BQ$290</f>
        <v>2160.7946310474867</v>
      </c>
      <c r="BR293" s="12">
        <f t="shared" si="1122"/>
        <v>2030.3700729817513</v>
      </c>
      <c r="BS293" s="12">
        <f t="shared" si="1122"/>
        <v>1626.3697245823994</v>
      </c>
      <c r="BT293" s="12">
        <f t="shared" si="1122"/>
        <v>1735.2508599225796</v>
      </c>
      <c r="BU293" s="12">
        <f t="shared" si="1122"/>
        <v>2129.1182893132509</v>
      </c>
      <c r="BV293" s="12">
        <f t="shared" si="1122"/>
        <v>1999.4173279952722</v>
      </c>
      <c r="BW293" s="12">
        <f t="shared" si="1122"/>
        <v>1583.2320018726227</v>
      </c>
      <c r="BX293" s="12">
        <f t="shared" si="1122"/>
        <v>1719.0827135775194</v>
      </c>
      <c r="BY293" s="12">
        <f t="shared" si="1122"/>
        <v>2097.0267674573702</v>
      </c>
      <c r="BZ293" s="12">
        <f t="shared" si="1122"/>
        <v>1968.0478480351335</v>
      </c>
      <c r="CA293" s="12">
        <f t="shared" si="1122"/>
        <v>1553.7640914844262</v>
      </c>
      <c r="CB293" s="12">
        <f t="shared" si="1122"/>
        <v>1688.5413267987044</v>
      </c>
      <c r="CC293" s="12">
        <f t="shared" si="1122"/>
        <v>2064.6068065848876</v>
      </c>
      <c r="CD293" s="12">
        <f t="shared" si="1122"/>
        <v>1936.3480796080426</v>
      </c>
      <c r="CE293" s="12">
        <f t="shared" si="1122"/>
        <v>1523.9190520032896</v>
      </c>
      <c r="CF293" s="12">
        <f t="shared" si="1122"/>
        <v>1657.6021688269655</v>
      </c>
      <c r="CG293" s="12">
        <f t="shared" si="1122"/>
        <v>2031.7984642721062</v>
      </c>
      <c r="CH293" s="12">
        <f t="shared" si="1122"/>
        <v>1904.2583093490114</v>
      </c>
      <c r="CI293" s="12">
        <f t="shared" si="1122"/>
        <v>1507.1048391988779</v>
      </c>
      <c r="CJ293" s="12">
        <f t="shared" si="1122"/>
        <v>1612.8182591359703</v>
      </c>
      <c r="CK293" s="12">
        <f t="shared" si="1122"/>
        <v>1998.5899308895675</v>
      </c>
      <c r="CL293" s="12">
        <f t="shared" si="1122"/>
        <v>1871.7667847595646</v>
      </c>
      <c r="CM293" s="12">
        <f t="shared" si="1122"/>
        <v>1446.1965061625774</v>
      </c>
      <c r="CN293" s="12">
        <f t="shared" si="1122"/>
        <v>1242.085641980123</v>
      </c>
      <c r="CO293" s="12">
        <f t="shared" si="1122"/>
        <v>1587.2726096068548</v>
      </c>
      <c r="CP293" s="12">
        <f t="shared" si="1122"/>
        <v>1555.5274438183258</v>
      </c>
      <c r="CQ293" s="12">
        <f t="shared" si="1122"/>
        <v>1173.1197180760555</v>
      </c>
      <c r="CR293" s="12">
        <f t="shared" si="1122"/>
        <v>1202.3979961424611</v>
      </c>
      <c r="CS293" s="12">
        <f t="shared" si="1122"/>
        <v>1550.1896376666841</v>
      </c>
      <c r="CT293" s="12">
        <f t="shared" si="1122"/>
        <v>1524.2748774807412</v>
      </c>
      <c r="CU293" s="12">
        <f t="shared" si="1122"/>
        <v>1144.7716697459489</v>
      </c>
      <c r="CV293" s="12">
        <f t="shared" si="1122"/>
        <v>1173.5895508107728</v>
      </c>
      <c r="CW293" s="12">
        <f t="shared" si="1122"/>
        <v>1519.7980730857805</v>
      </c>
      <c r="CX293" s="12">
        <f t="shared" si="1122"/>
        <v>1494.2390234932345</v>
      </c>
      <c r="CY293" s="12">
        <f t="shared" si="1122"/>
        <v>1129.4587413564218</v>
      </c>
      <c r="CZ293" s="12">
        <f t="shared" si="1122"/>
        <v>1132.1517318460606</v>
      </c>
      <c r="DA293" s="12">
        <f t="shared" si="1122"/>
        <v>1489.5714948409466</v>
      </c>
      <c r="DB293" s="12">
        <f t="shared" si="1122"/>
        <v>1464.343017484033</v>
      </c>
      <c r="DC293" s="12">
        <f t="shared" si="1122"/>
        <v>1088.5942547585721</v>
      </c>
      <c r="DD293" s="12">
        <f t="shared" si="1122"/>
        <v>1116.3629333641429</v>
      </c>
      <c r="DE293" s="12">
        <f t="shared" si="1122"/>
        <v>1459.3532823753812</v>
      </c>
      <c r="DF293" s="12">
        <f t="shared" si="1122"/>
        <v>1434.4353820320196</v>
      </c>
      <c r="DG293" s="12">
        <f t="shared" si="1122"/>
        <v>1060.5555491619393</v>
      </c>
      <c r="DH293" s="12">
        <f t="shared" si="1122"/>
        <v>1087.7841673418482</v>
      </c>
      <c r="DI293" s="12">
        <f t="shared" si="1122"/>
        <v>1429.1486901541161</v>
      </c>
      <c r="DJ293" s="12">
        <f t="shared" si="1122"/>
        <v>1404.5249688580641</v>
      </c>
      <c r="DK293" s="12">
        <f t="shared" si="1122"/>
        <v>1032.4580432785156</v>
      </c>
      <c r="DL293" s="12">
        <f t="shared" si="1122"/>
        <v>1059.1023048177681</v>
      </c>
      <c r="DM293" s="12">
        <f t="shared" si="1122"/>
        <v>1398.8345880178972</v>
      </c>
      <c r="DN293" s="12">
        <f t="shared" si="1122"/>
        <v>1473.3902049660355</v>
      </c>
      <c r="DO293" s="12">
        <f t="shared" si="1122"/>
        <v>1161.4805186764718</v>
      </c>
      <c r="DP293" s="12">
        <f t="shared" si="1122"/>
        <v>387.41287259472085</v>
      </c>
      <c r="DQ293" s="12">
        <f t="shared" si="1122"/>
        <v>387.41278867315197</v>
      </c>
      <c r="DR293" s="12">
        <f t="shared" si="1122"/>
        <v>387.41270473220249</v>
      </c>
      <c r="DS293" s="12">
        <f t="shared" si="1122"/>
        <v>387.4126226048885</v>
      </c>
      <c r="DT293" s="12">
        <f t="shared" si="1122"/>
        <v>387.4125395464041</v>
      </c>
      <c r="DU293" s="12">
        <f t="shared" si="1122"/>
        <v>387.4124555603218</v>
      </c>
      <c r="DV293" s="12">
        <f t="shared" si="1122"/>
        <v>387.41237156335455</v>
      </c>
      <c r="DW293" s="12">
        <f t="shared" si="1122"/>
        <v>387.41228937708507</v>
      </c>
      <c r="DX293" s="12">
        <f t="shared" si="1122"/>
        <v>387.41220626082833</v>
      </c>
      <c r="DY293" s="12">
        <f t="shared" si="1122"/>
        <v>387.41212222164859</v>
      </c>
      <c r="DZ293" s="12">
        <f t="shared" si="1122"/>
        <v>387.41203817131839</v>
      </c>
      <c r="EA293" s="12">
        <f t="shared" si="1122"/>
        <v>387.41195593102805</v>
      </c>
      <c r="EB293" s="12">
        <f t="shared" si="1122"/>
        <v>387.41187276697787</v>
      </c>
      <c r="EC293" s="12">
        <f t="shared" ref="EC293:GJ293" si="1123" xml:space="preserve"> EC$290</f>
        <v>387.4117886770901</v>
      </c>
      <c r="ED293" s="12">
        <f t="shared" si="1123"/>
        <v>387.41170456782174</v>
      </c>
      <c r="EE293" s="12">
        <f t="shared" si="1123"/>
        <v>387.41162135886668</v>
      </c>
      <c r="EF293" s="12">
        <f t="shared" si="1123"/>
        <v>387.41153813599374</v>
      </c>
      <c r="EG293" s="12">
        <f t="shared" si="1123"/>
        <v>387.41145398053061</v>
      </c>
      <c r="EH293" s="12">
        <f t="shared" si="1123"/>
        <v>387.4113698136515</v>
      </c>
      <c r="EI293" s="12">
        <f t="shared" si="1123"/>
        <v>387.41128746038481</v>
      </c>
      <c r="EJ293" s="12">
        <f t="shared" si="1123"/>
        <v>387.41120418052736</v>
      </c>
      <c r="EK293" s="12">
        <f t="shared" si="1123"/>
        <v>387.41111996665705</v>
      </c>
      <c r="EL293" s="12">
        <f t="shared" si="1123"/>
        <v>387.41103573553005</v>
      </c>
      <c r="EM293" s="12">
        <f t="shared" si="1123"/>
        <v>387.41095332564532</v>
      </c>
      <c r="EN293" s="12">
        <f t="shared" si="1123"/>
        <v>387.41086999011634</v>
      </c>
      <c r="EO293" s="12">
        <f t="shared" si="1123"/>
        <v>387.41078572686541</v>
      </c>
      <c r="EP293" s="12">
        <f t="shared" si="1123"/>
        <v>387.41070145140208</v>
      </c>
      <c r="EQ293" s="12">
        <f t="shared" si="1123"/>
        <v>387.41061899269079</v>
      </c>
      <c r="ER293" s="12">
        <f t="shared" si="1123"/>
        <v>387.41053560332853</v>
      </c>
      <c r="ES293" s="12">
        <f t="shared" si="1123"/>
        <v>387.41045127901555</v>
      </c>
      <c r="ET293" s="12">
        <f t="shared" si="1123"/>
        <v>387.41036693664944</v>
      </c>
      <c r="EU293" s="12">
        <f t="shared" si="1123"/>
        <v>387.41028349424164</v>
      </c>
      <c r="EV293" s="12">
        <f t="shared" si="1123"/>
        <v>387.41020004264283</v>
      </c>
      <c r="EW293" s="12">
        <f t="shared" si="1123"/>
        <v>387.41011566337397</v>
      </c>
      <c r="EX293" s="12">
        <f t="shared" si="1123"/>
        <v>387.41003126737945</v>
      </c>
      <c r="EY293" s="12">
        <f t="shared" si="1123"/>
        <v>387.4099486902378</v>
      </c>
      <c r="EZ293" s="12">
        <f t="shared" si="1123"/>
        <v>387.40986518191704</v>
      </c>
      <c r="FA293" s="12">
        <f t="shared" si="1123"/>
        <v>387.40978074344457</v>
      </c>
      <c r="FB293" s="12">
        <f t="shared" si="1123"/>
        <v>387.40969628744995</v>
      </c>
      <c r="FC293" s="12">
        <f t="shared" si="1123"/>
        <v>387.409613655768</v>
      </c>
      <c r="FD293" s="12">
        <f t="shared" si="1123"/>
        <v>387.40953008914971</v>
      </c>
      <c r="FE293" s="12">
        <f t="shared" si="1123"/>
        <v>387.40944558908416</v>
      </c>
      <c r="FF293" s="12">
        <f t="shared" si="1123"/>
        <v>387.40936107096547</v>
      </c>
      <c r="FG293" s="12">
        <f t="shared" si="1123"/>
        <v>387.40927837565312</v>
      </c>
      <c r="FH293" s="12">
        <f t="shared" si="1123"/>
        <v>387.40919474968689</v>
      </c>
      <c r="FI293" s="12">
        <f t="shared" si="1123"/>
        <v>387.40911019333805</v>
      </c>
      <c r="FJ293" s="12">
        <f t="shared" si="1123"/>
        <v>387.4090256170777</v>
      </c>
      <c r="FK293" s="12">
        <f t="shared" si="1123"/>
        <v>387.40894194883265</v>
      </c>
      <c r="FL293" s="12">
        <f t="shared" si="1123"/>
        <v>387.40885826351848</v>
      </c>
      <c r="FM293" s="12">
        <f t="shared" si="1123"/>
        <v>387.40877364584213</v>
      </c>
      <c r="FN293" s="12">
        <f t="shared" si="1123"/>
        <v>387.40868900931616</v>
      </c>
      <c r="FO293" s="12">
        <f t="shared" si="1123"/>
        <v>387.40860619609288</v>
      </c>
      <c r="FP293" s="12">
        <f t="shared" si="1123"/>
        <v>387.40852244329017</v>
      </c>
      <c r="FQ293" s="12">
        <f t="shared" si="1123"/>
        <v>387.40843775419773</v>
      </c>
      <c r="FR293" s="12">
        <f t="shared" si="1123"/>
        <v>387.40835305050354</v>
      </c>
      <c r="FS293" s="12">
        <f t="shared" si="1123"/>
        <v>387.40827017287074</v>
      </c>
      <c r="FT293" s="12">
        <f t="shared" si="1123"/>
        <v>387.40818635546805</v>
      </c>
      <c r="FU293" s="12">
        <f t="shared" si="1123"/>
        <v>387.40810160345518</v>
      </c>
      <c r="FV293" s="12">
        <f t="shared" si="1123"/>
        <v>387.40801683790244</v>
      </c>
      <c r="FW293" s="12">
        <f t="shared" si="1123"/>
        <v>387.4079339049502</v>
      </c>
      <c r="FX293" s="12">
        <f t="shared" si="1123"/>
        <v>387.40785003476464</v>
      </c>
      <c r="FY293" s="12">
        <f t="shared" si="1123"/>
        <v>387.40776522567199</v>
      </c>
      <c r="FZ293" s="12">
        <f t="shared" si="1123"/>
        <v>387.40768040569435</v>
      </c>
      <c r="GA293" s="12">
        <f t="shared" si="1123"/>
        <v>387.4075964895535</v>
      </c>
      <c r="GB293" s="12">
        <f t="shared" si="1123"/>
        <v>387.40751256343378</v>
      </c>
      <c r="GC293" s="12">
        <f t="shared" si="1123"/>
        <v>387.40742769513747</v>
      </c>
      <c r="GD293" s="12">
        <f t="shared" si="1123"/>
        <v>387.40734280905355</v>
      </c>
      <c r="GE293" s="12">
        <f t="shared" si="1123"/>
        <v>387.40725975507377</v>
      </c>
      <c r="GF293" s="12">
        <f t="shared" si="1123"/>
        <v>387.40717576435412</v>
      </c>
      <c r="GG293" s="12">
        <f t="shared" si="1123"/>
        <v>387.40709084004004</v>
      </c>
      <c r="GH293" s="12">
        <f t="shared" si="1123"/>
        <v>387.40700589607991</v>
      </c>
      <c r="GI293" s="12">
        <f t="shared" si="1123"/>
        <v>387.40692277950865</v>
      </c>
      <c r="GJ293" s="12">
        <f t="shared" si="1123"/>
        <v>387.40683872287599</v>
      </c>
    </row>
    <row r="294" spans="1:192" s="199" customFormat="1" x14ac:dyDescent="0.25">
      <c r="A294" s="147"/>
      <c r="B294" s="147"/>
      <c r="C294" s="21"/>
      <c r="D294" s="149"/>
      <c r="E294" s="198" t="s">
        <v>511</v>
      </c>
      <c r="F294" s="198"/>
      <c r="G294" s="198" t="str">
        <f xml:space="preserve"> SMU</f>
        <v>$ 000s</v>
      </c>
      <c r="H294" s="198">
        <f xml:space="preserve"> SUM(J294:GJ294)</f>
        <v>34500.937780298111</v>
      </c>
      <c r="I294" s="150"/>
      <c r="J294" s="198">
        <f t="shared" ref="J294:K294" si="1124" xml:space="preserve"> MIN(J292:J293)</f>
        <v>0</v>
      </c>
      <c r="K294" s="198">
        <f t="shared" si="1124"/>
        <v>0</v>
      </c>
      <c r="L294" s="198">
        <f t="shared" ref="L294:BW294" si="1125" xml:space="preserve"> MIN(L292:L293)</f>
        <v>0</v>
      </c>
      <c r="M294" s="198">
        <f t="shared" si="1125"/>
        <v>0</v>
      </c>
      <c r="N294" s="198">
        <f t="shared" si="1125"/>
        <v>0</v>
      </c>
      <c r="O294" s="198">
        <f t="shared" si="1125"/>
        <v>0</v>
      </c>
      <c r="P294" s="198">
        <f t="shared" si="1125"/>
        <v>0</v>
      </c>
      <c r="Q294" s="198">
        <f t="shared" si="1125"/>
        <v>0</v>
      </c>
      <c r="R294" s="198">
        <f t="shared" si="1125"/>
        <v>0</v>
      </c>
      <c r="S294" s="198">
        <f t="shared" si="1125"/>
        <v>440.17381938863832</v>
      </c>
      <c r="T294" s="198">
        <f t="shared" si="1125"/>
        <v>503.22857662041065</v>
      </c>
      <c r="U294" s="198">
        <f t="shared" si="1125"/>
        <v>591.47332496792433</v>
      </c>
      <c r="V294" s="198">
        <f t="shared" si="1125"/>
        <v>559.04805113666703</v>
      </c>
      <c r="W294" s="198">
        <f t="shared" si="1125"/>
        <v>466.01127384864708</v>
      </c>
      <c r="X294" s="198">
        <f t="shared" si="1125"/>
        <v>481.59627698539907</v>
      </c>
      <c r="Y294" s="198">
        <f t="shared" si="1125"/>
        <v>585.10446161687946</v>
      </c>
      <c r="Z294" s="198">
        <f t="shared" si="1125"/>
        <v>552.85274110743853</v>
      </c>
      <c r="AA294" s="198">
        <f t="shared" si="1125"/>
        <v>450.58896807124438</v>
      </c>
      <c r="AB294" s="198">
        <f t="shared" si="1125"/>
        <v>485.28455805328008</v>
      </c>
      <c r="AC294" s="198">
        <f t="shared" si="1125"/>
        <v>578.64481109333337</v>
      </c>
      <c r="AD294" s="198">
        <f t="shared" si="1125"/>
        <v>546.56621775600956</v>
      </c>
      <c r="AE294" s="198">
        <f t="shared" si="1125"/>
        <v>444.7929140919432</v>
      </c>
      <c r="AF294" s="198">
        <f t="shared" si="1125"/>
        <v>479.25510768095592</v>
      </c>
      <c r="AG294" s="198">
        <f t="shared" si="1125"/>
        <v>572.15116867175402</v>
      </c>
      <c r="AH294" s="198">
        <f t="shared" si="1125"/>
        <v>540.24507729777133</v>
      </c>
      <c r="AI294" s="198">
        <f t="shared" si="1125"/>
        <v>433.10514464586959</v>
      </c>
      <c r="AJ294" s="198">
        <f t="shared" si="1125"/>
        <v>479.00430992841166</v>
      </c>
      <c r="AK294" s="198">
        <f t="shared" si="1125"/>
        <v>565.59946261600044</v>
      </c>
      <c r="AL294" s="198">
        <f t="shared" si="1125"/>
        <v>533.86533766092043</v>
      </c>
      <c r="AM294" s="198">
        <f t="shared" si="1125"/>
        <v>442.38649913558288</v>
      </c>
      <c r="AN294" s="198">
        <f t="shared" si="1125"/>
        <v>457.68631820009705</v>
      </c>
      <c r="AO294" s="198">
        <f t="shared" si="1125"/>
        <v>559.00338432744547</v>
      </c>
      <c r="AP294" s="198">
        <f t="shared" si="1125"/>
        <v>527.44064505646406</v>
      </c>
      <c r="AQ294" s="198">
        <f t="shared" si="1125"/>
        <v>427.0584527769845</v>
      </c>
      <c r="AR294" s="198">
        <f t="shared" si="1125"/>
        <v>460.7875861240077</v>
      </c>
      <c r="AS294" s="198">
        <f t="shared" si="1125"/>
        <v>552.3049258607341</v>
      </c>
      <c r="AT294" s="198">
        <f t="shared" si="1125"/>
        <v>520.91320233841793</v>
      </c>
      <c r="AU294" s="198">
        <f t="shared" si="1125"/>
        <v>421.01021660664082</v>
      </c>
      <c r="AV294" s="198">
        <f t="shared" si="1125"/>
        <v>454.50444735862561</v>
      </c>
      <c r="AW294" s="198">
        <f t="shared" si="1125"/>
        <v>545.56679356619657</v>
      </c>
      <c r="AX294" s="198">
        <f t="shared" si="1125"/>
        <v>514.34549561833683</v>
      </c>
      <c r="AY294" s="198">
        <f t="shared" si="1125"/>
        <v>409.28030905180685</v>
      </c>
      <c r="AZ294" s="198">
        <f t="shared" si="1125"/>
        <v>453.77457602158665</v>
      </c>
      <c r="BA294" s="198">
        <f t="shared" si="1125"/>
        <v>538.76242565305688</v>
      </c>
      <c r="BB294" s="198">
        <f t="shared" si="1125"/>
        <v>507.71106158736166</v>
      </c>
      <c r="BC294" s="198">
        <f t="shared" si="1125"/>
        <v>417.73038732203486</v>
      </c>
      <c r="BD294" s="198">
        <f t="shared" si="1125"/>
        <v>432.75302412292172</v>
      </c>
      <c r="BE294" s="198">
        <f t="shared" si="1125"/>
        <v>531.90705788723062</v>
      </c>
      <c r="BF294" s="198">
        <f t="shared" si="1125"/>
        <v>501.02510330059067</v>
      </c>
      <c r="BG294" s="198">
        <f t="shared" si="1125"/>
        <v>402.4730139837668</v>
      </c>
      <c r="BH294" s="198">
        <f t="shared" si="1125"/>
        <v>435.22564087872911</v>
      </c>
      <c r="BI294" s="198">
        <f t="shared" si="1125"/>
        <v>524.93676234425766</v>
      </c>
      <c r="BJ294" s="198">
        <f t="shared" si="1125"/>
        <v>494.22419358401953</v>
      </c>
      <c r="BK294" s="198">
        <f t="shared" si="1125"/>
        <v>707.88234201843568</v>
      </c>
      <c r="BL294" s="198">
        <f t="shared" si="1125"/>
        <v>702.29242733025376</v>
      </c>
      <c r="BM294" s="198">
        <f t="shared" si="1125"/>
        <v>695.10660519261751</v>
      </c>
      <c r="BN294" s="198">
        <f t="shared" si="1125"/>
        <v>683.66355807990908</v>
      </c>
      <c r="BO294" s="198">
        <f t="shared" si="1125"/>
        <v>673.43263628357886</v>
      </c>
      <c r="BP294" s="198">
        <f t="shared" si="1125"/>
        <v>656.49962412801096</v>
      </c>
      <c r="BQ294" s="198">
        <f t="shared" si="1125"/>
        <v>636.85472865594716</v>
      </c>
      <c r="BR294" s="198">
        <f t="shared" si="1125"/>
        <v>610.18578036409531</v>
      </c>
      <c r="BS294" s="198">
        <f t="shared" si="1125"/>
        <v>585.33255524328627</v>
      </c>
      <c r="BT294" s="198">
        <f t="shared" si="1125"/>
        <v>567.11440477985184</v>
      </c>
      <c r="BU294" s="198">
        <f t="shared" si="1125"/>
        <v>546.67201681485403</v>
      </c>
      <c r="BV294" s="198">
        <f t="shared" si="1125"/>
        <v>518.97920704613216</v>
      </c>
      <c r="BW294" s="198">
        <f t="shared" si="1125"/>
        <v>493.07153992952215</v>
      </c>
      <c r="BX294" s="198">
        <f t="shared" ref="BX294:EI294" si="1126" xml:space="preserve"> MIN(BX292:BX293)</f>
        <v>473.99373184551791</v>
      </c>
      <c r="BY294" s="198">
        <f t="shared" si="1126"/>
        <v>452.20467466520785</v>
      </c>
      <c r="BZ294" s="198">
        <f t="shared" si="1126"/>
        <v>423.42028804134503</v>
      </c>
      <c r="CA294" s="198">
        <f t="shared" si="1126"/>
        <v>396.38930574145377</v>
      </c>
      <c r="CB294" s="198">
        <f t="shared" si="1126"/>
        <v>376.13524699095171</v>
      </c>
      <c r="CC294" s="198">
        <f t="shared" si="1126"/>
        <v>353.16814059431607</v>
      </c>
      <c r="CD294" s="198">
        <f t="shared" si="1126"/>
        <v>323.21796393948102</v>
      </c>
      <c r="CE294" s="198">
        <f t="shared" si="1126"/>
        <v>294.98818691528118</v>
      </c>
      <c r="CF294" s="198">
        <f t="shared" si="1126"/>
        <v>273.48189677624106</v>
      </c>
      <c r="CG294" s="198">
        <f t="shared" si="1126"/>
        <v>249.25979201535336</v>
      </c>
      <c r="CH294" s="198">
        <f t="shared" si="1126"/>
        <v>218.0653652508602</v>
      </c>
      <c r="CI294" s="198">
        <f t="shared" si="1126"/>
        <v>188.55698872914255</v>
      </c>
      <c r="CJ294" s="198">
        <f t="shared" si="1126"/>
        <v>165.48240134592217</v>
      </c>
      <c r="CK294" s="198">
        <f t="shared" si="1126"/>
        <v>140.15402383459633</v>
      </c>
      <c r="CL294" s="198">
        <f t="shared" si="1126"/>
        <v>107.63139546113433</v>
      </c>
      <c r="CM294" s="198">
        <f t="shared" si="1126"/>
        <v>76.759026148411806</v>
      </c>
      <c r="CN294" s="198">
        <f t="shared" si="1126"/>
        <v>52.793870248163898</v>
      </c>
      <c r="CO294" s="198">
        <f t="shared" si="1126"/>
        <v>31.981264242854607</v>
      </c>
      <c r="CP294" s="198">
        <f t="shared" si="1126"/>
        <v>4.763665698984604</v>
      </c>
      <c r="CQ294" s="198">
        <f t="shared" si="1126"/>
        <v>0</v>
      </c>
      <c r="CR294" s="198">
        <f t="shared" si="1126"/>
        <v>0</v>
      </c>
      <c r="CS294" s="198">
        <f t="shared" si="1126"/>
        <v>0</v>
      </c>
      <c r="CT294" s="198">
        <f t="shared" si="1126"/>
        <v>0</v>
      </c>
      <c r="CU294" s="198">
        <f t="shared" si="1126"/>
        <v>0</v>
      </c>
      <c r="CV294" s="198">
        <f t="shared" si="1126"/>
        <v>0</v>
      </c>
      <c r="CW294" s="198">
        <f t="shared" si="1126"/>
        <v>0</v>
      </c>
      <c r="CX294" s="198">
        <f t="shared" si="1126"/>
        <v>0</v>
      </c>
      <c r="CY294" s="198">
        <f t="shared" si="1126"/>
        <v>0</v>
      </c>
      <c r="CZ294" s="198">
        <f t="shared" si="1126"/>
        <v>0</v>
      </c>
      <c r="DA294" s="198">
        <f t="shared" si="1126"/>
        <v>0</v>
      </c>
      <c r="DB294" s="198">
        <f t="shared" si="1126"/>
        <v>0</v>
      </c>
      <c r="DC294" s="198">
        <f t="shared" si="1126"/>
        <v>0</v>
      </c>
      <c r="DD294" s="198">
        <f t="shared" si="1126"/>
        <v>0</v>
      </c>
      <c r="DE294" s="198">
        <f t="shared" si="1126"/>
        <v>0</v>
      </c>
      <c r="DF294" s="198">
        <f t="shared" si="1126"/>
        <v>0</v>
      </c>
      <c r="DG294" s="198">
        <f t="shared" si="1126"/>
        <v>0</v>
      </c>
      <c r="DH294" s="198">
        <f t="shared" si="1126"/>
        <v>0</v>
      </c>
      <c r="DI294" s="198">
        <f t="shared" si="1126"/>
        <v>0</v>
      </c>
      <c r="DJ294" s="198">
        <f t="shared" si="1126"/>
        <v>0</v>
      </c>
      <c r="DK294" s="198">
        <f t="shared" si="1126"/>
        <v>0</v>
      </c>
      <c r="DL294" s="198">
        <f t="shared" si="1126"/>
        <v>0</v>
      </c>
      <c r="DM294" s="198">
        <f t="shared" si="1126"/>
        <v>0</v>
      </c>
      <c r="DN294" s="198">
        <f t="shared" si="1126"/>
        <v>0</v>
      </c>
      <c r="DO294" s="198">
        <f t="shared" si="1126"/>
        <v>0</v>
      </c>
      <c r="DP294" s="198">
        <f t="shared" si="1126"/>
        <v>0</v>
      </c>
      <c r="DQ294" s="198">
        <f t="shared" si="1126"/>
        <v>0</v>
      </c>
      <c r="DR294" s="198">
        <f t="shared" si="1126"/>
        <v>0</v>
      </c>
      <c r="DS294" s="198">
        <f t="shared" si="1126"/>
        <v>0</v>
      </c>
      <c r="DT294" s="198">
        <f t="shared" si="1126"/>
        <v>0</v>
      </c>
      <c r="DU294" s="198">
        <f t="shared" si="1126"/>
        <v>0</v>
      </c>
      <c r="DV294" s="198">
        <f t="shared" si="1126"/>
        <v>0</v>
      </c>
      <c r="DW294" s="198">
        <f t="shared" si="1126"/>
        <v>0</v>
      </c>
      <c r="DX294" s="198">
        <f t="shared" si="1126"/>
        <v>0</v>
      </c>
      <c r="DY294" s="198">
        <f t="shared" si="1126"/>
        <v>0</v>
      </c>
      <c r="DZ294" s="198">
        <f t="shared" si="1126"/>
        <v>0</v>
      </c>
      <c r="EA294" s="198">
        <f t="shared" si="1126"/>
        <v>0</v>
      </c>
      <c r="EB294" s="198">
        <f t="shared" si="1126"/>
        <v>0</v>
      </c>
      <c r="EC294" s="198">
        <f t="shared" si="1126"/>
        <v>0</v>
      </c>
      <c r="ED294" s="198">
        <f t="shared" si="1126"/>
        <v>0</v>
      </c>
      <c r="EE294" s="198">
        <f t="shared" si="1126"/>
        <v>0</v>
      </c>
      <c r="EF294" s="198">
        <f t="shared" si="1126"/>
        <v>0</v>
      </c>
      <c r="EG294" s="198">
        <f t="shared" si="1126"/>
        <v>0</v>
      </c>
      <c r="EH294" s="198">
        <f t="shared" si="1126"/>
        <v>0</v>
      </c>
      <c r="EI294" s="198">
        <f t="shared" si="1126"/>
        <v>0</v>
      </c>
      <c r="EJ294" s="198">
        <f t="shared" ref="EJ294:GJ294" si="1127" xml:space="preserve"> MIN(EJ292:EJ293)</f>
        <v>0</v>
      </c>
      <c r="EK294" s="198">
        <f t="shared" si="1127"/>
        <v>0</v>
      </c>
      <c r="EL294" s="198">
        <f t="shared" si="1127"/>
        <v>0</v>
      </c>
      <c r="EM294" s="198">
        <f t="shared" si="1127"/>
        <v>0</v>
      </c>
      <c r="EN294" s="198">
        <f t="shared" si="1127"/>
        <v>0</v>
      </c>
      <c r="EO294" s="198">
        <f t="shared" si="1127"/>
        <v>0</v>
      </c>
      <c r="EP294" s="198">
        <f t="shared" si="1127"/>
        <v>0</v>
      </c>
      <c r="EQ294" s="198">
        <f t="shared" si="1127"/>
        <v>0</v>
      </c>
      <c r="ER294" s="198">
        <f t="shared" si="1127"/>
        <v>0</v>
      </c>
      <c r="ES294" s="198">
        <f t="shared" si="1127"/>
        <v>0</v>
      </c>
      <c r="ET294" s="198">
        <f t="shared" si="1127"/>
        <v>0</v>
      </c>
      <c r="EU294" s="198">
        <f t="shared" si="1127"/>
        <v>0</v>
      </c>
      <c r="EV294" s="198">
        <f t="shared" si="1127"/>
        <v>0</v>
      </c>
      <c r="EW294" s="198">
        <f t="shared" si="1127"/>
        <v>0</v>
      </c>
      <c r="EX294" s="198">
        <f t="shared" si="1127"/>
        <v>0</v>
      </c>
      <c r="EY294" s="198">
        <f t="shared" si="1127"/>
        <v>0</v>
      </c>
      <c r="EZ294" s="198">
        <f t="shared" si="1127"/>
        <v>0</v>
      </c>
      <c r="FA294" s="198">
        <f t="shared" si="1127"/>
        <v>0</v>
      </c>
      <c r="FB294" s="198">
        <f t="shared" si="1127"/>
        <v>0</v>
      </c>
      <c r="FC294" s="198">
        <f t="shared" si="1127"/>
        <v>0</v>
      </c>
      <c r="FD294" s="198">
        <f t="shared" si="1127"/>
        <v>0</v>
      </c>
      <c r="FE294" s="198">
        <f t="shared" si="1127"/>
        <v>0</v>
      </c>
      <c r="FF294" s="198">
        <f t="shared" si="1127"/>
        <v>0</v>
      </c>
      <c r="FG294" s="198">
        <f t="shared" si="1127"/>
        <v>0</v>
      </c>
      <c r="FH294" s="198">
        <f t="shared" si="1127"/>
        <v>0</v>
      </c>
      <c r="FI294" s="198">
        <f t="shared" si="1127"/>
        <v>0</v>
      </c>
      <c r="FJ294" s="198">
        <f t="shared" si="1127"/>
        <v>0</v>
      </c>
      <c r="FK294" s="198">
        <f t="shared" si="1127"/>
        <v>0</v>
      </c>
      <c r="FL294" s="198">
        <f t="shared" si="1127"/>
        <v>0</v>
      </c>
      <c r="FM294" s="198">
        <f t="shared" si="1127"/>
        <v>0</v>
      </c>
      <c r="FN294" s="198">
        <f t="shared" si="1127"/>
        <v>0</v>
      </c>
      <c r="FO294" s="198">
        <f t="shared" si="1127"/>
        <v>0</v>
      </c>
      <c r="FP294" s="198">
        <f t="shared" si="1127"/>
        <v>0</v>
      </c>
      <c r="FQ294" s="198">
        <f t="shared" si="1127"/>
        <v>0</v>
      </c>
      <c r="FR294" s="198">
        <f t="shared" si="1127"/>
        <v>0</v>
      </c>
      <c r="FS294" s="198">
        <f t="shared" si="1127"/>
        <v>0</v>
      </c>
      <c r="FT294" s="198">
        <f t="shared" si="1127"/>
        <v>0</v>
      </c>
      <c r="FU294" s="198">
        <f t="shared" si="1127"/>
        <v>0</v>
      </c>
      <c r="FV294" s="198">
        <f t="shared" si="1127"/>
        <v>0</v>
      </c>
      <c r="FW294" s="198">
        <f t="shared" si="1127"/>
        <v>0</v>
      </c>
      <c r="FX294" s="198">
        <f t="shared" si="1127"/>
        <v>0</v>
      </c>
      <c r="FY294" s="198">
        <f t="shared" si="1127"/>
        <v>0</v>
      </c>
      <c r="FZ294" s="198">
        <f t="shared" si="1127"/>
        <v>0</v>
      </c>
      <c r="GA294" s="198">
        <f t="shared" si="1127"/>
        <v>0</v>
      </c>
      <c r="GB294" s="198">
        <f t="shared" si="1127"/>
        <v>0</v>
      </c>
      <c r="GC294" s="198">
        <f t="shared" si="1127"/>
        <v>0</v>
      </c>
      <c r="GD294" s="198">
        <f t="shared" si="1127"/>
        <v>0</v>
      </c>
      <c r="GE294" s="198">
        <f t="shared" si="1127"/>
        <v>0</v>
      </c>
      <c r="GF294" s="198">
        <f t="shared" si="1127"/>
        <v>0</v>
      </c>
      <c r="GG294" s="198">
        <f t="shared" si="1127"/>
        <v>0</v>
      </c>
      <c r="GH294" s="198">
        <f t="shared" si="1127"/>
        <v>0</v>
      </c>
      <c r="GI294" s="198">
        <f t="shared" si="1127"/>
        <v>0</v>
      </c>
      <c r="GJ294" s="198">
        <f t="shared" si="1127"/>
        <v>0</v>
      </c>
    </row>
    <row r="295" spans="1:192" s="199" customFormat="1" x14ac:dyDescent="0.25">
      <c r="A295" s="147"/>
      <c r="B295" s="147"/>
      <c r="C295" s="21"/>
      <c r="D295" s="149"/>
      <c r="E295" s="198" t="str">
        <f xml:space="preserve"> LEFT(E294, LEN(E294) - 4)</f>
        <v>Shareholder loan interest paid</v>
      </c>
      <c r="F295" s="198"/>
      <c r="G295" s="198" t="str">
        <f xml:space="preserve"> SMU</f>
        <v>$ 000s</v>
      </c>
      <c r="H295" s="198">
        <f xml:space="preserve"> SUM(J295:GJ295)</f>
        <v>-34500.937780298111</v>
      </c>
      <c r="I295" s="150"/>
      <c r="J295" s="198">
        <f t="shared" ref="J295:K295" si="1128" xml:space="preserve"> -1 * J294</f>
        <v>0</v>
      </c>
      <c r="K295" s="198">
        <f t="shared" si="1128"/>
        <v>0</v>
      </c>
      <c r="L295" s="198">
        <f t="shared" ref="L295:BW295" si="1129" xml:space="preserve"> -1 * L294</f>
        <v>0</v>
      </c>
      <c r="M295" s="198">
        <f t="shared" si="1129"/>
        <v>0</v>
      </c>
      <c r="N295" s="198">
        <f t="shared" si="1129"/>
        <v>0</v>
      </c>
      <c r="O295" s="198">
        <f t="shared" si="1129"/>
        <v>0</v>
      </c>
      <c r="P295" s="198">
        <f t="shared" si="1129"/>
        <v>0</v>
      </c>
      <c r="Q295" s="198">
        <f t="shared" si="1129"/>
        <v>0</v>
      </c>
      <c r="R295" s="198">
        <f t="shared" si="1129"/>
        <v>0</v>
      </c>
      <c r="S295" s="198">
        <f t="shared" si="1129"/>
        <v>-440.17381938863832</v>
      </c>
      <c r="T295" s="198">
        <f t="shared" si="1129"/>
        <v>-503.22857662041065</v>
      </c>
      <c r="U295" s="198">
        <f t="shared" si="1129"/>
        <v>-591.47332496792433</v>
      </c>
      <c r="V295" s="198">
        <f t="shared" si="1129"/>
        <v>-559.04805113666703</v>
      </c>
      <c r="W295" s="198">
        <f t="shared" si="1129"/>
        <v>-466.01127384864708</v>
      </c>
      <c r="X295" s="198">
        <f t="shared" si="1129"/>
        <v>-481.59627698539907</v>
      </c>
      <c r="Y295" s="198">
        <f t="shared" si="1129"/>
        <v>-585.10446161687946</v>
      </c>
      <c r="Z295" s="198">
        <f t="shared" si="1129"/>
        <v>-552.85274110743853</v>
      </c>
      <c r="AA295" s="198">
        <f t="shared" si="1129"/>
        <v>-450.58896807124438</v>
      </c>
      <c r="AB295" s="198">
        <f t="shared" si="1129"/>
        <v>-485.28455805328008</v>
      </c>
      <c r="AC295" s="198">
        <f t="shared" si="1129"/>
        <v>-578.64481109333337</v>
      </c>
      <c r="AD295" s="198">
        <f t="shared" si="1129"/>
        <v>-546.56621775600956</v>
      </c>
      <c r="AE295" s="198">
        <f t="shared" si="1129"/>
        <v>-444.7929140919432</v>
      </c>
      <c r="AF295" s="198">
        <f t="shared" si="1129"/>
        <v>-479.25510768095592</v>
      </c>
      <c r="AG295" s="198">
        <f t="shared" si="1129"/>
        <v>-572.15116867175402</v>
      </c>
      <c r="AH295" s="198">
        <f t="shared" si="1129"/>
        <v>-540.24507729777133</v>
      </c>
      <c r="AI295" s="198">
        <f t="shared" si="1129"/>
        <v>-433.10514464586959</v>
      </c>
      <c r="AJ295" s="198">
        <f t="shared" si="1129"/>
        <v>-479.00430992841166</v>
      </c>
      <c r="AK295" s="198">
        <f t="shared" si="1129"/>
        <v>-565.59946261600044</v>
      </c>
      <c r="AL295" s="198">
        <f t="shared" si="1129"/>
        <v>-533.86533766092043</v>
      </c>
      <c r="AM295" s="198">
        <f t="shared" si="1129"/>
        <v>-442.38649913558288</v>
      </c>
      <c r="AN295" s="198">
        <f t="shared" si="1129"/>
        <v>-457.68631820009705</v>
      </c>
      <c r="AO295" s="198">
        <f t="shared" si="1129"/>
        <v>-559.00338432744547</v>
      </c>
      <c r="AP295" s="198">
        <f t="shared" si="1129"/>
        <v>-527.44064505646406</v>
      </c>
      <c r="AQ295" s="198">
        <f t="shared" si="1129"/>
        <v>-427.0584527769845</v>
      </c>
      <c r="AR295" s="198">
        <f t="shared" si="1129"/>
        <v>-460.7875861240077</v>
      </c>
      <c r="AS295" s="198">
        <f t="shared" si="1129"/>
        <v>-552.3049258607341</v>
      </c>
      <c r="AT295" s="198">
        <f t="shared" si="1129"/>
        <v>-520.91320233841793</v>
      </c>
      <c r="AU295" s="198">
        <f t="shared" si="1129"/>
        <v>-421.01021660664082</v>
      </c>
      <c r="AV295" s="198">
        <f t="shared" si="1129"/>
        <v>-454.50444735862561</v>
      </c>
      <c r="AW295" s="198">
        <f t="shared" si="1129"/>
        <v>-545.56679356619657</v>
      </c>
      <c r="AX295" s="198">
        <f t="shared" si="1129"/>
        <v>-514.34549561833683</v>
      </c>
      <c r="AY295" s="198">
        <f t="shared" si="1129"/>
        <v>-409.28030905180685</v>
      </c>
      <c r="AZ295" s="198">
        <f t="shared" si="1129"/>
        <v>-453.77457602158665</v>
      </c>
      <c r="BA295" s="198">
        <f t="shared" si="1129"/>
        <v>-538.76242565305688</v>
      </c>
      <c r="BB295" s="198">
        <f t="shared" si="1129"/>
        <v>-507.71106158736166</v>
      </c>
      <c r="BC295" s="198">
        <f t="shared" si="1129"/>
        <v>-417.73038732203486</v>
      </c>
      <c r="BD295" s="198">
        <f t="shared" si="1129"/>
        <v>-432.75302412292172</v>
      </c>
      <c r="BE295" s="198">
        <f t="shared" si="1129"/>
        <v>-531.90705788723062</v>
      </c>
      <c r="BF295" s="198">
        <f t="shared" si="1129"/>
        <v>-501.02510330059067</v>
      </c>
      <c r="BG295" s="198">
        <f t="shared" si="1129"/>
        <v>-402.4730139837668</v>
      </c>
      <c r="BH295" s="198">
        <f t="shared" si="1129"/>
        <v>-435.22564087872911</v>
      </c>
      <c r="BI295" s="198">
        <f t="shared" si="1129"/>
        <v>-524.93676234425766</v>
      </c>
      <c r="BJ295" s="198">
        <f t="shared" si="1129"/>
        <v>-494.22419358401953</v>
      </c>
      <c r="BK295" s="198">
        <f t="shared" si="1129"/>
        <v>-707.88234201843568</v>
      </c>
      <c r="BL295" s="198">
        <f t="shared" si="1129"/>
        <v>-702.29242733025376</v>
      </c>
      <c r="BM295" s="198">
        <f t="shared" si="1129"/>
        <v>-695.10660519261751</v>
      </c>
      <c r="BN295" s="198">
        <f t="shared" si="1129"/>
        <v>-683.66355807990908</v>
      </c>
      <c r="BO295" s="198">
        <f t="shared" si="1129"/>
        <v>-673.43263628357886</v>
      </c>
      <c r="BP295" s="198">
        <f t="shared" si="1129"/>
        <v>-656.49962412801096</v>
      </c>
      <c r="BQ295" s="198">
        <f t="shared" si="1129"/>
        <v>-636.85472865594716</v>
      </c>
      <c r="BR295" s="198">
        <f t="shared" si="1129"/>
        <v>-610.18578036409531</v>
      </c>
      <c r="BS295" s="198">
        <f t="shared" si="1129"/>
        <v>-585.33255524328627</v>
      </c>
      <c r="BT295" s="198">
        <f t="shared" si="1129"/>
        <v>-567.11440477985184</v>
      </c>
      <c r="BU295" s="198">
        <f t="shared" si="1129"/>
        <v>-546.67201681485403</v>
      </c>
      <c r="BV295" s="198">
        <f t="shared" si="1129"/>
        <v>-518.97920704613216</v>
      </c>
      <c r="BW295" s="198">
        <f t="shared" si="1129"/>
        <v>-493.07153992952215</v>
      </c>
      <c r="BX295" s="198">
        <f t="shared" ref="BX295:EI295" si="1130" xml:space="preserve"> -1 * BX294</f>
        <v>-473.99373184551791</v>
      </c>
      <c r="BY295" s="198">
        <f t="shared" si="1130"/>
        <v>-452.20467466520785</v>
      </c>
      <c r="BZ295" s="198">
        <f t="shared" si="1130"/>
        <v>-423.42028804134503</v>
      </c>
      <c r="CA295" s="198">
        <f t="shared" si="1130"/>
        <v>-396.38930574145377</v>
      </c>
      <c r="CB295" s="198">
        <f t="shared" si="1130"/>
        <v>-376.13524699095171</v>
      </c>
      <c r="CC295" s="198">
        <f t="shared" si="1130"/>
        <v>-353.16814059431607</v>
      </c>
      <c r="CD295" s="198">
        <f t="shared" si="1130"/>
        <v>-323.21796393948102</v>
      </c>
      <c r="CE295" s="198">
        <f t="shared" si="1130"/>
        <v>-294.98818691528118</v>
      </c>
      <c r="CF295" s="198">
        <f t="shared" si="1130"/>
        <v>-273.48189677624106</v>
      </c>
      <c r="CG295" s="198">
        <f t="shared" si="1130"/>
        <v>-249.25979201535336</v>
      </c>
      <c r="CH295" s="198">
        <f t="shared" si="1130"/>
        <v>-218.0653652508602</v>
      </c>
      <c r="CI295" s="198">
        <f t="shared" si="1130"/>
        <v>-188.55698872914255</v>
      </c>
      <c r="CJ295" s="198">
        <f t="shared" si="1130"/>
        <v>-165.48240134592217</v>
      </c>
      <c r="CK295" s="198">
        <f t="shared" si="1130"/>
        <v>-140.15402383459633</v>
      </c>
      <c r="CL295" s="198">
        <f t="shared" si="1130"/>
        <v>-107.63139546113433</v>
      </c>
      <c r="CM295" s="198">
        <f t="shared" si="1130"/>
        <v>-76.759026148411806</v>
      </c>
      <c r="CN295" s="198">
        <f t="shared" si="1130"/>
        <v>-52.793870248163898</v>
      </c>
      <c r="CO295" s="198">
        <f t="shared" si="1130"/>
        <v>-31.981264242854607</v>
      </c>
      <c r="CP295" s="198">
        <f t="shared" si="1130"/>
        <v>-4.763665698984604</v>
      </c>
      <c r="CQ295" s="198">
        <f t="shared" si="1130"/>
        <v>0</v>
      </c>
      <c r="CR295" s="198">
        <f t="shared" si="1130"/>
        <v>0</v>
      </c>
      <c r="CS295" s="198">
        <f t="shared" si="1130"/>
        <v>0</v>
      </c>
      <c r="CT295" s="198">
        <f t="shared" si="1130"/>
        <v>0</v>
      </c>
      <c r="CU295" s="198">
        <f t="shared" si="1130"/>
        <v>0</v>
      </c>
      <c r="CV295" s="198">
        <f t="shared" si="1130"/>
        <v>0</v>
      </c>
      <c r="CW295" s="198">
        <f t="shared" si="1130"/>
        <v>0</v>
      </c>
      <c r="CX295" s="198">
        <f t="shared" si="1130"/>
        <v>0</v>
      </c>
      <c r="CY295" s="198">
        <f t="shared" si="1130"/>
        <v>0</v>
      </c>
      <c r="CZ295" s="198">
        <f t="shared" si="1130"/>
        <v>0</v>
      </c>
      <c r="DA295" s="198">
        <f t="shared" si="1130"/>
        <v>0</v>
      </c>
      <c r="DB295" s="198">
        <f t="shared" si="1130"/>
        <v>0</v>
      </c>
      <c r="DC295" s="198">
        <f t="shared" si="1130"/>
        <v>0</v>
      </c>
      <c r="DD295" s="198">
        <f t="shared" si="1130"/>
        <v>0</v>
      </c>
      <c r="DE295" s="198">
        <f t="shared" si="1130"/>
        <v>0</v>
      </c>
      <c r="DF295" s="198">
        <f t="shared" si="1130"/>
        <v>0</v>
      </c>
      <c r="DG295" s="198">
        <f t="shared" si="1130"/>
        <v>0</v>
      </c>
      <c r="DH295" s="198">
        <f t="shared" si="1130"/>
        <v>0</v>
      </c>
      <c r="DI295" s="198">
        <f t="shared" si="1130"/>
        <v>0</v>
      </c>
      <c r="DJ295" s="198">
        <f t="shared" si="1130"/>
        <v>0</v>
      </c>
      <c r="DK295" s="198">
        <f t="shared" si="1130"/>
        <v>0</v>
      </c>
      <c r="DL295" s="198">
        <f t="shared" si="1130"/>
        <v>0</v>
      </c>
      <c r="DM295" s="198">
        <f t="shared" si="1130"/>
        <v>0</v>
      </c>
      <c r="DN295" s="198">
        <f t="shared" si="1130"/>
        <v>0</v>
      </c>
      <c r="DO295" s="198">
        <f t="shared" si="1130"/>
        <v>0</v>
      </c>
      <c r="DP295" s="198">
        <f t="shared" si="1130"/>
        <v>0</v>
      </c>
      <c r="DQ295" s="198">
        <f t="shared" si="1130"/>
        <v>0</v>
      </c>
      <c r="DR295" s="198">
        <f t="shared" si="1130"/>
        <v>0</v>
      </c>
      <c r="DS295" s="198">
        <f t="shared" si="1130"/>
        <v>0</v>
      </c>
      <c r="DT295" s="198">
        <f t="shared" si="1130"/>
        <v>0</v>
      </c>
      <c r="DU295" s="198">
        <f t="shared" si="1130"/>
        <v>0</v>
      </c>
      <c r="DV295" s="198">
        <f t="shared" si="1130"/>
        <v>0</v>
      </c>
      <c r="DW295" s="198">
        <f t="shared" si="1130"/>
        <v>0</v>
      </c>
      <c r="DX295" s="198">
        <f t="shared" si="1130"/>
        <v>0</v>
      </c>
      <c r="DY295" s="198">
        <f t="shared" si="1130"/>
        <v>0</v>
      </c>
      <c r="DZ295" s="198">
        <f t="shared" si="1130"/>
        <v>0</v>
      </c>
      <c r="EA295" s="198">
        <f t="shared" si="1130"/>
        <v>0</v>
      </c>
      <c r="EB295" s="198">
        <f t="shared" si="1130"/>
        <v>0</v>
      </c>
      <c r="EC295" s="198">
        <f t="shared" si="1130"/>
        <v>0</v>
      </c>
      <c r="ED295" s="198">
        <f t="shared" si="1130"/>
        <v>0</v>
      </c>
      <c r="EE295" s="198">
        <f t="shared" si="1130"/>
        <v>0</v>
      </c>
      <c r="EF295" s="198">
        <f t="shared" si="1130"/>
        <v>0</v>
      </c>
      <c r="EG295" s="198">
        <f t="shared" si="1130"/>
        <v>0</v>
      </c>
      <c r="EH295" s="198">
        <f t="shared" si="1130"/>
        <v>0</v>
      </c>
      <c r="EI295" s="198">
        <f t="shared" si="1130"/>
        <v>0</v>
      </c>
      <c r="EJ295" s="198">
        <f t="shared" ref="EJ295:GJ295" si="1131" xml:space="preserve"> -1 * EJ294</f>
        <v>0</v>
      </c>
      <c r="EK295" s="198">
        <f t="shared" si="1131"/>
        <v>0</v>
      </c>
      <c r="EL295" s="198">
        <f t="shared" si="1131"/>
        <v>0</v>
      </c>
      <c r="EM295" s="198">
        <f t="shared" si="1131"/>
        <v>0</v>
      </c>
      <c r="EN295" s="198">
        <f t="shared" si="1131"/>
        <v>0</v>
      </c>
      <c r="EO295" s="198">
        <f t="shared" si="1131"/>
        <v>0</v>
      </c>
      <c r="EP295" s="198">
        <f t="shared" si="1131"/>
        <v>0</v>
      </c>
      <c r="EQ295" s="198">
        <f t="shared" si="1131"/>
        <v>0</v>
      </c>
      <c r="ER295" s="198">
        <f t="shared" si="1131"/>
        <v>0</v>
      </c>
      <c r="ES295" s="198">
        <f t="shared" si="1131"/>
        <v>0</v>
      </c>
      <c r="ET295" s="198">
        <f t="shared" si="1131"/>
        <v>0</v>
      </c>
      <c r="EU295" s="198">
        <f t="shared" si="1131"/>
        <v>0</v>
      </c>
      <c r="EV295" s="198">
        <f t="shared" si="1131"/>
        <v>0</v>
      </c>
      <c r="EW295" s="198">
        <f t="shared" si="1131"/>
        <v>0</v>
      </c>
      <c r="EX295" s="198">
        <f t="shared" si="1131"/>
        <v>0</v>
      </c>
      <c r="EY295" s="198">
        <f t="shared" si="1131"/>
        <v>0</v>
      </c>
      <c r="EZ295" s="198">
        <f t="shared" si="1131"/>
        <v>0</v>
      </c>
      <c r="FA295" s="198">
        <f t="shared" si="1131"/>
        <v>0</v>
      </c>
      <c r="FB295" s="198">
        <f t="shared" si="1131"/>
        <v>0</v>
      </c>
      <c r="FC295" s="198">
        <f t="shared" si="1131"/>
        <v>0</v>
      </c>
      <c r="FD295" s="198">
        <f t="shared" si="1131"/>
        <v>0</v>
      </c>
      <c r="FE295" s="198">
        <f t="shared" si="1131"/>
        <v>0</v>
      </c>
      <c r="FF295" s="198">
        <f t="shared" si="1131"/>
        <v>0</v>
      </c>
      <c r="FG295" s="198">
        <f t="shared" si="1131"/>
        <v>0</v>
      </c>
      <c r="FH295" s="198">
        <f t="shared" si="1131"/>
        <v>0</v>
      </c>
      <c r="FI295" s="198">
        <f t="shared" si="1131"/>
        <v>0</v>
      </c>
      <c r="FJ295" s="198">
        <f t="shared" si="1131"/>
        <v>0</v>
      </c>
      <c r="FK295" s="198">
        <f t="shared" si="1131"/>
        <v>0</v>
      </c>
      <c r="FL295" s="198">
        <f t="shared" si="1131"/>
        <v>0</v>
      </c>
      <c r="FM295" s="198">
        <f t="shared" si="1131"/>
        <v>0</v>
      </c>
      <c r="FN295" s="198">
        <f t="shared" si="1131"/>
        <v>0</v>
      </c>
      <c r="FO295" s="198">
        <f t="shared" si="1131"/>
        <v>0</v>
      </c>
      <c r="FP295" s="198">
        <f t="shared" si="1131"/>
        <v>0</v>
      </c>
      <c r="FQ295" s="198">
        <f t="shared" si="1131"/>
        <v>0</v>
      </c>
      <c r="FR295" s="198">
        <f t="shared" si="1131"/>
        <v>0</v>
      </c>
      <c r="FS295" s="198">
        <f t="shared" si="1131"/>
        <v>0</v>
      </c>
      <c r="FT295" s="198">
        <f t="shared" si="1131"/>
        <v>0</v>
      </c>
      <c r="FU295" s="198">
        <f t="shared" si="1131"/>
        <v>0</v>
      </c>
      <c r="FV295" s="198">
        <f t="shared" si="1131"/>
        <v>0</v>
      </c>
      <c r="FW295" s="198">
        <f t="shared" si="1131"/>
        <v>0</v>
      </c>
      <c r="FX295" s="198">
        <f t="shared" si="1131"/>
        <v>0</v>
      </c>
      <c r="FY295" s="198">
        <f t="shared" si="1131"/>
        <v>0</v>
      </c>
      <c r="FZ295" s="198">
        <f t="shared" si="1131"/>
        <v>0</v>
      </c>
      <c r="GA295" s="198">
        <f t="shared" si="1131"/>
        <v>0</v>
      </c>
      <c r="GB295" s="198">
        <f t="shared" si="1131"/>
        <v>0</v>
      </c>
      <c r="GC295" s="198">
        <f t="shared" si="1131"/>
        <v>0</v>
      </c>
      <c r="GD295" s="198">
        <f t="shared" si="1131"/>
        <v>0</v>
      </c>
      <c r="GE295" s="198">
        <f t="shared" si="1131"/>
        <v>0</v>
      </c>
      <c r="GF295" s="198">
        <f t="shared" si="1131"/>
        <v>0</v>
      </c>
      <c r="GG295" s="198">
        <f t="shared" si="1131"/>
        <v>0</v>
      </c>
      <c r="GH295" s="198">
        <f t="shared" si="1131"/>
        <v>0</v>
      </c>
      <c r="GI295" s="198">
        <f t="shared" si="1131"/>
        <v>0</v>
      </c>
      <c r="GJ295" s="198">
        <f t="shared" si="1131"/>
        <v>0</v>
      </c>
    </row>
    <row r="296" spans="1:192" x14ac:dyDescent="0.25">
      <c r="E296" s="6"/>
    </row>
    <row r="297" spans="1:192" x14ac:dyDescent="0.25">
      <c r="B297" s="15" t="s">
        <v>505</v>
      </c>
      <c r="E297" s="6"/>
    </row>
    <row r="298" spans="1:192" x14ac:dyDescent="0.25">
      <c r="E298" s="12" t="str">
        <f t="shared" ref="E298:AJ298" si="1132" xml:space="preserve"> E$284</f>
        <v>Shareholder loan interest expense POS</v>
      </c>
      <c r="F298" s="12">
        <f t="shared" si="1132"/>
        <v>0</v>
      </c>
      <c r="G298" s="12" t="str">
        <f t="shared" si="1132"/>
        <v>$ 000s</v>
      </c>
      <c r="H298" s="12">
        <f t="shared" si="1132"/>
        <v>40864.028083344507</v>
      </c>
      <c r="I298" s="12">
        <f t="shared" si="1132"/>
        <v>0</v>
      </c>
      <c r="J298" s="12">
        <f t="shared" si="1132"/>
        <v>0</v>
      </c>
      <c r="K298" s="12">
        <f t="shared" si="1132"/>
        <v>0</v>
      </c>
      <c r="L298" s="12">
        <f t="shared" si="1132"/>
        <v>0</v>
      </c>
      <c r="M298" s="12">
        <f t="shared" si="1132"/>
        <v>0</v>
      </c>
      <c r="N298" s="12">
        <f t="shared" si="1132"/>
        <v>0</v>
      </c>
      <c r="O298" s="12">
        <f t="shared" si="1132"/>
        <v>0</v>
      </c>
      <c r="P298" s="12">
        <f t="shared" si="1132"/>
        <v>0</v>
      </c>
      <c r="Q298" s="12">
        <f t="shared" si="1132"/>
        <v>0</v>
      </c>
      <c r="R298" s="12">
        <f t="shared" si="1132"/>
        <v>0</v>
      </c>
      <c r="S298" s="12">
        <f t="shared" si="1132"/>
        <v>596.52826171512368</v>
      </c>
      <c r="T298" s="12">
        <f t="shared" si="1132"/>
        <v>599.26446445583713</v>
      </c>
      <c r="U298" s="12">
        <f t="shared" si="1132"/>
        <v>600.94509249295709</v>
      </c>
      <c r="V298" s="12">
        <f t="shared" si="1132"/>
        <v>601.11084842464516</v>
      </c>
      <c r="W298" s="12">
        <f t="shared" si="1132"/>
        <v>601.84694737718485</v>
      </c>
      <c r="X298" s="12">
        <f t="shared" si="1132"/>
        <v>604.22407166393418</v>
      </c>
      <c r="Y298" s="12">
        <f t="shared" si="1132"/>
        <v>606.37005807080857</v>
      </c>
      <c r="Z298" s="12">
        <f t="shared" si="1132"/>
        <v>606.74220600875231</v>
      </c>
      <c r="AA298" s="12">
        <f t="shared" si="1132"/>
        <v>607.68527164452541</v>
      </c>
      <c r="AB298" s="12">
        <f t="shared" si="1132"/>
        <v>610.43445695705771</v>
      </c>
      <c r="AC298" s="12">
        <f t="shared" si="1132"/>
        <v>612.6245801878739</v>
      </c>
      <c r="AD298" s="12">
        <f t="shared" si="1132"/>
        <v>613.21922614702839</v>
      </c>
      <c r="AE298" s="12">
        <f t="shared" si="1132"/>
        <v>614.38565379387114</v>
      </c>
      <c r="AF298" s="12">
        <f t="shared" si="1132"/>
        <v>617.35352673865486</v>
      </c>
      <c r="AG298" s="12">
        <f t="shared" si="1132"/>
        <v>619.77024907216457</v>
      </c>
      <c r="AH298" s="12">
        <f t="shared" si="1132"/>
        <v>620.60358297917173</v>
      </c>
      <c r="AI298" s="12">
        <f t="shared" si="1132"/>
        <v>622.00985682859618</v>
      </c>
      <c r="AJ298" s="12">
        <f t="shared" si="1132"/>
        <v>625.31568929179389</v>
      </c>
      <c r="AK298" s="12">
        <f t="shared" ref="AK298:BP298" si="1133" xml:space="preserve"> AK$284</f>
        <v>627.8761384306531</v>
      </c>
      <c r="AL298" s="12">
        <f t="shared" si="1133"/>
        <v>628.96598025740946</v>
      </c>
      <c r="AM298" s="12">
        <f t="shared" si="1133"/>
        <v>630.63024150284809</v>
      </c>
      <c r="AN298" s="12">
        <f t="shared" si="1133"/>
        <v>633.92450699427525</v>
      </c>
      <c r="AO298" s="12">
        <f t="shared" si="1133"/>
        <v>637.00867529817344</v>
      </c>
      <c r="AP298" s="12">
        <f t="shared" si="1133"/>
        <v>638.37376789016116</v>
      </c>
      <c r="AQ298" s="12">
        <f t="shared" si="1133"/>
        <v>640.31509753975081</v>
      </c>
      <c r="AR298" s="12">
        <f t="shared" si="1133"/>
        <v>644.04708882309933</v>
      </c>
      <c r="AS298" s="12">
        <f t="shared" si="1133"/>
        <v>647.25413012033334</v>
      </c>
      <c r="AT298" s="12">
        <f t="shared" si="1133"/>
        <v>648.91574119487632</v>
      </c>
      <c r="AU298" s="12">
        <f t="shared" si="1133"/>
        <v>651.15578562486439</v>
      </c>
      <c r="AV298" s="12">
        <f t="shared" si="1133"/>
        <v>655.18333308268336</v>
      </c>
      <c r="AW298" s="12">
        <f t="shared" si="1133"/>
        <v>658.69521358285442</v>
      </c>
      <c r="AX298" s="12">
        <f t="shared" si="1133"/>
        <v>660.67496093314583</v>
      </c>
      <c r="AY298" s="12">
        <f t="shared" si="1133"/>
        <v>663.235726576155</v>
      </c>
      <c r="AZ298" s="12">
        <f t="shared" si="1133"/>
        <v>667.67994638283108</v>
      </c>
      <c r="BA298" s="12">
        <f t="shared" si="1133"/>
        <v>671.42329036415288</v>
      </c>
      <c r="BB298" s="12">
        <f t="shared" si="1133"/>
        <v>673.7448554965971</v>
      </c>
      <c r="BC298" s="12">
        <f t="shared" si="1133"/>
        <v>676.65044689000877</v>
      </c>
      <c r="BD298" s="12">
        <f t="shared" si="1133"/>
        <v>681.18154793244821</v>
      </c>
      <c r="BE298" s="12">
        <f t="shared" si="1133"/>
        <v>685.5290470991149</v>
      </c>
      <c r="BF298" s="12">
        <f t="shared" si="1133"/>
        <v>688.21743191032294</v>
      </c>
      <c r="BG298" s="12">
        <f t="shared" si="1133"/>
        <v>691.49329766099322</v>
      </c>
      <c r="BH298" s="12">
        <f t="shared" si="1133"/>
        <v>696.55115262534468</v>
      </c>
      <c r="BI298" s="12">
        <f t="shared" si="1133"/>
        <v>701.12434908091052</v>
      </c>
      <c r="BJ298" s="12">
        <f t="shared" si="1133"/>
        <v>704.20763184880195</v>
      </c>
      <c r="BK298" s="12">
        <f t="shared" si="1133"/>
        <v>707.88234201843568</v>
      </c>
      <c r="BL298" s="12">
        <f t="shared" si="1133"/>
        <v>702.29242733025376</v>
      </c>
      <c r="BM298" s="12">
        <f t="shared" si="1133"/>
        <v>695.10660519261751</v>
      </c>
      <c r="BN298" s="12">
        <f t="shared" si="1133"/>
        <v>683.66355807990908</v>
      </c>
      <c r="BO298" s="12">
        <f t="shared" si="1133"/>
        <v>673.43263628357886</v>
      </c>
      <c r="BP298" s="12">
        <f t="shared" si="1133"/>
        <v>656.49962412801096</v>
      </c>
      <c r="BQ298" s="12">
        <f t="shared" ref="BQ298:EB298" si="1134" xml:space="preserve"> BQ$284</f>
        <v>636.85472865594716</v>
      </c>
      <c r="BR298" s="12">
        <f t="shared" si="1134"/>
        <v>610.18578036409531</v>
      </c>
      <c r="BS298" s="12">
        <f t="shared" si="1134"/>
        <v>585.33255524328627</v>
      </c>
      <c r="BT298" s="12">
        <f t="shared" si="1134"/>
        <v>567.11440477985184</v>
      </c>
      <c r="BU298" s="12">
        <f t="shared" si="1134"/>
        <v>546.67201681485403</v>
      </c>
      <c r="BV298" s="12">
        <f t="shared" si="1134"/>
        <v>518.97920704613216</v>
      </c>
      <c r="BW298" s="12">
        <f t="shared" si="1134"/>
        <v>493.07153992952215</v>
      </c>
      <c r="BX298" s="12">
        <f t="shared" si="1134"/>
        <v>473.99373184551791</v>
      </c>
      <c r="BY298" s="12">
        <f t="shared" si="1134"/>
        <v>452.20467466520785</v>
      </c>
      <c r="BZ298" s="12">
        <f t="shared" si="1134"/>
        <v>423.42028804134503</v>
      </c>
      <c r="CA298" s="12">
        <f t="shared" si="1134"/>
        <v>396.38930574145377</v>
      </c>
      <c r="CB298" s="12">
        <f t="shared" si="1134"/>
        <v>376.13524699095171</v>
      </c>
      <c r="CC298" s="12">
        <f t="shared" si="1134"/>
        <v>353.16814059431607</v>
      </c>
      <c r="CD298" s="12">
        <f t="shared" si="1134"/>
        <v>323.21796393948102</v>
      </c>
      <c r="CE298" s="12">
        <f t="shared" si="1134"/>
        <v>294.98818691528118</v>
      </c>
      <c r="CF298" s="12">
        <f t="shared" si="1134"/>
        <v>273.48189677624106</v>
      </c>
      <c r="CG298" s="12">
        <f t="shared" si="1134"/>
        <v>249.25979201535336</v>
      </c>
      <c r="CH298" s="12">
        <f t="shared" si="1134"/>
        <v>218.0653652508602</v>
      </c>
      <c r="CI298" s="12">
        <f t="shared" si="1134"/>
        <v>188.55698872914255</v>
      </c>
      <c r="CJ298" s="12">
        <f t="shared" si="1134"/>
        <v>165.48240134592217</v>
      </c>
      <c r="CK298" s="12">
        <f t="shared" si="1134"/>
        <v>140.15402383459633</v>
      </c>
      <c r="CL298" s="12">
        <f t="shared" si="1134"/>
        <v>107.63139546113433</v>
      </c>
      <c r="CM298" s="12">
        <f t="shared" si="1134"/>
        <v>76.759026148411806</v>
      </c>
      <c r="CN298" s="12">
        <f t="shared" si="1134"/>
        <v>52.793870248163898</v>
      </c>
      <c r="CO298" s="12">
        <f t="shared" si="1134"/>
        <v>31.981264242854607</v>
      </c>
      <c r="CP298" s="12">
        <f t="shared" si="1134"/>
        <v>4.763665698984604</v>
      </c>
      <c r="CQ298" s="12">
        <f t="shared" si="1134"/>
        <v>0</v>
      </c>
      <c r="CR298" s="12">
        <f t="shared" si="1134"/>
        <v>0</v>
      </c>
      <c r="CS298" s="12">
        <f t="shared" si="1134"/>
        <v>0</v>
      </c>
      <c r="CT298" s="12">
        <f t="shared" si="1134"/>
        <v>0</v>
      </c>
      <c r="CU298" s="12">
        <f t="shared" si="1134"/>
        <v>0</v>
      </c>
      <c r="CV298" s="12">
        <f t="shared" si="1134"/>
        <v>0</v>
      </c>
      <c r="CW298" s="12">
        <f t="shared" si="1134"/>
        <v>0</v>
      </c>
      <c r="CX298" s="12">
        <f t="shared" si="1134"/>
        <v>0</v>
      </c>
      <c r="CY298" s="12">
        <f t="shared" si="1134"/>
        <v>0</v>
      </c>
      <c r="CZ298" s="12">
        <f t="shared" si="1134"/>
        <v>0</v>
      </c>
      <c r="DA298" s="12">
        <f t="shared" si="1134"/>
        <v>0</v>
      </c>
      <c r="DB298" s="12">
        <f t="shared" si="1134"/>
        <v>0</v>
      </c>
      <c r="DC298" s="12">
        <f t="shared" si="1134"/>
        <v>0</v>
      </c>
      <c r="DD298" s="12">
        <f t="shared" si="1134"/>
        <v>0</v>
      </c>
      <c r="DE298" s="12">
        <f t="shared" si="1134"/>
        <v>0</v>
      </c>
      <c r="DF298" s="12">
        <f t="shared" si="1134"/>
        <v>0</v>
      </c>
      <c r="DG298" s="12">
        <f t="shared" si="1134"/>
        <v>0</v>
      </c>
      <c r="DH298" s="12">
        <f t="shared" si="1134"/>
        <v>0</v>
      </c>
      <c r="DI298" s="12">
        <f t="shared" si="1134"/>
        <v>0</v>
      </c>
      <c r="DJ298" s="12">
        <f t="shared" si="1134"/>
        <v>0</v>
      </c>
      <c r="DK298" s="12">
        <f t="shared" si="1134"/>
        <v>0</v>
      </c>
      <c r="DL298" s="12">
        <f t="shared" si="1134"/>
        <v>0</v>
      </c>
      <c r="DM298" s="12">
        <f t="shared" si="1134"/>
        <v>0</v>
      </c>
      <c r="DN298" s="12">
        <f t="shared" si="1134"/>
        <v>0</v>
      </c>
      <c r="DO298" s="12">
        <f t="shared" si="1134"/>
        <v>0</v>
      </c>
      <c r="DP298" s="12">
        <f t="shared" si="1134"/>
        <v>0</v>
      </c>
      <c r="DQ298" s="12">
        <f t="shared" si="1134"/>
        <v>0</v>
      </c>
      <c r="DR298" s="12">
        <f t="shared" si="1134"/>
        <v>0</v>
      </c>
      <c r="DS298" s="12">
        <f t="shared" si="1134"/>
        <v>0</v>
      </c>
      <c r="DT298" s="12">
        <f t="shared" si="1134"/>
        <v>0</v>
      </c>
      <c r="DU298" s="12">
        <f t="shared" si="1134"/>
        <v>0</v>
      </c>
      <c r="DV298" s="12">
        <f t="shared" si="1134"/>
        <v>0</v>
      </c>
      <c r="DW298" s="12">
        <f t="shared" si="1134"/>
        <v>0</v>
      </c>
      <c r="DX298" s="12">
        <f t="shared" si="1134"/>
        <v>0</v>
      </c>
      <c r="DY298" s="12">
        <f t="shared" si="1134"/>
        <v>0</v>
      </c>
      <c r="DZ298" s="12">
        <f t="shared" si="1134"/>
        <v>0</v>
      </c>
      <c r="EA298" s="12">
        <f t="shared" si="1134"/>
        <v>0</v>
      </c>
      <c r="EB298" s="12">
        <f t="shared" si="1134"/>
        <v>0</v>
      </c>
      <c r="EC298" s="12">
        <f t="shared" ref="EC298:GJ298" si="1135" xml:space="preserve"> EC$284</f>
        <v>0</v>
      </c>
      <c r="ED298" s="12">
        <f t="shared" si="1135"/>
        <v>0</v>
      </c>
      <c r="EE298" s="12">
        <f t="shared" si="1135"/>
        <v>0</v>
      </c>
      <c r="EF298" s="12">
        <f t="shared" si="1135"/>
        <v>0</v>
      </c>
      <c r="EG298" s="12">
        <f t="shared" si="1135"/>
        <v>0</v>
      </c>
      <c r="EH298" s="12">
        <f t="shared" si="1135"/>
        <v>0</v>
      </c>
      <c r="EI298" s="12">
        <f t="shared" si="1135"/>
        <v>0</v>
      </c>
      <c r="EJ298" s="12">
        <f t="shared" si="1135"/>
        <v>0</v>
      </c>
      <c r="EK298" s="12">
        <f t="shared" si="1135"/>
        <v>0</v>
      </c>
      <c r="EL298" s="12">
        <f t="shared" si="1135"/>
        <v>0</v>
      </c>
      <c r="EM298" s="12">
        <f t="shared" si="1135"/>
        <v>0</v>
      </c>
      <c r="EN298" s="12">
        <f t="shared" si="1135"/>
        <v>0</v>
      </c>
      <c r="EO298" s="12">
        <f t="shared" si="1135"/>
        <v>0</v>
      </c>
      <c r="EP298" s="12">
        <f t="shared" si="1135"/>
        <v>0</v>
      </c>
      <c r="EQ298" s="12">
        <f t="shared" si="1135"/>
        <v>0</v>
      </c>
      <c r="ER298" s="12">
        <f t="shared" si="1135"/>
        <v>0</v>
      </c>
      <c r="ES298" s="12">
        <f t="shared" si="1135"/>
        <v>0</v>
      </c>
      <c r="ET298" s="12">
        <f t="shared" si="1135"/>
        <v>0</v>
      </c>
      <c r="EU298" s="12">
        <f t="shared" si="1135"/>
        <v>0</v>
      </c>
      <c r="EV298" s="12">
        <f t="shared" si="1135"/>
        <v>0</v>
      </c>
      <c r="EW298" s="12">
        <f t="shared" si="1135"/>
        <v>0</v>
      </c>
      <c r="EX298" s="12">
        <f t="shared" si="1135"/>
        <v>0</v>
      </c>
      <c r="EY298" s="12">
        <f t="shared" si="1135"/>
        <v>0</v>
      </c>
      <c r="EZ298" s="12">
        <f t="shared" si="1135"/>
        <v>0</v>
      </c>
      <c r="FA298" s="12">
        <f t="shared" si="1135"/>
        <v>0</v>
      </c>
      <c r="FB298" s="12">
        <f t="shared" si="1135"/>
        <v>0</v>
      </c>
      <c r="FC298" s="12">
        <f t="shared" si="1135"/>
        <v>0</v>
      </c>
      <c r="FD298" s="12">
        <f t="shared" si="1135"/>
        <v>0</v>
      </c>
      <c r="FE298" s="12">
        <f t="shared" si="1135"/>
        <v>0</v>
      </c>
      <c r="FF298" s="12">
        <f t="shared" si="1135"/>
        <v>0</v>
      </c>
      <c r="FG298" s="12">
        <f t="shared" si="1135"/>
        <v>0</v>
      </c>
      <c r="FH298" s="12">
        <f t="shared" si="1135"/>
        <v>0</v>
      </c>
      <c r="FI298" s="12">
        <f t="shared" si="1135"/>
        <v>0</v>
      </c>
      <c r="FJ298" s="12">
        <f t="shared" si="1135"/>
        <v>0</v>
      </c>
      <c r="FK298" s="12">
        <f t="shared" si="1135"/>
        <v>0</v>
      </c>
      <c r="FL298" s="12">
        <f t="shared" si="1135"/>
        <v>0</v>
      </c>
      <c r="FM298" s="12">
        <f t="shared" si="1135"/>
        <v>0</v>
      </c>
      <c r="FN298" s="12">
        <f t="shared" si="1135"/>
        <v>0</v>
      </c>
      <c r="FO298" s="12">
        <f t="shared" si="1135"/>
        <v>0</v>
      </c>
      <c r="FP298" s="12">
        <f t="shared" si="1135"/>
        <v>0</v>
      </c>
      <c r="FQ298" s="12">
        <f t="shared" si="1135"/>
        <v>0</v>
      </c>
      <c r="FR298" s="12">
        <f t="shared" si="1135"/>
        <v>0</v>
      </c>
      <c r="FS298" s="12">
        <f t="shared" si="1135"/>
        <v>0</v>
      </c>
      <c r="FT298" s="12">
        <f t="shared" si="1135"/>
        <v>0</v>
      </c>
      <c r="FU298" s="12">
        <f t="shared" si="1135"/>
        <v>0</v>
      </c>
      <c r="FV298" s="12">
        <f t="shared" si="1135"/>
        <v>0</v>
      </c>
      <c r="FW298" s="12">
        <f t="shared" si="1135"/>
        <v>0</v>
      </c>
      <c r="FX298" s="12">
        <f t="shared" si="1135"/>
        <v>0</v>
      </c>
      <c r="FY298" s="12">
        <f t="shared" si="1135"/>
        <v>0</v>
      </c>
      <c r="FZ298" s="12">
        <f t="shared" si="1135"/>
        <v>0</v>
      </c>
      <c r="GA298" s="12">
        <f t="shared" si="1135"/>
        <v>0</v>
      </c>
      <c r="GB298" s="12">
        <f t="shared" si="1135"/>
        <v>0</v>
      </c>
      <c r="GC298" s="12">
        <f t="shared" si="1135"/>
        <v>0</v>
      </c>
      <c r="GD298" s="12">
        <f t="shared" si="1135"/>
        <v>0</v>
      </c>
      <c r="GE298" s="12">
        <f t="shared" si="1135"/>
        <v>0</v>
      </c>
      <c r="GF298" s="12">
        <f t="shared" si="1135"/>
        <v>0</v>
      </c>
      <c r="GG298" s="12">
        <f t="shared" si="1135"/>
        <v>0</v>
      </c>
      <c r="GH298" s="12">
        <f t="shared" si="1135"/>
        <v>0</v>
      </c>
      <c r="GI298" s="12">
        <f t="shared" si="1135"/>
        <v>0</v>
      </c>
      <c r="GJ298" s="12">
        <f t="shared" si="1135"/>
        <v>0</v>
      </c>
    </row>
    <row r="299" spans="1:192" x14ac:dyDescent="0.25">
      <c r="E299" s="12" t="str">
        <f t="shared" ref="E299:AJ299" si="1136" xml:space="preserve"> E$294</f>
        <v>Shareholder loan interest paid POS</v>
      </c>
      <c r="F299" s="12">
        <f t="shared" si="1136"/>
        <v>0</v>
      </c>
      <c r="G299" s="12" t="str">
        <f t="shared" si="1136"/>
        <v>$ 000s</v>
      </c>
      <c r="H299" s="12">
        <f t="shared" si="1136"/>
        <v>34500.937780298111</v>
      </c>
      <c r="I299" s="12">
        <f t="shared" si="1136"/>
        <v>0</v>
      </c>
      <c r="J299" s="12">
        <f t="shared" si="1136"/>
        <v>0</v>
      </c>
      <c r="K299" s="12">
        <f t="shared" si="1136"/>
        <v>0</v>
      </c>
      <c r="L299" s="12">
        <f t="shared" si="1136"/>
        <v>0</v>
      </c>
      <c r="M299" s="12">
        <f t="shared" si="1136"/>
        <v>0</v>
      </c>
      <c r="N299" s="12">
        <f t="shared" si="1136"/>
        <v>0</v>
      </c>
      <c r="O299" s="12">
        <f t="shared" si="1136"/>
        <v>0</v>
      </c>
      <c r="P299" s="12">
        <f t="shared" si="1136"/>
        <v>0</v>
      </c>
      <c r="Q299" s="12">
        <f t="shared" si="1136"/>
        <v>0</v>
      </c>
      <c r="R299" s="12">
        <f t="shared" si="1136"/>
        <v>0</v>
      </c>
      <c r="S299" s="12">
        <f t="shared" si="1136"/>
        <v>440.17381938863832</v>
      </c>
      <c r="T299" s="12">
        <f t="shared" si="1136"/>
        <v>503.22857662041065</v>
      </c>
      <c r="U299" s="12">
        <f t="shared" si="1136"/>
        <v>591.47332496792433</v>
      </c>
      <c r="V299" s="12">
        <f t="shared" si="1136"/>
        <v>559.04805113666703</v>
      </c>
      <c r="W299" s="12">
        <f t="shared" si="1136"/>
        <v>466.01127384864708</v>
      </c>
      <c r="X299" s="12">
        <f t="shared" si="1136"/>
        <v>481.59627698539907</v>
      </c>
      <c r="Y299" s="12">
        <f t="shared" si="1136"/>
        <v>585.10446161687946</v>
      </c>
      <c r="Z299" s="12">
        <f t="shared" si="1136"/>
        <v>552.85274110743853</v>
      </c>
      <c r="AA299" s="12">
        <f t="shared" si="1136"/>
        <v>450.58896807124438</v>
      </c>
      <c r="AB299" s="12">
        <f t="shared" si="1136"/>
        <v>485.28455805328008</v>
      </c>
      <c r="AC299" s="12">
        <f t="shared" si="1136"/>
        <v>578.64481109333337</v>
      </c>
      <c r="AD299" s="12">
        <f t="shared" si="1136"/>
        <v>546.56621775600956</v>
      </c>
      <c r="AE299" s="12">
        <f t="shared" si="1136"/>
        <v>444.7929140919432</v>
      </c>
      <c r="AF299" s="12">
        <f t="shared" si="1136"/>
        <v>479.25510768095592</v>
      </c>
      <c r="AG299" s="12">
        <f t="shared" si="1136"/>
        <v>572.15116867175402</v>
      </c>
      <c r="AH299" s="12">
        <f t="shared" si="1136"/>
        <v>540.24507729777133</v>
      </c>
      <c r="AI299" s="12">
        <f t="shared" si="1136"/>
        <v>433.10514464586959</v>
      </c>
      <c r="AJ299" s="12">
        <f t="shared" si="1136"/>
        <v>479.00430992841166</v>
      </c>
      <c r="AK299" s="12">
        <f t="shared" ref="AK299:BP299" si="1137" xml:space="preserve"> AK$294</f>
        <v>565.59946261600044</v>
      </c>
      <c r="AL299" s="12">
        <f t="shared" si="1137"/>
        <v>533.86533766092043</v>
      </c>
      <c r="AM299" s="12">
        <f t="shared" si="1137"/>
        <v>442.38649913558288</v>
      </c>
      <c r="AN299" s="12">
        <f t="shared" si="1137"/>
        <v>457.68631820009705</v>
      </c>
      <c r="AO299" s="12">
        <f t="shared" si="1137"/>
        <v>559.00338432744547</v>
      </c>
      <c r="AP299" s="12">
        <f t="shared" si="1137"/>
        <v>527.44064505646406</v>
      </c>
      <c r="AQ299" s="12">
        <f t="shared" si="1137"/>
        <v>427.0584527769845</v>
      </c>
      <c r="AR299" s="12">
        <f t="shared" si="1137"/>
        <v>460.7875861240077</v>
      </c>
      <c r="AS299" s="12">
        <f t="shared" si="1137"/>
        <v>552.3049258607341</v>
      </c>
      <c r="AT299" s="12">
        <f t="shared" si="1137"/>
        <v>520.91320233841793</v>
      </c>
      <c r="AU299" s="12">
        <f t="shared" si="1137"/>
        <v>421.01021660664082</v>
      </c>
      <c r="AV299" s="12">
        <f t="shared" si="1137"/>
        <v>454.50444735862561</v>
      </c>
      <c r="AW299" s="12">
        <f t="shared" si="1137"/>
        <v>545.56679356619657</v>
      </c>
      <c r="AX299" s="12">
        <f t="shared" si="1137"/>
        <v>514.34549561833683</v>
      </c>
      <c r="AY299" s="12">
        <f t="shared" si="1137"/>
        <v>409.28030905180685</v>
      </c>
      <c r="AZ299" s="12">
        <f t="shared" si="1137"/>
        <v>453.77457602158665</v>
      </c>
      <c r="BA299" s="12">
        <f t="shared" si="1137"/>
        <v>538.76242565305688</v>
      </c>
      <c r="BB299" s="12">
        <f t="shared" si="1137"/>
        <v>507.71106158736166</v>
      </c>
      <c r="BC299" s="12">
        <f t="shared" si="1137"/>
        <v>417.73038732203486</v>
      </c>
      <c r="BD299" s="12">
        <f t="shared" si="1137"/>
        <v>432.75302412292172</v>
      </c>
      <c r="BE299" s="12">
        <f t="shared" si="1137"/>
        <v>531.90705788723062</v>
      </c>
      <c r="BF299" s="12">
        <f t="shared" si="1137"/>
        <v>501.02510330059067</v>
      </c>
      <c r="BG299" s="12">
        <f t="shared" si="1137"/>
        <v>402.4730139837668</v>
      </c>
      <c r="BH299" s="12">
        <f t="shared" si="1137"/>
        <v>435.22564087872911</v>
      </c>
      <c r="BI299" s="12">
        <f t="shared" si="1137"/>
        <v>524.93676234425766</v>
      </c>
      <c r="BJ299" s="12">
        <f t="shared" si="1137"/>
        <v>494.22419358401953</v>
      </c>
      <c r="BK299" s="12">
        <f t="shared" si="1137"/>
        <v>707.88234201843568</v>
      </c>
      <c r="BL299" s="12">
        <f t="shared" si="1137"/>
        <v>702.29242733025376</v>
      </c>
      <c r="BM299" s="12">
        <f t="shared" si="1137"/>
        <v>695.10660519261751</v>
      </c>
      <c r="BN299" s="12">
        <f t="shared" si="1137"/>
        <v>683.66355807990908</v>
      </c>
      <c r="BO299" s="12">
        <f t="shared" si="1137"/>
        <v>673.43263628357886</v>
      </c>
      <c r="BP299" s="12">
        <f t="shared" si="1137"/>
        <v>656.49962412801096</v>
      </c>
      <c r="BQ299" s="12">
        <f t="shared" ref="BQ299:EB299" si="1138" xml:space="preserve"> BQ$294</f>
        <v>636.85472865594716</v>
      </c>
      <c r="BR299" s="12">
        <f t="shared" si="1138"/>
        <v>610.18578036409531</v>
      </c>
      <c r="BS299" s="12">
        <f t="shared" si="1138"/>
        <v>585.33255524328627</v>
      </c>
      <c r="BT299" s="12">
        <f t="shared" si="1138"/>
        <v>567.11440477985184</v>
      </c>
      <c r="BU299" s="12">
        <f t="shared" si="1138"/>
        <v>546.67201681485403</v>
      </c>
      <c r="BV299" s="12">
        <f t="shared" si="1138"/>
        <v>518.97920704613216</v>
      </c>
      <c r="BW299" s="12">
        <f t="shared" si="1138"/>
        <v>493.07153992952215</v>
      </c>
      <c r="BX299" s="12">
        <f t="shared" si="1138"/>
        <v>473.99373184551791</v>
      </c>
      <c r="BY299" s="12">
        <f t="shared" si="1138"/>
        <v>452.20467466520785</v>
      </c>
      <c r="BZ299" s="12">
        <f t="shared" si="1138"/>
        <v>423.42028804134503</v>
      </c>
      <c r="CA299" s="12">
        <f t="shared" si="1138"/>
        <v>396.38930574145377</v>
      </c>
      <c r="CB299" s="12">
        <f t="shared" si="1138"/>
        <v>376.13524699095171</v>
      </c>
      <c r="CC299" s="12">
        <f t="shared" si="1138"/>
        <v>353.16814059431607</v>
      </c>
      <c r="CD299" s="12">
        <f t="shared" si="1138"/>
        <v>323.21796393948102</v>
      </c>
      <c r="CE299" s="12">
        <f t="shared" si="1138"/>
        <v>294.98818691528118</v>
      </c>
      <c r="CF299" s="12">
        <f t="shared" si="1138"/>
        <v>273.48189677624106</v>
      </c>
      <c r="CG299" s="12">
        <f t="shared" si="1138"/>
        <v>249.25979201535336</v>
      </c>
      <c r="CH299" s="12">
        <f t="shared" si="1138"/>
        <v>218.0653652508602</v>
      </c>
      <c r="CI299" s="12">
        <f t="shared" si="1138"/>
        <v>188.55698872914255</v>
      </c>
      <c r="CJ299" s="12">
        <f t="shared" si="1138"/>
        <v>165.48240134592217</v>
      </c>
      <c r="CK299" s="12">
        <f t="shared" si="1138"/>
        <v>140.15402383459633</v>
      </c>
      <c r="CL299" s="12">
        <f t="shared" si="1138"/>
        <v>107.63139546113433</v>
      </c>
      <c r="CM299" s="12">
        <f t="shared" si="1138"/>
        <v>76.759026148411806</v>
      </c>
      <c r="CN299" s="12">
        <f t="shared" si="1138"/>
        <v>52.793870248163898</v>
      </c>
      <c r="CO299" s="12">
        <f t="shared" si="1138"/>
        <v>31.981264242854607</v>
      </c>
      <c r="CP299" s="12">
        <f t="shared" si="1138"/>
        <v>4.763665698984604</v>
      </c>
      <c r="CQ299" s="12">
        <f t="shared" si="1138"/>
        <v>0</v>
      </c>
      <c r="CR299" s="12">
        <f t="shared" si="1138"/>
        <v>0</v>
      </c>
      <c r="CS299" s="12">
        <f t="shared" si="1138"/>
        <v>0</v>
      </c>
      <c r="CT299" s="12">
        <f t="shared" si="1138"/>
        <v>0</v>
      </c>
      <c r="CU299" s="12">
        <f t="shared" si="1138"/>
        <v>0</v>
      </c>
      <c r="CV299" s="12">
        <f t="shared" si="1138"/>
        <v>0</v>
      </c>
      <c r="CW299" s="12">
        <f t="shared" si="1138"/>
        <v>0</v>
      </c>
      <c r="CX299" s="12">
        <f t="shared" si="1138"/>
        <v>0</v>
      </c>
      <c r="CY299" s="12">
        <f t="shared" si="1138"/>
        <v>0</v>
      </c>
      <c r="CZ299" s="12">
        <f t="shared" si="1138"/>
        <v>0</v>
      </c>
      <c r="DA299" s="12">
        <f t="shared" si="1138"/>
        <v>0</v>
      </c>
      <c r="DB299" s="12">
        <f t="shared" si="1138"/>
        <v>0</v>
      </c>
      <c r="DC299" s="12">
        <f t="shared" si="1138"/>
        <v>0</v>
      </c>
      <c r="DD299" s="12">
        <f t="shared" si="1138"/>
        <v>0</v>
      </c>
      <c r="DE299" s="12">
        <f t="shared" si="1138"/>
        <v>0</v>
      </c>
      <c r="DF299" s="12">
        <f t="shared" si="1138"/>
        <v>0</v>
      </c>
      <c r="DG299" s="12">
        <f t="shared" si="1138"/>
        <v>0</v>
      </c>
      <c r="DH299" s="12">
        <f t="shared" si="1138"/>
        <v>0</v>
      </c>
      <c r="DI299" s="12">
        <f t="shared" si="1138"/>
        <v>0</v>
      </c>
      <c r="DJ299" s="12">
        <f t="shared" si="1138"/>
        <v>0</v>
      </c>
      <c r="DK299" s="12">
        <f t="shared" si="1138"/>
        <v>0</v>
      </c>
      <c r="DL299" s="12">
        <f t="shared" si="1138"/>
        <v>0</v>
      </c>
      <c r="DM299" s="12">
        <f t="shared" si="1138"/>
        <v>0</v>
      </c>
      <c r="DN299" s="12">
        <f t="shared" si="1138"/>
        <v>0</v>
      </c>
      <c r="DO299" s="12">
        <f t="shared" si="1138"/>
        <v>0</v>
      </c>
      <c r="DP299" s="12">
        <f t="shared" si="1138"/>
        <v>0</v>
      </c>
      <c r="DQ299" s="12">
        <f t="shared" si="1138"/>
        <v>0</v>
      </c>
      <c r="DR299" s="12">
        <f t="shared" si="1138"/>
        <v>0</v>
      </c>
      <c r="DS299" s="12">
        <f t="shared" si="1138"/>
        <v>0</v>
      </c>
      <c r="DT299" s="12">
        <f t="shared" si="1138"/>
        <v>0</v>
      </c>
      <c r="DU299" s="12">
        <f t="shared" si="1138"/>
        <v>0</v>
      </c>
      <c r="DV299" s="12">
        <f t="shared" si="1138"/>
        <v>0</v>
      </c>
      <c r="DW299" s="12">
        <f t="shared" si="1138"/>
        <v>0</v>
      </c>
      <c r="DX299" s="12">
        <f t="shared" si="1138"/>
        <v>0</v>
      </c>
      <c r="DY299" s="12">
        <f t="shared" si="1138"/>
        <v>0</v>
      </c>
      <c r="DZ299" s="12">
        <f t="shared" si="1138"/>
        <v>0</v>
      </c>
      <c r="EA299" s="12">
        <f t="shared" si="1138"/>
        <v>0</v>
      </c>
      <c r="EB299" s="12">
        <f t="shared" si="1138"/>
        <v>0</v>
      </c>
      <c r="EC299" s="12">
        <f t="shared" ref="EC299:GJ299" si="1139" xml:space="preserve"> EC$294</f>
        <v>0</v>
      </c>
      <c r="ED299" s="12">
        <f t="shared" si="1139"/>
        <v>0</v>
      </c>
      <c r="EE299" s="12">
        <f t="shared" si="1139"/>
        <v>0</v>
      </c>
      <c r="EF299" s="12">
        <f t="shared" si="1139"/>
        <v>0</v>
      </c>
      <c r="EG299" s="12">
        <f t="shared" si="1139"/>
        <v>0</v>
      </c>
      <c r="EH299" s="12">
        <f t="shared" si="1139"/>
        <v>0</v>
      </c>
      <c r="EI299" s="12">
        <f t="shared" si="1139"/>
        <v>0</v>
      </c>
      <c r="EJ299" s="12">
        <f t="shared" si="1139"/>
        <v>0</v>
      </c>
      <c r="EK299" s="12">
        <f t="shared" si="1139"/>
        <v>0</v>
      </c>
      <c r="EL299" s="12">
        <f t="shared" si="1139"/>
        <v>0</v>
      </c>
      <c r="EM299" s="12">
        <f t="shared" si="1139"/>
        <v>0</v>
      </c>
      <c r="EN299" s="12">
        <f t="shared" si="1139"/>
        <v>0</v>
      </c>
      <c r="EO299" s="12">
        <f t="shared" si="1139"/>
        <v>0</v>
      </c>
      <c r="EP299" s="12">
        <f t="shared" si="1139"/>
        <v>0</v>
      </c>
      <c r="EQ299" s="12">
        <f t="shared" si="1139"/>
        <v>0</v>
      </c>
      <c r="ER299" s="12">
        <f t="shared" si="1139"/>
        <v>0</v>
      </c>
      <c r="ES299" s="12">
        <f t="shared" si="1139"/>
        <v>0</v>
      </c>
      <c r="ET299" s="12">
        <f t="shared" si="1139"/>
        <v>0</v>
      </c>
      <c r="EU299" s="12">
        <f t="shared" si="1139"/>
        <v>0</v>
      </c>
      <c r="EV299" s="12">
        <f t="shared" si="1139"/>
        <v>0</v>
      </c>
      <c r="EW299" s="12">
        <f t="shared" si="1139"/>
        <v>0</v>
      </c>
      <c r="EX299" s="12">
        <f t="shared" si="1139"/>
        <v>0</v>
      </c>
      <c r="EY299" s="12">
        <f t="shared" si="1139"/>
        <v>0</v>
      </c>
      <c r="EZ299" s="12">
        <f t="shared" si="1139"/>
        <v>0</v>
      </c>
      <c r="FA299" s="12">
        <f t="shared" si="1139"/>
        <v>0</v>
      </c>
      <c r="FB299" s="12">
        <f t="shared" si="1139"/>
        <v>0</v>
      </c>
      <c r="FC299" s="12">
        <f t="shared" si="1139"/>
        <v>0</v>
      </c>
      <c r="FD299" s="12">
        <f t="shared" si="1139"/>
        <v>0</v>
      </c>
      <c r="FE299" s="12">
        <f t="shared" si="1139"/>
        <v>0</v>
      </c>
      <c r="FF299" s="12">
        <f t="shared" si="1139"/>
        <v>0</v>
      </c>
      <c r="FG299" s="12">
        <f t="shared" si="1139"/>
        <v>0</v>
      </c>
      <c r="FH299" s="12">
        <f t="shared" si="1139"/>
        <v>0</v>
      </c>
      <c r="FI299" s="12">
        <f t="shared" si="1139"/>
        <v>0</v>
      </c>
      <c r="FJ299" s="12">
        <f t="shared" si="1139"/>
        <v>0</v>
      </c>
      <c r="FK299" s="12">
        <f t="shared" si="1139"/>
        <v>0</v>
      </c>
      <c r="FL299" s="12">
        <f t="shared" si="1139"/>
        <v>0</v>
      </c>
      <c r="FM299" s="12">
        <f t="shared" si="1139"/>
        <v>0</v>
      </c>
      <c r="FN299" s="12">
        <f t="shared" si="1139"/>
        <v>0</v>
      </c>
      <c r="FO299" s="12">
        <f t="shared" si="1139"/>
        <v>0</v>
      </c>
      <c r="FP299" s="12">
        <f t="shared" si="1139"/>
        <v>0</v>
      </c>
      <c r="FQ299" s="12">
        <f t="shared" si="1139"/>
        <v>0</v>
      </c>
      <c r="FR299" s="12">
        <f t="shared" si="1139"/>
        <v>0</v>
      </c>
      <c r="FS299" s="12">
        <f t="shared" si="1139"/>
        <v>0</v>
      </c>
      <c r="FT299" s="12">
        <f t="shared" si="1139"/>
        <v>0</v>
      </c>
      <c r="FU299" s="12">
        <f t="shared" si="1139"/>
        <v>0</v>
      </c>
      <c r="FV299" s="12">
        <f t="shared" si="1139"/>
        <v>0</v>
      </c>
      <c r="FW299" s="12">
        <f t="shared" si="1139"/>
        <v>0</v>
      </c>
      <c r="FX299" s="12">
        <f t="shared" si="1139"/>
        <v>0</v>
      </c>
      <c r="FY299" s="12">
        <f t="shared" si="1139"/>
        <v>0</v>
      </c>
      <c r="FZ299" s="12">
        <f t="shared" si="1139"/>
        <v>0</v>
      </c>
      <c r="GA299" s="12">
        <f t="shared" si="1139"/>
        <v>0</v>
      </c>
      <c r="GB299" s="12">
        <f t="shared" si="1139"/>
        <v>0</v>
      </c>
      <c r="GC299" s="12">
        <f t="shared" si="1139"/>
        <v>0</v>
      </c>
      <c r="GD299" s="12">
        <f t="shared" si="1139"/>
        <v>0</v>
      </c>
      <c r="GE299" s="12">
        <f t="shared" si="1139"/>
        <v>0</v>
      </c>
      <c r="GF299" s="12">
        <f t="shared" si="1139"/>
        <v>0</v>
      </c>
      <c r="GG299" s="12">
        <f t="shared" si="1139"/>
        <v>0</v>
      </c>
      <c r="GH299" s="12">
        <f t="shared" si="1139"/>
        <v>0</v>
      </c>
      <c r="GI299" s="12">
        <f t="shared" si="1139"/>
        <v>0</v>
      </c>
      <c r="GJ299" s="12">
        <f t="shared" si="1139"/>
        <v>0</v>
      </c>
    </row>
    <row r="300" spans="1:192" x14ac:dyDescent="0.25">
      <c r="E300" s="12" t="s">
        <v>512</v>
      </c>
      <c r="G300" s="12" t="str">
        <f xml:space="preserve"> SMU</f>
        <v>$ 000s</v>
      </c>
      <c r="H300" s="12">
        <f xml:space="preserve"> SUM(J300:GJ300)</f>
        <v>6363.090303046396</v>
      </c>
      <c r="J300" s="12">
        <f t="shared" ref="J300:K300" si="1140" xml:space="preserve"> J298 - J299</f>
        <v>0</v>
      </c>
      <c r="K300" s="12">
        <f t="shared" si="1140"/>
        <v>0</v>
      </c>
      <c r="L300" s="12">
        <f t="shared" ref="L300:BW300" si="1141" xml:space="preserve"> L298 - L299</f>
        <v>0</v>
      </c>
      <c r="M300" s="12">
        <f t="shared" si="1141"/>
        <v>0</v>
      </c>
      <c r="N300" s="12">
        <f t="shared" si="1141"/>
        <v>0</v>
      </c>
      <c r="O300" s="12">
        <f t="shared" si="1141"/>
        <v>0</v>
      </c>
      <c r="P300" s="12">
        <f t="shared" si="1141"/>
        <v>0</v>
      </c>
      <c r="Q300" s="12">
        <f t="shared" si="1141"/>
        <v>0</v>
      </c>
      <c r="R300" s="12">
        <f t="shared" si="1141"/>
        <v>0</v>
      </c>
      <c r="S300" s="12">
        <f t="shared" si="1141"/>
        <v>156.35444232648535</v>
      </c>
      <c r="T300" s="12">
        <f t="shared" si="1141"/>
        <v>96.035887835426479</v>
      </c>
      <c r="U300" s="12">
        <f t="shared" si="1141"/>
        <v>9.4717675250327602</v>
      </c>
      <c r="V300" s="12">
        <f t="shared" si="1141"/>
        <v>42.062797287978128</v>
      </c>
      <c r="W300" s="12">
        <f t="shared" si="1141"/>
        <v>135.83567352853777</v>
      </c>
      <c r="X300" s="12">
        <f t="shared" si="1141"/>
        <v>122.62779467853511</v>
      </c>
      <c r="Y300" s="12">
        <f t="shared" si="1141"/>
        <v>21.265596453929106</v>
      </c>
      <c r="Z300" s="12">
        <f t="shared" si="1141"/>
        <v>53.889464901313772</v>
      </c>
      <c r="AA300" s="12">
        <f t="shared" si="1141"/>
        <v>157.09630357328103</v>
      </c>
      <c r="AB300" s="12">
        <f t="shared" si="1141"/>
        <v>125.14989890377763</v>
      </c>
      <c r="AC300" s="12">
        <f t="shared" si="1141"/>
        <v>33.979769094540529</v>
      </c>
      <c r="AD300" s="12">
        <f t="shared" si="1141"/>
        <v>66.65300839101883</v>
      </c>
      <c r="AE300" s="12">
        <f t="shared" si="1141"/>
        <v>169.59273970192794</v>
      </c>
      <c r="AF300" s="12">
        <f t="shared" si="1141"/>
        <v>138.09841905769895</v>
      </c>
      <c r="AG300" s="12">
        <f t="shared" si="1141"/>
        <v>47.619080400410553</v>
      </c>
      <c r="AH300" s="12">
        <f t="shared" si="1141"/>
        <v>80.358505681400402</v>
      </c>
      <c r="AI300" s="12">
        <f t="shared" si="1141"/>
        <v>188.9047121827266</v>
      </c>
      <c r="AJ300" s="12">
        <f t="shared" si="1141"/>
        <v>146.31137936338223</v>
      </c>
      <c r="AK300" s="12">
        <f t="shared" si="1141"/>
        <v>62.276675814652663</v>
      </c>
      <c r="AL300" s="12">
        <f t="shared" si="1141"/>
        <v>95.100642596489024</v>
      </c>
      <c r="AM300" s="12">
        <f t="shared" si="1141"/>
        <v>188.24374236726521</v>
      </c>
      <c r="AN300" s="12">
        <f t="shared" si="1141"/>
        <v>176.2381887941782</v>
      </c>
      <c r="AO300" s="12">
        <f t="shared" si="1141"/>
        <v>78.00529097072797</v>
      </c>
      <c r="AP300" s="12">
        <f t="shared" si="1141"/>
        <v>110.9331228336971</v>
      </c>
      <c r="AQ300" s="12">
        <f t="shared" si="1141"/>
        <v>213.25664476276631</v>
      </c>
      <c r="AR300" s="12">
        <f t="shared" si="1141"/>
        <v>183.25950269909163</v>
      </c>
      <c r="AS300" s="12">
        <f t="shared" si="1141"/>
        <v>94.949204259599242</v>
      </c>
      <c r="AT300" s="12">
        <f t="shared" si="1141"/>
        <v>128.00253885645839</v>
      </c>
      <c r="AU300" s="12">
        <f t="shared" si="1141"/>
        <v>230.14556901822357</v>
      </c>
      <c r="AV300" s="12">
        <f t="shared" si="1141"/>
        <v>200.67888572405775</v>
      </c>
      <c r="AW300" s="12">
        <f t="shared" si="1141"/>
        <v>113.12842001665786</v>
      </c>
      <c r="AX300" s="12">
        <f t="shared" si="1141"/>
        <v>146.329465314809</v>
      </c>
      <c r="AY300" s="12">
        <f t="shared" si="1141"/>
        <v>253.95541752434815</v>
      </c>
      <c r="AZ300" s="12">
        <f t="shared" si="1141"/>
        <v>213.90537036124442</v>
      </c>
      <c r="BA300" s="12">
        <f t="shared" si="1141"/>
        <v>132.660864711096</v>
      </c>
      <c r="BB300" s="12">
        <f t="shared" si="1141"/>
        <v>166.03379390923544</v>
      </c>
      <c r="BC300" s="12">
        <f t="shared" si="1141"/>
        <v>258.92005956797391</v>
      </c>
      <c r="BD300" s="12">
        <f t="shared" si="1141"/>
        <v>248.4285238095265</v>
      </c>
      <c r="BE300" s="12">
        <f t="shared" si="1141"/>
        <v>153.62198921188428</v>
      </c>
      <c r="BF300" s="12">
        <f t="shared" si="1141"/>
        <v>187.19232860973227</v>
      </c>
      <c r="BG300" s="12">
        <f t="shared" si="1141"/>
        <v>289.02028367722642</v>
      </c>
      <c r="BH300" s="12">
        <f t="shared" si="1141"/>
        <v>261.32551174661558</v>
      </c>
      <c r="BI300" s="12">
        <f t="shared" si="1141"/>
        <v>176.18758673665286</v>
      </c>
      <c r="BJ300" s="12">
        <f t="shared" si="1141"/>
        <v>209.98343826478242</v>
      </c>
      <c r="BK300" s="12">
        <f t="shared" si="1141"/>
        <v>0</v>
      </c>
      <c r="BL300" s="12">
        <f t="shared" si="1141"/>
        <v>0</v>
      </c>
      <c r="BM300" s="12">
        <f t="shared" si="1141"/>
        <v>0</v>
      </c>
      <c r="BN300" s="12">
        <f t="shared" si="1141"/>
        <v>0</v>
      </c>
      <c r="BO300" s="12">
        <f t="shared" si="1141"/>
        <v>0</v>
      </c>
      <c r="BP300" s="12">
        <f t="shared" si="1141"/>
        <v>0</v>
      </c>
      <c r="BQ300" s="12">
        <f t="shared" si="1141"/>
        <v>0</v>
      </c>
      <c r="BR300" s="12">
        <f t="shared" si="1141"/>
        <v>0</v>
      </c>
      <c r="BS300" s="12">
        <f t="shared" si="1141"/>
        <v>0</v>
      </c>
      <c r="BT300" s="12">
        <f t="shared" si="1141"/>
        <v>0</v>
      </c>
      <c r="BU300" s="12">
        <f t="shared" si="1141"/>
        <v>0</v>
      </c>
      <c r="BV300" s="12">
        <f t="shared" si="1141"/>
        <v>0</v>
      </c>
      <c r="BW300" s="12">
        <f t="shared" si="1141"/>
        <v>0</v>
      </c>
      <c r="BX300" s="12">
        <f t="shared" ref="BX300:EI300" si="1142" xml:space="preserve"> BX298 - BX299</f>
        <v>0</v>
      </c>
      <c r="BY300" s="12">
        <f t="shared" si="1142"/>
        <v>0</v>
      </c>
      <c r="BZ300" s="12">
        <f t="shared" si="1142"/>
        <v>0</v>
      </c>
      <c r="CA300" s="12">
        <f t="shared" si="1142"/>
        <v>0</v>
      </c>
      <c r="CB300" s="12">
        <f t="shared" si="1142"/>
        <v>0</v>
      </c>
      <c r="CC300" s="12">
        <f t="shared" si="1142"/>
        <v>0</v>
      </c>
      <c r="CD300" s="12">
        <f t="shared" si="1142"/>
        <v>0</v>
      </c>
      <c r="CE300" s="12">
        <f t="shared" si="1142"/>
        <v>0</v>
      </c>
      <c r="CF300" s="12">
        <f t="shared" si="1142"/>
        <v>0</v>
      </c>
      <c r="CG300" s="12">
        <f t="shared" si="1142"/>
        <v>0</v>
      </c>
      <c r="CH300" s="12">
        <f t="shared" si="1142"/>
        <v>0</v>
      </c>
      <c r="CI300" s="12">
        <f t="shared" si="1142"/>
        <v>0</v>
      </c>
      <c r="CJ300" s="12">
        <f t="shared" si="1142"/>
        <v>0</v>
      </c>
      <c r="CK300" s="12">
        <f t="shared" si="1142"/>
        <v>0</v>
      </c>
      <c r="CL300" s="12">
        <f t="shared" si="1142"/>
        <v>0</v>
      </c>
      <c r="CM300" s="12">
        <f t="shared" si="1142"/>
        <v>0</v>
      </c>
      <c r="CN300" s="12">
        <f t="shared" si="1142"/>
        <v>0</v>
      </c>
      <c r="CO300" s="12">
        <f t="shared" si="1142"/>
        <v>0</v>
      </c>
      <c r="CP300" s="12">
        <f t="shared" si="1142"/>
        <v>0</v>
      </c>
      <c r="CQ300" s="12">
        <f t="shared" si="1142"/>
        <v>0</v>
      </c>
      <c r="CR300" s="12">
        <f t="shared" si="1142"/>
        <v>0</v>
      </c>
      <c r="CS300" s="12">
        <f t="shared" si="1142"/>
        <v>0</v>
      </c>
      <c r="CT300" s="12">
        <f t="shared" si="1142"/>
        <v>0</v>
      </c>
      <c r="CU300" s="12">
        <f t="shared" si="1142"/>
        <v>0</v>
      </c>
      <c r="CV300" s="12">
        <f t="shared" si="1142"/>
        <v>0</v>
      </c>
      <c r="CW300" s="12">
        <f t="shared" si="1142"/>
        <v>0</v>
      </c>
      <c r="CX300" s="12">
        <f t="shared" si="1142"/>
        <v>0</v>
      </c>
      <c r="CY300" s="12">
        <f t="shared" si="1142"/>
        <v>0</v>
      </c>
      <c r="CZ300" s="12">
        <f t="shared" si="1142"/>
        <v>0</v>
      </c>
      <c r="DA300" s="12">
        <f t="shared" si="1142"/>
        <v>0</v>
      </c>
      <c r="DB300" s="12">
        <f t="shared" si="1142"/>
        <v>0</v>
      </c>
      <c r="DC300" s="12">
        <f t="shared" si="1142"/>
        <v>0</v>
      </c>
      <c r="DD300" s="12">
        <f t="shared" si="1142"/>
        <v>0</v>
      </c>
      <c r="DE300" s="12">
        <f t="shared" si="1142"/>
        <v>0</v>
      </c>
      <c r="DF300" s="12">
        <f t="shared" si="1142"/>
        <v>0</v>
      </c>
      <c r="DG300" s="12">
        <f t="shared" si="1142"/>
        <v>0</v>
      </c>
      <c r="DH300" s="12">
        <f t="shared" si="1142"/>
        <v>0</v>
      </c>
      <c r="DI300" s="12">
        <f t="shared" si="1142"/>
        <v>0</v>
      </c>
      <c r="DJ300" s="12">
        <f t="shared" si="1142"/>
        <v>0</v>
      </c>
      <c r="DK300" s="12">
        <f t="shared" si="1142"/>
        <v>0</v>
      </c>
      <c r="DL300" s="12">
        <f t="shared" si="1142"/>
        <v>0</v>
      </c>
      <c r="DM300" s="12">
        <f t="shared" si="1142"/>
        <v>0</v>
      </c>
      <c r="DN300" s="12">
        <f t="shared" si="1142"/>
        <v>0</v>
      </c>
      <c r="DO300" s="12">
        <f t="shared" si="1142"/>
        <v>0</v>
      </c>
      <c r="DP300" s="12">
        <f t="shared" si="1142"/>
        <v>0</v>
      </c>
      <c r="DQ300" s="12">
        <f t="shared" si="1142"/>
        <v>0</v>
      </c>
      <c r="DR300" s="12">
        <f t="shared" si="1142"/>
        <v>0</v>
      </c>
      <c r="DS300" s="12">
        <f t="shared" si="1142"/>
        <v>0</v>
      </c>
      <c r="DT300" s="12">
        <f t="shared" si="1142"/>
        <v>0</v>
      </c>
      <c r="DU300" s="12">
        <f t="shared" si="1142"/>
        <v>0</v>
      </c>
      <c r="DV300" s="12">
        <f t="shared" si="1142"/>
        <v>0</v>
      </c>
      <c r="DW300" s="12">
        <f t="shared" si="1142"/>
        <v>0</v>
      </c>
      <c r="DX300" s="12">
        <f t="shared" si="1142"/>
        <v>0</v>
      </c>
      <c r="DY300" s="12">
        <f t="shared" si="1142"/>
        <v>0</v>
      </c>
      <c r="DZ300" s="12">
        <f t="shared" si="1142"/>
        <v>0</v>
      </c>
      <c r="EA300" s="12">
        <f t="shared" si="1142"/>
        <v>0</v>
      </c>
      <c r="EB300" s="12">
        <f t="shared" si="1142"/>
        <v>0</v>
      </c>
      <c r="EC300" s="12">
        <f t="shared" si="1142"/>
        <v>0</v>
      </c>
      <c r="ED300" s="12">
        <f t="shared" si="1142"/>
        <v>0</v>
      </c>
      <c r="EE300" s="12">
        <f t="shared" si="1142"/>
        <v>0</v>
      </c>
      <c r="EF300" s="12">
        <f t="shared" si="1142"/>
        <v>0</v>
      </c>
      <c r="EG300" s="12">
        <f t="shared" si="1142"/>
        <v>0</v>
      </c>
      <c r="EH300" s="12">
        <f t="shared" si="1142"/>
        <v>0</v>
      </c>
      <c r="EI300" s="12">
        <f t="shared" si="1142"/>
        <v>0</v>
      </c>
      <c r="EJ300" s="12">
        <f t="shared" ref="EJ300:GJ300" si="1143" xml:space="preserve"> EJ298 - EJ299</f>
        <v>0</v>
      </c>
      <c r="EK300" s="12">
        <f t="shared" si="1143"/>
        <v>0</v>
      </c>
      <c r="EL300" s="12">
        <f t="shared" si="1143"/>
        <v>0</v>
      </c>
      <c r="EM300" s="12">
        <f t="shared" si="1143"/>
        <v>0</v>
      </c>
      <c r="EN300" s="12">
        <f t="shared" si="1143"/>
        <v>0</v>
      </c>
      <c r="EO300" s="12">
        <f t="shared" si="1143"/>
        <v>0</v>
      </c>
      <c r="EP300" s="12">
        <f t="shared" si="1143"/>
        <v>0</v>
      </c>
      <c r="EQ300" s="12">
        <f t="shared" si="1143"/>
        <v>0</v>
      </c>
      <c r="ER300" s="12">
        <f t="shared" si="1143"/>
        <v>0</v>
      </c>
      <c r="ES300" s="12">
        <f t="shared" si="1143"/>
        <v>0</v>
      </c>
      <c r="ET300" s="12">
        <f t="shared" si="1143"/>
        <v>0</v>
      </c>
      <c r="EU300" s="12">
        <f t="shared" si="1143"/>
        <v>0</v>
      </c>
      <c r="EV300" s="12">
        <f t="shared" si="1143"/>
        <v>0</v>
      </c>
      <c r="EW300" s="12">
        <f t="shared" si="1143"/>
        <v>0</v>
      </c>
      <c r="EX300" s="12">
        <f t="shared" si="1143"/>
        <v>0</v>
      </c>
      <c r="EY300" s="12">
        <f t="shared" si="1143"/>
        <v>0</v>
      </c>
      <c r="EZ300" s="12">
        <f t="shared" si="1143"/>
        <v>0</v>
      </c>
      <c r="FA300" s="12">
        <f t="shared" si="1143"/>
        <v>0</v>
      </c>
      <c r="FB300" s="12">
        <f t="shared" si="1143"/>
        <v>0</v>
      </c>
      <c r="FC300" s="12">
        <f t="shared" si="1143"/>
        <v>0</v>
      </c>
      <c r="FD300" s="12">
        <f t="shared" si="1143"/>
        <v>0</v>
      </c>
      <c r="FE300" s="12">
        <f t="shared" si="1143"/>
        <v>0</v>
      </c>
      <c r="FF300" s="12">
        <f t="shared" si="1143"/>
        <v>0</v>
      </c>
      <c r="FG300" s="12">
        <f t="shared" si="1143"/>
        <v>0</v>
      </c>
      <c r="FH300" s="12">
        <f t="shared" si="1143"/>
        <v>0</v>
      </c>
      <c r="FI300" s="12">
        <f t="shared" si="1143"/>
        <v>0</v>
      </c>
      <c r="FJ300" s="12">
        <f t="shared" si="1143"/>
        <v>0</v>
      </c>
      <c r="FK300" s="12">
        <f t="shared" si="1143"/>
        <v>0</v>
      </c>
      <c r="FL300" s="12">
        <f t="shared" si="1143"/>
        <v>0</v>
      </c>
      <c r="FM300" s="12">
        <f t="shared" si="1143"/>
        <v>0</v>
      </c>
      <c r="FN300" s="12">
        <f t="shared" si="1143"/>
        <v>0</v>
      </c>
      <c r="FO300" s="12">
        <f t="shared" si="1143"/>
        <v>0</v>
      </c>
      <c r="FP300" s="12">
        <f t="shared" si="1143"/>
        <v>0</v>
      </c>
      <c r="FQ300" s="12">
        <f t="shared" si="1143"/>
        <v>0</v>
      </c>
      <c r="FR300" s="12">
        <f t="shared" si="1143"/>
        <v>0</v>
      </c>
      <c r="FS300" s="12">
        <f t="shared" si="1143"/>
        <v>0</v>
      </c>
      <c r="FT300" s="12">
        <f t="shared" si="1143"/>
        <v>0</v>
      </c>
      <c r="FU300" s="12">
        <f t="shared" si="1143"/>
        <v>0</v>
      </c>
      <c r="FV300" s="12">
        <f t="shared" si="1143"/>
        <v>0</v>
      </c>
      <c r="FW300" s="12">
        <f t="shared" si="1143"/>
        <v>0</v>
      </c>
      <c r="FX300" s="12">
        <f t="shared" si="1143"/>
        <v>0</v>
      </c>
      <c r="FY300" s="12">
        <f t="shared" si="1143"/>
        <v>0</v>
      </c>
      <c r="FZ300" s="12">
        <f t="shared" si="1143"/>
        <v>0</v>
      </c>
      <c r="GA300" s="12">
        <f t="shared" si="1143"/>
        <v>0</v>
      </c>
      <c r="GB300" s="12">
        <f t="shared" si="1143"/>
        <v>0</v>
      </c>
      <c r="GC300" s="12">
        <f t="shared" si="1143"/>
        <v>0</v>
      </c>
      <c r="GD300" s="12">
        <f t="shared" si="1143"/>
        <v>0</v>
      </c>
      <c r="GE300" s="12">
        <f t="shared" si="1143"/>
        <v>0</v>
      </c>
      <c r="GF300" s="12">
        <f t="shared" si="1143"/>
        <v>0</v>
      </c>
      <c r="GG300" s="12">
        <f t="shared" si="1143"/>
        <v>0</v>
      </c>
      <c r="GH300" s="12">
        <f t="shared" si="1143"/>
        <v>0</v>
      </c>
      <c r="GI300" s="12">
        <f t="shared" si="1143"/>
        <v>0</v>
      </c>
      <c r="GJ300" s="12">
        <f t="shared" si="1143"/>
        <v>0</v>
      </c>
    </row>
    <row r="302" spans="1:192" x14ac:dyDescent="0.25">
      <c r="B302" s="15" t="s">
        <v>491</v>
      </c>
    </row>
    <row r="303" spans="1:192" x14ac:dyDescent="0.25">
      <c r="E303" s="12" t="str">
        <f t="shared" ref="E303:AJ303" si="1144" xml:space="preserve"> E$290</f>
        <v>Cash availble for shareholder loan</v>
      </c>
      <c r="F303" s="12">
        <f t="shared" si="1144"/>
        <v>0</v>
      </c>
      <c r="G303" s="12" t="str">
        <f t="shared" si="1144"/>
        <v>$ 000s</v>
      </c>
      <c r="H303" s="12">
        <f t="shared" si="1144"/>
        <v>0</v>
      </c>
      <c r="I303" s="12">
        <f t="shared" si="1144"/>
        <v>0</v>
      </c>
      <c r="J303" s="12">
        <f t="shared" si="1144"/>
        <v>0</v>
      </c>
      <c r="K303" s="12">
        <f t="shared" si="1144"/>
        <v>0</v>
      </c>
      <c r="L303" s="12">
        <f t="shared" si="1144"/>
        <v>0</v>
      </c>
      <c r="M303" s="12">
        <f t="shared" si="1144"/>
        <v>0</v>
      </c>
      <c r="N303" s="12">
        <f t="shared" si="1144"/>
        <v>0</v>
      </c>
      <c r="O303" s="12">
        <f t="shared" si="1144"/>
        <v>5.2956929721403867E-6</v>
      </c>
      <c r="P303" s="12">
        <f t="shared" si="1144"/>
        <v>1.3557932106778026E-5</v>
      </c>
      <c r="Q303" s="12">
        <f t="shared" si="1144"/>
        <v>2.2001009710947983E-5</v>
      </c>
      <c r="R303" s="12">
        <f t="shared" si="1144"/>
        <v>1.1101700692961458E-4</v>
      </c>
      <c r="S303" s="12">
        <f t="shared" si="1144"/>
        <v>440.17381938863832</v>
      </c>
      <c r="T303" s="12">
        <f t="shared" si="1144"/>
        <v>503.22857662041065</v>
      </c>
      <c r="U303" s="12">
        <f t="shared" si="1144"/>
        <v>591.47332496792433</v>
      </c>
      <c r="V303" s="12">
        <f t="shared" si="1144"/>
        <v>559.04805113666703</v>
      </c>
      <c r="W303" s="12">
        <f t="shared" si="1144"/>
        <v>466.01127384864708</v>
      </c>
      <c r="X303" s="12">
        <f t="shared" si="1144"/>
        <v>481.59627698539907</v>
      </c>
      <c r="Y303" s="12">
        <f t="shared" si="1144"/>
        <v>585.10446161687946</v>
      </c>
      <c r="Z303" s="12">
        <f t="shared" si="1144"/>
        <v>552.85274110743853</v>
      </c>
      <c r="AA303" s="12">
        <f t="shared" si="1144"/>
        <v>450.58896807124438</v>
      </c>
      <c r="AB303" s="12">
        <f t="shared" si="1144"/>
        <v>485.28455805328008</v>
      </c>
      <c r="AC303" s="12">
        <f t="shared" si="1144"/>
        <v>578.64481109333337</v>
      </c>
      <c r="AD303" s="12">
        <f t="shared" si="1144"/>
        <v>546.56621775600956</v>
      </c>
      <c r="AE303" s="12">
        <f t="shared" si="1144"/>
        <v>444.7929140919432</v>
      </c>
      <c r="AF303" s="12">
        <f t="shared" si="1144"/>
        <v>479.25510768095592</v>
      </c>
      <c r="AG303" s="12">
        <f t="shared" si="1144"/>
        <v>572.15116867175402</v>
      </c>
      <c r="AH303" s="12">
        <f t="shared" si="1144"/>
        <v>540.24507729777133</v>
      </c>
      <c r="AI303" s="12">
        <f t="shared" si="1144"/>
        <v>433.10514464586959</v>
      </c>
      <c r="AJ303" s="12">
        <f t="shared" si="1144"/>
        <v>479.00430992841166</v>
      </c>
      <c r="AK303" s="12">
        <f t="shared" ref="AK303:BP303" si="1145" xml:space="preserve"> AK$290</f>
        <v>565.59946261600044</v>
      </c>
      <c r="AL303" s="12">
        <f t="shared" si="1145"/>
        <v>533.86533766092043</v>
      </c>
      <c r="AM303" s="12">
        <f t="shared" si="1145"/>
        <v>442.38649913558288</v>
      </c>
      <c r="AN303" s="12">
        <f t="shared" si="1145"/>
        <v>457.68631820009705</v>
      </c>
      <c r="AO303" s="12">
        <f t="shared" si="1145"/>
        <v>559.00338432744547</v>
      </c>
      <c r="AP303" s="12">
        <f t="shared" si="1145"/>
        <v>527.44064505646406</v>
      </c>
      <c r="AQ303" s="12">
        <f t="shared" si="1145"/>
        <v>427.0584527769845</v>
      </c>
      <c r="AR303" s="12">
        <f t="shared" si="1145"/>
        <v>460.7875861240077</v>
      </c>
      <c r="AS303" s="12">
        <f t="shared" si="1145"/>
        <v>552.3049258607341</v>
      </c>
      <c r="AT303" s="12">
        <f t="shared" si="1145"/>
        <v>520.91320233841793</v>
      </c>
      <c r="AU303" s="12">
        <f t="shared" si="1145"/>
        <v>421.01021660664082</v>
      </c>
      <c r="AV303" s="12">
        <f t="shared" si="1145"/>
        <v>454.50444735862561</v>
      </c>
      <c r="AW303" s="12">
        <f t="shared" si="1145"/>
        <v>545.56679356619657</v>
      </c>
      <c r="AX303" s="12">
        <f t="shared" si="1145"/>
        <v>514.34549561833683</v>
      </c>
      <c r="AY303" s="12">
        <f t="shared" si="1145"/>
        <v>409.28030905180685</v>
      </c>
      <c r="AZ303" s="12">
        <f t="shared" si="1145"/>
        <v>453.77457602158665</v>
      </c>
      <c r="BA303" s="12">
        <f t="shared" si="1145"/>
        <v>538.76242565305688</v>
      </c>
      <c r="BB303" s="12">
        <f t="shared" si="1145"/>
        <v>507.71106158736166</v>
      </c>
      <c r="BC303" s="12">
        <f t="shared" si="1145"/>
        <v>417.73038732203486</v>
      </c>
      <c r="BD303" s="12">
        <f t="shared" si="1145"/>
        <v>432.75302412292172</v>
      </c>
      <c r="BE303" s="12">
        <f t="shared" si="1145"/>
        <v>531.90705788723062</v>
      </c>
      <c r="BF303" s="12">
        <f t="shared" si="1145"/>
        <v>501.02510330059067</v>
      </c>
      <c r="BG303" s="12">
        <f t="shared" si="1145"/>
        <v>402.4730139837668</v>
      </c>
      <c r="BH303" s="12">
        <f t="shared" si="1145"/>
        <v>435.22564087872911</v>
      </c>
      <c r="BI303" s="12">
        <f t="shared" si="1145"/>
        <v>524.93676234425766</v>
      </c>
      <c r="BJ303" s="12">
        <f t="shared" si="1145"/>
        <v>494.22419358401953</v>
      </c>
      <c r="BK303" s="12">
        <f t="shared" si="1145"/>
        <v>1027.3060384859734</v>
      </c>
      <c r="BL303" s="12">
        <f t="shared" si="1145"/>
        <v>1112.9108351951836</v>
      </c>
      <c r="BM303" s="12">
        <f t="shared" si="1145"/>
        <v>1348.9950116330931</v>
      </c>
      <c r="BN303" s="12">
        <f t="shared" si="1145"/>
        <v>1268.2876607273515</v>
      </c>
      <c r="BO303" s="12">
        <f t="shared" si="1145"/>
        <v>1641.0333308874585</v>
      </c>
      <c r="BP303" s="12">
        <f t="shared" si="1145"/>
        <v>1779.0650796745151</v>
      </c>
      <c r="BQ303" s="12">
        <f t="shared" ref="BQ303:EB303" si="1146" xml:space="preserve"> BQ$290</f>
        <v>2160.7946310474867</v>
      </c>
      <c r="BR303" s="12">
        <f t="shared" si="1146"/>
        <v>2030.3700729817513</v>
      </c>
      <c r="BS303" s="12">
        <f t="shared" si="1146"/>
        <v>1626.3697245823994</v>
      </c>
      <c r="BT303" s="12">
        <f t="shared" si="1146"/>
        <v>1735.2508599225796</v>
      </c>
      <c r="BU303" s="12">
        <f t="shared" si="1146"/>
        <v>2129.1182893132509</v>
      </c>
      <c r="BV303" s="12">
        <f t="shared" si="1146"/>
        <v>1999.4173279952722</v>
      </c>
      <c r="BW303" s="12">
        <f t="shared" si="1146"/>
        <v>1583.2320018726227</v>
      </c>
      <c r="BX303" s="12">
        <f t="shared" si="1146"/>
        <v>1719.0827135775194</v>
      </c>
      <c r="BY303" s="12">
        <f t="shared" si="1146"/>
        <v>2097.0267674573702</v>
      </c>
      <c r="BZ303" s="12">
        <f t="shared" si="1146"/>
        <v>1968.0478480351335</v>
      </c>
      <c r="CA303" s="12">
        <f t="shared" si="1146"/>
        <v>1553.7640914844262</v>
      </c>
      <c r="CB303" s="12">
        <f t="shared" si="1146"/>
        <v>1688.5413267987044</v>
      </c>
      <c r="CC303" s="12">
        <f t="shared" si="1146"/>
        <v>2064.6068065848876</v>
      </c>
      <c r="CD303" s="12">
        <f t="shared" si="1146"/>
        <v>1936.3480796080426</v>
      </c>
      <c r="CE303" s="12">
        <f t="shared" si="1146"/>
        <v>1523.9190520032896</v>
      </c>
      <c r="CF303" s="12">
        <f t="shared" si="1146"/>
        <v>1657.6021688269655</v>
      </c>
      <c r="CG303" s="12">
        <f t="shared" si="1146"/>
        <v>2031.7984642721062</v>
      </c>
      <c r="CH303" s="12">
        <f t="shared" si="1146"/>
        <v>1904.2583093490114</v>
      </c>
      <c r="CI303" s="12">
        <f t="shared" si="1146"/>
        <v>1507.1048391988779</v>
      </c>
      <c r="CJ303" s="12">
        <f t="shared" si="1146"/>
        <v>1612.8182591359703</v>
      </c>
      <c r="CK303" s="12">
        <f t="shared" si="1146"/>
        <v>1998.5899308895675</v>
      </c>
      <c r="CL303" s="12">
        <f t="shared" si="1146"/>
        <v>1871.7667847595646</v>
      </c>
      <c r="CM303" s="12">
        <f t="shared" si="1146"/>
        <v>1446.1965061625774</v>
      </c>
      <c r="CN303" s="12">
        <f t="shared" si="1146"/>
        <v>1242.085641980123</v>
      </c>
      <c r="CO303" s="12">
        <f t="shared" si="1146"/>
        <v>1587.2726096068548</v>
      </c>
      <c r="CP303" s="12">
        <f t="shared" si="1146"/>
        <v>1555.5274438183258</v>
      </c>
      <c r="CQ303" s="12">
        <f t="shared" si="1146"/>
        <v>1173.1197180760555</v>
      </c>
      <c r="CR303" s="12">
        <f t="shared" si="1146"/>
        <v>1202.3979961424611</v>
      </c>
      <c r="CS303" s="12">
        <f t="shared" si="1146"/>
        <v>1550.1896376666841</v>
      </c>
      <c r="CT303" s="12">
        <f t="shared" si="1146"/>
        <v>1524.2748774807412</v>
      </c>
      <c r="CU303" s="12">
        <f t="shared" si="1146"/>
        <v>1144.7716697459489</v>
      </c>
      <c r="CV303" s="12">
        <f t="shared" si="1146"/>
        <v>1173.5895508107728</v>
      </c>
      <c r="CW303" s="12">
        <f t="shared" si="1146"/>
        <v>1519.7980730857805</v>
      </c>
      <c r="CX303" s="12">
        <f t="shared" si="1146"/>
        <v>1494.2390234932345</v>
      </c>
      <c r="CY303" s="12">
        <f t="shared" si="1146"/>
        <v>1129.4587413564218</v>
      </c>
      <c r="CZ303" s="12">
        <f t="shared" si="1146"/>
        <v>1132.1517318460606</v>
      </c>
      <c r="DA303" s="12">
        <f t="shared" si="1146"/>
        <v>1489.5714948409466</v>
      </c>
      <c r="DB303" s="12">
        <f t="shared" si="1146"/>
        <v>1464.343017484033</v>
      </c>
      <c r="DC303" s="12">
        <f t="shared" si="1146"/>
        <v>1088.5942547585721</v>
      </c>
      <c r="DD303" s="12">
        <f t="shared" si="1146"/>
        <v>1116.3629333641429</v>
      </c>
      <c r="DE303" s="12">
        <f t="shared" si="1146"/>
        <v>1459.3532823753812</v>
      </c>
      <c r="DF303" s="12">
        <f t="shared" si="1146"/>
        <v>1434.4353820320196</v>
      </c>
      <c r="DG303" s="12">
        <f t="shared" si="1146"/>
        <v>1060.5555491619393</v>
      </c>
      <c r="DH303" s="12">
        <f t="shared" si="1146"/>
        <v>1087.7841673418482</v>
      </c>
      <c r="DI303" s="12">
        <f t="shared" si="1146"/>
        <v>1429.1486901541161</v>
      </c>
      <c r="DJ303" s="12">
        <f t="shared" si="1146"/>
        <v>1404.5249688580641</v>
      </c>
      <c r="DK303" s="12">
        <f t="shared" si="1146"/>
        <v>1032.4580432785156</v>
      </c>
      <c r="DL303" s="12">
        <f t="shared" si="1146"/>
        <v>1059.1023048177681</v>
      </c>
      <c r="DM303" s="12">
        <f t="shared" si="1146"/>
        <v>1398.8345880178972</v>
      </c>
      <c r="DN303" s="12">
        <f t="shared" si="1146"/>
        <v>1473.3902049660355</v>
      </c>
      <c r="DO303" s="12">
        <f t="shared" si="1146"/>
        <v>1161.4805186764718</v>
      </c>
      <c r="DP303" s="12">
        <f t="shared" si="1146"/>
        <v>387.41287259472085</v>
      </c>
      <c r="DQ303" s="12">
        <f t="shared" si="1146"/>
        <v>387.41278867315197</v>
      </c>
      <c r="DR303" s="12">
        <f t="shared" si="1146"/>
        <v>387.41270473220249</v>
      </c>
      <c r="DS303" s="12">
        <f t="shared" si="1146"/>
        <v>387.4126226048885</v>
      </c>
      <c r="DT303" s="12">
        <f t="shared" si="1146"/>
        <v>387.4125395464041</v>
      </c>
      <c r="DU303" s="12">
        <f t="shared" si="1146"/>
        <v>387.4124555603218</v>
      </c>
      <c r="DV303" s="12">
        <f t="shared" si="1146"/>
        <v>387.41237156335455</v>
      </c>
      <c r="DW303" s="12">
        <f t="shared" si="1146"/>
        <v>387.41228937708507</v>
      </c>
      <c r="DX303" s="12">
        <f t="shared" si="1146"/>
        <v>387.41220626082833</v>
      </c>
      <c r="DY303" s="12">
        <f t="shared" si="1146"/>
        <v>387.41212222164859</v>
      </c>
      <c r="DZ303" s="12">
        <f t="shared" si="1146"/>
        <v>387.41203817131839</v>
      </c>
      <c r="EA303" s="12">
        <f t="shared" si="1146"/>
        <v>387.41195593102805</v>
      </c>
      <c r="EB303" s="12">
        <f t="shared" si="1146"/>
        <v>387.41187276697787</v>
      </c>
      <c r="EC303" s="12">
        <f t="shared" ref="EC303:GJ303" si="1147" xml:space="preserve"> EC$290</f>
        <v>387.4117886770901</v>
      </c>
      <c r="ED303" s="12">
        <f t="shared" si="1147"/>
        <v>387.41170456782174</v>
      </c>
      <c r="EE303" s="12">
        <f t="shared" si="1147"/>
        <v>387.41162135886668</v>
      </c>
      <c r="EF303" s="12">
        <f t="shared" si="1147"/>
        <v>387.41153813599374</v>
      </c>
      <c r="EG303" s="12">
        <f t="shared" si="1147"/>
        <v>387.41145398053061</v>
      </c>
      <c r="EH303" s="12">
        <f t="shared" si="1147"/>
        <v>387.4113698136515</v>
      </c>
      <c r="EI303" s="12">
        <f t="shared" si="1147"/>
        <v>387.41128746038481</v>
      </c>
      <c r="EJ303" s="12">
        <f t="shared" si="1147"/>
        <v>387.41120418052736</v>
      </c>
      <c r="EK303" s="12">
        <f t="shared" si="1147"/>
        <v>387.41111996665705</v>
      </c>
      <c r="EL303" s="12">
        <f t="shared" si="1147"/>
        <v>387.41103573553005</v>
      </c>
      <c r="EM303" s="12">
        <f t="shared" si="1147"/>
        <v>387.41095332564532</v>
      </c>
      <c r="EN303" s="12">
        <f t="shared" si="1147"/>
        <v>387.41086999011634</v>
      </c>
      <c r="EO303" s="12">
        <f t="shared" si="1147"/>
        <v>387.41078572686541</v>
      </c>
      <c r="EP303" s="12">
        <f t="shared" si="1147"/>
        <v>387.41070145140208</v>
      </c>
      <c r="EQ303" s="12">
        <f t="shared" si="1147"/>
        <v>387.41061899269079</v>
      </c>
      <c r="ER303" s="12">
        <f t="shared" si="1147"/>
        <v>387.41053560332853</v>
      </c>
      <c r="ES303" s="12">
        <f t="shared" si="1147"/>
        <v>387.41045127901555</v>
      </c>
      <c r="ET303" s="12">
        <f t="shared" si="1147"/>
        <v>387.41036693664944</v>
      </c>
      <c r="EU303" s="12">
        <f t="shared" si="1147"/>
        <v>387.41028349424164</v>
      </c>
      <c r="EV303" s="12">
        <f t="shared" si="1147"/>
        <v>387.41020004264283</v>
      </c>
      <c r="EW303" s="12">
        <f t="shared" si="1147"/>
        <v>387.41011566337397</v>
      </c>
      <c r="EX303" s="12">
        <f t="shared" si="1147"/>
        <v>387.41003126737945</v>
      </c>
      <c r="EY303" s="12">
        <f t="shared" si="1147"/>
        <v>387.4099486902378</v>
      </c>
      <c r="EZ303" s="12">
        <f t="shared" si="1147"/>
        <v>387.40986518191704</v>
      </c>
      <c r="FA303" s="12">
        <f t="shared" si="1147"/>
        <v>387.40978074344457</v>
      </c>
      <c r="FB303" s="12">
        <f t="shared" si="1147"/>
        <v>387.40969628744995</v>
      </c>
      <c r="FC303" s="12">
        <f t="shared" si="1147"/>
        <v>387.409613655768</v>
      </c>
      <c r="FD303" s="12">
        <f t="shared" si="1147"/>
        <v>387.40953008914971</v>
      </c>
      <c r="FE303" s="12">
        <f t="shared" si="1147"/>
        <v>387.40944558908416</v>
      </c>
      <c r="FF303" s="12">
        <f t="shared" si="1147"/>
        <v>387.40936107096547</v>
      </c>
      <c r="FG303" s="12">
        <f t="shared" si="1147"/>
        <v>387.40927837565312</v>
      </c>
      <c r="FH303" s="12">
        <f t="shared" si="1147"/>
        <v>387.40919474968689</v>
      </c>
      <c r="FI303" s="12">
        <f t="shared" si="1147"/>
        <v>387.40911019333805</v>
      </c>
      <c r="FJ303" s="12">
        <f t="shared" si="1147"/>
        <v>387.4090256170777</v>
      </c>
      <c r="FK303" s="12">
        <f t="shared" si="1147"/>
        <v>387.40894194883265</v>
      </c>
      <c r="FL303" s="12">
        <f t="shared" si="1147"/>
        <v>387.40885826351848</v>
      </c>
      <c r="FM303" s="12">
        <f t="shared" si="1147"/>
        <v>387.40877364584213</v>
      </c>
      <c r="FN303" s="12">
        <f t="shared" si="1147"/>
        <v>387.40868900931616</v>
      </c>
      <c r="FO303" s="12">
        <f t="shared" si="1147"/>
        <v>387.40860619609288</v>
      </c>
      <c r="FP303" s="12">
        <f t="shared" si="1147"/>
        <v>387.40852244329017</v>
      </c>
      <c r="FQ303" s="12">
        <f t="shared" si="1147"/>
        <v>387.40843775419773</v>
      </c>
      <c r="FR303" s="12">
        <f t="shared" si="1147"/>
        <v>387.40835305050354</v>
      </c>
      <c r="FS303" s="12">
        <f t="shared" si="1147"/>
        <v>387.40827017287074</v>
      </c>
      <c r="FT303" s="12">
        <f t="shared" si="1147"/>
        <v>387.40818635546805</v>
      </c>
      <c r="FU303" s="12">
        <f t="shared" si="1147"/>
        <v>387.40810160345518</v>
      </c>
      <c r="FV303" s="12">
        <f t="shared" si="1147"/>
        <v>387.40801683790244</v>
      </c>
      <c r="FW303" s="12">
        <f t="shared" si="1147"/>
        <v>387.4079339049502</v>
      </c>
      <c r="FX303" s="12">
        <f t="shared" si="1147"/>
        <v>387.40785003476464</v>
      </c>
      <c r="FY303" s="12">
        <f t="shared" si="1147"/>
        <v>387.40776522567199</v>
      </c>
      <c r="FZ303" s="12">
        <f t="shared" si="1147"/>
        <v>387.40768040569435</v>
      </c>
      <c r="GA303" s="12">
        <f t="shared" si="1147"/>
        <v>387.4075964895535</v>
      </c>
      <c r="GB303" s="12">
        <f t="shared" si="1147"/>
        <v>387.40751256343378</v>
      </c>
      <c r="GC303" s="12">
        <f t="shared" si="1147"/>
        <v>387.40742769513747</v>
      </c>
      <c r="GD303" s="12">
        <f t="shared" si="1147"/>
        <v>387.40734280905355</v>
      </c>
      <c r="GE303" s="12">
        <f t="shared" si="1147"/>
        <v>387.40725975507377</v>
      </c>
      <c r="GF303" s="12">
        <f t="shared" si="1147"/>
        <v>387.40717576435412</v>
      </c>
      <c r="GG303" s="12">
        <f t="shared" si="1147"/>
        <v>387.40709084004004</v>
      </c>
      <c r="GH303" s="12">
        <f t="shared" si="1147"/>
        <v>387.40700589607991</v>
      </c>
      <c r="GI303" s="12">
        <f t="shared" si="1147"/>
        <v>387.40692277950865</v>
      </c>
      <c r="GJ303" s="12">
        <f t="shared" si="1147"/>
        <v>387.40683872287599</v>
      </c>
    </row>
    <row r="304" spans="1:192" x14ac:dyDescent="0.25">
      <c r="E304" s="12" t="str">
        <f t="shared" ref="E304:AJ304" si="1148" xml:space="preserve"> E$294</f>
        <v>Shareholder loan interest paid POS</v>
      </c>
      <c r="F304" s="12">
        <f t="shared" si="1148"/>
        <v>0</v>
      </c>
      <c r="G304" s="12" t="str">
        <f t="shared" si="1148"/>
        <v>$ 000s</v>
      </c>
      <c r="H304" s="12">
        <f t="shared" si="1148"/>
        <v>34500.937780298111</v>
      </c>
      <c r="I304" s="12">
        <f t="shared" si="1148"/>
        <v>0</v>
      </c>
      <c r="J304" s="12">
        <f t="shared" si="1148"/>
        <v>0</v>
      </c>
      <c r="K304" s="12">
        <f t="shared" si="1148"/>
        <v>0</v>
      </c>
      <c r="L304" s="12">
        <f t="shared" si="1148"/>
        <v>0</v>
      </c>
      <c r="M304" s="12">
        <f t="shared" si="1148"/>
        <v>0</v>
      </c>
      <c r="N304" s="12">
        <f t="shared" si="1148"/>
        <v>0</v>
      </c>
      <c r="O304" s="12">
        <f t="shared" si="1148"/>
        <v>0</v>
      </c>
      <c r="P304" s="12">
        <f t="shared" si="1148"/>
        <v>0</v>
      </c>
      <c r="Q304" s="12">
        <f t="shared" si="1148"/>
        <v>0</v>
      </c>
      <c r="R304" s="12">
        <f t="shared" si="1148"/>
        <v>0</v>
      </c>
      <c r="S304" s="12">
        <f t="shared" si="1148"/>
        <v>440.17381938863832</v>
      </c>
      <c r="T304" s="12">
        <f t="shared" si="1148"/>
        <v>503.22857662041065</v>
      </c>
      <c r="U304" s="12">
        <f t="shared" si="1148"/>
        <v>591.47332496792433</v>
      </c>
      <c r="V304" s="12">
        <f t="shared" si="1148"/>
        <v>559.04805113666703</v>
      </c>
      <c r="W304" s="12">
        <f t="shared" si="1148"/>
        <v>466.01127384864708</v>
      </c>
      <c r="X304" s="12">
        <f t="shared" si="1148"/>
        <v>481.59627698539907</v>
      </c>
      <c r="Y304" s="12">
        <f t="shared" si="1148"/>
        <v>585.10446161687946</v>
      </c>
      <c r="Z304" s="12">
        <f t="shared" si="1148"/>
        <v>552.85274110743853</v>
      </c>
      <c r="AA304" s="12">
        <f t="shared" si="1148"/>
        <v>450.58896807124438</v>
      </c>
      <c r="AB304" s="12">
        <f t="shared" si="1148"/>
        <v>485.28455805328008</v>
      </c>
      <c r="AC304" s="12">
        <f t="shared" si="1148"/>
        <v>578.64481109333337</v>
      </c>
      <c r="AD304" s="12">
        <f t="shared" si="1148"/>
        <v>546.56621775600956</v>
      </c>
      <c r="AE304" s="12">
        <f t="shared" si="1148"/>
        <v>444.7929140919432</v>
      </c>
      <c r="AF304" s="12">
        <f t="shared" si="1148"/>
        <v>479.25510768095592</v>
      </c>
      <c r="AG304" s="12">
        <f t="shared" si="1148"/>
        <v>572.15116867175402</v>
      </c>
      <c r="AH304" s="12">
        <f t="shared" si="1148"/>
        <v>540.24507729777133</v>
      </c>
      <c r="AI304" s="12">
        <f t="shared" si="1148"/>
        <v>433.10514464586959</v>
      </c>
      <c r="AJ304" s="12">
        <f t="shared" si="1148"/>
        <v>479.00430992841166</v>
      </c>
      <c r="AK304" s="12">
        <f t="shared" ref="AK304:BP304" si="1149" xml:space="preserve"> AK$294</f>
        <v>565.59946261600044</v>
      </c>
      <c r="AL304" s="12">
        <f t="shared" si="1149"/>
        <v>533.86533766092043</v>
      </c>
      <c r="AM304" s="12">
        <f t="shared" si="1149"/>
        <v>442.38649913558288</v>
      </c>
      <c r="AN304" s="12">
        <f t="shared" si="1149"/>
        <v>457.68631820009705</v>
      </c>
      <c r="AO304" s="12">
        <f t="shared" si="1149"/>
        <v>559.00338432744547</v>
      </c>
      <c r="AP304" s="12">
        <f t="shared" si="1149"/>
        <v>527.44064505646406</v>
      </c>
      <c r="AQ304" s="12">
        <f t="shared" si="1149"/>
        <v>427.0584527769845</v>
      </c>
      <c r="AR304" s="12">
        <f t="shared" si="1149"/>
        <v>460.7875861240077</v>
      </c>
      <c r="AS304" s="12">
        <f t="shared" si="1149"/>
        <v>552.3049258607341</v>
      </c>
      <c r="AT304" s="12">
        <f t="shared" si="1149"/>
        <v>520.91320233841793</v>
      </c>
      <c r="AU304" s="12">
        <f t="shared" si="1149"/>
        <v>421.01021660664082</v>
      </c>
      <c r="AV304" s="12">
        <f t="shared" si="1149"/>
        <v>454.50444735862561</v>
      </c>
      <c r="AW304" s="12">
        <f t="shared" si="1149"/>
        <v>545.56679356619657</v>
      </c>
      <c r="AX304" s="12">
        <f t="shared" si="1149"/>
        <v>514.34549561833683</v>
      </c>
      <c r="AY304" s="12">
        <f t="shared" si="1149"/>
        <v>409.28030905180685</v>
      </c>
      <c r="AZ304" s="12">
        <f t="shared" si="1149"/>
        <v>453.77457602158665</v>
      </c>
      <c r="BA304" s="12">
        <f t="shared" si="1149"/>
        <v>538.76242565305688</v>
      </c>
      <c r="BB304" s="12">
        <f t="shared" si="1149"/>
        <v>507.71106158736166</v>
      </c>
      <c r="BC304" s="12">
        <f t="shared" si="1149"/>
        <v>417.73038732203486</v>
      </c>
      <c r="BD304" s="12">
        <f t="shared" si="1149"/>
        <v>432.75302412292172</v>
      </c>
      <c r="BE304" s="12">
        <f t="shared" si="1149"/>
        <v>531.90705788723062</v>
      </c>
      <c r="BF304" s="12">
        <f t="shared" si="1149"/>
        <v>501.02510330059067</v>
      </c>
      <c r="BG304" s="12">
        <f t="shared" si="1149"/>
        <v>402.4730139837668</v>
      </c>
      <c r="BH304" s="12">
        <f t="shared" si="1149"/>
        <v>435.22564087872911</v>
      </c>
      <c r="BI304" s="12">
        <f t="shared" si="1149"/>
        <v>524.93676234425766</v>
      </c>
      <c r="BJ304" s="12">
        <f t="shared" si="1149"/>
        <v>494.22419358401953</v>
      </c>
      <c r="BK304" s="12">
        <f t="shared" si="1149"/>
        <v>707.88234201843568</v>
      </c>
      <c r="BL304" s="12">
        <f t="shared" si="1149"/>
        <v>702.29242733025376</v>
      </c>
      <c r="BM304" s="12">
        <f t="shared" si="1149"/>
        <v>695.10660519261751</v>
      </c>
      <c r="BN304" s="12">
        <f t="shared" si="1149"/>
        <v>683.66355807990908</v>
      </c>
      <c r="BO304" s="12">
        <f t="shared" si="1149"/>
        <v>673.43263628357886</v>
      </c>
      <c r="BP304" s="12">
        <f t="shared" si="1149"/>
        <v>656.49962412801096</v>
      </c>
      <c r="BQ304" s="12">
        <f t="shared" ref="BQ304:EB304" si="1150" xml:space="preserve"> BQ$294</f>
        <v>636.85472865594716</v>
      </c>
      <c r="BR304" s="12">
        <f t="shared" si="1150"/>
        <v>610.18578036409531</v>
      </c>
      <c r="BS304" s="12">
        <f t="shared" si="1150"/>
        <v>585.33255524328627</v>
      </c>
      <c r="BT304" s="12">
        <f t="shared" si="1150"/>
        <v>567.11440477985184</v>
      </c>
      <c r="BU304" s="12">
        <f t="shared" si="1150"/>
        <v>546.67201681485403</v>
      </c>
      <c r="BV304" s="12">
        <f t="shared" si="1150"/>
        <v>518.97920704613216</v>
      </c>
      <c r="BW304" s="12">
        <f t="shared" si="1150"/>
        <v>493.07153992952215</v>
      </c>
      <c r="BX304" s="12">
        <f t="shared" si="1150"/>
        <v>473.99373184551791</v>
      </c>
      <c r="BY304" s="12">
        <f t="shared" si="1150"/>
        <v>452.20467466520785</v>
      </c>
      <c r="BZ304" s="12">
        <f t="shared" si="1150"/>
        <v>423.42028804134503</v>
      </c>
      <c r="CA304" s="12">
        <f t="shared" si="1150"/>
        <v>396.38930574145377</v>
      </c>
      <c r="CB304" s="12">
        <f t="shared" si="1150"/>
        <v>376.13524699095171</v>
      </c>
      <c r="CC304" s="12">
        <f t="shared" si="1150"/>
        <v>353.16814059431607</v>
      </c>
      <c r="CD304" s="12">
        <f t="shared" si="1150"/>
        <v>323.21796393948102</v>
      </c>
      <c r="CE304" s="12">
        <f t="shared" si="1150"/>
        <v>294.98818691528118</v>
      </c>
      <c r="CF304" s="12">
        <f t="shared" si="1150"/>
        <v>273.48189677624106</v>
      </c>
      <c r="CG304" s="12">
        <f t="shared" si="1150"/>
        <v>249.25979201535336</v>
      </c>
      <c r="CH304" s="12">
        <f t="shared" si="1150"/>
        <v>218.0653652508602</v>
      </c>
      <c r="CI304" s="12">
        <f t="shared" si="1150"/>
        <v>188.55698872914255</v>
      </c>
      <c r="CJ304" s="12">
        <f t="shared" si="1150"/>
        <v>165.48240134592217</v>
      </c>
      <c r="CK304" s="12">
        <f t="shared" si="1150"/>
        <v>140.15402383459633</v>
      </c>
      <c r="CL304" s="12">
        <f t="shared" si="1150"/>
        <v>107.63139546113433</v>
      </c>
      <c r="CM304" s="12">
        <f t="shared" si="1150"/>
        <v>76.759026148411806</v>
      </c>
      <c r="CN304" s="12">
        <f t="shared" si="1150"/>
        <v>52.793870248163898</v>
      </c>
      <c r="CO304" s="12">
        <f t="shared" si="1150"/>
        <v>31.981264242854607</v>
      </c>
      <c r="CP304" s="12">
        <f t="shared" si="1150"/>
        <v>4.763665698984604</v>
      </c>
      <c r="CQ304" s="12">
        <f t="shared" si="1150"/>
        <v>0</v>
      </c>
      <c r="CR304" s="12">
        <f t="shared" si="1150"/>
        <v>0</v>
      </c>
      <c r="CS304" s="12">
        <f t="shared" si="1150"/>
        <v>0</v>
      </c>
      <c r="CT304" s="12">
        <f t="shared" si="1150"/>
        <v>0</v>
      </c>
      <c r="CU304" s="12">
        <f t="shared" si="1150"/>
        <v>0</v>
      </c>
      <c r="CV304" s="12">
        <f t="shared" si="1150"/>
        <v>0</v>
      </c>
      <c r="CW304" s="12">
        <f t="shared" si="1150"/>
        <v>0</v>
      </c>
      <c r="CX304" s="12">
        <f t="shared" si="1150"/>
        <v>0</v>
      </c>
      <c r="CY304" s="12">
        <f t="shared" si="1150"/>
        <v>0</v>
      </c>
      <c r="CZ304" s="12">
        <f t="shared" si="1150"/>
        <v>0</v>
      </c>
      <c r="DA304" s="12">
        <f t="shared" si="1150"/>
        <v>0</v>
      </c>
      <c r="DB304" s="12">
        <f t="shared" si="1150"/>
        <v>0</v>
      </c>
      <c r="DC304" s="12">
        <f t="shared" si="1150"/>
        <v>0</v>
      </c>
      <c r="DD304" s="12">
        <f t="shared" si="1150"/>
        <v>0</v>
      </c>
      <c r="DE304" s="12">
        <f t="shared" si="1150"/>
        <v>0</v>
      </c>
      <c r="DF304" s="12">
        <f t="shared" si="1150"/>
        <v>0</v>
      </c>
      <c r="DG304" s="12">
        <f t="shared" si="1150"/>
        <v>0</v>
      </c>
      <c r="DH304" s="12">
        <f t="shared" si="1150"/>
        <v>0</v>
      </c>
      <c r="DI304" s="12">
        <f t="shared" si="1150"/>
        <v>0</v>
      </c>
      <c r="DJ304" s="12">
        <f t="shared" si="1150"/>
        <v>0</v>
      </c>
      <c r="DK304" s="12">
        <f t="shared" si="1150"/>
        <v>0</v>
      </c>
      <c r="DL304" s="12">
        <f t="shared" si="1150"/>
        <v>0</v>
      </c>
      <c r="DM304" s="12">
        <f t="shared" si="1150"/>
        <v>0</v>
      </c>
      <c r="DN304" s="12">
        <f t="shared" si="1150"/>
        <v>0</v>
      </c>
      <c r="DO304" s="12">
        <f t="shared" si="1150"/>
        <v>0</v>
      </c>
      <c r="DP304" s="12">
        <f t="shared" si="1150"/>
        <v>0</v>
      </c>
      <c r="DQ304" s="12">
        <f t="shared" si="1150"/>
        <v>0</v>
      </c>
      <c r="DR304" s="12">
        <f t="shared" si="1150"/>
        <v>0</v>
      </c>
      <c r="DS304" s="12">
        <f t="shared" si="1150"/>
        <v>0</v>
      </c>
      <c r="DT304" s="12">
        <f t="shared" si="1150"/>
        <v>0</v>
      </c>
      <c r="DU304" s="12">
        <f t="shared" si="1150"/>
        <v>0</v>
      </c>
      <c r="DV304" s="12">
        <f t="shared" si="1150"/>
        <v>0</v>
      </c>
      <c r="DW304" s="12">
        <f t="shared" si="1150"/>
        <v>0</v>
      </c>
      <c r="DX304" s="12">
        <f t="shared" si="1150"/>
        <v>0</v>
      </c>
      <c r="DY304" s="12">
        <f t="shared" si="1150"/>
        <v>0</v>
      </c>
      <c r="DZ304" s="12">
        <f t="shared" si="1150"/>
        <v>0</v>
      </c>
      <c r="EA304" s="12">
        <f t="shared" si="1150"/>
        <v>0</v>
      </c>
      <c r="EB304" s="12">
        <f t="shared" si="1150"/>
        <v>0</v>
      </c>
      <c r="EC304" s="12">
        <f t="shared" ref="EC304:GJ304" si="1151" xml:space="preserve"> EC$294</f>
        <v>0</v>
      </c>
      <c r="ED304" s="12">
        <f t="shared" si="1151"/>
        <v>0</v>
      </c>
      <c r="EE304" s="12">
        <f t="shared" si="1151"/>
        <v>0</v>
      </c>
      <c r="EF304" s="12">
        <f t="shared" si="1151"/>
        <v>0</v>
      </c>
      <c r="EG304" s="12">
        <f t="shared" si="1151"/>
        <v>0</v>
      </c>
      <c r="EH304" s="12">
        <f t="shared" si="1151"/>
        <v>0</v>
      </c>
      <c r="EI304" s="12">
        <f t="shared" si="1151"/>
        <v>0</v>
      </c>
      <c r="EJ304" s="12">
        <f t="shared" si="1151"/>
        <v>0</v>
      </c>
      <c r="EK304" s="12">
        <f t="shared" si="1151"/>
        <v>0</v>
      </c>
      <c r="EL304" s="12">
        <f t="shared" si="1151"/>
        <v>0</v>
      </c>
      <c r="EM304" s="12">
        <f t="shared" si="1151"/>
        <v>0</v>
      </c>
      <c r="EN304" s="12">
        <f t="shared" si="1151"/>
        <v>0</v>
      </c>
      <c r="EO304" s="12">
        <f t="shared" si="1151"/>
        <v>0</v>
      </c>
      <c r="EP304" s="12">
        <f t="shared" si="1151"/>
        <v>0</v>
      </c>
      <c r="EQ304" s="12">
        <f t="shared" si="1151"/>
        <v>0</v>
      </c>
      <c r="ER304" s="12">
        <f t="shared" si="1151"/>
        <v>0</v>
      </c>
      <c r="ES304" s="12">
        <f t="shared" si="1151"/>
        <v>0</v>
      </c>
      <c r="ET304" s="12">
        <f t="shared" si="1151"/>
        <v>0</v>
      </c>
      <c r="EU304" s="12">
        <f t="shared" si="1151"/>
        <v>0</v>
      </c>
      <c r="EV304" s="12">
        <f t="shared" si="1151"/>
        <v>0</v>
      </c>
      <c r="EW304" s="12">
        <f t="shared" si="1151"/>
        <v>0</v>
      </c>
      <c r="EX304" s="12">
        <f t="shared" si="1151"/>
        <v>0</v>
      </c>
      <c r="EY304" s="12">
        <f t="shared" si="1151"/>
        <v>0</v>
      </c>
      <c r="EZ304" s="12">
        <f t="shared" si="1151"/>
        <v>0</v>
      </c>
      <c r="FA304" s="12">
        <f t="shared" si="1151"/>
        <v>0</v>
      </c>
      <c r="FB304" s="12">
        <f t="shared" si="1151"/>
        <v>0</v>
      </c>
      <c r="FC304" s="12">
        <f t="shared" si="1151"/>
        <v>0</v>
      </c>
      <c r="FD304" s="12">
        <f t="shared" si="1151"/>
        <v>0</v>
      </c>
      <c r="FE304" s="12">
        <f t="shared" si="1151"/>
        <v>0</v>
      </c>
      <c r="FF304" s="12">
        <f t="shared" si="1151"/>
        <v>0</v>
      </c>
      <c r="FG304" s="12">
        <f t="shared" si="1151"/>
        <v>0</v>
      </c>
      <c r="FH304" s="12">
        <f t="shared" si="1151"/>
        <v>0</v>
      </c>
      <c r="FI304" s="12">
        <f t="shared" si="1151"/>
        <v>0</v>
      </c>
      <c r="FJ304" s="12">
        <f t="shared" si="1151"/>
        <v>0</v>
      </c>
      <c r="FK304" s="12">
        <f t="shared" si="1151"/>
        <v>0</v>
      </c>
      <c r="FL304" s="12">
        <f t="shared" si="1151"/>
        <v>0</v>
      </c>
      <c r="FM304" s="12">
        <f t="shared" si="1151"/>
        <v>0</v>
      </c>
      <c r="FN304" s="12">
        <f t="shared" si="1151"/>
        <v>0</v>
      </c>
      <c r="FO304" s="12">
        <f t="shared" si="1151"/>
        <v>0</v>
      </c>
      <c r="FP304" s="12">
        <f t="shared" si="1151"/>
        <v>0</v>
      </c>
      <c r="FQ304" s="12">
        <f t="shared" si="1151"/>
        <v>0</v>
      </c>
      <c r="FR304" s="12">
        <f t="shared" si="1151"/>
        <v>0</v>
      </c>
      <c r="FS304" s="12">
        <f t="shared" si="1151"/>
        <v>0</v>
      </c>
      <c r="FT304" s="12">
        <f t="shared" si="1151"/>
        <v>0</v>
      </c>
      <c r="FU304" s="12">
        <f t="shared" si="1151"/>
        <v>0</v>
      </c>
      <c r="FV304" s="12">
        <f t="shared" si="1151"/>
        <v>0</v>
      </c>
      <c r="FW304" s="12">
        <f t="shared" si="1151"/>
        <v>0</v>
      </c>
      <c r="FX304" s="12">
        <f t="shared" si="1151"/>
        <v>0</v>
      </c>
      <c r="FY304" s="12">
        <f t="shared" si="1151"/>
        <v>0</v>
      </c>
      <c r="FZ304" s="12">
        <f t="shared" si="1151"/>
        <v>0</v>
      </c>
      <c r="GA304" s="12">
        <f t="shared" si="1151"/>
        <v>0</v>
      </c>
      <c r="GB304" s="12">
        <f t="shared" si="1151"/>
        <v>0</v>
      </c>
      <c r="GC304" s="12">
        <f t="shared" si="1151"/>
        <v>0</v>
      </c>
      <c r="GD304" s="12">
        <f t="shared" si="1151"/>
        <v>0</v>
      </c>
      <c r="GE304" s="12">
        <f t="shared" si="1151"/>
        <v>0</v>
      </c>
      <c r="GF304" s="12">
        <f t="shared" si="1151"/>
        <v>0</v>
      </c>
      <c r="GG304" s="12">
        <f t="shared" si="1151"/>
        <v>0</v>
      </c>
      <c r="GH304" s="12">
        <f t="shared" si="1151"/>
        <v>0</v>
      </c>
      <c r="GI304" s="12">
        <f t="shared" si="1151"/>
        <v>0</v>
      </c>
      <c r="GJ304" s="12">
        <f t="shared" si="1151"/>
        <v>0</v>
      </c>
    </row>
    <row r="305" spans="1:192" x14ac:dyDescent="0.25">
      <c r="E305" s="12" t="s">
        <v>513</v>
      </c>
      <c r="G305" s="12" t="str">
        <f xml:space="preserve"> SMU</f>
        <v>$ 000s</v>
      </c>
      <c r="J305" s="12">
        <f t="shared" ref="J305:K305" si="1152" xml:space="preserve"> J303 - J304</f>
        <v>0</v>
      </c>
      <c r="K305" s="12">
        <f t="shared" si="1152"/>
        <v>0</v>
      </c>
      <c r="L305" s="12">
        <f t="shared" ref="L305:BW305" si="1153" xml:space="preserve"> L303 - L304</f>
        <v>0</v>
      </c>
      <c r="M305" s="12">
        <f t="shared" si="1153"/>
        <v>0</v>
      </c>
      <c r="N305" s="12">
        <f t="shared" si="1153"/>
        <v>0</v>
      </c>
      <c r="O305" s="12">
        <f t="shared" si="1153"/>
        <v>5.2956929721403867E-6</v>
      </c>
      <c r="P305" s="12">
        <f t="shared" si="1153"/>
        <v>1.3557932106778026E-5</v>
      </c>
      <c r="Q305" s="12">
        <f t="shared" si="1153"/>
        <v>2.2001009710947983E-5</v>
      </c>
      <c r="R305" s="12">
        <f t="shared" si="1153"/>
        <v>1.1101700692961458E-4</v>
      </c>
      <c r="S305" s="12">
        <f t="shared" si="1153"/>
        <v>0</v>
      </c>
      <c r="T305" s="12">
        <f t="shared" si="1153"/>
        <v>0</v>
      </c>
      <c r="U305" s="12">
        <f t="shared" si="1153"/>
        <v>0</v>
      </c>
      <c r="V305" s="12">
        <f t="shared" si="1153"/>
        <v>0</v>
      </c>
      <c r="W305" s="12">
        <f t="shared" si="1153"/>
        <v>0</v>
      </c>
      <c r="X305" s="12">
        <f t="shared" si="1153"/>
        <v>0</v>
      </c>
      <c r="Y305" s="12">
        <f t="shared" si="1153"/>
        <v>0</v>
      </c>
      <c r="Z305" s="12">
        <f t="shared" si="1153"/>
        <v>0</v>
      </c>
      <c r="AA305" s="12">
        <f t="shared" si="1153"/>
        <v>0</v>
      </c>
      <c r="AB305" s="12">
        <f t="shared" si="1153"/>
        <v>0</v>
      </c>
      <c r="AC305" s="12">
        <f t="shared" si="1153"/>
        <v>0</v>
      </c>
      <c r="AD305" s="12">
        <f t="shared" si="1153"/>
        <v>0</v>
      </c>
      <c r="AE305" s="12">
        <f t="shared" si="1153"/>
        <v>0</v>
      </c>
      <c r="AF305" s="12">
        <f t="shared" si="1153"/>
        <v>0</v>
      </c>
      <c r="AG305" s="12">
        <f t="shared" si="1153"/>
        <v>0</v>
      </c>
      <c r="AH305" s="12">
        <f t="shared" si="1153"/>
        <v>0</v>
      </c>
      <c r="AI305" s="12">
        <f t="shared" si="1153"/>
        <v>0</v>
      </c>
      <c r="AJ305" s="12">
        <f t="shared" si="1153"/>
        <v>0</v>
      </c>
      <c r="AK305" s="12">
        <f t="shared" si="1153"/>
        <v>0</v>
      </c>
      <c r="AL305" s="12">
        <f t="shared" si="1153"/>
        <v>0</v>
      </c>
      <c r="AM305" s="12">
        <f t="shared" si="1153"/>
        <v>0</v>
      </c>
      <c r="AN305" s="12">
        <f t="shared" si="1153"/>
        <v>0</v>
      </c>
      <c r="AO305" s="12">
        <f t="shared" si="1153"/>
        <v>0</v>
      </c>
      <c r="AP305" s="12">
        <f t="shared" si="1153"/>
        <v>0</v>
      </c>
      <c r="AQ305" s="12">
        <f t="shared" si="1153"/>
        <v>0</v>
      </c>
      <c r="AR305" s="12">
        <f t="shared" si="1153"/>
        <v>0</v>
      </c>
      <c r="AS305" s="12">
        <f t="shared" si="1153"/>
        <v>0</v>
      </c>
      <c r="AT305" s="12">
        <f t="shared" si="1153"/>
        <v>0</v>
      </c>
      <c r="AU305" s="12">
        <f t="shared" si="1153"/>
        <v>0</v>
      </c>
      <c r="AV305" s="12">
        <f t="shared" si="1153"/>
        <v>0</v>
      </c>
      <c r="AW305" s="12">
        <f t="shared" si="1153"/>
        <v>0</v>
      </c>
      <c r="AX305" s="12">
        <f t="shared" si="1153"/>
        <v>0</v>
      </c>
      <c r="AY305" s="12">
        <f t="shared" si="1153"/>
        <v>0</v>
      </c>
      <c r="AZ305" s="12">
        <f t="shared" si="1153"/>
        <v>0</v>
      </c>
      <c r="BA305" s="12">
        <f t="shared" si="1153"/>
        <v>0</v>
      </c>
      <c r="BB305" s="12">
        <f t="shared" si="1153"/>
        <v>0</v>
      </c>
      <c r="BC305" s="12">
        <f t="shared" si="1153"/>
        <v>0</v>
      </c>
      <c r="BD305" s="12">
        <f t="shared" si="1153"/>
        <v>0</v>
      </c>
      <c r="BE305" s="12">
        <f t="shared" si="1153"/>
        <v>0</v>
      </c>
      <c r="BF305" s="12">
        <f t="shared" si="1153"/>
        <v>0</v>
      </c>
      <c r="BG305" s="12">
        <f t="shared" si="1153"/>
        <v>0</v>
      </c>
      <c r="BH305" s="12">
        <f t="shared" si="1153"/>
        <v>0</v>
      </c>
      <c r="BI305" s="12">
        <f t="shared" si="1153"/>
        <v>0</v>
      </c>
      <c r="BJ305" s="12">
        <f t="shared" si="1153"/>
        <v>0</v>
      </c>
      <c r="BK305" s="12">
        <f t="shared" si="1153"/>
        <v>319.42369646753775</v>
      </c>
      <c r="BL305" s="12">
        <f t="shared" si="1153"/>
        <v>410.61840786492985</v>
      </c>
      <c r="BM305" s="12">
        <f t="shared" si="1153"/>
        <v>653.88840644047559</v>
      </c>
      <c r="BN305" s="12">
        <f t="shared" si="1153"/>
        <v>584.62410264744244</v>
      </c>
      <c r="BO305" s="12">
        <f t="shared" si="1153"/>
        <v>967.60069460387967</v>
      </c>
      <c r="BP305" s="12">
        <f t="shared" si="1153"/>
        <v>1122.5654555465042</v>
      </c>
      <c r="BQ305" s="12">
        <f t="shared" si="1153"/>
        <v>1523.9399023915396</v>
      </c>
      <c r="BR305" s="12">
        <f t="shared" si="1153"/>
        <v>1420.184292617656</v>
      </c>
      <c r="BS305" s="12">
        <f t="shared" si="1153"/>
        <v>1041.037169339113</v>
      </c>
      <c r="BT305" s="12">
        <f t="shared" si="1153"/>
        <v>1168.1364551427278</v>
      </c>
      <c r="BU305" s="12">
        <f t="shared" si="1153"/>
        <v>1582.4462724983969</v>
      </c>
      <c r="BV305" s="12">
        <f t="shared" si="1153"/>
        <v>1480.4381209491401</v>
      </c>
      <c r="BW305" s="12">
        <f t="shared" si="1153"/>
        <v>1090.1604619431005</v>
      </c>
      <c r="BX305" s="12">
        <f t="shared" ref="BX305:EI305" si="1154" xml:space="preserve"> BX303 - BX304</f>
        <v>1245.0889817320015</v>
      </c>
      <c r="BY305" s="12">
        <f t="shared" si="1154"/>
        <v>1644.8220927921623</v>
      </c>
      <c r="BZ305" s="12">
        <f t="shared" si="1154"/>
        <v>1544.6275599937885</v>
      </c>
      <c r="CA305" s="12">
        <f t="shared" si="1154"/>
        <v>1157.3747857429726</v>
      </c>
      <c r="CB305" s="12">
        <f t="shared" si="1154"/>
        <v>1312.4060798077526</v>
      </c>
      <c r="CC305" s="12">
        <f t="shared" si="1154"/>
        <v>1711.4386659905715</v>
      </c>
      <c r="CD305" s="12">
        <f t="shared" si="1154"/>
        <v>1613.1301156685615</v>
      </c>
      <c r="CE305" s="12">
        <f t="shared" si="1154"/>
        <v>1228.9308650880084</v>
      </c>
      <c r="CF305" s="12">
        <f t="shared" si="1154"/>
        <v>1384.1202720507245</v>
      </c>
      <c r="CG305" s="12">
        <f t="shared" si="1154"/>
        <v>1782.5386722567528</v>
      </c>
      <c r="CH305" s="12">
        <f t="shared" si="1154"/>
        <v>1686.1929440981512</v>
      </c>
      <c r="CI305" s="12">
        <f t="shared" si="1154"/>
        <v>1318.5478504697353</v>
      </c>
      <c r="CJ305" s="12">
        <f t="shared" si="1154"/>
        <v>1447.3358577900481</v>
      </c>
      <c r="CK305" s="12">
        <f t="shared" si="1154"/>
        <v>1858.4359070549713</v>
      </c>
      <c r="CL305" s="12">
        <f t="shared" si="1154"/>
        <v>1764.1353892984303</v>
      </c>
      <c r="CM305" s="12">
        <f t="shared" si="1154"/>
        <v>1369.4374800141657</v>
      </c>
      <c r="CN305" s="12">
        <f t="shared" si="1154"/>
        <v>1189.2917717319592</v>
      </c>
      <c r="CO305" s="12">
        <f t="shared" si="1154"/>
        <v>1555.2913453640001</v>
      </c>
      <c r="CP305" s="12">
        <f t="shared" si="1154"/>
        <v>1550.7637781193412</v>
      </c>
      <c r="CQ305" s="12">
        <f t="shared" si="1154"/>
        <v>1173.1197180760555</v>
      </c>
      <c r="CR305" s="12">
        <f t="shared" si="1154"/>
        <v>1202.3979961424611</v>
      </c>
      <c r="CS305" s="12">
        <f t="shared" si="1154"/>
        <v>1550.1896376666841</v>
      </c>
      <c r="CT305" s="12">
        <f t="shared" si="1154"/>
        <v>1524.2748774807412</v>
      </c>
      <c r="CU305" s="12">
        <f t="shared" si="1154"/>
        <v>1144.7716697459489</v>
      </c>
      <c r="CV305" s="12">
        <f t="shared" si="1154"/>
        <v>1173.5895508107728</v>
      </c>
      <c r="CW305" s="12">
        <f t="shared" si="1154"/>
        <v>1519.7980730857805</v>
      </c>
      <c r="CX305" s="12">
        <f t="shared" si="1154"/>
        <v>1494.2390234932345</v>
      </c>
      <c r="CY305" s="12">
        <f t="shared" si="1154"/>
        <v>1129.4587413564218</v>
      </c>
      <c r="CZ305" s="12">
        <f t="shared" si="1154"/>
        <v>1132.1517318460606</v>
      </c>
      <c r="DA305" s="12">
        <f t="shared" si="1154"/>
        <v>1489.5714948409466</v>
      </c>
      <c r="DB305" s="12">
        <f t="shared" si="1154"/>
        <v>1464.343017484033</v>
      </c>
      <c r="DC305" s="12">
        <f t="shared" si="1154"/>
        <v>1088.5942547585721</v>
      </c>
      <c r="DD305" s="12">
        <f t="shared" si="1154"/>
        <v>1116.3629333641429</v>
      </c>
      <c r="DE305" s="12">
        <f t="shared" si="1154"/>
        <v>1459.3532823753812</v>
      </c>
      <c r="DF305" s="12">
        <f t="shared" si="1154"/>
        <v>1434.4353820320196</v>
      </c>
      <c r="DG305" s="12">
        <f t="shared" si="1154"/>
        <v>1060.5555491619393</v>
      </c>
      <c r="DH305" s="12">
        <f t="shared" si="1154"/>
        <v>1087.7841673418482</v>
      </c>
      <c r="DI305" s="12">
        <f t="shared" si="1154"/>
        <v>1429.1486901541161</v>
      </c>
      <c r="DJ305" s="12">
        <f t="shared" si="1154"/>
        <v>1404.5249688580641</v>
      </c>
      <c r="DK305" s="12">
        <f t="shared" si="1154"/>
        <v>1032.4580432785156</v>
      </c>
      <c r="DL305" s="12">
        <f t="shared" si="1154"/>
        <v>1059.1023048177681</v>
      </c>
      <c r="DM305" s="12">
        <f t="shared" si="1154"/>
        <v>1398.8345880178972</v>
      </c>
      <c r="DN305" s="12">
        <f t="shared" si="1154"/>
        <v>1473.3902049660355</v>
      </c>
      <c r="DO305" s="12">
        <f t="shared" si="1154"/>
        <v>1161.4805186764718</v>
      </c>
      <c r="DP305" s="12">
        <f t="shared" si="1154"/>
        <v>387.41287259472085</v>
      </c>
      <c r="DQ305" s="12">
        <f t="shared" si="1154"/>
        <v>387.41278867315197</v>
      </c>
      <c r="DR305" s="12">
        <f t="shared" si="1154"/>
        <v>387.41270473220249</v>
      </c>
      <c r="DS305" s="12">
        <f t="shared" si="1154"/>
        <v>387.4126226048885</v>
      </c>
      <c r="DT305" s="12">
        <f t="shared" si="1154"/>
        <v>387.4125395464041</v>
      </c>
      <c r="DU305" s="12">
        <f t="shared" si="1154"/>
        <v>387.4124555603218</v>
      </c>
      <c r="DV305" s="12">
        <f t="shared" si="1154"/>
        <v>387.41237156335455</v>
      </c>
      <c r="DW305" s="12">
        <f t="shared" si="1154"/>
        <v>387.41228937708507</v>
      </c>
      <c r="DX305" s="12">
        <f t="shared" si="1154"/>
        <v>387.41220626082833</v>
      </c>
      <c r="DY305" s="12">
        <f t="shared" si="1154"/>
        <v>387.41212222164859</v>
      </c>
      <c r="DZ305" s="12">
        <f t="shared" si="1154"/>
        <v>387.41203817131839</v>
      </c>
      <c r="EA305" s="12">
        <f t="shared" si="1154"/>
        <v>387.41195593102805</v>
      </c>
      <c r="EB305" s="12">
        <f t="shared" si="1154"/>
        <v>387.41187276697787</v>
      </c>
      <c r="EC305" s="12">
        <f t="shared" si="1154"/>
        <v>387.4117886770901</v>
      </c>
      <c r="ED305" s="12">
        <f t="shared" si="1154"/>
        <v>387.41170456782174</v>
      </c>
      <c r="EE305" s="12">
        <f t="shared" si="1154"/>
        <v>387.41162135886668</v>
      </c>
      <c r="EF305" s="12">
        <f t="shared" si="1154"/>
        <v>387.41153813599374</v>
      </c>
      <c r="EG305" s="12">
        <f t="shared" si="1154"/>
        <v>387.41145398053061</v>
      </c>
      <c r="EH305" s="12">
        <f t="shared" si="1154"/>
        <v>387.4113698136515</v>
      </c>
      <c r="EI305" s="12">
        <f t="shared" si="1154"/>
        <v>387.41128746038481</v>
      </c>
      <c r="EJ305" s="12">
        <f t="shared" ref="EJ305:GJ305" si="1155" xml:space="preserve"> EJ303 - EJ304</f>
        <v>387.41120418052736</v>
      </c>
      <c r="EK305" s="12">
        <f t="shared" si="1155"/>
        <v>387.41111996665705</v>
      </c>
      <c r="EL305" s="12">
        <f t="shared" si="1155"/>
        <v>387.41103573553005</v>
      </c>
      <c r="EM305" s="12">
        <f t="shared" si="1155"/>
        <v>387.41095332564532</v>
      </c>
      <c r="EN305" s="12">
        <f t="shared" si="1155"/>
        <v>387.41086999011634</v>
      </c>
      <c r="EO305" s="12">
        <f t="shared" si="1155"/>
        <v>387.41078572686541</v>
      </c>
      <c r="EP305" s="12">
        <f t="shared" si="1155"/>
        <v>387.41070145140208</v>
      </c>
      <c r="EQ305" s="12">
        <f t="shared" si="1155"/>
        <v>387.41061899269079</v>
      </c>
      <c r="ER305" s="12">
        <f t="shared" si="1155"/>
        <v>387.41053560332853</v>
      </c>
      <c r="ES305" s="12">
        <f t="shared" si="1155"/>
        <v>387.41045127901555</v>
      </c>
      <c r="ET305" s="12">
        <f t="shared" si="1155"/>
        <v>387.41036693664944</v>
      </c>
      <c r="EU305" s="12">
        <f t="shared" si="1155"/>
        <v>387.41028349424164</v>
      </c>
      <c r="EV305" s="12">
        <f t="shared" si="1155"/>
        <v>387.41020004264283</v>
      </c>
      <c r="EW305" s="12">
        <f t="shared" si="1155"/>
        <v>387.41011566337397</v>
      </c>
      <c r="EX305" s="12">
        <f t="shared" si="1155"/>
        <v>387.41003126737945</v>
      </c>
      <c r="EY305" s="12">
        <f t="shared" si="1155"/>
        <v>387.4099486902378</v>
      </c>
      <c r="EZ305" s="12">
        <f t="shared" si="1155"/>
        <v>387.40986518191704</v>
      </c>
      <c r="FA305" s="12">
        <f t="shared" si="1155"/>
        <v>387.40978074344457</v>
      </c>
      <c r="FB305" s="12">
        <f t="shared" si="1155"/>
        <v>387.40969628744995</v>
      </c>
      <c r="FC305" s="12">
        <f t="shared" si="1155"/>
        <v>387.409613655768</v>
      </c>
      <c r="FD305" s="12">
        <f t="shared" si="1155"/>
        <v>387.40953008914971</v>
      </c>
      <c r="FE305" s="12">
        <f t="shared" si="1155"/>
        <v>387.40944558908416</v>
      </c>
      <c r="FF305" s="12">
        <f t="shared" si="1155"/>
        <v>387.40936107096547</v>
      </c>
      <c r="FG305" s="12">
        <f t="shared" si="1155"/>
        <v>387.40927837565312</v>
      </c>
      <c r="FH305" s="12">
        <f t="shared" si="1155"/>
        <v>387.40919474968689</v>
      </c>
      <c r="FI305" s="12">
        <f t="shared" si="1155"/>
        <v>387.40911019333805</v>
      </c>
      <c r="FJ305" s="12">
        <f t="shared" si="1155"/>
        <v>387.4090256170777</v>
      </c>
      <c r="FK305" s="12">
        <f t="shared" si="1155"/>
        <v>387.40894194883265</v>
      </c>
      <c r="FL305" s="12">
        <f t="shared" si="1155"/>
        <v>387.40885826351848</v>
      </c>
      <c r="FM305" s="12">
        <f t="shared" si="1155"/>
        <v>387.40877364584213</v>
      </c>
      <c r="FN305" s="12">
        <f t="shared" si="1155"/>
        <v>387.40868900931616</v>
      </c>
      <c r="FO305" s="12">
        <f t="shared" si="1155"/>
        <v>387.40860619609288</v>
      </c>
      <c r="FP305" s="12">
        <f t="shared" si="1155"/>
        <v>387.40852244329017</v>
      </c>
      <c r="FQ305" s="12">
        <f t="shared" si="1155"/>
        <v>387.40843775419773</v>
      </c>
      <c r="FR305" s="12">
        <f t="shared" si="1155"/>
        <v>387.40835305050354</v>
      </c>
      <c r="FS305" s="12">
        <f t="shared" si="1155"/>
        <v>387.40827017287074</v>
      </c>
      <c r="FT305" s="12">
        <f t="shared" si="1155"/>
        <v>387.40818635546805</v>
      </c>
      <c r="FU305" s="12">
        <f t="shared" si="1155"/>
        <v>387.40810160345518</v>
      </c>
      <c r="FV305" s="12">
        <f t="shared" si="1155"/>
        <v>387.40801683790244</v>
      </c>
      <c r="FW305" s="12">
        <f t="shared" si="1155"/>
        <v>387.4079339049502</v>
      </c>
      <c r="FX305" s="12">
        <f t="shared" si="1155"/>
        <v>387.40785003476464</v>
      </c>
      <c r="FY305" s="12">
        <f t="shared" si="1155"/>
        <v>387.40776522567199</v>
      </c>
      <c r="FZ305" s="12">
        <f t="shared" si="1155"/>
        <v>387.40768040569435</v>
      </c>
      <c r="GA305" s="12">
        <f t="shared" si="1155"/>
        <v>387.4075964895535</v>
      </c>
      <c r="GB305" s="12">
        <f t="shared" si="1155"/>
        <v>387.40751256343378</v>
      </c>
      <c r="GC305" s="12">
        <f t="shared" si="1155"/>
        <v>387.40742769513747</v>
      </c>
      <c r="GD305" s="12">
        <f t="shared" si="1155"/>
        <v>387.40734280905355</v>
      </c>
      <c r="GE305" s="12">
        <f t="shared" si="1155"/>
        <v>387.40725975507377</v>
      </c>
      <c r="GF305" s="12">
        <f t="shared" si="1155"/>
        <v>387.40717576435412</v>
      </c>
      <c r="GG305" s="12">
        <f t="shared" si="1155"/>
        <v>387.40709084004004</v>
      </c>
      <c r="GH305" s="12">
        <f t="shared" si="1155"/>
        <v>387.40700589607991</v>
      </c>
      <c r="GI305" s="12">
        <f t="shared" si="1155"/>
        <v>387.40692277950865</v>
      </c>
      <c r="GJ305" s="12">
        <f t="shared" si="1155"/>
        <v>387.40683872287599</v>
      </c>
    </row>
    <row r="307" spans="1:192" x14ac:dyDescent="0.25">
      <c r="E307" s="12" t="str">
        <f t="shared" ref="E307:AJ307" si="1156" xml:space="preserve"> E$316</f>
        <v>Shareholder loan balance BEG</v>
      </c>
      <c r="F307" s="12">
        <f t="shared" si="1156"/>
        <v>0</v>
      </c>
      <c r="G307" s="12" t="str">
        <f t="shared" si="1156"/>
        <v>$ 000s</v>
      </c>
      <c r="H307" s="12">
        <f t="shared" si="1156"/>
        <v>0</v>
      </c>
      <c r="I307" s="12">
        <f t="shared" si="1156"/>
        <v>0</v>
      </c>
      <c r="J307" s="12">
        <f t="shared" si="1156"/>
        <v>0</v>
      </c>
      <c r="K307" s="12">
        <f t="shared" si="1156"/>
        <v>0</v>
      </c>
      <c r="L307" s="12">
        <f t="shared" si="1156"/>
        <v>0</v>
      </c>
      <c r="M307" s="12">
        <f t="shared" si="1156"/>
        <v>0</v>
      </c>
      <c r="N307" s="12">
        <f t="shared" si="1156"/>
        <v>0</v>
      </c>
      <c r="O307" s="12">
        <f t="shared" si="1156"/>
        <v>0</v>
      </c>
      <c r="P307" s="12">
        <f t="shared" si="1156"/>
        <v>0</v>
      </c>
      <c r="Q307" s="12">
        <f t="shared" si="1156"/>
        <v>0</v>
      </c>
      <c r="R307" s="12">
        <f t="shared" si="1156"/>
        <v>0</v>
      </c>
      <c r="S307" s="12">
        <f t="shared" si="1156"/>
        <v>34087.329240864208</v>
      </c>
      <c r="T307" s="12">
        <f t="shared" si="1156"/>
        <v>34243.683683190691</v>
      </c>
      <c r="U307" s="12">
        <f t="shared" si="1156"/>
        <v>34339.719571026115</v>
      </c>
      <c r="V307" s="12">
        <f t="shared" si="1156"/>
        <v>34349.191338551151</v>
      </c>
      <c r="W307" s="12">
        <f t="shared" si="1156"/>
        <v>34391.254135839132</v>
      </c>
      <c r="X307" s="12">
        <f t="shared" si="1156"/>
        <v>34527.089809367666</v>
      </c>
      <c r="Y307" s="12">
        <f t="shared" si="1156"/>
        <v>34649.7176040462</v>
      </c>
      <c r="Z307" s="12">
        <f t="shared" si="1156"/>
        <v>34670.98320050013</v>
      </c>
      <c r="AA307" s="12">
        <f t="shared" si="1156"/>
        <v>34724.872665401446</v>
      </c>
      <c r="AB307" s="12">
        <f t="shared" si="1156"/>
        <v>34881.968968974725</v>
      </c>
      <c r="AC307" s="12">
        <f t="shared" si="1156"/>
        <v>35007.118867878504</v>
      </c>
      <c r="AD307" s="12">
        <f t="shared" si="1156"/>
        <v>35041.098636973045</v>
      </c>
      <c r="AE307" s="12">
        <f t="shared" si="1156"/>
        <v>35107.751645364064</v>
      </c>
      <c r="AF307" s="12">
        <f t="shared" si="1156"/>
        <v>35277.34438506599</v>
      </c>
      <c r="AG307" s="12">
        <f t="shared" si="1156"/>
        <v>35415.44280412369</v>
      </c>
      <c r="AH307" s="12">
        <f t="shared" si="1156"/>
        <v>35463.061884524097</v>
      </c>
      <c r="AI307" s="12">
        <f t="shared" si="1156"/>
        <v>35543.420390205494</v>
      </c>
      <c r="AJ307" s="12">
        <f t="shared" si="1156"/>
        <v>35732.325102388219</v>
      </c>
      <c r="AK307" s="12">
        <f t="shared" ref="AK307:BP307" si="1157" xml:space="preserve"> AK$316</f>
        <v>35878.636481751601</v>
      </c>
      <c r="AL307" s="12">
        <f t="shared" si="1157"/>
        <v>35940.913157566254</v>
      </c>
      <c r="AM307" s="12">
        <f t="shared" si="1157"/>
        <v>36036.013800162742</v>
      </c>
      <c r="AN307" s="12">
        <f t="shared" si="1157"/>
        <v>36224.257542530009</v>
      </c>
      <c r="AO307" s="12">
        <f t="shared" si="1157"/>
        <v>36400.49573132419</v>
      </c>
      <c r="AP307" s="12">
        <f t="shared" si="1157"/>
        <v>36478.50102229492</v>
      </c>
      <c r="AQ307" s="12">
        <f t="shared" si="1157"/>
        <v>36589.434145128616</v>
      </c>
      <c r="AR307" s="12">
        <f t="shared" si="1157"/>
        <v>36802.690789891385</v>
      </c>
      <c r="AS307" s="12">
        <f t="shared" si="1157"/>
        <v>36985.950292590474</v>
      </c>
      <c r="AT307" s="12">
        <f t="shared" si="1157"/>
        <v>37080.89949685007</v>
      </c>
      <c r="AU307" s="12">
        <f t="shared" si="1157"/>
        <v>37208.902035706531</v>
      </c>
      <c r="AV307" s="12">
        <f t="shared" si="1157"/>
        <v>37439.047604724758</v>
      </c>
      <c r="AW307" s="12">
        <f t="shared" si="1157"/>
        <v>37639.726490448818</v>
      </c>
      <c r="AX307" s="12">
        <f t="shared" si="1157"/>
        <v>37752.854910465474</v>
      </c>
      <c r="AY307" s="12">
        <f t="shared" si="1157"/>
        <v>37899.184375780285</v>
      </c>
      <c r="AZ307" s="12">
        <f t="shared" si="1157"/>
        <v>38153.139793304632</v>
      </c>
      <c r="BA307" s="12">
        <f t="shared" si="1157"/>
        <v>38367.045163665876</v>
      </c>
      <c r="BB307" s="12">
        <f t="shared" si="1157"/>
        <v>38499.706028376975</v>
      </c>
      <c r="BC307" s="12">
        <f t="shared" si="1157"/>
        <v>38665.73982228621</v>
      </c>
      <c r="BD307" s="12">
        <f t="shared" si="1157"/>
        <v>38924.659881854182</v>
      </c>
      <c r="BE307" s="12">
        <f t="shared" si="1157"/>
        <v>39173.088405663708</v>
      </c>
      <c r="BF307" s="12">
        <f t="shared" si="1157"/>
        <v>39326.71039487559</v>
      </c>
      <c r="BG307" s="12">
        <f t="shared" si="1157"/>
        <v>39513.90272348532</v>
      </c>
      <c r="BH307" s="12">
        <f t="shared" si="1157"/>
        <v>39802.92300716255</v>
      </c>
      <c r="BI307" s="12">
        <f t="shared" si="1157"/>
        <v>40064.248518909168</v>
      </c>
      <c r="BJ307" s="12">
        <f t="shared" si="1157"/>
        <v>40240.436105645822</v>
      </c>
      <c r="BK307" s="12">
        <f t="shared" si="1157"/>
        <v>40450.419543910604</v>
      </c>
      <c r="BL307" s="12">
        <f t="shared" si="1157"/>
        <v>40130.995847443068</v>
      </c>
      <c r="BM307" s="12">
        <f t="shared" si="1157"/>
        <v>39720.377439578137</v>
      </c>
      <c r="BN307" s="12">
        <f t="shared" si="1157"/>
        <v>39066.489033137659</v>
      </c>
      <c r="BO307" s="12">
        <f t="shared" si="1157"/>
        <v>38481.864930490214</v>
      </c>
      <c r="BP307" s="12">
        <f t="shared" si="1157"/>
        <v>37514.264235886338</v>
      </c>
      <c r="BQ307" s="12">
        <f t="shared" ref="BQ307:EB307" si="1158" xml:space="preserve"> BQ$316</f>
        <v>36391.698780339837</v>
      </c>
      <c r="BR307" s="12">
        <f t="shared" si="1158"/>
        <v>34867.758877948298</v>
      </c>
      <c r="BS307" s="12">
        <f t="shared" si="1158"/>
        <v>33447.574585330643</v>
      </c>
      <c r="BT307" s="12">
        <f t="shared" si="1158"/>
        <v>32406.53741599153</v>
      </c>
      <c r="BU307" s="12">
        <f t="shared" si="1158"/>
        <v>31238.400960848801</v>
      </c>
      <c r="BV307" s="12">
        <f t="shared" si="1158"/>
        <v>29655.954688350404</v>
      </c>
      <c r="BW307" s="12">
        <f t="shared" si="1158"/>
        <v>28175.516567401264</v>
      </c>
      <c r="BX307" s="12">
        <f t="shared" si="1158"/>
        <v>27085.356105458162</v>
      </c>
      <c r="BY307" s="12">
        <f t="shared" si="1158"/>
        <v>25840.26712372616</v>
      </c>
      <c r="BZ307" s="12">
        <f t="shared" si="1158"/>
        <v>24195.445030933999</v>
      </c>
      <c r="CA307" s="12">
        <f t="shared" si="1158"/>
        <v>22650.817470940212</v>
      </c>
      <c r="CB307" s="12">
        <f t="shared" si="1158"/>
        <v>21493.442685197238</v>
      </c>
      <c r="CC307" s="12">
        <f t="shared" si="1158"/>
        <v>20181.036605389487</v>
      </c>
      <c r="CD307" s="12">
        <f t="shared" si="1158"/>
        <v>18469.597939398915</v>
      </c>
      <c r="CE307" s="12">
        <f t="shared" si="1158"/>
        <v>16856.467823730352</v>
      </c>
      <c r="CF307" s="12">
        <f t="shared" si="1158"/>
        <v>15627.536958642344</v>
      </c>
      <c r="CG307" s="12">
        <f t="shared" si="1158"/>
        <v>14243.41668659162</v>
      </c>
      <c r="CH307" s="12">
        <f t="shared" si="1158"/>
        <v>12460.878014334867</v>
      </c>
      <c r="CI307" s="12">
        <f t="shared" si="1158"/>
        <v>10774.685070236716</v>
      </c>
      <c r="CJ307" s="12">
        <f t="shared" si="1158"/>
        <v>9456.1372197669807</v>
      </c>
      <c r="CK307" s="12">
        <f t="shared" si="1158"/>
        <v>8008.8013619769326</v>
      </c>
      <c r="CL307" s="12">
        <f t="shared" si="1158"/>
        <v>6150.3654549219609</v>
      </c>
      <c r="CM307" s="12">
        <f t="shared" si="1158"/>
        <v>4386.2300656235311</v>
      </c>
      <c r="CN307" s="12">
        <f t="shared" si="1158"/>
        <v>3016.7925856093652</v>
      </c>
      <c r="CO307" s="12">
        <f t="shared" si="1158"/>
        <v>1827.500813877406</v>
      </c>
      <c r="CP307" s="12">
        <f t="shared" si="1158"/>
        <v>272.20946851340591</v>
      </c>
      <c r="CQ307" s="12">
        <f t="shared" si="1158"/>
        <v>0</v>
      </c>
      <c r="CR307" s="12">
        <f t="shared" si="1158"/>
        <v>0</v>
      </c>
      <c r="CS307" s="12">
        <f t="shared" si="1158"/>
        <v>0</v>
      </c>
      <c r="CT307" s="12">
        <f t="shared" si="1158"/>
        <v>0</v>
      </c>
      <c r="CU307" s="12">
        <f t="shared" si="1158"/>
        <v>0</v>
      </c>
      <c r="CV307" s="12">
        <f t="shared" si="1158"/>
        <v>0</v>
      </c>
      <c r="CW307" s="12">
        <f t="shared" si="1158"/>
        <v>0</v>
      </c>
      <c r="CX307" s="12">
        <f t="shared" si="1158"/>
        <v>0</v>
      </c>
      <c r="CY307" s="12">
        <f t="shared" si="1158"/>
        <v>0</v>
      </c>
      <c r="CZ307" s="12">
        <f t="shared" si="1158"/>
        <v>0</v>
      </c>
      <c r="DA307" s="12">
        <f t="shared" si="1158"/>
        <v>0</v>
      </c>
      <c r="DB307" s="12">
        <f t="shared" si="1158"/>
        <v>0</v>
      </c>
      <c r="DC307" s="12">
        <f t="shared" si="1158"/>
        <v>0</v>
      </c>
      <c r="DD307" s="12">
        <f t="shared" si="1158"/>
        <v>0</v>
      </c>
      <c r="DE307" s="12">
        <f t="shared" si="1158"/>
        <v>0</v>
      </c>
      <c r="DF307" s="12">
        <f t="shared" si="1158"/>
        <v>0</v>
      </c>
      <c r="DG307" s="12">
        <f t="shared" si="1158"/>
        <v>0</v>
      </c>
      <c r="DH307" s="12">
        <f t="shared" si="1158"/>
        <v>0</v>
      </c>
      <c r="DI307" s="12">
        <f t="shared" si="1158"/>
        <v>0</v>
      </c>
      <c r="DJ307" s="12">
        <f t="shared" si="1158"/>
        <v>0</v>
      </c>
      <c r="DK307" s="12">
        <f t="shared" si="1158"/>
        <v>0</v>
      </c>
      <c r="DL307" s="12">
        <f t="shared" si="1158"/>
        <v>0</v>
      </c>
      <c r="DM307" s="12">
        <f t="shared" si="1158"/>
        <v>0</v>
      </c>
      <c r="DN307" s="12">
        <f t="shared" si="1158"/>
        <v>0</v>
      </c>
      <c r="DO307" s="12">
        <f t="shared" si="1158"/>
        <v>0</v>
      </c>
      <c r="DP307" s="12">
        <f t="shared" si="1158"/>
        <v>0</v>
      </c>
      <c r="DQ307" s="12">
        <f t="shared" si="1158"/>
        <v>0</v>
      </c>
      <c r="DR307" s="12">
        <f t="shared" si="1158"/>
        <v>0</v>
      </c>
      <c r="DS307" s="12">
        <f t="shared" si="1158"/>
        <v>0</v>
      </c>
      <c r="DT307" s="12">
        <f t="shared" si="1158"/>
        <v>0</v>
      </c>
      <c r="DU307" s="12">
        <f t="shared" si="1158"/>
        <v>0</v>
      </c>
      <c r="DV307" s="12">
        <f t="shared" si="1158"/>
        <v>0</v>
      </c>
      <c r="DW307" s="12">
        <f t="shared" si="1158"/>
        <v>0</v>
      </c>
      <c r="DX307" s="12">
        <f t="shared" si="1158"/>
        <v>0</v>
      </c>
      <c r="DY307" s="12">
        <f t="shared" si="1158"/>
        <v>0</v>
      </c>
      <c r="DZ307" s="12">
        <f t="shared" si="1158"/>
        <v>0</v>
      </c>
      <c r="EA307" s="12">
        <f t="shared" si="1158"/>
        <v>0</v>
      </c>
      <c r="EB307" s="12">
        <f t="shared" si="1158"/>
        <v>0</v>
      </c>
      <c r="EC307" s="12">
        <f t="shared" ref="EC307:GJ307" si="1159" xml:space="preserve"> EC$316</f>
        <v>0</v>
      </c>
      <c r="ED307" s="12">
        <f t="shared" si="1159"/>
        <v>0</v>
      </c>
      <c r="EE307" s="12">
        <f t="shared" si="1159"/>
        <v>0</v>
      </c>
      <c r="EF307" s="12">
        <f t="shared" si="1159"/>
        <v>0</v>
      </c>
      <c r="EG307" s="12">
        <f t="shared" si="1159"/>
        <v>0</v>
      </c>
      <c r="EH307" s="12">
        <f t="shared" si="1159"/>
        <v>0</v>
      </c>
      <c r="EI307" s="12">
        <f t="shared" si="1159"/>
        <v>0</v>
      </c>
      <c r="EJ307" s="12">
        <f t="shared" si="1159"/>
        <v>0</v>
      </c>
      <c r="EK307" s="12">
        <f t="shared" si="1159"/>
        <v>0</v>
      </c>
      <c r="EL307" s="12">
        <f t="shared" si="1159"/>
        <v>0</v>
      </c>
      <c r="EM307" s="12">
        <f t="shared" si="1159"/>
        <v>0</v>
      </c>
      <c r="EN307" s="12">
        <f t="shared" si="1159"/>
        <v>0</v>
      </c>
      <c r="EO307" s="12">
        <f t="shared" si="1159"/>
        <v>0</v>
      </c>
      <c r="EP307" s="12">
        <f t="shared" si="1159"/>
        <v>0</v>
      </c>
      <c r="EQ307" s="12">
        <f t="shared" si="1159"/>
        <v>0</v>
      </c>
      <c r="ER307" s="12">
        <f t="shared" si="1159"/>
        <v>0</v>
      </c>
      <c r="ES307" s="12">
        <f t="shared" si="1159"/>
        <v>0</v>
      </c>
      <c r="ET307" s="12">
        <f t="shared" si="1159"/>
        <v>0</v>
      </c>
      <c r="EU307" s="12">
        <f t="shared" si="1159"/>
        <v>0</v>
      </c>
      <c r="EV307" s="12">
        <f t="shared" si="1159"/>
        <v>0</v>
      </c>
      <c r="EW307" s="12">
        <f t="shared" si="1159"/>
        <v>0</v>
      </c>
      <c r="EX307" s="12">
        <f t="shared" si="1159"/>
        <v>0</v>
      </c>
      <c r="EY307" s="12">
        <f t="shared" si="1159"/>
        <v>0</v>
      </c>
      <c r="EZ307" s="12">
        <f t="shared" si="1159"/>
        <v>0</v>
      </c>
      <c r="FA307" s="12">
        <f t="shared" si="1159"/>
        <v>0</v>
      </c>
      <c r="FB307" s="12">
        <f t="shared" si="1159"/>
        <v>0</v>
      </c>
      <c r="FC307" s="12">
        <f t="shared" si="1159"/>
        <v>0</v>
      </c>
      <c r="FD307" s="12">
        <f t="shared" si="1159"/>
        <v>0</v>
      </c>
      <c r="FE307" s="12">
        <f t="shared" si="1159"/>
        <v>0</v>
      </c>
      <c r="FF307" s="12">
        <f t="shared" si="1159"/>
        <v>0</v>
      </c>
      <c r="FG307" s="12">
        <f t="shared" si="1159"/>
        <v>0</v>
      </c>
      <c r="FH307" s="12">
        <f t="shared" si="1159"/>
        <v>0</v>
      </c>
      <c r="FI307" s="12">
        <f t="shared" si="1159"/>
        <v>0</v>
      </c>
      <c r="FJ307" s="12">
        <f t="shared" si="1159"/>
        <v>0</v>
      </c>
      <c r="FK307" s="12">
        <f t="shared" si="1159"/>
        <v>0</v>
      </c>
      <c r="FL307" s="12">
        <f t="shared" si="1159"/>
        <v>0</v>
      </c>
      <c r="FM307" s="12">
        <f t="shared" si="1159"/>
        <v>0</v>
      </c>
      <c r="FN307" s="12">
        <f t="shared" si="1159"/>
        <v>0</v>
      </c>
      <c r="FO307" s="12">
        <f t="shared" si="1159"/>
        <v>0</v>
      </c>
      <c r="FP307" s="12">
        <f t="shared" si="1159"/>
        <v>0</v>
      </c>
      <c r="FQ307" s="12">
        <f t="shared" si="1159"/>
        <v>0</v>
      </c>
      <c r="FR307" s="12">
        <f t="shared" si="1159"/>
        <v>0</v>
      </c>
      <c r="FS307" s="12">
        <f t="shared" si="1159"/>
        <v>0</v>
      </c>
      <c r="FT307" s="12">
        <f t="shared" si="1159"/>
        <v>0</v>
      </c>
      <c r="FU307" s="12">
        <f t="shared" si="1159"/>
        <v>0</v>
      </c>
      <c r="FV307" s="12">
        <f t="shared" si="1159"/>
        <v>0</v>
      </c>
      <c r="FW307" s="12">
        <f t="shared" si="1159"/>
        <v>0</v>
      </c>
      <c r="FX307" s="12">
        <f t="shared" si="1159"/>
        <v>0</v>
      </c>
      <c r="FY307" s="12">
        <f t="shared" si="1159"/>
        <v>0</v>
      </c>
      <c r="FZ307" s="12">
        <f t="shared" si="1159"/>
        <v>0</v>
      </c>
      <c r="GA307" s="12">
        <f t="shared" si="1159"/>
        <v>0</v>
      </c>
      <c r="GB307" s="12">
        <f t="shared" si="1159"/>
        <v>0</v>
      </c>
      <c r="GC307" s="12">
        <f t="shared" si="1159"/>
        <v>0</v>
      </c>
      <c r="GD307" s="12">
        <f t="shared" si="1159"/>
        <v>0</v>
      </c>
      <c r="GE307" s="12">
        <f t="shared" si="1159"/>
        <v>0</v>
      </c>
      <c r="GF307" s="12">
        <f t="shared" si="1159"/>
        <v>0</v>
      </c>
      <c r="GG307" s="12">
        <f t="shared" si="1159"/>
        <v>0</v>
      </c>
      <c r="GH307" s="12">
        <f t="shared" si="1159"/>
        <v>0</v>
      </c>
      <c r="GI307" s="12">
        <f t="shared" si="1159"/>
        <v>0</v>
      </c>
      <c r="GJ307" s="12">
        <f t="shared" si="1159"/>
        <v>0</v>
      </c>
    </row>
    <row r="308" spans="1:192" x14ac:dyDescent="0.25">
      <c r="E308" s="12" t="str">
        <f t="shared" ref="E308:AJ308" si="1160" xml:space="preserve"> E$305</f>
        <v>Cash availble for shareholder loan repayment</v>
      </c>
      <c r="F308" s="12">
        <f t="shared" si="1160"/>
        <v>0</v>
      </c>
      <c r="G308" s="12" t="str">
        <f t="shared" si="1160"/>
        <v>$ 000s</v>
      </c>
      <c r="H308" s="12">
        <f t="shared" si="1160"/>
        <v>0</v>
      </c>
      <c r="I308" s="12">
        <f t="shared" si="1160"/>
        <v>0</v>
      </c>
      <c r="J308" s="12">
        <f t="shared" si="1160"/>
        <v>0</v>
      </c>
      <c r="K308" s="12">
        <f t="shared" si="1160"/>
        <v>0</v>
      </c>
      <c r="L308" s="12">
        <f t="shared" si="1160"/>
        <v>0</v>
      </c>
      <c r="M308" s="12">
        <f t="shared" si="1160"/>
        <v>0</v>
      </c>
      <c r="N308" s="12">
        <f t="shared" si="1160"/>
        <v>0</v>
      </c>
      <c r="O308" s="12">
        <f t="shared" si="1160"/>
        <v>5.2956929721403867E-6</v>
      </c>
      <c r="P308" s="12">
        <f t="shared" si="1160"/>
        <v>1.3557932106778026E-5</v>
      </c>
      <c r="Q308" s="12">
        <f t="shared" si="1160"/>
        <v>2.2001009710947983E-5</v>
      </c>
      <c r="R308" s="12">
        <f t="shared" si="1160"/>
        <v>1.1101700692961458E-4</v>
      </c>
      <c r="S308" s="12">
        <f t="shared" si="1160"/>
        <v>0</v>
      </c>
      <c r="T308" s="12">
        <f t="shared" si="1160"/>
        <v>0</v>
      </c>
      <c r="U308" s="12">
        <f t="shared" si="1160"/>
        <v>0</v>
      </c>
      <c r="V308" s="12">
        <f t="shared" si="1160"/>
        <v>0</v>
      </c>
      <c r="W308" s="12">
        <f t="shared" si="1160"/>
        <v>0</v>
      </c>
      <c r="X308" s="12">
        <f t="shared" si="1160"/>
        <v>0</v>
      </c>
      <c r="Y308" s="12">
        <f t="shared" si="1160"/>
        <v>0</v>
      </c>
      <c r="Z308" s="12">
        <f t="shared" si="1160"/>
        <v>0</v>
      </c>
      <c r="AA308" s="12">
        <f t="shared" si="1160"/>
        <v>0</v>
      </c>
      <c r="AB308" s="12">
        <f t="shared" si="1160"/>
        <v>0</v>
      </c>
      <c r="AC308" s="12">
        <f t="shared" si="1160"/>
        <v>0</v>
      </c>
      <c r="AD308" s="12">
        <f t="shared" si="1160"/>
        <v>0</v>
      </c>
      <c r="AE308" s="12">
        <f t="shared" si="1160"/>
        <v>0</v>
      </c>
      <c r="AF308" s="12">
        <f t="shared" si="1160"/>
        <v>0</v>
      </c>
      <c r="AG308" s="12">
        <f t="shared" si="1160"/>
        <v>0</v>
      </c>
      <c r="AH308" s="12">
        <f t="shared" si="1160"/>
        <v>0</v>
      </c>
      <c r="AI308" s="12">
        <f t="shared" si="1160"/>
        <v>0</v>
      </c>
      <c r="AJ308" s="12">
        <f t="shared" si="1160"/>
        <v>0</v>
      </c>
      <c r="AK308" s="12">
        <f t="shared" ref="AK308:BP308" si="1161" xml:space="preserve"> AK$305</f>
        <v>0</v>
      </c>
      <c r="AL308" s="12">
        <f t="shared" si="1161"/>
        <v>0</v>
      </c>
      <c r="AM308" s="12">
        <f t="shared" si="1161"/>
        <v>0</v>
      </c>
      <c r="AN308" s="12">
        <f t="shared" si="1161"/>
        <v>0</v>
      </c>
      <c r="AO308" s="12">
        <f t="shared" si="1161"/>
        <v>0</v>
      </c>
      <c r="AP308" s="12">
        <f t="shared" si="1161"/>
        <v>0</v>
      </c>
      <c r="AQ308" s="12">
        <f t="shared" si="1161"/>
        <v>0</v>
      </c>
      <c r="AR308" s="12">
        <f t="shared" si="1161"/>
        <v>0</v>
      </c>
      <c r="AS308" s="12">
        <f t="shared" si="1161"/>
        <v>0</v>
      </c>
      <c r="AT308" s="12">
        <f t="shared" si="1161"/>
        <v>0</v>
      </c>
      <c r="AU308" s="12">
        <f t="shared" si="1161"/>
        <v>0</v>
      </c>
      <c r="AV308" s="12">
        <f t="shared" si="1161"/>
        <v>0</v>
      </c>
      <c r="AW308" s="12">
        <f t="shared" si="1161"/>
        <v>0</v>
      </c>
      <c r="AX308" s="12">
        <f t="shared" si="1161"/>
        <v>0</v>
      </c>
      <c r="AY308" s="12">
        <f t="shared" si="1161"/>
        <v>0</v>
      </c>
      <c r="AZ308" s="12">
        <f t="shared" si="1161"/>
        <v>0</v>
      </c>
      <c r="BA308" s="12">
        <f t="shared" si="1161"/>
        <v>0</v>
      </c>
      <c r="BB308" s="12">
        <f t="shared" si="1161"/>
        <v>0</v>
      </c>
      <c r="BC308" s="12">
        <f t="shared" si="1161"/>
        <v>0</v>
      </c>
      <c r="BD308" s="12">
        <f t="shared" si="1161"/>
        <v>0</v>
      </c>
      <c r="BE308" s="12">
        <f t="shared" si="1161"/>
        <v>0</v>
      </c>
      <c r="BF308" s="12">
        <f t="shared" si="1161"/>
        <v>0</v>
      </c>
      <c r="BG308" s="12">
        <f t="shared" si="1161"/>
        <v>0</v>
      </c>
      <c r="BH308" s="12">
        <f t="shared" si="1161"/>
        <v>0</v>
      </c>
      <c r="BI308" s="12">
        <f t="shared" si="1161"/>
        <v>0</v>
      </c>
      <c r="BJ308" s="12">
        <f t="shared" si="1161"/>
        <v>0</v>
      </c>
      <c r="BK308" s="12">
        <f t="shared" si="1161"/>
        <v>319.42369646753775</v>
      </c>
      <c r="BL308" s="12">
        <f t="shared" si="1161"/>
        <v>410.61840786492985</v>
      </c>
      <c r="BM308" s="12">
        <f t="shared" si="1161"/>
        <v>653.88840644047559</v>
      </c>
      <c r="BN308" s="12">
        <f t="shared" si="1161"/>
        <v>584.62410264744244</v>
      </c>
      <c r="BO308" s="12">
        <f t="shared" si="1161"/>
        <v>967.60069460387967</v>
      </c>
      <c r="BP308" s="12">
        <f t="shared" si="1161"/>
        <v>1122.5654555465042</v>
      </c>
      <c r="BQ308" s="12">
        <f t="shared" ref="BQ308:EB308" si="1162" xml:space="preserve"> BQ$305</f>
        <v>1523.9399023915396</v>
      </c>
      <c r="BR308" s="12">
        <f t="shared" si="1162"/>
        <v>1420.184292617656</v>
      </c>
      <c r="BS308" s="12">
        <f t="shared" si="1162"/>
        <v>1041.037169339113</v>
      </c>
      <c r="BT308" s="12">
        <f t="shared" si="1162"/>
        <v>1168.1364551427278</v>
      </c>
      <c r="BU308" s="12">
        <f t="shared" si="1162"/>
        <v>1582.4462724983969</v>
      </c>
      <c r="BV308" s="12">
        <f t="shared" si="1162"/>
        <v>1480.4381209491401</v>
      </c>
      <c r="BW308" s="12">
        <f t="shared" si="1162"/>
        <v>1090.1604619431005</v>
      </c>
      <c r="BX308" s="12">
        <f t="shared" si="1162"/>
        <v>1245.0889817320015</v>
      </c>
      <c r="BY308" s="12">
        <f t="shared" si="1162"/>
        <v>1644.8220927921623</v>
      </c>
      <c r="BZ308" s="12">
        <f t="shared" si="1162"/>
        <v>1544.6275599937885</v>
      </c>
      <c r="CA308" s="12">
        <f t="shared" si="1162"/>
        <v>1157.3747857429726</v>
      </c>
      <c r="CB308" s="12">
        <f t="shared" si="1162"/>
        <v>1312.4060798077526</v>
      </c>
      <c r="CC308" s="12">
        <f t="shared" si="1162"/>
        <v>1711.4386659905715</v>
      </c>
      <c r="CD308" s="12">
        <f t="shared" si="1162"/>
        <v>1613.1301156685615</v>
      </c>
      <c r="CE308" s="12">
        <f t="shared" si="1162"/>
        <v>1228.9308650880084</v>
      </c>
      <c r="CF308" s="12">
        <f t="shared" si="1162"/>
        <v>1384.1202720507245</v>
      </c>
      <c r="CG308" s="12">
        <f t="shared" si="1162"/>
        <v>1782.5386722567528</v>
      </c>
      <c r="CH308" s="12">
        <f t="shared" si="1162"/>
        <v>1686.1929440981512</v>
      </c>
      <c r="CI308" s="12">
        <f t="shared" si="1162"/>
        <v>1318.5478504697353</v>
      </c>
      <c r="CJ308" s="12">
        <f t="shared" si="1162"/>
        <v>1447.3358577900481</v>
      </c>
      <c r="CK308" s="12">
        <f t="shared" si="1162"/>
        <v>1858.4359070549713</v>
      </c>
      <c r="CL308" s="12">
        <f t="shared" si="1162"/>
        <v>1764.1353892984303</v>
      </c>
      <c r="CM308" s="12">
        <f t="shared" si="1162"/>
        <v>1369.4374800141657</v>
      </c>
      <c r="CN308" s="12">
        <f t="shared" si="1162"/>
        <v>1189.2917717319592</v>
      </c>
      <c r="CO308" s="12">
        <f t="shared" si="1162"/>
        <v>1555.2913453640001</v>
      </c>
      <c r="CP308" s="12">
        <f t="shared" si="1162"/>
        <v>1550.7637781193412</v>
      </c>
      <c r="CQ308" s="12">
        <f t="shared" si="1162"/>
        <v>1173.1197180760555</v>
      </c>
      <c r="CR308" s="12">
        <f t="shared" si="1162"/>
        <v>1202.3979961424611</v>
      </c>
      <c r="CS308" s="12">
        <f t="shared" si="1162"/>
        <v>1550.1896376666841</v>
      </c>
      <c r="CT308" s="12">
        <f t="shared" si="1162"/>
        <v>1524.2748774807412</v>
      </c>
      <c r="CU308" s="12">
        <f t="shared" si="1162"/>
        <v>1144.7716697459489</v>
      </c>
      <c r="CV308" s="12">
        <f t="shared" si="1162"/>
        <v>1173.5895508107728</v>
      </c>
      <c r="CW308" s="12">
        <f t="shared" si="1162"/>
        <v>1519.7980730857805</v>
      </c>
      <c r="CX308" s="12">
        <f t="shared" si="1162"/>
        <v>1494.2390234932345</v>
      </c>
      <c r="CY308" s="12">
        <f t="shared" si="1162"/>
        <v>1129.4587413564218</v>
      </c>
      <c r="CZ308" s="12">
        <f t="shared" si="1162"/>
        <v>1132.1517318460606</v>
      </c>
      <c r="DA308" s="12">
        <f t="shared" si="1162"/>
        <v>1489.5714948409466</v>
      </c>
      <c r="DB308" s="12">
        <f t="shared" si="1162"/>
        <v>1464.343017484033</v>
      </c>
      <c r="DC308" s="12">
        <f t="shared" si="1162"/>
        <v>1088.5942547585721</v>
      </c>
      <c r="DD308" s="12">
        <f t="shared" si="1162"/>
        <v>1116.3629333641429</v>
      </c>
      <c r="DE308" s="12">
        <f t="shared" si="1162"/>
        <v>1459.3532823753812</v>
      </c>
      <c r="DF308" s="12">
        <f t="shared" si="1162"/>
        <v>1434.4353820320196</v>
      </c>
      <c r="DG308" s="12">
        <f t="shared" si="1162"/>
        <v>1060.5555491619393</v>
      </c>
      <c r="DH308" s="12">
        <f t="shared" si="1162"/>
        <v>1087.7841673418482</v>
      </c>
      <c r="DI308" s="12">
        <f t="shared" si="1162"/>
        <v>1429.1486901541161</v>
      </c>
      <c r="DJ308" s="12">
        <f t="shared" si="1162"/>
        <v>1404.5249688580641</v>
      </c>
      <c r="DK308" s="12">
        <f t="shared" si="1162"/>
        <v>1032.4580432785156</v>
      </c>
      <c r="DL308" s="12">
        <f t="shared" si="1162"/>
        <v>1059.1023048177681</v>
      </c>
      <c r="DM308" s="12">
        <f t="shared" si="1162"/>
        <v>1398.8345880178972</v>
      </c>
      <c r="DN308" s="12">
        <f t="shared" si="1162"/>
        <v>1473.3902049660355</v>
      </c>
      <c r="DO308" s="12">
        <f t="shared" si="1162"/>
        <v>1161.4805186764718</v>
      </c>
      <c r="DP308" s="12">
        <f t="shared" si="1162"/>
        <v>387.41287259472085</v>
      </c>
      <c r="DQ308" s="12">
        <f t="shared" si="1162"/>
        <v>387.41278867315197</v>
      </c>
      <c r="DR308" s="12">
        <f t="shared" si="1162"/>
        <v>387.41270473220249</v>
      </c>
      <c r="DS308" s="12">
        <f t="shared" si="1162"/>
        <v>387.4126226048885</v>
      </c>
      <c r="DT308" s="12">
        <f t="shared" si="1162"/>
        <v>387.4125395464041</v>
      </c>
      <c r="DU308" s="12">
        <f t="shared" si="1162"/>
        <v>387.4124555603218</v>
      </c>
      <c r="DV308" s="12">
        <f t="shared" si="1162"/>
        <v>387.41237156335455</v>
      </c>
      <c r="DW308" s="12">
        <f t="shared" si="1162"/>
        <v>387.41228937708507</v>
      </c>
      <c r="DX308" s="12">
        <f t="shared" si="1162"/>
        <v>387.41220626082833</v>
      </c>
      <c r="DY308" s="12">
        <f t="shared" si="1162"/>
        <v>387.41212222164859</v>
      </c>
      <c r="DZ308" s="12">
        <f t="shared" si="1162"/>
        <v>387.41203817131839</v>
      </c>
      <c r="EA308" s="12">
        <f t="shared" si="1162"/>
        <v>387.41195593102805</v>
      </c>
      <c r="EB308" s="12">
        <f t="shared" si="1162"/>
        <v>387.41187276697787</v>
      </c>
      <c r="EC308" s="12">
        <f t="shared" ref="EC308:GJ308" si="1163" xml:space="preserve"> EC$305</f>
        <v>387.4117886770901</v>
      </c>
      <c r="ED308" s="12">
        <f t="shared" si="1163"/>
        <v>387.41170456782174</v>
      </c>
      <c r="EE308" s="12">
        <f t="shared" si="1163"/>
        <v>387.41162135886668</v>
      </c>
      <c r="EF308" s="12">
        <f t="shared" si="1163"/>
        <v>387.41153813599374</v>
      </c>
      <c r="EG308" s="12">
        <f t="shared" si="1163"/>
        <v>387.41145398053061</v>
      </c>
      <c r="EH308" s="12">
        <f t="shared" si="1163"/>
        <v>387.4113698136515</v>
      </c>
      <c r="EI308" s="12">
        <f t="shared" si="1163"/>
        <v>387.41128746038481</v>
      </c>
      <c r="EJ308" s="12">
        <f t="shared" si="1163"/>
        <v>387.41120418052736</v>
      </c>
      <c r="EK308" s="12">
        <f t="shared" si="1163"/>
        <v>387.41111996665705</v>
      </c>
      <c r="EL308" s="12">
        <f t="shared" si="1163"/>
        <v>387.41103573553005</v>
      </c>
      <c r="EM308" s="12">
        <f t="shared" si="1163"/>
        <v>387.41095332564532</v>
      </c>
      <c r="EN308" s="12">
        <f t="shared" si="1163"/>
        <v>387.41086999011634</v>
      </c>
      <c r="EO308" s="12">
        <f t="shared" si="1163"/>
        <v>387.41078572686541</v>
      </c>
      <c r="EP308" s="12">
        <f t="shared" si="1163"/>
        <v>387.41070145140208</v>
      </c>
      <c r="EQ308" s="12">
        <f t="shared" si="1163"/>
        <v>387.41061899269079</v>
      </c>
      <c r="ER308" s="12">
        <f t="shared" si="1163"/>
        <v>387.41053560332853</v>
      </c>
      <c r="ES308" s="12">
        <f t="shared" si="1163"/>
        <v>387.41045127901555</v>
      </c>
      <c r="ET308" s="12">
        <f t="shared" si="1163"/>
        <v>387.41036693664944</v>
      </c>
      <c r="EU308" s="12">
        <f t="shared" si="1163"/>
        <v>387.41028349424164</v>
      </c>
      <c r="EV308" s="12">
        <f t="shared" si="1163"/>
        <v>387.41020004264283</v>
      </c>
      <c r="EW308" s="12">
        <f t="shared" si="1163"/>
        <v>387.41011566337397</v>
      </c>
      <c r="EX308" s="12">
        <f t="shared" si="1163"/>
        <v>387.41003126737945</v>
      </c>
      <c r="EY308" s="12">
        <f t="shared" si="1163"/>
        <v>387.4099486902378</v>
      </c>
      <c r="EZ308" s="12">
        <f t="shared" si="1163"/>
        <v>387.40986518191704</v>
      </c>
      <c r="FA308" s="12">
        <f t="shared" si="1163"/>
        <v>387.40978074344457</v>
      </c>
      <c r="FB308" s="12">
        <f t="shared" si="1163"/>
        <v>387.40969628744995</v>
      </c>
      <c r="FC308" s="12">
        <f t="shared" si="1163"/>
        <v>387.409613655768</v>
      </c>
      <c r="FD308" s="12">
        <f t="shared" si="1163"/>
        <v>387.40953008914971</v>
      </c>
      <c r="FE308" s="12">
        <f t="shared" si="1163"/>
        <v>387.40944558908416</v>
      </c>
      <c r="FF308" s="12">
        <f t="shared" si="1163"/>
        <v>387.40936107096547</v>
      </c>
      <c r="FG308" s="12">
        <f t="shared" si="1163"/>
        <v>387.40927837565312</v>
      </c>
      <c r="FH308" s="12">
        <f t="shared" si="1163"/>
        <v>387.40919474968689</v>
      </c>
      <c r="FI308" s="12">
        <f t="shared" si="1163"/>
        <v>387.40911019333805</v>
      </c>
      <c r="FJ308" s="12">
        <f t="shared" si="1163"/>
        <v>387.4090256170777</v>
      </c>
      <c r="FK308" s="12">
        <f t="shared" si="1163"/>
        <v>387.40894194883265</v>
      </c>
      <c r="FL308" s="12">
        <f t="shared" si="1163"/>
        <v>387.40885826351848</v>
      </c>
      <c r="FM308" s="12">
        <f t="shared" si="1163"/>
        <v>387.40877364584213</v>
      </c>
      <c r="FN308" s="12">
        <f t="shared" si="1163"/>
        <v>387.40868900931616</v>
      </c>
      <c r="FO308" s="12">
        <f t="shared" si="1163"/>
        <v>387.40860619609288</v>
      </c>
      <c r="FP308" s="12">
        <f t="shared" si="1163"/>
        <v>387.40852244329017</v>
      </c>
      <c r="FQ308" s="12">
        <f t="shared" si="1163"/>
        <v>387.40843775419773</v>
      </c>
      <c r="FR308" s="12">
        <f t="shared" si="1163"/>
        <v>387.40835305050354</v>
      </c>
      <c r="FS308" s="12">
        <f t="shared" si="1163"/>
        <v>387.40827017287074</v>
      </c>
      <c r="FT308" s="12">
        <f t="shared" si="1163"/>
        <v>387.40818635546805</v>
      </c>
      <c r="FU308" s="12">
        <f t="shared" si="1163"/>
        <v>387.40810160345518</v>
      </c>
      <c r="FV308" s="12">
        <f t="shared" si="1163"/>
        <v>387.40801683790244</v>
      </c>
      <c r="FW308" s="12">
        <f t="shared" si="1163"/>
        <v>387.4079339049502</v>
      </c>
      <c r="FX308" s="12">
        <f t="shared" si="1163"/>
        <v>387.40785003476464</v>
      </c>
      <c r="FY308" s="12">
        <f t="shared" si="1163"/>
        <v>387.40776522567199</v>
      </c>
      <c r="FZ308" s="12">
        <f t="shared" si="1163"/>
        <v>387.40768040569435</v>
      </c>
      <c r="GA308" s="12">
        <f t="shared" si="1163"/>
        <v>387.4075964895535</v>
      </c>
      <c r="GB308" s="12">
        <f t="shared" si="1163"/>
        <v>387.40751256343378</v>
      </c>
      <c r="GC308" s="12">
        <f t="shared" si="1163"/>
        <v>387.40742769513747</v>
      </c>
      <c r="GD308" s="12">
        <f t="shared" si="1163"/>
        <v>387.40734280905355</v>
      </c>
      <c r="GE308" s="12">
        <f t="shared" si="1163"/>
        <v>387.40725975507377</v>
      </c>
      <c r="GF308" s="12">
        <f t="shared" si="1163"/>
        <v>387.40717576435412</v>
      </c>
      <c r="GG308" s="12">
        <f t="shared" si="1163"/>
        <v>387.40709084004004</v>
      </c>
      <c r="GH308" s="12">
        <f t="shared" si="1163"/>
        <v>387.40700589607991</v>
      </c>
      <c r="GI308" s="12">
        <f t="shared" si="1163"/>
        <v>387.40692277950865</v>
      </c>
      <c r="GJ308" s="12">
        <f t="shared" si="1163"/>
        <v>387.40683872287599</v>
      </c>
    </row>
    <row r="309" spans="1:192" s="199" customFormat="1" x14ac:dyDescent="0.25">
      <c r="A309" s="147"/>
      <c r="B309" s="147"/>
      <c r="C309" s="21"/>
      <c r="D309" s="149"/>
      <c r="E309" s="198" t="s">
        <v>514</v>
      </c>
      <c r="F309" s="198"/>
      <c r="G309" s="198" t="str">
        <f xml:space="preserve"> SMU</f>
        <v>$ 000s</v>
      </c>
      <c r="H309" s="198">
        <f xml:space="preserve"> SUM(J309:GJ309)</f>
        <v>40450.419543910612</v>
      </c>
      <c r="I309" s="150"/>
      <c r="J309" s="198">
        <f t="shared" ref="J309:K309" si="1164" xml:space="preserve"> MIN(J307:J308)</f>
        <v>0</v>
      </c>
      <c r="K309" s="198">
        <f t="shared" si="1164"/>
        <v>0</v>
      </c>
      <c r="L309" s="198">
        <f t="shared" ref="L309:BW309" si="1165" xml:space="preserve"> MIN(L307:L308)</f>
        <v>0</v>
      </c>
      <c r="M309" s="198">
        <f t="shared" si="1165"/>
        <v>0</v>
      </c>
      <c r="N309" s="198">
        <f t="shared" si="1165"/>
        <v>0</v>
      </c>
      <c r="O309" s="198">
        <f t="shared" si="1165"/>
        <v>0</v>
      </c>
      <c r="P309" s="198">
        <f t="shared" si="1165"/>
        <v>0</v>
      </c>
      <c r="Q309" s="198">
        <f t="shared" si="1165"/>
        <v>0</v>
      </c>
      <c r="R309" s="198">
        <f t="shared" si="1165"/>
        <v>0</v>
      </c>
      <c r="S309" s="198">
        <f t="shared" si="1165"/>
        <v>0</v>
      </c>
      <c r="T309" s="198">
        <f t="shared" si="1165"/>
        <v>0</v>
      </c>
      <c r="U309" s="198">
        <f t="shared" si="1165"/>
        <v>0</v>
      </c>
      <c r="V309" s="198">
        <f t="shared" si="1165"/>
        <v>0</v>
      </c>
      <c r="W309" s="198">
        <f t="shared" si="1165"/>
        <v>0</v>
      </c>
      <c r="X309" s="198">
        <f t="shared" si="1165"/>
        <v>0</v>
      </c>
      <c r="Y309" s="198">
        <f t="shared" si="1165"/>
        <v>0</v>
      </c>
      <c r="Z309" s="198">
        <f t="shared" si="1165"/>
        <v>0</v>
      </c>
      <c r="AA309" s="198">
        <f t="shared" si="1165"/>
        <v>0</v>
      </c>
      <c r="AB309" s="198">
        <f t="shared" si="1165"/>
        <v>0</v>
      </c>
      <c r="AC309" s="198">
        <f t="shared" si="1165"/>
        <v>0</v>
      </c>
      <c r="AD309" s="198">
        <f t="shared" si="1165"/>
        <v>0</v>
      </c>
      <c r="AE309" s="198">
        <f t="shared" si="1165"/>
        <v>0</v>
      </c>
      <c r="AF309" s="198">
        <f t="shared" si="1165"/>
        <v>0</v>
      </c>
      <c r="AG309" s="198">
        <f t="shared" si="1165"/>
        <v>0</v>
      </c>
      <c r="AH309" s="198">
        <f t="shared" si="1165"/>
        <v>0</v>
      </c>
      <c r="AI309" s="198">
        <f t="shared" si="1165"/>
        <v>0</v>
      </c>
      <c r="AJ309" s="198">
        <f t="shared" si="1165"/>
        <v>0</v>
      </c>
      <c r="AK309" s="198">
        <f t="shared" si="1165"/>
        <v>0</v>
      </c>
      <c r="AL309" s="198">
        <f t="shared" si="1165"/>
        <v>0</v>
      </c>
      <c r="AM309" s="198">
        <f t="shared" si="1165"/>
        <v>0</v>
      </c>
      <c r="AN309" s="198">
        <f t="shared" si="1165"/>
        <v>0</v>
      </c>
      <c r="AO309" s="198">
        <f t="shared" si="1165"/>
        <v>0</v>
      </c>
      <c r="AP309" s="198">
        <f t="shared" si="1165"/>
        <v>0</v>
      </c>
      <c r="AQ309" s="198">
        <f t="shared" si="1165"/>
        <v>0</v>
      </c>
      <c r="AR309" s="198">
        <f t="shared" si="1165"/>
        <v>0</v>
      </c>
      <c r="AS309" s="198">
        <f t="shared" si="1165"/>
        <v>0</v>
      </c>
      <c r="AT309" s="198">
        <f t="shared" si="1165"/>
        <v>0</v>
      </c>
      <c r="AU309" s="198">
        <f t="shared" si="1165"/>
        <v>0</v>
      </c>
      <c r="AV309" s="198">
        <f t="shared" si="1165"/>
        <v>0</v>
      </c>
      <c r="AW309" s="198">
        <f t="shared" si="1165"/>
        <v>0</v>
      </c>
      <c r="AX309" s="198">
        <f t="shared" si="1165"/>
        <v>0</v>
      </c>
      <c r="AY309" s="198">
        <f t="shared" si="1165"/>
        <v>0</v>
      </c>
      <c r="AZ309" s="198">
        <f t="shared" si="1165"/>
        <v>0</v>
      </c>
      <c r="BA309" s="198">
        <f t="shared" si="1165"/>
        <v>0</v>
      </c>
      <c r="BB309" s="198">
        <f t="shared" si="1165"/>
        <v>0</v>
      </c>
      <c r="BC309" s="198">
        <f t="shared" si="1165"/>
        <v>0</v>
      </c>
      <c r="BD309" s="198">
        <f t="shared" si="1165"/>
        <v>0</v>
      </c>
      <c r="BE309" s="198">
        <f t="shared" si="1165"/>
        <v>0</v>
      </c>
      <c r="BF309" s="198">
        <f t="shared" si="1165"/>
        <v>0</v>
      </c>
      <c r="BG309" s="198">
        <f t="shared" si="1165"/>
        <v>0</v>
      </c>
      <c r="BH309" s="198">
        <f t="shared" si="1165"/>
        <v>0</v>
      </c>
      <c r="BI309" s="198">
        <f t="shared" si="1165"/>
        <v>0</v>
      </c>
      <c r="BJ309" s="198">
        <f t="shared" si="1165"/>
        <v>0</v>
      </c>
      <c r="BK309" s="198">
        <f t="shared" si="1165"/>
        <v>319.42369646753775</v>
      </c>
      <c r="BL309" s="198">
        <f t="shared" si="1165"/>
        <v>410.61840786492985</v>
      </c>
      <c r="BM309" s="198">
        <f t="shared" si="1165"/>
        <v>653.88840644047559</v>
      </c>
      <c r="BN309" s="198">
        <f t="shared" si="1165"/>
        <v>584.62410264744244</v>
      </c>
      <c r="BO309" s="198">
        <f t="shared" si="1165"/>
        <v>967.60069460387967</v>
      </c>
      <c r="BP309" s="198">
        <f t="shared" si="1165"/>
        <v>1122.5654555465042</v>
      </c>
      <c r="BQ309" s="198">
        <f t="shared" si="1165"/>
        <v>1523.9399023915396</v>
      </c>
      <c r="BR309" s="198">
        <f t="shared" si="1165"/>
        <v>1420.184292617656</v>
      </c>
      <c r="BS309" s="198">
        <f t="shared" si="1165"/>
        <v>1041.037169339113</v>
      </c>
      <c r="BT309" s="198">
        <f t="shared" si="1165"/>
        <v>1168.1364551427278</v>
      </c>
      <c r="BU309" s="198">
        <f t="shared" si="1165"/>
        <v>1582.4462724983969</v>
      </c>
      <c r="BV309" s="198">
        <f t="shared" si="1165"/>
        <v>1480.4381209491401</v>
      </c>
      <c r="BW309" s="198">
        <f t="shared" si="1165"/>
        <v>1090.1604619431005</v>
      </c>
      <c r="BX309" s="198">
        <f t="shared" ref="BX309:EI309" si="1166" xml:space="preserve"> MIN(BX307:BX308)</f>
        <v>1245.0889817320015</v>
      </c>
      <c r="BY309" s="198">
        <f t="shared" si="1166"/>
        <v>1644.8220927921623</v>
      </c>
      <c r="BZ309" s="198">
        <f t="shared" si="1166"/>
        <v>1544.6275599937885</v>
      </c>
      <c r="CA309" s="198">
        <f t="shared" si="1166"/>
        <v>1157.3747857429726</v>
      </c>
      <c r="CB309" s="198">
        <f t="shared" si="1166"/>
        <v>1312.4060798077526</v>
      </c>
      <c r="CC309" s="198">
        <f t="shared" si="1166"/>
        <v>1711.4386659905715</v>
      </c>
      <c r="CD309" s="198">
        <f t="shared" si="1166"/>
        <v>1613.1301156685615</v>
      </c>
      <c r="CE309" s="198">
        <f t="shared" si="1166"/>
        <v>1228.9308650880084</v>
      </c>
      <c r="CF309" s="198">
        <f t="shared" si="1166"/>
        <v>1384.1202720507245</v>
      </c>
      <c r="CG309" s="198">
        <f t="shared" si="1166"/>
        <v>1782.5386722567528</v>
      </c>
      <c r="CH309" s="198">
        <f t="shared" si="1166"/>
        <v>1686.1929440981512</v>
      </c>
      <c r="CI309" s="198">
        <f t="shared" si="1166"/>
        <v>1318.5478504697353</v>
      </c>
      <c r="CJ309" s="198">
        <f t="shared" si="1166"/>
        <v>1447.3358577900481</v>
      </c>
      <c r="CK309" s="198">
        <f t="shared" si="1166"/>
        <v>1858.4359070549713</v>
      </c>
      <c r="CL309" s="198">
        <f t="shared" si="1166"/>
        <v>1764.1353892984303</v>
      </c>
      <c r="CM309" s="198">
        <f t="shared" si="1166"/>
        <v>1369.4374800141657</v>
      </c>
      <c r="CN309" s="198">
        <f t="shared" si="1166"/>
        <v>1189.2917717319592</v>
      </c>
      <c r="CO309" s="198">
        <f t="shared" si="1166"/>
        <v>1555.2913453640001</v>
      </c>
      <c r="CP309" s="198">
        <f t="shared" si="1166"/>
        <v>272.20946851340591</v>
      </c>
      <c r="CQ309" s="198">
        <f t="shared" si="1166"/>
        <v>0</v>
      </c>
      <c r="CR309" s="198">
        <f t="shared" si="1166"/>
        <v>0</v>
      </c>
      <c r="CS309" s="198">
        <f t="shared" si="1166"/>
        <v>0</v>
      </c>
      <c r="CT309" s="198">
        <f t="shared" si="1166"/>
        <v>0</v>
      </c>
      <c r="CU309" s="198">
        <f t="shared" si="1166"/>
        <v>0</v>
      </c>
      <c r="CV309" s="198">
        <f t="shared" si="1166"/>
        <v>0</v>
      </c>
      <c r="CW309" s="198">
        <f t="shared" si="1166"/>
        <v>0</v>
      </c>
      <c r="CX309" s="198">
        <f t="shared" si="1166"/>
        <v>0</v>
      </c>
      <c r="CY309" s="198">
        <f t="shared" si="1166"/>
        <v>0</v>
      </c>
      <c r="CZ309" s="198">
        <f t="shared" si="1166"/>
        <v>0</v>
      </c>
      <c r="DA309" s="198">
        <f t="shared" si="1166"/>
        <v>0</v>
      </c>
      <c r="DB309" s="198">
        <f t="shared" si="1166"/>
        <v>0</v>
      </c>
      <c r="DC309" s="198">
        <f t="shared" si="1166"/>
        <v>0</v>
      </c>
      <c r="DD309" s="198">
        <f t="shared" si="1166"/>
        <v>0</v>
      </c>
      <c r="DE309" s="198">
        <f t="shared" si="1166"/>
        <v>0</v>
      </c>
      <c r="DF309" s="198">
        <f t="shared" si="1166"/>
        <v>0</v>
      </c>
      <c r="DG309" s="198">
        <f t="shared" si="1166"/>
        <v>0</v>
      </c>
      <c r="DH309" s="198">
        <f t="shared" si="1166"/>
        <v>0</v>
      </c>
      <c r="DI309" s="198">
        <f t="shared" si="1166"/>
        <v>0</v>
      </c>
      <c r="DJ309" s="198">
        <f t="shared" si="1166"/>
        <v>0</v>
      </c>
      <c r="DK309" s="198">
        <f t="shared" si="1166"/>
        <v>0</v>
      </c>
      <c r="DL309" s="198">
        <f t="shared" si="1166"/>
        <v>0</v>
      </c>
      <c r="DM309" s="198">
        <f t="shared" si="1166"/>
        <v>0</v>
      </c>
      <c r="DN309" s="198">
        <f t="shared" si="1166"/>
        <v>0</v>
      </c>
      <c r="DO309" s="198">
        <f t="shared" si="1166"/>
        <v>0</v>
      </c>
      <c r="DP309" s="198">
        <f t="shared" si="1166"/>
        <v>0</v>
      </c>
      <c r="DQ309" s="198">
        <f t="shared" si="1166"/>
        <v>0</v>
      </c>
      <c r="DR309" s="198">
        <f t="shared" si="1166"/>
        <v>0</v>
      </c>
      <c r="DS309" s="198">
        <f t="shared" si="1166"/>
        <v>0</v>
      </c>
      <c r="DT309" s="198">
        <f t="shared" si="1166"/>
        <v>0</v>
      </c>
      <c r="DU309" s="198">
        <f t="shared" si="1166"/>
        <v>0</v>
      </c>
      <c r="DV309" s="198">
        <f t="shared" si="1166"/>
        <v>0</v>
      </c>
      <c r="DW309" s="198">
        <f t="shared" si="1166"/>
        <v>0</v>
      </c>
      <c r="DX309" s="198">
        <f t="shared" si="1166"/>
        <v>0</v>
      </c>
      <c r="DY309" s="198">
        <f t="shared" si="1166"/>
        <v>0</v>
      </c>
      <c r="DZ309" s="198">
        <f t="shared" si="1166"/>
        <v>0</v>
      </c>
      <c r="EA309" s="198">
        <f t="shared" si="1166"/>
        <v>0</v>
      </c>
      <c r="EB309" s="198">
        <f t="shared" si="1166"/>
        <v>0</v>
      </c>
      <c r="EC309" s="198">
        <f t="shared" si="1166"/>
        <v>0</v>
      </c>
      <c r="ED309" s="198">
        <f t="shared" si="1166"/>
        <v>0</v>
      </c>
      <c r="EE309" s="198">
        <f t="shared" si="1166"/>
        <v>0</v>
      </c>
      <c r="EF309" s="198">
        <f t="shared" si="1166"/>
        <v>0</v>
      </c>
      <c r="EG309" s="198">
        <f t="shared" si="1166"/>
        <v>0</v>
      </c>
      <c r="EH309" s="198">
        <f t="shared" si="1166"/>
        <v>0</v>
      </c>
      <c r="EI309" s="198">
        <f t="shared" si="1166"/>
        <v>0</v>
      </c>
      <c r="EJ309" s="198">
        <f t="shared" ref="EJ309:GJ309" si="1167" xml:space="preserve"> MIN(EJ307:EJ308)</f>
        <v>0</v>
      </c>
      <c r="EK309" s="198">
        <f t="shared" si="1167"/>
        <v>0</v>
      </c>
      <c r="EL309" s="198">
        <f t="shared" si="1167"/>
        <v>0</v>
      </c>
      <c r="EM309" s="198">
        <f t="shared" si="1167"/>
        <v>0</v>
      </c>
      <c r="EN309" s="198">
        <f t="shared" si="1167"/>
        <v>0</v>
      </c>
      <c r="EO309" s="198">
        <f t="shared" si="1167"/>
        <v>0</v>
      </c>
      <c r="EP309" s="198">
        <f t="shared" si="1167"/>
        <v>0</v>
      </c>
      <c r="EQ309" s="198">
        <f t="shared" si="1167"/>
        <v>0</v>
      </c>
      <c r="ER309" s="198">
        <f t="shared" si="1167"/>
        <v>0</v>
      </c>
      <c r="ES309" s="198">
        <f t="shared" si="1167"/>
        <v>0</v>
      </c>
      <c r="ET309" s="198">
        <f t="shared" si="1167"/>
        <v>0</v>
      </c>
      <c r="EU309" s="198">
        <f t="shared" si="1167"/>
        <v>0</v>
      </c>
      <c r="EV309" s="198">
        <f t="shared" si="1167"/>
        <v>0</v>
      </c>
      <c r="EW309" s="198">
        <f t="shared" si="1167"/>
        <v>0</v>
      </c>
      <c r="EX309" s="198">
        <f t="shared" si="1167"/>
        <v>0</v>
      </c>
      <c r="EY309" s="198">
        <f t="shared" si="1167"/>
        <v>0</v>
      </c>
      <c r="EZ309" s="198">
        <f t="shared" si="1167"/>
        <v>0</v>
      </c>
      <c r="FA309" s="198">
        <f t="shared" si="1167"/>
        <v>0</v>
      </c>
      <c r="FB309" s="198">
        <f t="shared" si="1167"/>
        <v>0</v>
      </c>
      <c r="FC309" s="198">
        <f t="shared" si="1167"/>
        <v>0</v>
      </c>
      <c r="FD309" s="198">
        <f t="shared" si="1167"/>
        <v>0</v>
      </c>
      <c r="FE309" s="198">
        <f t="shared" si="1167"/>
        <v>0</v>
      </c>
      <c r="FF309" s="198">
        <f t="shared" si="1167"/>
        <v>0</v>
      </c>
      <c r="FG309" s="198">
        <f t="shared" si="1167"/>
        <v>0</v>
      </c>
      <c r="FH309" s="198">
        <f t="shared" si="1167"/>
        <v>0</v>
      </c>
      <c r="FI309" s="198">
        <f t="shared" si="1167"/>
        <v>0</v>
      </c>
      <c r="FJ309" s="198">
        <f t="shared" si="1167"/>
        <v>0</v>
      </c>
      <c r="FK309" s="198">
        <f t="shared" si="1167"/>
        <v>0</v>
      </c>
      <c r="FL309" s="198">
        <f t="shared" si="1167"/>
        <v>0</v>
      </c>
      <c r="FM309" s="198">
        <f t="shared" si="1167"/>
        <v>0</v>
      </c>
      <c r="FN309" s="198">
        <f t="shared" si="1167"/>
        <v>0</v>
      </c>
      <c r="FO309" s="198">
        <f t="shared" si="1167"/>
        <v>0</v>
      </c>
      <c r="FP309" s="198">
        <f t="shared" si="1167"/>
        <v>0</v>
      </c>
      <c r="FQ309" s="198">
        <f t="shared" si="1167"/>
        <v>0</v>
      </c>
      <c r="FR309" s="198">
        <f t="shared" si="1167"/>
        <v>0</v>
      </c>
      <c r="FS309" s="198">
        <f t="shared" si="1167"/>
        <v>0</v>
      </c>
      <c r="FT309" s="198">
        <f t="shared" si="1167"/>
        <v>0</v>
      </c>
      <c r="FU309" s="198">
        <f t="shared" si="1167"/>
        <v>0</v>
      </c>
      <c r="FV309" s="198">
        <f t="shared" si="1167"/>
        <v>0</v>
      </c>
      <c r="FW309" s="198">
        <f t="shared" si="1167"/>
        <v>0</v>
      </c>
      <c r="FX309" s="198">
        <f t="shared" si="1167"/>
        <v>0</v>
      </c>
      <c r="FY309" s="198">
        <f t="shared" si="1167"/>
        <v>0</v>
      </c>
      <c r="FZ309" s="198">
        <f t="shared" si="1167"/>
        <v>0</v>
      </c>
      <c r="GA309" s="198">
        <f t="shared" si="1167"/>
        <v>0</v>
      </c>
      <c r="GB309" s="198">
        <f t="shared" si="1167"/>
        <v>0</v>
      </c>
      <c r="GC309" s="198">
        <f t="shared" si="1167"/>
        <v>0</v>
      </c>
      <c r="GD309" s="198">
        <f t="shared" si="1167"/>
        <v>0</v>
      </c>
      <c r="GE309" s="198">
        <f t="shared" si="1167"/>
        <v>0</v>
      </c>
      <c r="GF309" s="198">
        <f t="shared" si="1167"/>
        <v>0</v>
      </c>
      <c r="GG309" s="198">
        <f t="shared" si="1167"/>
        <v>0</v>
      </c>
      <c r="GH309" s="198">
        <f t="shared" si="1167"/>
        <v>0</v>
      </c>
      <c r="GI309" s="198">
        <f t="shared" si="1167"/>
        <v>0</v>
      </c>
      <c r="GJ309" s="198">
        <f t="shared" si="1167"/>
        <v>0</v>
      </c>
    </row>
    <row r="310" spans="1:192" s="199" customFormat="1" x14ac:dyDescent="0.25">
      <c r="A310" s="147"/>
      <c r="B310" s="147"/>
      <c r="C310" s="21"/>
      <c r="D310" s="149"/>
      <c r="E310" s="198" t="str">
        <f xml:space="preserve"> LEFT(E309, LEN(E309) - 4)</f>
        <v>Shareholder loan principal repayment</v>
      </c>
      <c r="F310" s="198"/>
      <c r="G310" s="198" t="str">
        <f xml:space="preserve"> SMU</f>
        <v>$ 000s</v>
      </c>
      <c r="H310" s="198">
        <f xml:space="preserve"> SUM(J310:GJ310)</f>
        <v>-40450.419543910612</v>
      </c>
      <c r="I310" s="150"/>
      <c r="J310" s="198">
        <f t="shared" ref="J310:K310" si="1168" xml:space="preserve"> -1 * J309</f>
        <v>0</v>
      </c>
      <c r="K310" s="198">
        <f t="shared" si="1168"/>
        <v>0</v>
      </c>
      <c r="L310" s="198">
        <f t="shared" ref="L310:BW310" si="1169" xml:space="preserve"> -1 * L309</f>
        <v>0</v>
      </c>
      <c r="M310" s="198">
        <f t="shared" si="1169"/>
        <v>0</v>
      </c>
      <c r="N310" s="198">
        <f t="shared" si="1169"/>
        <v>0</v>
      </c>
      <c r="O310" s="198">
        <f t="shared" si="1169"/>
        <v>0</v>
      </c>
      <c r="P310" s="198">
        <f t="shared" si="1169"/>
        <v>0</v>
      </c>
      <c r="Q310" s="198">
        <f t="shared" si="1169"/>
        <v>0</v>
      </c>
      <c r="R310" s="198">
        <f t="shared" si="1169"/>
        <v>0</v>
      </c>
      <c r="S310" s="198">
        <f t="shared" si="1169"/>
        <v>0</v>
      </c>
      <c r="T310" s="198">
        <f t="shared" si="1169"/>
        <v>0</v>
      </c>
      <c r="U310" s="198">
        <f t="shared" si="1169"/>
        <v>0</v>
      </c>
      <c r="V310" s="198">
        <f t="shared" si="1169"/>
        <v>0</v>
      </c>
      <c r="W310" s="198">
        <f t="shared" si="1169"/>
        <v>0</v>
      </c>
      <c r="X310" s="198">
        <f t="shared" si="1169"/>
        <v>0</v>
      </c>
      <c r="Y310" s="198">
        <f t="shared" si="1169"/>
        <v>0</v>
      </c>
      <c r="Z310" s="198">
        <f t="shared" si="1169"/>
        <v>0</v>
      </c>
      <c r="AA310" s="198">
        <f t="shared" si="1169"/>
        <v>0</v>
      </c>
      <c r="AB310" s="198">
        <f t="shared" si="1169"/>
        <v>0</v>
      </c>
      <c r="AC310" s="198">
        <f t="shared" si="1169"/>
        <v>0</v>
      </c>
      <c r="AD310" s="198">
        <f t="shared" si="1169"/>
        <v>0</v>
      </c>
      <c r="AE310" s="198">
        <f t="shared" si="1169"/>
        <v>0</v>
      </c>
      <c r="AF310" s="198">
        <f t="shared" si="1169"/>
        <v>0</v>
      </c>
      <c r="AG310" s="198">
        <f t="shared" si="1169"/>
        <v>0</v>
      </c>
      <c r="AH310" s="198">
        <f t="shared" si="1169"/>
        <v>0</v>
      </c>
      <c r="AI310" s="198">
        <f t="shared" si="1169"/>
        <v>0</v>
      </c>
      <c r="AJ310" s="198">
        <f t="shared" si="1169"/>
        <v>0</v>
      </c>
      <c r="AK310" s="198">
        <f t="shared" si="1169"/>
        <v>0</v>
      </c>
      <c r="AL310" s="198">
        <f t="shared" si="1169"/>
        <v>0</v>
      </c>
      <c r="AM310" s="198">
        <f t="shared" si="1169"/>
        <v>0</v>
      </c>
      <c r="AN310" s="198">
        <f t="shared" si="1169"/>
        <v>0</v>
      </c>
      <c r="AO310" s="198">
        <f t="shared" si="1169"/>
        <v>0</v>
      </c>
      <c r="AP310" s="198">
        <f t="shared" si="1169"/>
        <v>0</v>
      </c>
      <c r="AQ310" s="198">
        <f t="shared" si="1169"/>
        <v>0</v>
      </c>
      <c r="AR310" s="198">
        <f t="shared" si="1169"/>
        <v>0</v>
      </c>
      <c r="AS310" s="198">
        <f t="shared" si="1169"/>
        <v>0</v>
      </c>
      <c r="AT310" s="198">
        <f t="shared" si="1169"/>
        <v>0</v>
      </c>
      <c r="AU310" s="198">
        <f t="shared" si="1169"/>
        <v>0</v>
      </c>
      <c r="AV310" s="198">
        <f t="shared" si="1169"/>
        <v>0</v>
      </c>
      <c r="AW310" s="198">
        <f t="shared" si="1169"/>
        <v>0</v>
      </c>
      <c r="AX310" s="198">
        <f t="shared" si="1169"/>
        <v>0</v>
      </c>
      <c r="AY310" s="198">
        <f t="shared" si="1169"/>
        <v>0</v>
      </c>
      <c r="AZ310" s="198">
        <f t="shared" si="1169"/>
        <v>0</v>
      </c>
      <c r="BA310" s="198">
        <f t="shared" si="1169"/>
        <v>0</v>
      </c>
      <c r="BB310" s="198">
        <f t="shared" si="1169"/>
        <v>0</v>
      </c>
      <c r="BC310" s="198">
        <f t="shared" si="1169"/>
        <v>0</v>
      </c>
      <c r="BD310" s="198">
        <f t="shared" si="1169"/>
        <v>0</v>
      </c>
      <c r="BE310" s="198">
        <f t="shared" si="1169"/>
        <v>0</v>
      </c>
      <c r="BF310" s="198">
        <f t="shared" si="1169"/>
        <v>0</v>
      </c>
      <c r="BG310" s="198">
        <f t="shared" si="1169"/>
        <v>0</v>
      </c>
      <c r="BH310" s="198">
        <f t="shared" si="1169"/>
        <v>0</v>
      </c>
      <c r="BI310" s="198">
        <f t="shared" si="1169"/>
        <v>0</v>
      </c>
      <c r="BJ310" s="198">
        <f t="shared" si="1169"/>
        <v>0</v>
      </c>
      <c r="BK310" s="198">
        <f t="shared" si="1169"/>
        <v>-319.42369646753775</v>
      </c>
      <c r="BL310" s="198">
        <f t="shared" si="1169"/>
        <v>-410.61840786492985</v>
      </c>
      <c r="BM310" s="198">
        <f t="shared" si="1169"/>
        <v>-653.88840644047559</v>
      </c>
      <c r="BN310" s="198">
        <f t="shared" si="1169"/>
        <v>-584.62410264744244</v>
      </c>
      <c r="BO310" s="198">
        <f t="shared" si="1169"/>
        <v>-967.60069460387967</v>
      </c>
      <c r="BP310" s="198">
        <f t="shared" si="1169"/>
        <v>-1122.5654555465042</v>
      </c>
      <c r="BQ310" s="198">
        <f t="shared" si="1169"/>
        <v>-1523.9399023915396</v>
      </c>
      <c r="BR310" s="198">
        <f t="shared" si="1169"/>
        <v>-1420.184292617656</v>
      </c>
      <c r="BS310" s="198">
        <f t="shared" si="1169"/>
        <v>-1041.037169339113</v>
      </c>
      <c r="BT310" s="198">
        <f t="shared" si="1169"/>
        <v>-1168.1364551427278</v>
      </c>
      <c r="BU310" s="198">
        <f t="shared" si="1169"/>
        <v>-1582.4462724983969</v>
      </c>
      <c r="BV310" s="198">
        <f t="shared" si="1169"/>
        <v>-1480.4381209491401</v>
      </c>
      <c r="BW310" s="198">
        <f t="shared" si="1169"/>
        <v>-1090.1604619431005</v>
      </c>
      <c r="BX310" s="198">
        <f t="shared" ref="BX310:EI310" si="1170" xml:space="preserve"> -1 * BX309</f>
        <v>-1245.0889817320015</v>
      </c>
      <c r="BY310" s="198">
        <f t="shared" si="1170"/>
        <v>-1644.8220927921623</v>
      </c>
      <c r="BZ310" s="198">
        <f t="shared" si="1170"/>
        <v>-1544.6275599937885</v>
      </c>
      <c r="CA310" s="198">
        <f t="shared" si="1170"/>
        <v>-1157.3747857429726</v>
      </c>
      <c r="CB310" s="198">
        <f t="shared" si="1170"/>
        <v>-1312.4060798077526</v>
      </c>
      <c r="CC310" s="198">
        <f t="shared" si="1170"/>
        <v>-1711.4386659905715</v>
      </c>
      <c r="CD310" s="198">
        <f t="shared" si="1170"/>
        <v>-1613.1301156685615</v>
      </c>
      <c r="CE310" s="198">
        <f t="shared" si="1170"/>
        <v>-1228.9308650880084</v>
      </c>
      <c r="CF310" s="198">
        <f t="shared" si="1170"/>
        <v>-1384.1202720507245</v>
      </c>
      <c r="CG310" s="198">
        <f t="shared" si="1170"/>
        <v>-1782.5386722567528</v>
      </c>
      <c r="CH310" s="198">
        <f t="shared" si="1170"/>
        <v>-1686.1929440981512</v>
      </c>
      <c r="CI310" s="198">
        <f t="shared" si="1170"/>
        <v>-1318.5478504697353</v>
      </c>
      <c r="CJ310" s="198">
        <f t="shared" si="1170"/>
        <v>-1447.3358577900481</v>
      </c>
      <c r="CK310" s="198">
        <f t="shared" si="1170"/>
        <v>-1858.4359070549713</v>
      </c>
      <c r="CL310" s="198">
        <f t="shared" si="1170"/>
        <v>-1764.1353892984303</v>
      </c>
      <c r="CM310" s="198">
        <f t="shared" si="1170"/>
        <v>-1369.4374800141657</v>
      </c>
      <c r="CN310" s="198">
        <f t="shared" si="1170"/>
        <v>-1189.2917717319592</v>
      </c>
      <c r="CO310" s="198">
        <f t="shared" si="1170"/>
        <v>-1555.2913453640001</v>
      </c>
      <c r="CP310" s="198">
        <f t="shared" si="1170"/>
        <v>-272.20946851340591</v>
      </c>
      <c r="CQ310" s="198">
        <f t="shared" si="1170"/>
        <v>0</v>
      </c>
      <c r="CR310" s="198">
        <f t="shared" si="1170"/>
        <v>0</v>
      </c>
      <c r="CS310" s="198">
        <f t="shared" si="1170"/>
        <v>0</v>
      </c>
      <c r="CT310" s="198">
        <f t="shared" si="1170"/>
        <v>0</v>
      </c>
      <c r="CU310" s="198">
        <f t="shared" si="1170"/>
        <v>0</v>
      </c>
      <c r="CV310" s="198">
        <f t="shared" si="1170"/>
        <v>0</v>
      </c>
      <c r="CW310" s="198">
        <f t="shared" si="1170"/>
        <v>0</v>
      </c>
      <c r="CX310" s="198">
        <f t="shared" si="1170"/>
        <v>0</v>
      </c>
      <c r="CY310" s="198">
        <f t="shared" si="1170"/>
        <v>0</v>
      </c>
      <c r="CZ310" s="198">
        <f t="shared" si="1170"/>
        <v>0</v>
      </c>
      <c r="DA310" s="198">
        <f t="shared" si="1170"/>
        <v>0</v>
      </c>
      <c r="DB310" s="198">
        <f t="shared" si="1170"/>
        <v>0</v>
      </c>
      <c r="DC310" s="198">
        <f t="shared" si="1170"/>
        <v>0</v>
      </c>
      <c r="DD310" s="198">
        <f t="shared" si="1170"/>
        <v>0</v>
      </c>
      <c r="DE310" s="198">
        <f t="shared" si="1170"/>
        <v>0</v>
      </c>
      <c r="DF310" s="198">
        <f t="shared" si="1170"/>
        <v>0</v>
      </c>
      <c r="DG310" s="198">
        <f t="shared" si="1170"/>
        <v>0</v>
      </c>
      <c r="DH310" s="198">
        <f t="shared" si="1170"/>
        <v>0</v>
      </c>
      <c r="DI310" s="198">
        <f t="shared" si="1170"/>
        <v>0</v>
      </c>
      <c r="DJ310" s="198">
        <f t="shared" si="1170"/>
        <v>0</v>
      </c>
      <c r="DK310" s="198">
        <f t="shared" si="1170"/>
        <v>0</v>
      </c>
      <c r="DL310" s="198">
        <f t="shared" si="1170"/>
        <v>0</v>
      </c>
      <c r="DM310" s="198">
        <f t="shared" si="1170"/>
        <v>0</v>
      </c>
      <c r="DN310" s="198">
        <f t="shared" si="1170"/>
        <v>0</v>
      </c>
      <c r="DO310" s="198">
        <f t="shared" si="1170"/>
        <v>0</v>
      </c>
      <c r="DP310" s="198">
        <f t="shared" si="1170"/>
        <v>0</v>
      </c>
      <c r="DQ310" s="198">
        <f t="shared" si="1170"/>
        <v>0</v>
      </c>
      <c r="DR310" s="198">
        <f t="shared" si="1170"/>
        <v>0</v>
      </c>
      <c r="DS310" s="198">
        <f t="shared" si="1170"/>
        <v>0</v>
      </c>
      <c r="DT310" s="198">
        <f t="shared" si="1170"/>
        <v>0</v>
      </c>
      <c r="DU310" s="198">
        <f t="shared" si="1170"/>
        <v>0</v>
      </c>
      <c r="DV310" s="198">
        <f t="shared" si="1170"/>
        <v>0</v>
      </c>
      <c r="DW310" s="198">
        <f t="shared" si="1170"/>
        <v>0</v>
      </c>
      <c r="DX310" s="198">
        <f t="shared" si="1170"/>
        <v>0</v>
      </c>
      <c r="DY310" s="198">
        <f t="shared" si="1170"/>
        <v>0</v>
      </c>
      <c r="DZ310" s="198">
        <f t="shared" si="1170"/>
        <v>0</v>
      </c>
      <c r="EA310" s="198">
        <f t="shared" si="1170"/>
        <v>0</v>
      </c>
      <c r="EB310" s="198">
        <f t="shared" si="1170"/>
        <v>0</v>
      </c>
      <c r="EC310" s="198">
        <f t="shared" si="1170"/>
        <v>0</v>
      </c>
      <c r="ED310" s="198">
        <f t="shared" si="1170"/>
        <v>0</v>
      </c>
      <c r="EE310" s="198">
        <f t="shared" si="1170"/>
        <v>0</v>
      </c>
      <c r="EF310" s="198">
        <f t="shared" si="1170"/>
        <v>0</v>
      </c>
      <c r="EG310" s="198">
        <f t="shared" si="1170"/>
        <v>0</v>
      </c>
      <c r="EH310" s="198">
        <f t="shared" si="1170"/>
        <v>0</v>
      </c>
      <c r="EI310" s="198">
        <f t="shared" si="1170"/>
        <v>0</v>
      </c>
      <c r="EJ310" s="198">
        <f t="shared" ref="EJ310:GJ310" si="1171" xml:space="preserve"> -1 * EJ309</f>
        <v>0</v>
      </c>
      <c r="EK310" s="198">
        <f t="shared" si="1171"/>
        <v>0</v>
      </c>
      <c r="EL310" s="198">
        <f t="shared" si="1171"/>
        <v>0</v>
      </c>
      <c r="EM310" s="198">
        <f t="shared" si="1171"/>
        <v>0</v>
      </c>
      <c r="EN310" s="198">
        <f t="shared" si="1171"/>
        <v>0</v>
      </c>
      <c r="EO310" s="198">
        <f t="shared" si="1171"/>
        <v>0</v>
      </c>
      <c r="EP310" s="198">
        <f t="shared" si="1171"/>
        <v>0</v>
      </c>
      <c r="EQ310" s="198">
        <f t="shared" si="1171"/>
        <v>0</v>
      </c>
      <c r="ER310" s="198">
        <f t="shared" si="1171"/>
        <v>0</v>
      </c>
      <c r="ES310" s="198">
        <f t="shared" si="1171"/>
        <v>0</v>
      </c>
      <c r="ET310" s="198">
        <f t="shared" si="1171"/>
        <v>0</v>
      </c>
      <c r="EU310" s="198">
        <f t="shared" si="1171"/>
        <v>0</v>
      </c>
      <c r="EV310" s="198">
        <f t="shared" si="1171"/>
        <v>0</v>
      </c>
      <c r="EW310" s="198">
        <f t="shared" si="1171"/>
        <v>0</v>
      </c>
      <c r="EX310" s="198">
        <f t="shared" si="1171"/>
        <v>0</v>
      </c>
      <c r="EY310" s="198">
        <f t="shared" si="1171"/>
        <v>0</v>
      </c>
      <c r="EZ310" s="198">
        <f t="shared" si="1171"/>
        <v>0</v>
      </c>
      <c r="FA310" s="198">
        <f t="shared" si="1171"/>
        <v>0</v>
      </c>
      <c r="FB310" s="198">
        <f t="shared" si="1171"/>
        <v>0</v>
      </c>
      <c r="FC310" s="198">
        <f t="shared" si="1171"/>
        <v>0</v>
      </c>
      <c r="FD310" s="198">
        <f t="shared" si="1171"/>
        <v>0</v>
      </c>
      <c r="FE310" s="198">
        <f t="shared" si="1171"/>
        <v>0</v>
      </c>
      <c r="FF310" s="198">
        <f t="shared" si="1171"/>
        <v>0</v>
      </c>
      <c r="FG310" s="198">
        <f t="shared" si="1171"/>
        <v>0</v>
      </c>
      <c r="FH310" s="198">
        <f t="shared" si="1171"/>
        <v>0</v>
      </c>
      <c r="FI310" s="198">
        <f t="shared" si="1171"/>
        <v>0</v>
      </c>
      <c r="FJ310" s="198">
        <f t="shared" si="1171"/>
        <v>0</v>
      </c>
      <c r="FK310" s="198">
        <f t="shared" si="1171"/>
        <v>0</v>
      </c>
      <c r="FL310" s="198">
        <f t="shared" si="1171"/>
        <v>0</v>
      </c>
      <c r="FM310" s="198">
        <f t="shared" si="1171"/>
        <v>0</v>
      </c>
      <c r="FN310" s="198">
        <f t="shared" si="1171"/>
        <v>0</v>
      </c>
      <c r="FO310" s="198">
        <f t="shared" si="1171"/>
        <v>0</v>
      </c>
      <c r="FP310" s="198">
        <f t="shared" si="1171"/>
        <v>0</v>
      </c>
      <c r="FQ310" s="198">
        <f t="shared" si="1171"/>
        <v>0</v>
      </c>
      <c r="FR310" s="198">
        <f t="shared" si="1171"/>
        <v>0</v>
      </c>
      <c r="FS310" s="198">
        <f t="shared" si="1171"/>
        <v>0</v>
      </c>
      <c r="FT310" s="198">
        <f t="shared" si="1171"/>
        <v>0</v>
      </c>
      <c r="FU310" s="198">
        <f t="shared" si="1171"/>
        <v>0</v>
      </c>
      <c r="FV310" s="198">
        <f t="shared" si="1171"/>
        <v>0</v>
      </c>
      <c r="FW310" s="198">
        <f t="shared" si="1171"/>
        <v>0</v>
      </c>
      <c r="FX310" s="198">
        <f t="shared" si="1171"/>
        <v>0</v>
      </c>
      <c r="FY310" s="198">
        <f t="shared" si="1171"/>
        <v>0</v>
      </c>
      <c r="FZ310" s="198">
        <f t="shared" si="1171"/>
        <v>0</v>
      </c>
      <c r="GA310" s="198">
        <f t="shared" si="1171"/>
        <v>0</v>
      </c>
      <c r="GB310" s="198">
        <f t="shared" si="1171"/>
        <v>0</v>
      </c>
      <c r="GC310" s="198">
        <f t="shared" si="1171"/>
        <v>0</v>
      </c>
      <c r="GD310" s="198">
        <f t="shared" si="1171"/>
        <v>0</v>
      </c>
      <c r="GE310" s="198">
        <f t="shared" si="1171"/>
        <v>0</v>
      </c>
      <c r="GF310" s="198">
        <f t="shared" si="1171"/>
        <v>0</v>
      </c>
      <c r="GG310" s="198">
        <f t="shared" si="1171"/>
        <v>0</v>
      </c>
      <c r="GH310" s="198">
        <f t="shared" si="1171"/>
        <v>0</v>
      </c>
      <c r="GI310" s="198">
        <f t="shared" si="1171"/>
        <v>0</v>
      </c>
      <c r="GJ310" s="198">
        <f t="shared" si="1171"/>
        <v>0</v>
      </c>
    </row>
    <row r="312" spans="1:192" x14ac:dyDescent="0.25">
      <c r="B312" s="15" t="s">
        <v>493</v>
      </c>
    </row>
    <row r="313" spans="1:192" x14ac:dyDescent="0.25">
      <c r="E313" s="424" t="str">
        <f xml:space="preserve"> ConFin!E$66</f>
        <v>Sum of shareholder loan drawdown - m</v>
      </c>
      <c r="F313" s="424">
        <f xml:space="preserve"> ConFin!F$66</f>
        <v>34087.329240864208</v>
      </c>
      <c r="G313" s="424" t="str">
        <f xml:space="preserve"> ConFin!G$66</f>
        <v>$ 000s</v>
      </c>
      <c r="H313" s="231"/>
      <c r="I313" s="232"/>
      <c r="J313" s="231"/>
      <c r="K313" s="231"/>
      <c r="L313" s="231"/>
      <c r="M313" s="231"/>
      <c r="N313" s="231"/>
      <c r="O313" s="231"/>
      <c r="P313" s="231"/>
      <c r="Q313" s="231"/>
      <c r="R313" s="231"/>
      <c r="S313" s="231"/>
      <c r="T313" s="231"/>
      <c r="U313" s="231"/>
      <c r="V313" s="231"/>
      <c r="W313" s="231"/>
      <c r="X313" s="231"/>
      <c r="Y313" s="231"/>
      <c r="Z313" s="231"/>
      <c r="AA313" s="231"/>
      <c r="AB313" s="231"/>
      <c r="AC313" s="231"/>
      <c r="AD313" s="231"/>
      <c r="AE313" s="231"/>
      <c r="AF313" s="231"/>
      <c r="AG313" s="231"/>
      <c r="AH313" s="231"/>
      <c r="AI313" s="231"/>
      <c r="AJ313" s="231"/>
      <c r="AK313" s="231"/>
      <c r="AL313" s="231"/>
      <c r="AM313" s="231"/>
      <c r="AN313" s="231"/>
      <c r="AO313" s="231"/>
      <c r="AP313" s="231"/>
      <c r="AQ313" s="231"/>
      <c r="AR313" s="231"/>
      <c r="AS313" s="231"/>
      <c r="AT313" s="231"/>
      <c r="AU313" s="231"/>
      <c r="AV313" s="231"/>
      <c r="AW313" s="231"/>
      <c r="AX313" s="231"/>
      <c r="AY313" s="231"/>
      <c r="AZ313" s="231"/>
      <c r="BA313" s="231"/>
      <c r="BB313" s="231"/>
      <c r="BC313" s="231"/>
      <c r="BD313" s="231"/>
      <c r="BE313" s="231"/>
      <c r="BF313" s="231"/>
      <c r="BG313" s="231"/>
      <c r="BH313" s="231"/>
      <c r="BI313" s="231"/>
      <c r="BJ313" s="231"/>
      <c r="BK313" s="231"/>
      <c r="BL313" s="231"/>
      <c r="BM313" s="231"/>
      <c r="BN313" s="231"/>
      <c r="BO313" s="231"/>
      <c r="BP313" s="231"/>
      <c r="BQ313" s="231"/>
      <c r="BR313" s="231"/>
      <c r="BS313" s="231"/>
      <c r="BT313" s="231"/>
      <c r="BU313" s="231"/>
      <c r="BV313" s="231"/>
      <c r="BW313" s="231"/>
      <c r="BX313" s="231"/>
      <c r="BY313" s="231"/>
      <c r="BZ313" s="231"/>
      <c r="CA313" s="231"/>
      <c r="CB313" s="231"/>
      <c r="CC313" s="231"/>
      <c r="CD313" s="231"/>
      <c r="CE313" s="231"/>
      <c r="CF313" s="231"/>
      <c r="CG313" s="231"/>
      <c r="CH313" s="231"/>
      <c r="CI313" s="231"/>
      <c r="CJ313" s="231"/>
      <c r="CK313" s="231"/>
      <c r="CL313" s="231"/>
      <c r="CM313" s="231"/>
      <c r="CN313" s="231"/>
      <c r="CO313" s="231"/>
      <c r="CP313" s="231"/>
      <c r="CQ313" s="231"/>
      <c r="CR313" s="231"/>
      <c r="CS313" s="231"/>
      <c r="CT313" s="231"/>
      <c r="CU313" s="231"/>
      <c r="CV313" s="231"/>
      <c r="CW313" s="231"/>
      <c r="CX313" s="231"/>
      <c r="CY313" s="231"/>
      <c r="CZ313" s="231"/>
      <c r="DA313" s="231"/>
      <c r="DB313" s="231"/>
      <c r="DC313" s="231"/>
      <c r="DD313" s="231"/>
      <c r="DE313" s="231"/>
      <c r="DF313" s="231"/>
      <c r="DG313" s="231"/>
      <c r="DH313" s="231"/>
      <c r="DI313" s="231"/>
      <c r="DJ313" s="231"/>
      <c r="DK313" s="231"/>
      <c r="DL313" s="231"/>
      <c r="DM313" s="231"/>
      <c r="DN313" s="231"/>
      <c r="DO313" s="231"/>
      <c r="DP313" s="231"/>
      <c r="DQ313" s="231"/>
      <c r="DR313" s="231"/>
      <c r="DS313" s="231"/>
      <c r="DT313" s="231"/>
      <c r="DU313" s="231"/>
      <c r="DV313" s="231"/>
      <c r="DW313" s="231"/>
      <c r="DX313" s="231"/>
      <c r="DY313" s="231"/>
      <c r="DZ313" s="231"/>
      <c r="EA313" s="231"/>
      <c r="EB313" s="231"/>
      <c r="EC313" s="231"/>
      <c r="ED313" s="231"/>
      <c r="EE313" s="231"/>
      <c r="EF313" s="231"/>
      <c r="EG313" s="231"/>
      <c r="EH313" s="231"/>
      <c r="EI313" s="231"/>
      <c r="EJ313" s="231"/>
      <c r="EK313" s="231"/>
      <c r="EL313" s="231"/>
      <c r="EM313" s="231"/>
      <c r="EN313" s="231"/>
      <c r="EO313" s="231"/>
      <c r="EP313" s="231"/>
      <c r="EQ313" s="231"/>
      <c r="ER313" s="231"/>
      <c r="ES313" s="231"/>
      <c r="ET313" s="231"/>
      <c r="EU313" s="231"/>
      <c r="EV313" s="231"/>
      <c r="EW313" s="231"/>
      <c r="EX313" s="231"/>
      <c r="EY313" s="231"/>
      <c r="EZ313" s="231"/>
      <c r="FA313" s="231"/>
      <c r="FB313" s="231"/>
      <c r="FC313" s="231"/>
      <c r="FD313" s="231"/>
      <c r="FE313" s="231"/>
      <c r="FF313" s="231"/>
      <c r="FG313" s="231"/>
      <c r="FH313" s="231"/>
      <c r="FI313" s="231"/>
      <c r="FJ313" s="231"/>
      <c r="FK313" s="231"/>
      <c r="FL313" s="231"/>
      <c r="FM313" s="231"/>
      <c r="FN313" s="231"/>
      <c r="FO313" s="231"/>
      <c r="FP313" s="231"/>
      <c r="FQ313" s="231"/>
      <c r="FR313" s="231"/>
      <c r="FS313" s="231"/>
      <c r="FT313" s="231"/>
      <c r="FU313" s="231"/>
      <c r="FV313" s="231"/>
      <c r="FW313" s="231"/>
      <c r="FX313" s="231"/>
      <c r="FY313" s="231"/>
      <c r="FZ313" s="231"/>
      <c r="GA313" s="231"/>
      <c r="GB313" s="231"/>
      <c r="GC313" s="231"/>
      <c r="GD313" s="231"/>
      <c r="GE313" s="231"/>
      <c r="GF313" s="231"/>
      <c r="GG313" s="231"/>
      <c r="GH313" s="231"/>
      <c r="GI313" s="231"/>
      <c r="GJ313" s="231"/>
    </row>
    <row r="314" spans="1:192" x14ac:dyDescent="0.25">
      <c r="E314" s="238" t="str">
        <f xml:space="preserve"> Time!E$83</f>
        <v>End of construction period flag</v>
      </c>
      <c r="F314" s="238">
        <f xml:space="preserve"> Time!F$83</f>
        <v>0</v>
      </c>
      <c r="G314" s="238" t="str">
        <f xml:space="preserve"> Time!G$83</f>
        <v>flag</v>
      </c>
      <c r="H314" s="238">
        <f xml:space="preserve"> Time!H$83</f>
        <v>1</v>
      </c>
      <c r="I314" s="238">
        <f xml:space="preserve"> Time!I$83</f>
        <v>0</v>
      </c>
      <c r="J314" s="238">
        <f xml:space="preserve"> Time!J$83</f>
        <v>0</v>
      </c>
      <c r="K314" s="238">
        <f xml:space="preserve"> Time!K$83</f>
        <v>0</v>
      </c>
      <c r="L314" s="238">
        <f xml:space="preserve"> Time!L$83</f>
        <v>0</v>
      </c>
      <c r="M314" s="238">
        <f xml:space="preserve"> Time!M$83</f>
        <v>0</v>
      </c>
      <c r="N314" s="238">
        <f xml:space="preserve"> Time!N$83</f>
        <v>0</v>
      </c>
      <c r="O314" s="238">
        <f xml:space="preserve"> Time!O$83</f>
        <v>0</v>
      </c>
      <c r="P314" s="238">
        <f xml:space="preserve"> Time!P$83</f>
        <v>0</v>
      </c>
      <c r="Q314" s="238">
        <f xml:space="preserve"> Time!Q$83</f>
        <v>0</v>
      </c>
      <c r="R314" s="238">
        <f xml:space="preserve"> Time!R$83</f>
        <v>1</v>
      </c>
      <c r="S314" s="238">
        <f xml:space="preserve"> Time!S$83</f>
        <v>0</v>
      </c>
      <c r="T314" s="238">
        <f xml:space="preserve"> Time!T$83</f>
        <v>0</v>
      </c>
      <c r="U314" s="238">
        <f xml:space="preserve"> Time!U$83</f>
        <v>0</v>
      </c>
      <c r="V314" s="238">
        <f xml:space="preserve"> Time!V$83</f>
        <v>0</v>
      </c>
      <c r="W314" s="238">
        <f xml:space="preserve"> Time!W$83</f>
        <v>0</v>
      </c>
      <c r="X314" s="238">
        <f xml:space="preserve"> Time!X$83</f>
        <v>0</v>
      </c>
      <c r="Y314" s="238">
        <f xml:space="preserve"> Time!Y$83</f>
        <v>0</v>
      </c>
      <c r="Z314" s="238">
        <f xml:space="preserve"> Time!Z$83</f>
        <v>0</v>
      </c>
      <c r="AA314" s="238">
        <f xml:space="preserve"> Time!AA$83</f>
        <v>0</v>
      </c>
      <c r="AB314" s="238">
        <f xml:space="preserve"> Time!AB$83</f>
        <v>0</v>
      </c>
      <c r="AC314" s="238">
        <f xml:space="preserve"> Time!AC$83</f>
        <v>0</v>
      </c>
      <c r="AD314" s="238">
        <f xml:space="preserve"> Time!AD$83</f>
        <v>0</v>
      </c>
      <c r="AE314" s="238">
        <f xml:space="preserve"> Time!AE$83</f>
        <v>0</v>
      </c>
      <c r="AF314" s="238">
        <f xml:space="preserve"> Time!AF$83</f>
        <v>0</v>
      </c>
      <c r="AG314" s="238">
        <f xml:space="preserve"> Time!AG$83</f>
        <v>0</v>
      </c>
      <c r="AH314" s="238">
        <f xml:space="preserve"> Time!AH$83</f>
        <v>0</v>
      </c>
      <c r="AI314" s="238">
        <f xml:space="preserve"> Time!AI$83</f>
        <v>0</v>
      </c>
      <c r="AJ314" s="238">
        <f xml:space="preserve"> Time!AJ$83</f>
        <v>0</v>
      </c>
      <c r="AK314" s="238">
        <f xml:space="preserve"> Time!AK$83</f>
        <v>0</v>
      </c>
      <c r="AL314" s="238">
        <f xml:space="preserve"> Time!AL$83</f>
        <v>0</v>
      </c>
      <c r="AM314" s="238">
        <f xml:space="preserve"> Time!AM$83</f>
        <v>0</v>
      </c>
      <c r="AN314" s="238">
        <f xml:space="preserve"> Time!AN$83</f>
        <v>0</v>
      </c>
      <c r="AO314" s="238">
        <f xml:space="preserve"> Time!AO$83</f>
        <v>0</v>
      </c>
      <c r="AP314" s="238">
        <f xml:space="preserve"> Time!AP$83</f>
        <v>0</v>
      </c>
      <c r="AQ314" s="238">
        <f xml:space="preserve"> Time!AQ$83</f>
        <v>0</v>
      </c>
      <c r="AR314" s="238">
        <f xml:space="preserve"> Time!AR$83</f>
        <v>0</v>
      </c>
      <c r="AS314" s="238">
        <f xml:space="preserve"> Time!AS$83</f>
        <v>0</v>
      </c>
      <c r="AT314" s="238">
        <f xml:space="preserve"> Time!AT$83</f>
        <v>0</v>
      </c>
      <c r="AU314" s="238">
        <f xml:space="preserve"> Time!AU$83</f>
        <v>0</v>
      </c>
      <c r="AV314" s="238">
        <f xml:space="preserve"> Time!AV$83</f>
        <v>0</v>
      </c>
      <c r="AW314" s="238">
        <f xml:space="preserve"> Time!AW$83</f>
        <v>0</v>
      </c>
      <c r="AX314" s="238">
        <f xml:space="preserve"> Time!AX$83</f>
        <v>0</v>
      </c>
      <c r="AY314" s="238">
        <f xml:space="preserve"> Time!AY$83</f>
        <v>0</v>
      </c>
      <c r="AZ314" s="238">
        <f xml:space="preserve"> Time!AZ$83</f>
        <v>0</v>
      </c>
      <c r="BA314" s="238">
        <f xml:space="preserve"> Time!BA$83</f>
        <v>0</v>
      </c>
      <c r="BB314" s="238">
        <f xml:space="preserve"> Time!BB$83</f>
        <v>0</v>
      </c>
      <c r="BC314" s="238">
        <f xml:space="preserve"> Time!BC$83</f>
        <v>0</v>
      </c>
      <c r="BD314" s="238">
        <f xml:space="preserve"> Time!BD$83</f>
        <v>0</v>
      </c>
      <c r="BE314" s="238">
        <f xml:space="preserve"> Time!BE$83</f>
        <v>0</v>
      </c>
      <c r="BF314" s="238">
        <f xml:space="preserve"> Time!BF$83</f>
        <v>0</v>
      </c>
      <c r="BG314" s="238">
        <f xml:space="preserve"> Time!BG$83</f>
        <v>0</v>
      </c>
      <c r="BH314" s="238">
        <f xml:space="preserve"> Time!BH$83</f>
        <v>0</v>
      </c>
      <c r="BI314" s="238">
        <f xml:space="preserve"> Time!BI$83</f>
        <v>0</v>
      </c>
      <c r="BJ314" s="238">
        <f xml:space="preserve"> Time!BJ$83</f>
        <v>0</v>
      </c>
      <c r="BK314" s="238">
        <f xml:space="preserve"> Time!BK$83</f>
        <v>0</v>
      </c>
      <c r="BL314" s="238">
        <f xml:space="preserve"> Time!BL$83</f>
        <v>0</v>
      </c>
      <c r="BM314" s="238">
        <f xml:space="preserve"> Time!BM$83</f>
        <v>0</v>
      </c>
      <c r="BN314" s="238">
        <f xml:space="preserve"> Time!BN$83</f>
        <v>0</v>
      </c>
      <c r="BO314" s="238">
        <f xml:space="preserve"> Time!BO$83</f>
        <v>0</v>
      </c>
      <c r="BP314" s="238">
        <f xml:space="preserve"> Time!BP$83</f>
        <v>0</v>
      </c>
      <c r="BQ314" s="238">
        <f xml:space="preserve"> Time!BQ$83</f>
        <v>0</v>
      </c>
      <c r="BR314" s="238">
        <f xml:space="preserve"> Time!BR$83</f>
        <v>0</v>
      </c>
      <c r="BS314" s="238">
        <f xml:space="preserve"> Time!BS$83</f>
        <v>0</v>
      </c>
      <c r="BT314" s="238">
        <f xml:space="preserve"> Time!BT$83</f>
        <v>0</v>
      </c>
      <c r="BU314" s="238">
        <f xml:space="preserve"> Time!BU$83</f>
        <v>0</v>
      </c>
      <c r="BV314" s="238">
        <f xml:space="preserve"> Time!BV$83</f>
        <v>0</v>
      </c>
      <c r="BW314" s="238">
        <f xml:space="preserve"> Time!BW$83</f>
        <v>0</v>
      </c>
      <c r="BX314" s="238">
        <f xml:space="preserve"> Time!BX$83</f>
        <v>0</v>
      </c>
      <c r="BY314" s="238">
        <f xml:space="preserve"> Time!BY$83</f>
        <v>0</v>
      </c>
      <c r="BZ314" s="238">
        <f xml:space="preserve"> Time!BZ$83</f>
        <v>0</v>
      </c>
      <c r="CA314" s="238">
        <f xml:space="preserve"> Time!CA$83</f>
        <v>0</v>
      </c>
      <c r="CB314" s="238">
        <f xml:space="preserve"> Time!CB$83</f>
        <v>0</v>
      </c>
      <c r="CC314" s="238">
        <f xml:space="preserve"> Time!CC$83</f>
        <v>0</v>
      </c>
      <c r="CD314" s="238">
        <f xml:space="preserve"> Time!CD$83</f>
        <v>0</v>
      </c>
      <c r="CE314" s="238">
        <f xml:space="preserve"> Time!CE$83</f>
        <v>0</v>
      </c>
      <c r="CF314" s="238">
        <f xml:space="preserve"> Time!CF$83</f>
        <v>0</v>
      </c>
      <c r="CG314" s="238">
        <f xml:space="preserve"> Time!CG$83</f>
        <v>0</v>
      </c>
      <c r="CH314" s="238">
        <f xml:space="preserve"> Time!CH$83</f>
        <v>0</v>
      </c>
      <c r="CI314" s="238">
        <f xml:space="preserve"> Time!CI$83</f>
        <v>0</v>
      </c>
      <c r="CJ314" s="238">
        <f xml:space="preserve"> Time!CJ$83</f>
        <v>0</v>
      </c>
      <c r="CK314" s="238">
        <f xml:space="preserve"> Time!CK$83</f>
        <v>0</v>
      </c>
      <c r="CL314" s="238">
        <f xml:space="preserve"> Time!CL$83</f>
        <v>0</v>
      </c>
      <c r="CM314" s="238">
        <f xml:space="preserve"> Time!CM$83</f>
        <v>0</v>
      </c>
      <c r="CN314" s="238">
        <f xml:space="preserve"> Time!CN$83</f>
        <v>0</v>
      </c>
      <c r="CO314" s="238">
        <f xml:space="preserve"> Time!CO$83</f>
        <v>0</v>
      </c>
      <c r="CP314" s="238">
        <f xml:space="preserve"> Time!CP$83</f>
        <v>0</v>
      </c>
      <c r="CQ314" s="238">
        <f xml:space="preserve"> Time!CQ$83</f>
        <v>0</v>
      </c>
      <c r="CR314" s="238">
        <f xml:space="preserve"> Time!CR$83</f>
        <v>0</v>
      </c>
      <c r="CS314" s="238">
        <f xml:space="preserve"> Time!CS$83</f>
        <v>0</v>
      </c>
      <c r="CT314" s="238">
        <f xml:space="preserve"> Time!CT$83</f>
        <v>0</v>
      </c>
      <c r="CU314" s="238">
        <f xml:space="preserve"> Time!CU$83</f>
        <v>0</v>
      </c>
      <c r="CV314" s="238">
        <f xml:space="preserve"> Time!CV$83</f>
        <v>0</v>
      </c>
      <c r="CW314" s="238">
        <f xml:space="preserve"> Time!CW$83</f>
        <v>0</v>
      </c>
      <c r="CX314" s="238">
        <f xml:space="preserve"> Time!CX$83</f>
        <v>0</v>
      </c>
      <c r="CY314" s="238">
        <f xml:space="preserve"> Time!CY$83</f>
        <v>0</v>
      </c>
      <c r="CZ314" s="238">
        <f xml:space="preserve"> Time!CZ$83</f>
        <v>0</v>
      </c>
      <c r="DA314" s="238">
        <f xml:space="preserve"> Time!DA$83</f>
        <v>0</v>
      </c>
      <c r="DB314" s="238">
        <f xml:space="preserve"> Time!DB$83</f>
        <v>0</v>
      </c>
      <c r="DC314" s="238">
        <f xml:space="preserve"> Time!DC$83</f>
        <v>0</v>
      </c>
      <c r="DD314" s="238">
        <f xml:space="preserve"> Time!DD$83</f>
        <v>0</v>
      </c>
      <c r="DE314" s="238">
        <f xml:space="preserve"> Time!DE$83</f>
        <v>0</v>
      </c>
      <c r="DF314" s="238">
        <f xml:space="preserve"> Time!DF$83</f>
        <v>0</v>
      </c>
      <c r="DG314" s="238">
        <f xml:space="preserve"> Time!DG$83</f>
        <v>0</v>
      </c>
      <c r="DH314" s="238">
        <f xml:space="preserve"> Time!DH$83</f>
        <v>0</v>
      </c>
      <c r="DI314" s="238">
        <f xml:space="preserve"> Time!DI$83</f>
        <v>0</v>
      </c>
      <c r="DJ314" s="238">
        <f xml:space="preserve"> Time!DJ$83</f>
        <v>0</v>
      </c>
      <c r="DK314" s="238">
        <f xml:space="preserve"> Time!DK$83</f>
        <v>0</v>
      </c>
      <c r="DL314" s="238">
        <f xml:space="preserve"> Time!DL$83</f>
        <v>0</v>
      </c>
      <c r="DM314" s="238">
        <f xml:space="preserve"> Time!DM$83</f>
        <v>0</v>
      </c>
      <c r="DN314" s="238">
        <f xml:space="preserve"> Time!DN$83</f>
        <v>0</v>
      </c>
      <c r="DO314" s="238">
        <f xml:space="preserve"> Time!DO$83</f>
        <v>0</v>
      </c>
      <c r="DP314" s="238">
        <f xml:space="preserve"> Time!DP$83</f>
        <v>0</v>
      </c>
      <c r="DQ314" s="238">
        <f xml:space="preserve"> Time!DQ$83</f>
        <v>0</v>
      </c>
      <c r="DR314" s="238">
        <f xml:space="preserve"> Time!DR$83</f>
        <v>0</v>
      </c>
      <c r="DS314" s="238">
        <f xml:space="preserve"> Time!DS$83</f>
        <v>0</v>
      </c>
      <c r="DT314" s="238">
        <f xml:space="preserve"> Time!DT$83</f>
        <v>0</v>
      </c>
      <c r="DU314" s="238">
        <f xml:space="preserve"> Time!DU$83</f>
        <v>0</v>
      </c>
      <c r="DV314" s="238">
        <f xml:space="preserve"> Time!DV$83</f>
        <v>0</v>
      </c>
      <c r="DW314" s="238">
        <f xml:space="preserve"> Time!DW$83</f>
        <v>0</v>
      </c>
      <c r="DX314" s="238">
        <f xml:space="preserve"> Time!DX$83</f>
        <v>0</v>
      </c>
      <c r="DY314" s="238">
        <f xml:space="preserve"> Time!DY$83</f>
        <v>0</v>
      </c>
      <c r="DZ314" s="238">
        <f xml:space="preserve"> Time!DZ$83</f>
        <v>0</v>
      </c>
      <c r="EA314" s="238">
        <f xml:space="preserve"> Time!EA$83</f>
        <v>0</v>
      </c>
      <c r="EB314" s="238">
        <f xml:space="preserve"> Time!EB$83</f>
        <v>0</v>
      </c>
      <c r="EC314" s="238">
        <f xml:space="preserve"> Time!EC$83</f>
        <v>0</v>
      </c>
      <c r="ED314" s="238">
        <f xml:space="preserve"> Time!ED$83</f>
        <v>0</v>
      </c>
      <c r="EE314" s="238">
        <f xml:space="preserve"> Time!EE$83</f>
        <v>0</v>
      </c>
      <c r="EF314" s="238">
        <f xml:space="preserve"> Time!EF$83</f>
        <v>0</v>
      </c>
      <c r="EG314" s="238">
        <f xml:space="preserve"> Time!EG$83</f>
        <v>0</v>
      </c>
      <c r="EH314" s="238">
        <f xml:space="preserve"> Time!EH$83</f>
        <v>0</v>
      </c>
      <c r="EI314" s="238">
        <f xml:space="preserve"> Time!EI$83</f>
        <v>0</v>
      </c>
      <c r="EJ314" s="238">
        <f xml:space="preserve"> Time!EJ$83</f>
        <v>0</v>
      </c>
      <c r="EK314" s="238">
        <f xml:space="preserve"> Time!EK$83</f>
        <v>0</v>
      </c>
      <c r="EL314" s="238">
        <f xml:space="preserve"> Time!EL$83</f>
        <v>0</v>
      </c>
      <c r="EM314" s="238">
        <f xml:space="preserve"> Time!EM$83</f>
        <v>0</v>
      </c>
      <c r="EN314" s="238">
        <f xml:space="preserve"> Time!EN$83</f>
        <v>0</v>
      </c>
      <c r="EO314" s="238">
        <f xml:space="preserve"> Time!EO$83</f>
        <v>0</v>
      </c>
      <c r="EP314" s="238">
        <f xml:space="preserve"> Time!EP$83</f>
        <v>0</v>
      </c>
      <c r="EQ314" s="238">
        <f xml:space="preserve"> Time!EQ$83</f>
        <v>0</v>
      </c>
      <c r="ER314" s="238">
        <f xml:space="preserve"> Time!ER$83</f>
        <v>0</v>
      </c>
      <c r="ES314" s="238">
        <f xml:space="preserve"> Time!ES$83</f>
        <v>0</v>
      </c>
      <c r="ET314" s="238">
        <f xml:space="preserve"> Time!ET$83</f>
        <v>0</v>
      </c>
      <c r="EU314" s="238">
        <f xml:space="preserve"> Time!EU$83</f>
        <v>0</v>
      </c>
      <c r="EV314" s="238">
        <f xml:space="preserve"> Time!EV$83</f>
        <v>0</v>
      </c>
      <c r="EW314" s="238">
        <f xml:space="preserve"> Time!EW$83</f>
        <v>0</v>
      </c>
      <c r="EX314" s="238">
        <f xml:space="preserve"> Time!EX$83</f>
        <v>0</v>
      </c>
      <c r="EY314" s="238">
        <f xml:space="preserve"> Time!EY$83</f>
        <v>0</v>
      </c>
      <c r="EZ314" s="238">
        <f xml:space="preserve"> Time!EZ$83</f>
        <v>0</v>
      </c>
      <c r="FA314" s="238">
        <f xml:space="preserve"> Time!FA$83</f>
        <v>0</v>
      </c>
      <c r="FB314" s="238">
        <f xml:space="preserve"> Time!FB$83</f>
        <v>0</v>
      </c>
      <c r="FC314" s="238">
        <f xml:space="preserve"> Time!FC$83</f>
        <v>0</v>
      </c>
      <c r="FD314" s="238">
        <f xml:space="preserve"> Time!FD$83</f>
        <v>0</v>
      </c>
      <c r="FE314" s="238">
        <f xml:space="preserve"> Time!FE$83</f>
        <v>0</v>
      </c>
      <c r="FF314" s="238">
        <f xml:space="preserve"> Time!FF$83</f>
        <v>0</v>
      </c>
      <c r="FG314" s="238">
        <f xml:space="preserve"> Time!FG$83</f>
        <v>0</v>
      </c>
      <c r="FH314" s="238">
        <f xml:space="preserve"> Time!FH$83</f>
        <v>0</v>
      </c>
      <c r="FI314" s="238">
        <f xml:space="preserve"> Time!FI$83</f>
        <v>0</v>
      </c>
      <c r="FJ314" s="238">
        <f xml:space="preserve"> Time!FJ$83</f>
        <v>0</v>
      </c>
      <c r="FK314" s="238">
        <f xml:space="preserve"> Time!FK$83</f>
        <v>0</v>
      </c>
      <c r="FL314" s="238">
        <f xml:space="preserve"> Time!FL$83</f>
        <v>0</v>
      </c>
      <c r="FM314" s="238">
        <f xml:space="preserve"> Time!FM$83</f>
        <v>0</v>
      </c>
      <c r="FN314" s="238">
        <f xml:space="preserve"> Time!FN$83</f>
        <v>0</v>
      </c>
      <c r="FO314" s="238">
        <f xml:space="preserve"> Time!FO$83</f>
        <v>0</v>
      </c>
      <c r="FP314" s="238">
        <f xml:space="preserve"> Time!FP$83</f>
        <v>0</v>
      </c>
      <c r="FQ314" s="238">
        <f xml:space="preserve"> Time!FQ$83</f>
        <v>0</v>
      </c>
      <c r="FR314" s="238">
        <f xml:space="preserve"> Time!FR$83</f>
        <v>0</v>
      </c>
      <c r="FS314" s="238">
        <f xml:space="preserve"> Time!FS$83</f>
        <v>0</v>
      </c>
      <c r="FT314" s="238">
        <f xml:space="preserve"> Time!FT$83</f>
        <v>0</v>
      </c>
      <c r="FU314" s="238">
        <f xml:space="preserve"> Time!FU$83</f>
        <v>0</v>
      </c>
      <c r="FV314" s="238">
        <f xml:space="preserve"> Time!FV$83</f>
        <v>0</v>
      </c>
      <c r="FW314" s="238">
        <f xml:space="preserve"> Time!FW$83</f>
        <v>0</v>
      </c>
      <c r="FX314" s="238">
        <f xml:space="preserve"> Time!FX$83</f>
        <v>0</v>
      </c>
      <c r="FY314" s="238">
        <f xml:space="preserve"> Time!FY$83</f>
        <v>0</v>
      </c>
      <c r="FZ314" s="238">
        <f xml:space="preserve"> Time!FZ$83</f>
        <v>0</v>
      </c>
      <c r="GA314" s="238">
        <f xml:space="preserve"> Time!GA$83</f>
        <v>0</v>
      </c>
      <c r="GB314" s="238">
        <f xml:space="preserve"> Time!GB$83</f>
        <v>0</v>
      </c>
      <c r="GC314" s="238">
        <f xml:space="preserve"> Time!GC$83</f>
        <v>0</v>
      </c>
      <c r="GD314" s="238">
        <f xml:space="preserve"> Time!GD$83</f>
        <v>0</v>
      </c>
      <c r="GE314" s="238">
        <f xml:space="preserve"> Time!GE$83</f>
        <v>0</v>
      </c>
      <c r="GF314" s="238">
        <f xml:space="preserve"> Time!GF$83</f>
        <v>0</v>
      </c>
      <c r="GG314" s="238">
        <f xml:space="preserve"> Time!GG$83</f>
        <v>0</v>
      </c>
      <c r="GH314" s="238">
        <f xml:space="preserve"> Time!GH$83</f>
        <v>0</v>
      </c>
      <c r="GI314" s="238">
        <f xml:space="preserve"> Time!GI$83</f>
        <v>0</v>
      </c>
      <c r="GJ314" s="238">
        <f xml:space="preserve"> Time!GJ$83</f>
        <v>0</v>
      </c>
    </row>
    <row r="315" spans="1:192" x14ac:dyDescent="0.25">
      <c r="E315" s="226"/>
      <c r="F315" s="226"/>
      <c r="G315" s="226"/>
      <c r="H315" s="226"/>
      <c r="I315" s="39"/>
      <c r="J315" s="226"/>
      <c r="K315" s="226"/>
      <c r="L315" s="226"/>
      <c r="M315" s="226"/>
      <c r="N315" s="226"/>
      <c r="O315" s="226"/>
      <c r="P315" s="226"/>
      <c r="Q315" s="226"/>
      <c r="R315" s="226"/>
      <c r="S315" s="226"/>
      <c r="T315" s="226"/>
      <c r="U315" s="226"/>
      <c r="V315" s="226"/>
      <c r="W315" s="226"/>
      <c r="X315" s="226"/>
      <c r="Y315" s="226"/>
      <c r="Z315" s="226"/>
      <c r="AA315" s="226"/>
      <c r="AB315" s="226"/>
      <c r="AC315" s="226"/>
      <c r="AD315" s="226"/>
      <c r="AE315" s="226"/>
      <c r="AF315" s="226"/>
      <c r="AG315" s="226"/>
      <c r="AH315" s="226"/>
      <c r="AI315" s="226"/>
      <c r="AJ315" s="226"/>
      <c r="AK315" s="226"/>
      <c r="AL315" s="226"/>
      <c r="AM315" s="226"/>
      <c r="AN315" s="226"/>
      <c r="AO315" s="226"/>
      <c r="AP315" s="226"/>
      <c r="AQ315" s="226"/>
      <c r="AR315" s="226"/>
      <c r="AS315" s="226"/>
      <c r="AT315" s="226"/>
      <c r="AU315" s="226"/>
      <c r="AV315" s="226"/>
      <c r="AW315" s="226"/>
      <c r="AX315" s="226"/>
      <c r="AY315" s="226"/>
      <c r="AZ315" s="226"/>
      <c r="BA315" s="226"/>
      <c r="BB315" s="226"/>
      <c r="BC315" s="226"/>
      <c r="BD315" s="226"/>
      <c r="BE315" s="226"/>
      <c r="BF315" s="226"/>
      <c r="BG315" s="226"/>
      <c r="BH315" s="226"/>
      <c r="BI315" s="226"/>
      <c r="BJ315" s="226"/>
      <c r="BK315" s="226"/>
      <c r="BL315" s="226"/>
      <c r="BM315" s="226"/>
      <c r="BN315" s="226"/>
      <c r="BO315" s="226"/>
      <c r="BP315" s="226"/>
      <c r="BQ315" s="226"/>
      <c r="BR315" s="226"/>
      <c r="BS315" s="226"/>
      <c r="BT315" s="226"/>
      <c r="BU315" s="226"/>
      <c r="BV315" s="226"/>
      <c r="BW315" s="226"/>
      <c r="BX315" s="226"/>
      <c r="BY315" s="226"/>
      <c r="BZ315" s="226"/>
      <c r="CA315" s="226"/>
      <c r="CB315" s="226"/>
      <c r="CC315" s="226"/>
      <c r="CD315" s="226"/>
      <c r="CE315" s="226"/>
      <c r="CF315" s="226"/>
      <c r="CG315" s="226"/>
      <c r="CH315" s="226"/>
      <c r="CI315" s="226"/>
      <c r="CJ315" s="226"/>
      <c r="CK315" s="226"/>
      <c r="CL315" s="226"/>
      <c r="CM315" s="226"/>
      <c r="CN315" s="226"/>
      <c r="CO315" s="226"/>
      <c r="CP315" s="226"/>
      <c r="CQ315" s="226"/>
      <c r="CR315" s="226"/>
      <c r="CS315" s="226"/>
      <c r="CT315" s="226"/>
      <c r="CU315" s="226"/>
      <c r="CV315" s="226"/>
      <c r="CW315" s="226"/>
      <c r="CX315" s="226"/>
      <c r="CY315" s="226"/>
      <c r="CZ315" s="226"/>
      <c r="DA315" s="226"/>
      <c r="DB315" s="226"/>
      <c r="DC315" s="226"/>
      <c r="DD315" s="226"/>
      <c r="DE315" s="226"/>
      <c r="DF315" s="226"/>
      <c r="DG315" s="226"/>
      <c r="DH315" s="226"/>
      <c r="DI315" s="226"/>
      <c r="DJ315" s="226"/>
      <c r="DK315" s="226"/>
      <c r="DL315" s="226"/>
      <c r="DM315" s="226"/>
      <c r="DN315" s="226"/>
      <c r="DO315" s="226"/>
      <c r="DP315" s="226"/>
      <c r="DQ315" s="226"/>
      <c r="DR315" s="226"/>
      <c r="DS315" s="226"/>
      <c r="DT315" s="226"/>
      <c r="DU315" s="226"/>
      <c r="DV315" s="226"/>
      <c r="DW315" s="226"/>
      <c r="DX315" s="226"/>
      <c r="DY315" s="226"/>
      <c r="DZ315" s="226"/>
      <c r="EA315" s="226"/>
      <c r="EB315" s="226"/>
      <c r="EC315" s="226"/>
      <c r="ED315" s="226"/>
      <c r="EE315" s="226"/>
      <c r="EF315" s="226"/>
      <c r="EG315" s="226"/>
      <c r="EH315" s="226"/>
      <c r="EI315" s="226"/>
      <c r="EJ315" s="226"/>
      <c r="EK315" s="226"/>
      <c r="EL315" s="226"/>
      <c r="EM315" s="226"/>
      <c r="EN315" s="226"/>
      <c r="EO315" s="226"/>
      <c r="EP315" s="226"/>
      <c r="EQ315" s="226"/>
      <c r="ER315" s="226"/>
      <c r="ES315" s="226"/>
      <c r="ET315" s="226"/>
      <c r="EU315" s="226"/>
      <c r="EV315" s="226"/>
      <c r="EW315" s="226"/>
      <c r="EX315" s="226"/>
      <c r="EY315" s="226"/>
      <c r="EZ315" s="226"/>
      <c r="FA315" s="226"/>
      <c r="FB315" s="226"/>
      <c r="FC315" s="226"/>
      <c r="FD315" s="226"/>
      <c r="FE315" s="226"/>
      <c r="FF315" s="226"/>
      <c r="FG315" s="226"/>
      <c r="FH315" s="226"/>
      <c r="FI315" s="226"/>
      <c r="FJ315" s="226"/>
      <c r="FK315" s="226"/>
      <c r="FL315" s="226"/>
      <c r="FM315" s="226"/>
      <c r="FN315" s="226"/>
      <c r="FO315" s="226"/>
      <c r="FP315" s="226"/>
      <c r="FQ315" s="226"/>
      <c r="FR315" s="226"/>
      <c r="FS315" s="226"/>
      <c r="FT315" s="226"/>
      <c r="FU315" s="226"/>
      <c r="FV315" s="226"/>
      <c r="FW315" s="226"/>
      <c r="FX315" s="226"/>
      <c r="FY315" s="226"/>
      <c r="FZ315" s="226"/>
      <c r="GA315" s="226"/>
      <c r="GB315" s="226"/>
      <c r="GC315" s="226"/>
      <c r="GD315" s="226"/>
      <c r="GE315" s="226"/>
      <c r="GF315" s="226"/>
      <c r="GG315" s="226"/>
      <c r="GH315" s="226"/>
      <c r="GI315" s="226"/>
      <c r="GJ315" s="226"/>
    </row>
    <row r="316" spans="1:192" x14ac:dyDescent="0.25">
      <c r="E316" s="226" t="s">
        <v>506</v>
      </c>
      <c r="F316" s="226"/>
      <c r="G316" s="226" t="str">
        <f xml:space="preserve"> SMU</f>
        <v>$ 000s</v>
      </c>
      <c r="H316" s="226"/>
      <c r="I316" s="39"/>
      <c r="J316" s="226">
        <f t="shared" ref="J316" si="1172">I319</f>
        <v>0</v>
      </c>
      <c r="K316" s="226">
        <f t="shared" ref="K316" si="1173">J319</f>
        <v>0</v>
      </c>
      <c r="L316" s="226">
        <f t="shared" ref="L316" si="1174">K319</f>
        <v>0</v>
      </c>
      <c r="M316" s="226">
        <f t="shared" ref="M316" si="1175">L319</f>
        <v>0</v>
      </c>
      <c r="N316" s="226">
        <f t="shared" ref="N316" si="1176">M319</f>
        <v>0</v>
      </c>
      <c r="O316" s="226">
        <f t="shared" ref="O316" si="1177">N319</f>
        <v>0</v>
      </c>
      <c r="P316" s="226">
        <f t="shared" ref="P316" si="1178">O319</f>
        <v>0</v>
      </c>
      <c r="Q316" s="226">
        <f t="shared" ref="Q316" si="1179">P319</f>
        <v>0</v>
      </c>
      <c r="R316" s="226">
        <f t="shared" ref="R316" si="1180">Q319</f>
        <v>0</v>
      </c>
      <c r="S316" s="226">
        <f t="shared" ref="S316" si="1181">R319</f>
        <v>34087.329240864208</v>
      </c>
      <c r="T316" s="226">
        <f t="shared" ref="T316" si="1182">S319</f>
        <v>34243.683683190691</v>
      </c>
      <c r="U316" s="226">
        <f t="shared" ref="U316" si="1183">T319</f>
        <v>34339.719571026115</v>
      </c>
      <c r="V316" s="226">
        <f t="shared" ref="V316" si="1184">U319</f>
        <v>34349.191338551151</v>
      </c>
      <c r="W316" s="226">
        <f t="shared" ref="W316" si="1185">V319</f>
        <v>34391.254135839132</v>
      </c>
      <c r="X316" s="226">
        <f t="shared" ref="X316" si="1186">W319</f>
        <v>34527.089809367666</v>
      </c>
      <c r="Y316" s="226">
        <f t="shared" ref="Y316" si="1187">X319</f>
        <v>34649.7176040462</v>
      </c>
      <c r="Z316" s="226">
        <f t="shared" ref="Z316" si="1188">Y319</f>
        <v>34670.98320050013</v>
      </c>
      <c r="AA316" s="226">
        <f t="shared" ref="AA316" si="1189">Z319</f>
        <v>34724.872665401446</v>
      </c>
      <c r="AB316" s="226">
        <f t="shared" ref="AB316" si="1190">AA319</f>
        <v>34881.968968974725</v>
      </c>
      <c r="AC316" s="226">
        <f t="shared" ref="AC316" si="1191">AB319</f>
        <v>35007.118867878504</v>
      </c>
      <c r="AD316" s="226">
        <f t="shared" ref="AD316" si="1192">AC319</f>
        <v>35041.098636973045</v>
      </c>
      <c r="AE316" s="226">
        <f t="shared" ref="AE316" si="1193">AD319</f>
        <v>35107.751645364064</v>
      </c>
      <c r="AF316" s="226">
        <f t="shared" ref="AF316" si="1194">AE319</f>
        <v>35277.34438506599</v>
      </c>
      <c r="AG316" s="226">
        <f t="shared" ref="AG316" si="1195">AF319</f>
        <v>35415.44280412369</v>
      </c>
      <c r="AH316" s="226">
        <f t="shared" ref="AH316" si="1196">AG319</f>
        <v>35463.061884524097</v>
      </c>
      <c r="AI316" s="226">
        <f t="shared" ref="AI316" si="1197">AH319</f>
        <v>35543.420390205494</v>
      </c>
      <c r="AJ316" s="226">
        <f t="shared" ref="AJ316" si="1198">AI319</f>
        <v>35732.325102388219</v>
      </c>
      <c r="AK316" s="226">
        <f t="shared" ref="AK316" si="1199">AJ319</f>
        <v>35878.636481751601</v>
      </c>
      <c r="AL316" s="226">
        <f t="shared" ref="AL316" si="1200">AK319</f>
        <v>35940.913157566254</v>
      </c>
      <c r="AM316" s="226">
        <f t="shared" ref="AM316" si="1201">AL319</f>
        <v>36036.013800162742</v>
      </c>
      <c r="AN316" s="226">
        <f t="shared" ref="AN316" si="1202">AM319</f>
        <v>36224.257542530009</v>
      </c>
      <c r="AO316" s="226">
        <f t="shared" ref="AO316" si="1203">AN319</f>
        <v>36400.49573132419</v>
      </c>
      <c r="AP316" s="226">
        <f t="shared" ref="AP316" si="1204">AO319</f>
        <v>36478.50102229492</v>
      </c>
      <c r="AQ316" s="226">
        <f t="shared" ref="AQ316" si="1205">AP319</f>
        <v>36589.434145128616</v>
      </c>
      <c r="AR316" s="226">
        <f t="shared" ref="AR316" si="1206">AQ319</f>
        <v>36802.690789891385</v>
      </c>
      <c r="AS316" s="226">
        <f t="shared" ref="AS316" si="1207">AR319</f>
        <v>36985.950292590474</v>
      </c>
      <c r="AT316" s="226">
        <f t="shared" ref="AT316" si="1208">AS319</f>
        <v>37080.89949685007</v>
      </c>
      <c r="AU316" s="226">
        <f t="shared" ref="AU316" si="1209">AT319</f>
        <v>37208.902035706531</v>
      </c>
      <c r="AV316" s="226">
        <f t="shared" ref="AV316" si="1210">AU319</f>
        <v>37439.047604724758</v>
      </c>
      <c r="AW316" s="226">
        <f t="shared" ref="AW316" si="1211">AV319</f>
        <v>37639.726490448818</v>
      </c>
      <c r="AX316" s="226">
        <f t="shared" ref="AX316" si="1212">AW319</f>
        <v>37752.854910465474</v>
      </c>
      <c r="AY316" s="226">
        <f t="shared" ref="AY316" si="1213">AX319</f>
        <v>37899.184375780285</v>
      </c>
      <c r="AZ316" s="226">
        <f t="shared" ref="AZ316" si="1214">AY319</f>
        <v>38153.139793304632</v>
      </c>
      <c r="BA316" s="226">
        <f t="shared" ref="BA316" si="1215">AZ319</f>
        <v>38367.045163665876</v>
      </c>
      <c r="BB316" s="226">
        <f t="shared" ref="BB316" si="1216">BA319</f>
        <v>38499.706028376975</v>
      </c>
      <c r="BC316" s="226">
        <f t="shared" ref="BC316" si="1217">BB319</f>
        <v>38665.73982228621</v>
      </c>
      <c r="BD316" s="226">
        <f t="shared" ref="BD316" si="1218">BC319</f>
        <v>38924.659881854182</v>
      </c>
      <c r="BE316" s="226">
        <f t="shared" ref="BE316" si="1219">BD319</f>
        <v>39173.088405663708</v>
      </c>
      <c r="BF316" s="226">
        <f t="shared" ref="BF316" si="1220">BE319</f>
        <v>39326.71039487559</v>
      </c>
      <c r="BG316" s="226">
        <f t="shared" ref="BG316" si="1221">BF319</f>
        <v>39513.90272348532</v>
      </c>
      <c r="BH316" s="226">
        <f t="shared" ref="BH316" si="1222">BG319</f>
        <v>39802.92300716255</v>
      </c>
      <c r="BI316" s="226">
        <f t="shared" ref="BI316" si="1223">BH319</f>
        <v>40064.248518909168</v>
      </c>
      <c r="BJ316" s="226">
        <f t="shared" ref="BJ316" si="1224">BI319</f>
        <v>40240.436105645822</v>
      </c>
      <c r="BK316" s="226">
        <f t="shared" ref="BK316" si="1225">BJ319</f>
        <v>40450.419543910604</v>
      </c>
      <c r="BL316" s="226">
        <f t="shared" ref="BL316" si="1226">BK319</f>
        <v>40130.995847443068</v>
      </c>
      <c r="BM316" s="226">
        <f t="shared" ref="BM316" si="1227">BL319</f>
        <v>39720.377439578137</v>
      </c>
      <c r="BN316" s="226">
        <f t="shared" ref="BN316" si="1228">BM319</f>
        <v>39066.489033137659</v>
      </c>
      <c r="BO316" s="226">
        <f t="shared" ref="BO316" si="1229">BN319</f>
        <v>38481.864930490214</v>
      </c>
      <c r="BP316" s="226">
        <f t="shared" ref="BP316" si="1230">BO319</f>
        <v>37514.264235886338</v>
      </c>
      <c r="BQ316" s="226">
        <f t="shared" ref="BQ316" si="1231">BP319</f>
        <v>36391.698780339837</v>
      </c>
      <c r="BR316" s="226">
        <f t="shared" ref="BR316" si="1232">BQ319</f>
        <v>34867.758877948298</v>
      </c>
      <c r="BS316" s="226">
        <f t="shared" ref="BS316" si="1233">BR319</f>
        <v>33447.574585330643</v>
      </c>
      <c r="BT316" s="226">
        <f t="shared" ref="BT316" si="1234">BS319</f>
        <v>32406.53741599153</v>
      </c>
      <c r="BU316" s="226">
        <f t="shared" ref="BU316" si="1235">BT319</f>
        <v>31238.400960848801</v>
      </c>
      <c r="BV316" s="226">
        <f t="shared" ref="BV316" si="1236">BU319</f>
        <v>29655.954688350404</v>
      </c>
      <c r="BW316" s="226">
        <f t="shared" ref="BW316" si="1237">BV319</f>
        <v>28175.516567401264</v>
      </c>
      <c r="BX316" s="226">
        <f t="shared" ref="BX316" si="1238">BW319</f>
        <v>27085.356105458162</v>
      </c>
      <c r="BY316" s="226">
        <f t="shared" ref="BY316" si="1239">BX319</f>
        <v>25840.26712372616</v>
      </c>
      <c r="BZ316" s="226">
        <f t="shared" ref="BZ316" si="1240">BY319</f>
        <v>24195.445030933999</v>
      </c>
      <c r="CA316" s="226">
        <f t="shared" ref="CA316" si="1241">BZ319</f>
        <v>22650.817470940212</v>
      </c>
      <c r="CB316" s="226">
        <f t="shared" ref="CB316" si="1242">CA319</f>
        <v>21493.442685197238</v>
      </c>
      <c r="CC316" s="226">
        <f t="shared" ref="CC316" si="1243">CB319</f>
        <v>20181.036605389487</v>
      </c>
      <c r="CD316" s="226">
        <f t="shared" ref="CD316" si="1244">CC319</f>
        <v>18469.597939398915</v>
      </c>
      <c r="CE316" s="226">
        <f t="shared" ref="CE316" si="1245">CD319</f>
        <v>16856.467823730352</v>
      </c>
      <c r="CF316" s="226">
        <f t="shared" ref="CF316" si="1246">CE319</f>
        <v>15627.536958642344</v>
      </c>
      <c r="CG316" s="226">
        <f t="shared" ref="CG316" si="1247">CF319</f>
        <v>14243.41668659162</v>
      </c>
      <c r="CH316" s="226">
        <f t="shared" ref="CH316" si="1248">CG319</f>
        <v>12460.878014334867</v>
      </c>
      <c r="CI316" s="226">
        <f t="shared" ref="CI316" si="1249">CH319</f>
        <v>10774.685070236716</v>
      </c>
      <c r="CJ316" s="226">
        <f t="shared" ref="CJ316" si="1250">CI319</f>
        <v>9456.1372197669807</v>
      </c>
      <c r="CK316" s="226">
        <f t="shared" ref="CK316" si="1251">CJ319</f>
        <v>8008.8013619769326</v>
      </c>
      <c r="CL316" s="226">
        <f t="shared" ref="CL316" si="1252">CK319</f>
        <v>6150.3654549219609</v>
      </c>
      <c r="CM316" s="226">
        <f t="shared" ref="CM316" si="1253">CL319</f>
        <v>4386.2300656235311</v>
      </c>
      <c r="CN316" s="226">
        <f t="shared" ref="CN316" si="1254">CM319</f>
        <v>3016.7925856093652</v>
      </c>
      <c r="CO316" s="226">
        <f t="shared" ref="CO316" si="1255">CN319</f>
        <v>1827.500813877406</v>
      </c>
      <c r="CP316" s="226">
        <f t="shared" ref="CP316" si="1256">CO319</f>
        <v>272.20946851340591</v>
      </c>
      <c r="CQ316" s="226">
        <f t="shared" ref="CQ316" si="1257">CP319</f>
        <v>0</v>
      </c>
      <c r="CR316" s="226">
        <f t="shared" ref="CR316" si="1258">CQ319</f>
        <v>0</v>
      </c>
      <c r="CS316" s="226">
        <f t="shared" ref="CS316" si="1259">CR319</f>
        <v>0</v>
      </c>
      <c r="CT316" s="226">
        <f t="shared" ref="CT316" si="1260">CS319</f>
        <v>0</v>
      </c>
      <c r="CU316" s="226">
        <f t="shared" ref="CU316" si="1261">CT319</f>
        <v>0</v>
      </c>
      <c r="CV316" s="226">
        <f t="shared" ref="CV316" si="1262">CU319</f>
        <v>0</v>
      </c>
      <c r="CW316" s="226">
        <f t="shared" ref="CW316" si="1263">CV319</f>
        <v>0</v>
      </c>
      <c r="CX316" s="226">
        <f t="shared" ref="CX316" si="1264">CW319</f>
        <v>0</v>
      </c>
      <c r="CY316" s="226">
        <f t="shared" ref="CY316" si="1265">CX319</f>
        <v>0</v>
      </c>
      <c r="CZ316" s="226">
        <f t="shared" ref="CZ316" si="1266">CY319</f>
        <v>0</v>
      </c>
      <c r="DA316" s="226">
        <f t="shared" ref="DA316" si="1267">CZ319</f>
        <v>0</v>
      </c>
      <c r="DB316" s="226">
        <f t="shared" ref="DB316" si="1268">DA319</f>
        <v>0</v>
      </c>
      <c r="DC316" s="226">
        <f t="shared" ref="DC316" si="1269">DB319</f>
        <v>0</v>
      </c>
      <c r="DD316" s="226">
        <f t="shared" ref="DD316" si="1270">DC319</f>
        <v>0</v>
      </c>
      <c r="DE316" s="226">
        <f t="shared" ref="DE316" si="1271">DD319</f>
        <v>0</v>
      </c>
      <c r="DF316" s="226">
        <f t="shared" ref="DF316" si="1272">DE319</f>
        <v>0</v>
      </c>
      <c r="DG316" s="226">
        <f t="shared" ref="DG316" si="1273">DF319</f>
        <v>0</v>
      </c>
      <c r="DH316" s="226">
        <f t="shared" ref="DH316" si="1274">DG319</f>
        <v>0</v>
      </c>
      <c r="DI316" s="226">
        <f t="shared" ref="DI316" si="1275">DH319</f>
        <v>0</v>
      </c>
      <c r="DJ316" s="226">
        <f t="shared" ref="DJ316" si="1276">DI319</f>
        <v>0</v>
      </c>
      <c r="DK316" s="226">
        <f t="shared" ref="DK316" si="1277">DJ319</f>
        <v>0</v>
      </c>
      <c r="DL316" s="226">
        <f t="shared" ref="DL316" si="1278">DK319</f>
        <v>0</v>
      </c>
      <c r="DM316" s="226">
        <f t="shared" ref="DM316" si="1279">DL319</f>
        <v>0</v>
      </c>
      <c r="DN316" s="226">
        <f t="shared" ref="DN316" si="1280">DM319</f>
        <v>0</v>
      </c>
      <c r="DO316" s="226">
        <f t="shared" ref="DO316" si="1281">DN319</f>
        <v>0</v>
      </c>
      <c r="DP316" s="226">
        <f t="shared" ref="DP316" si="1282">DO319</f>
        <v>0</v>
      </c>
      <c r="DQ316" s="226">
        <f t="shared" ref="DQ316" si="1283">DP319</f>
        <v>0</v>
      </c>
      <c r="DR316" s="226">
        <f t="shared" ref="DR316" si="1284">DQ319</f>
        <v>0</v>
      </c>
      <c r="DS316" s="226">
        <f t="shared" ref="DS316" si="1285">DR319</f>
        <v>0</v>
      </c>
      <c r="DT316" s="226">
        <f t="shared" ref="DT316" si="1286">DS319</f>
        <v>0</v>
      </c>
      <c r="DU316" s="226">
        <f t="shared" ref="DU316" si="1287">DT319</f>
        <v>0</v>
      </c>
      <c r="DV316" s="226">
        <f t="shared" ref="DV316" si="1288">DU319</f>
        <v>0</v>
      </c>
      <c r="DW316" s="226">
        <f t="shared" ref="DW316" si="1289">DV319</f>
        <v>0</v>
      </c>
      <c r="DX316" s="226">
        <f t="shared" ref="DX316" si="1290">DW319</f>
        <v>0</v>
      </c>
      <c r="DY316" s="226">
        <f t="shared" ref="DY316" si="1291">DX319</f>
        <v>0</v>
      </c>
      <c r="DZ316" s="226">
        <f t="shared" ref="DZ316" si="1292">DY319</f>
        <v>0</v>
      </c>
      <c r="EA316" s="226">
        <f t="shared" ref="EA316" si="1293">DZ319</f>
        <v>0</v>
      </c>
      <c r="EB316" s="226">
        <f t="shared" ref="EB316" si="1294">EA319</f>
        <v>0</v>
      </c>
      <c r="EC316" s="226">
        <f t="shared" ref="EC316" si="1295">EB319</f>
        <v>0</v>
      </c>
      <c r="ED316" s="226">
        <f t="shared" ref="ED316" si="1296">EC319</f>
        <v>0</v>
      </c>
      <c r="EE316" s="226">
        <f t="shared" ref="EE316" si="1297">ED319</f>
        <v>0</v>
      </c>
      <c r="EF316" s="226">
        <f t="shared" ref="EF316" si="1298">EE319</f>
        <v>0</v>
      </c>
      <c r="EG316" s="226">
        <f t="shared" ref="EG316" si="1299">EF319</f>
        <v>0</v>
      </c>
      <c r="EH316" s="226">
        <f t="shared" ref="EH316" si="1300">EG319</f>
        <v>0</v>
      </c>
      <c r="EI316" s="226">
        <f t="shared" ref="EI316" si="1301">EH319</f>
        <v>0</v>
      </c>
      <c r="EJ316" s="226">
        <f t="shared" ref="EJ316" si="1302">EI319</f>
        <v>0</v>
      </c>
      <c r="EK316" s="226">
        <f t="shared" ref="EK316" si="1303">EJ319</f>
        <v>0</v>
      </c>
      <c r="EL316" s="226">
        <f t="shared" ref="EL316" si="1304">EK319</f>
        <v>0</v>
      </c>
      <c r="EM316" s="226">
        <f t="shared" ref="EM316" si="1305">EL319</f>
        <v>0</v>
      </c>
      <c r="EN316" s="226">
        <f t="shared" ref="EN316" si="1306">EM319</f>
        <v>0</v>
      </c>
      <c r="EO316" s="226">
        <f t="shared" ref="EO316" si="1307">EN319</f>
        <v>0</v>
      </c>
      <c r="EP316" s="226">
        <f t="shared" ref="EP316" si="1308">EO319</f>
        <v>0</v>
      </c>
      <c r="EQ316" s="226">
        <f t="shared" ref="EQ316" si="1309">EP319</f>
        <v>0</v>
      </c>
      <c r="ER316" s="226">
        <f t="shared" ref="ER316" si="1310">EQ319</f>
        <v>0</v>
      </c>
      <c r="ES316" s="226">
        <f t="shared" ref="ES316" si="1311">ER319</f>
        <v>0</v>
      </c>
      <c r="ET316" s="226">
        <f t="shared" ref="ET316" si="1312">ES319</f>
        <v>0</v>
      </c>
      <c r="EU316" s="226">
        <f t="shared" ref="EU316" si="1313">ET319</f>
        <v>0</v>
      </c>
      <c r="EV316" s="226">
        <f t="shared" ref="EV316" si="1314">EU319</f>
        <v>0</v>
      </c>
      <c r="EW316" s="226">
        <f t="shared" ref="EW316" si="1315">EV319</f>
        <v>0</v>
      </c>
      <c r="EX316" s="226">
        <f t="shared" ref="EX316" si="1316">EW319</f>
        <v>0</v>
      </c>
      <c r="EY316" s="226">
        <f t="shared" ref="EY316" si="1317">EX319</f>
        <v>0</v>
      </c>
      <c r="EZ316" s="226">
        <f t="shared" ref="EZ316" si="1318">EY319</f>
        <v>0</v>
      </c>
      <c r="FA316" s="226">
        <f t="shared" ref="FA316" si="1319">EZ319</f>
        <v>0</v>
      </c>
      <c r="FB316" s="226">
        <f t="shared" ref="FB316" si="1320">FA319</f>
        <v>0</v>
      </c>
      <c r="FC316" s="226">
        <f t="shared" ref="FC316" si="1321">FB319</f>
        <v>0</v>
      </c>
      <c r="FD316" s="226">
        <f t="shared" ref="FD316" si="1322">FC319</f>
        <v>0</v>
      </c>
      <c r="FE316" s="226">
        <f t="shared" ref="FE316" si="1323">FD319</f>
        <v>0</v>
      </c>
      <c r="FF316" s="226">
        <f t="shared" ref="FF316" si="1324">FE319</f>
        <v>0</v>
      </c>
      <c r="FG316" s="226">
        <f t="shared" ref="FG316" si="1325">FF319</f>
        <v>0</v>
      </c>
      <c r="FH316" s="226">
        <f t="shared" ref="FH316" si="1326">FG319</f>
        <v>0</v>
      </c>
      <c r="FI316" s="226">
        <f t="shared" ref="FI316" si="1327">FH319</f>
        <v>0</v>
      </c>
      <c r="FJ316" s="226">
        <f t="shared" ref="FJ316" si="1328">FI319</f>
        <v>0</v>
      </c>
      <c r="FK316" s="226">
        <f t="shared" ref="FK316" si="1329">FJ319</f>
        <v>0</v>
      </c>
      <c r="FL316" s="226">
        <f t="shared" ref="FL316" si="1330">FK319</f>
        <v>0</v>
      </c>
      <c r="FM316" s="226">
        <f t="shared" ref="FM316" si="1331">FL319</f>
        <v>0</v>
      </c>
      <c r="FN316" s="226">
        <f t="shared" ref="FN316" si="1332">FM319</f>
        <v>0</v>
      </c>
      <c r="FO316" s="226">
        <f t="shared" ref="FO316" si="1333">FN319</f>
        <v>0</v>
      </c>
      <c r="FP316" s="226">
        <f t="shared" ref="FP316" si="1334">FO319</f>
        <v>0</v>
      </c>
      <c r="FQ316" s="226">
        <f t="shared" ref="FQ316" si="1335">FP319</f>
        <v>0</v>
      </c>
      <c r="FR316" s="226">
        <f t="shared" ref="FR316" si="1336">FQ319</f>
        <v>0</v>
      </c>
      <c r="FS316" s="226">
        <f t="shared" ref="FS316" si="1337">FR319</f>
        <v>0</v>
      </c>
      <c r="FT316" s="226">
        <f t="shared" ref="FT316" si="1338">FS319</f>
        <v>0</v>
      </c>
      <c r="FU316" s="226">
        <f t="shared" ref="FU316" si="1339">FT319</f>
        <v>0</v>
      </c>
      <c r="FV316" s="226">
        <f t="shared" ref="FV316" si="1340">FU319</f>
        <v>0</v>
      </c>
      <c r="FW316" s="226">
        <f t="shared" ref="FW316" si="1341">FV319</f>
        <v>0</v>
      </c>
      <c r="FX316" s="226">
        <f t="shared" ref="FX316" si="1342">FW319</f>
        <v>0</v>
      </c>
      <c r="FY316" s="226">
        <f t="shared" ref="FY316" si="1343">FX319</f>
        <v>0</v>
      </c>
      <c r="FZ316" s="226">
        <f t="shared" ref="FZ316" si="1344">FY319</f>
        <v>0</v>
      </c>
      <c r="GA316" s="226">
        <f t="shared" ref="GA316" si="1345">FZ319</f>
        <v>0</v>
      </c>
      <c r="GB316" s="226">
        <f t="shared" ref="GB316" si="1346">GA319</f>
        <v>0</v>
      </c>
      <c r="GC316" s="226">
        <f t="shared" ref="GC316" si="1347">GB319</f>
        <v>0</v>
      </c>
      <c r="GD316" s="226">
        <f t="shared" ref="GD316" si="1348">GC319</f>
        <v>0</v>
      </c>
      <c r="GE316" s="226">
        <f t="shared" ref="GE316" si="1349">GD319</f>
        <v>0</v>
      </c>
      <c r="GF316" s="226">
        <f t="shared" ref="GF316" si="1350">GE319</f>
        <v>0</v>
      </c>
      <c r="GG316" s="226">
        <f t="shared" ref="GG316" si="1351">GF319</f>
        <v>0</v>
      </c>
      <c r="GH316" s="226">
        <f t="shared" ref="GH316" si="1352">GG319</f>
        <v>0</v>
      </c>
      <c r="GI316" s="226">
        <f t="shared" ref="GI316" si="1353">GH319</f>
        <v>0</v>
      </c>
      <c r="GJ316" s="226">
        <f t="shared" ref="GJ316" si="1354">GI319</f>
        <v>0</v>
      </c>
    </row>
    <row r="317" spans="1:192" x14ac:dyDescent="0.25">
      <c r="E317" s="39" t="str">
        <f t="shared" ref="E317:AJ317" si="1355" xml:space="preserve"> E$300</f>
        <v>Unpaid shareholder loan interest</v>
      </c>
      <c r="F317" s="39">
        <f t="shared" si="1355"/>
        <v>0</v>
      </c>
      <c r="G317" s="39" t="str">
        <f t="shared" si="1355"/>
        <v>$ 000s</v>
      </c>
      <c r="H317" s="39">
        <f t="shared" si="1355"/>
        <v>6363.090303046396</v>
      </c>
      <c r="I317" s="39">
        <f t="shared" si="1355"/>
        <v>0</v>
      </c>
      <c r="J317" s="39">
        <f t="shared" si="1355"/>
        <v>0</v>
      </c>
      <c r="K317" s="39">
        <f t="shared" si="1355"/>
        <v>0</v>
      </c>
      <c r="L317" s="39">
        <f t="shared" si="1355"/>
        <v>0</v>
      </c>
      <c r="M317" s="39">
        <f t="shared" si="1355"/>
        <v>0</v>
      </c>
      <c r="N317" s="39">
        <f t="shared" si="1355"/>
        <v>0</v>
      </c>
      <c r="O317" s="39">
        <f t="shared" si="1355"/>
        <v>0</v>
      </c>
      <c r="P317" s="39">
        <f t="shared" si="1355"/>
        <v>0</v>
      </c>
      <c r="Q317" s="39">
        <f t="shared" si="1355"/>
        <v>0</v>
      </c>
      <c r="R317" s="39">
        <f t="shared" si="1355"/>
        <v>0</v>
      </c>
      <c r="S317" s="39">
        <f t="shared" si="1355"/>
        <v>156.35444232648535</v>
      </c>
      <c r="T317" s="39">
        <f t="shared" si="1355"/>
        <v>96.035887835426479</v>
      </c>
      <c r="U317" s="39">
        <f t="shared" si="1355"/>
        <v>9.4717675250327602</v>
      </c>
      <c r="V317" s="39">
        <f t="shared" si="1355"/>
        <v>42.062797287978128</v>
      </c>
      <c r="W317" s="39">
        <f t="shared" si="1355"/>
        <v>135.83567352853777</v>
      </c>
      <c r="X317" s="39">
        <f t="shared" si="1355"/>
        <v>122.62779467853511</v>
      </c>
      <c r="Y317" s="39">
        <f t="shared" si="1355"/>
        <v>21.265596453929106</v>
      </c>
      <c r="Z317" s="39">
        <f t="shared" si="1355"/>
        <v>53.889464901313772</v>
      </c>
      <c r="AA317" s="39">
        <f t="shared" si="1355"/>
        <v>157.09630357328103</v>
      </c>
      <c r="AB317" s="39">
        <f t="shared" si="1355"/>
        <v>125.14989890377763</v>
      </c>
      <c r="AC317" s="39">
        <f t="shared" si="1355"/>
        <v>33.979769094540529</v>
      </c>
      <c r="AD317" s="39">
        <f t="shared" si="1355"/>
        <v>66.65300839101883</v>
      </c>
      <c r="AE317" s="39">
        <f t="shared" si="1355"/>
        <v>169.59273970192794</v>
      </c>
      <c r="AF317" s="39">
        <f t="shared" si="1355"/>
        <v>138.09841905769895</v>
      </c>
      <c r="AG317" s="39">
        <f t="shared" si="1355"/>
        <v>47.619080400410553</v>
      </c>
      <c r="AH317" s="39">
        <f t="shared" si="1355"/>
        <v>80.358505681400402</v>
      </c>
      <c r="AI317" s="39">
        <f t="shared" si="1355"/>
        <v>188.9047121827266</v>
      </c>
      <c r="AJ317" s="39">
        <f t="shared" si="1355"/>
        <v>146.31137936338223</v>
      </c>
      <c r="AK317" s="39">
        <f t="shared" ref="AK317:BP317" si="1356" xml:space="preserve"> AK$300</f>
        <v>62.276675814652663</v>
      </c>
      <c r="AL317" s="39">
        <f t="shared" si="1356"/>
        <v>95.100642596489024</v>
      </c>
      <c r="AM317" s="39">
        <f t="shared" si="1356"/>
        <v>188.24374236726521</v>
      </c>
      <c r="AN317" s="39">
        <f t="shared" si="1356"/>
        <v>176.2381887941782</v>
      </c>
      <c r="AO317" s="39">
        <f t="shared" si="1356"/>
        <v>78.00529097072797</v>
      </c>
      <c r="AP317" s="39">
        <f t="shared" si="1356"/>
        <v>110.9331228336971</v>
      </c>
      <c r="AQ317" s="39">
        <f t="shared" si="1356"/>
        <v>213.25664476276631</v>
      </c>
      <c r="AR317" s="39">
        <f t="shared" si="1356"/>
        <v>183.25950269909163</v>
      </c>
      <c r="AS317" s="39">
        <f t="shared" si="1356"/>
        <v>94.949204259599242</v>
      </c>
      <c r="AT317" s="39">
        <f t="shared" si="1356"/>
        <v>128.00253885645839</v>
      </c>
      <c r="AU317" s="39">
        <f t="shared" si="1356"/>
        <v>230.14556901822357</v>
      </c>
      <c r="AV317" s="39">
        <f t="shared" si="1356"/>
        <v>200.67888572405775</v>
      </c>
      <c r="AW317" s="39">
        <f t="shared" si="1356"/>
        <v>113.12842001665786</v>
      </c>
      <c r="AX317" s="39">
        <f t="shared" si="1356"/>
        <v>146.329465314809</v>
      </c>
      <c r="AY317" s="39">
        <f t="shared" si="1356"/>
        <v>253.95541752434815</v>
      </c>
      <c r="AZ317" s="39">
        <f t="shared" si="1356"/>
        <v>213.90537036124442</v>
      </c>
      <c r="BA317" s="39">
        <f t="shared" si="1356"/>
        <v>132.660864711096</v>
      </c>
      <c r="BB317" s="39">
        <f t="shared" si="1356"/>
        <v>166.03379390923544</v>
      </c>
      <c r="BC317" s="39">
        <f t="shared" si="1356"/>
        <v>258.92005956797391</v>
      </c>
      <c r="BD317" s="39">
        <f t="shared" si="1356"/>
        <v>248.4285238095265</v>
      </c>
      <c r="BE317" s="39">
        <f t="shared" si="1356"/>
        <v>153.62198921188428</v>
      </c>
      <c r="BF317" s="39">
        <f t="shared" si="1356"/>
        <v>187.19232860973227</v>
      </c>
      <c r="BG317" s="39">
        <f t="shared" si="1356"/>
        <v>289.02028367722642</v>
      </c>
      <c r="BH317" s="39">
        <f t="shared" si="1356"/>
        <v>261.32551174661558</v>
      </c>
      <c r="BI317" s="39">
        <f t="shared" si="1356"/>
        <v>176.18758673665286</v>
      </c>
      <c r="BJ317" s="39">
        <f t="shared" si="1356"/>
        <v>209.98343826478242</v>
      </c>
      <c r="BK317" s="39">
        <f t="shared" si="1356"/>
        <v>0</v>
      </c>
      <c r="BL317" s="39">
        <f t="shared" si="1356"/>
        <v>0</v>
      </c>
      <c r="BM317" s="39">
        <f t="shared" si="1356"/>
        <v>0</v>
      </c>
      <c r="BN317" s="39">
        <f t="shared" si="1356"/>
        <v>0</v>
      </c>
      <c r="BO317" s="39">
        <f t="shared" si="1356"/>
        <v>0</v>
      </c>
      <c r="BP317" s="39">
        <f t="shared" si="1356"/>
        <v>0</v>
      </c>
      <c r="BQ317" s="39">
        <f t="shared" ref="BQ317:EB317" si="1357" xml:space="preserve"> BQ$300</f>
        <v>0</v>
      </c>
      <c r="BR317" s="39">
        <f t="shared" si="1357"/>
        <v>0</v>
      </c>
      <c r="BS317" s="39">
        <f t="shared" si="1357"/>
        <v>0</v>
      </c>
      <c r="BT317" s="39">
        <f t="shared" si="1357"/>
        <v>0</v>
      </c>
      <c r="BU317" s="39">
        <f t="shared" si="1357"/>
        <v>0</v>
      </c>
      <c r="BV317" s="39">
        <f t="shared" si="1357"/>
        <v>0</v>
      </c>
      <c r="BW317" s="39">
        <f t="shared" si="1357"/>
        <v>0</v>
      </c>
      <c r="BX317" s="39">
        <f t="shared" si="1357"/>
        <v>0</v>
      </c>
      <c r="BY317" s="39">
        <f t="shared" si="1357"/>
        <v>0</v>
      </c>
      <c r="BZ317" s="39">
        <f t="shared" si="1357"/>
        <v>0</v>
      </c>
      <c r="CA317" s="39">
        <f t="shared" si="1357"/>
        <v>0</v>
      </c>
      <c r="CB317" s="39">
        <f t="shared" si="1357"/>
        <v>0</v>
      </c>
      <c r="CC317" s="39">
        <f t="shared" si="1357"/>
        <v>0</v>
      </c>
      <c r="CD317" s="39">
        <f t="shared" si="1357"/>
        <v>0</v>
      </c>
      <c r="CE317" s="39">
        <f t="shared" si="1357"/>
        <v>0</v>
      </c>
      <c r="CF317" s="39">
        <f t="shared" si="1357"/>
        <v>0</v>
      </c>
      <c r="CG317" s="39">
        <f t="shared" si="1357"/>
        <v>0</v>
      </c>
      <c r="CH317" s="39">
        <f t="shared" si="1357"/>
        <v>0</v>
      </c>
      <c r="CI317" s="39">
        <f t="shared" si="1357"/>
        <v>0</v>
      </c>
      <c r="CJ317" s="39">
        <f t="shared" si="1357"/>
        <v>0</v>
      </c>
      <c r="CK317" s="39">
        <f t="shared" si="1357"/>
        <v>0</v>
      </c>
      <c r="CL317" s="39">
        <f t="shared" si="1357"/>
        <v>0</v>
      </c>
      <c r="CM317" s="39">
        <f t="shared" si="1357"/>
        <v>0</v>
      </c>
      <c r="CN317" s="39">
        <f t="shared" si="1357"/>
        <v>0</v>
      </c>
      <c r="CO317" s="39">
        <f t="shared" si="1357"/>
        <v>0</v>
      </c>
      <c r="CP317" s="39">
        <f t="shared" si="1357"/>
        <v>0</v>
      </c>
      <c r="CQ317" s="39">
        <f t="shared" si="1357"/>
        <v>0</v>
      </c>
      <c r="CR317" s="39">
        <f t="shared" si="1357"/>
        <v>0</v>
      </c>
      <c r="CS317" s="39">
        <f t="shared" si="1357"/>
        <v>0</v>
      </c>
      <c r="CT317" s="39">
        <f t="shared" si="1357"/>
        <v>0</v>
      </c>
      <c r="CU317" s="39">
        <f t="shared" si="1357"/>
        <v>0</v>
      </c>
      <c r="CV317" s="39">
        <f t="shared" si="1357"/>
        <v>0</v>
      </c>
      <c r="CW317" s="39">
        <f t="shared" si="1357"/>
        <v>0</v>
      </c>
      <c r="CX317" s="39">
        <f t="shared" si="1357"/>
        <v>0</v>
      </c>
      <c r="CY317" s="39">
        <f t="shared" si="1357"/>
        <v>0</v>
      </c>
      <c r="CZ317" s="39">
        <f t="shared" si="1357"/>
        <v>0</v>
      </c>
      <c r="DA317" s="39">
        <f t="shared" si="1357"/>
        <v>0</v>
      </c>
      <c r="DB317" s="39">
        <f t="shared" si="1357"/>
        <v>0</v>
      </c>
      <c r="DC317" s="39">
        <f t="shared" si="1357"/>
        <v>0</v>
      </c>
      <c r="DD317" s="39">
        <f t="shared" si="1357"/>
        <v>0</v>
      </c>
      <c r="DE317" s="39">
        <f t="shared" si="1357"/>
        <v>0</v>
      </c>
      <c r="DF317" s="39">
        <f t="shared" si="1357"/>
        <v>0</v>
      </c>
      <c r="DG317" s="39">
        <f t="shared" si="1357"/>
        <v>0</v>
      </c>
      <c r="DH317" s="39">
        <f t="shared" si="1357"/>
        <v>0</v>
      </c>
      <c r="DI317" s="39">
        <f t="shared" si="1357"/>
        <v>0</v>
      </c>
      <c r="DJ317" s="39">
        <f t="shared" si="1357"/>
        <v>0</v>
      </c>
      <c r="DK317" s="39">
        <f t="shared" si="1357"/>
        <v>0</v>
      </c>
      <c r="DL317" s="39">
        <f t="shared" si="1357"/>
        <v>0</v>
      </c>
      <c r="DM317" s="39">
        <f t="shared" si="1357"/>
        <v>0</v>
      </c>
      <c r="DN317" s="39">
        <f t="shared" si="1357"/>
        <v>0</v>
      </c>
      <c r="DO317" s="39">
        <f t="shared" si="1357"/>
        <v>0</v>
      </c>
      <c r="DP317" s="39">
        <f t="shared" si="1357"/>
        <v>0</v>
      </c>
      <c r="DQ317" s="39">
        <f t="shared" si="1357"/>
        <v>0</v>
      </c>
      <c r="DR317" s="39">
        <f t="shared" si="1357"/>
        <v>0</v>
      </c>
      <c r="DS317" s="39">
        <f t="shared" si="1357"/>
        <v>0</v>
      </c>
      <c r="DT317" s="39">
        <f t="shared" si="1357"/>
        <v>0</v>
      </c>
      <c r="DU317" s="39">
        <f t="shared" si="1357"/>
        <v>0</v>
      </c>
      <c r="DV317" s="39">
        <f t="shared" si="1357"/>
        <v>0</v>
      </c>
      <c r="DW317" s="39">
        <f t="shared" si="1357"/>
        <v>0</v>
      </c>
      <c r="DX317" s="39">
        <f t="shared" si="1357"/>
        <v>0</v>
      </c>
      <c r="DY317" s="39">
        <f t="shared" si="1357"/>
        <v>0</v>
      </c>
      <c r="DZ317" s="39">
        <f t="shared" si="1357"/>
        <v>0</v>
      </c>
      <c r="EA317" s="39">
        <f t="shared" si="1357"/>
        <v>0</v>
      </c>
      <c r="EB317" s="39">
        <f t="shared" si="1357"/>
        <v>0</v>
      </c>
      <c r="EC317" s="39">
        <f t="shared" ref="EC317:GJ317" si="1358" xml:space="preserve"> EC$300</f>
        <v>0</v>
      </c>
      <c r="ED317" s="39">
        <f t="shared" si="1358"/>
        <v>0</v>
      </c>
      <c r="EE317" s="39">
        <f t="shared" si="1358"/>
        <v>0</v>
      </c>
      <c r="EF317" s="39">
        <f t="shared" si="1358"/>
        <v>0</v>
      </c>
      <c r="EG317" s="39">
        <f t="shared" si="1358"/>
        <v>0</v>
      </c>
      <c r="EH317" s="39">
        <f t="shared" si="1358"/>
        <v>0</v>
      </c>
      <c r="EI317" s="39">
        <f t="shared" si="1358"/>
        <v>0</v>
      </c>
      <c r="EJ317" s="39">
        <f t="shared" si="1358"/>
        <v>0</v>
      </c>
      <c r="EK317" s="39">
        <f t="shared" si="1358"/>
        <v>0</v>
      </c>
      <c r="EL317" s="39">
        <f t="shared" si="1358"/>
        <v>0</v>
      </c>
      <c r="EM317" s="39">
        <f t="shared" si="1358"/>
        <v>0</v>
      </c>
      <c r="EN317" s="39">
        <f t="shared" si="1358"/>
        <v>0</v>
      </c>
      <c r="EO317" s="39">
        <f t="shared" si="1358"/>
        <v>0</v>
      </c>
      <c r="EP317" s="39">
        <f t="shared" si="1358"/>
        <v>0</v>
      </c>
      <c r="EQ317" s="39">
        <f t="shared" si="1358"/>
        <v>0</v>
      </c>
      <c r="ER317" s="39">
        <f t="shared" si="1358"/>
        <v>0</v>
      </c>
      <c r="ES317" s="39">
        <f t="shared" si="1358"/>
        <v>0</v>
      </c>
      <c r="ET317" s="39">
        <f t="shared" si="1358"/>
        <v>0</v>
      </c>
      <c r="EU317" s="39">
        <f t="shared" si="1358"/>
        <v>0</v>
      </c>
      <c r="EV317" s="39">
        <f t="shared" si="1358"/>
        <v>0</v>
      </c>
      <c r="EW317" s="39">
        <f t="shared" si="1358"/>
        <v>0</v>
      </c>
      <c r="EX317" s="39">
        <f t="shared" si="1358"/>
        <v>0</v>
      </c>
      <c r="EY317" s="39">
        <f t="shared" si="1358"/>
        <v>0</v>
      </c>
      <c r="EZ317" s="39">
        <f t="shared" si="1358"/>
        <v>0</v>
      </c>
      <c r="FA317" s="39">
        <f t="shared" si="1358"/>
        <v>0</v>
      </c>
      <c r="FB317" s="39">
        <f t="shared" si="1358"/>
        <v>0</v>
      </c>
      <c r="FC317" s="39">
        <f t="shared" si="1358"/>
        <v>0</v>
      </c>
      <c r="FD317" s="39">
        <f t="shared" si="1358"/>
        <v>0</v>
      </c>
      <c r="FE317" s="39">
        <f t="shared" si="1358"/>
        <v>0</v>
      </c>
      <c r="FF317" s="39">
        <f t="shared" si="1358"/>
        <v>0</v>
      </c>
      <c r="FG317" s="39">
        <f t="shared" si="1358"/>
        <v>0</v>
      </c>
      <c r="FH317" s="39">
        <f t="shared" si="1358"/>
        <v>0</v>
      </c>
      <c r="FI317" s="39">
        <f t="shared" si="1358"/>
        <v>0</v>
      </c>
      <c r="FJ317" s="39">
        <f t="shared" si="1358"/>
        <v>0</v>
      </c>
      <c r="FK317" s="39">
        <f t="shared" si="1358"/>
        <v>0</v>
      </c>
      <c r="FL317" s="39">
        <f t="shared" si="1358"/>
        <v>0</v>
      </c>
      <c r="FM317" s="39">
        <f t="shared" si="1358"/>
        <v>0</v>
      </c>
      <c r="FN317" s="39">
        <f t="shared" si="1358"/>
        <v>0</v>
      </c>
      <c r="FO317" s="39">
        <f t="shared" si="1358"/>
        <v>0</v>
      </c>
      <c r="FP317" s="39">
        <f t="shared" si="1358"/>
        <v>0</v>
      </c>
      <c r="FQ317" s="39">
        <f t="shared" si="1358"/>
        <v>0</v>
      </c>
      <c r="FR317" s="39">
        <f t="shared" si="1358"/>
        <v>0</v>
      </c>
      <c r="FS317" s="39">
        <f t="shared" si="1358"/>
        <v>0</v>
      </c>
      <c r="FT317" s="39">
        <f t="shared" si="1358"/>
        <v>0</v>
      </c>
      <c r="FU317" s="39">
        <f t="shared" si="1358"/>
        <v>0</v>
      </c>
      <c r="FV317" s="39">
        <f t="shared" si="1358"/>
        <v>0</v>
      </c>
      <c r="FW317" s="39">
        <f t="shared" si="1358"/>
        <v>0</v>
      </c>
      <c r="FX317" s="39">
        <f t="shared" si="1358"/>
        <v>0</v>
      </c>
      <c r="FY317" s="39">
        <f t="shared" si="1358"/>
        <v>0</v>
      </c>
      <c r="FZ317" s="39">
        <f t="shared" si="1358"/>
        <v>0</v>
      </c>
      <c r="GA317" s="39">
        <f t="shared" si="1358"/>
        <v>0</v>
      </c>
      <c r="GB317" s="39">
        <f t="shared" si="1358"/>
        <v>0</v>
      </c>
      <c r="GC317" s="39">
        <f t="shared" si="1358"/>
        <v>0</v>
      </c>
      <c r="GD317" s="39">
        <f t="shared" si="1358"/>
        <v>0</v>
      </c>
      <c r="GE317" s="39">
        <f t="shared" si="1358"/>
        <v>0</v>
      </c>
      <c r="GF317" s="39">
        <f t="shared" si="1358"/>
        <v>0</v>
      </c>
      <c r="GG317" s="39">
        <f t="shared" si="1358"/>
        <v>0</v>
      </c>
      <c r="GH317" s="39">
        <f t="shared" si="1358"/>
        <v>0</v>
      </c>
      <c r="GI317" s="39">
        <f t="shared" si="1358"/>
        <v>0</v>
      </c>
      <c r="GJ317" s="39">
        <f t="shared" si="1358"/>
        <v>0</v>
      </c>
    </row>
    <row r="318" spans="1:192" x14ac:dyDescent="0.25">
      <c r="E318" s="39" t="str">
        <f t="shared" ref="E318:AJ318" si="1359" xml:space="preserve"> E$309</f>
        <v>Shareholder loan principal repayment POS</v>
      </c>
      <c r="F318" s="39">
        <f t="shared" si="1359"/>
        <v>0</v>
      </c>
      <c r="G318" s="39" t="str">
        <f t="shared" si="1359"/>
        <v>$ 000s</v>
      </c>
      <c r="H318" s="39">
        <f t="shared" si="1359"/>
        <v>40450.419543910612</v>
      </c>
      <c r="I318" s="39">
        <f t="shared" si="1359"/>
        <v>0</v>
      </c>
      <c r="J318" s="39">
        <f t="shared" si="1359"/>
        <v>0</v>
      </c>
      <c r="K318" s="39">
        <f t="shared" si="1359"/>
        <v>0</v>
      </c>
      <c r="L318" s="39">
        <f t="shared" si="1359"/>
        <v>0</v>
      </c>
      <c r="M318" s="39">
        <f t="shared" si="1359"/>
        <v>0</v>
      </c>
      <c r="N318" s="39">
        <f t="shared" si="1359"/>
        <v>0</v>
      </c>
      <c r="O318" s="39">
        <f t="shared" si="1359"/>
        <v>0</v>
      </c>
      <c r="P318" s="39">
        <f t="shared" si="1359"/>
        <v>0</v>
      </c>
      <c r="Q318" s="39">
        <f t="shared" si="1359"/>
        <v>0</v>
      </c>
      <c r="R318" s="39">
        <f t="shared" si="1359"/>
        <v>0</v>
      </c>
      <c r="S318" s="39">
        <f t="shared" si="1359"/>
        <v>0</v>
      </c>
      <c r="T318" s="39">
        <f t="shared" si="1359"/>
        <v>0</v>
      </c>
      <c r="U318" s="39">
        <f t="shared" si="1359"/>
        <v>0</v>
      </c>
      <c r="V318" s="39">
        <f t="shared" si="1359"/>
        <v>0</v>
      </c>
      <c r="W318" s="39">
        <f t="shared" si="1359"/>
        <v>0</v>
      </c>
      <c r="X318" s="39">
        <f t="shared" si="1359"/>
        <v>0</v>
      </c>
      <c r="Y318" s="39">
        <f t="shared" si="1359"/>
        <v>0</v>
      </c>
      <c r="Z318" s="39">
        <f t="shared" si="1359"/>
        <v>0</v>
      </c>
      <c r="AA318" s="39">
        <f t="shared" si="1359"/>
        <v>0</v>
      </c>
      <c r="AB318" s="39">
        <f t="shared" si="1359"/>
        <v>0</v>
      </c>
      <c r="AC318" s="39">
        <f t="shared" si="1359"/>
        <v>0</v>
      </c>
      <c r="AD318" s="39">
        <f t="shared" si="1359"/>
        <v>0</v>
      </c>
      <c r="AE318" s="39">
        <f t="shared" si="1359"/>
        <v>0</v>
      </c>
      <c r="AF318" s="39">
        <f t="shared" si="1359"/>
        <v>0</v>
      </c>
      <c r="AG318" s="39">
        <f t="shared" si="1359"/>
        <v>0</v>
      </c>
      <c r="AH318" s="39">
        <f t="shared" si="1359"/>
        <v>0</v>
      </c>
      <c r="AI318" s="39">
        <f t="shared" si="1359"/>
        <v>0</v>
      </c>
      <c r="AJ318" s="39">
        <f t="shared" si="1359"/>
        <v>0</v>
      </c>
      <c r="AK318" s="39">
        <f t="shared" ref="AK318:BP318" si="1360" xml:space="preserve"> AK$309</f>
        <v>0</v>
      </c>
      <c r="AL318" s="39">
        <f t="shared" si="1360"/>
        <v>0</v>
      </c>
      <c r="AM318" s="39">
        <f t="shared" si="1360"/>
        <v>0</v>
      </c>
      <c r="AN318" s="39">
        <f t="shared" si="1360"/>
        <v>0</v>
      </c>
      <c r="AO318" s="39">
        <f t="shared" si="1360"/>
        <v>0</v>
      </c>
      <c r="AP318" s="39">
        <f t="shared" si="1360"/>
        <v>0</v>
      </c>
      <c r="AQ318" s="39">
        <f t="shared" si="1360"/>
        <v>0</v>
      </c>
      <c r="AR318" s="39">
        <f t="shared" si="1360"/>
        <v>0</v>
      </c>
      <c r="AS318" s="39">
        <f t="shared" si="1360"/>
        <v>0</v>
      </c>
      <c r="AT318" s="39">
        <f t="shared" si="1360"/>
        <v>0</v>
      </c>
      <c r="AU318" s="39">
        <f t="shared" si="1360"/>
        <v>0</v>
      </c>
      <c r="AV318" s="39">
        <f t="shared" si="1360"/>
        <v>0</v>
      </c>
      <c r="AW318" s="39">
        <f t="shared" si="1360"/>
        <v>0</v>
      </c>
      <c r="AX318" s="39">
        <f t="shared" si="1360"/>
        <v>0</v>
      </c>
      <c r="AY318" s="39">
        <f t="shared" si="1360"/>
        <v>0</v>
      </c>
      <c r="AZ318" s="39">
        <f t="shared" si="1360"/>
        <v>0</v>
      </c>
      <c r="BA318" s="39">
        <f t="shared" si="1360"/>
        <v>0</v>
      </c>
      <c r="BB318" s="39">
        <f t="shared" si="1360"/>
        <v>0</v>
      </c>
      <c r="BC318" s="39">
        <f t="shared" si="1360"/>
        <v>0</v>
      </c>
      <c r="BD318" s="39">
        <f t="shared" si="1360"/>
        <v>0</v>
      </c>
      <c r="BE318" s="39">
        <f t="shared" si="1360"/>
        <v>0</v>
      </c>
      <c r="BF318" s="39">
        <f t="shared" si="1360"/>
        <v>0</v>
      </c>
      <c r="BG318" s="39">
        <f t="shared" si="1360"/>
        <v>0</v>
      </c>
      <c r="BH318" s="39">
        <f t="shared" si="1360"/>
        <v>0</v>
      </c>
      <c r="BI318" s="39">
        <f t="shared" si="1360"/>
        <v>0</v>
      </c>
      <c r="BJ318" s="39">
        <f t="shared" si="1360"/>
        <v>0</v>
      </c>
      <c r="BK318" s="39">
        <f t="shared" si="1360"/>
        <v>319.42369646753775</v>
      </c>
      <c r="BL318" s="39">
        <f t="shared" si="1360"/>
        <v>410.61840786492985</v>
      </c>
      <c r="BM318" s="39">
        <f t="shared" si="1360"/>
        <v>653.88840644047559</v>
      </c>
      <c r="BN318" s="39">
        <f t="shared" si="1360"/>
        <v>584.62410264744244</v>
      </c>
      <c r="BO318" s="39">
        <f t="shared" si="1360"/>
        <v>967.60069460387967</v>
      </c>
      <c r="BP318" s="39">
        <f t="shared" si="1360"/>
        <v>1122.5654555465042</v>
      </c>
      <c r="BQ318" s="39">
        <f t="shared" ref="BQ318:EB318" si="1361" xml:space="preserve"> BQ$309</f>
        <v>1523.9399023915396</v>
      </c>
      <c r="BR318" s="39">
        <f t="shared" si="1361"/>
        <v>1420.184292617656</v>
      </c>
      <c r="BS318" s="39">
        <f t="shared" si="1361"/>
        <v>1041.037169339113</v>
      </c>
      <c r="BT318" s="39">
        <f t="shared" si="1361"/>
        <v>1168.1364551427278</v>
      </c>
      <c r="BU318" s="39">
        <f t="shared" si="1361"/>
        <v>1582.4462724983969</v>
      </c>
      <c r="BV318" s="39">
        <f t="shared" si="1361"/>
        <v>1480.4381209491401</v>
      </c>
      <c r="BW318" s="39">
        <f t="shared" si="1361"/>
        <v>1090.1604619431005</v>
      </c>
      <c r="BX318" s="39">
        <f t="shared" si="1361"/>
        <v>1245.0889817320015</v>
      </c>
      <c r="BY318" s="39">
        <f t="shared" si="1361"/>
        <v>1644.8220927921623</v>
      </c>
      <c r="BZ318" s="39">
        <f t="shared" si="1361"/>
        <v>1544.6275599937885</v>
      </c>
      <c r="CA318" s="39">
        <f t="shared" si="1361"/>
        <v>1157.3747857429726</v>
      </c>
      <c r="CB318" s="39">
        <f t="shared" si="1361"/>
        <v>1312.4060798077526</v>
      </c>
      <c r="CC318" s="39">
        <f t="shared" si="1361"/>
        <v>1711.4386659905715</v>
      </c>
      <c r="CD318" s="39">
        <f t="shared" si="1361"/>
        <v>1613.1301156685615</v>
      </c>
      <c r="CE318" s="39">
        <f t="shared" si="1361"/>
        <v>1228.9308650880084</v>
      </c>
      <c r="CF318" s="39">
        <f t="shared" si="1361"/>
        <v>1384.1202720507245</v>
      </c>
      <c r="CG318" s="39">
        <f t="shared" si="1361"/>
        <v>1782.5386722567528</v>
      </c>
      <c r="CH318" s="39">
        <f t="shared" si="1361"/>
        <v>1686.1929440981512</v>
      </c>
      <c r="CI318" s="39">
        <f t="shared" si="1361"/>
        <v>1318.5478504697353</v>
      </c>
      <c r="CJ318" s="39">
        <f t="shared" si="1361"/>
        <v>1447.3358577900481</v>
      </c>
      <c r="CK318" s="39">
        <f t="shared" si="1361"/>
        <v>1858.4359070549713</v>
      </c>
      <c r="CL318" s="39">
        <f t="shared" si="1361"/>
        <v>1764.1353892984303</v>
      </c>
      <c r="CM318" s="39">
        <f t="shared" si="1361"/>
        <v>1369.4374800141657</v>
      </c>
      <c r="CN318" s="39">
        <f t="shared" si="1361"/>
        <v>1189.2917717319592</v>
      </c>
      <c r="CO318" s="39">
        <f t="shared" si="1361"/>
        <v>1555.2913453640001</v>
      </c>
      <c r="CP318" s="39">
        <f t="shared" si="1361"/>
        <v>272.20946851340591</v>
      </c>
      <c r="CQ318" s="39">
        <f t="shared" si="1361"/>
        <v>0</v>
      </c>
      <c r="CR318" s="39">
        <f t="shared" si="1361"/>
        <v>0</v>
      </c>
      <c r="CS318" s="39">
        <f t="shared" si="1361"/>
        <v>0</v>
      </c>
      <c r="CT318" s="39">
        <f t="shared" si="1361"/>
        <v>0</v>
      </c>
      <c r="CU318" s="39">
        <f t="shared" si="1361"/>
        <v>0</v>
      </c>
      <c r="CV318" s="39">
        <f t="shared" si="1361"/>
        <v>0</v>
      </c>
      <c r="CW318" s="39">
        <f t="shared" si="1361"/>
        <v>0</v>
      </c>
      <c r="CX318" s="39">
        <f t="shared" si="1361"/>
        <v>0</v>
      </c>
      <c r="CY318" s="39">
        <f t="shared" si="1361"/>
        <v>0</v>
      </c>
      <c r="CZ318" s="39">
        <f t="shared" si="1361"/>
        <v>0</v>
      </c>
      <c r="DA318" s="39">
        <f t="shared" si="1361"/>
        <v>0</v>
      </c>
      <c r="DB318" s="39">
        <f t="shared" si="1361"/>
        <v>0</v>
      </c>
      <c r="DC318" s="39">
        <f t="shared" si="1361"/>
        <v>0</v>
      </c>
      <c r="DD318" s="39">
        <f t="shared" si="1361"/>
        <v>0</v>
      </c>
      <c r="DE318" s="39">
        <f t="shared" si="1361"/>
        <v>0</v>
      </c>
      <c r="DF318" s="39">
        <f t="shared" si="1361"/>
        <v>0</v>
      </c>
      <c r="DG318" s="39">
        <f t="shared" si="1361"/>
        <v>0</v>
      </c>
      <c r="DH318" s="39">
        <f t="shared" si="1361"/>
        <v>0</v>
      </c>
      <c r="DI318" s="39">
        <f t="shared" si="1361"/>
        <v>0</v>
      </c>
      <c r="DJ318" s="39">
        <f t="shared" si="1361"/>
        <v>0</v>
      </c>
      <c r="DK318" s="39">
        <f t="shared" si="1361"/>
        <v>0</v>
      </c>
      <c r="DL318" s="39">
        <f t="shared" si="1361"/>
        <v>0</v>
      </c>
      <c r="DM318" s="39">
        <f t="shared" si="1361"/>
        <v>0</v>
      </c>
      <c r="DN318" s="39">
        <f t="shared" si="1361"/>
        <v>0</v>
      </c>
      <c r="DO318" s="39">
        <f t="shared" si="1361"/>
        <v>0</v>
      </c>
      <c r="DP318" s="39">
        <f t="shared" si="1361"/>
        <v>0</v>
      </c>
      <c r="DQ318" s="39">
        <f t="shared" si="1361"/>
        <v>0</v>
      </c>
      <c r="DR318" s="39">
        <f t="shared" si="1361"/>
        <v>0</v>
      </c>
      <c r="DS318" s="39">
        <f t="shared" si="1361"/>
        <v>0</v>
      </c>
      <c r="DT318" s="39">
        <f t="shared" si="1361"/>
        <v>0</v>
      </c>
      <c r="DU318" s="39">
        <f t="shared" si="1361"/>
        <v>0</v>
      </c>
      <c r="DV318" s="39">
        <f t="shared" si="1361"/>
        <v>0</v>
      </c>
      <c r="DW318" s="39">
        <f t="shared" si="1361"/>
        <v>0</v>
      </c>
      <c r="DX318" s="39">
        <f t="shared" si="1361"/>
        <v>0</v>
      </c>
      <c r="DY318" s="39">
        <f t="shared" si="1361"/>
        <v>0</v>
      </c>
      <c r="DZ318" s="39">
        <f t="shared" si="1361"/>
        <v>0</v>
      </c>
      <c r="EA318" s="39">
        <f t="shared" si="1361"/>
        <v>0</v>
      </c>
      <c r="EB318" s="39">
        <f t="shared" si="1361"/>
        <v>0</v>
      </c>
      <c r="EC318" s="39">
        <f t="shared" ref="EC318:GJ318" si="1362" xml:space="preserve"> EC$309</f>
        <v>0</v>
      </c>
      <c r="ED318" s="39">
        <f t="shared" si="1362"/>
        <v>0</v>
      </c>
      <c r="EE318" s="39">
        <f t="shared" si="1362"/>
        <v>0</v>
      </c>
      <c r="EF318" s="39">
        <f t="shared" si="1362"/>
        <v>0</v>
      </c>
      <c r="EG318" s="39">
        <f t="shared" si="1362"/>
        <v>0</v>
      </c>
      <c r="EH318" s="39">
        <f t="shared" si="1362"/>
        <v>0</v>
      </c>
      <c r="EI318" s="39">
        <f t="shared" si="1362"/>
        <v>0</v>
      </c>
      <c r="EJ318" s="39">
        <f t="shared" si="1362"/>
        <v>0</v>
      </c>
      <c r="EK318" s="39">
        <f t="shared" si="1362"/>
        <v>0</v>
      </c>
      <c r="EL318" s="39">
        <f t="shared" si="1362"/>
        <v>0</v>
      </c>
      <c r="EM318" s="39">
        <f t="shared" si="1362"/>
        <v>0</v>
      </c>
      <c r="EN318" s="39">
        <f t="shared" si="1362"/>
        <v>0</v>
      </c>
      <c r="EO318" s="39">
        <f t="shared" si="1362"/>
        <v>0</v>
      </c>
      <c r="EP318" s="39">
        <f t="shared" si="1362"/>
        <v>0</v>
      </c>
      <c r="EQ318" s="39">
        <f t="shared" si="1362"/>
        <v>0</v>
      </c>
      <c r="ER318" s="39">
        <f t="shared" si="1362"/>
        <v>0</v>
      </c>
      <c r="ES318" s="39">
        <f t="shared" si="1362"/>
        <v>0</v>
      </c>
      <c r="ET318" s="39">
        <f t="shared" si="1362"/>
        <v>0</v>
      </c>
      <c r="EU318" s="39">
        <f t="shared" si="1362"/>
        <v>0</v>
      </c>
      <c r="EV318" s="39">
        <f t="shared" si="1362"/>
        <v>0</v>
      </c>
      <c r="EW318" s="39">
        <f t="shared" si="1362"/>
        <v>0</v>
      </c>
      <c r="EX318" s="39">
        <f t="shared" si="1362"/>
        <v>0</v>
      </c>
      <c r="EY318" s="39">
        <f t="shared" si="1362"/>
        <v>0</v>
      </c>
      <c r="EZ318" s="39">
        <f t="shared" si="1362"/>
        <v>0</v>
      </c>
      <c r="FA318" s="39">
        <f t="shared" si="1362"/>
        <v>0</v>
      </c>
      <c r="FB318" s="39">
        <f t="shared" si="1362"/>
        <v>0</v>
      </c>
      <c r="FC318" s="39">
        <f t="shared" si="1362"/>
        <v>0</v>
      </c>
      <c r="FD318" s="39">
        <f t="shared" si="1362"/>
        <v>0</v>
      </c>
      <c r="FE318" s="39">
        <f t="shared" si="1362"/>
        <v>0</v>
      </c>
      <c r="FF318" s="39">
        <f t="shared" si="1362"/>
        <v>0</v>
      </c>
      <c r="FG318" s="39">
        <f t="shared" si="1362"/>
        <v>0</v>
      </c>
      <c r="FH318" s="39">
        <f t="shared" si="1362"/>
        <v>0</v>
      </c>
      <c r="FI318" s="39">
        <f t="shared" si="1362"/>
        <v>0</v>
      </c>
      <c r="FJ318" s="39">
        <f t="shared" si="1362"/>
        <v>0</v>
      </c>
      <c r="FK318" s="39">
        <f t="shared" si="1362"/>
        <v>0</v>
      </c>
      <c r="FL318" s="39">
        <f t="shared" si="1362"/>
        <v>0</v>
      </c>
      <c r="FM318" s="39">
        <f t="shared" si="1362"/>
        <v>0</v>
      </c>
      <c r="FN318" s="39">
        <f t="shared" si="1362"/>
        <v>0</v>
      </c>
      <c r="FO318" s="39">
        <f t="shared" si="1362"/>
        <v>0</v>
      </c>
      <c r="FP318" s="39">
        <f t="shared" si="1362"/>
        <v>0</v>
      </c>
      <c r="FQ318" s="39">
        <f t="shared" si="1362"/>
        <v>0</v>
      </c>
      <c r="FR318" s="39">
        <f t="shared" si="1362"/>
        <v>0</v>
      </c>
      <c r="FS318" s="39">
        <f t="shared" si="1362"/>
        <v>0</v>
      </c>
      <c r="FT318" s="39">
        <f t="shared" si="1362"/>
        <v>0</v>
      </c>
      <c r="FU318" s="39">
        <f t="shared" si="1362"/>
        <v>0</v>
      </c>
      <c r="FV318" s="39">
        <f t="shared" si="1362"/>
        <v>0</v>
      </c>
      <c r="FW318" s="39">
        <f t="shared" si="1362"/>
        <v>0</v>
      </c>
      <c r="FX318" s="39">
        <f t="shared" si="1362"/>
        <v>0</v>
      </c>
      <c r="FY318" s="39">
        <f t="shared" si="1362"/>
        <v>0</v>
      </c>
      <c r="FZ318" s="39">
        <f t="shared" si="1362"/>
        <v>0</v>
      </c>
      <c r="GA318" s="39">
        <f t="shared" si="1362"/>
        <v>0</v>
      </c>
      <c r="GB318" s="39">
        <f t="shared" si="1362"/>
        <v>0</v>
      </c>
      <c r="GC318" s="39">
        <f t="shared" si="1362"/>
        <v>0</v>
      </c>
      <c r="GD318" s="39">
        <f t="shared" si="1362"/>
        <v>0</v>
      </c>
      <c r="GE318" s="39">
        <f t="shared" si="1362"/>
        <v>0</v>
      </c>
      <c r="GF318" s="39">
        <f t="shared" si="1362"/>
        <v>0</v>
      </c>
      <c r="GG318" s="39">
        <f t="shared" si="1362"/>
        <v>0</v>
      </c>
      <c r="GH318" s="39">
        <f t="shared" si="1362"/>
        <v>0</v>
      </c>
      <c r="GI318" s="39">
        <f t="shared" si="1362"/>
        <v>0</v>
      </c>
      <c r="GJ318" s="39">
        <f t="shared" si="1362"/>
        <v>0</v>
      </c>
    </row>
    <row r="319" spans="1:192" s="199" customFormat="1" x14ac:dyDescent="0.25">
      <c r="A319" s="147"/>
      <c r="B319" s="147"/>
      <c r="C319" s="21"/>
      <c r="D319" s="149"/>
      <c r="E319" s="417" t="s">
        <v>493</v>
      </c>
      <c r="F319" s="417"/>
      <c r="G319" s="417" t="str">
        <f xml:space="preserve"> SMU</f>
        <v>$ 000s</v>
      </c>
      <c r="H319" s="417"/>
      <c r="I319" s="418"/>
      <c r="J319" s="417">
        <f t="shared" ref="J319" si="1363" xml:space="preserve"> IF( J314 = 1, $F313, J316 + J317 - J318)</f>
        <v>0</v>
      </c>
      <c r="K319" s="417">
        <f t="shared" ref="K319:BV319" si="1364" xml:space="preserve"> IF( K314 = 1, $F313, K316 + K317 - K318)</f>
        <v>0</v>
      </c>
      <c r="L319" s="417">
        <f t="shared" si="1364"/>
        <v>0</v>
      </c>
      <c r="M319" s="417">
        <f t="shared" si="1364"/>
        <v>0</v>
      </c>
      <c r="N319" s="417">
        <f t="shared" si="1364"/>
        <v>0</v>
      </c>
      <c r="O319" s="417">
        <f t="shared" si="1364"/>
        <v>0</v>
      </c>
      <c r="P319" s="417">
        <f t="shared" si="1364"/>
        <v>0</v>
      </c>
      <c r="Q319" s="417">
        <f t="shared" si="1364"/>
        <v>0</v>
      </c>
      <c r="R319" s="417">
        <f t="shared" si="1364"/>
        <v>34087.329240864208</v>
      </c>
      <c r="S319" s="417">
        <f t="shared" si="1364"/>
        <v>34243.683683190691</v>
      </c>
      <c r="T319" s="417">
        <f t="shared" si="1364"/>
        <v>34339.719571026115</v>
      </c>
      <c r="U319" s="417">
        <f t="shared" si="1364"/>
        <v>34349.191338551151</v>
      </c>
      <c r="V319" s="417">
        <f t="shared" si="1364"/>
        <v>34391.254135839132</v>
      </c>
      <c r="W319" s="417">
        <f t="shared" si="1364"/>
        <v>34527.089809367666</v>
      </c>
      <c r="X319" s="417">
        <f t="shared" si="1364"/>
        <v>34649.7176040462</v>
      </c>
      <c r="Y319" s="417">
        <f t="shared" si="1364"/>
        <v>34670.98320050013</v>
      </c>
      <c r="Z319" s="417">
        <f t="shared" si="1364"/>
        <v>34724.872665401446</v>
      </c>
      <c r="AA319" s="417">
        <f t="shared" si="1364"/>
        <v>34881.968968974725</v>
      </c>
      <c r="AB319" s="417">
        <f t="shared" si="1364"/>
        <v>35007.118867878504</v>
      </c>
      <c r="AC319" s="417">
        <f t="shared" si="1364"/>
        <v>35041.098636973045</v>
      </c>
      <c r="AD319" s="417">
        <f t="shared" si="1364"/>
        <v>35107.751645364064</v>
      </c>
      <c r="AE319" s="417">
        <f t="shared" si="1364"/>
        <v>35277.34438506599</v>
      </c>
      <c r="AF319" s="417">
        <f t="shared" si="1364"/>
        <v>35415.44280412369</v>
      </c>
      <c r="AG319" s="417">
        <f t="shared" si="1364"/>
        <v>35463.061884524097</v>
      </c>
      <c r="AH319" s="417">
        <f t="shared" si="1364"/>
        <v>35543.420390205494</v>
      </c>
      <c r="AI319" s="417">
        <f t="shared" si="1364"/>
        <v>35732.325102388219</v>
      </c>
      <c r="AJ319" s="417">
        <f t="shared" si="1364"/>
        <v>35878.636481751601</v>
      </c>
      <c r="AK319" s="417">
        <f t="shared" si="1364"/>
        <v>35940.913157566254</v>
      </c>
      <c r="AL319" s="417">
        <f t="shared" si="1364"/>
        <v>36036.013800162742</v>
      </c>
      <c r="AM319" s="417">
        <f t="shared" si="1364"/>
        <v>36224.257542530009</v>
      </c>
      <c r="AN319" s="417">
        <f t="shared" si="1364"/>
        <v>36400.49573132419</v>
      </c>
      <c r="AO319" s="417">
        <f t="shared" si="1364"/>
        <v>36478.50102229492</v>
      </c>
      <c r="AP319" s="417">
        <f t="shared" si="1364"/>
        <v>36589.434145128616</v>
      </c>
      <c r="AQ319" s="417">
        <f t="shared" si="1364"/>
        <v>36802.690789891385</v>
      </c>
      <c r="AR319" s="417">
        <f t="shared" si="1364"/>
        <v>36985.950292590474</v>
      </c>
      <c r="AS319" s="417">
        <f t="shared" si="1364"/>
        <v>37080.89949685007</v>
      </c>
      <c r="AT319" s="417">
        <f t="shared" si="1364"/>
        <v>37208.902035706531</v>
      </c>
      <c r="AU319" s="417">
        <f t="shared" si="1364"/>
        <v>37439.047604724758</v>
      </c>
      <c r="AV319" s="417">
        <f t="shared" si="1364"/>
        <v>37639.726490448818</v>
      </c>
      <c r="AW319" s="417">
        <f t="shared" si="1364"/>
        <v>37752.854910465474</v>
      </c>
      <c r="AX319" s="417">
        <f t="shared" si="1364"/>
        <v>37899.184375780285</v>
      </c>
      <c r="AY319" s="417">
        <f t="shared" si="1364"/>
        <v>38153.139793304632</v>
      </c>
      <c r="AZ319" s="417">
        <f t="shared" si="1364"/>
        <v>38367.045163665876</v>
      </c>
      <c r="BA319" s="417">
        <f t="shared" si="1364"/>
        <v>38499.706028376975</v>
      </c>
      <c r="BB319" s="417">
        <f t="shared" si="1364"/>
        <v>38665.73982228621</v>
      </c>
      <c r="BC319" s="417">
        <f t="shared" si="1364"/>
        <v>38924.659881854182</v>
      </c>
      <c r="BD319" s="417">
        <f t="shared" si="1364"/>
        <v>39173.088405663708</v>
      </c>
      <c r="BE319" s="417">
        <f t="shared" si="1364"/>
        <v>39326.71039487559</v>
      </c>
      <c r="BF319" s="417">
        <f t="shared" si="1364"/>
        <v>39513.90272348532</v>
      </c>
      <c r="BG319" s="417">
        <f t="shared" si="1364"/>
        <v>39802.92300716255</v>
      </c>
      <c r="BH319" s="417">
        <f t="shared" si="1364"/>
        <v>40064.248518909168</v>
      </c>
      <c r="BI319" s="417">
        <f t="shared" si="1364"/>
        <v>40240.436105645822</v>
      </c>
      <c r="BJ319" s="417">
        <f t="shared" si="1364"/>
        <v>40450.419543910604</v>
      </c>
      <c r="BK319" s="417">
        <f t="shared" si="1364"/>
        <v>40130.995847443068</v>
      </c>
      <c r="BL319" s="417">
        <f t="shared" si="1364"/>
        <v>39720.377439578137</v>
      </c>
      <c r="BM319" s="417">
        <f t="shared" si="1364"/>
        <v>39066.489033137659</v>
      </c>
      <c r="BN319" s="417">
        <f t="shared" si="1364"/>
        <v>38481.864930490214</v>
      </c>
      <c r="BO319" s="417">
        <f t="shared" si="1364"/>
        <v>37514.264235886338</v>
      </c>
      <c r="BP319" s="417">
        <f t="shared" si="1364"/>
        <v>36391.698780339837</v>
      </c>
      <c r="BQ319" s="417">
        <f t="shared" si="1364"/>
        <v>34867.758877948298</v>
      </c>
      <c r="BR319" s="417">
        <f t="shared" si="1364"/>
        <v>33447.574585330643</v>
      </c>
      <c r="BS319" s="417">
        <f t="shared" si="1364"/>
        <v>32406.53741599153</v>
      </c>
      <c r="BT319" s="417">
        <f t="shared" si="1364"/>
        <v>31238.400960848801</v>
      </c>
      <c r="BU319" s="417">
        <f t="shared" si="1364"/>
        <v>29655.954688350404</v>
      </c>
      <c r="BV319" s="417">
        <f t="shared" si="1364"/>
        <v>28175.516567401264</v>
      </c>
      <c r="BW319" s="417">
        <f t="shared" ref="BW319:EH319" si="1365" xml:space="preserve"> IF( BW314 = 1, $F313, BW316 + BW317 - BW318)</f>
        <v>27085.356105458162</v>
      </c>
      <c r="BX319" s="417">
        <f t="shared" si="1365"/>
        <v>25840.26712372616</v>
      </c>
      <c r="BY319" s="417">
        <f t="shared" si="1365"/>
        <v>24195.445030933999</v>
      </c>
      <c r="BZ319" s="417">
        <f t="shared" si="1365"/>
        <v>22650.817470940212</v>
      </c>
      <c r="CA319" s="417">
        <f t="shared" si="1365"/>
        <v>21493.442685197238</v>
      </c>
      <c r="CB319" s="417">
        <f t="shared" si="1365"/>
        <v>20181.036605389487</v>
      </c>
      <c r="CC319" s="417">
        <f t="shared" si="1365"/>
        <v>18469.597939398915</v>
      </c>
      <c r="CD319" s="417">
        <f t="shared" si="1365"/>
        <v>16856.467823730352</v>
      </c>
      <c r="CE319" s="417">
        <f t="shared" si="1365"/>
        <v>15627.536958642344</v>
      </c>
      <c r="CF319" s="417">
        <f t="shared" si="1365"/>
        <v>14243.41668659162</v>
      </c>
      <c r="CG319" s="417">
        <f t="shared" si="1365"/>
        <v>12460.878014334867</v>
      </c>
      <c r="CH319" s="417">
        <f t="shared" si="1365"/>
        <v>10774.685070236716</v>
      </c>
      <c r="CI319" s="417">
        <f t="shared" si="1365"/>
        <v>9456.1372197669807</v>
      </c>
      <c r="CJ319" s="417">
        <f t="shared" si="1365"/>
        <v>8008.8013619769326</v>
      </c>
      <c r="CK319" s="417">
        <f t="shared" si="1365"/>
        <v>6150.3654549219609</v>
      </c>
      <c r="CL319" s="417">
        <f t="shared" si="1365"/>
        <v>4386.2300656235311</v>
      </c>
      <c r="CM319" s="417">
        <f t="shared" si="1365"/>
        <v>3016.7925856093652</v>
      </c>
      <c r="CN319" s="417">
        <f t="shared" si="1365"/>
        <v>1827.500813877406</v>
      </c>
      <c r="CO319" s="417">
        <f t="shared" si="1365"/>
        <v>272.20946851340591</v>
      </c>
      <c r="CP319" s="417">
        <f t="shared" si="1365"/>
        <v>0</v>
      </c>
      <c r="CQ319" s="417">
        <f t="shared" si="1365"/>
        <v>0</v>
      </c>
      <c r="CR319" s="417">
        <f t="shared" si="1365"/>
        <v>0</v>
      </c>
      <c r="CS319" s="417">
        <f t="shared" si="1365"/>
        <v>0</v>
      </c>
      <c r="CT319" s="417">
        <f t="shared" si="1365"/>
        <v>0</v>
      </c>
      <c r="CU319" s="417">
        <f t="shared" si="1365"/>
        <v>0</v>
      </c>
      <c r="CV319" s="417">
        <f t="shared" si="1365"/>
        <v>0</v>
      </c>
      <c r="CW319" s="417">
        <f t="shared" si="1365"/>
        <v>0</v>
      </c>
      <c r="CX319" s="417">
        <f t="shared" si="1365"/>
        <v>0</v>
      </c>
      <c r="CY319" s="417">
        <f t="shared" si="1365"/>
        <v>0</v>
      </c>
      <c r="CZ319" s="417">
        <f t="shared" si="1365"/>
        <v>0</v>
      </c>
      <c r="DA319" s="417">
        <f t="shared" si="1365"/>
        <v>0</v>
      </c>
      <c r="DB319" s="417">
        <f t="shared" si="1365"/>
        <v>0</v>
      </c>
      <c r="DC319" s="417">
        <f t="shared" si="1365"/>
        <v>0</v>
      </c>
      <c r="DD319" s="417">
        <f t="shared" si="1365"/>
        <v>0</v>
      </c>
      <c r="DE319" s="417">
        <f t="shared" si="1365"/>
        <v>0</v>
      </c>
      <c r="DF319" s="417">
        <f t="shared" si="1365"/>
        <v>0</v>
      </c>
      <c r="DG319" s="417">
        <f t="shared" si="1365"/>
        <v>0</v>
      </c>
      <c r="DH319" s="417">
        <f t="shared" si="1365"/>
        <v>0</v>
      </c>
      <c r="DI319" s="417">
        <f t="shared" si="1365"/>
        <v>0</v>
      </c>
      <c r="DJ319" s="417">
        <f t="shared" si="1365"/>
        <v>0</v>
      </c>
      <c r="DK319" s="417">
        <f t="shared" si="1365"/>
        <v>0</v>
      </c>
      <c r="DL319" s="417">
        <f t="shared" si="1365"/>
        <v>0</v>
      </c>
      <c r="DM319" s="417">
        <f t="shared" si="1365"/>
        <v>0</v>
      </c>
      <c r="DN319" s="417">
        <f t="shared" si="1365"/>
        <v>0</v>
      </c>
      <c r="DO319" s="417">
        <f t="shared" si="1365"/>
        <v>0</v>
      </c>
      <c r="DP319" s="417">
        <f t="shared" si="1365"/>
        <v>0</v>
      </c>
      <c r="DQ319" s="417">
        <f t="shared" si="1365"/>
        <v>0</v>
      </c>
      <c r="DR319" s="417">
        <f t="shared" si="1365"/>
        <v>0</v>
      </c>
      <c r="DS319" s="417">
        <f t="shared" si="1365"/>
        <v>0</v>
      </c>
      <c r="DT319" s="417">
        <f t="shared" si="1365"/>
        <v>0</v>
      </c>
      <c r="DU319" s="417">
        <f t="shared" si="1365"/>
        <v>0</v>
      </c>
      <c r="DV319" s="417">
        <f t="shared" si="1365"/>
        <v>0</v>
      </c>
      <c r="DW319" s="417">
        <f t="shared" si="1365"/>
        <v>0</v>
      </c>
      <c r="DX319" s="417">
        <f t="shared" si="1365"/>
        <v>0</v>
      </c>
      <c r="DY319" s="417">
        <f t="shared" si="1365"/>
        <v>0</v>
      </c>
      <c r="DZ319" s="417">
        <f t="shared" si="1365"/>
        <v>0</v>
      </c>
      <c r="EA319" s="417">
        <f t="shared" si="1365"/>
        <v>0</v>
      </c>
      <c r="EB319" s="417">
        <f t="shared" si="1365"/>
        <v>0</v>
      </c>
      <c r="EC319" s="417">
        <f t="shared" si="1365"/>
        <v>0</v>
      </c>
      <c r="ED319" s="417">
        <f t="shared" si="1365"/>
        <v>0</v>
      </c>
      <c r="EE319" s="417">
        <f t="shared" si="1365"/>
        <v>0</v>
      </c>
      <c r="EF319" s="417">
        <f t="shared" si="1365"/>
        <v>0</v>
      </c>
      <c r="EG319" s="417">
        <f t="shared" si="1365"/>
        <v>0</v>
      </c>
      <c r="EH319" s="417">
        <f t="shared" si="1365"/>
        <v>0</v>
      </c>
      <c r="EI319" s="417">
        <f t="shared" ref="EI319:GJ319" si="1366" xml:space="preserve"> IF( EI314 = 1, $F313, EI316 + EI317 - EI318)</f>
        <v>0</v>
      </c>
      <c r="EJ319" s="417">
        <f t="shared" si="1366"/>
        <v>0</v>
      </c>
      <c r="EK319" s="417">
        <f t="shared" si="1366"/>
        <v>0</v>
      </c>
      <c r="EL319" s="417">
        <f t="shared" si="1366"/>
        <v>0</v>
      </c>
      <c r="EM319" s="417">
        <f t="shared" si="1366"/>
        <v>0</v>
      </c>
      <c r="EN319" s="417">
        <f t="shared" si="1366"/>
        <v>0</v>
      </c>
      <c r="EO319" s="417">
        <f t="shared" si="1366"/>
        <v>0</v>
      </c>
      <c r="EP319" s="417">
        <f t="shared" si="1366"/>
        <v>0</v>
      </c>
      <c r="EQ319" s="417">
        <f t="shared" si="1366"/>
        <v>0</v>
      </c>
      <c r="ER319" s="417">
        <f t="shared" si="1366"/>
        <v>0</v>
      </c>
      <c r="ES319" s="417">
        <f t="shared" si="1366"/>
        <v>0</v>
      </c>
      <c r="ET319" s="417">
        <f t="shared" si="1366"/>
        <v>0</v>
      </c>
      <c r="EU319" s="417">
        <f t="shared" si="1366"/>
        <v>0</v>
      </c>
      <c r="EV319" s="417">
        <f t="shared" si="1366"/>
        <v>0</v>
      </c>
      <c r="EW319" s="417">
        <f t="shared" si="1366"/>
        <v>0</v>
      </c>
      <c r="EX319" s="417">
        <f t="shared" si="1366"/>
        <v>0</v>
      </c>
      <c r="EY319" s="417">
        <f t="shared" si="1366"/>
        <v>0</v>
      </c>
      <c r="EZ319" s="417">
        <f t="shared" si="1366"/>
        <v>0</v>
      </c>
      <c r="FA319" s="417">
        <f t="shared" si="1366"/>
        <v>0</v>
      </c>
      <c r="FB319" s="417">
        <f t="shared" si="1366"/>
        <v>0</v>
      </c>
      <c r="FC319" s="417">
        <f t="shared" si="1366"/>
        <v>0</v>
      </c>
      <c r="FD319" s="417">
        <f t="shared" si="1366"/>
        <v>0</v>
      </c>
      <c r="FE319" s="417">
        <f t="shared" si="1366"/>
        <v>0</v>
      </c>
      <c r="FF319" s="417">
        <f t="shared" si="1366"/>
        <v>0</v>
      </c>
      <c r="FG319" s="417">
        <f t="shared" si="1366"/>
        <v>0</v>
      </c>
      <c r="FH319" s="417">
        <f t="shared" si="1366"/>
        <v>0</v>
      </c>
      <c r="FI319" s="417">
        <f t="shared" si="1366"/>
        <v>0</v>
      </c>
      <c r="FJ319" s="417">
        <f t="shared" si="1366"/>
        <v>0</v>
      </c>
      <c r="FK319" s="417">
        <f t="shared" si="1366"/>
        <v>0</v>
      </c>
      <c r="FL319" s="417">
        <f t="shared" si="1366"/>
        <v>0</v>
      </c>
      <c r="FM319" s="417">
        <f t="shared" si="1366"/>
        <v>0</v>
      </c>
      <c r="FN319" s="417">
        <f t="shared" si="1366"/>
        <v>0</v>
      </c>
      <c r="FO319" s="417">
        <f t="shared" si="1366"/>
        <v>0</v>
      </c>
      <c r="FP319" s="417">
        <f t="shared" si="1366"/>
        <v>0</v>
      </c>
      <c r="FQ319" s="417">
        <f t="shared" si="1366"/>
        <v>0</v>
      </c>
      <c r="FR319" s="417">
        <f t="shared" si="1366"/>
        <v>0</v>
      </c>
      <c r="FS319" s="417">
        <f t="shared" si="1366"/>
        <v>0</v>
      </c>
      <c r="FT319" s="417">
        <f t="shared" si="1366"/>
        <v>0</v>
      </c>
      <c r="FU319" s="417">
        <f t="shared" si="1366"/>
        <v>0</v>
      </c>
      <c r="FV319" s="417">
        <f t="shared" si="1366"/>
        <v>0</v>
      </c>
      <c r="FW319" s="417">
        <f t="shared" si="1366"/>
        <v>0</v>
      </c>
      <c r="FX319" s="417">
        <f t="shared" si="1366"/>
        <v>0</v>
      </c>
      <c r="FY319" s="417">
        <f t="shared" si="1366"/>
        <v>0</v>
      </c>
      <c r="FZ319" s="417">
        <f t="shared" si="1366"/>
        <v>0</v>
      </c>
      <c r="GA319" s="417">
        <f t="shared" si="1366"/>
        <v>0</v>
      </c>
      <c r="GB319" s="417">
        <f t="shared" si="1366"/>
        <v>0</v>
      </c>
      <c r="GC319" s="417">
        <f t="shared" si="1366"/>
        <v>0</v>
      </c>
      <c r="GD319" s="417">
        <f t="shared" si="1366"/>
        <v>0</v>
      </c>
      <c r="GE319" s="417">
        <f t="shared" si="1366"/>
        <v>0</v>
      </c>
      <c r="GF319" s="417">
        <f t="shared" si="1366"/>
        <v>0</v>
      </c>
      <c r="GG319" s="417">
        <f t="shared" si="1366"/>
        <v>0</v>
      </c>
      <c r="GH319" s="417">
        <f t="shared" si="1366"/>
        <v>0</v>
      </c>
      <c r="GI319" s="417">
        <f t="shared" si="1366"/>
        <v>0</v>
      </c>
      <c r="GJ319" s="417">
        <f t="shared" si="1366"/>
        <v>0</v>
      </c>
    </row>
    <row r="322" spans="1:1" x14ac:dyDescent="0.25">
      <c r="A322" s="15" t="s">
        <v>63</v>
      </c>
    </row>
  </sheetData>
  <conditionalFormatting sqref="J3:GJ3">
    <cfRule type="cellIs" dxfId="163" priority="12" stopIfTrue="1" operator="equal">
      <formula>"Construction"</formula>
    </cfRule>
    <cfRule type="cellIs" dxfId="162" priority="13" stopIfTrue="1" operator="equal">
      <formula>"Operations"</formula>
    </cfRule>
  </conditionalFormatting>
  <conditionalFormatting sqref="J3:GJ3">
    <cfRule type="cellIs" dxfId="161" priority="11" operator="equal">
      <formula>"Fin Close"</formula>
    </cfRule>
  </conditionalFormatting>
  <conditionalFormatting sqref="J3:GJ3">
    <cfRule type="cellIs" dxfId="160" priority="9" operator="equal">
      <formula>"PPA ext."</formula>
    </cfRule>
    <cfRule type="cellIs" dxfId="159" priority="10" operator="equal">
      <formula>"Delay"</formula>
    </cfRule>
  </conditionalFormatting>
  <conditionalFormatting sqref="F2:F4">
    <cfRule type="cellIs" dxfId="158" priority="5" stopIfTrue="1" operator="notEqual">
      <formula>0</formula>
    </cfRule>
    <cfRule type="cellIs" dxfId="157" priority="6" stopIfTrue="1" operator="equal">
      <formula>""</formula>
    </cfRule>
  </conditionalFormatting>
  <conditionalFormatting sqref="F2:F4">
    <cfRule type="cellIs" dxfId="156" priority="7" stopIfTrue="1" operator="notEqual">
      <formula>0</formula>
    </cfRule>
    <cfRule type="cellIs" dxfId="155" priority="8" stopIfTrue="1" operator="equal">
      <formula>""</formula>
    </cfRule>
  </conditionalFormatting>
  <dataValidations count="1">
    <dataValidation allowBlank="1" showInputMessage="1" showErrorMessage="1" sqref="E141:H141 E194:H194 E254:H256 E162:H162 E171:H171 E188:H190 E56:H66 E207:H207 E260:H260 E228:H228 E245:H245 E237:H237 E179:H179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4ACB-95A4-4822-96E8-B950772A1888}">
  <sheetPr codeName="Sheet15">
    <outlinePr summaryBelow="0" summaryRight="0"/>
  </sheetPr>
  <dimension ref="A1:GJ89"/>
  <sheetViews>
    <sheetView defaultGridColor="0" colorId="8" zoomScale="80" zoomScaleNormal="80" workbookViewId="0">
      <pane xSplit="9" ySplit="5" topLeftCell="J8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DSRA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ht="14.5" x14ac:dyDescent="0.25">
      <c r="A7" s="671" t="s">
        <v>515</v>
      </c>
      <c r="B7"/>
      <c r="C7"/>
      <c r="D7"/>
      <c r="E7"/>
      <c r="F7" s="131"/>
      <c r="G7"/>
      <c r="H7"/>
      <c r="I7"/>
      <c r="J7"/>
      <c r="K7"/>
      <c r="L7"/>
      <c r="M7"/>
      <c r="N7"/>
      <c r="O7"/>
    </row>
    <row r="8" spans="1:192" ht="12.5" x14ac:dyDescent="0.25">
      <c r="A8"/>
      <c r="B8"/>
      <c r="C8"/>
      <c r="D8"/>
      <c r="E8"/>
      <c r="F8" s="131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x14ac:dyDescent="0.25">
      <c r="A9" s="85" t="s">
        <v>516</v>
      </c>
      <c r="B9" s="85"/>
      <c r="C9" s="672"/>
      <c r="D9" s="66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 s="32"/>
      <c r="DP9" s="32"/>
      <c r="DQ9" s="32"/>
      <c r="DR9" s="32"/>
      <c r="DS9" s="32"/>
      <c r="DT9" s="32"/>
      <c r="DU9" s="32"/>
      <c r="DV9" s="32"/>
      <c r="DW9" s="32"/>
      <c r="DX9" s="32"/>
      <c r="DY9" s="32"/>
      <c r="DZ9" s="32"/>
      <c r="EA9" s="32"/>
      <c r="EB9" s="32"/>
      <c r="EC9" s="32"/>
      <c r="ED9" s="32"/>
      <c r="EE9" s="32"/>
      <c r="EF9" s="32"/>
      <c r="EG9" s="32"/>
      <c r="EH9" s="32"/>
      <c r="EI9" s="32"/>
      <c r="EJ9" s="32"/>
      <c r="EK9" s="32"/>
      <c r="EL9" s="32"/>
      <c r="EM9" s="32"/>
      <c r="EN9" s="32"/>
      <c r="EO9" s="32"/>
      <c r="EP9" s="32"/>
      <c r="EQ9" s="32"/>
      <c r="ER9" s="32"/>
      <c r="ES9" s="32"/>
      <c r="ET9" s="32"/>
      <c r="EU9" s="32"/>
      <c r="EV9" s="32"/>
      <c r="EW9" s="32"/>
      <c r="EX9" s="32"/>
      <c r="EY9" s="32"/>
      <c r="EZ9" s="32"/>
      <c r="FA9" s="32"/>
      <c r="FB9" s="32"/>
      <c r="FC9" s="32"/>
      <c r="FD9" s="32"/>
      <c r="FE9" s="32"/>
      <c r="FF9" s="32"/>
      <c r="FG9" s="32"/>
      <c r="FH9" s="32"/>
      <c r="FI9" s="32"/>
      <c r="FJ9" s="32"/>
      <c r="FK9" s="32"/>
      <c r="FL9" s="32"/>
      <c r="FM9" s="32"/>
      <c r="FN9" s="32"/>
      <c r="FO9" s="32"/>
      <c r="FP9" s="32"/>
      <c r="FQ9" s="32"/>
      <c r="FR9" s="32"/>
      <c r="FS9" s="32"/>
      <c r="FT9" s="32"/>
      <c r="FU9" s="32"/>
      <c r="FV9" s="32"/>
      <c r="FW9" s="32"/>
      <c r="FX9" s="32"/>
      <c r="FY9" s="32"/>
      <c r="FZ9" s="32"/>
      <c r="GA9" s="32"/>
      <c r="GB9" s="32"/>
      <c r="GC9" s="32"/>
      <c r="GD9" s="32"/>
      <c r="GE9" s="32"/>
      <c r="GF9" s="32"/>
      <c r="GG9" s="32"/>
      <c r="GH9" s="32"/>
      <c r="GI9" s="32"/>
      <c r="GJ9" s="32"/>
    </row>
    <row r="10" spans="1:192" x14ac:dyDescent="0.25">
      <c r="A10" s="85"/>
      <c r="B10" s="85"/>
      <c r="C10" s="672"/>
      <c r="D10" s="66"/>
      <c r="E10" s="131" t="str">
        <f xml:space="preserve"> InpC!E$15</f>
        <v>Financial year end month number</v>
      </c>
      <c r="F10" s="131">
        <f xml:space="preserve"> InpC!F$15</f>
        <v>12</v>
      </c>
      <c r="G10" s="131" t="str">
        <f xml:space="preserve"> InpC!G$15</f>
        <v>month #</v>
      </c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32"/>
      <c r="DD10" s="32"/>
      <c r="DE10" s="32"/>
      <c r="DF10" s="32"/>
      <c r="DG10" s="32"/>
      <c r="DH10" s="32"/>
      <c r="DI10" s="32"/>
      <c r="DJ10" s="32"/>
      <c r="DK10" s="32"/>
      <c r="DL10" s="32"/>
      <c r="DM10" s="32"/>
      <c r="DN10" s="32"/>
      <c r="DO10" s="32"/>
      <c r="DP10" s="32"/>
      <c r="DQ10" s="32"/>
      <c r="DR10" s="32"/>
      <c r="DS10" s="32"/>
      <c r="DT10" s="32"/>
      <c r="DU10" s="32"/>
      <c r="DV10" s="32"/>
      <c r="DW10" s="32"/>
      <c r="DX10" s="32"/>
      <c r="DY10" s="32"/>
      <c r="DZ10" s="32"/>
      <c r="EA10" s="32"/>
      <c r="EB10" s="32"/>
      <c r="EC10" s="32"/>
      <c r="ED10" s="32"/>
      <c r="EE10" s="32"/>
      <c r="EF10" s="32"/>
      <c r="EG10" s="32"/>
      <c r="EH10" s="32"/>
      <c r="EI10" s="32"/>
      <c r="EJ10" s="32"/>
      <c r="EK10" s="32"/>
      <c r="EL10" s="32"/>
      <c r="EM10" s="32"/>
      <c r="EN10" s="32"/>
      <c r="EO10" s="32"/>
      <c r="EP10" s="32"/>
      <c r="EQ10" s="32"/>
      <c r="ER10" s="32"/>
      <c r="ES10" s="32"/>
      <c r="ET10" s="32"/>
      <c r="EU10" s="32"/>
      <c r="EV10" s="32"/>
      <c r="EW10" s="32"/>
      <c r="EX10" s="32"/>
      <c r="EY10" s="32"/>
      <c r="EZ10" s="32"/>
      <c r="FA10" s="32"/>
      <c r="FB10" s="32"/>
      <c r="FC10" s="32"/>
      <c r="FD10" s="32"/>
      <c r="FE10" s="32"/>
      <c r="FF10" s="32"/>
      <c r="FG10" s="32"/>
      <c r="FH10" s="32"/>
      <c r="FI10" s="32"/>
      <c r="FJ10" s="32"/>
      <c r="FK10" s="32"/>
      <c r="FL10" s="32"/>
      <c r="FM10" s="32"/>
      <c r="FN10" s="32"/>
      <c r="FO10" s="32"/>
      <c r="FP10" s="32"/>
      <c r="FQ10" s="32"/>
      <c r="FR10" s="32"/>
      <c r="FS10" s="32"/>
      <c r="FT10" s="32"/>
      <c r="FU10" s="32"/>
      <c r="FV10" s="32"/>
      <c r="FW10" s="32"/>
      <c r="FX10" s="32"/>
      <c r="FY10" s="32"/>
      <c r="FZ10" s="32"/>
      <c r="GA10" s="32"/>
      <c r="GB10" s="32"/>
      <c r="GC10" s="32"/>
      <c r="GD10" s="32"/>
      <c r="GE10" s="32"/>
      <c r="GF10" s="32"/>
      <c r="GG10" s="32"/>
      <c r="GH10" s="32"/>
      <c r="GI10" s="32"/>
      <c r="GJ10" s="32"/>
    </row>
    <row r="11" spans="1:192" x14ac:dyDescent="0.25">
      <c r="A11" s="85"/>
      <c r="B11" s="85"/>
      <c r="C11" s="672"/>
      <c r="D11" s="66"/>
      <c r="E11" s="131" t="str">
        <f xml:space="preserve"> InpC!E$16</f>
        <v>Length of operating period</v>
      </c>
      <c r="F11" s="131">
        <f xml:space="preserve"> InpC!F$16</f>
        <v>3</v>
      </c>
      <c r="G11" s="131" t="str">
        <f xml:space="preserve"> InpC!G$16</f>
        <v>months</v>
      </c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32"/>
      <c r="DQ11" s="32"/>
      <c r="DR11" s="32"/>
      <c r="DS11" s="32"/>
      <c r="DT11" s="32"/>
      <c r="DU11" s="32"/>
      <c r="DV11" s="32"/>
      <c r="DW11" s="32"/>
      <c r="DX11" s="32"/>
      <c r="DY11" s="32"/>
      <c r="DZ11" s="32"/>
      <c r="EA11" s="32"/>
      <c r="EB11" s="32"/>
      <c r="EC11" s="32"/>
      <c r="ED11" s="32"/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32"/>
      <c r="EQ11" s="32"/>
      <c r="ER11" s="32"/>
      <c r="ES11" s="32"/>
      <c r="ET11" s="32"/>
      <c r="EU11" s="32"/>
      <c r="EV11" s="32"/>
      <c r="EW11" s="32"/>
      <c r="EX11" s="32"/>
      <c r="EY11" s="32"/>
      <c r="EZ11" s="32"/>
      <c r="FA11" s="32"/>
      <c r="FB11" s="32"/>
      <c r="FC11" s="32"/>
      <c r="FD11" s="32"/>
      <c r="FE11" s="32"/>
      <c r="FF11" s="32"/>
      <c r="FG11" s="32"/>
      <c r="FH11" s="32"/>
      <c r="FI11" s="32"/>
      <c r="FJ11" s="32"/>
      <c r="FK11" s="32"/>
      <c r="FL11" s="32"/>
      <c r="FM11" s="32"/>
      <c r="FN11" s="32"/>
      <c r="FO11" s="32"/>
      <c r="FP11" s="32"/>
      <c r="FQ11" s="32"/>
      <c r="FR11" s="32"/>
      <c r="FS11" s="32"/>
      <c r="FT11" s="32"/>
      <c r="FU11" s="32"/>
      <c r="FV11" s="32"/>
      <c r="FW11" s="32"/>
      <c r="FX11" s="32"/>
      <c r="FY11" s="32"/>
      <c r="FZ11" s="32"/>
      <c r="GA11" s="32"/>
      <c r="GB11" s="32"/>
      <c r="GC11" s="32"/>
      <c r="GD11" s="32"/>
      <c r="GE11" s="32"/>
      <c r="GF11" s="32"/>
      <c r="GG11" s="32"/>
      <c r="GH11" s="32"/>
      <c r="GI11" s="32"/>
      <c r="GJ11" s="32"/>
    </row>
    <row r="12" spans="1:192" s="199" customFormat="1" x14ac:dyDescent="0.25">
      <c r="A12" s="420"/>
      <c r="B12" s="420"/>
      <c r="C12" s="677"/>
      <c r="D12" s="678"/>
      <c r="E12" s="199" t="s">
        <v>537</v>
      </c>
      <c r="F12" s="199">
        <f xml:space="preserve"> F10 / F11</f>
        <v>4</v>
      </c>
      <c r="G12" s="199" t="s">
        <v>88</v>
      </c>
    </row>
    <row r="13" spans="1:192" x14ac:dyDescent="0.25">
      <c r="A13" s="85"/>
      <c r="B13" s="85"/>
      <c r="C13" s="672"/>
      <c r="D13" s="66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</row>
    <row r="14" spans="1:192" s="603" customFormat="1" x14ac:dyDescent="0.25">
      <c r="A14" s="33"/>
      <c r="B14" s="33"/>
      <c r="C14" s="30"/>
      <c r="D14" s="87"/>
      <c r="E14" s="36" t="str">
        <f t="shared" ref="E14:G14" si="0" xml:space="preserve"> E$12</f>
        <v>Periods in a year</v>
      </c>
      <c r="F14" s="36">
        <f t="shared" si="0"/>
        <v>4</v>
      </c>
      <c r="G14" s="36" t="str">
        <f t="shared" si="0"/>
        <v>periods</v>
      </c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</row>
    <row r="15" spans="1:192" s="603" customFormat="1" x14ac:dyDescent="0.25">
      <c r="A15" s="429"/>
      <c r="B15" s="429"/>
      <c r="C15" s="430"/>
      <c r="D15" s="688"/>
      <c r="E15" s="689" t="str">
        <f xml:space="preserve"> Time!E$10</f>
        <v>Model column counter</v>
      </c>
      <c r="F15" s="689">
        <f xml:space="preserve"> Time!F$10</f>
        <v>0</v>
      </c>
      <c r="G15" s="689" t="str">
        <f xml:space="preserve"> Time!G$10</f>
        <v>counter</v>
      </c>
      <c r="H15" s="689">
        <f xml:space="preserve"> Time!H$10</f>
        <v>0</v>
      </c>
      <c r="I15" s="689">
        <f xml:space="preserve"> Time!I$10</f>
        <v>0</v>
      </c>
      <c r="J15" s="689">
        <f xml:space="preserve"> Time!J$10</f>
        <v>1</v>
      </c>
      <c r="K15" s="689">
        <f xml:space="preserve"> Time!K$10</f>
        <v>2</v>
      </c>
      <c r="L15" s="689">
        <f xml:space="preserve"> Time!L$10</f>
        <v>3</v>
      </c>
      <c r="M15" s="689">
        <f xml:space="preserve"> Time!M$10</f>
        <v>4</v>
      </c>
      <c r="N15" s="689">
        <f xml:space="preserve"> Time!N$10</f>
        <v>5</v>
      </c>
      <c r="O15" s="689">
        <f xml:space="preserve"> Time!O$10</f>
        <v>6</v>
      </c>
      <c r="P15" s="689">
        <f xml:space="preserve"> Time!P$10</f>
        <v>7</v>
      </c>
      <c r="Q15" s="689">
        <f xml:space="preserve"> Time!Q$10</f>
        <v>8</v>
      </c>
      <c r="R15" s="689">
        <f xml:space="preserve"> Time!R$10</f>
        <v>9</v>
      </c>
      <c r="S15" s="689">
        <f xml:space="preserve"> Time!S$10</f>
        <v>10</v>
      </c>
      <c r="T15" s="689">
        <f xml:space="preserve"> Time!T$10</f>
        <v>11</v>
      </c>
      <c r="U15" s="689">
        <f xml:space="preserve"> Time!U$10</f>
        <v>12</v>
      </c>
      <c r="V15" s="689">
        <f xml:space="preserve"> Time!V$10</f>
        <v>13</v>
      </c>
      <c r="W15" s="689">
        <f xml:space="preserve"> Time!W$10</f>
        <v>14</v>
      </c>
      <c r="X15" s="689">
        <f xml:space="preserve"> Time!X$10</f>
        <v>15</v>
      </c>
      <c r="Y15" s="689">
        <f xml:space="preserve"> Time!Y$10</f>
        <v>16</v>
      </c>
      <c r="Z15" s="689">
        <f xml:space="preserve"> Time!Z$10</f>
        <v>17</v>
      </c>
      <c r="AA15" s="689">
        <f xml:space="preserve"> Time!AA$10</f>
        <v>18</v>
      </c>
      <c r="AB15" s="689">
        <f xml:space="preserve"> Time!AB$10</f>
        <v>19</v>
      </c>
      <c r="AC15" s="689">
        <f xml:space="preserve"> Time!AC$10</f>
        <v>20</v>
      </c>
      <c r="AD15" s="689">
        <f xml:space="preserve"> Time!AD$10</f>
        <v>21</v>
      </c>
      <c r="AE15" s="689">
        <f xml:space="preserve"> Time!AE$10</f>
        <v>22</v>
      </c>
      <c r="AF15" s="689">
        <f xml:space="preserve"> Time!AF$10</f>
        <v>23</v>
      </c>
      <c r="AG15" s="689">
        <f xml:space="preserve"> Time!AG$10</f>
        <v>24</v>
      </c>
      <c r="AH15" s="689">
        <f xml:space="preserve"> Time!AH$10</f>
        <v>25</v>
      </c>
      <c r="AI15" s="689">
        <f xml:space="preserve"> Time!AI$10</f>
        <v>26</v>
      </c>
      <c r="AJ15" s="689">
        <f xml:space="preserve"> Time!AJ$10</f>
        <v>27</v>
      </c>
      <c r="AK15" s="689">
        <f xml:space="preserve"> Time!AK$10</f>
        <v>28</v>
      </c>
      <c r="AL15" s="689">
        <f xml:space="preserve"> Time!AL$10</f>
        <v>29</v>
      </c>
      <c r="AM15" s="689">
        <f xml:space="preserve"> Time!AM$10</f>
        <v>30</v>
      </c>
      <c r="AN15" s="689">
        <f xml:space="preserve"> Time!AN$10</f>
        <v>31</v>
      </c>
      <c r="AO15" s="689">
        <f xml:space="preserve"> Time!AO$10</f>
        <v>32</v>
      </c>
      <c r="AP15" s="689">
        <f xml:space="preserve"> Time!AP$10</f>
        <v>33</v>
      </c>
      <c r="AQ15" s="689">
        <f xml:space="preserve"> Time!AQ$10</f>
        <v>34</v>
      </c>
      <c r="AR15" s="689">
        <f xml:space="preserve"> Time!AR$10</f>
        <v>35</v>
      </c>
      <c r="AS15" s="689">
        <f xml:space="preserve"> Time!AS$10</f>
        <v>36</v>
      </c>
      <c r="AT15" s="689">
        <f xml:space="preserve"> Time!AT$10</f>
        <v>37</v>
      </c>
      <c r="AU15" s="689">
        <f xml:space="preserve"> Time!AU$10</f>
        <v>38</v>
      </c>
      <c r="AV15" s="689">
        <f xml:space="preserve"> Time!AV$10</f>
        <v>39</v>
      </c>
      <c r="AW15" s="689">
        <f xml:space="preserve"> Time!AW$10</f>
        <v>40</v>
      </c>
      <c r="AX15" s="689">
        <f xml:space="preserve"> Time!AX$10</f>
        <v>41</v>
      </c>
      <c r="AY15" s="689">
        <f xml:space="preserve"> Time!AY$10</f>
        <v>42</v>
      </c>
      <c r="AZ15" s="689">
        <f xml:space="preserve"> Time!AZ$10</f>
        <v>43</v>
      </c>
      <c r="BA15" s="689">
        <f xml:space="preserve"> Time!BA$10</f>
        <v>44</v>
      </c>
      <c r="BB15" s="689">
        <f xml:space="preserve"> Time!BB$10</f>
        <v>45</v>
      </c>
      <c r="BC15" s="689">
        <f xml:space="preserve"> Time!BC$10</f>
        <v>46</v>
      </c>
      <c r="BD15" s="689">
        <f xml:space="preserve"> Time!BD$10</f>
        <v>47</v>
      </c>
      <c r="BE15" s="689">
        <f xml:space="preserve"> Time!BE$10</f>
        <v>48</v>
      </c>
      <c r="BF15" s="689">
        <f xml:space="preserve"> Time!BF$10</f>
        <v>49</v>
      </c>
      <c r="BG15" s="689">
        <f xml:space="preserve"> Time!BG$10</f>
        <v>50</v>
      </c>
      <c r="BH15" s="689">
        <f xml:space="preserve"> Time!BH$10</f>
        <v>51</v>
      </c>
      <c r="BI15" s="689">
        <f xml:space="preserve"> Time!BI$10</f>
        <v>52</v>
      </c>
      <c r="BJ15" s="689">
        <f xml:space="preserve"> Time!BJ$10</f>
        <v>53</v>
      </c>
      <c r="BK15" s="689">
        <f xml:space="preserve"> Time!BK$10</f>
        <v>54</v>
      </c>
      <c r="BL15" s="689">
        <f xml:space="preserve"> Time!BL$10</f>
        <v>55</v>
      </c>
      <c r="BM15" s="689">
        <f xml:space="preserve"> Time!BM$10</f>
        <v>56</v>
      </c>
      <c r="BN15" s="689">
        <f xml:space="preserve"> Time!BN$10</f>
        <v>57</v>
      </c>
      <c r="BO15" s="689">
        <f xml:space="preserve"> Time!BO$10</f>
        <v>58</v>
      </c>
      <c r="BP15" s="689">
        <f xml:space="preserve"> Time!BP$10</f>
        <v>59</v>
      </c>
      <c r="BQ15" s="689">
        <f xml:space="preserve"> Time!BQ$10</f>
        <v>60</v>
      </c>
      <c r="BR15" s="689">
        <f xml:space="preserve"> Time!BR$10</f>
        <v>61</v>
      </c>
      <c r="BS15" s="689">
        <f xml:space="preserve"> Time!BS$10</f>
        <v>62</v>
      </c>
      <c r="BT15" s="689">
        <f xml:space="preserve"> Time!BT$10</f>
        <v>63</v>
      </c>
      <c r="BU15" s="689">
        <f xml:space="preserve"> Time!BU$10</f>
        <v>64</v>
      </c>
      <c r="BV15" s="689">
        <f xml:space="preserve"> Time!BV$10</f>
        <v>65</v>
      </c>
      <c r="BW15" s="689">
        <f xml:space="preserve"> Time!BW$10</f>
        <v>66</v>
      </c>
      <c r="BX15" s="689">
        <f xml:space="preserve"> Time!BX$10</f>
        <v>67</v>
      </c>
      <c r="BY15" s="689">
        <f xml:space="preserve"> Time!BY$10</f>
        <v>68</v>
      </c>
      <c r="BZ15" s="689">
        <f xml:space="preserve"> Time!BZ$10</f>
        <v>69</v>
      </c>
      <c r="CA15" s="689">
        <f xml:space="preserve"> Time!CA$10</f>
        <v>70</v>
      </c>
      <c r="CB15" s="689">
        <f xml:space="preserve"> Time!CB$10</f>
        <v>71</v>
      </c>
      <c r="CC15" s="689">
        <f xml:space="preserve"> Time!CC$10</f>
        <v>72</v>
      </c>
      <c r="CD15" s="689">
        <f xml:space="preserve"> Time!CD$10</f>
        <v>73</v>
      </c>
      <c r="CE15" s="689">
        <f xml:space="preserve"> Time!CE$10</f>
        <v>74</v>
      </c>
      <c r="CF15" s="689">
        <f xml:space="preserve"> Time!CF$10</f>
        <v>75</v>
      </c>
      <c r="CG15" s="689">
        <f xml:space="preserve"> Time!CG$10</f>
        <v>76</v>
      </c>
      <c r="CH15" s="689">
        <f xml:space="preserve"> Time!CH$10</f>
        <v>77</v>
      </c>
      <c r="CI15" s="689">
        <f xml:space="preserve"> Time!CI$10</f>
        <v>78</v>
      </c>
      <c r="CJ15" s="689">
        <f xml:space="preserve"> Time!CJ$10</f>
        <v>79</v>
      </c>
      <c r="CK15" s="689">
        <f xml:space="preserve"> Time!CK$10</f>
        <v>80</v>
      </c>
      <c r="CL15" s="689">
        <f xml:space="preserve"> Time!CL$10</f>
        <v>81</v>
      </c>
      <c r="CM15" s="689">
        <f xml:space="preserve"> Time!CM$10</f>
        <v>82</v>
      </c>
      <c r="CN15" s="689">
        <f xml:space="preserve"> Time!CN$10</f>
        <v>83</v>
      </c>
      <c r="CO15" s="689">
        <f xml:space="preserve"> Time!CO$10</f>
        <v>84</v>
      </c>
      <c r="CP15" s="689">
        <f xml:space="preserve"> Time!CP$10</f>
        <v>85</v>
      </c>
      <c r="CQ15" s="689">
        <f xml:space="preserve"> Time!CQ$10</f>
        <v>86</v>
      </c>
      <c r="CR15" s="689">
        <f xml:space="preserve"> Time!CR$10</f>
        <v>87</v>
      </c>
      <c r="CS15" s="689">
        <f xml:space="preserve"> Time!CS$10</f>
        <v>88</v>
      </c>
      <c r="CT15" s="689">
        <f xml:space="preserve"> Time!CT$10</f>
        <v>89</v>
      </c>
      <c r="CU15" s="689">
        <f xml:space="preserve"> Time!CU$10</f>
        <v>90</v>
      </c>
      <c r="CV15" s="689">
        <f xml:space="preserve"> Time!CV$10</f>
        <v>91</v>
      </c>
      <c r="CW15" s="689">
        <f xml:space="preserve"> Time!CW$10</f>
        <v>92</v>
      </c>
      <c r="CX15" s="689">
        <f xml:space="preserve"> Time!CX$10</f>
        <v>93</v>
      </c>
      <c r="CY15" s="689">
        <f xml:space="preserve"> Time!CY$10</f>
        <v>94</v>
      </c>
      <c r="CZ15" s="689">
        <f xml:space="preserve"> Time!CZ$10</f>
        <v>95</v>
      </c>
      <c r="DA15" s="689">
        <f xml:space="preserve"> Time!DA$10</f>
        <v>96</v>
      </c>
      <c r="DB15" s="689">
        <f xml:space="preserve"> Time!DB$10</f>
        <v>97</v>
      </c>
      <c r="DC15" s="689">
        <f xml:space="preserve"> Time!DC$10</f>
        <v>98</v>
      </c>
      <c r="DD15" s="689">
        <f xml:space="preserve"> Time!DD$10</f>
        <v>99</v>
      </c>
      <c r="DE15" s="689">
        <f xml:space="preserve"> Time!DE$10</f>
        <v>100</v>
      </c>
      <c r="DF15" s="689">
        <f xml:space="preserve"> Time!DF$10</f>
        <v>101</v>
      </c>
      <c r="DG15" s="689">
        <f xml:space="preserve"> Time!DG$10</f>
        <v>102</v>
      </c>
      <c r="DH15" s="689">
        <f xml:space="preserve"> Time!DH$10</f>
        <v>103</v>
      </c>
      <c r="DI15" s="689">
        <f xml:space="preserve"> Time!DI$10</f>
        <v>104</v>
      </c>
      <c r="DJ15" s="689">
        <f xml:space="preserve"> Time!DJ$10</f>
        <v>105</v>
      </c>
      <c r="DK15" s="689">
        <f xml:space="preserve"> Time!DK$10</f>
        <v>106</v>
      </c>
      <c r="DL15" s="689">
        <f xml:space="preserve"> Time!DL$10</f>
        <v>107</v>
      </c>
      <c r="DM15" s="689">
        <f xml:space="preserve"> Time!DM$10</f>
        <v>108</v>
      </c>
      <c r="DN15" s="689">
        <f xml:space="preserve"> Time!DN$10</f>
        <v>109</v>
      </c>
      <c r="DO15" s="689">
        <f xml:space="preserve"> Time!DO$10</f>
        <v>110</v>
      </c>
      <c r="DP15" s="689">
        <f xml:space="preserve"> Time!DP$10</f>
        <v>111</v>
      </c>
      <c r="DQ15" s="689">
        <f xml:space="preserve"> Time!DQ$10</f>
        <v>112</v>
      </c>
      <c r="DR15" s="689">
        <f xml:space="preserve"> Time!DR$10</f>
        <v>113</v>
      </c>
      <c r="DS15" s="689">
        <f xml:space="preserve"> Time!DS$10</f>
        <v>114</v>
      </c>
      <c r="DT15" s="689">
        <f xml:space="preserve"> Time!DT$10</f>
        <v>115</v>
      </c>
      <c r="DU15" s="689">
        <f xml:space="preserve"> Time!DU$10</f>
        <v>116</v>
      </c>
      <c r="DV15" s="689">
        <f xml:space="preserve"> Time!DV$10</f>
        <v>117</v>
      </c>
      <c r="DW15" s="689">
        <f xml:space="preserve"> Time!DW$10</f>
        <v>118</v>
      </c>
      <c r="DX15" s="689">
        <f xml:space="preserve"> Time!DX$10</f>
        <v>119</v>
      </c>
      <c r="DY15" s="689">
        <f xml:space="preserve"> Time!DY$10</f>
        <v>120</v>
      </c>
      <c r="DZ15" s="689">
        <f xml:space="preserve"> Time!DZ$10</f>
        <v>121</v>
      </c>
      <c r="EA15" s="689">
        <f xml:space="preserve"> Time!EA$10</f>
        <v>122</v>
      </c>
      <c r="EB15" s="689">
        <f xml:space="preserve"> Time!EB$10</f>
        <v>123</v>
      </c>
      <c r="EC15" s="689">
        <f xml:space="preserve"> Time!EC$10</f>
        <v>124</v>
      </c>
      <c r="ED15" s="689">
        <f xml:space="preserve"> Time!ED$10</f>
        <v>125</v>
      </c>
      <c r="EE15" s="689">
        <f xml:space="preserve"> Time!EE$10</f>
        <v>126</v>
      </c>
      <c r="EF15" s="689">
        <f xml:space="preserve"> Time!EF$10</f>
        <v>127</v>
      </c>
      <c r="EG15" s="689">
        <f xml:space="preserve"> Time!EG$10</f>
        <v>128</v>
      </c>
      <c r="EH15" s="689">
        <f xml:space="preserve"> Time!EH$10</f>
        <v>129</v>
      </c>
      <c r="EI15" s="689">
        <f xml:space="preserve"> Time!EI$10</f>
        <v>130</v>
      </c>
      <c r="EJ15" s="689">
        <f xml:space="preserve"> Time!EJ$10</f>
        <v>131</v>
      </c>
      <c r="EK15" s="689">
        <f xml:space="preserve"> Time!EK$10</f>
        <v>132</v>
      </c>
      <c r="EL15" s="689">
        <f xml:space="preserve"> Time!EL$10</f>
        <v>133</v>
      </c>
      <c r="EM15" s="689">
        <f xml:space="preserve"> Time!EM$10</f>
        <v>134</v>
      </c>
      <c r="EN15" s="689">
        <f xml:space="preserve"> Time!EN$10</f>
        <v>135</v>
      </c>
      <c r="EO15" s="689">
        <f xml:space="preserve"> Time!EO$10</f>
        <v>136</v>
      </c>
      <c r="EP15" s="689">
        <f xml:space="preserve"> Time!EP$10</f>
        <v>137</v>
      </c>
      <c r="EQ15" s="689">
        <f xml:space="preserve"> Time!EQ$10</f>
        <v>138</v>
      </c>
      <c r="ER15" s="689">
        <f xml:space="preserve"> Time!ER$10</f>
        <v>139</v>
      </c>
      <c r="ES15" s="689">
        <f xml:space="preserve"> Time!ES$10</f>
        <v>140</v>
      </c>
      <c r="ET15" s="689">
        <f xml:space="preserve"> Time!ET$10</f>
        <v>141</v>
      </c>
      <c r="EU15" s="689">
        <f xml:space="preserve"> Time!EU$10</f>
        <v>142</v>
      </c>
      <c r="EV15" s="689">
        <f xml:space="preserve"> Time!EV$10</f>
        <v>143</v>
      </c>
      <c r="EW15" s="689">
        <f xml:space="preserve"> Time!EW$10</f>
        <v>144</v>
      </c>
      <c r="EX15" s="689">
        <f xml:space="preserve"> Time!EX$10</f>
        <v>145</v>
      </c>
      <c r="EY15" s="689">
        <f xml:space="preserve"> Time!EY$10</f>
        <v>146</v>
      </c>
      <c r="EZ15" s="689">
        <f xml:space="preserve"> Time!EZ$10</f>
        <v>147</v>
      </c>
      <c r="FA15" s="689">
        <f xml:space="preserve"> Time!FA$10</f>
        <v>148</v>
      </c>
      <c r="FB15" s="689">
        <f xml:space="preserve"> Time!FB$10</f>
        <v>149</v>
      </c>
      <c r="FC15" s="689">
        <f xml:space="preserve"> Time!FC$10</f>
        <v>150</v>
      </c>
      <c r="FD15" s="689">
        <f xml:space="preserve"> Time!FD$10</f>
        <v>151</v>
      </c>
      <c r="FE15" s="689">
        <f xml:space="preserve"> Time!FE$10</f>
        <v>152</v>
      </c>
      <c r="FF15" s="689">
        <f xml:space="preserve"> Time!FF$10</f>
        <v>153</v>
      </c>
      <c r="FG15" s="689">
        <f xml:space="preserve"> Time!FG$10</f>
        <v>154</v>
      </c>
      <c r="FH15" s="689">
        <f xml:space="preserve"> Time!FH$10</f>
        <v>155</v>
      </c>
      <c r="FI15" s="689">
        <f xml:space="preserve"> Time!FI$10</f>
        <v>156</v>
      </c>
      <c r="FJ15" s="689">
        <f xml:space="preserve"> Time!FJ$10</f>
        <v>157</v>
      </c>
      <c r="FK15" s="689">
        <f xml:space="preserve"> Time!FK$10</f>
        <v>158</v>
      </c>
      <c r="FL15" s="689">
        <f xml:space="preserve"> Time!FL$10</f>
        <v>159</v>
      </c>
      <c r="FM15" s="689">
        <f xml:space="preserve"> Time!FM$10</f>
        <v>160</v>
      </c>
      <c r="FN15" s="689">
        <f xml:space="preserve"> Time!FN$10</f>
        <v>161</v>
      </c>
      <c r="FO15" s="689">
        <f xml:space="preserve"> Time!FO$10</f>
        <v>162</v>
      </c>
      <c r="FP15" s="689">
        <f xml:space="preserve"> Time!FP$10</f>
        <v>163</v>
      </c>
      <c r="FQ15" s="689">
        <f xml:space="preserve"> Time!FQ$10</f>
        <v>164</v>
      </c>
      <c r="FR15" s="689">
        <f xml:space="preserve"> Time!FR$10</f>
        <v>165</v>
      </c>
      <c r="FS15" s="689">
        <f xml:space="preserve"> Time!FS$10</f>
        <v>166</v>
      </c>
      <c r="FT15" s="689">
        <f xml:space="preserve"> Time!FT$10</f>
        <v>167</v>
      </c>
      <c r="FU15" s="689">
        <f xml:space="preserve"> Time!FU$10</f>
        <v>168</v>
      </c>
      <c r="FV15" s="689">
        <f xml:space="preserve"> Time!FV$10</f>
        <v>169</v>
      </c>
      <c r="FW15" s="689">
        <f xml:space="preserve"> Time!FW$10</f>
        <v>170</v>
      </c>
      <c r="FX15" s="689">
        <f xml:space="preserve"> Time!FX$10</f>
        <v>171</v>
      </c>
      <c r="FY15" s="689">
        <f xml:space="preserve"> Time!FY$10</f>
        <v>172</v>
      </c>
      <c r="FZ15" s="689">
        <f xml:space="preserve"> Time!FZ$10</f>
        <v>173</v>
      </c>
      <c r="GA15" s="689">
        <f xml:space="preserve"> Time!GA$10</f>
        <v>174</v>
      </c>
      <c r="GB15" s="689">
        <f xml:space="preserve"> Time!GB$10</f>
        <v>175</v>
      </c>
      <c r="GC15" s="689">
        <f xml:space="preserve"> Time!GC$10</f>
        <v>176</v>
      </c>
      <c r="GD15" s="689">
        <f xml:space="preserve"> Time!GD$10</f>
        <v>177</v>
      </c>
      <c r="GE15" s="689">
        <f xml:space="preserve"> Time!GE$10</f>
        <v>178</v>
      </c>
      <c r="GF15" s="689">
        <f xml:space="preserve"> Time!GF$10</f>
        <v>179</v>
      </c>
      <c r="GG15" s="689">
        <f xml:space="preserve"> Time!GG$10</f>
        <v>180</v>
      </c>
      <c r="GH15" s="689">
        <f xml:space="preserve"> Time!GH$10</f>
        <v>181</v>
      </c>
      <c r="GI15" s="689">
        <f xml:space="preserve"> Time!GI$10</f>
        <v>182</v>
      </c>
      <c r="GJ15" s="689">
        <f xml:space="preserve"> Time!GJ$10</f>
        <v>183</v>
      </c>
    </row>
    <row r="16" spans="1:192" s="603" customFormat="1" x14ac:dyDescent="0.25">
      <c r="A16" s="429"/>
      <c r="B16" s="429"/>
      <c r="C16" s="430"/>
      <c r="D16" s="688"/>
      <c r="E16" s="690" t="str">
        <f xml:space="preserve"> Debt!E$275</f>
        <v>Senior debt service</v>
      </c>
      <c r="F16" s="690">
        <f xml:space="preserve"> Debt!F$275</f>
        <v>0</v>
      </c>
      <c r="G16" s="690" t="str">
        <f xml:space="preserve"> Debt!G$275</f>
        <v>$ 000s</v>
      </c>
      <c r="H16" s="690">
        <f xml:space="preserve"> Debt!H$275</f>
        <v>77115.25428210714</v>
      </c>
      <c r="I16" s="690">
        <f xml:space="preserve"> Debt!I$275</f>
        <v>0</v>
      </c>
      <c r="J16" s="690">
        <f xml:space="preserve"> Debt!J$275</f>
        <v>0</v>
      </c>
      <c r="K16" s="690">
        <f xml:space="preserve"> Debt!K$275</f>
        <v>0</v>
      </c>
      <c r="L16" s="690">
        <f xml:space="preserve"> Debt!L$275</f>
        <v>0</v>
      </c>
      <c r="M16" s="690">
        <f xml:space="preserve"> Debt!M$275</f>
        <v>0</v>
      </c>
      <c r="N16" s="690">
        <f xml:space="preserve"> Debt!N$275</f>
        <v>0</v>
      </c>
      <c r="O16" s="690">
        <f xml:space="preserve"> Debt!O$275</f>
        <v>0</v>
      </c>
      <c r="P16" s="690">
        <f xml:space="preserve"> Debt!P$275</f>
        <v>0</v>
      </c>
      <c r="Q16" s="690">
        <f xml:space="preserve"> Debt!Q$275</f>
        <v>0</v>
      </c>
      <c r="R16" s="690">
        <f xml:space="preserve"> Debt!R$275</f>
        <v>0</v>
      </c>
      <c r="S16" s="690">
        <f xml:space="preserve"> Debt!S$275</f>
        <v>1467.2462827836282</v>
      </c>
      <c r="T16" s="690">
        <f xml:space="preserve"> Debt!T$275</f>
        <v>1623.8485480302131</v>
      </c>
      <c r="U16" s="690">
        <f xml:space="preserve"> Debt!U$275</f>
        <v>1935.5840685629896</v>
      </c>
      <c r="V16" s="690">
        <f xml:space="preserve"> Debt!V$275</f>
        <v>1828.4592877558941</v>
      </c>
      <c r="W16" s="690">
        <f xml:space="preserve"> Debt!W$275</f>
        <v>1500.7659585948638</v>
      </c>
      <c r="X16" s="690">
        <f xml:space="preserve"> Debt!X$275</f>
        <v>1591.7003816216338</v>
      </c>
      <c r="Y16" s="690">
        <f xml:space="preserve"> Debt!Y$275</f>
        <v>1913.98769590292</v>
      </c>
      <c r="Z16" s="690">
        <f xml:space="preserve"> Debt!Z$275</f>
        <v>1807.4386018923967</v>
      </c>
      <c r="AA16" s="690">
        <f xml:space="preserve"> Debt!AA$275</f>
        <v>1469.2028524412799</v>
      </c>
      <c r="AB16" s="690">
        <f xml:space="preserve"> Debt!AB$275</f>
        <v>1583.5279162984755</v>
      </c>
      <c r="AC16" s="690">
        <f xml:space="preserve"> Debt!AC$275</f>
        <v>1892.1712271641304</v>
      </c>
      <c r="AD16" s="690">
        <f xml:space="preserve"> Debt!AD$275</f>
        <v>1786.1961253465904</v>
      </c>
      <c r="AE16" s="690">
        <f xml:space="preserve"> Debt!AE$275</f>
        <v>1449.5464957644949</v>
      </c>
      <c r="AF16" s="690">
        <f xml:space="preserve"> Debt!AF$275</f>
        <v>1563.0754093943929</v>
      </c>
      <c r="AG16" s="690">
        <f xml:space="preserve"> Debt!AG$275</f>
        <v>1870.1841790403387</v>
      </c>
      <c r="AH16" s="690">
        <f xml:space="preserve"> Debt!AH$275</f>
        <v>1764.7812103496199</v>
      </c>
      <c r="AI16" s="690">
        <f xml:space="preserve"> Debt!AI$275</f>
        <v>1429.6884336969563</v>
      </c>
      <c r="AJ16" s="690">
        <f xml:space="preserve"> Debt!AJ$275</f>
        <v>1542.4102997918963</v>
      </c>
      <c r="AK16" s="690">
        <f xml:space="preserve"> Debt!AK$275</f>
        <v>1847.9921876925705</v>
      </c>
      <c r="AL16" s="690">
        <f xml:space="preserve"> Debt!AL$275</f>
        <v>1743.1596280405633</v>
      </c>
      <c r="AM16" s="690">
        <f xml:space="preserve"> Debt!AM$275</f>
        <v>1421.2910739344832</v>
      </c>
      <c r="AN16" s="690">
        <f xml:space="preserve"> Debt!AN$275</f>
        <v>1509.8477206288953</v>
      </c>
      <c r="AO16" s="690">
        <f xml:space="preserve"> Debt!AO$275</f>
        <v>1825.5884144507786</v>
      </c>
      <c r="AP16" s="690">
        <f xml:space="preserve"> Debt!AP$275</f>
        <v>1721.3245763855614</v>
      </c>
      <c r="AQ16" s="690">
        <f xml:space="preserve"> Debt!AQ$275</f>
        <v>1389.2925890499898</v>
      </c>
      <c r="AR16" s="690">
        <f xml:space="preserve"> Debt!AR$275</f>
        <v>1500.3835790524734</v>
      </c>
      <c r="AS16" s="690">
        <f xml:space="preserve"> Debt!AS$275</f>
        <v>1802.9345346401503</v>
      </c>
      <c r="AT16" s="690">
        <f xml:space="preserve"> Debt!AT$275</f>
        <v>1699.2378797084491</v>
      </c>
      <c r="AU16" s="690">
        <f xml:space="preserve"> Debt!AU$275</f>
        <v>1368.7511075342613</v>
      </c>
      <c r="AV16" s="690">
        <f xml:space="preserve"> Debt!AV$275</f>
        <v>1479.0384164360701</v>
      </c>
      <c r="AW16" s="690">
        <f xml:space="preserve"> Debt!AW$275</f>
        <v>1780.0852446717251</v>
      </c>
      <c r="AX16" s="690">
        <f xml:space="preserve"> Debt!AX$275</f>
        <v>1676.9540512193485</v>
      </c>
      <c r="AY16" s="690">
        <f xml:space="preserve"> Debt!AY$275</f>
        <v>1347.9812100935228</v>
      </c>
      <c r="AZ16" s="690">
        <f xml:space="preserve"> Debt!AZ$275</f>
        <v>1457.45243446616</v>
      </c>
      <c r="BA16" s="690">
        <f xml:space="preserve"> Debt!BA$275</f>
        <v>1757.0026461025197</v>
      </c>
      <c r="BB16" s="690">
        <f xml:space="preserve"> Debt!BB$275</f>
        <v>1654.4353398313642</v>
      </c>
      <c r="BC16" s="690">
        <f xml:space="preserve"> Debt!BC$275</f>
        <v>1338.209189938548</v>
      </c>
      <c r="BD16" s="690">
        <f xml:space="preserve"> Debt!BD$275</f>
        <v>1424.374606670543</v>
      </c>
      <c r="BE16" s="690">
        <f xml:space="preserve"> Debt!BE$275</f>
        <v>1733.6792250053331</v>
      </c>
      <c r="BF16" s="690">
        <f xml:space="preserve"> Debt!BF$275</f>
        <v>1631.6742704231988</v>
      </c>
      <c r="BG16" s="690">
        <f xml:space="preserve"> Debt!BG$275</f>
        <v>1305.6738008706513</v>
      </c>
      <c r="BH16" s="690">
        <f xml:space="preserve"> Debt!BH$275</f>
        <v>1413.4931875904829</v>
      </c>
      <c r="BI16" s="690">
        <f xml:space="preserve"> Debt!BI$275</f>
        <v>1710.0724875648298</v>
      </c>
      <c r="BJ16" s="690">
        <f xml:space="preserve"> Debt!BJ$275</f>
        <v>1608.6284766906067</v>
      </c>
      <c r="BK16" s="690">
        <f xml:space="preserve"> Debt!BK$275</f>
        <v>1284.1322546192011</v>
      </c>
      <c r="BL16" s="690">
        <f xml:space="preserve"> Debt!BL$275</f>
        <v>1391.1380882682918</v>
      </c>
      <c r="BM16" s="690">
        <f xml:space="preserve"> Debt!BM$275</f>
        <v>1686.2428785553827</v>
      </c>
      <c r="BN16" s="690">
        <f xml:space="preserve"> Debt!BN$275</f>
        <v>1585.35769780483</v>
      </c>
      <c r="BO16" s="690">
        <f xml:space="preserve"> Debt!BO$275</f>
        <v>8.1346089021376252E-5</v>
      </c>
      <c r="BP16" s="690">
        <f xml:space="preserve"> Debt!BP$275</f>
        <v>8.2260963717067034E-5</v>
      </c>
      <c r="BQ16" s="690">
        <f xml:space="preserve"> Debt!BQ$275</f>
        <v>8.3174222403655985E-5</v>
      </c>
      <c r="BR16" s="690">
        <f xml:space="preserve"> Debt!BR$275</f>
        <v>8.3186169328087291E-5</v>
      </c>
      <c r="BS16" s="690">
        <f xml:space="preserve"> Debt!BS$275</f>
        <v>8.2292213293073502E-5</v>
      </c>
      <c r="BT16" s="690">
        <f xml:space="preserve"> Debt!BT$275</f>
        <v>8.2302979953714379E-5</v>
      </c>
      <c r="BU16" s="690">
        <f xml:space="preserve"> Debt!BU$275</f>
        <v>8.3223072050219617E-5</v>
      </c>
      <c r="BV16" s="690">
        <f xml:space="preserve"> Debt!BV$275</f>
        <v>8.3235549949070114E-5</v>
      </c>
      <c r="BW16" s="690">
        <f xml:space="preserve"> Debt!BW$275</f>
        <v>8.1445040721557423E-5</v>
      </c>
      <c r="BX16" s="690">
        <f xml:space="preserve"> Debt!BX$275</f>
        <v>8.236784251903874E-5</v>
      </c>
      <c r="BY16" s="690">
        <f xml:space="preserve"> Debt!BY$275</f>
        <v>8.3291036775873361E-5</v>
      </c>
      <c r="BZ16" s="690">
        <f xml:space="preserve"> Debt!BZ$275</f>
        <v>8.3306169546819704E-5</v>
      </c>
      <c r="CA16" s="690">
        <f xml:space="preserve"> Debt!CA$275</f>
        <v>8.1509709942935665E-5</v>
      </c>
      <c r="CB16" s="690">
        <f xml:space="preserve"> Debt!CB$275</f>
        <v>8.243270508436306E-5</v>
      </c>
      <c r="CC16" s="690">
        <f xml:space="preserve"> Debt!CC$275</f>
        <v>8.3352895295706655E-5</v>
      </c>
      <c r="CD16" s="690">
        <f xml:space="preserve"> Debt!CD$275</f>
        <v>8.3366169656185911E-5</v>
      </c>
      <c r="CE16" s="690">
        <f xml:space="preserve"> Debt!CE$275</f>
        <v>8.1569184849343763E-5</v>
      </c>
      <c r="CF16" s="690">
        <f xml:space="preserve"> Debt!CF$275</f>
        <v>8.2488376597920831E-5</v>
      </c>
      <c r="CG16" s="690">
        <f xml:space="preserve"> Debt!CG$275</f>
        <v>8.3407320173671561E-5</v>
      </c>
      <c r="CH16" s="690">
        <f xml:space="preserve"> Debt!CH$275</f>
        <v>8.3420329046941222E-5</v>
      </c>
      <c r="CI16" s="690">
        <f xml:space="preserve"> Debt!CI$275</f>
        <v>8.2526191210903463E-5</v>
      </c>
      <c r="CJ16" s="690">
        <f xml:space="preserve"> Debt!CJ$275</f>
        <v>8.2536170067107218E-5</v>
      </c>
      <c r="CK16" s="690">
        <f xml:space="preserve"> Debt!CK$275</f>
        <v>8.3460152128378963E-5</v>
      </c>
      <c r="CL16" s="690">
        <f xml:space="preserve"> Debt!CL$275</f>
        <v>8.3471568078391105E-5</v>
      </c>
      <c r="CM16" s="690">
        <f xml:space="preserve"> Debt!CM$275</f>
        <v>8.1670993422758493E-5</v>
      </c>
      <c r="CN16" s="690">
        <f xml:space="preserve"> Debt!CN$275</f>
        <v>8.2596305805808742E-5</v>
      </c>
      <c r="CO16" s="690">
        <f xml:space="preserve"> Debt!CO$275</f>
        <v>8.3518824801697247E-5</v>
      </c>
      <c r="CP16" s="690">
        <f xml:space="preserve"> Debt!CP$275</f>
        <v>8.3528382341242289E-5</v>
      </c>
      <c r="CQ16" s="690">
        <f xml:space="preserve"> Debt!CQ$275</f>
        <v>8.1729689181921089E-5</v>
      </c>
      <c r="CR16" s="690">
        <f xml:space="preserve"> Debt!CR$275</f>
        <v>8.2650926913450294E-5</v>
      </c>
      <c r="CS16" s="690">
        <f xml:space="preserve"> Debt!CS$275</f>
        <v>8.3572718705242976E-5</v>
      </c>
      <c r="CT16" s="690">
        <f xml:space="preserve"> Debt!CT$275</f>
        <v>8.3584665629674282E-5</v>
      </c>
      <c r="CU16" s="690">
        <f xml:space="preserve"> Debt!CU$275</f>
        <v>8.1777476879646394E-5</v>
      </c>
      <c r="CV16" s="690">
        <f xml:space="preserve"> Debt!CV$275</f>
        <v>8.270134639742712E-5</v>
      </c>
      <c r="CW16" s="690">
        <f xml:space="preserve"> Debt!CW$275</f>
        <v>8.3624223223902468E-5</v>
      </c>
      <c r="CX16" s="690">
        <f xml:space="preserve"> Debt!CX$275</f>
        <v>8.3641479892525479E-5</v>
      </c>
      <c r="CY16" s="690">
        <f xml:space="preserve"> Debt!CY$275</f>
        <v>8.2748877265134438E-5</v>
      </c>
      <c r="CZ16" s="690">
        <f xml:space="preserve"> Debt!CZ$275</f>
        <v>8.2767259368667645E-5</v>
      </c>
      <c r="DA16" s="690">
        <f xml:space="preserve"> Debt!DA$275</f>
        <v>8.3695373796071221E-5</v>
      </c>
      <c r="DB16" s="690">
        <f xml:space="preserve"> Debt!DB$275</f>
        <v>8.3705462310035454E-5</v>
      </c>
      <c r="DC16" s="690">
        <f xml:space="preserve"> Debt!DC$275</f>
        <v>8.1896946123959604E-5</v>
      </c>
      <c r="DD16" s="690">
        <f xml:space="preserve"> Debt!DD$275</f>
        <v>8.2822930882225403E-5</v>
      </c>
      <c r="DE16" s="690">
        <f xml:space="preserve"> Debt!DE$275</f>
        <v>8.3745019904263586E-5</v>
      </c>
      <c r="DF16" s="690">
        <f xml:space="preserve"> Debt!DF$275</f>
        <v>8.3758825239161992E-5</v>
      </c>
      <c r="DG16" s="690">
        <f xml:space="preserve"> Debt!DG$275</f>
        <v>8.1956421030367714E-5</v>
      </c>
      <c r="DH16" s="690">
        <f xml:space="preserve"> Debt!DH$275</f>
        <v>8.2883329222405982E-5</v>
      </c>
      <c r="DI16" s="690">
        <f xml:space="preserve"> Debt!DI$275</f>
        <v>8.3805285500839375E-5</v>
      </c>
      <c r="DJ16" s="690">
        <f xml:space="preserve"> Debt!DJ$275</f>
        <v>8.3824666067139095E-5</v>
      </c>
      <c r="DK16" s="690">
        <f xml:space="preserve"> Debt!DK$275</f>
        <v>8.201797366276387E-5</v>
      </c>
      <c r="DL16" s="690">
        <f xml:space="preserve"> Debt!DL$275</f>
        <v>8.2939263337442781E-5</v>
      </c>
      <c r="DM16" s="690">
        <f xml:space="preserve"> Debt!DM$275</f>
        <v>8.3869267918349337E-5</v>
      </c>
      <c r="DN16" s="690">
        <f xml:space="preserve"> Debt!DN$275</f>
        <v>8.3879887406732747E-5</v>
      </c>
      <c r="DO16" s="690">
        <f xml:space="preserve"> Debt!DO$275</f>
        <v>8.2978390957820633E-5</v>
      </c>
      <c r="DP16" s="690">
        <f xml:space="preserve"> Debt!DP$275</f>
        <v>8.2997560865790977E-5</v>
      </c>
      <c r="DQ16" s="690">
        <f xml:space="preserve"> Debt!DQ$275</f>
        <v>8.3921568898637574E-5</v>
      </c>
      <c r="DR16" s="690">
        <f xml:space="preserve"> Debt!DR$275</f>
        <v>8.3940949464937281E-5</v>
      </c>
      <c r="DS16" s="690">
        <f xml:space="preserve"> Debt!DS$275</f>
        <v>8.2127313992885303E-5</v>
      </c>
      <c r="DT16" s="690">
        <f xml:space="preserve"> Debt!DT$275</f>
        <v>8.3058484408929639E-5</v>
      </c>
      <c r="DU16" s="690">
        <f xml:space="preserve"> Debt!DU$275</f>
        <v>8.3986082290566727E-5</v>
      </c>
      <c r="DV16" s="690">
        <f xml:space="preserve"> Debt!DV$275</f>
        <v>8.3996967266159692E-5</v>
      </c>
      <c r="DW16" s="690">
        <f xml:space="preserve"> Debt!DW$275</f>
        <v>8.21862694677964E-5</v>
      </c>
      <c r="DX16" s="690">
        <f xml:space="preserve"> Debt!DX$275</f>
        <v>8.3116256734319752E-5</v>
      </c>
      <c r="DY16" s="690">
        <f xml:space="preserve"> Debt!DY$275</f>
        <v>8.4039179732483724E-5</v>
      </c>
      <c r="DZ16" s="690">
        <f xml:space="preserve"> Debt!DZ$275</f>
        <v>8.4050330195286285E-5</v>
      </c>
      <c r="EA16" s="690">
        <f xml:space="preserve"> Debt!EA$275</f>
        <v>8.2240290343485865E-5</v>
      </c>
      <c r="EB16" s="690">
        <f xml:space="preserve"> Debt!EB$275</f>
        <v>8.3164050203506125E-5</v>
      </c>
      <c r="EC16" s="690">
        <f xml:space="preserve"> Debt!EC$275</f>
        <v>8.408988778951443E-5</v>
      </c>
      <c r="ED16" s="690">
        <f xml:space="preserve"> Debt!ED$275</f>
        <v>8.410926835581415E-5</v>
      </c>
      <c r="EE16" s="690">
        <f xml:space="preserve"> Debt!EE$275</f>
        <v>8.3208955056423005E-5</v>
      </c>
      <c r="EF16" s="690">
        <f xml:space="preserve"> Debt!EF$275</f>
        <v>8.3222872934812431E-5</v>
      </c>
      <c r="EG16" s="690">
        <f xml:space="preserve"> Debt!EG$275</f>
        <v>8.4155463130281937E-5</v>
      </c>
      <c r="EH16" s="690">
        <f xml:space="preserve"> Debt!EH$275</f>
        <v>8.416687908029408E-5</v>
      </c>
      <c r="EI16" s="690">
        <f xml:space="preserve"> Debt!EI$275</f>
        <v>8.2353266694086414E-5</v>
      </c>
      <c r="EJ16" s="690">
        <f xml:space="preserve"> Debt!EJ$275</f>
        <v>8.3279857455765394E-5</v>
      </c>
      <c r="EK16" s="690">
        <f xml:space="preserve"> Debt!EK$275</f>
        <v>8.4213870316390612E-5</v>
      </c>
      <c r="EL16" s="690">
        <f xml:space="preserve"> Debt!EL$275</f>
        <v>8.4231126985013623E-5</v>
      </c>
      <c r="EM16" s="690">
        <f xml:space="preserve"> Debt!EM$275</f>
        <v>8.2409884727260952E-5</v>
      </c>
      <c r="EN16" s="690">
        <f xml:space="preserve"> Debt!EN$275</f>
        <v>8.3335528969323138E-5</v>
      </c>
      <c r="EO16" s="690">
        <f xml:space="preserve"> Debt!EO$275</f>
        <v>8.4263250937373395E-5</v>
      </c>
      <c r="EP16" s="690">
        <f xml:space="preserve"> Debt!EP$275</f>
        <v>8.4275463349014324E-5</v>
      </c>
      <c r="EQ16" s="690">
        <f xml:space="preserve"> Debt!EQ$275</f>
        <v>8.2458711287980273E-5</v>
      </c>
      <c r="ER16" s="690">
        <f xml:space="preserve"> Debt!ER$275</f>
        <v>8.3389362272527553E-5</v>
      </c>
      <c r="ES16" s="690">
        <f xml:space="preserve"> Debt!ES$275</f>
        <v>8.432431299557793E-5</v>
      </c>
      <c r="ET16" s="690">
        <f xml:space="preserve"> Debt!ET$275</f>
        <v>8.4342366125829713E-5</v>
      </c>
      <c r="EU16" s="690">
        <f xml:space="preserve"> Debt!EU$275</f>
        <v>8.3442407771294858E-5</v>
      </c>
      <c r="EV16" s="690">
        <f xml:space="preserve"> Debt!EV$275</f>
        <v>8.3451598823061461E-5</v>
      </c>
      <c r="EW16" s="690">
        <f xml:space="preserve"> Debt!EW$275</f>
        <v>8.4379268847962013E-5</v>
      </c>
      <c r="EX16" s="690">
        <f xml:space="preserve"> Debt!EX$275</f>
        <v>8.4395994542165874E-5</v>
      </c>
      <c r="EY16" s="690">
        <f xml:space="preserve"> Debt!EY$275</f>
        <v>8.2577141669299466E-5</v>
      </c>
      <c r="EZ16" s="690">
        <f xml:space="preserve"> Debt!EZ$275</f>
        <v>8.350832074253541E-5</v>
      </c>
      <c r="FA16" s="690">
        <f xml:space="preserve"> Debt!FA$275</f>
        <v>8.4438472495699461E-5</v>
      </c>
      <c r="FB16" s="690">
        <f xml:space="preserve"> Debt!FB$275</f>
        <v>8.4455994651532054E-5</v>
      </c>
      <c r="FC16" s="690">
        <f xml:space="preserve"> Debt!FC$275</f>
        <v>8.2631681976485933E-5</v>
      </c>
      <c r="FD16" s="690">
        <f xml:space="preserve"> Debt!FD$275</f>
        <v>8.3566618270883606E-5</v>
      </c>
      <c r="FE16" s="690">
        <f xml:space="preserve"> Debt!FE$275</f>
        <v>8.4500065528323186E-5</v>
      </c>
      <c r="FF16" s="690">
        <f xml:space="preserve"> Debt!FF$275</f>
        <v>8.4518118658574943E-5</v>
      </c>
      <c r="FG16" s="690">
        <f xml:space="preserve"> Debt!FG$275</f>
        <v>8.2695312334870132E-5</v>
      </c>
      <c r="FH16" s="690">
        <f xml:space="preserve"> Debt!FH$275</f>
        <v>8.3625966205148008E-5</v>
      </c>
      <c r="FI16" s="690">
        <f xml:space="preserve"> Debt!FI$275</f>
        <v>8.4556348816755179E-5</v>
      </c>
      <c r="FJ16" s="690">
        <f xml:space="preserve"> Debt!FJ$275</f>
        <v>8.4576260357474049E-5</v>
      </c>
      <c r="FK16" s="690">
        <f xml:space="preserve"> Debt!FK$275</f>
        <v>8.3668245043274394E-5</v>
      </c>
      <c r="FL16" s="690">
        <f xml:space="preserve"> Debt!FL$275</f>
        <v>8.3685314139412368E-5</v>
      </c>
      <c r="FM16" s="690">
        <f xml:space="preserve"> Debt!FM$275</f>
        <v>8.4617676362169295E-5</v>
      </c>
      <c r="FN16" s="690">
        <f xml:space="preserve"> Debt!FN$275</f>
        <v>8.4636525954049838E-5</v>
      </c>
      <c r="FO16" s="690">
        <f xml:space="preserve"> Debt!FO$275</f>
        <v>8.2813223284692325E-5</v>
      </c>
      <c r="FP16" s="690">
        <f xml:space="preserve"> Debt!FP$275</f>
        <v>8.3752802719527195E-5</v>
      </c>
      <c r="FQ16" s="690">
        <f xml:space="preserve"> Debt!FQ$275</f>
        <v>8.4689092421547657E-5</v>
      </c>
      <c r="FR16" s="690">
        <f xml:space="preserve"> Debt!FR$275</f>
        <v>8.4703694218074823E-5</v>
      </c>
      <c r="FS16" s="690">
        <f xml:space="preserve"> Debt!FS$275</f>
        <v>8.2877632790322067E-5</v>
      </c>
      <c r="FT16" s="690">
        <f xml:space="preserve"> Debt!FT$275</f>
        <v>8.3817402683372501E-5</v>
      </c>
      <c r="FU16" s="690">
        <f xml:space="preserve"> Debt!FU$275</f>
        <v>8.4752012890219265E-5</v>
      </c>
      <c r="FV16" s="690">
        <f xml:space="preserve"> Debt!FV$275</f>
        <v>8.4765552737908089E-5</v>
      </c>
      <c r="FW16" s="690">
        <f xml:space="preserve"> Debt!FW$275</f>
        <v>8.2932952244754049E-5</v>
      </c>
      <c r="FX16" s="690">
        <f xml:space="preserve"> Debt!FX$275</f>
        <v>8.3870185580660751E-5</v>
      </c>
      <c r="FY16" s="690">
        <f xml:space="preserve"> Debt!FY$275</f>
        <v>8.480909264028003E-5</v>
      </c>
      <c r="FZ16" s="690">
        <f xml:space="preserve"> Debt!FZ$275</f>
        <v>8.4819977615873009E-5</v>
      </c>
      <c r="GA16" s="690">
        <f xml:space="preserve"> Debt!GA$275</f>
        <v>8.3916140839493782E-5</v>
      </c>
      <c r="GB16" s="690">
        <f xml:space="preserve"> Debt!GB$275</f>
        <v>8.3926119695697536E-5</v>
      </c>
      <c r="GC16" s="690">
        <f xml:space="preserve"> Debt!GC$275</f>
        <v>8.4868296288017492E-5</v>
      </c>
      <c r="GD16" s="690">
        <f xml:space="preserve"> Debt!GD$275</f>
        <v>8.488608393105968E-5</v>
      </c>
      <c r="GE16" s="690">
        <f xml:space="preserve"> Debt!GE$275</f>
        <v>8.3053979783558328E-5</v>
      </c>
      <c r="GF16" s="690">
        <f xml:space="preserve"> Debt!GF$275</f>
        <v>8.3990719659542856E-5</v>
      </c>
      <c r="GG16" s="690">
        <f xml:space="preserve"> Debt!GG$275</f>
        <v>8.4924314089239916E-5</v>
      </c>
      <c r="GH16" s="690">
        <f xml:space="preserve"> Debt!GH$275</f>
        <v>8.4943960142749191E-5</v>
      </c>
      <c r="GI16" s="690">
        <f xml:space="preserve"> Debt!GI$275</f>
        <v>8.3116571278948512E-5</v>
      </c>
      <c r="GJ16" s="690">
        <f xml:space="preserve"> Debt!GJ$275</f>
        <v>8.4056632630783381E-5</v>
      </c>
    </row>
    <row r="17" spans="1:192" s="603" customFormat="1" x14ac:dyDescent="0.25">
      <c r="A17" s="429"/>
      <c r="B17" s="429"/>
      <c r="C17" s="430"/>
      <c r="D17" s="688"/>
      <c r="E17" s="691" t="str">
        <f xml:space="preserve"> Time!E$108</f>
        <v>Operating period flag</v>
      </c>
      <c r="F17" s="691">
        <f xml:space="preserve"> Time!F$108</f>
        <v>0</v>
      </c>
      <c r="G17" s="691" t="str">
        <f xml:space="preserve"> Time!G$108</f>
        <v>flag</v>
      </c>
      <c r="H17" s="691">
        <f xml:space="preserve"> Time!H$108</f>
        <v>100</v>
      </c>
      <c r="I17" s="691">
        <f xml:space="preserve"> Time!I$108</f>
        <v>0</v>
      </c>
      <c r="J17" s="691">
        <f xml:space="preserve"> Time!J$108</f>
        <v>0</v>
      </c>
      <c r="K17" s="691">
        <f xml:space="preserve"> Time!K$108</f>
        <v>0</v>
      </c>
      <c r="L17" s="691">
        <f xml:space="preserve"> Time!L$108</f>
        <v>0</v>
      </c>
      <c r="M17" s="691">
        <f xml:space="preserve"> Time!M$108</f>
        <v>0</v>
      </c>
      <c r="N17" s="691">
        <f xml:space="preserve"> Time!N$108</f>
        <v>0</v>
      </c>
      <c r="O17" s="691">
        <f xml:space="preserve"> Time!O$108</f>
        <v>0</v>
      </c>
      <c r="P17" s="691">
        <f xml:space="preserve"> Time!P$108</f>
        <v>0</v>
      </c>
      <c r="Q17" s="691">
        <f xml:space="preserve"> Time!Q$108</f>
        <v>0</v>
      </c>
      <c r="R17" s="691">
        <f xml:space="preserve"> Time!R$108</f>
        <v>0</v>
      </c>
      <c r="S17" s="691">
        <f xml:space="preserve"> Time!S$108</f>
        <v>1</v>
      </c>
      <c r="T17" s="691">
        <f xml:space="preserve"> Time!T$108</f>
        <v>1</v>
      </c>
      <c r="U17" s="691">
        <f xml:space="preserve"> Time!U$108</f>
        <v>1</v>
      </c>
      <c r="V17" s="691">
        <f xml:space="preserve"> Time!V$108</f>
        <v>1</v>
      </c>
      <c r="W17" s="691">
        <f xml:space="preserve"> Time!W$108</f>
        <v>1</v>
      </c>
      <c r="X17" s="691">
        <f xml:space="preserve"> Time!X$108</f>
        <v>1</v>
      </c>
      <c r="Y17" s="691">
        <f xml:space="preserve"> Time!Y$108</f>
        <v>1</v>
      </c>
      <c r="Z17" s="691">
        <f xml:space="preserve"> Time!Z$108</f>
        <v>1</v>
      </c>
      <c r="AA17" s="691">
        <f xml:space="preserve"> Time!AA$108</f>
        <v>1</v>
      </c>
      <c r="AB17" s="691">
        <f xml:space="preserve"> Time!AB$108</f>
        <v>1</v>
      </c>
      <c r="AC17" s="691">
        <f xml:space="preserve"> Time!AC$108</f>
        <v>1</v>
      </c>
      <c r="AD17" s="691">
        <f xml:space="preserve"> Time!AD$108</f>
        <v>1</v>
      </c>
      <c r="AE17" s="691">
        <f xml:space="preserve"> Time!AE$108</f>
        <v>1</v>
      </c>
      <c r="AF17" s="691">
        <f xml:space="preserve"> Time!AF$108</f>
        <v>1</v>
      </c>
      <c r="AG17" s="691">
        <f xml:space="preserve"> Time!AG$108</f>
        <v>1</v>
      </c>
      <c r="AH17" s="691">
        <f xml:space="preserve"> Time!AH$108</f>
        <v>1</v>
      </c>
      <c r="AI17" s="691">
        <f xml:space="preserve"> Time!AI$108</f>
        <v>1</v>
      </c>
      <c r="AJ17" s="691">
        <f xml:space="preserve"> Time!AJ$108</f>
        <v>1</v>
      </c>
      <c r="AK17" s="691">
        <f xml:space="preserve"> Time!AK$108</f>
        <v>1</v>
      </c>
      <c r="AL17" s="691">
        <f xml:space="preserve"> Time!AL$108</f>
        <v>1</v>
      </c>
      <c r="AM17" s="691">
        <f xml:space="preserve"> Time!AM$108</f>
        <v>1</v>
      </c>
      <c r="AN17" s="691">
        <f xml:space="preserve"> Time!AN$108</f>
        <v>1</v>
      </c>
      <c r="AO17" s="691">
        <f xml:space="preserve"> Time!AO$108</f>
        <v>1</v>
      </c>
      <c r="AP17" s="691">
        <f xml:space="preserve"> Time!AP$108</f>
        <v>1</v>
      </c>
      <c r="AQ17" s="691">
        <f xml:space="preserve"> Time!AQ$108</f>
        <v>1</v>
      </c>
      <c r="AR17" s="691">
        <f xml:space="preserve"> Time!AR$108</f>
        <v>1</v>
      </c>
      <c r="AS17" s="691">
        <f xml:space="preserve"> Time!AS$108</f>
        <v>1</v>
      </c>
      <c r="AT17" s="691">
        <f xml:space="preserve"> Time!AT$108</f>
        <v>1</v>
      </c>
      <c r="AU17" s="691">
        <f xml:space="preserve"> Time!AU$108</f>
        <v>1</v>
      </c>
      <c r="AV17" s="691">
        <f xml:space="preserve"> Time!AV$108</f>
        <v>1</v>
      </c>
      <c r="AW17" s="691">
        <f xml:space="preserve"> Time!AW$108</f>
        <v>1</v>
      </c>
      <c r="AX17" s="691">
        <f xml:space="preserve"> Time!AX$108</f>
        <v>1</v>
      </c>
      <c r="AY17" s="691">
        <f xml:space="preserve"> Time!AY$108</f>
        <v>1</v>
      </c>
      <c r="AZ17" s="691">
        <f xml:space="preserve"> Time!AZ$108</f>
        <v>1</v>
      </c>
      <c r="BA17" s="691">
        <f xml:space="preserve"> Time!BA$108</f>
        <v>1</v>
      </c>
      <c r="BB17" s="691">
        <f xml:space="preserve"> Time!BB$108</f>
        <v>1</v>
      </c>
      <c r="BC17" s="691">
        <f xml:space="preserve"> Time!BC$108</f>
        <v>1</v>
      </c>
      <c r="BD17" s="691">
        <f xml:space="preserve"> Time!BD$108</f>
        <v>1</v>
      </c>
      <c r="BE17" s="691">
        <f xml:space="preserve"> Time!BE$108</f>
        <v>1</v>
      </c>
      <c r="BF17" s="691">
        <f xml:space="preserve"> Time!BF$108</f>
        <v>1</v>
      </c>
      <c r="BG17" s="691">
        <f xml:space="preserve"> Time!BG$108</f>
        <v>1</v>
      </c>
      <c r="BH17" s="691">
        <f xml:space="preserve"> Time!BH$108</f>
        <v>1</v>
      </c>
      <c r="BI17" s="691">
        <f xml:space="preserve"> Time!BI$108</f>
        <v>1</v>
      </c>
      <c r="BJ17" s="691">
        <f xml:space="preserve"> Time!BJ$108</f>
        <v>1</v>
      </c>
      <c r="BK17" s="691">
        <f xml:space="preserve"> Time!BK$108</f>
        <v>1</v>
      </c>
      <c r="BL17" s="691">
        <f xml:space="preserve"> Time!BL$108</f>
        <v>1</v>
      </c>
      <c r="BM17" s="691">
        <f xml:space="preserve"> Time!BM$108</f>
        <v>1</v>
      </c>
      <c r="BN17" s="691">
        <f xml:space="preserve"> Time!BN$108</f>
        <v>1</v>
      </c>
      <c r="BO17" s="691">
        <f xml:space="preserve"> Time!BO$108</f>
        <v>1</v>
      </c>
      <c r="BP17" s="691">
        <f xml:space="preserve"> Time!BP$108</f>
        <v>1</v>
      </c>
      <c r="BQ17" s="691">
        <f xml:space="preserve"> Time!BQ$108</f>
        <v>1</v>
      </c>
      <c r="BR17" s="691">
        <f xml:space="preserve"> Time!BR$108</f>
        <v>1</v>
      </c>
      <c r="BS17" s="691">
        <f xml:space="preserve"> Time!BS$108</f>
        <v>1</v>
      </c>
      <c r="BT17" s="691">
        <f xml:space="preserve"> Time!BT$108</f>
        <v>1</v>
      </c>
      <c r="BU17" s="691">
        <f xml:space="preserve"> Time!BU$108</f>
        <v>1</v>
      </c>
      <c r="BV17" s="691">
        <f xml:space="preserve"> Time!BV$108</f>
        <v>1</v>
      </c>
      <c r="BW17" s="691">
        <f xml:space="preserve"> Time!BW$108</f>
        <v>1</v>
      </c>
      <c r="BX17" s="691">
        <f xml:space="preserve"> Time!BX$108</f>
        <v>1</v>
      </c>
      <c r="BY17" s="691">
        <f xml:space="preserve"> Time!BY$108</f>
        <v>1</v>
      </c>
      <c r="BZ17" s="691">
        <f xml:space="preserve"> Time!BZ$108</f>
        <v>1</v>
      </c>
      <c r="CA17" s="691">
        <f xml:space="preserve"> Time!CA$108</f>
        <v>1</v>
      </c>
      <c r="CB17" s="691">
        <f xml:space="preserve"> Time!CB$108</f>
        <v>1</v>
      </c>
      <c r="CC17" s="691">
        <f xml:space="preserve"> Time!CC$108</f>
        <v>1</v>
      </c>
      <c r="CD17" s="691">
        <f xml:space="preserve"> Time!CD$108</f>
        <v>1</v>
      </c>
      <c r="CE17" s="691">
        <f xml:space="preserve"> Time!CE$108</f>
        <v>1</v>
      </c>
      <c r="CF17" s="691">
        <f xml:space="preserve"> Time!CF$108</f>
        <v>1</v>
      </c>
      <c r="CG17" s="691">
        <f xml:space="preserve"> Time!CG$108</f>
        <v>1</v>
      </c>
      <c r="CH17" s="691">
        <f xml:space="preserve"> Time!CH$108</f>
        <v>1</v>
      </c>
      <c r="CI17" s="691">
        <f xml:space="preserve"> Time!CI$108</f>
        <v>1</v>
      </c>
      <c r="CJ17" s="691">
        <f xml:space="preserve"> Time!CJ$108</f>
        <v>1</v>
      </c>
      <c r="CK17" s="691">
        <f xml:space="preserve"> Time!CK$108</f>
        <v>1</v>
      </c>
      <c r="CL17" s="691">
        <f xml:space="preserve"> Time!CL$108</f>
        <v>1</v>
      </c>
      <c r="CM17" s="691">
        <f xml:space="preserve"> Time!CM$108</f>
        <v>1</v>
      </c>
      <c r="CN17" s="691">
        <f xml:space="preserve"> Time!CN$108</f>
        <v>1</v>
      </c>
      <c r="CO17" s="691">
        <f xml:space="preserve"> Time!CO$108</f>
        <v>1</v>
      </c>
      <c r="CP17" s="691">
        <f xml:space="preserve"> Time!CP$108</f>
        <v>1</v>
      </c>
      <c r="CQ17" s="691">
        <f xml:space="preserve"> Time!CQ$108</f>
        <v>1</v>
      </c>
      <c r="CR17" s="691">
        <f xml:space="preserve"> Time!CR$108</f>
        <v>1</v>
      </c>
      <c r="CS17" s="691">
        <f xml:space="preserve"> Time!CS$108</f>
        <v>1</v>
      </c>
      <c r="CT17" s="691">
        <f xml:space="preserve"> Time!CT$108</f>
        <v>1</v>
      </c>
      <c r="CU17" s="691">
        <f xml:space="preserve"> Time!CU$108</f>
        <v>1</v>
      </c>
      <c r="CV17" s="691">
        <f xml:space="preserve"> Time!CV$108</f>
        <v>1</v>
      </c>
      <c r="CW17" s="691">
        <f xml:space="preserve"> Time!CW$108</f>
        <v>1</v>
      </c>
      <c r="CX17" s="691">
        <f xml:space="preserve"> Time!CX$108</f>
        <v>1</v>
      </c>
      <c r="CY17" s="691">
        <f xml:space="preserve"> Time!CY$108</f>
        <v>1</v>
      </c>
      <c r="CZ17" s="691">
        <f xml:space="preserve"> Time!CZ$108</f>
        <v>1</v>
      </c>
      <c r="DA17" s="691">
        <f xml:space="preserve"> Time!DA$108</f>
        <v>1</v>
      </c>
      <c r="DB17" s="691">
        <f xml:space="preserve"> Time!DB$108</f>
        <v>1</v>
      </c>
      <c r="DC17" s="691">
        <f xml:space="preserve"> Time!DC$108</f>
        <v>1</v>
      </c>
      <c r="DD17" s="691">
        <f xml:space="preserve"> Time!DD$108</f>
        <v>1</v>
      </c>
      <c r="DE17" s="691">
        <f xml:space="preserve"> Time!DE$108</f>
        <v>1</v>
      </c>
      <c r="DF17" s="691">
        <f xml:space="preserve"> Time!DF$108</f>
        <v>1</v>
      </c>
      <c r="DG17" s="691">
        <f xml:space="preserve"> Time!DG$108</f>
        <v>1</v>
      </c>
      <c r="DH17" s="691">
        <f xml:space="preserve"> Time!DH$108</f>
        <v>1</v>
      </c>
      <c r="DI17" s="691">
        <f xml:space="preserve"> Time!DI$108</f>
        <v>1</v>
      </c>
      <c r="DJ17" s="691">
        <f xml:space="preserve"> Time!DJ$108</f>
        <v>1</v>
      </c>
      <c r="DK17" s="691">
        <f xml:space="preserve"> Time!DK$108</f>
        <v>1</v>
      </c>
      <c r="DL17" s="691">
        <f xml:space="preserve"> Time!DL$108</f>
        <v>1</v>
      </c>
      <c r="DM17" s="691">
        <f xml:space="preserve"> Time!DM$108</f>
        <v>1</v>
      </c>
      <c r="DN17" s="691">
        <f xml:space="preserve"> Time!DN$108</f>
        <v>1</v>
      </c>
      <c r="DO17" s="691">
        <f xml:space="preserve"> Time!DO$108</f>
        <v>0</v>
      </c>
      <c r="DP17" s="691">
        <f xml:space="preserve"> Time!DP$108</f>
        <v>0</v>
      </c>
      <c r="DQ17" s="691">
        <f xml:space="preserve"> Time!DQ$108</f>
        <v>0</v>
      </c>
      <c r="DR17" s="691">
        <f xml:space="preserve"> Time!DR$108</f>
        <v>0</v>
      </c>
      <c r="DS17" s="691">
        <f xml:space="preserve"> Time!DS$108</f>
        <v>0</v>
      </c>
      <c r="DT17" s="691">
        <f xml:space="preserve"> Time!DT$108</f>
        <v>0</v>
      </c>
      <c r="DU17" s="691">
        <f xml:space="preserve"> Time!DU$108</f>
        <v>0</v>
      </c>
      <c r="DV17" s="691">
        <f xml:space="preserve"> Time!DV$108</f>
        <v>0</v>
      </c>
      <c r="DW17" s="691">
        <f xml:space="preserve"> Time!DW$108</f>
        <v>0</v>
      </c>
      <c r="DX17" s="691">
        <f xml:space="preserve"> Time!DX$108</f>
        <v>0</v>
      </c>
      <c r="DY17" s="691">
        <f xml:space="preserve"> Time!DY$108</f>
        <v>0</v>
      </c>
      <c r="DZ17" s="691">
        <f xml:space="preserve"> Time!DZ$108</f>
        <v>0</v>
      </c>
      <c r="EA17" s="691">
        <f xml:space="preserve"> Time!EA$108</f>
        <v>0</v>
      </c>
      <c r="EB17" s="691">
        <f xml:space="preserve"> Time!EB$108</f>
        <v>0</v>
      </c>
      <c r="EC17" s="691">
        <f xml:space="preserve"> Time!EC$108</f>
        <v>0</v>
      </c>
      <c r="ED17" s="691">
        <f xml:space="preserve"> Time!ED$108</f>
        <v>0</v>
      </c>
      <c r="EE17" s="691">
        <f xml:space="preserve"> Time!EE$108</f>
        <v>0</v>
      </c>
      <c r="EF17" s="691">
        <f xml:space="preserve"> Time!EF$108</f>
        <v>0</v>
      </c>
      <c r="EG17" s="691">
        <f xml:space="preserve"> Time!EG$108</f>
        <v>0</v>
      </c>
      <c r="EH17" s="691">
        <f xml:space="preserve"> Time!EH$108</f>
        <v>0</v>
      </c>
      <c r="EI17" s="691">
        <f xml:space="preserve"> Time!EI$108</f>
        <v>0</v>
      </c>
      <c r="EJ17" s="691">
        <f xml:space="preserve"> Time!EJ$108</f>
        <v>0</v>
      </c>
      <c r="EK17" s="691">
        <f xml:space="preserve"> Time!EK$108</f>
        <v>0</v>
      </c>
      <c r="EL17" s="691">
        <f xml:space="preserve"> Time!EL$108</f>
        <v>0</v>
      </c>
      <c r="EM17" s="691">
        <f xml:space="preserve"> Time!EM$108</f>
        <v>0</v>
      </c>
      <c r="EN17" s="691">
        <f xml:space="preserve"> Time!EN$108</f>
        <v>0</v>
      </c>
      <c r="EO17" s="691">
        <f xml:space="preserve"> Time!EO$108</f>
        <v>0</v>
      </c>
      <c r="EP17" s="691">
        <f xml:space="preserve"> Time!EP$108</f>
        <v>0</v>
      </c>
      <c r="EQ17" s="691">
        <f xml:space="preserve"> Time!EQ$108</f>
        <v>0</v>
      </c>
      <c r="ER17" s="691">
        <f xml:space="preserve"> Time!ER$108</f>
        <v>0</v>
      </c>
      <c r="ES17" s="691">
        <f xml:space="preserve"> Time!ES$108</f>
        <v>0</v>
      </c>
      <c r="ET17" s="691">
        <f xml:space="preserve"> Time!ET$108</f>
        <v>0</v>
      </c>
      <c r="EU17" s="691">
        <f xml:space="preserve"> Time!EU$108</f>
        <v>0</v>
      </c>
      <c r="EV17" s="691">
        <f xml:space="preserve"> Time!EV$108</f>
        <v>0</v>
      </c>
      <c r="EW17" s="691">
        <f xml:space="preserve"> Time!EW$108</f>
        <v>0</v>
      </c>
      <c r="EX17" s="691">
        <f xml:space="preserve"> Time!EX$108</f>
        <v>0</v>
      </c>
      <c r="EY17" s="691">
        <f xml:space="preserve"> Time!EY$108</f>
        <v>0</v>
      </c>
      <c r="EZ17" s="691">
        <f xml:space="preserve"> Time!EZ$108</f>
        <v>0</v>
      </c>
      <c r="FA17" s="691">
        <f xml:space="preserve"> Time!FA$108</f>
        <v>0</v>
      </c>
      <c r="FB17" s="691">
        <f xml:space="preserve"> Time!FB$108</f>
        <v>0</v>
      </c>
      <c r="FC17" s="691">
        <f xml:space="preserve"> Time!FC$108</f>
        <v>0</v>
      </c>
      <c r="FD17" s="691">
        <f xml:space="preserve"> Time!FD$108</f>
        <v>0</v>
      </c>
      <c r="FE17" s="691">
        <f xml:space="preserve"> Time!FE$108</f>
        <v>0</v>
      </c>
      <c r="FF17" s="691">
        <f xml:space="preserve"> Time!FF$108</f>
        <v>0</v>
      </c>
      <c r="FG17" s="691">
        <f xml:space="preserve"> Time!FG$108</f>
        <v>0</v>
      </c>
      <c r="FH17" s="691">
        <f xml:space="preserve"> Time!FH$108</f>
        <v>0</v>
      </c>
      <c r="FI17" s="691">
        <f xml:space="preserve"> Time!FI$108</f>
        <v>0</v>
      </c>
      <c r="FJ17" s="691">
        <f xml:space="preserve"> Time!FJ$108</f>
        <v>0</v>
      </c>
      <c r="FK17" s="691">
        <f xml:space="preserve"> Time!FK$108</f>
        <v>0</v>
      </c>
      <c r="FL17" s="691">
        <f xml:space="preserve"> Time!FL$108</f>
        <v>0</v>
      </c>
      <c r="FM17" s="691">
        <f xml:space="preserve"> Time!FM$108</f>
        <v>0</v>
      </c>
      <c r="FN17" s="691">
        <f xml:space="preserve"> Time!FN$108</f>
        <v>0</v>
      </c>
      <c r="FO17" s="691">
        <f xml:space="preserve"> Time!FO$108</f>
        <v>0</v>
      </c>
      <c r="FP17" s="691">
        <f xml:space="preserve"> Time!FP$108</f>
        <v>0</v>
      </c>
      <c r="FQ17" s="691">
        <f xml:space="preserve"> Time!FQ$108</f>
        <v>0</v>
      </c>
      <c r="FR17" s="691">
        <f xml:space="preserve"> Time!FR$108</f>
        <v>0</v>
      </c>
      <c r="FS17" s="691">
        <f xml:space="preserve"> Time!FS$108</f>
        <v>0</v>
      </c>
      <c r="FT17" s="691">
        <f xml:space="preserve"> Time!FT$108</f>
        <v>0</v>
      </c>
      <c r="FU17" s="691">
        <f xml:space="preserve"> Time!FU$108</f>
        <v>0</v>
      </c>
      <c r="FV17" s="691">
        <f xml:space="preserve"> Time!FV$108</f>
        <v>0</v>
      </c>
      <c r="FW17" s="691">
        <f xml:space="preserve"> Time!FW$108</f>
        <v>0</v>
      </c>
      <c r="FX17" s="691">
        <f xml:space="preserve"> Time!FX$108</f>
        <v>0</v>
      </c>
      <c r="FY17" s="691">
        <f xml:space="preserve"> Time!FY$108</f>
        <v>0</v>
      </c>
      <c r="FZ17" s="691">
        <f xml:space="preserve"> Time!FZ$108</f>
        <v>0</v>
      </c>
      <c r="GA17" s="691">
        <f xml:space="preserve"> Time!GA$108</f>
        <v>0</v>
      </c>
      <c r="GB17" s="691">
        <f xml:space="preserve"> Time!GB$108</f>
        <v>0</v>
      </c>
      <c r="GC17" s="691">
        <f xml:space="preserve"> Time!GC$108</f>
        <v>0</v>
      </c>
      <c r="GD17" s="691">
        <f xml:space="preserve"> Time!GD$108</f>
        <v>0</v>
      </c>
      <c r="GE17" s="691">
        <f xml:space="preserve"> Time!GE$108</f>
        <v>0</v>
      </c>
      <c r="GF17" s="691">
        <f xml:space="preserve"> Time!GF$108</f>
        <v>0</v>
      </c>
      <c r="GG17" s="691">
        <f xml:space="preserve"> Time!GG$108</f>
        <v>0</v>
      </c>
      <c r="GH17" s="691">
        <f xml:space="preserve"> Time!GH$108</f>
        <v>0</v>
      </c>
      <c r="GI17" s="691">
        <f xml:space="preserve"> Time!GI$108</f>
        <v>0</v>
      </c>
      <c r="GJ17" s="691">
        <f xml:space="preserve"> Time!GJ$108</f>
        <v>0</v>
      </c>
    </row>
    <row r="18" spans="1:192" x14ac:dyDescent="0.25">
      <c r="A18" s="85"/>
      <c r="B18" s="85"/>
      <c r="C18" s="672"/>
      <c r="D18" s="66"/>
      <c r="E18" s="32" t="s">
        <v>538</v>
      </c>
      <c r="F18" s="32"/>
      <c r="G18" s="32" t="str">
        <f xml:space="preserve"> SMU</f>
        <v>$ 000s</v>
      </c>
      <c r="H18" s="32"/>
      <c r="I18" s="32"/>
      <c r="J18" s="32">
        <f>SUMIFS( $J$16:$GJ$16, $J$15:$GJ$15, "&gt;" &amp; J15, $J$15:$GJ$15, "&lt;=" &amp; J15 + $F14 ) * J17</f>
        <v>0</v>
      </c>
      <c r="K18" s="32">
        <f t="shared" ref="K18:BV18" si="1">SUMIFS( $J$16:$GJ$16, $J$15:$GJ$15, "&gt;" &amp; K15, $J$15:$GJ$15, "&lt;=" &amp; K15 + $F14 ) * K17</f>
        <v>0</v>
      </c>
      <c r="L18" s="32">
        <f t="shared" si="1"/>
        <v>0</v>
      </c>
      <c r="M18" s="32">
        <f t="shared" si="1"/>
        <v>0</v>
      </c>
      <c r="N18" s="32">
        <f t="shared" si="1"/>
        <v>0</v>
      </c>
      <c r="O18" s="32">
        <f t="shared" si="1"/>
        <v>0</v>
      </c>
      <c r="P18" s="32">
        <f t="shared" si="1"/>
        <v>0</v>
      </c>
      <c r="Q18" s="32">
        <f t="shared" si="1"/>
        <v>0</v>
      </c>
      <c r="R18" s="32">
        <f t="shared" si="1"/>
        <v>0</v>
      </c>
      <c r="S18" s="32">
        <f t="shared" si="1"/>
        <v>6888.6578629439609</v>
      </c>
      <c r="T18" s="32">
        <f t="shared" si="1"/>
        <v>6856.5096965353814</v>
      </c>
      <c r="U18" s="32">
        <f t="shared" si="1"/>
        <v>6834.913323875312</v>
      </c>
      <c r="V18" s="32">
        <f t="shared" si="1"/>
        <v>6813.8926380118146</v>
      </c>
      <c r="W18" s="32">
        <f t="shared" si="1"/>
        <v>6782.3295318582304</v>
      </c>
      <c r="X18" s="32">
        <f t="shared" si="1"/>
        <v>6774.1570665350719</v>
      </c>
      <c r="Y18" s="32">
        <f t="shared" si="1"/>
        <v>6752.340597796283</v>
      </c>
      <c r="Z18" s="32">
        <f t="shared" si="1"/>
        <v>6731.0981212504757</v>
      </c>
      <c r="AA18" s="32">
        <f t="shared" si="1"/>
        <v>6711.4417645736921</v>
      </c>
      <c r="AB18" s="32">
        <f t="shared" si="1"/>
        <v>6690.9892576696075</v>
      </c>
      <c r="AC18" s="32">
        <f t="shared" si="1"/>
        <v>6669.0022095458162</v>
      </c>
      <c r="AD18" s="32">
        <f t="shared" si="1"/>
        <v>6647.5872945488463</v>
      </c>
      <c r="AE18" s="32">
        <f t="shared" si="1"/>
        <v>6627.7292324813079</v>
      </c>
      <c r="AF18" s="32">
        <f t="shared" si="1"/>
        <v>6607.0641228788108</v>
      </c>
      <c r="AG18" s="32">
        <f t="shared" si="1"/>
        <v>6584.8721315310431</v>
      </c>
      <c r="AH18" s="32">
        <f t="shared" si="1"/>
        <v>6563.2505492219861</v>
      </c>
      <c r="AI18" s="32">
        <f t="shared" si="1"/>
        <v>6554.8531894595135</v>
      </c>
      <c r="AJ18" s="32">
        <f t="shared" si="1"/>
        <v>6522.2906102965126</v>
      </c>
      <c r="AK18" s="32">
        <f t="shared" si="1"/>
        <v>6499.8868370547207</v>
      </c>
      <c r="AL18" s="32">
        <f t="shared" si="1"/>
        <v>6478.0517853997189</v>
      </c>
      <c r="AM18" s="32">
        <f t="shared" si="1"/>
        <v>6446.0533005152256</v>
      </c>
      <c r="AN18" s="32">
        <f t="shared" si="1"/>
        <v>6436.5891589388038</v>
      </c>
      <c r="AO18" s="32">
        <f t="shared" si="1"/>
        <v>6413.9352791281754</v>
      </c>
      <c r="AP18" s="32">
        <f t="shared" si="1"/>
        <v>6391.8485824510626</v>
      </c>
      <c r="AQ18" s="32">
        <f t="shared" si="1"/>
        <v>6371.3071009353334</v>
      </c>
      <c r="AR18" s="32">
        <f t="shared" si="1"/>
        <v>6349.9619383189311</v>
      </c>
      <c r="AS18" s="32">
        <f t="shared" si="1"/>
        <v>6327.1126483505059</v>
      </c>
      <c r="AT18" s="32">
        <f t="shared" si="1"/>
        <v>6304.8288198614046</v>
      </c>
      <c r="AU18" s="32">
        <f t="shared" si="1"/>
        <v>6284.0589224206669</v>
      </c>
      <c r="AV18" s="32">
        <f t="shared" si="1"/>
        <v>6262.4729404507561</v>
      </c>
      <c r="AW18" s="32">
        <f t="shared" si="1"/>
        <v>6239.3903418815507</v>
      </c>
      <c r="AX18" s="32">
        <f t="shared" si="1"/>
        <v>6216.871630493567</v>
      </c>
      <c r="AY18" s="32">
        <f t="shared" si="1"/>
        <v>6207.0996103385914</v>
      </c>
      <c r="AZ18" s="32">
        <f t="shared" si="1"/>
        <v>6174.0217825429754</v>
      </c>
      <c r="BA18" s="32">
        <f t="shared" si="1"/>
        <v>6150.6983614457877</v>
      </c>
      <c r="BB18" s="32">
        <f t="shared" si="1"/>
        <v>6127.9372920376227</v>
      </c>
      <c r="BC18" s="32">
        <f t="shared" si="1"/>
        <v>6095.4019029697265</v>
      </c>
      <c r="BD18" s="32">
        <f t="shared" si="1"/>
        <v>6084.5204838896661</v>
      </c>
      <c r="BE18" s="32">
        <f t="shared" si="1"/>
        <v>6060.9137464491632</v>
      </c>
      <c r="BF18" s="32">
        <f t="shared" si="1"/>
        <v>6037.8679527165705</v>
      </c>
      <c r="BG18" s="32">
        <f t="shared" si="1"/>
        <v>6016.3264064651203</v>
      </c>
      <c r="BH18" s="32">
        <f t="shared" si="1"/>
        <v>5993.9713071429296</v>
      </c>
      <c r="BI18" s="32">
        <f t="shared" si="1"/>
        <v>5970.1416981334824</v>
      </c>
      <c r="BJ18" s="32">
        <f t="shared" si="1"/>
        <v>5946.8709192477054</v>
      </c>
      <c r="BK18" s="32">
        <f t="shared" si="1"/>
        <v>4662.7387459745942</v>
      </c>
      <c r="BL18" s="32">
        <f t="shared" si="1"/>
        <v>3271.6007399672653</v>
      </c>
      <c r="BM18" s="32">
        <f t="shared" si="1"/>
        <v>1585.3579445861051</v>
      </c>
      <c r="BN18" s="32">
        <f t="shared" si="1"/>
        <v>3.2996744447018659E-4</v>
      </c>
      <c r="BO18" s="32">
        <f t="shared" si="1"/>
        <v>3.3091356874188384E-4</v>
      </c>
      <c r="BP18" s="32">
        <f t="shared" si="1"/>
        <v>3.3095558497853118E-4</v>
      </c>
      <c r="BQ18" s="32">
        <f t="shared" si="1"/>
        <v>3.3100443462509479E-4</v>
      </c>
      <c r="BR18" s="32">
        <f t="shared" si="1"/>
        <v>3.3105381524607767E-4</v>
      </c>
      <c r="BS18" s="32">
        <f t="shared" si="1"/>
        <v>3.3020664267456156E-4</v>
      </c>
      <c r="BT18" s="32">
        <f t="shared" si="1"/>
        <v>3.3027150523988588E-4</v>
      </c>
      <c r="BU18" s="32">
        <f t="shared" si="1"/>
        <v>3.303394699655396E-4</v>
      </c>
      <c r="BV18" s="32">
        <f t="shared" si="1"/>
        <v>3.3041008956328924E-4</v>
      </c>
      <c r="BW18" s="32">
        <f t="shared" ref="BW18:EH18" si="2">SUMIFS( $J$16:$GJ$16, $J$15:$GJ$15, "&gt;" &amp; BW15, $J$15:$GJ$15, "&lt;=" &amp; BW15 + $F14 ) * BW17</f>
        <v>3.3047475878466751E-4</v>
      </c>
      <c r="BX18" s="32">
        <f t="shared" si="2"/>
        <v>3.3053962134999178E-4</v>
      </c>
      <c r="BY18" s="32">
        <f t="shared" si="2"/>
        <v>3.3060147986982511E-4</v>
      </c>
      <c r="BZ18" s="32">
        <f t="shared" si="2"/>
        <v>3.3066147997919126E-4</v>
      </c>
      <c r="CA18" s="32">
        <f t="shared" si="2"/>
        <v>3.3072095488559942E-4</v>
      </c>
      <c r="CB18" s="32">
        <f t="shared" si="2"/>
        <v>3.3077662639915717E-4</v>
      </c>
      <c r="CC18" s="32">
        <f t="shared" si="2"/>
        <v>3.3083105127712205E-4</v>
      </c>
      <c r="CD18" s="32">
        <f t="shared" si="2"/>
        <v>3.308852106678774E-4</v>
      </c>
      <c r="CE18" s="32">
        <f t="shared" si="2"/>
        <v>3.3184221702943712E-4</v>
      </c>
      <c r="CF18" s="32">
        <f t="shared" si="2"/>
        <v>3.318900104986235E-4</v>
      </c>
      <c r="CG18" s="32">
        <f t="shared" si="2"/>
        <v>3.3194284245333084E-4</v>
      </c>
      <c r="CH18" s="32">
        <f t="shared" si="2"/>
        <v>3.3199408148478079E-4</v>
      </c>
      <c r="CI18" s="32">
        <f t="shared" si="2"/>
        <v>3.3113888369663575E-4</v>
      </c>
      <c r="CJ18" s="32">
        <f t="shared" si="2"/>
        <v>3.311990194353373E-4</v>
      </c>
      <c r="CK18" s="32">
        <f t="shared" si="2"/>
        <v>3.312576921086556E-4</v>
      </c>
      <c r="CL18" s="32">
        <f t="shared" si="2"/>
        <v>3.3131450637150677E-4</v>
      </c>
      <c r="CM18" s="32">
        <f t="shared" si="2"/>
        <v>3.3137320213066934E-4</v>
      </c>
      <c r="CN18" s="32">
        <f t="shared" si="2"/>
        <v>3.3142782323831088E-4</v>
      </c>
      <c r="CO18" s="32">
        <f t="shared" si="2"/>
        <v>3.3148171714185665E-4</v>
      </c>
      <c r="CP18" s="32">
        <f t="shared" si="2"/>
        <v>3.3153800043028865E-4</v>
      </c>
      <c r="CQ18" s="32">
        <f t="shared" si="2"/>
        <v>3.3158578812801399E-4</v>
      </c>
      <c r="CR18" s="32">
        <f t="shared" si="2"/>
        <v>3.3163620761199081E-4</v>
      </c>
      <c r="CS18" s="32">
        <f t="shared" si="2"/>
        <v>3.3168771213065024E-4</v>
      </c>
      <c r="CT18" s="32">
        <f t="shared" si="2"/>
        <v>3.3174452639350146E-4</v>
      </c>
      <c r="CU18" s="32">
        <f t="shared" si="2"/>
        <v>3.3271592677898952E-4</v>
      </c>
      <c r="CV18" s="32">
        <f t="shared" si="2"/>
        <v>3.3278183975023E-4</v>
      </c>
      <c r="CW18" s="32">
        <f t="shared" si="2"/>
        <v>3.3285299032239876E-4</v>
      </c>
      <c r="CX18" s="32">
        <f t="shared" si="2"/>
        <v>3.329169727399088E-4</v>
      </c>
      <c r="CY18" s="32">
        <f t="shared" si="2"/>
        <v>3.3206504159873394E-4</v>
      </c>
      <c r="CZ18" s="32">
        <f t="shared" si="2"/>
        <v>3.3212071311229164E-4</v>
      </c>
      <c r="DA18" s="32">
        <f t="shared" si="2"/>
        <v>3.3217035922048405E-4</v>
      </c>
      <c r="DB18" s="32">
        <f t="shared" si="2"/>
        <v>3.322237221496106E-4</v>
      </c>
      <c r="DC18" s="32">
        <f t="shared" si="2"/>
        <v>3.322831970560187E-4</v>
      </c>
      <c r="DD18" s="32">
        <f t="shared" si="2"/>
        <v>3.3234359539619922E-4</v>
      </c>
      <c r="DE18" s="32">
        <f t="shared" si="2"/>
        <v>3.3240386099277506E-4</v>
      </c>
      <c r="DF18" s="32">
        <f t="shared" si="2"/>
        <v>3.3246970182075218E-4</v>
      </c>
      <c r="DG18" s="32">
        <f t="shared" si="2"/>
        <v>3.3253125445314828E-4</v>
      </c>
      <c r="DH18" s="32">
        <f t="shared" si="2"/>
        <v>3.3258718856818512E-4</v>
      </c>
      <c r="DI18" s="32">
        <f t="shared" si="2"/>
        <v>3.3265117098569506E-4</v>
      </c>
      <c r="DJ18" s="32">
        <f t="shared" si="2"/>
        <v>3.3270639232528873E-4</v>
      </c>
      <c r="DK18" s="32">
        <f t="shared" si="2"/>
        <v>3.3366680962034552E-4</v>
      </c>
      <c r="DL18" s="32">
        <f t="shared" si="2"/>
        <v>3.3372510714869367E-4</v>
      </c>
      <c r="DM18" s="32">
        <f t="shared" si="2"/>
        <v>3.3377740812898194E-4</v>
      </c>
      <c r="DN18" s="32">
        <f t="shared" si="2"/>
        <v>3.3383847018718648E-4</v>
      </c>
      <c r="DO18" s="32">
        <f t="shared" si="2"/>
        <v>0</v>
      </c>
      <c r="DP18" s="32">
        <f t="shared" si="2"/>
        <v>0</v>
      </c>
      <c r="DQ18" s="32">
        <f t="shared" si="2"/>
        <v>0</v>
      </c>
      <c r="DR18" s="32">
        <f t="shared" si="2"/>
        <v>0</v>
      </c>
      <c r="DS18" s="32">
        <f t="shared" si="2"/>
        <v>0</v>
      </c>
      <c r="DT18" s="32">
        <f t="shared" si="2"/>
        <v>0</v>
      </c>
      <c r="DU18" s="32">
        <f t="shared" si="2"/>
        <v>0</v>
      </c>
      <c r="DV18" s="32">
        <f t="shared" si="2"/>
        <v>0</v>
      </c>
      <c r="DW18" s="32">
        <f t="shared" si="2"/>
        <v>0</v>
      </c>
      <c r="DX18" s="32">
        <f t="shared" si="2"/>
        <v>0</v>
      </c>
      <c r="DY18" s="32">
        <f t="shared" si="2"/>
        <v>0</v>
      </c>
      <c r="DZ18" s="32">
        <f t="shared" si="2"/>
        <v>0</v>
      </c>
      <c r="EA18" s="32">
        <f t="shared" si="2"/>
        <v>0</v>
      </c>
      <c r="EB18" s="32">
        <f t="shared" si="2"/>
        <v>0</v>
      </c>
      <c r="EC18" s="32">
        <f t="shared" si="2"/>
        <v>0</v>
      </c>
      <c r="ED18" s="32">
        <f t="shared" si="2"/>
        <v>0</v>
      </c>
      <c r="EE18" s="32">
        <f t="shared" si="2"/>
        <v>0</v>
      </c>
      <c r="EF18" s="32">
        <f t="shared" si="2"/>
        <v>0</v>
      </c>
      <c r="EG18" s="32">
        <f t="shared" si="2"/>
        <v>0</v>
      </c>
      <c r="EH18" s="32">
        <f t="shared" si="2"/>
        <v>0</v>
      </c>
      <c r="EI18" s="32">
        <f t="shared" ref="EI18:GJ18" si="3">SUMIFS( $J$16:$GJ$16, $J$15:$GJ$15, "&gt;" &amp; EI15, $J$15:$GJ$15, "&lt;=" &amp; EI15 + $F14 ) * EI17</f>
        <v>0</v>
      </c>
      <c r="EJ18" s="32">
        <f t="shared" si="3"/>
        <v>0</v>
      </c>
      <c r="EK18" s="32">
        <f t="shared" si="3"/>
        <v>0</v>
      </c>
      <c r="EL18" s="32">
        <f t="shared" si="3"/>
        <v>0</v>
      </c>
      <c r="EM18" s="32">
        <f t="shared" si="3"/>
        <v>0</v>
      </c>
      <c r="EN18" s="32">
        <f t="shared" si="3"/>
        <v>0</v>
      </c>
      <c r="EO18" s="32">
        <f t="shared" si="3"/>
        <v>0</v>
      </c>
      <c r="EP18" s="32">
        <f t="shared" si="3"/>
        <v>0</v>
      </c>
      <c r="EQ18" s="32">
        <f t="shared" si="3"/>
        <v>0</v>
      </c>
      <c r="ER18" s="32">
        <f t="shared" si="3"/>
        <v>0</v>
      </c>
      <c r="ES18" s="32">
        <f t="shared" si="3"/>
        <v>0</v>
      </c>
      <c r="ET18" s="32">
        <f t="shared" si="3"/>
        <v>0</v>
      </c>
      <c r="EU18" s="32">
        <f t="shared" si="3"/>
        <v>0</v>
      </c>
      <c r="EV18" s="32">
        <f t="shared" si="3"/>
        <v>0</v>
      </c>
      <c r="EW18" s="32">
        <f t="shared" si="3"/>
        <v>0</v>
      </c>
      <c r="EX18" s="32">
        <f t="shared" si="3"/>
        <v>0</v>
      </c>
      <c r="EY18" s="32">
        <f t="shared" si="3"/>
        <v>0</v>
      </c>
      <c r="EZ18" s="32">
        <f t="shared" si="3"/>
        <v>0</v>
      </c>
      <c r="FA18" s="32">
        <f t="shared" si="3"/>
        <v>0</v>
      </c>
      <c r="FB18" s="32">
        <f t="shared" si="3"/>
        <v>0</v>
      </c>
      <c r="FC18" s="32">
        <f t="shared" si="3"/>
        <v>0</v>
      </c>
      <c r="FD18" s="32">
        <f t="shared" si="3"/>
        <v>0</v>
      </c>
      <c r="FE18" s="32">
        <f t="shared" si="3"/>
        <v>0</v>
      </c>
      <c r="FF18" s="32">
        <f t="shared" si="3"/>
        <v>0</v>
      </c>
      <c r="FG18" s="32">
        <f t="shared" si="3"/>
        <v>0</v>
      </c>
      <c r="FH18" s="32">
        <f t="shared" si="3"/>
        <v>0</v>
      </c>
      <c r="FI18" s="32">
        <f t="shared" si="3"/>
        <v>0</v>
      </c>
      <c r="FJ18" s="32">
        <f t="shared" si="3"/>
        <v>0</v>
      </c>
      <c r="FK18" s="32">
        <f t="shared" si="3"/>
        <v>0</v>
      </c>
      <c r="FL18" s="32">
        <f t="shared" si="3"/>
        <v>0</v>
      </c>
      <c r="FM18" s="32">
        <f t="shared" si="3"/>
        <v>0</v>
      </c>
      <c r="FN18" s="32">
        <f t="shared" si="3"/>
        <v>0</v>
      </c>
      <c r="FO18" s="32">
        <f t="shared" si="3"/>
        <v>0</v>
      </c>
      <c r="FP18" s="32">
        <f t="shared" si="3"/>
        <v>0</v>
      </c>
      <c r="FQ18" s="32">
        <f t="shared" si="3"/>
        <v>0</v>
      </c>
      <c r="FR18" s="32">
        <f t="shared" si="3"/>
        <v>0</v>
      </c>
      <c r="FS18" s="32">
        <f t="shared" si="3"/>
        <v>0</v>
      </c>
      <c r="FT18" s="32">
        <f t="shared" si="3"/>
        <v>0</v>
      </c>
      <c r="FU18" s="32">
        <f t="shared" si="3"/>
        <v>0</v>
      </c>
      <c r="FV18" s="32">
        <f t="shared" si="3"/>
        <v>0</v>
      </c>
      <c r="FW18" s="32">
        <f t="shared" si="3"/>
        <v>0</v>
      </c>
      <c r="FX18" s="32">
        <f t="shared" si="3"/>
        <v>0</v>
      </c>
      <c r="FY18" s="32">
        <f t="shared" si="3"/>
        <v>0</v>
      </c>
      <c r="FZ18" s="32">
        <f t="shared" si="3"/>
        <v>0</v>
      </c>
      <c r="GA18" s="32">
        <f t="shared" si="3"/>
        <v>0</v>
      </c>
      <c r="GB18" s="32">
        <f t="shared" si="3"/>
        <v>0</v>
      </c>
      <c r="GC18" s="32">
        <f t="shared" si="3"/>
        <v>0</v>
      </c>
      <c r="GD18" s="32">
        <f t="shared" si="3"/>
        <v>0</v>
      </c>
      <c r="GE18" s="32">
        <f t="shared" si="3"/>
        <v>0</v>
      </c>
      <c r="GF18" s="32">
        <f t="shared" si="3"/>
        <v>0</v>
      </c>
      <c r="GG18" s="32">
        <f t="shared" si="3"/>
        <v>0</v>
      </c>
      <c r="GH18" s="32">
        <f t="shared" si="3"/>
        <v>0</v>
      </c>
      <c r="GI18" s="32">
        <f t="shared" si="3"/>
        <v>0</v>
      </c>
      <c r="GJ18" s="32">
        <f t="shared" si="3"/>
        <v>0</v>
      </c>
    </row>
    <row r="19" spans="1:192" x14ac:dyDescent="0.25">
      <c r="A19" s="85"/>
      <c r="B19" s="85"/>
      <c r="C19" s="672"/>
      <c r="D19" s="66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32"/>
      <c r="DN19" s="32"/>
      <c r="DO19" s="32"/>
      <c r="DP19" s="32"/>
      <c r="DQ19" s="32"/>
      <c r="DR19" s="32"/>
      <c r="DS19" s="32"/>
      <c r="DT19" s="32"/>
      <c r="DU19" s="32"/>
      <c r="DV19" s="32"/>
      <c r="DW19" s="32"/>
      <c r="DX19" s="32"/>
      <c r="DY19" s="32"/>
      <c r="DZ19" s="32"/>
      <c r="EA19" s="32"/>
      <c r="EB19" s="32"/>
      <c r="EC19" s="32"/>
      <c r="ED19" s="32"/>
      <c r="EE19" s="32"/>
      <c r="EF19" s="32"/>
      <c r="EG19" s="32"/>
      <c r="EH19" s="32"/>
      <c r="EI19" s="32"/>
      <c r="EJ19" s="32"/>
      <c r="EK19" s="32"/>
      <c r="EL19" s="32"/>
      <c r="EM19" s="32"/>
      <c r="EN19" s="32"/>
      <c r="EO19" s="32"/>
      <c r="EP19" s="32"/>
      <c r="EQ19" s="32"/>
      <c r="ER19" s="32"/>
      <c r="ES19" s="32"/>
      <c r="ET19" s="32"/>
      <c r="EU19" s="32"/>
      <c r="EV19" s="32"/>
      <c r="EW19" s="32"/>
      <c r="EX19" s="32"/>
      <c r="EY19" s="32"/>
      <c r="EZ19" s="32"/>
      <c r="FA19" s="32"/>
      <c r="FB19" s="32"/>
      <c r="FC19" s="32"/>
      <c r="FD19" s="32"/>
      <c r="FE19" s="32"/>
      <c r="FF19" s="32"/>
      <c r="FG19" s="32"/>
      <c r="FH19" s="32"/>
      <c r="FI19" s="32"/>
      <c r="FJ19" s="32"/>
      <c r="FK19" s="32"/>
      <c r="FL19" s="32"/>
      <c r="FM19" s="32"/>
      <c r="FN19" s="32"/>
      <c r="FO19" s="32"/>
      <c r="FP19" s="32"/>
      <c r="FQ19" s="32"/>
      <c r="FR19" s="32"/>
      <c r="FS19" s="32"/>
      <c r="FT19" s="32"/>
      <c r="FU19" s="32"/>
      <c r="FV19" s="32"/>
      <c r="FW19" s="32"/>
      <c r="FX19" s="32"/>
      <c r="FY19" s="32"/>
      <c r="FZ19" s="32"/>
      <c r="GA19" s="32"/>
      <c r="GB19" s="32"/>
      <c r="GC19" s="32"/>
      <c r="GD19" s="32"/>
      <c r="GE19" s="32"/>
      <c r="GF19" s="32"/>
      <c r="GG19" s="32"/>
      <c r="GH19" s="32"/>
      <c r="GI19" s="32"/>
      <c r="GJ19" s="32"/>
    </row>
    <row r="20" spans="1:192" x14ac:dyDescent="0.25">
      <c r="A20" s="85"/>
      <c r="B20" s="85"/>
      <c r="C20" s="672"/>
      <c r="D20" s="66"/>
      <c r="E20" s="131" t="str">
        <f xml:space="preserve"> InpC!E$141</f>
        <v>DSRA target balance selection switch</v>
      </c>
      <c r="F20" s="131">
        <f xml:space="preserve"> InpC!F$141</f>
        <v>1</v>
      </c>
      <c r="G20" s="131" t="str">
        <f xml:space="preserve"> InpC!G$141</f>
        <v>1 = 50% of 12m, 2 = next 6m</v>
      </c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2"/>
      <c r="EI20" s="32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2"/>
      <c r="EU20" s="32"/>
      <c r="EV20" s="32"/>
      <c r="EW20" s="32"/>
      <c r="EX20" s="32"/>
      <c r="EY20" s="32"/>
      <c r="EZ20" s="32"/>
      <c r="FA20" s="32"/>
      <c r="FB20" s="32"/>
      <c r="FC20" s="32"/>
      <c r="FD20" s="32"/>
      <c r="FE20" s="32"/>
      <c r="FF20" s="32"/>
      <c r="FG20" s="32"/>
      <c r="FH20" s="32"/>
      <c r="FI20" s="32"/>
      <c r="FJ20" s="32"/>
      <c r="FK20" s="32"/>
      <c r="FL20" s="32"/>
      <c r="FM20" s="32"/>
      <c r="FN20" s="32"/>
      <c r="FO20" s="32"/>
      <c r="FP20" s="32"/>
      <c r="FQ20" s="32"/>
      <c r="FR20" s="32"/>
      <c r="FS20" s="32"/>
      <c r="FT20" s="32"/>
      <c r="FU20" s="32"/>
      <c r="FV20" s="32"/>
      <c r="FW20" s="32"/>
      <c r="FX20" s="32"/>
      <c r="FY20" s="32"/>
      <c r="FZ20" s="32"/>
      <c r="GA20" s="32"/>
      <c r="GB20" s="32"/>
      <c r="GC20" s="32"/>
      <c r="GD20" s="32"/>
      <c r="GE20" s="32"/>
      <c r="GF20" s="32"/>
      <c r="GG20" s="32"/>
      <c r="GH20" s="32"/>
      <c r="GI20" s="32"/>
      <c r="GJ20" s="32"/>
    </row>
    <row r="21" spans="1:192" x14ac:dyDescent="0.25">
      <c r="A21" s="673"/>
      <c r="B21" s="673"/>
      <c r="C21" s="674"/>
      <c r="D21" s="332"/>
      <c r="E21" s="537" t="str">
        <f xml:space="preserve"> InpC!E$142</f>
        <v>DSRA target balance % of 12 month debt service - Post TRD</v>
      </c>
      <c r="F21" s="537">
        <f xml:space="preserve"> InpC!F$142</f>
        <v>0.5</v>
      </c>
      <c r="G21" s="537" t="str">
        <f xml:space="preserve"> InpC!G$142</f>
        <v>%</v>
      </c>
      <c r="H21" s="332"/>
      <c r="I21" s="332"/>
      <c r="J21" s="332"/>
      <c r="K21" s="332"/>
      <c r="L21" s="332"/>
      <c r="M21" s="332"/>
      <c r="N21" s="332"/>
      <c r="O21" s="332"/>
      <c r="P21" s="332"/>
      <c r="Q21" s="332"/>
      <c r="R21" s="332"/>
      <c r="S21" s="332"/>
      <c r="T21" s="332"/>
      <c r="U21" s="332"/>
      <c r="V21" s="332"/>
      <c r="W21" s="332"/>
      <c r="X21" s="332"/>
      <c r="Y21" s="332"/>
      <c r="Z21" s="332"/>
      <c r="AA21" s="332"/>
      <c r="AB21" s="332"/>
      <c r="AC21" s="332"/>
      <c r="AD21" s="332"/>
      <c r="AE21" s="332"/>
      <c r="AF21" s="332"/>
      <c r="AG21" s="332"/>
      <c r="AH21" s="332"/>
      <c r="AI21" s="332"/>
      <c r="AJ21" s="332"/>
      <c r="AK21" s="332"/>
      <c r="AL21" s="332"/>
      <c r="AM21" s="332"/>
      <c r="AN21" s="332"/>
      <c r="AO21" s="332"/>
      <c r="AP21" s="332"/>
      <c r="AQ21" s="332"/>
      <c r="AR21" s="332"/>
      <c r="AS21" s="332"/>
      <c r="AT21" s="332"/>
      <c r="AU21" s="332"/>
      <c r="AV21" s="332"/>
      <c r="AW21" s="332"/>
      <c r="AX21" s="332"/>
      <c r="AY21" s="332"/>
      <c r="AZ21" s="332"/>
      <c r="BA21" s="332"/>
      <c r="BB21" s="332"/>
      <c r="BC21" s="332"/>
      <c r="BD21" s="332"/>
      <c r="BE21" s="332"/>
      <c r="BF21" s="332"/>
      <c r="BG21" s="332"/>
      <c r="BH21" s="332"/>
      <c r="BI21" s="332"/>
      <c r="BJ21" s="332"/>
      <c r="BK21" s="332"/>
      <c r="BL21" s="332"/>
      <c r="BM21" s="332"/>
      <c r="BN21" s="332"/>
      <c r="BO21" s="332"/>
      <c r="BP21" s="332"/>
      <c r="BQ21" s="332"/>
      <c r="BR21" s="332"/>
      <c r="BS21" s="332"/>
      <c r="BT21" s="332"/>
      <c r="BU21" s="332"/>
      <c r="BV21" s="332"/>
      <c r="BW21" s="332"/>
      <c r="BX21" s="332"/>
      <c r="BY21" s="332"/>
      <c r="BZ21" s="332"/>
      <c r="CA21" s="332"/>
      <c r="CB21" s="332"/>
      <c r="CC21" s="332"/>
      <c r="CD21" s="332"/>
      <c r="CE21" s="332"/>
      <c r="CF21" s="332"/>
      <c r="CG21" s="332"/>
      <c r="CH21" s="332"/>
      <c r="CI21" s="332"/>
      <c r="CJ21" s="332"/>
      <c r="CK21" s="332"/>
      <c r="CL21" s="332"/>
      <c r="CM21" s="332"/>
      <c r="CN21" s="332"/>
      <c r="CO21" s="332"/>
      <c r="CP21" s="332"/>
      <c r="CQ21" s="332"/>
      <c r="CR21" s="332"/>
      <c r="CS21" s="332"/>
      <c r="CT21" s="332"/>
      <c r="CU21" s="332"/>
      <c r="CV21" s="332"/>
      <c r="CW21" s="332"/>
      <c r="CX21" s="332"/>
      <c r="CY21" s="332"/>
      <c r="CZ21" s="332"/>
      <c r="DA21" s="332"/>
      <c r="DB21" s="332"/>
      <c r="DC21" s="332"/>
      <c r="DD21" s="332"/>
      <c r="DE21" s="332"/>
      <c r="DF21" s="332"/>
      <c r="DG21" s="332"/>
      <c r="DH21" s="332"/>
      <c r="DI21" s="332"/>
      <c r="DJ21" s="332"/>
      <c r="DK21" s="332"/>
      <c r="DL21" s="332"/>
      <c r="DM21" s="332"/>
      <c r="DN21" s="332"/>
      <c r="DO21" s="332"/>
      <c r="DP21" s="332"/>
      <c r="DQ21" s="332"/>
      <c r="DR21" s="332"/>
      <c r="DS21" s="332"/>
      <c r="DT21" s="332"/>
      <c r="DU21" s="332"/>
      <c r="DV21" s="332"/>
      <c r="DW21" s="332"/>
      <c r="DX21" s="332"/>
      <c r="DY21" s="332"/>
      <c r="DZ21" s="332"/>
      <c r="EA21" s="332"/>
      <c r="EB21" s="332"/>
      <c r="EC21" s="332"/>
      <c r="ED21" s="332"/>
      <c r="EE21" s="332"/>
      <c r="EF21" s="332"/>
      <c r="EG21" s="332"/>
      <c r="EH21" s="332"/>
      <c r="EI21" s="332"/>
      <c r="EJ21" s="332"/>
      <c r="EK21" s="332"/>
      <c r="EL21" s="332"/>
      <c r="EM21" s="332"/>
      <c r="EN21" s="332"/>
      <c r="EO21" s="332"/>
      <c r="EP21" s="332"/>
      <c r="EQ21" s="332"/>
      <c r="ER21" s="332"/>
      <c r="ES21" s="332"/>
      <c r="ET21" s="332"/>
      <c r="EU21" s="332"/>
      <c r="EV21" s="332"/>
      <c r="EW21" s="332"/>
      <c r="EX21" s="332"/>
      <c r="EY21" s="332"/>
      <c r="EZ21" s="332"/>
      <c r="FA21" s="332"/>
      <c r="FB21" s="332"/>
      <c r="FC21" s="332"/>
      <c r="FD21" s="332"/>
      <c r="FE21" s="332"/>
      <c r="FF21" s="332"/>
      <c r="FG21" s="332"/>
      <c r="FH21" s="332"/>
      <c r="FI21" s="332"/>
      <c r="FJ21" s="332"/>
      <c r="FK21" s="332"/>
      <c r="FL21" s="332"/>
      <c r="FM21" s="332"/>
      <c r="FN21" s="332"/>
      <c r="FO21" s="332"/>
      <c r="FP21" s="332"/>
      <c r="FQ21" s="332"/>
      <c r="FR21" s="332"/>
      <c r="FS21" s="332"/>
      <c r="FT21" s="332"/>
      <c r="FU21" s="332"/>
      <c r="FV21" s="332"/>
      <c r="FW21" s="332"/>
      <c r="FX21" s="332"/>
      <c r="FY21" s="332"/>
      <c r="FZ21" s="332"/>
      <c r="GA21" s="332"/>
      <c r="GB21" s="332"/>
      <c r="GC21" s="332"/>
      <c r="GD21" s="332"/>
      <c r="GE21" s="332"/>
      <c r="GF21" s="332"/>
      <c r="GG21" s="332"/>
      <c r="GH21" s="332"/>
      <c r="GI21" s="332"/>
      <c r="GJ21" s="332"/>
    </row>
    <row r="22" spans="1:192" x14ac:dyDescent="0.25">
      <c r="A22" s="85"/>
      <c r="B22" s="85"/>
      <c r="C22" s="672"/>
      <c r="D22" s="66"/>
      <c r="E22" s="63" t="str">
        <f xml:space="preserve"> E$18</f>
        <v>Annual debt service for target balance</v>
      </c>
      <c r="F22" s="63">
        <f t="shared" ref="F22:BQ22" si="4" xml:space="preserve"> F$18</f>
        <v>0</v>
      </c>
      <c r="G22" s="63" t="str">
        <f t="shared" si="4"/>
        <v>$ 000s</v>
      </c>
      <c r="H22" s="63">
        <f t="shared" si="4"/>
        <v>0</v>
      </c>
      <c r="I22" s="63">
        <f t="shared" si="4"/>
        <v>0</v>
      </c>
      <c r="J22" s="63">
        <f t="shared" si="4"/>
        <v>0</v>
      </c>
      <c r="K22" s="63">
        <f t="shared" si="4"/>
        <v>0</v>
      </c>
      <c r="L22" s="63">
        <f t="shared" si="4"/>
        <v>0</v>
      </c>
      <c r="M22" s="63">
        <f t="shared" si="4"/>
        <v>0</v>
      </c>
      <c r="N22" s="63">
        <f t="shared" si="4"/>
        <v>0</v>
      </c>
      <c r="O22" s="63">
        <f t="shared" si="4"/>
        <v>0</v>
      </c>
      <c r="P22" s="63">
        <f t="shared" si="4"/>
        <v>0</v>
      </c>
      <c r="Q22" s="63">
        <f t="shared" si="4"/>
        <v>0</v>
      </c>
      <c r="R22" s="63">
        <f t="shared" si="4"/>
        <v>0</v>
      </c>
      <c r="S22" s="63">
        <f t="shared" si="4"/>
        <v>6888.6578629439609</v>
      </c>
      <c r="T22" s="63">
        <f t="shared" si="4"/>
        <v>6856.5096965353814</v>
      </c>
      <c r="U22" s="63">
        <f t="shared" si="4"/>
        <v>6834.913323875312</v>
      </c>
      <c r="V22" s="63">
        <f t="shared" si="4"/>
        <v>6813.8926380118146</v>
      </c>
      <c r="W22" s="63">
        <f t="shared" si="4"/>
        <v>6782.3295318582304</v>
      </c>
      <c r="X22" s="63">
        <f t="shared" si="4"/>
        <v>6774.1570665350719</v>
      </c>
      <c r="Y22" s="63">
        <f t="shared" si="4"/>
        <v>6752.340597796283</v>
      </c>
      <c r="Z22" s="63">
        <f t="shared" si="4"/>
        <v>6731.0981212504757</v>
      </c>
      <c r="AA22" s="63">
        <f t="shared" si="4"/>
        <v>6711.4417645736921</v>
      </c>
      <c r="AB22" s="63">
        <f t="shared" si="4"/>
        <v>6690.9892576696075</v>
      </c>
      <c r="AC22" s="63">
        <f t="shared" si="4"/>
        <v>6669.0022095458162</v>
      </c>
      <c r="AD22" s="63">
        <f t="shared" si="4"/>
        <v>6647.5872945488463</v>
      </c>
      <c r="AE22" s="63">
        <f t="shared" si="4"/>
        <v>6627.7292324813079</v>
      </c>
      <c r="AF22" s="63">
        <f t="shared" si="4"/>
        <v>6607.0641228788108</v>
      </c>
      <c r="AG22" s="63">
        <f t="shared" si="4"/>
        <v>6584.8721315310431</v>
      </c>
      <c r="AH22" s="63">
        <f t="shared" si="4"/>
        <v>6563.2505492219861</v>
      </c>
      <c r="AI22" s="63">
        <f t="shared" si="4"/>
        <v>6554.8531894595135</v>
      </c>
      <c r="AJ22" s="63">
        <f t="shared" si="4"/>
        <v>6522.2906102965126</v>
      </c>
      <c r="AK22" s="63">
        <f t="shared" si="4"/>
        <v>6499.8868370547207</v>
      </c>
      <c r="AL22" s="63">
        <f t="shared" si="4"/>
        <v>6478.0517853997189</v>
      </c>
      <c r="AM22" s="63">
        <f t="shared" si="4"/>
        <v>6446.0533005152256</v>
      </c>
      <c r="AN22" s="63">
        <f t="shared" si="4"/>
        <v>6436.5891589388038</v>
      </c>
      <c r="AO22" s="63">
        <f t="shared" si="4"/>
        <v>6413.9352791281754</v>
      </c>
      <c r="AP22" s="63">
        <f t="shared" si="4"/>
        <v>6391.8485824510626</v>
      </c>
      <c r="AQ22" s="63">
        <f t="shared" si="4"/>
        <v>6371.3071009353334</v>
      </c>
      <c r="AR22" s="63">
        <f t="shared" si="4"/>
        <v>6349.9619383189311</v>
      </c>
      <c r="AS22" s="63">
        <f t="shared" si="4"/>
        <v>6327.1126483505059</v>
      </c>
      <c r="AT22" s="63">
        <f t="shared" si="4"/>
        <v>6304.8288198614046</v>
      </c>
      <c r="AU22" s="63">
        <f t="shared" si="4"/>
        <v>6284.0589224206669</v>
      </c>
      <c r="AV22" s="63">
        <f t="shared" si="4"/>
        <v>6262.4729404507561</v>
      </c>
      <c r="AW22" s="63">
        <f t="shared" si="4"/>
        <v>6239.3903418815507</v>
      </c>
      <c r="AX22" s="63">
        <f t="shared" si="4"/>
        <v>6216.871630493567</v>
      </c>
      <c r="AY22" s="63">
        <f t="shared" si="4"/>
        <v>6207.0996103385914</v>
      </c>
      <c r="AZ22" s="63">
        <f t="shared" si="4"/>
        <v>6174.0217825429754</v>
      </c>
      <c r="BA22" s="63">
        <f t="shared" si="4"/>
        <v>6150.6983614457877</v>
      </c>
      <c r="BB22" s="63">
        <f t="shared" si="4"/>
        <v>6127.9372920376227</v>
      </c>
      <c r="BC22" s="63">
        <f t="shared" si="4"/>
        <v>6095.4019029697265</v>
      </c>
      <c r="BD22" s="63">
        <f t="shared" si="4"/>
        <v>6084.5204838896661</v>
      </c>
      <c r="BE22" s="63">
        <f t="shared" si="4"/>
        <v>6060.9137464491632</v>
      </c>
      <c r="BF22" s="63">
        <f t="shared" si="4"/>
        <v>6037.8679527165705</v>
      </c>
      <c r="BG22" s="63">
        <f t="shared" si="4"/>
        <v>6016.3264064651203</v>
      </c>
      <c r="BH22" s="63">
        <f t="shared" si="4"/>
        <v>5993.9713071429296</v>
      </c>
      <c r="BI22" s="63">
        <f t="shared" si="4"/>
        <v>5970.1416981334824</v>
      </c>
      <c r="BJ22" s="63">
        <f t="shared" si="4"/>
        <v>5946.8709192477054</v>
      </c>
      <c r="BK22" s="63">
        <f t="shared" si="4"/>
        <v>4662.7387459745942</v>
      </c>
      <c r="BL22" s="63">
        <f t="shared" si="4"/>
        <v>3271.6007399672653</v>
      </c>
      <c r="BM22" s="63">
        <f t="shared" si="4"/>
        <v>1585.3579445861051</v>
      </c>
      <c r="BN22" s="63">
        <f t="shared" si="4"/>
        <v>3.2996744447018659E-4</v>
      </c>
      <c r="BO22" s="63">
        <f t="shared" si="4"/>
        <v>3.3091356874188384E-4</v>
      </c>
      <c r="BP22" s="63">
        <f t="shared" si="4"/>
        <v>3.3095558497853118E-4</v>
      </c>
      <c r="BQ22" s="63">
        <f t="shared" si="4"/>
        <v>3.3100443462509479E-4</v>
      </c>
      <c r="BR22" s="63">
        <f t="shared" ref="BR22:EC22" si="5" xml:space="preserve"> BR$18</f>
        <v>3.3105381524607767E-4</v>
      </c>
      <c r="BS22" s="63">
        <f t="shared" si="5"/>
        <v>3.3020664267456156E-4</v>
      </c>
      <c r="BT22" s="63">
        <f t="shared" si="5"/>
        <v>3.3027150523988588E-4</v>
      </c>
      <c r="BU22" s="63">
        <f t="shared" si="5"/>
        <v>3.303394699655396E-4</v>
      </c>
      <c r="BV22" s="63">
        <f t="shared" si="5"/>
        <v>3.3041008956328924E-4</v>
      </c>
      <c r="BW22" s="63">
        <f t="shared" si="5"/>
        <v>3.3047475878466751E-4</v>
      </c>
      <c r="BX22" s="63">
        <f t="shared" si="5"/>
        <v>3.3053962134999178E-4</v>
      </c>
      <c r="BY22" s="63">
        <f t="shared" si="5"/>
        <v>3.3060147986982511E-4</v>
      </c>
      <c r="BZ22" s="63">
        <f t="shared" si="5"/>
        <v>3.3066147997919126E-4</v>
      </c>
      <c r="CA22" s="63">
        <f t="shared" si="5"/>
        <v>3.3072095488559942E-4</v>
      </c>
      <c r="CB22" s="63">
        <f t="shared" si="5"/>
        <v>3.3077662639915717E-4</v>
      </c>
      <c r="CC22" s="63">
        <f t="shared" si="5"/>
        <v>3.3083105127712205E-4</v>
      </c>
      <c r="CD22" s="63">
        <f t="shared" si="5"/>
        <v>3.308852106678774E-4</v>
      </c>
      <c r="CE22" s="63">
        <f t="shared" si="5"/>
        <v>3.3184221702943712E-4</v>
      </c>
      <c r="CF22" s="63">
        <f t="shared" si="5"/>
        <v>3.318900104986235E-4</v>
      </c>
      <c r="CG22" s="63">
        <f t="shared" si="5"/>
        <v>3.3194284245333084E-4</v>
      </c>
      <c r="CH22" s="63">
        <f t="shared" si="5"/>
        <v>3.3199408148478079E-4</v>
      </c>
      <c r="CI22" s="63">
        <f t="shared" si="5"/>
        <v>3.3113888369663575E-4</v>
      </c>
      <c r="CJ22" s="63">
        <f t="shared" si="5"/>
        <v>3.311990194353373E-4</v>
      </c>
      <c r="CK22" s="63">
        <f t="shared" si="5"/>
        <v>3.312576921086556E-4</v>
      </c>
      <c r="CL22" s="63">
        <f t="shared" si="5"/>
        <v>3.3131450637150677E-4</v>
      </c>
      <c r="CM22" s="63">
        <f t="shared" si="5"/>
        <v>3.3137320213066934E-4</v>
      </c>
      <c r="CN22" s="63">
        <f t="shared" si="5"/>
        <v>3.3142782323831088E-4</v>
      </c>
      <c r="CO22" s="63">
        <f t="shared" si="5"/>
        <v>3.3148171714185665E-4</v>
      </c>
      <c r="CP22" s="63">
        <f t="shared" si="5"/>
        <v>3.3153800043028865E-4</v>
      </c>
      <c r="CQ22" s="63">
        <f t="shared" si="5"/>
        <v>3.3158578812801399E-4</v>
      </c>
      <c r="CR22" s="63">
        <f t="shared" si="5"/>
        <v>3.3163620761199081E-4</v>
      </c>
      <c r="CS22" s="63">
        <f t="shared" si="5"/>
        <v>3.3168771213065024E-4</v>
      </c>
      <c r="CT22" s="63">
        <f t="shared" si="5"/>
        <v>3.3174452639350146E-4</v>
      </c>
      <c r="CU22" s="63">
        <f t="shared" si="5"/>
        <v>3.3271592677898952E-4</v>
      </c>
      <c r="CV22" s="63">
        <f t="shared" si="5"/>
        <v>3.3278183975023E-4</v>
      </c>
      <c r="CW22" s="63">
        <f t="shared" si="5"/>
        <v>3.3285299032239876E-4</v>
      </c>
      <c r="CX22" s="63">
        <f t="shared" si="5"/>
        <v>3.329169727399088E-4</v>
      </c>
      <c r="CY22" s="63">
        <f t="shared" si="5"/>
        <v>3.3206504159873394E-4</v>
      </c>
      <c r="CZ22" s="63">
        <f t="shared" si="5"/>
        <v>3.3212071311229164E-4</v>
      </c>
      <c r="DA22" s="63">
        <f t="shared" si="5"/>
        <v>3.3217035922048405E-4</v>
      </c>
      <c r="DB22" s="63">
        <f t="shared" si="5"/>
        <v>3.322237221496106E-4</v>
      </c>
      <c r="DC22" s="63">
        <f t="shared" si="5"/>
        <v>3.322831970560187E-4</v>
      </c>
      <c r="DD22" s="63">
        <f t="shared" si="5"/>
        <v>3.3234359539619922E-4</v>
      </c>
      <c r="DE22" s="63">
        <f t="shared" si="5"/>
        <v>3.3240386099277506E-4</v>
      </c>
      <c r="DF22" s="63">
        <f t="shared" si="5"/>
        <v>3.3246970182075218E-4</v>
      </c>
      <c r="DG22" s="63">
        <f t="shared" si="5"/>
        <v>3.3253125445314828E-4</v>
      </c>
      <c r="DH22" s="63">
        <f t="shared" si="5"/>
        <v>3.3258718856818512E-4</v>
      </c>
      <c r="DI22" s="63">
        <f t="shared" si="5"/>
        <v>3.3265117098569506E-4</v>
      </c>
      <c r="DJ22" s="63">
        <f t="shared" si="5"/>
        <v>3.3270639232528873E-4</v>
      </c>
      <c r="DK22" s="63">
        <f t="shared" si="5"/>
        <v>3.3366680962034552E-4</v>
      </c>
      <c r="DL22" s="63">
        <f t="shared" si="5"/>
        <v>3.3372510714869367E-4</v>
      </c>
      <c r="DM22" s="63">
        <f t="shared" si="5"/>
        <v>3.3377740812898194E-4</v>
      </c>
      <c r="DN22" s="63">
        <f t="shared" si="5"/>
        <v>3.3383847018718648E-4</v>
      </c>
      <c r="DO22" s="63">
        <f t="shared" si="5"/>
        <v>0</v>
      </c>
      <c r="DP22" s="63">
        <f t="shared" si="5"/>
        <v>0</v>
      </c>
      <c r="DQ22" s="63">
        <f t="shared" si="5"/>
        <v>0</v>
      </c>
      <c r="DR22" s="63">
        <f t="shared" si="5"/>
        <v>0</v>
      </c>
      <c r="DS22" s="63">
        <f t="shared" si="5"/>
        <v>0</v>
      </c>
      <c r="DT22" s="63">
        <f t="shared" si="5"/>
        <v>0</v>
      </c>
      <c r="DU22" s="63">
        <f t="shared" si="5"/>
        <v>0</v>
      </c>
      <c r="DV22" s="63">
        <f t="shared" si="5"/>
        <v>0</v>
      </c>
      <c r="DW22" s="63">
        <f t="shared" si="5"/>
        <v>0</v>
      </c>
      <c r="DX22" s="63">
        <f t="shared" si="5"/>
        <v>0</v>
      </c>
      <c r="DY22" s="63">
        <f t="shared" si="5"/>
        <v>0</v>
      </c>
      <c r="DZ22" s="63">
        <f t="shared" si="5"/>
        <v>0</v>
      </c>
      <c r="EA22" s="63">
        <f t="shared" si="5"/>
        <v>0</v>
      </c>
      <c r="EB22" s="63">
        <f t="shared" si="5"/>
        <v>0</v>
      </c>
      <c r="EC22" s="63">
        <f t="shared" si="5"/>
        <v>0</v>
      </c>
      <c r="ED22" s="63">
        <f t="shared" ref="ED22:GJ22" si="6" xml:space="preserve"> ED$18</f>
        <v>0</v>
      </c>
      <c r="EE22" s="63">
        <f t="shared" si="6"/>
        <v>0</v>
      </c>
      <c r="EF22" s="63">
        <f t="shared" si="6"/>
        <v>0</v>
      </c>
      <c r="EG22" s="63">
        <f t="shared" si="6"/>
        <v>0</v>
      </c>
      <c r="EH22" s="63">
        <f t="shared" si="6"/>
        <v>0</v>
      </c>
      <c r="EI22" s="63">
        <f t="shared" si="6"/>
        <v>0</v>
      </c>
      <c r="EJ22" s="63">
        <f t="shared" si="6"/>
        <v>0</v>
      </c>
      <c r="EK22" s="63">
        <f t="shared" si="6"/>
        <v>0</v>
      </c>
      <c r="EL22" s="63">
        <f t="shared" si="6"/>
        <v>0</v>
      </c>
      <c r="EM22" s="63">
        <f t="shared" si="6"/>
        <v>0</v>
      </c>
      <c r="EN22" s="63">
        <f t="shared" si="6"/>
        <v>0</v>
      </c>
      <c r="EO22" s="63">
        <f t="shared" si="6"/>
        <v>0</v>
      </c>
      <c r="EP22" s="63">
        <f t="shared" si="6"/>
        <v>0</v>
      </c>
      <c r="EQ22" s="63">
        <f t="shared" si="6"/>
        <v>0</v>
      </c>
      <c r="ER22" s="63">
        <f t="shared" si="6"/>
        <v>0</v>
      </c>
      <c r="ES22" s="63">
        <f t="shared" si="6"/>
        <v>0</v>
      </c>
      <c r="ET22" s="63">
        <f t="shared" si="6"/>
        <v>0</v>
      </c>
      <c r="EU22" s="63">
        <f t="shared" si="6"/>
        <v>0</v>
      </c>
      <c r="EV22" s="63">
        <f t="shared" si="6"/>
        <v>0</v>
      </c>
      <c r="EW22" s="63">
        <f t="shared" si="6"/>
        <v>0</v>
      </c>
      <c r="EX22" s="63">
        <f t="shared" si="6"/>
        <v>0</v>
      </c>
      <c r="EY22" s="63">
        <f t="shared" si="6"/>
        <v>0</v>
      </c>
      <c r="EZ22" s="63">
        <f t="shared" si="6"/>
        <v>0</v>
      </c>
      <c r="FA22" s="63">
        <f t="shared" si="6"/>
        <v>0</v>
      </c>
      <c r="FB22" s="63">
        <f t="shared" si="6"/>
        <v>0</v>
      </c>
      <c r="FC22" s="63">
        <f t="shared" si="6"/>
        <v>0</v>
      </c>
      <c r="FD22" s="63">
        <f t="shared" si="6"/>
        <v>0</v>
      </c>
      <c r="FE22" s="63">
        <f t="shared" si="6"/>
        <v>0</v>
      </c>
      <c r="FF22" s="63">
        <f t="shared" si="6"/>
        <v>0</v>
      </c>
      <c r="FG22" s="63">
        <f t="shared" si="6"/>
        <v>0</v>
      </c>
      <c r="FH22" s="63">
        <f t="shared" si="6"/>
        <v>0</v>
      </c>
      <c r="FI22" s="63">
        <f t="shared" si="6"/>
        <v>0</v>
      </c>
      <c r="FJ22" s="63">
        <f t="shared" si="6"/>
        <v>0</v>
      </c>
      <c r="FK22" s="63">
        <f t="shared" si="6"/>
        <v>0</v>
      </c>
      <c r="FL22" s="63">
        <f t="shared" si="6"/>
        <v>0</v>
      </c>
      <c r="FM22" s="63">
        <f t="shared" si="6"/>
        <v>0</v>
      </c>
      <c r="FN22" s="63">
        <f t="shared" si="6"/>
        <v>0</v>
      </c>
      <c r="FO22" s="63">
        <f t="shared" si="6"/>
        <v>0</v>
      </c>
      <c r="FP22" s="63">
        <f t="shared" si="6"/>
        <v>0</v>
      </c>
      <c r="FQ22" s="63">
        <f t="shared" si="6"/>
        <v>0</v>
      </c>
      <c r="FR22" s="63">
        <f t="shared" si="6"/>
        <v>0</v>
      </c>
      <c r="FS22" s="63">
        <f t="shared" si="6"/>
        <v>0</v>
      </c>
      <c r="FT22" s="63">
        <f t="shared" si="6"/>
        <v>0</v>
      </c>
      <c r="FU22" s="63">
        <f t="shared" si="6"/>
        <v>0</v>
      </c>
      <c r="FV22" s="63">
        <f t="shared" si="6"/>
        <v>0</v>
      </c>
      <c r="FW22" s="63">
        <f t="shared" si="6"/>
        <v>0</v>
      </c>
      <c r="FX22" s="63">
        <f t="shared" si="6"/>
        <v>0</v>
      </c>
      <c r="FY22" s="63">
        <f t="shared" si="6"/>
        <v>0</v>
      </c>
      <c r="FZ22" s="63">
        <f t="shared" si="6"/>
        <v>0</v>
      </c>
      <c r="GA22" s="63">
        <f t="shared" si="6"/>
        <v>0</v>
      </c>
      <c r="GB22" s="63">
        <f t="shared" si="6"/>
        <v>0</v>
      </c>
      <c r="GC22" s="63">
        <f t="shared" si="6"/>
        <v>0</v>
      </c>
      <c r="GD22" s="63">
        <f t="shared" si="6"/>
        <v>0</v>
      </c>
      <c r="GE22" s="63">
        <f t="shared" si="6"/>
        <v>0</v>
      </c>
      <c r="GF22" s="63">
        <f t="shared" si="6"/>
        <v>0</v>
      </c>
      <c r="GG22" s="63">
        <f t="shared" si="6"/>
        <v>0</v>
      </c>
      <c r="GH22" s="63">
        <f t="shared" si="6"/>
        <v>0</v>
      </c>
      <c r="GI22" s="63">
        <f t="shared" si="6"/>
        <v>0</v>
      </c>
      <c r="GJ22" s="63">
        <f t="shared" si="6"/>
        <v>0</v>
      </c>
    </row>
    <row r="23" spans="1:192" s="603" customFormat="1" x14ac:dyDescent="0.25">
      <c r="A23" s="429"/>
      <c r="B23" s="429"/>
      <c r="C23" s="430"/>
      <c r="D23" s="688"/>
      <c r="E23" s="690" t="str">
        <f xml:space="preserve"> Debt!E$275</f>
        <v>Senior debt service</v>
      </c>
      <c r="F23" s="690">
        <f xml:space="preserve"> Debt!F$275</f>
        <v>0</v>
      </c>
      <c r="G23" s="690" t="str">
        <f xml:space="preserve"> Debt!G$275</f>
        <v>$ 000s</v>
      </c>
      <c r="H23" s="690">
        <f xml:space="preserve"> Debt!H$275</f>
        <v>77115.25428210714</v>
      </c>
      <c r="I23" s="690">
        <f xml:space="preserve"> Debt!I$275</f>
        <v>0</v>
      </c>
      <c r="J23" s="690">
        <f xml:space="preserve"> Debt!J$275</f>
        <v>0</v>
      </c>
      <c r="K23" s="690">
        <f xml:space="preserve"> Debt!K$275</f>
        <v>0</v>
      </c>
      <c r="L23" s="690">
        <f xml:space="preserve"> Debt!L$275</f>
        <v>0</v>
      </c>
      <c r="M23" s="690">
        <f xml:space="preserve"> Debt!M$275</f>
        <v>0</v>
      </c>
      <c r="N23" s="690">
        <f xml:space="preserve"> Debt!N$275</f>
        <v>0</v>
      </c>
      <c r="O23" s="690">
        <f xml:space="preserve"> Debt!O$275</f>
        <v>0</v>
      </c>
      <c r="P23" s="690">
        <f xml:space="preserve"> Debt!P$275</f>
        <v>0</v>
      </c>
      <c r="Q23" s="690">
        <f xml:space="preserve"> Debt!Q$275</f>
        <v>0</v>
      </c>
      <c r="R23" s="690">
        <f xml:space="preserve"> Debt!R$275</f>
        <v>0</v>
      </c>
      <c r="S23" s="690">
        <f xml:space="preserve"> Debt!S$275</f>
        <v>1467.2462827836282</v>
      </c>
      <c r="T23" s="690">
        <f xml:space="preserve"> Debt!T$275</f>
        <v>1623.8485480302131</v>
      </c>
      <c r="U23" s="690">
        <f xml:space="preserve"> Debt!U$275</f>
        <v>1935.5840685629896</v>
      </c>
      <c r="V23" s="690">
        <f xml:space="preserve"> Debt!V$275</f>
        <v>1828.4592877558941</v>
      </c>
      <c r="W23" s="690">
        <f xml:space="preserve"> Debt!W$275</f>
        <v>1500.7659585948638</v>
      </c>
      <c r="X23" s="690">
        <f xml:space="preserve"> Debt!X$275</f>
        <v>1591.7003816216338</v>
      </c>
      <c r="Y23" s="690">
        <f xml:space="preserve"> Debt!Y$275</f>
        <v>1913.98769590292</v>
      </c>
      <c r="Z23" s="690">
        <f xml:space="preserve"> Debt!Z$275</f>
        <v>1807.4386018923967</v>
      </c>
      <c r="AA23" s="690">
        <f xml:space="preserve"> Debt!AA$275</f>
        <v>1469.2028524412799</v>
      </c>
      <c r="AB23" s="690">
        <f xml:space="preserve"> Debt!AB$275</f>
        <v>1583.5279162984755</v>
      </c>
      <c r="AC23" s="690">
        <f xml:space="preserve"> Debt!AC$275</f>
        <v>1892.1712271641304</v>
      </c>
      <c r="AD23" s="690">
        <f xml:space="preserve"> Debt!AD$275</f>
        <v>1786.1961253465904</v>
      </c>
      <c r="AE23" s="690">
        <f xml:space="preserve"> Debt!AE$275</f>
        <v>1449.5464957644949</v>
      </c>
      <c r="AF23" s="690">
        <f xml:space="preserve"> Debt!AF$275</f>
        <v>1563.0754093943929</v>
      </c>
      <c r="AG23" s="690">
        <f xml:space="preserve"> Debt!AG$275</f>
        <v>1870.1841790403387</v>
      </c>
      <c r="AH23" s="690">
        <f xml:space="preserve"> Debt!AH$275</f>
        <v>1764.7812103496199</v>
      </c>
      <c r="AI23" s="690">
        <f xml:space="preserve"> Debt!AI$275</f>
        <v>1429.6884336969563</v>
      </c>
      <c r="AJ23" s="690">
        <f xml:space="preserve"> Debt!AJ$275</f>
        <v>1542.4102997918963</v>
      </c>
      <c r="AK23" s="690">
        <f xml:space="preserve"> Debt!AK$275</f>
        <v>1847.9921876925705</v>
      </c>
      <c r="AL23" s="690">
        <f xml:space="preserve"> Debt!AL$275</f>
        <v>1743.1596280405633</v>
      </c>
      <c r="AM23" s="690">
        <f xml:space="preserve"> Debt!AM$275</f>
        <v>1421.2910739344832</v>
      </c>
      <c r="AN23" s="690">
        <f xml:space="preserve"> Debt!AN$275</f>
        <v>1509.8477206288953</v>
      </c>
      <c r="AO23" s="690">
        <f xml:space="preserve"> Debt!AO$275</f>
        <v>1825.5884144507786</v>
      </c>
      <c r="AP23" s="690">
        <f xml:space="preserve"> Debt!AP$275</f>
        <v>1721.3245763855614</v>
      </c>
      <c r="AQ23" s="690">
        <f xml:space="preserve"> Debt!AQ$275</f>
        <v>1389.2925890499898</v>
      </c>
      <c r="AR23" s="690">
        <f xml:space="preserve"> Debt!AR$275</f>
        <v>1500.3835790524734</v>
      </c>
      <c r="AS23" s="690">
        <f xml:space="preserve"> Debt!AS$275</f>
        <v>1802.9345346401503</v>
      </c>
      <c r="AT23" s="690">
        <f xml:space="preserve"> Debt!AT$275</f>
        <v>1699.2378797084491</v>
      </c>
      <c r="AU23" s="690">
        <f xml:space="preserve"> Debt!AU$275</f>
        <v>1368.7511075342613</v>
      </c>
      <c r="AV23" s="690">
        <f xml:space="preserve"> Debt!AV$275</f>
        <v>1479.0384164360701</v>
      </c>
      <c r="AW23" s="690">
        <f xml:space="preserve"> Debt!AW$275</f>
        <v>1780.0852446717251</v>
      </c>
      <c r="AX23" s="690">
        <f xml:space="preserve"> Debt!AX$275</f>
        <v>1676.9540512193485</v>
      </c>
      <c r="AY23" s="690">
        <f xml:space="preserve"> Debt!AY$275</f>
        <v>1347.9812100935228</v>
      </c>
      <c r="AZ23" s="690">
        <f xml:space="preserve"> Debt!AZ$275</f>
        <v>1457.45243446616</v>
      </c>
      <c r="BA23" s="690">
        <f xml:space="preserve"> Debt!BA$275</f>
        <v>1757.0026461025197</v>
      </c>
      <c r="BB23" s="690">
        <f xml:space="preserve"> Debt!BB$275</f>
        <v>1654.4353398313642</v>
      </c>
      <c r="BC23" s="690">
        <f xml:space="preserve"> Debt!BC$275</f>
        <v>1338.209189938548</v>
      </c>
      <c r="BD23" s="690">
        <f xml:space="preserve"> Debt!BD$275</f>
        <v>1424.374606670543</v>
      </c>
      <c r="BE23" s="690">
        <f xml:space="preserve"> Debt!BE$275</f>
        <v>1733.6792250053331</v>
      </c>
      <c r="BF23" s="690">
        <f xml:space="preserve"> Debt!BF$275</f>
        <v>1631.6742704231988</v>
      </c>
      <c r="BG23" s="690">
        <f xml:space="preserve"> Debt!BG$275</f>
        <v>1305.6738008706513</v>
      </c>
      <c r="BH23" s="690">
        <f xml:space="preserve"> Debt!BH$275</f>
        <v>1413.4931875904829</v>
      </c>
      <c r="BI23" s="690">
        <f xml:space="preserve"> Debt!BI$275</f>
        <v>1710.0724875648298</v>
      </c>
      <c r="BJ23" s="690">
        <f xml:space="preserve"> Debt!BJ$275</f>
        <v>1608.6284766906067</v>
      </c>
      <c r="BK23" s="690">
        <f xml:space="preserve"> Debt!BK$275</f>
        <v>1284.1322546192011</v>
      </c>
      <c r="BL23" s="690">
        <f xml:space="preserve"> Debt!BL$275</f>
        <v>1391.1380882682918</v>
      </c>
      <c r="BM23" s="690">
        <f xml:space="preserve"> Debt!BM$275</f>
        <v>1686.2428785553827</v>
      </c>
      <c r="BN23" s="690">
        <f xml:space="preserve"> Debt!BN$275</f>
        <v>1585.35769780483</v>
      </c>
      <c r="BO23" s="690">
        <f xml:space="preserve"> Debt!BO$275</f>
        <v>8.1346089021376252E-5</v>
      </c>
      <c r="BP23" s="690">
        <f xml:space="preserve"> Debt!BP$275</f>
        <v>8.2260963717067034E-5</v>
      </c>
      <c r="BQ23" s="690">
        <f xml:space="preserve"> Debt!BQ$275</f>
        <v>8.3174222403655985E-5</v>
      </c>
      <c r="BR23" s="690">
        <f xml:space="preserve"> Debt!BR$275</f>
        <v>8.3186169328087291E-5</v>
      </c>
      <c r="BS23" s="690">
        <f xml:space="preserve"> Debt!BS$275</f>
        <v>8.2292213293073502E-5</v>
      </c>
      <c r="BT23" s="690">
        <f xml:space="preserve"> Debt!BT$275</f>
        <v>8.2302979953714379E-5</v>
      </c>
      <c r="BU23" s="690">
        <f xml:space="preserve"> Debt!BU$275</f>
        <v>8.3223072050219617E-5</v>
      </c>
      <c r="BV23" s="690">
        <f xml:space="preserve"> Debt!BV$275</f>
        <v>8.3235549949070114E-5</v>
      </c>
      <c r="BW23" s="690">
        <f xml:space="preserve"> Debt!BW$275</f>
        <v>8.1445040721557423E-5</v>
      </c>
      <c r="BX23" s="690">
        <f xml:space="preserve"> Debt!BX$275</f>
        <v>8.236784251903874E-5</v>
      </c>
      <c r="BY23" s="690">
        <f xml:space="preserve"> Debt!BY$275</f>
        <v>8.3291036775873361E-5</v>
      </c>
      <c r="BZ23" s="690">
        <f xml:space="preserve"> Debt!BZ$275</f>
        <v>8.3306169546819704E-5</v>
      </c>
      <c r="CA23" s="690">
        <f xml:space="preserve"> Debt!CA$275</f>
        <v>8.1509709942935665E-5</v>
      </c>
      <c r="CB23" s="690">
        <f xml:space="preserve"> Debt!CB$275</f>
        <v>8.243270508436306E-5</v>
      </c>
      <c r="CC23" s="690">
        <f xml:space="preserve"> Debt!CC$275</f>
        <v>8.3352895295706655E-5</v>
      </c>
      <c r="CD23" s="690">
        <f xml:space="preserve"> Debt!CD$275</f>
        <v>8.3366169656185911E-5</v>
      </c>
      <c r="CE23" s="690">
        <f xml:space="preserve"> Debt!CE$275</f>
        <v>8.1569184849343763E-5</v>
      </c>
      <c r="CF23" s="690">
        <f xml:space="preserve"> Debt!CF$275</f>
        <v>8.2488376597920831E-5</v>
      </c>
      <c r="CG23" s="690">
        <f xml:space="preserve"> Debt!CG$275</f>
        <v>8.3407320173671561E-5</v>
      </c>
      <c r="CH23" s="690">
        <f xml:space="preserve"> Debt!CH$275</f>
        <v>8.3420329046941222E-5</v>
      </c>
      <c r="CI23" s="690">
        <f xml:space="preserve"> Debt!CI$275</f>
        <v>8.2526191210903463E-5</v>
      </c>
      <c r="CJ23" s="690">
        <f xml:space="preserve"> Debt!CJ$275</f>
        <v>8.2536170067107218E-5</v>
      </c>
      <c r="CK23" s="690">
        <f xml:space="preserve"> Debt!CK$275</f>
        <v>8.3460152128378963E-5</v>
      </c>
      <c r="CL23" s="690">
        <f xml:space="preserve"> Debt!CL$275</f>
        <v>8.3471568078391105E-5</v>
      </c>
      <c r="CM23" s="690">
        <f xml:space="preserve"> Debt!CM$275</f>
        <v>8.1670993422758493E-5</v>
      </c>
      <c r="CN23" s="690">
        <f xml:space="preserve"> Debt!CN$275</f>
        <v>8.2596305805808742E-5</v>
      </c>
      <c r="CO23" s="690">
        <f xml:space="preserve"> Debt!CO$275</f>
        <v>8.3518824801697247E-5</v>
      </c>
      <c r="CP23" s="690">
        <f xml:space="preserve"> Debt!CP$275</f>
        <v>8.3528382341242289E-5</v>
      </c>
      <c r="CQ23" s="690">
        <f xml:space="preserve"> Debt!CQ$275</f>
        <v>8.1729689181921089E-5</v>
      </c>
      <c r="CR23" s="690">
        <f xml:space="preserve"> Debt!CR$275</f>
        <v>8.2650926913450294E-5</v>
      </c>
      <c r="CS23" s="690">
        <f xml:space="preserve"> Debt!CS$275</f>
        <v>8.3572718705242976E-5</v>
      </c>
      <c r="CT23" s="690">
        <f xml:space="preserve"> Debt!CT$275</f>
        <v>8.3584665629674282E-5</v>
      </c>
      <c r="CU23" s="690">
        <f xml:space="preserve"> Debt!CU$275</f>
        <v>8.1777476879646394E-5</v>
      </c>
      <c r="CV23" s="690">
        <f xml:space="preserve"> Debt!CV$275</f>
        <v>8.270134639742712E-5</v>
      </c>
      <c r="CW23" s="690">
        <f xml:space="preserve"> Debt!CW$275</f>
        <v>8.3624223223902468E-5</v>
      </c>
      <c r="CX23" s="690">
        <f xml:space="preserve"> Debt!CX$275</f>
        <v>8.3641479892525479E-5</v>
      </c>
      <c r="CY23" s="690">
        <f xml:space="preserve"> Debt!CY$275</f>
        <v>8.2748877265134438E-5</v>
      </c>
      <c r="CZ23" s="690">
        <f xml:space="preserve"> Debt!CZ$275</f>
        <v>8.2767259368667645E-5</v>
      </c>
      <c r="DA23" s="690">
        <f xml:space="preserve"> Debt!DA$275</f>
        <v>8.3695373796071221E-5</v>
      </c>
      <c r="DB23" s="690">
        <f xml:space="preserve"> Debt!DB$275</f>
        <v>8.3705462310035454E-5</v>
      </c>
      <c r="DC23" s="690">
        <f xml:space="preserve"> Debt!DC$275</f>
        <v>8.1896946123959604E-5</v>
      </c>
      <c r="DD23" s="690">
        <f xml:space="preserve"> Debt!DD$275</f>
        <v>8.2822930882225403E-5</v>
      </c>
      <c r="DE23" s="690">
        <f xml:space="preserve"> Debt!DE$275</f>
        <v>8.3745019904263586E-5</v>
      </c>
      <c r="DF23" s="690">
        <f xml:space="preserve"> Debt!DF$275</f>
        <v>8.3758825239161992E-5</v>
      </c>
      <c r="DG23" s="690">
        <f xml:space="preserve"> Debt!DG$275</f>
        <v>8.1956421030367714E-5</v>
      </c>
      <c r="DH23" s="690">
        <f xml:space="preserve"> Debt!DH$275</f>
        <v>8.2883329222405982E-5</v>
      </c>
      <c r="DI23" s="690">
        <f xml:space="preserve"> Debt!DI$275</f>
        <v>8.3805285500839375E-5</v>
      </c>
      <c r="DJ23" s="690">
        <f xml:space="preserve"> Debt!DJ$275</f>
        <v>8.3824666067139095E-5</v>
      </c>
      <c r="DK23" s="690">
        <f xml:space="preserve"> Debt!DK$275</f>
        <v>8.201797366276387E-5</v>
      </c>
      <c r="DL23" s="690">
        <f xml:space="preserve"> Debt!DL$275</f>
        <v>8.2939263337442781E-5</v>
      </c>
      <c r="DM23" s="690">
        <f xml:space="preserve"> Debt!DM$275</f>
        <v>8.3869267918349337E-5</v>
      </c>
      <c r="DN23" s="690">
        <f xml:space="preserve"> Debt!DN$275</f>
        <v>8.3879887406732747E-5</v>
      </c>
      <c r="DO23" s="690">
        <f xml:space="preserve"> Debt!DO$275</f>
        <v>8.2978390957820633E-5</v>
      </c>
      <c r="DP23" s="690">
        <f xml:space="preserve"> Debt!DP$275</f>
        <v>8.2997560865790977E-5</v>
      </c>
      <c r="DQ23" s="690">
        <f xml:space="preserve"> Debt!DQ$275</f>
        <v>8.3921568898637574E-5</v>
      </c>
      <c r="DR23" s="690">
        <f xml:space="preserve"> Debt!DR$275</f>
        <v>8.3940949464937281E-5</v>
      </c>
      <c r="DS23" s="690">
        <f xml:space="preserve"> Debt!DS$275</f>
        <v>8.2127313992885303E-5</v>
      </c>
      <c r="DT23" s="690">
        <f xml:space="preserve"> Debt!DT$275</f>
        <v>8.3058484408929639E-5</v>
      </c>
      <c r="DU23" s="690">
        <f xml:space="preserve"> Debt!DU$275</f>
        <v>8.3986082290566727E-5</v>
      </c>
      <c r="DV23" s="690">
        <f xml:space="preserve"> Debt!DV$275</f>
        <v>8.3996967266159692E-5</v>
      </c>
      <c r="DW23" s="690">
        <f xml:space="preserve"> Debt!DW$275</f>
        <v>8.21862694677964E-5</v>
      </c>
      <c r="DX23" s="690">
        <f xml:space="preserve"> Debt!DX$275</f>
        <v>8.3116256734319752E-5</v>
      </c>
      <c r="DY23" s="690">
        <f xml:space="preserve"> Debt!DY$275</f>
        <v>8.4039179732483724E-5</v>
      </c>
      <c r="DZ23" s="690">
        <f xml:space="preserve"> Debt!DZ$275</f>
        <v>8.4050330195286285E-5</v>
      </c>
      <c r="EA23" s="690">
        <f xml:space="preserve"> Debt!EA$275</f>
        <v>8.2240290343485865E-5</v>
      </c>
      <c r="EB23" s="690">
        <f xml:space="preserve"> Debt!EB$275</f>
        <v>8.3164050203506125E-5</v>
      </c>
      <c r="EC23" s="690">
        <f xml:space="preserve"> Debt!EC$275</f>
        <v>8.408988778951443E-5</v>
      </c>
      <c r="ED23" s="690">
        <f xml:space="preserve"> Debt!ED$275</f>
        <v>8.410926835581415E-5</v>
      </c>
      <c r="EE23" s="690">
        <f xml:space="preserve"> Debt!EE$275</f>
        <v>8.3208955056423005E-5</v>
      </c>
      <c r="EF23" s="690">
        <f xml:space="preserve"> Debt!EF$275</f>
        <v>8.3222872934812431E-5</v>
      </c>
      <c r="EG23" s="690">
        <f xml:space="preserve"> Debt!EG$275</f>
        <v>8.4155463130281937E-5</v>
      </c>
      <c r="EH23" s="690">
        <f xml:space="preserve"> Debt!EH$275</f>
        <v>8.416687908029408E-5</v>
      </c>
      <c r="EI23" s="690">
        <f xml:space="preserve"> Debt!EI$275</f>
        <v>8.2353266694086414E-5</v>
      </c>
      <c r="EJ23" s="690">
        <f xml:space="preserve"> Debt!EJ$275</f>
        <v>8.3279857455765394E-5</v>
      </c>
      <c r="EK23" s="690">
        <f xml:space="preserve"> Debt!EK$275</f>
        <v>8.4213870316390612E-5</v>
      </c>
      <c r="EL23" s="690">
        <f xml:space="preserve"> Debt!EL$275</f>
        <v>8.4231126985013623E-5</v>
      </c>
      <c r="EM23" s="690">
        <f xml:space="preserve"> Debt!EM$275</f>
        <v>8.2409884727260952E-5</v>
      </c>
      <c r="EN23" s="690">
        <f xml:space="preserve"> Debt!EN$275</f>
        <v>8.3335528969323138E-5</v>
      </c>
      <c r="EO23" s="690">
        <f xml:space="preserve"> Debt!EO$275</f>
        <v>8.4263250937373395E-5</v>
      </c>
      <c r="EP23" s="690">
        <f xml:space="preserve"> Debt!EP$275</f>
        <v>8.4275463349014324E-5</v>
      </c>
      <c r="EQ23" s="690">
        <f xml:space="preserve"> Debt!EQ$275</f>
        <v>8.2458711287980273E-5</v>
      </c>
      <c r="ER23" s="690">
        <f xml:space="preserve"> Debt!ER$275</f>
        <v>8.3389362272527553E-5</v>
      </c>
      <c r="ES23" s="690">
        <f xml:space="preserve"> Debt!ES$275</f>
        <v>8.432431299557793E-5</v>
      </c>
      <c r="ET23" s="690">
        <f xml:space="preserve"> Debt!ET$275</f>
        <v>8.4342366125829713E-5</v>
      </c>
      <c r="EU23" s="690">
        <f xml:space="preserve"> Debt!EU$275</f>
        <v>8.3442407771294858E-5</v>
      </c>
      <c r="EV23" s="690">
        <f xml:space="preserve"> Debt!EV$275</f>
        <v>8.3451598823061461E-5</v>
      </c>
      <c r="EW23" s="690">
        <f xml:space="preserve"> Debt!EW$275</f>
        <v>8.4379268847962013E-5</v>
      </c>
      <c r="EX23" s="690">
        <f xml:space="preserve"> Debt!EX$275</f>
        <v>8.4395994542165874E-5</v>
      </c>
      <c r="EY23" s="690">
        <f xml:space="preserve"> Debt!EY$275</f>
        <v>8.2577141669299466E-5</v>
      </c>
      <c r="EZ23" s="690">
        <f xml:space="preserve"> Debt!EZ$275</f>
        <v>8.350832074253541E-5</v>
      </c>
      <c r="FA23" s="690">
        <f xml:space="preserve"> Debt!FA$275</f>
        <v>8.4438472495699461E-5</v>
      </c>
      <c r="FB23" s="690">
        <f xml:space="preserve"> Debt!FB$275</f>
        <v>8.4455994651532054E-5</v>
      </c>
      <c r="FC23" s="690">
        <f xml:space="preserve"> Debt!FC$275</f>
        <v>8.2631681976485933E-5</v>
      </c>
      <c r="FD23" s="690">
        <f xml:space="preserve"> Debt!FD$275</f>
        <v>8.3566618270883606E-5</v>
      </c>
      <c r="FE23" s="690">
        <f xml:space="preserve"> Debt!FE$275</f>
        <v>8.4500065528323186E-5</v>
      </c>
      <c r="FF23" s="690">
        <f xml:space="preserve"> Debt!FF$275</f>
        <v>8.4518118658574943E-5</v>
      </c>
      <c r="FG23" s="690">
        <f xml:space="preserve"> Debt!FG$275</f>
        <v>8.2695312334870132E-5</v>
      </c>
      <c r="FH23" s="690">
        <f xml:space="preserve"> Debt!FH$275</f>
        <v>8.3625966205148008E-5</v>
      </c>
      <c r="FI23" s="690">
        <f xml:space="preserve"> Debt!FI$275</f>
        <v>8.4556348816755179E-5</v>
      </c>
      <c r="FJ23" s="690">
        <f xml:space="preserve"> Debt!FJ$275</f>
        <v>8.4576260357474049E-5</v>
      </c>
      <c r="FK23" s="690">
        <f xml:space="preserve"> Debt!FK$275</f>
        <v>8.3668245043274394E-5</v>
      </c>
      <c r="FL23" s="690">
        <f xml:space="preserve"> Debt!FL$275</f>
        <v>8.3685314139412368E-5</v>
      </c>
      <c r="FM23" s="690">
        <f xml:space="preserve"> Debt!FM$275</f>
        <v>8.4617676362169295E-5</v>
      </c>
      <c r="FN23" s="690">
        <f xml:space="preserve"> Debt!FN$275</f>
        <v>8.4636525954049838E-5</v>
      </c>
      <c r="FO23" s="690">
        <f xml:space="preserve"> Debt!FO$275</f>
        <v>8.2813223284692325E-5</v>
      </c>
      <c r="FP23" s="690">
        <f xml:space="preserve"> Debt!FP$275</f>
        <v>8.3752802719527195E-5</v>
      </c>
      <c r="FQ23" s="690">
        <f xml:space="preserve"> Debt!FQ$275</f>
        <v>8.4689092421547657E-5</v>
      </c>
      <c r="FR23" s="690">
        <f xml:space="preserve"> Debt!FR$275</f>
        <v>8.4703694218074823E-5</v>
      </c>
      <c r="FS23" s="690">
        <f xml:space="preserve"> Debt!FS$275</f>
        <v>8.2877632790322067E-5</v>
      </c>
      <c r="FT23" s="690">
        <f xml:space="preserve"> Debt!FT$275</f>
        <v>8.3817402683372501E-5</v>
      </c>
      <c r="FU23" s="690">
        <f xml:space="preserve"> Debt!FU$275</f>
        <v>8.4752012890219265E-5</v>
      </c>
      <c r="FV23" s="690">
        <f xml:space="preserve"> Debt!FV$275</f>
        <v>8.4765552737908089E-5</v>
      </c>
      <c r="FW23" s="690">
        <f xml:space="preserve"> Debt!FW$275</f>
        <v>8.2932952244754049E-5</v>
      </c>
      <c r="FX23" s="690">
        <f xml:space="preserve"> Debt!FX$275</f>
        <v>8.3870185580660751E-5</v>
      </c>
      <c r="FY23" s="690">
        <f xml:space="preserve"> Debt!FY$275</f>
        <v>8.480909264028003E-5</v>
      </c>
      <c r="FZ23" s="690">
        <f xml:space="preserve"> Debt!FZ$275</f>
        <v>8.4819977615873009E-5</v>
      </c>
      <c r="GA23" s="690">
        <f xml:space="preserve"> Debt!GA$275</f>
        <v>8.3916140839493782E-5</v>
      </c>
      <c r="GB23" s="690">
        <f xml:space="preserve"> Debt!GB$275</f>
        <v>8.3926119695697536E-5</v>
      </c>
      <c r="GC23" s="690">
        <f xml:space="preserve"> Debt!GC$275</f>
        <v>8.4868296288017492E-5</v>
      </c>
      <c r="GD23" s="690">
        <f xml:space="preserve"> Debt!GD$275</f>
        <v>8.488608393105968E-5</v>
      </c>
      <c r="GE23" s="690">
        <f xml:space="preserve"> Debt!GE$275</f>
        <v>8.3053979783558328E-5</v>
      </c>
      <c r="GF23" s="690">
        <f xml:space="preserve"> Debt!GF$275</f>
        <v>8.3990719659542856E-5</v>
      </c>
      <c r="GG23" s="690">
        <f xml:space="preserve"> Debt!GG$275</f>
        <v>8.4924314089239916E-5</v>
      </c>
      <c r="GH23" s="690">
        <f xml:space="preserve"> Debt!GH$275</f>
        <v>8.4943960142749191E-5</v>
      </c>
      <c r="GI23" s="690">
        <f xml:space="preserve"> Debt!GI$275</f>
        <v>8.3116571278948512E-5</v>
      </c>
      <c r="GJ23" s="690">
        <f xml:space="preserve"> Debt!GJ$275</f>
        <v>8.4056632630783381E-5</v>
      </c>
    </row>
    <row r="24" spans="1:192" s="603" customFormat="1" x14ac:dyDescent="0.25">
      <c r="A24" s="429"/>
      <c r="B24" s="429"/>
      <c r="C24" s="430"/>
      <c r="D24" s="688"/>
      <c r="E24" s="83" t="str">
        <f xml:space="preserve"> Time!E$161</f>
        <v>Senior debt repayment flag</v>
      </c>
      <c r="F24" s="83">
        <f xml:space="preserve"> Time!F$161</f>
        <v>0</v>
      </c>
      <c r="G24" s="83" t="str">
        <f xml:space="preserve"> Time!G$161</f>
        <v>flag</v>
      </c>
      <c r="H24" s="83">
        <f xml:space="preserve"> Time!H$161</f>
        <v>48</v>
      </c>
      <c r="I24" s="83">
        <f xml:space="preserve"> Time!I$161</f>
        <v>0</v>
      </c>
      <c r="J24" s="83">
        <f xml:space="preserve"> Time!J$161</f>
        <v>0</v>
      </c>
      <c r="K24" s="83">
        <f xml:space="preserve"> Time!K$161</f>
        <v>0</v>
      </c>
      <c r="L24" s="83">
        <f xml:space="preserve"> Time!L$161</f>
        <v>0</v>
      </c>
      <c r="M24" s="83">
        <f xml:space="preserve"> Time!M$161</f>
        <v>0</v>
      </c>
      <c r="N24" s="83">
        <f xml:space="preserve"> Time!N$161</f>
        <v>0</v>
      </c>
      <c r="O24" s="83">
        <f xml:space="preserve"> Time!O$161</f>
        <v>0</v>
      </c>
      <c r="P24" s="83">
        <f xml:space="preserve"> Time!P$161</f>
        <v>0</v>
      </c>
      <c r="Q24" s="83">
        <f xml:space="preserve"> Time!Q$161</f>
        <v>0</v>
      </c>
      <c r="R24" s="83">
        <f xml:space="preserve"> Time!R$161</f>
        <v>0</v>
      </c>
      <c r="S24" s="83">
        <f xml:space="preserve"> Time!S$161</f>
        <v>1</v>
      </c>
      <c r="T24" s="83">
        <f xml:space="preserve"> Time!T$161</f>
        <v>1</v>
      </c>
      <c r="U24" s="83">
        <f xml:space="preserve"> Time!U$161</f>
        <v>1</v>
      </c>
      <c r="V24" s="83">
        <f xml:space="preserve"> Time!V$161</f>
        <v>1</v>
      </c>
      <c r="W24" s="83">
        <f xml:space="preserve"> Time!W$161</f>
        <v>1</v>
      </c>
      <c r="X24" s="83">
        <f xml:space="preserve"> Time!X$161</f>
        <v>1</v>
      </c>
      <c r="Y24" s="83">
        <f xml:space="preserve"> Time!Y$161</f>
        <v>1</v>
      </c>
      <c r="Z24" s="83">
        <f xml:space="preserve"> Time!Z$161</f>
        <v>1</v>
      </c>
      <c r="AA24" s="83">
        <f xml:space="preserve"> Time!AA$161</f>
        <v>1</v>
      </c>
      <c r="AB24" s="83">
        <f xml:space="preserve"> Time!AB$161</f>
        <v>1</v>
      </c>
      <c r="AC24" s="83">
        <f xml:space="preserve"> Time!AC$161</f>
        <v>1</v>
      </c>
      <c r="AD24" s="83">
        <f xml:space="preserve"> Time!AD$161</f>
        <v>1</v>
      </c>
      <c r="AE24" s="83">
        <f xml:space="preserve"> Time!AE$161</f>
        <v>1</v>
      </c>
      <c r="AF24" s="83">
        <f xml:space="preserve"> Time!AF$161</f>
        <v>1</v>
      </c>
      <c r="AG24" s="83">
        <f xml:space="preserve"> Time!AG$161</f>
        <v>1</v>
      </c>
      <c r="AH24" s="83">
        <f xml:space="preserve"> Time!AH$161</f>
        <v>1</v>
      </c>
      <c r="AI24" s="83">
        <f xml:space="preserve"> Time!AI$161</f>
        <v>1</v>
      </c>
      <c r="AJ24" s="83">
        <f xml:space="preserve"> Time!AJ$161</f>
        <v>1</v>
      </c>
      <c r="AK24" s="83">
        <f xml:space="preserve"> Time!AK$161</f>
        <v>1</v>
      </c>
      <c r="AL24" s="83">
        <f xml:space="preserve"> Time!AL$161</f>
        <v>1</v>
      </c>
      <c r="AM24" s="83">
        <f xml:space="preserve"> Time!AM$161</f>
        <v>1</v>
      </c>
      <c r="AN24" s="83">
        <f xml:space="preserve"> Time!AN$161</f>
        <v>1</v>
      </c>
      <c r="AO24" s="83">
        <f xml:space="preserve"> Time!AO$161</f>
        <v>1</v>
      </c>
      <c r="AP24" s="83">
        <f xml:space="preserve"> Time!AP$161</f>
        <v>1</v>
      </c>
      <c r="AQ24" s="83">
        <f xml:space="preserve"> Time!AQ$161</f>
        <v>1</v>
      </c>
      <c r="AR24" s="83">
        <f xml:space="preserve"> Time!AR$161</f>
        <v>1</v>
      </c>
      <c r="AS24" s="83">
        <f xml:space="preserve"> Time!AS$161</f>
        <v>1</v>
      </c>
      <c r="AT24" s="83">
        <f xml:space="preserve"> Time!AT$161</f>
        <v>1</v>
      </c>
      <c r="AU24" s="83">
        <f xml:space="preserve"> Time!AU$161</f>
        <v>1</v>
      </c>
      <c r="AV24" s="83">
        <f xml:space="preserve"> Time!AV$161</f>
        <v>1</v>
      </c>
      <c r="AW24" s="83">
        <f xml:space="preserve"> Time!AW$161</f>
        <v>1</v>
      </c>
      <c r="AX24" s="83">
        <f xml:space="preserve"> Time!AX$161</f>
        <v>1</v>
      </c>
      <c r="AY24" s="83">
        <f xml:space="preserve"> Time!AY$161</f>
        <v>1</v>
      </c>
      <c r="AZ24" s="83">
        <f xml:space="preserve"> Time!AZ$161</f>
        <v>1</v>
      </c>
      <c r="BA24" s="83">
        <f xml:space="preserve"> Time!BA$161</f>
        <v>1</v>
      </c>
      <c r="BB24" s="83">
        <f xml:space="preserve"> Time!BB$161</f>
        <v>1</v>
      </c>
      <c r="BC24" s="83">
        <f xml:space="preserve"> Time!BC$161</f>
        <v>1</v>
      </c>
      <c r="BD24" s="83">
        <f xml:space="preserve"> Time!BD$161</f>
        <v>1</v>
      </c>
      <c r="BE24" s="83">
        <f xml:space="preserve"> Time!BE$161</f>
        <v>1</v>
      </c>
      <c r="BF24" s="83">
        <f xml:space="preserve"> Time!BF$161</f>
        <v>1</v>
      </c>
      <c r="BG24" s="83">
        <f xml:space="preserve"> Time!BG$161</f>
        <v>1</v>
      </c>
      <c r="BH24" s="83">
        <f xml:space="preserve"> Time!BH$161</f>
        <v>1</v>
      </c>
      <c r="BI24" s="83">
        <f xml:space="preserve"> Time!BI$161</f>
        <v>1</v>
      </c>
      <c r="BJ24" s="83">
        <f xml:space="preserve"> Time!BJ$161</f>
        <v>1</v>
      </c>
      <c r="BK24" s="83">
        <f xml:space="preserve"> Time!BK$161</f>
        <v>1</v>
      </c>
      <c r="BL24" s="83">
        <f xml:space="preserve"> Time!BL$161</f>
        <v>1</v>
      </c>
      <c r="BM24" s="83">
        <f xml:space="preserve"> Time!BM$161</f>
        <v>1</v>
      </c>
      <c r="BN24" s="83">
        <f xml:space="preserve"> Time!BN$161</f>
        <v>1</v>
      </c>
      <c r="BO24" s="83">
        <f xml:space="preserve"> Time!BO$161</f>
        <v>0</v>
      </c>
      <c r="BP24" s="83">
        <f xml:space="preserve"> Time!BP$161</f>
        <v>0</v>
      </c>
      <c r="BQ24" s="83">
        <f xml:space="preserve"> Time!BQ$161</f>
        <v>0</v>
      </c>
      <c r="BR24" s="83">
        <f xml:space="preserve"> Time!BR$161</f>
        <v>0</v>
      </c>
      <c r="BS24" s="83">
        <f xml:space="preserve"> Time!BS$161</f>
        <v>0</v>
      </c>
      <c r="BT24" s="83">
        <f xml:space="preserve"> Time!BT$161</f>
        <v>0</v>
      </c>
      <c r="BU24" s="83">
        <f xml:space="preserve"> Time!BU$161</f>
        <v>0</v>
      </c>
      <c r="BV24" s="83">
        <f xml:space="preserve"> Time!BV$161</f>
        <v>0</v>
      </c>
      <c r="BW24" s="83">
        <f xml:space="preserve"> Time!BW$161</f>
        <v>0</v>
      </c>
      <c r="BX24" s="83">
        <f xml:space="preserve"> Time!BX$161</f>
        <v>0</v>
      </c>
      <c r="BY24" s="83">
        <f xml:space="preserve"> Time!BY$161</f>
        <v>0</v>
      </c>
      <c r="BZ24" s="83">
        <f xml:space="preserve"> Time!BZ$161</f>
        <v>0</v>
      </c>
      <c r="CA24" s="83">
        <f xml:space="preserve"> Time!CA$161</f>
        <v>0</v>
      </c>
      <c r="CB24" s="83">
        <f xml:space="preserve"> Time!CB$161</f>
        <v>0</v>
      </c>
      <c r="CC24" s="83">
        <f xml:space="preserve"> Time!CC$161</f>
        <v>0</v>
      </c>
      <c r="CD24" s="83">
        <f xml:space="preserve"> Time!CD$161</f>
        <v>0</v>
      </c>
      <c r="CE24" s="83">
        <f xml:space="preserve"> Time!CE$161</f>
        <v>0</v>
      </c>
      <c r="CF24" s="83">
        <f xml:space="preserve"> Time!CF$161</f>
        <v>0</v>
      </c>
      <c r="CG24" s="83">
        <f xml:space="preserve"> Time!CG$161</f>
        <v>0</v>
      </c>
      <c r="CH24" s="83">
        <f xml:space="preserve"> Time!CH$161</f>
        <v>0</v>
      </c>
      <c r="CI24" s="83">
        <f xml:space="preserve"> Time!CI$161</f>
        <v>0</v>
      </c>
      <c r="CJ24" s="83">
        <f xml:space="preserve"> Time!CJ$161</f>
        <v>0</v>
      </c>
      <c r="CK24" s="83">
        <f xml:space="preserve"> Time!CK$161</f>
        <v>0</v>
      </c>
      <c r="CL24" s="83">
        <f xml:space="preserve"> Time!CL$161</f>
        <v>0</v>
      </c>
      <c r="CM24" s="83">
        <f xml:space="preserve"> Time!CM$161</f>
        <v>0</v>
      </c>
      <c r="CN24" s="83">
        <f xml:space="preserve"> Time!CN$161</f>
        <v>0</v>
      </c>
      <c r="CO24" s="83">
        <f xml:space="preserve"> Time!CO$161</f>
        <v>0</v>
      </c>
      <c r="CP24" s="83">
        <f xml:space="preserve"> Time!CP$161</f>
        <v>0</v>
      </c>
      <c r="CQ24" s="83">
        <f xml:space="preserve"> Time!CQ$161</f>
        <v>0</v>
      </c>
      <c r="CR24" s="83">
        <f xml:space="preserve"> Time!CR$161</f>
        <v>0</v>
      </c>
      <c r="CS24" s="83">
        <f xml:space="preserve"> Time!CS$161</f>
        <v>0</v>
      </c>
      <c r="CT24" s="83">
        <f xml:space="preserve"> Time!CT$161</f>
        <v>0</v>
      </c>
      <c r="CU24" s="83">
        <f xml:space="preserve"> Time!CU$161</f>
        <v>0</v>
      </c>
      <c r="CV24" s="83">
        <f xml:space="preserve"> Time!CV$161</f>
        <v>0</v>
      </c>
      <c r="CW24" s="83">
        <f xml:space="preserve"> Time!CW$161</f>
        <v>0</v>
      </c>
      <c r="CX24" s="83">
        <f xml:space="preserve"> Time!CX$161</f>
        <v>0</v>
      </c>
      <c r="CY24" s="83">
        <f xml:space="preserve"> Time!CY$161</f>
        <v>0</v>
      </c>
      <c r="CZ24" s="83">
        <f xml:space="preserve"> Time!CZ$161</f>
        <v>0</v>
      </c>
      <c r="DA24" s="83">
        <f xml:space="preserve"> Time!DA$161</f>
        <v>0</v>
      </c>
      <c r="DB24" s="83">
        <f xml:space="preserve"> Time!DB$161</f>
        <v>0</v>
      </c>
      <c r="DC24" s="83">
        <f xml:space="preserve"> Time!DC$161</f>
        <v>0</v>
      </c>
      <c r="DD24" s="83">
        <f xml:space="preserve"> Time!DD$161</f>
        <v>0</v>
      </c>
      <c r="DE24" s="83">
        <f xml:space="preserve"> Time!DE$161</f>
        <v>0</v>
      </c>
      <c r="DF24" s="83">
        <f xml:space="preserve"> Time!DF$161</f>
        <v>0</v>
      </c>
      <c r="DG24" s="83">
        <f xml:space="preserve"> Time!DG$161</f>
        <v>0</v>
      </c>
      <c r="DH24" s="83">
        <f xml:space="preserve"> Time!DH$161</f>
        <v>0</v>
      </c>
      <c r="DI24" s="83">
        <f xml:space="preserve"> Time!DI$161</f>
        <v>0</v>
      </c>
      <c r="DJ24" s="83">
        <f xml:space="preserve"> Time!DJ$161</f>
        <v>0</v>
      </c>
      <c r="DK24" s="83">
        <f xml:space="preserve"> Time!DK$161</f>
        <v>0</v>
      </c>
      <c r="DL24" s="83">
        <f xml:space="preserve"> Time!DL$161</f>
        <v>0</v>
      </c>
      <c r="DM24" s="83">
        <f xml:space="preserve"> Time!DM$161</f>
        <v>0</v>
      </c>
      <c r="DN24" s="83">
        <f xml:space="preserve"> Time!DN$161</f>
        <v>0</v>
      </c>
      <c r="DO24" s="83">
        <f xml:space="preserve"> Time!DO$161</f>
        <v>0</v>
      </c>
      <c r="DP24" s="83">
        <f xml:space="preserve"> Time!DP$161</f>
        <v>0</v>
      </c>
      <c r="DQ24" s="83">
        <f xml:space="preserve"> Time!DQ$161</f>
        <v>0</v>
      </c>
      <c r="DR24" s="83">
        <f xml:space="preserve"> Time!DR$161</f>
        <v>0</v>
      </c>
      <c r="DS24" s="83">
        <f xml:space="preserve"> Time!DS$161</f>
        <v>0</v>
      </c>
      <c r="DT24" s="83">
        <f xml:space="preserve"> Time!DT$161</f>
        <v>0</v>
      </c>
      <c r="DU24" s="83">
        <f xml:space="preserve"> Time!DU$161</f>
        <v>0</v>
      </c>
      <c r="DV24" s="83">
        <f xml:space="preserve"> Time!DV$161</f>
        <v>0</v>
      </c>
      <c r="DW24" s="83">
        <f xml:space="preserve"> Time!DW$161</f>
        <v>0</v>
      </c>
      <c r="DX24" s="83">
        <f xml:space="preserve"> Time!DX$161</f>
        <v>0</v>
      </c>
      <c r="DY24" s="83">
        <f xml:space="preserve"> Time!DY$161</f>
        <v>0</v>
      </c>
      <c r="DZ24" s="83">
        <f xml:space="preserve"> Time!DZ$161</f>
        <v>0</v>
      </c>
      <c r="EA24" s="83">
        <f xml:space="preserve"> Time!EA$161</f>
        <v>0</v>
      </c>
      <c r="EB24" s="83">
        <f xml:space="preserve"> Time!EB$161</f>
        <v>0</v>
      </c>
      <c r="EC24" s="83">
        <f xml:space="preserve"> Time!EC$161</f>
        <v>0</v>
      </c>
      <c r="ED24" s="83">
        <f xml:space="preserve"> Time!ED$161</f>
        <v>0</v>
      </c>
      <c r="EE24" s="83">
        <f xml:space="preserve"> Time!EE$161</f>
        <v>0</v>
      </c>
      <c r="EF24" s="83">
        <f xml:space="preserve"> Time!EF$161</f>
        <v>0</v>
      </c>
      <c r="EG24" s="83">
        <f xml:space="preserve"> Time!EG$161</f>
        <v>0</v>
      </c>
      <c r="EH24" s="83">
        <f xml:space="preserve"> Time!EH$161</f>
        <v>0</v>
      </c>
      <c r="EI24" s="83">
        <f xml:space="preserve"> Time!EI$161</f>
        <v>0</v>
      </c>
      <c r="EJ24" s="83">
        <f xml:space="preserve"> Time!EJ$161</f>
        <v>0</v>
      </c>
      <c r="EK24" s="83">
        <f xml:space="preserve"> Time!EK$161</f>
        <v>0</v>
      </c>
      <c r="EL24" s="83">
        <f xml:space="preserve"> Time!EL$161</f>
        <v>0</v>
      </c>
      <c r="EM24" s="83">
        <f xml:space="preserve"> Time!EM$161</f>
        <v>0</v>
      </c>
      <c r="EN24" s="83">
        <f xml:space="preserve"> Time!EN$161</f>
        <v>0</v>
      </c>
      <c r="EO24" s="83">
        <f xml:space="preserve"> Time!EO$161</f>
        <v>0</v>
      </c>
      <c r="EP24" s="83">
        <f xml:space="preserve"> Time!EP$161</f>
        <v>0</v>
      </c>
      <c r="EQ24" s="83">
        <f xml:space="preserve"> Time!EQ$161</f>
        <v>0</v>
      </c>
      <c r="ER24" s="83">
        <f xml:space="preserve"> Time!ER$161</f>
        <v>0</v>
      </c>
      <c r="ES24" s="83">
        <f xml:space="preserve"> Time!ES$161</f>
        <v>0</v>
      </c>
      <c r="ET24" s="83">
        <f xml:space="preserve"> Time!ET$161</f>
        <v>0</v>
      </c>
      <c r="EU24" s="83">
        <f xml:space="preserve"> Time!EU$161</f>
        <v>0</v>
      </c>
      <c r="EV24" s="83">
        <f xml:space="preserve"> Time!EV$161</f>
        <v>0</v>
      </c>
      <c r="EW24" s="83">
        <f xml:space="preserve"> Time!EW$161</f>
        <v>0</v>
      </c>
      <c r="EX24" s="83">
        <f xml:space="preserve"> Time!EX$161</f>
        <v>0</v>
      </c>
      <c r="EY24" s="83">
        <f xml:space="preserve"> Time!EY$161</f>
        <v>0</v>
      </c>
      <c r="EZ24" s="83">
        <f xml:space="preserve"> Time!EZ$161</f>
        <v>0</v>
      </c>
      <c r="FA24" s="83">
        <f xml:space="preserve"> Time!FA$161</f>
        <v>0</v>
      </c>
      <c r="FB24" s="83">
        <f xml:space="preserve"> Time!FB$161</f>
        <v>0</v>
      </c>
      <c r="FC24" s="83">
        <f xml:space="preserve"> Time!FC$161</f>
        <v>0</v>
      </c>
      <c r="FD24" s="83">
        <f xml:space="preserve"> Time!FD$161</f>
        <v>0</v>
      </c>
      <c r="FE24" s="83">
        <f xml:space="preserve"> Time!FE$161</f>
        <v>0</v>
      </c>
      <c r="FF24" s="83">
        <f xml:space="preserve"> Time!FF$161</f>
        <v>0</v>
      </c>
      <c r="FG24" s="83">
        <f xml:space="preserve"> Time!FG$161</f>
        <v>0</v>
      </c>
      <c r="FH24" s="83">
        <f xml:space="preserve"> Time!FH$161</f>
        <v>0</v>
      </c>
      <c r="FI24" s="83">
        <f xml:space="preserve"> Time!FI$161</f>
        <v>0</v>
      </c>
      <c r="FJ24" s="83">
        <f xml:space="preserve"> Time!FJ$161</f>
        <v>0</v>
      </c>
      <c r="FK24" s="83">
        <f xml:space="preserve"> Time!FK$161</f>
        <v>0</v>
      </c>
      <c r="FL24" s="83">
        <f xml:space="preserve"> Time!FL$161</f>
        <v>0</v>
      </c>
      <c r="FM24" s="83">
        <f xml:space="preserve"> Time!FM$161</f>
        <v>0</v>
      </c>
      <c r="FN24" s="83">
        <f xml:space="preserve"> Time!FN$161</f>
        <v>0</v>
      </c>
      <c r="FO24" s="83">
        <f xml:space="preserve"> Time!FO$161</f>
        <v>0</v>
      </c>
      <c r="FP24" s="83">
        <f xml:space="preserve"> Time!FP$161</f>
        <v>0</v>
      </c>
      <c r="FQ24" s="83">
        <f xml:space="preserve"> Time!FQ$161</f>
        <v>0</v>
      </c>
      <c r="FR24" s="83">
        <f xml:space="preserve"> Time!FR$161</f>
        <v>0</v>
      </c>
      <c r="FS24" s="83">
        <f xml:space="preserve"> Time!FS$161</f>
        <v>0</v>
      </c>
      <c r="FT24" s="83">
        <f xml:space="preserve"> Time!FT$161</f>
        <v>0</v>
      </c>
      <c r="FU24" s="83">
        <f xml:space="preserve"> Time!FU$161</f>
        <v>0</v>
      </c>
      <c r="FV24" s="83">
        <f xml:space="preserve"> Time!FV$161</f>
        <v>0</v>
      </c>
      <c r="FW24" s="83">
        <f xml:space="preserve"> Time!FW$161</f>
        <v>0</v>
      </c>
      <c r="FX24" s="83">
        <f xml:space="preserve"> Time!FX$161</f>
        <v>0</v>
      </c>
      <c r="FY24" s="83">
        <f xml:space="preserve"> Time!FY$161</f>
        <v>0</v>
      </c>
      <c r="FZ24" s="83">
        <f xml:space="preserve"> Time!FZ$161</f>
        <v>0</v>
      </c>
      <c r="GA24" s="83">
        <f xml:space="preserve"> Time!GA$161</f>
        <v>0</v>
      </c>
      <c r="GB24" s="83">
        <f xml:space="preserve"> Time!GB$161</f>
        <v>0</v>
      </c>
      <c r="GC24" s="83">
        <f xml:space="preserve"> Time!GC$161</f>
        <v>0</v>
      </c>
      <c r="GD24" s="83">
        <f xml:space="preserve"> Time!GD$161</f>
        <v>0</v>
      </c>
      <c r="GE24" s="83">
        <f xml:space="preserve"> Time!GE$161</f>
        <v>0</v>
      </c>
      <c r="GF24" s="83">
        <f xml:space="preserve"> Time!GF$161</f>
        <v>0</v>
      </c>
      <c r="GG24" s="83">
        <f xml:space="preserve"> Time!GG$161</f>
        <v>0</v>
      </c>
      <c r="GH24" s="83">
        <f xml:space="preserve"> Time!GH$161</f>
        <v>0</v>
      </c>
      <c r="GI24" s="83">
        <f xml:space="preserve"> Time!GI$161</f>
        <v>0</v>
      </c>
      <c r="GJ24" s="83">
        <f xml:space="preserve"> Time!GJ$161</f>
        <v>0</v>
      </c>
    </row>
    <row r="25" spans="1:192" x14ac:dyDescent="0.25">
      <c r="A25" s="85"/>
      <c r="B25" s="85"/>
      <c r="C25" s="672"/>
      <c r="D25" s="66"/>
      <c r="E25" s="63" t="s">
        <v>518</v>
      </c>
      <c r="F25" s="63"/>
      <c r="G25" s="63" t="str">
        <f xml:space="preserve"> SMU</f>
        <v>$ 000s</v>
      </c>
      <c r="H25" s="63"/>
      <c r="I25" s="63"/>
      <c r="J25" s="63">
        <f t="shared" ref="J25" si="7" xml:space="preserve"> IF($F20 = 1, $F21 * J22, SUM(K23:L23)) * J24</f>
        <v>0</v>
      </c>
      <c r="K25" s="63">
        <f t="shared" ref="K25" si="8" xml:space="preserve"> IF($F20 = 1, $F21 * K22, SUM(L23:M23)) * K24</f>
        <v>0</v>
      </c>
      <c r="L25" s="63">
        <f t="shared" ref="L25" si="9" xml:space="preserve"> IF($F20 = 1, $F21 * L22, SUM(M23:N23)) * L24</f>
        <v>0</v>
      </c>
      <c r="M25" s="63">
        <f t="shared" ref="M25" si="10" xml:space="preserve"> IF($F20 = 1, $F21 * M22, SUM(N23:O23)) * M24</f>
        <v>0</v>
      </c>
      <c r="N25" s="63">
        <f t="shared" ref="N25" si="11" xml:space="preserve"> IF($F20 = 1, $F21 * N22, SUM(O23:P23)) * N24</f>
        <v>0</v>
      </c>
      <c r="O25" s="63">
        <f t="shared" ref="O25" si="12" xml:space="preserve"> IF($F20 = 1, $F21 * O22, SUM(P23:Q23)) * O24</f>
        <v>0</v>
      </c>
      <c r="P25" s="63">
        <f t="shared" ref="P25" si="13" xml:space="preserve"> IF($F20 = 1, $F21 * P22, SUM(Q23:R23)) * P24</f>
        <v>0</v>
      </c>
      <c r="Q25" s="63">
        <f t="shared" ref="Q25" si="14" xml:space="preserve"> IF($F20 = 1, $F21 * Q22, SUM(R23:S23)) * Q24</f>
        <v>0</v>
      </c>
      <c r="R25" s="63">
        <f t="shared" ref="R25" si="15" xml:space="preserve"> IF($F20 = 1, $F21 * R22, SUM(S23:T23)) * R24</f>
        <v>0</v>
      </c>
      <c r="S25" s="63">
        <f t="shared" ref="S25" si="16" xml:space="preserve"> IF($F20 = 1, $F21 * S22, SUM(T23:U23)) * S24</f>
        <v>3444.3289314719805</v>
      </c>
      <c r="T25" s="63">
        <f t="shared" ref="T25" si="17" xml:space="preserve"> IF($F20 = 1, $F21 * T22, SUM(U23:V23)) * T24</f>
        <v>3428.2548482676907</v>
      </c>
      <c r="U25" s="63">
        <f t="shared" ref="U25" si="18" xml:space="preserve"> IF($F20 = 1, $F21 * U22, SUM(V23:W23)) * U24</f>
        <v>3417.456661937656</v>
      </c>
      <c r="V25" s="63">
        <f t="shared" ref="V25" si="19" xml:space="preserve"> IF($F20 = 1, $F21 * V22, SUM(W23:X23)) * V24</f>
        <v>3406.9463190059073</v>
      </c>
      <c r="W25" s="63">
        <f t="shared" ref="W25" si="20" xml:space="preserve"> IF($F20 = 1, $F21 * W22, SUM(X23:Y23)) * W24</f>
        <v>3391.1647659291152</v>
      </c>
      <c r="X25" s="63">
        <f t="shared" ref="X25" si="21" xml:space="preserve"> IF($F20 = 1, $F21 * X22, SUM(Y23:Z23)) * X24</f>
        <v>3387.0785332675359</v>
      </c>
      <c r="Y25" s="63">
        <f t="shared" ref="Y25" si="22" xml:space="preserve"> IF($F20 = 1, $F21 * Y22, SUM(Z23:AA23)) * Y24</f>
        <v>3376.1702988981415</v>
      </c>
      <c r="Z25" s="63">
        <f t="shared" ref="Z25" si="23" xml:space="preserve"> IF($F20 = 1, $F21 * Z22, SUM(AA23:AB23)) * Z24</f>
        <v>3365.5490606252379</v>
      </c>
      <c r="AA25" s="63">
        <f t="shared" ref="AA25" si="24" xml:space="preserve"> IF($F20 = 1, $F21 * AA22, SUM(AB23:AC23)) * AA24</f>
        <v>3355.7208822868461</v>
      </c>
      <c r="AB25" s="63">
        <f t="shared" ref="AB25" si="25" xml:space="preserve"> IF($F20 = 1, $F21 * AB22, SUM(AC23:AD23)) * AB24</f>
        <v>3345.4946288348037</v>
      </c>
      <c r="AC25" s="63">
        <f t="shared" ref="AC25" si="26" xml:space="preserve"> IF($F20 = 1, $F21 * AC22, SUM(AD23:AE23)) * AC24</f>
        <v>3334.5011047729081</v>
      </c>
      <c r="AD25" s="63">
        <f t="shared" ref="AD25" si="27" xml:space="preserve"> IF($F20 = 1, $F21 * AD22, SUM(AE23:AF23)) * AD24</f>
        <v>3323.7936472744232</v>
      </c>
      <c r="AE25" s="63">
        <f t="shared" ref="AE25" si="28" xml:space="preserve"> IF($F20 = 1, $F21 * AE22, SUM(AF23:AG23)) * AE24</f>
        <v>3313.864616240654</v>
      </c>
      <c r="AF25" s="63">
        <f t="shared" ref="AF25" si="29" xml:space="preserve"> IF($F20 = 1, $F21 * AF22, SUM(AG23:AH23)) * AF24</f>
        <v>3303.5320614394054</v>
      </c>
      <c r="AG25" s="63">
        <f t="shared" ref="AG25" si="30" xml:space="preserve"> IF($F20 = 1, $F21 * AG22, SUM(AH23:AI23)) * AG24</f>
        <v>3292.4360657655216</v>
      </c>
      <c r="AH25" s="63">
        <f t="shared" ref="AH25" si="31" xml:space="preserve"> IF($F20 = 1, $F21 * AH22, SUM(AI23:AJ23)) * AH24</f>
        <v>3281.6252746109931</v>
      </c>
      <c r="AI25" s="63">
        <f t="shared" ref="AI25" si="32" xml:space="preserve"> IF($F20 = 1, $F21 * AI22, SUM(AJ23:AK23)) * AI24</f>
        <v>3277.4265947297567</v>
      </c>
      <c r="AJ25" s="63">
        <f t="shared" ref="AJ25" si="33" xml:space="preserve"> IF($F20 = 1, $F21 * AJ22, SUM(AK23:AL23)) * AJ24</f>
        <v>3261.1453051482563</v>
      </c>
      <c r="AK25" s="63">
        <f t="shared" ref="AK25" si="34" xml:space="preserve"> IF($F20 = 1, $F21 * AK22, SUM(AL23:AM23)) * AK24</f>
        <v>3249.9434185273603</v>
      </c>
      <c r="AL25" s="63">
        <f t="shared" ref="AL25" si="35" xml:space="preserve"> IF($F20 = 1, $F21 * AL22, SUM(AM23:AN23)) * AL24</f>
        <v>3239.0258926998595</v>
      </c>
      <c r="AM25" s="63">
        <f t="shared" ref="AM25" si="36" xml:space="preserve"> IF($F20 = 1, $F21 * AM22, SUM(AN23:AO23)) * AM24</f>
        <v>3223.0266502576128</v>
      </c>
      <c r="AN25" s="63">
        <f t="shared" ref="AN25" si="37" xml:space="preserve"> IF($F20 = 1, $F21 * AN22, SUM(AO23:AP23)) * AN24</f>
        <v>3218.2945794694019</v>
      </c>
      <c r="AO25" s="63">
        <f t="shared" ref="AO25" si="38" xml:space="preserve"> IF($F20 = 1, $F21 * AO22, SUM(AP23:AQ23)) * AO24</f>
        <v>3206.9676395640877</v>
      </c>
      <c r="AP25" s="63">
        <f t="shared" ref="AP25" si="39" xml:space="preserve"> IF($F20 = 1, $F21 * AP22, SUM(AQ23:AR23)) * AP24</f>
        <v>3195.9242912255313</v>
      </c>
      <c r="AQ25" s="63">
        <f t="shared" ref="AQ25" si="40" xml:space="preserve"> IF($F20 = 1, $F21 * AQ22, SUM(AR23:AS23)) * AQ24</f>
        <v>3185.6535504676667</v>
      </c>
      <c r="AR25" s="63">
        <f t="shared" ref="AR25" si="41" xml:space="preserve"> IF($F20 = 1, $F21 * AR22, SUM(AS23:AT23)) * AR24</f>
        <v>3174.9809691594655</v>
      </c>
      <c r="AS25" s="63">
        <f t="shared" ref="AS25" si="42" xml:space="preserve"> IF($F20 = 1, $F21 * AS22, SUM(AT23:AU23)) * AS24</f>
        <v>3163.5563241752529</v>
      </c>
      <c r="AT25" s="63">
        <f t="shared" ref="AT25" si="43" xml:space="preserve"> IF($F20 = 1, $F21 * AT22, SUM(AU23:AV23)) * AT24</f>
        <v>3152.4144099307023</v>
      </c>
      <c r="AU25" s="63">
        <f t="shared" ref="AU25" si="44" xml:space="preserve"> IF($F20 = 1, $F21 * AU22, SUM(AV23:AW23)) * AU24</f>
        <v>3142.0294612103335</v>
      </c>
      <c r="AV25" s="63">
        <f t="shared" ref="AV25" si="45" xml:space="preserve"> IF($F20 = 1, $F21 * AV22, SUM(AW23:AX23)) * AV24</f>
        <v>3131.2364702253781</v>
      </c>
      <c r="AW25" s="63">
        <f t="shared" ref="AW25" si="46" xml:space="preserve"> IF($F20 = 1, $F21 * AW22, SUM(AX23:AY23)) * AW24</f>
        <v>3119.6951709407754</v>
      </c>
      <c r="AX25" s="63">
        <f t="shared" ref="AX25" si="47" xml:space="preserve"> IF($F20 = 1, $F21 * AX22, SUM(AY23:AZ23)) * AX24</f>
        <v>3108.4358152467835</v>
      </c>
      <c r="AY25" s="63">
        <f t="shared" ref="AY25" si="48" xml:space="preserve"> IF($F20 = 1, $F21 * AY22, SUM(AZ23:BA23)) * AY24</f>
        <v>3103.5498051692957</v>
      </c>
      <c r="AZ25" s="63">
        <f t="shared" ref="AZ25" si="49" xml:space="preserve"> IF($F20 = 1, $F21 * AZ22, SUM(BA23:BB23)) * AZ24</f>
        <v>3087.0108912714877</v>
      </c>
      <c r="BA25" s="63">
        <f t="shared" ref="BA25" si="50" xml:space="preserve"> IF($F20 = 1, $F21 * BA22, SUM(BB23:BC23)) * BA24</f>
        <v>3075.3491807228938</v>
      </c>
      <c r="BB25" s="63">
        <f t="shared" ref="BB25" si="51" xml:space="preserve"> IF($F20 = 1, $F21 * BB22, SUM(BC23:BD23)) * BB24</f>
        <v>3063.9686460188113</v>
      </c>
      <c r="BC25" s="63">
        <f t="shared" ref="BC25" si="52" xml:space="preserve"> IF($F20 = 1, $F21 * BC22, SUM(BD23:BE23)) * BC24</f>
        <v>3047.7009514848633</v>
      </c>
      <c r="BD25" s="63">
        <f t="shared" ref="BD25" si="53" xml:space="preserve"> IF($F20 = 1, $F21 * BD22, SUM(BE23:BF23)) * BD24</f>
        <v>3042.2602419448331</v>
      </c>
      <c r="BE25" s="63">
        <f t="shared" ref="BE25" si="54" xml:space="preserve"> IF($F20 = 1, $F21 * BE22, SUM(BF23:BG23)) * BE24</f>
        <v>3030.4568732245816</v>
      </c>
      <c r="BF25" s="63">
        <f t="shared" ref="BF25" si="55" xml:space="preserve"> IF($F20 = 1, $F21 * BF22, SUM(BG23:BH23)) * BF24</f>
        <v>3018.9339763582852</v>
      </c>
      <c r="BG25" s="63">
        <f t="shared" ref="BG25" si="56" xml:space="preserve"> IF($F20 = 1, $F21 * BG22, SUM(BH23:BI23)) * BG24</f>
        <v>3008.1632032325601</v>
      </c>
      <c r="BH25" s="63">
        <f t="shared" ref="BH25" si="57" xml:space="preserve"> IF($F20 = 1, $F21 * BH22, SUM(BI23:BJ23)) * BH24</f>
        <v>2996.9856535714648</v>
      </c>
      <c r="BI25" s="63">
        <f t="shared" ref="BI25" si="58" xml:space="preserve"> IF($F20 = 1, $F21 * BI22, SUM(BJ23:BK23)) * BI24</f>
        <v>2985.0708490667412</v>
      </c>
      <c r="BJ25" s="63">
        <f t="shared" ref="BJ25" si="59" xml:space="preserve"> IF($F20 = 1, $F21 * BJ22, SUM(BK23:BL23)) * BJ24</f>
        <v>2973.4354596238527</v>
      </c>
      <c r="BK25" s="63">
        <f t="shared" ref="BK25" si="60" xml:space="preserve"> IF($F20 = 1, $F21 * BK22, SUM(BL23:BM23)) * BK24</f>
        <v>2331.3693729872971</v>
      </c>
      <c r="BL25" s="63">
        <f t="shared" ref="BL25" si="61" xml:space="preserve"> IF($F20 = 1, $F21 * BL22, SUM(BM23:BN23)) * BL24</f>
        <v>1635.8003699836327</v>
      </c>
      <c r="BM25" s="63">
        <f t="shared" ref="BM25" si="62" xml:space="preserve"> IF($F20 = 1, $F21 * BM22, SUM(BN23:BO23)) * BM24</f>
        <v>792.67897229305254</v>
      </c>
      <c r="BN25" s="63">
        <f t="shared" ref="BN25" si="63" xml:space="preserve"> IF($F20 = 1, $F21 * BN22, SUM(BO23:BP23)) * BN24</f>
        <v>1.6498372223509329E-4</v>
      </c>
      <c r="BO25" s="63">
        <f t="shared" ref="BO25" si="64" xml:space="preserve"> IF($F20 = 1, $F21 * BO22, SUM(BP23:BQ23)) * BO24</f>
        <v>0</v>
      </c>
      <c r="BP25" s="63">
        <f t="shared" ref="BP25" si="65" xml:space="preserve"> IF($F20 = 1, $F21 * BP22, SUM(BQ23:BR23)) * BP24</f>
        <v>0</v>
      </c>
      <c r="BQ25" s="63">
        <f t="shared" ref="BQ25" si="66" xml:space="preserve"> IF($F20 = 1, $F21 * BQ22, SUM(BR23:BS23)) * BQ24</f>
        <v>0</v>
      </c>
      <c r="BR25" s="63">
        <f t="shared" ref="BR25" si="67" xml:space="preserve"> IF($F20 = 1, $F21 * BR22, SUM(BS23:BT23)) * BR24</f>
        <v>0</v>
      </c>
      <c r="BS25" s="63">
        <f t="shared" ref="BS25" si="68" xml:space="preserve"> IF($F20 = 1, $F21 * BS22, SUM(BT23:BU23)) * BS24</f>
        <v>0</v>
      </c>
      <c r="BT25" s="63">
        <f t="shared" ref="BT25" si="69" xml:space="preserve"> IF($F20 = 1, $F21 * BT22, SUM(BU23:BV23)) * BT24</f>
        <v>0</v>
      </c>
      <c r="BU25" s="63">
        <f t="shared" ref="BU25" si="70" xml:space="preserve"> IF($F20 = 1, $F21 * BU22, SUM(BV23:BW23)) * BU24</f>
        <v>0</v>
      </c>
      <c r="BV25" s="63">
        <f t="shared" ref="BV25" si="71" xml:space="preserve"> IF($F20 = 1, $F21 * BV22, SUM(BW23:BX23)) * BV24</f>
        <v>0</v>
      </c>
      <c r="BW25" s="63">
        <f t="shared" ref="BW25" si="72" xml:space="preserve"> IF($F20 = 1, $F21 * BW22, SUM(BX23:BY23)) * BW24</f>
        <v>0</v>
      </c>
      <c r="BX25" s="63">
        <f t="shared" ref="BX25" si="73" xml:space="preserve"> IF($F20 = 1, $F21 * BX22, SUM(BY23:BZ23)) * BX24</f>
        <v>0</v>
      </c>
      <c r="BY25" s="63">
        <f t="shared" ref="BY25" si="74" xml:space="preserve"> IF($F20 = 1, $F21 * BY22, SUM(BZ23:CA23)) * BY24</f>
        <v>0</v>
      </c>
      <c r="BZ25" s="63">
        <f t="shared" ref="BZ25" si="75" xml:space="preserve"> IF($F20 = 1, $F21 * BZ22, SUM(CA23:CB23)) * BZ24</f>
        <v>0</v>
      </c>
      <c r="CA25" s="63">
        <f t="shared" ref="CA25" si="76" xml:space="preserve"> IF($F20 = 1, $F21 * CA22, SUM(CB23:CC23)) * CA24</f>
        <v>0</v>
      </c>
      <c r="CB25" s="63">
        <f t="shared" ref="CB25" si="77" xml:space="preserve"> IF($F20 = 1, $F21 * CB22, SUM(CC23:CD23)) * CB24</f>
        <v>0</v>
      </c>
      <c r="CC25" s="63">
        <f t="shared" ref="CC25" si="78" xml:space="preserve"> IF($F20 = 1, $F21 * CC22, SUM(CD23:CE23)) * CC24</f>
        <v>0</v>
      </c>
      <c r="CD25" s="63">
        <f t="shared" ref="CD25" si="79" xml:space="preserve"> IF($F20 = 1, $F21 * CD22, SUM(CE23:CF23)) * CD24</f>
        <v>0</v>
      </c>
      <c r="CE25" s="63">
        <f t="shared" ref="CE25" si="80" xml:space="preserve"> IF($F20 = 1, $F21 * CE22, SUM(CF23:CG23)) * CE24</f>
        <v>0</v>
      </c>
      <c r="CF25" s="63">
        <f t="shared" ref="CF25" si="81" xml:space="preserve"> IF($F20 = 1, $F21 * CF22, SUM(CG23:CH23)) * CF24</f>
        <v>0</v>
      </c>
      <c r="CG25" s="63">
        <f t="shared" ref="CG25" si="82" xml:space="preserve"> IF($F20 = 1, $F21 * CG22, SUM(CH23:CI23)) * CG24</f>
        <v>0</v>
      </c>
      <c r="CH25" s="63">
        <f t="shared" ref="CH25" si="83" xml:space="preserve"> IF($F20 = 1, $F21 * CH22, SUM(CI23:CJ23)) * CH24</f>
        <v>0</v>
      </c>
      <c r="CI25" s="63">
        <f t="shared" ref="CI25" si="84" xml:space="preserve"> IF($F20 = 1, $F21 * CI22, SUM(CJ23:CK23)) * CI24</f>
        <v>0</v>
      </c>
      <c r="CJ25" s="63">
        <f t="shared" ref="CJ25" si="85" xml:space="preserve"> IF($F20 = 1, $F21 * CJ22, SUM(CK23:CL23)) * CJ24</f>
        <v>0</v>
      </c>
      <c r="CK25" s="63">
        <f t="shared" ref="CK25" si="86" xml:space="preserve"> IF($F20 = 1, $F21 * CK22, SUM(CL23:CM23)) * CK24</f>
        <v>0</v>
      </c>
      <c r="CL25" s="63">
        <f t="shared" ref="CL25" si="87" xml:space="preserve"> IF($F20 = 1, $F21 * CL22, SUM(CM23:CN23)) * CL24</f>
        <v>0</v>
      </c>
      <c r="CM25" s="63">
        <f t="shared" ref="CM25" si="88" xml:space="preserve"> IF($F20 = 1, $F21 * CM22, SUM(CN23:CO23)) * CM24</f>
        <v>0</v>
      </c>
      <c r="CN25" s="63">
        <f t="shared" ref="CN25" si="89" xml:space="preserve"> IF($F20 = 1, $F21 * CN22, SUM(CO23:CP23)) * CN24</f>
        <v>0</v>
      </c>
      <c r="CO25" s="63">
        <f t="shared" ref="CO25" si="90" xml:space="preserve"> IF($F20 = 1, $F21 * CO22, SUM(CP23:CQ23)) * CO24</f>
        <v>0</v>
      </c>
      <c r="CP25" s="63">
        <f t="shared" ref="CP25" si="91" xml:space="preserve"> IF($F20 = 1, $F21 * CP22, SUM(CQ23:CR23)) * CP24</f>
        <v>0</v>
      </c>
      <c r="CQ25" s="63">
        <f t="shared" ref="CQ25" si="92" xml:space="preserve"> IF($F20 = 1, $F21 * CQ22, SUM(CR23:CS23)) * CQ24</f>
        <v>0</v>
      </c>
      <c r="CR25" s="63">
        <f t="shared" ref="CR25" si="93" xml:space="preserve"> IF($F20 = 1, $F21 * CR22, SUM(CS23:CT23)) * CR24</f>
        <v>0</v>
      </c>
      <c r="CS25" s="63">
        <f t="shared" ref="CS25" si="94" xml:space="preserve"> IF($F20 = 1, $F21 * CS22, SUM(CT23:CU23)) * CS24</f>
        <v>0</v>
      </c>
      <c r="CT25" s="63">
        <f t="shared" ref="CT25" si="95" xml:space="preserve"> IF($F20 = 1, $F21 * CT22, SUM(CU23:CV23)) * CT24</f>
        <v>0</v>
      </c>
      <c r="CU25" s="63">
        <f t="shared" ref="CU25" si="96" xml:space="preserve"> IF($F20 = 1, $F21 * CU22, SUM(CV23:CW23)) * CU24</f>
        <v>0</v>
      </c>
      <c r="CV25" s="63">
        <f t="shared" ref="CV25" si="97" xml:space="preserve"> IF($F20 = 1, $F21 * CV22, SUM(CW23:CX23)) * CV24</f>
        <v>0</v>
      </c>
      <c r="CW25" s="63">
        <f t="shared" ref="CW25" si="98" xml:space="preserve"> IF($F20 = 1, $F21 * CW22, SUM(CX23:CY23)) * CW24</f>
        <v>0</v>
      </c>
      <c r="CX25" s="63">
        <f t="shared" ref="CX25" si="99" xml:space="preserve"> IF($F20 = 1, $F21 * CX22, SUM(CY23:CZ23)) * CX24</f>
        <v>0</v>
      </c>
      <c r="CY25" s="63">
        <f t="shared" ref="CY25" si="100" xml:space="preserve"> IF($F20 = 1, $F21 * CY22, SUM(CZ23:DA23)) * CY24</f>
        <v>0</v>
      </c>
      <c r="CZ25" s="63">
        <f t="shared" ref="CZ25" si="101" xml:space="preserve"> IF($F20 = 1, $F21 * CZ22, SUM(DA23:DB23)) * CZ24</f>
        <v>0</v>
      </c>
      <c r="DA25" s="63">
        <f t="shared" ref="DA25" si="102" xml:space="preserve"> IF($F20 = 1, $F21 * DA22, SUM(DB23:DC23)) * DA24</f>
        <v>0</v>
      </c>
      <c r="DB25" s="63">
        <f t="shared" ref="DB25" si="103" xml:space="preserve"> IF($F20 = 1, $F21 * DB22, SUM(DC23:DD23)) * DB24</f>
        <v>0</v>
      </c>
      <c r="DC25" s="63">
        <f t="shared" ref="DC25" si="104" xml:space="preserve"> IF($F20 = 1, $F21 * DC22, SUM(DD23:DE23)) * DC24</f>
        <v>0</v>
      </c>
      <c r="DD25" s="63">
        <f t="shared" ref="DD25" si="105" xml:space="preserve"> IF($F20 = 1, $F21 * DD22, SUM(DE23:DF23)) * DD24</f>
        <v>0</v>
      </c>
      <c r="DE25" s="63">
        <f t="shared" ref="DE25" si="106" xml:space="preserve"> IF($F20 = 1, $F21 * DE22, SUM(DF23:DG23)) * DE24</f>
        <v>0</v>
      </c>
      <c r="DF25" s="63">
        <f t="shared" ref="DF25" si="107" xml:space="preserve"> IF($F20 = 1, $F21 * DF22, SUM(DG23:DH23)) * DF24</f>
        <v>0</v>
      </c>
      <c r="DG25" s="63">
        <f t="shared" ref="DG25" si="108" xml:space="preserve"> IF($F20 = 1, $F21 * DG22, SUM(DH23:DI23)) * DG24</f>
        <v>0</v>
      </c>
      <c r="DH25" s="63">
        <f t="shared" ref="DH25" si="109" xml:space="preserve"> IF($F20 = 1, $F21 * DH22, SUM(DI23:DJ23)) * DH24</f>
        <v>0</v>
      </c>
      <c r="DI25" s="63">
        <f t="shared" ref="DI25" si="110" xml:space="preserve"> IF($F20 = 1, $F21 * DI22, SUM(DJ23:DK23)) * DI24</f>
        <v>0</v>
      </c>
      <c r="DJ25" s="63">
        <f t="shared" ref="DJ25" si="111" xml:space="preserve"> IF($F20 = 1, $F21 * DJ22, SUM(DK23:DL23)) * DJ24</f>
        <v>0</v>
      </c>
      <c r="DK25" s="63">
        <f t="shared" ref="DK25" si="112" xml:space="preserve"> IF($F20 = 1, $F21 * DK22, SUM(DL23:DM23)) * DK24</f>
        <v>0</v>
      </c>
      <c r="DL25" s="63">
        <f t="shared" ref="DL25" si="113" xml:space="preserve"> IF($F20 = 1, $F21 * DL22, SUM(DM23:DN23)) * DL24</f>
        <v>0</v>
      </c>
      <c r="DM25" s="63">
        <f t="shared" ref="DM25" si="114" xml:space="preserve"> IF($F20 = 1, $F21 * DM22, SUM(DN23:DO23)) * DM24</f>
        <v>0</v>
      </c>
      <c r="DN25" s="63">
        <f t="shared" ref="DN25" si="115" xml:space="preserve"> IF($F20 = 1, $F21 * DN22, SUM(DO23:DP23)) * DN24</f>
        <v>0</v>
      </c>
      <c r="DO25" s="63">
        <f t="shared" ref="DO25" si="116" xml:space="preserve"> IF($F20 = 1, $F21 * DO22, SUM(DP23:DQ23)) * DO24</f>
        <v>0</v>
      </c>
      <c r="DP25" s="63">
        <f t="shared" ref="DP25" si="117" xml:space="preserve"> IF($F20 = 1, $F21 * DP22, SUM(DQ23:DR23)) * DP24</f>
        <v>0</v>
      </c>
      <c r="DQ25" s="63">
        <f t="shared" ref="DQ25" si="118" xml:space="preserve"> IF($F20 = 1, $F21 * DQ22, SUM(DR23:DS23)) * DQ24</f>
        <v>0</v>
      </c>
      <c r="DR25" s="63">
        <f t="shared" ref="DR25" si="119" xml:space="preserve"> IF($F20 = 1, $F21 * DR22, SUM(DS23:DT23)) * DR24</f>
        <v>0</v>
      </c>
      <c r="DS25" s="63">
        <f t="shared" ref="DS25" si="120" xml:space="preserve"> IF($F20 = 1, $F21 * DS22, SUM(DT23:DU23)) * DS24</f>
        <v>0</v>
      </c>
      <c r="DT25" s="63">
        <f t="shared" ref="DT25" si="121" xml:space="preserve"> IF($F20 = 1, $F21 * DT22, SUM(DU23:DV23)) * DT24</f>
        <v>0</v>
      </c>
      <c r="DU25" s="63">
        <f t="shared" ref="DU25" si="122" xml:space="preserve"> IF($F20 = 1, $F21 * DU22, SUM(DV23:DW23)) * DU24</f>
        <v>0</v>
      </c>
      <c r="DV25" s="63">
        <f t="shared" ref="DV25" si="123" xml:space="preserve"> IF($F20 = 1, $F21 * DV22, SUM(DW23:DX23)) * DV24</f>
        <v>0</v>
      </c>
      <c r="DW25" s="63">
        <f t="shared" ref="DW25" si="124" xml:space="preserve"> IF($F20 = 1, $F21 * DW22, SUM(DX23:DY23)) * DW24</f>
        <v>0</v>
      </c>
      <c r="DX25" s="63">
        <f t="shared" ref="DX25" si="125" xml:space="preserve"> IF($F20 = 1, $F21 * DX22, SUM(DY23:DZ23)) * DX24</f>
        <v>0</v>
      </c>
      <c r="DY25" s="63">
        <f t="shared" ref="DY25" si="126" xml:space="preserve"> IF($F20 = 1, $F21 * DY22, SUM(DZ23:EA23)) * DY24</f>
        <v>0</v>
      </c>
      <c r="DZ25" s="63">
        <f t="shared" ref="DZ25" si="127" xml:space="preserve"> IF($F20 = 1, $F21 * DZ22, SUM(EA23:EB23)) * DZ24</f>
        <v>0</v>
      </c>
      <c r="EA25" s="63">
        <f t="shared" ref="EA25" si="128" xml:space="preserve"> IF($F20 = 1, $F21 * EA22, SUM(EB23:EC23)) * EA24</f>
        <v>0</v>
      </c>
      <c r="EB25" s="63">
        <f t="shared" ref="EB25" si="129" xml:space="preserve"> IF($F20 = 1, $F21 * EB22, SUM(EC23:ED23)) * EB24</f>
        <v>0</v>
      </c>
      <c r="EC25" s="63">
        <f t="shared" ref="EC25" si="130" xml:space="preserve"> IF($F20 = 1, $F21 * EC22, SUM(ED23:EE23)) * EC24</f>
        <v>0</v>
      </c>
      <c r="ED25" s="63">
        <f t="shared" ref="ED25" si="131" xml:space="preserve"> IF($F20 = 1, $F21 * ED22, SUM(EE23:EF23)) * ED24</f>
        <v>0</v>
      </c>
      <c r="EE25" s="63">
        <f t="shared" ref="EE25" si="132" xml:space="preserve"> IF($F20 = 1, $F21 * EE22, SUM(EF23:EG23)) * EE24</f>
        <v>0</v>
      </c>
      <c r="EF25" s="63">
        <f t="shared" ref="EF25" si="133" xml:space="preserve"> IF($F20 = 1, $F21 * EF22, SUM(EG23:EH23)) * EF24</f>
        <v>0</v>
      </c>
      <c r="EG25" s="63">
        <f t="shared" ref="EG25" si="134" xml:space="preserve"> IF($F20 = 1, $F21 * EG22, SUM(EH23:EI23)) * EG24</f>
        <v>0</v>
      </c>
      <c r="EH25" s="63">
        <f t="shared" ref="EH25" si="135" xml:space="preserve"> IF($F20 = 1, $F21 * EH22, SUM(EI23:EJ23)) * EH24</f>
        <v>0</v>
      </c>
      <c r="EI25" s="63">
        <f t="shared" ref="EI25" si="136" xml:space="preserve"> IF($F20 = 1, $F21 * EI22, SUM(EJ23:EK23)) * EI24</f>
        <v>0</v>
      </c>
      <c r="EJ25" s="63">
        <f t="shared" ref="EJ25" si="137" xml:space="preserve"> IF($F20 = 1, $F21 * EJ22, SUM(EK23:EL23)) * EJ24</f>
        <v>0</v>
      </c>
      <c r="EK25" s="63">
        <f t="shared" ref="EK25" si="138" xml:space="preserve"> IF($F20 = 1, $F21 * EK22, SUM(EL23:EM23)) * EK24</f>
        <v>0</v>
      </c>
      <c r="EL25" s="63">
        <f t="shared" ref="EL25" si="139" xml:space="preserve"> IF($F20 = 1, $F21 * EL22, SUM(EM23:EN23)) * EL24</f>
        <v>0</v>
      </c>
      <c r="EM25" s="63">
        <f t="shared" ref="EM25" si="140" xml:space="preserve"> IF($F20 = 1, $F21 * EM22, SUM(EN23:EO23)) * EM24</f>
        <v>0</v>
      </c>
      <c r="EN25" s="63">
        <f t="shared" ref="EN25" si="141" xml:space="preserve"> IF($F20 = 1, $F21 * EN22, SUM(EO23:EP23)) * EN24</f>
        <v>0</v>
      </c>
      <c r="EO25" s="63">
        <f t="shared" ref="EO25" si="142" xml:space="preserve"> IF($F20 = 1, $F21 * EO22, SUM(EP23:EQ23)) * EO24</f>
        <v>0</v>
      </c>
      <c r="EP25" s="63">
        <f t="shared" ref="EP25" si="143" xml:space="preserve"> IF($F20 = 1, $F21 * EP22, SUM(EQ23:ER23)) * EP24</f>
        <v>0</v>
      </c>
      <c r="EQ25" s="63">
        <f t="shared" ref="EQ25" si="144" xml:space="preserve"> IF($F20 = 1, $F21 * EQ22, SUM(ER23:ES23)) * EQ24</f>
        <v>0</v>
      </c>
      <c r="ER25" s="63">
        <f t="shared" ref="ER25" si="145" xml:space="preserve"> IF($F20 = 1, $F21 * ER22, SUM(ES23:ET23)) * ER24</f>
        <v>0</v>
      </c>
      <c r="ES25" s="63">
        <f t="shared" ref="ES25" si="146" xml:space="preserve"> IF($F20 = 1, $F21 * ES22, SUM(ET23:EU23)) * ES24</f>
        <v>0</v>
      </c>
      <c r="ET25" s="63">
        <f t="shared" ref="ET25" si="147" xml:space="preserve"> IF($F20 = 1, $F21 * ET22, SUM(EU23:EV23)) * ET24</f>
        <v>0</v>
      </c>
      <c r="EU25" s="63">
        <f t="shared" ref="EU25" si="148" xml:space="preserve"> IF($F20 = 1, $F21 * EU22, SUM(EV23:EW23)) * EU24</f>
        <v>0</v>
      </c>
      <c r="EV25" s="63">
        <f t="shared" ref="EV25" si="149" xml:space="preserve"> IF($F20 = 1, $F21 * EV22, SUM(EW23:EX23)) * EV24</f>
        <v>0</v>
      </c>
      <c r="EW25" s="63">
        <f t="shared" ref="EW25" si="150" xml:space="preserve"> IF($F20 = 1, $F21 * EW22, SUM(EX23:EY23)) * EW24</f>
        <v>0</v>
      </c>
      <c r="EX25" s="63">
        <f t="shared" ref="EX25" si="151" xml:space="preserve"> IF($F20 = 1, $F21 * EX22, SUM(EY23:EZ23)) * EX24</f>
        <v>0</v>
      </c>
      <c r="EY25" s="63">
        <f t="shared" ref="EY25" si="152" xml:space="preserve"> IF($F20 = 1, $F21 * EY22, SUM(EZ23:FA23)) * EY24</f>
        <v>0</v>
      </c>
      <c r="EZ25" s="63">
        <f t="shared" ref="EZ25" si="153" xml:space="preserve"> IF($F20 = 1, $F21 * EZ22, SUM(FA23:FB23)) * EZ24</f>
        <v>0</v>
      </c>
      <c r="FA25" s="63">
        <f t="shared" ref="FA25" si="154" xml:space="preserve"> IF($F20 = 1, $F21 * FA22, SUM(FB23:FC23)) * FA24</f>
        <v>0</v>
      </c>
      <c r="FB25" s="63">
        <f t="shared" ref="FB25" si="155" xml:space="preserve"> IF($F20 = 1, $F21 * FB22, SUM(FC23:FD23)) * FB24</f>
        <v>0</v>
      </c>
      <c r="FC25" s="63">
        <f t="shared" ref="FC25" si="156" xml:space="preserve"> IF($F20 = 1, $F21 * FC22, SUM(FD23:FE23)) * FC24</f>
        <v>0</v>
      </c>
      <c r="FD25" s="63">
        <f t="shared" ref="FD25" si="157" xml:space="preserve"> IF($F20 = 1, $F21 * FD22, SUM(FE23:FF23)) * FD24</f>
        <v>0</v>
      </c>
      <c r="FE25" s="63">
        <f t="shared" ref="FE25" si="158" xml:space="preserve"> IF($F20 = 1, $F21 * FE22, SUM(FF23:FG23)) * FE24</f>
        <v>0</v>
      </c>
      <c r="FF25" s="63">
        <f t="shared" ref="FF25" si="159" xml:space="preserve"> IF($F20 = 1, $F21 * FF22, SUM(FG23:FH23)) * FF24</f>
        <v>0</v>
      </c>
      <c r="FG25" s="63">
        <f t="shared" ref="FG25" si="160" xml:space="preserve"> IF($F20 = 1, $F21 * FG22, SUM(FH23:FI23)) * FG24</f>
        <v>0</v>
      </c>
      <c r="FH25" s="63">
        <f t="shared" ref="FH25" si="161" xml:space="preserve"> IF($F20 = 1, $F21 * FH22, SUM(FI23:FJ23)) * FH24</f>
        <v>0</v>
      </c>
      <c r="FI25" s="63">
        <f t="shared" ref="FI25" si="162" xml:space="preserve"> IF($F20 = 1, $F21 * FI22, SUM(FJ23:FK23)) * FI24</f>
        <v>0</v>
      </c>
      <c r="FJ25" s="63">
        <f t="shared" ref="FJ25" si="163" xml:space="preserve"> IF($F20 = 1, $F21 * FJ22, SUM(FK23:FL23)) * FJ24</f>
        <v>0</v>
      </c>
      <c r="FK25" s="63">
        <f t="shared" ref="FK25" si="164" xml:space="preserve"> IF($F20 = 1, $F21 * FK22, SUM(FL23:FM23)) * FK24</f>
        <v>0</v>
      </c>
      <c r="FL25" s="63">
        <f t="shared" ref="FL25" si="165" xml:space="preserve"> IF($F20 = 1, $F21 * FL22, SUM(FM23:FN23)) * FL24</f>
        <v>0</v>
      </c>
      <c r="FM25" s="63">
        <f t="shared" ref="FM25" si="166" xml:space="preserve"> IF($F20 = 1, $F21 * FM22, SUM(FN23:FO23)) * FM24</f>
        <v>0</v>
      </c>
      <c r="FN25" s="63">
        <f t="shared" ref="FN25" si="167" xml:space="preserve"> IF($F20 = 1, $F21 * FN22, SUM(FO23:FP23)) * FN24</f>
        <v>0</v>
      </c>
      <c r="FO25" s="63">
        <f t="shared" ref="FO25" si="168" xml:space="preserve"> IF($F20 = 1, $F21 * FO22, SUM(FP23:FQ23)) * FO24</f>
        <v>0</v>
      </c>
      <c r="FP25" s="63">
        <f t="shared" ref="FP25" si="169" xml:space="preserve"> IF($F20 = 1, $F21 * FP22, SUM(FQ23:FR23)) * FP24</f>
        <v>0</v>
      </c>
      <c r="FQ25" s="63">
        <f t="shared" ref="FQ25" si="170" xml:space="preserve"> IF($F20 = 1, $F21 * FQ22, SUM(FR23:FS23)) * FQ24</f>
        <v>0</v>
      </c>
      <c r="FR25" s="63">
        <f t="shared" ref="FR25" si="171" xml:space="preserve"> IF($F20 = 1, $F21 * FR22, SUM(FS23:FT23)) * FR24</f>
        <v>0</v>
      </c>
      <c r="FS25" s="63">
        <f t="shared" ref="FS25" si="172" xml:space="preserve"> IF($F20 = 1, $F21 * FS22, SUM(FT23:FU23)) * FS24</f>
        <v>0</v>
      </c>
      <c r="FT25" s="63">
        <f t="shared" ref="FT25" si="173" xml:space="preserve"> IF($F20 = 1, $F21 * FT22, SUM(FU23:FV23)) * FT24</f>
        <v>0</v>
      </c>
      <c r="FU25" s="63">
        <f t="shared" ref="FU25" si="174" xml:space="preserve"> IF($F20 = 1, $F21 * FU22, SUM(FV23:FW23)) * FU24</f>
        <v>0</v>
      </c>
      <c r="FV25" s="63">
        <f t="shared" ref="FV25" si="175" xml:space="preserve"> IF($F20 = 1, $F21 * FV22, SUM(FW23:FX23)) * FV24</f>
        <v>0</v>
      </c>
      <c r="FW25" s="63">
        <f t="shared" ref="FW25" si="176" xml:space="preserve"> IF($F20 = 1, $F21 * FW22, SUM(FX23:FY23)) * FW24</f>
        <v>0</v>
      </c>
      <c r="FX25" s="63">
        <f t="shared" ref="FX25" si="177" xml:space="preserve"> IF($F20 = 1, $F21 * FX22, SUM(FY23:FZ23)) * FX24</f>
        <v>0</v>
      </c>
      <c r="FY25" s="63">
        <f t="shared" ref="FY25" si="178" xml:space="preserve"> IF($F20 = 1, $F21 * FY22, SUM(FZ23:GA23)) * FY24</f>
        <v>0</v>
      </c>
      <c r="FZ25" s="63">
        <f t="shared" ref="FZ25" si="179" xml:space="preserve"> IF($F20 = 1, $F21 * FZ22, SUM(GA23:GB23)) * FZ24</f>
        <v>0</v>
      </c>
      <c r="GA25" s="63">
        <f t="shared" ref="GA25" si="180" xml:space="preserve"> IF($F20 = 1, $F21 * GA22, SUM(GB23:GC23)) * GA24</f>
        <v>0</v>
      </c>
      <c r="GB25" s="63">
        <f t="shared" ref="GB25" si="181" xml:space="preserve"> IF($F20 = 1, $F21 * GB22, SUM(GC23:GD23)) * GB24</f>
        <v>0</v>
      </c>
      <c r="GC25" s="63">
        <f t="shared" ref="GC25" si="182" xml:space="preserve"> IF($F20 = 1, $F21 * GC22, SUM(GD23:GE23)) * GC24</f>
        <v>0</v>
      </c>
      <c r="GD25" s="63">
        <f t="shared" ref="GD25" si="183" xml:space="preserve"> IF($F20 = 1, $F21 * GD22, SUM(GE23:GF23)) * GD24</f>
        <v>0</v>
      </c>
      <c r="GE25" s="63">
        <f t="shared" ref="GE25" si="184" xml:space="preserve"> IF($F20 = 1, $F21 * GE22, SUM(GF23:GG23)) * GE24</f>
        <v>0</v>
      </c>
      <c r="GF25" s="63">
        <f t="shared" ref="GF25" si="185" xml:space="preserve"> IF($F20 = 1, $F21 * GF22, SUM(GG23:GH23)) * GF24</f>
        <v>0</v>
      </c>
      <c r="GG25" s="63">
        <f t="shared" ref="GG25" si="186" xml:space="preserve"> IF($F20 = 1, $F21 * GG22, SUM(GH23:GI23)) * GG24</f>
        <v>0</v>
      </c>
      <c r="GH25" s="63">
        <f t="shared" ref="GH25" si="187" xml:space="preserve"> IF($F20 = 1, $F21 * GH22, SUM(GI23:GJ23)) * GH24</f>
        <v>0</v>
      </c>
      <c r="GI25" s="63">
        <f t="shared" ref="GI25" si="188" xml:space="preserve"> IF($F20 = 1, $F21 * GI22, SUM(GJ23:GK23)) * GI24</f>
        <v>0</v>
      </c>
      <c r="GJ25" s="63">
        <f t="shared" ref="GJ25" si="189" xml:space="preserve"> IF($F20 = 1, $F21 * GJ22, SUM(GK23:GL23)) * GJ24</f>
        <v>0</v>
      </c>
    </row>
    <row r="26" spans="1:192" x14ac:dyDescent="0.25">
      <c r="A26" s="85"/>
      <c r="B26" s="85"/>
      <c r="C26" s="672"/>
      <c r="D26" s="66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2"/>
      <c r="DW26" s="32"/>
      <c r="DX26" s="32"/>
      <c r="DY26" s="32"/>
      <c r="DZ26" s="32"/>
      <c r="EA26" s="32"/>
      <c r="EB26" s="32"/>
      <c r="EC26" s="32"/>
      <c r="ED26" s="32"/>
      <c r="EE26" s="32"/>
      <c r="EF26" s="32"/>
      <c r="EG26" s="32"/>
      <c r="EH26" s="32"/>
      <c r="EI26" s="32"/>
      <c r="EJ26" s="32"/>
      <c r="EK26" s="32"/>
      <c r="EL26" s="32"/>
      <c r="EM26" s="32"/>
      <c r="EN26" s="32"/>
      <c r="EO26" s="32"/>
      <c r="EP26" s="32"/>
      <c r="EQ26" s="32"/>
      <c r="ER26" s="32"/>
      <c r="ES26" s="32"/>
      <c r="ET26" s="32"/>
      <c r="EU26" s="32"/>
      <c r="EV26" s="32"/>
      <c r="EW26" s="32"/>
      <c r="EX26" s="32"/>
      <c r="EY26" s="32"/>
      <c r="EZ26" s="32"/>
      <c r="FA26" s="32"/>
      <c r="FB26" s="32"/>
      <c r="FC26" s="32"/>
      <c r="FD26" s="32"/>
      <c r="FE26" s="32"/>
      <c r="FF26" s="32"/>
      <c r="FG26" s="32"/>
      <c r="FH26" s="32"/>
      <c r="FI26" s="32"/>
      <c r="FJ26" s="32"/>
      <c r="FK26" s="32"/>
      <c r="FL26" s="32"/>
      <c r="FM26" s="32"/>
      <c r="FN26" s="32"/>
      <c r="FO26" s="32"/>
      <c r="FP26" s="32"/>
      <c r="FQ26" s="32"/>
      <c r="FR26" s="32"/>
      <c r="FS26" s="32"/>
      <c r="FT26" s="32"/>
      <c r="FU26" s="32"/>
      <c r="FV26" s="32"/>
      <c r="FW26" s="32"/>
      <c r="FX26" s="32"/>
      <c r="FY26" s="32"/>
      <c r="FZ26" s="32"/>
      <c r="GA26" s="32"/>
      <c r="GB26" s="32"/>
      <c r="GC26" s="32"/>
      <c r="GD26" s="32"/>
      <c r="GE26" s="32"/>
      <c r="GF26" s="32"/>
      <c r="GG26" s="32"/>
      <c r="GH26" s="32"/>
      <c r="GI26" s="32"/>
      <c r="GJ26" s="32"/>
    </row>
    <row r="27" spans="1:192" x14ac:dyDescent="0.25">
      <c r="A27" s="85"/>
      <c r="B27" s="85"/>
      <c r="C27" s="672"/>
      <c r="D27" s="32"/>
      <c r="E27" s="32" t="str">
        <f xml:space="preserve"> E$25</f>
        <v>DSRA target balance</v>
      </c>
      <c r="F27" s="32">
        <f t="shared" ref="F27:BQ27" si="190" xml:space="preserve"> F$25</f>
        <v>0</v>
      </c>
      <c r="G27" s="32" t="str">
        <f t="shared" si="190"/>
        <v>$ 000s</v>
      </c>
      <c r="H27" s="32">
        <f t="shared" si="190"/>
        <v>0</v>
      </c>
      <c r="I27" s="32">
        <f t="shared" si="190"/>
        <v>0</v>
      </c>
      <c r="J27" s="32">
        <f t="shared" si="190"/>
        <v>0</v>
      </c>
      <c r="K27" s="32">
        <f t="shared" si="190"/>
        <v>0</v>
      </c>
      <c r="L27" s="32">
        <f t="shared" si="190"/>
        <v>0</v>
      </c>
      <c r="M27" s="32">
        <f t="shared" si="190"/>
        <v>0</v>
      </c>
      <c r="N27" s="32">
        <f t="shared" si="190"/>
        <v>0</v>
      </c>
      <c r="O27" s="32">
        <f t="shared" si="190"/>
        <v>0</v>
      </c>
      <c r="P27" s="32">
        <f t="shared" si="190"/>
        <v>0</v>
      </c>
      <c r="Q27" s="32">
        <f t="shared" si="190"/>
        <v>0</v>
      </c>
      <c r="R27" s="32">
        <f t="shared" si="190"/>
        <v>0</v>
      </c>
      <c r="S27" s="32">
        <f t="shared" si="190"/>
        <v>3444.3289314719805</v>
      </c>
      <c r="T27" s="32">
        <f t="shared" si="190"/>
        <v>3428.2548482676907</v>
      </c>
      <c r="U27" s="32">
        <f t="shared" si="190"/>
        <v>3417.456661937656</v>
      </c>
      <c r="V27" s="32">
        <f t="shared" si="190"/>
        <v>3406.9463190059073</v>
      </c>
      <c r="W27" s="32">
        <f t="shared" si="190"/>
        <v>3391.1647659291152</v>
      </c>
      <c r="X27" s="32">
        <f t="shared" si="190"/>
        <v>3387.0785332675359</v>
      </c>
      <c r="Y27" s="32">
        <f t="shared" si="190"/>
        <v>3376.1702988981415</v>
      </c>
      <c r="Z27" s="32">
        <f t="shared" si="190"/>
        <v>3365.5490606252379</v>
      </c>
      <c r="AA27" s="32">
        <f t="shared" si="190"/>
        <v>3355.7208822868461</v>
      </c>
      <c r="AB27" s="32">
        <f t="shared" si="190"/>
        <v>3345.4946288348037</v>
      </c>
      <c r="AC27" s="32">
        <f t="shared" si="190"/>
        <v>3334.5011047729081</v>
      </c>
      <c r="AD27" s="32">
        <f t="shared" si="190"/>
        <v>3323.7936472744232</v>
      </c>
      <c r="AE27" s="32">
        <f t="shared" si="190"/>
        <v>3313.864616240654</v>
      </c>
      <c r="AF27" s="32">
        <f t="shared" si="190"/>
        <v>3303.5320614394054</v>
      </c>
      <c r="AG27" s="32">
        <f t="shared" si="190"/>
        <v>3292.4360657655216</v>
      </c>
      <c r="AH27" s="32">
        <f t="shared" si="190"/>
        <v>3281.6252746109931</v>
      </c>
      <c r="AI27" s="32">
        <f t="shared" si="190"/>
        <v>3277.4265947297567</v>
      </c>
      <c r="AJ27" s="32">
        <f t="shared" si="190"/>
        <v>3261.1453051482563</v>
      </c>
      <c r="AK27" s="32">
        <f t="shared" si="190"/>
        <v>3249.9434185273603</v>
      </c>
      <c r="AL27" s="32">
        <f t="shared" si="190"/>
        <v>3239.0258926998595</v>
      </c>
      <c r="AM27" s="32">
        <f t="shared" si="190"/>
        <v>3223.0266502576128</v>
      </c>
      <c r="AN27" s="32">
        <f t="shared" si="190"/>
        <v>3218.2945794694019</v>
      </c>
      <c r="AO27" s="32">
        <f t="shared" si="190"/>
        <v>3206.9676395640877</v>
      </c>
      <c r="AP27" s="32">
        <f t="shared" si="190"/>
        <v>3195.9242912255313</v>
      </c>
      <c r="AQ27" s="32">
        <f t="shared" si="190"/>
        <v>3185.6535504676667</v>
      </c>
      <c r="AR27" s="32">
        <f t="shared" si="190"/>
        <v>3174.9809691594655</v>
      </c>
      <c r="AS27" s="32">
        <f t="shared" si="190"/>
        <v>3163.5563241752529</v>
      </c>
      <c r="AT27" s="32">
        <f t="shared" si="190"/>
        <v>3152.4144099307023</v>
      </c>
      <c r="AU27" s="32">
        <f t="shared" si="190"/>
        <v>3142.0294612103335</v>
      </c>
      <c r="AV27" s="32">
        <f t="shared" si="190"/>
        <v>3131.2364702253781</v>
      </c>
      <c r="AW27" s="32">
        <f t="shared" si="190"/>
        <v>3119.6951709407754</v>
      </c>
      <c r="AX27" s="32">
        <f t="shared" si="190"/>
        <v>3108.4358152467835</v>
      </c>
      <c r="AY27" s="32">
        <f t="shared" si="190"/>
        <v>3103.5498051692957</v>
      </c>
      <c r="AZ27" s="32">
        <f t="shared" si="190"/>
        <v>3087.0108912714877</v>
      </c>
      <c r="BA27" s="32">
        <f t="shared" si="190"/>
        <v>3075.3491807228938</v>
      </c>
      <c r="BB27" s="32">
        <f t="shared" si="190"/>
        <v>3063.9686460188113</v>
      </c>
      <c r="BC27" s="32">
        <f t="shared" si="190"/>
        <v>3047.7009514848633</v>
      </c>
      <c r="BD27" s="32">
        <f t="shared" si="190"/>
        <v>3042.2602419448331</v>
      </c>
      <c r="BE27" s="32">
        <f t="shared" si="190"/>
        <v>3030.4568732245816</v>
      </c>
      <c r="BF27" s="32">
        <f t="shared" si="190"/>
        <v>3018.9339763582852</v>
      </c>
      <c r="BG27" s="32">
        <f t="shared" si="190"/>
        <v>3008.1632032325601</v>
      </c>
      <c r="BH27" s="32">
        <f t="shared" si="190"/>
        <v>2996.9856535714648</v>
      </c>
      <c r="BI27" s="32">
        <f t="shared" si="190"/>
        <v>2985.0708490667412</v>
      </c>
      <c r="BJ27" s="32">
        <f t="shared" si="190"/>
        <v>2973.4354596238527</v>
      </c>
      <c r="BK27" s="32">
        <f t="shared" si="190"/>
        <v>2331.3693729872971</v>
      </c>
      <c r="BL27" s="32">
        <f t="shared" si="190"/>
        <v>1635.8003699836327</v>
      </c>
      <c r="BM27" s="32">
        <f t="shared" si="190"/>
        <v>792.67897229305254</v>
      </c>
      <c r="BN27" s="32">
        <f t="shared" si="190"/>
        <v>1.6498372223509329E-4</v>
      </c>
      <c r="BO27" s="32">
        <f t="shared" si="190"/>
        <v>0</v>
      </c>
      <c r="BP27" s="32">
        <f t="shared" si="190"/>
        <v>0</v>
      </c>
      <c r="BQ27" s="32">
        <f t="shared" si="190"/>
        <v>0</v>
      </c>
      <c r="BR27" s="32">
        <f t="shared" ref="BR27:EC27" si="191" xml:space="preserve"> BR$25</f>
        <v>0</v>
      </c>
      <c r="BS27" s="32">
        <f t="shared" si="191"/>
        <v>0</v>
      </c>
      <c r="BT27" s="32">
        <f t="shared" si="191"/>
        <v>0</v>
      </c>
      <c r="BU27" s="32">
        <f t="shared" si="191"/>
        <v>0</v>
      </c>
      <c r="BV27" s="32">
        <f t="shared" si="191"/>
        <v>0</v>
      </c>
      <c r="BW27" s="32">
        <f t="shared" si="191"/>
        <v>0</v>
      </c>
      <c r="BX27" s="32">
        <f t="shared" si="191"/>
        <v>0</v>
      </c>
      <c r="BY27" s="32">
        <f t="shared" si="191"/>
        <v>0</v>
      </c>
      <c r="BZ27" s="32">
        <f t="shared" si="191"/>
        <v>0</v>
      </c>
      <c r="CA27" s="32">
        <f t="shared" si="191"/>
        <v>0</v>
      </c>
      <c r="CB27" s="32">
        <f t="shared" si="191"/>
        <v>0</v>
      </c>
      <c r="CC27" s="32">
        <f t="shared" si="191"/>
        <v>0</v>
      </c>
      <c r="CD27" s="32">
        <f t="shared" si="191"/>
        <v>0</v>
      </c>
      <c r="CE27" s="32">
        <f t="shared" si="191"/>
        <v>0</v>
      </c>
      <c r="CF27" s="32">
        <f t="shared" si="191"/>
        <v>0</v>
      </c>
      <c r="CG27" s="32">
        <f t="shared" si="191"/>
        <v>0</v>
      </c>
      <c r="CH27" s="32">
        <f t="shared" si="191"/>
        <v>0</v>
      </c>
      <c r="CI27" s="32">
        <f t="shared" si="191"/>
        <v>0</v>
      </c>
      <c r="CJ27" s="32">
        <f t="shared" si="191"/>
        <v>0</v>
      </c>
      <c r="CK27" s="32">
        <f t="shared" si="191"/>
        <v>0</v>
      </c>
      <c r="CL27" s="32">
        <f t="shared" si="191"/>
        <v>0</v>
      </c>
      <c r="CM27" s="32">
        <f t="shared" si="191"/>
        <v>0</v>
      </c>
      <c r="CN27" s="32">
        <f t="shared" si="191"/>
        <v>0</v>
      </c>
      <c r="CO27" s="32">
        <f t="shared" si="191"/>
        <v>0</v>
      </c>
      <c r="CP27" s="32">
        <f t="shared" si="191"/>
        <v>0</v>
      </c>
      <c r="CQ27" s="32">
        <f t="shared" si="191"/>
        <v>0</v>
      </c>
      <c r="CR27" s="32">
        <f t="shared" si="191"/>
        <v>0</v>
      </c>
      <c r="CS27" s="32">
        <f t="shared" si="191"/>
        <v>0</v>
      </c>
      <c r="CT27" s="32">
        <f t="shared" si="191"/>
        <v>0</v>
      </c>
      <c r="CU27" s="32">
        <f t="shared" si="191"/>
        <v>0</v>
      </c>
      <c r="CV27" s="32">
        <f t="shared" si="191"/>
        <v>0</v>
      </c>
      <c r="CW27" s="32">
        <f t="shared" si="191"/>
        <v>0</v>
      </c>
      <c r="CX27" s="32">
        <f t="shared" si="191"/>
        <v>0</v>
      </c>
      <c r="CY27" s="32">
        <f t="shared" si="191"/>
        <v>0</v>
      </c>
      <c r="CZ27" s="32">
        <f t="shared" si="191"/>
        <v>0</v>
      </c>
      <c r="DA27" s="32">
        <f t="shared" si="191"/>
        <v>0</v>
      </c>
      <c r="DB27" s="32">
        <f t="shared" si="191"/>
        <v>0</v>
      </c>
      <c r="DC27" s="32">
        <f t="shared" si="191"/>
        <v>0</v>
      </c>
      <c r="DD27" s="32">
        <f t="shared" si="191"/>
        <v>0</v>
      </c>
      <c r="DE27" s="32">
        <f t="shared" si="191"/>
        <v>0</v>
      </c>
      <c r="DF27" s="32">
        <f t="shared" si="191"/>
        <v>0</v>
      </c>
      <c r="DG27" s="32">
        <f t="shared" si="191"/>
        <v>0</v>
      </c>
      <c r="DH27" s="32">
        <f t="shared" si="191"/>
        <v>0</v>
      </c>
      <c r="DI27" s="32">
        <f t="shared" si="191"/>
        <v>0</v>
      </c>
      <c r="DJ27" s="32">
        <f t="shared" si="191"/>
        <v>0</v>
      </c>
      <c r="DK27" s="32">
        <f t="shared" si="191"/>
        <v>0</v>
      </c>
      <c r="DL27" s="32">
        <f t="shared" si="191"/>
        <v>0</v>
      </c>
      <c r="DM27" s="32">
        <f t="shared" si="191"/>
        <v>0</v>
      </c>
      <c r="DN27" s="32">
        <f t="shared" si="191"/>
        <v>0</v>
      </c>
      <c r="DO27" s="32">
        <f t="shared" si="191"/>
        <v>0</v>
      </c>
      <c r="DP27" s="32">
        <f t="shared" si="191"/>
        <v>0</v>
      </c>
      <c r="DQ27" s="32">
        <f t="shared" si="191"/>
        <v>0</v>
      </c>
      <c r="DR27" s="32">
        <f t="shared" si="191"/>
        <v>0</v>
      </c>
      <c r="DS27" s="32">
        <f t="shared" si="191"/>
        <v>0</v>
      </c>
      <c r="DT27" s="32">
        <f t="shared" si="191"/>
        <v>0</v>
      </c>
      <c r="DU27" s="32">
        <f t="shared" si="191"/>
        <v>0</v>
      </c>
      <c r="DV27" s="32">
        <f t="shared" si="191"/>
        <v>0</v>
      </c>
      <c r="DW27" s="32">
        <f t="shared" si="191"/>
        <v>0</v>
      </c>
      <c r="DX27" s="32">
        <f t="shared" si="191"/>
        <v>0</v>
      </c>
      <c r="DY27" s="32">
        <f t="shared" si="191"/>
        <v>0</v>
      </c>
      <c r="DZ27" s="32">
        <f t="shared" si="191"/>
        <v>0</v>
      </c>
      <c r="EA27" s="32">
        <f t="shared" si="191"/>
        <v>0</v>
      </c>
      <c r="EB27" s="32">
        <f t="shared" si="191"/>
        <v>0</v>
      </c>
      <c r="EC27" s="32">
        <f t="shared" si="191"/>
        <v>0</v>
      </c>
      <c r="ED27" s="32">
        <f t="shared" ref="ED27:GJ27" si="192" xml:space="preserve"> ED$25</f>
        <v>0</v>
      </c>
      <c r="EE27" s="32">
        <f t="shared" si="192"/>
        <v>0</v>
      </c>
      <c r="EF27" s="32">
        <f t="shared" si="192"/>
        <v>0</v>
      </c>
      <c r="EG27" s="32">
        <f t="shared" si="192"/>
        <v>0</v>
      </c>
      <c r="EH27" s="32">
        <f t="shared" si="192"/>
        <v>0</v>
      </c>
      <c r="EI27" s="32">
        <f t="shared" si="192"/>
        <v>0</v>
      </c>
      <c r="EJ27" s="32">
        <f t="shared" si="192"/>
        <v>0</v>
      </c>
      <c r="EK27" s="32">
        <f t="shared" si="192"/>
        <v>0</v>
      </c>
      <c r="EL27" s="32">
        <f t="shared" si="192"/>
        <v>0</v>
      </c>
      <c r="EM27" s="32">
        <f t="shared" si="192"/>
        <v>0</v>
      </c>
      <c r="EN27" s="32">
        <f t="shared" si="192"/>
        <v>0</v>
      </c>
      <c r="EO27" s="32">
        <f t="shared" si="192"/>
        <v>0</v>
      </c>
      <c r="EP27" s="32">
        <f t="shared" si="192"/>
        <v>0</v>
      </c>
      <c r="EQ27" s="32">
        <f t="shared" si="192"/>
        <v>0</v>
      </c>
      <c r="ER27" s="32">
        <f t="shared" si="192"/>
        <v>0</v>
      </c>
      <c r="ES27" s="32">
        <f t="shared" si="192"/>
        <v>0</v>
      </c>
      <c r="ET27" s="32">
        <f t="shared" si="192"/>
        <v>0</v>
      </c>
      <c r="EU27" s="32">
        <f t="shared" si="192"/>
        <v>0</v>
      </c>
      <c r="EV27" s="32">
        <f t="shared" si="192"/>
        <v>0</v>
      </c>
      <c r="EW27" s="32">
        <f t="shared" si="192"/>
        <v>0</v>
      </c>
      <c r="EX27" s="32">
        <f t="shared" si="192"/>
        <v>0</v>
      </c>
      <c r="EY27" s="32">
        <f t="shared" si="192"/>
        <v>0</v>
      </c>
      <c r="EZ27" s="32">
        <f t="shared" si="192"/>
        <v>0</v>
      </c>
      <c r="FA27" s="32">
        <f t="shared" si="192"/>
        <v>0</v>
      </c>
      <c r="FB27" s="32">
        <f t="shared" si="192"/>
        <v>0</v>
      </c>
      <c r="FC27" s="32">
        <f t="shared" si="192"/>
        <v>0</v>
      </c>
      <c r="FD27" s="32">
        <f t="shared" si="192"/>
        <v>0</v>
      </c>
      <c r="FE27" s="32">
        <f t="shared" si="192"/>
        <v>0</v>
      </c>
      <c r="FF27" s="32">
        <f t="shared" si="192"/>
        <v>0</v>
      </c>
      <c r="FG27" s="32">
        <f t="shared" si="192"/>
        <v>0</v>
      </c>
      <c r="FH27" s="32">
        <f t="shared" si="192"/>
        <v>0</v>
      </c>
      <c r="FI27" s="32">
        <f t="shared" si="192"/>
        <v>0</v>
      </c>
      <c r="FJ27" s="32">
        <f t="shared" si="192"/>
        <v>0</v>
      </c>
      <c r="FK27" s="32">
        <f t="shared" si="192"/>
        <v>0</v>
      </c>
      <c r="FL27" s="32">
        <f t="shared" si="192"/>
        <v>0</v>
      </c>
      <c r="FM27" s="32">
        <f t="shared" si="192"/>
        <v>0</v>
      </c>
      <c r="FN27" s="32">
        <f t="shared" si="192"/>
        <v>0</v>
      </c>
      <c r="FO27" s="32">
        <f t="shared" si="192"/>
        <v>0</v>
      </c>
      <c r="FP27" s="32">
        <f t="shared" si="192"/>
        <v>0</v>
      </c>
      <c r="FQ27" s="32">
        <f t="shared" si="192"/>
        <v>0</v>
      </c>
      <c r="FR27" s="32">
        <f t="shared" si="192"/>
        <v>0</v>
      </c>
      <c r="FS27" s="32">
        <f t="shared" si="192"/>
        <v>0</v>
      </c>
      <c r="FT27" s="32">
        <f t="shared" si="192"/>
        <v>0</v>
      </c>
      <c r="FU27" s="32">
        <f t="shared" si="192"/>
        <v>0</v>
      </c>
      <c r="FV27" s="32">
        <f t="shared" si="192"/>
        <v>0</v>
      </c>
      <c r="FW27" s="32">
        <f t="shared" si="192"/>
        <v>0</v>
      </c>
      <c r="FX27" s="32">
        <f t="shared" si="192"/>
        <v>0</v>
      </c>
      <c r="FY27" s="32">
        <f t="shared" si="192"/>
        <v>0</v>
      </c>
      <c r="FZ27" s="32">
        <f t="shared" si="192"/>
        <v>0</v>
      </c>
      <c r="GA27" s="32">
        <f t="shared" si="192"/>
        <v>0</v>
      </c>
      <c r="GB27" s="32">
        <f t="shared" si="192"/>
        <v>0</v>
      </c>
      <c r="GC27" s="32">
        <f t="shared" si="192"/>
        <v>0</v>
      </c>
      <c r="GD27" s="32">
        <f t="shared" si="192"/>
        <v>0</v>
      </c>
      <c r="GE27" s="32">
        <f t="shared" si="192"/>
        <v>0</v>
      </c>
      <c r="GF27" s="32">
        <f t="shared" si="192"/>
        <v>0</v>
      </c>
      <c r="GG27" s="32">
        <f t="shared" si="192"/>
        <v>0</v>
      </c>
      <c r="GH27" s="32">
        <f t="shared" si="192"/>
        <v>0</v>
      </c>
      <c r="GI27" s="32">
        <f t="shared" si="192"/>
        <v>0</v>
      </c>
      <c r="GJ27" s="32">
        <f t="shared" si="192"/>
        <v>0</v>
      </c>
    </row>
    <row r="28" spans="1:192" s="603" customFormat="1" x14ac:dyDescent="0.25">
      <c r="A28" s="429"/>
      <c r="B28" s="429"/>
      <c r="C28" s="430"/>
      <c r="D28" s="203"/>
      <c r="E28" s="83" t="str">
        <f xml:space="preserve"> Time!E$92</f>
        <v>First operating period flag</v>
      </c>
      <c r="F28" s="83">
        <f xml:space="preserve"> Time!F$92</f>
        <v>0</v>
      </c>
      <c r="G28" s="83" t="str">
        <f xml:space="preserve"> Time!G$92</f>
        <v>flag</v>
      </c>
      <c r="H28" s="83">
        <f xml:space="preserve"> Time!H$92</f>
        <v>1</v>
      </c>
      <c r="I28" s="83">
        <f xml:space="preserve"> Time!I$92</f>
        <v>0</v>
      </c>
      <c r="J28" s="83">
        <f xml:space="preserve"> Time!J$92</f>
        <v>0</v>
      </c>
      <c r="K28" s="83">
        <f xml:space="preserve"> Time!K$92</f>
        <v>0</v>
      </c>
      <c r="L28" s="83">
        <f xml:space="preserve"> Time!L$92</f>
        <v>0</v>
      </c>
      <c r="M28" s="83">
        <f xml:space="preserve"> Time!M$92</f>
        <v>0</v>
      </c>
      <c r="N28" s="83">
        <f xml:space="preserve"> Time!N$92</f>
        <v>0</v>
      </c>
      <c r="O28" s="83">
        <f xml:space="preserve"> Time!O$92</f>
        <v>0</v>
      </c>
      <c r="P28" s="83">
        <f xml:space="preserve"> Time!P$92</f>
        <v>0</v>
      </c>
      <c r="Q28" s="83">
        <f xml:space="preserve"> Time!Q$92</f>
        <v>0</v>
      </c>
      <c r="R28" s="83">
        <f xml:space="preserve"> Time!R$92</f>
        <v>0</v>
      </c>
      <c r="S28" s="83">
        <f xml:space="preserve"> Time!S$92</f>
        <v>1</v>
      </c>
      <c r="T28" s="83">
        <f xml:space="preserve"> Time!T$92</f>
        <v>0</v>
      </c>
      <c r="U28" s="83">
        <f xml:space="preserve"> Time!U$92</f>
        <v>0</v>
      </c>
      <c r="V28" s="83">
        <f xml:space="preserve"> Time!V$92</f>
        <v>0</v>
      </c>
      <c r="W28" s="83">
        <f xml:space="preserve"> Time!W$92</f>
        <v>0</v>
      </c>
      <c r="X28" s="83">
        <f xml:space="preserve"> Time!X$92</f>
        <v>0</v>
      </c>
      <c r="Y28" s="83">
        <f xml:space="preserve"> Time!Y$92</f>
        <v>0</v>
      </c>
      <c r="Z28" s="83">
        <f xml:space="preserve"> Time!Z$92</f>
        <v>0</v>
      </c>
      <c r="AA28" s="83">
        <f xml:space="preserve"> Time!AA$92</f>
        <v>0</v>
      </c>
      <c r="AB28" s="83">
        <f xml:space="preserve"> Time!AB$92</f>
        <v>0</v>
      </c>
      <c r="AC28" s="83">
        <f xml:space="preserve"> Time!AC$92</f>
        <v>0</v>
      </c>
      <c r="AD28" s="83">
        <f xml:space="preserve"> Time!AD$92</f>
        <v>0</v>
      </c>
      <c r="AE28" s="83">
        <f xml:space="preserve"> Time!AE$92</f>
        <v>0</v>
      </c>
      <c r="AF28" s="83">
        <f xml:space="preserve"> Time!AF$92</f>
        <v>0</v>
      </c>
      <c r="AG28" s="83">
        <f xml:space="preserve"> Time!AG$92</f>
        <v>0</v>
      </c>
      <c r="AH28" s="83">
        <f xml:space="preserve"> Time!AH$92</f>
        <v>0</v>
      </c>
      <c r="AI28" s="83">
        <f xml:space="preserve"> Time!AI$92</f>
        <v>0</v>
      </c>
      <c r="AJ28" s="83">
        <f xml:space="preserve"> Time!AJ$92</f>
        <v>0</v>
      </c>
      <c r="AK28" s="83">
        <f xml:space="preserve"> Time!AK$92</f>
        <v>0</v>
      </c>
      <c r="AL28" s="83">
        <f xml:space="preserve"> Time!AL$92</f>
        <v>0</v>
      </c>
      <c r="AM28" s="83">
        <f xml:space="preserve"> Time!AM$92</f>
        <v>0</v>
      </c>
      <c r="AN28" s="83">
        <f xml:space="preserve"> Time!AN$92</f>
        <v>0</v>
      </c>
      <c r="AO28" s="83">
        <f xml:space="preserve"> Time!AO$92</f>
        <v>0</v>
      </c>
      <c r="AP28" s="83">
        <f xml:space="preserve"> Time!AP$92</f>
        <v>0</v>
      </c>
      <c r="AQ28" s="83">
        <f xml:space="preserve"> Time!AQ$92</f>
        <v>0</v>
      </c>
      <c r="AR28" s="83">
        <f xml:space="preserve"> Time!AR$92</f>
        <v>0</v>
      </c>
      <c r="AS28" s="83">
        <f xml:space="preserve"> Time!AS$92</f>
        <v>0</v>
      </c>
      <c r="AT28" s="83">
        <f xml:space="preserve"> Time!AT$92</f>
        <v>0</v>
      </c>
      <c r="AU28" s="83">
        <f xml:space="preserve"> Time!AU$92</f>
        <v>0</v>
      </c>
      <c r="AV28" s="83">
        <f xml:space="preserve"> Time!AV$92</f>
        <v>0</v>
      </c>
      <c r="AW28" s="83">
        <f xml:space="preserve"> Time!AW$92</f>
        <v>0</v>
      </c>
      <c r="AX28" s="83">
        <f xml:space="preserve"> Time!AX$92</f>
        <v>0</v>
      </c>
      <c r="AY28" s="83">
        <f xml:space="preserve"> Time!AY$92</f>
        <v>0</v>
      </c>
      <c r="AZ28" s="83">
        <f xml:space="preserve"> Time!AZ$92</f>
        <v>0</v>
      </c>
      <c r="BA28" s="83">
        <f xml:space="preserve"> Time!BA$92</f>
        <v>0</v>
      </c>
      <c r="BB28" s="83">
        <f xml:space="preserve"> Time!BB$92</f>
        <v>0</v>
      </c>
      <c r="BC28" s="83">
        <f xml:space="preserve"> Time!BC$92</f>
        <v>0</v>
      </c>
      <c r="BD28" s="83">
        <f xml:space="preserve"> Time!BD$92</f>
        <v>0</v>
      </c>
      <c r="BE28" s="83">
        <f xml:space="preserve"> Time!BE$92</f>
        <v>0</v>
      </c>
      <c r="BF28" s="83">
        <f xml:space="preserve"> Time!BF$92</f>
        <v>0</v>
      </c>
      <c r="BG28" s="83">
        <f xml:space="preserve"> Time!BG$92</f>
        <v>0</v>
      </c>
      <c r="BH28" s="83">
        <f xml:space="preserve"> Time!BH$92</f>
        <v>0</v>
      </c>
      <c r="BI28" s="83">
        <f xml:space="preserve"> Time!BI$92</f>
        <v>0</v>
      </c>
      <c r="BJ28" s="83">
        <f xml:space="preserve"> Time!BJ$92</f>
        <v>0</v>
      </c>
      <c r="BK28" s="83">
        <f xml:space="preserve"> Time!BK$92</f>
        <v>0</v>
      </c>
      <c r="BL28" s="83">
        <f xml:space="preserve"> Time!BL$92</f>
        <v>0</v>
      </c>
      <c r="BM28" s="83">
        <f xml:space="preserve"> Time!BM$92</f>
        <v>0</v>
      </c>
      <c r="BN28" s="83">
        <f xml:space="preserve"> Time!BN$92</f>
        <v>0</v>
      </c>
      <c r="BO28" s="83">
        <f xml:space="preserve"> Time!BO$92</f>
        <v>0</v>
      </c>
      <c r="BP28" s="83">
        <f xml:space="preserve"> Time!BP$92</f>
        <v>0</v>
      </c>
      <c r="BQ28" s="83">
        <f xml:space="preserve"> Time!BQ$92</f>
        <v>0</v>
      </c>
      <c r="BR28" s="83">
        <f xml:space="preserve"> Time!BR$92</f>
        <v>0</v>
      </c>
      <c r="BS28" s="83">
        <f xml:space="preserve"> Time!BS$92</f>
        <v>0</v>
      </c>
      <c r="BT28" s="83">
        <f xml:space="preserve"> Time!BT$92</f>
        <v>0</v>
      </c>
      <c r="BU28" s="83">
        <f xml:space="preserve"> Time!BU$92</f>
        <v>0</v>
      </c>
      <c r="BV28" s="83">
        <f xml:space="preserve"> Time!BV$92</f>
        <v>0</v>
      </c>
      <c r="BW28" s="83">
        <f xml:space="preserve"> Time!BW$92</f>
        <v>0</v>
      </c>
      <c r="BX28" s="83">
        <f xml:space="preserve"> Time!BX$92</f>
        <v>0</v>
      </c>
      <c r="BY28" s="83">
        <f xml:space="preserve"> Time!BY$92</f>
        <v>0</v>
      </c>
      <c r="BZ28" s="83">
        <f xml:space="preserve"> Time!BZ$92</f>
        <v>0</v>
      </c>
      <c r="CA28" s="83">
        <f xml:space="preserve"> Time!CA$92</f>
        <v>0</v>
      </c>
      <c r="CB28" s="83">
        <f xml:space="preserve"> Time!CB$92</f>
        <v>0</v>
      </c>
      <c r="CC28" s="83">
        <f xml:space="preserve"> Time!CC$92</f>
        <v>0</v>
      </c>
      <c r="CD28" s="83">
        <f xml:space="preserve"> Time!CD$92</f>
        <v>0</v>
      </c>
      <c r="CE28" s="83">
        <f xml:space="preserve"> Time!CE$92</f>
        <v>0</v>
      </c>
      <c r="CF28" s="83">
        <f xml:space="preserve"> Time!CF$92</f>
        <v>0</v>
      </c>
      <c r="CG28" s="83">
        <f xml:space="preserve"> Time!CG$92</f>
        <v>0</v>
      </c>
      <c r="CH28" s="83">
        <f xml:space="preserve"> Time!CH$92</f>
        <v>0</v>
      </c>
      <c r="CI28" s="83">
        <f xml:space="preserve"> Time!CI$92</f>
        <v>0</v>
      </c>
      <c r="CJ28" s="83">
        <f xml:space="preserve"> Time!CJ$92</f>
        <v>0</v>
      </c>
      <c r="CK28" s="83">
        <f xml:space="preserve"> Time!CK$92</f>
        <v>0</v>
      </c>
      <c r="CL28" s="83">
        <f xml:space="preserve"> Time!CL$92</f>
        <v>0</v>
      </c>
      <c r="CM28" s="83">
        <f xml:space="preserve"> Time!CM$92</f>
        <v>0</v>
      </c>
      <c r="CN28" s="83">
        <f xml:space="preserve"> Time!CN$92</f>
        <v>0</v>
      </c>
      <c r="CO28" s="83">
        <f xml:space="preserve"> Time!CO$92</f>
        <v>0</v>
      </c>
      <c r="CP28" s="83">
        <f xml:space="preserve"> Time!CP$92</f>
        <v>0</v>
      </c>
      <c r="CQ28" s="83">
        <f xml:space="preserve"> Time!CQ$92</f>
        <v>0</v>
      </c>
      <c r="CR28" s="83">
        <f xml:space="preserve"> Time!CR$92</f>
        <v>0</v>
      </c>
      <c r="CS28" s="83">
        <f xml:space="preserve"> Time!CS$92</f>
        <v>0</v>
      </c>
      <c r="CT28" s="83">
        <f xml:space="preserve"> Time!CT$92</f>
        <v>0</v>
      </c>
      <c r="CU28" s="83">
        <f xml:space="preserve"> Time!CU$92</f>
        <v>0</v>
      </c>
      <c r="CV28" s="83">
        <f xml:space="preserve"> Time!CV$92</f>
        <v>0</v>
      </c>
      <c r="CW28" s="83">
        <f xml:space="preserve"> Time!CW$92</f>
        <v>0</v>
      </c>
      <c r="CX28" s="83">
        <f xml:space="preserve"> Time!CX$92</f>
        <v>0</v>
      </c>
      <c r="CY28" s="83">
        <f xml:space="preserve"> Time!CY$92</f>
        <v>0</v>
      </c>
      <c r="CZ28" s="83">
        <f xml:space="preserve"> Time!CZ$92</f>
        <v>0</v>
      </c>
      <c r="DA28" s="83">
        <f xml:space="preserve"> Time!DA$92</f>
        <v>0</v>
      </c>
      <c r="DB28" s="83">
        <f xml:space="preserve"> Time!DB$92</f>
        <v>0</v>
      </c>
      <c r="DC28" s="83">
        <f xml:space="preserve"> Time!DC$92</f>
        <v>0</v>
      </c>
      <c r="DD28" s="83">
        <f xml:space="preserve"> Time!DD$92</f>
        <v>0</v>
      </c>
      <c r="DE28" s="83">
        <f xml:space="preserve"> Time!DE$92</f>
        <v>0</v>
      </c>
      <c r="DF28" s="83">
        <f xml:space="preserve"> Time!DF$92</f>
        <v>0</v>
      </c>
      <c r="DG28" s="83">
        <f xml:space="preserve"> Time!DG$92</f>
        <v>0</v>
      </c>
      <c r="DH28" s="83">
        <f xml:space="preserve"> Time!DH$92</f>
        <v>0</v>
      </c>
      <c r="DI28" s="83">
        <f xml:space="preserve"> Time!DI$92</f>
        <v>0</v>
      </c>
      <c r="DJ28" s="83">
        <f xml:space="preserve"> Time!DJ$92</f>
        <v>0</v>
      </c>
      <c r="DK28" s="83">
        <f xml:space="preserve"> Time!DK$92</f>
        <v>0</v>
      </c>
      <c r="DL28" s="83">
        <f xml:space="preserve"> Time!DL$92</f>
        <v>0</v>
      </c>
      <c r="DM28" s="83">
        <f xml:space="preserve"> Time!DM$92</f>
        <v>0</v>
      </c>
      <c r="DN28" s="83">
        <f xml:space="preserve"> Time!DN$92</f>
        <v>0</v>
      </c>
      <c r="DO28" s="83">
        <f xml:space="preserve"> Time!DO$92</f>
        <v>0</v>
      </c>
      <c r="DP28" s="83">
        <f xml:space="preserve"> Time!DP$92</f>
        <v>0</v>
      </c>
      <c r="DQ28" s="83">
        <f xml:space="preserve"> Time!DQ$92</f>
        <v>0</v>
      </c>
      <c r="DR28" s="83">
        <f xml:space="preserve"> Time!DR$92</f>
        <v>0</v>
      </c>
      <c r="DS28" s="83">
        <f xml:space="preserve"> Time!DS$92</f>
        <v>0</v>
      </c>
      <c r="DT28" s="83">
        <f xml:space="preserve"> Time!DT$92</f>
        <v>0</v>
      </c>
      <c r="DU28" s="83">
        <f xml:space="preserve"> Time!DU$92</f>
        <v>0</v>
      </c>
      <c r="DV28" s="83">
        <f xml:space="preserve"> Time!DV$92</f>
        <v>0</v>
      </c>
      <c r="DW28" s="83">
        <f xml:space="preserve"> Time!DW$92</f>
        <v>0</v>
      </c>
      <c r="DX28" s="83">
        <f xml:space="preserve"> Time!DX$92</f>
        <v>0</v>
      </c>
      <c r="DY28" s="83">
        <f xml:space="preserve"> Time!DY$92</f>
        <v>0</v>
      </c>
      <c r="DZ28" s="83">
        <f xml:space="preserve"> Time!DZ$92</f>
        <v>0</v>
      </c>
      <c r="EA28" s="83">
        <f xml:space="preserve"> Time!EA$92</f>
        <v>0</v>
      </c>
      <c r="EB28" s="83">
        <f xml:space="preserve"> Time!EB$92</f>
        <v>0</v>
      </c>
      <c r="EC28" s="83">
        <f xml:space="preserve"> Time!EC$92</f>
        <v>0</v>
      </c>
      <c r="ED28" s="83">
        <f xml:space="preserve"> Time!ED$92</f>
        <v>0</v>
      </c>
      <c r="EE28" s="83">
        <f xml:space="preserve"> Time!EE$92</f>
        <v>0</v>
      </c>
      <c r="EF28" s="83">
        <f xml:space="preserve"> Time!EF$92</f>
        <v>0</v>
      </c>
      <c r="EG28" s="83">
        <f xml:space="preserve"> Time!EG$92</f>
        <v>0</v>
      </c>
      <c r="EH28" s="83">
        <f xml:space="preserve"> Time!EH$92</f>
        <v>0</v>
      </c>
      <c r="EI28" s="83">
        <f xml:space="preserve"> Time!EI$92</f>
        <v>0</v>
      </c>
      <c r="EJ28" s="83">
        <f xml:space="preserve"> Time!EJ$92</f>
        <v>0</v>
      </c>
      <c r="EK28" s="83">
        <f xml:space="preserve"> Time!EK$92</f>
        <v>0</v>
      </c>
      <c r="EL28" s="83">
        <f xml:space="preserve"> Time!EL$92</f>
        <v>0</v>
      </c>
      <c r="EM28" s="83">
        <f xml:space="preserve"> Time!EM$92</f>
        <v>0</v>
      </c>
      <c r="EN28" s="83">
        <f xml:space="preserve"> Time!EN$92</f>
        <v>0</v>
      </c>
      <c r="EO28" s="83">
        <f xml:space="preserve"> Time!EO$92</f>
        <v>0</v>
      </c>
      <c r="EP28" s="83">
        <f xml:space="preserve"> Time!EP$92</f>
        <v>0</v>
      </c>
      <c r="EQ28" s="83">
        <f xml:space="preserve"> Time!EQ$92</f>
        <v>0</v>
      </c>
      <c r="ER28" s="83">
        <f xml:space="preserve"> Time!ER$92</f>
        <v>0</v>
      </c>
      <c r="ES28" s="83">
        <f xml:space="preserve"> Time!ES$92</f>
        <v>0</v>
      </c>
      <c r="ET28" s="83">
        <f xml:space="preserve"> Time!ET$92</f>
        <v>0</v>
      </c>
      <c r="EU28" s="83">
        <f xml:space="preserve"> Time!EU$92</f>
        <v>0</v>
      </c>
      <c r="EV28" s="83">
        <f xml:space="preserve"> Time!EV$92</f>
        <v>0</v>
      </c>
      <c r="EW28" s="83">
        <f xml:space="preserve"> Time!EW$92</f>
        <v>0</v>
      </c>
      <c r="EX28" s="83">
        <f xml:space="preserve"> Time!EX$92</f>
        <v>0</v>
      </c>
      <c r="EY28" s="83">
        <f xml:space="preserve"> Time!EY$92</f>
        <v>0</v>
      </c>
      <c r="EZ28" s="83">
        <f xml:space="preserve"> Time!EZ$92</f>
        <v>0</v>
      </c>
      <c r="FA28" s="83">
        <f xml:space="preserve"> Time!FA$92</f>
        <v>0</v>
      </c>
      <c r="FB28" s="83">
        <f xml:space="preserve"> Time!FB$92</f>
        <v>0</v>
      </c>
      <c r="FC28" s="83">
        <f xml:space="preserve"> Time!FC$92</f>
        <v>0</v>
      </c>
      <c r="FD28" s="83">
        <f xml:space="preserve"> Time!FD$92</f>
        <v>0</v>
      </c>
      <c r="FE28" s="83">
        <f xml:space="preserve"> Time!FE$92</f>
        <v>0</v>
      </c>
      <c r="FF28" s="83">
        <f xml:space="preserve"> Time!FF$92</f>
        <v>0</v>
      </c>
      <c r="FG28" s="83">
        <f xml:space="preserve"> Time!FG$92</f>
        <v>0</v>
      </c>
      <c r="FH28" s="83">
        <f xml:space="preserve"> Time!FH$92</f>
        <v>0</v>
      </c>
      <c r="FI28" s="83">
        <f xml:space="preserve"> Time!FI$92</f>
        <v>0</v>
      </c>
      <c r="FJ28" s="83">
        <f xml:space="preserve"> Time!FJ$92</f>
        <v>0</v>
      </c>
      <c r="FK28" s="83">
        <f xml:space="preserve"> Time!FK$92</f>
        <v>0</v>
      </c>
      <c r="FL28" s="83">
        <f xml:space="preserve"> Time!FL$92</f>
        <v>0</v>
      </c>
      <c r="FM28" s="83">
        <f xml:space="preserve"> Time!FM$92</f>
        <v>0</v>
      </c>
      <c r="FN28" s="83">
        <f xml:space="preserve"> Time!FN$92</f>
        <v>0</v>
      </c>
      <c r="FO28" s="83">
        <f xml:space="preserve"> Time!FO$92</f>
        <v>0</v>
      </c>
      <c r="FP28" s="83">
        <f xml:space="preserve"> Time!FP$92</f>
        <v>0</v>
      </c>
      <c r="FQ28" s="83">
        <f xml:space="preserve"> Time!FQ$92</f>
        <v>0</v>
      </c>
      <c r="FR28" s="83">
        <f xml:space="preserve"> Time!FR$92</f>
        <v>0</v>
      </c>
      <c r="FS28" s="83">
        <f xml:space="preserve"> Time!FS$92</f>
        <v>0</v>
      </c>
      <c r="FT28" s="83">
        <f xml:space="preserve"> Time!FT$92</f>
        <v>0</v>
      </c>
      <c r="FU28" s="83">
        <f xml:space="preserve"> Time!FU$92</f>
        <v>0</v>
      </c>
      <c r="FV28" s="83">
        <f xml:space="preserve"> Time!FV$92</f>
        <v>0</v>
      </c>
      <c r="FW28" s="83">
        <f xml:space="preserve"> Time!FW$92</f>
        <v>0</v>
      </c>
      <c r="FX28" s="83">
        <f xml:space="preserve"> Time!FX$92</f>
        <v>0</v>
      </c>
      <c r="FY28" s="83">
        <f xml:space="preserve"> Time!FY$92</f>
        <v>0</v>
      </c>
      <c r="FZ28" s="83">
        <f xml:space="preserve"> Time!FZ$92</f>
        <v>0</v>
      </c>
      <c r="GA28" s="83">
        <f xml:space="preserve"> Time!GA$92</f>
        <v>0</v>
      </c>
      <c r="GB28" s="83">
        <f xml:space="preserve"> Time!GB$92</f>
        <v>0</v>
      </c>
      <c r="GC28" s="83">
        <f xml:space="preserve"> Time!GC$92</f>
        <v>0</v>
      </c>
      <c r="GD28" s="83">
        <f xml:space="preserve"> Time!GD$92</f>
        <v>0</v>
      </c>
      <c r="GE28" s="83">
        <f xml:space="preserve"> Time!GE$92</f>
        <v>0</v>
      </c>
      <c r="GF28" s="83">
        <f xml:space="preserve"> Time!GF$92</f>
        <v>0</v>
      </c>
      <c r="GG28" s="83">
        <f xml:space="preserve"> Time!GG$92</f>
        <v>0</v>
      </c>
      <c r="GH28" s="83">
        <f xml:space="preserve"> Time!GH$92</f>
        <v>0</v>
      </c>
      <c r="GI28" s="83">
        <f xml:space="preserve"> Time!GI$92</f>
        <v>0</v>
      </c>
      <c r="GJ28" s="83">
        <f xml:space="preserve"> Time!GJ$92</f>
        <v>0</v>
      </c>
    </row>
    <row r="29" spans="1:192" x14ac:dyDescent="0.25">
      <c r="A29" s="458"/>
      <c r="B29" s="458"/>
      <c r="C29" s="675"/>
      <c r="D29" s="202"/>
      <c r="E29" s="202" t="s">
        <v>519</v>
      </c>
      <c r="F29" s="202"/>
      <c r="G29" s="202" t="str">
        <f xml:space="preserve"> SMU</f>
        <v>$ 000s</v>
      </c>
      <c r="H29" s="202">
        <f xml:space="preserve"> SUM(J29:GJ29)</f>
        <v>3444.3289314719805</v>
      </c>
      <c r="I29" s="202"/>
      <c r="J29" s="202">
        <f t="shared" ref="J29" si="193" xml:space="preserve"> K27 * K28</f>
        <v>0</v>
      </c>
      <c r="K29" s="202">
        <f t="shared" ref="K29" si="194" xml:space="preserve"> L27 * L28</f>
        <v>0</v>
      </c>
      <c r="L29" s="202">
        <f t="shared" ref="L29" si="195" xml:space="preserve"> M27 * M28</f>
        <v>0</v>
      </c>
      <c r="M29" s="202">
        <f t="shared" ref="M29" si="196" xml:space="preserve"> N27 * N28</f>
        <v>0</v>
      </c>
      <c r="N29" s="202">
        <f t="shared" ref="N29" si="197" xml:space="preserve"> O27 * O28</f>
        <v>0</v>
      </c>
      <c r="O29" s="202">
        <f t="shared" ref="O29" si="198" xml:space="preserve"> P27 * P28</f>
        <v>0</v>
      </c>
      <c r="P29" s="202">
        <f t="shared" ref="P29" si="199" xml:space="preserve"> Q27 * Q28</f>
        <v>0</v>
      </c>
      <c r="Q29" s="202">
        <f t="shared" ref="Q29" si="200" xml:space="preserve"> R27 * R28</f>
        <v>0</v>
      </c>
      <c r="R29" s="202">
        <f t="shared" ref="R29" si="201" xml:space="preserve"> S27 * S28</f>
        <v>3444.3289314719805</v>
      </c>
      <c r="S29" s="202">
        <f t="shared" ref="S29" si="202" xml:space="preserve"> T27 * T28</f>
        <v>0</v>
      </c>
      <c r="T29" s="202">
        <f t="shared" ref="T29" si="203" xml:space="preserve"> U27 * U28</f>
        <v>0</v>
      </c>
      <c r="U29" s="202">
        <f t="shared" ref="U29" si="204" xml:space="preserve"> V27 * V28</f>
        <v>0</v>
      </c>
      <c r="V29" s="202">
        <f t="shared" ref="V29" si="205" xml:space="preserve"> W27 * W28</f>
        <v>0</v>
      </c>
      <c r="W29" s="202">
        <f t="shared" ref="W29" si="206" xml:space="preserve"> X27 * X28</f>
        <v>0</v>
      </c>
      <c r="X29" s="202">
        <f t="shared" ref="X29" si="207" xml:space="preserve"> Y27 * Y28</f>
        <v>0</v>
      </c>
      <c r="Y29" s="202">
        <f t="shared" ref="Y29" si="208" xml:space="preserve"> Z27 * Z28</f>
        <v>0</v>
      </c>
      <c r="Z29" s="202">
        <f t="shared" ref="Z29" si="209" xml:space="preserve"> AA27 * AA28</f>
        <v>0</v>
      </c>
      <c r="AA29" s="202">
        <f t="shared" ref="AA29" si="210" xml:space="preserve"> AB27 * AB28</f>
        <v>0</v>
      </c>
      <c r="AB29" s="202">
        <f t="shared" ref="AB29" si="211" xml:space="preserve"> AC27 * AC28</f>
        <v>0</v>
      </c>
      <c r="AC29" s="202">
        <f t="shared" ref="AC29" si="212" xml:space="preserve"> AD27 * AD28</f>
        <v>0</v>
      </c>
      <c r="AD29" s="202">
        <f t="shared" ref="AD29" si="213" xml:space="preserve"> AE27 * AE28</f>
        <v>0</v>
      </c>
      <c r="AE29" s="202">
        <f t="shared" ref="AE29" si="214" xml:space="preserve"> AF27 * AF28</f>
        <v>0</v>
      </c>
      <c r="AF29" s="202">
        <f t="shared" ref="AF29" si="215" xml:space="preserve"> AG27 * AG28</f>
        <v>0</v>
      </c>
      <c r="AG29" s="202">
        <f t="shared" ref="AG29" si="216" xml:space="preserve"> AH27 * AH28</f>
        <v>0</v>
      </c>
      <c r="AH29" s="202">
        <f t="shared" ref="AH29" si="217" xml:space="preserve"> AI27 * AI28</f>
        <v>0</v>
      </c>
      <c r="AI29" s="202">
        <f t="shared" ref="AI29" si="218" xml:space="preserve"> AJ27 * AJ28</f>
        <v>0</v>
      </c>
      <c r="AJ29" s="202">
        <f t="shared" ref="AJ29" si="219" xml:space="preserve"> AK27 * AK28</f>
        <v>0</v>
      </c>
      <c r="AK29" s="202">
        <f t="shared" ref="AK29" si="220" xml:space="preserve"> AL27 * AL28</f>
        <v>0</v>
      </c>
      <c r="AL29" s="202">
        <f t="shared" ref="AL29" si="221" xml:space="preserve"> AM27 * AM28</f>
        <v>0</v>
      </c>
      <c r="AM29" s="202">
        <f t="shared" ref="AM29" si="222" xml:space="preserve"> AN27 * AN28</f>
        <v>0</v>
      </c>
      <c r="AN29" s="202">
        <f t="shared" ref="AN29" si="223" xml:space="preserve"> AO27 * AO28</f>
        <v>0</v>
      </c>
      <c r="AO29" s="202">
        <f t="shared" ref="AO29" si="224" xml:space="preserve"> AP27 * AP28</f>
        <v>0</v>
      </c>
      <c r="AP29" s="202">
        <f t="shared" ref="AP29" si="225" xml:space="preserve"> AQ27 * AQ28</f>
        <v>0</v>
      </c>
      <c r="AQ29" s="202">
        <f t="shared" ref="AQ29" si="226" xml:space="preserve"> AR27 * AR28</f>
        <v>0</v>
      </c>
      <c r="AR29" s="202">
        <f t="shared" ref="AR29" si="227" xml:space="preserve"> AS27 * AS28</f>
        <v>0</v>
      </c>
      <c r="AS29" s="202">
        <f t="shared" ref="AS29" si="228" xml:space="preserve"> AT27 * AT28</f>
        <v>0</v>
      </c>
      <c r="AT29" s="202">
        <f t="shared" ref="AT29" si="229" xml:space="preserve"> AU27 * AU28</f>
        <v>0</v>
      </c>
      <c r="AU29" s="202">
        <f t="shared" ref="AU29" si="230" xml:space="preserve"> AV27 * AV28</f>
        <v>0</v>
      </c>
      <c r="AV29" s="202">
        <f t="shared" ref="AV29" si="231" xml:space="preserve"> AW27 * AW28</f>
        <v>0</v>
      </c>
      <c r="AW29" s="202">
        <f t="shared" ref="AW29" si="232" xml:space="preserve"> AX27 * AX28</f>
        <v>0</v>
      </c>
      <c r="AX29" s="202">
        <f t="shared" ref="AX29" si="233" xml:space="preserve"> AY27 * AY28</f>
        <v>0</v>
      </c>
      <c r="AY29" s="202">
        <f t="shared" ref="AY29" si="234" xml:space="preserve"> AZ27 * AZ28</f>
        <v>0</v>
      </c>
      <c r="AZ29" s="202">
        <f t="shared" ref="AZ29" si="235" xml:space="preserve"> BA27 * BA28</f>
        <v>0</v>
      </c>
      <c r="BA29" s="202">
        <f t="shared" ref="BA29" si="236" xml:space="preserve"> BB27 * BB28</f>
        <v>0</v>
      </c>
      <c r="BB29" s="202">
        <f t="shared" ref="BB29" si="237" xml:space="preserve"> BC27 * BC28</f>
        <v>0</v>
      </c>
      <c r="BC29" s="202">
        <f t="shared" ref="BC29" si="238" xml:space="preserve"> BD27 * BD28</f>
        <v>0</v>
      </c>
      <c r="BD29" s="202">
        <f t="shared" ref="BD29" si="239" xml:space="preserve"> BE27 * BE28</f>
        <v>0</v>
      </c>
      <c r="BE29" s="202">
        <f t="shared" ref="BE29" si="240" xml:space="preserve"> BF27 * BF28</f>
        <v>0</v>
      </c>
      <c r="BF29" s="202">
        <f t="shared" ref="BF29" si="241" xml:space="preserve"> BG27 * BG28</f>
        <v>0</v>
      </c>
      <c r="BG29" s="202">
        <f t="shared" ref="BG29" si="242" xml:space="preserve"> BH27 * BH28</f>
        <v>0</v>
      </c>
      <c r="BH29" s="202">
        <f t="shared" ref="BH29" si="243" xml:space="preserve"> BI27 * BI28</f>
        <v>0</v>
      </c>
      <c r="BI29" s="202">
        <f t="shared" ref="BI29" si="244" xml:space="preserve"> BJ27 * BJ28</f>
        <v>0</v>
      </c>
      <c r="BJ29" s="202">
        <f t="shared" ref="BJ29" si="245" xml:space="preserve"> BK27 * BK28</f>
        <v>0</v>
      </c>
      <c r="BK29" s="202">
        <f t="shared" ref="BK29" si="246" xml:space="preserve"> BL27 * BL28</f>
        <v>0</v>
      </c>
      <c r="BL29" s="202">
        <f t="shared" ref="BL29" si="247" xml:space="preserve"> BM27 * BM28</f>
        <v>0</v>
      </c>
      <c r="BM29" s="202">
        <f t="shared" ref="BM29" si="248" xml:space="preserve"> BN27 * BN28</f>
        <v>0</v>
      </c>
      <c r="BN29" s="202">
        <f t="shared" ref="BN29" si="249" xml:space="preserve"> BO27 * BO28</f>
        <v>0</v>
      </c>
      <c r="BO29" s="202">
        <f t="shared" ref="BO29" si="250" xml:space="preserve"> BP27 * BP28</f>
        <v>0</v>
      </c>
      <c r="BP29" s="202">
        <f t="shared" ref="BP29" si="251" xml:space="preserve"> BQ27 * BQ28</f>
        <v>0</v>
      </c>
      <c r="BQ29" s="202">
        <f t="shared" ref="BQ29" si="252" xml:space="preserve"> BR27 * BR28</f>
        <v>0</v>
      </c>
      <c r="BR29" s="202">
        <f t="shared" ref="BR29" si="253" xml:space="preserve"> BS27 * BS28</f>
        <v>0</v>
      </c>
      <c r="BS29" s="202">
        <f t="shared" ref="BS29" si="254" xml:space="preserve"> BT27 * BT28</f>
        <v>0</v>
      </c>
      <c r="BT29" s="202">
        <f t="shared" ref="BT29" si="255" xml:space="preserve"> BU27 * BU28</f>
        <v>0</v>
      </c>
      <c r="BU29" s="202">
        <f t="shared" ref="BU29" si="256" xml:space="preserve"> BV27 * BV28</f>
        <v>0</v>
      </c>
      <c r="BV29" s="202">
        <f t="shared" ref="BV29" si="257" xml:space="preserve"> BW27 * BW28</f>
        <v>0</v>
      </c>
      <c r="BW29" s="202">
        <f t="shared" ref="BW29" si="258" xml:space="preserve"> BX27 * BX28</f>
        <v>0</v>
      </c>
      <c r="BX29" s="202">
        <f t="shared" ref="BX29" si="259" xml:space="preserve"> BY27 * BY28</f>
        <v>0</v>
      </c>
      <c r="BY29" s="202">
        <f t="shared" ref="BY29" si="260" xml:space="preserve"> BZ27 * BZ28</f>
        <v>0</v>
      </c>
      <c r="BZ29" s="202">
        <f t="shared" ref="BZ29" si="261" xml:space="preserve"> CA27 * CA28</f>
        <v>0</v>
      </c>
      <c r="CA29" s="202">
        <f t="shared" ref="CA29" si="262" xml:space="preserve"> CB27 * CB28</f>
        <v>0</v>
      </c>
      <c r="CB29" s="202">
        <f t="shared" ref="CB29" si="263" xml:space="preserve"> CC27 * CC28</f>
        <v>0</v>
      </c>
      <c r="CC29" s="202">
        <f t="shared" ref="CC29" si="264" xml:space="preserve"> CD27 * CD28</f>
        <v>0</v>
      </c>
      <c r="CD29" s="202">
        <f t="shared" ref="CD29" si="265" xml:space="preserve"> CE27 * CE28</f>
        <v>0</v>
      </c>
      <c r="CE29" s="202">
        <f t="shared" ref="CE29" si="266" xml:space="preserve"> CF27 * CF28</f>
        <v>0</v>
      </c>
      <c r="CF29" s="202">
        <f t="shared" ref="CF29" si="267" xml:space="preserve"> CG27 * CG28</f>
        <v>0</v>
      </c>
      <c r="CG29" s="202">
        <f t="shared" ref="CG29" si="268" xml:space="preserve"> CH27 * CH28</f>
        <v>0</v>
      </c>
      <c r="CH29" s="202">
        <f t="shared" ref="CH29" si="269" xml:space="preserve"> CI27 * CI28</f>
        <v>0</v>
      </c>
      <c r="CI29" s="202">
        <f t="shared" ref="CI29" si="270" xml:space="preserve"> CJ27 * CJ28</f>
        <v>0</v>
      </c>
      <c r="CJ29" s="202">
        <f t="shared" ref="CJ29" si="271" xml:space="preserve"> CK27 * CK28</f>
        <v>0</v>
      </c>
      <c r="CK29" s="202">
        <f t="shared" ref="CK29" si="272" xml:space="preserve"> CL27 * CL28</f>
        <v>0</v>
      </c>
      <c r="CL29" s="202">
        <f t="shared" ref="CL29" si="273" xml:space="preserve"> CM27 * CM28</f>
        <v>0</v>
      </c>
      <c r="CM29" s="202">
        <f t="shared" ref="CM29" si="274" xml:space="preserve"> CN27 * CN28</f>
        <v>0</v>
      </c>
      <c r="CN29" s="202">
        <f t="shared" ref="CN29" si="275" xml:space="preserve"> CO27 * CO28</f>
        <v>0</v>
      </c>
      <c r="CO29" s="202">
        <f t="shared" ref="CO29" si="276" xml:space="preserve"> CP27 * CP28</f>
        <v>0</v>
      </c>
      <c r="CP29" s="202">
        <f t="shared" ref="CP29" si="277" xml:space="preserve"> CQ27 * CQ28</f>
        <v>0</v>
      </c>
      <c r="CQ29" s="202">
        <f t="shared" ref="CQ29" si="278" xml:space="preserve"> CR27 * CR28</f>
        <v>0</v>
      </c>
      <c r="CR29" s="202">
        <f t="shared" ref="CR29" si="279" xml:space="preserve"> CS27 * CS28</f>
        <v>0</v>
      </c>
      <c r="CS29" s="202">
        <f t="shared" ref="CS29" si="280" xml:space="preserve"> CT27 * CT28</f>
        <v>0</v>
      </c>
      <c r="CT29" s="202">
        <f t="shared" ref="CT29" si="281" xml:space="preserve"> CU27 * CU28</f>
        <v>0</v>
      </c>
      <c r="CU29" s="202">
        <f t="shared" ref="CU29" si="282" xml:space="preserve"> CV27 * CV28</f>
        <v>0</v>
      </c>
      <c r="CV29" s="202">
        <f t="shared" ref="CV29" si="283" xml:space="preserve"> CW27 * CW28</f>
        <v>0</v>
      </c>
      <c r="CW29" s="202">
        <f t="shared" ref="CW29" si="284" xml:space="preserve"> CX27 * CX28</f>
        <v>0</v>
      </c>
      <c r="CX29" s="202">
        <f t="shared" ref="CX29" si="285" xml:space="preserve"> CY27 * CY28</f>
        <v>0</v>
      </c>
      <c r="CY29" s="202">
        <f t="shared" ref="CY29" si="286" xml:space="preserve"> CZ27 * CZ28</f>
        <v>0</v>
      </c>
      <c r="CZ29" s="202">
        <f t="shared" ref="CZ29" si="287" xml:space="preserve"> DA27 * DA28</f>
        <v>0</v>
      </c>
      <c r="DA29" s="202">
        <f t="shared" ref="DA29" si="288" xml:space="preserve"> DB27 * DB28</f>
        <v>0</v>
      </c>
      <c r="DB29" s="202">
        <f t="shared" ref="DB29" si="289" xml:space="preserve"> DC27 * DC28</f>
        <v>0</v>
      </c>
      <c r="DC29" s="202">
        <f t="shared" ref="DC29" si="290" xml:space="preserve"> DD27 * DD28</f>
        <v>0</v>
      </c>
      <c r="DD29" s="202">
        <f t="shared" ref="DD29" si="291" xml:space="preserve"> DE27 * DE28</f>
        <v>0</v>
      </c>
      <c r="DE29" s="202">
        <f t="shared" ref="DE29" si="292" xml:space="preserve"> DF27 * DF28</f>
        <v>0</v>
      </c>
      <c r="DF29" s="202">
        <f t="shared" ref="DF29" si="293" xml:space="preserve"> DG27 * DG28</f>
        <v>0</v>
      </c>
      <c r="DG29" s="202">
        <f t="shared" ref="DG29" si="294" xml:space="preserve"> DH27 * DH28</f>
        <v>0</v>
      </c>
      <c r="DH29" s="202">
        <f t="shared" ref="DH29" si="295" xml:space="preserve"> DI27 * DI28</f>
        <v>0</v>
      </c>
      <c r="DI29" s="202">
        <f t="shared" ref="DI29" si="296" xml:space="preserve"> DJ27 * DJ28</f>
        <v>0</v>
      </c>
      <c r="DJ29" s="202">
        <f t="shared" ref="DJ29" si="297" xml:space="preserve"> DK27 * DK28</f>
        <v>0</v>
      </c>
      <c r="DK29" s="202">
        <f t="shared" ref="DK29" si="298" xml:space="preserve"> DL27 * DL28</f>
        <v>0</v>
      </c>
      <c r="DL29" s="202">
        <f t="shared" ref="DL29" si="299" xml:space="preserve"> DM27 * DM28</f>
        <v>0</v>
      </c>
      <c r="DM29" s="202">
        <f t="shared" ref="DM29" si="300" xml:space="preserve"> DN27 * DN28</f>
        <v>0</v>
      </c>
      <c r="DN29" s="202">
        <f t="shared" ref="DN29" si="301" xml:space="preserve"> DO27 * DO28</f>
        <v>0</v>
      </c>
      <c r="DO29" s="202">
        <f t="shared" ref="DO29" si="302" xml:space="preserve"> DP27 * DP28</f>
        <v>0</v>
      </c>
      <c r="DP29" s="202">
        <f t="shared" ref="DP29" si="303" xml:space="preserve"> DQ27 * DQ28</f>
        <v>0</v>
      </c>
      <c r="DQ29" s="202">
        <f t="shared" ref="DQ29" si="304" xml:space="preserve"> DR27 * DR28</f>
        <v>0</v>
      </c>
      <c r="DR29" s="202">
        <f t="shared" ref="DR29" si="305" xml:space="preserve"> DS27 * DS28</f>
        <v>0</v>
      </c>
      <c r="DS29" s="202">
        <f t="shared" ref="DS29" si="306" xml:space="preserve"> DT27 * DT28</f>
        <v>0</v>
      </c>
      <c r="DT29" s="202">
        <f t="shared" ref="DT29" si="307" xml:space="preserve"> DU27 * DU28</f>
        <v>0</v>
      </c>
      <c r="DU29" s="202">
        <f t="shared" ref="DU29" si="308" xml:space="preserve"> DV27 * DV28</f>
        <v>0</v>
      </c>
      <c r="DV29" s="202">
        <f t="shared" ref="DV29" si="309" xml:space="preserve"> DW27 * DW28</f>
        <v>0</v>
      </c>
      <c r="DW29" s="202">
        <f t="shared" ref="DW29" si="310" xml:space="preserve"> DX27 * DX28</f>
        <v>0</v>
      </c>
      <c r="DX29" s="202">
        <f t="shared" ref="DX29" si="311" xml:space="preserve"> DY27 * DY28</f>
        <v>0</v>
      </c>
      <c r="DY29" s="202">
        <f t="shared" ref="DY29" si="312" xml:space="preserve"> DZ27 * DZ28</f>
        <v>0</v>
      </c>
      <c r="DZ29" s="202">
        <f t="shared" ref="DZ29" si="313" xml:space="preserve"> EA27 * EA28</f>
        <v>0</v>
      </c>
      <c r="EA29" s="202">
        <f t="shared" ref="EA29" si="314" xml:space="preserve"> EB27 * EB28</f>
        <v>0</v>
      </c>
      <c r="EB29" s="202">
        <f t="shared" ref="EB29" si="315" xml:space="preserve"> EC27 * EC28</f>
        <v>0</v>
      </c>
      <c r="EC29" s="202">
        <f t="shared" ref="EC29" si="316" xml:space="preserve"> ED27 * ED28</f>
        <v>0</v>
      </c>
      <c r="ED29" s="202">
        <f t="shared" ref="ED29" si="317" xml:space="preserve"> EE27 * EE28</f>
        <v>0</v>
      </c>
      <c r="EE29" s="202">
        <f t="shared" ref="EE29" si="318" xml:space="preserve"> EF27 * EF28</f>
        <v>0</v>
      </c>
      <c r="EF29" s="202">
        <f t="shared" ref="EF29" si="319" xml:space="preserve"> EG27 * EG28</f>
        <v>0</v>
      </c>
      <c r="EG29" s="202">
        <f t="shared" ref="EG29" si="320" xml:space="preserve"> EH27 * EH28</f>
        <v>0</v>
      </c>
      <c r="EH29" s="202">
        <f t="shared" ref="EH29" si="321" xml:space="preserve"> EI27 * EI28</f>
        <v>0</v>
      </c>
      <c r="EI29" s="202">
        <f t="shared" ref="EI29" si="322" xml:space="preserve"> EJ27 * EJ28</f>
        <v>0</v>
      </c>
      <c r="EJ29" s="202">
        <f t="shared" ref="EJ29" si="323" xml:space="preserve"> EK27 * EK28</f>
        <v>0</v>
      </c>
      <c r="EK29" s="202">
        <f t="shared" ref="EK29" si="324" xml:space="preserve"> EL27 * EL28</f>
        <v>0</v>
      </c>
      <c r="EL29" s="202">
        <f t="shared" ref="EL29" si="325" xml:space="preserve"> EM27 * EM28</f>
        <v>0</v>
      </c>
      <c r="EM29" s="202">
        <f t="shared" ref="EM29" si="326" xml:space="preserve"> EN27 * EN28</f>
        <v>0</v>
      </c>
      <c r="EN29" s="202">
        <f t="shared" ref="EN29" si="327" xml:space="preserve"> EO27 * EO28</f>
        <v>0</v>
      </c>
      <c r="EO29" s="202">
        <f t="shared" ref="EO29" si="328" xml:space="preserve"> EP27 * EP28</f>
        <v>0</v>
      </c>
      <c r="EP29" s="202">
        <f t="shared" ref="EP29" si="329" xml:space="preserve"> EQ27 * EQ28</f>
        <v>0</v>
      </c>
      <c r="EQ29" s="202">
        <f t="shared" ref="EQ29" si="330" xml:space="preserve"> ER27 * ER28</f>
        <v>0</v>
      </c>
      <c r="ER29" s="202">
        <f t="shared" ref="ER29" si="331" xml:space="preserve"> ES27 * ES28</f>
        <v>0</v>
      </c>
      <c r="ES29" s="202">
        <f t="shared" ref="ES29" si="332" xml:space="preserve"> ET27 * ET28</f>
        <v>0</v>
      </c>
      <c r="ET29" s="202">
        <f t="shared" ref="ET29" si="333" xml:space="preserve"> EU27 * EU28</f>
        <v>0</v>
      </c>
      <c r="EU29" s="202">
        <f t="shared" ref="EU29" si="334" xml:space="preserve"> EV27 * EV28</f>
        <v>0</v>
      </c>
      <c r="EV29" s="202">
        <f t="shared" ref="EV29" si="335" xml:space="preserve"> EW27 * EW28</f>
        <v>0</v>
      </c>
      <c r="EW29" s="202">
        <f t="shared" ref="EW29" si="336" xml:space="preserve"> EX27 * EX28</f>
        <v>0</v>
      </c>
      <c r="EX29" s="202">
        <f t="shared" ref="EX29" si="337" xml:space="preserve"> EY27 * EY28</f>
        <v>0</v>
      </c>
      <c r="EY29" s="202">
        <f t="shared" ref="EY29" si="338" xml:space="preserve"> EZ27 * EZ28</f>
        <v>0</v>
      </c>
      <c r="EZ29" s="202">
        <f t="shared" ref="EZ29" si="339" xml:space="preserve"> FA27 * FA28</f>
        <v>0</v>
      </c>
      <c r="FA29" s="202">
        <f t="shared" ref="FA29" si="340" xml:space="preserve"> FB27 * FB28</f>
        <v>0</v>
      </c>
      <c r="FB29" s="202">
        <f t="shared" ref="FB29" si="341" xml:space="preserve"> FC27 * FC28</f>
        <v>0</v>
      </c>
      <c r="FC29" s="202">
        <f t="shared" ref="FC29" si="342" xml:space="preserve"> FD27 * FD28</f>
        <v>0</v>
      </c>
      <c r="FD29" s="202">
        <f t="shared" ref="FD29" si="343" xml:space="preserve"> FE27 * FE28</f>
        <v>0</v>
      </c>
      <c r="FE29" s="202">
        <f t="shared" ref="FE29" si="344" xml:space="preserve"> FF27 * FF28</f>
        <v>0</v>
      </c>
      <c r="FF29" s="202">
        <f t="shared" ref="FF29" si="345" xml:space="preserve"> FG27 * FG28</f>
        <v>0</v>
      </c>
      <c r="FG29" s="202">
        <f t="shared" ref="FG29" si="346" xml:space="preserve"> FH27 * FH28</f>
        <v>0</v>
      </c>
      <c r="FH29" s="202">
        <f t="shared" ref="FH29" si="347" xml:space="preserve"> FI27 * FI28</f>
        <v>0</v>
      </c>
      <c r="FI29" s="202">
        <f t="shared" ref="FI29" si="348" xml:space="preserve"> FJ27 * FJ28</f>
        <v>0</v>
      </c>
      <c r="FJ29" s="202">
        <f t="shared" ref="FJ29" si="349" xml:space="preserve"> FK27 * FK28</f>
        <v>0</v>
      </c>
      <c r="FK29" s="202">
        <f t="shared" ref="FK29" si="350" xml:space="preserve"> FL27 * FL28</f>
        <v>0</v>
      </c>
      <c r="FL29" s="202">
        <f t="shared" ref="FL29" si="351" xml:space="preserve"> FM27 * FM28</f>
        <v>0</v>
      </c>
      <c r="FM29" s="202">
        <f t="shared" ref="FM29" si="352" xml:space="preserve"> FN27 * FN28</f>
        <v>0</v>
      </c>
      <c r="FN29" s="202">
        <f t="shared" ref="FN29" si="353" xml:space="preserve"> FO27 * FO28</f>
        <v>0</v>
      </c>
      <c r="FO29" s="202">
        <f t="shared" ref="FO29" si="354" xml:space="preserve"> FP27 * FP28</f>
        <v>0</v>
      </c>
      <c r="FP29" s="202">
        <f t="shared" ref="FP29" si="355" xml:space="preserve"> FQ27 * FQ28</f>
        <v>0</v>
      </c>
      <c r="FQ29" s="202">
        <f t="shared" ref="FQ29" si="356" xml:space="preserve"> FR27 * FR28</f>
        <v>0</v>
      </c>
      <c r="FR29" s="202">
        <f t="shared" ref="FR29" si="357" xml:space="preserve"> FS27 * FS28</f>
        <v>0</v>
      </c>
      <c r="FS29" s="202">
        <f t="shared" ref="FS29" si="358" xml:space="preserve"> FT27 * FT28</f>
        <v>0</v>
      </c>
      <c r="FT29" s="202">
        <f t="shared" ref="FT29" si="359" xml:space="preserve"> FU27 * FU28</f>
        <v>0</v>
      </c>
      <c r="FU29" s="202">
        <f t="shared" ref="FU29" si="360" xml:space="preserve"> FV27 * FV28</f>
        <v>0</v>
      </c>
      <c r="FV29" s="202">
        <f t="shared" ref="FV29" si="361" xml:space="preserve"> FW27 * FW28</f>
        <v>0</v>
      </c>
      <c r="FW29" s="202">
        <f t="shared" ref="FW29" si="362" xml:space="preserve"> FX27 * FX28</f>
        <v>0</v>
      </c>
      <c r="FX29" s="202">
        <f t="shared" ref="FX29" si="363" xml:space="preserve"> FY27 * FY28</f>
        <v>0</v>
      </c>
      <c r="FY29" s="202">
        <f t="shared" ref="FY29" si="364" xml:space="preserve"> FZ27 * FZ28</f>
        <v>0</v>
      </c>
      <c r="FZ29" s="202">
        <f t="shared" ref="FZ29" si="365" xml:space="preserve"> GA27 * GA28</f>
        <v>0</v>
      </c>
      <c r="GA29" s="202">
        <f t="shared" ref="GA29" si="366" xml:space="preserve"> GB27 * GB28</f>
        <v>0</v>
      </c>
      <c r="GB29" s="202">
        <f t="shared" ref="GB29" si="367" xml:space="preserve"> GC27 * GC28</f>
        <v>0</v>
      </c>
      <c r="GC29" s="202">
        <f t="shared" ref="GC29" si="368" xml:space="preserve"> GD27 * GD28</f>
        <v>0</v>
      </c>
      <c r="GD29" s="202">
        <f t="shared" ref="GD29" si="369" xml:space="preserve"> GE27 * GE28</f>
        <v>0</v>
      </c>
      <c r="GE29" s="202">
        <f t="shared" ref="GE29" si="370" xml:space="preserve"> GF27 * GF28</f>
        <v>0</v>
      </c>
      <c r="GF29" s="202">
        <f t="shared" ref="GF29" si="371" xml:space="preserve"> GG27 * GG28</f>
        <v>0</v>
      </c>
      <c r="GG29" s="202">
        <f t="shared" ref="GG29" si="372" xml:space="preserve"> GH27 * GH28</f>
        <v>0</v>
      </c>
      <c r="GH29" s="202">
        <f t="shared" ref="GH29" si="373" xml:space="preserve"> GI27 * GI28</f>
        <v>0</v>
      </c>
      <c r="GI29" s="202">
        <f t="shared" ref="GI29" si="374" xml:space="preserve"> GJ27 * GJ28</f>
        <v>0</v>
      </c>
      <c r="GJ29" s="202">
        <f t="shared" ref="GJ29" si="375" xml:space="preserve"> GK27 * GK28</f>
        <v>0</v>
      </c>
    </row>
    <row r="30" spans="1:192" x14ac:dyDescent="0.25">
      <c r="A30" s="458"/>
      <c r="B30" s="458"/>
      <c r="C30" s="675"/>
      <c r="D30" s="676"/>
      <c r="E30" s="349"/>
      <c r="F30" s="349"/>
      <c r="G30" s="349"/>
      <c r="H30" s="349"/>
      <c r="I30" s="349"/>
      <c r="J30" s="349"/>
      <c r="K30" s="349"/>
      <c r="L30" s="349"/>
      <c r="M30" s="349"/>
      <c r="N30" s="349"/>
      <c r="O30" s="349"/>
      <c r="P30" s="349"/>
      <c r="Q30" s="349"/>
      <c r="R30" s="349"/>
      <c r="S30" s="349"/>
      <c r="T30" s="349"/>
      <c r="U30" s="349"/>
      <c r="V30" s="349"/>
      <c r="W30" s="349"/>
      <c r="X30" s="349"/>
      <c r="Y30" s="349"/>
      <c r="Z30" s="349"/>
      <c r="AA30" s="349"/>
      <c r="AB30" s="349"/>
      <c r="AC30" s="349"/>
      <c r="AD30" s="349"/>
      <c r="AE30" s="349"/>
      <c r="AF30" s="349"/>
      <c r="AG30" s="349"/>
      <c r="AH30" s="349"/>
      <c r="AI30" s="349"/>
      <c r="AJ30" s="349"/>
      <c r="AK30" s="349"/>
      <c r="AL30" s="349"/>
      <c r="AM30" s="349"/>
      <c r="AN30" s="349"/>
      <c r="AO30" s="349"/>
      <c r="AP30" s="349"/>
      <c r="AQ30" s="349"/>
      <c r="AR30" s="349"/>
      <c r="AS30" s="349"/>
      <c r="AT30" s="349"/>
      <c r="AU30" s="349"/>
      <c r="AV30" s="349"/>
      <c r="AW30" s="349"/>
      <c r="AX30" s="349"/>
      <c r="AY30" s="349"/>
      <c r="AZ30" s="349"/>
      <c r="BA30" s="349"/>
      <c r="BB30" s="349"/>
      <c r="BC30" s="349"/>
      <c r="BD30" s="349"/>
      <c r="BE30" s="349"/>
      <c r="BF30" s="349"/>
      <c r="BG30" s="349"/>
      <c r="BH30" s="349"/>
      <c r="BI30" s="349"/>
      <c r="BJ30" s="349"/>
      <c r="BK30" s="349"/>
      <c r="BL30" s="349"/>
      <c r="BM30" s="349"/>
      <c r="BN30" s="349"/>
      <c r="BO30" s="349"/>
      <c r="BP30" s="349"/>
      <c r="BQ30" s="349"/>
      <c r="BR30" s="349"/>
      <c r="BS30" s="349"/>
      <c r="BT30" s="349"/>
      <c r="BU30" s="349"/>
      <c r="BV30" s="349"/>
      <c r="BW30" s="349"/>
      <c r="BX30" s="349"/>
      <c r="BY30" s="349"/>
      <c r="BZ30" s="349"/>
      <c r="CA30" s="349"/>
      <c r="CB30" s="349"/>
      <c r="CC30" s="349"/>
      <c r="CD30" s="349"/>
      <c r="CE30" s="349"/>
      <c r="CF30" s="349"/>
      <c r="CG30" s="349"/>
      <c r="CH30" s="349"/>
      <c r="CI30" s="349"/>
      <c r="CJ30" s="349"/>
      <c r="CK30" s="349"/>
      <c r="CL30" s="349"/>
      <c r="CM30" s="349"/>
      <c r="CN30" s="349"/>
      <c r="CO30" s="349"/>
      <c r="CP30" s="349"/>
      <c r="CQ30" s="349"/>
      <c r="CR30" s="349"/>
      <c r="CS30" s="349"/>
      <c r="CT30" s="349"/>
      <c r="CU30" s="349"/>
      <c r="CV30" s="349"/>
      <c r="CW30" s="349"/>
      <c r="CX30" s="349"/>
      <c r="CY30" s="349"/>
      <c r="CZ30" s="349"/>
      <c r="DA30" s="349"/>
      <c r="DB30" s="349"/>
      <c r="DC30" s="349"/>
      <c r="DD30" s="349"/>
      <c r="DE30" s="349"/>
      <c r="DF30" s="349"/>
      <c r="DG30" s="349"/>
      <c r="DH30" s="349"/>
      <c r="DI30" s="349"/>
      <c r="DJ30" s="349"/>
      <c r="DK30" s="349"/>
      <c r="DL30" s="349"/>
      <c r="DM30" s="349"/>
      <c r="DN30" s="349"/>
      <c r="DO30" s="349"/>
      <c r="DP30" s="349"/>
      <c r="DQ30" s="349"/>
      <c r="DR30" s="349"/>
      <c r="DS30" s="349"/>
      <c r="DT30" s="349"/>
      <c r="DU30" s="349"/>
      <c r="DV30" s="349"/>
      <c r="DW30" s="349"/>
      <c r="DX30" s="349"/>
      <c r="DY30" s="349"/>
      <c r="DZ30" s="349"/>
      <c r="EA30" s="349"/>
      <c r="EB30" s="349"/>
      <c r="EC30" s="349"/>
      <c r="ED30" s="349"/>
      <c r="EE30" s="349"/>
      <c r="EF30" s="349"/>
      <c r="EG30" s="349"/>
      <c r="EH30" s="349"/>
      <c r="EI30" s="349"/>
      <c r="EJ30" s="349"/>
      <c r="EK30" s="349"/>
      <c r="EL30" s="349"/>
      <c r="EM30" s="349"/>
      <c r="EN30" s="349"/>
      <c r="EO30" s="349"/>
      <c r="EP30" s="349"/>
      <c r="EQ30" s="349"/>
      <c r="ER30" s="349"/>
      <c r="ES30" s="349"/>
      <c r="ET30" s="349"/>
      <c r="EU30" s="349"/>
      <c r="EV30" s="349"/>
      <c r="EW30" s="349"/>
      <c r="EX30" s="349"/>
      <c r="EY30" s="349"/>
      <c r="EZ30" s="349"/>
      <c r="FA30" s="349"/>
      <c r="FB30" s="349"/>
      <c r="FC30" s="349"/>
      <c r="FD30" s="349"/>
      <c r="FE30" s="349"/>
      <c r="FF30" s="349"/>
      <c r="FG30" s="349"/>
      <c r="FH30" s="349"/>
      <c r="FI30" s="349"/>
      <c r="FJ30" s="349"/>
      <c r="FK30" s="349"/>
      <c r="FL30" s="349"/>
      <c r="FM30" s="349"/>
      <c r="FN30" s="349"/>
      <c r="FO30" s="349"/>
      <c r="FP30" s="349"/>
      <c r="FQ30" s="349"/>
      <c r="FR30" s="349"/>
      <c r="FS30" s="349"/>
      <c r="FT30" s="349"/>
      <c r="FU30" s="349"/>
      <c r="FV30" s="349"/>
      <c r="FW30" s="349"/>
      <c r="FX30" s="349"/>
      <c r="FY30" s="349"/>
      <c r="FZ30" s="349"/>
      <c r="GA30" s="349"/>
      <c r="GB30" s="349"/>
      <c r="GC30" s="349"/>
      <c r="GD30" s="349"/>
      <c r="GE30" s="349"/>
      <c r="GF30" s="349"/>
      <c r="GG30" s="349"/>
      <c r="GH30" s="349"/>
      <c r="GI30" s="349"/>
      <c r="GJ30" s="349"/>
    </row>
    <row r="31" spans="1:192" x14ac:dyDescent="0.25">
      <c r="A31" s="85"/>
      <c r="B31" s="85"/>
      <c r="C31" s="672"/>
      <c r="D31" s="66"/>
      <c r="E31" s="131" t="str">
        <f xml:space="preserve"> InpC!E$144</f>
        <v>Cash pre-funding of DSRA</v>
      </c>
      <c r="F31" s="131">
        <f xml:space="preserve"> InpC!F$144</f>
        <v>1</v>
      </c>
      <c r="G31" s="131" t="str">
        <f xml:space="preserve"> InpC!G$144</f>
        <v>1 = yes, 0 = no</v>
      </c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1"/>
      <c r="AP31" s="131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/>
      <c r="BO31" s="131"/>
      <c r="BP31" s="131"/>
      <c r="BQ31" s="131"/>
      <c r="BR31" s="131"/>
      <c r="BS31" s="131"/>
      <c r="BT31" s="131"/>
      <c r="BU31" s="131"/>
      <c r="BV31" s="131"/>
      <c r="BW31" s="131"/>
      <c r="BX31" s="131"/>
      <c r="BY31" s="131"/>
      <c r="BZ31" s="131"/>
      <c r="CA31" s="131"/>
      <c r="CB31" s="131"/>
      <c r="CC31" s="131"/>
      <c r="CD31" s="131"/>
      <c r="CE31" s="131"/>
      <c r="CF31" s="131"/>
      <c r="CG31" s="131"/>
      <c r="CH31" s="131"/>
      <c r="CI31" s="131"/>
      <c r="CJ31" s="131"/>
      <c r="CK31" s="131"/>
      <c r="CL31" s="131"/>
      <c r="CM31" s="131"/>
      <c r="CN31" s="131"/>
      <c r="CO31" s="131"/>
      <c r="CP31" s="131"/>
      <c r="CQ31" s="131"/>
      <c r="CR31" s="131"/>
      <c r="CS31" s="131"/>
      <c r="CT31" s="131"/>
      <c r="CU31" s="131"/>
      <c r="CV31" s="131"/>
      <c r="CW31" s="131"/>
      <c r="CX31" s="131"/>
      <c r="CY31" s="131"/>
      <c r="CZ31" s="131"/>
      <c r="DA31" s="131"/>
      <c r="DB31" s="131"/>
      <c r="DC31" s="131"/>
      <c r="DD31" s="131"/>
      <c r="DE31" s="131"/>
      <c r="DF31" s="131"/>
      <c r="DG31" s="131"/>
      <c r="DH31" s="131"/>
      <c r="DI31" s="131"/>
      <c r="DJ31" s="131"/>
      <c r="DK31" s="131"/>
      <c r="DL31" s="131"/>
      <c r="DM31" s="131"/>
      <c r="DN31" s="131"/>
      <c r="DO31" s="131"/>
      <c r="DP31" s="131"/>
      <c r="DQ31" s="131"/>
      <c r="DR31" s="131"/>
      <c r="DS31" s="131"/>
      <c r="DT31" s="131"/>
      <c r="DU31" s="131"/>
      <c r="DV31" s="131"/>
      <c r="DW31" s="131"/>
      <c r="DX31" s="131"/>
      <c r="DY31" s="131"/>
      <c r="DZ31" s="131"/>
      <c r="EA31" s="131"/>
      <c r="EB31" s="131"/>
      <c r="EC31" s="131"/>
      <c r="ED31" s="131"/>
      <c r="EE31" s="131"/>
      <c r="EF31" s="131"/>
      <c r="EG31" s="131"/>
      <c r="EH31" s="131"/>
      <c r="EI31" s="131"/>
      <c r="EJ31" s="131"/>
      <c r="EK31" s="131"/>
      <c r="EL31" s="131"/>
      <c r="EM31" s="131"/>
      <c r="EN31" s="131"/>
      <c r="EO31" s="131"/>
      <c r="EP31" s="131"/>
      <c r="EQ31" s="131"/>
      <c r="ER31" s="131"/>
      <c r="ES31" s="131"/>
      <c r="ET31" s="131"/>
      <c r="EU31" s="131"/>
      <c r="EV31" s="131"/>
      <c r="EW31" s="131"/>
      <c r="EX31" s="131"/>
      <c r="EY31" s="131"/>
      <c r="EZ31" s="131"/>
      <c r="FA31" s="131"/>
      <c r="FB31" s="131"/>
      <c r="FC31" s="131"/>
      <c r="FD31" s="131"/>
      <c r="FE31" s="131"/>
      <c r="FF31" s="131"/>
      <c r="FG31" s="131"/>
      <c r="FH31" s="131"/>
      <c r="FI31" s="131"/>
      <c r="FJ31" s="131"/>
      <c r="FK31" s="131"/>
      <c r="FL31" s="131"/>
      <c r="FM31" s="131"/>
      <c r="FN31" s="131"/>
      <c r="FO31" s="131"/>
      <c r="FP31" s="131"/>
      <c r="FQ31" s="131"/>
      <c r="FR31" s="131"/>
      <c r="FS31" s="131"/>
      <c r="FT31" s="131"/>
      <c r="FU31" s="131"/>
      <c r="FV31" s="131"/>
      <c r="FW31" s="131"/>
      <c r="FX31" s="131"/>
      <c r="FY31" s="131"/>
      <c r="FZ31" s="131"/>
      <c r="GA31" s="131"/>
      <c r="GB31" s="131"/>
      <c r="GC31" s="131"/>
      <c r="GD31" s="131"/>
      <c r="GE31" s="131"/>
      <c r="GF31" s="131"/>
      <c r="GG31" s="131"/>
      <c r="GH31" s="131"/>
      <c r="GI31" s="131"/>
      <c r="GJ31" s="131"/>
    </row>
    <row r="32" spans="1:192" x14ac:dyDescent="0.25">
      <c r="A32" s="85"/>
      <c r="B32" s="85"/>
      <c r="C32" s="672"/>
      <c r="D32" s="672"/>
      <c r="E32" s="63" t="str">
        <f t="shared" ref="E32:BP32" si="376" xml:space="preserve"> E$29</f>
        <v>Target DSRA balance at end construction - periodic</v>
      </c>
      <c r="F32" s="63">
        <f t="shared" si="376"/>
        <v>0</v>
      </c>
      <c r="G32" s="63" t="str">
        <f t="shared" si="376"/>
        <v>$ 000s</v>
      </c>
      <c r="H32" s="63">
        <f t="shared" si="376"/>
        <v>3444.3289314719805</v>
      </c>
      <c r="I32" s="63">
        <f t="shared" si="376"/>
        <v>0</v>
      </c>
      <c r="J32" s="63">
        <f t="shared" si="376"/>
        <v>0</v>
      </c>
      <c r="K32" s="63">
        <f t="shared" si="376"/>
        <v>0</v>
      </c>
      <c r="L32" s="63">
        <f t="shared" si="376"/>
        <v>0</v>
      </c>
      <c r="M32" s="63">
        <f t="shared" si="376"/>
        <v>0</v>
      </c>
      <c r="N32" s="63">
        <f t="shared" si="376"/>
        <v>0</v>
      </c>
      <c r="O32" s="63">
        <f t="shared" si="376"/>
        <v>0</v>
      </c>
      <c r="P32" s="63">
        <f t="shared" si="376"/>
        <v>0</v>
      </c>
      <c r="Q32" s="63">
        <f t="shared" si="376"/>
        <v>0</v>
      </c>
      <c r="R32" s="63">
        <f t="shared" si="376"/>
        <v>3444.3289314719805</v>
      </c>
      <c r="S32" s="63">
        <f t="shared" si="376"/>
        <v>0</v>
      </c>
      <c r="T32" s="63">
        <f t="shared" si="376"/>
        <v>0</v>
      </c>
      <c r="U32" s="63">
        <f t="shared" si="376"/>
        <v>0</v>
      </c>
      <c r="V32" s="63">
        <f t="shared" si="376"/>
        <v>0</v>
      </c>
      <c r="W32" s="63">
        <f t="shared" si="376"/>
        <v>0</v>
      </c>
      <c r="X32" s="63">
        <f t="shared" si="376"/>
        <v>0</v>
      </c>
      <c r="Y32" s="63">
        <f t="shared" si="376"/>
        <v>0</v>
      </c>
      <c r="Z32" s="63">
        <f t="shared" si="376"/>
        <v>0</v>
      </c>
      <c r="AA32" s="63">
        <f t="shared" si="376"/>
        <v>0</v>
      </c>
      <c r="AB32" s="63">
        <f t="shared" si="376"/>
        <v>0</v>
      </c>
      <c r="AC32" s="63">
        <f t="shared" si="376"/>
        <v>0</v>
      </c>
      <c r="AD32" s="63">
        <f t="shared" si="376"/>
        <v>0</v>
      </c>
      <c r="AE32" s="63">
        <f t="shared" si="376"/>
        <v>0</v>
      </c>
      <c r="AF32" s="63">
        <f t="shared" si="376"/>
        <v>0</v>
      </c>
      <c r="AG32" s="63">
        <f t="shared" si="376"/>
        <v>0</v>
      </c>
      <c r="AH32" s="63">
        <f t="shared" si="376"/>
        <v>0</v>
      </c>
      <c r="AI32" s="63">
        <f t="shared" si="376"/>
        <v>0</v>
      </c>
      <c r="AJ32" s="63">
        <f t="shared" si="376"/>
        <v>0</v>
      </c>
      <c r="AK32" s="63">
        <f t="shared" si="376"/>
        <v>0</v>
      </c>
      <c r="AL32" s="63">
        <f t="shared" si="376"/>
        <v>0</v>
      </c>
      <c r="AM32" s="63">
        <f t="shared" si="376"/>
        <v>0</v>
      </c>
      <c r="AN32" s="63">
        <f t="shared" si="376"/>
        <v>0</v>
      </c>
      <c r="AO32" s="63">
        <f t="shared" si="376"/>
        <v>0</v>
      </c>
      <c r="AP32" s="63">
        <f t="shared" si="376"/>
        <v>0</v>
      </c>
      <c r="AQ32" s="63">
        <f t="shared" si="376"/>
        <v>0</v>
      </c>
      <c r="AR32" s="63">
        <f t="shared" si="376"/>
        <v>0</v>
      </c>
      <c r="AS32" s="63">
        <f t="shared" si="376"/>
        <v>0</v>
      </c>
      <c r="AT32" s="63">
        <f t="shared" si="376"/>
        <v>0</v>
      </c>
      <c r="AU32" s="63">
        <f t="shared" si="376"/>
        <v>0</v>
      </c>
      <c r="AV32" s="63">
        <f t="shared" si="376"/>
        <v>0</v>
      </c>
      <c r="AW32" s="63">
        <f t="shared" si="376"/>
        <v>0</v>
      </c>
      <c r="AX32" s="63">
        <f t="shared" si="376"/>
        <v>0</v>
      </c>
      <c r="AY32" s="63">
        <f t="shared" si="376"/>
        <v>0</v>
      </c>
      <c r="AZ32" s="63">
        <f t="shared" si="376"/>
        <v>0</v>
      </c>
      <c r="BA32" s="63">
        <f t="shared" si="376"/>
        <v>0</v>
      </c>
      <c r="BB32" s="63">
        <f t="shared" si="376"/>
        <v>0</v>
      </c>
      <c r="BC32" s="63">
        <f t="shared" si="376"/>
        <v>0</v>
      </c>
      <c r="BD32" s="63">
        <f t="shared" si="376"/>
        <v>0</v>
      </c>
      <c r="BE32" s="63">
        <f t="shared" si="376"/>
        <v>0</v>
      </c>
      <c r="BF32" s="63">
        <f t="shared" si="376"/>
        <v>0</v>
      </c>
      <c r="BG32" s="63">
        <f t="shared" si="376"/>
        <v>0</v>
      </c>
      <c r="BH32" s="63">
        <f t="shared" si="376"/>
        <v>0</v>
      </c>
      <c r="BI32" s="63">
        <f t="shared" si="376"/>
        <v>0</v>
      </c>
      <c r="BJ32" s="63">
        <f t="shared" si="376"/>
        <v>0</v>
      </c>
      <c r="BK32" s="63">
        <f t="shared" si="376"/>
        <v>0</v>
      </c>
      <c r="BL32" s="63">
        <f t="shared" si="376"/>
        <v>0</v>
      </c>
      <c r="BM32" s="63">
        <f t="shared" si="376"/>
        <v>0</v>
      </c>
      <c r="BN32" s="63">
        <f t="shared" si="376"/>
        <v>0</v>
      </c>
      <c r="BO32" s="63">
        <f t="shared" si="376"/>
        <v>0</v>
      </c>
      <c r="BP32" s="63">
        <f t="shared" si="376"/>
        <v>0</v>
      </c>
      <c r="BQ32" s="63">
        <f t="shared" ref="BQ32:EB32" si="377" xml:space="preserve"> BQ$29</f>
        <v>0</v>
      </c>
      <c r="BR32" s="63">
        <f t="shared" si="377"/>
        <v>0</v>
      </c>
      <c r="BS32" s="63">
        <f t="shared" si="377"/>
        <v>0</v>
      </c>
      <c r="BT32" s="63">
        <f t="shared" si="377"/>
        <v>0</v>
      </c>
      <c r="BU32" s="63">
        <f t="shared" si="377"/>
        <v>0</v>
      </c>
      <c r="BV32" s="63">
        <f t="shared" si="377"/>
        <v>0</v>
      </c>
      <c r="BW32" s="63">
        <f t="shared" si="377"/>
        <v>0</v>
      </c>
      <c r="BX32" s="63">
        <f t="shared" si="377"/>
        <v>0</v>
      </c>
      <c r="BY32" s="63">
        <f t="shared" si="377"/>
        <v>0</v>
      </c>
      <c r="BZ32" s="63">
        <f t="shared" si="377"/>
        <v>0</v>
      </c>
      <c r="CA32" s="63">
        <f t="shared" si="377"/>
        <v>0</v>
      </c>
      <c r="CB32" s="63">
        <f t="shared" si="377"/>
        <v>0</v>
      </c>
      <c r="CC32" s="63">
        <f t="shared" si="377"/>
        <v>0</v>
      </c>
      <c r="CD32" s="63">
        <f t="shared" si="377"/>
        <v>0</v>
      </c>
      <c r="CE32" s="63">
        <f t="shared" si="377"/>
        <v>0</v>
      </c>
      <c r="CF32" s="63">
        <f t="shared" si="377"/>
        <v>0</v>
      </c>
      <c r="CG32" s="63">
        <f t="shared" si="377"/>
        <v>0</v>
      </c>
      <c r="CH32" s="63">
        <f t="shared" si="377"/>
        <v>0</v>
      </c>
      <c r="CI32" s="63">
        <f t="shared" si="377"/>
        <v>0</v>
      </c>
      <c r="CJ32" s="63">
        <f t="shared" si="377"/>
        <v>0</v>
      </c>
      <c r="CK32" s="63">
        <f t="shared" si="377"/>
        <v>0</v>
      </c>
      <c r="CL32" s="63">
        <f t="shared" si="377"/>
        <v>0</v>
      </c>
      <c r="CM32" s="63">
        <f t="shared" si="377"/>
        <v>0</v>
      </c>
      <c r="CN32" s="63">
        <f t="shared" si="377"/>
        <v>0</v>
      </c>
      <c r="CO32" s="63">
        <f t="shared" si="377"/>
        <v>0</v>
      </c>
      <c r="CP32" s="63">
        <f t="shared" si="377"/>
        <v>0</v>
      </c>
      <c r="CQ32" s="63">
        <f t="shared" si="377"/>
        <v>0</v>
      </c>
      <c r="CR32" s="63">
        <f t="shared" si="377"/>
        <v>0</v>
      </c>
      <c r="CS32" s="63">
        <f t="shared" si="377"/>
        <v>0</v>
      </c>
      <c r="CT32" s="63">
        <f t="shared" si="377"/>
        <v>0</v>
      </c>
      <c r="CU32" s="63">
        <f t="shared" si="377"/>
        <v>0</v>
      </c>
      <c r="CV32" s="63">
        <f t="shared" si="377"/>
        <v>0</v>
      </c>
      <c r="CW32" s="63">
        <f t="shared" si="377"/>
        <v>0</v>
      </c>
      <c r="CX32" s="63">
        <f t="shared" si="377"/>
        <v>0</v>
      </c>
      <c r="CY32" s="63">
        <f t="shared" si="377"/>
        <v>0</v>
      </c>
      <c r="CZ32" s="63">
        <f t="shared" si="377"/>
        <v>0</v>
      </c>
      <c r="DA32" s="63">
        <f t="shared" si="377"/>
        <v>0</v>
      </c>
      <c r="DB32" s="63">
        <f t="shared" si="377"/>
        <v>0</v>
      </c>
      <c r="DC32" s="63">
        <f t="shared" si="377"/>
        <v>0</v>
      </c>
      <c r="DD32" s="63">
        <f t="shared" si="377"/>
        <v>0</v>
      </c>
      <c r="DE32" s="63">
        <f t="shared" si="377"/>
        <v>0</v>
      </c>
      <c r="DF32" s="63">
        <f t="shared" si="377"/>
        <v>0</v>
      </c>
      <c r="DG32" s="63">
        <f t="shared" si="377"/>
        <v>0</v>
      </c>
      <c r="DH32" s="63">
        <f t="shared" si="377"/>
        <v>0</v>
      </c>
      <c r="DI32" s="63">
        <f t="shared" si="377"/>
        <v>0</v>
      </c>
      <c r="DJ32" s="63">
        <f t="shared" si="377"/>
        <v>0</v>
      </c>
      <c r="DK32" s="63">
        <f t="shared" si="377"/>
        <v>0</v>
      </c>
      <c r="DL32" s="63">
        <f t="shared" si="377"/>
        <v>0</v>
      </c>
      <c r="DM32" s="63">
        <f t="shared" si="377"/>
        <v>0</v>
      </c>
      <c r="DN32" s="63">
        <f t="shared" si="377"/>
        <v>0</v>
      </c>
      <c r="DO32" s="63">
        <f t="shared" si="377"/>
        <v>0</v>
      </c>
      <c r="DP32" s="63">
        <f t="shared" si="377"/>
        <v>0</v>
      </c>
      <c r="DQ32" s="63">
        <f t="shared" si="377"/>
        <v>0</v>
      </c>
      <c r="DR32" s="63">
        <f t="shared" si="377"/>
        <v>0</v>
      </c>
      <c r="DS32" s="63">
        <f t="shared" si="377"/>
        <v>0</v>
      </c>
      <c r="DT32" s="63">
        <f t="shared" si="377"/>
        <v>0</v>
      </c>
      <c r="DU32" s="63">
        <f t="shared" si="377"/>
        <v>0</v>
      </c>
      <c r="DV32" s="63">
        <f t="shared" si="377"/>
        <v>0</v>
      </c>
      <c r="DW32" s="63">
        <f t="shared" si="377"/>
        <v>0</v>
      </c>
      <c r="DX32" s="63">
        <f t="shared" si="377"/>
        <v>0</v>
      </c>
      <c r="DY32" s="63">
        <f t="shared" si="377"/>
        <v>0</v>
      </c>
      <c r="DZ32" s="63">
        <f t="shared" si="377"/>
        <v>0</v>
      </c>
      <c r="EA32" s="63">
        <f t="shared" si="377"/>
        <v>0</v>
      </c>
      <c r="EB32" s="63">
        <f t="shared" si="377"/>
        <v>0</v>
      </c>
      <c r="EC32" s="63">
        <f t="shared" ref="EC32:GJ32" si="378" xml:space="preserve"> EC$29</f>
        <v>0</v>
      </c>
      <c r="ED32" s="63">
        <f t="shared" si="378"/>
        <v>0</v>
      </c>
      <c r="EE32" s="63">
        <f t="shared" si="378"/>
        <v>0</v>
      </c>
      <c r="EF32" s="63">
        <f t="shared" si="378"/>
        <v>0</v>
      </c>
      <c r="EG32" s="63">
        <f t="shared" si="378"/>
        <v>0</v>
      </c>
      <c r="EH32" s="63">
        <f t="shared" si="378"/>
        <v>0</v>
      </c>
      <c r="EI32" s="63">
        <f t="shared" si="378"/>
        <v>0</v>
      </c>
      <c r="EJ32" s="63">
        <f t="shared" si="378"/>
        <v>0</v>
      </c>
      <c r="EK32" s="63">
        <f t="shared" si="378"/>
        <v>0</v>
      </c>
      <c r="EL32" s="63">
        <f t="shared" si="378"/>
        <v>0</v>
      </c>
      <c r="EM32" s="63">
        <f t="shared" si="378"/>
        <v>0</v>
      </c>
      <c r="EN32" s="63">
        <f t="shared" si="378"/>
        <v>0</v>
      </c>
      <c r="EO32" s="63">
        <f t="shared" si="378"/>
        <v>0</v>
      </c>
      <c r="EP32" s="63">
        <f t="shared" si="378"/>
        <v>0</v>
      </c>
      <c r="EQ32" s="63">
        <f t="shared" si="378"/>
        <v>0</v>
      </c>
      <c r="ER32" s="63">
        <f t="shared" si="378"/>
        <v>0</v>
      </c>
      <c r="ES32" s="63">
        <f t="shared" si="378"/>
        <v>0</v>
      </c>
      <c r="ET32" s="63">
        <f t="shared" si="378"/>
        <v>0</v>
      </c>
      <c r="EU32" s="63">
        <f t="shared" si="378"/>
        <v>0</v>
      </c>
      <c r="EV32" s="63">
        <f t="shared" si="378"/>
        <v>0</v>
      </c>
      <c r="EW32" s="63">
        <f t="shared" si="378"/>
        <v>0</v>
      </c>
      <c r="EX32" s="63">
        <f t="shared" si="378"/>
        <v>0</v>
      </c>
      <c r="EY32" s="63">
        <f t="shared" si="378"/>
        <v>0</v>
      </c>
      <c r="EZ32" s="63">
        <f t="shared" si="378"/>
        <v>0</v>
      </c>
      <c r="FA32" s="63">
        <f t="shared" si="378"/>
        <v>0</v>
      </c>
      <c r="FB32" s="63">
        <f t="shared" si="378"/>
        <v>0</v>
      </c>
      <c r="FC32" s="63">
        <f t="shared" si="378"/>
        <v>0</v>
      </c>
      <c r="FD32" s="63">
        <f t="shared" si="378"/>
        <v>0</v>
      </c>
      <c r="FE32" s="63">
        <f t="shared" si="378"/>
        <v>0</v>
      </c>
      <c r="FF32" s="63">
        <f t="shared" si="378"/>
        <v>0</v>
      </c>
      <c r="FG32" s="63">
        <f t="shared" si="378"/>
        <v>0</v>
      </c>
      <c r="FH32" s="63">
        <f t="shared" si="378"/>
        <v>0</v>
      </c>
      <c r="FI32" s="63">
        <f t="shared" si="378"/>
        <v>0</v>
      </c>
      <c r="FJ32" s="63">
        <f t="shared" si="378"/>
        <v>0</v>
      </c>
      <c r="FK32" s="63">
        <f t="shared" si="378"/>
        <v>0</v>
      </c>
      <c r="FL32" s="63">
        <f t="shared" si="378"/>
        <v>0</v>
      </c>
      <c r="FM32" s="63">
        <f t="shared" si="378"/>
        <v>0</v>
      </c>
      <c r="FN32" s="63">
        <f t="shared" si="378"/>
        <v>0</v>
      </c>
      <c r="FO32" s="63">
        <f t="shared" si="378"/>
        <v>0</v>
      </c>
      <c r="FP32" s="63">
        <f t="shared" si="378"/>
        <v>0</v>
      </c>
      <c r="FQ32" s="63">
        <f t="shared" si="378"/>
        <v>0</v>
      </c>
      <c r="FR32" s="63">
        <f t="shared" si="378"/>
        <v>0</v>
      </c>
      <c r="FS32" s="63">
        <f t="shared" si="378"/>
        <v>0</v>
      </c>
      <c r="FT32" s="63">
        <f t="shared" si="378"/>
        <v>0</v>
      </c>
      <c r="FU32" s="63">
        <f t="shared" si="378"/>
        <v>0</v>
      </c>
      <c r="FV32" s="63">
        <f t="shared" si="378"/>
        <v>0</v>
      </c>
      <c r="FW32" s="63">
        <f t="shared" si="378"/>
        <v>0</v>
      </c>
      <c r="FX32" s="63">
        <f t="shared" si="378"/>
        <v>0</v>
      </c>
      <c r="FY32" s="63">
        <f t="shared" si="378"/>
        <v>0</v>
      </c>
      <c r="FZ32" s="63">
        <f t="shared" si="378"/>
        <v>0</v>
      </c>
      <c r="GA32" s="63">
        <f t="shared" si="378"/>
        <v>0</v>
      </c>
      <c r="GB32" s="63">
        <f t="shared" si="378"/>
        <v>0</v>
      </c>
      <c r="GC32" s="63">
        <f t="shared" si="378"/>
        <v>0</v>
      </c>
      <c r="GD32" s="63">
        <f t="shared" si="378"/>
        <v>0</v>
      </c>
      <c r="GE32" s="63">
        <f t="shared" si="378"/>
        <v>0</v>
      </c>
      <c r="GF32" s="63">
        <f t="shared" si="378"/>
        <v>0</v>
      </c>
      <c r="GG32" s="63">
        <f t="shared" si="378"/>
        <v>0</v>
      </c>
      <c r="GH32" s="63">
        <f t="shared" si="378"/>
        <v>0</v>
      </c>
      <c r="GI32" s="63">
        <f t="shared" si="378"/>
        <v>0</v>
      </c>
      <c r="GJ32" s="63">
        <f t="shared" si="378"/>
        <v>0</v>
      </c>
    </row>
    <row r="33" spans="1:192" s="199" customFormat="1" x14ac:dyDescent="0.25">
      <c r="A33" s="420"/>
      <c r="B33" s="420"/>
      <c r="C33" s="677"/>
      <c r="D33" s="678"/>
      <c r="E33" s="679" t="s">
        <v>532</v>
      </c>
      <c r="F33" s="680">
        <f xml:space="preserve"> SUM(J32:GJ32) * F31</f>
        <v>3444.3289314719805</v>
      </c>
      <c r="G33" s="679" t="str">
        <f xml:space="preserve"> SMU</f>
        <v>$ 000s</v>
      </c>
    </row>
    <row r="34" spans="1:192" x14ac:dyDescent="0.25">
      <c r="A34" s="85"/>
      <c r="B34" s="85"/>
      <c r="C34" s="672"/>
      <c r="D34" s="66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  <c r="DK34" s="32"/>
      <c r="DL34" s="32"/>
      <c r="DM34" s="32"/>
      <c r="DN34" s="32"/>
      <c r="DO34" s="32"/>
      <c r="DP34" s="32"/>
      <c r="DQ34" s="32"/>
      <c r="DR34" s="32"/>
      <c r="DS34" s="32"/>
      <c r="DT34" s="32"/>
      <c r="DU34" s="32"/>
      <c r="DV34" s="32"/>
      <c r="DW34" s="32"/>
      <c r="DX34" s="32"/>
      <c r="DY34" s="32"/>
      <c r="DZ34" s="32"/>
      <c r="EA34" s="32"/>
      <c r="EB34" s="32"/>
      <c r="EC34" s="32"/>
      <c r="ED34" s="32"/>
      <c r="EE34" s="32"/>
      <c r="EF34" s="32"/>
      <c r="EG34" s="32"/>
      <c r="EH34" s="32"/>
      <c r="EI34" s="32"/>
      <c r="EJ34" s="32"/>
      <c r="EK34" s="32"/>
      <c r="EL34" s="32"/>
      <c r="EM34" s="32"/>
      <c r="EN34" s="32"/>
      <c r="EO34" s="32"/>
      <c r="EP34" s="32"/>
      <c r="EQ34" s="32"/>
      <c r="ER34" s="32"/>
      <c r="ES34" s="32"/>
      <c r="ET34" s="32"/>
      <c r="EU34" s="32"/>
      <c r="EV34" s="32"/>
      <c r="EW34" s="32"/>
      <c r="EX34" s="32"/>
      <c r="EY34" s="32"/>
      <c r="EZ34" s="32"/>
      <c r="FA34" s="32"/>
      <c r="FB34" s="32"/>
      <c r="FC34" s="32"/>
      <c r="FD34" s="32"/>
      <c r="FE34" s="32"/>
      <c r="FF34" s="32"/>
      <c r="FG34" s="32"/>
      <c r="FH34" s="32"/>
      <c r="FI34" s="32"/>
      <c r="FJ34" s="32"/>
      <c r="FK34" s="32"/>
      <c r="FL34" s="32"/>
      <c r="FM34" s="32"/>
      <c r="FN34" s="32"/>
      <c r="FO34" s="32"/>
      <c r="FP34" s="32"/>
      <c r="FQ34" s="32"/>
      <c r="FR34" s="32"/>
      <c r="FS34" s="32"/>
      <c r="FT34" s="32"/>
      <c r="FU34" s="32"/>
      <c r="FV34" s="32"/>
      <c r="FW34" s="32"/>
      <c r="FX34" s="32"/>
      <c r="FY34" s="32"/>
      <c r="FZ34" s="32"/>
      <c r="GA34" s="32"/>
      <c r="GB34" s="32"/>
      <c r="GC34" s="32"/>
      <c r="GD34" s="32"/>
      <c r="GE34" s="32"/>
      <c r="GF34" s="32"/>
      <c r="GG34" s="32"/>
      <c r="GH34" s="32"/>
      <c r="GI34" s="32"/>
      <c r="GJ34" s="32"/>
    </row>
    <row r="35" spans="1:192" x14ac:dyDescent="0.25">
      <c r="A35" s="85"/>
      <c r="B35" s="85"/>
      <c r="C35" s="672"/>
      <c r="D35" s="66"/>
      <c r="E35" s="63" t="str">
        <f t="shared" ref="E35:BP35" si="379" xml:space="preserve"> E$25</f>
        <v>DSRA target balance</v>
      </c>
      <c r="F35" s="63">
        <f t="shared" si="379"/>
        <v>0</v>
      </c>
      <c r="G35" s="63" t="str">
        <f t="shared" si="379"/>
        <v>$ 000s</v>
      </c>
      <c r="H35" s="63">
        <f t="shared" si="379"/>
        <v>0</v>
      </c>
      <c r="I35" s="63">
        <f t="shared" si="379"/>
        <v>0</v>
      </c>
      <c r="J35" s="63">
        <f t="shared" si="379"/>
        <v>0</v>
      </c>
      <c r="K35" s="63">
        <f t="shared" si="379"/>
        <v>0</v>
      </c>
      <c r="L35" s="63">
        <f t="shared" si="379"/>
        <v>0</v>
      </c>
      <c r="M35" s="63">
        <f t="shared" si="379"/>
        <v>0</v>
      </c>
      <c r="N35" s="63">
        <f t="shared" si="379"/>
        <v>0</v>
      </c>
      <c r="O35" s="63">
        <f t="shared" si="379"/>
        <v>0</v>
      </c>
      <c r="P35" s="63">
        <f t="shared" si="379"/>
        <v>0</v>
      </c>
      <c r="Q35" s="63">
        <f t="shared" si="379"/>
        <v>0</v>
      </c>
      <c r="R35" s="63">
        <f t="shared" si="379"/>
        <v>0</v>
      </c>
      <c r="S35" s="63">
        <f t="shared" si="379"/>
        <v>3444.3289314719805</v>
      </c>
      <c r="T35" s="63">
        <f t="shared" si="379"/>
        <v>3428.2548482676907</v>
      </c>
      <c r="U35" s="63">
        <f t="shared" si="379"/>
        <v>3417.456661937656</v>
      </c>
      <c r="V35" s="63">
        <f t="shared" si="379"/>
        <v>3406.9463190059073</v>
      </c>
      <c r="W35" s="63">
        <f t="shared" si="379"/>
        <v>3391.1647659291152</v>
      </c>
      <c r="X35" s="63">
        <f t="shared" si="379"/>
        <v>3387.0785332675359</v>
      </c>
      <c r="Y35" s="63">
        <f t="shared" si="379"/>
        <v>3376.1702988981415</v>
      </c>
      <c r="Z35" s="63">
        <f t="shared" si="379"/>
        <v>3365.5490606252379</v>
      </c>
      <c r="AA35" s="63">
        <f t="shared" si="379"/>
        <v>3355.7208822868461</v>
      </c>
      <c r="AB35" s="63">
        <f t="shared" si="379"/>
        <v>3345.4946288348037</v>
      </c>
      <c r="AC35" s="63">
        <f t="shared" si="379"/>
        <v>3334.5011047729081</v>
      </c>
      <c r="AD35" s="63">
        <f t="shared" si="379"/>
        <v>3323.7936472744232</v>
      </c>
      <c r="AE35" s="63">
        <f t="shared" si="379"/>
        <v>3313.864616240654</v>
      </c>
      <c r="AF35" s="63">
        <f t="shared" si="379"/>
        <v>3303.5320614394054</v>
      </c>
      <c r="AG35" s="63">
        <f t="shared" si="379"/>
        <v>3292.4360657655216</v>
      </c>
      <c r="AH35" s="63">
        <f t="shared" si="379"/>
        <v>3281.6252746109931</v>
      </c>
      <c r="AI35" s="63">
        <f t="shared" si="379"/>
        <v>3277.4265947297567</v>
      </c>
      <c r="AJ35" s="63">
        <f t="shared" si="379"/>
        <v>3261.1453051482563</v>
      </c>
      <c r="AK35" s="63">
        <f t="shared" si="379"/>
        <v>3249.9434185273603</v>
      </c>
      <c r="AL35" s="63">
        <f t="shared" si="379"/>
        <v>3239.0258926998595</v>
      </c>
      <c r="AM35" s="63">
        <f t="shared" si="379"/>
        <v>3223.0266502576128</v>
      </c>
      <c r="AN35" s="63">
        <f t="shared" si="379"/>
        <v>3218.2945794694019</v>
      </c>
      <c r="AO35" s="63">
        <f t="shared" si="379"/>
        <v>3206.9676395640877</v>
      </c>
      <c r="AP35" s="63">
        <f t="shared" si="379"/>
        <v>3195.9242912255313</v>
      </c>
      <c r="AQ35" s="63">
        <f t="shared" si="379"/>
        <v>3185.6535504676667</v>
      </c>
      <c r="AR35" s="63">
        <f t="shared" si="379"/>
        <v>3174.9809691594655</v>
      </c>
      <c r="AS35" s="63">
        <f t="shared" si="379"/>
        <v>3163.5563241752529</v>
      </c>
      <c r="AT35" s="63">
        <f t="shared" si="379"/>
        <v>3152.4144099307023</v>
      </c>
      <c r="AU35" s="63">
        <f t="shared" si="379"/>
        <v>3142.0294612103335</v>
      </c>
      <c r="AV35" s="63">
        <f t="shared" si="379"/>
        <v>3131.2364702253781</v>
      </c>
      <c r="AW35" s="63">
        <f t="shared" si="379"/>
        <v>3119.6951709407754</v>
      </c>
      <c r="AX35" s="63">
        <f t="shared" si="379"/>
        <v>3108.4358152467835</v>
      </c>
      <c r="AY35" s="63">
        <f t="shared" si="379"/>
        <v>3103.5498051692957</v>
      </c>
      <c r="AZ35" s="63">
        <f t="shared" si="379"/>
        <v>3087.0108912714877</v>
      </c>
      <c r="BA35" s="63">
        <f t="shared" si="379"/>
        <v>3075.3491807228938</v>
      </c>
      <c r="BB35" s="63">
        <f t="shared" si="379"/>
        <v>3063.9686460188113</v>
      </c>
      <c r="BC35" s="63">
        <f t="shared" si="379"/>
        <v>3047.7009514848633</v>
      </c>
      <c r="BD35" s="63">
        <f t="shared" si="379"/>
        <v>3042.2602419448331</v>
      </c>
      <c r="BE35" s="63">
        <f t="shared" si="379"/>
        <v>3030.4568732245816</v>
      </c>
      <c r="BF35" s="63">
        <f t="shared" si="379"/>
        <v>3018.9339763582852</v>
      </c>
      <c r="BG35" s="63">
        <f t="shared" si="379"/>
        <v>3008.1632032325601</v>
      </c>
      <c r="BH35" s="63">
        <f t="shared" si="379"/>
        <v>2996.9856535714648</v>
      </c>
      <c r="BI35" s="63">
        <f t="shared" si="379"/>
        <v>2985.0708490667412</v>
      </c>
      <c r="BJ35" s="63">
        <f t="shared" si="379"/>
        <v>2973.4354596238527</v>
      </c>
      <c r="BK35" s="63">
        <f t="shared" si="379"/>
        <v>2331.3693729872971</v>
      </c>
      <c r="BL35" s="63">
        <f t="shared" si="379"/>
        <v>1635.8003699836327</v>
      </c>
      <c r="BM35" s="63">
        <f t="shared" si="379"/>
        <v>792.67897229305254</v>
      </c>
      <c r="BN35" s="63">
        <f t="shared" si="379"/>
        <v>1.6498372223509329E-4</v>
      </c>
      <c r="BO35" s="63">
        <f t="shared" si="379"/>
        <v>0</v>
      </c>
      <c r="BP35" s="63">
        <f t="shared" si="379"/>
        <v>0</v>
      </c>
      <c r="BQ35" s="63">
        <f t="shared" ref="BQ35:EB35" si="380" xml:space="preserve"> BQ$25</f>
        <v>0</v>
      </c>
      <c r="BR35" s="63">
        <f t="shared" si="380"/>
        <v>0</v>
      </c>
      <c r="BS35" s="63">
        <f t="shared" si="380"/>
        <v>0</v>
      </c>
      <c r="BT35" s="63">
        <f t="shared" si="380"/>
        <v>0</v>
      </c>
      <c r="BU35" s="63">
        <f t="shared" si="380"/>
        <v>0</v>
      </c>
      <c r="BV35" s="63">
        <f t="shared" si="380"/>
        <v>0</v>
      </c>
      <c r="BW35" s="63">
        <f t="shared" si="380"/>
        <v>0</v>
      </c>
      <c r="BX35" s="63">
        <f t="shared" si="380"/>
        <v>0</v>
      </c>
      <c r="BY35" s="63">
        <f t="shared" si="380"/>
        <v>0</v>
      </c>
      <c r="BZ35" s="63">
        <f t="shared" si="380"/>
        <v>0</v>
      </c>
      <c r="CA35" s="63">
        <f t="shared" si="380"/>
        <v>0</v>
      </c>
      <c r="CB35" s="63">
        <f t="shared" si="380"/>
        <v>0</v>
      </c>
      <c r="CC35" s="63">
        <f t="shared" si="380"/>
        <v>0</v>
      </c>
      <c r="CD35" s="63">
        <f t="shared" si="380"/>
        <v>0</v>
      </c>
      <c r="CE35" s="63">
        <f t="shared" si="380"/>
        <v>0</v>
      </c>
      <c r="CF35" s="63">
        <f t="shared" si="380"/>
        <v>0</v>
      </c>
      <c r="CG35" s="63">
        <f t="shared" si="380"/>
        <v>0</v>
      </c>
      <c r="CH35" s="63">
        <f t="shared" si="380"/>
        <v>0</v>
      </c>
      <c r="CI35" s="63">
        <f t="shared" si="380"/>
        <v>0</v>
      </c>
      <c r="CJ35" s="63">
        <f t="shared" si="380"/>
        <v>0</v>
      </c>
      <c r="CK35" s="63">
        <f t="shared" si="380"/>
        <v>0</v>
      </c>
      <c r="CL35" s="63">
        <f t="shared" si="380"/>
        <v>0</v>
      </c>
      <c r="CM35" s="63">
        <f t="shared" si="380"/>
        <v>0</v>
      </c>
      <c r="CN35" s="63">
        <f t="shared" si="380"/>
        <v>0</v>
      </c>
      <c r="CO35" s="63">
        <f t="shared" si="380"/>
        <v>0</v>
      </c>
      <c r="CP35" s="63">
        <f t="shared" si="380"/>
        <v>0</v>
      </c>
      <c r="CQ35" s="63">
        <f t="shared" si="380"/>
        <v>0</v>
      </c>
      <c r="CR35" s="63">
        <f t="shared" si="380"/>
        <v>0</v>
      </c>
      <c r="CS35" s="63">
        <f t="shared" si="380"/>
        <v>0</v>
      </c>
      <c r="CT35" s="63">
        <f t="shared" si="380"/>
        <v>0</v>
      </c>
      <c r="CU35" s="63">
        <f t="shared" si="380"/>
        <v>0</v>
      </c>
      <c r="CV35" s="63">
        <f t="shared" si="380"/>
        <v>0</v>
      </c>
      <c r="CW35" s="63">
        <f t="shared" si="380"/>
        <v>0</v>
      </c>
      <c r="CX35" s="63">
        <f t="shared" si="380"/>
        <v>0</v>
      </c>
      <c r="CY35" s="63">
        <f t="shared" si="380"/>
        <v>0</v>
      </c>
      <c r="CZ35" s="63">
        <f t="shared" si="380"/>
        <v>0</v>
      </c>
      <c r="DA35" s="63">
        <f t="shared" si="380"/>
        <v>0</v>
      </c>
      <c r="DB35" s="63">
        <f t="shared" si="380"/>
        <v>0</v>
      </c>
      <c r="DC35" s="63">
        <f t="shared" si="380"/>
        <v>0</v>
      </c>
      <c r="DD35" s="63">
        <f t="shared" si="380"/>
        <v>0</v>
      </c>
      <c r="DE35" s="63">
        <f t="shared" si="380"/>
        <v>0</v>
      </c>
      <c r="DF35" s="63">
        <f t="shared" si="380"/>
        <v>0</v>
      </c>
      <c r="DG35" s="63">
        <f t="shared" si="380"/>
        <v>0</v>
      </c>
      <c r="DH35" s="63">
        <f t="shared" si="380"/>
        <v>0</v>
      </c>
      <c r="DI35" s="63">
        <f t="shared" si="380"/>
        <v>0</v>
      </c>
      <c r="DJ35" s="63">
        <f t="shared" si="380"/>
        <v>0</v>
      </c>
      <c r="DK35" s="63">
        <f t="shared" si="380"/>
        <v>0</v>
      </c>
      <c r="DL35" s="63">
        <f t="shared" si="380"/>
        <v>0</v>
      </c>
      <c r="DM35" s="63">
        <f t="shared" si="380"/>
        <v>0</v>
      </c>
      <c r="DN35" s="63">
        <f t="shared" si="380"/>
        <v>0</v>
      </c>
      <c r="DO35" s="63">
        <f t="shared" si="380"/>
        <v>0</v>
      </c>
      <c r="DP35" s="63">
        <f t="shared" si="380"/>
        <v>0</v>
      </c>
      <c r="DQ35" s="63">
        <f t="shared" si="380"/>
        <v>0</v>
      </c>
      <c r="DR35" s="63">
        <f t="shared" si="380"/>
        <v>0</v>
      </c>
      <c r="DS35" s="63">
        <f t="shared" si="380"/>
        <v>0</v>
      </c>
      <c r="DT35" s="63">
        <f t="shared" si="380"/>
        <v>0</v>
      </c>
      <c r="DU35" s="63">
        <f t="shared" si="380"/>
        <v>0</v>
      </c>
      <c r="DV35" s="63">
        <f t="shared" si="380"/>
        <v>0</v>
      </c>
      <c r="DW35" s="63">
        <f t="shared" si="380"/>
        <v>0</v>
      </c>
      <c r="DX35" s="63">
        <f t="shared" si="380"/>
        <v>0</v>
      </c>
      <c r="DY35" s="63">
        <f t="shared" si="380"/>
        <v>0</v>
      </c>
      <c r="DZ35" s="63">
        <f t="shared" si="380"/>
        <v>0</v>
      </c>
      <c r="EA35" s="63">
        <f t="shared" si="380"/>
        <v>0</v>
      </c>
      <c r="EB35" s="63">
        <f t="shared" si="380"/>
        <v>0</v>
      </c>
      <c r="EC35" s="63">
        <f t="shared" ref="EC35:GJ35" si="381" xml:space="preserve"> EC$25</f>
        <v>0</v>
      </c>
      <c r="ED35" s="63">
        <f t="shared" si="381"/>
        <v>0</v>
      </c>
      <c r="EE35" s="63">
        <f t="shared" si="381"/>
        <v>0</v>
      </c>
      <c r="EF35" s="63">
        <f t="shared" si="381"/>
        <v>0</v>
      </c>
      <c r="EG35" s="63">
        <f t="shared" si="381"/>
        <v>0</v>
      </c>
      <c r="EH35" s="63">
        <f t="shared" si="381"/>
        <v>0</v>
      </c>
      <c r="EI35" s="63">
        <f t="shared" si="381"/>
        <v>0</v>
      </c>
      <c r="EJ35" s="63">
        <f t="shared" si="381"/>
        <v>0</v>
      </c>
      <c r="EK35" s="63">
        <f t="shared" si="381"/>
        <v>0</v>
      </c>
      <c r="EL35" s="63">
        <f t="shared" si="381"/>
        <v>0</v>
      </c>
      <c r="EM35" s="63">
        <f t="shared" si="381"/>
        <v>0</v>
      </c>
      <c r="EN35" s="63">
        <f t="shared" si="381"/>
        <v>0</v>
      </c>
      <c r="EO35" s="63">
        <f t="shared" si="381"/>
        <v>0</v>
      </c>
      <c r="EP35" s="63">
        <f t="shared" si="381"/>
        <v>0</v>
      </c>
      <c r="EQ35" s="63">
        <f t="shared" si="381"/>
        <v>0</v>
      </c>
      <c r="ER35" s="63">
        <f t="shared" si="381"/>
        <v>0</v>
      </c>
      <c r="ES35" s="63">
        <f t="shared" si="381"/>
        <v>0</v>
      </c>
      <c r="ET35" s="63">
        <f t="shared" si="381"/>
        <v>0</v>
      </c>
      <c r="EU35" s="63">
        <f t="shared" si="381"/>
        <v>0</v>
      </c>
      <c r="EV35" s="63">
        <f t="shared" si="381"/>
        <v>0</v>
      </c>
      <c r="EW35" s="63">
        <f t="shared" si="381"/>
        <v>0</v>
      </c>
      <c r="EX35" s="63">
        <f t="shared" si="381"/>
        <v>0</v>
      </c>
      <c r="EY35" s="63">
        <f t="shared" si="381"/>
        <v>0</v>
      </c>
      <c r="EZ35" s="63">
        <f t="shared" si="381"/>
        <v>0</v>
      </c>
      <c r="FA35" s="63">
        <f t="shared" si="381"/>
        <v>0</v>
      </c>
      <c r="FB35" s="63">
        <f t="shared" si="381"/>
        <v>0</v>
      </c>
      <c r="FC35" s="63">
        <f t="shared" si="381"/>
        <v>0</v>
      </c>
      <c r="FD35" s="63">
        <f t="shared" si="381"/>
        <v>0</v>
      </c>
      <c r="FE35" s="63">
        <f t="shared" si="381"/>
        <v>0</v>
      </c>
      <c r="FF35" s="63">
        <f t="shared" si="381"/>
        <v>0</v>
      </c>
      <c r="FG35" s="63">
        <f t="shared" si="381"/>
        <v>0</v>
      </c>
      <c r="FH35" s="63">
        <f t="shared" si="381"/>
        <v>0</v>
      </c>
      <c r="FI35" s="63">
        <f t="shared" si="381"/>
        <v>0</v>
      </c>
      <c r="FJ35" s="63">
        <f t="shared" si="381"/>
        <v>0</v>
      </c>
      <c r="FK35" s="63">
        <f t="shared" si="381"/>
        <v>0</v>
      </c>
      <c r="FL35" s="63">
        <f t="shared" si="381"/>
        <v>0</v>
      </c>
      <c r="FM35" s="63">
        <f t="shared" si="381"/>
        <v>0</v>
      </c>
      <c r="FN35" s="63">
        <f t="shared" si="381"/>
        <v>0</v>
      </c>
      <c r="FO35" s="63">
        <f t="shared" si="381"/>
        <v>0</v>
      </c>
      <c r="FP35" s="63">
        <f t="shared" si="381"/>
        <v>0</v>
      </c>
      <c r="FQ35" s="63">
        <f t="shared" si="381"/>
        <v>0</v>
      </c>
      <c r="FR35" s="63">
        <f t="shared" si="381"/>
        <v>0</v>
      </c>
      <c r="FS35" s="63">
        <f t="shared" si="381"/>
        <v>0</v>
      </c>
      <c r="FT35" s="63">
        <f t="shared" si="381"/>
        <v>0</v>
      </c>
      <c r="FU35" s="63">
        <f t="shared" si="381"/>
        <v>0</v>
      </c>
      <c r="FV35" s="63">
        <f t="shared" si="381"/>
        <v>0</v>
      </c>
      <c r="FW35" s="63">
        <f t="shared" si="381"/>
        <v>0</v>
      </c>
      <c r="FX35" s="63">
        <f t="shared" si="381"/>
        <v>0</v>
      </c>
      <c r="FY35" s="63">
        <f t="shared" si="381"/>
        <v>0</v>
      </c>
      <c r="FZ35" s="63">
        <f t="shared" si="381"/>
        <v>0</v>
      </c>
      <c r="GA35" s="63">
        <f t="shared" si="381"/>
        <v>0</v>
      </c>
      <c r="GB35" s="63">
        <f t="shared" si="381"/>
        <v>0</v>
      </c>
      <c r="GC35" s="63">
        <f t="shared" si="381"/>
        <v>0</v>
      </c>
      <c r="GD35" s="63">
        <f t="shared" si="381"/>
        <v>0</v>
      </c>
      <c r="GE35" s="63">
        <f t="shared" si="381"/>
        <v>0</v>
      </c>
      <c r="GF35" s="63">
        <f t="shared" si="381"/>
        <v>0</v>
      </c>
      <c r="GG35" s="63">
        <f t="shared" si="381"/>
        <v>0</v>
      </c>
      <c r="GH35" s="63">
        <f t="shared" si="381"/>
        <v>0</v>
      </c>
      <c r="GI35" s="63">
        <f t="shared" si="381"/>
        <v>0</v>
      </c>
      <c r="GJ35" s="63">
        <f t="shared" si="381"/>
        <v>0</v>
      </c>
    </row>
    <row r="36" spans="1:192" x14ac:dyDescent="0.25">
      <c r="A36" s="85"/>
      <c r="B36" s="85"/>
      <c r="C36" s="672"/>
      <c r="D36" s="66"/>
      <c r="E36" s="63" t="str">
        <f xml:space="preserve"> E$78</f>
        <v>DSRA balance BEG</v>
      </c>
      <c r="F36" s="63">
        <f t="shared" ref="F36:BQ36" si="382" xml:space="preserve"> F$78</f>
        <v>0</v>
      </c>
      <c r="G36" s="63" t="str">
        <f t="shared" si="382"/>
        <v>$ 000s</v>
      </c>
      <c r="H36" s="63">
        <f t="shared" si="382"/>
        <v>0</v>
      </c>
      <c r="I36" s="63">
        <f t="shared" si="382"/>
        <v>0</v>
      </c>
      <c r="J36" s="63">
        <f t="shared" si="382"/>
        <v>0</v>
      </c>
      <c r="K36" s="63">
        <f t="shared" si="382"/>
        <v>0</v>
      </c>
      <c r="L36" s="63">
        <f t="shared" si="382"/>
        <v>0</v>
      </c>
      <c r="M36" s="63">
        <f t="shared" si="382"/>
        <v>0</v>
      </c>
      <c r="N36" s="63">
        <f t="shared" si="382"/>
        <v>0</v>
      </c>
      <c r="O36" s="63">
        <f t="shared" si="382"/>
        <v>0</v>
      </c>
      <c r="P36" s="63">
        <f t="shared" si="382"/>
        <v>0</v>
      </c>
      <c r="Q36" s="63">
        <f t="shared" si="382"/>
        <v>0</v>
      </c>
      <c r="R36" s="63">
        <f t="shared" si="382"/>
        <v>0</v>
      </c>
      <c r="S36" s="63">
        <f t="shared" si="382"/>
        <v>3444.3289314719805</v>
      </c>
      <c r="T36" s="63">
        <f t="shared" si="382"/>
        <v>3444.3289314719805</v>
      </c>
      <c r="U36" s="63">
        <f t="shared" si="382"/>
        <v>3428.2548482676907</v>
      </c>
      <c r="V36" s="63">
        <f t="shared" si="382"/>
        <v>3417.456661937656</v>
      </c>
      <c r="W36" s="63">
        <f t="shared" si="382"/>
        <v>3406.9463190059073</v>
      </c>
      <c r="X36" s="63">
        <f t="shared" si="382"/>
        <v>3391.1647659291152</v>
      </c>
      <c r="Y36" s="63">
        <f t="shared" si="382"/>
        <v>3387.0785332675359</v>
      </c>
      <c r="Z36" s="63">
        <f t="shared" si="382"/>
        <v>3376.1702988981415</v>
      </c>
      <c r="AA36" s="63">
        <f t="shared" si="382"/>
        <v>3365.5490606252379</v>
      </c>
      <c r="AB36" s="63">
        <f t="shared" si="382"/>
        <v>3355.7208822868461</v>
      </c>
      <c r="AC36" s="63">
        <f t="shared" si="382"/>
        <v>3345.4946288348037</v>
      </c>
      <c r="AD36" s="63">
        <f t="shared" si="382"/>
        <v>3334.5011047729081</v>
      </c>
      <c r="AE36" s="63">
        <f t="shared" si="382"/>
        <v>3323.7936472744232</v>
      </c>
      <c r="AF36" s="63">
        <f t="shared" si="382"/>
        <v>3313.864616240654</v>
      </c>
      <c r="AG36" s="63">
        <f t="shared" si="382"/>
        <v>3303.5320614394054</v>
      </c>
      <c r="AH36" s="63">
        <f t="shared" si="382"/>
        <v>3292.4360657655216</v>
      </c>
      <c r="AI36" s="63">
        <f t="shared" si="382"/>
        <v>3281.6252746109931</v>
      </c>
      <c r="AJ36" s="63">
        <f t="shared" si="382"/>
        <v>3277.4265947297567</v>
      </c>
      <c r="AK36" s="63">
        <f t="shared" si="382"/>
        <v>3261.1453051482563</v>
      </c>
      <c r="AL36" s="63">
        <f t="shared" si="382"/>
        <v>3249.9434185273603</v>
      </c>
      <c r="AM36" s="63">
        <f t="shared" si="382"/>
        <v>3239.0258926998595</v>
      </c>
      <c r="AN36" s="63">
        <f t="shared" si="382"/>
        <v>3223.0266502576128</v>
      </c>
      <c r="AO36" s="63">
        <f t="shared" si="382"/>
        <v>3218.2945794694019</v>
      </c>
      <c r="AP36" s="63">
        <f t="shared" si="382"/>
        <v>3206.9676395640877</v>
      </c>
      <c r="AQ36" s="63">
        <f t="shared" si="382"/>
        <v>3195.9242912255313</v>
      </c>
      <c r="AR36" s="63">
        <f t="shared" si="382"/>
        <v>3185.6535504676667</v>
      </c>
      <c r="AS36" s="63">
        <f t="shared" si="382"/>
        <v>3174.9809691594655</v>
      </c>
      <c r="AT36" s="63">
        <f t="shared" si="382"/>
        <v>3163.5563241752529</v>
      </c>
      <c r="AU36" s="63">
        <f t="shared" si="382"/>
        <v>3152.4144099307023</v>
      </c>
      <c r="AV36" s="63">
        <f t="shared" si="382"/>
        <v>3142.0294612103335</v>
      </c>
      <c r="AW36" s="63">
        <f t="shared" si="382"/>
        <v>3131.2364702253781</v>
      </c>
      <c r="AX36" s="63">
        <f t="shared" si="382"/>
        <v>3119.6951709407754</v>
      </c>
      <c r="AY36" s="63">
        <f t="shared" si="382"/>
        <v>3108.4358152467835</v>
      </c>
      <c r="AZ36" s="63">
        <f t="shared" si="382"/>
        <v>3103.5498051692957</v>
      </c>
      <c r="BA36" s="63">
        <f t="shared" si="382"/>
        <v>3087.0108912714877</v>
      </c>
      <c r="BB36" s="63">
        <f t="shared" si="382"/>
        <v>3075.3491807228938</v>
      </c>
      <c r="BC36" s="63">
        <f t="shared" si="382"/>
        <v>3063.9686460188113</v>
      </c>
      <c r="BD36" s="63">
        <f t="shared" si="382"/>
        <v>3047.7009514848633</v>
      </c>
      <c r="BE36" s="63">
        <f t="shared" si="382"/>
        <v>3042.2602419448331</v>
      </c>
      <c r="BF36" s="63">
        <f t="shared" si="382"/>
        <v>3030.4568732245816</v>
      </c>
      <c r="BG36" s="63">
        <f t="shared" si="382"/>
        <v>3018.9339763582852</v>
      </c>
      <c r="BH36" s="63">
        <f t="shared" si="382"/>
        <v>3008.1632032325601</v>
      </c>
      <c r="BI36" s="63">
        <f t="shared" si="382"/>
        <v>2996.9856535714648</v>
      </c>
      <c r="BJ36" s="63">
        <f t="shared" si="382"/>
        <v>2985.0708490667412</v>
      </c>
      <c r="BK36" s="63">
        <f t="shared" si="382"/>
        <v>2973.4354596238527</v>
      </c>
      <c r="BL36" s="63">
        <f t="shared" si="382"/>
        <v>2331.3693729872971</v>
      </c>
      <c r="BM36" s="63">
        <f t="shared" si="382"/>
        <v>1635.8003699836327</v>
      </c>
      <c r="BN36" s="63">
        <f t="shared" si="382"/>
        <v>792.67897229305254</v>
      </c>
      <c r="BO36" s="63">
        <f t="shared" si="382"/>
        <v>1.6498372224305058E-4</v>
      </c>
      <c r="BP36" s="63">
        <f t="shared" si="382"/>
        <v>0</v>
      </c>
      <c r="BQ36" s="63">
        <f t="shared" si="382"/>
        <v>0</v>
      </c>
      <c r="BR36" s="63">
        <f t="shared" ref="BR36:EC36" si="383" xml:space="preserve"> BR$78</f>
        <v>0</v>
      </c>
      <c r="BS36" s="63">
        <f t="shared" si="383"/>
        <v>0</v>
      </c>
      <c r="BT36" s="63">
        <f t="shared" si="383"/>
        <v>0</v>
      </c>
      <c r="BU36" s="63">
        <f t="shared" si="383"/>
        <v>0</v>
      </c>
      <c r="BV36" s="63">
        <f t="shared" si="383"/>
        <v>0</v>
      </c>
      <c r="BW36" s="63">
        <f t="shared" si="383"/>
        <v>0</v>
      </c>
      <c r="BX36" s="63">
        <f t="shared" si="383"/>
        <v>0</v>
      </c>
      <c r="BY36" s="63">
        <f t="shared" si="383"/>
        <v>0</v>
      </c>
      <c r="BZ36" s="63">
        <f t="shared" si="383"/>
        <v>0</v>
      </c>
      <c r="CA36" s="63">
        <f t="shared" si="383"/>
        <v>0</v>
      </c>
      <c r="CB36" s="63">
        <f t="shared" si="383"/>
        <v>0</v>
      </c>
      <c r="CC36" s="63">
        <f t="shared" si="383"/>
        <v>0</v>
      </c>
      <c r="CD36" s="63">
        <f t="shared" si="383"/>
        <v>0</v>
      </c>
      <c r="CE36" s="63">
        <f t="shared" si="383"/>
        <v>0</v>
      </c>
      <c r="CF36" s="63">
        <f t="shared" si="383"/>
        <v>0</v>
      </c>
      <c r="CG36" s="63">
        <f t="shared" si="383"/>
        <v>0</v>
      </c>
      <c r="CH36" s="63">
        <f t="shared" si="383"/>
        <v>0</v>
      </c>
      <c r="CI36" s="63">
        <f t="shared" si="383"/>
        <v>0</v>
      </c>
      <c r="CJ36" s="63">
        <f t="shared" si="383"/>
        <v>0</v>
      </c>
      <c r="CK36" s="63">
        <f t="shared" si="383"/>
        <v>0</v>
      </c>
      <c r="CL36" s="63">
        <f t="shared" si="383"/>
        <v>0</v>
      </c>
      <c r="CM36" s="63">
        <f t="shared" si="383"/>
        <v>0</v>
      </c>
      <c r="CN36" s="63">
        <f t="shared" si="383"/>
        <v>0</v>
      </c>
      <c r="CO36" s="63">
        <f t="shared" si="383"/>
        <v>0</v>
      </c>
      <c r="CP36" s="63">
        <f t="shared" si="383"/>
        <v>0</v>
      </c>
      <c r="CQ36" s="63">
        <f t="shared" si="383"/>
        <v>0</v>
      </c>
      <c r="CR36" s="63">
        <f t="shared" si="383"/>
        <v>0</v>
      </c>
      <c r="CS36" s="63">
        <f t="shared" si="383"/>
        <v>0</v>
      </c>
      <c r="CT36" s="63">
        <f t="shared" si="383"/>
        <v>0</v>
      </c>
      <c r="CU36" s="63">
        <f t="shared" si="383"/>
        <v>0</v>
      </c>
      <c r="CV36" s="63">
        <f t="shared" si="383"/>
        <v>0</v>
      </c>
      <c r="CW36" s="63">
        <f t="shared" si="383"/>
        <v>0</v>
      </c>
      <c r="CX36" s="63">
        <f t="shared" si="383"/>
        <v>0</v>
      </c>
      <c r="CY36" s="63">
        <f t="shared" si="383"/>
        <v>0</v>
      </c>
      <c r="CZ36" s="63">
        <f t="shared" si="383"/>
        <v>0</v>
      </c>
      <c r="DA36" s="63">
        <f t="shared" si="383"/>
        <v>0</v>
      </c>
      <c r="DB36" s="63">
        <f t="shared" si="383"/>
        <v>0</v>
      </c>
      <c r="DC36" s="63">
        <f t="shared" si="383"/>
        <v>0</v>
      </c>
      <c r="DD36" s="63">
        <f t="shared" si="383"/>
        <v>0</v>
      </c>
      <c r="DE36" s="63">
        <f t="shared" si="383"/>
        <v>0</v>
      </c>
      <c r="DF36" s="63">
        <f t="shared" si="383"/>
        <v>0</v>
      </c>
      <c r="DG36" s="63">
        <f t="shared" si="383"/>
        <v>0</v>
      </c>
      <c r="DH36" s="63">
        <f t="shared" si="383"/>
        <v>0</v>
      </c>
      <c r="DI36" s="63">
        <f t="shared" si="383"/>
        <v>0</v>
      </c>
      <c r="DJ36" s="63">
        <f t="shared" si="383"/>
        <v>0</v>
      </c>
      <c r="DK36" s="63">
        <f t="shared" si="383"/>
        <v>0</v>
      </c>
      <c r="DL36" s="63">
        <f t="shared" si="383"/>
        <v>0</v>
      </c>
      <c r="DM36" s="63">
        <f t="shared" si="383"/>
        <v>0</v>
      </c>
      <c r="DN36" s="63">
        <f t="shared" si="383"/>
        <v>0</v>
      </c>
      <c r="DO36" s="63">
        <f t="shared" si="383"/>
        <v>0</v>
      </c>
      <c r="DP36" s="63">
        <f t="shared" si="383"/>
        <v>0</v>
      </c>
      <c r="DQ36" s="63">
        <f t="shared" si="383"/>
        <v>0</v>
      </c>
      <c r="DR36" s="63">
        <f t="shared" si="383"/>
        <v>0</v>
      </c>
      <c r="DS36" s="63">
        <f t="shared" si="383"/>
        <v>0</v>
      </c>
      <c r="DT36" s="63">
        <f t="shared" si="383"/>
        <v>0</v>
      </c>
      <c r="DU36" s="63">
        <f t="shared" si="383"/>
        <v>0</v>
      </c>
      <c r="DV36" s="63">
        <f t="shared" si="383"/>
        <v>0</v>
      </c>
      <c r="DW36" s="63">
        <f t="shared" si="383"/>
        <v>0</v>
      </c>
      <c r="DX36" s="63">
        <f t="shared" si="383"/>
        <v>0</v>
      </c>
      <c r="DY36" s="63">
        <f t="shared" si="383"/>
        <v>0</v>
      </c>
      <c r="DZ36" s="63">
        <f t="shared" si="383"/>
        <v>0</v>
      </c>
      <c r="EA36" s="63">
        <f t="shared" si="383"/>
        <v>0</v>
      </c>
      <c r="EB36" s="63">
        <f t="shared" si="383"/>
        <v>0</v>
      </c>
      <c r="EC36" s="63">
        <f t="shared" si="383"/>
        <v>0</v>
      </c>
      <c r="ED36" s="63">
        <f t="shared" ref="ED36:GJ36" si="384" xml:space="preserve"> ED$78</f>
        <v>0</v>
      </c>
      <c r="EE36" s="63">
        <f t="shared" si="384"/>
        <v>0</v>
      </c>
      <c r="EF36" s="63">
        <f t="shared" si="384"/>
        <v>0</v>
      </c>
      <c r="EG36" s="63">
        <f t="shared" si="384"/>
        <v>0</v>
      </c>
      <c r="EH36" s="63">
        <f t="shared" si="384"/>
        <v>0</v>
      </c>
      <c r="EI36" s="63">
        <f t="shared" si="384"/>
        <v>0</v>
      </c>
      <c r="EJ36" s="63">
        <f t="shared" si="384"/>
        <v>0</v>
      </c>
      <c r="EK36" s="63">
        <f t="shared" si="384"/>
        <v>0</v>
      </c>
      <c r="EL36" s="63">
        <f t="shared" si="384"/>
        <v>0</v>
      </c>
      <c r="EM36" s="63">
        <f t="shared" si="384"/>
        <v>0</v>
      </c>
      <c r="EN36" s="63">
        <f t="shared" si="384"/>
        <v>0</v>
      </c>
      <c r="EO36" s="63">
        <f t="shared" si="384"/>
        <v>0</v>
      </c>
      <c r="EP36" s="63">
        <f t="shared" si="384"/>
        <v>0</v>
      </c>
      <c r="EQ36" s="63">
        <f t="shared" si="384"/>
        <v>0</v>
      </c>
      <c r="ER36" s="63">
        <f t="shared" si="384"/>
        <v>0</v>
      </c>
      <c r="ES36" s="63">
        <f t="shared" si="384"/>
        <v>0</v>
      </c>
      <c r="ET36" s="63">
        <f t="shared" si="384"/>
        <v>0</v>
      </c>
      <c r="EU36" s="63">
        <f t="shared" si="384"/>
        <v>0</v>
      </c>
      <c r="EV36" s="63">
        <f t="shared" si="384"/>
        <v>0</v>
      </c>
      <c r="EW36" s="63">
        <f t="shared" si="384"/>
        <v>0</v>
      </c>
      <c r="EX36" s="63">
        <f t="shared" si="384"/>
        <v>0</v>
      </c>
      <c r="EY36" s="63">
        <f t="shared" si="384"/>
        <v>0</v>
      </c>
      <c r="EZ36" s="63">
        <f t="shared" si="384"/>
        <v>0</v>
      </c>
      <c r="FA36" s="63">
        <f t="shared" si="384"/>
        <v>0</v>
      </c>
      <c r="FB36" s="63">
        <f t="shared" si="384"/>
        <v>0</v>
      </c>
      <c r="FC36" s="63">
        <f t="shared" si="384"/>
        <v>0</v>
      </c>
      <c r="FD36" s="63">
        <f t="shared" si="384"/>
        <v>0</v>
      </c>
      <c r="FE36" s="63">
        <f t="shared" si="384"/>
        <v>0</v>
      </c>
      <c r="FF36" s="63">
        <f t="shared" si="384"/>
        <v>0</v>
      </c>
      <c r="FG36" s="63">
        <f t="shared" si="384"/>
        <v>0</v>
      </c>
      <c r="FH36" s="63">
        <f t="shared" si="384"/>
        <v>0</v>
      </c>
      <c r="FI36" s="63">
        <f t="shared" si="384"/>
        <v>0</v>
      </c>
      <c r="FJ36" s="63">
        <f t="shared" si="384"/>
        <v>0</v>
      </c>
      <c r="FK36" s="63">
        <f t="shared" si="384"/>
        <v>0</v>
      </c>
      <c r="FL36" s="63">
        <f t="shared" si="384"/>
        <v>0</v>
      </c>
      <c r="FM36" s="63">
        <f t="shared" si="384"/>
        <v>0</v>
      </c>
      <c r="FN36" s="63">
        <f t="shared" si="384"/>
        <v>0</v>
      </c>
      <c r="FO36" s="63">
        <f t="shared" si="384"/>
        <v>0</v>
      </c>
      <c r="FP36" s="63">
        <f t="shared" si="384"/>
        <v>0</v>
      </c>
      <c r="FQ36" s="63">
        <f t="shared" si="384"/>
        <v>0</v>
      </c>
      <c r="FR36" s="63">
        <f t="shared" si="384"/>
        <v>0</v>
      </c>
      <c r="FS36" s="63">
        <f t="shared" si="384"/>
        <v>0</v>
      </c>
      <c r="FT36" s="63">
        <f t="shared" si="384"/>
        <v>0</v>
      </c>
      <c r="FU36" s="63">
        <f t="shared" si="384"/>
        <v>0</v>
      </c>
      <c r="FV36" s="63">
        <f t="shared" si="384"/>
        <v>0</v>
      </c>
      <c r="FW36" s="63">
        <f t="shared" si="384"/>
        <v>0</v>
      </c>
      <c r="FX36" s="63">
        <f t="shared" si="384"/>
        <v>0</v>
      </c>
      <c r="FY36" s="63">
        <f t="shared" si="384"/>
        <v>0</v>
      </c>
      <c r="FZ36" s="63">
        <f t="shared" si="384"/>
        <v>0</v>
      </c>
      <c r="GA36" s="63">
        <f t="shared" si="384"/>
        <v>0</v>
      </c>
      <c r="GB36" s="63">
        <f t="shared" si="384"/>
        <v>0</v>
      </c>
      <c r="GC36" s="63">
        <f t="shared" si="384"/>
        <v>0</v>
      </c>
      <c r="GD36" s="63">
        <f t="shared" si="384"/>
        <v>0</v>
      </c>
      <c r="GE36" s="63">
        <f t="shared" si="384"/>
        <v>0</v>
      </c>
      <c r="GF36" s="63">
        <f t="shared" si="384"/>
        <v>0</v>
      </c>
      <c r="GG36" s="63">
        <f t="shared" si="384"/>
        <v>0</v>
      </c>
      <c r="GH36" s="63">
        <f t="shared" si="384"/>
        <v>0</v>
      </c>
      <c r="GI36" s="63">
        <f t="shared" si="384"/>
        <v>0</v>
      </c>
      <c r="GJ36" s="63">
        <f t="shared" si="384"/>
        <v>0</v>
      </c>
    </row>
    <row r="37" spans="1:192" s="603" customFormat="1" x14ac:dyDescent="0.25">
      <c r="A37" s="429"/>
      <c r="B37" s="429"/>
      <c r="C37" s="430"/>
      <c r="D37" s="688"/>
      <c r="E37" s="83" t="str">
        <f xml:space="preserve"> Time!E$83</f>
        <v>End of construction period flag</v>
      </c>
      <c r="F37" s="83">
        <f xml:space="preserve"> Time!F$83</f>
        <v>0</v>
      </c>
      <c r="G37" s="83" t="str">
        <f xml:space="preserve"> Time!G$83</f>
        <v>flag</v>
      </c>
      <c r="H37" s="83">
        <f xml:space="preserve"> Time!H$83</f>
        <v>1</v>
      </c>
      <c r="I37" s="83">
        <f xml:space="preserve"> Time!I$83</f>
        <v>0</v>
      </c>
      <c r="J37" s="83">
        <f xml:space="preserve"> Time!J$83</f>
        <v>0</v>
      </c>
      <c r="K37" s="83">
        <f xml:space="preserve"> Time!K$83</f>
        <v>0</v>
      </c>
      <c r="L37" s="83">
        <f xml:space="preserve"> Time!L$83</f>
        <v>0</v>
      </c>
      <c r="M37" s="83">
        <f xml:space="preserve"> Time!M$83</f>
        <v>0</v>
      </c>
      <c r="N37" s="83">
        <f xml:space="preserve"> Time!N$83</f>
        <v>0</v>
      </c>
      <c r="O37" s="83">
        <f xml:space="preserve"> Time!O$83</f>
        <v>0</v>
      </c>
      <c r="P37" s="83">
        <f xml:space="preserve"> Time!P$83</f>
        <v>0</v>
      </c>
      <c r="Q37" s="83">
        <f xml:space="preserve"> Time!Q$83</f>
        <v>0</v>
      </c>
      <c r="R37" s="83">
        <f xml:space="preserve"> Time!R$83</f>
        <v>1</v>
      </c>
      <c r="S37" s="83">
        <f xml:space="preserve"> Time!S$83</f>
        <v>0</v>
      </c>
      <c r="T37" s="83">
        <f xml:space="preserve"> Time!T$83</f>
        <v>0</v>
      </c>
      <c r="U37" s="83">
        <f xml:space="preserve"> Time!U$83</f>
        <v>0</v>
      </c>
      <c r="V37" s="83">
        <f xml:space="preserve"> Time!V$83</f>
        <v>0</v>
      </c>
      <c r="W37" s="83">
        <f xml:space="preserve"> Time!W$83</f>
        <v>0</v>
      </c>
      <c r="X37" s="83">
        <f xml:space="preserve"> Time!X$83</f>
        <v>0</v>
      </c>
      <c r="Y37" s="83">
        <f xml:space="preserve"> Time!Y$83</f>
        <v>0</v>
      </c>
      <c r="Z37" s="83">
        <f xml:space="preserve"> Time!Z$83</f>
        <v>0</v>
      </c>
      <c r="AA37" s="83">
        <f xml:space="preserve"> Time!AA$83</f>
        <v>0</v>
      </c>
      <c r="AB37" s="83">
        <f xml:space="preserve"> Time!AB$83</f>
        <v>0</v>
      </c>
      <c r="AC37" s="83">
        <f xml:space="preserve"> Time!AC$83</f>
        <v>0</v>
      </c>
      <c r="AD37" s="83">
        <f xml:space="preserve"> Time!AD$83</f>
        <v>0</v>
      </c>
      <c r="AE37" s="83">
        <f xml:space="preserve"> Time!AE$83</f>
        <v>0</v>
      </c>
      <c r="AF37" s="83">
        <f xml:space="preserve"> Time!AF$83</f>
        <v>0</v>
      </c>
      <c r="AG37" s="83">
        <f xml:space="preserve"> Time!AG$83</f>
        <v>0</v>
      </c>
      <c r="AH37" s="83">
        <f xml:space="preserve"> Time!AH$83</f>
        <v>0</v>
      </c>
      <c r="AI37" s="83">
        <f xml:space="preserve"> Time!AI$83</f>
        <v>0</v>
      </c>
      <c r="AJ37" s="83">
        <f xml:space="preserve"> Time!AJ$83</f>
        <v>0</v>
      </c>
      <c r="AK37" s="83">
        <f xml:space="preserve"> Time!AK$83</f>
        <v>0</v>
      </c>
      <c r="AL37" s="83">
        <f xml:space="preserve"> Time!AL$83</f>
        <v>0</v>
      </c>
      <c r="AM37" s="83">
        <f xml:space="preserve"> Time!AM$83</f>
        <v>0</v>
      </c>
      <c r="AN37" s="83">
        <f xml:space="preserve"> Time!AN$83</f>
        <v>0</v>
      </c>
      <c r="AO37" s="83">
        <f xml:space="preserve"> Time!AO$83</f>
        <v>0</v>
      </c>
      <c r="AP37" s="83">
        <f xml:space="preserve"> Time!AP$83</f>
        <v>0</v>
      </c>
      <c r="AQ37" s="83">
        <f xml:space="preserve"> Time!AQ$83</f>
        <v>0</v>
      </c>
      <c r="AR37" s="83">
        <f xml:space="preserve"> Time!AR$83</f>
        <v>0</v>
      </c>
      <c r="AS37" s="83">
        <f xml:space="preserve"> Time!AS$83</f>
        <v>0</v>
      </c>
      <c r="AT37" s="83">
        <f xml:space="preserve"> Time!AT$83</f>
        <v>0</v>
      </c>
      <c r="AU37" s="83">
        <f xml:space="preserve"> Time!AU$83</f>
        <v>0</v>
      </c>
      <c r="AV37" s="83">
        <f xml:space="preserve"> Time!AV$83</f>
        <v>0</v>
      </c>
      <c r="AW37" s="83">
        <f xml:space="preserve"> Time!AW$83</f>
        <v>0</v>
      </c>
      <c r="AX37" s="83">
        <f xml:space="preserve"> Time!AX$83</f>
        <v>0</v>
      </c>
      <c r="AY37" s="83">
        <f xml:space="preserve"> Time!AY$83</f>
        <v>0</v>
      </c>
      <c r="AZ37" s="83">
        <f xml:space="preserve"> Time!AZ$83</f>
        <v>0</v>
      </c>
      <c r="BA37" s="83">
        <f xml:space="preserve"> Time!BA$83</f>
        <v>0</v>
      </c>
      <c r="BB37" s="83">
        <f xml:space="preserve"> Time!BB$83</f>
        <v>0</v>
      </c>
      <c r="BC37" s="83">
        <f xml:space="preserve"> Time!BC$83</f>
        <v>0</v>
      </c>
      <c r="BD37" s="83">
        <f xml:space="preserve"> Time!BD$83</f>
        <v>0</v>
      </c>
      <c r="BE37" s="83">
        <f xml:space="preserve"> Time!BE$83</f>
        <v>0</v>
      </c>
      <c r="BF37" s="83">
        <f xml:space="preserve"> Time!BF$83</f>
        <v>0</v>
      </c>
      <c r="BG37" s="83">
        <f xml:space="preserve"> Time!BG$83</f>
        <v>0</v>
      </c>
      <c r="BH37" s="83">
        <f xml:space="preserve"> Time!BH$83</f>
        <v>0</v>
      </c>
      <c r="BI37" s="83">
        <f xml:space="preserve"> Time!BI$83</f>
        <v>0</v>
      </c>
      <c r="BJ37" s="83">
        <f xml:space="preserve"> Time!BJ$83</f>
        <v>0</v>
      </c>
      <c r="BK37" s="83">
        <f xml:space="preserve"> Time!BK$83</f>
        <v>0</v>
      </c>
      <c r="BL37" s="83">
        <f xml:space="preserve"> Time!BL$83</f>
        <v>0</v>
      </c>
      <c r="BM37" s="83">
        <f xml:space="preserve"> Time!BM$83</f>
        <v>0</v>
      </c>
      <c r="BN37" s="83">
        <f xml:space="preserve"> Time!BN$83</f>
        <v>0</v>
      </c>
      <c r="BO37" s="83">
        <f xml:space="preserve"> Time!BO$83</f>
        <v>0</v>
      </c>
      <c r="BP37" s="83">
        <f xml:space="preserve"> Time!BP$83</f>
        <v>0</v>
      </c>
      <c r="BQ37" s="83">
        <f xml:space="preserve"> Time!BQ$83</f>
        <v>0</v>
      </c>
      <c r="BR37" s="83">
        <f xml:space="preserve"> Time!BR$83</f>
        <v>0</v>
      </c>
      <c r="BS37" s="83">
        <f xml:space="preserve"> Time!BS$83</f>
        <v>0</v>
      </c>
      <c r="BT37" s="83">
        <f xml:space="preserve"> Time!BT$83</f>
        <v>0</v>
      </c>
      <c r="BU37" s="83">
        <f xml:space="preserve"> Time!BU$83</f>
        <v>0</v>
      </c>
      <c r="BV37" s="83">
        <f xml:space="preserve"> Time!BV$83</f>
        <v>0</v>
      </c>
      <c r="BW37" s="83">
        <f xml:space="preserve"> Time!BW$83</f>
        <v>0</v>
      </c>
      <c r="BX37" s="83">
        <f xml:space="preserve"> Time!BX$83</f>
        <v>0</v>
      </c>
      <c r="BY37" s="83">
        <f xml:space="preserve"> Time!BY$83</f>
        <v>0</v>
      </c>
      <c r="BZ37" s="83">
        <f xml:space="preserve"> Time!BZ$83</f>
        <v>0</v>
      </c>
      <c r="CA37" s="83">
        <f xml:space="preserve"> Time!CA$83</f>
        <v>0</v>
      </c>
      <c r="CB37" s="83">
        <f xml:space="preserve"> Time!CB$83</f>
        <v>0</v>
      </c>
      <c r="CC37" s="83">
        <f xml:space="preserve"> Time!CC$83</f>
        <v>0</v>
      </c>
      <c r="CD37" s="83">
        <f xml:space="preserve"> Time!CD$83</f>
        <v>0</v>
      </c>
      <c r="CE37" s="83">
        <f xml:space="preserve"> Time!CE$83</f>
        <v>0</v>
      </c>
      <c r="CF37" s="83">
        <f xml:space="preserve"> Time!CF$83</f>
        <v>0</v>
      </c>
      <c r="CG37" s="83">
        <f xml:space="preserve"> Time!CG$83</f>
        <v>0</v>
      </c>
      <c r="CH37" s="83">
        <f xml:space="preserve"> Time!CH$83</f>
        <v>0</v>
      </c>
      <c r="CI37" s="83">
        <f xml:space="preserve"> Time!CI$83</f>
        <v>0</v>
      </c>
      <c r="CJ37" s="83">
        <f xml:space="preserve"> Time!CJ$83</f>
        <v>0</v>
      </c>
      <c r="CK37" s="83">
        <f xml:space="preserve"> Time!CK$83</f>
        <v>0</v>
      </c>
      <c r="CL37" s="83">
        <f xml:space="preserve"> Time!CL$83</f>
        <v>0</v>
      </c>
      <c r="CM37" s="83">
        <f xml:space="preserve"> Time!CM$83</f>
        <v>0</v>
      </c>
      <c r="CN37" s="83">
        <f xml:space="preserve"> Time!CN$83</f>
        <v>0</v>
      </c>
      <c r="CO37" s="83">
        <f xml:space="preserve"> Time!CO$83</f>
        <v>0</v>
      </c>
      <c r="CP37" s="83">
        <f xml:space="preserve"> Time!CP$83</f>
        <v>0</v>
      </c>
      <c r="CQ37" s="83">
        <f xml:space="preserve"> Time!CQ$83</f>
        <v>0</v>
      </c>
      <c r="CR37" s="83">
        <f xml:space="preserve"> Time!CR$83</f>
        <v>0</v>
      </c>
      <c r="CS37" s="83">
        <f xml:space="preserve"> Time!CS$83</f>
        <v>0</v>
      </c>
      <c r="CT37" s="83">
        <f xml:space="preserve"> Time!CT$83</f>
        <v>0</v>
      </c>
      <c r="CU37" s="83">
        <f xml:space="preserve"> Time!CU$83</f>
        <v>0</v>
      </c>
      <c r="CV37" s="83">
        <f xml:space="preserve"> Time!CV$83</f>
        <v>0</v>
      </c>
      <c r="CW37" s="83">
        <f xml:space="preserve"> Time!CW$83</f>
        <v>0</v>
      </c>
      <c r="CX37" s="83">
        <f xml:space="preserve"> Time!CX$83</f>
        <v>0</v>
      </c>
      <c r="CY37" s="83">
        <f xml:space="preserve"> Time!CY$83</f>
        <v>0</v>
      </c>
      <c r="CZ37" s="83">
        <f xml:space="preserve"> Time!CZ$83</f>
        <v>0</v>
      </c>
      <c r="DA37" s="83">
        <f xml:space="preserve"> Time!DA$83</f>
        <v>0</v>
      </c>
      <c r="DB37" s="83">
        <f xml:space="preserve"> Time!DB$83</f>
        <v>0</v>
      </c>
      <c r="DC37" s="83">
        <f xml:space="preserve"> Time!DC$83</f>
        <v>0</v>
      </c>
      <c r="DD37" s="83">
        <f xml:space="preserve"> Time!DD$83</f>
        <v>0</v>
      </c>
      <c r="DE37" s="83">
        <f xml:space="preserve"> Time!DE$83</f>
        <v>0</v>
      </c>
      <c r="DF37" s="83">
        <f xml:space="preserve"> Time!DF$83</f>
        <v>0</v>
      </c>
      <c r="DG37" s="83">
        <f xml:space="preserve"> Time!DG$83</f>
        <v>0</v>
      </c>
      <c r="DH37" s="83">
        <f xml:space="preserve"> Time!DH$83</f>
        <v>0</v>
      </c>
      <c r="DI37" s="83">
        <f xml:space="preserve"> Time!DI$83</f>
        <v>0</v>
      </c>
      <c r="DJ37" s="83">
        <f xml:space="preserve"> Time!DJ$83</f>
        <v>0</v>
      </c>
      <c r="DK37" s="83">
        <f xml:space="preserve"> Time!DK$83</f>
        <v>0</v>
      </c>
      <c r="DL37" s="83">
        <f xml:space="preserve"> Time!DL$83</f>
        <v>0</v>
      </c>
      <c r="DM37" s="83">
        <f xml:space="preserve"> Time!DM$83</f>
        <v>0</v>
      </c>
      <c r="DN37" s="83">
        <f xml:space="preserve"> Time!DN$83</f>
        <v>0</v>
      </c>
      <c r="DO37" s="83">
        <f xml:space="preserve"> Time!DO$83</f>
        <v>0</v>
      </c>
      <c r="DP37" s="83">
        <f xml:space="preserve"> Time!DP$83</f>
        <v>0</v>
      </c>
      <c r="DQ37" s="83">
        <f xml:space="preserve"> Time!DQ$83</f>
        <v>0</v>
      </c>
      <c r="DR37" s="83">
        <f xml:space="preserve"> Time!DR$83</f>
        <v>0</v>
      </c>
      <c r="DS37" s="83">
        <f xml:space="preserve"> Time!DS$83</f>
        <v>0</v>
      </c>
      <c r="DT37" s="83">
        <f xml:space="preserve"> Time!DT$83</f>
        <v>0</v>
      </c>
      <c r="DU37" s="83">
        <f xml:space="preserve"> Time!DU$83</f>
        <v>0</v>
      </c>
      <c r="DV37" s="83">
        <f xml:space="preserve"> Time!DV$83</f>
        <v>0</v>
      </c>
      <c r="DW37" s="83">
        <f xml:space="preserve"> Time!DW$83</f>
        <v>0</v>
      </c>
      <c r="DX37" s="83">
        <f xml:space="preserve"> Time!DX$83</f>
        <v>0</v>
      </c>
      <c r="DY37" s="83">
        <f xml:space="preserve"> Time!DY$83</f>
        <v>0</v>
      </c>
      <c r="DZ37" s="83">
        <f xml:space="preserve"> Time!DZ$83</f>
        <v>0</v>
      </c>
      <c r="EA37" s="83">
        <f xml:space="preserve"> Time!EA$83</f>
        <v>0</v>
      </c>
      <c r="EB37" s="83">
        <f xml:space="preserve"> Time!EB$83</f>
        <v>0</v>
      </c>
      <c r="EC37" s="83">
        <f xml:space="preserve"> Time!EC$83</f>
        <v>0</v>
      </c>
      <c r="ED37" s="83">
        <f xml:space="preserve"> Time!ED$83</f>
        <v>0</v>
      </c>
      <c r="EE37" s="83">
        <f xml:space="preserve"> Time!EE$83</f>
        <v>0</v>
      </c>
      <c r="EF37" s="83">
        <f xml:space="preserve"> Time!EF$83</f>
        <v>0</v>
      </c>
      <c r="EG37" s="83">
        <f xml:space="preserve"> Time!EG$83</f>
        <v>0</v>
      </c>
      <c r="EH37" s="83">
        <f xml:space="preserve"> Time!EH$83</f>
        <v>0</v>
      </c>
      <c r="EI37" s="83">
        <f xml:space="preserve"> Time!EI$83</f>
        <v>0</v>
      </c>
      <c r="EJ37" s="83">
        <f xml:space="preserve"> Time!EJ$83</f>
        <v>0</v>
      </c>
      <c r="EK37" s="83">
        <f xml:space="preserve"> Time!EK$83</f>
        <v>0</v>
      </c>
      <c r="EL37" s="83">
        <f xml:space="preserve"> Time!EL$83</f>
        <v>0</v>
      </c>
      <c r="EM37" s="83">
        <f xml:space="preserve"> Time!EM$83</f>
        <v>0</v>
      </c>
      <c r="EN37" s="83">
        <f xml:space="preserve"> Time!EN$83</f>
        <v>0</v>
      </c>
      <c r="EO37" s="83">
        <f xml:space="preserve"> Time!EO$83</f>
        <v>0</v>
      </c>
      <c r="EP37" s="83">
        <f xml:space="preserve"> Time!EP$83</f>
        <v>0</v>
      </c>
      <c r="EQ37" s="83">
        <f xml:space="preserve"> Time!EQ$83</f>
        <v>0</v>
      </c>
      <c r="ER37" s="83">
        <f xml:space="preserve"> Time!ER$83</f>
        <v>0</v>
      </c>
      <c r="ES37" s="83">
        <f xml:space="preserve"> Time!ES$83</f>
        <v>0</v>
      </c>
      <c r="ET37" s="83">
        <f xml:space="preserve"> Time!ET$83</f>
        <v>0</v>
      </c>
      <c r="EU37" s="83">
        <f xml:space="preserve"> Time!EU$83</f>
        <v>0</v>
      </c>
      <c r="EV37" s="83">
        <f xml:space="preserve"> Time!EV$83</f>
        <v>0</v>
      </c>
      <c r="EW37" s="83">
        <f xml:space="preserve"> Time!EW$83</f>
        <v>0</v>
      </c>
      <c r="EX37" s="83">
        <f xml:space="preserve"> Time!EX$83</f>
        <v>0</v>
      </c>
      <c r="EY37" s="83">
        <f xml:space="preserve"> Time!EY$83</f>
        <v>0</v>
      </c>
      <c r="EZ37" s="83">
        <f xml:space="preserve"> Time!EZ$83</f>
        <v>0</v>
      </c>
      <c r="FA37" s="83">
        <f xml:space="preserve"> Time!FA$83</f>
        <v>0</v>
      </c>
      <c r="FB37" s="83">
        <f xml:space="preserve"> Time!FB$83</f>
        <v>0</v>
      </c>
      <c r="FC37" s="83">
        <f xml:space="preserve"> Time!FC$83</f>
        <v>0</v>
      </c>
      <c r="FD37" s="83">
        <f xml:space="preserve"> Time!FD$83</f>
        <v>0</v>
      </c>
      <c r="FE37" s="83">
        <f xml:space="preserve"> Time!FE$83</f>
        <v>0</v>
      </c>
      <c r="FF37" s="83">
        <f xml:space="preserve"> Time!FF$83</f>
        <v>0</v>
      </c>
      <c r="FG37" s="83">
        <f xml:space="preserve"> Time!FG$83</f>
        <v>0</v>
      </c>
      <c r="FH37" s="83">
        <f xml:space="preserve"> Time!FH$83</f>
        <v>0</v>
      </c>
      <c r="FI37" s="83">
        <f xml:space="preserve"> Time!FI$83</f>
        <v>0</v>
      </c>
      <c r="FJ37" s="83">
        <f xml:space="preserve"> Time!FJ$83</f>
        <v>0</v>
      </c>
      <c r="FK37" s="83">
        <f xml:space="preserve"> Time!FK$83</f>
        <v>0</v>
      </c>
      <c r="FL37" s="83">
        <f xml:space="preserve"> Time!FL$83</f>
        <v>0</v>
      </c>
      <c r="FM37" s="83">
        <f xml:space="preserve"> Time!FM$83</f>
        <v>0</v>
      </c>
      <c r="FN37" s="83">
        <f xml:space="preserve"> Time!FN$83</f>
        <v>0</v>
      </c>
      <c r="FO37" s="83">
        <f xml:space="preserve"> Time!FO$83</f>
        <v>0</v>
      </c>
      <c r="FP37" s="83">
        <f xml:space="preserve"> Time!FP$83</f>
        <v>0</v>
      </c>
      <c r="FQ37" s="83">
        <f xml:space="preserve"> Time!FQ$83</f>
        <v>0</v>
      </c>
      <c r="FR37" s="83">
        <f xml:space="preserve"> Time!FR$83</f>
        <v>0</v>
      </c>
      <c r="FS37" s="83">
        <f xml:space="preserve"> Time!FS$83</f>
        <v>0</v>
      </c>
      <c r="FT37" s="83">
        <f xml:space="preserve"> Time!FT$83</f>
        <v>0</v>
      </c>
      <c r="FU37" s="83">
        <f xml:space="preserve"> Time!FU$83</f>
        <v>0</v>
      </c>
      <c r="FV37" s="83">
        <f xml:space="preserve"> Time!FV$83</f>
        <v>0</v>
      </c>
      <c r="FW37" s="83">
        <f xml:space="preserve"> Time!FW$83</f>
        <v>0</v>
      </c>
      <c r="FX37" s="83">
        <f xml:space="preserve"> Time!FX$83</f>
        <v>0</v>
      </c>
      <c r="FY37" s="83">
        <f xml:space="preserve"> Time!FY$83</f>
        <v>0</v>
      </c>
      <c r="FZ37" s="83">
        <f xml:space="preserve"> Time!FZ$83</f>
        <v>0</v>
      </c>
      <c r="GA37" s="83">
        <f xml:space="preserve"> Time!GA$83</f>
        <v>0</v>
      </c>
      <c r="GB37" s="83">
        <f xml:space="preserve"> Time!GB$83</f>
        <v>0</v>
      </c>
      <c r="GC37" s="83">
        <f xml:space="preserve"> Time!GC$83</f>
        <v>0</v>
      </c>
      <c r="GD37" s="83">
        <f xml:space="preserve"> Time!GD$83</f>
        <v>0</v>
      </c>
      <c r="GE37" s="83">
        <f xml:space="preserve"> Time!GE$83</f>
        <v>0</v>
      </c>
      <c r="GF37" s="83">
        <f xml:space="preserve"> Time!GF$83</f>
        <v>0</v>
      </c>
      <c r="GG37" s="83">
        <f xml:space="preserve"> Time!GG$83</f>
        <v>0</v>
      </c>
      <c r="GH37" s="83">
        <f xml:space="preserve"> Time!GH$83</f>
        <v>0</v>
      </c>
      <c r="GI37" s="83">
        <f xml:space="preserve"> Time!GI$83</f>
        <v>0</v>
      </c>
      <c r="GJ37" s="83">
        <f xml:space="preserve"> Time!GJ$83</f>
        <v>0</v>
      </c>
    </row>
    <row r="38" spans="1:192" x14ac:dyDescent="0.25">
      <c r="A38" s="85"/>
      <c r="B38" s="85"/>
      <c r="C38" s="672"/>
      <c r="D38" s="66"/>
      <c r="E38" s="32" t="s">
        <v>521</v>
      </c>
      <c r="F38" s="32"/>
      <c r="G38" s="32" t="str">
        <f xml:space="preserve"> SMU</f>
        <v>$ 000s</v>
      </c>
      <c r="H38" s="32"/>
      <c r="I38" s="32"/>
      <c r="J38" s="32">
        <f t="shared" ref="J38" si="385" xml:space="preserve"> (J35 - J36) * (1 - J37)</f>
        <v>0</v>
      </c>
      <c r="K38" s="32">
        <f t="shared" ref="K38" si="386" xml:space="preserve"> (K35 - K36) * (1 - K37)</f>
        <v>0</v>
      </c>
      <c r="L38" s="32">
        <f t="shared" ref="L38" si="387" xml:space="preserve"> (L35 - L36) * (1 - L37)</f>
        <v>0</v>
      </c>
      <c r="M38" s="32">
        <f t="shared" ref="M38" si="388" xml:space="preserve"> (M35 - M36) * (1 - M37)</f>
        <v>0</v>
      </c>
      <c r="N38" s="32">
        <f t="shared" ref="N38" si="389" xml:space="preserve"> (N35 - N36) * (1 - N37)</f>
        <v>0</v>
      </c>
      <c r="O38" s="32">
        <f t="shared" ref="O38" si="390" xml:space="preserve"> (O35 - O36) * (1 - O37)</f>
        <v>0</v>
      </c>
      <c r="P38" s="32">
        <f t="shared" ref="P38" si="391" xml:space="preserve"> (P35 - P36) * (1 - P37)</f>
        <v>0</v>
      </c>
      <c r="Q38" s="32">
        <f t="shared" ref="Q38" si="392" xml:space="preserve"> (Q35 - Q36) * (1 - Q37)</f>
        <v>0</v>
      </c>
      <c r="R38" s="32">
        <f t="shared" ref="R38" si="393" xml:space="preserve"> (R35 - R36) * (1 - R37)</f>
        <v>0</v>
      </c>
      <c r="S38" s="32">
        <f t="shared" ref="S38" si="394" xml:space="preserve"> (S35 - S36) * (1 - S37)</f>
        <v>0</v>
      </c>
      <c r="T38" s="32">
        <f t="shared" ref="T38" si="395" xml:space="preserve"> (T35 - T36) * (1 - T37)</f>
        <v>-16.074083204289764</v>
      </c>
      <c r="U38" s="32">
        <f t="shared" ref="U38" si="396" xml:space="preserve"> (U35 - U36) * (1 - U37)</f>
        <v>-10.798186330034696</v>
      </c>
      <c r="V38" s="32">
        <f t="shared" ref="V38" si="397" xml:space="preserve"> (V35 - V36) * (1 - V37)</f>
        <v>-10.51034293174871</v>
      </c>
      <c r="W38" s="32">
        <f t="shared" ref="W38" si="398" xml:space="preserve"> (W35 - W36) * (1 - W37)</f>
        <v>-15.781553076792079</v>
      </c>
      <c r="X38" s="32">
        <f t="shared" ref="X38" si="399" xml:space="preserve"> (X35 - X36) * (1 - X37)</f>
        <v>-4.0862326615792881</v>
      </c>
      <c r="Y38" s="32">
        <f t="shared" ref="Y38" si="400" xml:space="preserve"> (Y35 - Y36) * (1 - Y37)</f>
        <v>-10.908234369394449</v>
      </c>
      <c r="Z38" s="32">
        <f t="shared" ref="Z38" si="401" xml:space="preserve"> (Z35 - Z36) * (1 - Z37)</f>
        <v>-10.621238272903611</v>
      </c>
      <c r="AA38" s="32">
        <f t="shared" ref="AA38" si="402" xml:space="preserve"> (AA35 - AA36) * (1 - AA37)</f>
        <v>-9.8281783383918082</v>
      </c>
      <c r="AB38" s="32">
        <f t="shared" ref="AB38" si="403" xml:space="preserve"> (AB35 - AB36) * (1 - AB37)</f>
        <v>-10.226253452042329</v>
      </c>
      <c r="AC38" s="32">
        <f t="shared" ref="AC38" si="404" xml:space="preserve"> (AC35 - AC36) * (1 - AC37)</f>
        <v>-10.993524061895641</v>
      </c>
      <c r="AD38" s="32">
        <f t="shared" ref="AD38" si="405" xml:space="preserve"> (AD35 - AD36) * (1 - AD37)</f>
        <v>-10.707457498484928</v>
      </c>
      <c r="AE38" s="32">
        <f t="shared" ref="AE38" si="406" xml:space="preserve"> (AE35 - AE36) * (1 - AE37)</f>
        <v>-9.9290310337692063</v>
      </c>
      <c r="AF38" s="32">
        <f t="shared" ref="AF38" si="407" xml:space="preserve"> (AF35 - AF36) * (1 - AF37)</f>
        <v>-10.332554801248534</v>
      </c>
      <c r="AG38" s="32">
        <f t="shared" ref="AG38" si="408" xml:space="preserve"> (AG35 - AG36) * (1 - AG37)</f>
        <v>-11.095995673883863</v>
      </c>
      <c r="AH38" s="32">
        <f t="shared" ref="AH38" si="409" xml:space="preserve"> (AH35 - AH36) * (1 - AH37)</f>
        <v>-10.810791154528488</v>
      </c>
      <c r="AI38" s="32">
        <f t="shared" ref="AI38" si="410" xml:space="preserve"> (AI35 - AI36) * (1 - AI37)</f>
        <v>-4.1986798812363304</v>
      </c>
      <c r="AJ38" s="32">
        <f t="shared" ref="AJ38" si="411" xml:space="preserve"> (AJ35 - AJ36) * (1 - AJ37)</f>
        <v>-16.281289581500459</v>
      </c>
      <c r="AK38" s="32">
        <f t="shared" ref="AK38" si="412" xml:space="preserve"> (AK35 - AK36) * (1 - AK37)</f>
        <v>-11.201886620895948</v>
      </c>
      <c r="AL38" s="32">
        <f t="shared" ref="AL38" si="413" xml:space="preserve"> (AL35 - AL36) * (1 - AL37)</f>
        <v>-10.917525827500867</v>
      </c>
      <c r="AM38" s="32">
        <f t="shared" ref="AM38" si="414" xml:space="preserve"> (AM35 - AM36) * (1 - AM37)</f>
        <v>-15.999242442246668</v>
      </c>
      <c r="AN38" s="32">
        <f t="shared" ref="AN38" si="415" xml:space="preserve"> (AN35 - AN36) * (1 - AN37)</f>
        <v>-4.7320707882108763</v>
      </c>
      <c r="AO38" s="32">
        <f t="shared" ref="AO38" si="416" xml:space="preserve"> (AO35 - AO36) * (1 - AO37)</f>
        <v>-11.326939905314248</v>
      </c>
      <c r="AP38" s="32">
        <f t="shared" ref="AP38" si="417" xml:space="preserve"> (AP35 - AP36) * (1 - AP37)</f>
        <v>-11.04334833855637</v>
      </c>
      <c r="AQ38" s="32">
        <f t="shared" ref="AQ38" si="418" xml:space="preserve"> (AQ35 - AQ36) * (1 - AQ37)</f>
        <v>-10.270740757864587</v>
      </c>
      <c r="AR38" s="32">
        <f t="shared" ref="AR38" si="419" xml:space="preserve"> (AR35 - AR36) * (1 - AR37)</f>
        <v>-10.672581308201188</v>
      </c>
      <c r="AS38" s="32">
        <f t="shared" ref="AS38" si="420" xml:space="preserve"> (AS35 - AS36) * (1 - AS37)</f>
        <v>-11.424644984212591</v>
      </c>
      <c r="AT38" s="32">
        <f t="shared" ref="AT38" si="421" xml:space="preserve"> (AT35 - AT36) * (1 - AT37)</f>
        <v>-11.141914244550662</v>
      </c>
      <c r="AU38" s="32">
        <f t="shared" ref="AU38" si="422" xml:space="preserve"> (AU35 - AU36) * (1 - AU37)</f>
        <v>-10.384948720368811</v>
      </c>
      <c r="AV38" s="32">
        <f t="shared" ref="AV38" si="423" xml:space="preserve"> (AV35 - AV36) * (1 - AV37)</f>
        <v>-10.792990984955395</v>
      </c>
      <c r="AW38" s="32">
        <f t="shared" ref="AW38" si="424" xml:space="preserve"> (AW35 - AW36) * (1 - AW37)</f>
        <v>-11.541299284602701</v>
      </c>
      <c r="AX38" s="32">
        <f t="shared" ref="AX38" si="425" xml:space="preserve"> (AX35 - AX36) * (1 - AX37)</f>
        <v>-11.259355693991893</v>
      </c>
      <c r="AY38" s="32">
        <f t="shared" ref="AY38" si="426" xml:space="preserve"> (AY35 - AY36) * (1 - AY37)</f>
        <v>-4.8860100774877537</v>
      </c>
      <c r="AZ38" s="32">
        <f t="shared" ref="AZ38" si="427" xml:space="preserve"> (AZ35 - AZ36) * (1 - AZ37)</f>
        <v>-16.538913897808015</v>
      </c>
      <c r="BA38" s="32">
        <f t="shared" ref="BA38" si="428" xml:space="preserve"> (BA35 - BA36) * (1 - BA37)</f>
        <v>-11.661710548593874</v>
      </c>
      <c r="BB38" s="32">
        <f t="shared" ref="BB38" si="429" xml:space="preserve"> (BB35 - BB36) * (1 - BB37)</f>
        <v>-11.380534704082493</v>
      </c>
      <c r="BC38" s="32">
        <f t="shared" ref="BC38" si="430" xml:space="preserve"> (BC35 - BC36) * (1 - BC37)</f>
        <v>-16.267694533948088</v>
      </c>
      <c r="BD38" s="32">
        <f t="shared" ref="BD38" si="431" xml:space="preserve"> (BD35 - BD36) * (1 - BD37)</f>
        <v>-5.4407095400301841</v>
      </c>
      <c r="BE38" s="32">
        <f t="shared" ref="BE38" si="432" xml:space="preserve"> (BE35 - BE36) * (1 - BE37)</f>
        <v>-11.803368720251456</v>
      </c>
      <c r="BF38" s="32">
        <f t="shared" ref="BF38" si="433" xml:space="preserve"> (BF35 - BF36) * (1 - BF37)</f>
        <v>-11.522896866296378</v>
      </c>
      <c r="BG38" s="32">
        <f t="shared" ref="BG38" si="434" xml:space="preserve"> (BG35 - BG36) * (1 - BG37)</f>
        <v>-10.7707731257251</v>
      </c>
      <c r="BH38" s="32">
        <f t="shared" ref="BH38" si="435" xml:space="preserve"> (BH35 - BH36) * (1 - BH37)</f>
        <v>-11.177549661095327</v>
      </c>
      <c r="BI38" s="32">
        <f t="shared" ref="BI38" si="436" xml:space="preserve"> (BI35 - BI36) * (1 - BI37)</f>
        <v>-11.914804504723634</v>
      </c>
      <c r="BJ38" s="32">
        <f t="shared" ref="BJ38" si="437" xml:space="preserve"> (BJ35 - BJ36) * (1 - BJ37)</f>
        <v>-11.635389442888481</v>
      </c>
      <c r="BK38" s="32">
        <f t="shared" ref="BK38" si="438" xml:space="preserve"> (BK35 - BK36) * (1 - BK37)</f>
        <v>-642.06608663655561</v>
      </c>
      <c r="BL38" s="32">
        <f t="shared" ref="BL38" si="439" xml:space="preserve"> (BL35 - BL36) * (1 - BL37)</f>
        <v>-695.56900300366442</v>
      </c>
      <c r="BM38" s="32">
        <f t="shared" ref="BM38" si="440" xml:space="preserve"> (BM35 - BM36) * (1 - BM37)</f>
        <v>-843.12139769058012</v>
      </c>
      <c r="BN38" s="32">
        <f t="shared" ref="BN38" si="441" xml:space="preserve"> (BN35 - BN36) * (1 - BN37)</f>
        <v>-792.6788073093303</v>
      </c>
      <c r="BO38" s="32">
        <f t="shared" ref="BO38" si="442" xml:space="preserve"> (BO35 - BO36) * (1 - BO37)</f>
        <v>-1.6498372224305058E-4</v>
      </c>
      <c r="BP38" s="32">
        <f t="shared" ref="BP38" si="443" xml:space="preserve"> (BP35 - BP36) * (1 - BP37)</f>
        <v>0</v>
      </c>
      <c r="BQ38" s="32">
        <f t="shared" ref="BQ38" si="444" xml:space="preserve"> (BQ35 - BQ36) * (1 - BQ37)</f>
        <v>0</v>
      </c>
      <c r="BR38" s="32">
        <f t="shared" ref="BR38" si="445" xml:space="preserve"> (BR35 - BR36) * (1 - BR37)</f>
        <v>0</v>
      </c>
      <c r="BS38" s="32">
        <f t="shared" ref="BS38" si="446" xml:space="preserve"> (BS35 - BS36) * (1 - BS37)</f>
        <v>0</v>
      </c>
      <c r="BT38" s="32">
        <f t="shared" ref="BT38" si="447" xml:space="preserve"> (BT35 - BT36) * (1 - BT37)</f>
        <v>0</v>
      </c>
      <c r="BU38" s="32">
        <f t="shared" ref="BU38" si="448" xml:space="preserve"> (BU35 - BU36) * (1 - BU37)</f>
        <v>0</v>
      </c>
      <c r="BV38" s="32">
        <f t="shared" ref="BV38" si="449" xml:space="preserve"> (BV35 - BV36) * (1 - BV37)</f>
        <v>0</v>
      </c>
      <c r="BW38" s="32">
        <f t="shared" ref="BW38" si="450" xml:space="preserve"> (BW35 - BW36) * (1 - BW37)</f>
        <v>0</v>
      </c>
      <c r="BX38" s="32">
        <f t="shared" ref="BX38" si="451" xml:space="preserve"> (BX35 - BX36) * (1 - BX37)</f>
        <v>0</v>
      </c>
      <c r="BY38" s="32">
        <f t="shared" ref="BY38" si="452" xml:space="preserve"> (BY35 - BY36) * (1 - BY37)</f>
        <v>0</v>
      </c>
      <c r="BZ38" s="32">
        <f t="shared" ref="BZ38" si="453" xml:space="preserve"> (BZ35 - BZ36) * (1 - BZ37)</f>
        <v>0</v>
      </c>
      <c r="CA38" s="32">
        <f t="shared" ref="CA38" si="454" xml:space="preserve"> (CA35 - CA36) * (1 - CA37)</f>
        <v>0</v>
      </c>
      <c r="CB38" s="32">
        <f t="shared" ref="CB38" si="455" xml:space="preserve"> (CB35 - CB36) * (1 - CB37)</f>
        <v>0</v>
      </c>
      <c r="CC38" s="32">
        <f t="shared" ref="CC38" si="456" xml:space="preserve"> (CC35 - CC36) * (1 - CC37)</f>
        <v>0</v>
      </c>
      <c r="CD38" s="32">
        <f t="shared" ref="CD38" si="457" xml:space="preserve"> (CD35 - CD36) * (1 - CD37)</f>
        <v>0</v>
      </c>
      <c r="CE38" s="32">
        <f t="shared" ref="CE38" si="458" xml:space="preserve"> (CE35 - CE36) * (1 - CE37)</f>
        <v>0</v>
      </c>
      <c r="CF38" s="32">
        <f t="shared" ref="CF38" si="459" xml:space="preserve"> (CF35 - CF36) * (1 - CF37)</f>
        <v>0</v>
      </c>
      <c r="CG38" s="32">
        <f t="shared" ref="CG38" si="460" xml:space="preserve"> (CG35 - CG36) * (1 - CG37)</f>
        <v>0</v>
      </c>
      <c r="CH38" s="32">
        <f t="shared" ref="CH38" si="461" xml:space="preserve"> (CH35 - CH36) * (1 - CH37)</f>
        <v>0</v>
      </c>
      <c r="CI38" s="32">
        <f t="shared" ref="CI38" si="462" xml:space="preserve"> (CI35 - CI36) * (1 - CI37)</f>
        <v>0</v>
      </c>
      <c r="CJ38" s="32">
        <f t="shared" ref="CJ38" si="463" xml:space="preserve"> (CJ35 - CJ36) * (1 - CJ37)</f>
        <v>0</v>
      </c>
      <c r="CK38" s="32">
        <f t="shared" ref="CK38" si="464" xml:space="preserve"> (CK35 - CK36) * (1 - CK37)</f>
        <v>0</v>
      </c>
      <c r="CL38" s="32">
        <f t="shared" ref="CL38" si="465" xml:space="preserve"> (CL35 - CL36) * (1 - CL37)</f>
        <v>0</v>
      </c>
      <c r="CM38" s="32">
        <f t="shared" ref="CM38" si="466" xml:space="preserve"> (CM35 - CM36) * (1 - CM37)</f>
        <v>0</v>
      </c>
      <c r="CN38" s="32">
        <f t="shared" ref="CN38" si="467" xml:space="preserve"> (CN35 - CN36) * (1 - CN37)</f>
        <v>0</v>
      </c>
      <c r="CO38" s="32">
        <f t="shared" ref="CO38" si="468" xml:space="preserve"> (CO35 - CO36) * (1 - CO37)</f>
        <v>0</v>
      </c>
      <c r="CP38" s="32">
        <f t="shared" ref="CP38" si="469" xml:space="preserve"> (CP35 - CP36) * (1 - CP37)</f>
        <v>0</v>
      </c>
      <c r="CQ38" s="32">
        <f t="shared" ref="CQ38" si="470" xml:space="preserve"> (CQ35 - CQ36) * (1 - CQ37)</f>
        <v>0</v>
      </c>
      <c r="CR38" s="32">
        <f t="shared" ref="CR38" si="471" xml:space="preserve"> (CR35 - CR36) * (1 - CR37)</f>
        <v>0</v>
      </c>
      <c r="CS38" s="32">
        <f t="shared" ref="CS38" si="472" xml:space="preserve"> (CS35 - CS36) * (1 - CS37)</f>
        <v>0</v>
      </c>
      <c r="CT38" s="32">
        <f t="shared" ref="CT38" si="473" xml:space="preserve"> (CT35 - CT36) * (1 - CT37)</f>
        <v>0</v>
      </c>
      <c r="CU38" s="32">
        <f t="shared" ref="CU38" si="474" xml:space="preserve"> (CU35 - CU36) * (1 - CU37)</f>
        <v>0</v>
      </c>
      <c r="CV38" s="32">
        <f t="shared" ref="CV38" si="475" xml:space="preserve"> (CV35 - CV36) * (1 - CV37)</f>
        <v>0</v>
      </c>
      <c r="CW38" s="32">
        <f t="shared" ref="CW38" si="476" xml:space="preserve"> (CW35 - CW36) * (1 - CW37)</f>
        <v>0</v>
      </c>
      <c r="CX38" s="32">
        <f t="shared" ref="CX38" si="477" xml:space="preserve"> (CX35 - CX36) * (1 - CX37)</f>
        <v>0</v>
      </c>
      <c r="CY38" s="32">
        <f t="shared" ref="CY38" si="478" xml:space="preserve"> (CY35 - CY36) * (1 - CY37)</f>
        <v>0</v>
      </c>
      <c r="CZ38" s="32">
        <f t="shared" ref="CZ38" si="479" xml:space="preserve"> (CZ35 - CZ36) * (1 - CZ37)</f>
        <v>0</v>
      </c>
      <c r="DA38" s="32">
        <f t="shared" ref="DA38" si="480" xml:space="preserve"> (DA35 - DA36) * (1 - DA37)</f>
        <v>0</v>
      </c>
      <c r="DB38" s="32">
        <f t="shared" ref="DB38" si="481" xml:space="preserve"> (DB35 - DB36) * (1 - DB37)</f>
        <v>0</v>
      </c>
      <c r="DC38" s="32">
        <f t="shared" ref="DC38" si="482" xml:space="preserve"> (DC35 - DC36) * (1 - DC37)</f>
        <v>0</v>
      </c>
      <c r="DD38" s="32">
        <f t="shared" ref="DD38" si="483" xml:space="preserve"> (DD35 - DD36) * (1 - DD37)</f>
        <v>0</v>
      </c>
      <c r="DE38" s="32">
        <f t="shared" ref="DE38" si="484" xml:space="preserve"> (DE35 - DE36) * (1 - DE37)</f>
        <v>0</v>
      </c>
      <c r="DF38" s="32">
        <f t="shared" ref="DF38" si="485" xml:space="preserve"> (DF35 - DF36) * (1 - DF37)</f>
        <v>0</v>
      </c>
      <c r="DG38" s="32">
        <f t="shared" ref="DG38" si="486" xml:space="preserve"> (DG35 - DG36) * (1 - DG37)</f>
        <v>0</v>
      </c>
      <c r="DH38" s="32">
        <f t="shared" ref="DH38" si="487" xml:space="preserve"> (DH35 - DH36) * (1 - DH37)</f>
        <v>0</v>
      </c>
      <c r="DI38" s="32">
        <f t="shared" ref="DI38" si="488" xml:space="preserve"> (DI35 - DI36) * (1 - DI37)</f>
        <v>0</v>
      </c>
      <c r="DJ38" s="32">
        <f t="shared" ref="DJ38" si="489" xml:space="preserve"> (DJ35 - DJ36) * (1 - DJ37)</f>
        <v>0</v>
      </c>
      <c r="DK38" s="32">
        <f t="shared" ref="DK38" si="490" xml:space="preserve"> (DK35 - DK36) * (1 - DK37)</f>
        <v>0</v>
      </c>
      <c r="DL38" s="32">
        <f t="shared" ref="DL38" si="491" xml:space="preserve"> (DL35 - DL36) * (1 - DL37)</f>
        <v>0</v>
      </c>
      <c r="DM38" s="32">
        <f t="shared" ref="DM38" si="492" xml:space="preserve"> (DM35 - DM36) * (1 - DM37)</f>
        <v>0</v>
      </c>
      <c r="DN38" s="32">
        <f t="shared" ref="DN38" si="493" xml:space="preserve"> (DN35 - DN36) * (1 - DN37)</f>
        <v>0</v>
      </c>
      <c r="DO38" s="32">
        <f t="shared" ref="DO38" si="494" xml:space="preserve"> (DO35 - DO36) * (1 - DO37)</f>
        <v>0</v>
      </c>
      <c r="DP38" s="32">
        <f t="shared" ref="DP38" si="495" xml:space="preserve"> (DP35 - DP36) * (1 - DP37)</f>
        <v>0</v>
      </c>
      <c r="DQ38" s="32">
        <f t="shared" ref="DQ38" si="496" xml:space="preserve"> (DQ35 - DQ36) * (1 - DQ37)</f>
        <v>0</v>
      </c>
      <c r="DR38" s="32">
        <f t="shared" ref="DR38" si="497" xml:space="preserve"> (DR35 - DR36) * (1 - DR37)</f>
        <v>0</v>
      </c>
      <c r="DS38" s="32">
        <f t="shared" ref="DS38" si="498" xml:space="preserve"> (DS35 - DS36) * (1 - DS37)</f>
        <v>0</v>
      </c>
      <c r="DT38" s="32">
        <f t="shared" ref="DT38" si="499" xml:space="preserve"> (DT35 - DT36) * (1 - DT37)</f>
        <v>0</v>
      </c>
      <c r="DU38" s="32">
        <f t="shared" ref="DU38" si="500" xml:space="preserve"> (DU35 - DU36) * (1 - DU37)</f>
        <v>0</v>
      </c>
      <c r="DV38" s="32">
        <f t="shared" ref="DV38" si="501" xml:space="preserve"> (DV35 - DV36) * (1 - DV37)</f>
        <v>0</v>
      </c>
      <c r="DW38" s="32">
        <f t="shared" ref="DW38" si="502" xml:space="preserve"> (DW35 - DW36) * (1 - DW37)</f>
        <v>0</v>
      </c>
      <c r="DX38" s="32">
        <f t="shared" ref="DX38" si="503" xml:space="preserve"> (DX35 - DX36) * (1 - DX37)</f>
        <v>0</v>
      </c>
      <c r="DY38" s="32">
        <f t="shared" ref="DY38" si="504" xml:space="preserve"> (DY35 - DY36) * (1 - DY37)</f>
        <v>0</v>
      </c>
      <c r="DZ38" s="32">
        <f t="shared" ref="DZ38" si="505" xml:space="preserve"> (DZ35 - DZ36) * (1 - DZ37)</f>
        <v>0</v>
      </c>
      <c r="EA38" s="32">
        <f t="shared" ref="EA38" si="506" xml:space="preserve"> (EA35 - EA36) * (1 - EA37)</f>
        <v>0</v>
      </c>
      <c r="EB38" s="32">
        <f t="shared" ref="EB38" si="507" xml:space="preserve"> (EB35 - EB36) * (1 - EB37)</f>
        <v>0</v>
      </c>
      <c r="EC38" s="32">
        <f t="shared" ref="EC38" si="508" xml:space="preserve"> (EC35 - EC36) * (1 - EC37)</f>
        <v>0</v>
      </c>
      <c r="ED38" s="32">
        <f t="shared" ref="ED38" si="509" xml:space="preserve"> (ED35 - ED36) * (1 - ED37)</f>
        <v>0</v>
      </c>
      <c r="EE38" s="32">
        <f t="shared" ref="EE38" si="510" xml:space="preserve"> (EE35 - EE36) * (1 - EE37)</f>
        <v>0</v>
      </c>
      <c r="EF38" s="32">
        <f t="shared" ref="EF38" si="511" xml:space="preserve"> (EF35 - EF36) * (1 - EF37)</f>
        <v>0</v>
      </c>
      <c r="EG38" s="32">
        <f t="shared" ref="EG38" si="512" xml:space="preserve"> (EG35 - EG36) * (1 - EG37)</f>
        <v>0</v>
      </c>
      <c r="EH38" s="32">
        <f t="shared" ref="EH38" si="513" xml:space="preserve"> (EH35 - EH36) * (1 - EH37)</f>
        <v>0</v>
      </c>
      <c r="EI38" s="32">
        <f t="shared" ref="EI38" si="514" xml:space="preserve"> (EI35 - EI36) * (1 - EI37)</f>
        <v>0</v>
      </c>
      <c r="EJ38" s="32">
        <f t="shared" ref="EJ38" si="515" xml:space="preserve"> (EJ35 - EJ36) * (1 - EJ37)</f>
        <v>0</v>
      </c>
      <c r="EK38" s="32">
        <f t="shared" ref="EK38" si="516" xml:space="preserve"> (EK35 - EK36) * (1 - EK37)</f>
        <v>0</v>
      </c>
      <c r="EL38" s="32">
        <f t="shared" ref="EL38" si="517" xml:space="preserve"> (EL35 - EL36) * (1 - EL37)</f>
        <v>0</v>
      </c>
      <c r="EM38" s="32">
        <f t="shared" ref="EM38" si="518" xml:space="preserve"> (EM35 - EM36) * (1 - EM37)</f>
        <v>0</v>
      </c>
      <c r="EN38" s="32">
        <f t="shared" ref="EN38" si="519" xml:space="preserve"> (EN35 - EN36) * (1 - EN37)</f>
        <v>0</v>
      </c>
      <c r="EO38" s="32">
        <f t="shared" ref="EO38" si="520" xml:space="preserve"> (EO35 - EO36) * (1 - EO37)</f>
        <v>0</v>
      </c>
      <c r="EP38" s="32">
        <f t="shared" ref="EP38" si="521" xml:space="preserve"> (EP35 - EP36) * (1 - EP37)</f>
        <v>0</v>
      </c>
      <c r="EQ38" s="32">
        <f t="shared" ref="EQ38" si="522" xml:space="preserve"> (EQ35 - EQ36) * (1 - EQ37)</f>
        <v>0</v>
      </c>
      <c r="ER38" s="32">
        <f t="shared" ref="ER38" si="523" xml:space="preserve"> (ER35 - ER36) * (1 - ER37)</f>
        <v>0</v>
      </c>
      <c r="ES38" s="32">
        <f t="shared" ref="ES38" si="524" xml:space="preserve"> (ES35 - ES36) * (1 - ES37)</f>
        <v>0</v>
      </c>
      <c r="ET38" s="32">
        <f t="shared" ref="ET38" si="525" xml:space="preserve"> (ET35 - ET36) * (1 - ET37)</f>
        <v>0</v>
      </c>
      <c r="EU38" s="32">
        <f t="shared" ref="EU38" si="526" xml:space="preserve"> (EU35 - EU36) * (1 - EU37)</f>
        <v>0</v>
      </c>
      <c r="EV38" s="32">
        <f t="shared" ref="EV38" si="527" xml:space="preserve"> (EV35 - EV36) * (1 - EV37)</f>
        <v>0</v>
      </c>
      <c r="EW38" s="32">
        <f t="shared" ref="EW38" si="528" xml:space="preserve"> (EW35 - EW36) * (1 - EW37)</f>
        <v>0</v>
      </c>
      <c r="EX38" s="32">
        <f t="shared" ref="EX38" si="529" xml:space="preserve"> (EX35 - EX36) * (1 - EX37)</f>
        <v>0</v>
      </c>
      <c r="EY38" s="32">
        <f t="shared" ref="EY38" si="530" xml:space="preserve"> (EY35 - EY36) * (1 - EY37)</f>
        <v>0</v>
      </c>
      <c r="EZ38" s="32">
        <f t="shared" ref="EZ38" si="531" xml:space="preserve"> (EZ35 - EZ36) * (1 - EZ37)</f>
        <v>0</v>
      </c>
      <c r="FA38" s="32">
        <f t="shared" ref="FA38" si="532" xml:space="preserve"> (FA35 - FA36) * (1 - FA37)</f>
        <v>0</v>
      </c>
      <c r="FB38" s="32">
        <f t="shared" ref="FB38" si="533" xml:space="preserve"> (FB35 - FB36) * (1 - FB37)</f>
        <v>0</v>
      </c>
      <c r="FC38" s="32">
        <f t="shared" ref="FC38" si="534" xml:space="preserve"> (FC35 - FC36) * (1 - FC37)</f>
        <v>0</v>
      </c>
      <c r="FD38" s="32">
        <f t="shared" ref="FD38" si="535" xml:space="preserve"> (FD35 - FD36) * (1 - FD37)</f>
        <v>0</v>
      </c>
      <c r="FE38" s="32">
        <f t="shared" ref="FE38" si="536" xml:space="preserve"> (FE35 - FE36) * (1 - FE37)</f>
        <v>0</v>
      </c>
      <c r="FF38" s="32">
        <f t="shared" ref="FF38" si="537" xml:space="preserve"> (FF35 - FF36) * (1 - FF37)</f>
        <v>0</v>
      </c>
      <c r="FG38" s="32">
        <f t="shared" ref="FG38" si="538" xml:space="preserve"> (FG35 - FG36) * (1 - FG37)</f>
        <v>0</v>
      </c>
      <c r="FH38" s="32">
        <f t="shared" ref="FH38" si="539" xml:space="preserve"> (FH35 - FH36) * (1 - FH37)</f>
        <v>0</v>
      </c>
      <c r="FI38" s="32">
        <f t="shared" ref="FI38" si="540" xml:space="preserve"> (FI35 - FI36) * (1 - FI37)</f>
        <v>0</v>
      </c>
      <c r="FJ38" s="32">
        <f t="shared" ref="FJ38" si="541" xml:space="preserve"> (FJ35 - FJ36) * (1 - FJ37)</f>
        <v>0</v>
      </c>
      <c r="FK38" s="32">
        <f t="shared" ref="FK38" si="542" xml:space="preserve"> (FK35 - FK36) * (1 - FK37)</f>
        <v>0</v>
      </c>
      <c r="FL38" s="32">
        <f t="shared" ref="FL38" si="543" xml:space="preserve"> (FL35 - FL36) * (1 - FL37)</f>
        <v>0</v>
      </c>
      <c r="FM38" s="32">
        <f t="shared" ref="FM38" si="544" xml:space="preserve"> (FM35 - FM36) * (1 - FM37)</f>
        <v>0</v>
      </c>
      <c r="FN38" s="32">
        <f t="shared" ref="FN38" si="545" xml:space="preserve"> (FN35 - FN36) * (1 - FN37)</f>
        <v>0</v>
      </c>
      <c r="FO38" s="32">
        <f t="shared" ref="FO38" si="546" xml:space="preserve"> (FO35 - FO36) * (1 - FO37)</f>
        <v>0</v>
      </c>
      <c r="FP38" s="32">
        <f t="shared" ref="FP38" si="547" xml:space="preserve"> (FP35 - FP36) * (1 - FP37)</f>
        <v>0</v>
      </c>
      <c r="FQ38" s="32">
        <f t="shared" ref="FQ38" si="548" xml:space="preserve"> (FQ35 - FQ36) * (1 - FQ37)</f>
        <v>0</v>
      </c>
      <c r="FR38" s="32">
        <f t="shared" ref="FR38" si="549" xml:space="preserve"> (FR35 - FR36) * (1 - FR37)</f>
        <v>0</v>
      </c>
      <c r="FS38" s="32">
        <f t="shared" ref="FS38" si="550" xml:space="preserve"> (FS35 - FS36) * (1 - FS37)</f>
        <v>0</v>
      </c>
      <c r="FT38" s="32">
        <f t="shared" ref="FT38" si="551" xml:space="preserve"> (FT35 - FT36) * (1 - FT37)</f>
        <v>0</v>
      </c>
      <c r="FU38" s="32">
        <f t="shared" ref="FU38" si="552" xml:space="preserve"> (FU35 - FU36) * (1 - FU37)</f>
        <v>0</v>
      </c>
      <c r="FV38" s="32">
        <f t="shared" ref="FV38" si="553" xml:space="preserve"> (FV35 - FV36) * (1 - FV37)</f>
        <v>0</v>
      </c>
      <c r="FW38" s="32">
        <f t="shared" ref="FW38" si="554" xml:space="preserve"> (FW35 - FW36) * (1 - FW37)</f>
        <v>0</v>
      </c>
      <c r="FX38" s="32">
        <f t="shared" ref="FX38" si="555" xml:space="preserve"> (FX35 - FX36) * (1 - FX37)</f>
        <v>0</v>
      </c>
      <c r="FY38" s="32">
        <f t="shared" ref="FY38" si="556" xml:space="preserve"> (FY35 - FY36) * (1 - FY37)</f>
        <v>0</v>
      </c>
      <c r="FZ38" s="32">
        <f t="shared" ref="FZ38" si="557" xml:space="preserve"> (FZ35 - FZ36) * (1 - FZ37)</f>
        <v>0</v>
      </c>
      <c r="GA38" s="32">
        <f t="shared" ref="GA38" si="558" xml:space="preserve"> (GA35 - GA36) * (1 - GA37)</f>
        <v>0</v>
      </c>
      <c r="GB38" s="32">
        <f t="shared" ref="GB38" si="559" xml:space="preserve"> (GB35 - GB36) * (1 - GB37)</f>
        <v>0</v>
      </c>
      <c r="GC38" s="32">
        <f t="shared" ref="GC38" si="560" xml:space="preserve"> (GC35 - GC36) * (1 - GC37)</f>
        <v>0</v>
      </c>
      <c r="GD38" s="32">
        <f t="shared" ref="GD38" si="561" xml:space="preserve"> (GD35 - GD36) * (1 - GD37)</f>
        <v>0</v>
      </c>
      <c r="GE38" s="32">
        <f t="shared" ref="GE38" si="562" xml:space="preserve"> (GE35 - GE36) * (1 - GE37)</f>
        <v>0</v>
      </c>
      <c r="GF38" s="32">
        <f t="shared" ref="GF38" si="563" xml:space="preserve"> (GF35 - GF36) * (1 - GF37)</f>
        <v>0</v>
      </c>
      <c r="GG38" s="32">
        <f t="shared" ref="GG38" si="564" xml:space="preserve"> (GG35 - GG36) * (1 - GG37)</f>
        <v>0</v>
      </c>
      <c r="GH38" s="32">
        <f t="shared" ref="GH38" si="565" xml:space="preserve"> (GH35 - GH36) * (1 - GH37)</f>
        <v>0</v>
      </c>
      <c r="GI38" s="32">
        <f t="shared" ref="GI38" si="566" xml:space="preserve"> (GI35 - GI36) * (1 - GI37)</f>
        <v>0</v>
      </c>
      <c r="GJ38" s="32">
        <f t="shared" ref="GJ38" si="567" xml:space="preserve"> (GJ35 - GJ36) * (1 - GJ37)</f>
        <v>0</v>
      </c>
    </row>
    <row r="39" spans="1:192" x14ac:dyDescent="0.25">
      <c r="A39" s="85"/>
      <c r="B39" s="85"/>
      <c r="C39" s="672"/>
      <c r="D39" s="66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32"/>
      <c r="DQ39" s="32"/>
      <c r="DR39" s="32"/>
      <c r="DS39" s="32"/>
      <c r="DT39" s="32"/>
      <c r="DU39" s="32"/>
      <c r="DV39" s="32"/>
      <c r="DW39" s="32"/>
      <c r="DX39" s="32"/>
      <c r="DY39" s="32"/>
      <c r="DZ39" s="32"/>
      <c r="EA39" s="32"/>
      <c r="EB39" s="32"/>
      <c r="EC39" s="32"/>
      <c r="ED39" s="32"/>
      <c r="EE39" s="32"/>
      <c r="EF39" s="32"/>
      <c r="EG39" s="32"/>
      <c r="EH39" s="32"/>
      <c r="EI39" s="32"/>
      <c r="EJ39" s="32"/>
      <c r="EK39" s="32"/>
      <c r="EL39" s="32"/>
      <c r="EM39" s="32"/>
      <c r="EN39" s="32"/>
      <c r="EO39" s="32"/>
      <c r="EP39" s="32"/>
      <c r="EQ39" s="32"/>
      <c r="ER39" s="32"/>
      <c r="ES39" s="32"/>
      <c r="ET39" s="32"/>
      <c r="EU39" s="32"/>
      <c r="EV39" s="32"/>
      <c r="EW39" s="32"/>
      <c r="EX39" s="32"/>
      <c r="EY39" s="32"/>
      <c r="EZ39" s="32"/>
      <c r="FA39" s="32"/>
      <c r="FB39" s="32"/>
      <c r="FC39" s="32"/>
      <c r="FD39" s="32"/>
      <c r="FE39" s="32"/>
      <c r="FF39" s="32"/>
      <c r="FG39" s="32"/>
      <c r="FH39" s="32"/>
      <c r="FI39" s="32"/>
      <c r="FJ39" s="32"/>
      <c r="FK39" s="32"/>
      <c r="FL39" s="32"/>
      <c r="FM39" s="32"/>
      <c r="FN39" s="32"/>
      <c r="FO39" s="32"/>
      <c r="FP39" s="32"/>
      <c r="FQ39" s="32"/>
      <c r="FR39" s="32"/>
      <c r="FS39" s="32"/>
      <c r="FT39" s="32"/>
      <c r="FU39" s="32"/>
      <c r="FV39" s="32"/>
      <c r="FW39" s="32"/>
      <c r="FX39" s="32"/>
      <c r="FY39" s="32"/>
      <c r="FZ39" s="32"/>
      <c r="GA39" s="32"/>
      <c r="GB39" s="32"/>
      <c r="GC39" s="32"/>
      <c r="GD39" s="32"/>
      <c r="GE39" s="32"/>
      <c r="GF39" s="32"/>
      <c r="GG39" s="32"/>
      <c r="GH39" s="32"/>
      <c r="GI39" s="32"/>
      <c r="GJ39" s="32"/>
    </row>
    <row r="40" spans="1:192" x14ac:dyDescent="0.25">
      <c r="A40" s="85"/>
      <c r="B40" s="85"/>
      <c r="C40" s="672"/>
      <c r="D40" s="66"/>
      <c r="E40" s="63" t="str">
        <f t="shared" ref="E40:BP40" si="568" xml:space="preserve"> E$38</f>
        <v>Target deposit / (release)</v>
      </c>
      <c r="F40" s="63">
        <f t="shared" si="568"/>
        <v>0</v>
      </c>
      <c r="G40" s="63" t="str">
        <f t="shared" si="568"/>
        <v>$ 000s</v>
      </c>
      <c r="H40" s="63">
        <f t="shared" si="568"/>
        <v>0</v>
      </c>
      <c r="I40" s="63">
        <f t="shared" si="568"/>
        <v>0</v>
      </c>
      <c r="J40" s="63">
        <f t="shared" si="568"/>
        <v>0</v>
      </c>
      <c r="K40" s="63">
        <f t="shared" si="568"/>
        <v>0</v>
      </c>
      <c r="L40" s="63">
        <f t="shared" si="568"/>
        <v>0</v>
      </c>
      <c r="M40" s="63">
        <f t="shared" si="568"/>
        <v>0</v>
      </c>
      <c r="N40" s="63">
        <f t="shared" si="568"/>
        <v>0</v>
      </c>
      <c r="O40" s="63">
        <f t="shared" si="568"/>
        <v>0</v>
      </c>
      <c r="P40" s="63">
        <f t="shared" si="568"/>
        <v>0</v>
      </c>
      <c r="Q40" s="63">
        <f t="shared" si="568"/>
        <v>0</v>
      </c>
      <c r="R40" s="63">
        <f t="shared" si="568"/>
        <v>0</v>
      </c>
      <c r="S40" s="63">
        <f t="shared" si="568"/>
        <v>0</v>
      </c>
      <c r="T40" s="63">
        <f t="shared" si="568"/>
        <v>-16.074083204289764</v>
      </c>
      <c r="U40" s="63">
        <f t="shared" si="568"/>
        <v>-10.798186330034696</v>
      </c>
      <c r="V40" s="63">
        <f t="shared" si="568"/>
        <v>-10.51034293174871</v>
      </c>
      <c r="W40" s="63">
        <f t="shared" si="568"/>
        <v>-15.781553076792079</v>
      </c>
      <c r="X40" s="63">
        <f t="shared" si="568"/>
        <v>-4.0862326615792881</v>
      </c>
      <c r="Y40" s="63">
        <f t="shared" si="568"/>
        <v>-10.908234369394449</v>
      </c>
      <c r="Z40" s="63">
        <f t="shared" si="568"/>
        <v>-10.621238272903611</v>
      </c>
      <c r="AA40" s="63">
        <f t="shared" si="568"/>
        <v>-9.8281783383918082</v>
      </c>
      <c r="AB40" s="63">
        <f t="shared" si="568"/>
        <v>-10.226253452042329</v>
      </c>
      <c r="AC40" s="63">
        <f t="shared" si="568"/>
        <v>-10.993524061895641</v>
      </c>
      <c r="AD40" s="63">
        <f t="shared" si="568"/>
        <v>-10.707457498484928</v>
      </c>
      <c r="AE40" s="63">
        <f t="shared" si="568"/>
        <v>-9.9290310337692063</v>
      </c>
      <c r="AF40" s="63">
        <f t="shared" si="568"/>
        <v>-10.332554801248534</v>
      </c>
      <c r="AG40" s="63">
        <f t="shared" si="568"/>
        <v>-11.095995673883863</v>
      </c>
      <c r="AH40" s="63">
        <f t="shared" si="568"/>
        <v>-10.810791154528488</v>
      </c>
      <c r="AI40" s="63">
        <f t="shared" si="568"/>
        <v>-4.1986798812363304</v>
      </c>
      <c r="AJ40" s="63">
        <f t="shared" si="568"/>
        <v>-16.281289581500459</v>
      </c>
      <c r="AK40" s="63">
        <f t="shared" si="568"/>
        <v>-11.201886620895948</v>
      </c>
      <c r="AL40" s="63">
        <f t="shared" si="568"/>
        <v>-10.917525827500867</v>
      </c>
      <c r="AM40" s="63">
        <f t="shared" si="568"/>
        <v>-15.999242442246668</v>
      </c>
      <c r="AN40" s="63">
        <f t="shared" si="568"/>
        <v>-4.7320707882108763</v>
      </c>
      <c r="AO40" s="63">
        <f t="shared" si="568"/>
        <v>-11.326939905314248</v>
      </c>
      <c r="AP40" s="63">
        <f t="shared" si="568"/>
        <v>-11.04334833855637</v>
      </c>
      <c r="AQ40" s="63">
        <f t="shared" si="568"/>
        <v>-10.270740757864587</v>
      </c>
      <c r="AR40" s="63">
        <f t="shared" si="568"/>
        <v>-10.672581308201188</v>
      </c>
      <c r="AS40" s="63">
        <f t="shared" si="568"/>
        <v>-11.424644984212591</v>
      </c>
      <c r="AT40" s="63">
        <f t="shared" si="568"/>
        <v>-11.141914244550662</v>
      </c>
      <c r="AU40" s="63">
        <f t="shared" si="568"/>
        <v>-10.384948720368811</v>
      </c>
      <c r="AV40" s="63">
        <f t="shared" si="568"/>
        <v>-10.792990984955395</v>
      </c>
      <c r="AW40" s="63">
        <f t="shared" si="568"/>
        <v>-11.541299284602701</v>
      </c>
      <c r="AX40" s="63">
        <f t="shared" si="568"/>
        <v>-11.259355693991893</v>
      </c>
      <c r="AY40" s="63">
        <f t="shared" si="568"/>
        <v>-4.8860100774877537</v>
      </c>
      <c r="AZ40" s="63">
        <f t="shared" si="568"/>
        <v>-16.538913897808015</v>
      </c>
      <c r="BA40" s="63">
        <f t="shared" si="568"/>
        <v>-11.661710548593874</v>
      </c>
      <c r="BB40" s="63">
        <f t="shared" si="568"/>
        <v>-11.380534704082493</v>
      </c>
      <c r="BC40" s="63">
        <f t="shared" si="568"/>
        <v>-16.267694533948088</v>
      </c>
      <c r="BD40" s="63">
        <f t="shared" si="568"/>
        <v>-5.4407095400301841</v>
      </c>
      <c r="BE40" s="63">
        <f t="shared" si="568"/>
        <v>-11.803368720251456</v>
      </c>
      <c r="BF40" s="63">
        <f t="shared" si="568"/>
        <v>-11.522896866296378</v>
      </c>
      <c r="BG40" s="63">
        <f t="shared" si="568"/>
        <v>-10.7707731257251</v>
      </c>
      <c r="BH40" s="63">
        <f t="shared" si="568"/>
        <v>-11.177549661095327</v>
      </c>
      <c r="BI40" s="63">
        <f t="shared" si="568"/>
        <v>-11.914804504723634</v>
      </c>
      <c r="BJ40" s="63">
        <f t="shared" si="568"/>
        <v>-11.635389442888481</v>
      </c>
      <c r="BK40" s="63">
        <f t="shared" si="568"/>
        <v>-642.06608663655561</v>
      </c>
      <c r="BL40" s="63">
        <f t="shared" si="568"/>
        <v>-695.56900300366442</v>
      </c>
      <c r="BM40" s="63">
        <f t="shared" si="568"/>
        <v>-843.12139769058012</v>
      </c>
      <c r="BN40" s="63">
        <f t="shared" si="568"/>
        <v>-792.6788073093303</v>
      </c>
      <c r="BO40" s="63">
        <f t="shared" si="568"/>
        <v>-1.6498372224305058E-4</v>
      </c>
      <c r="BP40" s="63">
        <f t="shared" si="568"/>
        <v>0</v>
      </c>
      <c r="BQ40" s="63">
        <f t="shared" ref="BQ40:EB40" si="569" xml:space="preserve"> BQ$38</f>
        <v>0</v>
      </c>
      <c r="BR40" s="63">
        <f t="shared" si="569"/>
        <v>0</v>
      </c>
      <c r="BS40" s="63">
        <f t="shared" si="569"/>
        <v>0</v>
      </c>
      <c r="BT40" s="63">
        <f t="shared" si="569"/>
        <v>0</v>
      </c>
      <c r="BU40" s="63">
        <f t="shared" si="569"/>
        <v>0</v>
      </c>
      <c r="BV40" s="63">
        <f t="shared" si="569"/>
        <v>0</v>
      </c>
      <c r="BW40" s="63">
        <f t="shared" si="569"/>
        <v>0</v>
      </c>
      <c r="BX40" s="63">
        <f t="shared" si="569"/>
        <v>0</v>
      </c>
      <c r="BY40" s="63">
        <f t="shared" si="569"/>
        <v>0</v>
      </c>
      <c r="BZ40" s="63">
        <f t="shared" si="569"/>
        <v>0</v>
      </c>
      <c r="CA40" s="63">
        <f t="shared" si="569"/>
        <v>0</v>
      </c>
      <c r="CB40" s="63">
        <f t="shared" si="569"/>
        <v>0</v>
      </c>
      <c r="CC40" s="63">
        <f t="shared" si="569"/>
        <v>0</v>
      </c>
      <c r="CD40" s="63">
        <f t="shared" si="569"/>
        <v>0</v>
      </c>
      <c r="CE40" s="63">
        <f t="shared" si="569"/>
        <v>0</v>
      </c>
      <c r="CF40" s="63">
        <f t="shared" si="569"/>
        <v>0</v>
      </c>
      <c r="CG40" s="63">
        <f t="shared" si="569"/>
        <v>0</v>
      </c>
      <c r="CH40" s="63">
        <f t="shared" si="569"/>
        <v>0</v>
      </c>
      <c r="CI40" s="63">
        <f t="shared" si="569"/>
        <v>0</v>
      </c>
      <c r="CJ40" s="63">
        <f t="shared" si="569"/>
        <v>0</v>
      </c>
      <c r="CK40" s="63">
        <f t="shared" si="569"/>
        <v>0</v>
      </c>
      <c r="CL40" s="63">
        <f t="shared" si="569"/>
        <v>0</v>
      </c>
      <c r="CM40" s="63">
        <f t="shared" si="569"/>
        <v>0</v>
      </c>
      <c r="CN40" s="63">
        <f t="shared" si="569"/>
        <v>0</v>
      </c>
      <c r="CO40" s="63">
        <f t="shared" si="569"/>
        <v>0</v>
      </c>
      <c r="CP40" s="63">
        <f t="shared" si="569"/>
        <v>0</v>
      </c>
      <c r="CQ40" s="63">
        <f t="shared" si="569"/>
        <v>0</v>
      </c>
      <c r="CR40" s="63">
        <f t="shared" si="569"/>
        <v>0</v>
      </c>
      <c r="CS40" s="63">
        <f t="shared" si="569"/>
        <v>0</v>
      </c>
      <c r="CT40" s="63">
        <f t="shared" si="569"/>
        <v>0</v>
      </c>
      <c r="CU40" s="63">
        <f t="shared" si="569"/>
        <v>0</v>
      </c>
      <c r="CV40" s="63">
        <f t="shared" si="569"/>
        <v>0</v>
      </c>
      <c r="CW40" s="63">
        <f t="shared" si="569"/>
        <v>0</v>
      </c>
      <c r="CX40" s="63">
        <f t="shared" si="569"/>
        <v>0</v>
      </c>
      <c r="CY40" s="63">
        <f t="shared" si="569"/>
        <v>0</v>
      </c>
      <c r="CZ40" s="63">
        <f t="shared" si="569"/>
        <v>0</v>
      </c>
      <c r="DA40" s="63">
        <f t="shared" si="569"/>
        <v>0</v>
      </c>
      <c r="DB40" s="63">
        <f t="shared" si="569"/>
        <v>0</v>
      </c>
      <c r="DC40" s="63">
        <f t="shared" si="569"/>
        <v>0</v>
      </c>
      <c r="DD40" s="63">
        <f t="shared" si="569"/>
        <v>0</v>
      </c>
      <c r="DE40" s="63">
        <f t="shared" si="569"/>
        <v>0</v>
      </c>
      <c r="DF40" s="63">
        <f t="shared" si="569"/>
        <v>0</v>
      </c>
      <c r="DG40" s="63">
        <f t="shared" si="569"/>
        <v>0</v>
      </c>
      <c r="DH40" s="63">
        <f t="shared" si="569"/>
        <v>0</v>
      </c>
      <c r="DI40" s="63">
        <f t="shared" si="569"/>
        <v>0</v>
      </c>
      <c r="DJ40" s="63">
        <f t="shared" si="569"/>
        <v>0</v>
      </c>
      <c r="DK40" s="63">
        <f t="shared" si="569"/>
        <v>0</v>
      </c>
      <c r="DL40" s="63">
        <f t="shared" si="569"/>
        <v>0</v>
      </c>
      <c r="DM40" s="63">
        <f t="shared" si="569"/>
        <v>0</v>
      </c>
      <c r="DN40" s="63">
        <f t="shared" si="569"/>
        <v>0</v>
      </c>
      <c r="DO40" s="63">
        <f t="shared" si="569"/>
        <v>0</v>
      </c>
      <c r="DP40" s="63">
        <f t="shared" si="569"/>
        <v>0</v>
      </c>
      <c r="DQ40" s="63">
        <f t="shared" si="569"/>
        <v>0</v>
      </c>
      <c r="DR40" s="63">
        <f t="shared" si="569"/>
        <v>0</v>
      </c>
      <c r="DS40" s="63">
        <f t="shared" si="569"/>
        <v>0</v>
      </c>
      <c r="DT40" s="63">
        <f t="shared" si="569"/>
        <v>0</v>
      </c>
      <c r="DU40" s="63">
        <f t="shared" si="569"/>
        <v>0</v>
      </c>
      <c r="DV40" s="63">
        <f t="shared" si="569"/>
        <v>0</v>
      </c>
      <c r="DW40" s="63">
        <f t="shared" si="569"/>
        <v>0</v>
      </c>
      <c r="DX40" s="63">
        <f t="shared" si="569"/>
        <v>0</v>
      </c>
      <c r="DY40" s="63">
        <f t="shared" si="569"/>
        <v>0</v>
      </c>
      <c r="DZ40" s="63">
        <f t="shared" si="569"/>
        <v>0</v>
      </c>
      <c r="EA40" s="63">
        <f t="shared" si="569"/>
        <v>0</v>
      </c>
      <c r="EB40" s="63">
        <f t="shared" si="569"/>
        <v>0</v>
      </c>
      <c r="EC40" s="63">
        <f t="shared" ref="EC40:GJ40" si="570" xml:space="preserve"> EC$38</f>
        <v>0</v>
      </c>
      <c r="ED40" s="63">
        <f t="shared" si="570"/>
        <v>0</v>
      </c>
      <c r="EE40" s="63">
        <f t="shared" si="570"/>
        <v>0</v>
      </c>
      <c r="EF40" s="63">
        <f t="shared" si="570"/>
        <v>0</v>
      </c>
      <c r="EG40" s="63">
        <f t="shared" si="570"/>
        <v>0</v>
      </c>
      <c r="EH40" s="63">
        <f t="shared" si="570"/>
        <v>0</v>
      </c>
      <c r="EI40" s="63">
        <f t="shared" si="570"/>
        <v>0</v>
      </c>
      <c r="EJ40" s="63">
        <f t="shared" si="570"/>
        <v>0</v>
      </c>
      <c r="EK40" s="63">
        <f t="shared" si="570"/>
        <v>0</v>
      </c>
      <c r="EL40" s="63">
        <f t="shared" si="570"/>
        <v>0</v>
      </c>
      <c r="EM40" s="63">
        <f t="shared" si="570"/>
        <v>0</v>
      </c>
      <c r="EN40" s="63">
        <f t="shared" si="570"/>
        <v>0</v>
      </c>
      <c r="EO40" s="63">
        <f t="shared" si="570"/>
        <v>0</v>
      </c>
      <c r="EP40" s="63">
        <f t="shared" si="570"/>
        <v>0</v>
      </c>
      <c r="EQ40" s="63">
        <f t="shared" si="570"/>
        <v>0</v>
      </c>
      <c r="ER40" s="63">
        <f t="shared" si="570"/>
        <v>0</v>
      </c>
      <c r="ES40" s="63">
        <f t="shared" si="570"/>
        <v>0</v>
      </c>
      <c r="ET40" s="63">
        <f t="shared" si="570"/>
        <v>0</v>
      </c>
      <c r="EU40" s="63">
        <f t="shared" si="570"/>
        <v>0</v>
      </c>
      <c r="EV40" s="63">
        <f t="shared" si="570"/>
        <v>0</v>
      </c>
      <c r="EW40" s="63">
        <f t="shared" si="570"/>
        <v>0</v>
      </c>
      <c r="EX40" s="63">
        <f t="shared" si="570"/>
        <v>0</v>
      </c>
      <c r="EY40" s="63">
        <f t="shared" si="570"/>
        <v>0</v>
      </c>
      <c r="EZ40" s="63">
        <f t="shared" si="570"/>
        <v>0</v>
      </c>
      <c r="FA40" s="63">
        <f t="shared" si="570"/>
        <v>0</v>
      </c>
      <c r="FB40" s="63">
        <f t="shared" si="570"/>
        <v>0</v>
      </c>
      <c r="FC40" s="63">
        <f t="shared" si="570"/>
        <v>0</v>
      </c>
      <c r="FD40" s="63">
        <f t="shared" si="570"/>
        <v>0</v>
      </c>
      <c r="FE40" s="63">
        <f t="shared" si="570"/>
        <v>0</v>
      </c>
      <c r="FF40" s="63">
        <f t="shared" si="570"/>
        <v>0</v>
      </c>
      <c r="FG40" s="63">
        <f t="shared" si="570"/>
        <v>0</v>
      </c>
      <c r="FH40" s="63">
        <f t="shared" si="570"/>
        <v>0</v>
      </c>
      <c r="FI40" s="63">
        <f t="shared" si="570"/>
        <v>0</v>
      </c>
      <c r="FJ40" s="63">
        <f t="shared" si="570"/>
        <v>0</v>
      </c>
      <c r="FK40" s="63">
        <f t="shared" si="570"/>
        <v>0</v>
      </c>
      <c r="FL40" s="63">
        <f t="shared" si="570"/>
        <v>0</v>
      </c>
      <c r="FM40" s="63">
        <f t="shared" si="570"/>
        <v>0</v>
      </c>
      <c r="FN40" s="63">
        <f t="shared" si="570"/>
        <v>0</v>
      </c>
      <c r="FO40" s="63">
        <f t="shared" si="570"/>
        <v>0</v>
      </c>
      <c r="FP40" s="63">
        <f t="shared" si="570"/>
        <v>0</v>
      </c>
      <c r="FQ40" s="63">
        <f t="shared" si="570"/>
        <v>0</v>
      </c>
      <c r="FR40" s="63">
        <f t="shared" si="570"/>
        <v>0</v>
      </c>
      <c r="FS40" s="63">
        <f t="shared" si="570"/>
        <v>0</v>
      </c>
      <c r="FT40" s="63">
        <f t="shared" si="570"/>
        <v>0</v>
      </c>
      <c r="FU40" s="63">
        <f t="shared" si="570"/>
        <v>0</v>
      </c>
      <c r="FV40" s="63">
        <f t="shared" si="570"/>
        <v>0</v>
      </c>
      <c r="FW40" s="63">
        <f t="shared" si="570"/>
        <v>0</v>
      </c>
      <c r="FX40" s="63">
        <f t="shared" si="570"/>
        <v>0</v>
      </c>
      <c r="FY40" s="63">
        <f t="shared" si="570"/>
        <v>0</v>
      </c>
      <c r="FZ40" s="63">
        <f t="shared" si="570"/>
        <v>0</v>
      </c>
      <c r="GA40" s="63">
        <f t="shared" si="570"/>
        <v>0</v>
      </c>
      <c r="GB40" s="63">
        <f t="shared" si="570"/>
        <v>0</v>
      </c>
      <c r="GC40" s="63">
        <f t="shared" si="570"/>
        <v>0</v>
      </c>
      <c r="GD40" s="63">
        <f t="shared" si="570"/>
        <v>0</v>
      </c>
      <c r="GE40" s="63">
        <f t="shared" si="570"/>
        <v>0</v>
      </c>
      <c r="GF40" s="63">
        <f t="shared" si="570"/>
        <v>0</v>
      </c>
      <c r="GG40" s="63">
        <f t="shared" si="570"/>
        <v>0</v>
      </c>
      <c r="GH40" s="63">
        <f t="shared" si="570"/>
        <v>0</v>
      </c>
      <c r="GI40" s="63">
        <f t="shared" si="570"/>
        <v>0</v>
      </c>
      <c r="GJ40" s="63">
        <f t="shared" si="570"/>
        <v>0</v>
      </c>
    </row>
    <row r="41" spans="1:192" s="603" customFormat="1" ht="12.5" x14ac:dyDescent="0.25">
      <c r="A41" s="83">
        <f xml:space="preserve"> Time!A$161</f>
        <v>0</v>
      </c>
      <c r="B41" s="83">
        <f xml:space="preserve"> Time!B$161</f>
        <v>0</v>
      </c>
      <c r="C41" s="83">
        <f xml:space="preserve"> Time!C$161</f>
        <v>0</v>
      </c>
      <c r="D41" s="83">
        <f xml:space="preserve"> Time!D$161</f>
        <v>0</v>
      </c>
      <c r="E41" s="83" t="str">
        <f xml:space="preserve"> Time!E$161</f>
        <v>Senior debt repayment flag</v>
      </c>
      <c r="F41" s="83">
        <f xml:space="preserve"> Time!F$161</f>
        <v>0</v>
      </c>
      <c r="G41" s="83" t="str">
        <f xml:space="preserve"> Time!G$161</f>
        <v>flag</v>
      </c>
      <c r="H41" s="83">
        <f xml:space="preserve"> Time!H$161</f>
        <v>48</v>
      </c>
      <c r="I41" s="83">
        <f xml:space="preserve"> Time!I$161</f>
        <v>0</v>
      </c>
      <c r="J41" s="83">
        <f xml:space="preserve"> Time!J$161</f>
        <v>0</v>
      </c>
      <c r="K41" s="83">
        <f xml:space="preserve"> Time!K$161</f>
        <v>0</v>
      </c>
      <c r="L41" s="83">
        <f xml:space="preserve"> Time!L$161</f>
        <v>0</v>
      </c>
      <c r="M41" s="83">
        <f xml:space="preserve"> Time!M$161</f>
        <v>0</v>
      </c>
      <c r="N41" s="83">
        <f xml:space="preserve"> Time!N$161</f>
        <v>0</v>
      </c>
      <c r="O41" s="83">
        <f xml:space="preserve"> Time!O$161</f>
        <v>0</v>
      </c>
      <c r="P41" s="83">
        <f xml:space="preserve"> Time!P$161</f>
        <v>0</v>
      </c>
      <c r="Q41" s="83">
        <f xml:space="preserve"> Time!Q$161</f>
        <v>0</v>
      </c>
      <c r="R41" s="83">
        <f xml:space="preserve"> Time!R$161</f>
        <v>0</v>
      </c>
      <c r="S41" s="83">
        <f xml:space="preserve"> Time!S$161</f>
        <v>1</v>
      </c>
      <c r="T41" s="83">
        <f xml:space="preserve"> Time!T$161</f>
        <v>1</v>
      </c>
      <c r="U41" s="83">
        <f xml:space="preserve"> Time!U$161</f>
        <v>1</v>
      </c>
      <c r="V41" s="83">
        <f xml:space="preserve"> Time!V$161</f>
        <v>1</v>
      </c>
      <c r="W41" s="83">
        <f xml:space="preserve"> Time!W$161</f>
        <v>1</v>
      </c>
      <c r="X41" s="83">
        <f xml:space="preserve"> Time!X$161</f>
        <v>1</v>
      </c>
      <c r="Y41" s="83">
        <f xml:space="preserve"> Time!Y$161</f>
        <v>1</v>
      </c>
      <c r="Z41" s="83">
        <f xml:space="preserve"> Time!Z$161</f>
        <v>1</v>
      </c>
      <c r="AA41" s="83">
        <f xml:space="preserve"> Time!AA$161</f>
        <v>1</v>
      </c>
      <c r="AB41" s="83">
        <f xml:space="preserve"> Time!AB$161</f>
        <v>1</v>
      </c>
      <c r="AC41" s="83">
        <f xml:space="preserve"> Time!AC$161</f>
        <v>1</v>
      </c>
      <c r="AD41" s="83">
        <f xml:space="preserve"> Time!AD$161</f>
        <v>1</v>
      </c>
      <c r="AE41" s="83">
        <f xml:space="preserve"> Time!AE$161</f>
        <v>1</v>
      </c>
      <c r="AF41" s="83">
        <f xml:space="preserve"> Time!AF$161</f>
        <v>1</v>
      </c>
      <c r="AG41" s="83">
        <f xml:space="preserve"> Time!AG$161</f>
        <v>1</v>
      </c>
      <c r="AH41" s="83">
        <f xml:space="preserve"> Time!AH$161</f>
        <v>1</v>
      </c>
      <c r="AI41" s="83">
        <f xml:space="preserve"> Time!AI$161</f>
        <v>1</v>
      </c>
      <c r="AJ41" s="83">
        <f xml:space="preserve"> Time!AJ$161</f>
        <v>1</v>
      </c>
      <c r="AK41" s="83">
        <f xml:space="preserve"> Time!AK$161</f>
        <v>1</v>
      </c>
      <c r="AL41" s="83">
        <f xml:space="preserve"> Time!AL$161</f>
        <v>1</v>
      </c>
      <c r="AM41" s="83">
        <f xml:space="preserve"> Time!AM$161</f>
        <v>1</v>
      </c>
      <c r="AN41" s="83">
        <f xml:space="preserve"> Time!AN$161</f>
        <v>1</v>
      </c>
      <c r="AO41" s="83">
        <f xml:space="preserve"> Time!AO$161</f>
        <v>1</v>
      </c>
      <c r="AP41" s="83">
        <f xml:space="preserve"> Time!AP$161</f>
        <v>1</v>
      </c>
      <c r="AQ41" s="83">
        <f xml:space="preserve"> Time!AQ$161</f>
        <v>1</v>
      </c>
      <c r="AR41" s="83">
        <f xml:space="preserve"> Time!AR$161</f>
        <v>1</v>
      </c>
      <c r="AS41" s="83">
        <f xml:space="preserve"> Time!AS$161</f>
        <v>1</v>
      </c>
      <c r="AT41" s="83">
        <f xml:space="preserve"> Time!AT$161</f>
        <v>1</v>
      </c>
      <c r="AU41" s="83">
        <f xml:space="preserve"> Time!AU$161</f>
        <v>1</v>
      </c>
      <c r="AV41" s="83">
        <f xml:space="preserve"> Time!AV$161</f>
        <v>1</v>
      </c>
      <c r="AW41" s="83">
        <f xml:space="preserve"> Time!AW$161</f>
        <v>1</v>
      </c>
      <c r="AX41" s="83">
        <f xml:space="preserve"> Time!AX$161</f>
        <v>1</v>
      </c>
      <c r="AY41" s="83">
        <f xml:space="preserve"> Time!AY$161</f>
        <v>1</v>
      </c>
      <c r="AZ41" s="83">
        <f xml:space="preserve"> Time!AZ$161</f>
        <v>1</v>
      </c>
      <c r="BA41" s="83">
        <f xml:space="preserve"> Time!BA$161</f>
        <v>1</v>
      </c>
      <c r="BB41" s="83">
        <f xml:space="preserve"> Time!BB$161</f>
        <v>1</v>
      </c>
      <c r="BC41" s="83">
        <f xml:space="preserve"> Time!BC$161</f>
        <v>1</v>
      </c>
      <c r="BD41" s="83">
        <f xml:space="preserve"> Time!BD$161</f>
        <v>1</v>
      </c>
      <c r="BE41" s="83">
        <f xml:space="preserve"> Time!BE$161</f>
        <v>1</v>
      </c>
      <c r="BF41" s="83">
        <f xml:space="preserve"> Time!BF$161</f>
        <v>1</v>
      </c>
      <c r="BG41" s="83">
        <f xml:space="preserve"> Time!BG$161</f>
        <v>1</v>
      </c>
      <c r="BH41" s="83">
        <f xml:space="preserve"> Time!BH$161</f>
        <v>1</v>
      </c>
      <c r="BI41" s="83">
        <f xml:space="preserve"> Time!BI$161</f>
        <v>1</v>
      </c>
      <c r="BJ41" s="83">
        <f xml:space="preserve"> Time!BJ$161</f>
        <v>1</v>
      </c>
      <c r="BK41" s="83">
        <f xml:space="preserve"> Time!BK$161</f>
        <v>1</v>
      </c>
      <c r="BL41" s="83">
        <f xml:space="preserve"> Time!BL$161</f>
        <v>1</v>
      </c>
      <c r="BM41" s="83">
        <f xml:space="preserve"> Time!BM$161</f>
        <v>1</v>
      </c>
      <c r="BN41" s="83">
        <f xml:space="preserve"> Time!BN$161</f>
        <v>1</v>
      </c>
      <c r="BO41" s="83">
        <f xml:space="preserve"> Time!BO$161</f>
        <v>0</v>
      </c>
      <c r="BP41" s="83">
        <f xml:space="preserve"> Time!BP$161</f>
        <v>0</v>
      </c>
      <c r="BQ41" s="83">
        <f xml:space="preserve"> Time!BQ$161</f>
        <v>0</v>
      </c>
      <c r="BR41" s="83">
        <f xml:space="preserve"> Time!BR$161</f>
        <v>0</v>
      </c>
      <c r="BS41" s="83">
        <f xml:space="preserve"> Time!BS$161</f>
        <v>0</v>
      </c>
      <c r="BT41" s="83">
        <f xml:space="preserve"> Time!BT$161</f>
        <v>0</v>
      </c>
      <c r="BU41" s="83">
        <f xml:space="preserve"> Time!BU$161</f>
        <v>0</v>
      </c>
      <c r="BV41" s="83">
        <f xml:space="preserve"> Time!BV$161</f>
        <v>0</v>
      </c>
      <c r="BW41" s="83">
        <f xml:space="preserve"> Time!BW$161</f>
        <v>0</v>
      </c>
      <c r="BX41" s="83">
        <f xml:space="preserve"> Time!BX$161</f>
        <v>0</v>
      </c>
      <c r="BY41" s="83">
        <f xml:space="preserve"> Time!BY$161</f>
        <v>0</v>
      </c>
      <c r="BZ41" s="83">
        <f xml:space="preserve"> Time!BZ$161</f>
        <v>0</v>
      </c>
      <c r="CA41" s="83">
        <f xml:space="preserve"> Time!CA$161</f>
        <v>0</v>
      </c>
      <c r="CB41" s="83">
        <f xml:space="preserve"> Time!CB$161</f>
        <v>0</v>
      </c>
      <c r="CC41" s="83">
        <f xml:space="preserve"> Time!CC$161</f>
        <v>0</v>
      </c>
      <c r="CD41" s="83">
        <f xml:space="preserve"> Time!CD$161</f>
        <v>0</v>
      </c>
      <c r="CE41" s="83">
        <f xml:space="preserve"> Time!CE$161</f>
        <v>0</v>
      </c>
      <c r="CF41" s="83">
        <f xml:space="preserve"> Time!CF$161</f>
        <v>0</v>
      </c>
      <c r="CG41" s="83">
        <f xml:space="preserve"> Time!CG$161</f>
        <v>0</v>
      </c>
      <c r="CH41" s="83">
        <f xml:space="preserve"> Time!CH$161</f>
        <v>0</v>
      </c>
      <c r="CI41" s="83">
        <f xml:space="preserve"> Time!CI$161</f>
        <v>0</v>
      </c>
      <c r="CJ41" s="83">
        <f xml:space="preserve"> Time!CJ$161</f>
        <v>0</v>
      </c>
      <c r="CK41" s="83">
        <f xml:space="preserve"> Time!CK$161</f>
        <v>0</v>
      </c>
      <c r="CL41" s="83">
        <f xml:space="preserve"> Time!CL$161</f>
        <v>0</v>
      </c>
      <c r="CM41" s="83">
        <f xml:space="preserve"> Time!CM$161</f>
        <v>0</v>
      </c>
      <c r="CN41" s="83">
        <f xml:space="preserve"> Time!CN$161</f>
        <v>0</v>
      </c>
      <c r="CO41" s="83">
        <f xml:space="preserve"> Time!CO$161</f>
        <v>0</v>
      </c>
      <c r="CP41" s="83">
        <f xml:space="preserve"> Time!CP$161</f>
        <v>0</v>
      </c>
      <c r="CQ41" s="83">
        <f xml:space="preserve"> Time!CQ$161</f>
        <v>0</v>
      </c>
      <c r="CR41" s="83">
        <f xml:space="preserve"> Time!CR$161</f>
        <v>0</v>
      </c>
      <c r="CS41" s="83">
        <f xml:space="preserve"> Time!CS$161</f>
        <v>0</v>
      </c>
      <c r="CT41" s="83">
        <f xml:space="preserve"> Time!CT$161</f>
        <v>0</v>
      </c>
      <c r="CU41" s="83">
        <f xml:space="preserve"> Time!CU$161</f>
        <v>0</v>
      </c>
      <c r="CV41" s="83">
        <f xml:space="preserve"> Time!CV$161</f>
        <v>0</v>
      </c>
      <c r="CW41" s="83">
        <f xml:space="preserve"> Time!CW$161</f>
        <v>0</v>
      </c>
      <c r="CX41" s="83">
        <f xml:space="preserve"> Time!CX$161</f>
        <v>0</v>
      </c>
      <c r="CY41" s="83">
        <f xml:space="preserve"> Time!CY$161</f>
        <v>0</v>
      </c>
      <c r="CZ41" s="83">
        <f xml:space="preserve"> Time!CZ$161</f>
        <v>0</v>
      </c>
      <c r="DA41" s="83">
        <f xml:space="preserve"> Time!DA$161</f>
        <v>0</v>
      </c>
      <c r="DB41" s="83">
        <f xml:space="preserve"> Time!DB$161</f>
        <v>0</v>
      </c>
      <c r="DC41" s="83">
        <f xml:space="preserve"> Time!DC$161</f>
        <v>0</v>
      </c>
      <c r="DD41" s="83">
        <f xml:space="preserve"> Time!DD$161</f>
        <v>0</v>
      </c>
      <c r="DE41" s="83">
        <f xml:space="preserve"> Time!DE$161</f>
        <v>0</v>
      </c>
      <c r="DF41" s="83">
        <f xml:space="preserve"> Time!DF$161</f>
        <v>0</v>
      </c>
      <c r="DG41" s="83">
        <f xml:space="preserve"> Time!DG$161</f>
        <v>0</v>
      </c>
      <c r="DH41" s="83">
        <f xml:space="preserve"> Time!DH$161</f>
        <v>0</v>
      </c>
      <c r="DI41" s="83">
        <f xml:space="preserve"> Time!DI$161</f>
        <v>0</v>
      </c>
      <c r="DJ41" s="83">
        <f xml:space="preserve"> Time!DJ$161</f>
        <v>0</v>
      </c>
      <c r="DK41" s="83">
        <f xml:space="preserve"> Time!DK$161</f>
        <v>0</v>
      </c>
      <c r="DL41" s="83">
        <f xml:space="preserve"> Time!DL$161</f>
        <v>0</v>
      </c>
      <c r="DM41" s="83">
        <f xml:space="preserve"> Time!DM$161</f>
        <v>0</v>
      </c>
      <c r="DN41" s="83">
        <f xml:space="preserve"> Time!DN$161</f>
        <v>0</v>
      </c>
      <c r="DO41" s="83">
        <f xml:space="preserve"> Time!DO$161</f>
        <v>0</v>
      </c>
      <c r="DP41" s="83">
        <f xml:space="preserve"> Time!DP$161</f>
        <v>0</v>
      </c>
      <c r="DQ41" s="83">
        <f xml:space="preserve"> Time!DQ$161</f>
        <v>0</v>
      </c>
      <c r="DR41" s="83">
        <f xml:space="preserve"> Time!DR$161</f>
        <v>0</v>
      </c>
      <c r="DS41" s="83">
        <f xml:space="preserve"> Time!DS$161</f>
        <v>0</v>
      </c>
      <c r="DT41" s="83">
        <f xml:space="preserve"> Time!DT$161</f>
        <v>0</v>
      </c>
      <c r="DU41" s="83">
        <f xml:space="preserve"> Time!DU$161</f>
        <v>0</v>
      </c>
      <c r="DV41" s="83">
        <f xml:space="preserve"> Time!DV$161</f>
        <v>0</v>
      </c>
      <c r="DW41" s="83">
        <f xml:space="preserve"> Time!DW$161</f>
        <v>0</v>
      </c>
      <c r="DX41" s="83">
        <f xml:space="preserve"> Time!DX$161</f>
        <v>0</v>
      </c>
      <c r="DY41" s="83">
        <f xml:space="preserve"> Time!DY$161</f>
        <v>0</v>
      </c>
      <c r="DZ41" s="83">
        <f xml:space="preserve"> Time!DZ$161</f>
        <v>0</v>
      </c>
      <c r="EA41" s="83">
        <f xml:space="preserve"> Time!EA$161</f>
        <v>0</v>
      </c>
      <c r="EB41" s="83">
        <f xml:space="preserve"> Time!EB$161</f>
        <v>0</v>
      </c>
      <c r="EC41" s="83">
        <f xml:space="preserve"> Time!EC$161</f>
        <v>0</v>
      </c>
      <c r="ED41" s="83">
        <f xml:space="preserve"> Time!ED$161</f>
        <v>0</v>
      </c>
      <c r="EE41" s="83">
        <f xml:space="preserve"> Time!EE$161</f>
        <v>0</v>
      </c>
      <c r="EF41" s="83">
        <f xml:space="preserve"> Time!EF$161</f>
        <v>0</v>
      </c>
      <c r="EG41" s="83">
        <f xml:space="preserve"> Time!EG$161</f>
        <v>0</v>
      </c>
      <c r="EH41" s="83">
        <f xml:space="preserve"> Time!EH$161</f>
        <v>0</v>
      </c>
      <c r="EI41" s="83">
        <f xml:space="preserve"> Time!EI$161</f>
        <v>0</v>
      </c>
      <c r="EJ41" s="83">
        <f xml:space="preserve"> Time!EJ$161</f>
        <v>0</v>
      </c>
      <c r="EK41" s="83">
        <f xml:space="preserve"> Time!EK$161</f>
        <v>0</v>
      </c>
      <c r="EL41" s="83">
        <f xml:space="preserve"> Time!EL$161</f>
        <v>0</v>
      </c>
      <c r="EM41" s="83">
        <f xml:space="preserve"> Time!EM$161</f>
        <v>0</v>
      </c>
      <c r="EN41" s="83">
        <f xml:space="preserve"> Time!EN$161</f>
        <v>0</v>
      </c>
      <c r="EO41" s="83">
        <f xml:space="preserve"> Time!EO$161</f>
        <v>0</v>
      </c>
      <c r="EP41" s="83">
        <f xml:space="preserve"> Time!EP$161</f>
        <v>0</v>
      </c>
      <c r="EQ41" s="83">
        <f xml:space="preserve"> Time!EQ$161</f>
        <v>0</v>
      </c>
      <c r="ER41" s="83">
        <f xml:space="preserve"> Time!ER$161</f>
        <v>0</v>
      </c>
      <c r="ES41" s="83">
        <f xml:space="preserve"> Time!ES$161</f>
        <v>0</v>
      </c>
      <c r="ET41" s="83">
        <f xml:space="preserve"> Time!ET$161</f>
        <v>0</v>
      </c>
      <c r="EU41" s="83">
        <f xml:space="preserve"> Time!EU$161</f>
        <v>0</v>
      </c>
      <c r="EV41" s="83">
        <f xml:space="preserve"> Time!EV$161</f>
        <v>0</v>
      </c>
      <c r="EW41" s="83">
        <f xml:space="preserve"> Time!EW$161</f>
        <v>0</v>
      </c>
      <c r="EX41" s="83">
        <f xml:space="preserve"> Time!EX$161</f>
        <v>0</v>
      </c>
      <c r="EY41" s="83">
        <f xml:space="preserve"> Time!EY$161</f>
        <v>0</v>
      </c>
      <c r="EZ41" s="83">
        <f xml:space="preserve"> Time!EZ$161</f>
        <v>0</v>
      </c>
      <c r="FA41" s="83">
        <f xml:space="preserve"> Time!FA$161</f>
        <v>0</v>
      </c>
      <c r="FB41" s="83">
        <f xml:space="preserve"> Time!FB$161</f>
        <v>0</v>
      </c>
      <c r="FC41" s="83">
        <f xml:space="preserve"> Time!FC$161</f>
        <v>0</v>
      </c>
      <c r="FD41" s="83">
        <f xml:space="preserve"> Time!FD$161</f>
        <v>0</v>
      </c>
      <c r="FE41" s="83">
        <f xml:space="preserve"> Time!FE$161</f>
        <v>0</v>
      </c>
      <c r="FF41" s="83">
        <f xml:space="preserve"> Time!FF$161</f>
        <v>0</v>
      </c>
      <c r="FG41" s="83">
        <f xml:space="preserve"> Time!FG$161</f>
        <v>0</v>
      </c>
      <c r="FH41" s="83">
        <f xml:space="preserve"> Time!FH$161</f>
        <v>0</v>
      </c>
      <c r="FI41" s="83">
        <f xml:space="preserve"> Time!FI$161</f>
        <v>0</v>
      </c>
      <c r="FJ41" s="83">
        <f xml:space="preserve"> Time!FJ$161</f>
        <v>0</v>
      </c>
      <c r="FK41" s="83">
        <f xml:space="preserve"> Time!FK$161</f>
        <v>0</v>
      </c>
      <c r="FL41" s="83">
        <f xml:space="preserve"> Time!FL$161</f>
        <v>0</v>
      </c>
      <c r="FM41" s="83">
        <f xml:space="preserve"> Time!FM$161</f>
        <v>0</v>
      </c>
      <c r="FN41" s="83">
        <f xml:space="preserve"> Time!FN$161</f>
        <v>0</v>
      </c>
      <c r="FO41" s="83">
        <f xml:space="preserve"> Time!FO$161</f>
        <v>0</v>
      </c>
      <c r="FP41" s="83">
        <f xml:space="preserve"> Time!FP$161</f>
        <v>0</v>
      </c>
      <c r="FQ41" s="83">
        <f xml:space="preserve"> Time!FQ$161</f>
        <v>0</v>
      </c>
      <c r="FR41" s="83">
        <f xml:space="preserve"> Time!FR$161</f>
        <v>0</v>
      </c>
      <c r="FS41" s="83">
        <f xml:space="preserve"> Time!FS$161</f>
        <v>0</v>
      </c>
      <c r="FT41" s="83">
        <f xml:space="preserve"> Time!FT$161</f>
        <v>0</v>
      </c>
      <c r="FU41" s="83">
        <f xml:space="preserve"> Time!FU$161</f>
        <v>0</v>
      </c>
      <c r="FV41" s="83">
        <f xml:space="preserve"> Time!FV$161</f>
        <v>0</v>
      </c>
      <c r="FW41" s="83">
        <f xml:space="preserve"> Time!FW$161</f>
        <v>0</v>
      </c>
      <c r="FX41" s="83">
        <f xml:space="preserve"> Time!FX$161</f>
        <v>0</v>
      </c>
      <c r="FY41" s="83">
        <f xml:space="preserve"> Time!FY$161</f>
        <v>0</v>
      </c>
      <c r="FZ41" s="83">
        <f xml:space="preserve"> Time!FZ$161</f>
        <v>0</v>
      </c>
      <c r="GA41" s="83">
        <f xml:space="preserve"> Time!GA$161</f>
        <v>0</v>
      </c>
      <c r="GB41" s="83">
        <f xml:space="preserve"> Time!GB$161</f>
        <v>0</v>
      </c>
      <c r="GC41" s="83">
        <f xml:space="preserve"> Time!GC$161</f>
        <v>0</v>
      </c>
      <c r="GD41" s="83">
        <f xml:space="preserve"> Time!GD$161</f>
        <v>0</v>
      </c>
      <c r="GE41" s="83">
        <f xml:space="preserve"> Time!GE$161</f>
        <v>0</v>
      </c>
      <c r="GF41" s="83">
        <f xml:space="preserve"> Time!GF$161</f>
        <v>0</v>
      </c>
      <c r="GG41" s="83">
        <f xml:space="preserve"> Time!GG$140</f>
        <v>0</v>
      </c>
      <c r="GH41" s="83">
        <f xml:space="preserve"> Time!GH$140</f>
        <v>0</v>
      </c>
      <c r="GI41" s="83">
        <f xml:space="preserve"> Time!GI$140</f>
        <v>0</v>
      </c>
      <c r="GJ41" s="83">
        <f xml:space="preserve"> Time!GJ$140</f>
        <v>0</v>
      </c>
    </row>
    <row r="42" spans="1:192" x14ac:dyDescent="0.25">
      <c r="A42" s="85"/>
      <c r="B42" s="85"/>
      <c r="C42" s="672"/>
      <c r="D42" s="66"/>
      <c r="E42" s="32" t="s">
        <v>522</v>
      </c>
      <c r="F42" s="32"/>
      <c r="G42" s="32" t="str">
        <f xml:space="preserve"> SMU</f>
        <v>$ 000s</v>
      </c>
      <c r="H42" s="32">
        <f xml:space="preserve"> SUM(J42:GJ42)</f>
        <v>0</v>
      </c>
      <c r="I42" s="32"/>
      <c r="J42" s="32">
        <f t="shared" ref="J42" si="571" xml:space="preserve"> MAX(J40, 0) * J41</f>
        <v>0</v>
      </c>
      <c r="K42" s="32">
        <f t="shared" ref="K42:BV42" si="572" xml:space="preserve"> MAX(K40, 0) * K41</f>
        <v>0</v>
      </c>
      <c r="L42" s="32">
        <f t="shared" si="572"/>
        <v>0</v>
      </c>
      <c r="M42" s="32">
        <f t="shared" si="572"/>
        <v>0</v>
      </c>
      <c r="N42" s="32">
        <f t="shared" si="572"/>
        <v>0</v>
      </c>
      <c r="O42" s="32">
        <f t="shared" si="572"/>
        <v>0</v>
      </c>
      <c r="P42" s="32">
        <f t="shared" si="572"/>
        <v>0</v>
      </c>
      <c r="Q42" s="32">
        <f t="shared" si="572"/>
        <v>0</v>
      </c>
      <c r="R42" s="32">
        <f t="shared" si="572"/>
        <v>0</v>
      </c>
      <c r="S42" s="32">
        <f t="shared" si="572"/>
        <v>0</v>
      </c>
      <c r="T42" s="32">
        <f t="shared" si="572"/>
        <v>0</v>
      </c>
      <c r="U42" s="32">
        <f t="shared" si="572"/>
        <v>0</v>
      </c>
      <c r="V42" s="32">
        <f t="shared" si="572"/>
        <v>0</v>
      </c>
      <c r="W42" s="32">
        <f t="shared" si="572"/>
        <v>0</v>
      </c>
      <c r="X42" s="32">
        <f t="shared" si="572"/>
        <v>0</v>
      </c>
      <c r="Y42" s="32">
        <f t="shared" si="572"/>
        <v>0</v>
      </c>
      <c r="Z42" s="32">
        <f t="shared" si="572"/>
        <v>0</v>
      </c>
      <c r="AA42" s="32">
        <f t="shared" si="572"/>
        <v>0</v>
      </c>
      <c r="AB42" s="32">
        <f t="shared" si="572"/>
        <v>0</v>
      </c>
      <c r="AC42" s="32">
        <f t="shared" si="572"/>
        <v>0</v>
      </c>
      <c r="AD42" s="32">
        <f t="shared" si="572"/>
        <v>0</v>
      </c>
      <c r="AE42" s="32">
        <f t="shared" si="572"/>
        <v>0</v>
      </c>
      <c r="AF42" s="32">
        <f t="shared" si="572"/>
        <v>0</v>
      </c>
      <c r="AG42" s="32">
        <f t="shared" si="572"/>
        <v>0</v>
      </c>
      <c r="AH42" s="32">
        <f t="shared" si="572"/>
        <v>0</v>
      </c>
      <c r="AI42" s="32">
        <f t="shared" si="572"/>
        <v>0</v>
      </c>
      <c r="AJ42" s="32">
        <f t="shared" si="572"/>
        <v>0</v>
      </c>
      <c r="AK42" s="32">
        <f t="shared" si="572"/>
        <v>0</v>
      </c>
      <c r="AL42" s="32">
        <f t="shared" si="572"/>
        <v>0</v>
      </c>
      <c r="AM42" s="32">
        <f t="shared" si="572"/>
        <v>0</v>
      </c>
      <c r="AN42" s="32">
        <f t="shared" si="572"/>
        <v>0</v>
      </c>
      <c r="AO42" s="32">
        <f t="shared" si="572"/>
        <v>0</v>
      </c>
      <c r="AP42" s="32">
        <f t="shared" si="572"/>
        <v>0</v>
      </c>
      <c r="AQ42" s="32">
        <f t="shared" si="572"/>
        <v>0</v>
      </c>
      <c r="AR42" s="32">
        <f t="shared" si="572"/>
        <v>0</v>
      </c>
      <c r="AS42" s="32">
        <f t="shared" si="572"/>
        <v>0</v>
      </c>
      <c r="AT42" s="32">
        <f t="shared" si="572"/>
        <v>0</v>
      </c>
      <c r="AU42" s="32">
        <f t="shared" si="572"/>
        <v>0</v>
      </c>
      <c r="AV42" s="32">
        <f t="shared" si="572"/>
        <v>0</v>
      </c>
      <c r="AW42" s="32">
        <f t="shared" si="572"/>
        <v>0</v>
      </c>
      <c r="AX42" s="32">
        <f t="shared" si="572"/>
        <v>0</v>
      </c>
      <c r="AY42" s="32">
        <f t="shared" si="572"/>
        <v>0</v>
      </c>
      <c r="AZ42" s="32">
        <f t="shared" si="572"/>
        <v>0</v>
      </c>
      <c r="BA42" s="32">
        <f t="shared" si="572"/>
        <v>0</v>
      </c>
      <c r="BB42" s="32">
        <f t="shared" si="572"/>
        <v>0</v>
      </c>
      <c r="BC42" s="32">
        <f t="shared" si="572"/>
        <v>0</v>
      </c>
      <c r="BD42" s="32">
        <f t="shared" si="572"/>
        <v>0</v>
      </c>
      <c r="BE42" s="32">
        <f t="shared" si="572"/>
        <v>0</v>
      </c>
      <c r="BF42" s="32">
        <f t="shared" si="572"/>
        <v>0</v>
      </c>
      <c r="BG42" s="32">
        <f t="shared" si="572"/>
        <v>0</v>
      </c>
      <c r="BH42" s="32">
        <f t="shared" si="572"/>
        <v>0</v>
      </c>
      <c r="BI42" s="32">
        <f t="shared" si="572"/>
        <v>0</v>
      </c>
      <c r="BJ42" s="32">
        <f t="shared" si="572"/>
        <v>0</v>
      </c>
      <c r="BK42" s="32">
        <f t="shared" si="572"/>
        <v>0</v>
      </c>
      <c r="BL42" s="32">
        <f t="shared" si="572"/>
        <v>0</v>
      </c>
      <c r="BM42" s="32">
        <f t="shared" si="572"/>
        <v>0</v>
      </c>
      <c r="BN42" s="32">
        <f t="shared" si="572"/>
        <v>0</v>
      </c>
      <c r="BO42" s="32">
        <f t="shared" si="572"/>
        <v>0</v>
      </c>
      <c r="BP42" s="32">
        <f t="shared" si="572"/>
        <v>0</v>
      </c>
      <c r="BQ42" s="32">
        <f t="shared" si="572"/>
        <v>0</v>
      </c>
      <c r="BR42" s="32">
        <f t="shared" si="572"/>
        <v>0</v>
      </c>
      <c r="BS42" s="32">
        <f t="shared" si="572"/>
        <v>0</v>
      </c>
      <c r="BT42" s="32">
        <f t="shared" si="572"/>
        <v>0</v>
      </c>
      <c r="BU42" s="32">
        <f t="shared" si="572"/>
        <v>0</v>
      </c>
      <c r="BV42" s="32">
        <f t="shared" si="572"/>
        <v>0</v>
      </c>
      <c r="BW42" s="32">
        <f t="shared" ref="BW42:EH42" si="573" xml:space="preserve"> MAX(BW40, 0) * BW41</f>
        <v>0</v>
      </c>
      <c r="BX42" s="32">
        <f t="shared" si="573"/>
        <v>0</v>
      </c>
      <c r="BY42" s="32">
        <f t="shared" si="573"/>
        <v>0</v>
      </c>
      <c r="BZ42" s="32">
        <f t="shared" si="573"/>
        <v>0</v>
      </c>
      <c r="CA42" s="32">
        <f t="shared" si="573"/>
        <v>0</v>
      </c>
      <c r="CB42" s="32">
        <f t="shared" si="573"/>
        <v>0</v>
      </c>
      <c r="CC42" s="32">
        <f t="shared" si="573"/>
        <v>0</v>
      </c>
      <c r="CD42" s="32">
        <f t="shared" si="573"/>
        <v>0</v>
      </c>
      <c r="CE42" s="32">
        <f t="shared" si="573"/>
        <v>0</v>
      </c>
      <c r="CF42" s="32">
        <f t="shared" si="573"/>
        <v>0</v>
      </c>
      <c r="CG42" s="32">
        <f t="shared" si="573"/>
        <v>0</v>
      </c>
      <c r="CH42" s="32">
        <f t="shared" si="573"/>
        <v>0</v>
      </c>
      <c r="CI42" s="32">
        <f t="shared" si="573"/>
        <v>0</v>
      </c>
      <c r="CJ42" s="32">
        <f t="shared" si="573"/>
        <v>0</v>
      </c>
      <c r="CK42" s="32">
        <f t="shared" si="573"/>
        <v>0</v>
      </c>
      <c r="CL42" s="32">
        <f t="shared" si="573"/>
        <v>0</v>
      </c>
      <c r="CM42" s="32">
        <f t="shared" si="573"/>
        <v>0</v>
      </c>
      <c r="CN42" s="32">
        <f t="shared" si="573"/>
        <v>0</v>
      </c>
      <c r="CO42" s="32">
        <f t="shared" si="573"/>
        <v>0</v>
      </c>
      <c r="CP42" s="32">
        <f t="shared" si="573"/>
        <v>0</v>
      </c>
      <c r="CQ42" s="32">
        <f t="shared" si="573"/>
        <v>0</v>
      </c>
      <c r="CR42" s="32">
        <f t="shared" si="573"/>
        <v>0</v>
      </c>
      <c r="CS42" s="32">
        <f t="shared" si="573"/>
        <v>0</v>
      </c>
      <c r="CT42" s="32">
        <f t="shared" si="573"/>
        <v>0</v>
      </c>
      <c r="CU42" s="32">
        <f t="shared" si="573"/>
        <v>0</v>
      </c>
      <c r="CV42" s="32">
        <f t="shared" si="573"/>
        <v>0</v>
      </c>
      <c r="CW42" s="32">
        <f t="shared" si="573"/>
        <v>0</v>
      </c>
      <c r="CX42" s="32">
        <f t="shared" si="573"/>
        <v>0</v>
      </c>
      <c r="CY42" s="32">
        <f t="shared" si="573"/>
        <v>0</v>
      </c>
      <c r="CZ42" s="32">
        <f t="shared" si="573"/>
        <v>0</v>
      </c>
      <c r="DA42" s="32">
        <f t="shared" si="573"/>
        <v>0</v>
      </c>
      <c r="DB42" s="32">
        <f t="shared" si="573"/>
        <v>0</v>
      </c>
      <c r="DC42" s="32">
        <f t="shared" si="573"/>
        <v>0</v>
      </c>
      <c r="DD42" s="32">
        <f t="shared" si="573"/>
        <v>0</v>
      </c>
      <c r="DE42" s="32">
        <f t="shared" si="573"/>
        <v>0</v>
      </c>
      <c r="DF42" s="32">
        <f t="shared" si="573"/>
        <v>0</v>
      </c>
      <c r="DG42" s="32">
        <f t="shared" si="573"/>
        <v>0</v>
      </c>
      <c r="DH42" s="32">
        <f t="shared" si="573"/>
        <v>0</v>
      </c>
      <c r="DI42" s="32">
        <f t="shared" si="573"/>
        <v>0</v>
      </c>
      <c r="DJ42" s="32">
        <f t="shared" si="573"/>
        <v>0</v>
      </c>
      <c r="DK42" s="32">
        <f t="shared" si="573"/>
        <v>0</v>
      </c>
      <c r="DL42" s="32">
        <f t="shared" si="573"/>
        <v>0</v>
      </c>
      <c r="DM42" s="32">
        <f t="shared" si="573"/>
        <v>0</v>
      </c>
      <c r="DN42" s="32">
        <f t="shared" si="573"/>
        <v>0</v>
      </c>
      <c r="DO42" s="32">
        <f t="shared" si="573"/>
        <v>0</v>
      </c>
      <c r="DP42" s="32">
        <f t="shared" si="573"/>
        <v>0</v>
      </c>
      <c r="DQ42" s="32">
        <f t="shared" si="573"/>
        <v>0</v>
      </c>
      <c r="DR42" s="32">
        <f t="shared" si="573"/>
        <v>0</v>
      </c>
      <c r="DS42" s="32">
        <f t="shared" si="573"/>
        <v>0</v>
      </c>
      <c r="DT42" s="32">
        <f t="shared" si="573"/>
        <v>0</v>
      </c>
      <c r="DU42" s="32">
        <f t="shared" si="573"/>
        <v>0</v>
      </c>
      <c r="DV42" s="32">
        <f t="shared" si="573"/>
        <v>0</v>
      </c>
      <c r="DW42" s="32">
        <f t="shared" si="573"/>
        <v>0</v>
      </c>
      <c r="DX42" s="32">
        <f t="shared" si="573"/>
        <v>0</v>
      </c>
      <c r="DY42" s="32">
        <f t="shared" si="573"/>
        <v>0</v>
      </c>
      <c r="DZ42" s="32">
        <f t="shared" si="573"/>
        <v>0</v>
      </c>
      <c r="EA42" s="32">
        <f t="shared" si="573"/>
        <v>0</v>
      </c>
      <c r="EB42" s="32">
        <f t="shared" si="573"/>
        <v>0</v>
      </c>
      <c r="EC42" s="32">
        <f t="shared" si="573"/>
        <v>0</v>
      </c>
      <c r="ED42" s="32">
        <f t="shared" si="573"/>
        <v>0</v>
      </c>
      <c r="EE42" s="32">
        <f t="shared" si="573"/>
        <v>0</v>
      </c>
      <c r="EF42" s="32">
        <f t="shared" si="573"/>
        <v>0</v>
      </c>
      <c r="EG42" s="32">
        <f t="shared" si="573"/>
        <v>0</v>
      </c>
      <c r="EH42" s="32">
        <f t="shared" si="573"/>
        <v>0</v>
      </c>
      <c r="EI42" s="32">
        <f t="shared" ref="EI42:GJ42" si="574" xml:space="preserve"> MAX(EI40, 0) * EI41</f>
        <v>0</v>
      </c>
      <c r="EJ42" s="32">
        <f t="shared" si="574"/>
        <v>0</v>
      </c>
      <c r="EK42" s="32">
        <f t="shared" si="574"/>
        <v>0</v>
      </c>
      <c r="EL42" s="32">
        <f t="shared" si="574"/>
        <v>0</v>
      </c>
      <c r="EM42" s="32">
        <f t="shared" si="574"/>
        <v>0</v>
      </c>
      <c r="EN42" s="32">
        <f t="shared" si="574"/>
        <v>0</v>
      </c>
      <c r="EO42" s="32">
        <f t="shared" si="574"/>
        <v>0</v>
      </c>
      <c r="EP42" s="32">
        <f t="shared" si="574"/>
        <v>0</v>
      </c>
      <c r="EQ42" s="32">
        <f t="shared" si="574"/>
        <v>0</v>
      </c>
      <c r="ER42" s="32">
        <f t="shared" si="574"/>
        <v>0</v>
      </c>
      <c r="ES42" s="32">
        <f t="shared" si="574"/>
        <v>0</v>
      </c>
      <c r="ET42" s="32">
        <f t="shared" si="574"/>
        <v>0</v>
      </c>
      <c r="EU42" s="32">
        <f t="shared" si="574"/>
        <v>0</v>
      </c>
      <c r="EV42" s="32">
        <f t="shared" si="574"/>
        <v>0</v>
      </c>
      <c r="EW42" s="32">
        <f t="shared" si="574"/>
        <v>0</v>
      </c>
      <c r="EX42" s="32">
        <f t="shared" si="574"/>
        <v>0</v>
      </c>
      <c r="EY42" s="32">
        <f t="shared" si="574"/>
        <v>0</v>
      </c>
      <c r="EZ42" s="32">
        <f t="shared" si="574"/>
        <v>0</v>
      </c>
      <c r="FA42" s="32">
        <f t="shared" si="574"/>
        <v>0</v>
      </c>
      <c r="FB42" s="32">
        <f t="shared" si="574"/>
        <v>0</v>
      </c>
      <c r="FC42" s="32">
        <f t="shared" si="574"/>
        <v>0</v>
      </c>
      <c r="FD42" s="32">
        <f t="shared" si="574"/>
        <v>0</v>
      </c>
      <c r="FE42" s="32">
        <f t="shared" si="574"/>
        <v>0</v>
      </c>
      <c r="FF42" s="32">
        <f t="shared" si="574"/>
        <v>0</v>
      </c>
      <c r="FG42" s="32">
        <f t="shared" si="574"/>
        <v>0</v>
      </c>
      <c r="FH42" s="32">
        <f t="shared" si="574"/>
        <v>0</v>
      </c>
      <c r="FI42" s="32">
        <f t="shared" si="574"/>
        <v>0</v>
      </c>
      <c r="FJ42" s="32">
        <f t="shared" si="574"/>
        <v>0</v>
      </c>
      <c r="FK42" s="32">
        <f t="shared" si="574"/>
        <v>0</v>
      </c>
      <c r="FL42" s="32">
        <f t="shared" si="574"/>
        <v>0</v>
      </c>
      <c r="FM42" s="32">
        <f t="shared" si="574"/>
        <v>0</v>
      </c>
      <c r="FN42" s="32">
        <f t="shared" si="574"/>
        <v>0</v>
      </c>
      <c r="FO42" s="32">
        <f t="shared" si="574"/>
        <v>0</v>
      </c>
      <c r="FP42" s="32">
        <f t="shared" si="574"/>
        <v>0</v>
      </c>
      <c r="FQ42" s="32">
        <f t="shared" si="574"/>
        <v>0</v>
      </c>
      <c r="FR42" s="32">
        <f t="shared" si="574"/>
        <v>0</v>
      </c>
      <c r="FS42" s="32">
        <f t="shared" si="574"/>
        <v>0</v>
      </c>
      <c r="FT42" s="32">
        <f t="shared" si="574"/>
        <v>0</v>
      </c>
      <c r="FU42" s="32">
        <f t="shared" si="574"/>
        <v>0</v>
      </c>
      <c r="FV42" s="32">
        <f t="shared" si="574"/>
        <v>0</v>
      </c>
      <c r="FW42" s="32">
        <f t="shared" si="574"/>
        <v>0</v>
      </c>
      <c r="FX42" s="32">
        <f t="shared" si="574"/>
        <v>0</v>
      </c>
      <c r="FY42" s="32">
        <f t="shared" si="574"/>
        <v>0</v>
      </c>
      <c r="FZ42" s="32">
        <f t="shared" si="574"/>
        <v>0</v>
      </c>
      <c r="GA42" s="32">
        <f t="shared" si="574"/>
        <v>0</v>
      </c>
      <c r="GB42" s="32">
        <f t="shared" si="574"/>
        <v>0</v>
      </c>
      <c r="GC42" s="32">
        <f t="shared" si="574"/>
        <v>0</v>
      </c>
      <c r="GD42" s="32">
        <f t="shared" si="574"/>
        <v>0</v>
      </c>
      <c r="GE42" s="32">
        <f t="shared" si="574"/>
        <v>0</v>
      </c>
      <c r="GF42" s="32">
        <f t="shared" si="574"/>
        <v>0</v>
      </c>
      <c r="GG42" s="32">
        <f t="shared" si="574"/>
        <v>0</v>
      </c>
      <c r="GH42" s="32">
        <f t="shared" si="574"/>
        <v>0</v>
      </c>
      <c r="GI42" s="32">
        <f t="shared" si="574"/>
        <v>0</v>
      </c>
      <c r="GJ42" s="32">
        <f t="shared" si="574"/>
        <v>0</v>
      </c>
    </row>
    <row r="43" spans="1:192" x14ac:dyDescent="0.25">
      <c r="A43" s="85"/>
      <c r="B43" s="85"/>
      <c r="C43" s="672"/>
      <c r="D43" s="66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  <c r="DG43" s="32"/>
      <c r="DH43" s="32"/>
      <c r="DI43" s="32"/>
      <c r="DJ43" s="32"/>
      <c r="DK43" s="32"/>
      <c r="DL43" s="32"/>
      <c r="DM43" s="32"/>
      <c r="DN43" s="32"/>
      <c r="DO43" s="32"/>
      <c r="DP43" s="32"/>
      <c r="DQ43" s="32"/>
      <c r="DR43" s="32"/>
      <c r="DS43" s="32"/>
      <c r="DT43" s="32"/>
      <c r="DU43" s="32"/>
      <c r="DV43" s="32"/>
      <c r="DW43" s="32"/>
      <c r="DX43" s="32"/>
      <c r="DY43" s="32"/>
      <c r="DZ43" s="32"/>
      <c r="EA43" s="32"/>
      <c r="EB43" s="32"/>
      <c r="EC43" s="32"/>
      <c r="ED43" s="32"/>
      <c r="EE43" s="32"/>
      <c r="EF43" s="32"/>
      <c r="EG43" s="32"/>
      <c r="EH43" s="32"/>
      <c r="EI43" s="32"/>
      <c r="EJ43" s="32"/>
      <c r="EK43" s="32"/>
      <c r="EL43" s="32"/>
      <c r="EM43" s="32"/>
      <c r="EN43" s="32"/>
      <c r="EO43" s="32"/>
      <c r="EP43" s="32"/>
      <c r="EQ43" s="32"/>
      <c r="ER43" s="32"/>
      <c r="ES43" s="32"/>
      <c r="ET43" s="32"/>
      <c r="EU43" s="32"/>
      <c r="EV43" s="32"/>
      <c r="EW43" s="32"/>
      <c r="EX43" s="32"/>
      <c r="EY43" s="32"/>
      <c r="EZ43" s="32"/>
      <c r="FA43" s="32"/>
      <c r="FB43" s="32"/>
      <c r="FC43" s="32"/>
      <c r="FD43" s="32"/>
      <c r="FE43" s="32"/>
      <c r="FF43" s="32"/>
      <c r="FG43" s="32"/>
      <c r="FH43" s="32"/>
      <c r="FI43" s="32"/>
      <c r="FJ43" s="32"/>
      <c r="FK43" s="32"/>
      <c r="FL43" s="32"/>
      <c r="FM43" s="32"/>
      <c r="FN43" s="32"/>
      <c r="FO43" s="32"/>
      <c r="FP43" s="32"/>
      <c r="FQ43" s="32"/>
      <c r="FR43" s="32"/>
      <c r="FS43" s="32"/>
      <c r="FT43" s="32"/>
      <c r="FU43" s="32"/>
      <c r="FV43" s="32"/>
      <c r="FW43" s="32"/>
      <c r="FX43" s="32"/>
      <c r="FY43" s="32"/>
      <c r="FZ43" s="32"/>
      <c r="GA43" s="32"/>
      <c r="GB43" s="32"/>
      <c r="GC43" s="32"/>
      <c r="GD43" s="32"/>
      <c r="GE43" s="32"/>
      <c r="GF43" s="32"/>
      <c r="GG43" s="32"/>
      <c r="GH43" s="32"/>
      <c r="GI43" s="32"/>
      <c r="GJ43" s="32"/>
    </row>
    <row r="44" spans="1:192" x14ac:dyDescent="0.25">
      <c r="A44" s="85"/>
      <c r="B44" s="85" t="s">
        <v>523</v>
      </c>
      <c r="C44" s="672"/>
      <c r="D44" s="66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CU44" s="32"/>
      <c r="CV44" s="32"/>
      <c r="CW44" s="32"/>
      <c r="CX44" s="32"/>
      <c r="CY44" s="32"/>
      <c r="CZ44" s="32"/>
      <c r="DA44" s="32"/>
      <c r="DB44" s="32"/>
      <c r="DC44" s="32"/>
      <c r="DD44" s="32"/>
      <c r="DE44" s="32"/>
      <c r="DF44" s="32"/>
      <c r="DG44" s="32"/>
      <c r="DH44" s="32"/>
      <c r="DI44" s="32"/>
      <c r="DJ44" s="32"/>
      <c r="DK44" s="32"/>
      <c r="DL44" s="32"/>
      <c r="DM44" s="32"/>
      <c r="DN44" s="32"/>
      <c r="DO44" s="32"/>
      <c r="DP44" s="32"/>
      <c r="DQ44" s="32"/>
      <c r="DR44" s="32"/>
      <c r="DS44" s="32"/>
      <c r="DT44" s="32"/>
      <c r="DU44" s="32"/>
      <c r="DV44" s="32"/>
      <c r="DW44" s="32"/>
      <c r="DX44" s="32"/>
      <c r="DY44" s="32"/>
      <c r="DZ44" s="32"/>
      <c r="EA44" s="32"/>
      <c r="EB44" s="32"/>
      <c r="EC44" s="32"/>
      <c r="ED44" s="32"/>
      <c r="EE44" s="32"/>
      <c r="EF44" s="32"/>
      <c r="EG44" s="32"/>
      <c r="EH44" s="32"/>
      <c r="EI44" s="32"/>
      <c r="EJ44" s="32"/>
      <c r="EK44" s="32"/>
      <c r="EL44" s="32"/>
      <c r="EM44" s="32"/>
      <c r="EN44" s="32"/>
      <c r="EO44" s="32"/>
      <c r="EP44" s="32"/>
      <c r="EQ44" s="32"/>
      <c r="ER44" s="32"/>
      <c r="ES44" s="32"/>
      <c r="ET44" s="32"/>
      <c r="EU44" s="32"/>
      <c r="EV44" s="32"/>
      <c r="EW44" s="32"/>
      <c r="EX44" s="32"/>
      <c r="EY44" s="32"/>
      <c r="EZ44" s="32"/>
      <c r="FA44" s="32"/>
      <c r="FB44" s="32"/>
      <c r="FC44" s="32"/>
      <c r="FD44" s="32"/>
      <c r="FE44" s="32"/>
      <c r="FF44" s="32"/>
      <c r="FG44" s="32"/>
      <c r="FH44" s="32"/>
      <c r="FI44" s="32"/>
      <c r="FJ44" s="32"/>
      <c r="FK44" s="32"/>
      <c r="FL44" s="32"/>
      <c r="FM44" s="32"/>
      <c r="FN44" s="32"/>
      <c r="FO44" s="32"/>
      <c r="FP44" s="32"/>
      <c r="FQ44" s="32"/>
      <c r="FR44" s="32"/>
      <c r="FS44" s="32"/>
      <c r="FT44" s="32"/>
      <c r="FU44" s="32"/>
      <c r="FV44" s="32"/>
      <c r="FW44" s="32"/>
      <c r="FX44" s="32"/>
      <c r="FY44" s="32"/>
      <c r="FZ44" s="32"/>
      <c r="GA44" s="32"/>
      <c r="GB44" s="32"/>
      <c r="GC44" s="32"/>
      <c r="GD44" s="32"/>
      <c r="GE44" s="32"/>
      <c r="GF44" s="32"/>
      <c r="GG44" s="32"/>
      <c r="GH44" s="32"/>
      <c r="GI44" s="32"/>
      <c r="GJ44" s="32"/>
    </row>
    <row r="45" spans="1:192" s="603" customFormat="1" x14ac:dyDescent="0.25">
      <c r="A45" s="429"/>
      <c r="B45" s="429"/>
      <c r="C45" s="430"/>
      <c r="D45" s="688"/>
      <c r="E45" s="690" t="str">
        <f xml:space="preserve"> Equity!E$38</f>
        <v>Retained cash balance BEG</v>
      </c>
      <c r="F45" s="690">
        <f xml:space="preserve"> Equity!F$38</f>
        <v>0</v>
      </c>
      <c r="G45" s="690" t="str">
        <f xml:space="preserve"> Equity!G$38</f>
        <v>$ 000s</v>
      </c>
      <c r="H45" s="690">
        <f xml:space="preserve"> Equity!H$38</f>
        <v>0</v>
      </c>
      <c r="I45" s="690">
        <f xml:space="preserve"> Equity!I$38</f>
        <v>0</v>
      </c>
      <c r="J45" s="690">
        <f xml:space="preserve"> Equity!J$38</f>
        <v>0</v>
      </c>
      <c r="K45" s="690">
        <f xml:space="preserve"> Equity!K$38</f>
        <v>0</v>
      </c>
      <c r="L45" s="690">
        <f xml:space="preserve"> Equity!L$38</f>
        <v>0</v>
      </c>
      <c r="M45" s="690">
        <f xml:space="preserve"> Equity!M$38</f>
        <v>0</v>
      </c>
      <c r="N45" s="690">
        <f xml:space="preserve"> Equity!N$38</f>
        <v>0</v>
      </c>
      <c r="O45" s="690">
        <f xml:space="preserve"> Equity!O$38</f>
        <v>0</v>
      </c>
      <c r="P45" s="690">
        <f xml:space="preserve"> Equity!P$38</f>
        <v>5.2956929721403867E-6</v>
      </c>
      <c r="Q45" s="690">
        <f xml:space="preserve"> Equity!Q$38</f>
        <v>1.3557932106778026E-5</v>
      </c>
      <c r="R45" s="690">
        <f xml:space="preserve"> Equity!R$38</f>
        <v>2.2001009710947983E-5</v>
      </c>
      <c r="S45" s="690">
        <f xml:space="preserve"> Equity!S$38</f>
        <v>0</v>
      </c>
      <c r="T45" s="690">
        <f xml:space="preserve"> Equity!T$38</f>
        <v>0</v>
      </c>
      <c r="U45" s="690">
        <f xml:space="preserve"> Equity!U$38</f>
        <v>0</v>
      </c>
      <c r="V45" s="690">
        <f xml:space="preserve"> Equity!V$38</f>
        <v>0</v>
      </c>
      <c r="W45" s="690">
        <f xml:space="preserve"> Equity!W$38</f>
        <v>0</v>
      </c>
      <c r="X45" s="690">
        <f xml:space="preserve"> Equity!X$38</f>
        <v>0</v>
      </c>
      <c r="Y45" s="690">
        <f xml:space="preserve"> Equity!Y$38</f>
        <v>0</v>
      </c>
      <c r="Z45" s="690">
        <f xml:space="preserve"> Equity!Z$38</f>
        <v>0</v>
      </c>
      <c r="AA45" s="690">
        <f xml:space="preserve"> Equity!AA$38</f>
        <v>0</v>
      </c>
      <c r="AB45" s="690">
        <f xml:space="preserve"> Equity!AB$38</f>
        <v>0</v>
      </c>
      <c r="AC45" s="690">
        <f xml:space="preserve"> Equity!AC$38</f>
        <v>0</v>
      </c>
      <c r="AD45" s="690">
        <f xml:space="preserve"> Equity!AD$38</f>
        <v>0</v>
      </c>
      <c r="AE45" s="690">
        <f xml:space="preserve"> Equity!AE$38</f>
        <v>0</v>
      </c>
      <c r="AF45" s="690">
        <f xml:space="preserve"> Equity!AF$38</f>
        <v>0</v>
      </c>
      <c r="AG45" s="690">
        <f xml:space="preserve"> Equity!AG$38</f>
        <v>0</v>
      </c>
      <c r="AH45" s="690">
        <f xml:space="preserve"> Equity!AH$38</f>
        <v>0</v>
      </c>
      <c r="AI45" s="690">
        <f xml:space="preserve"> Equity!AI$38</f>
        <v>0</v>
      </c>
      <c r="AJ45" s="690">
        <f xml:space="preserve"> Equity!AJ$38</f>
        <v>0</v>
      </c>
      <c r="AK45" s="690">
        <f xml:space="preserve"> Equity!AK$38</f>
        <v>0</v>
      </c>
      <c r="AL45" s="690">
        <f xml:space="preserve"> Equity!AL$38</f>
        <v>0</v>
      </c>
      <c r="AM45" s="690">
        <f xml:space="preserve"> Equity!AM$38</f>
        <v>0</v>
      </c>
      <c r="AN45" s="690">
        <f xml:space="preserve"> Equity!AN$38</f>
        <v>0</v>
      </c>
      <c r="AO45" s="690">
        <f xml:space="preserve"> Equity!AO$38</f>
        <v>0</v>
      </c>
      <c r="AP45" s="690">
        <f xml:space="preserve"> Equity!AP$38</f>
        <v>0</v>
      </c>
      <c r="AQ45" s="690">
        <f xml:space="preserve"> Equity!AQ$38</f>
        <v>0</v>
      </c>
      <c r="AR45" s="690">
        <f xml:space="preserve"> Equity!AR$38</f>
        <v>0</v>
      </c>
      <c r="AS45" s="690">
        <f xml:space="preserve"> Equity!AS$38</f>
        <v>0</v>
      </c>
      <c r="AT45" s="690">
        <f xml:space="preserve"> Equity!AT$38</f>
        <v>0</v>
      </c>
      <c r="AU45" s="690">
        <f xml:space="preserve"> Equity!AU$38</f>
        <v>0</v>
      </c>
      <c r="AV45" s="690">
        <f xml:space="preserve"> Equity!AV$38</f>
        <v>0</v>
      </c>
      <c r="AW45" s="690">
        <f xml:space="preserve"> Equity!AW$38</f>
        <v>0</v>
      </c>
      <c r="AX45" s="690">
        <f xml:space="preserve"> Equity!AX$38</f>
        <v>0</v>
      </c>
      <c r="AY45" s="690">
        <f xml:space="preserve"> Equity!AY$38</f>
        <v>0</v>
      </c>
      <c r="AZ45" s="690">
        <f xml:space="preserve"> Equity!AZ$38</f>
        <v>0</v>
      </c>
      <c r="BA45" s="690">
        <f xml:space="preserve"> Equity!BA$38</f>
        <v>0</v>
      </c>
      <c r="BB45" s="690">
        <f xml:space="preserve"> Equity!BB$38</f>
        <v>0</v>
      </c>
      <c r="BC45" s="690">
        <f xml:space="preserve"> Equity!BC$38</f>
        <v>0</v>
      </c>
      <c r="BD45" s="690">
        <f xml:space="preserve"> Equity!BD$38</f>
        <v>0</v>
      </c>
      <c r="BE45" s="690">
        <f xml:space="preserve"> Equity!BE$38</f>
        <v>0</v>
      </c>
      <c r="BF45" s="690">
        <f xml:space="preserve"> Equity!BF$38</f>
        <v>0</v>
      </c>
      <c r="BG45" s="690">
        <f xml:space="preserve"> Equity!BG$38</f>
        <v>0</v>
      </c>
      <c r="BH45" s="690">
        <f xml:space="preserve"> Equity!BH$38</f>
        <v>0</v>
      </c>
      <c r="BI45" s="690">
        <f xml:space="preserve"> Equity!BI$38</f>
        <v>0</v>
      </c>
      <c r="BJ45" s="690">
        <f xml:space="preserve"> Equity!BJ$38</f>
        <v>0</v>
      </c>
      <c r="BK45" s="690">
        <f xml:space="preserve"> Equity!BK$38</f>
        <v>0</v>
      </c>
      <c r="BL45" s="690">
        <f xml:space="preserve"> Equity!BL$38</f>
        <v>0</v>
      </c>
      <c r="BM45" s="690">
        <f xml:space="preserve"> Equity!BM$38</f>
        <v>0</v>
      </c>
      <c r="BN45" s="690">
        <f xml:space="preserve"> Equity!BN$38</f>
        <v>0</v>
      </c>
      <c r="BO45" s="690">
        <f xml:space="preserve"> Equity!BO$38</f>
        <v>0</v>
      </c>
      <c r="BP45" s="690">
        <f xml:space="preserve"> Equity!BP$38</f>
        <v>0</v>
      </c>
      <c r="BQ45" s="690">
        <f xml:space="preserve"> Equity!BQ$38</f>
        <v>0</v>
      </c>
      <c r="BR45" s="690">
        <f xml:space="preserve"> Equity!BR$38</f>
        <v>0</v>
      </c>
      <c r="BS45" s="690">
        <f xml:space="preserve"> Equity!BS$38</f>
        <v>0</v>
      </c>
      <c r="BT45" s="690">
        <f xml:space="preserve"> Equity!BT$38</f>
        <v>0</v>
      </c>
      <c r="BU45" s="690">
        <f xml:space="preserve"> Equity!BU$38</f>
        <v>0</v>
      </c>
      <c r="BV45" s="690">
        <f xml:space="preserve"> Equity!BV$38</f>
        <v>0</v>
      </c>
      <c r="BW45" s="690">
        <f xml:space="preserve"> Equity!BW$38</f>
        <v>0</v>
      </c>
      <c r="BX45" s="690">
        <f xml:space="preserve"> Equity!BX$38</f>
        <v>0</v>
      </c>
      <c r="BY45" s="690">
        <f xml:space="preserve"> Equity!BY$38</f>
        <v>0</v>
      </c>
      <c r="BZ45" s="690">
        <f xml:space="preserve"> Equity!BZ$38</f>
        <v>0</v>
      </c>
      <c r="CA45" s="690">
        <f xml:space="preserve"> Equity!CA$38</f>
        <v>0</v>
      </c>
      <c r="CB45" s="690">
        <f xml:space="preserve"> Equity!CB$38</f>
        <v>0</v>
      </c>
      <c r="CC45" s="690">
        <f xml:space="preserve"> Equity!CC$38</f>
        <v>0</v>
      </c>
      <c r="CD45" s="690">
        <f xml:space="preserve"> Equity!CD$38</f>
        <v>0</v>
      </c>
      <c r="CE45" s="690">
        <f xml:space="preserve"> Equity!CE$38</f>
        <v>0</v>
      </c>
      <c r="CF45" s="690">
        <f xml:space="preserve"> Equity!CF$38</f>
        <v>0</v>
      </c>
      <c r="CG45" s="690">
        <f xml:space="preserve"> Equity!CG$38</f>
        <v>0</v>
      </c>
      <c r="CH45" s="690">
        <f xml:space="preserve"> Equity!CH$38</f>
        <v>0</v>
      </c>
      <c r="CI45" s="690">
        <f xml:space="preserve"> Equity!CI$38</f>
        <v>0</v>
      </c>
      <c r="CJ45" s="690">
        <f xml:space="preserve"> Equity!CJ$38</f>
        <v>0</v>
      </c>
      <c r="CK45" s="690">
        <f xml:space="preserve"> Equity!CK$38</f>
        <v>0</v>
      </c>
      <c r="CL45" s="690">
        <f xml:space="preserve"> Equity!CL$38</f>
        <v>0</v>
      </c>
      <c r="CM45" s="690">
        <f xml:space="preserve"> Equity!CM$38</f>
        <v>0</v>
      </c>
      <c r="CN45" s="690">
        <f xml:space="preserve"> Equity!CN$38</f>
        <v>0</v>
      </c>
      <c r="CO45" s="690">
        <f xml:space="preserve"> Equity!CO$38</f>
        <v>0</v>
      </c>
      <c r="CP45" s="690">
        <f xml:space="preserve"> Equity!CP$38</f>
        <v>0</v>
      </c>
      <c r="CQ45" s="690">
        <f xml:space="preserve"> Equity!CQ$38</f>
        <v>0</v>
      </c>
      <c r="CR45" s="690">
        <f xml:space="preserve"> Equity!CR$38</f>
        <v>0</v>
      </c>
      <c r="CS45" s="690">
        <f xml:space="preserve"> Equity!CS$38</f>
        <v>0</v>
      </c>
      <c r="CT45" s="690">
        <f xml:space="preserve"> Equity!CT$38</f>
        <v>0</v>
      </c>
      <c r="CU45" s="690">
        <f xml:space="preserve"> Equity!CU$38</f>
        <v>0</v>
      </c>
      <c r="CV45" s="690">
        <f xml:space="preserve"> Equity!CV$38</f>
        <v>0</v>
      </c>
      <c r="CW45" s="690">
        <f xml:space="preserve"> Equity!CW$38</f>
        <v>0</v>
      </c>
      <c r="CX45" s="690">
        <f xml:space="preserve"> Equity!CX$38</f>
        <v>0</v>
      </c>
      <c r="CY45" s="690">
        <f xml:space="preserve"> Equity!CY$38</f>
        <v>0</v>
      </c>
      <c r="CZ45" s="690">
        <f xml:space="preserve"> Equity!CZ$38</f>
        <v>0</v>
      </c>
      <c r="DA45" s="690">
        <f xml:space="preserve"> Equity!DA$38</f>
        <v>0</v>
      </c>
      <c r="DB45" s="690">
        <f xml:space="preserve"> Equity!DB$38</f>
        <v>0</v>
      </c>
      <c r="DC45" s="690">
        <f xml:space="preserve"> Equity!DC$38</f>
        <v>0</v>
      </c>
      <c r="DD45" s="690">
        <f xml:space="preserve"> Equity!DD$38</f>
        <v>0</v>
      </c>
      <c r="DE45" s="690">
        <f xml:space="preserve"> Equity!DE$38</f>
        <v>0</v>
      </c>
      <c r="DF45" s="690">
        <f xml:space="preserve"> Equity!DF$38</f>
        <v>0</v>
      </c>
      <c r="DG45" s="690">
        <f xml:space="preserve"> Equity!DG$38</f>
        <v>0</v>
      </c>
      <c r="DH45" s="690">
        <f xml:space="preserve"> Equity!DH$38</f>
        <v>0</v>
      </c>
      <c r="DI45" s="690">
        <f xml:space="preserve"> Equity!DI$38</f>
        <v>0</v>
      </c>
      <c r="DJ45" s="690">
        <f xml:space="preserve"> Equity!DJ$38</f>
        <v>0</v>
      </c>
      <c r="DK45" s="690">
        <f xml:space="preserve"> Equity!DK$38</f>
        <v>0</v>
      </c>
      <c r="DL45" s="690">
        <f xml:space="preserve"> Equity!DL$38</f>
        <v>0</v>
      </c>
      <c r="DM45" s="690">
        <f xml:space="preserve"> Equity!DM$38</f>
        <v>0</v>
      </c>
      <c r="DN45" s="690">
        <f xml:space="preserve"> Equity!DN$38</f>
        <v>0</v>
      </c>
      <c r="DO45" s="690">
        <f xml:space="preserve"> Equity!DO$38</f>
        <v>0</v>
      </c>
      <c r="DP45" s="690">
        <f xml:space="preserve"> Equity!DP$38</f>
        <v>387.41295559228172</v>
      </c>
      <c r="DQ45" s="690">
        <f xml:space="preserve"> Equity!DQ$38</f>
        <v>387.41287259472085</v>
      </c>
      <c r="DR45" s="690">
        <f xml:space="preserve"> Equity!DR$38</f>
        <v>387.41278867315197</v>
      </c>
      <c r="DS45" s="690">
        <f xml:space="preserve"> Equity!DS$38</f>
        <v>387.41270473220249</v>
      </c>
      <c r="DT45" s="690">
        <f xml:space="preserve"> Equity!DT$38</f>
        <v>387.4126226048885</v>
      </c>
      <c r="DU45" s="690">
        <f xml:space="preserve"> Equity!DU$38</f>
        <v>387.4125395464041</v>
      </c>
      <c r="DV45" s="690">
        <f xml:space="preserve"> Equity!DV$38</f>
        <v>387.4124555603218</v>
      </c>
      <c r="DW45" s="690">
        <f xml:space="preserve"> Equity!DW$38</f>
        <v>387.41237156335455</v>
      </c>
      <c r="DX45" s="690">
        <f xml:space="preserve"> Equity!DX$38</f>
        <v>387.41228937708507</v>
      </c>
      <c r="DY45" s="690">
        <f xml:space="preserve"> Equity!DY$38</f>
        <v>387.41220626082833</v>
      </c>
      <c r="DZ45" s="690">
        <f xml:space="preserve"> Equity!DZ$38</f>
        <v>387.41212222164859</v>
      </c>
      <c r="EA45" s="690">
        <f xml:space="preserve"> Equity!EA$38</f>
        <v>387.41203817131839</v>
      </c>
      <c r="EB45" s="690">
        <f xml:space="preserve"> Equity!EB$38</f>
        <v>387.41195593102805</v>
      </c>
      <c r="EC45" s="690">
        <f xml:space="preserve"> Equity!EC$38</f>
        <v>387.41187276697787</v>
      </c>
      <c r="ED45" s="690">
        <f xml:space="preserve"> Equity!ED$38</f>
        <v>387.4117886770901</v>
      </c>
      <c r="EE45" s="690">
        <f xml:space="preserve"> Equity!EE$38</f>
        <v>387.41170456782174</v>
      </c>
      <c r="EF45" s="690">
        <f xml:space="preserve"> Equity!EF$38</f>
        <v>387.41162135886668</v>
      </c>
      <c r="EG45" s="690">
        <f xml:space="preserve"> Equity!EG$38</f>
        <v>387.41153813599374</v>
      </c>
      <c r="EH45" s="690">
        <f xml:space="preserve"> Equity!EH$38</f>
        <v>387.41145398053061</v>
      </c>
      <c r="EI45" s="690">
        <f xml:space="preserve"> Equity!EI$38</f>
        <v>387.4113698136515</v>
      </c>
      <c r="EJ45" s="690">
        <f xml:space="preserve"> Equity!EJ$38</f>
        <v>387.41128746038481</v>
      </c>
      <c r="EK45" s="690">
        <f xml:space="preserve"> Equity!EK$38</f>
        <v>387.41120418052736</v>
      </c>
      <c r="EL45" s="690">
        <f xml:space="preserve"> Equity!EL$38</f>
        <v>387.41111996665705</v>
      </c>
      <c r="EM45" s="690">
        <f xml:space="preserve"> Equity!EM$38</f>
        <v>387.41103573553005</v>
      </c>
      <c r="EN45" s="690">
        <f xml:space="preserve"> Equity!EN$38</f>
        <v>387.41095332564532</v>
      </c>
      <c r="EO45" s="690">
        <f xml:space="preserve"> Equity!EO$38</f>
        <v>387.41086999011634</v>
      </c>
      <c r="EP45" s="690">
        <f xml:space="preserve"> Equity!EP$38</f>
        <v>387.41078572686541</v>
      </c>
      <c r="EQ45" s="690">
        <f xml:space="preserve"> Equity!EQ$38</f>
        <v>387.41070145140208</v>
      </c>
      <c r="ER45" s="690">
        <f xml:space="preserve"> Equity!ER$38</f>
        <v>387.41061899269079</v>
      </c>
      <c r="ES45" s="690">
        <f xml:space="preserve"> Equity!ES$38</f>
        <v>387.41053560332853</v>
      </c>
      <c r="ET45" s="690">
        <f xml:space="preserve"> Equity!ET$38</f>
        <v>387.41045127901555</v>
      </c>
      <c r="EU45" s="690">
        <f xml:space="preserve"> Equity!EU$38</f>
        <v>387.41036693664944</v>
      </c>
      <c r="EV45" s="690">
        <f xml:space="preserve"> Equity!EV$38</f>
        <v>387.41028349424164</v>
      </c>
      <c r="EW45" s="690">
        <f xml:space="preserve"> Equity!EW$38</f>
        <v>387.41020004264283</v>
      </c>
      <c r="EX45" s="690">
        <f xml:space="preserve"> Equity!EX$38</f>
        <v>387.41011566337397</v>
      </c>
      <c r="EY45" s="690">
        <f xml:space="preserve"> Equity!EY$38</f>
        <v>387.41003126737945</v>
      </c>
      <c r="EZ45" s="690">
        <f xml:space="preserve"> Equity!EZ$38</f>
        <v>387.4099486902378</v>
      </c>
      <c r="FA45" s="690">
        <f xml:space="preserve"> Equity!FA$38</f>
        <v>387.40986518191704</v>
      </c>
      <c r="FB45" s="690">
        <f xml:space="preserve"> Equity!FB$38</f>
        <v>387.40978074344457</v>
      </c>
      <c r="FC45" s="690">
        <f xml:space="preserve"> Equity!FC$38</f>
        <v>387.40969628744995</v>
      </c>
      <c r="FD45" s="690">
        <f xml:space="preserve"> Equity!FD$38</f>
        <v>387.409613655768</v>
      </c>
      <c r="FE45" s="690">
        <f xml:space="preserve"> Equity!FE$38</f>
        <v>387.40953008914971</v>
      </c>
      <c r="FF45" s="690">
        <f xml:space="preserve"> Equity!FF$38</f>
        <v>387.40944558908416</v>
      </c>
      <c r="FG45" s="690">
        <f xml:space="preserve"> Equity!FG$38</f>
        <v>387.40936107096547</v>
      </c>
      <c r="FH45" s="690">
        <f xml:space="preserve"> Equity!FH$38</f>
        <v>387.40927837565312</v>
      </c>
      <c r="FI45" s="690">
        <f xml:space="preserve"> Equity!FI$38</f>
        <v>387.40919474968689</v>
      </c>
      <c r="FJ45" s="690">
        <f xml:space="preserve"> Equity!FJ$38</f>
        <v>387.40911019333805</v>
      </c>
      <c r="FK45" s="690">
        <f xml:space="preserve"> Equity!FK$38</f>
        <v>387.4090256170777</v>
      </c>
      <c r="FL45" s="690">
        <f xml:space="preserve"> Equity!FL$38</f>
        <v>387.40894194883265</v>
      </c>
      <c r="FM45" s="690">
        <f xml:space="preserve"> Equity!FM$38</f>
        <v>387.40885826351848</v>
      </c>
      <c r="FN45" s="690">
        <f xml:space="preserve"> Equity!FN$38</f>
        <v>387.40877364584213</v>
      </c>
      <c r="FO45" s="690">
        <f xml:space="preserve"> Equity!FO$38</f>
        <v>387.40868900931616</v>
      </c>
      <c r="FP45" s="690">
        <f xml:space="preserve"> Equity!FP$38</f>
        <v>387.40860619609288</v>
      </c>
      <c r="FQ45" s="690">
        <f xml:space="preserve"> Equity!FQ$38</f>
        <v>387.40852244329017</v>
      </c>
      <c r="FR45" s="690">
        <f xml:space="preserve"> Equity!FR$38</f>
        <v>387.40843775419773</v>
      </c>
      <c r="FS45" s="690">
        <f xml:space="preserve"> Equity!FS$38</f>
        <v>387.40835305050354</v>
      </c>
      <c r="FT45" s="690">
        <f xml:space="preserve"> Equity!FT$38</f>
        <v>387.40827017287074</v>
      </c>
      <c r="FU45" s="690">
        <f xml:space="preserve"> Equity!FU$38</f>
        <v>387.40818635546805</v>
      </c>
      <c r="FV45" s="690">
        <f xml:space="preserve"> Equity!FV$38</f>
        <v>387.40810160345518</v>
      </c>
      <c r="FW45" s="690">
        <f xml:space="preserve"> Equity!FW$38</f>
        <v>387.40801683790244</v>
      </c>
      <c r="FX45" s="690">
        <f xml:space="preserve"> Equity!FX$38</f>
        <v>387.4079339049502</v>
      </c>
      <c r="FY45" s="690">
        <f xml:space="preserve"> Equity!FY$38</f>
        <v>387.40785003476464</v>
      </c>
      <c r="FZ45" s="690">
        <f xml:space="preserve"> Equity!FZ$38</f>
        <v>387.40776522567199</v>
      </c>
      <c r="GA45" s="690">
        <f xml:space="preserve"> Equity!GA$38</f>
        <v>387.40768040569435</v>
      </c>
      <c r="GB45" s="690">
        <f xml:space="preserve"> Equity!GB$38</f>
        <v>387.4075964895535</v>
      </c>
      <c r="GC45" s="690">
        <f xml:space="preserve"> Equity!GC$38</f>
        <v>387.40751256343378</v>
      </c>
      <c r="GD45" s="690">
        <f xml:space="preserve"> Equity!GD$38</f>
        <v>387.40742769513747</v>
      </c>
      <c r="GE45" s="690">
        <f xml:space="preserve"> Equity!GE$38</f>
        <v>387.40734280905355</v>
      </c>
      <c r="GF45" s="690">
        <f xml:space="preserve"> Equity!GF$38</f>
        <v>387.40725975507377</v>
      </c>
      <c r="GG45" s="690">
        <f xml:space="preserve"> Equity!GG$38</f>
        <v>387.40717576435412</v>
      </c>
      <c r="GH45" s="690">
        <f xml:space="preserve"> Equity!GH$38</f>
        <v>387.40709084004004</v>
      </c>
      <c r="GI45" s="690">
        <f xml:space="preserve"> Equity!GI$38</f>
        <v>387.40700589607991</v>
      </c>
      <c r="GJ45" s="690">
        <f xml:space="preserve"> Equity!GJ$38</f>
        <v>387.40692277950865</v>
      </c>
    </row>
    <row r="46" spans="1:192" s="603" customFormat="1" x14ac:dyDescent="0.25">
      <c r="A46" s="429"/>
      <c r="B46" s="429"/>
      <c r="C46" s="430"/>
      <c r="D46" s="688"/>
      <c r="E46" s="690" t="str">
        <f xml:space="preserve"> 'FS Qtr'!E$50</f>
        <v>Cashflow available for DSRA</v>
      </c>
      <c r="F46" s="690">
        <f xml:space="preserve"> 'FS Qtr'!F$50</f>
        <v>0</v>
      </c>
      <c r="G46" s="690" t="str">
        <f xml:space="preserve"> 'FS Qtr'!G$50</f>
        <v>$ 000s</v>
      </c>
      <c r="H46" s="690">
        <f xml:space="preserve"> 'FS Qtr'!H$50</f>
        <v>104989.50711632223</v>
      </c>
      <c r="I46" s="690">
        <f xml:space="preserve"> 'FS Qtr'!I$50</f>
        <v>0</v>
      </c>
      <c r="J46" s="690">
        <f xml:space="preserve"> 'FS Qtr'!J$50</f>
        <v>0</v>
      </c>
      <c r="K46" s="690">
        <f xml:space="preserve"> 'FS Qtr'!K$50</f>
        <v>0</v>
      </c>
      <c r="L46" s="690">
        <f xml:space="preserve"> 'FS Qtr'!L$50</f>
        <v>0</v>
      </c>
      <c r="M46" s="690">
        <f xml:space="preserve"> 'FS Qtr'!M$50</f>
        <v>0</v>
      </c>
      <c r="N46" s="690">
        <f xml:space="preserve"> 'FS Qtr'!N$50</f>
        <v>0</v>
      </c>
      <c r="O46" s="690">
        <f xml:space="preserve"> 'FS Qtr'!O$50</f>
        <v>5.2956929721403867E-6</v>
      </c>
      <c r="P46" s="690">
        <f xml:space="preserve"> 'FS Qtr'!P$50</f>
        <v>8.2622391346376389E-6</v>
      </c>
      <c r="Q46" s="690">
        <f xml:space="preserve"> 'FS Qtr'!Q$50</f>
        <v>8.4430776041699573E-6</v>
      </c>
      <c r="R46" s="690">
        <f xml:space="preserve"> 'FS Qtr'!R$50</f>
        <v>8.9015997218666598E-5</v>
      </c>
      <c r="S46" s="690">
        <f xml:space="preserve"> 'FS Qtr'!S$50</f>
        <v>440.17381938863832</v>
      </c>
      <c r="T46" s="690">
        <f xml:space="preserve"> 'FS Qtr'!T$50</f>
        <v>487.15449341612089</v>
      </c>
      <c r="U46" s="690">
        <f xml:space="preserve"> 'FS Qtr'!U$50</f>
        <v>580.67513863788963</v>
      </c>
      <c r="V46" s="690">
        <f xml:space="preserve"> 'FS Qtr'!V$50</f>
        <v>548.53770820491832</v>
      </c>
      <c r="W46" s="690">
        <f xml:space="preserve"> 'FS Qtr'!W$50</f>
        <v>450.229720771855</v>
      </c>
      <c r="X46" s="690">
        <f xml:space="preserve"> 'FS Qtr'!X$50</f>
        <v>477.51004432381978</v>
      </c>
      <c r="Y46" s="690">
        <f xml:space="preserve"> 'FS Qtr'!Y$50</f>
        <v>574.19622724748501</v>
      </c>
      <c r="Z46" s="690">
        <f xml:space="preserve"> 'FS Qtr'!Z$50</f>
        <v>542.23150283453492</v>
      </c>
      <c r="AA46" s="690">
        <f xml:space="preserve"> 'FS Qtr'!AA$50</f>
        <v>440.76078973285257</v>
      </c>
      <c r="AB46" s="690">
        <f xml:space="preserve"> 'FS Qtr'!AB$50</f>
        <v>475.05830460123775</v>
      </c>
      <c r="AC46" s="690">
        <f xml:space="preserve"> 'FS Qtr'!AC$50</f>
        <v>567.65128703143773</v>
      </c>
      <c r="AD46" s="690">
        <f xml:space="preserve"> 'FS Qtr'!AD$50</f>
        <v>535.85876025752464</v>
      </c>
      <c r="AE46" s="690">
        <f xml:space="preserve"> 'FS Qtr'!AE$50</f>
        <v>434.863883058174</v>
      </c>
      <c r="AF46" s="690">
        <f xml:space="preserve"> 'FS Qtr'!AF$50</f>
        <v>468.92255287970738</v>
      </c>
      <c r="AG46" s="690">
        <f xml:space="preserve"> 'FS Qtr'!AG$50</f>
        <v>561.05517299787016</v>
      </c>
      <c r="AH46" s="690">
        <f xml:space="preserve"> 'FS Qtr'!AH$50</f>
        <v>529.43428614324284</v>
      </c>
      <c r="AI46" s="690">
        <f xml:space="preserve"> 'FS Qtr'!AI$50</f>
        <v>428.90646476463326</v>
      </c>
      <c r="AJ46" s="690">
        <f xml:space="preserve"> 'FS Qtr'!AJ$50</f>
        <v>462.7230203469112</v>
      </c>
      <c r="AK46" s="690">
        <f xml:space="preserve"> 'FS Qtr'!AK$50</f>
        <v>554.39757599510449</v>
      </c>
      <c r="AL46" s="690">
        <f xml:space="preserve"> 'FS Qtr'!AL$50</f>
        <v>522.94781183341956</v>
      </c>
      <c r="AM46" s="690">
        <f xml:space="preserve"> 'FS Qtr'!AM$50</f>
        <v>426.38725669333621</v>
      </c>
      <c r="AN46" s="690">
        <f xml:space="preserve"> 'FS Qtr'!AN$50</f>
        <v>452.95424741188617</v>
      </c>
      <c r="AO46" s="690">
        <f xml:space="preserve"> 'FS Qtr'!AO$50</f>
        <v>547.67644442213123</v>
      </c>
      <c r="AP46" s="690">
        <f xml:space="preserve"> 'FS Qtr'!AP$50</f>
        <v>516.39729671790769</v>
      </c>
      <c r="AQ46" s="690">
        <f xml:space="preserve"> 'FS Qtr'!AQ$50</f>
        <v>416.78771201911991</v>
      </c>
      <c r="AR46" s="690">
        <f xml:space="preserve"> 'FS Qtr'!AR$50</f>
        <v>450.11500481580651</v>
      </c>
      <c r="AS46" s="690">
        <f xml:space="preserve"> 'FS Qtr'!AS$50</f>
        <v>540.88028087652151</v>
      </c>
      <c r="AT46" s="690">
        <f xml:space="preserve"> 'FS Qtr'!AT$50</f>
        <v>509.77128809386727</v>
      </c>
      <c r="AU46" s="690">
        <f xml:space="preserve"> 'FS Qtr'!AU$50</f>
        <v>410.62526788627201</v>
      </c>
      <c r="AV46" s="690">
        <f xml:space="preserve"> 'FS Qtr'!AV$50</f>
        <v>443.71145637367022</v>
      </c>
      <c r="AW46" s="690">
        <f xml:space="preserve"> 'FS Qtr'!AW$50</f>
        <v>534.02549428159386</v>
      </c>
      <c r="AX46" s="690">
        <f xml:space="preserve"> 'FS Qtr'!AX$50</f>
        <v>503.08613992434493</v>
      </c>
      <c r="AY46" s="690">
        <f xml:space="preserve"> 'FS Qtr'!AY$50</f>
        <v>404.3942989743191</v>
      </c>
      <c r="AZ46" s="690">
        <f xml:space="preserve"> 'FS Qtr'!AZ$50</f>
        <v>437.23566212377864</v>
      </c>
      <c r="BA46" s="690">
        <f xml:space="preserve"> 'FS Qtr'!BA$50</f>
        <v>527.10071510446301</v>
      </c>
      <c r="BB46" s="690">
        <f xml:space="preserve"> 'FS Qtr'!BB$50</f>
        <v>496.33052688327916</v>
      </c>
      <c r="BC46" s="690">
        <f xml:space="preserve"> 'FS Qtr'!BC$50</f>
        <v>401.46269278808677</v>
      </c>
      <c r="BD46" s="690">
        <f xml:space="preserve"> 'FS Qtr'!BD$50</f>
        <v>427.31231458289153</v>
      </c>
      <c r="BE46" s="690">
        <f xml:space="preserve"> 'FS Qtr'!BE$50</f>
        <v>520.10368916697917</v>
      </c>
      <c r="BF46" s="690">
        <f xml:space="preserve"> 'FS Qtr'!BF$50</f>
        <v>489.50220643429429</v>
      </c>
      <c r="BG46" s="690">
        <f xml:space="preserve"> 'FS Qtr'!BG$50</f>
        <v>391.7022408580417</v>
      </c>
      <c r="BH46" s="690">
        <f xml:space="preserve"> 'FS Qtr'!BH$50</f>
        <v>424.04809121763378</v>
      </c>
      <c r="BI46" s="690">
        <f xml:space="preserve"> 'FS Qtr'!BI$50</f>
        <v>513.02195783953402</v>
      </c>
      <c r="BJ46" s="690">
        <f xml:space="preserve"> 'FS Qtr'!BJ$50</f>
        <v>482.58880414113105</v>
      </c>
      <c r="BK46" s="690">
        <f xml:space="preserve"> 'FS Qtr'!BK$50</f>
        <v>385.23995184941782</v>
      </c>
      <c r="BL46" s="690">
        <f xml:space="preserve"> 'FS Qtr'!BL$50</f>
        <v>417.34183219151919</v>
      </c>
      <c r="BM46" s="690">
        <f xml:space="preserve"> 'FS Qtr'!BM$50</f>
        <v>505.87361394251297</v>
      </c>
      <c r="BN46" s="690">
        <f xml:space="preserve"> 'FS Qtr'!BN$50</f>
        <v>475.60885341802123</v>
      </c>
      <c r="BO46" s="690">
        <f xml:space="preserve"> 'FS Qtr'!BO$50</f>
        <v>1641.0331659037363</v>
      </c>
      <c r="BP46" s="690">
        <f xml:space="preserve"> 'FS Qtr'!BP$50</f>
        <v>1779.0650796745151</v>
      </c>
      <c r="BQ46" s="690">
        <f xml:space="preserve"> 'FS Qtr'!BQ$50</f>
        <v>2160.7946310474867</v>
      </c>
      <c r="BR46" s="690">
        <f xml:space="preserve"> 'FS Qtr'!BR$50</f>
        <v>2030.3700729817513</v>
      </c>
      <c r="BS46" s="690">
        <f xml:space="preserve"> 'FS Qtr'!BS$50</f>
        <v>1626.3697245823994</v>
      </c>
      <c r="BT46" s="690">
        <f xml:space="preserve"> 'FS Qtr'!BT$50</f>
        <v>1735.2508599225796</v>
      </c>
      <c r="BU46" s="690">
        <f xml:space="preserve"> 'FS Qtr'!BU$50</f>
        <v>2129.1182893132509</v>
      </c>
      <c r="BV46" s="690">
        <f xml:space="preserve"> 'FS Qtr'!BV$50</f>
        <v>1999.4173279952722</v>
      </c>
      <c r="BW46" s="690">
        <f xml:space="preserve"> 'FS Qtr'!BW$50</f>
        <v>1583.2320018726227</v>
      </c>
      <c r="BX46" s="690">
        <f xml:space="preserve"> 'FS Qtr'!BX$50</f>
        <v>1719.0827135775194</v>
      </c>
      <c r="BY46" s="690">
        <f xml:space="preserve"> 'FS Qtr'!BY$50</f>
        <v>2097.0267674573702</v>
      </c>
      <c r="BZ46" s="690">
        <f xml:space="preserve"> 'FS Qtr'!BZ$50</f>
        <v>1968.0478480351335</v>
      </c>
      <c r="CA46" s="690">
        <f xml:space="preserve"> 'FS Qtr'!CA$50</f>
        <v>1553.7640914844262</v>
      </c>
      <c r="CB46" s="690">
        <f xml:space="preserve"> 'FS Qtr'!CB$50</f>
        <v>1688.5413267987044</v>
      </c>
      <c r="CC46" s="690">
        <f xml:space="preserve"> 'FS Qtr'!CC$50</f>
        <v>2064.6068065848876</v>
      </c>
      <c r="CD46" s="690">
        <f xml:space="preserve"> 'FS Qtr'!CD$50</f>
        <v>1936.3480796080426</v>
      </c>
      <c r="CE46" s="690">
        <f xml:space="preserve"> 'FS Qtr'!CE$50</f>
        <v>1523.9190520032896</v>
      </c>
      <c r="CF46" s="690">
        <f xml:space="preserve"> 'FS Qtr'!CF$50</f>
        <v>1657.6021688269655</v>
      </c>
      <c r="CG46" s="690">
        <f xml:space="preserve"> 'FS Qtr'!CG$50</f>
        <v>2031.7984642721062</v>
      </c>
      <c r="CH46" s="690">
        <f xml:space="preserve"> 'FS Qtr'!CH$50</f>
        <v>1904.2583093490114</v>
      </c>
      <c r="CI46" s="690">
        <f xml:space="preserve"> 'FS Qtr'!CI$50</f>
        <v>1507.1048391988779</v>
      </c>
      <c r="CJ46" s="690">
        <f xml:space="preserve"> 'FS Qtr'!CJ$50</f>
        <v>1612.8182591359703</v>
      </c>
      <c r="CK46" s="690">
        <f xml:space="preserve"> 'FS Qtr'!CK$50</f>
        <v>1998.5899308895675</v>
      </c>
      <c r="CL46" s="690">
        <f xml:space="preserve"> 'FS Qtr'!CL$50</f>
        <v>1871.7667847595646</v>
      </c>
      <c r="CM46" s="690">
        <f xml:space="preserve"> 'FS Qtr'!CM$50</f>
        <v>1446.1965061625774</v>
      </c>
      <c r="CN46" s="690">
        <f xml:space="preserve"> 'FS Qtr'!CN$50</f>
        <v>1242.085641980123</v>
      </c>
      <c r="CO46" s="690">
        <f xml:space="preserve"> 'FS Qtr'!CO$50</f>
        <v>1587.2726096068548</v>
      </c>
      <c r="CP46" s="690">
        <f xml:space="preserve"> 'FS Qtr'!CP$50</f>
        <v>1555.5274438183258</v>
      </c>
      <c r="CQ46" s="690">
        <f xml:space="preserve"> 'FS Qtr'!CQ$50</f>
        <v>1173.1197180760555</v>
      </c>
      <c r="CR46" s="690">
        <f xml:space="preserve"> 'FS Qtr'!CR$50</f>
        <v>1202.3979961424611</v>
      </c>
      <c r="CS46" s="690">
        <f xml:space="preserve"> 'FS Qtr'!CS$50</f>
        <v>1550.1896376666841</v>
      </c>
      <c r="CT46" s="690">
        <f xml:space="preserve"> 'FS Qtr'!CT$50</f>
        <v>1524.2748774807412</v>
      </c>
      <c r="CU46" s="690">
        <f xml:space="preserve"> 'FS Qtr'!CU$50</f>
        <v>1144.7716697459489</v>
      </c>
      <c r="CV46" s="690">
        <f xml:space="preserve"> 'FS Qtr'!CV$50</f>
        <v>1173.5895508107728</v>
      </c>
      <c r="CW46" s="690">
        <f xml:space="preserve"> 'FS Qtr'!CW$50</f>
        <v>1519.7980730857805</v>
      </c>
      <c r="CX46" s="690">
        <f xml:space="preserve"> 'FS Qtr'!CX$50</f>
        <v>1494.2390234932345</v>
      </c>
      <c r="CY46" s="690">
        <f xml:space="preserve"> 'FS Qtr'!CY$50</f>
        <v>1129.4587413564218</v>
      </c>
      <c r="CZ46" s="690">
        <f xml:space="preserve"> 'FS Qtr'!CZ$50</f>
        <v>1132.1517318460606</v>
      </c>
      <c r="DA46" s="690">
        <f xml:space="preserve"> 'FS Qtr'!DA$50</f>
        <v>1489.5714948409466</v>
      </c>
      <c r="DB46" s="690">
        <f xml:space="preserve"> 'FS Qtr'!DB$50</f>
        <v>1464.343017484033</v>
      </c>
      <c r="DC46" s="690">
        <f xml:space="preserve"> 'FS Qtr'!DC$50</f>
        <v>1088.5942547585721</v>
      </c>
      <c r="DD46" s="690">
        <f xml:space="preserve"> 'FS Qtr'!DD$50</f>
        <v>1116.3629333641429</v>
      </c>
      <c r="DE46" s="690">
        <f xml:space="preserve"> 'FS Qtr'!DE$50</f>
        <v>1459.3532823753812</v>
      </c>
      <c r="DF46" s="690">
        <f xml:space="preserve"> 'FS Qtr'!DF$50</f>
        <v>1434.4353820320196</v>
      </c>
      <c r="DG46" s="690">
        <f xml:space="preserve"> 'FS Qtr'!DG$50</f>
        <v>1060.5555491619393</v>
      </c>
      <c r="DH46" s="690">
        <f xml:space="preserve"> 'FS Qtr'!DH$50</f>
        <v>1087.7841673418482</v>
      </c>
      <c r="DI46" s="690">
        <f xml:space="preserve"> 'FS Qtr'!DI$50</f>
        <v>1429.1486901541161</v>
      </c>
      <c r="DJ46" s="690">
        <f xml:space="preserve"> 'FS Qtr'!DJ$50</f>
        <v>1404.5249688580641</v>
      </c>
      <c r="DK46" s="690">
        <f xml:space="preserve"> 'FS Qtr'!DK$50</f>
        <v>1032.4580432785156</v>
      </c>
      <c r="DL46" s="690">
        <f xml:space="preserve"> 'FS Qtr'!DL$50</f>
        <v>1059.1023048177681</v>
      </c>
      <c r="DM46" s="690">
        <f xml:space="preserve"> 'FS Qtr'!DM$50</f>
        <v>1398.8345880178972</v>
      </c>
      <c r="DN46" s="690">
        <f xml:space="preserve"> 'FS Qtr'!DN$50</f>
        <v>1473.3902049660355</v>
      </c>
      <c r="DO46" s="690">
        <f xml:space="preserve"> 'FS Qtr'!DO$50</f>
        <v>1161.4805186764718</v>
      </c>
      <c r="DP46" s="690">
        <f xml:space="preserve"> 'FS Qtr'!DP$50</f>
        <v>-8.2997560865790977E-5</v>
      </c>
      <c r="DQ46" s="690">
        <f xml:space="preserve"> 'FS Qtr'!DQ$50</f>
        <v>-8.3921568898637574E-5</v>
      </c>
      <c r="DR46" s="690">
        <f xml:space="preserve"> 'FS Qtr'!DR$50</f>
        <v>-8.3940949464937281E-5</v>
      </c>
      <c r="DS46" s="690">
        <f xml:space="preserve"> 'FS Qtr'!DS$50</f>
        <v>-8.2127313992885303E-5</v>
      </c>
      <c r="DT46" s="690">
        <f xml:space="preserve"> 'FS Qtr'!DT$50</f>
        <v>-8.3058484408929639E-5</v>
      </c>
      <c r="DU46" s="690">
        <f xml:space="preserve"> 'FS Qtr'!DU$50</f>
        <v>-8.3986082290566727E-5</v>
      </c>
      <c r="DV46" s="690">
        <f xml:space="preserve"> 'FS Qtr'!DV$50</f>
        <v>-8.3996967266159692E-5</v>
      </c>
      <c r="DW46" s="690">
        <f xml:space="preserve"> 'FS Qtr'!DW$50</f>
        <v>-8.21862694677964E-5</v>
      </c>
      <c r="DX46" s="690">
        <f xml:space="preserve"> 'FS Qtr'!DX$50</f>
        <v>-8.3116256734319752E-5</v>
      </c>
      <c r="DY46" s="690">
        <f xml:space="preserve"> 'FS Qtr'!DY$50</f>
        <v>-8.4039179732483724E-5</v>
      </c>
      <c r="DZ46" s="690">
        <f xml:space="preserve"> 'FS Qtr'!DZ$50</f>
        <v>-8.4050330195286285E-5</v>
      </c>
      <c r="EA46" s="690">
        <f xml:space="preserve"> 'FS Qtr'!EA$50</f>
        <v>-8.2240290343485865E-5</v>
      </c>
      <c r="EB46" s="690">
        <f xml:space="preserve"> 'FS Qtr'!EB$50</f>
        <v>-8.3164050203506125E-5</v>
      </c>
      <c r="EC46" s="690">
        <f xml:space="preserve"> 'FS Qtr'!EC$50</f>
        <v>-8.408988778951443E-5</v>
      </c>
      <c r="ED46" s="690">
        <f xml:space="preserve"> 'FS Qtr'!ED$50</f>
        <v>-8.410926835581415E-5</v>
      </c>
      <c r="EE46" s="690">
        <f xml:space="preserve"> 'FS Qtr'!EE$50</f>
        <v>-8.3208955056423005E-5</v>
      </c>
      <c r="EF46" s="690">
        <f xml:space="preserve"> 'FS Qtr'!EF$50</f>
        <v>-8.3222872934812431E-5</v>
      </c>
      <c r="EG46" s="690">
        <f xml:space="preserve"> 'FS Qtr'!EG$50</f>
        <v>-8.4155463130281937E-5</v>
      </c>
      <c r="EH46" s="690">
        <f xml:space="preserve"> 'FS Qtr'!EH$50</f>
        <v>-8.416687908029408E-5</v>
      </c>
      <c r="EI46" s="690">
        <f xml:space="preserve"> 'FS Qtr'!EI$50</f>
        <v>-8.2353266694086414E-5</v>
      </c>
      <c r="EJ46" s="690">
        <f xml:space="preserve"> 'FS Qtr'!EJ$50</f>
        <v>-8.3279857455765394E-5</v>
      </c>
      <c r="EK46" s="690">
        <f xml:space="preserve"> 'FS Qtr'!EK$50</f>
        <v>-8.4213870316390612E-5</v>
      </c>
      <c r="EL46" s="690">
        <f xml:space="preserve"> 'FS Qtr'!EL$50</f>
        <v>-8.4231126985013623E-5</v>
      </c>
      <c r="EM46" s="690">
        <f xml:space="preserve"> 'FS Qtr'!EM$50</f>
        <v>-8.2409884727260952E-5</v>
      </c>
      <c r="EN46" s="690">
        <f xml:space="preserve"> 'FS Qtr'!EN$50</f>
        <v>-8.3335528969323138E-5</v>
      </c>
      <c r="EO46" s="690">
        <f xml:space="preserve"> 'FS Qtr'!EO$50</f>
        <v>-8.4263250937373395E-5</v>
      </c>
      <c r="EP46" s="690">
        <f xml:space="preserve"> 'FS Qtr'!EP$50</f>
        <v>-8.4275463349014324E-5</v>
      </c>
      <c r="EQ46" s="690">
        <f xml:space="preserve"> 'FS Qtr'!EQ$50</f>
        <v>-8.2458711287980273E-5</v>
      </c>
      <c r="ER46" s="690">
        <f xml:space="preserve"> 'FS Qtr'!ER$50</f>
        <v>-8.3389362272527553E-5</v>
      </c>
      <c r="ES46" s="690">
        <f xml:space="preserve"> 'FS Qtr'!ES$50</f>
        <v>-8.432431299557793E-5</v>
      </c>
      <c r="ET46" s="690">
        <f xml:space="preserve"> 'FS Qtr'!ET$50</f>
        <v>-8.4342366125829713E-5</v>
      </c>
      <c r="EU46" s="690">
        <f xml:space="preserve"> 'FS Qtr'!EU$50</f>
        <v>-8.3442407771294858E-5</v>
      </c>
      <c r="EV46" s="690">
        <f xml:space="preserve"> 'FS Qtr'!EV$50</f>
        <v>-8.3451598823061461E-5</v>
      </c>
      <c r="EW46" s="690">
        <f xml:space="preserve"> 'FS Qtr'!EW$50</f>
        <v>-8.4379268847962013E-5</v>
      </c>
      <c r="EX46" s="690">
        <f xml:space="preserve"> 'FS Qtr'!EX$50</f>
        <v>-8.4395994542165874E-5</v>
      </c>
      <c r="EY46" s="690">
        <f xml:space="preserve"> 'FS Qtr'!EY$50</f>
        <v>-8.2577141669299466E-5</v>
      </c>
      <c r="EZ46" s="690">
        <f xml:space="preserve"> 'FS Qtr'!EZ$50</f>
        <v>-8.350832074253541E-5</v>
      </c>
      <c r="FA46" s="690">
        <f xml:space="preserve"> 'FS Qtr'!FA$50</f>
        <v>-8.4438472495699461E-5</v>
      </c>
      <c r="FB46" s="690">
        <f xml:space="preserve"> 'FS Qtr'!FB$50</f>
        <v>-8.4455994651532054E-5</v>
      </c>
      <c r="FC46" s="690">
        <f xml:space="preserve"> 'FS Qtr'!FC$50</f>
        <v>-8.2631681976485933E-5</v>
      </c>
      <c r="FD46" s="690">
        <f xml:space="preserve"> 'FS Qtr'!FD$50</f>
        <v>-8.3566618270883606E-5</v>
      </c>
      <c r="FE46" s="690">
        <f xml:space="preserve"> 'FS Qtr'!FE$50</f>
        <v>-8.4500065528323186E-5</v>
      </c>
      <c r="FF46" s="690">
        <f xml:space="preserve"> 'FS Qtr'!FF$50</f>
        <v>-8.4518118658574943E-5</v>
      </c>
      <c r="FG46" s="690">
        <f xml:space="preserve"> 'FS Qtr'!FG$50</f>
        <v>-8.2695312334870132E-5</v>
      </c>
      <c r="FH46" s="690">
        <f xml:space="preserve"> 'FS Qtr'!FH$50</f>
        <v>-8.3625966205148008E-5</v>
      </c>
      <c r="FI46" s="690">
        <f xml:space="preserve"> 'FS Qtr'!FI$50</f>
        <v>-8.4556348816755179E-5</v>
      </c>
      <c r="FJ46" s="690">
        <f xml:space="preserve"> 'FS Qtr'!FJ$50</f>
        <v>-8.4576260357474049E-5</v>
      </c>
      <c r="FK46" s="690">
        <f xml:space="preserve"> 'FS Qtr'!FK$50</f>
        <v>-8.3668245043274394E-5</v>
      </c>
      <c r="FL46" s="690">
        <f xml:space="preserve"> 'FS Qtr'!FL$50</f>
        <v>-8.3685314139412368E-5</v>
      </c>
      <c r="FM46" s="690">
        <f xml:space="preserve"> 'FS Qtr'!FM$50</f>
        <v>-8.4617676362169295E-5</v>
      </c>
      <c r="FN46" s="690">
        <f xml:space="preserve"> 'FS Qtr'!FN$50</f>
        <v>-8.4636525954049838E-5</v>
      </c>
      <c r="FO46" s="690">
        <f xml:space="preserve"> 'FS Qtr'!FO$50</f>
        <v>-8.2813223284692325E-5</v>
      </c>
      <c r="FP46" s="690">
        <f xml:space="preserve"> 'FS Qtr'!FP$50</f>
        <v>-8.3752802719527195E-5</v>
      </c>
      <c r="FQ46" s="690">
        <f xml:space="preserve"> 'FS Qtr'!FQ$50</f>
        <v>-8.4689092421547657E-5</v>
      </c>
      <c r="FR46" s="690">
        <f xml:space="preserve"> 'FS Qtr'!FR$50</f>
        <v>-8.4703694218074823E-5</v>
      </c>
      <c r="FS46" s="690">
        <f xml:space="preserve"> 'FS Qtr'!FS$50</f>
        <v>-8.2877632790322067E-5</v>
      </c>
      <c r="FT46" s="690">
        <f xml:space="preserve"> 'FS Qtr'!FT$50</f>
        <v>-8.3817402683372501E-5</v>
      </c>
      <c r="FU46" s="690">
        <f xml:space="preserve"> 'FS Qtr'!FU$50</f>
        <v>-8.4752012890219265E-5</v>
      </c>
      <c r="FV46" s="690">
        <f xml:space="preserve"> 'FS Qtr'!FV$50</f>
        <v>-8.4765552737908089E-5</v>
      </c>
      <c r="FW46" s="690">
        <f xml:space="preserve"> 'FS Qtr'!FW$50</f>
        <v>-8.2932952244754049E-5</v>
      </c>
      <c r="FX46" s="690">
        <f xml:space="preserve"> 'FS Qtr'!FX$50</f>
        <v>-8.3870185580660751E-5</v>
      </c>
      <c r="FY46" s="690">
        <f xml:space="preserve"> 'FS Qtr'!FY$50</f>
        <v>-8.480909264028003E-5</v>
      </c>
      <c r="FZ46" s="690">
        <f xml:space="preserve"> 'FS Qtr'!FZ$50</f>
        <v>-8.4819977615873009E-5</v>
      </c>
      <c r="GA46" s="690">
        <f xml:space="preserve"> 'FS Qtr'!GA$50</f>
        <v>-8.3916140839493782E-5</v>
      </c>
      <c r="GB46" s="690">
        <f xml:space="preserve"> 'FS Qtr'!GB$50</f>
        <v>-8.3926119695697536E-5</v>
      </c>
      <c r="GC46" s="690">
        <f xml:space="preserve"> 'FS Qtr'!GC$50</f>
        <v>-8.4868296288017492E-5</v>
      </c>
      <c r="GD46" s="690">
        <f xml:space="preserve"> 'FS Qtr'!GD$50</f>
        <v>-8.488608393105968E-5</v>
      </c>
      <c r="GE46" s="690">
        <f xml:space="preserve"> 'FS Qtr'!GE$50</f>
        <v>-8.3053979783558328E-5</v>
      </c>
      <c r="GF46" s="690">
        <f xml:space="preserve"> 'FS Qtr'!GF$50</f>
        <v>-8.3990719659542856E-5</v>
      </c>
      <c r="GG46" s="690">
        <f xml:space="preserve"> 'FS Qtr'!GG$50</f>
        <v>-8.4924314089239916E-5</v>
      </c>
      <c r="GH46" s="690">
        <f xml:space="preserve"> 'FS Qtr'!GH$50</f>
        <v>-8.4943960142749191E-5</v>
      </c>
      <c r="GI46" s="690">
        <f xml:space="preserve"> 'FS Qtr'!GI$50</f>
        <v>-8.3116571278948512E-5</v>
      </c>
      <c r="GJ46" s="690">
        <f xml:space="preserve"> 'FS Qtr'!GJ$50</f>
        <v>-8.4056632630783381E-5</v>
      </c>
    </row>
    <row r="47" spans="1:192" s="603" customFormat="1" x14ac:dyDescent="0.25">
      <c r="A47" s="429"/>
      <c r="B47" s="429"/>
      <c r="C47" s="430"/>
      <c r="D47" s="688"/>
      <c r="E47" s="691" t="str">
        <f xml:space="preserve"> Time!E$108</f>
        <v>Operating period flag</v>
      </c>
      <c r="F47" s="691">
        <f xml:space="preserve"> Time!F$108</f>
        <v>0</v>
      </c>
      <c r="G47" s="691" t="str">
        <f xml:space="preserve"> Time!G$108</f>
        <v>flag</v>
      </c>
      <c r="H47" s="691">
        <f xml:space="preserve"> Time!H$108</f>
        <v>100</v>
      </c>
      <c r="I47" s="691">
        <f xml:space="preserve"> Time!I$108</f>
        <v>0</v>
      </c>
      <c r="J47" s="691">
        <f xml:space="preserve"> Time!J$108</f>
        <v>0</v>
      </c>
      <c r="K47" s="691">
        <f xml:space="preserve"> Time!K$108</f>
        <v>0</v>
      </c>
      <c r="L47" s="691">
        <f xml:space="preserve"> Time!L$108</f>
        <v>0</v>
      </c>
      <c r="M47" s="691">
        <f xml:space="preserve"> Time!M$108</f>
        <v>0</v>
      </c>
      <c r="N47" s="691">
        <f xml:space="preserve"> Time!N$108</f>
        <v>0</v>
      </c>
      <c r="O47" s="691">
        <f xml:space="preserve"> Time!O$108</f>
        <v>0</v>
      </c>
      <c r="P47" s="691">
        <f xml:space="preserve"> Time!P$108</f>
        <v>0</v>
      </c>
      <c r="Q47" s="691">
        <f xml:space="preserve"> Time!Q$108</f>
        <v>0</v>
      </c>
      <c r="R47" s="691">
        <f xml:space="preserve"> Time!R$108</f>
        <v>0</v>
      </c>
      <c r="S47" s="691">
        <f xml:space="preserve"> Time!S$108</f>
        <v>1</v>
      </c>
      <c r="T47" s="691">
        <f xml:space="preserve"> Time!T$108</f>
        <v>1</v>
      </c>
      <c r="U47" s="691">
        <f xml:space="preserve"> Time!U$108</f>
        <v>1</v>
      </c>
      <c r="V47" s="691">
        <f xml:space="preserve"> Time!V$108</f>
        <v>1</v>
      </c>
      <c r="W47" s="691">
        <f xml:space="preserve"> Time!W$108</f>
        <v>1</v>
      </c>
      <c r="X47" s="691">
        <f xml:space="preserve"> Time!X$108</f>
        <v>1</v>
      </c>
      <c r="Y47" s="691">
        <f xml:space="preserve"> Time!Y$108</f>
        <v>1</v>
      </c>
      <c r="Z47" s="691">
        <f xml:space="preserve"> Time!Z$108</f>
        <v>1</v>
      </c>
      <c r="AA47" s="691">
        <f xml:space="preserve"> Time!AA$108</f>
        <v>1</v>
      </c>
      <c r="AB47" s="691">
        <f xml:space="preserve"> Time!AB$108</f>
        <v>1</v>
      </c>
      <c r="AC47" s="691">
        <f xml:space="preserve"> Time!AC$108</f>
        <v>1</v>
      </c>
      <c r="AD47" s="691">
        <f xml:space="preserve"> Time!AD$108</f>
        <v>1</v>
      </c>
      <c r="AE47" s="691">
        <f xml:space="preserve"> Time!AE$108</f>
        <v>1</v>
      </c>
      <c r="AF47" s="691">
        <f xml:space="preserve"> Time!AF$108</f>
        <v>1</v>
      </c>
      <c r="AG47" s="691">
        <f xml:space="preserve"> Time!AG$108</f>
        <v>1</v>
      </c>
      <c r="AH47" s="691">
        <f xml:space="preserve"> Time!AH$108</f>
        <v>1</v>
      </c>
      <c r="AI47" s="691">
        <f xml:space="preserve"> Time!AI$108</f>
        <v>1</v>
      </c>
      <c r="AJ47" s="691">
        <f xml:space="preserve"> Time!AJ$108</f>
        <v>1</v>
      </c>
      <c r="AK47" s="691">
        <f xml:space="preserve"> Time!AK$108</f>
        <v>1</v>
      </c>
      <c r="AL47" s="691">
        <f xml:space="preserve"> Time!AL$108</f>
        <v>1</v>
      </c>
      <c r="AM47" s="691">
        <f xml:space="preserve"> Time!AM$108</f>
        <v>1</v>
      </c>
      <c r="AN47" s="691">
        <f xml:space="preserve"> Time!AN$108</f>
        <v>1</v>
      </c>
      <c r="AO47" s="691">
        <f xml:space="preserve"> Time!AO$108</f>
        <v>1</v>
      </c>
      <c r="AP47" s="691">
        <f xml:space="preserve"> Time!AP$108</f>
        <v>1</v>
      </c>
      <c r="AQ47" s="691">
        <f xml:space="preserve"> Time!AQ$108</f>
        <v>1</v>
      </c>
      <c r="AR47" s="691">
        <f xml:space="preserve"> Time!AR$108</f>
        <v>1</v>
      </c>
      <c r="AS47" s="691">
        <f xml:space="preserve"> Time!AS$108</f>
        <v>1</v>
      </c>
      <c r="AT47" s="691">
        <f xml:space="preserve"> Time!AT$108</f>
        <v>1</v>
      </c>
      <c r="AU47" s="691">
        <f xml:space="preserve"> Time!AU$108</f>
        <v>1</v>
      </c>
      <c r="AV47" s="691">
        <f xml:space="preserve"> Time!AV$108</f>
        <v>1</v>
      </c>
      <c r="AW47" s="691">
        <f xml:space="preserve"> Time!AW$108</f>
        <v>1</v>
      </c>
      <c r="AX47" s="691">
        <f xml:space="preserve"> Time!AX$108</f>
        <v>1</v>
      </c>
      <c r="AY47" s="691">
        <f xml:space="preserve"> Time!AY$108</f>
        <v>1</v>
      </c>
      <c r="AZ47" s="691">
        <f xml:space="preserve"> Time!AZ$108</f>
        <v>1</v>
      </c>
      <c r="BA47" s="691">
        <f xml:space="preserve"> Time!BA$108</f>
        <v>1</v>
      </c>
      <c r="BB47" s="691">
        <f xml:space="preserve"> Time!BB$108</f>
        <v>1</v>
      </c>
      <c r="BC47" s="691">
        <f xml:space="preserve"> Time!BC$108</f>
        <v>1</v>
      </c>
      <c r="BD47" s="691">
        <f xml:space="preserve"> Time!BD$108</f>
        <v>1</v>
      </c>
      <c r="BE47" s="691">
        <f xml:space="preserve"> Time!BE$108</f>
        <v>1</v>
      </c>
      <c r="BF47" s="691">
        <f xml:space="preserve"> Time!BF$108</f>
        <v>1</v>
      </c>
      <c r="BG47" s="691">
        <f xml:space="preserve"> Time!BG$108</f>
        <v>1</v>
      </c>
      <c r="BH47" s="691">
        <f xml:space="preserve"> Time!BH$108</f>
        <v>1</v>
      </c>
      <c r="BI47" s="691">
        <f xml:space="preserve"> Time!BI$108</f>
        <v>1</v>
      </c>
      <c r="BJ47" s="691">
        <f xml:space="preserve"> Time!BJ$108</f>
        <v>1</v>
      </c>
      <c r="BK47" s="691">
        <f xml:space="preserve"> Time!BK$108</f>
        <v>1</v>
      </c>
      <c r="BL47" s="691">
        <f xml:space="preserve"> Time!BL$108</f>
        <v>1</v>
      </c>
      <c r="BM47" s="691">
        <f xml:space="preserve"> Time!BM$108</f>
        <v>1</v>
      </c>
      <c r="BN47" s="691">
        <f xml:space="preserve"> Time!BN$108</f>
        <v>1</v>
      </c>
      <c r="BO47" s="691">
        <f xml:space="preserve"> Time!BO$108</f>
        <v>1</v>
      </c>
      <c r="BP47" s="691">
        <f xml:space="preserve"> Time!BP$108</f>
        <v>1</v>
      </c>
      <c r="BQ47" s="691">
        <f xml:space="preserve"> Time!BQ$108</f>
        <v>1</v>
      </c>
      <c r="BR47" s="691">
        <f xml:space="preserve"> Time!BR$108</f>
        <v>1</v>
      </c>
      <c r="BS47" s="691">
        <f xml:space="preserve"> Time!BS$108</f>
        <v>1</v>
      </c>
      <c r="BT47" s="691">
        <f xml:space="preserve"> Time!BT$108</f>
        <v>1</v>
      </c>
      <c r="BU47" s="691">
        <f xml:space="preserve"> Time!BU$108</f>
        <v>1</v>
      </c>
      <c r="BV47" s="691">
        <f xml:space="preserve"> Time!BV$108</f>
        <v>1</v>
      </c>
      <c r="BW47" s="691">
        <f xml:space="preserve"> Time!BW$108</f>
        <v>1</v>
      </c>
      <c r="BX47" s="691">
        <f xml:space="preserve"> Time!BX$108</f>
        <v>1</v>
      </c>
      <c r="BY47" s="691">
        <f xml:space="preserve"> Time!BY$108</f>
        <v>1</v>
      </c>
      <c r="BZ47" s="691">
        <f xml:space="preserve"> Time!BZ$108</f>
        <v>1</v>
      </c>
      <c r="CA47" s="691">
        <f xml:space="preserve"> Time!CA$108</f>
        <v>1</v>
      </c>
      <c r="CB47" s="691">
        <f xml:space="preserve"> Time!CB$108</f>
        <v>1</v>
      </c>
      <c r="CC47" s="691">
        <f xml:space="preserve"> Time!CC$108</f>
        <v>1</v>
      </c>
      <c r="CD47" s="691">
        <f xml:space="preserve"> Time!CD$108</f>
        <v>1</v>
      </c>
      <c r="CE47" s="691">
        <f xml:space="preserve"> Time!CE$108</f>
        <v>1</v>
      </c>
      <c r="CF47" s="691">
        <f xml:space="preserve"> Time!CF$108</f>
        <v>1</v>
      </c>
      <c r="CG47" s="691">
        <f xml:space="preserve"> Time!CG$108</f>
        <v>1</v>
      </c>
      <c r="CH47" s="691">
        <f xml:space="preserve"> Time!CH$108</f>
        <v>1</v>
      </c>
      <c r="CI47" s="691">
        <f xml:space="preserve"> Time!CI$108</f>
        <v>1</v>
      </c>
      <c r="CJ47" s="691">
        <f xml:space="preserve"> Time!CJ$108</f>
        <v>1</v>
      </c>
      <c r="CK47" s="691">
        <f xml:space="preserve"> Time!CK$108</f>
        <v>1</v>
      </c>
      <c r="CL47" s="691">
        <f xml:space="preserve"> Time!CL$108</f>
        <v>1</v>
      </c>
      <c r="CM47" s="691">
        <f xml:space="preserve"> Time!CM$108</f>
        <v>1</v>
      </c>
      <c r="CN47" s="691">
        <f xml:space="preserve"> Time!CN$108</f>
        <v>1</v>
      </c>
      <c r="CO47" s="691">
        <f xml:space="preserve"> Time!CO$108</f>
        <v>1</v>
      </c>
      <c r="CP47" s="691">
        <f xml:space="preserve"> Time!CP$108</f>
        <v>1</v>
      </c>
      <c r="CQ47" s="691">
        <f xml:space="preserve"> Time!CQ$108</f>
        <v>1</v>
      </c>
      <c r="CR47" s="691">
        <f xml:space="preserve"> Time!CR$108</f>
        <v>1</v>
      </c>
      <c r="CS47" s="691">
        <f xml:space="preserve"> Time!CS$108</f>
        <v>1</v>
      </c>
      <c r="CT47" s="691">
        <f xml:space="preserve"> Time!CT$108</f>
        <v>1</v>
      </c>
      <c r="CU47" s="691">
        <f xml:space="preserve"> Time!CU$108</f>
        <v>1</v>
      </c>
      <c r="CV47" s="691">
        <f xml:space="preserve"> Time!CV$108</f>
        <v>1</v>
      </c>
      <c r="CW47" s="691">
        <f xml:space="preserve"> Time!CW$108</f>
        <v>1</v>
      </c>
      <c r="CX47" s="691">
        <f xml:space="preserve"> Time!CX$108</f>
        <v>1</v>
      </c>
      <c r="CY47" s="691">
        <f xml:space="preserve"> Time!CY$108</f>
        <v>1</v>
      </c>
      <c r="CZ47" s="691">
        <f xml:space="preserve"> Time!CZ$108</f>
        <v>1</v>
      </c>
      <c r="DA47" s="691">
        <f xml:space="preserve"> Time!DA$108</f>
        <v>1</v>
      </c>
      <c r="DB47" s="691">
        <f xml:space="preserve"> Time!DB$108</f>
        <v>1</v>
      </c>
      <c r="DC47" s="691">
        <f xml:space="preserve"> Time!DC$108</f>
        <v>1</v>
      </c>
      <c r="DD47" s="691">
        <f xml:space="preserve"> Time!DD$108</f>
        <v>1</v>
      </c>
      <c r="DE47" s="691">
        <f xml:space="preserve"> Time!DE$108</f>
        <v>1</v>
      </c>
      <c r="DF47" s="691">
        <f xml:space="preserve"> Time!DF$108</f>
        <v>1</v>
      </c>
      <c r="DG47" s="691">
        <f xml:space="preserve"> Time!DG$108</f>
        <v>1</v>
      </c>
      <c r="DH47" s="691">
        <f xml:space="preserve"> Time!DH$108</f>
        <v>1</v>
      </c>
      <c r="DI47" s="691">
        <f xml:space="preserve"> Time!DI$108</f>
        <v>1</v>
      </c>
      <c r="DJ47" s="691">
        <f xml:space="preserve"> Time!DJ$108</f>
        <v>1</v>
      </c>
      <c r="DK47" s="691">
        <f xml:space="preserve"> Time!DK$108</f>
        <v>1</v>
      </c>
      <c r="DL47" s="691">
        <f xml:space="preserve"> Time!DL$108</f>
        <v>1</v>
      </c>
      <c r="DM47" s="691">
        <f xml:space="preserve"> Time!DM$108</f>
        <v>1</v>
      </c>
      <c r="DN47" s="691">
        <f xml:space="preserve"> Time!DN$108</f>
        <v>1</v>
      </c>
      <c r="DO47" s="691">
        <f xml:space="preserve"> Time!DO$108</f>
        <v>0</v>
      </c>
      <c r="DP47" s="691">
        <f xml:space="preserve"> Time!DP$108</f>
        <v>0</v>
      </c>
      <c r="DQ47" s="691">
        <f xml:space="preserve"> Time!DQ$108</f>
        <v>0</v>
      </c>
      <c r="DR47" s="691">
        <f xml:space="preserve"> Time!DR$108</f>
        <v>0</v>
      </c>
      <c r="DS47" s="691">
        <f xml:space="preserve"> Time!DS$108</f>
        <v>0</v>
      </c>
      <c r="DT47" s="691">
        <f xml:space="preserve"> Time!DT$108</f>
        <v>0</v>
      </c>
      <c r="DU47" s="691">
        <f xml:space="preserve"> Time!DU$108</f>
        <v>0</v>
      </c>
      <c r="DV47" s="691">
        <f xml:space="preserve"> Time!DV$108</f>
        <v>0</v>
      </c>
      <c r="DW47" s="691">
        <f xml:space="preserve"> Time!DW$108</f>
        <v>0</v>
      </c>
      <c r="DX47" s="691">
        <f xml:space="preserve"> Time!DX$108</f>
        <v>0</v>
      </c>
      <c r="DY47" s="691">
        <f xml:space="preserve"> Time!DY$108</f>
        <v>0</v>
      </c>
      <c r="DZ47" s="691">
        <f xml:space="preserve"> Time!DZ$108</f>
        <v>0</v>
      </c>
      <c r="EA47" s="691">
        <f xml:space="preserve"> Time!EA$108</f>
        <v>0</v>
      </c>
      <c r="EB47" s="691">
        <f xml:space="preserve"> Time!EB$108</f>
        <v>0</v>
      </c>
      <c r="EC47" s="691">
        <f xml:space="preserve"> Time!EC$108</f>
        <v>0</v>
      </c>
      <c r="ED47" s="691">
        <f xml:space="preserve"> Time!ED$108</f>
        <v>0</v>
      </c>
      <c r="EE47" s="691">
        <f xml:space="preserve"> Time!EE$108</f>
        <v>0</v>
      </c>
      <c r="EF47" s="691">
        <f xml:space="preserve"> Time!EF$108</f>
        <v>0</v>
      </c>
      <c r="EG47" s="691">
        <f xml:space="preserve"> Time!EG$108</f>
        <v>0</v>
      </c>
      <c r="EH47" s="691">
        <f xml:space="preserve"> Time!EH$108</f>
        <v>0</v>
      </c>
      <c r="EI47" s="691">
        <f xml:space="preserve"> Time!EI$108</f>
        <v>0</v>
      </c>
      <c r="EJ47" s="691">
        <f xml:space="preserve"> Time!EJ$108</f>
        <v>0</v>
      </c>
      <c r="EK47" s="691">
        <f xml:space="preserve"> Time!EK$108</f>
        <v>0</v>
      </c>
      <c r="EL47" s="691">
        <f xml:space="preserve"> Time!EL$108</f>
        <v>0</v>
      </c>
      <c r="EM47" s="691">
        <f xml:space="preserve"> Time!EM$108</f>
        <v>0</v>
      </c>
      <c r="EN47" s="691">
        <f xml:space="preserve"> Time!EN$108</f>
        <v>0</v>
      </c>
      <c r="EO47" s="691">
        <f xml:space="preserve"> Time!EO$108</f>
        <v>0</v>
      </c>
      <c r="EP47" s="691">
        <f xml:space="preserve"> Time!EP$108</f>
        <v>0</v>
      </c>
      <c r="EQ47" s="691">
        <f xml:space="preserve"> Time!EQ$108</f>
        <v>0</v>
      </c>
      <c r="ER47" s="691">
        <f xml:space="preserve"> Time!ER$108</f>
        <v>0</v>
      </c>
      <c r="ES47" s="691">
        <f xml:space="preserve"> Time!ES$108</f>
        <v>0</v>
      </c>
      <c r="ET47" s="691">
        <f xml:space="preserve"> Time!ET$108</f>
        <v>0</v>
      </c>
      <c r="EU47" s="691">
        <f xml:space="preserve"> Time!EU$108</f>
        <v>0</v>
      </c>
      <c r="EV47" s="691">
        <f xml:space="preserve"> Time!EV$108</f>
        <v>0</v>
      </c>
      <c r="EW47" s="691">
        <f xml:space="preserve"> Time!EW$108</f>
        <v>0</v>
      </c>
      <c r="EX47" s="691">
        <f xml:space="preserve"> Time!EX$108</f>
        <v>0</v>
      </c>
      <c r="EY47" s="691">
        <f xml:space="preserve"> Time!EY$108</f>
        <v>0</v>
      </c>
      <c r="EZ47" s="691">
        <f xml:space="preserve"> Time!EZ$108</f>
        <v>0</v>
      </c>
      <c r="FA47" s="691">
        <f xml:space="preserve"> Time!FA$108</f>
        <v>0</v>
      </c>
      <c r="FB47" s="691">
        <f xml:space="preserve"> Time!FB$108</f>
        <v>0</v>
      </c>
      <c r="FC47" s="691">
        <f xml:space="preserve"> Time!FC$108</f>
        <v>0</v>
      </c>
      <c r="FD47" s="691">
        <f xml:space="preserve"> Time!FD$108</f>
        <v>0</v>
      </c>
      <c r="FE47" s="691">
        <f xml:space="preserve"> Time!FE$108</f>
        <v>0</v>
      </c>
      <c r="FF47" s="691">
        <f xml:space="preserve"> Time!FF$108</f>
        <v>0</v>
      </c>
      <c r="FG47" s="691">
        <f xml:space="preserve"> Time!FG$108</f>
        <v>0</v>
      </c>
      <c r="FH47" s="691">
        <f xml:space="preserve"> Time!FH$108</f>
        <v>0</v>
      </c>
      <c r="FI47" s="691">
        <f xml:space="preserve"> Time!FI$108</f>
        <v>0</v>
      </c>
      <c r="FJ47" s="691">
        <f xml:space="preserve"> Time!FJ$108</f>
        <v>0</v>
      </c>
      <c r="FK47" s="691">
        <f xml:space="preserve"> Time!FK$108</f>
        <v>0</v>
      </c>
      <c r="FL47" s="691">
        <f xml:space="preserve"> Time!FL$108</f>
        <v>0</v>
      </c>
      <c r="FM47" s="691">
        <f xml:space="preserve"> Time!FM$108</f>
        <v>0</v>
      </c>
      <c r="FN47" s="691">
        <f xml:space="preserve"> Time!FN$108</f>
        <v>0</v>
      </c>
      <c r="FO47" s="691">
        <f xml:space="preserve"> Time!FO$108</f>
        <v>0</v>
      </c>
      <c r="FP47" s="691">
        <f xml:space="preserve"> Time!FP$108</f>
        <v>0</v>
      </c>
      <c r="FQ47" s="691">
        <f xml:space="preserve"> Time!FQ$108</f>
        <v>0</v>
      </c>
      <c r="FR47" s="691">
        <f xml:space="preserve"> Time!FR$108</f>
        <v>0</v>
      </c>
      <c r="FS47" s="691">
        <f xml:space="preserve"> Time!FS$108</f>
        <v>0</v>
      </c>
      <c r="FT47" s="691">
        <f xml:space="preserve"> Time!FT$108</f>
        <v>0</v>
      </c>
      <c r="FU47" s="691">
        <f xml:space="preserve"> Time!FU$108</f>
        <v>0</v>
      </c>
      <c r="FV47" s="691">
        <f xml:space="preserve"> Time!FV$108</f>
        <v>0</v>
      </c>
      <c r="FW47" s="691">
        <f xml:space="preserve"> Time!FW$108</f>
        <v>0</v>
      </c>
      <c r="FX47" s="691">
        <f xml:space="preserve"> Time!FX$108</f>
        <v>0</v>
      </c>
      <c r="FY47" s="691">
        <f xml:space="preserve"> Time!FY$108</f>
        <v>0</v>
      </c>
      <c r="FZ47" s="691">
        <f xml:space="preserve"> Time!FZ$108</f>
        <v>0</v>
      </c>
      <c r="GA47" s="691">
        <f xml:space="preserve"> Time!GA$108</f>
        <v>0</v>
      </c>
      <c r="GB47" s="691">
        <f xml:space="preserve"> Time!GB$108</f>
        <v>0</v>
      </c>
      <c r="GC47" s="691">
        <f xml:space="preserve"> Time!GC$108</f>
        <v>0</v>
      </c>
      <c r="GD47" s="691">
        <f xml:space="preserve"> Time!GD$108</f>
        <v>0</v>
      </c>
      <c r="GE47" s="691">
        <f xml:space="preserve"> Time!GE$108</f>
        <v>0</v>
      </c>
      <c r="GF47" s="691">
        <f xml:space="preserve"> Time!GF$108</f>
        <v>0</v>
      </c>
      <c r="GG47" s="691">
        <f xml:space="preserve"> Time!GG$108</f>
        <v>0</v>
      </c>
      <c r="GH47" s="691">
        <f xml:space="preserve"> Time!GH$108</f>
        <v>0</v>
      </c>
      <c r="GI47" s="691">
        <f xml:space="preserve"> Time!GI$108</f>
        <v>0</v>
      </c>
      <c r="GJ47" s="691">
        <f xml:space="preserve"> Time!GJ$108</f>
        <v>0</v>
      </c>
    </row>
    <row r="48" spans="1:192" x14ac:dyDescent="0.25">
      <c r="A48" s="85"/>
      <c r="B48" s="85"/>
      <c r="C48" s="672"/>
      <c r="D48" s="66"/>
      <c r="E48" s="32" t="s">
        <v>524</v>
      </c>
      <c r="F48" s="32"/>
      <c r="G48" s="32" t="str">
        <f xml:space="preserve"> SMU</f>
        <v>$ 000s</v>
      </c>
      <c r="H48" s="32"/>
      <c r="I48" s="32"/>
      <c r="J48" s="32">
        <f t="shared" ref="J48" si="575">SUM(J45:J46) * J47</f>
        <v>0</v>
      </c>
      <c r="K48" s="32">
        <f t="shared" ref="K48:BV48" si="576">SUM(K45:K46) * K47</f>
        <v>0</v>
      </c>
      <c r="L48" s="32">
        <f t="shared" si="576"/>
        <v>0</v>
      </c>
      <c r="M48" s="32">
        <f t="shared" si="576"/>
        <v>0</v>
      </c>
      <c r="N48" s="32">
        <f t="shared" si="576"/>
        <v>0</v>
      </c>
      <c r="O48" s="32">
        <f t="shared" si="576"/>
        <v>0</v>
      </c>
      <c r="P48" s="32">
        <f t="shared" si="576"/>
        <v>0</v>
      </c>
      <c r="Q48" s="32">
        <f t="shared" si="576"/>
        <v>0</v>
      </c>
      <c r="R48" s="32">
        <f t="shared" si="576"/>
        <v>0</v>
      </c>
      <c r="S48" s="32">
        <f t="shared" si="576"/>
        <v>440.17381938863832</v>
      </c>
      <c r="T48" s="32">
        <f t="shared" si="576"/>
        <v>487.15449341612089</v>
      </c>
      <c r="U48" s="32">
        <f t="shared" si="576"/>
        <v>580.67513863788963</v>
      </c>
      <c r="V48" s="32">
        <f t="shared" si="576"/>
        <v>548.53770820491832</v>
      </c>
      <c r="W48" s="32">
        <f t="shared" si="576"/>
        <v>450.229720771855</v>
      </c>
      <c r="X48" s="32">
        <f t="shared" si="576"/>
        <v>477.51004432381978</v>
      </c>
      <c r="Y48" s="32">
        <f t="shared" si="576"/>
        <v>574.19622724748501</v>
      </c>
      <c r="Z48" s="32">
        <f t="shared" si="576"/>
        <v>542.23150283453492</v>
      </c>
      <c r="AA48" s="32">
        <f t="shared" si="576"/>
        <v>440.76078973285257</v>
      </c>
      <c r="AB48" s="32">
        <f t="shared" si="576"/>
        <v>475.05830460123775</v>
      </c>
      <c r="AC48" s="32">
        <f t="shared" si="576"/>
        <v>567.65128703143773</v>
      </c>
      <c r="AD48" s="32">
        <f t="shared" si="576"/>
        <v>535.85876025752464</v>
      </c>
      <c r="AE48" s="32">
        <f t="shared" si="576"/>
        <v>434.863883058174</v>
      </c>
      <c r="AF48" s="32">
        <f t="shared" si="576"/>
        <v>468.92255287970738</v>
      </c>
      <c r="AG48" s="32">
        <f t="shared" si="576"/>
        <v>561.05517299787016</v>
      </c>
      <c r="AH48" s="32">
        <f t="shared" si="576"/>
        <v>529.43428614324284</v>
      </c>
      <c r="AI48" s="32">
        <f t="shared" si="576"/>
        <v>428.90646476463326</v>
      </c>
      <c r="AJ48" s="32">
        <f t="shared" si="576"/>
        <v>462.7230203469112</v>
      </c>
      <c r="AK48" s="32">
        <f t="shared" si="576"/>
        <v>554.39757599510449</v>
      </c>
      <c r="AL48" s="32">
        <f t="shared" si="576"/>
        <v>522.94781183341956</v>
      </c>
      <c r="AM48" s="32">
        <f t="shared" si="576"/>
        <v>426.38725669333621</v>
      </c>
      <c r="AN48" s="32">
        <f t="shared" si="576"/>
        <v>452.95424741188617</v>
      </c>
      <c r="AO48" s="32">
        <f t="shared" si="576"/>
        <v>547.67644442213123</v>
      </c>
      <c r="AP48" s="32">
        <f t="shared" si="576"/>
        <v>516.39729671790769</v>
      </c>
      <c r="AQ48" s="32">
        <f t="shared" si="576"/>
        <v>416.78771201911991</v>
      </c>
      <c r="AR48" s="32">
        <f t="shared" si="576"/>
        <v>450.11500481580651</v>
      </c>
      <c r="AS48" s="32">
        <f t="shared" si="576"/>
        <v>540.88028087652151</v>
      </c>
      <c r="AT48" s="32">
        <f t="shared" si="576"/>
        <v>509.77128809386727</v>
      </c>
      <c r="AU48" s="32">
        <f t="shared" si="576"/>
        <v>410.62526788627201</v>
      </c>
      <c r="AV48" s="32">
        <f t="shared" si="576"/>
        <v>443.71145637367022</v>
      </c>
      <c r="AW48" s="32">
        <f t="shared" si="576"/>
        <v>534.02549428159386</v>
      </c>
      <c r="AX48" s="32">
        <f t="shared" si="576"/>
        <v>503.08613992434493</v>
      </c>
      <c r="AY48" s="32">
        <f t="shared" si="576"/>
        <v>404.3942989743191</v>
      </c>
      <c r="AZ48" s="32">
        <f t="shared" si="576"/>
        <v>437.23566212377864</v>
      </c>
      <c r="BA48" s="32">
        <f t="shared" si="576"/>
        <v>527.10071510446301</v>
      </c>
      <c r="BB48" s="32">
        <f t="shared" si="576"/>
        <v>496.33052688327916</v>
      </c>
      <c r="BC48" s="32">
        <f t="shared" si="576"/>
        <v>401.46269278808677</v>
      </c>
      <c r="BD48" s="32">
        <f t="shared" si="576"/>
        <v>427.31231458289153</v>
      </c>
      <c r="BE48" s="32">
        <f t="shared" si="576"/>
        <v>520.10368916697917</v>
      </c>
      <c r="BF48" s="32">
        <f t="shared" si="576"/>
        <v>489.50220643429429</v>
      </c>
      <c r="BG48" s="32">
        <f t="shared" si="576"/>
        <v>391.7022408580417</v>
      </c>
      <c r="BH48" s="32">
        <f t="shared" si="576"/>
        <v>424.04809121763378</v>
      </c>
      <c r="BI48" s="32">
        <f t="shared" si="576"/>
        <v>513.02195783953402</v>
      </c>
      <c r="BJ48" s="32">
        <f t="shared" si="576"/>
        <v>482.58880414113105</v>
      </c>
      <c r="BK48" s="32">
        <f t="shared" si="576"/>
        <v>385.23995184941782</v>
      </c>
      <c r="BL48" s="32">
        <f t="shared" si="576"/>
        <v>417.34183219151919</v>
      </c>
      <c r="BM48" s="32">
        <f t="shared" si="576"/>
        <v>505.87361394251297</v>
      </c>
      <c r="BN48" s="32">
        <f t="shared" si="576"/>
        <v>475.60885341802123</v>
      </c>
      <c r="BO48" s="32">
        <f t="shared" si="576"/>
        <v>1641.0331659037363</v>
      </c>
      <c r="BP48" s="32">
        <f t="shared" si="576"/>
        <v>1779.0650796745151</v>
      </c>
      <c r="BQ48" s="32">
        <f t="shared" si="576"/>
        <v>2160.7946310474867</v>
      </c>
      <c r="BR48" s="32">
        <f t="shared" si="576"/>
        <v>2030.3700729817513</v>
      </c>
      <c r="BS48" s="32">
        <f t="shared" si="576"/>
        <v>1626.3697245823994</v>
      </c>
      <c r="BT48" s="32">
        <f t="shared" si="576"/>
        <v>1735.2508599225796</v>
      </c>
      <c r="BU48" s="32">
        <f t="shared" si="576"/>
        <v>2129.1182893132509</v>
      </c>
      <c r="BV48" s="32">
        <f t="shared" si="576"/>
        <v>1999.4173279952722</v>
      </c>
      <c r="BW48" s="32">
        <f t="shared" ref="BW48:EH48" si="577">SUM(BW45:BW46) * BW47</f>
        <v>1583.2320018726227</v>
      </c>
      <c r="BX48" s="32">
        <f t="shared" si="577"/>
        <v>1719.0827135775194</v>
      </c>
      <c r="BY48" s="32">
        <f t="shared" si="577"/>
        <v>2097.0267674573702</v>
      </c>
      <c r="BZ48" s="32">
        <f t="shared" si="577"/>
        <v>1968.0478480351335</v>
      </c>
      <c r="CA48" s="32">
        <f t="shared" si="577"/>
        <v>1553.7640914844262</v>
      </c>
      <c r="CB48" s="32">
        <f t="shared" si="577"/>
        <v>1688.5413267987044</v>
      </c>
      <c r="CC48" s="32">
        <f t="shared" si="577"/>
        <v>2064.6068065848876</v>
      </c>
      <c r="CD48" s="32">
        <f t="shared" si="577"/>
        <v>1936.3480796080426</v>
      </c>
      <c r="CE48" s="32">
        <f t="shared" si="577"/>
        <v>1523.9190520032896</v>
      </c>
      <c r="CF48" s="32">
        <f t="shared" si="577"/>
        <v>1657.6021688269655</v>
      </c>
      <c r="CG48" s="32">
        <f t="shared" si="577"/>
        <v>2031.7984642721062</v>
      </c>
      <c r="CH48" s="32">
        <f t="shared" si="577"/>
        <v>1904.2583093490114</v>
      </c>
      <c r="CI48" s="32">
        <f t="shared" si="577"/>
        <v>1507.1048391988779</v>
      </c>
      <c r="CJ48" s="32">
        <f t="shared" si="577"/>
        <v>1612.8182591359703</v>
      </c>
      <c r="CK48" s="32">
        <f t="shared" si="577"/>
        <v>1998.5899308895675</v>
      </c>
      <c r="CL48" s="32">
        <f t="shared" si="577"/>
        <v>1871.7667847595646</v>
      </c>
      <c r="CM48" s="32">
        <f t="shared" si="577"/>
        <v>1446.1965061625774</v>
      </c>
      <c r="CN48" s="32">
        <f t="shared" si="577"/>
        <v>1242.085641980123</v>
      </c>
      <c r="CO48" s="32">
        <f t="shared" si="577"/>
        <v>1587.2726096068548</v>
      </c>
      <c r="CP48" s="32">
        <f t="shared" si="577"/>
        <v>1555.5274438183258</v>
      </c>
      <c r="CQ48" s="32">
        <f t="shared" si="577"/>
        <v>1173.1197180760555</v>
      </c>
      <c r="CR48" s="32">
        <f t="shared" si="577"/>
        <v>1202.3979961424611</v>
      </c>
      <c r="CS48" s="32">
        <f t="shared" si="577"/>
        <v>1550.1896376666841</v>
      </c>
      <c r="CT48" s="32">
        <f t="shared" si="577"/>
        <v>1524.2748774807412</v>
      </c>
      <c r="CU48" s="32">
        <f t="shared" si="577"/>
        <v>1144.7716697459489</v>
      </c>
      <c r="CV48" s="32">
        <f t="shared" si="577"/>
        <v>1173.5895508107728</v>
      </c>
      <c r="CW48" s="32">
        <f t="shared" si="577"/>
        <v>1519.7980730857805</v>
      </c>
      <c r="CX48" s="32">
        <f t="shared" si="577"/>
        <v>1494.2390234932345</v>
      </c>
      <c r="CY48" s="32">
        <f t="shared" si="577"/>
        <v>1129.4587413564218</v>
      </c>
      <c r="CZ48" s="32">
        <f t="shared" si="577"/>
        <v>1132.1517318460606</v>
      </c>
      <c r="DA48" s="32">
        <f t="shared" si="577"/>
        <v>1489.5714948409466</v>
      </c>
      <c r="DB48" s="32">
        <f t="shared" si="577"/>
        <v>1464.343017484033</v>
      </c>
      <c r="DC48" s="32">
        <f t="shared" si="577"/>
        <v>1088.5942547585721</v>
      </c>
      <c r="DD48" s="32">
        <f t="shared" si="577"/>
        <v>1116.3629333641429</v>
      </c>
      <c r="DE48" s="32">
        <f t="shared" si="577"/>
        <v>1459.3532823753812</v>
      </c>
      <c r="DF48" s="32">
        <f t="shared" si="577"/>
        <v>1434.4353820320196</v>
      </c>
      <c r="DG48" s="32">
        <f t="shared" si="577"/>
        <v>1060.5555491619393</v>
      </c>
      <c r="DH48" s="32">
        <f t="shared" si="577"/>
        <v>1087.7841673418482</v>
      </c>
      <c r="DI48" s="32">
        <f t="shared" si="577"/>
        <v>1429.1486901541161</v>
      </c>
      <c r="DJ48" s="32">
        <f t="shared" si="577"/>
        <v>1404.5249688580641</v>
      </c>
      <c r="DK48" s="32">
        <f t="shared" si="577"/>
        <v>1032.4580432785156</v>
      </c>
      <c r="DL48" s="32">
        <f t="shared" si="577"/>
        <v>1059.1023048177681</v>
      </c>
      <c r="DM48" s="32">
        <f t="shared" si="577"/>
        <v>1398.8345880178972</v>
      </c>
      <c r="DN48" s="32">
        <f t="shared" si="577"/>
        <v>1473.3902049660355</v>
      </c>
      <c r="DO48" s="32">
        <f t="shared" si="577"/>
        <v>0</v>
      </c>
      <c r="DP48" s="32">
        <f t="shared" si="577"/>
        <v>0</v>
      </c>
      <c r="DQ48" s="32">
        <f t="shared" si="577"/>
        <v>0</v>
      </c>
      <c r="DR48" s="32">
        <f t="shared" si="577"/>
        <v>0</v>
      </c>
      <c r="DS48" s="32">
        <f t="shared" si="577"/>
        <v>0</v>
      </c>
      <c r="DT48" s="32">
        <f t="shared" si="577"/>
        <v>0</v>
      </c>
      <c r="DU48" s="32">
        <f t="shared" si="577"/>
        <v>0</v>
      </c>
      <c r="DV48" s="32">
        <f t="shared" si="577"/>
        <v>0</v>
      </c>
      <c r="DW48" s="32">
        <f t="shared" si="577"/>
        <v>0</v>
      </c>
      <c r="DX48" s="32">
        <f t="shared" si="577"/>
        <v>0</v>
      </c>
      <c r="DY48" s="32">
        <f t="shared" si="577"/>
        <v>0</v>
      </c>
      <c r="DZ48" s="32">
        <f t="shared" si="577"/>
        <v>0</v>
      </c>
      <c r="EA48" s="32">
        <f t="shared" si="577"/>
        <v>0</v>
      </c>
      <c r="EB48" s="32">
        <f t="shared" si="577"/>
        <v>0</v>
      </c>
      <c r="EC48" s="32">
        <f t="shared" si="577"/>
        <v>0</v>
      </c>
      <c r="ED48" s="32">
        <f t="shared" si="577"/>
        <v>0</v>
      </c>
      <c r="EE48" s="32">
        <f t="shared" si="577"/>
        <v>0</v>
      </c>
      <c r="EF48" s="32">
        <f t="shared" si="577"/>
        <v>0</v>
      </c>
      <c r="EG48" s="32">
        <f t="shared" si="577"/>
        <v>0</v>
      </c>
      <c r="EH48" s="32">
        <f t="shared" si="577"/>
        <v>0</v>
      </c>
      <c r="EI48" s="32">
        <f t="shared" ref="EI48:GJ48" si="578">SUM(EI45:EI46) * EI47</f>
        <v>0</v>
      </c>
      <c r="EJ48" s="32">
        <f t="shared" si="578"/>
        <v>0</v>
      </c>
      <c r="EK48" s="32">
        <f t="shared" si="578"/>
        <v>0</v>
      </c>
      <c r="EL48" s="32">
        <f t="shared" si="578"/>
        <v>0</v>
      </c>
      <c r="EM48" s="32">
        <f t="shared" si="578"/>
        <v>0</v>
      </c>
      <c r="EN48" s="32">
        <f t="shared" si="578"/>
        <v>0</v>
      </c>
      <c r="EO48" s="32">
        <f t="shared" si="578"/>
        <v>0</v>
      </c>
      <c r="EP48" s="32">
        <f t="shared" si="578"/>
        <v>0</v>
      </c>
      <c r="EQ48" s="32">
        <f t="shared" si="578"/>
        <v>0</v>
      </c>
      <c r="ER48" s="32">
        <f t="shared" si="578"/>
        <v>0</v>
      </c>
      <c r="ES48" s="32">
        <f t="shared" si="578"/>
        <v>0</v>
      </c>
      <c r="ET48" s="32">
        <f t="shared" si="578"/>
        <v>0</v>
      </c>
      <c r="EU48" s="32">
        <f t="shared" si="578"/>
        <v>0</v>
      </c>
      <c r="EV48" s="32">
        <f t="shared" si="578"/>
        <v>0</v>
      </c>
      <c r="EW48" s="32">
        <f t="shared" si="578"/>
        <v>0</v>
      </c>
      <c r="EX48" s="32">
        <f t="shared" si="578"/>
        <v>0</v>
      </c>
      <c r="EY48" s="32">
        <f t="shared" si="578"/>
        <v>0</v>
      </c>
      <c r="EZ48" s="32">
        <f t="shared" si="578"/>
        <v>0</v>
      </c>
      <c r="FA48" s="32">
        <f t="shared" si="578"/>
        <v>0</v>
      </c>
      <c r="FB48" s="32">
        <f t="shared" si="578"/>
        <v>0</v>
      </c>
      <c r="FC48" s="32">
        <f t="shared" si="578"/>
        <v>0</v>
      </c>
      <c r="FD48" s="32">
        <f t="shared" si="578"/>
        <v>0</v>
      </c>
      <c r="FE48" s="32">
        <f t="shared" si="578"/>
        <v>0</v>
      </c>
      <c r="FF48" s="32">
        <f t="shared" si="578"/>
        <v>0</v>
      </c>
      <c r="FG48" s="32">
        <f t="shared" si="578"/>
        <v>0</v>
      </c>
      <c r="FH48" s="32">
        <f t="shared" si="578"/>
        <v>0</v>
      </c>
      <c r="FI48" s="32">
        <f t="shared" si="578"/>
        <v>0</v>
      </c>
      <c r="FJ48" s="32">
        <f t="shared" si="578"/>
        <v>0</v>
      </c>
      <c r="FK48" s="32">
        <f t="shared" si="578"/>
        <v>0</v>
      </c>
      <c r="FL48" s="32">
        <f t="shared" si="578"/>
        <v>0</v>
      </c>
      <c r="FM48" s="32">
        <f t="shared" si="578"/>
        <v>0</v>
      </c>
      <c r="FN48" s="32">
        <f t="shared" si="578"/>
        <v>0</v>
      </c>
      <c r="FO48" s="32">
        <f t="shared" si="578"/>
        <v>0</v>
      </c>
      <c r="FP48" s="32">
        <f t="shared" si="578"/>
        <v>0</v>
      </c>
      <c r="FQ48" s="32">
        <f t="shared" si="578"/>
        <v>0</v>
      </c>
      <c r="FR48" s="32">
        <f t="shared" si="578"/>
        <v>0</v>
      </c>
      <c r="FS48" s="32">
        <f t="shared" si="578"/>
        <v>0</v>
      </c>
      <c r="FT48" s="32">
        <f t="shared" si="578"/>
        <v>0</v>
      </c>
      <c r="FU48" s="32">
        <f t="shared" si="578"/>
        <v>0</v>
      </c>
      <c r="FV48" s="32">
        <f t="shared" si="578"/>
        <v>0</v>
      </c>
      <c r="FW48" s="32">
        <f t="shared" si="578"/>
        <v>0</v>
      </c>
      <c r="FX48" s="32">
        <f t="shared" si="578"/>
        <v>0</v>
      </c>
      <c r="FY48" s="32">
        <f t="shared" si="578"/>
        <v>0</v>
      </c>
      <c r="FZ48" s="32">
        <f t="shared" si="578"/>
        <v>0</v>
      </c>
      <c r="GA48" s="32">
        <f t="shared" si="578"/>
        <v>0</v>
      </c>
      <c r="GB48" s="32">
        <f t="shared" si="578"/>
        <v>0</v>
      </c>
      <c r="GC48" s="32">
        <f t="shared" si="578"/>
        <v>0</v>
      </c>
      <c r="GD48" s="32">
        <f t="shared" si="578"/>
        <v>0</v>
      </c>
      <c r="GE48" s="32">
        <f t="shared" si="578"/>
        <v>0</v>
      </c>
      <c r="GF48" s="32">
        <f t="shared" si="578"/>
        <v>0</v>
      </c>
      <c r="GG48" s="32">
        <f t="shared" si="578"/>
        <v>0</v>
      </c>
      <c r="GH48" s="32">
        <f t="shared" si="578"/>
        <v>0</v>
      </c>
      <c r="GI48" s="32">
        <f t="shared" si="578"/>
        <v>0</v>
      </c>
      <c r="GJ48" s="32">
        <f t="shared" si="578"/>
        <v>0</v>
      </c>
    </row>
    <row r="49" spans="1:192" x14ac:dyDescent="0.25">
      <c r="A49" s="85"/>
      <c r="B49" s="85"/>
      <c r="C49" s="672"/>
      <c r="D49" s="66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  <c r="CW49" s="32"/>
      <c r="CX49" s="32"/>
      <c r="CY49" s="32"/>
      <c r="CZ49" s="32"/>
      <c r="DA49" s="32"/>
      <c r="DB49" s="32"/>
      <c r="DC49" s="32"/>
      <c r="DD49" s="32"/>
      <c r="DE49" s="32"/>
      <c r="DF49" s="32"/>
      <c r="DG49" s="32"/>
      <c r="DH49" s="32"/>
      <c r="DI49" s="32"/>
      <c r="DJ49" s="32"/>
      <c r="DK49" s="32"/>
      <c r="DL49" s="32"/>
      <c r="DM49" s="32"/>
      <c r="DN49" s="32"/>
      <c r="DO49" s="32"/>
      <c r="DP49" s="32"/>
      <c r="DQ49" s="32"/>
      <c r="DR49" s="32"/>
      <c r="DS49" s="32"/>
      <c r="DT49" s="32"/>
      <c r="DU49" s="32"/>
      <c r="DV49" s="32"/>
      <c r="DW49" s="32"/>
      <c r="DX49" s="32"/>
      <c r="DY49" s="32"/>
      <c r="DZ49" s="32"/>
      <c r="EA49" s="32"/>
      <c r="EB49" s="32"/>
      <c r="EC49" s="32"/>
      <c r="ED49" s="32"/>
      <c r="EE49" s="32"/>
      <c r="EF49" s="32"/>
      <c r="EG49" s="32"/>
      <c r="EH49" s="32"/>
      <c r="EI49" s="32"/>
      <c r="EJ49" s="32"/>
      <c r="EK49" s="32"/>
      <c r="EL49" s="32"/>
      <c r="EM49" s="32"/>
      <c r="EN49" s="32"/>
      <c r="EO49" s="32"/>
      <c r="EP49" s="32"/>
      <c r="EQ49" s="32"/>
      <c r="ER49" s="32"/>
      <c r="ES49" s="32"/>
      <c r="ET49" s="32"/>
      <c r="EU49" s="32"/>
      <c r="EV49" s="32"/>
      <c r="EW49" s="32"/>
      <c r="EX49" s="32"/>
      <c r="EY49" s="32"/>
      <c r="EZ49" s="32"/>
      <c r="FA49" s="32"/>
      <c r="FB49" s="32"/>
      <c r="FC49" s="32"/>
      <c r="FD49" s="32"/>
      <c r="FE49" s="32"/>
      <c r="FF49" s="32"/>
      <c r="FG49" s="32"/>
      <c r="FH49" s="32"/>
      <c r="FI49" s="32"/>
      <c r="FJ49" s="32"/>
      <c r="FK49" s="32"/>
      <c r="FL49" s="32"/>
      <c r="FM49" s="32"/>
      <c r="FN49" s="32"/>
      <c r="FO49" s="32"/>
      <c r="FP49" s="32"/>
      <c r="FQ49" s="32"/>
      <c r="FR49" s="32"/>
      <c r="FS49" s="32"/>
      <c r="FT49" s="32"/>
      <c r="FU49" s="32"/>
      <c r="FV49" s="32"/>
      <c r="FW49" s="32"/>
      <c r="FX49" s="32"/>
      <c r="FY49" s="32"/>
      <c r="FZ49" s="32"/>
      <c r="GA49" s="32"/>
      <c r="GB49" s="32"/>
      <c r="GC49" s="32"/>
      <c r="GD49" s="32"/>
      <c r="GE49" s="32"/>
      <c r="GF49" s="32"/>
      <c r="GG49" s="32"/>
      <c r="GH49" s="32"/>
      <c r="GI49" s="32"/>
      <c r="GJ49" s="32"/>
    </row>
    <row r="50" spans="1:192" x14ac:dyDescent="0.25">
      <c r="A50" s="85"/>
      <c r="B50" s="85"/>
      <c r="C50" s="672"/>
      <c r="D50" s="66"/>
      <c r="E50" s="63" t="str">
        <f t="shared" ref="E50:BP50" si="579" xml:space="preserve"> E$48</f>
        <v>Cash available for DSRA / (DS shortfall)</v>
      </c>
      <c r="F50" s="63">
        <f t="shared" si="579"/>
        <v>0</v>
      </c>
      <c r="G50" s="63" t="str">
        <f t="shared" si="579"/>
        <v>$ 000s</v>
      </c>
      <c r="H50" s="63">
        <f t="shared" si="579"/>
        <v>0</v>
      </c>
      <c r="I50" s="63">
        <f t="shared" si="579"/>
        <v>0</v>
      </c>
      <c r="J50" s="63">
        <f t="shared" si="579"/>
        <v>0</v>
      </c>
      <c r="K50" s="63">
        <f t="shared" si="579"/>
        <v>0</v>
      </c>
      <c r="L50" s="63">
        <f t="shared" si="579"/>
        <v>0</v>
      </c>
      <c r="M50" s="63">
        <f t="shared" si="579"/>
        <v>0</v>
      </c>
      <c r="N50" s="63">
        <f t="shared" si="579"/>
        <v>0</v>
      </c>
      <c r="O50" s="63">
        <f t="shared" si="579"/>
        <v>0</v>
      </c>
      <c r="P50" s="63">
        <f t="shared" si="579"/>
        <v>0</v>
      </c>
      <c r="Q50" s="63">
        <f t="shared" si="579"/>
        <v>0</v>
      </c>
      <c r="R50" s="63">
        <f t="shared" si="579"/>
        <v>0</v>
      </c>
      <c r="S50" s="63">
        <f t="shared" si="579"/>
        <v>440.17381938863832</v>
      </c>
      <c r="T50" s="63">
        <f t="shared" si="579"/>
        <v>487.15449341612089</v>
      </c>
      <c r="U50" s="63">
        <f t="shared" si="579"/>
        <v>580.67513863788963</v>
      </c>
      <c r="V50" s="63">
        <f t="shared" si="579"/>
        <v>548.53770820491832</v>
      </c>
      <c r="W50" s="63">
        <f t="shared" si="579"/>
        <v>450.229720771855</v>
      </c>
      <c r="X50" s="63">
        <f t="shared" si="579"/>
        <v>477.51004432381978</v>
      </c>
      <c r="Y50" s="63">
        <f t="shared" si="579"/>
        <v>574.19622724748501</v>
      </c>
      <c r="Z50" s="63">
        <f t="shared" si="579"/>
        <v>542.23150283453492</v>
      </c>
      <c r="AA50" s="63">
        <f t="shared" si="579"/>
        <v>440.76078973285257</v>
      </c>
      <c r="AB50" s="63">
        <f t="shared" si="579"/>
        <v>475.05830460123775</v>
      </c>
      <c r="AC50" s="63">
        <f t="shared" si="579"/>
        <v>567.65128703143773</v>
      </c>
      <c r="AD50" s="63">
        <f t="shared" si="579"/>
        <v>535.85876025752464</v>
      </c>
      <c r="AE50" s="63">
        <f t="shared" si="579"/>
        <v>434.863883058174</v>
      </c>
      <c r="AF50" s="63">
        <f t="shared" si="579"/>
        <v>468.92255287970738</v>
      </c>
      <c r="AG50" s="63">
        <f t="shared" si="579"/>
        <v>561.05517299787016</v>
      </c>
      <c r="AH50" s="63">
        <f t="shared" si="579"/>
        <v>529.43428614324284</v>
      </c>
      <c r="AI50" s="63">
        <f t="shared" si="579"/>
        <v>428.90646476463326</v>
      </c>
      <c r="AJ50" s="63">
        <f t="shared" si="579"/>
        <v>462.7230203469112</v>
      </c>
      <c r="AK50" s="63">
        <f t="shared" si="579"/>
        <v>554.39757599510449</v>
      </c>
      <c r="AL50" s="63">
        <f t="shared" si="579"/>
        <v>522.94781183341956</v>
      </c>
      <c r="AM50" s="63">
        <f t="shared" si="579"/>
        <v>426.38725669333621</v>
      </c>
      <c r="AN50" s="63">
        <f t="shared" si="579"/>
        <v>452.95424741188617</v>
      </c>
      <c r="AO50" s="63">
        <f t="shared" si="579"/>
        <v>547.67644442213123</v>
      </c>
      <c r="AP50" s="63">
        <f t="shared" si="579"/>
        <v>516.39729671790769</v>
      </c>
      <c r="AQ50" s="63">
        <f t="shared" si="579"/>
        <v>416.78771201911991</v>
      </c>
      <c r="AR50" s="63">
        <f t="shared" si="579"/>
        <v>450.11500481580651</v>
      </c>
      <c r="AS50" s="63">
        <f t="shared" si="579"/>
        <v>540.88028087652151</v>
      </c>
      <c r="AT50" s="63">
        <f t="shared" si="579"/>
        <v>509.77128809386727</v>
      </c>
      <c r="AU50" s="63">
        <f t="shared" si="579"/>
        <v>410.62526788627201</v>
      </c>
      <c r="AV50" s="63">
        <f t="shared" si="579"/>
        <v>443.71145637367022</v>
      </c>
      <c r="AW50" s="63">
        <f t="shared" si="579"/>
        <v>534.02549428159386</v>
      </c>
      <c r="AX50" s="63">
        <f t="shared" si="579"/>
        <v>503.08613992434493</v>
      </c>
      <c r="AY50" s="63">
        <f t="shared" si="579"/>
        <v>404.3942989743191</v>
      </c>
      <c r="AZ50" s="63">
        <f t="shared" si="579"/>
        <v>437.23566212377864</v>
      </c>
      <c r="BA50" s="63">
        <f t="shared" si="579"/>
        <v>527.10071510446301</v>
      </c>
      <c r="BB50" s="63">
        <f t="shared" si="579"/>
        <v>496.33052688327916</v>
      </c>
      <c r="BC50" s="63">
        <f t="shared" si="579"/>
        <v>401.46269278808677</v>
      </c>
      <c r="BD50" s="63">
        <f t="shared" si="579"/>
        <v>427.31231458289153</v>
      </c>
      <c r="BE50" s="63">
        <f t="shared" si="579"/>
        <v>520.10368916697917</v>
      </c>
      <c r="BF50" s="63">
        <f t="shared" si="579"/>
        <v>489.50220643429429</v>
      </c>
      <c r="BG50" s="63">
        <f t="shared" si="579"/>
        <v>391.7022408580417</v>
      </c>
      <c r="BH50" s="63">
        <f t="shared" si="579"/>
        <v>424.04809121763378</v>
      </c>
      <c r="BI50" s="63">
        <f t="shared" si="579"/>
        <v>513.02195783953402</v>
      </c>
      <c r="BJ50" s="63">
        <f t="shared" si="579"/>
        <v>482.58880414113105</v>
      </c>
      <c r="BK50" s="63">
        <f t="shared" si="579"/>
        <v>385.23995184941782</v>
      </c>
      <c r="BL50" s="63">
        <f t="shared" si="579"/>
        <v>417.34183219151919</v>
      </c>
      <c r="BM50" s="63">
        <f t="shared" si="579"/>
        <v>505.87361394251297</v>
      </c>
      <c r="BN50" s="63">
        <f t="shared" si="579"/>
        <v>475.60885341802123</v>
      </c>
      <c r="BO50" s="63">
        <f t="shared" si="579"/>
        <v>1641.0331659037363</v>
      </c>
      <c r="BP50" s="63">
        <f t="shared" si="579"/>
        <v>1779.0650796745151</v>
      </c>
      <c r="BQ50" s="63">
        <f t="shared" ref="BQ50:EB50" si="580" xml:space="preserve"> BQ$48</f>
        <v>2160.7946310474867</v>
      </c>
      <c r="BR50" s="63">
        <f t="shared" si="580"/>
        <v>2030.3700729817513</v>
      </c>
      <c r="BS50" s="63">
        <f t="shared" si="580"/>
        <v>1626.3697245823994</v>
      </c>
      <c r="BT50" s="63">
        <f t="shared" si="580"/>
        <v>1735.2508599225796</v>
      </c>
      <c r="BU50" s="63">
        <f t="shared" si="580"/>
        <v>2129.1182893132509</v>
      </c>
      <c r="BV50" s="63">
        <f t="shared" si="580"/>
        <v>1999.4173279952722</v>
      </c>
      <c r="BW50" s="63">
        <f t="shared" si="580"/>
        <v>1583.2320018726227</v>
      </c>
      <c r="BX50" s="63">
        <f t="shared" si="580"/>
        <v>1719.0827135775194</v>
      </c>
      <c r="BY50" s="63">
        <f t="shared" si="580"/>
        <v>2097.0267674573702</v>
      </c>
      <c r="BZ50" s="63">
        <f t="shared" si="580"/>
        <v>1968.0478480351335</v>
      </c>
      <c r="CA50" s="63">
        <f t="shared" si="580"/>
        <v>1553.7640914844262</v>
      </c>
      <c r="CB50" s="63">
        <f t="shared" si="580"/>
        <v>1688.5413267987044</v>
      </c>
      <c r="CC50" s="63">
        <f t="shared" si="580"/>
        <v>2064.6068065848876</v>
      </c>
      <c r="CD50" s="63">
        <f t="shared" si="580"/>
        <v>1936.3480796080426</v>
      </c>
      <c r="CE50" s="63">
        <f t="shared" si="580"/>
        <v>1523.9190520032896</v>
      </c>
      <c r="CF50" s="63">
        <f t="shared" si="580"/>
        <v>1657.6021688269655</v>
      </c>
      <c r="CG50" s="63">
        <f t="shared" si="580"/>
        <v>2031.7984642721062</v>
      </c>
      <c r="CH50" s="63">
        <f t="shared" si="580"/>
        <v>1904.2583093490114</v>
      </c>
      <c r="CI50" s="63">
        <f t="shared" si="580"/>
        <v>1507.1048391988779</v>
      </c>
      <c r="CJ50" s="63">
        <f t="shared" si="580"/>
        <v>1612.8182591359703</v>
      </c>
      <c r="CK50" s="63">
        <f t="shared" si="580"/>
        <v>1998.5899308895675</v>
      </c>
      <c r="CL50" s="63">
        <f t="shared" si="580"/>
        <v>1871.7667847595646</v>
      </c>
      <c r="CM50" s="63">
        <f t="shared" si="580"/>
        <v>1446.1965061625774</v>
      </c>
      <c r="CN50" s="63">
        <f t="shared" si="580"/>
        <v>1242.085641980123</v>
      </c>
      <c r="CO50" s="63">
        <f t="shared" si="580"/>
        <v>1587.2726096068548</v>
      </c>
      <c r="CP50" s="63">
        <f t="shared" si="580"/>
        <v>1555.5274438183258</v>
      </c>
      <c r="CQ50" s="63">
        <f t="shared" si="580"/>
        <v>1173.1197180760555</v>
      </c>
      <c r="CR50" s="63">
        <f t="shared" si="580"/>
        <v>1202.3979961424611</v>
      </c>
      <c r="CS50" s="63">
        <f t="shared" si="580"/>
        <v>1550.1896376666841</v>
      </c>
      <c r="CT50" s="63">
        <f t="shared" si="580"/>
        <v>1524.2748774807412</v>
      </c>
      <c r="CU50" s="63">
        <f t="shared" si="580"/>
        <v>1144.7716697459489</v>
      </c>
      <c r="CV50" s="63">
        <f t="shared" si="580"/>
        <v>1173.5895508107728</v>
      </c>
      <c r="CW50" s="63">
        <f t="shared" si="580"/>
        <v>1519.7980730857805</v>
      </c>
      <c r="CX50" s="63">
        <f t="shared" si="580"/>
        <v>1494.2390234932345</v>
      </c>
      <c r="CY50" s="63">
        <f t="shared" si="580"/>
        <v>1129.4587413564218</v>
      </c>
      <c r="CZ50" s="63">
        <f t="shared" si="580"/>
        <v>1132.1517318460606</v>
      </c>
      <c r="DA50" s="63">
        <f t="shared" si="580"/>
        <v>1489.5714948409466</v>
      </c>
      <c r="DB50" s="63">
        <f t="shared" si="580"/>
        <v>1464.343017484033</v>
      </c>
      <c r="DC50" s="63">
        <f t="shared" si="580"/>
        <v>1088.5942547585721</v>
      </c>
      <c r="DD50" s="63">
        <f t="shared" si="580"/>
        <v>1116.3629333641429</v>
      </c>
      <c r="DE50" s="63">
        <f t="shared" si="580"/>
        <v>1459.3532823753812</v>
      </c>
      <c r="DF50" s="63">
        <f t="shared" si="580"/>
        <v>1434.4353820320196</v>
      </c>
      <c r="DG50" s="63">
        <f t="shared" si="580"/>
        <v>1060.5555491619393</v>
      </c>
      <c r="DH50" s="63">
        <f t="shared" si="580"/>
        <v>1087.7841673418482</v>
      </c>
      <c r="DI50" s="63">
        <f t="shared" si="580"/>
        <v>1429.1486901541161</v>
      </c>
      <c r="DJ50" s="63">
        <f t="shared" si="580"/>
        <v>1404.5249688580641</v>
      </c>
      <c r="DK50" s="63">
        <f t="shared" si="580"/>
        <v>1032.4580432785156</v>
      </c>
      <c r="DL50" s="63">
        <f t="shared" si="580"/>
        <v>1059.1023048177681</v>
      </c>
      <c r="DM50" s="63">
        <f t="shared" si="580"/>
        <v>1398.8345880178972</v>
      </c>
      <c r="DN50" s="63">
        <f t="shared" si="580"/>
        <v>1473.3902049660355</v>
      </c>
      <c r="DO50" s="63">
        <f t="shared" si="580"/>
        <v>0</v>
      </c>
      <c r="DP50" s="63">
        <f t="shared" si="580"/>
        <v>0</v>
      </c>
      <c r="DQ50" s="63">
        <f t="shared" si="580"/>
        <v>0</v>
      </c>
      <c r="DR50" s="63">
        <f t="shared" si="580"/>
        <v>0</v>
      </c>
      <c r="DS50" s="63">
        <f t="shared" si="580"/>
        <v>0</v>
      </c>
      <c r="DT50" s="63">
        <f t="shared" si="580"/>
        <v>0</v>
      </c>
      <c r="DU50" s="63">
        <f t="shared" si="580"/>
        <v>0</v>
      </c>
      <c r="DV50" s="63">
        <f t="shared" si="580"/>
        <v>0</v>
      </c>
      <c r="DW50" s="63">
        <f t="shared" si="580"/>
        <v>0</v>
      </c>
      <c r="DX50" s="63">
        <f t="shared" si="580"/>
        <v>0</v>
      </c>
      <c r="DY50" s="63">
        <f t="shared" si="580"/>
        <v>0</v>
      </c>
      <c r="DZ50" s="63">
        <f t="shared" si="580"/>
        <v>0</v>
      </c>
      <c r="EA50" s="63">
        <f t="shared" si="580"/>
        <v>0</v>
      </c>
      <c r="EB50" s="63">
        <f t="shared" si="580"/>
        <v>0</v>
      </c>
      <c r="EC50" s="63">
        <f t="shared" ref="EC50:GJ50" si="581" xml:space="preserve"> EC$48</f>
        <v>0</v>
      </c>
      <c r="ED50" s="63">
        <f t="shared" si="581"/>
        <v>0</v>
      </c>
      <c r="EE50" s="63">
        <f t="shared" si="581"/>
        <v>0</v>
      </c>
      <c r="EF50" s="63">
        <f t="shared" si="581"/>
        <v>0</v>
      </c>
      <c r="EG50" s="63">
        <f t="shared" si="581"/>
        <v>0</v>
      </c>
      <c r="EH50" s="63">
        <f t="shared" si="581"/>
        <v>0</v>
      </c>
      <c r="EI50" s="63">
        <f t="shared" si="581"/>
        <v>0</v>
      </c>
      <c r="EJ50" s="63">
        <f t="shared" si="581"/>
        <v>0</v>
      </c>
      <c r="EK50" s="63">
        <f t="shared" si="581"/>
        <v>0</v>
      </c>
      <c r="EL50" s="63">
        <f t="shared" si="581"/>
        <v>0</v>
      </c>
      <c r="EM50" s="63">
        <f t="shared" si="581"/>
        <v>0</v>
      </c>
      <c r="EN50" s="63">
        <f t="shared" si="581"/>
        <v>0</v>
      </c>
      <c r="EO50" s="63">
        <f t="shared" si="581"/>
        <v>0</v>
      </c>
      <c r="EP50" s="63">
        <f t="shared" si="581"/>
        <v>0</v>
      </c>
      <c r="EQ50" s="63">
        <f t="shared" si="581"/>
        <v>0</v>
      </c>
      <c r="ER50" s="63">
        <f t="shared" si="581"/>
        <v>0</v>
      </c>
      <c r="ES50" s="63">
        <f t="shared" si="581"/>
        <v>0</v>
      </c>
      <c r="ET50" s="63">
        <f t="shared" si="581"/>
        <v>0</v>
      </c>
      <c r="EU50" s="63">
        <f t="shared" si="581"/>
        <v>0</v>
      </c>
      <c r="EV50" s="63">
        <f t="shared" si="581"/>
        <v>0</v>
      </c>
      <c r="EW50" s="63">
        <f t="shared" si="581"/>
        <v>0</v>
      </c>
      <c r="EX50" s="63">
        <f t="shared" si="581"/>
        <v>0</v>
      </c>
      <c r="EY50" s="63">
        <f t="shared" si="581"/>
        <v>0</v>
      </c>
      <c r="EZ50" s="63">
        <f t="shared" si="581"/>
        <v>0</v>
      </c>
      <c r="FA50" s="63">
        <f t="shared" si="581"/>
        <v>0</v>
      </c>
      <c r="FB50" s="63">
        <f t="shared" si="581"/>
        <v>0</v>
      </c>
      <c r="FC50" s="63">
        <f t="shared" si="581"/>
        <v>0</v>
      </c>
      <c r="FD50" s="63">
        <f t="shared" si="581"/>
        <v>0</v>
      </c>
      <c r="FE50" s="63">
        <f t="shared" si="581"/>
        <v>0</v>
      </c>
      <c r="FF50" s="63">
        <f t="shared" si="581"/>
        <v>0</v>
      </c>
      <c r="FG50" s="63">
        <f t="shared" si="581"/>
        <v>0</v>
      </c>
      <c r="FH50" s="63">
        <f t="shared" si="581"/>
        <v>0</v>
      </c>
      <c r="FI50" s="63">
        <f t="shared" si="581"/>
        <v>0</v>
      </c>
      <c r="FJ50" s="63">
        <f t="shared" si="581"/>
        <v>0</v>
      </c>
      <c r="FK50" s="63">
        <f t="shared" si="581"/>
        <v>0</v>
      </c>
      <c r="FL50" s="63">
        <f t="shared" si="581"/>
        <v>0</v>
      </c>
      <c r="FM50" s="63">
        <f t="shared" si="581"/>
        <v>0</v>
      </c>
      <c r="FN50" s="63">
        <f t="shared" si="581"/>
        <v>0</v>
      </c>
      <c r="FO50" s="63">
        <f t="shared" si="581"/>
        <v>0</v>
      </c>
      <c r="FP50" s="63">
        <f t="shared" si="581"/>
        <v>0</v>
      </c>
      <c r="FQ50" s="63">
        <f t="shared" si="581"/>
        <v>0</v>
      </c>
      <c r="FR50" s="63">
        <f t="shared" si="581"/>
        <v>0</v>
      </c>
      <c r="FS50" s="63">
        <f t="shared" si="581"/>
        <v>0</v>
      </c>
      <c r="FT50" s="63">
        <f t="shared" si="581"/>
        <v>0</v>
      </c>
      <c r="FU50" s="63">
        <f t="shared" si="581"/>
        <v>0</v>
      </c>
      <c r="FV50" s="63">
        <f t="shared" si="581"/>
        <v>0</v>
      </c>
      <c r="FW50" s="63">
        <f t="shared" si="581"/>
        <v>0</v>
      </c>
      <c r="FX50" s="63">
        <f t="shared" si="581"/>
        <v>0</v>
      </c>
      <c r="FY50" s="63">
        <f t="shared" si="581"/>
        <v>0</v>
      </c>
      <c r="FZ50" s="63">
        <f t="shared" si="581"/>
        <v>0</v>
      </c>
      <c r="GA50" s="63">
        <f t="shared" si="581"/>
        <v>0</v>
      </c>
      <c r="GB50" s="63">
        <f t="shared" si="581"/>
        <v>0</v>
      </c>
      <c r="GC50" s="63">
        <f t="shared" si="581"/>
        <v>0</v>
      </c>
      <c r="GD50" s="63">
        <f t="shared" si="581"/>
        <v>0</v>
      </c>
      <c r="GE50" s="63">
        <f t="shared" si="581"/>
        <v>0</v>
      </c>
      <c r="GF50" s="63">
        <f t="shared" si="581"/>
        <v>0</v>
      </c>
      <c r="GG50" s="63">
        <f t="shared" si="581"/>
        <v>0</v>
      </c>
      <c r="GH50" s="63">
        <f t="shared" si="581"/>
        <v>0</v>
      </c>
      <c r="GI50" s="63">
        <f t="shared" si="581"/>
        <v>0</v>
      </c>
      <c r="GJ50" s="63">
        <f t="shared" si="581"/>
        <v>0</v>
      </c>
    </row>
    <row r="51" spans="1:192" x14ac:dyDescent="0.25">
      <c r="A51" s="85"/>
      <c r="B51" s="85"/>
      <c r="C51" s="672"/>
      <c r="D51" s="66"/>
      <c r="E51" s="32" t="s">
        <v>525</v>
      </c>
      <c r="F51" s="32"/>
      <c r="G51" s="32" t="str">
        <f xml:space="preserve"> SMU</f>
        <v>$ 000s</v>
      </c>
      <c r="H51" s="32"/>
      <c r="I51" s="32"/>
      <c r="J51" s="32">
        <f t="shared" ref="J51" si="582" xml:space="preserve"> MAX(J50, 0)</f>
        <v>0</v>
      </c>
      <c r="K51" s="32">
        <f t="shared" ref="K51:BV51" si="583" xml:space="preserve"> MAX(K50, 0)</f>
        <v>0</v>
      </c>
      <c r="L51" s="32">
        <f t="shared" si="583"/>
        <v>0</v>
      </c>
      <c r="M51" s="32">
        <f t="shared" si="583"/>
        <v>0</v>
      </c>
      <c r="N51" s="32">
        <f t="shared" si="583"/>
        <v>0</v>
      </c>
      <c r="O51" s="32">
        <f t="shared" si="583"/>
        <v>0</v>
      </c>
      <c r="P51" s="32">
        <f t="shared" si="583"/>
        <v>0</v>
      </c>
      <c r="Q51" s="32">
        <f t="shared" si="583"/>
        <v>0</v>
      </c>
      <c r="R51" s="32">
        <f t="shared" si="583"/>
        <v>0</v>
      </c>
      <c r="S51" s="32">
        <f t="shared" si="583"/>
        <v>440.17381938863832</v>
      </c>
      <c r="T51" s="32">
        <f t="shared" si="583"/>
        <v>487.15449341612089</v>
      </c>
      <c r="U51" s="32">
        <f t="shared" si="583"/>
        <v>580.67513863788963</v>
      </c>
      <c r="V51" s="32">
        <f t="shared" si="583"/>
        <v>548.53770820491832</v>
      </c>
      <c r="W51" s="32">
        <f t="shared" si="583"/>
        <v>450.229720771855</v>
      </c>
      <c r="X51" s="32">
        <f t="shared" si="583"/>
        <v>477.51004432381978</v>
      </c>
      <c r="Y51" s="32">
        <f t="shared" si="583"/>
        <v>574.19622724748501</v>
      </c>
      <c r="Z51" s="32">
        <f t="shared" si="583"/>
        <v>542.23150283453492</v>
      </c>
      <c r="AA51" s="32">
        <f t="shared" si="583"/>
        <v>440.76078973285257</v>
      </c>
      <c r="AB51" s="32">
        <f t="shared" si="583"/>
        <v>475.05830460123775</v>
      </c>
      <c r="AC51" s="32">
        <f t="shared" si="583"/>
        <v>567.65128703143773</v>
      </c>
      <c r="AD51" s="32">
        <f t="shared" si="583"/>
        <v>535.85876025752464</v>
      </c>
      <c r="AE51" s="32">
        <f t="shared" si="583"/>
        <v>434.863883058174</v>
      </c>
      <c r="AF51" s="32">
        <f t="shared" si="583"/>
        <v>468.92255287970738</v>
      </c>
      <c r="AG51" s="32">
        <f t="shared" si="583"/>
        <v>561.05517299787016</v>
      </c>
      <c r="AH51" s="32">
        <f t="shared" si="583"/>
        <v>529.43428614324284</v>
      </c>
      <c r="AI51" s="32">
        <f t="shared" si="583"/>
        <v>428.90646476463326</v>
      </c>
      <c r="AJ51" s="32">
        <f t="shared" si="583"/>
        <v>462.7230203469112</v>
      </c>
      <c r="AK51" s="32">
        <f t="shared" si="583"/>
        <v>554.39757599510449</v>
      </c>
      <c r="AL51" s="32">
        <f t="shared" si="583"/>
        <v>522.94781183341956</v>
      </c>
      <c r="AM51" s="32">
        <f t="shared" si="583"/>
        <v>426.38725669333621</v>
      </c>
      <c r="AN51" s="32">
        <f t="shared" si="583"/>
        <v>452.95424741188617</v>
      </c>
      <c r="AO51" s="32">
        <f t="shared" si="583"/>
        <v>547.67644442213123</v>
      </c>
      <c r="AP51" s="32">
        <f t="shared" si="583"/>
        <v>516.39729671790769</v>
      </c>
      <c r="AQ51" s="32">
        <f t="shared" si="583"/>
        <v>416.78771201911991</v>
      </c>
      <c r="AR51" s="32">
        <f t="shared" si="583"/>
        <v>450.11500481580651</v>
      </c>
      <c r="AS51" s="32">
        <f t="shared" si="583"/>
        <v>540.88028087652151</v>
      </c>
      <c r="AT51" s="32">
        <f t="shared" si="583"/>
        <v>509.77128809386727</v>
      </c>
      <c r="AU51" s="32">
        <f t="shared" si="583"/>
        <v>410.62526788627201</v>
      </c>
      <c r="AV51" s="32">
        <f t="shared" si="583"/>
        <v>443.71145637367022</v>
      </c>
      <c r="AW51" s="32">
        <f t="shared" si="583"/>
        <v>534.02549428159386</v>
      </c>
      <c r="AX51" s="32">
        <f t="shared" si="583"/>
        <v>503.08613992434493</v>
      </c>
      <c r="AY51" s="32">
        <f t="shared" si="583"/>
        <v>404.3942989743191</v>
      </c>
      <c r="AZ51" s="32">
        <f t="shared" si="583"/>
        <v>437.23566212377864</v>
      </c>
      <c r="BA51" s="32">
        <f t="shared" si="583"/>
        <v>527.10071510446301</v>
      </c>
      <c r="BB51" s="32">
        <f t="shared" si="583"/>
        <v>496.33052688327916</v>
      </c>
      <c r="BC51" s="32">
        <f t="shared" si="583"/>
        <v>401.46269278808677</v>
      </c>
      <c r="BD51" s="32">
        <f t="shared" si="583"/>
        <v>427.31231458289153</v>
      </c>
      <c r="BE51" s="32">
        <f t="shared" si="583"/>
        <v>520.10368916697917</v>
      </c>
      <c r="BF51" s="32">
        <f t="shared" si="583"/>
        <v>489.50220643429429</v>
      </c>
      <c r="BG51" s="32">
        <f t="shared" si="583"/>
        <v>391.7022408580417</v>
      </c>
      <c r="BH51" s="32">
        <f t="shared" si="583"/>
        <v>424.04809121763378</v>
      </c>
      <c r="BI51" s="32">
        <f t="shared" si="583"/>
        <v>513.02195783953402</v>
      </c>
      <c r="BJ51" s="32">
        <f t="shared" si="583"/>
        <v>482.58880414113105</v>
      </c>
      <c r="BK51" s="32">
        <f t="shared" si="583"/>
        <v>385.23995184941782</v>
      </c>
      <c r="BL51" s="32">
        <f t="shared" si="583"/>
        <v>417.34183219151919</v>
      </c>
      <c r="BM51" s="32">
        <f t="shared" si="583"/>
        <v>505.87361394251297</v>
      </c>
      <c r="BN51" s="32">
        <f t="shared" si="583"/>
        <v>475.60885341802123</v>
      </c>
      <c r="BO51" s="32">
        <f t="shared" si="583"/>
        <v>1641.0331659037363</v>
      </c>
      <c r="BP51" s="32">
        <f t="shared" si="583"/>
        <v>1779.0650796745151</v>
      </c>
      <c r="BQ51" s="32">
        <f t="shared" si="583"/>
        <v>2160.7946310474867</v>
      </c>
      <c r="BR51" s="32">
        <f t="shared" si="583"/>
        <v>2030.3700729817513</v>
      </c>
      <c r="BS51" s="32">
        <f t="shared" si="583"/>
        <v>1626.3697245823994</v>
      </c>
      <c r="BT51" s="32">
        <f t="shared" si="583"/>
        <v>1735.2508599225796</v>
      </c>
      <c r="BU51" s="32">
        <f t="shared" si="583"/>
        <v>2129.1182893132509</v>
      </c>
      <c r="BV51" s="32">
        <f t="shared" si="583"/>
        <v>1999.4173279952722</v>
      </c>
      <c r="BW51" s="32">
        <f t="shared" ref="BW51:EH51" si="584" xml:space="preserve"> MAX(BW50, 0)</f>
        <v>1583.2320018726227</v>
      </c>
      <c r="BX51" s="32">
        <f t="shared" si="584"/>
        <v>1719.0827135775194</v>
      </c>
      <c r="BY51" s="32">
        <f t="shared" si="584"/>
        <v>2097.0267674573702</v>
      </c>
      <c r="BZ51" s="32">
        <f t="shared" si="584"/>
        <v>1968.0478480351335</v>
      </c>
      <c r="CA51" s="32">
        <f t="shared" si="584"/>
        <v>1553.7640914844262</v>
      </c>
      <c r="CB51" s="32">
        <f t="shared" si="584"/>
        <v>1688.5413267987044</v>
      </c>
      <c r="CC51" s="32">
        <f t="shared" si="584"/>
        <v>2064.6068065848876</v>
      </c>
      <c r="CD51" s="32">
        <f t="shared" si="584"/>
        <v>1936.3480796080426</v>
      </c>
      <c r="CE51" s="32">
        <f t="shared" si="584"/>
        <v>1523.9190520032896</v>
      </c>
      <c r="CF51" s="32">
        <f t="shared" si="584"/>
        <v>1657.6021688269655</v>
      </c>
      <c r="CG51" s="32">
        <f t="shared" si="584"/>
        <v>2031.7984642721062</v>
      </c>
      <c r="CH51" s="32">
        <f t="shared" si="584"/>
        <v>1904.2583093490114</v>
      </c>
      <c r="CI51" s="32">
        <f t="shared" si="584"/>
        <v>1507.1048391988779</v>
      </c>
      <c r="CJ51" s="32">
        <f t="shared" si="584"/>
        <v>1612.8182591359703</v>
      </c>
      <c r="CK51" s="32">
        <f t="shared" si="584"/>
        <v>1998.5899308895675</v>
      </c>
      <c r="CL51" s="32">
        <f t="shared" si="584"/>
        <v>1871.7667847595646</v>
      </c>
      <c r="CM51" s="32">
        <f t="shared" si="584"/>
        <v>1446.1965061625774</v>
      </c>
      <c r="CN51" s="32">
        <f t="shared" si="584"/>
        <v>1242.085641980123</v>
      </c>
      <c r="CO51" s="32">
        <f t="shared" si="584"/>
        <v>1587.2726096068548</v>
      </c>
      <c r="CP51" s="32">
        <f t="shared" si="584"/>
        <v>1555.5274438183258</v>
      </c>
      <c r="CQ51" s="32">
        <f t="shared" si="584"/>
        <v>1173.1197180760555</v>
      </c>
      <c r="CR51" s="32">
        <f t="shared" si="584"/>
        <v>1202.3979961424611</v>
      </c>
      <c r="CS51" s="32">
        <f t="shared" si="584"/>
        <v>1550.1896376666841</v>
      </c>
      <c r="CT51" s="32">
        <f t="shared" si="584"/>
        <v>1524.2748774807412</v>
      </c>
      <c r="CU51" s="32">
        <f t="shared" si="584"/>
        <v>1144.7716697459489</v>
      </c>
      <c r="CV51" s="32">
        <f t="shared" si="584"/>
        <v>1173.5895508107728</v>
      </c>
      <c r="CW51" s="32">
        <f t="shared" si="584"/>
        <v>1519.7980730857805</v>
      </c>
      <c r="CX51" s="32">
        <f t="shared" si="584"/>
        <v>1494.2390234932345</v>
      </c>
      <c r="CY51" s="32">
        <f t="shared" si="584"/>
        <v>1129.4587413564218</v>
      </c>
      <c r="CZ51" s="32">
        <f t="shared" si="584"/>
        <v>1132.1517318460606</v>
      </c>
      <c r="DA51" s="32">
        <f t="shared" si="584"/>
        <v>1489.5714948409466</v>
      </c>
      <c r="DB51" s="32">
        <f t="shared" si="584"/>
        <v>1464.343017484033</v>
      </c>
      <c r="DC51" s="32">
        <f t="shared" si="584"/>
        <v>1088.5942547585721</v>
      </c>
      <c r="DD51" s="32">
        <f t="shared" si="584"/>
        <v>1116.3629333641429</v>
      </c>
      <c r="DE51" s="32">
        <f t="shared" si="584"/>
        <v>1459.3532823753812</v>
      </c>
      <c r="DF51" s="32">
        <f t="shared" si="584"/>
        <v>1434.4353820320196</v>
      </c>
      <c r="DG51" s="32">
        <f t="shared" si="584"/>
        <v>1060.5555491619393</v>
      </c>
      <c r="DH51" s="32">
        <f t="shared" si="584"/>
        <v>1087.7841673418482</v>
      </c>
      <c r="DI51" s="32">
        <f t="shared" si="584"/>
        <v>1429.1486901541161</v>
      </c>
      <c r="DJ51" s="32">
        <f t="shared" si="584"/>
        <v>1404.5249688580641</v>
      </c>
      <c r="DK51" s="32">
        <f t="shared" si="584"/>
        <v>1032.4580432785156</v>
      </c>
      <c r="DL51" s="32">
        <f t="shared" si="584"/>
        <v>1059.1023048177681</v>
      </c>
      <c r="DM51" s="32">
        <f t="shared" si="584"/>
        <v>1398.8345880178972</v>
      </c>
      <c r="DN51" s="32">
        <f t="shared" si="584"/>
        <v>1473.3902049660355</v>
      </c>
      <c r="DO51" s="32">
        <f t="shared" si="584"/>
        <v>0</v>
      </c>
      <c r="DP51" s="32">
        <f t="shared" si="584"/>
        <v>0</v>
      </c>
      <c r="DQ51" s="32">
        <f t="shared" si="584"/>
        <v>0</v>
      </c>
      <c r="DR51" s="32">
        <f t="shared" si="584"/>
        <v>0</v>
      </c>
      <c r="DS51" s="32">
        <f t="shared" si="584"/>
        <v>0</v>
      </c>
      <c r="DT51" s="32">
        <f t="shared" si="584"/>
        <v>0</v>
      </c>
      <c r="DU51" s="32">
        <f t="shared" si="584"/>
        <v>0</v>
      </c>
      <c r="DV51" s="32">
        <f t="shared" si="584"/>
        <v>0</v>
      </c>
      <c r="DW51" s="32">
        <f t="shared" si="584"/>
        <v>0</v>
      </c>
      <c r="DX51" s="32">
        <f t="shared" si="584"/>
        <v>0</v>
      </c>
      <c r="DY51" s="32">
        <f t="shared" si="584"/>
        <v>0</v>
      </c>
      <c r="DZ51" s="32">
        <f t="shared" si="584"/>
        <v>0</v>
      </c>
      <c r="EA51" s="32">
        <f t="shared" si="584"/>
        <v>0</v>
      </c>
      <c r="EB51" s="32">
        <f t="shared" si="584"/>
        <v>0</v>
      </c>
      <c r="EC51" s="32">
        <f t="shared" si="584"/>
        <v>0</v>
      </c>
      <c r="ED51" s="32">
        <f t="shared" si="584"/>
        <v>0</v>
      </c>
      <c r="EE51" s="32">
        <f t="shared" si="584"/>
        <v>0</v>
      </c>
      <c r="EF51" s="32">
        <f t="shared" si="584"/>
        <v>0</v>
      </c>
      <c r="EG51" s="32">
        <f t="shared" si="584"/>
        <v>0</v>
      </c>
      <c r="EH51" s="32">
        <f t="shared" si="584"/>
        <v>0</v>
      </c>
      <c r="EI51" s="32">
        <f t="shared" ref="EI51:GJ51" si="585" xml:space="preserve"> MAX(EI50, 0)</f>
        <v>0</v>
      </c>
      <c r="EJ51" s="32">
        <f t="shared" si="585"/>
        <v>0</v>
      </c>
      <c r="EK51" s="32">
        <f t="shared" si="585"/>
        <v>0</v>
      </c>
      <c r="EL51" s="32">
        <f t="shared" si="585"/>
        <v>0</v>
      </c>
      <c r="EM51" s="32">
        <f t="shared" si="585"/>
        <v>0</v>
      </c>
      <c r="EN51" s="32">
        <f t="shared" si="585"/>
        <v>0</v>
      </c>
      <c r="EO51" s="32">
        <f t="shared" si="585"/>
        <v>0</v>
      </c>
      <c r="EP51" s="32">
        <f t="shared" si="585"/>
        <v>0</v>
      </c>
      <c r="EQ51" s="32">
        <f t="shared" si="585"/>
        <v>0</v>
      </c>
      <c r="ER51" s="32">
        <f t="shared" si="585"/>
        <v>0</v>
      </c>
      <c r="ES51" s="32">
        <f t="shared" si="585"/>
        <v>0</v>
      </c>
      <c r="ET51" s="32">
        <f t="shared" si="585"/>
        <v>0</v>
      </c>
      <c r="EU51" s="32">
        <f t="shared" si="585"/>
        <v>0</v>
      </c>
      <c r="EV51" s="32">
        <f t="shared" si="585"/>
        <v>0</v>
      </c>
      <c r="EW51" s="32">
        <f t="shared" si="585"/>
        <v>0</v>
      </c>
      <c r="EX51" s="32">
        <f t="shared" si="585"/>
        <v>0</v>
      </c>
      <c r="EY51" s="32">
        <f t="shared" si="585"/>
        <v>0</v>
      </c>
      <c r="EZ51" s="32">
        <f t="shared" si="585"/>
        <v>0</v>
      </c>
      <c r="FA51" s="32">
        <f t="shared" si="585"/>
        <v>0</v>
      </c>
      <c r="FB51" s="32">
        <f t="shared" si="585"/>
        <v>0</v>
      </c>
      <c r="FC51" s="32">
        <f t="shared" si="585"/>
        <v>0</v>
      </c>
      <c r="FD51" s="32">
        <f t="shared" si="585"/>
        <v>0</v>
      </c>
      <c r="FE51" s="32">
        <f t="shared" si="585"/>
        <v>0</v>
      </c>
      <c r="FF51" s="32">
        <f t="shared" si="585"/>
        <v>0</v>
      </c>
      <c r="FG51" s="32">
        <f t="shared" si="585"/>
        <v>0</v>
      </c>
      <c r="FH51" s="32">
        <f t="shared" si="585"/>
        <v>0</v>
      </c>
      <c r="FI51" s="32">
        <f t="shared" si="585"/>
        <v>0</v>
      </c>
      <c r="FJ51" s="32">
        <f t="shared" si="585"/>
        <v>0</v>
      </c>
      <c r="FK51" s="32">
        <f t="shared" si="585"/>
        <v>0</v>
      </c>
      <c r="FL51" s="32">
        <f t="shared" si="585"/>
        <v>0</v>
      </c>
      <c r="FM51" s="32">
        <f t="shared" si="585"/>
        <v>0</v>
      </c>
      <c r="FN51" s="32">
        <f t="shared" si="585"/>
        <v>0</v>
      </c>
      <c r="FO51" s="32">
        <f t="shared" si="585"/>
        <v>0</v>
      </c>
      <c r="FP51" s="32">
        <f t="shared" si="585"/>
        <v>0</v>
      </c>
      <c r="FQ51" s="32">
        <f t="shared" si="585"/>
        <v>0</v>
      </c>
      <c r="FR51" s="32">
        <f t="shared" si="585"/>
        <v>0</v>
      </c>
      <c r="FS51" s="32">
        <f t="shared" si="585"/>
        <v>0</v>
      </c>
      <c r="FT51" s="32">
        <f t="shared" si="585"/>
        <v>0</v>
      </c>
      <c r="FU51" s="32">
        <f t="shared" si="585"/>
        <v>0</v>
      </c>
      <c r="FV51" s="32">
        <f t="shared" si="585"/>
        <v>0</v>
      </c>
      <c r="FW51" s="32">
        <f t="shared" si="585"/>
        <v>0</v>
      </c>
      <c r="FX51" s="32">
        <f t="shared" si="585"/>
        <v>0</v>
      </c>
      <c r="FY51" s="32">
        <f t="shared" si="585"/>
        <v>0</v>
      </c>
      <c r="FZ51" s="32">
        <f t="shared" si="585"/>
        <v>0</v>
      </c>
      <c r="GA51" s="32">
        <f t="shared" si="585"/>
        <v>0</v>
      </c>
      <c r="GB51" s="32">
        <f t="shared" si="585"/>
        <v>0</v>
      </c>
      <c r="GC51" s="32">
        <f t="shared" si="585"/>
        <v>0</v>
      </c>
      <c r="GD51" s="32">
        <f t="shared" si="585"/>
        <v>0</v>
      </c>
      <c r="GE51" s="32">
        <f t="shared" si="585"/>
        <v>0</v>
      </c>
      <c r="GF51" s="32">
        <f t="shared" si="585"/>
        <v>0</v>
      </c>
      <c r="GG51" s="32">
        <f t="shared" si="585"/>
        <v>0</v>
      </c>
      <c r="GH51" s="32">
        <f t="shared" si="585"/>
        <v>0</v>
      </c>
      <c r="GI51" s="32">
        <f t="shared" si="585"/>
        <v>0</v>
      </c>
      <c r="GJ51" s="32">
        <f t="shared" si="585"/>
        <v>0</v>
      </c>
    </row>
    <row r="52" spans="1:192" x14ac:dyDescent="0.25">
      <c r="A52" s="85"/>
      <c r="B52" s="85"/>
      <c r="C52" s="672"/>
      <c r="D52" s="66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  <c r="EX52" s="32"/>
      <c r="EY52" s="32"/>
      <c r="EZ52" s="32"/>
      <c r="FA52" s="32"/>
      <c r="FB52" s="32"/>
      <c r="FC52" s="32"/>
      <c r="FD52" s="32"/>
      <c r="FE52" s="32"/>
      <c r="FF52" s="32"/>
      <c r="FG52" s="32"/>
      <c r="FH52" s="32"/>
      <c r="FI52" s="32"/>
      <c r="FJ52" s="32"/>
      <c r="FK52" s="32"/>
      <c r="FL52" s="32"/>
      <c r="FM52" s="32"/>
      <c r="FN52" s="32"/>
      <c r="FO52" s="32"/>
      <c r="FP52" s="32"/>
      <c r="FQ52" s="32"/>
      <c r="FR52" s="32"/>
      <c r="FS52" s="32"/>
      <c r="FT52" s="32"/>
      <c r="FU52" s="32"/>
      <c r="FV52" s="32"/>
      <c r="FW52" s="32"/>
      <c r="FX52" s="32"/>
      <c r="FY52" s="32"/>
      <c r="FZ52" s="32"/>
      <c r="GA52" s="32"/>
      <c r="GB52" s="32"/>
      <c r="GC52" s="32"/>
      <c r="GD52" s="32"/>
      <c r="GE52" s="32"/>
      <c r="GF52" s="32"/>
      <c r="GG52" s="32"/>
      <c r="GH52" s="32"/>
      <c r="GI52" s="32"/>
      <c r="GJ52" s="32"/>
    </row>
    <row r="53" spans="1:192" x14ac:dyDescent="0.25">
      <c r="A53" s="85"/>
      <c r="B53" s="85"/>
      <c r="C53" s="672"/>
      <c r="D53" s="66"/>
      <c r="E53" s="63" t="str">
        <f t="shared" ref="E53:BP53" si="586" xml:space="preserve"> E$48</f>
        <v>Cash available for DSRA / (DS shortfall)</v>
      </c>
      <c r="F53" s="63">
        <f t="shared" si="586"/>
        <v>0</v>
      </c>
      <c r="G53" s="63" t="str">
        <f t="shared" si="586"/>
        <v>$ 000s</v>
      </c>
      <c r="H53" s="63">
        <f t="shared" si="586"/>
        <v>0</v>
      </c>
      <c r="I53" s="63">
        <f t="shared" si="586"/>
        <v>0</v>
      </c>
      <c r="J53" s="63">
        <f t="shared" si="586"/>
        <v>0</v>
      </c>
      <c r="K53" s="63">
        <f t="shared" si="586"/>
        <v>0</v>
      </c>
      <c r="L53" s="63">
        <f t="shared" si="586"/>
        <v>0</v>
      </c>
      <c r="M53" s="63">
        <f t="shared" si="586"/>
        <v>0</v>
      </c>
      <c r="N53" s="63">
        <f t="shared" si="586"/>
        <v>0</v>
      </c>
      <c r="O53" s="63">
        <f t="shared" si="586"/>
        <v>0</v>
      </c>
      <c r="P53" s="63">
        <f t="shared" si="586"/>
        <v>0</v>
      </c>
      <c r="Q53" s="63">
        <f t="shared" si="586"/>
        <v>0</v>
      </c>
      <c r="R53" s="63">
        <f t="shared" si="586"/>
        <v>0</v>
      </c>
      <c r="S53" s="63">
        <f t="shared" si="586"/>
        <v>440.17381938863832</v>
      </c>
      <c r="T53" s="63">
        <f t="shared" si="586"/>
        <v>487.15449341612089</v>
      </c>
      <c r="U53" s="63">
        <f t="shared" si="586"/>
        <v>580.67513863788963</v>
      </c>
      <c r="V53" s="63">
        <f t="shared" si="586"/>
        <v>548.53770820491832</v>
      </c>
      <c r="W53" s="63">
        <f t="shared" si="586"/>
        <v>450.229720771855</v>
      </c>
      <c r="X53" s="63">
        <f t="shared" si="586"/>
        <v>477.51004432381978</v>
      </c>
      <c r="Y53" s="63">
        <f t="shared" si="586"/>
        <v>574.19622724748501</v>
      </c>
      <c r="Z53" s="63">
        <f t="shared" si="586"/>
        <v>542.23150283453492</v>
      </c>
      <c r="AA53" s="63">
        <f t="shared" si="586"/>
        <v>440.76078973285257</v>
      </c>
      <c r="AB53" s="63">
        <f t="shared" si="586"/>
        <v>475.05830460123775</v>
      </c>
      <c r="AC53" s="63">
        <f t="shared" si="586"/>
        <v>567.65128703143773</v>
      </c>
      <c r="AD53" s="63">
        <f t="shared" si="586"/>
        <v>535.85876025752464</v>
      </c>
      <c r="AE53" s="63">
        <f t="shared" si="586"/>
        <v>434.863883058174</v>
      </c>
      <c r="AF53" s="63">
        <f t="shared" si="586"/>
        <v>468.92255287970738</v>
      </c>
      <c r="AG53" s="63">
        <f t="shared" si="586"/>
        <v>561.05517299787016</v>
      </c>
      <c r="AH53" s="63">
        <f t="shared" si="586"/>
        <v>529.43428614324284</v>
      </c>
      <c r="AI53" s="63">
        <f t="shared" si="586"/>
        <v>428.90646476463326</v>
      </c>
      <c r="AJ53" s="63">
        <f t="shared" si="586"/>
        <v>462.7230203469112</v>
      </c>
      <c r="AK53" s="63">
        <f t="shared" si="586"/>
        <v>554.39757599510449</v>
      </c>
      <c r="AL53" s="63">
        <f t="shared" si="586"/>
        <v>522.94781183341956</v>
      </c>
      <c r="AM53" s="63">
        <f t="shared" si="586"/>
        <v>426.38725669333621</v>
      </c>
      <c r="AN53" s="63">
        <f t="shared" si="586"/>
        <v>452.95424741188617</v>
      </c>
      <c r="AO53" s="63">
        <f t="shared" si="586"/>
        <v>547.67644442213123</v>
      </c>
      <c r="AP53" s="63">
        <f t="shared" si="586"/>
        <v>516.39729671790769</v>
      </c>
      <c r="AQ53" s="63">
        <f t="shared" si="586"/>
        <v>416.78771201911991</v>
      </c>
      <c r="AR53" s="63">
        <f t="shared" si="586"/>
        <v>450.11500481580651</v>
      </c>
      <c r="AS53" s="63">
        <f t="shared" si="586"/>
        <v>540.88028087652151</v>
      </c>
      <c r="AT53" s="63">
        <f t="shared" si="586"/>
        <v>509.77128809386727</v>
      </c>
      <c r="AU53" s="63">
        <f t="shared" si="586"/>
        <v>410.62526788627201</v>
      </c>
      <c r="AV53" s="63">
        <f t="shared" si="586"/>
        <v>443.71145637367022</v>
      </c>
      <c r="AW53" s="63">
        <f t="shared" si="586"/>
        <v>534.02549428159386</v>
      </c>
      <c r="AX53" s="63">
        <f t="shared" si="586"/>
        <v>503.08613992434493</v>
      </c>
      <c r="AY53" s="63">
        <f t="shared" si="586"/>
        <v>404.3942989743191</v>
      </c>
      <c r="AZ53" s="63">
        <f t="shared" si="586"/>
        <v>437.23566212377864</v>
      </c>
      <c r="BA53" s="63">
        <f t="shared" si="586"/>
        <v>527.10071510446301</v>
      </c>
      <c r="BB53" s="63">
        <f t="shared" si="586"/>
        <v>496.33052688327916</v>
      </c>
      <c r="BC53" s="63">
        <f t="shared" si="586"/>
        <v>401.46269278808677</v>
      </c>
      <c r="BD53" s="63">
        <f t="shared" si="586"/>
        <v>427.31231458289153</v>
      </c>
      <c r="BE53" s="63">
        <f t="shared" si="586"/>
        <v>520.10368916697917</v>
      </c>
      <c r="BF53" s="63">
        <f t="shared" si="586"/>
        <v>489.50220643429429</v>
      </c>
      <c r="BG53" s="63">
        <f t="shared" si="586"/>
        <v>391.7022408580417</v>
      </c>
      <c r="BH53" s="63">
        <f t="shared" si="586"/>
        <v>424.04809121763378</v>
      </c>
      <c r="BI53" s="63">
        <f t="shared" si="586"/>
        <v>513.02195783953402</v>
      </c>
      <c r="BJ53" s="63">
        <f t="shared" si="586"/>
        <v>482.58880414113105</v>
      </c>
      <c r="BK53" s="63">
        <f t="shared" si="586"/>
        <v>385.23995184941782</v>
      </c>
      <c r="BL53" s="63">
        <f t="shared" si="586"/>
        <v>417.34183219151919</v>
      </c>
      <c r="BM53" s="63">
        <f t="shared" si="586"/>
        <v>505.87361394251297</v>
      </c>
      <c r="BN53" s="63">
        <f t="shared" si="586"/>
        <v>475.60885341802123</v>
      </c>
      <c r="BO53" s="63">
        <f t="shared" si="586"/>
        <v>1641.0331659037363</v>
      </c>
      <c r="BP53" s="63">
        <f t="shared" si="586"/>
        <v>1779.0650796745151</v>
      </c>
      <c r="BQ53" s="63">
        <f t="shared" ref="BQ53:EB53" si="587" xml:space="preserve"> BQ$48</f>
        <v>2160.7946310474867</v>
      </c>
      <c r="BR53" s="63">
        <f t="shared" si="587"/>
        <v>2030.3700729817513</v>
      </c>
      <c r="BS53" s="63">
        <f t="shared" si="587"/>
        <v>1626.3697245823994</v>
      </c>
      <c r="BT53" s="63">
        <f t="shared" si="587"/>
        <v>1735.2508599225796</v>
      </c>
      <c r="BU53" s="63">
        <f t="shared" si="587"/>
        <v>2129.1182893132509</v>
      </c>
      <c r="BV53" s="63">
        <f t="shared" si="587"/>
        <v>1999.4173279952722</v>
      </c>
      <c r="BW53" s="63">
        <f t="shared" si="587"/>
        <v>1583.2320018726227</v>
      </c>
      <c r="BX53" s="63">
        <f t="shared" si="587"/>
        <v>1719.0827135775194</v>
      </c>
      <c r="BY53" s="63">
        <f t="shared" si="587"/>
        <v>2097.0267674573702</v>
      </c>
      <c r="BZ53" s="63">
        <f t="shared" si="587"/>
        <v>1968.0478480351335</v>
      </c>
      <c r="CA53" s="63">
        <f t="shared" si="587"/>
        <v>1553.7640914844262</v>
      </c>
      <c r="CB53" s="63">
        <f t="shared" si="587"/>
        <v>1688.5413267987044</v>
      </c>
      <c r="CC53" s="63">
        <f t="shared" si="587"/>
        <v>2064.6068065848876</v>
      </c>
      <c r="CD53" s="63">
        <f t="shared" si="587"/>
        <v>1936.3480796080426</v>
      </c>
      <c r="CE53" s="63">
        <f t="shared" si="587"/>
        <v>1523.9190520032896</v>
      </c>
      <c r="CF53" s="63">
        <f t="shared" si="587"/>
        <v>1657.6021688269655</v>
      </c>
      <c r="CG53" s="63">
        <f t="shared" si="587"/>
        <v>2031.7984642721062</v>
      </c>
      <c r="CH53" s="63">
        <f t="shared" si="587"/>
        <v>1904.2583093490114</v>
      </c>
      <c r="CI53" s="63">
        <f t="shared" si="587"/>
        <v>1507.1048391988779</v>
      </c>
      <c r="CJ53" s="63">
        <f t="shared" si="587"/>
        <v>1612.8182591359703</v>
      </c>
      <c r="CK53" s="63">
        <f t="shared" si="587"/>
        <v>1998.5899308895675</v>
      </c>
      <c r="CL53" s="63">
        <f t="shared" si="587"/>
        <v>1871.7667847595646</v>
      </c>
      <c r="CM53" s="63">
        <f t="shared" si="587"/>
        <v>1446.1965061625774</v>
      </c>
      <c r="CN53" s="63">
        <f t="shared" si="587"/>
        <v>1242.085641980123</v>
      </c>
      <c r="CO53" s="63">
        <f t="shared" si="587"/>
        <v>1587.2726096068548</v>
      </c>
      <c r="CP53" s="63">
        <f t="shared" si="587"/>
        <v>1555.5274438183258</v>
      </c>
      <c r="CQ53" s="63">
        <f t="shared" si="587"/>
        <v>1173.1197180760555</v>
      </c>
      <c r="CR53" s="63">
        <f t="shared" si="587"/>
        <v>1202.3979961424611</v>
      </c>
      <c r="CS53" s="63">
        <f t="shared" si="587"/>
        <v>1550.1896376666841</v>
      </c>
      <c r="CT53" s="63">
        <f t="shared" si="587"/>
        <v>1524.2748774807412</v>
      </c>
      <c r="CU53" s="63">
        <f t="shared" si="587"/>
        <v>1144.7716697459489</v>
      </c>
      <c r="CV53" s="63">
        <f t="shared" si="587"/>
        <v>1173.5895508107728</v>
      </c>
      <c r="CW53" s="63">
        <f t="shared" si="587"/>
        <v>1519.7980730857805</v>
      </c>
      <c r="CX53" s="63">
        <f t="shared" si="587"/>
        <v>1494.2390234932345</v>
      </c>
      <c r="CY53" s="63">
        <f t="shared" si="587"/>
        <v>1129.4587413564218</v>
      </c>
      <c r="CZ53" s="63">
        <f t="shared" si="587"/>
        <v>1132.1517318460606</v>
      </c>
      <c r="DA53" s="63">
        <f t="shared" si="587"/>
        <v>1489.5714948409466</v>
      </c>
      <c r="DB53" s="63">
        <f t="shared" si="587"/>
        <v>1464.343017484033</v>
      </c>
      <c r="DC53" s="63">
        <f t="shared" si="587"/>
        <v>1088.5942547585721</v>
      </c>
      <c r="DD53" s="63">
        <f t="shared" si="587"/>
        <v>1116.3629333641429</v>
      </c>
      <c r="DE53" s="63">
        <f t="shared" si="587"/>
        <v>1459.3532823753812</v>
      </c>
      <c r="DF53" s="63">
        <f t="shared" si="587"/>
        <v>1434.4353820320196</v>
      </c>
      <c r="DG53" s="63">
        <f t="shared" si="587"/>
        <v>1060.5555491619393</v>
      </c>
      <c r="DH53" s="63">
        <f t="shared" si="587"/>
        <v>1087.7841673418482</v>
      </c>
      <c r="DI53" s="63">
        <f t="shared" si="587"/>
        <v>1429.1486901541161</v>
      </c>
      <c r="DJ53" s="63">
        <f t="shared" si="587"/>
        <v>1404.5249688580641</v>
      </c>
      <c r="DK53" s="63">
        <f t="shared" si="587"/>
        <v>1032.4580432785156</v>
      </c>
      <c r="DL53" s="63">
        <f t="shared" si="587"/>
        <v>1059.1023048177681</v>
      </c>
      <c r="DM53" s="63">
        <f t="shared" si="587"/>
        <v>1398.8345880178972</v>
      </c>
      <c r="DN53" s="63">
        <f t="shared" si="587"/>
        <v>1473.3902049660355</v>
      </c>
      <c r="DO53" s="63">
        <f t="shared" si="587"/>
        <v>0</v>
      </c>
      <c r="DP53" s="63">
        <f t="shared" si="587"/>
        <v>0</v>
      </c>
      <c r="DQ53" s="63">
        <f t="shared" si="587"/>
        <v>0</v>
      </c>
      <c r="DR53" s="63">
        <f t="shared" si="587"/>
        <v>0</v>
      </c>
      <c r="DS53" s="63">
        <f t="shared" si="587"/>
        <v>0</v>
      </c>
      <c r="DT53" s="63">
        <f t="shared" si="587"/>
        <v>0</v>
      </c>
      <c r="DU53" s="63">
        <f t="shared" si="587"/>
        <v>0</v>
      </c>
      <c r="DV53" s="63">
        <f t="shared" si="587"/>
        <v>0</v>
      </c>
      <c r="DW53" s="63">
        <f t="shared" si="587"/>
        <v>0</v>
      </c>
      <c r="DX53" s="63">
        <f t="shared" si="587"/>
        <v>0</v>
      </c>
      <c r="DY53" s="63">
        <f t="shared" si="587"/>
        <v>0</v>
      </c>
      <c r="DZ53" s="63">
        <f t="shared" si="587"/>
        <v>0</v>
      </c>
      <c r="EA53" s="63">
        <f t="shared" si="587"/>
        <v>0</v>
      </c>
      <c r="EB53" s="63">
        <f t="shared" si="587"/>
        <v>0</v>
      </c>
      <c r="EC53" s="63">
        <f t="shared" ref="EC53:GJ53" si="588" xml:space="preserve"> EC$48</f>
        <v>0</v>
      </c>
      <c r="ED53" s="63">
        <f t="shared" si="588"/>
        <v>0</v>
      </c>
      <c r="EE53" s="63">
        <f t="shared" si="588"/>
        <v>0</v>
      </c>
      <c r="EF53" s="63">
        <f t="shared" si="588"/>
        <v>0</v>
      </c>
      <c r="EG53" s="63">
        <f t="shared" si="588"/>
        <v>0</v>
      </c>
      <c r="EH53" s="63">
        <f t="shared" si="588"/>
        <v>0</v>
      </c>
      <c r="EI53" s="63">
        <f t="shared" si="588"/>
        <v>0</v>
      </c>
      <c r="EJ53" s="63">
        <f t="shared" si="588"/>
        <v>0</v>
      </c>
      <c r="EK53" s="63">
        <f t="shared" si="588"/>
        <v>0</v>
      </c>
      <c r="EL53" s="63">
        <f t="shared" si="588"/>
        <v>0</v>
      </c>
      <c r="EM53" s="63">
        <f t="shared" si="588"/>
        <v>0</v>
      </c>
      <c r="EN53" s="63">
        <f t="shared" si="588"/>
        <v>0</v>
      </c>
      <c r="EO53" s="63">
        <f t="shared" si="588"/>
        <v>0</v>
      </c>
      <c r="EP53" s="63">
        <f t="shared" si="588"/>
        <v>0</v>
      </c>
      <c r="EQ53" s="63">
        <f t="shared" si="588"/>
        <v>0</v>
      </c>
      <c r="ER53" s="63">
        <f t="shared" si="588"/>
        <v>0</v>
      </c>
      <c r="ES53" s="63">
        <f t="shared" si="588"/>
        <v>0</v>
      </c>
      <c r="ET53" s="63">
        <f t="shared" si="588"/>
        <v>0</v>
      </c>
      <c r="EU53" s="63">
        <f t="shared" si="588"/>
        <v>0</v>
      </c>
      <c r="EV53" s="63">
        <f t="shared" si="588"/>
        <v>0</v>
      </c>
      <c r="EW53" s="63">
        <f t="shared" si="588"/>
        <v>0</v>
      </c>
      <c r="EX53" s="63">
        <f t="shared" si="588"/>
        <v>0</v>
      </c>
      <c r="EY53" s="63">
        <f t="shared" si="588"/>
        <v>0</v>
      </c>
      <c r="EZ53" s="63">
        <f t="shared" si="588"/>
        <v>0</v>
      </c>
      <c r="FA53" s="63">
        <f t="shared" si="588"/>
        <v>0</v>
      </c>
      <c r="FB53" s="63">
        <f t="shared" si="588"/>
        <v>0</v>
      </c>
      <c r="FC53" s="63">
        <f t="shared" si="588"/>
        <v>0</v>
      </c>
      <c r="FD53" s="63">
        <f t="shared" si="588"/>
        <v>0</v>
      </c>
      <c r="FE53" s="63">
        <f t="shared" si="588"/>
        <v>0</v>
      </c>
      <c r="FF53" s="63">
        <f t="shared" si="588"/>
        <v>0</v>
      </c>
      <c r="FG53" s="63">
        <f t="shared" si="588"/>
        <v>0</v>
      </c>
      <c r="FH53" s="63">
        <f t="shared" si="588"/>
        <v>0</v>
      </c>
      <c r="FI53" s="63">
        <f t="shared" si="588"/>
        <v>0</v>
      </c>
      <c r="FJ53" s="63">
        <f t="shared" si="588"/>
        <v>0</v>
      </c>
      <c r="FK53" s="63">
        <f t="shared" si="588"/>
        <v>0</v>
      </c>
      <c r="FL53" s="63">
        <f t="shared" si="588"/>
        <v>0</v>
      </c>
      <c r="FM53" s="63">
        <f t="shared" si="588"/>
        <v>0</v>
      </c>
      <c r="FN53" s="63">
        <f t="shared" si="588"/>
        <v>0</v>
      </c>
      <c r="FO53" s="63">
        <f t="shared" si="588"/>
        <v>0</v>
      </c>
      <c r="FP53" s="63">
        <f t="shared" si="588"/>
        <v>0</v>
      </c>
      <c r="FQ53" s="63">
        <f t="shared" si="588"/>
        <v>0</v>
      </c>
      <c r="FR53" s="63">
        <f t="shared" si="588"/>
        <v>0</v>
      </c>
      <c r="FS53" s="63">
        <f t="shared" si="588"/>
        <v>0</v>
      </c>
      <c r="FT53" s="63">
        <f t="shared" si="588"/>
        <v>0</v>
      </c>
      <c r="FU53" s="63">
        <f t="shared" si="588"/>
        <v>0</v>
      </c>
      <c r="FV53" s="63">
        <f t="shared" si="588"/>
        <v>0</v>
      </c>
      <c r="FW53" s="63">
        <f t="shared" si="588"/>
        <v>0</v>
      </c>
      <c r="FX53" s="63">
        <f t="shared" si="588"/>
        <v>0</v>
      </c>
      <c r="FY53" s="63">
        <f t="shared" si="588"/>
        <v>0</v>
      </c>
      <c r="FZ53" s="63">
        <f t="shared" si="588"/>
        <v>0</v>
      </c>
      <c r="GA53" s="63">
        <f t="shared" si="588"/>
        <v>0</v>
      </c>
      <c r="GB53" s="63">
        <f t="shared" si="588"/>
        <v>0</v>
      </c>
      <c r="GC53" s="63">
        <f t="shared" si="588"/>
        <v>0</v>
      </c>
      <c r="GD53" s="63">
        <f t="shared" si="588"/>
        <v>0</v>
      </c>
      <c r="GE53" s="63">
        <f t="shared" si="588"/>
        <v>0</v>
      </c>
      <c r="GF53" s="63">
        <f t="shared" si="588"/>
        <v>0</v>
      </c>
      <c r="GG53" s="63">
        <f t="shared" si="588"/>
        <v>0</v>
      </c>
      <c r="GH53" s="63">
        <f t="shared" si="588"/>
        <v>0</v>
      </c>
      <c r="GI53" s="63">
        <f t="shared" si="588"/>
        <v>0</v>
      </c>
      <c r="GJ53" s="63">
        <f t="shared" si="588"/>
        <v>0</v>
      </c>
    </row>
    <row r="54" spans="1:192" s="603" customFormat="1" x14ac:dyDescent="0.25">
      <c r="A54" s="429"/>
      <c r="B54" s="429"/>
      <c r="C54" s="430"/>
      <c r="D54" s="688"/>
      <c r="E54" s="691" t="str">
        <f xml:space="preserve"> Time!E$108</f>
        <v>Operating period flag</v>
      </c>
      <c r="F54" s="691">
        <f xml:space="preserve"> Time!F$108</f>
        <v>0</v>
      </c>
      <c r="G54" s="691" t="str">
        <f xml:space="preserve"> Time!G$108</f>
        <v>flag</v>
      </c>
      <c r="H54" s="691">
        <f xml:space="preserve"> Time!H$108</f>
        <v>100</v>
      </c>
      <c r="I54" s="691">
        <f xml:space="preserve"> Time!I$108</f>
        <v>0</v>
      </c>
      <c r="J54" s="691">
        <f xml:space="preserve"> Time!J$108</f>
        <v>0</v>
      </c>
      <c r="K54" s="691">
        <f xml:space="preserve"> Time!K$108</f>
        <v>0</v>
      </c>
      <c r="L54" s="691">
        <f xml:space="preserve"> Time!L$108</f>
        <v>0</v>
      </c>
      <c r="M54" s="691">
        <f xml:space="preserve"> Time!M$108</f>
        <v>0</v>
      </c>
      <c r="N54" s="691">
        <f xml:space="preserve"> Time!N$108</f>
        <v>0</v>
      </c>
      <c r="O54" s="691">
        <f xml:space="preserve"> Time!O$108</f>
        <v>0</v>
      </c>
      <c r="P54" s="691">
        <f xml:space="preserve"> Time!P$108</f>
        <v>0</v>
      </c>
      <c r="Q54" s="691">
        <f xml:space="preserve"> Time!Q$108</f>
        <v>0</v>
      </c>
      <c r="R54" s="691">
        <f xml:space="preserve"> Time!R$108</f>
        <v>0</v>
      </c>
      <c r="S54" s="691">
        <f xml:space="preserve"> Time!S$108</f>
        <v>1</v>
      </c>
      <c r="T54" s="691">
        <f xml:space="preserve"> Time!T$108</f>
        <v>1</v>
      </c>
      <c r="U54" s="691">
        <f xml:space="preserve"> Time!U$108</f>
        <v>1</v>
      </c>
      <c r="V54" s="691">
        <f xml:space="preserve"> Time!V$108</f>
        <v>1</v>
      </c>
      <c r="W54" s="691">
        <f xml:space="preserve"> Time!W$108</f>
        <v>1</v>
      </c>
      <c r="X54" s="691">
        <f xml:space="preserve"> Time!X$108</f>
        <v>1</v>
      </c>
      <c r="Y54" s="691">
        <f xml:space="preserve"> Time!Y$108</f>
        <v>1</v>
      </c>
      <c r="Z54" s="691">
        <f xml:space="preserve"> Time!Z$108</f>
        <v>1</v>
      </c>
      <c r="AA54" s="691">
        <f xml:space="preserve"> Time!AA$108</f>
        <v>1</v>
      </c>
      <c r="AB54" s="691">
        <f xml:space="preserve"> Time!AB$108</f>
        <v>1</v>
      </c>
      <c r="AC54" s="691">
        <f xml:space="preserve"> Time!AC$108</f>
        <v>1</v>
      </c>
      <c r="AD54" s="691">
        <f xml:space="preserve"> Time!AD$108</f>
        <v>1</v>
      </c>
      <c r="AE54" s="691">
        <f xml:space="preserve"> Time!AE$108</f>
        <v>1</v>
      </c>
      <c r="AF54" s="691">
        <f xml:space="preserve"> Time!AF$108</f>
        <v>1</v>
      </c>
      <c r="AG54" s="691">
        <f xml:space="preserve"> Time!AG$108</f>
        <v>1</v>
      </c>
      <c r="AH54" s="691">
        <f xml:space="preserve"> Time!AH$108</f>
        <v>1</v>
      </c>
      <c r="AI54" s="691">
        <f xml:space="preserve"> Time!AI$108</f>
        <v>1</v>
      </c>
      <c r="AJ54" s="691">
        <f xml:space="preserve"> Time!AJ$108</f>
        <v>1</v>
      </c>
      <c r="AK54" s="691">
        <f xml:space="preserve"> Time!AK$108</f>
        <v>1</v>
      </c>
      <c r="AL54" s="691">
        <f xml:space="preserve"> Time!AL$108</f>
        <v>1</v>
      </c>
      <c r="AM54" s="691">
        <f xml:space="preserve"> Time!AM$108</f>
        <v>1</v>
      </c>
      <c r="AN54" s="691">
        <f xml:space="preserve"> Time!AN$108</f>
        <v>1</v>
      </c>
      <c r="AO54" s="691">
        <f xml:space="preserve"> Time!AO$108</f>
        <v>1</v>
      </c>
      <c r="AP54" s="691">
        <f xml:space="preserve"> Time!AP$108</f>
        <v>1</v>
      </c>
      <c r="AQ54" s="691">
        <f xml:space="preserve"> Time!AQ$108</f>
        <v>1</v>
      </c>
      <c r="AR54" s="691">
        <f xml:space="preserve"> Time!AR$108</f>
        <v>1</v>
      </c>
      <c r="AS54" s="691">
        <f xml:space="preserve"> Time!AS$108</f>
        <v>1</v>
      </c>
      <c r="AT54" s="691">
        <f xml:space="preserve"> Time!AT$108</f>
        <v>1</v>
      </c>
      <c r="AU54" s="691">
        <f xml:space="preserve"> Time!AU$108</f>
        <v>1</v>
      </c>
      <c r="AV54" s="691">
        <f xml:space="preserve"> Time!AV$108</f>
        <v>1</v>
      </c>
      <c r="AW54" s="691">
        <f xml:space="preserve"> Time!AW$108</f>
        <v>1</v>
      </c>
      <c r="AX54" s="691">
        <f xml:space="preserve"> Time!AX$108</f>
        <v>1</v>
      </c>
      <c r="AY54" s="691">
        <f xml:space="preserve"> Time!AY$108</f>
        <v>1</v>
      </c>
      <c r="AZ54" s="691">
        <f xml:space="preserve"> Time!AZ$108</f>
        <v>1</v>
      </c>
      <c r="BA54" s="691">
        <f xml:space="preserve"> Time!BA$108</f>
        <v>1</v>
      </c>
      <c r="BB54" s="691">
        <f xml:space="preserve"> Time!BB$108</f>
        <v>1</v>
      </c>
      <c r="BC54" s="691">
        <f xml:space="preserve"> Time!BC$108</f>
        <v>1</v>
      </c>
      <c r="BD54" s="691">
        <f xml:space="preserve"> Time!BD$108</f>
        <v>1</v>
      </c>
      <c r="BE54" s="691">
        <f xml:space="preserve"> Time!BE$108</f>
        <v>1</v>
      </c>
      <c r="BF54" s="691">
        <f xml:space="preserve"> Time!BF$108</f>
        <v>1</v>
      </c>
      <c r="BG54" s="691">
        <f xml:space="preserve"> Time!BG$108</f>
        <v>1</v>
      </c>
      <c r="BH54" s="691">
        <f xml:space="preserve"> Time!BH$108</f>
        <v>1</v>
      </c>
      <c r="BI54" s="691">
        <f xml:space="preserve"> Time!BI$108</f>
        <v>1</v>
      </c>
      <c r="BJ54" s="691">
        <f xml:space="preserve"> Time!BJ$108</f>
        <v>1</v>
      </c>
      <c r="BK54" s="691">
        <f xml:space="preserve"> Time!BK$108</f>
        <v>1</v>
      </c>
      <c r="BL54" s="691">
        <f xml:space="preserve"> Time!BL$108</f>
        <v>1</v>
      </c>
      <c r="BM54" s="691">
        <f xml:space="preserve"> Time!BM$108</f>
        <v>1</v>
      </c>
      <c r="BN54" s="691">
        <f xml:space="preserve"> Time!BN$108</f>
        <v>1</v>
      </c>
      <c r="BO54" s="691">
        <f xml:space="preserve"> Time!BO$108</f>
        <v>1</v>
      </c>
      <c r="BP54" s="691">
        <f xml:space="preserve"> Time!BP$108</f>
        <v>1</v>
      </c>
      <c r="BQ54" s="691">
        <f xml:space="preserve"> Time!BQ$108</f>
        <v>1</v>
      </c>
      <c r="BR54" s="691">
        <f xml:space="preserve"> Time!BR$108</f>
        <v>1</v>
      </c>
      <c r="BS54" s="691">
        <f xml:space="preserve"> Time!BS$108</f>
        <v>1</v>
      </c>
      <c r="BT54" s="691">
        <f xml:space="preserve"> Time!BT$108</f>
        <v>1</v>
      </c>
      <c r="BU54" s="691">
        <f xml:space="preserve"> Time!BU$108</f>
        <v>1</v>
      </c>
      <c r="BV54" s="691">
        <f xml:space="preserve"> Time!BV$108</f>
        <v>1</v>
      </c>
      <c r="BW54" s="691">
        <f xml:space="preserve"> Time!BW$108</f>
        <v>1</v>
      </c>
      <c r="BX54" s="691">
        <f xml:space="preserve"> Time!BX$108</f>
        <v>1</v>
      </c>
      <c r="BY54" s="691">
        <f xml:space="preserve"> Time!BY$108</f>
        <v>1</v>
      </c>
      <c r="BZ54" s="691">
        <f xml:space="preserve"> Time!BZ$108</f>
        <v>1</v>
      </c>
      <c r="CA54" s="691">
        <f xml:space="preserve"> Time!CA$108</f>
        <v>1</v>
      </c>
      <c r="CB54" s="691">
        <f xml:space="preserve"> Time!CB$108</f>
        <v>1</v>
      </c>
      <c r="CC54" s="691">
        <f xml:space="preserve"> Time!CC$108</f>
        <v>1</v>
      </c>
      <c r="CD54" s="691">
        <f xml:space="preserve"> Time!CD$108</f>
        <v>1</v>
      </c>
      <c r="CE54" s="691">
        <f xml:space="preserve"> Time!CE$108</f>
        <v>1</v>
      </c>
      <c r="CF54" s="691">
        <f xml:space="preserve"> Time!CF$108</f>
        <v>1</v>
      </c>
      <c r="CG54" s="691">
        <f xml:space="preserve"> Time!CG$108</f>
        <v>1</v>
      </c>
      <c r="CH54" s="691">
        <f xml:space="preserve"> Time!CH$108</f>
        <v>1</v>
      </c>
      <c r="CI54" s="691">
        <f xml:space="preserve"> Time!CI$108</f>
        <v>1</v>
      </c>
      <c r="CJ54" s="691">
        <f xml:space="preserve"> Time!CJ$108</f>
        <v>1</v>
      </c>
      <c r="CK54" s="691">
        <f xml:space="preserve"> Time!CK$108</f>
        <v>1</v>
      </c>
      <c r="CL54" s="691">
        <f xml:space="preserve"> Time!CL$108</f>
        <v>1</v>
      </c>
      <c r="CM54" s="691">
        <f xml:space="preserve"> Time!CM$108</f>
        <v>1</v>
      </c>
      <c r="CN54" s="691">
        <f xml:space="preserve"> Time!CN$108</f>
        <v>1</v>
      </c>
      <c r="CO54" s="691">
        <f xml:space="preserve"> Time!CO$108</f>
        <v>1</v>
      </c>
      <c r="CP54" s="691">
        <f xml:space="preserve"> Time!CP$108</f>
        <v>1</v>
      </c>
      <c r="CQ54" s="691">
        <f xml:space="preserve"> Time!CQ$108</f>
        <v>1</v>
      </c>
      <c r="CR54" s="691">
        <f xml:space="preserve"> Time!CR$108</f>
        <v>1</v>
      </c>
      <c r="CS54" s="691">
        <f xml:space="preserve"> Time!CS$108</f>
        <v>1</v>
      </c>
      <c r="CT54" s="691">
        <f xml:space="preserve"> Time!CT$108</f>
        <v>1</v>
      </c>
      <c r="CU54" s="691">
        <f xml:space="preserve"> Time!CU$108</f>
        <v>1</v>
      </c>
      <c r="CV54" s="691">
        <f xml:space="preserve"> Time!CV$108</f>
        <v>1</v>
      </c>
      <c r="CW54" s="691">
        <f xml:space="preserve"> Time!CW$108</f>
        <v>1</v>
      </c>
      <c r="CX54" s="691">
        <f xml:space="preserve"> Time!CX$108</f>
        <v>1</v>
      </c>
      <c r="CY54" s="691">
        <f xml:space="preserve"> Time!CY$108</f>
        <v>1</v>
      </c>
      <c r="CZ54" s="691">
        <f xml:space="preserve"> Time!CZ$108</f>
        <v>1</v>
      </c>
      <c r="DA54" s="691">
        <f xml:space="preserve"> Time!DA$108</f>
        <v>1</v>
      </c>
      <c r="DB54" s="691">
        <f xml:space="preserve"> Time!DB$108</f>
        <v>1</v>
      </c>
      <c r="DC54" s="691">
        <f xml:space="preserve"> Time!DC$108</f>
        <v>1</v>
      </c>
      <c r="DD54" s="691">
        <f xml:space="preserve"> Time!DD$108</f>
        <v>1</v>
      </c>
      <c r="DE54" s="691">
        <f xml:space="preserve"> Time!DE$108</f>
        <v>1</v>
      </c>
      <c r="DF54" s="691">
        <f xml:space="preserve"> Time!DF$108</f>
        <v>1</v>
      </c>
      <c r="DG54" s="691">
        <f xml:space="preserve"> Time!DG$108</f>
        <v>1</v>
      </c>
      <c r="DH54" s="691">
        <f xml:space="preserve"> Time!DH$108</f>
        <v>1</v>
      </c>
      <c r="DI54" s="691">
        <f xml:space="preserve"> Time!DI$108</f>
        <v>1</v>
      </c>
      <c r="DJ54" s="691">
        <f xml:space="preserve"> Time!DJ$108</f>
        <v>1</v>
      </c>
      <c r="DK54" s="691">
        <f xml:space="preserve"> Time!DK$108</f>
        <v>1</v>
      </c>
      <c r="DL54" s="691">
        <f xml:space="preserve"> Time!DL$108</f>
        <v>1</v>
      </c>
      <c r="DM54" s="691">
        <f xml:space="preserve"> Time!DM$108</f>
        <v>1</v>
      </c>
      <c r="DN54" s="691">
        <f xml:space="preserve"> Time!DN$108</f>
        <v>1</v>
      </c>
      <c r="DO54" s="691">
        <f xml:space="preserve"> Time!DO$108</f>
        <v>0</v>
      </c>
      <c r="DP54" s="691">
        <f xml:space="preserve"> Time!DP$108</f>
        <v>0</v>
      </c>
      <c r="DQ54" s="691">
        <f xml:space="preserve"> Time!DQ$108</f>
        <v>0</v>
      </c>
      <c r="DR54" s="691">
        <f xml:space="preserve"> Time!DR$108</f>
        <v>0</v>
      </c>
      <c r="DS54" s="691">
        <f xml:space="preserve"> Time!DS$108</f>
        <v>0</v>
      </c>
      <c r="DT54" s="691">
        <f xml:space="preserve"> Time!DT$108</f>
        <v>0</v>
      </c>
      <c r="DU54" s="691">
        <f xml:space="preserve"> Time!DU$108</f>
        <v>0</v>
      </c>
      <c r="DV54" s="691">
        <f xml:space="preserve"> Time!DV$108</f>
        <v>0</v>
      </c>
      <c r="DW54" s="691">
        <f xml:space="preserve"> Time!DW$108</f>
        <v>0</v>
      </c>
      <c r="DX54" s="691">
        <f xml:space="preserve"> Time!DX$108</f>
        <v>0</v>
      </c>
      <c r="DY54" s="691">
        <f xml:space="preserve"> Time!DY$108</f>
        <v>0</v>
      </c>
      <c r="DZ54" s="691">
        <f xml:space="preserve"> Time!DZ$108</f>
        <v>0</v>
      </c>
      <c r="EA54" s="691">
        <f xml:space="preserve"> Time!EA$108</f>
        <v>0</v>
      </c>
      <c r="EB54" s="691">
        <f xml:space="preserve"> Time!EB$108</f>
        <v>0</v>
      </c>
      <c r="EC54" s="691">
        <f xml:space="preserve"> Time!EC$108</f>
        <v>0</v>
      </c>
      <c r="ED54" s="691">
        <f xml:space="preserve"> Time!ED$108</f>
        <v>0</v>
      </c>
      <c r="EE54" s="691">
        <f xml:space="preserve"> Time!EE$108</f>
        <v>0</v>
      </c>
      <c r="EF54" s="691">
        <f xml:space="preserve"> Time!EF$108</f>
        <v>0</v>
      </c>
      <c r="EG54" s="691">
        <f xml:space="preserve"> Time!EG$108</f>
        <v>0</v>
      </c>
      <c r="EH54" s="691">
        <f xml:space="preserve"> Time!EH$108</f>
        <v>0</v>
      </c>
      <c r="EI54" s="691">
        <f xml:space="preserve"> Time!EI$108</f>
        <v>0</v>
      </c>
      <c r="EJ54" s="691">
        <f xml:space="preserve"> Time!EJ$108</f>
        <v>0</v>
      </c>
      <c r="EK54" s="691">
        <f xml:space="preserve"> Time!EK$108</f>
        <v>0</v>
      </c>
      <c r="EL54" s="691">
        <f xml:space="preserve"> Time!EL$108</f>
        <v>0</v>
      </c>
      <c r="EM54" s="691">
        <f xml:space="preserve"> Time!EM$108</f>
        <v>0</v>
      </c>
      <c r="EN54" s="691">
        <f xml:space="preserve"> Time!EN$108</f>
        <v>0</v>
      </c>
      <c r="EO54" s="691">
        <f xml:space="preserve"> Time!EO$108</f>
        <v>0</v>
      </c>
      <c r="EP54" s="691">
        <f xml:space="preserve"> Time!EP$108</f>
        <v>0</v>
      </c>
      <c r="EQ54" s="691">
        <f xml:space="preserve"> Time!EQ$108</f>
        <v>0</v>
      </c>
      <c r="ER54" s="691">
        <f xml:space="preserve"> Time!ER$108</f>
        <v>0</v>
      </c>
      <c r="ES54" s="691">
        <f xml:space="preserve"> Time!ES$108</f>
        <v>0</v>
      </c>
      <c r="ET54" s="691">
        <f xml:space="preserve"> Time!ET$108</f>
        <v>0</v>
      </c>
      <c r="EU54" s="691">
        <f xml:space="preserve"> Time!EU$108</f>
        <v>0</v>
      </c>
      <c r="EV54" s="691">
        <f xml:space="preserve"> Time!EV$108</f>
        <v>0</v>
      </c>
      <c r="EW54" s="691">
        <f xml:space="preserve"> Time!EW$108</f>
        <v>0</v>
      </c>
      <c r="EX54" s="691">
        <f xml:space="preserve"> Time!EX$108</f>
        <v>0</v>
      </c>
      <c r="EY54" s="691">
        <f xml:space="preserve"> Time!EY$108</f>
        <v>0</v>
      </c>
      <c r="EZ54" s="691">
        <f xml:space="preserve"> Time!EZ$108</f>
        <v>0</v>
      </c>
      <c r="FA54" s="691">
        <f xml:space="preserve"> Time!FA$108</f>
        <v>0</v>
      </c>
      <c r="FB54" s="691">
        <f xml:space="preserve"> Time!FB$108</f>
        <v>0</v>
      </c>
      <c r="FC54" s="691">
        <f xml:space="preserve"> Time!FC$108</f>
        <v>0</v>
      </c>
      <c r="FD54" s="691">
        <f xml:space="preserve"> Time!FD$108</f>
        <v>0</v>
      </c>
      <c r="FE54" s="691">
        <f xml:space="preserve"> Time!FE$108</f>
        <v>0</v>
      </c>
      <c r="FF54" s="691">
        <f xml:space="preserve"> Time!FF$108</f>
        <v>0</v>
      </c>
      <c r="FG54" s="691">
        <f xml:space="preserve"> Time!FG$108</f>
        <v>0</v>
      </c>
      <c r="FH54" s="691">
        <f xml:space="preserve"> Time!FH$108</f>
        <v>0</v>
      </c>
      <c r="FI54" s="691">
        <f xml:space="preserve"> Time!FI$108</f>
        <v>0</v>
      </c>
      <c r="FJ54" s="691">
        <f xml:space="preserve"> Time!FJ$108</f>
        <v>0</v>
      </c>
      <c r="FK54" s="691">
        <f xml:space="preserve"> Time!FK$108</f>
        <v>0</v>
      </c>
      <c r="FL54" s="691">
        <f xml:space="preserve"> Time!FL$108</f>
        <v>0</v>
      </c>
      <c r="FM54" s="691">
        <f xml:space="preserve"> Time!FM$108</f>
        <v>0</v>
      </c>
      <c r="FN54" s="691">
        <f xml:space="preserve"> Time!FN$108</f>
        <v>0</v>
      </c>
      <c r="FO54" s="691">
        <f xml:space="preserve"> Time!FO$108</f>
        <v>0</v>
      </c>
      <c r="FP54" s="691">
        <f xml:space="preserve"> Time!FP$108</f>
        <v>0</v>
      </c>
      <c r="FQ54" s="691">
        <f xml:space="preserve"> Time!FQ$108</f>
        <v>0</v>
      </c>
      <c r="FR54" s="691">
        <f xml:space="preserve"> Time!FR$108</f>
        <v>0</v>
      </c>
      <c r="FS54" s="691">
        <f xml:space="preserve"> Time!FS$108</f>
        <v>0</v>
      </c>
      <c r="FT54" s="691">
        <f xml:space="preserve"> Time!FT$108</f>
        <v>0</v>
      </c>
      <c r="FU54" s="691">
        <f xml:space="preserve"> Time!FU$108</f>
        <v>0</v>
      </c>
      <c r="FV54" s="691">
        <f xml:space="preserve"> Time!FV$108</f>
        <v>0</v>
      </c>
      <c r="FW54" s="691">
        <f xml:space="preserve"> Time!FW$108</f>
        <v>0</v>
      </c>
      <c r="FX54" s="691">
        <f xml:space="preserve"> Time!FX$108</f>
        <v>0</v>
      </c>
      <c r="FY54" s="691">
        <f xml:space="preserve"> Time!FY$108</f>
        <v>0</v>
      </c>
      <c r="FZ54" s="691">
        <f xml:space="preserve"> Time!FZ$108</f>
        <v>0</v>
      </c>
      <c r="GA54" s="691">
        <f xml:space="preserve"> Time!GA$108</f>
        <v>0</v>
      </c>
      <c r="GB54" s="691">
        <f xml:space="preserve"> Time!GB$108</f>
        <v>0</v>
      </c>
      <c r="GC54" s="691">
        <f xml:space="preserve"> Time!GC$108</f>
        <v>0</v>
      </c>
      <c r="GD54" s="691">
        <f xml:space="preserve"> Time!GD$108</f>
        <v>0</v>
      </c>
      <c r="GE54" s="691">
        <f xml:space="preserve"> Time!GE$108</f>
        <v>0</v>
      </c>
      <c r="GF54" s="691">
        <f xml:space="preserve"> Time!GF$108</f>
        <v>0</v>
      </c>
      <c r="GG54" s="691">
        <f xml:space="preserve"> Time!GG$108</f>
        <v>0</v>
      </c>
      <c r="GH54" s="691">
        <f xml:space="preserve"> Time!GH$108</f>
        <v>0</v>
      </c>
      <c r="GI54" s="691">
        <f xml:space="preserve"> Time!GI$108</f>
        <v>0</v>
      </c>
      <c r="GJ54" s="691">
        <f xml:space="preserve"> Time!GJ$108</f>
        <v>0</v>
      </c>
    </row>
    <row r="55" spans="1:192" x14ac:dyDescent="0.25">
      <c r="A55" s="85"/>
      <c r="B55" s="85"/>
      <c r="C55" s="672"/>
      <c r="D55" s="66"/>
      <c r="E55" s="32" t="s">
        <v>526</v>
      </c>
      <c r="F55" s="32"/>
      <c r="G55" s="32" t="str">
        <f xml:space="preserve"> SMU</f>
        <v>$ 000s</v>
      </c>
      <c r="H55" s="32">
        <f xml:space="preserve"> SUM(J55:GJ55)</f>
        <v>0</v>
      </c>
      <c r="I55" s="32"/>
      <c r="J55" s="32">
        <f xml:space="preserve"> -1 * MIN(J53, 0) * J54</f>
        <v>0</v>
      </c>
      <c r="K55" s="32">
        <f t="shared" ref="K55:BV55" si="589" xml:space="preserve"> -1 * MIN(K53, 0) * K54</f>
        <v>0</v>
      </c>
      <c r="L55" s="32">
        <f t="shared" si="589"/>
        <v>0</v>
      </c>
      <c r="M55" s="32">
        <f t="shared" si="589"/>
        <v>0</v>
      </c>
      <c r="N55" s="32">
        <f t="shared" si="589"/>
        <v>0</v>
      </c>
      <c r="O55" s="32">
        <f t="shared" si="589"/>
        <v>0</v>
      </c>
      <c r="P55" s="32">
        <f t="shared" si="589"/>
        <v>0</v>
      </c>
      <c r="Q55" s="32">
        <f t="shared" si="589"/>
        <v>0</v>
      </c>
      <c r="R55" s="32">
        <f t="shared" si="589"/>
        <v>0</v>
      </c>
      <c r="S55" s="32">
        <f t="shared" si="589"/>
        <v>0</v>
      </c>
      <c r="T55" s="32">
        <f t="shared" si="589"/>
        <v>0</v>
      </c>
      <c r="U55" s="32">
        <f t="shared" si="589"/>
        <v>0</v>
      </c>
      <c r="V55" s="32">
        <f t="shared" si="589"/>
        <v>0</v>
      </c>
      <c r="W55" s="32">
        <f t="shared" si="589"/>
        <v>0</v>
      </c>
      <c r="X55" s="32">
        <f t="shared" si="589"/>
        <v>0</v>
      </c>
      <c r="Y55" s="32">
        <f t="shared" si="589"/>
        <v>0</v>
      </c>
      <c r="Z55" s="32">
        <f t="shared" si="589"/>
        <v>0</v>
      </c>
      <c r="AA55" s="32">
        <f t="shared" si="589"/>
        <v>0</v>
      </c>
      <c r="AB55" s="32">
        <f t="shared" si="589"/>
        <v>0</v>
      </c>
      <c r="AC55" s="32">
        <f t="shared" si="589"/>
        <v>0</v>
      </c>
      <c r="AD55" s="32">
        <f t="shared" si="589"/>
        <v>0</v>
      </c>
      <c r="AE55" s="32">
        <f t="shared" si="589"/>
        <v>0</v>
      </c>
      <c r="AF55" s="32">
        <f t="shared" si="589"/>
        <v>0</v>
      </c>
      <c r="AG55" s="32">
        <f t="shared" si="589"/>
        <v>0</v>
      </c>
      <c r="AH55" s="32">
        <f t="shared" si="589"/>
        <v>0</v>
      </c>
      <c r="AI55" s="32">
        <f t="shared" si="589"/>
        <v>0</v>
      </c>
      <c r="AJ55" s="32">
        <f t="shared" si="589"/>
        <v>0</v>
      </c>
      <c r="AK55" s="32">
        <f t="shared" si="589"/>
        <v>0</v>
      </c>
      <c r="AL55" s="32">
        <f t="shared" si="589"/>
        <v>0</v>
      </c>
      <c r="AM55" s="32">
        <f t="shared" si="589"/>
        <v>0</v>
      </c>
      <c r="AN55" s="32">
        <f t="shared" si="589"/>
        <v>0</v>
      </c>
      <c r="AO55" s="32">
        <f t="shared" si="589"/>
        <v>0</v>
      </c>
      <c r="AP55" s="32">
        <f t="shared" si="589"/>
        <v>0</v>
      </c>
      <c r="AQ55" s="32">
        <f t="shared" si="589"/>
        <v>0</v>
      </c>
      <c r="AR55" s="32">
        <f t="shared" si="589"/>
        <v>0</v>
      </c>
      <c r="AS55" s="32">
        <f t="shared" si="589"/>
        <v>0</v>
      </c>
      <c r="AT55" s="32">
        <f t="shared" si="589"/>
        <v>0</v>
      </c>
      <c r="AU55" s="32">
        <f t="shared" si="589"/>
        <v>0</v>
      </c>
      <c r="AV55" s="32">
        <f t="shared" si="589"/>
        <v>0</v>
      </c>
      <c r="AW55" s="32">
        <f t="shared" si="589"/>
        <v>0</v>
      </c>
      <c r="AX55" s="32">
        <f t="shared" si="589"/>
        <v>0</v>
      </c>
      <c r="AY55" s="32">
        <f t="shared" si="589"/>
        <v>0</v>
      </c>
      <c r="AZ55" s="32">
        <f t="shared" si="589"/>
        <v>0</v>
      </c>
      <c r="BA55" s="32">
        <f t="shared" si="589"/>
        <v>0</v>
      </c>
      <c r="BB55" s="32">
        <f t="shared" si="589"/>
        <v>0</v>
      </c>
      <c r="BC55" s="32">
        <f t="shared" si="589"/>
        <v>0</v>
      </c>
      <c r="BD55" s="32">
        <f t="shared" si="589"/>
        <v>0</v>
      </c>
      <c r="BE55" s="32">
        <f t="shared" si="589"/>
        <v>0</v>
      </c>
      <c r="BF55" s="32">
        <f t="shared" si="589"/>
        <v>0</v>
      </c>
      <c r="BG55" s="32">
        <f t="shared" si="589"/>
        <v>0</v>
      </c>
      <c r="BH55" s="32">
        <f t="shared" si="589"/>
        <v>0</v>
      </c>
      <c r="BI55" s="32">
        <f t="shared" si="589"/>
        <v>0</v>
      </c>
      <c r="BJ55" s="32">
        <f t="shared" si="589"/>
        <v>0</v>
      </c>
      <c r="BK55" s="32">
        <f t="shared" si="589"/>
        <v>0</v>
      </c>
      <c r="BL55" s="32">
        <f t="shared" si="589"/>
        <v>0</v>
      </c>
      <c r="BM55" s="32">
        <f t="shared" si="589"/>
        <v>0</v>
      </c>
      <c r="BN55" s="32">
        <f t="shared" si="589"/>
        <v>0</v>
      </c>
      <c r="BO55" s="32">
        <f t="shared" si="589"/>
        <v>0</v>
      </c>
      <c r="BP55" s="32">
        <f t="shared" si="589"/>
        <v>0</v>
      </c>
      <c r="BQ55" s="32">
        <f t="shared" si="589"/>
        <v>0</v>
      </c>
      <c r="BR55" s="32">
        <f t="shared" si="589"/>
        <v>0</v>
      </c>
      <c r="BS55" s="32">
        <f t="shared" si="589"/>
        <v>0</v>
      </c>
      <c r="BT55" s="32">
        <f t="shared" si="589"/>
        <v>0</v>
      </c>
      <c r="BU55" s="32">
        <f t="shared" si="589"/>
        <v>0</v>
      </c>
      <c r="BV55" s="32">
        <f t="shared" si="589"/>
        <v>0</v>
      </c>
      <c r="BW55" s="32">
        <f t="shared" ref="BW55:EH55" si="590" xml:space="preserve"> -1 * MIN(BW53, 0) * BW54</f>
        <v>0</v>
      </c>
      <c r="BX55" s="32">
        <f t="shared" si="590"/>
        <v>0</v>
      </c>
      <c r="BY55" s="32">
        <f t="shared" si="590"/>
        <v>0</v>
      </c>
      <c r="BZ55" s="32">
        <f t="shared" si="590"/>
        <v>0</v>
      </c>
      <c r="CA55" s="32">
        <f t="shared" si="590"/>
        <v>0</v>
      </c>
      <c r="CB55" s="32">
        <f t="shared" si="590"/>
        <v>0</v>
      </c>
      <c r="CC55" s="32">
        <f t="shared" si="590"/>
        <v>0</v>
      </c>
      <c r="CD55" s="32">
        <f t="shared" si="590"/>
        <v>0</v>
      </c>
      <c r="CE55" s="32">
        <f t="shared" si="590"/>
        <v>0</v>
      </c>
      <c r="CF55" s="32">
        <f t="shared" si="590"/>
        <v>0</v>
      </c>
      <c r="CG55" s="32">
        <f t="shared" si="590"/>
        <v>0</v>
      </c>
      <c r="CH55" s="32">
        <f t="shared" si="590"/>
        <v>0</v>
      </c>
      <c r="CI55" s="32">
        <f t="shared" si="590"/>
        <v>0</v>
      </c>
      <c r="CJ55" s="32">
        <f t="shared" si="590"/>
        <v>0</v>
      </c>
      <c r="CK55" s="32">
        <f t="shared" si="590"/>
        <v>0</v>
      </c>
      <c r="CL55" s="32">
        <f t="shared" si="590"/>
        <v>0</v>
      </c>
      <c r="CM55" s="32">
        <f t="shared" si="590"/>
        <v>0</v>
      </c>
      <c r="CN55" s="32">
        <f t="shared" si="590"/>
        <v>0</v>
      </c>
      <c r="CO55" s="32">
        <f t="shared" si="590"/>
        <v>0</v>
      </c>
      <c r="CP55" s="32">
        <f t="shared" si="590"/>
        <v>0</v>
      </c>
      <c r="CQ55" s="32">
        <f t="shared" si="590"/>
        <v>0</v>
      </c>
      <c r="CR55" s="32">
        <f t="shared" si="590"/>
        <v>0</v>
      </c>
      <c r="CS55" s="32">
        <f t="shared" si="590"/>
        <v>0</v>
      </c>
      <c r="CT55" s="32">
        <f t="shared" si="590"/>
        <v>0</v>
      </c>
      <c r="CU55" s="32">
        <f t="shared" si="590"/>
        <v>0</v>
      </c>
      <c r="CV55" s="32">
        <f t="shared" si="590"/>
        <v>0</v>
      </c>
      <c r="CW55" s="32">
        <f t="shared" si="590"/>
        <v>0</v>
      </c>
      <c r="CX55" s="32">
        <f t="shared" si="590"/>
        <v>0</v>
      </c>
      <c r="CY55" s="32">
        <f t="shared" si="590"/>
        <v>0</v>
      </c>
      <c r="CZ55" s="32">
        <f t="shared" si="590"/>
        <v>0</v>
      </c>
      <c r="DA55" s="32">
        <f t="shared" si="590"/>
        <v>0</v>
      </c>
      <c r="DB55" s="32">
        <f t="shared" si="590"/>
        <v>0</v>
      </c>
      <c r="DC55" s="32">
        <f t="shared" si="590"/>
        <v>0</v>
      </c>
      <c r="DD55" s="32">
        <f t="shared" si="590"/>
        <v>0</v>
      </c>
      <c r="DE55" s="32">
        <f t="shared" si="590"/>
        <v>0</v>
      </c>
      <c r="DF55" s="32">
        <f t="shared" si="590"/>
        <v>0</v>
      </c>
      <c r="DG55" s="32">
        <f t="shared" si="590"/>
        <v>0</v>
      </c>
      <c r="DH55" s="32">
        <f t="shared" si="590"/>
        <v>0</v>
      </c>
      <c r="DI55" s="32">
        <f t="shared" si="590"/>
        <v>0</v>
      </c>
      <c r="DJ55" s="32">
        <f t="shared" si="590"/>
        <v>0</v>
      </c>
      <c r="DK55" s="32">
        <f t="shared" si="590"/>
        <v>0</v>
      </c>
      <c r="DL55" s="32">
        <f t="shared" si="590"/>
        <v>0</v>
      </c>
      <c r="DM55" s="32">
        <f t="shared" si="590"/>
        <v>0</v>
      </c>
      <c r="DN55" s="32">
        <f t="shared" si="590"/>
        <v>0</v>
      </c>
      <c r="DO55" s="32">
        <f t="shared" si="590"/>
        <v>0</v>
      </c>
      <c r="DP55" s="32">
        <f t="shared" si="590"/>
        <v>0</v>
      </c>
      <c r="DQ55" s="32">
        <f t="shared" si="590"/>
        <v>0</v>
      </c>
      <c r="DR55" s="32">
        <f t="shared" si="590"/>
        <v>0</v>
      </c>
      <c r="DS55" s="32">
        <f t="shared" si="590"/>
        <v>0</v>
      </c>
      <c r="DT55" s="32">
        <f t="shared" si="590"/>
        <v>0</v>
      </c>
      <c r="DU55" s="32">
        <f t="shared" si="590"/>
        <v>0</v>
      </c>
      <c r="DV55" s="32">
        <f t="shared" si="590"/>
        <v>0</v>
      </c>
      <c r="DW55" s="32">
        <f t="shared" si="590"/>
        <v>0</v>
      </c>
      <c r="DX55" s="32">
        <f t="shared" si="590"/>
        <v>0</v>
      </c>
      <c r="DY55" s="32">
        <f t="shared" si="590"/>
        <v>0</v>
      </c>
      <c r="DZ55" s="32">
        <f t="shared" si="590"/>
        <v>0</v>
      </c>
      <c r="EA55" s="32">
        <f t="shared" si="590"/>
        <v>0</v>
      </c>
      <c r="EB55" s="32">
        <f t="shared" si="590"/>
        <v>0</v>
      </c>
      <c r="EC55" s="32">
        <f t="shared" si="590"/>
        <v>0</v>
      </c>
      <c r="ED55" s="32">
        <f t="shared" si="590"/>
        <v>0</v>
      </c>
      <c r="EE55" s="32">
        <f t="shared" si="590"/>
        <v>0</v>
      </c>
      <c r="EF55" s="32">
        <f t="shared" si="590"/>
        <v>0</v>
      </c>
      <c r="EG55" s="32">
        <f t="shared" si="590"/>
        <v>0</v>
      </c>
      <c r="EH55" s="32">
        <f t="shared" si="590"/>
        <v>0</v>
      </c>
      <c r="EI55" s="32">
        <f t="shared" ref="EI55:GJ55" si="591" xml:space="preserve"> -1 * MIN(EI53, 0) * EI54</f>
        <v>0</v>
      </c>
      <c r="EJ55" s="32">
        <f t="shared" si="591"/>
        <v>0</v>
      </c>
      <c r="EK55" s="32">
        <f t="shared" si="591"/>
        <v>0</v>
      </c>
      <c r="EL55" s="32">
        <f t="shared" si="591"/>
        <v>0</v>
      </c>
      <c r="EM55" s="32">
        <f t="shared" si="591"/>
        <v>0</v>
      </c>
      <c r="EN55" s="32">
        <f t="shared" si="591"/>
        <v>0</v>
      </c>
      <c r="EO55" s="32">
        <f t="shared" si="591"/>
        <v>0</v>
      </c>
      <c r="EP55" s="32">
        <f t="shared" si="591"/>
        <v>0</v>
      </c>
      <c r="EQ55" s="32">
        <f t="shared" si="591"/>
        <v>0</v>
      </c>
      <c r="ER55" s="32">
        <f t="shared" si="591"/>
        <v>0</v>
      </c>
      <c r="ES55" s="32">
        <f t="shared" si="591"/>
        <v>0</v>
      </c>
      <c r="ET55" s="32">
        <f t="shared" si="591"/>
        <v>0</v>
      </c>
      <c r="EU55" s="32">
        <f t="shared" si="591"/>
        <v>0</v>
      </c>
      <c r="EV55" s="32">
        <f t="shared" si="591"/>
        <v>0</v>
      </c>
      <c r="EW55" s="32">
        <f t="shared" si="591"/>
        <v>0</v>
      </c>
      <c r="EX55" s="32">
        <f t="shared" si="591"/>
        <v>0</v>
      </c>
      <c r="EY55" s="32">
        <f t="shared" si="591"/>
        <v>0</v>
      </c>
      <c r="EZ55" s="32">
        <f t="shared" si="591"/>
        <v>0</v>
      </c>
      <c r="FA55" s="32">
        <f t="shared" si="591"/>
        <v>0</v>
      </c>
      <c r="FB55" s="32">
        <f t="shared" si="591"/>
        <v>0</v>
      </c>
      <c r="FC55" s="32">
        <f t="shared" si="591"/>
        <v>0</v>
      </c>
      <c r="FD55" s="32">
        <f t="shared" si="591"/>
        <v>0</v>
      </c>
      <c r="FE55" s="32">
        <f t="shared" si="591"/>
        <v>0</v>
      </c>
      <c r="FF55" s="32">
        <f t="shared" si="591"/>
        <v>0</v>
      </c>
      <c r="FG55" s="32">
        <f t="shared" si="591"/>
        <v>0</v>
      </c>
      <c r="FH55" s="32">
        <f t="shared" si="591"/>
        <v>0</v>
      </c>
      <c r="FI55" s="32">
        <f t="shared" si="591"/>
        <v>0</v>
      </c>
      <c r="FJ55" s="32">
        <f t="shared" si="591"/>
        <v>0</v>
      </c>
      <c r="FK55" s="32">
        <f t="shared" si="591"/>
        <v>0</v>
      </c>
      <c r="FL55" s="32">
        <f t="shared" si="591"/>
        <v>0</v>
      </c>
      <c r="FM55" s="32">
        <f t="shared" si="591"/>
        <v>0</v>
      </c>
      <c r="FN55" s="32">
        <f t="shared" si="591"/>
        <v>0</v>
      </c>
      <c r="FO55" s="32">
        <f t="shared" si="591"/>
        <v>0</v>
      </c>
      <c r="FP55" s="32">
        <f t="shared" si="591"/>
        <v>0</v>
      </c>
      <c r="FQ55" s="32">
        <f t="shared" si="591"/>
        <v>0</v>
      </c>
      <c r="FR55" s="32">
        <f t="shared" si="591"/>
        <v>0</v>
      </c>
      <c r="FS55" s="32">
        <f t="shared" si="591"/>
        <v>0</v>
      </c>
      <c r="FT55" s="32">
        <f t="shared" si="591"/>
        <v>0</v>
      </c>
      <c r="FU55" s="32">
        <f t="shared" si="591"/>
        <v>0</v>
      </c>
      <c r="FV55" s="32">
        <f t="shared" si="591"/>
        <v>0</v>
      </c>
      <c r="FW55" s="32">
        <f t="shared" si="591"/>
        <v>0</v>
      </c>
      <c r="FX55" s="32">
        <f t="shared" si="591"/>
        <v>0</v>
      </c>
      <c r="FY55" s="32">
        <f t="shared" si="591"/>
        <v>0</v>
      </c>
      <c r="FZ55" s="32">
        <f t="shared" si="591"/>
        <v>0</v>
      </c>
      <c r="GA55" s="32">
        <f t="shared" si="591"/>
        <v>0</v>
      </c>
      <c r="GB55" s="32">
        <f t="shared" si="591"/>
        <v>0</v>
      </c>
      <c r="GC55" s="32">
        <f t="shared" si="591"/>
        <v>0</v>
      </c>
      <c r="GD55" s="32">
        <f t="shared" si="591"/>
        <v>0</v>
      </c>
      <c r="GE55" s="32">
        <f t="shared" si="591"/>
        <v>0</v>
      </c>
      <c r="GF55" s="32">
        <f t="shared" si="591"/>
        <v>0</v>
      </c>
      <c r="GG55" s="32">
        <f t="shared" si="591"/>
        <v>0</v>
      </c>
      <c r="GH55" s="32">
        <f t="shared" si="591"/>
        <v>0</v>
      </c>
      <c r="GI55" s="32">
        <f t="shared" si="591"/>
        <v>0</v>
      </c>
      <c r="GJ55" s="32">
        <f t="shared" si="591"/>
        <v>0</v>
      </c>
    </row>
    <row r="56" spans="1:192" x14ac:dyDescent="0.25">
      <c r="A56" s="85"/>
      <c r="B56" s="85"/>
      <c r="C56" s="672"/>
      <c r="D56" s="66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2"/>
      <c r="CX56" s="32"/>
      <c r="CY56" s="32"/>
      <c r="CZ56" s="32"/>
      <c r="DA56" s="32"/>
      <c r="DB56" s="32"/>
      <c r="DC56" s="32"/>
      <c r="DD56" s="32"/>
      <c r="DE56" s="32"/>
      <c r="DF56" s="32"/>
      <c r="DG56" s="32"/>
      <c r="DH56" s="32"/>
      <c r="DI56" s="32"/>
      <c r="DJ56" s="32"/>
      <c r="DK56" s="32"/>
      <c r="DL56" s="32"/>
      <c r="DM56" s="32"/>
      <c r="DN56" s="32"/>
      <c r="DO56" s="32"/>
      <c r="DP56" s="32"/>
      <c r="DQ56" s="32"/>
      <c r="DR56" s="32"/>
      <c r="DS56" s="32"/>
      <c r="DT56" s="32"/>
      <c r="DU56" s="32"/>
      <c r="DV56" s="32"/>
      <c r="DW56" s="32"/>
      <c r="DX56" s="32"/>
      <c r="DY56" s="32"/>
      <c r="DZ56" s="32"/>
      <c r="EA56" s="32"/>
      <c r="EB56" s="32"/>
      <c r="EC56" s="32"/>
      <c r="ED56" s="32"/>
      <c r="EE56" s="32"/>
      <c r="EF56" s="32"/>
      <c r="EG56" s="32"/>
      <c r="EH56" s="32"/>
      <c r="EI56" s="32"/>
      <c r="EJ56" s="32"/>
      <c r="EK56" s="32"/>
      <c r="EL56" s="32"/>
      <c r="EM56" s="32"/>
      <c r="EN56" s="32"/>
      <c r="EO56" s="32"/>
      <c r="EP56" s="32"/>
      <c r="EQ56" s="32"/>
      <c r="ER56" s="32"/>
      <c r="ES56" s="32"/>
      <c r="ET56" s="32"/>
      <c r="EU56" s="32"/>
      <c r="EV56" s="32"/>
      <c r="EW56" s="32"/>
      <c r="EX56" s="32"/>
      <c r="EY56" s="32"/>
      <c r="EZ56" s="32"/>
      <c r="FA56" s="32"/>
      <c r="FB56" s="32"/>
      <c r="FC56" s="32"/>
      <c r="FD56" s="32"/>
      <c r="FE56" s="32"/>
      <c r="FF56" s="32"/>
      <c r="FG56" s="32"/>
      <c r="FH56" s="32"/>
      <c r="FI56" s="32"/>
      <c r="FJ56" s="32"/>
      <c r="FK56" s="32"/>
      <c r="FL56" s="32"/>
      <c r="FM56" s="32"/>
      <c r="FN56" s="32"/>
      <c r="FO56" s="32"/>
      <c r="FP56" s="32"/>
      <c r="FQ56" s="32"/>
      <c r="FR56" s="32"/>
      <c r="FS56" s="32"/>
      <c r="FT56" s="32"/>
      <c r="FU56" s="32"/>
      <c r="FV56" s="32"/>
      <c r="FW56" s="32"/>
      <c r="FX56" s="32"/>
      <c r="FY56" s="32"/>
      <c r="FZ56" s="32"/>
      <c r="GA56" s="32"/>
      <c r="GB56" s="32"/>
      <c r="GC56" s="32"/>
      <c r="GD56" s="32"/>
      <c r="GE56" s="32"/>
      <c r="GF56" s="32"/>
      <c r="GG56" s="32"/>
      <c r="GH56" s="32"/>
      <c r="GI56" s="32"/>
      <c r="GJ56" s="32"/>
    </row>
    <row r="57" spans="1:192" x14ac:dyDescent="0.25">
      <c r="A57" s="85"/>
      <c r="B57" s="85"/>
      <c r="C57" s="672"/>
      <c r="D57" s="66"/>
      <c r="E57" s="63" t="str">
        <f t="shared" ref="E57:BP57" si="592" xml:space="preserve"> E$55</f>
        <v>DS shortfall target withdrawal</v>
      </c>
      <c r="F57" s="63">
        <f t="shared" si="592"/>
        <v>0</v>
      </c>
      <c r="G57" s="63" t="str">
        <f t="shared" si="592"/>
        <v>$ 000s</v>
      </c>
      <c r="H57" s="63">
        <f t="shared" si="592"/>
        <v>0</v>
      </c>
      <c r="I57" s="63">
        <f t="shared" si="592"/>
        <v>0</v>
      </c>
      <c r="J57" s="63">
        <f t="shared" si="592"/>
        <v>0</v>
      </c>
      <c r="K57" s="63">
        <f t="shared" si="592"/>
        <v>0</v>
      </c>
      <c r="L57" s="63">
        <f t="shared" si="592"/>
        <v>0</v>
      </c>
      <c r="M57" s="63">
        <f t="shared" si="592"/>
        <v>0</v>
      </c>
      <c r="N57" s="63">
        <f t="shared" si="592"/>
        <v>0</v>
      </c>
      <c r="O57" s="63">
        <f t="shared" si="592"/>
        <v>0</v>
      </c>
      <c r="P57" s="63">
        <f t="shared" si="592"/>
        <v>0</v>
      </c>
      <c r="Q57" s="63">
        <f t="shared" si="592"/>
        <v>0</v>
      </c>
      <c r="R57" s="63">
        <f t="shared" si="592"/>
        <v>0</v>
      </c>
      <c r="S57" s="63">
        <f t="shared" si="592"/>
        <v>0</v>
      </c>
      <c r="T57" s="63">
        <f t="shared" si="592"/>
        <v>0</v>
      </c>
      <c r="U57" s="63">
        <f t="shared" si="592"/>
        <v>0</v>
      </c>
      <c r="V57" s="63">
        <f t="shared" si="592"/>
        <v>0</v>
      </c>
      <c r="W57" s="63">
        <f t="shared" si="592"/>
        <v>0</v>
      </c>
      <c r="X57" s="63">
        <f t="shared" si="592"/>
        <v>0</v>
      </c>
      <c r="Y57" s="63">
        <f t="shared" si="592"/>
        <v>0</v>
      </c>
      <c r="Z57" s="63">
        <f t="shared" si="592"/>
        <v>0</v>
      </c>
      <c r="AA57" s="63">
        <f t="shared" si="592"/>
        <v>0</v>
      </c>
      <c r="AB57" s="63">
        <f t="shared" si="592"/>
        <v>0</v>
      </c>
      <c r="AC57" s="63">
        <f t="shared" si="592"/>
        <v>0</v>
      </c>
      <c r="AD57" s="63">
        <f t="shared" si="592"/>
        <v>0</v>
      </c>
      <c r="AE57" s="63">
        <f t="shared" si="592"/>
        <v>0</v>
      </c>
      <c r="AF57" s="63">
        <f t="shared" si="592"/>
        <v>0</v>
      </c>
      <c r="AG57" s="63">
        <f t="shared" si="592"/>
        <v>0</v>
      </c>
      <c r="AH57" s="63">
        <f t="shared" si="592"/>
        <v>0</v>
      </c>
      <c r="AI57" s="63">
        <f t="shared" si="592"/>
        <v>0</v>
      </c>
      <c r="AJ57" s="63">
        <f t="shared" si="592"/>
        <v>0</v>
      </c>
      <c r="AK57" s="63">
        <f t="shared" si="592"/>
        <v>0</v>
      </c>
      <c r="AL57" s="63">
        <f t="shared" si="592"/>
        <v>0</v>
      </c>
      <c r="AM57" s="63">
        <f t="shared" si="592"/>
        <v>0</v>
      </c>
      <c r="AN57" s="63">
        <f t="shared" si="592"/>
        <v>0</v>
      </c>
      <c r="AO57" s="63">
        <f t="shared" si="592"/>
        <v>0</v>
      </c>
      <c r="AP57" s="63">
        <f t="shared" si="592"/>
        <v>0</v>
      </c>
      <c r="AQ57" s="63">
        <f t="shared" si="592"/>
        <v>0</v>
      </c>
      <c r="AR57" s="63">
        <f t="shared" si="592"/>
        <v>0</v>
      </c>
      <c r="AS57" s="63">
        <f t="shared" si="592"/>
        <v>0</v>
      </c>
      <c r="AT57" s="63">
        <f t="shared" si="592"/>
        <v>0</v>
      </c>
      <c r="AU57" s="63">
        <f t="shared" si="592"/>
        <v>0</v>
      </c>
      <c r="AV57" s="63">
        <f t="shared" si="592"/>
        <v>0</v>
      </c>
      <c r="AW57" s="63">
        <f t="shared" si="592"/>
        <v>0</v>
      </c>
      <c r="AX57" s="63">
        <f t="shared" si="592"/>
        <v>0</v>
      </c>
      <c r="AY57" s="63">
        <f t="shared" si="592"/>
        <v>0</v>
      </c>
      <c r="AZ57" s="63">
        <f t="shared" si="592"/>
        <v>0</v>
      </c>
      <c r="BA57" s="63">
        <f t="shared" si="592"/>
        <v>0</v>
      </c>
      <c r="BB57" s="63">
        <f t="shared" si="592"/>
        <v>0</v>
      </c>
      <c r="BC57" s="63">
        <f t="shared" si="592"/>
        <v>0</v>
      </c>
      <c r="BD57" s="63">
        <f t="shared" si="592"/>
        <v>0</v>
      </c>
      <c r="BE57" s="63">
        <f t="shared" si="592"/>
        <v>0</v>
      </c>
      <c r="BF57" s="63">
        <f t="shared" si="592"/>
        <v>0</v>
      </c>
      <c r="BG57" s="63">
        <f t="shared" si="592"/>
        <v>0</v>
      </c>
      <c r="BH57" s="63">
        <f t="shared" si="592"/>
        <v>0</v>
      </c>
      <c r="BI57" s="63">
        <f t="shared" si="592"/>
        <v>0</v>
      </c>
      <c r="BJ57" s="63">
        <f t="shared" si="592"/>
        <v>0</v>
      </c>
      <c r="BK57" s="63">
        <f t="shared" si="592"/>
        <v>0</v>
      </c>
      <c r="BL57" s="63">
        <f t="shared" si="592"/>
        <v>0</v>
      </c>
      <c r="BM57" s="63">
        <f t="shared" si="592"/>
        <v>0</v>
      </c>
      <c r="BN57" s="63">
        <f t="shared" si="592"/>
        <v>0</v>
      </c>
      <c r="BO57" s="63">
        <f t="shared" si="592"/>
        <v>0</v>
      </c>
      <c r="BP57" s="63">
        <f t="shared" si="592"/>
        <v>0</v>
      </c>
      <c r="BQ57" s="63">
        <f t="shared" ref="BQ57:EB57" si="593" xml:space="preserve"> BQ$55</f>
        <v>0</v>
      </c>
      <c r="BR57" s="63">
        <f t="shared" si="593"/>
        <v>0</v>
      </c>
      <c r="BS57" s="63">
        <f t="shared" si="593"/>
        <v>0</v>
      </c>
      <c r="BT57" s="63">
        <f t="shared" si="593"/>
        <v>0</v>
      </c>
      <c r="BU57" s="63">
        <f t="shared" si="593"/>
        <v>0</v>
      </c>
      <c r="BV57" s="63">
        <f t="shared" si="593"/>
        <v>0</v>
      </c>
      <c r="BW57" s="63">
        <f t="shared" si="593"/>
        <v>0</v>
      </c>
      <c r="BX57" s="63">
        <f t="shared" si="593"/>
        <v>0</v>
      </c>
      <c r="BY57" s="63">
        <f t="shared" si="593"/>
        <v>0</v>
      </c>
      <c r="BZ57" s="63">
        <f t="shared" si="593"/>
        <v>0</v>
      </c>
      <c r="CA57" s="63">
        <f t="shared" si="593"/>
        <v>0</v>
      </c>
      <c r="CB57" s="63">
        <f t="shared" si="593"/>
        <v>0</v>
      </c>
      <c r="CC57" s="63">
        <f t="shared" si="593"/>
        <v>0</v>
      </c>
      <c r="CD57" s="63">
        <f t="shared" si="593"/>
        <v>0</v>
      </c>
      <c r="CE57" s="63">
        <f t="shared" si="593"/>
        <v>0</v>
      </c>
      <c r="CF57" s="63">
        <f t="shared" si="593"/>
        <v>0</v>
      </c>
      <c r="CG57" s="63">
        <f t="shared" si="593"/>
        <v>0</v>
      </c>
      <c r="CH57" s="63">
        <f t="shared" si="593"/>
        <v>0</v>
      </c>
      <c r="CI57" s="63">
        <f t="shared" si="593"/>
        <v>0</v>
      </c>
      <c r="CJ57" s="63">
        <f t="shared" si="593"/>
        <v>0</v>
      </c>
      <c r="CK57" s="63">
        <f t="shared" si="593"/>
        <v>0</v>
      </c>
      <c r="CL57" s="63">
        <f t="shared" si="593"/>
        <v>0</v>
      </c>
      <c r="CM57" s="63">
        <f t="shared" si="593"/>
        <v>0</v>
      </c>
      <c r="CN57" s="63">
        <f t="shared" si="593"/>
        <v>0</v>
      </c>
      <c r="CO57" s="63">
        <f t="shared" si="593"/>
        <v>0</v>
      </c>
      <c r="CP57" s="63">
        <f t="shared" si="593"/>
        <v>0</v>
      </c>
      <c r="CQ57" s="63">
        <f t="shared" si="593"/>
        <v>0</v>
      </c>
      <c r="CR57" s="63">
        <f t="shared" si="593"/>
        <v>0</v>
      </c>
      <c r="CS57" s="63">
        <f t="shared" si="593"/>
        <v>0</v>
      </c>
      <c r="CT57" s="63">
        <f t="shared" si="593"/>
        <v>0</v>
      </c>
      <c r="CU57" s="63">
        <f t="shared" si="593"/>
        <v>0</v>
      </c>
      <c r="CV57" s="63">
        <f t="shared" si="593"/>
        <v>0</v>
      </c>
      <c r="CW57" s="63">
        <f t="shared" si="593"/>
        <v>0</v>
      </c>
      <c r="CX57" s="63">
        <f t="shared" si="593"/>
        <v>0</v>
      </c>
      <c r="CY57" s="63">
        <f t="shared" si="593"/>
        <v>0</v>
      </c>
      <c r="CZ57" s="63">
        <f t="shared" si="593"/>
        <v>0</v>
      </c>
      <c r="DA57" s="63">
        <f t="shared" si="593"/>
        <v>0</v>
      </c>
      <c r="DB57" s="63">
        <f t="shared" si="593"/>
        <v>0</v>
      </c>
      <c r="DC57" s="63">
        <f t="shared" si="593"/>
        <v>0</v>
      </c>
      <c r="DD57" s="63">
        <f t="shared" si="593"/>
        <v>0</v>
      </c>
      <c r="DE57" s="63">
        <f t="shared" si="593"/>
        <v>0</v>
      </c>
      <c r="DF57" s="63">
        <f t="shared" si="593"/>
        <v>0</v>
      </c>
      <c r="DG57" s="63">
        <f t="shared" si="593"/>
        <v>0</v>
      </c>
      <c r="DH57" s="63">
        <f t="shared" si="593"/>
        <v>0</v>
      </c>
      <c r="DI57" s="63">
        <f t="shared" si="593"/>
        <v>0</v>
      </c>
      <c r="DJ57" s="63">
        <f t="shared" si="593"/>
        <v>0</v>
      </c>
      <c r="DK57" s="63">
        <f t="shared" si="593"/>
        <v>0</v>
      </c>
      <c r="DL57" s="63">
        <f t="shared" si="593"/>
        <v>0</v>
      </c>
      <c r="DM57" s="63">
        <f t="shared" si="593"/>
        <v>0</v>
      </c>
      <c r="DN57" s="63">
        <f t="shared" si="593"/>
        <v>0</v>
      </c>
      <c r="DO57" s="63">
        <f t="shared" si="593"/>
        <v>0</v>
      </c>
      <c r="DP57" s="63">
        <f t="shared" si="593"/>
        <v>0</v>
      </c>
      <c r="DQ57" s="63">
        <f t="shared" si="593"/>
        <v>0</v>
      </c>
      <c r="DR57" s="63">
        <f t="shared" si="593"/>
        <v>0</v>
      </c>
      <c r="DS57" s="63">
        <f t="shared" si="593"/>
        <v>0</v>
      </c>
      <c r="DT57" s="63">
        <f t="shared" si="593"/>
        <v>0</v>
      </c>
      <c r="DU57" s="63">
        <f t="shared" si="593"/>
        <v>0</v>
      </c>
      <c r="DV57" s="63">
        <f t="shared" si="593"/>
        <v>0</v>
      </c>
      <c r="DW57" s="63">
        <f t="shared" si="593"/>
        <v>0</v>
      </c>
      <c r="DX57" s="63">
        <f t="shared" si="593"/>
        <v>0</v>
      </c>
      <c r="DY57" s="63">
        <f t="shared" si="593"/>
        <v>0</v>
      </c>
      <c r="DZ57" s="63">
        <f t="shared" si="593"/>
        <v>0</v>
      </c>
      <c r="EA57" s="63">
        <f t="shared" si="593"/>
        <v>0</v>
      </c>
      <c r="EB57" s="63">
        <f t="shared" si="593"/>
        <v>0</v>
      </c>
      <c r="EC57" s="63">
        <f t="shared" ref="EC57:GJ57" si="594" xml:space="preserve"> EC$55</f>
        <v>0</v>
      </c>
      <c r="ED57" s="63">
        <f t="shared" si="594"/>
        <v>0</v>
      </c>
      <c r="EE57" s="63">
        <f t="shared" si="594"/>
        <v>0</v>
      </c>
      <c r="EF57" s="63">
        <f t="shared" si="594"/>
        <v>0</v>
      </c>
      <c r="EG57" s="63">
        <f t="shared" si="594"/>
        <v>0</v>
      </c>
      <c r="EH57" s="63">
        <f t="shared" si="594"/>
        <v>0</v>
      </c>
      <c r="EI57" s="63">
        <f t="shared" si="594"/>
        <v>0</v>
      </c>
      <c r="EJ57" s="63">
        <f t="shared" si="594"/>
        <v>0</v>
      </c>
      <c r="EK57" s="63">
        <f t="shared" si="594"/>
        <v>0</v>
      </c>
      <c r="EL57" s="63">
        <f t="shared" si="594"/>
        <v>0</v>
      </c>
      <c r="EM57" s="63">
        <f t="shared" si="594"/>
        <v>0</v>
      </c>
      <c r="EN57" s="63">
        <f t="shared" si="594"/>
        <v>0</v>
      </c>
      <c r="EO57" s="63">
        <f t="shared" si="594"/>
        <v>0</v>
      </c>
      <c r="EP57" s="63">
        <f t="shared" si="594"/>
        <v>0</v>
      </c>
      <c r="EQ57" s="63">
        <f t="shared" si="594"/>
        <v>0</v>
      </c>
      <c r="ER57" s="63">
        <f t="shared" si="594"/>
        <v>0</v>
      </c>
      <c r="ES57" s="63">
        <f t="shared" si="594"/>
        <v>0</v>
      </c>
      <c r="ET57" s="63">
        <f t="shared" si="594"/>
        <v>0</v>
      </c>
      <c r="EU57" s="63">
        <f t="shared" si="594"/>
        <v>0</v>
      </c>
      <c r="EV57" s="63">
        <f t="shared" si="594"/>
        <v>0</v>
      </c>
      <c r="EW57" s="63">
        <f t="shared" si="594"/>
        <v>0</v>
      </c>
      <c r="EX57" s="63">
        <f t="shared" si="594"/>
        <v>0</v>
      </c>
      <c r="EY57" s="63">
        <f t="shared" si="594"/>
        <v>0</v>
      </c>
      <c r="EZ57" s="63">
        <f t="shared" si="594"/>
        <v>0</v>
      </c>
      <c r="FA57" s="63">
        <f t="shared" si="594"/>
        <v>0</v>
      </c>
      <c r="FB57" s="63">
        <f t="shared" si="594"/>
        <v>0</v>
      </c>
      <c r="FC57" s="63">
        <f t="shared" si="594"/>
        <v>0</v>
      </c>
      <c r="FD57" s="63">
        <f t="shared" si="594"/>
        <v>0</v>
      </c>
      <c r="FE57" s="63">
        <f t="shared" si="594"/>
        <v>0</v>
      </c>
      <c r="FF57" s="63">
        <f t="shared" si="594"/>
        <v>0</v>
      </c>
      <c r="FG57" s="63">
        <f t="shared" si="594"/>
        <v>0</v>
      </c>
      <c r="FH57" s="63">
        <f t="shared" si="594"/>
        <v>0</v>
      </c>
      <c r="FI57" s="63">
        <f t="shared" si="594"/>
        <v>0</v>
      </c>
      <c r="FJ57" s="63">
        <f t="shared" si="594"/>
        <v>0</v>
      </c>
      <c r="FK57" s="63">
        <f t="shared" si="594"/>
        <v>0</v>
      </c>
      <c r="FL57" s="63">
        <f t="shared" si="594"/>
        <v>0</v>
      </c>
      <c r="FM57" s="63">
        <f t="shared" si="594"/>
        <v>0</v>
      </c>
      <c r="FN57" s="63">
        <f t="shared" si="594"/>
        <v>0</v>
      </c>
      <c r="FO57" s="63">
        <f t="shared" si="594"/>
        <v>0</v>
      </c>
      <c r="FP57" s="63">
        <f t="shared" si="594"/>
        <v>0</v>
      </c>
      <c r="FQ57" s="63">
        <f t="shared" si="594"/>
        <v>0</v>
      </c>
      <c r="FR57" s="63">
        <f t="shared" si="594"/>
        <v>0</v>
      </c>
      <c r="FS57" s="63">
        <f t="shared" si="594"/>
        <v>0</v>
      </c>
      <c r="FT57" s="63">
        <f t="shared" si="594"/>
        <v>0</v>
      </c>
      <c r="FU57" s="63">
        <f t="shared" si="594"/>
        <v>0</v>
      </c>
      <c r="FV57" s="63">
        <f t="shared" si="594"/>
        <v>0</v>
      </c>
      <c r="FW57" s="63">
        <f t="shared" si="594"/>
        <v>0</v>
      </c>
      <c r="FX57" s="63">
        <f t="shared" si="594"/>
        <v>0</v>
      </c>
      <c r="FY57" s="63">
        <f t="shared" si="594"/>
        <v>0</v>
      </c>
      <c r="FZ57" s="63">
        <f t="shared" si="594"/>
        <v>0</v>
      </c>
      <c r="GA57" s="63">
        <f t="shared" si="594"/>
        <v>0</v>
      </c>
      <c r="GB57" s="63">
        <f t="shared" si="594"/>
        <v>0</v>
      </c>
      <c r="GC57" s="63">
        <f t="shared" si="594"/>
        <v>0</v>
      </c>
      <c r="GD57" s="63">
        <f t="shared" si="594"/>
        <v>0</v>
      </c>
      <c r="GE57" s="63">
        <f t="shared" si="594"/>
        <v>0</v>
      </c>
      <c r="GF57" s="63">
        <f t="shared" si="594"/>
        <v>0</v>
      </c>
      <c r="GG57" s="63">
        <f t="shared" si="594"/>
        <v>0</v>
      </c>
      <c r="GH57" s="63">
        <f t="shared" si="594"/>
        <v>0</v>
      </c>
      <c r="GI57" s="63">
        <f t="shared" si="594"/>
        <v>0</v>
      </c>
      <c r="GJ57" s="63">
        <f t="shared" si="594"/>
        <v>0</v>
      </c>
    </row>
    <row r="58" spans="1:192" x14ac:dyDescent="0.25">
      <c r="A58" s="85"/>
      <c r="B58" s="85"/>
      <c r="C58" s="672"/>
      <c r="D58" s="66"/>
      <c r="E58" s="63" t="str">
        <f xml:space="preserve"> E$78</f>
        <v>DSRA balance BEG</v>
      </c>
      <c r="F58" s="63">
        <f t="shared" ref="F58:BQ58" si="595" xml:space="preserve"> F$78</f>
        <v>0</v>
      </c>
      <c r="G58" s="63" t="str">
        <f t="shared" si="595"/>
        <v>$ 000s</v>
      </c>
      <c r="H58" s="63">
        <f t="shared" si="595"/>
        <v>0</v>
      </c>
      <c r="I58" s="63">
        <f t="shared" si="595"/>
        <v>0</v>
      </c>
      <c r="J58" s="63">
        <f t="shared" si="595"/>
        <v>0</v>
      </c>
      <c r="K58" s="63">
        <f t="shared" si="595"/>
        <v>0</v>
      </c>
      <c r="L58" s="63">
        <f t="shared" si="595"/>
        <v>0</v>
      </c>
      <c r="M58" s="63">
        <f t="shared" si="595"/>
        <v>0</v>
      </c>
      <c r="N58" s="63">
        <f t="shared" si="595"/>
        <v>0</v>
      </c>
      <c r="O58" s="63">
        <f t="shared" si="595"/>
        <v>0</v>
      </c>
      <c r="P58" s="63">
        <f t="shared" si="595"/>
        <v>0</v>
      </c>
      <c r="Q58" s="63">
        <f t="shared" si="595"/>
        <v>0</v>
      </c>
      <c r="R58" s="63">
        <f t="shared" si="595"/>
        <v>0</v>
      </c>
      <c r="S58" s="63">
        <f t="shared" si="595"/>
        <v>3444.3289314719805</v>
      </c>
      <c r="T58" s="63">
        <f t="shared" si="595"/>
        <v>3444.3289314719805</v>
      </c>
      <c r="U58" s="63">
        <f t="shared" si="595"/>
        <v>3428.2548482676907</v>
      </c>
      <c r="V58" s="63">
        <f t="shared" si="595"/>
        <v>3417.456661937656</v>
      </c>
      <c r="W58" s="63">
        <f t="shared" si="595"/>
        <v>3406.9463190059073</v>
      </c>
      <c r="X58" s="63">
        <f t="shared" si="595"/>
        <v>3391.1647659291152</v>
      </c>
      <c r="Y58" s="63">
        <f t="shared" si="595"/>
        <v>3387.0785332675359</v>
      </c>
      <c r="Z58" s="63">
        <f t="shared" si="595"/>
        <v>3376.1702988981415</v>
      </c>
      <c r="AA58" s="63">
        <f t="shared" si="595"/>
        <v>3365.5490606252379</v>
      </c>
      <c r="AB58" s="63">
        <f t="shared" si="595"/>
        <v>3355.7208822868461</v>
      </c>
      <c r="AC58" s="63">
        <f t="shared" si="595"/>
        <v>3345.4946288348037</v>
      </c>
      <c r="AD58" s="63">
        <f t="shared" si="595"/>
        <v>3334.5011047729081</v>
      </c>
      <c r="AE58" s="63">
        <f t="shared" si="595"/>
        <v>3323.7936472744232</v>
      </c>
      <c r="AF58" s="63">
        <f t="shared" si="595"/>
        <v>3313.864616240654</v>
      </c>
      <c r="AG58" s="63">
        <f t="shared" si="595"/>
        <v>3303.5320614394054</v>
      </c>
      <c r="AH58" s="63">
        <f t="shared" si="595"/>
        <v>3292.4360657655216</v>
      </c>
      <c r="AI58" s="63">
        <f t="shared" si="595"/>
        <v>3281.6252746109931</v>
      </c>
      <c r="AJ58" s="63">
        <f t="shared" si="595"/>
        <v>3277.4265947297567</v>
      </c>
      <c r="AK58" s="63">
        <f t="shared" si="595"/>
        <v>3261.1453051482563</v>
      </c>
      <c r="AL58" s="63">
        <f t="shared" si="595"/>
        <v>3249.9434185273603</v>
      </c>
      <c r="AM58" s="63">
        <f t="shared" si="595"/>
        <v>3239.0258926998595</v>
      </c>
      <c r="AN58" s="63">
        <f t="shared" si="595"/>
        <v>3223.0266502576128</v>
      </c>
      <c r="AO58" s="63">
        <f t="shared" si="595"/>
        <v>3218.2945794694019</v>
      </c>
      <c r="AP58" s="63">
        <f t="shared" si="595"/>
        <v>3206.9676395640877</v>
      </c>
      <c r="AQ58" s="63">
        <f t="shared" si="595"/>
        <v>3195.9242912255313</v>
      </c>
      <c r="AR58" s="63">
        <f t="shared" si="595"/>
        <v>3185.6535504676667</v>
      </c>
      <c r="AS58" s="63">
        <f t="shared" si="595"/>
        <v>3174.9809691594655</v>
      </c>
      <c r="AT58" s="63">
        <f t="shared" si="595"/>
        <v>3163.5563241752529</v>
      </c>
      <c r="AU58" s="63">
        <f t="shared" si="595"/>
        <v>3152.4144099307023</v>
      </c>
      <c r="AV58" s="63">
        <f t="shared" si="595"/>
        <v>3142.0294612103335</v>
      </c>
      <c r="AW58" s="63">
        <f t="shared" si="595"/>
        <v>3131.2364702253781</v>
      </c>
      <c r="AX58" s="63">
        <f t="shared" si="595"/>
        <v>3119.6951709407754</v>
      </c>
      <c r="AY58" s="63">
        <f t="shared" si="595"/>
        <v>3108.4358152467835</v>
      </c>
      <c r="AZ58" s="63">
        <f t="shared" si="595"/>
        <v>3103.5498051692957</v>
      </c>
      <c r="BA58" s="63">
        <f t="shared" si="595"/>
        <v>3087.0108912714877</v>
      </c>
      <c r="BB58" s="63">
        <f t="shared" si="595"/>
        <v>3075.3491807228938</v>
      </c>
      <c r="BC58" s="63">
        <f t="shared" si="595"/>
        <v>3063.9686460188113</v>
      </c>
      <c r="BD58" s="63">
        <f t="shared" si="595"/>
        <v>3047.7009514848633</v>
      </c>
      <c r="BE58" s="63">
        <f t="shared" si="595"/>
        <v>3042.2602419448331</v>
      </c>
      <c r="BF58" s="63">
        <f t="shared" si="595"/>
        <v>3030.4568732245816</v>
      </c>
      <c r="BG58" s="63">
        <f t="shared" si="595"/>
        <v>3018.9339763582852</v>
      </c>
      <c r="BH58" s="63">
        <f t="shared" si="595"/>
        <v>3008.1632032325601</v>
      </c>
      <c r="BI58" s="63">
        <f t="shared" si="595"/>
        <v>2996.9856535714648</v>
      </c>
      <c r="BJ58" s="63">
        <f t="shared" si="595"/>
        <v>2985.0708490667412</v>
      </c>
      <c r="BK58" s="63">
        <f t="shared" si="595"/>
        <v>2973.4354596238527</v>
      </c>
      <c r="BL58" s="63">
        <f t="shared" si="595"/>
        <v>2331.3693729872971</v>
      </c>
      <c r="BM58" s="63">
        <f t="shared" si="595"/>
        <v>1635.8003699836327</v>
      </c>
      <c r="BN58" s="63">
        <f t="shared" si="595"/>
        <v>792.67897229305254</v>
      </c>
      <c r="BO58" s="63">
        <f t="shared" si="595"/>
        <v>1.6498372224305058E-4</v>
      </c>
      <c r="BP58" s="63">
        <f t="shared" si="595"/>
        <v>0</v>
      </c>
      <c r="BQ58" s="63">
        <f t="shared" si="595"/>
        <v>0</v>
      </c>
      <c r="BR58" s="63">
        <f t="shared" ref="BR58:EC58" si="596" xml:space="preserve"> BR$78</f>
        <v>0</v>
      </c>
      <c r="BS58" s="63">
        <f t="shared" si="596"/>
        <v>0</v>
      </c>
      <c r="BT58" s="63">
        <f t="shared" si="596"/>
        <v>0</v>
      </c>
      <c r="BU58" s="63">
        <f t="shared" si="596"/>
        <v>0</v>
      </c>
      <c r="BV58" s="63">
        <f t="shared" si="596"/>
        <v>0</v>
      </c>
      <c r="BW58" s="63">
        <f t="shared" si="596"/>
        <v>0</v>
      </c>
      <c r="BX58" s="63">
        <f t="shared" si="596"/>
        <v>0</v>
      </c>
      <c r="BY58" s="63">
        <f t="shared" si="596"/>
        <v>0</v>
      </c>
      <c r="BZ58" s="63">
        <f t="shared" si="596"/>
        <v>0</v>
      </c>
      <c r="CA58" s="63">
        <f t="shared" si="596"/>
        <v>0</v>
      </c>
      <c r="CB58" s="63">
        <f t="shared" si="596"/>
        <v>0</v>
      </c>
      <c r="CC58" s="63">
        <f t="shared" si="596"/>
        <v>0</v>
      </c>
      <c r="CD58" s="63">
        <f t="shared" si="596"/>
        <v>0</v>
      </c>
      <c r="CE58" s="63">
        <f t="shared" si="596"/>
        <v>0</v>
      </c>
      <c r="CF58" s="63">
        <f t="shared" si="596"/>
        <v>0</v>
      </c>
      <c r="CG58" s="63">
        <f t="shared" si="596"/>
        <v>0</v>
      </c>
      <c r="CH58" s="63">
        <f t="shared" si="596"/>
        <v>0</v>
      </c>
      <c r="CI58" s="63">
        <f t="shared" si="596"/>
        <v>0</v>
      </c>
      <c r="CJ58" s="63">
        <f t="shared" si="596"/>
        <v>0</v>
      </c>
      <c r="CK58" s="63">
        <f t="shared" si="596"/>
        <v>0</v>
      </c>
      <c r="CL58" s="63">
        <f t="shared" si="596"/>
        <v>0</v>
      </c>
      <c r="CM58" s="63">
        <f t="shared" si="596"/>
        <v>0</v>
      </c>
      <c r="CN58" s="63">
        <f t="shared" si="596"/>
        <v>0</v>
      </c>
      <c r="CO58" s="63">
        <f t="shared" si="596"/>
        <v>0</v>
      </c>
      <c r="CP58" s="63">
        <f t="shared" si="596"/>
        <v>0</v>
      </c>
      <c r="CQ58" s="63">
        <f t="shared" si="596"/>
        <v>0</v>
      </c>
      <c r="CR58" s="63">
        <f t="shared" si="596"/>
        <v>0</v>
      </c>
      <c r="CS58" s="63">
        <f t="shared" si="596"/>
        <v>0</v>
      </c>
      <c r="CT58" s="63">
        <f t="shared" si="596"/>
        <v>0</v>
      </c>
      <c r="CU58" s="63">
        <f t="shared" si="596"/>
        <v>0</v>
      </c>
      <c r="CV58" s="63">
        <f t="shared" si="596"/>
        <v>0</v>
      </c>
      <c r="CW58" s="63">
        <f t="shared" si="596"/>
        <v>0</v>
      </c>
      <c r="CX58" s="63">
        <f t="shared" si="596"/>
        <v>0</v>
      </c>
      <c r="CY58" s="63">
        <f t="shared" si="596"/>
        <v>0</v>
      </c>
      <c r="CZ58" s="63">
        <f t="shared" si="596"/>
        <v>0</v>
      </c>
      <c r="DA58" s="63">
        <f t="shared" si="596"/>
        <v>0</v>
      </c>
      <c r="DB58" s="63">
        <f t="shared" si="596"/>
        <v>0</v>
      </c>
      <c r="DC58" s="63">
        <f t="shared" si="596"/>
        <v>0</v>
      </c>
      <c r="DD58" s="63">
        <f t="shared" si="596"/>
        <v>0</v>
      </c>
      <c r="DE58" s="63">
        <f t="shared" si="596"/>
        <v>0</v>
      </c>
      <c r="DF58" s="63">
        <f t="shared" si="596"/>
        <v>0</v>
      </c>
      <c r="DG58" s="63">
        <f t="shared" si="596"/>
        <v>0</v>
      </c>
      <c r="DH58" s="63">
        <f t="shared" si="596"/>
        <v>0</v>
      </c>
      <c r="DI58" s="63">
        <f t="shared" si="596"/>
        <v>0</v>
      </c>
      <c r="DJ58" s="63">
        <f t="shared" si="596"/>
        <v>0</v>
      </c>
      <c r="DK58" s="63">
        <f t="shared" si="596"/>
        <v>0</v>
      </c>
      <c r="DL58" s="63">
        <f t="shared" si="596"/>
        <v>0</v>
      </c>
      <c r="DM58" s="63">
        <f t="shared" si="596"/>
        <v>0</v>
      </c>
      <c r="DN58" s="63">
        <f t="shared" si="596"/>
        <v>0</v>
      </c>
      <c r="DO58" s="63">
        <f t="shared" si="596"/>
        <v>0</v>
      </c>
      <c r="DP58" s="63">
        <f t="shared" si="596"/>
        <v>0</v>
      </c>
      <c r="DQ58" s="63">
        <f t="shared" si="596"/>
        <v>0</v>
      </c>
      <c r="DR58" s="63">
        <f t="shared" si="596"/>
        <v>0</v>
      </c>
      <c r="DS58" s="63">
        <f t="shared" si="596"/>
        <v>0</v>
      </c>
      <c r="DT58" s="63">
        <f t="shared" si="596"/>
        <v>0</v>
      </c>
      <c r="DU58" s="63">
        <f t="shared" si="596"/>
        <v>0</v>
      </c>
      <c r="DV58" s="63">
        <f t="shared" si="596"/>
        <v>0</v>
      </c>
      <c r="DW58" s="63">
        <f t="shared" si="596"/>
        <v>0</v>
      </c>
      <c r="DX58" s="63">
        <f t="shared" si="596"/>
        <v>0</v>
      </c>
      <c r="DY58" s="63">
        <f t="shared" si="596"/>
        <v>0</v>
      </c>
      <c r="DZ58" s="63">
        <f t="shared" si="596"/>
        <v>0</v>
      </c>
      <c r="EA58" s="63">
        <f t="shared" si="596"/>
        <v>0</v>
      </c>
      <c r="EB58" s="63">
        <f t="shared" si="596"/>
        <v>0</v>
      </c>
      <c r="EC58" s="63">
        <f t="shared" si="596"/>
        <v>0</v>
      </c>
      <c r="ED58" s="63">
        <f t="shared" ref="ED58:GJ58" si="597" xml:space="preserve"> ED$78</f>
        <v>0</v>
      </c>
      <c r="EE58" s="63">
        <f t="shared" si="597"/>
        <v>0</v>
      </c>
      <c r="EF58" s="63">
        <f t="shared" si="597"/>
        <v>0</v>
      </c>
      <c r="EG58" s="63">
        <f t="shared" si="597"/>
        <v>0</v>
      </c>
      <c r="EH58" s="63">
        <f t="shared" si="597"/>
        <v>0</v>
      </c>
      <c r="EI58" s="63">
        <f t="shared" si="597"/>
        <v>0</v>
      </c>
      <c r="EJ58" s="63">
        <f t="shared" si="597"/>
        <v>0</v>
      </c>
      <c r="EK58" s="63">
        <f t="shared" si="597"/>
        <v>0</v>
      </c>
      <c r="EL58" s="63">
        <f t="shared" si="597"/>
        <v>0</v>
      </c>
      <c r="EM58" s="63">
        <f t="shared" si="597"/>
        <v>0</v>
      </c>
      <c r="EN58" s="63">
        <f t="shared" si="597"/>
        <v>0</v>
      </c>
      <c r="EO58" s="63">
        <f t="shared" si="597"/>
        <v>0</v>
      </c>
      <c r="EP58" s="63">
        <f t="shared" si="597"/>
        <v>0</v>
      </c>
      <c r="EQ58" s="63">
        <f t="shared" si="597"/>
        <v>0</v>
      </c>
      <c r="ER58" s="63">
        <f t="shared" si="597"/>
        <v>0</v>
      </c>
      <c r="ES58" s="63">
        <f t="shared" si="597"/>
        <v>0</v>
      </c>
      <c r="ET58" s="63">
        <f t="shared" si="597"/>
        <v>0</v>
      </c>
      <c r="EU58" s="63">
        <f t="shared" si="597"/>
        <v>0</v>
      </c>
      <c r="EV58" s="63">
        <f t="shared" si="597"/>
        <v>0</v>
      </c>
      <c r="EW58" s="63">
        <f t="shared" si="597"/>
        <v>0</v>
      </c>
      <c r="EX58" s="63">
        <f t="shared" si="597"/>
        <v>0</v>
      </c>
      <c r="EY58" s="63">
        <f t="shared" si="597"/>
        <v>0</v>
      </c>
      <c r="EZ58" s="63">
        <f t="shared" si="597"/>
        <v>0</v>
      </c>
      <c r="FA58" s="63">
        <f t="shared" si="597"/>
        <v>0</v>
      </c>
      <c r="FB58" s="63">
        <f t="shared" si="597"/>
        <v>0</v>
      </c>
      <c r="FC58" s="63">
        <f t="shared" si="597"/>
        <v>0</v>
      </c>
      <c r="FD58" s="63">
        <f t="shared" si="597"/>
        <v>0</v>
      </c>
      <c r="FE58" s="63">
        <f t="shared" si="597"/>
        <v>0</v>
      </c>
      <c r="FF58" s="63">
        <f t="shared" si="597"/>
        <v>0</v>
      </c>
      <c r="FG58" s="63">
        <f t="shared" si="597"/>
        <v>0</v>
      </c>
      <c r="FH58" s="63">
        <f t="shared" si="597"/>
        <v>0</v>
      </c>
      <c r="FI58" s="63">
        <f t="shared" si="597"/>
        <v>0</v>
      </c>
      <c r="FJ58" s="63">
        <f t="shared" si="597"/>
        <v>0</v>
      </c>
      <c r="FK58" s="63">
        <f t="shared" si="597"/>
        <v>0</v>
      </c>
      <c r="FL58" s="63">
        <f t="shared" si="597"/>
        <v>0</v>
      </c>
      <c r="FM58" s="63">
        <f t="shared" si="597"/>
        <v>0</v>
      </c>
      <c r="FN58" s="63">
        <f t="shared" si="597"/>
        <v>0</v>
      </c>
      <c r="FO58" s="63">
        <f t="shared" si="597"/>
        <v>0</v>
      </c>
      <c r="FP58" s="63">
        <f t="shared" si="597"/>
        <v>0</v>
      </c>
      <c r="FQ58" s="63">
        <f t="shared" si="597"/>
        <v>0</v>
      </c>
      <c r="FR58" s="63">
        <f t="shared" si="597"/>
        <v>0</v>
      </c>
      <c r="FS58" s="63">
        <f t="shared" si="597"/>
        <v>0</v>
      </c>
      <c r="FT58" s="63">
        <f t="shared" si="597"/>
        <v>0</v>
      </c>
      <c r="FU58" s="63">
        <f t="shared" si="597"/>
        <v>0</v>
      </c>
      <c r="FV58" s="63">
        <f t="shared" si="597"/>
        <v>0</v>
      </c>
      <c r="FW58" s="63">
        <f t="shared" si="597"/>
        <v>0</v>
      </c>
      <c r="FX58" s="63">
        <f t="shared" si="597"/>
        <v>0</v>
      </c>
      <c r="FY58" s="63">
        <f t="shared" si="597"/>
        <v>0</v>
      </c>
      <c r="FZ58" s="63">
        <f t="shared" si="597"/>
        <v>0</v>
      </c>
      <c r="GA58" s="63">
        <f t="shared" si="597"/>
        <v>0</v>
      </c>
      <c r="GB58" s="63">
        <f t="shared" si="597"/>
        <v>0</v>
      </c>
      <c r="GC58" s="63">
        <f t="shared" si="597"/>
        <v>0</v>
      </c>
      <c r="GD58" s="63">
        <f t="shared" si="597"/>
        <v>0</v>
      </c>
      <c r="GE58" s="63">
        <f t="shared" si="597"/>
        <v>0</v>
      </c>
      <c r="GF58" s="63">
        <f t="shared" si="597"/>
        <v>0</v>
      </c>
      <c r="GG58" s="63">
        <f t="shared" si="597"/>
        <v>0</v>
      </c>
      <c r="GH58" s="63">
        <f t="shared" si="597"/>
        <v>0</v>
      </c>
      <c r="GI58" s="63">
        <f t="shared" si="597"/>
        <v>0</v>
      </c>
      <c r="GJ58" s="63">
        <f t="shared" si="597"/>
        <v>0</v>
      </c>
    </row>
    <row r="59" spans="1:192" x14ac:dyDescent="0.25">
      <c r="A59" s="85"/>
      <c r="B59" s="85"/>
      <c r="C59" s="672"/>
      <c r="D59" s="66"/>
      <c r="E59" s="32" t="s">
        <v>527</v>
      </c>
      <c r="F59" s="32"/>
      <c r="G59" s="32" t="str">
        <f xml:space="preserve"> SMU</f>
        <v>$ 000s</v>
      </c>
      <c r="H59" s="32">
        <f xml:space="preserve"> SUM(J59:GJ59)</f>
        <v>0</v>
      </c>
      <c r="I59" s="32"/>
      <c r="J59" s="32">
        <f t="shared" ref="J59" si="598" xml:space="preserve"> MIN(J57:J58)</f>
        <v>0</v>
      </c>
      <c r="K59" s="32">
        <f t="shared" ref="K59:BV59" si="599" xml:space="preserve"> MIN(K57:K58)</f>
        <v>0</v>
      </c>
      <c r="L59" s="32">
        <f t="shared" si="599"/>
        <v>0</v>
      </c>
      <c r="M59" s="32">
        <f t="shared" si="599"/>
        <v>0</v>
      </c>
      <c r="N59" s="32">
        <f t="shared" si="599"/>
        <v>0</v>
      </c>
      <c r="O59" s="32">
        <f t="shared" si="599"/>
        <v>0</v>
      </c>
      <c r="P59" s="32">
        <f t="shared" si="599"/>
        <v>0</v>
      </c>
      <c r="Q59" s="32">
        <f t="shared" si="599"/>
        <v>0</v>
      </c>
      <c r="R59" s="32">
        <f t="shared" si="599"/>
        <v>0</v>
      </c>
      <c r="S59" s="32">
        <f t="shared" si="599"/>
        <v>0</v>
      </c>
      <c r="T59" s="32">
        <f t="shared" si="599"/>
        <v>0</v>
      </c>
      <c r="U59" s="32">
        <f t="shared" si="599"/>
        <v>0</v>
      </c>
      <c r="V59" s="32">
        <f t="shared" si="599"/>
        <v>0</v>
      </c>
      <c r="W59" s="32">
        <f t="shared" si="599"/>
        <v>0</v>
      </c>
      <c r="X59" s="32">
        <f t="shared" si="599"/>
        <v>0</v>
      </c>
      <c r="Y59" s="32">
        <f t="shared" si="599"/>
        <v>0</v>
      </c>
      <c r="Z59" s="32">
        <f t="shared" si="599"/>
        <v>0</v>
      </c>
      <c r="AA59" s="32">
        <f t="shared" si="599"/>
        <v>0</v>
      </c>
      <c r="AB59" s="32">
        <f t="shared" si="599"/>
        <v>0</v>
      </c>
      <c r="AC59" s="32">
        <f t="shared" si="599"/>
        <v>0</v>
      </c>
      <c r="AD59" s="32">
        <f t="shared" si="599"/>
        <v>0</v>
      </c>
      <c r="AE59" s="32">
        <f t="shared" si="599"/>
        <v>0</v>
      </c>
      <c r="AF59" s="32">
        <f t="shared" si="599"/>
        <v>0</v>
      </c>
      <c r="AG59" s="32">
        <f t="shared" si="599"/>
        <v>0</v>
      </c>
      <c r="AH59" s="32">
        <f t="shared" si="599"/>
        <v>0</v>
      </c>
      <c r="AI59" s="32">
        <f t="shared" si="599"/>
        <v>0</v>
      </c>
      <c r="AJ59" s="32">
        <f t="shared" si="599"/>
        <v>0</v>
      </c>
      <c r="AK59" s="32">
        <f t="shared" si="599"/>
        <v>0</v>
      </c>
      <c r="AL59" s="32">
        <f t="shared" si="599"/>
        <v>0</v>
      </c>
      <c r="AM59" s="32">
        <f t="shared" si="599"/>
        <v>0</v>
      </c>
      <c r="AN59" s="32">
        <f t="shared" si="599"/>
        <v>0</v>
      </c>
      <c r="AO59" s="32">
        <f t="shared" si="599"/>
        <v>0</v>
      </c>
      <c r="AP59" s="32">
        <f t="shared" si="599"/>
        <v>0</v>
      </c>
      <c r="AQ59" s="32">
        <f t="shared" si="599"/>
        <v>0</v>
      </c>
      <c r="AR59" s="32">
        <f t="shared" si="599"/>
        <v>0</v>
      </c>
      <c r="AS59" s="32">
        <f t="shared" si="599"/>
        <v>0</v>
      </c>
      <c r="AT59" s="32">
        <f t="shared" si="599"/>
        <v>0</v>
      </c>
      <c r="AU59" s="32">
        <f t="shared" si="599"/>
        <v>0</v>
      </c>
      <c r="AV59" s="32">
        <f t="shared" si="599"/>
        <v>0</v>
      </c>
      <c r="AW59" s="32">
        <f t="shared" si="599"/>
        <v>0</v>
      </c>
      <c r="AX59" s="32">
        <f t="shared" si="599"/>
        <v>0</v>
      </c>
      <c r="AY59" s="32">
        <f t="shared" si="599"/>
        <v>0</v>
      </c>
      <c r="AZ59" s="32">
        <f t="shared" si="599"/>
        <v>0</v>
      </c>
      <c r="BA59" s="32">
        <f t="shared" si="599"/>
        <v>0</v>
      </c>
      <c r="BB59" s="32">
        <f t="shared" si="599"/>
        <v>0</v>
      </c>
      <c r="BC59" s="32">
        <f t="shared" si="599"/>
        <v>0</v>
      </c>
      <c r="BD59" s="32">
        <f t="shared" si="599"/>
        <v>0</v>
      </c>
      <c r="BE59" s="32">
        <f t="shared" si="599"/>
        <v>0</v>
      </c>
      <c r="BF59" s="32">
        <f t="shared" si="599"/>
        <v>0</v>
      </c>
      <c r="BG59" s="32">
        <f t="shared" si="599"/>
        <v>0</v>
      </c>
      <c r="BH59" s="32">
        <f t="shared" si="599"/>
        <v>0</v>
      </c>
      <c r="BI59" s="32">
        <f t="shared" si="599"/>
        <v>0</v>
      </c>
      <c r="BJ59" s="32">
        <f t="shared" si="599"/>
        <v>0</v>
      </c>
      <c r="BK59" s="32">
        <f t="shared" si="599"/>
        <v>0</v>
      </c>
      <c r="BL59" s="32">
        <f t="shared" si="599"/>
        <v>0</v>
      </c>
      <c r="BM59" s="32">
        <f t="shared" si="599"/>
        <v>0</v>
      </c>
      <c r="BN59" s="32">
        <f t="shared" si="599"/>
        <v>0</v>
      </c>
      <c r="BO59" s="32">
        <f t="shared" si="599"/>
        <v>0</v>
      </c>
      <c r="BP59" s="32">
        <f t="shared" si="599"/>
        <v>0</v>
      </c>
      <c r="BQ59" s="32">
        <f t="shared" si="599"/>
        <v>0</v>
      </c>
      <c r="BR59" s="32">
        <f t="shared" si="599"/>
        <v>0</v>
      </c>
      <c r="BS59" s="32">
        <f t="shared" si="599"/>
        <v>0</v>
      </c>
      <c r="BT59" s="32">
        <f t="shared" si="599"/>
        <v>0</v>
      </c>
      <c r="BU59" s="32">
        <f t="shared" si="599"/>
        <v>0</v>
      </c>
      <c r="BV59" s="32">
        <f t="shared" si="599"/>
        <v>0</v>
      </c>
      <c r="BW59" s="32">
        <f t="shared" ref="BW59:EH59" si="600" xml:space="preserve"> MIN(BW57:BW58)</f>
        <v>0</v>
      </c>
      <c r="BX59" s="32">
        <f t="shared" si="600"/>
        <v>0</v>
      </c>
      <c r="BY59" s="32">
        <f t="shared" si="600"/>
        <v>0</v>
      </c>
      <c r="BZ59" s="32">
        <f t="shared" si="600"/>
        <v>0</v>
      </c>
      <c r="CA59" s="32">
        <f t="shared" si="600"/>
        <v>0</v>
      </c>
      <c r="CB59" s="32">
        <f t="shared" si="600"/>
        <v>0</v>
      </c>
      <c r="CC59" s="32">
        <f t="shared" si="600"/>
        <v>0</v>
      </c>
      <c r="CD59" s="32">
        <f t="shared" si="600"/>
        <v>0</v>
      </c>
      <c r="CE59" s="32">
        <f t="shared" si="600"/>
        <v>0</v>
      </c>
      <c r="CF59" s="32">
        <f t="shared" si="600"/>
        <v>0</v>
      </c>
      <c r="CG59" s="32">
        <f t="shared" si="600"/>
        <v>0</v>
      </c>
      <c r="CH59" s="32">
        <f t="shared" si="600"/>
        <v>0</v>
      </c>
      <c r="CI59" s="32">
        <f t="shared" si="600"/>
        <v>0</v>
      </c>
      <c r="CJ59" s="32">
        <f t="shared" si="600"/>
        <v>0</v>
      </c>
      <c r="CK59" s="32">
        <f t="shared" si="600"/>
        <v>0</v>
      </c>
      <c r="CL59" s="32">
        <f t="shared" si="600"/>
        <v>0</v>
      </c>
      <c r="CM59" s="32">
        <f t="shared" si="600"/>
        <v>0</v>
      </c>
      <c r="CN59" s="32">
        <f t="shared" si="600"/>
        <v>0</v>
      </c>
      <c r="CO59" s="32">
        <f t="shared" si="600"/>
        <v>0</v>
      </c>
      <c r="CP59" s="32">
        <f t="shared" si="600"/>
        <v>0</v>
      </c>
      <c r="CQ59" s="32">
        <f t="shared" si="600"/>
        <v>0</v>
      </c>
      <c r="CR59" s="32">
        <f t="shared" si="600"/>
        <v>0</v>
      </c>
      <c r="CS59" s="32">
        <f t="shared" si="600"/>
        <v>0</v>
      </c>
      <c r="CT59" s="32">
        <f t="shared" si="600"/>
        <v>0</v>
      </c>
      <c r="CU59" s="32">
        <f t="shared" si="600"/>
        <v>0</v>
      </c>
      <c r="CV59" s="32">
        <f t="shared" si="600"/>
        <v>0</v>
      </c>
      <c r="CW59" s="32">
        <f t="shared" si="600"/>
        <v>0</v>
      </c>
      <c r="CX59" s="32">
        <f t="shared" si="600"/>
        <v>0</v>
      </c>
      <c r="CY59" s="32">
        <f t="shared" si="600"/>
        <v>0</v>
      </c>
      <c r="CZ59" s="32">
        <f t="shared" si="600"/>
        <v>0</v>
      </c>
      <c r="DA59" s="32">
        <f t="shared" si="600"/>
        <v>0</v>
      </c>
      <c r="DB59" s="32">
        <f t="shared" si="600"/>
        <v>0</v>
      </c>
      <c r="DC59" s="32">
        <f t="shared" si="600"/>
        <v>0</v>
      </c>
      <c r="DD59" s="32">
        <f t="shared" si="600"/>
        <v>0</v>
      </c>
      <c r="DE59" s="32">
        <f t="shared" si="600"/>
        <v>0</v>
      </c>
      <c r="DF59" s="32">
        <f t="shared" si="600"/>
        <v>0</v>
      </c>
      <c r="DG59" s="32">
        <f t="shared" si="600"/>
        <v>0</v>
      </c>
      <c r="DH59" s="32">
        <f t="shared" si="600"/>
        <v>0</v>
      </c>
      <c r="DI59" s="32">
        <f t="shared" si="600"/>
        <v>0</v>
      </c>
      <c r="DJ59" s="32">
        <f t="shared" si="600"/>
        <v>0</v>
      </c>
      <c r="DK59" s="32">
        <f t="shared" si="600"/>
        <v>0</v>
      </c>
      <c r="DL59" s="32">
        <f t="shared" si="600"/>
        <v>0</v>
      </c>
      <c r="DM59" s="32">
        <f t="shared" si="600"/>
        <v>0</v>
      </c>
      <c r="DN59" s="32">
        <f t="shared" si="600"/>
        <v>0</v>
      </c>
      <c r="DO59" s="32">
        <f t="shared" si="600"/>
        <v>0</v>
      </c>
      <c r="DP59" s="32">
        <f t="shared" si="600"/>
        <v>0</v>
      </c>
      <c r="DQ59" s="32">
        <f t="shared" si="600"/>
        <v>0</v>
      </c>
      <c r="DR59" s="32">
        <f t="shared" si="600"/>
        <v>0</v>
      </c>
      <c r="DS59" s="32">
        <f t="shared" si="600"/>
        <v>0</v>
      </c>
      <c r="DT59" s="32">
        <f t="shared" si="600"/>
        <v>0</v>
      </c>
      <c r="DU59" s="32">
        <f t="shared" si="600"/>
        <v>0</v>
      </c>
      <c r="DV59" s="32">
        <f t="shared" si="600"/>
        <v>0</v>
      </c>
      <c r="DW59" s="32">
        <f t="shared" si="600"/>
        <v>0</v>
      </c>
      <c r="DX59" s="32">
        <f t="shared" si="600"/>
        <v>0</v>
      </c>
      <c r="DY59" s="32">
        <f t="shared" si="600"/>
        <v>0</v>
      </c>
      <c r="DZ59" s="32">
        <f t="shared" si="600"/>
        <v>0</v>
      </c>
      <c r="EA59" s="32">
        <f t="shared" si="600"/>
        <v>0</v>
      </c>
      <c r="EB59" s="32">
        <f t="shared" si="600"/>
        <v>0</v>
      </c>
      <c r="EC59" s="32">
        <f t="shared" si="600"/>
        <v>0</v>
      </c>
      <c r="ED59" s="32">
        <f t="shared" si="600"/>
        <v>0</v>
      </c>
      <c r="EE59" s="32">
        <f t="shared" si="600"/>
        <v>0</v>
      </c>
      <c r="EF59" s="32">
        <f t="shared" si="600"/>
        <v>0</v>
      </c>
      <c r="EG59" s="32">
        <f t="shared" si="600"/>
        <v>0</v>
      </c>
      <c r="EH59" s="32">
        <f t="shared" si="600"/>
        <v>0</v>
      </c>
      <c r="EI59" s="32">
        <f t="shared" ref="EI59:GJ59" si="601" xml:space="preserve"> MIN(EI57:EI58)</f>
        <v>0</v>
      </c>
      <c r="EJ59" s="32">
        <f t="shared" si="601"/>
        <v>0</v>
      </c>
      <c r="EK59" s="32">
        <f t="shared" si="601"/>
        <v>0</v>
      </c>
      <c r="EL59" s="32">
        <f t="shared" si="601"/>
        <v>0</v>
      </c>
      <c r="EM59" s="32">
        <f t="shared" si="601"/>
        <v>0</v>
      </c>
      <c r="EN59" s="32">
        <f t="shared" si="601"/>
        <v>0</v>
      </c>
      <c r="EO59" s="32">
        <f t="shared" si="601"/>
        <v>0</v>
      </c>
      <c r="EP59" s="32">
        <f t="shared" si="601"/>
        <v>0</v>
      </c>
      <c r="EQ59" s="32">
        <f t="shared" si="601"/>
        <v>0</v>
      </c>
      <c r="ER59" s="32">
        <f t="shared" si="601"/>
        <v>0</v>
      </c>
      <c r="ES59" s="32">
        <f t="shared" si="601"/>
        <v>0</v>
      </c>
      <c r="ET59" s="32">
        <f t="shared" si="601"/>
        <v>0</v>
      </c>
      <c r="EU59" s="32">
        <f t="shared" si="601"/>
        <v>0</v>
      </c>
      <c r="EV59" s="32">
        <f t="shared" si="601"/>
        <v>0</v>
      </c>
      <c r="EW59" s="32">
        <f t="shared" si="601"/>
        <v>0</v>
      </c>
      <c r="EX59" s="32">
        <f t="shared" si="601"/>
        <v>0</v>
      </c>
      <c r="EY59" s="32">
        <f t="shared" si="601"/>
        <v>0</v>
      </c>
      <c r="EZ59" s="32">
        <f t="shared" si="601"/>
        <v>0</v>
      </c>
      <c r="FA59" s="32">
        <f t="shared" si="601"/>
        <v>0</v>
      </c>
      <c r="FB59" s="32">
        <f t="shared" si="601"/>
        <v>0</v>
      </c>
      <c r="FC59" s="32">
        <f t="shared" si="601"/>
        <v>0</v>
      </c>
      <c r="FD59" s="32">
        <f t="shared" si="601"/>
        <v>0</v>
      </c>
      <c r="FE59" s="32">
        <f t="shared" si="601"/>
        <v>0</v>
      </c>
      <c r="FF59" s="32">
        <f t="shared" si="601"/>
        <v>0</v>
      </c>
      <c r="FG59" s="32">
        <f t="shared" si="601"/>
        <v>0</v>
      </c>
      <c r="FH59" s="32">
        <f t="shared" si="601"/>
        <v>0</v>
      </c>
      <c r="FI59" s="32">
        <f t="shared" si="601"/>
        <v>0</v>
      </c>
      <c r="FJ59" s="32">
        <f t="shared" si="601"/>
        <v>0</v>
      </c>
      <c r="FK59" s="32">
        <f t="shared" si="601"/>
        <v>0</v>
      </c>
      <c r="FL59" s="32">
        <f t="shared" si="601"/>
        <v>0</v>
      </c>
      <c r="FM59" s="32">
        <f t="shared" si="601"/>
        <v>0</v>
      </c>
      <c r="FN59" s="32">
        <f t="shared" si="601"/>
        <v>0</v>
      </c>
      <c r="FO59" s="32">
        <f t="shared" si="601"/>
        <v>0</v>
      </c>
      <c r="FP59" s="32">
        <f t="shared" si="601"/>
        <v>0</v>
      </c>
      <c r="FQ59" s="32">
        <f t="shared" si="601"/>
        <v>0</v>
      </c>
      <c r="FR59" s="32">
        <f t="shared" si="601"/>
        <v>0</v>
      </c>
      <c r="FS59" s="32">
        <f t="shared" si="601"/>
        <v>0</v>
      </c>
      <c r="FT59" s="32">
        <f t="shared" si="601"/>
        <v>0</v>
      </c>
      <c r="FU59" s="32">
        <f t="shared" si="601"/>
        <v>0</v>
      </c>
      <c r="FV59" s="32">
        <f t="shared" si="601"/>
        <v>0</v>
      </c>
      <c r="FW59" s="32">
        <f t="shared" si="601"/>
        <v>0</v>
      </c>
      <c r="FX59" s="32">
        <f t="shared" si="601"/>
        <v>0</v>
      </c>
      <c r="FY59" s="32">
        <f t="shared" si="601"/>
        <v>0</v>
      </c>
      <c r="FZ59" s="32">
        <f t="shared" si="601"/>
        <v>0</v>
      </c>
      <c r="GA59" s="32">
        <f t="shared" si="601"/>
        <v>0</v>
      </c>
      <c r="GB59" s="32">
        <f t="shared" si="601"/>
        <v>0</v>
      </c>
      <c r="GC59" s="32">
        <f t="shared" si="601"/>
        <v>0</v>
      </c>
      <c r="GD59" s="32">
        <f t="shared" si="601"/>
        <v>0</v>
      </c>
      <c r="GE59" s="32">
        <f t="shared" si="601"/>
        <v>0</v>
      </c>
      <c r="GF59" s="32">
        <f t="shared" si="601"/>
        <v>0</v>
      </c>
      <c r="GG59" s="32">
        <f t="shared" si="601"/>
        <v>0</v>
      </c>
      <c r="GH59" s="32">
        <f t="shared" si="601"/>
        <v>0</v>
      </c>
      <c r="GI59" s="32">
        <f t="shared" si="601"/>
        <v>0</v>
      </c>
      <c r="GJ59" s="32">
        <f t="shared" si="601"/>
        <v>0</v>
      </c>
    </row>
    <row r="60" spans="1:192" x14ac:dyDescent="0.25">
      <c r="A60" s="85"/>
      <c r="B60" s="85"/>
      <c r="C60" s="672"/>
      <c r="D60" s="66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  <c r="CW60" s="32"/>
      <c r="CX60" s="32"/>
      <c r="CY60" s="32"/>
      <c r="CZ60" s="32"/>
      <c r="DA60" s="32"/>
      <c r="DB60" s="32"/>
      <c r="DC60" s="32"/>
      <c r="DD60" s="32"/>
      <c r="DE60" s="32"/>
      <c r="DF60" s="32"/>
      <c r="DG60" s="32"/>
      <c r="DH60" s="32"/>
      <c r="DI60" s="32"/>
      <c r="DJ60" s="32"/>
      <c r="DK60" s="32"/>
      <c r="DL60" s="32"/>
      <c r="DM60" s="32"/>
      <c r="DN60" s="32"/>
      <c r="DO60" s="32"/>
      <c r="DP60" s="32"/>
      <c r="DQ60" s="32"/>
      <c r="DR60" s="32"/>
      <c r="DS60" s="32"/>
      <c r="DT60" s="32"/>
      <c r="DU60" s="32"/>
      <c r="DV60" s="32"/>
      <c r="DW60" s="32"/>
      <c r="DX60" s="32"/>
      <c r="DY60" s="32"/>
      <c r="DZ60" s="32"/>
      <c r="EA60" s="32"/>
      <c r="EB60" s="32"/>
      <c r="EC60" s="32"/>
      <c r="ED60" s="32"/>
      <c r="EE60" s="32"/>
      <c r="EF60" s="32"/>
      <c r="EG60" s="32"/>
      <c r="EH60" s="32"/>
      <c r="EI60" s="32"/>
      <c r="EJ60" s="32"/>
      <c r="EK60" s="32"/>
      <c r="EL60" s="32"/>
      <c r="EM60" s="32"/>
      <c r="EN60" s="32"/>
      <c r="EO60" s="32"/>
      <c r="EP60" s="32"/>
      <c r="EQ60" s="32"/>
      <c r="ER60" s="32"/>
      <c r="ES60" s="32"/>
      <c r="ET60" s="32"/>
      <c r="EU60" s="32"/>
      <c r="EV60" s="32"/>
      <c r="EW60" s="32"/>
      <c r="EX60" s="32"/>
      <c r="EY60" s="32"/>
      <c r="EZ60" s="32"/>
      <c r="FA60" s="32"/>
      <c r="FB60" s="32"/>
      <c r="FC60" s="32"/>
      <c r="FD60" s="32"/>
      <c r="FE60" s="32"/>
      <c r="FF60" s="32"/>
      <c r="FG60" s="32"/>
      <c r="FH60" s="32"/>
      <c r="FI60" s="32"/>
      <c r="FJ60" s="32"/>
      <c r="FK60" s="32"/>
      <c r="FL60" s="32"/>
      <c r="FM60" s="32"/>
      <c r="FN60" s="32"/>
      <c r="FO60" s="32"/>
      <c r="FP60" s="32"/>
      <c r="FQ60" s="32"/>
      <c r="FR60" s="32"/>
      <c r="FS60" s="32"/>
      <c r="FT60" s="32"/>
      <c r="FU60" s="32"/>
      <c r="FV60" s="32"/>
      <c r="FW60" s="32"/>
      <c r="FX60" s="32"/>
      <c r="FY60" s="32"/>
      <c r="FZ60" s="32"/>
      <c r="GA60" s="32"/>
      <c r="GB60" s="32"/>
      <c r="GC60" s="32"/>
      <c r="GD60" s="32"/>
      <c r="GE60" s="32"/>
      <c r="GF60" s="32"/>
      <c r="GG60" s="32"/>
      <c r="GH60" s="32"/>
      <c r="GI60" s="32"/>
      <c r="GJ60" s="32"/>
    </row>
    <row r="61" spans="1:192" x14ac:dyDescent="0.25">
      <c r="A61" s="85"/>
      <c r="B61" s="85"/>
      <c r="C61" s="672"/>
      <c r="D61" s="66"/>
      <c r="E61" s="63" t="str">
        <f t="shared" ref="E61:BP61" si="602" xml:space="preserve"> E$51</f>
        <v>Cash available for DSRA</v>
      </c>
      <c r="F61" s="63">
        <f t="shared" si="602"/>
        <v>0</v>
      </c>
      <c r="G61" s="63" t="str">
        <f t="shared" si="602"/>
        <v>$ 000s</v>
      </c>
      <c r="H61" s="63">
        <f t="shared" si="602"/>
        <v>0</v>
      </c>
      <c r="I61" s="63">
        <f t="shared" si="602"/>
        <v>0</v>
      </c>
      <c r="J61" s="63">
        <f t="shared" si="602"/>
        <v>0</v>
      </c>
      <c r="K61" s="63">
        <f t="shared" si="602"/>
        <v>0</v>
      </c>
      <c r="L61" s="63">
        <f t="shared" si="602"/>
        <v>0</v>
      </c>
      <c r="M61" s="63">
        <f t="shared" si="602"/>
        <v>0</v>
      </c>
      <c r="N61" s="63">
        <f t="shared" si="602"/>
        <v>0</v>
      </c>
      <c r="O61" s="63">
        <f t="shared" si="602"/>
        <v>0</v>
      </c>
      <c r="P61" s="63">
        <f t="shared" si="602"/>
        <v>0</v>
      </c>
      <c r="Q61" s="63">
        <f t="shared" si="602"/>
        <v>0</v>
      </c>
      <c r="R61" s="63">
        <f t="shared" si="602"/>
        <v>0</v>
      </c>
      <c r="S61" s="63">
        <f t="shared" si="602"/>
        <v>440.17381938863832</v>
      </c>
      <c r="T61" s="63">
        <f t="shared" si="602"/>
        <v>487.15449341612089</v>
      </c>
      <c r="U61" s="63">
        <f t="shared" si="602"/>
        <v>580.67513863788963</v>
      </c>
      <c r="V61" s="63">
        <f t="shared" si="602"/>
        <v>548.53770820491832</v>
      </c>
      <c r="W61" s="63">
        <f t="shared" si="602"/>
        <v>450.229720771855</v>
      </c>
      <c r="X61" s="63">
        <f t="shared" si="602"/>
        <v>477.51004432381978</v>
      </c>
      <c r="Y61" s="63">
        <f t="shared" si="602"/>
        <v>574.19622724748501</v>
      </c>
      <c r="Z61" s="63">
        <f t="shared" si="602"/>
        <v>542.23150283453492</v>
      </c>
      <c r="AA61" s="63">
        <f t="shared" si="602"/>
        <v>440.76078973285257</v>
      </c>
      <c r="AB61" s="63">
        <f t="shared" si="602"/>
        <v>475.05830460123775</v>
      </c>
      <c r="AC61" s="63">
        <f t="shared" si="602"/>
        <v>567.65128703143773</v>
      </c>
      <c r="AD61" s="63">
        <f t="shared" si="602"/>
        <v>535.85876025752464</v>
      </c>
      <c r="AE61" s="63">
        <f t="shared" si="602"/>
        <v>434.863883058174</v>
      </c>
      <c r="AF61" s="63">
        <f t="shared" si="602"/>
        <v>468.92255287970738</v>
      </c>
      <c r="AG61" s="63">
        <f t="shared" si="602"/>
        <v>561.05517299787016</v>
      </c>
      <c r="AH61" s="63">
        <f t="shared" si="602"/>
        <v>529.43428614324284</v>
      </c>
      <c r="AI61" s="63">
        <f t="shared" si="602"/>
        <v>428.90646476463326</v>
      </c>
      <c r="AJ61" s="63">
        <f t="shared" si="602"/>
        <v>462.7230203469112</v>
      </c>
      <c r="AK61" s="63">
        <f t="shared" si="602"/>
        <v>554.39757599510449</v>
      </c>
      <c r="AL61" s="63">
        <f t="shared" si="602"/>
        <v>522.94781183341956</v>
      </c>
      <c r="AM61" s="63">
        <f t="shared" si="602"/>
        <v>426.38725669333621</v>
      </c>
      <c r="AN61" s="63">
        <f t="shared" si="602"/>
        <v>452.95424741188617</v>
      </c>
      <c r="AO61" s="63">
        <f t="shared" si="602"/>
        <v>547.67644442213123</v>
      </c>
      <c r="AP61" s="63">
        <f t="shared" si="602"/>
        <v>516.39729671790769</v>
      </c>
      <c r="AQ61" s="63">
        <f t="shared" si="602"/>
        <v>416.78771201911991</v>
      </c>
      <c r="AR61" s="63">
        <f t="shared" si="602"/>
        <v>450.11500481580651</v>
      </c>
      <c r="AS61" s="63">
        <f t="shared" si="602"/>
        <v>540.88028087652151</v>
      </c>
      <c r="AT61" s="63">
        <f t="shared" si="602"/>
        <v>509.77128809386727</v>
      </c>
      <c r="AU61" s="63">
        <f t="shared" si="602"/>
        <v>410.62526788627201</v>
      </c>
      <c r="AV61" s="63">
        <f t="shared" si="602"/>
        <v>443.71145637367022</v>
      </c>
      <c r="AW61" s="63">
        <f t="shared" si="602"/>
        <v>534.02549428159386</v>
      </c>
      <c r="AX61" s="63">
        <f t="shared" si="602"/>
        <v>503.08613992434493</v>
      </c>
      <c r="AY61" s="63">
        <f t="shared" si="602"/>
        <v>404.3942989743191</v>
      </c>
      <c r="AZ61" s="63">
        <f t="shared" si="602"/>
        <v>437.23566212377864</v>
      </c>
      <c r="BA61" s="63">
        <f t="shared" si="602"/>
        <v>527.10071510446301</v>
      </c>
      <c r="BB61" s="63">
        <f t="shared" si="602"/>
        <v>496.33052688327916</v>
      </c>
      <c r="BC61" s="63">
        <f t="shared" si="602"/>
        <v>401.46269278808677</v>
      </c>
      <c r="BD61" s="63">
        <f t="shared" si="602"/>
        <v>427.31231458289153</v>
      </c>
      <c r="BE61" s="63">
        <f t="shared" si="602"/>
        <v>520.10368916697917</v>
      </c>
      <c r="BF61" s="63">
        <f t="shared" si="602"/>
        <v>489.50220643429429</v>
      </c>
      <c r="BG61" s="63">
        <f t="shared" si="602"/>
        <v>391.7022408580417</v>
      </c>
      <c r="BH61" s="63">
        <f t="shared" si="602"/>
        <v>424.04809121763378</v>
      </c>
      <c r="BI61" s="63">
        <f t="shared" si="602"/>
        <v>513.02195783953402</v>
      </c>
      <c r="BJ61" s="63">
        <f t="shared" si="602"/>
        <v>482.58880414113105</v>
      </c>
      <c r="BK61" s="63">
        <f t="shared" si="602"/>
        <v>385.23995184941782</v>
      </c>
      <c r="BL61" s="63">
        <f t="shared" si="602"/>
        <v>417.34183219151919</v>
      </c>
      <c r="BM61" s="63">
        <f t="shared" si="602"/>
        <v>505.87361394251297</v>
      </c>
      <c r="BN61" s="63">
        <f t="shared" si="602"/>
        <v>475.60885341802123</v>
      </c>
      <c r="BO61" s="63">
        <f t="shared" si="602"/>
        <v>1641.0331659037363</v>
      </c>
      <c r="BP61" s="63">
        <f t="shared" si="602"/>
        <v>1779.0650796745151</v>
      </c>
      <c r="BQ61" s="63">
        <f t="shared" ref="BQ61:EB61" si="603" xml:space="preserve"> BQ$51</f>
        <v>2160.7946310474867</v>
      </c>
      <c r="BR61" s="63">
        <f t="shared" si="603"/>
        <v>2030.3700729817513</v>
      </c>
      <c r="BS61" s="63">
        <f t="shared" si="603"/>
        <v>1626.3697245823994</v>
      </c>
      <c r="BT61" s="63">
        <f t="shared" si="603"/>
        <v>1735.2508599225796</v>
      </c>
      <c r="BU61" s="63">
        <f t="shared" si="603"/>
        <v>2129.1182893132509</v>
      </c>
      <c r="BV61" s="63">
        <f t="shared" si="603"/>
        <v>1999.4173279952722</v>
      </c>
      <c r="BW61" s="63">
        <f t="shared" si="603"/>
        <v>1583.2320018726227</v>
      </c>
      <c r="BX61" s="63">
        <f t="shared" si="603"/>
        <v>1719.0827135775194</v>
      </c>
      <c r="BY61" s="63">
        <f t="shared" si="603"/>
        <v>2097.0267674573702</v>
      </c>
      <c r="BZ61" s="63">
        <f t="shared" si="603"/>
        <v>1968.0478480351335</v>
      </c>
      <c r="CA61" s="63">
        <f t="shared" si="603"/>
        <v>1553.7640914844262</v>
      </c>
      <c r="CB61" s="63">
        <f t="shared" si="603"/>
        <v>1688.5413267987044</v>
      </c>
      <c r="CC61" s="63">
        <f t="shared" si="603"/>
        <v>2064.6068065848876</v>
      </c>
      <c r="CD61" s="63">
        <f t="shared" si="603"/>
        <v>1936.3480796080426</v>
      </c>
      <c r="CE61" s="63">
        <f t="shared" si="603"/>
        <v>1523.9190520032896</v>
      </c>
      <c r="CF61" s="63">
        <f t="shared" si="603"/>
        <v>1657.6021688269655</v>
      </c>
      <c r="CG61" s="63">
        <f t="shared" si="603"/>
        <v>2031.7984642721062</v>
      </c>
      <c r="CH61" s="63">
        <f t="shared" si="603"/>
        <v>1904.2583093490114</v>
      </c>
      <c r="CI61" s="63">
        <f t="shared" si="603"/>
        <v>1507.1048391988779</v>
      </c>
      <c r="CJ61" s="63">
        <f t="shared" si="603"/>
        <v>1612.8182591359703</v>
      </c>
      <c r="CK61" s="63">
        <f t="shared" si="603"/>
        <v>1998.5899308895675</v>
      </c>
      <c r="CL61" s="63">
        <f t="shared" si="603"/>
        <v>1871.7667847595646</v>
      </c>
      <c r="CM61" s="63">
        <f t="shared" si="603"/>
        <v>1446.1965061625774</v>
      </c>
      <c r="CN61" s="63">
        <f t="shared" si="603"/>
        <v>1242.085641980123</v>
      </c>
      <c r="CO61" s="63">
        <f t="shared" si="603"/>
        <v>1587.2726096068548</v>
      </c>
      <c r="CP61" s="63">
        <f t="shared" si="603"/>
        <v>1555.5274438183258</v>
      </c>
      <c r="CQ61" s="63">
        <f t="shared" si="603"/>
        <v>1173.1197180760555</v>
      </c>
      <c r="CR61" s="63">
        <f t="shared" si="603"/>
        <v>1202.3979961424611</v>
      </c>
      <c r="CS61" s="63">
        <f t="shared" si="603"/>
        <v>1550.1896376666841</v>
      </c>
      <c r="CT61" s="63">
        <f t="shared" si="603"/>
        <v>1524.2748774807412</v>
      </c>
      <c r="CU61" s="63">
        <f t="shared" si="603"/>
        <v>1144.7716697459489</v>
      </c>
      <c r="CV61" s="63">
        <f t="shared" si="603"/>
        <v>1173.5895508107728</v>
      </c>
      <c r="CW61" s="63">
        <f t="shared" si="603"/>
        <v>1519.7980730857805</v>
      </c>
      <c r="CX61" s="63">
        <f t="shared" si="603"/>
        <v>1494.2390234932345</v>
      </c>
      <c r="CY61" s="63">
        <f t="shared" si="603"/>
        <v>1129.4587413564218</v>
      </c>
      <c r="CZ61" s="63">
        <f t="shared" si="603"/>
        <v>1132.1517318460606</v>
      </c>
      <c r="DA61" s="63">
        <f t="shared" si="603"/>
        <v>1489.5714948409466</v>
      </c>
      <c r="DB61" s="63">
        <f t="shared" si="603"/>
        <v>1464.343017484033</v>
      </c>
      <c r="DC61" s="63">
        <f t="shared" si="603"/>
        <v>1088.5942547585721</v>
      </c>
      <c r="DD61" s="63">
        <f t="shared" si="603"/>
        <v>1116.3629333641429</v>
      </c>
      <c r="DE61" s="63">
        <f t="shared" si="603"/>
        <v>1459.3532823753812</v>
      </c>
      <c r="DF61" s="63">
        <f t="shared" si="603"/>
        <v>1434.4353820320196</v>
      </c>
      <c r="DG61" s="63">
        <f t="shared" si="603"/>
        <v>1060.5555491619393</v>
      </c>
      <c r="DH61" s="63">
        <f t="shared" si="603"/>
        <v>1087.7841673418482</v>
      </c>
      <c r="DI61" s="63">
        <f t="shared" si="603"/>
        <v>1429.1486901541161</v>
      </c>
      <c r="DJ61" s="63">
        <f t="shared" si="603"/>
        <v>1404.5249688580641</v>
      </c>
      <c r="DK61" s="63">
        <f t="shared" si="603"/>
        <v>1032.4580432785156</v>
      </c>
      <c r="DL61" s="63">
        <f t="shared" si="603"/>
        <v>1059.1023048177681</v>
      </c>
      <c r="DM61" s="63">
        <f t="shared" si="603"/>
        <v>1398.8345880178972</v>
      </c>
      <c r="DN61" s="63">
        <f t="shared" si="603"/>
        <v>1473.3902049660355</v>
      </c>
      <c r="DO61" s="63">
        <f t="shared" si="603"/>
        <v>0</v>
      </c>
      <c r="DP61" s="63">
        <f t="shared" si="603"/>
        <v>0</v>
      </c>
      <c r="DQ61" s="63">
        <f t="shared" si="603"/>
        <v>0</v>
      </c>
      <c r="DR61" s="63">
        <f t="shared" si="603"/>
        <v>0</v>
      </c>
      <c r="DS61" s="63">
        <f t="shared" si="603"/>
        <v>0</v>
      </c>
      <c r="DT61" s="63">
        <f t="shared" si="603"/>
        <v>0</v>
      </c>
      <c r="DU61" s="63">
        <f t="shared" si="603"/>
        <v>0</v>
      </c>
      <c r="DV61" s="63">
        <f t="shared" si="603"/>
        <v>0</v>
      </c>
      <c r="DW61" s="63">
        <f t="shared" si="603"/>
        <v>0</v>
      </c>
      <c r="DX61" s="63">
        <f t="shared" si="603"/>
        <v>0</v>
      </c>
      <c r="DY61" s="63">
        <f t="shared" si="603"/>
        <v>0</v>
      </c>
      <c r="DZ61" s="63">
        <f t="shared" si="603"/>
        <v>0</v>
      </c>
      <c r="EA61" s="63">
        <f t="shared" si="603"/>
        <v>0</v>
      </c>
      <c r="EB61" s="63">
        <f t="shared" si="603"/>
        <v>0</v>
      </c>
      <c r="EC61" s="63">
        <f t="shared" ref="EC61:GJ61" si="604" xml:space="preserve"> EC$51</f>
        <v>0</v>
      </c>
      <c r="ED61" s="63">
        <f t="shared" si="604"/>
        <v>0</v>
      </c>
      <c r="EE61" s="63">
        <f t="shared" si="604"/>
        <v>0</v>
      </c>
      <c r="EF61" s="63">
        <f t="shared" si="604"/>
        <v>0</v>
      </c>
      <c r="EG61" s="63">
        <f t="shared" si="604"/>
        <v>0</v>
      </c>
      <c r="EH61" s="63">
        <f t="shared" si="604"/>
        <v>0</v>
      </c>
      <c r="EI61" s="63">
        <f t="shared" si="604"/>
        <v>0</v>
      </c>
      <c r="EJ61" s="63">
        <f t="shared" si="604"/>
        <v>0</v>
      </c>
      <c r="EK61" s="63">
        <f t="shared" si="604"/>
        <v>0</v>
      </c>
      <c r="EL61" s="63">
        <f t="shared" si="604"/>
        <v>0</v>
      </c>
      <c r="EM61" s="63">
        <f t="shared" si="604"/>
        <v>0</v>
      </c>
      <c r="EN61" s="63">
        <f t="shared" si="604"/>
        <v>0</v>
      </c>
      <c r="EO61" s="63">
        <f t="shared" si="604"/>
        <v>0</v>
      </c>
      <c r="EP61" s="63">
        <f t="shared" si="604"/>
        <v>0</v>
      </c>
      <c r="EQ61" s="63">
        <f t="shared" si="604"/>
        <v>0</v>
      </c>
      <c r="ER61" s="63">
        <f t="shared" si="604"/>
        <v>0</v>
      </c>
      <c r="ES61" s="63">
        <f t="shared" si="604"/>
        <v>0</v>
      </c>
      <c r="ET61" s="63">
        <f t="shared" si="604"/>
        <v>0</v>
      </c>
      <c r="EU61" s="63">
        <f t="shared" si="604"/>
        <v>0</v>
      </c>
      <c r="EV61" s="63">
        <f t="shared" si="604"/>
        <v>0</v>
      </c>
      <c r="EW61" s="63">
        <f t="shared" si="604"/>
        <v>0</v>
      </c>
      <c r="EX61" s="63">
        <f t="shared" si="604"/>
        <v>0</v>
      </c>
      <c r="EY61" s="63">
        <f t="shared" si="604"/>
        <v>0</v>
      </c>
      <c r="EZ61" s="63">
        <f t="shared" si="604"/>
        <v>0</v>
      </c>
      <c r="FA61" s="63">
        <f t="shared" si="604"/>
        <v>0</v>
      </c>
      <c r="FB61" s="63">
        <f t="shared" si="604"/>
        <v>0</v>
      </c>
      <c r="FC61" s="63">
        <f t="shared" si="604"/>
        <v>0</v>
      </c>
      <c r="FD61" s="63">
        <f t="shared" si="604"/>
        <v>0</v>
      </c>
      <c r="FE61" s="63">
        <f t="shared" si="604"/>
        <v>0</v>
      </c>
      <c r="FF61" s="63">
        <f t="shared" si="604"/>
        <v>0</v>
      </c>
      <c r="FG61" s="63">
        <f t="shared" si="604"/>
        <v>0</v>
      </c>
      <c r="FH61" s="63">
        <f t="shared" si="604"/>
        <v>0</v>
      </c>
      <c r="FI61" s="63">
        <f t="shared" si="604"/>
        <v>0</v>
      </c>
      <c r="FJ61" s="63">
        <f t="shared" si="604"/>
        <v>0</v>
      </c>
      <c r="FK61" s="63">
        <f t="shared" si="604"/>
        <v>0</v>
      </c>
      <c r="FL61" s="63">
        <f t="shared" si="604"/>
        <v>0</v>
      </c>
      <c r="FM61" s="63">
        <f t="shared" si="604"/>
        <v>0</v>
      </c>
      <c r="FN61" s="63">
        <f t="shared" si="604"/>
        <v>0</v>
      </c>
      <c r="FO61" s="63">
        <f t="shared" si="604"/>
        <v>0</v>
      </c>
      <c r="FP61" s="63">
        <f t="shared" si="604"/>
        <v>0</v>
      </c>
      <c r="FQ61" s="63">
        <f t="shared" si="604"/>
        <v>0</v>
      </c>
      <c r="FR61" s="63">
        <f t="shared" si="604"/>
        <v>0</v>
      </c>
      <c r="FS61" s="63">
        <f t="shared" si="604"/>
        <v>0</v>
      </c>
      <c r="FT61" s="63">
        <f t="shared" si="604"/>
        <v>0</v>
      </c>
      <c r="FU61" s="63">
        <f t="shared" si="604"/>
        <v>0</v>
      </c>
      <c r="FV61" s="63">
        <f t="shared" si="604"/>
        <v>0</v>
      </c>
      <c r="FW61" s="63">
        <f t="shared" si="604"/>
        <v>0</v>
      </c>
      <c r="FX61" s="63">
        <f t="shared" si="604"/>
        <v>0</v>
      </c>
      <c r="FY61" s="63">
        <f t="shared" si="604"/>
        <v>0</v>
      </c>
      <c r="FZ61" s="63">
        <f t="shared" si="604"/>
        <v>0</v>
      </c>
      <c r="GA61" s="63">
        <f t="shared" si="604"/>
        <v>0</v>
      </c>
      <c r="GB61" s="63">
        <f t="shared" si="604"/>
        <v>0</v>
      </c>
      <c r="GC61" s="63">
        <f t="shared" si="604"/>
        <v>0</v>
      </c>
      <c r="GD61" s="63">
        <f t="shared" si="604"/>
        <v>0</v>
      </c>
      <c r="GE61" s="63">
        <f t="shared" si="604"/>
        <v>0</v>
      </c>
      <c r="GF61" s="63">
        <f t="shared" si="604"/>
        <v>0</v>
      </c>
      <c r="GG61" s="63">
        <f t="shared" si="604"/>
        <v>0</v>
      </c>
      <c r="GH61" s="63">
        <f t="shared" si="604"/>
        <v>0</v>
      </c>
      <c r="GI61" s="63">
        <f t="shared" si="604"/>
        <v>0</v>
      </c>
      <c r="GJ61" s="63">
        <f t="shared" si="604"/>
        <v>0</v>
      </c>
    </row>
    <row r="62" spans="1:192" x14ac:dyDescent="0.25">
      <c r="A62" s="85"/>
      <c r="B62" s="85"/>
      <c r="C62" s="672"/>
      <c r="D62" s="66"/>
      <c r="E62" s="63" t="str">
        <f t="shared" ref="E62:BP62" si="605" xml:space="preserve"> E$42</f>
        <v>Target deposit</v>
      </c>
      <c r="F62" s="63">
        <f t="shared" si="605"/>
        <v>0</v>
      </c>
      <c r="G62" s="63" t="str">
        <f t="shared" si="605"/>
        <v>$ 000s</v>
      </c>
      <c r="H62" s="63">
        <f t="shared" si="605"/>
        <v>0</v>
      </c>
      <c r="I62" s="63">
        <f t="shared" si="605"/>
        <v>0</v>
      </c>
      <c r="J62" s="63">
        <f t="shared" si="605"/>
        <v>0</v>
      </c>
      <c r="K62" s="63">
        <f t="shared" si="605"/>
        <v>0</v>
      </c>
      <c r="L62" s="63">
        <f t="shared" si="605"/>
        <v>0</v>
      </c>
      <c r="M62" s="63">
        <f t="shared" si="605"/>
        <v>0</v>
      </c>
      <c r="N62" s="63">
        <f t="shared" si="605"/>
        <v>0</v>
      </c>
      <c r="O62" s="63">
        <f t="shared" si="605"/>
        <v>0</v>
      </c>
      <c r="P62" s="63">
        <f t="shared" si="605"/>
        <v>0</v>
      </c>
      <c r="Q62" s="63">
        <f t="shared" si="605"/>
        <v>0</v>
      </c>
      <c r="R62" s="63">
        <f t="shared" si="605"/>
        <v>0</v>
      </c>
      <c r="S62" s="63">
        <f t="shared" si="605"/>
        <v>0</v>
      </c>
      <c r="T62" s="63">
        <f t="shared" si="605"/>
        <v>0</v>
      </c>
      <c r="U62" s="63">
        <f t="shared" si="605"/>
        <v>0</v>
      </c>
      <c r="V62" s="63">
        <f t="shared" si="605"/>
        <v>0</v>
      </c>
      <c r="W62" s="63">
        <f t="shared" si="605"/>
        <v>0</v>
      </c>
      <c r="X62" s="63">
        <f t="shared" si="605"/>
        <v>0</v>
      </c>
      <c r="Y62" s="63">
        <f t="shared" si="605"/>
        <v>0</v>
      </c>
      <c r="Z62" s="63">
        <f t="shared" si="605"/>
        <v>0</v>
      </c>
      <c r="AA62" s="63">
        <f t="shared" si="605"/>
        <v>0</v>
      </c>
      <c r="AB62" s="63">
        <f t="shared" si="605"/>
        <v>0</v>
      </c>
      <c r="AC62" s="63">
        <f t="shared" si="605"/>
        <v>0</v>
      </c>
      <c r="AD62" s="63">
        <f t="shared" si="605"/>
        <v>0</v>
      </c>
      <c r="AE62" s="63">
        <f t="shared" si="605"/>
        <v>0</v>
      </c>
      <c r="AF62" s="63">
        <f t="shared" si="605"/>
        <v>0</v>
      </c>
      <c r="AG62" s="63">
        <f t="shared" si="605"/>
        <v>0</v>
      </c>
      <c r="AH62" s="63">
        <f t="shared" si="605"/>
        <v>0</v>
      </c>
      <c r="AI62" s="63">
        <f t="shared" si="605"/>
        <v>0</v>
      </c>
      <c r="AJ62" s="63">
        <f t="shared" si="605"/>
        <v>0</v>
      </c>
      <c r="AK62" s="63">
        <f t="shared" si="605"/>
        <v>0</v>
      </c>
      <c r="AL62" s="63">
        <f t="shared" si="605"/>
        <v>0</v>
      </c>
      <c r="AM62" s="63">
        <f t="shared" si="605"/>
        <v>0</v>
      </c>
      <c r="AN62" s="63">
        <f t="shared" si="605"/>
        <v>0</v>
      </c>
      <c r="AO62" s="63">
        <f t="shared" si="605"/>
        <v>0</v>
      </c>
      <c r="AP62" s="63">
        <f t="shared" si="605"/>
        <v>0</v>
      </c>
      <c r="AQ62" s="63">
        <f t="shared" si="605"/>
        <v>0</v>
      </c>
      <c r="AR62" s="63">
        <f t="shared" si="605"/>
        <v>0</v>
      </c>
      <c r="AS62" s="63">
        <f t="shared" si="605"/>
        <v>0</v>
      </c>
      <c r="AT62" s="63">
        <f t="shared" si="605"/>
        <v>0</v>
      </c>
      <c r="AU62" s="63">
        <f t="shared" si="605"/>
        <v>0</v>
      </c>
      <c r="AV62" s="63">
        <f t="shared" si="605"/>
        <v>0</v>
      </c>
      <c r="AW62" s="63">
        <f t="shared" si="605"/>
        <v>0</v>
      </c>
      <c r="AX62" s="63">
        <f t="shared" si="605"/>
        <v>0</v>
      </c>
      <c r="AY62" s="63">
        <f t="shared" si="605"/>
        <v>0</v>
      </c>
      <c r="AZ62" s="63">
        <f t="shared" si="605"/>
        <v>0</v>
      </c>
      <c r="BA62" s="63">
        <f t="shared" si="605"/>
        <v>0</v>
      </c>
      <c r="BB62" s="63">
        <f t="shared" si="605"/>
        <v>0</v>
      </c>
      <c r="BC62" s="63">
        <f t="shared" si="605"/>
        <v>0</v>
      </c>
      <c r="BD62" s="63">
        <f t="shared" si="605"/>
        <v>0</v>
      </c>
      <c r="BE62" s="63">
        <f t="shared" si="605"/>
        <v>0</v>
      </c>
      <c r="BF62" s="63">
        <f t="shared" si="605"/>
        <v>0</v>
      </c>
      <c r="BG62" s="63">
        <f t="shared" si="605"/>
        <v>0</v>
      </c>
      <c r="BH62" s="63">
        <f t="shared" si="605"/>
        <v>0</v>
      </c>
      <c r="BI62" s="63">
        <f t="shared" si="605"/>
        <v>0</v>
      </c>
      <c r="BJ62" s="63">
        <f t="shared" si="605"/>
        <v>0</v>
      </c>
      <c r="BK62" s="63">
        <f t="shared" si="605"/>
        <v>0</v>
      </c>
      <c r="BL62" s="63">
        <f t="shared" si="605"/>
        <v>0</v>
      </c>
      <c r="BM62" s="63">
        <f t="shared" si="605"/>
        <v>0</v>
      </c>
      <c r="BN62" s="63">
        <f t="shared" si="605"/>
        <v>0</v>
      </c>
      <c r="BO62" s="63">
        <f t="shared" si="605"/>
        <v>0</v>
      </c>
      <c r="BP62" s="63">
        <f t="shared" si="605"/>
        <v>0</v>
      </c>
      <c r="BQ62" s="63">
        <f t="shared" ref="BQ62:EB62" si="606" xml:space="preserve"> BQ$42</f>
        <v>0</v>
      </c>
      <c r="BR62" s="63">
        <f t="shared" si="606"/>
        <v>0</v>
      </c>
      <c r="BS62" s="63">
        <f t="shared" si="606"/>
        <v>0</v>
      </c>
      <c r="BT62" s="63">
        <f t="shared" si="606"/>
        <v>0</v>
      </c>
      <c r="BU62" s="63">
        <f t="shared" si="606"/>
        <v>0</v>
      </c>
      <c r="BV62" s="63">
        <f t="shared" si="606"/>
        <v>0</v>
      </c>
      <c r="BW62" s="63">
        <f t="shared" si="606"/>
        <v>0</v>
      </c>
      <c r="BX62" s="63">
        <f t="shared" si="606"/>
        <v>0</v>
      </c>
      <c r="BY62" s="63">
        <f t="shared" si="606"/>
        <v>0</v>
      </c>
      <c r="BZ62" s="63">
        <f t="shared" si="606"/>
        <v>0</v>
      </c>
      <c r="CA62" s="63">
        <f t="shared" si="606"/>
        <v>0</v>
      </c>
      <c r="CB62" s="63">
        <f t="shared" si="606"/>
        <v>0</v>
      </c>
      <c r="CC62" s="63">
        <f t="shared" si="606"/>
        <v>0</v>
      </c>
      <c r="CD62" s="63">
        <f t="shared" si="606"/>
        <v>0</v>
      </c>
      <c r="CE62" s="63">
        <f t="shared" si="606"/>
        <v>0</v>
      </c>
      <c r="CF62" s="63">
        <f t="shared" si="606"/>
        <v>0</v>
      </c>
      <c r="CG62" s="63">
        <f t="shared" si="606"/>
        <v>0</v>
      </c>
      <c r="CH62" s="63">
        <f t="shared" si="606"/>
        <v>0</v>
      </c>
      <c r="CI62" s="63">
        <f t="shared" si="606"/>
        <v>0</v>
      </c>
      <c r="CJ62" s="63">
        <f t="shared" si="606"/>
        <v>0</v>
      </c>
      <c r="CK62" s="63">
        <f t="shared" si="606"/>
        <v>0</v>
      </c>
      <c r="CL62" s="63">
        <f t="shared" si="606"/>
        <v>0</v>
      </c>
      <c r="CM62" s="63">
        <f t="shared" si="606"/>
        <v>0</v>
      </c>
      <c r="CN62" s="63">
        <f t="shared" si="606"/>
        <v>0</v>
      </c>
      <c r="CO62" s="63">
        <f t="shared" si="606"/>
        <v>0</v>
      </c>
      <c r="CP62" s="63">
        <f t="shared" si="606"/>
        <v>0</v>
      </c>
      <c r="CQ62" s="63">
        <f t="shared" si="606"/>
        <v>0</v>
      </c>
      <c r="CR62" s="63">
        <f t="shared" si="606"/>
        <v>0</v>
      </c>
      <c r="CS62" s="63">
        <f t="shared" si="606"/>
        <v>0</v>
      </c>
      <c r="CT62" s="63">
        <f t="shared" si="606"/>
        <v>0</v>
      </c>
      <c r="CU62" s="63">
        <f t="shared" si="606"/>
        <v>0</v>
      </c>
      <c r="CV62" s="63">
        <f t="shared" si="606"/>
        <v>0</v>
      </c>
      <c r="CW62" s="63">
        <f t="shared" si="606"/>
        <v>0</v>
      </c>
      <c r="CX62" s="63">
        <f t="shared" si="606"/>
        <v>0</v>
      </c>
      <c r="CY62" s="63">
        <f t="shared" si="606"/>
        <v>0</v>
      </c>
      <c r="CZ62" s="63">
        <f t="shared" si="606"/>
        <v>0</v>
      </c>
      <c r="DA62" s="63">
        <f t="shared" si="606"/>
        <v>0</v>
      </c>
      <c r="DB62" s="63">
        <f t="shared" si="606"/>
        <v>0</v>
      </c>
      <c r="DC62" s="63">
        <f t="shared" si="606"/>
        <v>0</v>
      </c>
      <c r="DD62" s="63">
        <f t="shared" si="606"/>
        <v>0</v>
      </c>
      <c r="DE62" s="63">
        <f t="shared" si="606"/>
        <v>0</v>
      </c>
      <c r="DF62" s="63">
        <f t="shared" si="606"/>
        <v>0</v>
      </c>
      <c r="DG62" s="63">
        <f t="shared" si="606"/>
        <v>0</v>
      </c>
      <c r="DH62" s="63">
        <f t="shared" si="606"/>
        <v>0</v>
      </c>
      <c r="DI62" s="63">
        <f t="shared" si="606"/>
        <v>0</v>
      </c>
      <c r="DJ62" s="63">
        <f t="shared" si="606"/>
        <v>0</v>
      </c>
      <c r="DK62" s="63">
        <f t="shared" si="606"/>
        <v>0</v>
      </c>
      <c r="DL62" s="63">
        <f t="shared" si="606"/>
        <v>0</v>
      </c>
      <c r="DM62" s="63">
        <f t="shared" si="606"/>
        <v>0</v>
      </c>
      <c r="DN62" s="63">
        <f t="shared" si="606"/>
        <v>0</v>
      </c>
      <c r="DO62" s="63">
        <f t="shared" si="606"/>
        <v>0</v>
      </c>
      <c r="DP62" s="63">
        <f t="shared" si="606"/>
        <v>0</v>
      </c>
      <c r="DQ62" s="63">
        <f t="shared" si="606"/>
        <v>0</v>
      </c>
      <c r="DR62" s="63">
        <f t="shared" si="606"/>
        <v>0</v>
      </c>
      <c r="DS62" s="63">
        <f t="shared" si="606"/>
        <v>0</v>
      </c>
      <c r="DT62" s="63">
        <f t="shared" si="606"/>
        <v>0</v>
      </c>
      <c r="DU62" s="63">
        <f t="shared" si="606"/>
        <v>0</v>
      </c>
      <c r="DV62" s="63">
        <f t="shared" si="606"/>
        <v>0</v>
      </c>
      <c r="DW62" s="63">
        <f t="shared" si="606"/>
        <v>0</v>
      </c>
      <c r="DX62" s="63">
        <f t="shared" si="606"/>
        <v>0</v>
      </c>
      <c r="DY62" s="63">
        <f t="shared" si="606"/>
        <v>0</v>
      </c>
      <c r="DZ62" s="63">
        <f t="shared" si="606"/>
        <v>0</v>
      </c>
      <c r="EA62" s="63">
        <f t="shared" si="606"/>
        <v>0</v>
      </c>
      <c r="EB62" s="63">
        <f t="shared" si="606"/>
        <v>0</v>
      </c>
      <c r="EC62" s="63">
        <f t="shared" ref="EC62:GJ62" si="607" xml:space="preserve"> EC$42</f>
        <v>0</v>
      </c>
      <c r="ED62" s="63">
        <f t="shared" si="607"/>
        <v>0</v>
      </c>
      <c r="EE62" s="63">
        <f t="shared" si="607"/>
        <v>0</v>
      </c>
      <c r="EF62" s="63">
        <f t="shared" si="607"/>
        <v>0</v>
      </c>
      <c r="EG62" s="63">
        <f t="shared" si="607"/>
        <v>0</v>
      </c>
      <c r="EH62" s="63">
        <f t="shared" si="607"/>
        <v>0</v>
      </c>
      <c r="EI62" s="63">
        <f t="shared" si="607"/>
        <v>0</v>
      </c>
      <c r="EJ62" s="63">
        <f t="shared" si="607"/>
        <v>0</v>
      </c>
      <c r="EK62" s="63">
        <f t="shared" si="607"/>
        <v>0</v>
      </c>
      <c r="EL62" s="63">
        <f t="shared" si="607"/>
        <v>0</v>
      </c>
      <c r="EM62" s="63">
        <f t="shared" si="607"/>
        <v>0</v>
      </c>
      <c r="EN62" s="63">
        <f t="shared" si="607"/>
        <v>0</v>
      </c>
      <c r="EO62" s="63">
        <f t="shared" si="607"/>
        <v>0</v>
      </c>
      <c r="EP62" s="63">
        <f t="shared" si="607"/>
        <v>0</v>
      </c>
      <c r="EQ62" s="63">
        <f t="shared" si="607"/>
        <v>0</v>
      </c>
      <c r="ER62" s="63">
        <f t="shared" si="607"/>
        <v>0</v>
      </c>
      <c r="ES62" s="63">
        <f t="shared" si="607"/>
        <v>0</v>
      </c>
      <c r="ET62" s="63">
        <f t="shared" si="607"/>
        <v>0</v>
      </c>
      <c r="EU62" s="63">
        <f t="shared" si="607"/>
        <v>0</v>
      </c>
      <c r="EV62" s="63">
        <f t="shared" si="607"/>
        <v>0</v>
      </c>
      <c r="EW62" s="63">
        <f t="shared" si="607"/>
        <v>0</v>
      </c>
      <c r="EX62" s="63">
        <f t="shared" si="607"/>
        <v>0</v>
      </c>
      <c r="EY62" s="63">
        <f t="shared" si="607"/>
        <v>0</v>
      </c>
      <c r="EZ62" s="63">
        <f t="shared" si="607"/>
        <v>0</v>
      </c>
      <c r="FA62" s="63">
        <f t="shared" si="607"/>
        <v>0</v>
      </c>
      <c r="FB62" s="63">
        <f t="shared" si="607"/>
        <v>0</v>
      </c>
      <c r="FC62" s="63">
        <f t="shared" si="607"/>
        <v>0</v>
      </c>
      <c r="FD62" s="63">
        <f t="shared" si="607"/>
        <v>0</v>
      </c>
      <c r="FE62" s="63">
        <f t="shared" si="607"/>
        <v>0</v>
      </c>
      <c r="FF62" s="63">
        <f t="shared" si="607"/>
        <v>0</v>
      </c>
      <c r="FG62" s="63">
        <f t="shared" si="607"/>
        <v>0</v>
      </c>
      <c r="FH62" s="63">
        <f t="shared" si="607"/>
        <v>0</v>
      </c>
      <c r="FI62" s="63">
        <f t="shared" si="607"/>
        <v>0</v>
      </c>
      <c r="FJ62" s="63">
        <f t="shared" si="607"/>
        <v>0</v>
      </c>
      <c r="FK62" s="63">
        <f t="shared" si="607"/>
        <v>0</v>
      </c>
      <c r="FL62" s="63">
        <f t="shared" si="607"/>
        <v>0</v>
      </c>
      <c r="FM62" s="63">
        <f t="shared" si="607"/>
        <v>0</v>
      </c>
      <c r="FN62" s="63">
        <f t="shared" si="607"/>
        <v>0</v>
      </c>
      <c r="FO62" s="63">
        <f t="shared" si="607"/>
        <v>0</v>
      </c>
      <c r="FP62" s="63">
        <f t="shared" si="607"/>
        <v>0</v>
      </c>
      <c r="FQ62" s="63">
        <f t="shared" si="607"/>
        <v>0</v>
      </c>
      <c r="FR62" s="63">
        <f t="shared" si="607"/>
        <v>0</v>
      </c>
      <c r="FS62" s="63">
        <f t="shared" si="607"/>
        <v>0</v>
      </c>
      <c r="FT62" s="63">
        <f t="shared" si="607"/>
        <v>0</v>
      </c>
      <c r="FU62" s="63">
        <f t="shared" si="607"/>
        <v>0</v>
      </c>
      <c r="FV62" s="63">
        <f t="shared" si="607"/>
        <v>0</v>
      </c>
      <c r="FW62" s="63">
        <f t="shared" si="607"/>
        <v>0</v>
      </c>
      <c r="FX62" s="63">
        <f t="shared" si="607"/>
        <v>0</v>
      </c>
      <c r="FY62" s="63">
        <f t="shared" si="607"/>
        <v>0</v>
      </c>
      <c r="FZ62" s="63">
        <f t="shared" si="607"/>
        <v>0</v>
      </c>
      <c r="GA62" s="63">
        <f t="shared" si="607"/>
        <v>0</v>
      </c>
      <c r="GB62" s="63">
        <f t="shared" si="607"/>
        <v>0</v>
      </c>
      <c r="GC62" s="63">
        <f t="shared" si="607"/>
        <v>0</v>
      </c>
      <c r="GD62" s="63">
        <f t="shared" si="607"/>
        <v>0</v>
      </c>
      <c r="GE62" s="63">
        <f t="shared" si="607"/>
        <v>0</v>
      </c>
      <c r="GF62" s="63">
        <f t="shared" si="607"/>
        <v>0</v>
      </c>
      <c r="GG62" s="63">
        <f t="shared" si="607"/>
        <v>0</v>
      </c>
      <c r="GH62" s="63">
        <f t="shared" si="607"/>
        <v>0</v>
      </c>
      <c r="GI62" s="63">
        <f t="shared" si="607"/>
        <v>0</v>
      </c>
      <c r="GJ62" s="63">
        <f t="shared" si="607"/>
        <v>0</v>
      </c>
    </row>
    <row r="63" spans="1:192" s="199" customFormat="1" x14ac:dyDescent="0.25">
      <c r="A63" s="420"/>
      <c r="B63" s="420"/>
      <c r="C63" s="677"/>
      <c r="D63" s="678"/>
      <c r="E63" s="199" t="s">
        <v>542</v>
      </c>
      <c r="G63" s="199" t="str">
        <f xml:space="preserve"> SMU</f>
        <v>$ 000s</v>
      </c>
      <c r="H63" s="199">
        <f xml:space="preserve"> SUM(J63:GJ63)</f>
        <v>0</v>
      </c>
      <c r="J63" s="199">
        <f t="shared" ref="J63" si="608" xml:space="preserve"> MIN(J61:J62)</f>
        <v>0</v>
      </c>
      <c r="K63" s="199">
        <f t="shared" ref="K63:BV63" si="609" xml:space="preserve"> MIN(K61:K62)</f>
        <v>0</v>
      </c>
      <c r="L63" s="199">
        <f t="shared" si="609"/>
        <v>0</v>
      </c>
      <c r="M63" s="199">
        <f t="shared" si="609"/>
        <v>0</v>
      </c>
      <c r="N63" s="199">
        <f t="shared" si="609"/>
        <v>0</v>
      </c>
      <c r="O63" s="199">
        <f t="shared" si="609"/>
        <v>0</v>
      </c>
      <c r="P63" s="199">
        <f t="shared" si="609"/>
        <v>0</v>
      </c>
      <c r="Q63" s="199">
        <f t="shared" si="609"/>
        <v>0</v>
      </c>
      <c r="R63" s="199">
        <f t="shared" si="609"/>
        <v>0</v>
      </c>
      <c r="S63" s="199">
        <f t="shared" si="609"/>
        <v>0</v>
      </c>
      <c r="T63" s="199">
        <f t="shared" si="609"/>
        <v>0</v>
      </c>
      <c r="U63" s="199">
        <f t="shared" si="609"/>
        <v>0</v>
      </c>
      <c r="V63" s="199">
        <f t="shared" si="609"/>
        <v>0</v>
      </c>
      <c r="W63" s="199">
        <f t="shared" si="609"/>
        <v>0</v>
      </c>
      <c r="X63" s="199">
        <f t="shared" si="609"/>
        <v>0</v>
      </c>
      <c r="Y63" s="199">
        <f t="shared" si="609"/>
        <v>0</v>
      </c>
      <c r="Z63" s="199">
        <f t="shared" si="609"/>
        <v>0</v>
      </c>
      <c r="AA63" s="199">
        <f t="shared" si="609"/>
        <v>0</v>
      </c>
      <c r="AB63" s="199">
        <f t="shared" si="609"/>
        <v>0</v>
      </c>
      <c r="AC63" s="199">
        <f t="shared" si="609"/>
        <v>0</v>
      </c>
      <c r="AD63" s="199">
        <f t="shared" si="609"/>
        <v>0</v>
      </c>
      <c r="AE63" s="199">
        <f t="shared" si="609"/>
        <v>0</v>
      </c>
      <c r="AF63" s="199">
        <f t="shared" si="609"/>
        <v>0</v>
      </c>
      <c r="AG63" s="199">
        <f t="shared" si="609"/>
        <v>0</v>
      </c>
      <c r="AH63" s="199">
        <f t="shared" si="609"/>
        <v>0</v>
      </c>
      <c r="AI63" s="199">
        <f t="shared" si="609"/>
        <v>0</v>
      </c>
      <c r="AJ63" s="199">
        <f t="shared" si="609"/>
        <v>0</v>
      </c>
      <c r="AK63" s="199">
        <f t="shared" si="609"/>
        <v>0</v>
      </c>
      <c r="AL63" s="199">
        <f t="shared" si="609"/>
        <v>0</v>
      </c>
      <c r="AM63" s="199">
        <f t="shared" si="609"/>
        <v>0</v>
      </c>
      <c r="AN63" s="199">
        <f t="shared" si="609"/>
        <v>0</v>
      </c>
      <c r="AO63" s="199">
        <f t="shared" si="609"/>
        <v>0</v>
      </c>
      <c r="AP63" s="199">
        <f t="shared" si="609"/>
        <v>0</v>
      </c>
      <c r="AQ63" s="199">
        <f t="shared" si="609"/>
        <v>0</v>
      </c>
      <c r="AR63" s="199">
        <f t="shared" si="609"/>
        <v>0</v>
      </c>
      <c r="AS63" s="199">
        <f t="shared" si="609"/>
        <v>0</v>
      </c>
      <c r="AT63" s="199">
        <f t="shared" si="609"/>
        <v>0</v>
      </c>
      <c r="AU63" s="199">
        <f t="shared" si="609"/>
        <v>0</v>
      </c>
      <c r="AV63" s="199">
        <f t="shared" si="609"/>
        <v>0</v>
      </c>
      <c r="AW63" s="199">
        <f t="shared" si="609"/>
        <v>0</v>
      </c>
      <c r="AX63" s="199">
        <f t="shared" si="609"/>
        <v>0</v>
      </c>
      <c r="AY63" s="199">
        <f t="shared" si="609"/>
        <v>0</v>
      </c>
      <c r="AZ63" s="199">
        <f t="shared" si="609"/>
        <v>0</v>
      </c>
      <c r="BA63" s="199">
        <f t="shared" si="609"/>
        <v>0</v>
      </c>
      <c r="BB63" s="199">
        <f t="shared" si="609"/>
        <v>0</v>
      </c>
      <c r="BC63" s="199">
        <f t="shared" si="609"/>
        <v>0</v>
      </c>
      <c r="BD63" s="199">
        <f t="shared" si="609"/>
        <v>0</v>
      </c>
      <c r="BE63" s="199">
        <f t="shared" si="609"/>
        <v>0</v>
      </c>
      <c r="BF63" s="199">
        <f t="shared" si="609"/>
        <v>0</v>
      </c>
      <c r="BG63" s="199">
        <f t="shared" si="609"/>
        <v>0</v>
      </c>
      <c r="BH63" s="199">
        <f t="shared" si="609"/>
        <v>0</v>
      </c>
      <c r="BI63" s="199">
        <f t="shared" si="609"/>
        <v>0</v>
      </c>
      <c r="BJ63" s="199">
        <f t="shared" si="609"/>
        <v>0</v>
      </c>
      <c r="BK63" s="199">
        <f t="shared" si="609"/>
        <v>0</v>
      </c>
      <c r="BL63" s="199">
        <f t="shared" si="609"/>
        <v>0</v>
      </c>
      <c r="BM63" s="199">
        <f t="shared" si="609"/>
        <v>0</v>
      </c>
      <c r="BN63" s="199">
        <f t="shared" si="609"/>
        <v>0</v>
      </c>
      <c r="BO63" s="199">
        <f t="shared" si="609"/>
        <v>0</v>
      </c>
      <c r="BP63" s="199">
        <f t="shared" si="609"/>
        <v>0</v>
      </c>
      <c r="BQ63" s="199">
        <f t="shared" si="609"/>
        <v>0</v>
      </c>
      <c r="BR63" s="199">
        <f t="shared" si="609"/>
        <v>0</v>
      </c>
      <c r="BS63" s="199">
        <f t="shared" si="609"/>
        <v>0</v>
      </c>
      <c r="BT63" s="199">
        <f t="shared" si="609"/>
        <v>0</v>
      </c>
      <c r="BU63" s="199">
        <f t="shared" si="609"/>
        <v>0</v>
      </c>
      <c r="BV63" s="199">
        <f t="shared" si="609"/>
        <v>0</v>
      </c>
      <c r="BW63" s="199">
        <f t="shared" ref="BW63:EH63" si="610" xml:space="preserve"> MIN(BW61:BW62)</f>
        <v>0</v>
      </c>
      <c r="BX63" s="199">
        <f t="shared" si="610"/>
        <v>0</v>
      </c>
      <c r="BY63" s="199">
        <f t="shared" si="610"/>
        <v>0</v>
      </c>
      <c r="BZ63" s="199">
        <f t="shared" si="610"/>
        <v>0</v>
      </c>
      <c r="CA63" s="199">
        <f t="shared" si="610"/>
        <v>0</v>
      </c>
      <c r="CB63" s="199">
        <f t="shared" si="610"/>
        <v>0</v>
      </c>
      <c r="CC63" s="199">
        <f t="shared" si="610"/>
        <v>0</v>
      </c>
      <c r="CD63" s="199">
        <f t="shared" si="610"/>
        <v>0</v>
      </c>
      <c r="CE63" s="199">
        <f t="shared" si="610"/>
        <v>0</v>
      </c>
      <c r="CF63" s="199">
        <f t="shared" si="610"/>
        <v>0</v>
      </c>
      <c r="CG63" s="199">
        <f t="shared" si="610"/>
        <v>0</v>
      </c>
      <c r="CH63" s="199">
        <f t="shared" si="610"/>
        <v>0</v>
      </c>
      <c r="CI63" s="199">
        <f t="shared" si="610"/>
        <v>0</v>
      </c>
      <c r="CJ63" s="199">
        <f t="shared" si="610"/>
        <v>0</v>
      </c>
      <c r="CK63" s="199">
        <f t="shared" si="610"/>
        <v>0</v>
      </c>
      <c r="CL63" s="199">
        <f t="shared" si="610"/>
        <v>0</v>
      </c>
      <c r="CM63" s="199">
        <f t="shared" si="610"/>
        <v>0</v>
      </c>
      <c r="CN63" s="199">
        <f t="shared" si="610"/>
        <v>0</v>
      </c>
      <c r="CO63" s="199">
        <f t="shared" si="610"/>
        <v>0</v>
      </c>
      <c r="CP63" s="199">
        <f t="shared" si="610"/>
        <v>0</v>
      </c>
      <c r="CQ63" s="199">
        <f t="shared" si="610"/>
        <v>0</v>
      </c>
      <c r="CR63" s="199">
        <f t="shared" si="610"/>
        <v>0</v>
      </c>
      <c r="CS63" s="199">
        <f t="shared" si="610"/>
        <v>0</v>
      </c>
      <c r="CT63" s="199">
        <f t="shared" si="610"/>
        <v>0</v>
      </c>
      <c r="CU63" s="199">
        <f t="shared" si="610"/>
        <v>0</v>
      </c>
      <c r="CV63" s="199">
        <f t="shared" si="610"/>
        <v>0</v>
      </c>
      <c r="CW63" s="199">
        <f t="shared" si="610"/>
        <v>0</v>
      </c>
      <c r="CX63" s="199">
        <f t="shared" si="610"/>
        <v>0</v>
      </c>
      <c r="CY63" s="199">
        <f t="shared" si="610"/>
        <v>0</v>
      </c>
      <c r="CZ63" s="199">
        <f t="shared" si="610"/>
        <v>0</v>
      </c>
      <c r="DA63" s="199">
        <f t="shared" si="610"/>
        <v>0</v>
      </c>
      <c r="DB63" s="199">
        <f t="shared" si="610"/>
        <v>0</v>
      </c>
      <c r="DC63" s="199">
        <f t="shared" si="610"/>
        <v>0</v>
      </c>
      <c r="DD63" s="199">
        <f t="shared" si="610"/>
        <v>0</v>
      </c>
      <c r="DE63" s="199">
        <f t="shared" si="610"/>
        <v>0</v>
      </c>
      <c r="DF63" s="199">
        <f t="shared" si="610"/>
        <v>0</v>
      </c>
      <c r="DG63" s="199">
        <f t="shared" si="610"/>
        <v>0</v>
      </c>
      <c r="DH63" s="199">
        <f t="shared" si="610"/>
        <v>0</v>
      </c>
      <c r="DI63" s="199">
        <f t="shared" si="610"/>
        <v>0</v>
      </c>
      <c r="DJ63" s="199">
        <f t="shared" si="610"/>
        <v>0</v>
      </c>
      <c r="DK63" s="199">
        <f t="shared" si="610"/>
        <v>0</v>
      </c>
      <c r="DL63" s="199">
        <f t="shared" si="610"/>
        <v>0</v>
      </c>
      <c r="DM63" s="199">
        <f t="shared" si="610"/>
        <v>0</v>
      </c>
      <c r="DN63" s="199">
        <f t="shared" si="610"/>
        <v>0</v>
      </c>
      <c r="DO63" s="199">
        <f t="shared" si="610"/>
        <v>0</v>
      </c>
      <c r="DP63" s="199">
        <f t="shared" si="610"/>
        <v>0</v>
      </c>
      <c r="DQ63" s="199">
        <f t="shared" si="610"/>
        <v>0</v>
      </c>
      <c r="DR63" s="199">
        <f t="shared" si="610"/>
        <v>0</v>
      </c>
      <c r="DS63" s="199">
        <f t="shared" si="610"/>
        <v>0</v>
      </c>
      <c r="DT63" s="199">
        <f t="shared" si="610"/>
        <v>0</v>
      </c>
      <c r="DU63" s="199">
        <f t="shared" si="610"/>
        <v>0</v>
      </c>
      <c r="DV63" s="199">
        <f t="shared" si="610"/>
        <v>0</v>
      </c>
      <c r="DW63" s="199">
        <f t="shared" si="610"/>
        <v>0</v>
      </c>
      <c r="DX63" s="199">
        <f t="shared" si="610"/>
        <v>0</v>
      </c>
      <c r="DY63" s="199">
        <f t="shared" si="610"/>
        <v>0</v>
      </c>
      <c r="DZ63" s="199">
        <f t="shared" si="610"/>
        <v>0</v>
      </c>
      <c r="EA63" s="199">
        <f t="shared" si="610"/>
        <v>0</v>
      </c>
      <c r="EB63" s="199">
        <f t="shared" si="610"/>
        <v>0</v>
      </c>
      <c r="EC63" s="199">
        <f t="shared" si="610"/>
        <v>0</v>
      </c>
      <c r="ED63" s="199">
        <f t="shared" si="610"/>
        <v>0</v>
      </c>
      <c r="EE63" s="199">
        <f t="shared" si="610"/>
        <v>0</v>
      </c>
      <c r="EF63" s="199">
        <f t="shared" si="610"/>
        <v>0</v>
      </c>
      <c r="EG63" s="199">
        <f t="shared" si="610"/>
        <v>0</v>
      </c>
      <c r="EH63" s="199">
        <f t="shared" si="610"/>
        <v>0</v>
      </c>
      <c r="EI63" s="199">
        <f t="shared" ref="EI63:GJ63" si="611" xml:space="preserve"> MIN(EI61:EI62)</f>
        <v>0</v>
      </c>
      <c r="EJ63" s="199">
        <f t="shared" si="611"/>
        <v>0</v>
      </c>
      <c r="EK63" s="199">
        <f t="shared" si="611"/>
        <v>0</v>
      </c>
      <c r="EL63" s="199">
        <f t="shared" si="611"/>
        <v>0</v>
      </c>
      <c r="EM63" s="199">
        <f t="shared" si="611"/>
        <v>0</v>
      </c>
      <c r="EN63" s="199">
        <f t="shared" si="611"/>
        <v>0</v>
      </c>
      <c r="EO63" s="199">
        <f t="shared" si="611"/>
        <v>0</v>
      </c>
      <c r="EP63" s="199">
        <f t="shared" si="611"/>
        <v>0</v>
      </c>
      <c r="EQ63" s="199">
        <f t="shared" si="611"/>
        <v>0</v>
      </c>
      <c r="ER63" s="199">
        <f t="shared" si="611"/>
        <v>0</v>
      </c>
      <c r="ES63" s="199">
        <f t="shared" si="611"/>
        <v>0</v>
      </c>
      <c r="ET63" s="199">
        <f t="shared" si="611"/>
        <v>0</v>
      </c>
      <c r="EU63" s="199">
        <f t="shared" si="611"/>
        <v>0</v>
      </c>
      <c r="EV63" s="199">
        <f t="shared" si="611"/>
        <v>0</v>
      </c>
      <c r="EW63" s="199">
        <f t="shared" si="611"/>
        <v>0</v>
      </c>
      <c r="EX63" s="199">
        <f t="shared" si="611"/>
        <v>0</v>
      </c>
      <c r="EY63" s="199">
        <f t="shared" si="611"/>
        <v>0</v>
      </c>
      <c r="EZ63" s="199">
        <f t="shared" si="611"/>
        <v>0</v>
      </c>
      <c r="FA63" s="199">
        <f t="shared" si="611"/>
        <v>0</v>
      </c>
      <c r="FB63" s="199">
        <f t="shared" si="611"/>
        <v>0</v>
      </c>
      <c r="FC63" s="199">
        <f t="shared" si="611"/>
        <v>0</v>
      </c>
      <c r="FD63" s="199">
        <f t="shared" si="611"/>
        <v>0</v>
      </c>
      <c r="FE63" s="199">
        <f t="shared" si="611"/>
        <v>0</v>
      </c>
      <c r="FF63" s="199">
        <f t="shared" si="611"/>
        <v>0</v>
      </c>
      <c r="FG63" s="199">
        <f t="shared" si="611"/>
        <v>0</v>
      </c>
      <c r="FH63" s="199">
        <f t="shared" si="611"/>
        <v>0</v>
      </c>
      <c r="FI63" s="199">
        <f t="shared" si="611"/>
        <v>0</v>
      </c>
      <c r="FJ63" s="199">
        <f t="shared" si="611"/>
        <v>0</v>
      </c>
      <c r="FK63" s="199">
        <f t="shared" si="611"/>
        <v>0</v>
      </c>
      <c r="FL63" s="199">
        <f t="shared" si="611"/>
        <v>0</v>
      </c>
      <c r="FM63" s="199">
        <f t="shared" si="611"/>
        <v>0</v>
      </c>
      <c r="FN63" s="199">
        <f t="shared" si="611"/>
        <v>0</v>
      </c>
      <c r="FO63" s="199">
        <f t="shared" si="611"/>
        <v>0</v>
      </c>
      <c r="FP63" s="199">
        <f t="shared" si="611"/>
        <v>0</v>
      </c>
      <c r="FQ63" s="199">
        <f t="shared" si="611"/>
        <v>0</v>
      </c>
      <c r="FR63" s="199">
        <f t="shared" si="611"/>
        <v>0</v>
      </c>
      <c r="FS63" s="199">
        <f t="shared" si="611"/>
        <v>0</v>
      </c>
      <c r="FT63" s="199">
        <f t="shared" si="611"/>
        <v>0</v>
      </c>
      <c r="FU63" s="199">
        <f t="shared" si="611"/>
        <v>0</v>
      </c>
      <c r="FV63" s="199">
        <f t="shared" si="611"/>
        <v>0</v>
      </c>
      <c r="FW63" s="199">
        <f t="shared" si="611"/>
        <v>0</v>
      </c>
      <c r="FX63" s="199">
        <f t="shared" si="611"/>
        <v>0</v>
      </c>
      <c r="FY63" s="199">
        <f t="shared" si="611"/>
        <v>0</v>
      </c>
      <c r="FZ63" s="199">
        <f t="shared" si="611"/>
        <v>0</v>
      </c>
      <c r="GA63" s="199">
        <f t="shared" si="611"/>
        <v>0</v>
      </c>
      <c r="GB63" s="199">
        <f t="shared" si="611"/>
        <v>0</v>
      </c>
      <c r="GC63" s="199">
        <f t="shared" si="611"/>
        <v>0</v>
      </c>
      <c r="GD63" s="199">
        <f t="shared" si="611"/>
        <v>0</v>
      </c>
      <c r="GE63" s="199">
        <f t="shared" si="611"/>
        <v>0</v>
      </c>
      <c r="GF63" s="199">
        <f t="shared" si="611"/>
        <v>0</v>
      </c>
      <c r="GG63" s="199">
        <f t="shared" si="611"/>
        <v>0</v>
      </c>
      <c r="GH63" s="199">
        <f t="shared" si="611"/>
        <v>0</v>
      </c>
      <c r="GI63" s="199">
        <f t="shared" si="611"/>
        <v>0</v>
      </c>
      <c r="GJ63" s="199">
        <f t="shared" si="611"/>
        <v>0</v>
      </c>
    </row>
    <row r="64" spans="1:192" s="199" customFormat="1" x14ac:dyDescent="0.25">
      <c r="A64" s="147"/>
      <c r="B64" s="147"/>
      <c r="C64" s="148"/>
      <c r="D64" s="87" t="s">
        <v>529</v>
      </c>
      <c r="E64" s="198" t="str">
        <f xml:space="preserve"> LEFT(E63, LEN(E63) - 4)</f>
        <v>DSRA deposit</v>
      </c>
      <c r="F64" s="198"/>
      <c r="G64" s="198" t="str">
        <f xml:space="preserve"> SMU</f>
        <v>$ 000s</v>
      </c>
      <c r="H64" s="198">
        <f xml:space="preserve"> SUM(J64:GJ64)</f>
        <v>0</v>
      </c>
      <c r="I64" s="150"/>
      <c r="J64" s="198">
        <f t="shared" ref="J64" si="612" xml:space="preserve"> -1 * J63</f>
        <v>0</v>
      </c>
      <c r="K64" s="198">
        <f t="shared" ref="K64:BV64" si="613" xml:space="preserve"> -1 * K63</f>
        <v>0</v>
      </c>
      <c r="L64" s="198">
        <f t="shared" si="613"/>
        <v>0</v>
      </c>
      <c r="M64" s="198">
        <f t="shared" si="613"/>
        <v>0</v>
      </c>
      <c r="N64" s="198">
        <f t="shared" si="613"/>
        <v>0</v>
      </c>
      <c r="O64" s="198">
        <f t="shared" si="613"/>
        <v>0</v>
      </c>
      <c r="P64" s="198">
        <f t="shared" si="613"/>
        <v>0</v>
      </c>
      <c r="Q64" s="198">
        <f t="shared" si="613"/>
        <v>0</v>
      </c>
      <c r="R64" s="198">
        <f t="shared" si="613"/>
        <v>0</v>
      </c>
      <c r="S64" s="198">
        <f t="shared" si="613"/>
        <v>0</v>
      </c>
      <c r="T64" s="198">
        <f t="shared" si="613"/>
        <v>0</v>
      </c>
      <c r="U64" s="198">
        <f t="shared" si="613"/>
        <v>0</v>
      </c>
      <c r="V64" s="198">
        <f t="shared" si="613"/>
        <v>0</v>
      </c>
      <c r="W64" s="198">
        <f t="shared" si="613"/>
        <v>0</v>
      </c>
      <c r="X64" s="198">
        <f t="shared" si="613"/>
        <v>0</v>
      </c>
      <c r="Y64" s="198">
        <f t="shared" si="613"/>
        <v>0</v>
      </c>
      <c r="Z64" s="198">
        <f t="shared" si="613"/>
        <v>0</v>
      </c>
      <c r="AA64" s="198">
        <f t="shared" si="613"/>
        <v>0</v>
      </c>
      <c r="AB64" s="198">
        <f t="shared" si="613"/>
        <v>0</v>
      </c>
      <c r="AC64" s="198">
        <f t="shared" si="613"/>
        <v>0</v>
      </c>
      <c r="AD64" s="198">
        <f t="shared" si="613"/>
        <v>0</v>
      </c>
      <c r="AE64" s="198">
        <f t="shared" si="613"/>
        <v>0</v>
      </c>
      <c r="AF64" s="198">
        <f t="shared" si="613"/>
        <v>0</v>
      </c>
      <c r="AG64" s="198">
        <f t="shared" si="613"/>
        <v>0</v>
      </c>
      <c r="AH64" s="198">
        <f t="shared" si="613"/>
        <v>0</v>
      </c>
      <c r="AI64" s="198">
        <f t="shared" si="613"/>
        <v>0</v>
      </c>
      <c r="AJ64" s="198">
        <f t="shared" si="613"/>
        <v>0</v>
      </c>
      <c r="AK64" s="198">
        <f t="shared" si="613"/>
        <v>0</v>
      </c>
      <c r="AL64" s="198">
        <f t="shared" si="613"/>
        <v>0</v>
      </c>
      <c r="AM64" s="198">
        <f t="shared" si="613"/>
        <v>0</v>
      </c>
      <c r="AN64" s="198">
        <f t="shared" si="613"/>
        <v>0</v>
      </c>
      <c r="AO64" s="198">
        <f t="shared" si="613"/>
        <v>0</v>
      </c>
      <c r="AP64" s="198">
        <f t="shared" si="613"/>
        <v>0</v>
      </c>
      <c r="AQ64" s="198">
        <f t="shared" si="613"/>
        <v>0</v>
      </c>
      <c r="AR64" s="198">
        <f t="shared" si="613"/>
        <v>0</v>
      </c>
      <c r="AS64" s="198">
        <f t="shared" si="613"/>
        <v>0</v>
      </c>
      <c r="AT64" s="198">
        <f t="shared" si="613"/>
        <v>0</v>
      </c>
      <c r="AU64" s="198">
        <f t="shared" si="613"/>
        <v>0</v>
      </c>
      <c r="AV64" s="198">
        <f t="shared" si="613"/>
        <v>0</v>
      </c>
      <c r="AW64" s="198">
        <f t="shared" si="613"/>
        <v>0</v>
      </c>
      <c r="AX64" s="198">
        <f t="shared" si="613"/>
        <v>0</v>
      </c>
      <c r="AY64" s="198">
        <f t="shared" si="613"/>
        <v>0</v>
      </c>
      <c r="AZ64" s="198">
        <f t="shared" si="613"/>
        <v>0</v>
      </c>
      <c r="BA64" s="198">
        <f t="shared" si="613"/>
        <v>0</v>
      </c>
      <c r="BB64" s="198">
        <f t="shared" si="613"/>
        <v>0</v>
      </c>
      <c r="BC64" s="198">
        <f t="shared" si="613"/>
        <v>0</v>
      </c>
      <c r="BD64" s="198">
        <f t="shared" si="613"/>
        <v>0</v>
      </c>
      <c r="BE64" s="198">
        <f t="shared" si="613"/>
        <v>0</v>
      </c>
      <c r="BF64" s="198">
        <f t="shared" si="613"/>
        <v>0</v>
      </c>
      <c r="BG64" s="198">
        <f t="shared" si="613"/>
        <v>0</v>
      </c>
      <c r="BH64" s="198">
        <f t="shared" si="613"/>
        <v>0</v>
      </c>
      <c r="BI64" s="198">
        <f t="shared" si="613"/>
        <v>0</v>
      </c>
      <c r="BJ64" s="198">
        <f t="shared" si="613"/>
        <v>0</v>
      </c>
      <c r="BK64" s="198">
        <f t="shared" si="613"/>
        <v>0</v>
      </c>
      <c r="BL64" s="198">
        <f t="shared" si="613"/>
        <v>0</v>
      </c>
      <c r="BM64" s="198">
        <f t="shared" si="613"/>
        <v>0</v>
      </c>
      <c r="BN64" s="198">
        <f t="shared" si="613"/>
        <v>0</v>
      </c>
      <c r="BO64" s="198">
        <f t="shared" si="613"/>
        <v>0</v>
      </c>
      <c r="BP64" s="198">
        <f t="shared" si="613"/>
        <v>0</v>
      </c>
      <c r="BQ64" s="198">
        <f t="shared" si="613"/>
        <v>0</v>
      </c>
      <c r="BR64" s="198">
        <f t="shared" si="613"/>
        <v>0</v>
      </c>
      <c r="BS64" s="198">
        <f t="shared" si="613"/>
        <v>0</v>
      </c>
      <c r="BT64" s="198">
        <f t="shared" si="613"/>
        <v>0</v>
      </c>
      <c r="BU64" s="198">
        <f t="shared" si="613"/>
        <v>0</v>
      </c>
      <c r="BV64" s="198">
        <f t="shared" si="613"/>
        <v>0</v>
      </c>
      <c r="BW64" s="198">
        <f t="shared" ref="BW64:EH64" si="614" xml:space="preserve"> -1 * BW63</f>
        <v>0</v>
      </c>
      <c r="BX64" s="198">
        <f t="shared" si="614"/>
        <v>0</v>
      </c>
      <c r="BY64" s="198">
        <f t="shared" si="614"/>
        <v>0</v>
      </c>
      <c r="BZ64" s="198">
        <f t="shared" si="614"/>
        <v>0</v>
      </c>
      <c r="CA64" s="198">
        <f t="shared" si="614"/>
        <v>0</v>
      </c>
      <c r="CB64" s="198">
        <f t="shared" si="614"/>
        <v>0</v>
      </c>
      <c r="CC64" s="198">
        <f t="shared" si="614"/>
        <v>0</v>
      </c>
      <c r="CD64" s="198">
        <f t="shared" si="614"/>
        <v>0</v>
      </c>
      <c r="CE64" s="198">
        <f t="shared" si="614"/>
        <v>0</v>
      </c>
      <c r="CF64" s="198">
        <f t="shared" si="614"/>
        <v>0</v>
      </c>
      <c r="CG64" s="198">
        <f t="shared" si="614"/>
        <v>0</v>
      </c>
      <c r="CH64" s="198">
        <f t="shared" si="614"/>
        <v>0</v>
      </c>
      <c r="CI64" s="198">
        <f t="shared" si="614"/>
        <v>0</v>
      </c>
      <c r="CJ64" s="198">
        <f t="shared" si="614"/>
        <v>0</v>
      </c>
      <c r="CK64" s="198">
        <f t="shared" si="614"/>
        <v>0</v>
      </c>
      <c r="CL64" s="198">
        <f t="shared" si="614"/>
        <v>0</v>
      </c>
      <c r="CM64" s="198">
        <f t="shared" si="614"/>
        <v>0</v>
      </c>
      <c r="CN64" s="198">
        <f t="shared" si="614"/>
        <v>0</v>
      </c>
      <c r="CO64" s="198">
        <f t="shared" si="614"/>
        <v>0</v>
      </c>
      <c r="CP64" s="198">
        <f t="shared" si="614"/>
        <v>0</v>
      </c>
      <c r="CQ64" s="198">
        <f t="shared" si="614"/>
        <v>0</v>
      </c>
      <c r="CR64" s="198">
        <f t="shared" si="614"/>
        <v>0</v>
      </c>
      <c r="CS64" s="198">
        <f t="shared" si="614"/>
        <v>0</v>
      </c>
      <c r="CT64" s="198">
        <f t="shared" si="614"/>
        <v>0</v>
      </c>
      <c r="CU64" s="198">
        <f t="shared" si="614"/>
        <v>0</v>
      </c>
      <c r="CV64" s="198">
        <f t="shared" si="614"/>
        <v>0</v>
      </c>
      <c r="CW64" s="198">
        <f t="shared" si="614"/>
        <v>0</v>
      </c>
      <c r="CX64" s="198">
        <f t="shared" si="614"/>
        <v>0</v>
      </c>
      <c r="CY64" s="198">
        <f t="shared" si="614"/>
        <v>0</v>
      </c>
      <c r="CZ64" s="198">
        <f t="shared" si="614"/>
        <v>0</v>
      </c>
      <c r="DA64" s="198">
        <f t="shared" si="614"/>
        <v>0</v>
      </c>
      <c r="DB64" s="198">
        <f t="shared" si="614"/>
        <v>0</v>
      </c>
      <c r="DC64" s="198">
        <f t="shared" si="614"/>
        <v>0</v>
      </c>
      <c r="DD64" s="198">
        <f t="shared" si="614"/>
        <v>0</v>
      </c>
      <c r="DE64" s="198">
        <f t="shared" si="614"/>
        <v>0</v>
      </c>
      <c r="DF64" s="198">
        <f t="shared" si="614"/>
        <v>0</v>
      </c>
      <c r="DG64" s="198">
        <f t="shared" si="614"/>
        <v>0</v>
      </c>
      <c r="DH64" s="198">
        <f t="shared" si="614"/>
        <v>0</v>
      </c>
      <c r="DI64" s="198">
        <f t="shared" si="614"/>
        <v>0</v>
      </c>
      <c r="DJ64" s="198">
        <f t="shared" si="614"/>
        <v>0</v>
      </c>
      <c r="DK64" s="198">
        <f t="shared" si="614"/>
        <v>0</v>
      </c>
      <c r="DL64" s="198">
        <f t="shared" si="614"/>
        <v>0</v>
      </c>
      <c r="DM64" s="198">
        <f t="shared" si="614"/>
        <v>0</v>
      </c>
      <c r="DN64" s="198">
        <f t="shared" si="614"/>
        <v>0</v>
      </c>
      <c r="DO64" s="198">
        <f t="shared" si="614"/>
        <v>0</v>
      </c>
      <c r="DP64" s="198">
        <f t="shared" si="614"/>
        <v>0</v>
      </c>
      <c r="DQ64" s="198">
        <f t="shared" si="614"/>
        <v>0</v>
      </c>
      <c r="DR64" s="198">
        <f t="shared" si="614"/>
        <v>0</v>
      </c>
      <c r="DS64" s="198">
        <f t="shared" si="614"/>
        <v>0</v>
      </c>
      <c r="DT64" s="198">
        <f t="shared" si="614"/>
        <v>0</v>
      </c>
      <c r="DU64" s="198">
        <f t="shared" si="614"/>
        <v>0</v>
      </c>
      <c r="DV64" s="198">
        <f t="shared" si="614"/>
        <v>0</v>
      </c>
      <c r="DW64" s="198">
        <f t="shared" si="614"/>
        <v>0</v>
      </c>
      <c r="DX64" s="198">
        <f t="shared" si="614"/>
        <v>0</v>
      </c>
      <c r="DY64" s="198">
        <f t="shared" si="614"/>
        <v>0</v>
      </c>
      <c r="DZ64" s="198">
        <f t="shared" si="614"/>
        <v>0</v>
      </c>
      <c r="EA64" s="198">
        <f t="shared" si="614"/>
        <v>0</v>
      </c>
      <c r="EB64" s="198">
        <f t="shared" si="614"/>
        <v>0</v>
      </c>
      <c r="EC64" s="198">
        <f t="shared" si="614"/>
        <v>0</v>
      </c>
      <c r="ED64" s="198">
        <f t="shared" si="614"/>
        <v>0</v>
      </c>
      <c r="EE64" s="198">
        <f t="shared" si="614"/>
        <v>0</v>
      </c>
      <c r="EF64" s="198">
        <f t="shared" si="614"/>
        <v>0</v>
      </c>
      <c r="EG64" s="198">
        <f t="shared" si="614"/>
        <v>0</v>
      </c>
      <c r="EH64" s="198">
        <f t="shared" si="614"/>
        <v>0</v>
      </c>
      <c r="EI64" s="198">
        <f t="shared" ref="EI64:GJ64" si="615" xml:space="preserve"> -1 * EI63</f>
        <v>0</v>
      </c>
      <c r="EJ64" s="198">
        <f t="shared" si="615"/>
        <v>0</v>
      </c>
      <c r="EK64" s="198">
        <f t="shared" si="615"/>
        <v>0</v>
      </c>
      <c r="EL64" s="198">
        <f t="shared" si="615"/>
        <v>0</v>
      </c>
      <c r="EM64" s="198">
        <f t="shared" si="615"/>
        <v>0</v>
      </c>
      <c r="EN64" s="198">
        <f t="shared" si="615"/>
        <v>0</v>
      </c>
      <c r="EO64" s="198">
        <f t="shared" si="615"/>
        <v>0</v>
      </c>
      <c r="EP64" s="198">
        <f t="shared" si="615"/>
        <v>0</v>
      </c>
      <c r="EQ64" s="198">
        <f t="shared" si="615"/>
        <v>0</v>
      </c>
      <c r="ER64" s="198">
        <f t="shared" si="615"/>
        <v>0</v>
      </c>
      <c r="ES64" s="198">
        <f t="shared" si="615"/>
        <v>0</v>
      </c>
      <c r="ET64" s="198">
        <f t="shared" si="615"/>
        <v>0</v>
      </c>
      <c r="EU64" s="198">
        <f t="shared" si="615"/>
        <v>0</v>
      </c>
      <c r="EV64" s="198">
        <f t="shared" si="615"/>
        <v>0</v>
      </c>
      <c r="EW64" s="198">
        <f t="shared" si="615"/>
        <v>0</v>
      </c>
      <c r="EX64" s="198">
        <f t="shared" si="615"/>
        <v>0</v>
      </c>
      <c r="EY64" s="198">
        <f t="shared" si="615"/>
        <v>0</v>
      </c>
      <c r="EZ64" s="198">
        <f t="shared" si="615"/>
        <v>0</v>
      </c>
      <c r="FA64" s="198">
        <f t="shared" si="615"/>
        <v>0</v>
      </c>
      <c r="FB64" s="198">
        <f t="shared" si="615"/>
        <v>0</v>
      </c>
      <c r="FC64" s="198">
        <f t="shared" si="615"/>
        <v>0</v>
      </c>
      <c r="FD64" s="198">
        <f t="shared" si="615"/>
        <v>0</v>
      </c>
      <c r="FE64" s="198">
        <f t="shared" si="615"/>
        <v>0</v>
      </c>
      <c r="FF64" s="198">
        <f t="shared" si="615"/>
        <v>0</v>
      </c>
      <c r="FG64" s="198">
        <f t="shared" si="615"/>
        <v>0</v>
      </c>
      <c r="FH64" s="198">
        <f t="shared" si="615"/>
        <v>0</v>
      </c>
      <c r="FI64" s="198">
        <f t="shared" si="615"/>
        <v>0</v>
      </c>
      <c r="FJ64" s="198">
        <f t="shared" si="615"/>
        <v>0</v>
      </c>
      <c r="FK64" s="198">
        <f t="shared" si="615"/>
        <v>0</v>
      </c>
      <c r="FL64" s="198">
        <f t="shared" si="615"/>
        <v>0</v>
      </c>
      <c r="FM64" s="198">
        <f t="shared" si="615"/>
        <v>0</v>
      </c>
      <c r="FN64" s="198">
        <f t="shared" si="615"/>
        <v>0</v>
      </c>
      <c r="FO64" s="198">
        <f t="shared" si="615"/>
        <v>0</v>
      </c>
      <c r="FP64" s="198">
        <f t="shared" si="615"/>
        <v>0</v>
      </c>
      <c r="FQ64" s="198">
        <f t="shared" si="615"/>
        <v>0</v>
      </c>
      <c r="FR64" s="198">
        <f t="shared" si="615"/>
        <v>0</v>
      </c>
      <c r="FS64" s="198">
        <f t="shared" si="615"/>
        <v>0</v>
      </c>
      <c r="FT64" s="198">
        <f t="shared" si="615"/>
        <v>0</v>
      </c>
      <c r="FU64" s="198">
        <f t="shared" si="615"/>
        <v>0</v>
      </c>
      <c r="FV64" s="198">
        <f t="shared" si="615"/>
        <v>0</v>
      </c>
      <c r="FW64" s="198">
        <f t="shared" si="615"/>
        <v>0</v>
      </c>
      <c r="FX64" s="198">
        <f t="shared" si="615"/>
        <v>0</v>
      </c>
      <c r="FY64" s="198">
        <f t="shared" si="615"/>
        <v>0</v>
      </c>
      <c r="FZ64" s="198">
        <f t="shared" si="615"/>
        <v>0</v>
      </c>
      <c r="GA64" s="198">
        <f t="shared" si="615"/>
        <v>0</v>
      </c>
      <c r="GB64" s="198">
        <f t="shared" si="615"/>
        <v>0</v>
      </c>
      <c r="GC64" s="198">
        <f t="shared" si="615"/>
        <v>0</v>
      </c>
      <c r="GD64" s="198">
        <f t="shared" si="615"/>
        <v>0</v>
      </c>
      <c r="GE64" s="198">
        <f t="shared" si="615"/>
        <v>0</v>
      </c>
      <c r="GF64" s="198">
        <f t="shared" si="615"/>
        <v>0</v>
      </c>
      <c r="GG64" s="198">
        <f t="shared" si="615"/>
        <v>0</v>
      </c>
      <c r="GH64" s="198">
        <f t="shared" si="615"/>
        <v>0</v>
      </c>
      <c r="GI64" s="198">
        <f t="shared" si="615"/>
        <v>0</v>
      </c>
      <c r="GJ64" s="198">
        <f t="shared" si="615"/>
        <v>0</v>
      </c>
    </row>
    <row r="65" spans="1:192" x14ac:dyDescent="0.25">
      <c r="A65" s="445"/>
      <c r="B65" s="445"/>
      <c r="C65" s="446"/>
      <c r="D65" s="447"/>
      <c r="E65" s="448"/>
      <c r="F65" s="448"/>
      <c r="G65" s="448"/>
      <c r="H65" s="448"/>
      <c r="I65" s="449"/>
      <c r="J65" s="448"/>
      <c r="K65" s="448"/>
      <c r="L65" s="448"/>
      <c r="M65" s="448"/>
      <c r="N65" s="448"/>
      <c r="O65" s="448"/>
      <c r="P65" s="448"/>
      <c r="Q65" s="448"/>
      <c r="R65" s="448"/>
      <c r="S65" s="448"/>
      <c r="T65" s="448"/>
      <c r="U65" s="448"/>
      <c r="V65" s="448"/>
      <c r="W65" s="448"/>
      <c r="X65" s="448"/>
      <c r="Y65" s="448"/>
      <c r="Z65" s="448"/>
      <c r="AA65" s="448"/>
      <c r="AB65" s="448"/>
      <c r="AC65" s="448"/>
      <c r="AD65" s="448"/>
      <c r="AE65" s="448"/>
      <c r="AF65" s="448"/>
      <c r="AG65" s="448"/>
      <c r="AH65" s="448"/>
      <c r="AI65" s="448"/>
      <c r="AJ65" s="448"/>
      <c r="AK65" s="448"/>
      <c r="AL65" s="448"/>
      <c r="AM65" s="448"/>
      <c r="AN65" s="448"/>
      <c r="AO65" s="448"/>
      <c r="AP65" s="448"/>
      <c r="AQ65" s="448"/>
      <c r="AR65" s="448"/>
      <c r="AS65" s="448"/>
      <c r="AT65" s="448"/>
      <c r="AU65" s="448"/>
      <c r="AV65" s="448"/>
      <c r="AW65" s="448"/>
      <c r="AX65" s="448"/>
      <c r="AY65" s="448"/>
      <c r="AZ65" s="448"/>
      <c r="BA65" s="448"/>
      <c r="BB65" s="448"/>
      <c r="BC65" s="448"/>
      <c r="BD65" s="448"/>
      <c r="BE65" s="448"/>
      <c r="BF65" s="448"/>
      <c r="BG65" s="448"/>
      <c r="BH65" s="448"/>
      <c r="BI65" s="448"/>
      <c r="BJ65" s="448"/>
      <c r="BK65" s="448"/>
      <c r="BL65" s="448"/>
      <c r="BM65" s="448"/>
      <c r="BN65" s="448"/>
      <c r="BO65" s="448"/>
      <c r="BP65" s="448"/>
      <c r="BQ65" s="448"/>
      <c r="BR65" s="448"/>
      <c r="BS65" s="448"/>
      <c r="BT65" s="448"/>
      <c r="BU65" s="448"/>
      <c r="BV65" s="448"/>
      <c r="BW65" s="448"/>
      <c r="BX65" s="448"/>
      <c r="BY65" s="448"/>
      <c r="BZ65" s="448"/>
      <c r="CA65" s="448"/>
      <c r="CB65" s="448"/>
      <c r="CC65" s="448"/>
      <c r="CD65" s="448"/>
      <c r="CE65" s="448"/>
      <c r="CF65" s="448"/>
      <c r="CG65" s="448"/>
      <c r="CH65" s="448"/>
      <c r="CI65" s="448"/>
      <c r="CJ65" s="448"/>
      <c r="CK65" s="448"/>
      <c r="CL65" s="448"/>
      <c r="CM65" s="448"/>
      <c r="CN65" s="448"/>
      <c r="CO65" s="448"/>
      <c r="CP65" s="448"/>
      <c r="CQ65" s="448"/>
      <c r="CR65" s="448"/>
      <c r="CS65" s="448"/>
      <c r="CT65" s="448"/>
      <c r="CU65" s="448"/>
      <c r="CV65" s="448"/>
      <c r="CW65" s="448"/>
      <c r="CX65" s="448"/>
      <c r="CY65" s="448"/>
      <c r="CZ65" s="448"/>
      <c r="DA65" s="448"/>
      <c r="DB65" s="448"/>
      <c r="DC65" s="448"/>
      <c r="DD65" s="448"/>
      <c r="DE65" s="448"/>
      <c r="DF65" s="448"/>
      <c r="DG65" s="448"/>
      <c r="DH65" s="448"/>
      <c r="DI65" s="448"/>
      <c r="DJ65" s="448"/>
      <c r="DK65" s="448"/>
      <c r="DL65" s="448"/>
      <c r="DM65" s="448"/>
      <c r="DN65" s="448"/>
      <c r="DO65" s="448"/>
      <c r="DP65" s="448"/>
      <c r="DQ65" s="448"/>
      <c r="DR65" s="448"/>
      <c r="DS65" s="448"/>
      <c r="DT65" s="448"/>
      <c r="DU65" s="448"/>
      <c r="DV65" s="448"/>
      <c r="DW65" s="448"/>
      <c r="DX65" s="448"/>
      <c r="DY65" s="448"/>
      <c r="DZ65" s="448"/>
      <c r="EA65" s="448"/>
      <c r="EB65" s="448"/>
      <c r="EC65" s="448"/>
      <c r="ED65" s="448"/>
      <c r="EE65" s="448"/>
      <c r="EF65" s="448"/>
      <c r="EG65" s="448"/>
      <c r="EH65" s="448"/>
      <c r="EI65" s="448"/>
      <c r="EJ65" s="448"/>
      <c r="EK65" s="448"/>
      <c r="EL65" s="448"/>
      <c r="EM65" s="448"/>
      <c r="EN65" s="448"/>
      <c r="EO65" s="448"/>
      <c r="EP65" s="448"/>
      <c r="EQ65" s="448"/>
      <c r="ER65" s="448"/>
      <c r="ES65" s="448"/>
      <c r="ET65" s="448"/>
      <c r="EU65" s="448"/>
      <c r="EV65" s="448"/>
      <c r="EW65" s="448"/>
      <c r="EX65" s="448"/>
      <c r="EY65" s="448"/>
      <c r="EZ65" s="448"/>
      <c r="FA65" s="448"/>
      <c r="FB65" s="448"/>
      <c r="FC65" s="448"/>
      <c r="FD65" s="448"/>
      <c r="FE65" s="448"/>
      <c r="FF65" s="448"/>
      <c r="FG65" s="448"/>
      <c r="FH65" s="448"/>
      <c r="FI65" s="448"/>
      <c r="FJ65" s="448"/>
      <c r="FK65" s="448"/>
      <c r="FL65" s="448"/>
      <c r="FM65" s="448"/>
      <c r="FN65" s="448"/>
      <c r="FO65" s="448"/>
      <c r="FP65" s="448"/>
      <c r="FQ65" s="448"/>
      <c r="FR65" s="448"/>
      <c r="FS65" s="448"/>
      <c r="FT65" s="448"/>
      <c r="FU65" s="448"/>
      <c r="FV65" s="448"/>
      <c r="FW65" s="448"/>
      <c r="FX65" s="448"/>
      <c r="FY65" s="448"/>
      <c r="FZ65" s="448"/>
      <c r="GA65" s="448"/>
      <c r="GB65" s="448"/>
      <c r="GC65" s="448"/>
      <c r="GD65" s="448"/>
      <c r="GE65" s="448"/>
      <c r="GF65" s="448"/>
      <c r="GG65" s="448"/>
      <c r="GH65" s="448"/>
      <c r="GI65" s="448"/>
      <c r="GJ65" s="448"/>
    </row>
    <row r="66" spans="1:192" x14ac:dyDescent="0.25">
      <c r="A66" s="85"/>
      <c r="B66" s="85" t="s">
        <v>528</v>
      </c>
      <c r="C66" s="672"/>
      <c r="D66" s="66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CU66" s="32"/>
      <c r="CV66" s="32"/>
      <c r="CW66" s="32"/>
      <c r="CX66" s="32"/>
      <c r="CY66" s="32"/>
      <c r="CZ66" s="32"/>
      <c r="DA66" s="32"/>
      <c r="DB66" s="32"/>
      <c r="DC66" s="32"/>
      <c r="DD66" s="32"/>
      <c r="DE66" s="32"/>
      <c r="DF66" s="32"/>
      <c r="DG66" s="32"/>
      <c r="DH66" s="32"/>
      <c r="DI66" s="32"/>
      <c r="DJ66" s="32"/>
      <c r="DK66" s="32"/>
      <c r="DL66" s="32"/>
      <c r="DM66" s="32"/>
      <c r="DN66" s="32"/>
      <c r="DO66" s="32"/>
      <c r="DP66" s="32"/>
      <c r="DQ66" s="32"/>
      <c r="DR66" s="32"/>
      <c r="DS66" s="32"/>
      <c r="DT66" s="32"/>
      <c r="DU66" s="32"/>
      <c r="DV66" s="32"/>
      <c r="DW66" s="32"/>
      <c r="DX66" s="32"/>
      <c r="DY66" s="32"/>
      <c r="DZ66" s="32"/>
      <c r="EA66" s="32"/>
      <c r="EB66" s="32"/>
      <c r="EC66" s="32"/>
      <c r="ED66" s="32"/>
      <c r="EE66" s="32"/>
      <c r="EF66" s="32"/>
      <c r="EG66" s="32"/>
      <c r="EH66" s="32"/>
      <c r="EI66" s="32"/>
      <c r="EJ66" s="32"/>
      <c r="EK66" s="32"/>
      <c r="EL66" s="32"/>
      <c r="EM66" s="32"/>
      <c r="EN66" s="32"/>
      <c r="EO66" s="32"/>
      <c r="EP66" s="32"/>
      <c r="EQ66" s="32"/>
      <c r="ER66" s="32"/>
      <c r="ES66" s="32"/>
      <c r="ET66" s="32"/>
      <c r="EU66" s="32"/>
      <c r="EV66" s="32"/>
      <c r="EW66" s="32"/>
      <c r="EX66" s="32"/>
      <c r="EY66" s="32"/>
      <c r="EZ66" s="32"/>
      <c r="FA66" s="32"/>
      <c r="FB66" s="32"/>
      <c r="FC66" s="32"/>
      <c r="FD66" s="32"/>
      <c r="FE66" s="32"/>
      <c r="FF66" s="32"/>
      <c r="FG66" s="32"/>
      <c r="FH66" s="32"/>
      <c r="FI66" s="32"/>
      <c r="FJ66" s="32"/>
      <c r="FK66" s="32"/>
      <c r="FL66" s="32"/>
      <c r="FM66" s="32"/>
      <c r="FN66" s="32"/>
      <c r="FO66" s="32"/>
      <c r="FP66" s="32"/>
      <c r="FQ66" s="32"/>
      <c r="FR66" s="32"/>
      <c r="FS66" s="32"/>
      <c r="FT66" s="32"/>
      <c r="FU66" s="32"/>
      <c r="FV66" s="32"/>
      <c r="FW66" s="32"/>
      <c r="FX66" s="32"/>
      <c r="FY66" s="32"/>
      <c r="FZ66" s="32"/>
      <c r="GA66" s="32"/>
      <c r="GB66" s="32"/>
      <c r="GC66" s="32"/>
      <c r="GD66" s="32"/>
      <c r="GE66" s="32"/>
      <c r="GF66" s="32"/>
      <c r="GG66" s="32"/>
      <c r="GH66" s="32"/>
      <c r="GI66" s="32"/>
      <c r="GJ66" s="32"/>
    </row>
    <row r="67" spans="1:192" x14ac:dyDescent="0.25">
      <c r="A67" s="85"/>
      <c r="B67" s="85"/>
      <c r="C67" s="672"/>
      <c r="D67" s="66"/>
      <c r="E67" s="63" t="str">
        <f t="shared" ref="E67:BP67" si="616" xml:space="preserve"> E$38</f>
        <v>Target deposit / (release)</v>
      </c>
      <c r="F67" s="63">
        <f t="shared" si="616"/>
        <v>0</v>
      </c>
      <c r="G67" s="63" t="str">
        <f t="shared" si="616"/>
        <v>$ 000s</v>
      </c>
      <c r="H67" s="63">
        <f t="shared" si="616"/>
        <v>0</v>
      </c>
      <c r="I67" s="63">
        <f t="shared" si="616"/>
        <v>0</v>
      </c>
      <c r="J67" s="63">
        <f t="shared" si="616"/>
        <v>0</v>
      </c>
      <c r="K67" s="63">
        <f t="shared" si="616"/>
        <v>0</v>
      </c>
      <c r="L67" s="63">
        <f t="shared" si="616"/>
        <v>0</v>
      </c>
      <c r="M67" s="63">
        <f t="shared" si="616"/>
        <v>0</v>
      </c>
      <c r="N67" s="63">
        <f t="shared" si="616"/>
        <v>0</v>
      </c>
      <c r="O67" s="63">
        <f t="shared" si="616"/>
        <v>0</v>
      </c>
      <c r="P67" s="63">
        <f t="shared" si="616"/>
        <v>0</v>
      </c>
      <c r="Q67" s="63">
        <f t="shared" si="616"/>
        <v>0</v>
      </c>
      <c r="R67" s="63">
        <f t="shared" si="616"/>
        <v>0</v>
      </c>
      <c r="S67" s="63">
        <f t="shared" si="616"/>
        <v>0</v>
      </c>
      <c r="T67" s="63">
        <f t="shared" si="616"/>
        <v>-16.074083204289764</v>
      </c>
      <c r="U67" s="63">
        <f t="shared" si="616"/>
        <v>-10.798186330034696</v>
      </c>
      <c r="V67" s="63">
        <f t="shared" si="616"/>
        <v>-10.51034293174871</v>
      </c>
      <c r="W67" s="63">
        <f t="shared" si="616"/>
        <v>-15.781553076792079</v>
      </c>
      <c r="X67" s="63">
        <f t="shared" si="616"/>
        <v>-4.0862326615792881</v>
      </c>
      <c r="Y67" s="63">
        <f t="shared" si="616"/>
        <v>-10.908234369394449</v>
      </c>
      <c r="Z67" s="63">
        <f t="shared" si="616"/>
        <v>-10.621238272903611</v>
      </c>
      <c r="AA67" s="63">
        <f t="shared" si="616"/>
        <v>-9.8281783383918082</v>
      </c>
      <c r="AB67" s="63">
        <f t="shared" si="616"/>
        <v>-10.226253452042329</v>
      </c>
      <c r="AC67" s="63">
        <f t="shared" si="616"/>
        <v>-10.993524061895641</v>
      </c>
      <c r="AD67" s="63">
        <f t="shared" si="616"/>
        <v>-10.707457498484928</v>
      </c>
      <c r="AE67" s="63">
        <f t="shared" si="616"/>
        <v>-9.9290310337692063</v>
      </c>
      <c r="AF67" s="63">
        <f t="shared" si="616"/>
        <v>-10.332554801248534</v>
      </c>
      <c r="AG67" s="63">
        <f t="shared" si="616"/>
        <v>-11.095995673883863</v>
      </c>
      <c r="AH67" s="63">
        <f t="shared" si="616"/>
        <v>-10.810791154528488</v>
      </c>
      <c r="AI67" s="63">
        <f t="shared" si="616"/>
        <v>-4.1986798812363304</v>
      </c>
      <c r="AJ67" s="63">
        <f t="shared" si="616"/>
        <v>-16.281289581500459</v>
      </c>
      <c r="AK67" s="63">
        <f t="shared" si="616"/>
        <v>-11.201886620895948</v>
      </c>
      <c r="AL67" s="63">
        <f t="shared" si="616"/>
        <v>-10.917525827500867</v>
      </c>
      <c r="AM67" s="63">
        <f t="shared" si="616"/>
        <v>-15.999242442246668</v>
      </c>
      <c r="AN67" s="63">
        <f t="shared" si="616"/>
        <v>-4.7320707882108763</v>
      </c>
      <c r="AO67" s="63">
        <f t="shared" si="616"/>
        <v>-11.326939905314248</v>
      </c>
      <c r="AP67" s="63">
        <f t="shared" si="616"/>
        <v>-11.04334833855637</v>
      </c>
      <c r="AQ67" s="63">
        <f t="shared" si="616"/>
        <v>-10.270740757864587</v>
      </c>
      <c r="AR67" s="63">
        <f t="shared" si="616"/>
        <v>-10.672581308201188</v>
      </c>
      <c r="AS67" s="63">
        <f t="shared" si="616"/>
        <v>-11.424644984212591</v>
      </c>
      <c r="AT67" s="63">
        <f t="shared" si="616"/>
        <v>-11.141914244550662</v>
      </c>
      <c r="AU67" s="63">
        <f t="shared" si="616"/>
        <v>-10.384948720368811</v>
      </c>
      <c r="AV67" s="63">
        <f t="shared" si="616"/>
        <v>-10.792990984955395</v>
      </c>
      <c r="AW67" s="63">
        <f t="shared" si="616"/>
        <v>-11.541299284602701</v>
      </c>
      <c r="AX67" s="63">
        <f t="shared" si="616"/>
        <v>-11.259355693991893</v>
      </c>
      <c r="AY67" s="63">
        <f t="shared" si="616"/>
        <v>-4.8860100774877537</v>
      </c>
      <c r="AZ67" s="63">
        <f t="shared" si="616"/>
        <v>-16.538913897808015</v>
      </c>
      <c r="BA67" s="63">
        <f t="shared" si="616"/>
        <v>-11.661710548593874</v>
      </c>
      <c r="BB67" s="63">
        <f t="shared" si="616"/>
        <v>-11.380534704082493</v>
      </c>
      <c r="BC67" s="63">
        <f t="shared" si="616"/>
        <v>-16.267694533948088</v>
      </c>
      <c r="BD67" s="63">
        <f t="shared" si="616"/>
        <v>-5.4407095400301841</v>
      </c>
      <c r="BE67" s="63">
        <f t="shared" si="616"/>
        <v>-11.803368720251456</v>
      </c>
      <c r="BF67" s="63">
        <f t="shared" si="616"/>
        <v>-11.522896866296378</v>
      </c>
      <c r="BG67" s="63">
        <f t="shared" si="616"/>
        <v>-10.7707731257251</v>
      </c>
      <c r="BH67" s="63">
        <f t="shared" si="616"/>
        <v>-11.177549661095327</v>
      </c>
      <c r="BI67" s="63">
        <f t="shared" si="616"/>
        <v>-11.914804504723634</v>
      </c>
      <c r="BJ67" s="63">
        <f t="shared" si="616"/>
        <v>-11.635389442888481</v>
      </c>
      <c r="BK67" s="63">
        <f t="shared" si="616"/>
        <v>-642.06608663655561</v>
      </c>
      <c r="BL67" s="63">
        <f t="shared" si="616"/>
        <v>-695.56900300366442</v>
      </c>
      <c r="BM67" s="63">
        <f t="shared" si="616"/>
        <v>-843.12139769058012</v>
      </c>
      <c r="BN67" s="63">
        <f t="shared" si="616"/>
        <v>-792.6788073093303</v>
      </c>
      <c r="BO67" s="63">
        <f t="shared" si="616"/>
        <v>-1.6498372224305058E-4</v>
      </c>
      <c r="BP67" s="63">
        <f t="shared" si="616"/>
        <v>0</v>
      </c>
      <c r="BQ67" s="63">
        <f t="shared" ref="BQ67:EB67" si="617" xml:space="preserve"> BQ$38</f>
        <v>0</v>
      </c>
      <c r="BR67" s="63">
        <f t="shared" si="617"/>
        <v>0</v>
      </c>
      <c r="BS67" s="63">
        <f t="shared" si="617"/>
        <v>0</v>
      </c>
      <c r="BT67" s="63">
        <f t="shared" si="617"/>
        <v>0</v>
      </c>
      <c r="BU67" s="63">
        <f t="shared" si="617"/>
        <v>0</v>
      </c>
      <c r="BV67" s="63">
        <f t="shared" si="617"/>
        <v>0</v>
      </c>
      <c r="BW67" s="63">
        <f t="shared" si="617"/>
        <v>0</v>
      </c>
      <c r="BX67" s="63">
        <f t="shared" si="617"/>
        <v>0</v>
      </c>
      <c r="BY67" s="63">
        <f t="shared" si="617"/>
        <v>0</v>
      </c>
      <c r="BZ67" s="63">
        <f t="shared" si="617"/>
        <v>0</v>
      </c>
      <c r="CA67" s="63">
        <f t="shared" si="617"/>
        <v>0</v>
      </c>
      <c r="CB67" s="63">
        <f t="shared" si="617"/>
        <v>0</v>
      </c>
      <c r="CC67" s="63">
        <f t="shared" si="617"/>
        <v>0</v>
      </c>
      <c r="CD67" s="63">
        <f t="shared" si="617"/>
        <v>0</v>
      </c>
      <c r="CE67" s="63">
        <f t="shared" si="617"/>
        <v>0</v>
      </c>
      <c r="CF67" s="63">
        <f t="shared" si="617"/>
        <v>0</v>
      </c>
      <c r="CG67" s="63">
        <f t="shared" si="617"/>
        <v>0</v>
      </c>
      <c r="CH67" s="63">
        <f t="shared" si="617"/>
        <v>0</v>
      </c>
      <c r="CI67" s="63">
        <f t="shared" si="617"/>
        <v>0</v>
      </c>
      <c r="CJ67" s="63">
        <f t="shared" si="617"/>
        <v>0</v>
      </c>
      <c r="CK67" s="63">
        <f t="shared" si="617"/>
        <v>0</v>
      </c>
      <c r="CL67" s="63">
        <f t="shared" si="617"/>
        <v>0</v>
      </c>
      <c r="CM67" s="63">
        <f t="shared" si="617"/>
        <v>0</v>
      </c>
      <c r="CN67" s="63">
        <f t="shared" si="617"/>
        <v>0</v>
      </c>
      <c r="CO67" s="63">
        <f t="shared" si="617"/>
        <v>0</v>
      </c>
      <c r="CP67" s="63">
        <f t="shared" si="617"/>
        <v>0</v>
      </c>
      <c r="CQ67" s="63">
        <f t="shared" si="617"/>
        <v>0</v>
      </c>
      <c r="CR67" s="63">
        <f t="shared" si="617"/>
        <v>0</v>
      </c>
      <c r="CS67" s="63">
        <f t="shared" si="617"/>
        <v>0</v>
      </c>
      <c r="CT67" s="63">
        <f t="shared" si="617"/>
        <v>0</v>
      </c>
      <c r="CU67" s="63">
        <f t="shared" si="617"/>
        <v>0</v>
      </c>
      <c r="CV67" s="63">
        <f t="shared" si="617"/>
        <v>0</v>
      </c>
      <c r="CW67" s="63">
        <f t="shared" si="617"/>
        <v>0</v>
      </c>
      <c r="CX67" s="63">
        <f t="shared" si="617"/>
        <v>0</v>
      </c>
      <c r="CY67" s="63">
        <f t="shared" si="617"/>
        <v>0</v>
      </c>
      <c r="CZ67" s="63">
        <f t="shared" si="617"/>
        <v>0</v>
      </c>
      <c r="DA67" s="63">
        <f t="shared" si="617"/>
        <v>0</v>
      </c>
      <c r="DB67" s="63">
        <f t="shared" si="617"/>
        <v>0</v>
      </c>
      <c r="DC67" s="63">
        <f t="shared" si="617"/>
        <v>0</v>
      </c>
      <c r="DD67" s="63">
        <f t="shared" si="617"/>
        <v>0</v>
      </c>
      <c r="DE67" s="63">
        <f t="shared" si="617"/>
        <v>0</v>
      </c>
      <c r="DF67" s="63">
        <f t="shared" si="617"/>
        <v>0</v>
      </c>
      <c r="DG67" s="63">
        <f t="shared" si="617"/>
        <v>0</v>
      </c>
      <c r="DH67" s="63">
        <f t="shared" si="617"/>
        <v>0</v>
      </c>
      <c r="DI67" s="63">
        <f t="shared" si="617"/>
        <v>0</v>
      </c>
      <c r="DJ67" s="63">
        <f t="shared" si="617"/>
        <v>0</v>
      </c>
      <c r="DK67" s="63">
        <f t="shared" si="617"/>
        <v>0</v>
      </c>
      <c r="DL67" s="63">
        <f t="shared" si="617"/>
        <v>0</v>
      </c>
      <c r="DM67" s="63">
        <f t="shared" si="617"/>
        <v>0</v>
      </c>
      <c r="DN67" s="63">
        <f t="shared" si="617"/>
        <v>0</v>
      </c>
      <c r="DO67" s="63">
        <f t="shared" si="617"/>
        <v>0</v>
      </c>
      <c r="DP67" s="63">
        <f t="shared" si="617"/>
        <v>0</v>
      </c>
      <c r="DQ67" s="63">
        <f t="shared" si="617"/>
        <v>0</v>
      </c>
      <c r="DR67" s="63">
        <f t="shared" si="617"/>
        <v>0</v>
      </c>
      <c r="DS67" s="63">
        <f t="shared" si="617"/>
        <v>0</v>
      </c>
      <c r="DT67" s="63">
        <f t="shared" si="617"/>
        <v>0</v>
      </c>
      <c r="DU67" s="63">
        <f t="shared" si="617"/>
        <v>0</v>
      </c>
      <c r="DV67" s="63">
        <f t="shared" si="617"/>
        <v>0</v>
      </c>
      <c r="DW67" s="63">
        <f t="shared" si="617"/>
        <v>0</v>
      </c>
      <c r="DX67" s="63">
        <f t="shared" si="617"/>
        <v>0</v>
      </c>
      <c r="DY67" s="63">
        <f t="shared" si="617"/>
        <v>0</v>
      </c>
      <c r="DZ67" s="63">
        <f t="shared" si="617"/>
        <v>0</v>
      </c>
      <c r="EA67" s="63">
        <f t="shared" si="617"/>
        <v>0</v>
      </c>
      <c r="EB67" s="63">
        <f t="shared" si="617"/>
        <v>0</v>
      </c>
      <c r="EC67" s="63">
        <f t="shared" ref="EC67:GJ67" si="618" xml:space="preserve"> EC$38</f>
        <v>0</v>
      </c>
      <c r="ED67" s="63">
        <f t="shared" si="618"/>
        <v>0</v>
      </c>
      <c r="EE67" s="63">
        <f t="shared" si="618"/>
        <v>0</v>
      </c>
      <c r="EF67" s="63">
        <f t="shared" si="618"/>
        <v>0</v>
      </c>
      <c r="EG67" s="63">
        <f t="shared" si="618"/>
        <v>0</v>
      </c>
      <c r="EH67" s="63">
        <f t="shared" si="618"/>
        <v>0</v>
      </c>
      <c r="EI67" s="63">
        <f t="shared" si="618"/>
        <v>0</v>
      </c>
      <c r="EJ67" s="63">
        <f t="shared" si="618"/>
        <v>0</v>
      </c>
      <c r="EK67" s="63">
        <f t="shared" si="618"/>
        <v>0</v>
      </c>
      <c r="EL67" s="63">
        <f t="shared" si="618"/>
        <v>0</v>
      </c>
      <c r="EM67" s="63">
        <f t="shared" si="618"/>
        <v>0</v>
      </c>
      <c r="EN67" s="63">
        <f t="shared" si="618"/>
        <v>0</v>
      </c>
      <c r="EO67" s="63">
        <f t="shared" si="618"/>
        <v>0</v>
      </c>
      <c r="EP67" s="63">
        <f t="shared" si="618"/>
        <v>0</v>
      </c>
      <c r="EQ67" s="63">
        <f t="shared" si="618"/>
        <v>0</v>
      </c>
      <c r="ER67" s="63">
        <f t="shared" si="618"/>
        <v>0</v>
      </c>
      <c r="ES67" s="63">
        <f t="shared" si="618"/>
        <v>0</v>
      </c>
      <c r="ET67" s="63">
        <f t="shared" si="618"/>
        <v>0</v>
      </c>
      <c r="EU67" s="63">
        <f t="shared" si="618"/>
        <v>0</v>
      </c>
      <c r="EV67" s="63">
        <f t="shared" si="618"/>
        <v>0</v>
      </c>
      <c r="EW67" s="63">
        <f t="shared" si="618"/>
        <v>0</v>
      </c>
      <c r="EX67" s="63">
        <f t="shared" si="618"/>
        <v>0</v>
      </c>
      <c r="EY67" s="63">
        <f t="shared" si="618"/>
        <v>0</v>
      </c>
      <c r="EZ67" s="63">
        <f t="shared" si="618"/>
        <v>0</v>
      </c>
      <c r="FA67" s="63">
        <f t="shared" si="618"/>
        <v>0</v>
      </c>
      <c r="FB67" s="63">
        <f t="shared" si="618"/>
        <v>0</v>
      </c>
      <c r="FC67" s="63">
        <f t="shared" si="618"/>
        <v>0</v>
      </c>
      <c r="FD67" s="63">
        <f t="shared" si="618"/>
        <v>0</v>
      </c>
      <c r="FE67" s="63">
        <f t="shared" si="618"/>
        <v>0</v>
      </c>
      <c r="FF67" s="63">
        <f t="shared" si="618"/>
        <v>0</v>
      </c>
      <c r="FG67" s="63">
        <f t="shared" si="618"/>
        <v>0</v>
      </c>
      <c r="FH67" s="63">
        <f t="shared" si="618"/>
        <v>0</v>
      </c>
      <c r="FI67" s="63">
        <f t="shared" si="618"/>
        <v>0</v>
      </c>
      <c r="FJ67" s="63">
        <f t="shared" si="618"/>
        <v>0</v>
      </c>
      <c r="FK67" s="63">
        <f t="shared" si="618"/>
        <v>0</v>
      </c>
      <c r="FL67" s="63">
        <f t="shared" si="618"/>
        <v>0</v>
      </c>
      <c r="FM67" s="63">
        <f t="shared" si="618"/>
        <v>0</v>
      </c>
      <c r="FN67" s="63">
        <f t="shared" si="618"/>
        <v>0</v>
      </c>
      <c r="FO67" s="63">
        <f t="shared" si="618"/>
        <v>0</v>
      </c>
      <c r="FP67" s="63">
        <f t="shared" si="618"/>
        <v>0</v>
      </c>
      <c r="FQ67" s="63">
        <f t="shared" si="618"/>
        <v>0</v>
      </c>
      <c r="FR67" s="63">
        <f t="shared" si="618"/>
        <v>0</v>
      </c>
      <c r="FS67" s="63">
        <f t="shared" si="618"/>
        <v>0</v>
      </c>
      <c r="FT67" s="63">
        <f t="shared" si="618"/>
        <v>0</v>
      </c>
      <c r="FU67" s="63">
        <f t="shared" si="618"/>
        <v>0</v>
      </c>
      <c r="FV67" s="63">
        <f t="shared" si="618"/>
        <v>0</v>
      </c>
      <c r="FW67" s="63">
        <f t="shared" si="618"/>
        <v>0</v>
      </c>
      <c r="FX67" s="63">
        <f t="shared" si="618"/>
        <v>0</v>
      </c>
      <c r="FY67" s="63">
        <f t="shared" si="618"/>
        <v>0</v>
      </c>
      <c r="FZ67" s="63">
        <f t="shared" si="618"/>
        <v>0</v>
      </c>
      <c r="GA67" s="63">
        <f t="shared" si="618"/>
        <v>0</v>
      </c>
      <c r="GB67" s="63">
        <f t="shared" si="618"/>
        <v>0</v>
      </c>
      <c r="GC67" s="63">
        <f t="shared" si="618"/>
        <v>0</v>
      </c>
      <c r="GD67" s="63">
        <f t="shared" si="618"/>
        <v>0</v>
      </c>
      <c r="GE67" s="63">
        <f t="shared" si="618"/>
        <v>0</v>
      </c>
      <c r="GF67" s="63">
        <f t="shared" si="618"/>
        <v>0</v>
      </c>
      <c r="GG67" s="63">
        <f t="shared" si="618"/>
        <v>0</v>
      </c>
      <c r="GH67" s="63">
        <f t="shared" si="618"/>
        <v>0</v>
      </c>
      <c r="GI67" s="63">
        <f t="shared" si="618"/>
        <v>0</v>
      </c>
      <c r="GJ67" s="63">
        <f t="shared" si="618"/>
        <v>0</v>
      </c>
    </row>
    <row r="68" spans="1:192" x14ac:dyDescent="0.25">
      <c r="A68" s="85"/>
      <c r="B68" s="85"/>
      <c r="C68" s="672"/>
      <c r="D68" s="66"/>
      <c r="E68" s="32" t="s">
        <v>528</v>
      </c>
      <c r="F68" s="32"/>
      <c r="G68" s="32" t="str">
        <f xml:space="preserve"> SMU</f>
        <v>$ 000s</v>
      </c>
      <c r="H68" s="32">
        <f xml:space="preserve"> SUM(J68:GJ68)</f>
        <v>3444.3289314719805</v>
      </c>
      <c r="I68" s="32"/>
      <c r="J68" s="32">
        <f t="shared" ref="J68" si="619" xml:space="preserve"> -1 * MIN(J67, 0)</f>
        <v>0</v>
      </c>
      <c r="K68" s="32">
        <f t="shared" ref="K68:BV68" si="620" xml:space="preserve"> -1 * MIN(K67, 0)</f>
        <v>0</v>
      </c>
      <c r="L68" s="32">
        <f t="shared" si="620"/>
        <v>0</v>
      </c>
      <c r="M68" s="32">
        <f t="shared" si="620"/>
        <v>0</v>
      </c>
      <c r="N68" s="32">
        <f t="shared" si="620"/>
        <v>0</v>
      </c>
      <c r="O68" s="32">
        <f t="shared" si="620"/>
        <v>0</v>
      </c>
      <c r="P68" s="32">
        <f t="shared" si="620"/>
        <v>0</v>
      </c>
      <c r="Q68" s="32">
        <f t="shared" si="620"/>
        <v>0</v>
      </c>
      <c r="R68" s="32">
        <f t="shared" si="620"/>
        <v>0</v>
      </c>
      <c r="S68" s="32">
        <f t="shared" si="620"/>
        <v>0</v>
      </c>
      <c r="T68" s="32">
        <f t="shared" si="620"/>
        <v>16.074083204289764</v>
      </c>
      <c r="U68" s="32">
        <f t="shared" si="620"/>
        <v>10.798186330034696</v>
      </c>
      <c r="V68" s="32">
        <f t="shared" si="620"/>
        <v>10.51034293174871</v>
      </c>
      <c r="W68" s="32">
        <f t="shared" si="620"/>
        <v>15.781553076792079</v>
      </c>
      <c r="X68" s="32">
        <f t="shared" si="620"/>
        <v>4.0862326615792881</v>
      </c>
      <c r="Y68" s="32">
        <f t="shared" si="620"/>
        <v>10.908234369394449</v>
      </c>
      <c r="Z68" s="32">
        <f t="shared" si="620"/>
        <v>10.621238272903611</v>
      </c>
      <c r="AA68" s="32">
        <f t="shared" si="620"/>
        <v>9.8281783383918082</v>
      </c>
      <c r="AB68" s="32">
        <f t="shared" si="620"/>
        <v>10.226253452042329</v>
      </c>
      <c r="AC68" s="32">
        <f t="shared" si="620"/>
        <v>10.993524061895641</v>
      </c>
      <c r="AD68" s="32">
        <f t="shared" si="620"/>
        <v>10.707457498484928</v>
      </c>
      <c r="AE68" s="32">
        <f t="shared" si="620"/>
        <v>9.9290310337692063</v>
      </c>
      <c r="AF68" s="32">
        <f t="shared" si="620"/>
        <v>10.332554801248534</v>
      </c>
      <c r="AG68" s="32">
        <f t="shared" si="620"/>
        <v>11.095995673883863</v>
      </c>
      <c r="AH68" s="32">
        <f t="shared" si="620"/>
        <v>10.810791154528488</v>
      </c>
      <c r="AI68" s="32">
        <f t="shared" si="620"/>
        <v>4.1986798812363304</v>
      </c>
      <c r="AJ68" s="32">
        <f t="shared" si="620"/>
        <v>16.281289581500459</v>
      </c>
      <c r="AK68" s="32">
        <f t="shared" si="620"/>
        <v>11.201886620895948</v>
      </c>
      <c r="AL68" s="32">
        <f t="shared" si="620"/>
        <v>10.917525827500867</v>
      </c>
      <c r="AM68" s="32">
        <f t="shared" si="620"/>
        <v>15.999242442246668</v>
      </c>
      <c r="AN68" s="32">
        <f t="shared" si="620"/>
        <v>4.7320707882108763</v>
      </c>
      <c r="AO68" s="32">
        <f t="shared" si="620"/>
        <v>11.326939905314248</v>
      </c>
      <c r="AP68" s="32">
        <f t="shared" si="620"/>
        <v>11.04334833855637</v>
      </c>
      <c r="AQ68" s="32">
        <f t="shared" si="620"/>
        <v>10.270740757864587</v>
      </c>
      <c r="AR68" s="32">
        <f t="shared" si="620"/>
        <v>10.672581308201188</v>
      </c>
      <c r="AS68" s="32">
        <f t="shared" si="620"/>
        <v>11.424644984212591</v>
      </c>
      <c r="AT68" s="32">
        <f t="shared" si="620"/>
        <v>11.141914244550662</v>
      </c>
      <c r="AU68" s="32">
        <f t="shared" si="620"/>
        <v>10.384948720368811</v>
      </c>
      <c r="AV68" s="32">
        <f t="shared" si="620"/>
        <v>10.792990984955395</v>
      </c>
      <c r="AW68" s="32">
        <f t="shared" si="620"/>
        <v>11.541299284602701</v>
      </c>
      <c r="AX68" s="32">
        <f t="shared" si="620"/>
        <v>11.259355693991893</v>
      </c>
      <c r="AY68" s="32">
        <f t="shared" si="620"/>
        <v>4.8860100774877537</v>
      </c>
      <c r="AZ68" s="32">
        <f t="shared" si="620"/>
        <v>16.538913897808015</v>
      </c>
      <c r="BA68" s="32">
        <f t="shared" si="620"/>
        <v>11.661710548593874</v>
      </c>
      <c r="BB68" s="32">
        <f t="shared" si="620"/>
        <v>11.380534704082493</v>
      </c>
      <c r="BC68" s="32">
        <f t="shared" si="620"/>
        <v>16.267694533948088</v>
      </c>
      <c r="BD68" s="32">
        <f t="shared" si="620"/>
        <v>5.4407095400301841</v>
      </c>
      <c r="BE68" s="32">
        <f t="shared" si="620"/>
        <v>11.803368720251456</v>
      </c>
      <c r="BF68" s="32">
        <f t="shared" si="620"/>
        <v>11.522896866296378</v>
      </c>
      <c r="BG68" s="32">
        <f t="shared" si="620"/>
        <v>10.7707731257251</v>
      </c>
      <c r="BH68" s="32">
        <f t="shared" si="620"/>
        <v>11.177549661095327</v>
      </c>
      <c r="BI68" s="32">
        <f t="shared" si="620"/>
        <v>11.914804504723634</v>
      </c>
      <c r="BJ68" s="32">
        <f t="shared" si="620"/>
        <v>11.635389442888481</v>
      </c>
      <c r="BK68" s="32">
        <f t="shared" si="620"/>
        <v>642.06608663655561</v>
      </c>
      <c r="BL68" s="32">
        <f t="shared" si="620"/>
        <v>695.56900300366442</v>
      </c>
      <c r="BM68" s="32">
        <f t="shared" si="620"/>
        <v>843.12139769058012</v>
      </c>
      <c r="BN68" s="32">
        <f t="shared" si="620"/>
        <v>792.6788073093303</v>
      </c>
      <c r="BO68" s="32">
        <f t="shared" si="620"/>
        <v>1.6498372224305058E-4</v>
      </c>
      <c r="BP68" s="32">
        <f t="shared" si="620"/>
        <v>0</v>
      </c>
      <c r="BQ68" s="32">
        <f t="shared" si="620"/>
        <v>0</v>
      </c>
      <c r="BR68" s="32">
        <f t="shared" si="620"/>
        <v>0</v>
      </c>
      <c r="BS68" s="32">
        <f t="shared" si="620"/>
        <v>0</v>
      </c>
      <c r="BT68" s="32">
        <f t="shared" si="620"/>
        <v>0</v>
      </c>
      <c r="BU68" s="32">
        <f t="shared" si="620"/>
        <v>0</v>
      </c>
      <c r="BV68" s="32">
        <f t="shared" si="620"/>
        <v>0</v>
      </c>
      <c r="BW68" s="32">
        <f t="shared" ref="BW68:EH68" si="621" xml:space="preserve"> -1 * MIN(BW67, 0)</f>
        <v>0</v>
      </c>
      <c r="BX68" s="32">
        <f t="shared" si="621"/>
        <v>0</v>
      </c>
      <c r="BY68" s="32">
        <f t="shared" si="621"/>
        <v>0</v>
      </c>
      <c r="BZ68" s="32">
        <f t="shared" si="621"/>
        <v>0</v>
      </c>
      <c r="CA68" s="32">
        <f t="shared" si="621"/>
        <v>0</v>
      </c>
      <c r="CB68" s="32">
        <f t="shared" si="621"/>
        <v>0</v>
      </c>
      <c r="CC68" s="32">
        <f t="shared" si="621"/>
        <v>0</v>
      </c>
      <c r="CD68" s="32">
        <f t="shared" si="621"/>
        <v>0</v>
      </c>
      <c r="CE68" s="32">
        <f t="shared" si="621"/>
        <v>0</v>
      </c>
      <c r="CF68" s="32">
        <f t="shared" si="621"/>
        <v>0</v>
      </c>
      <c r="CG68" s="32">
        <f t="shared" si="621"/>
        <v>0</v>
      </c>
      <c r="CH68" s="32">
        <f t="shared" si="621"/>
        <v>0</v>
      </c>
      <c r="CI68" s="32">
        <f t="shared" si="621"/>
        <v>0</v>
      </c>
      <c r="CJ68" s="32">
        <f t="shared" si="621"/>
        <v>0</v>
      </c>
      <c r="CK68" s="32">
        <f t="shared" si="621"/>
        <v>0</v>
      </c>
      <c r="CL68" s="32">
        <f t="shared" si="621"/>
        <v>0</v>
      </c>
      <c r="CM68" s="32">
        <f t="shared" si="621"/>
        <v>0</v>
      </c>
      <c r="CN68" s="32">
        <f t="shared" si="621"/>
        <v>0</v>
      </c>
      <c r="CO68" s="32">
        <f t="shared" si="621"/>
        <v>0</v>
      </c>
      <c r="CP68" s="32">
        <f t="shared" si="621"/>
        <v>0</v>
      </c>
      <c r="CQ68" s="32">
        <f t="shared" si="621"/>
        <v>0</v>
      </c>
      <c r="CR68" s="32">
        <f t="shared" si="621"/>
        <v>0</v>
      </c>
      <c r="CS68" s="32">
        <f t="shared" si="621"/>
        <v>0</v>
      </c>
      <c r="CT68" s="32">
        <f t="shared" si="621"/>
        <v>0</v>
      </c>
      <c r="CU68" s="32">
        <f t="shared" si="621"/>
        <v>0</v>
      </c>
      <c r="CV68" s="32">
        <f t="shared" si="621"/>
        <v>0</v>
      </c>
      <c r="CW68" s="32">
        <f t="shared" si="621"/>
        <v>0</v>
      </c>
      <c r="CX68" s="32">
        <f t="shared" si="621"/>
        <v>0</v>
      </c>
      <c r="CY68" s="32">
        <f t="shared" si="621"/>
        <v>0</v>
      </c>
      <c r="CZ68" s="32">
        <f t="shared" si="621"/>
        <v>0</v>
      </c>
      <c r="DA68" s="32">
        <f t="shared" si="621"/>
        <v>0</v>
      </c>
      <c r="DB68" s="32">
        <f t="shared" si="621"/>
        <v>0</v>
      </c>
      <c r="DC68" s="32">
        <f t="shared" si="621"/>
        <v>0</v>
      </c>
      <c r="DD68" s="32">
        <f t="shared" si="621"/>
        <v>0</v>
      </c>
      <c r="DE68" s="32">
        <f t="shared" si="621"/>
        <v>0</v>
      </c>
      <c r="DF68" s="32">
        <f t="shared" si="621"/>
        <v>0</v>
      </c>
      <c r="DG68" s="32">
        <f t="shared" si="621"/>
        <v>0</v>
      </c>
      <c r="DH68" s="32">
        <f t="shared" si="621"/>
        <v>0</v>
      </c>
      <c r="DI68" s="32">
        <f t="shared" si="621"/>
        <v>0</v>
      </c>
      <c r="DJ68" s="32">
        <f t="shared" si="621"/>
        <v>0</v>
      </c>
      <c r="DK68" s="32">
        <f t="shared" si="621"/>
        <v>0</v>
      </c>
      <c r="DL68" s="32">
        <f t="shared" si="621"/>
        <v>0</v>
      </c>
      <c r="DM68" s="32">
        <f t="shared" si="621"/>
        <v>0</v>
      </c>
      <c r="DN68" s="32">
        <f t="shared" si="621"/>
        <v>0</v>
      </c>
      <c r="DO68" s="32">
        <f t="shared" si="621"/>
        <v>0</v>
      </c>
      <c r="DP68" s="32">
        <f t="shared" si="621"/>
        <v>0</v>
      </c>
      <c r="DQ68" s="32">
        <f t="shared" si="621"/>
        <v>0</v>
      </c>
      <c r="DR68" s="32">
        <f t="shared" si="621"/>
        <v>0</v>
      </c>
      <c r="DS68" s="32">
        <f t="shared" si="621"/>
        <v>0</v>
      </c>
      <c r="DT68" s="32">
        <f t="shared" si="621"/>
        <v>0</v>
      </c>
      <c r="DU68" s="32">
        <f t="shared" si="621"/>
        <v>0</v>
      </c>
      <c r="DV68" s="32">
        <f t="shared" si="621"/>
        <v>0</v>
      </c>
      <c r="DW68" s="32">
        <f t="shared" si="621"/>
        <v>0</v>
      </c>
      <c r="DX68" s="32">
        <f t="shared" si="621"/>
        <v>0</v>
      </c>
      <c r="DY68" s="32">
        <f t="shared" si="621"/>
        <v>0</v>
      </c>
      <c r="DZ68" s="32">
        <f t="shared" si="621"/>
        <v>0</v>
      </c>
      <c r="EA68" s="32">
        <f t="shared" si="621"/>
        <v>0</v>
      </c>
      <c r="EB68" s="32">
        <f t="shared" si="621"/>
        <v>0</v>
      </c>
      <c r="EC68" s="32">
        <f t="shared" si="621"/>
        <v>0</v>
      </c>
      <c r="ED68" s="32">
        <f t="shared" si="621"/>
        <v>0</v>
      </c>
      <c r="EE68" s="32">
        <f t="shared" si="621"/>
        <v>0</v>
      </c>
      <c r="EF68" s="32">
        <f t="shared" si="621"/>
        <v>0</v>
      </c>
      <c r="EG68" s="32">
        <f t="shared" si="621"/>
        <v>0</v>
      </c>
      <c r="EH68" s="32">
        <f t="shared" si="621"/>
        <v>0</v>
      </c>
      <c r="EI68" s="32">
        <f t="shared" ref="EI68:GJ68" si="622" xml:space="preserve"> -1 * MIN(EI67, 0)</f>
        <v>0</v>
      </c>
      <c r="EJ68" s="32">
        <f t="shared" si="622"/>
        <v>0</v>
      </c>
      <c r="EK68" s="32">
        <f t="shared" si="622"/>
        <v>0</v>
      </c>
      <c r="EL68" s="32">
        <f t="shared" si="622"/>
        <v>0</v>
      </c>
      <c r="EM68" s="32">
        <f t="shared" si="622"/>
        <v>0</v>
      </c>
      <c r="EN68" s="32">
        <f t="shared" si="622"/>
        <v>0</v>
      </c>
      <c r="EO68" s="32">
        <f t="shared" si="622"/>
        <v>0</v>
      </c>
      <c r="EP68" s="32">
        <f t="shared" si="622"/>
        <v>0</v>
      </c>
      <c r="EQ68" s="32">
        <f t="shared" si="622"/>
        <v>0</v>
      </c>
      <c r="ER68" s="32">
        <f t="shared" si="622"/>
        <v>0</v>
      </c>
      <c r="ES68" s="32">
        <f t="shared" si="622"/>
        <v>0</v>
      </c>
      <c r="ET68" s="32">
        <f t="shared" si="622"/>
        <v>0</v>
      </c>
      <c r="EU68" s="32">
        <f t="shared" si="622"/>
        <v>0</v>
      </c>
      <c r="EV68" s="32">
        <f t="shared" si="622"/>
        <v>0</v>
      </c>
      <c r="EW68" s="32">
        <f t="shared" si="622"/>
        <v>0</v>
      </c>
      <c r="EX68" s="32">
        <f t="shared" si="622"/>
        <v>0</v>
      </c>
      <c r="EY68" s="32">
        <f t="shared" si="622"/>
        <v>0</v>
      </c>
      <c r="EZ68" s="32">
        <f t="shared" si="622"/>
        <v>0</v>
      </c>
      <c r="FA68" s="32">
        <f t="shared" si="622"/>
        <v>0</v>
      </c>
      <c r="FB68" s="32">
        <f t="shared" si="622"/>
        <v>0</v>
      </c>
      <c r="FC68" s="32">
        <f t="shared" si="622"/>
        <v>0</v>
      </c>
      <c r="FD68" s="32">
        <f t="shared" si="622"/>
        <v>0</v>
      </c>
      <c r="FE68" s="32">
        <f t="shared" si="622"/>
        <v>0</v>
      </c>
      <c r="FF68" s="32">
        <f t="shared" si="622"/>
        <v>0</v>
      </c>
      <c r="FG68" s="32">
        <f t="shared" si="622"/>
        <v>0</v>
      </c>
      <c r="FH68" s="32">
        <f t="shared" si="622"/>
        <v>0</v>
      </c>
      <c r="FI68" s="32">
        <f t="shared" si="622"/>
        <v>0</v>
      </c>
      <c r="FJ68" s="32">
        <f t="shared" si="622"/>
        <v>0</v>
      </c>
      <c r="FK68" s="32">
        <f t="shared" si="622"/>
        <v>0</v>
      </c>
      <c r="FL68" s="32">
        <f t="shared" si="622"/>
        <v>0</v>
      </c>
      <c r="FM68" s="32">
        <f t="shared" si="622"/>
        <v>0</v>
      </c>
      <c r="FN68" s="32">
        <f t="shared" si="622"/>
        <v>0</v>
      </c>
      <c r="FO68" s="32">
        <f t="shared" si="622"/>
        <v>0</v>
      </c>
      <c r="FP68" s="32">
        <f t="shared" si="622"/>
        <v>0</v>
      </c>
      <c r="FQ68" s="32">
        <f t="shared" si="622"/>
        <v>0</v>
      </c>
      <c r="FR68" s="32">
        <f t="shared" si="622"/>
        <v>0</v>
      </c>
      <c r="FS68" s="32">
        <f t="shared" si="622"/>
        <v>0</v>
      </c>
      <c r="FT68" s="32">
        <f t="shared" si="622"/>
        <v>0</v>
      </c>
      <c r="FU68" s="32">
        <f t="shared" si="622"/>
        <v>0</v>
      </c>
      <c r="FV68" s="32">
        <f t="shared" si="622"/>
        <v>0</v>
      </c>
      <c r="FW68" s="32">
        <f t="shared" si="622"/>
        <v>0</v>
      </c>
      <c r="FX68" s="32">
        <f t="shared" si="622"/>
        <v>0</v>
      </c>
      <c r="FY68" s="32">
        <f t="shared" si="622"/>
        <v>0</v>
      </c>
      <c r="FZ68" s="32">
        <f t="shared" si="622"/>
        <v>0</v>
      </c>
      <c r="GA68" s="32">
        <f t="shared" si="622"/>
        <v>0</v>
      </c>
      <c r="GB68" s="32">
        <f t="shared" si="622"/>
        <v>0</v>
      </c>
      <c r="GC68" s="32">
        <f t="shared" si="622"/>
        <v>0</v>
      </c>
      <c r="GD68" s="32">
        <f t="shared" si="622"/>
        <v>0</v>
      </c>
      <c r="GE68" s="32">
        <f t="shared" si="622"/>
        <v>0</v>
      </c>
      <c r="GF68" s="32">
        <f t="shared" si="622"/>
        <v>0</v>
      </c>
      <c r="GG68" s="32">
        <f t="shared" si="622"/>
        <v>0</v>
      </c>
      <c r="GH68" s="32">
        <f t="shared" si="622"/>
        <v>0</v>
      </c>
      <c r="GI68" s="32">
        <f t="shared" si="622"/>
        <v>0</v>
      </c>
      <c r="GJ68" s="32">
        <f t="shared" si="622"/>
        <v>0</v>
      </c>
    </row>
    <row r="69" spans="1:192" x14ac:dyDescent="0.25">
      <c r="A69" s="85"/>
      <c r="B69" s="85"/>
      <c r="C69" s="672"/>
      <c r="D69" s="66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/>
      <c r="CW69" s="32"/>
      <c r="CX69" s="32"/>
      <c r="CY69" s="32"/>
      <c r="CZ69" s="32"/>
      <c r="DA69" s="32"/>
      <c r="DB69" s="32"/>
      <c r="DC69" s="32"/>
      <c r="DD69" s="32"/>
      <c r="DE69" s="32"/>
      <c r="DF69" s="32"/>
      <c r="DG69" s="32"/>
      <c r="DH69" s="32"/>
      <c r="DI69" s="32"/>
      <c r="DJ69" s="32"/>
      <c r="DK69" s="32"/>
      <c r="DL69" s="32"/>
      <c r="DM69" s="32"/>
      <c r="DN69" s="32"/>
      <c r="DO69" s="32"/>
      <c r="DP69" s="32"/>
      <c r="DQ69" s="32"/>
      <c r="DR69" s="32"/>
      <c r="DS69" s="32"/>
      <c r="DT69" s="32"/>
      <c r="DU69" s="32"/>
      <c r="DV69" s="32"/>
      <c r="DW69" s="32"/>
      <c r="DX69" s="32"/>
      <c r="DY69" s="32"/>
      <c r="DZ69" s="32"/>
      <c r="EA69" s="32"/>
      <c r="EB69" s="32"/>
      <c r="EC69" s="32"/>
      <c r="ED69" s="32"/>
      <c r="EE69" s="32"/>
      <c r="EF69" s="32"/>
      <c r="EG69" s="32"/>
      <c r="EH69" s="32"/>
      <c r="EI69" s="32"/>
      <c r="EJ69" s="32"/>
      <c r="EK69" s="32"/>
      <c r="EL69" s="32"/>
      <c r="EM69" s="32"/>
      <c r="EN69" s="32"/>
      <c r="EO69" s="32"/>
      <c r="EP69" s="32"/>
      <c r="EQ69" s="32"/>
      <c r="ER69" s="32"/>
      <c r="ES69" s="32"/>
      <c r="ET69" s="32"/>
      <c r="EU69" s="32"/>
      <c r="EV69" s="32"/>
      <c r="EW69" s="32"/>
      <c r="EX69" s="32"/>
      <c r="EY69" s="32"/>
      <c r="EZ69" s="32"/>
      <c r="FA69" s="32"/>
      <c r="FB69" s="32"/>
      <c r="FC69" s="32"/>
      <c r="FD69" s="32"/>
      <c r="FE69" s="32"/>
      <c r="FF69" s="32"/>
      <c r="FG69" s="32"/>
      <c r="FH69" s="32"/>
      <c r="FI69" s="32"/>
      <c r="FJ69" s="32"/>
      <c r="FK69" s="32"/>
      <c r="FL69" s="32"/>
      <c r="FM69" s="32"/>
      <c r="FN69" s="32"/>
      <c r="FO69" s="32"/>
      <c r="FP69" s="32"/>
      <c r="FQ69" s="32"/>
      <c r="FR69" s="32"/>
      <c r="FS69" s="32"/>
      <c r="FT69" s="32"/>
      <c r="FU69" s="32"/>
      <c r="FV69" s="32"/>
      <c r="FW69" s="32"/>
      <c r="FX69" s="32"/>
      <c r="FY69" s="32"/>
      <c r="FZ69" s="32"/>
      <c r="GA69" s="32"/>
      <c r="GB69" s="32"/>
      <c r="GC69" s="32"/>
      <c r="GD69" s="32"/>
      <c r="GE69" s="32"/>
      <c r="GF69" s="32"/>
      <c r="GG69" s="32"/>
      <c r="GH69" s="32"/>
      <c r="GI69" s="32"/>
      <c r="GJ69" s="32"/>
    </row>
    <row r="70" spans="1:192" x14ac:dyDescent="0.25">
      <c r="A70" s="85"/>
      <c r="B70" s="85"/>
      <c r="C70" s="672"/>
      <c r="D70" s="66"/>
      <c r="E70" s="63" t="str">
        <f t="shared" ref="E70:BP70" si="623" xml:space="preserve"> E$59</f>
        <v>DS shortfall withdrawal</v>
      </c>
      <c r="F70" s="63">
        <f t="shared" si="623"/>
        <v>0</v>
      </c>
      <c r="G70" s="63" t="str">
        <f t="shared" si="623"/>
        <v>$ 000s</v>
      </c>
      <c r="H70" s="63">
        <f t="shared" si="623"/>
        <v>0</v>
      </c>
      <c r="I70" s="63">
        <f t="shared" si="623"/>
        <v>0</v>
      </c>
      <c r="J70" s="63">
        <f t="shared" si="623"/>
        <v>0</v>
      </c>
      <c r="K70" s="63">
        <f t="shared" si="623"/>
        <v>0</v>
      </c>
      <c r="L70" s="63">
        <f t="shared" si="623"/>
        <v>0</v>
      </c>
      <c r="M70" s="63">
        <f t="shared" si="623"/>
        <v>0</v>
      </c>
      <c r="N70" s="63">
        <f t="shared" si="623"/>
        <v>0</v>
      </c>
      <c r="O70" s="63">
        <f t="shared" si="623"/>
        <v>0</v>
      </c>
      <c r="P70" s="63">
        <f t="shared" si="623"/>
        <v>0</v>
      </c>
      <c r="Q70" s="63">
        <f t="shared" si="623"/>
        <v>0</v>
      </c>
      <c r="R70" s="63">
        <f t="shared" si="623"/>
        <v>0</v>
      </c>
      <c r="S70" s="63">
        <f t="shared" si="623"/>
        <v>0</v>
      </c>
      <c r="T70" s="63">
        <f t="shared" si="623"/>
        <v>0</v>
      </c>
      <c r="U70" s="63">
        <f t="shared" si="623"/>
        <v>0</v>
      </c>
      <c r="V70" s="63">
        <f t="shared" si="623"/>
        <v>0</v>
      </c>
      <c r="W70" s="63">
        <f t="shared" si="623"/>
        <v>0</v>
      </c>
      <c r="X70" s="63">
        <f t="shared" si="623"/>
        <v>0</v>
      </c>
      <c r="Y70" s="63">
        <f t="shared" si="623"/>
        <v>0</v>
      </c>
      <c r="Z70" s="63">
        <f t="shared" si="623"/>
        <v>0</v>
      </c>
      <c r="AA70" s="63">
        <f t="shared" si="623"/>
        <v>0</v>
      </c>
      <c r="AB70" s="63">
        <f t="shared" si="623"/>
        <v>0</v>
      </c>
      <c r="AC70" s="63">
        <f t="shared" si="623"/>
        <v>0</v>
      </c>
      <c r="AD70" s="63">
        <f t="shared" si="623"/>
        <v>0</v>
      </c>
      <c r="AE70" s="63">
        <f t="shared" si="623"/>
        <v>0</v>
      </c>
      <c r="AF70" s="63">
        <f t="shared" si="623"/>
        <v>0</v>
      </c>
      <c r="AG70" s="63">
        <f t="shared" si="623"/>
        <v>0</v>
      </c>
      <c r="AH70" s="63">
        <f t="shared" si="623"/>
        <v>0</v>
      </c>
      <c r="AI70" s="63">
        <f t="shared" si="623"/>
        <v>0</v>
      </c>
      <c r="AJ70" s="63">
        <f t="shared" si="623"/>
        <v>0</v>
      </c>
      <c r="AK70" s="63">
        <f t="shared" si="623"/>
        <v>0</v>
      </c>
      <c r="AL70" s="63">
        <f t="shared" si="623"/>
        <v>0</v>
      </c>
      <c r="AM70" s="63">
        <f t="shared" si="623"/>
        <v>0</v>
      </c>
      <c r="AN70" s="63">
        <f t="shared" si="623"/>
        <v>0</v>
      </c>
      <c r="AO70" s="63">
        <f t="shared" si="623"/>
        <v>0</v>
      </c>
      <c r="AP70" s="63">
        <f t="shared" si="623"/>
        <v>0</v>
      </c>
      <c r="AQ70" s="63">
        <f t="shared" si="623"/>
        <v>0</v>
      </c>
      <c r="AR70" s="63">
        <f t="shared" si="623"/>
        <v>0</v>
      </c>
      <c r="AS70" s="63">
        <f t="shared" si="623"/>
        <v>0</v>
      </c>
      <c r="AT70" s="63">
        <f t="shared" si="623"/>
        <v>0</v>
      </c>
      <c r="AU70" s="63">
        <f t="shared" si="623"/>
        <v>0</v>
      </c>
      <c r="AV70" s="63">
        <f t="shared" si="623"/>
        <v>0</v>
      </c>
      <c r="AW70" s="63">
        <f t="shared" si="623"/>
        <v>0</v>
      </c>
      <c r="AX70" s="63">
        <f t="shared" si="623"/>
        <v>0</v>
      </c>
      <c r="AY70" s="63">
        <f t="shared" si="623"/>
        <v>0</v>
      </c>
      <c r="AZ70" s="63">
        <f t="shared" si="623"/>
        <v>0</v>
      </c>
      <c r="BA70" s="63">
        <f t="shared" si="623"/>
        <v>0</v>
      </c>
      <c r="BB70" s="63">
        <f t="shared" si="623"/>
        <v>0</v>
      </c>
      <c r="BC70" s="63">
        <f t="shared" si="623"/>
        <v>0</v>
      </c>
      <c r="BD70" s="63">
        <f t="shared" si="623"/>
        <v>0</v>
      </c>
      <c r="BE70" s="63">
        <f t="shared" si="623"/>
        <v>0</v>
      </c>
      <c r="BF70" s="63">
        <f t="shared" si="623"/>
        <v>0</v>
      </c>
      <c r="BG70" s="63">
        <f t="shared" si="623"/>
        <v>0</v>
      </c>
      <c r="BH70" s="63">
        <f t="shared" si="623"/>
        <v>0</v>
      </c>
      <c r="BI70" s="63">
        <f t="shared" si="623"/>
        <v>0</v>
      </c>
      <c r="BJ70" s="63">
        <f t="shared" si="623"/>
        <v>0</v>
      </c>
      <c r="BK70" s="63">
        <f t="shared" si="623"/>
        <v>0</v>
      </c>
      <c r="BL70" s="63">
        <f t="shared" si="623"/>
        <v>0</v>
      </c>
      <c r="BM70" s="63">
        <f t="shared" si="623"/>
        <v>0</v>
      </c>
      <c r="BN70" s="63">
        <f t="shared" si="623"/>
        <v>0</v>
      </c>
      <c r="BO70" s="63">
        <f t="shared" si="623"/>
        <v>0</v>
      </c>
      <c r="BP70" s="63">
        <f t="shared" si="623"/>
        <v>0</v>
      </c>
      <c r="BQ70" s="63">
        <f t="shared" ref="BQ70:EB70" si="624" xml:space="preserve"> BQ$59</f>
        <v>0</v>
      </c>
      <c r="BR70" s="63">
        <f t="shared" si="624"/>
        <v>0</v>
      </c>
      <c r="BS70" s="63">
        <f t="shared" si="624"/>
        <v>0</v>
      </c>
      <c r="BT70" s="63">
        <f t="shared" si="624"/>
        <v>0</v>
      </c>
      <c r="BU70" s="63">
        <f t="shared" si="624"/>
        <v>0</v>
      </c>
      <c r="BV70" s="63">
        <f t="shared" si="624"/>
        <v>0</v>
      </c>
      <c r="BW70" s="63">
        <f t="shared" si="624"/>
        <v>0</v>
      </c>
      <c r="BX70" s="63">
        <f t="shared" si="624"/>
        <v>0</v>
      </c>
      <c r="BY70" s="63">
        <f t="shared" si="624"/>
        <v>0</v>
      </c>
      <c r="BZ70" s="63">
        <f t="shared" si="624"/>
        <v>0</v>
      </c>
      <c r="CA70" s="63">
        <f t="shared" si="624"/>
        <v>0</v>
      </c>
      <c r="CB70" s="63">
        <f t="shared" si="624"/>
        <v>0</v>
      </c>
      <c r="CC70" s="63">
        <f t="shared" si="624"/>
        <v>0</v>
      </c>
      <c r="CD70" s="63">
        <f t="shared" si="624"/>
        <v>0</v>
      </c>
      <c r="CE70" s="63">
        <f t="shared" si="624"/>
        <v>0</v>
      </c>
      <c r="CF70" s="63">
        <f t="shared" si="624"/>
        <v>0</v>
      </c>
      <c r="CG70" s="63">
        <f t="shared" si="624"/>
        <v>0</v>
      </c>
      <c r="CH70" s="63">
        <f t="shared" si="624"/>
        <v>0</v>
      </c>
      <c r="CI70" s="63">
        <f t="shared" si="624"/>
        <v>0</v>
      </c>
      <c r="CJ70" s="63">
        <f t="shared" si="624"/>
        <v>0</v>
      </c>
      <c r="CK70" s="63">
        <f t="shared" si="624"/>
        <v>0</v>
      </c>
      <c r="CL70" s="63">
        <f t="shared" si="624"/>
        <v>0</v>
      </c>
      <c r="CM70" s="63">
        <f t="shared" si="624"/>
        <v>0</v>
      </c>
      <c r="CN70" s="63">
        <f t="shared" si="624"/>
        <v>0</v>
      </c>
      <c r="CO70" s="63">
        <f t="shared" si="624"/>
        <v>0</v>
      </c>
      <c r="CP70" s="63">
        <f t="shared" si="624"/>
        <v>0</v>
      </c>
      <c r="CQ70" s="63">
        <f t="shared" si="624"/>
        <v>0</v>
      </c>
      <c r="CR70" s="63">
        <f t="shared" si="624"/>
        <v>0</v>
      </c>
      <c r="CS70" s="63">
        <f t="shared" si="624"/>
        <v>0</v>
      </c>
      <c r="CT70" s="63">
        <f t="shared" si="624"/>
        <v>0</v>
      </c>
      <c r="CU70" s="63">
        <f t="shared" si="624"/>
        <v>0</v>
      </c>
      <c r="CV70" s="63">
        <f t="shared" si="624"/>
        <v>0</v>
      </c>
      <c r="CW70" s="63">
        <f t="shared" si="624"/>
        <v>0</v>
      </c>
      <c r="CX70" s="63">
        <f t="shared" si="624"/>
        <v>0</v>
      </c>
      <c r="CY70" s="63">
        <f t="shared" si="624"/>
        <v>0</v>
      </c>
      <c r="CZ70" s="63">
        <f t="shared" si="624"/>
        <v>0</v>
      </c>
      <c r="DA70" s="63">
        <f t="shared" si="624"/>
        <v>0</v>
      </c>
      <c r="DB70" s="63">
        <f t="shared" si="624"/>
        <v>0</v>
      </c>
      <c r="DC70" s="63">
        <f t="shared" si="624"/>
        <v>0</v>
      </c>
      <c r="DD70" s="63">
        <f t="shared" si="624"/>
        <v>0</v>
      </c>
      <c r="DE70" s="63">
        <f t="shared" si="624"/>
        <v>0</v>
      </c>
      <c r="DF70" s="63">
        <f t="shared" si="624"/>
        <v>0</v>
      </c>
      <c r="DG70" s="63">
        <f t="shared" si="624"/>
        <v>0</v>
      </c>
      <c r="DH70" s="63">
        <f t="shared" si="624"/>
        <v>0</v>
      </c>
      <c r="DI70" s="63">
        <f t="shared" si="624"/>
        <v>0</v>
      </c>
      <c r="DJ70" s="63">
        <f t="shared" si="624"/>
        <v>0</v>
      </c>
      <c r="DK70" s="63">
        <f t="shared" si="624"/>
        <v>0</v>
      </c>
      <c r="DL70" s="63">
        <f t="shared" si="624"/>
        <v>0</v>
      </c>
      <c r="DM70" s="63">
        <f t="shared" si="624"/>
        <v>0</v>
      </c>
      <c r="DN70" s="63">
        <f t="shared" si="624"/>
        <v>0</v>
      </c>
      <c r="DO70" s="63">
        <f t="shared" si="624"/>
        <v>0</v>
      </c>
      <c r="DP70" s="63">
        <f t="shared" si="624"/>
        <v>0</v>
      </c>
      <c r="DQ70" s="63">
        <f t="shared" si="624"/>
        <v>0</v>
      </c>
      <c r="DR70" s="63">
        <f t="shared" si="624"/>
        <v>0</v>
      </c>
      <c r="DS70" s="63">
        <f t="shared" si="624"/>
        <v>0</v>
      </c>
      <c r="DT70" s="63">
        <f t="shared" si="624"/>
        <v>0</v>
      </c>
      <c r="DU70" s="63">
        <f t="shared" si="624"/>
        <v>0</v>
      </c>
      <c r="DV70" s="63">
        <f t="shared" si="624"/>
        <v>0</v>
      </c>
      <c r="DW70" s="63">
        <f t="shared" si="624"/>
        <v>0</v>
      </c>
      <c r="DX70" s="63">
        <f t="shared" si="624"/>
        <v>0</v>
      </c>
      <c r="DY70" s="63">
        <f t="shared" si="624"/>
        <v>0</v>
      </c>
      <c r="DZ70" s="63">
        <f t="shared" si="624"/>
        <v>0</v>
      </c>
      <c r="EA70" s="63">
        <f t="shared" si="624"/>
        <v>0</v>
      </c>
      <c r="EB70" s="63">
        <f t="shared" si="624"/>
        <v>0</v>
      </c>
      <c r="EC70" s="63">
        <f t="shared" ref="EC70:GJ70" si="625" xml:space="preserve"> EC$59</f>
        <v>0</v>
      </c>
      <c r="ED70" s="63">
        <f t="shared" si="625"/>
        <v>0</v>
      </c>
      <c r="EE70" s="63">
        <f t="shared" si="625"/>
        <v>0</v>
      </c>
      <c r="EF70" s="63">
        <f t="shared" si="625"/>
        <v>0</v>
      </c>
      <c r="EG70" s="63">
        <f t="shared" si="625"/>
        <v>0</v>
      </c>
      <c r="EH70" s="63">
        <f t="shared" si="625"/>
        <v>0</v>
      </c>
      <c r="EI70" s="63">
        <f t="shared" si="625"/>
        <v>0</v>
      </c>
      <c r="EJ70" s="63">
        <f t="shared" si="625"/>
        <v>0</v>
      </c>
      <c r="EK70" s="63">
        <f t="shared" si="625"/>
        <v>0</v>
      </c>
      <c r="EL70" s="63">
        <f t="shared" si="625"/>
        <v>0</v>
      </c>
      <c r="EM70" s="63">
        <f t="shared" si="625"/>
        <v>0</v>
      </c>
      <c r="EN70" s="63">
        <f t="shared" si="625"/>
        <v>0</v>
      </c>
      <c r="EO70" s="63">
        <f t="shared" si="625"/>
        <v>0</v>
      </c>
      <c r="EP70" s="63">
        <f t="shared" si="625"/>
        <v>0</v>
      </c>
      <c r="EQ70" s="63">
        <f t="shared" si="625"/>
        <v>0</v>
      </c>
      <c r="ER70" s="63">
        <f t="shared" si="625"/>
        <v>0</v>
      </c>
      <c r="ES70" s="63">
        <f t="shared" si="625"/>
        <v>0</v>
      </c>
      <c r="ET70" s="63">
        <f t="shared" si="625"/>
        <v>0</v>
      </c>
      <c r="EU70" s="63">
        <f t="shared" si="625"/>
        <v>0</v>
      </c>
      <c r="EV70" s="63">
        <f t="shared" si="625"/>
        <v>0</v>
      </c>
      <c r="EW70" s="63">
        <f t="shared" si="625"/>
        <v>0</v>
      </c>
      <c r="EX70" s="63">
        <f t="shared" si="625"/>
        <v>0</v>
      </c>
      <c r="EY70" s="63">
        <f t="shared" si="625"/>
        <v>0</v>
      </c>
      <c r="EZ70" s="63">
        <f t="shared" si="625"/>
        <v>0</v>
      </c>
      <c r="FA70" s="63">
        <f t="shared" si="625"/>
        <v>0</v>
      </c>
      <c r="FB70" s="63">
        <f t="shared" si="625"/>
        <v>0</v>
      </c>
      <c r="FC70" s="63">
        <f t="shared" si="625"/>
        <v>0</v>
      </c>
      <c r="FD70" s="63">
        <f t="shared" si="625"/>
        <v>0</v>
      </c>
      <c r="FE70" s="63">
        <f t="shared" si="625"/>
        <v>0</v>
      </c>
      <c r="FF70" s="63">
        <f t="shared" si="625"/>
        <v>0</v>
      </c>
      <c r="FG70" s="63">
        <f t="shared" si="625"/>
        <v>0</v>
      </c>
      <c r="FH70" s="63">
        <f t="shared" si="625"/>
        <v>0</v>
      </c>
      <c r="FI70" s="63">
        <f t="shared" si="625"/>
        <v>0</v>
      </c>
      <c r="FJ70" s="63">
        <f t="shared" si="625"/>
        <v>0</v>
      </c>
      <c r="FK70" s="63">
        <f t="shared" si="625"/>
        <v>0</v>
      </c>
      <c r="FL70" s="63">
        <f t="shared" si="625"/>
        <v>0</v>
      </c>
      <c r="FM70" s="63">
        <f t="shared" si="625"/>
        <v>0</v>
      </c>
      <c r="FN70" s="63">
        <f t="shared" si="625"/>
        <v>0</v>
      </c>
      <c r="FO70" s="63">
        <f t="shared" si="625"/>
        <v>0</v>
      </c>
      <c r="FP70" s="63">
        <f t="shared" si="625"/>
        <v>0</v>
      </c>
      <c r="FQ70" s="63">
        <f t="shared" si="625"/>
        <v>0</v>
      </c>
      <c r="FR70" s="63">
        <f t="shared" si="625"/>
        <v>0</v>
      </c>
      <c r="FS70" s="63">
        <f t="shared" si="625"/>
        <v>0</v>
      </c>
      <c r="FT70" s="63">
        <f t="shared" si="625"/>
        <v>0</v>
      </c>
      <c r="FU70" s="63">
        <f t="shared" si="625"/>
        <v>0</v>
      </c>
      <c r="FV70" s="63">
        <f t="shared" si="625"/>
        <v>0</v>
      </c>
      <c r="FW70" s="63">
        <f t="shared" si="625"/>
        <v>0</v>
      </c>
      <c r="FX70" s="63">
        <f t="shared" si="625"/>
        <v>0</v>
      </c>
      <c r="FY70" s="63">
        <f t="shared" si="625"/>
        <v>0</v>
      </c>
      <c r="FZ70" s="63">
        <f t="shared" si="625"/>
        <v>0</v>
      </c>
      <c r="GA70" s="63">
        <f t="shared" si="625"/>
        <v>0</v>
      </c>
      <c r="GB70" s="63">
        <f t="shared" si="625"/>
        <v>0</v>
      </c>
      <c r="GC70" s="63">
        <f t="shared" si="625"/>
        <v>0</v>
      </c>
      <c r="GD70" s="63">
        <f t="shared" si="625"/>
        <v>0</v>
      </c>
      <c r="GE70" s="63">
        <f t="shared" si="625"/>
        <v>0</v>
      </c>
      <c r="GF70" s="63">
        <f t="shared" si="625"/>
        <v>0</v>
      </c>
      <c r="GG70" s="63">
        <f t="shared" si="625"/>
        <v>0</v>
      </c>
      <c r="GH70" s="63">
        <f t="shared" si="625"/>
        <v>0</v>
      </c>
      <c r="GI70" s="63">
        <f t="shared" si="625"/>
        <v>0</v>
      </c>
      <c r="GJ70" s="63">
        <f t="shared" si="625"/>
        <v>0</v>
      </c>
    </row>
    <row r="71" spans="1:192" x14ac:dyDescent="0.25">
      <c r="A71" s="85"/>
      <c r="B71" s="85"/>
      <c r="C71" s="672"/>
      <c r="D71" s="66"/>
      <c r="E71" s="63" t="str">
        <f t="shared" ref="E71:BP71" si="626" xml:space="preserve"> E$68</f>
        <v>DSRA release</v>
      </c>
      <c r="F71" s="63">
        <f t="shared" si="626"/>
        <v>0</v>
      </c>
      <c r="G71" s="63" t="str">
        <f t="shared" si="626"/>
        <v>$ 000s</v>
      </c>
      <c r="H71" s="63">
        <f t="shared" si="626"/>
        <v>3444.3289314719805</v>
      </c>
      <c r="I71" s="63">
        <f t="shared" si="626"/>
        <v>0</v>
      </c>
      <c r="J71" s="63">
        <f t="shared" si="626"/>
        <v>0</v>
      </c>
      <c r="K71" s="63">
        <f t="shared" si="626"/>
        <v>0</v>
      </c>
      <c r="L71" s="63">
        <f t="shared" si="626"/>
        <v>0</v>
      </c>
      <c r="M71" s="63">
        <f t="shared" si="626"/>
        <v>0</v>
      </c>
      <c r="N71" s="63">
        <f t="shared" si="626"/>
        <v>0</v>
      </c>
      <c r="O71" s="63">
        <f t="shared" si="626"/>
        <v>0</v>
      </c>
      <c r="P71" s="63">
        <f t="shared" si="626"/>
        <v>0</v>
      </c>
      <c r="Q71" s="63">
        <f t="shared" si="626"/>
        <v>0</v>
      </c>
      <c r="R71" s="63">
        <f t="shared" si="626"/>
        <v>0</v>
      </c>
      <c r="S71" s="63">
        <f t="shared" si="626"/>
        <v>0</v>
      </c>
      <c r="T71" s="63">
        <f t="shared" si="626"/>
        <v>16.074083204289764</v>
      </c>
      <c r="U71" s="63">
        <f t="shared" si="626"/>
        <v>10.798186330034696</v>
      </c>
      <c r="V71" s="63">
        <f t="shared" si="626"/>
        <v>10.51034293174871</v>
      </c>
      <c r="W71" s="63">
        <f t="shared" si="626"/>
        <v>15.781553076792079</v>
      </c>
      <c r="X71" s="63">
        <f t="shared" si="626"/>
        <v>4.0862326615792881</v>
      </c>
      <c r="Y71" s="63">
        <f t="shared" si="626"/>
        <v>10.908234369394449</v>
      </c>
      <c r="Z71" s="63">
        <f t="shared" si="626"/>
        <v>10.621238272903611</v>
      </c>
      <c r="AA71" s="63">
        <f t="shared" si="626"/>
        <v>9.8281783383918082</v>
      </c>
      <c r="AB71" s="63">
        <f t="shared" si="626"/>
        <v>10.226253452042329</v>
      </c>
      <c r="AC71" s="63">
        <f t="shared" si="626"/>
        <v>10.993524061895641</v>
      </c>
      <c r="AD71" s="63">
        <f t="shared" si="626"/>
        <v>10.707457498484928</v>
      </c>
      <c r="AE71" s="63">
        <f t="shared" si="626"/>
        <v>9.9290310337692063</v>
      </c>
      <c r="AF71" s="63">
        <f t="shared" si="626"/>
        <v>10.332554801248534</v>
      </c>
      <c r="AG71" s="63">
        <f t="shared" si="626"/>
        <v>11.095995673883863</v>
      </c>
      <c r="AH71" s="63">
        <f t="shared" si="626"/>
        <v>10.810791154528488</v>
      </c>
      <c r="AI71" s="63">
        <f t="shared" si="626"/>
        <v>4.1986798812363304</v>
      </c>
      <c r="AJ71" s="63">
        <f t="shared" si="626"/>
        <v>16.281289581500459</v>
      </c>
      <c r="AK71" s="63">
        <f t="shared" si="626"/>
        <v>11.201886620895948</v>
      </c>
      <c r="AL71" s="63">
        <f t="shared" si="626"/>
        <v>10.917525827500867</v>
      </c>
      <c r="AM71" s="63">
        <f t="shared" si="626"/>
        <v>15.999242442246668</v>
      </c>
      <c r="AN71" s="63">
        <f t="shared" si="626"/>
        <v>4.7320707882108763</v>
      </c>
      <c r="AO71" s="63">
        <f t="shared" si="626"/>
        <v>11.326939905314248</v>
      </c>
      <c r="AP71" s="63">
        <f t="shared" si="626"/>
        <v>11.04334833855637</v>
      </c>
      <c r="AQ71" s="63">
        <f t="shared" si="626"/>
        <v>10.270740757864587</v>
      </c>
      <c r="AR71" s="63">
        <f t="shared" si="626"/>
        <v>10.672581308201188</v>
      </c>
      <c r="AS71" s="63">
        <f t="shared" si="626"/>
        <v>11.424644984212591</v>
      </c>
      <c r="AT71" s="63">
        <f t="shared" si="626"/>
        <v>11.141914244550662</v>
      </c>
      <c r="AU71" s="63">
        <f t="shared" si="626"/>
        <v>10.384948720368811</v>
      </c>
      <c r="AV71" s="63">
        <f t="shared" si="626"/>
        <v>10.792990984955395</v>
      </c>
      <c r="AW71" s="63">
        <f t="shared" si="626"/>
        <v>11.541299284602701</v>
      </c>
      <c r="AX71" s="63">
        <f t="shared" si="626"/>
        <v>11.259355693991893</v>
      </c>
      <c r="AY71" s="63">
        <f t="shared" si="626"/>
        <v>4.8860100774877537</v>
      </c>
      <c r="AZ71" s="63">
        <f t="shared" si="626"/>
        <v>16.538913897808015</v>
      </c>
      <c r="BA71" s="63">
        <f t="shared" si="626"/>
        <v>11.661710548593874</v>
      </c>
      <c r="BB71" s="63">
        <f t="shared" si="626"/>
        <v>11.380534704082493</v>
      </c>
      <c r="BC71" s="63">
        <f t="shared" si="626"/>
        <v>16.267694533948088</v>
      </c>
      <c r="BD71" s="63">
        <f t="shared" si="626"/>
        <v>5.4407095400301841</v>
      </c>
      <c r="BE71" s="63">
        <f t="shared" si="626"/>
        <v>11.803368720251456</v>
      </c>
      <c r="BF71" s="63">
        <f t="shared" si="626"/>
        <v>11.522896866296378</v>
      </c>
      <c r="BG71" s="63">
        <f t="shared" si="626"/>
        <v>10.7707731257251</v>
      </c>
      <c r="BH71" s="63">
        <f t="shared" si="626"/>
        <v>11.177549661095327</v>
      </c>
      <c r="BI71" s="63">
        <f t="shared" si="626"/>
        <v>11.914804504723634</v>
      </c>
      <c r="BJ71" s="63">
        <f t="shared" si="626"/>
        <v>11.635389442888481</v>
      </c>
      <c r="BK71" s="63">
        <f t="shared" si="626"/>
        <v>642.06608663655561</v>
      </c>
      <c r="BL71" s="63">
        <f t="shared" si="626"/>
        <v>695.56900300366442</v>
      </c>
      <c r="BM71" s="63">
        <f t="shared" si="626"/>
        <v>843.12139769058012</v>
      </c>
      <c r="BN71" s="63">
        <f t="shared" si="626"/>
        <v>792.6788073093303</v>
      </c>
      <c r="BO71" s="63">
        <f t="shared" si="626"/>
        <v>1.6498372224305058E-4</v>
      </c>
      <c r="BP71" s="63">
        <f t="shared" si="626"/>
        <v>0</v>
      </c>
      <c r="BQ71" s="63">
        <f t="shared" ref="BQ71:EB71" si="627" xml:space="preserve"> BQ$68</f>
        <v>0</v>
      </c>
      <c r="BR71" s="63">
        <f t="shared" si="627"/>
        <v>0</v>
      </c>
      <c r="BS71" s="63">
        <f t="shared" si="627"/>
        <v>0</v>
      </c>
      <c r="BT71" s="63">
        <f t="shared" si="627"/>
        <v>0</v>
      </c>
      <c r="BU71" s="63">
        <f t="shared" si="627"/>
        <v>0</v>
      </c>
      <c r="BV71" s="63">
        <f t="shared" si="627"/>
        <v>0</v>
      </c>
      <c r="BW71" s="63">
        <f t="shared" si="627"/>
        <v>0</v>
      </c>
      <c r="BX71" s="63">
        <f t="shared" si="627"/>
        <v>0</v>
      </c>
      <c r="BY71" s="63">
        <f t="shared" si="627"/>
        <v>0</v>
      </c>
      <c r="BZ71" s="63">
        <f t="shared" si="627"/>
        <v>0</v>
      </c>
      <c r="CA71" s="63">
        <f t="shared" si="627"/>
        <v>0</v>
      </c>
      <c r="CB71" s="63">
        <f t="shared" si="627"/>
        <v>0</v>
      </c>
      <c r="CC71" s="63">
        <f t="shared" si="627"/>
        <v>0</v>
      </c>
      <c r="CD71" s="63">
        <f t="shared" si="627"/>
        <v>0</v>
      </c>
      <c r="CE71" s="63">
        <f t="shared" si="627"/>
        <v>0</v>
      </c>
      <c r="CF71" s="63">
        <f t="shared" si="627"/>
        <v>0</v>
      </c>
      <c r="CG71" s="63">
        <f t="shared" si="627"/>
        <v>0</v>
      </c>
      <c r="CH71" s="63">
        <f t="shared" si="627"/>
        <v>0</v>
      </c>
      <c r="CI71" s="63">
        <f t="shared" si="627"/>
        <v>0</v>
      </c>
      <c r="CJ71" s="63">
        <f t="shared" si="627"/>
        <v>0</v>
      </c>
      <c r="CK71" s="63">
        <f t="shared" si="627"/>
        <v>0</v>
      </c>
      <c r="CL71" s="63">
        <f t="shared" si="627"/>
        <v>0</v>
      </c>
      <c r="CM71" s="63">
        <f t="shared" si="627"/>
        <v>0</v>
      </c>
      <c r="CN71" s="63">
        <f t="shared" si="627"/>
        <v>0</v>
      </c>
      <c r="CO71" s="63">
        <f t="shared" si="627"/>
        <v>0</v>
      </c>
      <c r="CP71" s="63">
        <f t="shared" si="627"/>
        <v>0</v>
      </c>
      <c r="CQ71" s="63">
        <f t="shared" si="627"/>
        <v>0</v>
      </c>
      <c r="CR71" s="63">
        <f t="shared" si="627"/>
        <v>0</v>
      </c>
      <c r="CS71" s="63">
        <f t="shared" si="627"/>
        <v>0</v>
      </c>
      <c r="CT71" s="63">
        <f t="shared" si="627"/>
        <v>0</v>
      </c>
      <c r="CU71" s="63">
        <f t="shared" si="627"/>
        <v>0</v>
      </c>
      <c r="CV71" s="63">
        <f t="shared" si="627"/>
        <v>0</v>
      </c>
      <c r="CW71" s="63">
        <f t="shared" si="627"/>
        <v>0</v>
      </c>
      <c r="CX71" s="63">
        <f t="shared" si="627"/>
        <v>0</v>
      </c>
      <c r="CY71" s="63">
        <f t="shared" si="627"/>
        <v>0</v>
      </c>
      <c r="CZ71" s="63">
        <f t="shared" si="627"/>
        <v>0</v>
      </c>
      <c r="DA71" s="63">
        <f t="shared" si="627"/>
        <v>0</v>
      </c>
      <c r="DB71" s="63">
        <f t="shared" si="627"/>
        <v>0</v>
      </c>
      <c r="DC71" s="63">
        <f t="shared" si="627"/>
        <v>0</v>
      </c>
      <c r="DD71" s="63">
        <f t="shared" si="627"/>
        <v>0</v>
      </c>
      <c r="DE71" s="63">
        <f t="shared" si="627"/>
        <v>0</v>
      </c>
      <c r="DF71" s="63">
        <f t="shared" si="627"/>
        <v>0</v>
      </c>
      <c r="DG71" s="63">
        <f t="shared" si="627"/>
        <v>0</v>
      </c>
      <c r="DH71" s="63">
        <f t="shared" si="627"/>
        <v>0</v>
      </c>
      <c r="DI71" s="63">
        <f t="shared" si="627"/>
        <v>0</v>
      </c>
      <c r="DJ71" s="63">
        <f t="shared" si="627"/>
        <v>0</v>
      </c>
      <c r="DK71" s="63">
        <f t="shared" si="627"/>
        <v>0</v>
      </c>
      <c r="DL71" s="63">
        <f t="shared" si="627"/>
        <v>0</v>
      </c>
      <c r="DM71" s="63">
        <f t="shared" si="627"/>
        <v>0</v>
      </c>
      <c r="DN71" s="63">
        <f t="shared" si="627"/>
        <v>0</v>
      </c>
      <c r="DO71" s="63">
        <f t="shared" si="627"/>
        <v>0</v>
      </c>
      <c r="DP71" s="63">
        <f t="shared" si="627"/>
        <v>0</v>
      </c>
      <c r="DQ71" s="63">
        <f t="shared" si="627"/>
        <v>0</v>
      </c>
      <c r="DR71" s="63">
        <f t="shared" si="627"/>
        <v>0</v>
      </c>
      <c r="DS71" s="63">
        <f t="shared" si="627"/>
        <v>0</v>
      </c>
      <c r="DT71" s="63">
        <f t="shared" si="627"/>
        <v>0</v>
      </c>
      <c r="DU71" s="63">
        <f t="shared" si="627"/>
        <v>0</v>
      </c>
      <c r="DV71" s="63">
        <f t="shared" si="627"/>
        <v>0</v>
      </c>
      <c r="DW71" s="63">
        <f t="shared" si="627"/>
        <v>0</v>
      </c>
      <c r="DX71" s="63">
        <f t="shared" si="627"/>
        <v>0</v>
      </c>
      <c r="DY71" s="63">
        <f t="shared" si="627"/>
        <v>0</v>
      </c>
      <c r="DZ71" s="63">
        <f t="shared" si="627"/>
        <v>0</v>
      </c>
      <c r="EA71" s="63">
        <f t="shared" si="627"/>
        <v>0</v>
      </c>
      <c r="EB71" s="63">
        <f t="shared" si="627"/>
        <v>0</v>
      </c>
      <c r="EC71" s="63">
        <f t="shared" ref="EC71:GJ71" si="628" xml:space="preserve"> EC$68</f>
        <v>0</v>
      </c>
      <c r="ED71" s="63">
        <f t="shared" si="628"/>
        <v>0</v>
      </c>
      <c r="EE71" s="63">
        <f t="shared" si="628"/>
        <v>0</v>
      </c>
      <c r="EF71" s="63">
        <f t="shared" si="628"/>
        <v>0</v>
      </c>
      <c r="EG71" s="63">
        <f t="shared" si="628"/>
        <v>0</v>
      </c>
      <c r="EH71" s="63">
        <f t="shared" si="628"/>
        <v>0</v>
      </c>
      <c r="EI71" s="63">
        <f t="shared" si="628"/>
        <v>0</v>
      </c>
      <c r="EJ71" s="63">
        <f t="shared" si="628"/>
        <v>0</v>
      </c>
      <c r="EK71" s="63">
        <f t="shared" si="628"/>
        <v>0</v>
      </c>
      <c r="EL71" s="63">
        <f t="shared" si="628"/>
        <v>0</v>
      </c>
      <c r="EM71" s="63">
        <f t="shared" si="628"/>
        <v>0</v>
      </c>
      <c r="EN71" s="63">
        <f t="shared" si="628"/>
        <v>0</v>
      </c>
      <c r="EO71" s="63">
        <f t="shared" si="628"/>
        <v>0</v>
      </c>
      <c r="EP71" s="63">
        <f t="shared" si="628"/>
        <v>0</v>
      </c>
      <c r="EQ71" s="63">
        <f t="shared" si="628"/>
        <v>0</v>
      </c>
      <c r="ER71" s="63">
        <f t="shared" si="628"/>
        <v>0</v>
      </c>
      <c r="ES71" s="63">
        <f t="shared" si="628"/>
        <v>0</v>
      </c>
      <c r="ET71" s="63">
        <f t="shared" si="628"/>
        <v>0</v>
      </c>
      <c r="EU71" s="63">
        <f t="shared" si="628"/>
        <v>0</v>
      </c>
      <c r="EV71" s="63">
        <f t="shared" si="628"/>
        <v>0</v>
      </c>
      <c r="EW71" s="63">
        <f t="shared" si="628"/>
        <v>0</v>
      </c>
      <c r="EX71" s="63">
        <f t="shared" si="628"/>
        <v>0</v>
      </c>
      <c r="EY71" s="63">
        <f t="shared" si="628"/>
        <v>0</v>
      </c>
      <c r="EZ71" s="63">
        <f t="shared" si="628"/>
        <v>0</v>
      </c>
      <c r="FA71" s="63">
        <f t="shared" si="628"/>
        <v>0</v>
      </c>
      <c r="FB71" s="63">
        <f t="shared" si="628"/>
        <v>0</v>
      </c>
      <c r="FC71" s="63">
        <f t="shared" si="628"/>
        <v>0</v>
      </c>
      <c r="FD71" s="63">
        <f t="shared" si="628"/>
        <v>0</v>
      </c>
      <c r="FE71" s="63">
        <f t="shared" si="628"/>
        <v>0</v>
      </c>
      <c r="FF71" s="63">
        <f t="shared" si="628"/>
        <v>0</v>
      </c>
      <c r="FG71" s="63">
        <f t="shared" si="628"/>
        <v>0</v>
      </c>
      <c r="FH71" s="63">
        <f t="shared" si="628"/>
        <v>0</v>
      </c>
      <c r="FI71" s="63">
        <f t="shared" si="628"/>
        <v>0</v>
      </c>
      <c r="FJ71" s="63">
        <f t="shared" si="628"/>
        <v>0</v>
      </c>
      <c r="FK71" s="63">
        <f t="shared" si="628"/>
        <v>0</v>
      </c>
      <c r="FL71" s="63">
        <f t="shared" si="628"/>
        <v>0</v>
      </c>
      <c r="FM71" s="63">
        <f t="shared" si="628"/>
        <v>0</v>
      </c>
      <c r="FN71" s="63">
        <f t="shared" si="628"/>
        <v>0</v>
      </c>
      <c r="FO71" s="63">
        <f t="shared" si="628"/>
        <v>0</v>
      </c>
      <c r="FP71" s="63">
        <f t="shared" si="628"/>
        <v>0</v>
      </c>
      <c r="FQ71" s="63">
        <f t="shared" si="628"/>
        <v>0</v>
      </c>
      <c r="FR71" s="63">
        <f t="shared" si="628"/>
        <v>0</v>
      </c>
      <c r="FS71" s="63">
        <f t="shared" si="628"/>
        <v>0</v>
      </c>
      <c r="FT71" s="63">
        <f t="shared" si="628"/>
        <v>0</v>
      </c>
      <c r="FU71" s="63">
        <f t="shared" si="628"/>
        <v>0</v>
      </c>
      <c r="FV71" s="63">
        <f t="shared" si="628"/>
        <v>0</v>
      </c>
      <c r="FW71" s="63">
        <f t="shared" si="628"/>
        <v>0</v>
      </c>
      <c r="FX71" s="63">
        <f t="shared" si="628"/>
        <v>0</v>
      </c>
      <c r="FY71" s="63">
        <f t="shared" si="628"/>
        <v>0</v>
      </c>
      <c r="FZ71" s="63">
        <f t="shared" si="628"/>
        <v>0</v>
      </c>
      <c r="GA71" s="63">
        <f t="shared" si="628"/>
        <v>0</v>
      </c>
      <c r="GB71" s="63">
        <f t="shared" si="628"/>
        <v>0</v>
      </c>
      <c r="GC71" s="63">
        <f t="shared" si="628"/>
        <v>0</v>
      </c>
      <c r="GD71" s="63">
        <f t="shared" si="628"/>
        <v>0</v>
      </c>
      <c r="GE71" s="63">
        <f t="shared" si="628"/>
        <v>0</v>
      </c>
      <c r="GF71" s="63">
        <f t="shared" si="628"/>
        <v>0</v>
      </c>
      <c r="GG71" s="63">
        <f t="shared" si="628"/>
        <v>0</v>
      </c>
      <c r="GH71" s="63">
        <f t="shared" si="628"/>
        <v>0</v>
      </c>
      <c r="GI71" s="63">
        <f t="shared" si="628"/>
        <v>0</v>
      </c>
      <c r="GJ71" s="63">
        <f t="shared" si="628"/>
        <v>0</v>
      </c>
    </row>
    <row r="72" spans="1:192" s="199" customFormat="1" x14ac:dyDescent="0.25">
      <c r="A72" s="420"/>
      <c r="B72" s="420"/>
      <c r="C72" s="677"/>
      <c r="D72" s="586" t="s">
        <v>529</v>
      </c>
      <c r="E72" s="199" t="s">
        <v>530</v>
      </c>
      <c r="G72" s="199" t="str">
        <f xml:space="preserve"> SMU</f>
        <v>$ 000s</v>
      </c>
      <c r="H72" s="199">
        <f xml:space="preserve"> SUM(J72:GJ72)</f>
        <v>3444.3289314719805</v>
      </c>
      <c r="J72" s="199">
        <f xml:space="preserve"> MAX(J70:J71)</f>
        <v>0</v>
      </c>
      <c r="K72" s="199">
        <f t="shared" ref="K72:BV72" si="629" xml:space="preserve"> MAX(K70:K71)</f>
        <v>0</v>
      </c>
      <c r="L72" s="199">
        <f t="shared" si="629"/>
        <v>0</v>
      </c>
      <c r="M72" s="199">
        <f t="shared" si="629"/>
        <v>0</v>
      </c>
      <c r="N72" s="199">
        <f t="shared" si="629"/>
        <v>0</v>
      </c>
      <c r="O72" s="199">
        <f t="shared" si="629"/>
        <v>0</v>
      </c>
      <c r="P72" s="199">
        <f t="shared" si="629"/>
        <v>0</v>
      </c>
      <c r="Q72" s="199">
        <f t="shared" si="629"/>
        <v>0</v>
      </c>
      <c r="R72" s="199">
        <f t="shared" si="629"/>
        <v>0</v>
      </c>
      <c r="S72" s="199">
        <f t="shared" si="629"/>
        <v>0</v>
      </c>
      <c r="T72" s="199">
        <f t="shared" si="629"/>
        <v>16.074083204289764</v>
      </c>
      <c r="U72" s="199">
        <f t="shared" si="629"/>
        <v>10.798186330034696</v>
      </c>
      <c r="V72" s="199">
        <f t="shared" si="629"/>
        <v>10.51034293174871</v>
      </c>
      <c r="W72" s="199">
        <f t="shared" si="629"/>
        <v>15.781553076792079</v>
      </c>
      <c r="X72" s="199">
        <f t="shared" si="629"/>
        <v>4.0862326615792881</v>
      </c>
      <c r="Y72" s="199">
        <f t="shared" si="629"/>
        <v>10.908234369394449</v>
      </c>
      <c r="Z72" s="199">
        <f t="shared" si="629"/>
        <v>10.621238272903611</v>
      </c>
      <c r="AA72" s="199">
        <f t="shared" si="629"/>
        <v>9.8281783383918082</v>
      </c>
      <c r="AB72" s="199">
        <f t="shared" si="629"/>
        <v>10.226253452042329</v>
      </c>
      <c r="AC72" s="199">
        <f t="shared" si="629"/>
        <v>10.993524061895641</v>
      </c>
      <c r="AD72" s="199">
        <f t="shared" si="629"/>
        <v>10.707457498484928</v>
      </c>
      <c r="AE72" s="199">
        <f t="shared" si="629"/>
        <v>9.9290310337692063</v>
      </c>
      <c r="AF72" s="199">
        <f t="shared" si="629"/>
        <v>10.332554801248534</v>
      </c>
      <c r="AG72" s="199">
        <f t="shared" si="629"/>
        <v>11.095995673883863</v>
      </c>
      <c r="AH72" s="199">
        <f t="shared" si="629"/>
        <v>10.810791154528488</v>
      </c>
      <c r="AI72" s="199">
        <f t="shared" si="629"/>
        <v>4.1986798812363304</v>
      </c>
      <c r="AJ72" s="199">
        <f t="shared" si="629"/>
        <v>16.281289581500459</v>
      </c>
      <c r="AK72" s="199">
        <f t="shared" si="629"/>
        <v>11.201886620895948</v>
      </c>
      <c r="AL72" s="199">
        <f t="shared" si="629"/>
        <v>10.917525827500867</v>
      </c>
      <c r="AM72" s="199">
        <f t="shared" si="629"/>
        <v>15.999242442246668</v>
      </c>
      <c r="AN72" s="199">
        <f t="shared" si="629"/>
        <v>4.7320707882108763</v>
      </c>
      <c r="AO72" s="199">
        <f t="shared" si="629"/>
        <v>11.326939905314248</v>
      </c>
      <c r="AP72" s="199">
        <f t="shared" si="629"/>
        <v>11.04334833855637</v>
      </c>
      <c r="AQ72" s="199">
        <f t="shared" si="629"/>
        <v>10.270740757864587</v>
      </c>
      <c r="AR72" s="199">
        <f t="shared" si="629"/>
        <v>10.672581308201188</v>
      </c>
      <c r="AS72" s="199">
        <f t="shared" si="629"/>
        <v>11.424644984212591</v>
      </c>
      <c r="AT72" s="199">
        <f t="shared" si="629"/>
        <v>11.141914244550662</v>
      </c>
      <c r="AU72" s="199">
        <f t="shared" si="629"/>
        <v>10.384948720368811</v>
      </c>
      <c r="AV72" s="199">
        <f t="shared" si="629"/>
        <v>10.792990984955395</v>
      </c>
      <c r="AW72" s="199">
        <f t="shared" si="629"/>
        <v>11.541299284602701</v>
      </c>
      <c r="AX72" s="199">
        <f t="shared" si="629"/>
        <v>11.259355693991893</v>
      </c>
      <c r="AY72" s="199">
        <f t="shared" si="629"/>
        <v>4.8860100774877537</v>
      </c>
      <c r="AZ72" s="199">
        <f t="shared" si="629"/>
        <v>16.538913897808015</v>
      </c>
      <c r="BA72" s="199">
        <f t="shared" si="629"/>
        <v>11.661710548593874</v>
      </c>
      <c r="BB72" s="199">
        <f t="shared" si="629"/>
        <v>11.380534704082493</v>
      </c>
      <c r="BC72" s="199">
        <f t="shared" si="629"/>
        <v>16.267694533948088</v>
      </c>
      <c r="BD72" s="199">
        <f t="shared" si="629"/>
        <v>5.4407095400301841</v>
      </c>
      <c r="BE72" s="199">
        <f t="shared" si="629"/>
        <v>11.803368720251456</v>
      </c>
      <c r="BF72" s="199">
        <f t="shared" si="629"/>
        <v>11.522896866296378</v>
      </c>
      <c r="BG72" s="199">
        <f t="shared" si="629"/>
        <v>10.7707731257251</v>
      </c>
      <c r="BH72" s="199">
        <f t="shared" si="629"/>
        <v>11.177549661095327</v>
      </c>
      <c r="BI72" s="199">
        <f t="shared" si="629"/>
        <v>11.914804504723634</v>
      </c>
      <c r="BJ72" s="199">
        <f t="shared" si="629"/>
        <v>11.635389442888481</v>
      </c>
      <c r="BK72" s="199">
        <f t="shared" si="629"/>
        <v>642.06608663655561</v>
      </c>
      <c r="BL72" s="199">
        <f t="shared" si="629"/>
        <v>695.56900300366442</v>
      </c>
      <c r="BM72" s="199">
        <f t="shared" si="629"/>
        <v>843.12139769058012</v>
      </c>
      <c r="BN72" s="199">
        <f t="shared" si="629"/>
        <v>792.6788073093303</v>
      </c>
      <c r="BO72" s="199">
        <f t="shared" si="629"/>
        <v>1.6498372224305058E-4</v>
      </c>
      <c r="BP72" s="199">
        <f t="shared" si="629"/>
        <v>0</v>
      </c>
      <c r="BQ72" s="199">
        <f t="shared" si="629"/>
        <v>0</v>
      </c>
      <c r="BR72" s="199">
        <f t="shared" si="629"/>
        <v>0</v>
      </c>
      <c r="BS72" s="199">
        <f t="shared" si="629"/>
        <v>0</v>
      </c>
      <c r="BT72" s="199">
        <f t="shared" si="629"/>
        <v>0</v>
      </c>
      <c r="BU72" s="199">
        <f t="shared" si="629"/>
        <v>0</v>
      </c>
      <c r="BV72" s="199">
        <f t="shared" si="629"/>
        <v>0</v>
      </c>
      <c r="BW72" s="199">
        <f t="shared" ref="BW72:EH72" si="630" xml:space="preserve"> MAX(BW70:BW71)</f>
        <v>0</v>
      </c>
      <c r="BX72" s="199">
        <f t="shared" si="630"/>
        <v>0</v>
      </c>
      <c r="BY72" s="199">
        <f t="shared" si="630"/>
        <v>0</v>
      </c>
      <c r="BZ72" s="199">
        <f t="shared" si="630"/>
        <v>0</v>
      </c>
      <c r="CA72" s="199">
        <f t="shared" si="630"/>
        <v>0</v>
      </c>
      <c r="CB72" s="199">
        <f t="shared" si="630"/>
        <v>0</v>
      </c>
      <c r="CC72" s="199">
        <f t="shared" si="630"/>
        <v>0</v>
      </c>
      <c r="CD72" s="199">
        <f t="shared" si="630"/>
        <v>0</v>
      </c>
      <c r="CE72" s="199">
        <f t="shared" si="630"/>
        <v>0</v>
      </c>
      <c r="CF72" s="199">
        <f t="shared" si="630"/>
        <v>0</v>
      </c>
      <c r="CG72" s="199">
        <f t="shared" si="630"/>
        <v>0</v>
      </c>
      <c r="CH72" s="199">
        <f t="shared" si="630"/>
        <v>0</v>
      </c>
      <c r="CI72" s="199">
        <f t="shared" si="630"/>
        <v>0</v>
      </c>
      <c r="CJ72" s="199">
        <f t="shared" si="630"/>
        <v>0</v>
      </c>
      <c r="CK72" s="199">
        <f t="shared" si="630"/>
        <v>0</v>
      </c>
      <c r="CL72" s="199">
        <f t="shared" si="630"/>
        <v>0</v>
      </c>
      <c r="CM72" s="199">
        <f t="shared" si="630"/>
        <v>0</v>
      </c>
      <c r="CN72" s="199">
        <f t="shared" si="630"/>
        <v>0</v>
      </c>
      <c r="CO72" s="199">
        <f t="shared" si="630"/>
        <v>0</v>
      </c>
      <c r="CP72" s="199">
        <f t="shared" si="630"/>
        <v>0</v>
      </c>
      <c r="CQ72" s="199">
        <f t="shared" si="630"/>
        <v>0</v>
      </c>
      <c r="CR72" s="199">
        <f t="shared" si="630"/>
        <v>0</v>
      </c>
      <c r="CS72" s="199">
        <f t="shared" si="630"/>
        <v>0</v>
      </c>
      <c r="CT72" s="199">
        <f t="shared" si="630"/>
        <v>0</v>
      </c>
      <c r="CU72" s="199">
        <f t="shared" si="630"/>
        <v>0</v>
      </c>
      <c r="CV72" s="199">
        <f t="shared" si="630"/>
        <v>0</v>
      </c>
      <c r="CW72" s="199">
        <f t="shared" si="630"/>
        <v>0</v>
      </c>
      <c r="CX72" s="199">
        <f t="shared" si="630"/>
        <v>0</v>
      </c>
      <c r="CY72" s="199">
        <f t="shared" si="630"/>
        <v>0</v>
      </c>
      <c r="CZ72" s="199">
        <f t="shared" si="630"/>
        <v>0</v>
      </c>
      <c r="DA72" s="199">
        <f t="shared" si="630"/>
        <v>0</v>
      </c>
      <c r="DB72" s="199">
        <f t="shared" si="630"/>
        <v>0</v>
      </c>
      <c r="DC72" s="199">
        <f t="shared" si="630"/>
        <v>0</v>
      </c>
      <c r="DD72" s="199">
        <f t="shared" si="630"/>
        <v>0</v>
      </c>
      <c r="DE72" s="199">
        <f t="shared" si="630"/>
        <v>0</v>
      </c>
      <c r="DF72" s="199">
        <f t="shared" si="630"/>
        <v>0</v>
      </c>
      <c r="DG72" s="199">
        <f t="shared" si="630"/>
        <v>0</v>
      </c>
      <c r="DH72" s="199">
        <f t="shared" si="630"/>
        <v>0</v>
      </c>
      <c r="DI72" s="199">
        <f t="shared" si="630"/>
        <v>0</v>
      </c>
      <c r="DJ72" s="199">
        <f t="shared" si="630"/>
        <v>0</v>
      </c>
      <c r="DK72" s="199">
        <f t="shared" si="630"/>
        <v>0</v>
      </c>
      <c r="DL72" s="199">
        <f t="shared" si="630"/>
        <v>0</v>
      </c>
      <c r="DM72" s="199">
        <f t="shared" si="630"/>
        <v>0</v>
      </c>
      <c r="DN72" s="199">
        <f t="shared" si="630"/>
        <v>0</v>
      </c>
      <c r="DO72" s="199">
        <f t="shared" si="630"/>
        <v>0</v>
      </c>
      <c r="DP72" s="199">
        <f t="shared" si="630"/>
        <v>0</v>
      </c>
      <c r="DQ72" s="199">
        <f t="shared" si="630"/>
        <v>0</v>
      </c>
      <c r="DR72" s="199">
        <f t="shared" si="630"/>
        <v>0</v>
      </c>
      <c r="DS72" s="199">
        <f t="shared" si="630"/>
        <v>0</v>
      </c>
      <c r="DT72" s="199">
        <f t="shared" si="630"/>
        <v>0</v>
      </c>
      <c r="DU72" s="199">
        <f t="shared" si="630"/>
        <v>0</v>
      </c>
      <c r="DV72" s="199">
        <f t="shared" si="630"/>
        <v>0</v>
      </c>
      <c r="DW72" s="199">
        <f t="shared" si="630"/>
        <v>0</v>
      </c>
      <c r="DX72" s="199">
        <f t="shared" si="630"/>
        <v>0</v>
      </c>
      <c r="DY72" s="199">
        <f t="shared" si="630"/>
        <v>0</v>
      </c>
      <c r="DZ72" s="199">
        <f t="shared" si="630"/>
        <v>0</v>
      </c>
      <c r="EA72" s="199">
        <f t="shared" si="630"/>
        <v>0</v>
      </c>
      <c r="EB72" s="199">
        <f t="shared" si="630"/>
        <v>0</v>
      </c>
      <c r="EC72" s="199">
        <f t="shared" si="630"/>
        <v>0</v>
      </c>
      <c r="ED72" s="199">
        <f t="shared" si="630"/>
        <v>0</v>
      </c>
      <c r="EE72" s="199">
        <f t="shared" si="630"/>
        <v>0</v>
      </c>
      <c r="EF72" s="199">
        <f t="shared" si="630"/>
        <v>0</v>
      </c>
      <c r="EG72" s="199">
        <f t="shared" si="630"/>
        <v>0</v>
      </c>
      <c r="EH72" s="199">
        <f t="shared" si="630"/>
        <v>0</v>
      </c>
      <c r="EI72" s="199">
        <f t="shared" ref="EI72:GJ72" si="631" xml:space="preserve"> MAX(EI70:EI71)</f>
        <v>0</v>
      </c>
      <c r="EJ72" s="199">
        <f t="shared" si="631"/>
        <v>0</v>
      </c>
      <c r="EK72" s="199">
        <f t="shared" si="631"/>
        <v>0</v>
      </c>
      <c r="EL72" s="199">
        <f t="shared" si="631"/>
        <v>0</v>
      </c>
      <c r="EM72" s="199">
        <f t="shared" si="631"/>
        <v>0</v>
      </c>
      <c r="EN72" s="199">
        <f t="shared" si="631"/>
        <v>0</v>
      </c>
      <c r="EO72" s="199">
        <f t="shared" si="631"/>
        <v>0</v>
      </c>
      <c r="EP72" s="199">
        <f t="shared" si="631"/>
        <v>0</v>
      </c>
      <c r="EQ72" s="199">
        <f t="shared" si="631"/>
        <v>0</v>
      </c>
      <c r="ER72" s="199">
        <f t="shared" si="631"/>
        <v>0</v>
      </c>
      <c r="ES72" s="199">
        <f t="shared" si="631"/>
        <v>0</v>
      </c>
      <c r="ET72" s="199">
        <f t="shared" si="631"/>
        <v>0</v>
      </c>
      <c r="EU72" s="199">
        <f t="shared" si="631"/>
        <v>0</v>
      </c>
      <c r="EV72" s="199">
        <f t="shared" si="631"/>
        <v>0</v>
      </c>
      <c r="EW72" s="199">
        <f t="shared" si="631"/>
        <v>0</v>
      </c>
      <c r="EX72" s="199">
        <f t="shared" si="631"/>
        <v>0</v>
      </c>
      <c r="EY72" s="199">
        <f t="shared" si="631"/>
        <v>0</v>
      </c>
      <c r="EZ72" s="199">
        <f t="shared" si="631"/>
        <v>0</v>
      </c>
      <c r="FA72" s="199">
        <f t="shared" si="631"/>
        <v>0</v>
      </c>
      <c r="FB72" s="199">
        <f t="shared" si="631"/>
        <v>0</v>
      </c>
      <c r="FC72" s="199">
        <f t="shared" si="631"/>
        <v>0</v>
      </c>
      <c r="FD72" s="199">
        <f t="shared" si="631"/>
        <v>0</v>
      </c>
      <c r="FE72" s="199">
        <f t="shared" si="631"/>
        <v>0</v>
      </c>
      <c r="FF72" s="199">
        <f t="shared" si="631"/>
        <v>0</v>
      </c>
      <c r="FG72" s="199">
        <f t="shared" si="631"/>
        <v>0</v>
      </c>
      <c r="FH72" s="199">
        <f t="shared" si="631"/>
        <v>0</v>
      </c>
      <c r="FI72" s="199">
        <f t="shared" si="631"/>
        <v>0</v>
      </c>
      <c r="FJ72" s="199">
        <f t="shared" si="631"/>
        <v>0</v>
      </c>
      <c r="FK72" s="199">
        <f t="shared" si="631"/>
        <v>0</v>
      </c>
      <c r="FL72" s="199">
        <f t="shared" si="631"/>
        <v>0</v>
      </c>
      <c r="FM72" s="199">
        <f t="shared" si="631"/>
        <v>0</v>
      </c>
      <c r="FN72" s="199">
        <f t="shared" si="631"/>
        <v>0</v>
      </c>
      <c r="FO72" s="199">
        <f t="shared" si="631"/>
        <v>0</v>
      </c>
      <c r="FP72" s="199">
        <f t="shared" si="631"/>
        <v>0</v>
      </c>
      <c r="FQ72" s="199">
        <f t="shared" si="631"/>
        <v>0</v>
      </c>
      <c r="FR72" s="199">
        <f t="shared" si="631"/>
        <v>0</v>
      </c>
      <c r="FS72" s="199">
        <f t="shared" si="631"/>
        <v>0</v>
      </c>
      <c r="FT72" s="199">
        <f t="shared" si="631"/>
        <v>0</v>
      </c>
      <c r="FU72" s="199">
        <f t="shared" si="631"/>
        <v>0</v>
      </c>
      <c r="FV72" s="199">
        <f t="shared" si="631"/>
        <v>0</v>
      </c>
      <c r="FW72" s="199">
        <f t="shared" si="631"/>
        <v>0</v>
      </c>
      <c r="FX72" s="199">
        <f t="shared" si="631"/>
        <v>0</v>
      </c>
      <c r="FY72" s="199">
        <f t="shared" si="631"/>
        <v>0</v>
      </c>
      <c r="FZ72" s="199">
        <f t="shared" si="631"/>
        <v>0</v>
      </c>
      <c r="GA72" s="199">
        <f t="shared" si="631"/>
        <v>0</v>
      </c>
      <c r="GB72" s="199">
        <f t="shared" si="631"/>
        <v>0</v>
      </c>
      <c r="GC72" s="199">
        <f t="shared" si="631"/>
        <v>0</v>
      </c>
      <c r="GD72" s="199">
        <f t="shared" si="631"/>
        <v>0</v>
      </c>
      <c r="GE72" s="199">
        <f t="shared" si="631"/>
        <v>0</v>
      </c>
      <c r="GF72" s="199">
        <f t="shared" si="631"/>
        <v>0</v>
      </c>
      <c r="GG72" s="199">
        <f t="shared" si="631"/>
        <v>0</v>
      </c>
      <c r="GH72" s="199">
        <f t="shared" si="631"/>
        <v>0</v>
      </c>
      <c r="GI72" s="199">
        <f t="shared" si="631"/>
        <v>0</v>
      </c>
      <c r="GJ72" s="199">
        <f t="shared" si="631"/>
        <v>0</v>
      </c>
    </row>
    <row r="73" spans="1:192" x14ac:dyDescent="0.25">
      <c r="A73" s="85"/>
      <c r="B73" s="85"/>
      <c r="C73" s="672"/>
      <c r="D73" s="66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  <c r="CS73" s="32"/>
      <c r="CT73" s="32"/>
      <c r="CU73" s="32"/>
      <c r="CV73" s="32"/>
      <c r="CW73" s="32"/>
      <c r="CX73" s="32"/>
      <c r="CY73" s="32"/>
      <c r="CZ73" s="32"/>
      <c r="DA73" s="32"/>
      <c r="DB73" s="32"/>
      <c r="DC73" s="32"/>
      <c r="DD73" s="32"/>
      <c r="DE73" s="32"/>
      <c r="DF73" s="32"/>
      <c r="DG73" s="32"/>
      <c r="DH73" s="32"/>
      <c r="DI73" s="32"/>
      <c r="DJ73" s="32"/>
      <c r="DK73" s="32"/>
      <c r="DL73" s="32"/>
      <c r="DM73" s="32"/>
      <c r="DN73" s="32"/>
      <c r="DO73" s="32"/>
      <c r="DP73" s="32"/>
      <c r="DQ73" s="32"/>
      <c r="DR73" s="32"/>
      <c r="DS73" s="32"/>
      <c r="DT73" s="32"/>
      <c r="DU73" s="32"/>
      <c r="DV73" s="32"/>
      <c r="DW73" s="32"/>
      <c r="DX73" s="32"/>
      <c r="DY73" s="32"/>
      <c r="DZ73" s="32"/>
      <c r="EA73" s="32"/>
      <c r="EB73" s="32"/>
      <c r="EC73" s="32"/>
      <c r="ED73" s="32"/>
      <c r="EE73" s="32"/>
      <c r="EF73" s="32"/>
      <c r="EG73" s="32"/>
      <c r="EH73" s="32"/>
      <c r="EI73" s="32"/>
      <c r="EJ73" s="32"/>
      <c r="EK73" s="32"/>
      <c r="EL73" s="32"/>
      <c r="EM73" s="32"/>
      <c r="EN73" s="32"/>
      <c r="EO73" s="32"/>
      <c r="EP73" s="32"/>
      <c r="EQ73" s="32"/>
      <c r="ER73" s="32"/>
      <c r="ES73" s="32"/>
      <c r="ET73" s="32"/>
      <c r="EU73" s="32"/>
      <c r="EV73" s="32"/>
      <c r="EW73" s="32"/>
      <c r="EX73" s="32"/>
      <c r="EY73" s="32"/>
      <c r="EZ73" s="32"/>
      <c r="FA73" s="32"/>
      <c r="FB73" s="32"/>
      <c r="FC73" s="32"/>
      <c r="FD73" s="32"/>
      <c r="FE73" s="32"/>
      <c r="FF73" s="32"/>
      <c r="FG73" s="32"/>
      <c r="FH73" s="32"/>
      <c r="FI73" s="32"/>
      <c r="FJ73" s="32"/>
      <c r="FK73" s="32"/>
      <c r="FL73" s="32"/>
      <c r="FM73" s="32"/>
      <c r="FN73" s="32"/>
      <c r="FO73" s="32"/>
      <c r="FP73" s="32"/>
      <c r="FQ73" s="32"/>
      <c r="FR73" s="32"/>
      <c r="FS73" s="32"/>
      <c r="FT73" s="32"/>
      <c r="FU73" s="32"/>
      <c r="FV73" s="32"/>
      <c r="FW73" s="32"/>
      <c r="FX73" s="32"/>
      <c r="FY73" s="32"/>
      <c r="FZ73" s="32"/>
      <c r="GA73" s="32"/>
      <c r="GB73" s="32"/>
      <c r="GC73" s="32"/>
      <c r="GD73" s="32"/>
      <c r="GE73" s="32"/>
      <c r="GF73" s="32"/>
      <c r="GG73" s="32"/>
      <c r="GH73" s="32"/>
      <c r="GI73" s="32"/>
      <c r="GJ73" s="32"/>
    </row>
    <row r="74" spans="1:192" x14ac:dyDescent="0.25">
      <c r="A74" s="85"/>
      <c r="B74" s="85" t="s">
        <v>531</v>
      </c>
      <c r="C74" s="672"/>
      <c r="D74" s="66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  <c r="CS74" s="32"/>
      <c r="CT74" s="32"/>
      <c r="CU74" s="32"/>
      <c r="CV74" s="32"/>
      <c r="CW74" s="32"/>
      <c r="CX74" s="32"/>
      <c r="CY74" s="32"/>
      <c r="CZ74" s="32"/>
      <c r="DA74" s="32"/>
      <c r="DB74" s="32"/>
      <c r="DC74" s="32"/>
      <c r="DD74" s="32"/>
      <c r="DE74" s="32"/>
      <c r="DF74" s="32"/>
      <c r="DG74" s="32"/>
      <c r="DH74" s="32"/>
      <c r="DI74" s="32"/>
      <c r="DJ74" s="32"/>
      <c r="DK74" s="32"/>
      <c r="DL74" s="32"/>
      <c r="DM74" s="32"/>
      <c r="DN74" s="32"/>
      <c r="DO74" s="32"/>
      <c r="DP74" s="32"/>
      <c r="DQ74" s="32"/>
      <c r="DR74" s="32"/>
      <c r="DS74" s="32"/>
      <c r="DT74" s="32"/>
      <c r="DU74" s="32"/>
      <c r="DV74" s="32"/>
      <c r="DW74" s="32"/>
      <c r="DX74" s="32"/>
      <c r="DY74" s="32"/>
      <c r="DZ74" s="32"/>
      <c r="EA74" s="32"/>
      <c r="EB74" s="32"/>
      <c r="EC74" s="32"/>
      <c r="ED74" s="32"/>
      <c r="EE74" s="32"/>
      <c r="EF74" s="32"/>
      <c r="EG74" s="32"/>
      <c r="EH74" s="32"/>
      <c r="EI74" s="32"/>
      <c r="EJ74" s="32"/>
      <c r="EK74" s="32"/>
      <c r="EL74" s="32"/>
      <c r="EM74" s="32"/>
      <c r="EN74" s="32"/>
      <c r="EO74" s="32"/>
      <c r="EP74" s="32"/>
      <c r="EQ74" s="32"/>
      <c r="ER74" s="32"/>
      <c r="ES74" s="32"/>
      <c r="ET74" s="32"/>
      <c r="EU74" s="32"/>
      <c r="EV74" s="32"/>
      <c r="EW74" s="32"/>
      <c r="EX74" s="32"/>
      <c r="EY74" s="32"/>
      <c r="EZ74" s="32"/>
      <c r="FA74" s="32"/>
      <c r="FB74" s="32"/>
      <c r="FC74" s="32"/>
      <c r="FD74" s="32"/>
      <c r="FE74" s="32"/>
      <c r="FF74" s="32"/>
      <c r="FG74" s="32"/>
      <c r="FH74" s="32"/>
      <c r="FI74" s="32"/>
      <c r="FJ74" s="32"/>
      <c r="FK74" s="32"/>
      <c r="FL74" s="32"/>
      <c r="FM74" s="32"/>
      <c r="FN74" s="32"/>
      <c r="FO74" s="32"/>
      <c r="FP74" s="32"/>
      <c r="FQ74" s="32"/>
      <c r="FR74" s="32"/>
      <c r="FS74" s="32"/>
      <c r="FT74" s="32"/>
      <c r="FU74" s="32"/>
      <c r="FV74" s="32"/>
      <c r="FW74" s="32"/>
      <c r="FX74" s="32"/>
      <c r="FY74" s="32"/>
      <c r="FZ74" s="32"/>
      <c r="GA74" s="32"/>
      <c r="GB74" s="32"/>
      <c r="GC74" s="32"/>
      <c r="GD74" s="32"/>
      <c r="GE74" s="32"/>
      <c r="GF74" s="32"/>
      <c r="GG74" s="32"/>
      <c r="GH74" s="32"/>
      <c r="GI74" s="32"/>
      <c r="GJ74" s="32"/>
    </row>
    <row r="75" spans="1:192" s="610" customFormat="1" x14ac:dyDescent="0.25">
      <c r="A75" s="681"/>
      <c r="B75" s="681"/>
      <c r="C75" s="682"/>
      <c r="D75" s="683"/>
      <c r="E75" s="699" t="str">
        <f t="shared" ref="E75:G75" si="632" xml:space="preserve"> E$33</f>
        <v>Target DSRA balance at end construction</v>
      </c>
      <c r="F75" s="699">
        <f t="shared" si="632"/>
        <v>3444.3289314719805</v>
      </c>
      <c r="G75" s="699" t="str">
        <f t="shared" si="632"/>
        <v>$ 000s</v>
      </c>
      <c r="H75" s="684"/>
      <c r="I75" s="684"/>
      <c r="J75" s="684"/>
      <c r="K75" s="684"/>
      <c r="L75" s="684"/>
      <c r="M75" s="684"/>
      <c r="N75" s="684"/>
      <c r="O75" s="684"/>
      <c r="P75" s="684"/>
      <c r="Q75" s="684"/>
      <c r="R75" s="684"/>
      <c r="S75" s="684"/>
      <c r="T75" s="684"/>
      <c r="U75" s="684"/>
      <c r="V75" s="684"/>
      <c r="W75" s="684"/>
      <c r="X75" s="684"/>
      <c r="Y75" s="684"/>
      <c r="Z75" s="684"/>
      <c r="AA75" s="684"/>
      <c r="AB75" s="684"/>
      <c r="AC75" s="684"/>
      <c r="AD75" s="684"/>
      <c r="AE75" s="684"/>
      <c r="AF75" s="684"/>
      <c r="AG75" s="684"/>
      <c r="AH75" s="684"/>
      <c r="AI75" s="684"/>
      <c r="AJ75" s="684"/>
      <c r="AK75" s="684"/>
      <c r="AL75" s="684"/>
      <c r="AM75" s="684"/>
      <c r="AN75" s="684"/>
      <c r="AO75" s="684"/>
      <c r="AP75" s="684"/>
      <c r="AQ75" s="684"/>
      <c r="AR75" s="684"/>
      <c r="AS75" s="684"/>
      <c r="AT75" s="684"/>
      <c r="AU75" s="684"/>
      <c r="AV75" s="684"/>
      <c r="AW75" s="684"/>
      <c r="AX75" s="684"/>
      <c r="AY75" s="684"/>
      <c r="AZ75" s="684"/>
      <c r="BA75" s="684"/>
      <c r="BB75" s="684"/>
      <c r="BC75" s="684"/>
      <c r="BD75" s="684"/>
      <c r="BE75" s="684"/>
      <c r="BF75" s="684"/>
      <c r="BG75" s="684"/>
      <c r="BH75" s="684"/>
      <c r="BI75" s="684"/>
      <c r="BJ75" s="684"/>
      <c r="BK75" s="684"/>
      <c r="BL75" s="684"/>
      <c r="BM75" s="684"/>
      <c r="BN75" s="684"/>
      <c r="BO75" s="684"/>
      <c r="BP75" s="684"/>
      <c r="BQ75" s="684"/>
      <c r="BR75" s="684"/>
      <c r="BS75" s="684"/>
      <c r="BT75" s="684"/>
      <c r="BU75" s="684"/>
      <c r="BV75" s="684"/>
      <c r="BW75" s="684"/>
      <c r="BX75" s="684"/>
      <c r="BY75" s="684"/>
      <c r="BZ75" s="684"/>
      <c r="CA75" s="684"/>
      <c r="CB75" s="684"/>
      <c r="CC75" s="684"/>
      <c r="CD75" s="684"/>
      <c r="CE75" s="684"/>
      <c r="CF75" s="684"/>
      <c r="CG75" s="684"/>
      <c r="CH75" s="684"/>
      <c r="CI75" s="684"/>
      <c r="CJ75" s="684"/>
      <c r="CK75" s="684"/>
      <c r="CL75" s="684"/>
      <c r="CM75" s="684"/>
      <c r="CN75" s="684"/>
      <c r="CO75" s="684"/>
      <c r="CP75" s="684"/>
      <c r="CQ75" s="684"/>
      <c r="CR75" s="684"/>
      <c r="CS75" s="684"/>
      <c r="CT75" s="684"/>
      <c r="CU75" s="684"/>
      <c r="CV75" s="684"/>
      <c r="CW75" s="684"/>
      <c r="CX75" s="684"/>
      <c r="CY75" s="684"/>
      <c r="CZ75" s="684"/>
      <c r="DA75" s="684"/>
      <c r="DB75" s="684"/>
      <c r="DC75" s="684"/>
      <c r="DD75" s="684"/>
      <c r="DE75" s="684"/>
      <c r="DF75" s="684"/>
      <c r="DG75" s="684"/>
      <c r="DH75" s="684"/>
      <c r="DI75" s="684"/>
      <c r="DJ75" s="684"/>
      <c r="DK75" s="684"/>
      <c r="DL75" s="684"/>
      <c r="DM75" s="684"/>
      <c r="DN75" s="684"/>
      <c r="DO75" s="684"/>
      <c r="DP75" s="684"/>
      <c r="DQ75" s="684"/>
      <c r="DR75" s="684"/>
      <c r="DS75" s="684"/>
      <c r="DT75" s="684"/>
      <c r="DU75" s="684"/>
      <c r="DV75" s="684"/>
      <c r="DW75" s="684"/>
      <c r="DX75" s="684"/>
      <c r="DY75" s="684"/>
      <c r="DZ75" s="684"/>
      <c r="EA75" s="684"/>
      <c r="EB75" s="684"/>
      <c r="EC75" s="684"/>
      <c r="ED75" s="684"/>
      <c r="EE75" s="684"/>
      <c r="EF75" s="684"/>
      <c r="EG75" s="684"/>
      <c r="EH75" s="684"/>
      <c r="EI75" s="684"/>
      <c r="EJ75" s="684"/>
      <c r="EK75" s="684"/>
      <c r="EL75" s="684"/>
      <c r="EM75" s="684"/>
      <c r="EN75" s="684"/>
      <c r="EO75" s="684"/>
      <c r="EP75" s="684"/>
      <c r="EQ75" s="684"/>
      <c r="ER75" s="684"/>
      <c r="ES75" s="684"/>
      <c r="ET75" s="684"/>
      <c r="EU75" s="684"/>
      <c r="EV75" s="684"/>
      <c r="EW75" s="684"/>
      <c r="EX75" s="684"/>
      <c r="EY75" s="684"/>
      <c r="EZ75" s="684"/>
      <c r="FA75" s="684"/>
      <c r="FB75" s="684"/>
      <c r="FC75" s="684"/>
      <c r="FD75" s="684"/>
      <c r="FE75" s="684"/>
      <c r="FF75" s="684"/>
      <c r="FG75" s="684"/>
      <c r="FH75" s="684"/>
      <c r="FI75" s="684"/>
      <c r="FJ75" s="684"/>
      <c r="FK75" s="684"/>
      <c r="FL75" s="684"/>
      <c r="FM75" s="684"/>
      <c r="FN75" s="684"/>
      <c r="FO75" s="684"/>
      <c r="FP75" s="684"/>
      <c r="FQ75" s="684"/>
      <c r="FR75" s="684"/>
      <c r="FS75" s="684"/>
      <c r="FT75" s="684"/>
      <c r="FU75" s="684"/>
      <c r="FV75" s="684"/>
      <c r="FW75" s="684"/>
      <c r="FX75" s="684"/>
      <c r="FY75" s="684"/>
      <c r="FZ75" s="684"/>
      <c r="GA75" s="684"/>
      <c r="GB75" s="684"/>
      <c r="GC75" s="684"/>
      <c r="GD75" s="684"/>
      <c r="GE75" s="684"/>
      <c r="GF75" s="684"/>
      <c r="GG75" s="684"/>
      <c r="GH75" s="684"/>
      <c r="GI75" s="684"/>
      <c r="GJ75" s="684"/>
    </row>
    <row r="76" spans="1:192" s="650" customFormat="1" x14ac:dyDescent="0.25">
      <c r="A76" s="456"/>
      <c r="B76" s="456"/>
      <c r="C76" s="457"/>
      <c r="D76" s="515"/>
      <c r="E76" s="692" t="str">
        <f xml:space="preserve"> Time!E$83</f>
        <v>End of construction period flag</v>
      </c>
      <c r="F76" s="692">
        <f xml:space="preserve"> Time!F$83</f>
        <v>0</v>
      </c>
      <c r="G76" s="692" t="str">
        <f xml:space="preserve"> Time!G$83</f>
        <v>flag</v>
      </c>
      <c r="H76" s="692">
        <f xml:space="preserve"> Time!H$83</f>
        <v>1</v>
      </c>
      <c r="I76" s="692">
        <f xml:space="preserve"> Time!I$83</f>
        <v>0</v>
      </c>
      <c r="J76" s="692">
        <f xml:space="preserve"> Time!J$83</f>
        <v>0</v>
      </c>
      <c r="K76" s="692">
        <f xml:space="preserve"> Time!K$83</f>
        <v>0</v>
      </c>
      <c r="L76" s="692">
        <f xml:space="preserve"> Time!L$83</f>
        <v>0</v>
      </c>
      <c r="M76" s="692">
        <f xml:space="preserve"> Time!M$83</f>
        <v>0</v>
      </c>
      <c r="N76" s="692">
        <f xml:space="preserve"> Time!N$83</f>
        <v>0</v>
      </c>
      <c r="O76" s="692">
        <f xml:space="preserve"> Time!O$83</f>
        <v>0</v>
      </c>
      <c r="P76" s="692">
        <f xml:space="preserve"> Time!P$83</f>
        <v>0</v>
      </c>
      <c r="Q76" s="692">
        <f xml:space="preserve"> Time!Q$83</f>
        <v>0</v>
      </c>
      <c r="R76" s="692">
        <f xml:space="preserve"> Time!R$83</f>
        <v>1</v>
      </c>
      <c r="S76" s="692">
        <f xml:space="preserve"> Time!S$83</f>
        <v>0</v>
      </c>
      <c r="T76" s="692">
        <f xml:space="preserve"> Time!T$83</f>
        <v>0</v>
      </c>
      <c r="U76" s="692">
        <f xml:space="preserve"> Time!U$83</f>
        <v>0</v>
      </c>
      <c r="V76" s="692">
        <f xml:space="preserve"> Time!V$83</f>
        <v>0</v>
      </c>
      <c r="W76" s="692">
        <f xml:space="preserve"> Time!W$83</f>
        <v>0</v>
      </c>
      <c r="X76" s="692">
        <f xml:space="preserve"> Time!X$83</f>
        <v>0</v>
      </c>
      <c r="Y76" s="692">
        <f xml:space="preserve"> Time!Y$83</f>
        <v>0</v>
      </c>
      <c r="Z76" s="692">
        <f xml:space="preserve"> Time!Z$83</f>
        <v>0</v>
      </c>
      <c r="AA76" s="692">
        <f xml:space="preserve"> Time!AA$83</f>
        <v>0</v>
      </c>
      <c r="AB76" s="692">
        <f xml:space="preserve"> Time!AB$83</f>
        <v>0</v>
      </c>
      <c r="AC76" s="692">
        <f xml:space="preserve"> Time!AC$83</f>
        <v>0</v>
      </c>
      <c r="AD76" s="692">
        <f xml:space="preserve"> Time!AD$83</f>
        <v>0</v>
      </c>
      <c r="AE76" s="692">
        <f xml:space="preserve"> Time!AE$83</f>
        <v>0</v>
      </c>
      <c r="AF76" s="692">
        <f xml:space="preserve"> Time!AF$83</f>
        <v>0</v>
      </c>
      <c r="AG76" s="692">
        <f xml:space="preserve"> Time!AG$83</f>
        <v>0</v>
      </c>
      <c r="AH76" s="692">
        <f xml:space="preserve"> Time!AH$83</f>
        <v>0</v>
      </c>
      <c r="AI76" s="692">
        <f xml:space="preserve"> Time!AI$83</f>
        <v>0</v>
      </c>
      <c r="AJ76" s="692">
        <f xml:space="preserve"> Time!AJ$83</f>
        <v>0</v>
      </c>
      <c r="AK76" s="692">
        <f xml:space="preserve"> Time!AK$83</f>
        <v>0</v>
      </c>
      <c r="AL76" s="692">
        <f xml:space="preserve"> Time!AL$83</f>
        <v>0</v>
      </c>
      <c r="AM76" s="692">
        <f xml:space="preserve"> Time!AM$83</f>
        <v>0</v>
      </c>
      <c r="AN76" s="692">
        <f xml:space="preserve"> Time!AN$83</f>
        <v>0</v>
      </c>
      <c r="AO76" s="692">
        <f xml:space="preserve"> Time!AO$83</f>
        <v>0</v>
      </c>
      <c r="AP76" s="692">
        <f xml:space="preserve"> Time!AP$83</f>
        <v>0</v>
      </c>
      <c r="AQ76" s="692">
        <f xml:space="preserve"> Time!AQ$83</f>
        <v>0</v>
      </c>
      <c r="AR76" s="692">
        <f xml:space="preserve"> Time!AR$83</f>
        <v>0</v>
      </c>
      <c r="AS76" s="692">
        <f xml:space="preserve"> Time!AS$83</f>
        <v>0</v>
      </c>
      <c r="AT76" s="692">
        <f xml:space="preserve"> Time!AT$83</f>
        <v>0</v>
      </c>
      <c r="AU76" s="692">
        <f xml:space="preserve"> Time!AU$83</f>
        <v>0</v>
      </c>
      <c r="AV76" s="692">
        <f xml:space="preserve"> Time!AV$83</f>
        <v>0</v>
      </c>
      <c r="AW76" s="692">
        <f xml:space="preserve"> Time!AW$83</f>
        <v>0</v>
      </c>
      <c r="AX76" s="692">
        <f xml:space="preserve"> Time!AX$83</f>
        <v>0</v>
      </c>
      <c r="AY76" s="692">
        <f xml:space="preserve"> Time!AY$83</f>
        <v>0</v>
      </c>
      <c r="AZ76" s="692">
        <f xml:space="preserve"> Time!AZ$83</f>
        <v>0</v>
      </c>
      <c r="BA76" s="692">
        <f xml:space="preserve"> Time!BA$83</f>
        <v>0</v>
      </c>
      <c r="BB76" s="692">
        <f xml:space="preserve"> Time!BB$83</f>
        <v>0</v>
      </c>
      <c r="BC76" s="692">
        <f xml:space="preserve"> Time!BC$83</f>
        <v>0</v>
      </c>
      <c r="BD76" s="692">
        <f xml:space="preserve"> Time!BD$83</f>
        <v>0</v>
      </c>
      <c r="BE76" s="692">
        <f xml:space="preserve"> Time!BE$83</f>
        <v>0</v>
      </c>
      <c r="BF76" s="692">
        <f xml:space="preserve"> Time!BF$83</f>
        <v>0</v>
      </c>
      <c r="BG76" s="692">
        <f xml:space="preserve"> Time!BG$83</f>
        <v>0</v>
      </c>
      <c r="BH76" s="692">
        <f xml:space="preserve"> Time!BH$83</f>
        <v>0</v>
      </c>
      <c r="BI76" s="692">
        <f xml:space="preserve"> Time!BI$83</f>
        <v>0</v>
      </c>
      <c r="BJ76" s="692">
        <f xml:space="preserve"> Time!BJ$83</f>
        <v>0</v>
      </c>
      <c r="BK76" s="692">
        <f xml:space="preserve"> Time!BK$83</f>
        <v>0</v>
      </c>
      <c r="BL76" s="692">
        <f xml:space="preserve"> Time!BL$83</f>
        <v>0</v>
      </c>
      <c r="BM76" s="692">
        <f xml:space="preserve"> Time!BM$83</f>
        <v>0</v>
      </c>
      <c r="BN76" s="692">
        <f xml:space="preserve"> Time!BN$83</f>
        <v>0</v>
      </c>
      <c r="BO76" s="692">
        <f xml:space="preserve"> Time!BO$83</f>
        <v>0</v>
      </c>
      <c r="BP76" s="692">
        <f xml:space="preserve"> Time!BP$83</f>
        <v>0</v>
      </c>
      <c r="BQ76" s="692">
        <f xml:space="preserve"> Time!BQ$83</f>
        <v>0</v>
      </c>
      <c r="BR76" s="692">
        <f xml:space="preserve"> Time!BR$83</f>
        <v>0</v>
      </c>
      <c r="BS76" s="692">
        <f xml:space="preserve"> Time!BS$83</f>
        <v>0</v>
      </c>
      <c r="BT76" s="692">
        <f xml:space="preserve"> Time!BT$83</f>
        <v>0</v>
      </c>
      <c r="BU76" s="692">
        <f xml:space="preserve"> Time!BU$83</f>
        <v>0</v>
      </c>
      <c r="BV76" s="692">
        <f xml:space="preserve"> Time!BV$83</f>
        <v>0</v>
      </c>
      <c r="BW76" s="692">
        <f xml:space="preserve"> Time!BW$83</f>
        <v>0</v>
      </c>
      <c r="BX76" s="692">
        <f xml:space="preserve"> Time!BX$83</f>
        <v>0</v>
      </c>
      <c r="BY76" s="692">
        <f xml:space="preserve"> Time!BY$83</f>
        <v>0</v>
      </c>
      <c r="BZ76" s="692">
        <f xml:space="preserve"> Time!BZ$83</f>
        <v>0</v>
      </c>
      <c r="CA76" s="692">
        <f xml:space="preserve"> Time!CA$83</f>
        <v>0</v>
      </c>
      <c r="CB76" s="692">
        <f xml:space="preserve"> Time!CB$83</f>
        <v>0</v>
      </c>
      <c r="CC76" s="692">
        <f xml:space="preserve"> Time!CC$83</f>
        <v>0</v>
      </c>
      <c r="CD76" s="692">
        <f xml:space="preserve"> Time!CD$83</f>
        <v>0</v>
      </c>
      <c r="CE76" s="692">
        <f xml:space="preserve"> Time!CE$83</f>
        <v>0</v>
      </c>
      <c r="CF76" s="692">
        <f xml:space="preserve"> Time!CF$83</f>
        <v>0</v>
      </c>
      <c r="CG76" s="692">
        <f xml:space="preserve"> Time!CG$83</f>
        <v>0</v>
      </c>
      <c r="CH76" s="692">
        <f xml:space="preserve"> Time!CH$83</f>
        <v>0</v>
      </c>
      <c r="CI76" s="692">
        <f xml:space="preserve"> Time!CI$83</f>
        <v>0</v>
      </c>
      <c r="CJ76" s="692">
        <f xml:space="preserve"> Time!CJ$83</f>
        <v>0</v>
      </c>
      <c r="CK76" s="692">
        <f xml:space="preserve"> Time!CK$83</f>
        <v>0</v>
      </c>
      <c r="CL76" s="692">
        <f xml:space="preserve"> Time!CL$83</f>
        <v>0</v>
      </c>
      <c r="CM76" s="692">
        <f xml:space="preserve"> Time!CM$83</f>
        <v>0</v>
      </c>
      <c r="CN76" s="692">
        <f xml:space="preserve"> Time!CN$83</f>
        <v>0</v>
      </c>
      <c r="CO76" s="692">
        <f xml:space="preserve"> Time!CO$83</f>
        <v>0</v>
      </c>
      <c r="CP76" s="692">
        <f xml:space="preserve"> Time!CP$83</f>
        <v>0</v>
      </c>
      <c r="CQ76" s="692">
        <f xml:space="preserve"> Time!CQ$83</f>
        <v>0</v>
      </c>
      <c r="CR76" s="692">
        <f xml:space="preserve"> Time!CR$83</f>
        <v>0</v>
      </c>
      <c r="CS76" s="692">
        <f xml:space="preserve"> Time!CS$83</f>
        <v>0</v>
      </c>
      <c r="CT76" s="692">
        <f xml:space="preserve"> Time!CT$83</f>
        <v>0</v>
      </c>
      <c r="CU76" s="692">
        <f xml:space="preserve"> Time!CU$83</f>
        <v>0</v>
      </c>
      <c r="CV76" s="692">
        <f xml:space="preserve"> Time!CV$83</f>
        <v>0</v>
      </c>
      <c r="CW76" s="692">
        <f xml:space="preserve"> Time!CW$83</f>
        <v>0</v>
      </c>
      <c r="CX76" s="692">
        <f xml:space="preserve"> Time!CX$83</f>
        <v>0</v>
      </c>
      <c r="CY76" s="692">
        <f xml:space="preserve"> Time!CY$83</f>
        <v>0</v>
      </c>
      <c r="CZ76" s="692">
        <f xml:space="preserve"> Time!CZ$83</f>
        <v>0</v>
      </c>
      <c r="DA76" s="692">
        <f xml:space="preserve"> Time!DA$83</f>
        <v>0</v>
      </c>
      <c r="DB76" s="692">
        <f xml:space="preserve"> Time!DB$83</f>
        <v>0</v>
      </c>
      <c r="DC76" s="692">
        <f xml:space="preserve"> Time!DC$83</f>
        <v>0</v>
      </c>
      <c r="DD76" s="692">
        <f xml:space="preserve"> Time!DD$83</f>
        <v>0</v>
      </c>
      <c r="DE76" s="692">
        <f xml:space="preserve"> Time!DE$83</f>
        <v>0</v>
      </c>
      <c r="DF76" s="692">
        <f xml:space="preserve"> Time!DF$83</f>
        <v>0</v>
      </c>
      <c r="DG76" s="692">
        <f xml:space="preserve"> Time!DG$83</f>
        <v>0</v>
      </c>
      <c r="DH76" s="692">
        <f xml:space="preserve"> Time!DH$83</f>
        <v>0</v>
      </c>
      <c r="DI76" s="692">
        <f xml:space="preserve"> Time!DI$83</f>
        <v>0</v>
      </c>
      <c r="DJ76" s="692">
        <f xml:space="preserve"> Time!DJ$83</f>
        <v>0</v>
      </c>
      <c r="DK76" s="692">
        <f xml:space="preserve"> Time!DK$83</f>
        <v>0</v>
      </c>
      <c r="DL76" s="692">
        <f xml:space="preserve"> Time!DL$83</f>
        <v>0</v>
      </c>
      <c r="DM76" s="692">
        <f xml:space="preserve"> Time!DM$83</f>
        <v>0</v>
      </c>
      <c r="DN76" s="692">
        <f xml:space="preserve"> Time!DN$83</f>
        <v>0</v>
      </c>
      <c r="DO76" s="692">
        <f xml:space="preserve"> Time!DO$83</f>
        <v>0</v>
      </c>
      <c r="DP76" s="692">
        <f xml:space="preserve"> Time!DP$83</f>
        <v>0</v>
      </c>
      <c r="DQ76" s="692">
        <f xml:space="preserve"> Time!DQ$83</f>
        <v>0</v>
      </c>
      <c r="DR76" s="692">
        <f xml:space="preserve"> Time!DR$83</f>
        <v>0</v>
      </c>
      <c r="DS76" s="692">
        <f xml:space="preserve"> Time!DS$83</f>
        <v>0</v>
      </c>
      <c r="DT76" s="692">
        <f xml:space="preserve"> Time!DT$83</f>
        <v>0</v>
      </c>
      <c r="DU76" s="692">
        <f xml:space="preserve"> Time!DU$83</f>
        <v>0</v>
      </c>
      <c r="DV76" s="692">
        <f xml:space="preserve"> Time!DV$83</f>
        <v>0</v>
      </c>
      <c r="DW76" s="692">
        <f xml:space="preserve"> Time!DW$83</f>
        <v>0</v>
      </c>
      <c r="DX76" s="692">
        <f xml:space="preserve"> Time!DX$83</f>
        <v>0</v>
      </c>
      <c r="DY76" s="692">
        <f xml:space="preserve"> Time!DY$83</f>
        <v>0</v>
      </c>
      <c r="DZ76" s="692">
        <f xml:space="preserve"> Time!DZ$83</f>
        <v>0</v>
      </c>
      <c r="EA76" s="692">
        <f xml:space="preserve"> Time!EA$83</f>
        <v>0</v>
      </c>
      <c r="EB76" s="692">
        <f xml:space="preserve"> Time!EB$83</f>
        <v>0</v>
      </c>
      <c r="EC76" s="692">
        <f xml:space="preserve"> Time!EC$83</f>
        <v>0</v>
      </c>
      <c r="ED76" s="692">
        <f xml:space="preserve"> Time!ED$83</f>
        <v>0</v>
      </c>
      <c r="EE76" s="692">
        <f xml:space="preserve"> Time!EE$83</f>
        <v>0</v>
      </c>
      <c r="EF76" s="692">
        <f xml:space="preserve"> Time!EF$83</f>
        <v>0</v>
      </c>
      <c r="EG76" s="692">
        <f xml:space="preserve"> Time!EG$83</f>
        <v>0</v>
      </c>
      <c r="EH76" s="692">
        <f xml:space="preserve"> Time!EH$83</f>
        <v>0</v>
      </c>
      <c r="EI76" s="692">
        <f xml:space="preserve"> Time!EI$83</f>
        <v>0</v>
      </c>
      <c r="EJ76" s="692">
        <f xml:space="preserve"> Time!EJ$83</f>
        <v>0</v>
      </c>
      <c r="EK76" s="692">
        <f xml:space="preserve"> Time!EK$83</f>
        <v>0</v>
      </c>
      <c r="EL76" s="692">
        <f xml:space="preserve"> Time!EL$83</f>
        <v>0</v>
      </c>
      <c r="EM76" s="692">
        <f xml:space="preserve"> Time!EM$83</f>
        <v>0</v>
      </c>
      <c r="EN76" s="692">
        <f xml:space="preserve"> Time!EN$83</f>
        <v>0</v>
      </c>
      <c r="EO76" s="692">
        <f xml:space="preserve"> Time!EO$83</f>
        <v>0</v>
      </c>
      <c r="EP76" s="692">
        <f xml:space="preserve"> Time!EP$83</f>
        <v>0</v>
      </c>
      <c r="EQ76" s="692">
        <f xml:space="preserve"> Time!EQ$83</f>
        <v>0</v>
      </c>
      <c r="ER76" s="692">
        <f xml:space="preserve"> Time!ER$83</f>
        <v>0</v>
      </c>
      <c r="ES76" s="692">
        <f xml:space="preserve"> Time!ES$83</f>
        <v>0</v>
      </c>
      <c r="ET76" s="692">
        <f xml:space="preserve"> Time!ET$83</f>
        <v>0</v>
      </c>
      <c r="EU76" s="692">
        <f xml:space="preserve"> Time!EU$83</f>
        <v>0</v>
      </c>
      <c r="EV76" s="692">
        <f xml:space="preserve"> Time!EV$83</f>
        <v>0</v>
      </c>
      <c r="EW76" s="692">
        <f xml:space="preserve"> Time!EW$83</f>
        <v>0</v>
      </c>
      <c r="EX76" s="692">
        <f xml:space="preserve"> Time!EX$83</f>
        <v>0</v>
      </c>
      <c r="EY76" s="692">
        <f xml:space="preserve"> Time!EY$83</f>
        <v>0</v>
      </c>
      <c r="EZ76" s="692">
        <f xml:space="preserve"> Time!EZ$83</f>
        <v>0</v>
      </c>
      <c r="FA76" s="692">
        <f xml:space="preserve"> Time!FA$83</f>
        <v>0</v>
      </c>
      <c r="FB76" s="692">
        <f xml:space="preserve"> Time!FB$83</f>
        <v>0</v>
      </c>
      <c r="FC76" s="692">
        <f xml:space="preserve"> Time!FC$83</f>
        <v>0</v>
      </c>
      <c r="FD76" s="692">
        <f xml:space="preserve"> Time!FD$83</f>
        <v>0</v>
      </c>
      <c r="FE76" s="692">
        <f xml:space="preserve"> Time!FE$83</f>
        <v>0</v>
      </c>
      <c r="FF76" s="692">
        <f xml:space="preserve"> Time!FF$83</f>
        <v>0</v>
      </c>
      <c r="FG76" s="692">
        <f xml:space="preserve"> Time!FG$83</f>
        <v>0</v>
      </c>
      <c r="FH76" s="692">
        <f xml:space="preserve"> Time!FH$83</f>
        <v>0</v>
      </c>
      <c r="FI76" s="692">
        <f xml:space="preserve"> Time!FI$83</f>
        <v>0</v>
      </c>
      <c r="FJ76" s="692">
        <f xml:space="preserve"> Time!FJ$83</f>
        <v>0</v>
      </c>
      <c r="FK76" s="692">
        <f xml:space="preserve"> Time!FK$83</f>
        <v>0</v>
      </c>
      <c r="FL76" s="692">
        <f xml:space="preserve"> Time!FL$83</f>
        <v>0</v>
      </c>
      <c r="FM76" s="692">
        <f xml:space="preserve"> Time!FM$83</f>
        <v>0</v>
      </c>
      <c r="FN76" s="692">
        <f xml:space="preserve"> Time!FN$83</f>
        <v>0</v>
      </c>
      <c r="FO76" s="692">
        <f xml:space="preserve"> Time!FO$83</f>
        <v>0</v>
      </c>
      <c r="FP76" s="692">
        <f xml:space="preserve"> Time!FP$83</f>
        <v>0</v>
      </c>
      <c r="FQ76" s="692">
        <f xml:space="preserve"> Time!FQ$83</f>
        <v>0</v>
      </c>
      <c r="FR76" s="692">
        <f xml:space="preserve"> Time!FR$83</f>
        <v>0</v>
      </c>
      <c r="FS76" s="692">
        <f xml:space="preserve"> Time!FS$83</f>
        <v>0</v>
      </c>
      <c r="FT76" s="692">
        <f xml:space="preserve"> Time!FT$83</f>
        <v>0</v>
      </c>
      <c r="FU76" s="692">
        <f xml:space="preserve"> Time!FU$83</f>
        <v>0</v>
      </c>
      <c r="FV76" s="692">
        <f xml:space="preserve"> Time!FV$83</f>
        <v>0</v>
      </c>
      <c r="FW76" s="692">
        <f xml:space="preserve"> Time!FW$83</f>
        <v>0</v>
      </c>
      <c r="FX76" s="692">
        <f xml:space="preserve"> Time!FX$83</f>
        <v>0</v>
      </c>
      <c r="FY76" s="692">
        <f xml:space="preserve"> Time!FY$83</f>
        <v>0</v>
      </c>
      <c r="FZ76" s="692">
        <f xml:space="preserve"> Time!FZ$83</f>
        <v>0</v>
      </c>
      <c r="GA76" s="692">
        <f xml:space="preserve"> Time!GA$83</f>
        <v>0</v>
      </c>
      <c r="GB76" s="692">
        <f xml:space="preserve"> Time!GB$83</f>
        <v>0</v>
      </c>
      <c r="GC76" s="692">
        <f xml:space="preserve"> Time!GC$83</f>
        <v>0</v>
      </c>
      <c r="GD76" s="692">
        <f xml:space="preserve"> Time!GD$83</f>
        <v>0</v>
      </c>
      <c r="GE76" s="692">
        <f xml:space="preserve"> Time!GE$83</f>
        <v>0</v>
      </c>
      <c r="GF76" s="692">
        <f xml:space="preserve"> Time!GF$83</f>
        <v>0</v>
      </c>
      <c r="GG76" s="692">
        <f xml:space="preserve"> Time!GG$83</f>
        <v>0</v>
      </c>
      <c r="GH76" s="692">
        <f xml:space="preserve"> Time!GH$83</f>
        <v>0</v>
      </c>
      <c r="GI76" s="692">
        <f xml:space="preserve"> Time!GI$83</f>
        <v>0</v>
      </c>
      <c r="GJ76" s="692">
        <f xml:space="preserve"> Time!GJ$83</f>
        <v>0</v>
      </c>
    </row>
    <row r="77" spans="1:192" s="606" customFormat="1" x14ac:dyDescent="0.25">
      <c r="A77" s="260"/>
      <c r="B77" s="260"/>
      <c r="C77" s="312"/>
      <c r="D77" s="693"/>
      <c r="E77" s="608"/>
      <c r="F77" s="608"/>
      <c r="G77" s="608"/>
      <c r="H77" s="608"/>
      <c r="I77" s="608"/>
      <c r="J77" s="608"/>
      <c r="K77" s="608"/>
      <c r="L77" s="608"/>
      <c r="M77" s="608"/>
      <c r="N77" s="608"/>
      <c r="O77" s="608"/>
      <c r="P77" s="608"/>
      <c r="Q77" s="608"/>
      <c r="R77" s="608"/>
      <c r="S77" s="608"/>
      <c r="T77" s="608"/>
      <c r="U77" s="608"/>
      <c r="V77" s="608"/>
      <c r="W77" s="608"/>
      <c r="X77" s="608"/>
      <c r="Y77" s="608"/>
      <c r="Z77" s="608"/>
      <c r="AA77" s="608"/>
      <c r="AB77" s="608"/>
      <c r="AC77" s="608"/>
      <c r="AD77" s="608"/>
      <c r="AE77" s="608"/>
      <c r="AF77" s="608"/>
      <c r="AG77" s="608"/>
      <c r="AH77" s="608"/>
      <c r="AI77" s="608"/>
      <c r="AJ77" s="608"/>
      <c r="AK77" s="608"/>
      <c r="AL77" s="608"/>
      <c r="AM77" s="608"/>
      <c r="AN77" s="608"/>
      <c r="AO77" s="608"/>
      <c r="AP77" s="608"/>
      <c r="AQ77" s="608"/>
      <c r="AR77" s="608"/>
      <c r="AS77" s="608"/>
      <c r="AT77" s="608"/>
      <c r="AU77" s="608"/>
      <c r="AV77" s="608"/>
      <c r="AW77" s="608"/>
      <c r="AX77" s="608"/>
      <c r="AY77" s="608"/>
      <c r="AZ77" s="608"/>
      <c r="BA77" s="608"/>
      <c r="BB77" s="608"/>
      <c r="BC77" s="608"/>
      <c r="BD77" s="608"/>
      <c r="BE77" s="608"/>
      <c r="BF77" s="608"/>
      <c r="BG77" s="608"/>
      <c r="BH77" s="608"/>
      <c r="BI77" s="608"/>
      <c r="BJ77" s="608"/>
      <c r="BK77" s="608"/>
      <c r="BL77" s="608"/>
      <c r="BM77" s="608"/>
      <c r="BN77" s="608"/>
      <c r="BO77" s="608"/>
      <c r="BP77" s="608"/>
      <c r="BQ77" s="608"/>
      <c r="BR77" s="608"/>
      <c r="BS77" s="608"/>
      <c r="BT77" s="608"/>
      <c r="BU77" s="608"/>
      <c r="BV77" s="608"/>
      <c r="BW77" s="608"/>
      <c r="BX77" s="608"/>
      <c r="BY77" s="608"/>
      <c r="BZ77" s="608"/>
      <c r="CA77" s="608"/>
      <c r="CB77" s="608"/>
      <c r="CC77" s="608"/>
      <c r="CD77" s="608"/>
      <c r="CE77" s="608"/>
      <c r="CF77" s="608"/>
      <c r="CG77" s="608"/>
      <c r="CH77" s="608"/>
      <c r="CI77" s="608"/>
      <c r="CJ77" s="608"/>
      <c r="CK77" s="608"/>
      <c r="CL77" s="608"/>
      <c r="CM77" s="608"/>
      <c r="CN77" s="608"/>
      <c r="CO77" s="608"/>
      <c r="CP77" s="608"/>
      <c r="CQ77" s="608"/>
      <c r="CR77" s="608"/>
      <c r="CS77" s="608"/>
      <c r="CT77" s="608"/>
      <c r="CU77" s="608"/>
      <c r="CV77" s="608"/>
      <c r="CW77" s="608"/>
      <c r="CX77" s="608"/>
      <c r="CY77" s="608"/>
      <c r="CZ77" s="608"/>
      <c r="DA77" s="608"/>
      <c r="DB77" s="608"/>
      <c r="DC77" s="608"/>
      <c r="DD77" s="608"/>
      <c r="DE77" s="608"/>
      <c r="DF77" s="608"/>
      <c r="DG77" s="608"/>
      <c r="DH77" s="608"/>
      <c r="DI77" s="608"/>
      <c r="DJ77" s="608"/>
      <c r="DK77" s="608"/>
      <c r="DL77" s="608"/>
      <c r="DM77" s="608"/>
      <c r="DN77" s="608"/>
      <c r="DO77" s="608"/>
      <c r="DP77" s="608"/>
      <c r="DQ77" s="608"/>
      <c r="DR77" s="608"/>
      <c r="DS77" s="608"/>
      <c r="DT77" s="608"/>
      <c r="DU77" s="608"/>
      <c r="DV77" s="608"/>
      <c r="DW77" s="608"/>
      <c r="DX77" s="608"/>
      <c r="DY77" s="608"/>
      <c r="DZ77" s="608"/>
      <c r="EA77" s="608"/>
      <c r="EB77" s="608"/>
      <c r="EC77" s="608"/>
      <c r="ED77" s="608"/>
      <c r="EE77" s="608"/>
      <c r="EF77" s="608"/>
      <c r="EG77" s="608"/>
      <c r="EH77" s="608"/>
      <c r="EI77" s="608"/>
      <c r="EJ77" s="608"/>
      <c r="EK77" s="608"/>
      <c r="EL77" s="608"/>
      <c r="EM77" s="608"/>
      <c r="EN77" s="608"/>
      <c r="EO77" s="608"/>
      <c r="EP77" s="608"/>
      <c r="EQ77" s="608"/>
      <c r="ER77" s="608"/>
      <c r="ES77" s="608"/>
      <c r="ET77" s="608"/>
      <c r="EU77" s="608"/>
      <c r="EV77" s="608"/>
      <c r="EW77" s="608"/>
      <c r="EX77" s="608"/>
      <c r="EY77" s="608"/>
      <c r="EZ77" s="608"/>
      <c r="FA77" s="608"/>
      <c r="FB77" s="608"/>
      <c r="FC77" s="608"/>
      <c r="FD77" s="608"/>
      <c r="FE77" s="608"/>
      <c r="FF77" s="608"/>
      <c r="FG77" s="608"/>
      <c r="FH77" s="608"/>
      <c r="FI77" s="608"/>
      <c r="FJ77" s="608"/>
      <c r="FK77" s="608"/>
      <c r="FL77" s="608"/>
      <c r="FM77" s="608"/>
      <c r="FN77" s="608"/>
      <c r="FO77" s="608"/>
      <c r="FP77" s="608"/>
      <c r="FQ77" s="608"/>
      <c r="FR77" s="608"/>
      <c r="FS77" s="608"/>
      <c r="FT77" s="608"/>
      <c r="FU77" s="608"/>
      <c r="FV77" s="608"/>
      <c r="FW77" s="608"/>
      <c r="FX77" s="608"/>
      <c r="FY77" s="608"/>
      <c r="FZ77" s="608"/>
      <c r="GA77" s="608"/>
      <c r="GB77" s="608"/>
      <c r="GC77" s="608"/>
      <c r="GD77" s="608"/>
      <c r="GE77" s="608"/>
      <c r="GF77" s="608"/>
      <c r="GG77" s="608"/>
      <c r="GH77" s="608"/>
      <c r="GI77" s="608"/>
      <c r="GJ77" s="608"/>
    </row>
    <row r="78" spans="1:192" s="606" customFormat="1" x14ac:dyDescent="0.25">
      <c r="A78" s="694"/>
      <c r="B78" s="694"/>
      <c r="C78" s="695"/>
      <c r="D78" s="696"/>
      <c r="E78" s="352" t="s">
        <v>533</v>
      </c>
      <c r="F78" s="352"/>
      <c r="G78" s="352" t="str">
        <f xml:space="preserve"> SMU</f>
        <v>$ 000s</v>
      </c>
      <c r="H78" s="352"/>
      <c r="I78" s="352"/>
      <c r="J78" s="352">
        <f t="shared" ref="J78" si="633">I81</f>
        <v>0</v>
      </c>
      <c r="K78" s="352">
        <f t="shared" ref="K78" si="634">J81</f>
        <v>0</v>
      </c>
      <c r="L78" s="352">
        <f t="shared" ref="L78" si="635">K81</f>
        <v>0</v>
      </c>
      <c r="M78" s="352">
        <f t="shared" ref="M78" si="636">L81</f>
        <v>0</v>
      </c>
      <c r="N78" s="352">
        <f t="shared" ref="N78" si="637">M81</f>
        <v>0</v>
      </c>
      <c r="O78" s="352">
        <f t="shared" ref="O78" si="638">N81</f>
        <v>0</v>
      </c>
      <c r="P78" s="352">
        <f t="shared" ref="P78" si="639">O81</f>
        <v>0</v>
      </c>
      <c r="Q78" s="352">
        <f t="shared" ref="Q78" si="640">P81</f>
        <v>0</v>
      </c>
      <c r="R78" s="352">
        <f t="shared" ref="R78" si="641">Q81</f>
        <v>0</v>
      </c>
      <c r="S78" s="352">
        <f t="shared" ref="S78" si="642">R81</f>
        <v>3444.3289314719805</v>
      </c>
      <c r="T78" s="352">
        <f t="shared" ref="T78" si="643">S81</f>
        <v>3444.3289314719805</v>
      </c>
      <c r="U78" s="352">
        <f t="shared" ref="U78" si="644">T81</f>
        <v>3428.2548482676907</v>
      </c>
      <c r="V78" s="352">
        <f t="shared" ref="V78" si="645">U81</f>
        <v>3417.456661937656</v>
      </c>
      <c r="W78" s="352">
        <f t="shared" ref="W78" si="646">V81</f>
        <v>3406.9463190059073</v>
      </c>
      <c r="X78" s="352">
        <f t="shared" ref="X78" si="647">W81</f>
        <v>3391.1647659291152</v>
      </c>
      <c r="Y78" s="352">
        <f t="shared" ref="Y78" si="648">X81</f>
        <v>3387.0785332675359</v>
      </c>
      <c r="Z78" s="352">
        <f t="shared" ref="Z78" si="649">Y81</f>
        <v>3376.1702988981415</v>
      </c>
      <c r="AA78" s="352">
        <f t="shared" ref="AA78" si="650">Z81</f>
        <v>3365.5490606252379</v>
      </c>
      <c r="AB78" s="352">
        <f t="shared" ref="AB78" si="651">AA81</f>
        <v>3355.7208822868461</v>
      </c>
      <c r="AC78" s="352">
        <f t="shared" ref="AC78" si="652">AB81</f>
        <v>3345.4946288348037</v>
      </c>
      <c r="AD78" s="352">
        <f t="shared" ref="AD78" si="653">AC81</f>
        <v>3334.5011047729081</v>
      </c>
      <c r="AE78" s="352">
        <f t="shared" ref="AE78" si="654">AD81</f>
        <v>3323.7936472744232</v>
      </c>
      <c r="AF78" s="352">
        <f t="shared" ref="AF78" si="655">AE81</f>
        <v>3313.864616240654</v>
      </c>
      <c r="AG78" s="352">
        <f t="shared" ref="AG78" si="656">AF81</f>
        <v>3303.5320614394054</v>
      </c>
      <c r="AH78" s="352">
        <f t="shared" ref="AH78" si="657">AG81</f>
        <v>3292.4360657655216</v>
      </c>
      <c r="AI78" s="352">
        <f t="shared" ref="AI78" si="658">AH81</f>
        <v>3281.6252746109931</v>
      </c>
      <c r="AJ78" s="352">
        <f t="shared" ref="AJ78" si="659">AI81</f>
        <v>3277.4265947297567</v>
      </c>
      <c r="AK78" s="352">
        <f t="shared" ref="AK78" si="660">AJ81</f>
        <v>3261.1453051482563</v>
      </c>
      <c r="AL78" s="352">
        <f t="shared" ref="AL78" si="661">AK81</f>
        <v>3249.9434185273603</v>
      </c>
      <c r="AM78" s="352">
        <f t="shared" ref="AM78" si="662">AL81</f>
        <v>3239.0258926998595</v>
      </c>
      <c r="AN78" s="352">
        <f t="shared" ref="AN78" si="663">AM81</f>
        <v>3223.0266502576128</v>
      </c>
      <c r="AO78" s="352">
        <f t="shared" ref="AO78" si="664">AN81</f>
        <v>3218.2945794694019</v>
      </c>
      <c r="AP78" s="352">
        <f t="shared" ref="AP78" si="665">AO81</f>
        <v>3206.9676395640877</v>
      </c>
      <c r="AQ78" s="352">
        <f t="shared" ref="AQ78" si="666">AP81</f>
        <v>3195.9242912255313</v>
      </c>
      <c r="AR78" s="352">
        <f t="shared" ref="AR78" si="667">AQ81</f>
        <v>3185.6535504676667</v>
      </c>
      <c r="AS78" s="352">
        <f t="shared" ref="AS78" si="668">AR81</f>
        <v>3174.9809691594655</v>
      </c>
      <c r="AT78" s="352">
        <f t="shared" ref="AT78" si="669">AS81</f>
        <v>3163.5563241752529</v>
      </c>
      <c r="AU78" s="352">
        <f t="shared" ref="AU78" si="670">AT81</f>
        <v>3152.4144099307023</v>
      </c>
      <c r="AV78" s="352">
        <f t="shared" ref="AV78" si="671">AU81</f>
        <v>3142.0294612103335</v>
      </c>
      <c r="AW78" s="352">
        <f t="shared" ref="AW78" si="672">AV81</f>
        <v>3131.2364702253781</v>
      </c>
      <c r="AX78" s="352">
        <f t="shared" ref="AX78" si="673">AW81</f>
        <v>3119.6951709407754</v>
      </c>
      <c r="AY78" s="352">
        <f t="shared" ref="AY78" si="674">AX81</f>
        <v>3108.4358152467835</v>
      </c>
      <c r="AZ78" s="352">
        <f t="shared" ref="AZ78" si="675">AY81</f>
        <v>3103.5498051692957</v>
      </c>
      <c r="BA78" s="352">
        <f t="shared" ref="BA78" si="676">AZ81</f>
        <v>3087.0108912714877</v>
      </c>
      <c r="BB78" s="352">
        <f t="shared" ref="BB78" si="677">BA81</f>
        <v>3075.3491807228938</v>
      </c>
      <c r="BC78" s="352">
        <f t="shared" ref="BC78" si="678">BB81</f>
        <v>3063.9686460188113</v>
      </c>
      <c r="BD78" s="352">
        <f t="shared" ref="BD78" si="679">BC81</f>
        <v>3047.7009514848633</v>
      </c>
      <c r="BE78" s="352">
        <f t="shared" ref="BE78" si="680">BD81</f>
        <v>3042.2602419448331</v>
      </c>
      <c r="BF78" s="352">
        <f t="shared" ref="BF78" si="681">BE81</f>
        <v>3030.4568732245816</v>
      </c>
      <c r="BG78" s="352">
        <f t="shared" ref="BG78" si="682">BF81</f>
        <v>3018.9339763582852</v>
      </c>
      <c r="BH78" s="352">
        <f t="shared" ref="BH78" si="683">BG81</f>
        <v>3008.1632032325601</v>
      </c>
      <c r="BI78" s="352">
        <f t="shared" ref="BI78" si="684">BH81</f>
        <v>2996.9856535714648</v>
      </c>
      <c r="BJ78" s="352">
        <f t="shared" ref="BJ78" si="685">BI81</f>
        <v>2985.0708490667412</v>
      </c>
      <c r="BK78" s="352">
        <f t="shared" ref="BK78" si="686">BJ81</f>
        <v>2973.4354596238527</v>
      </c>
      <c r="BL78" s="352">
        <f t="shared" ref="BL78" si="687">BK81</f>
        <v>2331.3693729872971</v>
      </c>
      <c r="BM78" s="352">
        <f t="shared" ref="BM78" si="688">BL81</f>
        <v>1635.8003699836327</v>
      </c>
      <c r="BN78" s="352">
        <f t="shared" ref="BN78" si="689">BM81</f>
        <v>792.67897229305254</v>
      </c>
      <c r="BO78" s="352">
        <f t="shared" ref="BO78" si="690">BN81</f>
        <v>1.6498372224305058E-4</v>
      </c>
      <c r="BP78" s="352">
        <f t="shared" ref="BP78" si="691">BO81</f>
        <v>0</v>
      </c>
      <c r="BQ78" s="352">
        <f t="shared" ref="BQ78" si="692">BP81</f>
        <v>0</v>
      </c>
      <c r="BR78" s="352">
        <f t="shared" ref="BR78" si="693">BQ81</f>
        <v>0</v>
      </c>
      <c r="BS78" s="352">
        <f t="shared" ref="BS78" si="694">BR81</f>
        <v>0</v>
      </c>
      <c r="BT78" s="352">
        <f t="shared" ref="BT78" si="695">BS81</f>
        <v>0</v>
      </c>
      <c r="BU78" s="352">
        <f t="shared" ref="BU78" si="696">BT81</f>
        <v>0</v>
      </c>
      <c r="BV78" s="352">
        <f t="shared" ref="BV78" si="697">BU81</f>
        <v>0</v>
      </c>
      <c r="BW78" s="352">
        <f t="shared" ref="BW78" si="698">BV81</f>
        <v>0</v>
      </c>
      <c r="BX78" s="352">
        <f t="shared" ref="BX78" si="699">BW81</f>
        <v>0</v>
      </c>
      <c r="BY78" s="352">
        <f t="shared" ref="BY78" si="700">BX81</f>
        <v>0</v>
      </c>
      <c r="BZ78" s="352">
        <f t="shared" ref="BZ78" si="701">BY81</f>
        <v>0</v>
      </c>
      <c r="CA78" s="352">
        <f t="shared" ref="CA78" si="702">BZ81</f>
        <v>0</v>
      </c>
      <c r="CB78" s="352">
        <f t="shared" ref="CB78" si="703">CA81</f>
        <v>0</v>
      </c>
      <c r="CC78" s="352">
        <f t="shared" ref="CC78" si="704">CB81</f>
        <v>0</v>
      </c>
      <c r="CD78" s="352">
        <f t="shared" ref="CD78" si="705">CC81</f>
        <v>0</v>
      </c>
      <c r="CE78" s="352">
        <f t="shared" ref="CE78" si="706">CD81</f>
        <v>0</v>
      </c>
      <c r="CF78" s="352">
        <f t="shared" ref="CF78" si="707">CE81</f>
        <v>0</v>
      </c>
      <c r="CG78" s="352">
        <f t="shared" ref="CG78" si="708">CF81</f>
        <v>0</v>
      </c>
      <c r="CH78" s="352">
        <f t="shared" ref="CH78" si="709">CG81</f>
        <v>0</v>
      </c>
      <c r="CI78" s="352">
        <f t="shared" ref="CI78" si="710">CH81</f>
        <v>0</v>
      </c>
      <c r="CJ78" s="352">
        <f t="shared" ref="CJ78" si="711">CI81</f>
        <v>0</v>
      </c>
      <c r="CK78" s="352">
        <f t="shared" ref="CK78" si="712">CJ81</f>
        <v>0</v>
      </c>
      <c r="CL78" s="352">
        <f t="shared" ref="CL78" si="713">CK81</f>
        <v>0</v>
      </c>
      <c r="CM78" s="352">
        <f t="shared" ref="CM78" si="714">CL81</f>
        <v>0</v>
      </c>
      <c r="CN78" s="352">
        <f t="shared" ref="CN78" si="715">CM81</f>
        <v>0</v>
      </c>
      <c r="CO78" s="352">
        <f t="shared" ref="CO78" si="716">CN81</f>
        <v>0</v>
      </c>
      <c r="CP78" s="352">
        <f t="shared" ref="CP78" si="717">CO81</f>
        <v>0</v>
      </c>
      <c r="CQ78" s="352">
        <f t="shared" ref="CQ78" si="718">CP81</f>
        <v>0</v>
      </c>
      <c r="CR78" s="352">
        <f t="shared" ref="CR78" si="719">CQ81</f>
        <v>0</v>
      </c>
      <c r="CS78" s="352">
        <f t="shared" ref="CS78" si="720">CR81</f>
        <v>0</v>
      </c>
      <c r="CT78" s="352">
        <f t="shared" ref="CT78" si="721">CS81</f>
        <v>0</v>
      </c>
      <c r="CU78" s="352">
        <f t="shared" ref="CU78" si="722">CT81</f>
        <v>0</v>
      </c>
      <c r="CV78" s="352">
        <f t="shared" ref="CV78" si="723">CU81</f>
        <v>0</v>
      </c>
      <c r="CW78" s="352">
        <f t="shared" ref="CW78" si="724">CV81</f>
        <v>0</v>
      </c>
      <c r="CX78" s="352">
        <f t="shared" ref="CX78" si="725">CW81</f>
        <v>0</v>
      </c>
      <c r="CY78" s="352">
        <f t="shared" ref="CY78" si="726">CX81</f>
        <v>0</v>
      </c>
      <c r="CZ78" s="352">
        <f t="shared" ref="CZ78" si="727">CY81</f>
        <v>0</v>
      </c>
      <c r="DA78" s="352">
        <f t="shared" ref="DA78" si="728">CZ81</f>
        <v>0</v>
      </c>
      <c r="DB78" s="352">
        <f t="shared" ref="DB78" si="729">DA81</f>
        <v>0</v>
      </c>
      <c r="DC78" s="352">
        <f t="shared" ref="DC78" si="730">DB81</f>
        <v>0</v>
      </c>
      <c r="DD78" s="352">
        <f t="shared" ref="DD78" si="731">DC81</f>
        <v>0</v>
      </c>
      <c r="DE78" s="352">
        <f t="shared" ref="DE78" si="732">DD81</f>
        <v>0</v>
      </c>
      <c r="DF78" s="352">
        <f t="shared" ref="DF78" si="733">DE81</f>
        <v>0</v>
      </c>
      <c r="DG78" s="352">
        <f t="shared" ref="DG78" si="734">DF81</f>
        <v>0</v>
      </c>
      <c r="DH78" s="352">
        <f t="shared" ref="DH78" si="735">DG81</f>
        <v>0</v>
      </c>
      <c r="DI78" s="352">
        <f t="shared" ref="DI78" si="736">DH81</f>
        <v>0</v>
      </c>
      <c r="DJ78" s="352">
        <f t="shared" ref="DJ78" si="737">DI81</f>
        <v>0</v>
      </c>
      <c r="DK78" s="352">
        <f t="shared" ref="DK78" si="738">DJ81</f>
        <v>0</v>
      </c>
      <c r="DL78" s="352">
        <f t="shared" ref="DL78" si="739">DK81</f>
        <v>0</v>
      </c>
      <c r="DM78" s="352">
        <f t="shared" ref="DM78" si="740">DL81</f>
        <v>0</v>
      </c>
      <c r="DN78" s="352">
        <f t="shared" ref="DN78" si="741">DM81</f>
        <v>0</v>
      </c>
      <c r="DO78" s="352">
        <f t="shared" ref="DO78" si="742">DN81</f>
        <v>0</v>
      </c>
      <c r="DP78" s="352">
        <f t="shared" ref="DP78" si="743">DO81</f>
        <v>0</v>
      </c>
      <c r="DQ78" s="352">
        <f t="shared" ref="DQ78" si="744">DP81</f>
        <v>0</v>
      </c>
      <c r="DR78" s="352">
        <f t="shared" ref="DR78" si="745">DQ81</f>
        <v>0</v>
      </c>
      <c r="DS78" s="352">
        <f t="shared" ref="DS78" si="746">DR81</f>
        <v>0</v>
      </c>
      <c r="DT78" s="352">
        <f t="shared" ref="DT78" si="747">DS81</f>
        <v>0</v>
      </c>
      <c r="DU78" s="352">
        <f t="shared" ref="DU78" si="748">DT81</f>
        <v>0</v>
      </c>
      <c r="DV78" s="352">
        <f t="shared" ref="DV78" si="749">DU81</f>
        <v>0</v>
      </c>
      <c r="DW78" s="352">
        <f t="shared" ref="DW78" si="750">DV81</f>
        <v>0</v>
      </c>
      <c r="DX78" s="352">
        <f t="shared" ref="DX78" si="751">DW81</f>
        <v>0</v>
      </c>
      <c r="DY78" s="352">
        <f t="shared" ref="DY78" si="752">DX81</f>
        <v>0</v>
      </c>
      <c r="DZ78" s="352">
        <f t="shared" ref="DZ78" si="753">DY81</f>
        <v>0</v>
      </c>
      <c r="EA78" s="352">
        <f t="shared" ref="EA78" si="754">DZ81</f>
        <v>0</v>
      </c>
      <c r="EB78" s="352">
        <f t="shared" ref="EB78" si="755">EA81</f>
        <v>0</v>
      </c>
      <c r="EC78" s="352">
        <f t="shared" ref="EC78" si="756">EB81</f>
        <v>0</v>
      </c>
      <c r="ED78" s="352">
        <f t="shared" ref="ED78" si="757">EC81</f>
        <v>0</v>
      </c>
      <c r="EE78" s="352">
        <f t="shared" ref="EE78" si="758">ED81</f>
        <v>0</v>
      </c>
      <c r="EF78" s="352">
        <f t="shared" ref="EF78" si="759">EE81</f>
        <v>0</v>
      </c>
      <c r="EG78" s="352">
        <f t="shared" ref="EG78" si="760">EF81</f>
        <v>0</v>
      </c>
      <c r="EH78" s="352">
        <f t="shared" ref="EH78" si="761">EG81</f>
        <v>0</v>
      </c>
      <c r="EI78" s="352">
        <f t="shared" ref="EI78" si="762">EH81</f>
        <v>0</v>
      </c>
      <c r="EJ78" s="352">
        <f t="shared" ref="EJ78" si="763">EI81</f>
        <v>0</v>
      </c>
      <c r="EK78" s="352">
        <f t="shared" ref="EK78" si="764">EJ81</f>
        <v>0</v>
      </c>
      <c r="EL78" s="352">
        <f t="shared" ref="EL78" si="765">EK81</f>
        <v>0</v>
      </c>
      <c r="EM78" s="352">
        <f t="shared" ref="EM78" si="766">EL81</f>
        <v>0</v>
      </c>
      <c r="EN78" s="352">
        <f t="shared" ref="EN78" si="767">EM81</f>
        <v>0</v>
      </c>
      <c r="EO78" s="352">
        <f t="shared" ref="EO78" si="768">EN81</f>
        <v>0</v>
      </c>
      <c r="EP78" s="352">
        <f t="shared" ref="EP78" si="769">EO81</f>
        <v>0</v>
      </c>
      <c r="EQ78" s="352">
        <f t="shared" ref="EQ78" si="770">EP81</f>
        <v>0</v>
      </c>
      <c r="ER78" s="352">
        <f t="shared" ref="ER78" si="771">EQ81</f>
        <v>0</v>
      </c>
      <c r="ES78" s="352">
        <f t="shared" ref="ES78" si="772">ER81</f>
        <v>0</v>
      </c>
      <c r="ET78" s="352">
        <f t="shared" ref="ET78" si="773">ES81</f>
        <v>0</v>
      </c>
      <c r="EU78" s="352">
        <f t="shared" ref="EU78" si="774">ET81</f>
        <v>0</v>
      </c>
      <c r="EV78" s="352">
        <f t="shared" ref="EV78" si="775">EU81</f>
        <v>0</v>
      </c>
      <c r="EW78" s="352">
        <f t="shared" ref="EW78" si="776">EV81</f>
        <v>0</v>
      </c>
      <c r="EX78" s="352">
        <f t="shared" ref="EX78" si="777">EW81</f>
        <v>0</v>
      </c>
      <c r="EY78" s="352">
        <f t="shared" ref="EY78" si="778">EX81</f>
        <v>0</v>
      </c>
      <c r="EZ78" s="352">
        <f t="shared" ref="EZ78" si="779">EY81</f>
        <v>0</v>
      </c>
      <c r="FA78" s="352">
        <f t="shared" ref="FA78" si="780">EZ81</f>
        <v>0</v>
      </c>
      <c r="FB78" s="352">
        <f t="shared" ref="FB78" si="781">FA81</f>
        <v>0</v>
      </c>
      <c r="FC78" s="352">
        <f t="shared" ref="FC78" si="782">FB81</f>
        <v>0</v>
      </c>
      <c r="FD78" s="352">
        <f t="shared" ref="FD78" si="783">FC81</f>
        <v>0</v>
      </c>
      <c r="FE78" s="352">
        <f t="shared" ref="FE78" si="784">FD81</f>
        <v>0</v>
      </c>
      <c r="FF78" s="352">
        <f t="shared" ref="FF78" si="785">FE81</f>
        <v>0</v>
      </c>
      <c r="FG78" s="352">
        <f t="shared" ref="FG78" si="786">FF81</f>
        <v>0</v>
      </c>
      <c r="FH78" s="352">
        <f t="shared" ref="FH78" si="787">FG81</f>
        <v>0</v>
      </c>
      <c r="FI78" s="352">
        <f t="shared" ref="FI78" si="788">FH81</f>
        <v>0</v>
      </c>
      <c r="FJ78" s="352">
        <f t="shared" ref="FJ78" si="789">FI81</f>
        <v>0</v>
      </c>
      <c r="FK78" s="352">
        <f t="shared" ref="FK78" si="790">FJ81</f>
        <v>0</v>
      </c>
      <c r="FL78" s="352">
        <f t="shared" ref="FL78" si="791">FK81</f>
        <v>0</v>
      </c>
      <c r="FM78" s="352">
        <f t="shared" ref="FM78" si="792">FL81</f>
        <v>0</v>
      </c>
      <c r="FN78" s="352">
        <f t="shared" ref="FN78" si="793">FM81</f>
        <v>0</v>
      </c>
      <c r="FO78" s="352">
        <f t="shared" ref="FO78" si="794">FN81</f>
        <v>0</v>
      </c>
      <c r="FP78" s="352">
        <f t="shared" ref="FP78" si="795">FO81</f>
        <v>0</v>
      </c>
      <c r="FQ78" s="352">
        <f t="shared" ref="FQ78" si="796">FP81</f>
        <v>0</v>
      </c>
      <c r="FR78" s="352">
        <f t="shared" ref="FR78" si="797">FQ81</f>
        <v>0</v>
      </c>
      <c r="FS78" s="352">
        <f t="shared" ref="FS78" si="798">FR81</f>
        <v>0</v>
      </c>
      <c r="FT78" s="352">
        <f t="shared" ref="FT78" si="799">FS81</f>
        <v>0</v>
      </c>
      <c r="FU78" s="352">
        <f t="shared" ref="FU78" si="800">FT81</f>
        <v>0</v>
      </c>
      <c r="FV78" s="352">
        <f t="shared" ref="FV78" si="801">FU81</f>
        <v>0</v>
      </c>
      <c r="FW78" s="352">
        <f t="shared" ref="FW78" si="802">FV81</f>
        <v>0</v>
      </c>
      <c r="FX78" s="352">
        <f t="shared" ref="FX78" si="803">FW81</f>
        <v>0</v>
      </c>
      <c r="FY78" s="352">
        <f t="shared" ref="FY78" si="804">FX81</f>
        <v>0</v>
      </c>
      <c r="FZ78" s="352">
        <f t="shared" ref="FZ78" si="805">FY81</f>
        <v>0</v>
      </c>
      <c r="GA78" s="352">
        <f t="shared" ref="GA78" si="806">FZ81</f>
        <v>0</v>
      </c>
      <c r="GB78" s="352">
        <f t="shared" ref="GB78" si="807">GA81</f>
        <v>0</v>
      </c>
      <c r="GC78" s="352">
        <f t="shared" ref="GC78" si="808">GB81</f>
        <v>0</v>
      </c>
      <c r="GD78" s="352">
        <f t="shared" ref="GD78" si="809">GC81</f>
        <v>0</v>
      </c>
      <c r="GE78" s="352">
        <f t="shared" ref="GE78" si="810">GD81</f>
        <v>0</v>
      </c>
      <c r="GF78" s="352">
        <f t="shared" ref="GF78" si="811">GE81</f>
        <v>0</v>
      </c>
      <c r="GG78" s="352">
        <f t="shared" ref="GG78" si="812">GF81</f>
        <v>0</v>
      </c>
      <c r="GH78" s="352">
        <f t="shared" ref="GH78" si="813">GG81</f>
        <v>0</v>
      </c>
      <c r="GI78" s="352">
        <f t="shared" ref="GI78" si="814">GH81</f>
        <v>0</v>
      </c>
      <c r="GJ78" s="352">
        <f t="shared" ref="GJ78" si="815">GI81</f>
        <v>0</v>
      </c>
    </row>
    <row r="79" spans="1:192" s="606" customFormat="1" x14ac:dyDescent="0.25">
      <c r="A79" s="260"/>
      <c r="B79" s="260"/>
      <c r="C79" s="312"/>
      <c r="D79" s="693" t="s">
        <v>534</v>
      </c>
      <c r="E79" s="697" t="str">
        <f t="shared" ref="E79:BP79" si="816" xml:space="preserve"> E$63</f>
        <v>DSRA deposit POS</v>
      </c>
      <c r="F79" s="697">
        <f t="shared" si="816"/>
        <v>0</v>
      </c>
      <c r="G79" s="697" t="str">
        <f t="shared" si="816"/>
        <v>$ 000s</v>
      </c>
      <c r="H79" s="697">
        <f t="shared" si="816"/>
        <v>0</v>
      </c>
      <c r="I79" s="697">
        <f t="shared" si="816"/>
        <v>0</v>
      </c>
      <c r="J79" s="697">
        <f t="shared" si="816"/>
        <v>0</v>
      </c>
      <c r="K79" s="697">
        <f t="shared" si="816"/>
        <v>0</v>
      </c>
      <c r="L79" s="697">
        <f t="shared" si="816"/>
        <v>0</v>
      </c>
      <c r="M79" s="697">
        <f t="shared" si="816"/>
        <v>0</v>
      </c>
      <c r="N79" s="697">
        <f t="shared" si="816"/>
        <v>0</v>
      </c>
      <c r="O79" s="697">
        <f t="shared" si="816"/>
        <v>0</v>
      </c>
      <c r="P79" s="697">
        <f t="shared" si="816"/>
        <v>0</v>
      </c>
      <c r="Q79" s="697">
        <f t="shared" si="816"/>
        <v>0</v>
      </c>
      <c r="R79" s="697">
        <f t="shared" si="816"/>
        <v>0</v>
      </c>
      <c r="S79" s="697">
        <f t="shared" si="816"/>
        <v>0</v>
      </c>
      <c r="T79" s="697">
        <f t="shared" si="816"/>
        <v>0</v>
      </c>
      <c r="U79" s="697">
        <f t="shared" si="816"/>
        <v>0</v>
      </c>
      <c r="V79" s="697">
        <f t="shared" si="816"/>
        <v>0</v>
      </c>
      <c r="W79" s="697">
        <f t="shared" si="816"/>
        <v>0</v>
      </c>
      <c r="X79" s="697">
        <f t="shared" si="816"/>
        <v>0</v>
      </c>
      <c r="Y79" s="697">
        <f t="shared" si="816"/>
        <v>0</v>
      </c>
      <c r="Z79" s="697">
        <f t="shared" si="816"/>
        <v>0</v>
      </c>
      <c r="AA79" s="697">
        <f t="shared" si="816"/>
        <v>0</v>
      </c>
      <c r="AB79" s="697">
        <f t="shared" si="816"/>
        <v>0</v>
      </c>
      <c r="AC79" s="697">
        <f t="shared" si="816"/>
        <v>0</v>
      </c>
      <c r="AD79" s="697">
        <f t="shared" si="816"/>
        <v>0</v>
      </c>
      <c r="AE79" s="697">
        <f t="shared" si="816"/>
        <v>0</v>
      </c>
      <c r="AF79" s="697">
        <f t="shared" si="816"/>
        <v>0</v>
      </c>
      <c r="AG79" s="697">
        <f t="shared" si="816"/>
        <v>0</v>
      </c>
      <c r="AH79" s="697">
        <f t="shared" si="816"/>
        <v>0</v>
      </c>
      <c r="AI79" s="697">
        <f t="shared" si="816"/>
        <v>0</v>
      </c>
      <c r="AJ79" s="697">
        <f t="shared" si="816"/>
        <v>0</v>
      </c>
      <c r="AK79" s="697">
        <f t="shared" si="816"/>
        <v>0</v>
      </c>
      <c r="AL79" s="697">
        <f t="shared" si="816"/>
        <v>0</v>
      </c>
      <c r="AM79" s="697">
        <f t="shared" si="816"/>
        <v>0</v>
      </c>
      <c r="AN79" s="697">
        <f t="shared" si="816"/>
        <v>0</v>
      </c>
      <c r="AO79" s="697">
        <f t="shared" si="816"/>
        <v>0</v>
      </c>
      <c r="AP79" s="697">
        <f t="shared" si="816"/>
        <v>0</v>
      </c>
      <c r="AQ79" s="697">
        <f t="shared" si="816"/>
        <v>0</v>
      </c>
      <c r="AR79" s="697">
        <f t="shared" si="816"/>
        <v>0</v>
      </c>
      <c r="AS79" s="697">
        <f t="shared" si="816"/>
        <v>0</v>
      </c>
      <c r="AT79" s="697">
        <f t="shared" si="816"/>
        <v>0</v>
      </c>
      <c r="AU79" s="697">
        <f t="shared" si="816"/>
        <v>0</v>
      </c>
      <c r="AV79" s="697">
        <f t="shared" si="816"/>
        <v>0</v>
      </c>
      <c r="AW79" s="697">
        <f t="shared" si="816"/>
        <v>0</v>
      </c>
      <c r="AX79" s="697">
        <f t="shared" si="816"/>
        <v>0</v>
      </c>
      <c r="AY79" s="697">
        <f t="shared" si="816"/>
        <v>0</v>
      </c>
      <c r="AZ79" s="697">
        <f t="shared" si="816"/>
        <v>0</v>
      </c>
      <c r="BA79" s="697">
        <f t="shared" si="816"/>
        <v>0</v>
      </c>
      <c r="BB79" s="697">
        <f t="shared" si="816"/>
        <v>0</v>
      </c>
      <c r="BC79" s="697">
        <f t="shared" si="816"/>
        <v>0</v>
      </c>
      <c r="BD79" s="697">
        <f t="shared" si="816"/>
        <v>0</v>
      </c>
      <c r="BE79" s="697">
        <f t="shared" si="816"/>
        <v>0</v>
      </c>
      <c r="BF79" s="697">
        <f t="shared" si="816"/>
        <v>0</v>
      </c>
      <c r="BG79" s="697">
        <f t="shared" si="816"/>
        <v>0</v>
      </c>
      <c r="BH79" s="697">
        <f t="shared" si="816"/>
        <v>0</v>
      </c>
      <c r="BI79" s="697">
        <f t="shared" si="816"/>
        <v>0</v>
      </c>
      <c r="BJ79" s="697">
        <f t="shared" si="816"/>
        <v>0</v>
      </c>
      <c r="BK79" s="697">
        <f t="shared" si="816"/>
        <v>0</v>
      </c>
      <c r="BL79" s="697">
        <f t="shared" si="816"/>
        <v>0</v>
      </c>
      <c r="BM79" s="697">
        <f t="shared" si="816"/>
        <v>0</v>
      </c>
      <c r="BN79" s="697">
        <f t="shared" si="816"/>
        <v>0</v>
      </c>
      <c r="BO79" s="697">
        <f t="shared" si="816"/>
        <v>0</v>
      </c>
      <c r="BP79" s="697">
        <f t="shared" si="816"/>
        <v>0</v>
      </c>
      <c r="BQ79" s="697">
        <f t="shared" ref="BQ79:EB79" si="817" xml:space="preserve"> BQ$63</f>
        <v>0</v>
      </c>
      <c r="BR79" s="697">
        <f t="shared" si="817"/>
        <v>0</v>
      </c>
      <c r="BS79" s="697">
        <f t="shared" si="817"/>
        <v>0</v>
      </c>
      <c r="BT79" s="697">
        <f t="shared" si="817"/>
        <v>0</v>
      </c>
      <c r="BU79" s="697">
        <f t="shared" si="817"/>
        <v>0</v>
      </c>
      <c r="BV79" s="697">
        <f t="shared" si="817"/>
        <v>0</v>
      </c>
      <c r="BW79" s="697">
        <f t="shared" si="817"/>
        <v>0</v>
      </c>
      <c r="BX79" s="697">
        <f t="shared" si="817"/>
        <v>0</v>
      </c>
      <c r="BY79" s="697">
        <f t="shared" si="817"/>
        <v>0</v>
      </c>
      <c r="BZ79" s="697">
        <f t="shared" si="817"/>
        <v>0</v>
      </c>
      <c r="CA79" s="697">
        <f t="shared" si="817"/>
        <v>0</v>
      </c>
      <c r="CB79" s="697">
        <f t="shared" si="817"/>
        <v>0</v>
      </c>
      <c r="CC79" s="697">
        <f t="shared" si="817"/>
        <v>0</v>
      </c>
      <c r="CD79" s="697">
        <f t="shared" si="817"/>
        <v>0</v>
      </c>
      <c r="CE79" s="697">
        <f t="shared" si="817"/>
        <v>0</v>
      </c>
      <c r="CF79" s="697">
        <f t="shared" si="817"/>
        <v>0</v>
      </c>
      <c r="CG79" s="697">
        <f t="shared" si="817"/>
        <v>0</v>
      </c>
      <c r="CH79" s="697">
        <f t="shared" si="817"/>
        <v>0</v>
      </c>
      <c r="CI79" s="697">
        <f t="shared" si="817"/>
        <v>0</v>
      </c>
      <c r="CJ79" s="697">
        <f t="shared" si="817"/>
        <v>0</v>
      </c>
      <c r="CK79" s="697">
        <f t="shared" si="817"/>
        <v>0</v>
      </c>
      <c r="CL79" s="697">
        <f t="shared" si="817"/>
        <v>0</v>
      </c>
      <c r="CM79" s="697">
        <f t="shared" si="817"/>
        <v>0</v>
      </c>
      <c r="CN79" s="697">
        <f t="shared" si="817"/>
        <v>0</v>
      </c>
      <c r="CO79" s="697">
        <f t="shared" si="817"/>
        <v>0</v>
      </c>
      <c r="CP79" s="697">
        <f t="shared" si="817"/>
        <v>0</v>
      </c>
      <c r="CQ79" s="697">
        <f t="shared" si="817"/>
        <v>0</v>
      </c>
      <c r="CR79" s="697">
        <f t="shared" si="817"/>
        <v>0</v>
      </c>
      <c r="CS79" s="697">
        <f t="shared" si="817"/>
        <v>0</v>
      </c>
      <c r="CT79" s="697">
        <f t="shared" si="817"/>
        <v>0</v>
      </c>
      <c r="CU79" s="697">
        <f t="shared" si="817"/>
        <v>0</v>
      </c>
      <c r="CV79" s="697">
        <f t="shared" si="817"/>
        <v>0</v>
      </c>
      <c r="CW79" s="697">
        <f t="shared" si="817"/>
        <v>0</v>
      </c>
      <c r="CX79" s="697">
        <f t="shared" si="817"/>
        <v>0</v>
      </c>
      <c r="CY79" s="697">
        <f t="shared" si="817"/>
        <v>0</v>
      </c>
      <c r="CZ79" s="697">
        <f t="shared" si="817"/>
        <v>0</v>
      </c>
      <c r="DA79" s="697">
        <f t="shared" si="817"/>
        <v>0</v>
      </c>
      <c r="DB79" s="697">
        <f t="shared" si="817"/>
        <v>0</v>
      </c>
      <c r="DC79" s="697">
        <f t="shared" si="817"/>
        <v>0</v>
      </c>
      <c r="DD79" s="697">
        <f t="shared" si="817"/>
        <v>0</v>
      </c>
      <c r="DE79" s="697">
        <f t="shared" si="817"/>
        <v>0</v>
      </c>
      <c r="DF79" s="697">
        <f t="shared" si="817"/>
        <v>0</v>
      </c>
      <c r="DG79" s="697">
        <f t="shared" si="817"/>
        <v>0</v>
      </c>
      <c r="DH79" s="697">
        <f t="shared" si="817"/>
        <v>0</v>
      </c>
      <c r="DI79" s="697">
        <f t="shared" si="817"/>
        <v>0</v>
      </c>
      <c r="DJ79" s="697">
        <f t="shared" si="817"/>
        <v>0</v>
      </c>
      <c r="DK79" s="697">
        <f t="shared" si="817"/>
        <v>0</v>
      </c>
      <c r="DL79" s="697">
        <f t="shared" si="817"/>
        <v>0</v>
      </c>
      <c r="DM79" s="697">
        <f t="shared" si="817"/>
        <v>0</v>
      </c>
      <c r="DN79" s="697">
        <f t="shared" si="817"/>
        <v>0</v>
      </c>
      <c r="DO79" s="697">
        <f t="shared" si="817"/>
        <v>0</v>
      </c>
      <c r="DP79" s="697">
        <f t="shared" si="817"/>
        <v>0</v>
      </c>
      <c r="DQ79" s="697">
        <f t="shared" si="817"/>
        <v>0</v>
      </c>
      <c r="DR79" s="697">
        <f t="shared" si="817"/>
        <v>0</v>
      </c>
      <c r="DS79" s="697">
        <f t="shared" si="817"/>
        <v>0</v>
      </c>
      <c r="DT79" s="697">
        <f t="shared" si="817"/>
        <v>0</v>
      </c>
      <c r="DU79" s="697">
        <f t="shared" si="817"/>
        <v>0</v>
      </c>
      <c r="DV79" s="697">
        <f t="shared" si="817"/>
        <v>0</v>
      </c>
      <c r="DW79" s="697">
        <f t="shared" si="817"/>
        <v>0</v>
      </c>
      <c r="DX79" s="697">
        <f t="shared" si="817"/>
        <v>0</v>
      </c>
      <c r="DY79" s="697">
        <f t="shared" si="817"/>
        <v>0</v>
      </c>
      <c r="DZ79" s="697">
        <f t="shared" si="817"/>
        <v>0</v>
      </c>
      <c r="EA79" s="697">
        <f t="shared" si="817"/>
        <v>0</v>
      </c>
      <c r="EB79" s="697">
        <f t="shared" si="817"/>
        <v>0</v>
      </c>
      <c r="EC79" s="697">
        <f t="shared" ref="EC79:GJ79" si="818" xml:space="preserve"> EC$63</f>
        <v>0</v>
      </c>
      <c r="ED79" s="697">
        <f t="shared" si="818"/>
        <v>0</v>
      </c>
      <c r="EE79" s="697">
        <f t="shared" si="818"/>
        <v>0</v>
      </c>
      <c r="EF79" s="697">
        <f t="shared" si="818"/>
        <v>0</v>
      </c>
      <c r="EG79" s="697">
        <f t="shared" si="818"/>
        <v>0</v>
      </c>
      <c r="EH79" s="697">
        <f t="shared" si="818"/>
        <v>0</v>
      </c>
      <c r="EI79" s="697">
        <f t="shared" si="818"/>
        <v>0</v>
      </c>
      <c r="EJ79" s="697">
        <f t="shared" si="818"/>
        <v>0</v>
      </c>
      <c r="EK79" s="697">
        <f t="shared" si="818"/>
        <v>0</v>
      </c>
      <c r="EL79" s="697">
        <f t="shared" si="818"/>
        <v>0</v>
      </c>
      <c r="EM79" s="697">
        <f t="shared" si="818"/>
        <v>0</v>
      </c>
      <c r="EN79" s="697">
        <f t="shared" si="818"/>
        <v>0</v>
      </c>
      <c r="EO79" s="697">
        <f t="shared" si="818"/>
        <v>0</v>
      </c>
      <c r="EP79" s="697">
        <f t="shared" si="818"/>
        <v>0</v>
      </c>
      <c r="EQ79" s="697">
        <f t="shared" si="818"/>
        <v>0</v>
      </c>
      <c r="ER79" s="697">
        <f t="shared" si="818"/>
        <v>0</v>
      </c>
      <c r="ES79" s="697">
        <f t="shared" si="818"/>
        <v>0</v>
      </c>
      <c r="ET79" s="697">
        <f t="shared" si="818"/>
        <v>0</v>
      </c>
      <c r="EU79" s="697">
        <f t="shared" si="818"/>
        <v>0</v>
      </c>
      <c r="EV79" s="697">
        <f t="shared" si="818"/>
        <v>0</v>
      </c>
      <c r="EW79" s="697">
        <f t="shared" si="818"/>
        <v>0</v>
      </c>
      <c r="EX79" s="697">
        <f t="shared" si="818"/>
        <v>0</v>
      </c>
      <c r="EY79" s="697">
        <f t="shared" si="818"/>
        <v>0</v>
      </c>
      <c r="EZ79" s="697">
        <f t="shared" si="818"/>
        <v>0</v>
      </c>
      <c r="FA79" s="697">
        <f t="shared" si="818"/>
        <v>0</v>
      </c>
      <c r="FB79" s="697">
        <f t="shared" si="818"/>
        <v>0</v>
      </c>
      <c r="FC79" s="697">
        <f t="shared" si="818"/>
        <v>0</v>
      </c>
      <c r="FD79" s="697">
        <f t="shared" si="818"/>
        <v>0</v>
      </c>
      <c r="FE79" s="697">
        <f t="shared" si="818"/>
        <v>0</v>
      </c>
      <c r="FF79" s="697">
        <f t="shared" si="818"/>
        <v>0</v>
      </c>
      <c r="FG79" s="697">
        <f t="shared" si="818"/>
        <v>0</v>
      </c>
      <c r="FH79" s="697">
        <f t="shared" si="818"/>
        <v>0</v>
      </c>
      <c r="FI79" s="697">
        <f t="shared" si="818"/>
        <v>0</v>
      </c>
      <c r="FJ79" s="697">
        <f t="shared" si="818"/>
        <v>0</v>
      </c>
      <c r="FK79" s="697">
        <f t="shared" si="818"/>
        <v>0</v>
      </c>
      <c r="FL79" s="697">
        <f t="shared" si="818"/>
        <v>0</v>
      </c>
      <c r="FM79" s="697">
        <f t="shared" si="818"/>
        <v>0</v>
      </c>
      <c r="FN79" s="697">
        <f t="shared" si="818"/>
        <v>0</v>
      </c>
      <c r="FO79" s="697">
        <f t="shared" si="818"/>
        <v>0</v>
      </c>
      <c r="FP79" s="697">
        <f t="shared" si="818"/>
        <v>0</v>
      </c>
      <c r="FQ79" s="697">
        <f t="shared" si="818"/>
        <v>0</v>
      </c>
      <c r="FR79" s="697">
        <f t="shared" si="818"/>
        <v>0</v>
      </c>
      <c r="FS79" s="697">
        <f t="shared" si="818"/>
        <v>0</v>
      </c>
      <c r="FT79" s="697">
        <f t="shared" si="818"/>
        <v>0</v>
      </c>
      <c r="FU79" s="697">
        <f t="shared" si="818"/>
        <v>0</v>
      </c>
      <c r="FV79" s="697">
        <f t="shared" si="818"/>
        <v>0</v>
      </c>
      <c r="FW79" s="697">
        <f t="shared" si="818"/>
        <v>0</v>
      </c>
      <c r="FX79" s="697">
        <f t="shared" si="818"/>
        <v>0</v>
      </c>
      <c r="FY79" s="697">
        <f t="shared" si="818"/>
        <v>0</v>
      </c>
      <c r="FZ79" s="697">
        <f t="shared" si="818"/>
        <v>0</v>
      </c>
      <c r="GA79" s="697">
        <f t="shared" si="818"/>
        <v>0</v>
      </c>
      <c r="GB79" s="697">
        <f t="shared" si="818"/>
        <v>0</v>
      </c>
      <c r="GC79" s="697">
        <f t="shared" si="818"/>
        <v>0</v>
      </c>
      <c r="GD79" s="697">
        <f t="shared" si="818"/>
        <v>0</v>
      </c>
      <c r="GE79" s="697">
        <f t="shared" si="818"/>
        <v>0</v>
      </c>
      <c r="GF79" s="697">
        <f t="shared" si="818"/>
        <v>0</v>
      </c>
      <c r="GG79" s="697">
        <f t="shared" si="818"/>
        <v>0</v>
      </c>
      <c r="GH79" s="697">
        <f t="shared" si="818"/>
        <v>0</v>
      </c>
      <c r="GI79" s="697">
        <f t="shared" si="818"/>
        <v>0</v>
      </c>
      <c r="GJ79" s="697">
        <f t="shared" si="818"/>
        <v>0</v>
      </c>
    </row>
    <row r="80" spans="1:192" s="606" customFormat="1" x14ac:dyDescent="0.25">
      <c r="A80" s="260"/>
      <c r="B80" s="260"/>
      <c r="C80" s="312"/>
      <c r="D80" s="693" t="s">
        <v>211</v>
      </c>
      <c r="E80" s="697" t="str">
        <f t="shared" ref="E80:BP80" si="819" xml:space="preserve"> E$72</f>
        <v>DSRA withdrawal</v>
      </c>
      <c r="F80" s="697">
        <f t="shared" si="819"/>
        <v>0</v>
      </c>
      <c r="G80" s="697" t="str">
        <f t="shared" si="819"/>
        <v>$ 000s</v>
      </c>
      <c r="H80" s="697">
        <f t="shared" si="819"/>
        <v>3444.3289314719805</v>
      </c>
      <c r="I80" s="697">
        <f t="shared" si="819"/>
        <v>0</v>
      </c>
      <c r="J80" s="697">
        <f t="shared" si="819"/>
        <v>0</v>
      </c>
      <c r="K80" s="697">
        <f t="shared" si="819"/>
        <v>0</v>
      </c>
      <c r="L80" s="697">
        <f t="shared" si="819"/>
        <v>0</v>
      </c>
      <c r="M80" s="697">
        <f t="shared" si="819"/>
        <v>0</v>
      </c>
      <c r="N80" s="697">
        <f t="shared" si="819"/>
        <v>0</v>
      </c>
      <c r="O80" s="697">
        <f t="shared" si="819"/>
        <v>0</v>
      </c>
      <c r="P80" s="697">
        <f t="shared" si="819"/>
        <v>0</v>
      </c>
      <c r="Q80" s="697">
        <f t="shared" si="819"/>
        <v>0</v>
      </c>
      <c r="R80" s="697">
        <f t="shared" si="819"/>
        <v>0</v>
      </c>
      <c r="S80" s="697">
        <f t="shared" si="819"/>
        <v>0</v>
      </c>
      <c r="T80" s="697">
        <f t="shared" si="819"/>
        <v>16.074083204289764</v>
      </c>
      <c r="U80" s="697">
        <f t="shared" si="819"/>
        <v>10.798186330034696</v>
      </c>
      <c r="V80" s="697">
        <f t="shared" si="819"/>
        <v>10.51034293174871</v>
      </c>
      <c r="W80" s="697">
        <f t="shared" si="819"/>
        <v>15.781553076792079</v>
      </c>
      <c r="X80" s="697">
        <f t="shared" si="819"/>
        <v>4.0862326615792881</v>
      </c>
      <c r="Y80" s="697">
        <f t="shared" si="819"/>
        <v>10.908234369394449</v>
      </c>
      <c r="Z80" s="697">
        <f t="shared" si="819"/>
        <v>10.621238272903611</v>
      </c>
      <c r="AA80" s="697">
        <f t="shared" si="819"/>
        <v>9.8281783383918082</v>
      </c>
      <c r="AB80" s="697">
        <f t="shared" si="819"/>
        <v>10.226253452042329</v>
      </c>
      <c r="AC80" s="697">
        <f t="shared" si="819"/>
        <v>10.993524061895641</v>
      </c>
      <c r="AD80" s="697">
        <f t="shared" si="819"/>
        <v>10.707457498484928</v>
      </c>
      <c r="AE80" s="697">
        <f t="shared" si="819"/>
        <v>9.9290310337692063</v>
      </c>
      <c r="AF80" s="697">
        <f t="shared" si="819"/>
        <v>10.332554801248534</v>
      </c>
      <c r="AG80" s="697">
        <f t="shared" si="819"/>
        <v>11.095995673883863</v>
      </c>
      <c r="AH80" s="697">
        <f t="shared" si="819"/>
        <v>10.810791154528488</v>
      </c>
      <c r="AI80" s="697">
        <f t="shared" si="819"/>
        <v>4.1986798812363304</v>
      </c>
      <c r="AJ80" s="697">
        <f t="shared" si="819"/>
        <v>16.281289581500459</v>
      </c>
      <c r="AK80" s="697">
        <f t="shared" si="819"/>
        <v>11.201886620895948</v>
      </c>
      <c r="AL80" s="697">
        <f t="shared" si="819"/>
        <v>10.917525827500867</v>
      </c>
      <c r="AM80" s="697">
        <f t="shared" si="819"/>
        <v>15.999242442246668</v>
      </c>
      <c r="AN80" s="697">
        <f t="shared" si="819"/>
        <v>4.7320707882108763</v>
      </c>
      <c r="AO80" s="697">
        <f t="shared" si="819"/>
        <v>11.326939905314248</v>
      </c>
      <c r="AP80" s="697">
        <f t="shared" si="819"/>
        <v>11.04334833855637</v>
      </c>
      <c r="AQ80" s="697">
        <f t="shared" si="819"/>
        <v>10.270740757864587</v>
      </c>
      <c r="AR80" s="697">
        <f t="shared" si="819"/>
        <v>10.672581308201188</v>
      </c>
      <c r="AS80" s="697">
        <f t="shared" si="819"/>
        <v>11.424644984212591</v>
      </c>
      <c r="AT80" s="697">
        <f t="shared" si="819"/>
        <v>11.141914244550662</v>
      </c>
      <c r="AU80" s="697">
        <f t="shared" si="819"/>
        <v>10.384948720368811</v>
      </c>
      <c r="AV80" s="697">
        <f t="shared" si="819"/>
        <v>10.792990984955395</v>
      </c>
      <c r="AW80" s="697">
        <f t="shared" si="819"/>
        <v>11.541299284602701</v>
      </c>
      <c r="AX80" s="697">
        <f t="shared" si="819"/>
        <v>11.259355693991893</v>
      </c>
      <c r="AY80" s="697">
        <f t="shared" si="819"/>
        <v>4.8860100774877537</v>
      </c>
      <c r="AZ80" s="697">
        <f t="shared" si="819"/>
        <v>16.538913897808015</v>
      </c>
      <c r="BA80" s="697">
        <f t="shared" si="819"/>
        <v>11.661710548593874</v>
      </c>
      <c r="BB80" s="697">
        <f t="shared" si="819"/>
        <v>11.380534704082493</v>
      </c>
      <c r="BC80" s="697">
        <f t="shared" si="819"/>
        <v>16.267694533948088</v>
      </c>
      <c r="BD80" s="697">
        <f t="shared" si="819"/>
        <v>5.4407095400301841</v>
      </c>
      <c r="BE80" s="697">
        <f t="shared" si="819"/>
        <v>11.803368720251456</v>
      </c>
      <c r="BF80" s="697">
        <f t="shared" si="819"/>
        <v>11.522896866296378</v>
      </c>
      <c r="BG80" s="697">
        <f t="shared" si="819"/>
        <v>10.7707731257251</v>
      </c>
      <c r="BH80" s="697">
        <f t="shared" si="819"/>
        <v>11.177549661095327</v>
      </c>
      <c r="BI80" s="697">
        <f t="shared" si="819"/>
        <v>11.914804504723634</v>
      </c>
      <c r="BJ80" s="697">
        <f t="shared" si="819"/>
        <v>11.635389442888481</v>
      </c>
      <c r="BK80" s="697">
        <f t="shared" si="819"/>
        <v>642.06608663655561</v>
      </c>
      <c r="BL80" s="697">
        <f t="shared" si="819"/>
        <v>695.56900300366442</v>
      </c>
      <c r="BM80" s="697">
        <f t="shared" si="819"/>
        <v>843.12139769058012</v>
      </c>
      <c r="BN80" s="697">
        <f t="shared" si="819"/>
        <v>792.6788073093303</v>
      </c>
      <c r="BO80" s="697">
        <f t="shared" si="819"/>
        <v>1.6498372224305058E-4</v>
      </c>
      <c r="BP80" s="697">
        <f t="shared" si="819"/>
        <v>0</v>
      </c>
      <c r="BQ80" s="697">
        <f t="shared" ref="BQ80:EB80" si="820" xml:space="preserve"> BQ$72</f>
        <v>0</v>
      </c>
      <c r="BR80" s="697">
        <f t="shared" si="820"/>
        <v>0</v>
      </c>
      <c r="BS80" s="697">
        <f t="shared" si="820"/>
        <v>0</v>
      </c>
      <c r="BT80" s="697">
        <f t="shared" si="820"/>
        <v>0</v>
      </c>
      <c r="BU80" s="697">
        <f t="shared" si="820"/>
        <v>0</v>
      </c>
      <c r="BV80" s="697">
        <f t="shared" si="820"/>
        <v>0</v>
      </c>
      <c r="BW80" s="697">
        <f t="shared" si="820"/>
        <v>0</v>
      </c>
      <c r="BX80" s="697">
        <f t="shared" si="820"/>
        <v>0</v>
      </c>
      <c r="BY80" s="697">
        <f t="shared" si="820"/>
        <v>0</v>
      </c>
      <c r="BZ80" s="697">
        <f t="shared" si="820"/>
        <v>0</v>
      </c>
      <c r="CA80" s="697">
        <f t="shared" si="820"/>
        <v>0</v>
      </c>
      <c r="CB80" s="697">
        <f t="shared" si="820"/>
        <v>0</v>
      </c>
      <c r="CC80" s="697">
        <f t="shared" si="820"/>
        <v>0</v>
      </c>
      <c r="CD80" s="697">
        <f t="shared" si="820"/>
        <v>0</v>
      </c>
      <c r="CE80" s="697">
        <f t="shared" si="820"/>
        <v>0</v>
      </c>
      <c r="CF80" s="697">
        <f t="shared" si="820"/>
        <v>0</v>
      </c>
      <c r="CG80" s="697">
        <f t="shared" si="820"/>
        <v>0</v>
      </c>
      <c r="CH80" s="697">
        <f t="shared" si="820"/>
        <v>0</v>
      </c>
      <c r="CI80" s="697">
        <f t="shared" si="820"/>
        <v>0</v>
      </c>
      <c r="CJ80" s="697">
        <f t="shared" si="820"/>
        <v>0</v>
      </c>
      <c r="CK80" s="697">
        <f t="shared" si="820"/>
        <v>0</v>
      </c>
      <c r="CL80" s="697">
        <f t="shared" si="820"/>
        <v>0</v>
      </c>
      <c r="CM80" s="697">
        <f t="shared" si="820"/>
        <v>0</v>
      </c>
      <c r="CN80" s="697">
        <f t="shared" si="820"/>
        <v>0</v>
      </c>
      <c r="CO80" s="697">
        <f t="shared" si="820"/>
        <v>0</v>
      </c>
      <c r="CP80" s="697">
        <f t="shared" si="820"/>
        <v>0</v>
      </c>
      <c r="CQ80" s="697">
        <f t="shared" si="820"/>
        <v>0</v>
      </c>
      <c r="CR80" s="697">
        <f t="shared" si="820"/>
        <v>0</v>
      </c>
      <c r="CS80" s="697">
        <f t="shared" si="820"/>
        <v>0</v>
      </c>
      <c r="CT80" s="697">
        <f t="shared" si="820"/>
        <v>0</v>
      </c>
      <c r="CU80" s="697">
        <f t="shared" si="820"/>
        <v>0</v>
      </c>
      <c r="CV80" s="697">
        <f t="shared" si="820"/>
        <v>0</v>
      </c>
      <c r="CW80" s="697">
        <f t="shared" si="820"/>
        <v>0</v>
      </c>
      <c r="CX80" s="697">
        <f t="shared" si="820"/>
        <v>0</v>
      </c>
      <c r="CY80" s="697">
        <f t="shared" si="820"/>
        <v>0</v>
      </c>
      <c r="CZ80" s="697">
        <f t="shared" si="820"/>
        <v>0</v>
      </c>
      <c r="DA80" s="697">
        <f t="shared" si="820"/>
        <v>0</v>
      </c>
      <c r="DB80" s="697">
        <f t="shared" si="820"/>
        <v>0</v>
      </c>
      <c r="DC80" s="697">
        <f t="shared" si="820"/>
        <v>0</v>
      </c>
      <c r="DD80" s="697">
        <f t="shared" si="820"/>
        <v>0</v>
      </c>
      <c r="DE80" s="697">
        <f t="shared" si="820"/>
        <v>0</v>
      </c>
      <c r="DF80" s="697">
        <f t="shared" si="820"/>
        <v>0</v>
      </c>
      <c r="DG80" s="697">
        <f t="shared" si="820"/>
        <v>0</v>
      </c>
      <c r="DH80" s="697">
        <f t="shared" si="820"/>
        <v>0</v>
      </c>
      <c r="DI80" s="697">
        <f t="shared" si="820"/>
        <v>0</v>
      </c>
      <c r="DJ80" s="697">
        <f t="shared" si="820"/>
        <v>0</v>
      </c>
      <c r="DK80" s="697">
        <f t="shared" si="820"/>
        <v>0</v>
      </c>
      <c r="DL80" s="697">
        <f t="shared" si="820"/>
        <v>0</v>
      </c>
      <c r="DM80" s="697">
        <f t="shared" si="820"/>
        <v>0</v>
      </c>
      <c r="DN80" s="697">
        <f t="shared" si="820"/>
        <v>0</v>
      </c>
      <c r="DO80" s="697">
        <f t="shared" si="820"/>
        <v>0</v>
      </c>
      <c r="DP80" s="697">
        <f t="shared" si="820"/>
        <v>0</v>
      </c>
      <c r="DQ80" s="697">
        <f t="shared" si="820"/>
        <v>0</v>
      </c>
      <c r="DR80" s="697">
        <f t="shared" si="820"/>
        <v>0</v>
      </c>
      <c r="DS80" s="697">
        <f t="shared" si="820"/>
        <v>0</v>
      </c>
      <c r="DT80" s="697">
        <f t="shared" si="820"/>
        <v>0</v>
      </c>
      <c r="DU80" s="697">
        <f t="shared" si="820"/>
        <v>0</v>
      </c>
      <c r="DV80" s="697">
        <f t="shared" si="820"/>
        <v>0</v>
      </c>
      <c r="DW80" s="697">
        <f t="shared" si="820"/>
        <v>0</v>
      </c>
      <c r="DX80" s="697">
        <f t="shared" si="820"/>
        <v>0</v>
      </c>
      <c r="DY80" s="697">
        <f t="shared" si="820"/>
        <v>0</v>
      </c>
      <c r="DZ80" s="697">
        <f t="shared" si="820"/>
        <v>0</v>
      </c>
      <c r="EA80" s="697">
        <f t="shared" si="820"/>
        <v>0</v>
      </c>
      <c r="EB80" s="697">
        <f t="shared" si="820"/>
        <v>0</v>
      </c>
      <c r="EC80" s="697">
        <f t="shared" ref="EC80:GJ80" si="821" xml:space="preserve"> EC$72</f>
        <v>0</v>
      </c>
      <c r="ED80" s="697">
        <f t="shared" si="821"/>
        <v>0</v>
      </c>
      <c r="EE80" s="697">
        <f t="shared" si="821"/>
        <v>0</v>
      </c>
      <c r="EF80" s="697">
        <f t="shared" si="821"/>
        <v>0</v>
      </c>
      <c r="EG80" s="697">
        <f t="shared" si="821"/>
        <v>0</v>
      </c>
      <c r="EH80" s="697">
        <f t="shared" si="821"/>
        <v>0</v>
      </c>
      <c r="EI80" s="697">
        <f t="shared" si="821"/>
        <v>0</v>
      </c>
      <c r="EJ80" s="697">
        <f t="shared" si="821"/>
        <v>0</v>
      </c>
      <c r="EK80" s="697">
        <f t="shared" si="821"/>
        <v>0</v>
      </c>
      <c r="EL80" s="697">
        <f t="shared" si="821"/>
        <v>0</v>
      </c>
      <c r="EM80" s="697">
        <f t="shared" si="821"/>
        <v>0</v>
      </c>
      <c r="EN80" s="697">
        <f t="shared" si="821"/>
        <v>0</v>
      </c>
      <c r="EO80" s="697">
        <f t="shared" si="821"/>
        <v>0</v>
      </c>
      <c r="EP80" s="697">
        <f t="shared" si="821"/>
        <v>0</v>
      </c>
      <c r="EQ80" s="697">
        <f t="shared" si="821"/>
        <v>0</v>
      </c>
      <c r="ER80" s="697">
        <f t="shared" si="821"/>
        <v>0</v>
      </c>
      <c r="ES80" s="697">
        <f t="shared" si="821"/>
        <v>0</v>
      </c>
      <c r="ET80" s="697">
        <f t="shared" si="821"/>
        <v>0</v>
      </c>
      <c r="EU80" s="697">
        <f t="shared" si="821"/>
        <v>0</v>
      </c>
      <c r="EV80" s="697">
        <f t="shared" si="821"/>
        <v>0</v>
      </c>
      <c r="EW80" s="697">
        <f t="shared" si="821"/>
        <v>0</v>
      </c>
      <c r="EX80" s="697">
        <f t="shared" si="821"/>
        <v>0</v>
      </c>
      <c r="EY80" s="697">
        <f t="shared" si="821"/>
        <v>0</v>
      </c>
      <c r="EZ80" s="697">
        <f t="shared" si="821"/>
        <v>0</v>
      </c>
      <c r="FA80" s="697">
        <f t="shared" si="821"/>
        <v>0</v>
      </c>
      <c r="FB80" s="697">
        <f t="shared" si="821"/>
        <v>0</v>
      </c>
      <c r="FC80" s="697">
        <f t="shared" si="821"/>
        <v>0</v>
      </c>
      <c r="FD80" s="697">
        <f t="shared" si="821"/>
        <v>0</v>
      </c>
      <c r="FE80" s="697">
        <f t="shared" si="821"/>
        <v>0</v>
      </c>
      <c r="FF80" s="697">
        <f t="shared" si="821"/>
        <v>0</v>
      </c>
      <c r="FG80" s="697">
        <f t="shared" si="821"/>
        <v>0</v>
      </c>
      <c r="FH80" s="697">
        <f t="shared" si="821"/>
        <v>0</v>
      </c>
      <c r="FI80" s="697">
        <f t="shared" si="821"/>
        <v>0</v>
      </c>
      <c r="FJ80" s="697">
        <f t="shared" si="821"/>
        <v>0</v>
      </c>
      <c r="FK80" s="697">
        <f t="shared" si="821"/>
        <v>0</v>
      </c>
      <c r="FL80" s="697">
        <f t="shared" si="821"/>
        <v>0</v>
      </c>
      <c r="FM80" s="697">
        <f t="shared" si="821"/>
        <v>0</v>
      </c>
      <c r="FN80" s="697">
        <f t="shared" si="821"/>
        <v>0</v>
      </c>
      <c r="FO80" s="697">
        <f t="shared" si="821"/>
        <v>0</v>
      </c>
      <c r="FP80" s="697">
        <f t="shared" si="821"/>
        <v>0</v>
      </c>
      <c r="FQ80" s="697">
        <f t="shared" si="821"/>
        <v>0</v>
      </c>
      <c r="FR80" s="697">
        <f t="shared" si="821"/>
        <v>0</v>
      </c>
      <c r="FS80" s="697">
        <f t="shared" si="821"/>
        <v>0</v>
      </c>
      <c r="FT80" s="697">
        <f t="shared" si="821"/>
        <v>0</v>
      </c>
      <c r="FU80" s="697">
        <f t="shared" si="821"/>
        <v>0</v>
      </c>
      <c r="FV80" s="697">
        <f t="shared" si="821"/>
        <v>0</v>
      </c>
      <c r="FW80" s="697">
        <f t="shared" si="821"/>
        <v>0</v>
      </c>
      <c r="FX80" s="697">
        <f t="shared" si="821"/>
        <v>0</v>
      </c>
      <c r="FY80" s="697">
        <f t="shared" si="821"/>
        <v>0</v>
      </c>
      <c r="FZ80" s="697">
        <f t="shared" si="821"/>
        <v>0</v>
      </c>
      <c r="GA80" s="697">
        <f t="shared" si="821"/>
        <v>0</v>
      </c>
      <c r="GB80" s="697">
        <f t="shared" si="821"/>
        <v>0</v>
      </c>
      <c r="GC80" s="697">
        <f t="shared" si="821"/>
        <v>0</v>
      </c>
      <c r="GD80" s="697">
        <f t="shared" si="821"/>
        <v>0</v>
      </c>
      <c r="GE80" s="697">
        <f t="shared" si="821"/>
        <v>0</v>
      </c>
      <c r="GF80" s="697">
        <f t="shared" si="821"/>
        <v>0</v>
      </c>
      <c r="GG80" s="697">
        <f t="shared" si="821"/>
        <v>0</v>
      </c>
      <c r="GH80" s="697">
        <f t="shared" si="821"/>
        <v>0</v>
      </c>
      <c r="GI80" s="697">
        <f t="shared" si="821"/>
        <v>0</v>
      </c>
      <c r="GJ80" s="697">
        <f t="shared" si="821"/>
        <v>0</v>
      </c>
    </row>
    <row r="81" spans="1:192" s="651" customFormat="1" x14ac:dyDescent="0.25">
      <c r="A81" s="685"/>
      <c r="B81" s="685"/>
      <c r="C81" s="686"/>
      <c r="D81" s="687" t="s">
        <v>535</v>
      </c>
      <c r="E81" s="651" t="s">
        <v>531</v>
      </c>
      <c r="G81" s="651" t="str">
        <f xml:space="preserve"> SMU</f>
        <v>$ 000s</v>
      </c>
      <c r="J81" s="651">
        <f xml:space="preserve"> IF(J76 = 1, $F75, J78 + J79 - J80)</f>
        <v>0</v>
      </c>
      <c r="K81" s="651">
        <f t="shared" ref="K81:BV81" si="822" xml:space="preserve"> IF(K76 = 1, $F75, K78 + K79 - K80)</f>
        <v>0</v>
      </c>
      <c r="L81" s="651">
        <f t="shared" si="822"/>
        <v>0</v>
      </c>
      <c r="M81" s="651">
        <f t="shared" si="822"/>
        <v>0</v>
      </c>
      <c r="N81" s="651">
        <f t="shared" si="822"/>
        <v>0</v>
      </c>
      <c r="O81" s="651">
        <f t="shared" si="822"/>
        <v>0</v>
      </c>
      <c r="P81" s="651">
        <f t="shared" si="822"/>
        <v>0</v>
      </c>
      <c r="Q81" s="651">
        <f t="shared" si="822"/>
        <v>0</v>
      </c>
      <c r="R81" s="651">
        <f t="shared" si="822"/>
        <v>3444.3289314719805</v>
      </c>
      <c r="S81" s="651">
        <f t="shared" si="822"/>
        <v>3444.3289314719805</v>
      </c>
      <c r="T81" s="651">
        <f t="shared" si="822"/>
        <v>3428.2548482676907</v>
      </c>
      <c r="U81" s="651">
        <f t="shared" si="822"/>
        <v>3417.456661937656</v>
      </c>
      <c r="V81" s="651">
        <f t="shared" si="822"/>
        <v>3406.9463190059073</v>
      </c>
      <c r="W81" s="651">
        <f t="shared" si="822"/>
        <v>3391.1647659291152</v>
      </c>
      <c r="X81" s="651">
        <f t="shared" si="822"/>
        <v>3387.0785332675359</v>
      </c>
      <c r="Y81" s="651">
        <f t="shared" si="822"/>
        <v>3376.1702988981415</v>
      </c>
      <c r="Z81" s="651">
        <f t="shared" si="822"/>
        <v>3365.5490606252379</v>
      </c>
      <c r="AA81" s="651">
        <f t="shared" si="822"/>
        <v>3355.7208822868461</v>
      </c>
      <c r="AB81" s="651">
        <f t="shared" si="822"/>
        <v>3345.4946288348037</v>
      </c>
      <c r="AC81" s="651">
        <f t="shared" si="822"/>
        <v>3334.5011047729081</v>
      </c>
      <c r="AD81" s="651">
        <f t="shared" si="822"/>
        <v>3323.7936472744232</v>
      </c>
      <c r="AE81" s="651">
        <f t="shared" si="822"/>
        <v>3313.864616240654</v>
      </c>
      <c r="AF81" s="651">
        <f t="shared" si="822"/>
        <v>3303.5320614394054</v>
      </c>
      <c r="AG81" s="651">
        <f t="shared" si="822"/>
        <v>3292.4360657655216</v>
      </c>
      <c r="AH81" s="651">
        <f t="shared" si="822"/>
        <v>3281.6252746109931</v>
      </c>
      <c r="AI81" s="651">
        <f t="shared" si="822"/>
        <v>3277.4265947297567</v>
      </c>
      <c r="AJ81" s="651">
        <f t="shared" si="822"/>
        <v>3261.1453051482563</v>
      </c>
      <c r="AK81" s="651">
        <f t="shared" si="822"/>
        <v>3249.9434185273603</v>
      </c>
      <c r="AL81" s="651">
        <f t="shared" si="822"/>
        <v>3239.0258926998595</v>
      </c>
      <c r="AM81" s="651">
        <f t="shared" si="822"/>
        <v>3223.0266502576128</v>
      </c>
      <c r="AN81" s="651">
        <f t="shared" si="822"/>
        <v>3218.2945794694019</v>
      </c>
      <c r="AO81" s="651">
        <f t="shared" si="822"/>
        <v>3206.9676395640877</v>
      </c>
      <c r="AP81" s="651">
        <f t="shared" si="822"/>
        <v>3195.9242912255313</v>
      </c>
      <c r="AQ81" s="651">
        <f t="shared" si="822"/>
        <v>3185.6535504676667</v>
      </c>
      <c r="AR81" s="651">
        <f t="shared" si="822"/>
        <v>3174.9809691594655</v>
      </c>
      <c r="AS81" s="651">
        <f t="shared" si="822"/>
        <v>3163.5563241752529</v>
      </c>
      <c r="AT81" s="651">
        <f t="shared" si="822"/>
        <v>3152.4144099307023</v>
      </c>
      <c r="AU81" s="651">
        <f t="shared" si="822"/>
        <v>3142.0294612103335</v>
      </c>
      <c r="AV81" s="651">
        <f t="shared" si="822"/>
        <v>3131.2364702253781</v>
      </c>
      <c r="AW81" s="651">
        <f t="shared" si="822"/>
        <v>3119.6951709407754</v>
      </c>
      <c r="AX81" s="651">
        <f t="shared" si="822"/>
        <v>3108.4358152467835</v>
      </c>
      <c r="AY81" s="651">
        <f t="shared" si="822"/>
        <v>3103.5498051692957</v>
      </c>
      <c r="AZ81" s="651">
        <f t="shared" si="822"/>
        <v>3087.0108912714877</v>
      </c>
      <c r="BA81" s="651">
        <f t="shared" si="822"/>
        <v>3075.3491807228938</v>
      </c>
      <c r="BB81" s="651">
        <f t="shared" si="822"/>
        <v>3063.9686460188113</v>
      </c>
      <c r="BC81" s="651">
        <f t="shared" si="822"/>
        <v>3047.7009514848633</v>
      </c>
      <c r="BD81" s="651">
        <f t="shared" si="822"/>
        <v>3042.2602419448331</v>
      </c>
      <c r="BE81" s="651">
        <f t="shared" si="822"/>
        <v>3030.4568732245816</v>
      </c>
      <c r="BF81" s="651">
        <f t="shared" si="822"/>
        <v>3018.9339763582852</v>
      </c>
      <c r="BG81" s="651">
        <f t="shared" si="822"/>
        <v>3008.1632032325601</v>
      </c>
      <c r="BH81" s="651">
        <f t="shared" si="822"/>
        <v>2996.9856535714648</v>
      </c>
      <c r="BI81" s="651">
        <f t="shared" si="822"/>
        <v>2985.0708490667412</v>
      </c>
      <c r="BJ81" s="651">
        <f t="shared" si="822"/>
        <v>2973.4354596238527</v>
      </c>
      <c r="BK81" s="651">
        <f t="shared" si="822"/>
        <v>2331.3693729872971</v>
      </c>
      <c r="BL81" s="651">
        <f t="shared" si="822"/>
        <v>1635.8003699836327</v>
      </c>
      <c r="BM81" s="651">
        <f t="shared" si="822"/>
        <v>792.67897229305254</v>
      </c>
      <c r="BN81" s="651">
        <f t="shared" si="822"/>
        <v>1.6498372224305058E-4</v>
      </c>
      <c r="BO81" s="651">
        <f t="shared" si="822"/>
        <v>0</v>
      </c>
      <c r="BP81" s="651">
        <f t="shared" si="822"/>
        <v>0</v>
      </c>
      <c r="BQ81" s="651">
        <f t="shared" si="822"/>
        <v>0</v>
      </c>
      <c r="BR81" s="651">
        <f t="shared" si="822"/>
        <v>0</v>
      </c>
      <c r="BS81" s="651">
        <f t="shared" si="822"/>
        <v>0</v>
      </c>
      <c r="BT81" s="651">
        <f t="shared" si="822"/>
        <v>0</v>
      </c>
      <c r="BU81" s="651">
        <f t="shared" si="822"/>
        <v>0</v>
      </c>
      <c r="BV81" s="651">
        <f t="shared" si="822"/>
        <v>0</v>
      </c>
      <c r="BW81" s="651">
        <f t="shared" ref="BW81:EH81" si="823" xml:space="preserve"> IF(BW76 = 1, $F75, BW78 + BW79 - BW80)</f>
        <v>0</v>
      </c>
      <c r="BX81" s="651">
        <f t="shared" si="823"/>
        <v>0</v>
      </c>
      <c r="BY81" s="651">
        <f t="shared" si="823"/>
        <v>0</v>
      </c>
      <c r="BZ81" s="651">
        <f t="shared" si="823"/>
        <v>0</v>
      </c>
      <c r="CA81" s="651">
        <f t="shared" si="823"/>
        <v>0</v>
      </c>
      <c r="CB81" s="651">
        <f t="shared" si="823"/>
        <v>0</v>
      </c>
      <c r="CC81" s="651">
        <f t="shared" si="823"/>
        <v>0</v>
      </c>
      <c r="CD81" s="651">
        <f t="shared" si="823"/>
        <v>0</v>
      </c>
      <c r="CE81" s="651">
        <f t="shared" si="823"/>
        <v>0</v>
      </c>
      <c r="CF81" s="651">
        <f t="shared" si="823"/>
        <v>0</v>
      </c>
      <c r="CG81" s="651">
        <f t="shared" si="823"/>
        <v>0</v>
      </c>
      <c r="CH81" s="651">
        <f t="shared" si="823"/>
        <v>0</v>
      </c>
      <c r="CI81" s="651">
        <f t="shared" si="823"/>
        <v>0</v>
      </c>
      <c r="CJ81" s="651">
        <f t="shared" si="823"/>
        <v>0</v>
      </c>
      <c r="CK81" s="651">
        <f t="shared" si="823"/>
        <v>0</v>
      </c>
      <c r="CL81" s="651">
        <f t="shared" si="823"/>
        <v>0</v>
      </c>
      <c r="CM81" s="651">
        <f t="shared" si="823"/>
        <v>0</v>
      </c>
      <c r="CN81" s="651">
        <f t="shared" si="823"/>
        <v>0</v>
      </c>
      <c r="CO81" s="651">
        <f t="shared" si="823"/>
        <v>0</v>
      </c>
      <c r="CP81" s="651">
        <f t="shared" si="823"/>
        <v>0</v>
      </c>
      <c r="CQ81" s="651">
        <f t="shared" si="823"/>
        <v>0</v>
      </c>
      <c r="CR81" s="651">
        <f t="shared" si="823"/>
        <v>0</v>
      </c>
      <c r="CS81" s="651">
        <f t="shared" si="823"/>
        <v>0</v>
      </c>
      <c r="CT81" s="651">
        <f t="shared" si="823"/>
        <v>0</v>
      </c>
      <c r="CU81" s="651">
        <f t="shared" si="823"/>
        <v>0</v>
      </c>
      <c r="CV81" s="651">
        <f t="shared" si="823"/>
        <v>0</v>
      </c>
      <c r="CW81" s="651">
        <f t="shared" si="823"/>
        <v>0</v>
      </c>
      <c r="CX81" s="651">
        <f t="shared" si="823"/>
        <v>0</v>
      </c>
      <c r="CY81" s="651">
        <f t="shared" si="823"/>
        <v>0</v>
      </c>
      <c r="CZ81" s="651">
        <f t="shared" si="823"/>
        <v>0</v>
      </c>
      <c r="DA81" s="651">
        <f t="shared" si="823"/>
        <v>0</v>
      </c>
      <c r="DB81" s="651">
        <f t="shared" si="823"/>
        <v>0</v>
      </c>
      <c r="DC81" s="651">
        <f t="shared" si="823"/>
        <v>0</v>
      </c>
      <c r="DD81" s="651">
        <f t="shared" si="823"/>
        <v>0</v>
      </c>
      <c r="DE81" s="651">
        <f t="shared" si="823"/>
        <v>0</v>
      </c>
      <c r="DF81" s="651">
        <f t="shared" si="823"/>
        <v>0</v>
      </c>
      <c r="DG81" s="651">
        <f t="shared" si="823"/>
        <v>0</v>
      </c>
      <c r="DH81" s="651">
        <f t="shared" si="823"/>
        <v>0</v>
      </c>
      <c r="DI81" s="651">
        <f t="shared" si="823"/>
        <v>0</v>
      </c>
      <c r="DJ81" s="651">
        <f t="shared" si="823"/>
        <v>0</v>
      </c>
      <c r="DK81" s="651">
        <f t="shared" si="823"/>
        <v>0</v>
      </c>
      <c r="DL81" s="651">
        <f t="shared" si="823"/>
        <v>0</v>
      </c>
      <c r="DM81" s="651">
        <f t="shared" si="823"/>
        <v>0</v>
      </c>
      <c r="DN81" s="651">
        <f t="shared" si="823"/>
        <v>0</v>
      </c>
      <c r="DO81" s="651">
        <f t="shared" si="823"/>
        <v>0</v>
      </c>
      <c r="DP81" s="651">
        <f t="shared" si="823"/>
        <v>0</v>
      </c>
      <c r="DQ81" s="651">
        <f t="shared" si="823"/>
        <v>0</v>
      </c>
      <c r="DR81" s="651">
        <f t="shared" si="823"/>
        <v>0</v>
      </c>
      <c r="DS81" s="651">
        <f t="shared" si="823"/>
        <v>0</v>
      </c>
      <c r="DT81" s="651">
        <f t="shared" si="823"/>
        <v>0</v>
      </c>
      <c r="DU81" s="651">
        <f t="shared" si="823"/>
        <v>0</v>
      </c>
      <c r="DV81" s="651">
        <f t="shared" si="823"/>
        <v>0</v>
      </c>
      <c r="DW81" s="651">
        <f t="shared" si="823"/>
        <v>0</v>
      </c>
      <c r="DX81" s="651">
        <f t="shared" si="823"/>
        <v>0</v>
      </c>
      <c r="DY81" s="651">
        <f t="shared" si="823"/>
        <v>0</v>
      </c>
      <c r="DZ81" s="651">
        <f t="shared" si="823"/>
        <v>0</v>
      </c>
      <c r="EA81" s="651">
        <f t="shared" si="823"/>
        <v>0</v>
      </c>
      <c r="EB81" s="651">
        <f t="shared" si="823"/>
        <v>0</v>
      </c>
      <c r="EC81" s="651">
        <f t="shared" si="823"/>
        <v>0</v>
      </c>
      <c r="ED81" s="651">
        <f t="shared" si="823"/>
        <v>0</v>
      </c>
      <c r="EE81" s="651">
        <f t="shared" si="823"/>
        <v>0</v>
      </c>
      <c r="EF81" s="651">
        <f t="shared" si="823"/>
        <v>0</v>
      </c>
      <c r="EG81" s="651">
        <f t="shared" si="823"/>
        <v>0</v>
      </c>
      <c r="EH81" s="651">
        <f t="shared" si="823"/>
        <v>0</v>
      </c>
      <c r="EI81" s="651">
        <f t="shared" ref="EI81:GJ81" si="824" xml:space="preserve"> IF(EI76 = 1, $F75, EI78 + EI79 - EI80)</f>
        <v>0</v>
      </c>
      <c r="EJ81" s="651">
        <f t="shared" si="824"/>
        <v>0</v>
      </c>
      <c r="EK81" s="651">
        <f t="shared" si="824"/>
        <v>0</v>
      </c>
      <c r="EL81" s="651">
        <f t="shared" si="824"/>
        <v>0</v>
      </c>
      <c r="EM81" s="651">
        <f t="shared" si="824"/>
        <v>0</v>
      </c>
      <c r="EN81" s="651">
        <f t="shared" si="824"/>
        <v>0</v>
      </c>
      <c r="EO81" s="651">
        <f t="shared" si="824"/>
        <v>0</v>
      </c>
      <c r="EP81" s="651">
        <f t="shared" si="824"/>
        <v>0</v>
      </c>
      <c r="EQ81" s="651">
        <f t="shared" si="824"/>
        <v>0</v>
      </c>
      <c r="ER81" s="651">
        <f t="shared" si="824"/>
        <v>0</v>
      </c>
      <c r="ES81" s="651">
        <f t="shared" si="824"/>
        <v>0</v>
      </c>
      <c r="ET81" s="651">
        <f t="shared" si="824"/>
        <v>0</v>
      </c>
      <c r="EU81" s="651">
        <f t="shared" si="824"/>
        <v>0</v>
      </c>
      <c r="EV81" s="651">
        <f t="shared" si="824"/>
        <v>0</v>
      </c>
      <c r="EW81" s="651">
        <f t="shared" si="824"/>
        <v>0</v>
      </c>
      <c r="EX81" s="651">
        <f t="shared" si="824"/>
        <v>0</v>
      </c>
      <c r="EY81" s="651">
        <f t="shared" si="824"/>
        <v>0</v>
      </c>
      <c r="EZ81" s="651">
        <f t="shared" si="824"/>
        <v>0</v>
      </c>
      <c r="FA81" s="651">
        <f t="shared" si="824"/>
        <v>0</v>
      </c>
      <c r="FB81" s="651">
        <f t="shared" si="824"/>
        <v>0</v>
      </c>
      <c r="FC81" s="651">
        <f t="shared" si="824"/>
        <v>0</v>
      </c>
      <c r="FD81" s="651">
        <f t="shared" si="824"/>
        <v>0</v>
      </c>
      <c r="FE81" s="651">
        <f t="shared" si="824"/>
        <v>0</v>
      </c>
      <c r="FF81" s="651">
        <f t="shared" si="824"/>
        <v>0</v>
      </c>
      <c r="FG81" s="651">
        <f t="shared" si="824"/>
        <v>0</v>
      </c>
      <c r="FH81" s="651">
        <f t="shared" si="824"/>
        <v>0</v>
      </c>
      <c r="FI81" s="651">
        <f t="shared" si="824"/>
        <v>0</v>
      </c>
      <c r="FJ81" s="651">
        <f t="shared" si="824"/>
        <v>0</v>
      </c>
      <c r="FK81" s="651">
        <f t="shared" si="824"/>
        <v>0</v>
      </c>
      <c r="FL81" s="651">
        <f t="shared" si="824"/>
        <v>0</v>
      </c>
      <c r="FM81" s="651">
        <f t="shared" si="824"/>
        <v>0</v>
      </c>
      <c r="FN81" s="651">
        <f t="shared" si="824"/>
        <v>0</v>
      </c>
      <c r="FO81" s="651">
        <f t="shared" si="824"/>
        <v>0</v>
      </c>
      <c r="FP81" s="651">
        <f t="shared" si="824"/>
        <v>0</v>
      </c>
      <c r="FQ81" s="651">
        <f t="shared" si="824"/>
        <v>0</v>
      </c>
      <c r="FR81" s="651">
        <f t="shared" si="824"/>
        <v>0</v>
      </c>
      <c r="FS81" s="651">
        <f t="shared" si="824"/>
        <v>0</v>
      </c>
      <c r="FT81" s="651">
        <f t="shared" si="824"/>
        <v>0</v>
      </c>
      <c r="FU81" s="651">
        <f t="shared" si="824"/>
        <v>0</v>
      </c>
      <c r="FV81" s="651">
        <f t="shared" si="824"/>
        <v>0</v>
      </c>
      <c r="FW81" s="651">
        <f t="shared" si="824"/>
        <v>0</v>
      </c>
      <c r="FX81" s="651">
        <f t="shared" si="824"/>
        <v>0</v>
      </c>
      <c r="FY81" s="651">
        <f t="shared" si="824"/>
        <v>0</v>
      </c>
      <c r="FZ81" s="651">
        <f t="shared" si="824"/>
        <v>0</v>
      </c>
      <c r="GA81" s="651">
        <f t="shared" si="824"/>
        <v>0</v>
      </c>
      <c r="GB81" s="651">
        <f t="shared" si="824"/>
        <v>0</v>
      </c>
      <c r="GC81" s="651">
        <f t="shared" si="824"/>
        <v>0</v>
      </c>
      <c r="GD81" s="651">
        <f t="shared" si="824"/>
        <v>0</v>
      </c>
      <c r="GE81" s="651">
        <f t="shared" si="824"/>
        <v>0</v>
      </c>
      <c r="GF81" s="651">
        <f t="shared" si="824"/>
        <v>0</v>
      </c>
      <c r="GG81" s="651">
        <f t="shared" si="824"/>
        <v>0</v>
      </c>
      <c r="GH81" s="651">
        <f t="shared" si="824"/>
        <v>0</v>
      </c>
      <c r="GI81" s="651">
        <f t="shared" si="824"/>
        <v>0</v>
      </c>
      <c r="GJ81" s="651">
        <f t="shared" si="824"/>
        <v>0</v>
      </c>
    </row>
    <row r="82" spans="1:192" x14ac:dyDescent="0.25">
      <c r="A82" s="85"/>
      <c r="B82" s="85"/>
      <c r="C82" s="672"/>
      <c r="D82" s="66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  <c r="CS82" s="32"/>
      <c r="CT82" s="32"/>
      <c r="CU82" s="32"/>
      <c r="CV82" s="32"/>
      <c r="CW82" s="32"/>
      <c r="CX82" s="32"/>
      <c r="CY82" s="32"/>
      <c r="CZ82" s="32"/>
      <c r="DA82" s="32"/>
      <c r="DB82" s="32"/>
      <c r="DC82" s="32"/>
      <c r="DD82" s="32"/>
      <c r="DE82" s="32"/>
      <c r="DF82" s="32"/>
      <c r="DG82" s="32"/>
      <c r="DH82" s="32"/>
      <c r="DI82" s="32"/>
      <c r="DJ82" s="32"/>
      <c r="DK82" s="32"/>
      <c r="DL82" s="32"/>
      <c r="DM82" s="32"/>
      <c r="DN82" s="32"/>
      <c r="DO82" s="32"/>
      <c r="DP82" s="32"/>
      <c r="DQ82" s="32"/>
      <c r="DR82" s="32"/>
      <c r="DS82" s="32"/>
      <c r="DT82" s="32"/>
      <c r="DU82" s="32"/>
      <c r="DV82" s="32"/>
      <c r="DW82" s="32"/>
      <c r="DX82" s="32"/>
      <c r="DY82" s="32"/>
      <c r="DZ82" s="32"/>
      <c r="EA82" s="32"/>
      <c r="EB82" s="32"/>
      <c r="EC82" s="32"/>
      <c r="ED82" s="32"/>
      <c r="EE82" s="32"/>
      <c r="EF82" s="32"/>
      <c r="EG82" s="32"/>
      <c r="EH82" s="32"/>
      <c r="EI82" s="32"/>
      <c r="EJ82" s="32"/>
      <c r="EK82" s="32"/>
      <c r="EL82" s="32"/>
      <c r="EM82" s="32"/>
      <c r="EN82" s="32"/>
      <c r="EO82" s="32"/>
      <c r="EP82" s="32"/>
      <c r="EQ82" s="32"/>
      <c r="ER82" s="32"/>
      <c r="ES82" s="32"/>
      <c r="ET82" s="32"/>
      <c r="EU82" s="32"/>
      <c r="EV82" s="32"/>
      <c r="EW82" s="32"/>
      <c r="EX82" s="32"/>
      <c r="EY82" s="32"/>
      <c r="EZ82" s="32"/>
      <c r="FA82" s="32"/>
      <c r="FB82" s="32"/>
      <c r="FC82" s="32"/>
      <c r="FD82" s="32"/>
      <c r="FE82" s="32"/>
      <c r="FF82" s="32"/>
      <c r="FG82" s="32"/>
      <c r="FH82" s="32"/>
      <c r="FI82" s="32"/>
      <c r="FJ82" s="32"/>
      <c r="FK82" s="32"/>
      <c r="FL82" s="32"/>
      <c r="FM82" s="32"/>
      <c r="FN82" s="32"/>
      <c r="FO82" s="32"/>
      <c r="FP82" s="32"/>
      <c r="FQ82" s="32"/>
      <c r="FR82" s="32"/>
      <c r="FS82" s="32"/>
      <c r="FT82" s="32"/>
      <c r="FU82" s="32"/>
      <c r="FV82" s="32"/>
      <c r="FW82" s="32"/>
      <c r="FX82" s="32"/>
      <c r="FY82" s="32"/>
      <c r="FZ82" s="32"/>
      <c r="GA82" s="32"/>
      <c r="GB82" s="32"/>
      <c r="GC82" s="32"/>
      <c r="GD82" s="32"/>
      <c r="GE82" s="32"/>
      <c r="GF82" s="32"/>
      <c r="GG82" s="32"/>
      <c r="GH82" s="32"/>
      <c r="GI82" s="32"/>
      <c r="GJ82" s="32"/>
    </row>
    <row r="83" spans="1:192" x14ac:dyDescent="0.25">
      <c r="A83" s="85"/>
      <c r="B83" s="85"/>
      <c r="C83" s="672"/>
      <c r="D83" s="66"/>
      <c r="E83" s="63" t="str">
        <f t="shared" ref="E83:BP83" si="825" xml:space="preserve"> E$81</f>
        <v>DSRA balance</v>
      </c>
      <c r="F83" s="63">
        <f t="shared" si="825"/>
        <v>0</v>
      </c>
      <c r="G83" s="63" t="str">
        <f t="shared" si="825"/>
        <v>$ 000s</v>
      </c>
      <c r="H83" s="63">
        <f t="shared" si="825"/>
        <v>0</v>
      </c>
      <c r="I83" s="63">
        <f t="shared" si="825"/>
        <v>0</v>
      </c>
      <c r="J83" s="63">
        <f t="shared" si="825"/>
        <v>0</v>
      </c>
      <c r="K83" s="63">
        <f t="shared" si="825"/>
        <v>0</v>
      </c>
      <c r="L83" s="63">
        <f t="shared" si="825"/>
        <v>0</v>
      </c>
      <c r="M83" s="63">
        <f t="shared" si="825"/>
        <v>0</v>
      </c>
      <c r="N83" s="63">
        <f t="shared" si="825"/>
        <v>0</v>
      </c>
      <c r="O83" s="63">
        <f t="shared" si="825"/>
        <v>0</v>
      </c>
      <c r="P83" s="63">
        <f t="shared" si="825"/>
        <v>0</v>
      </c>
      <c r="Q83" s="63">
        <f t="shared" si="825"/>
        <v>0</v>
      </c>
      <c r="R83" s="63">
        <f t="shared" si="825"/>
        <v>3444.3289314719805</v>
      </c>
      <c r="S83" s="63">
        <f t="shared" si="825"/>
        <v>3444.3289314719805</v>
      </c>
      <c r="T83" s="63">
        <f t="shared" si="825"/>
        <v>3428.2548482676907</v>
      </c>
      <c r="U83" s="63">
        <f t="shared" si="825"/>
        <v>3417.456661937656</v>
      </c>
      <c r="V83" s="63">
        <f t="shared" si="825"/>
        <v>3406.9463190059073</v>
      </c>
      <c r="W83" s="63">
        <f t="shared" si="825"/>
        <v>3391.1647659291152</v>
      </c>
      <c r="X83" s="63">
        <f t="shared" si="825"/>
        <v>3387.0785332675359</v>
      </c>
      <c r="Y83" s="63">
        <f t="shared" si="825"/>
        <v>3376.1702988981415</v>
      </c>
      <c r="Z83" s="63">
        <f t="shared" si="825"/>
        <v>3365.5490606252379</v>
      </c>
      <c r="AA83" s="63">
        <f t="shared" si="825"/>
        <v>3355.7208822868461</v>
      </c>
      <c r="AB83" s="63">
        <f t="shared" si="825"/>
        <v>3345.4946288348037</v>
      </c>
      <c r="AC83" s="63">
        <f t="shared" si="825"/>
        <v>3334.5011047729081</v>
      </c>
      <c r="AD83" s="63">
        <f t="shared" si="825"/>
        <v>3323.7936472744232</v>
      </c>
      <c r="AE83" s="63">
        <f t="shared" si="825"/>
        <v>3313.864616240654</v>
      </c>
      <c r="AF83" s="63">
        <f t="shared" si="825"/>
        <v>3303.5320614394054</v>
      </c>
      <c r="AG83" s="63">
        <f t="shared" si="825"/>
        <v>3292.4360657655216</v>
      </c>
      <c r="AH83" s="63">
        <f t="shared" si="825"/>
        <v>3281.6252746109931</v>
      </c>
      <c r="AI83" s="63">
        <f t="shared" si="825"/>
        <v>3277.4265947297567</v>
      </c>
      <c r="AJ83" s="63">
        <f t="shared" si="825"/>
        <v>3261.1453051482563</v>
      </c>
      <c r="AK83" s="63">
        <f t="shared" si="825"/>
        <v>3249.9434185273603</v>
      </c>
      <c r="AL83" s="63">
        <f t="shared" si="825"/>
        <v>3239.0258926998595</v>
      </c>
      <c r="AM83" s="63">
        <f t="shared" si="825"/>
        <v>3223.0266502576128</v>
      </c>
      <c r="AN83" s="63">
        <f t="shared" si="825"/>
        <v>3218.2945794694019</v>
      </c>
      <c r="AO83" s="63">
        <f t="shared" si="825"/>
        <v>3206.9676395640877</v>
      </c>
      <c r="AP83" s="63">
        <f t="shared" si="825"/>
        <v>3195.9242912255313</v>
      </c>
      <c r="AQ83" s="63">
        <f t="shared" si="825"/>
        <v>3185.6535504676667</v>
      </c>
      <c r="AR83" s="63">
        <f t="shared" si="825"/>
        <v>3174.9809691594655</v>
      </c>
      <c r="AS83" s="63">
        <f t="shared" si="825"/>
        <v>3163.5563241752529</v>
      </c>
      <c r="AT83" s="63">
        <f t="shared" si="825"/>
        <v>3152.4144099307023</v>
      </c>
      <c r="AU83" s="63">
        <f t="shared" si="825"/>
        <v>3142.0294612103335</v>
      </c>
      <c r="AV83" s="63">
        <f t="shared" si="825"/>
        <v>3131.2364702253781</v>
      </c>
      <c r="AW83" s="63">
        <f t="shared" si="825"/>
        <v>3119.6951709407754</v>
      </c>
      <c r="AX83" s="63">
        <f t="shared" si="825"/>
        <v>3108.4358152467835</v>
      </c>
      <c r="AY83" s="63">
        <f t="shared" si="825"/>
        <v>3103.5498051692957</v>
      </c>
      <c r="AZ83" s="63">
        <f t="shared" si="825"/>
        <v>3087.0108912714877</v>
      </c>
      <c r="BA83" s="63">
        <f t="shared" si="825"/>
        <v>3075.3491807228938</v>
      </c>
      <c r="BB83" s="63">
        <f t="shared" si="825"/>
        <v>3063.9686460188113</v>
      </c>
      <c r="BC83" s="63">
        <f t="shared" si="825"/>
        <v>3047.7009514848633</v>
      </c>
      <c r="BD83" s="63">
        <f t="shared" si="825"/>
        <v>3042.2602419448331</v>
      </c>
      <c r="BE83" s="63">
        <f t="shared" si="825"/>
        <v>3030.4568732245816</v>
      </c>
      <c r="BF83" s="63">
        <f t="shared" si="825"/>
        <v>3018.9339763582852</v>
      </c>
      <c r="BG83" s="63">
        <f t="shared" si="825"/>
        <v>3008.1632032325601</v>
      </c>
      <c r="BH83" s="63">
        <f t="shared" si="825"/>
        <v>2996.9856535714648</v>
      </c>
      <c r="BI83" s="63">
        <f t="shared" si="825"/>
        <v>2985.0708490667412</v>
      </c>
      <c r="BJ83" s="63">
        <f t="shared" si="825"/>
        <v>2973.4354596238527</v>
      </c>
      <c r="BK83" s="63">
        <f t="shared" si="825"/>
        <v>2331.3693729872971</v>
      </c>
      <c r="BL83" s="63">
        <f t="shared" si="825"/>
        <v>1635.8003699836327</v>
      </c>
      <c r="BM83" s="63">
        <f t="shared" si="825"/>
        <v>792.67897229305254</v>
      </c>
      <c r="BN83" s="63">
        <f t="shared" si="825"/>
        <v>1.6498372224305058E-4</v>
      </c>
      <c r="BO83" s="63">
        <f t="shared" si="825"/>
        <v>0</v>
      </c>
      <c r="BP83" s="63">
        <f t="shared" si="825"/>
        <v>0</v>
      </c>
      <c r="BQ83" s="63">
        <f t="shared" ref="BQ83:EB83" si="826" xml:space="preserve"> BQ$81</f>
        <v>0</v>
      </c>
      <c r="BR83" s="63">
        <f t="shared" si="826"/>
        <v>0</v>
      </c>
      <c r="BS83" s="63">
        <f t="shared" si="826"/>
        <v>0</v>
      </c>
      <c r="BT83" s="63">
        <f t="shared" si="826"/>
        <v>0</v>
      </c>
      <c r="BU83" s="63">
        <f t="shared" si="826"/>
        <v>0</v>
      </c>
      <c r="BV83" s="63">
        <f t="shared" si="826"/>
        <v>0</v>
      </c>
      <c r="BW83" s="63">
        <f t="shared" si="826"/>
        <v>0</v>
      </c>
      <c r="BX83" s="63">
        <f t="shared" si="826"/>
        <v>0</v>
      </c>
      <c r="BY83" s="63">
        <f t="shared" si="826"/>
        <v>0</v>
      </c>
      <c r="BZ83" s="63">
        <f t="shared" si="826"/>
        <v>0</v>
      </c>
      <c r="CA83" s="63">
        <f t="shared" si="826"/>
        <v>0</v>
      </c>
      <c r="CB83" s="63">
        <f t="shared" si="826"/>
        <v>0</v>
      </c>
      <c r="CC83" s="63">
        <f t="shared" si="826"/>
        <v>0</v>
      </c>
      <c r="CD83" s="63">
        <f t="shared" si="826"/>
        <v>0</v>
      </c>
      <c r="CE83" s="63">
        <f t="shared" si="826"/>
        <v>0</v>
      </c>
      <c r="CF83" s="63">
        <f t="shared" si="826"/>
        <v>0</v>
      </c>
      <c r="CG83" s="63">
        <f t="shared" si="826"/>
        <v>0</v>
      </c>
      <c r="CH83" s="63">
        <f t="shared" si="826"/>
        <v>0</v>
      </c>
      <c r="CI83" s="63">
        <f t="shared" si="826"/>
        <v>0</v>
      </c>
      <c r="CJ83" s="63">
        <f t="shared" si="826"/>
        <v>0</v>
      </c>
      <c r="CK83" s="63">
        <f t="shared" si="826"/>
        <v>0</v>
      </c>
      <c r="CL83" s="63">
        <f t="shared" si="826"/>
        <v>0</v>
      </c>
      <c r="CM83" s="63">
        <f t="shared" si="826"/>
        <v>0</v>
      </c>
      <c r="CN83" s="63">
        <f t="shared" si="826"/>
        <v>0</v>
      </c>
      <c r="CO83" s="63">
        <f t="shared" si="826"/>
        <v>0</v>
      </c>
      <c r="CP83" s="63">
        <f t="shared" si="826"/>
        <v>0</v>
      </c>
      <c r="CQ83" s="63">
        <f t="shared" si="826"/>
        <v>0</v>
      </c>
      <c r="CR83" s="63">
        <f t="shared" si="826"/>
        <v>0</v>
      </c>
      <c r="CS83" s="63">
        <f t="shared" si="826"/>
        <v>0</v>
      </c>
      <c r="CT83" s="63">
        <f t="shared" si="826"/>
        <v>0</v>
      </c>
      <c r="CU83" s="63">
        <f t="shared" si="826"/>
        <v>0</v>
      </c>
      <c r="CV83" s="63">
        <f t="shared" si="826"/>
        <v>0</v>
      </c>
      <c r="CW83" s="63">
        <f t="shared" si="826"/>
        <v>0</v>
      </c>
      <c r="CX83" s="63">
        <f t="shared" si="826"/>
        <v>0</v>
      </c>
      <c r="CY83" s="63">
        <f t="shared" si="826"/>
        <v>0</v>
      </c>
      <c r="CZ83" s="63">
        <f t="shared" si="826"/>
        <v>0</v>
      </c>
      <c r="DA83" s="63">
        <f t="shared" si="826"/>
        <v>0</v>
      </c>
      <c r="DB83" s="63">
        <f t="shared" si="826"/>
        <v>0</v>
      </c>
      <c r="DC83" s="63">
        <f t="shared" si="826"/>
        <v>0</v>
      </c>
      <c r="DD83" s="63">
        <f t="shared" si="826"/>
        <v>0</v>
      </c>
      <c r="DE83" s="63">
        <f t="shared" si="826"/>
        <v>0</v>
      </c>
      <c r="DF83" s="63">
        <f t="shared" si="826"/>
        <v>0</v>
      </c>
      <c r="DG83" s="63">
        <f t="shared" si="826"/>
        <v>0</v>
      </c>
      <c r="DH83" s="63">
        <f t="shared" si="826"/>
        <v>0</v>
      </c>
      <c r="DI83" s="63">
        <f t="shared" si="826"/>
        <v>0</v>
      </c>
      <c r="DJ83" s="63">
        <f t="shared" si="826"/>
        <v>0</v>
      </c>
      <c r="DK83" s="63">
        <f t="shared" si="826"/>
        <v>0</v>
      </c>
      <c r="DL83" s="63">
        <f t="shared" si="826"/>
        <v>0</v>
      </c>
      <c r="DM83" s="63">
        <f t="shared" si="826"/>
        <v>0</v>
      </c>
      <c r="DN83" s="63">
        <f t="shared" si="826"/>
        <v>0</v>
      </c>
      <c r="DO83" s="63">
        <f t="shared" si="826"/>
        <v>0</v>
      </c>
      <c r="DP83" s="63">
        <f t="shared" si="826"/>
        <v>0</v>
      </c>
      <c r="DQ83" s="63">
        <f t="shared" si="826"/>
        <v>0</v>
      </c>
      <c r="DR83" s="63">
        <f t="shared" si="826"/>
        <v>0</v>
      </c>
      <c r="DS83" s="63">
        <f t="shared" si="826"/>
        <v>0</v>
      </c>
      <c r="DT83" s="63">
        <f t="shared" si="826"/>
        <v>0</v>
      </c>
      <c r="DU83" s="63">
        <f t="shared" si="826"/>
        <v>0</v>
      </c>
      <c r="DV83" s="63">
        <f t="shared" si="826"/>
        <v>0</v>
      </c>
      <c r="DW83" s="63">
        <f t="shared" si="826"/>
        <v>0</v>
      </c>
      <c r="DX83" s="63">
        <f t="shared" si="826"/>
        <v>0</v>
      </c>
      <c r="DY83" s="63">
        <f t="shared" si="826"/>
        <v>0</v>
      </c>
      <c r="DZ83" s="63">
        <f t="shared" si="826"/>
        <v>0</v>
      </c>
      <c r="EA83" s="63">
        <f t="shared" si="826"/>
        <v>0</v>
      </c>
      <c r="EB83" s="63">
        <f t="shared" si="826"/>
        <v>0</v>
      </c>
      <c r="EC83" s="63">
        <f t="shared" ref="EC83:GJ83" si="827" xml:space="preserve"> EC$81</f>
        <v>0</v>
      </c>
      <c r="ED83" s="63">
        <f t="shared" si="827"/>
        <v>0</v>
      </c>
      <c r="EE83" s="63">
        <f t="shared" si="827"/>
        <v>0</v>
      </c>
      <c r="EF83" s="63">
        <f t="shared" si="827"/>
        <v>0</v>
      </c>
      <c r="EG83" s="63">
        <f t="shared" si="827"/>
        <v>0</v>
      </c>
      <c r="EH83" s="63">
        <f t="shared" si="827"/>
        <v>0</v>
      </c>
      <c r="EI83" s="63">
        <f t="shared" si="827"/>
        <v>0</v>
      </c>
      <c r="EJ83" s="63">
        <f t="shared" si="827"/>
        <v>0</v>
      </c>
      <c r="EK83" s="63">
        <f t="shared" si="827"/>
        <v>0</v>
      </c>
      <c r="EL83" s="63">
        <f t="shared" si="827"/>
        <v>0</v>
      </c>
      <c r="EM83" s="63">
        <f t="shared" si="827"/>
        <v>0</v>
      </c>
      <c r="EN83" s="63">
        <f t="shared" si="827"/>
        <v>0</v>
      </c>
      <c r="EO83" s="63">
        <f t="shared" si="827"/>
        <v>0</v>
      </c>
      <c r="EP83" s="63">
        <f t="shared" si="827"/>
        <v>0</v>
      </c>
      <c r="EQ83" s="63">
        <f t="shared" si="827"/>
        <v>0</v>
      </c>
      <c r="ER83" s="63">
        <f t="shared" si="827"/>
        <v>0</v>
      </c>
      <c r="ES83" s="63">
        <f t="shared" si="827"/>
        <v>0</v>
      </c>
      <c r="ET83" s="63">
        <f t="shared" si="827"/>
        <v>0</v>
      </c>
      <c r="EU83" s="63">
        <f t="shared" si="827"/>
        <v>0</v>
      </c>
      <c r="EV83" s="63">
        <f t="shared" si="827"/>
        <v>0</v>
      </c>
      <c r="EW83" s="63">
        <f t="shared" si="827"/>
        <v>0</v>
      </c>
      <c r="EX83" s="63">
        <f t="shared" si="827"/>
        <v>0</v>
      </c>
      <c r="EY83" s="63">
        <f t="shared" si="827"/>
        <v>0</v>
      </c>
      <c r="EZ83" s="63">
        <f t="shared" si="827"/>
        <v>0</v>
      </c>
      <c r="FA83" s="63">
        <f t="shared" si="827"/>
        <v>0</v>
      </c>
      <c r="FB83" s="63">
        <f t="shared" si="827"/>
        <v>0</v>
      </c>
      <c r="FC83" s="63">
        <f t="shared" si="827"/>
        <v>0</v>
      </c>
      <c r="FD83" s="63">
        <f t="shared" si="827"/>
        <v>0</v>
      </c>
      <c r="FE83" s="63">
        <f t="shared" si="827"/>
        <v>0</v>
      </c>
      <c r="FF83" s="63">
        <f t="shared" si="827"/>
        <v>0</v>
      </c>
      <c r="FG83" s="63">
        <f t="shared" si="827"/>
        <v>0</v>
      </c>
      <c r="FH83" s="63">
        <f t="shared" si="827"/>
        <v>0</v>
      </c>
      <c r="FI83" s="63">
        <f t="shared" si="827"/>
        <v>0</v>
      </c>
      <c r="FJ83" s="63">
        <f t="shared" si="827"/>
        <v>0</v>
      </c>
      <c r="FK83" s="63">
        <f t="shared" si="827"/>
        <v>0</v>
      </c>
      <c r="FL83" s="63">
        <f t="shared" si="827"/>
        <v>0</v>
      </c>
      <c r="FM83" s="63">
        <f t="shared" si="827"/>
        <v>0</v>
      </c>
      <c r="FN83" s="63">
        <f t="shared" si="827"/>
        <v>0</v>
      </c>
      <c r="FO83" s="63">
        <f t="shared" si="827"/>
        <v>0</v>
      </c>
      <c r="FP83" s="63">
        <f t="shared" si="827"/>
        <v>0</v>
      </c>
      <c r="FQ83" s="63">
        <f t="shared" si="827"/>
        <v>0</v>
      </c>
      <c r="FR83" s="63">
        <f t="shared" si="827"/>
        <v>0</v>
      </c>
      <c r="FS83" s="63">
        <f t="shared" si="827"/>
        <v>0</v>
      </c>
      <c r="FT83" s="63">
        <f t="shared" si="827"/>
        <v>0</v>
      </c>
      <c r="FU83" s="63">
        <f t="shared" si="827"/>
        <v>0</v>
      </c>
      <c r="FV83" s="63">
        <f t="shared" si="827"/>
        <v>0</v>
      </c>
      <c r="FW83" s="63">
        <f t="shared" si="827"/>
        <v>0</v>
      </c>
      <c r="FX83" s="63">
        <f t="shared" si="827"/>
        <v>0</v>
      </c>
      <c r="FY83" s="63">
        <f t="shared" si="827"/>
        <v>0</v>
      </c>
      <c r="FZ83" s="63">
        <f t="shared" si="827"/>
        <v>0</v>
      </c>
      <c r="GA83" s="63">
        <f t="shared" si="827"/>
        <v>0</v>
      </c>
      <c r="GB83" s="63">
        <f t="shared" si="827"/>
        <v>0</v>
      </c>
      <c r="GC83" s="63">
        <f t="shared" si="827"/>
        <v>0</v>
      </c>
      <c r="GD83" s="63">
        <f t="shared" si="827"/>
        <v>0</v>
      </c>
      <c r="GE83" s="63">
        <f t="shared" si="827"/>
        <v>0</v>
      </c>
      <c r="GF83" s="63">
        <f t="shared" si="827"/>
        <v>0</v>
      </c>
      <c r="GG83" s="63">
        <f t="shared" si="827"/>
        <v>0</v>
      </c>
      <c r="GH83" s="63">
        <f t="shared" si="827"/>
        <v>0</v>
      </c>
      <c r="GI83" s="63">
        <f t="shared" si="827"/>
        <v>0</v>
      </c>
      <c r="GJ83" s="63">
        <f t="shared" si="827"/>
        <v>0</v>
      </c>
    </row>
    <row r="84" spans="1:192" x14ac:dyDescent="0.25">
      <c r="A84" s="85"/>
      <c r="B84" s="85"/>
      <c r="C84" s="672"/>
      <c r="D84" s="66"/>
      <c r="E84" s="63" t="str">
        <f xml:space="preserve"> E$25</f>
        <v>DSRA target balance</v>
      </c>
      <c r="F84" s="63">
        <f t="shared" ref="F84:BQ84" si="828" xml:space="preserve"> F$25</f>
        <v>0</v>
      </c>
      <c r="G84" s="63" t="str">
        <f t="shared" si="828"/>
        <v>$ 000s</v>
      </c>
      <c r="H84" s="63">
        <f t="shared" si="828"/>
        <v>0</v>
      </c>
      <c r="I84" s="63">
        <f t="shared" si="828"/>
        <v>0</v>
      </c>
      <c r="J84" s="63">
        <f t="shared" si="828"/>
        <v>0</v>
      </c>
      <c r="K84" s="63">
        <f t="shared" si="828"/>
        <v>0</v>
      </c>
      <c r="L84" s="63">
        <f t="shared" si="828"/>
        <v>0</v>
      </c>
      <c r="M84" s="63">
        <f t="shared" si="828"/>
        <v>0</v>
      </c>
      <c r="N84" s="63">
        <f t="shared" si="828"/>
        <v>0</v>
      </c>
      <c r="O84" s="63">
        <f t="shared" si="828"/>
        <v>0</v>
      </c>
      <c r="P84" s="63">
        <f t="shared" si="828"/>
        <v>0</v>
      </c>
      <c r="Q84" s="63">
        <f t="shared" si="828"/>
        <v>0</v>
      </c>
      <c r="R84" s="63">
        <f t="shared" si="828"/>
        <v>0</v>
      </c>
      <c r="S84" s="63">
        <f t="shared" si="828"/>
        <v>3444.3289314719805</v>
      </c>
      <c r="T84" s="63">
        <f t="shared" si="828"/>
        <v>3428.2548482676907</v>
      </c>
      <c r="U84" s="63">
        <f t="shared" si="828"/>
        <v>3417.456661937656</v>
      </c>
      <c r="V84" s="63">
        <f t="shared" si="828"/>
        <v>3406.9463190059073</v>
      </c>
      <c r="W84" s="63">
        <f t="shared" si="828"/>
        <v>3391.1647659291152</v>
      </c>
      <c r="X84" s="63">
        <f t="shared" si="828"/>
        <v>3387.0785332675359</v>
      </c>
      <c r="Y84" s="63">
        <f t="shared" si="828"/>
        <v>3376.1702988981415</v>
      </c>
      <c r="Z84" s="63">
        <f t="shared" si="828"/>
        <v>3365.5490606252379</v>
      </c>
      <c r="AA84" s="63">
        <f t="shared" si="828"/>
        <v>3355.7208822868461</v>
      </c>
      <c r="AB84" s="63">
        <f t="shared" si="828"/>
        <v>3345.4946288348037</v>
      </c>
      <c r="AC84" s="63">
        <f t="shared" si="828"/>
        <v>3334.5011047729081</v>
      </c>
      <c r="AD84" s="63">
        <f t="shared" si="828"/>
        <v>3323.7936472744232</v>
      </c>
      <c r="AE84" s="63">
        <f t="shared" si="828"/>
        <v>3313.864616240654</v>
      </c>
      <c r="AF84" s="63">
        <f t="shared" si="828"/>
        <v>3303.5320614394054</v>
      </c>
      <c r="AG84" s="63">
        <f t="shared" si="828"/>
        <v>3292.4360657655216</v>
      </c>
      <c r="AH84" s="63">
        <f t="shared" si="828"/>
        <v>3281.6252746109931</v>
      </c>
      <c r="AI84" s="63">
        <f t="shared" si="828"/>
        <v>3277.4265947297567</v>
      </c>
      <c r="AJ84" s="63">
        <f t="shared" si="828"/>
        <v>3261.1453051482563</v>
      </c>
      <c r="AK84" s="63">
        <f t="shared" si="828"/>
        <v>3249.9434185273603</v>
      </c>
      <c r="AL84" s="63">
        <f t="shared" si="828"/>
        <v>3239.0258926998595</v>
      </c>
      <c r="AM84" s="63">
        <f t="shared" si="828"/>
        <v>3223.0266502576128</v>
      </c>
      <c r="AN84" s="63">
        <f t="shared" si="828"/>
        <v>3218.2945794694019</v>
      </c>
      <c r="AO84" s="63">
        <f t="shared" si="828"/>
        <v>3206.9676395640877</v>
      </c>
      <c r="AP84" s="63">
        <f t="shared" si="828"/>
        <v>3195.9242912255313</v>
      </c>
      <c r="AQ84" s="63">
        <f t="shared" si="828"/>
        <v>3185.6535504676667</v>
      </c>
      <c r="AR84" s="63">
        <f t="shared" si="828"/>
        <v>3174.9809691594655</v>
      </c>
      <c r="AS84" s="63">
        <f t="shared" si="828"/>
        <v>3163.5563241752529</v>
      </c>
      <c r="AT84" s="63">
        <f t="shared" si="828"/>
        <v>3152.4144099307023</v>
      </c>
      <c r="AU84" s="63">
        <f t="shared" si="828"/>
        <v>3142.0294612103335</v>
      </c>
      <c r="AV84" s="63">
        <f t="shared" si="828"/>
        <v>3131.2364702253781</v>
      </c>
      <c r="AW84" s="63">
        <f t="shared" si="828"/>
        <v>3119.6951709407754</v>
      </c>
      <c r="AX84" s="63">
        <f t="shared" si="828"/>
        <v>3108.4358152467835</v>
      </c>
      <c r="AY84" s="63">
        <f t="shared" si="828"/>
        <v>3103.5498051692957</v>
      </c>
      <c r="AZ84" s="63">
        <f t="shared" si="828"/>
        <v>3087.0108912714877</v>
      </c>
      <c r="BA84" s="63">
        <f t="shared" si="828"/>
        <v>3075.3491807228938</v>
      </c>
      <c r="BB84" s="63">
        <f t="shared" si="828"/>
        <v>3063.9686460188113</v>
      </c>
      <c r="BC84" s="63">
        <f t="shared" si="828"/>
        <v>3047.7009514848633</v>
      </c>
      <c r="BD84" s="63">
        <f t="shared" si="828"/>
        <v>3042.2602419448331</v>
      </c>
      <c r="BE84" s="63">
        <f t="shared" si="828"/>
        <v>3030.4568732245816</v>
      </c>
      <c r="BF84" s="63">
        <f t="shared" si="828"/>
        <v>3018.9339763582852</v>
      </c>
      <c r="BG84" s="63">
        <f t="shared" si="828"/>
        <v>3008.1632032325601</v>
      </c>
      <c r="BH84" s="63">
        <f t="shared" si="828"/>
        <v>2996.9856535714648</v>
      </c>
      <c r="BI84" s="63">
        <f t="shared" si="828"/>
        <v>2985.0708490667412</v>
      </c>
      <c r="BJ84" s="63">
        <f t="shared" si="828"/>
        <v>2973.4354596238527</v>
      </c>
      <c r="BK84" s="63">
        <f t="shared" si="828"/>
        <v>2331.3693729872971</v>
      </c>
      <c r="BL84" s="63">
        <f t="shared" si="828"/>
        <v>1635.8003699836327</v>
      </c>
      <c r="BM84" s="63">
        <f t="shared" si="828"/>
        <v>792.67897229305254</v>
      </c>
      <c r="BN84" s="63">
        <f t="shared" si="828"/>
        <v>1.6498372223509329E-4</v>
      </c>
      <c r="BO84" s="63">
        <f t="shared" si="828"/>
        <v>0</v>
      </c>
      <c r="BP84" s="63">
        <f t="shared" si="828"/>
        <v>0</v>
      </c>
      <c r="BQ84" s="63">
        <f t="shared" si="828"/>
        <v>0</v>
      </c>
      <c r="BR84" s="63">
        <f t="shared" ref="BR84:EC84" si="829" xml:space="preserve"> BR$25</f>
        <v>0</v>
      </c>
      <c r="BS84" s="63">
        <f t="shared" si="829"/>
        <v>0</v>
      </c>
      <c r="BT84" s="63">
        <f t="shared" si="829"/>
        <v>0</v>
      </c>
      <c r="BU84" s="63">
        <f t="shared" si="829"/>
        <v>0</v>
      </c>
      <c r="BV84" s="63">
        <f t="shared" si="829"/>
        <v>0</v>
      </c>
      <c r="BW84" s="63">
        <f t="shared" si="829"/>
        <v>0</v>
      </c>
      <c r="BX84" s="63">
        <f t="shared" si="829"/>
        <v>0</v>
      </c>
      <c r="BY84" s="63">
        <f t="shared" si="829"/>
        <v>0</v>
      </c>
      <c r="BZ84" s="63">
        <f t="shared" si="829"/>
        <v>0</v>
      </c>
      <c r="CA84" s="63">
        <f t="shared" si="829"/>
        <v>0</v>
      </c>
      <c r="CB84" s="63">
        <f t="shared" si="829"/>
        <v>0</v>
      </c>
      <c r="CC84" s="63">
        <f t="shared" si="829"/>
        <v>0</v>
      </c>
      <c r="CD84" s="63">
        <f t="shared" si="829"/>
        <v>0</v>
      </c>
      <c r="CE84" s="63">
        <f t="shared" si="829"/>
        <v>0</v>
      </c>
      <c r="CF84" s="63">
        <f t="shared" si="829"/>
        <v>0</v>
      </c>
      <c r="CG84" s="63">
        <f t="shared" si="829"/>
        <v>0</v>
      </c>
      <c r="CH84" s="63">
        <f t="shared" si="829"/>
        <v>0</v>
      </c>
      <c r="CI84" s="63">
        <f t="shared" si="829"/>
        <v>0</v>
      </c>
      <c r="CJ84" s="63">
        <f t="shared" si="829"/>
        <v>0</v>
      </c>
      <c r="CK84" s="63">
        <f t="shared" si="829"/>
        <v>0</v>
      </c>
      <c r="CL84" s="63">
        <f t="shared" si="829"/>
        <v>0</v>
      </c>
      <c r="CM84" s="63">
        <f t="shared" si="829"/>
        <v>0</v>
      </c>
      <c r="CN84" s="63">
        <f t="shared" si="829"/>
        <v>0</v>
      </c>
      <c r="CO84" s="63">
        <f t="shared" si="829"/>
        <v>0</v>
      </c>
      <c r="CP84" s="63">
        <f t="shared" si="829"/>
        <v>0</v>
      </c>
      <c r="CQ84" s="63">
        <f t="shared" si="829"/>
        <v>0</v>
      </c>
      <c r="CR84" s="63">
        <f t="shared" si="829"/>
        <v>0</v>
      </c>
      <c r="CS84" s="63">
        <f t="shared" si="829"/>
        <v>0</v>
      </c>
      <c r="CT84" s="63">
        <f t="shared" si="829"/>
        <v>0</v>
      </c>
      <c r="CU84" s="63">
        <f t="shared" si="829"/>
        <v>0</v>
      </c>
      <c r="CV84" s="63">
        <f t="shared" si="829"/>
        <v>0</v>
      </c>
      <c r="CW84" s="63">
        <f t="shared" si="829"/>
        <v>0</v>
      </c>
      <c r="CX84" s="63">
        <f t="shared" si="829"/>
        <v>0</v>
      </c>
      <c r="CY84" s="63">
        <f t="shared" si="829"/>
        <v>0</v>
      </c>
      <c r="CZ84" s="63">
        <f t="shared" si="829"/>
        <v>0</v>
      </c>
      <c r="DA84" s="63">
        <f t="shared" si="829"/>
        <v>0</v>
      </c>
      <c r="DB84" s="63">
        <f t="shared" si="829"/>
        <v>0</v>
      </c>
      <c r="DC84" s="63">
        <f t="shared" si="829"/>
        <v>0</v>
      </c>
      <c r="DD84" s="63">
        <f t="shared" si="829"/>
        <v>0</v>
      </c>
      <c r="DE84" s="63">
        <f t="shared" si="829"/>
        <v>0</v>
      </c>
      <c r="DF84" s="63">
        <f t="shared" si="829"/>
        <v>0</v>
      </c>
      <c r="DG84" s="63">
        <f t="shared" si="829"/>
        <v>0</v>
      </c>
      <c r="DH84" s="63">
        <f t="shared" si="829"/>
        <v>0</v>
      </c>
      <c r="DI84" s="63">
        <f t="shared" si="829"/>
        <v>0</v>
      </c>
      <c r="DJ84" s="63">
        <f t="shared" si="829"/>
        <v>0</v>
      </c>
      <c r="DK84" s="63">
        <f t="shared" si="829"/>
        <v>0</v>
      </c>
      <c r="DL84" s="63">
        <f t="shared" si="829"/>
        <v>0</v>
      </c>
      <c r="DM84" s="63">
        <f t="shared" si="829"/>
        <v>0</v>
      </c>
      <c r="DN84" s="63">
        <f t="shared" si="829"/>
        <v>0</v>
      </c>
      <c r="DO84" s="63">
        <f t="shared" si="829"/>
        <v>0</v>
      </c>
      <c r="DP84" s="63">
        <f t="shared" si="829"/>
        <v>0</v>
      </c>
      <c r="DQ84" s="63">
        <f t="shared" si="829"/>
        <v>0</v>
      </c>
      <c r="DR84" s="63">
        <f t="shared" si="829"/>
        <v>0</v>
      </c>
      <c r="DS84" s="63">
        <f t="shared" si="829"/>
        <v>0</v>
      </c>
      <c r="DT84" s="63">
        <f t="shared" si="829"/>
        <v>0</v>
      </c>
      <c r="DU84" s="63">
        <f t="shared" si="829"/>
        <v>0</v>
      </c>
      <c r="DV84" s="63">
        <f t="shared" si="829"/>
        <v>0</v>
      </c>
      <c r="DW84" s="63">
        <f t="shared" si="829"/>
        <v>0</v>
      </c>
      <c r="DX84" s="63">
        <f t="shared" si="829"/>
        <v>0</v>
      </c>
      <c r="DY84" s="63">
        <f t="shared" si="829"/>
        <v>0</v>
      </c>
      <c r="DZ84" s="63">
        <f t="shared" si="829"/>
        <v>0</v>
      </c>
      <c r="EA84" s="63">
        <f t="shared" si="829"/>
        <v>0</v>
      </c>
      <c r="EB84" s="63">
        <f t="shared" si="829"/>
        <v>0</v>
      </c>
      <c r="EC84" s="63">
        <f t="shared" si="829"/>
        <v>0</v>
      </c>
      <c r="ED84" s="63">
        <f t="shared" ref="ED84:GJ84" si="830" xml:space="preserve"> ED$25</f>
        <v>0</v>
      </c>
      <c r="EE84" s="63">
        <f t="shared" si="830"/>
        <v>0</v>
      </c>
      <c r="EF84" s="63">
        <f t="shared" si="830"/>
        <v>0</v>
      </c>
      <c r="EG84" s="63">
        <f t="shared" si="830"/>
        <v>0</v>
      </c>
      <c r="EH84" s="63">
        <f t="shared" si="830"/>
        <v>0</v>
      </c>
      <c r="EI84" s="63">
        <f t="shared" si="830"/>
        <v>0</v>
      </c>
      <c r="EJ84" s="63">
        <f t="shared" si="830"/>
        <v>0</v>
      </c>
      <c r="EK84" s="63">
        <f t="shared" si="830"/>
        <v>0</v>
      </c>
      <c r="EL84" s="63">
        <f t="shared" si="830"/>
        <v>0</v>
      </c>
      <c r="EM84" s="63">
        <f t="shared" si="830"/>
        <v>0</v>
      </c>
      <c r="EN84" s="63">
        <f t="shared" si="830"/>
        <v>0</v>
      </c>
      <c r="EO84" s="63">
        <f t="shared" si="830"/>
        <v>0</v>
      </c>
      <c r="EP84" s="63">
        <f t="shared" si="830"/>
        <v>0</v>
      </c>
      <c r="EQ84" s="63">
        <f t="shared" si="830"/>
        <v>0</v>
      </c>
      <c r="ER84" s="63">
        <f t="shared" si="830"/>
        <v>0</v>
      </c>
      <c r="ES84" s="63">
        <f t="shared" si="830"/>
        <v>0</v>
      </c>
      <c r="ET84" s="63">
        <f t="shared" si="830"/>
        <v>0</v>
      </c>
      <c r="EU84" s="63">
        <f t="shared" si="830"/>
        <v>0</v>
      </c>
      <c r="EV84" s="63">
        <f t="shared" si="830"/>
        <v>0</v>
      </c>
      <c r="EW84" s="63">
        <f t="shared" si="830"/>
        <v>0</v>
      </c>
      <c r="EX84" s="63">
        <f t="shared" si="830"/>
        <v>0</v>
      </c>
      <c r="EY84" s="63">
        <f t="shared" si="830"/>
        <v>0</v>
      </c>
      <c r="EZ84" s="63">
        <f t="shared" si="830"/>
        <v>0</v>
      </c>
      <c r="FA84" s="63">
        <f t="shared" si="830"/>
        <v>0</v>
      </c>
      <c r="FB84" s="63">
        <f t="shared" si="830"/>
        <v>0</v>
      </c>
      <c r="FC84" s="63">
        <f t="shared" si="830"/>
        <v>0</v>
      </c>
      <c r="FD84" s="63">
        <f t="shared" si="830"/>
        <v>0</v>
      </c>
      <c r="FE84" s="63">
        <f t="shared" si="830"/>
        <v>0</v>
      </c>
      <c r="FF84" s="63">
        <f t="shared" si="830"/>
        <v>0</v>
      </c>
      <c r="FG84" s="63">
        <f t="shared" si="830"/>
        <v>0</v>
      </c>
      <c r="FH84" s="63">
        <f t="shared" si="830"/>
        <v>0</v>
      </c>
      <c r="FI84" s="63">
        <f t="shared" si="830"/>
        <v>0</v>
      </c>
      <c r="FJ84" s="63">
        <f t="shared" si="830"/>
        <v>0</v>
      </c>
      <c r="FK84" s="63">
        <f t="shared" si="830"/>
        <v>0</v>
      </c>
      <c r="FL84" s="63">
        <f t="shared" si="830"/>
        <v>0</v>
      </c>
      <c r="FM84" s="63">
        <f t="shared" si="830"/>
        <v>0</v>
      </c>
      <c r="FN84" s="63">
        <f t="shared" si="830"/>
        <v>0</v>
      </c>
      <c r="FO84" s="63">
        <f t="shared" si="830"/>
        <v>0</v>
      </c>
      <c r="FP84" s="63">
        <f t="shared" si="830"/>
        <v>0</v>
      </c>
      <c r="FQ84" s="63">
        <f t="shared" si="830"/>
        <v>0</v>
      </c>
      <c r="FR84" s="63">
        <f t="shared" si="830"/>
        <v>0</v>
      </c>
      <c r="FS84" s="63">
        <f t="shared" si="830"/>
        <v>0</v>
      </c>
      <c r="FT84" s="63">
        <f t="shared" si="830"/>
        <v>0</v>
      </c>
      <c r="FU84" s="63">
        <f t="shared" si="830"/>
        <v>0</v>
      </c>
      <c r="FV84" s="63">
        <f t="shared" si="830"/>
        <v>0</v>
      </c>
      <c r="FW84" s="63">
        <f t="shared" si="830"/>
        <v>0</v>
      </c>
      <c r="FX84" s="63">
        <f t="shared" si="830"/>
        <v>0</v>
      </c>
      <c r="FY84" s="63">
        <f t="shared" si="830"/>
        <v>0</v>
      </c>
      <c r="FZ84" s="63">
        <f t="shared" si="830"/>
        <v>0</v>
      </c>
      <c r="GA84" s="63">
        <f t="shared" si="830"/>
        <v>0</v>
      </c>
      <c r="GB84" s="63">
        <f t="shared" si="830"/>
        <v>0</v>
      </c>
      <c r="GC84" s="63">
        <f t="shared" si="830"/>
        <v>0</v>
      </c>
      <c r="GD84" s="63">
        <f t="shared" si="830"/>
        <v>0</v>
      </c>
      <c r="GE84" s="63">
        <f t="shared" si="830"/>
        <v>0</v>
      </c>
      <c r="GF84" s="63">
        <f t="shared" si="830"/>
        <v>0</v>
      </c>
      <c r="GG84" s="63">
        <f t="shared" si="830"/>
        <v>0</v>
      </c>
      <c r="GH84" s="63">
        <f t="shared" si="830"/>
        <v>0</v>
      </c>
      <c r="GI84" s="63">
        <f t="shared" si="830"/>
        <v>0</v>
      </c>
      <c r="GJ84" s="63">
        <f t="shared" si="830"/>
        <v>0</v>
      </c>
    </row>
    <row r="85" spans="1:192" s="603" customFormat="1" ht="12.5" x14ac:dyDescent="0.25">
      <c r="A85" s="83">
        <f xml:space="preserve"> Time!A$161</f>
        <v>0</v>
      </c>
      <c r="B85" s="83">
        <f xml:space="preserve"> Time!B$161</f>
        <v>0</v>
      </c>
      <c r="C85" s="83">
        <f xml:space="preserve"> Time!C$161</f>
        <v>0</v>
      </c>
      <c r="D85" s="83">
        <f xml:space="preserve"> Time!D$161</f>
        <v>0</v>
      </c>
      <c r="E85" s="83" t="str">
        <f xml:space="preserve"> Time!E$161</f>
        <v>Senior debt repayment flag</v>
      </c>
      <c r="F85" s="83">
        <f xml:space="preserve"> Time!F$161</f>
        <v>0</v>
      </c>
      <c r="G85" s="83" t="str">
        <f xml:space="preserve"> Time!G$161</f>
        <v>flag</v>
      </c>
      <c r="H85" s="83">
        <f xml:space="preserve"> Time!H$161</f>
        <v>48</v>
      </c>
      <c r="I85" s="83">
        <f xml:space="preserve"> Time!I$161</f>
        <v>0</v>
      </c>
      <c r="J85" s="83">
        <f xml:space="preserve"> Time!J$161</f>
        <v>0</v>
      </c>
      <c r="K85" s="83">
        <f xml:space="preserve"> Time!K$161</f>
        <v>0</v>
      </c>
      <c r="L85" s="83">
        <f xml:space="preserve"> Time!L$161</f>
        <v>0</v>
      </c>
      <c r="M85" s="83">
        <f xml:space="preserve"> Time!M$161</f>
        <v>0</v>
      </c>
      <c r="N85" s="83">
        <f xml:space="preserve"> Time!N$161</f>
        <v>0</v>
      </c>
      <c r="O85" s="83">
        <f xml:space="preserve"> Time!O$161</f>
        <v>0</v>
      </c>
      <c r="P85" s="83">
        <f xml:space="preserve"> Time!P$161</f>
        <v>0</v>
      </c>
      <c r="Q85" s="83">
        <f xml:space="preserve"> Time!Q$161</f>
        <v>0</v>
      </c>
      <c r="R85" s="83">
        <f xml:space="preserve"> Time!R$161</f>
        <v>0</v>
      </c>
      <c r="S85" s="83">
        <f xml:space="preserve"> Time!S$161</f>
        <v>1</v>
      </c>
      <c r="T85" s="83">
        <f xml:space="preserve"> Time!T$161</f>
        <v>1</v>
      </c>
      <c r="U85" s="83">
        <f xml:space="preserve"> Time!U$161</f>
        <v>1</v>
      </c>
      <c r="V85" s="83">
        <f xml:space="preserve"> Time!V$161</f>
        <v>1</v>
      </c>
      <c r="W85" s="83">
        <f xml:space="preserve"> Time!W$161</f>
        <v>1</v>
      </c>
      <c r="X85" s="83">
        <f xml:space="preserve"> Time!X$161</f>
        <v>1</v>
      </c>
      <c r="Y85" s="83">
        <f xml:space="preserve"> Time!Y$161</f>
        <v>1</v>
      </c>
      <c r="Z85" s="83">
        <f xml:space="preserve"> Time!Z$161</f>
        <v>1</v>
      </c>
      <c r="AA85" s="83">
        <f xml:space="preserve"> Time!AA$161</f>
        <v>1</v>
      </c>
      <c r="AB85" s="83">
        <f xml:space="preserve"> Time!AB$161</f>
        <v>1</v>
      </c>
      <c r="AC85" s="83">
        <f xml:space="preserve"> Time!AC$161</f>
        <v>1</v>
      </c>
      <c r="AD85" s="83">
        <f xml:space="preserve"> Time!AD$161</f>
        <v>1</v>
      </c>
      <c r="AE85" s="83">
        <f xml:space="preserve"> Time!AE$161</f>
        <v>1</v>
      </c>
      <c r="AF85" s="83">
        <f xml:space="preserve"> Time!AF$161</f>
        <v>1</v>
      </c>
      <c r="AG85" s="83">
        <f xml:space="preserve"> Time!AG$161</f>
        <v>1</v>
      </c>
      <c r="AH85" s="83">
        <f xml:space="preserve"> Time!AH$161</f>
        <v>1</v>
      </c>
      <c r="AI85" s="83">
        <f xml:space="preserve"> Time!AI$161</f>
        <v>1</v>
      </c>
      <c r="AJ85" s="83">
        <f xml:space="preserve"> Time!AJ$161</f>
        <v>1</v>
      </c>
      <c r="AK85" s="83">
        <f xml:space="preserve"> Time!AK$161</f>
        <v>1</v>
      </c>
      <c r="AL85" s="83">
        <f xml:space="preserve"> Time!AL$161</f>
        <v>1</v>
      </c>
      <c r="AM85" s="83">
        <f xml:space="preserve"> Time!AM$161</f>
        <v>1</v>
      </c>
      <c r="AN85" s="83">
        <f xml:space="preserve"> Time!AN$161</f>
        <v>1</v>
      </c>
      <c r="AO85" s="83">
        <f xml:space="preserve"> Time!AO$161</f>
        <v>1</v>
      </c>
      <c r="AP85" s="83">
        <f xml:space="preserve"> Time!AP$161</f>
        <v>1</v>
      </c>
      <c r="AQ85" s="83">
        <f xml:space="preserve"> Time!AQ$161</f>
        <v>1</v>
      </c>
      <c r="AR85" s="83">
        <f xml:space="preserve"> Time!AR$161</f>
        <v>1</v>
      </c>
      <c r="AS85" s="83">
        <f xml:space="preserve"> Time!AS$161</f>
        <v>1</v>
      </c>
      <c r="AT85" s="83">
        <f xml:space="preserve"> Time!AT$161</f>
        <v>1</v>
      </c>
      <c r="AU85" s="83">
        <f xml:space="preserve"> Time!AU$161</f>
        <v>1</v>
      </c>
      <c r="AV85" s="83">
        <f xml:space="preserve"> Time!AV$161</f>
        <v>1</v>
      </c>
      <c r="AW85" s="83">
        <f xml:space="preserve"> Time!AW$161</f>
        <v>1</v>
      </c>
      <c r="AX85" s="83">
        <f xml:space="preserve"> Time!AX$161</f>
        <v>1</v>
      </c>
      <c r="AY85" s="83">
        <f xml:space="preserve"> Time!AY$161</f>
        <v>1</v>
      </c>
      <c r="AZ85" s="83">
        <f xml:space="preserve"> Time!AZ$161</f>
        <v>1</v>
      </c>
      <c r="BA85" s="83">
        <f xml:space="preserve"> Time!BA$161</f>
        <v>1</v>
      </c>
      <c r="BB85" s="83">
        <f xml:space="preserve"> Time!BB$161</f>
        <v>1</v>
      </c>
      <c r="BC85" s="83">
        <f xml:space="preserve"> Time!BC$161</f>
        <v>1</v>
      </c>
      <c r="BD85" s="83">
        <f xml:space="preserve"> Time!BD$161</f>
        <v>1</v>
      </c>
      <c r="BE85" s="83">
        <f xml:space="preserve"> Time!BE$161</f>
        <v>1</v>
      </c>
      <c r="BF85" s="83">
        <f xml:space="preserve"> Time!BF$161</f>
        <v>1</v>
      </c>
      <c r="BG85" s="83">
        <f xml:space="preserve"> Time!BG$161</f>
        <v>1</v>
      </c>
      <c r="BH85" s="83">
        <f xml:space="preserve"> Time!BH$161</f>
        <v>1</v>
      </c>
      <c r="BI85" s="83">
        <f xml:space="preserve"> Time!BI$161</f>
        <v>1</v>
      </c>
      <c r="BJ85" s="83">
        <f xml:space="preserve"> Time!BJ$161</f>
        <v>1</v>
      </c>
      <c r="BK85" s="83">
        <f xml:space="preserve"> Time!BK$161</f>
        <v>1</v>
      </c>
      <c r="BL85" s="83">
        <f xml:space="preserve"> Time!BL$161</f>
        <v>1</v>
      </c>
      <c r="BM85" s="83">
        <f xml:space="preserve"> Time!BM$161</f>
        <v>1</v>
      </c>
      <c r="BN85" s="83">
        <f xml:space="preserve"> Time!BN$161</f>
        <v>1</v>
      </c>
      <c r="BO85" s="83">
        <f xml:space="preserve"> Time!BO$161</f>
        <v>0</v>
      </c>
      <c r="BP85" s="83">
        <f xml:space="preserve"> Time!BP$161</f>
        <v>0</v>
      </c>
      <c r="BQ85" s="83">
        <f xml:space="preserve"> Time!BQ$161</f>
        <v>0</v>
      </c>
      <c r="BR85" s="83">
        <f xml:space="preserve"> Time!BR$161</f>
        <v>0</v>
      </c>
      <c r="BS85" s="83">
        <f xml:space="preserve"> Time!BS$161</f>
        <v>0</v>
      </c>
      <c r="BT85" s="83">
        <f xml:space="preserve"> Time!BT$161</f>
        <v>0</v>
      </c>
      <c r="BU85" s="83">
        <f xml:space="preserve"> Time!BU$161</f>
        <v>0</v>
      </c>
      <c r="BV85" s="83">
        <f xml:space="preserve"> Time!BV$161</f>
        <v>0</v>
      </c>
      <c r="BW85" s="83">
        <f xml:space="preserve"> Time!BW$161</f>
        <v>0</v>
      </c>
      <c r="BX85" s="83">
        <f xml:space="preserve"> Time!BX$161</f>
        <v>0</v>
      </c>
      <c r="BY85" s="83">
        <f xml:space="preserve"> Time!BY$161</f>
        <v>0</v>
      </c>
      <c r="BZ85" s="83">
        <f xml:space="preserve"> Time!BZ$161</f>
        <v>0</v>
      </c>
      <c r="CA85" s="83">
        <f xml:space="preserve"> Time!CA$161</f>
        <v>0</v>
      </c>
      <c r="CB85" s="83">
        <f xml:space="preserve"> Time!CB$161</f>
        <v>0</v>
      </c>
      <c r="CC85" s="83">
        <f xml:space="preserve"> Time!CC$161</f>
        <v>0</v>
      </c>
      <c r="CD85" s="83">
        <f xml:space="preserve"> Time!CD$161</f>
        <v>0</v>
      </c>
      <c r="CE85" s="83">
        <f xml:space="preserve"> Time!CE$161</f>
        <v>0</v>
      </c>
      <c r="CF85" s="83">
        <f xml:space="preserve"> Time!CF$161</f>
        <v>0</v>
      </c>
      <c r="CG85" s="83">
        <f xml:space="preserve"> Time!CG$161</f>
        <v>0</v>
      </c>
      <c r="CH85" s="83">
        <f xml:space="preserve"> Time!CH$161</f>
        <v>0</v>
      </c>
      <c r="CI85" s="83">
        <f xml:space="preserve"> Time!CI$161</f>
        <v>0</v>
      </c>
      <c r="CJ85" s="83">
        <f xml:space="preserve"> Time!CJ$161</f>
        <v>0</v>
      </c>
      <c r="CK85" s="83">
        <f xml:space="preserve"> Time!CK$161</f>
        <v>0</v>
      </c>
      <c r="CL85" s="83">
        <f xml:space="preserve"> Time!CL$161</f>
        <v>0</v>
      </c>
      <c r="CM85" s="83">
        <f xml:space="preserve"> Time!CM$161</f>
        <v>0</v>
      </c>
      <c r="CN85" s="83">
        <f xml:space="preserve"> Time!CN$161</f>
        <v>0</v>
      </c>
      <c r="CO85" s="83">
        <f xml:space="preserve"> Time!CO$161</f>
        <v>0</v>
      </c>
      <c r="CP85" s="83">
        <f xml:space="preserve"> Time!CP$161</f>
        <v>0</v>
      </c>
      <c r="CQ85" s="83">
        <f xml:space="preserve"> Time!CQ$161</f>
        <v>0</v>
      </c>
      <c r="CR85" s="83">
        <f xml:space="preserve"> Time!CR$161</f>
        <v>0</v>
      </c>
      <c r="CS85" s="83">
        <f xml:space="preserve"> Time!CS$161</f>
        <v>0</v>
      </c>
      <c r="CT85" s="83">
        <f xml:space="preserve"> Time!CT$161</f>
        <v>0</v>
      </c>
      <c r="CU85" s="83">
        <f xml:space="preserve"> Time!CU$161</f>
        <v>0</v>
      </c>
      <c r="CV85" s="83">
        <f xml:space="preserve"> Time!CV$161</f>
        <v>0</v>
      </c>
      <c r="CW85" s="83">
        <f xml:space="preserve"> Time!CW$161</f>
        <v>0</v>
      </c>
      <c r="CX85" s="83">
        <f xml:space="preserve"> Time!CX$161</f>
        <v>0</v>
      </c>
      <c r="CY85" s="83">
        <f xml:space="preserve"> Time!CY$161</f>
        <v>0</v>
      </c>
      <c r="CZ85" s="83">
        <f xml:space="preserve"> Time!CZ$161</f>
        <v>0</v>
      </c>
      <c r="DA85" s="83">
        <f xml:space="preserve"> Time!DA$161</f>
        <v>0</v>
      </c>
      <c r="DB85" s="83">
        <f xml:space="preserve"> Time!DB$161</f>
        <v>0</v>
      </c>
      <c r="DC85" s="83">
        <f xml:space="preserve"> Time!DC$161</f>
        <v>0</v>
      </c>
      <c r="DD85" s="83">
        <f xml:space="preserve"> Time!DD$161</f>
        <v>0</v>
      </c>
      <c r="DE85" s="83">
        <f xml:space="preserve"> Time!DE$161</f>
        <v>0</v>
      </c>
      <c r="DF85" s="83">
        <f xml:space="preserve"> Time!DF$161</f>
        <v>0</v>
      </c>
      <c r="DG85" s="83">
        <f xml:space="preserve"> Time!DG$161</f>
        <v>0</v>
      </c>
      <c r="DH85" s="83">
        <f xml:space="preserve"> Time!DH$161</f>
        <v>0</v>
      </c>
      <c r="DI85" s="83">
        <f xml:space="preserve"> Time!DI$161</f>
        <v>0</v>
      </c>
      <c r="DJ85" s="83">
        <f xml:space="preserve"> Time!DJ$161</f>
        <v>0</v>
      </c>
      <c r="DK85" s="83">
        <f xml:space="preserve"> Time!DK$161</f>
        <v>0</v>
      </c>
      <c r="DL85" s="83">
        <f xml:space="preserve"> Time!DL$161</f>
        <v>0</v>
      </c>
      <c r="DM85" s="83">
        <f xml:space="preserve"> Time!DM$161</f>
        <v>0</v>
      </c>
      <c r="DN85" s="83">
        <f xml:space="preserve"> Time!DN$161</f>
        <v>0</v>
      </c>
      <c r="DO85" s="83">
        <f xml:space="preserve"> Time!DO$161</f>
        <v>0</v>
      </c>
      <c r="DP85" s="83">
        <f xml:space="preserve"> Time!DP$161</f>
        <v>0</v>
      </c>
      <c r="DQ85" s="83">
        <f xml:space="preserve"> Time!DQ$161</f>
        <v>0</v>
      </c>
      <c r="DR85" s="83">
        <f xml:space="preserve"> Time!DR$161</f>
        <v>0</v>
      </c>
      <c r="DS85" s="83">
        <f xml:space="preserve"> Time!DS$161</f>
        <v>0</v>
      </c>
      <c r="DT85" s="83">
        <f xml:space="preserve"> Time!DT$161</f>
        <v>0</v>
      </c>
      <c r="DU85" s="83">
        <f xml:space="preserve"> Time!DU$161</f>
        <v>0</v>
      </c>
      <c r="DV85" s="83">
        <f xml:space="preserve"> Time!DV$161</f>
        <v>0</v>
      </c>
      <c r="DW85" s="83">
        <f xml:space="preserve"> Time!DW$161</f>
        <v>0</v>
      </c>
      <c r="DX85" s="83">
        <f xml:space="preserve"> Time!DX$161</f>
        <v>0</v>
      </c>
      <c r="DY85" s="83">
        <f xml:space="preserve"> Time!DY$161</f>
        <v>0</v>
      </c>
      <c r="DZ85" s="83">
        <f xml:space="preserve"> Time!DZ$161</f>
        <v>0</v>
      </c>
      <c r="EA85" s="83">
        <f xml:space="preserve"> Time!EA$161</f>
        <v>0</v>
      </c>
      <c r="EB85" s="83">
        <f xml:space="preserve"> Time!EB$161</f>
        <v>0</v>
      </c>
      <c r="EC85" s="83">
        <f xml:space="preserve"> Time!EC$161</f>
        <v>0</v>
      </c>
      <c r="ED85" s="83">
        <f xml:space="preserve"> Time!ED$161</f>
        <v>0</v>
      </c>
      <c r="EE85" s="83">
        <f xml:space="preserve"> Time!EE$161</f>
        <v>0</v>
      </c>
      <c r="EF85" s="83">
        <f xml:space="preserve"> Time!EF$161</f>
        <v>0</v>
      </c>
      <c r="EG85" s="83">
        <f xml:space="preserve"> Time!EG$161</f>
        <v>0</v>
      </c>
      <c r="EH85" s="83">
        <f xml:space="preserve"> Time!EH$161</f>
        <v>0</v>
      </c>
      <c r="EI85" s="83">
        <f xml:space="preserve"> Time!EI$161</f>
        <v>0</v>
      </c>
      <c r="EJ85" s="83">
        <f xml:space="preserve"> Time!EJ$161</f>
        <v>0</v>
      </c>
      <c r="EK85" s="83">
        <f xml:space="preserve"> Time!EK$161</f>
        <v>0</v>
      </c>
      <c r="EL85" s="83">
        <f xml:space="preserve"> Time!EL$161</f>
        <v>0</v>
      </c>
      <c r="EM85" s="83">
        <f xml:space="preserve"> Time!EM$161</f>
        <v>0</v>
      </c>
      <c r="EN85" s="83">
        <f xml:space="preserve"> Time!EN$161</f>
        <v>0</v>
      </c>
      <c r="EO85" s="83">
        <f xml:space="preserve"> Time!EO$161</f>
        <v>0</v>
      </c>
      <c r="EP85" s="83">
        <f xml:space="preserve"> Time!EP$161</f>
        <v>0</v>
      </c>
      <c r="EQ85" s="83">
        <f xml:space="preserve"> Time!EQ$161</f>
        <v>0</v>
      </c>
      <c r="ER85" s="83">
        <f xml:space="preserve"> Time!ER$161</f>
        <v>0</v>
      </c>
      <c r="ES85" s="83">
        <f xml:space="preserve"> Time!ES$161</f>
        <v>0</v>
      </c>
      <c r="ET85" s="83">
        <f xml:space="preserve"> Time!ET$161</f>
        <v>0</v>
      </c>
      <c r="EU85" s="83">
        <f xml:space="preserve"> Time!EU$161</f>
        <v>0</v>
      </c>
      <c r="EV85" s="83">
        <f xml:space="preserve"> Time!EV$161</f>
        <v>0</v>
      </c>
      <c r="EW85" s="83">
        <f xml:space="preserve"> Time!EW$161</f>
        <v>0</v>
      </c>
      <c r="EX85" s="83">
        <f xml:space="preserve"> Time!EX$161</f>
        <v>0</v>
      </c>
      <c r="EY85" s="83">
        <f xml:space="preserve"> Time!EY$161</f>
        <v>0</v>
      </c>
      <c r="EZ85" s="83">
        <f xml:space="preserve"> Time!EZ$161</f>
        <v>0</v>
      </c>
      <c r="FA85" s="83">
        <f xml:space="preserve"> Time!FA$161</f>
        <v>0</v>
      </c>
      <c r="FB85" s="83">
        <f xml:space="preserve"> Time!FB$161</f>
        <v>0</v>
      </c>
      <c r="FC85" s="83">
        <f xml:space="preserve"> Time!FC$161</f>
        <v>0</v>
      </c>
      <c r="FD85" s="83">
        <f xml:space="preserve"> Time!FD$161</f>
        <v>0</v>
      </c>
      <c r="FE85" s="83">
        <f xml:space="preserve"> Time!FE$161</f>
        <v>0</v>
      </c>
      <c r="FF85" s="83">
        <f xml:space="preserve"> Time!FF$161</f>
        <v>0</v>
      </c>
      <c r="FG85" s="83">
        <f xml:space="preserve"> Time!FG$161</f>
        <v>0</v>
      </c>
      <c r="FH85" s="83">
        <f xml:space="preserve"> Time!FH$161</f>
        <v>0</v>
      </c>
      <c r="FI85" s="83">
        <f xml:space="preserve"> Time!FI$161</f>
        <v>0</v>
      </c>
      <c r="FJ85" s="83">
        <f xml:space="preserve"> Time!FJ$161</f>
        <v>0</v>
      </c>
      <c r="FK85" s="83">
        <f xml:space="preserve"> Time!FK$161</f>
        <v>0</v>
      </c>
      <c r="FL85" s="83">
        <f xml:space="preserve"> Time!FL$161</f>
        <v>0</v>
      </c>
      <c r="FM85" s="83">
        <f xml:space="preserve"> Time!FM$161</f>
        <v>0</v>
      </c>
      <c r="FN85" s="83">
        <f xml:space="preserve"> Time!FN$161</f>
        <v>0</v>
      </c>
      <c r="FO85" s="83">
        <f xml:space="preserve"> Time!FO$161</f>
        <v>0</v>
      </c>
      <c r="FP85" s="83">
        <f xml:space="preserve"> Time!FP$161</f>
        <v>0</v>
      </c>
      <c r="FQ85" s="83">
        <f xml:space="preserve"> Time!FQ$161</f>
        <v>0</v>
      </c>
      <c r="FR85" s="83">
        <f xml:space="preserve"> Time!FR$161</f>
        <v>0</v>
      </c>
      <c r="FS85" s="83">
        <f xml:space="preserve"> Time!FS$161</f>
        <v>0</v>
      </c>
      <c r="FT85" s="83">
        <f xml:space="preserve"> Time!FT$161</f>
        <v>0</v>
      </c>
      <c r="FU85" s="83">
        <f xml:space="preserve"> Time!FU$161</f>
        <v>0</v>
      </c>
      <c r="FV85" s="83">
        <f xml:space="preserve"> Time!FV$161</f>
        <v>0</v>
      </c>
      <c r="FW85" s="83">
        <f xml:space="preserve"> Time!FW$161</f>
        <v>0</v>
      </c>
      <c r="FX85" s="83">
        <f xml:space="preserve"> Time!FX$161</f>
        <v>0</v>
      </c>
      <c r="FY85" s="83">
        <f xml:space="preserve"> Time!FY$161</f>
        <v>0</v>
      </c>
      <c r="FZ85" s="83">
        <f xml:space="preserve"> Time!FZ$161</f>
        <v>0</v>
      </c>
      <c r="GA85" s="83">
        <f xml:space="preserve"> Time!GA$161</f>
        <v>0</v>
      </c>
      <c r="GB85" s="83">
        <f xml:space="preserve"> Time!GB$161</f>
        <v>0</v>
      </c>
      <c r="GC85" s="83">
        <f xml:space="preserve"> Time!GC$161</f>
        <v>0</v>
      </c>
      <c r="GD85" s="83">
        <f xml:space="preserve"> Time!GD$161</f>
        <v>0</v>
      </c>
      <c r="GE85" s="83">
        <f xml:space="preserve"> Time!GE$161</f>
        <v>0</v>
      </c>
      <c r="GF85" s="83">
        <f xml:space="preserve"> Time!GF$161</f>
        <v>0</v>
      </c>
      <c r="GG85" s="83">
        <f xml:space="preserve"> Time!GG$140</f>
        <v>0</v>
      </c>
      <c r="GH85" s="83">
        <f xml:space="preserve"> Time!GH$140</f>
        <v>0</v>
      </c>
      <c r="GI85" s="83">
        <f xml:space="preserve"> Time!GI$140</f>
        <v>0</v>
      </c>
      <c r="GJ85" s="83">
        <f xml:space="preserve"> Time!GJ$140</f>
        <v>0</v>
      </c>
    </row>
    <row r="86" spans="1:192" s="202" customFormat="1" x14ac:dyDescent="0.25">
      <c r="A86" s="458"/>
      <c r="B86" s="458"/>
      <c r="C86" s="675"/>
      <c r="D86" s="676"/>
      <c r="E86" s="202" t="s">
        <v>536</v>
      </c>
      <c r="F86" s="580">
        <f xml:space="preserve"> IF(SUM(J86:GJ86) &gt; 0, 1, 0)</f>
        <v>0</v>
      </c>
      <c r="G86" s="202" t="s">
        <v>20</v>
      </c>
      <c r="H86" s="202">
        <f xml:space="preserve"> SUM( J86:GJ86 )</f>
        <v>0</v>
      </c>
      <c r="J86" s="580">
        <f t="shared" ref="J86" si="831" xml:space="preserve"> IF((J84 - J83) &gt; CHK_TOL, 1, 0) * J85</f>
        <v>0</v>
      </c>
      <c r="K86" s="580">
        <f t="shared" ref="K86" si="832" xml:space="preserve"> IF((K84 - K83) &gt; CHK_TOL, 1, 0) * K85</f>
        <v>0</v>
      </c>
      <c r="L86" s="580">
        <f t="shared" ref="L86" si="833" xml:space="preserve"> IF((L84 - L83) &gt; CHK_TOL, 1, 0) * L85</f>
        <v>0</v>
      </c>
      <c r="M86" s="580">
        <f t="shared" ref="M86" si="834" xml:space="preserve"> IF((M84 - M83) &gt; CHK_TOL, 1, 0) * M85</f>
        <v>0</v>
      </c>
      <c r="N86" s="580">
        <f t="shared" ref="N86" si="835" xml:space="preserve"> IF((N84 - N83) &gt; CHK_TOL, 1, 0) * N85</f>
        <v>0</v>
      </c>
      <c r="O86" s="580">
        <f t="shared" ref="O86" si="836" xml:space="preserve"> IF((O84 - O83) &gt; CHK_TOL, 1, 0) * O85</f>
        <v>0</v>
      </c>
      <c r="P86" s="580">
        <f t="shared" ref="P86" si="837" xml:space="preserve"> IF((P84 - P83) &gt; CHK_TOL, 1, 0) * P85</f>
        <v>0</v>
      </c>
      <c r="Q86" s="580">
        <f t="shared" ref="Q86" si="838" xml:space="preserve"> IF((Q84 - Q83) &gt; CHK_TOL, 1, 0) * Q85</f>
        <v>0</v>
      </c>
      <c r="R86" s="580">
        <f t="shared" ref="R86" si="839" xml:space="preserve"> IF((R84 - R83) &gt; CHK_TOL, 1, 0) * R85</f>
        <v>0</v>
      </c>
      <c r="S86" s="580">
        <f t="shared" ref="S86" si="840" xml:space="preserve"> IF((S84 - S83) &gt; CHK_TOL, 1, 0) * S85</f>
        <v>0</v>
      </c>
      <c r="T86" s="580">
        <f t="shared" ref="T86" si="841" xml:space="preserve"> IF((T84 - T83) &gt; CHK_TOL, 1, 0) * T85</f>
        <v>0</v>
      </c>
      <c r="U86" s="580">
        <f t="shared" ref="U86" si="842" xml:space="preserve"> IF((U84 - U83) &gt; CHK_TOL, 1, 0) * U85</f>
        <v>0</v>
      </c>
      <c r="V86" s="580">
        <f t="shared" ref="V86" si="843" xml:space="preserve"> IF((V84 - V83) &gt; CHK_TOL, 1, 0) * V85</f>
        <v>0</v>
      </c>
      <c r="W86" s="580">
        <f t="shared" ref="W86" si="844" xml:space="preserve"> IF((W84 - W83) &gt; CHK_TOL, 1, 0) * W85</f>
        <v>0</v>
      </c>
      <c r="X86" s="580">
        <f t="shared" ref="X86" si="845" xml:space="preserve"> IF((X84 - X83) &gt; CHK_TOL, 1, 0) * X85</f>
        <v>0</v>
      </c>
      <c r="Y86" s="580">
        <f t="shared" ref="Y86" si="846" xml:space="preserve"> IF((Y84 - Y83) &gt; CHK_TOL, 1, 0) * Y85</f>
        <v>0</v>
      </c>
      <c r="Z86" s="580">
        <f t="shared" ref="Z86" si="847" xml:space="preserve"> IF((Z84 - Z83) &gt; CHK_TOL, 1, 0) * Z85</f>
        <v>0</v>
      </c>
      <c r="AA86" s="580">
        <f t="shared" ref="AA86" si="848" xml:space="preserve"> IF((AA84 - AA83) &gt; CHK_TOL, 1, 0) * AA85</f>
        <v>0</v>
      </c>
      <c r="AB86" s="580">
        <f t="shared" ref="AB86" si="849" xml:space="preserve"> IF((AB84 - AB83) &gt; CHK_TOL, 1, 0) * AB85</f>
        <v>0</v>
      </c>
      <c r="AC86" s="580">
        <f t="shared" ref="AC86" si="850" xml:space="preserve"> IF((AC84 - AC83) &gt; CHK_TOL, 1, 0) * AC85</f>
        <v>0</v>
      </c>
      <c r="AD86" s="580">
        <f t="shared" ref="AD86" si="851" xml:space="preserve"> IF((AD84 - AD83) &gt; CHK_TOL, 1, 0) * AD85</f>
        <v>0</v>
      </c>
      <c r="AE86" s="580">
        <f t="shared" ref="AE86" si="852" xml:space="preserve"> IF((AE84 - AE83) &gt; CHK_TOL, 1, 0) * AE85</f>
        <v>0</v>
      </c>
      <c r="AF86" s="580">
        <f t="shared" ref="AF86" si="853" xml:space="preserve"> IF((AF84 - AF83) &gt; CHK_TOL, 1, 0) * AF85</f>
        <v>0</v>
      </c>
      <c r="AG86" s="580">
        <f t="shared" ref="AG86" si="854" xml:space="preserve"> IF((AG84 - AG83) &gt; CHK_TOL, 1, 0) * AG85</f>
        <v>0</v>
      </c>
      <c r="AH86" s="580">
        <f t="shared" ref="AH86" si="855" xml:space="preserve"> IF((AH84 - AH83) &gt; CHK_TOL, 1, 0) * AH85</f>
        <v>0</v>
      </c>
      <c r="AI86" s="580">
        <f t="shared" ref="AI86" si="856" xml:space="preserve"> IF((AI84 - AI83) &gt; CHK_TOL, 1, 0) * AI85</f>
        <v>0</v>
      </c>
      <c r="AJ86" s="580">
        <f t="shared" ref="AJ86" si="857" xml:space="preserve"> IF((AJ84 - AJ83) &gt; CHK_TOL, 1, 0) * AJ85</f>
        <v>0</v>
      </c>
      <c r="AK86" s="580">
        <f t="shared" ref="AK86" si="858" xml:space="preserve"> IF((AK84 - AK83) &gt; CHK_TOL, 1, 0) * AK85</f>
        <v>0</v>
      </c>
      <c r="AL86" s="580">
        <f t="shared" ref="AL86" si="859" xml:space="preserve"> IF((AL84 - AL83) &gt; CHK_TOL, 1, 0) * AL85</f>
        <v>0</v>
      </c>
      <c r="AM86" s="580">
        <f t="shared" ref="AM86" si="860" xml:space="preserve"> IF((AM84 - AM83) &gt; CHK_TOL, 1, 0) * AM85</f>
        <v>0</v>
      </c>
      <c r="AN86" s="580">
        <f t="shared" ref="AN86" si="861" xml:space="preserve"> IF((AN84 - AN83) &gt; CHK_TOL, 1, 0) * AN85</f>
        <v>0</v>
      </c>
      <c r="AO86" s="580">
        <f t="shared" ref="AO86" si="862" xml:space="preserve"> IF((AO84 - AO83) &gt; CHK_TOL, 1, 0) * AO85</f>
        <v>0</v>
      </c>
      <c r="AP86" s="580">
        <f t="shared" ref="AP86" si="863" xml:space="preserve"> IF((AP84 - AP83) &gt; CHK_TOL, 1, 0) * AP85</f>
        <v>0</v>
      </c>
      <c r="AQ86" s="580">
        <f t="shared" ref="AQ86" si="864" xml:space="preserve"> IF((AQ84 - AQ83) &gt; CHK_TOL, 1, 0) * AQ85</f>
        <v>0</v>
      </c>
      <c r="AR86" s="580">
        <f t="shared" ref="AR86" si="865" xml:space="preserve"> IF((AR84 - AR83) &gt; CHK_TOL, 1, 0) * AR85</f>
        <v>0</v>
      </c>
      <c r="AS86" s="580">
        <f t="shared" ref="AS86" si="866" xml:space="preserve"> IF((AS84 - AS83) &gt; CHK_TOL, 1, 0) * AS85</f>
        <v>0</v>
      </c>
      <c r="AT86" s="580">
        <f t="shared" ref="AT86" si="867" xml:space="preserve"> IF((AT84 - AT83) &gt; CHK_TOL, 1, 0) * AT85</f>
        <v>0</v>
      </c>
      <c r="AU86" s="580">
        <f t="shared" ref="AU86" si="868" xml:space="preserve"> IF((AU84 - AU83) &gt; CHK_TOL, 1, 0) * AU85</f>
        <v>0</v>
      </c>
      <c r="AV86" s="580">
        <f t="shared" ref="AV86" si="869" xml:space="preserve"> IF((AV84 - AV83) &gt; CHK_TOL, 1, 0) * AV85</f>
        <v>0</v>
      </c>
      <c r="AW86" s="580">
        <f t="shared" ref="AW86" si="870" xml:space="preserve"> IF((AW84 - AW83) &gt; CHK_TOL, 1, 0) * AW85</f>
        <v>0</v>
      </c>
      <c r="AX86" s="580">
        <f t="shared" ref="AX86" si="871" xml:space="preserve"> IF((AX84 - AX83) &gt; CHK_TOL, 1, 0) * AX85</f>
        <v>0</v>
      </c>
      <c r="AY86" s="580">
        <f t="shared" ref="AY86" si="872" xml:space="preserve"> IF((AY84 - AY83) &gt; CHK_TOL, 1, 0) * AY85</f>
        <v>0</v>
      </c>
      <c r="AZ86" s="580">
        <f t="shared" ref="AZ86" si="873" xml:space="preserve"> IF((AZ84 - AZ83) &gt; CHK_TOL, 1, 0) * AZ85</f>
        <v>0</v>
      </c>
      <c r="BA86" s="580">
        <f t="shared" ref="BA86" si="874" xml:space="preserve"> IF((BA84 - BA83) &gt; CHK_TOL, 1, 0) * BA85</f>
        <v>0</v>
      </c>
      <c r="BB86" s="580">
        <f t="shared" ref="BB86" si="875" xml:space="preserve"> IF((BB84 - BB83) &gt; CHK_TOL, 1, 0) * BB85</f>
        <v>0</v>
      </c>
      <c r="BC86" s="580">
        <f t="shared" ref="BC86" si="876" xml:space="preserve"> IF((BC84 - BC83) &gt; CHK_TOL, 1, 0) * BC85</f>
        <v>0</v>
      </c>
      <c r="BD86" s="580">
        <f t="shared" ref="BD86" si="877" xml:space="preserve"> IF((BD84 - BD83) &gt; CHK_TOL, 1, 0) * BD85</f>
        <v>0</v>
      </c>
      <c r="BE86" s="580">
        <f t="shared" ref="BE86" si="878" xml:space="preserve"> IF((BE84 - BE83) &gt; CHK_TOL, 1, 0) * BE85</f>
        <v>0</v>
      </c>
      <c r="BF86" s="580">
        <f t="shared" ref="BF86" si="879" xml:space="preserve"> IF((BF84 - BF83) &gt; CHK_TOL, 1, 0) * BF85</f>
        <v>0</v>
      </c>
      <c r="BG86" s="580">
        <f t="shared" ref="BG86" si="880" xml:space="preserve"> IF((BG84 - BG83) &gt; CHK_TOL, 1, 0) * BG85</f>
        <v>0</v>
      </c>
      <c r="BH86" s="580">
        <f t="shared" ref="BH86" si="881" xml:space="preserve"> IF((BH84 - BH83) &gt; CHK_TOL, 1, 0) * BH85</f>
        <v>0</v>
      </c>
      <c r="BI86" s="580">
        <f t="shared" ref="BI86" si="882" xml:space="preserve"> IF((BI84 - BI83) &gt; CHK_TOL, 1, 0) * BI85</f>
        <v>0</v>
      </c>
      <c r="BJ86" s="580">
        <f t="shared" ref="BJ86" si="883" xml:space="preserve"> IF((BJ84 - BJ83) &gt; CHK_TOL, 1, 0) * BJ85</f>
        <v>0</v>
      </c>
      <c r="BK86" s="580">
        <f t="shared" ref="BK86" si="884" xml:space="preserve"> IF((BK84 - BK83) &gt; CHK_TOL, 1, 0) * BK85</f>
        <v>0</v>
      </c>
      <c r="BL86" s="580">
        <f t="shared" ref="BL86" si="885" xml:space="preserve"> IF((BL84 - BL83) &gt; CHK_TOL, 1, 0) * BL85</f>
        <v>0</v>
      </c>
      <c r="BM86" s="580">
        <f t="shared" ref="BM86" si="886" xml:space="preserve"> IF((BM84 - BM83) &gt; CHK_TOL, 1, 0) * BM85</f>
        <v>0</v>
      </c>
      <c r="BN86" s="580">
        <f t="shared" ref="BN86" si="887" xml:space="preserve"> IF((BN84 - BN83) &gt; CHK_TOL, 1, 0) * BN85</f>
        <v>0</v>
      </c>
      <c r="BO86" s="580">
        <f t="shared" ref="BO86" si="888" xml:space="preserve"> IF((BO84 - BO83) &gt; CHK_TOL, 1, 0) * BO85</f>
        <v>0</v>
      </c>
      <c r="BP86" s="580">
        <f t="shared" ref="BP86" si="889" xml:space="preserve"> IF((BP84 - BP83) &gt; CHK_TOL, 1, 0) * BP85</f>
        <v>0</v>
      </c>
      <c r="BQ86" s="580">
        <f t="shared" ref="BQ86" si="890" xml:space="preserve"> IF((BQ84 - BQ83) &gt; CHK_TOL, 1, 0) * BQ85</f>
        <v>0</v>
      </c>
      <c r="BR86" s="580">
        <f t="shared" ref="BR86" si="891" xml:space="preserve"> IF((BR84 - BR83) &gt; CHK_TOL, 1, 0) * BR85</f>
        <v>0</v>
      </c>
      <c r="BS86" s="580">
        <f t="shared" ref="BS86" si="892" xml:space="preserve"> IF((BS84 - BS83) &gt; CHK_TOL, 1, 0) * BS85</f>
        <v>0</v>
      </c>
      <c r="BT86" s="580">
        <f t="shared" ref="BT86" si="893" xml:space="preserve"> IF((BT84 - BT83) &gt; CHK_TOL, 1, 0) * BT85</f>
        <v>0</v>
      </c>
      <c r="BU86" s="580">
        <f t="shared" ref="BU86" si="894" xml:space="preserve"> IF((BU84 - BU83) &gt; CHK_TOL, 1, 0) * BU85</f>
        <v>0</v>
      </c>
      <c r="BV86" s="580">
        <f t="shared" ref="BV86" si="895" xml:space="preserve"> IF((BV84 - BV83) &gt; CHK_TOL, 1, 0) * BV85</f>
        <v>0</v>
      </c>
      <c r="BW86" s="580">
        <f t="shared" ref="BW86" si="896" xml:space="preserve"> IF((BW84 - BW83) &gt; CHK_TOL, 1, 0) * BW85</f>
        <v>0</v>
      </c>
      <c r="BX86" s="580">
        <f t="shared" ref="BX86" si="897" xml:space="preserve"> IF((BX84 - BX83) &gt; CHK_TOL, 1, 0) * BX85</f>
        <v>0</v>
      </c>
      <c r="BY86" s="580">
        <f t="shared" ref="BY86" si="898" xml:space="preserve"> IF((BY84 - BY83) &gt; CHK_TOL, 1, 0) * BY85</f>
        <v>0</v>
      </c>
      <c r="BZ86" s="580">
        <f t="shared" ref="BZ86" si="899" xml:space="preserve"> IF((BZ84 - BZ83) &gt; CHK_TOL, 1, 0) * BZ85</f>
        <v>0</v>
      </c>
      <c r="CA86" s="580">
        <f t="shared" ref="CA86" si="900" xml:space="preserve"> IF((CA84 - CA83) &gt; CHK_TOL, 1, 0) * CA85</f>
        <v>0</v>
      </c>
      <c r="CB86" s="580">
        <f t="shared" ref="CB86" si="901" xml:space="preserve"> IF((CB84 - CB83) &gt; CHK_TOL, 1, 0) * CB85</f>
        <v>0</v>
      </c>
      <c r="CC86" s="580">
        <f t="shared" ref="CC86" si="902" xml:space="preserve"> IF((CC84 - CC83) &gt; CHK_TOL, 1, 0) * CC85</f>
        <v>0</v>
      </c>
      <c r="CD86" s="580">
        <f t="shared" ref="CD86" si="903" xml:space="preserve"> IF((CD84 - CD83) &gt; CHK_TOL, 1, 0) * CD85</f>
        <v>0</v>
      </c>
      <c r="CE86" s="580">
        <f t="shared" ref="CE86" si="904" xml:space="preserve"> IF((CE84 - CE83) &gt; CHK_TOL, 1, 0) * CE85</f>
        <v>0</v>
      </c>
      <c r="CF86" s="580">
        <f t="shared" ref="CF86" si="905" xml:space="preserve"> IF((CF84 - CF83) &gt; CHK_TOL, 1, 0) * CF85</f>
        <v>0</v>
      </c>
      <c r="CG86" s="580">
        <f t="shared" ref="CG86" si="906" xml:space="preserve"> IF((CG84 - CG83) &gt; CHK_TOL, 1, 0) * CG85</f>
        <v>0</v>
      </c>
      <c r="CH86" s="580">
        <f t="shared" ref="CH86" si="907" xml:space="preserve"> IF((CH84 - CH83) &gt; CHK_TOL, 1, 0) * CH85</f>
        <v>0</v>
      </c>
      <c r="CI86" s="580">
        <f t="shared" ref="CI86" si="908" xml:space="preserve"> IF((CI84 - CI83) &gt; CHK_TOL, 1, 0) * CI85</f>
        <v>0</v>
      </c>
      <c r="CJ86" s="580">
        <f t="shared" ref="CJ86" si="909" xml:space="preserve"> IF((CJ84 - CJ83) &gt; CHK_TOL, 1, 0) * CJ85</f>
        <v>0</v>
      </c>
      <c r="CK86" s="580">
        <f t="shared" ref="CK86" si="910" xml:space="preserve"> IF((CK84 - CK83) &gt; CHK_TOL, 1, 0) * CK85</f>
        <v>0</v>
      </c>
      <c r="CL86" s="580">
        <f t="shared" ref="CL86" si="911" xml:space="preserve"> IF((CL84 - CL83) &gt; CHK_TOL, 1, 0) * CL85</f>
        <v>0</v>
      </c>
      <c r="CM86" s="580">
        <f t="shared" ref="CM86" si="912" xml:space="preserve"> IF((CM84 - CM83) &gt; CHK_TOL, 1, 0) * CM85</f>
        <v>0</v>
      </c>
      <c r="CN86" s="580">
        <f t="shared" ref="CN86" si="913" xml:space="preserve"> IF((CN84 - CN83) &gt; CHK_TOL, 1, 0) * CN85</f>
        <v>0</v>
      </c>
      <c r="CO86" s="580">
        <f t="shared" ref="CO86" si="914" xml:space="preserve"> IF((CO84 - CO83) &gt; CHK_TOL, 1, 0) * CO85</f>
        <v>0</v>
      </c>
      <c r="CP86" s="580">
        <f t="shared" ref="CP86" si="915" xml:space="preserve"> IF((CP84 - CP83) &gt; CHK_TOL, 1, 0) * CP85</f>
        <v>0</v>
      </c>
      <c r="CQ86" s="580">
        <f t="shared" ref="CQ86" si="916" xml:space="preserve"> IF((CQ84 - CQ83) &gt; CHK_TOL, 1, 0) * CQ85</f>
        <v>0</v>
      </c>
      <c r="CR86" s="580">
        <f t="shared" ref="CR86" si="917" xml:space="preserve"> IF((CR84 - CR83) &gt; CHK_TOL, 1, 0) * CR85</f>
        <v>0</v>
      </c>
      <c r="CS86" s="580">
        <f t="shared" ref="CS86" si="918" xml:space="preserve"> IF((CS84 - CS83) &gt; CHK_TOL, 1, 0) * CS85</f>
        <v>0</v>
      </c>
      <c r="CT86" s="580">
        <f t="shared" ref="CT86" si="919" xml:space="preserve"> IF((CT84 - CT83) &gt; CHK_TOL, 1, 0) * CT85</f>
        <v>0</v>
      </c>
      <c r="CU86" s="580">
        <f t="shared" ref="CU86" si="920" xml:space="preserve"> IF((CU84 - CU83) &gt; CHK_TOL, 1, 0) * CU85</f>
        <v>0</v>
      </c>
      <c r="CV86" s="580">
        <f t="shared" ref="CV86" si="921" xml:space="preserve"> IF((CV84 - CV83) &gt; CHK_TOL, 1, 0) * CV85</f>
        <v>0</v>
      </c>
      <c r="CW86" s="580">
        <f t="shared" ref="CW86" si="922" xml:space="preserve"> IF((CW84 - CW83) &gt; CHK_TOL, 1, 0) * CW85</f>
        <v>0</v>
      </c>
      <c r="CX86" s="580">
        <f t="shared" ref="CX86" si="923" xml:space="preserve"> IF((CX84 - CX83) &gt; CHK_TOL, 1, 0) * CX85</f>
        <v>0</v>
      </c>
      <c r="CY86" s="580">
        <f t="shared" ref="CY86" si="924" xml:space="preserve"> IF((CY84 - CY83) &gt; CHK_TOL, 1, 0) * CY85</f>
        <v>0</v>
      </c>
      <c r="CZ86" s="580">
        <f t="shared" ref="CZ86" si="925" xml:space="preserve"> IF((CZ84 - CZ83) &gt; CHK_TOL, 1, 0) * CZ85</f>
        <v>0</v>
      </c>
      <c r="DA86" s="580">
        <f t="shared" ref="DA86" si="926" xml:space="preserve"> IF((DA84 - DA83) &gt; CHK_TOL, 1, 0) * DA85</f>
        <v>0</v>
      </c>
      <c r="DB86" s="580">
        <f t="shared" ref="DB86" si="927" xml:space="preserve"> IF((DB84 - DB83) &gt; CHK_TOL, 1, 0) * DB85</f>
        <v>0</v>
      </c>
      <c r="DC86" s="580">
        <f t="shared" ref="DC86" si="928" xml:space="preserve"> IF((DC84 - DC83) &gt; CHK_TOL, 1, 0) * DC85</f>
        <v>0</v>
      </c>
      <c r="DD86" s="580">
        <f t="shared" ref="DD86" si="929" xml:space="preserve"> IF((DD84 - DD83) &gt; CHK_TOL, 1, 0) * DD85</f>
        <v>0</v>
      </c>
      <c r="DE86" s="580">
        <f t="shared" ref="DE86" si="930" xml:space="preserve"> IF((DE84 - DE83) &gt; CHK_TOL, 1, 0) * DE85</f>
        <v>0</v>
      </c>
      <c r="DF86" s="580">
        <f t="shared" ref="DF86" si="931" xml:space="preserve"> IF((DF84 - DF83) &gt; CHK_TOL, 1, 0) * DF85</f>
        <v>0</v>
      </c>
      <c r="DG86" s="580">
        <f t="shared" ref="DG86" si="932" xml:space="preserve"> IF((DG84 - DG83) &gt; CHK_TOL, 1, 0) * DG85</f>
        <v>0</v>
      </c>
      <c r="DH86" s="580">
        <f t="shared" ref="DH86" si="933" xml:space="preserve"> IF((DH84 - DH83) &gt; CHK_TOL, 1, 0) * DH85</f>
        <v>0</v>
      </c>
      <c r="DI86" s="580">
        <f t="shared" ref="DI86" si="934" xml:space="preserve"> IF((DI84 - DI83) &gt; CHK_TOL, 1, 0) * DI85</f>
        <v>0</v>
      </c>
      <c r="DJ86" s="580">
        <f t="shared" ref="DJ86" si="935" xml:space="preserve"> IF((DJ84 - DJ83) &gt; CHK_TOL, 1, 0) * DJ85</f>
        <v>0</v>
      </c>
      <c r="DK86" s="580">
        <f t="shared" ref="DK86" si="936" xml:space="preserve"> IF((DK84 - DK83) &gt; CHK_TOL, 1, 0) * DK85</f>
        <v>0</v>
      </c>
      <c r="DL86" s="580">
        <f t="shared" ref="DL86" si="937" xml:space="preserve"> IF((DL84 - DL83) &gt; CHK_TOL, 1, 0) * DL85</f>
        <v>0</v>
      </c>
      <c r="DM86" s="580">
        <f t="shared" ref="DM86" si="938" xml:space="preserve"> IF((DM84 - DM83) &gt; CHK_TOL, 1, 0) * DM85</f>
        <v>0</v>
      </c>
      <c r="DN86" s="580">
        <f t="shared" ref="DN86" si="939" xml:space="preserve"> IF((DN84 - DN83) &gt; CHK_TOL, 1, 0) * DN85</f>
        <v>0</v>
      </c>
      <c r="DO86" s="580">
        <f t="shared" ref="DO86" si="940" xml:space="preserve"> IF((DO84 - DO83) &gt; CHK_TOL, 1, 0) * DO85</f>
        <v>0</v>
      </c>
      <c r="DP86" s="580">
        <f t="shared" ref="DP86" si="941" xml:space="preserve"> IF((DP84 - DP83) &gt; CHK_TOL, 1, 0) * DP85</f>
        <v>0</v>
      </c>
      <c r="DQ86" s="580">
        <f t="shared" ref="DQ86" si="942" xml:space="preserve"> IF((DQ84 - DQ83) &gt; CHK_TOL, 1, 0) * DQ85</f>
        <v>0</v>
      </c>
      <c r="DR86" s="580">
        <f t="shared" ref="DR86" si="943" xml:space="preserve"> IF((DR84 - DR83) &gt; CHK_TOL, 1, 0) * DR85</f>
        <v>0</v>
      </c>
      <c r="DS86" s="580">
        <f t="shared" ref="DS86" si="944" xml:space="preserve"> IF((DS84 - DS83) &gt; CHK_TOL, 1, 0) * DS85</f>
        <v>0</v>
      </c>
      <c r="DT86" s="580">
        <f t="shared" ref="DT86" si="945" xml:space="preserve"> IF((DT84 - DT83) &gt; CHK_TOL, 1, 0) * DT85</f>
        <v>0</v>
      </c>
      <c r="DU86" s="580">
        <f t="shared" ref="DU86" si="946" xml:space="preserve"> IF((DU84 - DU83) &gt; CHK_TOL, 1, 0) * DU85</f>
        <v>0</v>
      </c>
      <c r="DV86" s="580">
        <f t="shared" ref="DV86" si="947" xml:space="preserve"> IF((DV84 - DV83) &gt; CHK_TOL, 1, 0) * DV85</f>
        <v>0</v>
      </c>
      <c r="DW86" s="580">
        <f t="shared" ref="DW86" si="948" xml:space="preserve"> IF((DW84 - DW83) &gt; CHK_TOL, 1, 0) * DW85</f>
        <v>0</v>
      </c>
      <c r="DX86" s="580">
        <f t="shared" ref="DX86" si="949" xml:space="preserve"> IF((DX84 - DX83) &gt; CHK_TOL, 1, 0) * DX85</f>
        <v>0</v>
      </c>
      <c r="DY86" s="580">
        <f t="shared" ref="DY86" si="950" xml:space="preserve"> IF((DY84 - DY83) &gt; CHK_TOL, 1, 0) * DY85</f>
        <v>0</v>
      </c>
      <c r="DZ86" s="580">
        <f t="shared" ref="DZ86" si="951" xml:space="preserve"> IF((DZ84 - DZ83) &gt; CHK_TOL, 1, 0) * DZ85</f>
        <v>0</v>
      </c>
      <c r="EA86" s="580">
        <f t="shared" ref="EA86" si="952" xml:space="preserve"> IF((EA84 - EA83) &gt; CHK_TOL, 1, 0) * EA85</f>
        <v>0</v>
      </c>
      <c r="EB86" s="580">
        <f t="shared" ref="EB86" si="953" xml:space="preserve"> IF((EB84 - EB83) &gt; CHK_TOL, 1, 0) * EB85</f>
        <v>0</v>
      </c>
      <c r="EC86" s="580">
        <f t="shared" ref="EC86" si="954" xml:space="preserve"> IF((EC84 - EC83) &gt; CHK_TOL, 1, 0) * EC85</f>
        <v>0</v>
      </c>
      <c r="ED86" s="580">
        <f t="shared" ref="ED86" si="955" xml:space="preserve"> IF((ED84 - ED83) &gt; CHK_TOL, 1, 0) * ED85</f>
        <v>0</v>
      </c>
      <c r="EE86" s="580">
        <f t="shared" ref="EE86" si="956" xml:space="preserve"> IF((EE84 - EE83) &gt; CHK_TOL, 1, 0) * EE85</f>
        <v>0</v>
      </c>
      <c r="EF86" s="580">
        <f t="shared" ref="EF86" si="957" xml:space="preserve"> IF((EF84 - EF83) &gt; CHK_TOL, 1, 0) * EF85</f>
        <v>0</v>
      </c>
      <c r="EG86" s="580">
        <f t="shared" ref="EG86" si="958" xml:space="preserve"> IF((EG84 - EG83) &gt; CHK_TOL, 1, 0) * EG85</f>
        <v>0</v>
      </c>
      <c r="EH86" s="580">
        <f t="shared" ref="EH86" si="959" xml:space="preserve"> IF((EH84 - EH83) &gt; CHK_TOL, 1, 0) * EH85</f>
        <v>0</v>
      </c>
      <c r="EI86" s="580">
        <f t="shared" ref="EI86" si="960" xml:space="preserve"> IF((EI84 - EI83) &gt; CHK_TOL, 1, 0) * EI85</f>
        <v>0</v>
      </c>
      <c r="EJ86" s="580">
        <f t="shared" ref="EJ86" si="961" xml:space="preserve"> IF((EJ84 - EJ83) &gt; CHK_TOL, 1, 0) * EJ85</f>
        <v>0</v>
      </c>
      <c r="EK86" s="580">
        <f t="shared" ref="EK86" si="962" xml:space="preserve"> IF((EK84 - EK83) &gt; CHK_TOL, 1, 0) * EK85</f>
        <v>0</v>
      </c>
      <c r="EL86" s="580">
        <f t="shared" ref="EL86" si="963" xml:space="preserve"> IF((EL84 - EL83) &gt; CHK_TOL, 1, 0) * EL85</f>
        <v>0</v>
      </c>
      <c r="EM86" s="580">
        <f t="shared" ref="EM86" si="964" xml:space="preserve"> IF((EM84 - EM83) &gt; CHK_TOL, 1, 0) * EM85</f>
        <v>0</v>
      </c>
      <c r="EN86" s="580">
        <f t="shared" ref="EN86" si="965" xml:space="preserve"> IF((EN84 - EN83) &gt; CHK_TOL, 1, 0) * EN85</f>
        <v>0</v>
      </c>
      <c r="EO86" s="580">
        <f t="shared" ref="EO86" si="966" xml:space="preserve"> IF((EO84 - EO83) &gt; CHK_TOL, 1, 0) * EO85</f>
        <v>0</v>
      </c>
      <c r="EP86" s="580">
        <f t="shared" ref="EP86" si="967" xml:space="preserve"> IF((EP84 - EP83) &gt; CHK_TOL, 1, 0) * EP85</f>
        <v>0</v>
      </c>
      <c r="EQ86" s="580">
        <f t="shared" ref="EQ86" si="968" xml:space="preserve"> IF((EQ84 - EQ83) &gt; CHK_TOL, 1, 0) * EQ85</f>
        <v>0</v>
      </c>
      <c r="ER86" s="580">
        <f t="shared" ref="ER86" si="969" xml:space="preserve"> IF((ER84 - ER83) &gt; CHK_TOL, 1, 0) * ER85</f>
        <v>0</v>
      </c>
      <c r="ES86" s="580">
        <f t="shared" ref="ES86" si="970" xml:space="preserve"> IF((ES84 - ES83) &gt; CHK_TOL, 1, 0) * ES85</f>
        <v>0</v>
      </c>
      <c r="ET86" s="580">
        <f t="shared" ref="ET86" si="971" xml:space="preserve"> IF((ET84 - ET83) &gt; CHK_TOL, 1, 0) * ET85</f>
        <v>0</v>
      </c>
      <c r="EU86" s="580">
        <f t="shared" ref="EU86" si="972" xml:space="preserve"> IF((EU84 - EU83) &gt; CHK_TOL, 1, 0) * EU85</f>
        <v>0</v>
      </c>
      <c r="EV86" s="580">
        <f t="shared" ref="EV86" si="973" xml:space="preserve"> IF((EV84 - EV83) &gt; CHK_TOL, 1, 0) * EV85</f>
        <v>0</v>
      </c>
      <c r="EW86" s="580">
        <f t="shared" ref="EW86" si="974" xml:space="preserve"> IF((EW84 - EW83) &gt; CHK_TOL, 1, 0) * EW85</f>
        <v>0</v>
      </c>
      <c r="EX86" s="580">
        <f t="shared" ref="EX86" si="975" xml:space="preserve"> IF((EX84 - EX83) &gt; CHK_TOL, 1, 0) * EX85</f>
        <v>0</v>
      </c>
      <c r="EY86" s="580">
        <f t="shared" ref="EY86" si="976" xml:space="preserve"> IF((EY84 - EY83) &gt; CHK_TOL, 1, 0) * EY85</f>
        <v>0</v>
      </c>
      <c r="EZ86" s="580">
        <f t="shared" ref="EZ86" si="977" xml:space="preserve"> IF((EZ84 - EZ83) &gt; CHK_TOL, 1, 0) * EZ85</f>
        <v>0</v>
      </c>
      <c r="FA86" s="580">
        <f t="shared" ref="FA86" si="978" xml:space="preserve"> IF((FA84 - FA83) &gt; CHK_TOL, 1, 0) * FA85</f>
        <v>0</v>
      </c>
      <c r="FB86" s="580">
        <f t="shared" ref="FB86" si="979" xml:space="preserve"> IF((FB84 - FB83) &gt; CHK_TOL, 1, 0) * FB85</f>
        <v>0</v>
      </c>
      <c r="FC86" s="580">
        <f t="shared" ref="FC86" si="980" xml:space="preserve"> IF((FC84 - FC83) &gt; CHK_TOL, 1, 0) * FC85</f>
        <v>0</v>
      </c>
      <c r="FD86" s="580">
        <f t="shared" ref="FD86" si="981" xml:space="preserve"> IF((FD84 - FD83) &gt; CHK_TOL, 1, 0) * FD85</f>
        <v>0</v>
      </c>
      <c r="FE86" s="580">
        <f t="shared" ref="FE86" si="982" xml:space="preserve"> IF((FE84 - FE83) &gt; CHK_TOL, 1, 0) * FE85</f>
        <v>0</v>
      </c>
      <c r="FF86" s="580">
        <f t="shared" ref="FF86" si="983" xml:space="preserve"> IF((FF84 - FF83) &gt; CHK_TOL, 1, 0) * FF85</f>
        <v>0</v>
      </c>
      <c r="FG86" s="580">
        <f t="shared" ref="FG86" si="984" xml:space="preserve"> IF((FG84 - FG83) &gt; CHK_TOL, 1, 0) * FG85</f>
        <v>0</v>
      </c>
      <c r="FH86" s="580">
        <f t="shared" ref="FH86" si="985" xml:space="preserve"> IF((FH84 - FH83) &gt; CHK_TOL, 1, 0) * FH85</f>
        <v>0</v>
      </c>
      <c r="FI86" s="580">
        <f t="shared" ref="FI86" si="986" xml:space="preserve"> IF((FI84 - FI83) &gt; CHK_TOL, 1, 0) * FI85</f>
        <v>0</v>
      </c>
      <c r="FJ86" s="580">
        <f t="shared" ref="FJ86" si="987" xml:space="preserve"> IF((FJ84 - FJ83) &gt; CHK_TOL, 1, 0) * FJ85</f>
        <v>0</v>
      </c>
      <c r="FK86" s="580">
        <f t="shared" ref="FK86" si="988" xml:space="preserve"> IF((FK84 - FK83) &gt; CHK_TOL, 1, 0) * FK85</f>
        <v>0</v>
      </c>
      <c r="FL86" s="580">
        <f t="shared" ref="FL86" si="989" xml:space="preserve"> IF((FL84 - FL83) &gt; CHK_TOL, 1, 0) * FL85</f>
        <v>0</v>
      </c>
      <c r="FM86" s="580">
        <f t="shared" ref="FM86" si="990" xml:space="preserve"> IF((FM84 - FM83) &gt; CHK_TOL, 1, 0) * FM85</f>
        <v>0</v>
      </c>
      <c r="FN86" s="580">
        <f t="shared" ref="FN86" si="991" xml:space="preserve"> IF((FN84 - FN83) &gt; CHK_TOL, 1, 0) * FN85</f>
        <v>0</v>
      </c>
      <c r="FO86" s="580">
        <f t="shared" ref="FO86" si="992" xml:space="preserve"> IF((FO84 - FO83) &gt; CHK_TOL, 1, 0) * FO85</f>
        <v>0</v>
      </c>
      <c r="FP86" s="580">
        <f t="shared" ref="FP86" si="993" xml:space="preserve"> IF((FP84 - FP83) &gt; CHK_TOL, 1, 0) * FP85</f>
        <v>0</v>
      </c>
      <c r="FQ86" s="580">
        <f t="shared" ref="FQ86" si="994" xml:space="preserve"> IF((FQ84 - FQ83) &gt; CHK_TOL, 1, 0) * FQ85</f>
        <v>0</v>
      </c>
      <c r="FR86" s="580">
        <f t="shared" ref="FR86" si="995" xml:space="preserve"> IF((FR84 - FR83) &gt; CHK_TOL, 1, 0) * FR85</f>
        <v>0</v>
      </c>
      <c r="FS86" s="580">
        <f t="shared" ref="FS86" si="996" xml:space="preserve"> IF((FS84 - FS83) &gt; CHK_TOL, 1, 0) * FS85</f>
        <v>0</v>
      </c>
      <c r="FT86" s="580">
        <f t="shared" ref="FT86" si="997" xml:space="preserve"> IF((FT84 - FT83) &gt; CHK_TOL, 1, 0) * FT85</f>
        <v>0</v>
      </c>
      <c r="FU86" s="580">
        <f t="shared" ref="FU86" si="998" xml:space="preserve"> IF((FU84 - FU83) &gt; CHK_TOL, 1, 0) * FU85</f>
        <v>0</v>
      </c>
      <c r="FV86" s="580">
        <f t="shared" ref="FV86" si="999" xml:space="preserve"> IF((FV84 - FV83) &gt; CHK_TOL, 1, 0) * FV85</f>
        <v>0</v>
      </c>
      <c r="FW86" s="580">
        <f t="shared" ref="FW86" si="1000" xml:space="preserve"> IF((FW84 - FW83) &gt; CHK_TOL, 1, 0) * FW85</f>
        <v>0</v>
      </c>
      <c r="FX86" s="580">
        <f t="shared" ref="FX86" si="1001" xml:space="preserve"> IF((FX84 - FX83) &gt; CHK_TOL, 1, 0) * FX85</f>
        <v>0</v>
      </c>
      <c r="FY86" s="580">
        <f t="shared" ref="FY86" si="1002" xml:space="preserve"> IF((FY84 - FY83) &gt; CHK_TOL, 1, 0) * FY85</f>
        <v>0</v>
      </c>
      <c r="FZ86" s="580">
        <f t="shared" ref="FZ86" si="1003" xml:space="preserve"> IF((FZ84 - FZ83) &gt; CHK_TOL, 1, 0) * FZ85</f>
        <v>0</v>
      </c>
      <c r="GA86" s="580">
        <f t="shared" ref="GA86" si="1004" xml:space="preserve"> IF((GA84 - GA83) &gt; CHK_TOL, 1, 0) * GA85</f>
        <v>0</v>
      </c>
      <c r="GB86" s="580">
        <f t="shared" ref="GB86" si="1005" xml:space="preserve"> IF((GB84 - GB83) &gt; CHK_TOL, 1, 0) * GB85</f>
        <v>0</v>
      </c>
      <c r="GC86" s="580">
        <f t="shared" ref="GC86" si="1006" xml:space="preserve"> IF((GC84 - GC83) &gt; CHK_TOL, 1, 0) * GC85</f>
        <v>0</v>
      </c>
      <c r="GD86" s="580">
        <f t="shared" ref="GD86" si="1007" xml:space="preserve"> IF((GD84 - GD83) &gt; CHK_TOL, 1, 0) * GD85</f>
        <v>0</v>
      </c>
      <c r="GE86" s="580">
        <f t="shared" ref="GE86" si="1008" xml:space="preserve"> IF((GE84 - GE83) &gt; CHK_TOL, 1, 0) * GE85</f>
        <v>0</v>
      </c>
      <c r="GF86" s="580">
        <f t="shared" ref="GF86" si="1009" xml:space="preserve"> IF((GF84 - GF83) &gt; CHK_TOL, 1, 0) * GF85</f>
        <v>0</v>
      </c>
      <c r="GG86" s="580">
        <f t="shared" ref="GG86" si="1010" xml:space="preserve"> IF((GG84 - GG83) &gt; CHK_TOL, 1, 0) * GG85</f>
        <v>0</v>
      </c>
      <c r="GH86" s="580">
        <f t="shared" ref="GH86" si="1011" xml:space="preserve"> IF((GH84 - GH83) &gt; CHK_TOL, 1, 0) * GH85</f>
        <v>0</v>
      </c>
      <c r="GI86" s="580">
        <f t="shared" ref="GI86" si="1012" xml:space="preserve"> IF((GI84 - GI83) &gt; CHK_TOL, 1, 0) * GI85</f>
        <v>0</v>
      </c>
      <c r="GJ86" s="580">
        <f t="shared" ref="GJ86" si="1013" xml:space="preserve"> IF((GJ84 - GJ83) &gt; CHK_TOL, 1, 0) * GJ85</f>
        <v>0</v>
      </c>
    </row>
    <row r="87" spans="1:192" x14ac:dyDescent="0.25">
      <c r="A87" s="85"/>
      <c r="B87" s="85"/>
      <c r="C87" s="672"/>
      <c r="D87" s="66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  <c r="CS87" s="32"/>
      <c r="CT87" s="32"/>
      <c r="CU87" s="32"/>
      <c r="CV87" s="32"/>
      <c r="CW87" s="32"/>
      <c r="CX87" s="32"/>
      <c r="CY87" s="32"/>
      <c r="CZ87" s="32"/>
      <c r="DA87" s="32"/>
      <c r="DB87" s="32"/>
      <c r="DC87" s="32"/>
      <c r="DD87" s="32"/>
      <c r="DE87" s="32"/>
      <c r="DF87" s="32"/>
      <c r="DG87" s="32"/>
      <c r="DH87" s="32"/>
      <c r="DI87" s="32"/>
      <c r="DJ87" s="32"/>
      <c r="DK87" s="32"/>
      <c r="DL87" s="32"/>
      <c r="DM87" s="32"/>
      <c r="DN87" s="32"/>
      <c r="DO87" s="32"/>
      <c r="DP87" s="32"/>
      <c r="DQ87" s="32"/>
      <c r="DR87" s="32"/>
      <c r="DS87" s="32"/>
      <c r="DT87" s="32"/>
      <c r="DU87" s="32"/>
      <c r="DV87" s="32"/>
      <c r="DW87" s="32"/>
      <c r="DX87" s="32"/>
      <c r="DY87" s="32"/>
      <c r="DZ87" s="32"/>
      <c r="EA87" s="32"/>
      <c r="EB87" s="32"/>
      <c r="EC87" s="32"/>
      <c r="ED87" s="32"/>
      <c r="EE87" s="32"/>
      <c r="EF87" s="32"/>
      <c r="EG87" s="32"/>
      <c r="EH87" s="32"/>
      <c r="EI87" s="32"/>
      <c r="EJ87" s="32"/>
      <c r="EK87" s="32"/>
      <c r="EL87" s="32"/>
      <c r="EM87" s="32"/>
      <c r="EN87" s="32"/>
      <c r="EO87" s="32"/>
      <c r="EP87" s="32"/>
      <c r="EQ87" s="32"/>
      <c r="ER87" s="32"/>
      <c r="ES87" s="32"/>
      <c r="ET87" s="32"/>
      <c r="EU87" s="32"/>
      <c r="EV87" s="32"/>
      <c r="EW87" s="32"/>
      <c r="EX87" s="32"/>
      <c r="EY87" s="32"/>
      <c r="EZ87" s="32"/>
      <c r="FA87" s="32"/>
      <c r="FB87" s="32"/>
      <c r="FC87" s="32"/>
      <c r="FD87" s="32"/>
      <c r="FE87" s="32"/>
      <c r="FF87" s="32"/>
      <c r="FG87" s="32"/>
      <c r="FH87" s="32"/>
      <c r="FI87" s="32"/>
      <c r="FJ87" s="32"/>
      <c r="FK87" s="32"/>
      <c r="FL87" s="32"/>
      <c r="FM87" s="32"/>
      <c r="FN87" s="32"/>
      <c r="FO87" s="32"/>
      <c r="FP87" s="32"/>
      <c r="FQ87" s="32"/>
      <c r="FR87" s="32"/>
      <c r="FS87" s="32"/>
      <c r="FT87" s="32"/>
      <c r="FU87" s="32"/>
      <c r="FV87" s="32"/>
      <c r="FW87" s="32"/>
      <c r="FX87" s="32"/>
      <c r="FY87" s="32"/>
      <c r="FZ87" s="32"/>
      <c r="GA87" s="32"/>
      <c r="GB87" s="32"/>
      <c r="GC87" s="32"/>
      <c r="GD87" s="32"/>
      <c r="GE87" s="32"/>
      <c r="GF87" s="32"/>
      <c r="GG87" s="32"/>
      <c r="GH87" s="32"/>
      <c r="GI87" s="32"/>
      <c r="GJ87" s="32"/>
    </row>
    <row r="88" spans="1:192" x14ac:dyDescent="0.25">
      <c r="A88" s="85"/>
      <c r="B88" s="85"/>
      <c r="C88" s="672"/>
      <c r="D88" s="66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  <c r="CS88" s="32"/>
      <c r="CT88" s="32"/>
      <c r="CU88" s="32"/>
      <c r="CV88" s="32"/>
      <c r="CW88" s="32"/>
      <c r="CX88" s="32"/>
      <c r="CY88" s="32"/>
      <c r="CZ88" s="32"/>
      <c r="DA88" s="32"/>
      <c r="DB88" s="32"/>
      <c r="DC88" s="32"/>
      <c r="DD88" s="32"/>
      <c r="DE88" s="32"/>
      <c r="DF88" s="32"/>
      <c r="DG88" s="32"/>
      <c r="DH88" s="32"/>
      <c r="DI88" s="32"/>
      <c r="DJ88" s="32"/>
      <c r="DK88" s="32"/>
      <c r="DL88" s="32"/>
      <c r="DM88" s="32"/>
      <c r="DN88" s="32"/>
      <c r="DO88" s="32"/>
      <c r="DP88" s="32"/>
      <c r="DQ88" s="32"/>
      <c r="DR88" s="32"/>
      <c r="DS88" s="32"/>
      <c r="DT88" s="32"/>
      <c r="DU88" s="32"/>
      <c r="DV88" s="32"/>
      <c r="DW88" s="32"/>
      <c r="DX88" s="32"/>
      <c r="DY88" s="32"/>
      <c r="DZ88" s="32"/>
      <c r="EA88" s="32"/>
      <c r="EB88" s="32"/>
      <c r="EC88" s="32"/>
      <c r="ED88" s="32"/>
      <c r="EE88" s="32"/>
      <c r="EF88" s="32"/>
      <c r="EG88" s="32"/>
      <c r="EH88" s="32"/>
      <c r="EI88" s="32"/>
      <c r="EJ88" s="32"/>
      <c r="EK88" s="32"/>
      <c r="EL88" s="32"/>
      <c r="EM88" s="32"/>
      <c r="EN88" s="32"/>
      <c r="EO88" s="32"/>
      <c r="EP88" s="32"/>
      <c r="EQ88" s="32"/>
      <c r="ER88" s="32"/>
      <c r="ES88" s="32"/>
      <c r="ET88" s="32"/>
      <c r="EU88" s="32"/>
      <c r="EV88" s="32"/>
      <c r="EW88" s="32"/>
      <c r="EX88" s="32"/>
      <c r="EY88" s="32"/>
      <c r="EZ88" s="32"/>
      <c r="FA88" s="32"/>
      <c r="FB88" s="32"/>
      <c r="FC88" s="32"/>
      <c r="FD88" s="32"/>
      <c r="FE88" s="32"/>
      <c r="FF88" s="32"/>
      <c r="FG88" s="32"/>
      <c r="FH88" s="32"/>
      <c r="FI88" s="32"/>
      <c r="FJ88" s="32"/>
      <c r="FK88" s="32"/>
      <c r="FL88" s="32"/>
      <c r="FM88" s="32"/>
      <c r="FN88" s="32"/>
      <c r="FO88" s="32"/>
      <c r="FP88" s="32"/>
      <c r="FQ88" s="32"/>
      <c r="FR88" s="32"/>
      <c r="FS88" s="32"/>
      <c r="FT88" s="32"/>
      <c r="FU88" s="32"/>
      <c r="FV88" s="32"/>
      <c r="FW88" s="32"/>
      <c r="FX88" s="32"/>
      <c r="FY88" s="32"/>
      <c r="FZ88" s="32"/>
      <c r="GA88" s="32"/>
      <c r="GB88" s="32"/>
      <c r="GC88" s="32"/>
      <c r="GD88" s="32"/>
      <c r="GE88" s="32"/>
      <c r="GF88" s="32"/>
      <c r="GG88" s="32"/>
      <c r="GH88" s="32"/>
      <c r="GI88" s="32"/>
      <c r="GJ88" s="32"/>
    </row>
    <row r="89" spans="1:192" x14ac:dyDescent="0.25">
      <c r="A89" s="15" t="s">
        <v>63</v>
      </c>
    </row>
  </sheetData>
  <conditionalFormatting sqref="J3:GJ3">
    <cfRule type="cellIs" dxfId="154" priority="16" stopIfTrue="1" operator="equal">
      <formula>"Construction"</formula>
    </cfRule>
    <cfRule type="cellIs" dxfId="153" priority="17" stopIfTrue="1" operator="equal">
      <formula>"Operations"</formula>
    </cfRule>
  </conditionalFormatting>
  <conditionalFormatting sqref="J3:GJ3">
    <cfRule type="cellIs" dxfId="152" priority="15" operator="equal">
      <formula>"Fin Close"</formula>
    </cfRule>
  </conditionalFormatting>
  <conditionalFormatting sqref="J3:GJ3">
    <cfRule type="cellIs" dxfId="151" priority="13" operator="equal">
      <formula>"PPA ext."</formula>
    </cfRule>
    <cfRule type="cellIs" dxfId="150" priority="14" operator="equal">
      <formula>"Delay"</formula>
    </cfRule>
  </conditionalFormatting>
  <conditionalFormatting sqref="F2:F4">
    <cfRule type="cellIs" dxfId="149" priority="9" stopIfTrue="1" operator="notEqual">
      <formula>0</formula>
    </cfRule>
    <cfRule type="cellIs" dxfId="148" priority="10" stopIfTrue="1" operator="equal">
      <formula>""</formula>
    </cfRule>
  </conditionalFormatting>
  <conditionalFormatting sqref="F2:F4">
    <cfRule type="cellIs" dxfId="147" priority="11" stopIfTrue="1" operator="notEqual">
      <formula>0</formula>
    </cfRule>
    <cfRule type="cellIs" dxfId="146" priority="12" stopIfTrue="1" operator="equal">
      <formula>""</formula>
    </cfRule>
  </conditionalFormatting>
  <conditionalFormatting sqref="J86:GJ86">
    <cfRule type="cellIs" dxfId="145" priority="5" stopIfTrue="1" operator="notEqual">
      <formula>0</formula>
    </cfRule>
    <cfRule type="cellIs" dxfId="144" priority="6" stopIfTrue="1" operator="equal">
      <formula>""</formula>
    </cfRule>
  </conditionalFormatting>
  <conditionalFormatting sqref="J86:GJ86">
    <cfRule type="cellIs" dxfId="143" priority="7" stopIfTrue="1" operator="notEqual">
      <formula>0</formula>
    </cfRule>
    <cfRule type="cellIs" dxfId="142" priority="8" stopIfTrue="1" operator="equal">
      <formula>""</formula>
    </cfRule>
  </conditionalFormatting>
  <conditionalFormatting sqref="F86">
    <cfRule type="cellIs" dxfId="141" priority="1" stopIfTrue="1" operator="notEqual">
      <formula>0</formula>
    </cfRule>
    <cfRule type="cellIs" dxfId="140" priority="2" stopIfTrue="1" operator="equal">
      <formula>""</formula>
    </cfRule>
  </conditionalFormatting>
  <conditionalFormatting sqref="F86">
    <cfRule type="cellIs" dxfId="139" priority="3" stopIfTrue="1" operator="notEqual">
      <formula>0</formula>
    </cfRule>
    <cfRule type="cellIs" dxfId="138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GJ69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Equity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167</v>
      </c>
    </row>
    <row r="9" spans="1:192" x14ac:dyDescent="0.25">
      <c r="E9" s="209" t="str">
        <f t="shared" ref="E9:AJ9" si="0" xml:space="preserve"> E$17</f>
        <v>Share capital balance BEG</v>
      </c>
      <c r="F9" s="209">
        <f t="shared" si="0"/>
        <v>0</v>
      </c>
      <c r="G9" s="209" t="str">
        <f t="shared" si="0"/>
        <v>$ 000s</v>
      </c>
      <c r="H9" s="209">
        <f t="shared" si="0"/>
        <v>0</v>
      </c>
      <c r="I9" s="209">
        <f t="shared" si="0"/>
        <v>0</v>
      </c>
      <c r="J9" s="209">
        <f t="shared" si="0"/>
        <v>0</v>
      </c>
      <c r="K9" s="209">
        <f t="shared" si="0"/>
        <v>0</v>
      </c>
      <c r="L9" s="209">
        <f t="shared" si="0"/>
        <v>0</v>
      </c>
      <c r="M9" s="209">
        <f t="shared" si="0"/>
        <v>0</v>
      </c>
      <c r="N9" s="209">
        <f t="shared" si="0"/>
        <v>0</v>
      </c>
      <c r="O9" s="209">
        <f t="shared" si="0"/>
        <v>0</v>
      </c>
      <c r="P9" s="209">
        <f t="shared" si="0"/>
        <v>0</v>
      </c>
      <c r="Q9" s="209">
        <f t="shared" si="0"/>
        <v>0</v>
      </c>
      <c r="R9" s="209">
        <f t="shared" si="0"/>
        <v>0</v>
      </c>
      <c r="S9" s="209">
        <f t="shared" si="0"/>
        <v>100</v>
      </c>
      <c r="T9" s="209">
        <f t="shared" si="0"/>
        <v>100</v>
      </c>
      <c r="U9" s="209">
        <f t="shared" si="0"/>
        <v>100</v>
      </c>
      <c r="V9" s="209">
        <f t="shared" si="0"/>
        <v>100</v>
      </c>
      <c r="W9" s="209">
        <f t="shared" si="0"/>
        <v>100</v>
      </c>
      <c r="X9" s="209">
        <f t="shared" si="0"/>
        <v>100</v>
      </c>
      <c r="Y9" s="209">
        <f t="shared" si="0"/>
        <v>100</v>
      </c>
      <c r="Z9" s="209">
        <f t="shared" si="0"/>
        <v>100</v>
      </c>
      <c r="AA9" s="209">
        <f t="shared" si="0"/>
        <v>100</v>
      </c>
      <c r="AB9" s="209">
        <f t="shared" si="0"/>
        <v>100</v>
      </c>
      <c r="AC9" s="209">
        <f t="shared" si="0"/>
        <v>100</v>
      </c>
      <c r="AD9" s="209">
        <f t="shared" si="0"/>
        <v>100</v>
      </c>
      <c r="AE9" s="209">
        <f t="shared" si="0"/>
        <v>100</v>
      </c>
      <c r="AF9" s="209">
        <f t="shared" si="0"/>
        <v>100</v>
      </c>
      <c r="AG9" s="209">
        <f t="shared" si="0"/>
        <v>100</v>
      </c>
      <c r="AH9" s="209">
        <f t="shared" si="0"/>
        <v>100</v>
      </c>
      <c r="AI9" s="209">
        <f t="shared" si="0"/>
        <v>100</v>
      </c>
      <c r="AJ9" s="209">
        <f t="shared" si="0"/>
        <v>100</v>
      </c>
      <c r="AK9" s="209">
        <f t="shared" ref="AK9:BP9" si="1" xml:space="preserve"> AK$17</f>
        <v>100</v>
      </c>
      <c r="AL9" s="209">
        <f t="shared" si="1"/>
        <v>100</v>
      </c>
      <c r="AM9" s="209">
        <f t="shared" si="1"/>
        <v>100</v>
      </c>
      <c r="AN9" s="209">
        <f t="shared" si="1"/>
        <v>100</v>
      </c>
      <c r="AO9" s="209">
        <f t="shared" si="1"/>
        <v>100</v>
      </c>
      <c r="AP9" s="209">
        <f t="shared" si="1"/>
        <v>100</v>
      </c>
      <c r="AQ9" s="209">
        <f t="shared" si="1"/>
        <v>100</v>
      </c>
      <c r="AR9" s="209">
        <f t="shared" si="1"/>
        <v>100</v>
      </c>
      <c r="AS9" s="209">
        <f t="shared" si="1"/>
        <v>100</v>
      </c>
      <c r="AT9" s="209">
        <f t="shared" si="1"/>
        <v>100</v>
      </c>
      <c r="AU9" s="209">
        <f t="shared" si="1"/>
        <v>100</v>
      </c>
      <c r="AV9" s="209">
        <f t="shared" si="1"/>
        <v>100</v>
      </c>
      <c r="AW9" s="209">
        <f t="shared" si="1"/>
        <v>100</v>
      </c>
      <c r="AX9" s="209">
        <f t="shared" si="1"/>
        <v>100</v>
      </c>
      <c r="AY9" s="209">
        <f t="shared" si="1"/>
        <v>100</v>
      </c>
      <c r="AZ9" s="209">
        <f t="shared" si="1"/>
        <v>100</v>
      </c>
      <c r="BA9" s="209">
        <f t="shared" si="1"/>
        <v>100</v>
      </c>
      <c r="BB9" s="209">
        <f t="shared" si="1"/>
        <v>100</v>
      </c>
      <c r="BC9" s="209">
        <f t="shared" si="1"/>
        <v>100</v>
      </c>
      <c r="BD9" s="209">
        <f t="shared" si="1"/>
        <v>100</v>
      </c>
      <c r="BE9" s="209">
        <f t="shared" si="1"/>
        <v>100</v>
      </c>
      <c r="BF9" s="209">
        <f t="shared" si="1"/>
        <v>100</v>
      </c>
      <c r="BG9" s="209">
        <f t="shared" si="1"/>
        <v>100</v>
      </c>
      <c r="BH9" s="209">
        <f t="shared" si="1"/>
        <v>100</v>
      </c>
      <c r="BI9" s="209">
        <f t="shared" si="1"/>
        <v>100</v>
      </c>
      <c r="BJ9" s="209">
        <f t="shared" si="1"/>
        <v>100</v>
      </c>
      <c r="BK9" s="209">
        <f t="shared" si="1"/>
        <v>100</v>
      </c>
      <c r="BL9" s="209">
        <f t="shared" si="1"/>
        <v>100</v>
      </c>
      <c r="BM9" s="209">
        <f t="shared" si="1"/>
        <v>100</v>
      </c>
      <c r="BN9" s="209">
        <f t="shared" si="1"/>
        <v>100</v>
      </c>
      <c r="BO9" s="209">
        <f t="shared" si="1"/>
        <v>100</v>
      </c>
      <c r="BP9" s="209">
        <f t="shared" si="1"/>
        <v>100</v>
      </c>
      <c r="BQ9" s="209">
        <f t="shared" ref="BQ9:CV9" si="2" xml:space="preserve"> BQ$17</f>
        <v>100</v>
      </c>
      <c r="BR9" s="209">
        <f t="shared" si="2"/>
        <v>100</v>
      </c>
      <c r="BS9" s="209">
        <f t="shared" si="2"/>
        <v>100</v>
      </c>
      <c r="BT9" s="209">
        <f t="shared" si="2"/>
        <v>100</v>
      </c>
      <c r="BU9" s="209">
        <f t="shared" si="2"/>
        <v>100</v>
      </c>
      <c r="BV9" s="209">
        <f t="shared" si="2"/>
        <v>100</v>
      </c>
      <c r="BW9" s="209">
        <f t="shared" si="2"/>
        <v>100</v>
      </c>
      <c r="BX9" s="209">
        <f t="shared" si="2"/>
        <v>100</v>
      </c>
      <c r="BY9" s="209">
        <f t="shared" si="2"/>
        <v>100</v>
      </c>
      <c r="BZ9" s="209">
        <f t="shared" si="2"/>
        <v>100</v>
      </c>
      <c r="CA9" s="209">
        <f t="shared" si="2"/>
        <v>100</v>
      </c>
      <c r="CB9" s="209">
        <f t="shared" si="2"/>
        <v>100</v>
      </c>
      <c r="CC9" s="209">
        <f t="shared" si="2"/>
        <v>100</v>
      </c>
      <c r="CD9" s="209">
        <f t="shared" si="2"/>
        <v>100</v>
      </c>
      <c r="CE9" s="209">
        <f t="shared" si="2"/>
        <v>100</v>
      </c>
      <c r="CF9" s="209">
        <f t="shared" si="2"/>
        <v>100</v>
      </c>
      <c r="CG9" s="209">
        <f t="shared" si="2"/>
        <v>100</v>
      </c>
      <c r="CH9" s="209">
        <f t="shared" si="2"/>
        <v>100</v>
      </c>
      <c r="CI9" s="209">
        <f t="shared" si="2"/>
        <v>100</v>
      </c>
      <c r="CJ9" s="209">
        <f t="shared" si="2"/>
        <v>100</v>
      </c>
      <c r="CK9" s="209">
        <f t="shared" si="2"/>
        <v>100</v>
      </c>
      <c r="CL9" s="209">
        <f t="shared" si="2"/>
        <v>100</v>
      </c>
      <c r="CM9" s="209">
        <f t="shared" si="2"/>
        <v>100</v>
      </c>
      <c r="CN9" s="209">
        <f t="shared" si="2"/>
        <v>100</v>
      </c>
      <c r="CO9" s="209">
        <f t="shared" si="2"/>
        <v>100</v>
      </c>
      <c r="CP9" s="209">
        <f t="shared" si="2"/>
        <v>100</v>
      </c>
      <c r="CQ9" s="209">
        <f t="shared" si="2"/>
        <v>100</v>
      </c>
      <c r="CR9" s="209">
        <f t="shared" si="2"/>
        <v>100</v>
      </c>
      <c r="CS9" s="209">
        <f t="shared" si="2"/>
        <v>100</v>
      </c>
      <c r="CT9" s="209">
        <f t="shared" si="2"/>
        <v>100</v>
      </c>
      <c r="CU9" s="209">
        <f t="shared" si="2"/>
        <v>100</v>
      </c>
      <c r="CV9" s="209">
        <f t="shared" si="2"/>
        <v>100</v>
      </c>
      <c r="CW9" s="209">
        <f t="shared" ref="CW9:EB9" si="3" xml:space="preserve"> CW$17</f>
        <v>100</v>
      </c>
      <c r="CX9" s="209">
        <f t="shared" si="3"/>
        <v>100</v>
      </c>
      <c r="CY9" s="209">
        <f t="shared" si="3"/>
        <v>100</v>
      </c>
      <c r="CZ9" s="209">
        <f t="shared" si="3"/>
        <v>100</v>
      </c>
      <c r="DA9" s="209">
        <f t="shared" si="3"/>
        <v>100</v>
      </c>
      <c r="DB9" s="209">
        <f t="shared" si="3"/>
        <v>100</v>
      </c>
      <c r="DC9" s="209">
        <f t="shared" si="3"/>
        <v>100</v>
      </c>
      <c r="DD9" s="209">
        <f t="shared" si="3"/>
        <v>100</v>
      </c>
      <c r="DE9" s="209">
        <f t="shared" si="3"/>
        <v>100</v>
      </c>
      <c r="DF9" s="209">
        <f t="shared" si="3"/>
        <v>100</v>
      </c>
      <c r="DG9" s="209">
        <f t="shared" si="3"/>
        <v>100</v>
      </c>
      <c r="DH9" s="209">
        <f t="shared" si="3"/>
        <v>100</v>
      </c>
      <c r="DI9" s="209">
        <f t="shared" si="3"/>
        <v>100</v>
      </c>
      <c r="DJ9" s="209">
        <f t="shared" si="3"/>
        <v>100</v>
      </c>
      <c r="DK9" s="209">
        <f t="shared" si="3"/>
        <v>100</v>
      </c>
      <c r="DL9" s="209">
        <f t="shared" si="3"/>
        <v>100</v>
      </c>
      <c r="DM9" s="209">
        <f t="shared" si="3"/>
        <v>100</v>
      </c>
      <c r="DN9" s="209">
        <f t="shared" si="3"/>
        <v>100</v>
      </c>
      <c r="DO9" s="209">
        <f t="shared" si="3"/>
        <v>0</v>
      </c>
      <c r="DP9" s="209">
        <f t="shared" si="3"/>
        <v>0</v>
      </c>
      <c r="DQ9" s="209">
        <f t="shared" si="3"/>
        <v>0</v>
      </c>
      <c r="DR9" s="209">
        <f t="shared" si="3"/>
        <v>0</v>
      </c>
      <c r="DS9" s="209">
        <f t="shared" si="3"/>
        <v>0</v>
      </c>
      <c r="DT9" s="209">
        <f t="shared" si="3"/>
        <v>0</v>
      </c>
      <c r="DU9" s="209">
        <f t="shared" si="3"/>
        <v>0</v>
      </c>
      <c r="DV9" s="209">
        <f t="shared" si="3"/>
        <v>0</v>
      </c>
      <c r="DW9" s="209">
        <f t="shared" si="3"/>
        <v>0</v>
      </c>
      <c r="DX9" s="209">
        <f t="shared" si="3"/>
        <v>0</v>
      </c>
      <c r="DY9" s="209">
        <f t="shared" si="3"/>
        <v>0</v>
      </c>
      <c r="DZ9" s="209">
        <f t="shared" si="3"/>
        <v>0</v>
      </c>
      <c r="EA9" s="209">
        <f t="shared" si="3"/>
        <v>0</v>
      </c>
      <c r="EB9" s="209">
        <f t="shared" si="3"/>
        <v>0</v>
      </c>
      <c r="EC9" s="209">
        <f t="shared" ref="EC9:FH9" si="4" xml:space="preserve"> EC$17</f>
        <v>0</v>
      </c>
      <c r="ED9" s="209">
        <f t="shared" si="4"/>
        <v>0</v>
      </c>
      <c r="EE9" s="209">
        <f t="shared" si="4"/>
        <v>0</v>
      </c>
      <c r="EF9" s="209">
        <f t="shared" si="4"/>
        <v>0</v>
      </c>
      <c r="EG9" s="209">
        <f t="shared" si="4"/>
        <v>0</v>
      </c>
      <c r="EH9" s="209">
        <f t="shared" si="4"/>
        <v>0</v>
      </c>
      <c r="EI9" s="209">
        <f t="shared" si="4"/>
        <v>0</v>
      </c>
      <c r="EJ9" s="209">
        <f t="shared" si="4"/>
        <v>0</v>
      </c>
      <c r="EK9" s="209">
        <f t="shared" si="4"/>
        <v>0</v>
      </c>
      <c r="EL9" s="209">
        <f t="shared" si="4"/>
        <v>0</v>
      </c>
      <c r="EM9" s="209">
        <f t="shared" si="4"/>
        <v>0</v>
      </c>
      <c r="EN9" s="209">
        <f t="shared" si="4"/>
        <v>0</v>
      </c>
      <c r="EO9" s="209">
        <f t="shared" si="4"/>
        <v>0</v>
      </c>
      <c r="EP9" s="209">
        <f t="shared" si="4"/>
        <v>0</v>
      </c>
      <c r="EQ9" s="209">
        <f t="shared" si="4"/>
        <v>0</v>
      </c>
      <c r="ER9" s="209">
        <f t="shared" si="4"/>
        <v>0</v>
      </c>
      <c r="ES9" s="209">
        <f t="shared" si="4"/>
        <v>0</v>
      </c>
      <c r="ET9" s="209">
        <f t="shared" si="4"/>
        <v>0</v>
      </c>
      <c r="EU9" s="209">
        <f t="shared" si="4"/>
        <v>0</v>
      </c>
      <c r="EV9" s="209">
        <f t="shared" si="4"/>
        <v>0</v>
      </c>
      <c r="EW9" s="209">
        <f t="shared" si="4"/>
        <v>0</v>
      </c>
      <c r="EX9" s="209">
        <f t="shared" si="4"/>
        <v>0</v>
      </c>
      <c r="EY9" s="209">
        <f t="shared" si="4"/>
        <v>0</v>
      </c>
      <c r="EZ9" s="209">
        <f t="shared" si="4"/>
        <v>0</v>
      </c>
      <c r="FA9" s="209">
        <f t="shared" si="4"/>
        <v>0</v>
      </c>
      <c r="FB9" s="209">
        <f t="shared" si="4"/>
        <v>0</v>
      </c>
      <c r="FC9" s="209">
        <f t="shared" si="4"/>
        <v>0</v>
      </c>
      <c r="FD9" s="209">
        <f t="shared" si="4"/>
        <v>0</v>
      </c>
      <c r="FE9" s="209">
        <f t="shared" si="4"/>
        <v>0</v>
      </c>
      <c r="FF9" s="209">
        <f t="shared" si="4"/>
        <v>0</v>
      </c>
      <c r="FG9" s="209">
        <f t="shared" si="4"/>
        <v>0</v>
      </c>
      <c r="FH9" s="209">
        <f t="shared" si="4"/>
        <v>0</v>
      </c>
      <c r="FI9" s="209">
        <f t="shared" ref="FI9:GJ9" si="5" xml:space="preserve"> FI$17</f>
        <v>0</v>
      </c>
      <c r="FJ9" s="209">
        <f t="shared" si="5"/>
        <v>0</v>
      </c>
      <c r="FK9" s="209">
        <f t="shared" si="5"/>
        <v>0</v>
      </c>
      <c r="FL9" s="209">
        <f t="shared" si="5"/>
        <v>0</v>
      </c>
      <c r="FM9" s="209">
        <f t="shared" si="5"/>
        <v>0</v>
      </c>
      <c r="FN9" s="209">
        <f t="shared" si="5"/>
        <v>0</v>
      </c>
      <c r="FO9" s="209">
        <f t="shared" si="5"/>
        <v>0</v>
      </c>
      <c r="FP9" s="209">
        <f t="shared" si="5"/>
        <v>0</v>
      </c>
      <c r="FQ9" s="209">
        <f t="shared" si="5"/>
        <v>0</v>
      </c>
      <c r="FR9" s="209">
        <f t="shared" si="5"/>
        <v>0</v>
      </c>
      <c r="FS9" s="209">
        <f t="shared" si="5"/>
        <v>0</v>
      </c>
      <c r="FT9" s="209">
        <f t="shared" si="5"/>
        <v>0</v>
      </c>
      <c r="FU9" s="209">
        <f t="shared" si="5"/>
        <v>0</v>
      </c>
      <c r="FV9" s="209">
        <f t="shared" si="5"/>
        <v>0</v>
      </c>
      <c r="FW9" s="209">
        <f t="shared" si="5"/>
        <v>0</v>
      </c>
      <c r="FX9" s="209">
        <f t="shared" si="5"/>
        <v>0</v>
      </c>
      <c r="FY9" s="209">
        <f t="shared" si="5"/>
        <v>0</v>
      </c>
      <c r="FZ9" s="209">
        <f t="shared" si="5"/>
        <v>0</v>
      </c>
      <c r="GA9" s="209">
        <f t="shared" si="5"/>
        <v>0</v>
      </c>
      <c r="GB9" s="209">
        <f t="shared" si="5"/>
        <v>0</v>
      </c>
      <c r="GC9" s="209">
        <f t="shared" si="5"/>
        <v>0</v>
      </c>
      <c r="GD9" s="209">
        <f t="shared" si="5"/>
        <v>0</v>
      </c>
      <c r="GE9" s="209">
        <f t="shared" si="5"/>
        <v>0</v>
      </c>
      <c r="GF9" s="209">
        <f t="shared" si="5"/>
        <v>0</v>
      </c>
      <c r="GG9" s="209">
        <f t="shared" si="5"/>
        <v>0</v>
      </c>
      <c r="GH9" s="209">
        <f t="shared" si="5"/>
        <v>0</v>
      </c>
      <c r="GI9" s="209">
        <f t="shared" si="5"/>
        <v>0</v>
      </c>
      <c r="GJ9" s="209">
        <f t="shared" si="5"/>
        <v>0</v>
      </c>
    </row>
    <row r="10" spans="1:192" x14ac:dyDescent="0.25">
      <c r="E10" s="238" t="str">
        <f xml:space="preserve"> Time!E$103</f>
        <v xml:space="preserve">Last operating period flag </v>
      </c>
      <c r="F10" s="238">
        <f xml:space="preserve"> Time!F$103</f>
        <v>0</v>
      </c>
      <c r="G10" s="238" t="str">
        <f xml:space="preserve"> Time!G$103</f>
        <v>flag</v>
      </c>
      <c r="H10" s="238">
        <f xml:space="preserve"> Time!H$103</f>
        <v>1</v>
      </c>
      <c r="I10" s="238">
        <f xml:space="preserve"> Time!I$103</f>
        <v>0</v>
      </c>
      <c r="J10" s="238">
        <f xml:space="preserve"> Time!J$103</f>
        <v>0</v>
      </c>
      <c r="K10" s="238">
        <f xml:space="preserve"> Time!K$103</f>
        <v>0</v>
      </c>
      <c r="L10" s="238">
        <f xml:space="preserve"> Time!L$103</f>
        <v>0</v>
      </c>
      <c r="M10" s="238">
        <f xml:space="preserve"> Time!M$103</f>
        <v>0</v>
      </c>
      <c r="N10" s="238">
        <f xml:space="preserve"> Time!N$103</f>
        <v>0</v>
      </c>
      <c r="O10" s="238">
        <f xml:space="preserve"> Time!O$103</f>
        <v>0</v>
      </c>
      <c r="P10" s="238">
        <f xml:space="preserve"> Time!P$103</f>
        <v>0</v>
      </c>
      <c r="Q10" s="238">
        <f xml:space="preserve"> Time!Q$103</f>
        <v>0</v>
      </c>
      <c r="R10" s="238">
        <f xml:space="preserve"> Time!R$103</f>
        <v>0</v>
      </c>
      <c r="S10" s="238">
        <f xml:space="preserve"> Time!S$103</f>
        <v>0</v>
      </c>
      <c r="T10" s="238">
        <f xml:space="preserve"> Time!T$103</f>
        <v>0</v>
      </c>
      <c r="U10" s="238">
        <f xml:space="preserve"> Time!U$103</f>
        <v>0</v>
      </c>
      <c r="V10" s="238">
        <f xml:space="preserve"> Time!V$103</f>
        <v>0</v>
      </c>
      <c r="W10" s="238">
        <f xml:space="preserve"> Time!W$103</f>
        <v>0</v>
      </c>
      <c r="X10" s="238">
        <f xml:space="preserve"> Time!X$103</f>
        <v>0</v>
      </c>
      <c r="Y10" s="238">
        <f xml:space="preserve"> Time!Y$103</f>
        <v>0</v>
      </c>
      <c r="Z10" s="238">
        <f xml:space="preserve"> Time!Z$103</f>
        <v>0</v>
      </c>
      <c r="AA10" s="238">
        <f xml:space="preserve"> Time!AA$103</f>
        <v>0</v>
      </c>
      <c r="AB10" s="238">
        <f xml:space="preserve"> Time!AB$103</f>
        <v>0</v>
      </c>
      <c r="AC10" s="238">
        <f xml:space="preserve"> Time!AC$103</f>
        <v>0</v>
      </c>
      <c r="AD10" s="238">
        <f xml:space="preserve"> Time!AD$103</f>
        <v>0</v>
      </c>
      <c r="AE10" s="238">
        <f xml:space="preserve"> Time!AE$103</f>
        <v>0</v>
      </c>
      <c r="AF10" s="238">
        <f xml:space="preserve"> Time!AF$103</f>
        <v>0</v>
      </c>
      <c r="AG10" s="238">
        <f xml:space="preserve"> Time!AG$103</f>
        <v>0</v>
      </c>
      <c r="AH10" s="238">
        <f xml:space="preserve"> Time!AH$103</f>
        <v>0</v>
      </c>
      <c r="AI10" s="238">
        <f xml:space="preserve"> Time!AI$103</f>
        <v>0</v>
      </c>
      <c r="AJ10" s="238">
        <f xml:space="preserve"> Time!AJ$103</f>
        <v>0</v>
      </c>
      <c r="AK10" s="238">
        <f xml:space="preserve"> Time!AK$103</f>
        <v>0</v>
      </c>
      <c r="AL10" s="238">
        <f xml:space="preserve"> Time!AL$103</f>
        <v>0</v>
      </c>
      <c r="AM10" s="238">
        <f xml:space="preserve"> Time!AM$103</f>
        <v>0</v>
      </c>
      <c r="AN10" s="238">
        <f xml:space="preserve"> Time!AN$103</f>
        <v>0</v>
      </c>
      <c r="AO10" s="238">
        <f xml:space="preserve"> Time!AO$103</f>
        <v>0</v>
      </c>
      <c r="AP10" s="238">
        <f xml:space="preserve"> Time!AP$103</f>
        <v>0</v>
      </c>
      <c r="AQ10" s="238">
        <f xml:space="preserve"> Time!AQ$103</f>
        <v>0</v>
      </c>
      <c r="AR10" s="238">
        <f xml:space="preserve"> Time!AR$103</f>
        <v>0</v>
      </c>
      <c r="AS10" s="238">
        <f xml:space="preserve"> Time!AS$103</f>
        <v>0</v>
      </c>
      <c r="AT10" s="238">
        <f xml:space="preserve"> Time!AT$103</f>
        <v>0</v>
      </c>
      <c r="AU10" s="238">
        <f xml:space="preserve"> Time!AU$103</f>
        <v>0</v>
      </c>
      <c r="AV10" s="238">
        <f xml:space="preserve"> Time!AV$103</f>
        <v>0</v>
      </c>
      <c r="AW10" s="238">
        <f xml:space="preserve"> Time!AW$103</f>
        <v>0</v>
      </c>
      <c r="AX10" s="238">
        <f xml:space="preserve"> Time!AX$103</f>
        <v>0</v>
      </c>
      <c r="AY10" s="238">
        <f xml:space="preserve"> Time!AY$103</f>
        <v>0</v>
      </c>
      <c r="AZ10" s="238">
        <f xml:space="preserve"> Time!AZ$103</f>
        <v>0</v>
      </c>
      <c r="BA10" s="238">
        <f xml:space="preserve"> Time!BA$103</f>
        <v>0</v>
      </c>
      <c r="BB10" s="238">
        <f xml:space="preserve"> Time!BB$103</f>
        <v>0</v>
      </c>
      <c r="BC10" s="238">
        <f xml:space="preserve"> Time!BC$103</f>
        <v>0</v>
      </c>
      <c r="BD10" s="238">
        <f xml:space="preserve"> Time!BD$103</f>
        <v>0</v>
      </c>
      <c r="BE10" s="238">
        <f xml:space="preserve"> Time!BE$103</f>
        <v>0</v>
      </c>
      <c r="BF10" s="238">
        <f xml:space="preserve"> Time!BF$103</f>
        <v>0</v>
      </c>
      <c r="BG10" s="238">
        <f xml:space="preserve"> Time!BG$103</f>
        <v>0</v>
      </c>
      <c r="BH10" s="238">
        <f xml:space="preserve"> Time!BH$103</f>
        <v>0</v>
      </c>
      <c r="BI10" s="238">
        <f xml:space="preserve"> Time!BI$103</f>
        <v>0</v>
      </c>
      <c r="BJ10" s="238">
        <f xml:space="preserve"> Time!BJ$103</f>
        <v>0</v>
      </c>
      <c r="BK10" s="238">
        <f xml:space="preserve"> Time!BK$103</f>
        <v>0</v>
      </c>
      <c r="BL10" s="238">
        <f xml:space="preserve"> Time!BL$103</f>
        <v>0</v>
      </c>
      <c r="BM10" s="238">
        <f xml:space="preserve"> Time!BM$103</f>
        <v>0</v>
      </c>
      <c r="BN10" s="238">
        <f xml:space="preserve"> Time!BN$103</f>
        <v>0</v>
      </c>
      <c r="BO10" s="238">
        <f xml:space="preserve"> Time!BO$103</f>
        <v>0</v>
      </c>
      <c r="BP10" s="238">
        <f xml:space="preserve"> Time!BP$103</f>
        <v>0</v>
      </c>
      <c r="BQ10" s="238">
        <f xml:space="preserve"> Time!BQ$103</f>
        <v>0</v>
      </c>
      <c r="BR10" s="238">
        <f xml:space="preserve"> Time!BR$103</f>
        <v>0</v>
      </c>
      <c r="BS10" s="238">
        <f xml:space="preserve"> Time!BS$103</f>
        <v>0</v>
      </c>
      <c r="BT10" s="238">
        <f xml:space="preserve"> Time!BT$103</f>
        <v>0</v>
      </c>
      <c r="BU10" s="238">
        <f xml:space="preserve"> Time!BU$103</f>
        <v>0</v>
      </c>
      <c r="BV10" s="238">
        <f xml:space="preserve"> Time!BV$103</f>
        <v>0</v>
      </c>
      <c r="BW10" s="238">
        <f xml:space="preserve"> Time!BW$103</f>
        <v>0</v>
      </c>
      <c r="BX10" s="238">
        <f xml:space="preserve"> Time!BX$103</f>
        <v>0</v>
      </c>
      <c r="BY10" s="238">
        <f xml:space="preserve"> Time!BY$103</f>
        <v>0</v>
      </c>
      <c r="BZ10" s="238">
        <f xml:space="preserve"> Time!BZ$103</f>
        <v>0</v>
      </c>
      <c r="CA10" s="238">
        <f xml:space="preserve"> Time!CA$103</f>
        <v>0</v>
      </c>
      <c r="CB10" s="238">
        <f xml:space="preserve"> Time!CB$103</f>
        <v>0</v>
      </c>
      <c r="CC10" s="238">
        <f xml:space="preserve"> Time!CC$103</f>
        <v>0</v>
      </c>
      <c r="CD10" s="238">
        <f xml:space="preserve"> Time!CD$103</f>
        <v>0</v>
      </c>
      <c r="CE10" s="238">
        <f xml:space="preserve"> Time!CE$103</f>
        <v>0</v>
      </c>
      <c r="CF10" s="238">
        <f xml:space="preserve"> Time!CF$103</f>
        <v>0</v>
      </c>
      <c r="CG10" s="238">
        <f xml:space="preserve"> Time!CG$103</f>
        <v>0</v>
      </c>
      <c r="CH10" s="238">
        <f xml:space="preserve"> Time!CH$103</f>
        <v>0</v>
      </c>
      <c r="CI10" s="238">
        <f xml:space="preserve"> Time!CI$103</f>
        <v>0</v>
      </c>
      <c r="CJ10" s="238">
        <f xml:space="preserve"> Time!CJ$103</f>
        <v>0</v>
      </c>
      <c r="CK10" s="238">
        <f xml:space="preserve"> Time!CK$103</f>
        <v>0</v>
      </c>
      <c r="CL10" s="238">
        <f xml:space="preserve"> Time!CL$103</f>
        <v>0</v>
      </c>
      <c r="CM10" s="238">
        <f xml:space="preserve"> Time!CM$103</f>
        <v>0</v>
      </c>
      <c r="CN10" s="238">
        <f xml:space="preserve"> Time!CN$103</f>
        <v>0</v>
      </c>
      <c r="CO10" s="238">
        <f xml:space="preserve"> Time!CO$103</f>
        <v>0</v>
      </c>
      <c r="CP10" s="238">
        <f xml:space="preserve"> Time!CP$103</f>
        <v>0</v>
      </c>
      <c r="CQ10" s="238">
        <f xml:space="preserve"> Time!CQ$103</f>
        <v>0</v>
      </c>
      <c r="CR10" s="238">
        <f xml:space="preserve"> Time!CR$103</f>
        <v>0</v>
      </c>
      <c r="CS10" s="238">
        <f xml:space="preserve"> Time!CS$103</f>
        <v>0</v>
      </c>
      <c r="CT10" s="238">
        <f xml:space="preserve"> Time!CT$103</f>
        <v>0</v>
      </c>
      <c r="CU10" s="238">
        <f xml:space="preserve"> Time!CU$103</f>
        <v>0</v>
      </c>
      <c r="CV10" s="238">
        <f xml:space="preserve"> Time!CV$103</f>
        <v>0</v>
      </c>
      <c r="CW10" s="238">
        <f xml:space="preserve"> Time!CW$103</f>
        <v>0</v>
      </c>
      <c r="CX10" s="238">
        <f xml:space="preserve"> Time!CX$103</f>
        <v>0</v>
      </c>
      <c r="CY10" s="238">
        <f xml:space="preserve"> Time!CY$103</f>
        <v>0</v>
      </c>
      <c r="CZ10" s="238">
        <f xml:space="preserve"> Time!CZ$103</f>
        <v>0</v>
      </c>
      <c r="DA10" s="238">
        <f xml:space="preserve"> Time!DA$103</f>
        <v>0</v>
      </c>
      <c r="DB10" s="238">
        <f xml:space="preserve"> Time!DB$103</f>
        <v>0</v>
      </c>
      <c r="DC10" s="238">
        <f xml:space="preserve"> Time!DC$103</f>
        <v>0</v>
      </c>
      <c r="DD10" s="238">
        <f xml:space="preserve"> Time!DD$103</f>
        <v>0</v>
      </c>
      <c r="DE10" s="238">
        <f xml:space="preserve"> Time!DE$103</f>
        <v>0</v>
      </c>
      <c r="DF10" s="238">
        <f xml:space="preserve"> Time!DF$103</f>
        <v>0</v>
      </c>
      <c r="DG10" s="238">
        <f xml:space="preserve"> Time!DG$103</f>
        <v>0</v>
      </c>
      <c r="DH10" s="238">
        <f xml:space="preserve"> Time!DH$103</f>
        <v>0</v>
      </c>
      <c r="DI10" s="238">
        <f xml:space="preserve"> Time!DI$103</f>
        <v>0</v>
      </c>
      <c r="DJ10" s="238">
        <f xml:space="preserve"> Time!DJ$103</f>
        <v>0</v>
      </c>
      <c r="DK10" s="238">
        <f xml:space="preserve"> Time!DK$103</f>
        <v>0</v>
      </c>
      <c r="DL10" s="238">
        <f xml:space="preserve"> Time!DL$103</f>
        <v>0</v>
      </c>
      <c r="DM10" s="238">
        <f xml:space="preserve"> Time!DM$103</f>
        <v>0</v>
      </c>
      <c r="DN10" s="238">
        <f xml:space="preserve"> Time!DN$103</f>
        <v>1</v>
      </c>
      <c r="DO10" s="238">
        <f xml:space="preserve"> Time!DO$103</f>
        <v>0</v>
      </c>
      <c r="DP10" s="238">
        <f xml:space="preserve"> Time!DP$103</f>
        <v>0</v>
      </c>
      <c r="DQ10" s="238">
        <f xml:space="preserve"> Time!DQ$103</f>
        <v>0</v>
      </c>
      <c r="DR10" s="238">
        <f xml:space="preserve"> Time!DR$103</f>
        <v>0</v>
      </c>
      <c r="DS10" s="238">
        <f xml:space="preserve"> Time!DS$103</f>
        <v>0</v>
      </c>
      <c r="DT10" s="238">
        <f xml:space="preserve"> Time!DT$103</f>
        <v>0</v>
      </c>
      <c r="DU10" s="238">
        <f xml:space="preserve"> Time!DU$103</f>
        <v>0</v>
      </c>
      <c r="DV10" s="238">
        <f xml:space="preserve"> Time!DV$103</f>
        <v>0</v>
      </c>
      <c r="DW10" s="238">
        <f xml:space="preserve"> Time!DW$103</f>
        <v>0</v>
      </c>
      <c r="DX10" s="238">
        <f xml:space="preserve"> Time!DX$103</f>
        <v>0</v>
      </c>
      <c r="DY10" s="238">
        <f xml:space="preserve"> Time!DY$103</f>
        <v>0</v>
      </c>
      <c r="DZ10" s="238">
        <f xml:space="preserve"> Time!DZ$103</f>
        <v>0</v>
      </c>
      <c r="EA10" s="238">
        <f xml:space="preserve"> Time!EA$103</f>
        <v>0</v>
      </c>
      <c r="EB10" s="238">
        <f xml:space="preserve"> Time!EB$103</f>
        <v>0</v>
      </c>
      <c r="EC10" s="238">
        <f xml:space="preserve"> Time!EC$103</f>
        <v>0</v>
      </c>
      <c r="ED10" s="238">
        <f xml:space="preserve"> Time!ED$103</f>
        <v>0</v>
      </c>
      <c r="EE10" s="238">
        <f xml:space="preserve"> Time!EE$103</f>
        <v>0</v>
      </c>
      <c r="EF10" s="238">
        <f xml:space="preserve"> Time!EF$103</f>
        <v>0</v>
      </c>
      <c r="EG10" s="238">
        <f xml:space="preserve"> Time!EG$103</f>
        <v>0</v>
      </c>
      <c r="EH10" s="238">
        <f xml:space="preserve"> Time!EH$103</f>
        <v>0</v>
      </c>
      <c r="EI10" s="238">
        <f xml:space="preserve"> Time!EI$103</f>
        <v>0</v>
      </c>
      <c r="EJ10" s="238">
        <f xml:space="preserve"> Time!EJ$103</f>
        <v>0</v>
      </c>
      <c r="EK10" s="238">
        <f xml:space="preserve"> Time!EK$103</f>
        <v>0</v>
      </c>
      <c r="EL10" s="238">
        <f xml:space="preserve"> Time!EL$103</f>
        <v>0</v>
      </c>
      <c r="EM10" s="238">
        <f xml:space="preserve"> Time!EM$103</f>
        <v>0</v>
      </c>
      <c r="EN10" s="238">
        <f xml:space="preserve"> Time!EN$103</f>
        <v>0</v>
      </c>
      <c r="EO10" s="238">
        <f xml:space="preserve"> Time!EO$103</f>
        <v>0</v>
      </c>
      <c r="EP10" s="238">
        <f xml:space="preserve"> Time!EP$103</f>
        <v>0</v>
      </c>
      <c r="EQ10" s="238">
        <f xml:space="preserve"> Time!EQ$103</f>
        <v>0</v>
      </c>
      <c r="ER10" s="238">
        <f xml:space="preserve"> Time!ER$103</f>
        <v>0</v>
      </c>
      <c r="ES10" s="238">
        <f xml:space="preserve"> Time!ES$103</f>
        <v>0</v>
      </c>
      <c r="ET10" s="238">
        <f xml:space="preserve"> Time!ET$103</f>
        <v>0</v>
      </c>
      <c r="EU10" s="238">
        <f xml:space="preserve"> Time!EU$103</f>
        <v>0</v>
      </c>
      <c r="EV10" s="238">
        <f xml:space="preserve"> Time!EV$103</f>
        <v>0</v>
      </c>
      <c r="EW10" s="238">
        <f xml:space="preserve"> Time!EW$103</f>
        <v>0</v>
      </c>
      <c r="EX10" s="238">
        <f xml:space="preserve"> Time!EX$103</f>
        <v>0</v>
      </c>
      <c r="EY10" s="238">
        <f xml:space="preserve"> Time!EY$103</f>
        <v>0</v>
      </c>
      <c r="EZ10" s="238">
        <f xml:space="preserve"> Time!EZ$103</f>
        <v>0</v>
      </c>
      <c r="FA10" s="238">
        <f xml:space="preserve"> Time!FA$103</f>
        <v>0</v>
      </c>
      <c r="FB10" s="238">
        <f xml:space="preserve"> Time!FB$103</f>
        <v>0</v>
      </c>
      <c r="FC10" s="238">
        <f xml:space="preserve"> Time!FC$103</f>
        <v>0</v>
      </c>
      <c r="FD10" s="238">
        <f xml:space="preserve"> Time!FD$103</f>
        <v>0</v>
      </c>
      <c r="FE10" s="238">
        <f xml:space="preserve"> Time!FE$103</f>
        <v>0</v>
      </c>
      <c r="FF10" s="238">
        <f xml:space="preserve"> Time!FF$103</f>
        <v>0</v>
      </c>
      <c r="FG10" s="238">
        <f xml:space="preserve"> Time!FG$103</f>
        <v>0</v>
      </c>
      <c r="FH10" s="238">
        <f xml:space="preserve"> Time!FH$103</f>
        <v>0</v>
      </c>
      <c r="FI10" s="238">
        <f xml:space="preserve"> Time!FI$103</f>
        <v>0</v>
      </c>
      <c r="FJ10" s="238">
        <f xml:space="preserve"> Time!FJ$103</f>
        <v>0</v>
      </c>
      <c r="FK10" s="238">
        <f xml:space="preserve"> Time!FK$103</f>
        <v>0</v>
      </c>
      <c r="FL10" s="238">
        <f xml:space="preserve"> Time!FL$103</f>
        <v>0</v>
      </c>
      <c r="FM10" s="238">
        <f xml:space="preserve"> Time!FM$103</f>
        <v>0</v>
      </c>
      <c r="FN10" s="238">
        <f xml:space="preserve"> Time!FN$103</f>
        <v>0</v>
      </c>
      <c r="FO10" s="238">
        <f xml:space="preserve"> Time!FO$103</f>
        <v>0</v>
      </c>
      <c r="FP10" s="238">
        <f xml:space="preserve"> Time!FP$103</f>
        <v>0</v>
      </c>
      <c r="FQ10" s="238">
        <f xml:space="preserve"> Time!FQ$103</f>
        <v>0</v>
      </c>
      <c r="FR10" s="238">
        <f xml:space="preserve"> Time!FR$103</f>
        <v>0</v>
      </c>
      <c r="FS10" s="238">
        <f xml:space="preserve"> Time!FS$103</f>
        <v>0</v>
      </c>
      <c r="FT10" s="238">
        <f xml:space="preserve"> Time!FT$103</f>
        <v>0</v>
      </c>
      <c r="FU10" s="238">
        <f xml:space="preserve"> Time!FU$103</f>
        <v>0</v>
      </c>
      <c r="FV10" s="238">
        <f xml:space="preserve"> Time!FV$103</f>
        <v>0</v>
      </c>
      <c r="FW10" s="238">
        <f xml:space="preserve"> Time!FW$103</f>
        <v>0</v>
      </c>
      <c r="FX10" s="238">
        <f xml:space="preserve"> Time!FX$103</f>
        <v>0</v>
      </c>
      <c r="FY10" s="238">
        <f xml:space="preserve"> Time!FY$103</f>
        <v>0</v>
      </c>
      <c r="FZ10" s="238">
        <f xml:space="preserve"> Time!FZ$103</f>
        <v>0</v>
      </c>
      <c r="GA10" s="238">
        <f xml:space="preserve"> Time!GA$103</f>
        <v>0</v>
      </c>
      <c r="GB10" s="238">
        <f xml:space="preserve"> Time!GB$103</f>
        <v>0</v>
      </c>
      <c r="GC10" s="238">
        <f xml:space="preserve"> Time!GC$103</f>
        <v>0</v>
      </c>
      <c r="GD10" s="238">
        <f xml:space="preserve"> Time!GD$103</f>
        <v>0</v>
      </c>
      <c r="GE10" s="238">
        <f xml:space="preserve"> Time!GE$103</f>
        <v>0</v>
      </c>
      <c r="GF10" s="238">
        <f xml:space="preserve"> Time!GF$103</f>
        <v>0</v>
      </c>
      <c r="GG10" s="238">
        <f xml:space="preserve"> Time!GG$103</f>
        <v>0</v>
      </c>
      <c r="GH10" s="238">
        <f xml:space="preserve"> Time!GH$103</f>
        <v>0</v>
      </c>
      <c r="GI10" s="238">
        <f xml:space="preserve"> Time!GI$103</f>
        <v>0</v>
      </c>
      <c r="GJ10" s="238">
        <f xml:space="preserve"> Time!GJ$103</f>
        <v>0</v>
      </c>
    </row>
    <row r="11" spans="1:192" x14ac:dyDescent="0.25">
      <c r="A11" s="147"/>
      <c r="B11" s="147"/>
      <c r="C11" s="148"/>
      <c r="D11" s="149"/>
      <c r="E11" s="426" t="s">
        <v>171</v>
      </c>
      <c r="F11" s="426"/>
      <c r="G11" s="426" t="str">
        <f xml:space="preserve"> SMU</f>
        <v>$ 000s</v>
      </c>
      <c r="H11" s="426">
        <f xml:space="preserve"> SUM(J11:GJ11)</f>
        <v>100</v>
      </c>
      <c r="I11" s="426"/>
      <c r="J11" s="426">
        <f t="shared" ref="J11:AO11" si="6" xml:space="preserve"> J9 * J10</f>
        <v>0</v>
      </c>
      <c r="K11" s="426">
        <f t="shared" si="6"/>
        <v>0</v>
      </c>
      <c r="L11" s="426">
        <f t="shared" si="6"/>
        <v>0</v>
      </c>
      <c r="M11" s="426">
        <f t="shared" si="6"/>
        <v>0</v>
      </c>
      <c r="N11" s="426">
        <f t="shared" si="6"/>
        <v>0</v>
      </c>
      <c r="O11" s="426">
        <f t="shared" si="6"/>
        <v>0</v>
      </c>
      <c r="P11" s="426">
        <f t="shared" si="6"/>
        <v>0</v>
      </c>
      <c r="Q11" s="426">
        <f t="shared" si="6"/>
        <v>0</v>
      </c>
      <c r="R11" s="426">
        <f t="shared" si="6"/>
        <v>0</v>
      </c>
      <c r="S11" s="426">
        <f t="shared" si="6"/>
        <v>0</v>
      </c>
      <c r="T11" s="426">
        <f t="shared" si="6"/>
        <v>0</v>
      </c>
      <c r="U11" s="426">
        <f t="shared" si="6"/>
        <v>0</v>
      </c>
      <c r="V11" s="426">
        <f t="shared" si="6"/>
        <v>0</v>
      </c>
      <c r="W11" s="426">
        <f t="shared" si="6"/>
        <v>0</v>
      </c>
      <c r="X11" s="426">
        <f t="shared" si="6"/>
        <v>0</v>
      </c>
      <c r="Y11" s="426">
        <f t="shared" si="6"/>
        <v>0</v>
      </c>
      <c r="Z11" s="426">
        <f t="shared" si="6"/>
        <v>0</v>
      </c>
      <c r="AA11" s="426">
        <f t="shared" si="6"/>
        <v>0</v>
      </c>
      <c r="AB11" s="426">
        <f t="shared" si="6"/>
        <v>0</v>
      </c>
      <c r="AC11" s="426">
        <f t="shared" si="6"/>
        <v>0</v>
      </c>
      <c r="AD11" s="426">
        <f t="shared" si="6"/>
        <v>0</v>
      </c>
      <c r="AE11" s="426">
        <f t="shared" si="6"/>
        <v>0</v>
      </c>
      <c r="AF11" s="426">
        <f t="shared" si="6"/>
        <v>0</v>
      </c>
      <c r="AG11" s="426">
        <f t="shared" si="6"/>
        <v>0</v>
      </c>
      <c r="AH11" s="426">
        <f t="shared" si="6"/>
        <v>0</v>
      </c>
      <c r="AI11" s="426">
        <f t="shared" si="6"/>
        <v>0</v>
      </c>
      <c r="AJ11" s="426">
        <f t="shared" si="6"/>
        <v>0</v>
      </c>
      <c r="AK11" s="426">
        <f t="shared" si="6"/>
        <v>0</v>
      </c>
      <c r="AL11" s="426">
        <f t="shared" si="6"/>
        <v>0</v>
      </c>
      <c r="AM11" s="426">
        <f t="shared" si="6"/>
        <v>0</v>
      </c>
      <c r="AN11" s="426">
        <f t="shared" si="6"/>
        <v>0</v>
      </c>
      <c r="AO11" s="426">
        <f t="shared" si="6"/>
        <v>0</v>
      </c>
      <c r="AP11" s="426">
        <f t="shared" ref="AP11:BU11" si="7" xml:space="preserve"> AP9 * AP10</f>
        <v>0</v>
      </c>
      <c r="AQ11" s="426">
        <f t="shared" si="7"/>
        <v>0</v>
      </c>
      <c r="AR11" s="426">
        <f t="shared" si="7"/>
        <v>0</v>
      </c>
      <c r="AS11" s="426">
        <f t="shared" si="7"/>
        <v>0</v>
      </c>
      <c r="AT11" s="426">
        <f t="shared" si="7"/>
        <v>0</v>
      </c>
      <c r="AU11" s="426">
        <f t="shared" si="7"/>
        <v>0</v>
      </c>
      <c r="AV11" s="426">
        <f t="shared" si="7"/>
        <v>0</v>
      </c>
      <c r="AW11" s="426">
        <f t="shared" si="7"/>
        <v>0</v>
      </c>
      <c r="AX11" s="426">
        <f t="shared" si="7"/>
        <v>0</v>
      </c>
      <c r="AY11" s="426">
        <f t="shared" si="7"/>
        <v>0</v>
      </c>
      <c r="AZ11" s="426">
        <f t="shared" si="7"/>
        <v>0</v>
      </c>
      <c r="BA11" s="426">
        <f t="shared" si="7"/>
        <v>0</v>
      </c>
      <c r="BB11" s="426">
        <f t="shared" si="7"/>
        <v>0</v>
      </c>
      <c r="BC11" s="426">
        <f t="shared" si="7"/>
        <v>0</v>
      </c>
      <c r="BD11" s="426">
        <f t="shared" si="7"/>
        <v>0</v>
      </c>
      <c r="BE11" s="426">
        <f t="shared" si="7"/>
        <v>0</v>
      </c>
      <c r="BF11" s="426">
        <f t="shared" si="7"/>
        <v>0</v>
      </c>
      <c r="BG11" s="426">
        <f t="shared" si="7"/>
        <v>0</v>
      </c>
      <c r="BH11" s="426">
        <f t="shared" si="7"/>
        <v>0</v>
      </c>
      <c r="BI11" s="426">
        <f t="shared" si="7"/>
        <v>0</v>
      </c>
      <c r="BJ11" s="426">
        <f t="shared" si="7"/>
        <v>0</v>
      </c>
      <c r="BK11" s="426">
        <f t="shared" si="7"/>
        <v>0</v>
      </c>
      <c r="BL11" s="426">
        <f t="shared" si="7"/>
        <v>0</v>
      </c>
      <c r="BM11" s="426">
        <f t="shared" si="7"/>
        <v>0</v>
      </c>
      <c r="BN11" s="426">
        <f t="shared" si="7"/>
        <v>0</v>
      </c>
      <c r="BO11" s="426">
        <f t="shared" si="7"/>
        <v>0</v>
      </c>
      <c r="BP11" s="426">
        <f t="shared" si="7"/>
        <v>0</v>
      </c>
      <c r="BQ11" s="426">
        <f t="shared" si="7"/>
        <v>0</v>
      </c>
      <c r="BR11" s="426">
        <f t="shared" si="7"/>
        <v>0</v>
      </c>
      <c r="BS11" s="426">
        <f t="shared" si="7"/>
        <v>0</v>
      </c>
      <c r="BT11" s="426">
        <f t="shared" si="7"/>
        <v>0</v>
      </c>
      <c r="BU11" s="426">
        <f t="shared" si="7"/>
        <v>0</v>
      </c>
      <c r="BV11" s="426">
        <f t="shared" ref="BV11:DA11" si="8" xml:space="preserve"> BV9 * BV10</f>
        <v>0</v>
      </c>
      <c r="BW11" s="426">
        <f t="shared" si="8"/>
        <v>0</v>
      </c>
      <c r="BX11" s="426">
        <f t="shared" si="8"/>
        <v>0</v>
      </c>
      <c r="BY11" s="426">
        <f t="shared" si="8"/>
        <v>0</v>
      </c>
      <c r="BZ11" s="426">
        <f t="shared" si="8"/>
        <v>0</v>
      </c>
      <c r="CA11" s="426">
        <f t="shared" si="8"/>
        <v>0</v>
      </c>
      <c r="CB11" s="426">
        <f t="shared" si="8"/>
        <v>0</v>
      </c>
      <c r="CC11" s="426">
        <f t="shared" si="8"/>
        <v>0</v>
      </c>
      <c r="CD11" s="426">
        <f t="shared" si="8"/>
        <v>0</v>
      </c>
      <c r="CE11" s="426">
        <f t="shared" si="8"/>
        <v>0</v>
      </c>
      <c r="CF11" s="426">
        <f t="shared" si="8"/>
        <v>0</v>
      </c>
      <c r="CG11" s="426">
        <f t="shared" si="8"/>
        <v>0</v>
      </c>
      <c r="CH11" s="426">
        <f t="shared" si="8"/>
        <v>0</v>
      </c>
      <c r="CI11" s="426">
        <f t="shared" si="8"/>
        <v>0</v>
      </c>
      <c r="CJ11" s="426">
        <f t="shared" si="8"/>
        <v>0</v>
      </c>
      <c r="CK11" s="426">
        <f t="shared" si="8"/>
        <v>0</v>
      </c>
      <c r="CL11" s="426">
        <f t="shared" si="8"/>
        <v>0</v>
      </c>
      <c r="CM11" s="426">
        <f t="shared" si="8"/>
        <v>0</v>
      </c>
      <c r="CN11" s="426">
        <f t="shared" si="8"/>
        <v>0</v>
      </c>
      <c r="CO11" s="426">
        <f t="shared" si="8"/>
        <v>0</v>
      </c>
      <c r="CP11" s="426">
        <f t="shared" si="8"/>
        <v>0</v>
      </c>
      <c r="CQ11" s="426">
        <f t="shared" si="8"/>
        <v>0</v>
      </c>
      <c r="CR11" s="426">
        <f t="shared" si="8"/>
        <v>0</v>
      </c>
      <c r="CS11" s="426">
        <f t="shared" si="8"/>
        <v>0</v>
      </c>
      <c r="CT11" s="426">
        <f t="shared" si="8"/>
        <v>0</v>
      </c>
      <c r="CU11" s="426">
        <f t="shared" si="8"/>
        <v>0</v>
      </c>
      <c r="CV11" s="426">
        <f t="shared" si="8"/>
        <v>0</v>
      </c>
      <c r="CW11" s="426">
        <f t="shared" si="8"/>
        <v>0</v>
      </c>
      <c r="CX11" s="426">
        <f t="shared" si="8"/>
        <v>0</v>
      </c>
      <c r="CY11" s="426">
        <f t="shared" si="8"/>
        <v>0</v>
      </c>
      <c r="CZ11" s="426">
        <f t="shared" si="8"/>
        <v>0</v>
      </c>
      <c r="DA11" s="426">
        <f t="shared" si="8"/>
        <v>0</v>
      </c>
      <c r="DB11" s="426">
        <f t="shared" ref="DB11:EG11" si="9" xml:space="preserve"> DB9 * DB10</f>
        <v>0</v>
      </c>
      <c r="DC11" s="426">
        <f t="shared" si="9"/>
        <v>0</v>
      </c>
      <c r="DD11" s="426">
        <f t="shared" si="9"/>
        <v>0</v>
      </c>
      <c r="DE11" s="426">
        <f t="shared" si="9"/>
        <v>0</v>
      </c>
      <c r="DF11" s="426">
        <f t="shared" si="9"/>
        <v>0</v>
      </c>
      <c r="DG11" s="426">
        <f t="shared" si="9"/>
        <v>0</v>
      </c>
      <c r="DH11" s="426">
        <f t="shared" si="9"/>
        <v>0</v>
      </c>
      <c r="DI11" s="426">
        <f t="shared" si="9"/>
        <v>0</v>
      </c>
      <c r="DJ11" s="426">
        <f t="shared" si="9"/>
        <v>0</v>
      </c>
      <c r="DK11" s="426">
        <f t="shared" si="9"/>
        <v>0</v>
      </c>
      <c r="DL11" s="426">
        <f t="shared" si="9"/>
        <v>0</v>
      </c>
      <c r="DM11" s="426">
        <f t="shared" si="9"/>
        <v>0</v>
      </c>
      <c r="DN11" s="426">
        <f t="shared" si="9"/>
        <v>100</v>
      </c>
      <c r="DO11" s="426">
        <f t="shared" si="9"/>
        <v>0</v>
      </c>
      <c r="DP11" s="426">
        <f t="shared" si="9"/>
        <v>0</v>
      </c>
      <c r="DQ11" s="426">
        <f t="shared" si="9"/>
        <v>0</v>
      </c>
      <c r="DR11" s="426">
        <f t="shared" si="9"/>
        <v>0</v>
      </c>
      <c r="DS11" s="426">
        <f t="shared" si="9"/>
        <v>0</v>
      </c>
      <c r="DT11" s="426">
        <f t="shared" si="9"/>
        <v>0</v>
      </c>
      <c r="DU11" s="426">
        <f t="shared" si="9"/>
        <v>0</v>
      </c>
      <c r="DV11" s="426">
        <f t="shared" si="9"/>
        <v>0</v>
      </c>
      <c r="DW11" s="426">
        <f t="shared" si="9"/>
        <v>0</v>
      </c>
      <c r="DX11" s="426">
        <f t="shared" si="9"/>
        <v>0</v>
      </c>
      <c r="DY11" s="426">
        <f t="shared" si="9"/>
        <v>0</v>
      </c>
      <c r="DZ11" s="426">
        <f t="shared" si="9"/>
        <v>0</v>
      </c>
      <c r="EA11" s="426">
        <f t="shared" si="9"/>
        <v>0</v>
      </c>
      <c r="EB11" s="426">
        <f t="shared" si="9"/>
        <v>0</v>
      </c>
      <c r="EC11" s="426">
        <f t="shared" si="9"/>
        <v>0</v>
      </c>
      <c r="ED11" s="426">
        <f t="shared" si="9"/>
        <v>0</v>
      </c>
      <c r="EE11" s="426">
        <f t="shared" si="9"/>
        <v>0</v>
      </c>
      <c r="EF11" s="426">
        <f t="shared" si="9"/>
        <v>0</v>
      </c>
      <c r="EG11" s="426">
        <f t="shared" si="9"/>
        <v>0</v>
      </c>
      <c r="EH11" s="426">
        <f t="shared" ref="EH11:FM11" si="10" xml:space="preserve"> EH9 * EH10</f>
        <v>0</v>
      </c>
      <c r="EI11" s="426">
        <f t="shared" si="10"/>
        <v>0</v>
      </c>
      <c r="EJ11" s="426">
        <f t="shared" si="10"/>
        <v>0</v>
      </c>
      <c r="EK11" s="426">
        <f t="shared" si="10"/>
        <v>0</v>
      </c>
      <c r="EL11" s="426">
        <f t="shared" si="10"/>
        <v>0</v>
      </c>
      <c r="EM11" s="426">
        <f t="shared" si="10"/>
        <v>0</v>
      </c>
      <c r="EN11" s="426">
        <f t="shared" si="10"/>
        <v>0</v>
      </c>
      <c r="EO11" s="426">
        <f t="shared" si="10"/>
        <v>0</v>
      </c>
      <c r="EP11" s="426">
        <f t="shared" si="10"/>
        <v>0</v>
      </c>
      <c r="EQ11" s="426">
        <f t="shared" si="10"/>
        <v>0</v>
      </c>
      <c r="ER11" s="426">
        <f t="shared" si="10"/>
        <v>0</v>
      </c>
      <c r="ES11" s="426">
        <f t="shared" si="10"/>
        <v>0</v>
      </c>
      <c r="ET11" s="426">
        <f t="shared" si="10"/>
        <v>0</v>
      </c>
      <c r="EU11" s="426">
        <f t="shared" si="10"/>
        <v>0</v>
      </c>
      <c r="EV11" s="426">
        <f t="shared" si="10"/>
        <v>0</v>
      </c>
      <c r="EW11" s="426">
        <f t="shared" si="10"/>
        <v>0</v>
      </c>
      <c r="EX11" s="426">
        <f t="shared" si="10"/>
        <v>0</v>
      </c>
      <c r="EY11" s="426">
        <f t="shared" si="10"/>
        <v>0</v>
      </c>
      <c r="EZ11" s="426">
        <f t="shared" si="10"/>
        <v>0</v>
      </c>
      <c r="FA11" s="426">
        <f t="shared" si="10"/>
        <v>0</v>
      </c>
      <c r="FB11" s="426">
        <f t="shared" si="10"/>
        <v>0</v>
      </c>
      <c r="FC11" s="426">
        <f t="shared" si="10"/>
        <v>0</v>
      </c>
      <c r="FD11" s="426">
        <f t="shared" si="10"/>
        <v>0</v>
      </c>
      <c r="FE11" s="426">
        <f t="shared" si="10"/>
        <v>0</v>
      </c>
      <c r="FF11" s="426">
        <f t="shared" si="10"/>
        <v>0</v>
      </c>
      <c r="FG11" s="426">
        <f t="shared" si="10"/>
        <v>0</v>
      </c>
      <c r="FH11" s="426">
        <f t="shared" si="10"/>
        <v>0</v>
      </c>
      <c r="FI11" s="426">
        <f t="shared" si="10"/>
        <v>0</v>
      </c>
      <c r="FJ11" s="426">
        <f t="shared" si="10"/>
        <v>0</v>
      </c>
      <c r="FK11" s="426">
        <f t="shared" si="10"/>
        <v>0</v>
      </c>
      <c r="FL11" s="426">
        <f t="shared" si="10"/>
        <v>0</v>
      </c>
      <c r="FM11" s="426">
        <f t="shared" si="10"/>
        <v>0</v>
      </c>
      <c r="FN11" s="426">
        <f t="shared" ref="FN11:GJ11" si="11" xml:space="preserve"> FN9 * FN10</f>
        <v>0</v>
      </c>
      <c r="FO11" s="426">
        <f t="shared" si="11"/>
        <v>0</v>
      </c>
      <c r="FP11" s="426">
        <f t="shared" si="11"/>
        <v>0</v>
      </c>
      <c r="FQ11" s="426">
        <f t="shared" si="11"/>
        <v>0</v>
      </c>
      <c r="FR11" s="426">
        <f t="shared" si="11"/>
        <v>0</v>
      </c>
      <c r="FS11" s="426">
        <f t="shared" si="11"/>
        <v>0</v>
      </c>
      <c r="FT11" s="426">
        <f t="shared" si="11"/>
        <v>0</v>
      </c>
      <c r="FU11" s="426">
        <f t="shared" si="11"/>
        <v>0</v>
      </c>
      <c r="FV11" s="426">
        <f t="shared" si="11"/>
        <v>0</v>
      </c>
      <c r="FW11" s="426">
        <f t="shared" si="11"/>
        <v>0</v>
      </c>
      <c r="FX11" s="426">
        <f t="shared" si="11"/>
        <v>0</v>
      </c>
      <c r="FY11" s="426">
        <f t="shared" si="11"/>
        <v>0</v>
      </c>
      <c r="FZ11" s="426">
        <f t="shared" si="11"/>
        <v>0</v>
      </c>
      <c r="GA11" s="426">
        <f t="shared" si="11"/>
        <v>0</v>
      </c>
      <c r="GB11" s="426">
        <f t="shared" si="11"/>
        <v>0</v>
      </c>
      <c r="GC11" s="426">
        <f t="shared" si="11"/>
        <v>0</v>
      </c>
      <c r="GD11" s="426">
        <f t="shared" si="11"/>
        <v>0</v>
      </c>
      <c r="GE11" s="426">
        <f t="shared" si="11"/>
        <v>0</v>
      </c>
      <c r="GF11" s="426">
        <f t="shared" si="11"/>
        <v>0</v>
      </c>
      <c r="GG11" s="426">
        <f t="shared" si="11"/>
        <v>0</v>
      </c>
      <c r="GH11" s="426">
        <f t="shared" si="11"/>
        <v>0</v>
      </c>
      <c r="GI11" s="426">
        <f t="shared" si="11"/>
        <v>0</v>
      </c>
      <c r="GJ11" s="426">
        <f t="shared" si="11"/>
        <v>0</v>
      </c>
    </row>
    <row r="12" spans="1:192" x14ac:dyDescent="0.25">
      <c r="A12" s="147"/>
      <c r="B12" s="147"/>
      <c r="C12" s="148"/>
      <c r="D12" s="149"/>
      <c r="E12" s="198" t="str">
        <f xml:space="preserve"> LEFT(E11, LEN(E11) - 4)</f>
        <v>Share capital redemption</v>
      </c>
      <c r="F12" s="198"/>
      <c r="G12" s="198" t="str">
        <f xml:space="preserve"> SMU</f>
        <v>$ 000s</v>
      </c>
      <c r="H12" s="198">
        <f xml:space="preserve"> SUM(J12:GJ12)</f>
        <v>-100</v>
      </c>
      <c r="I12" s="150"/>
      <c r="J12" s="198">
        <f t="shared" ref="J12:BU12" si="12" xml:space="preserve"> -1 * J11</f>
        <v>0</v>
      </c>
      <c r="K12" s="198">
        <f t="shared" si="12"/>
        <v>0</v>
      </c>
      <c r="L12" s="198">
        <f t="shared" si="12"/>
        <v>0</v>
      </c>
      <c r="M12" s="198">
        <f t="shared" si="12"/>
        <v>0</v>
      </c>
      <c r="N12" s="198">
        <f t="shared" si="12"/>
        <v>0</v>
      </c>
      <c r="O12" s="198">
        <f t="shared" si="12"/>
        <v>0</v>
      </c>
      <c r="P12" s="198">
        <f t="shared" si="12"/>
        <v>0</v>
      </c>
      <c r="Q12" s="198">
        <f t="shared" si="12"/>
        <v>0</v>
      </c>
      <c r="R12" s="198">
        <f t="shared" si="12"/>
        <v>0</v>
      </c>
      <c r="S12" s="198">
        <f t="shared" si="12"/>
        <v>0</v>
      </c>
      <c r="T12" s="198">
        <f t="shared" si="12"/>
        <v>0</v>
      </c>
      <c r="U12" s="198">
        <f t="shared" si="12"/>
        <v>0</v>
      </c>
      <c r="V12" s="198">
        <f t="shared" si="12"/>
        <v>0</v>
      </c>
      <c r="W12" s="198">
        <f t="shared" si="12"/>
        <v>0</v>
      </c>
      <c r="X12" s="198">
        <f t="shared" si="12"/>
        <v>0</v>
      </c>
      <c r="Y12" s="198">
        <f t="shared" si="12"/>
        <v>0</v>
      </c>
      <c r="Z12" s="198">
        <f t="shared" si="12"/>
        <v>0</v>
      </c>
      <c r="AA12" s="198">
        <f t="shared" si="12"/>
        <v>0</v>
      </c>
      <c r="AB12" s="198">
        <f t="shared" si="12"/>
        <v>0</v>
      </c>
      <c r="AC12" s="198">
        <f t="shared" si="12"/>
        <v>0</v>
      </c>
      <c r="AD12" s="198">
        <f t="shared" si="12"/>
        <v>0</v>
      </c>
      <c r="AE12" s="198">
        <f t="shared" si="12"/>
        <v>0</v>
      </c>
      <c r="AF12" s="198">
        <f t="shared" si="12"/>
        <v>0</v>
      </c>
      <c r="AG12" s="198">
        <f t="shared" si="12"/>
        <v>0</v>
      </c>
      <c r="AH12" s="198">
        <f t="shared" si="12"/>
        <v>0</v>
      </c>
      <c r="AI12" s="198">
        <f t="shared" si="12"/>
        <v>0</v>
      </c>
      <c r="AJ12" s="198">
        <f t="shared" si="12"/>
        <v>0</v>
      </c>
      <c r="AK12" s="198">
        <f t="shared" si="12"/>
        <v>0</v>
      </c>
      <c r="AL12" s="198">
        <f t="shared" si="12"/>
        <v>0</v>
      </c>
      <c r="AM12" s="198">
        <f t="shared" si="12"/>
        <v>0</v>
      </c>
      <c r="AN12" s="198">
        <f t="shared" si="12"/>
        <v>0</v>
      </c>
      <c r="AO12" s="198">
        <f t="shared" si="12"/>
        <v>0</v>
      </c>
      <c r="AP12" s="198">
        <f t="shared" si="12"/>
        <v>0</v>
      </c>
      <c r="AQ12" s="198">
        <f t="shared" si="12"/>
        <v>0</v>
      </c>
      <c r="AR12" s="198">
        <f t="shared" si="12"/>
        <v>0</v>
      </c>
      <c r="AS12" s="198">
        <f t="shared" si="12"/>
        <v>0</v>
      </c>
      <c r="AT12" s="198">
        <f t="shared" si="12"/>
        <v>0</v>
      </c>
      <c r="AU12" s="198">
        <f t="shared" si="12"/>
        <v>0</v>
      </c>
      <c r="AV12" s="198">
        <f t="shared" si="12"/>
        <v>0</v>
      </c>
      <c r="AW12" s="198">
        <f t="shared" si="12"/>
        <v>0</v>
      </c>
      <c r="AX12" s="198">
        <f t="shared" si="12"/>
        <v>0</v>
      </c>
      <c r="AY12" s="198">
        <f t="shared" si="12"/>
        <v>0</v>
      </c>
      <c r="AZ12" s="198">
        <f t="shared" si="12"/>
        <v>0</v>
      </c>
      <c r="BA12" s="198">
        <f t="shared" si="12"/>
        <v>0</v>
      </c>
      <c r="BB12" s="198">
        <f t="shared" si="12"/>
        <v>0</v>
      </c>
      <c r="BC12" s="198">
        <f t="shared" si="12"/>
        <v>0</v>
      </c>
      <c r="BD12" s="198">
        <f t="shared" si="12"/>
        <v>0</v>
      </c>
      <c r="BE12" s="198">
        <f t="shared" si="12"/>
        <v>0</v>
      </c>
      <c r="BF12" s="198">
        <f t="shared" si="12"/>
        <v>0</v>
      </c>
      <c r="BG12" s="198">
        <f t="shared" si="12"/>
        <v>0</v>
      </c>
      <c r="BH12" s="198">
        <f t="shared" si="12"/>
        <v>0</v>
      </c>
      <c r="BI12" s="198">
        <f t="shared" si="12"/>
        <v>0</v>
      </c>
      <c r="BJ12" s="198">
        <f t="shared" si="12"/>
        <v>0</v>
      </c>
      <c r="BK12" s="198">
        <f t="shared" si="12"/>
        <v>0</v>
      </c>
      <c r="BL12" s="198">
        <f t="shared" si="12"/>
        <v>0</v>
      </c>
      <c r="BM12" s="198">
        <f t="shared" si="12"/>
        <v>0</v>
      </c>
      <c r="BN12" s="198">
        <f t="shared" si="12"/>
        <v>0</v>
      </c>
      <c r="BO12" s="198">
        <f t="shared" si="12"/>
        <v>0</v>
      </c>
      <c r="BP12" s="198">
        <f t="shared" si="12"/>
        <v>0</v>
      </c>
      <c r="BQ12" s="198">
        <f t="shared" si="12"/>
        <v>0</v>
      </c>
      <c r="BR12" s="198">
        <f t="shared" si="12"/>
        <v>0</v>
      </c>
      <c r="BS12" s="198">
        <f t="shared" si="12"/>
        <v>0</v>
      </c>
      <c r="BT12" s="198">
        <f t="shared" si="12"/>
        <v>0</v>
      </c>
      <c r="BU12" s="198">
        <f t="shared" si="12"/>
        <v>0</v>
      </c>
      <c r="BV12" s="198">
        <f t="shared" ref="BV12:EG12" si="13" xml:space="preserve"> -1 * BV11</f>
        <v>0</v>
      </c>
      <c r="BW12" s="198">
        <f t="shared" si="13"/>
        <v>0</v>
      </c>
      <c r="BX12" s="198">
        <f t="shared" si="13"/>
        <v>0</v>
      </c>
      <c r="BY12" s="198">
        <f t="shared" si="13"/>
        <v>0</v>
      </c>
      <c r="BZ12" s="198">
        <f t="shared" si="13"/>
        <v>0</v>
      </c>
      <c r="CA12" s="198">
        <f t="shared" si="13"/>
        <v>0</v>
      </c>
      <c r="CB12" s="198">
        <f t="shared" si="13"/>
        <v>0</v>
      </c>
      <c r="CC12" s="198">
        <f t="shared" si="13"/>
        <v>0</v>
      </c>
      <c r="CD12" s="198">
        <f t="shared" si="13"/>
        <v>0</v>
      </c>
      <c r="CE12" s="198">
        <f t="shared" si="13"/>
        <v>0</v>
      </c>
      <c r="CF12" s="198">
        <f t="shared" si="13"/>
        <v>0</v>
      </c>
      <c r="CG12" s="198">
        <f t="shared" si="13"/>
        <v>0</v>
      </c>
      <c r="CH12" s="198">
        <f t="shared" si="13"/>
        <v>0</v>
      </c>
      <c r="CI12" s="198">
        <f t="shared" si="13"/>
        <v>0</v>
      </c>
      <c r="CJ12" s="198">
        <f t="shared" si="13"/>
        <v>0</v>
      </c>
      <c r="CK12" s="198">
        <f t="shared" si="13"/>
        <v>0</v>
      </c>
      <c r="CL12" s="198">
        <f t="shared" si="13"/>
        <v>0</v>
      </c>
      <c r="CM12" s="198">
        <f t="shared" si="13"/>
        <v>0</v>
      </c>
      <c r="CN12" s="198">
        <f t="shared" si="13"/>
        <v>0</v>
      </c>
      <c r="CO12" s="198">
        <f t="shared" si="13"/>
        <v>0</v>
      </c>
      <c r="CP12" s="198">
        <f t="shared" si="13"/>
        <v>0</v>
      </c>
      <c r="CQ12" s="198">
        <f t="shared" si="13"/>
        <v>0</v>
      </c>
      <c r="CR12" s="198">
        <f t="shared" si="13"/>
        <v>0</v>
      </c>
      <c r="CS12" s="198">
        <f t="shared" si="13"/>
        <v>0</v>
      </c>
      <c r="CT12" s="198">
        <f t="shared" si="13"/>
        <v>0</v>
      </c>
      <c r="CU12" s="198">
        <f t="shared" si="13"/>
        <v>0</v>
      </c>
      <c r="CV12" s="198">
        <f t="shared" si="13"/>
        <v>0</v>
      </c>
      <c r="CW12" s="198">
        <f t="shared" si="13"/>
        <v>0</v>
      </c>
      <c r="CX12" s="198">
        <f t="shared" si="13"/>
        <v>0</v>
      </c>
      <c r="CY12" s="198">
        <f t="shared" si="13"/>
        <v>0</v>
      </c>
      <c r="CZ12" s="198">
        <f t="shared" si="13"/>
        <v>0</v>
      </c>
      <c r="DA12" s="198">
        <f t="shared" si="13"/>
        <v>0</v>
      </c>
      <c r="DB12" s="198">
        <f t="shared" si="13"/>
        <v>0</v>
      </c>
      <c r="DC12" s="198">
        <f t="shared" si="13"/>
        <v>0</v>
      </c>
      <c r="DD12" s="198">
        <f t="shared" si="13"/>
        <v>0</v>
      </c>
      <c r="DE12" s="198">
        <f t="shared" si="13"/>
        <v>0</v>
      </c>
      <c r="DF12" s="198">
        <f t="shared" si="13"/>
        <v>0</v>
      </c>
      <c r="DG12" s="198">
        <f t="shared" si="13"/>
        <v>0</v>
      </c>
      <c r="DH12" s="198">
        <f t="shared" si="13"/>
        <v>0</v>
      </c>
      <c r="DI12" s="198">
        <f t="shared" si="13"/>
        <v>0</v>
      </c>
      <c r="DJ12" s="198">
        <f t="shared" si="13"/>
        <v>0</v>
      </c>
      <c r="DK12" s="198">
        <f t="shared" si="13"/>
        <v>0</v>
      </c>
      <c r="DL12" s="198">
        <f t="shared" si="13"/>
        <v>0</v>
      </c>
      <c r="DM12" s="198">
        <f t="shared" si="13"/>
        <v>0</v>
      </c>
      <c r="DN12" s="198">
        <f t="shared" si="13"/>
        <v>-100</v>
      </c>
      <c r="DO12" s="198">
        <f t="shared" si="13"/>
        <v>0</v>
      </c>
      <c r="DP12" s="198">
        <f t="shared" si="13"/>
        <v>0</v>
      </c>
      <c r="DQ12" s="198">
        <f t="shared" si="13"/>
        <v>0</v>
      </c>
      <c r="DR12" s="198">
        <f t="shared" si="13"/>
        <v>0</v>
      </c>
      <c r="DS12" s="198">
        <f t="shared" si="13"/>
        <v>0</v>
      </c>
      <c r="DT12" s="198">
        <f t="shared" si="13"/>
        <v>0</v>
      </c>
      <c r="DU12" s="198">
        <f t="shared" si="13"/>
        <v>0</v>
      </c>
      <c r="DV12" s="198">
        <f t="shared" si="13"/>
        <v>0</v>
      </c>
      <c r="DW12" s="198">
        <f t="shared" si="13"/>
        <v>0</v>
      </c>
      <c r="DX12" s="198">
        <f t="shared" si="13"/>
        <v>0</v>
      </c>
      <c r="DY12" s="198">
        <f t="shared" si="13"/>
        <v>0</v>
      </c>
      <c r="DZ12" s="198">
        <f t="shared" si="13"/>
        <v>0</v>
      </c>
      <c r="EA12" s="198">
        <f t="shared" si="13"/>
        <v>0</v>
      </c>
      <c r="EB12" s="198">
        <f t="shared" si="13"/>
        <v>0</v>
      </c>
      <c r="EC12" s="198">
        <f t="shared" si="13"/>
        <v>0</v>
      </c>
      <c r="ED12" s="198">
        <f t="shared" si="13"/>
        <v>0</v>
      </c>
      <c r="EE12" s="198">
        <f t="shared" si="13"/>
        <v>0</v>
      </c>
      <c r="EF12" s="198">
        <f t="shared" si="13"/>
        <v>0</v>
      </c>
      <c r="EG12" s="198">
        <f t="shared" si="13"/>
        <v>0</v>
      </c>
      <c r="EH12" s="198">
        <f t="shared" ref="EH12:GJ12" si="14" xml:space="preserve"> -1 * EH11</f>
        <v>0</v>
      </c>
      <c r="EI12" s="198">
        <f t="shared" si="14"/>
        <v>0</v>
      </c>
      <c r="EJ12" s="198">
        <f t="shared" si="14"/>
        <v>0</v>
      </c>
      <c r="EK12" s="198">
        <f t="shared" si="14"/>
        <v>0</v>
      </c>
      <c r="EL12" s="198">
        <f t="shared" si="14"/>
        <v>0</v>
      </c>
      <c r="EM12" s="198">
        <f t="shared" si="14"/>
        <v>0</v>
      </c>
      <c r="EN12" s="198">
        <f t="shared" si="14"/>
        <v>0</v>
      </c>
      <c r="EO12" s="198">
        <f t="shared" si="14"/>
        <v>0</v>
      </c>
      <c r="EP12" s="198">
        <f t="shared" si="14"/>
        <v>0</v>
      </c>
      <c r="EQ12" s="198">
        <f t="shared" si="14"/>
        <v>0</v>
      </c>
      <c r="ER12" s="198">
        <f t="shared" si="14"/>
        <v>0</v>
      </c>
      <c r="ES12" s="198">
        <f t="shared" si="14"/>
        <v>0</v>
      </c>
      <c r="ET12" s="198">
        <f t="shared" si="14"/>
        <v>0</v>
      </c>
      <c r="EU12" s="198">
        <f t="shared" si="14"/>
        <v>0</v>
      </c>
      <c r="EV12" s="198">
        <f t="shared" si="14"/>
        <v>0</v>
      </c>
      <c r="EW12" s="198">
        <f t="shared" si="14"/>
        <v>0</v>
      </c>
      <c r="EX12" s="198">
        <f t="shared" si="14"/>
        <v>0</v>
      </c>
      <c r="EY12" s="198">
        <f t="shared" si="14"/>
        <v>0</v>
      </c>
      <c r="EZ12" s="198">
        <f t="shared" si="14"/>
        <v>0</v>
      </c>
      <c r="FA12" s="198">
        <f t="shared" si="14"/>
        <v>0</v>
      </c>
      <c r="FB12" s="198">
        <f t="shared" si="14"/>
        <v>0</v>
      </c>
      <c r="FC12" s="198">
        <f t="shared" si="14"/>
        <v>0</v>
      </c>
      <c r="FD12" s="198">
        <f t="shared" si="14"/>
        <v>0</v>
      </c>
      <c r="FE12" s="198">
        <f t="shared" si="14"/>
        <v>0</v>
      </c>
      <c r="FF12" s="198">
        <f t="shared" si="14"/>
        <v>0</v>
      </c>
      <c r="FG12" s="198">
        <f t="shared" si="14"/>
        <v>0</v>
      </c>
      <c r="FH12" s="198">
        <f t="shared" si="14"/>
        <v>0</v>
      </c>
      <c r="FI12" s="198">
        <f t="shared" si="14"/>
        <v>0</v>
      </c>
      <c r="FJ12" s="198">
        <f t="shared" si="14"/>
        <v>0</v>
      </c>
      <c r="FK12" s="198">
        <f t="shared" si="14"/>
        <v>0</v>
      </c>
      <c r="FL12" s="198">
        <f t="shared" si="14"/>
        <v>0</v>
      </c>
      <c r="FM12" s="198">
        <f t="shared" si="14"/>
        <v>0</v>
      </c>
      <c r="FN12" s="198">
        <f t="shared" si="14"/>
        <v>0</v>
      </c>
      <c r="FO12" s="198">
        <f t="shared" si="14"/>
        <v>0</v>
      </c>
      <c r="FP12" s="198">
        <f t="shared" si="14"/>
        <v>0</v>
      </c>
      <c r="FQ12" s="198">
        <f t="shared" si="14"/>
        <v>0</v>
      </c>
      <c r="FR12" s="198">
        <f t="shared" si="14"/>
        <v>0</v>
      </c>
      <c r="FS12" s="198">
        <f t="shared" si="14"/>
        <v>0</v>
      </c>
      <c r="FT12" s="198">
        <f t="shared" si="14"/>
        <v>0</v>
      </c>
      <c r="FU12" s="198">
        <f t="shared" si="14"/>
        <v>0</v>
      </c>
      <c r="FV12" s="198">
        <f t="shared" si="14"/>
        <v>0</v>
      </c>
      <c r="FW12" s="198">
        <f t="shared" si="14"/>
        <v>0</v>
      </c>
      <c r="FX12" s="198">
        <f t="shared" si="14"/>
        <v>0</v>
      </c>
      <c r="FY12" s="198">
        <f t="shared" si="14"/>
        <v>0</v>
      </c>
      <c r="FZ12" s="198">
        <f t="shared" si="14"/>
        <v>0</v>
      </c>
      <c r="GA12" s="198">
        <f t="shared" si="14"/>
        <v>0</v>
      </c>
      <c r="GB12" s="198">
        <f t="shared" si="14"/>
        <v>0</v>
      </c>
      <c r="GC12" s="198">
        <f t="shared" si="14"/>
        <v>0</v>
      </c>
      <c r="GD12" s="198">
        <f t="shared" si="14"/>
        <v>0</v>
      </c>
      <c r="GE12" s="198">
        <f t="shared" si="14"/>
        <v>0</v>
      </c>
      <c r="GF12" s="198">
        <f t="shared" si="14"/>
        <v>0</v>
      </c>
      <c r="GG12" s="198">
        <f t="shared" si="14"/>
        <v>0</v>
      </c>
      <c r="GH12" s="198">
        <f t="shared" si="14"/>
        <v>0</v>
      </c>
      <c r="GI12" s="198">
        <f t="shared" si="14"/>
        <v>0</v>
      </c>
      <c r="GJ12" s="198">
        <f t="shared" si="14"/>
        <v>0</v>
      </c>
    </row>
    <row r="14" spans="1:192" x14ac:dyDescent="0.25">
      <c r="A14" s="228"/>
      <c r="B14" s="228"/>
      <c r="C14" s="229"/>
      <c r="D14" s="230"/>
      <c r="E14" s="424" t="str">
        <f xml:space="preserve"> ConFin!E$41</f>
        <v>Sum of share capital drawdown - m</v>
      </c>
      <c r="F14" s="424">
        <f xml:space="preserve"> ConFin!F$41</f>
        <v>100</v>
      </c>
      <c r="G14" s="424" t="str">
        <f xml:space="preserve"> ConFin!G$41</f>
        <v>$ 000s</v>
      </c>
      <c r="H14" s="232"/>
      <c r="I14" s="232"/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  <c r="CK14" s="231"/>
      <c r="CL14" s="231"/>
      <c r="CM14" s="231"/>
      <c r="CN14" s="231"/>
      <c r="CO14" s="231"/>
      <c r="CP14" s="231"/>
      <c r="CQ14" s="231"/>
      <c r="CR14" s="231"/>
      <c r="CS14" s="231"/>
      <c r="CT14" s="231"/>
      <c r="CU14" s="231"/>
      <c r="CV14" s="231"/>
      <c r="CW14" s="231"/>
      <c r="CX14" s="231"/>
      <c r="CY14" s="231"/>
      <c r="CZ14" s="231"/>
      <c r="DA14" s="231"/>
      <c r="DB14" s="231"/>
      <c r="DC14" s="231"/>
      <c r="DD14" s="231"/>
      <c r="DE14" s="231"/>
      <c r="DF14" s="231"/>
      <c r="DG14" s="231"/>
      <c r="DH14" s="231"/>
      <c r="DI14" s="231"/>
      <c r="DJ14" s="231"/>
      <c r="DK14" s="231"/>
      <c r="DL14" s="231"/>
      <c r="DM14" s="231"/>
      <c r="DN14" s="231"/>
      <c r="DO14" s="231"/>
      <c r="DP14" s="231"/>
      <c r="DQ14" s="231"/>
      <c r="DR14" s="231"/>
      <c r="DS14" s="231"/>
      <c r="DT14" s="231"/>
      <c r="DU14" s="231"/>
      <c r="DV14" s="231"/>
      <c r="DW14" s="231"/>
      <c r="DX14" s="231"/>
      <c r="DY14" s="231"/>
      <c r="DZ14" s="231"/>
      <c r="EA14" s="231"/>
      <c r="EB14" s="231"/>
      <c r="EC14" s="231"/>
      <c r="ED14" s="231"/>
      <c r="EE14" s="231"/>
      <c r="EF14" s="231"/>
      <c r="EG14" s="231"/>
      <c r="EH14" s="231"/>
      <c r="EI14" s="231"/>
      <c r="EJ14" s="231"/>
      <c r="EK14" s="231"/>
      <c r="EL14" s="231"/>
      <c r="EM14" s="231"/>
      <c r="EN14" s="231"/>
      <c r="EO14" s="231"/>
      <c r="EP14" s="231"/>
      <c r="EQ14" s="231"/>
      <c r="ER14" s="231"/>
      <c r="ES14" s="231"/>
      <c r="ET14" s="231"/>
      <c r="EU14" s="231"/>
      <c r="EV14" s="231"/>
      <c r="EW14" s="231"/>
      <c r="EX14" s="231"/>
      <c r="EY14" s="231"/>
      <c r="EZ14" s="231"/>
      <c r="FA14" s="231"/>
      <c r="FB14" s="231"/>
      <c r="FC14" s="231"/>
      <c r="FD14" s="231"/>
      <c r="FE14" s="231"/>
      <c r="FF14" s="231"/>
      <c r="FG14" s="231"/>
      <c r="FH14" s="231"/>
      <c r="FI14" s="231"/>
      <c r="FJ14" s="231"/>
      <c r="FK14" s="231"/>
      <c r="FL14" s="231"/>
      <c r="FM14" s="231"/>
      <c r="FN14" s="231"/>
      <c r="FO14" s="231"/>
      <c r="FP14" s="231"/>
      <c r="FQ14" s="231"/>
      <c r="FR14" s="231"/>
      <c r="FS14" s="231"/>
      <c r="FT14" s="231"/>
      <c r="FU14" s="231"/>
      <c r="FV14" s="231"/>
      <c r="FW14" s="231"/>
      <c r="FX14" s="231"/>
      <c r="FY14" s="231"/>
      <c r="FZ14" s="231"/>
      <c r="GA14" s="231"/>
      <c r="GB14" s="231"/>
      <c r="GC14" s="231"/>
      <c r="GD14" s="231"/>
      <c r="GE14" s="231"/>
      <c r="GF14" s="231"/>
      <c r="GG14" s="231"/>
      <c r="GH14" s="231"/>
      <c r="GI14" s="231"/>
      <c r="GJ14" s="231"/>
    </row>
    <row r="15" spans="1:192" x14ac:dyDescent="0.25">
      <c r="E15" s="238" t="str">
        <f xml:space="preserve"> Time!E$83</f>
        <v>End of construction period flag</v>
      </c>
      <c r="F15" s="238">
        <f xml:space="preserve"> Time!F$83</f>
        <v>0</v>
      </c>
      <c r="G15" s="238" t="str">
        <f xml:space="preserve"> Time!G$83</f>
        <v>flag</v>
      </c>
      <c r="H15" s="238">
        <f xml:space="preserve"> Time!H$83</f>
        <v>1</v>
      </c>
      <c r="I15" s="238">
        <f xml:space="preserve"> Time!I$83</f>
        <v>0</v>
      </c>
      <c r="J15" s="238">
        <f xml:space="preserve"> Time!J$83</f>
        <v>0</v>
      </c>
      <c r="K15" s="238">
        <f xml:space="preserve"> Time!K$83</f>
        <v>0</v>
      </c>
      <c r="L15" s="238">
        <f xml:space="preserve"> Time!L$83</f>
        <v>0</v>
      </c>
      <c r="M15" s="238">
        <f xml:space="preserve"> Time!M$83</f>
        <v>0</v>
      </c>
      <c r="N15" s="238">
        <f xml:space="preserve"> Time!N$83</f>
        <v>0</v>
      </c>
      <c r="O15" s="238">
        <f xml:space="preserve"> Time!O$83</f>
        <v>0</v>
      </c>
      <c r="P15" s="238">
        <f xml:space="preserve"> Time!P$83</f>
        <v>0</v>
      </c>
      <c r="Q15" s="238">
        <f xml:space="preserve"> Time!Q$83</f>
        <v>0</v>
      </c>
      <c r="R15" s="238">
        <f xml:space="preserve"> Time!R$83</f>
        <v>1</v>
      </c>
      <c r="S15" s="238">
        <f xml:space="preserve"> Time!S$83</f>
        <v>0</v>
      </c>
      <c r="T15" s="238">
        <f xml:space="preserve"> Time!T$83</f>
        <v>0</v>
      </c>
      <c r="U15" s="238">
        <f xml:space="preserve"> Time!U$83</f>
        <v>0</v>
      </c>
      <c r="V15" s="238">
        <f xml:space="preserve"> Time!V$83</f>
        <v>0</v>
      </c>
      <c r="W15" s="238">
        <f xml:space="preserve"> Time!W$83</f>
        <v>0</v>
      </c>
      <c r="X15" s="238">
        <f xml:space="preserve"> Time!X$83</f>
        <v>0</v>
      </c>
      <c r="Y15" s="238">
        <f xml:space="preserve"> Time!Y$83</f>
        <v>0</v>
      </c>
      <c r="Z15" s="238">
        <f xml:space="preserve"> Time!Z$83</f>
        <v>0</v>
      </c>
      <c r="AA15" s="238">
        <f xml:space="preserve"> Time!AA$83</f>
        <v>0</v>
      </c>
      <c r="AB15" s="238">
        <f xml:space="preserve"> Time!AB$83</f>
        <v>0</v>
      </c>
      <c r="AC15" s="238">
        <f xml:space="preserve"> Time!AC$83</f>
        <v>0</v>
      </c>
      <c r="AD15" s="238">
        <f xml:space="preserve"> Time!AD$83</f>
        <v>0</v>
      </c>
      <c r="AE15" s="238">
        <f xml:space="preserve"> Time!AE$83</f>
        <v>0</v>
      </c>
      <c r="AF15" s="238">
        <f xml:space="preserve"> Time!AF$83</f>
        <v>0</v>
      </c>
      <c r="AG15" s="238">
        <f xml:space="preserve"> Time!AG$83</f>
        <v>0</v>
      </c>
      <c r="AH15" s="238">
        <f xml:space="preserve"> Time!AH$83</f>
        <v>0</v>
      </c>
      <c r="AI15" s="238">
        <f xml:space="preserve"> Time!AI$83</f>
        <v>0</v>
      </c>
      <c r="AJ15" s="238">
        <f xml:space="preserve"> Time!AJ$83</f>
        <v>0</v>
      </c>
      <c r="AK15" s="238">
        <f xml:space="preserve"> Time!AK$83</f>
        <v>0</v>
      </c>
      <c r="AL15" s="238">
        <f xml:space="preserve"> Time!AL$83</f>
        <v>0</v>
      </c>
      <c r="AM15" s="238">
        <f xml:space="preserve"> Time!AM$83</f>
        <v>0</v>
      </c>
      <c r="AN15" s="238">
        <f xml:space="preserve"> Time!AN$83</f>
        <v>0</v>
      </c>
      <c r="AO15" s="238">
        <f xml:space="preserve"> Time!AO$83</f>
        <v>0</v>
      </c>
      <c r="AP15" s="238">
        <f xml:space="preserve"> Time!AP$83</f>
        <v>0</v>
      </c>
      <c r="AQ15" s="238">
        <f xml:space="preserve"> Time!AQ$83</f>
        <v>0</v>
      </c>
      <c r="AR15" s="238">
        <f xml:space="preserve"> Time!AR$83</f>
        <v>0</v>
      </c>
      <c r="AS15" s="238">
        <f xml:space="preserve"> Time!AS$83</f>
        <v>0</v>
      </c>
      <c r="AT15" s="238">
        <f xml:space="preserve"> Time!AT$83</f>
        <v>0</v>
      </c>
      <c r="AU15" s="238">
        <f xml:space="preserve"> Time!AU$83</f>
        <v>0</v>
      </c>
      <c r="AV15" s="238">
        <f xml:space="preserve"> Time!AV$83</f>
        <v>0</v>
      </c>
      <c r="AW15" s="238">
        <f xml:space="preserve"> Time!AW$83</f>
        <v>0</v>
      </c>
      <c r="AX15" s="238">
        <f xml:space="preserve"> Time!AX$83</f>
        <v>0</v>
      </c>
      <c r="AY15" s="238">
        <f xml:space="preserve"> Time!AY$83</f>
        <v>0</v>
      </c>
      <c r="AZ15" s="238">
        <f xml:space="preserve"> Time!AZ$83</f>
        <v>0</v>
      </c>
      <c r="BA15" s="238">
        <f xml:space="preserve"> Time!BA$83</f>
        <v>0</v>
      </c>
      <c r="BB15" s="238">
        <f xml:space="preserve"> Time!BB$83</f>
        <v>0</v>
      </c>
      <c r="BC15" s="238">
        <f xml:space="preserve"> Time!BC$83</f>
        <v>0</v>
      </c>
      <c r="BD15" s="238">
        <f xml:space="preserve"> Time!BD$83</f>
        <v>0</v>
      </c>
      <c r="BE15" s="238">
        <f xml:space="preserve"> Time!BE$83</f>
        <v>0</v>
      </c>
      <c r="BF15" s="238">
        <f xml:space="preserve"> Time!BF$83</f>
        <v>0</v>
      </c>
      <c r="BG15" s="238">
        <f xml:space="preserve"> Time!BG$83</f>
        <v>0</v>
      </c>
      <c r="BH15" s="238">
        <f xml:space="preserve"> Time!BH$83</f>
        <v>0</v>
      </c>
      <c r="BI15" s="238">
        <f xml:space="preserve"> Time!BI$83</f>
        <v>0</v>
      </c>
      <c r="BJ15" s="238">
        <f xml:space="preserve"> Time!BJ$83</f>
        <v>0</v>
      </c>
      <c r="BK15" s="238">
        <f xml:space="preserve"> Time!BK$83</f>
        <v>0</v>
      </c>
      <c r="BL15" s="238">
        <f xml:space="preserve"> Time!BL$83</f>
        <v>0</v>
      </c>
      <c r="BM15" s="238">
        <f xml:space="preserve"> Time!BM$83</f>
        <v>0</v>
      </c>
      <c r="BN15" s="238">
        <f xml:space="preserve"> Time!BN$83</f>
        <v>0</v>
      </c>
      <c r="BO15" s="238">
        <f xml:space="preserve"> Time!BO$83</f>
        <v>0</v>
      </c>
      <c r="BP15" s="238">
        <f xml:space="preserve"> Time!BP$83</f>
        <v>0</v>
      </c>
      <c r="BQ15" s="238">
        <f xml:space="preserve"> Time!BQ$83</f>
        <v>0</v>
      </c>
      <c r="BR15" s="238">
        <f xml:space="preserve"> Time!BR$83</f>
        <v>0</v>
      </c>
      <c r="BS15" s="238">
        <f xml:space="preserve"> Time!BS$83</f>
        <v>0</v>
      </c>
      <c r="BT15" s="238">
        <f xml:space="preserve"> Time!BT$83</f>
        <v>0</v>
      </c>
      <c r="BU15" s="238">
        <f xml:space="preserve"> Time!BU$83</f>
        <v>0</v>
      </c>
      <c r="BV15" s="238">
        <f xml:space="preserve"> Time!BV$83</f>
        <v>0</v>
      </c>
      <c r="BW15" s="238">
        <f xml:space="preserve"> Time!BW$83</f>
        <v>0</v>
      </c>
      <c r="BX15" s="238">
        <f xml:space="preserve"> Time!BX$83</f>
        <v>0</v>
      </c>
      <c r="BY15" s="238">
        <f xml:space="preserve"> Time!BY$83</f>
        <v>0</v>
      </c>
      <c r="BZ15" s="238">
        <f xml:space="preserve"> Time!BZ$83</f>
        <v>0</v>
      </c>
      <c r="CA15" s="238">
        <f xml:space="preserve"> Time!CA$83</f>
        <v>0</v>
      </c>
      <c r="CB15" s="238">
        <f xml:space="preserve"> Time!CB$83</f>
        <v>0</v>
      </c>
      <c r="CC15" s="238">
        <f xml:space="preserve"> Time!CC$83</f>
        <v>0</v>
      </c>
      <c r="CD15" s="238">
        <f xml:space="preserve"> Time!CD$83</f>
        <v>0</v>
      </c>
      <c r="CE15" s="238">
        <f xml:space="preserve"> Time!CE$83</f>
        <v>0</v>
      </c>
      <c r="CF15" s="238">
        <f xml:space="preserve"> Time!CF$83</f>
        <v>0</v>
      </c>
      <c r="CG15" s="238">
        <f xml:space="preserve"> Time!CG$83</f>
        <v>0</v>
      </c>
      <c r="CH15" s="238">
        <f xml:space="preserve"> Time!CH$83</f>
        <v>0</v>
      </c>
      <c r="CI15" s="238">
        <f xml:space="preserve"> Time!CI$83</f>
        <v>0</v>
      </c>
      <c r="CJ15" s="238">
        <f xml:space="preserve"> Time!CJ$83</f>
        <v>0</v>
      </c>
      <c r="CK15" s="238">
        <f xml:space="preserve"> Time!CK$83</f>
        <v>0</v>
      </c>
      <c r="CL15" s="238">
        <f xml:space="preserve"> Time!CL$83</f>
        <v>0</v>
      </c>
      <c r="CM15" s="238">
        <f xml:space="preserve"> Time!CM$83</f>
        <v>0</v>
      </c>
      <c r="CN15" s="238">
        <f xml:space="preserve"> Time!CN$83</f>
        <v>0</v>
      </c>
      <c r="CO15" s="238">
        <f xml:space="preserve"> Time!CO$83</f>
        <v>0</v>
      </c>
      <c r="CP15" s="238">
        <f xml:space="preserve"> Time!CP$83</f>
        <v>0</v>
      </c>
      <c r="CQ15" s="238">
        <f xml:space="preserve"> Time!CQ$83</f>
        <v>0</v>
      </c>
      <c r="CR15" s="238">
        <f xml:space="preserve"> Time!CR$83</f>
        <v>0</v>
      </c>
      <c r="CS15" s="238">
        <f xml:space="preserve"> Time!CS$83</f>
        <v>0</v>
      </c>
      <c r="CT15" s="238">
        <f xml:space="preserve"> Time!CT$83</f>
        <v>0</v>
      </c>
      <c r="CU15" s="238">
        <f xml:space="preserve"> Time!CU$83</f>
        <v>0</v>
      </c>
      <c r="CV15" s="238">
        <f xml:space="preserve"> Time!CV$83</f>
        <v>0</v>
      </c>
      <c r="CW15" s="238">
        <f xml:space="preserve"> Time!CW$83</f>
        <v>0</v>
      </c>
      <c r="CX15" s="238">
        <f xml:space="preserve"> Time!CX$83</f>
        <v>0</v>
      </c>
      <c r="CY15" s="238">
        <f xml:space="preserve"> Time!CY$83</f>
        <v>0</v>
      </c>
      <c r="CZ15" s="238">
        <f xml:space="preserve"> Time!CZ$83</f>
        <v>0</v>
      </c>
      <c r="DA15" s="238">
        <f xml:space="preserve"> Time!DA$83</f>
        <v>0</v>
      </c>
      <c r="DB15" s="238">
        <f xml:space="preserve"> Time!DB$83</f>
        <v>0</v>
      </c>
      <c r="DC15" s="238">
        <f xml:space="preserve"> Time!DC$83</f>
        <v>0</v>
      </c>
      <c r="DD15" s="238">
        <f xml:space="preserve"> Time!DD$83</f>
        <v>0</v>
      </c>
      <c r="DE15" s="238">
        <f xml:space="preserve"> Time!DE$83</f>
        <v>0</v>
      </c>
      <c r="DF15" s="238">
        <f xml:space="preserve"> Time!DF$83</f>
        <v>0</v>
      </c>
      <c r="DG15" s="238">
        <f xml:space="preserve"> Time!DG$83</f>
        <v>0</v>
      </c>
      <c r="DH15" s="238">
        <f xml:space="preserve"> Time!DH$83</f>
        <v>0</v>
      </c>
      <c r="DI15" s="238">
        <f xml:space="preserve"> Time!DI$83</f>
        <v>0</v>
      </c>
      <c r="DJ15" s="238">
        <f xml:space="preserve"> Time!DJ$83</f>
        <v>0</v>
      </c>
      <c r="DK15" s="238">
        <f xml:space="preserve"> Time!DK$83</f>
        <v>0</v>
      </c>
      <c r="DL15" s="238">
        <f xml:space="preserve"> Time!DL$83</f>
        <v>0</v>
      </c>
      <c r="DM15" s="238">
        <f xml:space="preserve"> Time!DM$83</f>
        <v>0</v>
      </c>
      <c r="DN15" s="238">
        <f xml:space="preserve"> Time!DN$83</f>
        <v>0</v>
      </c>
      <c r="DO15" s="238">
        <f xml:space="preserve"> Time!DO$83</f>
        <v>0</v>
      </c>
      <c r="DP15" s="238">
        <f xml:space="preserve"> Time!DP$83</f>
        <v>0</v>
      </c>
      <c r="DQ15" s="238">
        <f xml:space="preserve"> Time!DQ$83</f>
        <v>0</v>
      </c>
      <c r="DR15" s="238">
        <f xml:space="preserve"> Time!DR$83</f>
        <v>0</v>
      </c>
      <c r="DS15" s="238">
        <f xml:space="preserve"> Time!DS$83</f>
        <v>0</v>
      </c>
      <c r="DT15" s="238">
        <f xml:space="preserve"> Time!DT$83</f>
        <v>0</v>
      </c>
      <c r="DU15" s="238">
        <f xml:space="preserve"> Time!DU$83</f>
        <v>0</v>
      </c>
      <c r="DV15" s="238">
        <f xml:space="preserve"> Time!DV$83</f>
        <v>0</v>
      </c>
      <c r="DW15" s="238">
        <f xml:space="preserve"> Time!DW$83</f>
        <v>0</v>
      </c>
      <c r="DX15" s="238">
        <f xml:space="preserve"> Time!DX$83</f>
        <v>0</v>
      </c>
      <c r="DY15" s="238">
        <f xml:space="preserve"> Time!DY$83</f>
        <v>0</v>
      </c>
      <c r="DZ15" s="238">
        <f xml:space="preserve"> Time!DZ$83</f>
        <v>0</v>
      </c>
      <c r="EA15" s="238">
        <f xml:space="preserve"> Time!EA$83</f>
        <v>0</v>
      </c>
      <c r="EB15" s="238">
        <f xml:space="preserve"> Time!EB$83</f>
        <v>0</v>
      </c>
      <c r="EC15" s="238">
        <f xml:space="preserve"> Time!EC$83</f>
        <v>0</v>
      </c>
      <c r="ED15" s="238">
        <f xml:space="preserve"> Time!ED$83</f>
        <v>0</v>
      </c>
      <c r="EE15" s="238">
        <f xml:space="preserve"> Time!EE$83</f>
        <v>0</v>
      </c>
      <c r="EF15" s="238">
        <f xml:space="preserve"> Time!EF$83</f>
        <v>0</v>
      </c>
      <c r="EG15" s="238">
        <f xml:space="preserve"> Time!EG$83</f>
        <v>0</v>
      </c>
      <c r="EH15" s="238">
        <f xml:space="preserve"> Time!EH$83</f>
        <v>0</v>
      </c>
      <c r="EI15" s="238">
        <f xml:space="preserve"> Time!EI$83</f>
        <v>0</v>
      </c>
      <c r="EJ15" s="238">
        <f xml:space="preserve"> Time!EJ$83</f>
        <v>0</v>
      </c>
      <c r="EK15" s="238">
        <f xml:space="preserve"> Time!EK$83</f>
        <v>0</v>
      </c>
      <c r="EL15" s="238">
        <f xml:space="preserve"> Time!EL$83</f>
        <v>0</v>
      </c>
      <c r="EM15" s="238">
        <f xml:space="preserve"> Time!EM$83</f>
        <v>0</v>
      </c>
      <c r="EN15" s="238">
        <f xml:space="preserve"> Time!EN$83</f>
        <v>0</v>
      </c>
      <c r="EO15" s="238">
        <f xml:space="preserve"> Time!EO$83</f>
        <v>0</v>
      </c>
      <c r="EP15" s="238">
        <f xml:space="preserve"> Time!EP$83</f>
        <v>0</v>
      </c>
      <c r="EQ15" s="238">
        <f xml:space="preserve"> Time!EQ$83</f>
        <v>0</v>
      </c>
      <c r="ER15" s="238">
        <f xml:space="preserve"> Time!ER$83</f>
        <v>0</v>
      </c>
      <c r="ES15" s="238">
        <f xml:space="preserve"> Time!ES$83</f>
        <v>0</v>
      </c>
      <c r="ET15" s="238">
        <f xml:space="preserve"> Time!ET$83</f>
        <v>0</v>
      </c>
      <c r="EU15" s="238">
        <f xml:space="preserve"> Time!EU$83</f>
        <v>0</v>
      </c>
      <c r="EV15" s="238">
        <f xml:space="preserve"> Time!EV$83</f>
        <v>0</v>
      </c>
      <c r="EW15" s="238">
        <f xml:space="preserve"> Time!EW$83</f>
        <v>0</v>
      </c>
      <c r="EX15" s="238">
        <f xml:space="preserve"> Time!EX$83</f>
        <v>0</v>
      </c>
      <c r="EY15" s="238">
        <f xml:space="preserve"> Time!EY$83</f>
        <v>0</v>
      </c>
      <c r="EZ15" s="238">
        <f xml:space="preserve"> Time!EZ$83</f>
        <v>0</v>
      </c>
      <c r="FA15" s="238">
        <f xml:space="preserve"> Time!FA$83</f>
        <v>0</v>
      </c>
      <c r="FB15" s="238">
        <f xml:space="preserve"> Time!FB$83</f>
        <v>0</v>
      </c>
      <c r="FC15" s="238">
        <f xml:space="preserve"> Time!FC$83</f>
        <v>0</v>
      </c>
      <c r="FD15" s="238">
        <f xml:space="preserve"> Time!FD$83</f>
        <v>0</v>
      </c>
      <c r="FE15" s="238">
        <f xml:space="preserve"> Time!FE$83</f>
        <v>0</v>
      </c>
      <c r="FF15" s="238">
        <f xml:space="preserve"> Time!FF$83</f>
        <v>0</v>
      </c>
      <c r="FG15" s="238">
        <f xml:space="preserve"> Time!FG$83</f>
        <v>0</v>
      </c>
      <c r="FH15" s="238">
        <f xml:space="preserve"> Time!FH$83</f>
        <v>0</v>
      </c>
      <c r="FI15" s="238">
        <f xml:space="preserve"> Time!FI$83</f>
        <v>0</v>
      </c>
      <c r="FJ15" s="238">
        <f xml:space="preserve"> Time!FJ$83</f>
        <v>0</v>
      </c>
      <c r="FK15" s="238">
        <f xml:space="preserve"> Time!FK$83</f>
        <v>0</v>
      </c>
      <c r="FL15" s="238">
        <f xml:space="preserve"> Time!FL$83</f>
        <v>0</v>
      </c>
      <c r="FM15" s="238">
        <f xml:space="preserve"> Time!FM$83</f>
        <v>0</v>
      </c>
      <c r="FN15" s="238">
        <f xml:space="preserve"> Time!FN$83</f>
        <v>0</v>
      </c>
      <c r="FO15" s="238">
        <f xml:space="preserve"> Time!FO$83</f>
        <v>0</v>
      </c>
      <c r="FP15" s="238">
        <f xml:space="preserve"> Time!FP$83</f>
        <v>0</v>
      </c>
      <c r="FQ15" s="238">
        <f xml:space="preserve"> Time!FQ$83</f>
        <v>0</v>
      </c>
      <c r="FR15" s="238">
        <f xml:space="preserve"> Time!FR$83</f>
        <v>0</v>
      </c>
      <c r="FS15" s="238">
        <f xml:space="preserve"> Time!FS$83</f>
        <v>0</v>
      </c>
      <c r="FT15" s="238">
        <f xml:space="preserve"> Time!FT$83</f>
        <v>0</v>
      </c>
      <c r="FU15" s="238">
        <f xml:space="preserve"> Time!FU$83</f>
        <v>0</v>
      </c>
      <c r="FV15" s="238">
        <f xml:space="preserve"> Time!FV$83</f>
        <v>0</v>
      </c>
      <c r="FW15" s="238">
        <f xml:space="preserve"> Time!FW$83</f>
        <v>0</v>
      </c>
      <c r="FX15" s="238">
        <f xml:space="preserve"> Time!FX$83</f>
        <v>0</v>
      </c>
      <c r="FY15" s="238">
        <f xml:space="preserve"> Time!FY$83</f>
        <v>0</v>
      </c>
      <c r="FZ15" s="238">
        <f xml:space="preserve"> Time!FZ$83</f>
        <v>0</v>
      </c>
      <c r="GA15" s="238">
        <f xml:space="preserve"> Time!GA$83</f>
        <v>0</v>
      </c>
      <c r="GB15" s="238">
        <f xml:space="preserve"> Time!GB$83</f>
        <v>0</v>
      </c>
      <c r="GC15" s="238">
        <f xml:space="preserve"> Time!GC$83</f>
        <v>0</v>
      </c>
      <c r="GD15" s="238">
        <f xml:space="preserve"> Time!GD$83</f>
        <v>0</v>
      </c>
      <c r="GE15" s="238">
        <f xml:space="preserve"> Time!GE$83</f>
        <v>0</v>
      </c>
      <c r="GF15" s="238">
        <f xml:space="preserve"> Time!GF$83</f>
        <v>0</v>
      </c>
      <c r="GG15" s="238">
        <f xml:space="preserve"> Time!GG$83</f>
        <v>0</v>
      </c>
      <c r="GH15" s="238">
        <f xml:space="preserve"> Time!GH$83</f>
        <v>0</v>
      </c>
      <c r="GI15" s="238">
        <f xml:space="preserve"> Time!GI$83</f>
        <v>0</v>
      </c>
      <c r="GJ15" s="238">
        <f xml:space="preserve"> Time!GJ$83</f>
        <v>0</v>
      </c>
    </row>
    <row r="16" spans="1:192" x14ac:dyDescent="0.25">
      <c r="E16" s="226"/>
      <c r="F16" s="226"/>
      <c r="G16" s="226"/>
      <c r="H16" s="226"/>
      <c r="I16" s="39"/>
      <c r="J16" s="226"/>
      <c r="K16" s="226"/>
      <c r="L16" s="226"/>
      <c r="M16" s="226"/>
      <c r="N16" s="226"/>
      <c r="O16" s="226"/>
      <c r="P16" s="226"/>
      <c r="Q16" s="226"/>
      <c r="R16" s="226"/>
      <c r="S16" s="226"/>
      <c r="T16" s="226"/>
      <c r="U16" s="226"/>
      <c r="V16" s="226"/>
      <c r="W16" s="226"/>
      <c r="X16" s="226"/>
      <c r="Y16" s="226"/>
      <c r="Z16" s="226"/>
      <c r="AA16" s="226"/>
      <c r="AB16" s="226"/>
      <c r="AC16" s="226"/>
      <c r="AD16" s="226"/>
      <c r="AE16" s="226"/>
      <c r="AF16" s="226"/>
      <c r="AG16" s="226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226"/>
      <c r="AU16" s="226"/>
      <c r="AV16" s="226"/>
      <c r="AW16" s="226"/>
      <c r="AX16" s="226"/>
      <c r="AY16" s="226"/>
      <c r="AZ16" s="226"/>
      <c r="BA16" s="226"/>
      <c r="BB16" s="226"/>
      <c r="BC16" s="226"/>
      <c r="BD16" s="226"/>
      <c r="BE16" s="226"/>
      <c r="BF16" s="226"/>
      <c r="BG16" s="226"/>
      <c r="BH16" s="226"/>
      <c r="BI16" s="226"/>
      <c r="BJ16" s="226"/>
      <c r="BK16" s="226"/>
      <c r="BL16" s="226"/>
      <c r="BM16" s="226"/>
      <c r="BN16" s="226"/>
      <c r="BO16" s="226"/>
      <c r="BP16" s="226"/>
      <c r="BQ16" s="226"/>
      <c r="BR16" s="226"/>
      <c r="BS16" s="226"/>
      <c r="BT16" s="226"/>
      <c r="BU16" s="226"/>
      <c r="BV16" s="226"/>
      <c r="BW16" s="226"/>
      <c r="BX16" s="226"/>
      <c r="BY16" s="226"/>
      <c r="BZ16" s="226"/>
      <c r="CA16" s="226"/>
      <c r="CB16" s="226"/>
      <c r="CC16" s="226"/>
      <c r="CD16" s="226"/>
      <c r="CE16" s="226"/>
      <c r="CF16" s="226"/>
      <c r="CG16" s="226"/>
      <c r="CH16" s="226"/>
      <c r="CI16" s="226"/>
      <c r="CJ16" s="226"/>
      <c r="CK16" s="226"/>
      <c r="CL16" s="226"/>
      <c r="CM16" s="226"/>
      <c r="CN16" s="226"/>
      <c r="CO16" s="226"/>
      <c r="CP16" s="226"/>
      <c r="CQ16" s="226"/>
      <c r="CR16" s="226"/>
      <c r="CS16" s="226"/>
      <c r="CT16" s="226"/>
      <c r="CU16" s="226"/>
      <c r="CV16" s="226"/>
      <c r="CW16" s="226"/>
      <c r="CX16" s="226"/>
      <c r="CY16" s="226"/>
      <c r="CZ16" s="226"/>
      <c r="DA16" s="226"/>
      <c r="DB16" s="226"/>
      <c r="DC16" s="226"/>
      <c r="DD16" s="226"/>
      <c r="DE16" s="226"/>
      <c r="DF16" s="226"/>
      <c r="DG16" s="226"/>
      <c r="DH16" s="226"/>
      <c r="DI16" s="226"/>
      <c r="DJ16" s="226"/>
      <c r="DK16" s="226"/>
      <c r="DL16" s="226"/>
      <c r="DM16" s="226"/>
      <c r="DN16" s="226"/>
      <c r="DO16" s="226"/>
      <c r="DP16" s="226"/>
      <c r="DQ16" s="226"/>
      <c r="DR16" s="226"/>
      <c r="DS16" s="226"/>
      <c r="DT16" s="226"/>
      <c r="DU16" s="226"/>
      <c r="DV16" s="226"/>
      <c r="DW16" s="226"/>
      <c r="DX16" s="226"/>
      <c r="DY16" s="226"/>
      <c r="DZ16" s="226"/>
      <c r="EA16" s="226"/>
      <c r="EB16" s="226"/>
      <c r="EC16" s="226"/>
      <c r="ED16" s="226"/>
      <c r="EE16" s="226"/>
      <c r="EF16" s="226"/>
      <c r="EG16" s="226"/>
      <c r="EH16" s="226"/>
      <c r="EI16" s="226"/>
      <c r="EJ16" s="226"/>
      <c r="EK16" s="226"/>
      <c r="EL16" s="226"/>
      <c r="EM16" s="226"/>
      <c r="EN16" s="226"/>
      <c r="EO16" s="226"/>
      <c r="EP16" s="226"/>
      <c r="EQ16" s="226"/>
      <c r="ER16" s="226"/>
      <c r="ES16" s="226"/>
      <c r="ET16" s="226"/>
      <c r="EU16" s="226"/>
      <c r="EV16" s="226"/>
      <c r="EW16" s="226"/>
      <c r="EX16" s="226"/>
      <c r="EY16" s="226"/>
      <c r="EZ16" s="226"/>
      <c r="FA16" s="226"/>
      <c r="FB16" s="226"/>
      <c r="FC16" s="226"/>
      <c r="FD16" s="226"/>
      <c r="FE16" s="226"/>
      <c r="FF16" s="226"/>
      <c r="FG16" s="226"/>
      <c r="FH16" s="226"/>
      <c r="FI16" s="226"/>
      <c r="FJ16" s="226"/>
      <c r="FK16" s="226"/>
      <c r="FL16" s="226"/>
      <c r="FM16" s="226"/>
      <c r="FN16" s="226"/>
      <c r="FO16" s="226"/>
      <c r="FP16" s="226"/>
      <c r="FQ16" s="226"/>
      <c r="FR16" s="226"/>
      <c r="FS16" s="226"/>
      <c r="FT16" s="226"/>
      <c r="FU16" s="226"/>
      <c r="FV16" s="226"/>
      <c r="FW16" s="226"/>
      <c r="FX16" s="226"/>
      <c r="FY16" s="226"/>
      <c r="FZ16" s="226"/>
      <c r="GA16" s="226"/>
      <c r="GB16" s="226"/>
      <c r="GC16" s="226"/>
      <c r="GD16" s="226"/>
      <c r="GE16" s="226"/>
      <c r="GF16" s="226"/>
      <c r="GG16" s="226"/>
      <c r="GH16" s="226"/>
      <c r="GI16" s="226"/>
      <c r="GJ16" s="226"/>
    </row>
    <row r="17" spans="1:192" x14ac:dyDescent="0.25">
      <c r="E17" s="226" t="s">
        <v>168</v>
      </c>
      <c r="F17" s="226"/>
      <c r="G17" s="226" t="str">
        <f xml:space="preserve"> SMU</f>
        <v>$ 000s</v>
      </c>
      <c r="H17" s="226"/>
      <c r="I17" s="39"/>
      <c r="J17" s="226">
        <f t="shared" ref="J17:BU17" si="15">I19</f>
        <v>0</v>
      </c>
      <c r="K17" s="226">
        <f t="shared" si="15"/>
        <v>0</v>
      </c>
      <c r="L17" s="226">
        <f t="shared" si="15"/>
        <v>0</v>
      </c>
      <c r="M17" s="226">
        <f t="shared" si="15"/>
        <v>0</v>
      </c>
      <c r="N17" s="226">
        <f t="shared" si="15"/>
        <v>0</v>
      </c>
      <c r="O17" s="226">
        <f t="shared" si="15"/>
        <v>0</v>
      </c>
      <c r="P17" s="226">
        <f t="shared" si="15"/>
        <v>0</v>
      </c>
      <c r="Q17" s="226">
        <f t="shared" si="15"/>
        <v>0</v>
      </c>
      <c r="R17" s="226">
        <f t="shared" si="15"/>
        <v>0</v>
      </c>
      <c r="S17" s="226">
        <f t="shared" si="15"/>
        <v>100</v>
      </c>
      <c r="T17" s="226">
        <f t="shared" si="15"/>
        <v>100</v>
      </c>
      <c r="U17" s="226">
        <f t="shared" si="15"/>
        <v>100</v>
      </c>
      <c r="V17" s="226">
        <f t="shared" si="15"/>
        <v>100</v>
      </c>
      <c r="W17" s="226">
        <f t="shared" si="15"/>
        <v>100</v>
      </c>
      <c r="X17" s="226">
        <f t="shared" si="15"/>
        <v>100</v>
      </c>
      <c r="Y17" s="226">
        <f t="shared" si="15"/>
        <v>100</v>
      </c>
      <c r="Z17" s="226">
        <f t="shared" si="15"/>
        <v>100</v>
      </c>
      <c r="AA17" s="226">
        <f t="shared" si="15"/>
        <v>100</v>
      </c>
      <c r="AB17" s="226">
        <f t="shared" si="15"/>
        <v>100</v>
      </c>
      <c r="AC17" s="226">
        <f t="shared" si="15"/>
        <v>100</v>
      </c>
      <c r="AD17" s="226">
        <f t="shared" si="15"/>
        <v>100</v>
      </c>
      <c r="AE17" s="226">
        <f t="shared" si="15"/>
        <v>100</v>
      </c>
      <c r="AF17" s="226">
        <f t="shared" si="15"/>
        <v>100</v>
      </c>
      <c r="AG17" s="226">
        <f t="shared" si="15"/>
        <v>100</v>
      </c>
      <c r="AH17" s="226">
        <f t="shared" si="15"/>
        <v>100</v>
      </c>
      <c r="AI17" s="226">
        <f t="shared" si="15"/>
        <v>100</v>
      </c>
      <c r="AJ17" s="226">
        <f t="shared" si="15"/>
        <v>100</v>
      </c>
      <c r="AK17" s="226">
        <f t="shared" si="15"/>
        <v>100</v>
      </c>
      <c r="AL17" s="226">
        <f t="shared" si="15"/>
        <v>100</v>
      </c>
      <c r="AM17" s="226">
        <f t="shared" si="15"/>
        <v>100</v>
      </c>
      <c r="AN17" s="226">
        <f t="shared" si="15"/>
        <v>100</v>
      </c>
      <c r="AO17" s="226">
        <f t="shared" si="15"/>
        <v>100</v>
      </c>
      <c r="AP17" s="226">
        <f t="shared" si="15"/>
        <v>100</v>
      </c>
      <c r="AQ17" s="226">
        <f t="shared" si="15"/>
        <v>100</v>
      </c>
      <c r="AR17" s="226">
        <f t="shared" si="15"/>
        <v>100</v>
      </c>
      <c r="AS17" s="226">
        <f t="shared" si="15"/>
        <v>100</v>
      </c>
      <c r="AT17" s="226">
        <f t="shared" si="15"/>
        <v>100</v>
      </c>
      <c r="AU17" s="226">
        <f t="shared" si="15"/>
        <v>100</v>
      </c>
      <c r="AV17" s="226">
        <f t="shared" si="15"/>
        <v>100</v>
      </c>
      <c r="AW17" s="226">
        <f t="shared" si="15"/>
        <v>100</v>
      </c>
      <c r="AX17" s="226">
        <f t="shared" si="15"/>
        <v>100</v>
      </c>
      <c r="AY17" s="226">
        <f t="shared" si="15"/>
        <v>100</v>
      </c>
      <c r="AZ17" s="226">
        <f t="shared" si="15"/>
        <v>100</v>
      </c>
      <c r="BA17" s="226">
        <f t="shared" si="15"/>
        <v>100</v>
      </c>
      <c r="BB17" s="226">
        <f t="shared" si="15"/>
        <v>100</v>
      </c>
      <c r="BC17" s="226">
        <f t="shared" si="15"/>
        <v>100</v>
      </c>
      <c r="BD17" s="226">
        <f t="shared" si="15"/>
        <v>100</v>
      </c>
      <c r="BE17" s="226">
        <f t="shared" si="15"/>
        <v>100</v>
      </c>
      <c r="BF17" s="226">
        <f t="shared" si="15"/>
        <v>100</v>
      </c>
      <c r="BG17" s="226">
        <f t="shared" si="15"/>
        <v>100</v>
      </c>
      <c r="BH17" s="226">
        <f t="shared" si="15"/>
        <v>100</v>
      </c>
      <c r="BI17" s="226">
        <f t="shared" si="15"/>
        <v>100</v>
      </c>
      <c r="BJ17" s="226">
        <f t="shared" si="15"/>
        <v>100</v>
      </c>
      <c r="BK17" s="226">
        <f t="shared" si="15"/>
        <v>100</v>
      </c>
      <c r="BL17" s="226">
        <f t="shared" si="15"/>
        <v>100</v>
      </c>
      <c r="BM17" s="226">
        <f t="shared" si="15"/>
        <v>100</v>
      </c>
      <c r="BN17" s="226">
        <f t="shared" si="15"/>
        <v>100</v>
      </c>
      <c r="BO17" s="226">
        <f t="shared" si="15"/>
        <v>100</v>
      </c>
      <c r="BP17" s="226">
        <f t="shared" si="15"/>
        <v>100</v>
      </c>
      <c r="BQ17" s="226">
        <f t="shared" si="15"/>
        <v>100</v>
      </c>
      <c r="BR17" s="226">
        <f t="shared" si="15"/>
        <v>100</v>
      </c>
      <c r="BS17" s="226">
        <f t="shared" si="15"/>
        <v>100</v>
      </c>
      <c r="BT17" s="226">
        <f t="shared" si="15"/>
        <v>100</v>
      </c>
      <c r="BU17" s="226">
        <f t="shared" si="15"/>
        <v>100</v>
      </c>
      <c r="BV17" s="226">
        <f t="shared" ref="BV17:EG17" si="16">BU19</f>
        <v>100</v>
      </c>
      <c r="BW17" s="226">
        <f t="shared" si="16"/>
        <v>100</v>
      </c>
      <c r="BX17" s="226">
        <f t="shared" si="16"/>
        <v>100</v>
      </c>
      <c r="BY17" s="226">
        <f t="shared" si="16"/>
        <v>100</v>
      </c>
      <c r="BZ17" s="226">
        <f t="shared" si="16"/>
        <v>100</v>
      </c>
      <c r="CA17" s="226">
        <f t="shared" si="16"/>
        <v>100</v>
      </c>
      <c r="CB17" s="226">
        <f t="shared" si="16"/>
        <v>100</v>
      </c>
      <c r="CC17" s="226">
        <f t="shared" si="16"/>
        <v>100</v>
      </c>
      <c r="CD17" s="226">
        <f t="shared" si="16"/>
        <v>100</v>
      </c>
      <c r="CE17" s="226">
        <f t="shared" si="16"/>
        <v>100</v>
      </c>
      <c r="CF17" s="226">
        <f t="shared" si="16"/>
        <v>100</v>
      </c>
      <c r="CG17" s="226">
        <f t="shared" si="16"/>
        <v>100</v>
      </c>
      <c r="CH17" s="226">
        <f t="shared" si="16"/>
        <v>100</v>
      </c>
      <c r="CI17" s="226">
        <f t="shared" si="16"/>
        <v>100</v>
      </c>
      <c r="CJ17" s="226">
        <f t="shared" si="16"/>
        <v>100</v>
      </c>
      <c r="CK17" s="226">
        <f t="shared" si="16"/>
        <v>100</v>
      </c>
      <c r="CL17" s="226">
        <f t="shared" si="16"/>
        <v>100</v>
      </c>
      <c r="CM17" s="226">
        <f t="shared" si="16"/>
        <v>100</v>
      </c>
      <c r="CN17" s="226">
        <f t="shared" si="16"/>
        <v>100</v>
      </c>
      <c r="CO17" s="226">
        <f t="shared" si="16"/>
        <v>100</v>
      </c>
      <c r="CP17" s="226">
        <f t="shared" si="16"/>
        <v>100</v>
      </c>
      <c r="CQ17" s="226">
        <f t="shared" si="16"/>
        <v>100</v>
      </c>
      <c r="CR17" s="226">
        <f t="shared" si="16"/>
        <v>100</v>
      </c>
      <c r="CS17" s="226">
        <f t="shared" si="16"/>
        <v>100</v>
      </c>
      <c r="CT17" s="226">
        <f t="shared" si="16"/>
        <v>100</v>
      </c>
      <c r="CU17" s="226">
        <f t="shared" si="16"/>
        <v>100</v>
      </c>
      <c r="CV17" s="226">
        <f t="shared" si="16"/>
        <v>100</v>
      </c>
      <c r="CW17" s="226">
        <f t="shared" si="16"/>
        <v>100</v>
      </c>
      <c r="CX17" s="226">
        <f t="shared" si="16"/>
        <v>100</v>
      </c>
      <c r="CY17" s="226">
        <f t="shared" si="16"/>
        <v>100</v>
      </c>
      <c r="CZ17" s="226">
        <f t="shared" si="16"/>
        <v>100</v>
      </c>
      <c r="DA17" s="226">
        <f t="shared" si="16"/>
        <v>100</v>
      </c>
      <c r="DB17" s="226">
        <f t="shared" si="16"/>
        <v>100</v>
      </c>
      <c r="DC17" s="226">
        <f t="shared" si="16"/>
        <v>100</v>
      </c>
      <c r="DD17" s="226">
        <f t="shared" si="16"/>
        <v>100</v>
      </c>
      <c r="DE17" s="226">
        <f t="shared" si="16"/>
        <v>100</v>
      </c>
      <c r="DF17" s="226">
        <f t="shared" si="16"/>
        <v>100</v>
      </c>
      <c r="DG17" s="226">
        <f t="shared" si="16"/>
        <v>100</v>
      </c>
      <c r="DH17" s="226">
        <f t="shared" si="16"/>
        <v>100</v>
      </c>
      <c r="DI17" s="226">
        <f t="shared" si="16"/>
        <v>100</v>
      </c>
      <c r="DJ17" s="226">
        <f t="shared" si="16"/>
        <v>100</v>
      </c>
      <c r="DK17" s="226">
        <f t="shared" si="16"/>
        <v>100</v>
      </c>
      <c r="DL17" s="226">
        <f t="shared" si="16"/>
        <v>100</v>
      </c>
      <c r="DM17" s="226">
        <f t="shared" si="16"/>
        <v>100</v>
      </c>
      <c r="DN17" s="226">
        <f t="shared" si="16"/>
        <v>100</v>
      </c>
      <c r="DO17" s="226">
        <f t="shared" si="16"/>
        <v>0</v>
      </c>
      <c r="DP17" s="226">
        <f t="shared" si="16"/>
        <v>0</v>
      </c>
      <c r="DQ17" s="226">
        <f t="shared" si="16"/>
        <v>0</v>
      </c>
      <c r="DR17" s="226">
        <f t="shared" si="16"/>
        <v>0</v>
      </c>
      <c r="DS17" s="226">
        <f t="shared" si="16"/>
        <v>0</v>
      </c>
      <c r="DT17" s="226">
        <f t="shared" si="16"/>
        <v>0</v>
      </c>
      <c r="DU17" s="226">
        <f t="shared" si="16"/>
        <v>0</v>
      </c>
      <c r="DV17" s="226">
        <f t="shared" si="16"/>
        <v>0</v>
      </c>
      <c r="DW17" s="226">
        <f t="shared" si="16"/>
        <v>0</v>
      </c>
      <c r="DX17" s="226">
        <f t="shared" si="16"/>
        <v>0</v>
      </c>
      <c r="DY17" s="226">
        <f t="shared" si="16"/>
        <v>0</v>
      </c>
      <c r="DZ17" s="226">
        <f t="shared" si="16"/>
        <v>0</v>
      </c>
      <c r="EA17" s="226">
        <f t="shared" si="16"/>
        <v>0</v>
      </c>
      <c r="EB17" s="226">
        <f t="shared" si="16"/>
        <v>0</v>
      </c>
      <c r="EC17" s="226">
        <f t="shared" si="16"/>
        <v>0</v>
      </c>
      <c r="ED17" s="226">
        <f t="shared" si="16"/>
        <v>0</v>
      </c>
      <c r="EE17" s="226">
        <f t="shared" si="16"/>
        <v>0</v>
      </c>
      <c r="EF17" s="226">
        <f t="shared" si="16"/>
        <v>0</v>
      </c>
      <c r="EG17" s="226">
        <f t="shared" si="16"/>
        <v>0</v>
      </c>
      <c r="EH17" s="226">
        <f t="shared" ref="EH17:GJ17" si="17">EG19</f>
        <v>0</v>
      </c>
      <c r="EI17" s="226">
        <f t="shared" si="17"/>
        <v>0</v>
      </c>
      <c r="EJ17" s="226">
        <f t="shared" si="17"/>
        <v>0</v>
      </c>
      <c r="EK17" s="226">
        <f t="shared" si="17"/>
        <v>0</v>
      </c>
      <c r="EL17" s="226">
        <f t="shared" si="17"/>
        <v>0</v>
      </c>
      <c r="EM17" s="226">
        <f t="shared" si="17"/>
        <v>0</v>
      </c>
      <c r="EN17" s="226">
        <f t="shared" si="17"/>
        <v>0</v>
      </c>
      <c r="EO17" s="226">
        <f t="shared" si="17"/>
        <v>0</v>
      </c>
      <c r="EP17" s="226">
        <f t="shared" si="17"/>
        <v>0</v>
      </c>
      <c r="EQ17" s="226">
        <f t="shared" si="17"/>
        <v>0</v>
      </c>
      <c r="ER17" s="226">
        <f t="shared" si="17"/>
        <v>0</v>
      </c>
      <c r="ES17" s="226">
        <f t="shared" si="17"/>
        <v>0</v>
      </c>
      <c r="ET17" s="226">
        <f t="shared" si="17"/>
        <v>0</v>
      </c>
      <c r="EU17" s="226">
        <f t="shared" si="17"/>
        <v>0</v>
      </c>
      <c r="EV17" s="226">
        <f t="shared" si="17"/>
        <v>0</v>
      </c>
      <c r="EW17" s="226">
        <f t="shared" si="17"/>
        <v>0</v>
      </c>
      <c r="EX17" s="226">
        <f t="shared" si="17"/>
        <v>0</v>
      </c>
      <c r="EY17" s="226">
        <f t="shared" si="17"/>
        <v>0</v>
      </c>
      <c r="EZ17" s="226">
        <f t="shared" si="17"/>
        <v>0</v>
      </c>
      <c r="FA17" s="226">
        <f t="shared" si="17"/>
        <v>0</v>
      </c>
      <c r="FB17" s="226">
        <f t="shared" si="17"/>
        <v>0</v>
      </c>
      <c r="FC17" s="226">
        <f t="shared" si="17"/>
        <v>0</v>
      </c>
      <c r="FD17" s="226">
        <f t="shared" si="17"/>
        <v>0</v>
      </c>
      <c r="FE17" s="226">
        <f t="shared" si="17"/>
        <v>0</v>
      </c>
      <c r="FF17" s="226">
        <f t="shared" si="17"/>
        <v>0</v>
      </c>
      <c r="FG17" s="226">
        <f t="shared" si="17"/>
        <v>0</v>
      </c>
      <c r="FH17" s="226">
        <f t="shared" si="17"/>
        <v>0</v>
      </c>
      <c r="FI17" s="226">
        <f t="shared" si="17"/>
        <v>0</v>
      </c>
      <c r="FJ17" s="226">
        <f t="shared" si="17"/>
        <v>0</v>
      </c>
      <c r="FK17" s="226">
        <f t="shared" si="17"/>
        <v>0</v>
      </c>
      <c r="FL17" s="226">
        <f t="shared" si="17"/>
        <v>0</v>
      </c>
      <c r="FM17" s="226">
        <f t="shared" si="17"/>
        <v>0</v>
      </c>
      <c r="FN17" s="226">
        <f t="shared" si="17"/>
        <v>0</v>
      </c>
      <c r="FO17" s="226">
        <f t="shared" si="17"/>
        <v>0</v>
      </c>
      <c r="FP17" s="226">
        <f t="shared" si="17"/>
        <v>0</v>
      </c>
      <c r="FQ17" s="226">
        <f t="shared" si="17"/>
        <v>0</v>
      </c>
      <c r="FR17" s="226">
        <f t="shared" si="17"/>
        <v>0</v>
      </c>
      <c r="FS17" s="226">
        <f t="shared" si="17"/>
        <v>0</v>
      </c>
      <c r="FT17" s="226">
        <f t="shared" si="17"/>
        <v>0</v>
      </c>
      <c r="FU17" s="226">
        <f t="shared" si="17"/>
        <v>0</v>
      </c>
      <c r="FV17" s="226">
        <f t="shared" si="17"/>
        <v>0</v>
      </c>
      <c r="FW17" s="226">
        <f t="shared" si="17"/>
        <v>0</v>
      </c>
      <c r="FX17" s="226">
        <f t="shared" si="17"/>
        <v>0</v>
      </c>
      <c r="FY17" s="226">
        <f t="shared" si="17"/>
        <v>0</v>
      </c>
      <c r="FZ17" s="226">
        <f t="shared" si="17"/>
        <v>0</v>
      </c>
      <c r="GA17" s="226">
        <f t="shared" si="17"/>
        <v>0</v>
      </c>
      <c r="GB17" s="226">
        <f t="shared" si="17"/>
        <v>0</v>
      </c>
      <c r="GC17" s="226">
        <f t="shared" si="17"/>
        <v>0</v>
      </c>
      <c r="GD17" s="226">
        <f t="shared" si="17"/>
        <v>0</v>
      </c>
      <c r="GE17" s="226">
        <f t="shared" si="17"/>
        <v>0</v>
      </c>
      <c r="GF17" s="226">
        <f t="shared" si="17"/>
        <v>0</v>
      </c>
      <c r="GG17" s="226">
        <f t="shared" si="17"/>
        <v>0</v>
      </c>
      <c r="GH17" s="226">
        <f t="shared" si="17"/>
        <v>0</v>
      </c>
      <c r="GI17" s="226">
        <f t="shared" si="17"/>
        <v>0</v>
      </c>
      <c r="GJ17" s="226">
        <f t="shared" si="17"/>
        <v>0</v>
      </c>
    </row>
    <row r="18" spans="1:192" x14ac:dyDescent="0.25">
      <c r="E18" s="132" t="str">
        <f t="shared" ref="E18:AJ18" si="18" xml:space="preserve"> E$11</f>
        <v>Share capital redemption POS</v>
      </c>
      <c r="F18" s="132">
        <f t="shared" si="18"/>
        <v>0</v>
      </c>
      <c r="G18" s="132" t="str">
        <f t="shared" si="18"/>
        <v>$ 000s</v>
      </c>
      <c r="H18" s="132">
        <f t="shared" si="18"/>
        <v>100</v>
      </c>
      <c r="I18" s="132">
        <f t="shared" si="18"/>
        <v>0</v>
      </c>
      <c r="J18" s="132">
        <f t="shared" si="18"/>
        <v>0</v>
      </c>
      <c r="K18" s="132">
        <f t="shared" si="18"/>
        <v>0</v>
      </c>
      <c r="L18" s="132">
        <f t="shared" si="18"/>
        <v>0</v>
      </c>
      <c r="M18" s="132">
        <f t="shared" si="18"/>
        <v>0</v>
      </c>
      <c r="N18" s="132">
        <f t="shared" si="18"/>
        <v>0</v>
      </c>
      <c r="O18" s="132">
        <f t="shared" si="18"/>
        <v>0</v>
      </c>
      <c r="P18" s="132">
        <f t="shared" si="18"/>
        <v>0</v>
      </c>
      <c r="Q18" s="132">
        <f t="shared" si="18"/>
        <v>0</v>
      </c>
      <c r="R18" s="132">
        <f t="shared" si="18"/>
        <v>0</v>
      </c>
      <c r="S18" s="132">
        <f t="shared" si="18"/>
        <v>0</v>
      </c>
      <c r="T18" s="132">
        <f t="shared" si="18"/>
        <v>0</v>
      </c>
      <c r="U18" s="132">
        <f t="shared" si="18"/>
        <v>0</v>
      </c>
      <c r="V18" s="132">
        <f t="shared" si="18"/>
        <v>0</v>
      </c>
      <c r="W18" s="132">
        <f t="shared" si="18"/>
        <v>0</v>
      </c>
      <c r="X18" s="132">
        <f t="shared" si="18"/>
        <v>0</v>
      </c>
      <c r="Y18" s="132">
        <f t="shared" si="18"/>
        <v>0</v>
      </c>
      <c r="Z18" s="132">
        <f t="shared" si="18"/>
        <v>0</v>
      </c>
      <c r="AA18" s="132">
        <f t="shared" si="18"/>
        <v>0</v>
      </c>
      <c r="AB18" s="132">
        <f t="shared" si="18"/>
        <v>0</v>
      </c>
      <c r="AC18" s="132">
        <f t="shared" si="18"/>
        <v>0</v>
      </c>
      <c r="AD18" s="132">
        <f t="shared" si="18"/>
        <v>0</v>
      </c>
      <c r="AE18" s="132">
        <f t="shared" si="18"/>
        <v>0</v>
      </c>
      <c r="AF18" s="132">
        <f t="shared" si="18"/>
        <v>0</v>
      </c>
      <c r="AG18" s="132">
        <f t="shared" si="18"/>
        <v>0</v>
      </c>
      <c r="AH18" s="132">
        <f t="shared" si="18"/>
        <v>0</v>
      </c>
      <c r="AI18" s="132">
        <f t="shared" si="18"/>
        <v>0</v>
      </c>
      <c r="AJ18" s="132">
        <f t="shared" si="18"/>
        <v>0</v>
      </c>
      <c r="AK18" s="132">
        <f t="shared" ref="AK18:BP18" si="19" xml:space="preserve"> AK$11</f>
        <v>0</v>
      </c>
      <c r="AL18" s="132">
        <f t="shared" si="19"/>
        <v>0</v>
      </c>
      <c r="AM18" s="132">
        <f t="shared" si="19"/>
        <v>0</v>
      </c>
      <c r="AN18" s="132">
        <f t="shared" si="19"/>
        <v>0</v>
      </c>
      <c r="AO18" s="132">
        <f t="shared" si="19"/>
        <v>0</v>
      </c>
      <c r="AP18" s="132">
        <f t="shared" si="19"/>
        <v>0</v>
      </c>
      <c r="AQ18" s="132">
        <f t="shared" si="19"/>
        <v>0</v>
      </c>
      <c r="AR18" s="132">
        <f t="shared" si="19"/>
        <v>0</v>
      </c>
      <c r="AS18" s="132">
        <f t="shared" si="19"/>
        <v>0</v>
      </c>
      <c r="AT18" s="132">
        <f t="shared" si="19"/>
        <v>0</v>
      </c>
      <c r="AU18" s="132">
        <f t="shared" si="19"/>
        <v>0</v>
      </c>
      <c r="AV18" s="132">
        <f t="shared" si="19"/>
        <v>0</v>
      </c>
      <c r="AW18" s="132">
        <f t="shared" si="19"/>
        <v>0</v>
      </c>
      <c r="AX18" s="132">
        <f t="shared" si="19"/>
        <v>0</v>
      </c>
      <c r="AY18" s="132">
        <f t="shared" si="19"/>
        <v>0</v>
      </c>
      <c r="AZ18" s="132">
        <f t="shared" si="19"/>
        <v>0</v>
      </c>
      <c r="BA18" s="132">
        <f t="shared" si="19"/>
        <v>0</v>
      </c>
      <c r="BB18" s="132">
        <f t="shared" si="19"/>
        <v>0</v>
      </c>
      <c r="BC18" s="132">
        <f t="shared" si="19"/>
        <v>0</v>
      </c>
      <c r="BD18" s="132">
        <f t="shared" si="19"/>
        <v>0</v>
      </c>
      <c r="BE18" s="132">
        <f t="shared" si="19"/>
        <v>0</v>
      </c>
      <c r="BF18" s="132">
        <f t="shared" si="19"/>
        <v>0</v>
      </c>
      <c r="BG18" s="132">
        <f t="shared" si="19"/>
        <v>0</v>
      </c>
      <c r="BH18" s="132">
        <f t="shared" si="19"/>
        <v>0</v>
      </c>
      <c r="BI18" s="132">
        <f t="shared" si="19"/>
        <v>0</v>
      </c>
      <c r="BJ18" s="132">
        <f t="shared" si="19"/>
        <v>0</v>
      </c>
      <c r="BK18" s="132">
        <f t="shared" si="19"/>
        <v>0</v>
      </c>
      <c r="BL18" s="132">
        <f t="shared" si="19"/>
        <v>0</v>
      </c>
      <c r="BM18" s="132">
        <f t="shared" si="19"/>
        <v>0</v>
      </c>
      <c r="BN18" s="132">
        <f t="shared" si="19"/>
        <v>0</v>
      </c>
      <c r="BO18" s="132">
        <f t="shared" si="19"/>
        <v>0</v>
      </c>
      <c r="BP18" s="132">
        <f t="shared" si="19"/>
        <v>0</v>
      </c>
      <c r="BQ18" s="132">
        <f t="shared" ref="BQ18:CV18" si="20" xml:space="preserve"> BQ$11</f>
        <v>0</v>
      </c>
      <c r="BR18" s="132">
        <f t="shared" si="20"/>
        <v>0</v>
      </c>
      <c r="BS18" s="132">
        <f t="shared" si="20"/>
        <v>0</v>
      </c>
      <c r="BT18" s="132">
        <f t="shared" si="20"/>
        <v>0</v>
      </c>
      <c r="BU18" s="132">
        <f t="shared" si="20"/>
        <v>0</v>
      </c>
      <c r="BV18" s="132">
        <f t="shared" si="20"/>
        <v>0</v>
      </c>
      <c r="BW18" s="132">
        <f t="shared" si="20"/>
        <v>0</v>
      </c>
      <c r="BX18" s="132">
        <f t="shared" si="20"/>
        <v>0</v>
      </c>
      <c r="BY18" s="132">
        <f t="shared" si="20"/>
        <v>0</v>
      </c>
      <c r="BZ18" s="132">
        <f t="shared" si="20"/>
        <v>0</v>
      </c>
      <c r="CA18" s="132">
        <f t="shared" si="20"/>
        <v>0</v>
      </c>
      <c r="CB18" s="132">
        <f t="shared" si="20"/>
        <v>0</v>
      </c>
      <c r="CC18" s="132">
        <f t="shared" si="20"/>
        <v>0</v>
      </c>
      <c r="CD18" s="132">
        <f t="shared" si="20"/>
        <v>0</v>
      </c>
      <c r="CE18" s="132">
        <f t="shared" si="20"/>
        <v>0</v>
      </c>
      <c r="CF18" s="132">
        <f t="shared" si="20"/>
        <v>0</v>
      </c>
      <c r="CG18" s="132">
        <f t="shared" si="20"/>
        <v>0</v>
      </c>
      <c r="CH18" s="132">
        <f t="shared" si="20"/>
        <v>0</v>
      </c>
      <c r="CI18" s="132">
        <f t="shared" si="20"/>
        <v>0</v>
      </c>
      <c r="CJ18" s="132">
        <f t="shared" si="20"/>
        <v>0</v>
      </c>
      <c r="CK18" s="132">
        <f t="shared" si="20"/>
        <v>0</v>
      </c>
      <c r="CL18" s="132">
        <f t="shared" si="20"/>
        <v>0</v>
      </c>
      <c r="CM18" s="132">
        <f t="shared" si="20"/>
        <v>0</v>
      </c>
      <c r="CN18" s="132">
        <f t="shared" si="20"/>
        <v>0</v>
      </c>
      <c r="CO18" s="132">
        <f t="shared" si="20"/>
        <v>0</v>
      </c>
      <c r="CP18" s="132">
        <f t="shared" si="20"/>
        <v>0</v>
      </c>
      <c r="CQ18" s="132">
        <f t="shared" si="20"/>
        <v>0</v>
      </c>
      <c r="CR18" s="132">
        <f t="shared" si="20"/>
        <v>0</v>
      </c>
      <c r="CS18" s="132">
        <f t="shared" si="20"/>
        <v>0</v>
      </c>
      <c r="CT18" s="132">
        <f t="shared" si="20"/>
        <v>0</v>
      </c>
      <c r="CU18" s="132">
        <f t="shared" si="20"/>
        <v>0</v>
      </c>
      <c r="CV18" s="132">
        <f t="shared" si="20"/>
        <v>0</v>
      </c>
      <c r="CW18" s="132">
        <f t="shared" ref="CW18:EB18" si="21" xml:space="preserve"> CW$11</f>
        <v>0</v>
      </c>
      <c r="CX18" s="132">
        <f t="shared" si="21"/>
        <v>0</v>
      </c>
      <c r="CY18" s="132">
        <f t="shared" si="21"/>
        <v>0</v>
      </c>
      <c r="CZ18" s="132">
        <f t="shared" si="21"/>
        <v>0</v>
      </c>
      <c r="DA18" s="132">
        <f t="shared" si="21"/>
        <v>0</v>
      </c>
      <c r="DB18" s="132">
        <f t="shared" si="21"/>
        <v>0</v>
      </c>
      <c r="DC18" s="132">
        <f t="shared" si="21"/>
        <v>0</v>
      </c>
      <c r="DD18" s="132">
        <f t="shared" si="21"/>
        <v>0</v>
      </c>
      <c r="DE18" s="132">
        <f t="shared" si="21"/>
        <v>0</v>
      </c>
      <c r="DF18" s="132">
        <f t="shared" si="21"/>
        <v>0</v>
      </c>
      <c r="DG18" s="132">
        <f t="shared" si="21"/>
        <v>0</v>
      </c>
      <c r="DH18" s="132">
        <f t="shared" si="21"/>
        <v>0</v>
      </c>
      <c r="DI18" s="132">
        <f t="shared" si="21"/>
        <v>0</v>
      </c>
      <c r="DJ18" s="132">
        <f t="shared" si="21"/>
        <v>0</v>
      </c>
      <c r="DK18" s="132">
        <f t="shared" si="21"/>
        <v>0</v>
      </c>
      <c r="DL18" s="132">
        <f t="shared" si="21"/>
        <v>0</v>
      </c>
      <c r="DM18" s="132">
        <f t="shared" si="21"/>
        <v>0</v>
      </c>
      <c r="DN18" s="132">
        <f t="shared" si="21"/>
        <v>100</v>
      </c>
      <c r="DO18" s="132">
        <f t="shared" si="21"/>
        <v>0</v>
      </c>
      <c r="DP18" s="132">
        <f t="shared" si="21"/>
        <v>0</v>
      </c>
      <c r="DQ18" s="132">
        <f t="shared" si="21"/>
        <v>0</v>
      </c>
      <c r="DR18" s="132">
        <f t="shared" si="21"/>
        <v>0</v>
      </c>
      <c r="DS18" s="132">
        <f t="shared" si="21"/>
        <v>0</v>
      </c>
      <c r="DT18" s="132">
        <f t="shared" si="21"/>
        <v>0</v>
      </c>
      <c r="DU18" s="132">
        <f t="shared" si="21"/>
        <v>0</v>
      </c>
      <c r="DV18" s="132">
        <f t="shared" si="21"/>
        <v>0</v>
      </c>
      <c r="DW18" s="132">
        <f t="shared" si="21"/>
        <v>0</v>
      </c>
      <c r="DX18" s="132">
        <f t="shared" si="21"/>
        <v>0</v>
      </c>
      <c r="DY18" s="132">
        <f t="shared" si="21"/>
        <v>0</v>
      </c>
      <c r="DZ18" s="132">
        <f t="shared" si="21"/>
        <v>0</v>
      </c>
      <c r="EA18" s="132">
        <f t="shared" si="21"/>
        <v>0</v>
      </c>
      <c r="EB18" s="132">
        <f t="shared" si="21"/>
        <v>0</v>
      </c>
      <c r="EC18" s="132">
        <f t="shared" ref="EC18:FH18" si="22" xml:space="preserve"> EC$11</f>
        <v>0</v>
      </c>
      <c r="ED18" s="132">
        <f t="shared" si="22"/>
        <v>0</v>
      </c>
      <c r="EE18" s="132">
        <f t="shared" si="22"/>
        <v>0</v>
      </c>
      <c r="EF18" s="132">
        <f t="shared" si="22"/>
        <v>0</v>
      </c>
      <c r="EG18" s="132">
        <f t="shared" si="22"/>
        <v>0</v>
      </c>
      <c r="EH18" s="132">
        <f t="shared" si="22"/>
        <v>0</v>
      </c>
      <c r="EI18" s="132">
        <f t="shared" si="22"/>
        <v>0</v>
      </c>
      <c r="EJ18" s="132">
        <f t="shared" si="22"/>
        <v>0</v>
      </c>
      <c r="EK18" s="132">
        <f t="shared" si="22"/>
        <v>0</v>
      </c>
      <c r="EL18" s="132">
        <f t="shared" si="22"/>
        <v>0</v>
      </c>
      <c r="EM18" s="132">
        <f t="shared" si="22"/>
        <v>0</v>
      </c>
      <c r="EN18" s="132">
        <f t="shared" si="22"/>
        <v>0</v>
      </c>
      <c r="EO18" s="132">
        <f t="shared" si="22"/>
        <v>0</v>
      </c>
      <c r="EP18" s="132">
        <f t="shared" si="22"/>
        <v>0</v>
      </c>
      <c r="EQ18" s="132">
        <f t="shared" si="22"/>
        <v>0</v>
      </c>
      <c r="ER18" s="132">
        <f t="shared" si="22"/>
        <v>0</v>
      </c>
      <c r="ES18" s="132">
        <f t="shared" si="22"/>
        <v>0</v>
      </c>
      <c r="ET18" s="132">
        <f t="shared" si="22"/>
        <v>0</v>
      </c>
      <c r="EU18" s="132">
        <f t="shared" si="22"/>
        <v>0</v>
      </c>
      <c r="EV18" s="132">
        <f t="shared" si="22"/>
        <v>0</v>
      </c>
      <c r="EW18" s="132">
        <f t="shared" si="22"/>
        <v>0</v>
      </c>
      <c r="EX18" s="132">
        <f t="shared" si="22"/>
        <v>0</v>
      </c>
      <c r="EY18" s="132">
        <f t="shared" si="22"/>
        <v>0</v>
      </c>
      <c r="EZ18" s="132">
        <f t="shared" si="22"/>
        <v>0</v>
      </c>
      <c r="FA18" s="132">
        <f t="shared" si="22"/>
        <v>0</v>
      </c>
      <c r="FB18" s="132">
        <f t="shared" si="22"/>
        <v>0</v>
      </c>
      <c r="FC18" s="132">
        <f t="shared" si="22"/>
        <v>0</v>
      </c>
      <c r="FD18" s="132">
        <f t="shared" si="22"/>
        <v>0</v>
      </c>
      <c r="FE18" s="132">
        <f t="shared" si="22"/>
        <v>0</v>
      </c>
      <c r="FF18" s="132">
        <f t="shared" si="22"/>
        <v>0</v>
      </c>
      <c r="FG18" s="132">
        <f t="shared" si="22"/>
        <v>0</v>
      </c>
      <c r="FH18" s="132">
        <f t="shared" si="22"/>
        <v>0</v>
      </c>
      <c r="FI18" s="132">
        <f t="shared" ref="FI18:GJ18" si="23" xml:space="preserve"> FI$11</f>
        <v>0</v>
      </c>
      <c r="FJ18" s="132">
        <f t="shared" si="23"/>
        <v>0</v>
      </c>
      <c r="FK18" s="132">
        <f t="shared" si="23"/>
        <v>0</v>
      </c>
      <c r="FL18" s="132">
        <f t="shared" si="23"/>
        <v>0</v>
      </c>
      <c r="FM18" s="132">
        <f t="shared" si="23"/>
        <v>0</v>
      </c>
      <c r="FN18" s="132">
        <f t="shared" si="23"/>
        <v>0</v>
      </c>
      <c r="FO18" s="132">
        <f t="shared" si="23"/>
        <v>0</v>
      </c>
      <c r="FP18" s="132">
        <f t="shared" si="23"/>
        <v>0</v>
      </c>
      <c r="FQ18" s="132">
        <f t="shared" si="23"/>
        <v>0</v>
      </c>
      <c r="FR18" s="132">
        <f t="shared" si="23"/>
        <v>0</v>
      </c>
      <c r="FS18" s="132">
        <f t="shared" si="23"/>
        <v>0</v>
      </c>
      <c r="FT18" s="132">
        <f t="shared" si="23"/>
        <v>0</v>
      </c>
      <c r="FU18" s="132">
        <f t="shared" si="23"/>
        <v>0</v>
      </c>
      <c r="FV18" s="132">
        <f t="shared" si="23"/>
        <v>0</v>
      </c>
      <c r="FW18" s="132">
        <f t="shared" si="23"/>
        <v>0</v>
      </c>
      <c r="FX18" s="132">
        <f t="shared" si="23"/>
        <v>0</v>
      </c>
      <c r="FY18" s="132">
        <f t="shared" si="23"/>
        <v>0</v>
      </c>
      <c r="FZ18" s="132">
        <f t="shared" si="23"/>
        <v>0</v>
      </c>
      <c r="GA18" s="132">
        <f t="shared" si="23"/>
        <v>0</v>
      </c>
      <c r="GB18" s="132">
        <f t="shared" si="23"/>
        <v>0</v>
      </c>
      <c r="GC18" s="132">
        <f t="shared" si="23"/>
        <v>0</v>
      </c>
      <c r="GD18" s="132">
        <f t="shared" si="23"/>
        <v>0</v>
      </c>
      <c r="GE18" s="132">
        <f t="shared" si="23"/>
        <v>0</v>
      </c>
      <c r="GF18" s="132">
        <f t="shared" si="23"/>
        <v>0</v>
      </c>
      <c r="GG18" s="132">
        <f t="shared" si="23"/>
        <v>0</v>
      </c>
      <c r="GH18" s="132">
        <f t="shared" si="23"/>
        <v>0</v>
      </c>
      <c r="GI18" s="132">
        <f t="shared" si="23"/>
        <v>0</v>
      </c>
      <c r="GJ18" s="132">
        <f t="shared" si="23"/>
        <v>0</v>
      </c>
    </row>
    <row r="19" spans="1:192" x14ac:dyDescent="0.25">
      <c r="A19" s="414"/>
      <c r="B19" s="414"/>
      <c r="C19" s="415"/>
      <c r="D19" s="416"/>
      <c r="E19" s="417" t="s">
        <v>169</v>
      </c>
      <c r="F19" s="417"/>
      <c r="G19" s="417" t="str">
        <f xml:space="preserve"> SMU</f>
        <v>$ 000s</v>
      </c>
      <c r="H19" s="417"/>
      <c r="I19" s="418"/>
      <c r="J19" s="417">
        <f t="shared" ref="J19:AO19" si="24" xml:space="preserve"> IF( J15 = 1, $F14, J17 - J18)</f>
        <v>0</v>
      </c>
      <c r="K19" s="417">
        <f t="shared" si="24"/>
        <v>0</v>
      </c>
      <c r="L19" s="417">
        <f t="shared" si="24"/>
        <v>0</v>
      </c>
      <c r="M19" s="417">
        <f t="shared" si="24"/>
        <v>0</v>
      </c>
      <c r="N19" s="417">
        <f t="shared" si="24"/>
        <v>0</v>
      </c>
      <c r="O19" s="417">
        <f t="shared" si="24"/>
        <v>0</v>
      </c>
      <c r="P19" s="417">
        <f t="shared" si="24"/>
        <v>0</v>
      </c>
      <c r="Q19" s="417">
        <f t="shared" si="24"/>
        <v>0</v>
      </c>
      <c r="R19" s="417">
        <f t="shared" si="24"/>
        <v>100</v>
      </c>
      <c r="S19" s="417">
        <f t="shared" si="24"/>
        <v>100</v>
      </c>
      <c r="T19" s="417">
        <f t="shared" si="24"/>
        <v>100</v>
      </c>
      <c r="U19" s="417">
        <f t="shared" si="24"/>
        <v>100</v>
      </c>
      <c r="V19" s="417">
        <f t="shared" si="24"/>
        <v>100</v>
      </c>
      <c r="W19" s="417">
        <f t="shared" si="24"/>
        <v>100</v>
      </c>
      <c r="X19" s="417">
        <f t="shared" si="24"/>
        <v>100</v>
      </c>
      <c r="Y19" s="417">
        <f t="shared" si="24"/>
        <v>100</v>
      </c>
      <c r="Z19" s="417">
        <f t="shared" si="24"/>
        <v>100</v>
      </c>
      <c r="AA19" s="417">
        <f t="shared" si="24"/>
        <v>100</v>
      </c>
      <c r="AB19" s="417">
        <f t="shared" si="24"/>
        <v>100</v>
      </c>
      <c r="AC19" s="417">
        <f t="shared" si="24"/>
        <v>100</v>
      </c>
      <c r="AD19" s="417">
        <f t="shared" si="24"/>
        <v>100</v>
      </c>
      <c r="AE19" s="417">
        <f t="shared" si="24"/>
        <v>100</v>
      </c>
      <c r="AF19" s="417">
        <f t="shared" si="24"/>
        <v>100</v>
      </c>
      <c r="AG19" s="417">
        <f t="shared" si="24"/>
        <v>100</v>
      </c>
      <c r="AH19" s="417">
        <f t="shared" si="24"/>
        <v>100</v>
      </c>
      <c r="AI19" s="417">
        <f t="shared" si="24"/>
        <v>100</v>
      </c>
      <c r="AJ19" s="417">
        <f t="shared" si="24"/>
        <v>100</v>
      </c>
      <c r="AK19" s="417">
        <f t="shared" si="24"/>
        <v>100</v>
      </c>
      <c r="AL19" s="417">
        <f t="shared" si="24"/>
        <v>100</v>
      </c>
      <c r="AM19" s="417">
        <f t="shared" si="24"/>
        <v>100</v>
      </c>
      <c r="AN19" s="417">
        <f t="shared" si="24"/>
        <v>100</v>
      </c>
      <c r="AO19" s="417">
        <f t="shared" si="24"/>
        <v>100</v>
      </c>
      <c r="AP19" s="417">
        <f t="shared" ref="AP19:BU19" si="25" xml:space="preserve"> IF( AP15 = 1, $F14, AP17 - AP18)</f>
        <v>100</v>
      </c>
      <c r="AQ19" s="417">
        <f t="shared" si="25"/>
        <v>100</v>
      </c>
      <c r="AR19" s="417">
        <f t="shared" si="25"/>
        <v>100</v>
      </c>
      <c r="AS19" s="417">
        <f t="shared" si="25"/>
        <v>100</v>
      </c>
      <c r="AT19" s="417">
        <f t="shared" si="25"/>
        <v>100</v>
      </c>
      <c r="AU19" s="417">
        <f t="shared" si="25"/>
        <v>100</v>
      </c>
      <c r="AV19" s="417">
        <f t="shared" si="25"/>
        <v>100</v>
      </c>
      <c r="AW19" s="417">
        <f t="shared" si="25"/>
        <v>100</v>
      </c>
      <c r="AX19" s="417">
        <f t="shared" si="25"/>
        <v>100</v>
      </c>
      <c r="AY19" s="417">
        <f t="shared" si="25"/>
        <v>100</v>
      </c>
      <c r="AZ19" s="417">
        <f t="shared" si="25"/>
        <v>100</v>
      </c>
      <c r="BA19" s="417">
        <f t="shared" si="25"/>
        <v>100</v>
      </c>
      <c r="BB19" s="417">
        <f t="shared" si="25"/>
        <v>100</v>
      </c>
      <c r="BC19" s="417">
        <f t="shared" si="25"/>
        <v>100</v>
      </c>
      <c r="BD19" s="417">
        <f t="shared" si="25"/>
        <v>100</v>
      </c>
      <c r="BE19" s="417">
        <f t="shared" si="25"/>
        <v>100</v>
      </c>
      <c r="BF19" s="417">
        <f t="shared" si="25"/>
        <v>100</v>
      </c>
      <c r="BG19" s="417">
        <f t="shared" si="25"/>
        <v>100</v>
      </c>
      <c r="BH19" s="417">
        <f t="shared" si="25"/>
        <v>100</v>
      </c>
      <c r="BI19" s="417">
        <f t="shared" si="25"/>
        <v>100</v>
      </c>
      <c r="BJ19" s="417">
        <f t="shared" si="25"/>
        <v>100</v>
      </c>
      <c r="BK19" s="417">
        <f t="shared" si="25"/>
        <v>100</v>
      </c>
      <c r="BL19" s="417">
        <f t="shared" si="25"/>
        <v>100</v>
      </c>
      <c r="BM19" s="417">
        <f t="shared" si="25"/>
        <v>100</v>
      </c>
      <c r="BN19" s="417">
        <f t="shared" si="25"/>
        <v>100</v>
      </c>
      <c r="BO19" s="417">
        <f t="shared" si="25"/>
        <v>100</v>
      </c>
      <c r="BP19" s="417">
        <f t="shared" si="25"/>
        <v>100</v>
      </c>
      <c r="BQ19" s="417">
        <f t="shared" si="25"/>
        <v>100</v>
      </c>
      <c r="BR19" s="417">
        <f t="shared" si="25"/>
        <v>100</v>
      </c>
      <c r="BS19" s="417">
        <f t="shared" si="25"/>
        <v>100</v>
      </c>
      <c r="BT19" s="417">
        <f t="shared" si="25"/>
        <v>100</v>
      </c>
      <c r="BU19" s="417">
        <f t="shared" si="25"/>
        <v>100</v>
      </c>
      <c r="BV19" s="417">
        <f t="shared" ref="BV19:DA19" si="26" xml:space="preserve"> IF( BV15 = 1, $F14, BV17 - BV18)</f>
        <v>100</v>
      </c>
      <c r="BW19" s="417">
        <f t="shared" si="26"/>
        <v>100</v>
      </c>
      <c r="BX19" s="417">
        <f t="shared" si="26"/>
        <v>100</v>
      </c>
      <c r="BY19" s="417">
        <f t="shared" si="26"/>
        <v>100</v>
      </c>
      <c r="BZ19" s="417">
        <f t="shared" si="26"/>
        <v>100</v>
      </c>
      <c r="CA19" s="417">
        <f t="shared" si="26"/>
        <v>100</v>
      </c>
      <c r="CB19" s="417">
        <f t="shared" si="26"/>
        <v>100</v>
      </c>
      <c r="CC19" s="417">
        <f t="shared" si="26"/>
        <v>100</v>
      </c>
      <c r="CD19" s="417">
        <f t="shared" si="26"/>
        <v>100</v>
      </c>
      <c r="CE19" s="417">
        <f t="shared" si="26"/>
        <v>100</v>
      </c>
      <c r="CF19" s="417">
        <f t="shared" si="26"/>
        <v>100</v>
      </c>
      <c r="CG19" s="417">
        <f t="shared" si="26"/>
        <v>100</v>
      </c>
      <c r="CH19" s="417">
        <f t="shared" si="26"/>
        <v>100</v>
      </c>
      <c r="CI19" s="417">
        <f t="shared" si="26"/>
        <v>100</v>
      </c>
      <c r="CJ19" s="417">
        <f t="shared" si="26"/>
        <v>100</v>
      </c>
      <c r="CK19" s="417">
        <f t="shared" si="26"/>
        <v>100</v>
      </c>
      <c r="CL19" s="417">
        <f t="shared" si="26"/>
        <v>100</v>
      </c>
      <c r="CM19" s="417">
        <f t="shared" si="26"/>
        <v>100</v>
      </c>
      <c r="CN19" s="417">
        <f t="shared" si="26"/>
        <v>100</v>
      </c>
      <c r="CO19" s="417">
        <f t="shared" si="26"/>
        <v>100</v>
      </c>
      <c r="CP19" s="417">
        <f t="shared" si="26"/>
        <v>100</v>
      </c>
      <c r="CQ19" s="417">
        <f t="shared" si="26"/>
        <v>100</v>
      </c>
      <c r="CR19" s="417">
        <f t="shared" si="26"/>
        <v>100</v>
      </c>
      <c r="CS19" s="417">
        <f t="shared" si="26"/>
        <v>100</v>
      </c>
      <c r="CT19" s="417">
        <f t="shared" si="26"/>
        <v>100</v>
      </c>
      <c r="CU19" s="417">
        <f t="shared" si="26"/>
        <v>100</v>
      </c>
      <c r="CV19" s="417">
        <f t="shared" si="26"/>
        <v>100</v>
      </c>
      <c r="CW19" s="417">
        <f t="shared" si="26"/>
        <v>100</v>
      </c>
      <c r="CX19" s="417">
        <f t="shared" si="26"/>
        <v>100</v>
      </c>
      <c r="CY19" s="417">
        <f t="shared" si="26"/>
        <v>100</v>
      </c>
      <c r="CZ19" s="417">
        <f t="shared" si="26"/>
        <v>100</v>
      </c>
      <c r="DA19" s="417">
        <f t="shared" si="26"/>
        <v>100</v>
      </c>
      <c r="DB19" s="417">
        <f t="shared" ref="DB19:EG19" si="27" xml:space="preserve"> IF( DB15 = 1, $F14, DB17 - DB18)</f>
        <v>100</v>
      </c>
      <c r="DC19" s="417">
        <f t="shared" si="27"/>
        <v>100</v>
      </c>
      <c r="DD19" s="417">
        <f t="shared" si="27"/>
        <v>100</v>
      </c>
      <c r="DE19" s="417">
        <f t="shared" si="27"/>
        <v>100</v>
      </c>
      <c r="DF19" s="417">
        <f t="shared" si="27"/>
        <v>100</v>
      </c>
      <c r="DG19" s="417">
        <f t="shared" si="27"/>
        <v>100</v>
      </c>
      <c r="DH19" s="417">
        <f t="shared" si="27"/>
        <v>100</v>
      </c>
      <c r="DI19" s="417">
        <f t="shared" si="27"/>
        <v>100</v>
      </c>
      <c r="DJ19" s="417">
        <f t="shared" si="27"/>
        <v>100</v>
      </c>
      <c r="DK19" s="417">
        <f t="shared" si="27"/>
        <v>100</v>
      </c>
      <c r="DL19" s="417">
        <f t="shared" si="27"/>
        <v>100</v>
      </c>
      <c r="DM19" s="417">
        <f t="shared" si="27"/>
        <v>100</v>
      </c>
      <c r="DN19" s="417">
        <f t="shared" si="27"/>
        <v>0</v>
      </c>
      <c r="DO19" s="417">
        <f t="shared" si="27"/>
        <v>0</v>
      </c>
      <c r="DP19" s="417">
        <f t="shared" si="27"/>
        <v>0</v>
      </c>
      <c r="DQ19" s="417">
        <f t="shared" si="27"/>
        <v>0</v>
      </c>
      <c r="DR19" s="417">
        <f t="shared" si="27"/>
        <v>0</v>
      </c>
      <c r="DS19" s="417">
        <f t="shared" si="27"/>
        <v>0</v>
      </c>
      <c r="DT19" s="417">
        <f t="shared" si="27"/>
        <v>0</v>
      </c>
      <c r="DU19" s="417">
        <f t="shared" si="27"/>
        <v>0</v>
      </c>
      <c r="DV19" s="417">
        <f t="shared" si="27"/>
        <v>0</v>
      </c>
      <c r="DW19" s="417">
        <f t="shared" si="27"/>
        <v>0</v>
      </c>
      <c r="DX19" s="417">
        <f t="shared" si="27"/>
        <v>0</v>
      </c>
      <c r="DY19" s="417">
        <f t="shared" si="27"/>
        <v>0</v>
      </c>
      <c r="DZ19" s="417">
        <f t="shared" si="27"/>
        <v>0</v>
      </c>
      <c r="EA19" s="417">
        <f t="shared" si="27"/>
        <v>0</v>
      </c>
      <c r="EB19" s="417">
        <f t="shared" si="27"/>
        <v>0</v>
      </c>
      <c r="EC19" s="417">
        <f t="shared" si="27"/>
        <v>0</v>
      </c>
      <c r="ED19" s="417">
        <f t="shared" si="27"/>
        <v>0</v>
      </c>
      <c r="EE19" s="417">
        <f t="shared" si="27"/>
        <v>0</v>
      </c>
      <c r="EF19" s="417">
        <f t="shared" si="27"/>
        <v>0</v>
      </c>
      <c r="EG19" s="417">
        <f t="shared" si="27"/>
        <v>0</v>
      </c>
      <c r="EH19" s="417">
        <f t="shared" ref="EH19:FM19" si="28" xml:space="preserve"> IF( EH15 = 1, $F14, EH17 - EH18)</f>
        <v>0</v>
      </c>
      <c r="EI19" s="417">
        <f t="shared" si="28"/>
        <v>0</v>
      </c>
      <c r="EJ19" s="417">
        <f t="shared" si="28"/>
        <v>0</v>
      </c>
      <c r="EK19" s="417">
        <f t="shared" si="28"/>
        <v>0</v>
      </c>
      <c r="EL19" s="417">
        <f t="shared" si="28"/>
        <v>0</v>
      </c>
      <c r="EM19" s="417">
        <f t="shared" si="28"/>
        <v>0</v>
      </c>
      <c r="EN19" s="417">
        <f t="shared" si="28"/>
        <v>0</v>
      </c>
      <c r="EO19" s="417">
        <f t="shared" si="28"/>
        <v>0</v>
      </c>
      <c r="EP19" s="417">
        <f t="shared" si="28"/>
        <v>0</v>
      </c>
      <c r="EQ19" s="417">
        <f t="shared" si="28"/>
        <v>0</v>
      </c>
      <c r="ER19" s="417">
        <f t="shared" si="28"/>
        <v>0</v>
      </c>
      <c r="ES19" s="417">
        <f t="shared" si="28"/>
        <v>0</v>
      </c>
      <c r="ET19" s="417">
        <f t="shared" si="28"/>
        <v>0</v>
      </c>
      <c r="EU19" s="417">
        <f t="shared" si="28"/>
        <v>0</v>
      </c>
      <c r="EV19" s="417">
        <f t="shared" si="28"/>
        <v>0</v>
      </c>
      <c r="EW19" s="417">
        <f t="shared" si="28"/>
        <v>0</v>
      </c>
      <c r="EX19" s="417">
        <f t="shared" si="28"/>
        <v>0</v>
      </c>
      <c r="EY19" s="417">
        <f t="shared" si="28"/>
        <v>0</v>
      </c>
      <c r="EZ19" s="417">
        <f t="shared" si="28"/>
        <v>0</v>
      </c>
      <c r="FA19" s="417">
        <f t="shared" si="28"/>
        <v>0</v>
      </c>
      <c r="FB19" s="417">
        <f t="shared" si="28"/>
        <v>0</v>
      </c>
      <c r="FC19" s="417">
        <f t="shared" si="28"/>
        <v>0</v>
      </c>
      <c r="FD19" s="417">
        <f t="shared" si="28"/>
        <v>0</v>
      </c>
      <c r="FE19" s="417">
        <f t="shared" si="28"/>
        <v>0</v>
      </c>
      <c r="FF19" s="417">
        <f t="shared" si="28"/>
        <v>0</v>
      </c>
      <c r="FG19" s="417">
        <f t="shared" si="28"/>
        <v>0</v>
      </c>
      <c r="FH19" s="417">
        <f t="shared" si="28"/>
        <v>0</v>
      </c>
      <c r="FI19" s="417">
        <f t="shared" si="28"/>
        <v>0</v>
      </c>
      <c r="FJ19" s="417">
        <f t="shared" si="28"/>
        <v>0</v>
      </c>
      <c r="FK19" s="417">
        <f t="shared" si="28"/>
        <v>0</v>
      </c>
      <c r="FL19" s="417">
        <f t="shared" si="28"/>
        <v>0</v>
      </c>
      <c r="FM19" s="417">
        <f t="shared" si="28"/>
        <v>0</v>
      </c>
      <c r="FN19" s="417">
        <f t="shared" ref="FN19:GJ19" si="29" xml:space="preserve"> IF( FN15 = 1, $F14, FN17 - FN18)</f>
        <v>0</v>
      </c>
      <c r="FO19" s="417">
        <f t="shared" si="29"/>
        <v>0</v>
      </c>
      <c r="FP19" s="417">
        <f t="shared" si="29"/>
        <v>0</v>
      </c>
      <c r="FQ19" s="417">
        <f t="shared" si="29"/>
        <v>0</v>
      </c>
      <c r="FR19" s="417">
        <f t="shared" si="29"/>
        <v>0</v>
      </c>
      <c r="FS19" s="417">
        <f t="shared" si="29"/>
        <v>0</v>
      </c>
      <c r="FT19" s="417">
        <f t="shared" si="29"/>
        <v>0</v>
      </c>
      <c r="FU19" s="417">
        <f t="shared" si="29"/>
        <v>0</v>
      </c>
      <c r="FV19" s="417">
        <f t="shared" si="29"/>
        <v>0</v>
      </c>
      <c r="FW19" s="417">
        <f t="shared" si="29"/>
        <v>0</v>
      </c>
      <c r="FX19" s="417">
        <f t="shared" si="29"/>
        <v>0</v>
      </c>
      <c r="FY19" s="417">
        <f t="shared" si="29"/>
        <v>0</v>
      </c>
      <c r="FZ19" s="417">
        <f t="shared" si="29"/>
        <v>0</v>
      </c>
      <c r="GA19" s="417">
        <f t="shared" si="29"/>
        <v>0</v>
      </c>
      <c r="GB19" s="417">
        <f t="shared" si="29"/>
        <v>0</v>
      </c>
      <c r="GC19" s="417">
        <f t="shared" si="29"/>
        <v>0</v>
      </c>
      <c r="GD19" s="417">
        <f t="shared" si="29"/>
        <v>0</v>
      </c>
      <c r="GE19" s="417">
        <f t="shared" si="29"/>
        <v>0</v>
      </c>
      <c r="GF19" s="417">
        <f t="shared" si="29"/>
        <v>0</v>
      </c>
      <c r="GG19" s="417">
        <f t="shared" si="29"/>
        <v>0</v>
      </c>
      <c r="GH19" s="417">
        <f t="shared" si="29"/>
        <v>0</v>
      </c>
      <c r="GI19" s="417">
        <f t="shared" si="29"/>
        <v>0</v>
      </c>
      <c r="GJ19" s="417">
        <f t="shared" si="29"/>
        <v>0</v>
      </c>
    </row>
    <row r="22" spans="1:192" x14ac:dyDescent="0.25">
      <c r="A22" s="15" t="s">
        <v>145</v>
      </c>
    </row>
    <row r="24" spans="1:192" x14ac:dyDescent="0.25">
      <c r="A24" s="228"/>
      <c r="B24" s="228"/>
      <c r="C24" s="229"/>
      <c r="D24" s="230"/>
      <c r="E24" s="424" t="str">
        <f xml:space="preserve"> InpC!E$173</f>
        <v xml:space="preserve">Retained earnings - initial balance </v>
      </c>
      <c r="F24" s="424">
        <f xml:space="preserve"> InpC!F$173</f>
        <v>0</v>
      </c>
      <c r="G24" s="424" t="str">
        <f xml:space="preserve"> InpC!G$173</f>
        <v>$ 000s</v>
      </c>
      <c r="H24" s="232"/>
      <c r="I24" s="232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  <c r="CK24" s="231"/>
      <c r="CL24" s="231"/>
      <c r="CM24" s="231"/>
      <c r="CN24" s="231"/>
      <c r="CO24" s="231"/>
      <c r="CP24" s="231"/>
      <c r="CQ24" s="231"/>
      <c r="CR24" s="231"/>
      <c r="CS24" s="231"/>
      <c r="CT24" s="231"/>
      <c r="CU24" s="231"/>
      <c r="CV24" s="231"/>
      <c r="CW24" s="231"/>
      <c r="CX24" s="231"/>
      <c r="CY24" s="231"/>
      <c r="CZ24" s="231"/>
      <c r="DA24" s="231"/>
      <c r="DB24" s="231"/>
      <c r="DC24" s="231"/>
      <c r="DD24" s="231"/>
      <c r="DE24" s="231"/>
      <c r="DF24" s="231"/>
      <c r="DG24" s="231"/>
      <c r="DH24" s="231"/>
      <c r="DI24" s="231"/>
      <c r="DJ24" s="231"/>
      <c r="DK24" s="231"/>
      <c r="DL24" s="231"/>
      <c r="DM24" s="231"/>
      <c r="DN24" s="231"/>
      <c r="DO24" s="231"/>
      <c r="DP24" s="231"/>
      <c r="DQ24" s="231"/>
      <c r="DR24" s="231"/>
      <c r="DS24" s="231"/>
      <c r="DT24" s="231"/>
      <c r="DU24" s="231"/>
      <c r="DV24" s="231"/>
      <c r="DW24" s="231"/>
      <c r="DX24" s="231"/>
      <c r="DY24" s="231"/>
      <c r="DZ24" s="231"/>
      <c r="EA24" s="231"/>
      <c r="EB24" s="231"/>
      <c r="EC24" s="231"/>
      <c r="ED24" s="231"/>
      <c r="EE24" s="231"/>
      <c r="EF24" s="231"/>
      <c r="EG24" s="231"/>
      <c r="EH24" s="231"/>
      <c r="EI24" s="231"/>
      <c r="EJ24" s="231"/>
      <c r="EK24" s="231"/>
      <c r="EL24" s="231"/>
      <c r="EM24" s="231"/>
      <c r="EN24" s="231"/>
      <c r="EO24" s="231"/>
      <c r="EP24" s="231"/>
      <c r="EQ24" s="231"/>
      <c r="ER24" s="231"/>
      <c r="ES24" s="231"/>
      <c r="ET24" s="231"/>
      <c r="EU24" s="231"/>
      <c r="EV24" s="231"/>
      <c r="EW24" s="231"/>
      <c r="EX24" s="231"/>
      <c r="EY24" s="231"/>
      <c r="EZ24" s="231"/>
      <c r="FA24" s="231"/>
      <c r="FB24" s="231"/>
      <c r="FC24" s="231"/>
      <c r="FD24" s="231"/>
      <c r="FE24" s="231"/>
      <c r="FF24" s="231"/>
      <c r="FG24" s="231"/>
      <c r="FH24" s="231"/>
      <c r="FI24" s="231"/>
      <c r="FJ24" s="231"/>
      <c r="FK24" s="231"/>
      <c r="FL24" s="231"/>
      <c r="FM24" s="231"/>
      <c r="FN24" s="231"/>
      <c r="FO24" s="231"/>
      <c r="FP24" s="231"/>
      <c r="FQ24" s="231"/>
      <c r="FR24" s="231"/>
      <c r="FS24" s="231"/>
      <c r="FT24" s="231"/>
      <c r="FU24" s="231"/>
      <c r="FV24" s="231"/>
      <c r="FW24" s="231"/>
      <c r="FX24" s="231"/>
      <c r="FY24" s="231"/>
      <c r="FZ24" s="231"/>
      <c r="GA24" s="231"/>
      <c r="GB24" s="231"/>
      <c r="GC24" s="231"/>
      <c r="GD24" s="231"/>
      <c r="GE24" s="231"/>
      <c r="GF24" s="231"/>
      <c r="GG24" s="231"/>
      <c r="GH24" s="231"/>
      <c r="GI24" s="231"/>
      <c r="GJ24" s="231"/>
    </row>
    <row r="25" spans="1:192" x14ac:dyDescent="0.25">
      <c r="E25" s="238" t="str">
        <f xml:space="preserve"> Time!E$83</f>
        <v>End of construction period flag</v>
      </c>
      <c r="F25" s="238">
        <f xml:space="preserve"> Time!F$83</f>
        <v>0</v>
      </c>
      <c r="G25" s="238" t="str">
        <f xml:space="preserve"> Time!G$83</f>
        <v>flag</v>
      </c>
      <c r="H25" s="238">
        <f xml:space="preserve"> Time!H$83</f>
        <v>1</v>
      </c>
      <c r="I25" s="238">
        <f xml:space="preserve"> Time!I$83</f>
        <v>0</v>
      </c>
      <c r="J25" s="238">
        <f xml:space="preserve"> Time!J$83</f>
        <v>0</v>
      </c>
      <c r="K25" s="238">
        <f xml:space="preserve"> Time!K$83</f>
        <v>0</v>
      </c>
      <c r="L25" s="238">
        <f xml:space="preserve"> Time!L$83</f>
        <v>0</v>
      </c>
      <c r="M25" s="238">
        <f xml:space="preserve"> Time!M$83</f>
        <v>0</v>
      </c>
      <c r="N25" s="238">
        <f xml:space="preserve"> Time!N$83</f>
        <v>0</v>
      </c>
      <c r="O25" s="238">
        <f xml:space="preserve"> Time!O$83</f>
        <v>0</v>
      </c>
      <c r="P25" s="238">
        <f xml:space="preserve"> Time!P$83</f>
        <v>0</v>
      </c>
      <c r="Q25" s="238">
        <f xml:space="preserve"> Time!Q$83</f>
        <v>0</v>
      </c>
      <c r="R25" s="238">
        <f xml:space="preserve"> Time!R$83</f>
        <v>1</v>
      </c>
      <c r="S25" s="238">
        <f xml:space="preserve"> Time!S$83</f>
        <v>0</v>
      </c>
      <c r="T25" s="238">
        <f xml:space="preserve"> Time!T$83</f>
        <v>0</v>
      </c>
      <c r="U25" s="238">
        <f xml:space="preserve"> Time!U$83</f>
        <v>0</v>
      </c>
      <c r="V25" s="238">
        <f xml:space="preserve"> Time!V$83</f>
        <v>0</v>
      </c>
      <c r="W25" s="238">
        <f xml:space="preserve"> Time!W$83</f>
        <v>0</v>
      </c>
      <c r="X25" s="238">
        <f xml:space="preserve"> Time!X$83</f>
        <v>0</v>
      </c>
      <c r="Y25" s="238">
        <f xml:space="preserve"> Time!Y$83</f>
        <v>0</v>
      </c>
      <c r="Z25" s="238">
        <f xml:space="preserve"> Time!Z$83</f>
        <v>0</v>
      </c>
      <c r="AA25" s="238">
        <f xml:space="preserve"> Time!AA$83</f>
        <v>0</v>
      </c>
      <c r="AB25" s="238">
        <f xml:space="preserve"> Time!AB$83</f>
        <v>0</v>
      </c>
      <c r="AC25" s="238">
        <f xml:space="preserve"> Time!AC$83</f>
        <v>0</v>
      </c>
      <c r="AD25" s="238">
        <f xml:space="preserve"> Time!AD$83</f>
        <v>0</v>
      </c>
      <c r="AE25" s="238">
        <f xml:space="preserve"> Time!AE$83</f>
        <v>0</v>
      </c>
      <c r="AF25" s="238">
        <f xml:space="preserve"> Time!AF$83</f>
        <v>0</v>
      </c>
      <c r="AG25" s="238">
        <f xml:space="preserve"> Time!AG$83</f>
        <v>0</v>
      </c>
      <c r="AH25" s="238">
        <f xml:space="preserve"> Time!AH$83</f>
        <v>0</v>
      </c>
      <c r="AI25" s="238">
        <f xml:space="preserve"> Time!AI$83</f>
        <v>0</v>
      </c>
      <c r="AJ25" s="238">
        <f xml:space="preserve"> Time!AJ$83</f>
        <v>0</v>
      </c>
      <c r="AK25" s="238">
        <f xml:space="preserve"> Time!AK$83</f>
        <v>0</v>
      </c>
      <c r="AL25" s="238">
        <f xml:space="preserve"> Time!AL$83</f>
        <v>0</v>
      </c>
      <c r="AM25" s="238">
        <f xml:space="preserve"> Time!AM$83</f>
        <v>0</v>
      </c>
      <c r="AN25" s="238">
        <f xml:space="preserve"> Time!AN$83</f>
        <v>0</v>
      </c>
      <c r="AO25" s="238">
        <f xml:space="preserve"> Time!AO$83</f>
        <v>0</v>
      </c>
      <c r="AP25" s="238">
        <f xml:space="preserve"> Time!AP$83</f>
        <v>0</v>
      </c>
      <c r="AQ25" s="238">
        <f xml:space="preserve"> Time!AQ$83</f>
        <v>0</v>
      </c>
      <c r="AR25" s="238">
        <f xml:space="preserve"> Time!AR$83</f>
        <v>0</v>
      </c>
      <c r="AS25" s="238">
        <f xml:space="preserve"> Time!AS$83</f>
        <v>0</v>
      </c>
      <c r="AT25" s="238">
        <f xml:space="preserve"> Time!AT$83</f>
        <v>0</v>
      </c>
      <c r="AU25" s="238">
        <f xml:space="preserve"> Time!AU$83</f>
        <v>0</v>
      </c>
      <c r="AV25" s="238">
        <f xml:space="preserve"> Time!AV$83</f>
        <v>0</v>
      </c>
      <c r="AW25" s="238">
        <f xml:space="preserve"> Time!AW$83</f>
        <v>0</v>
      </c>
      <c r="AX25" s="238">
        <f xml:space="preserve"> Time!AX$83</f>
        <v>0</v>
      </c>
      <c r="AY25" s="238">
        <f xml:space="preserve"> Time!AY$83</f>
        <v>0</v>
      </c>
      <c r="AZ25" s="238">
        <f xml:space="preserve"> Time!AZ$83</f>
        <v>0</v>
      </c>
      <c r="BA25" s="238">
        <f xml:space="preserve"> Time!BA$83</f>
        <v>0</v>
      </c>
      <c r="BB25" s="238">
        <f xml:space="preserve"> Time!BB$83</f>
        <v>0</v>
      </c>
      <c r="BC25" s="238">
        <f xml:space="preserve"> Time!BC$83</f>
        <v>0</v>
      </c>
      <c r="BD25" s="238">
        <f xml:space="preserve"> Time!BD$83</f>
        <v>0</v>
      </c>
      <c r="BE25" s="238">
        <f xml:space="preserve"> Time!BE$83</f>
        <v>0</v>
      </c>
      <c r="BF25" s="238">
        <f xml:space="preserve"> Time!BF$83</f>
        <v>0</v>
      </c>
      <c r="BG25" s="238">
        <f xml:space="preserve"> Time!BG$83</f>
        <v>0</v>
      </c>
      <c r="BH25" s="238">
        <f xml:space="preserve"> Time!BH$83</f>
        <v>0</v>
      </c>
      <c r="BI25" s="238">
        <f xml:space="preserve"> Time!BI$83</f>
        <v>0</v>
      </c>
      <c r="BJ25" s="238">
        <f xml:space="preserve"> Time!BJ$83</f>
        <v>0</v>
      </c>
      <c r="BK25" s="238">
        <f xml:space="preserve"> Time!BK$83</f>
        <v>0</v>
      </c>
      <c r="BL25" s="238">
        <f xml:space="preserve"> Time!BL$83</f>
        <v>0</v>
      </c>
      <c r="BM25" s="238">
        <f xml:space="preserve"> Time!BM$83</f>
        <v>0</v>
      </c>
      <c r="BN25" s="238">
        <f xml:space="preserve"> Time!BN$83</f>
        <v>0</v>
      </c>
      <c r="BO25" s="238">
        <f xml:space="preserve"> Time!BO$83</f>
        <v>0</v>
      </c>
      <c r="BP25" s="238">
        <f xml:space="preserve"> Time!BP$83</f>
        <v>0</v>
      </c>
      <c r="BQ25" s="238">
        <f xml:space="preserve"> Time!BQ$83</f>
        <v>0</v>
      </c>
      <c r="BR25" s="238">
        <f xml:space="preserve"> Time!BR$83</f>
        <v>0</v>
      </c>
      <c r="BS25" s="238">
        <f xml:space="preserve"> Time!BS$83</f>
        <v>0</v>
      </c>
      <c r="BT25" s="238">
        <f xml:space="preserve"> Time!BT$83</f>
        <v>0</v>
      </c>
      <c r="BU25" s="238">
        <f xml:space="preserve"> Time!BU$83</f>
        <v>0</v>
      </c>
      <c r="BV25" s="238">
        <f xml:space="preserve"> Time!BV$83</f>
        <v>0</v>
      </c>
      <c r="BW25" s="238">
        <f xml:space="preserve"> Time!BW$83</f>
        <v>0</v>
      </c>
      <c r="BX25" s="238">
        <f xml:space="preserve"> Time!BX$83</f>
        <v>0</v>
      </c>
      <c r="BY25" s="238">
        <f xml:space="preserve"> Time!BY$83</f>
        <v>0</v>
      </c>
      <c r="BZ25" s="238">
        <f xml:space="preserve"> Time!BZ$83</f>
        <v>0</v>
      </c>
      <c r="CA25" s="238">
        <f xml:space="preserve"> Time!CA$83</f>
        <v>0</v>
      </c>
      <c r="CB25" s="238">
        <f xml:space="preserve"> Time!CB$83</f>
        <v>0</v>
      </c>
      <c r="CC25" s="238">
        <f xml:space="preserve"> Time!CC$83</f>
        <v>0</v>
      </c>
      <c r="CD25" s="238">
        <f xml:space="preserve"> Time!CD$83</f>
        <v>0</v>
      </c>
      <c r="CE25" s="238">
        <f xml:space="preserve"> Time!CE$83</f>
        <v>0</v>
      </c>
      <c r="CF25" s="238">
        <f xml:space="preserve"> Time!CF$83</f>
        <v>0</v>
      </c>
      <c r="CG25" s="238">
        <f xml:space="preserve"> Time!CG$83</f>
        <v>0</v>
      </c>
      <c r="CH25" s="238">
        <f xml:space="preserve"> Time!CH$83</f>
        <v>0</v>
      </c>
      <c r="CI25" s="238">
        <f xml:space="preserve"> Time!CI$83</f>
        <v>0</v>
      </c>
      <c r="CJ25" s="238">
        <f xml:space="preserve"> Time!CJ$83</f>
        <v>0</v>
      </c>
      <c r="CK25" s="238">
        <f xml:space="preserve"> Time!CK$83</f>
        <v>0</v>
      </c>
      <c r="CL25" s="238">
        <f xml:space="preserve"> Time!CL$83</f>
        <v>0</v>
      </c>
      <c r="CM25" s="238">
        <f xml:space="preserve"> Time!CM$83</f>
        <v>0</v>
      </c>
      <c r="CN25" s="238">
        <f xml:space="preserve"> Time!CN$83</f>
        <v>0</v>
      </c>
      <c r="CO25" s="238">
        <f xml:space="preserve"> Time!CO$83</f>
        <v>0</v>
      </c>
      <c r="CP25" s="238">
        <f xml:space="preserve"> Time!CP$83</f>
        <v>0</v>
      </c>
      <c r="CQ25" s="238">
        <f xml:space="preserve"> Time!CQ$83</f>
        <v>0</v>
      </c>
      <c r="CR25" s="238">
        <f xml:space="preserve"> Time!CR$83</f>
        <v>0</v>
      </c>
      <c r="CS25" s="238">
        <f xml:space="preserve"> Time!CS$83</f>
        <v>0</v>
      </c>
      <c r="CT25" s="238">
        <f xml:space="preserve"> Time!CT$83</f>
        <v>0</v>
      </c>
      <c r="CU25" s="238">
        <f xml:space="preserve"> Time!CU$83</f>
        <v>0</v>
      </c>
      <c r="CV25" s="238">
        <f xml:space="preserve"> Time!CV$83</f>
        <v>0</v>
      </c>
      <c r="CW25" s="238">
        <f xml:space="preserve"> Time!CW$83</f>
        <v>0</v>
      </c>
      <c r="CX25" s="238">
        <f xml:space="preserve"> Time!CX$83</f>
        <v>0</v>
      </c>
      <c r="CY25" s="238">
        <f xml:space="preserve"> Time!CY$83</f>
        <v>0</v>
      </c>
      <c r="CZ25" s="238">
        <f xml:space="preserve"> Time!CZ$83</f>
        <v>0</v>
      </c>
      <c r="DA25" s="238">
        <f xml:space="preserve"> Time!DA$83</f>
        <v>0</v>
      </c>
      <c r="DB25" s="238">
        <f xml:space="preserve"> Time!DB$83</f>
        <v>0</v>
      </c>
      <c r="DC25" s="238">
        <f xml:space="preserve"> Time!DC$83</f>
        <v>0</v>
      </c>
      <c r="DD25" s="238">
        <f xml:space="preserve"> Time!DD$83</f>
        <v>0</v>
      </c>
      <c r="DE25" s="238">
        <f xml:space="preserve"> Time!DE$83</f>
        <v>0</v>
      </c>
      <c r="DF25" s="238">
        <f xml:space="preserve"> Time!DF$83</f>
        <v>0</v>
      </c>
      <c r="DG25" s="238">
        <f xml:space="preserve"> Time!DG$83</f>
        <v>0</v>
      </c>
      <c r="DH25" s="238">
        <f xml:space="preserve"> Time!DH$83</f>
        <v>0</v>
      </c>
      <c r="DI25" s="238">
        <f xml:space="preserve"> Time!DI$83</f>
        <v>0</v>
      </c>
      <c r="DJ25" s="238">
        <f xml:space="preserve"> Time!DJ$83</f>
        <v>0</v>
      </c>
      <c r="DK25" s="238">
        <f xml:space="preserve"> Time!DK$83</f>
        <v>0</v>
      </c>
      <c r="DL25" s="238">
        <f xml:space="preserve"> Time!DL$83</f>
        <v>0</v>
      </c>
      <c r="DM25" s="238">
        <f xml:space="preserve"> Time!DM$83</f>
        <v>0</v>
      </c>
      <c r="DN25" s="238">
        <f xml:space="preserve"> Time!DN$83</f>
        <v>0</v>
      </c>
      <c r="DO25" s="238">
        <f xml:space="preserve"> Time!DO$83</f>
        <v>0</v>
      </c>
      <c r="DP25" s="238">
        <f xml:space="preserve"> Time!DP$83</f>
        <v>0</v>
      </c>
      <c r="DQ25" s="238">
        <f xml:space="preserve"> Time!DQ$83</f>
        <v>0</v>
      </c>
      <c r="DR25" s="238">
        <f xml:space="preserve"> Time!DR$83</f>
        <v>0</v>
      </c>
      <c r="DS25" s="238">
        <f xml:space="preserve"> Time!DS$83</f>
        <v>0</v>
      </c>
      <c r="DT25" s="238">
        <f xml:space="preserve"> Time!DT$83</f>
        <v>0</v>
      </c>
      <c r="DU25" s="238">
        <f xml:space="preserve"> Time!DU$83</f>
        <v>0</v>
      </c>
      <c r="DV25" s="238">
        <f xml:space="preserve"> Time!DV$83</f>
        <v>0</v>
      </c>
      <c r="DW25" s="238">
        <f xml:space="preserve"> Time!DW$83</f>
        <v>0</v>
      </c>
      <c r="DX25" s="238">
        <f xml:space="preserve"> Time!DX$83</f>
        <v>0</v>
      </c>
      <c r="DY25" s="238">
        <f xml:space="preserve"> Time!DY$83</f>
        <v>0</v>
      </c>
      <c r="DZ25" s="238">
        <f xml:space="preserve"> Time!DZ$83</f>
        <v>0</v>
      </c>
      <c r="EA25" s="238">
        <f xml:space="preserve"> Time!EA$83</f>
        <v>0</v>
      </c>
      <c r="EB25" s="238">
        <f xml:space="preserve"> Time!EB$83</f>
        <v>0</v>
      </c>
      <c r="EC25" s="238">
        <f xml:space="preserve"> Time!EC$83</f>
        <v>0</v>
      </c>
      <c r="ED25" s="238">
        <f xml:space="preserve"> Time!ED$83</f>
        <v>0</v>
      </c>
      <c r="EE25" s="238">
        <f xml:space="preserve"> Time!EE$83</f>
        <v>0</v>
      </c>
      <c r="EF25" s="238">
        <f xml:space="preserve"> Time!EF$83</f>
        <v>0</v>
      </c>
      <c r="EG25" s="238">
        <f xml:space="preserve"> Time!EG$83</f>
        <v>0</v>
      </c>
      <c r="EH25" s="238">
        <f xml:space="preserve"> Time!EH$83</f>
        <v>0</v>
      </c>
      <c r="EI25" s="238">
        <f xml:space="preserve"> Time!EI$83</f>
        <v>0</v>
      </c>
      <c r="EJ25" s="238">
        <f xml:space="preserve"> Time!EJ$83</f>
        <v>0</v>
      </c>
      <c r="EK25" s="238">
        <f xml:space="preserve"> Time!EK$83</f>
        <v>0</v>
      </c>
      <c r="EL25" s="238">
        <f xml:space="preserve"> Time!EL$83</f>
        <v>0</v>
      </c>
      <c r="EM25" s="238">
        <f xml:space="preserve"> Time!EM$83</f>
        <v>0</v>
      </c>
      <c r="EN25" s="238">
        <f xml:space="preserve"> Time!EN$83</f>
        <v>0</v>
      </c>
      <c r="EO25" s="238">
        <f xml:space="preserve"> Time!EO$83</f>
        <v>0</v>
      </c>
      <c r="EP25" s="238">
        <f xml:space="preserve"> Time!EP$83</f>
        <v>0</v>
      </c>
      <c r="EQ25" s="238">
        <f xml:space="preserve"> Time!EQ$83</f>
        <v>0</v>
      </c>
      <c r="ER25" s="238">
        <f xml:space="preserve"> Time!ER$83</f>
        <v>0</v>
      </c>
      <c r="ES25" s="238">
        <f xml:space="preserve"> Time!ES$83</f>
        <v>0</v>
      </c>
      <c r="ET25" s="238">
        <f xml:space="preserve"> Time!ET$83</f>
        <v>0</v>
      </c>
      <c r="EU25" s="238">
        <f xml:space="preserve"> Time!EU$83</f>
        <v>0</v>
      </c>
      <c r="EV25" s="238">
        <f xml:space="preserve"> Time!EV$83</f>
        <v>0</v>
      </c>
      <c r="EW25" s="238">
        <f xml:space="preserve"> Time!EW$83</f>
        <v>0</v>
      </c>
      <c r="EX25" s="238">
        <f xml:space="preserve"> Time!EX$83</f>
        <v>0</v>
      </c>
      <c r="EY25" s="238">
        <f xml:space="preserve"> Time!EY$83</f>
        <v>0</v>
      </c>
      <c r="EZ25" s="238">
        <f xml:space="preserve"> Time!EZ$83</f>
        <v>0</v>
      </c>
      <c r="FA25" s="238">
        <f xml:space="preserve"> Time!FA$83</f>
        <v>0</v>
      </c>
      <c r="FB25" s="238">
        <f xml:space="preserve"> Time!FB$83</f>
        <v>0</v>
      </c>
      <c r="FC25" s="238">
        <f xml:space="preserve"> Time!FC$83</f>
        <v>0</v>
      </c>
      <c r="FD25" s="238">
        <f xml:space="preserve"> Time!FD$83</f>
        <v>0</v>
      </c>
      <c r="FE25" s="238">
        <f xml:space="preserve"> Time!FE$83</f>
        <v>0</v>
      </c>
      <c r="FF25" s="238">
        <f xml:space="preserve"> Time!FF$83</f>
        <v>0</v>
      </c>
      <c r="FG25" s="238">
        <f xml:space="preserve"> Time!FG$83</f>
        <v>0</v>
      </c>
      <c r="FH25" s="238">
        <f xml:space="preserve"> Time!FH$83</f>
        <v>0</v>
      </c>
      <c r="FI25" s="238">
        <f xml:space="preserve"> Time!FI$83</f>
        <v>0</v>
      </c>
      <c r="FJ25" s="238">
        <f xml:space="preserve"> Time!FJ$83</f>
        <v>0</v>
      </c>
      <c r="FK25" s="238">
        <f xml:space="preserve"> Time!FK$83</f>
        <v>0</v>
      </c>
      <c r="FL25" s="238">
        <f xml:space="preserve"> Time!FL$83</f>
        <v>0</v>
      </c>
      <c r="FM25" s="238">
        <f xml:space="preserve"> Time!FM$83</f>
        <v>0</v>
      </c>
      <c r="FN25" s="238">
        <f xml:space="preserve"> Time!FN$83</f>
        <v>0</v>
      </c>
      <c r="FO25" s="238">
        <f xml:space="preserve"> Time!FO$83</f>
        <v>0</v>
      </c>
      <c r="FP25" s="238">
        <f xml:space="preserve"> Time!FP$83</f>
        <v>0</v>
      </c>
      <c r="FQ25" s="238">
        <f xml:space="preserve"> Time!FQ$83</f>
        <v>0</v>
      </c>
      <c r="FR25" s="238">
        <f xml:space="preserve"> Time!FR$83</f>
        <v>0</v>
      </c>
      <c r="FS25" s="238">
        <f xml:space="preserve"> Time!FS$83</f>
        <v>0</v>
      </c>
      <c r="FT25" s="238">
        <f xml:space="preserve"> Time!FT$83</f>
        <v>0</v>
      </c>
      <c r="FU25" s="238">
        <f xml:space="preserve"> Time!FU$83</f>
        <v>0</v>
      </c>
      <c r="FV25" s="238">
        <f xml:space="preserve"> Time!FV$83</f>
        <v>0</v>
      </c>
      <c r="FW25" s="238">
        <f xml:space="preserve"> Time!FW$83</f>
        <v>0</v>
      </c>
      <c r="FX25" s="238">
        <f xml:space="preserve"> Time!FX$83</f>
        <v>0</v>
      </c>
      <c r="FY25" s="238">
        <f xml:space="preserve"> Time!FY$83</f>
        <v>0</v>
      </c>
      <c r="FZ25" s="238">
        <f xml:space="preserve"> Time!FZ$83</f>
        <v>0</v>
      </c>
      <c r="GA25" s="238">
        <f xml:space="preserve"> Time!GA$83</f>
        <v>0</v>
      </c>
      <c r="GB25" s="238">
        <f xml:space="preserve"> Time!GB$83</f>
        <v>0</v>
      </c>
      <c r="GC25" s="238">
        <f xml:space="preserve"> Time!GC$83</f>
        <v>0</v>
      </c>
      <c r="GD25" s="238">
        <f xml:space="preserve"> Time!GD$83</f>
        <v>0</v>
      </c>
      <c r="GE25" s="238">
        <f xml:space="preserve"> Time!GE$83</f>
        <v>0</v>
      </c>
      <c r="GF25" s="238">
        <f xml:space="preserve"> Time!GF$83</f>
        <v>0</v>
      </c>
      <c r="GG25" s="238">
        <f xml:space="preserve"> Time!GG$83</f>
        <v>0</v>
      </c>
      <c r="GH25" s="238">
        <f xml:space="preserve"> Time!GH$83</f>
        <v>0</v>
      </c>
      <c r="GI25" s="238">
        <f xml:space="preserve"> Time!GI$83</f>
        <v>0</v>
      </c>
      <c r="GJ25" s="238">
        <f xml:space="preserve"> Time!GJ$83</f>
        <v>0</v>
      </c>
    </row>
    <row r="26" spans="1:192" x14ac:dyDescent="0.25">
      <c r="E26" s="226"/>
      <c r="F26" s="226"/>
      <c r="G26" s="226"/>
      <c r="H26" s="226"/>
      <c r="I26" s="39"/>
      <c r="J26" s="226"/>
      <c r="K26" s="226"/>
      <c r="L26" s="226"/>
      <c r="M26" s="226"/>
      <c r="N26" s="226"/>
      <c r="O26" s="226"/>
      <c r="P26" s="226"/>
      <c r="Q26" s="226"/>
      <c r="R26" s="226"/>
      <c r="S26" s="226"/>
      <c r="T26" s="226"/>
      <c r="U26" s="226"/>
      <c r="V26" s="226"/>
      <c r="W26" s="226"/>
      <c r="X26" s="226"/>
      <c r="Y26" s="226"/>
      <c r="Z26" s="226"/>
      <c r="AA26" s="226"/>
      <c r="AB26" s="226"/>
      <c r="AC26" s="226"/>
      <c r="AD26" s="226"/>
      <c r="AE26" s="226"/>
      <c r="AF26" s="226"/>
      <c r="AG26" s="226"/>
      <c r="AH26" s="226"/>
      <c r="AI26" s="226"/>
      <c r="AJ26" s="226"/>
      <c r="AK26" s="226"/>
      <c r="AL26" s="226"/>
      <c r="AM26" s="226"/>
      <c r="AN26" s="226"/>
      <c r="AO26" s="226"/>
      <c r="AP26" s="226"/>
      <c r="AQ26" s="226"/>
      <c r="AR26" s="226"/>
      <c r="AS26" s="226"/>
      <c r="AT26" s="226"/>
      <c r="AU26" s="226"/>
      <c r="AV26" s="226"/>
      <c r="AW26" s="226"/>
      <c r="AX26" s="226"/>
      <c r="AY26" s="226"/>
      <c r="AZ26" s="226"/>
      <c r="BA26" s="226"/>
      <c r="BB26" s="226"/>
      <c r="BC26" s="226"/>
      <c r="BD26" s="226"/>
      <c r="BE26" s="226"/>
      <c r="BF26" s="226"/>
      <c r="BG26" s="226"/>
      <c r="BH26" s="226"/>
      <c r="BI26" s="226"/>
      <c r="BJ26" s="226"/>
      <c r="BK26" s="226"/>
      <c r="BL26" s="226"/>
      <c r="BM26" s="226"/>
      <c r="BN26" s="226"/>
      <c r="BO26" s="226"/>
      <c r="BP26" s="226"/>
      <c r="BQ26" s="226"/>
      <c r="BR26" s="226"/>
      <c r="BS26" s="226"/>
      <c r="BT26" s="226"/>
      <c r="BU26" s="226"/>
      <c r="BV26" s="226"/>
      <c r="BW26" s="226"/>
      <c r="BX26" s="226"/>
      <c r="BY26" s="226"/>
      <c r="BZ26" s="226"/>
      <c r="CA26" s="226"/>
      <c r="CB26" s="226"/>
      <c r="CC26" s="226"/>
      <c r="CD26" s="226"/>
      <c r="CE26" s="226"/>
      <c r="CF26" s="226"/>
      <c r="CG26" s="226"/>
      <c r="CH26" s="226"/>
      <c r="CI26" s="226"/>
      <c r="CJ26" s="226"/>
      <c r="CK26" s="226"/>
      <c r="CL26" s="226"/>
      <c r="CM26" s="226"/>
      <c r="CN26" s="226"/>
      <c r="CO26" s="226"/>
      <c r="CP26" s="226"/>
      <c r="CQ26" s="226"/>
      <c r="CR26" s="226"/>
      <c r="CS26" s="226"/>
      <c r="CT26" s="226"/>
      <c r="CU26" s="226"/>
      <c r="CV26" s="226"/>
      <c r="CW26" s="226"/>
      <c r="CX26" s="226"/>
      <c r="CY26" s="226"/>
      <c r="CZ26" s="226"/>
      <c r="DA26" s="226"/>
      <c r="DB26" s="226"/>
      <c r="DC26" s="226"/>
      <c r="DD26" s="226"/>
      <c r="DE26" s="226"/>
      <c r="DF26" s="226"/>
      <c r="DG26" s="226"/>
      <c r="DH26" s="226"/>
      <c r="DI26" s="226"/>
      <c r="DJ26" s="226"/>
      <c r="DK26" s="226"/>
      <c r="DL26" s="226"/>
      <c r="DM26" s="226"/>
      <c r="DN26" s="226"/>
      <c r="DO26" s="226"/>
      <c r="DP26" s="226"/>
      <c r="DQ26" s="226"/>
      <c r="DR26" s="226"/>
      <c r="DS26" s="226"/>
      <c r="DT26" s="226"/>
      <c r="DU26" s="226"/>
      <c r="DV26" s="226"/>
      <c r="DW26" s="226"/>
      <c r="DX26" s="226"/>
      <c r="DY26" s="226"/>
      <c r="DZ26" s="226"/>
      <c r="EA26" s="226"/>
      <c r="EB26" s="226"/>
      <c r="EC26" s="226"/>
      <c r="ED26" s="226"/>
      <c r="EE26" s="226"/>
      <c r="EF26" s="226"/>
      <c r="EG26" s="226"/>
      <c r="EH26" s="226"/>
      <c r="EI26" s="226"/>
      <c r="EJ26" s="226"/>
      <c r="EK26" s="226"/>
      <c r="EL26" s="226"/>
      <c r="EM26" s="226"/>
      <c r="EN26" s="226"/>
      <c r="EO26" s="226"/>
      <c r="EP26" s="226"/>
      <c r="EQ26" s="226"/>
      <c r="ER26" s="226"/>
      <c r="ES26" s="226"/>
      <c r="ET26" s="226"/>
      <c r="EU26" s="226"/>
      <c r="EV26" s="226"/>
      <c r="EW26" s="226"/>
      <c r="EX26" s="226"/>
      <c r="EY26" s="226"/>
      <c r="EZ26" s="226"/>
      <c r="FA26" s="226"/>
      <c r="FB26" s="226"/>
      <c r="FC26" s="226"/>
      <c r="FD26" s="226"/>
      <c r="FE26" s="226"/>
      <c r="FF26" s="226"/>
      <c r="FG26" s="226"/>
      <c r="FH26" s="226"/>
      <c r="FI26" s="226"/>
      <c r="FJ26" s="226"/>
      <c r="FK26" s="226"/>
      <c r="FL26" s="226"/>
      <c r="FM26" s="226"/>
      <c r="FN26" s="226"/>
      <c r="FO26" s="226"/>
      <c r="FP26" s="226"/>
      <c r="FQ26" s="226"/>
      <c r="FR26" s="226"/>
      <c r="FS26" s="226"/>
      <c r="FT26" s="226"/>
      <c r="FU26" s="226"/>
      <c r="FV26" s="226"/>
      <c r="FW26" s="226"/>
      <c r="FX26" s="226"/>
      <c r="FY26" s="226"/>
      <c r="FZ26" s="226"/>
      <c r="GA26" s="226"/>
      <c r="GB26" s="226"/>
      <c r="GC26" s="226"/>
      <c r="GD26" s="226"/>
      <c r="GE26" s="226"/>
      <c r="GF26" s="226"/>
      <c r="GG26" s="226"/>
      <c r="GH26" s="226"/>
      <c r="GI26" s="226"/>
      <c r="GJ26" s="226"/>
    </row>
    <row r="27" spans="1:192" x14ac:dyDescent="0.25">
      <c r="E27" s="226" t="s">
        <v>143</v>
      </c>
      <c r="F27" s="226"/>
      <c r="G27" s="226" t="str">
        <f xml:space="preserve"> SMU</f>
        <v>$ 000s</v>
      </c>
      <c r="H27" s="226"/>
      <c r="I27" s="39"/>
      <c r="J27" s="226">
        <f t="shared" ref="J27:BU27" si="30">I30</f>
        <v>0</v>
      </c>
      <c r="K27" s="226">
        <f t="shared" si="30"/>
        <v>0</v>
      </c>
      <c r="L27" s="226">
        <f t="shared" si="30"/>
        <v>0</v>
      </c>
      <c r="M27" s="226">
        <f t="shared" si="30"/>
        <v>0</v>
      </c>
      <c r="N27" s="226">
        <f t="shared" si="30"/>
        <v>0</v>
      </c>
      <c r="O27" s="226">
        <f t="shared" si="30"/>
        <v>0</v>
      </c>
      <c r="P27" s="226">
        <f t="shared" si="30"/>
        <v>0</v>
      </c>
      <c r="Q27" s="226">
        <f t="shared" si="30"/>
        <v>0</v>
      </c>
      <c r="R27" s="226">
        <f t="shared" si="30"/>
        <v>0</v>
      </c>
      <c r="S27" s="226">
        <f t="shared" si="30"/>
        <v>0</v>
      </c>
      <c r="T27" s="226">
        <f t="shared" si="30"/>
        <v>-754.63633208004592</v>
      </c>
      <c r="U27" s="226">
        <f t="shared" si="30"/>
        <v>-1070.3754927697271</v>
      </c>
      <c r="V27" s="226">
        <f t="shared" si="30"/>
        <v>-1296.85783996039</v>
      </c>
      <c r="W27" s="226">
        <f t="shared" si="30"/>
        <v>-1950.4776533468153</v>
      </c>
      <c r="X27" s="226">
        <f t="shared" si="30"/>
        <v>-2693.1238857329458</v>
      </c>
      <c r="Y27" s="226">
        <f t="shared" si="30"/>
        <v>-2990.2654645340876</v>
      </c>
      <c r="Z27" s="226">
        <f t="shared" si="30"/>
        <v>-3198.1727606348209</v>
      </c>
      <c r="AA27" s="226">
        <f t="shared" si="30"/>
        <v>-3830.6947941568596</v>
      </c>
      <c r="AB27" s="226">
        <f t="shared" si="30"/>
        <v>-4545.7930973104903</v>
      </c>
      <c r="AC27" s="226">
        <f t="shared" si="30"/>
        <v>-4823.9865361058883</v>
      </c>
      <c r="AD27" s="226">
        <f t="shared" si="30"/>
        <v>-5012.2820016792957</v>
      </c>
      <c r="AE27" s="226">
        <f t="shared" si="30"/>
        <v>-5622.7026985118418</v>
      </c>
      <c r="AF27" s="226">
        <f t="shared" si="30"/>
        <v>-6316.1795335104489</v>
      </c>
      <c r="AG27" s="226">
        <f t="shared" si="30"/>
        <v>-6574.0611334028526</v>
      </c>
      <c r="AH27" s="226">
        <f t="shared" si="30"/>
        <v>-6741.5470780172627</v>
      </c>
      <c r="AI27" s="226">
        <f t="shared" si="30"/>
        <v>-7328.6646594325621</v>
      </c>
      <c r="AJ27" s="226">
        <f t="shared" si="30"/>
        <v>-7999.3476740600299</v>
      </c>
      <c r="AK27" s="226">
        <f t="shared" si="30"/>
        <v>-8235.7284849408443</v>
      </c>
      <c r="AL27" s="226">
        <f t="shared" si="30"/>
        <v>-8381.160878658462</v>
      </c>
      <c r="AM27" s="226">
        <f t="shared" si="30"/>
        <v>-8943.7137321971168</v>
      </c>
      <c r="AN27" s="226">
        <f t="shared" si="30"/>
        <v>-9595.2790950286726</v>
      </c>
      <c r="AO27" s="226">
        <f t="shared" si="30"/>
        <v>-9808.6415229427384</v>
      </c>
      <c r="AP27" s="226">
        <f t="shared" si="30"/>
        <v>-9930.9003969043697</v>
      </c>
      <c r="AQ27" s="226">
        <f t="shared" si="30"/>
        <v>-10467.736667308451</v>
      </c>
      <c r="AR27" s="226">
        <f t="shared" si="30"/>
        <v>-11089.355989448639</v>
      </c>
      <c r="AS27" s="226">
        <f t="shared" si="30"/>
        <v>-11278.946412741629</v>
      </c>
      <c r="AT27" s="226">
        <f t="shared" si="30"/>
        <v>-11376.586835772461</v>
      </c>
      <c r="AU27" s="226">
        <f t="shared" si="30"/>
        <v>-11886.287055545101</v>
      </c>
      <c r="AV27" s="226">
        <f t="shared" si="30"/>
        <v>-12481.405803994763</v>
      </c>
      <c r="AW27" s="226">
        <f t="shared" si="30"/>
        <v>-12645.585052283081</v>
      </c>
      <c r="AX27" s="226">
        <f t="shared" si="30"/>
        <v>-12717.170006347154</v>
      </c>
      <c r="AY27" s="226">
        <f t="shared" si="30"/>
        <v>-13198.275928547153</v>
      </c>
      <c r="AZ27" s="226">
        <f t="shared" si="30"/>
        <v>-13765.525731412572</v>
      </c>
      <c r="BA27" s="226">
        <f t="shared" si="30"/>
        <v>-13902.935992278497</v>
      </c>
      <c r="BB27" s="226">
        <f t="shared" si="30"/>
        <v>-13946.955439776335</v>
      </c>
      <c r="BC27" s="226">
        <f t="shared" si="30"/>
        <v>-14397.915411598569</v>
      </c>
      <c r="BD27" s="226">
        <f t="shared" si="30"/>
        <v>-14938.029975185891</v>
      </c>
      <c r="BE27" s="226">
        <f t="shared" si="30"/>
        <v>-15046.689100171596</v>
      </c>
      <c r="BF27" s="226">
        <f t="shared" si="30"/>
        <v>-15061.55729724529</v>
      </c>
      <c r="BG27" s="226">
        <f t="shared" si="30"/>
        <v>-15480.789282194733</v>
      </c>
      <c r="BH27" s="226">
        <f t="shared" si="30"/>
        <v>-15987.749508791914</v>
      </c>
      <c r="BI27" s="226">
        <f t="shared" si="30"/>
        <v>-16066.648587227477</v>
      </c>
      <c r="BJ27" s="226">
        <f t="shared" si="30"/>
        <v>-16050.69021175667</v>
      </c>
      <c r="BK27" s="226">
        <f t="shared" si="30"/>
        <v>-16436.511449067584</v>
      </c>
      <c r="BL27" s="226">
        <f t="shared" si="30"/>
        <v>-16910.888189838599</v>
      </c>
      <c r="BM27" s="226">
        <f t="shared" si="30"/>
        <v>-16949.184589102162</v>
      </c>
      <c r="BN27" s="226">
        <f t="shared" si="30"/>
        <v>-16882.019269123066</v>
      </c>
      <c r="BO27" s="226">
        <f t="shared" si="30"/>
        <v>-17202.063749974259</v>
      </c>
      <c r="BP27" s="226">
        <f t="shared" si="30"/>
        <v>-17551.684719391524</v>
      </c>
      <c r="BQ27" s="226">
        <f t="shared" si="30"/>
        <v>-17472.541703334893</v>
      </c>
      <c r="BR27" s="226">
        <f t="shared" si="30"/>
        <v>-17294.639256334951</v>
      </c>
      <c r="BS27" s="226">
        <f t="shared" si="30"/>
        <v>-17510.619227192426</v>
      </c>
      <c r="BT27" s="226">
        <f t="shared" si="30"/>
        <v>-17812.761942479487</v>
      </c>
      <c r="BU27" s="226">
        <f t="shared" si="30"/>
        <v>-17687.17832001004</v>
      </c>
      <c r="BV27" s="226">
        <f t="shared" ref="BV27:EG27" si="31">BU30</f>
        <v>-17462.610424425799</v>
      </c>
      <c r="BW27" s="226">
        <f t="shared" si="31"/>
        <v>-17629.040098430931</v>
      </c>
      <c r="BX27" s="226">
        <f t="shared" si="31"/>
        <v>-17880.717956835633</v>
      </c>
      <c r="BY27" s="226">
        <f t="shared" si="31"/>
        <v>-17706.037233795581</v>
      </c>
      <c r="BZ27" s="226">
        <f t="shared" si="31"/>
        <v>-17431.705998606682</v>
      </c>
      <c r="CA27" s="226">
        <f t="shared" si="31"/>
        <v>-17545.443589846585</v>
      </c>
      <c r="CB27" s="226">
        <f t="shared" si="31"/>
        <v>-16662.059229014176</v>
      </c>
      <c r="CC27" s="226">
        <f t="shared" si="31"/>
        <v>-15353.420541605543</v>
      </c>
      <c r="CD27" s="226">
        <f t="shared" si="31"/>
        <v>-13944.597953752909</v>
      </c>
      <c r="CE27" s="226">
        <f t="shared" si="31"/>
        <v>-12920.866304901247</v>
      </c>
      <c r="CF27" s="226">
        <f t="shared" si="31"/>
        <v>-11980.29862313109</v>
      </c>
      <c r="CG27" s="226">
        <f t="shared" si="31"/>
        <v>-10615.509909672397</v>
      </c>
      <c r="CH27" s="226">
        <f t="shared" si="31"/>
        <v>-9149.9403130776191</v>
      </c>
      <c r="CI27" s="226">
        <f t="shared" si="31"/>
        <v>-8066.4311753943093</v>
      </c>
      <c r="CJ27" s="226">
        <f t="shared" si="31"/>
        <v>-7064.9861414532143</v>
      </c>
      <c r="CK27" s="226">
        <f t="shared" si="31"/>
        <v>-5640.0903925263055</v>
      </c>
      <c r="CL27" s="226">
        <f t="shared" si="31"/>
        <v>-4113.9337333120775</v>
      </c>
      <c r="CM27" s="226">
        <f t="shared" si="31"/>
        <v>-2966.7500164954331</v>
      </c>
      <c r="CN27" s="226">
        <f t="shared" si="31"/>
        <v>-1900.5174993219714</v>
      </c>
      <c r="CO27" s="226">
        <f t="shared" si="31"/>
        <v>-412.13669390267046</v>
      </c>
      <c r="CP27" s="226">
        <f t="shared" si="31"/>
        <v>1173.4894284360412</v>
      </c>
      <c r="CQ27" s="226">
        <f t="shared" si="31"/>
        <v>1099.3591557303764</v>
      </c>
      <c r="CR27" s="226">
        <f t="shared" si="31"/>
        <v>1028.921423946033</v>
      </c>
      <c r="CS27" s="226">
        <f t="shared" si="31"/>
        <v>1330.1767210855483</v>
      </c>
      <c r="CT27" s="226">
        <f t="shared" si="31"/>
        <v>1363.8346375088581</v>
      </c>
      <c r="CU27" s="226">
        <f t="shared" si="31"/>
        <v>1022.4360063812985</v>
      </c>
      <c r="CV27" s="226">
        <f t="shared" si="31"/>
        <v>955.02904896753603</v>
      </c>
      <c r="CW27" s="226">
        <f t="shared" si="31"/>
        <v>1257.7806353491123</v>
      </c>
      <c r="CX27" s="226">
        <f t="shared" si="31"/>
        <v>1294.1189838372313</v>
      </c>
      <c r="CY27" s="226">
        <f t="shared" si="31"/>
        <v>957.03995630483269</v>
      </c>
      <c r="CZ27" s="226">
        <f t="shared" si="31"/>
        <v>879.25882682973793</v>
      </c>
      <c r="DA27" s="226">
        <f t="shared" si="31"/>
        <v>1195.7761751082676</v>
      </c>
      <c r="DB27" s="226">
        <f t="shared" si="31"/>
        <v>1234.2720533010126</v>
      </c>
      <c r="DC27" s="226">
        <f t="shared" si="31"/>
        <v>901.00494058463232</v>
      </c>
      <c r="DD27" s="226">
        <f t="shared" si="31"/>
        <v>837.97261794758788</v>
      </c>
      <c r="DE27" s="226">
        <f t="shared" si="31"/>
        <v>1142.1880022905216</v>
      </c>
      <c r="DF27" s="226">
        <f t="shared" si="31"/>
        <v>1182.4163141498129</v>
      </c>
      <c r="DG27" s="226">
        <f t="shared" si="31"/>
        <v>852.54614001508503</v>
      </c>
      <c r="DH27" s="226">
        <f t="shared" si="31"/>
        <v>791.09264549736827</v>
      </c>
      <c r="DI27" s="226">
        <f t="shared" si="31"/>
        <v>1095.4616627311882</v>
      </c>
      <c r="DJ27" s="226">
        <f t="shared" si="31"/>
        <v>1137.0763825497697</v>
      </c>
      <c r="DK27" s="226">
        <f t="shared" si="31"/>
        <v>810.26369297592669</v>
      </c>
      <c r="DL27" s="226">
        <f t="shared" si="31"/>
        <v>750.04552857055819</v>
      </c>
      <c r="DM27" s="226">
        <f t="shared" si="31"/>
        <v>1054.278754299823</v>
      </c>
      <c r="DN27" s="226">
        <f t="shared" si="31"/>
        <v>1096.9988265671386</v>
      </c>
      <c r="DO27" s="226">
        <f t="shared" si="31"/>
        <v>774.06762946690287</v>
      </c>
      <c r="DP27" s="226">
        <f t="shared" si="31"/>
        <v>0</v>
      </c>
      <c r="DQ27" s="226">
        <f t="shared" si="31"/>
        <v>-6.6398048692632781E-5</v>
      </c>
      <c r="DR27" s="226">
        <f t="shared" si="31"/>
        <v>-1.3353530381154285E-4</v>
      </c>
      <c r="DS27" s="226">
        <f t="shared" si="31"/>
        <v>-2.0068806338349266E-4</v>
      </c>
      <c r="DT27" s="226">
        <f t="shared" si="31"/>
        <v>-2.6638991457780088E-4</v>
      </c>
      <c r="DU27" s="226">
        <f t="shared" si="31"/>
        <v>-3.3283670210494459E-4</v>
      </c>
      <c r="DV27" s="226">
        <f t="shared" si="31"/>
        <v>-4.0002556793739799E-4</v>
      </c>
      <c r="DW27" s="226">
        <f t="shared" si="31"/>
        <v>-4.6722314175032573E-4</v>
      </c>
      <c r="DX27" s="226">
        <f t="shared" si="31"/>
        <v>-5.3297215732456282E-4</v>
      </c>
      <c r="DY27" s="226">
        <f t="shared" si="31"/>
        <v>-5.9946516271201864E-4</v>
      </c>
      <c r="DZ27" s="226">
        <f t="shared" si="31"/>
        <v>-6.6669650649800558E-4</v>
      </c>
      <c r="EA27" s="226">
        <f t="shared" si="31"/>
        <v>-7.3393677065423457E-4</v>
      </c>
      <c r="EB27" s="226">
        <f t="shared" si="31"/>
        <v>-7.9972900292902323E-4</v>
      </c>
      <c r="EC27" s="226">
        <f t="shared" si="31"/>
        <v>-8.6626024309182812E-4</v>
      </c>
      <c r="ED27" s="226">
        <f t="shared" si="31"/>
        <v>-9.3353215332343971E-4</v>
      </c>
      <c r="EE27" s="226">
        <f t="shared" si="31"/>
        <v>-1.0008195680080911E-3</v>
      </c>
      <c r="EF27" s="226">
        <f t="shared" si="31"/>
        <v>-1.0673867320532295E-3</v>
      </c>
      <c r="EG27" s="226">
        <f t="shared" si="31"/>
        <v>-1.1339650304010795E-3</v>
      </c>
      <c r="EH27" s="226">
        <f t="shared" ref="EH27:GJ27" si="32">EG30</f>
        <v>-1.201289400905305E-3</v>
      </c>
      <c r="EI27" s="226">
        <f t="shared" si="32"/>
        <v>-1.2686229041695403E-3</v>
      </c>
      <c r="EJ27" s="226">
        <f t="shared" si="32"/>
        <v>-1.3345055175248094E-3</v>
      </c>
      <c r="EK27" s="226">
        <f t="shared" si="32"/>
        <v>-1.4011294034894217E-3</v>
      </c>
      <c r="EL27" s="226">
        <f t="shared" si="32"/>
        <v>-1.4685004997425342E-3</v>
      </c>
      <c r="EM27" s="226">
        <f t="shared" si="32"/>
        <v>-1.535885401330545E-3</v>
      </c>
      <c r="EN27" s="226">
        <f t="shared" si="32"/>
        <v>-1.6018133091123539E-3</v>
      </c>
      <c r="EO27" s="226">
        <f t="shared" si="32"/>
        <v>-1.6684817322878123E-3</v>
      </c>
      <c r="EP27" s="226">
        <f t="shared" si="32"/>
        <v>-1.7358923330377111E-3</v>
      </c>
      <c r="EQ27" s="226">
        <f t="shared" si="32"/>
        <v>-1.8033127037169225E-3</v>
      </c>
      <c r="ER27" s="226">
        <f t="shared" si="32"/>
        <v>-1.8692796727473066E-3</v>
      </c>
      <c r="ES27" s="226">
        <f t="shared" si="32"/>
        <v>-1.9359911625653286E-3</v>
      </c>
      <c r="ET27" s="226">
        <f t="shared" si="32"/>
        <v>-2.0034506129617911E-3</v>
      </c>
      <c r="EU27" s="226">
        <f t="shared" si="32"/>
        <v>-2.0709245058624548E-3</v>
      </c>
      <c r="EV27" s="226">
        <f t="shared" si="32"/>
        <v>-2.1376784320794907E-3</v>
      </c>
      <c r="EW27" s="226">
        <f t="shared" si="32"/>
        <v>-2.2044397111379401E-3</v>
      </c>
      <c r="EX27" s="226">
        <f t="shared" si="32"/>
        <v>-2.2719431262163098E-3</v>
      </c>
      <c r="EY27" s="226">
        <f t="shared" si="32"/>
        <v>-2.3394599218500424E-3</v>
      </c>
      <c r="EZ27" s="226">
        <f t="shared" si="32"/>
        <v>-2.4055216351854818E-3</v>
      </c>
      <c r="FA27" s="226">
        <f t="shared" si="32"/>
        <v>-2.47232829177951E-3</v>
      </c>
      <c r="FB27" s="226">
        <f t="shared" si="32"/>
        <v>-2.5398790697760696E-3</v>
      </c>
      <c r="FC27" s="226">
        <f t="shared" si="32"/>
        <v>-2.607443865497295E-3</v>
      </c>
      <c r="FD27" s="226">
        <f t="shared" si="32"/>
        <v>-2.6735492110784836E-3</v>
      </c>
      <c r="FE27" s="226">
        <f t="shared" si="32"/>
        <v>-2.7404025056951904E-3</v>
      </c>
      <c r="FF27" s="226">
        <f t="shared" si="32"/>
        <v>-2.8080025581178488E-3</v>
      </c>
      <c r="FG27" s="226">
        <f t="shared" si="32"/>
        <v>-2.8756170530447088E-3</v>
      </c>
      <c r="FH27" s="226">
        <f t="shared" si="32"/>
        <v>-2.9417733029126051E-3</v>
      </c>
      <c r="FI27" s="226">
        <f t="shared" si="32"/>
        <v>-3.0086740758767236E-3</v>
      </c>
      <c r="FJ27" s="226">
        <f t="shared" si="32"/>
        <v>-3.0763191549301279E-3</v>
      </c>
      <c r="FK27" s="226">
        <f t="shared" si="32"/>
        <v>-3.1439801632161071E-3</v>
      </c>
      <c r="FL27" s="226">
        <f t="shared" si="32"/>
        <v>-3.2109147592507266E-3</v>
      </c>
      <c r="FM27" s="226">
        <f t="shared" si="32"/>
        <v>-3.2778630105622566E-3</v>
      </c>
      <c r="FN27" s="226">
        <f t="shared" si="32"/>
        <v>-3.3455571516519921E-3</v>
      </c>
      <c r="FO27" s="226">
        <f t="shared" si="32"/>
        <v>-3.4132663724152318E-3</v>
      </c>
      <c r="FP27" s="226">
        <f t="shared" si="32"/>
        <v>-3.4795169510429855E-3</v>
      </c>
      <c r="FQ27" s="226">
        <f t="shared" si="32"/>
        <v>-3.5465191932186071E-3</v>
      </c>
      <c r="FR27" s="226">
        <f t="shared" si="32"/>
        <v>-3.614270467155845E-3</v>
      </c>
      <c r="FS27" s="226">
        <f t="shared" si="32"/>
        <v>-3.6820334225303049E-3</v>
      </c>
      <c r="FT27" s="226">
        <f t="shared" si="32"/>
        <v>-3.7483355287625626E-3</v>
      </c>
      <c r="FU27" s="226">
        <f t="shared" si="32"/>
        <v>-3.8153894509092606E-3</v>
      </c>
      <c r="FV27" s="226">
        <f t="shared" si="32"/>
        <v>-3.8831910612214362E-3</v>
      </c>
      <c r="FW27" s="226">
        <f t="shared" si="32"/>
        <v>-3.9510035034117626E-3</v>
      </c>
      <c r="FX27" s="226">
        <f t="shared" si="32"/>
        <v>-4.0173498652075661E-3</v>
      </c>
      <c r="FY27" s="226">
        <f t="shared" si="32"/>
        <v>-4.084446013672095E-3</v>
      </c>
      <c r="FZ27" s="226">
        <f t="shared" si="32"/>
        <v>-4.1522932877843186E-3</v>
      </c>
      <c r="GA27" s="226">
        <f t="shared" si="32"/>
        <v>-4.2201492698770169E-3</v>
      </c>
      <c r="GB27" s="226">
        <f t="shared" si="32"/>
        <v>-4.2872821825486115E-3</v>
      </c>
      <c r="GC27" s="226">
        <f t="shared" si="32"/>
        <v>-4.3544230783051693E-3</v>
      </c>
      <c r="GD27" s="226">
        <f t="shared" si="32"/>
        <v>-4.4223177153355836E-3</v>
      </c>
      <c r="GE27" s="226">
        <f t="shared" si="32"/>
        <v>-4.490226582480431E-3</v>
      </c>
      <c r="GF27" s="226">
        <f t="shared" si="32"/>
        <v>-4.5566697663072774E-3</v>
      </c>
      <c r="GG27" s="226">
        <f t="shared" si="32"/>
        <v>-4.623862342034912E-3</v>
      </c>
      <c r="GH27" s="226">
        <f t="shared" si="32"/>
        <v>-4.6918017933063041E-3</v>
      </c>
      <c r="GI27" s="226">
        <f t="shared" si="32"/>
        <v>-4.7597569614205035E-3</v>
      </c>
      <c r="GJ27" s="226">
        <f t="shared" si="32"/>
        <v>-4.8262502184436623E-3</v>
      </c>
    </row>
    <row r="28" spans="1:192" x14ac:dyDescent="0.25">
      <c r="E28" s="413" t="str">
        <f xml:space="preserve"> 'FS Qtr'!E$23</f>
        <v>Profit after tax</v>
      </c>
      <c r="F28" s="413">
        <f xml:space="preserve"> 'FS Qtr'!F$23</f>
        <v>0</v>
      </c>
      <c r="G28" s="413" t="str">
        <f xml:space="preserve"> 'FS Qtr'!G$23</f>
        <v>$ 000s</v>
      </c>
      <c r="H28" s="413">
        <f xml:space="preserve"> 'FS Qtr'!H$23</f>
        <v>32995.066880350052</v>
      </c>
      <c r="I28" s="413">
        <f xml:space="preserve"> 'FS Qtr'!I$23</f>
        <v>0</v>
      </c>
      <c r="J28" s="413">
        <f xml:space="preserve"> 'FS Qtr'!J$23</f>
        <v>0</v>
      </c>
      <c r="K28" s="413">
        <f xml:space="preserve"> 'FS Qtr'!K$23</f>
        <v>0</v>
      </c>
      <c r="L28" s="413">
        <f xml:space="preserve"> 'FS Qtr'!L$23</f>
        <v>0</v>
      </c>
      <c r="M28" s="413">
        <f xml:space="preserve"> 'FS Qtr'!M$23</f>
        <v>0</v>
      </c>
      <c r="N28" s="413">
        <f xml:space="preserve"> 'FS Qtr'!N$23</f>
        <v>0</v>
      </c>
      <c r="O28" s="413">
        <f xml:space="preserve"> 'FS Qtr'!O$23</f>
        <v>0</v>
      </c>
      <c r="P28" s="413">
        <f xml:space="preserve"> 'FS Qtr'!P$23</f>
        <v>0</v>
      </c>
      <c r="Q28" s="413">
        <f xml:space="preserve"> 'FS Qtr'!Q$23</f>
        <v>0</v>
      </c>
      <c r="R28" s="413">
        <f xml:space="preserve"> 'FS Qtr'!R$23</f>
        <v>0</v>
      </c>
      <c r="S28" s="413">
        <f xml:space="preserve"> 'FS Qtr'!S$23</f>
        <v>-754.63633208004592</v>
      </c>
      <c r="T28" s="413">
        <f xml:space="preserve"> 'FS Qtr'!T$23</f>
        <v>-315.73916068968117</v>
      </c>
      <c r="U28" s="413">
        <f xml:space="preserve"> 'FS Qtr'!U$23</f>
        <v>-226.48234719066295</v>
      </c>
      <c r="V28" s="413">
        <f xml:space="preserve"> 'FS Qtr'!V$23</f>
        <v>-653.61981338642522</v>
      </c>
      <c r="W28" s="413">
        <f xml:space="preserve"> 'FS Qtr'!W$23</f>
        <v>-742.64623238613058</v>
      </c>
      <c r="X28" s="413">
        <f xml:space="preserve"> 'FS Qtr'!X$23</f>
        <v>-297.1415788011418</v>
      </c>
      <c r="Y28" s="413">
        <f xml:space="preserve"> 'FS Qtr'!Y$23</f>
        <v>-207.90729610073305</v>
      </c>
      <c r="Z28" s="413">
        <f xml:space="preserve"> 'FS Qtr'!Z$23</f>
        <v>-632.52203352203867</v>
      </c>
      <c r="AA28" s="413">
        <f xml:space="preserve"> 'FS Qtr'!AA$23</f>
        <v>-715.0983031536307</v>
      </c>
      <c r="AB28" s="413">
        <f xml:space="preserve"> 'FS Qtr'!AB$23</f>
        <v>-278.19343879539792</v>
      </c>
      <c r="AC28" s="413">
        <f xml:space="preserve"> 'FS Qtr'!AC$23</f>
        <v>-188.29546557340782</v>
      </c>
      <c r="AD28" s="413">
        <f xml:space="preserve"> 'FS Qtr'!AD$23</f>
        <v>-610.42069683254613</v>
      </c>
      <c r="AE28" s="413">
        <f xml:space="preserve"> 'FS Qtr'!AE$23</f>
        <v>-693.47683499860727</v>
      </c>
      <c r="AF28" s="413">
        <f xml:space="preserve"> 'FS Qtr'!AF$23</f>
        <v>-257.88159989240393</v>
      </c>
      <c r="AG28" s="413">
        <f xml:space="preserve"> 'FS Qtr'!AG$23</f>
        <v>-167.48594461441024</v>
      </c>
      <c r="AH28" s="413">
        <f xml:space="preserve"> 'FS Qtr'!AH$23</f>
        <v>-587.11758141529936</v>
      </c>
      <c r="AI28" s="413">
        <f xml:space="preserve"> 'FS Qtr'!AI$23</f>
        <v>-670.68301462746751</v>
      </c>
      <c r="AJ28" s="413">
        <f xml:space="preserve"> 'FS Qtr'!AJ$23</f>
        <v>-236.38081088081361</v>
      </c>
      <c r="AK28" s="413">
        <f xml:space="preserve"> 'FS Qtr'!AK$23</f>
        <v>-145.43239371761737</v>
      </c>
      <c r="AL28" s="413">
        <f xml:space="preserve"> 'FS Qtr'!AL$23</f>
        <v>-562.55285353865474</v>
      </c>
      <c r="AM28" s="413">
        <f xml:space="preserve"> 'FS Qtr'!AM$23</f>
        <v>-651.56536283155526</v>
      </c>
      <c r="AN28" s="413">
        <f xml:space="preserve"> 'FS Qtr'!AN$23</f>
        <v>-213.36242791406602</v>
      </c>
      <c r="AO28" s="413">
        <f xml:space="preserve"> 'FS Qtr'!AO$23</f>
        <v>-122.25887396163216</v>
      </c>
      <c r="AP28" s="413">
        <f xml:space="preserve"> 'FS Qtr'!AP$23</f>
        <v>-536.83627040408123</v>
      </c>
      <c r="AQ28" s="413">
        <f xml:space="preserve"> 'FS Qtr'!AQ$23</f>
        <v>-621.61932214018907</v>
      </c>
      <c r="AR28" s="413">
        <f xml:space="preserve"> 'FS Qtr'!AR$23</f>
        <v>-189.59042329299027</v>
      </c>
      <c r="AS28" s="413">
        <f xml:space="preserve"> 'FS Qtr'!AS$23</f>
        <v>-97.640423030832793</v>
      </c>
      <c r="AT28" s="413">
        <f xml:space="preserve"> 'FS Qtr'!AT$23</f>
        <v>-509.70021977263877</v>
      </c>
      <c r="AU28" s="413">
        <f xml:space="preserve"> 'FS Qtr'!AU$23</f>
        <v>-595.11874844966133</v>
      </c>
      <c r="AV28" s="413">
        <f xml:space="preserve"> 'FS Qtr'!AV$23</f>
        <v>-164.17924828831801</v>
      </c>
      <c r="AW28" s="413">
        <f xml:space="preserve"> 'FS Qtr'!AW$23</f>
        <v>-71.584954064074552</v>
      </c>
      <c r="AX28" s="413">
        <f xml:space="preserve"> 'FS Qtr'!AX$23</f>
        <v>-481.1059221999991</v>
      </c>
      <c r="AY28" s="413">
        <f xml:space="preserve"> 'FS Qtr'!AY$23</f>
        <v>-567.24980286541938</v>
      </c>
      <c r="AZ28" s="413">
        <f xml:space="preserve"> 'FS Qtr'!AZ$23</f>
        <v>-137.4102608659253</v>
      </c>
      <c r="BA28" s="413">
        <f xml:space="preserve"> 'FS Qtr'!BA$23</f>
        <v>-44.019447497838883</v>
      </c>
      <c r="BB28" s="413">
        <f xml:space="preserve"> 'FS Qtr'!BB$23</f>
        <v>-450.95997182223408</v>
      </c>
      <c r="BC28" s="413">
        <f xml:space="preserve"> 'FS Qtr'!BC$23</f>
        <v>-540.11456358732107</v>
      </c>
      <c r="BD28" s="413">
        <f xml:space="preserve"> 'FS Qtr'!BD$23</f>
        <v>-108.65912498570378</v>
      </c>
      <c r="BE28" s="413">
        <f xml:space="preserve"> 'FS Qtr'!BE$23</f>
        <v>-14.868197073694228</v>
      </c>
      <c r="BF28" s="413">
        <f xml:space="preserve"> 'FS Qtr'!BF$23</f>
        <v>-419.23198494944262</v>
      </c>
      <c r="BG28" s="413">
        <f xml:space="preserve"> 'FS Qtr'!BG$23</f>
        <v>-506.96022659718102</v>
      </c>
      <c r="BH28" s="413">
        <f xml:space="preserve"> 'FS Qtr'!BH$23</f>
        <v>-78.899078435562117</v>
      </c>
      <c r="BI28" s="413">
        <f xml:space="preserve"> 'FS Qtr'!BI$23</f>
        <v>15.958375470807004</v>
      </c>
      <c r="BJ28" s="413">
        <f xml:space="preserve"> 'FS Qtr'!BJ$23</f>
        <v>-385.8212373109136</v>
      </c>
      <c r="BK28" s="413">
        <f xml:space="preserve"> 'FS Qtr'!BK$23</f>
        <v>-474.37674077101508</v>
      </c>
      <c r="BL28" s="413">
        <f xml:space="preserve"> 'FS Qtr'!BL$23</f>
        <v>-38.296399263563579</v>
      </c>
      <c r="BM28" s="413">
        <f xml:space="preserve"> 'FS Qtr'!BM$23</f>
        <v>67.165319979094875</v>
      </c>
      <c r="BN28" s="413">
        <f xml:space="preserve"> 'FS Qtr'!BN$23</f>
        <v>-320.04448085119327</v>
      </c>
      <c r="BO28" s="413">
        <f xml:space="preserve"> 'FS Qtr'!BO$23</f>
        <v>-349.6209694172652</v>
      </c>
      <c r="BP28" s="413">
        <f xml:space="preserve"> 'FS Qtr'!BP$23</f>
        <v>79.143016056631041</v>
      </c>
      <c r="BQ28" s="413">
        <f xml:space="preserve"> 'FS Qtr'!BQ$23</f>
        <v>177.90244699994318</v>
      </c>
      <c r="BR28" s="413">
        <f xml:space="preserve"> 'FS Qtr'!BR$23</f>
        <v>-215.97997085747429</v>
      </c>
      <c r="BS28" s="413">
        <f xml:space="preserve"> 'FS Qtr'!BS$23</f>
        <v>-302.14271528705905</v>
      </c>
      <c r="BT28" s="413">
        <f xml:space="preserve"> 'FS Qtr'!BT$23</f>
        <v>125.58362246944489</v>
      </c>
      <c r="BU28" s="413">
        <f xml:space="preserve"> 'FS Qtr'!BU$23</f>
        <v>224.56789558424271</v>
      </c>
      <c r="BV28" s="413">
        <f xml:space="preserve"> 'FS Qtr'!BV$23</f>
        <v>-166.42967400513118</v>
      </c>
      <c r="BW28" s="413">
        <f xml:space="preserve"> 'FS Qtr'!BW$23</f>
        <v>-251.67785840470236</v>
      </c>
      <c r="BX28" s="413">
        <f xml:space="preserve"> 'FS Qtr'!BX$23</f>
        <v>174.68072304005028</v>
      </c>
      <c r="BY28" s="413">
        <f xml:space="preserve"> 'FS Qtr'!BY$23</f>
        <v>274.33123518890142</v>
      </c>
      <c r="BZ28" s="413">
        <f xml:space="preserve"> 'FS Qtr'!BZ$23</f>
        <v>-113.73759123990521</v>
      </c>
      <c r="CA28" s="413">
        <f xml:space="preserve"> 'FS Qtr'!CA$23</f>
        <v>883.38436083240833</v>
      </c>
      <c r="CB28" s="413">
        <f xml:space="preserve"> 'FS Qtr'!CB$23</f>
        <v>1308.6386874086334</v>
      </c>
      <c r="CC28" s="413">
        <f xml:space="preserve"> 'FS Qtr'!CC$23</f>
        <v>1408.8225878526334</v>
      </c>
      <c r="CD28" s="413">
        <f xml:space="preserve"> 'FS Qtr'!CD$23</f>
        <v>1023.7316488516626</v>
      </c>
      <c r="CE28" s="413">
        <f xml:space="preserve"> 'FS Qtr'!CE$23</f>
        <v>940.56768177015726</v>
      </c>
      <c r="CF28" s="413">
        <f xml:space="preserve"> 'FS Qtr'!CF$23</f>
        <v>1364.7887134586922</v>
      </c>
      <c r="CG28" s="413">
        <f xml:space="preserve"> 'FS Qtr'!CG$23</f>
        <v>1465.5695965947789</v>
      </c>
      <c r="CH28" s="413">
        <f xml:space="preserve"> 'FS Qtr'!CH$23</f>
        <v>1083.5091376833102</v>
      </c>
      <c r="CI28" s="413">
        <f xml:space="preserve"> 'FS Qtr'!CI$23</f>
        <v>1001.4450339410954</v>
      </c>
      <c r="CJ28" s="413">
        <f xml:space="preserve"> 'FS Qtr'!CJ$23</f>
        <v>1424.8957489269087</v>
      </c>
      <c r="CK28" s="413">
        <f xml:space="preserve"> 'FS Qtr'!CK$23</f>
        <v>1526.1566592142281</v>
      </c>
      <c r="CL28" s="413">
        <f xml:space="preserve"> 'FS Qtr'!CL$23</f>
        <v>1147.1837168166444</v>
      </c>
      <c r="CM28" s="413">
        <f xml:space="preserve"> 'FS Qtr'!CM$23</f>
        <v>1066.2325171734617</v>
      </c>
      <c r="CN28" s="413">
        <f xml:space="preserve"> 'FS Qtr'!CN$23</f>
        <v>1488.3808054193009</v>
      </c>
      <c r="CO28" s="413">
        <f xml:space="preserve"> 'FS Qtr'!CO$23</f>
        <v>1585.6261223387116</v>
      </c>
      <c r="CP28" s="413">
        <f xml:space="preserve"> 'FS Qtr'!CP$23</f>
        <v>1204.4240369002707</v>
      </c>
      <c r="CQ28" s="413">
        <f xml:space="preserve"> 'FS Qtr'!CQ$23</f>
        <v>1102.6819862917121</v>
      </c>
      <c r="CR28" s="413">
        <f xml:space="preserve"> 'FS Qtr'!CR$23</f>
        <v>1503.6532932819764</v>
      </c>
      <c r="CS28" s="413">
        <f xml:space="preserve"> 'FS Qtr'!CS$23</f>
        <v>1583.847554089994</v>
      </c>
      <c r="CT28" s="413">
        <f xml:space="preserve"> 'FS Qtr'!CT$23</f>
        <v>1182.8762463531816</v>
      </c>
      <c r="CU28" s="413">
        <f xml:space="preserve"> 'FS Qtr'!CU$23</f>
        <v>1077.3647123321864</v>
      </c>
      <c r="CV28" s="413">
        <f xml:space="preserve"> 'FS Qtr'!CV$23</f>
        <v>1476.3411371923492</v>
      </c>
      <c r="CW28" s="413">
        <f xml:space="preserve"> 'FS Qtr'!CW$23</f>
        <v>1556.1364215738993</v>
      </c>
      <c r="CX28" s="413">
        <f xml:space="preserve"> 'FS Qtr'!CX$23</f>
        <v>1157.1599959608359</v>
      </c>
      <c r="CY28" s="413">
        <f xml:space="preserve"> 'FS Qtr'!CY$23</f>
        <v>1051.677611881327</v>
      </c>
      <c r="CZ28" s="413">
        <f xml:space="preserve"> 'FS Qtr'!CZ$23</f>
        <v>1448.66908012459</v>
      </c>
      <c r="DA28" s="413">
        <f xml:space="preserve"> 'FS Qtr'!DA$23</f>
        <v>1528.0673730336916</v>
      </c>
      <c r="DB28" s="413">
        <f xml:space="preserve"> 'FS Qtr'!DB$23</f>
        <v>1131.0759047676524</v>
      </c>
      <c r="DC28" s="413">
        <f xml:space="preserve"> 'FS Qtr'!DC$23</f>
        <v>1025.5619321215277</v>
      </c>
      <c r="DD28" s="413">
        <f xml:space="preserve"> 'FS Qtr'!DD$23</f>
        <v>1420.5783177070766</v>
      </c>
      <c r="DE28" s="413">
        <f xml:space="preserve"> 'FS Qtr'!DE$23</f>
        <v>1499.5815942346728</v>
      </c>
      <c r="DF28" s="413">
        <f xml:space="preserve"> 'FS Qtr'!DF$23</f>
        <v>1104.5652078972917</v>
      </c>
      <c r="DG28" s="413">
        <f xml:space="preserve"> 'FS Qtr'!DG$23</f>
        <v>999.10205464422256</v>
      </c>
      <c r="DH28" s="413">
        <f xml:space="preserve"> 'FS Qtr'!DH$23</f>
        <v>1392.1531845756681</v>
      </c>
      <c r="DI28" s="413">
        <f xml:space="preserve"> 'FS Qtr'!DI$23</f>
        <v>1470.7634099726977</v>
      </c>
      <c r="DJ28" s="413">
        <f xml:space="preserve"> 'FS Qtr'!DJ$23</f>
        <v>1077.7122792842208</v>
      </c>
      <c r="DK28" s="413">
        <f xml:space="preserve"> 'FS Qtr'!DK$23</f>
        <v>972.23987887314706</v>
      </c>
      <c r="DL28" s="413">
        <f xml:space="preserve"> 'FS Qtr'!DL$23</f>
        <v>1363.3355305470329</v>
      </c>
      <c r="DM28" s="413">
        <f xml:space="preserve"> 'FS Qtr'!DM$23</f>
        <v>1441.5546602852128</v>
      </c>
      <c r="DN28" s="413">
        <f xml:space="preserve"> 'FS Qtr'!DN$23</f>
        <v>1050.4590078657995</v>
      </c>
      <c r="DO28" s="413">
        <f xml:space="preserve"> 'FS Qtr'!DO$23</f>
        <v>-6.6382712766256501E-5</v>
      </c>
      <c r="DP28" s="413">
        <f xml:space="preserve"> 'FS Qtr'!DP$23</f>
        <v>-6.6398048692632781E-5</v>
      </c>
      <c r="DQ28" s="413">
        <f xml:space="preserve"> 'FS Qtr'!DQ$23</f>
        <v>-6.7137255118910065E-5</v>
      </c>
      <c r="DR28" s="413">
        <f xml:space="preserve"> 'FS Qtr'!DR$23</f>
        <v>-6.7152759571949822E-5</v>
      </c>
      <c r="DS28" s="413">
        <f xml:space="preserve"> 'FS Qtr'!DS$23</f>
        <v>-6.5701851194308248E-5</v>
      </c>
      <c r="DT28" s="413">
        <f xml:space="preserve"> 'FS Qtr'!DT$23</f>
        <v>-6.6446787527143711E-5</v>
      </c>
      <c r="DU28" s="413">
        <f xml:space="preserve"> 'FS Qtr'!DU$23</f>
        <v>-6.7188865832453376E-5</v>
      </c>
      <c r="DV28" s="413">
        <f xml:space="preserve"> 'FS Qtr'!DV$23</f>
        <v>-6.7197573812927756E-5</v>
      </c>
      <c r="DW28" s="413">
        <f xml:space="preserve"> 'FS Qtr'!DW$23</f>
        <v>-6.5749015574237114E-5</v>
      </c>
      <c r="DX28" s="413">
        <f xml:space="preserve"> 'FS Qtr'!DX$23</f>
        <v>-6.6493005387455796E-5</v>
      </c>
      <c r="DY28" s="413">
        <f xml:space="preserve"> 'FS Qtr'!DY$23</f>
        <v>-6.7231343785986977E-5</v>
      </c>
      <c r="DZ28" s="413">
        <f xml:space="preserve"> 'FS Qtr'!DZ$23</f>
        <v>-6.7240264156229022E-5</v>
      </c>
      <c r="EA28" s="413">
        <f xml:space="preserve"> 'FS Qtr'!EA$23</f>
        <v>-6.5792232274788687E-5</v>
      </c>
      <c r="EB28" s="413">
        <f xml:space="preserve"> 'FS Qtr'!EB$23</f>
        <v>-6.6531240162804903E-5</v>
      </c>
      <c r="EC28" s="413">
        <f xml:space="preserve"> 'FS Qtr'!EC$23</f>
        <v>-6.7271910231611547E-5</v>
      </c>
      <c r="ED28" s="413">
        <f xml:space="preserve"> 'FS Qtr'!ED$23</f>
        <v>-6.7287414684651318E-5</v>
      </c>
      <c r="EE28" s="413">
        <f xml:space="preserve"> 'FS Qtr'!EE$23</f>
        <v>-6.656716404513841E-5</v>
      </c>
      <c r="EF28" s="413">
        <f xml:space="preserve"> 'FS Qtr'!EF$23</f>
        <v>-6.657829834784995E-5</v>
      </c>
      <c r="EG28" s="413">
        <f xml:space="preserve"> 'FS Qtr'!EG$23</f>
        <v>-6.7324370504225547E-5</v>
      </c>
      <c r="EH28" s="413">
        <f xml:space="preserve"> 'FS Qtr'!EH$23</f>
        <v>-6.7333503264235258E-5</v>
      </c>
      <c r="EI28" s="413">
        <f xml:space="preserve"> 'FS Qtr'!EI$23</f>
        <v>-6.5882613355269126E-5</v>
      </c>
      <c r="EJ28" s="413">
        <f xml:space="preserve"> 'FS Qtr'!EJ$23</f>
        <v>-6.6623885964612318E-5</v>
      </c>
      <c r="EK28" s="413">
        <f xml:space="preserve"> 'FS Qtr'!EK$23</f>
        <v>-6.7371096253112484E-5</v>
      </c>
      <c r="EL28" s="413">
        <f xml:space="preserve"> 'FS Qtr'!EL$23</f>
        <v>-6.7384901588010904E-5</v>
      </c>
      <c r="EM28" s="413">
        <f xml:space="preserve"> 'FS Qtr'!EM$23</f>
        <v>-6.5927907781808756E-5</v>
      </c>
      <c r="EN28" s="413">
        <f xml:space="preserve"> 'FS Qtr'!EN$23</f>
        <v>-6.6668423175458508E-5</v>
      </c>
      <c r="EO28" s="413">
        <f xml:space="preserve"> 'FS Qtr'!EO$23</f>
        <v>-6.7410600749898714E-5</v>
      </c>
      <c r="EP28" s="413">
        <f xml:space="preserve"> 'FS Qtr'!EP$23</f>
        <v>-6.7420370679211462E-5</v>
      </c>
      <c r="EQ28" s="413">
        <f xml:space="preserve"> 'FS Qtr'!EQ$23</f>
        <v>-6.5966969030384213E-5</v>
      </c>
      <c r="ER28" s="413">
        <f xml:space="preserve"> 'FS Qtr'!ER$23</f>
        <v>-6.6711489818022045E-5</v>
      </c>
      <c r="ES28" s="413">
        <f xml:space="preserve"> 'FS Qtr'!ES$23</f>
        <v>-6.7459450396462346E-5</v>
      </c>
      <c r="ET28" s="413">
        <f xml:space="preserve"> 'FS Qtr'!ET$23</f>
        <v>-6.7473892900663776E-5</v>
      </c>
      <c r="EU28" s="413">
        <f xml:space="preserve"> 'FS Qtr'!EU$23</f>
        <v>-6.6753926217035892E-5</v>
      </c>
      <c r="EV28" s="413">
        <f xml:space="preserve"> 'FS Qtr'!EV$23</f>
        <v>-6.6761279058449166E-5</v>
      </c>
      <c r="EW28" s="413">
        <f xml:space="preserve"> 'FS Qtr'!EW$23</f>
        <v>-6.7503415078369605E-5</v>
      </c>
      <c r="EX28" s="413">
        <f xml:space="preserve"> 'FS Qtr'!EX$23</f>
        <v>-6.7516795633732694E-5</v>
      </c>
      <c r="EY28" s="413">
        <f xml:space="preserve"> 'FS Qtr'!EY$23</f>
        <v>-6.6061713335439576E-5</v>
      </c>
      <c r="EZ28" s="413">
        <f xml:space="preserve"> 'FS Qtr'!EZ$23</f>
        <v>-6.6806656594028331E-5</v>
      </c>
      <c r="FA28" s="413">
        <f xml:space="preserve"> 'FS Qtr'!FA$23</f>
        <v>-6.7550777996559566E-5</v>
      </c>
      <c r="FB28" s="413">
        <f xml:space="preserve"> 'FS Qtr'!FB$23</f>
        <v>-6.7564795721225638E-5</v>
      </c>
      <c r="FC28" s="413">
        <f xml:space="preserve"> 'FS Qtr'!FC$23</f>
        <v>-6.6105345581188752E-5</v>
      </c>
      <c r="FD28" s="413">
        <f xml:space="preserve"> 'FS Qtr'!FD$23</f>
        <v>-6.685329461670689E-5</v>
      </c>
      <c r="FE28" s="413">
        <f xml:space="preserve"> 'FS Qtr'!FE$23</f>
        <v>-6.7600052422658543E-5</v>
      </c>
      <c r="FF28" s="413">
        <f xml:space="preserve"> 'FS Qtr'!FF$23</f>
        <v>-6.7614494926859959E-5</v>
      </c>
      <c r="FG28" s="413">
        <f xml:space="preserve"> 'FS Qtr'!FG$23</f>
        <v>-6.6156249867896103E-5</v>
      </c>
      <c r="FH28" s="413">
        <f xml:space="preserve"> 'FS Qtr'!FH$23</f>
        <v>-6.6900772964118411E-5</v>
      </c>
      <c r="FI28" s="413">
        <f xml:space="preserve"> 'FS Qtr'!FI$23</f>
        <v>-6.7645079053404143E-5</v>
      </c>
      <c r="FJ28" s="413">
        <f xml:space="preserve"> 'FS Qtr'!FJ$23</f>
        <v>-6.7661008285979245E-5</v>
      </c>
      <c r="FK28" s="413">
        <f xml:space="preserve"> 'FS Qtr'!FK$23</f>
        <v>-6.6934596034619521E-5</v>
      </c>
      <c r="FL28" s="413">
        <f xml:space="preserve"> 'FS Qtr'!FL$23</f>
        <v>-6.6948251311529892E-5</v>
      </c>
      <c r="FM28" s="413">
        <f xml:space="preserve"> 'FS Qtr'!FM$23</f>
        <v>-6.7694141089735441E-5</v>
      </c>
      <c r="FN28" s="413">
        <f xml:space="preserve"> 'FS Qtr'!FN$23</f>
        <v>-6.7709220763239868E-5</v>
      </c>
      <c r="FO28" s="413">
        <f xml:space="preserve"> 'FS Qtr'!FO$23</f>
        <v>-6.6250578627753863E-5</v>
      </c>
      <c r="FP28" s="413">
        <f xml:space="preserve"> 'FS Qtr'!FP$23</f>
        <v>-6.7002242175621753E-5</v>
      </c>
      <c r="FQ28" s="413">
        <f xml:space="preserve"> 'FS Qtr'!FQ$23</f>
        <v>-6.7751273937238123E-5</v>
      </c>
      <c r="FR28" s="413">
        <f xml:space="preserve"> 'FS Qtr'!FR$23</f>
        <v>-6.7762955374459861E-5</v>
      </c>
      <c r="FS28" s="413">
        <f xml:space="preserve"> 'FS Qtr'!FS$23</f>
        <v>-6.6302106232257654E-5</v>
      </c>
      <c r="FT28" s="413">
        <f xml:space="preserve"> 'FS Qtr'!FT$23</f>
        <v>-6.7053922146698001E-5</v>
      </c>
      <c r="FU28" s="413">
        <f xml:space="preserve"> 'FS Qtr'!FU$23</f>
        <v>-6.7801610312175415E-5</v>
      </c>
      <c r="FV28" s="413">
        <f xml:space="preserve"> 'FS Qtr'!FV$23</f>
        <v>-6.7812442190326477E-5</v>
      </c>
      <c r="FW28" s="413">
        <f xml:space="preserve"> 'FS Qtr'!FW$23</f>
        <v>-6.6346361795803242E-5</v>
      </c>
      <c r="FX28" s="413">
        <f xml:space="preserve"> 'FS Qtr'!FX$23</f>
        <v>-6.7096148464528604E-5</v>
      </c>
      <c r="FY28" s="413">
        <f xml:space="preserve"> 'FS Qtr'!FY$23</f>
        <v>-6.7847274112224024E-5</v>
      </c>
      <c r="FZ28" s="413">
        <f xml:space="preserve"> 'FS Qtr'!FZ$23</f>
        <v>-6.7855982092698404E-5</v>
      </c>
      <c r="GA28" s="413">
        <f xml:space="preserve"> 'FS Qtr'!GA$23</f>
        <v>-6.7132912671595031E-5</v>
      </c>
      <c r="GB28" s="413">
        <f xml:space="preserve"> 'FS Qtr'!GB$23</f>
        <v>-6.7140895756558023E-5</v>
      </c>
      <c r="GC28" s="413">
        <f xml:space="preserve"> 'FS Qtr'!GC$23</f>
        <v>-6.7894637030413999E-5</v>
      </c>
      <c r="GD28" s="413">
        <f xml:space="preserve"> 'FS Qtr'!GD$23</f>
        <v>-6.7908867144847749E-5</v>
      </c>
      <c r="GE28" s="413">
        <f xml:space="preserve"> 'FS Qtr'!GE$23</f>
        <v>-6.6443183826846663E-5</v>
      </c>
      <c r="GF28" s="413">
        <f xml:space="preserve"> 'FS Qtr'!GF$23</f>
        <v>-6.7192575727634284E-5</v>
      </c>
      <c r="GG28" s="413">
        <f xml:space="preserve"> 'FS Qtr'!GG$23</f>
        <v>-6.7939451271391933E-5</v>
      </c>
      <c r="GH28" s="413">
        <f xml:space="preserve"> 'FS Qtr'!GH$23</f>
        <v>-6.7955168114199356E-5</v>
      </c>
      <c r="GI28" s="413">
        <f xml:space="preserve"> 'FS Qtr'!GI$23</f>
        <v>-6.6493257023158807E-5</v>
      </c>
      <c r="GJ28" s="413">
        <f xml:space="preserve"> 'FS Qtr'!GJ$23</f>
        <v>-6.724530610462671E-5</v>
      </c>
    </row>
    <row r="29" spans="1:192" x14ac:dyDescent="0.25">
      <c r="E29" s="132" t="str">
        <f t="shared" ref="E29:AJ29" si="33" xml:space="preserve"> E$65</f>
        <v>Dividends paid POS</v>
      </c>
      <c r="F29" s="132">
        <f t="shared" si="33"/>
        <v>0</v>
      </c>
      <c r="G29" s="132" t="str">
        <f t="shared" si="33"/>
        <v>$ 000s</v>
      </c>
      <c r="H29" s="132">
        <f t="shared" si="33"/>
        <v>32995.071773845564</v>
      </c>
      <c r="I29" s="132">
        <f t="shared" si="33"/>
        <v>0</v>
      </c>
      <c r="J29" s="132">
        <f t="shared" si="33"/>
        <v>0</v>
      </c>
      <c r="K29" s="132">
        <f t="shared" si="33"/>
        <v>0</v>
      </c>
      <c r="L29" s="132">
        <f t="shared" si="33"/>
        <v>0</v>
      </c>
      <c r="M29" s="132">
        <f t="shared" si="33"/>
        <v>0</v>
      </c>
      <c r="N29" s="132">
        <f t="shared" si="33"/>
        <v>0</v>
      </c>
      <c r="O29" s="132">
        <f t="shared" si="33"/>
        <v>0</v>
      </c>
      <c r="P29" s="132">
        <f t="shared" si="33"/>
        <v>0</v>
      </c>
      <c r="Q29" s="132">
        <f t="shared" si="33"/>
        <v>0</v>
      </c>
      <c r="R29" s="132">
        <f t="shared" si="33"/>
        <v>0</v>
      </c>
      <c r="S29" s="132">
        <f t="shared" si="33"/>
        <v>0</v>
      </c>
      <c r="T29" s="132">
        <f t="shared" si="33"/>
        <v>0</v>
      </c>
      <c r="U29" s="132">
        <f t="shared" si="33"/>
        <v>0</v>
      </c>
      <c r="V29" s="132">
        <f t="shared" si="33"/>
        <v>0</v>
      </c>
      <c r="W29" s="132">
        <f t="shared" si="33"/>
        <v>0</v>
      </c>
      <c r="X29" s="132">
        <f t="shared" si="33"/>
        <v>0</v>
      </c>
      <c r="Y29" s="132">
        <f t="shared" si="33"/>
        <v>0</v>
      </c>
      <c r="Z29" s="132">
        <f t="shared" si="33"/>
        <v>0</v>
      </c>
      <c r="AA29" s="132">
        <f t="shared" si="33"/>
        <v>0</v>
      </c>
      <c r="AB29" s="132">
        <f t="shared" si="33"/>
        <v>0</v>
      </c>
      <c r="AC29" s="132">
        <f t="shared" si="33"/>
        <v>0</v>
      </c>
      <c r="AD29" s="132">
        <f t="shared" si="33"/>
        <v>0</v>
      </c>
      <c r="AE29" s="132">
        <f t="shared" si="33"/>
        <v>0</v>
      </c>
      <c r="AF29" s="132">
        <f t="shared" si="33"/>
        <v>0</v>
      </c>
      <c r="AG29" s="132">
        <f t="shared" si="33"/>
        <v>0</v>
      </c>
      <c r="AH29" s="132">
        <f t="shared" si="33"/>
        <v>0</v>
      </c>
      <c r="AI29" s="132">
        <f t="shared" si="33"/>
        <v>0</v>
      </c>
      <c r="AJ29" s="132">
        <f t="shared" si="33"/>
        <v>0</v>
      </c>
      <c r="AK29" s="132">
        <f t="shared" ref="AK29:BP29" si="34" xml:space="preserve"> AK$65</f>
        <v>0</v>
      </c>
      <c r="AL29" s="132">
        <f t="shared" si="34"/>
        <v>0</v>
      </c>
      <c r="AM29" s="132">
        <f t="shared" si="34"/>
        <v>0</v>
      </c>
      <c r="AN29" s="132">
        <f t="shared" si="34"/>
        <v>0</v>
      </c>
      <c r="AO29" s="132">
        <f t="shared" si="34"/>
        <v>0</v>
      </c>
      <c r="AP29" s="132">
        <f t="shared" si="34"/>
        <v>0</v>
      </c>
      <c r="AQ29" s="132">
        <f t="shared" si="34"/>
        <v>0</v>
      </c>
      <c r="AR29" s="132">
        <f t="shared" si="34"/>
        <v>0</v>
      </c>
      <c r="AS29" s="132">
        <f t="shared" si="34"/>
        <v>0</v>
      </c>
      <c r="AT29" s="132">
        <f t="shared" si="34"/>
        <v>0</v>
      </c>
      <c r="AU29" s="132">
        <f t="shared" si="34"/>
        <v>0</v>
      </c>
      <c r="AV29" s="132">
        <f t="shared" si="34"/>
        <v>0</v>
      </c>
      <c r="AW29" s="132">
        <f t="shared" si="34"/>
        <v>0</v>
      </c>
      <c r="AX29" s="132">
        <f t="shared" si="34"/>
        <v>0</v>
      </c>
      <c r="AY29" s="132">
        <f t="shared" si="34"/>
        <v>0</v>
      </c>
      <c r="AZ29" s="132">
        <f t="shared" si="34"/>
        <v>0</v>
      </c>
      <c r="BA29" s="132">
        <f t="shared" si="34"/>
        <v>0</v>
      </c>
      <c r="BB29" s="132">
        <f t="shared" si="34"/>
        <v>0</v>
      </c>
      <c r="BC29" s="132">
        <f t="shared" si="34"/>
        <v>0</v>
      </c>
      <c r="BD29" s="132">
        <f t="shared" si="34"/>
        <v>0</v>
      </c>
      <c r="BE29" s="132">
        <f t="shared" si="34"/>
        <v>0</v>
      </c>
      <c r="BF29" s="132">
        <f t="shared" si="34"/>
        <v>0</v>
      </c>
      <c r="BG29" s="132">
        <f t="shared" si="34"/>
        <v>0</v>
      </c>
      <c r="BH29" s="132">
        <f t="shared" si="34"/>
        <v>0</v>
      </c>
      <c r="BI29" s="132">
        <f t="shared" si="34"/>
        <v>0</v>
      </c>
      <c r="BJ29" s="132">
        <f t="shared" si="34"/>
        <v>0</v>
      </c>
      <c r="BK29" s="132">
        <f t="shared" si="34"/>
        <v>0</v>
      </c>
      <c r="BL29" s="132">
        <f t="shared" si="34"/>
        <v>0</v>
      </c>
      <c r="BM29" s="132">
        <f t="shared" si="34"/>
        <v>0</v>
      </c>
      <c r="BN29" s="132">
        <f t="shared" si="34"/>
        <v>0</v>
      </c>
      <c r="BO29" s="132">
        <f t="shared" si="34"/>
        <v>0</v>
      </c>
      <c r="BP29" s="132">
        <f t="shared" si="34"/>
        <v>0</v>
      </c>
      <c r="BQ29" s="132">
        <f t="shared" ref="BQ29:CV29" si="35" xml:space="preserve"> BQ$65</f>
        <v>0</v>
      </c>
      <c r="BR29" s="132">
        <f t="shared" si="35"/>
        <v>0</v>
      </c>
      <c r="BS29" s="132">
        <f t="shared" si="35"/>
        <v>0</v>
      </c>
      <c r="BT29" s="132">
        <f t="shared" si="35"/>
        <v>0</v>
      </c>
      <c r="BU29" s="132">
        <f t="shared" si="35"/>
        <v>0</v>
      </c>
      <c r="BV29" s="132">
        <f t="shared" si="35"/>
        <v>0</v>
      </c>
      <c r="BW29" s="132">
        <f t="shared" si="35"/>
        <v>0</v>
      </c>
      <c r="BX29" s="132">
        <f t="shared" si="35"/>
        <v>0</v>
      </c>
      <c r="BY29" s="132">
        <f t="shared" si="35"/>
        <v>0</v>
      </c>
      <c r="BZ29" s="132">
        <f t="shared" si="35"/>
        <v>0</v>
      </c>
      <c r="CA29" s="132">
        <f t="shared" si="35"/>
        <v>0</v>
      </c>
      <c r="CB29" s="132">
        <f t="shared" si="35"/>
        <v>0</v>
      </c>
      <c r="CC29" s="132">
        <f t="shared" si="35"/>
        <v>0</v>
      </c>
      <c r="CD29" s="132">
        <f t="shared" si="35"/>
        <v>0</v>
      </c>
      <c r="CE29" s="132">
        <f t="shared" si="35"/>
        <v>0</v>
      </c>
      <c r="CF29" s="132">
        <f t="shared" si="35"/>
        <v>0</v>
      </c>
      <c r="CG29" s="132">
        <f t="shared" si="35"/>
        <v>0</v>
      </c>
      <c r="CH29" s="132">
        <f t="shared" si="35"/>
        <v>0</v>
      </c>
      <c r="CI29" s="132">
        <f t="shared" si="35"/>
        <v>0</v>
      </c>
      <c r="CJ29" s="132">
        <f t="shared" si="35"/>
        <v>0</v>
      </c>
      <c r="CK29" s="132">
        <f t="shared" si="35"/>
        <v>0</v>
      </c>
      <c r="CL29" s="132">
        <f t="shared" si="35"/>
        <v>0</v>
      </c>
      <c r="CM29" s="132">
        <f t="shared" si="35"/>
        <v>0</v>
      </c>
      <c r="CN29" s="132">
        <f t="shared" si="35"/>
        <v>0</v>
      </c>
      <c r="CO29" s="132">
        <f t="shared" si="35"/>
        <v>0</v>
      </c>
      <c r="CP29" s="132">
        <f t="shared" si="35"/>
        <v>1278.5543096059353</v>
      </c>
      <c r="CQ29" s="132">
        <f t="shared" si="35"/>
        <v>1173.1197180760555</v>
      </c>
      <c r="CR29" s="132">
        <f t="shared" si="35"/>
        <v>1202.3979961424611</v>
      </c>
      <c r="CS29" s="132">
        <f t="shared" si="35"/>
        <v>1550.1896376666841</v>
      </c>
      <c r="CT29" s="132">
        <f t="shared" si="35"/>
        <v>1524.2748774807412</v>
      </c>
      <c r="CU29" s="132">
        <f t="shared" si="35"/>
        <v>1144.7716697459489</v>
      </c>
      <c r="CV29" s="132">
        <f t="shared" si="35"/>
        <v>1173.5895508107728</v>
      </c>
      <c r="CW29" s="132">
        <f t="shared" ref="CW29:EB29" si="36" xml:space="preserve"> CW$65</f>
        <v>1519.7980730857805</v>
      </c>
      <c r="CX29" s="132">
        <f t="shared" si="36"/>
        <v>1494.2390234932345</v>
      </c>
      <c r="CY29" s="132">
        <f t="shared" si="36"/>
        <v>1129.4587413564218</v>
      </c>
      <c r="CZ29" s="132">
        <f t="shared" si="36"/>
        <v>1132.1517318460606</v>
      </c>
      <c r="DA29" s="132">
        <f t="shared" si="36"/>
        <v>1489.5714948409466</v>
      </c>
      <c r="DB29" s="132">
        <f t="shared" si="36"/>
        <v>1464.343017484033</v>
      </c>
      <c r="DC29" s="132">
        <f t="shared" si="36"/>
        <v>1088.5942547585721</v>
      </c>
      <c r="DD29" s="132">
        <f t="shared" si="36"/>
        <v>1116.3629333641429</v>
      </c>
      <c r="DE29" s="132">
        <f t="shared" si="36"/>
        <v>1459.3532823753812</v>
      </c>
      <c r="DF29" s="132">
        <f t="shared" si="36"/>
        <v>1434.4353820320196</v>
      </c>
      <c r="DG29" s="132">
        <f t="shared" si="36"/>
        <v>1060.5555491619393</v>
      </c>
      <c r="DH29" s="132">
        <f t="shared" si="36"/>
        <v>1087.7841673418482</v>
      </c>
      <c r="DI29" s="132">
        <f t="shared" si="36"/>
        <v>1429.1486901541161</v>
      </c>
      <c r="DJ29" s="132">
        <f t="shared" si="36"/>
        <v>1404.5249688580641</v>
      </c>
      <c r="DK29" s="132">
        <f t="shared" si="36"/>
        <v>1032.4580432785156</v>
      </c>
      <c r="DL29" s="132">
        <f t="shared" si="36"/>
        <v>1059.1023048177681</v>
      </c>
      <c r="DM29" s="132">
        <f t="shared" si="36"/>
        <v>1398.8345880178972</v>
      </c>
      <c r="DN29" s="132">
        <f t="shared" si="36"/>
        <v>1373.3902049660355</v>
      </c>
      <c r="DO29" s="132">
        <f t="shared" si="36"/>
        <v>774.06756308419006</v>
      </c>
      <c r="DP29" s="132">
        <f t="shared" si="36"/>
        <v>0</v>
      </c>
      <c r="DQ29" s="132">
        <f t="shared" si="36"/>
        <v>0</v>
      </c>
      <c r="DR29" s="132">
        <f t="shared" si="36"/>
        <v>0</v>
      </c>
      <c r="DS29" s="132">
        <f t="shared" si="36"/>
        <v>0</v>
      </c>
      <c r="DT29" s="132">
        <f t="shared" si="36"/>
        <v>0</v>
      </c>
      <c r="DU29" s="132">
        <f t="shared" si="36"/>
        <v>0</v>
      </c>
      <c r="DV29" s="132">
        <f t="shared" si="36"/>
        <v>0</v>
      </c>
      <c r="DW29" s="132">
        <f t="shared" si="36"/>
        <v>0</v>
      </c>
      <c r="DX29" s="132">
        <f t="shared" si="36"/>
        <v>0</v>
      </c>
      <c r="DY29" s="132">
        <f t="shared" si="36"/>
        <v>0</v>
      </c>
      <c r="DZ29" s="132">
        <f t="shared" si="36"/>
        <v>0</v>
      </c>
      <c r="EA29" s="132">
        <f t="shared" si="36"/>
        <v>0</v>
      </c>
      <c r="EB29" s="132">
        <f t="shared" si="36"/>
        <v>0</v>
      </c>
      <c r="EC29" s="132">
        <f t="shared" ref="EC29:FH29" si="37" xml:space="preserve"> EC$65</f>
        <v>0</v>
      </c>
      <c r="ED29" s="132">
        <f t="shared" si="37"/>
        <v>0</v>
      </c>
      <c r="EE29" s="132">
        <f t="shared" si="37"/>
        <v>0</v>
      </c>
      <c r="EF29" s="132">
        <f t="shared" si="37"/>
        <v>0</v>
      </c>
      <c r="EG29" s="132">
        <f t="shared" si="37"/>
        <v>0</v>
      </c>
      <c r="EH29" s="132">
        <f t="shared" si="37"/>
        <v>0</v>
      </c>
      <c r="EI29" s="132">
        <f t="shared" si="37"/>
        <v>0</v>
      </c>
      <c r="EJ29" s="132">
        <f t="shared" si="37"/>
        <v>0</v>
      </c>
      <c r="EK29" s="132">
        <f t="shared" si="37"/>
        <v>0</v>
      </c>
      <c r="EL29" s="132">
        <f t="shared" si="37"/>
        <v>0</v>
      </c>
      <c r="EM29" s="132">
        <f t="shared" si="37"/>
        <v>0</v>
      </c>
      <c r="EN29" s="132">
        <f t="shared" si="37"/>
        <v>0</v>
      </c>
      <c r="EO29" s="132">
        <f t="shared" si="37"/>
        <v>0</v>
      </c>
      <c r="EP29" s="132">
        <f t="shared" si="37"/>
        <v>0</v>
      </c>
      <c r="EQ29" s="132">
        <f t="shared" si="37"/>
        <v>0</v>
      </c>
      <c r="ER29" s="132">
        <f t="shared" si="37"/>
        <v>0</v>
      </c>
      <c r="ES29" s="132">
        <f t="shared" si="37"/>
        <v>0</v>
      </c>
      <c r="ET29" s="132">
        <f t="shared" si="37"/>
        <v>0</v>
      </c>
      <c r="EU29" s="132">
        <f t="shared" si="37"/>
        <v>0</v>
      </c>
      <c r="EV29" s="132">
        <f t="shared" si="37"/>
        <v>0</v>
      </c>
      <c r="EW29" s="132">
        <f t="shared" si="37"/>
        <v>0</v>
      </c>
      <c r="EX29" s="132">
        <f t="shared" si="37"/>
        <v>0</v>
      </c>
      <c r="EY29" s="132">
        <f t="shared" si="37"/>
        <v>0</v>
      </c>
      <c r="EZ29" s="132">
        <f t="shared" si="37"/>
        <v>0</v>
      </c>
      <c r="FA29" s="132">
        <f t="shared" si="37"/>
        <v>0</v>
      </c>
      <c r="FB29" s="132">
        <f t="shared" si="37"/>
        <v>0</v>
      </c>
      <c r="FC29" s="132">
        <f t="shared" si="37"/>
        <v>0</v>
      </c>
      <c r="FD29" s="132">
        <f t="shared" si="37"/>
        <v>0</v>
      </c>
      <c r="FE29" s="132">
        <f t="shared" si="37"/>
        <v>0</v>
      </c>
      <c r="FF29" s="132">
        <f t="shared" si="37"/>
        <v>0</v>
      </c>
      <c r="FG29" s="132">
        <f t="shared" si="37"/>
        <v>0</v>
      </c>
      <c r="FH29" s="132">
        <f t="shared" si="37"/>
        <v>0</v>
      </c>
      <c r="FI29" s="132">
        <f t="shared" ref="FI29:GJ29" si="38" xml:space="preserve"> FI$65</f>
        <v>0</v>
      </c>
      <c r="FJ29" s="132">
        <f t="shared" si="38"/>
        <v>0</v>
      </c>
      <c r="FK29" s="132">
        <f t="shared" si="38"/>
        <v>0</v>
      </c>
      <c r="FL29" s="132">
        <f t="shared" si="38"/>
        <v>0</v>
      </c>
      <c r="FM29" s="132">
        <f t="shared" si="38"/>
        <v>0</v>
      </c>
      <c r="FN29" s="132">
        <f t="shared" si="38"/>
        <v>0</v>
      </c>
      <c r="FO29" s="132">
        <f t="shared" si="38"/>
        <v>0</v>
      </c>
      <c r="FP29" s="132">
        <f t="shared" si="38"/>
        <v>0</v>
      </c>
      <c r="FQ29" s="132">
        <f t="shared" si="38"/>
        <v>0</v>
      </c>
      <c r="FR29" s="132">
        <f t="shared" si="38"/>
        <v>0</v>
      </c>
      <c r="FS29" s="132">
        <f t="shared" si="38"/>
        <v>0</v>
      </c>
      <c r="FT29" s="132">
        <f t="shared" si="38"/>
        <v>0</v>
      </c>
      <c r="FU29" s="132">
        <f t="shared" si="38"/>
        <v>0</v>
      </c>
      <c r="FV29" s="132">
        <f t="shared" si="38"/>
        <v>0</v>
      </c>
      <c r="FW29" s="132">
        <f t="shared" si="38"/>
        <v>0</v>
      </c>
      <c r="FX29" s="132">
        <f t="shared" si="38"/>
        <v>0</v>
      </c>
      <c r="FY29" s="132">
        <f t="shared" si="38"/>
        <v>0</v>
      </c>
      <c r="FZ29" s="132">
        <f t="shared" si="38"/>
        <v>0</v>
      </c>
      <c r="GA29" s="132">
        <f t="shared" si="38"/>
        <v>0</v>
      </c>
      <c r="GB29" s="132">
        <f t="shared" si="38"/>
        <v>0</v>
      </c>
      <c r="GC29" s="132">
        <f t="shared" si="38"/>
        <v>0</v>
      </c>
      <c r="GD29" s="132">
        <f t="shared" si="38"/>
        <v>0</v>
      </c>
      <c r="GE29" s="132">
        <f t="shared" si="38"/>
        <v>0</v>
      </c>
      <c r="GF29" s="132">
        <f t="shared" si="38"/>
        <v>0</v>
      </c>
      <c r="GG29" s="132">
        <f t="shared" si="38"/>
        <v>0</v>
      </c>
      <c r="GH29" s="132">
        <f t="shared" si="38"/>
        <v>0</v>
      </c>
      <c r="GI29" s="132">
        <f t="shared" si="38"/>
        <v>0</v>
      </c>
      <c r="GJ29" s="132">
        <f t="shared" si="38"/>
        <v>0</v>
      </c>
    </row>
    <row r="30" spans="1:192" x14ac:dyDescent="0.25">
      <c r="A30" s="414"/>
      <c r="B30" s="414"/>
      <c r="C30" s="415"/>
      <c r="D30" s="416"/>
      <c r="E30" s="417" t="s">
        <v>144</v>
      </c>
      <c r="F30" s="417"/>
      <c r="G30" s="417" t="str">
        <f xml:space="preserve"> SMU</f>
        <v>$ 000s</v>
      </c>
      <c r="H30" s="417"/>
      <c r="I30" s="418"/>
      <c r="J30" s="417">
        <f t="shared" ref="J30:BU30" si="39" xml:space="preserve"> IF( J25 = 1, $F24, J27 + J28 - J29)</f>
        <v>0</v>
      </c>
      <c r="K30" s="417">
        <f t="shared" si="39"/>
        <v>0</v>
      </c>
      <c r="L30" s="417">
        <f t="shared" si="39"/>
        <v>0</v>
      </c>
      <c r="M30" s="417">
        <f t="shared" si="39"/>
        <v>0</v>
      </c>
      <c r="N30" s="417">
        <f t="shared" si="39"/>
        <v>0</v>
      </c>
      <c r="O30" s="417">
        <f t="shared" si="39"/>
        <v>0</v>
      </c>
      <c r="P30" s="417">
        <f t="shared" si="39"/>
        <v>0</v>
      </c>
      <c r="Q30" s="417">
        <f t="shared" si="39"/>
        <v>0</v>
      </c>
      <c r="R30" s="417">
        <f t="shared" si="39"/>
        <v>0</v>
      </c>
      <c r="S30" s="417">
        <f t="shared" si="39"/>
        <v>-754.63633208004592</v>
      </c>
      <c r="T30" s="417">
        <f t="shared" si="39"/>
        <v>-1070.3754927697271</v>
      </c>
      <c r="U30" s="417">
        <f t="shared" si="39"/>
        <v>-1296.85783996039</v>
      </c>
      <c r="V30" s="417">
        <f t="shared" si="39"/>
        <v>-1950.4776533468153</v>
      </c>
      <c r="W30" s="417">
        <f t="shared" si="39"/>
        <v>-2693.1238857329458</v>
      </c>
      <c r="X30" s="417">
        <f t="shared" si="39"/>
        <v>-2990.2654645340876</v>
      </c>
      <c r="Y30" s="417">
        <f t="shared" si="39"/>
        <v>-3198.1727606348209</v>
      </c>
      <c r="Z30" s="417">
        <f t="shared" si="39"/>
        <v>-3830.6947941568596</v>
      </c>
      <c r="AA30" s="417">
        <f t="shared" si="39"/>
        <v>-4545.7930973104903</v>
      </c>
      <c r="AB30" s="417">
        <f t="shared" si="39"/>
        <v>-4823.9865361058883</v>
      </c>
      <c r="AC30" s="417">
        <f t="shared" si="39"/>
        <v>-5012.2820016792957</v>
      </c>
      <c r="AD30" s="417">
        <f t="shared" si="39"/>
        <v>-5622.7026985118418</v>
      </c>
      <c r="AE30" s="417">
        <f t="shared" si="39"/>
        <v>-6316.1795335104489</v>
      </c>
      <c r="AF30" s="417">
        <f t="shared" si="39"/>
        <v>-6574.0611334028526</v>
      </c>
      <c r="AG30" s="417">
        <f t="shared" si="39"/>
        <v>-6741.5470780172627</v>
      </c>
      <c r="AH30" s="417">
        <f t="shared" si="39"/>
        <v>-7328.6646594325621</v>
      </c>
      <c r="AI30" s="417">
        <f t="shared" si="39"/>
        <v>-7999.3476740600299</v>
      </c>
      <c r="AJ30" s="417">
        <f t="shared" si="39"/>
        <v>-8235.7284849408443</v>
      </c>
      <c r="AK30" s="417">
        <f t="shared" si="39"/>
        <v>-8381.160878658462</v>
      </c>
      <c r="AL30" s="417">
        <f t="shared" si="39"/>
        <v>-8943.7137321971168</v>
      </c>
      <c r="AM30" s="417">
        <f t="shared" si="39"/>
        <v>-9595.2790950286726</v>
      </c>
      <c r="AN30" s="417">
        <f t="shared" si="39"/>
        <v>-9808.6415229427384</v>
      </c>
      <c r="AO30" s="417">
        <f t="shared" si="39"/>
        <v>-9930.9003969043697</v>
      </c>
      <c r="AP30" s="417">
        <f t="shared" si="39"/>
        <v>-10467.736667308451</v>
      </c>
      <c r="AQ30" s="417">
        <f t="shared" si="39"/>
        <v>-11089.355989448639</v>
      </c>
      <c r="AR30" s="417">
        <f t="shared" si="39"/>
        <v>-11278.946412741629</v>
      </c>
      <c r="AS30" s="417">
        <f t="shared" si="39"/>
        <v>-11376.586835772461</v>
      </c>
      <c r="AT30" s="417">
        <f t="shared" si="39"/>
        <v>-11886.287055545101</v>
      </c>
      <c r="AU30" s="417">
        <f t="shared" si="39"/>
        <v>-12481.405803994763</v>
      </c>
      <c r="AV30" s="417">
        <f t="shared" si="39"/>
        <v>-12645.585052283081</v>
      </c>
      <c r="AW30" s="417">
        <f t="shared" si="39"/>
        <v>-12717.170006347154</v>
      </c>
      <c r="AX30" s="417">
        <f t="shared" si="39"/>
        <v>-13198.275928547153</v>
      </c>
      <c r="AY30" s="417">
        <f t="shared" si="39"/>
        <v>-13765.525731412572</v>
      </c>
      <c r="AZ30" s="417">
        <f t="shared" si="39"/>
        <v>-13902.935992278497</v>
      </c>
      <c r="BA30" s="417">
        <f t="shared" si="39"/>
        <v>-13946.955439776335</v>
      </c>
      <c r="BB30" s="417">
        <f t="shared" si="39"/>
        <v>-14397.915411598569</v>
      </c>
      <c r="BC30" s="417">
        <f t="shared" si="39"/>
        <v>-14938.029975185891</v>
      </c>
      <c r="BD30" s="417">
        <f t="shared" si="39"/>
        <v>-15046.689100171596</v>
      </c>
      <c r="BE30" s="417">
        <f t="shared" si="39"/>
        <v>-15061.55729724529</v>
      </c>
      <c r="BF30" s="417">
        <f t="shared" si="39"/>
        <v>-15480.789282194733</v>
      </c>
      <c r="BG30" s="417">
        <f t="shared" si="39"/>
        <v>-15987.749508791914</v>
      </c>
      <c r="BH30" s="417">
        <f t="shared" si="39"/>
        <v>-16066.648587227477</v>
      </c>
      <c r="BI30" s="417">
        <f t="shared" si="39"/>
        <v>-16050.69021175667</v>
      </c>
      <c r="BJ30" s="417">
        <f t="shared" si="39"/>
        <v>-16436.511449067584</v>
      </c>
      <c r="BK30" s="417">
        <f t="shared" si="39"/>
        <v>-16910.888189838599</v>
      </c>
      <c r="BL30" s="417">
        <f t="shared" si="39"/>
        <v>-16949.184589102162</v>
      </c>
      <c r="BM30" s="417">
        <f t="shared" si="39"/>
        <v>-16882.019269123066</v>
      </c>
      <c r="BN30" s="417">
        <f t="shared" si="39"/>
        <v>-17202.063749974259</v>
      </c>
      <c r="BO30" s="417">
        <f t="shared" si="39"/>
        <v>-17551.684719391524</v>
      </c>
      <c r="BP30" s="417">
        <f t="shared" si="39"/>
        <v>-17472.541703334893</v>
      </c>
      <c r="BQ30" s="417">
        <f t="shared" si="39"/>
        <v>-17294.639256334951</v>
      </c>
      <c r="BR30" s="417">
        <f t="shared" si="39"/>
        <v>-17510.619227192426</v>
      </c>
      <c r="BS30" s="417">
        <f t="shared" si="39"/>
        <v>-17812.761942479487</v>
      </c>
      <c r="BT30" s="417">
        <f t="shared" si="39"/>
        <v>-17687.17832001004</v>
      </c>
      <c r="BU30" s="417">
        <f t="shared" si="39"/>
        <v>-17462.610424425799</v>
      </c>
      <c r="BV30" s="417">
        <f t="shared" ref="BV30:EG30" si="40" xml:space="preserve"> IF( BV25 = 1, $F24, BV27 + BV28 - BV29)</f>
        <v>-17629.040098430931</v>
      </c>
      <c r="BW30" s="417">
        <f t="shared" si="40"/>
        <v>-17880.717956835633</v>
      </c>
      <c r="BX30" s="417">
        <f t="shared" si="40"/>
        <v>-17706.037233795581</v>
      </c>
      <c r="BY30" s="417">
        <f t="shared" si="40"/>
        <v>-17431.705998606682</v>
      </c>
      <c r="BZ30" s="417">
        <f t="shared" si="40"/>
        <v>-17545.443589846585</v>
      </c>
      <c r="CA30" s="417">
        <f t="shared" si="40"/>
        <v>-16662.059229014176</v>
      </c>
      <c r="CB30" s="417">
        <f t="shared" si="40"/>
        <v>-15353.420541605543</v>
      </c>
      <c r="CC30" s="417">
        <f t="shared" si="40"/>
        <v>-13944.597953752909</v>
      </c>
      <c r="CD30" s="417">
        <f t="shared" si="40"/>
        <v>-12920.866304901247</v>
      </c>
      <c r="CE30" s="417">
        <f t="shared" si="40"/>
        <v>-11980.29862313109</v>
      </c>
      <c r="CF30" s="417">
        <f t="shared" si="40"/>
        <v>-10615.509909672397</v>
      </c>
      <c r="CG30" s="417">
        <f t="shared" si="40"/>
        <v>-9149.9403130776191</v>
      </c>
      <c r="CH30" s="417">
        <f t="shared" si="40"/>
        <v>-8066.4311753943093</v>
      </c>
      <c r="CI30" s="417">
        <f t="shared" si="40"/>
        <v>-7064.9861414532143</v>
      </c>
      <c r="CJ30" s="417">
        <f t="shared" si="40"/>
        <v>-5640.0903925263055</v>
      </c>
      <c r="CK30" s="417">
        <f t="shared" si="40"/>
        <v>-4113.9337333120775</v>
      </c>
      <c r="CL30" s="417">
        <f t="shared" si="40"/>
        <v>-2966.7500164954331</v>
      </c>
      <c r="CM30" s="417">
        <f t="shared" si="40"/>
        <v>-1900.5174993219714</v>
      </c>
      <c r="CN30" s="417">
        <f t="shared" si="40"/>
        <v>-412.13669390267046</v>
      </c>
      <c r="CO30" s="417">
        <f t="shared" si="40"/>
        <v>1173.4894284360412</v>
      </c>
      <c r="CP30" s="417">
        <f t="shared" si="40"/>
        <v>1099.3591557303764</v>
      </c>
      <c r="CQ30" s="417">
        <f t="shared" si="40"/>
        <v>1028.921423946033</v>
      </c>
      <c r="CR30" s="417">
        <f t="shared" si="40"/>
        <v>1330.1767210855483</v>
      </c>
      <c r="CS30" s="417">
        <f t="shared" si="40"/>
        <v>1363.8346375088581</v>
      </c>
      <c r="CT30" s="417">
        <f t="shared" si="40"/>
        <v>1022.4360063812985</v>
      </c>
      <c r="CU30" s="417">
        <f t="shared" si="40"/>
        <v>955.02904896753603</v>
      </c>
      <c r="CV30" s="417">
        <f t="shared" si="40"/>
        <v>1257.7806353491123</v>
      </c>
      <c r="CW30" s="417">
        <f t="shared" si="40"/>
        <v>1294.1189838372313</v>
      </c>
      <c r="CX30" s="417">
        <f t="shared" si="40"/>
        <v>957.03995630483269</v>
      </c>
      <c r="CY30" s="417">
        <f t="shared" si="40"/>
        <v>879.25882682973793</v>
      </c>
      <c r="CZ30" s="417">
        <f t="shared" si="40"/>
        <v>1195.7761751082676</v>
      </c>
      <c r="DA30" s="417">
        <f t="shared" si="40"/>
        <v>1234.2720533010126</v>
      </c>
      <c r="DB30" s="417">
        <f t="shared" si="40"/>
        <v>901.00494058463232</v>
      </c>
      <c r="DC30" s="417">
        <f t="shared" si="40"/>
        <v>837.97261794758788</v>
      </c>
      <c r="DD30" s="417">
        <f t="shared" si="40"/>
        <v>1142.1880022905216</v>
      </c>
      <c r="DE30" s="417">
        <f t="shared" si="40"/>
        <v>1182.4163141498129</v>
      </c>
      <c r="DF30" s="417">
        <f t="shared" si="40"/>
        <v>852.54614001508503</v>
      </c>
      <c r="DG30" s="417">
        <f t="shared" si="40"/>
        <v>791.09264549736827</v>
      </c>
      <c r="DH30" s="417">
        <f t="shared" si="40"/>
        <v>1095.4616627311882</v>
      </c>
      <c r="DI30" s="417">
        <f t="shared" si="40"/>
        <v>1137.0763825497697</v>
      </c>
      <c r="DJ30" s="417">
        <f t="shared" si="40"/>
        <v>810.26369297592669</v>
      </c>
      <c r="DK30" s="417">
        <f t="shared" si="40"/>
        <v>750.04552857055819</v>
      </c>
      <c r="DL30" s="417">
        <f t="shared" si="40"/>
        <v>1054.278754299823</v>
      </c>
      <c r="DM30" s="417">
        <f t="shared" si="40"/>
        <v>1096.9988265671386</v>
      </c>
      <c r="DN30" s="417">
        <f t="shared" si="40"/>
        <v>774.06762946690287</v>
      </c>
      <c r="DO30" s="417">
        <f t="shared" si="40"/>
        <v>0</v>
      </c>
      <c r="DP30" s="417">
        <f t="shared" si="40"/>
        <v>-6.6398048692632781E-5</v>
      </c>
      <c r="DQ30" s="417">
        <f t="shared" si="40"/>
        <v>-1.3353530381154285E-4</v>
      </c>
      <c r="DR30" s="417">
        <f t="shared" si="40"/>
        <v>-2.0068806338349266E-4</v>
      </c>
      <c r="DS30" s="417">
        <f t="shared" si="40"/>
        <v>-2.6638991457780088E-4</v>
      </c>
      <c r="DT30" s="417">
        <f t="shared" si="40"/>
        <v>-3.3283670210494459E-4</v>
      </c>
      <c r="DU30" s="417">
        <f t="shared" si="40"/>
        <v>-4.0002556793739799E-4</v>
      </c>
      <c r="DV30" s="417">
        <f t="shared" si="40"/>
        <v>-4.6722314175032573E-4</v>
      </c>
      <c r="DW30" s="417">
        <f t="shared" si="40"/>
        <v>-5.3297215732456282E-4</v>
      </c>
      <c r="DX30" s="417">
        <f t="shared" si="40"/>
        <v>-5.9946516271201864E-4</v>
      </c>
      <c r="DY30" s="417">
        <f t="shared" si="40"/>
        <v>-6.6669650649800558E-4</v>
      </c>
      <c r="DZ30" s="417">
        <f t="shared" si="40"/>
        <v>-7.3393677065423457E-4</v>
      </c>
      <c r="EA30" s="417">
        <f t="shared" si="40"/>
        <v>-7.9972900292902323E-4</v>
      </c>
      <c r="EB30" s="417">
        <f t="shared" si="40"/>
        <v>-8.6626024309182812E-4</v>
      </c>
      <c r="EC30" s="417">
        <f t="shared" si="40"/>
        <v>-9.3353215332343971E-4</v>
      </c>
      <c r="ED30" s="417">
        <f t="shared" si="40"/>
        <v>-1.0008195680080911E-3</v>
      </c>
      <c r="EE30" s="417">
        <f t="shared" si="40"/>
        <v>-1.0673867320532295E-3</v>
      </c>
      <c r="EF30" s="417">
        <f t="shared" si="40"/>
        <v>-1.1339650304010795E-3</v>
      </c>
      <c r="EG30" s="417">
        <f t="shared" si="40"/>
        <v>-1.201289400905305E-3</v>
      </c>
      <c r="EH30" s="417">
        <f t="shared" ref="EH30:GJ30" si="41" xml:space="preserve"> IF( EH25 = 1, $F24, EH27 + EH28 - EH29)</f>
        <v>-1.2686229041695403E-3</v>
      </c>
      <c r="EI30" s="417">
        <f t="shared" si="41"/>
        <v>-1.3345055175248094E-3</v>
      </c>
      <c r="EJ30" s="417">
        <f t="shared" si="41"/>
        <v>-1.4011294034894217E-3</v>
      </c>
      <c r="EK30" s="417">
        <f t="shared" si="41"/>
        <v>-1.4685004997425342E-3</v>
      </c>
      <c r="EL30" s="417">
        <f t="shared" si="41"/>
        <v>-1.535885401330545E-3</v>
      </c>
      <c r="EM30" s="417">
        <f t="shared" si="41"/>
        <v>-1.6018133091123539E-3</v>
      </c>
      <c r="EN30" s="417">
        <f t="shared" si="41"/>
        <v>-1.6684817322878123E-3</v>
      </c>
      <c r="EO30" s="417">
        <f t="shared" si="41"/>
        <v>-1.7358923330377111E-3</v>
      </c>
      <c r="EP30" s="417">
        <f t="shared" si="41"/>
        <v>-1.8033127037169225E-3</v>
      </c>
      <c r="EQ30" s="417">
        <f t="shared" si="41"/>
        <v>-1.8692796727473066E-3</v>
      </c>
      <c r="ER30" s="417">
        <f t="shared" si="41"/>
        <v>-1.9359911625653286E-3</v>
      </c>
      <c r="ES30" s="417">
        <f t="shared" si="41"/>
        <v>-2.0034506129617911E-3</v>
      </c>
      <c r="ET30" s="417">
        <f t="shared" si="41"/>
        <v>-2.0709245058624548E-3</v>
      </c>
      <c r="EU30" s="417">
        <f t="shared" si="41"/>
        <v>-2.1376784320794907E-3</v>
      </c>
      <c r="EV30" s="417">
        <f t="shared" si="41"/>
        <v>-2.2044397111379401E-3</v>
      </c>
      <c r="EW30" s="417">
        <f t="shared" si="41"/>
        <v>-2.2719431262163098E-3</v>
      </c>
      <c r="EX30" s="417">
        <f t="shared" si="41"/>
        <v>-2.3394599218500424E-3</v>
      </c>
      <c r="EY30" s="417">
        <f t="shared" si="41"/>
        <v>-2.4055216351854818E-3</v>
      </c>
      <c r="EZ30" s="417">
        <f t="shared" si="41"/>
        <v>-2.47232829177951E-3</v>
      </c>
      <c r="FA30" s="417">
        <f t="shared" si="41"/>
        <v>-2.5398790697760696E-3</v>
      </c>
      <c r="FB30" s="417">
        <f t="shared" si="41"/>
        <v>-2.607443865497295E-3</v>
      </c>
      <c r="FC30" s="417">
        <f t="shared" si="41"/>
        <v>-2.6735492110784836E-3</v>
      </c>
      <c r="FD30" s="417">
        <f t="shared" si="41"/>
        <v>-2.7404025056951904E-3</v>
      </c>
      <c r="FE30" s="417">
        <f t="shared" si="41"/>
        <v>-2.8080025581178488E-3</v>
      </c>
      <c r="FF30" s="417">
        <f t="shared" si="41"/>
        <v>-2.8756170530447088E-3</v>
      </c>
      <c r="FG30" s="417">
        <f t="shared" si="41"/>
        <v>-2.9417733029126051E-3</v>
      </c>
      <c r="FH30" s="417">
        <f t="shared" si="41"/>
        <v>-3.0086740758767236E-3</v>
      </c>
      <c r="FI30" s="417">
        <f t="shared" si="41"/>
        <v>-3.0763191549301279E-3</v>
      </c>
      <c r="FJ30" s="417">
        <f t="shared" si="41"/>
        <v>-3.1439801632161071E-3</v>
      </c>
      <c r="FK30" s="417">
        <f t="shared" si="41"/>
        <v>-3.2109147592507266E-3</v>
      </c>
      <c r="FL30" s="417">
        <f t="shared" si="41"/>
        <v>-3.2778630105622566E-3</v>
      </c>
      <c r="FM30" s="417">
        <f t="shared" si="41"/>
        <v>-3.3455571516519921E-3</v>
      </c>
      <c r="FN30" s="417">
        <f t="shared" si="41"/>
        <v>-3.4132663724152318E-3</v>
      </c>
      <c r="FO30" s="417">
        <f t="shared" si="41"/>
        <v>-3.4795169510429855E-3</v>
      </c>
      <c r="FP30" s="417">
        <f t="shared" si="41"/>
        <v>-3.5465191932186071E-3</v>
      </c>
      <c r="FQ30" s="417">
        <f t="shared" si="41"/>
        <v>-3.614270467155845E-3</v>
      </c>
      <c r="FR30" s="417">
        <f t="shared" si="41"/>
        <v>-3.6820334225303049E-3</v>
      </c>
      <c r="FS30" s="417">
        <f t="shared" si="41"/>
        <v>-3.7483355287625626E-3</v>
      </c>
      <c r="FT30" s="417">
        <f t="shared" si="41"/>
        <v>-3.8153894509092606E-3</v>
      </c>
      <c r="FU30" s="417">
        <f t="shared" si="41"/>
        <v>-3.8831910612214362E-3</v>
      </c>
      <c r="FV30" s="417">
        <f t="shared" si="41"/>
        <v>-3.9510035034117626E-3</v>
      </c>
      <c r="FW30" s="417">
        <f t="shared" si="41"/>
        <v>-4.0173498652075661E-3</v>
      </c>
      <c r="FX30" s="417">
        <f t="shared" si="41"/>
        <v>-4.084446013672095E-3</v>
      </c>
      <c r="FY30" s="417">
        <f t="shared" si="41"/>
        <v>-4.1522932877843186E-3</v>
      </c>
      <c r="FZ30" s="417">
        <f t="shared" si="41"/>
        <v>-4.2201492698770169E-3</v>
      </c>
      <c r="GA30" s="417">
        <f t="shared" si="41"/>
        <v>-4.2872821825486115E-3</v>
      </c>
      <c r="GB30" s="417">
        <f t="shared" si="41"/>
        <v>-4.3544230783051693E-3</v>
      </c>
      <c r="GC30" s="417">
        <f t="shared" si="41"/>
        <v>-4.4223177153355836E-3</v>
      </c>
      <c r="GD30" s="417">
        <f t="shared" si="41"/>
        <v>-4.490226582480431E-3</v>
      </c>
      <c r="GE30" s="417">
        <f t="shared" si="41"/>
        <v>-4.5566697663072774E-3</v>
      </c>
      <c r="GF30" s="417">
        <f t="shared" si="41"/>
        <v>-4.623862342034912E-3</v>
      </c>
      <c r="GG30" s="417">
        <f t="shared" si="41"/>
        <v>-4.6918017933063041E-3</v>
      </c>
      <c r="GH30" s="417">
        <f t="shared" si="41"/>
        <v>-4.7597569614205035E-3</v>
      </c>
      <c r="GI30" s="417">
        <f t="shared" si="41"/>
        <v>-4.8262502184436623E-3</v>
      </c>
      <c r="GJ30" s="417">
        <f t="shared" si="41"/>
        <v>-4.8934955245482888E-3</v>
      </c>
    </row>
    <row r="33" spans="1:192" x14ac:dyDescent="0.25">
      <c r="A33" s="15" t="s">
        <v>146</v>
      </c>
    </row>
    <row r="35" spans="1:192" x14ac:dyDescent="0.25">
      <c r="A35" s="228"/>
      <c r="B35" s="228"/>
      <c r="C35" s="229"/>
      <c r="D35" s="230"/>
      <c r="E35" s="424" t="str">
        <f xml:space="preserve"> InpC!E$168</f>
        <v xml:space="preserve">Retained cash - initial balance </v>
      </c>
      <c r="F35" s="424">
        <f xml:space="preserve"> InpC!F$168</f>
        <v>0</v>
      </c>
      <c r="G35" s="424" t="str">
        <f xml:space="preserve"> InpC!G$168</f>
        <v>$ 000s</v>
      </c>
      <c r="H35" s="232"/>
      <c r="I35" s="232"/>
      <c r="J35" s="231"/>
      <c r="K35" s="231"/>
      <c r="L35" s="231"/>
      <c r="M35" s="231"/>
      <c r="N35" s="231"/>
      <c r="O35" s="231"/>
      <c r="P35" s="231"/>
      <c r="Q35" s="231"/>
      <c r="R35" s="231"/>
      <c r="S35" s="231"/>
      <c r="T35" s="231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  <c r="CK35" s="231"/>
      <c r="CL35" s="231"/>
      <c r="CM35" s="231"/>
      <c r="CN35" s="231"/>
      <c r="CO35" s="231"/>
      <c r="CP35" s="231"/>
      <c r="CQ35" s="231"/>
      <c r="CR35" s="231"/>
      <c r="CS35" s="231"/>
      <c r="CT35" s="231"/>
      <c r="CU35" s="231"/>
      <c r="CV35" s="231"/>
      <c r="CW35" s="231"/>
      <c r="CX35" s="231"/>
      <c r="CY35" s="231"/>
      <c r="CZ35" s="231"/>
      <c r="DA35" s="231"/>
      <c r="DB35" s="231"/>
      <c r="DC35" s="231"/>
      <c r="DD35" s="231"/>
      <c r="DE35" s="231"/>
      <c r="DF35" s="231"/>
      <c r="DG35" s="231"/>
      <c r="DH35" s="231"/>
      <c r="DI35" s="231"/>
      <c r="DJ35" s="231"/>
      <c r="DK35" s="231"/>
      <c r="DL35" s="231"/>
      <c r="DM35" s="231"/>
      <c r="DN35" s="231"/>
      <c r="DO35" s="231"/>
      <c r="DP35" s="231"/>
      <c r="DQ35" s="231"/>
      <c r="DR35" s="231"/>
      <c r="DS35" s="231"/>
      <c r="DT35" s="231"/>
      <c r="DU35" s="231"/>
      <c r="DV35" s="231"/>
      <c r="DW35" s="231"/>
      <c r="DX35" s="231"/>
      <c r="DY35" s="231"/>
      <c r="DZ35" s="231"/>
      <c r="EA35" s="231"/>
      <c r="EB35" s="231"/>
      <c r="EC35" s="231"/>
      <c r="ED35" s="231"/>
      <c r="EE35" s="231"/>
      <c r="EF35" s="231"/>
      <c r="EG35" s="231"/>
      <c r="EH35" s="231"/>
      <c r="EI35" s="231"/>
      <c r="EJ35" s="231"/>
      <c r="EK35" s="231"/>
      <c r="EL35" s="231"/>
      <c r="EM35" s="231"/>
      <c r="EN35" s="231"/>
      <c r="EO35" s="231"/>
      <c r="EP35" s="231"/>
      <c r="EQ35" s="231"/>
      <c r="ER35" s="231"/>
      <c r="ES35" s="231"/>
      <c r="ET35" s="231"/>
      <c r="EU35" s="231"/>
      <c r="EV35" s="231"/>
      <c r="EW35" s="231"/>
      <c r="EX35" s="231"/>
      <c r="EY35" s="231"/>
      <c r="EZ35" s="231"/>
      <c r="FA35" s="231"/>
      <c r="FB35" s="231"/>
      <c r="FC35" s="231"/>
      <c r="FD35" s="231"/>
      <c r="FE35" s="231"/>
      <c r="FF35" s="231"/>
      <c r="FG35" s="231"/>
      <c r="FH35" s="231"/>
      <c r="FI35" s="231"/>
      <c r="FJ35" s="231"/>
      <c r="FK35" s="231"/>
      <c r="FL35" s="231"/>
      <c r="FM35" s="231"/>
      <c r="FN35" s="231"/>
      <c r="FO35" s="231"/>
      <c r="FP35" s="231"/>
      <c r="FQ35" s="231"/>
      <c r="FR35" s="231"/>
      <c r="FS35" s="231"/>
      <c r="FT35" s="231"/>
      <c r="FU35" s="231"/>
      <c r="FV35" s="231"/>
      <c r="FW35" s="231"/>
      <c r="FX35" s="231"/>
      <c r="FY35" s="231"/>
      <c r="FZ35" s="231"/>
      <c r="GA35" s="231"/>
      <c r="GB35" s="231"/>
      <c r="GC35" s="231"/>
      <c r="GD35" s="231"/>
      <c r="GE35" s="231"/>
      <c r="GF35" s="231"/>
      <c r="GG35" s="231"/>
      <c r="GH35" s="231"/>
      <c r="GI35" s="231"/>
      <c r="GJ35" s="231"/>
    </row>
    <row r="36" spans="1:192" x14ac:dyDescent="0.25">
      <c r="E36" s="238" t="str">
        <f xml:space="preserve"> Time!E$83</f>
        <v>End of construction period flag</v>
      </c>
      <c r="F36" s="238">
        <f xml:space="preserve"> Time!F$83</f>
        <v>0</v>
      </c>
      <c r="G36" s="238" t="str">
        <f xml:space="preserve"> Time!G$83</f>
        <v>flag</v>
      </c>
      <c r="H36" s="238">
        <f xml:space="preserve"> Time!H$83</f>
        <v>1</v>
      </c>
      <c r="I36" s="238">
        <f xml:space="preserve"> Time!I$83</f>
        <v>0</v>
      </c>
      <c r="J36" s="238">
        <f xml:space="preserve"> Time!J$83</f>
        <v>0</v>
      </c>
      <c r="K36" s="238">
        <f xml:space="preserve"> Time!K$83</f>
        <v>0</v>
      </c>
      <c r="L36" s="238">
        <f xml:space="preserve"> Time!L$83</f>
        <v>0</v>
      </c>
      <c r="M36" s="238">
        <f xml:space="preserve"> Time!M$83</f>
        <v>0</v>
      </c>
      <c r="N36" s="238">
        <f xml:space="preserve"> Time!N$83</f>
        <v>0</v>
      </c>
      <c r="O36" s="238">
        <f xml:space="preserve"> Time!O$83</f>
        <v>0</v>
      </c>
      <c r="P36" s="238">
        <f xml:space="preserve"> Time!P$83</f>
        <v>0</v>
      </c>
      <c r="Q36" s="238">
        <f xml:space="preserve"> Time!Q$83</f>
        <v>0</v>
      </c>
      <c r="R36" s="238">
        <f xml:space="preserve"> Time!R$83</f>
        <v>1</v>
      </c>
      <c r="S36" s="238">
        <f xml:space="preserve"> Time!S$83</f>
        <v>0</v>
      </c>
      <c r="T36" s="238">
        <f xml:space="preserve"> Time!T$83</f>
        <v>0</v>
      </c>
      <c r="U36" s="238">
        <f xml:space="preserve"> Time!U$83</f>
        <v>0</v>
      </c>
      <c r="V36" s="238">
        <f xml:space="preserve"> Time!V$83</f>
        <v>0</v>
      </c>
      <c r="W36" s="238">
        <f xml:space="preserve"> Time!W$83</f>
        <v>0</v>
      </c>
      <c r="X36" s="238">
        <f xml:space="preserve"> Time!X$83</f>
        <v>0</v>
      </c>
      <c r="Y36" s="238">
        <f xml:space="preserve"> Time!Y$83</f>
        <v>0</v>
      </c>
      <c r="Z36" s="238">
        <f xml:space="preserve"> Time!Z$83</f>
        <v>0</v>
      </c>
      <c r="AA36" s="238">
        <f xml:space="preserve"> Time!AA$83</f>
        <v>0</v>
      </c>
      <c r="AB36" s="238">
        <f xml:space="preserve"> Time!AB$83</f>
        <v>0</v>
      </c>
      <c r="AC36" s="238">
        <f xml:space="preserve"> Time!AC$83</f>
        <v>0</v>
      </c>
      <c r="AD36" s="238">
        <f xml:space="preserve"> Time!AD$83</f>
        <v>0</v>
      </c>
      <c r="AE36" s="238">
        <f xml:space="preserve"> Time!AE$83</f>
        <v>0</v>
      </c>
      <c r="AF36" s="238">
        <f xml:space="preserve"> Time!AF$83</f>
        <v>0</v>
      </c>
      <c r="AG36" s="238">
        <f xml:space="preserve"> Time!AG$83</f>
        <v>0</v>
      </c>
      <c r="AH36" s="238">
        <f xml:space="preserve"> Time!AH$83</f>
        <v>0</v>
      </c>
      <c r="AI36" s="238">
        <f xml:space="preserve"> Time!AI$83</f>
        <v>0</v>
      </c>
      <c r="AJ36" s="238">
        <f xml:space="preserve"> Time!AJ$83</f>
        <v>0</v>
      </c>
      <c r="AK36" s="238">
        <f xml:space="preserve"> Time!AK$83</f>
        <v>0</v>
      </c>
      <c r="AL36" s="238">
        <f xml:space="preserve"> Time!AL$83</f>
        <v>0</v>
      </c>
      <c r="AM36" s="238">
        <f xml:space="preserve"> Time!AM$83</f>
        <v>0</v>
      </c>
      <c r="AN36" s="238">
        <f xml:space="preserve"> Time!AN$83</f>
        <v>0</v>
      </c>
      <c r="AO36" s="238">
        <f xml:space="preserve"> Time!AO$83</f>
        <v>0</v>
      </c>
      <c r="AP36" s="238">
        <f xml:space="preserve"> Time!AP$83</f>
        <v>0</v>
      </c>
      <c r="AQ36" s="238">
        <f xml:space="preserve"> Time!AQ$83</f>
        <v>0</v>
      </c>
      <c r="AR36" s="238">
        <f xml:space="preserve"> Time!AR$83</f>
        <v>0</v>
      </c>
      <c r="AS36" s="238">
        <f xml:space="preserve"> Time!AS$83</f>
        <v>0</v>
      </c>
      <c r="AT36" s="238">
        <f xml:space="preserve"> Time!AT$83</f>
        <v>0</v>
      </c>
      <c r="AU36" s="238">
        <f xml:space="preserve"> Time!AU$83</f>
        <v>0</v>
      </c>
      <c r="AV36" s="238">
        <f xml:space="preserve"> Time!AV$83</f>
        <v>0</v>
      </c>
      <c r="AW36" s="238">
        <f xml:space="preserve"> Time!AW$83</f>
        <v>0</v>
      </c>
      <c r="AX36" s="238">
        <f xml:space="preserve"> Time!AX$83</f>
        <v>0</v>
      </c>
      <c r="AY36" s="238">
        <f xml:space="preserve"> Time!AY$83</f>
        <v>0</v>
      </c>
      <c r="AZ36" s="238">
        <f xml:space="preserve"> Time!AZ$83</f>
        <v>0</v>
      </c>
      <c r="BA36" s="238">
        <f xml:space="preserve"> Time!BA$83</f>
        <v>0</v>
      </c>
      <c r="BB36" s="238">
        <f xml:space="preserve"> Time!BB$83</f>
        <v>0</v>
      </c>
      <c r="BC36" s="238">
        <f xml:space="preserve"> Time!BC$83</f>
        <v>0</v>
      </c>
      <c r="BD36" s="238">
        <f xml:space="preserve"> Time!BD$83</f>
        <v>0</v>
      </c>
      <c r="BE36" s="238">
        <f xml:space="preserve"> Time!BE$83</f>
        <v>0</v>
      </c>
      <c r="BF36" s="238">
        <f xml:space="preserve"> Time!BF$83</f>
        <v>0</v>
      </c>
      <c r="BG36" s="238">
        <f xml:space="preserve"> Time!BG$83</f>
        <v>0</v>
      </c>
      <c r="BH36" s="238">
        <f xml:space="preserve"> Time!BH$83</f>
        <v>0</v>
      </c>
      <c r="BI36" s="238">
        <f xml:space="preserve"> Time!BI$83</f>
        <v>0</v>
      </c>
      <c r="BJ36" s="238">
        <f xml:space="preserve"> Time!BJ$83</f>
        <v>0</v>
      </c>
      <c r="BK36" s="238">
        <f xml:space="preserve"> Time!BK$83</f>
        <v>0</v>
      </c>
      <c r="BL36" s="238">
        <f xml:space="preserve"> Time!BL$83</f>
        <v>0</v>
      </c>
      <c r="BM36" s="238">
        <f xml:space="preserve"> Time!BM$83</f>
        <v>0</v>
      </c>
      <c r="BN36" s="238">
        <f xml:space="preserve"> Time!BN$83</f>
        <v>0</v>
      </c>
      <c r="BO36" s="238">
        <f xml:space="preserve"> Time!BO$83</f>
        <v>0</v>
      </c>
      <c r="BP36" s="238">
        <f xml:space="preserve"> Time!BP$83</f>
        <v>0</v>
      </c>
      <c r="BQ36" s="238">
        <f xml:space="preserve"> Time!BQ$83</f>
        <v>0</v>
      </c>
      <c r="BR36" s="238">
        <f xml:space="preserve"> Time!BR$83</f>
        <v>0</v>
      </c>
      <c r="BS36" s="238">
        <f xml:space="preserve"> Time!BS$83</f>
        <v>0</v>
      </c>
      <c r="BT36" s="238">
        <f xml:space="preserve"> Time!BT$83</f>
        <v>0</v>
      </c>
      <c r="BU36" s="238">
        <f xml:space="preserve"> Time!BU$83</f>
        <v>0</v>
      </c>
      <c r="BV36" s="238">
        <f xml:space="preserve"> Time!BV$83</f>
        <v>0</v>
      </c>
      <c r="BW36" s="238">
        <f xml:space="preserve"> Time!BW$83</f>
        <v>0</v>
      </c>
      <c r="BX36" s="238">
        <f xml:space="preserve"> Time!BX$83</f>
        <v>0</v>
      </c>
      <c r="BY36" s="238">
        <f xml:space="preserve"> Time!BY$83</f>
        <v>0</v>
      </c>
      <c r="BZ36" s="238">
        <f xml:space="preserve"> Time!BZ$83</f>
        <v>0</v>
      </c>
      <c r="CA36" s="238">
        <f xml:space="preserve"> Time!CA$83</f>
        <v>0</v>
      </c>
      <c r="CB36" s="238">
        <f xml:space="preserve"> Time!CB$83</f>
        <v>0</v>
      </c>
      <c r="CC36" s="238">
        <f xml:space="preserve"> Time!CC$83</f>
        <v>0</v>
      </c>
      <c r="CD36" s="238">
        <f xml:space="preserve"> Time!CD$83</f>
        <v>0</v>
      </c>
      <c r="CE36" s="238">
        <f xml:space="preserve"> Time!CE$83</f>
        <v>0</v>
      </c>
      <c r="CF36" s="238">
        <f xml:space="preserve"> Time!CF$83</f>
        <v>0</v>
      </c>
      <c r="CG36" s="238">
        <f xml:space="preserve"> Time!CG$83</f>
        <v>0</v>
      </c>
      <c r="CH36" s="238">
        <f xml:space="preserve"> Time!CH$83</f>
        <v>0</v>
      </c>
      <c r="CI36" s="238">
        <f xml:space="preserve"> Time!CI$83</f>
        <v>0</v>
      </c>
      <c r="CJ36" s="238">
        <f xml:space="preserve"> Time!CJ$83</f>
        <v>0</v>
      </c>
      <c r="CK36" s="238">
        <f xml:space="preserve"> Time!CK$83</f>
        <v>0</v>
      </c>
      <c r="CL36" s="238">
        <f xml:space="preserve"> Time!CL$83</f>
        <v>0</v>
      </c>
      <c r="CM36" s="238">
        <f xml:space="preserve"> Time!CM$83</f>
        <v>0</v>
      </c>
      <c r="CN36" s="238">
        <f xml:space="preserve"> Time!CN$83</f>
        <v>0</v>
      </c>
      <c r="CO36" s="238">
        <f xml:space="preserve"> Time!CO$83</f>
        <v>0</v>
      </c>
      <c r="CP36" s="238">
        <f xml:space="preserve"> Time!CP$83</f>
        <v>0</v>
      </c>
      <c r="CQ36" s="238">
        <f xml:space="preserve"> Time!CQ$83</f>
        <v>0</v>
      </c>
      <c r="CR36" s="238">
        <f xml:space="preserve"> Time!CR$83</f>
        <v>0</v>
      </c>
      <c r="CS36" s="238">
        <f xml:space="preserve"> Time!CS$83</f>
        <v>0</v>
      </c>
      <c r="CT36" s="238">
        <f xml:space="preserve"> Time!CT$83</f>
        <v>0</v>
      </c>
      <c r="CU36" s="238">
        <f xml:space="preserve"> Time!CU$83</f>
        <v>0</v>
      </c>
      <c r="CV36" s="238">
        <f xml:space="preserve"> Time!CV$83</f>
        <v>0</v>
      </c>
      <c r="CW36" s="238">
        <f xml:space="preserve"> Time!CW$83</f>
        <v>0</v>
      </c>
      <c r="CX36" s="238">
        <f xml:space="preserve"> Time!CX$83</f>
        <v>0</v>
      </c>
      <c r="CY36" s="238">
        <f xml:space="preserve"> Time!CY$83</f>
        <v>0</v>
      </c>
      <c r="CZ36" s="238">
        <f xml:space="preserve"> Time!CZ$83</f>
        <v>0</v>
      </c>
      <c r="DA36" s="238">
        <f xml:space="preserve"> Time!DA$83</f>
        <v>0</v>
      </c>
      <c r="DB36" s="238">
        <f xml:space="preserve"> Time!DB$83</f>
        <v>0</v>
      </c>
      <c r="DC36" s="238">
        <f xml:space="preserve"> Time!DC$83</f>
        <v>0</v>
      </c>
      <c r="DD36" s="238">
        <f xml:space="preserve"> Time!DD$83</f>
        <v>0</v>
      </c>
      <c r="DE36" s="238">
        <f xml:space="preserve"> Time!DE$83</f>
        <v>0</v>
      </c>
      <c r="DF36" s="238">
        <f xml:space="preserve"> Time!DF$83</f>
        <v>0</v>
      </c>
      <c r="DG36" s="238">
        <f xml:space="preserve"> Time!DG$83</f>
        <v>0</v>
      </c>
      <c r="DH36" s="238">
        <f xml:space="preserve"> Time!DH$83</f>
        <v>0</v>
      </c>
      <c r="DI36" s="238">
        <f xml:space="preserve"> Time!DI$83</f>
        <v>0</v>
      </c>
      <c r="DJ36" s="238">
        <f xml:space="preserve"> Time!DJ$83</f>
        <v>0</v>
      </c>
      <c r="DK36" s="238">
        <f xml:space="preserve"> Time!DK$83</f>
        <v>0</v>
      </c>
      <c r="DL36" s="238">
        <f xml:space="preserve"> Time!DL$83</f>
        <v>0</v>
      </c>
      <c r="DM36" s="238">
        <f xml:space="preserve"> Time!DM$83</f>
        <v>0</v>
      </c>
      <c r="DN36" s="238">
        <f xml:space="preserve"> Time!DN$83</f>
        <v>0</v>
      </c>
      <c r="DO36" s="238">
        <f xml:space="preserve"> Time!DO$83</f>
        <v>0</v>
      </c>
      <c r="DP36" s="238">
        <f xml:space="preserve"> Time!DP$83</f>
        <v>0</v>
      </c>
      <c r="DQ36" s="238">
        <f xml:space="preserve"> Time!DQ$83</f>
        <v>0</v>
      </c>
      <c r="DR36" s="238">
        <f xml:space="preserve"> Time!DR$83</f>
        <v>0</v>
      </c>
      <c r="DS36" s="238">
        <f xml:space="preserve"> Time!DS$83</f>
        <v>0</v>
      </c>
      <c r="DT36" s="238">
        <f xml:space="preserve"> Time!DT$83</f>
        <v>0</v>
      </c>
      <c r="DU36" s="238">
        <f xml:space="preserve"> Time!DU$83</f>
        <v>0</v>
      </c>
      <c r="DV36" s="238">
        <f xml:space="preserve"> Time!DV$83</f>
        <v>0</v>
      </c>
      <c r="DW36" s="238">
        <f xml:space="preserve"> Time!DW$83</f>
        <v>0</v>
      </c>
      <c r="DX36" s="238">
        <f xml:space="preserve"> Time!DX$83</f>
        <v>0</v>
      </c>
      <c r="DY36" s="238">
        <f xml:space="preserve"> Time!DY$83</f>
        <v>0</v>
      </c>
      <c r="DZ36" s="238">
        <f xml:space="preserve"> Time!DZ$83</f>
        <v>0</v>
      </c>
      <c r="EA36" s="238">
        <f xml:space="preserve"> Time!EA$83</f>
        <v>0</v>
      </c>
      <c r="EB36" s="238">
        <f xml:space="preserve"> Time!EB$83</f>
        <v>0</v>
      </c>
      <c r="EC36" s="238">
        <f xml:space="preserve"> Time!EC$83</f>
        <v>0</v>
      </c>
      <c r="ED36" s="238">
        <f xml:space="preserve"> Time!ED$83</f>
        <v>0</v>
      </c>
      <c r="EE36" s="238">
        <f xml:space="preserve"> Time!EE$83</f>
        <v>0</v>
      </c>
      <c r="EF36" s="238">
        <f xml:space="preserve"> Time!EF$83</f>
        <v>0</v>
      </c>
      <c r="EG36" s="238">
        <f xml:space="preserve"> Time!EG$83</f>
        <v>0</v>
      </c>
      <c r="EH36" s="238">
        <f xml:space="preserve"> Time!EH$83</f>
        <v>0</v>
      </c>
      <c r="EI36" s="238">
        <f xml:space="preserve"> Time!EI$83</f>
        <v>0</v>
      </c>
      <c r="EJ36" s="238">
        <f xml:space="preserve"> Time!EJ$83</f>
        <v>0</v>
      </c>
      <c r="EK36" s="238">
        <f xml:space="preserve"> Time!EK$83</f>
        <v>0</v>
      </c>
      <c r="EL36" s="238">
        <f xml:space="preserve"> Time!EL$83</f>
        <v>0</v>
      </c>
      <c r="EM36" s="238">
        <f xml:space="preserve"> Time!EM$83</f>
        <v>0</v>
      </c>
      <c r="EN36" s="238">
        <f xml:space="preserve"> Time!EN$83</f>
        <v>0</v>
      </c>
      <c r="EO36" s="238">
        <f xml:space="preserve"> Time!EO$83</f>
        <v>0</v>
      </c>
      <c r="EP36" s="238">
        <f xml:space="preserve"> Time!EP$83</f>
        <v>0</v>
      </c>
      <c r="EQ36" s="238">
        <f xml:space="preserve"> Time!EQ$83</f>
        <v>0</v>
      </c>
      <c r="ER36" s="238">
        <f xml:space="preserve"> Time!ER$83</f>
        <v>0</v>
      </c>
      <c r="ES36" s="238">
        <f xml:space="preserve"> Time!ES$83</f>
        <v>0</v>
      </c>
      <c r="ET36" s="238">
        <f xml:space="preserve"> Time!ET$83</f>
        <v>0</v>
      </c>
      <c r="EU36" s="238">
        <f xml:space="preserve"> Time!EU$83</f>
        <v>0</v>
      </c>
      <c r="EV36" s="238">
        <f xml:space="preserve"> Time!EV$83</f>
        <v>0</v>
      </c>
      <c r="EW36" s="238">
        <f xml:space="preserve"> Time!EW$83</f>
        <v>0</v>
      </c>
      <c r="EX36" s="238">
        <f xml:space="preserve"> Time!EX$83</f>
        <v>0</v>
      </c>
      <c r="EY36" s="238">
        <f xml:space="preserve"> Time!EY$83</f>
        <v>0</v>
      </c>
      <c r="EZ36" s="238">
        <f xml:space="preserve"> Time!EZ$83</f>
        <v>0</v>
      </c>
      <c r="FA36" s="238">
        <f xml:space="preserve"> Time!FA$83</f>
        <v>0</v>
      </c>
      <c r="FB36" s="238">
        <f xml:space="preserve"> Time!FB$83</f>
        <v>0</v>
      </c>
      <c r="FC36" s="238">
        <f xml:space="preserve"> Time!FC$83</f>
        <v>0</v>
      </c>
      <c r="FD36" s="238">
        <f xml:space="preserve"> Time!FD$83</f>
        <v>0</v>
      </c>
      <c r="FE36" s="238">
        <f xml:space="preserve"> Time!FE$83</f>
        <v>0</v>
      </c>
      <c r="FF36" s="238">
        <f xml:space="preserve"> Time!FF$83</f>
        <v>0</v>
      </c>
      <c r="FG36" s="238">
        <f xml:space="preserve"> Time!FG$83</f>
        <v>0</v>
      </c>
      <c r="FH36" s="238">
        <f xml:space="preserve"> Time!FH$83</f>
        <v>0</v>
      </c>
      <c r="FI36" s="238">
        <f xml:space="preserve"> Time!FI$83</f>
        <v>0</v>
      </c>
      <c r="FJ36" s="238">
        <f xml:space="preserve"> Time!FJ$83</f>
        <v>0</v>
      </c>
      <c r="FK36" s="238">
        <f xml:space="preserve"> Time!FK$83</f>
        <v>0</v>
      </c>
      <c r="FL36" s="238">
        <f xml:space="preserve"> Time!FL$83</f>
        <v>0</v>
      </c>
      <c r="FM36" s="238">
        <f xml:space="preserve"> Time!FM$83</f>
        <v>0</v>
      </c>
      <c r="FN36" s="238">
        <f xml:space="preserve"> Time!FN$83</f>
        <v>0</v>
      </c>
      <c r="FO36" s="238">
        <f xml:space="preserve"> Time!FO$83</f>
        <v>0</v>
      </c>
      <c r="FP36" s="238">
        <f xml:space="preserve"> Time!FP$83</f>
        <v>0</v>
      </c>
      <c r="FQ36" s="238">
        <f xml:space="preserve"> Time!FQ$83</f>
        <v>0</v>
      </c>
      <c r="FR36" s="238">
        <f xml:space="preserve"> Time!FR$83</f>
        <v>0</v>
      </c>
      <c r="FS36" s="238">
        <f xml:space="preserve"> Time!FS$83</f>
        <v>0</v>
      </c>
      <c r="FT36" s="238">
        <f xml:space="preserve"> Time!FT$83</f>
        <v>0</v>
      </c>
      <c r="FU36" s="238">
        <f xml:space="preserve"> Time!FU$83</f>
        <v>0</v>
      </c>
      <c r="FV36" s="238">
        <f xml:space="preserve"> Time!FV$83</f>
        <v>0</v>
      </c>
      <c r="FW36" s="238">
        <f xml:space="preserve"> Time!FW$83</f>
        <v>0</v>
      </c>
      <c r="FX36" s="238">
        <f xml:space="preserve"> Time!FX$83</f>
        <v>0</v>
      </c>
      <c r="FY36" s="238">
        <f xml:space="preserve"> Time!FY$83</f>
        <v>0</v>
      </c>
      <c r="FZ36" s="238">
        <f xml:space="preserve"> Time!FZ$83</f>
        <v>0</v>
      </c>
      <c r="GA36" s="238">
        <f xml:space="preserve"> Time!GA$83</f>
        <v>0</v>
      </c>
      <c r="GB36" s="238">
        <f xml:space="preserve"> Time!GB$83</f>
        <v>0</v>
      </c>
      <c r="GC36" s="238">
        <f xml:space="preserve"> Time!GC$83</f>
        <v>0</v>
      </c>
      <c r="GD36" s="238">
        <f xml:space="preserve"> Time!GD$83</f>
        <v>0</v>
      </c>
      <c r="GE36" s="238">
        <f xml:space="preserve"> Time!GE$83</f>
        <v>0</v>
      </c>
      <c r="GF36" s="238">
        <f xml:space="preserve"> Time!GF$83</f>
        <v>0</v>
      </c>
      <c r="GG36" s="238">
        <f xml:space="preserve"> Time!GG$83</f>
        <v>0</v>
      </c>
      <c r="GH36" s="238">
        <f xml:space="preserve"> Time!GH$83</f>
        <v>0</v>
      </c>
      <c r="GI36" s="238">
        <f xml:space="preserve"> Time!GI$83</f>
        <v>0</v>
      </c>
      <c r="GJ36" s="238">
        <f xml:space="preserve"> Time!GJ$83</f>
        <v>0</v>
      </c>
    </row>
    <row r="37" spans="1:192" x14ac:dyDescent="0.25">
      <c r="E37" s="226"/>
      <c r="F37" s="226"/>
      <c r="G37" s="226"/>
      <c r="H37" s="226"/>
      <c r="I37" s="39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226"/>
      <c r="AS37" s="226"/>
      <c r="AT37" s="226"/>
      <c r="AU37" s="226"/>
      <c r="AV37" s="226"/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26"/>
      <c r="CB37" s="226"/>
      <c r="CC37" s="226"/>
      <c r="CD37" s="226"/>
      <c r="CE37" s="226"/>
      <c r="CF37" s="226"/>
      <c r="CG37" s="226"/>
      <c r="CH37" s="226"/>
      <c r="CI37" s="226"/>
      <c r="CJ37" s="226"/>
      <c r="CK37" s="226"/>
      <c r="CL37" s="226"/>
      <c r="CM37" s="226"/>
      <c r="CN37" s="226"/>
      <c r="CO37" s="226"/>
      <c r="CP37" s="226"/>
      <c r="CQ37" s="226"/>
      <c r="CR37" s="226"/>
      <c r="CS37" s="226"/>
      <c r="CT37" s="226"/>
      <c r="CU37" s="226"/>
      <c r="CV37" s="226"/>
      <c r="CW37" s="226"/>
      <c r="CX37" s="226"/>
      <c r="CY37" s="226"/>
      <c r="CZ37" s="226"/>
      <c r="DA37" s="226"/>
      <c r="DB37" s="226"/>
      <c r="DC37" s="226"/>
      <c r="DD37" s="226"/>
      <c r="DE37" s="226"/>
      <c r="DF37" s="226"/>
      <c r="DG37" s="226"/>
      <c r="DH37" s="226"/>
      <c r="DI37" s="226"/>
      <c r="DJ37" s="226"/>
      <c r="DK37" s="226"/>
      <c r="DL37" s="226"/>
      <c r="DM37" s="226"/>
      <c r="DN37" s="226"/>
      <c r="DO37" s="226"/>
      <c r="DP37" s="226"/>
      <c r="DQ37" s="226"/>
      <c r="DR37" s="226"/>
      <c r="DS37" s="226"/>
      <c r="DT37" s="226"/>
      <c r="DU37" s="226"/>
      <c r="DV37" s="226"/>
      <c r="DW37" s="226"/>
      <c r="DX37" s="226"/>
      <c r="DY37" s="226"/>
      <c r="DZ37" s="226"/>
      <c r="EA37" s="226"/>
      <c r="EB37" s="226"/>
      <c r="EC37" s="226"/>
      <c r="ED37" s="226"/>
      <c r="EE37" s="226"/>
      <c r="EF37" s="226"/>
      <c r="EG37" s="226"/>
      <c r="EH37" s="226"/>
      <c r="EI37" s="226"/>
      <c r="EJ37" s="226"/>
      <c r="EK37" s="226"/>
      <c r="EL37" s="226"/>
      <c r="EM37" s="226"/>
      <c r="EN37" s="226"/>
      <c r="EO37" s="226"/>
      <c r="EP37" s="226"/>
      <c r="EQ37" s="226"/>
      <c r="ER37" s="226"/>
      <c r="ES37" s="226"/>
      <c r="ET37" s="226"/>
      <c r="EU37" s="226"/>
      <c r="EV37" s="226"/>
      <c r="EW37" s="226"/>
      <c r="EX37" s="226"/>
      <c r="EY37" s="226"/>
      <c r="EZ37" s="226"/>
      <c r="FA37" s="226"/>
      <c r="FB37" s="226"/>
      <c r="FC37" s="226"/>
      <c r="FD37" s="226"/>
      <c r="FE37" s="226"/>
      <c r="FF37" s="226"/>
      <c r="FG37" s="226"/>
      <c r="FH37" s="226"/>
      <c r="FI37" s="226"/>
      <c r="FJ37" s="226"/>
      <c r="FK37" s="226"/>
      <c r="FL37" s="226"/>
      <c r="FM37" s="226"/>
      <c r="FN37" s="226"/>
      <c r="FO37" s="226"/>
      <c r="FP37" s="226"/>
      <c r="FQ37" s="226"/>
      <c r="FR37" s="226"/>
      <c r="FS37" s="226"/>
      <c r="FT37" s="226"/>
      <c r="FU37" s="226"/>
      <c r="FV37" s="226"/>
      <c r="FW37" s="226"/>
      <c r="FX37" s="226"/>
      <c r="FY37" s="226"/>
      <c r="FZ37" s="226"/>
      <c r="GA37" s="226"/>
      <c r="GB37" s="226"/>
      <c r="GC37" s="226"/>
      <c r="GD37" s="226"/>
      <c r="GE37" s="226"/>
      <c r="GF37" s="226"/>
      <c r="GG37" s="226"/>
      <c r="GH37" s="226"/>
      <c r="GI37" s="226"/>
      <c r="GJ37" s="226"/>
    </row>
    <row r="38" spans="1:192" s="199" customFormat="1" x14ac:dyDescent="0.25">
      <c r="A38" s="147"/>
      <c r="B38" s="147"/>
      <c r="C38" s="148"/>
      <c r="D38" s="149"/>
      <c r="E38" s="670" t="s">
        <v>148</v>
      </c>
      <c r="F38" s="670"/>
      <c r="G38" s="670" t="str">
        <f xml:space="preserve"> SMU</f>
        <v>$ 000s</v>
      </c>
      <c r="H38" s="670"/>
      <c r="I38" s="425"/>
      <c r="J38" s="670">
        <f t="shared" ref="J38:BU38" si="42">I41</f>
        <v>0</v>
      </c>
      <c r="K38" s="670">
        <f t="shared" si="42"/>
        <v>0</v>
      </c>
      <c r="L38" s="670">
        <f t="shared" si="42"/>
        <v>0</v>
      </c>
      <c r="M38" s="670">
        <f t="shared" si="42"/>
        <v>0</v>
      </c>
      <c r="N38" s="670">
        <f t="shared" si="42"/>
        <v>0</v>
      </c>
      <c r="O38" s="670">
        <f t="shared" si="42"/>
        <v>0</v>
      </c>
      <c r="P38" s="670">
        <f t="shared" si="42"/>
        <v>5.2956929721403867E-6</v>
      </c>
      <c r="Q38" s="670">
        <f t="shared" si="42"/>
        <v>1.3557932106778026E-5</v>
      </c>
      <c r="R38" s="670">
        <f t="shared" si="42"/>
        <v>2.2001009710947983E-5</v>
      </c>
      <c r="S38" s="670">
        <f t="shared" si="42"/>
        <v>0</v>
      </c>
      <c r="T38" s="670">
        <f t="shared" si="42"/>
        <v>0</v>
      </c>
      <c r="U38" s="670">
        <f t="shared" si="42"/>
        <v>0</v>
      </c>
      <c r="V38" s="670">
        <f t="shared" si="42"/>
        <v>0</v>
      </c>
      <c r="W38" s="670">
        <f t="shared" si="42"/>
        <v>0</v>
      </c>
      <c r="X38" s="670">
        <f t="shared" si="42"/>
        <v>0</v>
      </c>
      <c r="Y38" s="670">
        <f t="shared" si="42"/>
        <v>0</v>
      </c>
      <c r="Z38" s="670">
        <f t="shared" si="42"/>
        <v>0</v>
      </c>
      <c r="AA38" s="670">
        <f t="shared" si="42"/>
        <v>0</v>
      </c>
      <c r="AB38" s="670">
        <f t="shared" si="42"/>
        <v>0</v>
      </c>
      <c r="AC38" s="670">
        <f t="shared" si="42"/>
        <v>0</v>
      </c>
      <c r="AD38" s="670">
        <f t="shared" si="42"/>
        <v>0</v>
      </c>
      <c r="AE38" s="670">
        <f t="shared" si="42"/>
        <v>0</v>
      </c>
      <c r="AF38" s="670">
        <f t="shared" si="42"/>
        <v>0</v>
      </c>
      <c r="AG38" s="670">
        <f t="shared" si="42"/>
        <v>0</v>
      </c>
      <c r="AH38" s="670">
        <f t="shared" si="42"/>
        <v>0</v>
      </c>
      <c r="AI38" s="670">
        <f t="shared" si="42"/>
        <v>0</v>
      </c>
      <c r="AJ38" s="670">
        <f t="shared" si="42"/>
        <v>0</v>
      </c>
      <c r="AK38" s="670">
        <f t="shared" si="42"/>
        <v>0</v>
      </c>
      <c r="AL38" s="670">
        <f t="shared" si="42"/>
        <v>0</v>
      </c>
      <c r="AM38" s="670">
        <f t="shared" si="42"/>
        <v>0</v>
      </c>
      <c r="AN38" s="670">
        <f t="shared" si="42"/>
        <v>0</v>
      </c>
      <c r="AO38" s="670">
        <f t="shared" si="42"/>
        <v>0</v>
      </c>
      <c r="AP38" s="670">
        <f t="shared" si="42"/>
        <v>0</v>
      </c>
      <c r="AQ38" s="670">
        <f t="shared" si="42"/>
        <v>0</v>
      </c>
      <c r="AR38" s="670">
        <f t="shared" si="42"/>
        <v>0</v>
      </c>
      <c r="AS38" s="670">
        <f t="shared" si="42"/>
        <v>0</v>
      </c>
      <c r="AT38" s="670">
        <f t="shared" si="42"/>
        <v>0</v>
      </c>
      <c r="AU38" s="670">
        <f t="shared" si="42"/>
        <v>0</v>
      </c>
      <c r="AV38" s="670">
        <f t="shared" si="42"/>
        <v>0</v>
      </c>
      <c r="AW38" s="670">
        <f t="shared" si="42"/>
        <v>0</v>
      </c>
      <c r="AX38" s="670">
        <f t="shared" si="42"/>
        <v>0</v>
      </c>
      <c r="AY38" s="670">
        <f t="shared" si="42"/>
        <v>0</v>
      </c>
      <c r="AZ38" s="670">
        <f t="shared" si="42"/>
        <v>0</v>
      </c>
      <c r="BA38" s="670">
        <f t="shared" si="42"/>
        <v>0</v>
      </c>
      <c r="BB38" s="670">
        <f t="shared" si="42"/>
        <v>0</v>
      </c>
      <c r="BC38" s="670">
        <f t="shared" si="42"/>
        <v>0</v>
      </c>
      <c r="BD38" s="670">
        <f t="shared" si="42"/>
        <v>0</v>
      </c>
      <c r="BE38" s="670">
        <f t="shared" si="42"/>
        <v>0</v>
      </c>
      <c r="BF38" s="670">
        <f t="shared" si="42"/>
        <v>0</v>
      </c>
      <c r="BG38" s="670">
        <f t="shared" si="42"/>
        <v>0</v>
      </c>
      <c r="BH38" s="670">
        <f t="shared" si="42"/>
        <v>0</v>
      </c>
      <c r="BI38" s="670">
        <f t="shared" si="42"/>
        <v>0</v>
      </c>
      <c r="BJ38" s="670">
        <f t="shared" si="42"/>
        <v>0</v>
      </c>
      <c r="BK38" s="670">
        <f t="shared" si="42"/>
        <v>0</v>
      </c>
      <c r="BL38" s="670">
        <f t="shared" si="42"/>
        <v>0</v>
      </c>
      <c r="BM38" s="670">
        <f t="shared" si="42"/>
        <v>0</v>
      </c>
      <c r="BN38" s="670">
        <f t="shared" si="42"/>
        <v>0</v>
      </c>
      <c r="BO38" s="670">
        <f t="shared" si="42"/>
        <v>0</v>
      </c>
      <c r="BP38" s="670">
        <f t="shared" si="42"/>
        <v>0</v>
      </c>
      <c r="BQ38" s="670">
        <f t="shared" si="42"/>
        <v>0</v>
      </c>
      <c r="BR38" s="670">
        <f t="shared" si="42"/>
        <v>0</v>
      </c>
      <c r="BS38" s="670">
        <f t="shared" si="42"/>
        <v>0</v>
      </c>
      <c r="BT38" s="670">
        <f t="shared" si="42"/>
        <v>0</v>
      </c>
      <c r="BU38" s="670">
        <f t="shared" si="42"/>
        <v>0</v>
      </c>
      <c r="BV38" s="670">
        <f t="shared" ref="BV38:EG38" si="43">BU41</f>
        <v>0</v>
      </c>
      <c r="BW38" s="670">
        <f t="shared" si="43"/>
        <v>0</v>
      </c>
      <c r="BX38" s="670">
        <f t="shared" si="43"/>
        <v>0</v>
      </c>
      <c r="BY38" s="670">
        <f t="shared" si="43"/>
        <v>0</v>
      </c>
      <c r="BZ38" s="670">
        <f t="shared" si="43"/>
        <v>0</v>
      </c>
      <c r="CA38" s="670">
        <f t="shared" si="43"/>
        <v>0</v>
      </c>
      <c r="CB38" s="670">
        <f t="shared" si="43"/>
        <v>0</v>
      </c>
      <c r="CC38" s="670">
        <f t="shared" si="43"/>
        <v>0</v>
      </c>
      <c r="CD38" s="670">
        <f t="shared" si="43"/>
        <v>0</v>
      </c>
      <c r="CE38" s="670">
        <f t="shared" si="43"/>
        <v>0</v>
      </c>
      <c r="CF38" s="670">
        <f t="shared" si="43"/>
        <v>0</v>
      </c>
      <c r="CG38" s="670">
        <f t="shared" si="43"/>
        <v>0</v>
      </c>
      <c r="CH38" s="670">
        <f t="shared" si="43"/>
        <v>0</v>
      </c>
      <c r="CI38" s="670">
        <f t="shared" si="43"/>
        <v>0</v>
      </c>
      <c r="CJ38" s="670">
        <f t="shared" si="43"/>
        <v>0</v>
      </c>
      <c r="CK38" s="670">
        <f t="shared" si="43"/>
        <v>0</v>
      </c>
      <c r="CL38" s="670">
        <f t="shared" si="43"/>
        <v>0</v>
      </c>
      <c r="CM38" s="670">
        <f t="shared" si="43"/>
        <v>0</v>
      </c>
      <c r="CN38" s="670">
        <f t="shared" si="43"/>
        <v>0</v>
      </c>
      <c r="CO38" s="670">
        <f t="shared" si="43"/>
        <v>0</v>
      </c>
      <c r="CP38" s="670">
        <f t="shared" si="43"/>
        <v>0</v>
      </c>
      <c r="CQ38" s="670">
        <f t="shared" si="43"/>
        <v>0</v>
      </c>
      <c r="CR38" s="670">
        <f t="shared" si="43"/>
        <v>0</v>
      </c>
      <c r="CS38" s="670">
        <f t="shared" si="43"/>
        <v>0</v>
      </c>
      <c r="CT38" s="670">
        <f t="shared" si="43"/>
        <v>0</v>
      </c>
      <c r="CU38" s="670">
        <f t="shared" si="43"/>
        <v>0</v>
      </c>
      <c r="CV38" s="670">
        <f t="shared" si="43"/>
        <v>0</v>
      </c>
      <c r="CW38" s="670">
        <f t="shared" si="43"/>
        <v>0</v>
      </c>
      <c r="CX38" s="670">
        <f t="shared" si="43"/>
        <v>0</v>
      </c>
      <c r="CY38" s="670">
        <f t="shared" si="43"/>
        <v>0</v>
      </c>
      <c r="CZ38" s="670">
        <f t="shared" si="43"/>
        <v>0</v>
      </c>
      <c r="DA38" s="670">
        <f t="shared" si="43"/>
        <v>0</v>
      </c>
      <c r="DB38" s="670">
        <f t="shared" si="43"/>
        <v>0</v>
      </c>
      <c r="DC38" s="670">
        <f t="shared" si="43"/>
        <v>0</v>
      </c>
      <c r="DD38" s="670">
        <f t="shared" si="43"/>
        <v>0</v>
      </c>
      <c r="DE38" s="670">
        <f t="shared" si="43"/>
        <v>0</v>
      </c>
      <c r="DF38" s="670">
        <f t="shared" si="43"/>
        <v>0</v>
      </c>
      <c r="DG38" s="670">
        <f t="shared" si="43"/>
        <v>0</v>
      </c>
      <c r="DH38" s="670">
        <f t="shared" si="43"/>
        <v>0</v>
      </c>
      <c r="DI38" s="670">
        <f t="shared" si="43"/>
        <v>0</v>
      </c>
      <c r="DJ38" s="670">
        <f t="shared" si="43"/>
        <v>0</v>
      </c>
      <c r="DK38" s="670">
        <f t="shared" si="43"/>
        <v>0</v>
      </c>
      <c r="DL38" s="670">
        <f t="shared" si="43"/>
        <v>0</v>
      </c>
      <c r="DM38" s="670">
        <f t="shared" si="43"/>
        <v>0</v>
      </c>
      <c r="DN38" s="670">
        <f t="shared" si="43"/>
        <v>0</v>
      </c>
      <c r="DO38" s="670">
        <f t="shared" si="43"/>
        <v>0</v>
      </c>
      <c r="DP38" s="670">
        <f t="shared" si="43"/>
        <v>387.41295559228172</v>
      </c>
      <c r="DQ38" s="670">
        <f t="shared" si="43"/>
        <v>387.41287259472085</v>
      </c>
      <c r="DR38" s="670">
        <f t="shared" si="43"/>
        <v>387.41278867315197</v>
      </c>
      <c r="DS38" s="670">
        <f t="shared" si="43"/>
        <v>387.41270473220249</v>
      </c>
      <c r="DT38" s="670">
        <f t="shared" si="43"/>
        <v>387.4126226048885</v>
      </c>
      <c r="DU38" s="670">
        <f t="shared" si="43"/>
        <v>387.4125395464041</v>
      </c>
      <c r="DV38" s="670">
        <f t="shared" si="43"/>
        <v>387.4124555603218</v>
      </c>
      <c r="DW38" s="670">
        <f t="shared" si="43"/>
        <v>387.41237156335455</v>
      </c>
      <c r="DX38" s="670">
        <f t="shared" si="43"/>
        <v>387.41228937708507</v>
      </c>
      <c r="DY38" s="670">
        <f t="shared" si="43"/>
        <v>387.41220626082833</v>
      </c>
      <c r="DZ38" s="670">
        <f t="shared" si="43"/>
        <v>387.41212222164859</v>
      </c>
      <c r="EA38" s="670">
        <f t="shared" si="43"/>
        <v>387.41203817131839</v>
      </c>
      <c r="EB38" s="670">
        <f t="shared" si="43"/>
        <v>387.41195593102805</v>
      </c>
      <c r="EC38" s="670">
        <f t="shared" si="43"/>
        <v>387.41187276697787</v>
      </c>
      <c r="ED38" s="670">
        <f t="shared" si="43"/>
        <v>387.4117886770901</v>
      </c>
      <c r="EE38" s="670">
        <f t="shared" si="43"/>
        <v>387.41170456782174</v>
      </c>
      <c r="EF38" s="670">
        <f t="shared" si="43"/>
        <v>387.41162135886668</v>
      </c>
      <c r="EG38" s="670">
        <f t="shared" si="43"/>
        <v>387.41153813599374</v>
      </c>
      <c r="EH38" s="670">
        <f t="shared" ref="EH38:GJ38" si="44">EG41</f>
        <v>387.41145398053061</v>
      </c>
      <c r="EI38" s="670">
        <f t="shared" si="44"/>
        <v>387.4113698136515</v>
      </c>
      <c r="EJ38" s="670">
        <f t="shared" si="44"/>
        <v>387.41128746038481</v>
      </c>
      <c r="EK38" s="670">
        <f t="shared" si="44"/>
        <v>387.41120418052736</v>
      </c>
      <c r="EL38" s="670">
        <f t="shared" si="44"/>
        <v>387.41111996665705</v>
      </c>
      <c r="EM38" s="670">
        <f t="shared" si="44"/>
        <v>387.41103573553005</v>
      </c>
      <c r="EN38" s="670">
        <f t="shared" si="44"/>
        <v>387.41095332564532</v>
      </c>
      <c r="EO38" s="670">
        <f t="shared" si="44"/>
        <v>387.41086999011634</v>
      </c>
      <c r="EP38" s="670">
        <f t="shared" si="44"/>
        <v>387.41078572686541</v>
      </c>
      <c r="EQ38" s="670">
        <f t="shared" si="44"/>
        <v>387.41070145140208</v>
      </c>
      <c r="ER38" s="670">
        <f t="shared" si="44"/>
        <v>387.41061899269079</v>
      </c>
      <c r="ES38" s="670">
        <f t="shared" si="44"/>
        <v>387.41053560332853</v>
      </c>
      <c r="ET38" s="670">
        <f t="shared" si="44"/>
        <v>387.41045127901555</v>
      </c>
      <c r="EU38" s="670">
        <f t="shared" si="44"/>
        <v>387.41036693664944</v>
      </c>
      <c r="EV38" s="670">
        <f t="shared" si="44"/>
        <v>387.41028349424164</v>
      </c>
      <c r="EW38" s="670">
        <f t="shared" si="44"/>
        <v>387.41020004264283</v>
      </c>
      <c r="EX38" s="670">
        <f t="shared" si="44"/>
        <v>387.41011566337397</v>
      </c>
      <c r="EY38" s="670">
        <f t="shared" si="44"/>
        <v>387.41003126737945</v>
      </c>
      <c r="EZ38" s="670">
        <f t="shared" si="44"/>
        <v>387.4099486902378</v>
      </c>
      <c r="FA38" s="670">
        <f t="shared" si="44"/>
        <v>387.40986518191704</v>
      </c>
      <c r="FB38" s="670">
        <f t="shared" si="44"/>
        <v>387.40978074344457</v>
      </c>
      <c r="FC38" s="670">
        <f t="shared" si="44"/>
        <v>387.40969628744995</v>
      </c>
      <c r="FD38" s="670">
        <f t="shared" si="44"/>
        <v>387.409613655768</v>
      </c>
      <c r="FE38" s="670">
        <f t="shared" si="44"/>
        <v>387.40953008914971</v>
      </c>
      <c r="FF38" s="670">
        <f t="shared" si="44"/>
        <v>387.40944558908416</v>
      </c>
      <c r="FG38" s="670">
        <f t="shared" si="44"/>
        <v>387.40936107096547</v>
      </c>
      <c r="FH38" s="670">
        <f t="shared" si="44"/>
        <v>387.40927837565312</v>
      </c>
      <c r="FI38" s="670">
        <f t="shared" si="44"/>
        <v>387.40919474968689</v>
      </c>
      <c r="FJ38" s="670">
        <f t="shared" si="44"/>
        <v>387.40911019333805</v>
      </c>
      <c r="FK38" s="670">
        <f t="shared" si="44"/>
        <v>387.4090256170777</v>
      </c>
      <c r="FL38" s="670">
        <f t="shared" si="44"/>
        <v>387.40894194883265</v>
      </c>
      <c r="FM38" s="670">
        <f t="shared" si="44"/>
        <v>387.40885826351848</v>
      </c>
      <c r="FN38" s="670">
        <f t="shared" si="44"/>
        <v>387.40877364584213</v>
      </c>
      <c r="FO38" s="670">
        <f t="shared" si="44"/>
        <v>387.40868900931616</v>
      </c>
      <c r="FP38" s="670">
        <f t="shared" si="44"/>
        <v>387.40860619609288</v>
      </c>
      <c r="FQ38" s="670">
        <f t="shared" si="44"/>
        <v>387.40852244329017</v>
      </c>
      <c r="FR38" s="670">
        <f t="shared" si="44"/>
        <v>387.40843775419773</v>
      </c>
      <c r="FS38" s="670">
        <f t="shared" si="44"/>
        <v>387.40835305050354</v>
      </c>
      <c r="FT38" s="670">
        <f t="shared" si="44"/>
        <v>387.40827017287074</v>
      </c>
      <c r="FU38" s="670">
        <f t="shared" si="44"/>
        <v>387.40818635546805</v>
      </c>
      <c r="FV38" s="670">
        <f t="shared" si="44"/>
        <v>387.40810160345518</v>
      </c>
      <c r="FW38" s="670">
        <f t="shared" si="44"/>
        <v>387.40801683790244</v>
      </c>
      <c r="FX38" s="670">
        <f t="shared" si="44"/>
        <v>387.4079339049502</v>
      </c>
      <c r="FY38" s="670">
        <f t="shared" si="44"/>
        <v>387.40785003476464</v>
      </c>
      <c r="FZ38" s="670">
        <f t="shared" si="44"/>
        <v>387.40776522567199</v>
      </c>
      <c r="GA38" s="670">
        <f t="shared" si="44"/>
        <v>387.40768040569435</v>
      </c>
      <c r="GB38" s="670">
        <f t="shared" si="44"/>
        <v>387.4075964895535</v>
      </c>
      <c r="GC38" s="670">
        <f t="shared" si="44"/>
        <v>387.40751256343378</v>
      </c>
      <c r="GD38" s="670">
        <f t="shared" si="44"/>
        <v>387.40742769513747</v>
      </c>
      <c r="GE38" s="670">
        <f t="shared" si="44"/>
        <v>387.40734280905355</v>
      </c>
      <c r="GF38" s="670">
        <f t="shared" si="44"/>
        <v>387.40725975507377</v>
      </c>
      <c r="GG38" s="670">
        <f t="shared" si="44"/>
        <v>387.40717576435412</v>
      </c>
      <c r="GH38" s="670">
        <f t="shared" si="44"/>
        <v>387.40709084004004</v>
      </c>
      <c r="GI38" s="670">
        <f t="shared" si="44"/>
        <v>387.40700589607991</v>
      </c>
      <c r="GJ38" s="670">
        <f t="shared" si="44"/>
        <v>387.40692277950865</v>
      </c>
    </row>
    <row r="39" spans="1:192" x14ac:dyDescent="0.25">
      <c r="E39" s="413" t="str">
        <f xml:space="preserve"> 'FS Qtr'!E$61</f>
        <v>Cash flow available for dividends</v>
      </c>
      <c r="F39" s="413">
        <f xml:space="preserve"> 'FS Qtr'!F$61</f>
        <v>0</v>
      </c>
      <c r="G39" s="413" t="str">
        <f xml:space="preserve"> 'FS Qtr'!G$61</f>
        <v>$ 000s</v>
      </c>
      <c r="H39" s="413">
        <f xml:space="preserve"> 'FS Qtr'!H$61</f>
        <v>33382.478723585431</v>
      </c>
      <c r="I39" s="413">
        <f xml:space="preserve"> 'FS Qtr'!I$61</f>
        <v>0</v>
      </c>
      <c r="J39" s="413">
        <f xml:space="preserve"> 'FS Qtr'!J$61</f>
        <v>0</v>
      </c>
      <c r="K39" s="413">
        <f xml:space="preserve"> 'FS Qtr'!K$61</f>
        <v>0</v>
      </c>
      <c r="L39" s="413">
        <f xml:space="preserve"> 'FS Qtr'!L$61</f>
        <v>0</v>
      </c>
      <c r="M39" s="413">
        <f xml:space="preserve"> 'FS Qtr'!M$61</f>
        <v>0</v>
      </c>
      <c r="N39" s="413">
        <f xml:space="preserve"> 'FS Qtr'!N$61</f>
        <v>0</v>
      </c>
      <c r="O39" s="413">
        <f xml:space="preserve"> 'FS Qtr'!O$61</f>
        <v>5.2956929721403867E-6</v>
      </c>
      <c r="P39" s="413">
        <f xml:space="preserve"> 'FS Qtr'!P$61</f>
        <v>8.2622391346376389E-6</v>
      </c>
      <c r="Q39" s="413">
        <f xml:space="preserve"> 'FS Qtr'!Q$61</f>
        <v>8.4430776041699573E-6</v>
      </c>
      <c r="R39" s="413">
        <f xml:space="preserve"> 'FS Qtr'!R$61</f>
        <v>8.9015997218666598E-5</v>
      </c>
      <c r="S39" s="413">
        <f xml:space="preserve"> 'FS Qtr'!S$61</f>
        <v>0</v>
      </c>
      <c r="T39" s="413">
        <f xml:space="preserve"> 'FS Qtr'!T$61</f>
        <v>0</v>
      </c>
      <c r="U39" s="413">
        <f xml:space="preserve"> 'FS Qtr'!U$61</f>
        <v>0</v>
      </c>
      <c r="V39" s="413">
        <f xml:space="preserve"> 'FS Qtr'!V$61</f>
        <v>0</v>
      </c>
      <c r="W39" s="413">
        <f xml:space="preserve"> 'FS Qtr'!W$61</f>
        <v>0</v>
      </c>
      <c r="X39" s="413">
        <f xml:space="preserve"> 'FS Qtr'!X$61</f>
        <v>0</v>
      </c>
      <c r="Y39" s="413">
        <f xml:space="preserve"> 'FS Qtr'!Y$61</f>
        <v>0</v>
      </c>
      <c r="Z39" s="413">
        <f xml:space="preserve"> 'FS Qtr'!Z$61</f>
        <v>0</v>
      </c>
      <c r="AA39" s="413">
        <f xml:space="preserve"> 'FS Qtr'!AA$61</f>
        <v>0</v>
      </c>
      <c r="AB39" s="413">
        <f xml:space="preserve"> 'FS Qtr'!AB$61</f>
        <v>0</v>
      </c>
      <c r="AC39" s="413">
        <f xml:space="preserve"> 'FS Qtr'!AC$61</f>
        <v>0</v>
      </c>
      <c r="AD39" s="413">
        <f xml:space="preserve"> 'FS Qtr'!AD$61</f>
        <v>0</v>
      </c>
      <c r="AE39" s="413">
        <f xml:space="preserve"> 'FS Qtr'!AE$61</f>
        <v>0</v>
      </c>
      <c r="AF39" s="413">
        <f xml:space="preserve"> 'FS Qtr'!AF$61</f>
        <v>0</v>
      </c>
      <c r="AG39" s="413">
        <f xml:space="preserve"> 'FS Qtr'!AG$61</f>
        <v>0</v>
      </c>
      <c r="AH39" s="413">
        <f xml:space="preserve"> 'FS Qtr'!AH$61</f>
        <v>0</v>
      </c>
      <c r="AI39" s="413">
        <f xml:space="preserve"> 'FS Qtr'!AI$61</f>
        <v>0</v>
      </c>
      <c r="AJ39" s="413">
        <f xml:space="preserve"> 'FS Qtr'!AJ$61</f>
        <v>0</v>
      </c>
      <c r="AK39" s="413">
        <f xml:space="preserve"> 'FS Qtr'!AK$61</f>
        <v>0</v>
      </c>
      <c r="AL39" s="413">
        <f xml:space="preserve"> 'FS Qtr'!AL$61</f>
        <v>0</v>
      </c>
      <c r="AM39" s="413">
        <f xml:space="preserve"> 'FS Qtr'!AM$61</f>
        <v>0</v>
      </c>
      <c r="AN39" s="413">
        <f xml:space="preserve"> 'FS Qtr'!AN$61</f>
        <v>0</v>
      </c>
      <c r="AO39" s="413">
        <f xml:space="preserve"> 'FS Qtr'!AO$61</f>
        <v>0</v>
      </c>
      <c r="AP39" s="413">
        <f xml:space="preserve"> 'FS Qtr'!AP$61</f>
        <v>0</v>
      </c>
      <c r="AQ39" s="413">
        <f xml:space="preserve"> 'FS Qtr'!AQ$61</f>
        <v>0</v>
      </c>
      <c r="AR39" s="413">
        <f xml:space="preserve"> 'FS Qtr'!AR$61</f>
        <v>0</v>
      </c>
      <c r="AS39" s="413">
        <f xml:space="preserve"> 'FS Qtr'!AS$61</f>
        <v>0</v>
      </c>
      <c r="AT39" s="413">
        <f xml:space="preserve"> 'FS Qtr'!AT$61</f>
        <v>0</v>
      </c>
      <c r="AU39" s="413">
        <f xml:space="preserve"> 'FS Qtr'!AU$61</f>
        <v>0</v>
      </c>
      <c r="AV39" s="413">
        <f xml:space="preserve"> 'FS Qtr'!AV$61</f>
        <v>0</v>
      </c>
      <c r="AW39" s="413">
        <f xml:space="preserve"> 'FS Qtr'!AW$61</f>
        <v>0</v>
      </c>
      <c r="AX39" s="413">
        <f xml:space="preserve"> 'FS Qtr'!AX$61</f>
        <v>0</v>
      </c>
      <c r="AY39" s="413">
        <f xml:space="preserve"> 'FS Qtr'!AY$61</f>
        <v>0</v>
      </c>
      <c r="AZ39" s="413">
        <f xml:space="preserve"> 'FS Qtr'!AZ$61</f>
        <v>0</v>
      </c>
      <c r="BA39" s="413">
        <f xml:space="preserve"> 'FS Qtr'!BA$61</f>
        <v>0</v>
      </c>
      <c r="BB39" s="413">
        <f xml:space="preserve"> 'FS Qtr'!BB$61</f>
        <v>0</v>
      </c>
      <c r="BC39" s="413">
        <f xml:space="preserve"> 'FS Qtr'!BC$61</f>
        <v>0</v>
      </c>
      <c r="BD39" s="413">
        <f xml:space="preserve"> 'FS Qtr'!BD$61</f>
        <v>0</v>
      </c>
      <c r="BE39" s="413">
        <f xml:space="preserve"> 'FS Qtr'!BE$61</f>
        <v>0</v>
      </c>
      <c r="BF39" s="413">
        <f xml:space="preserve"> 'FS Qtr'!BF$61</f>
        <v>0</v>
      </c>
      <c r="BG39" s="413">
        <f xml:space="preserve"> 'FS Qtr'!BG$61</f>
        <v>0</v>
      </c>
      <c r="BH39" s="413">
        <f xml:space="preserve"> 'FS Qtr'!BH$61</f>
        <v>0</v>
      </c>
      <c r="BI39" s="413">
        <f xml:space="preserve"> 'FS Qtr'!BI$61</f>
        <v>0</v>
      </c>
      <c r="BJ39" s="413">
        <f xml:space="preserve"> 'FS Qtr'!BJ$61</f>
        <v>0</v>
      </c>
      <c r="BK39" s="413">
        <f xml:space="preserve"> 'FS Qtr'!BK$61</f>
        <v>0</v>
      </c>
      <c r="BL39" s="413">
        <f xml:space="preserve"> 'FS Qtr'!BL$61</f>
        <v>0</v>
      </c>
      <c r="BM39" s="413">
        <f xml:space="preserve"> 'FS Qtr'!BM$61</f>
        <v>0</v>
      </c>
      <c r="BN39" s="413">
        <f xml:space="preserve"> 'FS Qtr'!BN$61</f>
        <v>0</v>
      </c>
      <c r="BO39" s="413">
        <f xml:space="preserve"> 'FS Qtr'!BO$61</f>
        <v>0</v>
      </c>
      <c r="BP39" s="413">
        <f xml:space="preserve"> 'FS Qtr'!BP$61</f>
        <v>0</v>
      </c>
      <c r="BQ39" s="413">
        <f xml:space="preserve"> 'FS Qtr'!BQ$61</f>
        <v>0</v>
      </c>
      <c r="BR39" s="413">
        <f xml:space="preserve"> 'FS Qtr'!BR$61</f>
        <v>0</v>
      </c>
      <c r="BS39" s="413">
        <f xml:space="preserve"> 'FS Qtr'!BS$61</f>
        <v>0</v>
      </c>
      <c r="BT39" s="413">
        <f xml:space="preserve"> 'FS Qtr'!BT$61</f>
        <v>0</v>
      </c>
      <c r="BU39" s="413">
        <f xml:space="preserve"> 'FS Qtr'!BU$61</f>
        <v>0</v>
      </c>
      <c r="BV39" s="413">
        <f xml:space="preserve"> 'FS Qtr'!BV$61</f>
        <v>0</v>
      </c>
      <c r="BW39" s="413">
        <f xml:space="preserve"> 'FS Qtr'!BW$61</f>
        <v>0</v>
      </c>
      <c r="BX39" s="413">
        <f xml:space="preserve"> 'FS Qtr'!BX$61</f>
        <v>0</v>
      </c>
      <c r="BY39" s="413">
        <f xml:space="preserve"> 'FS Qtr'!BY$61</f>
        <v>0</v>
      </c>
      <c r="BZ39" s="413">
        <f xml:space="preserve"> 'FS Qtr'!BZ$61</f>
        <v>0</v>
      </c>
      <c r="CA39" s="413">
        <f xml:space="preserve"> 'FS Qtr'!CA$61</f>
        <v>0</v>
      </c>
      <c r="CB39" s="413">
        <f xml:space="preserve"> 'FS Qtr'!CB$61</f>
        <v>0</v>
      </c>
      <c r="CC39" s="413">
        <f xml:space="preserve"> 'FS Qtr'!CC$61</f>
        <v>0</v>
      </c>
      <c r="CD39" s="413">
        <f xml:space="preserve"> 'FS Qtr'!CD$61</f>
        <v>0</v>
      </c>
      <c r="CE39" s="413">
        <f xml:space="preserve"> 'FS Qtr'!CE$61</f>
        <v>0</v>
      </c>
      <c r="CF39" s="413">
        <f xml:space="preserve"> 'FS Qtr'!CF$61</f>
        <v>0</v>
      </c>
      <c r="CG39" s="413">
        <f xml:space="preserve"> 'FS Qtr'!CG$61</f>
        <v>0</v>
      </c>
      <c r="CH39" s="413">
        <f xml:space="preserve"> 'FS Qtr'!CH$61</f>
        <v>0</v>
      </c>
      <c r="CI39" s="413">
        <f xml:space="preserve"> 'FS Qtr'!CI$61</f>
        <v>0</v>
      </c>
      <c r="CJ39" s="413">
        <f xml:space="preserve"> 'FS Qtr'!CJ$61</f>
        <v>0</v>
      </c>
      <c r="CK39" s="413">
        <f xml:space="preserve"> 'FS Qtr'!CK$61</f>
        <v>0</v>
      </c>
      <c r="CL39" s="413">
        <f xml:space="preserve"> 'FS Qtr'!CL$61</f>
        <v>0</v>
      </c>
      <c r="CM39" s="413">
        <f xml:space="preserve"> 'FS Qtr'!CM$61</f>
        <v>0</v>
      </c>
      <c r="CN39" s="413">
        <f xml:space="preserve"> 'FS Qtr'!CN$61</f>
        <v>0</v>
      </c>
      <c r="CO39" s="413">
        <f xml:space="preserve"> 'FS Qtr'!CO$61</f>
        <v>0</v>
      </c>
      <c r="CP39" s="413">
        <f xml:space="preserve"> 'FS Qtr'!CP$61</f>
        <v>1278.5543096059353</v>
      </c>
      <c r="CQ39" s="413">
        <f xml:space="preserve"> 'FS Qtr'!CQ$61</f>
        <v>1173.1197180760555</v>
      </c>
      <c r="CR39" s="413">
        <f xml:space="preserve"> 'FS Qtr'!CR$61</f>
        <v>1202.3979961424611</v>
      </c>
      <c r="CS39" s="413">
        <f xml:space="preserve"> 'FS Qtr'!CS$61</f>
        <v>1550.1896376666841</v>
      </c>
      <c r="CT39" s="413">
        <f xml:space="preserve"> 'FS Qtr'!CT$61</f>
        <v>1524.2748774807412</v>
      </c>
      <c r="CU39" s="413">
        <f xml:space="preserve"> 'FS Qtr'!CU$61</f>
        <v>1144.7716697459489</v>
      </c>
      <c r="CV39" s="413">
        <f xml:space="preserve"> 'FS Qtr'!CV$61</f>
        <v>1173.5895508107728</v>
      </c>
      <c r="CW39" s="413">
        <f xml:space="preserve"> 'FS Qtr'!CW$61</f>
        <v>1519.7980730857805</v>
      </c>
      <c r="CX39" s="413">
        <f xml:space="preserve"> 'FS Qtr'!CX$61</f>
        <v>1494.2390234932345</v>
      </c>
      <c r="CY39" s="413">
        <f xml:space="preserve"> 'FS Qtr'!CY$61</f>
        <v>1129.4587413564218</v>
      </c>
      <c r="CZ39" s="413">
        <f xml:space="preserve"> 'FS Qtr'!CZ$61</f>
        <v>1132.1517318460606</v>
      </c>
      <c r="DA39" s="413">
        <f xml:space="preserve"> 'FS Qtr'!DA$61</f>
        <v>1489.5714948409466</v>
      </c>
      <c r="DB39" s="413">
        <f xml:space="preserve"> 'FS Qtr'!DB$61</f>
        <v>1464.343017484033</v>
      </c>
      <c r="DC39" s="413">
        <f xml:space="preserve"> 'FS Qtr'!DC$61</f>
        <v>1088.5942547585721</v>
      </c>
      <c r="DD39" s="413">
        <f xml:space="preserve"> 'FS Qtr'!DD$61</f>
        <v>1116.3629333641429</v>
      </c>
      <c r="DE39" s="413">
        <f xml:space="preserve"> 'FS Qtr'!DE$61</f>
        <v>1459.3532823753812</v>
      </c>
      <c r="DF39" s="413">
        <f xml:space="preserve"> 'FS Qtr'!DF$61</f>
        <v>1434.4353820320196</v>
      </c>
      <c r="DG39" s="413">
        <f xml:space="preserve"> 'FS Qtr'!DG$61</f>
        <v>1060.5555491619393</v>
      </c>
      <c r="DH39" s="413">
        <f xml:space="preserve"> 'FS Qtr'!DH$61</f>
        <v>1087.7841673418482</v>
      </c>
      <c r="DI39" s="413">
        <f xml:space="preserve"> 'FS Qtr'!DI$61</f>
        <v>1429.1486901541161</v>
      </c>
      <c r="DJ39" s="413">
        <f xml:space="preserve"> 'FS Qtr'!DJ$61</f>
        <v>1404.5249688580641</v>
      </c>
      <c r="DK39" s="413">
        <f xml:space="preserve"> 'FS Qtr'!DK$61</f>
        <v>1032.4580432785156</v>
      </c>
      <c r="DL39" s="413">
        <f xml:space="preserve"> 'FS Qtr'!DL$61</f>
        <v>1059.1023048177681</v>
      </c>
      <c r="DM39" s="413">
        <f xml:space="preserve"> 'FS Qtr'!DM$61</f>
        <v>1398.8345880178972</v>
      </c>
      <c r="DN39" s="413">
        <f xml:space="preserve"> 'FS Qtr'!DN$61</f>
        <v>1373.3902049660355</v>
      </c>
      <c r="DO39" s="413">
        <f xml:space="preserve"> 'FS Qtr'!DO$61</f>
        <v>1161.4805186764718</v>
      </c>
      <c r="DP39" s="413">
        <f xml:space="preserve"> 'FS Qtr'!DP$61</f>
        <v>-8.2997560865790977E-5</v>
      </c>
      <c r="DQ39" s="413">
        <f xml:space="preserve"> 'FS Qtr'!DQ$61</f>
        <v>-8.3921568898637574E-5</v>
      </c>
      <c r="DR39" s="413">
        <f xml:space="preserve"> 'FS Qtr'!DR$61</f>
        <v>-8.3940949464937281E-5</v>
      </c>
      <c r="DS39" s="413">
        <f xml:space="preserve"> 'FS Qtr'!DS$61</f>
        <v>-8.2127313992885303E-5</v>
      </c>
      <c r="DT39" s="413">
        <f xml:space="preserve"> 'FS Qtr'!DT$61</f>
        <v>-8.3058484408929639E-5</v>
      </c>
      <c r="DU39" s="413">
        <f xml:space="preserve"> 'FS Qtr'!DU$61</f>
        <v>-8.3986082290566727E-5</v>
      </c>
      <c r="DV39" s="413">
        <f xml:space="preserve"> 'FS Qtr'!DV$61</f>
        <v>-8.3996967266159692E-5</v>
      </c>
      <c r="DW39" s="413">
        <f xml:space="preserve"> 'FS Qtr'!DW$61</f>
        <v>-8.21862694677964E-5</v>
      </c>
      <c r="DX39" s="413">
        <f xml:space="preserve"> 'FS Qtr'!DX$61</f>
        <v>-8.3116256734319752E-5</v>
      </c>
      <c r="DY39" s="413">
        <f xml:space="preserve"> 'FS Qtr'!DY$61</f>
        <v>-8.4039179732483724E-5</v>
      </c>
      <c r="DZ39" s="413">
        <f xml:space="preserve"> 'FS Qtr'!DZ$61</f>
        <v>-8.4050330195286285E-5</v>
      </c>
      <c r="EA39" s="413">
        <f xml:space="preserve"> 'FS Qtr'!EA$61</f>
        <v>-8.2240290343485865E-5</v>
      </c>
      <c r="EB39" s="413">
        <f xml:space="preserve"> 'FS Qtr'!EB$61</f>
        <v>-8.3164050203506125E-5</v>
      </c>
      <c r="EC39" s="413">
        <f xml:space="preserve"> 'FS Qtr'!EC$61</f>
        <v>-8.408988778951443E-5</v>
      </c>
      <c r="ED39" s="413">
        <f xml:space="preserve"> 'FS Qtr'!ED$61</f>
        <v>-8.410926835581415E-5</v>
      </c>
      <c r="EE39" s="413">
        <f xml:space="preserve"> 'FS Qtr'!EE$61</f>
        <v>-8.3208955056423005E-5</v>
      </c>
      <c r="EF39" s="413">
        <f xml:space="preserve"> 'FS Qtr'!EF$61</f>
        <v>-8.3222872934812431E-5</v>
      </c>
      <c r="EG39" s="413">
        <f xml:space="preserve"> 'FS Qtr'!EG$61</f>
        <v>-8.4155463130281937E-5</v>
      </c>
      <c r="EH39" s="413">
        <f xml:space="preserve"> 'FS Qtr'!EH$61</f>
        <v>-8.416687908029408E-5</v>
      </c>
      <c r="EI39" s="413">
        <f xml:space="preserve"> 'FS Qtr'!EI$61</f>
        <v>-8.2353266694086414E-5</v>
      </c>
      <c r="EJ39" s="413">
        <f xml:space="preserve"> 'FS Qtr'!EJ$61</f>
        <v>-8.3279857455765394E-5</v>
      </c>
      <c r="EK39" s="413">
        <f xml:space="preserve"> 'FS Qtr'!EK$61</f>
        <v>-8.4213870316390612E-5</v>
      </c>
      <c r="EL39" s="413">
        <f xml:space="preserve"> 'FS Qtr'!EL$61</f>
        <v>-8.4231126985013623E-5</v>
      </c>
      <c r="EM39" s="413">
        <f xml:space="preserve"> 'FS Qtr'!EM$61</f>
        <v>-8.2409884727260952E-5</v>
      </c>
      <c r="EN39" s="413">
        <f xml:space="preserve"> 'FS Qtr'!EN$61</f>
        <v>-8.3335528969323138E-5</v>
      </c>
      <c r="EO39" s="413">
        <f xml:space="preserve"> 'FS Qtr'!EO$61</f>
        <v>-8.4263250937373395E-5</v>
      </c>
      <c r="EP39" s="413">
        <f xml:space="preserve"> 'FS Qtr'!EP$61</f>
        <v>-8.4275463349014324E-5</v>
      </c>
      <c r="EQ39" s="413">
        <f xml:space="preserve"> 'FS Qtr'!EQ$61</f>
        <v>-8.2458711287980273E-5</v>
      </c>
      <c r="ER39" s="413">
        <f xml:space="preserve"> 'FS Qtr'!ER$61</f>
        <v>-8.3389362272527553E-5</v>
      </c>
      <c r="ES39" s="413">
        <f xml:space="preserve"> 'FS Qtr'!ES$61</f>
        <v>-8.432431299557793E-5</v>
      </c>
      <c r="ET39" s="413">
        <f xml:space="preserve"> 'FS Qtr'!ET$61</f>
        <v>-8.4342366125829713E-5</v>
      </c>
      <c r="EU39" s="413">
        <f xml:space="preserve"> 'FS Qtr'!EU$61</f>
        <v>-8.3442407771294858E-5</v>
      </c>
      <c r="EV39" s="413">
        <f xml:space="preserve"> 'FS Qtr'!EV$61</f>
        <v>-8.3451598823061461E-5</v>
      </c>
      <c r="EW39" s="413">
        <f xml:space="preserve"> 'FS Qtr'!EW$61</f>
        <v>-8.4379268847962013E-5</v>
      </c>
      <c r="EX39" s="413">
        <f xml:space="preserve"> 'FS Qtr'!EX$61</f>
        <v>-8.4395994542165874E-5</v>
      </c>
      <c r="EY39" s="413">
        <f xml:space="preserve"> 'FS Qtr'!EY$61</f>
        <v>-8.2577141669299466E-5</v>
      </c>
      <c r="EZ39" s="413">
        <f xml:space="preserve"> 'FS Qtr'!EZ$61</f>
        <v>-8.350832074253541E-5</v>
      </c>
      <c r="FA39" s="413">
        <f xml:space="preserve"> 'FS Qtr'!FA$61</f>
        <v>-8.4438472495699461E-5</v>
      </c>
      <c r="FB39" s="413">
        <f xml:space="preserve"> 'FS Qtr'!FB$61</f>
        <v>-8.4455994651532054E-5</v>
      </c>
      <c r="FC39" s="413">
        <f xml:space="preserve"> 'FS Qtr'!FC$61</f>
        <v>-8.2631681976485933E-5</v>
      </c>
      <c r="FD39" s="413">
        <f xml:space="preserve"> 'FS Qtr'!FD$61</f>
        <v>-8.3566618270883606E-5</v>
      </c>
      <c r="FE39" s="413">
        <f xml:space="preserve"> 'FS Qtr'!FE$61</f>
        <v>-8.4500065528323186E-5</v>
      </c>
      <c r="FF39" s="413">
        <f xml:space="preserve"> 'FS Qtr'!FF$61</f>
        <v>-8.4518118658574943E-5</v>
      </c>
      <c r="FG39" s="413">
        <f xml:space="preserve"> 'FS Qtr'!FG$61</f>
        <v>-8.2695312334870132E-5</v>
      </c>
      <c r="FH39" s="413">
        <f xml:space="preserve"> 'FS Qtr'!FH$61</f>
        <v>-8.3625966205148008E-5</v>
      </c>
      <c r="FI39" s="413">
        <f xml:space="preserve"> 'FS Qtr'!FI$61</f>
        <v>-8.4556348816755179E-5</v>
      </c>
      <c r="FJ39" s="413">
        <f xml:space="preserve"> 'FS Qtr'!FJ$61</f>
        <v>-8.4576260357474049E-5</v>
      </c>
      <c r="FK39" s="413">
        <f xml:space="preserve"> 'FS Qtr'!FK$61</f>
        <v>-8.3668245043274394E-5</v>
      </c>
      <c r="FL39" s="413">
        <f xml:space="preserve"> 'FS Qtr'!FL$61</f>
        <v>-8.3685314139412368E-5</v>
      </c>
      <c r="FM39" s="413">
        <f xml:space="preserve"> 'FS Qtr'!FM$61</f>
        <v>-8.4617676362169295E-5</v>
      </c>
      <c r="FN39" s="413">
        <f xml:space="preserve"> 'FS Qtr'!FN$61</f>
        <v>-8.4636525954049838E-5</v>
      </c>
      <c r="FO39" s="413">
        <f xml:space="preserve"> 'FS Qtr'!FO$61</f>
        <v>-8.2813223284692325E-5</v>
      </c>
      <c r="FP39" s="413">
        <f xml:space="preserve"> 'FS Qtr'!FP$61</f>
        <v>-8.3752802719527195E-5</v>
      </c>
      <c r="FQ39" s="413">
        <f xml:space="preserve"> 'FS Qtr'!FQ$61</f>
        <v>-8.4689092421547657E-5</v>
      </c>
      <c r="FR39" s="413">
        <f xml:space="preserve"> 'FS Qtr'!FR$61</f>
        <v>-8.4703694218074823E-5</v>
      </c>
      <c r="FS39" s="413">
        <f xml:space="preserve"> 'FS Qtr'!FS$61</f>
        <v>-8.2877632790322067E-5</v>
      </c>
      <c r="FT39" s="413">
        <f xml:space="preserve"> 'FS Qtr'!FT$61</f>
        <v>-8.3817402683372501E-5</v>
      </c>
      <c r="FU39" s="413">
        <f xml:space="preserve"> 'FS Qtr'!FU$61</f>
        <v>-8.4752012890219265E-5</v>
      </c>
      <c r="FV39" s="413">
        <f xml:space="preserve"> 'FS Qtr'!FV$61</f>
        <v>-8.4765552737908089E-5</v>
      </c>
      <c r="FW39" s="413">
        <f xml:space="preserve"> 'FS Qtr'!FW$61</f>
        <v>-8.2932952244754049E-5</v>
      </c>
      <c r="FX39" s="413">
        <f xml:space="preserve"> 'FS Qtr'!FX$61</f>
        <v>-8.3870185580660751E-5</v>
      </c>
      <c r="FY39" s="413">
        <f xml:space="preserve"> 'FS Qtr'!FY$61</f>
        <v>-8.480909264028003E-5</v>
      </c>
      <c r="FZ39" s="413">
        <f xml:space="preserve"> 'FS Qtr'!FZ$61</f>
        <v>-8.4819977615873009E-5</v>
      </c>
      <c r="GA39" s="413">
        <f xml:space="preserve"> 'FS Qtr'!GA$61</f>
        <v>-8.3916140839493782E-5</v>
      </c>
      <c r="GB39" s="413">
        <f xml:space="preserve"> 'FS Qtr'!GB$61</f>
        <v>-8.3926119695697536E-5</v>
      </c>
      <c r="GC39" s="413">
        <f xml:space="preserve"> 'FS Qtr'!GC$61</f>
        <v>-8.4868296288017492E-5</v>
      </c>
      <c r="GD39" s="413">
        <f xml:space="preserve"> 'FS Qtr'!GD$61</f>
        <v>-8.488608393105968E-5</v>
      </c>
      <c r="GE39" s="413">
        <f xml:space="preserve"> 'FS Qtr'!GE$61</f>
        <v>-8.3053979783558328E-5</v>
      </c>
      <c r="GF39" s="413">
        <f xml:space="preserve"> 'FS Qtr'!GF$61</f>
        <v>-8.3990719659542856E-5</v>
      </c>
      <c r="GG39" s="413">
        <f xml:space="preserve"> 'FS Qtr'!GG$61</f>
        <v>-8.4924314089239916E-5</v>
      </c>
      <c r="GH39" s="413">
        <f xml:space="preserve"> 'FS Qtr'!GH$61</f>
        <v>-8.4943960142749191E-5</v>
      </c>
      <c r="GI39" s="413">
        <f xml:space="preserve"> 'FS Qtr'!GI$61</f>
        <v>-8.3116571278948512E-5</v>
      </c>
      <c r="GJ39" s="413">
        <f xml:space="preserve"> 'FS Qtr'!GJ$61</f>
        <v>-8.4056632630783381E-5</v>
      </c>
    </row>
    <row r="40" spans="1:192" x14ac:dyDescent="0.25">
      <c r="E40" s="132" t="str">
        <f t="shared" ref="E40:BP40" si="45" xml:space="preserve"> E$65</f>
        <v>Dividends paid POS</v>
      </c>
      <c r="F40" s="132">
        <f t="shared" si="45"/>
        <v>0</v>
      </c>
      <c r="G40" s="132" t="str">
        <f t="shared" si="45"/>
        <v>$ 000s</v>
      </c>
      <c r="H40" s="132">
        <f t="shared" si="45"/>
        <v>32995.071773845564</v>
      </c>
      <c r="I40" s="132">
        <f t="shared" si="45"/>
        <v>0</v>
      </c>
      <c r="J40" s="132">
        <f t="shared" si="45"/>
        <v>0</v>
      </c>
      <c r="K40" s="132">
        <f t="shared" si="45"/>
        <v>0</v>
      </c>
      <c r="L40" s="132">
        <f t="shared" si="45"/>
        <v>0</v>
      </c>
      <c r="M40" s="132">
        <f t="shared" si="45"/>
        <v>0</v>
      </c>
      <c r="N40" s="132">
        <f t="shared" si="45"/>
        <v>0</v>
      </c>
      <c r="O40" s="132">
        <f t="shared" si="45"/>
        <v>0</v>
      </c>
      <c r="P40" s="132">
        <f t="shared" si="45"/>
        <v>0</v>
      </c>
      <c r="Q40" s="132">
        <f t="shared" si="45"/>
        <v>0</v>
      </c>
      <c r="R40" s="132">
        <f t="shared" si="45"/>
        <v>0</v>
      </c>
      <c r="S40" s="132">
        <f t="shared" si="45"/>
        <v>0</v>
      </c>
      <c r="T40" s="132">
        <f t="shared" si="45"/>
        <v>0</v>
      </c>
      <c r="U40" s="132">
        <f t="shared" si="45"/>
        <v>0</v>
      </c>
      <c r="V40" s="132">
        <f t="shared" si="45"/>
        <v>0</v>
      </c>
      <c r="W40" s="132">
        <f t="shared" si="45"/>
        <v>0</v>
      </c>
      <c r="X40" s="132">
        <f t="shared" si="45"/>
        <v>0</v>
      </c>
      <c r="Y40" s="132">
        <f t="shared" si="45"/>
        <v>0</v>
      </c>
      <c r="Z40" s="132">
        <f t="shared" si="45"/>
        <v>0</v>
      </c>
      <c r="AA40" s="132">
        <f t="shared" si="45"/>
        <v>0</v>
      </c>
      <c r="AB40" s="132">
        <f t="shared" si="45"/>
        <v>0</v>
      </c>
      <c r="AC40" s="132">
        <f t="shared" si="45"/>
        <v>0</v>
      </c>
      <c r="AD40" s="132">
        <f t="shared" si="45"/>
        <v>0</v>
      </c>
      <c r="AE40" s="132">
        <f t="shared" si="45"/>
        <v>0</v>
      </c>
      <c r="AF40" s="132">
        <f t="shared" si="45"/>
        <v>0</v>
      </c>
      <c r="AG40" s="132">
        <f t="shared" si="45"/>
        <v>0</v>
      </c>
      <c r="AH40" s="132">
        <f t="shared" si="45"/>
        <v>0</v>
      </c>
      <c r="AI40" s="132">
        <f t="shared" si="45"/>
        <v>0</v>
      </c>
      <c r="AJ40" s="132">
        <f t="shared" si="45"/>
        <v>0</v>
      </c>
      <c r="AK40" s="132">
        <f t="shared" si="45"/>
        <v>0</v>
      </c>
      <c r="AL40" s="132">
        <f t="shared" si="45"/>
        <v>0</v>
      </c>
      <c r="AM40" s="132">
        <f t="shared" si="45"/>
        <v>0</v>
      </c>
      <c r="AN40" s="132">
        <f t="shared" si="45"/>
        <v>0</v>
      </c>
      <c r="AO40" s="132">
        <f t="shared" si="45"/>
        <v>0</v>
      </c>
      <c r="AP40" s="132">
        <f t="shared" si="45"/>
        <v>0</v>
      </c>
      <c r="AQ40" s="132">
        <f t="shared" si="45"/>
        <v>0</v>
      </c>
      <c r="AR40" s="132">
        <f t="shared" si="45"/>
        <v>0</v>
      </c>
      <c r="AS40" s="132">
        <f t="shared" si="45"/>
        <v>0</v>
      </c>
      <c r="AT40" s="132">
        <f t="shared" si="45"/>
        <v>0</v>
      </c>
      <c r="AU40" s="132">
        <f t="shared" si="45"/>
        <v>0</v>
      </c>
      <c r="AV40" s="132">
        <f t="shared" si="45"/>
        <v>0</v>
      </c>
      <c r="AW40" s="132">
        <f t="shared" si="45"/>
        <v>0</v>
      </c>
      <c r="AX40" s="132">
        <f t="shared" si="45"/>
        <v>0</v>
      </c>
      <c r="AY40" s="132">
        <f t="shared" si="45"/>
        <v>0</v>
      </c>
      <c r="AZ40" s="132">
        <f t="shared" si="45"/>
        <v>0</v>
      </c>
      <c r="BA40" s="132">
        <f t="shared" si="45"/>
        <v>0</v>
      </c>
      <c r="BB40" s="132">
        <f t="shared" si="45"/>
        <v>0</v>
      </c>
      <c r="BC40" s="132">
        <f t="shared" si="45"/>
        <v>0</v>
      </c>
      <c r="BD40" s="132">
        <f t="shared" si="45"/>
        <v>0</v>
      </c>
      <c r="BE40" s="132">
        <f t="shared" si="45"/>
        <v>0</v>
      </c>
      <c r="BF40" s="132">
        <f t="shared" si="45"/>
        <v>0</v>
      </c>
      <c r="BG40" s="132">
        <f t="shared" si="45"/>
        <v>0</v>
      </c>
      <c r="BH40" s="132">
        <f t="shared" si="45"/>
        <v>0</v>
      </c>
      <c r="BI40" s="132">
        <f t="shared" si="45"/>
        <v>0</v>
      </c>
      <c r="BJ40" s="132">
        <f t="shared" si="45"/>
        <v>0</v>
      </c>
      <c r="BK40" s="132">
        <f t="shared" si="45"/>
        <v>0</v>
      </c>
      <c r="BL40" s="132">
        <f t="shared" si="45"/>
        <v>0</v>
      </c>
      <c r="BM40" s="132">
        <f t="shared" si="45"/>
        <v>0</v>
      </c>
      <c r="BN40" s="132">
        <f t="shared" si="45"/>
        <v>0</v>
      </c>
      <c r="BO40" s="132">
        <f t="shared" si="45"/>
        <v>0</v>
      </c>
      <c r="BP40" s="132">
        <f t="shared" si="45"/>
        <v>0</v>
      </c>
      <c r="BQ40" s="132">
        <f t="shared" ref="BQ40:EB40" si="46" xml:space="preserve"> BQ$65</f>
        <v>0</v>
      </c>
      <c r="BR40" s="132">
        <f t="shared" si="46"/>
        <v>0</v>
      </c>
      <c r="BS40" s="132">
        <f t="shared" si="46"/>
        <v>0</v>
      </c>
      <c r="BT40" s="132">
        <f t="shared" si="46"/>
        <v>0</v>
      </c>
      <c r="BU40" s="132">
        <f t="shared" si="46"/>
        <v>0</v>
      </c>
      <c r="BV40" s="132">
        <f t="shared" si="46"/>
        <v>0</v>
      </c>
      <c r="BW40" s="132">
        <f t="shared" si="46"/>
        <v>0</v>
      </c>
      <c r="BX40" s="132">
        <f t="shared" si="46"/>
        <v>0</v>
      </c>
      <c r="BY40" s="132">
        <f t="shared" si="46"/>
        <v>0</v>
      </c>
      <c r="BZ40" s="132">
        <f t="shared" si="46"/>
        <v>0</v>
      </c>
      <c r="CA40" s="132">
        <f t="shared" si="46"/>
        <v>0</v>
      </c>
      <c r="CB40" s="132">
        <f t="shared" si="46"/>
        <v>0</v>
      </c>
      <c r="CC40" s="132">
        <f t="shared" si="46"/>
        <v>0</v>
      </c>
      <c r="CD40" s="132">
        <f t="shared" si="46"/>
        <v>0</v>
      </c>
      <c r="CE40" s="132">
        <f t="shared" si="46"/>
        <v>0</v>
      </c>
      <c r="CF40" s="132">
        <f t="shared" si="46"/>
        <v>0</v>
      </c>
      <c r="CG40" s="132">
        <f t="shared" si="46"/>
        <v>0</v>
      </c>
      <c r="CH40" s="132">
        <f t="shared" si="46"/>
        <v>0</v>
      </c>
      <c r="CI40" s="132">
        <f t="shared" si="46"/>
        <v>0</v>
      </c>
      <c r="CJ40" s="132">
        <f t="shared" si="46"/>
        <v>0</v>
      </c>
      <c r="CK40" s="132">
        <f t="shared" si="46"/>
        <v>0</v>
      </c>
      <c r="CL40" s="132">
        <f t="shared" si="46"/>
        <v>0</v>
      </c>
      <c r="CM40" s="132">
        <f t="shared" si="46"/>
        <v>0</v>
      </c>
      <c r="CN40" s="132">
        <f t="shared" si="46"/>
        <v>0</v>
      </c>
      <c r="CO40" s="132">
        <f t="shared" si="46"/>
        <v>0</v>
      </c>
      <c r="CP40" s="132">
        <f t="shared" si="46"/>
        <v>1278.5543096059353</v>
      </c>
      <c r="CQ40" s="132">
        <f t="shared" si="46"/>
        <v>1173.1197180760555</v>
      </c>
      <c r="CR40" s="132">
        <f t="shared" si="46"/>
        <v>1202.3979961424611</v>
      </c>
      <c r="CS40" s="132">
        <f t="shared" si="46"/>
        <v>1550.1896376666841</v>
      </c>
      <c r="CT40" s="132">
        <f t="shared" si="46"/>
        <v>1524.2748774807412</v>
      </c>
      <c r="CU40" s="132">
        <f t="shared" si="46"/>
        <v>1144.7716697459489</v>
      </c>
      <c r="CV40" s="132">
        <f t="shared" si="46"/>
        <v>1173.5895508107728</v>
      </c>
      <c r="CW40" s="132">
        <f t="shared" si="46"/>
        <v>1519.7980730857805</v>
      </c>
      <c r="CX40" s="132">
        <f t="shared" si="46"/>
        <v>1494.2390234932345</v>
      </c>
      <c r="CY40" s="132">
        <f t="shared" si="46"/>
        <v>1129.4587413564218</v>
      </c>
      <c r="CZ40" s="132">
        <f t="shared" si="46"/>
        <v>1132.1517318460606</v>
      </c>
      <c r="DA40" s="132">
        <f t="shared" si="46"/>
        <v>1489.5714948409466</v>
      </c>
      <c r="DB40" s="132">
        <f t="shared" si="46"/>
        <v>1464.343017484033</v>
      </c>
      <c r="DC40" s="132">
        <f t="shared" si="46"/>
        <v>1088.5942547585721</v>
      </c>
      <c r="DD40" s="132">
        <f t="shared" si="46"/>
        <v>1116.3629333641429</v>
      </c>
      <c r="DE40" s="132">
        <f t="shared" si="46"/>
        <v>1459.3532823753812</v>
      </c>
      <c r="DF40" s="132">
        <f t="shared" si="46"/>
        <v>1434.4353820320196</v>
      </c>
      <c r="DG40" s="132">
        <f t="shared" si="46"/>
        <v>1060.5555491619393</v>
      </c>
      <c r="DH40" s="132">
        <f t="shared" si="46"/>
        <v>1087.7841673418482</v>
      </c>
      <c r="DI40" s="132">
        <f t="shared" si="46"/>
        <v>1429.1486901541161</v>
      </c>
      <c r="DJ40" s="132">
        <f t="shared" si="46"/>
        <v>1404.5249688580641</v>
      </c>
      <c r="DK40" s="132">
        <f t="shared" si="46"/>
        <v>1032.4580432785156</v>
      </c>
      <c r="DL40" s="132">
        <f t="shared" si="46"/>
        <v>1059.1023048177681</v>
      </c>
      <c r="DM40" s="132">
        <f t="shared" si="46"/>
        <v>1398.8345880178972</v>
      </c>
      <c r="DN40" s="132">
        <f t="shared" si="46"/>
        <v>1373.3902049660355</v>
      </c>
      <c r="DO40" s="132">
        <f t="shared" si="46"/>
        <v>774.06756308419006</v>
      </c>
      <c r="DP40" s="132">
        <f t="shared" si="46"/>
        <v>0</v>
      </c>
      <c r="DQ40" s="132">
        <f t="shared" si="46"/>
        <v>0</v>
      </c>
      <c r="DR40" s="132">
        <f t="shared" si="46"/>
        <v>0</v>
      </c>
      <c r="DS40" s="132">
        <f t="shared" si="46"/>
        <v>0</v>
      </c>
      <c r="DT40" s="132">
        <f t="shared" si="46"/>
        <v>0</v>
      </c>
      <c r="DU40" s="132">
        <f t="shared" si="46"/>
        <v>0</v>
      </c>
      <c r="DV40" s="132">
        <f t="shared" si="46"/>
        <v>0</v>
      </c>
      <c r="DW40" s="132">
        <f t="shared" si="46"/>
        <v>0</v>
      </c>
      <c r="DX40" s="132">
        <f t="shared" si="46"/>
        <v>0</v>
      </c>
      <c r="DY40" s="132">
        <f t="shared" si="46"/>
        <v>0</v>
      </c>
      <c r="DZ40" s="132">
        <f t="shared" si="46"/>
        <v>0</v>
      </c>
      <c r="EA40" s="132">
        <f t="shared" si="46"/>
        <v>0</v>
      </c>
      <c r="EB40" s="132">
        <f t="shared" si="46"/>
        <v>0</v>
      </c>
      <c r="EC40" s="132">
        <f t="shared" ref="EC40:GJ40" si="47" xml:space="preserve"> EC$65</f>
        <v>0</v>
      </c>
      <c r="ED40" s="132">
        <f t="shared" si="47"/>
        <v>0</v>
      </c>
      <c r="EE40" s="132">
        <f t="shared" si="47"/>
        <v>0</v>
      </c>
      <c r="EF40" s="132">
        <f t="shared" si="47"/>
        <v>0</v>
      </c>
      <c r="EG40" s="132">
        <f t="shared" si="47"/>
        <v>0</v>
      </c>
      <c r="EH40" s="132">
        <f t="shared" si="47"/>
        <v>0</v>
      </c>
      <c r="EI40" s="132">
        <f t="shared" si="47"/>
        <v>0</v>
      </c>
      <c r="EJ40" s="132">
        <f t="shared" si="47"/>
        <v>0</v>
      </c>
      <c r="EK40" s="132">
        <f t="shared" si="47"/>
        <v>0</v>
      </c>
      <c r="EL40" s="132">
        <f t="shared" si="47"/>
        <v>0</v>
      </c>
      <c r="EM40" s="132">
        <f t="shared" si="47"/>
        <v>0</v>
      </c>
      <c r="EN40" s="132">
        <f t="shared" si="47"/>
        <v>0</v>
      </c>
      <c r="EO40" s="132">
        <f t="shared" si="47"/>
        <v>0</v>
      </c>
      <c r="EP40" s="132">
        <f t="shared" si="47"/>
        <v>0</v>
      </c>
      <c r="EQ40" s="132">
        <f t="shared" si="47"/>
        <v>0</v>
      </c>
      <c r="ER40" s="132">
        <f t="shared" si="47"/>
        <v>0</v>
      </c>
      <c r="ES40" s="132">
        <f t="shared" si="47"/>
        <v>0</v>
      </c>
      <c r="ET40" s="132">
        <f t="shared" si="47"/>
        <v>0</v>
      </c>
      <c r="EU40" s="132">
        <f t="shared" si="47"/>
        <v>0</v>
      </c>
      <c r="EV40" s="132">
        <f t="shared" si="47"/>
        <v>0</v>
      </c>
      <c r="EW40" s="132">
        <f t="shared" si="47"/>
        <v>0</v>
      </c>
      <c r="EX40" s="132">
        <f t="shared" si="47"/>
        <v>0</v>
      </c>
      <c r="EY40" s="132">
        <f t="shared" si="47"/>
        <v>0</v>
      </c>
      <c r="EZ40" s="132">
        <f t="shared" si="47"/>
        <v>0</v>
      </c>
      <c r="FA40" s="132">
        <f t="shared" si="47"/>
        <v>0</v>
      </c>
      <c r="FB40" s="132">
        <f t="shared" si="47"/>
        <v>0</v>
      </c>
      <c r="FC40" s="132">
        <f t="shared" si="47"/>
        <v>0</v>
      </c>
      <c r="FD40" s="132">
        <f t="shared" si="47"/>
        <v>0</v>
      </c>
      <c r="FE40" s="132">
        <f t="shared" si="47"/>
        <v>0</v>
      </c>
      <c r="FF40" s="132">
        <f t="shared" si="47"/>
        <v>0</v>
      </c>
      <c r="FG40" s="132">
        <f t="shared" si="47"/>
        <v>0</v>
      </c>
      <c r="FH40" s="132">
        <f t="shared" si="47"/>
        <v>0</v>
      </c>
      <c r="FI40" s="132">
        <f t="shared" si="47"/>
        <v>0</v>
      </c>
      <c r="FJ40" s="132">
        <f t="shared" si="47"/>
        <v>0</v>
      </c>
      <c r="FK40" s="132">
        <f t="shared" si="47"/>
        <v>0</v>
      </c>
      <c r="FL40" s="132">
        <f t="shared" si="47"/>
        <v>0</v>
      </c>
      <c r="FM40" s="132">
        <f t="shared" si="47"/>
        <v>0</v>
      </c>
      <c r="FN40" s="132">
        <f t="shared" si="47"/>
        <v>0</v>
      </c>
      <c r="FO40" s="132">
        <f t="shared" si="47"/>
        <v>0</v>
      </c>
      <c r="FP40" s="132">
        <f t="shared" si="47"/>
        <v>0</v>
      </c>
      <c r="FQ40" s="132">
        <f t="shared" si="47"/>
        <v>0</v>
      </c>
      <c r="FR40" s="132">
        <f t="shared" si="47"/>
        <v>0</v>
      </c>
      <c r="FS40" s="132">
        <f t="shared" si="47"/>
        <v>0</v>
      </c>
      <c r="FT40" s="132">
        <f t="shared" si="47"/>
        <v>0</v>
      </c>
      <c r="FU40" s="132">
        <f t="shared" si="47"/>
        <v>0</v>
      </c>
      <c r="FV40" s="132">
        <f t="shared" si="47"/>
        <v>0</v>
      </c>
      <c r="FW40" s="132">
        <f t="shared" si="47"/>
        <v>0</v>
      </c>
      <c r="FX40" s="132">
        <f t="shared" si="47"/>
        <v>0</v>
      </c>
      <c r="FY40" s="132">
        <f t="shared" si="47"/>
        <v>0</v>
      </c>
      <c r="FZ40" s="132">
        <f t="shared" si="47"/>
        <v>0</v>
      </c>
      <c r="GA40" s="132">
        <f t="shared" si="47"/>
        <v>0</v>
      </c>
      <c r="GB40" s="132">
        <f t="shared" si="47"/>
        <v>0</v>
      </c>
      <c r="GC40" s="132">
        <f t="shared" si="47"/>
        <v>0</v>
      </c>
      <c r="GD40" s="132">
        <f t="shared" si="47"/>
        <v>0</v>
      </c>
      <c r="GE40" s="132">
        <f t="shared" si="47"/>
        <v>0</v>
      </c>
      <c r="GF40" s="132">
        <f t="shared" si="47"/>
        <v>0</v>
      </c>
      <c r="GG40" s="132">
        <f t="shared" si="47"/>
        <v>0</v>
      </c>
      <c r="GH40" s="132">
        <f t="shared" si="47"/>
        <v>0</v>
      </c>
      <c r="GI40" s="132">
        <f t="shared" si="47"/>
        <v>0</v>
      </c>
      <c r="GJ40" s="132">
        <f t="shared" si="47"/>
        <v>0</v>
      </c>
    </row>
    <row r="41" spans="1:192" x14ac:dyDescent="0.25">
      <c r="A41" s="414"/>
      <c r="B41" s="414"/>
      <c r="C41" s="415"/>
      <c r="D41" s="416"/>
      <c r="E41" s="417" t="s">
        <v>149</v>
      </c>
      <c r="F41" s="417"/>
      <c r="G41" s="417" t="str">
        <f xml:space="preserve"> SMU</f>
        <v>$ 000s</v>
      </c>
      <c r="H41" s="417"/>
      <c r="I41" s="418"/>
      <c r="J41" s="417">
        <f t="shared" ref="J41:BU41" si="48" xml:space="preserve"> IF( J36 = 1, $F35, J38 + J39 - J40)</f>
        <v>0</v>
      </c>
      <c r="K41" s="417">
        <f t="shared" si="48"/>
        <v>0</v>
      </c>
      <c r="L41" s="417">
        <f t="shared" si="48"/>
        <v>0</v>
      </c>
      <c r="M41" s="417">
        <f t="shared" si="48"/>
        <v>0</v>
      </c>
      <c r="N41" s="417">
        <f t="shared" si="48"/>
        <v>0</v>
      </c>
      <c r="O41" s="417">
        <f t="shared" si="48"/>
        <v>5.2956929721403867E-6</v>
      </c>
      <c r="P41" s="417">
        <f t="shared" si="48"/>
        <v>1.3557932106778026E-5</v>
      </c>
      <c r="Q41" s="417">
        <f t="shared" si="48"/>
        <v>2.2001009710947983E-5</v>
      </c>
      <c r="R41" s="417">
        <f t="shared" si="48"/>
        <v>0</v>
      </c>
      <c r="S41" s="417">
        <f t="shared" si="48"/>
        <v>0</v>
      </c>
      <c r="T41" s="417">
        <f t="shared" si="48"/>
        <v>0</v>
      </c>
      <c r="U41" s="417">
        <f t="shared" si="48"/>
        <v>0</v>
      </c>
      <c r="V41" s="417">
        <f t="shared" si="48"/>
        <v>0</v>
      </c>
      <c r="W41" s="417">
        <f t="shared" si="48"/>
        <v>0</v>
      </c>
      <c r="X41" s="417">
        <f t="shared" si="48"/>
        <v>0</v>
      </c>
      <c r="Y41" s="417">
        <f t="shared" si="48"/>
        <v>0</v>
      </c>
      <c r="Z41" s="417">
        <f t="shared" si="48"/>
        <v>0</v>
      </c>
      <c r="AA41" s="417">
        <f t="shared" si="48"/>
        <v>0</v>
      </c>
      <c r="AB41" s="417">
        <f t="shared" si="48"/>
        <v>0</v>
      </c>
      <c r="AC41" s="417">
        <f t="shared" si="48"/>
        <v>0</v>
      </c>
      <c r="AD41" s="417">
        <f t="shared" si="48"/>
        <v>0</v>
      </c>
      <c r="AE41" s="417">
        <f t="shared" si="48"/>
        <v>0</v>
      </c>
      <c r="AF41" s="417">
        <f t="shared" si="48"/>
        <v>0</v>
      </c>
      <c r="AG41" s="417">
        <f t="shared" si="48"/>
        <v>0</v>
      </c>
      <c r="AH41" s="417">
        <f t="shared" si="48"/>
        <v>0</v>
      </c>
      <c r="AI41" s="417">
        <f t="shared" si="48"/>
        <v>0</v>
      </c>
      <c r="AJ41" s="417">
        <f t="shared" si="48"/>
        <v>0</v>
      </c>
      <c r="AK41" s="417">
        <f t="shared" si="48"/>
        <v>0</v>
      </c>
      <c r="AL41" s="417">
        <f t="shared" si="48"/>
        <v>0</v>
      </c>
      <c r="AM41" s="417">
        <f t="shared" si="48"/>
        <v>0</v>
      </c>
      <c r="AN41" s="417">
        <f t="shared" si="48"/>
        <v>0</v>
      </c>
      <c r="AO41" s="417">
        <f t="shared" si="48"/>
        <v>0</v>
      </c>
      <c r="AP41" s="417">
        <f t="shared" si="48"/>
        <v>0</v>
      </c>
      <c r="AQ41" s="417">
        <f t="shared" si="48"/>
        <v>0</v>
      </c>
      <c r="AR41" s="417">
        <f t="shared" si="48"/>
        <v>0</v>
      </c>
      <c r="AS41" s="417">
        <f t="shared" si="48"/>
        <v>0</v>
      </c>
      <c r="AT41" s="417">
        <f t="shared" si="48"/>
        <v>0</v>
      </c>
      <c r="AU41" s="417">
        <f t="shared" si="48"/>
        <v>0</v>
      </c>
      <c r="AV41" s="417">
        <f t="shared" si="48"/>
        <v>0</v>
      </c>
      <c r="AW41" s="417">
        <f t="shared" si="48"/>
        <v>0</v>
      </c>
      <c r="AX41" s="417">
        <f t="shared" si="48"/>
        <v>0</v>
      </c>
      <c r="AY41" s="417">
        <f t="shared" si="48"/>
        <v>0</v>
      </c>
      <c r="AZ41" s="417">
        <f t="shared" si="48"/>
        <v>0</v>
      </c>
      <c r="BA41" s="417">
        <f t="shared" si="48"/>
        <v>0</v>
      </c>
      <c r="BB41" s="417">
        <f t="shared" si="48"/>
        <v>0</v>
      </c>
      <c r="BC41" s="417">
        <f t="shared" si="48"/>
        <v>0</v>
      </c>
      <c r="BD41" s="417">
        <f t="shared" si="48"/>
        <v>0</v>
      </c>
      <c r="BE41" s="417">
        <f t="shared" si="48"/>
        <v>0</v>
      </c>
      <c r="BF41" s="417">
        <f t="shared" si="48"/>
        <v>0</v>
      </c>
      <c r="BG41" s="417">
        <f t="shared" si="48"/>
        <v>0</v>
      </c>
      <c r="BH41" s="417">
        <f t="shared" si="48"/>
        <v>0</v>
      </c>
      <c r="BI41" s="417">
        <f t="shared" si="48"/>
        <v>0</v>
      </c>
      <c r="BJ41" s="417">
        <f t="shared" si="48"/>
        <v>0</v>
      </c>
      <c r="BK41" s="417">
        <f t="shared" si="48"/>
        <v>0</v>
      </c>
      <c r="BL41" s="417">
        <f t="shared" si="48"/>
        <v>0</v>
      </c>
      <c r="BM41" s="417">
        <f t="shared" si="48"/>
        <v>0</v>
      </c>
      <c r="BN41" s="417">
        <f t="shared" si="48"/>
        <v>0</v>
      </c>
      <c r="BO41" s="417">
        <f t="shared" si="48"/>
        <v>0</v>
      </c>
      <c r="BP41" s="417">
        <f t="shared" si="48"/>
        <v>0</v>
      </c>
      <c r="BQ41" s="417">
        <f t="shared" si="48"/>
        <v>0</v>
      </c>
      <c r="BR41" s="417">
        <f t="shared" si="48"/>
        <v>0</v>
      </c>
      <c r="BS41" s="417">
        <f t="shared" si="48"/>
        <v>0</v>
      </c>
      <c r="BT41" s="417">
        <f t="shared" si="48"/>
        <v>0</v>
      </c>
      <c r="BU41" s="417">
        <f t="shared" si="48"/>
        <v>0</v>
      </c>
      <c r="BV41" s="417">
        <f t="shared" ref="BV41:EG41" si="49" xml:space="preserve"> IF( BV36 = 1, $F35, BV38 + BV39 - BV40)</f>
        <v>0</v>
      </c>
      <c r="BW41" s="417">
        <f t="shared" si="49"/>
        <v>0</v>
      </c>
      <c r="BX41" s="417">
        <f t="shared" si="49"/>
        <v>0</v>
      </c>
      <c r="BY41" s="417">
        <f t="shared" si="49"/>
        <v>0</v>
      </c>
      <c r="BZ41" s="417">
        <f t="shared" si="49"/>
        <v>0</v>
      </c>
      <c r="CA41" s="417">
        <f t="shared" si="49"/>
        <v>0</v>
      </c>
      <c r="CB41" s="417">
        <f t="shared" si="49"/>
        <v>0</v>
      </c>
      <c r="CC41" s="417">
        <f t="shared" si="49"/>
        <v>0</v>
      </c>
      <c r="CD41" s="417">
        <f t="shared" si="49"/>
        <v>0</v>
      </c>
      <c r="CE41" s="417">
        <f t="shared" si="49"/>
        <v>0</v>
      </c>
      <c r="CF41" s="417">
        <f t="shared" si="49"/>
        <v>0</v>
      </c>
      <c r="CG41" s="417">
        <f t="shared" si="49"/>
        <v>0</v>
      </c>
      <c r="CH41" s="417">
        <f t="shared" si="49"/>
        <v>0</v>
      </c>
      <c r="CI41" s="417">
        <f t="shared" si="49"/>
        <v>0</v>
      </c>
      <c r="CJ41" s="417">
        <f t="shared" si="49"/>
        <v>0</v>
      </c>
      <c r="CK41" s="417">
        <f t="shared" si="49"/>
        <v>0</v>
      </c>
      <c r="CL41" s="417">
        <f t="shared" si="49"/>
        <v>0</v>
      </c>
      <c r="CM41" s="417">
        <f t="shared" si="49"/>
        <v>0</v>
      </c>
      <c r="CN41" s="417">
        <f t="shared" si="49"/>
        <v>0</v>
      </c>
      <c r="CO41" s="417">
        <f t="shared" si="49"/>
        <v>0</v>
      </c>
      <c r="CP41" s="417">
        <f t="shared" si="49"/>
        <v>0</v>
      </c>
      <c r="CQ41" s="417">
        <f t="shared" si="49"/>
        <v>0</v>
      </c>
      <c r="CR41" s="417">
        <f t="shared" si="49"/>
        <v>0</v>
      </c>
      <c r="CS41" s="417">
        <f t="shared" si="49"/>
        <v>0</v>
      </c>
      <c r="CT41" s="417">
        <f t="shared" si="49"/>
        <v>0</v>
      </c>
      <c r="CU41" s="417">
        <f t="shared" si="49"/>
        <v>0</v>
      </c>
      <c r="CV41" s="417">
        <f t="shared" si="49"/>
        <v>0</v>
      </c>
      <c r="CW41" s="417">
        <f t="shared" si="49"/>
        <v>0</v>
      </c>
      <c r="CX41" s="417">
        <f t="shared" si="49"/>
        <v>0</v>
      </c>
      <c r="CY41" s="417">
        <f t="shared" si="49"/>
        <v>0</v>
      </c>
      <c r="CZ41" s="417">
        <f t="shared" si="49"/>
        <v>0</v>
      </c>
      <c r="DA41" s="417">
        <f t="shared" si="49"/>
        <v>0</v>
      </c>
      <c r="DB41" s="417">
        <f t="shared" si="49"/>
        <v>0</v>
      </c>
      <c r="DC41" s="417">
        <f t="shared" si="49"/>
        <v>0</v>
      </c>
      <c r="DD41" s="417">
        <f t="shared" si="49"/>
        <v>0</v>
      </c>
      <c r="DE41" s="417">
        <f t="shared" si="49"/>
        <v>0</v>
      </c>
      <c r="DF41" s="417">
        <f t="shared" si="49"/>
        <v>0</v>
      </c>
      <c r="DG41" s="417">
        <f t="shared" si="49"/>
        <v>0</v>
      </c>
      <c r="DH41" s="417">
        <f t="shared" si="49"/>
        <v>0</v>
      </c>
      <c r="DI41" s="417">
        <f t="shared" si="49"/>
        <v>0</v>
      </c>
      <c r="DJ41" s="417">
        <f t="shared" si="49"/>
        <v>0</v>
      </c>
      <c r="DK41" s="417">
        <f t="shared" si="49"/>
        <v>0</v>
      </c>
      <c r="DL41" s="417">
        <f t="shared" si="49"/>
        <v>0</v>
      </c>
      <c r="DM41" s="417">
        <f t="shared" si="49"/>
        <v>0</v>
      </c>
      <c r="DN41" s="417">
        <f t="shared" si="49"/>
        <v>0</v>
      </c>
      <c r="DO41" s="417">
        <f t="shared" si="49"/>
        <v>387.41295559228172</v>
      </c>
      <c r="DP41" s="417">
        <f t="shared" si="49"/>
        <v>387.41287259472085</v>
      </c>
      <c r="DQ41" s="417">
        <f t="shared" si="49"/>
        <v>387.41278867315197</v>
      </c>
      <c r="DR41" s="417">
        <f t="shared" si="49"/>
        <v>387.41270473220249</v>
      </c>
      <c r="DS41" s="417">
        <f t="shared" si="49"/>
        <v>387.4126226048885</v>
      </c>
      <c r="DT41" s="417">
        <f t="shared" si="49"/>
        <v>387.4125395464041</v>
      </c>
      <c r="DU41" s="417">
        <f t="shared" si="49"/>
        <v>387.4124555603218</v>
      </c>
      <c r="DV41" s="417">
        <f t="shared" si="49"/>
        <v>387.41237156335455</v>
      </c>
      <c r="DW41" s="417">
        <f t="shared" si="49"/>
        <v>387.41228937708507</v>
      </c>
      <c r="DX41" s="417">
        <f t="shared" si="49"/>
        <v>387.41220626082833</v>
      </c>
      <c r="DY41" s="417">
        <f t="shared" si="49"/>
        <v>387.41212222164859</v>
      </c>
      <c r="DZ41" s="417">
        <f t="shared" si="49"/>
        <v>387.41203817131839</v>
      </c>
      <c r="EA41" s="417">
        <f t="shared" si="49"/>
        <v>387.41195593102805</v>
      </c>
      <c r="EB41" s="417">
        <f t="shared" si="49"/>
        <v>387.41187276697787</v>
      </c>
      <c r="EC41" s="417">
        <f t="shared" si="49"/>
        <v>387.4117886770901</v>
      </c>
      <c r="ED41" s="417">
        <f t="shared" si="49"/>
        <v>387.41170456782174</v>
      </c>
      <c r="EE41" s="417">
        <f t="shared" si="49"/>
        <v>387.41162135886668</v>
      </c>
      <c r="EF41" s="417">
        <f t="shared" si="49"/>
        <v>387.41153813599374</v>
      </c>
      <c r="EG41" s="417">
        <f t="shared" si="49"/>
        <v>387.41145398053061</v>
      </c>
      <c r="EH41" s="417">
        <f t="shared" ref="EH41:GJ41" si="50" xml:space="preserve"> IF( EH36 = 1, $F35, EH38 + EH39 - EH40)</f>
        <v>387.4113698136515</v>
      </c>
      <c r="EI41" s="417">
        <f t="shared" si="50"/>
        <v>387.41128746038481</v>
      </c>
      <c r="EJ41" s="417">
        <f t="shared" si="50"/>
        <v>387.41120418052736</v>
      </c>
      <c r="EK41" s="417">
        <f t="shared" si="50"/>
        <v>387.41111996665705</v>
      </c>
      <c r="EL41" s="417">
        <f t="shared" si="50"/>
        <v>387.41103573553005</v>
      </c>
      <c r="EM41" s="417">
        <f t="shared" si="50"/>
        <v>387.41095332564532</v>
      </c>
      <c r="EN41" s="417">
        <f t="shared" si="50"/>
        <v>387.41086999011634</v>
      </c>
      <c r="EO41" s="417">
        <f t="shared" si="50"/>
        <v>387.41078572686541</v>
      </c>
      <c r="EP41" s="417">
        <f t="shared" si="50"/>
        <v>387.41070145140208</v>
      </c>
      <c r="EQ41" s="417">
        <f t="shared" si="50"/>
        <v>387.41061899269079</v>
      </c>
      <c r="ER41" s="417">
        <f t="shared" si="50"/>
        <v>387.41053560332853</v>
      </c>
      <c r="ES41" s="417">
        <f t="shared" si="50"/>
        <v>387.41045127901555</v>
      </c>
      <c r="ET41" s="417">
        <f t="shared" si="50"/>
        <v>387.41036693664944</v>
      </c>
      <c r="EU41" s="417">
        <f t="shared" si="50"/>
        <v>387.41028349424164</v>
      </c>
      <c r="EV41" s="417">
        <f t="shared" si="50"/>
        <v>387.41020004264283</v>
      </c>
      <c r="EW41" s="417">
        <f t="shared" si="50"/>
        <v>387.41011566337397</v>
      </c>
      <c r="EX41" s="417">
        <f t="shared" si="50"/>
        <v>387.41003126737945</v>
      </c>
      <c r="EY41" s="417">
        <f t="shared" si="50"/>
        <v>387.4099486902378</v>
      </c>
      <c r="EZ41" s="417">
        <f t="shared" si="50"/>
        <v>387.40986518191704</v>
      </c>
      <c r="FA41" s="417">
        <f t="shared" si="50"/>
        <v>387.40978074344457</v>
      </c>
      <c r="FB41" s="417">
        <f t="shared" si="50"/>
        <v>387.40969628744995</v>
      </c>
      <c r="FC41" s="417">
        <f t="shared" si="50"/>
        <v>387.409613655768</v>
      </c>
      <c r="FD41" s="417">
        <f t="shared" si="50"/>
        <v>387.40953008914971</v>
      </c>
      <c r="FE41" s="417">
        <f t="shared" si="50"/>
        <v>387.40944558908416</v>
      </c>
      <c r="FF41" s="417">
        <f t="shared" si="50"/>
        <v>387.40936107096547</v>
      </c>
      <c r="FG41" s="417">
        <f t="shared" si="50"/>
        <v>387.40927837565312</v>
      </c>
      <c r="FH41" s="417">
        <f t="shared" si="50"/>
        <v>387.40919474968689</v>
      </c>
      <c r="FI41" s="417">
        <f t="shared" si="50"/>
        <v>387.40911019333805</v>
      </c>
      <c r="FJ41" s="417">
        <f t="shared" si="50"/>
        <v>387.4090256170777</v>
      </c>
      <c r="FK41" s="417">
        <f t="shared" si="50"/>
        <v>387.40894194883265</v>
      </c>
      <c r="FL41" s="417">
        <f t="shared" si="50"/>
        <v>387.40885826351848</v>
      </c>
      <c r="FM41" s="417">
        <f t="shared" si="50"/>
        <v>387.40877364584213</v>
      </c>
      <c r="FN41" s="417">
        <f t="shared" si="50"/>
        <v>387.40868900931616</v>
      </c>
      <c r="FO41" s="417">
        <f t="shared" si="50"/>
        <v>387.40860619609288</v>
      </c>
      <c r="FP41" s="417">
        <f t="shared" si="50"/>
        <v>387.40852244329017</v>
      </c>
      <c r="FQ41" s="417">
        <f t="shared" si="50"/>
        <v>387.40843775419773</v>
      </c>
      <c r="FR41" s="417">
        <f t="shared" si="50"/>
        <v>387.40835305050354</v>
      </c>
      <c r="FS41" s="417">
        <f t="shared" si="50"/>
        <v>387.40827017287074</v>
      </c>
      <c r="FT41" s="417">
        <f t="shared" si="50"/>
        <v>387.40818635546805</v>
      </c>
      <c r="FU41" s="417">
        <f t="shared" si="50"/>
        <v>387.40810160345518</v>
      </c>
      <c r="FV41" s="417">
        <f t="shared" si="50"/>
        <v>387.40801683790244</v>
      </c>
      <c r="FW41" s="417">
        <f t="shared" si="50"/>
        <v>387.4079339049502</v>
      </c>
      <c r="FX41" s="417">
        <f t="shared" si="50"/>
        <v>387.40785003476464</v>
      </c>
      <c r="FY41" s="417">
        <f t="shared" si="50"/>
        <v>387.40776522567199</v>
      </c>
      <c r="FZ41" s="417">
        <f t="shared" si="50"/>
        <v>387.40768040569435</v>
      </c>
      <c r="GA41" s="417">
        <f t="shared" si="50"/>
        <v>387.4075964895535</v>
      </c>
      <c r="GB41" s="417">
        <f t="shared" si="50"/>
        <v>387.40751256343378</v>
      </c>
      <c r="GC41" s="417">
        <f t="shared" si="50"/>
        <v>387.40742769513747</v>
      </c>
      <c r="GD41" s="417">
        <f t="shared" si="50"/>
        <v>387.40734280905355</v>
      </c>
      <c r="GE41" s="417">
        <f t="shared" si="50"/>
        <v>387.40725975507377</v>
      </c>
      <c r="GF41" s="417">
        <f t="shared" si="50"/>
        <v>387.40717576435412</v>
      </c>
      <c r="GG41" s="417">
        <f t="shared" si="50"/>
        <v>387.40709084004004</v>
      </c>
      <c r="GH41" s="417">
        <f t="shared" si="50"/>
        <v>387.40700589607991</v>
      </c>
      <c r="GI41" s="417">
        <f t="shared" si="50"/>
        <v>387.40692277950865</v>
      </c>
      <c r="GJ41" s="417">
        <f t="shared" si="50"/>
        <v>387.40683872287599</v>
      </c>
    </row>
    <row r="43" spans="1:192" x14ac:dyDescent="0.25">
      <c r="E43" s="12" t="str">
        <f t="shared" ref="E43:AJ43" si="51" xml:space="preserve"> E$41</f>
        <v>Retained cash balance</v>
      </c>
      <c r="F43" s="12">
        <f t="shared" si="51"/>
        <v>0</v>
      </c>
      <c r="G43" s="12" t="str">
        <f t="shared" si="51"/>
        <v>$ 000s</v>
      </c>
      <c r="H43" s="12">
        <f t="shared" si="51"/>
        <v>0</v>
      </c>
      <c r="I43" s="12">
        <f t="shared" si="51"/>
        <v>0</v>
      </c>
      <c r="J43" s="12">
        <f t="shared" si="51"/>
        <v>0</v>
      </c>
      <c r="K43" s="12">
        <f t="shared" si="51"/>
        <v>0</v>
      </c>
      <c r="L43" s="12">
        <f t="shared" si="51"/>
        <v>0</v>
      </c>
      <c r="M43" s="12">
        <f t="shared" si="51"/>
        <v>0</v>
      </c>
      <c r="N43" s="12">
        <f t="shared" si="51"/>
        <v>0</v>
      </c>
      <c r="O43" s="12">
        <f t="shared" si="51"/>
        <v>5.2956929721403867E-6</v>
      </c>
      <c r="P43" s="12">
        <f t="shared" si="51"/>
        <v>1.3557932106778026E-5</v>
      </c>
      <c r="Q43" s="12">
        <f t="shared" si="51"/>
        <v>2.2001009710947983E-5</v>
      </c>
      <c r="R43" s="12">
        <f t="shared" si="51"/>
        <v>0</v>
      </c>
      <c r="S43" s="12">
        <f t="shared" si="51"/>
        <v>0</v>
      </c>
      <c r="T43" s="12">
        <f t="shared" si="51"/>
        <v>0</v>
      </c>
      <c r="U43" s="12">
        <f t="shared" si="51"/>
        <v>0</v>
      </c>
      <c r="V43" s="12">
        <f t="shared" si="51"/>
        <v>0</v>
      </c>
      <c r="W43" s="12">
        <f t="shared" si="51"/>
        <v>0</v>
      </c>
      <c r="X43" s="12">
        <f t="shared" si="51"/>
        <v>0</v>
      </c>
      <c r="Y43" s="12">
        <f t="shared" si="51"/>
        <v>0</v>
      </c>
      <c r="Z43" s="12">
        <f t="shared" si="51"/>
        <v>0</v>
      </c>
      <c r="AA43" s="12">
        <f t="shared" si="51"/>
        <v>0</v>
      </c>
      <c r="AB43" s="12">
        <f t="shared" si="51"/>
        <v>0</v>
      </c>
      <c r="AC43" s="12">
        <f t="shared" si="51"/>
        <v>0</v>
      </c>
      <c r="AD43" s="12">
        <f t="shared" si="51"/>
        <v>0</v>
      </c>
      <c r="AE43" s="12">
        <f t="shared" si="51"/>
        <v>0</v>
      </c>
      <c r="AF43" s="12">
        <f t="shared" si="51"/>
        <v>0</v>
      </c>
      <c r="AG43" s="12">
        <f t="shared" si="51"/>
        <v>0</v>
      </c>
      <c r="AH43" s="12">
        <f t="shared" si="51"/>
        <v>0</v>
      </c>
      <c r="AI43" s="12">
        <f t="shared" si="51"/>
        <v>0</v>
      </c>
      <c r="AJ43" s="12">
        <f t="shared" si="51"/>
        <v>0</v>
      </c>
      <c r="AK43" s="12">
        <f t="shared" ref="AK43:BP43" si="52" xml:space="preserve"> AK$41</f>
        <v>0</v>
      </c>
      <c r="AL43" s="12">
        <f t="shared" si="52"/>
        <v>0</v>
      </c>
      <c r="AM43" s="12">
        <f t="shared" si="52"/>
        <v>0</v>
      </c>
      <c r="AN43" s="12">
        <f t="shared" si="52"/>
        <v>0</v>
      </c>
      <c r="AO43" s="12">
        <f t="shared" si="52"/>
        <v>0</v>
      </c>
      <c r="AP43" s="12">
        <f t="shared" si="52"/>
        <v>0</v>
      </c>
      <c r="AQ43" s="12">
        <f t="shared" si="52"/>
        <v>0</v>
      </c>
      <c r="AR43" s="12">
        <f t="shared" si="52"/>
        <v>0</v>
      </c>
      <c r="AS43" s="12">
        <f t="shared" si="52"/>
        <v>0</v>
      </c>
      <c r="AT43" s="12">
        <f t="shared" si="52"/>
        <v>0</v>
      </c>
      <c r="AU43" s="12">
        <f t="shared" si="52"/>
        <v>0</v>
      </c>
      <c r="AV43" s="12">
        <f t="shared" si="52"/>
        <v>0</v>
      </c>
      <c r="AW43" s="12">
        <f t="shared" si="52"/>
        <v>0</v>
      </c>
      <c r="AX43" s="12">
        <f t="shared" si="52"/>
        <v>0</v>
      </c>
      <c r="AY43" s="12">
        <f t="shared" si="52"/>
        <v>0</v>
      </c>
      <c r="AZ43" s="12">
        <f t="shared" si="52"/>
        <v>0</v>
      </c>
      <c r="BA43" s="12">
        <f t="shared" si="52"/>
        <v>0</v>
      </c>
      <c r="BB43" s="12">
        <f t="shared" si="52"/>
        <v>0</v>
      </c>
      <c r="BC43" s="12">
        <f t="shared" si="52"/>
        <v>0</v>
      </c>
      <c r="BD43" s="12">
        <f t="shared" si="52"/>
        <v>0</v>
      </c>
      <c r="BE43" s="12">
        <f t="shared" si="52"/>
        <v>0</v>
      </c>
      <c r="BF43" s="12">
        <f t="shared" si="52"/>
        <v>0</v>
      </c>
      <c r="BG43" s="12">
        <f t="shared" si="52"/>
        <v>0</v>
      </c>
      <c r="BH43" s="12">
        <f t="shared" si="52"/>
        <v>0</v>
      </c>
      <c r="BI43" s="12">
        <f t="shared" si="52"/>
        <v>0</v>
      </c>
      <c r="BJ43" s="12">
        <f t="shared" si="52"/>
        <v>0</v>
      </c>
      <c r="BK43" s="12">
        <f t="shared" si="52"/>
        <v>0</v>
      </c>
      <c r="BL43" s="12">
        <f t="shared" si="52"/>
        <v>0</v>
      </c>
      <c r="BM43" s="12">
        <f t="shared" si="52"/>
        <v>0</v>
      </c>
      <c r="BN43" s="12">
        <f t="shared" si="52"/>
        <v>0</v>
      </c>
      <c r="BO43" s="12">
        <f t="shared" si="52"/>
        <v>0</v>
      </c>
      <c r="BP43" s="12">
        <f t="shared" si="52"/>
        <v>0</v>
      </c>
      <c r="BQ43" s="12">
        <f t="shared" ref="BQ43:CV43" si="53" xml:space="preserve"> BQ$41</f>
        <v>0</v>
      </c>
      <c r="BR43" s="12">
        <f t="shared" si="53"/>
        <v>0</v>
      </c>
      <c r="BS43" s="12">
        <f t="shared" si="53"/>
        <v>0</v>
      </c>
      <c r="BT43" s="12">
        <f t="shared" si="53"/>
        <v>0</v>
      </c>
      <c r="BU43" s="12">
        <f t="shared" si="53"/>
        <v>0</v>
      </c>
      <c r="BV43" s="12">
        <f t="shared" si="53"/>
        <v>0</v>
      </c>
      <c r="BW43" s="12">
        <f t="shared" si="53"/>
        <v>0</v>
      </c>
      <c r="BX43" s="12">
        <f t="shared" si="53"/>
        <v>0</v>
      </c>
      <c r="BY43" s="12">
        <f t="shared" si="53"/>
        <v>0</v>
      </c>
      <c r="BZ43" s="12">
        <f t="shared" si="53"/>
        <v>0</v>
      </c>
      <c r="CA43" s="12">
        <f t="shared" si="53"/>
        <v>0</v>
      </c>
      <c r="CB43" s="12">
        <f t="shared" si="53"/>
        <v>0</v>
      </c>
      <c r="CC43" s="12">
        <f t="shared" si="53"/>
        <v>0</v>
      </c>
      <c r="CD43" s="12">
        <f t="shared" si="53"/>
        <v>0</v>
      </c>
      <c r="CE43" s="12">
        <f t="shared" si="53"/>
        <v>0</v>
      </c>
      <c r="CF43" s="12">
        <f t="shared" si="53"/>
        <v>0</v>
      </c>
      <c r="CG43" s="12">
        <f t="shared" si="53"/>
        <v>0</v>
      </c>
      <c r="CH43" s="12">
        <f t="shared" si="53"/>
        <v>0</v>
      </c>
      <c r="CI43" s="12">
        <f t="shared" si="53"/>
        <v>0</v>
      </c>
      <c r="CJ43" s="12">
        <f t="shared" si="53"/>
        <v>0</v>
      </c>
      <c r="CK43" s="12">
        <f t="shared" si="53"/>
        <v>0</v>
      </c>
      <c r="CL43" s="12">
        <f t="shared" si="53"/>
        <v>0</v>
      </c>
      <c r="CM43" s="12">
        <f t="shared" si="53"/>
        <v>0</v>
      </c>
      <c r="CN43" s="12">
        <f t="shared" si="53"/>
        <v>0</v>
      </c>
      <c r="CO43" s="12">
        <f t="shared" si="53"/>
        <v>0</v>
      </c>
      <c r="CP43" s="12">
        <f t="shared" si="53"/>
        <v>0</v>
      </c>
      <c r="CQ43" s="12">
        <f t="shared" si="53"/>
        <v>0</v>
      </c>
      <c r="CR43" s="12">
        <f t="shared" si="53"/>
        <v>0</v>
      </c>
      <c r="CS43" s="12">
        <f t="shared" si="53"/>
        <v>0</v>
      </c>
      <c r="CT43" s="12">
        <f t="shared" si="53"/>
        <v>0</v>
      </c>
      <c r="CU43" s="12">
        <f t="shared" si="53"/>
        <v>0</v>
      </c>
      <c r="CV43" s="12">
        <f t="shared" si="53"/>
        <v>0</v>
      </c>
      <c r="CW43" s="12">
        <f t="shared" ref="CW43:EB43" si="54" xml:space="preserve"> CW$41</f>
        <v>0</v>
      </c>
      <c r="CX43" s="12">
        <f t="shared" si="54"/>
        <v>0</v>
      </c>
      <c r="CY43" s="12">
        <f t="shared" si="54"/>
        <v>0</v>
      </c>
      <c r="CZ43" s="12">
        <f t="shared" si="54"/>
        <v>0</v>
      </c>
      <c r="DA43" s="12">
        <f t="shared" si="54"/>
        <v>0</v>
      </c>
      <c r="DB43" s="12">
        <f t="shared" si="54"/>
        <v>0</v>
      </c>
      <c r="DC43" s="12">
        <f t="shared" si="54"/>
        <v>0</v>
      </c>
      <c r="DD43" s="12">
        <f t="shared" si="54"/>
        <v>0</v>
      </c>
      <c r="DE43" s="12">
        <f t="shared" si="54"/>
        <v>0</v>
      </c>
      <c r="DF43" s="12">
        <f t="shared" si="54"/>
        <v>0</v>
      </c>
      <c r="DG43" s="12">
        <f t="shared" si="54"/>
        <v>0</v>
      </c>
      <c r="DH43" s="12">
        <f t="shared" si="54"/>
        <v>0</v>
      </c>
      <c r="DI43" s="12">
        <f t="shared" si="54"/>
        <v>0</v>
      </c>
      <c r="DJ43" s="12">
        <f t="shared" si="54"/>
        <v>0</v>
      </c>
      <c r="DK43" s="12">
        <f t="shared" si="54"/>
        <v>0</v>
      </c>
      <c r="DL43" s="12">
        <f t="shared" si="54"/>
        <v>0</v>
      </c>
      <c r="DM43" s="12">
        <f t="shared" si="54"/>
        <v>0</v>
      </c>
      <c r="DN43" s="12">
        <f t="shared" si="54"/>
        <v>0</v>
      </c>
      <c r="DO43" s="12">
        <f t="shared" si="54"/>
        <v>387.41295559228172</v>
      </c>
      <c r="DP43" s="12">
        <f t="shared" si="54"/>
        <v>387.41287259472085</v>
      </c>
      <c r="DQ43" s="12">
        <f t="shared" si="54"/>
        <v>387.41278867315197</v>
      </c>
      <c r="DR43" s="12">
        <f t="shared" si="54"/>
        <v>387.41270473220249</v>
      </c>
      <c r="DS43" s="12">
        <f t="shared" si="54"/>
        <v>387.4126226048885</v>
      </c>
      <c r="DT43" s="12">
        <f t="shared" si="54"/>
        <v>387.4125395464041</v>
      </c>
      <c r="DU43" s="12">
        <f t="shared" si="54"/>
        <v>387.4124555603218</v>
      </c>
      <c r="DV43" s="12">
        <f t="shared" si="54"/>
        <v>387.41237156335455</v>
      </c>
      <c r="DW43" s="12">
        <f t="shared" si="54"/>
        <v>387.41228937708507</v>
      </c>
      <c r="DX43" s="12">
        <f t="shared" si="54"/>
        <v>387.41220626082833</v>
      </c>
      <c r="DY43" s="12">
        <f t="shared" si="54"/>
        <v>387.41212222164859</v>
      </c>
      <c r="DZ43" s="12">
        <f t="shared" si="54"/>
        <v>387.41203817131839</v>
      </c>
      <c r="EA43" s="12">
        <f t="shared" si="54"/>
        <v>387.41195593102805</v>
      </c>
      <c r="EB43" s="12">
        <f t="shared" si="54"/>
        <v>387.41187276697787</v>
      </c>
      <c r="EC43" s="12">
        <f t="shared" ref="EC43:FH43" si="55" xml:space="preserve"> EC$41</f>
        <v>387.4117886770901</v>
      </c>
      <c r="ED43" s="12">
        <f t="shared" si="55"/>
        <v>387.41170456782174</v>
      </c>
      <c r="EE43" s="12">
        <f t="shared" si="55"/>
        <v>387.41162135886668</v>
      </c>
      <c r="EF43" s="12">
        <f t="shared" si="55"/>
        <v>387.41153813599374</v>
      </c>
      <c r="EG43" s="12">
        <f t="shared" si="55"/>
        <v>387.41145398053061</v>
      </c>
      <c r="EH43" s="12">
        <f t="shared" si="55"/>
        <v>387.4113698136515</v>
      </c>
      <c r="EI43" s="12">
        <f t="shared" si="55"/>
        <v>387.41128746038481</v>
      </c>
      <c r="EJ43" s="12">
        <f t="shared" si="55"/>
        <v>387.41120418052736</v>
      </c>
      <c r="EK43" s="12">
        <f t="shared" si="55"/>
        <v>387.41111996665705</v>
      </c>
      <c r="EL43" s="12">
        <f t="shared" si="55"/>
        <v>387.41103573553005</v>
      </c>
      <c r="EM43" s="12">
        <f t="shared" si="55"/>
        <v>387.41095332564532</v>
      </c>
      <c r="EN43" s="12">
        <f t="shared" si="55"/>
        <v>387.41086999011634</v>
      </c>
      <c r="EO43" s="12">
        <f t="shared" si="55"/>
        <v>387.41078572686541</v>
      </c>
      <c r="EP43" s="12">
        <f t="shared" si="55"/>
        <v>387.41070145140208</v>
      </c>
      <c r="EQ43" s="12">
        <f t="shared" si="55"/>
        <v>387.41061899269079</v>
      </c>
      <c r="ER43" s="12">
        <f t="shared" si="55"/>
        <v>387.41053560332853</v>
      </c>
      <c r="ES43" s="12">
        <f t="shared" si="55"/>
        <v>387.41045127901555</v>
      </c>
      <c r="ET43" s="12">
        <f t="shared" si="55"/>
        <v>387.41036693664944</v>
      </c>
      <c r="EU43" s="12">
        <f t="shared" si="55"/>
        <v>387.41028349424164</v>
      </c>
      <c r="EV43" s="12">
        <f t="shared" si="55"/>
        <v>387.41020004264283</v>
      </c>
      <c r="EW43" s="12">
        <f t="shared" si="55"/>
        <v>387.41011566337397</v>
      </c>
      <c r="EX43" s="12">
        <f t="shared" si="55"/>
        <v>387.41003126737945</v>
      </c>
      <c r="EY43" s="12">
        <f t="shared" si="55"/>
        <v>387.4099486902378</v>
      </c>
      <c r="EZ43" s="12">
        <f t="shared" si="55"/>
        <v>387.40986518191704</v>
      </c>
      <c r="FA43" s="12">
        <f t="shared" si="55"/>
        <v>387.40978074344457</v>
      </c>
      <c r="FB43" s="12">
        <f t="shared" si="55"/>
        <v>387.40969628744995</v>
      </c>
      <c r="FC43" s="12">
        <f t="shared" si="55"/>
        <v>387.409613655768</v>
      </c>
      <c r="FD43" s="12">
        <f t="shared" si="55"/>
        <v>387.40953008914971</v>
      </c>
      <c r="FE43" s="12">
        <f t="shared" si="55"/>
        <v>387.40944558908416</v>
      </c>
      <c r="FF43" s="12">
        <f t="shared" si="55"/>
        <v>387.40936107096547</v>
      </c>
      <c r="FG43" s="12">
        <f t="shared" si="55"/>
        <v>387.40927837565312</v>
      </c>
      <c r="FH43" s="12">
        <f t="shared" si="55"/>
        <v>387.40919474968689</v>
      </c>
      <c r="FI43" s="12">
        <f t="shared" ref="FI43:GJ43" si="56" xml:space="preserve"> FI$41</f>
        <v>387.40911019333805</v>
      </c>
      <c r="FJ43" s="12">
        <f t="shared" si="56"/>
        <v>387.4090256170777</v>
      </c>
      <c r="FK43" s="12">
        <f t="shared" si="56"/>
        <v>387.40894194883265</v>
      </c>
      <c r="FL43" s="12">
        <f t="shared" si="56"/>
        <v>387.40885826351848</v>
      </c>
      <c r="FM43" s="12">
        <f t="shared" si="56"/>
        <v>387.40877364584213</v>
      </c>
      <c r="FN43" s="12">
        <f t="shared" si="56"/>
        <v>387.40868900931616</v>
      </c>
      <c r="FO43" s="12">
        <f t="shared" si="56"/>
        <v>387.40860619609288</v>
      </c>
      <c r="FP43" s="12">
        <f t="shared" si="56"/>
        <v>387.40852244329017</v>
      </c>
      <c r="FQ43" s="12">
        <f t="shared" si="56"/>
        <v>387.40843775419773</v>
      </c>
      <c r="FR43" s="12">
        <f t="shared" si="56"/>
        <v>387.40835305050354</v>
      </c>
      <c r="FS43" s="12">
        <f t="shared" si="56"/>
        <v>387.40827017287074</v>
      </c>
      <c r="FT43" s="12">
        <f t="shared" si="56"/>
        <v>387.40818635546805</v>
      </c>
      <c r="FU43" s="12">
        <f t="shared" si="56"/>
        <v>387.40810160345518</v>
      </c>
      <c r="FV43" s="12">
        <f t="shared" si="56"/>
        <v>387.40801683790244</v>
      </c>
      <c r="FW43" s="12">
        <f t="shared" si="56"/>
        <v>387.4079339049502</v>
      </c>
      <c r="FX43" s="12">
        <f t="shared" si="56"/>
        <v>387.40785003476464</v>
      </c>
      <c r="FY43" s="12">
        <f t="shared" si="56"/>
        <v>387.40776522567199</v>
      </c>
      <c r="FZ43" s="12">
        <f t="shared" si="56"/>
        <v>387.40768040569435</v>
      </c>
      <c r="GA43" s="12">
        <f t="shared" si="56"/>
        <v>387.4075964895535</v>
      </c>
      <c r="GB43" s="12">
        <f t="shared" si="56"/>
        <v>387.40751256343378</v>
      </c>
      <c r="GC43" s="12">
        <f t="shared" si="56"/>
        <v>387.40742769513747</v>
      </c>
      <c r="GD43" s="12">
        <f t="shared" si="56"/>
        <v>387.40734280905355</v>
      </c>
      <c r="GE43" s="12">
        <f t="shared" si="56"/>
        <v>387.40725975507377</v>
      </c>
      <c r="GF43" s="12">
        <f t="shared" si="56"/>
        <v>387.40717576435412</v>
      </c>
      <c r="GG43" s="12">
        <f t="shared" si="56"/>
        <v>387.40709084004004</v>
      </c>
      <c r="GH43" s="12">
        <f t="shared" si="56"/>
        <v>387.40700589607991</v>
      </c>
      <c r="GI43" s="12">
        <f t="shared" si="56"/>
        <v>387.40692277950865</v>
      </c>
      <c r="GJ43" s="12">
        <f t="shared" si="56"/>
        <v>387.40683872287599</v>
      </c>
    </row>
    <row r="44" spans="1:192" x14ac:dyDescent="0.25">
      <c r="E44" s="12" t="s">
        <v>486</v>
      </c>
      <c r="F44" s="12">
        <f xml:space="preserve"> MAX(J43:GJ43)</f>
        <v>387.41295559228172</v>
      </c>
      <c r="G44" s="12" t="str">
        <f xml:space="preserve"> SMU</f>
        <v>$ 000s</v>
      </c>
    </row>
    <row r="46" spans="1:192" x14ac:dyDescent="0.25">
      <c r="E46" s="200" t="str">
        <f xml:space="preserve"> InpC!E$21</f>
        <v>Length of PPA</v>
      </c>
      <c r="F46" s="200">
        <f xml:space="preserve"> InpC!F$21</f>
        <v>25</v>
      </c>
      <c r="G46" s="200" t="str">
        <f xml:space="preserve"> InpC!G$21</f>
        <v>years</v>
      </c>
    </row>
    <row r="47" spans="1:192" x14ac:dyDescent="0.25">
      <c r="E47" s="197" t="str">
        <f xml:space="preserve"> InpC!E$191</f>
        <v>Number of periods in a year</v>
      </c>
      <c r="F47" s="197">
        <f xml:space="preserve"> InpC!F$191</f>
        <v>4</v>
      </c>
      <c r="G47" s="197" t="str">
        <f xml:space="preserve"> InpC!G$191</f>
        <v>periods</v>
      </c>
    </row>
    <row r="48" spans="1:192" x14ac:dyDescent="0.25">
      <c r="A48" s="91"/>
      <c r="B48" s="91"/>
      <c r="C48" s="92"/>
      <c r="D48" s="93"/>
      <c r="E48" s="413" t="str">
        <f xml:space="preserve"> Time!E$108</f>
        <v>Operating period flag</v>
      </c>
      <c r="F48" s="413">
        <f xml:space="preserve"> Time!F$108</f>
        <v>0</v>
      </c>
      <c r="G48" s="413" t="str">
        <f xml:space="preserve"> Time!G$108</f>
        <v>flag</v>
      </c>
      <c r="H48" s="413">
        <f xml:space="preserve"> Time!H$108</f>
        <v>100</v>
      </c>
      <c r="I48" s="413">
        <f xml:space="preserve"> Time!I$108</f>
        <v>0</v>
      </c>
      <c r="J48" s="413">
        <f xml:space="preserve"> Time!J$108</f>
        <v>0</v>
      </c>
      <c r="K48" s="413">
        <f xml:space="preserve"> Time!K$108</f>
        <v>0</v>
      </c>
      <c r="L48" s="413">
        <f xml:space="preserve"> Time!L$108</f>
        <v>0</v>
      </c>
      <c r="M48" s="413">
        <f xml:space="preserve"> Time!M$108</f>
        <v>0</v>
      </c>
      <c r="N48" s="413">
        <f xml:space="preserve"> Time!N$108</f>
        <v>0</v>
      </c>
      <c r="O48" s="413">
        <f xml:space="preserve"> Time!O$108</f>
        <v>0</v>
      </c>
      <c r="P48" s="413">
        <f xml:space="preserve"> Time!P$108</f>
        <v>0</v>
      </c>
      <c r="Q48" s="413">
        <f xml:space="preserve"> Time!Q$108</f>
        <v>0</v>
      </c>
      <c r="R48" s="413">
        <f xml:space="preserve"> Time!R$108</f>
        <v>0</v>
      </c>
      <c r="S48" s="413">
        <f xml:space="preserve"> Time!S$108</f>
        <v>1</v>
      </c>
      <c r="T48" s="413">
        <f xml:space="preserve"> Time!T$108</f>
        <v>1</v>
      </c>
      <c r="U48" s="413">
        <f xml:space="preserve"> Time!U$108</f>
        <v>1</v>
      </c>
      <c r="V48" s="413">
        <f xml:space="preserve"> Time!V$108</f>
        <v>1</v>
      </c>
      <c r="W48" s="413">
        <f xml:space="preserve"> Time!W$108</f>
        <v>1</v>
      </c>
      <c r="X48" s="413">
        <f xml:space="preserve"> Time!X$108</f>
        <v>1</v>
      </c>
      <c r="Y48" s="413">
        <f xml:space="preserve"> Time!Y$108</f>
        <v>1</v>
      </c>
      <c r="Z48" s="413">
        <f xml:space="preserve"> Time!Z$108</f>
        <v>1</v>
      </c>
      <c r="AA48" s="413">
        <f xml:space="preserve"> Time!AA$108</f>
        <v>1</v>
      </c>
      <c r="AB48" s="413">
        <f xml:space="preserve"> Time!AB$108</f>
        <v>1</v>
      </c>
      <c r="AC48" s="413">
        <f xml:space="preserve"> Time!AC$108</f>
        <v>1</v>
      </c>
      <c r="AD48" s="413">
        <f xml:space="preserve"> Time!AD$108</f>
        <v>1</v>
      </c>
      <c r="AE48" s="413">
        <f xml:space="preserve"> Time!AE$108</f>
        <v>1</v>
      </c>
      <c r="AF48" s="413">
        <f xml:space="preserve"> Time!AF$108</f>
        <v>1</v>
      </c>
      <c r="AG48" s="413">
        <f xml:space="preserve"> Time!AG$108</f>
        <v>1</v>
      </c>
      <c r="AH48" s="413">
        <f xml:space="preserve"> Time!AH$108</f>
        <v>1</v>
      </c>
      <c r="AI48" s="413">
        <f xml:space="preserve"> Time!AI$108</f>
        <v>1</v>
      </c>
      <c r="AJ48" s="413">
        <f xml:space="preserve"> Time!AJ$108</f>
        <v>1</v>
      </c>
      <c r="AK48" s="413">
        <f xml:space="preserve"> Time!AK$108</f>
        <v>1</v>
      </c>
      <c r="AL48" s="413">
        <f xml:space="preserve"> Time!AL$108</f>
        <v>1</v>
      </c>
      <c r="AM48" s="413">
        <f xml:space="preserve"> Time!AM$108</f>
        <v>1</v>
      </c>
      <c r="AN48" s="413">
        <f xml:space="preserve"> Time!AN$108</f>
        <v>1</v>
      </c>
      <c r="AO48" s="413">
        <f xml:space="preserve"> Time!AO$108</f>
        <v>1</v>
      </c>
      <c r="AP48" s="413">
        <f xml:space="preserve"> Time!AP$108</f>
        <v>1</v>
      </c>
      <c r="AQ48" s="413">
        <f xml:space="preserve"> Time!AQ$108</f>
        <v>1</v>
      </c>
      <c r="AR48" s="413">
        <f xml:space="preserve"> Time!AR$108</f>
        <v>1</v>
      </c>
      <c r="AS48" s="413">
        <f xml:space="preserve"> Time!AS$108</f>
        <v>1</v>
      </c>
      <c r="AT48" s="413">
        <f xml:space="preserve"> Time!AT$108</f>
        <v>1</v>
      </c>
      <c r="AU48" s="413">
        <f xml:space="preserve"> Time!AU$108</f>
        <v>1</v>
      </c>
      <c r="AV48" s="413">
        <f xml:space="preserve"> Time!AV$108</f>
        <v>1</v>
      </c>
      <c r="AW48" s="413">
        <f xml:space="preserve"> Time!AW$108</f>
        <v>1</v>
      </c>
      <c r="AX48" s="413">
        <f xml:space="preserve"> Time!AX$108</f>
        <v>1</v>
      </c>
      <c r="AY48" s="413">
        <f xml:space="preserve"> Time!AY$108</f>
        <v>1</v>
      </c>
      <c r="AZ48" s="413">
        <f xml:space="preserve"> Time!AZ$108</f>
        <v>1</v>
      </c>
      <c r="BA48" s="413">
        <f xml:space="preserve"> Time!BA$108</f>
        <v>1</v>
      </c>
      <c r="BB48" s="413">
        <f xml:space="preserve"> Time!BB$108</f>
        <v>1</v>
      </c>
      <c r="BC48" s="413">
        <f xml:space="preserve"> Time!BC$108</f>
        <v>1</v>
      </c>
      <c r="BD48" s="413">
        <f xml:space="preserve"> Time!BD$108</f>
        <v>1</v>
      </c>
      <c r="BE48" s="413">
        <f xml:space="preserve"> Time!BE$108</f>
        <v>1</v>
      </c>
      <c r="BF48" s="413">
        <f xml:space="preserve"> Time!BF$108</f>
        <v>1</v>
      </c>
      <c r="BG48" s="413">
        <f xml:space="preserve"> Time!BG$108</f>
        <v>1</v>
      </c>
      <c r="BH48" s="413">
        <f xml:space="preserve"> Time!BH$108</f>
        <v>1</v>
      </c>
      <c r="BI48" s="413">
        <f xml:space="preserve"> Time!BI$108</f>
        <v>1</v>
      </c>
      <c r="BJ48" s="413">
        <f xml:space="preserve"> Time!BJ$108</f>
        <v>1</v>
      </c>
      <c r="BK48" s="413">
        <f xml:space="preserve"> Time!BK$108</f>
        <v>1</v>
      </c>
      <c r="BL48" s="413">
        <f xml:space="preserve"> Time!BL$108</f>
        <v>1</v>
      </c>
      <c r="BM48" s="413">
        <f xml:space="preserve"> Time!BM$108</f>
        <v>1</v>
      </c>
      <c r="BN48" s="413">
        <f xml:space="preserve"> Time!BN$108</f>
        <v>1</v>
      </c>
      <c r="BO48" s="413">
        <f xml:space="preserve"> Time!BO$108</f>
        <v>1</v>
      </c>
      <c r="BP48" s="413">
        <f xml:space="preserve"> Time!BP$108</f>
        <v>1</v>
      </c>
      <c r="BQ48" s="413">
        <f xml:space="preserve"> Time!BQ$108</f>
        <v>1</v>
      </c>
      <c r="BR48" s="413">
        <f xml:space="preserve"> Time!BR$108</f>
        <v>1</v>
      </c>
      <c r="BS48" s="413">
        <f xml:space="preserve"> Time!BS$108</f>
        <v>1</v>
      </c>
      <c r="BT48" s="413">
        <f xml:space="preserve"> Time!BT$108</f>
        <v>1</v>
      </c>
      <c r="BU48" s="413">
        <f xml:space="preserve"> Time!BU$108</f>
        <v>1</v>
      </c>
      <c r="BV48" s="413">
        <f xml:space="preserve"> Time!BV$108</f>
        <v>1</v>
      </c>
      <c r="BW48" s="413">
        <f xml:space="preserve"> Time!BW$108</f>
        <v>1</v>
      </c>
      <c r="BX48" s="413">
        <f xml:space="preserve"> Time!BX$108</f>
        <v>1</v>
      </c>
      <c r="BY48" s="413">
        <f xml:space="preserve"> Time!BY$108</f>
        <v>1</v>
      </c>
      <c r="BZ48" s="413">
        <f xml:space="preserve"> Time!BZ$108</f>
        <v>1</v>
      </c>
      <c r="CA48" s="413">
        <f xml:space="preserve"> Time!CA$108</f>
        <v>1</v>
      </c>
      <c r="CB48" s="413">
        <f xml:space="preserve"> Time!CB$108</f>
        <v>1</v>
      </c>
      <c r="CC48" s="413">
        <f xml:space="preserve"> Time!CC$108</f>
        <v>1</v>
      </c>
      <c r="CD48" s="413">
        <f xml:space="preserve"> Time!CD$108</f>
        <v>1</v>
      </c>
      <c r="CE48" s="413">
        <f xml:space="preserve"> Time!CE$108</f>
        <v>1</v>
      </c>
      <c r="CF48" s="413">
        <f xml:space="preserve"> Time!CF$108</f>
        <v>1</v>
      </c>
      <c r="CG48" s="413">
        <f xml:space="preserve"> Time!CG$108</f>
        <v>1</v>
      </c>
      <c r="CH48" s="413">
        <f xml:space="preserve"> Time!CH$108</f>
        <v>1</v>
      </c>
      <c r="CI48" s="413">
        <f xml:space="preserve"> Time!CI$108</f>
        <v>1</v>
      </c>
      <c r="CJ48" s="413">
        <f xml:space="preserve"> Time!CJ$108</f>
        <v>1</v>
      </c>
      <c r="CK48" s="413">
        <f xml:space="preserve"> Time!CK$108</f>
        <v>1</v>
      </c>
      <c r="CL48" s="413">
        <f xml:space="preserve"> Time!CL$108</f>
        <v>1</v>
      </c>
      <c r="CM48" s="413">
        <f xml:space="preserve"> Time!CM$108</f>
        <v>1</v>
      </c>
      <c r="CN48" s="413">
        <f xml:space="preserve"> Time!CN$108</f>
        <v>1</v>
      </c>
      <c r="CO48" s="413">
        <f xml:space="preserve"> Time!CO$108</f>
        <v>1</v>
      </c>
      <c r="CP48" s="413">
        <f xml:space="preserve"> Time!CP$108</f>
        <v>1</v>
      </c>
      <c r="CQ48" s="413">
        <f xml:space="preserve"> Time!CQ$108</f>
        <v>1</v>
      </c>
      <c r="CR48" s="413">
        <f xml:space="preserve"> Time!CR$108</f>
        <v>1</v>
      </c>
      <c r="CS48" s="413">
        <f xml:space="preserve"> Time!CS$108</f>
        <v>1</v>
      </c>
      <c r="CT48" s="413">
        <f xml:space="preserve"> Time!CT$108</f>
        <v>1</v>
      </c>
      <c r="CU48" s="413">
        <f xml:space="preserve"> Time!CU$108</f>
        <v>1</v>
      </c>
      <c r="CV48" s="413">
        <f xml:space="preserve"> Time!CV$108</f>
        <v>1</v>
      </c>
      <c r="CW48" s="413">
        <f xml:space="preserve"> Time!CW$108</f>
        <v>1</v>
      </c>
      <c r="CX48" s="413">
        <f xml:space="preserve"> Time!CX$108</f>
        <v>1</v>
      </c>
      <c r="CY48" s="413">
        <f xml:space="preserve"> Time!CY$108</f>
        <v>1</v>
      </c>
      <c r="CZ48" s="413">
        <f xml:space="preserve"> Time!CZ$108</f>
        <v>1</v>
      </c>
      <c r="DA48" s="413">
        <f xml:space="preserve"> Time!DA$108</f>
        <v>1</v>
      </c>
      <c r="DB48" s="413">
        <f xml:space="preserve"> Time!DB$108</f>
        <v>1</v>
      </c>
      <c r="DC48" s="413">
        <f xml:space="preserve"> Time!DC$108</f>
        <v>1</v>
      </c>
      <c r="DD48" s="413">
        <f xml:space="preserve"> Time!DD$108</f>
        <v>1</v>
      </c>
      <c r="DE48" s="413">
        <f xml:space="preserve"> Time!DE$108</f>
        <v>1</v>
      </c>
      <c r="DF48" s="413">
        <f xml:space="preserve"> Time!DF$108</f>
        <v>1</v>
      </c>
      <c r="DG48" s="413">
        <f xml:space="preserve"> Time!DG$108</f>
        <v>1</v>
      </c>
      <c r="DH48" s="413">
        <f xml:space="preserve"> Time!DH$108</f>
        <v>1</v>
      </c>
      <c r="DI48" s="413">
        <f xml:space="preserve"> Time!DI$108</f>
        <v>1</v>
      </c>
      <c r="DJ48" s="413">
        <f xml:space="preserve"> Time!DJ$108</f>
        <v>1</v>
      </c>
      <c r="DK48" s="413">
        <f xml:space="preserve"> Time!DK$108</f>
        <v>1</v>
      </c>
      <c r="DL48" s="413">
        <f xml:space="preserve"> Time!DL$108</f>
        <v>1</v>
      </c>
      <c r="DM48" s="413">
        <f xml:space="preserve"> Time!DM$108</f>
        <v>1</v>
      </c>
      <c r="DN48" s="413">
        <f xml:space="preserve"> Time!DN$108</f>
        <v>1</v>
      </c>
      <c r="DO48" s="413">
        <f xml:space="preserve"> Time!DO$108</f>
        <v>0</v>
      </c>
      <c r="DP48" s="413">
        <f xml:space="preserve"> Time!DP$108</f>
        <v>0</v>
      </c>
      <c r="DQ48" s="413">
        <f xml:space="preserve"> Time!DQ$108</f>
        <v>0</v>
      </c>
      <c r="DR48" s="413">
        <f xml:space="preserve"> Time!DR$108</f>
        <v>0</v>
      </c>
      <c r="DS48" s="413">
        <f xml:space="preserve"> Time!DS$108</f>
        <v>0</v>
      </c>
      <c r="DT48" s="413">
        <f xml:space="preserve"> Time!DT$108</f>
        <v>0</v>
      </c>
      <c r="DU48" s="413">
        <f xml:space="preserve"> Time!DU$108</f>
        <v>0</v>
      </c>
      <c r="DV48" s="413">
        <f xml:space="preserve"> Time!DV$108</f>
        <v>0</v>
      </c>
      <c r="DW48" s="413">
        <f xml:space="preserve"> Time!DW$108</f>
        <v>0</v>
      </c>
      <c r="DX48" s="413">
        <f xml:space="preserve"> Time!DX$108</f>
        <v>0</v>
      </c>
      <c r="DY48" s="413">
        <f xml:space="preserve"> Time!DY$108</f>
        <v>0</v>
      </c>
      <c r="DZ48" s="413">
        <f xml:space="preserve"> Time!DZ$108</f>
        <v>0</v>
      </c>
      <c r="EA48" s="413">
        <f xml:space="preserve"> Time!EA$108</f>
        <v>0</v>
      </c>
      <c r="EB48" s="413">
        <f xml:space="preserve"> Time!EB$108</f>
        <v>0</v>
      </c>
      <c r="EC48" s="413">
        <f xml:space="preserve"> Time!EC$108</f>
        <v>0</v>
      </c>
      <c r="ED48" s="413">
        <f xml:space="preserve"> Time!ED$108</f>
        <v>0</v>
      </c>
      <c r="EE48" s="413">
        <f xml:space="preserve"> Time!EE$108</f>
        <v>0</v>
      </c>
      <c r="EF48" s="413">
        <f xml:space="preserve"> Time!EF$108</f>
        <v>0</v>
      </c>
      <c r="EG48" s="413">
        <f xml:space="preserve"> Time!EG$108</f>
        <v>0</v>
      </c>
      <c r="EH48" s="413">
        <f xml:space="preserve"> Time!EH$108</f>
        <v>0</v>
      </c>
      <c r="EI48" s="413">
        <f xml:space="preserve"> Time!EI$108</f>
        <v>0</v>
      </c>
      <c r="EJ48" s="413">
        <f xml:space="preserve"> Time!EJ$108</f>
        <v>0</v>
      </c>
      <c r="EK48" s="413">
        <f xml:space="preserve"> Time!EK$108</f>
        <v>0</v>
      </c>
      <c r="EL48" s="413">
        <f xml:space="preserve"> Time!EL$108</f>
        <v>0</v>
      </c>
      <c r="EM48" s="413">
        <f xml:space="preserve"> Time!EM$108</f>
        <v>0</v>
      </c>
      <c r="EN48" s="413">
        <f xml:space="preserve"> Time!EN$108</f>
        <v>0</v>
      </c>
      <c r="EO48" s="413">
        <f xml:space="preserve"> Time!EO$108</f>
        <v>0</v>
      </c>
      <c r="EP48" s="413">
        <f xml:space="preserve"> Time!EP$108</f>
        <v>0</v>
      </c>
      <c r="EQ48" s="413">
        <f xml:space="preserve"> Time!EQ$108</f>
        <v>0</v>
      </c>
      <c r="ER48" s="413">
        <f xml:space="preserve"> Time!ER$108</f>
        <v>0</v>
      </c>
      <c r="ES48" s="413">
        <f xml:space="preserve"> Time!ES$108</f>
        <v>0</v>
      </c>
      <c r="ET48" s="413">
        <f xml:space="preserve"> Time!ET$108</f>
        <v>0</v>
      </c>
      <c r="EU48" s="413">
        <f xml:space="preserve"> Time!EU$108</f>
        <v>0</v>
      </c>
      <c r="EV48" s="413">
        <f xml:space="preserve"> Time!EV$108</f>
        <v>0</v>
      </c>
      <c r="EW48" s="413">
        <f xml:space="preserve"> Time!EW$108</f>
        <v>0</v>
      </c>
      <c r="EX48" s="413">
        <f xml:space="preserve"> Time!EX$108</f>
        <v>0</v>
      </c>
      <c r="EY48" s="413">
        <f xml:space="preserve"> Time!EY$108</f>
        <v>0</v>
      </c>
      <c r="EZ48" s="413">
        <f xml:space="preserve"> Time!EZ$108</f>
        <v>0</v>
      </c>
      <c r="FA48" s="413">
        <f xml:space="preserve"> Time!FA$108</f>
        <v>0</v>
      </c>
      <c r="FB48" s="413">
        <f xml:space="preserve"> Time!FB$108</f>
        <v>0</v>
      </c>
      <c r="FC48" s="413">
        <f xml:space="preserve"> Time!FC$108</f>
        <v>0</v>
      </c>
      <c r="FD48" s="413">
        <f xml:space="preserve"> Time!FD$108</f>
        <v>0</v>
      </c>
      <c r="FE48" s="413">
        <f xml:space="preserve"> Time!FE$108</f>
        <v>0</v>
      </c>
      <c r="FF48" s="413">
        <f xml:space="preserve"> Time!FF$108</f>
        <v>0</v>
      </c>
      <c r="FG48" s="413">
        <f xml:space="preserve"> Time!FG$108</f>
        <v>0</v>
      </c>
      <c r="FH48" s="413">
        <f xml:space="preserve"> Time!FH$108</f>
        <v>0</v>
      </c>
      <c r="FI48" s="413">
        <f xml:space="preserve"> Time!FI$108</f>
        <v>0</v>
      </c>
      <c r="FJ48" s="413">
        <f xml:space="preserve"> Time!FJ$108</f>
        <v>0</v>
      </c>
      <c r="FK48" s="413">
        <f xml:space="preserve"> Time!FK$108</f>
        <v>0</v>
      </c>
      <c r="FL48" s="413">
        <f xml:space="preserve"> Time!FL$108</f>
        <v>0</v>
      </c>
      <c r="FM48" s="413">
        <f xml:space="preserve"> Time!FM$108</f>
        <v>0</v>
      </c>
      <c r="FN48" s="413">
        <f xml:space="preserve"> Time!FN$108</f>
        <v>0</v>
      </c>
      <c r="FO48" s="413">
        <f xml:space="preserve"> Time!FO$108</f>
        <v>0</v>
      </c>
      <c r="FP48" s="413">
        <f xml:space="preserve"> Time!FP$108</f>
        <v>0</v>
      </c>
      <c r="FQ48" s="413">
        <f xml:space="preserve"> Time!FQ$108</f>
        <v>0</v>
      </c>
      <c r="FR48" s="413">
        <f xml:space="preserve"> Time!FR$108</f>
        <v>0</v>
      </c>
      <c r="FS48" s="413">
        <f xml:space="preserve"> Time!FS$108</f>
        <v>0</v>
      </c>
      <c r="FT48" s="413">
        <f xml:space="preserve"> Time!FT$108</f>
        <v>0</v>
      </c>
      <c r="FU48" s="413">
        <f xml:space="preserve"> Time!FU$108</f>
        <v>0</v>
      </c>
      <c r="FV48" s="413">
        <f xml:space="preserve"> Time!FV$108</f>
        <v>0</v>
      </c>
      <c r="FW48" s="413">
        <f xml:space="preserve"> Time!FW$108</f>
        <v>0</v>
      </c>
      <c r="FX48" s="413">
        <f xml:space="preserve"> Time!FX$108</f>
        <v>0</v>
      </c>
      <c r="FY48" s="413">
        <f xml:space="preserve"> Time!FY$108</f>
        <v>0</v>
      </c>
      <c r="FZ48" s="413">
        <f xml:space="preserve"> Time!FZ$108</f>
        <v>0</v>
      </c>
      <c r="GA48" s="413">
        <f xml:space="preserve"> Time!GA$108</f>
        <v>0</v>
      </c>
      <c r="GB48" s="413">
        <f xml:space="preserve"> Time!GB$108</f>
        <v>0</v>
      </c>
      <c r="GC48" s="413">
        <f xml:space="preserve"> Time!GC$108</f>
        <v>0</v>
      </c>
      <c r="GD48" s="413">
        <f xml:space="preserve"> Time!GD$108</f>
        <v>0</v>
      </c>
      <c r="GE48" s="413">
        <f xml:space="preserve"> Time!GE$108</f>
        <v>0</v>
      </c>
      <c r="GF48" s="413">
        <f xml:space="preserve"> Time!GF$108</f>
        <v>0</v>
      </c>
      <c r="GG48" s="413">
        <f xml:space="preserve"> Time!GG$108</f>
        <v>0</v>
      </c>
      <c r="GH48" s="413">
        <f xml:space="preserve"> Time!GH$108</f>
        <v>0</v>
      </c>
      <c r="GI48" s="413">
        <f xml:space="preserve"> Time!GI$108</f>
        <v>0</v>
      </c>
      <c r="GJ48" s="413">
        <f xml:space="preserve"> Time!GJ$108</f>
        <v>0</v>
      </c>
    </row>
    <row r="49" spans="1:192" x14ac:dyDescent="0.25">
      <c r="E49" s="12" t="str">
        <f t="shared" ref="E49:AJ49" si="57" xml:space="preserve"> E$41</f>
        <v>Retained cash balance</v>
      </c>
      <c r="F49" s="12">
        <f t="shared" si="57"/>
        <v>0</v>
      </c>
      <c r="G49" s="12" t="str">
        <f t="shared" si="57"/>
        <v>$ 000s</v>
      </c>
      <c r="H49" s="12">
        <f t="shared" si="57"/>
        <v>0</v>
      </c>
      <c r="I49" s="12">
        <f t="shared" si="57"/>
        <v>0</v>
      </c>
      <c r="J49" s="12">
        <f t="shared" si="57"/>
        <v>0</v>
      </c>
      <c r="K49" s="12">
        <f t="shared" si="57"/>
        <v>0</v>
      </c>
      <c r="L49" s="12">
        <f t="shared" si="57"/>
        <v>0</v>
      </c>
      <c r="M49" s="12">
        <f t="shared" si="57"/>
        <v>0</v>
      </c>
      <c r="N49" s="12">
        <f t="shared" si="57"/>
        <v>0</v>
      </c>
      <c r="O49" s="12">
        <f t="shared" si="57"/>
        <v>5.2956929721403867E-6</v>
      </c>
      <c r="P49" s="12">
        <f t="shared" si="57"/>
        <v>1.3557932106778026E-5</v>
      </c>
      <c r="Q49" s="12">
        <f t="shared" si="57"/>
        <v>2.2001009710947983E-5</v>
      </c>
      <c r="R49" s="12">
        <f t="shared" si="57"/>
        <v>0</v>
      </c>
      <c r="S49" s="12">
        <f t="shared" si="57"/>
        <v>0</v>
      </c>
      <c r="T49" s="12">
        <f t="shared" si="57"/>
        <v>0</v>
      </c>
      <c r="U49" s="12">
        <f t="shared" si="57"/>
        <v>0</v>
      </c>
      <c r="V49" s="12">
        <f t="shared" si="57"/>
        <v>0</v>
      </c>
      <c r="W49" s="12">
        <f t="shared" si="57"/>
        <v>0</v>
      </c>
      <c r="X49" s="12">
        <f t="shared" si="57"/>
        <v>0</v>
      </c>
      <c r="Y49" s="12">
        <f t="shared" si="57"/>
        <v>0</v>
      </c>
      <c r="Z49" s="12">
        <f t="shared" si="57"/>
        <v>0</v>
      </c>
      <c r="AA49" s="12">
        <f t="shared" si="57"/>
        <v>0</v>
      </c>
      <c r="AB49" s="12">
        <f t="shared" si="57"/>
        <v>0</v>
      </c>
      <c r="AC49" s="12">
        <f t="shared" si="57"/>
        <v>0</v>
      </c>
      <c r="AD49" s="12">
        <f t="shared" si="57"/>
        <v>0</v>
      </c>
      <c r="AE49" s="12">
        <f t="shared" si="57"/>
        <v>0</v>
      </c>
      <c r="AF49" s="12">
        <f t="shared" si="57"/>
        <v>0</v>
      </c>
      <c r="AG49" s="12">
        <f t="shared" si="57"/>
        <v>0</v>
      </c>
      <c r="AH49" s="12">
        <f t="shared" si="57"/>
        <v>0</v>
      </c>
      <c r="AI49" s="12">
        <f t="shared" si="57"/>
        <v>0</v>
      </c>
      <c r="AJ49" s="12">
        <f t="shared" si="57"/>
        <v>0</v>
      </c>
      <c r="AK49" s="12">
        <f t="shared" ref="AK49:BP49" si="58" xml:space="preserve"> AK$41</f>
        <v>0</v>
      </c>
      <c r="AL49" s="12">
        <f t="shared" si="58"/>
        <v>0</v>
      </c>
      <c r="AM49" s="12">
        <f t="shared" si="58"/>
        <v>0</v>
      </c>
      <c r="AN49" s="12">
        <f t="shared" si="58"/>
        <v>0</v>
      </c>
      <c r="AO49" s="12">
        <f t="shared" si="58"/>
        <v>0</v>
      </c>
      <c r="AP49" s="12">
        <f t="shared" si="58"/>
        <v>0</v>
      </c>
      <c r="AQ49" s="12">
        <f t="shared" si="58"/>
        <v>0</v>
      </c>
      <c r="AR49" s="12">
        <f t="shared" si="58"/>
        <v>0</v>
      </c>
      <c r="AS49" s="12">
        <f t="shared" si="58"/>
        <v>0</v>
      </c>
      <c r="AT49" s="12">
        <f t="shared" si="58"/>
        <v>0</v>
      </c>
      <c r="AU49" s="12">
        <f t="shared" si="58"/>
        <v>0</v>
      </c>
      <c r="AV49" s="12">
        <f t="shared" si="58"/>
        <v>0</v>
      </c>
      <c r="AW49" s="12">
        <f t="shared" si="58"/>
        <v>0</v>
      </c>
      <c r="AX49" s="12">
        <f t="shared" si="58"/>
        <v>0</v>
      </c>
      <c r="AY49" s="12">
        <f t="shared" si="58"/>
        <v>0</v>
      </c>
      <c r="AZ49" s="12">
        <f t="shared" si="58"/>
        <v>0</v>
      </c>
      <c r="BA49" s="12">
        <f t="shared" si="58"/>
        <v>0</v>
      </c>
      <c r="BB49" s="12">
        <f t="shared" si="58"/>
        <v>0</v>
      </c>
      <c r="BC49" s="12">
        <f t="shared" si="58"/>
        <v>0</v>
      </c>
      <c r="BD49" s="12">
        <f t="shared" si="58"/>
        <v>0</v>
      </c>
      <c r="BE49" s="12">
        <f t="shared" si="58"/>
        <v>0</v>
      </c>
      <c r="BF49" s="12">
        <f t="shared" si="58"/>
        <v>0</v>
      </c>
      <c r="BG49" s="12">
        <f t="shared" si="58"/>
        <v>0</v>
      </c>
      <c r="BH49" s="12">
        <f t="shared" si="58"/>
        <v>0</v>
      </c>
      <c r="BI49" s="12">
        <f t="shared" si="58"/>
        <v>0</v>
      </c>
      <c r="BJ49" s="12">
        <f t="shared" si="58"/>
        <v>0</v>
      </c>
      <c r="BK49" s="12">
        <f t="shared" si="58"/>
        <v>0</v>
      </c>
      <c r="BL49" s="12">
        <f t="shared" si="58"/>
        <v>0</v>
      </c>
      <c r="BM49" s="12">
        <f t="shared" si="58"/>
        <v>0</v>
      </c>
      <c r="BN49" s="12">
        <f t="shared" si="58"/>
        <v>0</v>
      </c>
      <c r="BO49" s="12">
        <f t="shared" si="58"/>
        <v>0</v>
      </c>
      <c r="BP49" s="12">
        <f t="shared" si="58"/>
        <v>0</v>
      </c>
      <c r="BQ49" s="12">
        <f t="shared" ref="BQ49:CV49" si="59" xml:space="preserve"> BQ$41</f>
        <v>0</v>
      </c>
      <c r="BR49" s="12">
        <f t="shared" si="59"/>
        <v>0</v>
      </c>
      <c r="BS49" s="12">
        <f t="shared" si="59"/>
        <v>0</v>
      </c>
      <c r="BT49" s="12">
        <f t="shared" si="59"/>
        <v>0</v>
      </c>
      <c r="BU49" s="12">
        <f t="shared" si="59"/>
        <v>0</v>
      </c>
      <c r="BV49" s="12">
        <f t="shared" si="59"/>
        <v>0</v>
      </c>
      <c r="BW49" s="12">
        <f t="shared" si="59"/>
        <v>0</v>
      </c>
      <c r="BX49" s="12">
        <f t="shared" si="59"/>
        <v>0</v>
      </c>
      <c r="BY49" s="12">
        <f t="shared" si="59"/>
        <v>0</v>
      </c>
      <c r="BZ49" s="12">
        <f t="shared" si="59"/>
        <v>0</v>
      </c>
      <c r="CA49" s="12">
        <f t="shared" si="59"/>
        <v>0</v>
      </c>
      <c r="CB49" s="12">
        <f t="shared" si="59"/>
        <v>0</v>
      </c>
      <c r="CC49" s="12">
        <f t="shared" si="59"/>
        <v>0</v>
      </c>
      <c r="CD49" s="12">
        <f t="shared" si="59"/>
        <v>0</v>
      </c>
      <c r="CE49" s="12">
        <f t="shared" si="59"/>
        <v>0</v>
      </c>
      <c r="CF49" s="12">
        <f t="shared" si="59"/>
        <v>0</v>
      </c>
      <c r="CG49" s="12">
        <f t="shared" si="59"/>
        <v>0</v>
      </c>
      <c r="CH49" s="12">
        <f t="shared" si="59"/>
        <v>0</v>
      </c>
      <c r="CI49" s="12">
        <f t="shared" si="59"/>
        <v>0</v>
      </c>
      <c r="CJ49" s="12">
        <f t="shared" si="59"/>
        <v>0</v>
      </c>
      <c r="CK49" s="12">
        <f t="shared" si="59"/>
        <v>0</v>
      </c>
      <c r="CL49" s="12">
        <f t="shared" si="59"/>
        <v>0</v>
      </c>
      <c r="CM49" s="12">
        <f t="shared" si="59"/>
        <v>0</v>
      </c>
      <c r="CN49" s="12">
        <f t="shared" si="59"/>
        <v>0</v>
      </c>
      <c r="CO49" s="12">
        <f t="shared" si="59"/>
        <v>0</v>
      </c>
      <c r="CP49" s="12">
        <f t="shared" si="59"/>
        <v>0</v>
      </c>
      <c r="CQ49" s="12">
        <f t="shared" si="59"/>
        <v>0</v>
      </c>
      <c r="CR49" s="12">
        <f t="shared" si="59"/>
        <v>0</v>
      </c>
      <c r="CS49" s="12">
        <f t="shared" si="59"/>
        <v>0</v>
      </c>
      <c r="CT49" s="12">
        <f t="shared" si="59"/>
        <v>0</v>
      </c>
      <c r="CU49" s="12">
        <f t="shared" si="59"/>
        <v>0</v>
      </c>
      <c r="CV49" s="12">
        <f t="shared" si="59"/>
        <v>0</v>
      </c>
      <c r="CW49" s="12">
        <f t="shared" ref="CW49:EB49" si="60" xml:space="preserve"> CW$41</f>
        <v>0</v>
      </c>
      <c r="CX49" s="12">
        <f t="shared" si="60"/>
        <v>0</v>
      </c>
      <c r="CY49" s="12">
        <f t="shared" si="60"/>
        <v>0</v>
      </c>
      <c r="CZ49" s="12">
        <f t="shared" si="60"/>
        <v>0</v>
      </c>
      <c r="DA49" s="12">
        <f t="shared" si="60"/>
        <v>0</v>
      </c>
      <c r="DB49" s="12">
        <f t="shared" si="60"/>
        <v>0</v>
      </c>
      <c r="DC49" s="12">
        <f t="shared" si="60"/>
        <v>0</v>
      </c>
      <c r="DD49" s="12">
        <f t="shared" si="60"/>
        <v>0</v>
      </c>
      <c r="DE49" s="12">
        <f t="shared" si="60"/>
        <v>0</v>
      </c>
      <c r="DF49" s="12">
        <f t="shared" si="60"/>
        <v>0</v>
      </c>
      <c r="DG49" s="12">
        <f t="shared" si="60"/>
        <v>0</v>
      </c>
      <c r="DH49" s="12">
        <f t="shared" si="60"/>
        <v>0</v>
      </c>
      <c r="DI49" s="12">
        <f t="shared" si="60"/>
        <v>0</v>
      </c>
      <c r="DJ49" s="12">
        <f t="shared" si="60"/>
        <v>0</v>
      </c>
      <c r="DK49" s="12">
        <f t="shared" si="60"/>
        <v>0</v>
      </c>
      <c r="DL49" s="12">
        <f t="shared" si="60"/>
        <v>0</v>
      </c>
      <c r="DM49" s="12">
        <f t="shared" si="60"/>
        <v>0</v>
      </c>
      <c r="DN49" s="12">
        <f t="shared" si="60"/>
        <v>0</v>
      </c>
      <c r="DO49" s="12">
        <f t="shared" si="60"/>
        <v>387.41295559228172</v>
      </c>
      <c r="DP49" s="12">
        <f t="shared" si="60"/>
        <v>387.41287259472085</v>
      </c>
      <c r="DQ49" s="12">
        <f t="shared" si="60"/>
        <v>387.41278867315197</v>
      </c>
      <c r="DR49" s="12">
        <f t="shared" si="60"/>
        <v>387.41270473220249</v>
      </c>
      <c r="DS49" s="12">
        <f t="shared" si="60"/>
        <v>387.4126226048885</v>
      </c>
      <c r="DT49" s="12">
        <f t="shared" si="60"/>
        <v>387.4125395464041</v>
      </c>
      <c r="DU49" s="12">
        <f t="shared" si="60"/>
        <v>387.4124555603218</v>
      </c>
      <c r="DV49" s="12">
        <f t="shared" si="60"/>
        <v>387.41237156335455</v>
      </c>
      <c r="DW49" s="12">
        <f t="shared" si="60"/>
        <v>387.41228937708507</v>
      </c>
      <c r="DX49" s="12">
        <f t="shared" si="60"/>
        <v>387.41220626082833</v>
      </c>
      <c r="DY49" s="12">
        <f t="shared" si="60"/>
        <v>387.41212222164859</v>
      </c>
      <c r="DZ49" s="12">
        <f t="shared" si="60"/>
        <v>387.41203817131839</v>
      </c>
      <c r="EA49" s="12">
        <f t="shared" si="60"/>
        <v>387.41195593102805</v>
      </c>
      <c r="EB49" s="12">
        <f t="shared" si="60"/>
        <v>387.41187276697787</v>
      </c>
      <c r="EC49" s="12">
        <f t="shared" ref="EC49:FH49" si="61" xml:space="preserve"> EC$41</f>
        <v>387.4117886770901</v>
      </c>
      <c r="ED49" s="12">
        <f t="shared" si="61"/>
        <v>387.41170456782174</v>
      </c>
      <c r="EE49" s="12">
        <f t="shared" si="61"/>
        <v>387.41162135886668</v>
      </c>
      <c r="EF49" s="12">
        <f t="shared" si="61"/>
        <v>387.41153813599374</v>
      </c>
      <c r="EG49" s="12">
        <f t="shared" si="61"/>
        <v>387.41145398053061</v>
      </c>
      <c r="EH49" s="12">
        <f t="shared" si="61"/>
        <v>387.4113698136515</v>
      </c>
      <c r="EI49" s="12">
        <f t="shared" si="61"/>
        <v>387.41128746038481</v>
      </c>
      <c r="EJ49" s="12">
        <f t="shared" si="61"/>
        <v>387.41120418052736</v>
      </c>
      <c r="EK49" s="12">
        <f t="shared" si="61"/>
        <v>387.41111996665705</v>
      </c>
      <c r="EL49" s="12">
        <f t="shared" si="61"/>
        <v>387.41103573553005</v>
      </c>
      <c r="EM49" s="12">
        <f t="shared" si="61"/>
        <v>387.41095332564532</v>
      </c>
      <c r="EN49" s="12">
        <f t="shared" si="61"/>
        <v>387.41086999011634</v>
      </c>
      <c r="EO49" s="12">
        <f t="shared" si="61"/>
        <v>387.41078572686541</v>
      </c>
      <c r="EP49" s="12">
        <f t="shared" si="61"/>
        <v>387.41070145140208</v>
      </c>
      <c r="EQ49" s="12">
        <f t="shared" si="61"/>
        <v>387.41061899269079</v>
      </c>
      <c r="ER49" s="12">
        <f t="shared" si="61"/>
        <v>387.41053560332853</v>
      </c>
      <c r="ES49" s="12">
        <f t="shared" si="61"/>
        <v>387.41045127901555</v>
      </c>
      <c r="ET49" s="12">
        <f t="shared" si="61"/>
        <v>387.41036693664944</v>
      </c>
      <c r="EU49" s="12">
        <f t="shared" si="61"/>
        <v>387.41028349424164</v>
      </c>
      <c r="EV49" s="12">
        <f t="shared" si="61"/>
        <v>387.41020004264283</v>
      </c>
      <c r="EW49" s="12">
        <f t="shared" si="61"/>
        <v>387.41011566337397</v>
      </c>
      <c r="EX49" s="12">
        <f t="shared" si="61"/>
        <v>387.41003126737945</v>
      </c>
      <c r="EY49" s="12">
        <f t="shared" si="61"/>
        <v>387.4099486902378</v>
      </c>
      <c r="EZ49" s="12">
        <f t="shared" si="61"/>
        <v>387.40986518191704</v>
      </c>
      <c r="FA49" s="12">
        <f t="shared" si="61"/>
        <v>387.40978074344457</v>
      </c>
      <c r="FB49" s="12">
        <f t="shared" si="61"/>
        <v>387.40969628744995</v>
      </c>
      <c r="FC49" s="12">
        <f t="shared" si="61"/>
        <v>387.409613655768</v>
      </c>
      <c r="FD49" s="12">
        <f t="shared" si="61"/>
        <v>387.40953008914971</v>
      </c>
      <c r="FE49" s="12">
        <f t="shared" si="61"/>
        <v>387.40944558908416</v>
      </c>
      <c r="FF49" s="12">
        <f t="shared" si="61"/>
        <v>387.40936107096547</v>
      </c>
      <c r="FG49" s="12">
        <f t="shared" si="61"/>
        <v>387.40927837565312</v>
      </c>
      <c r="FH49" s="12">
        <f t="shared" si="61"/>
        <v>387.40919474968689</v>
      </c>
      <c r="FI49" s="12">
        <f t="shared" ref="FI49:GJ49" si="62" xml:space="preserve"> FI$41</f>
        <v>387.40911019333805</v>
      </c>
      <c r="FJ49" s="12">
        <f t="shared" si="62"/>
        <v>387.4090256170777</v>
      </c>
      <c r="FK49" s="12">
        <f t="shared" si="62"/>
        <v>387.40894194883265</v>
      </c>
      <c r="FL49" s="12">
        <f t="shared" si="62"/>
        <v>387.40885826351848</v>
      </c>
      <c r="FM49" s="12">
        <f t="shared" si="62"/>
        <v>387.40877364584213</v>
      </c>
      <c r="FN49" s="12">
        <f t="shared" si="62"/>
        <v>387.40868900931616</v>
      </c>
      <c r="FO49" s="12">
        <f t="shared" si="62"/>
        <v>387.40860619609288</v>
      </c>
      <c r="FP49" s="12">
        <f t="shared" si="62"/>
        <v>387.40852244329017</v>
      </c>
      <c r="FQ49" s="12">
        <f t="shared" si="62"/>
        <v>387.40843775419773</v>
      </c>
      <c r="FR49" s="12">
        <f t="shared" si="62"/>
        <v>387.40835305050354</v>
      </c>
      <c r="FS49" s="12">
        <f t="shared" si="62"/>
        <v>387.40827017287074</v>
      </c>
      <c r="FT49" s="12">
        <f t="shared" si="62"/>
        <v>387.40818635546805</v>
      </c>
      <c r="FU49" s="12">
        <f t="shared" si="62"/>
        <v>387.40810160345518</v>
      </c>
      <c r="FV49" s="12">
        <f t="shared" si="62"/>
        <v>387.40801683790244</v>
      </c>
      <c r="FW49" s="12">
        <f t="shared" si="62"/>
        <v>387.4079339049502</v>
      </c>
      <c r="FX49" s="12">
        <f t="shared" si="62"/>
        <v>387.40785003476464</v>
      </c>
      <c r="FY49" s="12">
        <f t="shared" si="62"/>
        <v>387.40776522567199</v>
      </c>
      <c r="FZ49" s="12">
        <f t="shared" si="62"/>
        <v>387.40768040569435</v>
      </c>
      <c r="GA49" s="12">
        <f t="shared" si="62"/>
        <v>387.4075964895535</v>
      </c>
      <c r="GB49" s="12">
        <f t="shared" si="62"/>
        <v>387.40751256343378</v>
      </c>
      <c r="GC49" s="12">
        <f t="shared" si="62"/>
        <v>387.40742769513747</v>
      </c>
      <c r="GD49" s="12">
        <f t="shared" si="62"/>
        <v>387.40734280905355</v>
      </c>
      <c r="GE49" s="12">
        <f t="shared" si="62"/>
        <v>387.40725975507377</v>
      </c>
      <c r="GF49" s="12">
        <f t="shared" si="62"/>
        <v>387.40717576435412</v>
      </c>
      <c r="GG49" s="12">
        <f t="shared" si="62"/>
        <v>387.40709084004004</v>
      </c>
      <c r="GH49" s="12">
        <f t="shared" si="62"/>
        <v>387.40700589607991</v>
      </c>
      <c r="GI49" s="12">
        <f t="shared" si="62"/>
        <v>387.40692277950865</v>
      </c>
      <c r="GJ49" s="12">
        <f t="shared" si="62"/>
        <v>387.40683872287599</v>
      </c>
    </row>
    <row r="50" spans="1:192" x14ac:dyDescent="0.25">
      <c r="E50" s="12" t="s">
        <v>487</v>
      </c>
      <c r="F50" s="12">
        <f xml:space="preserve"> SUMPRODUCT(J48:GJ48, J49:GJ49) / ( F46 * F47)</f>
        <v>0</v>
      </c>
      <c r="G50" s="12" t="str">
        <f xml:space="preserve"> SMU</f>
        <v>$ 000s</v>
      </c>
    </row>
    <row r="53" spans="1:192" x14ac:dyDescent="0.25">
      <c r="A53" s="15" t="s">
        <v>172</v>
      </c>
    </row>
    <row r="55" spans="1:192" x14ac:dyDescent="0.25">
      <c r="E55" s="209" t="str">
        <f t="shared" ref="E55:AJ55" si="63" xml:space="preserve"> E$27</f>
        <v>Retained earnings balance BEG</v>
      </c>
      <c r="F55" s="209">
        <f t="shared" si="63"/>
        <v>0</v>
      </c>
      <c r="G55" s="209" t="str">
        <f t="shared" si="63"/>
        <v>$ 000s</v>
      </c>
      <c r="H55" s="209">
        <f t="shared" si="63"/>
        <v>0</v>
      </c>
      <c r="I55" s="209">
        <f t="shared" si="63"/>
        <v>0</v>
      </c>
      <c r="J55" s="209">
        <f t="shared" si="63"/>
        <v>0</v>
      </c>
      <c r="K55" s="209">
        <f t="shared" si="63"/>
        <v>0</v>
      </c>
      <c r="L55" s="209">
        <f t="shared" si="63"/>
        <v>0</v>
      </c>
      <c r="M55" s="209">
        <f t="shared" si="63"/>
        <v>0</v>
      </c>
      <c r="N55" s="209">
        <f t="shared" si="63"/>
        <v>0</v>
      </c>
      <c r="O55" s="209">
        <f t="shared" si="63"/>
        <v>0</v>
      </c>
      <c r="P55" s="209">
        <f t="shared" si="63"/>
        <v>0</v>
      </c>
      <c r="Q55" s="209">
        <f t="shared" si="63"/>
        <v>0</v>
      </c>
      <c r="R55" s="209">
        <f t="shared" si="63"/>
        <v>0</v>
      </c>
      <c r="S55" s="209">
        <f t="shared" si="63"/>
        <v>0</v>
      </c>
      <c r="T55" s="209">
        <f t="shared" si="63"/>
        <v>-754.63633208004592</v>
      </c>
      <c r="U55" s="209">
        <f t="shared" si="63"/>
        <v>-1070.3754927697271</v>
      </c>
      <c r="V55" s="209">
        <f t="shared" si="63"/>
        <v>-1296.85783996039</v>
      </c>
      <c r="W55" s="209">
        <f t="shared" si="63"/>
        <v>-1950.4776533468153</v>
      </c>
      <c r="X55" s="209">
        <f t="shared" si="63"/>
        <v>-2693.1238857329458</v>
      </c>
      <c r="Y55" s="209">
        <f t="shared" si="63"/>
        <v>-2990.2654645340876</v>
      </c>
      <c r="Z55" s="209">
        <f t="shared" si="63"/>
        <v>-3198.1727606348209</v>
      </c>
      <c r="AA55" s="209">
        <f t="shared" si="63"/>
        <v>-3830.6947941568596</v>
      </c>
      <c r="AB55" s="209">
        <f t="shared" si="63"/>
        <v>-4545.7930973104903</v>
      </c>
      <c r="AC55" s="209">
        <f t="shared" si="63"/>
        <v>-4823.9865361058883</v>
      </c>
      <c r="AD55" s="209">
        <f t="shared" si="63"/>
        <v>-5012.2820016792957</v>
      </c>
      <c r="AE55" s="209">
        <f t="shared" si="63"/>
        <v>-5622.7026985118418</v>
      </c>
      <c r="AF55" s="209">
        <f t="shared" si="63"/>
        <v>-6316.1795335104489</v>
      </c>
      <c r="AG55" s="209">
        <f t="shared" si="63"/>
        <v>-6574.0611334028526</v>
      </c>
      <c r="AH55" s="209">
        <f t="shared" si="63"/>
        <v>-6741.5470780172627</v>
      </c>
      <c r="AI55" s="209">
        <f t="shared" si="63"/>
        <v>-7328.6646594325621</v>
      </c>
      <c r="AJ55" s="209">
        <f t="shared" si="63"/>
        <v>-7999.3476740600299</v>
      </c>
      <c r="AK55" s="209">
        <f t="shared" ref="AK55:BP55" si="64" xml:space="preserve"> AK$27</f>
        <v>-8235.7284849408443</v>
      </c>
      <c r="AL55" s="209">
        <f t="shared" si="64"/>
        <v>-8381.160878658462</v>
      </c>
      <c r="AM55" s="209">
        <f t="shared" si="64"/>
        <v>-8943.7137321971168</v>
      </c>
      <c r="AN55" s="209">
        <f t="shared" si="64"/>
        <v>-9595.2790950286726</v>
      </c>
      <c r="AO55" s="209">
        <f t="shared" si="64"/>
        <v>-9808.6415229427384</v>
      </c>
      <c r="AP55" s="209">
        <f t="shared" si="64"/>
        <v>-9930.9003969043697</v>
      </c>
      <c r="AQ55" s="209">
        <f t="shared" si="64"/>
        <v>-10467.736667308451</v>
      </c>
      <c r="AR55" s="209">
        <f t="shared" si="64"/>
        <v>-11089.355989448639</v>
      </c>
      <c r="AS55" s="209">
        <f t="shared" si="64"/>
        <v>-11278.946412741629</v>
      </c>
      <c r="AT55" s="209">
        <f t="shared" si="64"/>
        <v>-11376.586835772461</v>
      </c>
      <c r="AU55" s="209">
        <f t="shared" si="64"/>
        <v>-11886.287055545101</v>
      </c>
      <c r="AV55" s="209">
        <f t="shared" si="64"/>
        <v>-12481.405803994763</v>
      </c>
      <c r="AW55" s="209">
        <f t="shared" si="64"/>
        <v>-12645.585052283081</v>
      </c>
      <c r="AX55" s="209">
        <f t="shared" si="64"/>
        <v>-12717.170006347154</v>
      </c>
      <c r="AY55" s="209">
        <f t="shared" si="64"/>
        <v>-13198.275928547153</v>
      </c>
      <c r="AZ55" s="209">
        <f t="shared" si="64"/>
        <v>-13765.525731412572</v>
      </c>
      <c r="BA55" s="209">
        <f t="shared" si="64"/>
        <v>-13902.935992278497</v>
      </c>
      <c r="BB55" s="209">
        <f t="shared" si="64"/>
        <v>-13946.955439776335</v>
      </c>
      <c r="BC55" s="209">
        <f t="shared" si="64"/>
        <v>-14397.915411598569</v>
      </c>
      <c r="BD55" s="209">
        <f t="shared" si="64"/>
        <v>-14938.029975185891</v>
      </c>
      <c r="BE55" s="209">
        <f t="shared" si="64"/>
        <v>-15046.689100171596</v>
      </c>
      <c r="BF55" s="209">
        <f t="shared" si="64"/>
        <v>-15061.55729724529</v>
      </c>
      <c r="BG55" s="209">
        <f t="shared" si="64"/>
        <v>-15480.789282194733</v>
      </c>
      <c r="BH55" s="209">
        <f t="shared" si="64"/>
        <v>-15987.749508791914</v>
      </c>
      <c r="BI55" s="209">
        <f t="shared" si="64"/>
        <v>-16066.648587227477</v>
      </c>
      <c r="BJ55" s="209">
        <f t="shared" si="64"/>
        <v>-16050.69021175667</v>
      </c>
      <c r="BK55" s="209">
        <f t="shared" si="64"/>
        <v>-16436.511449067584</v>
      </c>
      <c r="BL55" s="209">
        <f t="shared" si="64"/>
        <v>-16910.888189838599</v>
      </c>
      <c r="BM55" s="209">
        <f t="shared" si="64"/>
        <v>-16949.184589102162</v>
      </c>
      <c r="BN55" s="209">
        <f t="shared" si="64"/>
        <v>-16882.019269123066</v>
      </c>
      <c r="BO55" s="209">
        <f t="shared" si="64"/>
        <v>-17202.063749974259</v>
      </c>
      <c r="BP55" s="209">
        <f t="shared" si="64"/>
        <v>-17551.684719391524</v>
      </c>
      <c r="BQ55" s="209">
        <f t="shared" ref="BQ55:CV55" si="65" xml:space="preserve"> BQ$27</f>
        <v>-17472.541703334893</v>
      </c>
      <c r="BR55" s="209">
        <f t="shared" si="65"/>
        <v>-17294.639256334951</v>
      </c>
      <c r="BS55" s="209">
        <f t="shared" si="65"/>
        <v>-17510.619227192426</v>
      </c>
      <c r="BT55" s="209">
        <f t="shared" si="65"/>
        <v>-17812.761942479487</v>
      </c>
      <c r="BU55" s="209">
        <f t="shared" si="65"/>
        <v>-17687.17832001004</v>
      </c>
      <c r="BV55" s="209">
        <f t="shared" si="65"/>
        <v>-17462.610424425799</v>
      </c>
      <c r="BW55" s="209">
        <f t="shared" si="65"/>
        <v>-17629.040098430931</v>
      </c>
      <c r="BX55" s="209">
        <f t="shared" si="65"/>
        <v>-17880.717956835633</v>
      </c>
      <c r="BY55" s="209">
        <f t="shared" si="65"/>
        <v>-17706.037233795581</v>
      </c>
      <c r="BZ55" s="209">
        <f t="shared" si="65"/>
        <v>-17431.705998606682</v>
      </c>
      <c r="CA55" s="209">
        <f t="shared" si="65"/>
        <v>-17545.443589846585</v>
      </c>
      <c r="CB55" s="209">
        <f t="shared" si="65"/>
        <v>-16662.059229014176</v>
      </c>
      <c r="CC55" s="209">
        <f t="shared" si="65"/>
        <v>-15353.420541605543</v>
      </c>
      <c r="CD55" s="209">
        <f t="shared" si="65"/>
        <v>-13944.597953752909</v>
      </c>
      <c r="CE55" s="209">
        <f t="shared" si="65"/>
        <v>-12920.866304901247</v>
      </c>
      <c r="CF55" s="209">
        <f t="shared" si="65"/>
        <v>-11980.29862313109</v>
      </c>
      <c r="CG55" s="209">
        <f t="shared" si="65"/>
        <v>-10615.509909672397</v>
      </c>
      <c r="CH55" s="209">
        <f t="shared" si="65"/>
        <v>-9149.9403130776191</v>
      </c>
      <c r="CI55" s="209">
        <f t="shared" si="65"/>
        <v>-8066.4311753943093</v>
      </c>
      <c r="CJ55" s="209">
        <f t="shared" si="65"/>
        <v>-7064.9861414532143</v>
      </c>
      <c r="CK55" s="209">
        <f t="shared" si="65"/>
        <v>-5640.0903925263055</v>
      </c>
      <c r="CL55" s="209">
        <f t="shared" si="65"/>
        <v>-4113.9337333120775</v>
      </c>
      <c r="CM55" s="209">
        <f t="shared" si="65"/>
        <v>-2966.7500164954331</v>
      </c>
      <c r="CN55" s="209">
        <f t="shared" si="65"/>
        <v>-1900.5174993219714</v>
      </c>
      <c r="CO55" s="209">
        <f t="shared" si="65"/>
        <v>-412.13669390267046</v>
      </c>
      <c r="CP55" s="209">
        <f t="shared" si="65"/>
        <v>1173.4894284360412</v>
      </c>
      <c r="CQ55" s="209">
        <f t="shared" si="65"/>
        <v>1099.3591557303764</v>
      </c>
      <c r="CR55" s="209">
        <f t="shared" si="65"/>
        <v>1028.921423946033</v>
      </c>
      <c r="CS55" s="209">
        <f t="shared" si="65"/>
        <v>1330.1767210855483</v>
      </c>
      <c r="CT55" s="209">
        <f t="shared" si="65"/>
        <v>1363.8346375088581</v>
      </c>
      <c r="CU55" s="209">
        <f t="shared" si="65"/>
        <v>1022.4360063812985</v>
      </c>
      <c r="CV55" s="209">
        <f t="shared" si="65"/>
        <v>955.02904896753603</v>
      </c>
      <c r="CW55" s="209">
        <f t="shared" ref="CW55:EB55" si="66" xml:space="preserve"> CW$27</f>
        <v>1257.7806353491123</v>
      </c>
      <c r="CX55" s="209">
        <f t="shared" si="66"/>
        <v>1294.1189838372313</v>
      </c>
      <c r="CY55" s="209">
        <f t="shared" si="66"/>
        <v>957.03995630483269</v>
      </c>
      <c r="CZ55" s="209">
        <f t="shared" si="66"/>
        <v>879.25882682973793</v>
      </c>
      <c r="DA55" s="209">
        <f t="shared" si="66"/>
        <v>1195.7761751082676</v>
      </c>
      <c r="DB55" s="209">
        <f t="shared" si="66"/>
        <v>1234.2720533010126</v>
      </c>
      <c r="DC55" s="209">
        <f t="shared" si="66"/>
        <v>901.00494058463232</v>
      </c>
      <c r="DD55" s="209">
        <f t="shared" si="66"/>
        <v>837.97261794758788</v>
      </c>
      <c r="DE55" s="209">
        <f t="shared" si="66"/>
        <v>1142.1880022905216</v>
      </c>
      <c r="DF55" s="209">
        <f t="shared" si="66"/>
        <v>1182.4163141498129</v>
      </c>
      <c r="DG55" s="209">
        <f t="shared" si="66"/>
        <v>852.54614001508503</v>
      </c>
      <c r="DH55" s="209">
        <f t="shared" si="66"/>
        <v>791.09264549736827</v>
      </c>
      <c r="DI55" s="209">
        <f t="shared" si="66"/>
        <v>1095.4616627311882</v>
      </c>
      <c r="DJ55" s="209">
        <f t="shared" si="66"/>
        <v>1137.0763825497697</v>
      </c>
      <c r="DK55" s="209">
        <f t="shared" si="66"/>
        <v>810.26369297592669</v>
      </c>
      <c r="DL55" s="209">
        <f t="shared" si="66"/>
        <v>750.04552857055819</v>
      </c>
      <c r="DM55" s="209">
        <f t="shared" si="66"/>
        <v>1054.278754299823</v>
      </c>
      <c r="DN55" s="209">
        <f t="shared" si="66"/>
        <v>1096.9988265671386</v>
      </c>
      <c r="DO55" s="209">
        <f t="shared" si="66"/>
        <v>774.06762946690287</v>
      </c>
      <c r="DP55" s="209">
        <f t="shared" si="66"/>
        <v>0</v>
      </c>
      <c r="DQ55" s="209">
        <f t="shared" si="66"/>
        <v>-6.6398048692632781E-5</v>
      </c>
      <c r="DR55" s="209">
        <f t="shared" si="66"/>
        <v>-1.3353530381154285E-4</v>
      </c>
      <c r="DS55" s="209">
        <f t="shared" si="66"/>
        <v>-2.0068806338349266E-4</v>
      </c>
      <c r="DT55" s="209">
        <f t="shared" si="66"/>
        <v>-2.6638991457780088E-4</v>
      </c>
      <c r="DU55" s="209">
        <f t="shared" si="66"/>
        <v>-3.3283670210494459E-4</v>
      </c>
      <c r="DV55" s="209">
        <f t="shared" si="66"/>
        <v>-4.0002556793739799E-4</v>
      </c>
      <c r="DW55" s="209">
        <f t="shared" si="66"/>
        <v>-4.6722314175032573E-4</v>
      </c>
      <c r="DX55" s="209">
        <f t="shared" si="66"/>
        <v>-5.3297215732456282E-4</v>
      </c>
      <c r="DY55" s="209">
        <f t="shared" si="66"/>
        <v>-5.9946516271201864E-4</v>
      </c>
      <c r="DZ55" s="209">
        <f t="shared" si="66"/>
        <v>-6.6669650649800558E-4</v>
      </c>
      <c r="EA55" s="209">
        <f t="shared" si="66"/>
        <v>-7.3393677065423457E-4</v>
      </c>
      <c r="EB55" s="209">
        <f t="shared" si="66"/>
        <v>-7.9972900292902323E-4</v>
      </c>
      <c r="EC55" s="209">
        <f t="shared" ref="EC55:FH55" si="67" xml:space="preserve"> EC$27</f>
        <v>-8.6626024309182812E-4</v>
      </c>
      <c r="ED55" s="209">
        <f t="shared" si="67"/>
        <v>-9.3353215332343971E-4</v>
      </c>
      <c r="EE55" s="209">
        <f t="shared" si="67"/>
        <v>-1.0008195680080911E-3</v>
      </c>
      <c r="EF55" s="209">
        <f t="shared" si="67"/>
        <v>-1.0673867320532295E-3</v>
      </c>
      <c r="EG55" s="209">
        <f t="shared" si="67"/>
        <v>-1.1339650304010795E-3</v>
      </c>
      <c r="EH55" s="209">
        <f t="shared" si="67"/>
        <v>-1.201289400905305E-3</v>
      </c>
      <c r="EI55" s="209">
        <f t="shared" si="67"/>
        <v>-1.2686229041695403E-3</v>
      </c>
      <c r="EJ55" s="209">
        <f t="shared" si="67"/>
        <v>-1.3345055175248094E-3</v>
      </c>
      <c r="EK55" s="209">
        <f t="shared" si="67"/>
        <v>-1.4011294034894217E-3</v>
      </c>
      <c r="EL55" s="209">
        <f t="shared" si="67"/>
        <v>-1.4685004997425342E-3</v>
      </c>
      <c r="EM55" s="209">
        <f t="shared" si="67"/>
        <v>-1.535885401330545E-3</v>
      </c>
      <c r="EN55" s="209">
        <f t="shared" si="67"/>
        <v>-1.6018133091123539E-3</v>
      </c>
      <c r="EO55" s="209">
        <f t="shared" si="67"/>
        <v>-1.6684817322878123E-3</v>
      </c>
      <c r="EP55" s="209">
        <f t="shared" si="67"/>
        <v>-1.7358923330377111E-3</v>
      </c>
      <c r="EQ55" s="209">
        <f t="shared" si="67"/>
        <v>-1.8033127037169225E-3</v>
      </c>
      <c r="ER55" s="209">
        <f t="shared" si="67"/>
        <v>-1.8692796727473066E-3</v>
      </c>
      <c r="ES55" s="209">
        <f t="shared" si="67"/>
        <v>-1.9359911625653286E-3</v>
      </c>
      <c r="ET55" s="209">
        <f t="shared" si="67"/>
        <v>-2.0034506129617911E-3</v>
      </c>
      <c r="EU55" s="209">
        <f t="shared" si="67"/>
        <v>-2.0709245058624548E-3</v>
      </c>
      <c r="EV55" s="209">
        <f t="shared" si="67"/>
        <v>-2.1376784320794907E-3</v>
      </c>
      <c r="EW55" s="209">
        <f t="shared" si="67"/>
        <v>-2.2044397111379401E-3</v>
      </c>
      <c r="EX55" s="209">
        <f t="shared" si="67"/>
        <v>-2.2719431262163098E-3</v>
      </c>
      <c r="EY55" s="209">
        <f t="shared" si="67"/>
        <v>-2.3394599218500424E-3</v>
      </c>
      <c r="EZ55" s="209">
        <f t="shared" si="67"/>
        <v>-2.4055216351854818E-3</v>
      </c>
      <c r="FA55" s="209">
        <f t="shared" si="67"/>
        <v>-2.47232829177951E-3</v>
      </c>
      <c r="FB55" s="209">
        <f t="shared" si="67"/>
        <v>-2.5398790697760696E-3</v>
      </c>
      <c r="FC55" s="209">
        <f t="shared" si="67"/>
        <v>-2.607443865497295E-3</v>
      </c>
      <c r="FD55" s="209">
        <f t="shared" si="67"/>
        <v>-2.6735492110784836E-3</v>
      </c>
      <c r="FE55" s="209">
        <f t="shared" si="67"/>
        <v>-2.7404025056951904E-3</v>
      </c>
      <c r="FF55" s="209">
        <f t="shared" si="67"/>
        <v>-2.8080025581178488E-3</v>
      </c>
      <c r="FG55" s="209">
        <f t="shared" si="67"/>
        <v>-2.8756170530447088E-3</v>
      </c>
      <c r="FH55" s="209">
        <f t="shared" si="67"/>
        <v>-2.9417733029126051E-3</v>
      </c>
      <c r="FI55" s="209">
        <f t="shared" ref="FI55:GJ55" si="68" xml:space="preserve"> FI$27</f>
        <v>-3.0086740758767236E-3</v>
      </c>
      <c r="FJ55" s="209">
        <f t="shared" si="68"/>
        <v>-3.0763191549301279E-3</v>
      </c>
      <c r="FK55" s="209">
        <f t="shared" si="68"/>
        <v>-3.1439801632161071E-3</v>
      </c>
      <c r="FL55" s="209">
        <f t="shared" si="68"/>
        <v>-3.2109147592507266E-3</v>
      </c>
      <c r="FM55" s="209">
        <f t="shared" si="68"/>
        <v>-3.2778630105622566E-3</v>
      </c>
      <c r="FN55" s="209">
        <f t="shared" si="68"/>
        <v>-3.3455571516519921E-3</v>
      </c>
      <c r="FO55" s="209">
        <f t="shared" si="68"/>
        <v>-3.4132663724152318E-3</v>
      </c>
      <c r="FP55" s="209">
        <f t="shared" si="68"/>
        <v>-3.4795169510429855E-3</v>
      </c>
      <c r="FQ55" s="209">
        <f t="shared" si="68"/>
        <v>-3.5465191932186071E-3</v>
      </c>
      <c r="FR55" s="209">
        <f t="shared" si="68"/>
        <v>-3.614270467155845E-3</v>
      </c>
      <c r="FS55" s="209">
        <f t="shared" si="68"/>
        <v>-3.6820334225303049E-3</v>
      </c>
      <c r="FT55" s="209">
        <f t="shared" si="68"/>
        <v>-3.7483355287625626E-3</v>
      </c>
      <c r="FU55" s="209">
        <f t="shared" si="68"/>
        <v>-3.8153894509092606E-3</v>
      </c>
      <c r="FV55" s="209">
        <f t="shared" si="68"/>
        <v>-3.8831910612214362E-3</v>
      </c>
      <c r="FW55" s="209">
        <f t="shared" si="68"/>
        <v>-3.9510035034117626E-3</v>
      </c>
      <c r="FX55" s="209">
        <f t="shared" si="68"/>
        <v>-4.0173498652075661E-3</v>
      </c>
      <c r="FY55" s="209">
        <f t="shared" si="68"/>
        <v>-4.084446013672095E-3</v>
      </c>
      <c r="FZ55" s="209">
        <f t="shared" si="68"/>
        <v>-4.1522932877843186E-3</v>
      </c>
      <c r="GA55" s="209">
        <f t="shared" si="68"/>
        <v>-4.2201492698770169E-3</v>
      </c>
      <c r="GB55" s="209">
        <f t="shared" si="68"/>
        <v>-4.2872821825486115E-3</v>
      </c>
      <c r="GC55" s="209">
        <f t="shared" si="68"/>
        <v>-4.3544230783051693E-3</v>
      </c>
      <c r="GD55" s="209">
        <f t="shared" si="68"/>
        <v>-4.4223177153355836E-3</v>
      </c>
      <c r="GE55" s="209">
        <f t="shared" si="68"/>
        <v>-4.490226582480431E-3</v>
      </c>
      <c r="GF55" s="209">
        <f t="shared" si="68"/>
        <v>-4.5566697663072774E-3</v>
      </c>
      <c r="GG55" s="209">
        <f t="shared" si="68"/>
        <v>-4.623862342034912E-3</v>
      </c>
      <c r="GH55" s="209">
        <f t="shared" si="68"/>
        <v>-4.6918017933063041E-3</v>
      </c>
      <c r="GI55" s="209">
        <f t="shared" si="68"/>
        <v>-4.7597569614205035E-3</v>
      </c>
      <c r="GJ55" s="209">
        <f t="shared" si="68"/>
        <v>-4.8262502184436623E-3</v>
      </c>
    </row>
    <row r="56" spans="1:192" x14ac:dyDescent="0.25">
      <c r="E56" s="413" t="str">
        <f xml:space="preserve"> 'FS Qtr'!E$23</f>
        <v>Profit after tax</v>
      </c>
      <c r="F56" s="413">
        <f xml:space="preserve"> 'FS Qtr'!F$23</f>
        <v>0</v>
      </c>
      <c r="G56" s="413" t="str">
        <f xml:space="preserve"> 'FS Qtr'!G$23</f>
        <v>$ 000s</v>
      </c>
      <c r="H56" s="413">
        <f xml:space="preserve"> 'FS Qtr'!H$23</f>
        <v>32995.066880350052</v>
      </c>
      <c r="I56" s="413">
        <f xml:space="preserve"> 'FS Qtr'!I$23</f>
        <v>0</v>
      </c>
      <c r="J56" s="413">
        <f xml:space="preserve"> 'FS Qtr'!J$23</f>
        <v>0</v>
      </c>
      <c r="K56" s="413">
        <f xml:space="preserve"> 'FS Qtr'!K$23</f>
        <v>0</v>
      </c>
      <c r="L56" s="413">
        <f xml:space="preserve"> 'FS Qtr'!L$23</f>
        <v>0</v>
      </c>
      <c r="M56" s="413">
        <f xml:space="preserve"> 'FS Qtr'!M$23</f>
        <v>0</v>
      </c>
      <c r="N56" s="413">
        <f xml:space="preserve"> 'FS Qtr'!N$23</f>
        <v>0</v>
      </c>
      <c r="O56" s="413">
        <f xml:space="preserve"> 'FS Qtr'!O$23</f>
        <v>0</v>
      </c>
      <c r="P56" s="413">
        <f xml:space="preserve"> 'FS Qtr'!P$23</f>
        <v>0</v>
      </c>
      <c r="Q56" s="413">
        <f xml:space="preserve"> 'FS Qtr'!Q$23</f>
        <v>0</v>
      </c>
      <c r="R56" s="413">
        <f xml:space="preserve"> 'FS Qtr'!R$23</f>
        <v>0</v>
      </c>
      <c r="S56" s="413">
        <f xml:space="preserve"> 'FS Qtr'!S$23</f>
        <v>-754.63633208004592</v>
      </c>
      <c r="T56" s="413">
        <f xml:space="preserve"> 'FS Qtr'!T$23</f>
        <v>-315.73916068968117</v>
      </c>
      <c r="U56" s="413">
        <f xml:space="preserve"> 'FS Qtr'!U$23</f>
        <v>-226.48234719066295</v>
      </c>
      <c r="V56" s="413">
        <f xml:space="preserve"> 'FS Qtr'!V$23</f>
        <v>-653.61981338642522</v>
      </c>
      <c r="W56" s="413">
        <f xml:space="preserve"> 'FS Qtr'!W$23</f>
        <v>-742.64623238613058</v>
      </c>
      <c r="X56" s="413">
        <f xml:space="preserve"> 'FS Qtr'!X$23</f>
        <v>-297.1415788011418</v>
      </c>
      <c r="Y56" s="413">
        <f xml:space="preserve"> 'FS Qtr'!Y$23</f>
        <v>-207.90729610073305</v>
      </c>
      <c r="Z56" s="413">
        <f xml:space="preserve"> 'FS Qtr'!Z$23</f>
        <v>-632.52203352203867</v>
      </c>
      <c r="AA56" s="413">
        <f xml:space="preserve"> 'FS Qtr'!AA$23</f>
        <v>-715.0983031536307</v>
      </c>
      <c r="AB56" s="413">
        <f xml:space="preserve"> 'FS Qtr'!AB$23</f>
        <v>-278.19343879539792</v>
      </c>
      <c r="AC56" s="413">
        <f xml:space="preserve"> 'FS Qtr'!AC$23</f>
        <v>-188.29546557340782</v>
      </c>
      <c r="AD56" s="413">
        <f xml:space="preserve"> 'FS Qtr'!AD$23</f>
        <v>-610.42069683254613</v>
      </c>
      <c r="AE56" s="413">
        <f xml:space="preserve"> 'FS Qtr'!AE$23</f>
        <v>-693.47683499860727</v>
      </c>
      <c r="AF56" s="413">
        <f xml:space="preserve"> 'FS Qtr'!AF$23</f>
        <v>-257.88159989240393</v>
      </c>
      <c r="AG56" s="413">
        <f xml:space="preserve"> 'FS Qtr'!AG$23</f>
        <v>-167.48594461441024</v>
      </c>
      <c r="AH56" s="413">
        <f xml:space="preserve"> 'FS Qtr'!AH$23</f>
        <v>-587.11758141529936</v>
      </c>
      <c r="AI56" s="413">
        <f xml:space="preserve"> 'FS Qtr'!AI$23</f>
        <v>-670.68301462746751</v>
      </c>
      <c r="AJ56" s="413">
        <f xml:space="preserve"> 'FS Qtr'!AJ$23</f>
        <v>-236.38081088081361</v>
      </c>
      <c r="AK56" s="413">
        <f xml:space="preserve"> 'FS Qtr'!AK$23</f>
        <v>-145.43239371761737</v>
      </c>
      <c r="AL56" s="413">
        <f xml:space="preserve"> 'FS Qtr'!AL$23</f>
        <v>-562.55285353865474</v>
      </c>
      <c r="AM56" s="413">
        <f xml:space="preserve"> 'FS Qtr'!AM$23</f>
        <v>-651.56536283155526</v>
      </c>
      <c r="AN56" s="413">
        <f xml:space="preserve"> 'FS Qtr'!AN$23</f>
        <v>-213.36242791406602</v>
      </c>
      <c r="AO56" s="413">
        <f xml:space="preserve"> 'FS Qtr'!AO$23</f>
        <v>-122.25887396163216</v>
      </c>
      <c r="AP56" s="413">
        <f xml:space="preserve"> 'FS Qtr'!AP$23</f>
        <v>-536.83627040408123</v>
      </c>
      <c r="AQ56" s="413">
        <f xml:space="preserve"> 'FS Qtr'!AQ$23</f>
        <v>-621.61932214018907</v>
      </c>
      <c r="AR56" s="413">
        <f xml:space="preserve"> 'FS Qtr'!AR$23</f>
        <v>-189.59042329299027</v>
      </c>
      <c r="AS56" s="413">
        <f xml:space="preserve"> 'FS Qtr'!AS$23</f>
        <v>-97.640423030832793</v>
      </c>
      <c r="AT56" s="413">
        <f xml:space="preserve"> 'FS Qtr'!AT$23</f>
        <v>-509.70021977263877</v>
      </c>
      <c r="AU56" s="413">
        <f xml:space="preserve"> 'FS Qtr'!AU$23</f>
        <v>-595.11874844966133</v>
      </c>
      <c r="AV56" s="413">
        <f xml:space="preserve"> 'FS Qtr'!AV$23</f>
        <v>-164.17924828831801</v>
      </c>
      <c r="AW56" s="413">
        <f xml:space="preserve"> 'FS Qtr'!AW$23</f>
        <v>-71.584954064074552</v>
      </c>
      <c r="AX56" s="413">
        <f xml:space="preserve"> 'FS Qtr'!AX$23</f>
        <v>-481.1059221999991</v>
      </c>
      <c r="AY56" s="413">
        <f xml:space="preserve"> 'FS Qtr'!AY$23</f>
        <v>-567.24980286541938</v>
      </c>
      <c r="AZ56" s="413">
        <f xml:space="preserve"> 'FS Qtr'!AZ$23</f>
        <v>-137.4102608659253</v>
      </c>
      <c r="BA56" s="413">
        <f xml:space="preserve"> 'FS Qtr'!BA$23</f>
        <v>-44.019447497838883</v>
      </c>
      <c r="BB56" s="413">
        <f xml:space="preserve"> 'FS Qtr'!BB$23</f>
        <v>-450.95997182223408</v>
      </c>
      <c r="BC56" s="413">
        <f xml:space="preserve"> 'FS Qtr'!BC$23</f>
        <v>-540.11456358732107</v>
      </c>
      <c r="BD56" s="413">
        <f xml:space="preserve"> 'FS Qtr'!BD$23</f>
        <v>-108.65912498570378</v>
      </c>
      <c r="BE56" s="413">
        <f xml:space="preserve"> 'FS Qtr'!BE$23</f>
        <v>-14.868197073694228</v>
      </c>
      <c r="BF56" s="413">
        <f xml:space="preserve"> 'FS Qtr'!BF$23</f>
        <v>-419.23198494944262</v>
      </c>
      <c r="BG56" s="413">
        <f xml:space="preserve"> 'FS Qtr'!BG$23</f>
        <v>-506.96022659718102</v>
      </c>
      <c r="BH56" s="413">
        <f xml:space="preserve"> 'FS Qtr'!BH$23</f>
        <v>-78.899078435562117</v>
      </c>
      <c r="BI56" s="413">
        <f xml:space="preserve"> 'FS Qtr'!BI$23</f>
        <v>15.958375470807004</v>
      </c>
      <c r="BJ56" s="413">
        <f xml:space="preserve"> 'FS Qtr'!BJ$23</f>
        <v>-385.8212373109136</v>
      </c>
      <c r="BK56" s="413">
        <f xml:space="preserve"> 'FS Qtr'!BK$23</f>
        <v>-474.37674077101508</v>
      </c>
      <c r="BL56" s="413">
        <f xml:space="preserve"> 'FS Qtr'!BL$23</f>
        <v>-38.296399263563579</v>
      </c>
      <c r="BM56" s="413">
        <f xml:space="preserve"> 'FS Qtr'!BM$23</f>
        <v>67.165319979094875</v>
      </c>
      <c r="BN56" s="413">
        <f xml:space="preserve"> 'FS Qtr'!BN$23</f>
        <v>-320.04448085119327</v>
      </c>
      <c r="BO56" s="413">
        <f xml:space="preserve"> 'FS Qtr'!BO$23</f>
        <v>-349.6209694172652</v>
      </c>
      <c r="BP56" s="413">
        <f xml:space="preserve"> 'FS Qtr'!BP$23</f>
        <v>79.143016056631041</v>
      </c>
      <c r="BQ56" s="413">
        <f xml:space="preserve"> 'FS Qtr'!BQ$23</f>
        <v>177.90244699994318</v>
      </c>
      <c r="BR56" s="413">
        <f xml:space="preserve"> 'FS Qtr'!BR$23</f>
        <v>-215.97997085747429</v>
      </c>
      <c r="BS56" s="413">
        <f xml:space="preserve"> 'FS Qtr'!BS$23</f>
        <v>-302.14271528705905</v>
      </c>
      <c r="BT56" s="413">
        <f xml:space="preserve"> 'FS Qtr'!BT$23</f>
        <v>125.58362246944489</v>
      </c>
      <c r="BU56" s="413">
        <f xml:space="preserve"> 'FS Qtr'!BU$23</f>
        <v>224.56789558424271</v>
      </c>
      <c r="BV56" s="413">
        <f xml:space="preserve"> 'FS Qtr'!BV$23</f>
        <v>-166.42967400513118</v>
      </c>
      <c r="BW56" s="413">
        <f xml:space="preserve"> 'FS Qtr'!BW$23</f>
        <v>-251.67785840470236</v>
      </c>
      <c r="BX56" s="413">
        <f xml:space="preserve"> 'FS Qtr'!BX$23</f>
        <v>174.68072304005028</v>
      </c>
      <c r="BY56" s="413">
        <f xml:space="preserve"> 'FS Qtr'!BY$23</f>
        <v>274.33123518890142</v>
      </c>
      <c r="BZ56" s="413">
        <f xml:space="preserve"> 'FS Qtr'!BZ$23</f>
        <v>-113.73759123990521</v>
      </c>
      <c r="CA56" s="413">
        <f xml:space="preserve"> 'FS Qtr'!CA$23</f>
        <v>883.38436083240833</v>
      </c>
      <c r="CB56" s="413">
        <f xml:space="preserve"> 'FS Qtr'!CB$23</f>
        <v>1308.6386874086334</v>
      </c>
      <c r="CC56" s="413">
        <f xml:space="preserve"> 'FS Qtr'!CC$23</f>
        <v>1408.8225878526334</v>
      </c>
      <c r="CD56" s="413">
        <f xml:space="preserve"> 'FS Qtr'!CD$23</f>
        <v>1023.7316488516626</v>
      </c>
      <c r="CE56" s="413">
        <f xml:space="preserve"> 'FS Qtr'!CE$23</f>
        <v>940.56768177015726</v>
      </c>
      <c r="CF56" s="413">
        <f xml:space="preserve"> 'FS Qtr'!CF$23</f>
        <v>1364.7887134586922</v>
      </c>
      <c r="CG56" s="413">
        <f xml:space="preserve"> 'FS Qtr'!CG$23</f>
        <v>1465.5695965947789</v>
      </c>
      <c r="CH56" s="413">
        <f xml:space="preserve"> 'FS Qtr'!CH$23</f>
        <v>1083.5091376833102</v>
      </c>
      <c r="CI56" s="413">
        <f xml:space="preserve"> 'FS Qtr'!CI$23</f>
        <v>1001.4450339410954</v>
      </c>
      <c r="CJ56" s="413">
        <f xml:space="preserve"> 'FS Qtr'!CJ$23</f>
        <v>1424.8957489269087</v>
      </c>
      <c r="CK56" s="413">
        <f xml:space="preserve"> 'FS Qtr'!CK$23</f>
        <v>1526.1566592142281</v>
      </c>
      <c r="CL56" s="413">
        <f xml:space="preserve"> 'FS Qtr'!CL$23</f>
        <v>1147.1837168166444</v>
      </c>
      <c r="CM56" s="413">
        <f xml:space="preserve"> 'FS Qtr'!CM$23</f>
        <v>1066.2325171734617</v>
      </c>
      <c r="CN56" s="413">
        <f xml:space="preserve"> 'FS Qtr'!CN$23</f>
        <v>1488.3808054193009</v>
      </c>
      <c r="CO56" s="413">
        <f xml:space="preserve"> 'FS Qtr'!CO$23</f>
        <v>1585.6261223387116</v>
      </c>
      <c r="CP56" s="413">
        <f xml:space="preserve"> 'FS Qtr'!CP$23</f>
        <v>1204.4240369002707</v>
      </c>
      <c r="CQ56" s="413">
        <f xml:space="preserve"> 'FS Qtr'!CQ$23</f>
        <v>1102.6819862917121</v>
      </c>
      <c r="CR56" s="413">
        <f xml:space="preserve"> 'FS Qtr'!CR$23</f>
        <v>1503.6532932819764</v>
      </c>
      <c r="CS56" s="413">
        <f xml:space="preserve"> 'FS Qtr'!CS$23</f>
        <v>1583.847554089994</v>
      </c>
      <c r="CT56" s="413">
        <f xml:space="preserve"> 'FS Qtr'!CT$23</f>
        <v>1182.8762463531816</v>
      </c>
      <c r="CU56" s="413">
        <f xml:space="preserve"> 'FS Qtr'!CU$23</f>
        <v>1077.3647123321864</v>
      </c>
      <c r="CV56" s="413">
        <f xml:space="preserve"> 'FS Qtr'!CV$23</f>
        <v>1476.3411371923492</v>
      </c>
      <c r="CW56" s="413">
        <f xml:space="preserve"> 'FS Qtr'!CW$23</f>
        <v>1556.1364215738993</v>
      </c>
      <c r="CX56" s="413">
        <f xml:space="preserve"> 'FS Qtr'!CX$23</f>
        <v>1157.1599959608359</v>
      </c>
      <c r="CY56" s="413">
        <f xml:space="preserve"> 'FS Qtr'!CY$23</f>
        <v>1051.677611881327</v>
      </c>
      <c r="CZ56" s="413">
        <f xml:space="preserve"> 'FS Qtr'!CZ$23</f>
        <v>1448.66908012459</v>
      </c>
      <c r="DA56" s="413">
        <f xml:space="preserve"> 'FS Qtr'!DA$23</f>
        <v>1528.0673730336916</v>
      </c>
      <c r="DB56" s="413">
        <f xml:space="preserve"> 'FS Qtr'!DB$23</f>
        <v>1131.0759047676524</v>
      </c>
      <c r="DC56" s="413">
        <f xml:space="preserve"> 'FS Qtr'!DC$23</f>
        <v>1025.5619321215277</v>
      </c>
      <c r="DD56" s="413">
        <f xml:space="preserve"> 'FS Qtr'!DD$23</f>
        <v>1420.5783177070766</v>
      </c>
      <c r="DE56" s="413">
        <f xml:space="preserve"> 'FS Qtr'!DE$23</f>
        <v>1499.5815942346728</v>
      </c>
      <c r="DF56" s="413">
        <f xml:space="preserve"> 'FS Qtr'!DF$23</f>
        <v>1104.5652078972917</v>
      </c>
      <c r="DG56" s="413">
        <f xml:space="preserve"> 'FS Qtr'!DG$23</f>
        <v>999.10205464422256</v>
      </c>
      <c r="DH56" s="413">
        <f xml:space="preserve"> 'FS Qtr'!DH$23</f>
        <v>1392.1531845756681</v>
      </c>
      <c r="DI56" s="413">
        <f xml:space="preserve"> 'FS Qtr'!DI$23</f>
        <v>1470.7634099726977</v>
      </c>
      <c r="DJ56" s="413">
        <f xml:space="preserve"> 'FS Qtr'!DJ$23</f>
        <v>1077.7122792842208</v>
      </c>
      <c r="DK56" s="413">
        <f xml:space="preserve"> 'FS Qtr'!DK$23</f>
        <v>972.23987887314706</v>
      </c>
      <c r="DL56" s="413">
        <f xml:space="preserve"> 'FS Qtr'!DL$23</f>
        <v>1363.3355305470329</v>
      </c>
      <c r="DM56" s="413">
        <f xml:space="preserve"> 'FS Qtr'!DM$23</f>
        <v>1441.5546602852128</v>
      </c>
      <c r="DN56" s="413">
        <f xml:space="preserve"> 'FS Qtr'!DN$23</f>
        <v>1050.4590078657995</v>
      </c>
      <c r="DO56" s="413">
        <f xml:space="preserve"> 'FS Qtr'!DO$23</f>
        <v>-6.6382712766256501E-5</v>
      </c>
      <c r="DP56" s="413">
        <f xml:space="preserve"> 'FS Qtr'!DP$23</f>
        <v>-6.6398048692632781E-5</v>
      </c>
      <c r="DQ56" s="413">
        <f xml:space="preserve"> 'FS Qtr'!DQ$23</f>
        <v>-6.7137255118910065E-5</v>
      </c>
      <c r="DR56" s="413">
        <f xml:space="preserve"> 'FS Qtr'!DR$23</f>
        <v>-6.7152759571949822E-5</v>
      </c>
      <c r="DS56" s="413">
        <f xml:space="preserve"> 'FS Qtr'!DS$23</f>
        <v>-6.5701851194308248E-5</v>
      </c>
      <c r="DT56" s="413">
        <f xml:space="preserve"> 'FS Qtr'!DT$23</f>
        <v>-6.6446787527143711E-5</v>
      </c>
      <c r="DU56" s="413">
        <f xml:space="preserve"> 'FS Qtr'!DU$23</f>
        <v>-6.7188865832453376E-5</v>
      </c>
      <c r="DV56" s="413">
        <f xml:space="preserve"> 'FS Qtr'!DV$23</f>
        <v>-6.7197573812927756E-5</v>
      </c>
      <c r="DW56" s="413">
        <f xml:space="preserve"> 'FS Qtr'!DW$23</f>
        <v>-6.5749015574237114E-5</v>
      </c>
      <c r="DX56" s="413">
        <f xml:space="preserve"> 'FS Qtr'!DX$23</f>
        <v>-6.6493005387455796E-5</v>
      </c>
      <c r="DY56" s="413">
        <f xml:space="preserve"> 'FS Qtr'!DY$23</f>
        <v>-6.7231343785986977E-5</v>
      </c>
      <c r="DZ56" s="413">
        <f xml:space="preserve"> 'FS Qtr'!DZ$23</f>
        <v>-6.7240264156229022E-5</v>
      </c>
      <c r="EA56" s="413">
        <f xml:space="preserve"> 'FS Qtr'!EA$23</f>
        <v>-6.5792232274788687E-5</v>
      </c>
      <c r="EB56" s="413">
        <f xml:space="preserve"> 'FS Qtr'!EB$23</f>
        <v>-6.6531240162804903E-5</v>
      </c>
      <c r="EC56" s="413">
        <f xml:space="preserve"> 'FS Qtr'!EC$23</f>
        <v>-6.7271910231611547E-5</v>
      </c>
      <c r="ED56" s="413">
        <f xml:space="preserve"> 'FS Qtr'!ED$23</f>
        <v>-6.7287414684651318E-5</v>
      </c>
      <c r="EE56" s="413">
        <f xml:space="preserve"> 'FS Qtr'!EE$23</f>
        <v>-6.656716404513841E-5</v>
      </c>
      <c r="EF56" s="413">
        <f xml:space="preserve"> 'FS Qtr'!EF$23</f>
        <v>-6.657829834784995E-5</v>
      </c>
      <c r="EG56" s="413">
        <f xml:space="preserve"> 'FS Qtr'!EG$23</f>
        <v>-6.7324370504225547E-5</v>
      </c>
      <c r="EH56" s="413">
        <f xml:space="preserve"> 'FS Qtr'!EH$23</f>
        <v>-6.7333503264235258E-5</v>
      </c>
      <c r="EI56" s="413">
        <f xml:space="preserve"> 'FS Qtr'!EI$23</f>
        <v>-6.5882613355269126E-5</v>
      </c>
      <c r="EJ56" s="413">
        <f xml:space="preserve"> 'FS Qtr'!EJ$23</f>
        <v>-6.6623885964612318E-5</v>
      </c>
      <c r="EK56" s="413">
        <f xml:space="preserve"> 'FS Qtr'!EK$23</f>
        <v>-6.7371096253112484E-5</v>
      </c>
      <c r="EL56" s="413">
        <f xml:space="preserve"> 'FS Qtr'!EL$23</f>
        <v>-6.7384901588010904E-5</v>
      </c>
      <c r="EM56" s="413">
        <f xml:space="preserve"> 'FS Qtr'!EM$23</f>
        <v>-6.5927907781808756E-5</v>
      </c>
      <c r="EN56" s="413">
        <f xml:space="preserve"> 'FS Qtr'!EN$23</f>
        <v>-6.6668423175458508E-5</v>
      </c>
      <c r="EO56" s="413">
        <f xml:space="preserve"> 'FS Qtr'!EO$23</f>
        <v>-6.7410600749898714E-5</v>
      </c>
      <c r="EP56" s="413">
        <f xml:space="preserve"> 'FS Qtr'!EP$23</f>
        <v>-6.7420370679211462E-5</v>
      </c>
      <c r="EQ56" s="413">
        <f xml:space="preserve"> 'FS Qtr'!EQ$23</f>
        <v>-6.5966969030384213E-5</v>
      </c>
      <c r="ER56" s="413">
        <f xml:space="preserve"> 'FS Qtr'!ER$23</f>
        <v>-6.6711489818022045E-5</v>
      </c>
      <c r="ES56" s="413">
        <f xml:space="preserve"> 'FS Qtr'!ES$23</f>
        <v>-6.7459450396462346E-5</v>
      </c>
      <c r="ET56" s="413">
        <f xml:space="preserve"> 'FS Qtr'!ET$23</f>
        <v>-6.7473892900663776E-5</v>
      </c>
      <c r="EU56" s="413">
        <f xml:space="preserve"> 'FS Qtr'!EU$23</f>
        <v>-6.6753926217035892E-5</v>
      </c>
      <c r="EV56" s="413">
        <f xml:space="preserve"> 'FS Qtr'!EV$23</f>
        <v>-6.6761279058449166E-5</v>
      </c>
      <c r="EW56" s="413">
        <f xml:space="preserve"> 'FS Qtr'!EW$23</f>
        <v>-6.7503415078369605E-5</v>
      </c>
      <c r="EX56" s="413">
        <f xml:space="preserve"> 'FS Qtr'!EX$23</f>
        <v>-6.7516795633732694E-5</v>
      </c>
      <c r="EY56" s="413">
        <f xml:space="preserve"> 'FS Qtr'!EY$23</f>
        <v>-6.6061713335439576E-5</v>
      </c>
      <c r="EZ56" s="413">
        <f xml:space="preserve"> 'FS Qtr'!EZ$23</f>
        <v>-6.6806656594028331E-5</v>
      </c>
      <c r="FA56" s="413">
        <f xml:space="preserve"> 'FS Qtr'!FA$23</f>
        <v>-6.7550777996559566E-5</v>
      </c>
      <c r="FB56" s="413">
        <f xml:space="preserve"> 'FS Qtr'!FB$23</f>
        <v>-6.7564795721225638E-5</v>
      </c>
      <c r="FC56" s="413">
        <f xml:space="preserve"> 'FS Qtr'!FC$23</f>
        <v>-6.6105345581188752E-5</v>
      </c>
      <c r="FD56" s="413">
        <f xml:space="preserve"> 'FS Qtr'!FD$23</f>
        <v>-6.685329461670689E-5</v>
      </c>
      <c r="FE56" s="413">
        <f xml:space="preserve"> 'FS Qtr'!FE$23</f>
        <v>-6.7600052422658543E-5</v>
      </c>
      <c r="FF56" s="413">
        <f xml:space="preserve"> 'FS Qtr'!FF$23</f>
        <v>-6.7614494926859959E-5</v>
      </c>
      <c r="FG56" s="413">
        <f xml:space="preserve"> 'FS Qtr'!FG$23</f>
        <v>-6.6156249867896103E-5</v>
      </c>
      <c r="FH56" s="413">
        <f xml:space="preserve"> 'FS Qtr'!FH$23</f>
        <v>-6.6900772964118411E-5</v>
      </c>
      <c r="FI56" s="413">
        <f xml:space="preserve"> 'FS Qtr'!FI$23</f>
        <v>-6.7645079053404143E-5</v>
      </c>
      <c r="FJ56" s="413">
        <f xml:space="preserve"> 'FS Qtr'!FJ$23</f>
        <v>-6.7661008285979245E-5</v>
      </c>
      <c r="FK56" s="413">
        <f xml:space="preserve"> 'FS Qtr'!FK$23</f>
        <v>-6.6934596034619521E-5</v>
      </c>
      <c r="FL56" s="413">
        <f xml:space="preserve"> 'FS Qtr'!FL$23</f>
        <v>-6.6948251311529892E-5</v>
      </c>
      <c r="FM56" s="413">
        <f xml:space="preserve"> 'FS Qtr'!FM$23</f>
        <v>-6.7694141089735441E-5</v>
      </c>
      <c r="FN56" s="413">
        <f xml:space="preserve"> 'FS Qtr'!FN$23</f>
        <v>-6.7709220763239868E-5</v>
      </c>
      <c r="FO56" s="413">
        <f xml:space="preserve"> 'FS Qtr'!FO$23</f>
        <v>-6.6250578627753863E-5</v>
      </c>
      <c r="FP56" s="413">
        <f xml:space="preserve"> 'FS Qtr'!FP$23</f>
        <v>-6.7002242175621753E-5</v>
      </c>
      <c r="FQ56" s="413">
        <f xml:space="preserve"> 'FS Qtr'!FQ$23</f>
        <v>-6.7751273937238123E-5</v>
      </c>
      <c r="FR56" s="413">
        <f xml:space="preserve"> 'FS Qtr'!FR$23</f>
        <v>-6.7762955374459861E-5</v>
      </c>
      <c r="FS56" s="413">
        <f xml:space="preserve"> 'FS Qtr'!FS$23</f>
        <v>-6.6302106232257654E-5</v>
      </c>
      <c r="FT56" s="413">
        <f xml:space="preserve"> 'FS Qtr'!FT$23</f>
        <v>-6.7053922146698001E-5</v>
      </c>
      <c r="FU56" s="413">
        <f xml:space="preserve"> 'FS Qtr'!FU$23</f>
        <v>-6.7801610312175415E-5</v>
      </c>
      <c r="FV56" s="413">
        <f xml:space="preserve"> 'FS Qtr'!FV$23</f>
        <v>-6.7812442190326477E-5</v>
      </c>
      <c r="FW56" s="413">
        <f xml:space="preserve"> 'FS Qtr'!FW$23</f>
        <v>-6.6346361795803242E-5</v>
      </c>
      <c r="FX56" s="413">
        <f xml:space="preserve"> 'FS Qtr'!FX$23</f>
        <v>-6.7096148464528604E-5</v>
      </c>
      <c r="FY56" s="413">
        <f xml:space="preserve"> 'FS Qtr'!FY$23</f>
        <v>-6.7847274112224024E-5</v>
      </c>
      <c r="FZ56" s="413">
        <f xml:space="preserve"> 'FS Qtr'!FZ$23</f>
        <v>-6.7855982092698404E-5</v>
      </c>
      <c r="GA56" s="413">
        <f xml:space="preserve"> 'FS Qtr'!GA$23</f>
        <v>-6.7132912671595031E-5</v>
      </c>
      <c r="GB56" s="413">
        <f xml:space="preserve"> 'FS Qtr'!GB$23</f>
        <v>-6.7140895756558023E-5</v>
      </c>
      <c r="GC56" s="413">
        <f xml:space="preserve"> 'FS Qtr'!GC$23</f>
        <v>-6.7894637030413999E-5</v>
      </c>
      <c r="GD56" s="413">
        <f xml:space="preserve"> 'FS Qtr'!GD$23</f>
        <v>-6.7908867144847749E-5</v>
      </c>
      <c r="GE56" s="413">
        <f xml:space="preserve"> 'FS Qtr'!GE$23</f>
        <v>-6.6443183826846663E-5</v>
      </c>
      <c r="GF56" s="413">
        <f xml:space="preserve"> 'FS Qtr'!GF$23</f>
        <v>-6.7192575727634284E-5</v>
      </c>
      <c r="GG56" s="413">
        <f xml:space="preserve"> 'FS Qtr'!GG$23</f>
        <v>-6.7939451271391933E-5</v>
      </c>
      <c r="GH56" s="413">
        <f xml:space="preserve"> 'FS Qtr'!GH$23</f>
        <v>-6.7955168114199356E-5</v>
      </c>
      <c r="GI56" s="413">
        <f xml:space="preserve"> 'FS Qtr'!GI$23</f>
        <v>-6.6493257023158807E-5</v>
      </c>
      <c r="GJ56" s="413">
        <f xml:space="preserve"> 'FS Qtr'!GJ$23</f>
        <v>-6.724530610462671E-5</v>
      </c>
    </row>
    <row r="57" spans="1:192" x14ac:dyDescent="0.25">
      <c r="E57" s="226" t="s">
        <v>173</v>
      </c>
      <c r="F57" s="226"/>
      <c r="G57" s="226" t="str">
        <f xml:space="preserve"> SMU</f>
        <v>$ 000s</v>
      </c>
      <c r="H57" s="226"/>
      <c r="I57" s="39"/>
      <c r="J57" s="226">
        <f t="shared" ref="J57:AO57" si="69" xml:space="preserve"> MAX(0, SUM(J55:J56))</f>
        <v>0</v>
      </c>
      <c r="K57" s="226">
        <f t="shared" si="69"/>
        <v>0</v>
      </c>
      <c r="L57" s="226">
        <f t="shared" si="69"/>
        <v>0</v>
      </c>
      <c r="M57" s="226">
        <f t="shared" si="69"/>
        <v>0</v>
      </c>
      <c r="N57" s="226">
        <f t="shared" si="69"/>
        <v>0</v>
      </c>
      <c r="O57" s="226">
        <f t="shared" si="69"/>
        <v>0</v>
      </c>
      <c r="P57" s="226">
        <f t="shared" si="69"/>
        <v>0</v>
      </c>
      <c r="Q57" s="226">
        <f t="shared" si="69"/>
        <v>0</v>
      </c>
      <c r="R57" s="226">
        <f t="shared" si="69"/>
        <v>0</v>
      </c>
      <c r="S57" s="226">
        <f t="shared" si="69"/>
        <v>0</v>
      </c>
      <c r="T57" s="226">
        <f t="shared" si="69"/>
        <v>0</v>
      </c>
      <c r="U57" s="226">
        <f t="shared" si="69"/>
        <v>0</v>
      </c>
      <c r="V57" s="226">
        <f t="shared" si="69"/>
        <v>0</v>
      </c>
      <c r="W57" s="226">
        <f t="shared" si="69"/>
        <v>0</v>
      </c>
      <c r="X57" s="226">
        <f t="shared" si="69"/>
        <v>0</v>
      </c>
      <c r="Y57" s="226">
        <f t="shared" si="69"/>
        <v>0</v>
      </c>
      <c r="Z57" s="226">
        <f t="shared" si="69"/>
        <v>0</v>
      </c>
      <c r="AA57" s="226">
        <f t="shared" si="69"/>
        <v>0</v>
      </c>
      <c r="AB57" s="226">
        <f t="shared" si="69"/>
        <v>0</v>
      </c>
      <c r="AC57" s="226">
        <f t="shared" si="69"/>
        <v>0</v>
      </c>
      <c r="AD57" s="226">
        <f t="shared" si="69"/>
        <v>0</v>
      </c>
      <c r="AE57" s="226">
        <f t="shared" si="69"/>
        <v>0</v>
      </c>
      <c r="AF57" s="226">
        <f t="shared" si="69"/>
        <v>0</v>
      </c>
      <c r="AG57" s="226">
        <f t="shared" si="69"/>
        <v>0</v>
      </c>
      <c r="AH57" s="226">
        <f t="shared" si="69"/>
        <v>0</v>
      </c>
      <c r="AI57" s="226">
        <f t="shared" si="69"/>
        <v>0</v>
      </c>
      <c r="AJ57" s="226">
        <f t="shared" si="69"/>
        <v>0</v>
      </c>
      <c r="AK57" s="226">
        <f t="shared" si="69"/>
        <v>0</v>
      </c>
      <c r="AL57" s="226">
        <f t="shared" si="69"/>
        <v>0</v>
      </c>
      <c r="AM57" s="226">
        <f t="shared" si="69"/>
        <v>0</v>
      </c>
      <c r="AN57" s="226">
        <f t="shared" si="69"/>
        <v>0</v>
      </c>
      <c r="AO57" s="226">
        <f t="shared" si="69"/>
        <v>0</v>
      </c>
      <c r="AP57" s="226">
        <f t="shared" ref="AP57:BU57" si="70" xml:space="preserve"> MAX(0, SUM(AP55:AP56))</f>
        <v>0</v>
      </c>
      <c r="AQ57" s="226">
        <f t="shared" si="70"/>
        <v>0</v>
      </c>
      <c r="AR57" s="226">
        <f t="shared" si="70"/>
        <v>0</v>
      </c>
      <c r="AS57" s="226">
        <f t="shared" si="70"/>
        <v>0</v>
      </c>
      <c r="AT57" s="226">
        <f t="shared" si="70"/>
        <v>0</v>
      </c>
      <c r="AU57" s="226">
        <f t="shared" si="70"/>
        <v>0</v>
      </c>
      <c r="AV57" s="226">
        <f t="shared" si="70"/>
        <v>0</v>
      </c>
      <c r="AW57" s="226">
        <f t="shared" si="70"/>
        <v>0</v>
      </c>
      <c r="AX57" s="226">
        <f t="shared" si="70"/>
        <v>0</v>
      </c>
      <c r="AY57" s="226">
        <f t="shared" si="70"/>
        <v>0</v>
      </c>
      <c r="AZ57" s="226">
        <f t="shared" si="70"/>
        <v>0</v>
      </c>
      <c r="BA57" s="226">
        <f t="shared" si="70"/>
        <v>0</v>
      </c>
      <c r="BB57" s="226">
        <f t="shared" si="70"/>
        <v>0</v>
      </c>
      <c r="BC57" s="226">
        <f t="shared" si="70"/>
        <v>0</v>
      </c>
      <c r="BD57" s="226">
        <f t="shared" si="70"/>
        <v>0</v>
      </c>
      <c r="BE57" s="226">
        <f t="shared" si="70"/>
        <v>0</v>
      </c>
      <c r="BF57" s="226">
        <f t="shared" si="70"/>
        <v>0</v>
      </c>
      <c r="BG57" s="226">
        <f t="shared" si="70"/>
        <v>0</v>
      </c>
      <c r="BH57" s="226">
        <f t="shared" si="70"/>
        <v>0</v>
      </c>
      <c r="BI57" s="226">
        <f t="shared" si="70"/>
        <v>0</v>
      </c>
      <c r="BJ57" s="226">
        <f t="shared" si="70"/>
        <v>0</v>
      </c>
      <c r="BK57" s="226">
        <f t="shared" si="70"/>
        <v>0</v>
      </c>
      <c r="BL57" s="226">
        <f t="shared" si="70"/>
        <v>0</v>
      </c>
      <c r="BM57" s="226">
        <f t="shared" si="70"/>
        <v>0</v>
      </c>
      <c r="BN57" s="226">
        <f t="shared" si="70"/>
        <v>0</v>
      </c>
      <c r="BO57" s="226">
        <f t="shared" si="70"/>
        <v>0</v>
      </c>
      <c r="BP57" s="226">
        <f t="shared" si="70"/>
        <v>0</v>
      </c>
      <c r="BQ57" s="226">
        <f t="shared" si="70"/>
        <v>0</v>
      </c>
      <c r="BR57" s="226">
        <f t="shared" si="70"/>
        <v>0</v>
      </c>
      <c r="BS57" s="226">
        <f t="shared" si="70"/>
        <v>0</v>
      </c>
      <c r="BT57" s="226">
        <f t="shared" si="70"/>
        <v>0</v>
      </c>
      <c r="BU57" s="226">
        <f t="shared" si="70"/>
        <v>0</v>
      </c>
      <c r="BV57" s="226">
        <f t="shared" ref="BV57:DA57" si="71" xml:space="preserve"> MAX(0, SUM(BV55:BV56))</f>
        <v>0</v>
      </c>
      <c r="BW57" s="226">
        <f t="shared" si="71"/>
        <v>0</v>
      </c>
      <c r="BX57" s="226">
        <f t="shared" si="71"/>
        <v>0</v>
      </c>
      <c r="BY57" s="226">
        <f t="shared" si="71"/>
        <v>0</v>
      </c>
      <c r="BZ57" s="226">
        <f t="shared" si="71"/>
        <v>0</v>
      </c>
      <c r="CA57" s="226">
        <f t="shared" si="71"/>
        <v>0</v>
      </c>
      <c r="CB57" s="226">
        <f t="shared" si="71"/>
        <v>0</v>
      </c>
      <c r="CC57" s="226">
        <f t="shared" si="71"/>
        <v>0</v>
      </c>
      <c r="CD57" s="226">
        <f t="shared" si="71"/>
        <v>0</v>
      </c>
      <c r="CE57" s="226">
        <f t="shared" si="71"/>
        <v>0</v>
      </c>
      <c r="CF57" s="226">
        <f t="shared" si="71"/>
        <v>0</v>
      </c>
      <c r="CG57" s="226">
        <f t="shared" si="71"/>
        <v>0</v>
      </c>
      <c r="CH57" s="226">
        <f t="shared" si="71"/>
        <v>0</v>
      </c>
      <c r="CI57" s="226">
        <f t="shared" si="71"/>
        <v>0</v>
      </c>
      <c r="CJ57" s="226">
        <f t="shared" si="71"/>
        <v>0</v>
      </c>
      <c r="CK57" s="226">
        <f t="shared" si="71"/>
        <v>0</v>
      </c>
      <c r="CL57" s="226">
        <f t="shared" si="71"/>
        <v>0</v>
      </c>
      <c r="CM57" s="226">
        <f t="shared" si="71"/>
        <v>0</v>
      </c>
      <c r="CN57" s="226">
        <f t="shared" si="71"/>
        <v>0</v>
      </c>
      <c r="CO57" s="226">
        <f t="shared" si="71"/>
        <v>1173.4894284360412</v>
      </c>
      <c r="CP57" s="226">
        <f t="shared" si="71"/>
        <v>2377.9134653363117</v>
      </c>
      <c r="CQ57" s="226">
        <f t="shared" si="71"/>
        <v>2202.0411420220885</v>
      </c>
      <c r="CR57" s="226">
        <f t="shared" si="71"/>
        <v>2532.5747172280094</v>
      </c>
      <c r="CS57" s="226">
        <f t="shared" si="71"/>
        <v>2914.0242751755422</v>
      </c>
      <c r="CT57" s="226">
        <f t="shared" si="71"/>
        <v>2546.7108838620397</v>
      </c>
      <c r="CU57" s="226">
        <f t="shared" si="71"/>
        <v>2099.8007187134849</v>
      </c>
      <c r="CV57" s="226">
        <f t="shared" si="71"/>
        <v>2431.3701861598852</v>
      </c>
      <c r="CW57" s="226">
        <f t="shared" si="71"/>
        <v>2813.9170569230118</v>
      </c>
      <c r="CX57" s="226">
        <f t="shared" si="71"/>
        <v>2451.2789797980672</v>
      </c>
      <c r="CY57" s="226">
        <f t="shared" si="71"/>
        <v>2008.7175681861597</v>
      </c>
      <c r="CZ57" s="226">
        <f t="shared" si="71"/>
        <v>2327.9279069543281</v>
      </c>
      <c r="DA57" s="226">
        <f t="shared" si="71"/>
        <v>2723.8435481419592</v>
      </c>
      <c r="DB57" s="226">
        <f t="shared" ref="DB57:EG57" si="72" xml:space="preserve"> MAX(0, SUM(DB55:DB56))</f>
        <v>2365.3479580686653</v>
      </c>
      <c r="DC57" s="226">
        <f t="shared" si="72"/>
        <v>1926.56687270616</v>
      </c>
      <c r="DD57" s="226">
        <f t="shared" si="72"/>
        <v>2258.5509356546645</v>
      </c>
      <c r="DE57" s="226">
        <f t="shared" si="72"/>
        <v>2641.7695965251942</v>
      </c>
      <c r="DF57" s="226">
        <f t="shared" si="72"/>
        <v>2286.9815220471046</v>
      </c>
      <c r="DG57" s="226">
        <f t="shared" si="72"/>
        <v>1851.6481946593076</v>
      </c>
      <c r="DH57" s="226">
        <f t="shared" si="72"/>
        <v>2183.2458300730364</v>
      </c>
      <c r="DI57" s="226">
        <f t="shared" si="72"/>
        <v>2566.2250727038859</v>
      </c>
      <c r="DJ57" s="226">
        <f t="shared" si="72"/>
        <v>2214.7886618339908</v>
      </c>
      <c r="DK57" s="226">
        <f t="shared" si="72"/>
        <v>1782.5035718490738</v>
      </c>
      <c r="DL57" s="226">
        <f t="shared" si="72"/>
        <v>2113.3810591175911</v>
      </c>
      <c r="DM57" s="226">
        <f t="shared" si="72"/>
        <v>2495.8334145850358</v>
      </c>
      <c r="DN57" s="226">
        <f t="shared" si="72"/>
        <v>2147.4578344329384</v>
      </c>
      <c r="DO57" s="226">
        <f t="shared" si="72"/>
        <v>774.06756308419006</v>
      </c>
      <c r="DP57" s="226">
        <f t="shared" si="72"/>
        <v>0</v>
      </c>
      <c r="DQ57" s="226">
        <f t="shared" si="72"/>
        <v>0</v>
      </c>
      <c r="DR57" s="226">
        <f t="shared" si="72"/>
        <v>0</v>
      </c>
      <c r="DS57" s="226">
        <f t="shared" si="72"/>
        <v>0</v>
      </c>
      <c r="DT57" s="226">
        <f t="shared" si="72"/>
        <v>0</v>
      </c>
      <c r="DU57" s="226">
        <f t="shared" si="72"/>
        <v>0</v>
      </c>
      <c r="DV57" s="226">
        <f t="shared" si="72"/>
        <v>0</v>
      </c>
      <c r="DW57" s="226">
        <f t="shared" si="72"/>
        <v>0</v>
      </c>
      <c r="DX57" s="226">
        <f t="shared" si="72"/>
        <v>0</v>
      </c>
      <c r="DY57" s="226">
        <f t="shared" si="72"/>
        <v>0</v>
      </c>
      <c r="DZ57" s="226">
        <f t="shared" si="72"/>
        <v>0</v>
      </c>
      <c r="EA57" s="226">
        <f t="shared" si="72"/>
        <v>0</v>
      </c>
      <c r="EB57" s="226">
        <f t="shared" si="72"/>
        <v>0</v>
      </c>
      <c r="EC57" s="226">
        <f t="shared" si="72"/>
        <v>0</v>
      </c>
      <c r="ED57" s="226">
        <f t="shared" si="72"/>
        <v>0</v>
      </c>
      <c r="EE57" s="226">
        <f t="shared" si="72"/>
        <v>0</v>
      </c>
      <c r="EF57" s="226">
        <f t="shared" si="72"/>
        <v>0</v>
      </c>
      <c r="EG57" s="226">
        <f t="shared" si="72"/>
        <v>0</v>
      </c>
      <c r="EH57" s="226">
        <f t="shared" ref="EH57:FM57" si="73" xml:space="preserve"> MAX(0, SUM(EH55:EH56))</f>
        <v>0</v>
      </c>
      <c r="EI57" s="226">
        <f t="shared" si="73"/>
        <v>0</v>
      </c>
      <c r="EJ57" s="226">
        <f t="shared" si="73"/>
        <v>0</v>
      </c>
      <c r="EK57" s="226">
        <f t="shared" si="73"/>
        <v>0</v>
      </c>
      <c r="EL57" s="226">
        <f t="shared" si="73"/>
        <v>0</v>
      </c>
      <c r="EM57" s="226">
        <f t="shared" si="73"/>
        <v>0</v>
      </c>
      <c r="EN57" s="226">
        <f t="shared" si="73"/>
        <v>0</v>
      </c>
      <c r="EO57" s="226">
        <f t="shared" si="73"/>
        <v>0</v>
      </c>
      <c r="EP57" s="226">
        <f t="shared" si="73"/>
        <v>0</v>
      </c>
      <c r="EQ57" s="226">
        <f t="shared" si="73"/>
        <v>0</v>
      </c>
      <c r="ER57" s="226">
        <f t="shared" si="73"/>
        <v>0</v>
      </c>
      <c r="ES57" s="226">
        <f t="shared" si="73"/>
        <v>0</v>
      </c>
      <c r="ET57" s="226">
        <f t="shared" si="73"/>
        <v>0</v>
      </c>
      <c r="EU57" s="226">
        <f t="shared" si="73"/>
        <v>0</v>
      </c>
      <c r="EV57" s="226">
        <f t="shared" si="73"/>
        <v>0</v>
      </c>
      <c r="EW57" s="226">
        <f t="shared" si="73"/>
        <v>0</v>
      </c>
      <c r="EX57" s="226">
        <f t="shared" si="73"/>
        <v>0</v>
      </c>
      <c r="EY57" s="226">
        <f t="shared" si="73"/>
        <v>0</v>
      </c>
      <c r="EZ57" s="226">
        <f t="shared" si="73"/>
        <v>0</v>
      </c>
      <c r="FA57" s="226">
        <f t="shared" si="73"/>
        <v>0</v>
      </c>
      <c r="FB57" s="226">
        <f t="shared" si="73"/>
        <v>0</v>
      </c>
      <c r="FC57" s="226">
        <f t="shared" si="73"/>
        <v>0</v>
      </c>
      <c r="FD57" s="226">
        <f t="shared" si="73"/>
        <v>0</v>
      </c>
      <c r="FE57" s="226">
        <f t="shared" si="73"/>
        <v>0</v>
      </c>
      <c r="FF57" s="226">
        <f t="shared" si="73"/>
        <v>0</v>
      </c>
      <c r="FG57" s="226">
        <f t="shared" si="73"/>
        <v>0</v>
      </c>
      <c r="FH57" s="226">
        <f t="shared" si="73"/>
        <v>0</v>
      </c>
      <c r="FI57" s="226">
        <f t="shared" si="73"/>
        <v>0</v>
      </c>
      <c r="FJ57" s="226">
        <f t="shared" si="73"/>
        <v>0</v>
      </c>
      <c r="FK57" s="226">
        <f t="shared" si="73"/>
        <v>0</v>
      </c>
      <c r="FL57" s="226">
        <f t="shared" si="73"/>
        <v>0</v>
      </c>
      <c r="FM57" s="226">
        <f t="shared" si="73"/>
        <v>0</v>
      </c>
      <c r="FN57" s="226">
        <f t="shared" ref="FN57:GJ57" si="74" xml:space="preserve"> MAX(0, SUM(FN55:FN56))</f>
        <v>0</v>
      </c>
      <c r="FO57" s="226">
        <f t="shared" si="74"/>
        <v>0</v>
      </c>
      <c r="FP57" s="226">
        <f t="shared" si="74"/>
        <v>0</v>
      </c>
      <c r="FQ57" s="226">
        <f t="shared" si="74"/>
        <v>0</v>
      </c>
      <c r="FR57" s="226">
        <f t="shared" si="74"/>
        <v>0</v>
      </c>
      <c r="FS57" s="226">
        <f t="shared" si="74"/>
        <v>0</v>
      </c>
      <c r="FT57" s="226">
        <f t="shared" si="74"/>
        <v>0</v>
      </c>
      <c r="FU57" s="226">
        <f t="shared" si="74"/>
        <v>0</v>
      </c>
      <c r="FV57" s="226">
        <f t="shared" si="74"/>
        <v>0</v>
      </c>
      <c r="FW57" s="226">
        <f t="shared" si="74"/>
        <v>0</v>
      </c>
      <c r="FX57" s="226">
        <f t="shared" si="74"/>
        <v>0</v>
      </c>
      <c r="FY57" s="226">
        <f t="shared" si="74"/>
        <v>0</v>
      </c>
      <c r="FZ57" s="226">
        <f t="shared" si="74"/>
        <v>0</v>
      </c>
      <c r="GA57" s="226">
        <f t="shared" si="74"/>
        <v>0</v>
      </c>
      <c r="GB57" s="226">
        <f t="shared" si="74"/>
        <v>0</v>
      </c>
      <c r="GC57" s="226">
        <f t="shared" si="74"/>
        <v>0</v>
      </c>
      <c r="GD57" s="226">
        <f t="shared" si="74"/>
        <v>0</v>
      </c>
      <c r="GE57" s="226">
        <f t="shared" si="74"/>
        <v>0</v>
      </c>
      <c r="GF57" s="226">
        <f t="shared" si="74"/>
        <v>0</v>
      </c>
      <c r="GG57" s="226">
        <f t="shared" si="74"/>
        <v>0</v>
      </c>
      <c r="GH57" s="226">
        <f t="shared" si="74"/>
        <v>0</v>
      </c>
      <c r="GI57" s="226">
        <f t="shared" si="74"/>
        <v>0</v>
      </c>
      <c r="GJ57" s="226">
        <f t="shared" si="74"/>
        <v>0</v>
      </c>
    </row>
    <row r="59" spans="1:192" x14ac:dyDescent="0.25">
      <c r="E59" s="209" t="str">
        <f t="shared" ref="E59:AJ59" si="75" xml:space="preserve"> E$38</f>
        <v>Retained cash balance BEG</v>
      </c>
      <c r="F59" s="209">
        <f t="shared" si="75"/>
        <v>0</v>
      </c>
      <c r="G59" s="209" t="str">
        <f t="shared" si="75"/>
        <v>$ 000s</v>
      </c>
      <c r="H59" s="209">
        <f t="shared" si="75"/>
        <v>0</v>
      </c>
      <c r="I59" s="209">
        <f t="shared" si="75"/>
        <v>0</v>
      </c>
      <c r="J59" s="209">
        <f t="shared" si="75"/>
        <v>0</v>
      </c>
      <c r="K59" s="209">
        <f t="shared" si="75"/>
        <v>0</v>
      </c>
      <c r="L59" s="209">
        <f t="shared" si="75"/>
        <v>0</v>
      </c>
      <c r="M59" s="209">
        <f t="shared" si="75"/>
        <v>0</v>
      </c>
      <c r="N59" s="209">
        <f t="shared" si="75"/>
        <v>0</v>
      </c>
      <c r="O59" s="209">
        <f t="shared" si="75"/>
        <v>0</v>
      </c>
      <c r="P59" s="209">
        <f t="shared" si="75"/>
        <v>5.2956929721403867E-6</v>
      </c>
      <c r="Q59" s="209">
        <f t="shared" si="75"/>
        <v>1.3557932106778026E-5</v>
      </c>
      <c r="R59" s="209">
        <f t="shared" si="75"/>
        <v>2.2001009710947983E-5</v>
      </c>
      <c r="S59" s="209">
        <f t="shared" si="75"/>
        <v>0</v>
      </c>
      <c r="T59" s="209">
        <f t="shared" si="75"/>
        <v>0</v>
      </c>
      <c r="U59" s="209">
        <f t="shared" si="75"/>
        <v>0</v>
      </c>
      <c r="V59" s="209">
        <f t="shared" si="75"/>
        <v>0</v>
      </c>
      <c r="W59" s="209">
        <f t="shared" si="75"/>
        <v>0</v>
      </c>
      <c r="X59" s="209">
        <f t="shared" si="75"/>
        <v>0</v>
      </c>
      <c r="Y59" s="209">
        <f t="shared" si="75"/>
        <v>0</v>
      </c>
      <c r="Z59" s="209">
        <f t="shared" si="75"/>
        <v>0</v>
      </c>
      <c r="AA59" s="209">
        <f t="shared" si="75"/>
        <v>0</v>
      </c>
      <c r="AB59" s="209">
        <f t="shared" si="75"/>
        <v>0</v>
      </c>
      <c r="AC59" s="209">
        <f t="shared" si="75"/>
        <v>0</v>
      </c>
      <c r="AD59" s="209">
        <f t="shared" si="75"/>
        <v>0</v>
      </c>
      <c r="AE59" s="209">
        <f t="shared" si="75"/>
        <v>0</v>
      </c>
      <c r="AF59" s="209">
        <f t="shared" si="75"/>
        <v>0</v>
      </c>
      <c r="AG59" s="209">
        <f t="shared" si="75"/>
        <v>0</v>
      </c>
      <c r="AH59" s="209">
        <f t="shared" si="75"/>
        <v>0</v>
      </c>
      <c r="AI59" s="209">
        <f t="shared" si="75"/>
        <v>0</v>
      </c>
      <c r="AJ59" s="209">
        <f t="shared" si="75"/>
        <v>0</v>
      </c>
      <c r="AK59" s="209">
        <f t="shared" ref="AK59:BP59" si="76" xml:space="preserve"> AK$38</f>
        <v>0</v>
      </c>
      <c r="AL59" s="209">
        <f t="shared" si="76"/>
        <v>0</v>
      </c>
      <c r="AM59" s="209">
        <f t="shared" si="76"/>
        <v>0</v>
      </c>
      <c r="AN59" s="209">
        <f t="shared" si="76"/>
        <v>0</v>
      </c>
      <c r="AO59" s="209">
        <f t="shared" si="76"/>
        <v>0</v>
      </c>
      <c r="AP59" s="209">
        <f t="shared" si="76"/>
        <v>0</v>
      </c>
      <c r="AQ59" s="209">
        <f t="shared" si="76"/>
        <v>0</v>
      </c>
      <c r="AR59" s="209">
        <f t="shared" si="76"/>
        <v>0</v>
      </c>
      <c r="AS59" s="209">
        <f t="shared" si="76"/>
        <v>0</v>
      </c>
      <c r="AT59" s="209">
        <f t="shared" si="76"/>
        <v>0</v>
      </c>
      <c r="AU59" s="209">
        <f t="shared" si="76"/>
        <v>0</v>
      </c>
      <c r="AV59" s="209">
        <f t="shared" si="76"/>
        <v>0</v>
      </c>
      <c r="AW59" s="209">
        <f t="shared" si="76"/>
        <v>0</v>
      </c>
      <c r="AX59" s="209">
        <f t="shared" si="76"/>
        <v>0</v>
      </c>
      <c r="AY59" s="209">
        <f t="shared" si="76"/>
        <v>0</v>
      </c>
      <c r="AZ59" s="209">
        <f t="shared" si="76"/>
        <v>0</v>
      </c>
      <c r="BA59" s="209">
        <f t="shared" si="76"/>
        <v>0</v>
      </c>
      <c r="BB59" s="209">
        <f t="shared" si="76"/>
        <v>0</v>
      </c>
      <c r="BC59" s="209">
        <f t="shared" si="76"/>
        <v>0</v>
      </c>
      <c r="BD59" s="209">
        <f t="shared" si="76"/>
        <v>0</v>
      </c>
      <c r="BE59" s="209">
        <f t="shared" si="76"/>
        <v>0</v>
      </c>
      <c r="BF59" s="209">
        <f t="shared" si="76"/>
        <v>0</v>
      </c>
      <c r="BG59" s="209">
        <f t="shared" si="76"/>
        <v>0</v>
      </c>
      <c r="BH59" s="209">
        <f t="shared" si="76"/>
        <v>0</v>
      </c>
      <c r="BI59" s="209">
        <f t="shared" si="76"/>
        <v>0</v>
      </c>
      <c r="BJ59" s="209">
        <f t="shared" si="76"/>
        <v>0</v>
      </c>
      <c r="BK59" s="209">
        <f t="shared" si="76"/>
        <v>0</v>
      </c>
      <c r="BL59" s="209">
        <f t="shared" si="76"/>
        <v>0</v>
      </c>
      <c r="BM59" s="209">
        <f t="shared" si="76"/>
        <v>0</v>
      </c>
      <c r="BN59" s="209">
        <f t="shared" si="76"/>
        <v>0</v>
      </c>
      <c r="BO59" s="209">
        <f t="shared" si="76"/>
        <v>0</v>
      </c>
      <c r="BP59" s="209">
        <f t="shared" si="76"/>
        <v>0</v>
      </c>
      <c r="BQ59" s="209">
        <f t="shared" ref="BQ59:CV59" si="77" xml:space="preserve"> BQ$38</f>
        <v>0</v>
      </c>
      <c r="BR59" s="209">
        <f t="shared" si="77"/>
        <v>0</v>
      </c>
      <c r="BS59" s="209">
        <f t="shared" si="77"/>
        <v>0</v>
      </c>
      <c r="BT59" s="209">
        <f t="shared" si="77"/>
        <v>0</v>
      </c>
      <c r="BU59" s="209">
        <f t="shared" si="77"/>
        <v>0</v>
      </c>
      <c r="BV59" s="209">
        <f t="shared" si="77"/>
        <v>0</v>
      </c>
      <c r="BW59" s="209">
        <f t="shared" si="77"/>
        <v>0</v>
      </c>
      <c r="BX59" s="209">
        <f t="shared" si="77"/>
        <v>0</v>
      </c>
      <c r="BY59" s="209">
        <f t="shared" si="77"/>
        <v>0</v>
      </c>
      <c r="BZ59" s="209">
        <f t="shared" si="77"/>
        <v>0</v>
      </c>
      <c r="CA59" s="209">
        <f t="shared" si="77"/>
        <v>0</v>
      </c>
      <c r="CB59" s="209">
        <f t="shared" si="77"/>
        <v>0</v>
      </c>
      <c r="CC59" s="209">
        <f t="shared" si="77"/>
        <v>0</v>
      </c>
      <c r="CD59" s="209">
        <f t="shared" si="77"/>
        <v>0</v>
      </c>
      <c r="CE59" s="209">
        <f t="shared" si="77"/>
        <v>0</v>
      </c>
      <c r="CF59" s="209">
        <f t="shared" si="77"/>
        <v>0</v>
      </c>
      <c r="CG59" s="209">
        <f t="shared" si="77"/>
        <v>0</v>
      </c>
      <c r="CH59" s="209">
        <f t="shared" si="77"/>
        <v>0</v>
      </c>
      <c r="CI59" s="209">
        <f t="shared" si="77"/>
        <v>0</v>
      </c>
      <c r="CJ59" s="209">
        <f t="shared" si="77"/>
        <v>0</v>
      </c>
      <c r="CK59" s="209">
        <f t="shared" si="77"/>
        <v>0</v>
      </c>
      <c r="CL59" s="209">
        <f t="shared" si="77"/>
        <v>0</v>
      </c>
      <c r="CM59" s="209">
        <f t="shared" si="77"/>
        <v>0</v>
      </c>
      <c r="CN59" s="209">
        <f t="shared" si="77"/>
        <v>0</v>
      </c>
      <c r="CO59" s="209">
        <f t="shared" si="77"/>
        <v>0</v>
      </c>
      <c r="CP59" s="209">
        <f t="shared" si="77"/>
        <v>0</v>
      </c>
      <c r="CQ59" s="209">
        <f t="shared" si="77"/>
        <v>0</v>
      </c>
      <c r="CR59" s="209">
        <f t="shared" si="77"/>
        <v>0</v>
      </c>
      <c r="CS59" s="209">
        <f t="shared" si="77"/>
        <v>0</v>
      </c>
      <c r="CT59" s="209">
        <f t="shared" si="77"/>
        <v>0</v>
      </c>
      <c r="CU59" s="209">
        <f t="shared" si="77"/>
        <v>0</v>
      </c>
      <c r="CV59" s="209">
        <f t="shared" si="77"/>
        <v>0</v>
      </c>
      <c r="CW59" s="209">
        <f t="shared" ref="CW59:EB59" si="78" xml:space="preserve"> CW$38</f>
        <v>0</v>
      </c>
      <c r="CX59" s="209">
        <f t="shared" si="78"/>
        <v>0</v>
      </c>
      <c r="CY59" s="209">
        <f t="shared" si="78"/>
        <v>0</v>
      </c>
      <c r="CZ59" s="209">
        <f t="shared" si="78"/>
        <v>0</v>
      </c>
      <c r="DA59" s="209">
        <f t="shared" si="78"/>
        <v>0</v>
      </c>
      <c r="DB59" s="209">
        <f t="shared" si="78"/>
        <v>0</v>
      </c>
      <c r="DC59" s="209">
        <f t="shared" si="78"/>
        <v>0</v>
      </c>
      <c r="DD59" s="209">
        <f t="shared" si="78"/>
        <v>0</v>
      </c>
      <c r="DE59" s="209">
        <f t="shared" si="78"/>
        <v>0</v>
      </c>
      <c r="DF59" s="209">
        <f t="shared" si="78"/>
        <v>0</v>
      </c>
      <c r="DG59" s="209">
        <f t="shared" si="78"/>
        <v>0</v>
      </c>
      <c r="DH59" s="209">
        <f t="shared" si="78"/>
        <v>0</v>
      </c>
      <c r="DI59" s="209">
        <f t="shared" si="78"/>
        <v>0</v>
      </c>
      <c r="DJ59" s="209">
        <f t="shared" si="78"/>
        <v>0</v>
      </c>
      <c r="DK59" s="209">
        <f t="shared" si="78"/>
        <v>0</v>
      </c>
      <c r="DL59" s="209">
        <f t="shared" si="78"/>
        <v>0</v>
      </c>
      <c r="DM59" s="209">
        <f t="shared" si="78"/>
        <v>0</v>
      </c>
      <c r="DN59" s="209">
        <f t="shared" si="78"/>
        <v>0</v>
      </c>
      <c r="DO59" s="209">
        <f t="shared" si="78"/>
        <v>0</v>
      </c>
      <c r="DP59" s="209">
        <f t="shared" si="78"/>
        <v>387.41295559228172</v>
      </c>
      <c r="DQ59" s="209">
        <f t="shared" si="78"/>
        <v>387.41287259472085</v>
      </c>
      <c r="DR59" s="209">
        <f t="shared" si="78"/>
        <v>387.41278867315197</v>
      </c>
      <c r="DS59" s="209">
        <f t="shared" si="78"/>
        <v>387.41270473220249</v>
      </c>
      <c r="DT59" s="209">
        <f t="shared" si="78"/>
        <v>387.4126226048885</v>
      </c>
      <c r="DU59" s="209">
        <f t="shared" si="78"/>
        <v>387.4125395464041</v>
      </c>
      <c r="DV59" s="209">
        <f t="shared" si="78"/>
        <v>387.4124555603218</v>
      </c>
      <c r="DW59" s="209">
        <f t="shared" si="78"/>
        <v>387.41237156335455</v>
      </c>
      <c r="DX59" s="209">
        <f t="shared" si="78"/>
        <v>387.41228937708507</v>
      </c>
      <c r="DY59" s="209">
        <f t="shared" si="78"/>
        <v>387.41220626082833</v>
      </c>
      <c r="DZ59" s="209">
        <f t="shared" si="78"/>
        <v>387.41212222164859</v>
      </c>
      <c r="EA59" s="209">
        <f t="shared" si="78"/>
        <v>387.41203817131839</v>
      </c>
      <c r="EB59" s="209">
        <f t="shared" si="78"/>
        <v>387.41195593102805</v>
      </c>
      <c r="EC59" s="209">
        <f t="shared" ref="EC59:FH59" si="79" xml:space="preserve"> EC$38</f>
        <v>387.41187276697787</v>
      </c>
      <c r="ED59" s="209">
        <f t="shared" si="79"/>
        <v>387.4117886770901</v>
      </c>
      <c r="EE59" s="209">
        <f t="shared" si="79"/>
        <v>387.41170456782174</v>
      </c>
      <c r="EF59" s="209">
        <f t="shared" si="79"/>
        <v>387.41162135886668</v>
      </c>
      <c r="EG59" s="209">
        <f t="shared" si="79"/>
        <v>387.41153813599374</v>
      </c>
      <c r="EH59" s="209">
        <f t="shared" si="79"/>
        <v>387.41145398053061</v>
      </c>
      <c r="EI59" s="209">
        <f t="shared" si="79"/>
        <v>387.4113698136515</v>
      </c>
      <c r="EJ59" s="209">
        <f t="shared" si="79"/>
        <v>387.41128746038481</v>
      </c>
      <c r="EK59" s="209">
        <f t="shared" si="79"/>
        <v>387.41120418052736</v>
      </c>
      <c r="EL59" s="209">
        <f t="shared" si="79"/>
        <v>387.41111996665705</v>
      </c>
      <c r="EM59" s="209">
        <f t="shared" si="79"/>
        <v>387.41103573553005</v>
      </c>
      <c r="EN59" s="209">
        <f t="shared" si="79"/>
        <v>387.41095332564532</v>
      </c>
      <c r="EO59" s="209">
        <f t="shared" si="79"/>
        <v>387.41086999011634</v>
      </c>
      <c r="EP59" s="209">
        <f t="shared" si="79"/>
        <v>387.41078572686541</v>
      </c>
      <c r="EQ59" s="209">
        <f t="shared" si="79"/>
        <v>387.41070145140208</v>
      </c>
      <c r="ER59" s="209">
        <f t="shared" si="79"/>
        <v>387.41061899269079</v>
      </c>
      <c r="ES59" s="209">
        <f t="shared" si="79"/>
        <v>387.41053560332853</v>
      </c>
      <c r="ET59" s="209">
        <f t="shared" si="79"/>
        <v>387.41045127901555</v>
      </c>
      <c r="EU59" s="209">
        <f t="shared" si="79"/>
        <v>387.41036693664944</v>
      </c>
      <c r="EV59" s="209">
        <f t="shared" si="79"/>
        <v>387.41028349424164</v>
      </c>
      <c r="EW59" s="209">
        <f t="shared" si="79"/>
        <v>387.41020004264283</v>
      </c>
      <c r="EX59" s="209">
        <f t="shared" si="79"/>
        <v>387.41011566337397</v>
      </c>
      <c r="EY59" s="209">
        <f t="shared" si="79"/>
        <v>387.41003126737945</v>
      </c>
      <c r="EZ59" s="209">
        <f t="shared" si="79"/>
        <v>387.4099486902378</v>
      </c>
      <c r="FA59" s="209">
        <f t="shared" si="79"/>
        <v>387.40986518191704</v>
      </c>
      <c r="FB59" s="209">
        <f t="shared" si="79"/>
        <v>387.40978074344457</v>
      </c>
      <c r="FC59" s="209">
        <f t="shared" si="79"/>
        <v>387.40969628744995</v>
      </c>
      <c r="FD59" s="209">
        <f t="shared" si="79"/>
        <v>387.409613655768</v>
      </c>
      <c r="FE59" s="209">
        <f t="shared" si="79"/>
        <v>387.40953008914971</v>
      </c>
      <c r="FF59" s="209">
        <f t="shared" si="79"/>
        <v>387.40944558908416</v>
      </c>
      <c r="FG59" s="209">
        <f t="shared" si="79"/>
        <v>387.40936107096547</v>
      </c>
      <c r="FH59" s="209">
        <f t="shared" si="79"/>
        <v>387.40927837565312</v>
      </c>
      <c r="FI59" s="209">
        <f t="shared" ref="FI59:GJ59" si="80" xml:space="preserve"> FI$38</f>
        <v>387.40919474968689</v>
      </c>
      <c r="FJ59" s="209">
        <f t="shared" si="80"/>
        <v>387.40911019333805</v>
      </c>
      <c r="FK59" s="209">
        <f t="shared" si="80"/>
        <v>387.4090256170777</v>
      </c>
      <c r="FL59" s="209">
        <f t="shared" si="80"/>
        <v>387.40894194883265</v>
      </c>
      <c r="FM59" s="209">
        <f t="shared" si="80"/>
        <v>387.40885826351848</v>
      </c>
      <c r="FN59" s="209">
        <f t="shared" si="80"/>
        <v>387.40877364584213</v>
      </c>
      <c r="FO59" s="209">
        <f t="shared" si="80"/>
        <v>387.40868900931616</v>
      </c>
      <c r="FP59" s="209">
        <f t="shared" si="80"/>
        <v>387.40860619609288</v>
      </c>
      <c r="FQ59" s="209">
        <f t="shared" si="80"/>
        <v>387.40852244329017</v>
      </c>
      <c r="FR59" s="209">
        <f t="shared" si="80"/>
        <v>387.40843775419773</v>
      </c>
      <c r="FS59" s="209">
        <f t="shared" si="80"/>
        <v>387.40835305050354</v>
      </c>
      <c r="FT59" s="209">
        <f t="shared" si="80"/>
        <v>387.40827017287074</v>
      </c>
      <c r="FU59" s="209">
        <f t="shared" si="80"/>
        <v>387.40818635546805</v>
      </c>
      <c r="FV59" s="209">
        <f t="shared" si="80"/>
        <v>387.40810160345518</v>
      </c>
      <c r="FW59" s="209">
        <f t="shared" si="80"/>
        <v>387.40801683790244</v>
      </c>
      <c r="FX59" s="209">
        <f t="shared" si="80"/>
        <v>387.4079339049502</v>
      </c>
      <c r="FY59" s="209">
        <f t="shared" si="80"/>
        <v>387.40785003476464</v>
      </c>
      <c r="FZ59" s="209">
        <f t="shared" si="80"/>
        <v>387.40776522567199</v>
      </c>
      <c r="GA59" s="209">
        <f t="shared" si="80"/>
        <v>387.40768040569435</v>
      </c>
      <c r="GB59" s="209">
        <f t="shared" si="80"/>
        <v>387.4075964895535</v>
      </c>
      <c r="GC59" s="209">
        <f t="shared" si="80"/>
        <v>387.40751256343378</v>
      </c>
      <c r="GD59" s="209">
        <f t="shared" si="80"/>
        <v>387.40742769513747</v>
      </c>
      <c r="GE59" s="209">
        <f t="shared" si="80"/>
        <v>387.40734280905355</v>
      </c>
      <c r="GF59" s="209">
        <f t="shared" si="80"/>
        <v>387.40725975507377</v>
      </c>
      <c r="GG59" s="209">
        <f t="shared" si="80"/>
        <v>387.40717576435412</v>
      </c>
      <c r="GH59" s="209">
        <f t="shared" si="80"/>
        <v>387.40709084004004</v>
      </c>
      <c r="GI59" s="209">
        <f t="shared" si="80"/>
        <v>387.40700589607991</v>
      </c>
      <c r="GJ59" s="209">
        <f t="shared" si="80"/>
        <v>387.40692277950865</v>
      </c>
    </row>
    <row r="60" spans="1:192" x14ac:dyDescent="0.25">
      <c r="E60" s="413" t="str">
        <f xml:space="preserve"> 'FS Qtr'!E$61</f>
        <v>Cash flow available for dividends</v>
      </c>
      <c r="F60" s="413">
        <f xml:space="preserve"> 'FS Qtr'!F$61</f>
        <v>0</v>
      </c>
      <c r="G60" s="413" t="str">
        <f xml:space="preserve"> 'FS Qtr'!G$61</f>
        <v>$ 000s</v>
      </c>
      <c r="H60" s="413">
        <f xml:space="preserve"> 'FS Qtr'!H$61</f>
        <v>33382.478723585431</v>
      </c>
      <c r="I60" s="413">
        <f xml:space="preserve"> 'FS Qtr'!I$61</f>
        <v>0</v>
      </c>
      <c r="J60" s="413">
        <f xml:space="preserve"> 'FS Qtr'!J$61</f>
        <v>0</v>
      </c>
      <c r="K60" s="413">
        <f xml:space="preserve"> 'FS Qtr'!K$61</f>
        <v>0</v>
      </c>
      <c r="L60" s="413">
        <f xml:space="preserve"> 'FS Qtr'!L$61</f>
        <v>0</v>
      </c>
      <c r="M60" s="413">
        <f xml:space="preserve"> 'FS Qtr'!M$61</f>
        <v>0</v>
      </c>
      <c r="N60" s="413">
        <f xml:space="preserve"> 'FS Qtr'!N$61</f>
        <v>0</v>
      </c>
      <c r="O60" s="413">
        <f xml:space="preserve"> 'FS Qtr'!O$61</f>
        <v>5.2956929721403867E-6</v>
      </c>
      <c r="P60" s="413">
        <f xml:space="preserve"> 'FS Qtr'!P$61</f>
        <v>8.2622391346376389E-6</v>
      </c>
      <c r="Q60" s="413">
        <f xml:space="preserve"> 'FS Qtr'!Q$61</f>
        <v>8.4430776041699573E-6</v>
      </c>
      <c r="R60" s="413">
        <f xml:space="preserve"> 'FS Qtr'!R$61</f>
        <v>8.9015997218666598E-5</v>
      </c>
      <c r="S60" s="413">
        <f xml:space="preserve"> 'FS Qtr'!S$61</f>
        <v>0</v>
      </c>
      <c r="T60" s="413">
        <f xml:space="preserve"> 'FS Qtr'!T$61</f>
        <v>0</v>
      </c>
      <c r="U60" s="413">
        <f xml:space="preserve"> 'FS Qtr'!U$61</f>
        <v>0</v>
      </c>
      <c r="V60" s="413">
        <f xml:space="preserve"> 'FS Qtr'!V$61</f>
        <v>0</v>
      </c>
      <c r="W60" s="413">
        <f xml:space="preserve"> 'FS Qtr'!W$61</f>
        <v>0</v>
      </c>
      <c r="X60" s="413">
        <f xml:space="preserve"> 'FS Qtr'!X$61</f>
        <v>0</v>
      </c>
      <c r="Y60" s="413">
        <f xml:space="preserve"> 'FS Qtr'!Y$61</f>
        <v>0</v>
      </c>
      <c r="Z60" s="413">
        <f xml:space="preserve"> 'FS Qtr'!Z$61</f>
        <v>0</v>
      </c>
      <c r="AA60" s="413">
        <f xml:space="preserve"> 'FS Qtr'!AA$61</f>
        <v>0</v>
      </c>
      <c r="AB60" s="413">
        <f xml:space="preserve"> 'FS Qtr'!AB$61</f>
        <v>0</v>
      </c>
      <c r="AC60" s="413">
        <f xml:space="preserve"> 'FS Qtr'!AC$61</f>
        <v>0</v>
      </c>
      <c r="AD60" s="413">
        <f xml:space="preserve"> 'FS Qtr'!AD$61</f>
        <v>0</v>
      </c>
      <c r="AE60" s="413">
        <f xml:space="preserve"> 'FS Qtr'!AE$61</f>
        <v>0</v>
      </c>
      <c r="AF60" s="413">
        <f xml:space="preserve"> 'FS Qtr'!AF$61</f>
        <v>0</v>
      </c>
      <c r="AG60" s="413">
        <f xml:space="preserve"> 'FS Qtr'!AG$61</f>
        <v>0</v>
      </c>
      <c r="AH60" s="413">
        <f xml:space="preserve"> 'FS Qtr'!AH$61</f>
        <v>0</v>
      </c>
      <c r="AI60" s="413">
        <f xml:space="preserve"> 'FS Qtr'!AI$61</f>
        <v>0</v>
      </c>
      <c r="AJ60" s="413">
        <f xml:space="preserve"> 'FS Qtr'!AJ$61</f>
        <v>0</v>
      </c>
      <c r="AK60" s="413">
        <f xml:space="preserve"> 'FS Qtr'!AK$61</f>
        <v>0</v>
      </c>
      <c r="AL60" s="413">
        <f xml:space="preserve"> 'FS Qtr'!AL$61</f>
        <v>0</v>
      </c>
      <c r="AM60" s="413">
        <f xml:space="preserve"> 'FS Qtr'!AM$61</f>
        <v>0</v>
      </c>
      <c r="AN60" s="413">
        <f xml:space="preserve"> 'FS Qtr'!AN$61</f>
        <v>0</v>
      </c>
      <c r="AO60" s="413">
        <f xml:space="preserve"> 'FS Qtr'!AO$61</f>
        <v>0</v>
      </c>
      <c r="AP60" s="413">
        <f xml:space="preserve"> 'FS Qtr'!AP$61</f>
        <v>0</v>
      </c>
      <c r="AQ60" s="413">
        <f xml:space="preserve"> 'FS Qtr'!AQ$61</f>
        <v>0</v>
      </c>
      <c r="AR60" s="413">
        <f xml:space="preserve"> 'FS Qtr'!AR$61</f>
        <v>0</v>
      </c>
      <c r="AS60" s="413">
        <f xml:space="preserve"> 'FS Qtr'!AS$61</f>
        <v>0</v>
      </c>
      <c r="AT60" s="413">
        <f xml:space="preserve"> 'FS Qtr'!AT$61</f>
        <v>0</v>
      </c>
      <c r="AU60" s="413">
        <f xml:space="preserve"> 'FS Qtr'!AU$61</f>
        <v>0</v>
      </c>
      <c r="AV60" s="413">
        <f xml:space="preserve"> 'FS Qtr'!AV$61</f>
        <v>0</v>
      </c>
      <c r="AW60" s="413">
        <f xml:space="preserve"> 'FS Qtr'!AW$61</f>
        <v>0</v>
      </c>
      <c r="AX60" s="413">
        <f xml:space="preserve"> 'FS Qtr'!AX$61</f>
        <v>0</v>
      </c>
      <c r="AY60" s="413">
        <f xml:space="preserve"> 'FS Qtr'!AY$61</f>
        <v>0</v>
      </c>
      <c r="AZ60" s="413">
        <f xml:space="preserve"> 'FS Qtr'!AZ$61</f>
        <v>0</v>
      </c>
      <c r="BA60" s="413">
        <f xml:space="preserve"> 'FS Qtr'!BA$61</f>
        <v>0</v>
      </c>
      <c r="BB60" s="413">
        <f xml:space="preserve"> 'FS Qtr'!BB$61</f>
        <v>0</v>
      </c>
      <c r="BC60" s="413">
        <f xml:space="preserve"> 'FS Qtr'!BC$61</f>
        <v>0</v>
      </c>
      <c r="BD60" s="413">
        <f xml:space="preserve"> 'FS Qtr'!BD$61</f>
        <v>0</v>
      </c>
      <c r="BE60" s="413">
        <f xml:space="preserve"> 'FS Qtr'!BE$61</f>
        <v>0</v>
      </c>
      <c r="BF60" s="413">
        <f xml:space="preserve"> 'FS Qtr'!BF$61</f>
        <v>0</v>
      </c>
      <c r="BG60" s="413">
        <f xml:space="preserve"> 'FS Qtr'!BG$61</f>
        <v>0</v>
      </c>
      <c r="BH60" s="413">
        <f xml:space="preserve"> 'FS Qtr'!BH$61</f>
        <v>0</v>
      </c>
      <c r="BI60" s="413">
        <f xml:space="preserve"> 'FS Qtr'!BI$61</f>
        <v>0</v>
      </c>
      <c r="BJ60" s="413">
        <f xml:space="preserve"> 'FS Qtr'!BJ$61</f>
        <v>0</v>
      </c>
      <c r="BK60" s="413">
        <f xml:space="preserve"> 'FS Qtr'!BK$61</f>
        <v>0</v>
      </c>
      <c r="BL60" s="413">
        <f xml:space="preserve"> 'FS Qtr'!BL$61</f>
        <v>0</v>
      </c>
      <c r="BM60" s="413">
        <f xml:space="preserve"> 'FS Qtr'!BM$61</f>
        <v>0</v>
      </c>
      <c r="BN60" s="413">
        <f xml:space="preserve"> 'FS Qtr'!BN$61</f>
        <v>0</v>
      </c>
      <c r="BO60" s="413">
        <f xml:space="preserve"> 'FS Qtr'!BO$61</f>
        <v>0</v>
      </c>
      <c r="BP60" s="413">
        <f xml:space="preserve"> 'FS Qtr'!BP$61</f>
        <v>0</v>
      </c>
      <c r="BQ60" s="413">
        <f xml:space="preserve"> 'FS Qtr'!BQ$61</f>
        <v>0</v>
      </c>
      <c r="BR60" s="413">
        <f xml:space="preserve"> 'FS Qtr'!BR$61</f>
        <v>0</v>
      </c>
      <c r="BS60" s="413">
        <f xml:space="preserve"> 'FS Qtr'!BS$61</f>
        <v>0</v>
      </c>
      <c r="BT60" s="413">
        <f xml:space="preserve"> 'FS Qtr'!BT$61</f>
        <v>0</v>
      </c>
      <c r="BU60" s="413">
        <f xml:space="preserve"> 'FS Qtr'!BU$61</f>
        <v>0</v>
      </c>
      <c r="BV60" s="413">
        <f xml:space="preserve"> 'FS Qtr'!BV$61</f>
        <v>0</v>
      </c>
      <c r="BW60" s="413">
        <f xml:space="preserve"> 'FS Qtr'!BW$61</f>
        <v>0</v>
      </c>
      <c r="BX60" s="413">
        <f xml:space="preserve"> 'FS Qtr'!BX$61</f>
        <v>0</v>
      </c>
      <c r="BY60" s="413">
        <f xml:space="preserve"> 'FS Qtr'!BY$61</f>
        <v>0</v>
      </c>
      <c r="BZ60" s="413">
        <f xml:space="preserve"> 'FS Qtr'!BZ$61</f>
        <v>0</v>
      </c>
      <c r="CA60" s="413">
        <f xml:space="preserve"> 'FS Qtr'!CA$61</f>
        <v>0</v>
      </c>
      <c r="CB60" s="413">
        <f xml:space="preserve"> 'FS Qtr'!CB$61</f>
        <v>0</v>
      </c>
      <c r="CC60" s="413">
        <f xml:space="preserve"> 'FS Qtr'!CC$61</f>
        <v>0</v>
      </c>
      <c r="CD60" s="413">
        <f xml:space="preserve"> 'FS Qtr'!CD$61</f>
        <v>0</v>
      </c>
      <c r="CE60" s="413">
        <f xml:space="preserve"> 'FS Qtr'!CE$61</f>
        <v>0</v>
      </c>
      <c r="CF60" s="413">
        <f xml:space="preserve"> 'FS Qtr'!CF$61</f>
        <v>0</v>
      </c>
      <c r="CG60" s="413">
        <f xml:space="preserve"> 'FS Qtr'!CG$61</f>
        <v>0</v>
      </c>
      <c r="CH60" s="413">
        <f xml:space="preserve"> 'FS Qtr'!CH$61</f>
        <v>0</v>
      </c>
      <c r="CI60" s="413">
        <f xml:space="preserve"> 'FS Qtr'!CI$61</f>
        <v>0</v>
      </c>
      <c r="CJ60" s="413">
        <f xml:space="preserve"> 'FS Qtr'!CJ$61</f>
        <v>0</v>
      </c>
      <c r="CK60" s="413">
        <f xml:space="preserve"> 'FS Qtr'!CK$61</f>
        <v>0</v>
      </c>
      <c r="CL60" s="413">
        <f xml:space="preserve"> 'FS Qtr'!CL$61</f>
        <v>0</v>
      </c>
      <c r="CM60" s="413">
        <f xml:space="preserve"> 'FS Qtr'!CM$61</f>
        <v>0</v>
      </c>
      <c r="CN60" s="413">
        <f xml:space="preserve"> 'FS Qtr'!CN$61</f>
        <v>0</v>
      </c>
      <c r="CO60" s="413">
        <f xml:space="preserve"> 'FS Qtr'!CO$61</f>
        <v>0</v>
      </c>
      <c r="CP60" s="413">
        <f xml:space="preserve"> 'FS Qtr'!CP$61</f>
        <v>1278.5543096059353</v>
      </c>
      <c r="CQ60" s="413">
        <f xml:space="preserve"> 'FS Qtr'!CQ$61</f>
        <v>1173.1197180760555</v>
      </c>
      <c r="CR60" s="413">
        <f xml:space="preserve"> 'FS Qtr'!CR$61</f>
        <v>1202.3979961424611</v>
      </c>
      <c r="CS60" s="413">
        <f xml:space="preserve"> 'FS Qtr'!CS$61</f>
        <v>1550.1896376666841</v>
      </c>
      <c r="CT60" s="413">
        <f xml:space="preserve"> 'FS Qtr'!CT$61</f>
        <v>1524.2748774807412</v>
      </c>
      <c r="CU60" s="413">
        <f xml:space="preserve"> 'FS Qtr'!CU$61</f>
        <v>1144.7716697459489</v>
      </c>
      <c r="CV60" s="413">
        <f xml:space="preserve"> 'FS Qtr'!CV$61</f>
        <v>1173.5895508107728</v>
      </c>
      <c r="CW60" s="413">
        <f xml:space="preserve"> 'FS Qtr'!CW$61</f>
        <v>1519.7980730857805</v>
      </c>
      <c r="CX60" s="413">
        <f xml:space="preserve"> 'FS Qtr'!CX$61</f>
        <v>1494.2390234932345</v>
      </c>
      <c r="CY60" s="413">
        <f xml:space="preserve"> 'FS Qtr'!CY$61</f>
        <v>1129.4587413564218</v>
      </c>
      <c r="CZ60" s="413">
        <f xml:space="preserve"> 'FS Qtr'!CZ$61</f>
        <v>1132.1517318460606</v>
      </c>
      <c r="DA60" s="413">
        <f xml:space="preserve"> 'FS Qtr'!DA$61</f>
        <v>1489.5714948409466</v>
      </c>
      <c r="DB60" s="413">
        <f xml:space="preserve"> 'FS Qtr'!DB$61</f>
        <v>1464.343017484033</v>
      </c>
      <c r="DC60" s="413">
        <f xml:space="preserve"> 'FS Qtr'!DC$61</f>
        <v>1088.5942547585721</v>
      </c>
      <c r="DD60" s="413">
        <f xml:space="preserve"> 'FS Qtr'!DD$61</f>
        <v>1116.3629333641429</v>
      </c>
      <c r="DE60" s="413">
        <f xml:space="preserve"> 'FS Qtr'!DE$61</f>
        <v>1459.3532823753812</v>
      </c>
      <c r="DF60" s="413">
        <f xml:space="preserve"> 'FS Qtr'!DF$61</f>
        <v>1434.4353820320196</v>
      </c>
      <c r="DG60" s="413">
        <f xml:space="preserve"> 'FS Qtr'!DG$61</f>
        <v>1060.5555491619393</v>
      </c>
      <c r="DH60" s="413">
        <f xml:space="preserve"> 'FS Qtr'!DH$61</f>
        <v>1087.7841673418482</v>
      </c>
      <c r="DI60" s="413">
        <f xml:space="preserve"> 'FS Qtr'!DI$61</f>
        <v>1429.1486901541161</v>
      </c>
      <c r="DJ60" s="413">
        <f xml:space="preserve"> 'FS Qtr'!DJ$61</f>
        <v>1404.5249688580641</v>
      </c>
      <c r="DK60" s="413">
        <f xml:space="preserve"> 'FS Qtr'!DK$61</f>
        <v>1032.4580432785156</v>
      </c>
      <c r="DL60" s="413">
        <f xml:space="preserve"> 'FS Qtr'!DL$61</f>
        <v>1059.1023048177681</v>
      </c>
      <c r="DM60" s="413">
        <f xml:space="preserve"> 'FS Qtr'!DM$61</f>
        <v>1398.8345880178972</v>
      </c>
      <c r="DN60" s="413">
        <f xml:space="preserve"> 'FS Qtr'!DN$61</f>
        <v>1373.3902049660355</v>
      </c>
      <c r="DO60" s="413">
        <f xml:space="preserve"> 'FS Qtr'!DO$61</f>
        <v>1161.4805186764718</v>
      </c>
      <c r="DP60" s="413">
        <f xml:space="preserve"> 'FS Qtr'!DP$61</f>
        <v>-8.2997560865790977E-5</v>
      </c>
      <c r="DQ60" s="413">
        <f xml:space="preserve"> 'FS Qtr'!DQ$61</f>
        <v>-8.3921568898637574E-5</v>
      </c>
      <c r="DR60" s="413">
        <f xml:space="preserve"> 'FS Qtr'!DR$61</f>
        <v>-8.3940949464937281E-5</v>
      </c>
      <c r="DS60" s="413">
        <f xml:space="preserve"> 'FS Qtr'!DS$61</f>
        <v>-8.2127313992885303E-5</v>
      </c>
      <c r="DT60" s="413">
        <f xml:space="preserve"> 'FS Qtr'!DT$61</f>
        <v>-8.3058484408929639E-5</v>
      </c>
      <c r="DU60" s="413">
        <f xml:space="preserve"> 'FS Qtr'!DU$61</f>
        <v>-8.3986082290566727E-5</v>
      </c>
      <c r="DV60" s="413">
        <f xml:space="preserve"> 'FS Qtr'!DV$61</f>
        <v>-8.3996967266159692E-5</v>
      </c>
      <c r="DW60" s="413">
        <f xml:space="preserve"> 'FS Qtr'!DW$61</f>
        <v>-8.21862694677964E-5</v>
      </c>
      <c r="DX60" s="413">
        <f xml:space="preserve"> 'FS Qtr'!DX$61</f>
        <v>-8.3116256734319752E-5</v>
      </c>
      <c r="DY60" s="413">
        <f xml:space="preserve"> 'FS Qtr'!DY$61</f>
        <v>-8.4039179732483724E-5</v>
      </c>
      <c r="DZ60" s="413">
        <f xml:space="preserve"> 'FS Qtr'!DZ$61</f>
        <v>-8.4050330195286285E-5</v>
      </c>
      <c r="EA60" s="413">
        <f xml:space="preserve"> 'FS Qtr'!EA$61</f>
        <v>-8.2240290343485865E-5</v>
      </c>
      <c r="EB60" s="413">
        <f xml:space="preserve"> 'FS Qtr'!EB$61</f>
        <v>-8.3164050203506125E-5</v>
      </c>
      <c r="EC60" s="413">
        <f xml:space="preserve"> 'FS Qtr'!EC$61</f>
        <v>-8.408988778951443E-5</v>
      </c>
      <c r="ED60" s="413">
        <f xml:space="preserve"> 'FS Qtr'!ED$61</f>
        <v>-8.410926835581415E-5</v>
      </c>
      <c r="EE60" s="413">
        <f xml:space="preserve"> 'FS Qtr'!EE$61</f>
        <v>-8.3208955056423005E-5</v>
      </c>
      <c r="EF60" s="413">
        <f xml:space="preserve"> 'FS Qtr'!EF$61</f>
        <v>-8.3222872934812431E-5</v>
      </c>
      <c r="EG60" s="413">
        <f xml:space="preserve"> 'FS Qtr'!EG$61</f>
        <v>-8.4155463130281937E-5</v>
      </c>
      <c r="EH60" s="413">
        <f xml:space="preserve"> 'FS Qtr'!EH$61</f>
        <v>-8.416687908029408E-5</v>
      </c>
      <c r="EI60" s="413">
        <f xml:space="preserve"> 'FS Qtr'!EI$61</f>
        <v>-8.2353266694086414E-5</v>
      </c>
      <c r="EJ60" s="413">
        <f xml:space="preserve"> 'FS Qtr'!EJ$61</f>
        <v>-8.3279857455765394E-5</v>
      </c>
      <c r="EK60" s="413">
        <f xml:space="preserve"> 'FS Qtr'!EK$61</f>
        <v>-8.4213870316390612E-5</v>
      </c>
      <c r="EL60" s="413">
        <f xml:space="preserve"> 'FS Qtr'!EL$61</f>
        <v>-8.4231126985013623E-5</v>
      </c>
      <c r="EM60" s="413">
        <f xml:space="preserve"> 'FS Qtr'!EM$61</f>
        <v>-8.2409884727260952E-5</v>
      </c>
      <c r="EN60" s="413">
        <f xml:space="preserve"> 'FS Qtr'!EN$61</f>
        <v>-8.3335528969323138E-5</v>
      </c>
      <c r="EO60" s="413">
        <f xml:space="preserve"> 'FS Qtr'!EO$61</f>
        <v>-8.4263250937373395E-5</v>
      </c>
      <c r="EP60" s="413">
        <f xml:space="preserve"> 'FS Qtr'!EP$61</f>
        <v>-8.4275463349014324E-5</v>
      </c>
      <c r="EQ60" s="413">
        <f xml:space="preserve"> 'FS Qtr'!EQ$61</f>
        <v>-8.2458711287980273E-5</v>
      </c>
      <c r="ER60" s="413">
        <f xml:space="preserve"> 'FS Qtr'!ER$61</f>
        <v>-8.3389362272527553E-5</v>
      </c>
      <c r="ES60" s="413">
        <f xml:space="preserve"> 'FS Qtr'!ES$61</f>
        <v>-8.432431299557793E-5</v>
      </c>
      <c r="ET60" s="413">
        <f xml:space="preserve"> 'FS Qtr'!ET$61</f>
        <v>-8.4342366125829713E-5</v>
      </c>
      <c r="EU60" s="413">
        <f xml:space="preserve"> 'FS Qtr'!EU$61</f>
        <v>-8.3442407771294858E-5</v>
      </c>
      <c r="EV60" s="413">
        <f xml:space="preserve"> 'FS Qtr'!EV$61</f>
        <v>-8.3451598823061461E-5</v>
      </c>
      <c r="EW60" s="413">
        <f xml:space="preserve"> 'FS Qtr'!EW$61</f>
        <v>-8.4379268847962013E-5</v>
      </c>
      <c r="EX60" s="413">
        <f xml:space="preserve"> 'FS Qtr'!EX$61</f>
        <v>-8.4395994542165874E-5</v>
      </c>
      <c r="EY60" s="413">
        <f xml:space="preserve"> 'FS Qtr'!EY$61</f>
        <v>-8.2577141669299466E-5</v>
      </c>
      <c r="EZ60" s="413">
        <f xml:space="preserve"> 'FS Qtr'!EZ$61</f>
        <v>-8.350832074253541E-5</v>
      </c>
      <c r="FA60" s="413">
        <f xml:space="preserve"> 'FS Qtr'!FA$61</f>
        <v>-8.4438472495699461E-5</v>
      </c>
      <c r="FB60" s="413">
        <f xml:space="preserve"> 'FS Qtr'!FB$61</f>
        <v>-8.4455994651532054E-5</v>
      </c>
      <c r="FC60" s="413">
        <f xml:space="preserve"> 'FS Qtr'!FC$61</f>
        <v>-8.2631681976485933E-5</v>
      </c>
      <c r="FD60" s="413">
        <f xml:space="preserve"> 'FS Qtr'!FD$61</f>
        <v>-8.3566618270883606E-5</v>
      </c>
      <c r="FE60" s="413">
        <f xml:space="preserve"> 'FS Qtr'!FE$61</f>
        <v>-8.4500065528323186E-5</v>
      </c>
      <c r="FF60" s="413">
        <f xml:space="preserve"> 'FS Qtr'!FF$61</f>
        <v>-8.4518118658574943E-5</v>
      </c>
      <c r="FG60" s="413">
        <f xml:space="preserve"> 'FS Qtr'!FG$61</f>
        <v>-8.2695312334870132E-5</v>
      </c>
      <c r="FH60" s="413">
        <f xml:space="preserve"> 'FS Qtr'!FH$61</f>
        <v>-8.3625966205148008E-5</v>
      </c>
      <c r="FI60" s="413">
        <f xml:space="preserve"> 'FS Qtr'!FI$61</f>
        <v>-8.4556348816755179E-5</v>
      </c>
      <c r="FJ60" s="413">
        <f xml:space="preserve"> 'FS Qtr'!FJ$61</f>
        <v>-8.4576260357474049E-5</v>
      </c>
      <c r="FK60" s="413">
        <f xml:space="preserve"> 'FS Qtr'!FK$61</f>
        <v>-8.3668245043274394E-5</v>
      </c>
      <c r="FL60" s="413">
        <f xml:space="preserve"> 'FS Qtr'!FL$61</f>
        <v>-8.3685314139412368E-5</v>
      </c>
      <c r="FM60" s="413">
        <f xml:space="preserve"> 'FS Qtr'!FM$61</f>
        <v>-8.4617676362169295E-5</v>
      </c>
      <c r="FN60" s="413">
        <f xml:space="preserve"> 'FS Qtr'!FN$61</f>
        <v>-8.4636525954049838E-5</v>
      </c>
      <c r="FO60" s="413">
        <f xml:space="preserve"> 'FS Qtr'!FO$61</f>
        <v>-8.2813223284692325E-5</v>
      </c>
      <c r="FP60" s="413">
        <f xml:space="preserve"> 'FS Qtr'!FP$61</f>
        <v>-8.3752802719527195E-5</v>
      </c>
      <c r="FQ60" s="413">
        <f xml:space="preserve"> 'FS Qtr'!FQ$61</f>
        <v>-8.4689092421547657E-5</v>
      </c>
      <c r="FR60" s="413">
        <f xml:space="preserve"> 'FS Qtr'!FR$61</f>
        <v>-8.4703694218074823E-5</v>
      </c>
      <c r="FS60" s="413">
        <f xml:space="preserve"> 'FS Qtr'!FS$61</f>
        <v>-8.2877632790322067E-5</v>
      </c>
      <c r="FT60" s="413">
        <f xml:space="preserve"> 'FS Qtr'!FT$61</f>
        <v>-8.3817402683372501E-5</v>
      </c>
      <c r="FU60" s="413">
        <f xml:space="preserve"> 'FS Qtr'!FU$61</f>
        <v>-8.4752012890219265E-5</v>
      </c>
      <c r="FV60" s="413">
        <f xml:space="preserve"> 'FS Qtr'!FV$61</f>
        <v>-8.4765552737908089E-5</v>
      </c>
      <c r="FW60" s="413">
        <f xml:space="preserve"> 'FS Qtr'!FW$61</f>
        <v>-8.2932952244754049E-5</v>
      </c>
      <c r="FX60" s="413">
        <f xml:space="preserve"> 'FS Qtr'!FX$61</f>
        <v>-8.3870185580660751E-5</v>
      </c>
      <c r="FY60" s="413">
        <f xml:space="preserve"> 'FS Qtr'!FY$61</f>
        <v>-8.480909264028003E-5</v>
      </c>
      <c r="FZ60" s="413">
        <f xml:space="preserve"> 'FS Qtr'!FZ$61</f>
        <v>-8.4819977615873009E-5</v>
      </c>
      <c r="GA60" s="413">
        <f xml:space="preserve"> 'FS Qtr'!GA$61</f>
        <v>-8.3916140839493782E-5</v>
      </c>
      <c r="GB60" s="413">
        <f xml:space="preserve"> 'FS Qtr'!GB$61</f>
        <v>-8.3926119695697536E-5</v>
      </c>
      <c r="GC60" s="413">
        <f xml:space="preserve"> 'FS Qtr'!GC$61</f>
        <v>-8.4868296288017492E-5</v>
      </c>
      <c r="GD60" s="413">
        <f xml:space="preserve"> 'FS Qtr'!GD$61</f>
        <v>-8.488608393105968E-5</v>
      </c>
      <c r="GE60" s="413">
        <f xml:space="preserve"> 'FS Qtr'!GE$61</f>
        <v>-8.3053979783558328E-5</v>
      </c>
      <c r="GF60" s="413">
        <f xml:space="preserve"> 'FS Qtr'!GF$61</f>
        <v>-8.3990719659542856E-5</v>
      </c>
      <c r="GG60" s="413">
        <f xml:space="preserve"> 'FS Qtr'!GG$61</f>
        <v>-8.4924314089239916E-5</v>
      </c>
      <c r="GH60" s="413">
        <f xml:space="preserve"> 'FS Qtr'!GH$61</f>
        <v>-8.4943960142749191E-5</v>
      </c>
      <c r="GI60" s="413">
        <f xml:space="preserve"> 'FS Qtr'!GI$61</f>
        <v>-8.3116571278948512E-5</v>
      </c>
      <c r="GJ60" s="413">
        <f xml:space="preserve"> 'FS Qtr'!GJ$61</f>
        <v>-8.4056632630783381E-5</v>
      </c>
    </row>
    <row r="61" spans="1:192" x14ac:dyDescent="0.25">
      <c r="E61" s="39" t="s">
        <v>174</v>
      </c>
      <c r="F61" s="39"/>
      <c r="G61" s="39" t="str">
        <f xml:space="preserve"> SMU</f>
        <v>$ 000s</v>
      </c>
      <c r="H61" s="39"/>
      <c r="I61" s="39"/>
      <c r="J61" s="39">
        <f t="shared" ref="J61:AO61" si="81">MAX(0, SUM(J59:J60))</f>
        <v>0</v>
      </c>
      <c r="K61" s="39">
        <f t="shared" si="81"/>
        <v>0</v>
      </c>
      <c r="L61" s="39">
        <f t="shared" si="81"/>
        <v>0</v>
      </c>
      <c r="M61" s="39">
        <f t="shared" si="81"/>
        <v>0</v>
      </c>
      <c r="N61" s="39">
        <f t="shared" si="81"/>
        <v>0</v>
      </c>
      <c r="O61" s="39">
        <f t="shared" si="81"/>
        <v>5.2956929721403867E-6</v>
      </c>
      <c r="P61" s="39">
        <f t="shared" si="81"/>
        <v>1.3557932106778026E-5</v>
      </c>
      <c r="Q61" s="39">
        <f t="shared" si="81"/>
        <v>2.2001009710947983E-5</v>
      </c>
      <c r="R61" s="39">
        <f t="shared" si="81"/>
        <v>1.1101700692961458E-4</v>
      </c>
      <c r="S61" s="39">
        <f t="shared" si="81"/>
        <v>0</v>
      </c>
      <c r="T61" s="39">
        <f t="shared" si="81"/>
        <v>0</v>
      </c>
      <c r="U61" s="39">
        <f t="shared" si="81"/>
        <v>0</v>
      </c>
      <c r="V61" s="39">
        <f t="shared" si="81"/>
        <v>0</v>
      </c>
      <c r="W61" s="39">
        <f t="shared" si="81"/>
        <v>0</v>
      </c>
      <c r="X61" s="39">
        <f t="shared" si="81"/>
        <v>0</v>
      </c>
      <c r="Y61" s="39">
        <f t="shared" si="81"/>
        <v>0</v>
      </c>
      <c r="Z61" s="39">
        <f t="shared" si="81"/>
        <v>0</v>
      </c>
      <c r="AA61" s="39">
        <f t="shared" si="81"/>
        <v>0</v>
      </c>
      <c r="AB61" s="39">
        <f t="shared" si="81"/>
        <v>0</v>
      </c>
      <c r="AC61" s="39">
        <f t="shared" si="81"/>
        <v>0</v>
      </c>
      <c r="AD61" s="39">
        <f t="shared" si="81"/>
        <v>0</v>
      </c>
      <c r="AE61" s="39">
        <f t="shared" si="81"/>
        <v>0</v>
      </c>
      <c r="AF61" s="39">
        <f t="shared" si="81"/>
        <v>0</v>
      </c>
      <c r="AG61" s="39">
        <f t="shared" si="81"/>
        <v>0</v>
      </c>
      <c r="AH61" s="39">
        <f t="shared" si="81"/>
        <v>0</v>
      </c>
      <c r="AI61" s="39">
        <f t="shared" si="81"/>
        <v>0</v>
      </c>
      <c r="AJ61" s="39">
        <f t="shared" si="81"/>
        <v>0</v>
      </c>
      <c r="AK61" s="39">
        <f t="shared" si="81"/>
        <v>0</v>
      </c>
      <c r="AL61" s="39">
        <f t="shared" si="81"/>
        <v>0</v>
      </c>
      <c r="AM61" s="39">
        <f t="shared" si="81"/>
        <v>0</v>
      </c>
      <c r="AN61" s="39">
        <f t="shared" si="81"/>
        <v>0</v>
      </c>
      <c r="AO61" s="39">
        <f t="shared" si="81"/>
        <v>0</v>
      </c>
      <c r="AP61" s="39">
        <f t="shared" ref="AP61:BU61" si="82">MAX(0, SUM(AP59:AP60))</f>
        <v>0</v>
      </c>
      <c r="AQ61" s="39">
        <f t="shared" si="82"/>
        <v>0</v>
      </c>
      <c r="AR61" s="39">
        <f t="shared" si="82"/>
        <v>0</v>
      </c>
      <c r="AS61" s="39">
        <f t="shared" si="82"/>
        <v>0</v>
      </c>
      <c r="AT61" s="39">
        <f t="shared" si="82"/>
        <v>0</v>
      </c>
      <c r="AU61" s="39">
        <f t="shared" si="82"/>
        <v>0</v>
      </c>
      <c r="AV61" s="39">
        <f t="shared" si="82"/>
        <v>0</v>
      </c>
      <c r="AW61" s="39">
        <f t="shared" si="82"/>
        <v>0</v>
      </c>
      <c r="AX61" s="39">
        <f t="shared" si="82"/>
        <v>0</v>
      </c>
      <c r="AY61" s="39">
        <f t="shared" si="82"/>
        <v>0</v>
      </c>
      <c r="AZ61" s="39">
        <f t="shared" si="82"/>
        <v>0</v>
      </c>
      <c r="BA61" s="39">
        <f t="shared" si="82"/>
        <v>0</v>
      </c>
      <c r="BB61" s="39">
        <f t="shared" si="82"/>
        <v>0</v>
      </c>
      <c r="BC61" s="39">
        <f t="shared" si="82"/>
        <v>0</v>
      </c>
      <c r="BD61" s="39">
        <f t="shared" si="82"/>
        <v>0</v>
      </c>
      <c r="BE61" s="39">
        <f t="shared" si="82"/>
        <v>0</v>
      </c>
      <c r="BF61" s="39">
        <f t="shared" si="82"/>
        <v>0</v>
      </c>
      <c r="BG61" s="39">
        <f t="shared" si="82"/>
        <v>0</v>
      </c>
      <c r="BH61" s="39">
        <f t="shared" si="82"/>
        <v>0</v>
      </c>
      <c r="BI61" s="39">
        <f t="shared" si="82"/>
        <v>0</v>
      </c>
      <c r="BJ61" s="39">
        <f t="shared" si="82"/>
        <v>0</v>
      </c>
      <c r="BK61" s="39">
        <f t="shared" si="82"/>
        <v>0</v>
      </c>
      <c r="BL61" s="39">
        <f t="shared" si="82"/>
        <v>0</v>
      </c>
      <c r="BM61" s="39">
        <f t="shared" si="82"/>
        <v>0</v>
      </c>
      <c r="BN61" s="39">
        <f t="shared" si="82"/>
        <v>0</v>
      </c>
      <c r="BO61" s="39">
        <f t="shared" si="82"/>
        <v>0</v>
      </c>
      <c r="BP61" s="39">
        <f t="shared" si="82"/>
        <v>0</v>
      </c>
      <c r="BQ61" s="39">
        <f t="shared" si="82"/>
        <v>0</v>
      </c>
      <c r="BR61" s="39">
        <f t="shared" si="82"/>
        <v>0</v>
      </c>
      <c r="BS61" s="39">
        <f t="shared" si="82"/>
        <v>0</v>
      </c>
      <c r="BT61" s="39">
        <f t="shared" si="82"/>
        <v>0</v>
      </c>
      <c r="BU61" s="39">
        <f t="shared" si="82"/>
        <v>0</v>
      </c>
      <c r="BV61" s="39">
        <f t="shared" ref="BV61:DA61" si="83">MAX(0, SUM(BV59:BV60))</f>
        <v>0</v>
      </c>
      <c r="BW61" s="39">
        <f t="shared" si="83"/>
        <v>0</v>
      </c>
      <c r="BX61" s="39">
        <f t="shared" si="83"/>
        <v>0</v>
      </c>
      <c r="BY61" s="39">
        <f t="shared" si="83"/>
        <v>0</v>
      </c>
      <c r="BZ61" s="39">
        <f t="shared" si="83"/>
        <v>0</v>
      </c>
      <c r="CA61" s="39">
        <f t="shared" si="83"/>
        <v>0</v>
      </c>
      <c r="CB61" s="39">
        <f t="shared" si="83"/>
        <v>0</v>
      </c>
      <c r="CC61" s="39">
        <f t="shared" si="83"/>
        <v>0</v>
      </c>
      <c r="CD61" s="39">
        <f t="shared" si="83"/>
        <v>0</v>
      </c>
      <c r="CE61" s="39">
        <f t="shared" si="83"/>
        <v>0</v>
      </c>
      <c r="CF61" s="39">
        <f t="shared" si="83"/>
        <v>0</v>
      </c>
      <c r="CG61" s="39">
        <f t="shared" si="83"/>
        <v>0</v>
      </c>
      <c r="CH61" s="39">
        <f t="shared" si="83"/>
        <v>0</v>
      </c>
      <c r="CI61" s="39">
        <f t="shared" si="83"/>
        <v>0</v>
      </c>
      <c r="CJ61" s="39">
        <f t="shared" si="83"/>
        <v>0</v>
      </c>
      <c r="CK61" s="39">
        <f t="shared" si="83"/>
        <v>0</v>
      </c>
      <c r="CL61" s="39">
        <f t="shared" si="83"/>
        <v>0</v>
      </c>
      <c r="CM61" s="39">
        <f t="shared" si="83"/>
        <v>0</v>
      </c>
      <c r="CN61" s="39">
        <f t="shared" si="83"/>
        <v>0</v>
      </c>
      <c r="CO61" s="39">
        <f t="shared" si="83"/>
        <v>0</v>
      </c>
      <c r="CP61" s="39">
        <f t="shared" si="83"/>
        <v>1278.5543096059353</v>
      </c>
      <c r="CQ61" s="39">
        <f t="shared" si="83"/>
        <v>1173.1197180760555</v>
      </c>
      <c r="CR61" s="39">
        <f t="shared" si="83"/>
        <v>1202.3979961424611</v>
      </c>
      <c r="CS61" s="39">
        <f t="shared" si="83"/>
        <v>1550.1896376666841</v>
      </c>
      <c r="CT61" s="39">
        <f t="shared" si="83"/>
        <v>1524.2748774807412</v>
      </c>
      <c r="CU61" s="39">
        <f t="shared" si="83"/>
        <v>1144.7716697459489</v>
      </c>
      <c r="CV61" s="39">
        <f t="shared" si="83"/>
        <v>1173.5895508107728</v>
      </c>
      <c r="CW61" s="39">
        <f t="shared" si="83"/>
        <v>1519.7980730857805</v>
      </c>
      <c r="CX61" s="39">
        <f t="shared" si="83"/>
        <v>1494.2390234932345</v>
      </c>
      <c r="CY61" s="39">
        <f t="shared" si="83"/>
        <v>1129.4587413564218</v>
      </c>
      <c r="CZ61" s="39">
        <f t="shared" si="83"/>
        <v>1132.1517318460606</v>
      </c>
      <c r="DA61" s="39">
        <f t="shared" si="83"/>
        <v>1489.5714948409466</v>
      </c>
      <c r="DB61" s="39">
        <f t="shared" ref="DB61:EG61" si="84">MAX(0, SUM(DB59:DB60))</f>
        <v>1464.343017484033</v>
      </c>
      <c r="DC61" s="39">
        <f t="shared" si="84"/>
        <v>1088.5942547585721</v>
      </c>
      <c r="DD61" s="39">
        <f t="shared" si="84"/>
        <v>1116.3629333641429</v>
      </c>
      <c r="DE61" s="39">
        <f t="shared" si="84"/>
        <v>1459.3532823753812</v>
      </c>
      <c r="DF61" s="39">
        <f t="shared" si="84"/>
        <v>1434.4353820320196</v>
      </c>
      <c r="DG61" s="39">
        <f t="shared" si="84"/>
        <v>1060.5555491619393</v>
      </c>
      <c r="DH61" s="39">
        <f t="shared" si="84"/>
        <v>1087.7841673418482</v>
      </c>
      <c r="DI61" s="39">
        <f t="shared" si="84"/>
        <v>1429.1486901541161</v>
      </c>
      <c r="DJ61" s="39">
        <f t="shared" si="84"/>
        <v>1404.5249688580641</v>
      </c>
      <c r="DK61" s="39">
        <f t="shared" si="84"/>
        <v>1032.4580432785156</v>
      </c>
      <c r="DL61" s="39">
        <f t="shared" si="84"/>
        <v>1059.1023048177681</v>
      </c>
      <c r="DM61" s="39">
        <f t="shared" si="84"/>
        <v>1398.8345880178972</v>
      </c>
      <c r="DN61" s="39">
        <f t="shared" si="84"/>
        <v>1373.3902049660355</v>
      </c>
      <c r="DO61" s="39">
        <f t="shared" si="84"/>
        <v>1161.4805186764718</v>
      </c>
      <c r="DP61" s="39">
        <f t="shared" si="84"/>
        <v>387.41287259472085</v>
      </c>
      <c r="DQ61" s="39">
        <f t="shared" si="84"/>
        <v>387.41278867315197</v>
      </c>
      <c r="DR61" s="39">
        <f t="shared" si="84"/>
        <v>387.41270473220249</v>
      </c>
      <c r="DS61" s="39">
        <f t="shared" si="84"/>
        <v>387.4126226048885</v>
      </c>
      <c r="DT61" s="39">
        <f t="shared" si="84"/>
        <v>387.4125395464041</v>
      </c>
      <c r="DU61" s="39">
        <f t="shared" si="84"/>
        <v>387.4124555603218</v>
      </c>
      <c r="DV61" s="39">
        <f t="shared" si="84"/>
        <v>387.41237156335455</v>
      </c>
      <c r="DW61" s="39">
        <f t="shared" si="84"/>
        <v>387.41228937708507</v>
      </c>
      <c r="DX61" s="39">
        <f t="shared" si="84"/>
        <v>387.41220626082833</v>
      </c>
      <c r="DY61" s="39">
        <f t="shared" si="84"/>
        <v>387.41212222164859</v>
      </c>
      <c r="DZ61" s="39">
        <f t="shared" si="84"/>
        <v>387.41203817131839</v>
      </c>
      <c r="EA61" s="39">
        <f t="shared" si="84"/>
        <v>387.41195593102805</v>
      </c>
      <c r="EB61" s="39">
        <f t="shared" si="84"/>
        <v>387.41187276697787</v>
      </c>
      <c r="EC61" s="39">
        <f t="shared" si="84"/>
        <v>387.4117886770901</v>
      </c>
      <c r="ED61" s="39">
        <f t="shared" si="84"/>
        <v>387.41170456782174</v>
      </c>
      <c r="EE61" s="39">
        <f t="shared" si="84"/>
        <v>387.41162135886668</v>
      </c>
      <c r="EF61" s="39">
        <f t="shared" si="84"/>
        <v>387.41153813599374</v>
      </c>
      <c r="EG61" s="39">
        <f t="shared" si="84"/>
        <v>387.41145398053061</v>
      </c>
      <c r="EH61" s="39">
        <f t="shared" ref="EH61:FM61" si="85">MAX(0, SUM(EH59:EH60))</f>
        <v>387.4113698136515</v>
      </c>
      <c r="EI61" s="39">
        <f t="shared" si="85"/>
        <v>387.41128746038481</v>
      </c>
      <c r="EJ61" s="39">
        <f t="shared" si="85"/>
        <v>387.41120418052736</v>
      </c>
      <c r="EK61" s="39">
        <f t="shared" si="85"/>
        <v>387.41111996665705</v>
      </c>
      <c r="EL61" s="39">
        <f t="shared" si="85"/>
        <v>387.41103573553005</v>
      </c>
      <c r="EM61" s="39">
        <f t="shared" si="85"/>
        <v>387.41095332564532</v>
      </c>
      <c r="EN61" s="39">
        <f t="shared" si="85"/>
        <v>387.41086999011634</v>
      </c>
      <c r="EO61" s="39">
        <f t="shared" si="85"/>
        <v>387.41078572686541</v>
      </c>
      <c r="EP61" s="39">
        <f t="shared" si="85"/>
        <v>387.41070145140208</v>
      </c>
      <c r="EQ61" s="39">
        <f t="shared" si="85"/>
        <v>387.41061899269079</v>
      </c>
      <c r="ER61" s="39">
        <f t="shared" si="85"/>
        <v>387.41053560332853</v>
      </c>
      <c r="ES61" s="39">
        <f t="shared" si="85"/>
        <v>387.41045127901555</v>
      </c>
      <c r="ET61" s="39">
        <f t="shared" si="85"/>
        <v>387.41036693664944</v>
      </c>
      <c r="EU61" s="39">
        <f t="shared" si="85"/>
        <v>387.41028349424164</v>
      </c>
      <c r="EV61" s="39">
        <f t="shared" si="85"/>
        <v>387.41020004264283</v>
      </c>
      <c r="EW61" s="39">
        <f t="shared" si="85"/>
        <v>387.41011566337397</v>
      </c>
      <c r="EX61" s="39">
        <f t="shared" si="85"/>
        <v>387.41003126737945</v>
      </c>
      <c r="EY61" s="39">
        <f t="shared" si="85"/>
        <v>387.4099486902378</v>
      </c>
      <c r="EZ61" s="39">
        <f t="shared" si="85"/>
        <v>387.40986518191704</v>
      </c>
      <c r="FA61" s="39">
        <f t="shared" si="85"/>
        <v>387.40978074344457</v>
      </c>
      <c r="FB61" s="39">
        <f t="shared" si="85"/>
        <v>387.40969628744995</v>
      </c>
      <c r="FC61" s="39">
        <f t="shared" si="85"/>
        <v>387.409613655768</v>
      </c>
      <c r="FD61" s="39">
        <f t="shared" si="85"/>
        <v>387.40953008914971</v>
      </c>
      <c r="FE61" s="39">
        <f t="shared" si="85"/>
        <v>387.40944558908416</v>
      </c>
      <c r="FF61" s="39">
        <f t="shared" si="85"/>
        <v>387.40936107096547</v>
      </c>
      <c r="FG61" s="39">
        <f t="shared" si="85"/>
        <v>387.40927837565312</v>
      </c>
      <c r="FH61" s="39">
        <f t="shared" si="85"/>
        <v>387.40919474968689</v>
      </c>
      <c r="FI61" s="39">
        <f t="shared" si="85"/>
        <v>387.40911019333805</v>
      </c>
      <c r="FJ61" s="39">
        <f t="shared" si="85"/>
        <v>387.4090256170777</v>
      </c>
      <c r="FK61" s="39">
        <f t="shared" si="85"/>
        <v>387.40894194883265</v>
      </c>
      <c r="FL61" s="39">
        <f t="shared" si="85"/>
        <v>387.40885826351848</v>
      </c>
      <c r="FM61" s="39">
        <f t="shared" si="85"/>
        <v>387.40877364584213</v>
      </c>
      <c r="FN61" s="39">
        <f t="shared" ref="FN61:GJ61" si="86">MAX(0, SUM(FN59:FN60))</f>
        <v>387.40868900931616</v>
      </c>
      <c r="FO61" s="39">
        <f t="shared" si="86"/>
        <v>387.40860619609288</v>
      </c>
      <c r="FP61" s="39">
        <f t="shared" si="86"/>
        <v>387.40852244329017</v>
      </c>
      <c r="FQ61" s="39">
        <f t="shared" si="86"/>
        <v>387.40843775419773</v>
      </c>
      <c r="FR61" s="39">
        <f t="shared" si="86"/>
        <v>387.40835305050354</v>
      </c>
      <c r="FS61" s="39">
        <f t="shared" si="86"/>
        <v>387.40827017287074</v>
      </c>
      <c r="FT61" s="39">
        <f t="shared" si="86"/>
        <v>387.40818635546805</v>
      </c>
      <c r="FU61" s="39">
        <f t="shared" si="86"/>
        <v>387.40810160345518</v>
      </c>
      <c r="FV61" s="39">
        <f t="shared" si="86"/>
        <v>387.40801683790244</v>
      </c>
      <c r="FW61" s="39">
        <f t="shared" si="86"/>
        <v>387.4079339049502</v>
      </c>
      <c r="FX61" s="39">
        <f t="shared" si="86"/>
        <v>387.40785003476464</v>
      </c>
      <c r="FY61" s="39">
        <f t="shared" si="86"/>
        <v>387.40776522567199</v>
      </c>
      <c r="FZ61" s="39">
        <f t="shared" si="86"/>
        <v>387.40768040569435</v>
      </c>
      <c r="GA61" s="39">
        <f t="shared" si="86"/>
        <v>387.4075964895535</v>
      </c>
      <c r="GB61" s="39">
        <f t="shared" si="86"/>
        <v>387.40751256343378</v>
      </c>
      <c r="GC61" s="39">
        <f t="shared" si="86"/>
        <v>387.40742769513747</v>
      </c>
      <c r="GD61" s="39">
        <f t="shared" si="86"/>
        <v>387.40734280905355</v>
      </c>
      <c r="GE61" s="39">
        <f t="shared" si="86"/>
        <v>387.40725975507377</v>
      </c>
      <c r="GF61" s="39">
        <f t="shared" si="86"/>
        <v>387.40717576435412</v>
      </c>
      <c r="GG61" s="39">
        <f t="shared" si="86"/>
        <v>387.40709084004004</v>
      </c>
      <c r="GH61" s="39">
        <f t="shared" si="86"/>
        <v>387.40700589607991</v>
      </c>
      <c r="GI61" s="39">
        <f t="shared" si="86"/>
        <v>387.40692277950865</v>
      </c>
      <c r="GJ61" s="39">
        <f t="shared" si="86"/>
        <v>387.40683872287599</v>
      </c>
    </row>
    <row r="63" spans="1:192" x14ac:dyDescent="0.25">
      <c r="E63" s="209" t="str">
        <f t="shared" ref="E63:AJ63" si="87" xml:space="preserve"> E$57</f>
        <v>Earnings available for dividend</v>
      </c>
      <c r="F63" s="209">
        <f t="shared" si="87"/>
        <v>0</v>
      </c>
      <c r="G63" s="209" t="str">
        <f t="shared" si="87"/>
        <v>$ 000s</v>
      </c>
      <c r="H63" s="209">
        <f t="shared" si="87"/>
        <v>0</v>
      </c>
      <c r="I63" s="209">
        <f t="shared" si="87"/>
        <v>0</v>
      </c>
      <c r="J63" s="209">
        <f t="shared" si="87"/>
        <v>0</v>
      </c>
      <c r="K63" s="209">
        <f t="shared" si="87"/>
        <v>0</v>
      </c>
      <c r="L63" s="209">
        <f t="shared" si="87"/>
        <v>0</v>
      </c>
      <c r="M63" s="209">
        <f t="shared" si="87"/>
        <v>0</v>
      </c>
      <c r="N63" s="209">
        <f t="shared" si="87"/>
        <v>0</v>
      </c>
      <c r="O63" s="209">
        <f t="shared" si="87"/>
        <v>0</v>
      </c>
      <c r="P63" s="209">
        <f t="shared" si="87"/>
        <v>0</v>
      </c>
      <c r="Q63" s="209">
        <f t="shared" si="87"/>
        <v>0</v>
      </c>
      <c r="R63" s="209">
        <f t="shared" si="87"/>
        <v>0</v>
      </c>
      <c r="S63" s="209">
        <f t="shared" si="87"/>
        <v>0</v>
      </c>
      <c r="T63" s="209">
        <f t="shared" si="87"/>
        <v>0</v>
      </c>
      <c r="U63" s="209">
        <f t="shared" si="87"/>
        <v>0</v>
      </c>
      <c r="V63" s="209">
        <f t="shared" si="87"/>
        <v>0</v>
      </c>
      <c r="W63" s="209">
        <f t="shared" si="87"/>
        <v>0</v>
      </c>
      <c r="X63" s="209">
        <f t="shared" si="87"/>
        <v>0</v>
      </c>
      <c r="Y63" s="209">
        <f t="shared" si="87"/>
        <v>0</v>
      </c>
      <c r="Z63" s="209">
        <f t="shared" si="87"/>
        <v>0</v>
      </c>
      <c r="AA63" s="209">
        <f t="shared" si="87"/>
        <v>0</v>
      </c>
      <c r="AB63" s="209">
        <f t="shared" si="87"/>
        <v>0</v>
      </c>
      <c r="AC63" s="209">
        <f t="shared" si="87"/>
        <v>0</v>
      </c>
      <c r="AD63" s="209">
        <f t="shared" si="87"/>
        <v>0</v>
      </c>
      <c r="AE63" s="209">
        <f t="shared" si="87"/>
        <v>0</v>
      </c>
      <c r="AF63" s="209">
        <f t="shared" si="87"/>
        <v>0</v>
      </c>
      <c r="AG63" s="209">
        <f t="shared" si="87"/>
        <v>0</v>
      </c>
      <c r="AH63" s="209">
        <f t="shared" si="87"/>
        <v>0</v>
      </c>
      <c r="AI63" s="209">
        <f t="shared" si="87"/>
        <v>0</v>
      </c>
      <c r="AJ63" s="209">
        <f t="shared" si="87"/>
        <v>0</v>
      </c>
      <c r="AK63" s="209">
        <f t="shared" ref="AK63:BP63" si="88" xml:space="preserve"> AK$57</f>
        <v>0</v>
      </c>
      <c r="AL63" s="209">
        <f t="shared" si="88"/>
        <v>0</v>
      </c>
      <c r="AM63" s="209">
        <f t="shared" si="88"/>
        <v>0</v>
      </c>
      <c r="AN63" s="209">
        <f t="shared" si="88"/>
        <v>0</v>
      </c>
      <c r="AO63" s="209">
        <f t="shared" si="88"/>
        <v>0</v>
      </c>
      <c r="AP63" s="209">
        <f t="shared" si="88"/>
        <v>0</v>
      </c>
      <c r="AQ63" s="209">
        <f t="shared" si="88"/>
        <v>0</v>
      </c>
      <c r="AR63" s="209">
        <f t="shared" si="88"/>
        <v>0</v>
      </c>
      <c r="AS63" s="209">
        <f t="shared" si="88"/>
        <v>0</v>
      </c>
      <c r="AT63" s="209">
        <f t="shared" si="88"/>
        <v>0</v>
      </c>
      <c r="AU63" s="209">
        <f t="shared" si="88"/>
        <v>0</v>
      </c>
      <c r="AV63" s="209">
        <f t="shared" si="88"/>
        <v>0</v>
      </c>
      <c r="AW63" s="209">
        <f t="shared" si="88"/>
        <v>0</v>
      </c>
      <c r="AX63" s="209">
        <f t="shared" si="88"/>
        <v>0</v>
      </c>
      <c r="AY63" s="209">
        <f t="shared" si="88"/>
        <v>0</v>
      </c>
      <c r="AZ63" s="209">
        <f t="shared" si="88"/>
        <v>0</v>
      </c>
      <c r="BA63" s="209">
        <f t="shared" si="88"/>
        <v>0</v>
      </c>
      <c r="BB63" s="209">
        <f t="shared" si="88"/>
        <v>0</v>
      </c>
      <c r="BC63" s="209">
        <f t="shared" si="88"/>
        <v>0</v>
      </c>
      <c r="BD63" s="209">
        <f t="shared" si="88"/>
        <v>0</v>
      </c>
      <c r="BE63" s="209">
        <f t="shared" si="88"/>
        <v>0</v>
      </c>
      <c r="BF63" s="209">
        <f t="shared" si="88"/>
        <v>0</v>
      </c>
      <c r="BG63" s="209">
        <f t="shared" si="88"/>
        <v>0</v>
      </c>
      <c r="BH63" s="209">
        <f t="shared" si="88"/>
        <v>0</v>
      </c>
      <c r="BI63" s="209">
        <f t="shared" si="88"/>
        <v>0</v>
      </c>
      <c r="BJ63" s="209">
        <f t="shared" si="88"/>
        <v>0</v>
      </c>
      <c r="BK63" s="209">
        <f t="shared" si="88"/>
        <v>0</v>
      </c>
      <c r="BL63" s="209">
        <f t="shared" si="88"/>
        <v>0</v>
      </c>
      <c r="BM63" s="209">
        <f t="shared" si="88"/>
        <v>0</v>
      </c>
      <c r="BN63" s="209">
        <f t="shared" si="88"/>
        <v>0</v>
      </c>
      <c r="BO63" s="209">
        <f t="shared" si="88"/>
        <v>0</v>
      </c>
      <c r="BP63" s="209">
        <f t="shared" si="88"/>
        <v>0</v>
      </c>
      <c r="BQ63" s="209">
        <f t="shared" ref="BQ63:CV63" si="89" xml:space="preserve"> BQ$57</f>
        <v>0</v>
      </c>
      <c r="BR63" s="209">
        <f t="shared" si="89"/>
        <v>0</v>
      </c>
      <c r="BS63" s="209">
        <f t="shared" si="89"/>
        <v>0</v>
      </c>
      <c r="BT63" s="209">
        <f t="shared" si="89"/>
        <v>0</v>
      </c>
      <c r="BU63" s="209">
        <f t="shared" si="89"/>
        <v>0</v>
      </c>
      <c r="BV63" s="209">
        <f t="shared" si="89"/>
        <v>0</v>
      </c>
      <c r="BW63" s="209">
        <f t="shared" si="89"/>
        <v>0</v>
      </c>
      <c r="BX63" s="209">
        <f t="shared" si="89"/>
        <v>0</v>
      </c>
      <c r="BY63" s="209">
        <f t="shared" si="89"/>
        <v>0</v>
      </c>
      <c r="BZ63" s="209">
        <f t="shared" si="89"/>
        <v>0</v>
      </c>
      <c r="CA63" s="209">
        <f t="shared" si="89"/>
        <v>0</v>
      </c>
      <c r="CB63" s="209">
        <f t="shared" si="89"/>
        <v>0</v>
      </c>
      <c r="CC63" s="209">
        <f t="shared" si="89"/>
        <v>0</v>
      </c>
      <c r="CD63" s="209">
        <f t="shared" si="89"/>
        <v>0</v>
      </c>
      <c r="CE63" s="209">
        <f t="shared" si="89"/>
        <v>0</v>
      </c>
      <c r="CF63" s="209">
        <f t="shared" si="89"/>
        <v>0</v>
      </c>
      <c r="CG63" s="209">
        <f t="shared" si="89"/>
        <v>0</v>
      </c>
      <c r="CH63" s="209">
        <f t="shared" si="89"/>
        <v>0</v>
      </c>
      <c r="CI63" s="209">
        <f t="shared" si="89"/>
        <v>0</v>
      </c>
      <c r="CJ63" s="209">
        <f t="shared" si="89"/>
        <v>0</v>
      </c>
      <c r="CK63" s="209">
        <f t="shared" si="89"/>
        <v>0</v>
      </c>
      <c r="CL63" s="209">
        <f t="shared" si="89"/>
        <v>0</v>
      </c>
      <c r="CM63" s="209">
        <f t="shared" si="89"/>
        <v>0</v>
      </c>
      <c r="CN63" s="209">
        <f t="shared" si="89"/>
        <v>0</v>
      </c>
      <c r="CO63" s="209">
        <f t="shared" si="89"/>
        <v>1173.4894284360412</v>
      </c>
      <c r="CP63" s="209">
        <f t="shared" si="89"/>
        <v>2377.9134653363117</v>
      </c>
      <c r="CQ63" s="209">
        <f t="shared" si="89"/>
        <v>2202.0411420220885</v>
      </c>
      <c r="CR63" s="209">
        <f t="shared" si="89"/>
        <v>2532.5747172280094</v>
      </c>
      <c r="CS63" s="209">
        <f t="shared" si="89"/>
        <v>2914.0242751755422</v>
      </c>
      <c r="CT63" s="209">
        <f t="shared" si="89"/>
        <v>2546.7108838620397</v>
      </c>
      <c r="CU63" s="209">
        <f t="shared" si="89"/>
        <v>2099.8007187134849</v>
      </c>
      <c r="CV63" s="209">
        <f t="shared" si="89"/>
        <v>2431.3701861598852</v>
      </c>
      <c r="CW63" s="209">
        <f t="shared" ref="CW63:EB63" si="90" xml:space="preserve"> CW$57</f>
        <v>2813.9170569230118</v>
      </c>
      <c r="CX63" s="209">
        <f t="shared" si="90"/>
        <v>2451.2789797980672</v>
      </c>
      <c r="CY63" s="209">
        <f t="shared" si="90"/>
        <v>2008.7175681861597</v>
      </c>
      <c r="CZ63" s="209">
        <f t="shared" si="90"/>
        <v>2327.9279069543281</v>
      </c>
      <c r="DA63" s="209">
        <f t="shared" si="90"/>
        <v>2723.8435481419592</v>
      </c>
      <c r="DB63" s="209">
        <f t="shared" si="90"/>
        <v>2365.3479580686653</v>
      </c>
      <c r="DC63" s="209">
        <f t="shared" si="90"/>
        <v>1926.56687270616</v>
      </c>
      <c r="DD63" s="209">
        <f t="shared" si="90"/>
        <v>2258.5509356546645</v>
      </c>
      <c r="DE63" s="209">
        <f t="shared" si="90"/>
        <v>2641.7695965251942</v>
      </c>
      <c r="DF63" s="209">
        <f t="shared" si="90"/>
        <v>2286.9815220471046</v>
      </c>
      <c r="DG63" s="209">
        <f t="shared" si="90"/>
        <v>1851.6481946593076</v>
      </c>
      <c r="DH63" s="209">
        <f t="shared" si="90"/>
        <v>2183.2458300730364</v>
      </c>
      <c r="DI63" s="209">
        <f t="shared" si="90"/>
        <v>2566.2250727038859</v>
      </c>
      <c r="DJ63" s="209">
        <f t="shared" si="90"/>
        <v>2214.7886618339908</v>
      </c>
      <c r="DK63" s="209">
        <f t="shared" si="90"/>
        <v>1782.5035718490738</v>
      </c>
      <c r="DL63" s="209">
        <f t="shared" si="90"/>
        <v>2113.3810591175911</v>
      </c>
      <c r="DM63" s="209">
        <f t="shared" si="90"/>
        <v>2495.8334145850358</v>
      </c>
      <c r="DN63" s="209">
        <f t="shared" si="90"/>
        <v>2147.4578344329384</v>
      </c>
      <c r="DO63" s="209">
        <f t="shared" si="90"/>
        <v>774.06756308419006</v>
      </c>
      <c r="DP63" s="209">
        <f t="shared" si="90"/>
        <v>0</v>
      </c>
      <c r="DQ63" s="209">
        <f t="shared" si="90"/>
        <v>0</v>
      </c>
      <c r="DR63" s="209">
        <f t="shared" si="90"/>
        <v>0</v>
      </c>
      <c r="DS63" s="209">
        <f t="shared" si="90"/>
        <v>0</v>
      </c>
      <c r="DT63" s="209">
        <f t="shared" si="90"/>
        <v>0</v>
      </c>
      <c r="DU63" s="209">
        <f t="shared" si="90"/>
        <v>0</v>
      </c>
      <c r="DV63" s="209">
        <f t="shared" si="90"/>
        <v>0</v>
      </c>
      <c r="DW63" s="209">
        <f t="shared" si="90"/>
        <v>0</v>
      </c>
      <c r="DX63" s="209">
        <f t="shared" si="90"/>
        <v>0</v>
      </c>
      <c r="DY63" s="209">
        <f t="shared" si="90"/>
        <v>0</v>
      </c>
      <c r="DZ63" s="209">
        <f t="shared" si="90"/>
        <v>0</v>
      </c>
      <c r="EA63" s="209">
        <f t="shared" si="90"/>
        <v>0</v>
      </c>
      <c r="EB63" s="209">
        <f t="shared" si="90"/>
        <v>0</v>
      </c>
      <c r="EC63" s="209">
        <f t="shared" ref="EC63:FH63" si="91" xml:space="preserve"> EC$57</f>
        <v>0</v>
      </c>
      <c r="ED63" s="209">
        <f t="shared" si="91"/>
        <v>0</v>
      </c>
      <c r="EE63" s="209">
        <f t="shared" si="91"/>
        <v>0</v>
      </c>
      <c r="EF63" s="209">
        <f t="shared" si="91"/>
        <v>0</v>
      </c>
      <c r="EG63" s="209">
        <f t="shared" si="91"/>
        <v>0</v>
      </c>
      <c r="EH63" s="209">
        <f t="shared" si="91"/>
        <v>0</v>
      </c>
      <c r="EI63" s="209">
        <f t="shared" si="91"/>
        <v>0</v>
      </c>
      <c r="EJ63" s="209">
        <f t="shared" si="91"/>
        <v>0</v>
      </c>
      <c r="EK63" s="209">
        <f t="shared" si="91"/>
        <v>0</v>
      </c>
      <c r="EL63" s="209">
        <f t="shared" si="91"/>
        <v>0</v>
      </c>
      <c r="EM63" s="209">
        <f t="shared" si="91"/>
        <v>0</v>
      </c>
      <c r="EN63" s="209">
        <f t="shared" si="91"/>
        <v>0</v>
      </c>
      <c r="EO63" s="209">
        <f t="shared" si="91"/>
        <v>0</v>
      </c>
      <c r="EP63" s="209">
        <f t="shared" si="91"/>
        <v>0</v>
      </c>
      <c r="EQ63" s="209">
        <f t="shared" si="91"/>
        <v>0</v>
      </c>
      <c r="ER63" s="209">
        <f t="shared" si="91"/>
        <v>0</v>
      </c>
      <c r="ES63" s="209">
        <f t="shared" si="91"/>
        <v>0</v>
      </c>
      <c r="ET63" s="209">
        <f t="shared" si="91"/>
        <v>0</v>
      </c>
      <c r="EU63" s="209">
        <f t="shared" si="91"/>
        <v>0</v>
      </c>
      <c r="EV63" s="209">
        <f t="shared" si="91"/>
        <v>0</v>
      </c>
      <c r="EW63" s="209">
        <f t="shared" si="91"/>
        <v>0</v>
      </c>
      <c r="EX63" s="209">
        <f t="shared" si="91"/>
        <v>0</v>
      </c>
      <c r="EY63" s="209">
        <f t="shared" si="91"/>
        <v>0</v>
      </c>
      <c r="EZ63" s="209">
        <f t="shared" si="91"/>
        <v>0</v>
      </c>
      <c r="FA63" s="209">
        <f t="shared" si="91"/>
        <v>0</v>
      </c>
      <c r="FB63" s="209">
        <f t="shared" si="91"/>
        <v>0</v>
      </c>
      <c r="FC63" s="209">
        <f t="shared" si="91"/>
        <v>0</v>
      </c>
      <c r="FD63" s="209">
        <f t="shared" si="91"/>
        <v>0</v>
      </c>
      <c r="FE63" s="209">
        <f t="shared" si="91"/>
        <v>0</v>
      </c>
      <c r="FF63" s="209">
        <f t="shared" si="91"/>
        <v>0</v>
      </c>
      <c r="FG63" s="209">
        <f t="shared" si="91"/>
        <v>0</v>
      </c>
      <c r="FH63" s="209">
        <f t="shared" si="91"/>
        <v>0</v>
      </c>
      <c r="FI63" s="209">
        <f t="shared" ref="FI63:GJ63" si="92" xml:space="preserve"> FI$57</f>
        <v>0</v>
      </c>
      <c r="FJ63" s="209">
        <f t="shared" si="92"/>
        <v>0</v>
      </c>
      <c r="FK63" s="209">
        <f t="shared" si="92"/>
        <v>0</v>
      </c>
      <c r="FL63" s="209">
        <f t="shared" si="92"/>
        <v>0</v>
      </c>
      <c r="FM63" s="209">
        <f t="shared" si="92"/>
        <v>0</v>
      </c>
      <c r="FN63" s="209">
        <f t="shared" si="92"/>
        <v>0</v>
      </c>
      <c r="FO63" s="209">
        <f t="shared" si="92"/>
        <v>0</v>
      </c>
      <c r="FP63" s="209">
        <f t="shared" si="92"/>
        <v>0</v>
      </c>
      <c r="FQ63" s="209">
        <f t="shared" si="92"/>
        <v>0</v>
      </c>
      <c r="FR63" s="209">
        <f t="shared" si="92"/>
        <v>0</v>
      </c>
      <c r="FS63" s="209">
        <f t="shared" si="92"/>
        <v>0</v>
      </c>
      <c r="FT63" s="209">
        <f t="shared" si="92"/>
        <v>0</v>
      </c>
      <c r="FU63" s="209">
        <f t="shared" si="92"/>
        <v>0</v>
      </c>
      <c r="FV63" s="209">
        <f t="shared" si="92"/>
        <v>0</v>
      </c>
      <c r="FW63" s="209">
        <f t="shared" si="92"/>
        <v>0</v>
      </c>
      <c r="FX63" s="209">
        <f t="shared" si="92"/>
        <v>0</v>
      </c>
      <c r="FY63" s="209">
        <f t="shared" si="92"/>
        <v>0</v>
      </c>
      <c r="FZ63" s="209">
        <f t="shared" si="92"/>
        <v>0</v>
      </c>
      <c r="GA63" s="209">
        <f t="shared" si="92"/>
        <v>0</v>
      </c>
      <c r="GB63" s="209">
        <f t="shared" si="92"/>
        <v>0</v>
      </c>
      <c r="GC63" s="209">
        <f t="shared" si="92"/>
        <v>0</v>
      </c>
      <c r="GD63" s="209">
        <f t="shared" si="92"/>
        <v>0</v>
      </c>
      <c r="GE63" s="209">
        <f t="shared" si="92"/>
        <v>0</v>
      </c>
      <c r="GF63" s="209">
        <f t="shared" si="92"/>
        <v>0</v>
      </c>
      <c r="GG63" s="209">
        <f t="shared" si="92"/>
        <v>0</v>
      </c>
      <c r="GH63" s="209">
        <f t="shared" si="92"/>
        <v>0</v>
      </c>
      <c r="GI63" s="209">
        <f t="shared" si="92"/>
        <v>0</v>
      </c>
      <c r="GJ63" s="209">
        <f t="shared" si="92"/>
        <v>0</v>
      </c>
    </row>
    <row r="64" spans="1:192" x14ac:dyDescent="0.25">
      <c r="E64" s="209" t="str">
        <f t="shared" ref="E64:AJ64" si="93" xml:space="preserve"> E$61</f>
        <v>Cash available for dividends</v>
      </c>
      <c r="F64" s="209">
        <f t="shared" si="93"/>
        <v>0</v>
      </c>
      <c r="G64" s="209" t="str">
        <f t="shared" si="93"/>
        <v>$ 000s</v>
      </c>
      <c r="H64" s="209">
        <f t="shared" si="93"/>
        <v>0</v>
      </c>
      <c r="I64" s="209">
        <f t="shared" si="93"/>
        <v>0</v>
      </c>
      <c r="J64" s="209">
        <f t="shared" si="93"/>
        <v>0</v>
      </c>
      <c r="K64" s="209">
        <f t="shared" si="93"/>
        <v>0</v>
      </c>
      <c r="L64" s="209">
        <f t="shared" si="93"/>
        <v>0</v>
      </c>
      <c r="M64" s="209">
        <f t="shared" si="93"/>
        <v>0</v>
      </c>
      <c r="N64" s="209">
        <f t="shared" si="93"/>
        <v>0</v>
      </c>
      <c r="O64" s="209">
        <f t="shared" si="93"/>
        <v>5.2956929721403867E-6</v>
      </c>
      <c r="P64" s="209">
        <f t="shared" si="93"/>
        <v>1.3557932106778026E-5</v>
      </c>
      <c r="Q64" s="209">
        <f t="shared" si="93"/>
        <v>2.2001009710947983E-5</v>
      </c>
      <c r="R64" s="209">
        <f t="shared" si="93"/>
        <v>1.1101700692961458E-4</v>
      </c>
      <c r="S64" s="209">
        <f t="shared" si="93"/>
        <v>0</v>
      </c>
      <c r="T64" s="209">
        <f t="shared" si="93"/>
        <v>0</v>
      </c>
      <c r="U64" s="209">
        <f t="shared" si="93"/>
        <v>0</v>
      </c>
      <c r="V64" s="209">
        <f t="shared" si="93"/>
        <v>0</v>
      </c>
      <c r="W64" s="209">
        <f t="shared" si="93"/>
        <v>0</v>
      </c>
      <c r="X64" s="209">
        <f t="shared" si="93"/>
        <v>0</v>
      </c>
      <c r="Y64" s="209">
        <f t="shared" si="93"/>
        <v>0</v>
      </c>
      <c r="Z64" s="209">
        <f t="shared" si="93"/>
        <v>0</v>
      </c>
      <c r="AA64" s="209">
        <f t="shared" si="93"/>
        <v>0</v>
      </c>
      <c r="AB64" s="209">
        <f t="shared" si="93"/>
        <v>0</v>
      </c>
      <c r="AC64" s="209">
        <f t="shared" si="93"/>
        <v>0</v>
      </c>
      <c r="AD64" s="209">
        <f t="shared" si="93"/>
        <v>0</v>
      </c>
      <c r="AE64" s="209">
        <f t="shared" si="93"/>
        <v>0</v>
      </c>
      <c r="AF64" s="209">
        <f t="shared" si="93"/>
        <v>0</v>
      </c>
      <c r="AG64" s="209">
        <f t="shared" si="93"/>
        <v>0</v>
      </c>
      <c r="AH64" s="209">
        <f t="shared" si="93"/>
        <v>0</v>
      </c>
      <c r="AI64" s="209">
        <f t="shared" si="93"/>
        <v>0</v>
      </c>
      <c r="AJ64" s="209">
        <f t="shared" si="93"/>
        <v>0</v>
      </c>
      <c r="AK64" s="209">
        <f t="shared" ref="AK64:BP64" si="94" xml:space="preserve"> AK$61</f>
        <v>0</v>
      </c>
      <c r="AL64" s="209">
        <f t="shared" si="94"/>
        <v>0</v>
      </c>
      <c r="AM64" s="209">
        <f t="shared" si="94"/>
        <v>0</v>
      </c>
      <c r="AN64" s="209">
        <f t="shared" si="94"/>
        <v>0</v>
      </c>
      <c r="AO64" s="209">
        <f t="shared" si="94"/>
        <v>0</v>
      </c>
      <c r="AP64" s="209">
        <f t="shared" si="94"/>
        <v>0</v>
      </c>
      <c r="AQ64" s="209">
        <f t="shared" si="94"/>
        <v>0</v>
      </c>
      <c r="AR64" s="209">
        <f t="shared" si="94"/>
        <v>0</v>
      </c>
      <c r="AS64" s="209">
        <f t="shared" si="94"/>
        <v>0</v>
      </c>
      <c r="AT64" s="209">
        <f t="shared" si="94"/>
        <v>0</v>
      </c>
      <c r="AU64" s="209">
        <f t="shared" si="94"/>
        <v>0</v>
      </c>
      <c r="AV64" s="209">
        <f t="shared" si="94"/>
        <v>0</v>
      </c>
      <c r="AW64" s="209">
        <f t="shared" si="94"/>
        <v>0</v>
      </c>
      <c r="AX64" s="209">
        <f t="shared" si="94"/>
        <v>0</v>
      </c>
      <c r="AY64" s="209">
        <f t="shared" si="94"/>
        <v>0</v>
      </c>
      <c r="AZ64" s="209">
        <f t="shared" si="94"/>
        <v>0</v>
      </c>
      <c r="BA64" s="209">
        <f t="shared" si="94"/>
        <v>0</v>
      </c>
      <c r="BB64" s="209">
        <f t="shared" si="94"/>
        <v>0</v>
      </c>
      <c r="BC64" s="209">
        <f t="shared" si="94"/>
        <v>0</v>
      </c>
      <c r="BD64" s="209">
        <f t="shared" si="94"/>
        <v>0</v>
      </c>
      <c r="BE64" s="209">
        <f t="shared" si="94"/>
        <v>0</v>
      </c>
      <c r="BF64" s="209">
        <f t="shared" si="94"/>
        <v>0</v>
      </c>
      <c r="BG64" s="209">
        <f t="shared" si="94"/>
        <v>0</v>
      </c>
      <c r="BH64" s="209">
        <f t="shared" si="94"/>
        <v>0</v>
      </c>
      <c r="BI64" s="209">
        <f t="shared" si="94"/>
        <v>0</v>
      </c>
      <c r="BJ64" s="209">
        <f t="shared" si="94"/>
        <v>0</v>
      </c>
      <c r="BK64" s="209">
        <f t="shared" si="94"/>
        <v>0</v>
      </c>
      <c r="BL64" s="209">
        <f t="shared" si="94"/>
        <v>0</v>
      </c>
      <c r="BM64" s="209">
        <f t="shared" si="94"/>
        <v>0</v>
      </c>
      <c r="BN64" s="209">
        <f t="shared" si="94"/>
        <v>0</v>
      </c>
      <c r="BO64" s="209">
        <f t="shared" si="94"/>
        <v>0</v>
      </c>
      <c r="BP64" s="209">
        <f t="shared" si="94"/>
        <v>0</v>
      </c>
      <c r="BQ64" s="209">
        <f t="shared" ref="BQ64:CV64" si="95" xml:space="preserve"> BQ$61</f>
        <v>0</v>
      </c>
      <c r="BR64" s="209">
        <f t="shared" si="95"/>
        <v>0</v>
      </c>
      <c r="BS64" s="209">
        <f t="shared" si="95"/>
        <v>0</v>
      </c>
      <c r="BT64" s="209">
        <f t="shared" si="95"/>
        <v>0</v>
      </c>
      <c r="BU64" s="209">
        <f t="shared" si="95"/>
        <v>0</v>
      </c>
      <c r="BV64" s="209">
        <f t="shared" si="95"/>
        <v>0</v>
      </c>
      <c r="BW64" s="209">
        <f t="shared" si="95"/>
        <v>0</v>
      </c>
      <c r="BX64" s="209">
        <f t="shared" si="95"/>
        <v>0</v>
      </c>
      <c r="BY64" s="209">
        <f t="shared" si="95"/>
        <v>0</v>
      </c>
      <c r="BZ64" s="209">
        <f t="shared" si="95"/>
        <v>0</v>
      </c>
      <c r="CA64" s="209">
        <f t="shared" si="95"/>
        <v>0</v>
      </c>
      <c r="CB64" s="209">
        <f t="shared" si="95"/>
        <v>0</v>
      </c>
      <c r="CC64" s="209">
        <f t="shared" si="95"/>
        <v>0</v>
      </c>
      <c r="CD64" s="209">
        <f t="shared" si="95"/>
        <v>0</v>
      </c>
      <c r="CE64" s="209">
        <f t="shared" si="95"/>
        <v>0</v>
      </c>
      <c r="CF64" s="209">
        <f t="shared" si="95"/>
        <v>0</v>
      </c>
      <c r="CG64" s="209">
        <f t="shared" si="95"/>
        <v>0</v>
      </c>
      <c r="CH64" s="209">
        <f t="shared" si="95"/>
        <v>0</v>
      </c>
      <c r="CI64" s="209">
        <f t="shared" si="95"/>
        <v>0</v>
      </c>
      <c r="CJ64" s="209">
        <f t="shared" si="95"/>
        <v>0</v>
      </c>
      <c r="CK64" s="209">
        <f t="shared" si="95"/>
        <v>0</v>
      </c>
      <c r="CL64" s="209">
        <f t="shared" si="95"/>
        <v>0</v>
      </c>
      <c r="CM64" s="209">
        <f t="shared" si="95"/>
        <v>0</v>
      </c>
      <c r="CN64" s="209">
        <f t="shared" si="95"/>
        <v>0</v>
      </c>
      <c r="CO64" s="209">
        <f t="shared" si="95"/>
        <v>0</v>
      </c>
      <c r="CP64" s="209">
        <f t="shared" si="95"/>
        <v>1278.5543096059353</v>
      </c>
      <c r="CQ64" s="209">
        <f t="shared" si="95"/>
        <v>1173.1197180760555</v>
      </c>
      <c r="CR64" s="209">
        <f t="shared" si="95"/>
        <v>1202.3979961424611</v>
      </c>
      <c r="CS64" s="209">
        <f t="shared" si="95"/>
        <v>1550.1896376666841</v>
      </c>
      <c r="CT64" s="209">
        <f t="shared" si="95"/>
        <v>1524.2748774807412</v>
      </c>
      <c r="CU64" s="209">
        <f t="shared" si="95"/>
        <v>1144.7716697459489</v>
      </c>
      <c r="CV64" s="209">
        <f t="shared" si="95"/>
        <v>1173.5895508107728</v>
      </c>
      <c r="CW64" s="209">
        <f t="shared" ref="CW64:EB64" si="96" xml:space="preserve"> CW$61</f>
        <v>1519.7980730857805</v>
      </c>
      <c r="CX64" s="209">
        <f t="shared" si="96"/>
        <v>1494.2390234932345</v>
      </c>
      <c r="CY64" s="209">
        <f t="shared" si="96"/>
        <v>1129.4587413564218</v>
      </c>
      <c r="CZ64" s="209">
        <f t="shared" si="96"/>
        <v>1132.1517318460606</v>
      </c>
      <c r="DA64" s="209">
        <f t="shared" si="96"/>
        <v>1489.5714948409466</v>
      </c>
      <c r="DB64" s="209">
        <f t="shared" si="96"/>
        <v>1464.343017484033</v>
      </c>
      <c r="DC64" s="209">
        <f t="shared" si="96"/>
        <v>1088.5942547585721</v>
      </c>
      <c r="DD64" s="209">
        <f t="shared" si="96"/>
        <v>1116.3629333641429</v>
      </c>
      <c r="DE64" s="209">
        <f t="shared" si="96"/>
        <v>1459.3532823753812</v>
      </c>
      <c r="DF64" s="209">
        <f t="shared" si="96"/>
        <v>1434.4353820320196</v>
      </c>
      <c r="DG64" s="209">
        <f t="shared" si="96"/>
        <v>1060.5555491619393</v>
      </c>
      <c r="DH64" s="209">
        <f t="shared" si="96"/>
        <v>1087.7841673418482</v>
      </c>
      <c r="DI64" s="209">
        <f t="shared" si="96"/>
        <v>1429.1486901541161</v>
      </c>
      <c r="DJ64" s="209">
        <f t="shared" si="96"/>
        <v>1404.5249688580641</v>
      </c>
      <c r="DK64" s="209">
        <f t="shared" si="96"/>
        <v>1032.4580432785156</v>
      </c>
      <c r="DL64" s="209">
        <f t="shared" si="96"/>
        <v>1059.1023048177681</v>
      </c>
      <c r="DM64" s="209">
        <f t="shared" si="96"/>
        <v>1398.8345880178972</v>
      </c>
      <c r="DN64" s="209">
        <f t="shared" si="96"/>
        <v>1373.3902049660355</v>
      </c>
      <c r="DO64" s="209">
        <f t="shared" si="96"/>
        <v>1161.4805186764718</v>
      </c>
      <c r="DP64" s="209">
        <f t="shared" si="96"/>
        <v>387.41287259472085</v>
      </c>
      <c r="DQ64" s="209">
        <f t="shared" si="96"/>
        <v>387.41278867315197</v>
      </c>
      <c r="DR64" s="209">
        <f t="shared" si="96"/>
        <v>387.41270473220249</v>
      </c>
      <c r="DS64" s="209">
        <f t="shared" si="96"/>
        <v>387.4126226048885</v>
      </c>
      <c r="DT64" s="209">
        <f t="shared" si="96"/>
        <v>387.4125395464041</v>
      </c>
      <c r="DU64" s="209">
        <f t="shared" si="96"/>
        <v>387.4124555603218</v>
      </c>
      <c r="DV64" s="209">
        <f t="shared" si="96"/>
        <v>387.41237156335455</v>
      </c>
      <c r="DW64" s="209">
        <f t="shared" si="96"/>
        <v>387.41228937708507</v>
      </c>
      <c r="DX64" s="209">
        <f t="shared" si="96"/>
        <v>387.41220626082833</v>
      </c>
      <c r="DY64" s="209">
        <f t="shared" si="96"/>
        <v>387.41212222164859</v>
      </c>
      <c r="DZ64" s="209">
        <f t="shared" si="96"/>
        <v>387.41203817131839</v>
      </c>
      <c r="EA64" s="209">
        <f t="shared" si="96"/>
        <v>387.41195593102805</v>
      </c>
      <c r="EB64" s="209">
        <f t="shared" si="96"/>
        <v>387.41187276697787</v>
      </c>
      <c r="EC64" s="209">
        <f t="shared" ref="EC64:FH64" si="97" xml:space="preserve"> EC$61</f>
        <v>387.4117886770901</v>
      </c>
      <c r="ED64" s="209">
        <f t="shared" si="97"/>
        <v>387.41170456782174</v>
      </c>
      <c r="EE64" s="209">
        <f t="shared" si="97"/>
        <v>387.41162135886668</v>
      </c>
      <c r="EF64" s="209">
        <f t="shared" si="97"/>
        <v>387.41153813599374</v>
      </c>
      <c r="EG64" s="209">
        <f t="shared" si="97"/>
        <v>387.41145398053061</v>
      </c>
      <c r="EH64" s="209">
        <f t="shared" si="97"/>
        <v>387.4113698136515</v>
      </c>
      <c r="EI64" s="209">
        <f t="shared" si="97"/>
        <v>387.41128746038481</v>
      </c>
      <c r="EJ64" s="209">
        <f t="shared" si="97"/>
        <v>387.41120418052736</v>
      </c>
      <c r="EK64" s="209">
        <f t="shared" si="97"/>
        <v>387.41111996665705</v>
      </c>
      <c r="EL64" s="209">
        <f t="shared" si="97"/>
        <v>387.41103573553005</v>
      </c>
      <c r="EM64" s="209">
        <f t="shared" si="97"/>
        <v>387.41095332564532</v>
      </c>
      <c r="EN64" s="209">
        <f t="shared" si="97"/>
        <v>387.41086999011634</v>
      </c>
      <c r="EO64" s="209">
        <f t="shared" si="97"/>
        <v>387.41078572686541</v>
      </c>
      <c r="EP64" s="209">
        <f t="shared" si="97"/>
        <v>387.41070145140208</v>
      </c>
      <c r="EQ64" s="209">
        <f t="shared" si="97"/>
        <v>387.41061899269079</v>
      </c>
      <c r="ER64" s="209">
        <f t="shared" si="97"/>
        <v>387.41053560332853</v>
      </c>
      <c r="ES64" s="209">
        <f t="shared" si="97"/>
        <v>387.41045127901555</v>
      </c>
      <c r="ET64" s="209">
        <f t="shared" si="97"/>
        <v>387.41036693664944</v>
      </c>
      <c r="EU64" s="209">
        <f t="shared" si="97"/>
        <v>387.41028349424164</v>
      </c>
      <c r="EV64" s="209">
        <f t="shared" si="97"/>
        <v>387.41020004264283</v>
      </c>
      <c r="EW64" s="209">
        <f t="shared" si="97"/>
        <v>387.41011566337397</v>
      </c>
      <c r="EX64" s="209">
        <f t="shared" si="97"/>
        <v>387.41003126737945</v>
      </c>
      <c r="EY64" s="209">
        <f t="shared" si="97"/>
        <v>387.4099486902378</v>
      </c>
      <c r="EZ64" s="209">
        <f t="shared" si="97"/>
        <v>387.40986518191704</v>
      </c>
      <c r="FA64" s="209">
        <f t="shared" si="97"/>
        <v>387.40978074344457</v>
      </c>
      <c r="FB64" s="209">
        <f t="shared" si="97"/>
        <v>387.40969628744995</v>
      </c>
      <c r="FC64" s="209">
        <f t="shared" si="97"/>
        <v>387.409613655768</v>
      </c>
      <c r="FD64" s="209">
        <f t="shared" si="97"/>
        <v>387.40953008914971</v>
      </c>
      <c r="FE64" s="209">
        <f t="shared" si="97"/>
        <v>387.40944558908416</v>
      </c>
      <c r="FF64" s="209">
        <f t="shared" si="97"/>
        <v>387.40936107096547</v>
      </c>
      <c r="FG64" s="209">
        <f t="shared" si="97"/>
        <v>387.40927837565312</v>
      </c>
      <c r="FH64" s="209">
        <f t="shared" si="97"/>
        <v>387.40919474968689</v>
      </c>
      <c r="FI64" s="209">
        <f t="shared" ref="FI64:GJ64" si="98" xml:space="preserve"> FI$61</f>
        <v>387.40911019333805</v>
      </c>
      <c r="FJ64" s="209">
        <f t="shared" si="98"/>
        <v>387.4090256170777</v>
      </c>
      <c r="FK64" s="209">
        <f t="shared" si="98"/>
        <v>387.40894194883265</v>
      </c>
      <c r="FL64" s="209">
        <f t="shared" si="98"/>
        <v>387.40885826351848</v>
      </c>
      <c r="FM64" s="209">
        <f t="shared" si="98"/>
        <v>387.40877364584213</v>
      </c>
      <c r="FN64" s="209">
        <f t="shared" si="98"/>
        <v>387.40868900931616</v>
      </c>
      <c r="FO64" s="209">
        <f t="shared" si="98"/>
        <v>387.40860619609288</v>
      </c>
      <c r="FP64" s="209">
        <f t="shared" si="98"/>
        <v>387.40852244329017</v>
      </c>
      <c r="FQ64" s="209">
        <f t="shared" si="98"/>
        <v>387.40843775419773</v>
      </c>
      <c r="FR64" s="209">
        <f t="shared" si="98"/>
        <v>387.40835305050354</v>
      </c>
      <c r="FS64" s="209">
        <f t="shared" si="98"/>
        <v>387.40827017287074</v>
      </c>
      <c r="FT64" s="209">
        <f t="shared" si="98"/>
        <v>387.40818635546805</v>
      </c>
      <c r="FU64" s="209">
        <f t="shared" si="98"/>
        <v>387.40810160345518</v>
      </c>
      <c r="FV64" s="209">
        <f t="shared" si="98"/>
        <v>387.40801683790244</v>
      </c>
      <c r="FW64" s="209">
        <f t="shared" si="98"/>
        <v>387.4079339049502</v>
      </c>
      <c r="FX64" s="209">
        <f t="shared" si="98"/>
        <v>387.40785003476464</v>
      </c>
      <c r="FY64" s="209">
        <f t="shared" si="98"/>
        <v>387.40776522567199</v>
      </c>
      <c r="FZ64" s="209">
        <f t="shared" si="98"/>
        <v>387.40768040569435</v>
      </c>
      <c r="GA64" s="209">
        <f t="shared" si="98"/>
        <v>387.4075964895535</v>
      </c>
      <c r="GB64" s="209">
        <f t="shared" si="98"/>
        <v>387.40751256343378</v>
      </c>
      <c r="GC64" s="209">
        <f t="shared" si="98"/>
        <v>387.40742769513747</v>
      </c>
      <c r="GD64" s="209">
        <f t="shared" si="98"/>
        <v>387.40734280905355</v>
      </c>
      <c r="GE64" s="209">
        <f t="shared" si="98"/>
        <v>387.40725975507377</v>
      </c>
      <c r="GF64" s="209">
        <f t="shared" si="98"/>
        <v>387.40717576435412</v>
      </c>
      <c r="GG64" s="209">
        <f t="shared" si="98"/>
        <v>387.40709084004004</v>
      </c>
      <c r="GH64" s="209">
        <f t="shared" si="98"/>
        <v>387.40700589607991</v>
      </c>
      <c r="GI64" s="209">
        <f t="shared" si="98"/>
        <v>387.40692277950865</v>
      </c>
      <c r="GJ64" s="209">
        <f t="shared" si="98"/>
        <v>387.40683872287599</v>
      </c>
    </row>
    <row r="65" spans="1:192" x14ac:dyDescent="0.25">
      <c r="A65" s="147"/>
      <c r="B65" s="147"/>
      <c r="C65" s="148"/>
      <c r="D65" s="149"/>
      <c r="E65" s="198" t="s">
        <v>175</v>
      </c>
      <c r="F65" s="198"/>
      <c r="G65" s="198" t="str">
        <f xml:space="preserve"> SMU</f>
        <v>$ 000s</v>
      </c>
      <c r="H65" s="198">
        <f xml:space="preserve"> SUM(J65:GJ65)</f>
        <v>32995.071773845564</v>
      </c>
      <c r="I65" s="150"/>
      <c r="J65" s="198">
        <f t="shared" ref="J65:AO65" si="99" xml:space="preserve"> MIN(J63:J64)</f>
        <v>0</v>
      </c>
      <c r="K65" s="198">
        <f t="shared" si="99"/>
        <v>0</v>
      </c>
      <c r="L65" s="198">
        <f t="shared" si="99"/>
        <v>0</v>
      </c>
      <c r="M65" s="198">
        <f t="shared" si="99"/>
        <v>0</v>
      </c>
      <c r="N65" s="198">
        <f t="shared" si="99"/>
        <v>0</v>
      </c>
      <c r="O65" s="198">
        <f t="shared" si="99"/>
        <v>0</v>
      </c>
      <c r="P65" s="198">
        <f t="shared" si="99"/>
        <v>0</v>
      </c>
      <c r="Q65" s="198">
        <f t="shared" si="99"/>
        <v>0</v>
      </c>
      <c r="R65" s="198">
        <f t="shared" si="99"/>
        <v>0</v>
      </c>
      <c r="S65" s="198">
        <f t="shared" si="99"/>
        <v>0</v>
      </c>
      <c r="T65" s="198">
        <f t="shared" si="99"/>
        <v>0</v>
      </c>
      <c r="U65" s="198">
        <f t="shared" si="99"/>
        <v>0</v>
      </c>
      <c r="V65" s="198">
        <f t="shared" si="99"/>
        <v>0</v>
      </c>
      <c r="W65" s="198">
        <f t="shared" si="99"/>
        <v>0</v>
      </c>
      <c r="X65" s="198">
        <f t="shared" si="99"/>
        <v>0</v>
      </c>
      <c r="Y65" s="198">
        <f t="shared" si="99"/>
        <v>0</v>
      </c>
      <c r="Z65" s="198">
        <f t="shared" si="99"/>
        <v>0</v>
      </c>
      <c r="AA65" s="198">
        <f t="shared" si="99"/>
        <v>0</v>
      </c>
      <c r="AB65" s="198">
        <f t="shared" si="99"/>
        <v>0</v>
      </c>
      <c r="AC65" s="198">
        <f t="shared" si="99"/>
        <v>0</v>
      </c>
      <c r="AD65" s="198">
        <f t="shared" si="99"/>
        <v>0</v>
      </c>
      <c r="AE65" s="198">
        <f t="shared" si="99"/>
        <v>0</v>
      </c>
      <c r="AF65" s="198">
        <f t="shared" si="99"/>
        <v>0</v>
      </c>
      <c r="AG65" s="198">
        <f t="shared" si="99"/>
        <v>0</v>
      </c>
      <c r="AH65" s="198">
        <f t="shared" si="99"/>
        <v>0</v>
      </c>
      <c r="AI65" s="198">
        <f t="shared" si="99"/>
        <v>0</v>
      </c>
      <c r="AJ65" s="198">
        <f t="shared" si="99"/>
        <v>0</v>
      </c>
      <c r="AK65" s="198">
        <f t="shared" si="99"/>
        <v>0</v>
      </c>
      <c r="AL65" s="198">
        <f t="shared" si="99"/>
        <v>0</v>
      </c>
      <c r="AM65" s="198">
        <f t="shared" si="99"/>
        <v>0</v>
      </c>
      <c r="AN65" s="198">
        <f t="shared" si="99"/>
        <v>0</v>
      </c>
      <c r="AO65" s="198">
        <f t="shared" si="99"/>
        <v>0</v>
      </c>
      <c r="AP65" s="198">
        <f t="shared" ref="AP65:BU65" si="100" xml:space="preserve"> MIN(AP63:AP64)</f>
        <v>0</v>
      </c>
      <c r="AQ65" s="198">
        <f t="shared" si="100"/>
        <v>0</v>
      </c>
      <c r="AR65" s="198">
        <f t="shared" si="100"/>
        <v>0</v>
      </c>
      <c r="AS65" s="198">
        <f t="shared" si="100"/>
        <v>0</v>
      </c>
      <c r="AT65" s="198">
        <f t="shared" si="100"/>
        <v>0</v>
      </c>
      <c r="AU65" s="198">
        <f t="shared" si="100"/>
        <v>0</v>
      </c>
      <c r="AV65" s="198">
        <f t="shared" si="100"/>
        <v>0</v>
      </c>
      <c r="AW65" s="198">
        <f t="shared" si="100"/>
        <v>0</v>
      </c>
      <c r="AX65" s="198">
        <f t="shared" si="100"/>
        <v>0</v>
      </c>
      <c r="AY65" s="198">
        <f t="shared" si="100"/>
        <v>0</v>
      </c>
      <c r="AZ65" s="198">
        <f t="shared" si="100"/>
        <v>0</v>
      </c>
      <c r="BA65" s="198">
        <f t="shared" si="100"/>
        <v>0</v>
      </c>
      <c r="BB65" s="198">
        <f t="shared" si="100"/>
        <v>0</v>
      </c>
      <c r="BC65" s="198">
        <f t="shared" si="100"/>
        <v>0</v>
      </c>
      <c r="BD65" s="198">
        <f t="shared" si="100"/>
        <v>0</v>
      </c>
      <c r="BE65" s="198">
        <f t="shared" si="100"/>
        <v>0</v>
      </c>
      <c r="BF65" s="198">
        <f t="shared" si="100"/>
        <v>0</v>
      </c>
      <c r="BG65" s="198">
        <f t="shared" si="100"/>
        <v>0</v>
      </c>
      <c r="BH65" s="198">
        <f t="shared" si="100"/>
        <v>0</v>
      </c>
      <c r="BI65" s="198">
        <f t="shared" si="100"/>
        <v>0</v>
      </c>
      <c r="BJ65" s="198">
        <f t="shared" si="100"/>
        <v>0</v>
      </c>
      <c r="BK65" s="198">
        <f t="shared" si="100"/>
        <v>0</v>
      </c>
      <c r="BL65" s="198">
        <f t="shared" si="100"/>
        <v>0</v>
      </c>
      <c r="BM65" s="198">
        <f t="shared" si="100"/>
        <v>0</v>
      </c>
      <c r="BN65" s="198">
        <f t="shared" si="100"/>
        <v>0</v>
      </c>
      <c r="BO65" s="198">
        <f t="shared" si="100"/>
        <v>0</v>
      </c>
      <c r="BP65" s="198">
        <f t="shared" si="100"/>
        <v>0</v>
      </c>
      <c r="BQ65" s="198">
        <f t="shared" si="100"/>
        <v>0</v>
      </c>
      <c r="BR65" s="198">
        <f t="shared" si="100"/>
        <v>0</v>
      </c>
      <c r="BS65" s="198">
        <f t="shared" si="100"/>
        <v>0</v>
      </c>
      <c r="BT65" s="198">
        <f t="shared" si="100"/>
        <v>0</v>
      </c>
      <c r="BU65" s="198">
        <f t="shared" si="100"/>
        <v>0</v>
      </c>
      <c r="BV65" s="198">
        <f t="shared" ref="BV65:DA65" si="101" xml:space="preserve"> MIN(BV63:BV64)</f>
        <v>0</v>
      </c>
      <c r="BW65" s="198">
        <f t="shared" si="101"/>
        <v>0</v>
      </c>
      <c r="BX65" s="198">
        <f t="shared" si="101"/>
        <v>0</v>
      </c>
      <c r="BY65" s="198">
        <f t="shared" si="101"/>
        <v>0</v>
      </c>
      <c r="BZ65" s="198">
        <f t="shared" si="101"/>
        <v>0</v>
      </c>
      <c r="CA65" s="198">
        <f t="shared" si="101"/>
        <v>0</v>
      </c>
      <c r="CB65" s="198">
        <f t="shared" si="101"/>
        <v>0</v>
      </c>
      <c r="CC65" s="198">
        <f t="shared" si="101"/>
        <v>0</v>
      </c>
      <c r="CD65" s="198">
        <f t="shared" si="101"/>
        <v>0</v>
      </c>
      <c r="CE65" s="198">
        <f t="shared" si="101"/>
        <v>0</v>
      </c>
      <c r="CF65" s="198">
        <f t="shared" si="101"/>
        <v>0</v>
      </c>
      <c r="CG65" s="198">
        <f t="shared" si="101"/>
        <v>0</v>
      </c>
      <c r="CH65" s="198">
        <f t="shared" si="101"/>
        <v>0</v>
      </c>
      <c r="CI65" s="198">
        <f t="shared" si="101"/>
        <v>0</v>
      </c>
      <c r="CJ65" s="198">
        <f t="shared" si="101"/>
        <v>0</v>
      </c>
      <c r="CK65" s="198">
        <f t="shared" si="101"/>
        <v>0</v>
      </c>
      <c r="CL65" s="198">
        <f t="shared" si="101"/>
        <v>0</v>
      </c>
      <c r="CM65" s="198">
        <f t="shared" si="101"/>
        <v>0</v>
      </c>
      <c r="CN65" s="198">
        <f t="shared" si="101"/>
        <v>0</v>
      </c>
      <c r="CO65" s="198">
        <f t="shared" si="101"/>
        <v>0</v>
      </c>
      <c r="CP65" s="198">
        <f t="shared" si="101"/>
        <v>1278.5543096059353</v>
      </c>
      <c r="CQ65" s="198">
        <f t="shared" si="101"/>
        <v>1173.1197180760555</v>
      </c>
      <c r="CR65" s="198">
        <f t="shared" si="101"/>
        <v>1202.3979961424611</v>
      </c>
      <c r="CS65" s="198">
        <f t="shared" si="101"/>
        <v>1550.1896376666841</v>
      </c>
      <c r="CT65" s="198">
        <f t="shared" si="101"/>
        <v>1524.2748774807412</v>
      </c>
      <c r="CU65" s="198">
        <f t="shared" si="101"/>
        <v>1144.7716697459489</v>
      </c>
      <c r="CV65" s="198">
        <f t="shared" si="101"/>
        <v>1173.5895508107728</v>
      </c>
      <c r="CW65" s="198">
        <f t="shared" si="101"/>
        <v>1519.7980730857805</v>
      </c>
      <c r="CX65" s="198">
        <f t="shared" si="101"/>
        <v>1494.2390234932345</v>
      </c>
      <c r="CY65" s="198">
        <f t="shared" si="101"/>
        <v>1129.4587413564218</v>
      </c>
      <c r="CZ65" s="198">
        <f t="shared" si="101"/>
        <v>1132.1517318460606</v>
      </c>
      <c r="DA65" s="198">
        <f t="shared" si="101"/>
        <v>1489.5714948409466</v>
      </c>
      <c r="DB65" s="198">
        <f t="shared" ref="DB65:EG65" si="102" xml:space="preserve"> MIN(DB63:DB64)</f>
        <v>1464.343017484033</v>
      </c>
      <c r="DC65" s="198">
        <f t="shared" si="102"/>
        <v>1088.5942547585721</v>
      </c>
      <c r="DD65" s="198">
        <f t="shared" si="102"/>
        <v>1116.3629333641429</v>
      </c>
      <c r="DE65" s="198">
        <f t="shared" si="102"/>
        <v>1459.3532823753812</v>
      </c>
      <c r="DF65" s="198">
        <f t="shared" si="102"/>
        <v>1434.4353820320196</v>
      </c>
      <c r="DG65" s="198">
        <f t="shared" si="102"/>
        <v>1060.5555491619393</v>
      </c>
      <c r="DH65" s="198">
        <f t="shared" si="102"/>
        <v>1087.7841673418482</v>
      </c>
      <c r="DI65" s="198">
        <f t="shared" si="102"/>
        <v>1429.1486901541161</v>
      </c>
      <c r="DJ65" s="198">
        <f t="shared" si="102"/>
        <v>1404.5249688580641</v>
      </c>
      <c r="DK65" s="198">
        <f t="shared" si="102"/>
        <v>1032.4580432785156</v>
      </c>
      <c r="DL65" s="198">
        <f t="shared" si="102"/>
        <v>1059.1023048177681</v>
      </c>
      <c r="DM65" s="198">
        <f t="shared" si="102"/>
        <v>1398.8345880178972</v>
      </c>
      <c r="DN65" s="198">
        <f t="shared" si="102"/>
        <v>1373.3902049660355</v>
      </c>
      <c r="DO65" s="198">
        <f t="shared" si="102"/>
        <v>774.06756308419006</v>
      </c>
      <c r="DP65" s="198">
        <f t="shared" si="102"/>
        <v>0</v>
      </c>
      <c r="DQ65" s="198">
        <f t="shared" si="102"/>
        <v>0</v>
      </c>
      <c r="DR65" s="198">
        <f t="shared" si="102"/>
        <v>0</v>
      </c>
      <c r="DS65" s="198">
        <f t="shared" si="102"/>
        <v>0</v>
      </c>
      <c r="DT65" s="198">
        <f t="shared" si="102"/>
        <v>0</v>
      </c>
      <c r="DU65" s="198">
        <f t="shared" si="102"/>
        <v>0</v>
      </c>
      <c r="DV65" s="198">
        <f t="shared" si="102"/>
        <v>0</v>
      </c>
      <c r="DW65" s="198">
        <f t="shared" si="102"/>
        <v>0</v>
      </c>
      <c r="DX65" s="198">
        <f t="shared" si="102"/>
        <v>0</v>
      </c>
      <c r="DY65" s="198">
        <f t="shared" si="102"/>
        <v>0</v>
      </c>
      <c r="DZ65" s="198">
        <f t="shared" si="102"/>
        <v>0</v>
      </c>
      <c r="EA65" s="198">
        <f t="shared" si="102"/>
        <v>0</v>
      </c>
      <c r="EB65" s="198">
        <f t="shared" si="102"/>
        <v>0</v>
      </c>
      <c r="EC65" s="198">
        <f t="shared" si="102"/>
        <v>0</v>
      </c>
      <c r="ED65" s="198">
        <f t="shared" si="102"/>
        <v>0</v>
      </c>
      <c r="EE65" s="198">
        <f t="shared" si="102"/>
        <v>0</v>
      </c>
      <c r="EF65" s="198">
        <f t="shared" si="102"/>
        <v>0</v>
      </c>
      <c r="EG65" s="198">
        <f t="shared" si="102"/>
        <v>0</v>
      </c>
      <c r="EH65" s="198">
        <f t="shared" ref="EH65:FM65" si="103" xml:space="preserve"> MIN(EH63:EH64)</f>
        <v>0</v>
      </c>
      <c r="EI65" s="198">
        <f t="shared" si="103"/>
        <v>0</v>
      </c>
      <c r="EJ65" s="198">
        <f t="shared" si="103"/>
        <v>0</v>
      </c>
      <c r="EK65" s="198">
        <f t="shared" si="103"/>
        <v>0</v>
      </c>
      <c r="EL65" s="198">
        <f t="shared" si="103"/>
        <v>0</v>
      </c>
      <c r="EM65" s="198">
        <f t="shared" si="103"/>
        <v>0</v>
      </c>
      <c r="EN65" s="198">
        <f t="shared" si="103"/>
        <v>0</v>
      </c>
      <c r="EO65" s="198">
        <f t="shared" si="103"/>
        <v>0</v>
      </c>
      <c r="EP65" s="198">
        <f t="shared" si="103"/>
        <v>0</v>
      </c>
      <c r="EQ65" s="198">
        <f t="shared" si="103"/>
        <v>0</v>
      </c>
      <c r="ER65" s="198">
        <f t="shared" si="103"/>
        <v>0</v>
      </c>
      <c r="ES65" s="198">
        <f t="shared" si="103"/>
        <v>0</v>
      </c>
      <c r="ET65" s="198">
        <f t="shared" si="103"/>
        <v>0</v>
      </c>
      <c r="EU65" s="198">
        <f t="shared" si="103"/>
        <v>0</v>
      </c>
      <c r="EV65" s="198">
        <f t="shared" si="103"/>
        <v>0</v>
      </c>
      <c r="EW65" s="198">
        <f t="shared" si="103"/>
        <v>0</v>
      </c>
      <c r="EX65" s="198">
        <f t="shared" si="103"/>
        <v>0</v>
      </c>
      <c r="EY65" s="198">
        <f t="shared" si="103"/>
        <v>0</v>
      </c>
      <c r="EZ65" s="198">
        <f t="shared" si="103"/>
        <v>0</v>
      </c>
      <c r="FA65" s="198">
        <f t="shared" si="103"/>
        <v>0</v>
      </c>
      <c r="FB65" s="198">
        <f t="shared" si="103"/>
        <v>0</v>
      </c>
      <c r="FC65" s="198">
        <f t="shared" si="103"/>
        <v>0</v>
      </c>
      <c r="FD65" s="198">
        <f t="shared" si="103"/>
        <v>0</v>
      </c>
      <c r="FE65" s="198">
        <f t="shared" si="103"/>
        <v>0</v>
      </c>
      <c r="FF65" s="198">
        <f t="shared" si="103"/>
        <v>0</v>
      </c>
      <c r="FG65" s="198">
        <f t="shared" si="103"/>
        <v>0</v>
      </c>
      <c r="FH65" s="198">
        <f t="shared" si="103"/>
        <v>0</v>
      </c>
      <c r="FI65" s="198">
        <f t="shared" si="103"/>
        <v>0</v>
      </c>
      <c r="FJ65" s="198">
        <f t="shared" si="103"/>
        <v>0</v>
      </c>
      <c r="FK65" s="198">
        <f t="shared" si="103"/>
        <v>0</v>
      </c>
      <c r="FL65" s="198">
        <f t="shared" si="103"/>
        <v>0</v>
      </c>
      <c r="FM65" s="198">
        <f t="shared" si="103"/>
        <v>0</v>
      </c>
      <c r="FN65" s="198">
        <f t="shared" ref="FN65:GJ65" si="104" xml:space="preserve"> MIN(FN63:FN64)</f>
        <v>0</v>
      </c>
      <c r="FO65" s="198">
        <f t="shared" si="104"/>
        <v>0</v>
      </c>
      <c r="FP65" s="198">
        <f t="shared" si="104"/>
        <v>0</v>
      </c>
      <c r="FQ65" s="198">
        <f t="shared" si="104"/>
        <v>0</v>
      </c>
      <c r="FR65" s="198">
        <f t="shared" si="104"/>
        <v>0</v>
      </c>
      <c r="FS65" s="198">
        <f t="shared" si="104"/>
        <v>0</v>
      </c>
      <c r="FT65" s="198">
        <f t="shared" si="104"/>
        <v>0</v>
      </c>
      <c r="FU65" s="198">
        <f t="shared" si="104"/>
        <v>0</v>
      </c>
      <c r="FV65" s="198">
        <f t="shared" si="104"/>
        <v>0</v>
      </c>
      <c r="FW65" s="198">
        <f t="shared" si="104"/>
        <v>0</v>
      </c>
      <c r="FX65" s="198">
        <f t="shared" si="104"/>
        <v>0</v>
      </c>
      <c r="FY65" s="198">
        <f t="shared" si="104"/>
        <v>0</v>
      </c>
      <c r="FZ65" s="198">
        <f t="shared" si="104"/>
        <v>0</v>
      </c>
      <c r="GA65" s="198">
        <f t="shared" si="104"/>
        <v>0</v>
      </c>
      <c r="GB65" s="198">
        <f t="shared" si="104"/>
        <v>0</v>
      </c>
      <c r="GC65" s="198">
        <f t="shared" si="104"/>
        <v>0</v>
      </c>
      <c r="GD65" s="198">
        <f t="shared" si="104"/>
        <v>0</v>
      </c>
      <c r="GE65" s="198">
        <f t="shared" si="104"/>
        <v>0</v>
      </c>
      <c r="GF65" s="198">
        <f t="shared" si="104"/>
        <v>0</v>
      </c>
      <c r="GG65" s="198">
        <f t="shared" si="104"/>
        <v>0</v>
      </c>
      <c r="GH65" s="198">
        <f t="shared" si="104"/>
        <v>0</v>
      </c>
      <c r="GI65" s="198">
        <f t="shared" si="104"/>
        <v>0</v>
      </c>
      <c r="GJ65" s="198">
        <f t="shared" si="104"/>
        <v>0</v>
      </c>
    </row>
    <row r="66" spans="1:192" x14ac:dyDescent="0.25">
      <c r="A66" s="147"/>
      <c r="B66" s="147"/>
      <c r="C66" s="148"/>
      <c r="D66" s="149"/>
      <c r="E66" s="198" t="str">
        <f xml:space="preserve"> LEFT(E65, LEN(E65) - 4)</f>
        <v>Dividends paid</v>
      </c>
      <c r="F66" s="198"/>
      <c r="G66" s="198" t="str">
        <f xml:space="preserve"> SMU</f>
        <v>$ 000s</v>
      </c>
      <c r="H66" s="198">
        <f xml:space="preserve"> SUM(J66:GJ66)</f>
        <v>-32995.071773845564</v>
      </c>
      <c r="I66" s="150"/>
      <c r="J66" s="198">
        <f t="shared" ref="J66:BU66" si="105" xml:space="preserve"> -1 * J65</f>
        <v>0</v>
      </c>
      <c r="K66" s="198">
        <f t="shared" si="105"/>
        <v>0</v>
      </c>
      <c r="L66" s="198">
        <f t="shared" si="105"/>
        <v>0</v>
      </c>
      <c r="M66" s="198">
        <f t="shared" si="105"/>
        <v>0</v>
      </c>
      <c r="N66" s="198">
        <f t="shared" si="105"/>
        <v>0</v>
      </c>
      <c r="O66" s="198">
        <f t="shared" si="105"/>
        <v>0</v>
      </c>
      <c r="P66" s="198">
        <f t="shared" si="105"/>
        <v>0</v>
      </c>
      <c r="Q66" s="198">
        <f t="shared" si="105"/>
        <v>0</v>
      </c>
      <c r="R66" s="198">
        <f t="shared" si="105"/>
        <v>0</v>
      </c>
      <c r="S66" s="198">
        <f t="shared" si="105"/>
        <v>0</v>
      </c>
      <c r="T66" s="198">
        <f t="shared" si="105"/>
        <v>0</v>
      </c>
      <c r="U66" s="198">
        <f t="shared" si="105"/>
        <v>0</v>
      </c>
      <c r="V66" s="198">
        <f t="shared" si="105"/>
        <v>0</v>
      </c>
      <c r="W66" s="198">
        <f t="shared" si="105"/>
        <v>0</v>
      </c>
      <c r="X66" s="198">
        <f t="shared" si="105"/>
        <v>0</v>
      </c>
      <c r="Y66" s="198">
        <f t="shared" si="105"/>
        <v>0</v>
      </c>
      <c r="Z66" s="198">
        <f t="shared" si="105"/>
        <v>0</v>
      </c>
      <c r="AA66" s="198">
        <f t="shared" si="105"/>
        <v>0</v>
      </c>
      <c r="AB66" s="198">
        <f t="shared" si="105"/>
        <v>0</v>
      </c>
      <c r="AC66" s="198">
        <f t="shared" si="105"/>
        <v>0</v>
      </c>
      <c r="AD66" s="198">
        <f t="shared" si="105"/>
        <v>0</v>
      </c>
      <c r="AE66" s="198">
        <f t="shared" si="105"/>
        <v>0</v>
      </c>
      <c r="AF66" s="198">
        <f t="shared" si="105"/>
        <v>0</v>
      </c>
      <c r="AG66" s="198">
        <f t="shared" si="105"/>
        <v>0</v>
      </c>
      <c r="AH66" s="198">
        <f t="shared" si="105"/>
        <v>0</v>
      </c>
      <c r="AI66" s="198">
        <f t="shared" si="105"/>
        <v>0</v>
      </c>
      <c r="AJ66" s="198">
        <f t="shared" si="105"/>
        <v>0</v>
      </c>
      <c r="AK66" s="198">
        <f t="shared" si="105"/>
        <v>0</v>
      </c>
      <c r="AL66" s="198">
        <f t="shared" si="105"/>
        <v>0</v>
      </c>
      <c r="AM66" s="198">
        <f t="shared" si="105"/>
        <v>0</v>
      </c>
      <c r="AN66" s="198">
        <f t="shared" si="105"/>
        <v>0</v>
      </c>
      <c r="AO66" s="198">
        <f t="shared" si="105"/>
        <v>0</v>
      </c>
      <c r="AP66" s="198">
        <f t="shared" si="105"/>
        <v>0</v>
      </c>
      <c r="AQ66" s="198">
        <f t="shared" si="105"/>
        <v>0</v>
      </c>
      <c r="AR66" s="198">
        <f t="shared" si="105"/>
        <v>0</v>
      </c>
      <c r="AS66" s="198">
        <f t="shared" si="105"/>
        <v>0</v>
      </c>
      <c r="AT66" s="198">
        <f t="shared" si="105"/>
        <v>0</v>
      </c>
      <c r="AU66" s="198">
        <f t="shared" si="105"/>
        <v>0</v>
      </c>
      <c r="AV66" s="198">
        <f t="shared" si="105"/>
        <v>0</v>
      </c>
      <c r="AW66" s="198">
        <f t="shared" si="105"/>
        <v>0</v>
      </c>
      <c r="AX66" s="198">
        <f t="shared" si="105"/>
        <v>0</v>
      </c>
      <c r="AY66" s="198">
        <f t="shared" si="105"/>
        <v>0</v>
      </c>
      <c r="AZ66" s="198">
        <f t="shared" si="105"/>
        <v>0</v>
      </c>
      <c r="BA66" s="198">
        <f t="shared" si="105"/>
        <v>0</v>
      </c>
      <c r="BB66" s="198">
        <f t="shared" si="105"/>
        <v>0</v>
      </c>
      <c r="BC66" s="198">
        <f t="shared" si="105"/>
        <v>0</v>
      </c>
      <c r="BD66" s="198">
        <f t="shared" si="105"/>
        <v>0</v>
      </c>
      <c r="BE66" s="198">
        <f t="shared" si="105"/>
        <v>0</v>
      </c>
      <c r="BF66" s="198">
        <f t="shared" si="105"/>
        <v>0</v>
      </c>
      <c r="BG66" s="198">
        <f t="shared" si="105"/>
        <v>0</v>
      </c>
      <c r="BH66" s="198">
        <f t="shared" si="105"/>
        <v>0</v>
      </c>
      <c r="BI66" s="198">
        <f t="shared" si="105"/>
        <v>0</v>
      </c>
      <c r="BJ66" s="198">
        <f t="shared" si="105"/>
        <v>0</v>
      </c>
      <c r="BK66" s="198">
        <f t="shared" si="105"/>
        <v>0</v>
      </c>
      <c r="BL66" s="198">
        <f t="shared" si="105"/>
        <v>0</v>
      </c>
      <c r="BM66" s="198">
        <f t="shared" si="105"/>
        <v>0</v>
      </c>
      <c r="BN66" s="198">
        <f t="shared" si="105"/>
        <v>0</v>
      </c>
      <c r="BO66" s="198">
        <f t="shared" si="105"/>
        <v>0</v>
      </c>
      <c r="BP66" s="198">
        <f t="shared" si="105"/>
        <v>0</v>
      </c>
      <c r="BQ66" s="198">
        <f t="shared" si="105"/>
        <v>0</v>
      </c>
      <c r="BR66" s="198">
        <f t="shared" si="105"/>
        <v>0</v>
      </c>
      <c r="BS66" s="198">
        <f t="shared" si="105"/>
        <v>0</v>
      </c>
      <c r="BT66" s="198">
        <f t="shared" si="105"/>
        <v>0</v>
      </c>
      <c r="BU66" s="198">
        <f t="shared" si="105"/>
        <v>0</v>
      </c>
      <c r="BV66" s="198">
        <f t="shared" ref="BV66:EG66" si="106" xml:space="preserve"> -1 * BV65</f>
        <v>0</v>
      </c>
      <c r="BW66" s="198">
        <f t="shared" si="106"/>
        <v>0</v>
      </c>
      <c r="BX66" s="198">
        <f t="shared" si="106"/>
        <v>0</v>
      </c>
      <c r="BY66" s="198">
        <f t="shared" si="106"/>
        <v>0</v>
      </c>
      <c r="BZ66" s="198">
        <f t="shared" si="106"/>
        <v>0</v>
      </c>
      <c r="CA66" s="198">
        <f t="shared" si="106"/>
        <v>0</v>
      </c>
      <c r="CB66" s="198">
        <f t="shared" si="106"/>
        <v>0</v>
      </c>
      <c r="CC66" s="198">
        <f t="shared" si="106"/>
        <v>0</v>
      </c>
      <c r="CD66" s="198">
        <f t="shared" si="106"/>
        <v>0</v>
      </c>
      <c r="CE66" s="198">
        <f t="shared" si="106"/>
        <v>0</v>
      </c>
      <c r="CF66" s="198">
        <f t="shared" si="106"/>
        <v>0</v>
      </c>
      <c r="CG66" s="198">
        <f t="shared" si="106"/>
        <v>0</v>
      </c>
      <c r="CH66" s="198">
        <f t="shared" si="106"/>
        <v>0</v>
      </c>
      <c r="CI66" s="198">
        <f t="shared" si="106"/>
        <v>0</v>
      </c>
      <c r="CJ66" s="198">
        <f t="shared" si="106"/>
        <v>0</v>
      </c>
      <c r="CK66" s="198">
        <f t="shared" si="106"/>
        <v>0</v>
      </c>
      <c r="CL66" s="198">
        <f t="shared" si="106"/>
        <v>0</v>
      </c>
      <c r="CM66" s="198">
        <f t="shared" si="106"/>
        <v>0</v>
      </c>
      <c r="CN66" s="198">
        <f t="shared" si="106"/>
        <v>0</v>
      </c>
      <c r="CO66" s="198">
        <f t="shared" si="106"/>
        <v>0</v>
      </c>
      <c r="CP66" s="198">
        <f t="shared" si="106"/>
        <v>-1278.5543096059353</v>
      </c>
      <c r="CQ66" s="198">
        <f t="shared" si="106"/>
        <v>-1173.1197180760555</v>
      </c>
      <c r="CR66" s="198">
        <f t="shared" si="106"/>
        <v>-1202.3979961424611</v>
      </c>
      <c r="CS66" s="198">
        <f t="shared" si="106"/>
        <v>-1550.1896376666841</v>
      </c>
      <c r="CT66" s="198">
        <f t="shared" si="106"/>
        <v>-1524.2748774807412</v>
      </c>
      <c r="CU66" s="198">
        <f t="shared" si="106"/>
        <v>-1144.7716697459489</v>
      </c>
      <c r="CV66" s="198">
        <f t="shared" si="106"/>
        <v>-1173.5895508107728</v>
      </c>
      <c r="CW66" s="198">
        <f t="shared" si="106"/>
        <v>-1519.7980730857805</v>
      </c>
      <c r="CX66" s="198">
        <f t="shared" si="106"/>
        <v>-1494.2390234932345</v>
      </c>
      <c r="CY66" s="198">
        <f t="shared" si="106"/>
        <v>-1129.4587413564218</v>
      </c>
      <c r="CZ66" s="198">
        <f t="shared" si="106"/>
        <v>-1132.1517318460606</v>
      </c>
      <c r="DA66" s="198">
        <f t="shared" si="106"/>
        <v>-1489.5714948409466</v>
      </c>
      <c r="DB66" s="198">
        <f t="shared" si="106"/>
        <v>-1464.343017484033</v>
      </c>
      <c r="DC66" s="198">
        <f t="shared" si="106"/>
        <v>-1088.5942547585721</v>
      </c>
      <c r="DD66" s="198">
        <f t="shared" si="106"/>
        <v>-1116.3629333641429</v>
      </c>
      <c r="DE66" s="198">
        <f t="shared" si="106"/>
        <v>-1459.3532823753812</v>
      </c>
      <c r="DF66" s="198">
        <f t="shared" si="106"/>
        <v>-1434.4353820320196</v>
      </c>
      <c r="DG66" s="198">
        <f t="shared" si="106"/>
        <v>-1060.5555491619393</v>
      </c>
      <c r="DH66" s="198">
        <f t="shared" si="106"/>
        <v>-1087.7841673418482</v>
      </c>
      <c r="DI66" s="198">
        <f t="shared" si="106"/>
        <v>-1429.1486901541161</v>
      </c>
      <c r="DJ66" s="198">
        <f t="shared" si="106"/>
        <v>-1404.5249688580641</v>
      </c>
      <c r="DK66" s="198">
        <f t="shared" si="106"/>
        <v>-1032.4580432785156</v>
      </c>
      <c r="DL66" s="198">
        <f t="shared" si="106"/>
        <v>-1059.1023048177681</v>
      </c>
      <c r="DM66" s="198">
        <f t="shared" si="106"/>
        <v>-1398.8345880178972</v>
      </c>
      <c r="DN66" s="198">
        <f t="shared" si="106"/>
        <v>-1373.3902049660355</v>
      </c>
      <c r="DO66" s="198">
        <f t="shared" si="106"/>
        <v>-774.06756308419006</v>
      </c>
      <c r="DP66" s="198">
        <f t="shared" si="106"/>
        <v>0</v>
      </c>
      <c r="DQ66" s="198">
        <f t="shared" si="106"/>
        <v>0</v>
      </c>
      <c r="DR66" s="198">
        <f t="shared" si="106"/>
        <v>0</v>
      </c>
      <c r="DS66" s="198">
        <f t="shared" si="106"/>
        <v>0</v>
      </c>
      <c r="DT66" s="198">
        <f t="shared" si="106"/>
        <v>0</v>
      </c>
      <c r="DU66" s="198">
        <f t="shared" si="106"/>
        <v>0</v>
      </c>
      <c r="DV66" s="198">
        <f t="shared" si="106"/>
        <v>0</v>
      </c>
      <c r="DW66" s="198">
        <f t="shared" si="106"/>
        <v>0</v>
      </c>
      <c r="DX66" s="198">
        <f t="shared" si="106"/>
        <v>0</v>
      </c>
      <c r="DY66" s="198">
        <f t="shared" si="106"/>
        <v>0</v>
      </c>
      <c r="DZ66" s="198">
        <f t="shared" si="106"/>
        <v>0</v>
      </c>
      <c r="EA66" s="198">
        <f t="shared" si="106"/>
        <v>0</v>
      </c>
      <c r="EB66" s="198">
        <f t="shared" si="106"/>
        <v>0</v>
      </c>
      <c r="EC66" s="198">
        <f t="shared" si="106"/>
        <v>0</v>
      </c>
      <c r="ED66" s="198">
        <f t="shared" si="106"/>
        <v>0</v>
      </c>
      <c r="EE66" s="198">
        <f t="shared" si="106"/>
        <v>0</v>
      </c>
      <c r="EF66" s="198">
        <f t="shared" si="106"/>
        <v>0</v>
      </c>
      <c r="EG66" s="198">
        <f t="shared" si="106"/>
        <v>0</v>
      </c>
      <c r="EH66" s="198">
        <f t="shared" ref="EH66:GJ66" si="107" xml:space="preserve"> -1 * EH65</f>
        <v>0</v>
      </c>
      <c r="EI66" s="198">
        <f t="shared" si="107"/>
        <v>0</v>
      </c>
      <c r="EJ66" s="198">
        <f t="shared" si="107"/>
        <v>0</v>
      </c>
      <c r="EK66" s="198">
        <f t="shared" si="107"/>
        <v>0</v>
      </c>
      <c r="EL66" s="198">
        <f t="shared" si="107"/>
        <v>0</v>
      </c>
      <c r="EM66" s="198">
        <f t="shared" si="107"/>
        <v>0</v>
      </c>
      <c r="EN66" s="198">
        <f t="shared" si="107"/>
        <v>0</v>
      </c>
      <c r="EO66" s="198">
        <f t="shared" si="107"/>
        <v>0</v>
      </c>
      <c r="EP66" s="198">
        <f t="shared" si="107"/>
        <v>0</v>
      </c>
      <c r="EQ66" s="198">
        <f t="shared" si="107"/>
        <v>0</v>
      </c>
      <c r="ER66" s="198">
        <f t="shared" si="107"/>
        <v>0</v>
      </c>
      <c r="ES66" s="198">
        <f t="shared" si="107"/>
        <v>0</v>
      </c>
      <c r="ET66" s="198">
        <f t="shared" si="107"/>
        <v>0</v>
      </c>
      <c r="EU66" s="198">
        <f t="shared" si="107"/>
        <v>0</v>
      </c>
      <c r="EV66" s="198">
        <f t="shared" si="107"/>
        <v>0</v>
      </c>
      <c r="EW66" s="198">
        <f t="shared" si="107"/>
        <v>0</v>
      </c>
      <c r="EX66" s="198">
        <f t="shared" si="107"/>
        <v>0</v>
      </c>
      <c r="EY66" s="198">
        <f t="shared" si="107"/>
        <v>0</v>
      </c>
      <c r="EZ66" s="198">
        <f t="shared" si="107"/>
        <v>0</v>
      </c>
      <c r="FA66" s="198">
        <f t="shared" si="107"/>
        <v>0</v>
      </c>
      <c r="FB66" s="198">
        <f t="shared" si="107"/>
        <v>0</v>
      </c>
      <c r="FC66" s="198">
        <f t="shared" si="107"/>
        <v>0</v>
      </c>
      <c r="FD66" s="198">
        <f t="shared" si="107"/>
        <v>0</v>
      </c>
      <c r="FE66" s="198">
        <f t="shared" si="107"/>
        <v>0</v>
      </c>
      <c r="FF66" s="198">
        <f t="shared" si="107"/>
        <v>0</v>
      </c>
      <c r="FG66" s="198">
        <f t="shared" si="107"/>
        <v>0</v>
      </c>
      <c r="FH66" s="198">
        <f t="shared" si="107"/>
        <v>0</v>
      </c>
      <c r="FI66" s="198">
        <f t="shared" si="107"/>
        <v>0</v>
      </c>
      <c r="FJ66" s="198">
        <f t="shared" si="107"/>
        <v>0</v>
      </c>
      <c r="FK66" s="198">
        <f t="shared" si="107"/>
        <v>0</v>
      </c>
      <c r="FL66" s="198">
        <f t="shared" si="107"/>
        <v>0</v>
      </c>
      <c r="FM66" s="198">
        <f t="shared" si="107"/>
        <v>0</v>
      </c>
      <c r="FN66" s="198">
        <f t="shared" si="107"/>
        <v>0</v>
      </c>
      <c r="FO66" s="198">
        <f t="shared" si="107"/>
        <v>0</v>
      </c>
      <c r="FP66" s="198">
        <f t="shared" si="107"/>
        <v>0</v>
      </c>
      <c r="FQ66" s="198">
        <f t="shared" si="107"/>
        <v>0</v>
      </c>
      <c r="FR66" s="198">
        <f t="shared" si="107"/>
        <v>0</v>
      </c>
      <c r="FS66" s="198">
        <f t="shared" si="107"/>
        <v>0</v>
      </c>
      <c r="FT66" s="198">
        <f t="shared" si="107"/>
        <v>0</v>
      </c>
      <c r="FU66" s="198">
        <f t="shared" si="107"/>
        <v>0</v>
      </c>
      <c r="FV66" s="198">
        <f t="shared" si="107"/>
        <v>0</v>
      </c>
      <c r="FW66" s="198">
        <f t="shared" si="107"/>
        <v>0</v>
      </c>
      <c r="FX66" s="198">
        <f t="shared" si="107"/>
        <v>0</v>
      </c>
      <c r="FY66" s="198">
        <f t="shared" si="107"/>
        <v>0</v>
      </c>
      <c r="FZ66" s="198">
        <f t="shared" si="107"/>
        <v>0</v>
      </c>
      <c r="GA66" s="198">
        <f t="shared" si="107"/>
        <v>0</v>
      </c>
      <c r="GB66" s="198">
        <f t="shared" si="107"/>
        <v>0</v>
      </c>
      <c r="GC66" s="198">
        <f t="shared" si="107"/>
        <v>0</v>
      </c>
      <c r="GD66" s="198">
        <f t="shared" si="107"/>
        <v>0</v>
      </c>
      <c r="GE66" s="198">
        <f t="shared" si="107"/>
        <v>0</v>
      </c>
      <c r="GF66" s="198">
        <f t="shared" si="107"/>
        <v>0</v>
      </c>
      <c r="GG66" s="198">
        <f t="shared" si="107"/>
        <v>0</v>
      </c>
      <c r="GH66" s="198">
        <f t="shared" si="107"/>
        <v>0</v>
      </c>
      <c r="GI66" s="198">
        <f t="shared" si="107"/>
        <v>0</v>
      </c>
      <c r="GJ66" s="198">
        <f t="shared" si="107"/>
        <v>0</v>
      </c>
    </row>
    <row r="69" spans="1:192" x14ac:dyDescent="0.25">
      <c r="A69" s="15" t="s">
        <v>63</v>
      </c>
    </row>
  </sheetData>
  <conditionalFormatting sqref="J3:GJ3">
    <cfRule type="cellIs" dxfId="137" priority="8" stopIfTrue="1" operator="equal">
      <formula>"Construction"</formula>
    </cfRule>
    <cfRule type="cellIs" dxfId="136" priority="9" stopIfTrue="1" operator="equal">
      <formula>"Operations"</formula>
    </cfRule>
  </conditionalFormatting>
  <conditionalFormatting sqref="J3:GJ3">
    <cfRule type="cellIs" dxfId="135" priority="7" operator="equal">
      <formula>"Fin Close"</formula>
    </cfRule>
  </conditionalFormatting>
  <conditionalFormatting sqref="J3:GJ3">
    <cfRule type="cellIs" dxfId="134" priority="5" operator="equal">
      <formula>"PPA ext."</formula>
    </cfRule>
    <cfRule type="cellIs" dxfId="133" priority="6" operator="equal">
      <formula>"Delay"</formula>
    </cfRule>
  </conditionalFormatting>
  <conditionalFormatting sqref="F2:F4">
    <cfRule type="cellIs" dxfId="132" priority="1" stopIfTrue="1" operator="notEqual">
      <formula>0</formula>
    </cfRule>
    <cfRule type="cellIs" dxfId="131" priority="2" stopIfTrue="1" operator="equal">
      <formula>""</formula>
    </cfRule>
  </conditionalFormatting>
  <conditionalFormatting sqref="F2:F4">
    <cfRule type="cellIs" dxfId="130" priority="3" stopIfTrue="1" operator="notEqual">
      <formula>0</formula>
    </cfRule>
    <cfRule type="cellIs" dxfId="129" priority="4" stopIfTrue="1" operator="equal">
      <formula>""</formula>
    </cfRule>
  </conditionalFormatting>
  <dataValidations count="1">
    <dataValidation allowBlank="1" showInputMessage="1" showErrorMessage="1" sqref="E14:H14 E24:H24 E35:H35" xr:uid="{00000000-0002-0000-05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GJ91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Tax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201</v>
      </c>
    </row>
    <row r="9" spans="1:192" x14ac:dyDescent="0.25">
      <c r="E9" s="151" t="str">
        <f xml:space="preserve"> InpC!E$179</f>
        <v>Corporate income tax rate</v>
      </c>
      <c r="F9" s="335">
        <f xml:space="preserve"> InpC!F$179</f>
        <v>0.2</v>
      </c>
      <c r="G9" s="151" t="str">
        <f xml:space="preserve"> InpC!G$179</f>
        <v>%</v>
      </c>
      <c r="H9" s="3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</row>
    <row r="10" spans="1:192" x14ac:dyDescent="0.25">
      <c r="E10" s="197" t="str">
        <f xml:space="preserve"> 'FS Qtr'!E$20</f>
        <v>Profit before tax</v>
      </c>
      <c r="F10" s="197">
        <f xml:space="preserve"> 'FS Qtr'!F$20</f>
        <v>0</v>
      </c>
      <c r="G10" s="197" t="str">
        <f xml:space="preserve"> 'FS Qtr'!G$20</f>
        <v>$ 000s</v>
      </c>
      <c r="H10" s="197">
        <f xml:space="preserve"> 'FS Qtr'!H$20</f>
        <v>41243.833600437545</v>
      </c>
      <c r="I10" s="197">
        <f xml:space="preserve"> 'FS Qtr'!I$20</f>
        <v>0</v>
      </c>
      <c r="J10" s="197">
        <f xml:space="preserve"> 'FS Qtr'!J$20</f>
        <v>0</v>
      </c>
      <c r="K10" s="197">
        <f xml:space="preserve"> 'FS Qtr'!K$20</f>
        <v>0</v>
      </c>
      <c r="L10" s="197">
        <f xml:space="preserve"> 'FS Qtr'!L$20</f>
        <v>0</v>
      </c>
      <c r="M10" s="197">
        <f xml:space="preserve"> 'FS Qtr'!M$20</f>
        <v>0</v>
      </c>
      <c r="N10" s="197">
        <f xml:space="preserve"> 'FS Qtr'!N$20</f>
        <v>0</v>
      </c>
      <c r="O10" s="197">
        <f xml:space="preserve"> 'FS Qtr'!O$20</f>
        <v>0</v>
      </c>
      <c r="P10" s="197">
        <f xml:space="preserve"> 'FS Qtr'!P$20</f>
        <v>0</v>
      </c>
      <c r="Q10" s="197">
        <f xml:space="preserve"> 'FS Qtr'!Q$20</f>
        <v>0</v>
      </c>
      <c r="R10" s="197">
        <f xml:space="preserve"> 'FS Qtr'!R$20</f>
        <v>0</v>
      </c>
      <c r="S10" s="197">
        <f xml:space="preserve"> 'FS Qtr'!S$20</f>
        <v>-943.29541510005743</v>
      </c>
      <c r="T10" s="197">
        <f xml:space="preserve"> 'FS Qtr'!T$20</f>
        <v>-394.67395086210149</v>
      </c>
      <c r="U10" s="197">
        <f xml:space="preserve"> 'FS Qtr'!U$20</f>
        <v>-283.10293398832869</v>
      </c>
      <c r="V10" s="197">
        <f xml:space="preserve"> 'FS Qtr'!V$20</f>
        <v>-817.02476673303158</v>
      </c>
      <c r="W10" s="197">
        <f xml:space="preserve"> 'FS Qtr'!W$20</f>
        <v>-928.30779048266322</v>
      </c>
      <c r="X10" s="197">
        <f xml:space="preserve"> 'FS Qtr'!X$20</f>
        <v>-371.42697350142726</v>
      </c>
      <c r="Y10" s="197">
        <f xml:space="preserve"> 'FS Qtr'!Y$20</f>
        <v>-259.8841201259163</v>
      </c>
      <c r="Z10" s="197">
        <f xml:space="preserve"> 'FS Qtr'!Z$20</f>
        <v>-790.65254190254836</v>
      </c>
      <c r="AA10" s="197">
        <f xml:space="preserve"> 'FS Qtr'!AA$20</f>
        <v>-893.87287894203837</v>
      </c>
      <c r="AB10" s="197">
        <f xml:space="preserve"> 'FS Qtr'!AB$20</f>
        <v>-347.7417984942474</v>
      </c>
      <c r="AC10" s="197">
        <f xml:space="preserve"> 'FS Qtr'!AC$20</f>
        <v>-235.36933196675977</v>
      </c>
      <c r="AD10" s="197">
        <f xml:space="preserve"> 'FS Qtr'!AD$20</f>
        <v>-763.02587104068266</v>
      </c>
      <c r="AE10" s="197">
        <f xml:space="preserve"> 'FS Qtr'!AE$20</f>
        <v>-866.84604374825904</v>
      </c>
      <c r="AF10" s="197">
        <f xml:space="preserve"> 'FS Qtr'!AF$20</f>
        <v>-322.35199986550492</v>
      </c>
      <c r="AG10" s="197">
        <f xml:space="preserve"> 'FS Qtr'!AG$20</f>
        <v>-209.35743076801282</v>
      </c>
      <c r="AH10" s="197">
        <f xml:space="preserve"> 'FS Qtr'!AH$20</f>
        <v>-733.89697676912419</v>
      </c>
      <c r="AI10" s="197">
        <f xml:space="preserve"> 'FS Qtr'!AI$20</f>
        <v>-838.35376828433436</v>
      </c>
      <c r="AJ10" s="197">
        <f xml:space="preserve"> 'FS Qtr'!AJ$20</f>
        <v>-295.47601360101703</v>
      </c>
      <c r="AK10" s="197">
        <f xml:space="preserve"> 'FS Qtr'!AK$20</f>
        <v>-181.79049214702172</v>
      </c>
      <c r="AL10" s="197">
        <f xml:space="preserve"> 'FS Qtr'!AL$20</f>
        <v>-703.19106692331843</v>
      </c>
      <c r="AM10" s="197">
        <f xml:space="preserve"> 'FS Qtr'!AM$20</f>
        <v>-814.45670353944411</v>
      </c>
      <c r="AN10" s="197">
        <f xml:space="preserve"> 'FS Qtr'!AN$20</f>
        <v>-266.70303489258254</v>
      </c>
      <c r="AO10" s="197">
        <f xml:space="preserve"> 'FS Qtr'!AO$20</f>
        <v>-152.8235924520402</v>
      </c>
      <c r="AP10" s="197">
        <f xml:space="preserve"> 'FS Qtr'!AP$20</f>
        <v>-671.04533800510148</v>
      </c>
      <c r="AQ10" s="197">
        <f xml:space="preserve"> 'FS Qtr'!AQ$20</f>
        <v>-777.02415267523634</v>
      </c>
      <c r="AR10" s="197">
        <f xml:space="preserve"> 'FS Qtr'!AR$20</f>
        <v>-236.98802911623784</v>
      </c>
      <c r="AS10" s="197">
        <f xml:space="preserve"> 'FS Qtr'!AS$20</f>
        <v>-122.05052878854099</v>
      </c>
      <c r="AT10" s="197">
        <f xml:space="preserve"> 'FS Qtr'!AT$20</f>
        <v>-637.12527471579847</v>
      </c>
      <c r="AU10" s="197">
        <f xml:space="preserve"> 'FS Qtr'!AU$20</f>
        <v>-743.89843556207666</v>
      </c>
      <c r="AV10" s="197">
        <f xml:space="preserve"> 'FS Qtr'!AV$20</f>
        <v>-205.22406036039752</v>
      </c>
      <c r="AW10" s="197">
        <f xml:space="preserve"> 'FS Qtr'!AW$20</f>
        <v>-89.481192580093193</v>
      </c>
      <c r="AX10" s="197">
        <f xml:space="preserve"> 'FS Qtr'!AX$20</f>
        <v>-601.38240274999885</v>
      </c>
      <c r="AY10" s="197">
        <f xml:space="preserve"> 'FS Qtr'!AY$20</f>
        <v>-709.06225358177426</v>
      </c>
      <c r="AZ10" s="197">
        <f xml:space="preserve"> 'FS Qtr'!AZ$20</f>
        <v>-171.7628260824066</v>
      </c>
      <c r="BA10" s="197">
        <f xml:space="preserve"> 'FS Qtr'!BA$20</f>
        <v>-55.024309372298603</v>
      </c>
      <c r="BB10" s="197">
        <f xml:space="preserve"> 'FS Qtr'!BB$20</f>
        <v>-563.69996477779262</v>
      </c>
      <c r="BC10" s="197">
        <f xml:space="preserve"> 'FS Qtr'!BC$20</f>
        <v>-675.14320448415128</v>
      </c>
      <c r="BD10" s="197">
        <f xml:space="preserve"> 'FS Qtr'!BD$20</f>
        <v>-135.82390623212973</v>
      </c>
      <c r="BE10" s="197">
        <f xml:space="preserve"> 'FS Qtr'!BE$20</f>
        <v>-18.585246342117784</v>
      </c>
      <c r="BF10" s="197">
        <f xml:space="preserve"> 'FS Qtr'!BF$20</f>
        <v>-524.03998118680329</v>
      </c>
      <c r="BG10" s="197">
        <f xml:space="preserve"> 'FS Qtr'!BG$20</f>
        <v>-633.70028324647626</v>
      </c>
      <c r="BH10" s="197">
        <f xml:space="preserve"> 'FS Qtr'!BH$20</f>
        <v>-98.623848044452643</v>
      </c>
      <c r="BI10" s="197">
        <f xml:space="preserve"> 'FS Qtr'!BI$20</f>
        <v>19.947969338508756</v>
      </c>
      <c r="BJ10" s="197">
        <f xml:space="preserve"> 'FS Qtr'!BJ$20</f>
        <v>-482.276546638642</v>
      </c>
      <c r="BK10" s="197">
        <f xml:space="preserve"> 'FS Qtr'!BK$20</f>
        <v>-592.97092596376888</v>
      </c>
      <c r="BL10" s="197">
        <f xml:space="preserve"> 'FS Qtr'!BL$20</f>
        <v>-47.870499079454476</v>
      </c>
      <c r="BM10" s="197">
        <f xml:space="preserve"> 'FS Qtr'!BM$20</f>
        <v>83.956649973868593</v>
      </c>
      <c r="BN10" s="197">
        <f xml:space="preserve"> 'FS Qtr'!BN$20</f>
        <v>-400.05560106399162</v>
      </c>
      <c r="BO10" s="197">
        <f xml:space="preserve"> 'FS Qtr'!BO$20</f>
        <v>-437.02621177158153</v>
      </c>
      <c r="BP10" s="197">
        <f xml:space="preserve"> 'FS Qtr'!BP$20</f>
        <v>98.928770070788801</v>
      </c>
      <c r="BQ10" s="197">
        <f xml:space="preserve"> 'FS Qtr'!BQ$20</f>
        <v>222.37805874992898</v>
      </c>
      <c r="BR10" s="197">
        <f xml:space="preserve"> 'FS Qtr'!BR$20</f>
        <v>-269.97496357184286</v>
      </c>
      <c r="BS10" s="197">
        <f xml:space="preserve"> 'FS Qtr'!BS$20</f>
        <v>-377.6783941088238</v>
      </c>
      <c r="BT10" s="197">
        <f xml:space="preserve"> 'FS Qtr'!BT$20</f>
        <v>156.97952808680611</v>
      </c>
      <c r="BU10" s="197">
        <f xml:space="preserve"> 'FS Qtr'!BU$20</f>
        <v>280.70986948030338</v>
      </c>
      <c r="BV10" s="197">
        <f xml:space="preserve"> 'FS Qtr'!BV$20</f>
        <v>-208.03709250641396</v>
      </c>
      <c r="BW10" s="197">
        <f xml:space="preserve"> 'FS Qtr'!BW$20</f>
        <v>-314.59732300587797</v>
      </c>
      <c r="BX10" s="197">
        <f xml:space="preserve"> 'FS Qtr'!BX$20</f>
        <v>218.35090380006284</v>
      </c>
      <c r="BY10" s="197">
        <f xml:space="preserve"> 'FS Qtr'!BY$20</f>
        <v>342.91404398612679</v>
      </c>
      <c r="BZ10" s="197">
        <f xml:space="preserve"> 'FS Qtr'!BZ$20</f>
        <v>-142.17198904988152</v>
      </c>
      <c r="CA10" s="197">
        <f xml:space="preserve"> 'FS Qtr'!CA$20</f>
        <v>1104.2304510405104</v>
      </c>
      <c r="CB10" s="197">
        <f xml:space="preserve"> 'FS Qtr'!CB$20</f>
        <v>1635.7983592607916</v>
      </c>
      <c r="CC10" s="197">
        <f xml:space="preserve"> 'FS Qtr'!CC$20</f>
        <v>1761.0282348157918</v>
      </c>
      <c r="CD10" s="197">
        <f xml:space="preserve"> 'FS Qtr'!CD$20</f>
        <v>1279.6645610645783</v>
      </c>
      <c r="CE10" s="197">
        <f xml:space="preserve"> 'FS Qtr'!CE$20</f>
        <v>1175.7096022126966</v>
      </c>
      <c r="CF10" s="197">
        <f xml:space="preserve"> 'FS Qtr'!CF$20</f>
        <v>1705.9858918233654</v>
      </c>
      <c r="CG10" s="197">
        <f xml:space="preserve"> 'FS Qtr'!CG$20</f>
        <v>1831.9619957434736</v>
      </c>
      <c r="CH10" s="197">
        <f xml:space="preserve"> 'FS Qtr'!CH$20</f>
        <v>1354.3864221041376</v>
      </c>
      <c r="CI10" s="197">
        <f xml:space="preserve"> 'FS Qtr'!CI$20</f>
        <v>1251.8062924263693</v>
      </c>
      <c r="CJ10" s="197">
        <f xml:space="preserve"> 'FS Qtr'!CJ$20</f>
        <v>1781.1196861586359</v>
      </c>
      <c r="CK10" s="197">
        <f xml:space="preserve"> 'FS Qtr'!CK$20</f>
        <v>1907.6958240177851</v>
      </c>
      <c r="CL10" s="197">
        <f xml:space="preserve"> 'FS Qtr'!CL$20</f>
        <v>1433.9796460208054</v>
      </c>
      <c r="CM10" s="197">
        <f xml:space="preserve"> 'FS Qtr'!CM$20</f>
        <v>1332.7906464668272</v>
      </c>
      <c r="CN10" s="197">
        <f xml:space="preserve"> 'FS Qtr'!CN$20</f>
        <v>1860.4760067741263</v>
      </c>
      <c r="CO10" s="197">
        <f xml:space="preserve"> 'FS Qtr'!CO$20</f>
        <v>1982.0326529233896</v>
      </c>
      <c r="CP10" s="197">
        <f xml:space="preserve"> 'FS Qtr'!CP$20</f>
        <v>1505.5300461253385</v>
      </c>
      <c r="CQ10" s="197">
        <f xml:space="preserve"> 'FS Qtr'!CQ$20</f>
        <v>1378.35248286464</v>
      </c>
      <c r="CR10" s="197">
        <f xml:space="preserve"> 'FS Qtr'!CR$20</f>
        <v>1879.5666166024705</v>
      </c>
      <c r="CS10" s="197">
        <f xml:space="preserve"> 'FS Qtr'!CS$20</f>
        <v>1979.8094426124926</v>
      </c>
      <c r="CT10" s="197">
        <f xml:space="preserve"> 'FS Qtr'!CT$20</f>
        <v>1478.5953079414769</v>
      </c>
      <c r="CU10" s="197">
        <f xml:space="preserve"> 'FS Qtr'!CU$20</f>
        <v>1346.7058904152329</v>
      </c>
      <c r="CV10" s="197">
        <f xml:space="preserve"> 'FS Qtr'!CV$20</f>
        <v>1845.4264214904365</v>
      </c>
      <c r="CW10" s="197">
        <f xml:space="preserve"> 'FS Qtr'!CW$20</f>
        <v>1945.1705269673741</v>
      </c>
      <c r="CX10" s="197">
        <f xml:space="preserve"> 'FS Qtr'!CX$20</f>
        <v>1446.4499949510448</v>
      </c>
      <c r="CY10" s="197">
        <f xml:space="preserve"> 'FS Qtr'!CY$20</f>
        <v>1314.5970148516587</v>
      </c>
      <c r="CZ10" s="197">
        <f xml:space="preserve"> 'FS Qtr'!CZ$20</f>
        <v>1810.8363501557374</v>
      </c>
      <c r="DA10" s="197">
        <f xml:space="preserve"> 'FS Qtr'!DA$20</f>
        <v>1910.0842162921147</v>
      </c>
      <c r="DB10" s="197">
        <f xml:space="preserve"> 'FS Qtr'!DB$20</f>
        <v>1413.8448809595657</v>
      </c>
      <c r="DC10" s="197">
        <f xml:space="preserve"> 'FS Qtr'!DC$20</f>
        <v>1281.9524151519095</v>
      </c>
      <c r="DD10" s="197">
        <f xml:space="preserve"> 'FS Qtr'!DD$20</f>
        <v>1775.7228971338459</v>
      </c>
      <c r="DE10" s="197">
        <f xml:space="preserve"> 'FS Qtr'!DE$20</f>
        <v>1874.476992793341</v>
      </c>
      <c r="DF10" s="197">
        <f xml:space="preserve"> 'FS Qtr'!DF$20</f>
        <v>1380.7065098716146</v>
      </c>
      <c r="DG10" s="197">
        <f xml:space="preserve"> 'FS Qtr'!DG$20</f>
        <v>1248.8775683052781</v>
      </c>
      <c r="DH10" s="197">
        <f xml:space="preserve"> 'FS Qtr'!DH$20</f>
        <v>1740.1914807195851</v>
      </c>
      <c r="DI10" s="197">
        <f xml:space="preserve"> 'FS Qtr'!DI$20</f>
        <v>1838.454262465872</v>
      </c>
      <c r="DJ10" s="197">
        <f xml:space="preserve"> 'FS Qtr'!DJ$20</f>
        <v>1347.1403491052761</v>
      </c>
      <c r="DK10" s="197">
        <f xml:space="preserve"> 'FS Qtr'!DK$20</f>
        <v>1215.2998485914338</v>
      </c>
      <c r="DL10" s="197">
        <f xml:space="preserve"> 'FS Qtr'!DL$20</f>
        <v>1704.1694131837912</v>
      </c>
      <c r="DM10" s="197">
        <f xml:space="preserve"> 'FS Qtr'!DM$20</f>
        <v>1801.943325356516</v>
      </c>
      <c r="DN10" s="197">
        <f xml:space="preserve"> 'FS Qtr'!DN$20</f>
        <v>1313.0737598322494</v>
      </c>
      <c r="DO10" s="197">
        <f xml:space="preserve"> 'FS Qtr'!DO$20</f>
        <v>-8.2978390957820633E-5</v>
      </c>
      <c r="DP10" s="197">
        <f xml:space="preserve"> 'FS Qtr'!DP$20</f>
        <v>-8.2997560865790977E-5</v>
      </c>
      <c r="DQ10" s="197">
        <f xml:space="preserve"> 'FS Qtr'!DQ$20</f>
        <v>-8.3921568898637574E-5</v>
      </c>
      <c r="DR10" s="197">
        <f xml:space="preserve"> 'FS Qtr'!DR$20</f>
        <v>-8.3940949464937281E-5</v>
      </c>
      <c r="DS10" s="197">
        <f xml:space="preserve"> 'FS Qtr'!DS$20</f>
        <v>-8.2127313992885303E-5</v>
      </c>
      <c r="DT10" s="197">
        <f xml:space="preserve"> 'FS Qtr'!DT$20</f>
        <v>-8.3058484408929639E-5</v>
      </c>
      <c r="DU10" s="197">
        <f xml:space="preserve"> 'FS Qtr'!DU$20</f>
        <v>-8.3986082290566727E-5</v>
      </c>
      <c r="DV10" s="197">
        <f xml:space="preserve"> 'FS Qtr'!DV$20</f>
        <v>-8.3996967266159692E-5</v>
      </c>
      <c r="DW10" s="197">
        <f xml:space="preserve"> 'FS Qtr'!DW$20</f>
        <v>-8.21862694677964E-5</v>
      </c>
      <c r="DX10" s="197">
        <f xml:space="preserve"> 'FS Qtr'!DX$20</f>
        <v>-8.3116256734319752E-5</v>
      </c>
      <c r="DY10" s="197">
        <f xml:space="preserve"> 'FS Qtr'!DY$20</f>
        <v>-8.4039179732483724E-5</v>
      </c>
      <c r="DZ10" s="197">
        <f xml:space="preserve"> 'FS Qtr'!DZ$20</f>
        <v>-8.4050330195286285E-5</v>
      </c>
      <c r="EA10" s="197">
        <f xml:space="preserve"> 'FS Qtr'!EA$20</f>
        <v>-8.2240290343485865E-5</v>
      </c>
      <c r="EB10" s="197">
        <f xml:space="preserve"> 'FS Qtr'!EB$20</f>
        <v>-8.3164050203506125E-5</v>
      </c>
      <c r="EC10" s="197">
        <f xml:space="preserve"> 'FS Qtr'!EC$20</f>
        <v>-8.408988778951443E-5</v>
      </c>
      <c r="ED10" s="197">
        <f xml:space="preserve"> 'FS Qtr'!ED$20</f>
        <v>-8.410926835581415E-5</v>
      </c>
      <c r="EE10" s="197">
        <f xml:space="preserve"> 'FS Qtr'!EE$20</f>
        <v>-8.3208955056423005E-5</v>
      </c>
      <c r="EF10" s="197">
        <f xml:space="preserve"> 'FS Qtr'!EF$20</f>
        <v>-8.3222872934812431E-5</v>
      </c>
      <c r="EG10" s="197">
        <f xml:space="preserve"> 'FS Qtr'!EG$20</f>
        <v>-8.4155463130281937E-5</v>
      </c>
      <c r="EH10" s="197">
        <f xml:space="preserve"> 'FS Qtr'!EH$20</f>
        <v>-8.416687908029408E-5</v>
      </c>
      <c r="EI10" s="197">
        <f xml:space="preserve"> 'FS Qtr'!EI$20</f>
        <v>-8.2353266694086414E-5</v>
      </c>
      <c r="EJ10" s="197">
        <f xml:space="preserve"> 'FS Qtr'!EJ$20</f>
        <v>-8.3279857455765394E-5</v>
      </c>
      <c r="EK10" s="197">
        <f xml:space="preserve"> 'FS Qtr'!EK$20</f>
        <v>-8.4213870316390612E-5</v>
      </c>
      <c r="EL10" s="197">
        <f xml:space="preserve"> 'FS Qtr'!EL$20</f>
        <v>-8.4231126985013623E-5</v>
      </c>
      <c r="EM10" s="197">
        <f xml:space="preserve"> 'FS Qtr'!EM$20</f>
        <v>-8.2409884727260952E-5</v>
      </c>
      <c r="EN10" s="197">
        <f xml:space="preserve"> 'FS Qtr'!EN$20</f>
        <v>-8.3335528969323138E-5</v>
      </c>
      <c r="EO10" s="197">
        <f xml:space="preserve"> 'FS Qtr'!EO$20</f>
        <v>-8.4263250937373395E-5</v>
      </c>
      <c r="EP10" s="197">
        <f xml:space="preserve"> 'FS Qtr'!EP$20</f>
        <v>-8.4275463349014324E-5</v>
      </c>
      <c r="EQ10" s="197">
        <f xml:space="preserve"> 'FS Qtr'!EQ$20</f>
        <v>-8.2458711287980273E-5</v>
      </c>
      <c r="ER10" s="197">
        <f xml:space="preserve"> 'FS Qtr'!ER$20</f>
        <v>-8.3389362272527553E-5</v>
      </c>
      <c r="ES10" s="197">
        <f xml:space="preserve"> 'FS Qtr'!ES$20</f>
        <v>-8.432431299557793E-5</v>
      </c>
      <c r="ET10" s="197">
        <f xml:space="preserve"> 'FS Qtr'!ET$20</f>
        <v>-8.4342366125829713E-5</v>
      </c>
      <c r="EU10" s="197">
        <f xml:space="preserve"> 'FS Qtr'!EU$20</f>
        <v>-8.3442407771294858E-5</v>
      </c>
      <c r="EV10" s="197">
        <f xml:space="preserve"> 'FS Qtr'!EV$20</f>
        <v>-8.3451598823061461E-5</v>
      </c>
      <c r="EW10" s="197">
        <f xml:space="preserve"> 'FS Qtr'!EW$20</f>
        <v>-8.4379268847962013E-5</v>
      </c>
      <c r="EX10" s="197">
        <f xml:space="preserve"> 'FS Qtr'!EX$20</f>
        <v>-8.4395994542165874E-5</v>
      </c>
      <c r="EY10" s="197">
        <f xml:space="preserve"> 'FS Qtr'!EY$20</f>
        <v>-8.2577141669299466E-5</v>
      </c>
      <c r="EZ10" s="197">
        <f xml:space="preserve"> 'FS Qtr'!EZ$20</f>
        <v>-8.350832074253541E-5</v>
      </c>
      <c r="FA10" s="197">
        <f xml:space="preserve"> 'FS Qtr'!FA$20</f>
        <v>-8.4438472495699461E-5</v>
      </c>
      <c r="FB10" s="197">
        <f xml:space="preserve"> 'FS Qtr'!FB$20</f>
        <v>-8.4455994651532054E-5</v>
      </c>
      <c r="FC10" s="197">
        <f xml:space="preserve"> 'FS Qtr'!FC$20</f>
        <v>-8.2631681976485933E-5</v>
      </c>
      <c r="FD10" s="197">
        <f xml:space="preserve"> 'FS Qtr'!FD$20</f>
        <v>-8.3566618270883606E-5</v>
      </c>
      <c r="FE10" s="197">
        <f xml:space="preserve"> 'FS Qtr'!FE$20</f>
        <v>-8.4500065528323186E-5</v>
      </c>
      <c r="FF10" s="197">
        <f xml:space="preserve"> 'FS Qtr'!FF$20</f>
        <v>-8.4518118658574943E-5</v>
      </c>
      <c r="FG10" s="197">
        <f xml:space="preserve"> 'FS Qtr'!FG$20</f>
        <v>-8.2695312334870132E-5</v>
      </c>
      <c r="FH10" s="197">
        <f xml:space="preserve"> 'FS Qtr'!FH$20</f>
        <v>-8.3625966205148008E-5</v>
      </c>
      <c r="FI10" s="197">
        <f xml:space="preserve"> 'FS Qtr'!FI$20</f>
        <v>-8.4556348816755179E-5</v>
      </c>
      <c r="FJ10" s="197">
        <f xml:space="preserve"> 'FS Qtr'!FJ$20</f>
        <v>-8.4576260357474049E-5</v>
      </c>
      <c r="FK10" s="197">
        <f xml:space="preserve"> 'FS Qtr'!FK$20</f>
        <v>-8.3668245043274394E-5</v>
      </c>
      <c r="FL10" s="197">
        <f xml:space="preserve"> 'FS Qtr'!FL$20</f>
        <v>-8.3685314139412368E-5</v>
      </c>
      <c r="FM10" s="197">
        <f xml:space="preserve"> 'FS Qtr'!FM$20</f>
        <v>-8.4617676362169295E-5</v>
      </c>
      <c r="FN10" s="197">
        <f xml:space="preserve"> 'FS Qtr'!FN$20</f>
        <v>-8.4636525954049838E-5</v>
      </c>
      <c r="FO10" s="197">
        <f xml:space="preserve"> 'FS Qtr'!FO$20</f>
        <v>-8.2813223284692325E-5</v>
      </c>
      <c r="FP10" s="197">
        <f xml:space="preserve"> 'FS Qtr'!FP$20</f>
        <v>-8.3752802719527195E-5</v>
      </c>
      <c r="FQ10" s="197">
        <f xml:space="preserve"> 'FS Qtr'!FQ$20</f>
        <v>-8.4689092421547657E-5</v>
      </c>
      <c r="FR10" s="197">
        <f xml:space="preserve"> 'FS Qtr'!FR$20</f>
        <v>-8.4703694218074823E-5</v>
      </c>
      <c r="FS10" s="197">
        <f xml:space="preserve"> 'FS Qtr'!FS$20</f>
        <v>-8.2877632790322067E-5</v>
      </c>
      <c r="FT10" s="197">
        <f xml:space="preserve"> 'FS Qtr'!FT$20</f>
        <v>-8.3817402683372501E-5</v>
      </c>
      <c r="FU10" s="197">
        <f xml:space="preserve"> 'FS Qtr'!FU$20</f>
        <v>-8.4752012890219265E-5</v>
      </c>
      <c r="FV10" s="197">
        <f xml:space="preserve"> 'FS Qtr'!FV$20</f>
        <v>-8.4765552737908089E-5</v>
      </c>
      <c r="FW10" s="197">
        <f xml:space="preserve"> 'FS Qtr'!FW$20</f>
        <v>-8.2932952244754049E-5</v>
      </c>
      <c r="FX10" s="197">
        <f xml:space="preserve"> 'FS Qtr'!FX$20</f>
        <v>-8.3870185580660751E-5</v>
      </c>
      <c r="FY10" s="197">
        <f xml:space="preserve"> 'FS Qtr'!FY$20</f>
        <v>-8.480909264028003E-5</v>
      </c>
      <c r="FZ10" s="197">
        <f xml:space="preserve"> 'FS Qtr'!FZ$20</f>
        <v>-8.4819977615873009E-5</v>
      </c>
      <c r="GA10" s="197">
        <f xml:space="preserve"> 'FS Qtr'!GA$20</f>
        <v>-8.3916140839493782E-5</v>
      </c>
      <c r="GB10" s="197">
        <f xml:space="preserve"> 'FS Qtr'!GB$20</f>
        <v>-8.3926119695697536E-5</v>
      </c>
      <c r="GC10" s="197">
        <f xml:space="preserve"> 'FS Qtr'!GC$20</f>
        <v>-8.4868296288017492E-5</v>
      </c>
      <c r="GD10" s="197">
        <f xml:space="preserve"> 'FS Qtr'!GD$20</f>
        <v>-8.488608393105968E-5</v>
      </c>
      <c r="GE10" s="197">
        <f xml:space="preserve"> 'FS Qtr'!GE$20</f>
        <v>-8.3053979783558328E-5</v>
      </c>
      <c r="GF10" s="197">
        <f xml:space="preserve"> 'FS Qtr'!GF$20</f>
        <v>-8.3990719659542856E-5</v>
      </c>
      <c r="GG10" s="197">
        <f xml:space="preserve"> 'FS Qtr'!GG$20</f>
        <v>-8.4924314089239916E-5</v>
      </c>
      <c r="GH10" s="197">
        <f xml:space="preserve"> 'FS Qtr'!GH$20</f>
        <v>-8.4943960142749191E-5</v>
      </c>
      <c r="GI10" s="197">
        <f xml:space="preserve"> 'FS Qtr'!GI$20</f>
        <v>-8.3116571278948512E-5</v>
      </c>
      <c r="GJ10" s="197">
        <f xml:space="preserve"> 'FS Qtr'!GJ$20</f>
        <v>-8.4056632630783381E-5</v>
      </c>
    </row>
    <row r="11" spans="1:192" x14ac:dyDescent="0.25">
      <c r="A11" s="247"/>
      <c r="B11" s="247"/>
      <c r="C11" s="248"/>
      <c r="D11" s="249"/>
      <c r="E11" s="245" t="s">
        <v>209</v>
      </c>
      <c r="F11" s="245"/>
      <c r="G11" s="245" t="str">
        <f xml:space="preserve"> SMU</f>
        <v>$ 000s</v>
      </c>
      <c r="H11" s="245">
        <f xml:space="preserve"> SUM(J11:GJ11)</f>
        <v>8248.7667200875148</v>
      </c>
      <c r="I11" s="245"/>
      <c r="J11" s="245">
        <f t="shared" ref="J11:AO11" si="0" xml:space="preserve"> $F9 * J10</f>
        <v>0</v>
      </c>
      <c r="K11" s="245">
        <f t="shared" si="0"/>
        <v>0</v>
      </c>
      <c r="L11" s="245">
        <f t="shared" si="0"/>
        <v>0</v>
      </c>
      <c r="M11" s="245">
        <f t="shared" si="0"/>
        <v>0</v>
      </c>
      <c r="N11" s="245">
        <f t="shared" si="0"/>
        <v>0</v>
      </c>
      <c r="O11" s="245">
        <f t="shared" si="0"/>
        <v>0</v>
      </c>
      <c r="P11" s="245">
        <f t="shared" si="0"/>
        <v>0</v>
      </c>
      <c r="Q11" s="245">
        <f t="shared" si="0"/>
        <v>0</v>
      </c>
      <c r="R11" s="245">
        <f t="shared" si="0"/>
        <v>0</v>
      </c>
      <c r="S11" s="245">
        <f t="shared" si="0"/>
        <v>-188.65908302001151</v>
      </c>
      <c r="T11" s="245">
        <f t="shared" si="0"/>
        <v>-78.934790172420307</v>
      </c>
      <c r="U11" s="245">
        <f t="shared" si="0"/>
        <v>-56.620586797665737</v>
      </c>
      <c r="V11" s="245">
        <f t="shared" si="0"/>
        <v>-163.40495334660633</v>
      </c>
      <c r="W11" s="245">
        <f t="shared" si="0"/>
        <v>-185.66155809653264</v>
      </c>
      <c r="X11" s="245">
        <f t="shared" si="0"/>
        <v>-74.285394700285451</v>
      </c>
      <c r="Y11" s="245">
        <f t="shared" si="0"/>
        <v>-51.976824025183262</v>
      </c>
      <c r="Z11" s="245">
        <f t="shared" si="0"/>
        <v>-158.1305083805097</v>
      </c>
      <c r="AA11" s="245">
        <f t="shared" si="0"/>
        <v>-178.77457578840767</v>
      </c>
      <c r="AB11" s="245">
        <f t="shared" si="0"/>
        <v>-69.548359698849481</v>
      </c>
      <c r="AC11" s="245">
        <f t="shared" si="0"/>
        <v>-47.073866393351956</v>
      </c>
      <c r="AD11" s="245">
        <f t="shared" si="0"/>
        <v>-152.60517420813653</v>
      </c>
      <c r="AE11" s="245">
        <f t="shared" si="0"/>
        <v>-173.36920874965182</v>
      </c>
      <c r="AF11" s="245">
        <f t="shared" si="0"/>
        <v>-64.470399973100982</v>
      </c>
      <c r="AG11" s="245">
        <f t="shared" si="0"/>
        <v>-41.871486153602568</v>
      </c>
      <c r="AH11" s="245">
        <f t="shared" si="0"/>
        <v>-146.77939535382484</v>
      </c>
      <c r="AI11" s="245">
        <f t="shared" si="0"/>
        <v>-167.67075365686688</v>
      </c>
      <c r="AJ11" s="245">
        <f t="shared" si="0"/>
        <v>-59.09520272020341</v>
      </c>
      <c r="AK11" s="245">
        <f t="shared" si="0"/>
        <v>-36.358098429404343</v>
      </c>
      <c r="AL11" s="245">
        <f t="shared" si="0"/>
        <v>-140.63821338466369</v>
      </c>
      <c r="AM11" s="245">
        <f t="shared" si="0"/>
        <v>-162.89134070788884</v>
      </c>
      <c r="AN11" s="245">
        <f t="shared" si="0"/>
        <v>-53.340606978516512</v>
      </c>
      <c r="AO11" s="245">
        <f t="shared" si="0"/>
        <v>-30.56471849040804</v>
      </c>
      <c r="AP11" s="245">
        <f t="shared" ref="AP11:BU11" si="1" xml:space="preserve"> $F9 * AP10</f>
        <v>-134.20906760102031</v>
      </c>
      <c r="AQ11" s="245">
        <f t="shared" si="1"/>
        <v>-155.40483053504727</v>
      </c>
      <c r="AR11" s="245">
        <f t="shared" si="1"/>
        <v>-47.397605823247574</v>
      </c>
      <c r="AS11" s="245">
        <f t="shared" si="1"/>
        <v>-24.410105757708198</v>
      </c>
      <c r="AT11" s="245">
        <f t="shared" si="1"/>
        <v>-127.42505494315969</v>
      </c>
      <c r="AU11" s="245">
        <f t="shared" si="1"/>
        <v>-148.77968711241533</v>
      </c>
      <c r="AV11" s="245">
        <f t="shared" si="1"/>
        <v>-41.044812072079509</v>
      </c>
      <c r="AW11" s="245">
        <f t="shared" si="1"/>
        <v>-17.896238516018638</v>
      </c>
      <c r="AX11" s="245">
        <f t="shared" si="1"/>
        <v>-120.27648054999977</v>
      </c>
      <c r="AY11" s="245">
        <f t="shared" si="1"/>
        <v>-141.81245071635485</v>
      </c>
      <c r="AZ11" s="245">
        <f t="shared" si="1"/>
        <v>-34.352565216481324</v>
      </c>
      <c r="BA11" s="245">
        <f t="shared" si="1"/>
        <v>-11.004861874459721</v>
      </c>
      <c r="BB11" s="245">
        <f t="shared" si="1"/>
        <v>-112.73999295555853</v>
      </c>
      <c r="BC11" s="245">
        <f t="shared" si="1"/>
        <v>-135.02864089683027</v>
      </c>
      <c r="BD11" s="245">
        <f t="shared" si="1"/>
        <v>-27.164781246425946</v>
      </c>
      <c r="BE11" s="245">
        <f t="shared" si="1"/>
        <v>-3.717049268423557</v>
      </c>
      <c r="BF11" s="245">
        <f t="shared" si="1"/>
        <v>-104.80799623736067</v>
      </c>
      <c r="BG11" s="245">
        <f t="shared" si="1"/>
        <v>-126.74005664929525</v>
      </c>
      <c r="BH11" s="245">
        <f t="shared" si="1"/>
        <v>-19.724769608890529</v>
      </c>
      <c r="BI11" s="245">
        <f t="shared" si="1"/>
        <v>3.9895938677017515</v>
      </c>
      <c r="BJ11" s="245">
        <f t="shared" si="1"/>
        <v>-96.455309327728401</v>
      </c>
      <c r="BK11" s="245">
        <f t="shared" si="1"/>
        <v>-118.59418519275378</v>
      </c>
      <c r="BL11" s="245">
        <f t="shared" si="1"/>
        <v>-9.5740998158908948</v>
      </c>
      <c r="BM11" s="245">
        <f t="shared" si="1"/>
        <v>16.791329994773719</v>
      </c>
      <c r="BN11" s="245">
        <f t="shared" si="1"/>
        <v>-80.011120212798332</v>
      </c>
      <c r="BO11" s="245">
        <f t="shared" si="1"/>
        <v>-87.405242354316314</v>
      </c>
      <c r="BP11" s="245">
        <f t="shared" si="1"/>
        <v>19.78575401415776</v>
      </c>
      <c r="BQ11" s="245">
        <f t="shared" si="1"/>
        <v>44.475611749985802</v>
      </c>
      <c r="BR11" s="245">
        <f t="shared" si="1"/>
        <v>-53.994992714368578</v>
      </c>
      <c r="BS11" s="245">
        <f t="shared" si="1"/>
        <v>-75.535678821764762</v>
      </c>
      <c r="BT11" s="245">
        <f t="shared" si="1"/>
        <v>31.395905617361223</v>
      </c>
      <c r="BU11" s="245">
        <f t="shared" si="1"/>
        <v>56.141973896060676</v>
      </c>
      <c r="BV11" s="245">
        <f t="shared" ref="BV11:DA11" si="2" xml:space="preserve"> $F9 * BV10</f>
        <v>-41.607418501282794</v>
      </c>
      <c r="BW11" s="245">
        <f t="shared" si="2"/>
        <v>-62.919464601175598</v>
      </c>
      <c r="BX11" s="245">
        <f t="shared" si="2"/>
        <v>43.67018076001257</v>
      </c>
      <c r="BY11" s="245">
        <f t="shared" si="2"/>
        <v>68.582808797225354</v>
      </c>
      <c r="BZ11" s="245">
        <f t="shared" si="2"/>
        <v>-28.434397809976304</v>
      </c>
      <c r="CA11" s="245">
        <f t="shared" si="2"/>
        <v>220.84609020810208</v>
      </c>
      <c r="CB11" s="245">
        <f t="shared" si="2"/>
        <v>327.15967185215834</v>
      </c>
      <c r="CC11" s="245">
        <f t="shared" si="2"/>
        <v>352.20564696315842</v>
      </c>
      <c r="CD11" s="245">
        <f t="shared" si="2"/>
        <v>255.93291221291565</v>
      </c>
      <c r="CE11" s="245">
        <f t="shared" si="2"/>
        <v>235.14192044253934</v>
      </c>
      <c r="CF11" s="245">
        <f t="shared" si="2"/>
        <v>341.19717836467311</v>
      </c>
      <c r="CG11" s="245">
        <f t="shared" si="2"/>
        <v>366.39239914869472</v>
      </c>
      <c r="CH11" s="245">
        <f t="shared" si="2"/>
        <v>270.87728442082755</v>
      </c>
      <c r="CI11" s="245">
        <f t="shared" si="2"/>
        <v>250.36125848527388</v>
      </c>
      <c r="CJ11" s="245">
        <f t="shared" si="2"/>
        <v>356.22393723172718</v>
      </c>
      <c r="CK11" s="245">
        <f t="shared" si="2"/>
        <v>381.53916480355701</v>
      </c>
      <c r="CL11" s="245">
        <f t="shared" si="2"/>
        <v>286.7959292041611</v>
      </c>
      <c r="CM11" s="245">
        <f t="shared" si="2"/>
        <v>266.55812929336543</v>
      </c>
      <c r="CN11" s="245">
        <f t="shared" si="2"/>
        <v>372.09520135482529</v>
      </c>
      <c r="CO11" s="245">
        <f t="shared" si="2"/>
        <v>396.40653058467797</v>
      </c>
      <c r="CP11" s="245">
        <f t="shared" si="2"/>
        <v>301.10600922506768</v>
      </c>
      <c r="CQ11" s="245">
        <f t="shared" si="2"/>
        <v>275.67049657292802</v>
      </c>
      <c r="CR11" s="245">
        <f t="shared" si="2"/>
        <v>375.9133233204941</v>
      </c>
      <c r="CS11" s="245">
        <f t="shared" si="2"/>
        <v>395.96188852249855</v>
      </c>
      <c r="CT11" s="245">
        <f t="shared" si="2"/>
        <v>295.7190615882954</v>
      </c>
      <c r="CU11" s="245">
        <f t="shared" si="2"/>
        <v>269.3411780830466</v>
      </c>
      <c r="CV11" s="245">
        <f t="shared" si="2"/>
        <v>369.08528429808734</v>
      </c>
      <c r="CW11" s="245">
        <f t="shared" si="2"/>
        <v>389.03410539347487</v>
      </c>
      <c r="CX11" s="245">
        <f t="shared" si="2"/>
        <v>289.28999899020897</v>
      </c>
      <c r="CY11" s="245">
        <f t="shared" si="2"/>
        <v>262.91940297033176</v>
      </c>
      <c r="CZ11" s="245">
        <f t="shared" si="2"/>
        <v>362.1672700311475</v>
      </c>
      <c r="DA11" s="245">
        <f t="shared" si="2"/>
        <v>382.01684325842297</v>
      </c>
      <c r="DB11" s="245">
        <f t="shared" ref="DB11:EG11" si="3" xml:space="preserve"> $F9 * DB10</f>
        <v>282.76897619191317</v>
      </c>
      <c r="DC11" s="245">
        <f t="shared" si="3"/>
        <v>256.39048303038192</v>
      </c>
      <c r="DD11" s="245">
        <f t="shared" si="3"/>
        <v>355.14457942676921</v>
      </c>
      <c r="DE11" s="245">
        <f t="shared" si="3"/>
        <v>374.89539855866821</v>
      </c>
      <c r="DF11" s="245">
        <f t="shared" si="3"/>
        <v>276.14130197432291</v>
      </c>
      <c r="DG11" s="245">
        <f t="shared" si="3"/>
        <v>249.77551366105564</v>
      </c>
      <c r="DH11" s="245">
        <f t="shared" si="3"/>
        <v>348.03829614391702</v>
      </c>
      <c r="DI11" s="245">
        <f t="shared" si="3"/>
        <v>367.69085249317442</v>
      </c>
      <c r="DJ11" s="245">
        <f t="shared" si="3"/>
        <v>269.4280698210552</v>
      </c>
      <c r="DK11" s="245">
        <f t="shared" si="3"/>
        <v>243.05996971828677</v>
      </c>
      <c r="DL11" s="245">
        <f t="shared" si="3"/>
        <v>340.83388263675829</v>
      </c>
      <c r="DM11" s="245">
        <f t="shared" si="3"/>
        <v>360.38866507130319</v>
      </c>
      <c r="DN11" s="245">
        <f t="shared" si="3"/>
        <v>262.61475196644989</v>
      </c>
      <c r="DO11" s="245">
        <f t="shared" si="3"/>
        <v>-1.6595678191564129E-5</v>
      </c>
      <c r="DP11" s="245">
        <f t="shared" si="3"/>
        <v>-1.6599512173158195E-5</v>
      </c>
      <c r="DQ11" s="245">
        <f t="shared" si="3"/>
        <v>-1.6784313779727516E-5</v>
      </c>
      <c r="DR11" s="245">
        <f t="shared" si="3"/>
        <v>-1.6788189892987456E-5</v>
      </c>
      <c r="DS11" s="245">
        <f t="shared" si="3"/>
        <v>-1.6425462798577062E-5</v>
      </c>
      <c r="DT11" s="245">
        <f t="shared" si="3"/>
        <v>-1.6611696881785928E-5</v>
      </c>
      <c r="DU11" s="245">
        <f t="shared" si="3"/>
        <v>-1.6797216458113347E-5</v>
      </c>
      <c r="DV11" s="245">
        <f t="shared" si="3"/>
        <v>-1.6799393453231939E-5</v>
      </c>
      <c r="DW11" s="245">
        <f t="shared" si="3"/>
        <v>-1.6437253893559282E-5</v>
      </c>
      <c r="DX11" s="245">
        <f t="shared" si="3"/>
        <v>-1.6623251346863952E-5</v>
      </c>
      <c r="DY11" s="245">
        <f t="shared" si="3"/>
        <v>-1.6807835946496744E-5</v>
      </c>
      <c r="DZ11" s="245">
        <f t="shared" si="3"/>
        <v>-1.6810066039057259E-5</v>
      </c>
      <c r="EA11" s="245">
        <f t="shared" si="3"/>
        <v>-1.6448058068697175E-5</v>
      </c>
      <c r="EB11" s="245">
        <f t="shared" si="3"/>
        <v>-1.6632810040701226E-5</v>
      </c>
      <c r="EC11" s="245">
        <f t="shared" si="3"/>
        <v>-1.6817977557902887E-5</v>
      </c>
      <c r="ED11" s="245">
        <f t="shared" si="3"/>
        <v>-1.6821853671162829E-5</v>
      </c>
      <c r="EE11" s="245">
        <f t="shared" si="3"/>
        <v>-1.6641791011284602E-5</v>
      </c>
      <c r="EF11" s="245">
        <f t="shared" si="3"/>
        <v>-1.6644574586962488E-5</v>
      </c>
      <c r="EG11" s="245">
        <f t="shared" si="3"/>
        <v>-1.6831092626056387E-5</v>
      </c>
      <c r="EH11" s="245">
        <f t="shared" ref="EH11:FM11" si="4" xml:space="preserve"> $F9 * EH10</f>
        <v>-1.6833375816058818E-5</v>
      </c>
      <c r="EI11" s="245">
        <f t="shared" si="4"/>
        <v>-1.6470653338817285E-5</v>
      </c>
      <c r="EJ11" s="245">
        <f t="shared" si="4"/>
        <v>-1.6655971491153079E-5</v>
      </c>
      <c r="EK11" s="245">
        <f t="shared" si="4"/>
        <v>-1.6842774063278124E-5</v>
      </c>
      <c r="EL11" s="245">
        <f t="shared" si="4"/>
        <v>-1.6846225397002726E-5</v>
      </c>
      <c r="EM11" s="245">
        <f t="shared" si="4"/>
        <v>-1.6481976945452192E-5</v>
      </c>
      <c r="EN11" s="245">
        <f t="shared" si="4"/>
        <v>-1.6667105793864627E-5</v>
      </c>
      <c r="EO11" s="245">
        <f t="shared" si="4"/>
        <v>-1.6852650187474678E-5</v>
      </c>
      <c r="EP11" s="245">
        <f t="shared" si="4"/>
        <v>-1.6855092669802865E-5</v>
      </c>
      <c r="EQ11" s="245">
        <f t="shared" si="4"/>
        <v>-1.6491742257596057E-5</v>
      </c>
      <c r="ER11" s="245">
        <f t="shared" si="4"/>
        <v>-1.6677872454505511E-5</v>
      </c>
      <c r="ES11" s="245">
        <f t="shared" si="4"/>
        <v>-1.6864862599115587E-5</v>
      </c>
      <c r="ET11" s="245">
        <f t="shared" si="4"/>
        <v>-1.6868473225165944E-5</v>
      </c>
      <c r="EU11" s="245">
        <f t="shared" si="4"/>
        <v>-1.6688481554258973E-5</v>
      </c>
      <c r="EV11" s="245">
        <f t="shared" si="4"/>
        <v>-1.6690319764612292E-5</v>
      </c>
      <c r="EW11" s="245">
        <f t="shared" si="4"/>
        <v>-1.6875853769592405E-5</v>
      </c>
      <c r="EX11" s="245">
        <f t="shared" si="4"/>
        <v>-1.6879198908433177E-5</v>
      </c>
      <c r="EY11" s="245">
        <f t="shared" si="4"/>
        <v>-1.6515428333859894E-5</v>
      </c>
      <c r="EZ11" s="245">
        <f t="shared" si="4"/>
        <v>-1.6701664148507083E-5</v>
      </c>
      <c r="FA11" s="245">
        <f t="shared" si="4"/>
        <v>-1.6887694499139891E-5</v>
      </c>
      <c r="FB11" s="245">
        <f t="shared" si="4"/>
        <v>-1.6891198930306413E-5</v>
      </c>
      <c r="FC11" s="245">
        <f t="shared" si="4"/>
        <v>-1.6526336395297188E-5</v>
      </c>
      <c r="FD11" s="245">
        <f t="shared" si="4"/>
        <v>-1.6713323654176723E-5</v>
      </c>
      <c r="FE11" s="245">
        <f t="shared" si="4"/>
        <v>-1.6900013105664639E-5</v>
      </c>
      <c r="FF11" s="245">
        <f t="shared" si="4"/>
        <v>-1.690362373171499E-5</v>
      </c>
      <c r="FG11" s="245">
        <f t="shared" si="4"/>
        <v>-1.6539062466974026E-5</v>
      </c>
      <c r="FH11" s="245">
        <f t="shared" si="4"/>
        <v>-1.6725193241029603E-5</v>
      </c>
      <c r="FI11" s="245">
        <f t="shared" si="4"/>
        <v>-1.6911269763351036E-5</v>
      </c>
      <c r="FJ11" s="245">
        <f t="shared" si="4"/>
        <v>-1.6915252071494811E-5</v>
      </c>
      <c r="FK11" s="245">
        <f t="shared" si="4"/>
        <v>-1.673364900865488E-5</v>
      </c>
      <c r="FL11" s="245">
        <f t="shared" si="4"/>
        <v>-1.6737062827882473E-5</v>
      </c>
      <c r="FM11" s="245">
        <f t="shared" si="4"/>
        <v>-1.692353527243386E-5</v>
      </c>
      <c r="FN11" s="245">
        <f t="shared" ref="FN11:GJ11" si="5" xml:space="preserve"> $F9 * FN10</f>
        <v>-1.6927305190809967E-5</v>
      </c>
      <c r="FO11" s="245">
        <f t="shared" si="5"/>
        <v>-1.6562644656938466E-5</v>
      </c>
      <c r="FP11" s="245">
        <f t="shared" si="5"/>
        <v>-1.6750560543905438E-5</v>
      </c>
      <c r="FQ11" s="245">
        <f t="shared" si="5"/>
        <v>-1.6937818484309531E-5</v>
      </c>
      <c r="FR11" s="245">
        <f t="shared" si="5"/>
        <v>-1.6940738843614965E-5</v>
      </c>
      <c r="FS11" s="245">
        <f t="shared" si="5"/>
        <v>-1.6575526558064413E-5</v>
      </c>
      <c r="FT11" s="245">
        <f t="shared" si="5"/>
        <v>-1.67634805366745E-5</v>
      </c>
      <c r="FU11" s="245">
        <f t="shared" si="5"/>
        <v>-1.6950402578043854E-5</v>
      </c>
      <c r="FV11" s="245">
        <f t="shared" si="5"/>
        <v>-1.6953110547581619E-5</v>
      </c>
      <c r="FW11" s="245">
        <f t="shared" si="5"/>
        <v>-1.658659044895081E-5</v>
      </c>
      <c r="FX11" s="245">
        <f t="shared" si="5"/>
        <v>-1.6774037116132151E-5</v>
      </c>
      <c r="FY11" s="245">
        <f t="shared" si="5"/>
        <v>-1.6961818528056006E-5</v>
      </c>
      <c r="FZ11" s="245">
        <f t="shared" si="5"/>
        <v>-1.6963995523174601E-5</v>
      </c>
      <c r="GA11" s="245">
        <f t="shared" si="5"/>
        <v>-1.6783228167898758E-5</v>
      </c>
      <c r="GB11" s="245">
        <f t="shared" si="5"/>
        <v>-1.6785223939139509E-5</v>
      </c>
      <c r="GC11" s="245">
        <f t="shared" si="5"/>
        <v>-1.69736592576035E-5</v>
      </c>
      <c r="GD11" s="245">
        <f t="shared" si="5"/>
        <v>-1.6977216786211937E-5</v>
      </c>
      <c r="GE11" s="245">
        <f t="shared" si="5"/>
        <v>-1.6610795956711666E-5</v>
      </c>
      <c r="GF11" s="245">
        <f t="shared" si="5"/>
        <v>-1.6798143931908571E-5</v>
      </c>
      <c r="GG11" s="245">
        <f t="shared" si="5"/>
        <v>-1.6984862817847983E-5</v>
      </c>
      <c r="GH11" s="245">
        <f t="shared" si="5"/>
        <v>-1.6988792028549839E-5</v>
      </c>
      <c r="GI11" s="245">
        <f t="shared" si="5"/>
        <v>-1.6623314255789702E-5</v>
      </c>
      <c r="GJ11" s="245">
        <f t="shared" si="5"/>
        <v>-1.6811326526156678E-5</v>
      </c>
    </row>
    <row r="12" spans="1:192" x14ac:dyDescent="0.25">
      <c r="A12" s="147"/>
      <c r="B12" s="147"/>
      <c r="C12" s="148"/>
      <c r="D12" s="149"/>
      <c r="E12" s="198" t="str">
        <f xml:space="preserve"> LEFT(E11, LEN(E11) - 4)</f>
        <v>Corporate income tax expense</v>
      </c>
      <c r="F12" s="198"/>
      <c r="G12" s="198" t="str">
        <f xml:space="preserve"> SMU</f>
        <v>$ 000s</v>
      </c>
      <c r="H12" s="198">
        <f xml:space="preserve"> SUM(J12:GJ12)</f>
        <v>-8248.7667200875148</v>
      </c>
      <c r="I12" s="150"/>
      <c r="J12" s="198">
        <f t="shared" ref="J12:BU12" si="6" xml:space="preserve"> -1 * J11</f>
        <v>0</v>
      </c>
      <c r="K12" s="198">
        <f t="shared" si="6"/>
        <v>0</v>
      </c>
      <c r="L12" s="198">
        <f t="shared" si="6"/>
        <v>0</v>
      </c>
      <c r="M12" s="198">
        <f t="shared" si="6"/>
        <v>0</v>
      </c>
      <c r="N12" s="198">
        <f t="shared" si="6"/>
        <v>0</v>
      </c>
      <c r="O12" s="198">
        <f t="shared" si="6"/>
        <v>0</v>
      </c>
      <c r="P12" s="198">
        <f t="shared" si="6"/>
        <v>0</v>
      </c>
      <c r="Q12" s="198">
        <f t="shared" si="6"/>
        <v>0</v>
      </c>
      <c r="R12" s="198">
        <f t="shared" si="6"/>
        <v>0</v>
      </c>
      <c r="S12" s="198">
        <f t="shared" si="6"/>
        <v>188.65908302001151</v>
      </c>
      <c r="T12" s="198">
        <f t="shared" si="6"/>
        <v>78.934790172420307</v>
      </c>
      <c r="U12" s="198">
        <f t="shared" si="6"/>
        <v>56.620586797665737</v>
      </c>
      <c r="V12" s="198">
        <f t="shared" si="6"/>
        <v>163.40495334660633</v>
      </c>
      <c r="W12" s="198">
        <f t="shared" si="6"/>
        <v>185.66155809653264</v>
      </c>
      <c r="X12" s="198">
        <f t="shared" si="6"/>
        <v>74.285394700285451</v>
      </c>
      <c r="Y12" s="198">
        <f t="shared" si="6"/>
        <v>51.976824025183262</v>
      </c>
      <c r="Z12" s="198">
        <f t="shared" si="6"/>
        <v>158.1305083805097</v>
      </c>
      <c r="AA12" s="198">
        <f t="shared" si="6"/>
        <v>178.77457578840767</v>
      </c>
      <c r="AB12" s="198">
        <f t="shared" si="6"/>
        <v>69.548359698849481</v>
      </c>
      <c r="AC12" s="198">
        <f t="shared" si="6"/>
        <v>47.073866393351956</v>
      </c>
      <c r="AD12" s="198">
        <f t="shared" si="6"/>
        <v>152.60517420813653</v>
      </c>
      <c r="AE12" s="198">
        <f t="shared" si="6"/>
        <v>173.36920874965182</v>
      </c>
      <c r="AF12" s="198">
        <f t="shared" si="6"/>
        <v>64.470399973100982</v>
      </c>
      <c r="AG12" s="198">
        <f t="shared" si="6"/>
        <v>41.871486153602568</v>
      </c>
      <c r="AH12" s="198">
        <f t="shared" si="6"/>
        <v>146.77939535382484</v>
      </c>
      <c r="AI12" s="198">
        <f t="shared" si="6"/>
        <v>167.67075365686688</v>
      </c>
      <c r="AJ12" s="198">
        <f t="shared" si="6"/>
        <v>59.09520272020341</v>
      </c>
      <c r="AK12" s="198">
        <f t="shared" si="6"/>
        <v>36.358098429404343</v>
      </c>
      <c r="AL12" s="198">
        <f t="shared" si="6"/>
        <v>140.63821338466369</v>
      </c>
      <c r="AM12" s="198">
        <f t="shared" si="6"/>
        <v>162.89134070788884</v>
      </c>
      <c r="AN12" s="198">
        <f t="shared" si="6"/>
        <v>53.340606978516512</v>
      </c>
      <c r="AO12" s="198">
        <f t="shared" si="6"/>
        <v>30.56471849040804</v>
      </c>
      <c r="AP12" s="198">
        <f t="shared" si="6"/>
        <v>134.20906760102031</v>
      </c>
      <c r="AQ12" s="198">
        <f t="shared" si="6"/>
        <v>155.40483053504727</v>
      </c>
      <c r="AR12" s="198">
        <f t="shared" si="6"/>
        <v>47.397605823247574</v>
      </c>
      <c r="AS12" s="198">
        <f t="shared" si="6"/>
        <v>24.410105757708198</v>
      </c>
      <c r="AT12" s="198">
        <f t="shared" si="6"/>
        <v>127.42505494315969</v>
      </c>
      <c r="AU12" s="198">
        <f t="shared" si="6"/>
        <v>148.77968711241533</v>
      </c>
      <c r="AV12" s="198">
        <f t="shared" si="6"/>
        <v>41.044812072079509</v>
      </c>
      <c r="AW12" s="198">
        <f t="shared" si="6"/>
        <v>17.896238516018638</v>
      </c>
      <c r="AX12" s="198">
        <f t="shared" si="6"/>
        <v>120.27648054999977</v>
      </c>
      <c r="AY12" s="198">
        <f t="shared" si="6"/>
        <v>141.81245071635485</v>
      </c>
      <c r="AZ12" s="198">
        <f t="shared" si="6"/>
        <v>34.352565216481324</v>
      </c>
      <c r="BA12" s="198">
        <f t="shared" si="6"/>
        <v>11.004861874459721</v>
      </c>
      <c r="BB12" s="198">
        <f t="shared" si="6"/>
        <v>112.73999295555853</v>
      </c>
      <c r="BC12" s="198">
        <f t="shared" si="6"/>
        <v>135.02864089683027</v>
      </c>
      <c r="BD12" s="198">
        <f t="shared" si="6"/>
        <v>27.164781246425946</v>
      </c>
      <c r="BE12" s="198">
        <f t="shared" si="6"/>
        <v>3.717049268423557</v>
      </c>
      <c r="BF12" s="198">
        <f t="shared" si="6"/>
        <v>104.80799623736067</v>
      </c>
      <c r="BG12" s="198">
        <f t="shared" si="6"/>
        <v>126.74005664929525</v>
      </c>
      <c r="BH12" s="198">
        <f t="shared" si="6"/>
        <v>19.724769608890529</v>
      </c>
      <c r="BI12" s="198">
        <f t="shared" si="6"/>
        <v>-3.9895938677017515</v>
      </c>
      <c r="BJ12" s="198">
        <f t="shared" si="6"/>
        <v>96.455309327728401</v>
      </c>
      <c r="BK12" s="198">
        <f t="shared" si="6"/>
        <v>118.59418519275378</v>
      </c>
      <c r="BL12" s="198">
        <f t="shared" si="6"/>
        <v>9.5740998158908948</v>
      </c>
      <c r="BM12" s="198">
        <f t="shared" si="6"/>
        <v>-16.791329994773719</v>
      </c>
      <c r="BN12" s="198">
        <f t="shared" si="6"/>
        <v>80.011120212798332</v>
      </c>
      <c r="BO12" s="198">
        <f t="shared" si="6"/>
        <v>87.405242354316314</v>
      </c>
      <c r="BP12" s="198">
        <f t="shared" si="6"/>
        <v>-19.78575401415776</v>
      </c>
      <c r="BQ12" s="198">
        <f t="shared" si="6"/>
        <v>-44.475611749985802</v>
      </c>
      <c r="BR12" s="198">
        <f t="shared" si="6"/>
        <v>53.994992714368578</v>
      </c>
      <c r="BS12" s="198">
        <f t="shared" si="6"/>
        <v>75.535678821764762</v>
      </c>
      <c r="BT12" s="198">
        <f t="shared" si="6"/>
        <v>-31.395905617361223</v>
      </c>
      <c r="BU12" s="198">
        <f t="shared" si="6"/>
        <v>-56.141973896060676</v>
      </c>
      <c r="BV12" s="198">
        <f t="shared" ref="BV12:EG12" si="7" xml:space="preserve"> -1 * BV11</f>
        <v>41.607418501282794</v>
      </c>
      <c r="BW12" s="198">
        <f t="shared" si="7"/>
        <v>62.919464601175598</v>
      </c>
      <c r="BX12" s="198">
        <f t="shared" si="7"/>
        <v>-43.67018076001257</v>
      </c>
      <c r="BY12" s="198">
        <f t="shared" si="7"/>
        <v>-68.582808797225354</v>
      </c>
      <c r="BZ12" s="198">
        <f t="shared" si="7"/>
        <v>28.434397809976304</v>
      </c>
      <c r="CA12" s="198">
        <f t="shared" si="7"/>
        <v>-220.84609020810208</v>
      </c>
      <c r="CB12" s="198">
        <f t="shared" si="7"/>
        <v>-327.15967185215834</v>
      </c>
      <c r="CC12" s="198">
        <f t="shared" si="7"/>
        <v>-352.20564696315842</v>
      </c>
      <c r="CD12" s="198">
        <f t="shared" si="7"/>
        <v>-255.93291221291565</v>
      </c>
      <c r="CE12" s="198">
        <f t="shared" si="7"/>
        <v>-235.14192044253934</v>
      </c>
      <c r="CF12" s="198">
        <f t="shared" si="7"/>
        <v>-341.19717836467311</v>
      </c>
      <c r="CG12" s="198">
        <f t="shared" si="7"/>
        <v>-366.39239914869472</v>
      </c>
      <c r="CH12" s="198">
        <f t="shared" si="7"/>
        <v>-270.87728442082755</v>
      </c>
      <c r="CI12" s="198">
        <f t="shared" si="7"/>
        <v>-250.36125848527388</v>
      </c>
      <c r="CJ12" s="198">
        <f t="shared" si="7"/>
        <v>-356.22393723172718</v>
      </c>
      <c r="CK12" s="198">
        <f t="shared" si="7"/>
        <v>-381.53916480355701</v>
      </c>
      <c r="CL12" s="198">
        <f t="shared" si="7"/>
        <v>-286.7959292041611</v>
      </c>
      <c r="CM12" s="198">
        <f t="shared" si="7"/>
        <v>-266.55812929336543</v>
      </c>
      <c r="CN12" s="198">
        <f t="shared" si="7"/>
        <v>-372.09520135482529</v>
      </c>
      <c r="CO12" s="198">
        <f t="shared" si="7"/>
        <v>-396.40653058467797</v>
      </c>
      <c r="CP12" s="198">
        <f t="shared" si="7"/>
        <v>-301.10600922506768</v>
      </c>
      <c r="CQ12" s="198">
        <f t="shared" si="7"/>
        <v>-275.67049657292802</v>
      </c>
      <c r="CR12" s="198">
        <f t="shared" si="7"/>
        <v>-375.9133233204941</v>
      </c>
      <c r="CS12" s="198">
        <f t="shared" si="7"/>
        <v>-395.96188852249855</v>
      </c>
      <c r="CT12" s="198">
        <f t="shared" si="7"/>
        <v>-295.7190615882954</v>
      </c>
      <c r="CU12" s="198">
        <f t="shared" si="7"/>
        <v>-269.3411780830466</v>
      </c>
      <c r="CV12" s="198">
        <f t="shared" si="7"/>
        <v>-369.08528429808734</v>
      </c>
      <c r="CW12" s="198">
        <f t="shared" si="7"/>
        <v>-389.03410539347487</v>
      </c>
      <c r="CX12" s="198">
        <f t="shared" si="7"/>
        <v>-289.28999899020897</v>
      </c>
      <c r="CY12" s="198">
        <f t="shared" si="7"/>
        <v>-262.91940297033176</v>
      </c>
      <c r="CZ12" s="198">
        <f t="shared" si="7"/>
        <v>-362.1672700311475</v>
      </c>
      <c r="DA12" s="198">
        <f t="shared" si="7"/>
        <v>-382.01684325842297</v>
      </c>
      <c r="DB12" s="198">
        <f t="shared" si="7"/>
        <v>-282.76897619191317</v>
      </c>
      <c r="DC12" s="198">
        <f t="shared" si="7"/>
        <v>-256.39048303038192</v>
      </c>
      <c r="DD12" s="198">
        <f t="shared" si="7"/>
        <v>-355.14457942676921</v>
      </c>
      <c r="DE12" s="198">
        <f t="shared" si="7"/>
        <v>-374.89539855866821</v>
      </c>
      <c r="DF12" s="198">
        <f t="shared" si="7"/>
        <v>-276.14130197432291</v>
      </c>
      <c r="DG12" s="198">
        <f t="shared" si="7"/>
        <v>-249.77551366105564</v>
      </c>
      <c r="DH12" s="198">
        <f t="shared" si="7"/>
        <v>-348.03829614391702</v>
      </c>
      <c r="DI12" s="198">
        <f t="shared" si="7"/>
        <v>-367.69085249317442</v>
      </c>
      <c r="DJ12" s="198">
        <f t="shared" si="7"/>
        <v>-269.4280698210552</v>
      </c>
      <c r="DK12" s="198">
        <f t="shared" si="7"/>
        <v>-243.05996971828677</v>
      </c>
      <c r="DL12" s="198">
        <f t="shared" si="7"/>
        <v>-340.83388263675829</v>
      </c>
      <c r="DM12" s="198">
        <f t="shared" si="7"/>
        <v>-360.38866507130319</v>
      </c>
      <c r="DN12" s="198">
        <f t="shared" si="7"/>
        <v>-262.61475196644989</v>
      </c>
      <c r="DO12" s="198">
        <f t="shared" si="7"/>
        <v>1.6595678191564129E-5</v>
      </c>
      <c r="DP12" s="198">
        <f t="shared" si="7"/>
        <v>1.6599512173158195E-5</v>
      </c>
      <c r="DQ12" s="198">
        <f t="shared" si="7"/>
        <v>1.6784313779727516E-5</v>
      </c>
      <c r="DR12" s="198">
        <f t="shared" si="7"/>
        <v>1.6788189892987456E-5</v>
      </c>
      <c r="DS12" s="198">
        <f t="shared" si="7"/>
        <v>1.6425462798577062E-5</v>
      </c>
      <c r="DT12" s="198">
        <f t="shared" si="7"/>
        <v>1.6611696881785928E-5</v>
      </c>
      <c r="DU12" s="198">
        <f t="shared" si="7"/>
        <v>1.6797216458113347E-5</v>
      </c>
      <c r="DV12" s="198">
        <f t="shared" si="7"/>
        <v>1.6799393453231939E-5</v>
      </c>
      <c r="DW12" s="198">
        <f t="shared" si="7"/>
        <v>1.6437253893559282E-5</v>
      </c>
      <c r="DX12" s="198">
        <f t="shared" si="7"/>
        <v>1.6623251346863952E-5</v>
      </c>
      <c r="DY12" s="198">
        <f t="shared" si="7"/>
        <v>1.6807835946496744E-5</v>
      </c>
      <c r="DZ12" s="198">
        <f t="shared" si="7"/>
        <v>1.6810066039057259E-5</v>
      </c>
      <c r="EA12" s="198">
        <f t="shared" si="7"/>
        <v>1.6448058068697175E-5</v>
      </c>
      <c r="EB12" s="198">
        <f t="shared" si="7"/>
        <v>1.6632810040701226E-5</v>
      </c>
      <c r="EC12" s="198">
        <f t="shared" si="7"/>
        <v>1.6817977557902887E-5</v>
      </c>
      <c r="ED12" s="198">
        <f t="shared" si="7"/>
        <v>1.6821853671162829E-5</v>
      </c>
      <c r="EE12" s="198">
        <f t="shared" si="7"/>
        <v>1.6641791011284602E-5</v>
      </c>
      <c r="EF12" s="198">
        <f t="shared" si="7"/>
        <v>1.6644574586962488E-5</v>
      </c>
      <c r="EG12" s="198">
        <f t="shared" si="7"/>
        <v>1.6831092626056387E-5</v>
      </c>
      <c r="EH12" s="198">
        <f t="shared" ref="EH12:GJ12" si="8" xml:space="preserve"> -1 * EH11</f>
        <v>1.6833375816058818E-5</v>
      </c>
      <c r="EI12" s="198">
        <f t="shared" si="8"/>
        <v>1.6470653338817285E-5</v>
      </c>
      <c r="EJ12" s="198">
        <f t="shared" si="8"/>
        <v>1.6655971491153079E-5</v>
      </c>
      <c r="EK12" s="198">
        <f t="shared" si="8"/>
        <v>1.6842774063278124E-5</v>
      </c>
      <c r="EL12" s="198">
        <f t="shared" si="8"/>
        <v>1.6846225397002726E-5</v>
      </c>
      <c r="EM12" s="198">
        <f t="shared" si="8"/>
        <v>1.6481976945452192E-5</v>
      </c>
      <c r="EN12" s="198">
        <f t="shared" si="8"/>
        <v>1.6667105793864627E-5</v>
      </c>
      <c r="EO12" s="198">
        <f t="shared" si="8"/>
        <v>1.6852650187474678E-5</v>
      </c>
      <c r="EP12" s="198">
        <f t="shared" si="8"/>
        <v>1.6855092669802865E-5</v>
      </c>
      <c r="EQ12" s="198">
        <f t="shared" si="8"/>
        <v>1.6491742257596057E-5</v>
      </c>
      <c r="ER12" s="198">
        <f t="shared" si="8"/>
        <v>1.6677872454505511E-5</v>
      </c>
      <c r="ES12" s="198">
        <f t="shared" si="8"/>
        <v>1.6864862599115587E-5</v>
      </c>
      <c r="ET12" s="198">
        <f t="shared" si="8"/>
        <v>1.6868473225165944E-5</v>
      </c>
      <c r="EU12" s="198">
        <f t="shared" si="8"/>
        <v>1.6688481554258973E-5</v>
      </c>
      <c r="EV12" s="198">
        <f t="shared" si="8"/>
        <v>1.6690319764612292E-5</v>
      </c>
      <c r="EW12" s="198">
        <f t="shared" si="8"/>
        <v>1.6875853769592405E-5</v>
      </c>
      <c r="EX12" s="198">
        <f t="shared" si="8"/>
        <v>1.6879198908433177E-5</v>
      </c>
      <c r="EY12" s="198">
        <f t="shared" si="8"/>
        <v>1.6515428333859894E-5</v>
      </c>
      <c r="EZ12" s="198">
        <f t="shared" si="8"/>
        <v>1.6701664148507083E-5</v>
      </c>
      <c r="FA12" s="198">
        <f t="shared" si="8"/>
        <v>1.6887694499139891E-5</v>
      </c>
      <c r="FB12" s="198">
        <f t="shared" si="8"/>
        <v>1.6891198930306413E-5</v>
      </c>
      <c r="FC12" s="198">
        <f t="shared" si="8"/>
        <v>1.6526336395297188E-5</v>
      </c>
      <c r="FD12" s="198">
        <f t="shared" si="8"/>
        <v>1.6713323654176723E-5</v>
      </c>
      <c r="FE12" s="198">
        <f t="shared" si="8"/>
        <v>1.6900013105664639E-5</v>
      </c>
      <c r="FF12" s="198">
        <f t="shared" si="8"/>
        <v>1.690362373171499E-5</v>
      </c>
      <c r="FG12" s="198">
        <f t="shared" si="8"/>
        <v>1.6539062466974026E-5</v>
      </c>
      <c r="FH12" s="198">
        <f t="shared" si="8"/>
        <v>1.6725193241029603E-5</v>
      </c>
      <c r="FI12" s="198">
        <f t="shared" si="8"/>
        <v>1.6911269763351036E-5</v>
      </c>
      <c r="FJ12" s="198">
        <f t="shared" si="8"/>
        <v>1.6915252071494811E-5</v>
      </c>
      <c r="FK12" s="198">
        <f t="shared" si="8"/>
        <v>1.673364900865488E-5</v>
      </c>
      <c r="FL12" s="198">
        <f t="shared" si="8"/>
        <v>1.6737062827882473E-5</v>
      </c>
      <c r="FM12" s="198">
        <f t="shared" si="8"/>
        <v>1.692353527243386E-5</v>
      </c>
      <c r="FN12" s="198">
        <f t="shared" si="8"/>
        <v>1.6927305190809967E-5</v>
      </c>
      <c r="FO12" s="198">
        <f t="shared" si="8"/>
        <v>1.6562644656938466E-5</v>
      </c>
      <c r="FP12" s="198">
        <f t="shared" si="8"/>
        <v>1.6750560543905438E-5</v>
      </c>
      <c r="FQ12" s="198">
        <f t="shared" si="8"/>
        <v>1.6937818484309531E-5</v>
      </c>
      <c r="FR12" s="198">
        <f t="shared" si="8"/>
        <v>1.6940738843614965E-5</v>
      </c>
      <c r="FS12" s="198">
        <f t="shared" si="8"/>
        <v>1.6575526558064413E-5</v>
      </c>
      <c r="FT12" s="198">
        <f t="shared" si="8"/>
        <v>1.67634805366745E-5</v>
      </c>
      <c r="FU12" s="198">
        <f t="shared" si="8"/>
        <v>1.6950402578043854E-5</v>
      </c>
      <c r="FV12" s="198">
        <f t="shared" si="8"/>
        <v>1.6953110547581619E-5</v>
      </c>
      <c r="FW12" s="198">
        <f t="shared" si="8"/>
        <v>1.658659044895081E-5</v>
      </c>
      <c r="FX12" s="198">
        <f t="shared" si="8"/>
        <v>1.6774037116132151E-5</v>
      </c>
      <c r="FY12" s="198">
        <f t="shared" si="8"/>
        <v>1.6961818528056006E-5</v>
      </c>
      <c r="FZ12" s="198">
        <f t="shared" si="8"/>
        <v>1.6963995523174601E-5</v>
      </c>
      <c r="GA12" s="198">
        <f t="shared" si="8"/>
        <v>1.6783228167898758E-5</v>
      </c>
      <c r="GB12" s="198">
        <f t="shared" si="8"/>
        <v>1.6785223939139509E-5</v>
      </c>
      <c r="GC12" s="198">
        <f t="shared" si="8"/>
        <v>1.69736592576035E-5</v>
      </c>
      <c r="GD12" s="198">
        <f t="shared" si="8"/>
        <v>1.6977216786211937E-5</v>
      </c>
      <c r="GE12" s="198">
        <f t="shared" si="8"/>
        <v>1.6610795956711666E-5</v>
      </c>
      <c r="GF12" s="198">
        <f t="shared" si="8"/>
        <v>1.6798143931908571E-5</v>
      </c>
      <c r="GG12" s="198">
        <f t="shared" si="8"/>
        <v>1.6984862817847983E-5</v>
      </c>
      <c r="GH12" s="198">
        <f t="shared" si="8"/>
        <v>1.6988792028549839E-5</v>
      </c>
      <c r="GI12" s="198">
        <f t="shared" si="8"/>
        <v>1.6623314255789702E-5</v>
      </c>
      <c r="GJ12" s="198">
        <f t="shared" si="8"/>
        <v>1.6811326526156678E-5</v>
      </c>
    </row>
    <row r="15" spans="1:192" x14ac:dyDescent="0.25">
      <c r="A15" s="15" t="s">
        <v>202</v>
      </c>
    </row>
    <row r="17" spans="1:192" x14ac:dyDescent="0.25">
      <c r="B17" s="15" t="s">
        <v>203</v>
      </c>
    </row>
    <row r="18" spans="1:192" x14ac:dyDescent="0.25">
      <c r="E18" s="151" t="str">
        <f xml:space="preserve"> InpC!E$180</f>
        <v>Tax depreciation rate</v>
      </c>
      <c r="F18" s="335">
        <f xml:space="preserve"> InpC!F$180</f>
        <v>0.05</v>
      </c>
      <c r="G18" s="151" t="str">
        <f xml:space="preserve"> InpC!G$180</f>
        <v>per quarter</v>
      </c>
      <c r="H18" s="39"/>
    </row>
    <row r="19" spans="1:192" x14ac:dyDescent="0.25">
      <c r="E19" s="12" t="str">
        <f t="shared" ref="E19:AJ19" si="9" xml:space="preserve"> E$30</f>
        <v>Asset value for tax balance BEG</v>
      </c>
      <c r="F19" s="12">
        <f t="shared" si="9"/>
        <v>0</v>
      </c>
      <c r="G19" s="12" t="str">
        <f t="shared" si="9"/>
        <v>$ 000s</v>
      </c>
      <c r="H19" s="12">
        <f t="shared" si="9"/>
        <v>0</v>
      </c>
      <c r="I19" s="12">
        <f t="shared" si="9"/>
        <v>0</v>
      </c>
      <c r="J19" s="12">
        <f t="shared" si="9"/>
        <v>0</v>
      </c>
      <c r="K19" s="12">
        <f t="shared" si="9"/>
        <v>0</v>
      </c>
      <c r="L19" s="12">
        <f t="shared" si="9"/>
        <v>0</v>
      </c>
      <c r="M19" s="12">
        <f t="shared" si="9"/>
        <v>0</v>
      </c>
      <c r="N19" s="12">
        <f t="shared" si="9"/>
        <v>0</v>
      </c>
      <c r="O19" s="12">
        <f t="shared" si="9"/>
        <v>0</v>
      </c>
      <c r="P19" s="12">
        <f t="shared" si="9"/>
        <v>0</v>
      </c>
      <c r="Q19" s="12">
        <f t="shared" si="9"/>
        <v>0</v>
      </c>
      <c r="R19" s="12">
        <f t="shared" si="9"/>
        <v>0</v>
      </c>
      <c r="S19" s="12">
        <f t="shared" si="9"/>
        <v>83521.299305562323</v>
      </c>
      <c r="T19" s="12">
        <f t="shared" si="9"/>
        <v>79345.234340284209</v>
      </c>
      <c r="U19" s="12">
        <f t="shared" si="9"/>
        <v>75377.972623270005</v>
      </c>
      <c r="V19" s="12">
        <f t="shared" si="9"/>
        <v>71609.073992106511</v>
      </c>
      <c r="W19" s="12">
        <f t="shared" si="9"/>
        <v>68028.620292501189</v>
      </c>
      <c r="X19" s="12">
        <f t="shared" si="9"/>
        <v>64627.189277876132</v>
      </c>
      <c r="Y19" s="12">
        <f t="shared" si="9"/>
        <v>61395.829813982324</v>
      </c>
      <c r="Z19" s="12">
        <f t="shared" si="9"/>
        <v>58326.03832328321</v>
      </c>
      <c r="AA19" s="12">
        <f t="shared" si="9"/>
        <v>55409.736407119053</v>
      </c>
      <c r="AB19" s="12">
        <f t="shared" si="9"/>
        <v>52639.249586763101</v>
      </c>
      <c r="AC19" s="12">
        <f t="shared" si="9"/>
        <v>50007.287107424941</v>
      </c>
      <c r="AD19" s="12">
        <f t="shared" si="9"/>
        <v>47506.922752053695</v>
      </c>
      <c r="AE19" s="12">
        <f t="shared" si="9"/>
        <v>45131.576614451013</v>
      </c>
      <c r="AF19" s="12">
        <f t="shared" si="9"/>
        <v>42874.99778372846</v>
      </c>
      <c r="AG19" s="12">
        <f t="shared" si="9"/>
        <v>40731.247894542037</v>
      </c>
      <c r="AH19" s="12">
        <f t="shared" si="9"/>
        <v>38694.685499814936</v>
      </c>
      <c r="AI19" s="12">
        <f t="shared" si="9"/>
        <v>36759.951224824188</v>
      </c>
      <c r="AJ19" s="12">
        <f t="shared" si="9"/>
        <v>34921.953663582979</v>
      </c>
      <c r="AK19" s="12">
        <f t="shared" ref="AK19:BP19" si="10" xml:space="preserve"> AK$30</f>
        <v>33175.85598040383</v>
      </c>
      <c r="AL19" s="12">
        <f t="shared" si="10"/>
        <v>31517.063181383637</v>
      </c>
      <c r="AM19" s="12">
        <f t="shared" si="10"/>
        <v>29941.210022314455</v>
      </c>
      <c r="AN19" s="12">
        <f t="shared" si="10"/>
        <v>28444.149521198731</v>
      </c>
      <c r="AO19" s="12">
        <f t="shared" si="10"/>
        <v>27021.942045138796</v>
      </c>
      <c r="AP19" s="12">
        <f t="shared" si="10"/>
        <v>25670.844942881857</v>
      </c>
      <c r="AQ19" s="12">
        <f t="shared" si="10"/>
        <v>24387.302695737762</v>
      </c>
      <c r="AR19" s="12">
        <f t="shared" si="10"/>
        <v>23167.937560950875</v>
      </c>
      <c r="AS19" s="12">
        <f t="shared" si="10"/>
        <v>22009.540682903331</v>
      </c>
      <c r="AT19" s="12">
        <f t="shared" si="10"/>
        <v>20909.063648758165</v>
      </c>
      <c r="AU19" s="12">
        <f t="shared" si="10"/>
        <v>19863.610466320257</v>
      </c>
      <c r="AV19" s="12">
        <f t="shared" si="10"/>
        <v>18870.429943004245</v>
      </c>
      <c r="AW19" s="12">
        <f t="shared" si="10"/>
        <v>17926.908445854031</v>
      </c>
      <c r="AX19" s="12">
        <f t="shared" si="10"/>
        <v>17030.563023561328</v>
      </c>
      <c r="AY19" s="12">
        <f t="shared" si="10"/>
        <v>16179.034872383261</v>
      </c>
      <c r="AZ19" s="12">
        <f t="shared" si="10"/>
        <v>15370.083128764098</v>
      </c>
      <c r="BA19" s="12">
        <f t="shared" si="10"/>
        <v>14601.578972325893</v>
      </c>
      <c r="BB19" s="12">
        <f t="shared" si="10"/>
        <v>13871.500023709599</v>
      </c>
      <c r="BC19" s="12">
        <f t="shared" si="10"/>
        <v>13177.925022524119</v>
      </c>
      <c r="BD19" s="12">
        <f t="shared" si="10"/>
        <v>12519.028771397914</v>
      </c>
      <c r="BE19" s="12">
        <f t="shared" si="10"/>
        <v>11893.077332828019</v>
      </c>
      <c r="BF19" s="12">
        <f t="shared" si="10"/>
        <v>11298.423466186618</v>
      </c>
      <c r="BG19" s="12">
        <f t="shared" si="10"/>
        <v>10733.502292877287</v>
      </c>
      <c r="BH19" s="12">
        <f t="shared" si="10"/>
        <v>10196.827178233423</v>
      </c>
      <c r="BI19" s="12">
        <f t="shared" si="10"/>
        <v>9686.9858193217515</v>
      </c>
      <c r="BJ19" s="12">
        <f t="shared" si="10"/>
        <v>9202.6365283556643</v>
      </c>
      <c r="BK19" s="12">
        <f t="shared" si="10"/>
        <v>8742.5047019378817</v>
      </c>
      <c r="BL19" s="12">
        <f t="shared" si="10"/>
        <v>8305.3794668409882</v>
      </c>
      <c r="BM19" s="12">
        <f t="shared" si="10"/>
        <v>7890.1104934989389</v>
      </c>
      <c r="BN19" s="12">
        <f t="shared" si="10"/>
        <v>7495.6049688239918</v>
      </c>
      <c r="BO19" s="12">
        <f t="shared" si="10"/>
        <v>7120.8247203827923</v>
      </c>
      <c r="BP19" s="12">
        <f t="shared" si="10"/>
        <v>6764.7834843636529</v>
      </c>
      <c r="BQ19" s="12">
        <f t="shared" ref="BQ19:CV19" si="11" xml:space="preserve"> BQ$30</f>
        <v>6426.5443101454703</v>
      </c>
      <c r="BR19" s="12">
        <f t="shared" si="11"/>
        <v>6105.2170946381966</v>
      </c>
      <c r="BS19" s="12">
        <f t="shared" si="11"/>
        <v>5799.956239906287</v>
      </c>
      <c r="BT19" s="12">
        <f t="shared" si="11"/>
        <v>5509.9584279109731</v>
      </c>
      <c r="BU19" s="12">
        <f t="shared" si="11"/>
        <v>5234.4605065154246</v>
      </c>
      <c r="BV19" s="12">
        <f t="shared" si="11"/>
        <v>4972.7374811896534</v>
      </c>
      <c r="BW19" s="12">
        <f t="shared" si="11"/>
        <v>4724.1006071301708</v>
      </c>
      <c r="BX19" s="12">
        <f t="shared" si="11"/>
        <v>4487.8955767736625</v>
      </c>
      <c r="BY19" s="12">
        <f t="shared" si="11"/>
        <v>4263.5007979349793</v>
      </c>
      <c r="BZ19" s="12">
        <f t="shared" si="11"/>
        <v>4050.3257580382306</v>
      </c>
      <c r="CA19" s="12">
        <f t="shared" si="11"/>
        <v>3847.8094701363189</v>
      </c>
      <c r="CB19" s="12">
        <f t="shared" si="11"/>
        <v>3655.418996629503</v>
      </c>
      <c r="CC19" s="12">
        <f t="shared" si="11"/>
        <v>3472.6480467980277</v>
      </c>
      <c r="CD19" s="12">
        <f t="shared" si="11"/>
        <v>3299.0156444581262</v>
      </c>
      <c r="CE19" s="12">
        <f t="shared" si="11"/>
        <v>3134.0648622352201</v>
      </c>
      <c r="CF19" s="12">
        <f t="shared" si="11"/>
        <v>2977.3616191234591</v>
      </c>
      <c r="CG19" s="12">
        <f t="shared" si="11"/>
        <v>2828.4935381672863</v>
      </c>
      <c r="CH19" s="12">
        <f t="shared" si="11"/>
        <v>2687.068861258922</v>
      </c>
      <c r="CI19" s="12">
        <f t="shared" si="11"/>
        <v>2552.7154181959759</v>
      </c>
      <c r="CJ19" s="12">
        <f t="shared" si="11"/>
        <v>2425.0796472861771</v>
      </c>
      <c r="CK19" s="12">
        <f t="shared" si="11"/>
        <v>2303.8256649218683</v>
      </c>
      <c r="CL19" s="12">
        <f t="shared" si="11"/>
        <v>2188.6343816757749</v>
      </c>
      <c r="CM19" s="12">
        <f t="shared" si="11"/>
        <v>2079.2026625919862</v>
      </c>
      <c r="CN19" s="12">
        <f t="shared" si="11"/>
        <v>1975.2425294623868</v>
      </c>
      <c r="CO19" s="12">
        <f t="shared" si="11"/>
        <v>1876.4804029892675</v>
      </c>
      <c r="CP19" s="12">
        <f t="shared" si="11"/>
        <v>1782.6563828398041</v>
      </c>
      <c r="CQ19" s="12">
        <f t="shared" si="11"/>
        <v>1693.5235636978139</v>
      </c>
      <c r="CR19" s="12">
        <f t="shared" si="11"/>
        <v>1608.8473855129232</v>
      </c>
      <c r="CS19" s="12">
        <f t="shared" si="11"/>
        <v>1528.4050162372771</v>
      </c>
      <c r="CT19" s="12">
        <f t="shared" si="11"/>
        <v>1451.9847654254133</v>
      </c>
      <c r="CU19" s="12">
        <f t="shared" si="11"/>
        <v>1379.3855271541427</v>
      </c>
      <c r="CV19" s="12">
        <f t="shared" si="11"/>
        <v>1310.4162507964356</v>
      </c>
      <c r="CW19" s="12">
        <f t="shared" ref="CW19:EB19" si="12" xml:space="preserve"> CW$30</f>
        <v>1244.8954382566139</v>
      </c>
      <c r="CX19" s="12">
        <f t="shared" si="12"/>
        <v>1182.6506663437833</v>
      </c>
      <c r="CY19" s="12">
        <f t="shared" si="12"/>
        <v>1123.5181330265941</v>
      </c>
      <c r="CZ19" s="12">
        <f t="shared" si="12"/>
        <v>1067.3422263752643</v>
      </c>
      <c r="DA19" s="12">
        <f t="shared" si="12"/>
        <v>1013.9751150565011</v>
      </c>
      <c r="DB19" s="12">
        <f t="shared" si="12"/>
        <v>963.27635930367603</v>
      </c>
      <c r="DC19" s="12">
        <f t="shared" si="12"/>
        <v>915.11254133849218</v>
      </c>
      <c r="DD19" s="12">
        <f t="shared" si="12"/>
        <v>869.35691427156758</v>
      </c>
      <c r="DE19" s="12">
        <f t="shared" si="12"/>
        <v>825.88906855798916</v>
      </c>
      <c r="DF19" s="12">
        <f t="shared" si="12"/>
        <v>784.59461513008966</v>
      </c>
      <c r="DG19" s="12">
        <f t="shared" si="12"/>
        <v>745.36488437358514</v>
      </c>
      <c r="DH19" s="12">
        <f t="shared" si="12"/>
        <v>708.09664015490591</v>
      </c>
      <c r="DI19" s="12">
        <f t="shared" si="12"/>
        <v>672.6918081471606</v>
      </c>
      <c r="DJ19" s="12">
        <f t="shared" si="12"/>
        <v>639.05721773980258</v>
      </c>
      <c r="DK19" s="12">
        <f t="shared" si="12"/>
        <v>607.10435685281243</v>
      </c>
      <c r="DL19" s="12">
        <f t="shared" si="12"/>
        <v>576.7491390101718</v>
      </c>
      <c r="DM19" s="12">
        <f t="shared" si="12"/>
        <v>547.91168205966324</v>
      </c>
      <c r="DN19" s="12">
        <f t="shared" si="12"/>
        <v>520.51609795668003</v>
      </c>
      <c r="DO19" s="12">
        <f t="shared" si="12"/>
        <v>0</v>
      </c>
      <c r="DP19" s="12">
        <f t="shared" si="12"/>
        <v>0</v>
      </c>
      <c r="DQ19" s="12">
        <f t="shared" si="12"/>
        <v>0</v>
      </c>
      <c r="DR19" s="12">
        <f t="shared" si="12"/>
        <v>0</v>
      </c>
      <c r="DS19" s="12">
        <f t="shared" si="12"/>
        <v>0</v>
      </c>
      <c r="DT19" s="12">
        <f t="shared" si="12"/>
        <v>0</v>
      </c>
      <c r="DU19" s="12">
        <f t="shared" si="12"/>
        <v>0</v>
      </c>
      <c r="DV19" s="12">
        <f t="shared" si="12"/>
        <v>0</v>
      </c>
      <c r="DW19" s="12">
        <f t="shared" si="12"/>
        <v>0</v>
      </c>
      <c r="DX19" s="12">
        <f t="shared" si="12"/>
        <v>0</v>
      </c>
      <c r="DY19" s="12">
        <f t="shared" si="12"/>
        <v>0</v>
      </c>
      <c r="DZ19" s="12">
        <f t="shared" si="12"/>
        <v>0</v>
      </c>
      <c r="EA19" s="12">
        <f t="shared" si="12"/>
        <v>0</v>
      </c>
      <c r="EB19" s="12">
        <f t="shared" si="12"/>
        <v>0</v>
      </c>
      <c r="EC19" s="12">
        <f t="shared" ref="EC19:FH19" si="13" xml:space="preserve"> EC$30</f>
        <v>0</v>
      </c>
      <c r="ED19" s="12">
        <f t="shared" si="13"/>
        <v>0</v>
      </c>
      <c r="EE19" s="12">
        <f t="shared" si="13"/>
        <v>0</v>
      </c>
      <c r="EF19" s="12">
        <f t="shared" si="13"/>
        <v>0</v>
      </c>
      <c r="EG19" s="12">
        <f t="shared" si="13"/>
        <v>0</v>
      </c>
      <c r="EH19" s="12">
        <f t="shared" si="13"/>
        <v>0</v>
      </c>
      <c r="EI19" s="12">
        <f t="shared" si="13"/>
        <v>0</v>
      </c>
      <c r="EJ19" s="12">
        <f t="shared" si="13"/>
        <v>0</v>
      </c>
      <c r="EK19" s="12">
        <f t="shared" si="13"/>
        <v>0</v>
      </c>
      <c r="EL19" s="12">
        <f t="shared" si="13"/>
        <v>0</v>
      </c>
      <c r="EM19" s="12">
        <f t="shared" si="13"/>
        <v>0</v>
      </c>
      <c r="EN19" s="12">
        <f t="shared" si="13"/>
        <v>0</v>
      </c>
      <c r="EO19" s="12">
        <f t="shared" si="13"/>
        <v>0</v>
      </c>
      <c r="EP19" s="12">
        <f t="shared" si="13"/>
        <v>0</v>
      </c>
      <c r="EQ19" s="12">
        <f t="shared" si="13"/>
        <v>0</v>
      </c>
      <c r="ER19" s="12">
        <f t="shared" si="13"/>
        <v>0</v>
      </c>
      <c r="ES19" s="12">
        <f t="shared" si="13"/>
        <v>0</v>
      </c>
      <c r="ET19" s="12">
        <f t="shared" si="13"/>
        <v>0</v>
      </c>
      <c r="EU19" s="12">
        <f t="shared" si="13"/>
        <v>0</v>
      </c>
      <c r="EV19" s="12">
        <f t="shared" si="13"/>
        <v>0</v>
      </c>
      <c r="EW19" s="12">
        <f t="shared" si="13"/>
        <v>0</v>
      </c>
      <c r="EX19" s="12">
        <f t="shared" si="13"/>
        <v>0</v>
      </c>
      <c r="EY19" s="12">
        <f t="shared" si="13"/>
        <v>0</v>
      </c>
      <c r="EZ19" s="12">
        <f t="shared" si="13"/>
        <v>0</v>
      </c>
      <c r="FA19" s="12">
        <f t="shared" si="13"/>
        <v>0</v>
      </c>
      <c r="FB19" s="12">
        <f t="shared" si="13"/>
        <v>0</v>
      </c>
      <c r="FC19" s="12">
        <f t="shared" si="13"/>
        <v>0</v>
      </c>
      <c r="FD19" s="12">
        <f t="shared" si="13"/>
        <v>0</v>
      </c>
      <c r="FE19" s="12">
        <f t="shared" si="13"/>
        <v>0</v>
      </c>
      <c r="FF19" s="12">
        <f t="shared" si="13"/>
        <v>0</v>
      </c>
      <c r="FG19" s="12">
        <f t="shared" si="13"/>
        <v>0</v>
      </c>
      <c r="FH19" s="12">
        <f t="shared" si="13"/>
        <v>0</v>
      </c>
      <c r="FI19" s="12">
        <f t="shared" ref="FI19:GJ19" si="14" xml:space="preserve"> FI$30</f>
        <v>0</v>
      </c>
      <c r="FJ19" s="12">
        <f t="shared" si="14"/>
        <v>0</v>
      </c>
      <c r="FK19" s="12">
        <f t="shared" si="14"/>
        <v>0</v>
      </c>
      <c r="FL19" s="12">
        <f t="shared" si="14"/>
        <v>0</v>
      </c>
      <c r="FM19" s="12">
        <f t="shared" si="14"/>
        <v>0</v>
      </c>
      <c r="FN19" s="12">
        <f t="shared" si="14"/>
        <v>0</v>
      </c>
      <c r="FO19" s="12">
        <f t="shared" si="14"/>
        <v>0</v>
      </c>
      <c r="FP19" s="12">
        <f t="shared" si="14"/>
        <v>0</v>
      </c>
      <c r="FQ19" s="12">
        <f t="shared" si="14"/>
        <v>0</v>
      </c>
      <c r="FR19" s="12">
        <f t="shared" si="14"/>
        <v>0</v>
      </c>
      <c r="FS19" s="12">
        <f t="shared" si="14"/>
        <v>0</v>
      </c>
      <c r="FT19" s="12">
        <f t="shared" si="14"/>
        <v>0</v>
      </c>
      <c r="FU19" s="12">
        <f t="shared" si="14"/>
        <v>0</v>
      </c>
      <c r="FV19" s="12">
        <f t="shared" si="14"/>
        <v>0</v>
      </c>
      <c r="FW19" s="12">
        <f t="shared" si="14"/>
        <v>0</v>
      </c>
      <c r="FX19" s="12">
        <f t="shared" si="14"/>
        <v>0</v>
      </c>
      <c r="FY19" s="12">
        <f t="shared" si="14"/>
        <v>0</v>
      </c>
      <c r="FZ19" s="12">
        <f t="shared" si="14"/>
        <v>0</v>
      </c>
      <c r="GA19" s="12">
        <f t="shared" si="14"/>
        <v>0</v>
      </c>
      <c r="GB19" s="12">
        <f t="shared" si="14"/>
        <v>0</v>
      </c>
      <c r="GC19" s="12">
        <f t="shared" si="14"/>
        <v>0</v>
      </c>
      <c r="GD19" s="12">
        <f t="shared" si="14"/>
        <v>0</v>
      </c>
      <c r="GE19" s="12">
        <f t="shared" si="14"/>
        <v>0</v>
      </c>
      <c r="GF19" s="12">
        <f t="shared" si="14"/>
        <v>0</v>
      </c>
      <c r="GG19" s="12">
        <f t="shared" si="14"/>
        <v>0</v>
      </c>
      <c r="GH19" s="12">
        <f t="shared" si="14"/>
        <v>0</v>
      </c>
      <c r="GI19" s="12">
        <f t="shared" si="14"/>
        <v>0</v>
      </c>
      <c r="GJ19" s="12">
        <f t="shared" si="14"/>
        <v>0</v>
      </c>
    </row>
    <row r="20" spans="1:192" x14ac:dyDescent="0.25">
      <c r="E20" s="200" t="str">
        <f xml:space="preserve"> Time!E$103</f>
        <v xml:space="preserve">Last operating period flag </v>
      </c>
      <c r="F20" s="200">
        <f xml:space="preserve"> Time!F$103</f>
        <v>0</v>
      </c>
      <c r="G20" s="200" t="str">
        <f xml:space="preserve"> Time!G$103</f>
        <v>flag</v>
      </c>
      <c r="H20" s="200">
        <f xml:space="preserve"> Time!H$103</f>
        <v>1</v>
      </c>
      <c r="I20" s="200">
        <f xml:space="preserve"> Time!I$103</f>
        <v>0</v>
      </c>
      <c r="J20" s="200">
        <f xml:space="preserve"> Time!J$103</f>
        <v>0</v>
      </c>
      <c r="K20" s="200">
        <f xml:space="preserve"> Time!K$103</f>
        <v>0</v>
      </c>
      <c r="L20" s="200">
        <f xml:space="preserve"> Time!L$103</f>
        <v>0</v>
      </c>
      <c r="M20" s="200">
        <f xml:space="preserve"> Time!M$103</f>
        <v>0</v>
      </c>
      <c r="N20" s="200">
        <f xml:space="preserve"> Time!N$103</f>
        <v>0</v>
      </c>
      <c r="O20" s="200">
        <f xml:space="preserve"> Time!O$103</f>
        <v>0</v>
      </c>
      <c r="P20" s="200">
        <f xml:space="preserve"> Time!P$103</f>
        <v>0</v>
      </c>
      <c r="Q20" s="200">
        <f xml:space="preserve"> Time!Q$103</f>
        <v>0</v>
      </c>
      <c r="R20" s="200">
        <f xml:space="preserve"> Time!R$103</f>
        <v>0</v>
      </c>
      <c r="S20" s="200">
        <f xml:space="preserve"> Time!S$103</f>
        <v>0</v>
      </c>
      <c r="T20" s="200">
        <f xml:space="preserve"> Time!T$103</f>
        <v>0</v>
      </c>
      <c r="U20" s="200">
        <f xml:space="preserve"> Time!U$103</f>
        <v>0</v>
      </c>
      <c r="V20" s="200">
        <f xml:space="preserve"> Time!V$103</f>
        <v>0</v>
      </c>
      <c r="W20" s="200">
        <f xml:space="preserve"> Time!W$103</f>
        <v>0</v>
      </c>
      <c r="X20" s="200">
        <f xml:space="preserve"> Time!X$103</f>
        <v>0</v>
      </c>
      <c r="Y20" s="200">
        <f xml:space="preserve"> Time!Y$103</f>
        <v>0</v>
      </c>
      <c r="Z20" s="200">
        <f xml:space="preserve"> Time!Z$103</f>
        <v>0</v>
      </c>
      <c r="AA20" s="200">
        <f xml:space="preserve"> Time!AA$103</f>
        <v>0</v>
      </c>
      <c r="AB20" s="200">
        <f xml:space="preserve"> Time!AB$103</f>
        <v>0</v>
      </c>
      <c r="AC20" s="200">
        <f xml:space="preserve"> Time!AC$103</f>
        <v>0</v>
      </c>
      <c r="AD20" s="200">
        <f xml:space="preserve"> Time!AD$103</f>
        <v>0</v>
      </c>
      <c r="AE20" s="200">
        <f xml:space="preserve"> Time!AE$103</f>
        <v>0</v>
      </c>
      <c r="AF20" s="200">
        <f xml:space="preserve"> Time!AF$103</f>
        <v>0</v>
      </c>
      <c r="AG20" s="200">
        <f xml:space="preserve"> Time!AG$103</f>
        <v>0</v>
      </c>
      <c r="AH20" s="200">
        <f xml:space="preserve"> Time!AH$103</f>
        <v>0</v>
      </c>
      <c r="AI20" s="200">
        <f xml:space="preserve"> Time!AI$103</f>
        <v>0</v>
      </c>
      <c r="AJ20" s="200">
        <f xml:space="preserve"> Time!AJ$103</f>
        <v>0</v>
      </c>
      <c r="AK20" s="200">
        <f xml:space="preserve"> Time!AK$103</f>
        <v>0</v>
      </c>
      <c r="AL20" s="200">
        <f xml:space="preserve"> Time!AL$103</f>
        <v>0</v>
      </c>
      <c r="AM20" s="200">
        <f xml:space="preserve"> Time!AM$103</f>
        <v>0</v>
      </c>
      <c r="AN20" s="200">
        <f xml:space="preserve"> Time!AN$103</f>
        <v>0</v>
      </c>
      <c r="AO20" s="200">
        <f xml:space="preserve"> Time!AO$103</f>
        <v>0</v>
      </c>
      <c r="AP20" s="200">
        <f xml:space="preserve"> Time!AP$103</f>
        <v>0</v>
      </c>
      <c r="AQ20" s="200">
        <f xml:space="preserve"> Time!AQ$103</f>
        <v>0</v>
      </c>
      <c r="AR20" s="200">
        <f xml:space="preserve"> Time!AR$103</f>
        <v>0</v>
      </c>
      <c r="AS20" s="200">
        <f xml:space="preserve"> Time!AS$103</f>
        <v>0</v>
      </c>
      <c r="AT20" s="200">
        <f xml:space="preserve"> Time!AT$103</f>
        <v>0</v>
      </c>
      <c r="AU20" s="200">
        <f xml:space="preserve"> Time!AU$103</f>
        <v>0</v>
      </c>
      <c r="AV20" s="200">
        <f xml:space="preserve"> Time!AV$103</f>
        <v>0</v>
      </c>
      <c r="AW20" s="200">
        <f xml:space="preserve"> Time!AW$103</f>
        <v>0</v>
      </c>
      <c r="AX20" s="200">
        <f xml:space="preserve"> Time!AX$103</f>
        <v>0</v>
      </c>
      <c r="AY20" s="200">
        <f xml:space="preserve"> Time!AY$103</f>
        <v>0</v>
      </c>
      <c r="AZ20" s="200">
        <f xml:space="preserve"> Time!AZ$103</f>
        <v>0</v>
      </c>
      <c r="BA20" s="200">
        <f xml:space="preserve"> Time!BA$103</f>
        <v>0</v>
      </c>
      <c r="BB20" s="200">
        <f xml:space="preserve"> Time!BB$103</f>
        <v>0</v>
      </c>
      <c r="BC20" s="200">
        <f xml:space="preserve"> Time!BC$103</f>
        <v>0</v>
      </c>
      <c r="BD20" s="200">
        <f xml:space="preserve"> Time!BD$103</f>
        <v>0</v>
      </c>
      <c r="BE20" s="200">
        <f xml:space="preserve"> Time!BE$103</f>
        <v>0</v>
      </c>
      <c r="BF20" s="200">
        <f xml:space="preserve"> Time!BF$103</f>
        <v>0</v>
      </c>
      <c r="BG20" s="200">
        <f xml:space="preserve"> Time!BG$103</f>
        <v>0</v>
      </c>
      <c r="BH20" s="200">
        <f xml:space="preserve"> Time!BH$103</f>
        <v>0</v>
      </c>
      <c r="BI20" s="200">
        <f xml:space="preserve"> Time!BI$103</f>
        <v>0</v>
      </c>
      <c r="BJ20" s="200">
        <f xml:space="preserve"> Time!BJ$103</f>
        <v>0</v>
      </c>
      <c r="BK20" s="200">
        <f xml:space="preserve"> Time!BK$103</f>
        <v>0</v>
      </c>
      <c r="BL20" s="200">
        <f xml:space="preserve"> Time!BL$103</f>
        <v>0</v>
      </c>
      <c r="BM20" s="200">
        <f xml:space="preserve"> Time!BM$103</f>
        <v>0</v>
      </c>
      <c r="BN20" s="200">
        <f xml:space="preserve"> Time!BN$103</f>
        <v>0</v>
      </c>
      <c r="BO20" s="200">
        <f xml:space="preserve"> Time!BO$103</f>
        <v>0</v>
      </c>
      <c r="BP20" s="200">
        <f xml:space="preserve"> Time!BP$103</f>
        <v>0</v>
      </c>
      <c r="BQ20" s="200">
        <f xml:space="preserve"> Time!BQ$103</f>
        <v>0</v>
      </c>
      <c r="BR20" s="200">
        <f xml:space="preserve"> Time!BR$103</f>
        <v>0</v>
      </c>
      <c r="BS20" s="200">
        <f xml:space="preserve"> Time!BS$103</f>
        <v>0</v>
      </c>
      <c r="BT20" s="200">
        <f xml:space="preserve"> Time!BT$103</f>
        <v>0</v>
      </c>
      <c r="BU20" s="200">
        <f xml:space="preserve"> Time!BU$103</f>
        <v>0</v>
      </c>
      <c r="BV20" s="200">
        <f xml:space="preserve"> Time!BV$103</f>
        <v>0</v>
      </c>
      <c r="BW20" s="200">
        <f xml:space="preserve"> Time!BW$103</f>
        <v>0</v>
      </c>
      <c r="BX20" s="200">
        <f xml:space="preserve"> Time!BX$103</f>
        <v>0</v>
      </c>
      <c r="BY20" s="200">
        <f xml:space="preserve"> Time!BY$103</f>
        <v>0</v>
      </c>
      <c r="BZ20" s="200">
        <f xml:space="preserve"> Time!BZ$103</f>
        <v>0</v>
      </c>
      <c r="CA20" s="200">
        <f xml:space="preserve"> Time!CA$103</f>
        <v>0</v>
      </c>
      <c r="CB20" s="200">
        <f xml:space="preserve"> Time!CB$103</f>
        <v>0</v>
      </c>
      <c r="CC20" s="200">
        <f xml:space="preserve"> Time!CC$103</f>
        <v>0</v>
      </c>
      <c r="CD20" s="200">
        <f xml:space="preserve"> Time!CD$103</f>
        <v>0</v>
      </c>
      <c r="CE20" s="200">
        <f xml:space="preserve"> Time!CE$103</f>
        <v>0</v>
      </c>
      <c r="CF20" s="200">
        <f xml:space="preserve"> Time!CF$103</f>
        <v>0</v>
      </c>
      <c r="CG20" s="200">
        <f xml:space="preserve"> Time!CG$103</f>
        <v>0</v>
      </c>
      <c r="CH20" s="200">
        <f xml:space="preserve"> Time!CH$103</f>
        <v>0</v>
      </c>
      <c r="CI20" s="200">
        <f xml:space="preserve"> Time!CI$103</f>
        <v>0</v>
      </c>
      <c r="CJ20" s="200">
        <f xml:space="preserve"> Time!CJ$103</f>
        <v>0</v>
      </c>
      <c r="CK20" s="200">
        <f xml:space="preserve"> Time!CK$103</f>
        <v>0</v>
      </c>
      <c r="CL20" s="200">
        <f xml:space="preserve"> Time!CL$103</f>
        <v>0</v>
      </c>
      <c r="CM20" s="200">
        <f xml:space="preserve"> Time!CM$103</f>
        <v>0</v>
      </c>
      <c r="CN20" s="200">
        <f xml:space="preserve"> Time!CN$103</f>
        <v>0</v>
      </c>
      <c r="CO20" s="200">
        <f xml:space="preserve"> Time!CO$103</f>
        <v>0</v>
      </c>
      <c r="CP20" s="200">
        <f xml:space="preserve"> Time!CP$103</f>
        <v>0</v>
      </c>
      <c r="CQ20" s="200">
        <f xml:space="preserve"> Time!CQ$103</f>
        <v>0</v>
      </c>
      <c r="CR20" s="200">
        <f xml:space="preserve"> Time!CR$103</f>
        <v>0</v>
      </c>
      <c r="CS20" s="200">
        <f xml:space="preserve"> Time!CS$103</f>
        <v>0</v>
      </c>
      <c r="CT20" s="200">
        <f xml:space="preserve"> Time!CT$103</f>
        <v>0</v>
      </c>
      <c r="CU20" s="200">
        <f xml:space="preserve"> Time!CU$103</f>
        <v>0</v>
      </c>
      <c r="CV20" s="200">
        <f xml:space="preserve"> Time!CV$103</f>
        <v>0</v>
      </c>
      <c r="CW20" s="200">
        <f xml:space="preserve"> Time!CW$103</f>
        <v>0</v>
      </c>
      <c r="CX20" s="200">
        <f xml:space="preserve"> Time!CX$103</f>
        <v>0</v>
      </c>
      <c r="CY20" s="200">
        <f xml:space="preserve"> Time!CY$103</f>
        <v>0</v>
      </c>
      <c r="CZ20" s="200">
        <f xml:space="preserve"> Time!CZ$103</f>
        <v>0</v>
      </c>
      <c r="DA20" s="200">
        <f xml:space="preserve"> Time!DA$103</f>
        <v>0</v>
      </c>
      <c r="DB20" s="200">
        <f xml:space="preserve"> Time!DB$103</f>
        <v>0</v>
      </c>
      <c r="DC20" s="200">
        <f xml:space="preserve"> Time!DC$103</f>
        <v>0</v>
      </c>
      <c r="DD20" s="200">
        <f xml:space="preserve"> Time!DD$103</f>
        <v>0</v>
      </c>
      <c r="DE20" s="200">
        <f xml:space="preserve"> Time!DE$103</f>
        <v>0</v>
      </c>
      <c r="DF20" s="200">
        <f xml:space="preserve"> Time!DF$103</f>
        <v>0</v>
      </c>
      <c r="DG20" s="200">
        <f xml:space="preserve"> Time!DG$103</f>
        <v>0</v>
      </c>
      <c r="DH20" s="200">
        <f xml:space="preserve"> Time!DH$103</f>
        <v>0</v>
      </c>
      <c r="DI20" s="200">
        <f xml:space="preserve"> Time!DI$103</f>
        <v>0</v>
      </c>
      <c r="DJ20" s="200">
        <f xml:space="preserve"> Time!DJ$103</f>
        <v>0</v>
      </c>
      <c r="DK20" s="200">
        <f xml:space="preserve"> Time!DK$103</f>
        <v>0</v>
      </c>
      <c r="DL20" s="200">
        <f xml:space="preserve"> Time!DL$103</f>
        <v>0</v>
      </c>
      <c r="DM20" s="200">
        <f xml:space="preserve"> Time!DM$103</f>
        <v>0</v>
      </c>
      <c r="DN20" s="200">
        <f xml:space="preserve"> Time!DN$103</f>
        <v>1</v>
      </c>
      <c r="DO20" s="200">
        <f xml:space="preserve"> Time!DO$103</f>
        <v>0</v>
      </c>
      <c r="DP20" s="200">
        <f xml:space="preserve"> Time!DP$103</f>
        <v>0</v>
      </c>
      <c r="DQ20" s="200">
        <f xml:space="preserve"> Time!DQ$103</f>
        <v>0</v>
      </c>
      <c r="DR20" s="200">
        <f xml:space="preserve"> Time!DR$103</f>
        <v>0</v>
      </c>
      <c r="DS20" s="200">
        <f xml:space="preserve"> Time!DS$103</f>
        <v>0</v>
      </c>
      <c r="DT20" s="200">
        <f xml:space="preserve"> Time!DT$103</f>
        <v>0</v>
      </c>
      <c r="DU20" s="200">
        <f xml:space="preserve"> Time!DU$103</f>
        <v>0</v>
      </c>
      <c r="DV20" s="200">
        <f xml:space="preserve"> Time!DV$103</f>
        <v>0</v>
      </c>
      <c r="DW20" s="200">
        <f xml:space="preserve"> Time!DW$103</f>
        <v>0</v>
      </c>
      <c r="DX20" s="200">
        <f xml:space="preserve"> Time!DX$103</f>
        <v>0</v>
      </c>
      <c r="DY20" s="200">
        <f xml:space="preserve"> Time!DY$103</f>
        <v>0</v>
      </c>
      <c r="DZ20" s="200">
        <f xml:space="preserve"> Time!DZ$103</f>
        <v>0</v>
      </c>
      <c r="EA20" s="200">
        <f xml:space="preserve"> Time!EA$103</f>
        <v>0</v>
      </c>
      <c r="EB20" s="200">
        <f xml:space="preserve"> Time!EB$103</f>
        <v>0</v>
      </c>
      <c r="EC20" s="200">
        <f xml:space="preserve"> Time!EC$103</f>
        <v>0</v>
      </c>
      <c r="ED20" s="200">
        <f xml:space="preserve"> Time!ED$103</f>
        <v>0</v>
      </c>
      <c r="EE20" s="200">
        <f xml:space="preserve"> Time!EE$103</f>
        <v>0</v>
      </c>
      <c r="EF20" s="200">
        <f xml:space="preserve"> Time!EF$103</f>
        <v>0</v>
      </c>
      <c r="EG20" s="200">
        <f xml:space="preserve"> Time!EG$103</f>
        <v>0</v>
      </c>
      <c r="EH20" s="200">
        <f xml:space="preserve"> Time!EH$103</f>
        <v>0</v>
      </c>
      <c r="EI20" s="200">
        <f xml:space="preserve"> Time!EI$103</f>
        <v>0</v>
      </c>
      <c r="EJ20" s="200">
        <f xml:space="preserve"> Time!EJ$103</f>
        <v>0</v>
      </c>
      <c r="EK20" s="200">
        <f xml:space="preserve"> Time!EK$103</f>
        <v>0</v>
      </c>
      <c r="EL20" s="200">
        <f xml:space="preserve"> Time!EL$103</f>
        <v>0</v>
      </c>
      <c r="EM20" s="200">
        <f xml:space="preserve"> Time!EM$103</f>
        <v>0</v>
      </c>
      <c r="EN20" s="200">
        <f xml:space="preserve"> Time!EN$103</f>
        <v>0</v>
      </c>
      <c r="EO20" s="200">
        <f xml:space="preserve"> Time!EO$103</f>
        <v>0</v>
      </c>
      <c r="EP20" s="200">
        <f xml:space="preserve"> Time!EP$103</f>
        <v>0</v>
      </c>
      <c r="EQ20" s="200">
        <f xml:space="preserve"> Time!EQ$103</f>
        <v>0</v>
      </c>
      <c r="ER20" s="200">
        <f xml:space="preserve"> Time!ER$103</f>
        <v>0</v>
      </c>
      <c r="ES20" s="200">
        <f xml:space="preserve"> Time!ES$103</f>
        <v>0</v>
      </c>
      <c r="ET20" s="200">
        <f xml:space="preserve"> Time!ET$103</f>
        <v>0</v>
      </c>
      <c r="EU20" s="200">
        <f xml:space="preserve"> Time!EU$103</f>
        <v>0</v>
      </c>
      <c r="EV20" s="200">
        <f xml:space="preserve"> Time!EV$103</f>
        <v>0</v>
      </c>
      <c r="EW20" s="200">
        <f xml:space="preserve"> Time!EW$103</f>
        <v>0</v>
      </c>
      <c r="EX20" s="200">
        <f xml:space="preserve"> Time!EX$103</f>
        <v>0</v>
      </c>
      <c r="EY20" s="200">
        <f xml:space="preserve"> Time!EY$103</f>
        <v>0</v>
      </c>
      <c r="EZ20" s="200">
        <f xml:space="preserve"> Time!EZ$103</f>
        <v>0</v>
      </c>
      <c r="FA20" s="200">
        <f xml:space="preserve"> Time!FA$103</f>
        <v>0</v>
      </c>
      <c r="FB20" s="200">
        <f xml:space="preserve"> Time!FB$103</f>
        <v>0</v>
      </c>
      <c r="FC20" s="200">
        <f xml:space="preserve"> Time!FC$103</f>
        <v>0</v>
      </c>
      <c r="FD20" s="200">
        <f xml:space="preserve"> Time!FD$103</f>
        <v>0</v>
      </c>
      <c r="FE20" s="200">
        <f xml:space="preserve"> Time!FE$103</f>
        <v>0</v>
      </c>
      <c r="FF20" s="200">
        <f xml:space="preserve"> Time!FF$103</f>
        <v>0</v>
      </c>
      <c r="FG20" s="200">
        <f xml:space="preserve"> Time!FG$103</f>
        <v>0</v>
      </c>
      <c r="FH20" s="200">
        <f xml:space="preserve"> Time!FH$103</f>
        <v>0</v>
      </c>
      <c r="FI20" s="200">
        <f xml:space="preserve"> Time!FI$103</f>
        <v>0</v>
      </c>
      <c r="FJ20" s="200">
        <f xml:space="preserve"> Time!FJ$103</f>
        <v>0</v>
      </c>
      <c r="FK20" s="200">
        <f xml:space="preserve"> Time!FK$103</f>
        <v>0</v>
      </c>
      <c r="FL20" s="200">
        <f xml:space="preserve"> Time!FL$103</f>
        <v>0</v>
      </c>
      <c r="FM20" s="200">
        <f xml:space="preserve"> Time!FM$103</f>
        <v>0</v>
      </c>
      <c r="FN20" s="200">
        <f xml:space="preserve"> Time!FN$103</f>
        <v>0</v>
      </c>
      <c r="FO20" s="200">
        <f xml:space="preserve"> Time!FO$103</f>
        <v>0</v>
      </c>
      <c r="FP20" s="200">
        <f xml:space="preserve"> Time!FP$103</f>
        <v>0</v>
      </c>
      <c r="FQ20" s="200">
        <f xml:space="preserve"> Time!FQ$103</f>
        <v>0</v>
      </c>
      <c r="FR20" s="200">
        <f xml:space="preserve"> Time!FR$103</f>
        <v>0</v>
      </c>
      <c r="FS20" s="200">
        <f xml:space="preserve"> Time!FS$103</f>
        <v>0</v>
      </c>
      <c r="FT20" s="200">
        <f xml:space="preserve"> Time!FT$103</f>
        <v>0</v>
      </c>
      <c r="FU20" s="200">
        <f xml:space="preserve"> Time!FU$103</f>
        <v>0</v>
      </c>
      <c r="FV20" s="200">
        <f xml:space="preserve"> Time!FV$103</f>
        <v>0</v>
      </c>
      <c r="FW20" s="200">
        <f xml:space="preserve"> Time!FW$103</f>
        <v>0</v>
      </c>
      <c r="FX20" s="200">
        <f xml:space="preserve"> Time!FX$103</f>
        <v>0</v>
      </c>
      <c r="FY20" s="200">
        <f xml:space="preserve"> Time!FY$103</f>
        <v>0</v>
      </c>
      <c r="FZ20" s="200">
        <f xml:space="preserve"> Time!FZ$103</f>
        <v>0</v>
      </c>
      <c r="GA20" s="200">
        <f xml:space="preserve"> Time!GA$103</f>
        <v>0</v>
      </c>
      <c r="GB20" s="200">
        <f xml:space="preserve"> Time!GB$103</f>
        <v>0</v>
      </c>
      <c r="GC20" s="200">
        <f xml:space="preserve"> Time!GC$103</f>
        <v>0</v>
      </c>
      <c r="GD20" s="200">
        <f xml:space="preserve"> Time!GD$103</f>
        <v>0</v>
      </c>
      <c r="GE20" s="200">
        <f xml:space="preserve"> Time!GE$103</f>
        <v>0</v>
      </c>
      <c r="GF20" s="200">
        <f xml:space="preserve"> Time!GF$103</f>
        <v>0</v>
      </c>
      <c r="GG20" s="200">
        <f xml:space="preserve"> Time!GG$103</f>
        <v>0</v>
      </c>
      <c r="GH20" s="200">
        <f xml:space="preserve"> Time!GH$103</f>
        <v>0</v>
      </c>
      <c r="GI20" s="200">
        <f xml:space="preserve"> Time!GI$103</f>
        <v>0</v>
      </c>
      <c r="GJ20" s="200">
        <f xml:space="preserve"> Time!GJ$103</f>
        <v>0</v>
      </c>
    </row>
    <row r="21" spans="1:192" x14ac:dyDescent="0.25">
      <c r="E21" s="12" t="s">
        <v>203</v>
      </c>
      <c r="G21" s="12" t="str">
        <f xml:space="preserve"> SMU</f>
        <v>$ 000s</v>
      </c>
      <c r="H21" s="12">
        <f xml:space="preserve"> SUM(J21:GJ21)</f>
        <v>83521.299305562323</v>
      </c>
      <c r="J21" s="12">
        <f t="shared" ref="J21:AO21" si="15" xml:space="preserve"> IF( J20 = 1, J19, $F18 * J19)</f>
        <v>0</v>
      </c>
      <c r="K21" s="12">
        <f t="shared" si="15"/>
        <v>0</v>
      </c>
      <c r="L21" s="12">
        <f t="shared" si="15"/>
        <v>0</v>
      </c>
      <c r="M21" s="12">
        <f t="shared" si="15"/>
        <v>0</v>
      </c>
      <c r="N21" s="12">
        <f t="shared" si="15"/>
        <v>0</v>
      </c>
      <c r="O21" s="12">
        <f t="shared" si="15"/>
        <v>0</v>
      </c>
      <c r="P21" s="12">
        <f t="shared" si="15"/>
        <v>0</v>
      </c>
      <c r="Q21" s="12">
        <f t="shared" si="15"/>
        <v>0</v>
      </c>
      <c r="R21" s="12">
        <f t="shared" si="15"/>
        <v>0</v>
      </c>
      <c r="S21" s="12">
        <f t="shared" si="15"/>
        <v>4176.0649652781167</v>
      </c>
      <c r="T21" s="12">
        <f t="shared" si="15"/>
        <v>3967.2617170142107</v>
      </c>
      <c r="U21" s="12">
        <f t="shared" si="15"/>
        <v>3768.8986311635003</v>
      </c>
      <c r="V21" s="12">
        <f t="shared" si="15"/>
        <v>3580.4536996053257</v>
      </c>
      <c r="W21" s="12">
        <f t="shared" si="15"/>
        <v>3401.4310146250596</v>
      </c>
      <c r="X21" s="12">
        <f t="shared" si="15"/>
        <v>3231.3594638938066</v>
      </c>
      <c r="Y21" s="12">
        <f t="shared" si="15"/>
        <v>3069.7914906991164</v>
      </c>
      <c r="Z21" s="12">
        <f t="shared" si="15"/>
        <v>2916.3019161641605</v>
      </c>
      <c r="AA21" s="12">
        <f t="shared" si="15"/>
        <v>2770.4868203559527</v>
      </c>
      <c r="AB21" s="12">
        <f t="shared" si="15"/>
        <v>2631.9624793381554</v>
      </c>
      <c r="AC21" s="12">
        <f t="shared" si="15"/>
        <v>2500.3643553712473</v>
      </c>
      <c r="AD21" s="12">
        <f t="shared" si="15"/>
        <v>2375.3461376026848</v>
      </c>
      <c r="AE21" s="12">
        <f t="shared" si="15"/>
        <v>2256.5788307225507</v>
      </c>
      <c r="AF21" s="12">
        <f t="shared" si="15"/>
        <v>2143.7498891864229</v>
      </c>
      <c r="AG21" s="12">
        <f t="shared" si="15"/>
        <v>2036.5623947271019</v>
      </c>
      <c r="AH21" s="12">
        <f t="shared" si="15"/>
        <v>1934.7342749907468</v>
      </c>
      <c r="AI21" s="12">
        <f t="shared" si="15"/>
        <v>1837.9975612412095</v>
      </c>
      <c r="AJ21" s="12">
        <f t="shared" si="15"/>
        <v>1746.097683179149</v>
      </c>
      <c r="AK21" s="12">
        <f t="shared" si="15"/>
        <v>1658.7927990201915</v>
      </c>
      <c r="AL21" s="12">
        <f t="shared" si="15"/>
        <v>1575.8531590691819</v>
      </c>
      <c r="AM21" s="12">
        <f t="shared" si="15"/>
        <v>1497.0605011157229</v>
      </c>
      <c r="AN21" s="12">
        <f t="shared" si="15"/>
        <v>1422.2074760599367</v>
      </c>
      <c r="AO21" s="12">
        <f t="shared" si="15"/>
        <v>1351.0971022569399</v>
      </c>
      <c r="AP21" s="12">
        <f t="shared" ref="AP21:BU21" si="16" xml:space="preserve"> IF( AP20 = 1, AP19, $F18 * AP19)</f>
        <v>1283.5422471440929</v>
      </c>
      <c r="AQ21" s="12">
        <f t="shared" si="16"/>
        <v>1219.3651347868881</v>
      </c>
      <c r="AR21" s="12">
        <f t="shared" si="16"/>
        <v>1158.3968780475439</v>
      </c>
      <c r="AS21" s="12">
        <f t="shared" si="16"/>
        <v>1100.4770341451665</v>
      </c>
      <c r="AT21" s="12">
        <f t="shared" si="16"/>
        <v>1045.4531824379083</v>
      </c>
      <c r="AU21" s="12">
        <f t="shared" si="16"/>
        <v>993.18052331601291</v>
      </c>
      <c r="AV21" s="12">
        <f t="shared" si="16"/>
        <v>943.52149715021233</v>
      </c>
      <c r="AW21" s="12">
        <f t="shared" si="16"/>
        <v>896.34542229270164</v>
      </c>
      <c r="AX21" s="12">
        <f t="shared" si="16"/>
        <v>851.52815117806642</v>
      </c>
      <c r="AY21" s="12">
        <f t="shared" si="16"/>
        <v>808.95174361916315</v>
      </c>
      <c r="AZ21" s="12">
        <f t="shared" si="16"/>
        <v>768.50415643820497</v>
      </c>
      <c r="BA21" s="12">
        <f t="shared" si="16"/>
        <v>730.07894861629472</v>
      </c>
      <c r="BB21" s="12">
        <f t="shared" si="16"/>
        <v>693.57500118548001</v>
      </c>
      <c r="BC21" s="12">
        <f t="shared" si="16"/>
        <v>658.89625112620604</v>
      </c>
      <c r="BD21" s="12">
        <f t="shared" si="16"/>
        <v>625.9514385698958</v>
      </c>
      <c r="BE21" s="12">
        <f t="shared" si="16"/>
        <v>594.65386664140101</v>
      </c>
      <c r="BF21" s="12">
        <f t="shared" si="16"/>
        <v>564.92117330933092</v>
      </c>
      <c r="BG21" s="12">
        <f t="shared" si="16"/>
        <v>536.67511464386439</v>
      </c>
      <c r="BH21" s="12">
        <f t="shared" si="16"/>
        <v>509.84135891167119</v>
      </c>
      <c r="BI21" s="12">
        <f t="shared" si="16"/>
        <v>484.34929096608761</v>
      </c>
      <c r="BJ21" s="12">
        <f t="shared" si="16"/>
        <v>460.13182641778326</v>
      </c>
      <c r="BK21" s="12">
        <f t="shared" si="16"/>
        <v>437.12523509689413</v>
      </c>
      <c r="BL21" s="12">
        <f t="shared" si="16"/>
        <v>415.26897334204943</v>
      </c>
      <c r="BM21" s="12">
        <f t="shared" si="16"/>
        <v>394.50552467494697</v>
      </c>
      <c r="BN21" s="12">
        <f t="shared" si="16"/>
        <v>374.7802484411996</v>
      </c>
      <c r="BO21" s="12">
        <f t="shared" si="16"/>
        <v>356.04123601913966</v>
      </c>
      <c r="BP21" s="12">
        <f t="shared" si="16"/>
        <v>338.23917421818265</v>
      </c>
      <c r="BQ21" s="12">
        <f t="shared" si="16"/>
        <v>321.32721550727354</v>
      </c>
      <c r="BR21" s="12">
        <f t="shared" si="16"/>
        <v>305.26085473190983</v>
      </c>
      <c r="BS21" s="12">
        <f t="shared" si="16"/>
        <v>289.99781199531435</v>
      </c>
      <c r="BT21" s="12">
        <f t="shared" si="16"/>
        <v>275.49792139554864</v>
      </c>
      <c r="BU21" s="12">
        <f t="shared" si="16"/>
        <v>261.72302532577123</v>
      </c>
      <c r="BV21" s="12">
        <f t="shared" ref="BV21:DA21" si="17" xml:space="preserve"> IF( BV20 = 1, BV19, $F18 * BV19)</f>
        <v>248.63687405948269</v>
      </c>
      <c r="BW21" s="12">
        <f t="shared" si="17"/>
        <v>236.20503035650856</v>
      </c>
      <c r="BX21" s="12">
        <f t="shared" si="17"/>
        <v>224.39477883868312</v>
      </c>
      <c r="BY21" s="12">
        <f t="shared" si="17"/>
        <v>213.17503989674898</v>
      </c>
      <c r="BZ21" s="12">
        <f t="shared" si="17"/>
        <v>202.51628790191154</v>
      </c>
      <c r="CA21" s="12">
        <f t="shared" si="17"/>
        <v>192.39047350681597</v>
      </c>
      <c r="CB21" s="12">
        <f t="shared" si="17"/>
        <v>182.77094983147515</v>
      </c>
      <c r="CC21" s="12">
        <f t="shared" si="17"/>
        <v>173.6324023399014</v>
      </c>
      <c r="CD21" s="12">
        <f t="shared" si="17"/>
        <v>164.95078222290633</v>
      </c>
      <c r="CE21" s="12">
        <f t="shared" si="17"/>
        <v>156.70324311176103</v>
      </c>
      <c r="CF21" s="12">
        <f t="shared" si="17"/>
        <v>148.86808095617297</v>
      </c>
      <c r="CG21" s="12">
        <f t="shared" si="17"/>
        <v>141.42467690836432</v>
      </c>
      <c r="CH21" s="12">
        <f t="shared" si="17"/>
        <v>134.3534430629461</v>
      </c>
      <c r="CI21" s="12">
        <f t="shared" si="17"/>
        <v>127.63577090979879</v>
      </c>
      <c r="CJ21" s="12">
        <f t="shared" si="17"/>
        <v>121.25398236430885</v>
      </c>
      <c r="CK21" s="12">
        <f t="shared" si="17"/>
        <v>115.19128324609342</v>
      </c>
      <c r="CL21" s="12">
        <f t="shared" si="17"/>
        <v>109.43171908378875</v>
      </c>
      <c r="CM21" s="12">
        <f t="shared" si="17"/>
        <v>103.96013312959931</v>
      </c>
      <c r="CN21" s="12">
        <f t="shared" si="17"/>
        <v>98.762126473119338</v>
      </c>
      <c r="CO21" s="12">
        <f t="shared" si="17"/>
        <v>93.824020149463379</v>
      </c>
      <c r="CP21" s="12">
        <f t="shared" si="17"/>
        <v>89.132819141990211</v>
      </c>
      <c r="CQ21" s="12">
        <f t="shared" si="17"/>
        <v>84.676178184890702</v>
      </c>
      <c r="CR21" s="12">
        <f t="shared" si="17"/>
        <v>80.442369275646172</v>
      </c>
      <c r="CS21" s="12">
        <f t="shared" si="17"/>
        <v>76.420250811863852</v>
      </c>
      <c r="CT21" s="12">
        <f t="shared" si="17"/>
        <v>72.599238271270664</v>
      </c>
      <c r="CU21" s="12">
        <f t="shared" si="17"/>
        <v>68.96927635770713</v>
      </c>
      <c r="CV21" s="12">
        <f t="shared" si="17"/>
        <v>65.52081253982179</v>
      </c>
      <c r="CW21" s="12">
        <f t="shared" si="17"/>
        <v>62.2447719128307</v>
      </c>
      <c r="CX21" s="12">
        <f t="shared" si="17"/>
        <v>59.132533317189171</v>
      </c>
      <c r="CY21" s="12">
        <f t="shared" si="17"/>
        <v>56.175906651329711</v>
      </c>
      <c r="CZ21" s="12">
        <f t="shared" si="17"/>
        <v>53.367111318763222</v>
      </c>
      <c r="DA21" s="12">
        <f t="shared" si="17"/>
        <v>50.698755752825058</v>
      </c>
      <c r="DB21" s="12">
        <f t="shared" ref="DB21:EG21" si="18" xml:space="preserve"> IF( DB20 = 1, DB19, $F18 * DB19)</f>
        <v>48.163817965183803</v>
      </c>
      <c r="DC21" s="12">
        <f t="shared" si="18"/>
        <v>45.75562706692461</v>
      </c>
      <c r="DD21" s="12">
        <f t="shared" si="18"/>
        <v>43.467845713578384</v>
      </c>
      <c r="DE21" s="12">
        <f t="shared" si="18"/>
        <v>41.294453427899462</v>
      </c>
      <c r="DF21" s="12">
        <f t="shared" si="18"/>
        <v>39.229730756504487</v>
      </c>
      <c r="DG21" s="12">
        <f t="shared" si="18"/>
        <v>37.268244218679257</v>
      </c>
      <c r="DH21" s="12">
        <f t="shared" si="18"/>
        <v>35.404832007745298</v>
      </c>
      <c r="DI21" s="12">
        <f t="shared" si="18"/>
        <v>33.634590407358033</v>
      </c>
      <c r="DJ21" s="12">
        <f t="shared" si="18"/>
        <v>31.95286088699013</v>
      </c>
      <c r="DK21" s="12">
        <f t="shared" si="18"/>
        <v>30.355217842640624</v>
      </c>
      <c r="DL21" s="12">
        <f t="shared" si="18"/>
        <v>28.837456950508592</v>
      </c>
      <c r="DM21" s="12">
        <f t="shared" si="18"/>
        <v>27.395584102983165</v>
      </c>
      <c r="DN21" s="12">
        <f t="shared" si="18"/>
        <v>520.51609795668003</v>
      </c>
      <c r="DO21" s="12">
        <f t="shared" si="18"/>
        <v>0</v>
      </c>
      <c r="DP21" s="12">
        <f t="shared" si="18"/>
        <v>0</v>
      </c>
      <c r="DQ21" s="12">
        <f t="shared" si="18"/>
        <v>0</v>
      </c>
      <c r="DR21" s="12">
        <f t="shared" si="18"/>
        <v>0</v>
      </c>
      <c r="DS21" s="12">
        <f t="shared" si="18"/>
        <v>0</v>
      </c>
      <c r="DT21" s="12">
        <f t="shared" si="18"/>
        <v>0</v>
      </c>
      <c r="DU21" s="12">
        <f t="shared" si="18"/>
        <v>0</v>
      </c>
      <c r="DV21" s="12">
        <f t="shared" si="18"/>
        <v>0</v>
      </c>
      <c r="DW21" s="12">
        <f t="shared" si="18"/>
        <v>0</v>
      </c>
      <c r="DX21" s="12">
        <f t="shared" si="18"/>
        <v>0</v>
      </c>
      <c r="DY21" s="12">
        <f t="shared" si="18"/>
        <v>0</v>
      </c>
      <c r="DZ21" s="12">
        <f t="shared" si="18"/>
        <v>0</v>
      </c>
      <c r="EA21" s="12">
        <f t="shared" si="18"/>
        <v>0</v>
      </c>
      <c r="EB21" s="12">
        <f t="shared" si="18"/>
        <v>0</v>
      </c>
      <c r="EC21" s="12">
        <f t="shared" si="18"/>
        <v>0</v>
      </c>
      <c r="ED21" s="12">
        <f t="shared" si="18"/>
        <v>0</v>
      </c>
      <c r="EE21" s="12">
        <f t="shared" si="18"/>
        <v>0</v>
      </c>
      <c r="EF21" s="12">
        <f t="shared" si="18"/>
        <v>0</v>
      </c>
      <c r="EG21" s="12">
        <f t="shared" si="18"/>
        <v>0</v>
      </c>
      <c r="EH21" s="12">
        <f t="shared" ref="EH21:FM21" si="19" xml:space="preserve"> IF( EH20 = 1, EH19, $F18 * EH19)</f>
        <v>0</v>
      </c>
      <c r="EI21" s="12">
        <f t="shared" si="19"/>
        <v>0</v>
      </c>
      <c r="EJ21" s="12">
        <f t="shared" si="19"/>
        <v>0</v>
      </c>
      <c r="EK21" s="12">
        <f t="shared" si="19"/>
        <v>0</v>
      </c>
      <c r="EL21" s="12">
        <f t="shared" si="19"/>
        <v>0</v>
      </c>
      <c r="EM21" s="12">
        <f t="shared" si="19"/>
        <v>0</v>
      </c>
      <c r="EN21" s="12">
        <f t="shared" si="19"/>
        <v>0</v>
      </c>
      <c r="EO21" s="12">
        <f t="shared" si="19"/>
        <v>0</v>
      </c>
      <c r="EP21" s="12">
        <f t="shared" si="19"/>
        <v>0</v>
      </c>
      <c r="EQ21" s="12">
        <f t="shared" si="19"/>
        <v>0</v>
      </c>
      <c r="ER21" s="12">
        <f t="shared" si="19"/>
        <v>0</v>
      </c>
      <c r="ES21" s="12">
        <f t="shared" si="19"/>
        <v>0</v>
      </c>
      <c r="ET21" s="12">
        <f t="shared" si="19"/>
        <v>0</v>
      </c>
      <c r="EU21" s="12">
        <f t="shared" si="19"/>
        <v>0</v>
      </c>
      <c r="EV21" s="12">
        <f t="shared" si="19"/>
        <v>0</v>
      </c>
      <c r="EW21" s="12">
        <f t="shared" si="19"/>
        <v>0</v>
      </c>
      <c r="EX21" s="12">
        <f t="shared" si="19"/>
        <v>0</v>
      </c>
      <c r="EY21" s="12">
        <f t="shared" si="19"/>
        <v>0</v>
      </c>
      <c r="EZ21" s="12">
        <f t="shared" si="19"/>
        <v>0</v>
      </c>
      <c r="FA21" s="12">
        <f t="shared" si="19"/>
        <v>0</v>
      </c>
      <c r="FB21" s="12">
        <f t="shared" si="19"/>
        <v>0</v>
      </c>
      <c r="FC21" s="12">
        <f t="shared" si="19"/>
        <v>0</v>
      </c>
      <c r="FD21" s="12">
        <f t="shared" si="19"/>
        <v>0</v>
      </c>
      <c r="FE21" s="12">
        <f t="shared" si="19"/>
        <v>0</v>
      </c>
      <c r="FF21" s="12">
        <f t="shared" si="19"/>
        <v>0</v>
      </c>
      <c r="FG21" s="12">
        <f t="shared" si="19"/>
        <v>0</v>
      </c>
      <c r="FH21" s="12">
        <f t="shared" si="19"/>
        <v>0</v>
      </c>
      <c r="FI21" s="12">
        <f t="shared" si="19"/>
        <v>0</v>
      </c>
      <c r="FJ21" s="12">
        <f t="shared" si="19"/>
        <v>0</v>
      </c>
      <c r="FK21" s="12">
        <f t="shared" si="19"/>
        <v>0</v>
      </c>
      <c r="FL21" s="12">
        <f t="shared" si="19"/>
        <v>0</v>
      </c>
      <c r="FM21" s="12">
        <f t="shared" si="19"/>
        <v>0</v>
      </c>
      <c r="FN21" s="12">
        <f t="shared" ref="FN21:GJ21" si="20" xml:space="preserve"> IF( FN20 = 1, FN19, $F18 * FN19)</f>
        <v>0</v>
      </c>
      <c r="FO21" s="12">
        <f t="shared" si="20"/>
        <v>0</v>
      </c>
      <c r="FP21" s="12">
        <f t="shared" si="20"/>
        <v>0</v>
      </c>
      <c r="FQ21" s="12">
        <f t="shared" si="20"/>
        <v>0</v>
      </c>
      <c r="FR21" s="12">
        <f t="shared" si="20"/>
        <v>0</v>
      </c>
      <c r="FS21" s="12">
        <f t="shared" si="20"/>
        <v>0</v>
      </c>
      <c r="FT21" s="12">
        <f t="shared" si="20"/>
        <v>0</v>
      </c>
      <c r="FU21" s="12">
        <f t="shared" si="20"/>
        <v>0</v>
      </c>
      <c r="FV21" s="12">
        <f t="shared" si="20"/>
        <v>0</v>
      </c>
      <c r="FW21" s="12">
        <f t="shared" si="20"/>
        <v>0</v>
      </c>
      <c r="FX21" s="12">
        <f t="shared" si="20"/>
        <v>0</v>
      </c>
      <c r="FY21" s="12">
        <f t="shared" si="20"/>
        <v>0</v>
      </c>
      <c r="FZ21" s="12">
        <f t="shared" si="20"/>
        <v>0</v>
      </c>
      <c r="GA21" s="12">
        <f t="shared" si="20"/>
        <v>0</v>
      </c>
      <c r="GB21" s="12">
        <f t="shared" si="20"/>
        <v>0</v>
      </c>
      <c r="GC21" s="12">
        <f t="shared" si="20"/>
        <v>0</v>
      </c>
      <c r="GD21" s="12">
        <f t="shared" si="20"/>
        <v>0</v>
      </c>
      <c r="GE21" s="12">
        <f t="shared" si="20"/>
        <v>0</v>
      </c>
      <c r="GF21" s="12">
        <f t="shared" si="20"/>
        <v>0</v>
      </c>
      <c r="GG21" s="12">
        <f t="shared" si="20"/>
        <v>0</v>
      </c>
      <c r="GH21" s="12">
        <f t="shared" si="20"/>
        <v>0</v>
      </c>
      <c r="GI21" s="12">
        <f t="shared" si="20"/>
        <v>0</v>
      </c>
      <c r="GJ21" s="12">
        <f t="shared" si="20"/>
        <v>0</v>
      </c>
    </row>
    <row r="23" spans="1:192" x14ac:dyDescent="0.25">
      <c r="E23" s="151" t="str">
        <f xml:space="preserve"> ConFin!E$216</f>
        <v>Sum of financing fees - m</v>
      </c>
      <c r="F23" s="151">
        <f xml:space="preserve"> ConFin!F$216</f>
        <v>2421.2993055623169</v>
      </c>
      <c r="G23" s="151" t="str">
        <f xml:space="preserve"> ConFin!G$216</f>
        <v>$ 000s</v>
      </c>
      <c r="H23" s="39"/>
    </row>
    <row r="24" spans="1:192" x14ac:dyDescent="0.25">
      <c r="E24" s="151" t="str">
        <f xml:space="preserve"> ConCost!E$57</f>
        <v>Sum of construction costs - m</v>
      </c>
      <c r="F24" s="151">
        <f xml:space="preserve"> ConCost!F$57</f>
        <v>81100</v>
      </c>
      <c r="G24" s="151" t="str">
        <f xml:space="preserve"> ConCost!G$57</f>
        <v>$ 000s</v>
      </c>
      <c r="H24" s="39"/>
    </row>
    <row r="25" spans="1:192" x14ac:dyDescent="0.25">
      <c r="E25" s="12" t="s">
        <v>460</v>
      </c>
      <c r="F25" s="12">
        <f>SUM(F23:F24)</f>
        <v>83521.299305562323</v>
      </c>
      <c r="G25" s="12" t="str">
        <f xml:space="preserve"> SMU</f>
        <v>$ 000s</v>
      </c>
    </row>
    <row r="27" spans="1:192" x14ac:dyDescent="0.25">
      <c r="A27" s="228"/>
      <c r="B27" s="228"/>
      <c r="C27" s="229"/>
      <c r="D27" s="230"/>
      <c r="E27" s="232" t="str">
        <f xml:space="preserve"> E$25</f>
        <v>Construction period asset value for tax</v>
      </c>
      <c r="F27" s="232">
        <f xml:space="preserve"> F$25</f>
        <v>83521.299305562323</v>
      </c>
      <c r="G27" s="232" t="str">
        <f xml:space="preserve"> G$25</f>
        <v>$ 000s</v>
      </c>
      <c r="H27" s="232"/>
      <c r="I27" s="232"/>
      <c r="J27" s="231"/>
      <c r="K27" s="231"/>
      <c r="L27" s="231"/>
      <c r="M27" s="231"/>
      <c r="N27" s="231"/>
      <c r="O27" s="231"/>
      <c r="P27" s="231"/>
      <c r="Q27" s="231"/>
      <c r="R27" s="231"/>
      <c r="S27" s="231"/>
      <c r="T27" s="231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  <c r="CK27" s="231"/>
      <c r="CL27" s="231"/>
      <c r="CM27" s="231"/>
      <c r="CN27" s="231"/>
      <c r="CO27" s="231"/>
      <c r="CP27" s="231"/>
      <c r="CQ27" s="231"/>
      <c r="CR27" s="231"/>
      <c r="CS27" s="231"/>
      <c r="CT27" s="231"/>
      <c r="CU27" s="231"/>
      <c r="CV27" s="231"/>
      <c r="CW27" s="231"/>
      <c r="CX27" s="231"/>
      <c r="CY27" s="231"/>
      <c r="CZ27" s="231"/>
      <c r="DA27" s="231"/>
      <c r="DB27" s="231"/>
      <c r="DC27" s="231"/>
      <c r="DD27" s="231"/>
      <c r="DE27" s="231"/>
      <c r="DF27" s="231"/>
      <c r="DG27" s="231"/>
      <c r="DH27" s="231"/>
      <c r="DI27" s="231"/>
      <c r="DJ27" s="231"/>
      <c r="DK27" s="231"/>
      <c r="DL27" s="231"/>
      <c r="DM27" s="231"/>
      <c r="DN27" s="231"/>
      <c r="DO27" s="231"/>
      <c r="DP27" s="231"/>
      <c r="DQ27" s="231"/>
      <c r="DR27" s="231"/>
      <c r="DS27" s="231"/>
      <c r="DT27" s="231"/>
      <c r="DU27" s="231"/>
      <c r="DV27" s="231"/>
      <c r="DW27" s="231"/>
      <c r="DX27" s="231"/>
      <c r="DY27" s="231"/>
      <c r="DZ27" s="231"/>
      <c r="EA27" s="231"/>
      <c r="EB27" s="231"/>
      <c r="EC27" s="231"/>
      <c r="ED27" s="231"/>
      <c r="EE27" s="231"/>
      <c r="EF27" s="231"/>
      <c r="EG27" s="231"/>
      <c r="EH27" s="231"/>
      <c r="EI27" s="231"/>
      <c r="EJ27" s="231"/>
      <c r="EK27" s="231"/>
      <c r="EL27" s="231"/>
      <c r="EM27" s="231"/>
      <c r="EN27" s="231"/>
      <c r="EO27" s="231"/>
      <c r="EP27" s="231"/>
      <c r="EQ27" s="231"/>
      <c r="ER27" s="231"/>
      <c r="ES27" s="231"/>
      <c r="ET27" s="231"/>
      <c r="EU27" s="231"/>
      <c r="EV27" s="231"/>
      <c r="EW27" s="231"/>
      <c r="EX27" s="231"/>
      <c r="EY27" s="231"/>
      <c r="EZ27" s="231"/>
      <c r="FA27" s="231"/>
      <c r="FB27" s="231"/>
      <c r="FC27" s="231"/>
      <c r="FD27" s="231"/>
      <c r="FE27" s="231"/>
      <c r="FF27" s="231"/>
      <c r="FG27" s="231"/>
      <c r="FH27" s="231"/>
      <c r="FI27" s="231"/>
      <c r="FJ27" s="231"/>
      <c r="FK27" s="231"/>
      <c r="FL27" s="231"/>
      <c r="FM27" s="231"/>
      <c r="FN27" s="231"/>
      <c r="FO27" s="231"/>
      <c r="FP27" s="231"/>
      <c r="FQ27" s="231"/>
      <c r="FR27" s="231"/>
      <c r="FS27" s="231"/>
      <c r="FT27" s="231"/>
      <c r="FU27" s="231"/>
      <c r="FV27" s="231"/>
      <c r="FW27" s="231"/>
      <c r="FX27" s="231"/>
      <c r="FY27" s="231"/>
      <c r="FZ27" s="231"/>
      <c r="GA27" s="231"/>
      <c r="GB27" s="231"/>
      <c r="GC27" s="231"/>
      <c r="GD27" s="231"/>
      <c r="GE27" s="231"/>
      <c r="GF27" s="231"/>
      <c r="GG27" s="231"/>
      <c r="GH27" s="231"/>
      <c r="GI27" s="231"/>
      <c r="GJ27" s="231"/>
    </row>
    <row r="28" spans="1:192" x14ac:dyDescent="0.25">
      <c r="E28" s="238" t="str">
        <f xml:space="preserve"> Time!E$83</f>
        <v>End of construction period flag</v>
      </c>
      <c r="F28" s="238">
        <f xml:space="preserve"> Time!F$83</f>
        <v>0</v>
      </c>
      <c r="G28" s="238" t="str">
        <f xml:space="preserve"> Time!G$83</f>
        <v>flag</v>
      </c>
      <c r="H28" s="238">
        <f xml:space="preserve"> Time!H$83</f>
        <v>1</v>
      </c>
      <c r="I28" s="238">
        <f xml:space="preserve"> Time!I$83</f>
        <v>0</v>
      </c>
      <c r="J28" s="238">
        <f xml:space="preserve"> Time!J$83</f>
        <v>0</v>
      </c>
      <c r="K28" s="238">
        <f xml:space="preserve"> Time!K$83</f>
        <v>0</v>
      </c>
      <c r="L28" s="238">
        <f xml:space="preserve"> Time!L$83</f>
        <v>0</v>
      </c>
      <c r="M28" s="238">
        <f xml:space="preserve"> Time!M$83</f>
        <v>0</v>
      </c>
      <c r="N28" s="238">
        <f xml:space="preserve"> Time!N$83</f>
        <v>0</v>
      </c>
      <c r="O28" s="238">
        <f xml:space="preserve"> Time!O$83</f>
        <v>0</v>
      </c>
      <c r="P28" s="238">
        <f xml:space="preserve"> Time!P$83</f>
        <v>0</v>
      </c>
      <c r="Q28" s="238">
        <f xml:space="preserve"> Time!Q$83</f>
        <v>0</v>
      </c>
      <c r="R28" s="238">
        <f xml:space="preserve"> Time!R$83</f>
        <v>1</v>
      </c>
      <c r="S28" s="238">
        <f xml:space="preserve"> Time!S$83</f>
        <v>0</v>
      </c>
      <c r="T28" s="238">
        <f xml:space="preserve"> Time!T$83</f>
        <v>0</v>
      </c>
      <c r="U28" s="238">
        <f xml:space="preserve"> Time!U$83</f>
        <v>0</v>
      </c>
      <c r="V28" s="238">
        <f xml:space="preserve"> Time!V$83</f>
        <v>0</v>
      </c>
      <c r="W28" s="238">
        <f xml:space="preserve"> Time!W$83</f>
        <v>0</v>
      </c>
      <c r="X28" s="238">
        <f xml:space="preserve"> Time!X$83</f>
        <v>0</v>
      </c>
      <c r="Y28" s="238">
        <f xml:space="preserve"> Time!Y$83</f>
        <v>0</v>
      </c>
      <c r="Z28" s="238">
        <f xml:space="preserve"> Time!Z$83</f>
        <v>0</v>
      </c>
      <c r="AA28" s="238">
        <f xml:space="preserve"> Time!AA$83</f>
        <v>0</v>
      </c>
      <c r="AB28" s="238">
        <f xml:space="preserve"> Time!AB$83</f>
        <v>0</v>
      </c>
      <c r="AC28" s="238">
        <f xml:space="preserve"> Time!AC$83</f>
        <v>0</v>
      </c>
      <c r="AD28" s="238">
        <f xml:space="preserve"> Time!AD$83</f>
        <v>0</v>
      </c>
      <c r="AE28" s="238">
        <f xml:space="preserve"> Time!AE$83</f>
        <v>0</v>
      </c>
      <c r="AF28" s="238">
        <f xml:space="preserve"> Time!AF$83</f>
        <v>0</v>
      </c>
      <c r="AG28" s="238">
        <f xml:space="preserve"> Time!AG$83</f>
        <v>0</v>
      </c>
      <c r="AH28" s="238">
        <f xml:space="preserve"> Time!AH$83</f>
        <v>0</v>
      </c>
      <c r="AI28" s="238">
        <f xml:space="preserve"> Time!AI$83</f>
        <v>0</v>
      </c>
      <c r="AJ28" s="238">
        <f xml:space="preserve"> Time!AJ$83</f>
        <v>0</v>
      </c>
      <c r="AK28" s="238">
        <f xml:space="preserve"> Time!AK$83</f>
        <v>0</v>
      </c>
      <c r="AL28" s="238">
        <f xml:space="preserve"> Time!AL$83</f>
        <v>0</v>
      </c>
      <c r="AM28" s="238">
        <f xml:space="preserve"> Time!AM$83</f>
        <v>0</v>
      </c>
      <c r="AN28" s="238">
        <f xml:space="preserve"> Time!AN$83</f>
        <v>0</v>
      </c>
      <c r="AO28" s="238">
        <f xml:space="preserve"> Time!AO$83</f>
        <v>0</v>
      </c>
      <c r="AP28" s="238">
        <f xml:space="preserve"> Time!AP$83</f>
        <v>0</v>
      </c>
      <c r="AQ28" s="238">
        <f xml:space="preserve"> Time!AQ$83</f>
        <v>0</v>
      </c>
      <c r="AR28" s="238">
        <f xml:space="preserve"> Time!AR$83</f>
        <v>0</v>
      </c>
      <c r="AS28" s="238">
        <f xml:space="preserve"> Time!AS$83</f>
        <v>0</v>
      </c>
      <c r="AT28" s="238">
        <f xml:space="preserve"> Time!AT$83</f>
        <v>0</v>
      </c>
      <c r="AU28" s="238">
        <f xml:space="preserve"> Time!AU$83</f>
        <v>0</v>
      </c>
      <c r="AV28" s="238">
        <f xml:space="preserve"> Time!AV$83</f>
        <v>0</v>
      </c>
      <c r="AW28" s="238">
        <f xml:space="preserve"> Time!AW$83</f>
        <v>0</v>
      </c>
      <c r="AX28" s="238">
        <f xml:space="preserve"> Time!AX$83</f>
        <v>0</v>
      </c>
      <c r="AY28" s="238">
        <f xml:space="preserve"> Time!AY$83</f>
        <v>0</v>
      </c>
      <c r="AZ28" s="238">
        <f xml:space="preserve"> Time!AZ$83</f>
        <v>0</v>
      </c>
      <c r="BA28" s="238">
        <f xml:space="preserve"> Time!BA$83</f>
        <v>0</v>
      </c>
      <c r="BB28" s="238">
        <f xml:space="preserve"> Time!BB$83</f>
        <v>0</v>
      </c>
      <c r="BC28" s="238">
        <f xml:space="preserve"> Time!BC$83</f>
        <v>0</v>
      </c>
      <c r="BD28" s="238">
        <f xml:space="preserve"> Time!BD$83</f>
        <v>0</v>
      </c>
      <c r="BE28" s="238">
        <f xml:space="preserve"> Time!BE$83</f>
        <v>0</v>
      </c>
      <c r="BF28" s="238">
        <f xml:space="preserve"> Time!BF$83</f>
        <v>0</v>
      </c>
      <c r="BG28" s="238">
        <f xml:space="preserve"> Time!BG$83</f>
        <v>0</v>
      </c>
      <c r="BH28" s="238">
        <f xml:space="preserve"> Time!BH$83</f>
        <v>0</v>
      </c>
      <c r="BI28" s="238">
        <f xml:space="preserve"> Time!BI$83</f>
        <v>0</v>
      </c>
      <c r="BJ28" s="238">
        <f xml:space="preserve"> Time!BJ$83</f>
        <v>0</v>
      </c>
      <c r="BK28" s="238">
        <f xml:space="preserve"> Time!BK$83</f>
        <v>0</v>
      </c>
      <c r="BL28" s="238">
        <f xml:space="preserve"> Time!BL$83</f>
        <v>0</v>
      </c>
      <c r="BM28" s="238">
        <f xml:space="preserve"> Time!BM$83</f>
        <v>0</v>
      </c>
      <c r="BN28" s="238">
        <f xml:space="preserve"> Time!BN$83</f>
        <v>0</v>
      </c>
      <c r="BO28" s="238">
        <f xml:space="preserve"> Time!BO$83</f>
        <v>0</v>
      </c>
      <c r="BP28" s="238">
        <f xml:space="preserve"> Time!BP$83</f>
        <v>0</v>
      </c>
      <c r="BQ28" s="238">
        <f xml:space="preserve"> Time!BQ$83</f>
        <v>0</v>
      </c>
      <c r="BR28" s="238">
        <f xml:space="preserve"> Time!BR$83</f>
        <v>0</v>
      </c>
      <c r="BS28" s="238">
        <f xml:space="preserve"> Time!BS$83</f>
        <v>0</v>
      </c>
      <c r="BT28" s="238">
        <f xml:space="preserve"> Time!BT$83</f>
        <v>0</v>
      </c>
      <c r="BU28" s="238">
        <f xml:space="preserve"> Time!BU$83</f>
        <v>0</v>
      </c>
      <c r="BV28" s="238">
        <f xml:space="preserve"> Time!BV$83</f>
        <v>0</v>
      </c>
      <c r="BW28" s="238">
        <f xml:space="preserve"> Time!BW$83</f>
        <v>0</v>
      </c>
      <c r="BX28" s="238">
        <f xml:space="preserve"> Time!BX$83</f>
        <v>0</v>
      </c>
      <c r="BY28" s="238">
        <f xml:space="preserve"> Time!BY$83</f>
        <v>0</v>
      </c>
      <c r="BZ28" s="238">
        <f xml:space="preserve"> Time!BZ$83</f>
        <v>0</v>
      </c>
      <c r="CA28" s="238">
        <f xml:space="preserve"> Time!CA$83</f>
        <v>0</v>
      </c>
      <c r="CB28" s="238">
        <f xml:space="preserve"> Time!CB$83</f>
        <v>0</v>
      </c>
      <c r="CC28" s="238">
        <f xml:space="preserve"> Time!CC$83</f>
        <v>0</v>
      </c>
      <c r="CD28" s="238">
        <f xml:space="preserve"> Time!CD$83</f>
        <v>0</v>
      </c>
      <c r="CE28" s="238">
        <f xml:space="preserve"> Time!CE$83</f>
        <v>0</v>
      </c>
      <c r="CF28" s="238">
        <f xml:space="preserve"> Time!CF$83</f>
        <v>0</v>
      </c>
      <c r="CG28" s="238">
        <f xml:space="preserve"> Time!CG$83</f>
        <v>0</v>
      </c>
      <c r="CH28" s="238">
        <f xml:space="preserve"> Time!CH$83</f>
        <v>0</v>
      </c>
      <c r="CI28" s="238">
        <f xml:space="preserve"> Time!CI$83</f>
        <v>0</v>
      </c>
      <c r="CJ28" s="238">
        <f xml:space="preserve"> Time!CJ$83</f>
        <v>0</v>
      </c>
      <c r="CK28" s="238">
        <f xml:space="preserve"> Time!CK$83</f>
        <v>0</v>
      </c>
      <c r="CL28" s="238">
        <f xml:space="preserve"> Time!CL$83</f>
        <v>0</v>
      </c>
      <c r="CM28" s="238">
        <f xml:space="preserve"> Time!CM$83</f>
        <v>0</v>
      </c>
      <c r="CN28" s="238">
        <f xml:space="preserve"> Time!CN$83</f>
        <v>0</v>
      </c>
      <c r="CO28" s="238">
        <f xml:space="preserve"> Time!CO$83</f>
        <v>0</v>
      </c>
      <c r="CP28" s="238">
        <f xml:space="preserve"> Time!CP$83</f>
        <v>0</v>
      </c>
      <c r="CQ28" s="238">
        <f xml:space="preserve"> Time!CQ$83</f>
        <v>0</v>
      </c>
      <c r="CR28" s="238">
        <f xml:space="preserve"> Time!CR$83</f>
        <v>0</v>
      </c>
      <c r="CS28" s="238">
        <f xml:space="preserve"> Time!CS$83</f>
        <v>0</v>
      </c>
      <c r="CT28" s="238">
        <f xml:space="preserve"> Time!CT$83</f>
        <v>0</v>
      </c>
      <c r="CU28" s="238">
        <f xml:space="preserve"> Time!CU$83</f>
        <v>0</v>
      </c>
      <c r="CV28" s="238">
        <f xml:space="preserve"> Time!CV$83</f>
        <v>0</v>
      </c>
      <c r="CW28" s="238">
        <f xml:space="preserve"> Time!CW$83</f>
        <v>0</v>
      </c>
      <c r="CX28" s="238">
        <f xml:space="preserve"> Time!CX$83</f>
        <v>0</v>
      </c>
      <c r="CY28" s="238">
        <f xml:space="preserve"> Time!CY$83</f>
        <v>0</v>
      </c>
      <c r="CZ28" s="238">
        <f xml:space="preserve"> Time!CZ$83</f>
        <v>0</v>
      </c>
      <c r="DA28" s="238">
        <f xml:space="preserve"> Time!DA$83</f>
        <v>0</v>
      </c>
      <c r="DB28" s="238">
        <f xml:space="preserve"> Time!DB$83</f>
        <v>0</v>
      </c>
      <c r="DC28" s="238">
        <f xml:space="preserve"> Time!DC$83</f>
        <v>0</v>
      </c>
      <c r="DD28" s="238">
        <f xml:space="preserve"> Time!DD$83</f>
        <v>0</v>
      </c>
      <c r="DE28" s="238">
        <f xml:space="preserve"> Time!DE$83</f>
        <v>0</v>
      </c>
      <c r="DF28" s="238">
        <f xml:space="preserve"> Time!DF$83</f>
        <v>0</v>
      </c>
      <c r="DG28" s="238">
        <f xml:space="preserve"> Time!DG$83</f>
        <v>0</v>
      </c>
      <c r="DH28" s="238">
        <f xml:space="preserve"> Time!DH$83</f>
        <v>0</v>
      </c>
      <c r="DI28" s="238">
        <f xml:space="preserve"> Time!DI$83</f>
        <v>0</v>
      </c>
      <c r="DJ28" s="238">
        <f xml:space="preserve"> Time!DJ$83</f>
        <v>0</v>
      </c>
      <c r="DK28" s="238">
        <f xml:space="preserve"> Time!DK$83</f>
        <v>0</v>
      </c>
      <c r="DL28" s="238">
        <f xml:space="preserve"> Time!DL$83</f>
        <v>0</v>
      </c>
      <c r="DM28" s="238">
        <f xml:space="preserve"> Time!DM$83</f>
        <v>0</v>
      </c>
      <c r="DN28" s="238">
        <f xml:space="preserve"> Time!DN$83</f>
        <v>0</v>
      </c>
      <c r="DO28" s="238">
        <f xml:space="preserve"> Time!DO$83</f>
        <v>0</v>
      </c>
      <c r="DP28" s="238">
        <f xml:space="preserve"> Time!DP$83</f>
        <v>0</v>
      </c>
      <c r="DQ28" s="238">
        <f xml:space="preserve"> Time!DQ$83</f>
        <v>0</v>
      </c>
      <c r="DR28" s="238">
        <f xml:space="preserve"> Time!DR$83</f>
        <v>0</v>
      </c>
      <c r="DS28" s="238">
        <f xml:space="preserve"> Time!DS$83</f>
        <v>0</v>
      </c>
      <c r="DT28" s="238">
        <f xml:space="preserve"> Time!DT$83</f>
        <v>0</v>
      </c>
      <c r="DU28" s="238">
        <f xml:space="preserve"> Time!DU$83</f>
        <v>0</v>
      </c>
      <c r="DV28" s="238">
        <f xml:space="preserve"> Time!DV$83</f>
        <v>0</v>
      </c>
      <c r="DW28" s="238">
        <f xml:space="preserve"> Time!DW$83</f>
        <v>0</v>
      </c>
      <c r="DX28" s="238">
        <f xml:space="preserve"> Time!DX$83</f>
        <v>0</v>
      </c>
      <c r="DY28" s="238">
        <f xml:space="preserve"> Time!DY$83</f>
        <v>0</v>
      </c>
      <c r="DZ28" s="238">
        <f xml:space="preserve"> Time!DZ$83</f>
        <v>0</v>
      </c>
      <c r="EA28" s="238">
        <f xml:space="preserve"> Time!EA$83</f>
        <v>0</v>
      </c>
      <c r="EB28" s="238">
        <f xml:space="preserve"> Time!EB$83</f>
        <v>0</v>
      </c>
      <c r="EC28" s="238">
        <f xml:space="preserve"> Time!EC$83</f>
        <v>0</v>
      </c>
      <c r="ED28" s="238">
        <f xml:space="preserve"> Time!ED$83</f>
        <v>0</v>
      </c>
      <c r="EE28" s="238">
        <f xml:space="preserve"> Time!EE$83</f>
        <v>0</v>
      </c>
      <c r="EF28" s="238">
        <f xml:space="preserve"> Time!EF$83</f>
        <v>0</v>
      </c>
      <c r="EG28" s="238">
        <f xml:space="preserve"> Time!EG$83</f>
        <v>0</v>
      </c>
      <c r="EH28" s="238">
        <f xml:space="preserve"> Time!EH$83</f>
        <v>0</v>
      </c>
      <c r="EI28" s="238">
        <f xml:space="preserve"> Time!EI$83</f>
        <v>0</v>
      </c>
      <c r="EJ28" s="238">
        <f xml:space="preserve"> Time!EJ$83</f>
        <v>0</v>
      </c>
      <c r="EK28" s="238">
        <f xml:space="preserve"> Time!EK$83</f>
        <v>0</v>
      </c>
      <c r="EL28" s="238">
        <f xml:space="preserve"> Time!EL$83</f>
        <v>0</v>
      </c>
      <c r="EM28" s="238">
        <f xml:space="preserve"> Time!EM$83</f>
        <v>0</v>
      </c>
      <c r="EN28" s="238">
        <f xml:space="preserve"> Time!EN$83</f>
        <v>0</v>
      </c>
      <c r="EO28" s="238">
        <f xml:space="preserve"> Time!EO$83</f>
        <v>0</v>
      </c>
      <c r="EP28" s="238">
        <f xml:space="preserve"> Time!EP$83</f>
        <v>0</v>
      </c>
      <c r="EQ28" s="238">
        <f xml:space="preserve"> Time!EQ$83</f>
        <v>0</v>
      </c>
      <c r="ER28" s="238">
        <f xml:space="preserve"> Time!ER$83</f>
        <v>0</v>
      </c>
      <c r="ES28" s="238">
        <f xml:space="preserve"> Time!ES$83</f>
        <v>0</v>
      </c>
      <c r="ET28" s="238">
        <f xml:space="preserve"> Time!ET$83</f>
        <v>0</v>
      </c>
      <c r="EU28" s="238">
        <f xml:space="preserve"> Time!EU$83</f>
        <v>0</v>
      </c>
      <c r="EV28" s="238">
        <f xml:space="preserve"> Time!EV$83</f>
        <v>0</v>
      </c>
      <c r="EW28" s="238">
        <f xml:space="preserve"> Time!EW$83</f>
        <v>0</v>
      </c>
      <c r="EX28" s="238">
        <f xml:space="preserve"> Time!EX$83</f>
        <v>0</v>
      </c>
      <c r="EY28" s="238">
        <f xml:space="preserve"> Time!EY$83</f>
        <v>0</v>
      </c>
      <c r="EZ28" s="238">
        <f xml:space="preserve"> Time!EZ$83</f>
        <v>0</v>
      </c>
      <c r="FA28" s="238">
        <f xml:space="preserve"> Time!FA$83</f>
        <v>0</v>
      </c>
      <c r="FB28" s="238">
        <f xml:space="preserve"> Time!FB$83</f>
        <v>0</v>
      </c>
      <c r="FC28" s="238">
        <f xml:space="preserve"> Time!FC$83</f>
        <v>0</v>
      </c>
      <c r="FD28" s="238">
        <f xml:space="preserve"> Time!FD$83</f>
        <v>0</v>
      </c>
      <c r="FE28" s="238">
        <f xml:space="preserve"> Time!FE$83</f>
        <v>0</v>
      </c>
      <c r="FF28" s="238">
        <f xml:space="preserve"> Time!FF$83</f>
        <v>0</v>
      </c>
      <c r="FG28" s="238">
        <f xml:space="preserve"> Time!FG$83</f>
        <v>0</v>
      </c>
      <c r="FH28" s="238">
        <f xml:space="preserve"> Time!FH$83</f>
        <v>0</v>
      </c>
      <c r="FI28" s="238">
        <f xml:space="preserve"> Time!FI$83</f>
        <v>0</v>
      </c>
      <c r="FJ28" s="238">
        <f xml:space="preserve"> Time!FJ$83</f>
        <v>0</v>
      </c>
      <c r="FK28" s="238">
        <f xml:space="preserve"> Time!FK$83</f>
        <v>0</v>
      </c>
      <c r="FL28" s="238">
        <f xml:space="preserve"> Time!FL$83</f>
        <v>0</v>
      </c>
      <c r="FM28" s="238">
        <f xml:space="preserve"> Time!FM$83</f>
        <v>0</v>
      </c>
      <c r="FN28" s="238">
        <f xml:space="preserve"> Time!FN$83</f>
        <v>0</v>
      </c>
      <c r="FO28" s="238">
        <f xml:space="preserve"> Time!FO$83</f>
        <v>0</v>
      </c>
      <c r="FP28" s="238">
        <f xml:space="preserve"> Time!FP$83</f>
        <v>0</v>
      </c>
      <c r="FQ28" s="238">
        <f xml:space="preserve"> Time!FQ$83</f>
        <v>0</v>
      </c>
      <c r="FR28" s="238">
        <f xml:space="preserve"> Time!FR$83</f>
        <v>0</v>
      </c>
      <c r="FS28" s="238">
        <f xml:space="preserve"> Time!FS$83</f>
        <v>0</v>
      </c>
      <c r="FT28" s="238">
        <f xml:space="preserve"> Time!FT$83</f>
        <v>0</v>
      </c>
      <c r="FU28" s="238">
        <f xml:space="preserve"> Time!FU$83</f>
        <v>0</v>
      </c>
      <c r="FV28" s="238">
        <f xml:space="preserve"> Time!FV$83</f>
        <v>0</v>
      </c>
      <c r="FW28" s="238">
        <f xml:space="preserve"> Time!FW$83</f>
        <v>0</v>
      </c>
      <c r="FX28" s="238">
        <f xml:space="preserve"> Time!FX$83</f>
        <v>0</v>
      </c>
      <c r="FY28" s="238">
        <f xml:space="preserve"> Time!FY$83</f>
        <v>0</v>
      </c>
      <c r="FZ28" s="238">
        <f xml:space="preserve"> Time!FZ$83</f>
        <v>0</v>
      </c>
      <c r="GA28" s="238">
        <f xml:space="preserve"> Time!GA$83</f>
        <v>0</v>
      </c>
      <c r="GB28" s="238">
        <f xml:space="preserve"> Time!GB$83</f>
        <v>0</v>
      </c>
      <c r="GC28" s="238">
        <f xml:space="preserve"> Time!GC$83</f>
        <v>0</v>
      </c>
      <c r="GD28" s="238">
        <f xml:space="preserve"> Time!GD$83</f>
        <v>0</v>
      </c>
      <c r="GE28" s="238">
        <f xml:space="preserve"> Time!GE$83</f>
        <v>0</v>
      </c>
      <c r="GF28" s="238">
        <f xml:space="preserve"> Time!GF$83</f>
        <v>0</v>
      </c>
      <c r="GG28" s="238">
        <f xml:space="preserve"> Time!GG$83</f>
        <v>0</v>
      </c>
      <c r="GH28" s="238">
        <f xml:space="preserve"> Time!GH$83</f>
        <v>0</v>
      </c>
      <c r="GI28" s="238">
        <f xml:space="preserve"> Time!GI$83</f>
        <v>0</v>
      </c>
      <c r="GJ28" s="238">
        <f xml:space="preserve"> Time!GJ$83</f>
        <v>0</v>
      </c>
    </row>
    <row r="29" spans="1:192" x14ac:dyDescent="0.25">
      <c r="E29" s="226"/>
      <c r="F29" s="226"/>
      <c r="G29" s="226"/>
      <c r="H29" s="226"/>
      <c r="I29" s="39"/>
      <c r="J29" s="226"/>
      <c r="K29" s="226"/>
      <c r="L29" s="226"/>
      <c r="M29" s="226"/>
      <c r="N29" s="226"/>
      <c r="O29" s="226"/>
      <c r="P29" s="226"/>
      <c r="Q29" s="226"/>
      <c r="R29" s="226"/>
      <c r="S29" s="226"/>
      <c r="T29" s="226"/>
      <c r="U29" s="226"/>
      <c r="V29" s="226"/>
      <c r="W29" s="226"/>
      <c r="X29" s="226"/>
      <c r="Y29" s="226"/>
      <c r="Z29" s="226"/>
      <c r="AA29" s="226"/>
      <c r="AB29" s="226"/>
      <c r="AC29" s="226"/>
      <c r="AD29" s="226"/>
      <c r="AE29" s="226"/>
      <c r="AF29" s="226"/>
      <c r="AG29" s="226"/>
      <c r="AH29" s="226"/>
      <c r="AI29" s="226"/>
      <c r="AJ29" s="226"/>
      <c r="AK29" s="226"/>
      <c r="AL29" s="226"/>
      <c r="AM29" s="226"/>
      <c r="AN29" s="226"/>
      <c r="AO29" s="226"/>
      <c r="AP29" s="226"/>
      <c r="AQ29" s="226"/>
      <c r="AR29" s="226"/>
      <c r="AS29" s="226"/>
      <c r="AT29" s="226"/>
      <c r="AU29" s="226"/>
      <c r="AV29" s="226"/>
      <c r="AW29" s="226"/>
      <c r="AX29" s="226"/>
      <c r="AY29" s="226"/>
      <c r="AZ29" s="226"/>
      <c r="BA29" s="226"/>
      <c r="BB29" s="226"/>
      <c r="BC29" s="226"/>
      <c r="BD29" s="226"/>
      <c r="BE29" s="226"/>
      <c r="BF29" s="226"/>
      <c r="BG29" s="226"/>
      <c r="BH29" s="226"/>
      <c r="BI29" s="226"/>
      <c r="BJ29" s="226"/>
      <c r="BK29" s="226"/>
      <c r="BL29" s="226"/>
      <c r="BM29" s="226"/>
      <c r="BN29" s="226"/>
      <c r="BO29" s="226"/>
      <c r="BP29" s="226"/>
      <c r="BQ29" s="226"/>
      <c r="BR29" s="226"/>
      <c r="BS29" s="226"/>
      <c r="BT29" s="226"/>
      <c r="BU29" s="226"/>
      <c r="BV29" s="226"/>
      <c r="BW29" s="226"/>
      <c r="BX29" s="226"/>
      <c r="BY29" s="226"/>
      <c r="BZ29" s="226"/>
      <c r="CA29" s="226"/>
      <c r="CB29" s="226"/>
      <c r="CC29" s="226"/>
      <c r="CD29" s="226"/>
      <c r="CE29" s="226"/>
      <c r="CF29" s="226"/>
      <c r="CG29" s="226"/>
      <c r="CH29" s="226"/>
      <c r="CI29" s="226"/>
      <c r="CJ29" s="226"/>
      <c r="CK29" s="226"/>
      <c r="CL29" s="226"/>
      <c r="CM29" s="226"/>
      <c r="CN29" s="226"/>
      <c r="CO29" s="226"/>
      <c r="CP29" s="226"/>
      <c r="CQ29" s="226"/>
      <c r="CR29" s="226"/>
      <c r="CS29" s="226"/>
      <c r="CT29" s="226"/>
      <c r="CU29" s="226"/>
      <c r="CV29" s="226"/>
      <c r="CW29" s="226"/>
      <c r="CX29" s="226"/>
      <c r="CY29" s="226"/>
      <c r="CZ29" s="226"/>
      <c r="DA29" s="226"/>
      <c r="DB29" s="226"/>
      <c r="DC29" s="226"/>
      <c r="DD29" s="226"/>
      <c r="DE29" s="226"/>
      <c r="DF29" s="226"/>
      <c r="DG29" s="226"/>
      <c r="DH29" s="226"/>
      <c r="DI29" s="226"/>
      <c r="DJ29" s="226"/>
      <c r="DK29" s="226"/>
      <c r="DL29" s="226"/>
      <c r="DM29" s="226"/>
      <c r="DN29" s="226"/>
      <c r="DO29" s="226"/>
      <c r="DP29" s="226"/>
      <c r="DQ29" s="226"/>
      <c r="DR29" s="226"/>
      <c r="DS29" s="226"/>
      <c r="DT29" s="226"/>
      <c r="DU29" s="226"/>
      <c r="DV29" s="226"/>
      <c r="DW29" s="226"/>
      <c r="DX29" s="226"/>
      <c r="DY29" s="226"/>
      <c r="DZ29" s="226"/>
      <c r="EA29" s="226"/>
      <c r="EB29" s="226"/>
      <c r="EC29" s="226"/>
      <c r="ED29" s="226"/>
      <c r="EE29" s="226"/>
      <c r="EF29" s="226"/>
      <c r="EG29" s="226"/>
      <c r="EH29" s="226"/>
      <c r="EI29" s="226"/>
      <c r="EJ29" s="226"/>
      <c r="EK29" s="226"/>
      <c r="EL29" s="226"/>
      <c r="EM29" s="226"/>
      <c r="EN29" s="226"/>
      <c r="EO29" s="226"/>
      <c r="EP29" s="226"/>
      <c r="EQ29" s="226"/>
      <c r="ER29" s="226"/>
      <c r="ES29" s="226"/>
      <c r="ET29" s="226"/>
      <c r="EU29" s="226"/>
      <c r="EV29" s="226"/>
      <c r="EW29" s="226"/>
      <c r="EX29" s="226"/>
      <c r="EY29" s="226"/>
      <c r="EZ29" s="226"/>
      <c r="FA29" s="226"/>
      <c r="FB29" s="226"/>
      <c r="FC29" s="226"/>
      <c r="FD29" s="226"/>
      <c r="FE29" s="226"/>
      <c r="FF29" s="226"/>
      <c r="FG29" s="226"/>
      <c r="FH29" s="226"/>
      <c r="FI29" s="226"/>
      <c r="FJ29" s="226"/>
      <c r="FK29" s="226"/>
      <c r="FL29" s="226"/>
      <c r="FM29" s="226"/>
      <c r="FN29" s="226"/>
      <c r="FO29" s="226"/>
      <c r="FP29" s="226"/>
      <c r="FQ29" s="226"/>
      <c r="FR29" s="226"/>
      <c r="FS29" s="226"/>
      <c r="FT29" s="226"/>
      <c r="FU29" s="226"/>
      <c r="FV29" s="226"/>
      <c r="FW29" s="226"/>
      <c r="FX29" s="226"/>
      <c r="FY29" s="226"/>
      <c r="FZ29" s="226"/>
      <c r="GA29" s="226"/>
      <c r="GB29" s="226"/>
      <c r="GC29" s="226"/>
      <c r="GD29" s="226"/>
      <c r="GE29" s="226"/>
      <c r="GF29" s="226"/>
      <c r="GG29" s="226"/>
      <c r="GH29" s="226"/>
      <c r="GI29" s="226"/>
      <c r="GJ29" s="226"/>
    </row>
    <row r="30" spans="1:192" x14ac:dyDescent="0.25">
      <c r="E30" s="226" t="s">
        <v>213</v>
      </c>
      <c r="F30" s="226"/>
      <c r="G30" s="226" t="str">
        <f xml:space="preserve"> SMU</f>
        <v>$ 000s</v>
      </c>
      <c r="H30" s="226"/>
      <c r="I30" s="39"/>
      <c r="J30" s="226">
        <f t="shared" ref="J30:BU30" si="21">I33</f>
        <v>0</v>
      </c>
      <c r="K30" s="226">
        <f t="shared" si="21"/>
        <v>0</v>
      </c>
      <c r="L30" s="226">
        <f t="shared" si="21"/>
        <v>0</v>
      </c>
      <c r="M30" s="226">
        <f t="shared" si="21"/>
        <v>0</v>
      </c>
      <c r="N30" s="226">
        <f t="shared" si="21"/>
        <v>0</v>
      </c>
      <c r="O30" s="226">
        <f t="shared" si="21"/>
        <v>0</v>
      </c>
      <c r="P30" s="226">
        <f t="shared" si="21"/>
        <v>0</v>
      </c>
      <c r="Q30" s="226">
        <f t="shared" si="21"/>
        <v>0</v>
      </c>
      <c r="R30" s="226">
        <f t="shared" si="21"/>
        <v>0</v>
      </c>
      <c r="S30" s="226">
        <f t="shared" si="21"/>
        <v>83521.299305562323</v>
      </c>
      <c r="T30" s="226">
        <f t="shared" si="21"/>
        <v>79345.234340284209</v>
      </c>
      <c r="U30" s="226">
        <f t="shared" si="21"/>
        <v>75377.972623270005</v>
      </c>
      <c r="V30" s="226">
        <f t="shared" si="21"/>
        <v>71609.073992106511</v>
      </c>
      <c r="W30" s="226">
        <f t="shared" si="21"/>
        <v>68028.620292501189</v>
      </c>
      <c r="X30" s="226">
        <f t="shared" si="21"/>
        <v>64627.189277876132</v>
      </c>
      <c r="Y30" s="226">
        <f t="shared" si="21"/>
        <v>61395.829813982324</v>
      </c>
      <c r="Z30" s="226">
        <f t="shared" si="21"/>
        <v>58326.03832328321</v>
      </c>
      <c r="AA30" s="226">
        <f t="shared" si="21"/>
        <v>55409.736407119053</v>
      </c>
      <c r="AB30" s="226">
        <f t="shared" si="21"/>
        <v>52639.249586763101</v>
      </c>
      <c r="AC30" s="226">
        <f t="shared" si="21"/>
        <v>50007.287107424941</v>
      </c>
      <c r="AD30" s="226">
        <f t="shared" si="21"/>
        <v>47506.922752053695</v>
      </c>
      <c r="AE30" s="226">
        <f t="shared" si="21"/>
        <v>45131.576614451013</v>
      </c>
      <c r="AF30" s="226">
        <f t="shared" si="21"/>
        <v>42874.99778372846</v>
      </c>
      <c r="AG30" s="226">
        <f t="shared" si="21"/>
        <v>40731.247894542037</v>
      </c>
      <c r="AH30" s="226">
        <f t="shared" si="21"/>
        <v>38694.685499814936</v>
      </c>
      <c r="AI30" s="226">
        <f t="shared" si="21"/>
        <v>36759.951224824188</v>
      </c>
      <c r="AJ30" s="226">
        <f t="shared" si="21"/>
        <v>34921.953663582979</v>
      </c>
      <c r="AK30" s="226">
        <f t="shared" si="21"/>
        <v>33175.85598040383</v>
      </c>
      <c r="AL30" s="226">
        <f t="shared" si="21"/>
        <v>31517.063181383637</v>
      </c>
      <c r="AM30" s="226">
        <f t="shared" si="21"/>
        <v>29941.210022314455</v>
      </c>
      <c r="AN30" s="226">
        <f t="shared" si="21"/>
        <v>28444.149521198731</v>
      </c>
      <c r="AO30" s="226">
        <f t="shared" si="21"/>
        <v>27021.942045138796</v>
      </c>
      <c r="AP30" s="226">
        <f t="shared" si="21"/>
        <v>25670.844942881857</v>
      </c>
      <c r="AQ30" s="226">
        <f t="shared" si="21"/>
        <v>24387.302695737762</v>
      </c>
      <c r="AR30" s="226">
        <f t="shared" si="21"/>
        <v>23167.937560950875</v>
      </c>
      <c r="AS30" s="226">
        <f t="shared" si="21"/>
        <v>22009.540682903331</v>
      </c>
      <c r="AT30" s="226">
        <f t="shared" si="21"/>
        <v>20909.063648758165</v>
      </c>
      <c r="AU30" s="226">
        <f t="shared" si="21"/>
        <v>19863.610466320257</v>
      </c>
      <c r="AV30" s="226">
        <f t="shared" si="21"/>
        <v>18870.429943004245</v>
      </c>
      <c r="AW30" s="226">
        <f t="shared" si="21"/>
        <v>17926.908445854031</v>
      </c>
      <c r="AX30" s="226">
        <f t="shared" si="21"/>
        <v>17030.563023561328</v>
      </c>
      <c r="AY30" s="226">
        <f t="shared" si="21"/>
        <v>16179.034872383261</v>
      </c>
      <c r="AZ30" s="226">
        <f t="shared" si="21"/>
        <v>15370.083128764098</v>
      </c>
      <c r="BA30" s="226">
        <f t="shared" si="21"/>
        <v>14601.578972325893</v>
      </c>
      <c r="BB30" s="226">
        <f t="shared" si="21"/>
        <v>13871.500023709599</v>
      </c>
      <c r="BC30" s="226">
        <f t="shared" si="21"/>
        <v>13177.925022524119</v>
      </c>
      <c r="BD30" s="226">
        <f t="shared" si="21"/>
        <v>12519.028771397914</v>
      </c>
      <c r="BE30" s="226">
        <f t="shared" si="21"/>
        <v>11893.077332828019</v>
      </c>
      <c r="BF30" s="226">
        <f t="shared" si="21"/>
        <v>11298.423466186618</v>
      </c>
      <c r="BG30" s="226">
        <f t="shared" si="21"/>
        <v>10733.502292877287</v>
      </c>
      <c r="BH30" s="226">
        <f t="shared" si="21"/>
        <v>10196.827178233423</v>
      </c>
      <c r="BI30" s="226">
        <f t="shared" si="21"/>
        <v>9686.9858193217515</v>
      </c>
      <c r="BJ30" s="226">
        <f t="shared" si="21"/>
        <v>9202.6365283556643</v>
      </c>
      <c r="BK30" s="226">
        <f t="shared" si="21"/>
        <v>8742.5047019378817</v>
      </c>
      <c r="BL30" s="226">
        <f t="shared" si="21"/>
        <v>8305.3794668409882</v>
      </c>
      <c r="BM30" s="226">
        <f t="shared" si="21"/>
        <v>7890.1104934989389</v>
      </c>
      <c r="BN30" s="226">
        <f t="shared" si="21"/>
        <v>7495.6049688239918</v>
      </c>
      <c r="BO30" s="226">
        <f t="shared" si="21"/>
        <v>7120.8247203827923</v>
      </c>
      <c r="BP30" s="226">
        <f t="shared" si="21"/>
        <v>6764.7834843636529</v>
      </c>
      <c r="BQ30" s="226">
        <f t="shared" si="21"/>
        <v>6426.5443101454703</v>
      </c>
      <c r="BR30" s="226">
        <f t="shared" si="21"/>
        <v>6105.2170946381966</v>
      </c>
      <c r="BS30" s="226">
        <f t="shared" si="21"/>
        <v>5799.956239906287</v>
      </c>
      <c r="BT30" s="226">
        <f t="shared" si="21"/>
        <v>5509.9584279109731</v>
      </c>
      <c r="BU30" s="226">
        <f t="shared" si="21"/>
        <v>5234.4605065154246</v>
      </c>
      <c r="BV30" s="226">
        <f t="shared" ref="BV30:EG30" si="22">BU33</f>
        <v>4972.7374811896534</v>
      </c>
      <c r="BW30" s="226">
        <f t="shared" si="22"/>
        <v>4724.1006071301708</v>
      </c>
      <c r="BX30" s="226">
        <f t="shared" si="22"/>
        <v>4487.8955767736625</v>
      </c>
      <c r="BY30" s="226">
        <f t="shared" si="22"/>
        <v>4263.5007979349793</v>
      </c>
      <c r="BZ30" s="226">
        <f t="shared" si="22"/>
        <v>4050.3257580382306</v>
      </c>
      <c r="CA30" s="226">
        <f t="shared" si="22"/>
        <v>3847.8094701363189</v>
      </c>
      <c r="CB30" s="226">
        <f t="shared" si="22"/>
        <v>3655.418996629503</v>
      </c>
      <c r="CC30" s="226">
        <f t="shared" si="22"/>
        <v>3472.6480467980277</v>
      </c>
      <c r="CD30" s="226">
        <f t="shared" si="22"/>
        <v>3299.0156444581262</v>
      </c>
      <c r="CE30" s="226">
        <f t="shared" si="22"/>
        <v>3134.0648622352201</v>
      </c>
      <c r="CF30" s="226">
        <f t="shared" si="22"/>
        <v>2977.3616191234591</v>
      </c>
      <c r="CG30" s="226">
        <f t="shared" si="22"/>
        <v>2828.4935381672863</v>
      </c>
      <c r="CH30" s="226">
        <f t="shared" si="22"/>
        <v>2687.068861258922</v>
      </c>
      <c r="CI30" s="226">
        <f t="shared" si="22"/>
        <v>2552.7154181959759</v>
      </c>
      <c r="CJ30" s="226">
        <f t="shared" si="22"/>
        <v>2425.0796472861771</v>
      </c>
      <c r="CK30" s="226">
        <f t="shared" si="22"/>
        <v>2303.8256649218683</v>
      </c>
      <c r="CL30" s="226">
        <f t="shared" si="22"/>
        <v>2188.6343816757749</v>
      </c>
      <c r="CM30" s="226">
        <f t="shared" si="22"/>
        <v>2079.2026625919862</v>
      </c>
      <c r="CN30" s="226">
        <f t="shared" si="22"/>
        <v>1975.2425294623868</v>
      </c>
      <c r="CO30" s="226">
        <f t="shared" si="22"/>
        <v>1876.4804029892675</v>
      </c>
      <c r="CP30" s="226">
        <f t="shared" si="22"/>
        <v>1782.6563828398041</v>
      </c>
      <c r="CQ30" s="226">
        <f t="shared" si="22"/>
        <v>1693.5235636978139</v>
      </c>
      <c r="CR30" s="226">
        <f t="shared" si="22"/>
        <v>1608.8473855129232</v>
      </c>
      <c r="CS30" s="226">
        <f t="shared" si="22"/>
        <v>1528.4050162372771</v>
      </c>
      <c r="CT30" s="226">
        <f t="shared" si="22"/>
        <v>1451.9847654254133</v>
      </c>
      <c r="CU30" s="226">
        <f t="shared" si="22"/>
        <v>1379.3855271541427</v>
      </c>
      <c r="CV30" s="226">
        <f t="shared" si="22"/>
        <v>1310.4162507964356</v>
      </c>
      <c r="CW30" s="226">
        <f t="shared" si="22"/>
        <v>1244.8954382566139</v>
      </c>
      <c r="CX30" s="226">
        <f t="shared" si="22"/>
        <v>1182.6506663437833</v>
      </c>
      <c r="CY30" s="226">
        <f t="shared" si="22"/>
        <v>1123.5181330265941</v>
      </c>
      <c r="CZ30" s="226">
        <f t="shared" si="22"/>
        <v>1067.3422263752643</v>
      </c>
      <c r="DA30" s="226">
        <f t="shared" si="22"/>
        <v>1013.9751150565011</v>
      </c>
      <c r="DB30" s="226">
        <f t="shared" si="22"/>
        <v>963.27635930367603</v>
      </c>
      <c r="DC30" s="226">
        <f t="shared" si="22"/>
        <v>915.11254133849218</v>
      </c>
      <c r="DD30" s="226">
        <f t="shared" si="22"/>
        <v>869.35691427156758</v>
      </c>
      <c r="DE30" s="226">
        <f t="shared" si="22"/>
        <v>825.88906855798916</v>
      </c>
      <c r="DF30" s="226">
        <f t="shared" si="22"/>
        <v>784.59461513008966</v>
      </c>
      <c r="DG30" s="226">
        <f t="shared" si="22"/>
        <v>745.36488437358514</v>
      </c>
      <c r="DH30" s="226">
        <f t="shared" si="22"/>
        <v>708.09664015490591</v>
      </c>
      <c r="DI30" s="226">
        <f t="shared" si="22"/>
        <v>672.6918081471606</v>
      </c>
      <c r="DJ30" s="226">
        <f t="shared" si="22"/>
        <v>639.05721773980258</v>
      </c>
      <c r="DK30" s="226">
        <f t="shared" si="22"/>
        <v>607.10435685281243</v>
      </c>
      <c r="DL30" s="226">
        <f t="shared" si="22"/>
        <v>576.7491390101718</v>
      </c>
      <c r="DM30" s="226">
        <f t="shared" si="22"/>
        <v>547.91168205966324</v>
      </c>
      <c r="DN30" s="226">
        <f t="shared" si="22"/>
        <v>520.51609795668003</v>
      </c>
      <c r="DO30" s="226">
        <f t="shared" si="22"/>
        <v>0</v>
      </c>
      <c r="DP30" s="226">
        <f t="shared" si="22"/>
        <v>0</v>
      </c>
      <c r="DQ30" s="226">
        <f t="shared" si="22"/>
        <v>0</v>
      </c>
      <c r="DR30" s="226">
        <f t="shared" si="22"/>
        <v>0</v>
      </c>
      <c r="DS30" s="226">
        <f t="shared" si="22"/>
        <v>0</v>
      </c>
      <c r="DT30" s="226">
        <f t="shared" si="22"/>
        <v>0</v>
      </c>
      <c r="DU30" s="226">
        <f t="shared" si="22"/>
        <v>0</v>
      </c>
      <c r="DV30" s="226">
        <f t="shared" si="22"/>
        <v>0</v>
      </c>
      <c r="DW30" s="226">
        <f t="shared" si="22"/>
        <v>0</v>
      </c>
      <c r="DX30" s="226">
        <f t="shared" si="22"/>
        <v>0</v>
      </c>
      <c r="DY30" s="226">
        <f t="shared" si="22"/>
        <v>0</v>
      </c>
      <c r="DZ30" s="226">
        <f t="shared" si="22"/>
        <v>0</v>
      </c>
      <c r="EA30" s="226">
        <f t="shared" si="22"/>
        <v>0</v>
      </c>
      <c r="EB30" s="226">
        <f t="shared" si="22"/>
        <v>0</v>
      </c>
      <c r="EC30" s="226">
        <f t="shared" si="22"/>
        <v>0</v>
      </c>
      <c r="ED30" s="226">
        <f t="shared" si="22"/>
        <v>0</v>
      </c>
      <c r="EE30" s="226">
        <f t="shared" si="22"/>
        <v>0</v>
      </c>
      <c r="EF30" s="226">
        <f t="shared" si="22"/>
        <v>0</v>
      </c>
      <c r="EG30" s="226">
        <f t="shared" si="22"/>
        <v>0</v>
      </c>
      <c r="EH30" s="226">
        <f t="shared" ref="EH30:GJ30" si="23">EG33</f>
        <v>0</v>
      </c>
      <c r="EI30" s="226">
        <f t="shared" si="23"/>
        <v>0</v>
      </c>
      <c r="EJ30" s="226">
        <f t="shared" si="23"/>
        <v>0</v>
      </c>
      <c r="EK30" s="226">
        <f t="shared" si="23"/>
        <v>0</v>
      </c>
      <c r="EL30" s="226">
        <f t="shared" si="23"/>
        <v>0</v>
      </c>
      <c r="EM30" s="226">
        <f t="shared" si="23"/>
        <v>0</v>
      </c>
      <c r="EN30" s="226">
        <f t="shared" si="23"/>
        <v>0</v>
      </c>
      <c r="EO30" s="226">
        <f t="shared" si="23"/>
        <v>0</v>
      </c>
      <c r="EP30" s="226">
        <f t="shared" si="23"/>
        <v>0</v>
      </c>
      <c r="EQ30" s="226">
        <f t="shared" si="23"/>
        <v>0</v>
      </c>
      <c r="ER30" s="226">
        <f t="shared" si="23"/>
        <v>0</v>
      </c>
      <c r="ES30" s="226">
        <f t="shared" si="23"/>
        <v>0</v>
      </c>
      <c r="ET30" s="226">
        <f t="shared" si="23"/>
        <v>0</v>
      </c>
      <c r="EU30" s="226">
        <f t="shared" si="23"/>
        <v>0</v>
      </c>
      <c r="EV30" s="226">
        <f t="shared" si="23"/>
        <v>0</v>
      </c>
      <c r="EW30" s="226">
        <f t="shared" si="23"/>
        <v>0</v>
      </c>
      <c r="EX30" s="226">
        <f t="shared" si="23"/>
        <v>0</v>
      </c>
      <c r="EY30" s="226">
        <f t="shared" si="23"/>
        <v>0</v>
      </c>
      <c r="EZ30" s="226">
        <f t="shared" si="23"/>
        <v>0</v>
      </c>
      <c r="FA30" s="226">
        <f t="shared" si="23"/>
        <v>0</v>
      </c>
      <c r="FB30" s="226">
        <f t="shared" si="23"/>
        <v>0</v>
      </c>
      <c r="FC30" s="226">
        <f t="shared" si="23"/>
        <v>0</v>
      </c>
      <c r="FD30" s="226">
        <f t="shared" si="23"/>
        <v>0</v>
      </c>
      <c r="FE30" s="226">
        <f t="shared" si="23"/>
        <v>0</v>
      </c>
      <c r="FF30" s="226">
        <f t="shared" si="23"/>
        <v>0</v>
      </c>
      <c r="FG30" s="226">
        <f t="shared" si="23"/>
        <v>0</v>
      </c>
      <c r="FH30" s="226">
        <f t="shared" si="23"/>
        <v>0</v>
      </c>
      <c r="FI30" s="226">
        <f t="shared" si="23"/>
        <v>0</v>
      </c>
      <c r="FJ30" s="226">
        <f t="shared" si="23"/>
        <v>0</v>
      </c>
      <c r="FK30" s="226">
        <f t="shared" si="23"/>
        <v>0</v>
      </c>
      <c r="FL30" s="226">
        <f t="shared" si="23"/>
        <v>0</v>
      </c>
      <c r="FM30" s="226">
        <f t="shared" si="23"/>
        <v>0</v>
      </c>
      <c r="FN30" s="226">
        <f t="shared" si="23"/>
        <v>0</v>
      </c>
      <c r="FO30" s="226">
        <f t="shared" si="23"/>
        <v>0</v>
      </c>
      <c r="FP30" s="226">
        <f t="shared" si="23"/>
        <v>0</v>
      </c>
      <c r="FQ30" s="226">
        <f t="shared" si="23"/>
        <v>0</v>
      </c>
      <c r="FR30" s="226">
        <f t="shared" si="23"/>
        <v>0</v>
      </c>
      <c r="FS30" s="226">
        <f t="shared" si="23"/>
        <v>0</v>
      </c>
      <c r="FT30" s="226">
        <f t="shared" si="23"/>
        <v>0</v>
      </c>
      <c r="FU30" s="226">
        <f t="shared" si="23"/>
        <v>0</v>
      </c>
      <c r="FV30" s="226">
        <f t="shared" si="23"/>
        <v>0</v>
      </c>
      <c r="FW30" s="226">
        <f t="shared" si="23"/>
        <v>0</v>
      </c>
      <c r="FX30" s="226">
        <f t="shared" si="23"/>
        <v>0</v>
      </c>
      <c r="FY30" s="226">
        <f t="shared" si="23"/>
        <v>0</v>
      </c>
      <c r="FZ30" s="226">
        <f t="shared" si="23"/>
        <v>0</v>
      </c>
      <c r="GA30" s="226">
        <f t="shared" si="23"/>
        <v>0</v>
      </c>
      <c r="GB30" s="226">
        <f t="shared" si="23"/>
        <v>0</v>
      </c>
      <c r="GC30" s="226">
        <f t="shared" si="23"/>
        <v>0</v>
      </c>
      <c r="GD30" s="226">
        <f t="shared" si="23"/>
        <v>0</v>
      </c>
      <c r="GE30" s="226">
        <f t="shared" si="23"/>
        <v>0</v>
      </c>
      <c r="GF30" s="226">
        <f t="shared" si="23"/>
        <v>0</v>
      </c>
      <c r="GG30" s="226">
        <f t="shared" si="23"/>
        <v>0</v>
      </c>
      <c r="GH30" s="226">
        <f t="shared" si="23"/>
        <v>0</v>
      </c>
      <c r="GI30" s="226">
        <f t="shared" si="23"/>
        <v>0</v>
      </c>
      <c r="GJ30" s="226">
        <f t="shared" si="23"/>
        <v>0</v>
      </c>
    </row>
    <row r="31" spans="1:192" x14ac:dyDescent="0.25">
      <c r="E31" s="227" t="s">
        <v>217</v>
      </c>
      <c r="F31" s="227"/>
      <c r="G31" s="227"/>
      <c r="H31" s="227"/>
      <c r="I31" s="227"/>
      <c r="J31" s="227"/>
      <c r="K31" s="227"/>
      <c r="L31" s="227"/>
      <c r="M31" s="227"/>
      <c r="N31" s="227"/>
      <c r="O31" s="227"/>
      <c r="P31" s="227"/>
      <c r="Q31" s="227"/>
      <c r="R31" s="227"/>
      <c r="S31" s="227"/>
      <c r="T31" s="227"/>
      <c r="U31" s="227"/>
      <c r="V31" s="227"/>
      <c r="W31" s="227"/>
      <c r="X31" s="227"/>
      <c r="Y31" s="227"/>
      <c r="Z31" s="227"/>
      <c r="AA31" s="227"/>
      <c r="AB31" s="227"/>
      <c r="AC31" s="227"/>
      <c r="AD31" s="227"/>
      <c r="AE31" s="227"/>
      <c r="AF31" s="227"/>
      <c r="AG31" s="227"/>
      <c r="AH31" s="227"/>
      <c r="AI31" s="227"/>
      <c r="AJ31" s="227"/>
      <c r="AK31" s="227"/>
      <c r="AL31" s="227"/>
      <c r="AM31" s="227"/>
      <c r="AN31" s="227"/>
      <c r="AO31" s="227"/>
      <c r="AP31" s="227"/>
      <c r="AQ31" s="227"/>
      <c r="AR31" s="227"/>
      <c r="AS31" s="227"/>
      <c r="AT31" s="227"/>
      <c r="AU31" s="227"/>
      <c r="AV31" s="227"/>
      <c r="AW31" s="227"/>
      <c r="AX31" s="227"/>
      <c r="AY31" s="227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BJ31" s="227"/>
      <c r="BK31" s="227"/>
      <c r="BL31" s="227"/>
      <c r="BM31" s="227"/>
      <c r="BN31" s="227"/>
      <c r="BO31" s="227"/>
      <c r="BP31" s="227"/>
      <c r="BQ31" s="227"/>
      <c r="BR31" s="227"/>
      <c r="BS31" s="227"/>
      <c r="BT31" s="227"/>
      <c r="BU31" s="227"/>
      <c r="BV31" s="227"/>
      <c r="BW31" s="227"/>
      <c r="BX31" s="227"/>
      <c r="BY31" s="227"/>
      <c r="BZ31" s="227"/>
      <c r="CA31" s="227"/>
      <c r="CB31" s="227"/>
      <c r="CC31" s="227"/>
      <c r="CD31" s="227"/>
      <c r="CE31" s="227"/>
      <c r="CF31" s="227"/>
      <c r="CG31" s="227"/>
      <c r="CH31" s="227"/>
      <c r="CI31" s="227"/>
      <c r="CJ31" s="227"/>
      <c r="CK31" s="227"/>
      <c r="CL31" s="227"/>
      <c r="CM31" s="227"/>
      <c r="CN31" s="227"/>
      <c r="CO31" s="227"/>
      <c r="CP31" s="227"/>
      <c r="CQ31" s="227"/>
      <c r="CR31" s="227"/>
      <c r="CS31" s="227"/>
      <c r="CT31" s="227"/>
      <c r="CU31" s="227"/>
      <c r="CV31" s="227"/>
      <c r="CW31" s="227"/>
      <c r="CX31" s="227"/>
      <c r="CY31" s="227"/>
      <c r="CZ31" s="227"/>
      <c r="DA31" s="227"/>
      <c r="DB31" s="227"/>
      <c r="DC31" s="227"/>
      <c r="DD31" s="227"/>
      <c r="DE31" s="227"/>
      <c r="DF31" s="227"/>
      <c r="DG31" s="227"/>
      <c r="DH31" s="227"/>
      <c r="DI31" s="227"/>
      <c r="DJ31" s="227"/>
      <c r="DK31" s="227"/>
      <c r="DL31" s="227"/>
      <c r="DM31" s="227"/>
      <c r="DN31" s="227"/>
      <c r="DO31" s="227"/>
      <c r="DP31" s="227"/>
      <c r="DQ31" s="227"/>
      <c r="DR31" s="227"/>
      <c r="DS31" s="227"/>
      <c r="DT31" s="227"/>
      <c r="DU31" s="227"/>
      <c r="DV31" s="227"/>
      <c r="DW31" s="227"/>
      <c r="DX31" s="227"/>
      <c r="DY31" s="227"/>
      <c r="DZ31" s="227"/>
      <c r="EA31" s="227"/>
      <c r="EB31" s="227"/>
      <c r="EC31" s="227"/>
      <c r="ED31" s="227"/>
      <c r="EE31" s="227"/>
      <c r="EF31" s="227"/>
      <c r="EG31" s="227"/>
      <c r="EH31" s="227"/>
      <c r="EI31" s="227"/>
      <c r="EJ31" s="227"/>
      <c r="EK31" s="227"/>
      <c r="EL31" s="227"/>
      <c r="EM31" s="227"/>
      <c r="EN31" s="227"/>
      <c r="EO31" s="227"/>
      <c r="EP31" s="227"/>
      <c r="EQ31" s="227"/>
      <c r="ER31" s="227"/>
      <c r="ES31" s="227"/>
      <c r="ET31" s="227"/>
      <c r="EU31" s="227"/>
      <c r="EV31" s="227"/>
      <c r="EW31" s="227"/>
      <c r="EX31" s="227"/>
      <c r="EY31" s="227"/>
      <c r="EZ31" s="227"/>
      <c r="FA31" s="227"/>
      <c r="FB31" s="227"/>
      <c r="FC31" s="227"/>
      <c r="FD31" s="227"/>
      <c r="FE31" s="227"/>
      <c r="FF31" s="227"/>
      <c r="FG31" s="227"/>
      <c r="FH31" s="227"/>
      <c r="FI31" s="227"/>
      <c r="FJ31" s="227"/>
      <c r="FK31" s="227"/>
      <c r="FL31" s="227"/>
      <c r="FM31" s="227"/>
      <c r="FN31" s="227"/>
      <c r="FO31" s="227"/>
      <c r="FP31" s="227"/>
      <c r="FQ31" s="227"/>
      <c r="FR31" s="227"/>
      <c r="FS31" s="227"/>
      <c r="FT31" s="227"/>
      <c r="FU31" s="227"/>
      <c r="FV31" s="227"/>
      <c r="FW31" s="227"/>
      <c r="FX31" s="227"/>
      <c r="FY31" s="227"/>
      <c r="FZ31" s="227"/>
      <c r="GA31" s="227"/>
      <c r="GB31" s="227"/>
      <c r="GC31" s="227"/>
      <c r="GD31" s="227"/>
      <c r="GE31" s="227"/>
      <c r="GF31" s="227"/>
      <c r="GG31" s="227"/>
      <c r="GH31" s="227"/>
      <c r="GI31" s="227"/>
      <c r="GJ31" s="227"/>
    </row>
    <row r="32" spans="1:192" x14ac:dyDescent="0.25">
      <c r="E32" s="39" t="str">
        <f t="shared" ref="E32:AJ32" si="24" xml:space="preserve"> E$21</f>
        <v>Tax depreciation</v>
      </c>
      <c r="F32" s="39">
        <f t="shared" si="24"/>
        <v>0</v>
      </c>
      <c r="G32" s="39" t="str">
        <f t="shared" si="24"/>
        <v>$ 000s</v>
      </c>
      <c r="H32" s="39">
        <f t="shared" si="24"/>
        <v>83521.299305562323</v>
      </c>
      <c r="I32" s="39">
        <f t="shared" si="24"/>
        <v>0</v>
      </c>
      <c r="J32" s="39">
        <f t="shared" si="24"/>
        <v>0</v>
      </c>
      <c r="K32" s="39">
        <f t="shared" si="24"/>
        <v>0</v>
      </c>
      <c r="L32" s="39">
        <f t="shared" si="24"/>
        <v>0</v>
      </c>
      <c r="M32" s="39">
        <f t="shared" si="24"/>
        <v>0</v>
      </c>
      <c r="N32" s="39">
        <f t="shared" si="24"/>
        <v>0</v>
      </c>
      <c r="O32" s="39">
        <f t="shared" si="24"/>
        <v>0</v>
      </c>
      <c r="P32" s="39">
        <f t="shared" si="24"/>
        <v>0</v>
      </c>
      <c r="Q32" s="39">
        <f t="shared" si="24"/>
        <v>0</v>
      </c>
      <c r="R32" s="39">
        <f t="shared" si="24"/>
        <v>0</v>
      </c>
      <c r="S32" s="39">
        <f t="shared" si="24"/>
        <v>4176.0649652781167</v>
      </c>
      <c r="T32" s="39">
        <f t="shared" si="24"/>
        <v>3967.2617170142107</v>
      </c>
      <c r="U32" s="39">
        <f t="shared" si="24"/>
        <v>3768.8986311635003</v>
      </c>
      <c r="V32" s="39">
        <f t="shared" si="24"/>
        <v>3580.4536996053257</v>
      </c>
      <c r="W32" s="39">
        <f t="shared" si="24"/>
        <v>3401.4310146250596</v>
      </c>
      <c r="X32" s="39">
        <f t="shared" si="24"/>
        <v>3231.3594638938066</v>
      </c>
      <c r="Y32" s="39">
        <f t="shared" si="24"/>
        <v>3069.7914906991164</v>
      </c>
      <c r="Z32" s="39">
        <f t="shared" si="24"/>
        <v>2916.3019161641605</v>
      </c>
      <c r="AA32" s="39">
        <f t="shared" si="24"/>
        <v>2770.4868203559527</v>
      </c>
      <c r="AB32" s="39">
        <f t="shared" si="24"/>
        <v>2631.9624793381554</v>
      </c>
      <c r="AC32" s="39">
        <f t="shared" si="24"/>
        <v>2500.3643553712473</v>
      </c>
      <c r="AD32" s="39">
        <f t="shared" si="24"/>
        <v>2375.3461376026848</v>
      </c>
      <c r="AE32" s="39">
        <f t="shared" si="24"/>
        <v>2256.5788307225507</v>
      </c>
      <c r="AF32" s="39">
        <f t="shared" si="24"/>
        <v>2143.7498891864229</v>
      </c>
      <c r="AG32" s="39">
        <f t="shared" si="24"/>
        <v>2036.5623947271019</v>
      </c>
      <c r="AH32" s="39">
        <f t="shared" si="24"/>
        <v>1934.7342749907468</v>
      </c>
      <c r="AI32" s="39">
        <f t="shared" si="24"/>
        <v>1837.9975612412095</v>
      </c>
      <c r="AJ32" s="39">
        <f t="shared" si="24"/>
        <v>1746.097683179149</v>
      </c>
      <c r="AK32" s="39">
        <f t="shared" ref="AK32:BP32" si="25" xml:space="preserve"> AK$21</f>
        <v>1658.7927990201915</v>
      </c>
      <c r="AL32" s="39">
        <f t="shared" si="25"/>
        <v>1575.8531590691819</v>
      </c>
      <c r="AM32" s="39">
        <f t="shared" si="25"/>
        <v>1497.0605011157229</v>
      </c>
      <c r="AN32" s="39">
        <f t="shared" si="25"/>
        <v>1422.2074760599367</v>
      </c>
      <c r="AO32" s="39">
        <f t="shared" si="25"/>
        <v>1351.0971022569399</v>
      </c>
      <c r="AP32" s="39">
        <f t="shared" si="25"/>
        <v>1283.5422471440929</v>
      </c>
      <c r="AQ32" s="39">
        <f t="shared" si="25"/>
        <v>1219.3651347868881</v>
      </c>
      <c r="AR32" s="39">
        <f t="shared" si="25"/>
        <v>1158.3968780475439</v>
      </c>
      <c r="AS32" s="39">
        <f t="shared" si="25"/>
        <v>1100.4770341451665</v>
      </c>
      <c r="AT32" s="39">
        <f t="shared" si="25"/>
        <v>1045.4531824379083</v>
      </c>
      <c r="AU32" s="39">
        <f t="shared" si="25"/>
        <v>993.18052331601291</v>
      </c>
      <c r="AV32" s="39">
        <f t="shared" si="25"/>
        <v>943.52149715021233</v>
      </c>
      <c r="AW32" s="39">
        <f t="shared" si="25"/>
        <v>896.34542229270164</v>
      </c>
      <c r="AX32" s="39">
        <f t="shared" si="25"/>
        <v>851.52815117806642</v>
      </c>
      <c r="AY32" s="39">
        <f t="shared" si="25"/>
        <v>808.95174361916315</v>
      </c>
      <c r="AZ32" s="39">
        <f t="shared" si="25"/>
        <v>768.50415643820497</v>
      </c>
      <c r="BA32" s="39">
        <f t="shared" si="25"/>
        <v>730.07894861629472</v>
      </c>
      <c r="BB32" s="39">
        <f t="shared" si="25"/>
        <v>693.57500118548001</v>
      </c>
      <c r="BC32" s="39">
        <f t="shared" si="25"/>
        <v>658.89625112620604</v>
      </c>
      <c r="BD32" s="39">
        <f t="shared" si="25"/>
        <v>625.9514385698958</v>
      </c>
      <c r="BE32" s="39">
        <f t="shared" si="25"/>
        <v>594.65386664140101</v>
      </c>
      <c r="BF32" s="39">
        <f t="shared" si="25"/>
        <v>564.92117330933092</v>
      </c>
      <c r="BG32" s="39">
        <f t="shared" si="25"/>
        <v>536.67511464386439</v>
      </c>
      <c r="BH32" s="39">
        <f t="shared" si="25"/>
        <v>509.84135891167119</v>
      </c>
      <c r="BI32" s="39">
        <f t="shared" si="25"/>
        <v>484.34929096608761</v>
      </c>
      <c r="BJ32" s="39">
        <f t="shared" si="25"/>
        <v>460.13182641778326</v>
      </c>
      <c r="BK32" s="39">
        <f t="shared" si="25"/>
        <v>437.12523509689413</v>
      </c>
      <c r="BL32" s="39">
        <f t="shared" si="25"/>
        <v>415.26897334204943</v>
      </c>
      <c r="BM32" s="39">
        <f t="shared" si="25"/>
        <v>394.50552467494697</v>
      </c>
      <c r="BN32" s="39">
        <f t="shared" si="25"/>
        <v>374.7802484411996</v>
      </c>
      <c r="BO32" s="39">
        <f t="shared" si="25"/>
        <v>356.04123601913966</v>
      </c>
      <c r="BP32" s="39">
        <f t="shared" si="25"/>
        <v>338.23917421818265</v>
      </c>
      <c r="BQ32" s="39">
        <f t="shared" ref="BQ32:CV32" si="26" xml:space="preserve"> BQ$21</f>
        <v>321.32721550727354</v>
      </c>
      <c r="BR32" s="39">
        <f t="shared" si="26"/>
        <v>305.26085473190983</v>
      </c>
      <c r="BS32" s="39">
        <f t="shared" si="26"/>
        <v>289.99781199531435</v>
      </c>
      <c r="BT32" s="39">
        <f t="shared" si="26"/>
        <v>275.49792139554864</v>
      </c>
      <c r="BU32" s="39">
        <f t="shared" si="26"/>
        <v>261.72302532577123</v>
      </c>
      <c r="BV32" s="39">
        <f t="shared" si="26"/>
        <v>248.63687405948269</v>
      </c>
      <c r="BW32" s="39">
        <f t="shared" si="26"/>
        <v>236.20503035650856</v>
      </c>
      <c r="BX32" s="39">
        <f t="shared" si="26"/>
        <v>224.39477883868312</v>
      </c>
      <c r="BY32" s="39">
        <f t="shared" si="26"/>
        <v>213.17503989674898</v>
      </c>
      <c r="BZ32" s="39">
        <f t="shared" si="26"/>
        <v>202.51628790191154</v>
      </c>
      <c r="CA32" s="39">
        <f t="shared" si="26"/>
        <v>192.39047350681597</v>
      </c>
      <c r="CB32" s="39">
        <f t="shared" si="26"/>
        <v>182.77094983147515</v>
      </c>
      <c r="CC32" s="39">
        <f t="shared" si="26"/>
        <v>173.6324023399014</v>
      </c>
      <c r="CD32" s="39">
        <f t="shared" si="26"/>
        <v>164.95078222290633</v>
      </c>
      <c r="CE32" s="39">
        <f t="shared" si="26"/>
        <v>156.70324311176103</v>
      </c>
      <c r="CF32" s="39">
        <f t="shared" si="26"/>
        <v>148.86808095617297</v>
      </c>
      <c r="CG32" s="39">
        <f t="shared" si="26"/>
        <v>141.42467690836432</v>
      </c>
      <c r="CH32" s="39">
        <f t="shared" si="26"/>
        <v>134.3534430629461</v>
      </c>
      <c r="CI32" s="39">
        <f t="shared" si="26"/>
        <v>127.63577090979879</v>
      </c>
      <c r="CJ32" s="39">
        <f t="shared" si="26"/>
        <v>121.25398236430885</v>
      </c>
      <c r="CK32" s="39">
        <f t="shared" si="26"/>
        <v>115.19128324609342</v>
      </c>
      <c r="CL32" s="39">
        <f t="shared" si="26"/>
        <v>109.43171908378875</v>
      </c>
      <c r="CM32" s="39">
        <f t="shared" si="26"/>
        <v>103.96013312959931</v>
      </c>
      <c r="CN32" s="39">
        <f t="shared" si="26"/>
        <v>98.762126473119338</v>
      </c>
      <c r="CO32" s="39">
        <f t="shared" si="26"/>
        <v>93.824020149463379</v>
      </c>
      <c r="CP32" s="39">
        <f t="shared" si="26"/>
        <v>89.132819141990211</v>
      </c>
      <c r="CQ32" s="39">
        <f t="shared" si="26"/>
        <v>84.676178184890702</v>
      </c>
      <c r="CR32" s="39">
        <f t="shared" si="26"/>
        <v>80.442369275646172</v>
      </c>
      <c r="CS32" s="39">
        <f t="shared" si="26"/>
        <v>76.420250811863852</v>
      </c>
      <c r="CT32" s="39">
        <f t="shared" si="26"/>
        <v>72.599238271270664</v>
      </c>
      <c r="CU32" s="39">
        <f t="shared" si="26"/>
        <v>68.96927635770713</v>
      </c>
      <c r="CV32" s="39">
        <f t="shared" si="26"/>
        <v>65.52081253982179</v>
      </c>
      <c r="CW32" s="39">
        <f t="shared" ref="CW32:EB32" si="27" xml:space="preserve"> CW$21</f>
        <v>62.2447719128307</v>
      </c>
      <c r="CX32" s="39">
        <f t="shared" si="27"/>
        <v>59.132533317189171</v>
      </c>
      <c r="CY32" s="39">
        <f t="shared" si="27"/>
        <v>56.175906651329711</v>
      </c>
      <c r="CZ32" s="39">
        <f t="shared" si="27"/>
        <v>53.367111318763222</v>
      </c>
      <c r="DA32" s="39">
        <f t="shared" si="27"/>
        <v>50.698755752825058</v>
      </c>
      <c r="DB32" s="39">
        <f t="shared" si="27"/>
        <v>48.163817965183803</v>
      </c>
      <c r="DC32" s="39">
        <f t="shared" si="27"/>
        <v>45.75562706692461</v>
      </c>
      <c r="DD32" s="39">
        <f t="shared" si="27"/>
        <v>43.467845713578384</v>
      </c>
      <c r="DE32" s="39">
        <f t="shared" si="27"/>
        <v>41.294453427899462</v>
      </c>
      <c r="DF32" s="39">
        <f t="shared" si="27"/>
        <v>39.229730756504487</v>
      </c>
      <c r="DG32" s="39">
        <f t="shared" si="27"/>
        <v>37.268244218679257</v>
      </c>
      <c r="DH32" s="39">
        <f t="shared" si="27"/>
        <v>35.404832007745298</v>
      </c>
      <c r="DI32" s="39">
        <f t="shared" si="27"/>
        <v>33.634590407358033</v>
      </c>
      <c r="DJ32" s="39">
        <f t="shared" si="27"/>
        <v>31.95286088699013</v>
      </c>
      <c r="DK32" s="39">
        <f t="shared" si="27"/>
        <v>30.355217842640624</v>
      </c>
      <c r="DL32" s="39">
        <f t="shared" si="27"/>
        <v>28.837456950508592</v>
      </c>
      <c r="DM32" s="39">
        <f t="shared" si="27"/>
        <v>27.395584102983165</v>
      </c>
      <c r="DN32" s="39">
        <f t="shared" si="27"/>
        <v>520.51609795668003</v>
      </c>
      <c r="DO32" s="39">
        <f t="shared" si="27"/>
        <v>0</v>
      </c>
      <c r="DP32" s="39">
        <f t="shared" si="27"/>
        <v>0</v>
      </c>
      <c r="DQ32" s="39">
        <f t="shared" si="27"/>
        <v>0</v>
      </c>
      <c r="DR32" s="39">
        <f t="shared" si="27"/>
        <v>0</v>
      </c>
      <c r="DS32" s="39">
        <f t="shared" si="27"/>
        <v>0</v>
      </c>
      <c r="DT32" s="39">
        <f t="shared" si="27"/>
        <v>0</v>
      </c>
      <c r="DU32" s="39">
        <f t="shared" si="27"/>
        <v>0</v>
      </c>
      <c r="DV32" s="39">
        <f t="shared" si="27"/>
        <v>0</v>
      </c>
      <c r="DW32" s="39">
        <f t="shared" si="27"/>
        <v>0</v>
      </c>
      <c r="DX32" s="39">
        <f t="shared" si="27"/>
        <v>0</v>
      </c>
      <c r="DY32" s="39">
        <f t="shared" si="27"/>
        <v>0</v>
      </c>
      <c r="DZ32" s="39">
        <f t="shared" si="27"/>
        <v>0</v>
      </c>
      <c r="EA32" s="39">
        <f t="shared" si="27"/>
        <v>0</v>
      </c>
      <c r="EB32" s="39">
        <f t="shared" si="27"/>
        <v>0</v>
      </c>
      <c r="EC32" s="39">
        <f t="shared" ref="EC32:FH32" si="28" xml:space="preserve"> EC$21</f>
        <v>0</v>
      </c>
      <c r="ED32" s="39">
        <f t="shared" si="28"/>
        <v>0</v>
      </c>
      <c r="EE32" s="39">
        <f t="shared" si="28"/>
        <v>0</v>
      </c>
      <c r="EF32" s="39">
        <f t="shared" si="28"/>
        <v>0</v>
      </c>
      <c r="EG32" s="39">
        <f t="shared" si="28"/>
        <v>0</v>
      </c>
      <c r="EH32" s="39">
        <f t="shared" si="28"/>
        <v>0</v>
      </c>
      <c r="EI32" s="39">
        <f t="shared" si="28"/>
        <v>0</v>
      </c>
      <c r="EJ32" s="39">
        <f t="shared" si="28"/>
        <v>0</v>
      </c>
      <c r="EK32" s="39">
        <f t="shared" si="28"/>
        <v>0</v>
      </c>
      <c r="EL32" s="39">
        <f t="shared" si="28"/>
        <v>0</v>
      </c>
      <c r="EM32" s="39">
        <f t="shared" si="28"/>
        <v>0</v>
      </c>
      <c r="EN32" s="39">
        <f t="shared" si="28"/>
        <v>0</v>
      </c>
      <c r="EO32" s="39">
        <f t="shared" si="28"/>
        <v>0</v>
      </c>
      <c r="EP32" s="39">
        <f t="shared" si="28"/>
        <v>0</v>
      </c>
      <c r="EQ32" s="39">
        <f t="shared" si="28"/>
        <v>0</v>
      </c>
      <c r="ER32" s="39">
        <f t="shared" si="28"/>
        <v>0</v>
      </c>
      <c r="ES32" s="39">
        <f t="shared" si="28"/>
        <v>0</v>
      </c>
      <c r="ET32" s="39">
        <f t="shared" si="28"/>
        <v>0</v>
      </c>
      <c r="EU32" s="39">
        <f t="shared" si="28"/>
        <v>0</v>
      </c>
      <c r="EV32" s="39">
        <f t="shared" si="28"/>
        <v>0</v>
      </c>
      <c r="EW32" s="39">
        <f t="shared" si="28"/>
        <v>0</v>
      </c>
      <c r="EX32" s="39">
        <f t="shared" si="28"/>
        <v>0</v>
      </c>
      <c r="EY32" s="39">
        <f t="shared" si="28"/>
        <v>0</v>
      </c>
      <c r="EZ32" s="39">
        <f t="shared" si="28"/>
        <v>0</v>
      </c>
      <c r="FA32" s="39">
        <f t="shared" si="28"/>
        <v>0</v>
      </c>
      <c r="FB32" s="39">
        <f t="shared" si="28"/>
        <v>0</v>
      </c>
      <c r="FC32" s="39">
        <f t="shared" si="28"/>
        <v>0</v>
      </c>
      <c r="FD32" s="39">
        <f t="shared" si="28"/>
        <v>0</v>
      </c>
      <c r="FE32" s="39">
        <f t="shared" si="28"/>
        <v>0</v>
      </c>
      <c r="FF32" s="39">
        <f t="shared" si="28"/>
        <v>0</v>
      </c>
      <c r="FG32" s="39">
        <f t="shared" si="28"/>
        <v>0</v>
      </c>
      <c r="FH32" s="39">
        <f t="shared" si="28"/>
        <v>0</v>
      </c>
      <c r="FI32" s="39">
        <f t="shared" ref="FI32:GJ32" si="29" xml:space="preserve"> FI$21</f>
        <v>0</v>
      </c>
      <c r="FJ32" s="39">
        <f t="shared" si="29"/>
        <v>0</v>
      </c>
      <c r="FK32" s="39">
        <f t="shared" si="29"/>
        <v>0</v>
      </c>
      <c r="FL32" s="39">
        <f t="shared" si="29"/>
        <v>0</v>
      </c>
      <c r="FM32" s="39">
        <f t="shared" si="29"/>
        <v>0</v>
      </c>
      <c r="FN32" s="39">
        <f t="shared" si="29"/>
        <v>0</v>
      </c>
      <c r="FO32" s="39">
        <f t="shared" si="29"/>
        <v>0</v>
      </c>
      <c r="FP32" s="39">
        <f t="shared" si="29"/>
        <v>0</v>
      </c>
      <c r="FQ32" s="39">
        <f t="shared" si="29"/>
        <v>0</v>
      </c>
      <c r="FR32" s="39">
        <f t="shared" si="29"/>
        <v>0</v>
      </c>
      <c r="FS32" s="39">
        <f t="shared" si="29"/>
        <v>0</v>
      </c>
      <c r="FT32" s="39">
        <f t="shared" si="29"/>
        <v>0</v>
      </c>
      <c r="FU32" s="39">
        <f t="shared" si="29"/>
        <v>0</v>
      </c>
      <c r="FV32" s="39">
        <f t="shared" si="29"/>
        <v>0</v>
      </c>
      <c r="FW32" s="39">
        <f t="shared" si="29"/>
        <v>0</v>
      </c>
      <c r="FX32" s="39">
        <f t="shared" si="29"/>
        <v>0</v>
      </c>
      <c r="FY32" s="39">
        <f t="shared" si="29"/>
        <v>0</v>
      </c>
      <c r="FZ32" s="39">
        <f t="shared" si="29"/>
        <v>0</v>
      </c>
      <c r="GA32" s="39">
        <f t="shared" si="29"/>
        <v>0</v>
      </c>
      <c r="GB32" s="39">
        <f t="shared" si="29"/>
        <v>0</v>
      </c>
      <c r="GC32" s="39">
        <f t="shared" si="29"/>
        <v>0</v>
      </c>
      <c r="GD32" s="39">
        <f t="shared" si="29"/>
        <v>0</v>
      </c>
      <c r="GE32" s="39">
        <f t="shared" si="29"/>
        <v>0</v>
      </c>
      <c r="GF32" s="39">
        <f t="shared" si="29"/>
        <v>0</v>
      </c>
      <c r="GG32" s="39">
        <f t="shared" si="29"/>
        <v>0</v>
      </c>
      <c r="GH32" s="39">
        <f t="shared" si="29"/>
        <v>0</v>
      </c>
      <c r="GI32" s="39">
        <f t="shared" si="29"/>
        <v>0</v>
      </c>
      <c r="GJ32" s="39">
        <f t="shared" si="29"/>
        <v>0</v>
      </c>
    </row>
    <row r="33" spans="1:192" x14ac:dyDescent="0.25">
      <c r="A33" s="233"/>
      <c r="B33" s="233"/>
      <c r="C33" s="234"/>
      <c r="D33" s="235"/>
      <c r="E33" s="236" t="s">
        <v>214</v>
      </c>
      <c r="F33" s="236"/>
      <c r="G33" s="236" t="str">
        <f xml:space="preserve"> SMU</f>
        <v>$ 000s</v>
      </c>
      <c r="H33" s="236"/>
      <c r="I33" s="237"/>
      <c r="J33" s="236">
        <f t="shared" ref="J33:BU33" si="30" xml:space="preserve"> IF( J28 = 1, $F27, J30 + J31 - J32)</f>
        <v>0</v>
      </c>
      <c r="K33" s="236">
        <f t="shared" si="30"/>
        <v>0</v>
      </c>
      <c r="L33" s="236">
        <f t="shared" si="30"/>
        <v>0</v>
      </c>
      <c r="M33" s="236">
        <f t="shared" si="30"/>
        <v>0</v>
      </c>
      <c r="N33" s="236">
        <f t="shared" si="30"/>
        <v>0</v>
      </c>
      <c r="O33" s="236">
        <f t="shared" si="30"/>
        <v>0</v>
      </c>
      <c r="P33" s="236">
        <f t="shared" si="30"/>
        <v>0</v>
      </c>
      <c r="Q33" s="236">
        <f t="shared" si="30"/>
        <v>0</v>
      </c>
      <c r="R33" s="236">
        <f t="shared" si="30"/>
        <v>83521.299305562323</v>
      </c>
      <c r="S33" s="236">
        <f t="shared" si="30"/>
        <v>79345.234340284209</v>
      </c>
      <c r="T33" s="236">
        <f t="shared" si="30"/>
        <v>75377.972623270005</v>
      </c>
      <c r="U33" s="236">
        <f t="shared" si="30"/>
        <v>71609.073992106511</v>
      </c>
      <c r="V33" s="236">
        <f t="shared" si="30"/>
        <v>68028.620292501189</v>
      </c>
      <c r="W33" s="236">
        <f t="shared" si="30"/>
        <v>64627.189277876132</v>
      </c>
      <c r="X33" s="236">
        <f t="shared" si="30"/>
        <v>61395.829813982324</v>
      </c>
      <c r="Y33" s="236">
        <f t="shared" si="30"/>
        <v>58326.03832328321</v>
      </c>
      <c r="Z33" s="236">
        <f t="shared" si="30"/>
        <v>55409.736407119053</v>
      </c>
      <c r="AA33" s="236">
        <f t="shared" si="30"/>
        <v>52639.249586763101</v>
      </c>
      <c r="AB33" s="236">
        <f t="shared" si="30"/>
        <v>50007.287107424941</v>
      </c>
      <c r="AC33" s="236">
        <f t="shared" si="30"/>
        <v>47506.922752053695</v>
      </c>
      <c r="AD33" s="236">
        <f t="shared" si="30"/>
        <v>45131.576614451013</v>
      </c>
      <c r="AE33" s="236">
        <f t="shared" si="30"/>
        <v>42874.99778372846</v>
      </c>
      <c r="AF33" s="236">
        <f t="shared" si="30"/>
        <v>40731.247894542037</v>
      </c>
      <c r="AG33" s="236">
        <f t="shared" si="30"/>
        <v>38694.685499814936</v>
      </c>
      <c r="AH33" s="236">
        <f t="shared" si="30"/>
        <v>36759.951224824188</v>
      </c>
      <c r="AI33" s="236">
        <f t="shared" si="30"/>
        <v>34921.953663582979</v>
      </c>
      <c r="AJ33" s="236">
        <f t="shared" si="30"/>
        <v>33175.85598040383</v>
      </c>
      <c r="AK33" s="236">
        <f t="shared" si="30"/>
        <v>31517.063181383637</v>
      </c>
      <c r="AL33" s="236">
        <f t="shared" si="30"/>
        <v>29941.210022314455</v>
      </c>
      <c r="AM33" s="236">
        <f t="shared" si="30"/>
        <v>28444.149521198731</v>
      </c>
      <c r="AN33" s="236">
        <f t="shared" si="30"/>
        <v>27021.942045138796</v>
      </c>
      <c r="AO33" s="236">
        <f t="shared" si="30"/>
        <v>25670.844942881857</v>
      </c>
      <c r="AP33" s="236">
        <f t="shared" si="30"/>
        <v>24387.302695737762</v>
      </c>
      <c r="AQ33" s="236">
        <f t="shared" si="30"/>
        <v>23167.937560950875</v>
      </c>
      <c r="AR33" s="236">
        <f t="shared" si="30"/>
        <v>22009.540682903331</v>
      </c>
      <c r="AS33" s="236">
        <f t="shared" si="30"/>
        <v>20909.063648758165</v>
      </c>
      <c r="AT33" s="236">
        <f t="shared" si="30"/>
        <v>19863.610466320257</v>
      </c>
      <c r="AU33" s="236">
        <f t="shared" si="30"/>
        <v>18870.429943004245</v>
      </c>
      <c r="AV33" s="236">
        <f t="shared" si="30"/>
        <v>17926.908445854031</v>
      </c>
      <c r="AW33" s="236">
        <f t="shared" si="30"/>
        <v>17030.563023561328</v>
      </c>
      <c r="AX33" s="236">
        <f t="shared" si="30"/>
        <v>16179.034872383261</v>
      </c>
      <c r="AY33" s="236">
        <f t="shared" si="30"/>
        <v>15370.083128764098</v>
      </c>
      <c r="AZ33" s="236">
        <f t="shared" si="30"/>
        <v>14601.578972325893</v>
      </c>
      <c r="BA33" s="236">
        <f t="shared" si="30"/>
        <v>13871.500023709599</v>
      </c>
      <c r="BB33" s="236">
        <f t="shared" si="30"/>
        <v>13177.925022524119</v>
      </c>
      <c r="BC33" s="236">
        <f t="shared" si="30"/>
        <v>12519.028771397914</v>
      </c>
      <c r="BD33" s="236">
        <f t="shared" si="30"/>
        <v>11893.077332828019</v>
      </c>
      <c r="BE33" s="236">
        <f t="shared" si="30"/>
        <v>11298.423466186618</v>
      </c>
      <c r="BF33" s="236">
        <f t="shared" si="30"/>
        <v>10733.502292877287</v>
      </c>
      <c r="BG33" s="236">
        <f t="shared" si="30"/>
        <v>10196.827178233423</v>
      </c>
      <c r="BH33" s="236">
        <f t="shared" si="30"/>
        <v>9686.9858193217515</v>
      </c>
      <c r="BI33" s="236">
        <f t="shared" si="30"/>
        <v>9202.6365283556643</v>
      </c>
      <c r="BJ33" s="236">
        <f t="shared" si="30"/>
        <v>8742.5047019378817</v>
      </c>
      <c r="BK33" s="236">
        <f t="shared" si="30"/>
        <v>8305.3794668409882</v>
      </c>
      <c r="BL33" s="236">
        <f t="shared" si="30"/>
        <v>7890.1104934989389</v>
      </c>
      <c r="BM33" s="236">
        <f t="shared" si="30"/>
        <v>7495.6049688239918</v>
      </c>
      <c r="BN33" s="236">
        <f t="shared" si="30"/>
        <v>7120.8247203827923</v>
      </c>
      <c r="BO33" s="236">
        <f t="shared" si="30"/>
        <v>6764.7834843636529</v>
      </c>
      <c r="BP33" s="236">
        <f t="shared" si="30"/>
        <v>6426.5443101454703</v>
      </c>
      <c r="BQ33" s="236">
        <f t="shared" si="30"/>
        <v>6105.2170946381966</v>
      </c>
      <c r="BR33" s="236">
        <f t="shared" si="30"/>
        <v>5799.956239906287</v>
      </c>
      <c r="BS33" s="236">
        <f t="shared" si="30"/>
        <v>5509.9584279109731</v>
      </c>
      <c r="BT33" s="236">
        <f t="shared" si="30"/>
        <v>5234.4605065154246</v>
      </c>
      <c r="BU33" s="236">
        <f t="shared" si="30"/>
        <v>4972.7374811896534</v>
      </c>
      <c r="BV33" s="236">
        <f t="shared" ref="BV33:EG33" si="31" xml:space="preserve"> IF( BV28 = 1, $F27, BV30 + BV31 - BV32)</f>
        <v>4724.1006071301708</v>
      </c>
      <c r="BW33" s="236">
        <f t="shared" si="31"/>
        <v>4487.8955767736625</v>
      </c>
      <c r="BX33" s="236">
        <f t="shared" si="31"/>
        <v>4263.5007979349793</v>
      </c>
      <c r="BY33" s="236">
        <f t="shared" si="31"/>
        <v>4050.3257580382306</v>
      </c>
      <c r="BZ33" s="236">
        <f t="shared" si="31"/>
        <v>3847.8094701363189</v>
      </c>
      <c r="CA33" s="236">
        <f t="shared" si="31"/>
        <v>3655.418996629503</v>
      </c>
      <c r="CB33" s="236">
        <f t="shared" si="31"/>
        <v>3472.6480467980277</v>
      </c>
      <c r="CC33" s="236">
        <f t="shared" si="31"/>
        <v>3299.0156444581262</v>
      </c>
      <c r="CD33" s="236">
        <f t="shared" si="31"/>
        <v>3134.0648622352201</v>
      </c>
      <c r="CE33" s="236">
        <f t="shared" si="31"/>
        <v>2977.3616191234591</v>
      </c>
      <c r="CF33" s="236">
        <f t="shared" si="31"/>
        <v>2828.4935381672863</v>
      </c>
      <c r="CG33" s="236">
        <f t="shared" si="31"/>
        <v>2687.068861258922</v>
      </c>
      <c r="CH33" s="236">
        <f t="shared" si="31"/>
        <v>2552.7154181959759</v>
      </c>
      <c r="CI33" s="236">
        <f t="shared" si="31"/>
        <v>2425.0796472861771</v>
      </c>
      <c r="CJ33" s="236">
        <f t="shared" si="31"/>
        <v>2303.8256649218683</v>
      </c>
      <c r="CK33" s="236">
        <f t="shared" si="31"/>
        <v>2188.6343816757749</v>
      </c>
      <c r="CL33" s="236">
        <f t="shared" si="31"/>
        <v>2079.2026625919862</v>
      </c>
      <c r="CM33" s="236">
        <f t="shared" si="31"/>
        <v>1975.2425294623868</v>
      </c>
      <c r="CN33" s="236">
        <f t="shared" si="31"/>
        <v>1876.4804029892675</v>
      </c>
      <c r="CO33" s="236">
        <f t="shared" si="31"/>
        <v>1782.6563828398041</v>
      </c>
      <c r="CP33" s="236">
        <f t="shared" si="31"/>
        <v>1693.5235636978139</v>
      </c>
      <c r="CQ33" s="236">
        <f t="shared" si="31"/>
        <v>1608.8473855129232</v>
      </c>
      <c r="CR33" s="236">
        <f t="shared" si="31"/>
        <v>1528.4050162372771</v>
      </c>
      <c r="CS33" s="236">
        <f t="shared" si="31"/>
        <v>1451.9847654254133</v>
      </c>
      <c r="CT33" s="236">
        <f t="shared" si="31"/>
        <v>1379.3855271541427</v>
      </c>
      <c r="CU33" s="236">
        <f t="shared" si="31"/>
        <v>1310.4162507964356</v>
      </c>
      <c r="CV33" s="236">
        <f t="shared" si="31"/>
        <v>1244.8954382566139</v>
      </c>
      <c r="CW33" s="236">
        <f t="shared" si="31"/>
        <v>1182.6506663437833</v>
      </c>
      <c r="CX33" s="236">
        <f t="shared" si="31"/>
        <v>1123.5181330265941</v>
      </c>
      <c r="CY33" s="236">
        <f t="shared" si="31"/>
        <v>1067.3422263752643</v>
      </c>
      <c r="CZ33" s="236">
        <f t="shared" si="31"/>
        <v>1013.9751150565011</v>
      </c>
      <c r="DA33" s="236">
        <f t="shared" si="31"/>
        <v>963.27635930367603</v>
      </c>
      <c r="DB33" s="236">
        <f t="shared" si="31"/>
        <v>915.11254133849218</v>
      </c>
      <c r="DC33" s="236">
        <f t="shared" si="31"/>
        <v>869.35691427156758</v>
      </c>
      <c r="DD33" s="236">
        <f t="shared" si="31"/>
        <v>825.88906855798916</v>
      </c>
      <c r="DE33" s="236">
        <f t="shared" si="31"/>
        <v>784.59461513008966</v>
      </c>
      <c r="DF33" s="236">
        <f t="shared" si="31"/>
        <v>745.36488437358514</v>
      </c>
      <c r="DG33" s="236">
        <f t="shared" si="31"/>
        <v>708.09664015490591</v>
      </c>
      <c r="DH33" s="236">
        <f t="shared" si="31"/>
        <v>672.6918081471606</v>
      </c>
      <c r="DI33" s="236">
        <f t="shared" si="31"/>
        <v>639.05721773980258</v>
      </c>
      <c r="DJ33" s="236">
        <f t="shared" si="31"/>
        <v>607.10435685281243</v>
      </c>
      <c r="DK33" s="236">
        <f t="shared" si="31"/>
        <v>576.7491390101718</v>
      </c>
      <c r="DL33" s="236">
        <f t="shared" si="31"/>
        <v>547.91168205966324</v>
      </c>
      <c r="DM33" s="236">
        <f t="shared" si="31"/>
        <v>520.51609795668003</v>
      </c>
      <c r="DN33" s="236">
        <f t="shared" si="31"/>
        <v>0</v>
      </c>
      <c r="DO33" s="236">
        <f t="shared" si="31"/>
        <v>0</v>
      </c>
      <c r="DP33" s="236">
        <f t="shared" si="31"/>
        <v>0</v>
      </c>
      <c r="DQ33" s="236">
        <f t="shared" si="31"/>
        <v>0</v>
      </c>
      <c r="DR33" s="236">
        <f t="shared" si="31"/>
        <v>0</v>
      </c>
      <c r="DS33" s="236">
        <f t="shared" si="31"/>
        <v>0</v>
      </c>
      <c r="DT33" s="236">
        <f t="shared" si="31"/>
        <v>0</v>
      </c>
      <c r="DU33" s="236">
        <f t="shared" si="31"/>
        <v>0</v>
      </c>
      <c r="DV33" s="236">
        <f t="shared" si="31"/>
        <v>0</v>
      </c>
      <c r="DW33" s="236">
        <f t="shared" si="31"/>
        <v>0</v>
      </c>
      <c r="DX33" s="236">
        <f t="shared" si="31"/>
        <v>0</v>
      </c>
      <c r="DY33" s="236">
        <f t="shared" si="31"/>
        <v>0</v>
      </c>
      <c r="DZ33" s="236">
        <f t="shared" si="31"/>
        <v>0</v>
      </c>
      <c r="EA33" s="236">
        <f t="shared" si="31"/>
        <v>0</v>
      </c>
      <c r="EB33" s="236">
        <f t="shared" si="31"/>
        <v>0</v>
      </c>
      <c r="EC33" s="236">
        <f t="shared" si="31"/>
        <v>0</v>
      </c>
      <c r="ED33" s="236">
        <f t="shared" si="31"/>
        <v>0</v>
      </c>
      <c r="EE33" s="236">
        <f t="shared" si="31"/>
        <v>0</v>
      </c>
      <c r="EF33" s="236">
        <f t="shared" si="31"/>
        <v>0</v>
      </c>
      <c r="EG33" s="236">
        <f t="shared" si="31"/>
        <v>0</v>
      </c>
      <c r="EH33" s="236">
        <f t="shared" ref="EH33:GJ33" si="32" xml:space="preserve"> IF( EH28 = 1, $F27, EH30 + EH31 - EH32)</f>
        <v>0</v>
      </c>
      <c r="EI33" s="236">
        <f t="shared" si="32"/>
        <v>0</v>
      </c>
      <c r="EJ33" s="236">
        <f t="shared" si="32"/>
        <v>0</v>
      </c>
      <c r="EK33" s="236">
        <f t="shared" si="32"/>
        <v>0</v>
      </c>
      <c r="EL33" s="236">
        <f t="shared" si="32"/>
        <v>0</v>
      </c>
      <c r="EM33" s="236">
        <f t="shared" si="32"/>
        <v>0</v>
      </c>
      <c r="EN33" s="236">
        <f t="shared" si="32"/>
        <v>0</v>
      </c>
      <c r="EO33" s="236">
        <f t="shared" si="32"/>
        <v>0</v>
      </c>
      <c r="EP33" s="236">
        <f t="shared" si="32"/>
        <v>0</v>
      </c>
      <c r="EQ33" s="236">
        <f t="shared" si="32"/>
        <v>0</v>
      </c>
      <c r="ER33" s="236">
        <f t="shared" si="32"/>
        <v>0</v>
      </c>
      <c r="ES33" s="236">
        <f t="shared" si="32"/>
        <v>0</v>
      </c>
      <c r="ET33" s="236">
        <f t="shared" si="32"/>
        <v>0</v>
      </c>
      <c r="EU33" s="236">
        <f t="shared" si="32"/>
        <v>0</v>
      </c>
      <c r="EV33" s="236">
        <f t="shared" si="32"/>
        <v>0</v>
      </c>
      <c r="EW33" s="236">
        <f t="shared" si="32"/>
        <v>0</v>
      </c>
      <c r="EX33" s="236">
        <f t="shared" si="32"/>
        <v>0</v>
      </c>
      <c r="EY33" s="236">
        <f t="shared" si="32"/>
        <v>0</v>
      </c>
      <c r="EZ33" s="236">
        <f t="shared" si="32"/>
        <v>0</v>
      </c>
      <c r="FA33" s="236">
        <f t="shared" si="32"/>
        <v>0</v>
      </c>
      <c r="FB33" s="236">
        <f t="shared" si="32"/>
        <v>0</v>
      </c>
      <c r="FC33" s="236">
        <f t="shared" si="32"/>
        <v>0</v>
      </c>
      <c r="FD33" s="236">
        <f t="shared" si="32"/>
        <v>0</v>
      </c>
      <c r="FE33" s="236">
        <f t="shared" si="32"/>
        <v>0</v>
      </c>
      <c r="FF33" s="236">
        <f t="shared" si="32"/>
        <v>0</v>
      </c>
      <c r="FG33" s="236">
        <f t="shared" si="32"/>
        <v>0</v>
      </c>
      <c r="FH33" s="236">
        <f t="shared" si="32"/>
        <v>0</v>
      </c>
      <c r="FI33" s="236">
        <f t="shared" si="32"/>
        <v>0</v>
      </c>
      <c r="FJ33" s="236">
        <f t="shared" si="32"/>
        <v>0</v>
      </c>
      <c r="FK33" s="236">
        <f t="shared" si="32"/>
        <v>0</v>
      </c>
      <c r="FL33" s="236">
        <f t="shared" si="32"/>
        <v>0</v>
      </c>
      <c r="FM33" s="236">
        <f t="shared" si="32"/>
        <v>0</v>
      </c>
      <c r="FN33" s="236">
        <f t="shared" si="32"/>
        <v>0</v>
      </c>
      <c r="FO33" s="236">
        <f t="shared" si="32"/>
        <v>0</v>
      </c>
      <c r="FP33" s="236">
        <f t="shared" si="32"/>
        <v>0</v>
      </c>
      <c r="FQ33" s="236">
        <f t="shared" si="32"/>
        <v>0</v>
      </c>
      <c r="FR33" s="236">
        <f t="shared" si="32"/>
        <v>0</v>
      </c>
      <c r="FS33" s="236">
        <f t="shared" si="32"/>
        <v>0</v>
      </c>
      <c r="FT33" s="236">
        <f t="shared" si="32"/>
        <v>0</v>
      </c>
      <c r="FU33" s="236">
        <f t="shared" si="32"/>
        <v>0</v>
      </c>
      <c r="FV33" s="236">
        <f t="shared" si="32"/>
        <v>0</v>
      </c>
      <c r="FW33" s="236">
        <f t="shared" si="32"/>
        <v>0</v>
      </c>
      <c r="FX33" s="236">
        <f t="shared" si="32"/>
        <v>0</v>
      </c>
      <c r="FY33" s="236">
        <f t="shared" si="32"/>
        <v>0</v>
      </c>
      <c r="FZ33" s="236">
        <f t="shared" si="32"/>
        <v>0</v>
      </c>
      <c r="GA33" s="236">
        <f t="shared" si="32"/>
        <v>0</v>
      </c>
      <c r="GB33" s="236">
        <f t="shared" si="32"/>
        <v>0</v>
      </c>
      <c r="GC33" s="236">
        <f t="shared" si="32"/>
        <v>0</v>
      </c>
      <c r="GD33" s="236">
        <f t="shared" si="32"/>
        <v>0</v>
      </c>
      <c r="GE33" s="236">
        <f t="shared" si="32"/>
        <v>0</v>
      </c>
      <c r="GF33" s="236">
        <f t="shared" si="32"/>
        <v>0</v>
      </c>
      <c r="GG33" s="236">
        <f t="shared" si="32"/>
        <v>0</v>
      </c>
      <c r="GH33" s="236">
        <f t="shared" si="32"/>
        <v>0</v>
      </c>
      <c r="GI33" s="236">
        <f t="shared" si="32"/>
        <v>0</v>
      </c>
      <c r="GJ33" s="236">
        <f t="shared" si="32"/>
        <v>0</v>
      </c>
    </row>
    <row r="35" spans="1:192" x14ac:dyDescent="0.25">
      <c r="B35" s="15" t="s">
        <v>204</v>
      </c>
    </row>
    <row r="36" spans="1:192" x14ac:dyDescent="0.25">
      <c r="E36" s="197" t="str">
        <f xml:space="preserve"> Debt!E$201</f>
        <v>Senior debt interest - T1 POS</v>
      </c>
      <c r="F36" s="197">
        <f xml:space="preserve"> Debt!F$201</f>
        <v>0</v>
      </c>
      <c r="G36" s="197" t="str">
        <f xml:space="preserve"> Debt!G$201</f>
        <v>$ 000s</v>
      </c>
      <c r="H36" s="197">
        <f xml:space="preserve"> Debt!H$201</f>
        <v>12284.907881859499</v>
      </c>
      <c r="I36" s="197">
        <f xml:space="preserve"> Debt!I$201</f>
        <v>0</v>
      </c>
      <c r="J36" s="197">
        <f xml:space="preserve"> Debt!J$201</f>
        <v>0</v>
      </c>
      <c r="K36" s="197">
        <f xml:space="preserve"> Debt!K$201</f>
        <v>0</v>
      </c>
      <c r="L36" s="197">
        <f xml:space="preserve"> Debt!L$201</f>
        <v>0</v>
      </c>
      <c r="M36" s="197">
        <f xml:space="preserve"> Debt!M$201</f>
        <v>0</v>
      </c>
      <c r="N36" s="197">
        <f xml:space="preserve"> Debt!N$201</f>
        <v>0</v>
      </c>
      <c r="O36" s="197">
        <f xml:space="preserve"> Debt!O$201</f>
        <v>0</v>
      </c>
      <c r="P36" s="197">
        <f xml:space="preserve"> Debt!P$201</f>
        <v>0</v>
      </c>
      <c r="Q36" s="197">
        <f xml:space="preserve"> Debt!Q$201</f>
        <v>0</v>
      </c>
      <c r="R36" s="197">
        <f xml:space="preserve"> Debt!R$201</f>
        <v>0</v>
      </c>
      <c r="S36" s="197">
        <f xml:space="preserve"> Debt!S$201</f>
        <v>547.29226906345923</v>
      </c>
      <c r="T36" s="197">
        <f xml:space="preserve"> Debt!T$201</f>
        <v>545.42808422606595</v>
      </c>
      <c r="U36" s="197">
        <f xml:space="preserve"> Debt!U$201</f>
        <v>541.33852379470784</v>
      </c>
      <c r="V36" s="197">
        <f xml:space="preserve"> Debt!V$201</f>
        <v>527.1727548423961</v>
      </c>
      <c r="W36" s="197">
        <f xml:space="preserve"> Debt!W$201</f>
        <v>508.55677755647747</v>
      </c>
      <c r="X36" s="197">
        <f xml:space="preserve"> Debt!X$201</f>
        <v>499.56479951004121</v>
      </c>
      <c r="Y36" s="197">
        <f xml:space="preserve"> Debt!Y$201</f>
        <v>494.66358776604733</v>
      </c>
      <c r="Z36" s="197">
        <f xml:space="preserve"> Debt!Z$201</f>
        <v>479.99874713756924</v>
      </c>
      <c r="AA36" s="197">
        <f xml:space="preserve"> Debt!AA$201</f>
        <v>456.38351720026941</v>
      </c>
      <c r="AB36" s="197">
        <f xml:space="preserve"> Debt!AB$201</f>
        <v>452.0599275885686</v>
      </c>
      <c r="AC36" s="197">
        <f xml:space="preserve"> Debt!AC$201</f>
        <v>445.9903286499088</v>
      </c>
      <c r="AD36" s="197">
        <f xml:space="preserve"> Debt!AD$201</f>
        <v>430.82672398115301</v>
      </c>
      <c r="AE36" s="197">
        <f xml:space="preserve"> Debt!AE$201</f>
        <v>407.7734051046462</v>
      </c>
      <c r="AF36" s="197">
        <f xml:space="preserve"> Debt!AF$201</f>
        <v>402.38607578857744</v>
      </c>
      <c r="AG36" s="197">
        <f xml:space="preserve"> Debt!AG$201</f>
        <v>395.19028561424068</v>
      </c>
      <c r="AH36" s="197">
        <f xml:space="preserve"> Debt!AH$201</f>
        <v>379.49797621386392</v>
      </c>
      <c r="AI36" s="197">
        <f xml:space="preserve"> Debt!AI$201</f>
        <v>356.99450354628851</v>
      </c>
      <c r="AJ36" s="197">
        <f xml:space="preserve"> Debt!AJ$201</f>
        <v>350.45345706873286</v>
      </c>
      <c r="AK36" s="197">
        <f xml:space="preserve"> Debt!AK$201</f>
        <v>342.12728189066905</v>
      </c>
      <c r="AL36" s="197">
        <f xml:space="preserve"> Debt!AL$201</f>
        <v>325.86497742951536</v>
      </c>
      <c r="AM36" s="197">
        <f xml:space="preserve"> Debt!AM$201</f>
        <v>307.34252643337891</v>
      </c>
      <c r="AN36" s="197">
        <f xml:space="preserve"> Debt!AN$201</f>
        <v>296.19135332848413</v>
      </c>
      <c r="AO36" s="197">
        <f xml:space="preserve"> Debt!AO$201</f>
        <v>286.82880391146773</v>
      </c>
      <c r="AP36" s="197">
        <f xml:space="preserve"> Debt!AP$201</f>
        <v>269.94501503302007</v>
      </c>
      <c r="AQ36" s="197">
        <f xml:space="preserve"> Debt!AQ$201</f>
        <v>248.62634765865164</v>
      </c>
      <c r="AR36" s="197">
        <f xml:space="preserve"> Debt!AR$201</f>
        <v>239.66936767031007</v>
      </c>
      <c r="AS36" s="197">
        <f xml:space="preserve"> Debt!AS$201</f>
        <v>228.89690219543343</v>
      </c>
      <c r="AT36" s="197">
        <f xml:space="preserve"> Debt!AT$201</f>
        <v>211.37672706080647</v>
      </c>
      <c r="AU36" s="197">
        <f xml:space="preserve"> Debt!AU$201</f>
        <v>190.68331903707139</v>
      </c>
      <c r="AV36" s="197">
        <f xml:space="preserve"> Debt!AV$201</f>
        <v>180.4183609506137</v>
      </c>
      <c r="AW36" s="197">
        <f xml:space="preserve"> Debt!AW$201</f>
        <v>168.30288531884645</v>
      </c>
      <c r="AX36" s="197">
        <f xml:space="preserve"> Debt!AX$201</f>
        <v>150.0974254012427</v>
      </c>
      <c r="AY36" s="197">
        <f xml:space="preserve"> Debt!AY$201</f>
        <v>130.0528269832113</v>
      </c>
      <c r="AZ36" s="197">
        <f xml:space="preserve"> Debt!AZ$201</f>
        <v>118.40455245175151</v>
      </c>
      <c r="BA36" s="197">
        <f xml:space="preserve"> Debt!BA$201</f>
        <v>104.86502496457167</v>
      </c>
      <c r="BB36" s="197">
        <f xml:space="preserve"> Debt!BB$201</f>
        <v>85.916894902013851</v>
      </c>
      <c r="BC36" s="197">
        <f xml:space="preserve"> Debt!BC$201</f>
        <v>67.263287500802747</v>
      </c>
      <c r="BD36" s="197">
        <f xml:space="preserve"> Debt!BD$201</f>
        <v>53.313206151077125</v>
      </c>
      <c r="BE36" s="197">
        <f xml:space="preserve"> Debt!BE$201</f>
        <v>38.43581325758062</v>
      </c>
      <c r="BF36" s="197">
        <f xml:space="preserve"> Debt!BF$201</f>
        <v>18.710561414905854</v>
      </c>
      <c r="BG36" s="197">
        <f xml:space="preserve"> Debt!BG$201</f>
        <v>1.9462061951731015E-5</v>
      </c>
      <c r="BH36" s="197">
        <f xml:space="preserve"> Debt!BH$201</f>
        <v>1.9682837574049748E-5</v>
      </c>
      <c r="BI36" s="197">
        <f xml:space="preserve"> Debt!BI$201</f>
        <v>1.9902058779328671E-5</v>
      </c>
      <c r="BJ36" s="197">
        <f xml:space="preserve"> Debt!BJ$201</f>
        <v>1.990504868114368E-5</v>
      </c>
      <c r="BK36" s="197">
        <f xml:space="preserve"> Debt!BK$201</f>
        <v>1.9475690759495534E-5</v>
      </c>
      <c r="BL36" s="197">
        <f xml:space="preserve"> Debt!BL$201</f>
        <v>1.969680658340839E-5</v>
      </c>
      <c r="BM36" s="197">
        <f xml:space="preserve"> Debt!BM$201</f>
        <v>1.9917453592929343E-5</v>
      </c>
      <c r="BN36" s="197">
        <f xml:space="preserve"> Debt!BN$201</f>
        <v>1.9920761569405523E-5</v>
      </c>
      <c r="BO36" s="197">
        <f xml:space="preserve"> Debt!BO$201</f>
        <v>1.9491808847217045E-5</v>
      </c>
      <c r="BP36" s="197">
        <f xml:space="preserve"> Debt!BP$201</f>
        <v>1.9711027286629348E-5</v>
      </c>
      <c r="BQ36" s="197">
        <f xml:space="preserve"> Debt!BQ$201</f>
        <v>1.9929858504715012E-5</v>
      </c>
      <c r="BR36" s="197">
        <f xml:space="preserve"> Debt!BR$201</f>
        <v>1.9932721176665547E-5</v>
      </c>
      <c r="BS36" s="197">
        <f xml:space="preserve"> Debt!BS$201</f>
        <v>1.9718515179033304E-5</v>
      </c>
      <c r="BT36" s="197">
        <f xml:space="preserve"> Debt!BT$201</f>
        <v>1.9721095041122063E-5</v>
      </c>
      <c r="BU36" s="197">
        <f xml:space="preserve"> Debt!BU$201</f>
        <v>1.9941563652246101E-5</v>
      </c>
      <c r="BV36" s="197">
        <f xml:space="preserve"> Debt!BV$201</f>
        <v>1.9944553554061107E-5</v>
      </c>
      <c r="BW36" s="197">
        <f xml:space="preserve"> Debt!BW$201</f>
        <v>1.9515519238807372E-5</v>
      </c>
      <c r="BX36" s="197">
        <f xml:space="preserve"> Debt!BX$201</f>
        <v>1.9736637137120192E-5</v>
      </c>
      <c r="BY36" s="197">
        <f xml:space="preserve"> Debt!BY$201</f>
        <v>1.9957849074898053E-5</v>
      </c>
      <c r="BZ36" s="197">
        <f xml:space="preserve"> Debt!BZ$201</f>
        <v>1.9961475126035399E-5</v>
      </c>
      <c r="CA36" s="197">
        <f xml:space="preserve"> Debt!CA$201</f>
        <v>1.9531015006539634E-5</v>
      </c>
      <c r="CB36" s="197">
        <f xml:space="preserve"> Debt!CB$201</f>
        <v>1.9752179233118313E-5</v>
      </c>
      <c r="CC36" s="197">
        <f xml:space="preserve"> Debt!CC$201</f>
        <v>1.9972671354108615E-5</v>
      </c>
      <c r="CD36" s="197">
        <f xml:space="preserve"> Debt!CD$201</f>
        <v>1.997585210072033E-5</v>
      </c>
      <c r="CE36" s="197">
        <f xml:space="preserve"> Debt!CE$201</f>
        <v>1.9545266134293399E-5</v>
      </c>
      <c r="CF36" s="197">
        <f xml:space="preserve"> Debt!CF$201</f>
        <v>1.9765519007821161E-5</v>
      </c>
      <c r="CG36" s="197">
        <f xml:space="preserve"> Debt!CG$201</f>
        <v>1.9985712415216622E-5</v>
      </c>
      <c r="CH36" s="197">
        <f xml:space="preserve"> Debt!CH$201</f>
        <v>1.9988829546896099E-5</v>
      </c>
      <c r="CI36" s="197">
        <f xml:space="preserve"> Debt!CI$201</f>
        <v>1.9774579986864607E-5</v>
      </c>
      <c r="CJ36" s="197">
        <f xml:space="preserve"> Debt!CJ$201</f>
        <v>1.9776971078556629E-5</v>
      </c>
      <c r="CK36" s="197">
        <f xml:space="preserve"> Debt!CK$201</f>
        <v>1.9998371786731227E-5</v>
      </c>
      <c r="CL36" s="197">
        <f xml:space="preserve"> Debt!CL$201</f>
        <v>2.0001107228817294E-5</v>
      </c>
      <c r="CM36" s="197">
        <f xml:space="preserve"> Debt!CM$201</f>
        <v>1.9569661077871896E-5</v>
      </c>
      <c r="CN36" s="197">
        <f xml:space="preserve"> Debt!CN$201</f>
        <v>1.9791380552174324E-5</v>
      </c>
      <c r="CO36" s="197">
        <f xml:space="preserve"> Debt!CO$201</f>
        <v>2.0012430686754981E-5</v>
      </c>
      <c r="CP36" s="197">
        <f xml:space="preserve"> Debt!CP$201</f>
        <v>2.001472082431541E-5</v>
      </c>
      <c r="CQ36" s="197">
        <f xml:space="preserve"> Debt!CQ$201</f>
        <v>1.9583725509628891E-5</v>
      </c>
      <c r="CR36" s="197">
        <f xml:space="preserve"> Debt!CR$201</f>
        <v>1.9804468633014849E-5</v>
      </c>
      <c r="CS36" s="197">
        <f xml:space="preserve"> Debt!CS$201</f>
        <v>2.002534451799852E-5</v>
      </c>
      <c r="CT36" s="197">
        <f xml:space="preserve"> Debt!CT$201</f>
        <v>2.0028207189949054E-5</v>
      </c>
      <c r="CU36" s="197">
        <f xml:space="preserve"> Debt!CU$201</f>
        <v>1.9595176197431047E-5</v>
      </c>
      <c r="CV36" s="197">
        <f xml:space="preserve"> Debt!CV$201</f>
        <v>1.9816549938406108E-5</v>
      </c>
      <c r="CW36" s="197">
        <f xml:space="preserve"> Debt!CW$201</f>
        <v>2.0037685814851952E-5</v>
      </c>
      <c r="CX36" s="197">
        <f xml:space="preserve"> Debt!CX$201</f>
        <v>2.0041820785447177E-5</v>
      </c>
      <c r="CY36" s="197">
        <f xml:space="preserve"> Debt!CY$201</f>
        <v>1.982793908567599E-5</v>
      </c>
      <c r="CZ36" s="197">
        <f xml:space="preserve"> Debt!CZ$201</f>
        <v>1.9832343728266552E-5</v>
      </c>
      <c r="DA36" s="197">
        <f xml:space="preserve"> Debt!DA$201</f>
        <v>2.0054734616690712E-5</v>
      </c>
      <c r="DB36" s="197">
        <f xml:space="preserve"> Debt!DB$201</f>
        <v>2.0057151984115612E-5</v>
      </c>
      <c r="DC36" s="197">
        <f xml:space="preserve"> Debt!DC$201</f>
        <v>1.9623802916936427E-5</v>
      </c>
      <c r="DD36" s="197">
        <f xml:space="preserve"> Debt!DD$201</f>
        <v>1.98456835029694E-5</v>
      </c>
      <c r="DE36" s="197">
        <f xml:space="preserve"> Debt!DE$201</f>
        <v>2.0066630609018502E-5</v>
      </c>
      <c r="DF36" s="197">
        <f xml:space="preserve"> Debt!DF$201</f>
        <v>2.0069938585494679E-5</v>
      </c>
      <c r="DG36" s="197">
        <f xml:space="preserve"> Debt!DG$201</f>
        <v>1.9638054044690192E-5</v>
      </c>
      <c r="DH36" s="197">
        <f xml:space="preserve"> Debt!DH$201</f>
        <v>1.986015590005268E-5</v>
      </c>
      <c r="DI36" s="197">
        <f xml:space="preserve"> Debt!DI$201</f>
        <v>2.0081071198635661E-5</v>
      </c>
      <c r="DJ36" s="197">
        <f xml:space="preserve"> Debt!DJ$201</f>
        <v>2.0085715088688762E-5</v>
      </c>
      <c r="DK36" s="197">
        <f xml:space="preserve"> Debt!DK$201</f>
        <v>1.9652803028435358E-5</v>
      </c>
      <c r="DL36" s="197">
        <f xml:space="preserve"> Debt!DL$201</f>
        <v>1.9873558598221102E-5</v>
      </c>
      <c r="DM36" s="197">
        <f xml:space="preserve"> Debt!DM$201</f>
        <v>2.0096402397304099E-5</v>
      </c>
      <c r="DN36" s="197">
        <f xml:space="preserve"> Debt!DN$201</f>
        <v>2.009894699459347E-5</v>
      </c>
      <c r="DO36" s="197">
        <f xml:space="preserve"> Debt!DO$201</f>
        <v>1.9882934194592445E-5</v>
      </c>
      <c r="DP36" s="197">
        <f xml:space="preserve"> Debt!DP$201</f>
        <v>1.9887527607579745E-5</v>
      </c>
      <c r="DQ36" s="197">
        <f xml:space="preserve"> Debt!DQ$201</f>
        <v>2.0108934538954233E-5</v>
      </c>
      <c r="DR36" s="197">
        <f xml:space="preserve"> Debt!DR$201</f>
        <v>2.0113578429007331E-5</v>
      </c>
      <c r="DS36" s="197">
        <f xml:space="preserve"> Debt!DS$201</f>
        <v>1.9679002699982672E-5</v>
      </c>
      <c r="DT36" s="197">
        <f xml:space="preserve"> Debt!DT$201</f>
        <v>1.9902125851594181E-5</v>
      </c>
      <c r="DU36" s="197">
        <f xml:space="preserve"> Debt!DU$201</f>
        <v>2.0124392967487143E-5</v>
      </c>
      <c r="DV36" s="197">
        <f xml:space="preserve"> Debt!DV$201</f>
        <v>2.0127001179708741E-5</v>
      </c>
      <c r="DW36" s="197">
        <f xml:space="preserve"> Debt!DW$201</f>
        <v>1.9693129363738589E-5</v>
      </c>
      <c r="DX36" s="197">
        <f xml:space="preserve"> Debt!DX$201</f>
        <v>1.991596901402166E-5</v>
      </c>
      <c r="DY36" s="197">
        <f xml:space="preserve"> Debt!DY$201</f>
        <v>2.0137115953933982E-5</v>
      </c>
      <c r="DZ36" s="197">
        <f xml:space="preserve"> Debt!DZ$201</f>
        <v>2.0139787781087815E-5</v>
      </c>
      <c r="EA36" s="197">
        <f xml:space="preserve"> Debt!EA$201</f>
        <v>1.9706073619514938E-5</v>
      </c>
      <c r="EB36" s="197">
        <f xml:space="preserve"> Debt!EB$201</f>
        <v>1.9927421084757124E-5</v>
      </c>
      <c r="EC36" s="197">
        <f xml:space="preserve"> Debt!EC$201</f>
        <v>2.0149266405990709E-5</v>
      </c>
      <c r="ED36" s="197">
        <f xml:space="preserve"> Debt!ED$201</f>
        <v>2.0153910296043806E-5</v>
      </c>
      <c r="EE36" s="197">
        <f xml:space="preserve"> Debt!EE$201</f>
        <v>1.9938180997371219E-5</v>
      </c>
      <c r="EF36" s="197">
        <f xml:space="preserve"> Debt!EF$201</f>
        <v>1.9941515941046926E-5</v>
      </c>
      <c r="EG36" s="197">
        <f xml:space="preserve"> Debt!EG$201</f>
        <v>2.0164979294252558E-5</v>
      </c>
      <c r="EH36" s="197">
        <f xml:space="preserve"> Debt!EH$201</f>
        <v>2.0167714736338624E-5</v>
      </c>
      <c r="EI36" s="197">
        <f xml:space="preserve"> Debt!EI$201</f>
        <v>1.9733144539047203E-5</v>
      </c>
      <c r="EJ36" s="197">
        <f xml:space="preserve"> Debt!EJ$201</f>
        <v>1.9955170333077668E-5</v>
      </c>
      <c r="EK36" s="197">
        <f xml:space="preserve"> Debt!EK$201</f>
        <v>2.0178974579344071E-5</v>
      </c>
      <c r="EL36" s="197">
        <f xml:space="preserve"> Debt!EL$201</f>
        <v>2.0183109549939293E-5</v>
      </c>
      <c r="EM36" s="197">
        <f xml:space="preserve"> Debt!EM$201</f>
        <v>1.9746711114812801E-5</v>
      </c>
      <c r="EN36" s="197">
        <f xml:space="preserve"> Debt!EN$201</f>
        <v>1.9968510107780515E-5</v>
      </c>
      <c r="EO36" s="197">
        <f xml:space="preserve"> Debt!EO$201</f>
        <v>2.0190806956739628E-5</v>
      </c>
      <c r="EP36" s="197">
        <f xml:space="preserve"> Debt!EP$201</f>
        <v>2.0193733243622406E-5</v>
      </c>
      <c r="EQ36" s="197">
        <f xml:space="preserve"> Debt!EQ$201</f>
        <v>1.9758410730610652E-5</v>
      </c>
      <c r="ER36" s="197">
        <f xml:space="preserve"> Debt!ER$201</f>
        <v>1.9981409418224303E-5</v>
      </c>
      <c r="ES36" s="197">
        <f xml:space="preserve"> Debt!ES$201</f>
        <v>2.0205438391153491E-5</v>
      </c>
      <c r="ET36" s="197">
        <f xml:space="preserve"> Debt!ET$201</f>
        <v>2.0209764206545419E-5</v>
      </c>
      <c r="EU36" s="197">
        <f xml:space="preserve"> Debt!EU$201</f>
        <v>1.9994119958271356E-5</v>
      </c>
      <c r="EV36" s="197">
        <f xml:space="preserve"> Debt!EV$201</f>
        <v>1.9996322279566637E-5</v>
      </c>
      <c r="EW36" s="197">
        <f xml:space="preserve"> Debt!EW$201</f>
        <v>2.0218606682125966E-5</v>
      </c>
      <c r="EX36" s="197">
        <f xml:space="preserve"> Debt!EX$201</f>
        <v>2.022261442285672E-5</v>
      </c>
      <c r="EY36" s="197">
        <f xml:space="preserve"> Debt!EY$201</f>
        <v>1.9786788522120333E-5</v>
      </c>
      <c r="EZ36" s="197">
        <f xml:space="preserve"> Debt!EZ$201</f>
        <v>2.0009913748131803E-5</v>
      </c>
      <c r="FA36" s="197">
        <f xml:space="preserve"> Debt!FA$201</f>
        <v>2.0232792812014191E-5</v>
      </c>
      <c r="FB36" s="197">
        <f xml:space="preserve"> Debt!FB$201</f>
        <v>2.0236991397541644E-5</v>
      </c>
      <c r="FC36" s="197">
        <f xml:space="preserve"> Debt!FC$201</f>
        <v>1.979985724189453E-5</v>
      </c>
      <c r="FD36" s="197">
        <f xml:space="preserve"> Debt!FD$201</f>
        <v>2.0023882757490442E-5</v>
      </c>
      <c r="FE36" s="197">
        <f xml:space="preserve"> Debt!FE$201</f>
        <v>2.0247551476292523E-5</v>
      </c>
      <c r="FF36" s="197">
        <f xml:space="preserve"> Debt!FF$201</f>
        <v>2.0251877291684447E-5</v>
      </c>
      <c r="FG36" s="197">
        <f xml:space="preserve"> Debt!FG$201</f>
        <v>1.981510408163109E-5</v>
      </c>
      <c r="FH36" s="197">
        <f xml:space="preserve"> Debt!FH$201</f>
        <v>2.0038103460711403E-5</v>
      </c>
      <c r="FI36" s="197">
        <f xml:space="preserve"> Debt!FI$201</f>
        <v>2.0261037841926168E-5</v>
      </c>
      <c r="FJ36" s="197">
        <f xml:space="preserve"> Debt!FJ$201</f>
        <v>2.0265808961843734E-5</v>
      </c>
      <c r="FK36" s="197">
        <f xml:space="preserve"> Debt!FK$201</f>
        <v>2.0048234138669697E-5</v>
      </c>
      <c r="FL36" s="197">
        <f xml:space="preserve"> Debt!FL$201</f>
        <v>2.0052324163932358E-5</v>
      </c>
      <c r="FM36" s="197">
        <f xml:space="preserve"> Debt!FM$201</f>
        <v>2.0275732891272262E-5</v>
      </c>
      <c r="FN36" s="197">
        <f xml:space="preserve"> Debt!FN$201</f>
        <v>2.0280249551460895E-5</v>
      </c>
      <c r="FO36" s="197">
        <f xml:space="preserve"> Debt!FO$201</f>
        <v>1.9843357409142924E-5</v>
      </c>
      <c r="FP36" s="197">
        <f xml:space="preserve"> Debt!FP$201</f>
        <v>2.0068495494586284E-5</v>
      </c>
      <c r="FQ36" s="197">
        <f xml:space="preserve"> Debt!FQ$201</f>
        <v>2.029284530804326E-5</v>
      </c>
      <c r="FR36" s="197">
        <f xml:space="preserve"> Debt!FR$201</f>
        <v>2.0296344129316142E-5</v>
      </c>
      <c r="FS36" s="197">
        <f xml:space="preserve"> Debt!FS$201</f>
        <v>1.9858790944876264E-5</v>
      </c>
      <c r="FT36" s="197">
        <f xml:space="preserve"> Debt!FT$201</f>
        <v>2.0083974667118831E-5</v>
      </c>
      <c r="FU36" s="197">
        <f xml:space="preserve"> Debt!FU$201</f>
        <v>2.0307922046982759E-5</v>
      </c>
      <c r="FV36" s="197">
        <f xml:space="preserve"> Debt!FV$201</f>
        <v>2.0311166408526701E-5</v>
      </c>
      <c r="FW36" s="197">
        <f xml:space="preserve"> Debt!FW$201</f>
        <v>1.9872046360647233E-5</v>
      </c>
      <c r="FX36" s="197">
        <f xml:space="preserve"> Debt!FX$201</f>
        <v>2.0096622283700303E-5</v>
      </c>
      <c r="FY36" s="197">
        <f xml:space="preserve"> Debt!FY$201</f>
        <v>2.0321599257413109E-5</v>
      </c>
      <c r="FZ36" s="197">
        <f xml:space="preserve"> Debt!FZ$201</f>
        <v>2.0324207469634707E-5</v>
      </c>
      <c r="GA36" s="197">
        <f xml:space="preserve"> Debt!GA$201</f>
        <v>2.0107633890176707E-5</v>
      </c>
      <c r="GB36" s="197">
        <f xml:space="preserve"> Debt!GB$201</f>
        <v>2.0110024981868728E-5</v>
      </c>
      <c r="GC36" s="197">
        <f xml:space="preserve"> Debt!GC$201</f>
        <v>2.0335785387301334E-5</v>
      </c>
      <c r="GD36" s="197">
        <f xml:space="preserve"> Debt!GD$201</f>
        <v>2.0340047587761024E-5</v>
      </c>
      <c r="GE36" s="197">
        <f xml:space="preserve"> Debt!GE$201</f>
        <v>1.9901046472146164E-5</v>
      </c>
      <c r="GF36" s="197">
        <f xml:space="preserve"> Debt!GF$201</f>
        <v>2.0125504154401279E-5</v>
      </c>
      <c r="GG36" s="197">
        <f xml:space="preserve"> Debt!GG$201</f>
        <v>2.0349208138002748E-5</v>
      </c>
      <c r="GH36" s="197">
        <f xml:space="preserve"> Debt!GH$201</f>
        <v>2.0353915642988076E-5</v>
      </c>
      <c r="GI36" s="197">
        <f xml:space="preserve"> Debt!GI$201</f>
        <v>1.9916044383887028E-5</v>
      </c>
      <c r="GJ36" s="197">
        <f xml:space="preserve"> Debt!GJ$201</f>
        <v>2.014129794426172E-5</v>
      </c>
    </row>
    <row r="37" spans="1:192" x14ac:dyDescent="0.25">
      <c r="E37" s="197" t="str">
        <f xml:space="preserve"> Debt!E$267</f>
        <v>Senior debt interest - T2 POS</v>
      </c>
      <c r="F37" s="197">
        <f xml:space="preserve"> Debt!F$267</f>
        <v>0</v>
      </c>
      <c r="G37" s="197" t="str">
        <f xml:space="preserve"> Debt!G$267</f>
        <v>$ 000s</v>
      </c>
      <c r="H37" s="197">
        <f xml:space="preserve"> Debt!H$267</f>
        <v>10608.062425233165</v>
      </c>
      <c r="I37" s="197">
        <f xml:space="preserve"> Debt!I$267</f>
        <v>0</v>
      </c>
      <c r="J37" s="197">
        <f xml:space="preserve"> Debt!J$267</f>
        <v>0</v>
      </c>
      <c r="K37" s="197">
        <f xml:space="preserve"> Debt!K$267</f>
        <v>0</v>
      </c>
      <c r="L37" s="197">
        <f xml:space="preserve"> Debt!L$267</f>
        <v>0</v>
      </c>
      <c r="M37" s="197">
        <f xml:space="preserve"> Debt!M$267</f>
        <v>0</v>
      </c>
      <c r="N37" s="197">
        <f xml:space="preserve"> Debt!N$267</f>
        <v>0</v>
      </c>
      <c r="O37" s="197">
        <f xml:space="preserve"> Debt!O$267</f>
        <v>0</v>
      </c>
      <c r="P37" s="197">
        <f xml:space="preserve"> Debt!P$267</f>
        <v>0</v>
      </c>
      <c r="Q37" s="197">
        <f xml:space="preserve"> Debt!Q$267</f>
        <v>0</v>
      </c>
      <c r="R37" s="197">
        <f xml:space="preserve"> Debt!R$267</f>
        <v>0</v>
      </c>
      <c r="S37" s="197">
        <f xml:space="preserve"> Debt!S$267</f>
        <v>294.69583718801647</v>
      </c>
      <c r="T37" s="197">
        <f xml:space="preserve"> Debt!T$267</f>
        <v>296.23646510472776</v>
      </c>
      <c r="U37" s="197">
        <f xml:space="preserve"> Debt!U$267</f>
        <v>297.2812026367904</v>
      </c>
      <c r="V37" s="197">
        <f xml:space="preserve"> Debt!V$267</f>
        <v>294.16893834412986</v>
      </c>
      <c r="W37" s="197">
        <f xml:space="preserve"> Debt!W$267</f>
        <v>288.13433063334583</v>
      </c>
      <c r="X37" s="197">
        <f xml:space="preserve"> Debt!X$267</f>
        <v>286.16101423566528</v>
      </c>
      <c r="Y37" s="197">
        <f xml:space="preserve"> Debt!Y$267</f>
        <v>287.03191556204803</v>
      </c>
      <c r="Z37" s="197">
        <f xml:space="preserve"> Debt!Z$267</f>
        <v>283.8003832053459</v>
      </c>
      <c r="AA37" s="197">
        <f xml:space="preserve"> Debt!AA$267</f>
        <v>274.74371660771135</v>
      </c>
      <c r="AB37" s="197">
        <f xml:space="preserve"> Debt!AB$267</f>
        <v>275.75186316940568</v>
      </c>
      <c r="AC37" s="197">
        <f xml:space="preserve"> Debt!AC$267</f>
        <v>276.37183689182581</v>
      </c>
      <c r="AD37" s="197">
        <f xml:space="preserve"> Debt!AD$267</f>
        <v>273.03251196503334</v>
      </c>
      <c r="AE37" s="197">
        <f xml:space="preserve"> Debt!AE$267</f>
        <v>264.1002377205379</v>
      </c>
      <c r="AF37" s="197">
        <f xml:space="preserve"> Debt!AF$267</f>
        <v>264.87622007008042</v>
      </c>
      <c r="AG37" s="197">
        <f xml:space="preserve"> Debt!AG$267</f>
        <v>265.23083278561853</v>
      </c>
      <c r="AH37" s="197">
        <f xml:space="preserve"> Debt!AH$267</f>
        <v>261.77878441908712</v>
      </c>
      <c r="AI37" s="197">
        <f xml:space="preserve"> Debt!AI$267</f>
        <v>252.95611209328933</v>
      </c>
      <c r="AJ37" s="197">
        <f xml:space="preserve"> Debt!AJ$267</f>
        <v>253.46339218155603</v>
      </c>
      <c r="AK37" s="197">
        <f xml:space="preserve"> Debt!AK$267</f>
        <v>253.57356091821092</v>
      </c>
      <c r="AL37" s="197">
        <f xml:space="preserve"> Debt!AL$267</f>
        <v>249.99677757167848</v>
      </c>
      <c r="AM37" s="197">
        <f xml:space="preserve"> Debt!AM$267</f>
        <v>243.99513066024645</v>
      </c>
      <c r="AN37" s="197">
        <f xml:space="preserve"> Debt!AN$267</f>
        <v>241.56087784299766</v>
      </c>
      <c r="AO37" s="197">
        <f xml:space="preserve"> Debt!AO$267</f>
        <v>241.45231815880234</v>
      </c>
      <c r="AP37" s="197">
        <f xml:space="preserve"> Debt!AP$267</f>
        <v>237.73025178217836</v>
      </c>
      <c r="AQ37" s="197">
        <f xml:space="preserve"> Debt!AQ$267</f>
        <v>229.15986155480334</v>
      </c>
      <c r="AR37" s="197">
        <f xml:space="preserve"> Debt!AR$267</f>
        <v>229.13729208999735</v>
      </c>
      <c r="AS37" s="197">
        <f xml:space="preserve"> Debt!AS$267</f>
        <v>228.72292901778286</v>
      </c>
      <c r="AT37" s="197">
        <f xml:space="preserve"> Debt!AT$267</f>
        <v>224.8676736159253</v>
      </c>
      <c r="AU37" s="197">
        <f xml:space="preserve"> Debt!AU$267</f>
        <v>216.43483600316242</v>
      </c>
      <c r="AV37" s="197">
        <f xml:space="preserve"> Debt!AV$267</f>
        <v>216.12579719051934</v>
      </c>
      <c r="AW37" s="197">
        <f xml:space="preserve"> Debt!AW$267</f>
        <v>215.41210969389084</v>
      </c>
      <c r="AX37" s="197">
        <f xml:space="preserve"> Debt!AX$267</f>
        <v>211.41110667071146</v>
      </c>
      <c r="AY37" s="197">
        <f xml:space="preserve"> Debt!AY$267</f>
        <v>203.13092814282172</v>
      </c>
      <c r="AZ37" s="197">
        <f xml:space="preserve"> Debt!AZ$267</f>
        <v>202.51607851291195</v>
      </c>
      <c r="BA37" s="197">
        <f xml:space="preserve"> Debt!BA$267</f>
        <v>201.46984993759617</v>
      </c>
      <c r="BB37" s="197">
        <f xml:space="preserve"> Debt!BB$267</f>
        <v>197.29154712853003</v>
      </c>
      <c r="BC37" s="197">
        <f xml:space="preserve"> Debt!BC$267</f>
        <v>191.24213168639554</v>
      </c>
      <c r="BD37" s="197">
        <f xml:space="preserve"> Debt!BD$267</f>
        <v>188.18810542790305</v>
      </c>
      <c r="BE37" s="197">
        <f xml:space="preserve"> Debt!BE$267</f>
        <v>186.84859760196949</v>
      </c>
      <c r="BF37" s="197">
        <f xml:space="preserve"> Debt!BF$267</f>
        <v>182.4939077918792</v>
      </c>
      <c r="BG37" s="197">
        <f xml:space="preserve"> Debt!BG$267</f>
        <v>174.49408674524375</v>
      </c>
      <c r="BH37" s="197">
        <f xml:space="preserve"> Debt!BH$267</f>
        <v>158.58496221505101</v>
      </c>
      <c r="BI37" s="197">
        <f xml:space="preserve"> Debt!BI$267</f>
        <v>140.28498132869422</v>
      </c>
      <c r="BJ37" s="197">
        <f xml:space="preserve"> Debt!BJ$267</f>
        <v>115.20104867800566</v>
      </c>
      <c r="BK37" s="197">
        <f xml:space="preserve"> Debt!BK$267</f>
        <v>89.347497825385489</v>
      </c>
      <c r="BL37" s="197">
        <f xml:space="preserve"> Debt!BL$267</f>
        <v>71.454065862821523</v>
      </c>
      <c r="BM37" s="197">
        <f xml:space="preserve"> Debt!BM$267</f>
        <v>51.136154817424583</v>
      </c>
      <c r="BN37" s="197">
        <f xml:space="preserve"> Debt!BN$267</f>
        <v>24.974372510001398</v>
      </c>
      <c r="BO37" s="197">
        <f xml:space="preserve"> Debt!BO$267</f>
        <v>6.1854280174159204E-5</v>
      </c>
      <c r="BP37" s="197">
        <f xml:space="preserve"> Debt!BP$267</f>
        <v>6.2549936430437682E-5</v>
      </c>
      <c r="BQ37" s="197">
        <f xml:space="preserve"> Debt!BQ$267</f>
        <v>6.3244363898940975E-5</v>
      </c>
      <c r="BR37" s="197">
        <f xml:space="preserve"> Debt!BR$267</f>
        <v>6.3253448151421747E-5</v>
      </c>
      <c r="BS37" s="197">
        <f xml:space="preserve"> Debt!BS$267</f>
        <v>6.2573698114040194E-5</v>
      </c>
      <c r="BT37" s="197">
        <f xml:space="preserve"> Debt!BT$267</f>
        <v>6.2581884912592316E-5</v>
      </c>
      <c r="BU37" s="197">
        <f xml:space="preserve"> Debt!BU$267</f>
        <v>6.328150839797352E-5</v>
      </c>
      <c r="BV37" s="197">
        <f xml:space="preserve"> Debt!BV$267</f>
        <v>6.3290996395009007E-5</v>
      </c>
      <c r="BW37" s="197">
        <f xml:space="preserve"> Debt!BW$267</f>
        <v>6.1929521482750045E-5</v>
      </c>
      <c r="BX37" s="197">
        <f xml:space="preserve"> Debt!BX$267</f>
        <v>6.2631205381918548E-5</v>
      </c>
      <c r="BY37" s="197">
        <f xml:space="preserve"> Debt!BY$267</f>
        <v>6.3333187700975312E-5</v>
      </c>
      <c r="BZ37" s="197">
        <f xml:space="preserve"> Debt!BZ$267</f>
        <v>6.3344694420784298E-5</v>
      </c>
      <c r="CA37" s="197">
        <f xml:space="preserve"> Debt!CA$267</f>
        <v>6.1978694936396035E-5</v>
      </c>
      <c r="CB37" s="197">
        <f xml:space="preserve"> Debt!CB$267</f>
        <v>6.2680525851244753E-5</v>
      </c>
      <c r="CC37" s="197">
        <f xml:space="preserve"> Debt!CC$267</f>
        <v>6.3380223941598033E-5</v>
      </c>
      <c r="CD37" s="197">
        <f xml:space="preserve"> Debt!CD$267</f>
        <v>6.3390317555465581E-5</v>
      </c>
      <c r="CE37" s="197">
        <f xml:space="preserve"> Debt!CE$267</f>
        <v>6.2023918715050364E-5</v>
      </c>
      <c r="CF37" s="197">
        <f xml:space="preserve"> Debt!CF$267</f>
        <v>6.272285759009967E-5</v>
      </c>
      <c r="CG37" s="197">
        <f xml:space="preserve"> Debt!CG$267</f>
        <v>6.3421607758454933E-5</v>
      </c>
      <c r="CH37" s="197">
        <f xml:space="preserve"> Debt!CH$267</f>
        <v>6.3431499500045123E-5</v>
      </c>
      <c r="CI37" s="197">
        <f xml:space="preserve"> Debt!CI$267</f>
        <v>6.2751611224038853E-5</v>
      </c>
      <c r="CJ37" s="197">
        <f xml:space="preserve"> Debt!CJ$267</f>
        <v>6.2759198988550586E-5</v>
      </c>
      <c r="CK37" s="197">
        <f xml:space="preserve"> Debt!CK$267</f>
        <v>6.3461780341647739E-5</v>
      </c>
      <c r="CL37" s="197">
        <f xml:space="preserve"> Debt!CL$267</f>
        <v>6.3470460849573808E-5</v>
      </c>
      <c r="CM37" s="197">
        <f xml:space="preserve"> Debt!CM$267</f>
        <v>6.2101332344886604E-5</v>
      </c>
      <c r="CN37" s="197">
        <f xml:space="preserve"> Debt!CN$267</f>
        <v>6.2804925253634415E-5</v>
      </c>
      <c r="CO37" s="197">
        <f xml:space="preserve"> Debt!CO$267</f>
        <v>6.3506394114942258E-5</v>
      </c>
      <c r="CP37" s="197">
        <f xml:space="preserve"> Debt!CP$267</f>
        <v>6.3513661516926875E-5</v>
      </c>
      <c r="CQ37" s="197">
        <f xml:space="preserve"> Debt!CQ$267</f>
        <v>6.2145963672292201E-5</v>
      </c>
      <c r="CR37" s="197">
        <f xml:space="preserve"> Debt!CR$267</f>
        <v>6.2846458280435438E-5</v>
      </c>
      <c r="CS37" s="197">
        <f xml:space="preserve"> Debt!CS$267</f>
        <v>6.3547374187244456E-5</v>
      </c>
      <c r="CT37" s="197">
        <f xml:space="preserve"> Debt!CT$267</f>
        <v>6.3556458439725227E-5</v>
      </c>
      <c r="CU37" s="197">
        <f xml:space="preserve"> Debt!CU$267</f>
        <v>6.2182300682215341E-5</v>
      </c>
      <c r="CV37" s="197">
        <f xml:space="preserve"> Debt!CV$267</f>
        <v>6.2884796459021012E-5</v>
      </c>
      <c r="CW37" s="197">
        <f xml:space="preserve"> Debt!CW$267</f>
        <v>6.3586537409050513E-5</v>
      </c>
      <c r="CX37" s="197">
        <f xml:space="preserve"> Debt!CX$267</f>
        <v>6.3599659107078308E-5</v>
      </c>
      <c r="CY37" s="197">
        <f xml:space="preserve"> Debt!CY$267</f>
        <v>6.2920938179458451E-5</v>
      </c>
      <c r="CZ37" s="197">
        <f xml:space="preserve"> Debt!CZ$267</f>
        <v>6.2934915640401097E-5</v>
      </c>
      <c r="DA37" s="197">
        <f xml:space="preserve"> Debt!DA$267</f>
        <v>6.3640639179380506E-5</v>
      </c>
      <c r="DB37" s="197">
        <f xml:space="preserve"> Debt!DB$267</f>
        <v>6.3648310325919839E-5</v>
      </c>
      <c r="DC37" s="197">
        <f xml:space="preserve"> Debt!DC$267</f>
        <v>6.2273143207023176E-5</v>
      </c>
      <c r="DD37" s="197">
        <f xml:space="preserve"> Debt!DD$267</f>
        <v>6.2977247379256E-5</v>
      </c>
      <c r="DE37" s="197">
        <f xml:space="preserve"> Debt!DE$267</f>
        <v>6.3678389295245084E-5</v>
      </c>
      <c r="DF37" s="197">
        <f xml:space="preserve"> Debt!DF$267</f>
        <v>6.368888665366732E-5</v>
      </c>
      <c r="DG37" s="197">
        <f xml:space="preserve"> Debt!DG$267</f>
        <v>6.2318366985677519E-5</v>
      </c>
      <c r="DH37" s="197">
        <f xml:space="preserve"> Debt!DH$267</f>
        <v>6.3023173322353305E-5</v>
      </c>
      <c r="DI37" s="197">
        <f xml:space="preserve"> Debt!DI$267</f>
        <v>6.3724214302203711E-5</v>
      </c>
      <c r="DJ37" s="197">
        <f xml:space="preserve"> Debt!DJ$267</f>
        <v>6.373895097845033E-5</v>
      </c>
      <c r="DK37" s="197">
        <f xml:space="preserve"> Debt!DK$267</f>
        <v>6.2365170634328515E-5</v>
      </c>
      <c r="DL37" s="197">
        <f xml:space="preserve"> Debt!DL$267</f>
        <v>6.3065704739221671E-5</v>
      </c>
      <c r="DM37" s="197">
        <f xml:space="preserve"> Debt!DM$267</f>
        <v>6.3772865521045241E-5</v>
      </c>
      <c r="DN37" s="197">
        <f xml:space="preserve"> Debt!DN$267</f>
        <v>6.3780940412139277E-5</v>
      </c>
      <c r="DO37" s="197">
        <f xml:space="preserve"> Debt!DO$267</f>
        <v>6.3095456763228184E-5</v>
      </c>
      <c r="DP37" s="197">
        <f xml:space="preserve"> Debt!DP$267</f>
        <v>6.3110033258211232E-5</v>
      </c>
      <c r="DQ37" s="197">
        <f xml:space="preserve"> Debt!DQ$267</f>
        <v>6.3812634359683345E-5</v>
      </c>
      <c r="DR37" s="197">
        <f xml:space="preserve"> Debt!DR$267</f>
        <v>6.3827371035929951E-5</v>
      </c>
      <c r="DS37" s="197">
        <f xml:space="preserve"> Debt!DS$267</f>
        <v>6.2448311292902638E-5</v>
      </c>
      <c r="DT37" s="197">
        <f xml:space="preserve"> Debt!DT$267</f>
        <v>6.3156358557335464E-5</v>
      </c>
      <c r="DU37" s="197">
        <f xml:space="preserve"> Debt!DU$267</f>
        <v>6.3861689323079578E-5</v>
      </c>
      <c r="DV37" s="197">
        <f xml:space="preserve"> Debt!DV$267</f>
        <v>6.3869966086450958E-5</v>
      </c>
      <c r="DW37" s="197">
        <f xml:space="preserve"> Debt!DW$267</f>
        <v>6.2493140104057817E-5</v>
      </c>
      <c r="DX37" s="197">
        <f xml:space="preserve"> Debt!DX$267</f>
        <v>6.3200287720298099E-5</v>
      </c>
      <c r="DY37" s="197">
        <f xml:space="preserve"> Debt!DY$267</f>
        <v>6.3902063778549742E-5</v>
      </c>
      <c r="DZ37" s="197">
        <f xml:space="preserve"> Debt!DZ$267</f>
        <v>6.3910542414198466E-5</v>
      </c>
      <c r="EA37" s="197">
        <f xml:space="preserve"> Debt!EA$267</f>
        <v>6.2534216723970931E-5</v>
      </c>
      <c r="EB37" s="197">
        <f xml:space="preserve"> Debt!EB$267</f>
        <v>6.3236629118749001E-5</v>
      </c>
      <c r="EC37" s="197">
        <f xml:space="preserve"> Debt!EC$267</f>
        <v>6.3940621383523725E-5</v>
      </c>
      <c r="ED37" s="197">
        <f xml:space="preserve"> Debt!ED$267</f>
        <v>6.3955358059770344E-5</v>
      </c>
      <c r="EE37" s="197">
        <f xml:space="preserve"> Debt!EE$267</f>
        <v>6.3270774059051782E-5</v>
      </c>
      <c r="EF37" s="197">
        <f xml:space="preserve"> Debt!EF$267</f>
        <v>6.3281356993765501E-5</v>
      </c>
      <c r="EG37" s="197">
        <f xml:space="preserve"> Debt!EG$267</f>
        <v>6.3990483836029376E-5</v>
      </c>
      <c r="EH37" s="197">
        <f xml:space="preserve"> Debt!EH$267</f>
        <v>6.3999164343955459E-5</v>
      </c>
      <c r="EI37" s="197">
        <f xml:space="preserve"> Debt!EI$267</f>
        <v>6.262012215503921E-5</v>
      </c>
      <c r="EJ37" s="197">
        <f xml:space="preserve"> Debt!EJ$267</f>
        <v>6.3324687122687733E-5</v>
      </c>
      <c r="EK37" s="197">
        <f xml:space="preserve"> Debt!EK$267</f>
        <v>6.4034895737046538E-5</v>
      </c>
      <c r="EL37" s="197">
        <f xml:space="preserve"> Debt!EL$267</f>
        <v>6.4048017435074334E-5</v>
      </c>
      <c r="EM37" s="197">
        <f xml:space="preserve"> Debt!EM$267</f>
        <v>6.2663173612448155E-5</v>
      </c>
      <c r="EN37" s="197">
        <f xml:space="preserve"> Debt!EN$267</f>
        <v>6.3367018861542623E-5</v>
      </c>
      <c r="EO37" s="197">
        <f xml:space="preserve"> Debt!EO$267</f>
        <v>6.4072443980633771E-5</v>
      </c>
      <c r="EP37" s="197">
        <f xml:space="preserve"> Debt!EP$267</f>
        <v>6.4081730105391914E-5</v>
      </c>
      <c r="EQ37" s="197">
        <f xml:space="preserve"> Debt!EQ$267</f>
        <v>6.2700300557369621E-5</v>
      </c>
      <c r="ER37" s="197">
        <f xml:space="preserve"> Debt!ER$267</f>
        <v>6.3407952854303257E-5</v>
      </c>
      <c r="ES37" s="197">
        <f xml:space="preserve"> Debt!ES$267</f>
        <v>6.4118874604424445E-5</v>
      </c>
      <c r="ET37" s="197">
        <f xml:space="preserve"> Debt!ET$267</f>
        <v>6.4132601919284301E-5</v>
      </c>
      <c r="EU37" s="197">
        <f xml:space="preserve"> Debt!EU$267</f>
        <v>6.3448287813023502E-5</v>
      </c>
      <c r="EV37" s="197">
        <f xml:space="preserve"> Debt!EV$267</f>
        <v>6.3455276543494831E-5</v>
      </c>
      <c r="EW37" s="197">
        <f xml:space="preserve"> Debt!EW$267</f>
        <v>6.4160662165836047E-5</v>
      </c>
      <c r="EX37" s="197">
        <f xml:space="preserve"> Debt!EX$267</f>
        <v>6.4173380119309154E-5</v>
      </c>
      <c r="EY37" s="197">
        <f xml:space="preserve"> Debt!EY$267</f>
        <v>6.2790353147179129E-5</v>
      </c>
      <c r="EZ37" s="197">
        <f xml:space="preserve"> Debt!EZ$267</f>
        <v>6.34984069944036E-5</v>
      </c>
      <c r="FA37" s="197">
        <f xml:space="preserve"> Debt!FA$267</f>
        <v>6.4205679683685269E-5</v>
      </c>
      <c r="FB37" s="197">
        <f xml:space="preserve"> Debt!FB$267</f>
        <v>6.421900325399041E-5</v>
      </c>
      <c r="FC37" s="197">
        <f xml:space="preserve"> Debt!FC$267</f>
        <v>6.2831824734591407E-5</v>
      </c>
      <c r="FD37" s="197">
        <f xml:space="preserve"> Debt!FD$267</f>
        <v>6.3542735513393161E-5</v>
      </c>
      <c r="FE37" s="197">
        <f xml:space="preserve"> Debt!FE$267</f>
        <v>6.4252514052030659E-5</v>
      </c>
      <c r="FF37" s="197">
        <f xml:space="preserve"> Debt!FF$267</f>
        <v>6.4266241366890502E-5</v>
      </c>
      <c r="FG37" s="197">
        <f xml:space="preserve"> Debt!FG$267</f>
        <v>6.2880208253239043E-5</v>
      </c>
      <c r="FH37" s="197">
        <f xml:space="preserve"> Debt!FH$267</f>
        <v>6.3587862744436601E-5</v>
      </c>
      <c r="FI37" s="197">
        <f xml:space="preserve"> Debt!FI$267</f>
        <v>6.4295310974829011E-5</v>
      </c>
      <c r="FJ37" s="197">
        <f xml:space="preserve"> Debt!FJ$267</f>
        <v>6.4310451395630319E-5</v>
      </c>
      <c r="FK37" s="197">
        <f xml:space="preserve"> Debt!FK$267</f>
        <v>6.3620010904604697E-5</v>
      </c>
      <c r="FL37" s="197">
        <f xml:space="preserve"> Debt!FL$267</f>
        <v>6.3632989975480014E-5</v>
      </c>
      <c r="FM37" s="197">
        <f xml:space="preserve"> Debt!FM$267</f>
        <v>6.4341943470897029E-5</v>
      </c>
      <c r="FN37" s="197">
        <f xml:space="preserve"> Debt!FN$267</f>
        <v>6.4356276402588946E-5</v>
      </c>
      <c r="FO37" s="197">
        <f xml:space="preserve"> Debt!FO$267</f>
        <v>6.2969865875549402E-5</v>
      </c>
      <c r="FP37" s="197">
        <f xml:space="preserve"> Debt!FP$267</f>
        <v>6.3684307224940917E-5</v>
      </c>
      <c r="FQ37" s="197">
        <f xml:space="preserve"> Debt!FQ$267</f>
        <v>6.4396247113504394E-5</v>
      </c>
      <c r="FR37" s="197">
        <f xml:space="preserve"> Debt!FR$267</f>
        <v>6.4407350088758678E-5</v>
      </c>
      <c r="FS37" s="197">
        <f xml:space="preserve"> Debt!FS$267</f>
        <v>6.301884184544581E-5</v>
      </c>
      <c r="FT37" s="197">
        <f xml:space="preserve"> Debt!FT$267</f>
        <v>6.3733428016253673E-5</v>
      </c>
      <c r="FU37" s="197">
        <f xml:space="preserve"> Debt!FU$267</f>
        <v>6.4444090843236506E-5</v>
      </c>
      <c r="FV37" s="197">
        <f xml:space="preserve"> Debt!FV$267</f>
        <v>6.4454386329381385E-5</v>
      </c>
      <c r="FW37" s="197">
        <f xml:space="preserve"> Debt!FW$267</f>
        <v>6.3060905884106819E-5</v>
      </c>
      <c r="FX37" s="197">
        <f xml:space="preserve"> Debt!FX$267</f>
        <v>6.3773563296960442E-5</v>
      </c>
      <c r="FY37" s="197">
        <f xml:space="preserve"> Debt!FY$267</f>
        <v>6.4487493382866918E-5</v>
      </c>
      <c r="FZ37" s="197">
        <f xml:space="preserve"> Debt!FZ$267</f>
        <v>6.4495770146238298E-5</v>
      </c>
      <c r="GA37" s="197">
        <f xml:space="preserve"> Debt!GA$267</f>
        <v>6.3808506949317075E-5</v>
      </c>
      <c r="GB37" s="197">
        <f xml:space="preserve"> Debt!GB$267</f>
        <v>6.3816094713828808E-5</v>
      </c>
      <c r="GC37" s="197">
        <f xml:space="preserve"> Debt!GC$267</f>
        <v>6.4532510900716154E-5</v>
      </c>
      <c r="GD37" s="197">
        <f xml:space="preserve"> Debt!GD$267</f>
        <v>6.4546036343298652E-5</v>
      </c>
      <c r="GE37" s="197">
        <f xml:space="preserve"> Debt!GE$267</f>
        <v>6.3152933311412158E-5</v>
      </c>
      <c r="GF37" s="197">
        <f xml:space="preserve"> Debt!GF$267</f>
        <v>6.3865215505141577E-5</v>
      </c>
      <c r="GG37" s="197">
        <f xml:space="preserve"> Debt!GG$267</f>
        <v>6.4575105951237161E-5</v>
      </c>
      <c r="GH37" s="197">
        <f xml:space="preserve"> Debt!GH$267</f>
        <v>6.4590044499761111E-5</v>
      </c>
      <c r="GI37" s="197">
        <f xml:space="preserve"> Debt!GI$267</f>
        <v>6.3200526895061481E-5</v>
      </c>
      <c r="GJ37" s="197">
        <f xml:space="preserve"> Debt!GJ$267</f>
        <v>6.3915334686521661E-5</v>
      </c>
    </row>
    <row r="38" spans="1:192" s="603" customFormat="1" x14ac:dyDescent="0.25">
      <c r="A38" s="15"/>
      <c r="B38" s="15"/>
      <c r="C38" s="21"/>
      <c r="D38" s="49"/>
      <c r="E38" s="74" t="str">
        <f xml:space="preserve"> Debt!E$284</f>
        <v>Shareholder loan interest expense POS</v>
      </c>
      <c r="F38" s="74">
        <f xml:space="preserve"> Debt!F$284</f>
        <v>0</v>
      </c>
      <c r="G38" s="74" t="str">
        <f xml:space="preserve"> Debt!G$284</f>
        <v>$ 000s</v>
      </c>
      <c r="H38" s="74">
        <f xml:space="preserve"> Debt!H$284</f>
        <v>40864.028083344507</v>
      </c>
      <c r="I38" s="74">
        <f xml:space="preserve"> Debt!I$284</f>
        <v>0</v>
      </c>
      <c r="J38" s="74">
        <f xml:space="preserve"> Debt!J$284</f>
        <v>0</v>
      </c>
      <c r="K38" s="74">
        <f xml:space="preserve"> Debt!K$284</f>
        <v>0</v>
      </c>
      <c r="L38" s="74">
        <f xml:space="preserve"> Debt!L$284</f>
        <v>0</v>
      </c>
      <c r="M38" s="74">
        <f xml:space="preserve"> Debt!M$284</f>
        <v>0</v>
      </c>
      <c r="N38" s="74">
        <f xml:space="preserve"> Debt!N$284</f>
        <v>0</v>
      </c>
      <c r="O38" s="74">
        <f xml:space="preserve"> Debt!O$284</f>
        <v>0</v>
      </c>
      <c r="P38" s="74">
        <f xml:space="preserve"> Debt!P$284</f>
        <v>0</v>
      </c>
      <c r="Q38" s="74">
        <f xml:space="preserve"> Debt!Q$284</f>
        <v>0</v>
      </c>
      <c r="R38" s="74">
        <f xml:space="preserve"> Debt!R$284</f>
        <v>0</v>
      </c>
      <c r="S38" s="74">
        <f xml:space="preserve"> Debt!S$284</f>
        <v>596.52826171512368</v>
      </c>
      <c r="T38" s="74">
        <f xml:space="preserve"> Debt!T$284</f>
        <v>599.26446445583713</v>
      </c>
      <c r="U38" s="74">
        <f xml:space="preserve"> Debt!U$284</f>
        <v>600.94509249295709</v>
      </c>
      <c r="V38" s="74">
        <f xml:space="preserve"> Debt!V$284</f>
        <v>601.11084842464516</v>
      </c>
      <c r="W38" s="74">
        <f xml:space="preserve"> Debt!W$284</f>
        <v>601.84694737718485</v>
      </c>
      <c r="X38" s="74">
        <f xml:space="preserve"> Debt!X$284</f>
        <v>604.22407166393418</v>
      </c>
      <c r="Y38" s="74">
        <f xml:space="preserve"> Debt!Y$284</f>
        <v>606.37005807080857</v>
      </c>
      <c r="Z38" s="74">
        <f xml:space="preserve"> Debt!Z$284</f>
        <v>606.74220600875231</v>
      </c>
      <c r="AA38" s="74">
        <f xml:space="preserve"> Debt!AA$284</f>
        <v>607.68527164452541</v>
      </c>
      <c r="AB38" s="74">
        <f xml:space="preserve"> Debt!AB$284</f>
        <v>610.43445695705771</v>
      </c>
      <c r="AC38" s="74">
        <f xml:space="preserve"> Debt!AC$284</f>
        <v>612.6245801878739</v>
      </c>
      <c r="AD38" s="74">
        <f xml:space="preserve"> Debt!AD$284</f>
        <v>613.21922614702839</v>
      </c>
      <c r="AE38" s="74">
        <f xml:space="preserve"> Debt!AE$284</f>
        <v>614.38565379387114</v>
      </c>
      <c r="AF38" s="74">
        <f xml:space="preserve"> Debt!AF$284</f>
        <v>617.35352673865486</v>
      </c>
      <c r="AG38" s="74">
        <f xml:space="preserve"> Debt!AG$284</f>
        <v>619.77024907216457</v>
      </c>
      <c r="AH38" s="74">
        <f xml:space="preserve"> Debt!AH$284</f>
        <v>620.60358297917173</v>
      </c>
      <c r="AI38" s="74">
        <f xml:space="preserve"> Debt!AI$284</f>
        <v>622.00985682859618</v>
      </c>
      <c r="AJ38" s="74">
        <f xml:space="preserve"> Debt!AJ$284</f>
        <v>625.31568929179389</v>
      </c>
      <c r="AK38" s="74">
        <f xml:space="preserve"> Debt!AK$284</f>
        <v>627.8761384306531</v>
      </c>
      <c r="AL38" s="74">
        <f xml:space="preserve"> Debt!AL$284</f>
        <v>628.96598025740946</v>
      </c>
      <c r="AM38" s="74">
        <f xml:space="preserve"> Debt!AM$284</f>
        <v>630.63024150284809</v>
      </c>
      <c r="AN38" s="74">
        <f xml:space="preserve"> Debt!AN$284</f>
        <v>633.92450699427525</v>
      </c>
      <c r="AO38" s="74">
        <f xml:space="preserve"> Debt!AO$284</f>
        <v>637.00867529817344</v>
      </c>
      <c r="AP38" s="74">
        <f xml:space="preserve"> Debt!AP$284</f>
        <v>638.37376789016116</v>
      </c>
      <c r="AQ38" s="74">
        <f xml:space="preserve"> Debt!AQ$284</f>
        <v>640.31509753975081</v>
      </c>
      <c r="AR38" s="74">
        <f xml:space="preserve"> Debt!AR$284</f>
        <v>644.04708882309933</v>
      </c>
      <c r="AS38" s="74">
        <f xml:space="preserve"> Debt!AS$284</f>
        <v>647.25413012033334</v>
      </c>
      <c r="AT38" s="74">
        <f xml:space="preserve"> Debt!AT$284</f>
        <v>648.91574119487632</v>
      </c>
      <c r="AU38" s="74">
        <f xml:space="preserve"> Debt!AU$284</f>
        <v>651.15578562486439</v>
      </c>
      <c r="AV38" s="74">
        <f xml:space="preserve"> Debt!AV$284</f>
        <v>655.18333308268336</v>
      </c>
      <c r="AW38" s="74">
        <f xml:space="preserve"> Debt!AW$284</f>
        <v>658.69521358285442</v>
      </c>
      <c r="AX38" s="74">
        <f xml:space="preserve"> Debt!AX$284</f>
        <v>660.67496093314583</v>
      </c>
      <c r="AY38" s="74">
        <f xml:space="preserve"> Debt!AY$284</f>
        <v>663.235726576155</v>
      </c>
      <c r="AZ38" s="74">
        <f xml:space="preserve"> Debt!AZ$284</f>
        <v>667.67994638283108</v>
      </c>
      <c r="BA38" s="74">
        <f xml:space="preserve"> Debt!BA$284</f>
        <v>671.42329036415288</v>
      </c>
      <c r="BB38" s="74">
        <f xml:space="preserve"> Debt!BB$284</f>
        <v>673.7448554965971</v>
      </c>
      <c r="BC38" s="74">
        <f xml:space="preserve"> Debt!BC$284</f>
        <v>676.65044689000877</v>
      </c>
      <c r="BD38" s="74">
        <f xml:space="preserve"> Debt!BD$284</f>
        <v>681.18154793244821</v>
      </c>
      <c r="BE38" s="74">
        <f xml:space="preserve"> Debt!BE$284</f>
        <v>685.5290470991149</v>
      </c>
      <c r="BF38" s="74">
        <f xml:space="preserve"> Debt!BF$284</f>
        <v>688.21743191032294</v>
      </c>
      <c r="BG38" s="74">
        <f xml:space="preserve"> Debt!BG$284</f>
        <v>691.49329766099322</v>
      </c>
      <c r="BH38" s="74">
        <f xml:space="preserve"> Debt!BH$284</f>
        <v>696.55115262534468</v>
      </c>
      <c r="BI38" s="74">
        <f xml:space="preserve"> Debt!BI$284</f>
        <v>701.12434908091052</v>
      </c>
      <c r="BJ38" s="74">
        <f xml:space="preserve"> Debt!BJ$284</f>
        <v>704.20763184880195</v>
      </c>
      <c r="BK38" s="74">
        <f xml:space="preserve"> Debt!BK$284</f>
        <v>707.88234201843568</v>
      </c>
      <c r="BL38" s="74">
        <f xml:space="preserve"> Debt!BL$284</f>
        <v>702.29242733025376</v>
      </c>
      <c r="BM38" s="74">
        <f xml:space="preserve"> Debt!BM$284</f>
        <v>695.10660519261751</v>
      </c>
      <c r="BN38" s="74">
        <f xml:space="preserve"> Debt!BN$284</f>
        <v>683.66355807990908</v>
      </c>
      <c r="BO38" s="74">
        <f xml:space="preserve"> Debt!BO$284</f>
        <v>673.43263628357886</v>
      </c>
      <c r="BP38" s="74">
        <f xml:space="preserve"> Debt!BP$284</f>
        <v>656.49962412801096</v>
      </c>
      <c r="BQ38" s="74">
        <f xml:space="preserve"> Debt!BQ$284</f>
        <v>636.85472865594716</v>
      </c>
      <c r="BR38" s="74">
        <f xml:space="preserve"> Debt!BR$284</f>
        <v>610.18578036409531</v>
      </c>
      <c r="BS38" s="74">
        <f xml:space="preserve"> Debt!BS$284</f>
        <v>585.33255524328627</v>
      </c>
      <c r="BT38" s="74">
        <f xml:space="preserve"> Debt!BT$284</f>
        <v>567.11440477985184</v>
      </c>
      <c r="BU38" s="74">
        <f xml:space="preserve"> Debt!BU$284</f>
        <v>546.67201681485403</v>
      </c>
      <c r="BV38" s="74">
        <f xml:space="preserve"> Debt!BV$284</f>
        <v>518.97920704613216</v>
      </c>
      <c r="BW38" s="74">
        <f xml:space="preserve"> Debt!BW$284</f>
        <v>493.07153992952215</v>
      </c>
      <c r="BX38" s="74">
        <f xml:space="preserve"> Debt!BX$284</f>
        <v>473.99373184551791</v>
      </c>
      <c r="BY38" s="74">
        <f xml:space="preserve"> Debt!BY$284</f>
        <v>452.20467466520785</v>
      </c>
      <c r="BZ38" s="74">
        <f xml:space="preserve"> Debt!BZ$284</f>
        <v>423.42028804134503</v>
      </c>
      <c r="CA38" s="74">
        <f xml:space="preserve"> Debt!CA$284</f>
        <v>396.38930574145377</v>
      </c>
      <c r="CB38" s="74">
        <f xml:space="preserve"> Debt!CB$284</f>
        <v>376.13524699095171</v>
      </c>
      <c r="CC38" s="74">
        <f xml:space="preserve"> Debt!CC$284</f>
        <v>353.16814059431607</v>
      </c>
      <c r="CD38" s="74">
        <f xml:space="preserve"> Debt!CD$284</f>
        <v>323.21796393948102</v>
      </c>
      <c r="CE38" s="74">
        <f xml:space="preserve"> Debt!CE$284</f>
        <v>294.98818691528118</v>
      </c>
      <c r="CF38" s="74">
        <f xml:space="preserve"> Debt!CF$284</f>
        <v>273.48189677624106</v>
      </c>
      <c r="CG38" s="74">
        <f xml:space="preserve"> Debt!CG$284</f>
        <v>249.25979201535336</v>
      </c>
      <c r="CH38" s="74">
        <f xml:space="preserve"> Debt!CH$284</f>
        <v>218.0653652508602</v>
      </c>
      <c r="CI38" s="74">
        <f xml:space="preserve"> Debt!CI$284</f>
        <v>188.55698872914255</v>
      </c>
      <c r="CJ38" s="74">
        <f xml:space="preserve"> Debt!CJ$284</f>
        <v>165.48240134592217</v>
      </c>
      <c r="CK38" s="74">
        <f xml:space="preserve"> Debt!CK$284</f>
        <v>140.15402383459633</v>
      </c>
      <c r="CL38" s="74">
        <f xml:space="preserve"> Debt!CL$284</f>
        <v>107.63139546113433</v>
      </c>
      <c r="CM38" s="74">
        <f xml:space="preserve"> Debt!CM$284</f>
        <v>76.759026148411806</v>
      </c>
      <c r="CN38" s="74">
        <f xml:space="preserve"> Debt!CN$284</f>
        <v>52.793870248163898</v>
      </c>
      <c r="CO38" s="74">
        <f xml:space="preserve"> Debt!CO$284</f>
        <v>31.981264242854607</v>
      </c>
      <c r="CP38" s="74">
        <f xml:space="preserve"> Debt!CP$284</f>
        <v>4.763665698984604</v>
      </c>
      <c r="CQ38" s="74">
        <f xml:space="preserve"> Debt!CQ$284</f>
        <v>0</v>
      </c>
      <c r="CR38" s="74">
        <f xml:space="preserve"> Debt!CR$284</f>
        <v>0</v>
      </c>
      <c r="CS38" s="74">
        <f xml:space="preserve"> Debt!CS$284</f>
        <v>0</v>
      </c>
      <c r="CT38" s="74">
        <f xml:space="preserve"> Debt!CT$284</f>
        <v>0</v>
      </c>
      <c r="CU38" s="74">
        <f xml:space="preserve"> Debt!CU$284</f>
        <v>0</v>
      </c>
      <c r="CV38" s="74">
        <f xml:space="preserve"> Debt!CV$284</f>
        <v>0</v>
      </c>
      <c r="CW38" s="74">
        <f xml:space="preserve"> Debt!CW$284</f>
        <v>0</v>
      </c>
      <c r="CX38" s="74">
        <f xml:space="preserve"> Debt!CX$284</f>
        <v>0</v>
      </c>
      <c r="CY38" s="74">
        <f xml:space="preserve"> Debt!CY$284</f>
        <v>0</v>
      </c>
      <c r="CZ38" s="74">
        <f xml:space="preserve"> Debt!CZ$284</f>
        <v>0</v>
      </c>
      <c r="DA38" s="74">
        <f xml:space="preserve"> Debt!DA$284</f>
        <v>0</v>
      </c>
      <c r="DB38" s="74">
        <f xml:space="preserve"> Debt!DB$284</f>
        <v>0</v>
      </c>
      <c r="DC38" s="74">
        <f xml:space="preserve"> Debt!DC$284</f>
        <v>0</v>
      </c>
      <c r="DD38" s="74">
        <f xml:space="preserve"> Debt!DD$284</f>
        <v>0</v>
      </c>
      <c r="DE38" s="74">
        <f xml:space="preserve"> Debt!DE$284</f>
        <v>0</v>
      </c>
      <c r="DF38" s="74">
        <f xml:space="preserve"> Debt!DF$284</f>
        <v>0</v>
      </c>
      <c r="DG38" s="74">
        <f xml:space="preserve"> Debt!DG$284</f>
        <v>0</v>
      </c>
      <c r="DH38" s="74">
        <f xml:space="preserve"> Debt!DH$284</f>
        <v>0</v>
      </c>
      <c r="DI38" s="74">
        <f xml:space="preserve"> Debt!DI$284</f>
        <v>0</v>
      </c>
      <c r="DJ38" s="74">
        <f xml:space="preserve"> Debt!DJ$284</f>
        <v>0</v>
      </c>
      <c r="DK38" s="74">
        <f xml:space="preserve"> Debt!DK$284</f>
        <v>0</v>
      </c>
      <c r="DL38" s="74">
        <f xml:space="preserve"> Debt!DL$284</f>
        <v>0</v>
      </c>
      <c r="DM38" s="74">
        <f xml:space="preserve"> Debt!DM$284</f>
        <v>0</v>
      </c>
      <c r="DN38" s="74">
        <f xml:space="preserve"> Debt!DN$284</f>
        <v>0</v>
      </c>
      <c r="DO38" s="74">
        <f xml:space="preserve"> Debt!DO$284</f>
        <v>0</v>
      </c>
      <c r="DP38" s="74">
        <f xml:space="preserve"> Debt!DP$284</f>
        <v>0</v>
      </c>
      <c r="DQ38" s="74">
        <f xml:space="preserve"> Debt!DQ$284</f>
        <v>0</v>
      </c>
      <c r="DR38" s="74">
        <f xml:space="preserve"> Debt!DR$284</f>
        <v>0</v>
      </c>
      <c r="DS38" s="74">
        <f xml:space="preserve"> Debt!DS$284</f>
        <v>0</v>
      </c>
      <c r="DT38" s="74">
        <f xml:space="preserve"> Debt!DT$284</f>
        <v>0</v>
      </c>
      <c r="DU38" s="74">
        <f xml:space="preserve"> Debt!DU$284</f>
        <v>0</v>
      </c>
      <c r="DV38" s="74">
        <f xml:space="preserve"> Debt!DV$284</f>
        <v>0</v>
      </c>
      <c r="DW38" s="74">
        <f xml:space="preserve"> Debt!DW$284</f>
        <v>0</v>
      </c>
      <c r="DX38" s="74">
        <f xml:space="preserve"> Debt!DX$284</f>
        <v>0</v>
      </c>
      <c r="DY38" s="74">
        <f xml:space="preserve"> Debt!DY$284</f>
        <v>0</v>
      </c>
      <c r="DZ38" s="74">
        <f xml:space="preserve"> Debt!DZ$284</f>
        <v>0</v>
      </c>
      <c r="EA38" s="74">
        <f xml:space="preserve"> Debt!EA$284</f>
        <v>0</v>
      </c>
      <c r="EB38" s="74">
        <f xml:space="preserve"> Debt!EB$284</f>
        <v>0</v>
      </c>
      <c r="EC38" s="74">
        <f xml:space="preserve"> Debt!EC$284</f>
        <v>0</v>
      </c>
      <c r="ED38" s="74">
        <f xml:space="preserve"> Debt!ED$284</f>
        <v>0</v>
      </c>
      <c r="EE38" s="74">
        <f xml:space="preserve"> Debt!EE$284</f>
        <v>0</v>
      </c>
      <c r="EF38" s="74">
        <f xml:space="preserve"> Debt!EF$284</f>
        <v>0</v>
      </c>
      <c r="EG38" s="74">
        <f xml:space="preserve"> Debt!EG$284</f>
        <v>0</v>
      </c>
      <c r="EH38" s="74">
        <f xml:space="preserve"> Debt!EH$284</f>
        <v>0</v>
      </c>
      <c r="EI38" s="74">
        <f xml:space="preserve"> Debt!EI$284</f>
        <v>0</v>
      </c>
      <c r="EJ38" s="74">
        <f xml:space="preserve"> Debt!EJ$284</f>
        <v>0</v>
      </c>
      <c r="EK38" s="74">
        <f xml:space="preserve"> Debt!EK$284</f>
        <v>0</v>
      </c>
      <c r="EL38" s="74">
        <f xml:space="preserve"> Debt!EL$284</f>
        <v>0</v>
      </c>
      <c r="EM38" s="74">
        <f xml:space="preserve"> Debt!EM$284</f>
        <v>0</v>
      </c>
      <c r="EN38" s="74">
        <f xml:space="preserve"> Debt!EN$284</f>
        <v>0</v>
      </c>
      <c r="EO38" s="74">
        <f xml:space="preserve"> Debt!EO$284</f>
        <v>0</v>
      </c>
      <c r="EP38" s="74">
        <f xml:space="preserve"> Debt!EP$284</f>
        <v>0</v>
      </c>
      <c r="EQ38" s="74">
        <f xml:space="preserve"> Debt!EQ$284</f>
        <v>0</v>
      </c>
      <c r="ER38" s="74">
        <f xml:space="preserve"> Debt!ER$284</f>
        <v>0</v>
      </c>
      <c r="ES38" s="74">
        <f xml:space="preserve"> Debt!ES$284</f>
        <v>0</v>
      </c>
      <c r="ET38" s="74">
        <f xml:space="preserve"> Debt!ET$284</f>
        <v>0</v>
      </c>
      <c r="EU38" s="74">
        <f xml:space="preserve"> Debt!EU$284</f>
        <v>0</v>
      </c>
      <c r="EV38" s="74">
        <f xml:space="preserve"> Debt!EV$284</f>
        <v>0</v>
      </c>
      <c r="EW38" s="74">
        <f xml:space="preserve"> Debt!EW$284</f>
        <v>0</v>
      </c>
      <c r="EX38" s="74">
        <f xml:space="preserve"> Debt!EX$284</f>
        <v>0</v>
      </c>
      <c r="EY38" s="74">
        <f xml:space="preserve"> Debt!EY$284</f>
        <v>0</v>
      </c>
      <c r="EZ38" s="74">
        <f xml:space="preserve"> Debt!EZ$284</f>
        <v>0</v>
      </c>
      <c r="FA38" s="74">
        <f xml:space="preserve"> Debt!FA$284</f>
        <v>0</v>
      </c>
      <c r="FB38" s="74">
        <f xml:space="preserve"> Debt!FB$284</f>
        <v>0</v>
      </c>
      <c r="FC38" s="74">
        <f xml:space="preserve"> Debt!FC$284</f>
        <v>0</v>
      </c>
      <c r="FD38" s="74">
        <f xml:space="preserve"> Debt!FD$284</f>
        <v>0</v>
      </c>
      <c r="FE38" s="74">
        <f xml:space="preserve"> Debt!FE$284</f>
        <v>0</v>
      </c>
      <c r="FF38" s="74">
        <f xml:space="preserve"> Debt!FF$284</f>
        <v>0</v>
      </c>
      <c r="FG38" s="74">
        <f xml:space="preserve"> Debt!FG$284</f>
        <v>0</v>
      </c>
      <c r="FH38" s="74">
        <f xml:space="preserve"> Debt!FH$284</f>
        <v>0</v>
      </c>
      <c r="FI38" s="74">
        <f xml:space="preserve"> Debt!FI$284</f>
        <v>0</v>
      </c>
      <c r="FJ38" s="74">
        <f xml:space="preserve"> Debt!FJ$284</f>
        <v>0</v>
      </c>
      <c r="FK38" s="74">
        <f xml:space="preserve"> Debt!FK$284</f>
        <v>0</v>
      </c>
      <c r="FL38" s="74">
        <f xml:space="preserve"> Debt!FL$284</f>
        <v>0</v>
      </c>
      <c r="FM38" s="74">
        <f xml:space="preserve"> Debt!FM$284</f>
        <v>0</v>
      </c>
      <c r="FN38" s="74">
        <f xml:space="preserve"> Debt!FN$284</f>
        <v>0</v>
      </c>
      <c r="FO38" s="74">
        <f xml:space="preserve"> Debt!FO$284</f>
        <v>0</v>
      </c>
      <c r="FP38" s="74">
        <f xml:space="preserve"> Debt!FP$284</f>
        <v>0</v>
      </c>
      <c r="FQ38" s="74">
        <f xml:space="preserve"> Debt!FQ$284</f>
        <v>0</v>
      </c>
      <c r="FR38" s="74">
        <f xml:space="preserve"> Debt!FR$284</f>
        <v>0</v>
      </c>
      <c r="FS38" s="74">
        <f xml:space="preserve"> Debt!FS$284</f>
        <v>0</v>
      </c>
      <c r="FT38" s="74">
        <f xml:space="preserve"> Debt!FT$284</f>
        <v>0</v>
      </c>
      <c r="FU38" s="74">
        <f xml:space="preserve"> Debt!FU$284</f>
        <v>0</v>
      </c>
      <c r="FV38" s="74">
        <f xml:space="preserve"> Debt!FV$284</f>
        <v>0</v>
      </c>
      <c r="FW38" s="74">
        <f xml:space="preserve"> Debt!FW$284</f>
        <v>0</v>
      </c>
      <c r="FX38" s="74">
        <f xml:space="preserve"> Debt!FX$284</f>
        <v>0</v>
      </c>
      <c r="FY38" s="74">
        <f xml:space="preserve"> Debt!FY$284</f>
        <v>0</v>
      </c>
      <c r="FZ38" s="74">
        <f xml:space="preserve"> Debt!FZ$284</f>
        <v>0</v>
      </c>
      <c r="GA38" s="74">
        <f xml:space="preserve"> Debt!GA$284</f>
        <v>0</v>
      </c>
      <c r="GB38" s="74">
        <f xml:space="preserve"> Debt!GB$284</f>
        <v>0</v>
      </c>
      <c r="GC38" s="74">
        <f xml:space="preserve"> Debt!GC$284</f>
        <v>0</v>
      </c>
      <c r="GD38" s="74">
        <f xml:space="preserve"> Debt!GD$284</f>
        <v>0</v>
      </c>
      <c r="GE38" s="74">
        <f xml:space="preserve"> Debt!GE$284</f>
        <v>0</v>
      </c>
      <c r="GF38" s="74">
        <f xml:space="preserve"> Debt!GF$284</f>
        <v>0</v>
      </c>
      <c r="GG38" s="74">
        <f xml:space="preserve"> Debt!GG$284</f>
        <v>0</v>
      </c>
      <c r="GH38" s="74">
        <f xml:space="preserve"> Debt!GH$284</f>
        <v>0</v>
      </c>
      <c r="GI38" s="74">
        <f xml:space="preserve"> Debt!GI$284</f>
        <v>0</v>
      </c>
      <c r="GJ38" s="74">
        <f xml:space="preserve"> Debt!GJ$284</f>
        <v>0</v>
      </c>
    </row>
    <row r="39" spans="1:192" x14ac:dyDescent="0.25">
      <c r="E39" s="598" t="s">
        <v>218</v>
      </c>
      <c r="F39" s="598"/>
      <c r="G39" s="598" t="str">
        <f xml:space="preserve"> SMU</f>
        <v>$ 000s</v>
      </c>
      <c r="H39" s="598">
        <f xml:space="preserve"> SUM(J39:GJ39)</f>
        <v>63756.998390437155</v>
      </c>
      <c r="I39" s="244"/>
      <c r="J39" s="598">
        <f t="shared" ref="J39:AO39" si="33">SUM(J36:J38)</f>
        <v>0</v>
      </c>
      <c r="K39" s="598">
        <f t="shared" si="33"/>
        <v>0</v>
      </c>
      <c r="L39" s="598">
        <f t="shared" si="33"/>
        <v>0</v>
      </c>
      <c r="M39" s="598">
        <f t="shared" si="33"/>
        <v>0</v>
      </c>
      <c r="N39" s="598">
        <f t="shared" si="33"/>
        <v>0</v>
      </c>
      <c r="O39" s="598">
        <f t="shared" si="33"/>
        <v>0</v>
      </c>
      <c r="P39" s="598">
        <f t="shared" si="33"/>
        <v>0</v>
      </c>
      <c r="Q39" s="598">
        <f t="shared" si="33"/>
        <v>0</v>
      </c>
      <c r="R39" s="598">
        <f t="shared" si="33"/>
        <v>0</v>
      </c>
      <c r="S39" s="598">
        <f t="shared" si="33"/>
        <v>1438.5163679665993</v>
      </c>
      <c r="T39" s="598">
        <f t="shared" si="33"/>
        <v>1440.929013786631</v>
      </c>
      <c r="U39" s="598">
        <f t="shared" si="33"/>
        <v>1439.5648189244553</v>
      </c>
      <c r="V39" s="598">
        <f t="shared" si="33"/>
        <v>1422.452541611171</v>
      </c>
      <c r="W39" s="598">
        <f t="shared" si="33"/>
        <v>1398.5380555670081</v>
      </c>
      <c r="X39" s="598">
        <f t="shared" si="33"/>
        <v>1389.9498854096407</v>
      </c>
      <c r="Y39" s="598">
        <f t="shared" si="33"/>
        <v>1388.0655613989038</v>
      </c>
      <c r="Z39" s="598">
        <f t="shared" si="33"/>
        <v>1370.5413363516673</v>
      </c>
      <c r="AA39" s="598">
        <f t="shared" si="33"/>
        <v>1338.8125054525062</v>
      </c>
      <c r="AB39" s="598">
        <f t="shared" si="33"/>
        <v>1338.246247715032</v>
      </c>
      <c r="AC39" s="598">
        <f t="shared" si="33"/>
        <v>1334.9867457296086</v>
      </c>
      <c r="AD39" s="598">
        <f t="shared" si="33"/>
        <v>1317.0784620932147</v>
      </c>
      <c r="AE39" s="598">
        <f t="shared" si="33"/>
        <v>1286.2592966190552</v>
      </c>
      <c r="AF39" s="598">
        <f t="shared" si="33"/>
        <v>1284.6158225973127</v>
      </c>
      <c r="AG39" s="598">
        <f t="shared" si="33"/>
        <v>1280.1913674720238</v>
      </c>
      <c r="AH39" s="598">
        <f t="shared" si="33"/>
        <v>1261.8803436121227</v>
      </c>
      <c r="AI39" s="598">
        <f t="shared" si="33"/>
        <v>1231.960472468174</v>
      </c>
      <c r="AJ39" s="598">
        <f t="shared" si="33"/>
        <v>1229.2325385420827</v>
      </c>
      <c r="AK39" s="598">
        <f t="shared" si="33"/>
        <v>1223.5769812395331</v>
      </c>
      <c r="AL39" s="598">
        <f t="shared" si="33"/>
        <v>1204.8277352586033</v>
      </c>
      <c r="AM39" s="598">
        <f t="shared" si="33"/>
        <v>1181.9678985964733</v>
      </c>
      <c r="AN39" s="598">
        <f t="shared" si="33"/>
        <v>1171.6767381657569</v>
      </c>
      <c r="AO39" s="598">
        <f t="shared" si="33"/>
        <v>1165.2897973684435</v>
      </c>
      <c r="AP39" s="598">
        <f t="shared" ref="AP39:BU39" si="34">SUM(AP36:AP38)</f>
        <v>1146.0490347053596</v>
      </c>
      <c r="AQ39" s="598">
        <f t="shared" si="34"/>
        <v>1118.1013067532058</v>
      </c>
      <c r="AR39" s="598">
        <f t="shared" si="34"/>
        <v>1112.8537485834067</v>
      </c>
      <c r="AS39" s="598">
        <f t="shared" si="34"/>
        <v>1104.8739613335497</v>
      </c>
      <c r="AT39" s="598">
        <f t="shared" si="34"/>
        <v>1085.1601418716082</v>
      </c>
      <c r="AU39" s="598">
        <f t="shared" si="34"/>
        <v>1058.2739406650981</v>
      </c>
      <c r="AV39" s="598">
        <f t="shared" si="34"/>
        <v>1051.7274912238163</v>
      </c>
      <c r="AW39" s="598">
        <f t="shared" si="34"/>
        <v>1042.4102085955917</v>
      </c>
      <c r="AX39" s="598">
        <f t="shared" si="34"/>
        <v>1022.1834930051</v>
      </c>
      <c r="AY39" s="598">
        <f t="shared" si="34"/>
        <v>996.41948170218802</v>
      </c>
      <c r="AZ39" s="598">
        <f t="shared" si="34"/>
        <v>988.60057734749455</v>
      </c>
      <c r="BA39" s="598">
        <f t="shared" si="34"/>
        <v>977.7581652663207</v>
      </c>
      <c r="BB39" s="598">
        <f t="shared" si="34"/>
        <v>956.95329752714099</v>
      </c>
      <c r="BC39" s="598">
        <f t="shared" si="34"/>
        <v>935.15586607720707</v>
      </c>
      <c r="BD39" s="598">
        <f t="shared" si="34"/>
        <v>922.68285951142843</v>
      </c>
      <c r="BE39" s="598">
        <f t="shared" si="34"/>
        <v>910.81345795866503</v>
      </c>
      <c r="BF39" s="598">
        <f t="shared" si="34"/>
        <v>889.42190111710806</v>
      </c>
      <c r="BG39" s="598">
        <f t="shared" si="34"/>
        <v>865.98740386829888</v>
      </c>
      <c r="BH39" s="598">
        <f t="shared" si="34"/>
        <v>855.1361345232333</v>
      </c>
      <c r="BI39" s="598">
        <f t="shared" si="34"/>
        <v>841.4093503116635</v>
      </c>
      <c r="BJ39" s="598">
        <f t="shared" si="34"/>
        <v>819.40870043185623</v>
      </c>
      <c r="BK39" s="598">
        <f t="shared" si="34"/>
        <v>797.22985931951189</v>
      </c>
      <c r="BL39" s="598">
        <f t="shared" si="34"/>
        <v>773.74651288988184</v>
      </c>
      <c r="BM39" s="598">
        <f t="shared" si="34"/>
        <v>746.24277992749569</v>
      </c>
      <c r="BN39" s="598">
        <f t="shared" si="34"/>
        <v>708.637950510672</v>
      </c>
      <c r="BO39" s="598">
        <f t="shared" si="34"/>
        <v>673.43271762966788</v>
      </c>
      <c r="BP39" s="598">
        <f t="shared" si="34"/>
        <v>656.49970638897469</v>
      </c>
      <c r="BQ39" s="598">
        <f t="shared" si="34"/>
        <v>636.85481183016952</v>
      </c>
      <c r="BR39" s="598">
        <f t="shared" si="34"/>
        <v>610.18586355026468</v>
      </c>
      <c r="BS39" s="598">
        <f t="shared" si="34"/>
        <v>585.33263753549954</v>
      </c>
      <c r="BT39" s="598">
        <f t="shared" si="34"/>
        <v>567.11448708283183</v>
      </c>
      <c r="BU39" s="598">
        <f t="shared" si="34"/>
        <v>546.67210003792604</v>
      </c>
      <c r="BV39" s="598">
        <f t="shared" ref="BV39:DA39" si="35">SUM(BV36:BV38)</f>
        <v>518.9792902816821</v>
      </c>
      <c r="BW39" s="598">
        <f t="shared" si="35"/>
        <v>493.07162137456288</v>
      </c>
      <c r="BX39" s="598">
        <f t="shared" si="35"/>
        <v>473.99381421336045</v>
      </c>
      <c r="BY39" s="598">
        <f t="shared" si="35"/>
        <v>452.20475795624463</v>
      </c>
      <c r="BZ39" s="598">
        <f t="shared" si="35"/>
        <v>423.42037134751456</v>
      </c>
      <c r="CA39" s="598">
        <f t="shared" si="35"/>
        <v>396.38938725116373</v>
      </c>
      <c r="CB39" s="598">
        <f t="shared" si="35"/>
        <v>376.1353294236568</v>
      </c>
      <c r="CC39" s="598">
        <f t="shared" si="35"/>
        <v>353.16822394721135</v>
      </c>
      <c r="CD39" s="598">
        <f t="shared" si="35"/>
        <v>323.21804730565066</v>
      </c>
      <c r="CE39" s="598">
        <f t="shared" si="35"/>
        <v>294.988268484466</v>
      </c>
      <c r="CF39" s="598">
        <f t="shared" si="35"/>
        <v>273.48197926461768</v>
      </c>
      <c r="CG39" s="598">
        <f t="shared" si="35"/>
        <v>249.25987542267353</v>
      </c>
      <c r="CH39" s="598">
        <f t="shared" si="35"/>
        <v>218.06544867118924</v>
      </c>
      <c r="CI39" s="598">
        <f t="shared" si="35"/>
        <v>188.55707125533377</v>
      </c>
      <c r="CJ39" s="598">
        <f t="shared" si="35"/>
        <v>165.48248388209223</v>
      </c>
      <c r="CK39" s="598">
        <f t="shared" si="35"/>
        <v>140.15410729474846</v>
      </c>
      <c r="CL39" s="598">
        <f t="shared" si="35"/>
        <v>107.63147893270241</v>
      </c>
      <c r="CM39" s="598">
        <f t="shared" si="35"/>
        <v>76.75910781940523</v>
      </c>
      <c r="CN39" s="598">
        <f t="shared" si="35"/>
        <v>52.793952844469707</v>
      </c>
      <c r="CO39" s="598">
        <f t="shared" si="35"/>
        <v>31.981347761679409</v>
      </c>
      <c r="CP39" s="598">
        <f t="shared" si="35"/>
        <v>4.7637492273669455</v>
      </c>
      <c r="CQ39" s="598">
        <f t="shared" si="35"/>
        <v>8.1729689181921089E-5</v>
      </c>
      <c r="CR39" s="598">
        <f t="shared" si="35"/>
        <v>8.2650926913450294E-5</v>
      </c>
      <c r="CS39" s="598">
        <f t="shared" si="35"/>
        <v>8.3572718705242976E-5</v>
      </c>
      <c r="CT39" s="598">
        <f t="shared" si="35"/>
        <v>8.3584665629674282E-5</v>
      </c>
      <c r="CU39" s="598">
        <f t="shared" si="35"/>
        <v>8.1777476879646394E-5</v>
      </c>
      <c r="CV39" s="598">
        <f t="shared" si="35"/>
        <v>8.270134639742712E-5</v>
      </c>
      <c r="CW39" s="598">
        <f t="shared" si="35"/>
        <v>8.3624223223902468E-5</v>
      </c>
      <c r="CX39" s="598">
        <f t="shared" si="35"/>
        <v>8.3641479892525479E-5</v>
      </c>
      <c r="CY39" s="598">
        <f t="shared" si="35"/>
        <v>8.2748877265134438E-5</v>
      </c>
      <c r="CZ39" s="598">
        <f t="shared" si="35"/>
        <v>8.2767259368667645E-5</v>
      </c>
      <c r="DA39" s="598">
        <f t="shared" si="35"/>
        <v>8.3695373796071221E-5</v>
      </c>
      <c r="DB39" s="598">
        <f t="shared" ref="DB39:EG39" si="36">SUM(DB36:DB38)</f>
        <v>8.3705462310035454E-5</v>
      </c>
      <c r="DC39" s="598">
        <f t="shared" si="36"/>
        <v>8.1896946123959604E-5</v>
      </c>
      <c r="DD39" s="598">
        <f t="shared" si="36"/>
        <v>8.2822930882225403E-5</v>
      </c>
      <c r="DE39" s="598">
        <f t="shared" si="36"/>
        <v>8.3745019904263586E-5</v>
      </c>
      <c r="DF39" s="598">
        <f t="shared" si="36"/>
        <v>8.3758825239161992E-5</v>
      </c>
      <c r="DG39" s="598">
        <f t="shared" si="36"/>
        <v>8.1956421030367714E-5</v>
      </c>
      <c r="DH39" s="598">
        <f t="shared" si="36"/>
        <v>8.2883329222405982E-5</v>
      </c>
      <c r="DI39" s="598">
        <f t="shared" si="36"/>
        <v>8.3805285500839375E-5</v>
      </c>
      <c r="DJ39" s="598">
        <f t="shared" si="36"/>
        <v>8.3824666067139095E-5</v>
      </c>
      <c r="DK39" s="598">
        <f t="shared" si="36"/>
        <v>8.201797366276387E-5</v>
      </c>
      <c r="DL39" s="598">
        <f t="shared" si="36"/>
        <v>8.2939263337442781E-5</v>
      </c>
      <c r="DM39" s="598">
        <f t="shared" si="36"/>
        <v>8.3869267918349337E-5</v>
      </c>
      <c r="DN39" s="598">
        <f t="shared" si="36"/>
        <v>8.3879887406732747E-5</v>
      </c>
      <c r="DO39" s="598">
        <f t="shared" si="36"/>
        <v>8.2978390957820633E-5</v>
      </c>
      <c r="DP39" s="598">
        <f t="shared" si="36"/>
        <v>8.2997560865790977E-5</v>
      </c>
      <c r="DQ39" s="598">
        <f t="shared" si="36"/>
        <v>8.3921568898637574E-5</v>
      </c>
      <c r="DR39" s="598">
        <f t="shared" si="36"/>
        <v>8.3940949464937281E-5</v>
      </c>
      <c r="DS39" s="598">
        <f t="shared" si="36"/>
        <v>8.2127313992885303E-5</v>
      </c>
      <c r="DT39" s="598">
        <f t="shared" si="36"/>
        <v>8.3058484408929639E-5</v>
      </c>
      <c r="DU39" s="598">
        <f t="shared" si="36"/>
        <v>8.3986082290566727E-5</v>
      </c>
      <c r="DV39" s="598">
        <f t="shared" si="36"/>
        <v>8.3996967266159692E-5</v>
      </c>
      <c r="DW39" s="598">
        <f t="shared" si="36"/>
        <v>8.21862694677964E-5</v>
      </c>
      <c r="DX39" s="598">
        <f t="shared" si="36"/>
        <v>8.3116256734319752E-5</v>
      </c>
      <c r="DY39" s="598">
        <f t="shared" si="36"/>
        <v>8.4039179732483724E-5</v>
      </c>
      <c r="DZ39" s="598">
        <f t="shared" si="36"/>
        <v>8.4050330195286285E-5</v>
      </c>
      <c r="EA39" s="598">
        <f t="shared" si="36"/>
        <v>8.2240290343485865E-5</v>
      </c>
      <c r="EB39" s="598">
        <f t="shared" si="36"/>
        <v>8.3164050203506125E-5</v>
      </c>
      <c r="EC39" s="598">
        <f t="shared" si="36"/>
        <v>8.408988778951443E-5</v>
      </c>
      <c r="ED39" s="598">
        <f t="shared" si="36"/>
        <v>8.410926835581415E-5</v>
      </c>
      <c r="EE39" s="598">
        <f t="shared" si="36"/>
        <v>8.3208955056423005E-5</v>
      </c>
      <c r="EF39" s="598">
        <f t="shared" si="36"/>
        <v>8.3222872934812431E-5</v>
      </c>
      <c r="EG39" s="598">
        <f t="shared" si="36"/>
        <v>8.4155463130281937E-5</v>
      </c>
      <c r="EH39" s="598">
        <f t="shared" ref="EH39:FM39" si="37">SUM(EH36:EH38)</f>
        <v>8.416687908029408E-5</v>
      </c>
      <c r="EI39" s="598">
        <f t="shared" si="37"/>
        <v>8.2353266694086414E-5</v>
      </c>
      <c r="EJ39" s="598">
        <f t="shared" si="37"/>
        <v>8.3279857455765394E-5</v>
      </c>
      <c r="EK39" s="598">
        <f t="shared" si="37"/>
        <v>8.4213870316390612E-5</v>
      </c>
      <c r="EL39" s="598">
        <f t="shared" si="37"/>
        <v>8.4231126985013623E-5</v>
      </c>
      <c r="EM39" s="598">
        <f t="shared" si="37"/>
        <v>8.2409884727260952E-5</v>
      </c>
      <c r="EN39" s="598">
        <f t="shared" si="37"/>
        <v>8.3335528969323138E-5</v>
      </c>
      <c r="EO39" s="598">
        <f t="shared" si="37"/>
        <v>8.4263250937373395E-5</v>
      </c>
      <c r="EP39" s="598">
        <f t="shared" si="37"/>
        <v>8.4275463349014324E-5</v>
      </c>
      <c r="EQ39" s="598">
        <f t="shared" si="37"/>
        <v>8.2458711287980273E-5</v>
      </c>
      <c r="ER39" s="598">
        <f t="shared" si="37"/>
        <v>8.3389362272527553E-5</v>
      </c>
      <c r="ES39" s="598">
        <f t="shared" si="37"/>
        <v>8.432431299557793E-5</v>
      </c>
      <c r="ET39" s="598">
        <f t="shared" si="37"/>
        <v>8.4342366125829713E-5</v>
      </c>
      <c r="EU39" s="598">
        <f t="shared" si="37"/>
        <v>8.3442407771294858E-5</v>
      </c>
      <c r="EV39" s="598">
        <f t="shared" si="37"/>
        <v>8.3451598823061461E-5</v>
      </c>
      <c r="EW39" s="598">
        <f t="shared" si="37"/>
        <v>8.4379268847962013E-5</v>
      </c>
      <c r="EX39" s="598">
        <f t="shared" si="37"/>
        <v>8.4395994542165874E-5</v>
      </c>
      <c r="EY39" s="598">
        <f t="shared" si="37"/>
        <v>8.2577141669299466E-5</v>
      </c>
      <c r="EZ39" s="598">
        <f t="shared" si="37"/>
        <v>8.350832074253541E-5</v>
      </c>
      <c r="FA39" s="598">
        <f t="shared" si="37"/>
        <v>8.4438472495699461E-5</v>
      </c>
      <c r="FB39" s="598">
        <f t="shared" si="37"/>
        <v>8.4455994651532054E-5</v>
      </c>
      <c r="FC39" s="598">
        <f t="shared" si="37"/>
        <v>8.2631681976485933E-5</v>
      </c>
      <c r="FD39" s="598">
        <f t="shared" si="37"/>
        <v>8.3566618270883606E-5</v>
      </c>
      <c r="FE39" s="598">
        <f t="shared" si="37"/>
        <v>8.4500065528323186E-5</v>
      </c>
      <c r="FF39" s="598">
        <f t="shared" si="37"/>
        <v>8.4518118658574943E-5</v>
      </c>
      <c r="FG39" s="598">
        <f t="shared" si="37"/>
        <v>8.2695312334870132E-5</v>
      </c>
      <c r="FH39" s="598">
        <f t="shared" si="37"/>
        <v>8.3625966205148008E-5</v>
      </c>
      <c r="FI39" s="598">
        <f t="shared" si="37"/>
        <v>8.4556348816755179E-5</v>
      </c>
      <c r="FJ39" s="598">
        <f t="shared" si="37"/>
        <v>8.4576260357474049E-5</v>
      </c>
      <c r="FK39" s="598">
        <f t="shared" si="37"/>
        <v>8.3668245043274394E-5</v>
      </c>
      <c r="FL39" s="598">
        <f t="shared" si="37"/>
        <v>8.3685314139412368E-5</v>
      </c>
      <c r="FM39" s="598">
        <f t="shared" si="37"/>
        <v>8.4617676362169295E-5</v>
      </c>
      <c r="FN39" s="598">
        <f t="shared" ref="FN39:GJ39" si="38">SUM(FN36:FN38)</f>
        <v>8.4636525954049838E-5</v>
      </c>
      <c r="FO39" s="598">
        <f t="shared" si="38"/>
        <v>8.2813223284692325E-5</v>
      </c>
      <c r="FP39" s="598">
        <f t="shared" si="38"/>
        <v>8.3752802719527195E-5</v>
      </c>
      <c r="FQ39" s="598">
        <f t="shared" si="38"/>
        <v>8.4689092421547657E-5</v>
      </c>
      <c r="FR39" s="598">
        <f t="shared" si="38"/>
        <v>8.4703694218074823E-5</v>
      </c>
      <c r="FS39" s="598">
        <f t="shared" si="38"/>
        <v>8.2877632790322067E-5</v>
      </c>
      <c r="FT39" s="598">
        <f t="shared" si="38"/>
        <v>8.3817402683372501E-5</v>
      </c>
      <c r="FU39" s="598">
        <f t="shared" si="38"/>
        <v>8.4752012890219265E-5</v>
      </c>
      <c r="FV39" s="598">
        <f t="shared" si="38"/>
        <v>8.4765552737908089E-5</v>
      </c>
      <c r="FW39" s="598">
        <f t="shared" si="38"/>
        <v>8.2932952244754049E-5</v>
      </c>
      <c r="FX39" s="598">
        <f t="shared" si="38"/>
        <v>8.3870185580660751E-5</v>
      </c>
      <c r="FY39" s="598">
        <f t="shared" si="38"/>
        <v>8.480909264028003E-5</v>
      </c>
      <c r="FZ39" s="598">
        <f t="shared" si="38"/>
        <v>8.4819977615873009E-5</v>
      </c>
      <c r="GA39" s="598">
        <f t="shared" si="38"/>
        <v>8.3916140839493782E-5</v>
      </c>
      <c r="GB39" s="598">
        <f t="shared" si="38"/>
        <v>8.3926119695697536E-5</v>
      </c>
      <c r="GC39" s="598">
        <f t="shared" si="38"/>
        <v>8.4868296288017492E-5</v>
      </c>
      <c r="GD39" s="598">
        <f t="shared" si="38"/>
        <v>8.488608393105968E-5</v>
      </c>
      <c r="GE39" s="598">
        <f t="shared" si="38"/>
        <v>8.3053979783558328E-5</v>
      </c>
      <c r="GF39" s="598">
        <f t="shared" si="38"/>
        <v>8.3990719659542856E-5</v>
      </c>
      <c r="GG39" s="598">
        <f t="shared" si="38"/>
        <v>8.4924314089239916E-5</v>
      </c>
      <c r="GH39" s="598">
        <f t="shared" si="38"/>
        <v>8.4943960142749191E-5</v>
      </c>
      <c r="GI39" s="598">
        <f t="shared" si="38"/>
        <v>8.3116571278948512E-5</v>
      </c>
      <c r="GJ39" s="598">
        <f t="shared" si="38"/>
        <v>8.4056632630783381E-5</v>
      </c>
    </row>
    <row r="41" spans="1:192" x14ac:dyDescent="0.25">
      <c r="B41" s="15" t="s">
        <v>207</v>
      </c>
      <c r="C41" s="247"/>
    </row>
    <row r="42" spans="1:192" x14ac:dyDescent="0.25">
      <c r="E42" s="197" t="str">
        <f xml:space="preserve"> 'FS Qtr'!E$11</f>
        <v>EBITDA</v>
      </c>
      <c r="F42" s="197">
        <f xml:space="preserve"> 'FS Qtr'!F$11</f>
        <v>0</v>
      </c>
      <c r="G42" s="197" t="str">
        <f xml:space="preserve"> 'FS Qtr'!G$11</f>
        <v>$ 000s</v>
      </c>
      <c r="H42" s="197">
        <f xml:space="preserve"> 'FS Qtr'!H$11</f>
        <v>189006.39115754957</v>
      </c>
      <c r="I42" s="197">
        <f xml:space="preserve"> 'FS Qtr'!I$11</f>
        <v>0</v>
      </c>
      <c r="J42" s="197">
        <f xml:space="preserve"> 'FS Qtr'!J$11</f>
        <v>0</v>
      </c>
      <c r="K42" s="197">
        <f xml:space="preserve"> 'FS Qtr'!K$11</f>
        <v>0</v>
      </c>
      <c r="L42" s="197">
        <f xml:space="preserve"> 'FS Qtr'!L$11</f>
        <v>0</v>
      </c>
      <c r="M42" s="197">
        <f xml:space="preserve"> 'FS Qtr'!M$11</f>
        <v>0</v>
      </c>
      <c r="N42" s="197">
        <f xml:space="preserve"> 'FS Qtr'!N$11</f>
        <v>0</v>
      </c>
      <c r="O42" s="197">
        <f xml:space="preserve"> 'FS Qtr'!O$11</f>
        <v>0</v>
      </c>
      <c r="P42" s="197">
        <f xml:space="preserve"> 'FS Qtr'!P$11</f>
        <v>0</v>
      </c>
      <c r="Q42" s="197">
        <f xml:space="preserve"> 'FS Qtr'!Q$11</f>
        <v>0</v>
      </c>
      <c r="R42" s="197">
        <f xml:space="preserve"> 'FS Qtr'!R$11</f>
        <v>0</v>
      </c>
      <c r="S42" s="197">
        <f xml:space="preserve"> 'FS Qtr'!S$11</f>
        <v>1907.4201021722665</v>
      </c>
      <c r="T42" s="197">
        <f xml:space="preserve"> 'FS Qtr'!T$11</f>
        <v>2458.4542122302541</v>
      </c>
      <c r="U42" s="197">
        <f xml:space="preserve"> 'FS Qtr'!U$11</f>
        <v>2568.6610342418512</v>
      </c>
      <c r="V42" s="197">
        <f xml:space="preserve"> 'FS Qtr'!V$11</f>
        <v>2017.626924183864</v>
      </c>
      <c r="W42" s="197">
        <f xml:space="preserve"> 'FS Qtr'!W$11</f>
        <v>1882.4294143900695</v>
      </c>
      <c r="X42" s="197">
        <f xml:space="preserve"> 'FS Qtr'!X$11</f>
        <v>2430.7220612139381</v>
      </c>
      <c r="Y42" s="197">
        <f xml:space="preserve"> 'FS Qtr'!Y$11</f>
        <v>2540.3805905787121</v>
      </c>
      <c r="Z42" s="197">
        <f xml:space="preserve"> 'FS Qtr'!Z$11</f>
        <v>1992.0879437548435</v>
      </c>
      <c r="AA42" s="197">
        <f xml:space="preserve"> 'FS Qtr'!AA$11</f>
        <v>1857.1387758161925</v>
      </c>
      <c r="AB42" s="197">
        <f xml:space="preserve"> 'FS Qtr'!AB$11</f>
        <v>2402.7035985265093</v>
      </c>
      <c r="AC42" s="197">
        <f xml:space="preserve"> 'FS Qtr'!AC$11</f>
        <v>2511.8165630685735</v>
      </c>
      <c r="AD42" s="197">
        <f xml:space="preserve"> 'FS Qtr'!AD$11</f>
        <v>1966.2517403582567</v>
      </c>
      <c r="AE42" s="197">
        <f xml:space="preserve"> 'FS Qtr'!AE$11</f>
        <v>1831.6124021765208</v>
      </c>
      <c r="AF42" s="197">
        <f xml:space="preserve"> 'FS Qtr'!AF$11</f>
        <v>2374.4629720375324</v>
      </c>
      <c r="AG42" s="197">
        <f xml:space="preserve"> 'FS Qtr'!AG$11</f>
        <v>2483.0330860097356</v>
      </c>
      <c r="AH42" s="197">
        <f xml:space="preserve"> 'FS Qtr'!AH$11</f>
        <v>1940.1825161487232</v>
      </c>
      <c r="AI42" s="197">
        <f xml:space="preserve"> 'FS Qtr'!AI$11</f>
        <v>1805.8058534895642</v>
      </c>
      <c r="AJ42" s="197">
        <f xml:space="preserve"> 'FS Qtr'!AJ$11</f>
        <v>2345.9556742467903</v>
      </c>
      <c r="AK42" s="197">
        <f xml:space="preserve"> 'FS Qtr'!AK$11</f>
        <v>2453.985638398236</v>
      </c>
      <c r="AL42" s="197">
        <f xml:space="preserve"> 'FS Qtr'!AL$11</f>
        <v>1913.8358176410095</v>
      </c>
      <c r="AM42" s="197">
        <f xml:space="preserve"> 'FS Qtr'!AM$11</f>
        <v>1779.7103443627539</v>
      </c>
      <c r="AN42" s="197">
        <f xml:space="preserve"> 'FS Qtr'!AN$11</f>
        <v>2317.172852578899</v>
      </c>
      <c r="AO42" s="197">
        <f xml:space="preserve"> 'FS Qtr'!AO$11</f>
        <v>2424.6653542221279</v>
      </c>
      <c r="AP42" s="197">
        <f xml:space="preserve"> 'FS Qtr'!AP$11</f>
        <v>1887.2028460059828</v>
      </c>
      <c r="AQ42" s="197">
        <f xml:space="preserve"> 'FS Qtr'!AQ$11</f>
        <v>1753.2763033836941</v>
      </c>
      <c r="AR42" s="197">
        <f xml:space="preserve"> 'FS Qtr'!AR$11</f>
        <v>2288.0648687728935</v>
      </c>
      <c r="AS42" s="197">
        <f xml:space="preserve"> 'FS Qtr'!AS$11</f>
        <v>2395.0225818507333</v>
      </c>
      <c r="AT42" s="197">
        <f xml:space="preserve"> 'FS Qtr'!AT$11</f>
        <v>1860.2340164615343</v>
      </c>
      <c r="AU42" s="197">
        <f xml:space="preserve"> 'FS Qtr'!AU$11</f>
        <v>1726.574654408746</v>
      </c>
      <c r="AV42" s="197">
        <f xml:space="preserve"> 'FS Qtr'!AV$11</f>
        <v>2258.7025801691434</v>
      </c>
      <c r="AW42" s="197">
        <f xml:space="preserve"> 'FS Qtr'!AW$11</f>
        <v>2365.1281653212232</v>
      </c>
      <c r="AX42" s="197">
        <f xml:space="preserve"> 'FS Qtr'!AX$11</f>
        <v>1833.0002395608258</v>
      </c>
      <c r="AY42" s="197">
        <f xml:space="preserve"> 'FS Qtr'!AY$11</f>
        <v>1699.5563774261384</v>
      </c>
      <c r="AZ42" s="197">
        <f xml:space="preserve"> 'FS Qtr'!AZ$11</f>
        <v>2229.0369005708126</v>
      </c>
      <c r="BA42" s="197">
        <f xml:space="preserve"> 'FS Qtr'!BA$11</f>
        <v>2334.9330051997467</v>
      </c>
      <c r="BB42" s="197">
        <f xml:space="preserve"> 'FS Qtr'!BB$11</f>
        <v>1805.452482055073</v>
      </c>
      <c r="BC42" s="197">
        <f xml:space="preserve"> 'FS Qtr'!BC$11</f>
        <v>1672.2118108987804</v>
      </c>
      <c r="BD42" s="197">
        <f xml:space="preserve"> 'FS Qtr'!BD$11</f>
        <v>2199.0581025850233</v>
      </c>
      <c r="BE42" s="197">
        <f xml:space="preserve"> 'FS Qtr'!BE$11</f>
        <v>2304.4273609222719</v>
      </c>
      <c r="BF42" s="197">
        <f xml:space="preserve"> 'FS Qtr'!BF$11</f>
        <v>1777.5810692360294</v>
      </c>
      <c r="BG42" s="197">
        <f xml:space="preserve"> 'FS Qtr'!BG$11</f>
        <v>1644.4862699275473</v>
      </c>
      <c r="BH42" s="197">
        <f xml:space="preserve"> 'FS Qtr'!BH$11</f>
        <v>2168.7114357845053</v>
      </c>
      <c r="BI42" s="197">
        <f xml:space="preserve"> 'FS Qtr'!BI$11</f>
        <v>2273.5564689558969</v>
      </c>
      <c r="BJ42" s="197">
        <f xml:space="preserve"> 'FS Qtr'!BJ$11</f>
        <v>1749.3313030989389</v>
      </c>
      <c r="BK42" s="197">
        <f xml:space="preserve"> 'FS Qtr'!BK$11</f>
        <v>1616.4580826614676</v>
      </c>
      <c r="BL42" s="197">
        <f xml:space="preserve"> 'FS Qtr'!BL$11</f>
        <v>2138.075163116152</v>
      </c>
      <c r="BM42" s="197">
        <f xml:space="preserve"> 'FS Qtr'!BM$11</f>
        <v>2242.3985792070889</v>
      </c>
      <c r="BN42" s="197">
        <f xml:space="preserve"> 'FS Qtr'!BN$11</f>
        <v>1720.781498752405</v>
      </c>
      <c r="BO42" s="197">
        <f xml:space="preserve"> 'FS Qtr'!BO$11</f>
        <v>1588.0731725247531</v>
      </c>
      <c r="BP42" s="197">
        <f xml:space="preserve"> 'FS Qtr'!BP$11</f>
        <v>2107.0951431264302</v>
      </c>
      <c r="BQ42" s="197">
        <f xml:space="preserve"> 'FS Qtr'!BQ$11</f>
        <v>2210.8995372467652</v>
      </c>
      <c r="BR42" s="197">
        <f xml:space="preserve"> 'FS Qtr'!BR$11</f>
        <v>1691.8775666450886</v>
      </c>
      <c r="BS42" s="197">
        <f xml:space="preserve"> 'FS Qtr'!BS$11</f>
        <v>1559.3209100933425</v>
      </c>
      <c r="BT42" s="197">
        <f xml:space="preserve"> 'FS Qtr'!BT$11</f>
        <v>2075.7606818363047</v>
      </c>
      <c r="BU42" s="197">
        <f xml:space="preserve"> 'FS Qtr'!BU$11</f>
        <v>2179.0486361848962</v>
      </c>
      <c r="BV42" s="197">
        <f xml:space="preserve"> 'FS Qtr'!BV$11</f>
        <v>1662.6088644419349</v>
      </c>
      <c r="BW42" s="197">
        <f xml:space="preserve"> 'FS Qtr'!BW$11</f>
        <v>1530.1409650353517</v>
      </c>
      <c r="BX42" s="197">
        <f xml:space="preserve"> 'FS Qtr'!BX$11</f>
        <v>2044.01138468009</v>
      </c>
      <c r="BY42" s="197">
        <f xml:space="preserve"> 'FS Qtr'!BY$11</f>
        <v>2146.7854686090382</v>
      </c>
      <c r="BZ42" s="197">
        <f xml:space="preserve"> 'FS Qtr'!BZ$11</f>
        <v>1632.9150489642998</v>
      </c>
      <c r="CA42" s="197">
        <f xml:space="preserve"> 'FS Qtr'!CA$11</f>
        <v>1500.6198382916741</v>
      </c>
      <c r="CB42" s="197">
        <f xml:space="preserve"> 'FS Qtr'!CB$11</f>
        <v>2011.9336886844485</v>
      </c>
      <c r="CC42" s="197">
        <f xml:space="preserve"> 'FS Qtr'!CC$11</f>
        <v>2114.1964587630032</v>
      </c>
      <c r="CD42" s="197">
        <f xml:space="preserve"> 'FS Qtr'!CD$11</f>
        <v>1602.8826083702288</v>
      </c>
      <c r="CE42" s="197">
        <f xml:space="preserve"> 'FS Qtr'!CE$11</f>
        <v>1470.6978706971627</v>
      </c>
      <c r="CF42" s="197">
        <f xml:space="preserve"> 'FS Qtr'!CF$11</f>
        <v>1979.467871087983</v>
      </c>
      <c r="CG42" s="197">
        <f xml:space="preserve"> 'FS Qtr'!CG$11</f>
        <v>2081.2218711661471</v>
      </c>
      <c r="CH42" s="197">
        <f xml:space="preserve"> 'FS Qtr'!CH$11</f>
        <v>1572.4518707753268</v>
      </c>
      <c r="CI42" s="197">
        <f xml:space="preserve"> 'FS Qtr'!CI$11</f>
        <v>1440.363363681703</v>
      </c>
      <c r="CJ42" s="197">
        <f xml:space="preserve"> 'FS Qtr'!CJ$11</f>
        <v>1946.6021700407282</v>
      </c>
      <c r="CK42" s="197">
        <f xml:space="preserve"> 'FS Qtr'!CK$11</f>
        <v>2047.8499313125335</v>
      </c>
      <c r="CL42" s="197">
        <f xml:space="preserve"> 'FS Qtr'!CL$11</f>
        <v>1541.6111249535079</v>
      </c>
      <c r="CM42" s="197">
        <f xml:space="preserve"> 'FS Qtr'!CM$11</f>
        <v>1409.5497542862324</v>
      </c>
      <c r="CN42" s="197">
        <f xml:space="preserve"> 'FS Qtr'!CN$11</f>
        <v>1913.269959618596</v>
      </c>
      <c r="CO42" s="197">
        <f xml:space="preserve"> 'FS Qtr'!CO$11</f>
        <v>2014.014000685069</v>
      </c>
      <c r="CP42" s="197">
        <f xml:space="preserve"> 'FS Qtr'!CP$11</f>
        <v>1510.2937953527055</v>
      </c>
      <c r="CQ42" s="197">
        <f xml:space="preserve"> 'FS Qtr'!CQ$11</f>
        <v>1378.3525645943291</v>
      </c>
      <c r="CR42" s="197">
        <f xml:space="preserve"> 'FS Qtr'!CR$11</f>
        <v>1879.5666992533975</v>
      </c>
      <c r="CS42" s="197">
        <f xml:space="preserve"> 'FS Qtr'!CS$11</f>
        <v>1979.8095261852113</v>
      </c>
      <c r="CT42" s="197">
        <f xml:space="preserve"> 'FS Qtr'!CT$11</f>
        <v>1478.5953915261425</v>
      </c>
      <c r="CU42" s="197">
        <f xml:space="preserve"> 'FS Qtr'!CU$11</f>
        <v>1346.7059721927099</v>
      </c>
      <c r="CV42" s="197">
        <f xml:space="preserve"> 'FS Qtr'!CV$11</f>
        <v>1845.4265041917829</v>
      </c>
      <c r="CW42" s="197">
        <f xml:space="preserve"> 'FS Qtr'!CW$11</f>
        <v>1945.1706105915973</v>
      </c>
      <c r="CX42" s="197">
        <f xml:space="preserve"> 'FS Qtr'!CX$11</f>
        <v>1446.4500785925247</v>
      </c>
      <c r="CY42" s="197">
        <f xml:space="preserve"> 'FS Qtr'!CY$11</f>
        <v>1314.597097600536</v>
      </c>
      <c r="CZ42" s="197">
        <f xml:space="preserve"> 'FS Qtr'!CZ$11</f>
        <v>1810.8364329229967</v>
      </c>
      <c r="DA42" s="197">
        <f xml:space="preserve"> 'FS Qtr'!DA$11</f>
        <v>1910.0842999874885</v>
      </c>
      <c r="DB42" s="197">
        <f xml:space="preserve"> 'FS Qtr'!DB$11</f>
        <v>1413.8449646650279</v>
      </c>
      <c r="DC42" s="197">
        <f xml:space="preserve"> 'FS Qtr'!DC$11</f>
        <v>1281.9524970488555</v>
      </c>
      <c r="DD42" s="197">
        <f xml:space="preserve"> 'FS Qtr'!DD$11</f>
        <v>1775.7229799567767</v>
      </c>
      <c r="DE42" s="197">
        <f xml:space="preserve"> 'FS Qtr'!DE$11</f>
        <v>1874.477076538361</v>
      </c>
      <c r="DF42" s="197">
        <f xml:space="preserve"> 'FS Qtr'!DF$11</f>
        <v>1380.7065936304398</v>
      </c>
      <c r="DG42" s="197">
        <f xml:space="preserve"> 'FS Qtr'!DG$11</f>
        <v>1248.8776502616993</v>
      </c>
      <c r="DH42" s="197">
        <f xml:space="preserve"> 'FS Qtr'!DH$11</f>
        <v>1740.1915636029144</v>
      </c>
      <c r="DI42" s="197">
        <f xml:space="preserve"> 'FS Qtr'!DI$11</f>
        <v>1838.4543462711576</v>
      </c>
      <c r="DJ42" s="197">
        <f xml:space="preserve"> 'FS Qtr'!DJ$11</f>
        <v>1347.1404329299421</v>
      </c>
      <c r="DK42" s="197">
        <f xml:space="preserve"> 'FS Qtr'!DK$11</f>
        <v>1215.2999306094075</v>
      </c>
      <c r="DL42" s="197">
        <f xml:space="preserve"> 'FS Qtr'!DL$11</f>
        <v>1704.1694961230546</v>
      </c>
      <c r="DM42" s="197">
        <f xml:space="preserve"> 'FS Qtr'!DM$11</f>
        <v>1801.9434092257839</v>
      </c>
      <c r="DN42" s="197">
        <f xml:space="preserve"> 'FS Qtr'!DN$11</f>
        <v>1313.0738437121367</v>
      </c>
      <c r="DO42" s="197">
        <f xml:space="preserve"> 'FS Qtr'!DO$11</f>
        <v>0</v>
      </c>
      <c r="DP42" s="197">
        <f xml:space="preserve"> 'FS Qtr'!DP$11</f>
        <v>0</v>
      </c>
      <c r="DQ42" s="197">
        <f xml:space="preserve"> 'FS Qtr'!DQ$11</f>
        <v>0</v>
      </c>
      <c r="DR42" s="197">
        <f xml:space="preserve"> 'FS Qtr'!DR$11</f>
        <v>0</v>
      </c>
      <c r="DS42" s="197">
        <f xml:space="preserve"> 'FS Qtr'!DS$11</f>
        <v>0</v>
      </c>
      <c r="DT42" s="197">
        <f xml:space="preserve"> 'FS Qtr'!DT$11</f>
        <v>0</v>
      </c>
      <c r="DU42" s="197">
        <f xml:space="preserve"> 'FS Qtr'!DU$11</f>
        <v>0</v>
      </c>
      <c r="DV42" s="197">
        <f xml:space="preserve"> 'FS Qtr'!DV$11</f>
        <v>0</v>
      </c>
      <c r="DW42" s="197">
        <f xml:space="preserve"> 'FS Qtr'!DW$11</f>
        <v>0</v>
      </c>
      <c r="DX42" s="197">
        <f xml:space="preserve"> 'FS Qtr'!DX$11</f>
        <v>0</v>
      </c>
      <c r="DY42" s="197">
        <f xml:space="preserve"> 'FS Qtr'!DY$11</f>
        <v>0</v>
      </c>
      <c r="DZ42" s="197">
        <f xml:space="preserve"> 'FS Qtr'!DZ$11</f>
        <v>0</v>
      </c>
      <c r="EA42" s="197">
        <f xml:space="preserve"> 'FS Qtr'!EA$11</f>
        <v>0</v>
      </c>
      <c r="EB42" s="197">
        <f xml:space="preserve"> 'FS Qtr'!EB$11</f>
        <v>0</v>
      </c>
      <c r="EC42" s="197">
        <f xml:space="preserve"> 'FS Qtr'!EC$11</f>
        <v>0</v>
      </c>
      <c r="ED42" s="197">
        <f xml:space="preserve"> 'FS Qtr'!ED$11</f>
        <v>0</v>
      </c>
      <c r="EE42" s="197">
        <f xml:space="preserve"> 'FS Qtr'!EE$11</f>
        <v>0</v>
      </c>
      <c r="EF42" s="197">
        <f xml:space="preserve"> 'FS Qtr'!EF$11</f>
        <v>0</v>
      </c>
      <c r="EG42" s="197">
        <f xml:space="preserve"> 'FS Qtr'!EG$11</f>
        <v>0</v>
      </c>
      <c r="EH42" s="197">
        <f xml:space="preserve"> 'FS Qtr'!EH$11</f>
        <v>0</v>
      </c>
      <c r="EI42" s="197">
        <f xml:space="preserve"> 'FS Qtr'!EI$11</f>
        <v>0</v>
      </c>
      <c r="EJ42" s="197">
        <f xml:space="preserve"> 'FS Qtr'!EJ$11</f>
        <v>0</v>
      </c>
      <c r="EK42" s="197">
        <f xml:space="preserve"> 'FS Qtr'!EK$11</f>
        <v>0</v>
      </c>
      <c r="EL42" s="197">
        <f xml:space="preserve"> 'FS Qtr'!EL$11</f>
        <v>0</v>
      </c>
      <c r="EM42" s="197">
        <f xml:space="preserve"> 'FS Qtr'!EM$11</f>
        <v>0</v>
      </c>
      <c r="EN42" s="197">
        <f xml:space="preserve"> 'FS Qtr'!EN$11</f>
        <v>0</v>
      </c>
      <c r="EO42" s="197">
        <f xml:space="preserve"> 'FS Qtr'!EO$11</f>
        <v>0</v>
      </c>
      <c r="EP42" s="197">
        <f xml:space="preserve"> 'FS Qtr'!EP$11</f>
        <v>0</v>
      </c>
      <c r="EQ42" s="197">
        <f xml:space="preserve"> 'FS Qtr'!EQ$11</f>
        <v>0</v>
      </c>
      <c r="ER42" s="197">
        <f xml:space="preserve"> 'FS Qtr'!ER$11</f>
        <v>0</v>
      </c>
      <c r="ES42" s="197">
        <f xml:space="preserve"> 'FS Qtr'!ES$11</f>
        <v>0</v>
      </c>
      <c r="ET42" s="197">
        <f xml:space="preserve"> 'FS Qtr'!ET$11</f>
        <v>0</v>
      </c>
      <c r="EU42" s="197">
        <f xml:space="preserve"> 'FS Qtr'!EU$11</f>
        <v>0</v>
      </c>
      <c r="EV42" s="197">
        <f xml:space="preserve"> 'FS Qtr'!EV$11</f>
        <v>0</v>
      </c>
      <c r="EW42" s="197">
        <f xml:space="preserve"> 'FS Qtr'!EW$11</f>
        <v>0</v>
      </c>
      <c r="EX42" s="197">
        <f xml:space="preserve"> 'FS Qtr'!EX$11</f>
        <v>0</v>
      </c>
      <c r="EY42" s="197">
        <f xml:space="preserve"> 'FS Qtr'!EY$11</f>
        <v>0</v>
      </c>
      <c r="EZ42" s="197">
        <f xml:space="preserve"> 'FS Qtr'!EZ$11</f>
        <v>0</v>
      </c>
      <c r="FA42" s="197">
        <f xml:space="preserve"> 'FS Qtr'!FA$11</f>
        <v>0</v>
      </c>
      <c r="FB42" s="197">
        <f xml:space="preserve"> 'FS Qtr'!FB$11</f>
        <v>0</v>
      </c>
      <c r="FC42" s="197">
        <f xml:space="preserve"> 'FS Qtr'!FC$11</f>
        <v>0</v>
      </c>
      <c r="FD42" s="197">
        <f xml:space="preserve"> 'FS Qtr'!FD$11</f>
        <v>0</v>
      </c>
      <c r="FE42" s="197">
        <f xml:space="preserve"> 'FS Qtr'!FE$11</f>
        <v>0</v>
      </c>
      <c r="FF42" s="197">
        <f xml:space="preserve"> 'FS Qtr'!FF$11</f>
        <v>0</v>
      </c>
      <c r="FG42" s="197">
        <f xml:space="preserve"> 'FS Qtr'!FG$11</f>
        <v>0</v>
      </c>
      <c r="FH42" s="197">
        <f xml:space="preserve"> 'FS Qtr'!FH$11</f>
        <v>0</v>
      </c>
      <c r="FI42" s="197">
        <f xml:space="preserve"> 'FS Qtr'!FI$11</f>
        <v>0</v>
      </c>
      <c r="FJ42" s="197">
        <f xml:space="preserve"> 'FS Qtr'!FJ$11</f>
        <v>0</v>
      </c>
      <c r="FK42" s="197">
        <f xml:space="preserve"> 'FS Qtr'!FK$11</f>
        <v>0</v>
      </c>
      <c r="FL42" s="197">
        <f xml:space="preserve"> 'FS Qtr'!FL$11</f>
        <v>0</v>
      </c>
      <c r="FM42" s="197">
        <f xml:space="preserve"> 'FS Qtr'!FM$11</f>
        <v>0</v>
      </c>
      <c r="FN42" s="197">
        <f xml:space="preserve"> 'FS Qtr'!FN$11</f>
        <v>0</v>
      </c>
      <c r="FO42" s="197">
        <f xml:space="preserve"> 'FS Qtr'!FO$11</f>
        <v>0</v>
      </c>
      <c r="FP42" s="197">
        <f xml:space="preserve"> 'FS Qtr'!FP$11</f>
        <v>0</v>
      </c>
      <c r="FQ42" s="197">
        <f xml:space="preserve"> 'FS Qtr'!FQ$11</f>
        <v>0</v>
      </c>
      <c r="FR42" s="197">
        <f xml:space="preserve"> 'FS Qtr'!FR$11</f>
        <v>0</v>
      </c>
      <c r="FS42" s="197">
        <f xml:space="preserve"> 'FS Qtr'!FS$11</f>
        <v>0</v>
      </c>
      <c r="FT42" s="197">
        <f xml:space="preserve"> 'FS Qtr'!FT$11</f>
        <v>0</v>
      </c>
      <c r="FU42" s="197">
        <f xml:space="preserve"> 'FS Qtr'!FU$11</f>
        <v>0</v>
      </c>
      <c r="FV42" s="197">
        <f xml:space="preserve"> 'FS Qtr'!FV$11</f>
        <v>0</v>
      </c>
      <c r="FW42" s="197">
        <f xml:space="preserve"> 'FS Qtr'!FW$11</f>
        <v>0</v>
      </c>
      <c r="FX42" s="197">
        <f xml:space="preserve"> 'FS Qtr'!FX$11</f>
        <v>0</v>
      </c>
      <c r="FY42" s="197">
        <f xml:space="preserve"> 'FS Qtr'!FY$11</f>
        <v>0</v>
      </c>
      <c r="FZ42" s="197">
        <f xml:space="preserve"> 'FS Qtr'!FZ$11</f>
        <v>0</v>
      </c>
      <c r="GA42" s="197">
        <f xml:space="preserve"> 'FS Qtr'!GA$11</f>
        <v>0</v>
      </c>
      <c r="GB42" s="197">
        <f xml:space="preserve"> 'FS Qtr'!GB$11</f>
        <v>0</v>
      </c>
      <c r="GC42" s="197">
        <f xml:space="preserve"> 'FS Qtr'!GC$11</f>
        <v>0</v>
      </c>
      <c r="GD42" s="197">
        <f xml:space="preserve"> 'FS Qtr'!GD$11</f>
        <v>0</v>
      </c>
      <c r="GE42" s="197">
        <f xml:space="preserve"> 'FS Qtr'!GE$11</f>
        <v>0</v>
      </c>
      <c r="GF42" s="197">
        <f xml:space="preserve"> 'FS Qtr'!GF$11</f>
        <v>0</v>
      </c>
      <c r="GG42" s="197">
        <f xml:space="preserve"> 'FS Qtr'!GG$11</f>
        <v>0</v>
      </c>
      <c r="GH42" s="197">
        <f xml:space="preserve"> 'FS Qtr'!GH$11</f>
        <v>0</v>
      </c>
      <c r="GI42" s="197">
        <f xml:space="preserve"> 'FS Qtr'!GI$11</f>
        <v>0</v>
      </c>
      <c r="GJ42" s="197">
        <f xml:space="preserve"> 'FS Qtr'!GJ$11</f>
        <v>0</v>
      </c>
    </row>
    <row r="43" spans="1:192" x14ac:dyDescent="0.25">
      <c r="D43" s="49" t="s">
        <v>211</v>
      </c>
      <c r="E43" s="9" t="str">
        <f t="shared" ref="E43:AJ43" si="39" xml:space="preserve"> E$21</f>
        <v>Tax depreciation</v>
      </c>
      <c r="F43" s="9">
        <f t="shared" si="39"/>
        <v>0</v>
      </c>
      <c r="G43" s="9" t="str">
        <f t="shared" si="39"/>
        <v>$ 000s</v>
      </c>
      <c r="H43" s="9">
        <f t="shared" si="39"/>
        <v>83521.299305562323</v>
      </c>
      <c r="I43" s="9">
        <f t="shared" si="39"/>
        <v>0</v>
      </c>
      <c r="J43" s="9">
        <f t="shared" si="39"/>
        <v>0</v>
      </c>
      <c r="K43" s="9">
        <f t="shared" si="39"/>
        <v>0</v>
      </c>
      <c r="L43" s="9">
        <f t="shared" si="39"/>
        <v>0</v>
      </c>
      <c r="M43" s="9">
        <f t="shared" si="39"/>
        <v>0</v>
      </c>
      <c r="N43" s="9">
        <f t="shared" si="39"/>
        <v>0</v>
      </c>
      <c r="O43" s="9">
        <f t="shared" si="39"/>
        <v>0</v>
      </c>
      <c r="P43" s="9">
        <f t="shared" si="39"/>
        <v>0</v>
      </c>
      <c r="Q43" s="9">
        <f t="shared" si="39"/>
        <v>0</v>
      </c>
      <c r="R43" s="9">
        <f t="shared" si="39"/>
        <v>0</v>
      </c>
      <c r="S43" s="9">
        <f t="shared" si="39"/>
        <v>4176.0649652781167</v>
      </c>
      <c r="T43" s="9">
        <f t="shared" si="39"/>
        <v>3967.2617170142107</v>
      </c>
      <c r="U43" s="9">
        <f t="shared" si="39"/>
        <v>3768.8986311635003</v>
      </c>
      <c r="V43" s="9">
        <f t="shared" si="39"/>
        <v>3580.4536996053257</v>
      </c>
      <c r="W43" s="9">
        <f t="shared" si="39"/>
        <v>3401.4310146250596</v>
      </c>
      <c r="X43" s="9">
        <f t="shared" si="39"/>
        <v>3231.3594638938066</v>
      </c>
      <c r="Y43" s="9">
        <f t="shared" si="39"/>
        <v>3069.7914906991164</v>
      </c>
      <c r="Z43" s="9">
        <f t="shared" si="39"/>
        <v>2916.3019161641605</v>
      </c>
      <c r="AA43" s="9">
        <f t="shared" si="39"/>
        <v>2770.4868203559527</v>
      </c>
      <c r="AB43" s="9">
        <f t="shared" si="39"/>
        <v>2631.9624793381554</v>
      </c>
      <c r="AC43" s="9">
        <f t="shared" si="39"/>
        <v>2500.3643553712473</v>
      </c>
      <c r="AD43" s="9">
        <f t="shared" si="39"/>
        <v>2375.3461376026848</v>
      </c>
      <c r="AE43" s="9">
        <f t="shared" si="39"/>
        <v>2256.5788307225507</v>
      </c>
      <c r="AF43" s="9">
        <f t="shared" si="39"/>
        <v>2143.7498891864229</v>
      </c>
      <c r="AG43" s="9">
        <f t="shared" si="39"/>
        <v>2036.5623947271019</v>
      </c>
      <c r="AH43" s="9">
        <f t="shared" si="39"/>
        <v>1934.7342749907468</v>
      </c>
      <c r="AI43" s="9">
        <f t="shared" si="39"/>
        <v>1837.9975612412095</v>
      </c>
      <c r="AJ43" s="9">
        <f t="shared" si="39"/>
        <v>1746.097683179149</v>
      </c>
      <c r="AK43" s="9">
        <f t="shared" ref="AK43:BP43" si="40" xml:space="preserve"> AK$21</f>
        <v>1658.7927990201915</v>
      </c>
      <c r="AL43" s="9">
        <f t="shared" si="40"/>
        <v>1575.8531590691819</v>
      </c>
      <c r="AM43" s="9">
        <f t="shared" si="40"/>
        <v>1497.0605011157229</v>
      </c>
      <c r="AN43" s="9">
        <f t="shared" si="40"/>
        <v>1422.2074760599367</v>
      </c>
      <c r="AO43" s="9">
        <f t="shared" si="40"/>
        <v>1351.0971022569399</v>
      </c>
      <c r="AP43" s="9">
        <f t="shared" si="40"/>
        <v>1283.5422471440929</v>
      </c>
      <c r="AQ43" s="9">
        <f t="shared" si="40"/>
        <v>1219.3651347868881</v>
      </c>
      <c r="AR43" s="9">
        <f t="shared" si="40"/>
        <v>1158.3968780475439</v>
      </c>
      <c r="AS43" s="9">
        <f t="shared" si="40"/>
        <v>1100.4770341451665</v>
      </c>
      <c r="AT43" s="9">
        <f t="shared" si="40"/>
        <v>1045.4531824379083</v>
      </c>
      <c r="AU43" s="9">
        <f t="shared" si="40"/>
        <v>993.18052331601291</v>
      </c>
      <c r="AV43" s="9">
        <f t="shared" si="40"/>
        <v>943.52149715021233</v>
      </c>
      <c r="AW43" s="9">
        <f t="shared" si="40"/>
        <v>896.34542229270164</v>
      </c>
      <c r="AX43" s="9">
        <f t="shared" si="40"/>
        <v>851.52815117806642</v>
      </c>
      <c r="AY43" s="9">
        <f t="shared" si="40"/>
        <v>808.95174361916315</v>
      </c>
      <c r="AZ43" s="9">
        <f t="shared" si="40"/>
        <v>768.50415643820497</v>
      </c>
      <c r="BA43" s="9">
        <f t="shared" si="40"/>
        <v>730.07894861629472</v>
      </c>
      <c r="BB43" s="9">
        <f t="shared" si="40"/>
        <v>693.57500118548001</v>
      </c>
      <c r="BC43" s="9">
        <f t="shared" si="40"/>
        <v>658.89625112620604</v>
      </c>
      <c r="BD43" s="9">
        <f t="shared" si="40"/>
        <v>625.9514385698958</v>
      </c>
      <c r="BE43" s="9">
        <f t="shared" si="40"/>
        <v>594.65386664140101</v>
      </c>
      <c r="BF43" s="9">
        <f t="shared" si="40"/>
        <v>564.92117330933092</v>
      </c>
      <c r="BG43" s="9">
        <f t="shared" si="40"/>
        <v>536.67511464386439</v>
      </c>
      <c r="BH43" s="9">
        <f t="shared" si="40"/>
        <v>509.84135891167119</v>
      </c>
      <c r="BI43" s="9">
        <f t="shared" si="40"/>
        <v>484.34929096608761</v>
      </c>
      <c r="BJ43" s="9">
        <f t="shared" si="40"/>
        <v>460.13182641778326</v>
      </c>
      <c r="BK43" s="9">
        <f t="shared" si="40"/>
        <v>437.12523509689413</v>
      </c>
      <c r="BL43" s="9">
        <f t="shared" si="40"/>
        <v>415.26897334204943</v>
      </c>
      <c r="BM43" s="9">
        <f t="shared" si="40"/>
        <v>394.50552467494697</v>
      </c>
      <c r="BN43" s="9">
        <f t="shared" si="40"/>
        <v>374.7802484411996</v>
      </c>
      <c r="BO43" s="9">
        <f t="shared" si="40"/>
        <v>356.04123601913966</v>
      </c>
      <c r="BP43" s="9">
        <f t="shared" si="40"/>
        <v>338.23917421818265</v>
      </c>
      <c r="BQ43" s="9">
        <f t="shared" ref="BQ43:CV43" si="41" xml:space="preserve"> BQ$21</f>
        <v>321.32721550727354</v>
      </c>
      <c r="BR43" s="9">
        <f t="shared" si="41"/>
        <v>305.26085473190983</v>
      </c>
      <c r="BS43" s="9">
        <f t="shared" si="41"/>
        <v>289.99781199531435</v>
      </c>
      <c r="BT43" s="9">
        <f t="shared" si="41"/>
        <v>275.49792139554864</v>
      </c>
      <c r="BU43" s="9">
        <f t="shared" si="41"/>
        <v>261.72302532577123</v>
      </c>
      <c r="BV43" s="9">
        <f t="shared" si="41"/>
        <v>248.63687405948269</v>
      </c>
      <c r="BW43" s="9">
        <f t="shared" si="41"/>
        <v>236.20503035650856</v>
      </c>
      <c r="BX43" s="9">
        <f t="shared" si="41"/>
        <v>224.39477883868312</v>
      </c>
      <c r="BY43" s="9">
        <f t="shared" si="41"/>
        <v>213.17503989674898</v>
      </c>
      <c r="BZ43" s="9">
        <f t="shared" si="41"/>
        <v>202.51628790191154</v>
      </c>
      <c r="CA43" s="9">
        <f t="shared" si="41"/>
        <v>192.39047350681597</v>
      </c>
      <c r="CB43" s="9">
        <f t="shared" si="41"/>
        <v>182.77094983147515</v>
      </c>
      <c r="CC43" s="9">
        <f t="shared" si="41"/>
        <v>173.6324023399014</v>
      </c>
      <c r="CD43" s="9">
        <f t="shared" si="41"/>
        <v>164.95078222290633</v>
      </c>
      <c r="CE43" s="9">
        <f t="shared" si="41"/>
        <v>156.70324311176103</v>
      </c>
      <c r="CF43" s="9">
        <f t="shared" si="41"/>
        <v>148.86808095617297</v>
      </c>
      <c r="CG43" s="9">
        <f t="shared" si="41"/>
        <v>141.42467690836432</v>
      </c>
      <c r="CH43" s="9">
        <f t="shared" si="41"/>
        <v>134.3534430629461</v>
      </c>
      <c r="CI43" s="9">
        <f t="shared" si="41"/>
        <v>127.63577090979879</v>
      </c>
      <c r="CJ43" s="9">
        <f t="shared" si="41"/>
        <v>121.25398236430885</v>
      </c>
      <c r="CK43" s="9">
        <f t="shared" si="41"/>
        <v>115.19128324609342</v>
      </c>
      <c r="CL43" s="9">
        <f t="shared" si="41"/>
        <v>109.43171908378875</v>
      </c>
      <c r="CM43" s="9">
        <f t="shared" si="41"/>
        <v>103.96013312959931</v>
      </c>
      <c r="CN43" s="9">
        <f t="shared" si="41"/>
        <v>98.762126473119338</v>
      </c>
      <c r="CO43" s="9">
        <f t="shared" si="41"/>
        <v>93.824020149463379</v>
      </c>
      <c r="CP43" s="9">
        <f t="shared" si="41"/>
        <v>89.132819141990211</v>
      </c>
      <c r="CQ43" s="9">
        <f t="shared" si="41"/>
        <v>84.676178184890702</v>
      </c>
      <c r="CR43" s="9">
        <f t="shared" si="41"/>
        <v>80.442369275646172</v>
      </c>
      <c r="CS43" s="9">
        <f t="shared" si="41"/>
        <v>76.420250811863852</v>
      </c>
      <c r="CT43" s="9">
        <f t="shared" si="41"/>
        <v>72.599238271270664</v>
      </c>
      <c r="CU43" s="9">
        <f t="shared" si="41"/>
        <v>68.96927635770713</v>
      </c>
      <c r="CV43" s="9">
        <f t="shared" si="41"/>
        <v>65.52081253982179</v>
      </c>
      <c r="CW43" s="9">
        <f t="shared" ref="CW43:EB43" si="42" xml:space="preserve"> CW$21</f>
        <v>62.2447719128307</v>
      </c>
      <c r="CX43" s="9">
        <f t="shared" si="42"/>
        <v>59.132533317189171</v>
      </c>
      <c r="CY43" s="9">
        <f t="shared" si="42"/>
        <v>56.175906651329711</v>
      </c>
      <c r="CZ43" s="9">
        <f t="shared" si="42"/>
        <v>53.367111318763222</v>
      </c>
      <c r="DA43" s="9">
        <f t="shared" si="42"/>
        <v>50.698755752825058</v>
      </c>
      <c r="DB43" s="9">
        <f t="shared" si="42"/>
        <v>48.163817965183803</v>
      </c>
      <c r="DC43" s="9">
        <f t="shared" si="42"/>
        <v>45.75562706692461</v>
      </c>
      <c r="DD43" s="9">
        <f t="shared" si="42"/>
        <v>43.467845713578384</v>
      </c>
      <c r="DE43" s="9">
        <f t="shared" si="42"/>
        <v>41.294453427899462</v>
      </c>
      <c r="DF43" s="9">
        <f t="shared" si="42"/>
        <v>39.229730756504487</v>
      </c>
      <c r="DG43" s="9">
        <f t="shared" si="42"/>
        <v>37.268244218679257</v>
      </c>
      <c r="DH43" s="9">
        <f t="shared" si="42"/>
        <v>35.404832007745298</v>
      </c>
      <c r="DI43" s="9">
        <f t="shared" si="42"/>
        <v>33.634590407358033</v>
      </c>
      <c r="DJ43" s="9">
        <f t="shared" si="42"/>
        <v>31.95286088699013</v>
      </c>
      <c r="DK43" s="9">
        <f t="shared" si="42"/>
        <v>30.355217842640624</v>
      </c>
      <c r="DL43" s="9">
        <f t="shared" si="42"/>
        <v>28.837456950508592</v>
      </c>
      <c r="DM43" s="9">
        <f t="shared" si="42"/>
        <v>27.395584102983165</v>
      </c>
      <c r="DN43" s="9">
        <f t="shared" si="42"/>
        <v>520.51609795668003</v>
      </c>
      <c r="DO43" s="9">
        <f t="shared" si="42"/>
        <v>0</v>
      </c>
      <c r="DP43" s="9">
        <f t="shared" si="42"/>
        <v>0</v>
      </c>
      <c r="DQ43" s="9">
        <f t="shared" si="42"/>
        <v>0</v>
      </c>
      <c r="DR43" s="9">
        <f t="shared" si="42"/>
        <v>0</v>
      </c>
      <c r="DS43" s="9">
        <f t="shared" si="42"/>
        <v>0</v>
      </c>
      <c r="DT43" s="9">
        <f t="shared" si="42"/>
        <v>0</v>
      </c>
      <c r="DU43" s="9">
        <f t="shared" si="42"/>
        <v>0</v>
      </c>
      <c r="DV43" s="9">
        <f t="shared" si="42"/>
        <v>0</v>
      </c>
      <c r="DW43" s="9">
        <f t="shared" si="42"/>
        <v>0</v>
      </c>
      <c r="DX43" s="9">
        <f t="shared" si="42"/>
        <v>0</v>
      </c>
      <c r="DY43" s="9">
        <f t="shared" si="42"/>
        <v>0</v>
      </c>
      <c r="DZ43" s="9">
        <f t="shared" si="42"/>
        <v>0</v>
      </c>
      <c r="EA43" s="9">
        <f t="shared" si="42"/>
        <v>0</v>
      </c>
      <c r="EB43" s="9">
        <f t="shared" si="42"/>
        <v>0</v>
      </c>
      <c r="EC43" s="9">
        <f t="shared" ref="EC43:FH43" si="43" xml:space="preserve"> EC$21</f>
        <v>0</v>
      </c>
      <c r="ED43" s="9">
        <f t="shared" si="43"/>
        <v>0</v>
      </c>
      <c r="EE43" s="9">
        <f t="shared" si="43"/>
        <v>0</v>
      </c>
      <c r="EF43" s="9">
        <f t="shared" si="43"/>
        <v>0</v>
      </c>
      <c r="EG43" s="9">
        <f t="shared" si="43"/>
        <v>0</v>
      </c>
      <c r="EH43" s="9">
        <f t="shared" si="43"/>
        <v>0</v>
      </c>
      <c r="EI43" s="9">
        <f t="shared" si="43"/>
        <v>0</v>
      </c>
      <c r="EJ43" s="9">
        <f t="shared" si="43"/>
        <v>0</v>
      </c>
      <c r="EK43" s="9">
        <f t="shared" si="43"/>
        <v>0</v>
      </c>
      <c r="EL43" s="9">
        <f t="shared" si="43"/>
        <v>0</v>
      </c>
      <c r="EM43" s="9">
        <f t="shared" si="43"/>
        <v>0</v>
      </c>
      <c r="EN43" s="9">
        <f t="shared" si="43"/>
        <v>0</v>
      </c>
      <c r="EO43" s="9">
        <f t="shared" si="43"/>
        <v>0</v>
      </c>
      <c r="EP43" s="9">
        <f t="shared" si="43"/>
        <v>0</v>
      </c>
      <c r="EQ43" s="9">
        <f t="shared" si="43"/>
        <v>0</v>
      </c>
      <c r="ER43" s="9">
        <f t="shared" si="43"/>
        <v>0</v>
      </c>
      <c r="ES43" s="9">
        <f t="shared" si="43"/>
        <v>0</v>
      </c>
      <c r="ET43" s="9">
        <f t="shared" si="43"/>
        <v>0</v>
      </c>
      <c r="EU43" s="9">
        <f t="shared" si="43"/>
        <v>0</v>
      </c>
      <c r="EV43" s="9">
        <f t="shared" si="43"/>
        <v>0</v>
      </c>
      <c r="EW43" s="9">
        <f t="shared" si="43"/>
        <v>0</v>
      </c>
      <c r="EX43" s="9">
        <f t="shared" si="43"/>
        <v>0</v>
      </c>
      <c r="EY43" s="9">
        <f t="shared" si="43"/>
        <v>0</v>
      </c>
      <c r="EZ43" s="9">
        <f t="shared" si="43"/>
        <v>0</v>
      </c>
      <c r="FA43" s="9">
        <f t="shared" si="43"/>
        <v>0</v>
      </c>
      <c r="FB43" s="9">
        <f t="shared" si="43"/>
        <v>0</v>
      </c>
      <c r="FC43" s="9">
        <f t="shared" si="43"/>
        <v>0</v>
      </c>
      <c r="FD43" s="9">
        <f t="shared" si="43"/>
        <v>0</v>
      </c>
      <c r="FE43" s="9">
        <f t="shared" si="43"/>
        <v>0</v>
      </c>
      <c r="FF43" s="9">
        <f t="shared" si="43"/>
        <v>0</v>
      </c>
      <c r="FG43" s="9">
        <f t="shared" si="43"/>
        <v>0</v>
      </c>
      <c r="FH43" s="9">
        <f t="shared" si="43"/>
        <v>0</v>
      </c>
      <c r="FI43" s="9">
        <f t="shared" ref="FI43:GJ43" si="44" xml:space="preserve"> FI$21</f>
        <v>0</v>
      </c>
      <c r="FJ43" s="9">
        <f t="shared" si="44"/>
        <v>0</v>
      </c>
      <c r="FK43" s="9">
        <f t="shared" si="44"/>
        <v>0</v>
      </c>
      <c r="FL43" s="9">
        <f t="shared" si="44"/>
        <v>0</v>
      </c>
      <c r="FM43" s="9">
        <f t="shared" si="44"/>
        <v>0</v>
      </c>
      <c r="FN43" s="9">
        <f t="shared" si="44"/>
        <v>0</v>
      </c>
      <c r="FO43" s="9">
        <f t="shared" si="44"/>
        <v>0</v>
      </c>
      <c r="FP43" s="9">
        <f t="shared" si="44"/>
        <v>0</v>
      </c>
      <c r="FQ43" s="9">
        <f t="shared" si="44"/>
        <v>0</v>
      </c>
      <c r="FR43" s="9">
        <f t="shared" si="44"/>
        <v>0</v>
      </c>
      <c r="FS43" s="9">
        <f t="shared" si="44"/>
        <v>0</v>
      </c>
      <c r="FT43" s="9">
        <f t="shared" si="44"/>
        <v>0</v>
      </c>
      <c r="FU43" s="9">
        <f t="shared" si="44"/>
        <v>0</v>
      </c>
      <c r="FV43" s="9">
        <f t="shared" si="44"/>
        <v>0</v>
      </c>
      <c r="FW43" s="9">
        <f t="shared" si="44"/>
        <v>0</v>
      </c>
      <c r="FX43" s="9">
        <f t="shared" si="44"/>
        <v>0</v>
      </c>
      <c r="FY43" s="9">
        <f t="shared" si="44"/>
        <v>0</v>
      </c>
      <c r="FZ43" s="9">
        <f t="shared" si="44"/>
        <v>0</v>
      </c>
      <c r="GA43" s="9">
        <f t="shared" si="44"/>
        <v>0</v>
      </c>
      <c r="GB43" s="9">
        <f t="shared" si="44"/>
        <v>0</v>
      </c>
      <c r="GC43" s="9">
        <f t="shared" si="44"/>
        <v>0</v>
      </c>
      <c r="GD43" s="9">
        <f t="shared" si="44"/>
        <v>0</v>
      </c>
      <c r="GE43" s="9">
        <f t="shared" si="44"/>
        <v>0</v>
      </c>
      <c r="GF43" s="9">
        <f t="shared" si="44"/>
        <v>0</v>
      </c>
      <c r="GG43" s="9">
        <f t="shared" si="44"/>
        <v>0</v>
      </c>
      <c r="GH43" s="9">
        <f t="shared" si="44"/>
        <v>0</v>
      </c>
      <c r="GI43" s="9">
        <f t="shared" si="44"/>
        <v>0</v>
      </c>
      <c r="GJ43" s="9">
        <f t="shared" si="44"/>
        <v>0</v>
      </c>
    </row>
    <row r="44" spans="1:192" x14ac:dyDescent="0.25">
      <c r="D44" s="49" t="s">
        <v>211</v>
      </c>
      <c r="E44" s="9" t="str">
        <f t="shared" ref="E44:AJ44" si="45" xml:space="preserve"> E$39</f>
        <v>Interest deduction for tax</v>
      </c>
      <c r="F44" s="9">
        <f t="shared" si="45"/>
        <v>0</v>
      </c>
      <c r="G44" s="9" t="str">
        <f t="shared" si="45"/>
        <v>$ 000s</v>
      </c>
      <c r="H44" s="9">
        <f t="shared" si="45"/>
        <v>63756.998390437155</v>
      </c>
      <c r="I44" s="9">
        <f t="shared" si="45"/>
        <v>0</v>
      </c>
      <c r="J44" s="9">
        <f t="shared" si="45"/>
        <v>0</v>
      </c>
      <c r="K44" s="9">
        <f t="shared" si="45"/>
        <v>0</v>
      </c>
      <c r="L44" s="9">
        <f t="shared" si="45"/>
        <v>0</v>
      </c>
      <c r="M44" s="9">
        <f t="shared" si="45"/>
        <v>0</v>
      </c>
      <c r="N44" s="9">
        <f t="shared" si="45"/>
        <v>0</v>
      </c>
      <c r="O44" s="9">
        <f t="shared" si="45"/>
        <v>0</v>
      </c>
      <c r="P44" s="9">
        <f t="shared" si="45"/>
        <v>0</v>
      </c>
      <c r="Q44" s="9">
        <f t="shared" si="45"/>
        <v>0</v>
      </c>
      <c r="R44" s="9">
        <f t="shared" si="45"/>
        <v>0</v>
      </c>
      <c r="S44" s="9">
        <f t="shared" si="45"/>
        <v>1438.5163679665993</v>
      </c>
      <c r="T44" s="9">
        <f t="shared" si="45"/>
        <v>1440.929013786631</v>
      </c>
      <c r="U44" s="9">
        <f t="shared" si="45"/>
        <v>1439.5648189244553</v>
      </c>
      <c r="V44" s="9">
        <f t="shared" si="45"/>
        <v>1422.452541611171</v>
      </c>
      <c r="W44" s="9">
        <f t="shared" si="45"/>
        <v>1398.5380555670081</v>
      </c>
      <c r="X44" s="9">
        <f t="shared" si="45"/>
        <v>1389.9498854096407</v>
      </c>
      <c r="Y44" s="9">
        <f t="shared" si="45"/>
        <v>1388.0655613989038</v>
      </c>
      <c r="Z44" s="9">
        <f t="shared" si="45"/>
        <v>1370.5413363516673</v>
      </c>
      <c r="AA44" s="9">
        <f t="shared" si="45"/>
        <v>1338.8125054525062</v>
      </c>
      <c r="AB44" s="9">
        <f t="shared" si="45"/>
        <v>1338.246247715032</v>
      </c>
      <c r="AC44" s="9">
        <f t="shared" si="45"/>
        <v>1334.9867457296086</v>
      </c>
      <c r="AD44" s="9">
        <f t="shared" si="45"/>
        <v>1317.0784620932147</v>
      </c>
      <c r="AE44" s="9">
        <f t="shared" si="45"/>
        <v>1286.2592966190552</v>
      </c>
      <c r="AF44" s="9">
        <f t="shared" si="45"/>
        <v>1284.6158225973127</v>
      </c>
      <c r="AG44" s="9">
        <f t="shared" si="45"/>
        <v>1280.1913674720238</v>
      </c>
      <c r="AH44" s="9">
        <f t="shared" si="45"/>
        <v>1261.8803436121227</v>
      </c>
      <c r="AI44" s="9">
        <f t="shared" si="45"/>
        <v>1231.960472468174</v>
      </c>
      <c r="AJ44" s="9">
        <f t="shared" si="45"/>
        <v>1229.2325385420827</v>
      </c>
      <c r="AK44" s="9">
        <f t="shared" ref="AK44:BP44" si="46" xml:space="preserve"> AK$39</f>
        <v>1223.5769812395331</v>
      </c>
      <c r="AL44" s="9">
        <f t="shared" si="46"/>
        <v>1204.8277352586033</v>
      </c>
      <c r="AM44" s="9">
        <f t="shared" si="46"/>
        <v>1181.9678985964733</v>
      </c>
      <c r="AN44" s="9">
        <f t="shared" si="46"/>
        <v>1171.6767381657569</v>
      </c>
      <c r="AO44" s="9">
        <f t="shared" si="46"/>
        <v>1165.2897973684435</v>
      </c>
      <c r="AP44" s="9">
        <f t="shared" si="46"/>
        <v>1146.0490347053596</v>
      </c>
      <c r="AQ44" s="9">
        <f t="shared" si="46"/>
        <v>1118.1013067532058</v>
      </c>
      <c r="AR44" s="9">
        <f t="shared" si="46"/>
        <v>1112.8537485834067</v>
      </c>
      <c r="AS44" s="9">
        <f t="shared" si="46"/>
        <v>1104.8739613335497</v>
      </c>
      <c r="AT44" s="9">
        <f t="shared" si="46"/>
        <v>1085.1601418716082</v>
      </c>
      <c r="AU44" s="9">
        <f t="shared" si="46"/>
        <v>1058.2739406650981</v>
      </c>
      <c r="AV44" s="9">
        <f t="shared" si="46"/>
        <v>1051.7274912238163</v>
      </c>
      <c r="AW44" s="9">
        <f t="shared" si="46"/>
        <v>1042.4102085955917</v>
      </c>
      <c r="AX44" s="9">
        <f t="shared" si="46"/>
        <v>1022.1834930051</v>
      </c>
      <c r="AY44" s="9">
        <f t="shared" si="46"/>
        <v>996.41948170218802</v>
      </c>
      <c r="AZ44" s="9">
        <f t="shared" si="46"/>
        <v>988.60057734749455</v>
      </c>
      <c r="BA44" s="9">
        <f t="shared" si="46"/>
        <v>977.7581652663207</v>
      </c>
      <c r="BB44" s="9">
        <f t="shared" si="46"/>
        <v>956.95329752714099</v>
      </c>
      <c r="BC44" s="9">
        <f t="shared" si="46"/>
        <v>935.15586607720707</v>
      </c>
      <c r="BD44" s="9">
        <f t="shared" si="46"/>
        <v>922.68285951142843</v>
      </c>
      <c r="BE44" s="9">
        <f t="shared" si="46"/>
        <v>910.81345795866503</v>
      </c>
      <c r="BF44" s="9">
        <f t="shared" si="46"/>
        <v>889.42190111710806</v>
      </c>
      <c r="BG44" s="9">
        <f t="shared" si="46"/>
        <v>865.98740386829888</v>
      </c>
      <c r="BH44" s="9">
        <f t="shared" si="46"/>
        <v>855.1361345232333</v>
      </c>
      <c r="BI44" s="9">
        <f t="shared" si="46"/>
        <v>841.4093503116635</v>
      </c>
      <c r="BJ44" s="9">
        <f t="shared" si="46"/>
        <v>819.40870043185623</v>
      </c>
      <c r="BK44" s="9">
        <f t="shared" si="46"/>
        <v>797.22985931951189</v>
      </c>
      <c r="BL44" s="9">
        <f t="shared" si="46"/>
        <v>773.74651288988184</v>
      </c>
      <c r="BM44" s="9">
        <f t="shared" si="46"/>
        <v>746.24277992749569</v>
      </c>
      <c r="BN44" s="9">
        <f t="shared" si="46"/>
        <v>708.637950510672</v>
      </c>
      <c r="BO44" s="9">
        <f t="shared" si="46"/>
        <v>673.43271762966788</v>
      </c>
      <c r="BP44" s="9">
        <f t="shared" si="46"/>
        <v>656.49970638897469</v>
      </c>
      <c r="BQ44" s="9">
        <f t="shared" ref="BQ44:CV44" si="47" xml:space="preserve"> BQ$39</f>
        <v>636.85481183016952</v>
      </c>
      <c r="BR44" s="9">
        <f t="shared" si="47"/>
        <v>610.18586355026468</v>
      </c>
      <c r="BS44" s="9">
        <f t="shared" si="47"/>
        <v>585.33263753549954</v>
      </c>
      <c r="BT44" s="9">
        <f t="shared" si="47"/>
        <v>567.11448708283183</v>
      </c>
      <c r="BU44" s="9">
        <f t="shared" si="47"/>
        <v>546.67210003792604</v>
      </c>
      <c r="BV44" s="9">
        <f t="shared" si="47"/>
        <v>518.9792902816821</v>
      </c>
      <c r="BW44" s="9">
        <f t="shared" si="47"/>
        <v>493.07162137456288</v>
      </c>
      <c r="BX44" s="9">
        <f t="shared" si="47"/>
        <v>473.99381421336045</v>
      </c>
      <c r="BY44" s="9">
        <f t="shared" si="47"/>
        <v>452.20475795624463</v>
      </c>
      <c r="BZ44" s="9">
        <f t="shared" si="47"/>
        <v>423.42037134751456</v>
      </c>
      <c r="CA44" s="9">
        <f t="shared" si="47"/>
        <v>396.38938725116373</v>
      </c>
      <c r="CB44" s="9">
        <f t="shared" si="47"/>
        <v>376.1353294236568</v>
      </c>
      <c r="CC44" s="9">
        <f t="shared" si="47"/>
        <v>353.16822394721135</v>
      </c>
      <c r="CD44" s="9">
        <f t="shared" si="47"/>
        <v>323.21804730565066</v>
      </c>
      <c r="CE44" s="9">
        <f t="shared" si="47"/>
        <v>294.988268484466</v>
      </c>
      <c r="CF44" s="9">
        <f t="shared" si="47"/>
        <v>273.48197926461768</v>
      </c>
      <c r="CG44" s="9">
        <f t="shared" si="47"/>
        <v>249.25987542267353</v>
      </c>
      <c r="CH44" s="9">
        <f t="shared" si="47"/>
        <v>218.06544867118924</v>
      </c>
      <c r="CI44" s="9">
        <f t="shared" si="47"/>
        <v>188.55707125533377</v>
      </c>
      <c r="CJ44" s="9">
        <f t="shared" si="47"/>
        <v>165.48248388209223</v>
      </c>
      <c r="CK44" s="9">
        <f t="shared" si="47"/>
        <v>140.15410729474846</v>
      </c>
      <c r="CL44" s="9">
        <f t="shared" si="47"/>
        <v>107.63147893270241</v>
      </c>
      <c r="CM44" s="9">
        <f t="shared" si="47"/>
        <v>76.75910781940523</v>
      </c>
      <c r="CN44" s="9">
        <f t="shared" si="47"/>
        <v>52.793952844469707</v>
      </c>
      <c r="CO44" s="9">
        <f t="shared" si="47"/>
        <v>31.981347761679409</v>
      </c>
      <c r="CP44" s="9">
        <f t="shared" si="47"/>
        <v>4.7637492273669455</v>
      </c>
      <c r="CQ44" s="9">
        <f t="shared" si="47"/>
        <v>8.1729689181921089E-5</v>
      </c>
      <c r="CR44" s="9">
        <f t="shared" si="47"/>
        <v>8.2650926913450294E-5</v>
      </c>
      <c r="CS44" s="9">
        <f t="shared" si="47"/>
        <v>8.3572718705242976E-5</v>
      </c>
      <c r="CT44" s="9">
        <f t="shared" si="47"/>
        <v>8.3584665629674282E-5</v>
      </c>
      <c r="CU44" s="9">
        <f t="shared" si="47"/>
        <v>8.1777476879646394E-5</v>
      </c>
      <c r="CV44" s="9">
        <f t="shared" si="47"/>
        <v>8.270134639742712E-5</v>
      </c>
      <c r="CW44" s="9">
        <f t="shared" ref="CW44:EB44" si="48" xml:space="preserve"> CW$39</f>
        <v>8.3624223223902468E-5</v>
      </c>
      <c r="CX44" s="9">
        <f t="shared" si="48"/>
        <v>8.3641479892525479E-5</v>
      </c>
      <c r="CY44" s="9">
        <f t="shared" si="48"/>
        <v>8.2748877265134438E-5</v>
      </c>
      <c r="CZ44" s="9">
        <f t="shared" si="48"/>
        <v>8.2767259368667645E-5</v>
      </c>
      <c r="DA44" s="9">
        <f t="shared" si="48"/>
        <v>8.3695373796071221E-5</v>
      </c>
      <c r="DB44" s="9">
        <f t="shared" si="48"/>
        <v>8.3705462310035454E-5</v>
      </c>
      <c r="DC44" s="9">
        <f t="shared" si="48"/>
        <v>8.1896946123959604E-5</v>
      </c>
      <c r="DD44" s="9">
        <f t="shared" si="48"/>
        <v>8.2822930882225403E-5</v>
      </c>
      <c r="DE44" s="9">
        <f t="shared" si="48"/>
        <v>8.3745019904263586E-5</v>
      </c>
      <c r="DF44" s="9">
        <f t="shared" si="48"/>
        <v>8.3758825239161992E-5</v>
      </c>
      <c r="DG44" s="9">
        <f t="shared" si="48"/>
        <v>8.1956421030367714E-5</v>
      </c>
      <c r="DH44" s="9">
        <f t="shared" si="48"/>
        <v>8.2883329222405982E-5</v>
      </c>
      <c r="DI44" s="9">
        <f t="shared" si="48"/>
        <v>8.3805285500839375E-5</v>
      </c>
      <c r="DJ44" s="9">
        <f t="shared" si="48"/>
        <v>8.3824666067139095E-5</v>
      </c>
      <c r="DK44" s="9">
        <f t="shared" si="48"/>
        <v>8.201797366276387E-5</v>
      </c>
      <c r="DL44" s="9">
        <f t="shared" si="48"/>
        <v>8.2939263337442781E-5</v>
      </c>
      <c r="DM44" s="9">
        <f t="shared" si="48"/>
        <v>8.3869267918349337E-5</v>
      </c>
      <c r="DN44" s="9">
        <f t="shared" si="48"/>
        <v>8.3879887406732747E-5</v>
      </c>
      <c r="DO44" s="9">
        <f t="shared" si="48"/>
        <v>8.2978390957820633E-5</v>
      </c>
      <c r="DP44" s="9">
        <f t="shared" si="48"/>
        <v>8.2997560865790977E-5</v>
      </c>
      <c r="DQ44" s="9">
        <f t="shared" si="48"/>
        <v>8.3921568898637574E-5</v>
      </c>
      <c r="DR44" s="9">
        <f t="shared" si="48"/>
        <v>8.3940949464937281E-5</v>
      </c>
      <c r="DS44" s="9">
        <f t="shared" si="48"/>
        <v>8.2127313992885303E-5</v>
      </c>
      <c r="DT44" s="9">
        <f t="shared" si="48"/>
        <v>8.3058484408929639E-5</v>
      </c>
      <c r="DU44" s="9">
        <f t="shared" si="48"/>
        <v>8.3986082290566727E-5</v>
      </c>
      <c r="DV44" s="9">
        <f t="shared" si="48"/>
        <v>8.3996967266159692E-5</v>
      </c>
      <c r="DW44" s="9">
        <f t="shared" si="48"/>
        <v>8.21862694677964E-5</v>
      </c>
      <c r="DX44" s="9">
        <f t="shared" si="48"/>
        <v>8.3116256734319752E-5</v>
      </c>
      <c r="DY44" s="9">
        <f t="shared" si="48"/>
        <v>8.4039179732483724E-5</v>
      </c>
      <c r="DZ44" s="9">
        <f t="shared" si="48"/>
        <v>8.4050330195286285E-5</v>
      </c>
      <c r="EA44" s="9">
        <f t="shared" si="48"/>
        <v>8.2240290343485865E-5</v>
      </c>
      <c r="EB44" s="9">
        <f t="shared" si="48"/>
        <v>8.3164050203506125E-5</v>
      </c>
      <c r="EC44" s="9">
        <f t="shared" ref="EC44:FH44" si="49" xml:space="preserve"> EC$39</f>
        <v>8.408988778951443E-5</v>
      </c>
      <c r="ED44" s="9">
        <f t="shared" si="49"/>
        <v>8.410926835581415E-5</v>
      </c>
      <c r="EE44" s="9">
        <f t="shared" si="49"/>
        <v>8.3208955056423005E-5</v>
      </c>
      <c r="EF44" s="9">
        <f t="shared" si="49"/>
        <v>8.3222872934812431E-5</v>
      </c>
      <c r="EG44" s="9">
        <f t="shared" si="49"/>
        <v>8.4155463130281937E-5</v>
      </c>
      <c r="EH44" s="9">
        <f t="shared" si="49"/>
        <v>8.416687908029408E-5</v>
      </c>
      <c r="EI44" s="9">
        <f t="shared" si="49"/>
        <v>8.2353266694086414E-5</v>
      </c>
      <c r="EJ44" s="9">
        <f t="shared" si="49"/>
        <v>8.3279857455765394E-5</v>
      </c>
      <c r="EK44" s="9">
        <f t="shared" si="49"/>
        <v>8.4213870316390612E-5</v>
      </c>
      <c r="EL44" s="9">
        <f t="shared" si="49"/>
        <v>8.4231126985013623E-5</v>
      </c>
      <c r="EM44" s="9">
        <f t="shared" si="49"/>
        <v>8.2409884727260952E-5</v>
      </c>
      <c r="EN44" s="9">
        <f t="shared" si="49"/>
        <v>8.3335528969323138E-5</v>
      </c>
      <c r="EO44" s="9">
        <f t="shared" si="49"/>
        <v>8.4263250937373395E-5</v>
      </c>
      <c r="EP44" s="9">
        <f t="shared" si="49"/>
        <v>8.4275463349014324E-5</v>
      </c>
      <c r="EQ44" s="9">
        <f t="shared" si="49"/>
        <v>8.2458711287980273E-5</v>
      </c>
      <c r="ER44" s="9">
        <f t="shared" si="49"/>
        <v>8.3389362272527553E-5</v>
      </c>
      <c r="ES44" s="9">
        <f t="shared" si="49"/>
        <v>8.432431299557793E-5</v>
      </c>
      <c r="ET44" s="9">
        <f t="shared" si="49"/>
        <v>8.4342366125829713E-5</v>
      </c>
      <c r="EU44" s="9">
        <f t="shared" si="49"/>
        <v>8.3442407771294858E-5</v>
      </c>
      <c r="EV44" s="9">
        <f t="shared" si="49"/>
        <v>8.3451598823061461E-5</v>
      </c>
      <c r="EW44" s="9">
        <f t="shared" si="49"/>
        <v>8.4379268847962013E-5</v>
      </c>
      <c r="EX44" s="9">
        <f t="shared" si="49"/>
        <v>8.4395994542165874E-5</v>
      </c>
      <c r="EY44" s="9">
        <f t="shared" si="49"/>
        <v>8.2577141669299466E-5</v>
      </c>
      <c r="EZ44" s="9">
        <f t="shared" si="49"/>
        <v>8.350832074253541E-5</v>
      </c>
      <c r="FA44" s="9">
        <f t="shared" si="49"/>
        <v>8.4438472495699461E-5</v>
      </c>
      <c r="FB44" s="9">
        <f t="shared" si="49"/>
        <v>8.4455994651532054E-5</v>
      </c>
      <c r="FC44" s="9">
        <f t="shared" si="49"/>
        <v>8.2631681976485933E-5</v>
      </c>
      <c r="FD44" s="9">
        <f t="shared" si="49"/>
        <v>8.3566618270883606E-5</v>
      </c>
      <c r="FE44" s="9">
        <f t="shared" si="49"/>
        <v>8.4500065528323186E-5</v>
      </c>
      <c r="FF44" s="9">
        <f t="shared" si="49"/>
        <v>8.4518118658574943E-5</v>
      </c>
      <c r="FG44" s="9">
        <f t="shared" si="49"/>
        <v>8.2695312334870132E-5</v>
      </c>
      <c r="FH44" s="9">
        <f t="shared" si="49"/>
        <v>8.3625966205148008E-5</v>
      </c>
      <c r="FI44" s="9">
        <f t="shared" ref="FI44:GJ44" si="50" xml:space="preserve"> FI$39</f>
        <v>8.4556348816755179E-5</v>
      </c>
      <c r="FJ44" s="9">
        <f t="shared" si="50"/>
        <v>8.4576260357474049E-5</v>
      </c>
      <c r="FK44" s="9">
        <f t="shared" si="50"/>
        <v>8.3668245043274394E-5</v>
      </c>
      <c r="FL44" s="9">
        <f t="shared" si="50"/>
        <v>8.3685314139412368E-5</v>
      </c>
      <c r="FM44" s="9">
        <f t="shared" si="50"/>
        <v>8.4617676362169295E-5</v>
      </c>
      <c r="FN44" s="9">
        <f t="shared" si="50"/>
        <v>8.4636525954049838E-5</v>
      </c>
      <c r="FO44" s="9">
        <f t="shared" si="50"/>
        <v>8.2813223284692325E-5</v>
      </c>
      <c r="FP44" s="9">
        <f t="shared" si="50"/>
        <v>8.3752802719527195E-5</v>
      </c>
      <c r="FQ44" s="9">
        <f t="shared" si="50"/>
        <v>8.4689092421547657E-5</v>
      </c>
      <c r="FR44" s="9">
        <f t="shared" si="50"/>
        <v>8.4703694218074823E-5</v>
      </c>
      <c r="FS44" s="9">
        <f t="shared" si="50"/>
        <v>8.2877632790322067E-5</v>
      </c>
      <c r="FT44" s="9">
        <f t="shared" si="50"/>
        <v>8.3817402683372501E-5</v>
      </c>
      <c r="FU44" s="9">
        <f t="shared" si="50"/>
        <v>8.4752012890219265E-5</v>
      </c>
      <c r="FV44" s="9">
        <f t="shared" si="50"/>
        <v>8.4765552737908089E-5</v>
      </c>
      <c r="FW44" s="9">
        <f t="shared" si="50"/>
        <v>8.2932952244754049E-5</v>
      </c>
      <c r="FX44" s="9">
        <f t="shared" si="50"/>
        <v>8.3870185580660751E-5</v>
      </c>
      <c r="FY44" s="9">
        <f t="shared" si="50"/>
        <v>8.480909264028003E-5</v>
      </c>
      <c r="FZ44" s="9">
        <f t="shared" si="50"/>
        <v>8.4819977615873009E-5</v>
      </c>
      <c r="GA44" s="9">
        <f t="shared" si="50"/>
        <v>8.3916140839493782E-5</v>
      </c>
      <c r="GB44" s="9">
        <f t="shared" si="50"/>
        <v>8.3926119695697536E-5</v>
      </c>
      <c r="GC44" s="9">
        <f t="shared" si="50"/>
        <v>8.4868296288017492E-5</v>
      </c>
      <c r="GD44" s="9">
        <f t="shared" si="50"/>
        <v>8.488608393105968E-5</v>
      </c>
      <c r="GE44" s="9">
        <f t="shared" si="50"/>
        <v>8.3053979783558328E-5</v>
      </c>
      <c r="GF44" s="9">
        <f t="shared" si="50"/>
        <v>8.3990719659542856E-5</v>
      </c>
      <c r="GG44" s="9">
        <f t="shared" si="50"/>
        <v>8.4924314089239916E-5</v>
      </c>
      <c r="GH44" s="9">
        <f t="shared" si="50"/>
        <v>8.4943960142749191E-5</v>
      </c>
      <c r="GI44" s="9">
        <f t="shared" si="50"/>
        <v>8.3116571278948512E-5</v>
      </c>
      <c r="GJ44" s="9">
        <f t="shared" si="50"/>
        <v>8.4056632630783381E-5</v>
      </c>
    </row>
    <row r="45" spans="1:192" x14ac:dyDescent="0.25">
      <c r="E45" s="12" t="s">
        <v>226</v>
      </c>
      <c r="G45" s="12" t="str">
        <f xml:space="preserve"> SMU</f>
        <v>$ 000s</v>
      </c>
      <c r="H45" s="12">
        <f xml:space="preserve"> SUM(J45:GJ45)</f>
        <v>41728.093461549935</v>
      </c>
      <c r="J45" s="12">
        <f t="shared" ref="J45:AO45" si="51" xml:space="preserve"> J42 - J43 - J44</f>
        <v>0</v>
      </c>
      <c r="K45" s="12">
        <f t="shared" si="51"/>
        <v>0</v>
      </c>
      <c r="L45" s="12">
        <f t="shared" si="51"/>
        <v>0</v>
      </c>
      <c r="M45" s="12">
        <f t="shared" si="51"/>
        <v>0</v>
      </c>
      <c r="N45" s="12">
        <f t="shared" si="51"/>
        <v>0</v>
      </c>
      <c r="O45" s="12">
        <f t="shared" si="51"/>
        <v>0</v>
      </c>
      <c r="P45" s="12">
        <f t="shared" si="51"/>
        <v>0</v>
      </c>
      <c r="Q45" s="12">
        <f t="shared" si="51"/>
        <v>0</v>
      </c>
      <c r="R45" s="12">
        <f t="shared" si="51"/>
        <v>0</v>
      </c>
      <c r="S45" s="12">
        <f t="shared" si="51"/>
        <v>-3707.1612310724495</v>
      </c>
      <c r="T45" s="12">
        <f t="shared" si="51"/>
        <v>-2949.7365185705876</v>
      </c>
      <c r="U45" s="12">
        <f t="shared" si="51"/>
        <v>-2639.8024158461044</v>
      </c>
      <c r="V45" s="12">
        <f t="shared" si="51"/>
        <v>-2985.2793170326327</v>
      </c>
      <c r="W45" s="12">
        <f t="shared" si="51"/>
        <v>-2917.5396558019984</v>
      </c>
      <c r="X45" s="12">
        <f t="shared" si="51"/>
        <v>-2190.5872880895095</v>
      </c>
      <c r="Y45" s="12">
        <f t="shared" si="51"/>
        <v>-1917.476461519308</v>
      </c>
      <c r="Z45" s="12">
        <f t="shared" si="51"/>
        <v>-2294.755308760984</v>
      </c>
      <c r="AA45" s="12">
        <f t="shared" si="51"/>
        <v>-2252.1605499922662</v>
      </c>
      <c r="AB45" s="12">
        <f t="shared" si="51"/>
        <v>-1567.5051285266782</v>
      </c>
      <c r="AC45" s="12">
        <f t="shared" si="51"/>
        <v>-1323.5345380322824</v>
      </c>
      <c r="AD45" s="12">
        <f t="shared" si="51"/>
        <v>-1726.1728593376429</v>
      </c>
      <c r="AE45" s="12">
        <f t="shared" si="51"/>
        <v>-1711.2257251650851</v>
      </c>
      <c r="AF45" s="12">
        <f t="shared" si="51"/>
        <v>-1053.9027397462032</v>
      </c>
      <c r="AG45" s="12">
        <f t="shared" si="51"/>
        <v>-833.72067618939013</v>
      </c>
      <c r="AH45" s="12">
        <f t="shared" si="51"/>
        <v>-1256.4321024541464</v>
      </c>
      <c r="AI45" s="12">
        <f t="shared" si="51"/>
        <v>-1264.1521802198192</v>
      </c>
      <c r="AJ45" s="12">
        <f t="shared" si="51"/>
        <v>-629.37454747444144</v>
      </c>
      <c r="AK45" s="12">
        <f t="shared" si="51"/>
        <v>-428.38414186148862</v>
      </c>
      <c r="AL45" s="12">
        <f t="shared" si="51"/>
        <v>-866.84507668677566</v>
      </c>
      <c r="AM45" s="12">
        <f t="shared" si="51"/>
        <v>-899.31805534944237</v>
      </c>
      <c r="AN45" s="12">
        <f t="shared" si="51"/>
        <v>-276.71136164679456</v>
      </c>
      <c r="AO45" s="12">
        <f t="shared" si="51"/>
        <v>-91.721545403255504</v>
      </c>
      <c r="AP45" s="12">
        <f t="shared" ref="AP45:BU45" si="52" xml:space="preserve"> AP42 - AP43 - AP44</f>
        <v>-542.38843584346978</v>
      </c>
      <c r="AQ45" s="12">
        <f t="shared" si="52"/>
        <v>-584.19013815639983</v>
      </c>
      <c r="AR45" s="12">
        <f t="shared" si="52"/>
        <v>16.814242141942941</v>
      </c>
      <c r="AS45" s="12">
        <f t="shared" si="52"/>
        <v>189.67158637201715</v>
      </c>
      <c r="AT45" s="12">
        <f t="shared" si="52"/>
        <v>-270.37930784798209</v>
      </c>
      <c r="AU45" s="12">
        <f t="shared" si="52"/>
        <v>-324.87980957236493</v>
      </c>
      <c r="AV45" s="12">
        <f t="shared" si="52"/>
        <v>263.45359179511479</v>
      </c>
      <c r="AW45" s="12">
        <f t="shared" si="52"/>
        <v>426.3725344329298</v>
      </c>
      <c r="AX45" s="12">
        <f t="shared" si="52"/>
        <v>-40.711404622340638</v>
      </c>
      <c r="AY45" s="12">
        <f t="shared" si="52"/>
        <v>-105.81484789521278</v>
      </c>
      <c r="AZ45" s="12">
        <f t="shared" si="52"/>
        <v>471.93216678511305</v>
      </c>
      <c r="BA45" s="12">
        <f t="shared" si="52"/>
        <v>627.09589131713119</v>
      </c>
      <c r="BB45" s="12">
        <f t="shared" si="52"/>
        <v>154.92418334245201</v>
      </c>
      <c r="BC45" s="12">
        <f t="shared" si="52"/>
        <v>78.159693695367309</v>
      </c>
      <c r="BD45" s="12">
        <f t="shared" si="52"/>
        <v>650.4238045036991</v>
      </c>
      <c r="BE45" s="12">
        <f t="shared" si="52"/>
        <v>798.96003632220584</v>
      </c>
      <c r="BF45" s="12">
        <f t="shared" si="52"/>
        <v>323.23799480959042</v>
      </c>
      <c r="BG45" s="12">
        <f t="shared" si="52"/>
        <v>241.82375141538398</v>
      </c>
      <c r="BH45" s="12">
        <f t="shared" si="52"/>
        <v>803.73394234960074</v>
      </c>
      <c r="BI45" s="12">
        <f t="shared" si="52"/>
        <v>947.79782767814572</v>
      </c>
      <c r="BJ45" s="12">
        <f t="shared" si="52"/>
        <v>469.79077624929937</v>
      </c>
      <c r="BK45" s="12">
        <f t="shared" si="52"/>
        <v>382.10298824506162</v>
      </c>
      <c r="BL45" s="12">
        <f t="shared" si="52"/>
        <v>949.05967688422083</v>
      </c>
      <c r="BM45" s="12">
        <f t="shared" si="52"/>
        <v>1101.6502746046463</v>
      </c>
      <c r="BN45" s="12">
        <f t="shared" si="52"/>
        <v>637.36329980053347</v>
      </c>
      <c r="BO45" s="12">
        <f t="shared" si="52"/>
        <v>558.59921887594555</v>
      </c>
      <c r="BP45" s="12">
        <f t="shared" si="52"/>
        <v>1112.3562625192731</v>
      </c>
      <c r="BQ45" s="12">
        <f t="shared" si="52"/>
        <v>1252.717509909322</v>
      </c>
      <c r="BR45" s="12">
        <f t="shared" si="52"/>
        <v>776.43084836291405</v>
      </c>
      <c r="BS45" s="12">
        <f t="shared" si="52"/>
        <v>683.9904605625286</v>
      </c>
      <c r="BT45" s="12">
        <f t="shared" si="52"/>
        <v>1233.1482733579242</v>
      </c>
      <c r="BU45" s="12">
        <f t="shared" si="52"/>
        <v>1370.6535108211988</v>
      </c>
      <c r="BV45" s="12">
        <f t="shared" ref="BV45:DA45" si="53" xml:space="preserve"> BV42 - BV43 - BV44</f>
        <v>894.99270010076998</v>
      </c>
      <c r="BW45" s="12">
        <f t="shared" si="53"/>
        <v>800.86431330428013</v>
      </c>
      <c r="BX45" s="12">
        <f t="shared" si="53"/>
        <v>1345.6227916280463</v>
      </c>
      <c r="BY45" s="12">
        <f t="shared" si="53"/>
        <v>1481.4056707560444</v>
      </c>
      <c r="BZ45" s="12">
        <f t="shared" si="53"/>
        <v>1006.9783897148737</v>
      </c>
      <c r="CA45" s="12">
        <f t="shared" si="53"/>
        <v>911.83997753369454</v>
      </c>
      <c r="CB45" s="12">
        <f t="shared" si="53"/>
        <v>1453.0274094293163</v>
      </c>
      <c r="CC45" s="12">
        <f t="shared" si="53"/>
        <v>1587.3958324758905</v>
      </c>
      <c r="CD45" s="12">
        <f t="shared" si="53"/>
        <v>1114.7137788416717</v>
      </c>
      <c r="CE45" s="12">
        <f t="shared" si="53"/>
        <v>1019.0063591009357</v>
      </c>
      <c r="CF45" s="12">
        <f t="shared" si="53"/>
        <v>1557.1178108671925</v>
      </c>
      <c r="CG45" s="12">
        <f t="shared" si="53"/>
        <v>1690.5373188351093</v>
      </c>
      <c r="CH45" s="12">
        <f t="shared" si="53"/>
        <v>1220.0329790411915</v>
      </c>
      <c r="CI45" s="12">
        <f t="shared" si="53"/>
        <v>1124.1705215165705</v>
      </c>
      <c r="CJ45" s="12">
        <f t="shared" si="53"/>
        <v>1659.8657037943271</v>
      </c>
      <c r="CK45" s="12">
        <f t="shared" si="53"/>
        <v>1792.5045407716916</v>
      </c>
      <c r="CL45" s="12">
        <f t="shared" si="53"/>
        <v>1324.5479269370167</v>
      </c>
      <c r="CM45" s="12">
        <f t="shared" si="53"/>
        <v>1228.8305133372278</v>
      </c>
      <c r="CN45" s="12">
        <f t="shared" si="53"/>
        <v>1761.7138803010068</v>
      </c>
      <c r="CO45" s="12">
        <f t="shared" si="53"/>
        <v>1888.2086327739262</v>
      </c>
      <c r="CP45" s="12">
        <f t="shared" si="53"/>
        <v>1416.3972269833482</v>
      </c>
      <c r="CQ45" s="12">
        <f t="shared" si="53"/>
        <v>1293.6763046797494</v>
      </c>
      <c r="CR45" s="12">
        <f t="shared" si="53"/>
        <v>1799.1242473268244</v>
      </c>
      <c r="CS45" s="12">
        <f t="shared" si="53"/>
        <v>1903.3891918006289</v>
      </c>
      <c r="CT45" s="12">
        <f t="shared" si="53"/>
        <v>1405.9960696702062</v>
      </c>
      <c r="CU45" s="12">
        <f t="shared" si="53"/>
        <v>1277.7366140575259</v>
      </c>
      <c r="CV45" s="12">
        <f t="shared" si="53"/>
        <v>1779.9056089506148</v>
      </c>
      <c r="CW45" s="12">
        <f t="shared" si="53"/>
        <v>1882.9257550545435</v>
      </c>
      <c r="CX45" s="12">
        <f t="shared" si="53"/>
        <v>1387.3174616338556</v>
      </c>
      <c r="CY45" s="12">
        <f t="shared" si="53"/>
        <v>1258.4211082003289</v>
      </c>
      <c r="CZ45" s="12">
        <f t="shared" si="53"/>
        <v>1757.4692388369742</v>
      </c>
      <c r="DA45" s="12">
        <f t="shared" si="53"/>
        <v>1859.3854605392896</v>
      </c>
      <c r="DB45" s="12">
        <f t="shared" ref="DB45:EG45" si="54" xml:space="preserve"> DB42 - DB43 - DB44</f>
        <v>1365.6810629943818</v>
      </c>
      <c r="DC45" s="12">
        <f t="shared" si="54"/>
        <v>1236.1967880849847</v>
      </c>
      <c r="DD45" s="12">
        <f t="shared" si="54"/>
        <v>1732.2550514202676</v>
      </c>
      <c r="DE45" s="12">
        <f t="shared" si="54"/>
        <v>1833.1825393654415</v>
      </c>
      <c r="DF45" s="12">
        <f t="shared" si="54"/>
        <v>1341.47677911511</v>
      </c>
      <c r="DG45" s="12">
        <f t="shared" si="54"/>
        <v>1211.6093240865989</v>
      </c>
      <c r="DH45" s="12">
        <f t="shared" si="54"/>
        <v>1704.7866487118399</v>
      </c>
      <c r="DI45" s="12">
        <f t="shared" si="54"/>
        <v>1804.819672058514</v>
      </c>
      <c r="DJ45" s="12">
        <f t="shared" si="54"/>
        <v>1315.187488218286</v>
      </c>
      <c r="DK45" s="12">
        <f t="shared" si="54"/>
        <v>1184.9446307487933</v>
      </c>
      <c r="DL45" s="12">
        <f t="shared" si="54"/>
        <v>1675.3319562332827</v>
      </c>
      <c r="DM45" s="12">
        <f t="shared" si="54"/>
        <v>1774.5477412535329</v>
      </c>
      <c r="DN45" s="12">
        <f t="shared" si="54"/>
        <v>792.55766187556935</v>
      </c>
      <c r="DO45" s="12">
        <f t="shared" si="54"/>
        <v>-8.2978390957820633E-5</v>
      </c>
      <c r="DP45" s="12">
        <f t="shared" si="54"/>
        <v>-8.2997560865790977E-5</v>
      </c>
      <c r="DQ45" s="12">
        <f t="shared" si="54"/>
        <v>-8.3921568898637574E-5</v>
      </c>
      <c r="DR45" s="12">
        <f t="shared" si="54"/>
        <v>-8.3940949464937281E-5</v>
      </c>
      <c r="DS45" s="12">
        <f t="shared" si="54"/>
        <v>-8.2127313992885303E-5</v>
      </c>
      <c r="DT45" s="12">
        <f t="shared" si="54"/>
        <v>-8.3058484408929639E-5</v>
      </c>
      <c r="DU45" s="12">
        <f t="shared" si="54"/>
        <v>-8.3986082290566727E-5</v>
      </c>
      <c r="DV45" s="12">
        <f t="shared" si="54"/>
        <v>-8.3996967266159692E-5</v>
      </c>
      <c r="DW45" s="12">
        <f t="shared" si="54"/>
        <v>-8.21862694677964E-5</v>
      </c>
      <c r="DX45" s="12">
        <f t="shared" si="54"/>
        <v>-8.3116256734319752E-5</v>
      </c>
      <c r="DY45" s="12">
        <f t="shared" si="54"/>
        <v>-8.4039179732483724E-5</v>
      </c>
      <c r="DZ45" s="12">
        <f t="shared" si="54"/>
        <v>-8.4050330195286285E-5</v>
      </c>
      <c r="EA45" s="12">
        <f t="shared" si="54"/>
        <v>-8.2240290343485865E-5</v>
      </c>
      <c r="EB45" s="12">
        <f t="shared" si="54"/>
        <v>-8.3164050203506125E-5</v>
      </c>
      <c r="EC45" s="12">
        <f t="shared" si="54"/>
        <v>-8.408988778951443E-5</v>
      </c>
      <c r="ED45" s="12">
        <f t="shared" si="54"/>
        <v>-8.410926835581415E-5</v>
      </c>
      <c r="EE45" s="12">
        <f t="shared" si="54"/>
        <v>-8.3208955056423005E-5</v>
      </c>
      <c r="EF45" s="12">
        <f t="shared" si="54"/>
        <v>-8.3222872934812431E-5</v>
      </c>
      <c r="EG45" s="12">
        <f t="shared" si="54"/>
        <v>-8.4155463130281937E-5</v>
      </c>
      <c r="EH45" s="12">
        <f t="shared" ref="EH45:FM45" si="55" xml:space="preserve"> EH42 - EH43 - EH44</f>
        <v>-8.416687908029408E-5</v>
      </c>
      <c r="EI45" s="12">
        <f t="shared" si="55"/>
        <v>-8.2353266694086414E-5</v>
      </c>
      <c r="EJ45" s="12">
        <f t="shared" si="55"/>
        <v>-8.3279857455765394E-5</v>
      </c>
      <c r="EK45" s="12">
        <f t="shared" si="55"/>
        <v>-8.4213870316390612E-5</v>
      </c>
      <c r="EL45" s="12">
        <f t="shared" si="55"/>
        <v>-8.4231126985013623E-5</v>
      </c>
      <c r="EM45" s="12">
        <f t="shared" si="55"/>
        <v>-8.2409884727260952E-5</v>
      </c>
      <c r="EN45" s="12">
        <f t="shared" si="55"/>
        <v>-8.3335528969323138E-5</v>
      </c>
      <c r="EO45" s="12">
        <f t="shared" si="55"/>
        <v>-8.4263250937373395E-5</v>
      </c>
      <c r="EP45" s="12">
        <f t="shared" si="55"/>
        <v>-8.4275463349014324E-5</v>
      </c>
      <c r="EQ45" s="12">
        <f t="shared" si="55"/>
        <v>-8.2458711287980273E-5</v>
      </c>
      <c r="ER45" s="12">
        <f t="shared" si="55"/>
        <v>-8.3389362272527553E-5</v>
      </c>
      <c r="ES45" s="12">
        <f t="shared" si="55"/>
        <v>-8.432431299557793E-5</v>
      </c>
      <c r="ET45" s="12">
        <f t="shared" si="55"/>
        <v>-8.4342366125829713E-5</v>
      </c>
      <c r="EU45" s="12">
        <f t="shared" si="55"/>
        <v>-8.3442407771294858E-5</v>
      </c>
      <c r="EV45" s="12">
        <f t="shared" si="55"/>
        <v>-8.3451598823061461E-5</v>
      </c>
      <c r="EW45" s="12">
        <f t="shared" si="55"/>
        <v>-8.4379268847962013E-5</v>
      </c>
      <c r="EX45" s="12">
        <f t="shared" si="55"/>
        <v>-8.4395994542165874E-5</v>
      </c>
      <c r="EY45" s="12">
        <f t="shared" si="55"/>
        <v>-8.2577141669299466E-5</v>
      </c>
      <c r="EZ45" s="12">
        <f t="shared" si="55"/>
        <v>-8.350832074253541E-5</v>
      </c>
      <c r="FA45" s="12">
        <f t="shared" si="55"/>
        <v>-8.4438472495699461E-5</v>
      </c>
      <c r="FB45" s="12">
        <f t="shared" si="55"/>
        <v>-8.4455994651532054E-5</v>
      </c>
      <c r="FC45" s="12">
        <f t="shared" si="55"/>
        <v>-8.2631681976485933E-5</v>
      </c>
      <c r="FD45" s="12">
        <f t="shared" si="55"/>
        <v>-8.3566618270883606E-5</v>
      </c>
      <c r="FE45" s="12">
        <f t="shared" si="55"/>
        <v>-8.4500065528323186E-5</v>
      </c>
      <c r="FF45" s="12">
        <f t="shared" si="55"/>
        <v>-8.4518118658574943E-5</v>
      </c>
      <c r="FG45" s="12">
        <f t="shared" si="55"/>
        <v>-8.2695312334870132E-5</v>
      </c>
      <c r="FH45" s="12">
        <f t="shared" si="55"/>
        <v>-8.3625966205148008E-5</v>
      </c>
      <c r="FI45" s="12">
        <f t="shared" si="55"/>
        <v>-8.4556348816755179E-5</v>
      </c>
      <c r="FJ45" s="12">
        <f t="shared" si="55"/>
        <v>-8.4576260357474049E-5</v>
      </c>
      <c r="FK45" s="12">
        <f t="shared" si="55"/>
        <v>-8.3668245043274394E-5</v>
      </c>
      <c r="FL45" s="12">
        <f t="shared" si="55"/>
        <v>-8.3685314139412368E-5</v>
      </c>
      <c r="FM45" s="12">
        <f t="shared" si="55"/>
        <v>-8.4617676362169295E-5</v>
      </c>
      <c r="FN45" s="12">
        <f t="shared" ref="FN45:GJ45" si="56" xml:space="preserve"> FN42 - FN43 - FN44</f>
        <v>-8.4636525954049838E-5</v>
      </c>
      <c r="FO45" s="12">
        <f t="shared" si="56"/>
        <v>-8.2813223284692325E-5</v>
      </c>
      <c r="FP45" s="12">
        <f t="shared" si="56"/>
        <v>-8.3752802719527195E-5</v>
      </c>
      <c r="FQ45" s="12">
        <f t="shared" si="56"/>
        <v>-8.4689092421547657E-5</v>
      </c>
      <c r="FR45" s="12">
        <f t="shared" si="56"/>
        <v>-8.4703694218074823E-5</v>
      </c>
      <c r="FS45" s="12">
        <f t="shared" si="56"/>
        <v>-8.2877632790322067E-5</v>
      </c>
      <c r="FT45" s="12">
        <f t="shared" si="56"/>
        <v>-8.3817402683372501E-5</v>
      </c>
      <c r="FU45" s="12">
        <f t="shared" si="56"/>
        <v>-8.4752012890219265E-5</v>
      </c>
      <c r="FV45" s="12">
        <f t="shared" si="56"/>
        <v>-8.4765552737908089E-5</v>
      </c>
      <c r="FW45" s="12">
        <f t="shared" si="56"/>
        <v>-8.2932952244754049E-5</v>
      </c>
      <c r="FX45" s="12">
        <f t="shared" si="56"/>
        <v>-8.3870185580660751E-5</v>
      </c>
      <c r="FY45" s="12">
        <f t="shared" si="56"/>
        <v>-8.480909264028003E-5</v>
      </c>
      <c r="FZ45" s="12">
        <f t="shared" si="56"/>
        <v>-8.4819977615873009E-5</v>
      </c>
      <c r="GA45" s="12">
        <f t="shared" si="56"/>
        <v>-8.3916140839493782E-5</v>
      </c>
      <c r="GB45" s="12">
        <f t="shared" si="56"/>
        <v>-8.3926119695697536E-5</v>
      </c>
      <c r="GC45" s="12">
        <f t="shared" si="56"/>
        <v>-8.4868296288017492E-5</v>
      </c>
      <c r="GD45" s="12">
        <f t="shared" si="56"/>
        <v>-8.488608393105968E-5</v>
      </c>
      <c r="GE45" s="12">
        <f t="shared" si="56"/>
        <v>-8.3053979783558328E-5</v>
      </c>
      <c r="GF45" s="12">
        <f t="shared" si="56"/>
        <v>-8.3990719659542856E-5</v>
      </c>
      <c r="GG45" s="12">
        <f t="shared" si="56"/>
        <v>-8.4924314089239916E-5</v>
      </c>
      <c r="GH45" s="12">
        <f t="shared" si="56"/>
        <v>-8.4943960142749191E-5</v>
      </c>
      <c r="GI45" s="12">
        <f t="shared" si="56"/>
        <v>-8.3116571278948512E-5</v>
      </c>
      <c r="GJ45" s="12">
        <f t="shared" si="56"/>
        <v>-8.4056632630783381E-5</v>
      </c>
    </row>
    <row r="47" spans="1:192" x14ac:dyDescent="0.25">
      <c r="E47" s="12" t="str">
        <f t="shared" ref="E47:AJ47" si="57" xml:space="preserve"> E$45</f>
        <v>Taxable income / (Tax losses arising)</v>
      </c>
      <c r="F47" s="12">
        <f t="shared" si="57"/>
        <v>0</v>
      </c>
      <c r="G47" s="12" t="str">
        <f t="shared" si="57"/>
        <v>$ 000s</v>
      </c>
      <c r="H47" s="12">
        <f t="shared" si="57"/>
        <v>41728.093461549935</v>
      </c>
      <c r="I47" s="12">
        <f t="shared" si="57"/>
        <v>0</v>
      </c>
      <c r="J47" s="12">
        <f t="shared" si="57"/>
        <v>0</v>
      </c>
      <c r="K47" s="12">
        <f t="shared" si="57"/>
        <v>0</v>
      </c>
      <c r="L47" s="12">
        <f t="shared" si="57"/>
        <v>0</v>
      </c>
      <c r="M47" s="12">
        <f t="shared" si="57"/>
        <v>0</v>
      </c>
      <c r="N47" s="12">
        <f t="shared" si="57"/>
        <v>0</v>
      </c>
      <c r="O47" s="12">
        <f t="shared" si="57"/>
        <v>0</v>
      </c>
      <c r="P47" s="12">
        <f t="shared" si="57"/>
        <v>0</v>
      </c>
      <c r="Q47" s="12">
        <f t="shared" si="57"/>
        <v>0</v>
      </c>
      <c r="R47" s="12">
        <f t="shared" si="57"/>
        <v>0</v>
      </c>
      <c r="S47" s="12">
        <f t="shared" si="57"/>
        <v>-3707.1612310724495</v>
      </c>
      <c r="T47" s="12">
        <f t="shared" si="57"/>
        <v>-2949.7365185705876</v>
      </c>
      <c r="U47" s="12">
        <f t="shared" si="57"/>
        <v>-2639.8024158461044</v>
      </c>
      <c r="V47" s="12">
        <f t="shared" si="57"/>
        <v>-2985.2793170326327</v>
      </c>
      <c r="W47" s="12">
        <f t="shared" si="57"/>
        <v>-2917.5396558019984</v>
      </c>
      <c r="X47" s="12">
        <f t="shared" si="57"/>
        <v>-2190.5872880895095</v>
      </c>
      <c r="Y47" s="12">
        <f t="shared" si="57"/>
        <v>-1917.476461519308</v>
      </c>
      <c r="Z47" s="12">
        <f t="shared" si="57"/>
        <v>-2294.755308760984</v>
      </c>
      <c r="AA47" s="12">
        <f t="shared" si="57"/>
        <v>-2252.1605499922662</v>
      </c>
      <c r="AB47" s="12">
        <f t="shared" si="57"/>
        <v>-1567.5051285266782</v>
      </c>
      <c r="AC47" s="12">
        <f t="shared" si="57"/>
        <v>-1323.5345380322824</v>
      </c>
      <c r="AD47" s="12">
        <f t="shared" si="57"/>
        <v>-1726.1728593376429</v>
      </c>
      <c r="AE47" s="12">
        <f t="shared" si="57"/>
        <v>-1711.2257251650851</v>
      </c>
      <c r="AF47" s="12">
        <f t="shared" si="57"/>
        <v>-1053.9027397462032</v>
      </c>
      <c r="AG47" s="12">
        <f t="shared" si="57"/>
        <v>-833.72067618939013</v>
      </c>
      <c r="AH47" s="12">
        <f t="shared" si="57"/>
        <v>-1256.4321024541464</v>
      </c>
      <c r="AI47" s="12">
        <f t="shared" si="57"/>
        <v>-1264.1521802198192</v>
      </c>
      <c r="AJ47" s="12">
        <f t="shared" si="57"/>
        <v>-629.37454747444144</v>
      </c>
      <c r="AK47" s="12">
        <f t="shared" ref="AK47:BP47" si="58" xml:space="preserve"> AK$45</f>
        <v>-428.38414186148862</v>
      </c>
      <c r="AL47" s="12">
        <f t="shared" si="58"/>
        <v>-866.84507668677566</v>
      </c>
      <c r="AM47" s="12">
        <f t="shared" si="58"/>
        <v>-899.31805534944237</v>
      </c>
      <c r="AN47" s="12">
        <f t="shared" si="58"/>
        <v>-276.71136164679456</v>
      </c>
      <c r="AO47" s="12">
        <f t="shared" si="58"/>
        <v>-91.721545403255504</v>
      </c>
      <c r="AP47" s="12">
        <f t="shared" si="58"/>
        <v>-542.38843584346978</v>
      </c>
      <c r="AQ47" s="12">
        <f t="shared" si="58"/>
        <v>-584.19013815639983</v>
      </c>
      <c r="AR47" s="12">
        <f t="shared" si="58"/>
        <v>16.814242141942941</v>
      </c>
      <c r="AS47" s="12">
        <f t="shared" si="58"/>
        <v>189.67158637201715</v>
      </c>
      <c r="AT47" s="12">
        <f t="shared" si="58"/>
        <v>-270.37930784798209</v>
      </c>
      <c r="AU47" s="12">
        <f t="shared" si="58"/>
        <v>-324.87980957236493</v>
      </c>
      <c r="AV47" s="12">
        <f t="shared" si="58"/>
        <v>263.45359179511479</v>
      </c>
      <c r="AW47" s="12">
        <f t="shared" si="58"/>
        <v>426.3725344329298</v>
      </c>
      <c r="AX47" s="12">
        <f t="shared" si="58"/>
        <v>-40.711404622340638</v>
      </c>
      <c r="AY47" s="12">
        <f t="shared" si="58"/>
        <v>-105.81484789521278</v>
      </c>
      <c r="AZ47" s="12">
        <f t="shared" si="58"/>
        <v>471.93216678511305</v>
      </c>
      <c r="BA47" s="12">
        <f t="shared" si="58"/>
        <v>627.09589131713119</v>
      </c>
      <c r="BB47" s="12">
        <f t="shared" si="58"/>
        <v>154.92418334245201</v>
      </c>
      <c r="BC47" s="12">
        <f t="shared" si="58"/>
        <v>78.159693695367309</v>
      </c>
      <c r="BD47" s="12">
        <f t="shared" si="58"/>
        <v>650.4238045036991</v>
      </c>
      <c r="BE47" s="12">
        <f t="shared" si="58"/>
        <v>798.96003632220584</v>
      </c>
      <c r="BF47" s="12">
        <f t="shared" si="58"/>
        <v>323.23799480959042</v>
      </c>
      <c r="BG47" s="12">
        <f t="shared" si="58"/>
        <v>241.82375141538398</v>
      </c>
      <c r="BH47" s="12">
        <f t="shared" si="58"/>
        <v>803.73394234960074</v>
      </c>
      <c r="BI47" s="12">
        <f t="shared" si="58"/>
        <v>947.79782767814572</v>
      </c>
      <c r="BJ47" s="12">
        <f t="shared" si="58"/>
        <v>469.79077624929937</v>
      </c>
      <c r="BK47" s="12">
        <f t="shared" si="58"/>
        <v>382.10298824506162</v>
      </c>
      <c r="BL47" s="12">
        <f t="shared" si="58"/>
        <v>949.05967688422083</v>
      </c>
      <c r="BM47" s="12">
        <f t="shared" si="58"/>
        <v>1101.6502746046463</v>
      </c>
      <c r="BN47" s="12">
        <f t="shared" si="58"/>
        <v>637.36329980053347</v>
      </c>
      <c r="BO47" s="12">
        <f t="shared" si="58"/>
        <v>558.59921887594555</v>
      </c>
      <c r="BP47" s="12">
        <f t="shared" si="58"/>
        <v>1112.3562625192731</v>
      </c>
      <c r="BQ47" s="12">
        <f t="shared" ref="BQ47:CV47" si="59" xml:space="preserve"> BQ$45</f>
        <v>1252.717509909322</v>
      </c>
      <c r="BR47" s="12">
        <f t="shared" si="59"/>
        <v>776.43084836291405</v>
      </c>
      <c r="BS47" s="12">
        <f t="shared" si="59"/>
        <v>683.9904605625286</v>
      </c>
      <c r="BT47" s="12">
        <f t="shared" si="59"/>
        <v>1233.1482733579242</v>
      </c>
      <c r="BU47" s="12">
        <f t="shared" si="59"/>
        <v>1370.6535108211988</v>
      </c>
      <c r="BV47" s="12">
        <f t="shared" si="59"/>
        <v>894.99270010076998</v>
      </c>
      <c r="BW47" s="12">
        <f t="shared" si="59"/>
        <v>800.86431330428013</v>
      </c>
      <c r="BX47" s="12">
        <f t="shared" si="59"/>
        <v>1345.6227916280463</v>
      </c>
      <c r="BY47" s="12">
        <f t="shared" si="59"/>
        <v>1481.4056707560444</v>
      </c>
      <c r="BZ47" s="12">
        <f t="shared" si="59"/>
        <v>1006.9783897148737</v>
      </c>
      <c r="CA47" s="12">
        <f t="shared" si="59"/>
        <v>911.83997753369454</v>
      </c>
      <c r="CB47" s="12">
        <f t="shared" si="59"/>
        <v>1453.0274094293163</v>
      </c>
      <c r="CC47" s="12">
        <f t="shared" si="59"/>
        <v>1587.3958324758905</v>
      </c>
      <c r="CD47" s="12">
        <f t="shared" si="59"/>
        <v>1114.7137788416717</v>
      </c>
      <c r="CE47" s="12">
        <f t="shared" si="59"/>
        <v>1019.0063591009357</v>
      </c>
      <c r="CF47" s="12">
        <f t="shared" si="59"/>
        <v>1557.1178108671925</v>
      </c>
      <c r="CG47" s="12">
        <f t="shared" si="59"/>
        <v>1690.5373188351093</v>
      </c>
      <c r="CH47" s="12">
        <f t="shared" si="59"/>
        <v>1220.0329790411915</v>
      </c>
      <c r="CI47" s="12">
        <f t="shared" si="59"/>
        <v>1124.1705215165705</v>
      </c>
      <c r="CJ47" s="12">
        <f t="shared" si="59"/>
        <v>1659.8657037943271</v>
      </c>
      <c r="CK47" s="12">
        <f t="shared" si="59"/>
        <v>1792.5045407716916</v>
      </c>
      <c r="CL47" s="12">
        <f t="shared" si="59"/>
        <v>1324.5479269370167</v>
      </c>
      <c r="CM47" s="12">
        <f t="shared" si="59"/>
        <v>1228.8305133372278</v>
      </c>
      <c r="CN47" s="12">
        <f t="shared" si="59"/>
        <v>1761.7138803010068</v>
      </c>
      <c r="CO47" s="12">
        <f t="shared" si="59"/>
        <v>1888.2086327739262</v>
      </c>
      <c r="CP47" s="12">
        <f t="shared" si="59"/>
        <v>1416.3972269833482</v>
      </c>
      <c r="CQ47" s="12">
        <f t="shared" si="59"/>
        <v>1293.6763046797494</v>
      </c>
      <c r="CR47" s="12">
        <f t="shared" si="59"/>
        <v>1799.1242473268244</v>
      </c>
      <c r="CS47" s="12">
        <f t="shared" si="59"/>
        <v>1903.3891918006289</v>
      </c>
      <c r="CT47" s="12">
        <f t="shared" si="59"/>
        <v>1405.9960696702062</v>
      </c>
      <c r="CU47" s="12">
        <f t="shared" si="59"/>
        <v>1277.7366140575259</v>
      </c>
      <c r="CV47" s="12">
        <f t="shared" si="59"/>
        <v>1779.9056089506148</v>
      </c>
      <c r="CW47" s="12">
        <f t="shared" ref="CW47:EB47" si="60" xml:space="preserve"> CW$45</f>
        <v>1882.9257550545435</v>
      </c>
      <c r="CX47" s="12">
        <f t="shared" si="60"/>
        <v>1387.3174616338556</v>
      </c>
      <c r="CY47" s="12">
        <f t="shared" si="60"/>
        <v>1258.4211082003289</v>
      </c>
      <c r="CZ47" s="12">
        <f t="shared" si="60"/>
        <v>1757.4692388369742</v>
      </c>
      <c r="DA47" s="12">
        <f t="shared" si="60"/>
        <v>1859.3854605392896</v>
      </c>
      <c r="DB47" s="12">
        <f t="shared" si="60"/>
        <v>1365.6810629943818</v>
      </c>
      <c r="DC47" s="12">
        <f t="shared" si="60"/>
        <v>1236.1967880849847</v>
      </c>
      <c r="DD47" s="12">
        <f t="shared" si="60"/>
        <v>1732.2550514202676</v>
      </c>
      <c r="DE47" s="12">
        <f t="shared" si="60"/>
        <v>1833.1825393654415</v>
      </c>
      <c r="DF47" s="12">
        <f t="shared" si="60"/>
        <v>1341.47677911511</v>
      </c>
      <c r="DG47" s="12">
        <f t="shared" si="60"/>
        <v>1211.6093240865989</v>
      </c>
      <c r="DH47" s="12">
        <f t="shared" si="60"/>
        <v>1704.7866487118399</v>
      </c>
      <c r="DI47" s="12">
        <f t="shared" si="60"/>
        <v>1804.819672058514</v>
      </c>
      <c r="DJ47" s="12">
        <f t="shared" si="60"/>
        <v>1315.187488218286</v>
      </c>
      <c r="DK47" s="12">
        <f t="shared" si="60"/>
        <v>1184.9446307487933</v>
      </c>
      <c r="DL47" s="12">
        <f t="shared" si="60"/>
        <v>1675.3319562332827</v>
      </c>
      <c r="DM47" s="12">
        <f t="shared" si="60"/>
        <v>1774.5477412535329</v>
      </c>
      <c r="DN47" s="12">
        <f t="shared" si="60"/>
        <v>792.55766187556935</v>
      </c>
      <c r="DO47" s="12">
        <f t="shared" si="60"/>
        <v>-8.2978390957820633E-5</v>
      </c>
      <c r="DP47" s="12">
        <f t="shared" si="60"/>
        <v>-8.2997560865790977E-5</v>
      </c>
      <c r="DQ47" s="12">
        <f t="shared" si="60"/>
        <v>-8.3921568898637574E-5</v>
      </c>
      <c r="DR47" s="12">
        <f t="shared" si="60"/>
        <v>-8.3940949464937281E-5</v>
      </c>
      <c r="DS47" s="12">
        <f t="shared" si="60"/>
        <v>-8.2127313992885303E-5</v>
      </c>
      <c r="DT47" s="12">
        <f t="shared" si="60"/>
        <v>-8.3058484408929639E-5</v>
      </c>
      <c r="DU47" s="12">
        <f t="shared" si="60"/>
        <v>-8.3986082290566727E-5</v>
      </c>
      <c r="DV47" s="12">
        <f t="shared" si="60"/>
        <v>-8.3996967266159692E-5</v>
      </c>
      <c r="DW47" s="12">
        <f t="shared" si="60"/>
        <v>-8.21862694677964E-5</v>
      </c>
      <c r="DX47" s="12">
        <f t="shared" si="60"/>
        <v>-8.3116256734319752E-5</v>
      </c>
      <c r="DY47" s="12">
        <f t="shared" si="60"/>
        <v>-8.4039179732483724E-5</v>
      </c>
      <c r="DZ47" s="12">
        <f t="shared" si="60"/>
        <v>-8.4050330195286285E-5</v>
      </c>
      <c r="EA47" s="12">
        <f t="shared" si="60"/>
        <v>-8.2240290343485865E-5</v>
      </c>
      <c r="EB47" s="12">
        <f t="shared" si="60"/>
        <v>-8.3164050203506125E-5</v>
      </c>
      <c r="EC47" s="12">
        <f t="shared" ref="EC47:FH47" si="61" xml:space="preserve"> EC$45</f>
        <v>-8.408988778951443E-5</v>
      </c>
      <c r="ED47" s="12">
        <f t="shared" si="61"/>
        <v>-8.410926835581415E-5</v>
      </c>
      <c r="EE47" s="12">
        <f t="shared" si="61"/>
        <v>-8.3208955056423005E-5</v>
      </c>
      <c r="EF47" s="12">
        <f t="shared" si="61"/>
        <v>-8.3222872934812431E-5</v>
      </c>
      <c r="EG47" s="12">
        <f t="shared" si="61"/>
        <v>-8.4155463130281937E-5</v>
      </c>
      <c r="EH47" s="12">
        <f t="shared" si="61"/>
        <v>-8.416687908029408E-5</v>
      </c>
      <c r="EI47" s="12">
        <f t="shared" si="61"/>
        <v>-8.2353266694086414E-5</v>
      </c>
      <c r="EJ47" s="12">
        <f t="shared" si="61"/>
        <v>-8.3279857455765394E-5</v>
      </c>
      <c r="EK47" s="12">
        <f t="shared" si="61"/>
        <v>-8.4213870316390612E-5</v>
      </c>
      <c r="EL47" s="12">
        <f t="shared" si="61"/>
        <v>-8.4231126985013623E-5</v>
      </c>
      <c r="EM47" s="12">
        <f t="shared" si="61"/>
        <v>-8.2409884727260952E-5</v>
      </c>
      <c r="EN47" s="12">
        <f t="shared" si="61"/>
        <v>-8.3335528969323138E-5</v>
      </c>
      <c r="EO47" s="12">
        <f t="shared" si="61"/>
        <v>-8.4263250937373395E-5</v>
      </c>
      <c r="EP47" s="12">
        <f t="shared" si="61"/>
        <v>-8.4275463349014324E-5</v>
      </c>
      <c r="EQ47" s="12">
        <f t="shared" si="61"/>
        <v>-8.2458711287980273E-5</v>
      </c>
      <c r="ER47" s="12">
        <f t="shared" si="61"/>
        <v>-8.3389362272527553E-5</v>
      </c>
      <c r="ES47" s="12">
        <f t="shared" si="61"/>
        <v>-8.432431299557793E-5</v>
      </c>
      <c r="ET47" s="12">
        <f t="shared" si="61"/>
        <v>-8.4342366125829713E-5</v>
      </c>
      <c r="EU47" s="12">
        <f t="shared" si="61"/>
        <v>-8.3442407771294858E-5</v>
      </c>
      <c r="EV47" s="12">
        <f t="shared" si="61"/>
        <v>-8.3451598823061461E-5</v>
      </c>
      <c r="EW47" s="12">
        <f t="shared" si="61"/>
        <v>-8.4379268847962013E-5</v>
      </c>
      <c r="EX47" s="12">
        <f t="shared" si="61"/>
        <v>-8.4395994542165874E-5</v>
      </c>
      <c r="EY47" s="12">
        <f t="shared" si="61"/>
        <v>-8.2577141669299466E-5</v>
      </c>
      <c r="EZ47" s="12">
        <f t="shared" si="61"/>
        <v>-8.350832074253541E-5</v>
      </c>
      <c r="FA47" s="12">
        <f t="shared" si="61"/>
        <v>-8.4438472495699461E-5</v>
      </c>
      <c r="FB47" s="12">
        <f t="shared" si="61"/>
        <v>-8.4455994651532054E-5</v>
      </c>
      <c r="FC47" s="12">
        <f t="shared" si="61"/>
        <v>-8.2631681976485933E-5</v>
      </c>
      <c r="FD47" s="12">
        <f t="shared" si="61"/>
        <v>-8.3566618270883606E-5</v>
      </c>
      <c r="FE47" s="12">
        <f t="shared" si="61"/>
        <v>-8.4500065528323186E-5</v>
      </c>
      <c r="FF47" s="12">
        <f t="shared" si="61"/>
        <v>-8.4518118658574943E-5</v>
      </c>
      <c r="FG47" s="12">
        <f t="shared" si="61"/>
        <v>-8.2695312334870132E-5</v>
      </c>
      <c r="FH47" s="12">
        <f t="shared" si="61"/>
        <v>-8.3625966205148008E-5</v>
      </c>
      <c r="FI47" s="12">
        <f t="shared" ref="FI47:GJ47" si="62" xml:space="preserve"> FI$45</f>
        <v>-8.4556348816755179E-5</v>
      </c>
      <c r="FJ47" s="12">
        <f t="shared" si="62"/>
        <v>-8.4576260357474049E-5</v>
      </c>
      <c r="FK47" s="12">
        <f t="shared" si="62"/>
        <v>-8.3668245043274394E-5</v>
      </c>
      <c r="FL47" s="12">
        <f t="shared" si="62"/>
        <v>-8.3685314139412368E-5</v>
      </c>
      <c r="FM47" s="12">
        <f t="shared" si="62"/>
        <v>-8.4617676362169295E-5</v>
      </c>
      <c r="FN47" s="12">
        <f t="shared" si="62"/>
        <v>-8.4636525954049838E-5</v>
      </c>
      <c r="FO47" s="12">
        <f t="shared" si="62"/>
        <v>-8.2813223284692325E-5</v>
      </c>
      <c r="FP47" s="12">
        <f t="shared" si="62"/>
        <v>-8.3752802719527195E-5</v>
      </c>
      <c r="FQ47" s="12">
        <f t="shared" si="62"/>
        <v>-8.4689092421547657E-5</v>
      </c>
      <c r="FR47" s="12">
        <f t="shared" si="62"/>
        <v>-8.4703694218074823E-5</v>
      </c>
      <c r="FS47" s="12">
        <f t="shared" si="62"/>
        <v>-8.2877632790322067E-5</v>
      </c>
      <c r="FT47" s="12">
        <f t="shared" si="62"/>
        <v>-8.3817402683372501E-5</v>
      </c>
      <c r="FU47" s="12">
        <f t="shared" si="62"/>
        <v>-8.4752012890219265E-5</v>
      </c>
      <c r="FV47" s="12">
        <f t="shared" si="62"/>
        <v>-8.4765552737908089E-5</v>
      </c>
      <c r="FW47" s="12">
        <f t="shared" si="62"/>
        <v>-8.2932952244754049E-5</v>
      </c>
      <c r="FX47" s="12">
        <f t="shared" si="62"/>
        <v>-8.3870185580660751E-5</v>
      </c>
      <c r="FY47" s="12">
        <f t="shared" si="62"/>
        <v>-8.480909264028003E-5</v>
      </c>
      <c r="FZ47" s="12">
        <f t="shared" si="62"/>
        <v>-8.4819977615873009E-5</v>
      </c>
      <c r="GA47" s="12">
        <f t="shared" si="62"/>
        <v>-8.3916140839493782E-5</v>
      </c>
      <c r="GB47" s="12">
        <f t="shared" si="62"/>
        <v>-8.3926119695697536E-5</v>
      </c>
      <c r="GC47" s="12">
        <f t="shared" si="62"/>
        <v>-8.4868296288017492E-5</v>
      </c>
      <c r="GD47" s="12">
        <f t="shared" si="62"/>
        <v>-8.488608393105968E-5</v>
      </c>
      <c r="GE47" s="12">
        <f t="shared" si="62"/>
        <v>-8.3053979783558328E-5</v>
      </c>
      <c r="GF47" s="12">
        <f t="shared" si="62"/>
        <v>-8.3990719659542856E-5</v>
      </c>
      <c r="GG47" s="12">
        <f t="shared" si="62"/>
        <v>-8.4924314089239916E-5</v>
      </c>
      <c r="GH47" s="12">
        <f t="shared" si="62"/>
        <v>-8.4943960142749191E-5</v>
      </c>
      <c r="GI47" s="12">
        <f t="shared" si="62"/>
        <v>-8.3116571278948512E-5</v>
      </c>
      <c r="GJ47" s="12">
        <f t="shared" si="62"/>
        <v>-8.4056632630783381E-5</v>
      </c>
    </row>
    <row r="48" spans="1:192" x14ac:dyDescent="0.25">
      <c r="E48" s="12" t="s">
        <v>210</v>
      </c>
      <c r="G48" s="12" t="str">
        <f xml:space="preserve"> SMU</f>
        <v>$ 000s</v>
      </c>
      <c r="H48" s="12">
        <f xml:space="preserve"> SUM(J48:GJ48)</f>
        <v>81379.963030114843</v>
      </c>
      <c r="J48" s="12">
        <f t="shared" ref="J48:AO48" si="63" xml:space="preserve"> MAX(J47, 0)</f>
        <v>0</v>
      </c>
      <c r="K48" s="12">
        <f t="shared" si="63"/>
        <v>0</v>
      </c>
      <c r="L48" s="12">
        <f t="shared" si="63"/>
        <v>0</v>
      </c>
      <c r="M48" s="12">
        <f t="shared" si="63"/>
        <v>0</v>
      </c>
      <c r="N48" s="12">
        <f t="shared" si="63"/>
        <v>0</v>
      </c>
      <c r="O48" s="12">
        <f t="shared" si="63"/>
        <v>0</v>
      </c>
      <c r="P48" s="12">
        <f t="shared" si="63"/>
        <v>0</v>
      </c>
      <c r="Q48" s="12">
        <f t="shared" si="63"/>
        <v>0</v>
      </c>
      <c r="R48" s="12">
        <f t="shared" si="63"/>
        <v>0</v>
      </c>
      <c r="S48" s="12">
        <f t="shared" si="63"/>
        <v>0</v>
      </c>
      <c r="T48" s="12">
        <f t="shared" si="63"/>
        <v>0</v>
      </c>
      <c r="U48" s="12">
        <f t="shared" si="63"/>
        <v>0</v>
      </c>
      <c r="V48" s="12">
        <f t="shared" si="63"/>
        <v>0</v>
      </c>
      <c r="W48" s="12">
        <f t="shared" si="63"/>
        <v>0</v>
      </c>
      <c r="X48" s="12">
        <f t="shared" si="63"/>
        <v>0</v>
      </c>
      <c r="Y48" s="12">
        <f t="shared" si="63"/>
        <v>0</v>
      </c>
      <c r="Z48" s="12">
        <f t="shared" si="63"/>
        <v>0</v>
      </c>
      <c r="AA48" s="12">
        <f t="shared" si="63"/>
        <v>0</v>
      </c>
      <c r="AB48" s="12">
        <f t="shared" si="63"/>
        <v>0</v>
      </c>
      <c r="AC48" s="12">
        <f t="shared" si="63"/>
        <v>0</v>
      </c>
      <c r="AD48" s="12">
        <f t="shared" si="63"/>
        <v>0</v>
      </c>
      <c r="AE48" s="12">
        <f t="shared" si="63"/>
        <v>0</v>
      </c>
      <c r="AF48" s="12">
        <f t="shared" si="63"/>
        <v>0</v>
      </c>
      <c r="AG48" s="12">
        <f t="shared" si="63"/>
        <v>0</v>
      </c>
      <c r="AH48" s="12">
        <f t="shared" si="63"/>
        <v>0</v>
      </c>
      <c r="AI48" s="12">
        <f t="shared" si="63"/>
        <v>0</v>
      </c>
      <c r="AJ48" s="12">
        <f t="shared" si="63"/>
        <v>0</v>
      </c>
      <c r="AK48" s="12">
        <f t="shared" si="63"/>
        <v>0</v>
      </c>
      <c r="AL48" s="12">
        <f t="shared" si="63"/>
        <v>0</v>
      </c>
      <c r="AM48" s="12">
        <f t="shared" si="63"/>
        <v>0</v>
      </c>
      <c r="AN48" s="12">
        <f t="shared" si="63"/>
        <v>0</v>
      </c>
      <c r="AO48" s="12">
        <f t="shared" si="63"/>
        <v>0</v>
      </c>
      <c r="AP48" s="12">
        <f t="shared" ref="AP48:BU48" si="64" xml:space="preserve"> MAX(AP47, 0)</f>
        <v>0</v>
      </c>
      <c r="AQ48" s="12">
        <f t="shared" si="64"/>
        <v>0</v>
      </c>
      <c r="AR48" s="12">
        <f t="shared" si="64"/>
        <v>16.814242141942941</v>
      </c>
      <c r="AS48" s="12">
        <f t="shared" si="64"/>
        <v>189.67158637201715</v>
      </c>
      <c r="AT48" s="12">
        <f t="shared" si="64"/>
        <v>0</v>
      </c>
      <c r="AU48" s="12">
        <f t="shared" si="64"/>
        <v>0</v>
      </c>
      <c r="AV48" s="12">
        <f t="shared" si="64"/>
        <v>263.45359179511479</v>
      </c>
      <c r="AW48" s="12">
        <f t="shared" si="64"/>
        <v>426.3725344329298</v>
      </c>
      <c r="AX48" s="12">
        <f t="shared" si="64"/>
        <v>0</v>
      </c>
      <c r="AY48" s="12">
        <f t="shared" si="64"/>
        <v>0</v>
      </c>
      <c r="AZ48" s="12">
        <f t="shared" si="64"/>
        <v>471.93216678511305</v>
      </c>
      <c r="BA48" s="12">
        <f t="shared" si="64"/>
        <v>627.09589131713119</v>
      </c>
      <c r="BB48" s="12">
        <f t="shared" si="64"/>
        <v>154.92418334245201</v>
      </c>
      <c r="BC48" s="12">
        <f t="shared" si="64"/>
        <v>78.159693695367309</v>
      </c>
      <c r="BD48" s="12">
        <f t="shared" si="64"/>
        <v>650.4238045036991</v>
      </c>
      <c r="BE48" s="12">
        <f t="shared" si="64"/>
        <v>798.96003632220584</v>
      </c>
      <c r="BF48" s="12">
        <f t="shared" si="64"/>
        <v>323.23799480959042</v>
      </c>
      <c r="BG48" s="12">
        <f t="shared" si="64"/>
        <v>241.82375141538398</v>
      </c>
      <c r="BH48" s="12">
        <f t="shared" si="64"/>
        <v>803.73394234960074</v>
      </c>
      <c r="BI48" s="12">
        <f t="shared" si="64"/>
        <v>947.79782767814572</v>
      </c>
      <c r="BJ48" s="12">
        <f t="shared" si="64"/>
        <v>469.79077624929937</v>
      </c>
      <c r="BK48" s="12">
        <f t="shared" si="64"/>
        <v>382.10298824506162</v>
      </c>
      <c r="BL48" s="12">
        <f t="shared" si="64"/>
        <v>949.05967688422083</v>
      </c>
      <c r="BM48" s="12">
        <f t="shared" si="64"/>
        <v>1101.6502746046463</v>
      </c>
      <c r="BN48" s="12">
        <f t="shared" si="64"/>
        <v>637.36329980053347</v>
      </c>
      <c r="BO48" s="12">
        <f t="shared" si="64"/>
        <v>558.59921887594555</v>
      </c>
      <c r="BP48" s="12">
        <f t="shared" si="64"/>
        <v>1112.3562625192731</v>
      </c>
      <c r="BQ48" s="12">
        <f t="shared" si="64"/>
        <v>1252.717509909322</v>
      </c>
      <c r="BR48" s="12">
        <f t="shared" si="64"/>
        <v>776.43084836291405</v>
      </c>
      <c r="BS48" s="12">
        <f t="shared" si="64"/>
        <v>683.9904605625286</v>
      </c>
      <c r="BT48" s="12">
        <f t="shared" si="64"/>
        <v>1233.1482733579242</v>
      </c>
      <c r="BU48" s="12">
        <f t="shared" si="64"/>
        <v>1370.6535108211988</v>
      </c>
      <c r="BV48" s="12">
        <f t="shared" ref="BV48:DA48" si="65" xml:space="preserve"> MAX(BV47, 0)</f>
        <v>894.99270010076998</v>
      </c>
      <c r="BW48" s="12">
        <f t="shared" si="65"/>
        <v>800.86431330428013</v>
      </c>
      <c r="BX48" s="12">
        <f t="shared" si="65"/>
        <v>1345.6227916280463</v>
      </c>
      <c r="BY48" s="12">
        <f t="shared" si="65"/>
        <v>1481.4056707560444</v>
      </c>
      <c r="BZ48" s="12">
        <f t="shared" si="65"/>
        <v>1006.9783897148737</v>
      </c>
      <c r="CA48" s="12">
        <f t="shared" si="65"/>
        <v>911.83997753369454</v>
      </c>
      <c r="CB48" s="12">
        <f t="shared" si="65"/>
        <v>1453.0274094293163</v>
      </c>
      <c r="CC48" s="12">
        <f t="shared" si="65"/>
        <v>1587.3958324758905</v>
      </c>
      <c r="CD48" s="12">
        <f t="shared" si="65"/>
        <v>1114.7137788416717</v>
      </c>
      <c r="CE48" s="12">
        <f t="shared" si="65"/>
        <v>1019.0063591009357</v>
      </c>
      <c r="CF48" s="12">
        <f t="shared" si="65"/>
        <v>1557.1178108671925</v>
      </c>
      <c r="CG48" s="12">
        <f t="shared" si="65"/>
        <v>1690.5373188351093</v>
      </c>
      <c r="CH48" s="12">
        <f t="shared" si="65"/>
        <v>1220.0329790411915</v>
      </c>
      <c r="CI48" s="12">
        <f t="shared" si="65"/>
        <v>1124.1705215165705</v>
      </c>
      <c r="CJ48" s="12">
        <f t="shared" si="65"/>
        <v>1659.8657037943271</v>
      </c>
      <c r="CK48" s="12">
        <f t="shared" si="65"/>
        <v>1792.5045407716916</v>
      </c>
      <c r="CL48" s="12">
        <f t="shared" si="65"/>
        <v>1324.5479269370167</v>
      </c>
      <c r="CM48" s="12">
        <f t="shared" si="65"/>
        <v>1228.8305133372278</v>
      </c>
      <c r="CN48" s="12">
        <f t="shared" si="65"/>
        <v>1761.7138803010068</v>
      </c>
      <c r="CO48" s="12">
        <f t="shared" si="65"/>
        <v>1888.2086327739262</v>
      </c>
      <c r="CP48" s="12">
        <f t="shared" si="65"/>
        <v>1416.3972269833482</v>
      </c>
      <c r="CQ48" s="12">
        <f t="shared" si="65"/>
        <v>1293.6763046797494</v>
      </c>
      <c r="CR48" s="12">
        <f t="shared" si="65"/>
        <v>1799.1242473268244</v>
      </c>
      <c r="CS48" s="12">
        <f t="shared" si="65"/>
        <v>1903.3891918006289</v>
      </c>
      <c r="CT48" s="12">
        <f t="shared" si="65"/>
        <v>1405.9960696702062</v>
      </c>
      <c r="CU48" s="12">
        <f t="shared" si="65"/>
        <v>1277.7366140575259</v>
      </c>
      <c r="CV48" s="12">
        <f t="shared" si="65"/>
        <v>1779.9056089506148</v>
      </c>
      <c r="CW48" s="12">
        <f t="shared" si="65"/>
        <v>1882.9257550545435</v>
      </c>
      <c r="CX48" s="12">
        <f t="shared" si="65"/>
        <v>1387.3174616338556</v>
      </c>
      <c r="CY48" s="12">
        <f t="shared" si="65"/>
        <v>1258.4211082003289</v>
      </c>
      <c r="CZ48" s="12">
        <f t="shared" si="65"/>
        <v>1757.4692388369742</v>
      </c>
      <c r="DA48" s="12">
        <f t="shared" si="65"/>
        <v>1859.3854605392896</v>
      </c>
      <c r="DB48" s="12">
        <f t="shared" ref="DB48:EG48" si="66" xml:space="preserve"> MAX(DB47, 0)</f>
        <v>1365.6810629943818</v>
      </c>
      <c r="DC48" s="12">
        <f t="shared" si="66"/>
        <v>1236.1967880849847</v>
      </c>
      <c r="DD48" s="12">
        <f t="shared" si="66"/>
        <v>1732.2550514202676</v>
      </c>
      <c r="DE48" s="12">
        <f t="shared" si="66"/>
        <v>1833.1825393654415</v>
      </c>
      <c r="DF48" s="12">
        <f t="shared" si="66"/>
        <v>1341.47677911511</v>
      </c>
      <c r="DG48" s="12">
        <f t="shared" si="66"/>
        <v>1211.6093240865989</v>
      </c>
      <c r="DH48" s="12">
        <f t="shared" si="66"/>
        <v>1704.7866487118399</v>
      </c>
      <c r="DI48" s="12">
        <f t="shared" si="66"/>
        <v>1804.819672058514</v>
      </c>
      <c r="DJ48" s="12">
        <f t="shared" si="66"/>
        <v>1315.187488218286</v>
      </c>
      <c r="DK48" s="12">
        <f t="shared" si="66"/>
        <v>1184.9446307487933</v>
      </c>
      <c r="DL48" s="12">
        <f t="shared" si="66"/>
        <v>1675.3319562332827</v>
      </c>
      <c r="DM48" s="12">
        <f t="shared" si="66"/>
        <v>1774.5477412535329</v>
      </c>
      <c r="DN48" s="12">
        <f t="shared" si="66"/>
        <v>792.55766187556935</v>
      </c>
      <c r="DO48" s="12">
        <f t="shared" si="66"/>
        <v>0</v>
      </c>
      <c r="DP48" s="12">
        <f t="shared" si="66"/>
        <v>0</v>
      </c>
      <c r="DQ48" s="12">
        <f t="shared" si="66"/>
        <v>0</v>
      </c>
      <c r="DR48" s="12">
        <f t="shared" si="66"/>
        <v>0</v>
      </c>
      <c r="DS48" s="12">
        <f t="shared" si="66"/>
        <v>0</v>
      </c>
      <c r="DT48" s="12">
        <f t="shared" si="66"/>
        <v>0</v>
      </c>
      <c r="DU48" s="12">
        <f t="shared" si="66"/>
        <v>0</v>
      </c>
      <c r="DV48" s="12">
        <f t="shared" si="66"/>
        <v>0</v>
      </c>
      <c r="DW48" s="12">
        <f t="shared" si="66"/>
        <v>0</v>
      </c>
      <c r="DX48" s="12">
        <f t="shared" si="66"/>
        <v>0</v>
      </c>
      <c r="DY48" s="12">
        <f t="shared" si="66"/>
        <v>0</v>
      </c>
      <c r="DZ48" s="12">
        <f t="shared" si="66"/>
        <v>0</v>
      </c>
      <c r="EA48" s="12">
        <f t="shared" si="66"/>
        <v>0</v>
      </c>
      <c r="EB48" s="12">
        <f t="shared" si="66"/>
        <v>0</v>
      </c>
      <c r="EC48" s="12">
        <f t="shared" si="66"/>
        <v>0</v>
      </c>
      <c r="ED48" s="12">
        <f t="shared" si="66"/>
        <v>0</v>
      </c>
      <c r="EE48" s="12">
        <f t="shared" si="66"/>
        <v>0</v>
      </c>
      <c r="EF48" s="12">
        <f t="shared" si="66"/>
        <v>0</v>
      </c>
      <c r="EG48" s="12">
        <f t="shared" si="66"/>
        <v>0</v>
      </c>
      <c r="EH48" s="12">
        <f t="shared" ref="EH48:FM48" si="67" xml:space="preserve"> MAX(EH47, 0)</f>
        <v>0</v>
      </c>
      <c r="EI48" s="12">
        <f t="shared" si="67"/>
        <v>0</v>
      </c>
      <c r="EJ48" s="12">
        <f t="shared" si="67"/>
        <v>0</v>
      </c>
      <c r="EK48" s="12">
        <f t="shared" si="67"/>
        <v>0</v>
      </c>
      <c r="EL48" s="12">
        <f t="shared" si="67"/>
        <v>0</v>
      </c>
      <c r="EM48" s="12">
        <f t="shared" si="67"/>
        <v>0</v>
      </c>
      <c r="EN48" s="12">
        <f t="shared" si="67"/>
        <v>0</v>
      </c>
      <c r="EO48" s="12">
        <f t="shared" si="67"/>
        <v>0</v>
      </c>
      <c r="EP48" s="12">
        <f t="shared" si="67"/>
        <v>0</v>
      </c>
      <c r="EQ48" s="12">
        <f t="shared" si="67"/>
        <v>0</v>
      </c>
      <c r="ER48" s="12">
        <f t="shared" si="67"/>
        <v>0</v>
      </c>
      <c r="ES48" s="12">
        <f t="shared" si="67"/>
        <v>0</v>
      </c>
      <c r="ET48" s="12">
        <f t="shared" si="67"/>
        <v>0</v>
      </c>
      <c r="EU48" s="12">
        <f t="shared" si="67"/>
        <v>0</v>
      </c>
      <c r="EV48" s="12">
        <f t="shared" si="67"/>
        <v>0</v>
      </c>
      <c r="EW48" s="12">
        <f t="shared" si="67"/>
        <v>0</v>
      </c>
      <c r="EX48" s="12">
        <f t="shared" si="67"/>
        <v>0</v>
      </c>
      <c r="EY48" s="12">
        <f t="shared" si="67"/>
        <v>0</v>
      </c>
      <c r="EZ48" s="12">
        <f t="shared" si="67"/>
        <v>0</v>
      </c>
      <c r="FA48" s="12">
        <f t="shared" si="67"/>
        <v>0</v>
      </c>
      <c r="FB48" s="12">
        <f t="shared" si="67"/>
        <v>0</v>
      </c>
      <c r="FC48" s="12">
        <f t="shared" si="67"/>
        <v>0</v>
      </c>
      <c r="FD48" s="12">
        <f t="shared" si="67"/>
        <v>0</v>
      </c>
      <c r="FE48" s="12">
        <f t="shared" si="67"/>
        <v>0</v>
      </c>
      <c r="FF48" s="12">
        <f t="shared" si="67"/>
        <v>0</v>
      </c>
      <c r="FG48" s="12">
        <f t="shared" si="67"/>
        <v>0</v>
      </c>
      <c r="FH48" s="12">
        <f t="shared" si="67"/>
        <v>0</v>
      </c>
      <c r="FI48" s="12">
        <f t="shared" si="67"/>
        <v>0</v>
      </c>
      <c r="FJ48" s="12">
        <f t="shared" si="67"/>
        <v>0</v>
      </c>
      <c r="FK48" s="12">
        <f t="shared" si="67"/>
        <v>0</v>
      </c>
      <c r="FL48" s="12">
        <f t="shared" si="67"/>
        <v>0</v>
      </c>
      <c r="FM48" s="12">
        <f t="shared" si="67"/>
        <v>0</v>
      </c>
      <c r="FN48" s="12">
        <f t="shared" ref="FN48:GJ48" si="68" xml:space="preserve"> MAX(FN47, 0)</f>
        <v>0</v>
      </c>
      <c r="FO48" s="12">
        <f t="shared" si="68"/>
        <v>0</v>
      </c>
      <c r="FP48" s="12">
        <f t="shared" si="68"/>
        <v>0</v>
      </c>
      <c r="FQ48" s="12">
        <f t="shared" si="68"/>
        <v>0</v>
      </c>
      <c r="FR48" s="12">
        <f t="shared" si="68"/>
        <v>0</v>
      </c>
      <c r="FS48" s="12">
        <f t="shared" si="68"/>
        <v>0</v>
      </c>
      <c r="FT48" s="12">
        <f t="shared" si="68"/>
        <v>0</v>
      </c>
      <c r="FU48" s="12">
        <f t="shared" si="68"/>
        <v>0</v>
      </c>
      <c r="FV48" s="12">
        <f t="shared" si="68"/>
        <v>0</v>
      </c>
      <c r="FW48" s="12">
        <f t="shared" si="68"/>
        <v>0</v>
      </c>
      <c r="FX48" s="12">
        <f t="shared" si="68"/>
        <v>0</v>
      </c>
      <c r="FY48" s="12">
        <f t="shared" si="68"/>
        <v>0</v>
      </c>
      <c r="FZ48" s="12">
        <f t="shared" si="68"/>
        <v>0</v>
      </c>
      <c r="GA48" s="12">
        <f t="shared" si="68"/>
        <v>0</v>
      </c>
      <c r="GB48" s="12">
        <f t="shared" si="68"/>
        <v>0</v>
      </c>
      <c r="GC48" s="12">
        <f t="shared" si="68"/>
        <v>0</v>
      </c>
      <c r="GD48" s="12">
        <f t="shared" si="68"/>
        <v>0</v>
      </c>
      <c r="GE48" s="12">
        <f t="shared" si="68"/>
        <v>0</v>
      </c>
      <c r="GF48" s="12">
        <f t="shared" si="68"/>
        <v>0</v>
      </c>
      <c r="GG48" s="12">
        <f t="shared" si="68"/>
        <v>0</v>
      </c>
      <c r="GH48" s="12">
        <f t="shared" si="68"/>
        <v>0</v>
      </c>
      <c r="GI48" s="12">
        <f t="shared" si="68"/>
        <v>0</v>
      </c>
      <c r="GJ48" s="12">
        <f t="shared" si="68"/>
        <v>0</v>
      </c>
    </row>
    <row r="50" spans="1:192" x14ac:dyDescent="0.25">
      <c r="E50" s="12" t="str">
        <f t="shared" ref="E50:BP50" si="69" xml:space="preserve"> E$45</f>
        <v>Taxable income / (Tax losses arising)</v>
      </c>
      <c r="F50" s="12">
        <f t="shared" si="69"/>
        <v>0</v>
      </c>
      <c r="G50" s="12" t="str">
        <f t="shared" si="69"/>
        <v>$ 000s</v>
      </c>
      <c r="H50" s="12">
        <f t="shared" si="69"/>
        <v>41728.093461549935</v>
      </c>
      <c r="I50" s="12">
        <f t="shared" si="69"/>
        <v>0</v>
      </c>
      <c r="J50" s="12">
        <f t="shared" si="69"/>
        <v>0</v>
      </c>
      <c r="K50" s="12">
        <f t="shared" si="69"/>
        <v>0</v>
      </c>
      <c r="L50" s="12">
        <f t="shared" si="69"/>
        <v>0</v>
      </c>
      <c r="M50" s="12">
        <f t="shared" si="69"/>
        <v>0</v>
      </c>
      <c r="N50" s="12">
        <f t="shared" si="69"/>
        <v>0</v>
      </c>
      <c r="O50" s="12">
        <f t="shared" si="69"/>
        <v>0</v>
      </c>
      <c r="P50" s="12">
        <f t="shared" si="69"/>
        <v>0</v>
      </c>
      <c r="Q50" s="12">
        <f t="shared" si="69"/>
        <v>0</v>
      </c>
      <c r="R50" s="12">
        <f t="shared" si="69"/>
        <v>0</v>
      </c>
      <c r="S50" s="12">
        <f t="shared" si="69"/>
        <v>-3707.1612310724495</v>
      </c>
      <c r="T50" s="12">
        <f t="shared" si="69"/>
        <v>-2949.7365185705876</v>
      </c>
      <c r="U50" s="12">
        <f t="shared" si="69"/>
        <v>-2639.8024158461044</v>
      </c>
      <c r="V50" s="12">
        <f t="shared" si="69"/>
        <v>-2985.2793170326327</v>
      </c>
      <c r="W50" s="12">
        <f t="shared" si="69"/>
        <v>-2917.5396558019984</v>
      </c>
      <c r="X50" s="12">
        <f t="shared" si="69"/>
        <v>-2190.5872880895095</v>
      </c>
      <c r="Y50" s="12">
        <f t="shared" si="69"/>
        <v>-1917.476461519308</v>
      </c>
      <c r="Z50" s="12">
        <f t="shared" si="69"/>
        <v>-2294.755308760984</v>
      </c>
      <c r="AA50" s="12">
        <f t="shared" si="69"/>
        <v>-2252.1605499922662</v>
      </c>
      <c r="AB50" s="12">
        <f t="shared" si="69"/>
        <v>-1567.5051285266782</v>
      </c>
      <c r="AC50" s="12">
        <f t="shared" si="69"/>
        <v>-1323.5345380322824</v>
      </c>
      <c r="AD50" s="12">
        <f t="shared" si="69"/>
        <v>-1726.1728593376429</v>
      </c>
      <c r="AE50" s="12">
        <f t="shared" si="69"/>
        <v>-1711.2257251650851</v>
      </c>
      <c r="AF50" s="12">
        <f t="shared" si="69"/>
        <v>-1053.9027397462032</v>
      </c>
      <c r="AG50" s="12">
        <f t="shared" si="69"/>
        <v>-833.72067618939013</v>
      </c>
      <c r="AH50" s="12">
        <f t="shared" si="69"/>
        <v>-1256.4321024541464</v>
      </c>
      <c r="AI50" s="12">
        <f t="shared" si="69"/>
        <v>-1264.1521802198192</v>
      </c>
      <c r="AJ50" s="12">
        <f t="shared" si="69"/>
        <v>-629.37454747444144</v>
      </c>
      <c r="AK50" s="12">
        <f t="shared" si="69"/>
        <v>-428.38414186148862</v>
      </c>
      <c r="AL50" s="12">
        <f t="shared" si="69"/>
        <v>-866.84507668677566</v>
      </c>
      <c r="AM50" s="12">
        <f t="shared" si="69"/>
        <v>-899.31805534944237</v>
      </c>
      <c r="AN50" s="12">
        <f t="shared" si="69"/>
        <v>-276.71136164679456</v>
      </c>
      <c r="AO50" s="12">
        <f t="shared" si="69"/>
        <v>-91.721545403255504</v>
      </c>
      <c r="AP50" s="12">
        <f t="shared" si="69"/>
        <v>-542.38843584346978</v>
      </c>
      <c r="AQ50" s="12">
        <f t="shared" si="69"/>
        <v>-584.19013815639983</v>
      </c>
      <c r="AR50" s="12">
        <f t="shared" si="69"/>
        <v>16.814242141942941</v>
      </c>
      <c r="AS50" s="12">
        <f t="shared" si="69"/>
        <v>189.67158637201715</v>
      </c>
      <c r="AT50" s="12">
        <f t="shared" si="69"/>
        <v>-270.37930784798209</v>
      </c>
      <c r="AU50" s="12">
        <f t="shared" si="69"/>
        <v>-324.87980957236493</v>
      </c>
      <c r="AV50" s="12">
        <f t="shared" si="69"/>
        <v>263.45359179511479</v>
      </c>
      <c r="AW50" s="12">
        <f t="shared" si="69"/>
        <v>426.3725344329298</v>
      </c>
      <c r="AX50" s="12">
        <f t="shared" si="69"/>
        <v>-40.711404622340638</v>
      </c>
      <c r="AY50" s="12">
        <f t="shared" si="69"/>
        <v>-105.81484789521278</v>
      </c>
      <c r="AZ50" s="12">
        <f t="shared" si="69"/>
        <v>471.93216678511305</v>
      </c>
      <c r="BA50" s="12">
        <f t="shared" si="69"/>
        <v>627.09589131713119</v>
      </c>
      <c r="BB50" s="12">
        <f t="shared" si="69"/>
        <v>154.92418334245201</v>
      </c>
      <c r="BC50" s="12">
        <f t="shared" si="69"/>
        <v>78.159693695367309</v>
      </c>
      <c r="BD50" s="12">
        <f t="shared" si="69"/>
        <v>650.4238045036991</v>
      </c>
      <c r="BE50" s="12">
        <f t="shared" si="69"/>
        <v>798.96003632220584</v>
      </c>
      <c r="BF50" s="12">
        <f t="shared" si="69"/>
        <v>323.23799480959042</v>
      </c>
      <c r="BG50" s="12">
        <f t="shared" si="69"/>
        <v>241.82375141538398</v>
      </c>
      <c r="BH50" s="12">
        <f t="shared" si="69"/>
        <v>803.73394234960074</v>
      </c>
      <c r="BI50" s="12">
        <f t="shared" si="69"/>
        <v>947.79782767814572</v>
      </c>
      <c r="BJ50" s="12">
        <f t="shared" si="69"/>
        <v>469.79077624929937</v>
      </c>
      <c r="BK50" s="12">
        <f t="shared" si="69"/>
        <v>382.10298824506162</v>
      </c>
      <c r="BL50" s="12">
        <f t="shared" si="69"/>
        <v>949.05967688422083</v>
      </c>
      <c r="BM50" s="12">
        <f t="shared" si="69"/>
        <v>1101.6502746046463</v>
      </c>
      <c r="BN50" s="12">
        <f t="shared" si="69"/>
        <v>637.36329980053347</v>
      </c>
      <c r="BO50" s="12">
        <f t="shared" si="69"/>
        <v>558.59921887594555</v>
      </c>
      <c r="BP50" s="12">
        <f t="shared" si="69"/>
        <v>1112.3562625192731</v>
      </c>
      <c r="BQ50" s="12">
        <f t="shared" ref="BQ50:EB50" si="70" xml:space="preserve"> BQ$45</f>
        <v>1252.717509909322</v>
      </c>
      <c r="BR50" s="12">
        <f t="shared" si="70"/>
        <v>776.43084836291405</v>
      </c>
      <c r="BS50" s="12">
        <f t="shared" si="70"/>
        <v>683.9904605625286</v>
      </c>
      <c r="BT50" s="12">
        <f t="shared" si="70"/>
        <v>1233.1482733579242</v>
      </c>
      <c r="BU50" s="12">
        <f t="shared" si="70"/>
        <v>1370.6535108211988</v>
      </c>
      <c r="BV50" s="12">
        <f t="shared" si="70"/>
        <v>894.99270010076998</v>
      </c>
      <c r="BW50" s="12">
        <f t="shared" si="70"/>
        <v>800.86431330428013</v>
      </c>
      <c r="BX50" s="12">
        <f t="shared" si="70"/>
        <v>1345.6227916280463</v>
      </c>
      <c r="BY50" s="12">
        <f t="shared" si="70"/>
        <v>1481.4056707560444</v>
      </c>
      <c r="BZ50" s="12">
        <f t="shared" si="70"/>
        <v>1006.9783897148737</v>
      </c>
      <c r="CA50" s="12">
        <f t="shared" si="70"/>
        <v>911.83997753369454</v>
      </c>
      <c r="CB50" s="12">
        <f t="shared" si="70"/>
        <v>1453.0274094293163</v>
      </c>
      <c r="CC50" s="12">
        <f t="shared" si="70"/>
        <v>1587.3958324758905</v>
      </c>
      <c r="CD50" s="12">
        <f t="shared" si="70"/>
        <v>1114.7137788416717</v>
      </c>
      <c r="CE50" s="12">
        <f t="shared" si="70"/>
        <v>1019.0063591009357</v>
      </c>
      <c r="CF50" s="12">
        <f t="shared" si="70"/>
        <v>1557.1178108671925</v>
      </c>
      <c r="CG50" s="12">
        <f t="shared" si="70"/>
        <v>1690.5373188351093</v>
      </c>
      <c r="CH50" s="12">
        <f t="shared" si="70"/>
        <v>1220.0329790411915</v>
      </c>
      <c r="CI50" s="12">
        <f t="shared" si="70"/>
        <v>1124.1705215165705</v>
      </c>
      <c r="CJ50" s="12">
        <f t="shared" si="70"/>
        <v>1659.8657037943271</v>
      </c>
      <c r="CK50" s="12">
        <f t="shared" si="70"/>
        <v>1792.5045407716916</v>
      </c>
      <c r="CL50" s="12">
        <f t="shared" si="70"/>
        <v>1324.5479269370167</v>
      </c>
      <c r="CM50" s="12">
        <f t="shared" si="70"/>
        <v>1228.8305133372278</v>
      </c>
      <c r="CN50" s="12">
        <f t="shared" si="70"/>
        <v>1761.7138803010068</v>
      </c>
      <c r="CO50" s="12">
        <f t="shared" si="70"/>
        <v>1888.2086327739262</v>
      </c>
      <c r="CP50" s="12">
        <f t="shared" si="70"/>
        <v>1416.3972269833482</v>
      </c>
      <c r="CQ50" s="12">
        <f t="shared" si="70"/>
        <v>1293.6763046797494</v>
      </c>
      <c r="CR50" s="12">
        <f t="shared" si="70"/>
        <v>1799.1242473268244</v>
      </c>
      <c r="CS50" s="12">
        <f t="shared" si="70"/>
        <v>1903.3891918006289</v>
      </c>
      <c r="CT50" s="12">
        <f t="shared" si="70"/>
        <v>1405.9960696702062</v>
      </c>
      <c r="CU50" s="12">
        <f t="shared" si="70"/>
        <v>1277.7366140575259</v>
      </c>
      <c r="CV50" s="12">
        <f t="shared" si="70"/>
        <v>1779.9056089506148</v>
      </c>
      <c r="CW50" s="12">
        <f t="shared" si="70"/>
        <v>1882.9257550545435</v>
      </c>
      <c r="CX50" s="12">
        <f t="shared" si="70"/>
        <v>1387.3174616338556</v>
      </c>
      <c r="CY50" s="12">
        <f t="shared" si="70"/>
        <v>1258.4211082003289</v>
      </c>
      <c r="CZ50" s="12">
        <f t="shared" si="70"/>
        <v>1757.4692388369742</v>
      </c>
      <c r="DA50" s="12">
        <f t="shared" si="70"/>
        <v>1859.3854605392896</v>
      </c>
      <c r="DB50" s="12">
        <f t="shared" si="70"/>
        <v>1365.6810629943818</v>
      </c>
      <c r="DC50" s="12">
        <f t="shared" si="70"/>
        <v>1236.1967880849847</v>
      </c>
      <c r="DD50" s="12">
        <f t="shared" si="70"/>
        <v>1732.2550514202676</v>
      </c>
      <c r="DE50" s="12">
        <f t="shared" si="70"/>
        <v>1833.1825393654415</v>
      </c>
      <c r="DF50" s="12">
        <f t="shared" si="70"/>
        <v>1341.47677911511</v>
      </c>
      <c r="DG50" s="12">
        <f t="shared" si="70"/>
        <v>1211.6093240865989</v>
      </c>
      <c r="DH50" s="12">
        <f t="shared" si="70"/>
        <v>1704.7866487118399</v>
      </c>
      <c r="DI50" s="12">
        <f t="shared" si="70"/>
        <v>1804.819672058514</v>
      </c>
      <c r="DJ50" s="12">
        <f t="shared" si="70"/>
        <v>1315.187488218286</v>
      </c>
      <c r="DK50" s="12">
        <f t="shared" si="70"/>
        <v>1184.9446307487933</v>
      </c>
      <c r="DL50" s="12">
        <f t="shared" si="70"/>
        <v>1675.3319562332827</v>
      </c>
      <c r="DM50" s="12">
        <f t="shared" si="70"/>
        <v>1774.5477412535329</v>
      </c>
      <c r="DN50" s="12">
        <f t="shared" si="70"/>
        <v>792.55766187556935</v>
      </c>
      <c r="DO50" s="12">
        <f t="shared" si="70"/>
        <v>-8.2978390957820633E-5</v>
      </c>
      <c r="DP50" s="12">
        <f t="shared" si="70"/>
        <v>-8.2997560865790977E-5</v>
      </c>
      <c r="DQ50" s="12">
        <f t="shared" si="70"/>
        <v>-8.3921568898637574E-5</v>
      </c>
      <c r="DR50" s="12">
        <f t="shared" si="70"/>
        <v>-8.3940949464937281E-5</v>
      </c>
      <c r="DS50" s="12">
        <f t="shared" si="70"/>
        <v>-8.2127313992885303E-5</v>
      </c>
      <c r="DT50" s="12">
        <f t="shared" si="70"/>
        <v>-8.3058484408929639E-5</v>
      </c>
      <c r="DU50" s="12">
        <f t="shared" si="70"/>
        <v>-8.3986082290566727E-5</v>
      </c>
      <c r="DV50" s="12">
        <f t="shared" si="70"/>
        <v>-8.3996967266159692E-5</v>
      </c>
      <c r="DW50" s="12">
        <f t="shared" si="70"/>
        <v>-8.21862694677964E-5</v>
      </c>
      <c r="DX50" s="12">
        <f t="shared" si="70"/>
        <v>-8.3116256734319752E-5</v>
      </c>
      <c r="DY50" s="12">
        <f t="shared" si="70"/>
        <v>-8.4039179732483724E-5</v>
      </c>
      <c r="DZ50" s="12">
        <f t="shared" si="70"/>
        <v>-8.4050330195286285E-5</v>
      </c>
      <c r="EA50" s="12">
        <f t="shared" si="70"/>
        <v>-8.2240290343485865E-5</v>
      </c>
      <c r="EB50" s="12">
        <f t="shared" si="70"/>
        <v>-8.3164050203506125E-5</v>
      </c>
      <c r="EC50" s="12">
        <f t="shared" ref="EC50:GJ50" si="71" xml:space="preserve"> EC$45</f>
        <v>-8.408988778951443E-5</v>
      </c>
      <c r="ED50" s="12">
        <f t="shared" si="71"/>
        <v>-8.410926835581415E-5</v>
      </c>
      <c r="EE50" s="12">
        <f t="shared" si="71"/>
        <v>-8.3208955056423005E-5</v>
      </c>
      <c r="EF50" s="12">
        <f t="shared" si="71"/>
        <v>-8.3222872934812431E-5</v>
      </c>
      <c r="EG50" s="12">
        <f t="shared" si="71"/>
        <v>-8.4155463130281937E-5</v>
      </c>
      <c r="EH50" s="12">
        <f t="shared" si="71"/>
        <v>-8.416687908029408E-5</v>
      </c>
      <c r="EI50" s="12">
        <f t="shared" si="71"/>
        <v>-8.2353266694086414E-5</v>
      </c>
      <c r="EJ50" s="12">
        <f t="shared" si="71"/>
        <v>-8.3279857455765394E-5</v>
      </c>
      <c r="EK50" s="12">
        <f t="shared" si="71"/>
        <v>-8.4213870316390612E-5</v>
      </c>
      <c r="EL50" s="12">
        <f t="shared" si="71"/>
        <v>-8.4231126985013623E-5</v>
      </c>
      <c r="EM50" s="12">
        <f t="shared" si="71"/>
        <v>-8.2409884727260952E-5</v>
      </c>
      <c r="EN50" s="12">
        <f t="shared" si="71"/>
        <v>-8.3335528969323138E-5</v>
      </c>
      <c r="EO50" s="12">
        <f t="shared" si="71"/>
        <v>-8.4263250937373395E-5</v>
      </c>
      <c r="EP50" s="12">
        <f t="shared" si="71"/>
        <v>-8.4275463349014324E-5</v>
      </c>
      <c r="EQ50" s="12">
        <f t="shared" si="71"/>
        <v>-8.2458711287980273E-5</v>
      </c>
      <c r="ER50" s="12">
        <f t="shared" si="71"/>
        <v>-8.3389362272527553E-5</v>
      </c>
      <c r="ES50" s="12">
        <f t="shared" si="71"/>
        <v>-8.432431299557793E-5</v>
      </c>
      <c r="ET50" s="12">
        <f t="shared" si="71"/>
        <v>-8.4342366125829713E-5</v>
      </c>
      <c r="EU50" s="12">
        <f t="shared" si="71"/>
        <v>-8.3442407771294858E-5</v>
      </c>
      <c r="EV50" s="12">
        <f t="shared" si="71"/>
        <v>-8.3451598823061461E-5</v>
      </c>
      <c r="EW50" s="12">
        <f t="shared" si="71"/>
        <v>-8.4379268847962013E-5</v>
      </c>
      <c r="EX50" s="12">
        <f t="shared" si="71"/>
        <v>-8.4395994542165874E-5</v>
      </c>
      <c r="EY50" s="12">
        <f t="shared" si="71"/>
        <v>-8.2577141669299466E-5</v>
      </c>
      <c r="EZ50" s="12">
        <f t="shared" si="71"/>
        <v>-8.350832074253541E-5</v>
      </c>
      <c r="FA50" s="12">
        <f t="shared" si="71"/>
        <v>-8.4438472495699461E-5</v>
      </c>
      <c r="FB50" s="12">
        <f t="shared" si="71"/>
        <v>-8.4455994651532054E-5</v>
      </c>
      <c r="FC50" s="12">
        <f t="shared" si="71"/>
        <v>-8.2631681976485933E-5</v>
      </c>
      <c r="FD50" s="12">
        <f t="shared" si="71"/>
        <v>-8.3566618270883606E-5</v>
      </c>
      <c r="FE50" s="12">
        <f t="shared" si="71"/>
        <v>-8.4500065528323186E-5</v>
      </c>
      <c r="FF50" s="12">
        <f t="shared" si="71"/>
        <v>-8.4518118658574943E-5</v>
      </c>
      <c r="FG50" s="12">
        <f t="shared" si="71"/>
        <v>-8.2695312334870132E-5</v>
      </c>
      <c r="FH50" s="12">
        <f t="shared" si="71"/>
        <v>-8.3625966205148008E-5</v>
      </c>
      <c r="FI50" s="12">
        <f t="shared" si="71"/>
        <v>-8.4556348816755179E-5</v>
      </c>
      <c r="FJ50" s="12">
        <f t="shared" si="71"/>
        <v>-8.4576260357474049E-5</v>
      </c>
      <c r="FK50" s="12">
        <f t="shared" si="71"/>
        <v>-8.3668245043274394E-5</v>
      </c>
      <c r="FL50" s="12">
        <f t="shared" si="71"/>
        <v>-8.3685314139412368E-5</v>
      </c>
      <c r="FM50" s="12">
        <f t="shared" si="71"/>
        <v>-8.4617676362169295E-5</v>
      </c>
      <c r="FN50" s="12">
        <f t="shared" si="71"/>
        <v>-8.4636525954049838E-5</v>
      </c>
      <c r="FO50" s="12">
        <f t="shared" si="71"/>
        <v>-8.2813223284692325E-5</v>
      </c>
      <c r="FP50" s="12">
        <f t="shared" si="71"/>
        <v>-8.3752802719527195E-5</v>
      </c>
      <c r="FQ50" s="12">
        <f t="shared" si="71"/>
        <v>-8.4689092421547657E-5</v>
      </c>
      <c r="FR50" s="12">
        <f t="shared" si="71"/>
        <v>-8.4703694218074823E-5</v>
      </c>
      <c r="FS50" s="12">
        <f t="shared" si="71"/>
        <v>-8.2877632790322067E-5</v>
      </c>
      <c r="FT50" s="12">
        <f t="shared" si="71"/>
        <v>-8.3817402683372501E-5</v>
      </c>
      <c r="FU50" s="12">
        <f t="shared" si="71"/>
        <v>-8.4752012890219265E-5</v>
      </c>
      <c r="FV50" s="12">
        <f t="shared" si="71"/>
        <v>-8.4765552737908089E-5</v>
      </c>
      <c r="FW50" s="12">
        <f t="shared" si="71"/>
        <v>-8.2932952244754049E-5</v>
      </c>
      <c r="FX50" s="12">
        <f t="shared" si="71"/>
        <v>-8.3870185580660751E-5</v>
      </c>
      <c r="FY50" s="12">
        <f t="shared" si="71"/>
        <v>-8.480909264028003E-5</v>
      </c>
      <c r="FZ50" s="12">
        <f t="shared" si="71"/>
        <v>-8.4819977615873009E-5</v>
      </c>
      <c r="GA50" s="12">
        <f t="shared" si="71"/>
        <v>-8.3916140839493782E-5</v>
      </c>
      <c r="GB50" s="12">
        <f t="shared" si="71"/>
        <v>-8.3926119695697536E-5</v>
      </c>
      <c r="GC50" s="12">
        <f t="shared" si="71"/>
        <v>-8.4868296288017492E-5</v>
      </c>
      <c r="GD50" s="12">
        <f t="shared" si="71"/>
        <v>-8.488608393105968E-5</v>
      </c>
      <c r="GE50" s="12">
        <f t="shared" si="71"/>
        <v>-8.3053979783558328E-5</v>
      </c>
      <c r="GF50" s="12">
        <f t="shared" si="71"/>
        <v>-8.3990719659542856E-5</v>
      </c>
      <c r="GG50" s="12">
        <f t="shared" si="71"/>
        <v>-8.4924314089239916E-5</v>
      </c>
      <c r="GH50" s="12">
        <f t="shared" si="71"/>
        <v>-8.4943960142749191E-5</v>
      </c>
      <c r="GI50" s="12">
        <f t="shared" si="71"/>
        <v>-8.3116571278948512E-5</v>
      </c>
      <c r="GJ50" s="12">
        <f t="shared" si="71"/>
        <v>-8.4056632630783381E-5</v>
      </c>
    </row>
    <row r="51" spans="1:192" x14ac:dyDescent="0.25">
      <c r="E51" s="12" t="s">
        <v>227</v>
      </c>
      <c r="G51" s="12" t="str">
        <f xml:space="preserve"> SMU</f>
        <v>$ 000s</v>
      </c>
      <c r="H51" s="12">
        <f xml:space="preserve"> SUM(J51:GJ51)</f>
        <v>39651.869568564878</v>
      </c>
      <c r="J51" s="12">
        <f t="shared" ref="J51:AO51" si="72">- 1 * MIN(J50, 0)</f>
        <v>0</v>
      </c>
      <c r="K51" s="12">
        <f t="shared" si="72"/>
        <v>0</v>
      </c>
      <c r="L51" s="12">
        <f t="shared" si="72"/>
        <v>0</v>
      </c>
      <c r="M51" s="12">
        <f t="shared" si="72"/>
        <v>0</v>
      </c>
      <c r="N51" s="12">
        <f t="shared" si="72"/>
        <v>0</v>
      </c>
      <c r="O51" s="12">
        <f t="shared" si="72"/>
        <v>0</v>
      </c>
      <c r="P51" s="12">
        <f t="shared" si="72"/>
        <v>0</v>
      </c>
      <c r="Q51" s="12">
        <f t="shared" si="72"/>
        <v>0</v>
      </c>
      <c r="R51" s="12">
        <f t="shared" si="72"/>
        <v>0</v>
      </c>
      <c r="S51" s="12">
        <f t="shared" si="72"/>
        <v>3707.1612310724495</v>
      </c>
      <c r="T51" s="12">
        <f t="shared" si="72"/>
        <v>2949.7365185705876</v>
      </c>
      <c r="U51" s="12">
        <f t="shared" si="72"/>
        <v>2639.8024158461044</v>
      </c>
      <c r="V51" s="12">
        <f t="shared" si="72"/>
        <v>2985.2793170326327</v>
      </c>
      <c r="W51" s="12">
        <f t="shared" si="72"/>
        <v>2917.5396558019984</v>
      </c>
      <c r="X51" s="12">
        <f t="shared" si="72"/>
        <v>2190.5872880895095</v>
      </c>
      <c r="Y51" s="12">
        <f t="shared" si="72"/>
        <v>1917.476461519308</v>
      </c>
      <c r="Z51" s="12">
        <f t="shared" si="72"/>
        <v>2294.755308760984</v>
      </c>
      <c r="AA51" s="12">
        <f t="shared" si="72"/>
        <v>2252.1605499922662</v>
      </c>
      <c r="AB51" s="12">
        <f t="shared" si="72"/>
        <v>1567.5051285266782</v>
      </c>
      <c r="AC51" s="12">
        <f t="shared" si="72"/>
        <v>1323.5345380322824</v>
      </c>
      <c r="AD51" s="12">
        <f t="shared" si="72"/>
        <v>1726.1728593376429</v>
      </c>
      <c r="AE51" s="12">
        <f t="shared" si="72"/>
        <v>1711.2257251650851</v>
      </c>
      <c r="AF51" s="12">
        <f t="shared" si="72"/>
        <v>1053.9027397462032</v>
      </c>
      <c r="AG51" s="12">
        <f t="shared" si="72"/>
        <v>833.72067618939013</v>
      </c>
      <c r="AH51" s="12">
        <f t="shared" si="72"/>
        <v>1256.4321024541464</v>
      </c>
      <c r="AI51" s="12">
        <f t="shared" si="72"/>
        <v>1264.1521802198192</v>
      </c>
      <c r="AJ51" s="12">
        <f t="shared" si="72"/>
        <v>629.37454747444144</v>
      </c>
      <c r="AK51" s="12">
        <f t="shared" si="72"/>
        <v>428.38414186148862</v>
      </c>
      <c r="AL51" s="12">
        <f t="shared" si="72"/>
        <v>866.84507668677566</v>
      </c>
      <c r="AM51" s="12">
        <f t="shared" si="72"/>
        <v>899.31805534944237</v>
      </c>
      <c r="AN51" s="12">
        <f t="shared" si="72"/>
        <v>276.71136164679456</v>
      </c>
      <c r="AO51" s="12">
        <f t="shared" si="72"/>
        <v>91.721545403255504</v>
      </c>
      <c r="AP51" s="12">
        <f t="shared" ref="AP51:BU51" si="73">- 1 * MIN(AP50, 0)</f>
        <v>542.38843584346978</v>
      </c>
      <c r="AQ51" s="12">
        <f t="shared" si="73"/>
        <v>584.19013815639983</v>
      </c>
      <c r="AR51" s="12">
        <f t="shared" si="73"/>
        <v>0</v>
      </c>
      <c r="AS51" s="12">
        <f t="shared" si="73"/>
        <v>0</v>
      </c>
      <c r="AT51" s="12">
        <f t="shared" si="73"/>
        <v>270.37930784798209</v>
      </c>
      <c r="AU51" s="12">
        <f t="shared" si="73"/>
        <v>324.87980957236493</v>
      </c>
      <c r="AV51" s="12">
        <f t="shared" si="73"/>
        <v>0</v>
      </c>
      <c r="AW51" s="12">
        <f t="shared" si="73"/>
        <v>0</v>
      </c>
      <c r="AX51" s="12">
        <f t="shared" si="73"/>
        <v>40.711404622340638</v>
      </c>
      <c r="AY51" s="12">
        <f t="shared" si="73"/>
        <v>105.81484789521278</v>
      </c>
      <c r="AZ51" s="12">
        <f t="shared" si="73"/>
        <v>0</v>
      </c>
      <c r="BA51" s="12">
        <f t="shared" si="73"/>
        <v>0</v>
      </c>
      <c r="BB51" s="12">
        <f t="shared" si="73"/>
        <v>0</v>
      </c>
      <c r="BC51" s="12">
        <f t="shared" si="73"/>
        <v>0</v>
      </c>
      <c r="BD51" s="12">
        <f t="shared" si="73"/>
        <v>0</v>
      </c>
      <c r="BE51" s="12">
        <f t="shared" si="73"/>
        <v>0</v>
      </c>
      <c r="BF51" s="12">
        <f t="shared" si="73"/>
        <v>0</v>
      </c>
      <c r="BG51" s="12">
        <f t="shared" si="73"/>
        <v>0</v>
      </c>
      <c r="BH51" s="12">
        <f t="shared" si="73"/>
        <v>0</v>
      </c>
      <c r="BI51" s="12">
        <f t="shared" si="73"/>
        <v>0</v>
      </c>
      <c r="BJ51" s="12">
        <f t="shared" si="73"/>
        <v>0</v>
      </c>
      <c r="BK51" s="12">
        <f t="shared" si="73"/>
        <v>0</v>
      </c>
      <c r="BL51" s="12">
        <f t="shared" si="73"/>
        <v>0</v>
      </c>
      <c r="BM51" s="12">
        <f t="shared" si="73"/>
        <v>0</v>
      </c>
      <c r="BN51" s="12">
        <f t="shared" si="73"/>
        <v>0</v>
      </c>
      <c r="BO51" s="12">
        <f t="shared" si="73"/>
        <v>0</v>
      </c>
      <c r="BP51" s="12">
        <f t="shared" si="73"/>
        <v>0</v>
      </c>
      <c r="BQ51" s="12">
        <f t="shared" si="73"/>
        <v>0</v>
      </c>
      <c r="BR51" s="12">
        <f t="shared" si="73"/>
        <v>0</v>
      </c>
      <c r="BS51" s="12">
        <f t="shared" si="73"/>
        <v>0</v>
      </c>
      <c r="BT51" s="12">
        <f t="shared" si="73"/>
        <v>0</v>
      </c>
      <c r="BU51" s="12">
        <f t="shared" si="73"/>
        <v>0</v>
      </c>
      <c r="BV51" s="12">
        <f t="shared" ref="BV51:DA51" si="74">- 1 * MIN(BV50, 0)</f>
        <v>0</v>
      </c>
      <c r="BW51" s="12">
        <f t="shared" si="74"/>
        <v>0</v>
      </c>
      <c r="BX51" s="12">
        <f t="shared" si="74"/>
        <v>0</v>
      </c>
      <c r="BY51" s="12">
        <f t="shared" si="74"/>
        <v>0</v>
      </c>
      <c r="BZ51" s="12">
        <f t="shared" si="74"/>
        <v>0</v>
      </c>
      <c r="CA51" s="12">
        <f t="shared" si="74"/>
        <v>0</v>
      </c>
      <c r="CB51" s="12">
        <f t="shared" si="74"/>
        <v>0</v>
      </c>
      <c r="CC51" s="12">
        <f t="shared" si="74"/>
        <v>0</v>
      </c>
      <c r="CD51" s="12">
        <f t="shared" si="74"/>
        <v>0</v>
      </c>
      <c r="CE51" s="12">
        <f t="shared" si="74"/>
        <v>0</v>
      </c>
      <c r="CF51" s="12">
        <f t="shared" si="74"/>
        <v>0</v>
      </c>
      <c r="CG51" s="12">
        <f t="shared" si="74"/>
        <v>0</v>
      </c>
      <c r="CH51" s="12">
        <f t="shared" si="74"/>
        <v>0</v>
      </c>
      <c r="CI51" s="12">
        <f t="shared" si="74"/>
        <v>0</v>
      </c>
      <c r="CJ51" s="12">
        <f t="shared" si="74"/>
        <v>0</v>
      </c>
      <c r="CK51" s="12">
        <f t="shared" si="74"/>
        <v>0</v>
      </c>
      <c r="CL51" s="12">
        <f t="shared" si="74"/>
        <v>0</v>
      </c>
      <c r="CM51" s="12">
        <f t="shared" si="74"/>
        <v>0</v>
      </c>
      <c r="CN51" s="12">
        <f t="shared" si="74"/>
        <v>0</v>
      </c>
      <c r="CO51" s="12">
        <f t="shared" si="74"/>
        <v>0</v>
      </c>
      <c r="CP51" s="12">
        <f t="shared" si="74"/>
        <v>0</v>
      </c>
      <c r="CQ51" s="12">
        <f t="shared" si="74"/>
        <v>0</v>
      </c>
      <c r="CR51" s="12">
        <f t="shared" si="74"/>
        <v>0</v>
      </c>
      <c r="CS51" s="12">
        <f t="shared" si="74"/>
        <v>0</v>
      </c>
      <c r="CT51" s="12">
        <f t="shared" si="74"/>
        <v>0</v>
      </c>
      <c r="CU51" s="12">
        <f t="shared" si="74"/>
        <v>0</v>
      </c>
      <c r="CV51" s="12">
        <f t="shared" si="74"/>
        <v>0</v>
      </c>
      <c r="CW51" s="12">
        <f t="shared" si="74"/>
        <v>0</v>
      </c>
      <c r="CX51" s="12">
        <f t="shared" si="74"/>
        <v>0</v>
      </c>
      <c r="CY51" s="12">
        <f t="shared" si="74"/>
        <v>0</v>
      </c>
      <c r="CZ51" s="12">
        <f t="shared" si="74"/>
        <v>0</v>
      </c>
      <c r="DA51" s="12">
        <f t="shared" si="74"/>
        <v>0</v>
      </c>
      <c r="DB51" s="12">
        <f t="shared" ref="DB51:EG51" si="75">- 1 * MIN(DB50, 0)</f>
        <v>0</v>
      </c>
      <c r="DC51" s="12">
        <f t="shared" si="75"/>
        <v>0</v>
      </c>
      <c r="DD51" s="12">
        <f t="shared" si="75"/>
        <v>0</v>
      </c>
      <c r="DE51" s="12">
        <f t="shared" si="75"/>
        <v>0</v>
      </c>
      <c r="DF51" s="12">
        <f t="shared" si="75"/>
        <v>0</v>
      </c>
      <c r="DG51" s="12">
        <f t="shared" si="75"/>
        <v>0</v>
      </c>
      <c r="DH51" s="12">
        <f t="shared" si="75"/>
        <v>0</v>
      </c>
      <c r="DI51" s="12">
        <f t="shared" si="75"/>
        <v>0</v>
      </c>
      <c r="DJ51" s="12">
        <f t="shared" si="75"/>
        <v>0</v>
      </c>
      <c r="DK51" s="12">
        <f t="shared" si="75"/>
        <v>0</v>
      </c>
      <c r="DL51" s="12">
        <f t="shared" si="75"/>
        <v>0</v>
      </c>
      <c r="DM51" s="12">
        <f t="shared" si="75"/>
        <v>0</v>
      </c>
      <c r="DN51" s="12">
        <f t="shared" si="75"/>
        <v>0</v>
      </c>
      <c r="DO51" s="12">
        <f t="shared" si="75"/>
        <v>8.2978390957820633E-5</v>
      </c>
      <c r="DP51" s="12">
        <f t="shared" si="75"/>
        <v>8.2997560865790977E-5</v>
      </c>
      <c r="DQ51" s="12">
        <f t="shared" si="75"/>
        <v>8.3921568898637574E-5</v>
      </c>
      <c r="DR51" s="12">
        <f t="shared" si="75"/>
        <v>8.3940949464937281E-5</v>
      </c>
      <c r="DS51" s="12">
        <f t="shared" si="75"/>
        <v>8.2127313992885303E-5</v>
      </c>
      <c r="DT51" s="12">
        <f t="shared" si="75"/>
        <v>8.3058484408929639E-5</v>
      </c>
      <c r="DU51" s="12">
        <f t="shared" si="75"/>
        <v>8.3986082290566727E-5</v>
      </c>
      <c r="DV51" s="12">
        <f t="shared" si="75"/>
        <v>8.3996967266159692E-5</v>
      </c>
      <c r="DW51" s="12">
        <f t="shared" si="75"/>
        <v>8.21862694677964E-5</v>
      </c>
      <c r="DX51" s="12">
        <f t="shared" si="75"/>
        <v>8.3116256734319752E-5</v>
      </c>
      <c r="DY51" s="12">
        <f t="shared" si="75"/>
        <v>8.4039179732483724E-5</v>
      </c>
      <c r="DZ51" s="12">
        <f t="shared" si="75"/>
        <v>8.4050330195286285E-5</v>
      </c>
      <c r="EA51" s="12">
        <f t="shared" si="75"/>
        <v>8.2240290343485865E-5</v>
      </c>
      <c r="EB51" s="12">
        <f t="shared" si="75"/>
        <v>8.3164050203506125E-5</v>
      </c>
      <c r="EC51" s="12">
        <f t="shared" si="75"/>
        <v>8.408988778951443E-5</v>
      </c>
      <c r="ED51" s="12">
        <f t="shared" si="75"/>
        <v>8.410926835581415E-5</v>
      </c>
      <c r="EE51" s="12">
        <f t="shared" si="75"/>
        <v>8.3208955056423005E-5</v>
      </c>
      <c r="EF51" s="12">
        <f t="shared" si="75"/>
        <v>8.3222872934812431E-5</v>
      </c>
      <c r="EG51" s="12">
        <f t="shared" si="75"/>
        <v>8.4155463130281937E-5</v>
      </c>
      <c r="EH51" s="12">
        <f t="shared" ref="EH51:FM51" si="76">- 1 * MIN(EH50, 0)</f>
        <v>8.416687908029408E-5</v>
      </c>
      <c r="EI51" s="12">
        <f t="shared" si="76"/>
        <v>8.2353266694086414E-5</v>
      </c>
      <c r="EJ51" s="12">
        <f t="shared" si="76"/>
        <v>8.3279857455765394E-5</v>
      </c>
      <c r="EK51" s="12">
        <f t="shared" si="76"/>
        <v>8.4213870316390612E-5</v>
      </c>
      <c r="EL51" s="12">
        <f t="shared" si="76"/>
        <v>8.4231126985013623E-5</v>
      </c>
      <c r="EM51" s="12">
        <f t="shared" si="76"/>
        <v>8.2409884727260952E-5</v>
      </c>
      <c r="EN51" s="12">
        <f t="shared" si="76"/>
        <v>8.3335528969323138E-5</v>
      </c>
      <c r="EO51" s="12">
        <f t="shared" si="76"/>
        <v>8.4263250937373395E-5</v>
      </c>
      <c r="EP51" s="12">
        <f t="shared" si="76"/>
        <v>8.4275463349014324E-5</v>
      </c>
      <c r="EQ51" s="12">
        <f t="shared" si="76"/>
        <v>8.2458711287980273E-5</v>
      </c>
      <c r="ER51" s="12">
        <f t="shared" si="76"/>
        <v>8.3389362272527553E-5</v>
      </c>
      <c r="ES51" s="12">
        <f t="shared" si="76"/>
        <v>8.432431299557793E-5</v>
      </c>
      <c r="ET51" s="12">
        <f t="shared" si="76"/>
        <v>8.4342366125829713E-5</v>
      </c>
      <c r="EU51" s="12">
        <f t="shared" si="76"/>
        <v>8.3442407771294858E-5</v>
      </c>
      <c r="EV51" s="12">
        <f t="shared" si="76"/>
        <v>8.3451598823061461E-5</v>
      </c>
      <c r="EW51" s="12">
        <f t="shared" si="76"/>
        <v>8.4379268847962013E-5</v>
      </c>
      <c r="EX51" s="12">
        <f t="shared" si="76"/>
        <v>8.4395994542165874E-5</v>
      </c>
      <c r="EY51" s="12">
        <f t="shared" si="76"/>
        <v>8.2577141669299466E-5</v>
      </c>
      <c r="EZ51" s="12">
        <f t="shared" si="76"/>
        <v>8.350832074253541E-5</v>
      </c>
      <c r="FA51" s="12">
        <f t="shared" si="76"/>
        <v>8.4438472495699461E-5</v>
      </c>
      <c r="FB51" s="12">
        <f t="shared" si="76"/>
        <v>8.4455994651532054E-5</v>
      </c>
      <c r="FC51" s="12">
        <f t="shared" si="76"/>
        <v>8.2631681976485933E-5</v>
      </c>
      <c r="FD51" s="12">
        <f t="shared" si="76"/>
        <v>8.3566618270883606E-5</v>
      </c>
      <c r="FE51" s="12">
        <f t="shared" si="76"/>
        <v>8.4500065528323186E-5</v>
      </c>
      <c r="FF51" s="12">
        <f t="shared" si="76"/>
        <v>8.4518118658574943E-5</v>
      </c>
      <c r="FG51" s="12">
        <f t="shared" si="76"/>
        <v>8.2695312334870132E-5</v>
      </c>
      <c r="FH51" s="12">
        <f t="shared" si="76"/>
        <v>8.3625966205148008E-5</v>
      </c>
      <c r="FI51" s="12">
        <f t="shared" si="76"/>
        <v>8.4556348816755179E-5</v>
      </c>
      <c r="FJ51" s="12">
        <f t="shared" si="76"/>
        <v>8.4576260357474049E-5</v>
      </c>
      <c r="FK51" s="12">
        <f t="shared" si="76"/>
        <v>8.3668245043274394E-5</v>
      </c>
      <c r="FL51" s="12">
        <f t="shared" si="76"/>
        <v>8.3685314139412368E-5</v>
      </c>
      <c r="FM51" s="12">
        <f t="shared" si="76"/>
        <v>8.4617676362169295E-5</v>
      </c>
      <c r="FN51" s="12">
        <f t="shared" ref="FN51:GJ51" si="77">- 1 * MIN(FN50, 0)</f>
        <v>8.4636525954049838E-5</v>
      </c>
      <c r="FO51" s="12">
        <f t="shared" si="77"/>
        <v>8.2813223284692325E-5</v>
      </c>
      <c r="FP51" s="12">
        <f t="shared" si="77"/>
        <v>8.3752802719527195E-5</v>
      </c>
      <c r="FQ51" s="12">
        <f t="shared" si="77"/>
        <v>8.4689092421547657E-5</v>
      </c>
      <c r="FR51" s="12">
        <f t="shared" si="77"/>
        <v>8.4703694218074823E-5</v>
      </c>
      <c r="FS51" s="12">
        <f t="shared" si="77"/>
        <v>8.2877632790322067E-5</v>
      </c>
      <c r="FT51" s="12">
        <f t="shared" si="77"/>
        <v>8.3817402683372501E-5</v>
      </c>
      <c r="FU51" s="12">
        <f t="shared" si="77"/>
        <v>8.4752012890219265E-5</v>
      </c>
      <c r="FV51" s="12">
        <f t="shared" si="77"/>
        <v>8.4765552737908089E-5</v>
      </c>
      <c r="FW51" s="12">
        <f t="shared" si="77"/>
        <v>8.2932952244754049E-5</v>
      </c>
      <c r="FX51" s="12">
        <f t="shared" si="77"/>
        <v>8.3870185580660751E-5</v>
      </c>
      <c r="FY51" s="12">
        <f t="shared" si="77"/>
        <v>8.480909264028003E-5</v>
      </c>
      <c r="FZ51" s="12">
        <f t="shared" si="77"/>
        <v>8.4819977615873009E-5</v>
      </c>
      <c r="GA51" s="12">
        <f t="shared" si="77"/>
        <v>8.3916140839493782E-5</v>
      </c>
      <c r="GB51" s="12">
        <f t="shared" si="77"/>
        <v>8.3926119695697536E-5</v>
      </c>
      <c r="GC51" s="12">
        <f t="shared" si="77"/>
        <v>8.4868296288017492E-5</v>
      </c>
      <c r="GD51" s="12">
        <f t="shared" si="77"/>
        <v>8.488608393105968E-5</v>
      </c>
      <c r="GE51" s="12">
        <f t="shared" si="77"/>
        <v>8.3053979783558328E-5</v>
      </c>
      <c r="GF51" s="12">
        <f t="shared" si="77"/>
        <v>8.3990719659542856E-5</v>
      </c>
      <c r="GG51" s="12">
        <f t="shared" si="77"/>
        <v>8.4924314089239916E-5</v>
      </c>
      <c r="GH51" s="12">
        <f t="shared" si="77"/>
        <v>8.4943960142749191E-5</v>
      </c>
      <c r="GI51" s="12">
        <f t="shared" si="77"/>
        <v>8.3116571278948512E-5</v>
      </c>
      <c r="GJ51" s="12">
        <f t="shared" si="77"/>
        <v>8.4056632630783381E-5</v>
      </c>
    </row>
    <row r="53" spans="1:192" x14ac:dyDescent="0.25">
      <c r="E53" s="12" t="str">
        <f t="shared" ref="E53:AJ53" si="78" xml:space="preserve"> E$48</f>
        <v>Taxable income</v>
      </c>
      <c r="F53" s="12">
        <f t="shared" si="78"/>
        <v>0</v>
      </c>
      <c r="G53" s="12" t="str">
        <f t="shared" si="78"/>
        <v>$ 000s</v>
      </c>
      <c r="H53" s="12">
        <f t="shared" si="78"/>
        <v>81379.963030114843</v>
      </c>
      <c r="I53" s="12">
        <f t="shared" si="78"/>
        <v>0</v>
      </c>
      <c r="J53" s="12">
        <f t="shared" si="78"/>
        <v>0</v>
      </c>
      <c r="K53" s="12">
        <f t="shared" si="78"/>
        <v>0</v>
      </c>
      <c r="L53" s="12">
        <f t="shared" si="78"/>
        <v>0</v>
      </c>
      <c r="M53" s="12">
        <f t="shared" si="78"/>
        <v>0</v>
      </c>
      <c r="N53" s="12">
        <f t="shared" si="78"/>
        <v>0</v>
      </c>
      <c r="O53" s="12">
        <f t="shared" si="78"/>
        <v>0</v>
      </c>
      <c r="P53" s="12">
        <f t="shared" si="78"/>
        <v>0</v>
      </c>
      <c r="Q53" s="12">
        <f t="shared" si="78"/>
        <v>0</v>
      </c>
      <c r="R53" s="12">
        <f t="shared" si="78"/>
        <v>0</v>
      </c>
      <c r="S53" s="12">
        <f t="shared" si="78"/>
        <v>0</v>
      </c>
      <c r="T53" s="12">
        <f t="shared" si="78"/>
        <v>0</v>
      </c>
      <c r="U53" s="12">
        <f t="shared" si="78"/>
        <v>0</v>
      </c>
      <c r="V53" s="12">
        <f t="shared" si="78"/>
        <v>0</v>
      </c>
      <c r="W53" s="12">
        <f t="shared" si="78"/>
        <v>0</v>
      </c>
      <c r="X53" s="12">
        <f t="shared" si="78"/>
        <v>0</v>
      </c>
      <c r="Y53" s="12">
        <f t="shared" si="78"/>
        <v>0</v>
      </c>
      <c r="Z53" s="12">
        <f t="shared" si="78"/>
        <v>0</v>
      </c>
      <c r="AA53" s="12">
        <f t="shared" si="78"/>
        <v>0</v>
      </c>
      <c r="AB53" s="12">
        <f t="shared" si="78"/>
        <v>0</v>
      </c>
      <c r="AC53" s="12">
        <f t="shared" si="78"/>
        <v>0</v>
      </c>
      <c r="AD53" s="12">
        <f t="shared" si="78"/>
        <v>0</v>
      </c>
      <c r="AE53" s="12">
        <f t="shared" si="78"/>
        <v>0</v>
      </c>
      <c r="AF53" s="12">
        <f t="shared" si="78"/>
        <v>0</v>
      </c>
      <c r="AG53" s="12">
        <f t="shared" si="78"/>
        <v>0</v>
      </c>
      <c r="AH53" s="12">
        <f t="shared" si="78"/>
        <v>0</v>
      </c>
      <c r="AI53" s="12">
        <f t="shared" si="78"/>
        <v>0</v>
      </c>
      <c r="AJ53" s="12">
        <f t="shared" si="78"/>
        <v>0</v>
      </c>
      <c r="AK53" s="12">
        <f t="shared" ref="AK53:BP53" si="79" xml:space="preserve"> AK$48</f>
        <v>0</v>
      </c>
      <c r="AL53" s="12">
        <f t="shared" si="79"/>
        <v>0</v>
      </c>
      <c r="AM53" s="12">
        <f t="shared" si="79"/>
        <v>0</v>
      </c>
      <c r="AN53" s="12">
        <f t="shared" si="79"/>
        <v>0</v>
      </c>
      <c r="AO53" s="12">
        <f t="shared" si="79"/>
        <v>0</v>
      </c>
      <c r="AP53" s="12">
        <f t="shared" si="79"/>
        <v>0</v>
      </c>
      <c r="AQ53" s="12">
        <f t="shared" si="79"/>
        <v>0</v>
      </c>
      <c r="AR53" s="12">
        <f t="shared" si="79"/>
        <v>16.814242141942941</v>
      </c>
      <c r="AS53" s="12">
        <f t="shared" si="79"/>
        <v>189.67158637201715</v>
      </c>
      <c r="AT53" s="12">
        <f t="shared" si="79"/>
        <v>0</v>
      </c>
      <c r="AU53" s="12">
        <f t="shared" si="79"/>
        <v>0</v>
      </c>
      <c r="AV53" s="12">
        <f t="shared" si="79"/>
        <v>263.45359179511479</v>
      </c>
      <c r="AW53" s="12">
        <f t="shared" si="79"/>
        <v>426.3725344329298</v>
      </c>
      <c r="AX53" s="12">
        <f t="shared" si="79"/>
        <v>0</v>
      </c>
      <c r="AY53" s="12">
        <f t="shared" si="79"/>
        <v>0</v>
      </c>
      <c r="AZ53" s="12">
        <f t="shared" si="79"/>
        <v>471.93216678511305</v>
      </c>
      <c r="BA53" s="12">
        <f t="shared" si="79"/>
        <v>627.09589131713119</v>
      </c>
      <c r="BB53" s="12">
        <f t="shared" si="79"/>
        <v>154.92418334245201</v>
      </c>
      <c r="BC53" s="12">
        <f t="shared" si="79"/>
        <v>78.159693695367309</v>
      </c>
      <c r="BD53" s="12">
        <f t="shared" si="79"/>
        <v>650.4238045036991</v>
      </c>
      <c r="BE53" s="12">
        <f t="shared" si="79"/>
        <v>798.96003632220584</v>
      </c>
      <c r="BF53" s="12">
        <f t="shared" si="79"/>
        <v>323.23799480959042</v>
      </c>
      <c r="BG53" s="12">
        <f t="shared" si="79"/>
        <v>241.82375141538398</v>
      </c>
      <c r="BH53" s="12">
        <f t="shared" si="79"/>
        <v>803.73394234960074</v>
      </c>
      <c r="BI53" s="12">
        <f t="shared" si="79"/>
        <v>947.79782767814572</v>
      </c>
      <c r="BJ53" s="12">
        <f t="shared" si="79"/>
        <v>469.79077624929937</v>
      </c>
      <c r="BK53" s="12">
        <f t="shared" si="79"/>
        <v>382.10298824506162</v>
      </c>
      <c r="BL53" s="12">
        <f t="shared" si="79"/>
        <v>949.05967688422083</v>
      </c>
      <c r="BM53" s="12">
        <f t="shared" si="79"/>
        <v>1101.6502746046463</v>
      </c>
      <c r="BN53" s="12">
        <f t="shared" si="79"/>
        <v>637.36329980053347</v>
      </c>
      <c r="BO53" s="12">
        <f t="shared" si="79"/>
        <v>558.59921887594555</v>
      </c>
      <c r="BP53" s="12">
        <f t="shared" si="79"/>
        <v>1112.3562625192731</v>
      </c>
      <c r="BQ53" s="12">
        <f t="shared" ref="BQ53:CV53" si="80" xml:space="preserve"> BQ$48</f>
        <v>1252.717509909322</v>
      </c>
      <c r="BR53" s="12">
        <f t="shared" si="80"/>
        <v>776.43084836291405</v>
      </c>
      <c r="BS53" s="12">
        <f t="shared" si="80"/>
        <v>683.9904605625286</v>
      </c>
      <c r="BT53" s="12">
        <f t="shared" si="80"/>
        <v>1233.1482733579242</v>
      </c>
      <c r="BU53" s="12">
        <f t="shared" si="80"/>
        <v>1370.6535108211988</v>
      </c>
      <c r="BV53" s="12">
        <f t="shared" si="80"/>
        <v>894.99270010076998</v>
      </c>
      <c r="BW53" s="12">
        <f t="shared" si="80"/>
        <v>800.86431330428013</v>
      </c>
      <c r="BX53" s="12">
        <f t="shared" si="80"/>
        <v>1345.6227916280463</v>
      </c>
      <c r="BY53" s="12">
        <f t="shared" si="80"/>
        <v>1481.4056707560444</v>
      </c>
      <c r="BZ53" s="12">
        <f t="shared" si="80"/>
        <v>1006.9783897148737</v>
      </c>
      <c r="CA53" s="12">
        <f t="shared" si="80"/>
        <v>911.83997753369454</v>
      </c>
      <c r="CB53" s="12">
        <f t="shared" si="80"/>
        <v>1453.0274094293163</v>
      </c>
      <c r="CC53" s="12">
        <f t="shared" si="80"/>
        <v>1587.3958324758905</v>
      </c>
      <c r="CD53" s="12">
        <f t="shared" si="80"/>
        <v>1114.7137788416717</v>
      </c>
      <c r="CE53" s="12">
        <f t="shared" si="80"/>
        <v>1019.0063591009357</v>
      </c>
      <c r="CF53" s="12">
        <f t="shared" si="80"/>
        <v>1557.1178108671925</v>
      </c>
      <c r="CG53" s="12">
        <f t="shared" si="80"/>
        <v>1690.5373188351093</v>
      </c>
      <c r="CH53" s="12">
        <f t="shared" si="80"/>
        <v>1220.0329790411915</v>
      </c>
      <c r="CI53" s="12">
        <f t="shared" si="80"/>
        <v>1124.1705215165705</v>
      </c>
      <c r="CJ53" s="12">
        <f t="shared" si="80"/>
        <v>1659.8657037943271</v>
      </c>
      <c r="CK53" s="12">
        <f t="shared" si="80"/>
        <v>1792.5045407716916</v>
      </c>
      <c r="CL53" s="12">
        <f t="shared" si="80"/>
        <v>1324.5479269370167</v>
      </c>
      <c r="CM53" s="12">
        <f t="shared" si="80"/>
        <v>1228.8305133372278</v>
      </c>
      <c r="CN53" s="12">
        <f t="shared" si="80"/>
        <v>1761.7138803010068</v>
      </c>
      <c r="CO53" s="12">
        <f t="shared" si="80"/>
        <v>1888.2086327739262</v>
      </c>
      <c r="CP53" s="12">
        <f t="shared" si="80"/>
        <v>1416.3972269833482</v>
      </c>
      <c r="CQ53" s="12">
        <f t="shared" si="80"/>
        <v>1293.6763046797494</v>
      </c>
      <c r="CR53" s="12">
        <f t="shared" si="80"/>
        <v>1799.1242473268244</v>
      </c>
      <c r="CS53" s="12">
        <f t="shared" si="80"/>
        <v>1903.3891918006289</v>
      </c>
      <c r="CT53" s="12">
        <f t="shared" si="80"/>
        <v>1405.9960696702062</v>
      </c>
      <c r="CU53" s="12">
        <f t="shared" si="80"/>
        <v>1277.7366140575259</v>
      </c>
      <c r="CV53" s="12">
        <f t="shared" si="80"/>
        <v>1779.9056089506148</v>
      </c>
      <c r="CW53" s="12">
        <f t="shared" ref="CW53:EB53" si="81" xml:space="preserve"> CW$48</f>
        <v>1882.9257550545435</v>
      </c>
      <c r="CX53" s="12">
        <f t="shared" si="81"/>
        <v>1387.3174616338556</v>
      </c>
      <c r="CY53" s="12">
        <f t="shared" si="81"/>
        <v>1258.4211082003289</v>
      </c>
      <c r="CZ53" s="12">
        <f t="shared" si="81"/>
        <v>1757.4692388369742</v>
      </c>
      <c r="DA53" s="12">
        <f t="shared" si="81"/>
        <v>1859.3854605392896</v>
      </c>
      <c r="DB53" s="12">
        <f t="shared" si="81"/>
        <v>1365.6810629943818</v>
      </c>
      <c r="DC53" s="12">
        <f t="shared" si="81"/>
        <v>1236.1967880849847</v>
      </c>
      <c r="DD53" s="12">
        <f t="shared" si="81"/>
        <v>1732.2550514202676</v>
      </c>
      <c r="DE53" s="12">
        <f t="shared" si="81"/>
        <v>1833.1825393654415</v>
      </c>
      <c r="DF53" s="12">
        <f t="shared" si="81"/>
        <v>1341.47677911511</v>
      </c>
      <c r="DG53" s="12">
        <f t="shared" si="81"/>
        <v>1211.6093240865989</v>
      </c>
      <c r="DH53" s="12">
        <f t="shared" si="81"/>
        <v>1704.7866487118399</v>
      </c>
      <c r="DI53" s="12">
        <f t="shared" si="81"/>
        <v>1804.819672058514</v>
      </c>
      <c r="DJ53" s="12">
        <f t="shared" si="81"/>
        <v>1315.187488218286</v>
      </c>
      <c r="DK53" s="12">
        <f t="shared" si="81"/>
        <v>1184.9446307487933</v>
      </c>
      <c r="DL53" s="12">
        <f t="shared" si="81"/>
        <v>1675.3319562332827</v>
      </c>
      <c r="DM53" s="12">
        <f t="shared" si="81"/>
        <v>1774.5477412535329</v>
      </c>
      <c r="DN53" s="12">
        <f t="shared" si="81"/>
        <v>792.55766187556935</v>
      </c>
      <c r="DO53" s="12">
        <f t="shared" si="81"/>
        <v>0</v>
      </c>
      <c r="DP53" s="12">
        <f t="shared" si="81"/>
        <v>0</v>
      </c>
      <c r="DQ53" s="12">
        <f t="shared" si="81"/>
        <v>0</v>
      </c>
      <c r="DR53" s="12">
        <f t="shared" si="81"/>
        <v>0</v>
      </c>
      <c r="DS53" s="12">
        <f t="shared" si="81"/>
        <v>0</v>
      </c>
      <c r="DT53" s="12">
        <f t="shared" si="81"/>
        <v>0</v>
      </c>
      <c r="DU53" s="12">
        <f t="shared" si="81"/>
        <v>0</v>
      </c>
      <c r="DV53" s="12">
        <f t="shared" si="81"/>
        <v>0</v>
      </c>
      <c r="DW53" s="12">
        <f t="shared" si="81"/>
        <v>0</v>
      </c>
      <c r="DX53" s="12">
        <f t="shared" si="81"/>
        <v>0</v>
      </c>
      <c r="DY53" s="12">
        <f t="shared" si="81"/>
        <v>0</v>
      </c>
      <c r="DZ53" s="12">
        <f t="shared" si="81"/>
        <v>0</v>
      </c>
      <c r="EA53" s="12">
        <f t="shared" si="81"/>
        <v>0</v>
      </c>
      <c r="EB53" s="12">
        <f t="shared" si="81"/>
        <v>0</v>
      </c>
      <c r="EC53" s="12">
        <f t="shared" ref="EC53:FH53" si="82" xml:space="preserve"> EC$48</f>
        <v>0</v>
      </c>
      <c r="ED53" s="12">
        <f t="shared" si="82"/>
        <v>0</v>
      </c>
      <c r="EE53" s="12">
        <f t="shared" si="82"/>
        <v>0</v>
      </c>
      <c r="EF53" s="12">
        <f t="shared" si="82"/>
        <v>0</v>
      </c>
      <c r="EG53" s="12">
        <f t="shared" si="82"/>
        <v>0</v>
      </c>
      <c r="EH53" s="12">
        <f t="shared" si="82"/>
        <v>0</v>
      </c>
      <c r="EI53" s="12">
        <f t="shared" si="82"/>
        <v>0</v>
      </c>
      <c r="EJ53" s="12">
        <f t="shared" si="82"/>
        <v>0</v>
      </c>
      <c r="EK53" s="12">
        <f t="shared" si="82"/>
        <v>0</v>
      </c>
      <c r="EL53" s="12">
        <f t="shared" si="82"/>
        <v>0</v>
      </c>
      <c r="EM53" s="12">
        <f t="shared" si="82"/>
        <v>0</v>
      </c>
      <c r="EN53" s="12">
        <f t="shared" si="82"/>
        <v>0</v>
      </c>
      <c r="EO53" s="12">
        <f t="shared" si="82"/>
        <v>0</v>
      </c>
      <c r="EP53" s="12">
        <f t="shared" si="82"/>
        <v>0</v>
      </c>
      <c r="EQ53" s="12">
        <f t="shared" si="82"/>
        <v>0</v>
      </c>
      <c r="ER53" s="12">
        <f t="shared" si="82"/>
        <v>0</v>
      </c>
      <c r="ES53" s="12">
        <f t="shared" si="82"/>
        <v>0</v>
      </c>
      <c r="ET53" s="12">
        <f t="shared" si="82"/>
        <v>0</v>
      </c>
      <c r="EU53" s="12">
        <f t="shared" si="82"/>
        <v>0</v>
      </c>
      <c r="EV53" s="12">
        <f t="shared" si="82"/>
        <v>0</v>
      </c>
      <c r="EW53" s="12">
        <f t="shared" si="82"/>
        <v>0</v>
      </c>
      <c r="EX53" s="12">
        <f t="shared" si="82"/>
        <v>0</v>
      </c>
      <c r="EY53" s="12">
        <f t="shared" si="82"/>
        <v>0</v>
      </c>
      <c r="EZ53" s="12">
        <f t="shared" si="82"/>
        <v>0</v>
      </c>
      <c r="FA53" s="12">
        <f t="shared" si="82"/>
        <v>0</v>
      </c>
      <c r="FB53" s="12">
        <f t="shared" si="82"/>
        <v>0</v>
      </c>
      <c r="FC53" s="12">
        <f t="shared" si="82"/>
        <v>0</v>
      </c>
      <c r="FD53" s="12">
        <f t="shared" si="82"/>
        <v>0</v>
      </c>
      <c r="FE53" s="12">
        <f t="shared" si="82"/>
        <v>0</v>
      </c>
      <c r="FF53" s="12">
        <f t="shared" si="82"/>
        <v>0</v>
      </c>
      <c r="FG53" s="12">
        <f t="shared" si="82"/>
        <v>0</v>
      </c>
      <c r="FH53" s="12">
        <f t="shared" si="82"/>
        <v>0</v>
      </c>
      <c r="FI53" s="12">
        <f t="shared" ref="FI53:GJ53" si="83" xml:space="preserve"> FI$48</f>
        <v>0</v>
      </c>
      <c r="FJ53" s="12">
        <f t="shared" si="83"/>
        <v>0</v>
      </c>
      <c r="FK53" s="12">
        <f t="shared" si="83"/>
        <v>0</v>
      </c>
      <c r="FL53" s="12">
        <f t="shared" si="83"/>
        <v>0</v>
      </c>
      <c r="FM53" s="12">
        <f t="shared" si="83"/>
        <v>0</v>
      </c>
      <c r="FN53" s="12">
        <f t="shared" si="83"/>
        <v>0</v>
      </c>
      <c r="FO53" s="12">
        <f t="shared" si="83"/>
        <v>0</v>
      </c>
      <c r="FP53" s="12">
        <f t="shared" si="83"/>
        <v>0</v>
      </c>
      <c r="FQ53" s="12">
        <f t="shared" si="83"/>
        <v>0</v>
      </c>
      <c r="FR53" s="12">
        <f t="shared" si="83"/>
        <v>0</v>
      </c>
      <c r="FS53" s="12">
        <f t="shared" si="83"/>
        <v>0</v>
      </c>
      <c r="FT53" s="12">
        <f t="shared" si="83"/>
        <v>0</v>
      </c>
      <c r="FU53" s="12">
        <f t="shared" si="83"/>
        <v>0</v>
      </c>
      <c r="FV53" s="12">
        <f t="shared" si="83"/>
        <v>0</v>
      </c>
      <c r="FW53" s="12">
        <f t="shared" si="83"/>
        <v>0</v>
      </c>
      <c r="FX53" s="12">
        <f t="shared" si="83"/>
        <v>0</v>
      </c>
      <c r="FY53" s="12">
        <f t="shared" si="83"/>
        <v>0</v>
      </c>
      <c r="FZ53" s="12">
        <f t="shared" si="83"/>
        <v>0</v>
      </c>
      <c r="GA53" s="12">
        <f t="shared" si="83"/>
        <v>0</v>
      </c>
      <c r="GB53" s="12">
        <f t="shared" si="83"/>
        <v>0</v>
      </c>
      <c r="GC53" s="12">
        <f t="shared" si="83"/>
        <v>0</v>
      </c>
      <c r="GD53" s="12">
        <f t="shared" si="83"/>
        <v>0</v>
      </c>
      <c r="GE53" s="12">
        <f t="shared" si="83"/>
        <v>0</v>
      </c>
      <c r="GF53" s="12">
        <f t="shared" si="83"/>
        <v>0</v>
      </c>
      <c r="GG53" s="12">
        <f t="shared" si="83"/>
        <v>0</v>
      </c>
      <c r="GH53" s="12">
        <f t="shared" si="83"/>
        <v>0</v>
      </c>
      <c r="GI53" s="12">
        <f t="shared" si="83"/>
        <v>0</v>
      </c>
      <c r="GJ53" s="12">
        <f t="shared" si="83"/>
        <v>0</v>
      </c>
    </row>
    <row r="54" spans="1:192" x14ac:dyDescent="0.25">
      <c r="E54" s="12" t="str">
        <f t="shared" ref="E54:AJ54" si="84" xml:space="preserve"> E$74</f>
        <v>Tax losses carried forward balance BEG</v>
      </c>
      <c r="F54" s="12">
        <f t="shared" si="84"/>
        <v>0</v>
      </c>
      <c r="G54" s="12" t="str">
        <f t="shared" si="84"/>
        <v>$ 000s</v>
      </c>
      <c r="H54" s="12">
        <f t="shared" si="84"/>
        <v>0</v>
      </c>
      <c r="I54" s="12">
        <f t="shared" si="84"/>
        <v>0</v>
      </c>
      <c r="J54" s="12">
        <f t="shared" si="84"/>
        <v>0</v>
      </c>
      <c r="K54" s="12">
        <f t="shared" si="84"/>
        <v>0</v>
      </c>
      <c r="L54" s="12">
        <f t="shared" si="84"/>
        <v>0</v>
      </c>
      <c r="M54" s="12">
        <f t="shared" si="84"/>
        <v>0</v>
      </c>
      <c r="N54" s="12">
        <f t="shared" si="84"/>
        <v>0</v>
      </c>
      <c r="O54" s="12">
        <f t="shared" si="84"/>
        <v>0</v>
      </c>
      <c r="P54" s="12">
        <f t="shared" si="84"/>
        <v>0</v>
      </c>
      <c r="Q54" s="12">
        <f t="shared" si="84"/>
        <v>0</v>
      </c>
      <c r="R54" s="12">
        <f t="shared" si="84"/>
        <v>0</v>
      </c>
      <c r="S54" s="12">
        <f t="shared" si="84"/>
        <v>0</v>
      </c>
      <c r="T54" s="12">
        <f t="shared" si="84"/>
        <v>3707.1612310724495</v>
      </c>
      <c r="U54" s="12">
        <f t="shared" si="84"/>
        <v>6656.8977496430371</v>
      </c>
      <c r="V54" s="12">
        <f t="shared" si="84"/>
        <v>9296.700165489141</v>
      </c>
      <c r="W54" s="12">
        <f t="shared" si="84"/>
        <v>12281.979482521774</v>
      </c>
      <c r="X54" s="12">
        <f t="shared" si="84"/>
        <v>15199.519138323772</v>
      </c>
      <c r="Y54" s="12">
        <f t="shared" si="84"/>
        <v>17390.10642641328</v>
      </c>
      <c r="Z54" s="12">
        <f t="shared" si="84"/>
        <v>19307.582887932589</v>
      </c>
      <c r="AA54" s="12">
        <f t="shared" si="84"/>
        <v>21602.338196693574</v>
      </c>
      <c r="AB54" s="12">
        <f t="shared" si="84"/>
        <v>23854.49874668584</v>
      </c>
      <c r="AC54" s="12">
        <f t="shared" si="84"/>
        <v>25422.003875212518</v>
      </c>
      <c r="AD54" s="12">
        <f t="shared" si="84"/>
        <v>26745.538413244802</v>
      </c>
      <c r="AE54" s="12">
        <f t="shared" si="84"/>
        <v>28471.711272582445</v>
      </c>
      <c r="AF54" s="12">
        <f t="shared" si="84"/>
        <v>30182.936997747529</v>
      </c>
      <c r="AG54" s="12">
        <f t="shared" si="84"/>
        <v>31236.839737493734</v>
      </c>
      <c r="AH54" s="12">
        <f t="shared" si="84"/>
        <v>32070.560413683124</v>
      </c>
      <c r="AI54" s="12">
        <f t="shared" si="84"/>
        <v>33326.992516137274</v>
      </c>
      <c r="AJ54" s="12">
        <f t="shared" si="84"/>
        <v>34591.144696357092</v>
      </c>
      <c r="AK54" s="12">
        <f t="shared" ref="AK54:BP54" si="85" xml:space="preserve"> AK$74</f>
        <v>35220.519243831535</v>
      </c>
      <c r="AL54" s="12">
        <f t="shared" si="85"/>
        <v>35648.903385693025</v>
      </c>
      <c r="AM54" s="12">
        <f t="shared" si="85"/>
        <v>36515.748462379801</v>
      </c>
      <c r="AN54" s="12">
        <f t="shared" si="85"/>
        <v>37415.066517729247</v>
      </c>
      <c r="AO54" s="12">
        <f t="shared" si="85"/>
        <v>37691.777879376044</v>
      </c>
      <c r="AP54" s="12">
        <f t="shared" si="85"/>
        <v>37783.4994247793</v>
      </c>
      <c r="AQ54" s="12">
        <f t="shared" si="85"/>
        <v>38325.887860622766</v>
      </c>
      <c r="AR54" s="12">
        <f t="shared" si="85"/>
        <v>38910.077998779168</v>
      </c>
      <c r="AS54" s="12">
        <f t="shared" si="85"/>
        <v>38893.263756637229</v>
      </c>
      <c r="AT54" s="12">
        <f t="shared" si="85"/>
        <v>38703.592170265212</v>
      </c>
      <c r="AU54" s="12">
        <f t="shared" si="85"/>
        <v>38973.971478113192</v>
      </c>
      <c r="AV54" s="12">
        <f t="shared" si="85"/>
        <v>39298.851287685553</v>
      </c>
      <c r="AW54" s="12">
        <f t="shared" si="85"/>
        <v>39035.397695890439</v>
      </c>
      <c r="AX54" s="12">
        <f t="shared" si="85"/>
        <v>38609.02516145751</v>
      </c>
      <c r="AY54" s="12">
        <f t="shared" si="85"/>
        <v>38649.736566079853</v>
      </c>
      <c r="AZ54" s="12">
        <f t="shared" si="85"/>
        <v>38755.551413975067</v>
      </c>
      <c r="BA54" s="12">
        <f t="shared" si="85"/>
        <v>38283.619247189956</v>
      </c>
      <c r="BB54" s="12">
        <f t="shared" si="85"/>
        <v>37656.523355872821</v>
      </c>
      <c r="BC54" s="12">
        <f t="shared" si="85"/>
        <v>37501.599172530368</v>
      </c>
      <c r="BD54" s="12">
        <f t="shared" si="85"/>
        <v>37423.439478835004</v>
      </c>
      <c r="BE54" s="12">
        <f t="shared" si="85"/>
        <v>36773.015674331305</v>
      </c>
      <c r="BF54" s="12">
        <f t="shared" si="85"/>
        <v>35974.0556380091</v>
      </c>
      <c r="BG54" s="12">
        <f t="shared" si="85"/>
        <v>35650.817643199509</v>
      </c>
      <c r="BH54" s="12">
        <f t="shared" si="85"/>
        <v>35408.993891784128</v>
      </c>
      <c r="BI54" s="12">
        <f t="shared" si="85"/>
        <v>34605.259949434527</v>
      </c>
      <c r="BJ54" s="12">
        <f t="shared" si="85"/>
        <v>33657.462121756384</v>
      </c>
      <c r="BK54" s="12">
        <f t="shared" si="85"/>
        <v>33187.671345507086</v>
      </c>
      <c r="BL54" s="12">
        <f t="shared" si="85"/>
        <v>32805.568357262026</v>
      </c>
      <c r="BM54" s="12">
        <f t="shared" si="85"/>
        <v>31856.508680377803</v>
      </c>
      <c r="BN54" s="12">
        <f t="shared" si="85"/>
        <v>30754.858405773157</v>
      </c>
      <c r="BO54" s="12">
        <f t="shared" si="85"/>
        <v>30117.495105972623</v>
      </c>
      <c r="BP54" s="12">
        <f t="shared" si="85"/>
        <v>29558.895887096678</v>
      </c>
      <c r="BQ54" s="12">
        <f t="shared" ref="BQ54:CV54" si="86" xml:space="preserve"> BQ$74</f>
        <v>28446.539624577406</v>
      </c>
      <c r="BR54" s="12">
        <f t="shared" si="86"/>
        <v>27193.822114668084</v>
      </c>
      <c r="BS54" s="12">
        <f t="shared" si="86"/>
        <v>26417.391266305171</v>
      </c>
      <c r="BT54" s="12">
        <f t="shared" si="86"/>
        <v>25733.400805742644</v>
      </c>
      <c r="BU54" s="12">
        <f t="shared" si="86"/>
        <v>24500.252532384719</v>
      </c>
      <c r="BV54" s="12">
        <f t="shared" si="86"/>
        <v>23129.599021563521</v>
      </c>
      <c r="BW54" s="12">
        <f t="shared" si="86"/>
        <v>22234.60632146275</v>
      </c>
      <c r="BX54" s="12">
        <f t="shared" si="86"/>
        <v>21433.742008158471</v>
      </c>
      <c r="BY54" s="12">
        <f t="shared" si="86"/>
        <v>20088.119216530424</v>
      </c>
      <c r="BZ54" s="12">
        <f t="shared" si="86"/>
        <v>18606.713545774379</v>
      </c>
      <c r="CA54" s="12">
        <f t="shared" si="86"/>
        <v>17599.735156059505</v>
      </c>
      <c r="CB54" s="12">
        <f t="shared" si="86"/>
        <v>16687.89517852581</v>
      </c>
      <c r="CC54" s="12">
        <f t="shared" si="86"/>
        <v>15234.867769096494</v>
      </c>
      <c r="CD54" s="12">
        <f t="shared" si="86"/>
        <v>13647.471936620605</v>
      </c>
      <c r="CE54" s="12">
        <f t="shared" si="86"/>
        <v>12532.758157778933</v>
      </c>
      <c r="CF54" s="12">
        <f t="shared" si="86"/>
        <v>11513.751798677997</v>
      </c>
      <c r="CG54" s="12">
        <f t="shared" si="86"/>
        <v>9956.6339878108047</v>
      </c>
      <c r="CH54" s="12">
        <f t="shared" si="86"/>
        <v>8266.0966689756951</v>
      </c>
      <c r="CI54" s="12">
        <f t="shared" si="86"/>
        <v>7046.0636899345036</v>
      </c>
      <c r="CJ54" s="12">
        <f t="shared" si="86"/>
        <v>5921.8931684179333</v>
      </c>
      <c r="CK54" s="12">
        <f t="shared" si="86"/>
        <v>4262.0274646236066</v>
      </c>
      <c r="CL54" s="12">
        <f t="shared" si="86"/>
        <v>2469.522923851915</v>
      </c>
      <c r="CM54" s="12">
        <f t="shared" si="86"/>
        <v>1144.9749969148984</v>
      </c>
      <c r="CN54" s="12">
        <f t="shared" si="86"/>
        <v>0</v>
      </c>
      <c r="CO54" s="12">
        <f t="shared" si="86"/>
        <v>0</v>
      </c>
      <c r="CP54" s="12">
        <f t="shared" si="86"/>
        <v>0</v>
      </c>
      <c r="CQ54" s="12">
        <f t="shared" si="86"/>
        <v>0</v>
      </c>
      <c r="CR54" s="12">
        <f t="shared" si="86"/>
        <v>0</v>
      </c>
      <c r="CS54" s="12">
        <f t="shared" si="86"/>
        <v>0</v>
      </c>
      <c r="CT54" s="12">
        <f t="shared" si="86"/>
        <v>0</v>
      </c>
      <c r="CU54" s="12">
        <f t="shared" si="86"/>
        <v>0</v>
      </c>
      <c r="CV54" s="12">
        <f t="shared" si="86"/>
        <v>0</v>
      </c>
      <c r="CW54" s="12">
        <f t="shared" ref="CW54:EB54" si="87" xml:space="preserve"> CW$74</f>
        <v>0</v>
      </c>
      <c r="CX54" s="12">
        <f t="shared" si="87"/>
        <v>0</v>
      </c>
      <c r="CY54" s="12">
        <f t="shared" si="87"/>
        <v>0</v>
      </c>
      <c r="CZ54" s="12">
        <f t="shared" si="87"/>
        <v>0</v>
      </c>
      <c r="DA54" s="12">
        <f t="shared" si="87"/>
        <v>0</v>
      </c>
      <c r="DB54" s="12">
        <f t="shared" si="87"/>
        <v>0</v>
      </c>
      <c r="DC54" s="12">
        <f t="shared" si="87"/>
        <v>0</v>
      </c>
      <c r="DD54" s="12">
        <f t="shared" si="87"/>
        <v>0</v>
      </c>
      <c r="DE54" s="12">
        <f t="shared" si="87"/>
        <v>0</v>
      </c>
      <c r="DF54" s="12">
        <f t="shared" si="87"/>
        <v>0</v>
      </c>
      <c r="DG54" s="12">
        <f t="shared" si="87"/>
        <v>0</v>
      </c>
      <c r="DH54" s="12">
        <f t="shared" si="87"/>
        <v>0</v>
      </c>
      <c r="DI54" s="12">
        <f t="shared" si="87"/>
        <v>0</v>
      </c>
      <c r="DJ54" s="12">
        <f t="shared" si="87"/>
        <v>0</v>
      </c>
      <c r="DK54" s="12">
        <f t="shared" si="87"/>
        <v>0</v>
      </c>
      <c r="DL54" s="12">
        <f t="shared" si="87"/>
        <v>0</v>
      </c>
      <c r="DM54" s="12">
        <f t="shared" si="87"/>
        <v>0</v>
      </c>
      <c r="DN54" s="12">
        <f t="shared" si="87"/>
        <v>0</v>
      </c>
      <c r="DO54" s="12">
        <f t="shared" si="87"/>
        <v>0</v>
      </c>
      <c r="DP54" s="12">
        <f t="shared" si="87"/>
        <v>8.2978390957820633E-5</v>
      </c>
      <c r="DQ54" s="12">
        <f t="shared" si="87"/>
        <v>1.6597595182361161E-4</v>
      </c>
      <c r="DR54" s="12">
        <f t="shared" si="87"/>
        <v>2.4989752072224918E-4</v>
      </c>
      <c r="DS54" s="12">
        <f t="shared" si="87"/>
        <v>3.3383847018718648E-4</v>
      </c>
      <c r="DT54" s="12">
        <f t="shared" si="87"/>
        <v>4.1596578418007181E-4</v>
      </c>
      <c r="DU54" s="12">
        <f t="shared" si="87"/>
        <v>4.9902426858900145E-4</v>
      </c>
      <c r="DV54" s="12">
        <f t="shared" si="87"/>
        <v>5.8301035087956815E-4</v>
      </c>
      <c r="DW54" s="12">
        <f t="shared" si="87"/>
        <v>6.6700731814572781E-4</v>
      </c>
      <c r="DX54" s="12">
        <f t="shared" si="87"/>
        <v>7.4919358761352424E-4</v>
      </c>
      <c r="DY54" s="12">
        <f t="shared" si="87"/>
        <v>8.3230984434784396E-4</v>
      </c>
      <c r="DZ54" s="12">
        <f t="shared" si="87"/>
        <v>9.1634902408032769E-4</v>
      </c>
      <c r="EA54" s="12">
        <f t="shared" si="87"/>
        <v>1.000399354275614E-3</v>
      </c>
      <c r="EB54" s="12">
        <f t="shared" si="87"/>
        <v>1.0826396446190999E-3</v>
      </c>
      <c r="EC54" s="12">
        <f t="shared" ref="EC54:FH54" si="88" xml:space="preserve"> EC$74</f>
        <v>1.1658036948226061E-3</v>
      </c>
      <c r="ED54" s="12">
        <f t="shared" si="88"/>
        <v>1.2498935826121206E-3</v>
      </c>
      <c r="EE54" s="12">
        <f t="shared" si="88"/>
        <v>1.3340028509679347E-3</v>
      </c>
      <c r="EF54" s="12">
        <f t="shared" si="88"/>
        <v>1.4172118060243578E-3</v>
      </c>
      <c r="EG54" s="12">
        <f t="shared" si="88"/>
        <v>1.5004346789591703E-3</v>
      </c>
      <c r="EH54" s="12">
        <f t="shared" si="88"/>
        <v>1.5845901420894523E-3</v>
      </c>
      <c r="EI54" s="12">
        <f t="shared" si="88"/>
        <v>1.6687570211697464E-3</v>
      </c>
      <c r="EJ54" s="12">
        <f t="shared" si="88"/>
        <v>1.7511102878638328E-3</v>
      </c>
      <c r="EK54" s="12">
        <f t="shared" si="88"/>
        <v>1.8343901453195981E-3</v>
      </c>
      <c r="EL54" s="12">
        <f t="shared" si="88"/>
        <v>1.9186040156359888E-3</v>
      </c>
      <c r="EM54" s="12">
        <f t="shared" si="88"/>
        <v>2.0028351426210024E-3</v>
      </c>
      <c r="EN54" s="12">
        <f t="shared" si="88"/>
        <v>2.0852450273482633E-3</v>
      </c>
      <c r="EO54" s="12">
        <f t="shared" si="88"/>
        <v>2.1685805563175864E-3</v>
      </c>
      <c r="EP54" s="12">
        <f t="shared" si="88"/>
        <v>2.25284380725496E-3</v>
      </c>
      <c r="EQ54" s="12">
        <f t="shared" si="88"/>
        <v>2.3371192706039745E-3</v>
      </c>
      <c r="ER54" s="12">
        <f t="shared" si="88"/>
        <v>2.4195779818919549E-3</v>
      </c>
      <c r="ES54" s="12">
        <f t="shared" si="88"/>
        <v>2.5029673441644825E-3</v>
      </c>
      <c r="ET54" s="12">
        <f t="shared" si="88"/>
        <v>2.5872916571600606E-3</v>
      </c>
      <c r="EU54" s="12">
        <f t="shared" si="88"/>
        <v>2.6716340232858901E-3</v>
      </c>
      <c r="EV54" s="12">
        <f t="shared" si="88"/>
        <v>2.7550764310571851E-3</v>
      </c>
      <c r="EW54" s="12">
        <f t="shared" si="88"/>
        <v>2.8385280298802466E-3</v>
      </c>
      <c r="EX54" s="12">
        <f t="shared" si="88"/>
        <v>2.9229072987282086E-3</v>
      </c>
      <c r="EY54" s="12">
        <f t="shared" si="88"/>
        <v>3.0073032932703744E-3</v>
      </c>
      <c r="EZ54" s="12">
        <f t="shared" si="88"/>
        <v>3.0898804349396738E-3</v>
      </c>
      <c r="FA54" s="12">
        <f t="shared" si="88"/>
        <v>3.1733887556822092E-3</v>
      </c>
      <c r="FB54" s="12">
        <f t="shared" si="88"/>
        <v>3.2578272281779085E-3</v>
      </c>
      <c r="FC54" s="12">
        <f t="shared" si="88"/>
        <v>3.3422832228294404E-3</v>
      </c>
      <c r="FD54" s="12">
        <f t="shared" si="88"/>
        <v>3.4249149048059262E-3</v>
      </c>
      <c r="FE54" s="12">
        <f t="shared" si="88"/>
        <v>3.5084815230768097E-3</v>
      </c>
      <c r="FF54" s="12">
        <f t="shared" si="88"/>
        <v>3.5929815886051328E-3</v>
      </c>
      <c r="FG54" s="12">
        <f t="shared" si="88"/>
        <v>3.6774997072637075E-3</v>
      </c>
      <c r="FH54" s="12">
        <f t="shared" si="88"/>
        <v>3.7601950195985776E-3</v>
      </c>
      <c r="FI54" s="12">
        <f t="shared" ref="FI54:GJ54" si="89" xml:space="preserve"> FI$74</f>
        <v>3.8438209858037255E-3</v>
      </c>
      <c r="FJ54" s="12">
        <f t="shared" si="89"/>
        <v>3.9283773346204809E-3</v>
      </c>
      <c r="FK54" s="12">
        <f t="shared" si="89"/>
        <v>4.0129535949779546E-3</v>
      </c>
      <c r="FL54" s="12">
        <f t="shared" si="89"/>
        <v>4.0966218400212287E-3</v>
      </c>
      <c r="FM54" s="12">
        <f t="shared" si="89"/>
        <v>4.1803071541606411E-3</v>
      </c>
      <c r="FN54" s="12">
        <f t="shared" si="89"/>
        <v>4.26492483052281E-3</v>
      </c>
      <c r="FO54" s="12">
        <f t="shared" si="89"/>
        <v>4.3495613564768602E-3</v>
      </c>
      <c r="FP54" s="12">
        <f t="shared" si="89"/>
        <v>4.4323745797615523E-3</v>
      </c>
      <c r="FQ54" s="12">
        <f t="shared" si="89"/>
        <v>4.5161273824810798E-3</v>
      </c>
      <c r="FR54" s="12">
        <f t="shared" si="89"/>
        <v>4.6008164749026274E-3</v>
      </c>
      <c r="FS54" s="12">
        <f t="shared" si="89"/>
        <v>4.6855201691207021E-3</v>
      </c>
      <c r="FT54" s="12">
        <f t="shared" si="89"/>
        <v>4.7683978019110243E-3</v>
      </c>
      <c r="FU54" s="12">
        <f t="shared" si="89"/>
        <v>4.852215204594397E-3</v>
      </c>
      <c r="FV54" s="12">
        <f t="shared" si="89"/>
        <v>4.9369672174846158E-3</v>
      </c>
      <c r="FW54" s="12">
        <f t="shared" si="89"/>
        <v>5.0217327702225239E-3</v>
      </c>
      <c r="FX54" s="12">
        <f t="shared" si="89"/>
        <v>5.1046657224672783E-3</v>
      </c>
      <c r="FY54" s="12">
        <f t="shared" si="89"/>
        <v>5.1885359080479391E-3</v>
      </c>
      <c r="FZ54" s="12">
        <f t="shared" si="89"/>
        <v>5.273345000688219E-3</v>
      </c>
      <c r="GA54" s="12">
        <f t="shared" si="89"/>
        <v>5.3581649783040917E-3</v>
      </c>
      <c r="GB54" s="12">
        <f t="shared" si="89"/>
        <v>5.4420811191435853E-3</v>
      </c>
      <c r="GC54" s="12">
        <f t="shared" si="89"/>
        <v>5.5260072388392829E-3</v>
      </c>
      <c r="GD54" s="12">
        <f t="shared" si="89"/>
        <v>5.6108755351273005E-3</v>
      </c>
      <c r="GE54" s="12">
        <f t="shared" si="89"/>
        <v>5.6957616190583598E-3</v>
      </c>
      <c r="GF54" s="12">
        <f t="shared" si="89"/>
        <v>5.7788155988419184E-3</v>
      </c>
      <c r="GG54" s="12">
        <f t="shared" si="89"/>
        <v>5.8628063185014612E-3</v>
      </c>
      <c r="GH54" s="12">
        <f t="shared" si="89"/>
        <v>5.9477306325907012E-3</v>
      </c>
      <c r="GI54" s="12">
        <f t="shared" si="89"/>
        <v>6.03267459273345E-3</v>
      </c>
      <c r="GJ54" s="12">
        <f t="shared" si="89"/>
        <v>6.1157911640123989E-3</v>
      </c>
    </row>
    <row r="55" spans="1:192" x14ac:dyDescent="0.25">
      <c r="E55" s="12" t="s">
        <v>228</v>
      </c>
      <c r="G55" s="12" t="str">
        <f xml:space="preserve"> SMU</f>
        <v>$ 000s</v>
      </c>
      <c r="H55" s="12">
        <f xml:space="preserve"> SUM(J55:GJ55)</f>
        <v>39651.86336871708</v>
      </c>
      <c r="J55" s="12">
        <f t="shared" ref="J55:AO55" si="90" xml:space="preserve"> MIN(J53:J54)</f>
        <v>0</v>
      </c>
      <c r="K55" s="12">
        <f t="shared" si="90"/>
        <v>0</v>
      </c>
      <c r="L55" s="12">
        <f t="shared" si="90"/>
        <v>0</v>
      </c>
      <c r="M55" s="12">
        <f t="shared" si="90"/>
        <v>0</v>
      </c>
      <c r="N55" s="12">
        <f t="shared" si="90"/>
        <v>0</v>
      </c>
      <c r="O55" s="12">
        <f t="shared" si="90"/>
        <v>0</v>
      </c>
      <c r="P55" s="12">
        <f t="shared" si="90"/>
        <v>0</v>
      </c>
      <c r="Q55" s="12">
        <f t="shared" si="90"/>
        <v>0</v>
      </c>
      <c r="R55" s="12">
        <f t="shared" si="90"/>
        <v>0</v>
      </c>
      <c r="S55" s="12">
        <f t="shared" si="90"/>
        <v>0</v>
      </c>
      <c r="T55" s="12">
        <f t="shared" si="90"/>
        <v>0</v>
      </c>
      <c r="U55" s="12">
        <f t="shared" si="90"/>
        <v>0</v>
      </c>
      <c r="V55" s="12">
        <f t="shared" si="90"/>
        <v>0</v>
      </c>
      <c r="W55" s="12">
        <f t="shared" si="90"/>
        <v>0</v>
      </c>
      <c r="X55" s="12">
        <f t="shared" si="90"/>
        <v>0</v>
      </c>
      <c r="Y55" s="12">
        <f t="shared" si="90"/>
        <v>0</v>
      </c>
      <c r="Z55" s="12">
        <f t="shared" si="90"/>
        <v>0</v>
      </c>
      <c r="AA55" s="12">
        <f t="shared" si="90"/>
        <v>0</v>
      </c>
      <c r="AB55" s="12">
        <f t="shared" si="90"/>
        <v>0</v>
      </c>
      <c r="AC55" s="12">
        <f t="shared" si="90"/>
        <v>0</v>
      </c>
      <c r="AD55" s="12">
        <f t="shared" si="90"/>
        <v>0</v>
      </c>
      <c r="AE55" s="12">
        <f t="shared" si="90"/>
        <v>0</v>
      </c>
      <c r="AF55" s="12">
        <f t="shared" si="90"/>
        <v>0</v>
      </c>
      <c r="AG55" s="12">
        <f t="shared" si="90"/>
        <v>0</v>
      </c>
      <c r="AH55" s="12">
        <f t="shared" si="90"/>
        <v>0</v>
      </c>
      <c r="AI55" s="12">
        <f t="shared" si="90"/>
        <v>0</v>
      </c>
      <c r="AJ55" s="12">
        <f t="shared" si="90"/>
        <v>0</v>
      </c>
      <c r="AK55" s="12">
        <f t="shared" si="90"/>
        <v>0</v>
      </c>
      <c r="AL55" s="12">
        <f t="shared" si="90"/>
        <v>0</v>
      </c>
      <c r="AM55" s="12">
        <f t="shared" si="90"/>
        <v>0</v>
      </c>
      <c r="AN55" s="12">
        <f t="shared" si="90"/>
        <v>0</v>
      </c>
      <c r="AO55" s="12">
        <f t="shared" si="90"/>
        <v>0</v>
      </c>
      <c r="AP55" s="12">
        <f t="shared" ref="AP55:BU55" si="91" xml:space="preserve"> MIN(AP53:AP54)</f>
        <v>0</v>
      </c>
      <c r="AQ55" s="12">
        <f t="shared" si="91"/>
        <v>0</v>
      </c>
      <c r="AR55" s="12">
        <f t="shared" si="91"/>
        <v>16.814242141942941</v>
      </c>
      <c r="AS55" s="12">
        <f t="shared" si="91"/>
        <v>189.67158637201715</v>
      </c>
      <c r="AT55" s="12">
        <f t="shared" si="91"/>
        <v>0</v>
      </c>
      <c r="AU55" s="12">
        <f t="shared" si="91"/>
        <v>0</v>
      </c>
      <c r="AV55" s="12">
        <f t="shared" si="91"/>
        <v>263.45359179511479</v>
      </c>
      <c r="AW55" s="12">
        <f t="shared" si="91"/>
        <v>426.3725344329298</v>
      </c>
      <c r="AX55" s="12">
        <f t="shared" si="91"/>
        <v>0</v>
      </c>
      <c r="AY55" s="12">
        <f t="shared" si="91"/>
        <v>0</v>
      </c>
      <c r="AZ55" s="12">
        <f t="shared" si="91"/>
        <v>471.93216678511305</v>
      </c>
      <c r="BA55" s="12">
        <f t="shared" si="91"/>
        <v>627.09589131713119</v>
      </c>
      <c r="BB55" s="12">
        <f t="shared" si="91"/>
        <v>154.92418334245201</v>
      </c>
      <c r="BC55" s="12">
        <f t="shared" si="91"/>
        <v>78.159693695367309</v>
      </c>
      <c r="BD55" s="12">
        <f t="shared" si="91"/>
        <v>650.4238045036991</v>
      </c>
      <c r="BE55" s="12">
        <f t="shared" si="91"/>
        <v>798.96003632220584</v>
      </c>
      <c r="BF55" s="12">
        <f t="shared" si="91"/>
        <v>323.23799480959042</v>
      </c>
      <c r="BG55" s="12">
        <f t="shared" si="91"/>
        <v>241.82375141538398</v>
      </c>
      <c r="BH55" s="12">
        <f t="shared" si="91"/>
        <v>803.73394234960074</v>
      </c>
      <c r="BI55" s="12">
        <f t="shared" si="91"/>
        <v>947.79782767814572</v>
      </c>
      <c r="BJ55" s="12">
        <f t="shared" si="91"/>
        <v>469.79077624929937</v>
      </c>
      <c r="BK55" s="12">
        <f t="shared" si="91"/>
        <v>382.10298824506162</v>
      </c>
      <c r="BL55" s="12">
        <f t="shared" si="91"/>
        <v>949.05967688422083</v>
      </c>
      <c r="BM55" s="12">
        <f t="shared" si="91"/>
        <v>1101.6502746046463</v>
      </c>
      <c r="BN55" s="12">
        <f t="shared" si="91"/>
        <v>637.36329980053347</v>
      </c>
      <c r="BO55" s="12">
        <f t="shared" si="91"/>
        <v>558.59921887594555</v>
      </c>
      <c r="BP55" s="12">
        <f t="shared" si="91"/>
        <v>1112.3562625192731</v>
      </c>
      <c r="BQ55" s="12">
        <f t="shared" si="91"/>
        <v>1252.717509909322</v>
      </c>
      <c r="BR55" s="12">
        <f t="shared" si="91"/>
        <v>776.43084836291405</v>
      </c>
      <c r="BS55" s="12">
        <f t="shared" si="91"/>
        <v>683.9904605625286</v>
      </c>
      <c r="BT55" s="12">
        <f t="shared" si="91"/>
        <v>1233.1482733579242</v>
      </c>
      <c r="BU55" s="12">
        <f t="shared" si="91"/>
        <v>1370.6535108211988</v>
      </c>
      <c r="BV55" s="12">
        <f t="shared" ref="BV55:DA55" si="92" xml:space="preserve"> MIN(BV53:BV54)</f>
        <v>894.99270010076998</v>
      </c>
      <c r="BW55" s="12">
        <f t="shared" si="92"/>
        <v>800.86431330428013</v>
      </c>
      <c r="BX55" s="12">
        <f t="shared" si="92"/>
        <v>1345.6227916280463</v>
      </c>
      <c r="BY55" s="12">
        <f t="shared" si="92"/>
        <v>1481.4056707560444</v>
      </c>
      <c r="BZ55" s="12">
        <f t="shared" si="92"/>
        <v>1006.9783897148737</v>
      </c>
      <c r="CA55" s="12">
        <f t="shared" si="92"/>
        <v>911.83997753369454</v>
      </c>
      <c r="CB55" s="12">
        <f t="shared" si="92"/>
        <v>1453.0274094293163</v>
      </c>
      <c r="CC55" s="12">
        <f t="shared" si="92"/>
        <v>1587.3958324758905</v>
      </c>
      <c r="CD55" s="12">
        <f t="shared" si="92"/>
        <v>1114.7137788416717</v>
      </c>
      <c r="CE55" s="12">
        <f t="shared" si="92"/>
        <v>1019.0063591009357</v>
      </c>
      <c r="CF55" s="12">
        <f t="shared" si="92"/>
        <v>1557.1178108671925</v>
      </c>
      <c r="CG55" s="12">
        <f t="shared" si="92"/>
        <v>1690.5373188351093</v>
      </c>
      <c r="CH55" s="12">
        <f t="shared" si="92"/>
        <v>1220.0329790411915</v>
      </c>
      <c r="CI55" s="12">
        <f t="shared" si="92"/>
        <v>1124.1705215165705</v>
      </c>
      <c r="CJ55" s="12">
        <f t="shared" si="92"/>
        <v>1659.8657037943271</v>
      </c>
      <c r="CK55" s="12">
        <f t="shared" si="92"/>
        <v>1792.5045407716916</v>
      </c>
      <c r="CL55" s="12">
        <f t="shared" si="92"/>
        <v>1324.5479269370167</v>
      </c>
      <c r="CM55" s="12">
        <f t="shared" si="92"/>
        <v>1144.9749969148984</v>
      </c>
      <c r="CN55" s="12">
        <f t="shared" si="92"/>
        <v>0</v>
      </c>
      <c r="CO55" s="12">
        <f t="shared" si="92"/>
        <v>0</v>
      </c>
      <c r="CP55" s="12">
        <f t="shared" si="92"/>
        <v>0</v>
      </c>
      <c r="CQ55" s="12">
        <f t="shared" si="92"/>
        <v>0</v>
      </c>
      <c r="CR55" s="12">
        <f t="shared" si="92"/>
        <v>0</v>
      </c>
      <c r="CS55" s="12">
        <f t="shared" si="92"/>
        <v>0</v>
      </c>
      <c r="CT55" s="12">
        <f t="shared" si="92"/>
        <v>0</v>
      </c>
      <c r="CU55" s="12">
        <f t="shared" si="92"/>
        <v>0</v>
      </c>
      <c r="CV55" s="12">
        <f t="shared" si="92"/>
        <v>0</v>
      </c>
      <c r="CW55" s="12">
        <f t="shared" si="92"/>
        <v>0</v>
      </c>
      <c r="CX55" s="12">
        <f t="shared" si="92"/>
        <v>0</v>
      </c>
      <c r="CY55" s="12">
        <f t="shared" si="92"/>
        <v>0</v>
      </c>
      <c r="CZ55" s="12">
        <f t="shared" si="92"/>
        <v>0</v>
      </c>
      <c r="DA55" s="12">
        <f t="shared" si="92"/>
        <v>0</v>
      </c>
      <c r="DB55" s="12">
        <f t="shared" ref="DB55:EG55" si="93" xml:space="preserve"> MIN(DB53:DB54)</f>
        <v>0</v>
      </c>
      <c r="DC55" s="12">
        <f t="shared" si="93"/>
        <v>0</v>
      </c>
      <c r="DD55" s="12">
        <f t="shared" si="93"/>
        <v>0</v>
      </c>
      <c r="DE55" s="12">
        <f t="shared" si="93"/>
        <v>0</v>
      </c>
      <c r="DF55" s="12">
        <f t="shared" si="93"/>
        <v>0</v>
      </c>
      <c r="DG55" s="12">
        <f t="shared" si="93"/>
        <v>0</v>
      </c>
      <c r="DH55" s="12">
        <f t="shared" si="93"/>
        <v>0</v>
      </c>
      <c r="DI55" s="12">
        <f t="shared" si="93"/>
        <v>0</v>
      </c>
      <c r="DJ55" s="12">
        <f t="shared" si="93"/>
        <v>0</v>
      </c>
      <c r="DK55" s="12">
        <f t="shared" si="93"/>
        <v>0</v>
      </c>
      <c r="DL55" s="12">
        <f t="shared" si="93"/>
        <v>0</v>
      </c>
      <c r="DM55" s="12">
        <f t="shared" si="93"/>
        <v>0</v>
      </c>
      <c r="DN55" s="12">
        <f t="shared" si="93"/>
        <v>0</v>
      </c>
      <c r="DO55" s="12">
        <f t="shared" si="93"/>
        <v>0</v>
      </c>
      <c r="DP55" s="12">
        <f t="shared" si="93"/>
        <v>0</v>
      </c>
      <c r="DQ55" s="12">
        <f t="shared" si="93"/>
        <v>0</v>
      </c>
      <c r="DR55" s="12">
        <f t="shared" si="93"/>
        <v>0</v>
      </c>
      <c r="DS55" s="12">
        <f t="shared" si="93"/>
        <v>0</v>
      </c>
      <c r="DT55" s="12">
        <f t="shared" si="93"/>
        <v>0</v>
      </c>
      <c r="DU55" s="12">
        <f t="shared" si="93"/>
        <v>0</v>
      </c>
      <c r="DV55" s="12">
        <f t="shared" si="93"/>
        <v>0</v>
      </c>
      <c r="DW55" s="12">
        <f t="shared" si="93"/>
        <v>0</v>
      </c>
      <c r="DX55" s="12">
        <f t="shared" si="93"/>
        <v>0</v>
      </c>
      <c r="DY55" s="12">
        <f t="shared" si="93"/>
        <v>0</v>
      </c>
      <c r="DZ55" s="12">
        <f t="shared" si="93"/>
        <v>0</v>
      </c>
      <c r="EA55" s="12">
        <f t="shared" si="93"/>
        <v>0</v>
      </c>
      <c r="EB55" s="12">
        <f t="shared" si="93"/>
        <v>0</v>
      </c>
      <c r="EC55" s="12">
        <f t="shared" si="93"/>
        <v>0</v>
      </c>
      <c r="ED55" s="12">
        <f t="shared" si="93"/>
        <v>0</v>
      </c>
      <c r="EE55" s="12">
        <f t="shared" si="93"/>
        <v>0</v>
      </c>
      <c r="EF55" s="12">
        <f t="shared" si="93"/>
        <v>0</v>
      </c>
      <c r="EG55" s="12">
        <f t="shared" si="93"/>
        <v>0</v>
      </c>
      <c r="EH55" s="12">
        <f t="shared" ref="EH55:FM55" si="94" xml:space="preserve"> MIN(EH53:EH54)</f>
        <v>0</v>
      </c>
      <c r="EI55" s="12">
        <f t="shared" si="94"/>
        <v>0</v>
      </c>
      <c r="EJ55" s="12">
        <f t="shared" si="94"/>
        <v>0</v>
      </c>
      <c r="EK55" s="12">
        <f t="shared" si="94"/>
        <v>0</v>
      </c>
      <c r="EL55" s="12">
        <f t="shared" si="94"/>
        <v>0</v>
      </c>
      <c r="EM55" s="12">
        <f t="shared" si="94"/>
        <v>0</v>
      </c>
      <c r="EN55" s="12">
        <f t="shared" si="94"/>
        <v>0</v>
      </c>
      <c r="EO55" s="12">
        <f t="shared" si="94"/>
        <v>0</v>
      </c>
      <c r="EP55" s="12">
        <f t="shared" si="94"/>
        <v>0</v>
      </c>
      <c r="EQ55" s="12">
        <f t="shared" si="94"/>
        <v>0</v>
      </c>
      <c r="ER55" s="12">
        <f t="shared" si="94"/>
        <v>0</v>
      </c>
      <c r="ES55" s="12">
        <f t="shared" si="94"/>
        <v>0</v>
      </c>
      <c r="ET55" s="12">
        <f t="shared" si="94"/>
        <v>0</v>
      </c>
      <c r="EU55" s="12">
        <f t="shared" si="94"/>
        <v>0</v>
      </c>
      <c r="EV55" s="12">
        <f t="shared" si="94"/>
        <v>0</v>
      </c>
      <c r="EW55" s="12">
        <f t="shared" si="94"/>
        <v>0</v>
      </c>
      <c r="EX55" s="12">
        <f t="shared" si="94"/>
        <v>0</v>
      </c>
      <c r="EY55" s="12">
        <f t="shared" si="94"/>
        <v>0</v>
      </c>
      <c r="EZ55" s="12">
        <f t="shared" si="94"/>
        <v>0</v>
      </c>
      <c r="FA55" s="12">
        <f t="shared" si="94"/>
        <v>0</v>
      </c>
      <c r="FB55" s="12">
        <f t="shared" si="94"/>
        <v>0</v>
      </c>
      <c r="FC55" s="12">
        <f t="shared" si="94"/>
        <v>0</v>
      </c>
      <c r="FD55" s="12">
        <f t="shared" si="94"/>
        <v>0</v>
      </c>
      <c r="FE55" s="12">
        <f t="shared" si="94"/>
        <v>0</v>
      </c>
      <c r="FF55" s="12">
        <f t="shared" si="94"/>
        <v>0</v>
      </c>
      <c r="FG55" s="12">
        <f t="shared" si="94"/>
        <v>0</v>
      </c>
      <c r="FH55" s="12">
        <f t="shared" si="94"/>
        <v>0</v>
      </c>
      <c r="FI55" s="12">
        <f t="shared" si="94"/>
        <v>0</v>
      </c>
      <c r="FJ55" s="12">
        <f t="shared" si="94"/>
        <v>0</v>
      </c>
      <c r="FK55" s="12">
        <f t="shared" si="94"/>
        <v>0</v>
      </c>
      <c r="FL55" s="12">
        <f t="shared" si="94"/>
        <v>0</v>
      </c>
      <c r="FM55" s="12">
        <f t="shared" si="94"/>
        <v>0</v>
      </c>
      <c r="FN55" s="12">
        <f t="shared" ref="FN55:GJ55" si="95" xml:space="preserve"> MIN(FN53:FN54)</f>
        <v>0</v>
      </c>
      <c r="FO55" s="12">
        <f t="shared" si="95"/>
        <v>0</v>
      </c>
      <c r="FP55" s="12">
        <f t="shared" si="95"/>
        <v>0</v>
      </c>
      <c r="FQ55" s="12">
        <f t="shared" si="95"/>
        <v>0</v>
      </c>
      <c r="FR55" s="12">
        <f t="shared" si="95"/>
        <v>0</v>
      </c>
      <c r="FS55" s="12">
        <f t="shared" si="95"/>
        <v>0</v>
      </c>
      <c r="FT55" s="12">
        <f t="shared" si="95"/>
        <v>0</v>
      </c>
      <c r="FU55" s="12">
        <f t="shared" si="95"/>
        <v>0</v>
      </c>
      <c r="FV55" s="12">
        <f t="shared" si="95"/>
        <v>0</v>
      </c>
      <c r="FW55" s="12">
        <f t="shared" si="95"/>
        <v>0</v>
      </c>
      <c r="FX55" s="12">
        <f t="shared" si="95"/>
        <v>0</v>
      </c>
      <c r="FY55" s="12">
        <f t="shared" si="95"/>
        <v>0</v>
      </c>
      <c r="FZ55" s="12">
        <f t="shared" si="95"/>
        <v>0</v>
      </c>
      <c r="GA55" s="12">
        <f t="shared" si="95"/>
        <v>0</v>
      </c>
      <c r="GB55" s="12">
        <f t="shared" si="95"/>
        <v>0</v>
      </c>
      <c r="GC55" s="12">
        <f t="shared" si="95"/>
        <v>0</v>
      </c>
      <c r="GD55" s="12">
        <f t="shared" si="95"/>
        <v>0</v>
      </c>
      <c r="GE55" s="12">
        <f t="shared" si="95"/>
        <v>0</v>
      </c>
      <c r="GF55" s="12">
        <f t="shared" si="95"/>
        <v>0</v>
      </c>
      <c r="GG55" s="12">
        <f t="shared" si="95"/>
        <v>0</v>
      </c>
      <c r="GH55" s="12">
        <f t="shared" si="95"/>
        <v>0</v>
      </c>
      <c r="GI55" s="12">
        <f t="shared" si="95"/>
        <v>0</v>
      </c>
      <c r="GJ55" s="12">
        <f t="shared" si="95"/>
        <v>0</v>
      </c>
    </row>
    <row r="57" spans="1:192" x14ac:dyDescent="0.25">
      <c r="E57" s="12" t="str">
        <f t="shared" ref="E57:BP57" si="96" xml:space="preserve"> E$48</f>
        <v>Taxable income</v>
      </c>
      <c r="F57" s="12">
        <f t="shared" si="96"/>
        <v>0</v>
      </c>
      <c r="G57" s="12" t="str">
        <f t="shared" si="96"/>
        <v>$ 000s</v>
      </c>
      <c r="H57" s="12">
        <f t="shared" si="96"/>
        <v>81379.963030114843</v>
      </c>
      <c r="I57" s="12">
        <f t="shared" si="96"/>
        <v>0</v>
      </c>
      <c r="J57" s="12">
        <f t="shared" si="96"/>
        <v>0</v>
      </c>
      <c r="K57" s="12">
        <f t="shared" si="96"/>
        <v>0</v>
      </c>
      <c r="L57" s="12">
        <f t="shared" si="96"/>
        <v>0</v>
      </c>
      <c r="M57" s="12">
        <f t="shared" si="96"/>
        <v>0</v>
      </c>
      <c r="N57" s="12">
        <f t="shared" si="96"/>
        <v>0</v>
      </c>
      <c r="O57" s="12">
        <f t="shared" si="96"/>
        <v>0</v>
      </c>
      <c r="P57" s="12">
        <f t="shared" si="96"/>
        <v>0</v>
      </c>
      <c r="Q57" s="12">
        <f t="shared" si="96"/>
        <v>0</v>
      </c>
      <c r="R57" s="12">
        <f t="shared" si="96"/>
        <v>0</v>
      </c>
      <c r="S57" s="12">
        <f t="shared" si="96"/>
        <v>0</v>
      </c>
      <c r="T57" s="12">
        <f t="shared" si="96"/>
        <v>0</v>
      </c>
      <c r="U57" s="12">
        <f t="shared" si="96"/>
        <v>0</v>
      </c>
      <c r="V57" s="12">
        <f t="shared" si="96"/>
        <v>0</v>
      </c>
      <c r="W57" s="12">
        <f t="shared" si="96"/>
        <v>0</v>
      </c>
      <c r="X57" s="12">
        <f t="shared" si="96"/>
        <v>0</v>
      </c>
      <c r="Y57" s="12">
        <f t="shared" si="96"/>
        <v>0</v>
      </c>
      <c r="Z57" s="12">
        <f t="shared" si="96"/>
        <v>0</v>
      </c>
      <c r="AA57" s="12">
        <f t="shared" si="96"/>
        <v>0</v>
      </c>
      <c r="AB57" s="12">
        <f t="shared" si="96"/>
        <v>0</v>
      </c>
      <c r="AC57" s="12">
        <f t="shared" si="96"/>
        <v>0</v>
      </c>
      <c r="AD57" s="12">
        <f t="shared" si="96"/>
        <v>0</v>
      </c>
      <c r="AE57" s="12">
        <f t="shared" si="96"/>
        <v>0</v>
      </c>
      <c r="AF57" s="12">
        <f t="shared" si="96"/>
        <v>0</v>
      </c>
      <c r="AG57" s="12">
        <f t="shared" si="96"/>
        <v>0</v>
      </c>
      <c r="AH57" s="12">
        <f t="shared" si="96"/>
        <v>0</v>
      </c>
      <c r="AI57" s="12">
        <f t="shared" si="96"/>
        <v>0</v>
      </c>
      <c r="AJ57" s="12">
        <f t="shared" si="96"/>
        <v>0</v>
      </c>
      <c r="AK57" s="12">
        <f t="shared" si="96"/>
        <v>0</v>
      </c>
      <c r="AL57" s="12">
        <f t="shared" si="96"/>
        <v>0</v>
      </c>
      <c r="AM57" s="12">
        <f t="shared" si="96"/>
        <v>0</v>
      </c>
      <c r="AN57" s="12">
        <f t="shared" si="96"/>
        <v>0</v>
      </c>
      <c r="AO57" s="12">
        <f t="shared" si="96"/>
        <v>0</v>
      </c>
      <c r="AP57" s="12">
        <f t="shared" si="96"/>
        <v>0</v>
      </c>
      <c r="AQ57" s="12">
        <f t="shared" si="96"/>
        <v>0</v>
      </c>
      <c r="AR57" s="12">
        <f t="shared" si="96"/>
        <v>16.814242141942941</v>
      </c>
      <c r="AS57" s="12">
        <f t="shared" si="96"/>
        <v>189.67158637201715</v>
      </c>
      <c r="AT57" s="12">
        <f t="shared" si="96"/>
        <v>0</v>
      </c>
      <c r="AU57" s="12">
        <f t="shared" si="96"/>
        <v>0</v>
      </c>
      <c r="AV57" s="12">
        <f t="shared" si="96"/>
        <v>263.45359179511479</v>
      </c>
      <c r="AW57" s="12">
        <f t="shared" si="96"/>
        <v>426.3725344329298</v>
      </c>
      <c r="AX57" s="12">
        <f t="shared" si="96"/>
        <v>0</v>
      </c>
      <c r="AY57" s="12">
        <f t="shared" si="96"/>
        <v>0</v>
      </c>
      <c r="AZ57" s="12">
        <f t="shared" si="96"/>
        <v>471.93216678511305</v>
      </c>
      <c r="BA57" s="12">
        <f t="shared" si="96"/>
        <v>627.09589131713119</v>
      </c>
      <c r="BB57" s="12">
        <f t="shared" si="96"/>
        <v>154.92418334245201</v>
      </c>
      <c r="BC57" s="12">
        <f t="shared" si="96"/>
        <v>78.159693695367309</v>
      </c>
      <c r="BD57" s="12">
        <f t="shared" si="96"/>
        <v>650.4238045036991</v>
      </c>
      <c r="BE57" s="12">
        <f t="shared" si="96"/>
        <v>798.96003632220584</v>
      </c>
      <c r="BF57" s="12">
        <f t="shared" si="96"/>
        <v>323.23799480959042</v>
      </c>
      <c r="BG57" s="12">
        <f t="shared" si="96"/>
        <v>241.82375141538398</v>
      </c>
      <c r="BH57" s="12">
        <f t="shared" si="96"/>
        <v>803.73394234960074</v>
      </c>
      <c r="BI57" s="12">
        <f t="shared" si="96"/>
        <v>947.79782767814572</v>
      </c>
      <c r="BJ57" s="12">
        <f t="shared" si="96"/>
        <v>469.79077624929937</v>
      </c>
      <c r="BK57" s="12">
        <f t="shared" si="96"/>
        <v>382.10298824506162</v>
      </c>
      <c r="BL57" s="12">
        <f t="shared" si="96"/>
        <v>949.05967688422083</v>
      </c>
      <c r="BM57" s="12">
        <f t="shared" si="96"/>
        <v>1101.6502746046463</v>
      </c>
      <c r="BN57" s="12">
        <f t="shared" si="96"/>
        <v>637.36329980053347</v>
      </c>
      <c r="BO57" s="12">
        <f t="shared" si="96"/>
        <v>558.59921887594555</v>
      </c>
      <c r="BP57" s="12">
        <f t="shared" si="96"/>
        <v>1112.3562625192731</v>
      </c>
      <c r="BQ57" s="12">
        <f t="shared" ref="BQ57:EB57" si="97" xml:space="preserve"> BQ$48</f>
        <v>1252.717509909322</v>
      </c>
      <c r="BR57" s="12">
        <f t="shared" si="97"/>
        <v>776.43084836291405</v>
      </c>
      <c r="BS57" s="12">
        <f t="shared" si="97"/>
        <v>683.9904605625286</v>
      </c>
      <c r="BT57" s="12">
        <f t="shared" si="97"/>
        <v>1233.1482733579242</v>
      </c>
      <c r="BU57" s="12">
        <f t="shared" si="97"/>
        <v>1370.6535108211988</v>
      </c>
      <c r="BV57" s="12">
        <f t="shared" si="97"/>
        <v>894.99270010076998</v>
      </c>
      <c r="BW57" s="12">
        <f t="shared" si="97"/>
        <v>800.86431330428013</v>
      </c>
      <c r="BX57" s="12">
        <f t="shared" si="97"/>
        <v>1345.6227916280463</v>
      </c>
      <c r="BY57" s="12">
        <f t="shared" si="97"/>
        <v>1481.4056707560444</v>
      </c>
      <c r="BZ57" s="12">
        <f t="shared" si="97"/>
        <v>1006.9783897148737</v>
      </c>
      <c r="CA57" s="12">
        <f t="shared" si="97"/>
        <v>911.83997753369454</v>
      </c>
      <c r="CB57" s="12">
        <f t="shared" si="97"/>
        <v>1453.0274094293163</v>
      </c>
      <c r="CC57" s="12">
        <f t="shared" si="97"/>
        <v>1587.3958324758905</v>
      </c>
      <c r="CD57" s="12">
        <f t="shared" si="97"/>
        <v>1114.7137788416717</v>
      </c>
      <c r="CE57" s="12">
        <f t="shared" si="97"/>
        <v>1019.0063591009357</v>
      </c>
      <c r="CF57" s="12">
        <f t="shared" si="97"/>
        <v>1557.1178108671925</v>
      </c>
      <c r="CG57" s="12">
        <f t="shared" si="97"/>
        <v>1690.5373188351093</v>
      </c>
      <c r="CH57" s="12">
        <f t="shared" si="97"/>
        <v>1220.0329790411915</v>
      </c>
      <c r="CI57" s="12">
        <f t="shared" si="97"/>
        <v>1124.1705215165705</v>
      </c>
      <c r="CJ57" s="12">
        <f t="shared" si="97"/>
        <v>1659.8657037943271</v>
      </c>
      <c r="CK57" s="12">
        <f t="shared" si="97"/>
        <v>1792.5045407716916</v>
      </c>
      <c r="CL57" s="12">
        <f t="shared" si="97"/>
        <v>1324.5479269370167</v>
      </c>
      <c r="CM57" s="12">
        <f t="shared" si="97"/>
        <v>1228.8305133372278</v>
      </c>
      <c r="CN57" s="12">
        <f t="shared" si="97"/>
        <v>1761.7138803010068</v>
      </c>
      <c r="CO57" s="12">
        <f t="shared" si="97"/>
        <v>1888.2086327739262</v>
      </c>
      <c r="CP57" s="12">
        <f t="shared" si="97"/>
        <v>1416.3972269833482</v>
      </c>
      <c r="CQ57" s="12">
        <f t="shared" si="97"/>
        <v>1293.6763046797494</v>
      </c>
      <c r="CR57" s="12">
        <f t="shared" si="97"/>
        <v>1799.1242473268244</v>
      </c>
      <c r="CS57" s="12">
        <f t="shared" si="97"/>
        <v>1903.3891918006289</v>
      </c>
      <c r="CT57" s="12">
        <f t="shared" si="97"/>
        <v>1405.9960696702062</v>
      </c>
      <c r="CU57" s="12">
        <f t="shared" si="97"/>
        <v>1277.7366140575259</v>
      </c>
      <c r="CV57" s="12">
        <f t="shared" si="97"/>
        <v>1779.9056089506148</v>
      </c>
      <c r="CW57" s="12">
        <f t="shared" si="97"/>
        <v>1882.9257550545435</v>
      </c>
      <c r="CX57" s="12">
        <f t="shared" si="97"/>
        <v>1387.3174616338556</v>
      </c>
      <c r="CY57" s="12">
        <f t="shared" si="97"/>
        <v>1258.4211082003289</v>
      </c>
      <c r="CZ57" s="12">
        <f t="shared" si="97"/>
        <v>1757.4692388369742</v>
      </c>
      <c r="DA57" s="12">
        <f t="shared" si="97"/>
        <v>1859.3854605392896</v>
      </c>
      <c r="DB57" s="12">
        <f t="shared" si="97"/>
        <v>1365.6810629943818</v>
      </c>
      <c r="DC57" s="12">
        <f t="shared" si="97"/>
        <v>1236.1967880849847</v>
      </c>
      <c r="DD57" s="12">
        <f t="shared" si="97"/>
        <v>1732.2550514202676</v>
      </c>
      <c r="DE57" s="12">
        <f t="shared" si="97"/>
        <v>1833.1825393654415</v>
      </c>
      <c r="DF57" s="12">
        <f t="shared" si="97"/>
        <v>1341.47677911511</v>
      </c>
      <c r="DG57" s="12">
        <f t="shared" si="97"/>
        <v>1211.6093240865989</v>
      </c>
      <c r="DH57" s="12">
        <f t="shared" si="97"/>
        <v>1704.7866487118399</v>
      </c>
      <c r="DI57" s="12">
        <f t="shared" si="97"/>
        <v>1804.819672058514</v>
      </c>
      <c r="DJ57" s="12">
        <f t="shared" si="97"/>
        <v>1315.187488218286</v>
      </c>
      <c r="DK57" s="12">
        <f t="shared" si="97"/>
        <v>1184.9446307487933</v>
      </c>
      <c r="DL57" s="12">
        <f t="shared" si="97"/>
        <v>1675.3319562332827</v>
      </c>
      <c r="DM57" s="12">
        <f t="shared" si="97"/>
        <v>1774.5477412535329</v>
      </c>
      <c r="DN57" s="12">
        <f t="shared" si="97"/>
        <v>792.55766187556935</v>
      </c>
      <c r="DO57" s="12">
        <f t="shared" si="97"/>
        <v>0</v>
      </c>
      <c r="DP57" s="12">
        <f t="shared" si="97"/>
        <v>0</v>
      </c>
      <c r="DQ57" s="12">
        <f t="shared" si="97"/>
        <v>0</v>
      </c>
      <c r="DR57" s="12">
        <f t="shared" si="97"/>
        <v>0</v>
      </c>
      <c r="DS57" s="12">
        <f t="shared" si="97"/>
        <v>0</v>
      </c>
      <c r="DT57" s="12">
        <f t="shared" si="97"/>
        <v>0</v>
      </c>
      <c r="DU57" s="12">
        <f t="shared" si="97"/>
        <v>0</v>
      </c>
      <c r="DV57" s="12">
        <f t="shared" si="97"/>
        <v>0</v>
      </c>
      <c r="DW57" s="12">
        <f t="shared" si="97"/>
        <v>0</v>
      </c>
      <c r="DX57" s="12">
        <f t="shared" si="97"/>
        <v>0</v>
      </c>
      <c r="DY57" s="12">
        <f t="shared" si="97"/>
        <v>0</v>
      </c>
      <c r="DZ57" s="12">
        <f t="shared" si="97"/>
        <v>0</v>
      </c>
      <c r="EA57" s="12">
        <f t="shared" si="97"/>
        <v>0</v>
      </c>
      <c r="EB57" s="12">
        <f t="shared" si="97"/>
        <v>0</v>
      </c>
      <c r="EC57" s="12">
        <f t="shared" ref="EC57:GJ57" si="98" xml:space="preserve"> EC$48</f>
        <v>0</v>
      </c>
      <c r="ED57" s="12">
        <f t="shared" si="98"/>
        <v>0</v>
      </c>
      <c r="EE57" s="12">
        <f t="shared" si="98"/>
        <v>0</v>
      </c>
      <c r="EF57" s="12">
        <f t="shared" si="98"/>
        <v>0</v>
      </c>
      <c r="EG57" s="12">
        <f t="shared" si="98"/>
        <v>0</v>
      </c>
      <c r="EH57" s="12">
        <f t="shared" si="98"/>
        <v>0</v>
      </c>
      <c r="EI57" s="12">
        <f t="shared" si="98"/>
        <v>0</v>
      </c>
      <c r="EJ57" s="12">
        <f t="shared" si="98"/>
        <v>0</v>
      </c>
      <c r="EK57" s="12">
        <f t="shared" si="98"/>
        <v>0</v>
      </c>
      <c r="EL57" s="12">
        <f t="shared" si="98"/>
        <v>0</v>
      </c>
      <c r="EM57" s="12">
        <f t="shared" si="98"/>
        <v>0</v>
      </c>
      <c r="EN57" s="12">
        <f t="shared" si="98"/>
        <v>0</v>
      </c>
      <c r="EO57" s="12">
        <f t="shared" si="98"/>
        <v>0</v>
      </c>
      <c r="EP57" s="12">
        <f t="shared" si="98"/>
        <v>0</v>
      </c>
      <c r="EQ57" s="12">
        <f t="shared" si="98"/>
        <v>0</v>
      </c>
      <c r="ER57" s="12">
        <f t="shared" si="98"/>
        <v>0</v>
      </c>
      <c r="ES57" s="12">
        <f t="shared" si="98"/>
        <v>0</v>
      </c>
      <c r="ET57" s="12">
        <f t="shared" si="98"/>
        <v>0</v>
      </c>
      <c r="EU57" s="12">
        <f t="shared" si="98"/>
        <v>0</v>
      </c>
      <c r="EV57" s="12">
        <f t="shared" si="98"/>
        <v>0</v>
      </c>
      <c r="EW57" s="12">
        <f t="shared" si="98"/>
        <v>0</v>
      </c>
      <c r="EX57" s="12">
        <f t="shared" si="98"/>
        <v>0</v>
      </c>
      <c r="EY57" s="12">
        <f t="shared" si="98"/>
        <v>0</v>
      </c>
      <c r="EZ57" s="12">
        <f t="shared" si="98"/>
        <v>0</v>
      </c>
      <c r="FA57" s="12">
        <f t="shared" si="98"/>
        <v>0</v>
      </c>
      <c r="FB57" s="12">
        <f t="shared" si="98"/>
        <v>0</v>
      </c>
      <c r="FC57" s="12">
        <f t="shared" si="98"/>
        <v>0</v>
      </c>
      <c r="FD57" s="12">
        <f t="shared" si="98"/>
        <v>0</v>
      </c>
      <c r="FE57" s="12">
        <f t="shared" si="98"/>
        <v>0</v>
      </c>
      <c r="FF57" s="12">
        <f t="shared" si="98"/>
        <v>0</v>
      </c>
      <c r="FG57" s="12">
        <f t="shared" si="98"/>
        <v>0</v>
      </c>
      <c r="FH57" s="12">
        <f t="shared" si="98"/>
        <v>0</v>
      </c>
      <c r="FI57" s="12">
        <f t="shared" si="98"/>
        <v>0</v>
      </c>
      <c r="FJ57" s="12">
        <f t="shared" si="98"/>
        <v>0</v>
      </c>
      <c r="FK57" s="12">
        <f t="shared" si="98"/>
        <v>0</v>
      </c>
      <c r="FL57" s="12">
        <f t="shared" si="98"/>
        <v>0</v>
      </c>
      <c r="FM57" s="12">
        <f t="shared" si="98"/>
        <v>0</v>
      </c>
      <c r="FN57" s="12">
        <f t="shared" si="98"/>
        <v>0</v>
      </c>
      <c r="FO57" s="12">
        <f t="shared" si="98"/>
        <v>0</v>
      </c>
      <c r="FP57" s="12">
        <f t="shared" si="98"/>
        <v>0</v>
      </c>
      <c r="FQ57" s="12">
        <f t="shared" si="98"/>
        <v>0</v>
      </c>
      <c r="FR57" s="12">
        <f t="shared" si="98"/>
        <v>0</v>
      </c>
      <c r="FS57" s="12">
        <f t="shared" si="98"/>
        <v>0</v>
      </c>
      <c r="FT57" s="12">
        <f t="shared" si="98"/>
        <v>0</v>
      </c>
      <c r="FU57" s="12">
        <f t="shared" si="98"/>
        <v>0</v>
      </c>
      <c r="FV57" s="12">
        <f t="shared" si="98"/>
        <v>0</v>
      </c>
      <c r="FW57" s="12">
        <f t="shared" si="98"/>
        <v>0</v>
      </c>
      <c r="FX57" s="12">
        <f t="shared" si="98"/>
        <v>0</v>
      </c>
      <c r="FY57" s="12">
        <f t="shared" si="98"/>
        <v>0</v>
      </c>
      <c r="FZ57" s="12">
        <f t="shared" si="98"/>
        <v>0</v>
      </c>
      <c r="GA57" s="12">
        <f t="shared" si="98"/>
        <v>0</v>
      </c>
      <c r="GB57" s="12">
        <f t="shared" si="98"/>
        <v>0</v>
      </c>
      <c r="GC57" s="12">
        <f t="shared" si="98"/>
        <v>0</v>
      </c>
      <c r="GD57" s="12">
        <f t="shared" si="98"/>
        <v>0</v>
      </c>
      <c r="GE57" s="12">
        <f t="shared" si="98"/>
        <v>0</v>
      </c>
      <c r="GF57" s="12">
        <f t="shared" si="98"/>
        <v>0</v>
      </c>
      <c r="GG57" s="12">
        <f t="shared" si="98"/>
        <v>0</v>
      </c>
      <c r="GH57" s="12">
        <f t="shared" si="98"/>
        <v>0</v>
      </c>
      <c r="GI57" s="12">
        <f t="shared" si="98"/>
        <v>0</v>
      </c>
      <c r="GJ57" s="12">
        <f t="shared" si="98"/>
        <v>0</v>
      </c>
    </row>
    <row r="58" spans="1:192" x14ac:dyDescent="0.25">
      <c r="E58" s="12" t="str">
        <f t="shared" ref="E58:AJ58" si="99" xml:space="preserve"> E$55</f>
        <v>Tax losses utilised</v>
      </c>
      <c r="F58" s="12">
        <f t="shared" si="99"/>
        <v>0</v>
      </c>
      <c r="G58" s="12" t="str">
        <f t="shared" si="99"/>
        <v>$ 000s</v>
      </c>
      <c r="H58" s="12">
        <f t="shared" si="99"/>
        <v>39651.86336871708</v>
      </c>
      <c r="I58" s="12">
        <f t="shared" si="99"/>
        <v>0</v>
      </c>
      <c r="J58" s="12">
        <f t="shared" si="99"/>
        <v>0</v>
      </c>
      <c r="K58" s="12">
        <f t="shared" si="99"/>
        <v>0</v>
      </c>
      <c r="L58" s="12">
        <f t="shared" si="99"/>
        <v>0</v>
      </c>
      <c r="M58" s="12">
        <f t="shared" si="99"/>
        <v>0</v>
      </c>
      <c r="N58" s="12">
        <f t="shared" si="99"/>
        <v>0</v>
      </c>
      <c r="O58" s="12">
        <f t="shared" si="99"/>
        <v>0</v>
      </c>
      <c r="P58" s="12">
        <f t="shared" si="99"/>
        <v>0</v>
      </c>
      <c r="Q58" s="12">
        <f t="shared" si="99"/>
        <v>0</v>
      </c>
      <c r="R58" s="12">
        <f t="shared" si="99"/>
        <v>0</v>
      </c>
      <c r="S58" s="12">
        <f t="shared" si="99"/>
        <v>0</v>
      </c>
      <c r="T58" s="12">
        <f t="shared" si="99"/>
        <v>0</v>
      </c>
      <c r="U58" s="12">
        <f t="shared" si="99"/>
        <v>0</v>
      </c>
      <c r="V58" s="12">
        <f t="shared" si="99"/>
        <v>0</v>
      </c>
      <c r="W58" s="12">
        <f t="shared" si="99"/>
        <v>0</v>
      </c>
      <c r="X58" s="12">
        <f t="shared" si="99"/>
        <v>0</v>
      </c>
      <c r="Y58" s="12">
        <f t="shared" si="99"/>
        <v>0</v>
      </c>
      <c r="Z58" s="12">
        <f t="shared" si="99"/>
        <v>0</v>
      </c>
      <c r="AA58" s="12">
        <f t="shared" si="99"/>
        <v>0</v>
      </c>
      <c r="AB58" s="12">
        <f t="shared" si="99"/>
        <v>0</v>
      </c>
      <c r="AC58" s="12">
        <f t="shared" si="99"/>
        <v>0</v>
      </c>
      <c r="AD58" s="12">
        <f t="shared" si="99"/>
        <v>0</v>
      </c>
      <c r="AE58" s="12">
        <f t="shared" si="99"/>
        <v>0</v>
      </c>
      <c r="AF58" s="12">
        <f t="shared" si="99"/>
        <v>0</v>
      </c>
      <c r="AG58" s="12">
        <f t="shared" si="99"/>
        <v>0</v>
      </c>
      <c r="AH58" s="12">
        <f t="shared" si="99"/>
        <v>0</v>
      </c>
      <c r="AI58" s="12">
        <f t="shared" si="99"/>
        <v>0</v>
      </c>
      <c r="AJ58" s="12">
        <f t="shared" si="99"/>
        <v>0</v>
      </c>
      <c r="AK58" s="12">
        <f t="shared" ref="AK58:BP58" si="100" xml:space="preserve"> AK$55</f>
        <v>0</v>
      </c>
      <c r="AL58" s="12">
        <f t="shared" si="100"/>
        <v>0</v>
      </c>
      <c r="AM58" s="12">
        <f t="shared" si="100"/>
        <v>0</v>
      </c>
      <c r="AN58" s="12">
        <f t="shared" si="100"/>
        <v>0</v>
      </c>
      <c r="AO58" s="12">
        <f t="shared" si="100"/>
        <v>0</v>
      </c>
      <c r="AP58" s="12">
        <f t="shared" si="100"/>
        <v>0</v>
      </c>
      <c r="AQ58" s="12">
        <f t="shared" si="100"/>
        <v>0</v>
      </c>
      <c r="AR58" s="12">
        <f t="shared" si="100"/>
        <v>16.814242141942941</v>
      </c>
      <c r="AS58" s="12">
        <f t="shared" si="100"/>
        <v>189.67158637201715</v>
      </c>
      <c r="AT58" s="12">
        <f t="shared" si="100"/>
        <v>0</v>
      </c>
      <c r="AU58" s="12">
        <f t="shared" si="100"/>
        <v>0</v>
      </c>
      <c r="AV58" s="12">
        <f t="shared" si="100"/>
        <v>263.45359179511479</v>
      </c>
      <c r="AW58" s="12">
        <f t="shared" si="100"/>
        <v>426.3725344329298</v>
      </c>
      <c r="AX58" s="12">
        <f t="shared" si="100"/>
        <v>0</v>
      </c>
      <c r="AY58" s="12">
        <f t="shared" si="100"/>
        <v>0</v>
      </c>
      <c r="AZ58" s="12">
        <f t="shared" si="100"/>
        <v>471.93216678511305</v>
      </c>
      <c r="BA58" s="12">
        <f t="shared" si="100"/>
        <v>627.09589131713119</v>
      </c>
      <c r="BB58" s="12">
        <f t="shared" si="100"/>
        <v>154.92418334245201</v>
      </c>
      <c r="BC58" s="12">
        <f t="shared" si="100"/>
        <v>78.159693695367309</v>
      </c>
      <c r="BD58" s="12">
        <f t="shared" si="100"/>
        <v>650.4238045036991</v>
      </c>
      <c r="BE58" s="12">
        <f t="shared" si="100"/>
        <v>798.96003632220584</v>
      </c>
      <c r="BF58" s="12">
        <f t="shared" si="100"/>
        <v>323.23799480959042</v>
      </c>
      <c r="BG58" s="12">
        <f t="shared" si="100"/>
        <v>241.82375141538398</v>
      </c>
      <c r="BH58" s="12">
        <f t="shared" si="100"/>
        <v>803.73394234960074</v>
      </c>
      <c r="BI58" s="12">
        <f t="shared" si="100"/>
        <v>947.79782767814572</v>
      </c>
      <c r="BJ58" s="12">
        <f t="shared" si="100"/>
        <v>469.79077624929937</v>
      </c>
      <c r="BK58" s="12">
        <f t="shared" si="100"/>
        <v>382.10298824506162</v>
      </c>
      <c r="BL58" s="12">
        <f t="shared" si="100"/>
        <v>949.05967688422083</v>
      </c>
      <c r="BM58" s="12">
        <f t="shared" si="100"/>
        <v>1101.6502746046463</v>
      </c>
      <c r="BN58" s="12">
        <f t="shared" si="100"/>
        <v>637.36329980053347</v>
      </c>
      <c r="BO58" s="12">
        <f t="shared" si="100"/>
        <v>558.59921887594555</v>
      </c>
      <c r="BP58" s="12">
        <f t="shared" si="100"/>
        <v>1112.3562625192731</v>
      </c>
      <c r="BQ58" s="12">
        <f t="shared" ref="BQ58:CV58" si="101" xml:space="preserve"> BQ$55</f>
        <v>1252.717509909322</v>
      </c>
      <c r="BR58" s="12">
        <f t="shared" si="101"/>
        <v>776.43084836291405</v>
      </c>
      <c r="BS58" s="12">
        <f t="shared" si="101"/>
        <v>683.9904605625286</v>
      </c>
      <c r="BT58" s="12">
        <f t="shared" si="101"/>
        <v>1233.1482733579242</v>
      </c>
      <c r="BU58" s="12">
        <f t="shared" si="101"/>
        <v>1370.6535108211988</v>
      </c>
      <c r="BV58" s="12">
        <f t="shared" si="101"/>
        <v>894.99270010076998</v>
      </c>
      <c r="BW58" s="12">
        <f t="shared" si="101"/>
        <v>800.86431330428013</v>
      </c>
      <c r="BX58" s="12">
        <f t="shared" si="101"/>
        <v>1345.6227916280463</v>
      </c>
      <c r="BY58" s="12">
        <f t="shared" si="101"/>
        <v>1481.4056707560444</v>
      </c>
      <c r="BZ58" s="12">
        <f t="shared" si="101"/>
        <v>1006.9783897148737</v>
      </c>
      <c r="CA58" s="12">
        <f t="shared" si="101"/>
        <v>911.83997753369454</v>
      </c>
      <c r="CB58" s="12">
        <f t="shared" si="101"/>
        <v>1453.0274094293163</v>
      </c>
      <c r="CC58" s="12">
        <f t="shared" si="101"/>
        <v>1587.3958324758905</v>
      </c>
      <c r="CD58" s="12">
        <f t="shared" si="101"/>
        <v>1114.7137788416717</v>
      </c>
      <c r="CE58" s="12">
        <f t="shared" si="101"/>
        <v>1019.0063591009357</v>
      </c>
      <c r="CF58" s="12">
        <f t="shared" si="101"/>
        <v>1557.1178108671925</v>
      </c>
      <c r="CG58" s="12">
        <f t="shared" si="101"/>
        <v>1690.5373188351093</v>
      </c>
      <c r="CH58" s="12">
        <f t="shared" si="101"/>
        <v>1220.0329790411915</v>
      </c>
      <c r="CI58" s="12">
        <f t="shared" si="101"/>
        <v>1124.1705215165705</v>
      </c>
      <c r="CJ58" s="12">
        <f t="shared" si="101"/>
        <v>1659.8657037943271</v>
      </c>
      <c r="CK58" s="12">
        <f t="shared" si="101"/>
        <v>1792.5045407716916</v>
      </c>
      <c r="CL58" s="12">
        <f t="shared" si="101"/>
        <v>1324.5479269370167</v>
      </c>
      <c r="CM58" s="12">
        <f t="shared" si="101"/>
        <v>1144.9749969148984</v>
      </c>
      <c r="CN58" s="12">
        <f t="shared" si="101"/>
        <v>0</v>
      </c>
      <c r="CO58" s="12">
        <f t="shared" si="101"/>
        <v>0</v>
      </c>
      <c r="CP58" s="12">
        <f t="shared" si="101"/>
        <v>0</v>
      </c>
      <c r="CQ58" s="12">
        <f t="shared" si="101"/>
        <v>0</v>
      </c>
      <c r="CR58" s="12">
        <f t="shared" si="101"/>
        <v>0</v>
      </c>
      <c r="CS58" s="12">
        <f t="shared" si="101"/>
        <v>0</v>
      </c>
      <c r="CT58" s="12">
        <f t="shared" si="101"/>
        <v>0</v>
      </c>
      <c r="CU58" s="12">
        <f t="shared" si="101"/>
        <v>0</v>
      </c>
      <c r="CV58" s="12">
        <f t="shared" si="101"/>
        <v>0</v>
      </c>
      <c r="CW58" s="12">
        <f t="shared" ref="CW58:EB58" si="102" xml:space="preserve"> CW$55</f>
        <v>0</v>
      </c>
      <c r="CX58" s="12">
        <f t="shared" si="102"/>
        <v>0</v>
      </c>
      <c r="CY58" s="12">
        <f t="shared" si="102"/>
        <v>0</v>
      </c>
      <c r="CZ58" s="12">
        <f t="shared" si="102"/>
        <v>0</v>
      </c>
      <c r="DA58" s="12">
        <f t="shared" si="102"/>
        <v>0</v>
      </c>
      <c r="DB58" s="12">
        <f t="shared" si="102"/>
        <v>0</v>
      </c>
      <c r="DC58" s="12">
        <f t="shared" si="102"/>
        <v>0</v>
      </c>
      <c r="DD58" s="12">
        <f t="shared" si="102"/>
        <v>0</v>
      </c>
      <c r="DE58" s="12">
        <f t="shared" si="102"/>
        <v>0</v>
      </c>
      <c r="DF58" s="12">
        <f t="shared" si="102"/>
        <v>0</v>
      </c>
      <c r="DG58" s="12">
        <f t="shared" si="102"/>
        <v>0</v>
      </c>
      <c r="DH58" s="12">
        <f t="shared" si="102"/>
        <v>0</v>
      </c>
      <c r="DI58" s="12">
        <f t="shared" si="102"/>
        <v>0</v>
      </c>
      <c r="DJ58" s="12">
        <f t="shared" si="102"/>
        <v>0</v>
      </c>
      <c r="DK58" s="12">
        <f t="shared" si="102"/>
        <v>0</v>
      </c>
      <c r="DL58" s="12">
        <f t="shared" si="102"/>
        <v>0</v>
      </c>
      <c r="DM58" s="12">
        <f t="shared" si="102"/>
        <v>0</v>
      </c>
      <c r="DN58" s="12">
        <f t="shared" si="102"/>
        <v>0</v>
      </c>
      <c r="DO58" s="12">
        <f t="shared" si="102"/>
        <v>0</v>
      </c>
      <c r="DP58" s="12">
        <f t="shared" si="102"/>
        <v>0</v>
      </c>
      <c r="DQ58" s="12">
        <f t="shared" si="102"/>
        <v>0</v>
      </c>
      <c r="DR58" s="12">
        <f t="shared" si="102"/>
        <v>0</v>
      </c>
      <c r="DS58" s="12">
        <f t="shared" si="102"/>
        <v>0</v>
      </c>
      <c r="DT58" s="12">
        <f t="shared" si="102"/>
        <v>0</v>
      </c>
      <c r="DU58" s="12">
        <f t="shared" si="102"/>
        <v>0</v>
      </c>
      <c r="DV58" s="12">
        <f t="shared" si="102"/>
        <v>0</v>
      </c>
      <c r="DW58" s="12">
        <f t="shared" si="102"/>
        <v>0</v>
      </c>
      <c r="DX58" s="12">
        <f t="shared" si="102"/>
        <v>0</v>
      </c>
      <c r="DY58" s="12">
        <f t="shared" si="102"/>
        <v>0</v>
      </c>
      <c r="DZ58" s="12">
        <f t="shared" si="102"/>
        <v>0</v>
      </c>
      <c r="EA58" s="12">
        <f t="shared" si="102"/>
        <v>0</v>
      </c>
      <c r="EB58" s="12">
        <f t="shared" si="102"/>
        <v>0</v>
      </c>
      <c r="EC58" s="12">
        <f t="shared" ref="EC58:FH58" si="103" xml:space="preserve"> EC$55</f>
        <v>0</v>
      </c>
      <c r="ED58" s="12">
        <f t="shared" si="103"/>
        <v>0</v>
      </c>
      <c r="EE58" s="12">
        <f t="shared" si="103"/>
        <v>0</v>
      </c>
      <c r="EF58" s="12">
        <f t="shared" si="103"/>
        <v>0</v>
      </c>
      <c r="EG58" s="12">
        <f t="shared" si="103"/>
        <v>0</v>
      </c>
      <c r="EH58" s="12">
        <f t="shared" si="103"/>
        <v>0</v>
      </c>
      <c r="EI58" s="12">
        <f t="shared" si="103"/>
        <v>0</v>
      </c>
      <c r="EJ58" s="12">
        <f t="shared" si="103"/>
        <v>0</v>
      </c>
      <c r="EK58" s="12">
        <f t="shared" si="103"/>
        <v>0</v>
      </c>
      <c r="EL58" s="12">
        <f t="shared" si="103"/>
        <v>0</v>
      </c>
      <c r="EM58" s="12">
        <f t="shared" si="103"/>
        <v>0</v>
      </c>
      <c r="EN58" s="12">
        <f t="shared" si="103"/>
        <v>0</v>
      </c>
      <c r="EO58" s="12">
        <f t="shared" si="103"/>
        <v>0</v>
      </c>
      <c r="EP58" s="12">
        <f t="shared" si="103"/>
        <v>0</v>
      </c>
      <c r="EQ58" s="12">
        <f t="shared" si="103"/>
        <v>0</v>
      </c>
      <c r="ER58" s="12">
        <f t="shared" si="103"/>
        <v>0</v>
      </c>
      <c r="ES58" s="12">
        <f t="shared" si="103"/>
        <v>0</v>
      </c>
      <c r="ET58" s="12">
        <f t="shared" si="103"/>
        <v>0</v>
      </c>
      <c r="EU58" s="12">
        <f t="shared" si="103"/>
        <v>0</v>
      </c>
      <c r="EV58" s="12">
        <f t="shared" si="103"/>
        <v>0</v>
      </c>
      <c r="EW58" s="12">
        <f t="shared" si="103"/>
        <v>0</v>
      </c>
      <c r="EX58" s="12">
        <f t="shared" si="103"/>
        <v>0</v>
      </c>
      <c r="EY58" s="12">
        <f t="shared" si="103"/>
        <v>0</v>
      </c>
      <c r="EZ58" s="12">
        <f t="shared" si="103"/>
        <v>0</v>
      </c>
      <c r="FA58" s="12">
        <f t="shared" si="103"/>
        <v>0</v>
      </c>
      <c r="FB58" s="12">
        <f t="shared" si="103"/>
        <v>0</v>
      </c>
      <c r="FC58" s="12">
        <f t="shared" si="103"/>
        <v>0</v>
      </c>
      <c r="FD58" s="12">
        <f t="shared" si="103"/>
        <v>0</v>
      </c>
      <c r="FE58" s="12">
        <f t="shared" si="103"/>
        <v>0</v>
      </c>
      <c r="FF58" s="12">
        <f t="shared" si="103"/>
        <v>0</v>
      </c>
      <c r="FG58" s="12">
        <f t="shared" si="103"/>
        <v>0</v>
      </c>
      <c r="FH58" s="12">
        <f t="shared" si="103"/>
        <v>0</v>
      </c>
      <c r="FI58" s="12">
        <f t="shared" ref="FI58:GJ58" si="104" xml:space="preserve"> FI$55</f>
        <v>0</v>
      </c>
      <c r="FJ58" s="12">
        <f t="shared" si="104"/>
        <v>0</v>
      </c>
      <c r="FK58" s="12">
        <f t="shared" si="104"/>
        <v>0</v>
      </c>
      <c r="FL58" s="12">
        <f t="shared" si="104"/>
        <v>0</v>
      </c>
      <c r="FM58" s="12">
        <f t="shared" si="104"/>
        <v>0</v>
      </c>
      <c r="FN58" s="12">
        <f t="shared" si="104"/>
        <v>0</v>
      </c>
      <c r="FO58" s="12">
        <f t="shared" si="104"/>
        <v>0</v>
      </c>
      <c r="FP58" s="12">
        <f t="shared" si="104"/>
        <v>0</v>
      </c>
      <c r="FQ58" s="12">
        <f t="shared" si="104"/>
        <v>0</v>
      </c>
      <c r="FR58" s="12">
        <f t="shared" si="104"/>
        <v>0</v>
      </c>
      <c r="FS58" s="12">
        <f t="shared" si="104"/>
        <v>0</v>
      </c>
      <c r="FT58" s="12">
        <f t="shared" si="104"/>
        <v>0</v>
      </c>
      <c r="FU58" s="12">
        <f t="shared" si="104"/>
        <v>0</v>
      </c>
      <c r="FV58" s="12">
        <f t="shared" si="104"/>
        <v>0</v>
      </c>
      <c r="FW58" s="12">
        <f t="shared" si="104"/>
        <v>0</v>
      </c>
      <c r="FX58" s="12">
        <f t="shared" si="104"/>
        <v>0</v>
      </c>
      <c r="FY58" s="12">
        <f t="shared" si="104"/>
        <v>0</v>
      </c>
      <c r="FZ58" s="12">
        <f t="shared" si="104"/>
        <v>0</v>
      </c>
      <c r="GA58" s="12">
        <f t="shared" si="104"/>
        <v>0</v>
      </c>
      <c r="GB58" s="12">
        <f t="shared" si="104"/>
        <v>0</v>
      </c>
      <c r="GC58" s="12">
        <f t="shared" si="104"/>
        <v>0</v>
      </c>
      <c r="GD58" s="12">
        <f t="shared" si="104"/>
        <v>0</v>
      </c>
      <c r="GE58" s="12">
        <f t="shared" si="104"/>
        <v>0</v>
      </c>
      <c r="GF58" s="12">
        <f t="shared" si="104"/>
        <v>0</v>
      </c>
      <c r="GG58" s="12">
        <f t="shared" si="104"/>
        <v>0</v>
      </c>
      <c r="GH58" s="12">
        <f t="shared" si="104"/>
        <v>0</v>
      </c>
      <c r="GI58" s="12">
        <f t="shared" si="104"/>
        <v>0</v>
      </c>
      <c r="GJ58" s="12">
        <f t="shared" si="104"/>
        <v>0</v>
      </c>
    </row>
    <row r="59" spans="1:192" x14ac:dyDescent="0.25">
      <c r="E59" s="12" t="s">
        <v>229</v>
      </c>
      <c r="G59" s="12" t="str">
        <f xml:space="preserve"> SMU</f>
        <v>$ 000s</v>
      </c>
      <c r="H59" s="12">
        <f xml:space="preserve"> SUM(J59:GJ59)</f>
        <v>41728.099661397748</v>
      </c>
      <c r="J59" s="12">
        <f t="shared" ref="J59:AO59" si="105" xml:space="preserve"> J57 - J58</f>
        <v>0</v>
      </c>
      <c r="K59" s="12">
        <f t="shared" si="105"/>
        <v>0</v>
      </c>
      <c r="L59" s="12">
        <f t="shared" si="105"/>
        <v>0</v>
      </c>
      <c r="M59" s="12">
        <f t="shared" si="105"/>
        <v>0</v>
      </c>
      <c r="N59" s="12">
        <f t="shared" si="105"/>
        <v>0</v>
      </c>
      <c r="O59" s="12">
        <f t="shared" si="105"/>
        <v>0</v>
      </c>
      <c r="P59" s="12">
        <f t="shared" si="105"/>
        <v>0</v>
      </c>
      <c r="Q59" s="12">
        <f t="shared" si="105"/>
        <v>0</v>
      </c>
      <c r="R59" s="12">
        <f t="shared" si="105"/>
        <v>0</v>
      </c>
      <c r="S59" s="12">
        <f t="shared" si="105"/>
        <v>0</v>
      </c>
      <c r="T59" s="12">
        <f t="shared" si="105"/>
        <v>0</v>
      </c>
      <c r="U59" s="12">
        <f t="shared" si="105"/>
        <v>0</v>
      </c>
      <c r="V59" s="12">
        <f t="shared" si="105"/>
        <v>0</v>
      </c>
      <c r="W59" s="12">
        <f t="shared" si="105"/>
        <v>0</v>
      </c>
      <c r="X59" s="12">
        <f t="shared" si="105"/>
        <v>0</v>
      </c>
      <c r="Y59" s="12">
        <f t="shared" si="105"/>
        <v>0</v>
      </c>
      <c r="Z59" s="12">
        <f t="shared" si="105"/>
        <v>0</v>
      </c>
      <c r="AA59" s="12">
        <f t="shared" si="105"/>
        <v>0</v>
      </c>
      <c r="AB59" s="12">
        <f t="shared" si="105"/>
        <v>0</v>
      </c>
      <c r="AC59" s="12">
        <f t="shared" si="105"/>
        <v>0</v>
      </c>
      <c r="AD59" s="12">
        <f t="shared" si="105"/>
        <v>0</v>
      </c>
      <c r="AE59" s="12">
        <f t="shared" si="105"/>
        <v>0</v>
      </c>
      <c r="AF59" s="12">
        <f t="shared" si="105"/>
        <v>0</v>
      </c>
      <c r="AG59" s="12">
        <f t="shared" si="105"/>
        <v>0</v>
      </c>
      <c r="AH59" s="12">
        <f t="shared" si="105"/>
        <v>0</v>
      </c>
      <c r="AI59" s="12">
        <f t="shared" si="105"/>
        <v>0</v>
      </c>
      <c r="AJ59" s="12">
        <f t="shared" si="105"/>
        <v>0</v>
      </c>
      <c r="AK59" s="12">
        <f t="shared" si="105"/>
        <v>0</v>
      </c>
      <c r="AL59" s="12">
        <f t="shared" si="105"/>
        <v>0</v>
      </c>
      <c r="AM59" s="12">
        <f t="shared" si="105"/>
        <v>0</v>
      </c>
      <c r="AN59" s="12">
        <f t="shared" si="105"/>
        <v>0</v>
      </c>
      <c r="AO59" s="12">
        <f t="shared" si="105"/>
        <v>0</v>
      </c>
      <c r="AP59" s="12">
        <f t="shared" ref="AP59:BU59" si="106" xml:space="preserve"> AP57 - AP58</f>
        <v>0</v>
      </c>
      <c r="AQ59" s="12">
        <f t="shared" si="106"/>
        <v>0</v>
      </c>
      <c r="AR59" s="12">
        <f t="shared" si="106"/>
        <v>0</v>
      </c>
      <c r="AS59" s="12">
        <f t="shared" si="106"/>
        <v>0</v>
      </c>
      <c r="AT59" s="12">
        <f t="shared" si="106"/>
        <v>0</v>
      </c>
      <c r="AU59" s="12">
        <f t="shared" si="106"/>
        <v>0</v>
      </c>
      <c r="AV59" s="12">
        <f t="shared" si="106"/>
        <v>0</v>
      </c>
      <c r="AW59" s="12">
        <f t="shared" si="106"/>
        <v>0</v>
      </c>
      <c r="AX59" s="12">
        <f t="shared" si="106"/>
        <v>0</v>
      </c>
      <c r="AY59" s="12">
        <f t="shared" si="106"/>
        <v>0</v>
      </c>
      <c r="AZ59" s="12">
        <f t="shared" si="106"/>
        <v>0</v>
      </c>
      <c r="BA59" s="12">
        <f t="shared" si="106"/>
        <v>0</v>
      </c>
      <c r="BB59" s="12">
        <f t="shared" si="106"/>
        <v>0</v>
      </c>
      <c r="BC59" s="12">
        <f t="shared" si="106"/>
        <v>0</v>
      </c>
      <c r="BD59" s="12">
        <f t="shared" si="106"/>
        <v>0</v>
      </c>
      <c r="BE59" s="12">
        <f t="shared" si="106"/>
        <v>0</v>
      </c>
      <c r="BF59" s="12">
        <f t="shared" si="106"/>
        <v>0</v>
      </c>
      <c r="BG59" s="12">
        <f t="shared" si="106"/>
        <v>0</v>
      </c>
      <c r="BH59" s="12">
        <f t="shared" si="106"/>
        <v>0</v>
      </c>
      <c r="BI59" s="12">
        <f t="shared" si="106"/>
        <v>0</v>
      </c>
      <c r="BJ59" s="12">
        <f t="shared" si="106"/>
        <v>0</v>
      </c>
      <c r="BK59" s="12">
        <f t="shared" si="106"/>
        <v>0</v>
      </c>
      <c r="BL59" s="12">
        <f t="shared" si="106"/>
        <v>0</v>
      </c>
      <c r="BM59" s="12">
        <f t="shared" si="106"/>
        <v>0</v>
      </c>
      <c r="BN59" s="12">
        <f t="shared" si="106"/>
        <v>0</v>
      </c>
      <c r="BO59" s="12">
        <f t="shared" si="106"/>
        <v>0</v>
      </c>
      <c r="BP59" s="12">
        <f t="shared" si="106"/>
        <v>0</v>
      </c>
      <c r="BQ59" s="12">
        <f t="shared" si="106"/>
        <v>0</v>
      </c>
      <c r="BR59" s="12">
        <f t="shared" si="106"/>
        <v>0</v>
      </c>
      <c r="BS59" s="12">
        <f t="shared" si="106"/>
        <v>0</v>
      </c>
      <c r="BT59" s="12">
        <f t="shared" si="106"/>
        <v>0</v>
      </c>
      <c r="BU59" s="12">
        <f t="shared" si="106"/>
        <v>0</v>
      </c>
      <c r="BV59" s="12">
        <f t="shared" ref="BV59:DA59" si="107" xml:space="preserve"> BV57 - BV58</f>
        <v>0</v>
      </c>
      <c r="BW59" s="12">
        <f t="shared" si="107"/>
        <v>0</v>
      </c>
      <c r="BX59" s="12">
        <f t="shared" si="107"/>
        <v>0</v>
      </c>
      <c r="BY59" s="12">
        <f t="shared" si="107"/>
        <v>0</v>
      </c>
      <c r="BZ59" s="12">
        <f t="shared" si="107"/>
        <v>0</v>
      </c>
      <c r="CA59" s="12">
        <f t="shared" si="107"/>
        <v>0</v>
      </c>
      <c r="CB59" s="12">
        <f t="shared" si="107"/>
        <v>0</v>
      </c>
      <c r="CC59" s="12">
        <f t="shared" si="107"/>
        <v>0</v>
      </c>
      <c r="CD59" s="12">
        <f t="shared" si="107"/>
        <v>0</v>
      </c>
      <c r="CE59" s="12">
        <f t="shared" si="107"/>
        <v>0</v>
      </c>
      <c r="CF59" s="12">
        <f t="shared" si="107"/>
        <v>0</v>
      </c>
      <c r="CG59" s="12">
        <f t="shared" si="107"/>
        <v>0</v>
      </c>
      <c r="CH59" s="12">
        <f t="shared" si="107"/>
        <v>0</v>
      </c>
      <c r="CI59" s="12">
        <f t="shared" si="107"/>
        <v>0</v>
      </c>
      <c r="CJ59" s="12">
        <f t="shared" si="107"/>
        <v>0</v>
      </c>
      <c r="CK59" s="12">
        <f t="shared" si="107"/>
        <v>0</v>
      </c>
      <c r="CL59" s="12">
        <f t="shared" si="107"/>
        <v>0</v>
      </c>
      <c r="CM59" s="12">
        <f t="shared" si="107"/>
        <v>83.855516422329401</v>
      </c>
      <c r="CN59" s="12">
        <f t="shared" si="107"/>
        <v>1761.7138803010068</v>
      </c>
      <c r="CO59" s="12">
        <f t="shared" si="107"/>
        <v>1888.2086327739262</v>
      </c>
      <c r="CP59" s="12">
        <f t="shared" si="107"/>
        <v>1416.3972269833482</v>
      </c>
      <c r="CQ59" s="12">
        <f t="shared" si="107"/>
        <v>1293.6763046797494</v>
      </c>
      <c r="CR59" s="12">
        <f t="shared" si="107"/>
        <v>1799.1242473268244</v>
      </c>
      <c r="CS59" s="12">
        <f t="shared" si="107"/>
        <v>1903.3891918006289</v>
      </c>
      <c r="CT59" s="12">
        <f t="shared" si="107"/>
        <v>1405.9960696702062</v>
      </c>
      <c r="CU59" s="12">
        <f t="shared" si="107"/>
        <v>1277.7366140575259</v>
      </c>
      <c r="CV59" s="12">
        <f t="shared" si="107"/>
        <v>1779.9056089506148</v>
      </c>
      <c r="CW59" s="12">
        <f t="shared" si="107"/>
        <v>1882.9257550545435</v>
      </c>
      <c r="CX59" s="12">
        <f t="shared" si="107"/>
        <v>1387.3174616338556</v>
      </c>
      <c r="CY59" s="12">
        <f t="shared" si="107"/>
        <v>1258.4211082003289</v>
      </c>
      <c r="CZ59" s="12">
        <f t="shared" si="107"/>
        <v>1757.4692388369742</v>
      </c>
      <c r="DA59" s="12">
        <f t="shared" si="107"/>
        <v>1859.3854605392896</v>
      </c>
      <c r="DB59" s="12">
        <f t="shared" ref="DB59:EG59" si="108" xml:space="preserve"> DB57 - DB58</f>
        <v>1365.6810629943818</v>
      </c>
      <c r="DC59" s="12">
        <f t="shared" si="108"/>
        <v>1236.1967880849847</v>
      </c>
      <c r="DD59" s="12">
        <f t="shared" si="108"/>
        <v>1732.2550514202676</v>
      </c>
      <c r="DE59" s="12">
        <f t="shared" si="108"/>
        <v>1833.1825393654415</v>
      </c>
      <c r="DF59" s="12">
        <f t="shared" si="108"/>
        <v>1341.47677911511</v>
      </c>
      <c r="DG59" s="12">
        <f t="shared" si="108"/>
        <v>1211.6093240865989</v>
      </c>
      <c r="DH59" s="12">
        <f t="shared" si="108"/>
        <v>1704.7866487118399</v>
      </c>
      <c r="DI59" s="12">
        <f t="shared" si="108"/>
        <v>1804.819672058514</v>
      </c>
      <c r="DJ59" s="12">
        <f t="shared" si="108"/>
        <v>1315.187488218286</v>
      </c>
      <c r="DK59" s="12">
        <f t="shared" si="108"/>
        <v>1184.9446307487933</v>
      </c>
      <c r="DL59" s="12">
        <f t="shared" si="108"/>
        <v>1675.3319562332827</v>
      </c>
      <c r="DM59" s="12">
        <f t="shared" si="108"/>
        <v>1774.5477412535329</v>
      </c>
      <c r="DN59" s="12">
        <f t="shared" si="108"/>
        <v>792.55766187556935</v>
      </c>
      <c r="DO59" s="12">
        <f t="shared" si="108"/>
        <v>0</v>
      </c>
      <c r="DP59" s="12">
        <f t="shared" si="108"/>
        <v>0</v>
      </c>
      <c r="DQ59" s="12">
        <f t="shared" si="108"/>
        <v>0</v>
      </c>
      <c r="DR59" s="12">
        <f t="shared" si="108"/>
        <v>0</v>
      </c>
      <c r="DS59" s="12">
        <f t="shared" si="108"/>
        <v>0</v>
      </c>
      <c r="DT59" s="12">
        <f t="shared" si="108"/>
        <v>0</v>
      </c>
      <c r="DU59" s="12">
        <f t="shared" si="108"/>
        <v>0</v>
      </c>
      <c r="DV59" s="12">
        <f t="shared" si="108"/>
        <v>0</v>
      </c>
      <c r="DW59" s="12">
        <f t="shared" si="108"/>
        <v>0</v>
      </c>
      <c r="DX59" s="12">
        <f t="shared" si="108"/>
        <v>0</v>
      </c>
      <c r="DY59" s="12">
        <f t="shared" si="108"/>
        <v>0</v>
      </c>
      <c r="DZ59" s="12">
        <f t="shared" si="108"/>
        <v>0</v>
      </c>
      <c r="EA59" s="12">
        <f t="shared" si="108"/>
        <v>0</v>
      </c>
      <c r="EB59" s="12">
        <f t="shared" si="108"/>
        <v>0</v>
      </c>
      <c r="EC59" s="12">
        <f t="shared" si="108"/>
        <v>0</v>
      </c>
      <c r="ED59" s="12">
        <f t="shared" si="108"/>
        <v>0</v>
      </c>
      <c r="EE59" s="12">
        <f t="shared" si="108"/>
        <v>0</v>
      </c>
      <c r="EF59" s="12">
        <f t="shared" si="108"/>
        <v>0</v>
      </c>
      <c r="EG59" s="12">
        <f t="shared" si="108"/>
        <v>0</v>
      </c>
      <c r="EH59" s="12">
        <f t="shared" ref="EH59:FM59" si="109" xml:space="preserve"> EH57 - EH58</f>
        <v>0</v>
      </c>
      <c r="EI59" s="12">
        <f t="shared" si="109"/>
        <v>0</v>
      </c>
      <c r="EJ59" s="12">
        <f t="shared" si="109"/>
        <v>0</v>
      </c>
      <c r="EK59" s="12">
        <f t="shared" si="109"/>
        <v>0</v>
      </c>
      <c r="EL59" s="12">
        <f t="shared" si="109"/>
        <v>0</v>
      </c>
      <c r="EM59" s="12">
        <f t="shared" si="109"/>
        <v>0</v>
      </c>
      <c r="EN59" s="12">
        <f t="shared" si="109"/>
        <v>0</v>
      </c>
      <c r="EO59" s="12">
        <f t="shared" si="109"/>
        <v>0</v>
      </c>
      <c r="EP59" s="12">
        <f t="shared" si="109"/>
        <v>0</v>
      </c>
      <c r="EQ59" s="12">
        <f t="shared" si="109"/>
        <v>0</v>
      </c>
      <c r="ER59" s="12">
        <f t="shared" si="109"/>
        <v>0</v>
      </c>
      <c r="ES59" s="12">
        <f t="shared" si="109"/>
        <v>0</v>
      </c>
      <c r="ET59" s="12">
        <f t="shared" si="109"/>
        <v>0</v>
      </c>
      <c r="EU59" s="12">
        <f t="shared" si="109"/>
        <v>0</v>
      </c>
      <c r="EV59" s="12">
        <f t="shared" si="109"/>
        <v>0</v>
      </c>
      <c r="EW59" s="12">
        <f t="shared" si="109"/>
        <v>0</v>
      </c>
      <c r="EX59" s="12">
        <f t="shared" si="109"/>
        <v>0</v>
      </c>
      <c r="EY59" s="12">
        <f t="shared" si="109"/>
        <v>0</v>
      </c>
      <c r="EZ59" s="12">
        <f t="shared" si="109"/>
        <v>0</v>
      </c>
      <c r="FA59" s="12">
        <f t="shared" si="109"/>
        <v>0</v>
      </c>
      <c r="FB59" s="12">
        <f t="shared" si="109"/>
        <v>0</v>
      </c>
      <c r="FC59" s="12">
        <f t="shared" si="109"/>
        <v>0</v>
      </c>
      <c r="FD59" s="12">
        <f t="shared" si="109"/>
        <v>0</v>
      </c>
      <c r="FE59" s="12">
        <f t="shared" si="109"/>
        <v>0</v>
      </c>
      <c r="FF59" s="12">
        <f t="shared" si="109"/>
        <v>0</v>
      </c>
      <c r="FG59" s="12">
        <f t="shared" si="109"/>
        <v>0</v>
      </c>
      <c r="FH59" s="12">
        <f t="shared" si="109"/>
        <v>0</v>
      </c>
      <c r="FI59" s="12">
        <f t="shared" si="109"/>
        <v>0</v>
      </c>
      <c r="FJ59" s="12">
        <f t="shared" si="109"/>
        <v>0</v>
      </c>
      <c r="FK59" s="12">
        <f t="shared" si="109"/>
        <v>0</v>
      </c>
      <c r="FL59" s="12">
        <f t="shared" si="109"/>
        <v>0</v>
      </c>
      <c r="FM59" s="12">
        <f t="shared" si="109"/>
        <v>0</v>
      </c>
      <c r="FN59" s="12">
        <f t="shared" ref="FN59:GJ59" si="110" xml:space="preserve"> FN57 - FN58</f>
        <v>0</v>
      </c>
      <c r="FO59" s="12">
        <f t="shared" si="110"/>
        <v>0</v>
      </c>
      <c r="FP59" s="12">
        <f t="shared" si="110"/>
        <v>0</v>
      </c>
      <c r="FQ59" s="12">
        <f t="shared" si="110"/>
        <v>0</v>
      </c>
      <c r="FR59" s="12">
        <f t="shared" si="110"/>
        <v>0</v>
      </c>
      <c r="FS59" s="12">
        <f t="shared" si="110"/>
        <v>0</v>
      </c>
      <c r="FT59" s="12">
        <f t="shared" si="110"/>
        <v>0</v>
      </c>
      <c r="FU59" s="12">
        <f t="shared" si="110"/>
        <v>0</v>
      </c>
      <c r="FV59" s="12">
        <f t="shared" si="110"/>
        <v>0</v>
      </c>
      <c r="FW59" s="12">
        <f t="shared" si="110"/>
        <v>0</v>
      </c>
      <c r="FX59" s="12">
        <f t="shared" si="110"/>
        <v>0</v>
      </c>
      <c r="FY59" s="12">
        <f t="shared" si="110"/>
        <v>0</v>
      </c>
      <c r="FZ59" s="12">
        <f t="shared" si="110"/>
        <v>0</v>
      </c>
      <c r="GA59" s="12">
        <f t="shared" si="110"/>
        <v>0</v>
      </c>
      <c r="GB59" s="12">
        <f t="shared" si="110"/>
        <v>0</v>
      </c>
      <c r="GC59" s="12">
        <f t="shared" si="110"/>
        <v>0</v>
      </c>
      <c r="GD59" s="12">
        <f t="shared" si="110"/>
        <v>0</v>
      </c>
      <c r="GE59" s="12">
        <f t="shared" si="110"/>
        <v>0</v>
      </c>
      <c r="GF59" s="12">
        <f t="shared" si="110"/>
        <v>0</v>
      </c>
      <c r="GG59" s="12">
        <f t="shared" si="110"/>
        <v>0</v>
      </c>
      <c r="GH59" s="12">
        <f t="shared" si="110"/>
        <v>0</v>
      </c>
      <c r="GI59" s="12">
        <f t="shared" si="110"/>
        <v>0</v>
      </c>
      <c r="GJ59" s="12">
        <f t="shared" si="110"/>
        <v>0</v>
      </c>
    </row>
    <row r="61" spans="1:192" x14ac:dyDescent="0.25">
      <c r="E61" s="151" t="str">
        <f xml:space="preserve"> InpC!E$179</f>
        <v>Corporate income tax rate</v>
      </c>
      <c r="F61" s="335">
        <f xml:space="preserve"> InpC!F$179</f>
        <v>0.2</v>
      </c>
      <c r="G61" s="151" t="str">
        <f xml:space="preserve"> InpC!G$179</f>
        <v>%</v>
      </c>
      <c r="H61" s="3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</row>
    <row r="62" spans="1:192" x14ac:dyDescent="0.25">
      <c r="E62" s="12" t="str">
        <f t="shared" ref="E62:AJ62" si="111" xml:space="preserve"> E$59</f>
        <v>Taxable income net of tax losses utilised</v>
      </c>
      <c r="F62" s="12">
        <f t="shared" si="111"/>
        <v>0</v>
      </c>
      <c r="G62" s="12" t="str">
        <f t="shared" si="111"/>
        <v>$ 000s</v>
      </c>
      <c r="H62" s="12">
        <f t="shared" si="111"/>
        <v>41728.099661397748</v>
      </c>
      <c r="I62" s="12">
        <f t="shared" si="111"/>
        <v>0</v>
      </c>
      <c r="J62" s="12">
        <f t="shared" si="111"/>
        <v>0</v>
      </c>
      <c r="K62" s="12">
        <f t="shared" si="111"/>
        <v>0</v>
      </c>
      <c r="L62" s="12">
        <f t="shared" si="111"/>
        <v>0</v>
      </c>
      <c r="M62" s="12">
        <f t="shared" si="111"/>
        <v>0</v>
      </c>
      <c r="N62" s="12">
        <f t="shared" si="111"/>
        <v>0</v>
      </c>
      <c r="O62" s="12">
        <f t="shared" si="111"/>
        <v>0</v>
      </c>
      <c r="P62" s="12">
        <f t="shared" si="111"/>
        <v>0</v>
      </c>
      <c r="Q62" s="12">
        <f t="shared" si="111"/>
        <v>0</v>
      </c>
      <c r="R62" s="12">
        <f t="shared" si="111"/>
        <v>0</v>
      </c>
      <c r="S62" s="12">
        <f t="shared" si="111"/>
        <v>0</v>
      </c>
      <c r="T62" s="12">
        <f t="shared" si="111"/>
        <v>0</v>
      </c>
      <c r="U62" s="12">
        <f t="shared" si="111"/>
        <v>0</v>
      </c>
      <c r="V62" s="12">
        <f t="shared" si="111"/>
        <v>0</v>
      </c>
      <c r="W62" s="12">
        <f t="shared" si="111"/>
        <v>0</v>
      </c>
      <c r="X62" s="12">
        <f t="shared" si="111"/>
        <v>0</v>
      </c>
      <c r="Y62" s="12">
        <f t="shared" si="111"/>
        <v>0</v>
      </c>
      <c r="Z62" s="12">
        <f t="shared" si="111"/>
        <v>0</v>
      </c>
      <c r="AA62" s="12">
        <f t="shared" si="111"/>
        <v>0</v>
      </c>
      <c r="AB62" s="12">
        <f t="shared" si="111"/>
        <v>0</v>
      </c>
      <c r="AC62" s="12">
        <f t="shared" si="111"/>
        <v>0</v>
      </c>
      <c r="AD62" s="12">
        <f t="shared" si="111"/>
        <v>0</v>
      </c>
      <c r="AE62" s="12">
        <f t="shared" si="111"/>
        <v>0</v>
      </c>
      <c r="AF62" s="12">
        <f t="shared" si="111"/>
        <v>0</v>
      </c>
      <c r="AG62" s="12">
        <f t="shared" si="111"/>
        <v>0</v>
      </c>
      <c r="AH62" s="12">
        <f t="shared" si="111"/>
        <v>0</v>
      </c>
      <c r="AI62" s="12">
        <f t="shared" si="111"/>
        <v>0</v>
      </c>
      <c r="AJ62" s="12">
        <f t="shared" si="111"/>
        <v>0</v>
      </c>
      <c r="AK62" s="12">
        <f t="shared" ref="AK62:BP62" si="112" xml:space="preserve"> AK$59</f>
        <v>0</v>
      </c>
      <c r="AL62" s="12">
        <f t="shared" si="112"/>
        <v>0</v>
      </c>
      <c r="AM62" s="12">
        <f t="shared" si="112"/>
        <v>0</v>
      </c>
      <c r="AN62" s="12">
        <f t="shared" si="112"/>
        <v>0</v>
      </c>
      <c r="AO62" s="12">
        <f t="shared" si="112"/>
        <v>0</v>
      </c>
      <c r="AP62" s="12">
        <f t="shared" si="112"/>
        <v>0</v>
      </c>
      <c r="AQ62" s="12">
        <f t="shared" si="112"/>
        <v>0</v>
      </c>
      <c r="AR62" s="12">
        <f t="shared" si="112"/>
        <v>0</v>
      </c>
      <c r="AS62" s="12">
        <f t="shared" si="112"/>
        <v>0</v>
      </c>
      <c r="AT62" s="12">
        <f t="shared" si="112"/>
        <v>0</v>
      </c>
      <c r="AU62" s="12">
        <f t="shared" si="112"/>
        <v>0</v>
      </c>
      <c r="AV62" s="12">
        <f t="shared" si="112"/>
        <v>0</v>
      </c>
      <c r="AW62" s="12">
        <f t="shared" si="112"/>
        <v>0</v>
      </c>
      <c r="AX62" s="12">
        <f t="shared" si="112"/>
        <v>0</v>
      </c>
      <c r="AY62" s="12">
        <f t="shared" si="112"/>
        <v>0</v>
      </c>
      <c r="AZ62" s="12">
        <f t="shared" si="112"/>
        <v>0</v>
      </c>
      <c r="BA62" s="12">
        <f t="shared" si="112"/>
        <v>0</v>
      </c>
      <c r="BB62" s="12">
        <f t="shared" si="112"/>
        <v>0</v>
      </c>
      <c r="BC62" s="12">
        <f t="shared" si="112"/>
        <v>0</v>
      </c>
      <c r="BD62" s="12">
        <f t="shared" si="112"/>
        <v>0</v>
      </c>
      <c r="BE62" s="12">
        <f t="shared" si="112"/>
        <v>0</v>
      </c>
      <c r="BF62" s="12">
        <f t="shared" si="112"/>
        <v>0</v>
      </c>
      <c r="BG62" s="12">
        <f t="shared" si="112"/>
        <v>0</v>
      </c>
      <c r="BH62" s="12">
        <f t="shared" si="112"/>
        <v>0</v>
      </c>
      <c r="BI62" s="12">
        <f t="shared" si="112"/>
        <v>0</v>
      </c>
      <c r="BJ62" s="12">
        <f t="shared" si="112"/>
        <v>0</v>
      </c>
      <c r="BK62" s="12">
        <f t="shared" si="112"/>
        <v>0</v>
      </c>
      <c r="BL62" s="12">
        <f t="shared" si="112"/>
        <v>0</v>
      </c>
      <c r="BM62" s="12">
        <f t="shared" si="112"/>
        <v>0</v>
      </c>
      <c r="BN62" s="12">
        <f t="shared" si="112"/>
        <v>0</v>
      </c>
      <c r="BO62" s="12">
        <f t="shared" si="112"/>
        <v>0</v>
      </c>
      <c r="BP62" s="12">
        <f t="shared" si="112"/>
        <v>0</v>
      </c>
      <c r="BQ62" s="12">
        <f t="shared" ref="BQ62:CV62" si="113" xml:space="preserve"> BQ$59</f>
        <v>0</v>
      </c>
      <c r="BR62" s="12">
        <f t="shared" si="113"/>
        <v>0</v>
      </c>
      <c r="BS62" s="12">
        <f t="shared" si="113"/>
        <v>0</v>
      </c>
      <c r="BT62" s="12">
        <f t="shared" si="113"/>
        <v>0</v>
      </c>
      <c r="BU62" s="12">
        <f t="shared" si="113"/>
        <v>0</v>
      </c>
      <c r="BV62" s="12">
        <f t="shared" si="113"/>
        <v>0</v>
      </c>
      <c r="BW62" s="12">
        <f t="shared" si="113"/>
        <v>0</v>
      </c>
      <c r="BX62" s="12">
        <f t="shared" si="113"/>
        <v>0</v>
      </c>
      <c r="BY62" s="12">
        <f t="shared" si="113"/>
        <v>0</v>
      </c>
      <c r="BZ62" s="12">
        <f t="shared" si="113"/>
        <v>0</v>
      </c>
      <c r="CA62" s="12">
        <f t="shared" si="113"/>
        <v>0</v>
      </c>
      <c r="CB62" s="12">
        <f t="shared" si="113"/>
        <v>0</v>
      </c>
      <c r="CC62" s="12">
        <f t="shared" si="113"/>
        <v>0</v>
      </c>
      <c r="CD62" s="12">
        <f t="shared" si="113"/>
        <v>0</v>
      </c>
      <c r="CE62" s="12">
        <f t="shared" si="113"/>
        <v>0</v>
      </c>
      <c r="CF62" s="12">
        <f t="shared" si="113"/>
        <v>0</v>
      </c>
      <c r="CG62" s="12">
        <f t="shared" si="113"/>
        <v>0</v>
      </c>
      <c r="CH62" s="12">
        <f t="shared" si="113"/>
        <v>0</v>
      </c>
      <c r="CI62" s="12">
        <f t="shared" si="113"/>
        <v>0</v>
      </c>
      <c r="CJ62" s="12">
        <f t="shared" si="113"/>
        <v>0</v>
      </c>
      <c r="CK62" s="12">
        <f t="shared" si="113"/>
        <v>0</v>
      </c>
      <c r="CL62" s="12">
        <f t="shared" si="113"/>
        <v>0</v>
      </c>
      <c r="CM62" s="12">
        <f t="shared" si="113"/>
        <v>83.855516422329401</v>
      </c>
      <c r="CN62" s="12">
        <f t="shared" si="113"/>
        <v>1761.7138803010068</v>
      </c>
      <c r="CO62" s="12">
        <f t="shared" si="113"/>
        <v>1888.2086327739262</v>
      </c>
      <c r="CP62" s="12">
        <f t="shared" si="113"/>
        <v>1416.3972269833482</v>
      </c>
      <c r="CQ62" s="12">
        <f t="shared" si="113"/>
        <v>1293.6763046797494</v>
      </c>
      <c r="CR62" s="12">
        <f t="shared" si="113"/>
        <v>1799.1242473268244</v>
      </c>
      <c r="CS62" s="12">
        <f t="shared" si="113"/>
        <v>1903.3891918006289</v>
      </c>
      <c r="CT62" s="12">
        <f t="shared" si="113"/>
        <v>1405.9960696702062</v>
      </c>
      <c r="CU62" s="12">
        <f t="shared" si="113"/>
        <v>1277.7366140575259</v>
      </c>
      <c r="CV62" s="12">
        <f t="shared" si="113"/>
        <v>1779.9056089506148</v>
      </c>
      <c r="CW62" s="12">
        <f t="shared" ref="CW62:EB62" si="114" xml:space="preserve"> CW$59</f>
        <v>1882.9257550545435</v>
      </c>
      <c r="CX62" s="12">
        <f t="shared" si="114"/>
        <v>1387.3174616338556</v>
      </c>
      <c r="CY62" s="12">
        <f t="shared" si="114"/>
        <v>1258.4211082003289</v>
      </c>
      <c r="CZ62" s="12">
        <f t="shared" si="114"/>
        <v>1757.4692388369742</v>
      </c>
      <c r="DA62" s="12">
        <f t="shared" si="114"/>
        <v>1859.3854605392896</v>
      </c>
      <c r="DB62" s="12">
        <f t="shared" si="114"/>
        <v>1365.6810629943818</v>
      </c>
      <c r="DC62" s="12">
        <f t="shared" si="114"/>
        <v>1236.1967880849847</v>
      </c>
      <c r="DD62" s="12">
        <f t="shared" si="114"/>
        <v>1732.2550514202676</v>
      </c>
      <c r="DE62" s="12">
        <f t="shared" si="114"/>
        <v>1833.1825393654415</v>
      </c>
      <c r="DF62" s="12">
        <f t="shared" si="114"/>
        <v>1341.47677911511</v>
      </c>
      <c r="DG62" s="12">
        <f t="shared" si="114"/>
        <v>1211.6093240865989</v>
      </c>
      <c r="DH62" s="12">
        <f t="shared" si="114"/>
        <v>1704.7866487118399</v>
      </c>
      <c r="DI62" s="12">
        <f t="shared" si="114"/>
        <v>1804.819672058514</v>
      </c>
      <c r="DJ62" s="12">
        <f t="shared" si="114"/>
        <v>1315.187488218286</v>
      </c>
      <c r="DK62" s="12">
        <f t="shared" si="114"/>
        <v>1184.9446307487933</v>
      </c>
      <c r="DL62" s="12">
        <f t="shared" si="114"/>
        <v>1675.3319562332827</v>
      </c>
      <c r="DM62" s="12">
        <f t="shared" si="114"/>
        <v>1774.5477412535329</v>
      </c>
      <c r="DN62" s="12">
        <f t="shared" si="114"/>
        <v>792.55766187556935</v>
      </c>
      <c r="DO62" s="12">
        <f t="shared" si="114"/>
        <v>0</v>
      </c>
      <c r="DP62" s="12">
        <f t="shared" si="114"/>
        <v>0</v>
      </c>
      <c r="DQ62" s="12">
        <f t="shared" si="114"/>
        <v>0</v>
      </c>
      <c r="DR62" s="12">
        <f t="shared" si="114"/>
        <v>0</v>
      </c>
      <c r="DS62" s="12">
        <f t="shared" si="114"/>
        <v>0</v>
      </c>
      <c r="DT62" s="12">
        <f t="shared" si="114"/>
        <v>0</v>
      </c>
      <c r="DU62" s="12">
        <f t="shared" si="114"/>
        <v>0</v>
      </c>
      <c r="DV62" s="12">
        <f t="shared" si="114"/>
        <v>0</v>
      </c>
      <c r="DW62" s="12">
        <f t="shared" si="114"/>
        <v>0</v>
      </c>
      <c r="DX62" s="12">
        <f t="shared" si="114"/>
        <v>0</v>
      </c>
      <c r="DY62" s="12">
        <f t="shared" si="114"/>
        <v>0</v>
      </c>
      <c r="DZ62" s="12">
        <f t="shared" si="114"/>
        <v>0</v>
      </c>
      <c r="EA62" s="12">
        <f t="shared" si="114"/>
        <v>0</v>
      </c>
      <c r="EB62" s="12">
        <f t="shared" si="114"/>
        <v>0</v>
      </c>
      <c r="EC62" s="12">
        <f t="shared" ref="EC62:FH62" si="115" xml:space="preserve"> EC$59</f>
        <v>0</v>
      </c>
      <c r="ED62" s="12">
        <f t="shared" si="115"/>
        <v>0</v>
      </c>
      <c r="EE62" s="12">
        <f t="shared" si="115"/>
        <v>0</v>
      </c>
      <c r="EF62" s="12">
        <f t="shared" si="115"/>
        <v>0</v>
      </c>
      <c r="EG62" s="12">
        <f t="shared" si="115"/>
        <v>0</v>
      </c>
      <c r="EH62" s="12">
        <f t="shared" si="115"/>
        <v>0</v>
      </c>
      <c r="EI62" s="12">
        <f t="shared" si="115"/>
        <v>0</v>
      </c>
      <c r="EJ62" s="12">
        <f t="shared" si="115"/>
        <v>0</v>
      </c>
      <c r="EK62" s="12">
        <f t="shared" si="115"/>
        <v>0</v>
      </c>
      <c r="EL62" s="12">
        <f t="shared" si="115"/>
        <v>0</v>
      </c>
      <c r="EM62" s="12">
        <f t="shared" si="115"/>
        <v>0</v>
      </c>
      <c r="EN62" s="12">
        <f t="shared" si="115"/>
        <v>0</v>
      </c>
      <c r="EO62" s="12">
        <f t="shared" si="115"/>
        <v>0</v>
      </c>
      <c r="EP62" s="12">
        <f t="shared" si="115"/>
        <v>0</v>
      </c>
      <c r="EQ62" s="12">
        <f t="shared" si="115"/>
        <v>0</v>
      </c>
      <c r="ER62" s="12">
        <f t="shared" si="115"/>
        <v>0</v>
      </c>
      <c r="ES62" s="12">
        <f t="shared" si="115"/>
        <v>0</v>
      </c>
      <c r="ET62" s="12">
        <f t="shared" si="115"/>
        <v>0</v>
      </c>
      <c r="EU62" s="12">
        <f t="shared" si="115"/>
        <v>0</v>
      </c>
      <c r="EV62" s="12">
        <f t="shared" si="115"/>
        <v>0</v>
      </c>
      <c r="EW62" s="12">
        <f t="shared" si="115"/>
        <v>0</v>
      </c>
      <c r="EX62" s="12">
        <f t="shared" si="115"/>
        <v>0</v>
      </c>
      <c r="EY62" s="12">
        <f t="shared" si="115"/>
        <v>0</v>
      </c>
      <c r="EZ62" s="12">
        <f t="shared" si="115"/>
        <v>0</v>
      </c>
      <c r="FA62" s="12">
        <f t="shared" si="115"/>
        <v>0</v>
      </c>
      <c r="FB62" s="12">
        <f t="shared" si="115"/>
        <v>0</v>
      </c>
      <c r="FC62" s="12">
        <f t="shared" si="115"/>
        <v>0</v>
      </c>
      <c r="FD62" s="12">
        <f t="shared" si="115"/>
        <v>0</v>
      </c>
      <c r="FE62" s="12">
        <f t="shared" si="115"/>
        <v>0</v>
      </c>
      <c r="FF62" s="12">
        <f t="shared" si="115"/>
        <v>0</v>
      </c>
      <c r="FG62" s="12">
        <f t="shared" si="115"/>
        <v>0</v>
      </c>
      <c r="FH62" s="12">
        <f t="shared" si="115"/>
        <v>0</v>
      </c>
      <c r="FI62" s="12">
        <f t="shared" ref="FI62:GJ62" si="116" xml:space="preserve"> FI$59</f>
        <v>0</v>
      </c>
      <c r="FJ62" s="12">
        <f t="shared" si="116"/>
        <v>0</v>
      </c>
      <c r="FK62" s="12">
        <f t="shared" si="116"/>
        <v>0</v>
      </c>
      <c r="FL62" s="12">
        <f t="shared" si="116"/>
        <v>0</v>
      </c>
      <c r="FM62" s="12">
        <f t="shared" si="116"/>
        <v>0</v>
      </c>
      <c r="FN62" s="12">
        <f t="shared" si="116"/>
        <v>0</v>
      </c>
      <c r="FO62" s="12">
        <f t="shared" si="116"/>
        <v>0</v>
      </c>
      <c r="FP62" s="12">
        <f t="shared" si="116"/>
        <v>0</v>
      </c>
      <c r="FQ62" s="12">
        <f t="shared" si="116"/>
        <v>0</v>
      </c>
      <c r="FR62" s="12">
        <f t="shared" si="116"/>
        <v>0</v>
      </c>
      <c r="FS62" s="12">
        <f t="shared" si="116"/>
        <v>0</v>
      </c>
      <c r="FT62" s="12">
        <f t="shared" si="116"/>
        <v>0</v>
      </c>
      <c r="FU62" s="12">
        <f t="shared" si="116"/>
        <v>0</v>
      </c>
      <c r="FV62" s="12">
        <f t="shared" si="116"/>
        <v>0</v>
      </c>
      <c r="FW62" s="12">
        <f t="shared" si="116"/>
        <v>0</v>
      </c>
      <c r="FX62" s="12">
        <f t="shared" si="116"/>
        <v>0</v>
      </c>
      <c r="FY62" s="12">
        <f t="shared" si="116"/>
        <v>0</v>
      </c>
      <c r="FZ62" s="12">
        <f t="shared" si="116"/>
        <v>0</v>
      </c>
      <c r="GA62" s="12">
        <f t="shared" si="116"/>
        <v>0</v>
      </c>
      <c r="GB62" s="12">
        <f t="shared" si="116"/>
        <v>0</v>
      </c>
      <c r="GC62" s="12">
        <f t="shared" si="116"/>
        <v>0</v>
      </c>
      <c r="GD62" s="12">
        <f t="shared" si="116"/>
        <v>0</v>
      </c>
      <c r="GE62" s="12">
        <f t="shared" si="116"/>
        <v>0</v>
      </c>
      <c r="GF62" s="12">
        <f t="shared" si="116"/>
        <v>0</v>
      </c>
      <c r="GG62" s="12">
        <f t="shared" si="116"/>
        <v>0</v>
      </c>
      <c r="GH62" s="12">
        <f t="shared" si="116"/>
        <v>0</v>
      </c>
      <c r="GI62" s="12">
        <f t="shared" si="116"/>
        <v>0</v>
      </c>
      <c r="GJ62" s="12">
        <f t="shared" si="116"/>
        <v>0</v>
      </c>
    </row>
    <row r="63" spans="1:192" x14ac:dyDescent="0.25">
      <c r="E63" s="12" t="s">
        <v>219</v>
      </c>
      <c r="G63" s="12" t="str">
        <f xml:space="preserve"> SMU</f>
        <v>$ 000s</v>
      </c>
      <c r="H63" s="12">
        <f xml:space="preserve"> SUM(J63:GJ63)</f>
        <v>8345.6199322795492</v>
      </c>
      <c r="J63" s="12">
        <f t="shared" ref="J63:AO63" si="117" xml:space="preserve"> $F61 * J62</f>
        <v>0</v>
      </c>
      <c r="K63" s="12">
        <f t="shared" si="117"/>
        <v>0</v>
      </c>
      <c r="L63" s="12">
        <f t="shared" si="117"/>
        <v>0</v>
      </c>
      <c r="M63" s="12">
        <f t="shared" si="117"/>
        <v>0</v>
      </c>
      <c r="N63" s="12">
        <f t="shared" si="117"/>
        <v>0</v>
      </c>
      <c r="O63" s="12">
        <f t="shared" si="117"/>
        <v>0</v>
      </c>
      <c r="P63" s="12">
        <f t="shared" si="117"/>
        <v>0</v>
      </c>
      <c r="Q63" s="12">
        <f t="shared" si="117"/>
        <v>0</v>
      </c>
      <c r="R63" s="12">
        <f t="shared" si="117"/>
        <v>0</v>
      </c>
      <c r="S63" s="12">
        <f t="shared" si="117"/>
        <v>0</v>
      </c>
      <c r="T63" s="12">
        <f t="shared" si="117"/>
        <v>0</v>
      </c>
      <c r="U63" s="12">
        <f t="shared" si="117"/>
        <v>0</v>
      </c>
      <c r="V63" s="12">
        <f t="shared" si="117"/>
        <v>0</v>
      </c>
      <c r="W63" s="12">
        <f t="shared" si="117"/>
        <v>0</v>
      </c>
      <c r="X63" s="12">
        <f t="shared" si="117"/>
        <v>0</v>
      </c>
      <c r="Y63" s="12">
        <f t="shared" si="117"/>
        <v>0</v>
      </c>
      <c r="Z63" s="12">
        <f t="shared" si="117"/>
        <v>0</v>
      </c>
      <c r="AA63" s="12">
        <f t="shared" si="117"/>
        <v>0</v>
      </c>
      <c r="AB63" s="12">
        <f t="shared" si="117"/>
        <v>0</v>
      </c>
      <c r="AC63" s="12">
        <f t="shared" si="117"/>
        <v>0</v>
      </c>
      <c r="AD63" s="12">
        <f t="shared" si="117"/>
        <v>0</v>
      </c>
      <c r="AE63" s="12">
        <f t="shared" si="117"/>
        <v>0</v>
      </c>
      <c r="AF63" s="12">
        <f t="shared" si="117"/>
        <v>0</v>
      </c>
      <c r="AG63" s="12">
        <f t="shared" si="117"/>
        <v>0</v>
      </c>
      <c r="AH63" s="12">
        <f t="shared" si="117"/>
        <v>0</v>
      </c>
      <c r="AI63" s="12">
        <f t="shared" si="117"/>
        <v>0</v>
      </c>
      <c r="AJ63" s="12">
        <f t="shared" si="117"/>
        <v>0</v>
      </c>
      <c r="AK63" s="12">
        <f t="shared" si="117"/>
        <v>0</v>
      </c>
      <c r="AL63" s="12">
        <f t="shared" si="117"/>
        <v>0</v>
      </c>
      <c r="AM63" s="12">
        <f t="shared" si="117"/>
        <v>0</v>
      </c>
      <c r="AN63" s="12">
        <f t="shared" si="117"/>
        <v>0</v>
      </c>
      <c r="AO63" s="12">
        <f t="shared" si="117"/>
        <v>0</v>
      </c>
      <c r="AP63" s="12">
        <f t="shared" ref="AP63:BU63" si="118" xml:space="preserve"> $F61 * AP62</f>
        <v>0</v>
      </c>
      <c r="AQ63" s="12">
        <f t="shared" si="118"/>
        <v>0</v>
      </c>
      <c r="AR63" s="12">
        <f t="shared" si="118"/>
        <v>0</v>
      </c>
      <c r="AS63" s="12">
        <f t="shared" si="118"/>
        <v>0</v>
      </c>
      <c r="AT63" s="12">
        <f t="shared" si="118"/>
        <v>0</v>
      </c>
      <c r="AU63" s="12">
        <f t="shared" si="118"/>
        <v>0</v>
      </c>
      <c r="AV63" s="12">
        <f t="shared" si="118"/>
        <v>0</v>
      </c>
      <c r="AW63" s="12">
        <f t="shared" si="118"/>
        <v>0</v>
      </c>
      <c r="AX63" s="12">
        <f t="shared" si="118"/>
        <v>0</v>
      </c>
      <c r="AY63" s="12">
        <f t="shared" si="118"/>
        <v>0</v>
      </c>
      <c r="AZ63" s="12">
        <f t="shared" si="118"/>
        <v>0</v>
      </c>
      <c r="BA63" s="12">
        <f t="shared" si="118"/>
        <v>0</v>
      </c>
      <c r="BB63" s="12">
        <f t="shared" si="118"/>
        <v>0</v>
      </c>
      <c r="BC63" s="12">
        <f t="shared" si="118"/>
        <v>0</v>
      </c>
      <c r="BD63" s="12">
        <f t="shared" si="118"/>
        <v>0</v>
      </c>
      <c r="BE63" s="12">
        <f t="shared" si="118"/>
        <v>0</v>
      </c>
      <c r="BF63" s="12">
        <f t="shared" si="118"/>
        <v>0</v>
      </c>
      <c r="BG63" s="12">
        <f t="shared" si="118"/>
        <v>0</v>
      </c>
      <c r="BH63" s="12">
        <f t="shared" si="118"/>
        <v>0</v>
      </c>
      <c r="BI63" s="12">
        <f t="shared" si="118"/>
        <v>0</v>
      </c>
      <c r="BJ63" s="12">
        <f t="shared" si="118"/>
        <v>0</v>
      </c>
      <c r="BK63" s="12">
        <f t="shared" si="118"/>
        <v>0</v>
      </c>
      <c r="BL63" s="12">
        <f t="shared" si="118"/>
        <v>0</v>
      </c>
      <c r="BM63" s="12">
        <f t="shared" si="118"/>
        <v>0</v>
      </c>
      <c r="BN63" s="12">
        <f t="shared" si="118"/>
        <v>0</v>
      </c>
      <c r="BO63" s="12">
        <f t="shared" si="118"/>
        <v>0</v>
      </c>
      <c r="BP63" s="12">
        <f t="shared" si="118"/>
        <v>0</v>
      </c>
      <c r="BQ63" s="12">
        <f t="shared" si="118"/>
        <v>0</v>
      </c>
      <c r="BR63" s="12">
        <f t="shared" si="118"/>
        <v>0</v>
      </c>
      <c r="BS63" s="12">
        <f t="shared" si="118"/>
        <v>0</v>
      </c>
      <c r="BT63" s="12">
        <f t="shared" si="118"/>
        <v>0</v>
      </c>
      <c r="BU63" s="12">
        <f t="shared" si="118"/>
        <v>0</v>
      </c>
      <c r="BV63" s="12">
        <f t="shared" ref="BV63:DA63" si="119" xml:space="preserve"> $F61 * BV62</f>
        <v>0</v>
      </c>
      <c r="BW63" s="12">
        <f t="shared" si="119"/>
        <v>0</v>
      </c>
      <c r="BX63" s="12">
        <f t="shared" si="119"/>
        <v>0</v>
      </c>
      <c r="BY63" s="12">
        <f t="shared" si="119"/>
        <v>0</v>
      </c>
      <c r="BZ63" s="12">
        <f t="shared" si="119"/>
        <v>0</v>
      </c>
      <c r="CA63" s="12">
        <f t="shared" si="119"/>
        <v>0</v>
      </c>
      <c r="CB63" s="12">
        <f t="shared" si="119"/>
        <v>0</v>
      </c>
      <c r="CC63" s="12">
        <f t="shared" si="119"/>
        <v>0</v>
      </c>
      <c r="CD63" s="12">
        <f t="shared" si="119"/>
        <v>0</v>
      </c>
      <c r="CE63" s="12">
        <f t="shared" si="119"/>
        <v>0</v>
      </c>
      <c r="CF63" s="12">
        <f t="shared" si="119"/>
        <v>0</v>
      </c>
      <c r="CG63" s="12">
        <f t="shared" si="119"/>
        <v>0</v>
      </c>
      <c r="CH63" s="12">
        <f t="shared" si="119"/>
        <v>0</v>
      </c>
      <c r="CI63" s="12">
        <f t="shared" si="119"/>
        <v>0</v>
      </c>
      <c r="CJ63" s="12">
        <f t="shared" si="119"/>
        <v>0</v>
      </c>
      <c r="CK63" s="12">
        <f t="shared" si="119"/>
        <v>0</v>
      </c>
      <c r="CL63" s="12">
        <f t="shared" si="119"/>
        <v>0</v>
      </c>
      <c r="CM63" s="12">
        <f t="shared" si="119"/>
        <v>16.77110328446588</v>
      </c>
      <c r="CN63" s="12">
        <f t="shared" si="119"/>
        <v>352.3427760602014</v>
      </c>
      <c r="CO63" s="12">
        <f t="shared" si="119"/>
        <v>377.64172655478524</v>
      </c>
      <c r="CP63" s="12">
        <f t="shared" si="119"/>
        <v>283.27944539666964</v>
      </c>
      <c r="CQ63" s="12">
        <f t="shared" si="119"/>
        <v>258.7352609359499</v>
      </c>
      <c r="CR63" s="12">
        <f t="shared" si="119"/>
        <v>359.82484946536488</v>
      </c>
      <c r="CS63" s="12">
        <f t="shared" si="119"/>
        <v>380.6778383601258</v>
      </c>
      <c r="CT63" s="12">
        <f t="shared" si="119"/>
        <v>281.19921393404127</v>
      </c>
      <c r="CU63" s="12">
        <f t="shared" si="119"/>
        <v>255.54732281150518</v>
      </c>
      <c r="CV63" s="12">
        <f t="shared" si="119"/>
        <v>355.98112179012298</v>
      </c>
      <c r="CW63" s="12">
        <f t="shared" si="119"/>
        <v>376.5851510109087</v>
      </c>
      <c r="CX63" s="12">
        <f t="shared" si="119"/>
        <v>277.46349232677113</v>
      </c>
      <c r="CY63" s="12">
        <f t="shared" si="119"/>
        <v>251.6842216400658</v>
      </c>
      <c r="CZ63" s="12">
        <f t="shared" si="119"/>
        <v>351.49384776739487</v>
      </c>
      <c r="DA63" s="12">
        <f t="shared" si="119"/>
        <v>371.87709210785795</v>
      </c>
      <c r="DB63" s="12">
        <f t="shared" ref="DB63:EG63" si="120" xml:space="preserve"> $F61 * DB62</f>
        <v>273.1362125988764</v>
      </c>
      <c r="DC63" s="12">
        <f t="shared" si="120"/>
        <v>247.23935761699695</v>
      </c>
      <c r="DD63" s="12">
        <f t="shared" si="120"/>
        <v>346.45101028405355</v>
      </c>
      <c r="DE63" s="12">
        <f t="shared" si="120"/>
        <v>366.63650787308831</v>
      </c>
      <c r="DF63" s="12">
        <f t="shared" si="120"/>
        <v>268.29535582302202</v>
      </c>
      <c r="DG63" s="12">
        <f t="shared" si="120"/>
        <v>242.32186481731981</v>
      </c>
      <c r="DH63" s="12">
        <f t="shared" si="120"/>
        <v>340.95732974236802</v>
      </c>
      <c r="DI63" s="12">
        <f t="shared" si="120"/>
        <v>360.96393441170284</v>
      </c>
      <c r="DJ63" s="12">
        <f t="shared" si="120"/>
        <v>263.03749764365722</v>
      </c>
      <c r="DK63" s="12">
        <f t="shared" si="120"/>
        <v>236.98892614975867</v>
      </c>
      <c r="DL63" s="12">
        <f t="shared" si="120"/>
        <v>335.06639124665656</v>
      </c>
      <c r="DM63" s="12">
        <f t="shared" si="120"/>
        <v>354.90954825070662</v>
      </c>
      <c r="DN63" s="12">
        <f t="shared" si="120"/>
        <v>158.51153237511389</v>
      </c>
      <c r="DO63" s="12">
        <f t="shared" si="120"/>
        <v>0</v>
      </c>
      <c r="DP63" s="12">
        <f t="shared" si="120"/>
        <v>0</v>
      </c>
      <c r="DQ63" s="12">
        <f t="shared" si="120"/>
        <v>0</v>
      </c>
      <c r="DR63" s="12">
        <f t="shared" si="120"/>
        <v>0</v>
      </c>
      <c r="DS63" s="12">
        <f t="shared" si="120"/>
        <v>0</v>
      </c>
      <c r="DT63" s="12">
        <f t="shared" si="120"/>
        <v>0</v>
      </c>
      <c r="DU63" s="12">
        <f t="shared" si="120"/>
        <v>0</v>
      </c>
      <c r="DV63" s="12">
        <f t="shared" si="120"/>
        <v>0</v>
      </c>
      <c r="DW63" s="12">
        <f t="shared" si="120"/>
        <v>0</v>
      </c>
      <c r="DX63" s="12">
        <f t="shared" si="120"/>
        <v>0</v>
      </c>
      <c r="DY63" s="12">
        <f t="shared" si="120"/>
        <v>0</v>
      </c>
      <c r="DZ63" s="12">
        <f t="shared" si="120"/>
        <v>0</v>
      </c>
      <c r="EA63" s="12">
        <f t="shared" si="120"/>
        <v>0</v>
      </c>
      <c r="EB63" s="12">
        <f t="shared" si="120"/>
        <v>0</v>
      </c>
      <c r="EC63" s="12">
        <f t="shared" si="120"/>
        <v>0</v>
      </c>
      <c r="ED63" s="12">
        <f t="shared" si="120"/>
        <v>0</v>
      </c>
      <c r="EE63" s="12">
        <f t="shared" si="120"/>
        <v>0</v>
      </c>
      <c r="EF63" s="12">
        <f t="shared" si="120"/>
        <v>0</v>
      </c>
      <c r="EG63" s="12">
        <f t="shared" si="120"/>
        <v>0</v>
      </c>
      <c r="EH63" s="12">
        <f t="shared" ref="EH63:FM63" si="121" xml:space="preserve"> $F61 * EH62</f>
        <v>0</v>
      </c>
      <c r="EI63" s="12">
        <f t="shared" si="121"/>
        <v>0</v>
      </c>
      <c r="EJ63" s="12">
        <f t="shared" si="121"/>
        <v>0</v>
      </c>
      <c r="EK63" s="12">
        <f t="shared" si="121"/>
        <v>0</v>
      </c>
      <c r="EL63" s="12">
        <f t="shared" si="121"/>
        <v>0</v>
      </c>
      <c r="EM63" s="12">
        <f t="shared" si="121"/>
        <v>0</v>
      </c>
      <c r="EN63" s="12">
        <f t="shared" si="121"/>
        <v>0</v>
      </c>
      <c r="EO63" s="12">
        <f t="shared" si="121"/>
        <v>0</v>
      </c>
      <c r="EP63" s="12">
        <f t="shared" si="121"/>
        <v>0</v>
      </c>
      <c r="EQ63" s="12">
        <f t="shared" si="121"/>
        <v>0</v>
      </c>
      <c r="ER63" s="12">
        <f t="shared" si="121"/>
        <v>0</v>
      </c>
      <c r="ES63" s="12">
        <f t="shared" si="121"/>
        <v>0</v>
      </c>
      <c r="ET63" s="12">
        <f t="shared" si="121"/>
        <v>0</v>
      </c>
      <c r="EU63" s="12">
        <f t="shared" si="121"/>
        <v>0</v>
      </c>
      <c r="EV63" s="12">
        <f t="shared" si="121"/>
        <v>0</v>
      </c>
      <c r="EW63" s="12">
        <f t="shared" si="121"/>
        <v>0</v>
      </c>
      <c r="EX63" s="12">
        <f t="shared" si="121"/>
        <v>0</v>
      </c>
      <c r="EY63" s="12">
        <f t="shared" si="121"/>
        <v>0</v>
      </c>
      <c r="EZ63" s="12">
        <f t="shared" si="121"/>
        <v>0</v>
      </c>
      <c r="FA63" s="12">
        <f t="shared" si="121"/>
        <v>0</v>
      </c>
      <c r="FB63" s="12">
        <f t="shared" si="121"/>
        <v>0</v>
      </c>
      <c r="FC63" s="12">
        <f t="shared" si="121"/>
        <v>0</v>
      </c>
      <c r="FD63" s="12">
        <f t="shared" si="121"/>
        <v>0</v>
      </c>
      <c r="FE63" s="12">
        <f t="shared" si="121"/>
        <v>0</v>
      </c>
      <c r="FF63" s="12">
        <f t="shared" si="121"/>
        <v>0</v>
      </c>
      <c r="FG63" s="12">
        <f t="shared" si="121"/>
        <v>0</v>
      </c>
      <c r="FH63" s="12">
        <f t="shared" si="121"/>
        <v>0</v>
      </c>
      <c r="FI63" s="12">
        <f t="shared" si="121"/>
        <v>0</v>
      </c>
      <c r="FJ63" s="12">
        <f t="shared" si="121"/>
        <v>0</v>
      </c>
      <c r="FK63" s="12">
        <f t="shared" si="121"/>
        <v>0</v>
      </c>
      <c r="FL63" s="12">
        <f t="shared" si="121"/>
        <v>0</v>
      </c>
      <c r="FM63" s="12">
        <f t="shared" si="121"/>
        <v>0</v>
      </c>
      <c r="FN63" s="12">
        <f t="shared" ref="FN63:GJ63" si="122" xml:space="preserve"> $F61 * FN62</f>
        <v>0</v>
      </c>
      <c r="FO63" s="12">
        <f t="shared" si="122"/>
        <v>0</v>
      </c>
      <c r="FP63" s="12">
        <f t="shared" si="122"/>
        <v>0</v>
      </c>
      <c r="FQ63" s="12">
        <f t="shared" si="122"/>
        <v>0</v>
      </c>
      <c r="FR63" s="12">
        <f t="shared" si="122"/>
        <v>0</v>
      </c>
      <c r="FS63" s="12">
        <f t="shared" si="122"/>
        <v>0</v>
      </c>
      <c r="FT63" s="12">
        <f t="shared" si="122"/>
        <v>0</v>
      </c>
      <c r="FU63" s="12">
        <f t="shared" si="122"/>
        <v>0</v>
      </c>
      <c r="FV63" s="12">
        <f t="shared" si="122"/>
        <v>0</v>
      </c>
      <c r="FW63" s="12">
        <f t="shared" si="122"/>
        <v>0</v>
      </c>
      <c r="FX63" s="12">
        <f t="shared" si="122"/>
        <v>0</v>
      </c>
      <c r="FY63" s="12">
        <f t="shared" si="122"/>
        <v>0</v>
      </c>
      <c r="FZ63" s="12">
        <f t="shared" si="122"/>
        <v>0</v>
      </c>
      <c r="GA63" s="12">
        <f t="shared" si="122"/>
        <v>0</v>
      </c>
      <c r="GB63" s="12">
        <f t="shared" si="122"/>
        <v>0</v>
      </c>
      <c r="GC63" s="12">
        <f t="shared" si="122"/>
        <v>0</v>
      </c>
      <c r="GD63" s="12">
        <f t="shared" si="122"/>
        <v>0</v>
      </c>
      <c r="GE63" s="12">
        <f t="shared" si="122"/>
        <v>0</v>
      </c>
      <c r="GF63" s="12">
        <f t="shared" si="122"/>
        <v>0</v>
      </c>
      <c r="GG63" s="12">
        <f t="shared" si="122"/>
        <v>0</v>
      </c>
      <c r="GH63" s="12">
        <f t="shared" si="122"/>
        <v>0</v>
      </c>
      <c r="GI63" s="12">
        <f t="shared" si="122"/>
        <v>0</v>
      </c>
      <c r="GJ63" s="12">
        <f t="shared" si="122"/>
        <v>0</v>
      </c>
    </row>
    <row r="64" spans="1:192" x14ac:dyDescent="0.25">
      <c r="A64" s="147"/>
      <c r="B64" s="147"/>
      <c r="C64" s="148"/>
      <c r="D64" s="149"/>
      <c r="E64" s="198" t="str">
        <f xml:space="preserve"> LEFT(E63, LEN(E63) - 4)</f>
        <v>Corporate income tax paid</v>
      </c>
      <c r="F64" s="198"/>
      <c r="G64" s="198" t="str">
        <f xml:space="preserve"> SMU</f>
        <v>$ 000s</v>
      </c>
      <c r="H64" s="198">
        <f xml:space="preserve"> SUM(J64:GJ64)</f>
        <v>-8345.6199322795492</v>
      </c>
      <c r="I64" s="150"/>
      <c r="J64" s="198">
        <f t="shared" ref="J64:BU64" si="123" xml:space="preserve"> -1 * J63</f>
        <v>0</v>
      </c>
      <c r="K64" s="198">
        <f t="shared" si="123"/>
        <v>0</v>
      </c>
      <c r="L64" s="198">
        <f t="shared" si="123"/>
        <v>0</v>
      </c>
      <c r="M64" s="198">
        <f t="shared" si="123"/>
        <v>0</v>
      </c>
      <c r="N64" s="198">
        <f t="shared" si="123"/>
        <v>0</v>
      </c>
      <c r="O64" s="198">
        <f t="shared" si="123"/>
        <v>0</v>
      </c>
      <c r="P64" s="198">
        <f t="shared" si="123"/>
        <v>0</v>
      </c>
      <c r="Q64" s="198">
        <f t="shared" si="123"/>
        <v>0</v>
      </c>
      <c r="R64" s="198">
        <f t="shared" si="123"/>
        <v>0</v>
      </c>
      <c r="S64" s="198">
        <f t="shared" si="123"/>
        <v>0</v>
      </c>
      <c r="T64" s="198">
        <f t="shared" si="123"/>
        <v>0</v>
      </c>
      <c r="U64" s="198">
        <f t="shared" si="123"/>
        <v>0</v>
      </c>
      <c r="V64" s="198">
        <f t="shared" si="123"/>
        <v>0</v>
      </c>
      <c r="W64" s="198">
        <f t="shared" si="123"/>
        <v>0</v>
      </c>
      <c r="X64" s="198">
        <f t="shared" si="123"/>
        <v>0</v>
      </c>
      <c r="Y64" s="198">
        <f t="shared" si="123"/>
        <v>0</v>
      </c>
      <c r="Z64" s="198">
        <f t="shared" si="123"/>
        <v>0</v>
      </c>
      <c r="AA64" s="198">
        <f t="shared" si="123"/>
        <v>0</v>
      </c>
      <c r="AB64" s="198">
        <f t="shared" si="123"/>
        <v>0</v>
      </c>
      <c r="AC64" s="198">
        <f t="shared" si="123"/>
        <v>0</v>
      </c>
      <c r="AD64" s="198">
        <f t="shared" si="123"/>
        <v>0</v>
      </c>
      <c r="AE64" s="198">
        <f t="shared" si="123"/>
        <v>0</v>
      </c>
      <c r="AF64" s="198">
        <f t="shared" si="123"/>
        <v>0</v>
      </c>
      <c r="AG64" s="198">
        <f t="shared" si="123"/>
        <v>0</v>
      </c>
      <c r="AH64" s="198">
        <f t="shared" si="123"/>
        <v>0</v>
      </c>
      <c r="AI64" s="198">
        <f t="shared" si="123"/>
        <v>0</v>
      </c>
      <c r="AJ64" s="198">
        <f t="shared" si="123"/>
        <v>0</v>
      </c>
      <c r="AK64" s="198">
        <f t="shared" si="123"/>
        <v>0</v>
      </c>
      <c r="AL64" s="198">
        <f t="shared" si="123"/>
        <v>0</v>
      </c>
      <c r="AM64" s="198">
        <f t="shared" si="123"/>
        <v>0</v>
      </c>
      <c r="AN64" s="198">
        <f t="shared" si="123"/>
        <v>0</v>
      </c>
      <c r="AO64" s="198">
        <f t="shared" si="123"/>
        <v>0</v>
      </c>
      <c r="AP64" s="198">
        <f t="shared" si="123"/>
        <v>0</v>
      </c>
      <c r="AQ64" s="198">
        <f t="shared" si="123"/>
        <v>0</v>
      </c>
      <c r="AR64" s="198">
        <f t="shared" si="123"/>
        <v>0</v>
      </c>
      <c r="AS64" s="198">
        <f t="shared" si="123"/>
        <v>0</v>
      </c>
      <c r="AT64" s="198">
        <f t="shared" si="123"/>
        <v>0</v>
      </c>
      <c r="AU64" s="198">
        <f t="shared" si="123"/>
        <v>0</v>
      </c>
      <c r="AV64" s="198">
        <f t="shared" si="123"/>
        <v>0</v>
      </c>
      <c r="AW64" s="198">
        <f t="shared" si="123"/>
        <v>0</v>
      </c>
      <c r="AX64" s="198">
        <f t="shared" si="123"/>
        <v>0</v>
      </c>
      <c r="AY64" s="198">
        <f t="shared" si="123"/>
        <v>0</v>
      </c>
      <c r="AZ64" s="198">
        <f t="shared" si="123"/>
        <v>0</v>
      </c>
      <c r="BA64" s="198">
        <f t="shared" si="123"/>
        <v>0</v>
      </c>
      <c r="BB64" s="198">
        <f t="shared" si="123"/>
        <v>0</v>
      </c>
      <c r="BC64" s="198">
        <f t="shared" si="123"/>
        <v>0</v>
      </c>
      <c r="BD64" s="198">
        <f t="shared" si="123"/>
        <v>0</v>
      </c>
      <c r="BE64" s="198">
        <f t="shared" si="123"/>
        <v>0</v>
      </c>
      <c r="BF64" s="198">
        <f t="shared" si="123"/>
        <v>0</v>
      </c>
      <c r="BG64" s="198">
        <f t="shared" si="123"/>
        <v>0</v>
      </c>
      <c r="BH64" s="198">
        <f t="shared" si="123"/>
        <v>0</v>
      </c>
      <c r="BI64" s="198">
        <f t="shared" si="123"/>
        <v>0</v>
      </c>
      <c r="BJ64" s="198">
        <f t="shared" si="123"/>
        <v>0</v>
      </c>
      <c r="BK64" s="198">
        <f t="shared" si="123"/>
        <v>0</v>
      </c>
      <c r="BL64" s="198">
        <f t="shared" si="123"/>
        <v>0</v>
      </c>
      <c r="BM64" s="198">
        <f t="shared" si="123"/>
        <v>0</v>
      </c>
      <c r="BN64" s="198">
        <f t="shared" si="123"/>
        <v>0</v>
      </c>
      <c r="BO64" s="198">
        <f t="shared" si="123"/>
        <v>0</v>
      </c>
      <c r="BP64" s="198">
        <f t="shared" si="123"/>
        <v>0</v>
      </c>
      <c r="BQ64" s="198">
        <f t="shared" si="123"/>
        <v>0</v>
      </c>
      <c r="BR64" s="198">
        <f t="shared" si="123"/>
        <v>0</v>
      </c>
      <c r="BS64" s="198">
        <f t="shared" si="123"/>
        <v>0</v>
      </c>
      <c r="BT64" s="198">
        <f t="shared" si="123"/>
        <v>0</v>
      </c>
      <c r="BU64" s="198">
        <f t="shared" si="123"/>
        <v>0</v>
      </c>
      <c r="BV64" s="198">
        <f t="shared" ref="BV64:EG64" si="124" xml:space="preserve"> -1 * BV63</f>
        <v>0</v>
      </c>
      <c r="BW64" s="198">
        <f t="shared" si="124"/>
        <v>0</v>
      </c>
      <c r="BX64" s="198">
        <f t="shared" si="124"/>
        <v>0</v>
      </c>
      <c r="BY64" s="198">
        <f t="shared" si="124"/>
        <v>0</v>
      </c>
      <c r="BZ64" s="198">
        <f t="shared" si="124"/>
        <v>0</v>
      </c>
      <c r="CA64" s="198">
        <f t="shared" si="124"/>
        <v>0</v>
      </c>
      <c r="CB64" s="198">
        <f t="shared" si="124"/>
        <v>0</v>
      </c>
      <c r="CC64" s="198">
        <f t="shared" si="124"/>
        <v>0</v>
      </c>
      <c r="CD64" s="198">
        <f t="shared" si="124"/>
        <v>0</v>
      </c>
      <c r="CE64" s="198">
        <f t="shared" si="124"/>
        <v>0</v>
      </c>
      <c r="CF64" s="198">
        <f t="shared" si="124"/>
        <v>0</v>
      </c>
      <c r="CG64" s="198">
        <f t="shared" si="124"/>
        <v>0</v>
      </c>
      <c r="CH64" s="198">
        <f t="shared" si="124"/>
        <v>0</v>
      </c>
      <c r="CI64" s="198">
        <f t="shared" si="124"/>
        <v>0</v>
      </c>
      <c r="CJ64" s="198">
        <f t="shared" si="124"/>
        <v>0</v>
      </c>
      <c r="CK64" s="198">
        <f t="shared" si="124"/>
        <v>0</v>
      </c>
      <c r="CL64" s="198">
        <f t="shared" si="124"/>
        <v>0</v>
      </c>
      <c r="CM64" s="198">
        <f t="shared" si="124"/>
        <v>-16.77110328446588</v>
      </c>
      <c r="CN64" s="198">
        <f t="shared" si="124"/>
        <v>-352.3427760602014</v>
      </c>
      <c r="CO64" s="198">
        <f t="shared" si="124"/>
        <v>-377.64172655478524</v>
      </c>
      <c r="CP64" s="198">
        <f t="shared" si="124"/>
        <v>-283.27944539666964</v>
      </c>
      <c r="CQ64" s="198">
        <f t="shared" si="124"/>
        <v>-258.7352609359499</v>
      </c>
      <c r="CR64" s="198">
        <f t="shared" si="124"/>
        <v>-359.82484946536488</v>
      </c>
      <c r="CS64" s="198">
        <f t="shared" si="124"/>
        <v>-380.6778383601258</v>
      </c>
      <c r="CT64" s="198">
        <f t="shared" si="124"/>
        <v>-281.19921393404127</v>
      </c>
      <c r="CU64" s="198">
        <f t="shared" si="124"/>
        <v>-255.54732281150518</v>
      </c>
      <c r="CV64" s="198">
        <f t="shared" si="124"/>
        <v>-355.98112179012298</v>
      </c>
      <c r="CW64" s="198">
        <f t="shared" si="124"/>
        <v>-376.5851510109087</v>
      </c>
      <c r="CX64" s="198">
        <f t="shared" si="124"/>
        <v>-277.46349232677113</v>
      </c>
      <c r="CY64" s="198">
        <f t="shared" si="124"/>
        <v>-251.6842216400658</v>
      </c>
      <c r="CZ64" s="198">
        <f t="shared" si="124"/>
        <v>-351.49384776739487</v>
      </c>
      <c r="DA64" s="198">
        <f t="shared" si="124"/>
        <v>-371.87709210785795</v>
      </c>
      <c r="DB64" s="198">
        <f t="shared" si="124"/>
        <v>-273.1362125988764</v>
      </c>
      <c r="DC64" s="198">
        <f t="shared" si="124"/>
        <v>-247.23935761699695</v>
      </c>
      <c r="DD64" s="198">
        <f t="shared" si="124"/>
        <v>-346.45101028405355</v>
      </c>
      <c r="DE64" s="198">
        <f t="shared" si="124"/>
        <v>-366.63650787308831</v>
      </c>
      <c r="DF64" s="198">
        <f t="shared" si="124"/>
        <v>-268.29535582302202</v>
      </c>
      <c r="DG64" s="198">
        <f t="shared" si="124"/>
        <v>-242.32186481731981</v>
      </c>
      <c r="DH64" s="198">
        <f t="shared" si="124"/>
        <v>-340.95732974236802</v>
      </c>
      <c r="DI64" s="198">
        <f t="shared" si="124"/>
        <v>-360.96393441170284</v>
      </c>
      <c r="DJ64" s="198">
        <f t="shared" si="124"/>
        <v>-263.03749764365722</v>
      </c>
      <c r="DK64" s="198">
        <f t="shared" si="124"/>
        <v>-236.98892614975867</v>
      </c>
      <c r="DL64" s="198">
        <f t="shared" si="124"/>
        <v>-335.06639124665656</v>
      </c>
      <c r="DM64" s="198">
        <f t="shared" si="124"/>
        <v>-354.90954825070662</v>
      </c>
      <c r="DN64" s="198">
        <f t="shared" si="124"/>
        <v>-158.51153237511389</v>
      </c>
      <c r="DO64" s="198">
        <f t="shared" si="124"/>
        <v>0</v>
      </c>
      <c r="DP64" s="198">
        <f t="shared" si="124"/>
        <v>0</v>
      </c>
      <c r="DQ64" s="198">
        <f t="shared" si="124"/>
        <v>0</v>
      </c>
      <c r="DR64" s="198">
        <f t="shared" si="124"/>
        <v>0</v>
      </c>
      <c r="DS64" s="198">
        <f t="shared" si="124"/>
        <v>0</v>
      </c>
      <c r="DT64" s="198">
        <f t="shared" si="124"/>
        <v>0</v>
      </c>
      <c r="DU64" s="198">
        <f t="shared" si="124"/>
        <v>0</v>
      </c>
      <c r="DV64" s="198">
        <f t="shared" si="124"/>
        <v>0</v>
      </c>
      <c r="DW64" s="198">
        <f t="shared" si="124"/>
        <v>0</v>
      </c>
      <c r="DX64" s="198">
        <f t="shared" si="124"/>
        <v>0</v>
      </c>
      <c r="DY64" s="198">
        <f t="shared" si="124"/>
        <v>0</v>
      </c>
      <c r="DZ64" s="198">
        <f t="shared" si="124"/>
        <v>0</v>
      </c>
      <c r="EA64" s="198">
        <f t="shared" si="124"/>
        <v>0</v>
      </c>
      <c r="EB64" s="198">
        <f t="shared" si="124"/>
        <v>0</v>
      </c>
      <c r="EC64" s="198">
        <f t="shared" si="124"/>
        <v>0</v>
      </c>
      <c r="ED64" s="198">
        <f t="shared" si="124"/>
        <v>0</v>
      </c>
      <c r="EE64" s="198">
        <f t="shared" si="124"/>
        <v>0</v>
      </c>
      <c r="EF64" s="198">
        <f t="shared" si="124"/>
        <v>0</v>
      </c>
      <c r="EG64" s="198">
        <f t="shared" si="124"/>
        <v>0</v>
      </c>
      <c r="EH64" s="198">
        <f t="shared" ref="EH64:GJ64" si="125" xml:space="preserve"> -1 * EH63</f>
        <v>0</v>
      </c>
      <c r="EI64" s="198">
        <f t="shared" si="125"/>
        <v>0</v>
      </c>
      <c r="EJ64" s="198">
        <f t="shared" si="125"/>
        <v>0</v>
      </c>
      <c r="EK64" s="198">
        <f t="shared" si="125"/>
        <v>0</v>
      </c>
      <c r="EL64" s="198">
        <f t="shared" si="125"/>
        <v>0</v>
      </c>
      <c r="EM64" s="198">
        <f t="shared" si="125"/>
        <v>0</v>
      </c>
      <c r="EN64" s="198">
        <f t="shared" si="125"/>
        <v>0</v>
      </c>
      <c r="EO64" s="198">
        <f t="shared" si="125"/>
        <v>0</v>
      </c>
      <c r="EP64" s="198">
        <f t="shared" si="125"/>
        <v>0</v>
      </c>
      <c r="EQ64" s="198">
        <f t="shared" si="125"/>
        <v>0</v>
      </c>
      <c r="ER64" s="198">
        <f t="shared" si="125"/>
        <v>0</v>
      </c>
      <c r="ES64" s="198">
        <f t="shared" si="125"/>
        <v>0</v>
      </c>
      <c r="ET64" s="198">
        <f t="shared" si="125"/>
        <v>0</v>
      </c>
      <c r="EU64" s="198">
        <f t="shared" si="125"/>
        <v>0</v>
      </c>
      <c r="EV64" s="198">
        <f t="shared" si="125"/>
        <v>0</v>
      </c>
      <c r="EW64" s="198">
        <f t="shared" si="125"/>
        <v>0</v>
      </c>
      <c r="EX64" s="198">
        <f t="shared" si="125"/>
        <v>0</v>
      </c>
      <c r="EY64" s="198">
        <f t="shared" si="125"/>
        <v>0</v>
      </c>
      <c r="EZ64" s="198">
        <f t="shared" si="125"/>
        <v>0</v>
      </c>
      <c r="FA64" s="198">
        <f t="shared" si="125"/>
        <v>0</v>
      </c>
      <c r="FB64" s="198">
        <f t="shared" si="125"/>
        <v>0</v>
      </c>
      <c r="FC64" s="198">
        <f t="shared" si="125"/>
        <v>0</v>
      </c>
      <c r="FD64" s="198">
        <f t="shared" si="125"/>
        <v>0</v>
      </c>
      <c r="FE64" s="198">
        <f t="shared" si="125"/>
        <v>0</v>
      </c>
      <c r="FF64" s="198">
        <f t="shared" si="125"/>
        <v>0</v>
      </c>
      <c r="FG64" s="198">
        <f t="shared" si="125"/>
        <v>0</v>
      </c>
      <c r="FH64" s="198">
        <f t="shared" si="125"/>
        <v>0</v>
      </c>
      <c r="FI64" s="198">
        <f t="shared" si="125"/>
        <v>0</v>
      </c>
      <c r="FJ64" s="198">
        <f t="shared" si="125"/>
        <v>0</v>
      </c>
      <c r="FK64" s="198">
        <f t="shared" si="125"/>
        <v>0</v>
      </c>
      <c r="FL64" s="198">
        <f t="shared" si="125"/>
        <v>0</v>
      </c>
      <c r="FM64" s="198">
        <f t="shared" si="125"/>
        <v>0</v>
      </c>
      <c r="FN64" s="198">
        <f t="shared" si="125"/>
        <v>0</v>
      </c>
      <c r="FO64" s="198">
        <f t="shared" si="125"/>
        <v>0</v>
      </c>
      <c r="FP64" s="198">
        <f t="shared" si="125"/>
        <v>0</v>
      </c>
      <c r="FQ64" s="198">
        <f t="shared" si="125"/>
        <v>0</v>
      </c>
      <c r="FR64" s="198">
        <f t="shared" si="125"/>
        <v>0</v>
      </c>
      <c r="FS64" s="198">
        <f t="shared" si="125"/>
        <v>0</v>
      </c>
      <c r="FT64" s="198">
        <f t="shared" si="125"/>
        <v>0</v>
      </c>
      <c r="FU64" s="198">
        <f t="shared" si="125"/>
        <v>0</v>
      </c>
      <c r="FV64" s="198">
        <f t="shared" si="125"/>
        <v>0</v>
      </c>
      <c r="FW64" s="198">
        <f t="shared" si="125"/>
        <v>0</v>
      </c>
      <c r="FX64" s="198">
        <f t="shared" si="125"/>
        <v>0</v>
      </c>
      <c r="FY64" s="198">
        <f t="shared" si="125"/>
        <v>0</v>
      </c>
      <c r="FZ64" s="198">
        <f t="shared" si="125"/>
        <v>0</v>
      </c>
      <c r="GA64" s="198">
        <f t="shared" si="125"/>
        <v>0</v>
      </c>
      <c r="GB64" s="198">
        <f t="shared" si="125"/>
        <v>0</v>
      </c>
      <c r="GC64" s="198">
        <f t="shared" si="125"/>
        <v>0</v>
      </c>
      <c r="GD64" s="198">
        <f t="shared" si="125"/>
        <v>0</v>
      </c>
      <c r="GE64" s="198">
        <f t="shared" si="125"/>
        <v>0</v>
      </c>
      <c r="GF64" s="198">
        <f t="shared" si="125"/>
        <v>0</v>
      </c>
      <c r="GG64" s="198">
        <f t="shared" si="125"/>
        <v>0</v>
      </c>
      <c r="GH64" s="198">
        <f t="shared" si="125"/>
        <v>0</v>
      </c>
      <c r="GI64" s="198">
        <f t="shared" si="125"/>
        <v>0</v>
      </c>
      <c r="GJ64" s="198">
        <f t="shared" si="125"/>
        <v>0</v>
      </c>
    </row>
    <row r="66" spans="1:192" x14ac:dyDescent="0.25">
      <c r="E66" s="12" t="str">
        <f t="shared" ref="E66:AJ66" si="126" xml:space="preserve"> E$63</f>
        <v>Corporate income tax paid POS</v>
      </c>
      <c r="F66" s="12">
        <f t="shared" si="126"/>
        <v>0</v>
      </c>
      <c r="G66" s="12" t="str">
        <f t="shared" si="126"/>
        <v>$ 000s</v>
      </c>
      <c r="H66" s="12">
        <f t="shared" si="126"/>
        <v>8345.6199322795492</v>
      </c>
      <c r="I66" s="12">
        <f t="shared" si="126"/>
        <v>0</v>
      </c>
      <c r="J66" s="12">
        <f t="shared" si="126"/>
        <v>0</v>
      </c>
      <c r="K66" s="12">
        <f t="shared" si="126"/>
        <v>0</v>
      </c>
      <c r="L66" s="12">
        <f t="shared" si="126"/>
        <v>0</v>
      </c>
      <c r="M66" s="12">
        <f t="shared" si="126"/>
        <v>0</v>
      </c>
      <c r="N66" s="12">
        <f t="shared" si="126"/>
        <v>0</v>
      </c>
      <c r="O66" s="12">
        <f t="shared" si="126"/>
        <v>0</v>
      </c>
      <c r="P66" s="12">
        <f t="shared" si="126"/>
        <v>0</v>
      </c>
      <c r="Q66" s="12">
        <f t="shared" si="126"/>
        <v>0</v>
      </c>
      <c r="R66" s="12">
        <f t="shared" si="126"/>
        <v>0</v>
      </c>
      <c r="S66" s="12">
        <f t="shared" si="126"/>
        <v>0</v>
      </c>
      <c r="T66" s="12">
        <f t="shared" si="126"/>
        <v>0</v>
      </c>
      <c r="U66" s="12">
        <f t="shared" si="126"/>
        <v>0</v>
      </c>
      <c r="V66" s="12">
        <f t="shared" si="126"/>
        <v>0</v>
      </c>
      <c r="W66" s="12">
        <f t="shared" si="126"/>
        <v>0</v>
      </c>
      <c r="X66" s="12">
        <f t="shared" si="126"/>
        <v>0</v>
      </c>
      <c r="Y66" s="12">
        <f t="shared" si="126"/>
        <v>0</v>
      </c>
      <c r="Z66" s="12">
        <f t="shared" si="126"/>
        <v>0</v>
      </c>
      <c r="AA66" s="12">
        <f t="shared" si="126"/>
        <v>0</v>
      </c>
      <c r="AB66" s="12">
        <f t="shared" si="126"/>
        <v>0</v>
      </c>
      <c r="AC66" s="12">
        <f t="shared" si="126"/>
        <v>0</v>
      </c>
      <c r="AD66" s="12">
        <f t="shared" si="126"/>
        <v>0</v>
      </c>
      <c r="AE66" s="12">
        <f t="shared" si="126"/>
        <v>0</v>
      </c>
      <c r="AF66" s="12">
        <f t="shared" si="126"/>
        <v>0</v>
      </c>
      <c r="AG66" s="12">
        <f t="shared" si="126"/>
        <v>0</v>
      </c>
      <c r="AH66" s="12">
        <f t="shared" si="126"/>
        <v>0</v>
      </c>
      <c r="AI66" s="12">
        <f t="shared" si="126"/>
        <v>0</v>
      </c>
      <c r="AJ66" s="12">
        <f t="shared" si="126"/>
        <v>0</v>
      </c>
      <c r="AK66" s="12">
        <f t="shared" ref="AK66:BP66" si="127" xml:space="preserve"> AK$63</f>
        <v>0</v>
      </c>
      <c r="AL66" s="12">
        <f t="shared" si="127"/>
        <v>0</v>
      </c>
      <c r="AM66" s="12">
        <f t="shared" si="127"/>
        <v>0</v>
      </c>
      <c r="AN66" s="12">
        <f t="shared" si="127"/>
        <v>0</v>
      </c>
      <c r="AO66" s="12">
        <f t="shared" si="127"/>
        <v>0</v>
      </c>
      <c r="AP66" s="12">
        <f t="shared" si="127"/>
        <v>0</v>
      </c>
      <c r="AQ66" s="12">
        <f t="shared" si="127"/>
        <v>0</v>
      </c>
      <c r="AR66" s="12">
        <f t="shared" si="127"/>
        <v>0</v>
      </c>
      <c r="AS66" s="12">
        <f t="shared" si="127"/>
        <v>0</v>
      </c>
      <c r="AT66" s="12">
        <f t="shared" si="127"/>
        <v>0</v>
      </c>
      <c r="AU66" s="12">
        <f t="shared" si="127"/>
        <v>0</v>
      </c>
      <c r="AV66" s="12">
        <f t="shared" si="127"/>
        <v>0</v>
      </c>
      <c r="AW66" s="12">
        <f t="shared" si="127"/>
        <v>0</v>
      </c>
      <c r="AX66" s="12">
        <f t="shared" si="127"/>
        <v>0</v>
      </c>
      <c r="AY66" s="12">
        <f t="shared" si="127"/>
        <v>0</v>
      </c>
      <c r="AZ66" s="12">
        <f t="shared" si="127"/>
        <v>0</v>
      </c>
      <c r="BA66" s="12">
        <f t="shared" si="127"/>
        <v>0</v>
      </c>
      <c r="BB66" s="12">
        <f t="shared" si="127"/>
        <v>0</v>
      </c>
      <c r="BC66" s="12">
        <f t="shared" si="127"/>
        <v>0</v>
      </c>
      <c r="BD66" s="12">
        <f t="shared" si="127"/>
        <v>0</v>
      </c>
      <c r="BE66" s="12">
        <f t="shared" si="127"/>
        <v>0</v>
      </c>
      <c r="BF66" s="12">
        <f t="shared" si="127"/>
        <v>0</v>
      </c>
      <c r="BG66" s="12">
        <f t="shared" si="127"/>
        <v>0</v>
      </c>
      <c r="BH66" s="12">
        <f t="shared" si="127"/>
        <v>0</v>
      </c>
      <c r="BI66" s="12">
        <f t="shared" si="127"/>
        <v>0</v>
      </c>
      <c r="BJ66" s="12">
        <f t="shared" si="127"/>
        <v>0</v>
      </c>
      <c r="BK66" s="12">
        <f t="shared" si="127"/>
        <v>0</v>
      </c>
      <c r="BL66" s="12">
        <f t="shared" si="127"/>
        <v>0</v>
      </c>
      <c r="BM66" s="12">
        <f t="shared" si="127"/>
        <v>0</v>
      </c>
      <c r="BN66" s="12">
        <f t="shared" si="127"/>
        <v>0</v>
      </c>
      <c r="BO66" s="12">
        <f t="shared" si="127"/>
        <v>0</v>
      </c>
      <c r="BP66" s="12">
        <f t="shared" si="127"/>
        <v>0</v>
      </c>
      <c r="BQ66" s="12">
        <f t="shared" ref="BQ66:CV66" si="128" xml:space="preserve"> BQ$63</f>
        <v>0</v>
      </c>
      <c r="BR66" s="12">
        <f t="shared" si="128"/>
        <v>0</v>
      </c>
      <c r="BS66" s="12">
        <f t="shared" si="128"/>
        <v>0</v>
      </c>
      <c r="BT66" s="12">
        <f t="shared" si="128"/>
        <v>0</v>
      </c>
      <c r="BU66" s="12">
        <f t="shared" si="128"/>
        <v>0</v>
      </c>
      <c r="BV66" s="12">
        <f t="shared" si="128"/>
        <v>0</v>
      </c>
      <c r="BW66" s="12">
        <f t="shared" si="128"/>
        <v>0</v>
      </c>
      <c r="BX66" s="12">
        <f t="shared" si="128"/>
        <v>0</v>
      </c>
      <c r="BY66" s="12">
        <f t="shared" si="128"/>
        <v>0</v>
      </c>
      <c r="BZ66" s="12">
        <f t="shared" si="128"/>
        <v>0</v>
      </c>
      <c r="CA66" s="12">
        <f t="shared" si="128"/>
        <v>0</v>
      </c>
      <c r="CB66" s="12">
        <f t="shared" si="128"/>
        <v>0</v>
      </c>
      <c r="CC66" s="12">
        <f t="shared" si="128"/>
        <v>0</v>
      </c>
      <c r="CD66" s="12">
        <f t="shared" si="128"/>
        <v>0</v>
      </c>
      <c r="CE66" s="12">
        <f t="shared" si="128"/>
        <v>0</v>
      </c>
      <c r="CF66" s="12">
        <f t="shared" si="128"/>
        <v>0</v>
      </c>
      <c r="CG66" s="12">
        <f t="shared" si="128"/>
        <v>0</v>
      </c>
      <c r="CH66" s="12">
        <f t="shared" si="128"/>
        <v>0</v>
      </c>
      <c r="CI66" s="12">
        <f t="shared" si="128"/>
        <v>0</v>
      </c>
      <c r="CJ66" s="12">
        <f t="shared" si="128"/>
        <v>0</v>
      </c>
      <c r="CK66" s="12">
        <f t="shared" si="128"/>
        <v>0</v>
      </c>
      <c r="CL66" s="12">
        <f t="shared" si="128"/>
        <v>0</v>
      </c>
      <c r="CM66" s="12">
        <f t="shared" si="128"/>
        <v>16.77110328446588</v>
      </c>
      <c r="CN66" s="12">
        <f t="shared" si="128"/>
        <v>352.3427760602014</v>
      </c>
      <c r="CO66" s="12">
        <f t="shared" si="128"/>
        <v>377.64172655478524</v>
      </c>
      <c r="CP66" s="12">
        <f t="shared" si="128"/>
        <v>283.27944539666964</v>
      </c>
      <c r="CQ66" s="12">
        <f t="shared" si="128"/>
        <v>258.7352609359499</v>
      </c>
      <c r="CR66" s="12">
        <f t="shared" si="128"/>
        <v>359.82484946536488</v>
      </c>
      <c r="CS66" s="12">
        <f t="shared" si="128"/>
        <v>380.6778383601258</v>
      </c>
      <c r="CT66" s="12">
        <f t="shared" si="128"/>
        <v>281.19921393404127</v>
      </c>
      <c r="CU66" s="12">
        <f t="shared" si="128"/>
        <v>255.54732281150518</v>
      </c>
      <c r="CV66" s="12">
        <f t="shared" si="128"/>
        <v>355.98112179012298</v>
      </c>
      <c r="CW66" s="12">
        <f t="shared" ref="CW66:EB66" si="129" xml:space="preserve"> CW$63</f>
        <v>376.5851510109087</v>
      </c>
      <c r="CX66" s="12">
        <f t="shared" si="129"/>
        <v>277.46349232677113</v>
      </c>
      <c r="CY66" s="12">
        <f t="shared" si="129"/>
        <v>251.6842216400658</v>
      </c>
      <c r="CZ66" s="12">
        <f t="shared" si="129"/>
        <v>351.49384776739487</v>
      </c>
      <c r="DA66" s="12">
        <f t="shared" si="129"/>
        <v>371.87709210785795</v>
      </c>
      <c r="DB66" s="12">
        <f t="shared" si="129"/>
        <v>273.1362125988764</v>
      </c>
      <c r="DC66" s="12">
        <f t="shared" si="129"/>
        <v>247.23935761699695</v>
      </c>
      <c r="DD66" s="12">
        <f t="shared" si="129"/>
        <v>346.45101028405355</v>
      </c>
      <c r="DE66" s="12">
        <f t="shared" si="129"/>
        <v>366.63650787308831</v>
      </c>
      <c r="DF66" s="12">
        <f t="shared" si="129"/>
        <v>268.29535582302202</v>
      </c>
      <c r="DG66" s="12">
        <f t="shared" si="129"/>
        <v>242.32186481731981</v>
      </c>
      <c r="DH66" s="12">
        <f t="shared" si="129"/>
        <v>340.95732974236802</v>
      </c>
      <c r="DI66" s="12">
        <f t="shared" si="129"/>
        <v>360.96393441170284</v>
      </c>
      <c r="DJ66" s="12">
        <f t="shared" si="129"/>
        <v>263.03749764365722</v>
      </c>
      <c r="DK66" s="12">
        <f t="shared" si="129"/>
        <v>236.98892614975867</v>
      </c>
      <c r="DL66" s="12">
        <f t="shared" si="129"/>
        <v>335.06639124665656</v>
      </c>
      <c r="DM66" s="12">
        <f t="shared" si="129"/>
        <v>354.90954825070662</v>
      </c>
      <c r="DN66" s="12">
        <f t="shared" si="129"/>
        <v>158.51153237511389</v>
      </c>
      <c r="DO66" s="12">
        <f t="shared" si="129"/>
        <v>0</v>
      </c>
      <c r="DP66" s="12">
        <f t="shared" si="129"/>
        <v>0</v>
      </c>
      <c r="DQ66" s="12">
        <f t="shared" si="129"/>
        <v>0</v>
      </c>
      <c r="DR66" s="12">
        <f t="shared" si="129"/>
        <v>0</v>
      </c>
      <c r="DS66" s="12">
        <f t="shared" si="129"/>
        <v>0</v>
      </c>
      <c r="DT66" s="12">
        <f t="shared" si="129"/>
        <v>0</v>
      </c>
      <c r="DU66" s="12">
        <f t="shared" si="129"/>
        <v>0</v>
      </c>
      <c r="DV66" s="12">
        <f t="shared" si="129"/>
        <v>0</v>
      </c>
      <c r="DW66" s="12">
        <f t="shared" si="129"/>
        <v>0</v>
      </c>
      <c r="DX66" s="12">
        <f t="shared" si="129"/>
        <v>0</v>
      </c>
      <c r="DY66" s="12">
        <f t="shared" si="129"/>
        <v>0</v>
      </c>
      <c r="DZ66" s="12">
        <f t="shared" si="129"/>
        <v>0</v>
      </c>
      <c r="EA66" s="12">
        <f t="shared" si="129"/>
        <v>0</v>
      </c>
      <c r="EB66" s="12">
        <f t="shared" si="129"/>
        <v>0</v>
      </c>
      <c r="EC66" s="12">
        <f t="shared" ref="EC66:FH66" si="130" xml:space="preserve"> EC$63</f>
        <v>0</v>
      </c>
      <c r="ED66" s="12">
        <f t="shared" si="130"/>
        <v>0</v>
      </c>
      <c r="EE66" s="12">
        <f t="shared" si="130"/>
        <v>0</v>
      </c>
      <c r="EF66" s="12">
        <f t="shared" si="130"/>
        <v>0</v>
      </c>
      <c r="EG66" s="12">
        <f t="shared" si="130"/>
        <v>0</v>
      </c>
      <c r="EH66" s="12">
        <f t="shared" si="130"/>
        <v>0</v>
      </c>
      <c r="EI66" s="12">
        <f t="shared" si="130"/>
        <v>0</v>
      </c>
      <c r="EJ66" s="12">
        <f t="shared" si="130"/>
        <v>0</v>
      </c>
      <c r="EK66" s="12">
        <f t="shared" si="130"/>
        <v>0</v>
      </c>
      <c r="EL66" s="12">
        <f t="shared" si="130"/>
        <v>0</v>
      </c>
      <c r="EM66" s="12">
        <f t="shared" si="130"/>
        <v>0</v>
      </c>
      <c r="EN66" s="12">
        <f t="shared" si="130"/>
        <v>0</v>
      </c>
      <c r="EO66" s="12">
        <f t="shared" si="130"/>
        <v>0</v>
      </c>
      <c r="EP66" s="12">
        <f t="shared" si="130"/>
        <v>0</v>
      </c>
      <c r="EQ66" s="12">
        <f t="shared" si="130"/>
        <v>0</v>
      </c>
      <c r="ER66" s="12">
        <f t="shared" si="130"/>
        <v>0</v>
      </c>
      <c r="ES66" s="12">
        <f t="shared" si="130"/>
        <v>0</v>
      </c>
      <c r="ET66" s="12">
        <f t="shared" si="130"/>
        <v>0</v>
      </c>
      <c r="EU66" s="12">
        <f t="shared" si="130"/>
        <v>0</v>
      </c>
      <c r="EV66" s="12">
        <f t="shared" si="130"/>
        <v>0</v>
      </c>
      <c r="EW66" s="12">
        <f t="shared" si="130"/>
        <v>0</v>
      </c>
      <c r="EX66" s="12">
        <f t="shared" si="130"/>
        <v>0</v>
      </c>
      <c r="EY66" s="12">
        <f t="shared" si="130"/>
        <v>0</v>
      </c>
      <c r="EZ66" s="12">
        <f t="shared" si="130"/>
        <v>0</v>
      </c>
      <c r="FA66" s="12">
        <f t="shared" si="130"/>
        <v>0</v>
      </c>
      <c r="FB66" s="12">
        <f t="shared" si="130"/>
        <v>0</v>
      </c>
      <c r="FC66" s="12">
        <f t="shared" si="130"/>
        <v>0</v>
      </c>
      <c r="FD66" s="12">
        <f t="shared" si="130"/>
        <v>0</v>
      </c>
      <c r="FE66" s="12">
        <f t="shared" si="130"/>
        <v>0</v>
      </c>
      <c r="FF66" s="12">
        <f t="shared" si="130"/>
        <v>0</v>
      </c>
      <c r="FG66" s="12">
        <f t="shared" si="130"/>
        <v>0</v>
      </c>
      <c r="FH66" s="12">
        <f t="shared" si="130"/>
        <v>0</v>
      </c>
      <c r="FI66" s="12">
        <f t="shared" ref="FI66:GJ66" si="131" xml:space="preserve"> FI$63</f>
        <v>0</v>
      </c>
      <c r="FJ66" s="12">
        <f t="shared" si="131"/>
        <v>0</v>
      </c>
      <c r="FK66" s="12">
        <f t="shared" si="131"/>
        <v>0</v>
      </c>
      <c r="FL66" s="12">
        <f t="shared" si="131"/>
        <v>0</v>
      </c>
      <c r="FM66" s="12">
        <f t="shared" si="131"/>
        <v>0</v>
      </c>
      <c r="FN66" s="12">
        <f t="shared" si="131"/>
        <v>0</v>
      </c>
      <c r="FO66" s="12">
        <f t="shared" si="131"/>
        <v>0</v>
      </c>
      <c r="FP66" s="12">
        <f t="shared" si="131"/>
        <v>0</v>
      </c>
      <c r="FQ66" s="12">
        <f t="shared" si="131"/>
        <v>0</v>
      </c>
      <c r="FR66" s="12">
        <f t="shared" si="131"/>
        <v>0</v>
      </c>
      <c r="FS66" s="12">
        <f t="shared" si="131"/>
        <v>0</v>
      </c>
      <c r="FT66" s="12">
        <f t="shared" si="131"/>
        <v>0</v>
      </c>
      <c r="FU66" s="12">
        <f t="shared" si="131"/>
        <v>0</v>
      </c>
      <c r="FV66" s="12">
        <f t="shared" si="131"/>
        <v>0</v>
      </c>
      <c r="FW66" s="12">
        <f t="shared" si="131"/>
        <v>0</v>
      </c>
      <c r="FX66" s="12">
        <f t="shared" si="131"/>
        <v>0</v>
      </c>
      <c r="FY66" s="12">
        <f t="shared" si="131"/>
        <v>0</v>
      </c>
      <c r="FZ66" s="12">
        <f t="shared" si="131"/>
        <v>0</v>
      </c>
      <c r="GA66" s="12">
        <f t="shared" si="131"/>
        <v>0</v>
      </c>
      <c r="GB66" s="12">
        <f t="shared" si="131"/>
        <v>0</v>
      </c>
      <c r="GC66" s="12">
        <f t="shared" si="131"/>
        <v>0</v>
      </c>
      <c r="GD66" s="12">
        <f t="shared" si="131"/>
        <v>0</v>
      </c>
      <c r="GE66" s="12">
        <f t="shared" si="131"/>
        <v>0</v>
      </c>
      <c r="GF66" s="12">
        <f t="shared" si="131"/>
        <v>0</v>
      </c>
      <c r="GG66" s="12">
        <f t="shared" si="131"/>
        <v>0</v>
      </c>
      <c r="GH66" s="12">
        <f t="shared" si="131"/>
        <v>0</v>
      </c>
      <c r="GI66" s="12">
        <f t="shared" si="131"/>
        <v>0</v>
      </c>
      <c r="GJ66" s="12">
        <f t="shared" si="131"/>
        <v>0</v>
      </c>
    </row>
    <row r="67" spans="1:192" x14ac:dyDescent="0.25">
      <c r="E67" s="197" t="str">
        <f xml:space="preserve"> 'FS Qtr'!E$20</f>
        <v>Profit before tax</v>
      </c>
      <c r="F67" s="197">
        <f xml:space="preserve"> 'FS Qtr'!F$20</f>
        <v>0</v>
      </c>
      <c r="G67" s="197" t="str">
        <f xml:space="preserve"> 'FS Qtr'!G$20</f>
        <v>$ 000s</v>
      </c>
      <c r="H67" s="197">
        <f xml:space="preserve"> 'FS Qtr'!H$20</f>
        <v>41243.833600437545</v>
      </c>
      <c r="I67" s="197">
        <f xml:space="preserve"> 'FS Qtr'!I$20</f>
        <v>0</v>
      </c>
      <c r="J67" s="197">
        <f xml:space="preserve"> 'FS Qtr'!J$20</f>
        <v>0</v>
      </c>
      <c r="K67" s="197">
        <f xml:space="preserve"> 'FS Qtr'!K$20</f>
        <v>0</v>
      </c>
      <c r="L67" s="197">
        <f xml:space="preserve"> 'FS Qtr'!L$20</f>
        <v>0</v>
      </c>
      <c r="M67" s="197">
        <f xml:space="preserve"> 'FS Qtr'!M$20</f>
        <v>0</v>
      </c>
      <c r="N67" s="197">
        <f xml:space="preserve"> 'FS Qtr'!N$20</f>
        <v>0</v>
      </c>
      <c r="O67" s="197">
        <f xml:space="preserve"> 'FS Qtr'!O$20</f>
        <v>0</v>
      </c>
      <c r="P67" s="197">
        <f xml:space="preserve"> 'FS Qtr'!P$20</f>
        <v>0</v>
      </c>
      <c r="Q67" s="197">
        <f xml:space="preserve"> 'FS Qtr'!Q$20</f>
        <v>0</v>
      </c>
      <c r="R67" s="197">
        <f xml:space="preserve"> 'FS Qtr'!R$20</f>
        <v>0</v>
      </c>
      <c r="S67" s="197">
        <f xml:space="preserve"> 'FS Qtr'!S$20</f>
        <v>-943.29541510005743</v>
      </c>
      <c r="T67" s="197">
        <f xml:space="preserve"> 'FS Qtr'!T$20</f>
        <v>-394.67395086210149</v>
      </c>
      <c r="U67" s="197">
        <f xml:space="preserve"> 'FS Qtr'!U$20</f>
        <v>-283.10293398832869</v>
      </c>
      <c r="V67" s="197">
        <f xml:space="preserve"> 'FS Qtr'!V$20</f>
        <v>-817.02476673303158</v>
      </c>
      <c r="W67" s="197">
        <f xml:space="preserve"> 'FS Qtr'!W$20</f>
        <v>-928.30779048266322</v>
      </c>
      <c r="X67" s="197">
        <f xml:space="preserve"> 'FS Qtr'!X$20</f>
        <v>-371.42697350142726</v>
      </c>
      <c r="Y67" s="197">
        <f xml:space="preserve"> 'FS Qtr'!Y$20</f>
        <v>-259.8841201259163</v>
      </c>
      <c r="Z67" s="197">
        <f xml:space="preserve"> 'FS Qtr'!Z$20</f>
        <v>-790.65254190254836</v>
      </c>
      <c r="AA67" s="197">
        <f xml:space="preserve"> 'FS Qtr'!AA$20</f>
        <v>-893.87287894203837</v>
      </c>
      <c r="AB67" s="197">
        <f xml:space="preserve"> 'FS Qtr'!AB$20</f>
        <v>-347.7417984942474</v>
      </c>
      <c r="AC67" s="197">
        <f xml:space="preserve"> 'FS Qtr'!AC$20</f>
        <v>-235.36933196675977</v>
      </c>
      <c r="AD67" s="197">
        <f xml:space="preserve"> 'FS Qtr'!AD$20</f>
        <v>-763.02587104068266</v>
      </c>
      <c r="AE67" s="197">
        <f xml:space="preserve"> 'FS Qtr'!AE$20</f>
        <v>-866.84604374825904</v>
      </c>
      <c r="AF67" s="197">
        <f xml:space="preserve"> 'FS Qtr'!AF$20</f>
        <v>-322.35199986550492</v>
      </c>
      <c r="AG67" s="197">
        <f xml:space="preserve"> 'FS Qtr'!AG$20</f>
        <v>-209.35743076801282</v>
      </c>
      <c r="AH67" s="197">
        <f xml:space="preserve"> 'FS Qtr'!AH$20</f>
        <v>-733.89697676912419</v>
      </c>
      <c r="AI67" s="197">
        <f xml:space="preserve"> 'FS Qtr'!AI$20</f>
        <v>-838.35376828433436</v>
      </c>
      <c r="AJ67" s="197">
        <f xml:space="preserve"> 'FS Qtr'!AJ$20</f>
        <v>-295.47601360101703</v>
      </c>
      <c r="AK67" s="197">
        <f xml:space="preserve"> 'FS Qtr'!AK$20</f>
        <v>-181.79049214702172</v>
      </c>
      <c r="AL67" s="197">
        <f xml:space="preserve"> 'FS Qtr'!AL$20</f>
        <v>-703.19106692331843</v>
      </c>
      <c r="AM67" s="197">
        <f xml:space="preserve"> 'FS Qtr'!AM$20</f>
        <v>-814.45670353944411</v>
      </c>
      <c r="AN67" s="197">
        <f xml:space="preserve"> 'FS Qtr'!AN$20</f>
        <v>-266.70303489258254</v>
      </c>
      <c r="AO67" s="197">
        <f xml:space="preserve"> 'FS Qtr'!AO$20</f>
        <v>-152.8235924520402</v>
      </c>
      <c r="AP67" s="197">
        <f xml:space="preserve"> 'FS Qtr'!AP$20</f>
        <v>-671.04533800510148</v>
      </c>
      <c r="AQ67" s="197">
        <f xml:space="preserve"> 'FS Qtr'!AQ$20</f>
        <v>-777.02415267523634</v>
      </c>
      <c r="AR67" s="197">
        <f xml:space="preserve"> 'FS Qtr'!AR$20</f>
        <v>-236.98802911623784</v>
      </c>
      <c r="AS67" s="197">
        <f xml:space="preserve"> 'FS Qtr'!AS$20</f>
        <v>-122.05052878854099</v>
      </c>
      <c r="AT67" s="197">
        <f xml:space="preserve"> 'FS Qtr'!AT$20</f>
        <v>-637.12527471579847</v>
      </c>
      <c r="AU67" s="197">
        <f xml:space="preserve"> 'FS Qtr'!AU$20</f>
        <v>-743.89843556207666</v>
      </c>
      <c r="AV67" s="197">
        <f xml:space="preserve"> 'FS Qtr'!AV$20</f>
        <v>-205.22406036039752</v>
      </c>
      <c r="AW67" s="197">
        <f xml:space="preserve"> 'FS Qtr'!AW$20</f>
        <v>-89.481192580093193</v>
      </c>
      <c r="AX67" s="197">
        <f xml:space="preserve"> 'FS Qtr'!AX$20</f>
        <v>-601.38240274999885</v>
      </c>
      <c r="AY67" s="197">
        <f xml:space="preserve"> 'FS Qtr'!AY$20</f>
        <v>-709.06225358177426</v>
      </c>
      <c r="AZ67" s="197">
        <f xml:space="preserve"> 'FS Qtr'!AZ$20</f>
        <v>-171.7628260824066</v>
      </c>
      <c r="BA67" s="197">
        <f xml:space="preserve"> 'FS Qtr'!BA$20</f>
        <v>-55.024309372298603</v>
      </c>
      <c r="BB67" s="197">
        <f xml:space="preserve"> 'FS Qtr'!BB$20</f>
        <v>-563.69996477779262</v>
      </c>
      <c r="BC67" s="197">
        <f xml:space="preserve"> 'FS Qtr'!BC$20</f>
        <v>-675.14320448415128</v>
      </c>
      <c r="BD67" s="197">
        <f xml:space="preserve"> 'FS Qtr'!BD$20</f>
        <v>-135.82390623212973</v>
      </c>
      <c r="BE67" s="197">
        <f xml:space="preserve"> 'FS Qtr'!BE$20</f>
        <v>-18.585246342117784</v>
      </c>
      <c r="BF67" s="197">
        <f xml:space="preserve"> 'FS Qtr'!BF$20</f>
        <v>-524.03998118680329</v>
      </c>
      <c r="BG67" s="197">
        <f xml:space="preserve"> 'FS Qtr'!BG$20</f>
        <v>-633.70028324647626</v>
      </c>
      <c r="BH67" s="197">
        <f xml:space="preserve"> 'FS Qtr'!BH$20</f>
        <v>-98.623848044452643</v>
      </c>
      <c r="BI67" s="197">
        <f xml:space="preserve"> 'FS Qtr'!BI$20</f>
        <v>19.947969338508756</v>
      </c>
      <c r="BJ67" s="197">
        <f xml:space="preserve"> 'FS Qtr'!BJ$20</f>
        <v>-482.276546638642</v>
      </c>
      <c r="BK67" s="197">
        <f xml:space="preserve"> 'FS Qtr'!BK$20</f>
        <v>-592.97092596376888</v>
      </c>
      <c r="BL67" s="197">
        <f xml:space="preserve"> 'FS Qtr'!BL$20</f>
        <v>-47.870499079454476</v>
      </c>
      <c r="BM67" s="197">
        <f xml:space="preserve"> 'FS Qtr'!BM$20</f>
        <v>83.956649973868593</v>
      </c>
      <c r="BN67" s="197">
        <f xml:space="preserve"> 'FS Qtr'!BN$20</f>
        <v>-400.05560106399162</v>
      </c>
      <c r="BO67" s="197">
        <f xml:space="preserve"> 'FS Qtr'!BO$20</f>
        <v>-437.02621177158153</v>
      </c>
      <c r="BP67" s="197">
        <f xml:space="preserve"> 'FS Qtr'!BP$20</f>
        <v>98.928770070788801</v>
      </c>
      <c r="BQ67" s="197">
        <f xml:space="preserve"> 'FS Qtr'!BQ$20</f>
        <v>222.37805874992898</v>
      </c>
      <c r="BR67" s="197">
        <f xml:space="preserve"> 'FS Qtr'!BR$20</f>
        <v>-269.97496357184286</v>
      </c>
      <c r="BS67" s="197">
        <f xml:space="preserve"> 'FS Qtr'!BS$20</f>
        <v>-377.6783941088238</v>
      </c>
      <c r="BT67" s="197">
        <f xml:space="preserve"> 'FS Qtr'!BT$20</f>
        <v>156.97952808680611</v>
      </c>
      <c r="BU67" s="197">
        <f xml:space="preserve"> 'FS Qtr'!BU$20</f>
        <v>280.70986948030338</v>
      </c>
      <c r="BV67" s="197">
        <f xml:space="preserve"> 'FS Qtr'!BV$20</f>
        <v>-208.03709250641396</v>
      </c>
      <c r="BW67" s="197">
        <f xml:space="preserve"> 'FS Qtr'!BW$20</f>
        <v>-314.59732300587797</v>
      </c>
      <c r="BX67" s="197">
        <f xml:space="preserve"> 'FS Qtr'!BX$20</f>
        <v>218.35090380006284</v>
      </c>
      <c r="BY67" s="197">
        <f xml:space="preserve"> 'FS Qtr'!BY$20</f>
        <v>342.91404398612679</v>
      </c>
      <c r="BZ67" s="197">
        <f xml:space="preserve"> 'FS Qtr'!BZ$20</f>
        <v>-142.17198904988152</v>
      </c>
      <c r="CA67" s="197">
        <f xml:space="preserve"> 'FS Qtr'!CA$20</f>
        <v>1104.2304510405104</v>
      </c>
      <c r="CB67" s="197">
        <f xml:space="preserve"> 'FS Qtr'!CB$20</f>
        <v>1635.7983592607916</v>
      </c>
      <c r="CC67" s="197">
        <f xml:space="preserve"> 'FS Qtr'!CC$20</f>
        <v>1761.0282348157918</v>
      </c>
      <c r="CD67" s="197">
        <f xml:space="preserve"> 'FS Qtr'!CD$20</f>
        <v>1279.6645610645783</v>
      </c>
      <c r="CE67" s="197">
        <f xml:space="preserve"> 'FS Qtr'!CE$20</f>
        <v>1175.7096022126966</v>
      </c>
      <c r="CF67" s="197">
        <f xml:space="preserve"> 'FS Qtr'!CF$20</f>
        <v>1705.9858918233654</v>
      </c>
      <c r="CG67" s="197">
        <f xml:space="preserve"> 'FS Qtr'!CG$20</f>
        <v>1831.9619957434736</v>
      </c>
      <c r="CH67" s="197">
        <f xml:space="preserve"> 'FS Qtr'!CH$20</f>
        <v>1354.3864221041376</v>
      </c>
      <c r="CI67" s="197">
        <f xml:space="preserve"> 'FS Qtr'!CI$20</f>
        <v>1251.8062924263693</v>
      </c>
      <c r="CJ67" s="197">
        <f xml:space="preserve"> 'FS Qtr'!CJ$20</f>
        <v>1781.1196861586359</v>
      </c>
      <c r="CK67" s="197">
        <f xml:space="preserve"> 'FS Qtr'!CK$20</f>
        <v>1907.6958240177851</v>
      </c>
      <c r="CL67" s="197">
        <f xml:space="preserve"> 'FS Qtr'!CL$20</f>
        <v>1433.9796460208054</v>
      </c>
      <c r="CM67" s="197">
        <f xml:space="preserve"> 'FS Qtr'!CM$20</f>
        <v>1332.7906464668272</v>
      </c>
      <c r="CN67" s="197">
        <f xml:space="preserve"> 'FS Qtr'!CN$20</f>
        <v>1860.4760067741263</v>
      </c>
      <c r="CO67" s="197">
        <f xml:space="preserve"> 'FS Qtr'!CO$20</f>
        <v>1982.0326529233896</v>
      </c>
      <c r="CP67" s="197">
        <f xml:space="preserve"> 'FS Qtr'!CP$20</f>
        <v>1505.5300461253385</v>
      </c>
      <c r="CQ67" s="197">
        <f xml:space="preserve"> 'FS Qtr'!CQ$20</f>
        <v>1378.35248286464</v>
      </c>
      <c r="CR67" s="197">
        <f xml:space="preserve"> 'FS Qtr'!CR$20</f>
        <v>1879.5666166024705</v>
      </c>
      <c r="CS67" s="197">
        <f xml:space="preserve"> 'FS Qtr'!CS$20</f>
        <v>1979.8094426124926</v>
      </c>
      <c r="CT67" s="197">
        <f xml:space="preserve"> 'FS Qtr'!CT$20</f>
        <v>1478.5953079414769</v>
      </c>
      <c r="CU67" s="197">
        <f xml:space="preserve"> 'FS Qtr'!CU$20</f>
        <v>1346.7058904152329</v>
      </c>
      <c r="CV67" s="197">
        <f xml:space="preserve"> 'FS Qtr'!CV$20</f>
        <v>1845.4264214904365</v>
      </c>
      <c r="CW67" s="197">
        <f xml:space="preserve"> 'FS Qtr'!CW$20</f>
        <v>1945.1705269673741</v>
      </c>
      <c r="CX67" s="197">
        <f xml:space="preserve"> 'FS Qtr'!CX$20</f>
        <v>1446.4499949510448</v>
      </c>
      <c r="CY67" s="197">
        <f xml:space="preserve"> 'FS Qtr'!CY$20</f>
        <v>1314.5970148516587</v>
      </c>
      <c r="CZ67" s="197">
        <f xml:space="preserve"> 'FS Qtr'!CZ$20</f>
        <v>1810.8363501557374</v>
      </c>
      <c r="DA67" s="197">
        <f xml:space="preserve"> 'FS Qtr'!DA$20</f>
        <v>1910.0842162921147</v>
      </c>
      <c r="DB67" s="197">
        <f xml:space="preserve"> 'FS Qtr'!DB$20</f>
        <v>1413.8448809595657</v>
      </c>
      <c r="DC67" s="197">
        <f xml:space="preserve"> 'FS Qtr'!DC$20</f>
        <v>1281.9524151519095</v>
      </c>
      <c r="DD67" s="197">
        <f xml:space="preserve"> 'FS Qtr'!DD$20</f>
        <v>1775.7228971338459</v>
      </c>
      <c r="DE67" s="197">
        <f xml:space="preserve"> 'FS Qtr'!DE$20</f>
        <v>1874.476992793341</v>
      </c>
      <c r="DF67" s="197">
        <f xml:space="preserve"> 'FS Qtr'!DF$20</f>
        <v>1380.7065098716146</v>
      </c>
      <c r="DG67" s="197">
        <f xml:space="preserve"> 'FS Qtr'!DG$20</f>
        <v>1248.8775683052781</v>
      </c>
      <c r="DH67" s="197">
        <f xml:space="preserve"> 'FS Qtr'!DH$20</f>
        <v>1740.1914807195851</v>
      </c>
      <c r="DI67" s="197">
        <f xml:space="preserve"> 'FS Qtr'!DI$20</f>
        <v>1838.454262465872</v>
      </c>
      <c r="DJ67" s="197">
        <f xml:space="preserve"> 'FS Qtr'!DJ$20</f>
        <v>1347.1403491052761</v>
      </c>
      <c r="DK67" s="197">
        <f xml:space="preserve"> 'FS Qtr'!DK$20</f>
        <v>1215.2998485914338</v>
      </c>
      <c r="DL67" s="197">
        <f xml:space="preserve"> 'FS Qtr'!DL$20</f>
        <v>1704.1694131837912</v>
      </c>
      <c r="DM67" s="197">
        <f xml:space="preserve"> 'FS Qtr'!DM$20</f>
        <v>1801.943325356516</v>
      </c>
      <c r="DN67" s="197">
        <f xml:space="preserve"> 'FS Qtr'!DN$20</f>
        <v>1313.0737598322494</v>
      </c>
      <c r="DO67" s="197">
        <f xml:space="preserve"> 'FS Qtr'!DO$20</f>
        <v>-8.2978390957820633E-5</v>
      </c>
      <c r="DP67" s="197">
        <f xml:space="preserve"> 'FS Qtr'!DP$20</f>
        <v>-8.2997560865790977E-5</v>
      </c>
      <c r="DQ67" s="197">
        <f xml:space="preserve"> 'FS Qtr'!DQ$20</f>
        <v>-8.3921568898637574E-5</v>
      </c>
      <c r="DR67" s="197">
        <f xml:space="preserve"> 'FS Qtr'!DR$20</f>
        <v>-8.3940949464937281E-5</v>
      </c>
      <c r="DS67" s="197">
        <f xml:space="preserve"> 'FS Qtr'!DS$20</f>
        <v>-8.2127313992885303E-5</v>
      </c>
      <c r="DT67" s="197">
        <f xml:space="preserve"> 'FS Qtr'!DT$20</f>
        <v>-8.3058484408929639E-5</v>
      </c>
      <c r="DU67" s="197">
        <f xml:space="preserve"> 'FS Qtr'!DU$20</f>
        <v>-8.3986082290566727E-5</v>
      </c>
      <c r="DV67" s="197">
        <f xml:space="preserve"> 'FS Qtr'!DV$20</f>
        <v>-8.3996967266159692E-5</v>
      </c>
      <c r="DW67" s="197">
        <f xml:space="preserve"> 'FS Qtr'!DW$20</f>
        <v>-8.21862694677964E-5</v>
      </c>
      <c r="DX67" s="197">
        <f xml:space="preserve"> 'FS Qtr'!DX$20</f>
        <v>-8.3116256734319752E-5</v>
      </c>
      <c r="DY67" s="197">
        <f xml:space="preserve"> 'FS Qtr'!DY$20</f>
        <v>-8.4039179732483724E-5</v>
      </c>
      <c r="DZ67" s="197">
        <f xml:space="preserve"> 'FS Qtr'!DZ$20</f>
        <v>-8.4050330195286285E-5</v>
      </c>
      <c r="EA67" s="197">
        <f xml:space="preserve"> 'FS Qtr'!EA$20</f>
        <v>-8.2240290343485865E-5</v>
      </c>
      <c r="EB67" s="197">
        <f xml:space="preserve"> 'FS Qtr'!EB$20</f>
        <v>-8.3164050203506125E-5</v>
      </c>
      <c r="EC67" s="197">
        <f xml:space="preserve"> 'FS Qtr'!EC$20</f>
        <v>-8.408988778951443E-5</v>
      </c>
      <c r="ED67" s="197">
        <f xml:space="preserve"> 'FS Qtr'!ED$20</f>
        <v>-8.410926835581415E-5</v>
      </c>
      <c r="EE67" s="197">
        <f xml:space="preserve"> 'FS Qtr'!EE$20</f>
        <v>-8.3208955056423005E-5</v>
      </c>
      <c r="EF67" s="197">
        <f xml:space="preserve"> 'FS Qtr'!EF$20</f>
        <v>-8.3222872934812431E-5</v>
      </c>
      <c r="EG67" s="197">
        <f xml:space="preserve"> 'FS Qtr'!EG$20</f>
        <v>-8.4155463130281937E-5</v>
      </c>
      <c r="EH67" s="197">
        <f xml:space="preserve"> 'FS Qtr'!EH$20</f>
        <v>-8.416687908029408E-5</v>
      </c>
      <c r="EI67" s="197">
        <f xml:space="preserve"> 'FS Qtr'!EI$20</f>
        <v>-8.2353266694086414E-5</v>
      </c>
      <c r="EJ67" s="197">
        <f xml:space="preserve"> 'FS Qtr'!EJ$20</f>
        <v>-8.3279857455765394E-5</v>
      </c>
      <c r="EK67" s="197">
        <f xml:space="preserve"> 'FS Qtr'!EK$20</f>
        <v>-8.4213870316390612E-5</v>
      </c>
      <c r="EL67" s="197">
        <f xml:space="preserve"> 'FS Qtr'!EL$20</f>
        <v>-8.4231126985013623E-5</v>
      </c>
      <c r="EM67" s="197">
        <f xml:space="preserve"> 'FS Qtr'!EM$20</f>
        <v>-8.2409884727260952E-5</v>
      </c>
      <c r="EN67" s="197">
        <f xml:space="preserve"> 'FS Qtr'!EN$20</f>
        <v>-8.3335528969323138E-5</v>
      </c>
      <c r="EO67" s="197">
        <f xml:space="preserve"> 'FS Qtr'!EO$20</f>
        <v>-8.4263250937373395E-5</v>
      </c>
      <c r="EP67" s="197">
        <f xml:space="preserve"> 'FS Qtr'!EP$20</f>
        <v>-8.4275463349014324E-5</v>
      </c>
      <c r="EQ67" s="197">
        <f xml:space="preserve"> 'FS Qtr'!EQ$20</f>
        <v>-8.2458711287980273E-5</v>
      </c>
      <c r="ER67" s="197">
        <f xml:space="preserve"> 'FS Qtr'!ER$20</f>
        <v>-8.3389362272527553E-5</v>
      </c>
      <c r="ES67" s="197">
        <f xml:space="preserve"> 'FS Qtr'!ES$20</f>
        <v>-8.432431299557793E-5</v>
      </c>
      <c r="ET67" s="197">
        <f xml:space="preserve"> 'FS Qtr'!ET$20</f>
        <v>-8.4342366125829713E-5</v>
      </c>
      <c r="EU67" s="197">
        <f xml:space="preserve"> 'FS Qtr'!EU$20</f>
        <v>-8.3442407771294858E-5</v>
      </c>
      <c r="EV67" s="197">
        <f xml:space="preserve"> 'FS Qtr'!EV$20</f>
        <v>-8.3451598823061461E-5</v>
      </c>
      <c r="EW67" s="197">
        <f xml:space="preserve"> 'FS Qtr'!EW$20</f>
        <v>-8.4379268847962013E-5</v>
      </c>
      <c r="EX67" s="197">
        <f xml:space="preserve"> 'FS Qtr'!EX$20</f>
        <v>-8.4395994542165874E-5</v>
      </c>
      <c r="EY67" s="197">
        <f xml:space="preserve"> 'FS Qtr'!EY$20</f>
        <v>-8.2577141669299466E-5</v>
      </c>
      <c r="EZ67" s="197">
        <f xml:space="preserve"> 'FS Qtr'!EZ$20</f>
        <v>-8.350832074253541E-5</v>
      </c>
      <c r="FA67" s="197">
        <f xml:space="preserve"> 'FS Qtr'!FA$20</f>
        <v>-8.4438472495699461E-5</v>
      </c>
      <c r="FB67" s="197">
        <f xml:space="preserve"> 'FS Qtr'!FB$20</f>
        <v>-8.4455994651532054E-5</v>
      </c>
      <c r="FC67" s="197">
        <f xml:space="preserve"> 'FS Qtr'!FC$20</f>
        <v>-8.2631681976485933E-5</v>
      </c>
      <c r="FD67" s="197">
        <f xml:space="preserve"> 'FS Qtr'!FD$20</f>
        <v>-8.3566618270883606E-5</v>
      </c>
      <c r="FE67" s="197">
        <f xml:space="preserve"> 'FS Qtr'!FE$20</f>
        <v>-8.4500065528323186E-5</v>
      </c>
      <c r="FF67" s="197">
        <f xml:space="preserve"> 'FS Qtr'!FF$20</f>
        <v>-8.4518118658574943E-5</v>
      </c>
      <c r="FG67" s="197">
        <f xml:space="preserve"> 'FS Qtr'!FG$20</f>
        <v>-8.2695312334870132E-5</v>
      </c>
      <c r="FH67" s="197">
        <f xml:space="preserve"> 'FS Qtr'!FH$20</f>
        <v>-8.3625966205148008E-5</v>
      </c>
      <c r="FI67" s="197">
        <f xml:space="preserve"> 'FS Qtr'!FI$20</f>
        <v>-8.4556348816755179E-5</v>
      </c>
      <c r="FJ67" s="197">
        <f xml:space="preserve"> 'FS Qtr'!FJ$20</f>
        <v>-8.4576260357474049E-5</v>
      </c>
      <c r="FK67" s="197">
        <f xml:space="preserve"> 'FS Qtr'!FK$20</f>
        <v>-8.3668245043274394E-5</v>
      </c>
      <c r="FL67" s="197">
        <f xml:space="preserve"> 'FS Qtr'!FL$20</f>
        <v>-8.3685314139412368E-5</v>
      </c>
      <c r="FM67" s="197">
        <f xml:space="preserve"> 'FS Qtr'!FM$20</f>
        <v>-8.4617676362169295E-5</v>
      </c>
      <c r="FN67" s="197">
        <f xml:space="preserve"> 'FS Qtr'!FN$20</f>
        <v>-8.4636525954049838E-5</v>
      </c>
      <c r="FO67" s="197">
        <f xml:space="preserve"> 'FS Qtr'!FO$20</f>
        <v>-8.2813223284692325E-5</v>
      </c>
      <c r="FP67" s="197">
        <f xml:space="preserve"> 'FS Qtr'!FP$20</f>
        <v>-8.3752802719527195E-5</v>
      </c>
      <c r="FQ67" s="197">
        <f xml:space="preserve"> 'FS Qtr'!FQ$20</f>
        <v>-8.4689092421547657E-5</v>
      </c>
      <c r="FR67" s="197">
        <f xml:space="preserve"> 'FS Qtr'!FR$20</f>
        <v>-8.4703694218074823E-5</v>
      </c>
      <c r="FS67" s="197">
        <f xml:space="preserve"> 'FS Qtr'!FS$20</f>
        <v>-8.2877632790322067E-5</v>
      </c>
      <c r="FT67" s="197">
        <f xml:space="preserve"> 'FS Qtr'!FT$20</f>
        <v>-8.3817402683372501E-5</v>
      </c>
      <c r="FU67" s="197">
        <f xml:space="preserve"> 'FS Qtr'!FU$20</f>
        <v>-8.4752012890219265E-5</v>
      </c>
      <c r="FV67" s="197">
        <f xml:space="preserve"> 'FS Qtr'!FV$20</f>
        <v>-8.4765552737908089E-5</v>
      </c>
      <c r="FW67" s="197">
        <f xml:space="preserve"> 'FS Qtr'!FW$20</f>
        <v>-8.2932952244754049E-5</v>
      </c>
      <c r="FX67" s="197">
        <f xml:space="preserve"> 'FS Qtr'!FX$20</f>
        <v>-8.3870185580660751E-5</v>
      </c>
      <c r="FY67" s="197">
        <f xml:space="preserve"> 'FS Qtr'!FY$20</f>
        <v>-8.480909264028003E-5</v>
      </c>
      <c r="FZ67" s="197">
        <f xml:space="preserve"> 'FS Qtr'!FZ$20</f>
        <v>-8.4819977615873009E-5</v>
      </c>
      <c r="GA67" s="197">
        <f xml:space="preserve"> 'FS Qtr'!GA$20</f>
        <v>-8.3916140839493782E-5</v>
      </c>
      <c r="GB67" s="197">
        <f xml:space="preserve"> 'FS Qtr'!GB$20</f>
        <v>-8.3926119695697536E-5</v>
      </c>
      <c r="GC67" s="197">
        <f xml:space="preserve"> 'FS Qtr'!GC$20</f>
        <v>-8.4868296288017492E-5</v>
      </c>
      <c r="GD67" s="197">
        <f xml:space="preserve"> 'FS Qtr'!GD$20</f>
        <v>-8.488608393105968E-5</v>
      </c>
      <c r="GE67" s="197">
        <f xml:space="preserve"> 'FS Qtr'!GE$20</f>
        <v>-8.3053979783558328E-5</v>
      </c>
      <c r="GF67" s="197">
        <f xml:space="preserve"> 'FS Qtr'!GF$20</f>
        <v>-8.3990719659542856E-5</v>
      </c>
      <c r="GG67" s="197">
        <f xml:space="preserve"> 'FS Qtr'!GG$20</f>
        <v>-8.4924314089239916E-5</v>
      </c>
      <c r="GH67" s="197">
        <f xml:space="preserve"> 'FS Qtr'!GH$20</f>
        <v>-8.4943960142749191E-5</v>
      </c>
      <c r="GI67" s="197">
        <f xml:space="preserve"> 'FS Qtr'!GI$20</f>
        <v>-8.3116571278948512E-5</v>
      </c>
      <c r="GJ67" s="197">
        <f xml:space="preserve"> 'FS Qtr'!GJ$20</f>
        <v>-8.4056632630783381E-5</v>
      </c>
    </row>
    <row r="68" spans="1:192" x14ac:dyDescent="0.25">
      <c r="E68" s="12" t="s">
        <v>212</v>
      </c>
      <c r="F68" s="293">
        <f xml:space="preserve"> SUM(J66:GJ66) / SUM(J67:GJ67)</f>
        <v>0.20234830770413673</v>
      </c>
      <c r="G68" s="12" t="s">
        <v>104</v>
      </c>
      <c r="H68" s="12" t="s">
        <v>579</v>
      </c>
    </row>
    <row r="70" spans="1:192" x14ac:dyDescent="0.25">
      <c r="B70" s="15" t="s">
        <v>205</v>
      </c>
    </row>
    <row r="71" spans="1:192" x14ac:dyDescent="0.25">
      <c r="A71" s="228"/>
      <c r="B71" s="228"/>
      <c r="C71" s="229"/>
      <c r="D71" s="230"/>
      <c r="E71" s="424" t="str">
        <f xml:space="preserve"> InpC!E$181</f>
        <v xml:space="preserve">Tax losses carried forward - initial balance </v>
      </c>
      <c r="F71" s="424">
        <f xml:space="preserve"> InpC!F$181</f>
        <v>0</v>
      </c>
      <c r="G71" s="424" t="str">
        <f xml:space="preserve"> InpC!G$181</f>
        <v>$ 000s</v>
      </c>
      <c r="H71" s="232"/>
      <c r="I71" s="232"/>
      <c r="J71" s="231"/>
      <c r="K71" s="231"/>
      <c r="L71" s="231"/>
      <c r="M71" s="231"/>
      <c r="N71" s="231"/>
      <c r="O71" s="231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  <c r="CK71" s="231"/>
      <c r="CL71" s="231"/>
      <c r="CM71" s="231"/>
      <c r="CN71" s="231"/>
      <c r="CO71" s="231"/>
      <c r="CP71" s="231"/>
      <c r="CQ71" s="231"/>
      <c r="CR71" s="231"/>
      <c r="CS71" s="231"/>
      <c r="CT71" s="231"/>
      <c r="CU71" s="231"/>
      <c r="CV71" s="231"/>
      <c r="CW71" s="231"/>
      <c r="CX71" s="231"/>
      <c r="CY71" s="231"/>
      <c r="CZ71" s="231"/>
      <c r="DA71" s="231"/>
      <c r="DB71" s="231"/>
      <c r="DC71" s="231"/>
      <c r="DD71" s="231"/>
      <c r="DE71" s="231"/>
      <c r="DF71" s="231"/>
      <c r="DG71" s="231"/>
      <c r="DH71" s="231"/>
      <c r="DI71" s="231"/>
      <c r="DJ71" s="231"/>
      <c r="DK71" s="231"/>
      <c r="DL71" s="231"/>
      <c r="DM71" s="231"/>
      <c r="DN71" s="231"/>
      <c r="DO71" s="231"/>
      <c r="DP71" s="231"/>
      <c r="DQ71" s="231"/>
      <c r="DR71" s="231"/>
      <c r="DS71" s="231"/>
      <c r="DT71" s="231"/>
      <c r="DU71" s="231"/>
      <c r="DV71" s="231"/>
      <c r="DW71" s="231"/>
      <c r="DX71" s="231"/>
      <c r="DY71" s="231"/>
      <c r="DZ71" s="231"/>
      <c r="EA71" s="231"/>
      <c r="EB71" s="231"/>
      <c r="EC71" s="231"/>
      <c r="ED71" s="231"/>
      <c r="EE71" s="231"/>
      <c r="EF71" s="231"/>
      <c r="EG71" s="231"/>
      <c r="EH71" s="231"/>
      <c r="EI71" s="231"/>
      <c r="EJ71" s="231"/>
      <c r="EK71" s="231"/>
      <c r="EL71" s="231"/>
      <c r="EM71" s="231"/>
      <c r="EN71" s="231"/>
      <c r="EO71" s="231"/>
      <c r="EP71" s="231"/>
      <c r="EQ71" s="231"/>
      <c r="ER71" s="231"/>
      <c r="ES71" s="231"/>
      <c r="ET71" s="231"/>
      <c r="EU71" s="231"/>
      <c r="EV71" s="231"/>
      <c r="EW71" s="231"/>
      <c r="EX71" s="231"/>
      <c r="EY71" s="231"/>
      <c r="EZ71" s="231"/>
      <c r="FA71" s="231"/>
      <c r="FB71" s="231"/>
      <c r="FC71" s="231"/>
      <c r="FD71" s="231"/>
      <c r="FE71" s="231"/>
      <c r="FF71" s="231"/>
      <c r="FG71" s="231"/>
      <c r="FH71" s="231"/>
      <c r="FI71" s="231"/>
      <c r="FJ71" s="231"/>
      <c r="FK71" s="231"/>
      <c r="FL71" s="231"/>
      <c r="FM71" s="231"/>
      <c r="FN71" s="231"/>
      <c r="FO71" s="231"/>
      <c r="FP71" s="231"/>
      <c r="FQ71" s="231"/>
      <c r="FR71" s="231"/>
      <c r="FS71" s="231"/>
      <c r="FT71" s="231"/>
      <c r="FU71" s="231"/>
      <c r="FV71" s="231"/>
      <c r="FW71" s="231"/>
      <c r="FX71" s="231"/>
      <c r="FY71" s="231"/>
      <c r="FZ71" s="231"/>
      <c r="GA71" s="231"/>
      <c r="GB71" s="231"/>
      <c r="GC71" s="231"/>
      <c r="GD71" s="231"/>
      <c r="GE71" s="231"/>
      <c r="GF71" s="231"/>
      <c r="GG71" s="231"/>
      <c r="GH71" s="231"/>
      <c r="GI71" s="231"/>
      <c r="GJ71" s="231"/>
    </row>
    <row r="72" spans="1:192" x14ac:dyDescent="0.25">
      <c r="E72" s="238" t="str">
        <f xml:space="preserve"> Time!E$83</f>
        <v>End of construction period flag</v>
      </c>
      <c r="F72" s="238">
        <f xml:space="preserve"> Time!F$83</f>
        <v>0</v>
      </c>
      <c r="G72" s="238" t="str">
        <f xml:space="preserve"> Time!G$83</f>
        <v>flag</v>
      </c>
      <c r="H72" s="238">
        <f xml:space="preserve"> Time!H$83</f>
        <v>1</v>
      </c>
      <c r="I72" s="238">
        <f xml:space="preserve"> Time!I$83</f>
        <v>0</v>
      </c>
      <c r="J72" s="238">
        <f xml:space="preserve"> Time!J$83</f>
        <v>0</v>
      </c>
      <c r="K72" s="238">
        <f xml:space="preserve"> Time!K$83</f>
        <v>0</v>
      </c>
      <c r="L72" s="238">
        <f xml:space="preserve"> Time!L$83</f>
        <v>0</v>
      </c>
      <c r="M72" s="238">
        <f xml:space="preserve"> Time!M$83</f>
        <v>0</v>
      </c>
      <c r="N72" s="238">
        <f xml:space="preserve"> Time!N$83</f>
        <v>0</v>
      </c>
      <c r="O72" s="238">
        <f xml:space="preserve"> Time!O$83</f>
        <v>0</v>
      </c>
      <c r="P72" s="238">
        <f xml:space="preserve"> Time!P$83</f>
        <v>0</v>
      </c>
      <c r="Q72" s="238">
        <f xml:space="preserve"> Time!Q$83</f>
        <v>0</v>
      </c>
      <c r="R72" s="238">
        <f xml:space="preserve"> Time!R$83</f>
        <v>1</v>
      </c>
      <c r="S72" s="238">
        <f xml:space="preserve"> Time!S$83</f>
        <v>0</v>
      </c>
      <c r="T72" s="238">
        <f xml:space="preserve"> Time!T$83</f>
        <v>0</v>
      </c>
      <c r="U72" s="238">
        <f xml:space="preserve"> Time!U$83</f>
        <v>0</v>
      </c>
      <c r="V72" s="238">
        <f xml:space="preserve"> Time!V$83</f>
        <v>0</v>
      </c>
      <c r="W72" s="238">
        <f xml:space="preserve"> Time!W$83</f>
        <v>0</v>
      </c>
      <c r="X72" s="238">
        <f xml:space="preserve"> Time!X$83</f>
        <v>0</v>
      </c>
      <c r="Y72" s="238">
        <f xml:space="preserve"> Time!Y$83</f>
        <v>0</v>
      </c>
      <c r="Z72" s="238">
        <f xml:space="preserve"> Time!Z$83</f>
        <v>0</v>
      </c>
      <c r="AA72" s="238">
        <f xml:space="preserve"> Time!AA$83</f>
        <v>0</v>
      </c>
      <c r="AB72" s="238">
        <f xml:space="preserve"> Time!AB$83</f>
        <v>0</v>
      </c>
      <c r="AC72" s="238">
        <f xml:space="preserve"> Time!AC$83</f>
        <v>0</v>
      </c>
      <c r="AD72" s="238">
        <f xml:space="preserve"> Time!AD$83</f>
        <v>0</v>
      </c>
      <c r="AE72" s="238">
        <f xml:space="preserve"> Time!AE$83</f>
        <v>0</v>
      </c>
      <c r="AF72" s="238">
        <f xml:space="preserve"> Time!AF$83</f>
        <v>0</v>
      </c>
      <c r="AG72" s="238">
        <f xml:space="preserve"> Time!AG$83</f>
        <v>0</v>
      </c>
      <c r="AH72" s="238">
        <f xml:space="preserve"> Time!AH$83</f>
        <v>0</v>
      </c>
      <c r="AI72" s="238">
        <f xml:space="preserve"> Time!AI$83</f>
        <v>0</v>
      </c>
      <c r="AJ72" s="238">
        <f xml:space="preserve"> Time!AJ$83</f>
        <v>0</v>
      </c>
      <c r="AK72" s="238">
        <f xml:space="preserve"> Time!AK$83</f>
        <v>0</v>
      </c>
      <c r="AL72" s="238">
        <f xml:space="preserve"> Time!AL$83</f>
        <v>0</v>
      </c>
      <c r="AM72" s="238">
        <f xml:space="preserve"> Time!AM$83</f>
        <v>0</v>
      </c>
      <c r="AN72" s="238">
        <f xml:space="preserve"> Time!AN$83</f>
        <v>0</v>
      </c>
      <c r="AO72" s="238">
        <f xml:space="preserve"> Time!AO$83</f>
        <v>0</v>
      </c>
      <c r="AP72" s="238">
        <f xml:space="preserve"> Time!AP$83</f>
        <v>0</v>
      </c>
      <c r="AQ72" s="238">
        <f xml:space="preserve"> Time!AQ$83</f>
        <v>0</v>
      </c>
      <c r="AR72" s="238">
        <f xml:space="preserve"> Time!AR$83</f>
        <v>0</v>
      </c>
      <c r="AS72" s="238">
        <f xml:space="preserve"> Time!AS$83</f>
        <v>0</v>
      </c>
      <c r="AT72" s="238">
        <f xml:space="preserve"> Time!AT$83</f>
        <v>0</v>
      </c>
      <c r="AU72" s="238">
        <f xml:space="preserve"> Time!AU$83</f>
        <v>0</v>
      </c>
      <c r="AV72" s="238">
        <f xml:space="preserve"> Time!AV$83</f>
        <v>0</v>
      </c>
      <c r="AW72" s="238">
        <f xml:space="preserve"> Time!AW$83</f>
        <v>0</v>
      </c>
      <c r="AX72" s="238">
        <f xml:space="preserve"> Time!AX$83</f>
        <v>0</v>
      </c>
      <c r="AY72" s="238">
        <f xml:space="preserve"> Time!AY$83</f>
        <v>0</v>
      </c>
      <c r="AZ72" s="238">
        <f xml:space="preserve"> Time!AZ$83</f>
        <v>0</v>
      </c>
      <c r="BA72" s="238">
        <f xml:space="preserve"> Time!BA$83</f>
        <v>0</v>
      </c>
      <c r="BB72" s="238">
        <f xml:space="preserve"> Time!BB$83</f>
        <v>0</v>
      </c>
      <c r="BC72" s="238">
        <f xml:space="preserve"> Time!BC$83</f>
        <v>0</v>
      </c>
      <c r="BD72" s="238">
        <f xml:space="preserve"> Time!BD$83</f>
        <v>0</v>
      </c>
      <c r="BE72" s="238">
        <f xml:space="preserve"> Time!BE$83</f>
        <v>0</v>
      </c>
      <c r="BF72" s="238">
        <f xml:space="preserve"> Time!BF$83</f>
        <v>0</v>
      </c>
      <c r="BG72" s="238">
        <f xml:space="preserve"> Time!BG$83</f>
        <v>0</v>
      </c>
      <c r="BH72" s="238">
        <f xml:space="preserve"> Time!BH$83</f>
        <v>0</v>
      </c>
      <c r="BI72" s="238">
        <f xml:space="preserve"> Time!BI$83</f>
        <v>0</v>
      </c>
      <c r="BJ72" s="238">
        <f xml:space="preserve"> Time!BJ$83</f>
        <v>0</v>
      </c>
      <c r="BK72" s="238">
        <f xml:space="preserve"> Time!BK$83</f>
        <v>0</v>
      </c>
      <c r="BL72" s="238">
        <f xml:space="preserve"> Time!BL$83</f>
        <v>0</v>
      </c>
      <c r="BM72" s="238">
        <f xml:space="preserve"> Time!BM$83</f>
        <v>0</v>
      </c>
      <c r="BN72" s="238">
        <f xml:space="preserve"> Time!BN$83</f>
        <v>0</v>
      </c>
      <c r="BO72" s="238">
        <f xml:space="preserve"> Time!BO$83</f>
        <v>0</v>
      </c>
      <c r="BP72" s="238">
        <f xml:space="preserve"> Time!BP$83</f>
        <v>0</v>
      </c>
      <c r="BQ72" s="238">
        <f xml:space="preserve"> Time!BQ$83</f>
        <v>0</v>
      </c>
      <c r="BR72" s="238">
        <f xml:space="preserve"> Time!BR$83</f>
        <v>0</v>
      </c>
      <c r="BS72" s="238">
        <f xml:space="preserve"> Time!BS$83</f>
        <v>0</v>
      </c>
      <c r="BT72" s="238">
        <f xml:space="preserve"> Time!BT$83</f>
        <v>0</v>
      </c>
      <c r="BU72" s="238">
        <f xml:space="preserve"> Time!BU$83</f>
        <v>0</v>
      </c>
      <c r="BV72" s="238">
        <f xml:space="preserve"> Time!BV$83</f>
        <v>0</v>
      </c>
      <c r="BW72" s="238">
        <f xml:space="preserve"> Time!BW$83</f>
        <v>0</v>
      </c>
      <c r="BX72" s="238">
        <f xml:space="preserve"> Time!BX$83</f>
        <v>0</v>
      </c>
      <c r="BY72" s="238">
        <f xml:space="preserve"> Time!BY$83</f>
        <v>0</v>
      </c>
      <c r="BZ72" s="238">
        <f xml:space="preserve"> Time!BZ$83</f>
        <v>0</v>
      </c>
      <c r="CA72" s="238">
        <f xml:space="preserve"> Time!CA$83</f>
        <v>0</v>
      </c>
      <c r="CB72" s="238">
        <f xml:space="preserve"> Time!CB$83</f>
        <v>0</v>
      </c>
      <c r="CC72" s="238">
        <f xml:space="preserve"> Time!CC$83</f>
        <v>0</v>
      </c>
      <c r="CD72" s="238">
        <f xml:space="preserve"> Time!CD$83</f>
        <v>0</v>
      </c>
      <c r="CE72" s="238">
        <f xml:space="preserve"> Time!CE$83</f>
        <v>0</v>
      </c>
      <c r="CF72" s="238">
        <f xml:space="preserve"> Time!CF$83</f>
        <v>0</v>
      </c>
      <c r="CG72" s="238">
        <f xml:space="preserve"> Time!CG$83</f>
        <v>0</v>
      </c>
      <c r="CH72" s="238">
        <f xml:space="preserve"> Time!CH$83</f>
        <v>0</v>
      </c>
      <c r="CI72" s="238">
        <f xml:space="preserve"> Time!CI$83</f>
        <v>0</v>
      </c>
      <c r="CJ72" s="238">
        <f xml:space="preserve"> Time!CJ$83</f>
        <v>0</v>
      </c>
      <c r="CK72" s="238">
        <f xml:space="preserve"> Time!CK$83</f>
        <v>0</v>
      </c>
      <c r="CL72" s="238">
        <f xml:space="preserve"> Time!CL$83</f>
        <v>0</v>
      </c>
      <c r="CM72" s="238">
        <f xml:space="preserve"> Time!CM$83</f>
        <v>0</v>
      </c>
      <c r="CN72" s="238">
        <f xml:space="preserve"> Time!CN$83</f>
        <v>0</v>
      </c>
      <c r="CO72" s="238">
        <f xml:space="preserve"> Time!CO$83</f>
        <v>0</v>
      </c>
      <c r="CP72" s="238">
        <f xml:space="preserve"> Time!CP$83</f>
        <v>0</v>
      </c>
      <c r="CQ72" s="238">
        <f xml:space="preserve"> Time!CQ$83</f>
        <v>0</v>
      </c>
      <c r="CR72" s="238">
        <f xml:space="preserve"> Time!CR$83</f>
        <v>0</v>
      </c>
      <c r="CS72" s="238">
        <f xml:space="preserve"> Time!CS$83</f>
        <v>0</v>
      </c>
      <c r="CT72" s="238">
        <f xml:space="preserve"> Time!CT$83</f>
        <v>0</v>
      </c>
      <c r="CU72" s="238">
        <f xml:space="preserve"> Time!CU$83</f>
        <v>0</v>
      </c>
      <c r="CV72" s="238">
        <f xml:space="preserve"> Time!CV$83</f>
        <v>0</v>
      </c>
      <c r="CW72" s="238">
        <f xml:space="preserve"> Time!CW$83</f>
        <v>0</v>
      </c>
      <c r="CX72" s="238">
        <f xml:space="preserve"> Time!CX$83</f>
        <v>0</v>
      </c>
      <c r="CY72" s="238">
        <f xml:space="preserve"> Time!CY$83</f>
        <v>0</v>
      </c>
      <c r="CZ72" s="238">
        <f xml:space="preserve"> Time!CZ$83</f>
        <v>0</v>
      </c>
      <c r="DA72" s="238">
        <f xml:space="preserve"> Time!DA$83</f>
        <v>0</v>
      </c>
      <c r="DB72" s="238">
        <f xml:space="preserve"> Time!DB$83</f>
        <v>0</v>
      </c>
      <c r="DC72" s="238">
        <f xml:space="preserve"> Time!DC$83</f>
        <v>0</v>
      </c>
      <c r="DD72" s="238">
        <f xml:space="preserve"> Time!DD$83</f>
        <v>0</v>
      </c>
      <c r="DE72" s="238">
        <f xml:space="preserve"> Time!DE$83</f>
        <v>0</v>
      </c>
      <c r="DF72" s="238">
        <f xml:space="preserve"> Time!DF$83</f>
        <v>0</v>
      </c>
      <c r="DG72" s="238">
        <f xml:space="preserve"> Time!DG$83</f>
        <v>0</v>
      </c>
      <c r="DH72" s="238">
        <f xml:space="preserve"> Time!DH$83</f>
        <v>0</v>
      </c>
      <c r="DI72" s="238">
        <f xml:space="preserve"> Time!DI$83</f>
        <v>0</v>
      </c>
      <c r="DJ72" s="238">
        <f xml:space="preserve"> Time!DJ$83</f>
        <v>0</v>
      </c>
      <c r="DK72" s="238">
        <f xml:space="preserve"> Time!DK$83</f>
        <v>0</v>
      </c>
      <c r="DL72" s="238">
        <f xml:space="preserve"> Time!DL$83</f>
        <v>0</v>
      </c>
      <c r="DM72" s="238">
        <f xml:space="preserve"> Time!DM$83</f>
        <v>0</v>
      </c>
      <c r="DN72" s="238">
        <f xml:space="preserve"> Time!DN$83</f>
        <v>0</v>
      </c>
      <c r="DO72" s="238">
        <f xml:space="preserve"> Time!DO$83</f>
        <v>0</v>
      </c>
      <c r="DP72" s="238">
        <f xml:space="preserve"> Time!DP$83</f>
        <v>0</v>
      </c>
      <c r="DQ72" s="238">
        <f xml:space="preserve"> Time!DQ$83</f>
        <v>0</v>
      </c>
      <c r="DR72" s="238">
        <f xml:space="preserve"> Time!DR$83</f>
        <v>0</v>
      </c>
      <c r="DS72" s="238">
        <f xml:space="preserve"> Time!DS$83</f>
        <v>0</v>
      </c>
      <c r="DT72" s="238">
        <f xml:space="preserve"> Time!DT$83</f>
        <v>0</v>
      </c>
      <c r="DU72" s="238">
        <f xml:space="preserve"> Time!DU$83</f>
        <v>0</v>
      </c>
      <c r="DV72" s="238">
        <f xml:space="preserve"> Time!DV$83</f>
        <v>0</v>
      </c>
      <c r="DW72" s="238">
        <f xml:space="preserve"> Time!DW$83</f>
        <v>0</v>
      </c>
      <c r="DX72" s="238">
        <f xml:space="preserve"> Time!DX$83</f>
        <v>0</v>
      </c>
      <c r="DY72" s="238">
        <f xml:space="preserve"> Time!DY$83</f>
        <v>0</v>
      </c>
      <c r="DZ72" s="238">
        <f xml:space="preserve"> Time!DZ$83</f>
        <v>0</v>
      </c>
      <c r="EA72" s="238">
        <f xml:space="preserve"> Time!EA$83</f>
        <v>0</v>
      </c>
      <c r="EB72" s="238">
        <f xml:space="preserve"> Time!EB$83</f>
        <v>0</v>
      </c>
      <c r="EC72" s="238">
        <f xml:space="preserve"> Time!EC$83</f>
        <v>0</v>
      </c>
      <c r="ED72" s="238">
        <f xml:space="preserve"> Time!ED$83</f>
        <v>0</v>
      </c>
      <c r="EE72" s="238">
        <f xml:space="preserve"> Time!EE$83</f>
        <v>0</v>
      </c>
      <c r="EF72" s="238">
        <f xml:space="preserve"> Time!EF$83</f>
        <v>0</v>
      </c>
      <c r="EG72" s="238">
        <f xml:space="preserve"> Time!EG$83</f>
        <v>0</v>
      </c>
      <c r="EH72" s="238">
        <f xml:space="preserve"> Time!EH$83</f>
        <v>0</v>
      </c>
      <c r="EI72" s="238">
        <f xml:space="preserve"> Time!EI$83</f>
        <v>0</v>
      </c>
      <c r="EJ72" s="238">
        <f xml:space="preserve"> Time!EJ$83</f>
        <v>0</v>
      </c>
      <c r="EK72" s="238">
        <f xml:space="preserve"> Time!EK$83</f>
        <v>0</v>
      </c>
      <c r="EL72" s="238">
        <f xml:space="preserve"> Time!EL$83</f>
        <v>0</v>
      </c>
      <c r="EM72" s="238">
        <f xml:space="preserve"> Time!EM$83</f>
        <v>0</v>
      </c>
      <c r="EN72" s="238">
        <f xml:space="preserve"> Time!EN$83</f>
        <v>0</v>
      </c>
      <c r="EO72" s="238">
        <f xml:space="preserve"> Time!EO$83</f>
        <v>0</v>
      </c>
      <c r="EP72" s="238">
        <f xml:space="preserve"> Time!EP$83</f>
        <v>0</v>
      </c>
      <c r="EQ72" s="238">
        <f xml:space="preserve"> Time!EQ$83</f>
        <v>0</v>
      </c>
      <c r="ER72" s="238">
        <f xml:space="preserve"> Time!ER$83</f>
        <v>0</v>
      </c>
      <c r="ES72" s="238">
        <f xml:space="preserve"> Time!ES$83</f>
        <v>0</v>
      </c>
      <c r="ET72" s="238">
        <f xml:space="preserve"> Time!ET$83</f>
        <v>0</v>
      </c>
      <c r="EU72" s="238">
        <f xml:space="preserve"> Time!EU$83</f>
        <v>0</v>
      </c>
      <c r="EV72" s="238">
        <f xml:space="preserve"> Time!EV$83</f>
        <v>0</v>
      </c>
      <c r="EW72" s="238">
        <f xml:space="preserve"> Time!EW$83</f>
        <v>0</v>
      </c>
      <c r="EX72" s="238">
        <f xml:space="preserve"> Time!EX$83</f>
        <v>0</v>
      </c>
      <c r="EY72" s="238">
        <f xml:space="preserve"> Time!EY$83</f>
        <v>0</v>
      </c>
      <c r="EZ72" s="238">
        <f xml:space="preserve"> Time!EZ$83</f>
        <v>0</v>
      </c>
      <c r="FA72" s="238">
        <f xml:space="preserve"> Time!FA$83</f>
        <v>0</v>
      </c>
      <c r="FB72" s="238">
        <f xml:space="preserve"> Time!FB$83</f>
        <v>0</v>
      </c>
      <c r="FC72" s="238">
        <f xml:space="preserve"> Time!FC$83</f>
        <v>0</v>
      </c>
      <c r="FD72" s="238">
        <f xml:space="preserve"> Time!FD$83</f>
        <v>0</v>
      </c>
      <c r="FE72" s="238">
        <f xml:space="preserve"> Time!FE$83</f>
        <v>0</v>
      </c>
      <c r="FF72" s="238">
        <f xml:space="preserve"> Time!FF$83</f>
        <v>0</v>
      </c>
      <c r="FG72" s="238">
        <f xml:space="preserve"> Time!FG$83</f>
        <v>0</v>
      </c>
      <c r="FH72" s="238">
        <f xml:space="preserve"> Time!FH$83</f>
        <v>0</v>
      </c>
      <c r="FI72" s="238">
        <f xml:space="preserve"> Time!FI$83</f>
        <v>0</v>
      </c>
      <c r="FJ72" s="238">
        <f xml:space="preserve"> Time!FJ$83</f>
        <v>0</v>
      </c>
      <c r="FK72" s="238">
        <f xml:space="preserve"> Time!FK$83</f>
        <v>0</v>
      </c>
      <c r="FL72" s="238">
        <f xml:space="preserve"> Time!FL$83</f>
        <v>0</v>
      </c>
      <c r="FM72" s="238">
        <f xml:space="preserve"> Time!FM$83</f>
        <v>0</v>
      </c>
      <c r="FN72" s="238">
        <f xml:space="preserve"> Time!FN$83</f>
        <v>0</v>
      </c>
      <c r="FO72" s="238">
        <f xml:space="preserve"> Time!FO$83</f>
        <v>0</v>
      </c>
      <c r="FP72" s="238">
        <f xml:space="preserve"> Time!FP$83</f>
        <v>0</v>
      </c>
      <c r="FQ72" s="238">
        <f xml:space="preserve"> Time!FQ$83</f>
        <v>0</v>
      </c>
      <c r="FR72" s="238">
        <f xml:space="preserve"> Time!FR$83</f>
        <v>0</v>
      </c>
      <c r="FS72" s="238">
        <f xml:space="preserve"> Time!FS$83</f>
        <v>0</v>
      </c>
      <c r="FT72" s="238">
        <f xml:space="preserve"> Time!FT$83</f>
        <v>0</v>
      </c>
      <c r="FU72" s="238">
        <f xml:space="preserve"> Time!FU$83</f>
        <v>0</v>
      </c>
      <c r="FV72" s="238">
        <f xml:space="preserve"> Time!FV$83</f>
        <v>0</v>
      </c>
      <c r="FW72" s="238">
        <f xml:space="preserve"> Time!FW$83</f>
        <v>0</v>
      </c>
      <c r="FX72" s="238">
        <f xml:space="preserve"> Time!FX$83</f>
        <v>0</v>
      </c>
      <c r="FY72" s="238">
        <f xml:space="preserve"> Time!FY$83</f>
        <v>0</v>
      </c>
      <c r="FZ72" s="238">
        <f xml:space="preserve"> Time!FZ$83</f>
        <v>0</v>
      </c>
      <c r="GA72" s="238">
        <f xml:space="preserve"> Time!GA$83</f>
        <v>0</v>
      </c>
      <c r="GB72" s="238">
        <f xml:space="preserve"> Time!GB$83</f>
        <v>0</v>
      </c>
      <c r="GC72" s="238">
        <f xml:space="preserve"> Time!GC$83</f>
        <v>0</v>
      </c>
      <c r="GD72" s="238">
        <f xml:space="preserve"> Time!GD$83</f>
        <v>0</v>
      </c>
      <c r="GE72" s="238">
        <f xml:space="preserve"> Time!GE$83</f>
        <v>0</v>
      </c>
      <c r="GF72" s="238">
        <f xml:space="preserve"> Time!GF$83</f>
        <v>0</v>
      </c>
      <c r="GG72" s="238">
        <f xml:space="preserve"> Time!GG$83</f>
        <v>0</v>
      </c>
      <c r="GH72" s="238">
        <f xml:space="preserve"> Time!GH$83</f>
        <v>0</v>
      </c>
      <c r="GI72" s="238">
        <f xml:space="preserve"> Time!GI$83</f>
        <v>0</v>
      </c>
      <c r="GJ72" s="238">
        <f xml:space="preserve"> Time!GJ$83</f>
        <v>0</v>
      </c>
    </row>
    <row r="73" spans="1:192" x14ac:dyDescent="0.25">
      <c r="E73" s="226"/>
      <c r="F73" s="226"/>
      <c r="G73" s="226"/>
      <c r="H73" s="226"/>
      <c r="I73" s="39"/>
      <c r="J73" s="226"/>
      <c r="K73" s="226"/>
      <c r="L73" s="226"/>
      <c r="M73" s="226"/>
      <c r="N73" s="226"/>
      <c r="O73" s="226"/>
      <c r="P73" s="226"/>
      <c r="Q73" s="226"/>
      <c r="R73" s="226"/>
      <c r="S73" s="226"/>
      <c r="T73" s="226"/>
      <c r="U73" s="226"/>
      <c r="V73" s="226"/>
      <c r="W73" s="226"/>
      <c r="X73" s="226"/>
      <c r="Y73" s="226"/>
      <c r="Z73" s="226"/>
      <c r="AA73" s="226"/>
      <c r="AB73" s="226"/>
      <c r="AC73" s="226"/>
      <c r="AD73" s="226"/>
      <c r="AE73" s="226"/>
      <c r="AF73" s="226"/>
      <c r="AG73" s="226"/>
      <c r="AH73" s="226"/>
      <c r="AI73" s="226"/>
      <c r="AJ73" s="226"/>
      <c r="AK73" s="226"/>
      <c r="AL73" s="226"/>
      <c r="AM73" s="226"/>
      <c r="AN73" s="226"/>
      <c r="AO73" s="226"/>
      <c r="AP73" s="226"/>
      <c r="AQ73" s="226"/>
      <c r="AR73" s="226"/>
      <c r="AS73" s="226"/>
      <c r="AT73" s="226"/>
      <c r="AU73" s="226"/>
      <c r="AV73" s="226"/>
      <c r="AW73" s="226"/>
      <c r="AX73" s="226"/>
      <c r="AY73" s="226"/>
      <c r="AZ73" s="226"/>
      <c r="BA73" s="226"/>
      <c r="BB73" s="226"/>
      <c r="BC73" s="226"/>
      <c r="BD73" s="226"/>
      <c r="BE73" s="226"/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26"/>
      <c r="CB73" s="226"/>
      <c r="CC73" s="226"/>
      <c r="CD73" s="226"/>
      <c r="CE73" s="226"/>
      <c r="CF73" s="226"/>
      <c r="CG73" s="226"/>
      <c r="CH73" s="226"/>
      <c r="CI73" s="226"/>
      <c r="CJ73" s="226"/>
      <c r="CK73" s="226"/>
      <c r="CL73" s="226"/>
      <c r="CM73" s="226"/>
      <c r="CN73" s="226"/>
      <c r="CO73" s="226"/>
      <c r="CP73" s="226"/>
      <c r="CQ73" s="226"/>
      <c r="CR73" s="226"/>
      <c r="CS73" s="226"/>
      <c r="CT73" s="226"/>
      <c r="CU73" s="226"/>
      <c r="CV73" s="226"/>
      <c r="CW73" s="226"/>
      <c r="CX73" s="226"/>
      <c r="CY73" s="226"/>
      <c r="CZ73" s="226"/>
      <c r="DA73" s="226"/>
      <c r="DB73" s="226"/>
      <c r="DC73" s="226"/>
      <c r="DD73" s="226"/>
      <c r="DE73" s="226"/>
      <c r="DF73" s="226"/>
      <c r="DG73" s="226"/>
      <c r="DH73" s="226"/>
      <c r="DI73" s="226"/>
      <c r="DJ73" s="226"/>
      <c r="DK73" s="226"/>
      <c r="DL73" s="226"/>
      <c r="DM73" s="226"/>
      <c r="DN73" s="226"/>
      <c r="DO73" s="226"/>
      <c r="DP73" s="226"/>
      <c r="DQ73" s="226"/>
      <c r="DR73" s="226"/>
      <c r="DS73" s="226"/>
      <c r="DT73" s="226"/>
      <c r="DU73" s="226"/>
      <c r="DV73" s="226"/>
      <c r="DW73" s="226"/>
      <c r="DX73" s="226"/>
      <c r="DY73" s="226"/>
      <c r="DZ73" s="226"/>
      <c r="EA73" s="226"/>
      <c r="EB73" s="226"/>
      <c r="EC73" s="226"/>
      <c r="ED73" s="226"/>
      <c r="EE73" s="226"/>
      <c r="EF73" s="226"/>
      <c r="EG73" s="226"/>
      <c r="EH73" s="226"/>
      <c r="EI73" s="226"/>
      <c r="EJ73" s="226"/>
      <c r="EK73" s="226"/>
      <c r="EL73" s="226"/>
      <c r="EM73" s="226"/>
      <c r="EN73" s="226"/>
      <c r="EO73" s="226"/>
      <c r="EP73" s="226"/>
      <c r="EQ73" s="226"/>
      <c r="ER73" s="226"/>
      <c r="ES73" s="226"/>
      <c r="ET73" s="226"/>
      <c r="EU73" s="226"/>
      <c r="EV73" s="226"/>
      <c r="EW73" s="226"/>
      <c r="EX73" s="226"/>
      <c r="EY73" s="226"/>
      <c r="EZ73" s="226"/>
      <c r="FA73" s="226"/>
      <c r="FB73" s="226"/>
      <c r="FC73" s="226"/>
      <c r="FD73" s="226"/>
      <c r="FE73" s="226"/>
      <c r="FF73" s="226"/>
      <c r="FG73" s="226"/>
      <c r="FH73" s="226"/>
      <c r="FI73" s="226"/>
      <c r="FJ73" s="226"/>
      <c r="FK73" s="226"/>
      <c r="FL73" s="226"/>
      <c r="FM73" s="226"/>
      <c r="FN73" s="226"/>
      <c r="FO73" s="226"/>
      <c r="FP73" s="226"/>
      <c r="FQ73" s="226"/>
      <c r="FR73" s="226"/>
      <c r="FS73" s="226"/>
      <c r="FT73" s="226"/>
      <c r="FU73" s="226"/>
      <c r="FV73" s="226"/>
      <c r="FW73" s="226"/>
      <c r="FX73" s="226"/>
      <c r="FY73" s="226"/>
      <c r="FZ73" s="226"/>
      <c r="GA73" s="226"/>
      <c r="GB73" s="226"/>
      <c r="GC73" s="226"/>
      <c r="GD73" s="226"/>
      <c r="GE73" s="226"/>
      <c r="GF73" s="226"/>
      <c r="GG73" s="226"/>
      <c r="GH73" s="226"/>
      <c r="GI73" s="226"/>
      <c r="GJ73" s="226"/>
    </row>
    <row r="74" spans="1:192" x14ac:dyDescent="0.25">
      <c r="E74" s="226" t="s">
        <v>224</v>
      </c>
      <c r="F74" s="226"/>
      <c r="G74" s="226" t="str">
        <f xml:space="preserve"> SMU</f>
        <v>$ 000s</v>
      </c>
      <c r="H74" s="226"/>
      <c r="I74" s="39"/>
      <c r="J74" s="226">
        <f t="shared" ref="J74:BU74" si="132">I77</f>
        <v>0</v>
      </c>
      <c r="K74" s="226">
        <f t="shared" si="132"/>
        <v>0</v>
      </c>
      <c r="L74" s="226">
        <f t="shared" si="132"/>
        <v>0</v>
      </c>
      <c r="M74" s="226">
        <f t="shared" si="132"/>
        <v>0</v>
      </c>
      <c r="N74" s="226">
        <f t="shared" si="132"/>
        <v>0</v>
      </c>
      <c r="O74" s="226">
        <f t="shared" si="132"/>
        <v>0</v>
      </c>
      <c r="P74" s="226">
        <f t="shared" si="132"/>
        <v>0</v>
      </c>
      <c r="Q74" s="226">
        <f t="shared" si="132"/>
        <v>0</v>
      </c>
      <c r="R74" s="226">
        <f t="shared" si="132"/>
        <v>0</v>
      </c>
      <c r="S74" s="226">
        <f t="shared" si="132"/>
        <v>0</v>
      </c>
      <c r="T74" s="226">
        <f t="shared" si="132"/>
        <v>3707.1612310724495</v>
      </c>
      <c r="U74" s="226">
        <f t="shared" si="132"/>
        <v>6656.8977496430371</v>
      </c>
      <c r="V74" s="226">
        <f t="shared" si="132"/>
        <v>9296.700165489141</v>
      </c>
      <c r="W74" s="226">
        <f t="shared" si="132"/>
        <v>12281.979482521774</v>
      </c>
      <c r="X74" s="226">
        <f t="shared" si="132"/>
        <v>15199.519138323772</v>
      </c>
      <c r="Y74" s="226">
        <f t="shared" si="132"/>
        <v>17390.10642641328</v>
      </c>
      <c r="Z74" s="226">
        <f t="shared" si="132"/>
        <v>19307.582887932589</v>
      </c>
      <c r="AA74" s="226">
        <f t="shared" si="132"/>
        <v>21602.338196693574</v>
      </c>
      <c r="AB74" s="226">
        <f t="shared" si="132"/>
        <v>23854.49874668584</v>
      </c>
      <c r="AC74" s="226">
        <f t="shared" si="132"/>
        <v>25422.003875212518</v>
      </c>
      <c r="AD74" s="226">
        <f t="shared" si="132"/>
        <v>26745.538413244802</v>
      </c>
      <c r="AE74" s="226">
        <f t="shared" si="132"/>
        <v>28471.711272582445</v>
      </c>
      <c r="AF74" s="226">
        <f t="shared" si="132"/>
        <v>30182.936997747529</v>
      </c>
      <c r="AG74" s="226">
        <f t="shared" si="132"/>
        <v>31236.839737493734</v>
      </c>
      <c r="AH74" s="226">
        <f t="shared" si="132"/>
        <v>32070.560413683124</v>
      </c>
      <c r="AI74" s="226">
        <f t="shared" si="132"/>
        <v>33326.992516137274</v>
      </c>
      <c r="AJ74" s="226">
        <f t="shared" si="132"/>
        <v>34591.144696357092</v>
      </c>
      <c r="AK74" s="226">
        <f t="shared" si="132"/>
        <v>35220.519243831535</v>
      </c>
      <c r="AL74" s="226">
        <f t="shared" si="132"/>
        <v>35648.903385693025</v>
      </c>
      <c r="AM74" s="226">
        <f t="shared" si="132"/>
        <v>36515.748462379801</v>
      </c>
      <c r="AN74" s="226">
        <f t="shared" si="132"/>
        <v>37415.066517729247</v>
      </c>
      <c r="AO74" s="226">
        <f t="shared" si="132"/>
        <v>37691.777879376044</v>
      </c>
      <c r="AP74" s="226">
        <f t="shared" si="132"/>
        <v>37783.4994247793</v>
      </c>
      <c r="AQ74" s="226">
        <f t="shared" si="132"/>
        <v>38325.887860622766</v>
      </c>
      <c r="AR74" s="226">
        <f t="shared" si="132"/>
        <v>38910.077998779168</v>
      </c>
      <c r="AS74" s="226">
        <f t="shared" si="132"/>
        <v>38893.263756637229</v>
      </c>
      <c r="AT74" s="226">
        <f t="shared" si="132"/>
        <v>38703.592170265212</v>
      </c>
      <c r="AU74" s="226">
        <f t="shared" si="132"/>
        <v>38973.971478113192</v>
      </c>
      <c r="AV74" s="226">
        <f t="shared" si="132"/>
        <v>39298.851287685553</v>
      </c>
      <c r="AW74" s="226">
        <f t="shared" si="132"/>
        <v>39035.397695890439</v>
      </c>
      <c r="AX74" s="226">
        <f t="shared" si="132"/>
        <v>38609.02516145751</v>
      </c>
      <c r="AY74" s="226">
        <f t="shared" si="132"/>
        <v>38649.736566079853</v>
      </c>
      <c r="AZ74" s="226">
        <f t="shared" si="132"/>
        <v>38755.551413975067</v>
      </c>
      <c r="BA74" s="226">
        <f t="shared" si="132"/>
        <v>38283.619247189956</v>
      </c>
      <c r="BB74" s="226">
        <f t="shared" si="132"/>
        <v>37656.523355872821</v>
      </c>
      <c r="BC74" s="226">
        <f t="shared" si="132"/>
        <v>37501.599172530368</v>
      </c>
      <c r="BD74" s="226">
        <f t="shared" si="132"/>
        <v>37423.439478835004</v>
      </c>
      <c r="BE74" s="226">
        <f t="shared" si="132"/>
        <v>36773.015674331305</v>
      </c>
      <c r="BF74" s="226">
        <f t="shared" si="132"/>
        <v>35974.0556380091</v>
      </c>
      <c r="BG74" s="226">
        <f t="shared" si="132"/>
        <v>35650.817643199509</v>
      </c>
      <c r="BH74" s="226">
        <f t="shared" si="132"/>
        <v>35408.993891784128</v>
      </c>
      <c r="BI74" s="226">
        <f t="shared" si="132"/>
        <v>34605.259949434527</v>
      </c>
      <c r="BJ74" s="226">
        <f t="shared" si="132"/>
        <v>33657.462121756384</v>
      </c>
      <c r="BK74" s="226">
        <f t="shared" si="132"/>
        <v>33187.671345507086</v>
      </c>
      <c r="BL74" s="226">
        <f t="shared" si="132"/>
        <v>32805.568357262026</v>
      </c>
      <c r="BM74" s="226">
        <f t="shared" si="132"/>
        <v>31856.508680377803</v>
      </c>
      <c r="BN74" s="226">
        <f t="shared" si="132"/>
        <v>30754.858405773157</v>
      </c>
      <c r="BO74" s="226">
        <f t="shared" si="132"/>
        <v>30117.495105972623</v>
      </c>
      <c r="BP74" s="226">
        <f t="shared" si="132"/>
        <v>29558.895887096678</v>
      </c>
      <c r="BQ74" s="226">
        <f t="shared" si="132"/>
        <v>28446.539624577406</v>
      </c>
      <c r="BR74" s="226">
        <f t="shared" si="132"/>
        <v>27193.822114668084</v>
      </c>
      <c r="BS74" s="226">
        <f t="shared" si="132"/>
        <v>26417.391266305171</v>
      </c>
      <c r="BT74" s="226">
        <f t="shared" si="132"/>
        <v>25733.400805742644</v>
      </c>
      <c r="BU74" s="226">
        <f t="shared" si="132"/>
        <v>24500.252532384719</v>
      </c>
      <c r="BV74" s="226">
        <f t="shared" ref="BV74:EG74" si="133">BU77</f>
        <v>23129.599021563521</v>
      </c>
      <c r="BW74" s="226">
        <f t="shared" si="133"/>
        <v>22234.60632146275</v>
      </c>
      <c r="BX74" s="226">
        <f t="shared" si="133"/>
        <v>21433.742008158471</v>
      </c>
      <c r="BY74" s="226">
        <f t="shared" si="133"/>
        <v>20088.119216530424</v>
      </c>
      <c r="BZ74" s="226">
        <f t="shared" si="133"/>
        <v>18606.713545774379</v>
      </c>
      <c r="CA74" s="226">
        <f t="shared" si="133"/>
        <v>17599.735156059505</v>
      </c>
      <c r="CB74" s="226">
        <f t="shared" si="133"/>
        <v>16687.89517852581</v>
      </c>
      <c r="CC74" s="226">
        <f t="shared" si="133"/>
        <v>15234.867769096494</v>
      </c>
      <c r="CD74" s="226">
        <f t="shared" si="133"/>
        <v>13647.471936620605</v>
      </c>
      <c r="CE74" s="226">
        <f t="shared" si="133"/>
        <v>12532.758157778933</v>
      </c>
      <c r="CF74" s="226">
        <f t="shared" si="133"/>
        <v>11513.751798677997</v>
      </c>
      <c r="CG74" s="226">
        <f t="shared" si="133"/>
        <v>9956.6339878108047</v>
      </c>
      <c r="CH74" s="226">
        <f t="shared" si="133"/>
        <v>8266.0966689756951</v>
      </c>
      <c r="CI74" s="226">
        <f t="shared" si="133"/>
        <v>7046.0636899345036</v>
      </c>
      <c r="CJ74" s="226">
        <f t="shared" si="133"/>
        <v>5921.8931684179333</v>
      </c>
      <c r="CK74" s="226">
        <f t="shared" si="133"/>
        <v>4262.0274646236066</v>
      </c>
      <c r="CL74" s="226">
        <f t="shared" si="133"/>
        <v>2469.522923851915</v>
      </c>
      <c r="CM74" s="226">
        <f t="shared" si="133"/>
        <v>1144.9749969148984</v>
      </c>
      <c r="CN74" s="226">
        <f t="shared" si="133"/>
        <v>0</v>
      </c>
      <c r="CO74" s="226">
        <f t="shared" si="133"/>
        <v>0</v>
      </c>
      <c r="CP74" s="226">
        <f t="shared" si="133"/>
        <v>0</v>
      </c>
      <c r="CQ74" s="226">
        <f t="shared" si="133"/>
        <v>0</v>
      </c>
      <c r="CR74" s="226">
        <f t="shared" si="133"/>
        <v>0</v>
      </c>
      <c r="CS74" s="226">
        <f t="shared" si="133"/>
        <v>0</v>
      </c>
      <c r="CT74" s="226">
        <f t="shared" si="133"/>
        <v>0</v>
      </c>
      <c r="CU74" s="226">
        <f t="shared" si="133"/>
        <v>0</v>
      </c>
      <c r="CV74" s="226">
        <f t="shared" si="133"/>
        <v>0</v>
      </c>
      <c r="CW74" s="226">
        <f t="shared" si="133"/>
        <v>0</v>
      </c>
      <c r="CX74" s="226">
        <f t="shared" si="133"/>
        <v>0</v>
      </c>
      <c r="CY74" s="226">
        <f t="shared" si="133"/>
        <v>0</v>
      </c>
      <c r="CZ74" s="226">
        <f t="shared" si="133"/>
        <v>0</v>
      </c>
      <c r="DA74" s="226">
        <f t="shared" si="133"/>
        <v>0</v>
      </c>
      <c r="DB74" s="226">
        <f t="shared" si="133"/>
        <v>0</v>
      </c>
      <c r="DC74" s="226">
        <f t="shared" si="133"/>
        <v>0</v>
      </c>
      <c r="DD74" s="226">
        <f t="shared" si="133"/>
        <v>0</v>
      </c>
      <c r="DE74" s="226">
        <f t="shared" si="133"/>
        <v>0</v>
      </c>
      <c r="DF74" s="226">
        <f t="shared" si="133"/>
        <v>0</v>
      </c>
      <c r="DG74" s="226">
        <f t="shared" si="133"/>
        <v>0</v>
      </c>
      <c r="DH74" s="226">
        <f t="shared" si="133"/>
        <v>0</v>
      </c>
      <c r="DI74" s="226">
        <f t="shared" si="133"/>
        <v>0</v>
      </c>
      <c r="DJ74" s="226">
        <f t="shared" si="133"/>
        <v>0</v>
      </c>
      <c r="DK74" s="226">
        <f t="shared" si="133"/>
        <v>0</v>
      </c>
      <c r="DL74" s="226">
        <f t="shared" si="133"/>
        <v>0</v>
      </c>
      <c r="DM74" s="226">
        <f t="shared" si="133"/>
        <v>0</v>
      </c>
      <c r="DN74" s="226">
        <f t="shared" si="133"/>
        <v>0</v>
      </c>
      <c r="DO74" s="226">
        <f t="shared" si="133"/>
        <v>0</v>
      </c>
      <c r="DP74" s="226">
        <f t="shared" si="133"/>
        <v>8.2978390957820633E-5</v>
      </c>
      <c r="DQ74" s="226">
        <f t="shared" si="133"/>
        <v>1.6597595182361161E-4</v>
      </c>
      <c r="DR74" s="226">
        <f t="shared" si="133"/>
        <v>2.4989752072224918E-4</v>
      </c>
      <c r="DS74" s="226">
        <f t="shared" si="133"/>
        <v>3.3383847018718648E-4</v>
      </c>
      <c r="DT74" s="226">
        <f t="shared" si="133"/>
        <v>4.1596578418007181E-4</v>
      </c>
      <c r="DU74" s="226">
        <f t="shared" si="133"/>
        <v>4.9902426858900145E-4</v>
      </c>
      <c r="DV74" s="226">
        <f t="shared" si="133"/>
        <v>5.8301035087956815E-4</v>
      </c>
      <c r="DW74" s="226">
        <f t="shared" si="133"/>
        <v>6.6700731814572781E-4</v>
      </c>
      <c r="DX74" s="226">
        <f t="shared" si="133"/>
        <v>7.4919358761352424E-4</v>
      </c>
      <c r="DY74" s="226">
        <f t="shared" si="133"/>
        <v>8.3230984434784396E-4</v>
      </c>
      <c r="DZ74" s="226">
        <f t="shared" si="133"/>
        <v>9.1634902408032769E-4</v>
      </c>
      <c r="EA74" s="226">
        <f t="shared" si="133"/>
        <v>1.000399354275614E-3</v>
      </c>
      <c r="EB74" s="226">
        <f t="shared" si="133"/>
        <v>1.0826396446190999E-3</v>
      </c>
      <c r="EC74" s="226">
        <f t="shared" si="133"/>
        <v>1.1658036948226061E-3</v>
      </c>
      <c r="ED74" s="226">
        <f t="shared" si="133"/>
        <v>1.2498935826121206E-3</v>
      </c>
      <c r="EE74" s="226">
        <f t="shared" si="133"/>
        <v>1.3340028509679347E-3</v>
      </c>
      <c r="EF74" s="226">
        <f t="shared" si="133"/>
        <v>1.4172118060243578E-3</v>
      </c>
      <c r="EG74" s="226">
        <f t="shared" si="133"/>
        <v>1.5004346789591703E-3</v>
      </c>
      <c r="EH74" s="226">
        <f t="shared" ref="EH74:GJ74" si="134">EG77</f>
        <v>1.5845901420894523E-3</v>
      </c>
      <c r="EI74" s="226">
        <f t="shared" si="134"/>
        <v>1.6687570211697464E-3</v>
      </c>
      <c r="EJ74" s="226">
        <f t="shared" si="134"/>
        <v>1.7511102878638328E-3</v>
      </c>
      <c r="EK74" s="226">
        <f t="shared" si="134"/>
        <v>1.8343901453195981E-3</v>
      </c>
      <c r="EL74" s="226">
        <f t="shared" si="134"/>
        <v>1.9186040156359888E-3</v>
      </c>
      <c r="EM74" s="226">
        <f t="shared" si="134"/>
        <v>2.0028351426210024E-3</v>
      </c>
      <c r="EN74" s="226">
        <f t="shared" si="134"/>
        <v>2.0852450273482633E-3</v>
      </c>
      <c r="EO74" s="226">
        <f t="shared" si="134"/>
        <v>2.1685805563175864E-3</v>
      </c>
      <c r="EP74" s="226">
        <f t="shared" si="134"/>
        <v>2.25284380725496E-3</v>
      </c>
      <c r="EQ74" s="226">
        <f t="shared" si="134"/>
        <v>2.3371192706039745E-3</v>
      </c>
      <c r="ER74" s="226">
        <f t="shared" si="134"/>
        <v>2.4195779818919549E-3</v>
      </c>
      <c r="ES74" s="226">
        <f t="shared" si="134"/>
        <v>2.5029673441644825E-3</v>
      </c>
      <c r="ET74" s="226">
        <f t="shared" si="134"/>
        <v>2.5872916571600606E-3</v>
      </c>
      <c r="EU74" s="226">
        <f t="shared" si="134"/>
        <v>2.6716340232858901E-3</v>
      </c>
      <c r="EV74" s="226">
        <f t="shared" si="134"/>
        <v>2.7550764310571851E-3</v>
      </c>
      <c r="EW74" s="226">
        <f t="shared" si="134"/>
        <v>2.8385280298802466E-3</v>
      </c>
      <c r="EX74" s="226">
        <f t="shared" si="134"/>
        <v>2.9229072987282086E-3</v>
      </c>
      <c r="EY74" s="226">
        <f t="shared" si="134"/>
        <v>3.0073032932703744E-3</v>
      </c>
      <c r="EZ74" s="226">
        <f t="shared" si="134"/>
        <v>3.0898804349396738E-3</v>
      </c>
      <c r="FA74" s="226">
        <f t="shared" si="134"/>
        <v>3.1733887556822092E-3</v>
      </c>
      <c r="FB74" s="226">
        <f t="shared" si="134"/>
        <v>3.2578272281779085E-3</v>
      </c>
      <c r="FC74" s="226">
        <f t="shared" si="134"/>
        <v>3.3422832228294404E-3</v>
      </c>
      <c r="FD74" s="226">
        <f t="shared" si="134"/>
        <v>3.4249149048059262E-3</v>
      </c>
      <c r="FE74" s="226">
        <f t="shared" si="134"/>
        <v>3.5084815230768097E-3</v>
      </c>
      <c r="FF74" s="226">
        <f t="shared" si="134"/>
        <v>3.5929815886051328E-3</v>
      </c>
      <c r="FG74" s="226">
        <f t="shared" si="134"/>
        <v>3.6774997072637075E-3</v>
      </c>
      <c r="FH74" s="226">
        <f t="shared" si="134"/>
        <v>3.7601950195985776E-3</v>
      </c>
      <c r="FI74" s="226">
        <f t="shared" si="134"/>
        <v>3.8438209858037255E-3</v>
      </c>
      <c r="FJ74" s="226">
        <f t="shared" si="134"/>
        <v>3.9283773346204809E-3</v>
      </c>
      <c r="FK74" s="226">
        <f t="shared" si="134"/>
        <v>4.0129535949779546E-3</v>
      </c>
      <c r="FL74" s="226">
        <f t="shared" si="134"/>
        <v>4.0966218400212287E-3</v>
      </c>
      <c r="FM74" s="226">
        <f t="shared" si="134"/>
        <v>4.1803071541606411E-3</v>
      </c>
      <c r="FN74" s="226">
        <f t="shared" si="134"/>
        <v>4.26492483052281E-3</v>
      </c>
      <c r="FO74" s="226">
        <f t="shared" si="134"/>
        <v>4.3495613564768602E-3</v>
      </c>
      <c r="FP74" s="226">
        <f t="shared" si="134"/>
        <v>4.4323745797615523E-3</v>
      </c>
      <c r="FQ74" s="226">
        <f t="shared" si="134"/>
        <v>4.5161273824810798E-3</v>
      </c>
      <c r="FR74" s="226">
        <f t="shared" si="134"/>
        <v>4.6008164749026274E-3</v>
      </c>
      <c r="FS74" s="226">
        <f t="shared" si="134"/>
        <v>4.6855201691207021E-3</v>
      </c>
      <c r="FT74" s="226">
        <f t="shared" si="134"/>
        <v>4.7683978019110243E-3</v>
      </c>
      <c r="FU74" s="226">
        <f t="shared" si="134"/>
        <v>4.852215204594397E-3</v>
      </c>
      <c r="FV74" s="226">
        <f t="shared" si="134"/>
        <v>4.9369672174846158E-3</v>
      </c>
      <c r="FW74" s="226">
        <f t="shared" si="134"/>
        <v>5.0217327702225239E-3</v>
      </c>
      <c r="FX74" s="226">
        <f t="shared" si="134"/>
        <v>5.1046657224672783E-3</v>
      </c>
      <c r="FY74" s="226">
        <f t="shared" si="134"/>
        <v>5.1885359080479391E-3</v>
      </c>
      <c r="FZ74" s="226">
        <f t="shared" si="134"/>
        <v>5.273345000688219E-3</v>
      </c>
      <c r="GA74" s="226">
        <f t="shared" si="134"/>
        <v>5.3581649783040917E-3</v>
      </c>
      <c r="GB74" s="226">
        <f t="shared" si="134"/>
        <v>5.4420811191435853E-3</v>
      </c>
      <c r="GC74" s="226">
        <f t="shared" si="134"/>
        <v>5.5260072388392829E-3</v>
      </c>
      <c r="GD74" s="226">
        <f t="shared" si="134"/>
        <v>5.6108755351273005E-3</v>
      </c>
      <c r="GE74" s="226">
        <f t="shared" si="134"/>
        <v>5.6957616190583598E-3</v>
      </c>
      <c r="GF74" s="226">
        <f t="shared" si="134"/>
        <v>5.7788155988419184E-3</v>
      </c>
      <c r="GG74" s="226">
        <f t="shared" si="134"/>
        <v>5.8628063185014612E-3</v>
      </c>
      <c r="GH74" s="226">
        <f t="shared" si="134"/>
        <v>5.9477306325907012E-3</v>
      </c>
      <c r="GI74" s="226">
        <f t="shared" si="134"/>
        <v>6.03267459273345E-3</v>
      </c>
      <c r="GJ74" s="226">
        <f t="shared" si="134"/>
        <v>6.1157911640123989E-3</v>
      </c>
    </row>
    <row r="75" spans="1:192" x14ac:dyDescent="0.25">
      <c r="E75" s="39" t="str">
        <f t="shared" ref="E75:AJ75" si="135" xml:space="preserve"> E$51</f>
        <v>Tax losses arising</v>
      </c>
      <c r="F75" s="39">
        <f t="shared" si="135"/>
        <v>0</v>
      </c>
      <c r="G75" s="39" t="str">
        <f t="shared" si="135"/>
        <v>$ 000s</v>
      </c>
      <c r="H75" s="39">
        <f t="shared" si="135"/>
        <v>39651.869568564878</v>
      </c>
      <c r="I75" s="39">
        <f t="shared" si="135"/>
        <v>0</v>
      </c>
      <c r="J75" s="39">
        <f t="shared" si="135"/>
        <v>0</v>
      </c>
      <c r="K75" s="39">
        <f t="shared" si="135"/>
        <v>0</v>
      </c>
      <c r="L75" s="39">
        <f t="shared" si="135"/>
        <v>0</v>
      </c>
      <c r="M75" s="39">
        <f t="shared" si="135"/>
        <v>0</v>
      </c>
      <c r="N75" s="39">
        <f t="shared" si="135"/>
        <v>0</v>
      </c>
      <c r="O75" s="39">
        <f t="shared" si="135"/>
        <v>0</v>
      </c>
      <c r="P75" s="39">
        <f t="shared" si="135"/>
        <v>0</v>
      </c>
      <c r="Q75" s="39">
        <f t="shared" si="135"/>
        <v>0</v>
      </c>
      <c r="R75" s="39">
        <f t="shared" si="135"/>
        <v>0</v>
      </c>
      <c r="S75" s="39">
        <f t="shared" si="135"/>
        <v>3707.1612310724495</v>
      </c>
      <c r="T75" s="39">
        <f t="shared" si="135"/>
        <v>2949.7365185705876</v>
      </c>
      <c r="U75" s="39">
        <f t="shared" si="135"/>
        <v>2639.8024158461044</v>
      </c>
      <c r="V75" s="39">
        <f t="shared" si="135"/>
        <v>2985.2793170326327</v>
      </c>
      <c r="W75" s="39">
        <f t="shared" si="135"/>
        <v>2917.5396558019984</v>
      </c>
      <c r="X75" s="39">
        <f t="shared" si="135"/>
        <v>2190.5872880895095</v>
      </c>
      <c r="Y75" s="39">
        <f t="shared" si="135"/>
        <v>1917.476461519308</v>
      </c>
      <c r="Z75" s="39">
        <f t="shared" si="135"/>
        <v>2294.755308760984</v>
      </c>
      <c r="AA75" s="39">
        <f t="shared" si="135"/>
        <v>2252.1605499922662</v>
      </c>
      <c r="AB75" s="39">
        <f t="shared" si="135"/>
        <v>1567.5051285266782</v>
      </c>
      <c r="AC75" s="39">
        <f t="shared" si="135"/>
        <v>1323.5345380322824</v>
      </c>
      <c r="AD75" s="39">
        <f t="shared" si="135"/>
        <v>1726.1728593376429</v>
      </c>
      <c r="AE75" s="39">
        <f t="shared" si="135"/>
        <v>1711.2257251650851</v>
      </c>
      <c r="AF75" s="39">
        <f t="shared" si="135"/>
        <v>1053.9027397462032</v>
      </c>
      <c r="AG75" s="39">
        <f t="shared" si="135"/>
        <v>833.72067618939013</v>
      </c>
      <c r="AH75" s="39">
        <f t="shared" si="135"/>
        <v>1256.4321024541464</v>
      </c>
      <c r="AI75" s="39">
        <f t="shared" si="135"/>
        <v>1264.1521802198192</v>
      </c>
      <c r="AJ75" s="39">
        <f t="shared" si="135"/>
        <v>629.37454747444144</v>
      </c>
      <c r="AK75" s="39">
        <f t="shared" ref="AK75:BP75" si="136" xml:space="preserve"> AK$51</f>
        <v>428.38414186148862</v>
      </c>
      <c r="AL75" s="39">
        <f t="shared" si="136"/>
        <v>866.84507668677566</v>
      </c>
      <c r="AM75" s="39">
        <f t="shared" si="136"/>
        <v>899.31805534944237</v>
      </c>
      <c r="AN75" s="39">
        <f t="shared" si="136"/>
        <v>276.71136164679456</v>
      </c>
      <c r="AO75" s="39">
        <f t="shared" si="136"/>
        <v>91.721545403255504</v>
      </c>
      <c r="AP75" s="39">
        <f t="shared" si="136"/>
        <v>542.38843584346978</v>
      </c>
      <c r="AQ75" s="39">
        <f t="shared" si="136"/>
        <v>584.19013815639983</v>
      </c>
      <c r="AR75" s="39">
        <f t="shared" si="136"/>
        <v>0</v>
      </c>
      <c r="AS75" s="39">
        <f t="shared" si="136"/>
        <v>0</v>
      </c>
      <c r="AT75" s="39">
        <f t="shared" si="136"/>
        <v>270.37930784798209</v>
      </c>
      <c r="AU75" s="39">
        <f t="shared" si="136"/>
        <v>324.87980957236493</v>
      </c>
      <c r="AV75" s="39">
        <f t="shared" si="136"/>
        <v>0</v>
      </c>
      <c r="AW75" s="39">
        <f t="shared" si="136"/>
        <v>0</v>
      </c>
      <c r="AX75" s="39">
        <f t="shared" si="136"/>
        <v>40.711404622340638</v>
      </c>
      <c r="AY75" s="39">
        <f t="shared" si="136"/>
        <v>105.81484789521278</v>
      </c>
      <c r="AZ75" s="39">
        <f t="shared" si="136"/>
        <v>0</v>
      </c>
      <c r="BA75" s="39">
        <f t="shared" si="136"/>
        <v>0</v>
      </c>
      <c r="BB75" s="39">
        <f t="shared" si="136"/>
        <v>0</v>
      </c>
      <c r="BC75" s="39">
        <f t="shared" si="136"/>
        <v>0</v>
      </c>
      <c r="BD75" s="39">
        <f t="shared" si="136"/>
        <v>0</v>
      </c>
      <c r="BE75" s="39">
        <f t="shared" si="136"/>
        <v>0</v>
      </c>
      <c r="BF75" s="39">
        <f t="shared" si="136"/>
        <v>0</v>
      </c>
      <c r="BG75" s="39">
        <f t="shared" si="136"/>
        <v>0</v>
      </c>
      <c r="BH75" s="39">
        <f t="shared" si="136"/>
        <v>0</v>
      </c>
      <c r="BI75" s="39">
        <f t="shared" si="136"/>
        <v>0</v>
      </c>
      <c r="BJ75" s="39">
        <f t="shared" si="136"/>
        <v>0</v>
      </c>
      <c r="BK75" s="39">
        <f t="shared" si="136"/>
        <v>0</v>
      </c>
      <c r="BL75" s="39">
        <f t="shared" si="136"/>
        <v>0</v>
      </c>
      <c r="BM75" s="39">
        <f t="shared" si="136"/>
        <v>0</v>
      </c>
      <c r="BN75" s="39">
        <f t="shared" si="136"/>
        <v>0</v>
      </c>
      <c r="BO75" s="39">
        <f t="shared" si="136"/>
        <v>0</v>
      </c>
      <c r="BP75" s="39">
        <f t="shared" si="136"/>
        <v>0</v>
      </c>
      <c r="BQ75" s="39">
        <f t="shared" ref="BQ75:CV75" si="137" xml:space="preserve"> BQ$51</f>
        <v>0</v>
      </c>
      <c r="BR75" s="39">
        <f t="shared" si="137"/>
        <v>0</v>
      </c>
      <c r="BS75" s="39">
        <f t="shared" si="137"/>
        <v>0</v>
      </c>
      <c r="BT75" s="39">
        <f t="shared" si="137"/>
        <v>0</v>
      </c>
      <c r="BU75" s="39">
        <f t="shared" si="137"/>
        <v>0</v>
      </c>
      <c r="BV75" s="39">
        <f t="shared" si="137"/>
        <v>0</v>
      </c>
      <c r="BW75" s="39">
        <f t="shared" si="137"/>
        <v>0</v>
      </c>
      <c r="BX75" s="39">
        <f t="shared" si="137"/>
        <v>0</v>
      </c>
      <c r="BY75" s="39">
        <f t="shared" si="137"/>
        <v>0</v>
      </c>
      <c r="BZ75" s="39">
        <f t="shared" si="137"/>
        <v>0</v>
      </c>
      <c r="CA75" s="39">
        <f t="shared" si="137"/>
        <v>0</v>
      </c>
      <c r="CB75" s="39">
        <f t="shared" si="137"/>
        <v>0</v>
      </c>
      <c r="CC75" s="39">
        <f t="shared" si="137"/>
        <v>0</v>
      </c>
      <c r="CD75" s="39">
        <f t="shared" si="137"/>
        <v>0</v>
      </c>
      <c r="CE75" s="39">
        <f t="shared" si="137"/>
        <v>0</v>
      </c>
      <c r="CF75" s="39">
        <f t="shared" si="137"/>
        <v>0</v>
      </c>
      <c r="CG75" s="39">
        <f t="shared" si="137"/>
        <v>0</v>
      </c>
      <c r="CH75" s="39">
        <f t="shared" si="137"/>
        <v>0</v>
      </c>
      <c r="CI75" s="39">
        <f t="shared" si="137"/>
        <v>0</v>
      </c>
      <c r="CJ75" s="39">
        <f t="shared" si="137"/>
        <v>0</v>
      </c>
      <c r="CK75" s="39">
        <f t="shared" si="137"/>
        <v>0</v>
      </c>
      <c r="CL75" s="39">
        <f t="shared" si="137"/>
        <v>0</v>
      </c>
      <c r="CM75" s="39">
        <f t="shared" si="137"/>
        <v>0</v>
      </c>
      <c r="CN75" s="39">
        <f t="shared" si="137"/>
        <v>0</v>
      </c>
      <c r="CO75" s="39">
        <f t="shared" si="137"/>
        <v>0</v>
      </c>
      <c r="CP75" s="39">
        <f t="shared" si="137"/>
        <v>0</v>
      </c>
      <c r="CQ75" s="39">
        <f t="shared" si="137"/>
        <v>0</v>
      </c>
      <c r="CR75" s="39">
        <f t="shared" si="137"/>
        <v>0</v>
      </c>
      <c r="CS75" s="39">
        <f t="shared" si="137"/>
        <v>0</v>
      </c>
      <c r="CT75" s="39">
        <f t="shared" si="137"/>
        <v>0</v>
      </c>
      <c r="CU75" s="39">
        <f t="shared" si="137"/>
        <v>0</v>
      </c>
      <c r="CV75" s="39">
        <f t="shared" si="137"/>
        <v>0</v>
      </c>
      <c r="CW75" s="39">
        <f t="shared" ref="CW75:EB75" si="138" xml:space="preserve"> CW$51</f>
        <v>0</v>
      </c>
      <c r="CX75" s="39">
        <f t="shared" si="138"/>
        <v>0</v>
      </c>
      <c r="CY75" s="39">
        <f t="shared" si="138"/>
        <v>0</v>
      </c>
      <c r="CZ75" s="39">
        <f t="shared" si="138"/>
        <v>0</v>
      </c>
      <c r="DA75" s="39">
        <f t="shared" si="138"/>
        <v>0</v>
      </c>
      <c r="DB75" s="39">
        <f t="shared" si="138"/>
        <v>0</v>
      </c>
      <c r="DC75" s="39">
        <f t="shared" si="138"/>
        <v>0</v>
      </c>
      <c r="DD75" s="39">
        <f t="shared" si="138"/>
        <v>0</v>
      </c>
      <c r="DE75" s="39">
        <f t="shared" si="138"/>
        <v>0</v>
      </c>
      <c r="DF75" s="39">
        <f t="shared" si="138"/>
        <v>0</v>
      </c>
      <c r="DG75" s="39">
        <f t="shared" si="138"/>
        <v>0</v>
      </c>
      <c r="DH75" s="39">
        <f t="shared" si="138"/>
        <v>0</v>
      </c>
      <c r="DI75" s="39">
        <f t="shared" si="138"/>
        <v>0</v>
      </c>
      <c r="DJ75" s="39">
        <f t="shared" si="138"/>
        <v>0</v>
      </c>
      <c r="DK75" s="39">
        <f t="shared" si="138"/>
        <v>0</v>
      </c>
      <c r="DL75" s="39">
        <f t="shared" si="138"/>
        <v>0</v>
      </c>
      <c r="DM75" s="39">
        <f t="shared" si="138"/>
        <v>0</v>
      </c>
      <c r="DN75" s="39">
        <f t="shared" si="138"/>
        <v>0</v>
      </c>
      <c r="DO75" s="39">
        <f t="shared" si="138"/>
        <v>8.2978390957820633E-5</v>
      </c>
      <c r="DP75" s="39">
        <f t="shared" si="138"/>
        <v>8.2997560865790977E-5</v>
      </c>
      <c r="DQ75" s="39">
        <f t="shared" si="138"/>
        <v>8.3921568898637574E-5</v>
      </c>
      <c r="DR75" s="39">
        <f t="shared" si="138"/>
        <v>8.3940949464937281E-5</v>
      </c>
      <c r="DS75" s="39">
        <f t="shared" si="138"/>
        <v>8.2127313992885303E-5</v>
      </c>
      <c r="DT75" s="39">
        <f t="shared" si="138"/>
        <v>8.3058484408929639E-5</v>
      </c>
      <c r="DU75" s="39">
        <f t="shared" si="138"/>
        <v>8.3986082290566727E-5</v>
      </c>
      <c r="DV75" s="39">
        <f t="shared" si="138"/>
        <v>8.3996967266159692E-5</v>
      </c>
      <c r="DW75" s="39">
        <f t="shared" si="138"/>
        <v>8.21862694677964E-5</v>
      </c>
      <c r="DX75" s="39">
        <f t="shared" si="138"/>
        <v>8.3116256734319752E-5</v>
      </c>
      <c r="DY75" s="39">
        <f t="shared" si="138"/>
        <v>8.4039179732483724E-5</v>
      </c>
      <c r="DZ75" s="39">
        <f t="shared" si="138"/>
        <v>8.4050330195286285E-5</v>
      </c>
      <c r="EA75" s="39">
        <f t="shared" si="138"/>
        <v>8.2240290343485865E-5</v>
      </c>
      <c r="EB75" s="39">
        <f t="shared" si="138"/>
        <v>8.3164050203506125E-5</v>
      </c>
      <c r="EC75" s="39">
        <f t="shared" ref="EC75:FH75" si="139" xml:space="preserve"> EC$51</f>
        <v>8.408988778951443E-5</v>
      </c>
      <c r="ED75" s="39">
        <f t="shared" si="139"/>
        <v>8.410926835581415E-5</v>
      </c>
      <c r="EE75" s="39">
        <f t="shared" si="139"/>
        <v>8.3208955056423005E-5</v>
      </c>
      <c r="EF75" s="39">
        <f t="shared" si="139"/>
        <v>8.3222872934812431E-5</v>
      </c>
      <c r="EG75" s="39">
        <f t="shared" si="139"/>
        <v>8.4155463130281937E-5</v>
      </c>
      <c r="EH75" s="39">
        <f t="shared" si="139"/>
        <v>8.416687908029408E-5</v>
      </c>
      <c r="EI75" s="39">
        <f t="shared" si="139"/>
        <v>8.2353266694086414E-5</v>
      </c>
      <c r="EJ75" s="39">
        <f t="shared" si="139"/>
        <v>8.3279857455765394E-5</v>
      </c>
      <c r="EK75" s="39">
        <f t="shared" si="139"/>
        <v>8.4213870316390612E-5</v>
      </c>
      <c r="EL75" s="39">
        <f t="shared" si="139"/>
        <v>8.4231126985013623E-5</v>
      </c>
      <c r="EM75" s="39">
        <f t="shared" si="139"/>
        <v>8.2409884727260952E-5</v>
      </c>
      <c r="EN75" s="39">
        <f t="shared" si="139"/>
        <v>8.3335528969323138E-5</v>
      </c>
      <c r="EO75" s="39">
        <f t="shared" si="139"/>
        <v>8.4263250937373395E-5</v>
      </c>
      <c r="EP75" s="39">
        <f t="shared" si="139"/>
        <v>8.4275463349014324E-5</v>
      </c>
      <c r="EQ75" s="39">
        <f t="shared" si="139"/>
        <v>8.2458711287980273E-5</v>
      </c>
      <c r="ER75" s="39">
        <f t="shared" si="139"/>
        <v>8.3389362272527553E-5</v>
      </c>
      <c r="ES75" s="39">
        <f t="shared" si="139"/>
        <v>8.432431299557793E-5</v>
      </c>
      <c r="ET75" s="39">
        <f t="shared" si="139"/>
        <v>8.4342366125829713E-5</v>
      </c>
      <c r="EU75" s="39">
        <f t="shared" si="139"/>
        <v>8.3442407771294858E-5</v>
      </c>
      <c r="EV75" s="39">
        <f t="shared" si="139"/>
        <v>8.3451598823061461E-5</v>
      </c>
      <c r="EW75" s="39">
        <f t="shared" si="139"/>
        <v>8.4379268847962013E-5</v>
      </c>
      <c r="EX75" s="39">
        <f t="shared" si="139"/>
        <v>8.4395994542165874E-5</v>
      </c>
      <c r="EY75" s="39">
        <f t="shared" si="139"/>
        <v>8.2577141669299466E-5</v>
      </c>
      <c r="EZ75" s="39">
        <f t="shared" si="139"/>
        <v>8.350832074253541E-5</v>
      </c>
      <c r="FA75" s="39">
        <f t="shared" si="139"/>
        <v>8.4438472495699461E-5</v>
      </c>
      <c r="FB75" s="39">
        <f t="shared" si="139"/>
        <v>8.4455994651532054E-5</v>
      </c>
      <c r="FC75" s="39">
        <f t="shared" si="139"/>
        <v>8.2631681976485933E-5</v>
      </c>
      <c r="FD75" s="39">
        <f t="shared" si="139"/>
        <v>8.3566618270883606E-5</v>
      </c>
      <c r="FE75" s="39">
        <f t="shared" si="139"/>
        <v>8.4500065528323186E-5</v>
      </c>
      <c r="FF75" s="39">
        <f t="shared" si="139"/>
        <v>8.4518118658574943E-5</v>
      </c>
      <c r="FG75" s="39">
        <f t="shared" si="139"/>
        <v>8.2695312334870132E-5</v>
      </c>
      <c r="FH75" s="39">
        <f t="shared" si="139"/>
        <v>8.3625966205148008E-5</v>
      </c>
      <c r="FI75" s="39">
        <f t="shared" ref="FI75:GJ75" si="140" xml:space="preserve"> FI$51</f>
        <v>8.4556348816755179E-5</v>
      </c>
      <c r="FJ75" s="39">
        <f t="shared" si="140"/>
        <v>8.4576260357474049E-5</v>
      </c>
      <c r="FK75" s="39">
        <f t="shared" si="140"/>
        <v>8.3668245043274394E-5</v>
      </c>
      <c r="FL75" s="39">
        <f t="shared" si="140"/>
        <v>8.3685314139412368E-5</v>
      </c>
      <c r="FM75" s="39">
        <f t="shared" si="140"/>
        <v>8.4617676362169295E-5</v>
      </c>
      <c r="FN75" s="39">
        <f t="shared" si="140"/>
        <v>8.4636525954049838E-5</v>
      </c>
      <c r="FO75" s="39">
        <f t="shared" si="140"/>
        <v>8.2813223284692325E-5</v>
      </c>
      <c r="FP75" s="39">
        <f t="shared" si="140"/>
        <v>8.3752802719527195E-5</v>
      </c>
      <c r="FQ75" s="39">
        <f t="shared" si="140"/>
        <v>8.4689092421547657E-5</v>
      </c>
      <c r="FR75" s="39">
        <f t="shared" si="140"/>
        <v>8.4703694218074823E-5</v>
      </c>
      <c r="FS75" s="39">
        <f t="shared" si="140"/>
        <v>8.2877632790322067E-5</v>
      </c>
      <c r="FT75" s="39">
        <f t="shared" si="140"/>
        <v>8.3817402683372501E-5</v>
      </c>
      <c r="FU75" s="39">
        <f t="shared" si="140"/>
        <v>8.4752012890219265E-5</v>
      </c>
      <c r="FV75" s="39">
        <f t="shared" si="140"/>
        <v>8.4765552737908089E-5</v>
      </c>
      <c r="FW75" s="39">
        <f t="shared" si="140"/>
        <v>8.2932952244754049E-5</v>
      </c>
      <c r="FX75" s="39">
        <f t="shared" si="140"/>
        <v>8.3870185580660751E-5</v>
      </c>
      <c r="FY75" s="39">
        <f t="shared" si="140"/>
        <v>8.480909264028003E-5</v>
      </c>
      <c r="FZ75" s="39">
        <f t="shared" si="140"/>
        <v>8.4819977615873009E-5</v>
      </c>
      <c r="GA75" s="39">
        <f t="shared" si="140"/>
        <v>8.3916140839493782E-5</v>
      </c>
      <c r="GB75" s="39">
        <f t="shared" si="140"/>
        <v>8.3926119695697536E-5</v>
      </c>
      <c r="GC75" s="39">
        <f t="shared" si="140"/>
        <v>8.4868296288017492E-5</v>
      </c>
      <c r="GD75" s="39">
        <f t="shared" si="140"/>
        <v>8.488608393105968E-5</v>
      </c>
      <c r="GE75" s="39">
        <f t="shared" si="140"/>
        <v>8.3053979783558328E-5</v>
      </c>
      <c r="GF75" s="39">
        <f t="shared" si="140"/>
        <v>8.3990719659542856E-5</v>
      </c>
      <c r="GG75" s="39">
        <f t="shared" si="140"/>
        <v>8.4924314089239916E-5</v>
      </c>
      <c r="GH75" s="39">
        <f t="shared" si="140"/>
        <v>8.4943960142749191E-5</v>
      </c>
      <c r="GI75" s="39">
        <f t="shared" si="140"/>
        <v>8.3116571278948512E-5</v>
      </c>
      <c r="GJ75" s="39">
        <f t="shared" si="140"/>
        <v>8.4056632630783381E-5</v>
      </c>
    </row>
    <row r="76" spans="1:192" x14ac:dyDescent="0.25">
      <c r="E76" s="39" t="str">
        <f t="shared" ref="E76:AJ76" si="141" xml:space="preserve"> E$55</f>
        <v>Tax losses utilised</v>
      </c>
      <c r="F76" s="39">
        <f t="shared" si="141"/>
        <v>0</v>
      </c>
      <c r="G76" s="39" t="str">
        <f t="shared" si="141"/>
        <v>$ 000s</v>
      </c>
      <c r="H76" s="39">
        <f t="shared" si="141"/>
        <v>39651.86336871708</v>
      </c>
      <c r="I76" s="39">
        <f t="shared" si="141"/>
        <v>0</v>
      </c>
      <c r="J76" s="39">
        <f t="shared" si="141"/>
        <v>0</v>
      </c>
      <c r="K76" s="39">
        <f t="shared" si="141"/>
        <v>0</v>
      </c>
      <c r="L76" s="39">
        <f t="shared" si="141"/>
        <v>0</v>
      </c>
      <c r="M76" s="39">
        <f t="shared" si="141"/>
        <v>0</v>
      </c>
      <c r="N76" s="39">
        <f t="shared" si="141"/>
        <v>0</v>
      </c>
      <c r="O76" s="39">
        <f t="shared" si="141"/>
        <v>0</v>
      </c>
      <c r="P76" s="39">
        <f t="shared" si="141"/>
        <v>0</v>
      </c>
      <c r="Q76" s="39">
        <f t="shared" si="141"/>
        <v>0</v>
      </c>
      <c r="R76" s="39">
        <f t="shared" si="141"/>
        <v>0</v>
      </c>
      <c r="S76" s="39">
        <f t="shared" si="141"/>
        <v>0</v>
      </c>
      <c r="T76" s="39">
        <f t="shared" si="141"/>
        <v>0</v>
      </c>
      <c r="U76" s="39">
        <f t="shared" si="141"/>
        <v>0</v>
      </c>
      <c r="V76" s="39">
        <f t="shared" si="141"/>
        <v>0</v>
      </c>
      <c r="W76" s="39">
        <f t="shared" si="141"/>
        <v>0</v>
      </c>
      <c r="X76" s="39">
        <f t="shared" si="141"/>
        <v>0</v>
      </c>
      <c r="Y76" s="39">
        <f t="shared" si="141"/>
        <v>0</v>
      </c>
      <c r="Z76" s="39">
        <f t="shared" si="141"/>
        <v>0</v>
      </c>
      <c r="AA76" s="39">
        <f t="shared" si="141"/>
        <v>0</v>
      </c>
      <c r="AB76" s="39">
        <f t="shared" si="141"/>
        <v>0</v>
      </c>
      <c r="AC76" s="39">
        <f t="shared" si="141"/>
        <v>0</v>
      </c>
      <c r="AD76" s="39">
        <f t="shared" si="141"/>
        <v>0</v>
      </c>
      <c r="AE76" s="39">
        <f t="shared" si="141"/>
        <v>0</v>
      </c>
      <c r="AF76" s="39">
        <f t="shared" si="141"/>
        <v>0</v>
      </c>
      <c r="AG76" s="39">
        <f t="shared" si="141"/>
        <v>0</v>
      </c>
      <c r="AH76" s="39">
        <f t="shared" si="141"/>
        <v>0</v>
      </c>
      <c r="AI76" s="39">
        <f t="shared" si="141"/>
        <v>0</v>
      </c>
      <c r="AJ76" s="39">
        <f t="shared" si="141"/>
        <v>0</v>
      </c>
      <c r="AK76" s="39">
        <f t="shared" ref="AK76:BP76" si="142" xml:space="preserve"> AK$55</f>
        <v>0</v>
      </c>
      <c r="AL76" s="39">
        <f t="shared" si="142"/>
        <v>0</v>
      </c>
      <c r="AM76" s="39">
        <f t="shared" si="142"/>
        <v>0</v>
      </c>
      <c r="AN76" s="39">
        <f t="shared" si="142"/>
        <v>0</v>
      </c>
      <c r="AO76" s="39">
        <f t="shared" si="142"/>
        <v>0</v>
      </c>
      <c r="AP76" s="39">
        <f t="shared" si="142"/>
        <v>0</v>
      </c>
      <c r="AQ76" s="39">
        <f t="shared" si="142"/>
        <v>0</v>
      </c>
      <c r="AR76" s="39">
        <f t="shared" si="142"/>
        <v>16.814242141942941</v>
      </c>
      <c r="AS76" s="39">
        <f t="shared" si="142"/>
        <v>189.67158637201715</v>
      </c>
      <c r="AT76" s="39">
        <f t="shared" si="142"/>
        <v>0</v>
      </c>
      <c r="AU76" s="39">
        <f t="shared" si="142"/>
        <v>0</v>
      </c>
      <c r="AV76" s="39">
        <f t="shared" si="142"/>
        <v>263.45359179511479</v>
      </c>
      <c r="AW76" s="39">
        <f t="shared" si="142"/>
        <v>426.3725344329298</v>
      </c>
      <c r="AX76" s="39">
        <f t="shared" si="142"/>
        <v>0</v>
      </c>
      <c r="AY76" s="39">
        <f t="shared" si="142"/>
        <v>0</v>
      </c>
      <c r="AZ76" s="39">
        <f t="shared" si="142"/>
        <v>471.93216678511305</v>
      </c>
      <c r="BA76" s="39">
        <f t="shared" si="142"/>
        <v>627.09589131713119</v>
      </c>
      <c r="BB76" s="39">
        <f t="shared" si="142"/>
        <v>154.92418334245201</v>
      </c>
      <c r="BC76" s="39">
        <f t="shared" si="142"/>
        <v>78.159693695367309</v>
      </c>
      <c r="BD76" s="39">
        <f t="shared" si="142"/>
        <v>650.4238045036991</v>
      </c>
      <c r="BE76" s="39">
        <f t="shared" si="142"/>
        <v>798.96003632220584</v>
      </c>
      <c r="BF76" s="39">
        <f t="shared" si="142"/>
        <v>323.23799480959042</v>
      </c>
      <c r="BG76" s="39">
        <f t="shared" si="142"/>
        <v>241.82375141538398</v>
      </c>
      <c r="BH76" s="39">
        <f t="shared" si="142"/>
        <v>803.73394234960074</v>
      </c>
      <c r="BI76" s="39">
        <f t="shared" si="142"/>
        <v>947.79782767814572</v>
      </c>
      <c r="BJ76" s="39">
        <f t="shared" si="142"/>
        <v>469.79077624929937</v>
      </c>
      <c r="BK76" s="39">
        <f t="shared" si="142"/>
        <v>382.10298824506162</v>
      </c>
      <c r="BL76" s="39">
        <f t="shared" si="142"/>
        <v>949.05967688422083</v>
      </c>
      <c r="BM76" s="39">
        <f t="shared" si="142"/>
        <v>1101.6502746046463</v>
      </c>
      <c r="BN76" s="39">
        <f t="shared" si="142"/>
        <v>637.36329980053347</v>
      </c>
      <c r="BO76" s="39">
        <f t="shared" si="142"/>
        <v>558.59921887594555</v>
      </c>
      <c r="BP76" s="39">
        <f t="shared" si="142"/>
        <v>1112.3562625192731</v>
      </c>
      <c r="BQ76" s="39">
        <f t="shared" ref="BQ76:CV76" si="143" xml:space="preserve"> BQ$55</f>
        <v>1252.717509909322</v>
      </c>
      <c r="BR76" s="39">
        <f t="shared" si="143"/>
        <v>776.43084836291405</v>
      </c>
      <c r="BS76" s="39">
        <f t="shared" si="143"/>
        <v>683.9904605625286</v>
      </c>
      <c r="BT76" s="39">
        <f t="shared" si="143"/>
        <v>1233.1482733579242</v>
      </c>
      <c r="BU76" s="39">
        <f t="shared" si="143"/>
        <v>1370.6535108211988</v>
      </c>
      <c r="BV76" s="39">
        <f t="shared" si="143"/>
        <v>894.99270010076998</v>
      </c>
      <c r="BW76" s="39">
        <f t="shared" si="143"/>
        <v>800.86431330428013</v>
      </c>
      <c r="BX76" s="39">
        <f t="shared" si="143"/>
        <v>1345.6227916280463</v>
      </c>
      <c r="BY76" s="39">
        <f t="shared" si="143"/>
        <v>1481.4056707560444</v>
      </c>
      <c r="BZ76" s="39">
        <f t="shared" si="143"/>
        <v>1006.9783897148737</v>
      </c>
      <c r="CA76" s="39">
        <f t="shared" si="143"/>
        <v>911.83997753369454</v>
      </c>
      <c r="CB76" s="39">
        <f t="shared" si="143"/>
        <v>1453.0274094293163</v>
      </c>
      <c r="CC76" s="39">
        <f t="shared" si="143"/>
        <v>1587.3958324758905</v>
      </c>
      <c r="CD76" s="39">
        <f t="shared" si="143"/>
        <v>1114.7137788416717</v>
      </c>
      <c r="CE76" s="39">
        <f t="shared" si="143"/>
        <v>1019.0063591009357</v>
      </c>
      <c r="CF76" s="39">
        <f t="shared" si="143"/>
        <v>1557.1178108671925</v>
      </c>
      <c r="CG76" s="39">
        <f t="shared" si="143"/>
        <v>1690.5373188351093</v>
      </c>
      <c r="CH76" s="39">
        <f t="shared" si="143"/>
        <v>1220.0329790411915</v>
      </c>
      <c r="CI76" s="39">
        <f t="shared" si="143"/>
        <v>1124.1705215165705</v>
      </c>
      <c r="CJ76" s="39">
        <f t="shared" si="143"/>
        <v>1659.8657037943271</v>
      </c>
      <c r="CK76" s="39">
        <f t="shared" si="143"/>
        <v>1792.5045407716916</v>
      </c>
      <c r="CL76" s="39">
        <f t="shared" si="143"/>
        <v>1324.5479269370167</v>
      </c>
      <c r="CM76" s="39">
        <f t="shared" si="143"/>
        <v>1144.9749969148984</v>
      </c>
      <c r="CN76" s="39">
        <f t="shared" si="143"/>
        <v>0</v>
      </c>
      <c r="CO76" s="39">
        <f t="shared" si="143"/>
        <v>0</v>
      </c>
      <c r="CP76" s="39">
        <f t="shared" si="143"/>
        <v>0</v>
      </c>
      <c r="CQ76" s="39">
        <f t="shared" si="143"/>
        <v>0</v>
      </c>
      <c r="CR76" s="39">
        <f t="shared" si="143"/>
        <v>0</v>
      </c>
      <c r="CS76" s="39">
        <f t="shared" si="143"/>
        <v>0</v>
      </c>
      <c r="CT76" s="39">
        <f t="shared" si="143"/>
        <v>0</v>
      </c>
      <c r="CU76" s="39">
        <f t="shared" si="143"/>
        <v>0</v>
      </c>
      <c r="CV76" s="39">
        <f t="shared" si="143"/>
        <v>0</v>
      </c>
      <c r="CW76" s="39">
        <f t="shared" ref="CW76:EB76" si="144" xml:space="preserve"> CW$55</f>
        <v>0</v>
      </c>
      <c r="CX76" s="39">
        <f t="shared" si="144"/>
        <v>0</v>
      </c>
      <c r="CY76" s="39">
        <f t="shared" si="144"/>
        <v>0</v>
      </c>
      <c r="CZ76" s="39">
        <f t="shared" si="144"/>
        <v>0</v>
      </c>
      <c r="DA76" s="39">
        <f t="shared" si="144"/>
        <v>0</v>
      </c>
      <c r="DB76" s="39">
        <f t="shared" si="144"/>
        <v>0</v>
      </c>
      <c r="DC76" s="39">
        <f t="shared" si="144"/>
        <v>0</v>
      </c>
      <c r="DD76" s="39">
        <f t="shared" si="144"/>
        <v>0</v>
      </c>
      <c r="DE76" s="39">
        <f t="shared" si="144"/>
        <v>0</v>
      </c>
      <c r="DF76" s="39">
        <f t="shared" si="144"/>
        <v>0</v>
      </c>
      <c r="DG76" s="39">
        <f t="shared" si="144"/>
        <v>0</v>
      </c>
      <c r="DH76" s="39">
        <f t="shared" si="144"/>
        <v>0</v>
      </c>
      <c r="DI76" s="39">
        <f t="shared" si="144"/>
        <v>0</v>
      </c>
      <c r="DJ76" s="39">
        <f t="shared" si="144"/>
        <v>0</v>
      </c>
      <c r="DK76" s="39">
        <f t="shared" si="144"/>
        <v>0</v>
      </c>
      <c r="DL76" s="39">
        <f t="shared" si="144"/>
        <v>0</v>
      </c>
      <c r="DM76" s="39">
        <f t="shared" si="144"/>
        <v>0</v>
      </c>
      <c r="DN76" s="39">
        <f t="shared" si="144"/>
        <v>0</v>
      </c>
      <c r="DO76" s="39">
        <f t="shared" si="144"/>
        <v>0</v>
      </c>
      <c r="DP76" s="39">
        <f t="shared" si="144"/>
        <v>0</v>
      </c>
      <c r="DQ76" s="39">
        <f t="shared" si="144"/>
        <v>0</v>
      </c>
      <c r="DR76" s="39">
        <f t="shared" si="144"/>
        <v>0</v>
      </c>
      <c r="DS76" s="39">
        <f t="shared" si="144"/>
        <v>0</v>
      </c>
      <c r="DT76" s="39">
        <f t="shared" si="144"/>
        <v>0</v>
      </c>
      <c r="DU76" s="39">
        <f t="shared" si="144"/>
        <v>0</v>
      </c>
      <c r="DV76" s="39">
        <f t="shared" si="144"/>
        <v>0</v>
      </c>
      <c r="DW76" s="39">
        <f t="shared" si="144"/>
        <v>0</v>
      </c>
      <c r="DX76" s="39">
        <f t="shared" si="144"/>
        <v>0</v>
      </c>
      <c r="DY76" s="39">
        <f t="shared" si="144"/>
        <v>0</v>
      </c>
      <c r="DZ76" s="39">
        <f t="shared" si="144"/>
        <v>0</v>
      </c>
      <c r="EA76" s="39">
        <f t="shared" si="144"/>
        <v>0</v>
      </c>
      <c r="EB76" s="39">
        <f t="shared" si="144"/>
        <v>0</v>
      </c>
      <c r="EC76" s="39">
        <f t="shared" ref="EC76:FH76" si="145" xml:space="preserve"> EC$55</f>
        <v>0</v>
      </c>
      <c r="ED76" s="39">
        <f t="shared" si="145"/>
        <v>0</v>
      </c>
      <c r="EE76" s="39">
        <f t="shared" si="145"/>
        <v>0</v>
      </c>
      <c r="EF76" s="39">
        <f t="shared" si="145"/>
        <v>0</v>
      </c>
      <c r="EG76" s="39">
        <f t="shared" si="145"/>
        <v>0</v>
      </c>
      <c r="EH76" s="39">
        <f t="shared" si="145"/>
        <v>0</v>
      </c>
      <c r="EI76" s="39">
        <f t="shared" si="145"/>
        <v>0</v>
      </c>
      <c r="EJ76" s="39">
        <f t="shared" si="145"/>
        <v>0</v>
      </c>
      <c r="EK76" s="39">
        <f t="shared" si="145"/>
        <v>0</v>
      </c>
      <c r="EL76" s="39">
        <f t="shared" si="145"/>
        <v>0</v>
      </c>
      <c r="EM76" s="39">
        <f t="shared" si="145"/>
        <v>0</v>
      </c>
      <c r="EN76" s="39">
        <f t="shared" si="145"/>
        <v>0</v>
      </c>
      <c r="EO76" s="39">
        <f t="shared" si="145"/>
        <v>0</v>
      </c>
      <c r="EP76" s="39">
        <f t="shared" si="145"/>
        <v>0</v>
      </c>
      <c r="EQ76" s="39">
        <f t="shared" si="145"/>
        <v>0</v>
      </c>
      <c r="ER76" s="39">
        <f t="shared" si="145"/>
        <v>0</v>
      </c>
      <c r="ES76" s="39">
        <f t="shared" si="145"/>
        <v>0</v>
      </c>
      <c r="ET76" s="39">
        <f t="shared" si="145"/>
        <v>0</v>
      </c>
      <c r="EU76" s="39">
        <f t="shared" si="145"/>
        <v>0</v>
      </c>
      <c r="EV76" s="39">
        <f t="shared" si="145"/>
        <v>0</v>
      </c>
      <c r="EW76" s="39">
        <f t="shared" si="145"/>
        <v>0</v>
      </c>
      <c r="EX76" s="39">
        <f t="shared" si="145"/>
        <v>0</v>
      </c>
      <c r="EY76" s="39">
        <f t="shared" si="145"/>
        <v>0</v>
      </c>
      <c r="EZ76" s="39">
        <f t="shared" si="145"/>
        <v>0</v>
      </c>
      <c r="FA76" s="39">
        <f t="shared" si="145"/>
        <v>0</v>
      </c>
      <c r="FB76" s="39">
        <f t="shared" si="145"/>
        <v>0</v>
      </c>
      <c r="FC76" s="39">
        <f t="shared" si="145"/>
        <v>0</v>
      </c>
      <c r="FD76" s="39">
        <f t="shared" si="145"/>
        <v>0</v>
      </c>
      <c r="FE76" s="39">
        <f t="shared" si="145"/>
        <v>0</v>
      </c>
      <c r="FF76" s="39">
        <f t="shared" si="145"/>
        <v>0</v>
      </c>
      <c r="FG76" s="39">
        <f t="shared" si="145"/>
        <v>0</v>
      </c>
      <c r="FH76" s="39">
        <f t="shared" si="145"/>
        <v>0</v>
      </c>
      <c r="FI76" s="39">
        <f t="shared" ref="FI76:GJ76" si="146" xml:space="preserve"> FI$55</f>
        <v>0</v>
      </c>
      <c r="FJ76" s="39">
        <f t="shared" si="146"/>
        <v>0</v>
      </c>
      <c r="FK76" s="39">
        <f t="shared" si="146"/>
        <v>0</v>
      </c>
      <c r="FL76" s="39">
        <f t="shared" si="146"/>
        <v>0</v>
      </c>
      <c r="FM76" s="39">
        <f t="shared" si="146"/>
        <v>0</v>
      </c>
      <c r="FN76" s="39">
        <f t="shared" si="146"/>
        <v>0</v>
      </c>
      <c r="FO76" s="39">
        <f t="shared" si="146"/>
        <v>0</v>
      </c>
      <c r="FP76" s="39">
        <f t="shared" si="146"/>
        <v>0</v>
      </c>
      <c r="FQ76" s="39">
        <f t="shared" si="146"/>
        <v>0</v>
      </c>
      <c r="FR76" s="39">
        <f t="shared" si="146"/>
        <v>0</v>
      </c>
      <c r="FS76" s="39">
        <f t="shared" si="146"/>
        <v>0</v>
      </c>
      <c r="FT76" s="39">
        <f t="shared" si="146"/>
        <v>0</v>
      </c>
      <c r="FU76" s="39">
        <f t="shared" si="146"/>
        <v>0</v>
      </c>
      <c r="FV76" s="39">
        <f t="shared" si="146"/>
        <v>0</v>
      </c>
      <c r="FW76" s="39">
        <f t="shared" si="146"/>
        <v>0</v>
      </c>
      <c r="FX76" s="39">
        <f t="shared" si="146"/>
        <v>0</v>
      </c>
      <c r="FY76" s="39">
        <f t="shared" si="146"/>
        <v>0</v>
      </c>
      <c r="FZ76" s="39">
        <f t="shared" si="146"/>
        <v>0</v>
      </c>
      <c r="GA76" s="39">
        <f t="shared" si="146"/>
        <v>0</v>
      </c>
      <c r="GB76" s="39">
        <f t="shared" si="146"/>
        <v>0</v>
      </c>
      <c r="GC76" s="39">
        <f t="shared" si="146"/>
        <v>0</v>
      </c>
      <c r="GD76" s="39">
        <f t="shared" si="146"/>
        <v>0</v>
      </c>
      <c r="GE76" s="39">
        <f t="shared" si="146"/>
        <v>0</v>
      </c>
      <c r="GF76" s="39">
        <f t="shared" si="146"/>
        <v>0</v>
      </c>
      <c r="GG76" s="39">
        <f t="shared" si="146"/>
        <v>0</v>
      </c>
      <c r="GH76" s="39">
        <f t="shared" si="146"/>
        <v>0</v>
      </c>
      <c r="GI76" s="39">
        <f t="shared" si="146"/>
        <v>0</v>
      </c>
      <c r="GJ76" s="39">
        <f t="shared" si="146"/>
        <v>0</v>
      </c>
    </row>
    <row r="77" spans="1:192" x14ac:dyDescent="0.25">
      <c r="A77" s="233"/>
      <c r="B77" s="233"/>
      <c r="C77" s="234"/>
      <c r="D77" s="235"/>
      <c r="E77" s="236" t="s">
        <v>225</v>
      </c>
      <c r="F77" s="236"/>
      <c r="G77" s="236" t="str">
        <f xml:space="preserve"> SMU</f>
        <v>$ 000s</v>
      </c>
      <c r="H77" s="236"/>
      <c r="I77" s="237"/>
      <c r="J77" s="236">
        <f t="shared" ref="J77:BU77" si="147" xml:space="preserve"> IF( J72 = 1, $F71, J74 + J75 - J76)</f>
        <v>0</v>
      </c>
      <c r="K77" s="236">
        <f t="shared" si="147"/>
        <v>0</v>
      </c>
      <c r="L77" s="236">
        <f t="shared" si="147"/>
        <v>0</v>
      </c>
      <c r="M77" s="236">
        <f t="shared" si="147"/>
        <v>0</v>
      </c>
      <c r="N77" s="236">
        <f t="shared" si="147"/>
        <v>0</v>
      </c>
      <c r="O77" s="236">
        <f t="shared" si="147"/>
        <v>0</v>
      </c>
      <c r="P77" s="236">
        <f t="shared" si="147"/>
        <v>0</v>
      </c>
      <c r="Q77" s="236">
        <f t="shared" si="147"/>
        <v>0</v>
      </c>
      <c r="R77" s="236">
        <f t="shared" si="147"/>
        <v>0</v>
      </c>
      <c r="S77" s="236">
        <f t="shared" si="147"/>
        <v>3707.1612310724495</v>
      </c>
      <c r="T77" s="236">
        <f t="shared" si="147"/>
        <v>6656.8977496430371</v>
      </c>
      <c r="U77" s="236">
        <f t="shared" si="147"/>
        <v>9296.700165489141</v>
      </c>
      <c r="V77" s="236">
        <f t="shared" si="147"/>
        <v>12281.979482521774</v>
      </c>
      <c r="W77" s="236">
        <f t="shared" si="147"/>
        <v>15199.519138323772</v>
      </c>
      <c r="X77" s="236">
        <f t="shared" si="147"/>
        <v>17390.10642641328</v>
      </c>
      <c r="Y77" s="236">
        <f t="shared" si="147"/>
        <v>19307.582887932589</v>
      </c>
      <c r="Z77" s="236">
        <f t="shared" si="147"/>
        <v>21602.338196693574</v>
      </c>
      <c r="AA77" s="236">
        <f t="shared" si="147"/>
        <v>23854.49874668584</v>
      </c>
      <c r="AB77" s="236">
        <f t="shared" si="147"/>
        <v>25422.003875212518</v>
      </c>
      <c r="AC77" s="236">
        <f t="shared" si="147"/>
        <v>26745.538413244802</v>
      </c>
      <c r="AD77" s="236">
        <f t="shared" si="147"/>
        <v>28471.711272582445</v>
      </c>
      <c r="AE77" s="236">
        <f t="shared" si="147"/>
        <v>30182.936997747529</v>
      </c>
      <c r="AF77" s="236">
        <f t="shared" si="147"/>
        <v>31236.839737493734</v>
      </c>
      <c r="AG77" s="236">
        <f t="shared" si="147"/>
        <v>32070.560413683124</v>
      </c>
      <c r="AH77" s="236">
        <f t="shared" si="147"/>
        <v>33326.992516137274</v>
      </c>
      <c r="AI77" s="236">
        <f t="shared" si="147"/>
        <v>34591.144696357092</v>
      </c>
      <c r="AJ77" s="236">
        <f t="shared" si="147"/>
        <v>35220.519243831535</v>
      </c>
      <c r="AK77" s="236">
        <f t="shared" si="147"/>
        <v>35648.903385693025</v>
      </c>
      <c r="AL77" s="236">
        <f t="shared" si="147"/>
        <v>36515.748462379801</v>
      </c>
      <c r="AM77" s="236">
        <f t="shared" si="147"/>
        <v>37415.066517729247</v>
      </c>
      <c r="AN77" s="236">
        <f t="shared" si="147"/>
        <v>37691.777879376044</v>
      </c>
      <c r="AO77" s="236">
        <f t="shared" si="147"/>
        <v>37783.4994247793</v>
      </c>
      <c r="AP77" s="236">
        <f t="shared" si="147"/>
        <v>38325.887860622766</v>
      </c>
      <c r="AQ77" s="236">
        <f t="shared" si="147"/>
        <v>38910.077998779168</v>
      </c>
      <c r="AR77" s="236">
        <f t="shared" si="147"/>
        <v>38893.263756637229</v>
      </c>
      <c r="AS77" s="236">
        <f t="shared" si="147"/>
        <v>38703.592170265212</v>
      </c>
      <c r="AT77" s="236">
        <f t="shared" si="147"/>
        <v>38973.971478113192</v>
      </c>
      <c r="AU77" s="236">
        <f t="shared" si="147"/>
        <v>39298.851287685553</v>
      </c>
      <c r="AV77" s="236">
        <f t="shared" si="147"/>
        <v>39035.397695890439</v>
      </c>
      <c r="AW77" s="236">
        <f t="shared" si="147"/>
        <v>38609.02516145751</v>
      </c>
      <c r="AX77" s="236">
        <f t="shared" si="147"/>
        <v>38649.736566079853</v>
      </c>
      <c r="AY77" s="236">
        <f t="shared" si="147"/>
        <v>38755.551413975067</v>
      </c>
      <c r="AZ77" s="236">
        <f t="shared" si="147"/>
        <v>38283.619247189956</v>
      </c>
      <c r="BA77" s="236">
        <f t="shared" si="147"/>
        <v>37656.523355872821</v>
      </c>
      <c r="BB77" s="236">
        <f t="shared" si="147"/>
        <v>37501.599172530368</v>
      </c>
      <c r="BC77" s="236">
        <f t="shared" si="147"/>
        <v>37423.439478835004</v>
      </c>
      <c r="BD77" s="236">
        <f t="shared" si="147"/>
        <v>36773.015674331305</v>
      </c>
      <c r="BE77" s="236">
        <f t="shared" si="147"/>
        <v>35974.0556380091</v>
      </c>
      <c r="BF77" s="236">
        <f t="shared" si="147"/>
        <v>35650.817643199509</v>
      </c>
      <c r="BG77" s="236">
        <f t="shared" si="147"/>
        <v>35408.993891784128</v>
      </c>
      <c r="BH77" s="236">
        <f t="shared" si="147"/>
        <v>34605.259949434527</v>
      </c>
      <c r="BI77" s="236">
        <f t="shared" si="147"/>
        <v>33657.462121756384</v>
      </c>
      <c r="BJ77" s="236">
        <f t="shared" si="147"/>
        <v>33187.671345507086</v>
      </c>
      <c r="BK77" s="236">
        <f t="shared" si="147"/>
        <v>32805.568357262026</v>
      </c>
      <c r="BL77" s="236">
        <f t="shared" si="147"/>
        <v>31856.508680377803</v>
      </c>
      <c r="BM77" s="236">
        <f t="shared" si="147"/>
        <v>30754.858405773157</v>
      </c>
      <c r="BN77" s="236">
        <f t="shared" si="147"/>
        <v>30117.495105972623</v>
      </c>
      <c r="BO77" s="236">
        <f t="shared" si="147"/>
        <v>29558.895887096678</v>
      </c>
      <c r="BP77" s="236">
        <f t="shared" si="147"/>
        <v>28446.539624577406</v>
      </c>
      <c r="BQ77" s="236">
        <f t="shared" si="147"/>
        <v>27193.822114668084</v>
      </c>
      <c r="BR77" s="236">
        <f t="shared" si="147"/>
        <v>26417.391266305171</v>
      </c>
      <c r="BS77" s="236">
        <f t="shared" si="147"/>
        <v>25733.400805742644</v>
      </c>
      <c r="BT77" s="236">
        <f t="shared" si="147"/>
        <v>24500.252532384719</v>
      </c>
      <c r="BU77" s="236">
        <f t="shared" si="147"/>
        <v>23129.599021563521</v>
      </c>
      <c r="BV77" s="236">
        <f t="shared" ref="BV77:EG77" si="148" xml:space="preserve"> IF( BV72 = 1, $F71, BV74 + BV75 - BV76)</f>
        <v>22234.60632146275</v>
      </c>
      <c r="BW77" s="236">
        <f t="shared" si="148"/>
        <v>21433.742008158471</v>
      </c>
      <c r="BX77" s="236">
        <f t="shared" si="148"/>
        <v>20088.119216530424</v>
      </c>
      <c r="BY77" s="236">
        <f t="shared" si="148"/>
        <v>18606.713545774379</v>
      </c>
      <c r="BZ77" s="236">
        <f t="shared" si="148"/>
        <v>17599.735156059505</v>
      </c>
      <c r="CA77" s="236">
        <f t="shared" si="148"/>
        <v>16687.89517852581</v>
      </c>
      <c r="CB77" s="236">
        <f t="shared" si="148"/>
        <v>15234.867769096494</v>
      </c>
      <c r="CC77" s="236">
        <f t="shared" si="148"/>
        <v>13647.471936620605</v>
      </c>
      <c r="CD77" s="236">
        <f t="shared" si="148"/>
        <v>12532.758157778933</v>
      </c>
      <c r="CE77" s="236">
        <f t="shared" si="148"/>
        <v>11513.751798677997</v>
      </c>
      <c r="CF77" s="236">
        <f t="shared" si="148"/>
        <v>9956.6339878108047</v>
      </c>
      <c r="CG77" s="236">
        <f t="shared" si="148"/>
        <v>8266.0966689756951</v>
      </c>
      <c r="CH77" s="236">
        <f t="shared" si="148"/>
        <v>7046.0636899345036</v>
      </c>
      <c r="CI77" s="236">
        <f t="shared" si="148"/>
        <v>5921.8931684179333</v>
      </c>
      <c r="CJ77" s="236">
        <f t="shared" si="148"/>
        <v>4262.0274646236066</v>
      </c>
      <c r="CK77" s="236">
        <f t="shared" si="148"/>
        <v>2469.522923851915</v>
      </c>
      <c r="CL77" s="236">
        <f t="shared" si="148"/>
        <v>1144.9749969148984</v>
      </c>
      <c r="CM77" s="236">
        <f t="shared" si="148"/>
        <v>0</v>
      </c>
      <c r="CN77" s="236">
        <f t="shared" si="148"/>
        <v>0</v>
      </c>
      <c r="CO77" s="236">
        <f t="shared" si="148"/>
        <v>0</v>
      </c>
      <c r="CP77" s="236">
        <f t="shared" si="148"/>
        <v>0</v>
      </c>
      <c r="CQ77" s="236">
        <f t="shared" si="148"/>
        <v>0</v>
      </c>
      <c r="CR77" s="236">
        <f t="shared" si="148"/>
        <v>0</v>
      </c>
      <c r="CS77" s="236">
        <f t="shared" si="148"/>
        <v>0</v>
      </c>
      <c r="CT77" s="236">
        <f t="shared" si="148"/>
        <v>0</v>
      </c>
      <c r="CU77" s="236">
        <f t="shared" si="148"/>
        <v>0</v>
      </c>
      <c r="CV77" s="236">
        <f t="shared" si="148"/>
        <v>0</v>
      </c>
      <c r="CW77" s="236">
        <f t="shared" si="148"/>
        <v>0</v>
      </c>
      <c r="CX77" s="236">
        <f t="shared" si="148"/>
        <v>0</v>
      </c>
      <c r="CY77" s="236">
        <f t="shared" si="148"/>
        <v>0</v>
      </c>
      <c r="CZ77" s="236">
        <f t="shared" si="148"/>
        <v>0</v>
      </c>
      <c r="DA77" s="236">
        <f t="shared" si="148"/>
        <v>0</v>
      </c>
      <c r="DB77" s="236">
        <f t="shared" si="148"/>
        <v>0</v>
      </c>
      <c r="DC77" s="236">
        <f t="shared" si="148"/>
        <v>0</v>
      </c>
      <c r="DD77" s="236">
        <f t="shared" si="148"/>
        <v>0</v>
      </c>
      <c r="DE77" s="236">
        <f t="shared" si="148"/>
        <v>0</v>
      </c>
      <c r="DF77" s="236">
        <f t="shared" si="148"/>
        <v>0</v>
      </c>
      <c r="DG77" s="236">
        <f t="shared" si="148"/>
        <v>0</v>
      </c>
      <c r="DH77" s="236">
        <f t="shared" si="148"/>
        <v>0</v>
      </c>
      <c r="DI77" s="236">
        <f t="shared" si="148"/>
        <v>0</v>
      </c>
      <c r="DJ77" s="236">
        <f t="shared" si="148"/>
        <v>0</v>
      </c>
      <c r="DK77" s="236">
        <f t="shared" si="148"/>
        <v>0</v>
      </c>
      <c r="DL77" s="236">
        <f t="shared" si="148"/>
        <v>0</v>
      </c>
      <c r="DM77" s="236">
        <f t="shared" si="148"/>
        <v>0</v>
      </c>
      <c r="DN77" s="236">
        <f t="shared" si="148"/>
        <v>0</v>
      </c>
      <c r="DO77" s="236">
        <f t="shared" si="148"/>
        <v>8.2978390957820633E-5</v>
      </c>
      <c r="DP77" s="236">
        <f t="shared" si="148"/>
        <v>1.6597595182361161E-4</v>
      </c>
      <c r="DQ77" s="236">
        <f t="shared" si="148"/>
        <v>2.4989752072224918E-4</v>
      </c>
      <c r="DR77" s="236">
        <f t="shared" si="148"/>
        <v>3.3383847018718648E-4</v>
      </c>
      <c r="DS77" s="236">
        <f t="shared" si="148"/>
        <v>4.1596578418007181E-4</v>
      </c>
      <c r="DT77" s="236">
        <f t="shared" si="148"/>
        <v>4.9902426858900145E-4</v>
      </c>
      <c r="DU77" s="236">
        <f t="shared" si="148"/>
        <v>5.8301035087956815E-4</v>
      </c>
      <c r="DV77" s="236">
        <f t="shared" si="148"/>
        <v>6.6700731814572781E-4</v>
      </c>
      <c r="DW77" s="236">
        <f t="shared" si="148"/>
        <v>7.4919358761352424E-4</v>
      </c>
      <c r="DX77" s="236">
        <f t="shared" si="148"/>
        <v>8.3230984434784396E-4</v>
      </c>
      <c r="DY77" s="236">
        <f t="shared" si="148"/>
        <v>9.1634902408032769E-4</v>
      </c>
      <c r="DZ77" s="236">
        <f t="shared" si="148"/>
        <v>1.000399354275614E-3</v>
      </c>
      <c r="EA77" s="236">
        <f t="shared" si="148"/>
        <v>1.0826396446190999E-3</v>
      </c>
      <c r="EB77" s="236">
        <f t="shared" si="148"/>
        <v>1.1658036948226061E-3</v>
      </c>
      <c r="EC77" s="236">
        <f t="shared" si="148"/>
        <v>1.2498935826121206E-3</v>
      </c>
      <c r="ED77" s="236">
        <f t="shared" si="148"/>
        <v>1.3340028509679347E-3</v>
      </c>
      <c r="EE77" s="236">
        <f t="shared" si="148"/>
        <v>1.4172118060243578E-3</v>
      </c>
      <c r="EF77" s="236">
        <f t="shared" si="148"/>
        <v>1.5004346789591703E-3</v>
      </c>
      <c r="EG77" s="236">
        <f t="shared" si="148"/>
        <v>1.5845901420894523E-3</v>
      </c>
      <c r="EH77" s="236">
        <f t="shared" ref="EH77:GJ77" si="149" xml:space="preserve"> IF( EH72 = 1, $F71, EH74 + EH75 - EH76)</f>
        <v>1.6687570211697464E-3</v>
      </c>
      <c r="EI77" s="236">
        <f t="shared" si="149"/>
        <v>1.7511102878638328E-3</v>
      </c>
      <c r="EJ77" s="236">
        <f t="shared" si="149"/>
        <v>1.8343901453195981E-3</v>
      </c>
      <c r="EK77" s="236">
        <f t="shared" si="149"/>
        <v>1.9186040156359888E-3</v>
      </c>
      <c r="EL77" s="236">
        <f t="shared" si="149"/>
        <v>2.0028351426210024E-3</v>
      </c>
      <c r="EM77" s="236">
        <f t="shared" si="149"/>
        <v>2.0852450273482633E-3</v>
      </c>
      <c r="EN77" s="236">
        <f t="shared" si="149"/>
        <v>2.1685805563175864E-3</v>
      </c>
      <c r="EO77" s="236">
        <f t="shared" si="149"/>
        <v>2.25284380725496E-3</v>
      </c>
      <c r="EP77" s="236">
        <f t="shared" si="149"/>
        <v>2.3371192706039745E-3</v>
      </c>
      <c r="EQ77" s="236">
        <f t="shared" si="149"/>
        <v>2.4195779818919549E-3</v>
      </c>
      <c r="ER77" s="236">
        <f t="shared" si="149"/>
        <v>2.5029673441644825E-3</v>
      </c>
      <c r="ES77" s="236">
        <f t="shared" si="149"/>
        <v>2.5872916571600606E-3</v>
      </c>
      <c r="ET77" s="236">
        <f t="shared" si="149"/>
        <v>2.6716340232858901E-3</v>
      </c>
      <c r="EU77" s="236">
        <f t="shared" si="149"/>
        <v>2.7550764310571851E-3</v>
      </c>
      <c r="EV77" s="236">
        <f t="shared" si="149"/>
        <v>2.8385280298802466E-3</v>
      </c>
      <c r="EW77" s="236">
        <f t="shared" si="149"/>
        <v>2.9229072987282086E-3</v>
      </c>
      <c r="EX77" s="236">
        <f t="shared" si="149"/>
        <v>3.0073032932703744E-3</v>
      </c>
      <c r="EY77" s="236">
        <f t="shared" si="149"/>
        <v>3.0898804349396738E-3</v>
      </c>
      <c r="EZ77" s="236">
        <f t="shared" si="149"/>
        <v>3.1733887556822092E-3</v>
      </c>
      <c r="FA77" s="236">
        <f t="shared" si="149"/>
        <v>3.2578272281779085E-3</v>
      </c>
      <c r="FB77" s="236">
        <f t="shared" si="149"/>
        <v>3.3422832228294404E-3</v>
      </c>
      <c r="FC77" s="236">
        <f t="shared" si="149"/>
        <v>3.4249149048059262E-3</v>
      </c>
      <c r="FD77" s="236">
        <f t="shared" si="149"/>
        <v>3.5084815230768097E-3</v>
      </c>
      <c r="FE77" s="236">
        <f t="shared" si="149"/>
        <v>3.5929815886051328E-3</v>
      </c>
      <c r="FF77" s="236">
        <f t="shared" si="149"/>
        <v>3.6774997072637075E-3</v>
      </c>
      <c r="FG77" s="236">
        <f t="shared" si="149"/>
        <v>3.7601950195985776E-3</v>
      </c>
      <c r="FH77" s="236">
        <f t="shared" si="149"/>
        <v>3.8438209858037255E-3</v>
      </c>
      <c r="FI77" s="236">
        <f t="shared" si="149"/>
        <v>3.9283773346204809E-3</v>
      </c>
      <c r="FJ77" s="236">
        <f t="shared" si="149"/>
        <v>4.0129535949779546E-3</v>
      </c>
      <c r="FK77" s="236">
        <f t="shared" si="149"/>
        <v>4.0966218400212287E-3</v>
      </c>
      <c r="FL77" s="236">
        <f t="shared" si="149"/>
        <v>4.1803071541606411E-3</v>
      </c>
      <c r="FM77" s="236">
        <f t="shared" si="149"/>
        <v>4.26492483052281E-3</v>
      </c>
      <c r="FN77" s="236">
        <f t="shared" si="149"/>
        <v>4.3495613564768602E-3</v>
      </c>
      <c r="FO77" s="236">
        <f t="shared" si="149"/>
        <v>4.4323745797615523E-3</v>
      </c>
      <c r="FP77" s="236">
        <f t="shared" si="149"/>
        <v>4.5161273824810798E-3</v>
      </c>
      <c r="FQ77" s="236">
        <f t="shared" si="149"/>
        <v>4.6008164749026274E-3</v>
      </c>
      <c r="FR77" s="236">
        <f t="shared" si="149"/>
        <v>4.6855201691207021E-3</v>
      </c>
      <c r="FS77" s="236">
        <f t="shared" si="149"/>
        <v>4.7683978019110243E-3</v>
      </c>
      <c r="FT77" s="236">
        <f t="shared" si="149"/>
        <v>4.852215204594397E-3</v>
      </c>
      <c r="FU77" s="236">
        <f t="shared" si="149"/>
        <v>4.9369672174846158E-3</v>
      </c>
      <c r="FV77" s="236">
        <f t="shared" si="149"/>
        <v>5.0217327702225239E-3</v>
      </c>
      <c r="FW77" s="236">
        <f t="shared" si="149"/>
        <v>5.1046657224672783E-3</v>
      </c>
      <c r="FX77" s="236">
        <f t="shared" si="149"/>
        <v>5.1885359080479391E-3</v>
      </c>
      <c r="FY77" s="236">
        <f t="shared" si="149"/>
        <v>5.273345000688219E-3</v>
      </c>
      <c r="FZ77" s="236">
        <f t="shared" si="149"/>
        <v>5.3581649783040917E-3</v>
      </c>
      <c r="GA77" s="236">
        <f t="shared" si="149"/>
        <v>5.4420811191435853E-3</v>
      </c>
      <c r="GB77" s="236">
        <f t="shared" si="149"/>
        <v>5.5260072388392829E-3</v>
      </c>
      <c r="GC77" s="236">
        <f t="shared" si="149"/>
        <v>5.6108755351273005E-3</v>
      </c>
      <c r="GD77" s="236">
        <f t="shared" si="149"/>
        <v>5.6957616190583598E-3</v>
      </c>
      <c r="GE77" s="236">
        <f t="shared" si="149"/>
        <v>5.7788155988419184E-3</v>
      </c>
      <c r="GF77" s="236">
        <f t="shared" si="149"/>
        <v>5.8628063185014612E-3</v>
      </c>
      <c r="GG77" s="236">
        <f t="shared" si="149"/>
        <v>5.9477306325907012E-3</v>
      </c>
      <c r="GH77" s="236">
        <f t="shared" si="149"/>
        <v>6.03267459273345E-3</v>
      </c>
      <c r="GI77" s="236">
        <f t="shared" si="149"/>
        <v>6.1157911640123989E-3</v>
      </c>
      <c r="GJ77" s="236">
        <f t="shared" si="149"/>
        <v>6.1998477966431825E-3</v>
      </c>
    </row>
    <row r="80" spans="1:192" x14ac:dyDescent="0.25">
      <c r="A80" s="15" t="s">
        <v>206</v>
      </c>
    </row>
    <row r="82" spans="1:192" x14ac:dyDescent="0.25">
      <c r="A82" s="228"/>
      <c r="B82" s="228"/>
      <c r="C82" s="229"/>
      <c r="D82" s="230"/>
      <c r="E82" s="424" t="str">
        <f xml:space="preserve"> InpC!E$174</f>
        <v xml:space="preserve">Deferred tax - initial balance </v>
      </c>
      <c r="F82" s="424">
        <f xml:space="preserve"> InpC!F$174</f>
        <v>0</v>
      </c>
      <c r="G82" s="424" t="str">
        <f xml:space="preserve"> InpC!G$174</f>
        <v>$ 000s</v>
      </c>
      <c r="H82" s="232"/>
      <c r="I82" s="232"/>
      <c r="J82" s="231"/>
      <c r="K82" s="231"/>
      <c r="L82" s="231"/>
      <c r="M82" s="231"/>
      <c r="N82" s="231"/>
      <c r="O82" s="231"/>
      <c r="P82" s="231"/>
      <c r="Q82" s="231"/>
      <c r="R82" s="231"/>
      <c r="S82" s="231"/>
      <c r="T82" s="231"/>
      <c r="U82" s="231"/>
      <c r="V82" s="231"/>
      <c r="W82" s="231"/>
      <c r="X82" s="231"/>
      <c r="Y82" s="231"/>
      <c r="Z82" s="231"/>
      <c r="AA82" s="231"/>
      <c r="AB82" s="231"/>
      <c r="AC82" s="231"/>
      <c r="AD82" s="231"/>
      <c r="AE82" s="231"/>
      <c r="AF82" s="231"/>
      <c r="AG82" s="231"/>
      <c r="AH82" s="231"/>
      <c r="AI82" s="231"/>
      <c r="AJ82" s="231"/>
      <c r="AK82" s="231"/>
      <c r="AL82" s="231"/>
      <c r="AM82" s="231"/>
      <c r="AN82" s="231"/>
      <c r="AO82" s="231"/>
      <c r="AP82" s="231"/>
      <c r="AQ82" s="231"/>
      <c r="AR82" s="231"/>
      <c r="AS82" s="231"/>
      <c r="AT82" s="231"/>
      <c r="AU82" s="231"/>
      <c r="AV82" s="231"/>
      <c r="AW82" s="231"/>
      <c r="AX82" s="231"/>
      <c r="AY82" s="231"/>
      <c r="AZ82" s="231"/>
      <c r="BA82" s="231"/>
      <c r="BB82" s="231"/>
      <c r="BC82" s="231"/>
      <c r="BD82" s="231"/>
      <c r="BE82" s="231"/>
      <c r="BF82" s="231"/>
      <c r="BG82" s="231"/>
      <c r="BH82" s="231"/>
      <c r="BI82" s="231"/>
      <c r="BJ82" s="231"/>
      <c r="BK82" s="231"/>
      <c r="BL82" s="231"/>
      <c r="BM82" s="231"/>
      <c r="BN82" s="231"/>
      <c r="BO82" s="231"/>
      <c r="BP82" s="231"/>
      <c r="BQ82" s="231"/>
      <c r="BR82" s="231"/>
      <c r="BS82" s="231"/>
      <c r="BT82" s="231"/>
      <c r="BU82" s="231"/>
      <c r="BV82" s="231"/>
      <c r="BW82" s="231"/>
      <c r="BX82" s="231"/>
      <c r="BY82" s="231"/>
      <c r="BZ82" s="231"/>
      <c r="CA82" s="231"/>
      <c r="CB82" s="231"/>
      <c r="CC82" s="231"/>
      <c r="CD82" s="231"/>
      <c r="CE82" s="231"/>
      <c r="CF82" s="231"/>
      <c r="CG82" s="231"/>
      <c r="CH82" s="231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  <c r="CW82" s="231"/>
      <c r="CX82" s="231"/>
      <c r="CY82" s="231"/>
      <c r="CZ82" s="231"/>
      <c r="DA82" s="231"/>
      <c r="DB82" s="231"/>
      <c r="DC82" s="231"/>
      <c r="DD82" s="231"/>
      <c r="DE82" s="231"/>
      <c r="DF82" s="231"/>
      <c r="DG82" s="231"/>
      <c r="DH82" s="231"/>
      <c r="DI82" s="231"/>
      <c r="DJ82" s="231"/>
      <c r="DK82" s="231"/>
      <c r="DL82" s="231"/>
      <c r="DM82" s="231"/>
      <c r="DN82" s="231"/>
      <c r="DO82" s="231"/>
      <c r="DP82" s="231"/>
      <c r="DQ82" s="231"/>
      <c r="DR82" s="231"/>
      <c r="DS82" s="231"/>
      <c r="DT82" s="231"/>
      <c r="DU82" s="231"/>
      <c r="DV82" s="231"/>
      <c r="DW82" s="231"/>
      <c r="DX82" s="231"/>
      <c r="DY82" s="231"/>
      <c r="DZ82" s="231"/>
      <c r="EA82" s="231"/>
      <c r="EB82" s="231"/>
      <c r="EC82" s="231"/>
      <c r="ED82" s="231"/>
      <c r="EE82" s="231"/>
      <c r="EF82" s="231"/>
      <c r="EG82" s="231"/>
      <c r="EH82" s="231"/>
      <c r="EI82" s="231"/>
      <c r="EJ82" s="231"/>
      <c r="EK82" s="231"/>
      <c r="EL82" s="231"/>
      <c r="EM82" s="231"/>
      <c r="EN82" s="231"/>
      <c r="EO82" s="231"/>
      <c r="EP82" s="231"/>
      <c r="EQ82" s="231"/>
      <c r="ER82" s="231"/>
      <c r="ES82" s="231"/>
      <c r="ET82" s="231"/>
      <c r="EU82" s="231"/>
      <c r="EV82" s="231"/>
      <c r="EW82" s="231"/>
      <c r="EX82" s="231"/>
      <c r="EY82" s="231"/>
      <c r="EZ82" s="231"/>
      <c r="FA82" s="231"/>
      <c r="FB82" s="231"/>
      <c r="FC82" s="231"/>
      <c r="FD82" s="231"/>
      <c r="FE82" s="231"/>
      <c r="FF82" s="231"/>
      <c r="FG82" s="231"/>
      <c r="FH82" s="231"/>
      <c r="FI82" s="231"/>
      <c r="FJ82" s="231"/>
      <c r="FK82" s="231"/>
      <c r="FL82" s="231"/>
      <c r="FM82" s="231"/>
      <c r="FN82" s="231"/>
      <c r="FO82" s="231"/>
      <c r="FP82" s="231"/>
      <c r="FQ82" s="231"/>
      <c r="FR82" s="231"/>
      <c r="FS82" s="231"/>
      <c r="FT82" s="231"/>
      <c r="FU82" s="231"/>
      <c r="FV82" s="231"/>
      <c r="FW82" s="231"/>
      <c r="FX82" s="231"/>
      <c r="FY82" s="231"/>
      <c r="FZ82" s="231"/>
      <c r="GA82" s="231"/>
      <c r="GB82" s="231"/>
      <c r="GC82" s="231"/>
      <c r="GD82" s="231"/>
      <c r="GE82" s="231"/>
      <c r="GF82" s="231"/>
      <c r="GG82" s="231"/>
      <c r="GH82" s="231"/>
      <c r="GI82" s="231"/>
      <c r="GJ82" s="231"/>
    </row>
    <row r="83" spans="1:192" x14ac:dyDescent="0.25">
      <c r="E83" s="238" t="str">
        <f xml:space="preserve"> Time!E$83</f>
        <v>End of construction period flag</v>
      </c>
      <c r="F83" s="238">
        <f xml:space="preserve"> Time!F$83</f>
        <v>0</v>
      </c>
      <c r="G83" s="238" t="str">
        <f xml:space="preserve"> Time!G$83</f>
        <v>flag</v>
      </c>
      <c r="H83" s="238">
        <f xml:space="preserve"> Time!H$83</f>
        <v>1</v>
      </c>
      <c r="I83" s="238">
        <f xml:space="preserve"> Time!I$83</f>
        <v>0</v>
      </c>
      <c r="J83" s="238">
        <f xml:space="preserve"> Time!J$83</f>
        <v>0</v>
      </c>
      <c r="K83" s="238">
        <f xml:space="preserve"> Time!K$83</f>
        <v>0</v>
      </c>
      <c r="L83" s="238">
        <f xml:space="preserve"> Time!L$83</f>
        <v>0</v>
      </c>
      <c r="M83" s="238">
        <f xml:space="preserve"> Time!M$83</f>
        <v>0</v>
      </c>
      <c r="N83" s="238">
        <f xml:space="preserve"> Time!N$83</f>
        <v>0</v>
      </c>
      <c r="O83" s="238">
        <f xml:space="preserve"> Time!O$83</f>
        <v>0</v>
      </c>
      <c r="P83" s="238">
        <f xml:space="preserve"> Time!P$83</f>
        <v>0</v>
      </c>
      <c r="Q83" s="238">
        <f xml:space="preserve"> Time!Q$83</f>
        <v>0</v>
      </c>
      <c r="R83" s="238">
        <f xml:space="preserve"> Time!R$83</f>
        <v>1</v>
      </c>
      <c r="S83" s="238">
        <f xml:space="preserve"> Time!S$83</f>
        <v>0</v>
      </c>
      <c r="T83" s="238">
        <f xml:space="preserve"> Time!T$83</f>
        <v>0</v>
      </c>
      <c r="U83" s="238">
        <f xml:space="preserve"> Time!U$83</f>
        <v>0</v>
      </c>
      <c r="V83" s="238">
        <f xml:space="preserve"> Time!V$83</f>
        <v>0</v>
      </c>
      <c r="W83" s="238">
        <f xml:space="preserve"> Time!W$83</f>
        <v>0</v>
      </c>
      <c r="X83" s="238">
        <f xml:space="preserve"> Time!X$83</f>
        <v>0</v>
      </c>
      <c r="Y83" s="238">
        <f xml:space="preserve"> Time!Y$83</f>
        <v>0</v>
      </c>
      <c r="Z83" s="238">
        <f xml:space="preserve"> Time!Z$83</f>
        <v>0</v>
      </c>
      <c r="AA83" s="238">
        <f xml:space="preserve"> Time!AA$83</f>
        <v>0</v>
      </c>
      <c r="AB83" s="238">
        <f xml:space="preserve"> Time!AB$83</f>
        <v>0</v>
      </c>
      <c r="AC83" s="238">
        <f xml:space="preserve"> Time!AC$83</f>
        <v>0</v>
      </c>
      <c r="AD83" s="238">
        <f xml:space="preserve"> Time!AD$83</f>
        <v>0</v>
      </c>
      <c r="AE83" s="238">
        <f xml:space="preserve"> Time!AE$83</f>
        <v>0</v>
      </c>
      <c r="AF83" s="238">
        <f xml:space="preserve"> Time!AF$83</f>
        <v>0</v>
      </c>
      <c r="AG83" s="238">
        <f xml:space="preserve"> Time!AG$83</f>
        <v>0</v>
      </c>
      <c r="AH83" s="238">
        <f xml:space="preserve"> Time!AH$83</f>
        <v>0</v>
      </c>
      <c r="AI83" s="238">
        <f xml:space="preserve"> Time!AI$83</f>
        <v>0</v>
      </c>
      <c r="AJ83" s="238">
        <f xml:space="preserve"> Time!AJ$83</f>
        <v>0</v>
      </c>
      <c r="AK83" s="238">
        <f xml:space="preserve"> Time!AK$83</f>
        <v>0</v>
      </c>
      <c r="AL83" s="238">
        <f xml:space="preserve"> Time!AL$83</f>
        <v>0</v>
      </c>
      <c r="AM83" s="238">
        <f xml:space="preserve"> Time!AM$83</f>
        <v>0</v>
      </c>
      <c r="AN83" s="238">
        <f xml:space="preserve"> Time!AN$83</f>
        <v>0</v>
      </c>
      <c r="AO83" s="238">
        <f xml:space="preserve"> Time!AO$83</f>
        <v>0</v>
      </c>
      <c r="AP83" s="238">
        <f xml:space="preserve"> Time!AP$83</f>
        <v>0</v>
      </c>
      <c r="AQ83" s="238">
        <f xml:space="preserve"> Time!AQ$83</f>
        <v>0</v>
      </c>
      <c r="AR83" s="238">
        <f xml:space="preserve"> Time!AR$83</f>
        <v>0</v>
      </c>
      <c r="AS83" s="238">
        <f xml:space="preserve"> Time!AS$83</f>
        <v>0</v>
      </c>
      <c r="AT83" s="238">
        <f xml:space="preserve"> Time!AT$83</f>
        <v>0</v>
      </c>
      <c r="AU83" s="238">
        <f xml:space="preserve"> Time!AU$83</f>
        <v>0</v>
      </c>
      <c r="AV83" s="238">
        <f xml:space="preserve"> Time!AV$83</f>
        <v>0</v>
      </c>
      <c r="AW83" s="238">
        <f xml:space="preserve"> Time!AW$83</f>
        <v>0</v>
      </c>
      <c r="AX83" s="238">
        <f xml:space="preserve"> Time!AX$83</f>
        <v>0</v>
      </c>
      <c r="AY83" s="238">
        <f xml:space="preserve"> Time!AY$83</f>
        <v>0</v>
      </c>
      <c r="AZ83" s="238">
        <f xml:space="preserve"> Time!AZ$83</f>
        <v>0</v>
      </c>
      <c r="BA83" s="238">
        <f xml:space="preserve"> Time!BA$83</f>
        <v>0</v>
      </c>
      <c r="BB83" s="238">
        <f xml:space="preserve"> Time!BB$83</f>
        <v>0</v>
      </c>
      <c r="BC83" s="238">
        <f xml:space="preserve"> Time!BC$83</f>
        <v>0</v>
      </c>
      <c r="BD83" s="238">
        <f xml:space="preserve"> Time!BD$83</f>
        <v>0</v>
      </c>
      <c r="BE83" s="238">
        <f xml:space="preserve"> Time!BE$83</f>
        <v>0</v>
      </c>
      <c r="BF83" s="238">
        <f xml:space="preserve"> Time!BF$83</f>
        <v>0</v>
      </c>
      <c r="BG83" s="238">
        <f xml:space="preserve"> Time!BG$83</f>
        <v>0</v>
      </c>
      <c r="BH83" s="238">
        <f xml:space="preserve"> Time!BH$83</f>
        <v>0</v>
      </c>
      <c r="BI83" s="238">
        <f xml:space="preserve"> Time!BI$83</f>
        <v>0</v>
      </c>
      <c r="BJ83" s="238">
        <f xml:space="preserve"> Time!BJ$83</f>
        <v>0</v>
      </c>
      <c r="BK83" s="238">
        <f xml:space="preserve"> Time!BK$83</f>
        <v>0</v>
      </c>
      <c r="BL83" s="238">
        <f xml:space="preserve"> Time!BL$83</f>
        <v>0</v>
      </c>
      <c r="BM83" s="238">
        <f xml:space="preserve"> Time!BM$83</f>
        <v>0</v>
      </c>
      <c r="BN83" s="238">
        <f xml:space="preserve"> Time!BN$83</f>
        <v>0</v>
      </c>
      <c r="BO83" s="238">
        <f xml:space="preserve"> Time!BO$83</f>
        <v>0</v>
      </c>
      <c r="BP83" s="238">
        <f xml:space="preserve"> Time!BP$83</f>
        <v>0</v>
      </c>
      <c r="BQ83" s="238">
        <f xml:space="preserve"> Time!BQ$83</f>
        <v>0</v>
      </c>
      <c r="BR83" s="238">
        <f xml:space="preserve"> Time!BR$83</f>
        <v>0</v>
      </c>
      <c r="BS83" s="238">
        <f xml:space="preserve"> Time!BS$83</f>
        <v>0</v>
      </c>
      <c r="BT83" s="238">
        <f xml:space="preserve"> Time!BT$83</f>
        <v>0</v>
      </c>
      <c r="BU83" s="238">
        <f xml:space="preserve"> Time!BU$83</f>
        <v>0</v>
      </c>
      <c r="BV83" s="238">
        <f xml:space="preserve"> Time!BV$83</f>
        <v>0</v>
      </c>
      <c r="BW83" s="238">
        <f xml:space="preserve"> Time!BW$83</f>
        <v>0</v>
      </c>
      <c r="BX83" s="238">
        <f xml:space="preserve"> Time!BX$83</f>
        <v>0</v>
      </c>
      <c r="BY83" s="238">
        <f xml:space="preserve"> Time!BY$83</f>
        <v>0</v>
      </c>
      <c r="BZ83" s="238">
        <f xml:space="preserve"> Time!BZ$83</f>
        <v>0</v>
      </c>
      <c r="CA83" s="238">
        <f xml:space="preserve"> Time!CA$83</f>
        <v>0</v>
      </c>
      <c r="CB83" s="238">
        <f xml:space="preserve"> Time!CB$83</f>
        <v>0</v>
      </c>
      <c r="CC83" s="238">
        <f xml:space="preserve"> Time!CC$83</f>
        <v>0</v>
      </c>
      <c r="CD83" s="238">
        <f xml:space="preserve"> Time!CD$83</f>
        <v>0</v>
      </c>
      <c r="CE83" s="238">
        <f xml:space="preserve"> Time!CE$83</f>
        <v>0</v>
      </c>
      <c r="CF83" s="238">
        <f xml:space="preserve"> Time!CF$83</f>
        <v>0</v>
      </c>
      <c r="CG83" s="238">
        <f xml:space="preserve"> Time!CG$83</f>
        <v>0</v>
      </c>
      <c r="CH83" s="238">
        <f xml:space="preserve"> Time!CH$83</f>
        <v>0</v>
      </c>
      <c r="CI83" s="238">
        <f xml:space="preserve"> Time!CI$83</f>
        <v>0</v>
      </c>
      <c r="CJ83" s="238">
        <f xml:space="preserve"> Time!CJ$83</f>
        <v>0</v>
      </c>
      <c r="CK83" s="238">
        <f xml:space="preserve"> Time!CK$83</f>
        <v>0</v>
      </c>
      <c r="CL83" s="238">
        <f xml:space="preserve"> Time!CL$83</f>
        <v>0</v>
      </c>
      <c r="CM83" s="238">
        <f xml:space="preserve"> Time!CM$83</f>
        <v>0</v>
      </c>
      <c r="CN83" s="238">
        <f xml:space="preserve"> Time!CN$83</f>
        <v>0</v>
      </c>
      <c r="CO83" s="238">
        <f xml:space="preserve"> Time!CO$83</f>
        <v>0</v>
      </c>
      <c r="CP83" s="238">
        <f xml:space="preserve"> Time!CP$83</f>
        <v>0</v>
      </c>
      <c r="CQ83" s="238">
        <f xml:space="preserve"> Time!CQ$83</f>
        <v>0</v>
      </c>
      <c r="CR83" s="238">
        <f xml:space="preserve"> Time!CR$83</f>
        <v>0</v>
      </c>
      <c r="CS83" s="238">
        <f xml:space="preserve"> Time!CS$83</f>
        <v>0</v>
      </c>
      <c r="CT83" s="238">
        <f xml:space="preserve"> Time!CT$83</f>
        <v>0</v>
      </c>
      <c r="CU83" s="238">
        <f xml:space="preserve"> Time!CU$83</f>
        <v>0</v>
      </c>
      <c r="CV83" s="238">
        <f xml:space="preserve"> Time!CV$83</f>
        <v>0</v>
      </c>
      <c r="CW83" s="238">
        <f xml:space="preserve"> Time!CW$83</f>
        <v>0</v>
      </c>
      <c r="CX83" s="238">
        <f xml:space="preserve"> Time!CX$83</f>
        <v>0</v>
      </c>
      <c r="CY83" s="238">
        <f xml:space="preserve"> Time!CY$83</f>
        <v>0</v>
      </c>
      <c r="CZ83" s="238">
        <f xml:space="preserve"> Time!CZ$83</f>
        <v>0</v>
      </c>
      <c r="DA83" s="238">
        <f xml:space="preserve"> Time!DA$83</f>
        <v>0</v>
      </c>
      <c r="DB83" s="238">
        <f xml:space="preserve"> Time!DB$83</f>
        <v>0</v>
      </c>
      <c r="DC83" s="238">
        <f xml:space="preserve"> Time!DC$83</f>
        <v>0</v>
      </c>
      <c r="DD83" s="238">
        <f xml:space="preserve"> Time!DD$83</f>
        <v>0</v>
      </c>
      <c r="DE83" s="238">
        <f xml:space="preserve"> Time!DE$83</f>
        <v>0</v>
      </c>
      <c r="DF83" s="238">
        <f xml:space="preserve"> Time!DF$83</f>
        <v>0</v>
      </c>
      <c r="DG83" s="238">
        <f xml:space="preserve"> Time!DG$83</f>
        <v>0</v>
      </c>
      <c r="DH83" s="238">
        <f xml:space="preserve"> Time!DH$83</f>
        <v>0</v>
      </c>
      <c r="DI83" s="238">
        <f xml:space="preserve"> Time!DI$83</f>
        <v>0</v>
      </c>
      <c r="DJ83" s="238">
        <f xml:space="preserve"> Time!DJ$83</f>
        <v>0</v>
      </c>
      <c r="DK83" s="238">
        <f xml:space="preserve"> Time!DK$83</f>
        <v>0</v>
      </c>
      <c r="DL83" s="238">
        <f xml:space="preserve"> Time!DL$83</f>
        <v>0</v>
      </c>
      <c r="DM83" s="238">
        <f xml:space="preserve"> Time!DM$83</f>
        <v>0</v>
      </c>
      <c r="DN83" s="238">
        <f xml:space="preserve"> Time!DN$83</f>
        <v>0</v>
      </c>
      <c r="DO83" s="238">
        <f xml:space="preserve"> Time!DO$83</f>
        <v>0</v>
      </c>
      <c r="DP83" s="238">
        <f xml:space="preserve"> Time!DP$83</f>
        <v>0</v>
      </c>
      <c r="DQ83" s="238">
        <f xml:space="preserve"> Time!DQ$83</f>
        <v>0</v>
      </c>
      <c r="DR83" s="238">
        <f xml:space="preserve"> Time!DR$83</f>
        <v>0</v>
      </c>
      <c r="DS83" s="238">
        <f xml:space="preserve"> Time!DS$83</f>
        <v>0</v>
      </c>
      <c r="DT83" s="238">
        <f xml:space="preserve"> Time!DT$83</f>
        <v>0</v>
      </c>
      <c r="DU83" s="238">
        <f xml:space="preserve"> Time!DU$83</f>
        <v>0</v>
      </c>
      <c r="DV83" s="238">
        <f xml:space="preserve"> Time!DV$83</f>
        <v>0</v>
      </c>
      <c r="DW83" s="238">
        <f xml:space="preserve"> Time!DW$83</f>
        <v>0</v>
      </c>
      <c r="DX83" s="238">
        <f xml:space="preserve"> Time!DX$83</f>
        <v>0</v>
      </c>
      <c r="DY83" s="238">
        <f xml:space="preserve"> Time!DY$83</f>
        <v>0</v>
      </c>
      <c r="DZ83" s="238">
        <f xml:space="preserve"> Time!DZ$83</f>
        <v>0</v>
      </c>
      <c r="EA83" s="238">
        <f xml:space="preserve"> Time!EA$83</f>
        <v>0</v>
      </c>
      <c r="EB83" s="238">
        <f xml:space="preserve"> Time!EB$83</f>
        <v>0</v>
      </c>
      <c r="EC83" s="238">
        <f xml:space="preserve"> Time!EC$83</f>
        <v>0</v>
      </c>
      <c r="ED83" s="238">
        <f xml:space="preserve"> Time!ED$83</f>
        <v>0</v>
      </c>
      <c r="EE83" s="238">
        <f xml:space="preserve"> Time!EE$83</f>
        <v>0</v>
      </c>
      <c r="EF83" s="238">
        <f xml:space="preserve"> Time!EF$83</f>
        <v>0</v>
      </c>
      <c r="EG83" s="238">
        <f xml:space="preserve"> Time!EG$83</f>
        <v>0</v>
      </c>
      <c r="EH83" s="238">
        <f xml:space="preserve"> Time!EH$83</f>
        <v>0</v>
      </c>
      <c r="EI83" s="238">
        <f xml:space="preserve"> Time!EI$83</f>
        <v>0</v>
      </c>
      <c r="EJ83" s="238">
        <f xml:space="preserve"> Time!EJ$83</f>
        <v>0</v>
      </c>
      <c r="EK83" s="238">
        <f xml:space="preserve"> Time!EK$83</f>
        <v>0</v>
      </c>
      <c r="EL83" s="238">
        <f xml:space="preserve"> Time!EL$83</f>
        <v>0</v>
      </c>
      <c r="EM83" s="238">
        <f xml:space="preserve"> Time!EM$83</f>
        <v>0</v>
      </c>
      <c r="EN83" s="238">
        <f xml:space="preserve"> Time!EN$83</f>
        <v>0</v>
      </c>
      <c r="EO83" s="238">
        <f xml:space="preserve"> Time!EO$83</f>
        <v>0</v>
      </c>
      <c r="EP83" s="238">
        <f xml:space="preserve"> Time!EP$83</f>
        <v>0</v>
      </c>
      <c r="EQ83" s="238">
        <f xml:space="preserve"> Time!EQ$83</f>
        <v>0</v>
      </c>
      <c r="ER83" s="238">
        <f xml:space="preserve"> Time!ER$83</f>
        <v>0</v>
      </c>
      <c r="ES83" s="238">
        <f xml:space="preserve"> Time!ES$83</f>
        <v>0</v>
      </c>
      <c r="ET83" s="238">
        <f xml:space="preserve"> Time!ET$83</f>
        <v>0</v>
      </c>
      <c r="EU83" s="238">
        <f xml:space="preserve"> Time!EU$83</f>
        <v>0</v>
      </c>
      <c r="EV83" s="238">
        <f xml:space="preserve"> Time!EV$83</f>
        <v>0</v>
      </c>
      <c r="EW83" s="238">
        <f xml:space="preserve"> Time!EW$83</f>
        <v>0</v>
      </c>
      <c r="EX83" s="238">
        <f xml:space="preserve"> Time!EX$83</f>
        <v>0</v>
      </c>
      <c r="EY83" s="238">
        <f xml:space="preserve"> Time!EY$83</f>
        <v>0</v>
      </c>
      <c r="EZ83" s="238">
        <f xml:space="preserve"> Time!EZ$83</f>
        <v>0</v>
      </c>
      <c r="FA83" s="238">
        <f xml:space="preserve"> Time!FA$83</f>
        <v>0</v>
      </c>
      <c r="FB83" s="238">
        <f xml:space="preserve"> Time!FB$83</f>
        <v>0</v>
      </c>
      <c r="FC83" s="238">
        <f xml:space="preserve"> Time!FC$83</f>
        <v>0</v>
      </c>
      <c r="FD83" s="238">
        <f xml:space="preserve"> Time!FD$83</f>
        <v>0</v>
      </c>
      <c r="FE83" s="238">
        <f xml:space="preserve"> Time!FE$83</f>
        <v>0</v>
      </c>
      <c r="FF83" s="238">
        <f xml:space="preserve"> Time!FF$83</f>
        <v>0</v>
      </c>
      <c r="FG83" s="238">
        <f xml:space="preserve"> Time!FG$83</f>
        <v>0</v>
      </c>
      <c r="FH83" s="238">
        <f xml:space="preserve"> Time!FH$83</f>
        <v>0</v>
      </c>
      <c r="FI83" s="238">
        <f xml:space="preserve"> Time!FI$83</f>
        <v>0</v>
      </c>
      <c r="FJ83" s="238">
        <f xml:space="preserve"> Time!FJ$83</f>
        <v>0</v>
      </c>
      <c r="FK83" s="238">
        <f xml:space="preserve"> Time!FK$83</f>
        <v>0</v>
      </c>
      <c r="FL83" s="238">
        <f xml:space="preserve"> Time!FL$83</f>
        <v>0</v>
      </c>
      <c r="FM83" s="238">
        <f xml:space="preserve"> Time!FM$83</f>
        <v>0</v>
      </c>
      <c r="FN83" s="238">
        <f xml:space="preserve"> Time!FN$83</f>
        <v>0</v>
      </c>
      <c r="FO83" s="238">
        <f xml:space="preserve"> Time!FO$83</f>
        <v>0</v>
      </c>
      <c r="FP83" s="238">
        <f xml:space="preserve"> Time!FP$83</f>
        <v>0</v>
      </c>
      <c r="FQ83" s="238">
        <f xml:space="preserve"> Time!FQ$83</f>
        <v>0</v>
      </c>
      <c r="FR83" s="238">
        <f xml:space="preserve"> Time!FR$83</f>
        <v>0</v>
      </c>
      <c r="FS83" s="238">
        <f xml:space="preserve"> Time!FS$83</f>
        <v>0</v>
      </c>
      <c r="FT83" s="238">
        <f xml:space="preserve"> Time!FT$83</f>
        <v>0</v>
      </c>
      <c r="FU83" s="238">
        <f xml:space="preserve"> Time!FU$83</f>
        <v>0</v>
      </c>
      <c r="FV83" s="238">
        <f xml:space="preserve"> Time!FV$83</f>
        <v>0</v>
      </c>
      <c r="FW83" s="238">
        <f xml:space="preserve"> Time!FW$83</f>
        <v>0</v>
      </c>
      <c r="FX83" s="238">
        <f xml:space="preserve"> Time!FX$83</f>
        <v>0</v>
      </c>
      <c r="FY83" s="238">
        <f xml:space="preserve"> Time!FY$83</f>
        <v>0</v>
      </c>
      <c r="FZ83" s="238">
        <f xml:space="preserve"> Time!FZ$83</f>
        <v>0</v>
      </c>
      <c r="GA83" s="238">
        <f xml:space="preserve"> Time!GA$83</f>
        <v>0</v>
      </c>
      <c r="GB83" s="238">
        <f xml:space="preserve"> Time!GB$83</f>
        <v>0</v>
      </c>
      <c r="GC83" s="238">
        <f xml:space="preserve"> Time!GC$83</f>
        <v>0</v>
      </c>
      <c r="GD83" s="238">
        <f xml:space="preserve"> Time!GD$83</f>
        <v>0</v>
      </c>
      <c r="GE83" s="238">
        <f xml:space="preserve"> Time!GE$83</f>
        <v>0</v>
      </c>
      <c r="GF83" s="238">
        <f xml:space="preserve"> Time!GF$83</f>
        <v>0</v>
      </c>
      <c r="GG83" s="238">
        <f xml:space="preserve"> Time!GG$83</f>
        <v>0</v>
      </c>
      <c r="GH83" s="238">
        <f xml:space="preserve"> Time!GH$83</f>
        <v>0</v>
      </c>
      <c r="GI83" s="238">
        <f xml:space="preserve"> Time!GI$83</f>
        <v>0</v>
      </c>
      <c r="GJ83" s="238">
        <f xml:space="preserve"> Time!GJ$83</f>
        <v>0</v>
      </c>
    </row>
    <row r="84" spans="1:192" x14ac:dyDescent="0.25">
      <c r="E84" s="226"/>
      <c r="F84" s="226"/>
      <c r="G84" s="226"/>
      <c r="H84" s="226"/>
      <c r="I84" s="39"/>
      <c r="J84" s="226"/>
      <c r="K84" s="226"/>
      <c r="L84" s="226"/>
      <c r="M84" s="226"/>
      <c r="N84" s="226"/>
      <c r="O84" s="226"/>
      <c r="P84" s="226"/>
      <c r="Q84" s="226"/>
      <c r="R84" s="226"/>
      <c r="S84" s="226"/>
      <c r="T84" s="226"/>
      <c r="U84" s="226"/>
      <c r="V84" s="226"/>
      <c r="W84" s="226"/>
      <c r="X84" s="226"/>
      <c r="Y84" s="226"/>
      <c r="Z84" s="226"/>
      <c r="AA84" s="226"/>
      <c r="AB84" s="226"/>
      <c r="AC84" s="226"/>
      <c r="AD84" s="226"/>
      <c r="AE84" s="226"/>
      <c r="AF84" s="226"/>
      <c r="AG84" s="226"/>
      <c r="AH84" s="226"/>
      <c r="AI84" s="226"/>
      <c r="AJ84" s="226"/>
      <c r="AK84" s="226"/>
      <c r="AL84" s="226"/>
      <c r="AM84" s="226"/>
      <c r="AN84" s="226"/>
      <c r="AO84" s="226"/>
      <c r="AP84" s="226"/>
      <c r="AQ84" s="226"/>
      <c r="AR84" s="226"/>
      <c r="AS84" s="226"/>
      <c r="AT84" s="226"/>
      <c r="AU84" s="226"/>
      <c r="AV84" s="226"/>
      <c r="AW84" s="226"/>
      <c r="AX84" s="226"/>
      <c r="AY84" s="226"/>
      <c r="AZ84" s="226"/>
      <c r="BA84" s="226"/>
      <c r="BB84" s="226"/>
      <c r="BC84" s="226"/>
      <c r="BD84" s="226"/>
      <c r="BE84" s="226"/>
      <c r="BF84" s="226"/>
      <c r="BG84" s="226"/>
      <c r="BH84" s="226"/>
      <c r="BI84" s="226"/>
      <c r="BJ84" s="226"/>
      <c r="BK84" s="226"/>
      <c r="BL84" s="226"/>
      <c r="BM84" s="226"/>
      <c r="BN84" s="226"/>
      <c r="BO84" s="226"/>
      <c r="BP84" s="226"/>
      <c r="BQ84" s="226"/>
      <c r="BR84" s="226"/>
      <c r="BS84" s="226"/>
      <c r="BT84" s="226"/>
      <c r="BU84" s="226"/>
      <c r="BV84" s="226"/>
      <c r="BW84" s="226"/>
      <c r="BX84" s="226"/>
      <c r="BY84" s="226"/>
      <c r="BZ84" s="226"/>
      <c r="CA84" s="226"/>
      <c r="CB84" s="226"/>
      <c r="CC84" s="226"/>
      <c r="CD84" s="226"/>
      <c r="CE84" s="226"/>
      <c r="CF84" s="226"/>
      <c r="CG84" s="226"/>
      <c r="CH84" s="226"/>
      <c r="CI84" s="226"/>
      <c r="CJ84" s="226"/>
      <c r="CK84" s="226"/>
      <c r="CL84" s="226"/>
      <c r="CM84" s="226"/>
      <c r="CN84" s="226"/>
      <c r="CO84" s="226"/>
      <c r="CP84" s="226"/>
      <c r="CQ84" s="226"/>
      <c r="CR84" s="226"/>
      <c r="CS84" s="226"/>
      <c r="CT84" s="226"/>
      <c r="CU84" s="226"/>
      <c r="CV84" s="226"/>
      <c r="CW84" s="226"/>
      <c r="CX84" s="226"/>
      <c r="CY84" s="226"/>
      <c r="CZ84" s="226"/>
      <c r="DA84" s="226"/>
      <c r="DB84" s="226"/>
      <c r="DC84" s="226"/>
      <c r="DD84" s="226"/>
      <c r="DE84" s="226"/>
      <c r="DF84" s="226"/>
      <c r="DG84" s="226"/>
      <c r="DH84" s="226"/>
      <c r="DI84" s="226"/>
      <c r="DJ84" s="226"/>
      <c r="DK84" s="226"/>
      <c r="DL84" s="226"/>
      <c r="DM84" s="226"/>
      <c r="DN84" s="226"/>
      <c r="DO84" s="226"/>
      <c r="DP84" s="226"/>
      <c r="DQ84" s="226"/>
      <c r="DR84" s="226"/>
      <c r="DS84" s="226"/>
      <c r="DT84" s="226"/>
      <c r="DU84" s="226"/>
      <c r="DV84" s="226"/>
      <c r="DW84" s="226"/>
      <c r="DX84" s="226"/>
      <c r="DY84" s="226"/>
      <c r="DZ84" s="226"/>
      <c r="EA84" s="226"/>
      <c r="EB84" s="226"/>
      <c r="EC84" s="226"/>
      <c r="ED84" s="226"/>
      <c r="EE84" s="226"/>
      <c r="EF84" s="226"/>
      <c r="EG84" s="226"/>
      <c r="EH84" s="226"/>
      <c r="EI84" s="226"/>
      <c r="EJ84" s="226"/>
      <c r="EK84" s="226"/>
      <c r="EL84" s="226"/>
      <c r="EM84" s="226"/>
      <c r="EN84" s="226"/>
      <c r="EO84" s="226"/>
      <c r="EP84" s="226"/>
      <c r="EQ84" s="226"/>
      <c r="ER84" s="226"/>
      <c r="ES84" s="226"/>
      <c r="ET84" s="226"/>
      <c r="EU84" s="226"/>
      <c r="EV84" s="226"/>
      <c r="EW84" s="226"/>
      <c r="EX84" s="226"/>
      <c r="EY84" s="226"/>
      <c r="EZ84" s="226"/>
      <c r="FA84" s="226"/>
      <c r="FB84" s="226"/>
      <c r="FC84" s="226"/>
      <c r="FD84" s="226"/>
      <c r="FE84" s="226"/>
      <c r="FF84" s="226"/>
      <c r="FG84" s="226"/>
      <c r="FH84" s="226"/>
      <c r="FI84" s="226"/>
      <c r="FJ84" s="226"/>
      <c r="FK84" s="226"/>
      <c r="FL84" s="226"/>
      <c r="FM84" s="226"/>
      <c r="FN84" s="226"/>
      <c r="FO84" s="226"/>
      <c r="FP84" s="226"/>
      <c r="FQ84" s="226"/>
      <c r="FR84" s="226"/>
      <c r="FS84" s="226"/>
      <c r="FT84" s="226"/>
      <c r="FU84" s="226"/>
      <c r="FV84" s="226"/>
      <c r="FW84" s="226"/>
      <c r="FX84" s="226"/>
      <c r="FY84" s="226"/>
      <c r="FZ84" s="226"/>
      <c r="GA84" s="226"/>
      <c r="GB84" s="226"/>
      <c r="GC84" s="226"/>
      <c r="GD84" s="226"/>
      <c r="GE84" s="226"/>
      <c r="GF84" s="226"/>
      <c r="GG84" s="226"/>
      <c r="GH84" s="226"/>
      <c r="GI84" s="226"/>
      <c r="GJ84" s="226"/>
    </row>
    <row r="85" spans="1:192" x14ac:dyDescent="0.25">
      <c r="E85" s="226" t="s">
        <v>222</v>
      </c>
      <c r="F85" s="226"/>
      <c r="G85" s="226" t="str">
        <f xml:space="preserve"> SMU</f>
        <v>$ 000s</v>
      </c>
      <c r="H85" s="226"/>
      <c r="I85" s="39"/>
      <c r="J85" s="226">
        <f t="shared" ref="J85:BU85" si="150">I88</f>
        <v>0</v>
      </c>
      <c r="K85" s="226">
        <f t="shared" si="150"/>
        <v>0</v>
      </c>
      <c r="L85" s="226">
        <f t="shared" si="150"/>
        <v>0</v>
      </c>
      <c r="M85" s="226">
        <f t="shared" si="150"/>
        <v>0</v>
      </c>
      <c r="N85" s="226">
        <f t="shared" si="150"/>
        <v>0</v>
      </c>
      <c r="O85" s="226">
        <f t="shared" si="150"/>
        <v>0</v>
      </c>
      <c r="P85" s="226">
        <f t="shared" si="150"/>
        <v>0</v>
      </c>
      <c r="Q85" s="226">
        <f t="shared" si="150"/>
        <v>0</v>
      </c>
      <c r="R85" s="226">
        <f t="shared" si="150"/>
        <v>0</v>
      </c>
      <c r="S85" s="226">
        <f t="shared" si="150"/>
        <v>0</v>
      </c>
      <c r="T85" s="226">
        <f t="shared" si="150"/>
        <v>-188.65908302001151</v>
      </c>
      <c r="U85" s="226">
        <f t="shared" si="150"/>
        <v>-267.59387319243183</v>
      </c>
      <c r="V85" s="226">
        <f t="shared" si="150"/>
        <v>-324.21445999009757</v>
      </c>
      <c r="W85" s="226">
        <f t="shared" si="150"/>
        <v>-487.61941333670393</v>
      </c>
      <c r="X85" s="226">
        <f t="shared" si="150"/>
        <v>-673.28097143323657</v>
      </c>
      <c r="Y85" s="226">
        <f t="shared" si="150"/>
        <v>-747.56636613352202</v>
      </c>
      <c r="Z85" s="226">
        <f t="shared" si="150"/>
        <v>-799.54319015870533</v>
      </c>
      <c r="AA85" s="226">
        <f t="shared" si="150"/>
        <v>-957.67369853921502</v>
      </c>
      <c r="AB85" s="226">
        <f t="shared" si="150"/>
        <v>-1136.4482743276226</v>
      </c>
      <c r="AC85" s="226">
        <f t="shared" si="150"/>
        <v>-1205.9966340264721</v>
      </c>
      <c r="AD85" s="226">
        <f t="shared" si="150"/>
        <v>-1253.0705004198239</v>
      </c>
      <c r="AE85" s="226">
        <f t="shared" si="150"/>
        <v>-1405.6756746279605</v>
      </c>
      <c r="AF85" s="226">
        <f t="shared" si="150"/>
        <v>-1579.0448833776122</v>
      </c>
      <c r="AG85" s="226">
        <f t="shared" si="150"/>
        <v>-1643.5152833507132</v>
      </c>
      <c r="AH85" s="226">
        <f t="shared" si="150"/>
        <v>-1685.3867695043157</v>
      </c>
      <c r="AI85" s="226">
        <f t="shared" si="150"/>
        <v>-1832.1661648581405</v>
      </c>
      <c r="AJ85" s="226">
        <f t="shared" si="150"/>
        <v>-1999.8369185150075</v>
      </c>
      <c r="AK85" s="226">
        <f t="shared" si="150"/>
        <v>-2058.9321212352111</v>
      </c>
      <c r="AL85" s="226">
        <f t="shared" si="150"/>
        <v>-2095.2902196646155</v>
      </c>
      <c r="AM85" s="226">
        <f t="shared" si="150"/>
        <v>-2235.9284330492792</v>
      </c>
      <c r="AN85" s="226">
        <f t="shared" si="150"/>
        <v>-2398.8197737571682</v>
      </c>
      <c r="AO85" s="226">
        <f t="shared" si="150"/>
        <v>-2452.1603807356846</v>
      </c>
      <c r="AP85" s="226">
        <f t="shared" si="150"/>
        <v>-2482.7250992260924</v>
      </c>
      <c r="AQ85" s="226">
        <f t="shared" si="150"/>
        <v>-2616.9341668271127</v>
      </c>
      <c r="AR85" s="226">
        <f t="shared" si="150"/>
        <v>-2772.3389973621597</v>
      </c>
      <c r="AS85" s="226">
        <f t="shared" si="150"/>
        <v>-2819.7366031854071</v>
      </c>
      <c r="AT85" s="226">
        <f t="shared" si="150"/>
        <v>-2844.1467089431153</v>
      </c>
      <c r="AU85" s="226">
        <f t="shared" si="150"/>
        <v>-2971.5717638862752</v>
      </c>
      <c r="AV85" s="226">
        <f t="shared" si="150"/>
        <v>-3120.3514509986908</v>
      </c>
      <c r="AW85" s="226">
        <f t="shared" si="150"/>
        <v>-3161.3962630707701</v>
      </c>
      <c r="AX85" s="226">
        <f t="shared" si="150"/>
        <v>-3179.2925015867886</v>
      </c>
      <c r="AY85" s="226">
        <f t="shared" si="150"/>
        <v>-3299.5689821367882</v>
      </c>
      <c r="AZ85" s="226">
        <f t="shared" si="150"/>
        <v>-3441.381432853143</v>
      </c>
      <c r="BA85" s="226">
        <f t="shared" si="150"/>
        <v>-3475.7339980696242</v>
      </c>
      <c r="BB85" s="226">
        <f t="shared" si="150"/>
        <v>-3486.7388599440837</v>
      </c>
      <c r="BC85" s="226">
        <f t="shared" si="150"/>
        <v>-3599.4788528996423</v>
      </c>
      <c r="BD85" s="226">
        <f t="shared" si="150"/>
        <v>-3734.5074937964728</v>
      </c>
      <c r="BE85" s="226">
        <f t="shared" si="150"/>
        <v>-3761.6722750428989</v>
      </c>
      <c r="BF85" s="226">
        <f t="shared" si="150"/>
        <v>-3765.3893243113225</v>
      </c>
      <c r="BG85" s="226">
        <f t="shared" si="150"/>
        <v>-3870.1973205486834</v>
      </c>
      <c r="BH85" s="226">
        <f t="shared" si="150"/>
        <v>-3996.9373771979785</v>
      </c>
      <c r="BI85" s="226">
        <f t="shared" si="150"/>
        <v>-4016.6621468068693</v>
      </c>
      <c r="BJ85" s="226">
        <f t="shared" si="150"/>
        <v>-4012.6725529391674</v>
      </c>
      <c r="BK85" s="226">
        <f t="shared" si="150"/>
        <v>-4109.127862266896</v>
      </c>
      <c r="BL85" s="226">
        <f t="shared" si="150"/>
        <v>-4227.7220474596497</v>
      </c>
      <c r="BM85" s="226">
        <f t="shared" si="150"/>
        <v>-4237.2961472755405</v>
      </c>
      <c r="BN85" s="226">
        <f t="shared" si="150"/>
        <v>-4220.5048172807665</v>
      </c>
      <c r="BO85" s="226">
        <f t="shared" si="150"/>
        <v>-4300.5159374935647</v>
      </c>
      <c r="BP85" s="226">
        <f t="shared" si="150"/>
        <v>-4387.9211798478809</v>
      </c>
      <c r="BQ85" s="226">
        <f t="shared" si="150"/>
        <v>-4368.1354258337233</v>
      </c>
      <c r="BR85" s="226">
        <f t="shared" si="150"/>
        <v>-4323.6598140837377</v>
      </c>
      <c r="BS85" s="226">
        <f t="shared" si="150"/>
        <v>-4377.6548067981066</v>
      </c>
      <c r="BT85" s="226">
        <f t="shared" si="150"/>
        <v>-4453.1904856198717</v>
      </c>
      <c r="BU85" s="226">
        <f t="shared" si="150"/>
        <v>-4421.79458000251</v>
      </c>
      <c r="BV85" s="226">
        <f t="shared" ref="BV85:EG85" si="151">BU88</f>
        <v>-4365.6526061064496</v>
      </c>
      <c r="BW85" s="226">
        <f t="shared" si="151"/>
        <v>-4407.2600246077327</v>
      </c>
      <c r="BX85" s="226">
        <f t="shared" si="151"/>
        <v>-4470.1794892089083</v>
      </c>
      <c r="BY85" s="226">
        <f t="shared" si="151"/>
        <v>-4426.5093084488954</v>
      </c>
      <c r="BZ85" s="226">
        <f t="shared" si="151"/>
        <v>-4357.9264996516704</v>
      </c>
      <c r="CA85" s="226">
        <f t="shared" si="151"/>
        <v>-4386.3608974616463</v>
      </c>
      <c r="CB85" s="226">
        <f t="shared" si="151"/>
        <v>-4165.5148072535439</v>
      </c>
      <c r="CC85" s="226">
        <f t="shared" si="151"/>
        <v>-3838.3551354013857</v>
      </c>
      <c r="CD85" s="226">
        <f t="shared" si="151"/>
        <v>-3486.1494884382273</v>
      </c>
      <c r="CE85" s="226">
        <f t="shared" si="151"/>
        <v>-3230.2165762253117</v>
      </c>
      <c r="CF85" s="226">
        <f t="shared" si="151"/>
        <v>-2995.0746557827724</v>
      </c>
      <c r="CG85" s="226">
        <f t="shared" si="151"/>
        <v>-2653.8774774180993</v>
      </c>
      <c r="CH85" s="226">
        <f t="shared" si="151"/>
        <v>-2287.4850782694048</v>
      </c>
      <c r="CI85" s="226">
        <f t="shared" si="151"/>
        <v>-2016.6077938485773</v>
      </c>
      <c r="CJ85" s="226">
        <f t="shared" si="151"/>
        <v>-1766.2465353633033</v>
      </c>
      <c r="CK85" s="226">
        <f t="shared" si="151"/>
        <v>-1410.0225981315762</v>
      </c>
      <c r="CL85" s="226">
        <f t="shared" si="151"/>
        <v>-1028.4834333280191</v>
      </c>
      <c r="CM85" s="226">
        <f t="shared" si="151"/>
        <v>-741.68750412385805</v>
      </c>
      <c r="CN85" s="226">
        <f t="shared" si="151"/>
        <v>-491.9004781149585</v>
      </c>
      <c r="CO85" s="226">
        <f t="shared" si="151"/>
        <v>-472.14805282033461</v>
      </c>
      <c r="CP85" s="226">
        <f t="shared" si="151"/>
        <v>-453.38324879044188</v>
      </c>
      <c r="CQ85" s="226">
        <f t="shared" si="151"/>
        <v>-435.55668496204385</v>
      </c>
      <c r="CR85" s="226">
        <f t="shared" si="151"/>
        <v>-418.62144932506573</v>
      </c>
      <c r="CS85" s="226">
        <f t="shared" si="151"/>
        <v>-402.5329754699365</v>
      </c>
      <c r="CT85" s="226">
        <f t="shared" si="151"/>
        <v>-387.24892530756375</v>
      </c>
      <c r="CU85" s="226">
        <f t="shared" si="151"/>
        <v>-372.72907765330962</v>
      </c>
      <c r="CV85" s="226">
        <f t="shared" si="151"/>
        <v>-358.9352223817682</v>
      </c>
      <c r="CW85" s="226">
        <f t="shared" si="151"/>
        <v>-345.83105987380384</v>
      </c>
      <c r="CX85" s="226">
        <f t="shared" si="151"/>
        <v>-333.38210549123767</v>
      </c>
      <c r="CY85" s="226">
        <f t="shared" si="151"/>
        <v>-321.55559882779983</v>
      </c>
      <c r="CZ85" s="226">
        <f t="shared" si="151"/>
        <v>-310.32041749753387</v>
      </c>
      <c r="DA85" s="226">
        <f t="shared" si="151"/>
        <v>-299.64699523378124</v>
      </c>
      <c r="DB85" s="226">
        <f t="shared" si="151"/>
        <v>-289.50724408321622</v>
      </c>
      <c r="DC85" s="226">
        <f t="shared" si="151"/>
        <v>-279.87448049017945</v>
      </c>
      <c r="DD85" s="226">
        <f t="shared" si="151"/>
        <v>-270.72335507679452</v>
      </c>
      <c r="DE85" s="226">
        <f t="shared" si="151"/>
        <v>-262.02978593407886</v>
      </c>
      <c r="DF85" s="226">
        <f t="shared" si="151"/>
        <v>-253.77089524849896</v>
      </c>
      <c r="DG85" s="226">
        <f t="shared" si="151"/>
        <v>-245.92494909719807</v>
      </c>
      <c r="DH85" s="226">
        <f t="shared" si="151"/>
        <v>-238.47130025346223</v>
      </c>
      <c r="DI85" s="226">
        <f t="shared" si="151"/>
        <v>-231.39033385191323</v>
      </c>
      <c r="DJ85" s="226">
        <f t="shared" si="151"/>
        <v>-224.66341577044165</v>
      </c>
      <c r="DK85" s="226">
        <f t="shared" si="151"/>
        <v>-218.27284359304366</v>
      </c>
      <c r="DL85" s="226">
        <f t="shared" si="151"/>
        <v>-212.20180002451556</v>
      </c>
      <c r="DM85" s="226">
        <f t="shared" si="151"/>
        <v>-206.43430863441384</v>
      </c>
      <c r="DN85" s="226">
        <f t="shared" si="151"/>
        <v>-200.95519181381727</v>
      </c>
      <c r="DO85" s="226">
        <f t="shared" si="151"/>
        <v>-96.851972222481265</v>
      </c>
      <c r="DP85" s="226">
        <f t="shared" si="151"/>
        <v>-96.851988818159455</v>
      </c>
      <c r="DQ85" s="226">
        <f t="shared" si="151"/>
        <v>-96.852005417671634</v>
      </c>
      <c r="DR85" s="226">
        <f t="shared" si="151"/>
        <v>-96.85202220198542</v>
      </c>
      <c r="DS85" s="226">
        <f t="shared" si="151"/>
        <v>-96.852038990175316</v>
      </c>
      <c r="DT85" s="226">
        <f t="shared" si="151"/>
        <v>-96.852055415638119</v>
      </c>
      <c r="DU85" s="226">
        <f t="shared" si="151"/>
        <v>-96.852072027334998</v>
      </c>
      <c r="DV85" s="226">
        <f t="shared" si="151"/>
        <v>-96.852088824551458</v>
      </c>
      <c r="DW85" s="226">
        <f t="shared" si="151"/>
        <v>-96.852105623944908</v>
      </c>
      <c r="DX85" s="226">
        <f t="shared" si="151"/>
        <v>-96.852122061198799</v>
      </c>
      <c r="DY85" s="226">
        <f t="shared" si="151"/>
        <v>-96.852138684450139</v>
      </c>
      <c r="DZ85" s="226">
        <f t="shared" si="151"/>
        <v>-96.852155492286087</v>
      </c>
      <c r="EA85" s="226">
        <f t="shared" si="151"/>
        <v>-96.85217230235213</v>
      </c>
      <c r="EB85" s="226">
        <f t="shared" si="151"/>
        <v>-96.852188750410193</v>
      </c>
      <c r="EC85" s="226">
        <f t="shared" si="151"/>
        <v>-96.852205383220237</v>
      </c>
      <c r="ED85" s="226">
        <f t="shared" si="151"/>
        <v>-96.85222220119779</v>
      </c>
      <c r="EE85" s="226">
        <f t="shared" si="151"/>
        <v>-96.852239023051467</v>
      </c>
      <c r="EF85" s="226">
        <f t="shared" si="151"/>
        <v>-96.852255664842474</v>
      </c>
      <c r="EG85" s="226">
        <f t="shared" si="151"/>
        <v>-96.85227230941706</v>
      </c>
      <c r="EH85" s="226">
        <f t="shared" ref="EH85:GJ85" si="152">EG88</f>
        <v>-96.852289140509683</v>
      </c>
      <c r="EI85" s="226">
        <f t="shared" si="152"/>
        <v>-96.852305973885493</v>
      </c>
      <c r="EJ85" s="226">
        <f t="shared" si="152"/>
        <v>-96.852322444538828</v>
      </c>
      <c r="EK85" s="226">
        <f t="shared" si="152"/>
        <v>-96.852339100510321</v>
      </c>
      <c r="EL85" s="226">
        <f t="shared" si="152"/>
        <v>-96.85235594328438</v>
      </c>
      <c r="EM85" s="226">
        <f t="shared" si="152"/>
        <v>-96.852372789509772</v>
      </c>
      <c r="EN85" s="226">
        <f t="shared" si="152"/>
        <v>-96.852389271486715</v>
      </c>
      <c r="EO85" s="226">
        <f t="shared" si="152"/>
        <v>-96.852405938592511</v>
      </c>
      <c r="EP85" s="226">
        <f t="shared" si="152"/>
        <v>-96.852422791242702</v>
      </c>
      <c r="EQ85" s="226">
        <f t="shared" si="152"/>
        <v>-96.85243964633537</v>
      </c>
      <c r="ER85" s="226">
        <f t="shared" si="152"/>
        <v>-96.852456138077628</v>
      </c>
      <c r="ES85" s="226">
        <f t="shared" si="152"/>
        <v>-96.85247281595008</v>
      </c>
      <c r="ET85" s="226">
        <f t="shared" si="152"/>
        <v>-96.852489680812681</v>
      </c>
      <c r="EU85" s="226">
        <f t="shared" si="152"/>
        <v>-96.852506549285906</v>
      </c>
      <c r="EV85" s="226">
        <f t="shared" si="152"/>
        <v>-96.852523237767457</v>
      </c>
      <c r="EW85" s="226">
        <f t="shared" si="152"/>
        <v>-96.852539928087225</v>
      </c>
      <c r="EX85" s="226">
        <f t="shared" si="152"/>
        <v>-96.852556803940999</v>
      </c>
      <c r="EY85" s="226">
        <f t="shared" si="152"/>
        <v>-96.852573683139909</v>
      </c>
      <c r="EZ85" s="226">
        <f t="shared" si="152"/>
        <v>-96.852590198568237</v>
      </c>
      <c r="FA85" s="226">
        <f t="shared" si="152"/>
        <v>-96.852606900232388</v>
      </c>
      <c r="FB85" s="226">
        <f t="shared" si="152"/>
        <v>-96.852623787926888</v>
      </c>
      <c r="FC85" s="226">
        <f t="shared" si="152"/>
        <v>-96.852640679125813</v>
      </c>
      <c r="FD85" s="226">
        <f t="shared" si="152"/>
        <v>-96.852657205462208</v>
      </c>
      <c r="FE85" s="226">
        <f t="shared" si="152"/>
        <v>-96.852673918785868</v>
      </c>
      <c r="FF85" s="226">
        <f t="shared" si="152"/>
        <v>-96.852690818798976</v>
      </c>
      <c r="FG85" s="226">
        <f t="shared" si="152"/>
        <v>-96.852707722422707</v>
      </c>
      <c r="FH85" s="226">
        <f t="shared" si="152"/>
        <v>-96.852724261485179</v>
      </c>
      <c r="FI85" s="226">
        <f t="shared" si="152"/>
        <v>-96.852740986678413</v>
      </c>
      <c r="FJ85" s="226">
        <f t="shared" si="152"/>
        <v>-96.85275789794818</v>
      </c>
      <c r="FK85" s="226">
        <f t="shared" si="152"/>
        <v>-96.852774813200256</v>
      </c>
      <c r="FL85" s="226">
        <f t="shared" si="152"/>
        <v>-96.852791546849261</v>
      </c>
      <c r="FM85" s="226">
        <f t="shared" si="152"/>
        <v>-96.852808283912083</v>
      </c>
      <c r="FN85" s="226">
        <f t="shared" si="152"/>
        <v>-96.852825207447353</v>
      </c>
      <c r="FO85" s="226">
        <f t="shared" si="152"/>
        <v>-96.852842134752549</v>
      </c>
      <c r="FP85" s="226">
        <f t="shared" si="152"/>
        <v>-96.85285869739721</v>
      </c>
      <c r="FQ85" s="226">
        <f t="shared" si="152"/>
        <v>-96.852875447957757</v>
      </c>
      <c r="FR85" s="226">
        <f t="shared" si="152"/>
        <v>-96.852892385776244</v>
      </c>
      <c r="FS85" s="226">
        <f t="shared" si="152"/>
        <v>-96.852909326515089</v>
      </c>
      <c r="FT85" s="226">
        <f t="shared" si="152"/>
        <v>-96.852925902041648</v>
      </c>
      <c r="FU85" s="226">
        <f t="shared" si="152"/>
        <v>-96.852942665522178</v>
      </c>
      <c r="FV85" s="226">
        <f t="shared" si="152"/>
        <v>-96.85295961592476</v>
      </c>
      <c r="FW85" s="226">
        <f t="shared" si="152"/>
        <v>-96.852976569035306</v>
      </c>
      <c r="FX85" s="226">
        <f t="shared" si="152"/>
        <v>-96.852993155625754</v>
      </c>
      <c r="FY85" s="226">
        <f t="shared" si="152"/>
        <v>-96.853009929662875</v>
      </c>
      <c r="FZ85" s="226">
        <f t="shared" si="152"/>
        <v>-96.853026891481406</v>
      </c>
      <c r="GA85" s="226">
        <f t="shared" si="152"/>
        <v>-96.853043855476926</v>
      </c>
      <c r="GB85" s="226">
        <f t="shared" si="152"/>
        <v>-96.853060638705088</v>
      </c>
      <c r="GC85" s="226">
        <f t="shared" si="152"/>
        <v>-96.853077423929022</v>
      </c>
      <c r="GD85" s="226">
        <f t="shared" si="152"/>
        <v>-96.853094397588279</v>
      </c>
      <c r="GE85" s="226">
        <f t="shared" si="152"/>
        <v>-96.853111374805067</v>
      </c>
      <c r="GF85" s="226">
        <f t="shared" si="152"/>
        <v>-96.85312798560102</v>
      </c>
      <c r="GG85" s="226">
        <f t="shared" si="152"/>
        <v>-96.853144783744952</v>
      </c>
      <c r="GH85" s="226">
        <f t="shared" si="152"/>
        <v>-96.853161768607777</v>
      </c>
      <c r="GI85" s="226">
        <f t="shared" si="152"/>
        <v>-96.853178757399803</v>
      </c>
      <c r="GJ85" s="226">
        <f t="shared" si="152"/>
        <v>-96.853195380714055</v>
      </c>
    </row>
    <row r="86" spans="1:192" x14ac:dyDescent="0.25">
      <c r="E86" s="39" t="str">
        <f t="shared" ref="E86:AJ86" si="153" xml:space="preserve"> E$11</f>
        <v>Corporate income tax expense POS</v>
      </c>
      <c r="F86" s="39">
        <f t="shared" si="153"/>
        <v>0</v>
      </c>
      <c r="G86" s="39" t="str">
        <f t="shared" si="153"/>
        <v>$ 000s</v>
      </c>
      <c r="H86" s="39">
        <f t="shared" si="153"/>
        <v>8248.7667200875148</v>
      </c>
      <c r="I86" s="39">
        <f t="shared" si="153"/>
        <v>0</v>
      </c>
      <c r="J86" s="39">
        <f t="shared" si="153"/>
        <v>0</v>
      </c>
      <c r="K86" s="39">
        <f t="shared" si="153"/>
        <v>0</v>
      </c>
      <c r="L86" s="39">
        <f t="shared" si="153"/>
        <v>0</v>
      </c>
      <c r="M86" s="39">
        <f t="shared" si="153"/>
        <v>0</v>
      </c>
      <c r="N86" s="39">
        <f t="shared" si="153"/>
        <v>0</v>
      </c>
      <c r="O86" s="39">
        <f t="shared" si="153"/>
        <v>0</v>
      </c>
      <c r="P86" s="39">
        <f t="shared" si="153"/>
        <v>0</v>
      </c>
      <c r="Q86" s="39">
        <f t="shared" si="153"/>
        <v>0</v>
      </c>
      <c r="R86" s="39">
        <f t="shared" si="153"/>
        <v>0</v>
      </c>
      <c r="S86" s="39">
        <f t="shared" si="153"/>
        <v>-188.65908302001151</v>
      </c>
      <c r="T86" s="39">
        <f t="shared" si="153"/>
        <v>-78.934790172420307</v>
      </c>
      <c r="U86" s="39">
        <f t="shared" si="153"/>
        <v>-56.620586797665737</v>
      </c>
      <c r="V86" s="39">
        <f t="shared" si="153"/>
        <v>-163.40495334660633</v>
      </c>
      <c r="W86" s="39">
        <f t="shared" si="153"/>
        <v>-185.66155809653264</v>
      </c>
      <c r="X86" s="39">
        <f t="shared" si="153"/>
        <v>-74.285394700285451</v>
      </c>
      <c r="Y86" s="39">
        <f t="shared" si="153"/>
        <v>-51.976824025183262</v>
      </c>
      <c r="Z86" s="39">
        <f t="shared" si="153"/>
        <v>-158.1305083805097</v>
      </c>
      <c r="AA86" s="39">
        <f t="shared" si="153"/>
        <v>-178.77457578840767</v>
      </c>
      <c r="AB86" s="39">
        <f t="shared" si="153"/>
        <v>-69.548359698849481</v>
      </c>
      <c r="AC86" s="39">
        <f t="shared" si="153"/>
        <v>-47.073866393351956</v>
      </c>
      <c r="AD86" s="39">
        <f t="shared" si="153"/>
        <v>-152.60517420813653</v>
      </c>
      <c r="AE86" s="39">
        <f t="shared" si="153"/>
        <v>-173.36920874965182</v>
      </c>
      <c r="AF86" s="39">
        <f t="shared" si="153"/>
        <v>-64.470399973100982</v>
      </c>
      <c r="AG86" s="39">
        <f t="shared" si="153"/>
        <v>-41.871486153602568</v>
      </c>
      <c r="AH86" s="39">
        <f t="shared" si="153"/>
        <v>-146.77939535382484</v>
      </c>
      <c r="AI86" s="39">
        <f t="shared" si="153"/>
        <v>-167.67075365686688</v>
      </c>
      <c r="AJ86" s="39">
        <f t="shared" si="153"/>
        <v>-59.09520272020341</v>
      </c>
      <c r="AK86" s="39">
        <f t="shared" ref="AK86:BP86" si="154" xml:space="preserve"> AK$11</f>
        <v>-36.358098429404343</v>
      </c>
      <c r="AL86" s="39">
        <f t="shared" si="154"/>
        <v>-140.63821338466369</v>
      </c>
      <c r="AM86" s="39">
        <f t="shared" si="154"/>
        <v>-162.89134070788884</v>
      </c>
      <c r="AN86" s="39">
        <f t="shared" si="154"/>
        <v>-53.340606978516512</v>
      </c>
      <c r="AO86" s="39">
        <f t="shared" si="154"/>
        <v>-30.56471849040804</v>
      </c>
      <c r="AP86" s="39">
        <f t="shared" si="154"/>
        <v>-134.20906760102031</v>
      </c>
      <c r="AQ86" s="39">
        <f t="shared" si="154"/>
        <v>-155.40483053504727</v>
      </c>
      <c r="AR86" s="39">
        <f t="shared" si="154"/>
        <v>-47.397605823247574</v>
      </c>
      <c r="AS86" s="39">
        <f t="shared" si="154"/>
        <v>-24.410105757708198</v>
      </c>
      <c r="AT86" s="39">
        <f t="shared" si="154"/>
        <v>-127.42505494315969</v>
      </c>
      <c r="AU86" s="39">
        <f t="shared" si="154"/>
        <v>-148.77968711241533</v>
      </c>
      <c r="AV86" s="39">
        <f t="shared" si="154"/>
        <v>-41.044812072079509</v>
      </c>
      <c r="AW86" s="39">
        <f t="shared" si="154"/>
        <v>-17.896238516018638</v>
      </c>
      <c r="AX86" s="39">
        <f t="shared" si="154"/>
        <v>-120.27648054999977</v>
      </c>
      <c r="AY86" s="39">
        <f t="shared" si="154"/>
        <v>-141.81245071635485</v>
      </c>
      <c r="AZ86" s="39">
        <f t="shared" si="154"/>
        <v>-34.352565216481324</v>
      </c>
      <c r="BA86" s="39">
        <f t="shared" si="154"/>
        <v>-11.004861874459721</v>
      </c>
      <c r="BB86" s="39">
        <f t="shared" si="154"/>
        <v>-112.73999295555853</v>
      </c>
      <c r="BC86" s="39">
        <f t="shared" si="154"/>
        <v>-135.02864089683027</v>
      </c>
      <c r="BD86" s="39">
        <f t="shared" si="154"/>
        <v>-27.164781246425946</v>
      </c>
      <c r="BE86" s="39">
        <f t="shared" si="154"/>
        <v>-3.717049268423557</v>
      </c>
      <c r="BF86" s="39">
        <f t="shared" si="154"/>
        <v>-104.80799623736067</v>
      </c>
      <c r="BG86" s="39">
        <f t="shared" si="154"/>
        <v>-126.74005664929525</v>
      </c>
      <c r="BH86" s="39">
        <f t="shared" si="154"/>
        <v>-19.724769608890529</v>
      </c>
      <c r="BI86" s="39">
        <f t="shared" si="154"/>
        <v>3.9895938677017515</v>
      </c>
      <c r="BJ86" s="39">
        <f t="shared" si="154"/>
        <v>-96.455309327728401</v>
      </c>
      <c r="BK86" s="39">
        <f t="shared" si="154"/>
        <v>-118.59418519275378</v>
      </c>
      <c r="BL86" s="39">
        <f t="shared" si="154"/>
        <v>-9.5740998158908948</v>
      </c>
      <c r="BM86" s="39">
        <f t="shared" si="154"/>
        <v>16.791329994773719</v>
      </c>
      <c r="BN86" s="39">
        <f t="shared" si="154"/>
        <v>-80.011120212798332</v>
      </c>
      <c r="BO86" s="39">
        <f t="shared" si="154"/>
        <v>-87.405242354316314</v>
      </c>
      <c r="BP86" s="39">
        <f t="shared" si="154"/>
        <v>19.78575401415776</v>
      </c>
      <c r="BQ86" s="39">
        <f t="shared" ref="BQ86:CV86" si="155" xml:space="preserve"> BQ$11</f>
        <v>44.475611749985802</v>
      </c>
      <c r="BR86" s="39">
        <f t="shared" si="155"/>
        <v>-53.994992714368578</v>
      </c>
      <c r="BS86" s="39">
        <f t="shared" si="155"/>
        <v>-75.535678821764762</v>
      </c>
      <c r="BT86" s="39">
        <f t="shared" si="155"/>
        <v>31.395905617361223</v>
      </c>
      <c r="BU86" s="39">
        <f t="shared" si="155"/>
        <v>56.141973896060676</v>
      </c>
      <c r="BV86" s="39">
        <f t="shared" si="155"/>
        <v>-41.607418501282794</v>
      </c>
      <c r="BW86" s="39">
        <f t="shared" si="155"/>
        <v>-62.919464601175598</v>
      </c>
      <c r="BX86" s="39">
        <f t="shared" si="155"/>
        <v>43.67018076001257</v>
      </c>
      <c r="BY86" s="39">
        <f t="shared" si="155"/>
        <v>68.582808797225354</v>
      </c>
      <c r="BZ86" s="39">
        <f t="shared" si="155"/>
        <v>-28.434397809976304</v>
      </c>
      <c r="CA86" s="39">
        <f t="shared" si="155"/>
        <v>220.84609020810208</v>
      </c>
      <c r="CB86" s="39">
        <f t="shared" si="155"/>
        <v>327.15967185215834</v>
      </c>
      <c r="CC86" s="39">
        <f t="shared" si="155"/>
        <v>352.20564696315842</v>
      </c>
      <c r="CD86" s="39">
        <f t="shared" si="155"/>
        <v>255.93291221291565</v>
      </c>
      <c r="CE86" s="39">
        <f t="shared" si="155"/>
        <v>235.14192044253934</v>
      </c>
      <c r="CF86" s="39">
        <f t="shared" si="155"/>
        <v>341.19717836467311</v>
      </c>
      <c r="CG86" s="39">
        <f t="shared" si="155"/>
        <v>366.39239914869472</v>
      </c>
      <c r="CH86" s="39">
        <f t="shared" si="155"/>
        <v>270.87728442082755</v>
      </c>
      <c r="CI86" s="39">
        <f t="shared" si="155"/>
        <v>250.36125848527388</v>
      </c>
      <c r="CJ86" s="39">
        <f t="shared" si="155"/>
        <v>356.22393723172718</v>
      </c>
      <c r="CK86" s="39">
        <f t="shared" si="155"/>
        <v>381.53916480355701</v>
      </c>
      <c r="CL86" s="39">
        <f t="shared" si="155"/>
        <v>286.7959292041611</v>
      </c>
      <c r="CM86" s="39">
        <f t="shared" si="155"/>
        <v>266.55812929336543</v>
      </c>
      <c r="CN86" s="39">
        <f t="shared" si="155"/>
        <v>372.09520135482529</v>
      </c>
      <c r="CO86" s="39">
        <f t="shared" si="155"/>
        <v>396.40653058467797</v>
      </c>
      <c r="CP86" s="39">
        <f t="shared" si="155"/>
        <v>301.10600922506768</v>
      </c>
      <c r="CQ86" s="39">
        <f t="shared" si="155"/>
        <v>275.67049657292802</v>
      </c>
      <c r="CR86" s="39">
        <f t="shared" si="155"/>
        <v>375.9133233204941</v>
      </c>
      <c r="CS86" s="39">
        <f t="shared" si="155"/>
        <v>395.96188852249855</v>
      </c>
      <c r="CT86" s="39">
        <f t="shared" si="155"/>
        <v>295.7190615882954</v>
      </c>
      <c r="CU86" s="39">
        <f t="shared" si="155"/>
        <v>269.3411780830466</v>
      </c>
      <c r="CV86" s="39">
        <f t="shared" si="155"/>
        <v>369.08528429808734</v>
      </c>
      <c r="CW86" s="39">
        <f t="shared" ref="CW86:EB86" si="156" xml:space="preserve"> CW$11</f>
        <v>389.03410539347487</v>
      </c>
      <c r="CX86" s="39">
        <f t="shared" si="156"/>
        <v>289.28999899020897</v>
      </c>
      <c r="CY86" s="39">
        <f t="shared" si="156"/>
        <v>262.91940297033176</v>
      </c>
      <c r="CZ86" s="39">
        <f t="shared" si="156"/>
        <v>362.1672700311475</v>
      </c>
      <c r="DA86" s="39">
        <f t="shared" si="156"/>
        <v>382.01684325842297</v>
      </c>
      <c r="DB86" s="39">
        <f t="shared" si="156"/>
        <v>282.76897619191317</v>
      </c>
      <c r="DC86" s="39">
        <f t="shared" si="156"/>
        <v>256.39048303038192</v>
      </c>
      <c r="DD86" s="39">
        <f t="shared" si="156"/>
        <v>355.14457942676921</v>
      </c>
      <c r="DE86" s="39">
        <f t="shared" si="156"/>
        <v>374.89539855866821</v>
      </c>
      <c r="DF86" s="39">
        <f t="shared" si="156"/>
        <v>276.14130197432291</v>
      </c>
      <c r="DG86" s="39">
        <f t="shared" si="156"/>
        <v>249.77551366105564</v>
      </c>
      <c r="DH86" s="39">
        <f t="shared" si="156"/>
        <v>348.03829614391702</v>
      </c>
      <c r="DI86" s="39">
        <f t="shared" si="156"/>
        <v>367.69085249317442</v>
      </c>
      <c r="DJ86" s="39">
        <f t="shared" si="156"/>
        <v>269.4280698210552</v>
      </c>
      <c r="DK86" s="39">
        <f t="shared" si="156"/>
        <v>243.05996971828677</v>
      </c>
      <c r="DL86" s="39">
        <f t="shared" si="156"/>
        <v>340.83388263675829</v>
      </c>
      <c r="DM86" s="39">
        <f t="shared" si="156"/>
        <v>360.38866507130319</v>
      </c>
      <c r="DN86" s="39">
        <f t="shared" si="156"/>
        <v>262.61475196644989</v>
      </c>
      <c r="DO86" s="39">
        <f t="shared" si="156"/>
        <v>-1.6595678191564129E-5</v>
      </c>
      <c r="DP86" s="39">
        <f t="shared" si="156"/>
        <v>-1.6599512173158195E-5</v>
      </c>
      <c r="DQ86" s="39">
        <f t="shared" si="156"/>
        <v>-1.6784313779727516E-5</v>
      </c>
      <c r="DR86" s="39">
        <f t="shared" si="156"/>
        <v>-1.6788189892987456E-5</v>
      </c>
      <c r="DS86" s="39">
        <f t="shared" si="156"/>
        <v>-1.6425462798577062E-5</v>
      </c>
      <c r="DT86" s="39">
        <f t="shared" si="156"/>
        <v>-1.6611696881785928E-5</v>
      </c>
      <c r="DU86" s="39">
        <f t="shared" si="156"/>
        <v>-1.6797216458113347E-5</v>
      </c>
      <c r="DV86" s="39">
        <f t="shared" si="156"/>
        <v>-1.6799393453231939E-5</v>
      </c>
      <c r="DW86" s="39">
        <f t="shared" si="156"/>
        <v>-1.6437253893559282E-5</v>
      </c>
      <c r="DX86" s="39">
        <f t="shared" si="156"/>
        <v>-1.6623251346863952E-5</v>
      </c>
      <c r="DY86" s="39">
        <f t="shared" si="156"/>
        <v>-1.6807835946496744E-5</v>
      </c>
      <c r="DZ86" s="39">
        <f t="shared" si="156"/>
        <v>-1.6810066039057259E-5</v>
      </c>
      <c r="EA86" s="39">
        <f t="shared" si="156"/>
        <v>-1.6448058068697175E-5</v>
      </c>
      <c r="EB86" s="39">
        <f t="shared" si="156"/>
        <v>-1.6632810040701226E-5</v>
      </c>
      <c r="EC86" s="39">
        <f t="shared" ref="EC86:FH86" si="157" xml:space="preserve"> EC$11</f>
        <v>-1.6817977557902887E-5</v>
      </c>
      <c r="ED86" s="39">
        <f t="shared" si="157"/>
        <v>-1.6821853671162829E-5</v>
      </c>
      <c r="EE86" s="39">
        <f t="shared" si="157"/>
        <v>-1.6641791011284602E-5</v>
      </c>
      <c r="EF86" s="39">
        <f t="shared" si="157"/>
        <v>-1.6644574586962488E-5</v>
      </c>
      <c r="EG86" s="39">
        <f t="shared" si="157"/>
        <v>-1.6831092626056387E-5</v>
      </c>
      <c r="EH86" s="39">
        <f t="shared" si="157"/>
        <v>-1.6833375816058818E-5</v>
      </c>
      <c r="EI86" s="39">
        <f t="shared" si="157"/>
        <v>-1.6470653338817285E-5</v>
      </c>
      <c r="EJ86" s="39">
        <f t="shared" si="157"/>
        <v>-1.6655971491153079E-5</v>
      </c>
      <c r="EK86" s="39">
        <f t="shared" si="157"/>
        <v>-1.6842774063278124E-5</v>
      </c>
      <c r="EL86" s="39">
        <f t="shared" si="157"/>
        <v>-1.6846225397002726E-5</v>
      </c>
      <c r="EM86" s="39">
        <f t="shared" si="157"/>
        <v>-1.6481976945452192E-5</v>
      </c>
      <c r="EN86" s="39">
        <f t="shared" si="157"/>
        <v>-1.6667105793864627E-5</v>
      </c>
      <c r="EO86" s="39">
        <f t="shared" si="157"/>
        <v>-1.6852650187474678E-5</v>
      </c>
      <c r="EP86" s="39">
        <f t="shared" si="157"/>
        <v>-1.6855092669802865E-5</v>
      </c>
      <c r="EQ86" s="39">
        <f t="shared" si="157"/>
        <v>-1.6491742257596057E-5</v>
      </c>
      <c r="ER86" s="39">
        <f t="shared" si="157"/>
        <v>-1.6677872454505511E-5</v>
      </c>
      <c r="ES86" s="39">
        <f t="shared" si="157"/>
        <v>-1.6864862599115587E-5</v>
      </c>
      <c r="ET86" s="39">
        <f t="shared" si="157"/>
        <v>-1.6868473225165944E-5</v>
      </c>
      <c r="EU86" s="39">
        <f t="shared" si="157"/>
        <v>-1.6688481554258973E-5</v>
      </c>
      <c r="EV86" s="39">
        <f t="shared" si="157"/>
        <v>-1.6690319764612292E-5</v>
      </c>
      <c r="EW86" s="39">
        <f t="shared" si="157"/>
        <v>-1.6875853769592405E-5</v>
      </c>
      <c r="EX86" s="39">
        <f t="shared" si="157"/>
        <v>-1.6879198908433177E-5</v>
      </c>
      <c r="EY86" s="39">
        <f t="shared" si="157"/>
        <v>-1.6515428333859894E-5</v>
      </c>
      <c r="EZ86" s="39">
        <f t="shared" si="157"/>
        <v>-1.6701664148507083E-5</v>
      </c>
      <c r="FA86" s="39">
        <f t="shared" si="157"/>
        <v>-1.6887694499139891E-5</v>
      </c>
      <c r="FB86" s="39">
        <f t="shared" si="157"/>
        <v>-1.6891198930306413E-5</v>
      </c>
      <c r="FC86" s="39">
        <f t="shared" si="157"/>
        <v>-1.6526336395297188E-5</v>
      </c>
      <c r="FD86" s="39">
        <f t="shared" si="157"/>
        <v>-1.6713323654176723E-5</v>
      </c>
      <c r="FE86" s="39">
        <f t="shared" si="157"/>
        <v>-1.6900013105664639E-5</v>
      </c>
      <c r="FF86" s="39">
        <f t="shared" si="157"/>
        <v>-1.690362373171499E-5</v>
      </c>
      <c r="FG86" s="39">
        <f t="shared" si="157"/>
        <v>-1.6539062466974026E-5</v>
      </c>
      <c r="FH86" s="39">
        <f t="shared" si="157"/>
        <v>-1.6725193241029603E-5</v>
      </c>
      <c r="FI86" s="39">
        <f t="shared" ref="FI86:GJ86" si="158" xml:space="preserve"> FI$11</f>
        <v>-1.6911269763351036E-5</v>
      </c>
      <c r="FJ86" s="39">
        <f t="shared" si="158"/>
        <v>-1.6915252071494811E-5</v>
      </c>
      <c r="FK86" s="39">
        <f t="shared" si="158"/>
        <v>-1.673364900865488E-5</v>
      </c>
      <c r="FL86" s="39">
        <f t="shared" si="158"/>
        <v>-1.6737062827882473E-5</v>
      </c>
      <c r="FM86" s="39">
        <f t="shared" si="158"/>
        <v>-1.692353527243386E-5</v>
      </c>
      <c r="FN86" s="39">
        <f t="shared" si="158"/>
        <v>-1.6927305190809967E-5</v>
      </c>
      <c r="FO86" s="39">
        <f t="shared" si="158"/>
        <v>-1.6562644656938466E-5</v>
      </c>
      <c r="FP86" s="39">
        <f t="shared" si="158"/>
        <v>-1.6750560543905438E-5</v>
      </c>
      <c r="FQ86" s="39">
        <f t="shared" si="158"/>
        <v>-1.6937818484309531E-5</v>
      </c>
      <c r="FR86" s="39">
        <f t="shared" si="158"/>
        <v>-1.6940738843614965E-5</v>
      </c>
      <c r="FS86" s="39">
        <f t="shared" si="158"/>
        <v>-1.6575526558064413E-5</v>
      </c>
      <c r="FT86" s="39">
        <f t="shared" si="158"/>
        <v>-1.67634805366745E-5</v>
      </c>
      <c r="FU86" s="39">
        <f t="shared" si="158"/>
        <v>-1.6950402578043854E-5</v>
      </c>
      <c r="FV86" s="39">
        <f t="shared" si="158"/>
        <v>-1.6953110547581619E-5</v>
      </c>
      <c r="FW86" s="39">
        <f t="shared" si="158"/>
        <v>-1.658659044895081E-5</v>
      </c>
      <c r="FX86" s="39">
        <f t="shared" si="158"/>
        <v>-1.6774037116132151E-5</v>
      </c>
      <c r="FY86" s="39">
        <f t="shared" si="158"/>
        <v>-1.6961818528056006E-5</v>
      </c>
      <c r="FZ86" s="39">
        <f t="shared" si="158"/>
        <v>-1.6963995523174601E-5</v>
      </c>
      <c r="GA86" s="39">
        <f t="shared" si="158"/>
        <v>-1.6783228167898758E-5</v>
      </c>
      <c r="GB86" s="39">
        <f t="shared" si="158"/>
        <v>-1.6785223939139509E-5</v>
      </c>
      <c r="GC86" s="39">
        <f t="shared" si="158"/>
        <v>-1.69736592576035E-5</v>
      </c>
      <c r="GD86" s="39">
        <f t="shared" si="158"/>
        <v>-1.6977216786211937E-5</v>
      </c>
      <c r="GE86" s="39">
        <f t="shared" si="158"/>
        <v>-1.6610795956711666E-5</v>
      </c>
      <c r="GF86" s="39">
        <f t="shared" si="158"/>
        <v>-1.6798143931908571E-5</v>
      </c>
      <c r="GG86" s="39">
        <f t="shared" si="158"/>
        <v>-1.6984862817847983E-5</v>
      </c>
      <c r="GH86" s="39">
        <f t="shared" si="158"/>
        <v>-1.6988792028549839E-5</v>
      </c>
      <c r="GI86" s="39">
        <f t="shared" si="158"/>
        <v>-1.6623314255789702E-5</v>
      </c>
      <c r="GJ86" s="39">
        <f t="shared" si="158"/>
        <v>-1.6811326526156678E-5</v>
      </c>
    </row>
    <row r="87" spans="1:192" x14ac:dyDescent="0.25">
      <c r="E87" s="39" t="str">
        <f t="shared" ref="E87:AJ87" si="159" xml:space="preserve"> E$63</f>
        <v>Corporate income tax paid POS</v>
      </c>
      <c r="F87" s="39">
        <f t="shared" si="159"/>
        <v>0</v>
      </c>
      <c r="G87" s="39" t="str">
        <f t="shared" si="159"/>
        <v>$ 000s</v>
      </c>
      <c r="H87" s="39">
        <f t="shared" si="159"/>
        <v>8345.6199322795492</v>
      </c>
      <c r="I87" s="39">
        <f t="shared" si="159"/>
        <v>0</v>
      </c>
      <c r="J87" s="39">
        <f t="shared" si="159"/>
        <v>0</v>
      </c>
      <c r="K87" s="39">
        <f t="shared" si="159"/>
        <v>0</v>
      </c>
      <c r="L87" s="39">
        <f t="shared" si="159"/>
        <v>0</v>
      </c>
      <c r="M87" s="39">
        <f t="shared" si="159"/>
        <v>0</v>
      </c>
      <c r="N87" s="39">
        <f t="shared" si="159"/>
        <v>0</v>
      </c>
      <c r="O87" s="39">
        <f t="shared" si="159"/>
        <v>0</v>
      </c>
      <c r="P87" s="39">
        <f t="shared" si="159"/>
        <v>0</v>
      </c>
      <c r="Q87" s="39">
        <f t="shared" si="159"/>
        <v>0</v>
      </c>
      <c r="R87" s="39">
        <f t="shared" si="159"/>
        <v>0</v>
      </c>
      <c r="S87" s="39">
        <f t="shared" si="159"/>
        <v>0</v>
      </c>
      <c r="T87" s="39">
        <f t="shared" si="159"/>
        <v>0</v>
      </c>
      <c r="U87" s="39">
        <f t="shared" si="159"/>
        <v>0</v>
      </c>
      <c r="V87" s="39">
        <f t="shared" si="159"/>
        <v>0</v>
      </c>
      <c r="W87" s="39">
        <f t="shared" si="159"/>
        <v>0</v>
      </c>
      <c r="X87" s="39">
        <f t="shared" si="159"/>
        <v>0</v>
      </c>
      <c r="Y87" s="39">
        <f t="shared" si="159"/>
        <v>0</v>
      </c>
      <c r="Z87" s="39">
        <f t="shared" si="159"/>
        <v>0</v>
      </c>
      <c r="AA87" s="39">
        <f t="shared" si="159"/>
        <v>0</v>
      </c>
      <c r="AB87" s="39">
        <f t="shared" si="159"/>
        <v>0</v>
      </c>
      <c r="AC87" s="39">
        <f t="shared" si="159"/>
        <v>0</v>
      </c>
      <c r="AD87" s="39">
        <f t="shared" si="159"/>
        <v>0</v>
      </c>
      <c r="AE87" s="39">
        <f t="shared" si="159"/>
        <v>0</v>
      </c>
      <c r="AF87" s="39">
        <f t="shared" si="159"/>
        <v>0</v>
      </c>
      <c r="AG87" s="39">
        <f t="shared" si="159"/>
        <v>0</v>
      </c>
      <c r="AH87" s="39">
        <f t="shared" si="159"/>
        <v>0</v>
      </c>
      <c r="AI87" s="39">
        <f t="shared" si="159"/>
        <v>0</v>
      </c>
      <c r="AJ87" s="39">
        <f t="shared" si="159"/>
        <v>0</v>
      </c>
      <c r="AK87" s="39">
        <f t="shared" ref="AK87:BP87" si="160" xml:space="preserve"> AK$63</f>
        <v>0</v>
      </c>
      <c r="AL87" s="39">
        <f t="shared" si="160"/>
        <v>0</v>
      </c>
      <c r="AM87" s="39">
        <f t="shared" si="160"/>
        <v>0</v>
      </c>
      <c r="AN87" s="39">
        <f t="shared" si="160"/>
        <v>0</v>
      </c>
      <c r="AO87" s="39">
        <f t="shared" si="160"/>
        <v>0</v>
      </c>
      <c r="AP87" s="39">
        <f t="shared" si="160"/>
        <v>0</v>
      </c>
      <c r="AQ87" s="39">
        <f t="shared" si="160"/>
        <v>0</v>
      </c>
      <c r="AR87" s="39">
        <f t="shared" si="160"/>
        <v>0</v>
      </c>
      <c r="AS87" s="39">
        <f t="shared" si="160"/>
        <v>0</v>
      </c>
      <c r="AT87" s="39">
        <f t="shared" si="160"/>
        <v>0</v>
      </c>
      <c r="AU87" s="39">
        <f t="shared" si="160"/>
        <v>0</v>
      </c>
      <c r="AV87" s="39">
        <f t="shared" si="160"/>
        <v>0</v>
      </c>
      <c r="AW87" s="39">
        <f t="shared" si="160"/>
        <v>0</v>
      </c>
      <c r="AX87" s="39">
        <f t="shared" si="160"/>
        <v>0</v>
      </c>
      <c r="AY87" s="39">
        <f t="shared" si="160"/>
        <v>0</v>
      </c>
      <c r="AZ87" s="39">
        <f t="shared" si="160"/>
        <v>0</v>
      </c>
      <c r="BA87" s="39">
        <f t="shared" si="160"/>
        <v>0</v>
      </c>
      <c r="BB87" s="39">
        <f t="shared" si="160"/>
        <v>0</v>
      </c>
      <c r="BC87" s="39">
        <f t="shared" si="160"/>
        <v>0</v>
      </c>
      <c r="BD87" s="39">
        <f t="shared" si="160"/>
        <v>0</v>
      </c>
      <c r="BE87" s="39">
        <f t="shared" si="160"/>
        <v>0</v>
      </c>
      <c r="BF87" s="39">
        <f t="shared" si="160"/>
        <v>0</v>
      </c>
      <c r="BG87" s="39">
        <f t="shared" si="160"/>
        <v>0</v>
      </c>
      <c r="BH87" s="39">
        <f t="shared" si="160"/>
        <v>0</v>
      </c>
      <c r="BI87" s="39">
        <f t="shared" si="160"/>
        <v>0</v>
      </c>
      <c r="BJ87" s="39">
        <f t="shared" si="160"/>
        <v>0</v>
      </c>
      <c r="BK87" s="39">
        <f t="shared" si="160"/>
        <v>0</v>
      </c>
      <c r="BL87" s="39">
        <f t="shared" si="160"/>
        <v>0</v>
      </c>
      <c r="BM87" s="39">
        <f t="shared" si="160"/>
        <v>0</v>
      </c>
      <c r="BN87" s="39">
        <f t="shared" si="160"/>
        <v>0</v>
      </c>
      <c r="BO87" s="39">
        <f t="shared" si="160"/>
        <v>0</v>
      </c>
      <c r="BP87" s="39">
        <f t="shared" si="160"/>
        <v>0</v>
      </c>
      <c r="BQ87" s="39">
        <f t="shared" ref="BQ87:CV87" si="161" xml:space="preserve"> BQ$63</f>
        <v>0</v>
      </c>
      <c r="BR87" s="39">
        <f t="shared" si="161"/>
        <v>0</v>
      </c>
      <c r="BS87" s="39">
        <f t="shared" si="161"/>
        <v>0</v>
      </c>
      <c r="BT87" s="39">
        <f t="shared" si="161"/>
        <v>0</v>
      </c>
      <c r="BU87" s="39">
        <f t="shared" si="161"/>
        <v>0</v>
      </c>
      <c r="BV87" s="39">
        <f t="shared" si="161"/>
        <v>0</v>
      </c>
      <c r="BW87" s="39">
        <f t="shared" si="161"/>
        <v>0</v>
      </c>
      <c r="BX87" s="39">
        <f t="shared" si="161"/>
        <v>0</v>
      </c>
      <c r="BY87" s="39">
        <f t="shared" si="161"/>
        <v>0</v>
      </c>
      <c r="BZ87" s="39">
        <f t="shared" si="161"/>
        <v>0</v>
      </c>
      <c r="CA87" s="39">
        <f t="shared" si="161"/>
        <v>0</v>
      </c>
      <c r="CB87" s="39">
        <f t="shared" si="161"/>
        <v>0</v>
      </c>
      <c r="CC87" s="39">
        <f t="shared" si="161"/>
        <v>0</v>
      </c>
      <c r="CD87" s="39">
        <f t="shared" si="161"/>
        <v>0</v>
      </c>
      <c r="CE87" s="39">
        <f t="shared" si="161"/>
        <v>0</v>
      </c>
      <c r="CF87" s="39">
        <f t="shared" si="161"/>
        <v>0</v>
      </c>
      <c r="CG87" s="39">
        <f t="shared" si="161"/>
        <v>0</v>
      </c>
      <c r="CH87" s="39">
        <f t="shared" si="161"/>
        <v>0</v>
      </c>
      <c r="CI87" s="39">
        <f t="shared" si="161"/>
        <v>0</v>
      </c>
      <c r="CJ87" s="39">
        <f t="shared" si="161"/>
        <v>0</v>
      </c>
      <c r="CK87" s="39">
        <f t="shared" si="161"/>
        <v>0</v>
      </c>
      <c r="CL87" s="39">
        <f t="shared" si="161"/>
        <v>0</v>
      </c>
      <c r="CM87" s="39">
        <f t="shared" si="161"/>
        <v>16.77110328446588</v>
      </c>
      <c r="CN87" s="39">
        <f t="shared" si="161"/>
        <v>352.3427760602014</v>
      </c>
      <c r="CO87" s="39">
        <f t="shared" si="161"/>
        <v>377.64172655478524</v>
      </c>
      <c r="CP87" s="39">
        <f t="shared" si="161"/>
        <v>283.27944539666964</v>
      </c>
      <c r="CQ87" s="39">
        <f t="shared" si="161"/>
        <v>258.7352609359499</v>
      </c>
      <c r="CR87" s="39">
        <f t="shared" si="161"/>
        <v>359.82484946536488</v>
      </c>
      <c r="CS87" s="39">
        <f t="shared" si="161"/>
        <v>380.6778383601258</v>
      </c>
      <c r="CT87" s="39">
        <f t="shared" si="161"/>
        <v>281.19921393404127</v>
      </c>
      <c r="CU87" s="39">
        <f t="shared" si="161"/>
        <v>255.54732281150518</v>
      </c>
      <c r="CV87" s="39">
        <f t="shared" si="161"/>
        <v>355.98112179012298</v>
      </c>
      <c r="CW87" s="39">
        <f t="shared" ref="CW87:EB87" si="162" xml:space="preserve"> CW$63</f>
        <v>376.5851510109087</v>
      </c>
      <c r="CX87" s="39">
        <f t="shared" si="162"/>
        <v>277.46349232677113</v>
      </c>
      <c r="CY87" s="39">
        <f t="shared" si="162"/>
        <v>251.6842216400658</v>
      </c>
      <c r="CZ87" s="39">
        <f t="shared" si="162"/>
        <v>351.49384776739487</v>
      </c>
      <c r="DA87" s="39">
        <f t="shared" si="162"/>
        <v>371.87709210785795</v>
      </c>
      <c r="DB87" s="39">
        <f t="shared" si="162"/>
        <v>273.1362125988764</v>
      </c>
      <c r="DC87" s="39">
        <f t="shared" si="162"/>
        <v>247.23935761699695</v>
      </c>
      <c r="DD87" s="39">
        <f t="shared" si="162"/>
        <v>346.45101028405355</v>
      </c>
      <c r="DE87" s="39">
        <f t="shared" si="162"/>
        <v>366.63650787308831</v>
      </c>
      <c r="DF87" s="39">
        <f t="shared" si="162"/>
        <v>268.29535582302202</v>
      </c>
      <c r="DG87" s="39">
        <f t="shared" si="162"/>
        <v>242.32186481731981</v>
      </c>
      <c r="DH87" s="39">
        <f t="shared" si="162"/>
        <v>340.95732974236802</v>
      </c>
      <c r="DI87" s="39">
        <f t="shared" si="162"/>
        <v>360.96393441170284</v>
      </c>
      <c r="DJ87" s="39">
        <f t="shared" si="162"/>
        <v>263.03749764365722</v>
      </c>
      <c r="DK87" s="39">
        <f t="shared" si="162"/>
        <v>236.98892614975867</v>
      </c>
      <c r="DL87" s="39">
        <f t="shared" si="162"/>
        <v>335.06639124665656</v>
      </c>
      <c r="DM87" s="39">
        <f t="shared" si="162"/>
        <v>354.90954825070662</v>
      </c>
      <c r="DN87" s="39">
        <f t="shared" si="162"/>
        <v>158.51153237511389</v>
      </c>
      <c r="DO87" s="39">
        <f t="shared" si="162"/>
        <v>0</v>
      </c>
      <c r="DP87" s="39">
        <f t="shared" si="162"/>
        <v>0</v>
      </c>
      <c r="DQ87" s="39">
        <f t="shared" si="162"/>
        <v>0</v>
      </c>
      <c r="DR87" s="39">
        <f t="shared" si="162"/>
        <v>0</v>
      </c>
      <c r="DS87" s="39">
        <f t="shared" si="162"/>
        <v>0</v>
      </c>
      <c r="DT87" s="39">
        <f t="shared" si="162"/>
        <v>0</v>
      </c>
      <c r="DU87" s="39">
        <f t="shared" si="162"/>
        <v>0</v>
      </c>
      <c r="DV87" s="39">
        <f t="shared" si="162"/>
        <v>0</v>
      </c>
      <c r="DW87" s="39">
        <f t="shared" si="162"/>
        <v>0</v>
      </c>
      <c r="DX87" s="39">
        <f t="shared" si="162"/>
        <v>0</v>
      </c>
      <c r="DY87" s="39">
        <f t="shared" si="162"/>
        <v>0</v>
      </c>
      <c r="DZ87" s="39">
        <f t="shared" si="162"/>
        <v>0</v>
      </c>
      <c r="EA87" s="39">
        <f t="shared" si="162"/>
        <v>0</v>
      </c>
      <c r="EB87" s="39">
        <f t="shared" si="162"/>
        <v>0</v>
      </c>
      <c r="EC87" s="39">
        <f t="shared" ref="EC87:FH87" si="163" xml:space="preserve"> EC$63</f>
        <v>0</v>
      </c>
      <c r="ED87" s="39">
        <f t="shared" si="163"/>
        <v>0</v>
      </c>
      <c r="EE87" s="39">
        <f t="shared" si="163"/>
        <v>0</v>
      </c>
      <c r="EF87" s="39">
        <f t="shared" si="163"/>
        <v>0</v>
      </c>
      <c r="EG87" s="39">
        <f t="shared" si="163"/>
        <v>0</v>
      </c>
      <c r="EH87" s="39">
        <f t="shared" si="163"/>
        <v>0</v>
      </c>
      <c r="EI87" s="39">
        <f t="shared" si="163"/>
        <v>0</v>
      </c>
      <c r="EJ87" s="39">
        <f t="shared" si="163"/>
        <v>0</v>
      </c>
      <c r="EK87" s="39">
        <f t="shared" si="163"/>
        <v>0</v>
      </c>
      <c r="EL87" s="39">
        <f t="shared" si="163"/>
        <v>0</v>
      </c>
      <c r="EM87" s="39">
        <f t="shared" si="163"/>
        <v>0</v>
      </c>
      <c r="EN87" s="39">
        <f t="shared" si="163"/>
        <v>0</v>
      </c>
      <c r="EO87" s="39">
        <f t="shared" si="163"/>
        <v>0</v>
      </c>
      <c r="EP87" s="39">
        <f t="shared" si="163"/>
        <v>0</v>
      </c>
      <c r="EQ87" s="39">
        <f t="shared" si="163"/>
        <v>0</v>
      </c>
      <c r="ER87" s="39">
        <f t="shared" si="163"/>
        <v>0</v>
      </c>
      <c r="ES87" s="39">
        <f t="shared" si="163"/>
        <v>0</v>
      </c>
      <c r="ET87" s="39">
        <f t="shared" si="163"/>
        <v>0</v>
      </c>
      <c r="EU87" s="39">
        <f t="shared" si="163"/>
        <v>0</v>
      </c>
      <c r="EV87" s="39">
        <f t="shared" si="163"/>
        <v>0</v>
      </c>
      <c r="EW87" s="39">
        <f t="shared" si="163"/>
        <v>0</v>
      </c>
      <c r="EX87" s="39">
        <f t="shared" si="163"/>
        <v>0</v>
      </c>
      <c r="EY87" s="39">
        <f t="shared" si="163"/>
        <v>0</v>
      </c>
      <c r="EZ87" s="39">
        <f t="shared" si="163"/>
        <v>0</v>
      </c>
      <c r="FA87" s="39">
        <f t="shared" si="163"/>
        <v>0</v>
      </c>
      <c r="FB87" s="39">
        <f t="shared" si="163"/>
        <v>0</v>
      </c>
      <c r="FC87" s="39">
        <f t="shared" si="163"/>
        <v>0</v>
      </c>
      <c r="FD87" s="39">
        <f t="shared" si="163"/>
        <v>0</v>
      </c>
      <c r="FE87" s="39">
        <f t="shared" si="163"/>
        <v>0</v>
      </c>
      <c r="FF87" s="39">
        <f t="shared" si="163"/>
        <v>0</v>
      </c>
      <c r="FG87" s="39">
        <f t="shared" si="163"/>
        <v>0</v>
      </c>
      <c r="FH87" s="39">
        <f t="shared" si="163"/>
        <v>0</v>
      </c>
      <c r="FI87" s="39">
        <f t="shared" ref="FI87:GJ87" si="164" xml:space="preserve"> FI$63</f>
        <v>0</v>
      </c>
      <c r="FJ87" s="39">
        <f t="shared" si="164"/>
        <v>0</v>
      </c>
      <c r="FK87" s="39">
        <f t="shared" si="164"/>
        <v>0</v>
      </c>
      <c r="FL87" s="39">
        <f t="shared" si="164"/>
        <v>0</v>
      </c>
      <c r="FM87" s="39">
        <f t="shared" si="164"/>
        <v>0</v>
      </c>
      <c r="FN87" s="39">
        <f t="shared" si="164"/>
        <v>0</v>
      </c>
      <c r="FO87" s="39">
        <f t="shared" si="164"/>
        <v>0</v>
      </c>
      <c r="FP87" s="39">
        <f t="shared" si="164"/>
        <v>0</v>
      </c>
      <c r="FQ87" s="39">
        <f t="shared" si="164"/>
        <v>0</v>
      </c>
      <c r="FR87" s="39">
        <f t="shared" si="164"/>
        <v>0</v>
      </c>
      <c r="FS87" s="39">
        <f t="shared" si="164"/>
        <v>0</v>
      </c>
      <c r="FT87" s="39">
        <f t="shared" si="164"/>
        <v>0</v>
      </c>
      <c r="FU87" s="39">
        <f t="shared" si="164"/>
        <v>0</v>
      </c>
      <c r="FV87" s="39">
        <f t="shared" si="164"/>
        <v>0</v>
      </c>
      <c r="FW87" s="39">
        <f t="shared" si="164"/>
        <v>0</v>
      </c>
      <c r="FX87" s="39">
        <f t="shared" si="164"/>
        <v>0</v>
      </c>
      <c r="FY87" s="39">
        <f t="shared" si="164"/>
        <v>0</v>
      </c>
      <c r="FZ87" s="39">
        <f t="shared" si="164"/>
        <v>0</v>
      </c>
      <c r="GA87" s="39">
        <f t="shared" si="164"/>
        <v>0</v>
      </c>
      <c r="GB87" s="39">
        <f t="shared" si="164"/>
        <v>0</v>
      </c>
      <c r="GC87" s="39">
        <f t="shared" si="164"/>
        <v>0</v>
      </c>
      <c r="GD87" s="39">
        <f t="shared" si="164"/>
        <v>0</v>
      </c>
      <c r="GE87" s="39">
        <f t="shared" si="164"/>
        <v>0</v>
      </c>
      <c r="GF87" s="39">
        <f t="shared" si="164"/>
        <v>0</v>
      </c>
      <c r="GG87" s="39">
        <f t="shared" si="164"/>
        <v>0</v>
      </c>
      <c r="GH87" s="39">
        <f t="shared" si="164"/>
        <v>0</v>
      </c>
      <c r="GI87" s="39">
        <f t="shared" si="164"/>
        <v>0</v>
      </c>
      <c r="GJ87" s="39">
        <f t="shared" si="164"/>
        <v>0</v>
      </c>
    </row>
    <row r="88" spans="1:192" x14ac:dyDescent="0.25">
      <c r="A88" s="414"/>
      <c r="B88" s="414"/>
      <c r="C88" s="415"/>
      <c r="D88" s="416"/>
      <c r="E88" s="417" t="s">
        <v>220</v>
      </c>
      <c r="F88" s="417"/>
      <c r="G88" s="417" t="str">
        <f xml:space="preserve"> SMU</f>
        <v>$ 000s</v>
      </c>
      <c r="H88" s="417"/>
      <c r="I88" s="418"/>
      <c r="J88" s="417">
        <f t="shared" ref="J88:BU88" si="165" xml:space="preserve"> IF( J83 = 1, $F82, J85 + J86 - J87)</f>
        <v>0</v>
      </c>
      <c r="K88" s="417">
        <f t="shared" si="165"/>
        <v>0</v>
      </c>
      <c r="L88" s="417">
        <f t="shared" si="165"/>
        <v>0</v>
      </c>
      <c r="M88" s="417">
        <f t="shared" si="165"/>
        <v>0</v>
      </c>
      <c r="N88" s="417">
        <f t="shared" si="165"/>
        <v>0</v>
      </c>
      <c r="O88" s="417">
        <f t="shared" si="165"/>
        <v>0</v>
      </c>
      <c r="P88" s="417">
        <f t="shared" si="165"/>
        <v>0</v>
      </c>
      <c r="Q88" s="417">
        <f t="shared" si="165"/>
        <v>0</v>
      </c>
      <c r="R88" s="417">
        <f t="shared" si="165"/>
        <v>0</v>
      </c>
      <c r="S88" s="417">
        <f t="shared" si="165"/>
        <v>-188.65908302001151</v>
      </c>
      <c r="T88" s="417">
        <f t="shared" si="165"/>
        <v>-267.59387319243183</v>
      </c>
      <c r="U88" s="417">
        <f t="shared" si="165"/>
        <v>-324.21445999009757</v>
      </c>
      <c r="V88" s="417">
        <f t="shared" si="165"/>
        <v>-487.61941333670393</v>
      </c>
      <c r="W88" s="417">
        <f t="shared" si="165"/>
        <v>-673.28097143323657</v>
      </c>
      <c r="X88" s="417">
        <f t="shared" si="165"/>
        <v>-747.56636613352202</v>
      </c>
      <c r="Y88" s="417">
        <f t="shared" si="165"/>
        <v>-799.54319015870533</v>
      </c>
      <c r="Z88" s="417">
        <f t="shared" si="165"/>
        <v>-957.67369853921502</v>
      </c>
      <c r="AA88" s="417">
        <f t="shared" si="165"/>
        <v>-1136.4482743276226</v>
      </c>
      <c r="AB88" s="417">
        <f t="shared" si="165"/>
        <v>-1205.9966340264721</v>
      </c>
      <c r="AC88" s="417">
        <f t="shared" si="165"/>
        <v>-1253.0705004198239</v>
      </c>
      <c r="AD88" s="417">
        <f t="shared" si="165"/>
        <v>-1405.6756746279605</v>
      </c>
      <c r="AE88" s="417">
        <f t="shared" si="165"/>
        <v>-1579.0448833776122</v>
      </c>
      <c r="AF88" s="417">
        <f t="shared" si="165"/>
        <v>-1643.5152833507132</v>
      </c>
      <c r="AG88" s="417">
        <f t="shared" si="165"/>
        <v>-1685.3867695043157</v>
      </c>
      <c r="AH88" s="417">
        <f t="shared" si="165"/>
        <v>-1832.1661648581405</v>
      </c>
      <c r="AI88" s="417">
        <f t="shared" si="165"/>
        <v>-1999.8369185150075</v>
      </c>
      <c r="AJ88" s="417">
        <f t="shared" si="165"/>
        <v>-2058.9321212352111</v>
      </c>
      <c r="AK88" s="417">
        <f t="shared" si="165"/>
        <v>-2095.2902196646155</v>
      </c>
      <c r="AL88" s="417">
        <f t="shared" si="165"/>
        <v>-2235.9284330492792</v>
      </c>
      <c r="AM88" s="417">
        <f t="shared" si="165"/>
        <v>-2398.8197737571682</v>
      </c>
      <c r="AN88" s="417">
        <f t="shared" si="165"/>
        <v>-2452.1603807356846</v>
      </c>
      <c r="AO88" s="417">
        <f t="shared" si="165"/>
        <v>-2482.7250992260924</v>
      </c>
      <c r="AP88" s="417">
        <f t="shared" si="165"/>
        <v>-2616.9341668271127</v>
      </c>
      <c r="AQ88" s="417">
        <f t="shared" si="165"/>
        <v>-2772.3389973621597</v>
      </c>
      <c r="AR88" s="417">
        <f t="shared" si="165"/>
        <v>-2819.7366031854071</v>
      </c>
      <c r="AS88" s="417">
        <f t="shared" si="165"/>
        <v>-2844.1467089431153</v>
      </c>
      <c r="AT88" s="417">
        <f t="shared" si="165"/>
        <v>-2971.5717638862752</v>
      </c>
      <c r="AU88" s="417">
        <f t="shared" si="165"/>
        <v>-3120.3514509986908</v>
      </c>
      <c r="AV88" s="417">
        <f t="shared" si="165"/>
        <v>-3161.3962630707701</v>
      </c>
      <c r="AW88" s="417">
        <f t="shared" si="165"/>
        <v>-3179.2925015867886</v>
      </c>
      <c r="AX88" s="417">
        <f t="shared" si="165"/>
        <v>-3299.5689821367882</v>
      </c>
      <c r="AY88" s="417">
        <f t="shared" si="165"/>
        <v>-3441.381432853143</v>
      </c>
      <c r="AZ88" s="417">
        <f t="shared" si="165"/>
        <v>-3475.7339980696242</v>
      </c>
      <c r="BA88" s="417">
        <f t="shared" si="165"/>
        <v>-3486.7388599440837</v>
      </c>
      <c r="BB88" s="417">
        <f t="shared" si="165"/>
        <v>-3599.4788528996423</v>
      </c>
      <c r="BC88" s="417">
        <f t="shared" si="165"/>
        <v>-3734.5074937964728</v>
      </c>
      <c r="BD88" s="417">
        <f t="shared" si="165"/>
        <v>-3761.6722750428989</v>
      </c>
      <c r="BE88" s="417">
        <f t="shared" si="165"/>
        <v>-3765.3893243113225</v>
      </c>
      <c r="BF88" s="417">
        <f t="shared" si="165"/>
        <v>-3870.1973205486834</v>
      </c>
      <c r="BG88" s="417">
        <f t="shared" si="165"/>
        <v>-3996.9373771979785</v>
      </c>
      <c r="BH88" s="417">
        <f t="shared" si="165"/>
        <v>-4016.6621468068693</v>
      </c>
      <c r="BI88" s="417">
        <f t="shared" si="165"/>
        <v>-4012.6725529391674</v>
      </c>
      <c r="BJ88" s="417">
        <f t="shared" si="165"/>
        <v>-4109.127862266896</v>
      </c>
      <c r="BK88" s="417">
        <f t="shared" si="165"/>
        <v>-4227.7220474596497</v>
      </c>
      <c r="BL88" s="417">
        <f t="shared" si="165"/>
        <v>-4237.2961472755405</v>
      </c>
      <c r="BM88" s="417">
        <f t="shared" si="165"/>
        <v>-4220.5048172807665</v>
      </c>
      <c r="BN88" s="417">
        <f t="shared" si="165"/>
        <v>-4300.5159374935647</v>
      </c>
      <c r="BO88" s="417">
        <f t="shared" si="165"/>
        <v>-4387.9211798478809</v>
      </c>
      <c r="BP88" s="417">
        <f t="shared" si="165"/>
        <v>-4368.1354258337233</v>
      </c>
      <c r="BQ88" s="417">
        <f t="shared" si="165"/>
        <v>-4323.6598140837377</v>
      </c>
      <c r="BR88" s="417">
        <f t="shared" si="165"/>
        <v>-4377.6548067981066</v>
      </c>
      <c r="BS88" s="417">
        <f t="shared" si="165"/>
        <v>-4453.1904856198717</v>
      </c>
      <c r="BT88" s="417">
        <f t="shared" si="165"/>
        <v>-4421.79458000251</v>
      </c>
      <c r="BU88" s="417">
        <f t="shared" si="165"/>
        <v>-4365.6526061064496</v>
      </c>
      <c r="BV88" s="417">
        <f t="shared" ref="BV88:EG88" si="166" xml:space="preserve"> IF( BV83 = 1, $F82, BV85 + BV86 - BV87)</f>
        <v>-4407.2600246077327</v>
      </c>
      <c r="BW88" s="417">
        <f t="shared" si="166"/>
        <v>-4470.1794892089083</v>
      </c>
      <c r="BX88" s="417">
        <f t="shared" si="166"/>
        <v>-4426.5093084488954</v>
      </c>
      <c r="BY88" s="417">
        <f t="shared" si="166"/>
        <v>-4357.9264996516704</v>
      </c>
      <c r="BZ88" s="417">
        <f t="shared" si="166"/>
        <v>-4386.3608974616463</v>
      </c>
      <c r="CA88" s="417">
        <f t="shared" si="166"/>
        <v>-4165.5148072535439</v>
      </c>
      <c r="CB88" s="417">
        <f t="shared" si="166"/>
        <v>-3838.3551354013857</v>
      </c>
      <c r="CC88" s="417">
        <f t="shared" si="166"/>
        <v>-3486.1494884382273</v>
      </c>
      <c r="CD88" s="417">
        <f t="shared" si="166"/>
        <v>-3230.2165762253117</v>
      </c>
      <c r="CE88" s="417">
        <f t="shared" si="166"/>
        <v>-2995.0746557827724</v>
      </c>
      <c r="CF88" s="417">
        <f t="shared" si="166"/>
        <v>-2653.8774774180993</v>
      </c>
      <c r="CG88" s="417">
        <f t="shared" si="166"/>
        <v>-2287.4850782694048</v>
      </c>
      <c r="CH88" s="417">
        <f t="shared" si="166"/>
        <v>-2016.6077938485773</v>
      </c>
      <c r="CI88" s="417">
        <f t="shared" si="166"/>
        <v>-1766.2465353633033</v>
      </c>
      <c r="CJ88" s="417">
        <f t="shared" si="166"/>
        <v>-1410.0225981315762</v>
      </c>
      <c r="CK88" s="417">
        <f t="shared" si="166"/>
        <v>-1028.4834333280191</v>
      </c>
      <c r="CL88" s="417">
        <f t="shared" si="166"/>
        <v>-741.68750412385805</v>
      </c>
      <c r="CM88" s="417">
        <f t="shared" si="166"/>
        <v>-491.9004781149585</v>
      </c>
      <c r="CN88" s="417">
        <f t="shared" si="166"/>
        <v>-472.14805282033461</v>
      </c>
      <c r="CO88" s="417">
        <f t="shared" si="166"/>
        <v>-453.38324879044188</v>
      </c>
      <c r="CP88" s="417">
        <f t="shared" si="166"/>
        <v>-435.55668496204385</v>
      </c>
      <c r="CQ88" s="417">
        <f t="shared" si="166"/>
        <v>-418.62144932506573</v>
      </c>
      <c r="CR88" s="417">
        <f t="shared" si="166"/>
        <v>-402.5329754699365</v>
      </c>
      <c r="CS88" s="417">
        <f t="shared" si="166"/>
        <v>-387.24892530756375</v>
      </c>
      <c r="CT88" s="417">
        <f t="shared" si="166"/>
        <v>-372.72907765330962</v>
      </c>
      <c r="CU88" s="417">
        <f t="shared" si="166"/>
        <v>-358.9352223817682</v>
      </c>
      <c r="CV88" s="417">
        <f t="shared" si="166"/>
        <v>-345.83105987380384</v>
      </c>
      <c r="CW88" s="417">
        <f t="shared" si="166"/>
        <v>-333.38210549123767</v>
      </c>
      <c r="CX88" s="417">
        <f t="shared" si="166"/>
        <v>-321.55559882779983</v>
      </c>
      <c r="CY88" s="417">
        <f t="shared" si="166"/>
        <v>-310.32041749753387</v>
      </c>
      <c r="CZ88" s="417">
        <f t="shared" si="166"/>
        <v>-299.64699523378124</v>
      </c>
      <c r="DA88" s="417">
        <f t="shared" si="166"/>
        <v>-289.50724408321622</v>
      </c>
      <c r="DB88" s="417">
        <f t="shared" si="166"/>
        <v>-279.87448049017945</v>
      </c>
      <c r="DC88" s="417">
        <f t="shared" si="166"/>
        <v>-270.72335507679452</v>
      </c>
      <c r="DD88" s="417">
        <f t="shared" si="166"/>
        <v>-262.02978593407886</v>
      </c>
      <c r="DE88" s="417">
        <f t="shared" si="166"/>
        <v>-253.77089524849896</v>
      </c>
      <c r="DF88" s="417">
        <f t="shared" si="166"/>
        <v>-245.92494909719807</v>
      </c>
      <c r="DG88" s="417">
        <f t="shared" si="166"/>
        <v>-238.47130025346223</v>
      </c>
      <c r="DH88" s="417">
        <f t="shared" si="166"/>
        <v>-231.39033385191323</v>
      </c>
      <c r="DI88" s="417">
        <f t="shared" si="166"/>
        <v>-224.66341577044165</v>
      </c>
      <c r="DJ88" s="417">
        <f t="shared" si="166"/>
        <v>-218.27284359304366</v>
      </c>
      <c r="DK88" s="417">
        <f t="shared" si="166"/>
        <v>-212.20180002451556</v>
      </c>
      <c r="DL88" s="417">
        <f t="shared" si="166"/>
        <v>-206.43430863441384</v>
      </c>
      <c r="DM88" s="417">
        <f t="shared" si="166"/>
        <v>-200.95519181381727</v>
      </c>
      <c r="DN88" s="417">
        <f t="shared" si="166"/>
        <v>-96.851972222481265</v>
      </c>
      <c r="DO88" s="417">
        <f t="shared" si="166"/>
        <v>-96.851988818159455</v>
      </c>
      <c r="DP88" s="417">
        <f t="shared" si="166"/>
        <v>-96.852005417671634</v>
      </c>
      <c r="DQ88" s="417">
        <f t="shared" si="166"/>
        <v>-96.85202220198542</v>
      </c>
      <c r="DR88" s="417">
        <f t="shared" si="166"/>
        <v>-96.852038990175316</v>
      </c>
      <c r="DS88" s="417">
        <f t="shared" si="166"/>
        <v>-96.852055415638119</v>
      </c>
      <c r="DT88" s="417">
        <f t="shared" si="166"/>
        <v>-96.852072027334998</v>
      </c>
      <c r="DU88" s="417">
        <f t="shared" si="166"/>
        <v>-96.852088824551458</v>
      </c>
      <c r="DV88" s="417">
        <f t="shared" si="166"/>
        <v>-96.852105623944908</v>
      </c>
      <c r="DW88" s="417">
        <f t="shared" si="166"/>
        <v>-96.852122061198799</v>
      </c>
      <c r="DX88" s="417">
        <f t="shared" si="166"/>
        <v>-96.852138684450139</v>
      </c>
      <c r="DY88" s="417">
        <f t="shared" si="166"/>
        <v>-96.852155492286087</v>
      </c>
      <c r="DZ88" s="417">
        <f t="shared" si="166"/>
        <v>-96.85217230235213</v>
      </c>
      <c r="EA88" s="417">
        <f t="shared" si="166"/>
        <v>-96.852188750410193</v>
      </c>
      <c r="EB88" s="417">
        <f t="shared" si="166"/>
        <v>-96.852205383220237</v>
      </c>
      <c r="EC88" s="417">
        <f t="shared" si="166"/>
        <v>-96.85222220119779</v>
      </c>
      <c r="ED88" s="417">
        <f t="shared" si="166"/>
        <v>-96.852239023051467</v>
      </c>
      <c r="EE88" s="417">
        <f t="shared" si="166"/>
        <v>-96.852255664842474</v>
      </c>
      <c r="EF88" s="417">
        <f t="shared" si="166"/>
        <v>-96.85227230941706</v>
      </c>
      <c r="EG88" s="417">
        <f t="shared" si="166"/>
        <v>-96.852289140509683</v>
      </c>
      <c r="EH88" s="417">
        <f t="shared" ref="EH88:GJ88" si="167" xml:space="preserve"> IF( EH83 = 1, $F82, EH85 + EH86 - EH87)</f>
        <v>-96.852305973885493</v>
      </c>
      <c r="EI88" s="417">
        <f t="shared" si="167"/>
        <v>-96.852322444538828</v>
      </c>
      <c r="EJ88" s="417">
        <f t="shared" si="167"/>
        <v>-96.852339100510321</v>
      </c>
      <c r="EK88" s="417">
        <f t="shared" si="167"/>
        <v>-96.85235594328438</v>
      </c>
      <c r="EL88" s="417">
        <f t="shared" si="167"/>
        <v>-96.852372789509772</v>
      </c>
      <c r="EM88" s="417">
        <f t="shared" si="167"/>
        <v>-96.852389271486715</v>
      </c>
      <c r="EN88" s="417">
        <f t="shared" si="167"/>
        <v>-96.852405938592511</v>
      </c>
      <c r="EO88" s="417">
        <f t="shared" si="167"/>
        <v>-96.852422791242702</v>
      </c>
      <c r="EP88" s="417">
        <f t="shared" si="167"/>
        <v>-96.85243964633537</v>
      </c>
      <c r="EQ88" s="417">
        <f t="shared" si="167"/>
        <v>-96.852456138077628</v>
      </c>
      <c r="ER88" s="417">
        <f t="shared" si="167"/>
        <v>-96.85247281595008</v>
      </c>
      <c r="ES88" s="417">
        <f t="shared" si="167"/>
        <v>-96.852489680812681</v>
      </c>
      <c r="ET88" s="417">
        <f t="shared" si="167"/>
        <v>-96.852506549285906</v>
      </c>
      <c r="EU88" s="417">
        <f t="shared" si="167"/>
        <v>-96.852523237767457</v>
      </c>
      <c r="EV88" s="417">
        <f t="shared" si="167"/>
        <v>-96.852539928087225</v>
      </c>
      <c r="EW88" s="417">
        <f t="shared" si="167"/>
        <v>-96.852556803940999</v>
      </c>
      <c r="EX88" s="417">
        <f t="shared" si="167"/>
        <v>-96.852573683139909</v>
      </c>
      <c r="EY88" s="417">
        <f t="shared" si="167"/>
        <v>-96.852590198568237</v>
      </c>
      <c r="EZ88" s="417">
        <f t="shared" si="167"/>
        <v>-96.852606900232388</v>
      </c>
      <c r="FA88" s="417">
        <f t="shared" si="167"/>
        <v>-96.852623787926888</v>
      </c>
      <c r="FB88" s="417">
        <f t="shared" si="167"/>
        <v>-96.852640679125813</v>
      </c>
      <c r="FC88" s="417">
        <f t="shared" si="167"/>
        <v>-96.852657205462208</v>
      </c>
      <c r="FD88" s="417">
        <f t="shared" si="167"/>
        <v>-96.852673918785868</v>
      </c>
      <c r="FE88" s="417">
        <f t="shared" si="167"/>
        <v>-96.852690818798976</v>
      </c>
      <c r="FF88" s="417">
        <f t="shared" si="167"/>
        <v>-96.852707722422707</v>
      </c>
      <c r="FG88" s="417">
        <f t="shared" si="167"/>
        <v>-96.852724261485179</v>
      </c>
      <c r="FH88" s="417">
        <f t="shared" si="167"/>
        <v>-96.852740986678413</v>
      </c>
      <c r="FI88" s="417">
        <f t="shared" si="167"/>
        <v>-96.85275789794818</v>
      </c>
      <c r="FJ88" s="417">
        <f t="shared" si="167"/>
        <v>-96.852774813200256</v>
      </c>
      <c r="FK88" s="417">
        <f t="shared" si="167"/>
        <v>-96.852791546849261</v>
      </c>
      <c r="FL88" s="417">
        <f t="shared" si="167"/>
        <v>-96.852808283912083</v>
      </c>
      <c r="FM88" s="417">
        <f t="shared" si="167"/>
        <v>-96.852825207447353</v>
      </c>
      <c r="FN88" s="417">
        <f t="shared" si="167"/>
        <v>-96.852842134752549</v>
      </c>
      <c r="FO88" s="417">
        <f t="shared" si="167"/>
        <v>-96.85285869739721</v>
      </c>
      <c r="FP88" s="417">
        <f t="shared" si="167"/>
        <v>-96.852875447957757</v>
      </c>
      <c r="FQ88" s="417">
        <f t="shared" si="167"/>
        <v>-96.852892385776244</v>
      </c>
      <c r="FR88" s="417">
        <f t="shared" si="167"/>
        <v>-96.852909326515089</v>
      </c>
      <c r="FS88" s="417">
        <f t="shared" si="167"/>
        <v>-96.852925902041648</v>
      </c>
      <c r="FT88" s="417">
        <f t="shared" si="167"/>
        <v>-96.852942665522178</v>
      </c>
      <c r="FU88" s="417">
        <f t="shared" si="167"/>
        <v>-96.85295961592476</v>
      </c>
      <c r="FV88" s="417">
        <f t="shared" si="167"/>
        <v>-96.852976569035306</v>
      </c>
      <c r="FW88" s="417">
        <f t="shared" si="167"/>
        <v>-96.852993155625754</v>
      </c>
      <c r="FX88" s="417">
        <f t="shared" si="167"/>
        <v>-96.853009929662875</v>
      </c>
      <c r="FY88" s="417">
        <f t="shared" si="167"/>
        <v>-96.853026891481406</v>
      </c>
      <c r="FZ88" s="417">
        <f t="shared" si="167"/>
        <v>-96.853043855476926</v>
      </c>
      <c r="GA88" s="417">
        <f t="shared" si="167"/>
        <v>-96.853060638705088</v>
      </c>
      <c r="GB88" s="417">
        <f t="shared" si="167"/>
        <v>-96.853077423929022</v>
      </c>
      <c r="GC88" s="417">
        <f t="shared" si="167"/>
        <v>-96.853094397588279</v>
      </c>
      <c r="GD88" s="417">
        <f t="shared" si="167"/>
        <v>-96.853111374805067</v>
      </c>
      <c r="GE88" s="417">
        <f t="shared" si="167"/>
        <v>-96.85312798560102</v>
      </c>
      <c r="GF88" s="417">
        <f t="shared" si="167"/>
        <v>-96.853144783744952</v>
      </c>
      <c r="GG88" s="417">
        <f t="shared" si="167"/>
        <v>-96.853161768607777</v>
      </c>
      <c r="GH88" s="417">
        <f t="shared" si="167"/>
        <v>-96.853178757399803</v>
      </c>
      <c r="GI88" s="417">
        <f t="shared" si="167"/>
        <v>-96.853195380714055</v>
      </c>
      <c r="GJ88" s="417">
        <f t="shared" si="167"/>
        <v>-96.853212192040587</v>
      </c>
    </row>
    <row r="91" spans="1:192" x14ac:dyDescent="0.25">
      <c r="A91" s="15" t="s">
        <v>63</v>
      </c>
    </row>
  </sheetData>
  <conditionalFormatting sqref="J3:GJ3">
    <cfRule type="cellIs" dxfId="128" priority="8" stopIfTrue="1" operator="equal">
      <formula>"Construction"</formula>
    </cfRule>
    <cfRule type="cellIs" dxfId="127" priority="9" stopIfTrue="1" operator="equal">
      <formula>"Operations"</formula>
    </cfRule>
  </conditionalFormatting>
  <conditionalFormatting sqref="J3:GJ3">
    <cfRule type="cellIs" dxfId="126" priority="7" operator="equal">
      <formula>"Fin Close"</formula>
    </cfRule>
  </conditionalFormatting>
  <conditionalFormatting sqref="J3:GJ3">
    <cfRule type="cellIs" dxfId="125" priority="5" operator="equal">
      <formula>"PPA ext."</formula>
    </cfRule>
    <cfRule type="cellIs" dxfId="124" priority="6" operator="equal">
      <formula>"Delay"</formula>
    </cfRule>
  </conditionalFormatting>
  <conditionalFormatting sqref="F2:F4">
    <cfRule type="cellIs" dxfId="123" priority="1" stopIfTrue="1" operator="notEqual">
      <formula>0</formula>
    </cfRule>
    <cfRule type="cellIs" dxfId="122" priority="2" stopIfTrue="1" operator="equal">
      <formula>""</formula>
    </cfRule>
  </conditionalFormatting>
  <conditionalFormatting sqref="F2:F4">
    <cfRule type="cellIs" dxfId="121" priority="3" stopIfTrue="1" operator="notEqual">
      <formula>0</formula>
    </cfRule>
    <cfRule type="cellIs" dxfId="120" priority="4" stopIfTrue="1" operator="equal">
      <formula>""</formula>
    </cfRule>
  </conditionalFormatting>
  <dataValidations count="1">
    <dataValidation allowBlank="1" showInputMessage="1" showErrorMessage="1" sqref="E27:H27 E9:H9 E18:H18 E61:H61 E71:H71 E82:H82 E23:H24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GJ138"/>
  <sheetViews>
    <sheetView defaultGridColor="0" colorId="8" zoomScale="80" zoomScaleNormal="80" workbookViewId="0">
      <pane xSplit="9" ySplit="5" topLeftCell="O6" activePane="bottomRight" state="frozen"/>
      <selection activeCell="F117" sqref="F117"/>
      <selection pane="topRight" activeCell="F117" sqref="F117"/>
      <selection pane="bottomLeft" activeCell="F117" sqref="F117"/>
      <selection pane="bottomRight" activeCell="H25" sqref="H25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Metrics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176</v>
      </c>
    </row>
    <row r="9" spans="1:192" s="131" customFormat="1" x14ac:dyDescent="0.25">
      <c r="A9" s="91"/>
      <c r="B9" s="91"/>
      <c r="C9" s="92"/>
      <c r="D9" s="93"/>
      <c r="E9" s="419" t="str">
        <f xml:space="preserve"> Equity!E$65</f>
        <v>Dividends paid POS</v>
      </c>
      <c r="F9" s="419">
        <f xml:space="preserve"> Equity!F$65</f>
        <v>0</v>
      </c>
      <c r="G9" s="419" t="str">
        <f xml:space="preserve"> Equity!G$65</f>
        <v>$ 000s</v>
      </c>
      <c r="H9" s="419">
        <f xml:space="preserve"> Equity!H$65</f>
        <v>32995.071773845564</v>
      </c>
      <c r="I9" s="419">
        <f xml:space="preserve"> Equity!I$65</f>
        <v>0</v>
      </c>
      <c r="J9" s="419">
        <f xml:space="preserve"> Equity!J$65</f>
        <v>0</v>
      </c>
      <c r="K9" s="419">
        <f xml:space="preserve"> Equity!K$65</f>
        <v>0</v>
      </c>
      <c r="L9" s="419">
        <f xml:space="preserve"> Equity!L$65</f>
        <v>0</v>
      </c>
      <c r="M9" s="419">
        <f xml:space="preserve"> Equity!M$65</f>
        <v>0</v>
      </c>
      <c r="N9" s="419">
        <f xml:space="preserve"> Equity!N$65</f>
        <v>0</v>
      </c>
      <c r="O9" s="419">
        <f xml:space="preserve"> Equity!O$65</f>
        <v>0</v>
      </c>
      <c r="P9" s="419">
        <f xml:space="preserve"> Equity!P$65</f>
        <v>0</v>
      </c>
      <c r="Q9" s="419">
        <f xml:space="preserve"> Equity!Q$65</f>
        <v>0</v>
      </c>
      <c r="R9" s="419">
        <f xml:space="preserve"> Equity!R$65</f>
        <v>0</v>
      </c>
      <c r="S9" s="419">
        <f xml:space="preserve"> Equity!S$65</f>
        <v>0</v>
      </c>
      <c r="T9" s="419">
        <f xml:space="preserve"> Equity!T$65</f>
        <v>0</v>
      </c>
      <c r="U9" s="419">
        <f xml:space="preserve"> Equity!U$65</f>
        <v>0</v>
      </c>
      <c r="V9" s="419">
        <f xml:space="preserve"> Equity!V$65</f>
        <v>0</v>
      </c>
      <c r="W9" s="419">
        <f xml:space="preserve"> Equity!W$65</f>
        <v>0</v>
      </c>
      <c r="X9" s="419">
        <f xml:space="preserve"> Equity!X$65</f>
        <v>0</v>
      </c>
      <c r="Y9" s="419">
        <f xml:space="preserve"> Equity!Y$65</f>
        <v>0</v>
      </c>
      <c r="Z9" s="419">
        <f xml:space="preserve"> Equity!Z$65</f>
        <v>0</v>
      </c>
      <c r="AA9" s="419">
        <f xml:space="preserve"> Equity!AA$65</f>
        <v>0</v>
      </c>
      <c r="AB9" s="419">
        <f xml:space="preserve"> Equity!AB$65</f>
        <v>0</v>
      </c>
      <c r="AC9" s="419">
        <f xml:space="preserve"> Equity!AC$65</f>
        <v>0</v>
      </c>
      <c r="AD9" s="419">
        <f xml:space="preserve"> Equity!AD$65</f>
        <v>0</v>
      </c>
      <c r="AE9" s="419">
        <f xml:space="preserve"> Equity!AE$65</f>
        <v>0</v>
      </c>
      <c r="AF9" s="419">
        <f xml:space="preserve"> Equity!AF$65</f>
        <v>0</v>
      </c>
      <c r="AG9" s="419">
        <f xml:space="preserve"> Equity!AG$65</f>
        <v>0</v>
      </c>
      <c r="AH9" s="419">
        <f xml:space="preserve"> Equity!AH$65</f>
        <v>0</v>
      </c>
      <c r="AI9" s="419">
        <f xml:space="preserve"> Equity!AI$65</f>
        <v>0</v>
      </c>
      <c r="AJ9" s="419">
        <f xml:space="preserve"> Equity!AJ$65</f>
        <v>0</v>
      </c>
      <c r="AK9" s="419">
        <f xml:space="preserve"> Equity!AK$65</f>
        <v>0</v>
      </c>
      <c r="AL9" s="419">
        <f xml:space="preserve"> Equity!AL$65</f>
        <v>0</v>
      </c>
      <c r="AM9" s="419">
        <f xml:space="preserve"> Equity!AM$65</f>
        <v>0</v>
      </c>
      <c r="AN9" s="419">
        <f xml:space="preserve"> Equity!AN$65</f>
        <v>0</v>
      </c>
      <c r="AO9" s="419">
        <f xml:space="preserve"> Equity!AO$65</f>
        <v>0</v>
      </c>
      <c r="AP9" s="419">
        <f xml:space="preserve"> Equity!AP$65</f>
        <v>0</v>
      </c>
      <c r="AQ9" s="419">
        <f xml:space="preserve"> Equity!AQ$65</f>
        <v>0</v>
      </c>
      <c r="AR9" s="419">
        <f xml:space="preserve"> Equity!AR$65</f>
        <v>0</v>
      </c>
      <c r="AS9" s="419">
        <f xml:space="preserve"> Equity!AS$65</f>
        <v>0</v>
      </c>
      <c r="AT9" s="419">
        <f xml:space="preserve"> Equity!AT$65</f>
        <v>0</v>
      </c>
      <c r="AU9" s="419">
        <f xml:space="preserve"> Equity!AU$65</f>
        <v>0</v>
      </c>
      <c r="AV9" s="419">
        <f xml:space="preserve"> Equity!AV$65</f>
        <v>0</v>
      </c>
      <c r="AW9" s="419">
        <f xml:space="preserve"> Equity!AW$65</f>
        <v>0</v>
      </c>
      <c r="AX9" s="419">
        <f xml:space="preserve"> Equity!AX$65</f>
        <v>0</v>
      </c>
      <c r="AY9" s="419">
        <f xml:space="preserve"> Equity!AY$65</f>
        <v>0</v>
      </c>
      <c r="AZ9" s="419">
        <f xml:space="preserve"> Equity!AZ$65</f>
        <v>0</v>
      </c>
      <c r="BA9" s="419">
        <f xml:space="preserve"> Equity!BA$65</f>
        <v>0</v>
      </c>
      <c r="BB9" s="419">
        <f xml:space="preserve"> Equity!BB$65</f>
        <v>0</v>
      </c>
      <c r="BC9" s="419">
        <f xml:space="preserve"> Equity!BC$65</f>
        <v>0</v>
      </c>
      <c r="BD9" s="419">
        <f xml:space="preserve"> Equity!BD$65</f>
        <v>0</v>
      </c>
      <c r="BE9" s="419">
        <f xml:space="preserve"> Equity!BE$65</f>
        <v>0</v>
      </c>
      <c r="BF9" s="419">
        <f xml:space="preserve"> Equity!BF$65</f>
        <v>0</v>
      </c>
      <c r="BG9" s="419">
        <f xml:space="preserve"> Equity!BG$65</f>
        <v>0</v>
      </c>
      <c r="BH9" s="419">
        <f xml:space="preserve"> Equity!BH$65</f>
        <v>0</v>
      </c>
      <c r="BI9" s="419">
        <f xml:space="preserve"> Equity!BI$65</f>
        <v>0</v>
      </c>
      <c r="BJ9" s="419">
        <f xml:space="preserve"> Equity!BJ$65</f>
        <v>0</v>
      </c>
      <c r="BK9" s="419">
        <f xml:space="preserve"> Equity!BK$65</f>
        <v>0</v>
      </c>
      <c r="BL9" s="419">
        <f xml:space="preserve"> Equity!BL$65</f>
        <v>0</v>
      </c>
      <c r="BM9" s="419">
        <f xml:space="preserve"> Equity!BM$65</f>
        <v>0</v>
      </c>
      <c r="BN9" s="419">
        <f xml:space="preserve"> Equity!BN$65</f>
        <v>0</v>
      </c>
      <c r="BO9" s="419">
        <f xml:space="preserve"> Equity!BO$65</f>
        <v>0</v>
      </c>
      <c r="BP9" s="419">
        <f xml:space="preserve"> Equity!BP$65</f>
        <v>0</v>
      </c>
      <c r="BQ9" s="419">
        <f xml:space="preserve"> Equity!BQ$65</f>
        <v>0</v>
      </c>
      <c r="BR9" s="419">
        <f xml:space="preserve"> Equity!BR$65</f>
        <v>0</v>
      </c>
      <c r="BS9" s="419">
        <f xml:space="preserve"> Equity!BS$65</f>
        <v>0</v>
      </c>
      <c r="BT9" s="419">
        <f xml:space="preserve"> Equity!BT$65</f>
        <v>0</v>
      </c>
      <c r="BU9" s="419">
        <f xml:space="preserve"> Equity!BU$65</f>
        <v>0</v>
      </c>
      <c r="BV9" s="419">
        <f xml:space="preserve"> Equity!BV$65</f>
        <v>0</v>
      </c>
      <c r="BW9" s="419">
        <f xml:space="preserve"> Equity!BW$65</f>
        <v>0</v>
      </c>
      <c r="BX9" s="419">
        <f xml:space="preserve"> Equity!BX$65</f>
        <v>0</v>
      </c>
      <c r="BY9" s="419">
        <f xml:space="preserve"> Equity!BY$65</f>
        <v>0</v>
      </c>
      <c r="BZ9" s="419">
        <f xml:space="preserve"> Equity!BZ$65</f>
        <v>0</v>
      </c>
      <c r="CA9" s="419">
        <f xml:space="preserve"> Equity!CA$65</f>
        <v>0</v>
      </c>
      <c r="CB9" s="419">
        <f xml:space="preserve"> Equity!CB$65</f>
        <v>0</v>
      </c>
      <c r="CC9" s="419">
        <f xml:space="preserve"> Equity!CC$65</f>
        <v>0</v>
      </c>
      <c r="CD9" s="419">
        <f xml:space="preserve"> Equity!CD$65</f>
        <v>0</v>
      </c>
      <c r="CE9" s="419">
        <f xml:space="preserve"> Equity!CE$65</f>
        <v>0</v>
      </c>
      <c r="CF9" s="419">
        <f xml:space="preserve"> Equity!CF$65</f>
        <v>0</v>
      </c>
      <c r="CG9" s="419">
        <f xml:space="preserve"> Equity!CG$65</f>
        <v>0</v>
      </c>
      <c r="CH9" s="419">
        <f xml:space="preserve"> Equity!CH$65</f>
        <v>0</v>
      </c>
      <c r="CI9" s="419">
        <f xml:space="preserve"> Equity!CI$65</f>
        <v>0</v>
      </c>
      <c r="CJ9" s="419">
        <f xml:space="preserve"> Equity!CJ$65</f>
        <v>0</v>
      </c>
      <c r="CK9" s="419">
        <f xml:space="preserve"> Equity!CK$65</f>
        <v>0</v>
      </c>
      <c r="CL9" s="419">
        <f xml:space="preserve"> Equity!CL$65</f>
        <v>0</v>
      </c>
      <c r="CM9" s="419">
        <f xml:space="preserve"> Equity!CM$65</f>
        <v>0</v>
      </c>
      <c r="CN9" s="419">
        <f xml:space="preserve"> Equity!CN$65</f>
        <v>0</v>
      </c>
      <c r="CO9" s="419">
        <f xml:space="preserve"> Equity!CO$65</f>
        <v>0</v>
      </c>
      <c r="CP9" s="419">
        <f xml:space="preserve"> Equity!CP$65</f>
        <v>1278.5543096059353</v>
      </c>
      <c r="CQ9" s="419">
        <f xml:space="preserve"> Equity!CQ$65</f>
        <v>1173.1197180760555</v>
      </c>
      <c r="CR9" s="419">
        <f xml:space="preserve"> Equity!CR$65</f>
        <v>1202.3979961424611</v>
      </c>
      <c r="CS9" s="419">
        <f xml:space="preserve"> Equity!CS$65</f>
        <v>1550.1896376666841</v>
      </c>
      <c r="CT9" s="419">
        <f xml:space="preserve"> Equity!CT$65</f>
        <v>1524.2748774807412</v>
      </c>
      <c r="CU9" s="419">
        <f xml:space="preserve"> Equity!CU$65</f>
        <v>1144.7716697459489</v>
      </c>
      <c r="CV9" s="419">
        <f xml:space="preserve"> Equity!CV$65</f>
        <v>1173.5895508107728</v>
      </c>
      <c r="CW9" s="419">
        <f xml:space="preserve"> Equity!CW$65</f>
        <v>1519.7980730857805</v>
      </c>
      <c r="CX9" s="419">
        <f xml:space="preserve"> Equity!CX$65</f>
        <v>1494.2390234932345</v>
      </c>
      <c r="CY9" s="419">
        <f xml:space="preserve"> Equity!CY$65</f>
        <v>1129.4587413564218</v>
      </c>
      <c r="CZ9" s="419">
        <f xml:space="preserve"> Equity!CZ$65</f>
        <v>1132.1517318460606</v>
      </c>
      <c r="DA9" s="419">
        <f xml:space="preserve"> Equity!DA$65</f>
        <v>1489.5714948409466</v>
      </c>
      <c r="DB9" s="419">
        <f xml:space="preserve"> Equity!DB$65</f>
        <v>1464.343017484033</v>
      </c>
      <c r="DC9" s="419">
        <f xml:space="preserve"> Equity!DC$65</f>
        <v>1088.5942547585721</v>
      </c>
      <c r="DD9" s="419">
        <f xml:space="preserve"> Equity!DD$65</f>
        <v>1116.3629333641429</v>
      </c>
      <c r="DE9" s="419">
        <f xml:space="preserve"> Equity!DE$65</f>
        <v>1459.3532823753812</v>
      </c>
      <c r="DF9" s="419">
        <f xml:space="preserve"> Equity!DF$65</f>
        <v>1434.4353820320196</v>
      </c>
      <c r="DG9" s="419">
        <f xml:space="preserve"> Equity!DG$65</f>
        <v>1060.5555491619393</v>
      </c>
      <c r="DH9" s="419">
        <f xml:space="preserve"> Equity!DH$65</f>
        <v>1087.7841673418482</v>
      </c>
      <c r="DI9" s="419">
        <f xml:space="preserve"> Equity!DI$65</f>
        <v>1429.1486901541161</v>
      </c>
      <c r="DJ9" s="419">
        <f xml:space="preserve"> Equity!DJ$65</f>
        <v>1404.5249688580641</v>
      </c>
      <c r="DK9" s="419">
        <f xml:space="preserve"> Equity!DK$65</f>
        <v>1032.4580432785156</v>
      </c>
      <c r="DL9" s="419">
        <f xml:space="preserve"> Equity!DL$65</f>
        <v>1059.1023048177681</v>
      </c>
      <c r="DM9" s="419">
        <f xml:space="preserve"> Equity!DM$65</f>
        <v>1398.8345880178972</v>
      </c>
      <c r="DN9" s="419">
        <f xml:space="preserve"> Equity!DN$65</f>
        <v>1373.3902049660355</v>
      </c>
      <c r="DO9" s="419">
        <f xml:space="preserve"> Equity!DO$65</f>
        <v>774.06756308419006</v>
      </c>
      <c r="DP9" s="419">
        <f xml:space="preserve"> Equity!DP$65</f>
        <v>0</v>
      </c>
      <c r="DQ9" s="419">
        <f xml:space="preserve"> Equity!DQ$65</f>
        <v>0</v>
      </c>
      <c r="DR9" s="419">
        <f xml:space="preserve"> Equity!DR$65</f>
        <v>0</v>
      </c>
      <c r="DS9" s="419">
        <f xml:space="preserve"> Equity!DS$65</f>
        <v>0</v>
      </c>
      <c r="DT9" s="419">
        <f xml:space="preserve"> Equity!DT$65</f>
        <v>0</v>
      </c>
      <c r="DU9" s="419">
        <f xml:space="preserve"> Equity!DU$65</f>
        <v>0</v>
      </c>
      <c r="DV9" s="419">
        <f xml:space="preserve"> Equity!DV$65</f>
        <v>0</v>
      </c>
      <c r="DW9" s="419">
        <f xml:space="preserve"> Equity!DW$65</f>
        <v>0</v>
      </c>
      <c r="DX9" s="419">
        <f xml:space="preserve"> Equity!DX$65</f>
        <v>0</v>
      </c>
      <c r="DY9" s="419">
        <f xml:space="preserve"> Equity!DY$65</f>
        <v>0</v>
      </c>
      <c r="DZ9" s="419">
        <f xml:space="preserve"> Equity!DZ$65</f>
        <v>0</v>
      </c>
      <c r="EA9" s="419">
        <f xml:space="preserve"> Equity!EA$65</f>
        <v>0</v>
      </c>
      <c r="EB9" s="419">
        <f xml:space="preserve"> Equity!EB$65</f>
        <v>0</v>
      </c>
      <c r="EC9" s="419">
        <f xml:space="preserve"> Equity!EC$65</f>
        <v>0</v>
      </c>
      <c r="ED9" s="419">
        <f xml:space="preserve"> Equity!ED$65</f>
        <v>0</v>
      </c>
      <c r="EE9" s="419">
        <f xml:space="preserve"> Equity!EE$65</f>
        <v>0</v>
      </c>
      <c r="EF9" s="419">
        <f xml:space="preserve"> Equity!EF$65</f>
        <v>0</v>
      </c>
      <c r="EG9" s="419">
        <f xml:space="preserve"> Equity!EG$65</f>
        <v>0</v>
      </c>
      <c r="EH9" s="419">
        <f xml:space="preserve"> Equity!EH$65</f>
        <v>0</v>
      </c>
      <c r="EI9" s="419">
        <f xml:space="preserve"> Equity!EI$65</f>
        <v>0</v>
      </c>
      <c r="EJ9" s="419">
        <f xml:space="preserve"> Equity!EJ$65</f>
        <v>0</v>
      </c>
      <c r="EK9" s="419">
        <f xml:space="preserve"> Equity!EK$65</f>
        <v>0</v>
      </c>
      <c r="EL9" s="419">
        <f xml:space="preserve"> Equity!EL$65</f>
        <v>0</v>
      </c>
      <c r="EM9" s="419">
        <f xml:space="preserve"> Equity!EM$65</f>
        <v>0</v>
      </c>
      <c r="EN9" s="419">
        <f xml:space="preserve"> Equity!EN$65</f>
        <v>0</v>
      </c>
      <c r="EO9" s="419">
        <f xml:space="preserve"> Equity!EO$65</f>
        <v>0</v>
      </c>
      <c r="EP9" s="419">
        <f xml:space="preserve"> Equity!EP$65</f>
        <v>0</v>
      </c>
      <c r="EQ9" s="419">
        <f xml:space="preserve"> Equity!EQ$65</f>
        <v>0</v>
      </c>
      <c r="ER9" s="419">
        <f xml:space="preserve"> Equity!ER$65</f>
        <v>0</v>
      </c>
      <c r="ES9" s="419">
        <f xml:space="preserve"> Equity!ES$65</f>
        <v>0</v>
      </c>
      <c r="ET9" s="419">
        <f xml:space="preserve"> Equity!ET$65</f>
        <v>0</v>
      </c>
      <c r="EU9" s="419">
        <f xml:space="preserve"> Equity!EU$65</f>
        <v>0</v>
      </c>
      <c r="EV9" s="419">
        <f xml:space="preserve"> Equity!EV$65</f>
        <v>0</v>
      </c>
      <c r="EW9" s="419">
        <f xml:space="preserve"> Equity!EW$65</f>
        <v>0</v>
      </c>
      <c r="EX9" s="419">
        <f xml:space="preserve"> Equity!EX$65</f>
        <v>0</v>
      </c>
      <c r="EY9" s="419">
        <f xml:space="preserve"> Equity!EY$65</f>
        <v>0</v>
      </c>
      <c r="EZ9" s="419">
        <f xml:space="preserve"> Equity!EZ$65</f>
        <v>0</v>
      </c>
      <c r="FA9" s="419">
        <f xml:space="preserve"> Equity!FA$65</f>
        <v>0</v>
      </c>
      <c r="FB9" s="419">
        <f xml:space="preserve"> Equity!FB$65</f>
        <v>0</v>
      </c>
      <c r="FC9" s="419">
        <f xml:space="preserve"> Equity!FC$65</f>
        <v>0</v>
      </c>
      <c r="FD9" s="419">
        <f xml:space="preserve"> Equity!FD$65</f>
        <v>0</v>
      </c>
      <c r="FE9" s="419">
        <f xml:space="preserve"> Equity!FE$65</f>
        <v>0</v>
      </c>
      <c r="FF9" s="419">
        <f xml:space="preserve"> Equity!FF$65</f>
        <v>0</v>
      </c>
      <c r="FG9" s="419">
        <f xml:space="preserve"> Equity!FG$65</f>
        <v>0</v>
      </c>
      <c r="FH9" s="419">
        <f xml:space="preserve"> Equity!FH$65</f>
        <v>0</v>
      </c>
      <c r="FI9" s="419">
        <f xml:space="preserve"> Equity!FI$65</f>
        <v>0</v>
      </c>
      <c r="FJ9" s="419">
        <f xml:space="preserve"> Equity!FJ$65</f>
        <v>0</v>
      </c>
      <c r="FK9" s="419">
        <f xml:space="preserve"> Equity!FK$65</f>
        <v>0</v>
      </c>
      <c r="FL9" s="419">
        <f xml:space="preserve"> Equity!FL$65</f>
        <v>0</v>
      </c>
      <c r="FM9" s="419">
        <f xml:space="preserve"> Equity!FM$65</f>
        <v>0</v>
      </c>
      <c r="FN9" s="419">
        <f xml:space="preserve"> Equity!FN$65</f>
        <v>0</v>
      </c>
      <c r="FO9" s="419">
        <f xml:space="preserve"> Equity!FO$65</f>
        <v>0</v>
      </c>
      <c r="FP9" s="419">
        <f xml:space="preserve"> Equity!FP$65</f>
        <v>0</v>
      </c>
      <c r="FQ9" s="419">
        <f xml:space="preserve"> Equity!FQ$65</f>
        <v>0</v>
      </c>
      <c r="FR9" s="419">
        <f xml:space="preserve"> Equity!FR$65</f>
        <v>0</v>
      </c>
      <c r="FS9" s="419">
        <f xml:space="preserve"> Equity!FS$65</f>
        <v>0</v>
      </c>
      <c r="FT9" s="419">
        <f xml:space="preserve"> Equity!FT$65</f>
        <v>0</v>
      </c>
      <c r="FU9" s="419">
        <f xml:space="preserve"> Equity!FU$65</f>
        <v>0</v>
      </c>
      <c r="FV9" s="419">
        <f xml:space="preserve"> Equity!FV$65</f>
        <v>0</v>
      </c>
      <c r="FW9" s="419">
        <f xml:space="preserve"> Equity!FW$65</f>
        <v>0</v>
      </c>
      <c r="FX9" s="419">
        <f xml:space="preserve"> Equity!FX$65</f>
        <v>0</v>
      </c>
      <c r="FY9" s="419">
        <f xml:space="preserve"> Equity!FY$65</f>
        <v>0</v>
      </c>
      <c r="FZ9" s="419">
        <f xml:space="preserve"> Equity!FZ$65</f>
        <v>0</v>
      </c>
      <c r="GA9" s="419">
        <f xml:space="preserve"> Equity!GA$65</f>
        <v>0</v>
      </c>
      <c r="GB9" s="419">
        <f xml:space="preserve"> Equity!GB$65</f>
        <v>0</v>
      </c>
      <c r="GC9" s="419">
        <f xml:space="preserve"> Equity!GC$65</f>
        <v>0</v>
      </c>
      <c r="GD9" s="419">
        <f xml:space="preserve"> Equity!GD$65</f>
        <v>0</v>
      </c>
      <c r="GE9" s="419">
        <f xml:space="preserve"> Equity!GE$65</f>
        <v>0</v>
      </c>
      <c r="GF9" s="419">
        <f xml:space="preserve"> Equity!GF$65</f>
        <v>0</v>
      </c>
      <c r="GG9" s="419">
        <f xml:space="preserve"> Equity!GG$65</f>
        <v>0</v>
      </c>
      <c r="GH9" s="419">
        <f xml:space="preserve"> Equity!GH$65</f>
        <v>0</v>
      </c>
      <c r="GI9" s="419">
        <f xml:space="preserve"> Equity!GI$65</f>
        <v>0</v>
      </c>
      <c r="GJ9" s="419">
        <f xml:space="preserve"> Equity!GJ$65</f>
        <v>0</v>
      </c>
    </row>
    <row r="10" spans="1:192" x14ac:dyDescent="0.25">
      <c r="A10" s="247"/>
      <c r="B10" s="247"/>
      <c r="C10" s="248"/>
      <c r="D10" s="249"/>
      <c r="E10" s="74" t="str">
        <f xml:space="preserve"> Debt!E$294</f>
        <v>Shareholder loan interest paid POS</v>
      </c>
      <c r="F10" s="74">
        <f xml:space="preserve"> Debt!F$294</f>
        <v>0</v>
      </c>
      <c r="G10" s="74" t="str">
        <f xml:space="preserve"> Debt!G$294</f>
        <v>$ 000s</v>
      </c>
      <c r="H10" s="74">
        <f xml:space="preserve"> Debt!H$294</f>
        <v>34500.937780298111</v>
      </c>
      <c r="I10" s="74">
        <f xml:space="preserve"> Debt!I$294</f>
        <v>0</v>
      </c>
      <c r="J10" s="74">
        <f xml:space="preserve"> Debt!J$294</f>
        <v>0</v>
      </c>
      <c r="K10" s="74">
        <f xml:space="preserve"> Debt!K$294</f>
        <v>0</v>
      </c>
      <c r="L10" s="74">
        <f xml:space="preserve"> Debt!L$294</f>
        <v>0</v>
      </c>
      <c r="M10" s="74">
        <f xml:space="preserve"> Debt!M$294</f>
        <v>0</v>
      </c>
      <c r="N10" s="74">
        <f xml:space="preserve"> Debt!N$294</f>
        <v>0</v>
      </c>
      <c r="O10" s="74">
        <f xml:space="preserve"> Debt!O$294</f>
        <v>0</v>
      </c>
      <c r="P10" s="74">
        <f xml:space="preserve"> Debt!P$294</f>
        <v>0</v>
      </c>
      <c r="Q10" s="74">
        <f xml:space="preserve"> Debt!Q$294</f>
        <v>0</v>
      </c>
      <c r="R10" s="74">
        <f xml:space="preserve"> Debt!R$294</f>
        <v>0</v>
      </c>
      <c r="S10" s="74">
        <f xml:space="preserve"> Debt!S$294</f>
        <v>440.17381938863832</v>
      </c>
      <c r="T10" s="74">
        <f xml:space="preserve"> Debt!T$294</f>
        <v>503.22857662041065</v>
      </c>
      <c r="U10" s="74">
        <f xml:space="preserve"> Debt!U$294</f>
        <v>591.47332496792433</v>
      </c>
      <c r="V10" s="74">
        <f xml:space="preserve"> Debt!V$294</f>
        <v>559.04805113666703</v>
      </c>
      <c r="W10" s="74">
        <f xml:space="preserve"> Debt!W$294</f>
        <v>466.01127384864708</v>
      </c>
      <c r="X10" s="74">
        <f xml:space="preserve"> Debt!X$294</f>
        <v>481.59627698539907</v>
      </c>
      <c r="Y10" s="74">
        <f xml:space="preserve"> Debt!Y$294</f>
        <v>585.10446161687946</v>
      </c>
      <c r="Z10" s="74">
        <f xml:space="preserve"> Debt!Z$294</f>
        <v>552.85274110743853</v>
      </c>
      <c r="AA10" s="74">
        <f xml:space="preserve"> Debt!AA$294</f>
        <v>450.58896807124438</v>
      </c>
      <c r="AB10" s="74">
        <f xml:space="preserve"> Debt!AB$294</f>
        <v>485.28455805328008</v>
      </c>
      <c r="AC10" s="74">
        <f xml:space="preserve"> Debt!AC$294</f>
        <v>578.64481109333337</v>
      </c>
      <c r="AD10" s="74">
        <f xml:space="preserve"> Debt!AD$294</f>
        <v>546.56621775600956</v>
      </c>
      <c r="AE10" s="74">
        <f xml:space="preserve"> Debt!AE$294</f>
        <v>444.7929140919432</v>
      </c>
      <c r="AF10" s="74">
        <f xml:space="preserve"> Debt!AF$294</f>
        <v>479.25510768095592</v>
      </c>
      <c r="AG10" s="74">
        <f xml:space="preserve"> Debt!AG$294</f>
        <v>572.15116867175402</v>
      </c>
      <c r="AH10" s="74">
        <f xml:space="preserve"> Debt!AH$294</f>
        <v>540.24507729777133</v>
      </c>
      <c r="AI10" s="74">
        <f xml:space="preserve"> Debt!AI$294</f>
        <v>433.10514464586959</v>
      </c>
      <c r="AJ10" s="74">
        <f xml:space="preserve"> Debt!AJ$294</f>
        <v>479.00430992841166</v>
      </c>
      <c r="AK10" s="74">
        <f xml:space="preserve"> Debt!AK$294</f>
        <v>565.59946261600044</v>
      </c>
      <c r="AL10" s="74">
        <f xml:space="preserve"> Debt!AL$294</f>
        <v>533.86533766092043</v>
      </c>
      <c r="AM10" s="74">
        <f xml:space="preserve"> Debt!AM$294</f>
        <v>442.38649913558288</v>
      </c>
      <c r="AN10" s="74">
        <f xml:space="preserve"> Debt!AN$294</f>
        <v>457.68631820009705</v>
      </c>
      <c r="AO10" s="74">
        <f xml:space="preserve"> Debt!AO$294</f>
        <v>559.00338432744547</v>
      </c>
      <c r="AP10" s="74">
        <f xml:space="preserve"> Debt!AP$294</f>
        <v>527.44064505646406</v>
      </c>
      <c r="AQ10" s="74">
        <f xml:space="preserve"> Debt!AQ$294</f>
        <v>427.0584527769845</v>
      </c>
      <c r="AR10" s="74">
        <f xml:space="preserve"> Debt!AR$294</f>
        <v>460.7875861240077</v>
      </c>
      <c r="AS10" s="74">
        <f xml:space="preserve"> Debt!AS$294</f>
        <v>552.3049258607341</v>
      </c>
      <c r="AT10" s="74">
        <f xml:space="preserve"> Debt!AT$294</f>
        <v>520.91320233841793</v>
      </c>
      <c r="AU10" s="74">
        <f xml:space="preserve"> Debt!AU$294</f>
        <v>421.01021660664082</v>
      </c>
      <c r="AV10" s="74">
        <f xml:space="preserve"> Debt!AV$294</f>
        <v>454.50444735862561</v>
      </c>
      <c r="AW10" s="74">
        <f xml:space="preserve"> Debt!AW$294</f>
        <v>545.56679356619657</v>
      </c>
      <c r="AX10" s="74">
        <f xml:space="preserve"> Debt!AX$294</f>
        <v>514.34549561833683</v>
      </c>
      <c r="AY10" s="74">
        <f xml:space="preserve"> Debt!AY$294</f>
        <v>409.28030905180685</v>
      </c>
      <c r="AZ10" s="74">
        <f xml:space="preserve"> Debt!AZ$294</f>
        <v>453.77457602158665</v>
      </c>
      <c r="BA10" s="74">
        <f xml:space="preserve"> Debt!BA$294</f>
        <v>538.76242565305688</v>
      </c>
      <c r="BB10" s="74">
        <f xml:space="preserve"> Debt!BB$294</f>
        <v>507.71106158736166</v>
      </c>
      <c r="BC10" s="74">
        <f xml:space="preserve"> Debt!BC$294</f>
        <v>417.73038732203486</v>
      </c>
      <c r="BD10" s="74">
        <f xml:space="preserve"> Debt!BD$294</f>
        <v>432.75302412292172</v>
      </c>
      <c r="BE10" s="74">
        <f xml:space="preserve"> Debt!BE$294</f>
        <v>531.90705788723062</v>
      </c>
      <c r="BF10" s="74">
        <f xml:space="preserve"> Debt!BF$294</f>
        <v>501.02510330059067</v>
      </c>
      <c r="BG10" s="74">
        <f xml:space="preserve"> Debt!BG$294</f>
        <v>402.4730139837668</v>
      </c>
      <c r="BH10" s="74">
        <f xml:space="preserve"> Debt!BH$294</f>
        <v>435.22564087872911</v>
      </c>
      <c r="BI10" s="74">
        <f xml:space="preserve"> Debt!BI$294</f>
        <v>524.93676234425766</v>
      </c>
      <c r="BJ10" s="74">
        <f xml:space="preserve"> Debt!BJ$294</f>
        <v>494.22419358401953</v>
      </c>
      <c r="BK10" s="74">
        <f xml:space="preserve"> Debt!BK$294</f>
        <v>707.88234201843568</v>
      </c>
      <c r="BL10" s="74">
        <f xml:space="preserve"> Debt!BL$294</f>
        <v>702.29242733025376</v>
      </c>
      <c r="BM10" s="74">
        <f xml:space="preserve"> Debt!BM$294</f>
        <v>695.10660519261751</v>
      </c>
      <c r="BN10" s="74">
        <f xml:space="preserve"> Debt!BN$294</f>
        <v>683.66355807990908</v>
      </c>
      <c r="BO10" s="74">
        <f xml:space="preserve"> Debt!BO$294</f>
        <v>673.43263628357886</v>
      </c>
      <c r="BP10" s="74">
        <f xml:space="preserve"> Debt!BP$294</f>
        <v>656.49962412801096</v>
      </c>
      <c r="BQ10" s="74">
        <f xml:space="preserve"> Debt!BQ$294</f>
        <v>636.85472865594716</v>
      </c>
      <c r="BR10" s="74">
        <f xml:space="preserve"> Debt!BR$294</f>
        <v>610.18578036409531</v>
      </c>
      <c r="BS10" s="74">
        <f xml:space="preserve"> Debt!BS$294</f>
        <v>585.33255524328627</v>
      </c>
      <c r="BT10" s="74">
        <f xml:space="preserve"> Debt!BT$294</f>
        <v>567.11440477985184</v>
      </c>
      <c r="BU10" s="74">
        <f xml:space="preserve"> Debt!BU$294</f>
        <v>546.67201681485403</v>
      </c>
      <c r="BV10" s="74">
        <f xml:space="preserve"> Debt!BV$294</f>
        <v>518.97920704613216</v>
      </c>
      <c r="BW10" s="74">
        <f xml:space="preserve"> Debt!BW$294</f>
        <v>493.07153992952215</v>
      </c>
      <c r="BX10" s="74">
        <f xml:space="preserve"> Debt!BX$294</f>
        <v>473.99373184551791</v>
      </c>
      <c r="BY10" s="74">
        <f xml:space="preserve"> Debt!BY$294</f>
        <v>452.20467466520785</v>
      </c>
      <c r="BZ10" s="74">
        <f xml:space="preserve"> Debt!BZ$294</f>
        <v>423.42028804134503</v>
      </c>
      <c r="CA10" s="74">
        <f xml:space="preserve"> Debt!CA$294</f>
        <v>396.38930574145377</v>
      </c>
      <c r="CB10" s="74">
        <f xml:space="preserve"> Debt!CB$294</f>
        <v>376.13524699095171</v>
      </c>
      <c r="CC10" s="74">
        <f xml:space="preserve"> Debt!CC$294</f>
        <v>353.16814059431607</v>
      </c>
      <c r="CD10" s="74">
        <f xml:space="preserve"> Debt!CD$294</f>
        <v>323.21796393948102</v>
      </c>
      <c r="CE10" s="74">
        <f xml:space="preserve"> Debt!CE$294</f>
        <v>294.98818691528118</v>
      </c>
      <c r="CF10" s="74">
        <f xml:space="preserve"> Debt!CF$294</f>
        <v>273.48189677624106</v>
      </c>
      <c r="CG10" s="74">
        <f xml:space="preserve"> Debt!CG$294</f>
        <v>249.25979201535336</v>
      </c>
      <c r="CH10" s="74">
        <f xml:space="preserve"> Debt!CH$294</f>
        <v>218.0653652508602</v>
      </c>
      <c r="CI10" s="74">
        <f xml:space="preserve"> Debt!CI$294</f>
        <v>188.55698872914255</v>
      </c>
      <c r="CJ10" s="74">
        <f xml:space="preserve"> Debt!CJ$294</f>
        <v>165.48240134592217</v>
      </c>
      <c r="CK10" s="74">
        <f xml:space="preserve"> Debt!CK$294</f>
        <v>140.15402383459633</v>
      </c>
      <c r="CL10" s="74">
        <f xml:space="preserve"> Debt!CL$294</f>
        <v>107.63139546113433</v>
      </c>
      <c r="CM10" s="74">
        <f xml:space="preserve"> Debt!CM$294</f>
        <v>76.759026148411806</v>
      </c>
      <c r="CN10" s="74">
        <f xml:space="preserve"> Debt!CN$294</f>
        <v>52.793870248163898</v>
      </c>
      <c r="CO10" s="74">
        <f xml:space="preserve"> Debt!CO$294</f>
        <v>31.981264242854607</v>
      </c>
      <c r="CP10" s="74">
        <f xml:space="preserve"> Debt!CP$294</f>
        <v>4.763665698984604</v>
      </c>
      <c r="CQ10" s="74">
        <f xml:space="preserve"> Debt!CQ$294</f>
        <v>0</v>
      </c>
      <c r="CR10" s="74">
        <f xml:space="preserve"> Debt!CR$294</f>
        <v>0</v>
      </c>
      <c r="CS10" s="74">
        <f xml:space="preserve"> Debt!CS$294</f>
        <v>0</v>
      </c>
      <c r="CT10" s="74">
        <f xml:space="preserve"> Debt!CT$294</f>
        <v>0</v>
      </c>
      <c r="CU10" s="74">
        <f xml:space="preserve"> Debt!CU$294</f>
        <v>0</v>
      </c>
      <c r="CV10" s="74">
        <f xml:space="preserve"> Debt!CV$294</f>
        <v>0</v>
      </c>
      <c r="CW10" s="74">
        <f xml:space="preserve"> Debt!CW$294</f>
        <v>0</v>
      </c>
      <c r="CX10" s="74">
        <f xml:space="preserve"> Debt!CX$294</f>
        <v>0</v>
      </c>
      <c r="CY10" s="74">
        <f xml:space="preserve"> Debt!CY$294</f>
        <v>0</v>
      </c>
      <c r="CZ10" s="74">
        <f xml:space="preserve"> Debt!CZ$294</f>
        <v>0</v>
      </c>
      <c r="DA10" s="74">
        <f xml:space="preserve"> Debt!DA$294</f>
        <v>0</v>
      </c>
      <c r="DB10" s="74">
        <f xml:space="preserve"> Debt!DB$294</f>
        <v>0</v>
      </c>
      <c r="DC10" s="74">
        <f xml:space="preserve"> Debt!DC$294</f>
        <v>0</v>
      </c>
      <c r="DD10" s="74">
        <f xml:space="preserve"> Debt!DD$294</f>
        <v>0</v>
      </c>
      <c r="DE10" s="74">
        <f xml:space="preserve"> Debt!DE$294</f>
        <v>0</v>
      </c>
      <c r="DF10" s="74">
        <f xml:space="preserve"> Debt!DF$294</f>
        <v>0</v>
      </c>
      <c r="DG10" s="74">
        <f xml:space="preserve"> Debt!DG$294</f>
        <v>0</v>
      </c>
      <c r="DH10" s="74">
        <f xml:space="preserve"> Debt!DH$294</f>
        <v>0</v>
      </c>
      <c r="DI10" s="74">
        <f xml:space="preserve"> Debt!DI$294</f>
        <v>0</v>
      </c>
      <c r="DJ10" s="74">
        <f xml:space="preserve"> Debt!DJ$294</f>
        <v>0</v>
      </c>
      <c r="DK10" s="74">
        <f xml:space="preserve"> Debt!DK$294</f>
        <v>0</v>
      </c>
      <c r="DL10" s="74">
        <f xml:space="preserve"> Debt!DL$294</f>
        <v>0</v>
      </c>
      <c r="DM10" s="74">
        <f xml:space="preserve"> Debt!DM$294</f>
        <v>0</v>
      </c>
      <c r="DN10" s="74">
        <f xml:space="preserve"> Debt!DN$294</f>
        <v>0</v>
      </c>
      <c r="DO10" s="74">
        <f xml:space="preserve"> Debt!DO$294</f>
        <v>0</v>
      </c>
      <c r="DP10" s="74">
        <f xml:space="preserve"> Debt!DP$294</f>
        <v>0</v>
      </c>
      <c r="DQ10" s="74">
        <f xml:space="preserve"> Debt!DQ$294</f>
        <v>0</v>
      </c>
      <c r="DR10" s="74">
        <f xml:space="preserve"> Debt!DR$294</f>
        <v>0</v>
      </c>
      <c r="DS10" s="74">
        <f xml:space="preserve"> Debt!DS$294</f>
        <v>0</v>
      </c>
      <c r="DT10" s="74">
        <f xml:space="preserve"> Debt!DT$294</f>
        <v>0</v>
      </c>
      <c r="DU10" s="74">
        <f xml:space="preserve"> Debt!DU$294</f>
        <v>0</v>
      </c>
      <c r="DV10" s="74">
        <f xml:space="preserve"> Debt!DV$294</f>
        <v>0</v>
      </c>
      <c r="DW10" s="74">
        <f xml:space="preserve"> Debt!DW$294</f>
        <v>0</v>
      </c>
      <c r="DX10" s="74">
        <f xml:space="preserve"> Debt!DX$294</f>
        <v>0</v>
      </c>
      <c r="DY10" s="74">
        <f xml:space="preserve"> Debt!DY$294</f>
        <v>0</v>
      </c>
      <c r="DZ10" s="74">
        <f xml:space="preserve"> Debt!DZ$294</f>
        <v>0</v>
      </c>
      <c r="EA10" s="74">
        <f xml:space="preserve"> Debt!EA$294</f>
        <v>0</v>
      </c>
      <c r="EB10" s="74">
        <f xml:space="preserve"> Debt!EB$294</f>
        <v>0</v>
      </c>
      <c r="EC10" s="74">
        <f xml:space="preserve"> Debt!EC$294</f>
        <v>0</v>
      </c>
      <c r="ED10" s="74">
        <f xml:space="preserve"> Debt!ED$294</f>
        <v>0</v>
      </c>
      <c r="EE10" s="74">
        <f xml:space="preserve"> Debt!EE$294</f>
        <v>0</v>
      </c>
      <c r="EF10" s="74">
        <f xml:space="preserve"> Debt!EF$294</f>
        <v>0</v>
      </c>
      <c r="EG10" s="74">
        <f xml:space="preserve"> Debt!EG$294</f>
        <v>0</v>
      </c>
      <c r="EH10" s="74">
        <f xml:space="preserve"> Debt!EH$294</f>
        <v>0</v>
      </c>
      <c r="EI10" s="74">
        <f xml:space="preserve"> Debt!EI$294</f>
        <v>0</v>
      </c>
      <c r="EJ10" s="74">
        <f xml:space="preserve"> Debt!EJ$294</f>
        <v>0</v>
      </c>
      <c r="EK10" s="74">
        <f xml:space="preserve"> Debt!EK$294</f>
        <v>0</v>
      </c>
      <c r="EL10" s="74">
        <f xml:space="preserve"> Debt!EL$294</f>
        <v>0</v>
      </c>
      <c r="EM10" s="74">
        <f xml:space="preserve"> Debt!EM$294</f>
        <v>0</v>
      </c>
      <c r="EN10" s="74">
        <f xml:space="preserve"> Debt!EN$294</f>
        <v>0</v>
      </c>
      <c r="EO10" s="74">
        <f xml:space="preserve"> Debt!EO$294</f>
        <v>0</v>
      </c>
      <c r="EP10" s="74">
        <f xml:space="preserve"> Debt!EP$294</f>
        <v>0</v>
      </c>
      <c r="EQ10" s="74">
        <f xml:space="preserve"> Debt!EQ$294</f>
        <v>0</v>
      </c>
      <c r="ER10" s="74">
        <f xml:space="preserve"> Debt!ER$294</f>
        <v>0</v>
      </c>
      <c r="ES10" s="74">
        <f xml:space="preserve"> Debt!ES$294</f>
        <v>0</v>
      </c>
      <c r="ET10" s="74">
        <f xml:space="preserve"> Debt!ET$294</f>
        <v>0</v>
      </c>
      <c r="EU10" s="74">
        <f xml:space="preserve"> Debt!EU$294</f>
        <v>0</v>
      </c>
      <c r="EV10" s="74">
        <f xml:space="preserve"> Debt!EV$294</f>
        <v>0</v>
      </c>
      <c r="EW10" s="74">
        <f xml:space="preserve"> Debt!EW$294</f>
        <v>0</v>
      </c>
      <c r="EX10" s="74">
        <f xml:space="preserve"> Debt!EX$294</f>
        <v>0</v>
      </c>
      <c r="EY10" s="74">
        <f xml:space="preserve"> Debt!EY$294</f>
        <v>0</v>
      </c>
      <c r="EZ10" s="74">
        <f xml:space="preserve"> Debt!EZ$294</f>
        <v>0</v>
      </c>
      <c r="FA10" s="74">
        <f xml:space="preserve"> Debt!FA$294</f>
        <v>0</v>
      </c>
      <c r="FB10" s="74">
        <f xml:space="preserve"> Debt!FB$294</f>
        <v>0</v>
      </c>
      <c r="FC10" s="74">
        <f xml:space="preserve"> Debt!FC$294</f>
        <v>0</v>
      </c>
      <c r="FD10" s="74">
        <f xml:space="preserve"> Debt!FD$294</f>
        <v>0</v>
      </c>
      <c r="FE10" s="74">
        <f xml:space="preserve"> Debt!FE$294</f>
        <v>0</v>
      </c>
      <c r="FF10" s="74">
        <f xml:space="preserve"> Debt!FF$294</f>
        <v>0</v>
      </c>
      <c r="FG10" s="74">
        <f xml:space="preserve"> Debt!FG$294</f>
        <v>0</v>
      </c>
      <c r="FH10" s="74">
        <f xml:space="preserve"> Debt!FH$294</f>
        <v>0</v>
      </c>
      <c r="FI10" s="74">
        <f xml:space="preserve"> Debt!FI$294</f>
        <v>0</v>
      </c>
      <c r="FJ10" s="74">
        <f xml:space="preserve"> Debt!FJ$294</f>
        <v>0</v>
      </c>
      <c r="FK10" s="74">
        <f xml:space="preserve"> Debt!FK$294</f>
        <v>0</v>
      </c>
      <c r="FL10" s="74">
        <f xml:space="preserve"> Debt!FL$294</f>
        <v>0</v>
      </c>
      <c r="FM10" s="74">
        <f xml:space="preserve"> Debt!FM$294</f>
        <v>0</v>
      </c>
      <c r="FN10" s="74">
        <f xml:space="preserve"> Debt!FN$294</f>
        <v>0</v>
      </c>
      <c r="FO10" s="74">
        <f xml:space="preserve"> Debt!FO$294</f>
        <v>0</v>
      </c>
      <c r="FP10" s="74">
        <f xml:space="preserve"> Debt!FP$294</f>
        <v>0</v>
      </c>
      <c r="FQ10" s="74">
        <f xml:space="preserve"> Debt!FQ$294</f>
        <v>0</v>
      </c>
      <c r="FR10" s="74">
        <f xml:space="preserve"> Debt!FR$294</f>
        <v>0</v>
      </c>
      <c r="FS10" s="74">
        <f xml:space="preserve"> Debt!FS$294</f>
        <v>0</v>
      </c>
      <c r="FT10" s="74">
        <f xml:space="preserve"> Debt!FT$294</f>
        <v>0</v>
      </c>
      <c r="FU10" s="74">
        <f xml:space="preserve"> Debt!FU$294</f>
        <v>0</v>
      </c>
      <c r="FV10" s="74">
        <f xml:space="preserve"> Debt!FV$294</f>
        <v>0</v>
      </c>
      <c r="FW10" s="74">
        <f xml:space="preserve"> Debt!FW$294</f>
        <v>0</v>
      </c>
      <c r="FX10" s="74">
        <f xml:space="preserve"> Debt!FX$294</f>
        <v>0</v>
      </c>
      <c r="FY10" s="74">
        <f xml:space="preserve"> Debt!FY$294</f>
        <v>0</v>
      </c>
      <c r="FZ10" s="74">
        <f xml:space="preserve"> Debt!FZ$294</f>
        <v>0</v>
      </c>
      <c r="GA10" s="74">
        <f xml:space="preserve"> Debt!GA$294</f>
        <v>0</v>
      </c>
      <c r="GB10" s="74">
        <f xml:space="preserve"> Debt!GB$294</f>
        <v>0</v>
      </c>
      <c r="GC10" s="74">
        <f xml:space="preserve"> Debt!GC$294</f>
        <v>0</v>
      </c>
      <c r="GD10" s="74">
        <f xml:space="preserve"> Debt!GD$294</f>
        <v>0</v>
      </c>
      <c r="GE10" s="74">
        <f xml:space="preserve"> Debt!GE$294</f>
        <v>0</v>
      </c>
      <c r="GF10" s="74">
        <f xml:space="preserve"> Debt!GF$294</f>
        <v>0</v>
      </c>
      <c r="GG10" s="74">
        <f xml:space="preserve"> Debt!GG$294</f>
        <v>0</v>
      </c>
      <c r="GH10" s="74">
        <f xml:space="preserve"> Debt!GH$294</f>
        <v>0</v>
      </c>
      <c r="GI10" s="74">
        <f xml:space="preserve"> Debt!GI$294</f>
        <v>0</v>
      </c>
      <c r="GJ10" s="74">
        <f xml:space="preserve"> Debt!GJ$294</f>
        <v>0</v>
      </c>
    </row>
    <row r="11" spans="1:192" x14ac:dyDescent="0.25">
      <c r="A11" s="247"/>
      <c r="B11" s="247"/>
      <c r="C11" s="248"/>
      <c r="D11" s="249"/>
      <c r="E11" s="74" t="str">
        <f xml:space="preserve"> Debt!E$309</f>
        <v>Shareholder loan principal repayment POS</v>
      </c>
      <c r="F11" s="74">
        <f xml:space="preserve"> Debt!F$309</f>
        <v>0</v>
      </c>
      <c r="G11" s="74" t="str">
        <f xml:space="preserve"> Debt!G$309</f>
        <v>$ 000s</v>
      </c>
      <c r="H11" s="74">
        <f xml:space="preserve"> Debt!H$309</f>
        <v>40450.419543910612</v>
      </c>
      <c r="I11" s="74">
        <f xml:space="preserve"> Debt!I$309</f>
        <v>0</v>
      </c>
      <c r="J11" s="74">
        <f xml:space="preserve"> Debt!J$309</f>
        <v>0</v>
      </c>
      <c r="K11" s="74">
        <f xml:space="preserve"> Debt!K$309</f>
        <v>0</v>
      </c>
      <c r="L11" s="74">
        <f xml:space="preserve"> Debt!L$309</f>
        <v>0</v>
      </c>
      <c r="M11" s="74">
        <f xml:space="preserve"> Debt!M$309</f>
        <v>0</v>
      </c>
      <c r="N11" s="74">
        <f xml:space="preserve"> Debt!N$309</f>
        <v>0</v>
      </c>
      <c r="O11" s="74">
        <f xml:space="preserve"> Debt!O$309</f>
        <v>0</v>
      </c>
      <c r="P11" s="74">
        <f xml:space="preserve"> Debt!P$309</f>
        <v>0</v>
      </c>
      <c r="Q11" s="74">
        <f xml:space="preserve"> Debt!Q$309</f>
        <v>0</v>
      </c>
      <c r="R11" s="74">
        <f xml:space="preserve"> Debt!R$309</f>
        <v>0</v>
      </c>
      <c r="S11" s="74">
        <f xml:space="preserve"> Debt!S$309</f>
        <v>0</v>
      </c>
      <c r="T11" s="74">
        <f xml:space="preserve"> Debt!T$309</f>
        <v>0</v>
      </c>
      <c r="U11" s="74">
        <f xml:space="preserve"> Debt!U$309</f>
        <v>0</v>
      </c>
      <c r="V11" s="74">
        <f xml:space="preserve"> Debt!V$309</f>
        <v>0</v>
      </c>
      <c r="W11" s="74">
        <f xml:space="preserve"> Debt!W$309</f>
        <v>0</v>
      </c>
      <c r="X11" s="74">
        <f xml:space="preserve"> Debt!X$309</f>
        <v>0</v>
      </c>
      <c r="Y11" s="74">
        <f xml:space="preserve"> Debt!Y$309</f>
        <v>0</v>
      </c>
      <c r="Z11" s="74">
        <f xml:space="preserve"> Debt!Z$309</f>
        <v>0</v>
      </c>
      <c r="AA11" s="74">
        <f xml:space="preserve"> Debt!AA$309</f>
        <v>0</v>
      </c>
      <c r="AB11" s="74">
        <f xml:space="preserve"> Debt!AB$309</f>
        <v>0</v>
      </c>
      <c r="AC11" s="74">
        <f xml:space="preserve"> Debt!AC$309</f>
        <v>0</v>
      </c>
      <c r="AD11" s="74">
        <f xml:space="preserve"> Debt!AD$309</f>
        <v>0</v>
      </c>
      <c r="AE11" s="74">
        <f xml:space="preserve"> Debt!AE$309</f>
        <v>0</v>
      </c>
      <c r="AF11" s="74">
        <f xml:space="preserve"> Debt!AF$309</f>
        <v>0</v>
      </c>
      <c r="AG11" s="74">
        <f xml:space="preserve"> Debt!AG$309</f>
        <v>0</v>
      </c>
      <c r="AH11" s="74">
        <f xml:space="preserve"> Debt!AH$309</f>
        <v>0</v>
      </c>
      <c r="AI11" s="74">
        <f xml:space="preserve"> Debt!AI$309</f>
        <v>0</v>
      </c>
      <c r="AJ11" s="74">
        <f xml:space="preserve"> Debt!AJ$309</f>
        <v>0</v>
      </c>
      <c r="AK11" s="74">
        <f xml:space="preserve"> Debt!AK$309</f>
        <v>0</v>
      </c>
      <c r="AL11" s="74">
        <f xml:space="preserve"> Debt!AL$309</f>
        <v>0</v>
      </c>
      <c r="AM11" s="74">
        <f xml:space="preserve"> Debt!AM$309</f>
        <v>0</v>
      </c>
      <c r="AN11" s="74">
        <f xml:space="preserve"> Debt!AN$309</f>
        <v>0</v>
      </c>
      <c r="AO11" s="74">
        <f xml:space="preserve"> Debt!AO$309</f>
        <v>0</v>
      </c>
      <c r="AP11" s="74">
        <f xml:space="preserve"> Debt!AP$309</f>
        <v>0</v>
      </c>
      <c r="AQ11" s="74">
        <f xml:space="preserve"> Debt!AQ$309</f>
        <v>0</v>
      </c>
      <c r="AR11" s="74">
        <f xml:space="preserve"> Debt!AR$309</f>
        <v>0</v>
      </c>
      <c r="AS11" s="74">
        <f xml:space="preserve"> Debt!AS$309</f>
        <v>0</v>
      </c>
      <c r="AT11" s="74">
        <f xml:space="preserve"> Debt!AT$309</f>
        <v>0</v>
      </c>
      <c r="AU11" s="74">
        <f xml:space="preserve"> Debt!AU$309</f>
        <v>0</v>
      </c>
      <c r="AV11" s="74">
        <f xml:space="preserve"> Debt!AV$309</f>
        <v>0</v>
      </c>
      <c r="AW11" s="74">
        <f xml:space="preserve"> Debt!AW$309</f>
        <v>0</v>
      </c>
      <c r="AX11" s="74">
        <f xml:space="preserve"> Debt!AX$309</f>
        <v>0</v>
      </c>
      <c r="AY11" s="74">
        <f xml:space="preserve"> Debt!AY$309</f>
        <v>0</v>
      </c>
      <c r="AZ11" s="74">
        <f xml:space="preserve"> Debt!AZ$309</f>
        <v>0</v>
      </c>
      <c r="BA11" s="74">
        <f xml:space="preserve"> Debt!BA$309</f>
        <v>0</v>
      </c>
      <c r="BB11" s="74">
        <f xml:space="preserve"> Debt!BB$309</f>
        <v>0</v>
      </c>
      <c r="BC11" s="74">
        <f xml:space="preserve"> Debt!BC$309</f>
        <v>0</v>
      </c>
      <c r="BD11" s="74">
        <f xml:space="preserve"> Debt!BD$309</f>
        <v>0</v>
      </c>
      <c r="BE11" s="74">
        <f xml:space="preserve"> Debt!BE$309</f>
        <v>0</v>
      </c>
      <c r="BF11" s="74">
        <f xml:space="preserve"> Debt!BF$309</f>
        <v>0</v>
      </c>
      <c r="BG11" s="74">
        <f xml:space="preserve"> Debt!BG$309</f>
        <v>0</v>
      </c>
      <c r="BH11" s="74">
        <f xml:space="preserve"> Debt!BH$309</f>
        <v>0</v>
      </c>
      <c r="BI11" s="74">
        <f xml:space="preserve"> Debt!BI$309</f>
        <v>0</v>
      </c>
      <c r="BJ11" s="74">
        <f xml:space="preserve"> Debt!BJ$309</f>
        <v>0</v>
      </c>
      <c r="BK11" s="74">
        <f xml:space="preserve"> Debt!BK$309</f>
        <v>319.42369646753775</v>
      </c>
      <c r="BL11" s="74">
        <f xml:space="preserve"> Debt!BL$309</f>
        <v>410.61840786492985</v>
      </c>
      <c r="BM11" s="74">
        <f xml:space="preserve"> Debt!BM$309</f>
        <v>653.88840644047559</v>
      </c>
      <c r="BN11" s="74">
        <f xml:space="preserve"> Debt!BN$309</f>
        <v>584.62410264744244</v>
      </c>
      <c r="BO11" s="74">
        <f xml:space="preserve"> Debt!BO$309</f>
        <v>967.60069460387967</v>
      </c>
      <c r="BP11" s="74">
        <f xml:space="preserve"> Debt!BP$309</f>
        <v>1122.5654555465042</v>
      </c>
      <c r="BQ11" s="74">
        <f xml:space="preserve"> Debt!BQ$309</f>
        <v>1523.9399023915396</v>
      </c>
      <c r="BR11" s="74">
        <f xml:space="preserve"> Debt!BR$309</f>
        <v>1420.184292617656</v>
      </c>
      <c r="BS11" s="74">
        <f xml:space="preserve"> Debt!BS$309</f>
        <v>1041.037169339113</v>
      </c>
      <c r="BT11" s="74">
        <f xml:space="preserve"> Debt!BT$309</f>
        <v>1168.1364551427278</v>
      </c>
      <c r="BU11" s="74">
        <f xml:space="preserve"> Debt!BU$309</f>
        <v>1582.4462724983969</v>
      </c>
      <c r="BV11" s="74">
        <f xml:space="preserve"> Debt!BV$309</f>
        <v>1480.4381209491401</v>
      </c>
      <c r="BW11" s="74">
        <f xml:space="preserve"> Debt!BW$309</f>
        <v>1090.1604619431005</v>
      </c>
      <c r="BX11" s="74">
        <f xml:space="preserve"> Debt!BX$309</f>
        <v>1245.0889817320015</v>
      </c>
      <c r="BY11" s="74">
        <f xml:space="preserve"> Debt!BY$309</f>
        <v>1644.8220927921623</v>
      </c>
      <c r="BZ11" s="74">
        <f xml:space="preserve"> Debt!BZ$309</f>
        <v>1544.6275599937885</v>
      </c>
      <c r="CA11" s="74">
        <f xml:space="preserve"> Debt!CA$309</f>
        <v>1157.3747857429726</v>
      </c>
      <c r="CB11" s="74">
        <f xml:space="preserve"> Debt!CB$309</f>
        <v>1312.4060798077526</v>
      </c>
      <c r="CC11" s="74">
        <f xml:space="preserve"> Debt!CC$309</f>
        <v>1711.4386659905715</v>
      </c>
      <c r="CD11" s="74">
        <f xml:space="preserve"> Debt!CD$309</f>
        <v>1613.1301156685615</v>
      </c>
      <c r="CE11" s="74">
        <f xml:space="preserve"> Debt!CE$309</f>
        <v>1228.9308650880084</v>
      </c>
      <c r="CF11" s="74">
        <f xml:space="preserve"> Debt!CF$309</f>
        <v>1384.1202720507245</v>
      </c>
      <c r="CG11" s="74">
        <f xml:space="preserve"> Debt!CG$309</f>
        <v>1782.5386722567528</v>
      </c>
      <c r="CH11" s="74">
        <f xml:space="preserve"> Debt!CH$309</f>
        <v>1686.1929440981512</v>
      </c>
      <c r="CI11" s="74">
        <f xml:space="preserve"> Debt!CI$309</f>
        <v>1318.5478504697353</v>
      </c>
      <c r="CJ11" s="74">
        <f xml:space="preserve"> Debt!CJ$309</f>
        <v>1447.3358577900481</v>
      </c>
      <c r="CK11" s="74">
        <f xml:space="preserve"> Debt!CK$309</f>
        <v>1858.4359070549713</v>
      </c>
      <c r="CL11" s="74">
        <f xml:space="preserve"> Debt!CL$309</f>
        <v>1764.1353892984303</v>
      </c>
      <c r="CM11" s="74">
        <f xml:space="preserve"> Debt!CM$309</f>
        <v>1369.4374800141657</v>
      </c>
      <c r="CN11" s="74">
        <f xml:space="preserve"> Debt!CN$309</f>
        <v>1189.2917717319592</v>
      </c>
      <c r="CO11" s="74">
        <f xml:space="preserve"> Debt!CO$309</f>
        <v>1555.2913453640001</v>
      </c>
      <c r="CP11" s="74">
        <f xml:space="preserve"> Debt!CP$309</f>
        <v>272.20946851340591</v>
      </c>
      <c r="CQ11" s="74">
        <f xml:space="preserve"> Debt!CQ$309</f>
        <v>0</v>
      </c>
      <c r="CR11" s="74">
        <f xml:space="preserve"> Debt!CR$309</f>
        <v>0</v>
      </c>
      <c r="CS11" s="74">
        <f xml:space="preserve"> Debt!CS$309</f>
        <v>0</v>
      </c>
      <c r="CT11" s="74">
        <f xml:space="preserve"> Debt!CT$309</f>
        <v>0</v>
      </c>
      <c r="CU11" s="74">
        <f xml:space="preserve"> Debt!CU$309</f>
        <v>0</v>
      </c>
      <c r="CV11" s="74">
        <f xml:space="preserve"> Debt!CV$309</f>
        <v>0</v>
      </c>
      <c r="CW11" s="74">
        <f xml:space="preserve"> Debt!CW$309</f>
        <v>0</v>
      </c>
      <c r="CX11" s="74">
        <f xml:space="preserve"> Debt!CX$309</f>
        <v>0</v>
      </c>
      <c r="CY11" s="74">
        <f xml:space="preserve"> Debt!CY$309</f>
        <v>0</v>
      </c>
      <c r="CZ11" s="74">
        <f xml:space="preserve"> Debt!CZ$309</f>
        <v>0</v>
      </c>
      <c r="DA11" s="74">
        <f xml:space="preserve"> Debt!DA$309</f>
        <v>0</v>
      </c>
      <c r="DB11" s="74">
        <f xml:space="preserve"> Debt!DB$309</f>
        <v>0</v>
      </c>
      <c r="DC11" s="74">
        <f xml:space="preserve"> Debt!DC$309</f>
        <v>0</v>
      </c>
      <c r="DD11" s="74">
        <f xml:space="preserve"> Debt!DD$309</f>
        <v>0</v>
      </c>
      <c r="DE11" s="74">
        <f xml:space="preserve"> Debt!DE$309</f>
        <v>0</v>
      </c>
      <c r="DF11" s="74">
        <f xml:space="preserve"> Debt!DF$309</f>
        <v>0</v>
      </c>
      <c r="DG11" s="74">
        <f xml:space="preserve"> Debt!DG$309</f>
        <v>0</v>
      </c>
      <c r="DH11" s="74">
        <f xml:space="preserve"> Debt!DH$309</f>
        <v>0</v>
      </c>
      <c r="DI11" s="74">
        <f xml:space="preserve"> Debt!DI$309</f>
        <v>0</v>
      </c>
      <c r="DJ11" s="74">
        <f xml:space="preserve"> Debt!DJ$309</f>
        <v>0</v>
      </c>
      <c r="DK11" s="74">
        <f xml:space="preserve"> Debt!DK$309</f>
        <v>0</v>
      </c>
      <c r="DL11" s="74">
        <f xml:space="preserve"> Debt!DL$309</f>
        <v>0</v>
      </c>
      <c r="DM11" s="74">
        <f xml:space="preserve"> Debt!DM$309</f>
        <v>0</v>
      </c>
      <c r="DN11" s="74">
        <f xml:space="preserve"> Debt!DN$309</f>
        <v>0</v>
      </c>
      <c r="DO11" s="74">
        <f xml:space="preserve"> Debt!DO$309</f>
        <v>0</v>
      </c>
      <c r="DP11" s="74">
        <f xml:space="preserve"> Debt!DP$309</f>
        <v>0</v>
      </c>
      <c r="DQ11" s="74">
        <f xml:space="preserve"> Debt!DQ$309</f>
        <v>0</v>
      </c>
      <c r="DR11" s="74">
        <f xml:space="preserve"> Debt!DR$309</f>
        <v>0</v>
      </c>
      <c r="DS11" s="74">
        <f xml:space="preserve"> Debt!DS$309</f>
        <v>0</v>
      </c>
      <c r="DT11" s="74">
        <f xml:space="preserve"> Debt!DT$309</f>
        <v>0</v>
      </c>
      <c r="DU11" s="74">
        <f xml:space="preserve"> Debt!DU$309</f>
        <v>0</v>
      </c>
      <c r="DV11" s="74">
        <f xml:space="preserve"> Debt!DV$309</f>
        <v>0</v>
      </c>
      <c r="DW11" s="74">
        <f xml:space="preserve"> Debt!DW$309</f>
        <v>0</v>
      </c>
      <c r="DX11" s="74">
        <f xml:space="preserve"> Debt!DX$309</f>
        <v>0</v>
      </c>
      <c r="DY11" s="74">
        <f xml:space="preserve"> Debt!DY$309</f>
        <v>0</v>
      </c>
      <c r="DZ11" s="74">
        <f xml:space="preserve"> Debt!DZ$309</f>
        <v>0</v>
      </c>
      <c r="EA11" s="74">
        <f xml:space="preserve"> Debt!EA$309</f>
        <v>0</v>
      </c>
      <c r="EB11" s="74">
        <f xml:space="preserve"> Debt!EB$309</f>
        <v>0</v>
      </c>
      <c r="EC11" s="74">
        <f xml:space="preserve"> Debt!EC$309</f>
        <v>0</v>
      </c>
      <c r="ED11" s="74">
        <f xml:space="preserve"> Debt!ED$309</f>
        <v>0</v>
      </c>
      <c r="EE11" s="74">
        <f xml:space="preserve"> Debt!EE$309</f>
        <v>0</v>
      </c>
      <c r="EF11" s="74">
        <f xml:space="preserve"> Debt!EF$309</f>
        <v>0</v>
      </c>
      <c r="EG11" s="74">
        <f xml:space="preserve"> Debt!EG$309</f>
        <v>0</v>
      </c>
      <c r="EH11" s="74">
        <f xml:space="preserve"> Debt!EH$309</f>
        <v>0</v>
      </c>
      <c r="EI11" s="74">
        <f xml:space="preserve"> Debt!EI$309</f>
        <v>0</v>
      </c>
      <c r="EJ11" s="74">
        <f xml:space="preserve"> Debt!EJ$309</f>
        <v>0</v>
      </c>
      <c r="EK11" s="74">
        <f xml:space="preserve"> Debt!EK$309</f>
        <v>0</v>
      </c>
      <c r="EL11" s="74">
        <f xml:space="preserve"> Debt!EL$309</f>
        <v>0</v>
      </c>
      <c r="EM11" s="74">
        <f xml:space="preserve"> Debt!EM$309</f>
        <v>0</v>
      </c>
      <c r="EN11" s="74">
        <f xml:space="preserve"> Debt!EN$309</f>
        <v>0</v>
      </c>
      <c r="EO11" s="74">
        <f xml:space="preserve"> Debt!EO$309</f>
        <v>0</v>
      </c>
      <c r="EP11" s="74">
        <f xml:space="preserve"> Debt!EP$309</f>
        <v>0</v>
      </c>
      <c r="EQ11" s="74">
        <f xml:space="preserve"> Debt!EQ$309</f>
        <v>0</v>
      </c>
      <c r="ER11" s="74">
        <f xml:space="preserve"> Debt!ER$309</f>
        <v>0</v>
      </c>
      <c r="ES11" s="74">
        <f xml:space="preserve"> Debt!ES$309</f>
        <v>0</v>
      </c>
      <c r="ET11" s="74">
        <f xml:space="preserve"> Debt!ET$309</f>
        <v>0</v>
      </c>
      <c r="EU11" s="74">
        <f xml:space="preserve"> Debt!EU$309</f>
        <v>0</v>
      </c>
      <c r="EV11" s="74">
        <f xml:space="preserve"> Debt!EV$309</f>
        <v>0</v>
      </c>
      <c r="EW11" s="74">
        <f xml:space="preserve"> Debt!EW$309</f>
        <v>0</v>
      </c>
      <c r="EX11" s="74">
        <f xml:space="preserve"> Debt!EX$309</f>
        <v>0</v>
      </c>
      <c r="EY11" s="74">
        <f xml:space="preserve"> Debt!EY$309</f>
        <v>0</v>
      </c>
      <c r="EZ11" s="74">
        <f xml:space="preserve"> Debt!EZ$309</f>
        <v>0</v>
      </c>
      <c r="FA11" s="74">
        <f xml:space="preserve"> Debt!FA$309</f>
        <v>0</v>
      </c>
      <c r="FB11" s="74">
        <f xml:space="preserve"> Debt!FB$309</f>
        <v>0</v>
      </c>
      <c r="FC11" s="74">
        <f xml:space="preserve"> Debt!FC$309</f>
        <v>0</v>
      </c>
      <c r="FD11" s="74">
        <f xml:space="preserve"> Debt!FD$309</f>
        <v>0</v>
      </c>
      <c r="FE11" s="74">
        <f xml:space="preserve"> Debt!FE$309</f>
        <v>0</v>
      </c>
      <c r="FF11" s="74">
        <f xml:space="preserve"> Debt!FF$309</f>
        <v>0</v>
      </c>
      <c r="FG11" s="74">
        <f xml:space="preserve"> Debt!FG$309</f>
        <v>0</v>
      </c>
      <c r="FH11" s="74">
        <f xml:space="preserve"> Debt!FH$309</f>
        <v>0</v>
      </c>
      <c r="FI11" s="74">
        <f xml:space="preserve"> Debt!FI$309</f>
        <v>0</v>
      </c>
      <c r="FJ11" s="74">
        <f xml:space="preserve"> Debt!FJ$309</f>
        <v>0</v>
      </c>
      <c r="FK11" s="74">
        <f xml:space="preserve"> Debt!FK$309</f>
        <v>0</v>
      </c>
      <c r="FL11" s="74">
        <f xml:space="preserve"> Debt!FL$309</f>
        <v>0</v>
      </c>
      <c r="FM11" s="74">
        <f xml:space="preserve"> Debt!FM$309</f>
        <v>0</v>
      </c>
      <c r="FN11" s="74">
        <f xml:space="preserve"> Debt!FN$309</f>
        <v>0</v>
      </c>
      <c r="FO11" s="74">
        <f xml:space="preserve"> Debt!FO$309</f>
        <v>0</v>
      </c>
      <c r="FP11" s="74">
        <f xml:space="preserve"> Debt!FP$309</f>
        <v>0</v>
      </c>
      <c r="FQ11" s="74">
        <f xml:space="preserve"> Debt!FQ$309</f>
        <v>0</v>
      </c>
      <c r="FR11" s="74">
        <f xml:space="preserve"> Debt!FR$309</f>
        <v>0</v>
      </c>
      <c r="FS11" s="74">
        <f xml:space="preserve"> Debt!FS$309</f>
        <v>0</v>
      </c>
      <c r="FT11" s="74">
        <f xml:space="preserve"> Debt!FT$309</f>
        <v>0</v>
      </c>
      <c r="FU11" s="74">
        <f xml:space="preserve"> Debt!FU$309</f>
        <v>0</v>
      </c>
      <c r="FV11" s="74">
        <f xml:space="preserve"> Debt!FV$309</f>
        <v>0</v>
      </c>
      <c r="FW11" s="74">
        <f xml:space="preserve"> Debt!FW$309</f>
        <v>0</v>
      </c>
      <c r="FX11" s="74">
        <f xml:space="preserve"> Debt!FX$309</f>
        <v>0</v>
      </c>
      <c r="FY11" s="74">
        <f xml:space="preserve"> Debt!FY$309</f>
        <v>0</v>
      </c>
      <c r="FZ11" s="74">
        <f xml:space="preserve"> Debt!FZ$309</f>
        <v>0</v>
      </c>
      <c r="GA11" s="74">
        <f xml:space="preserve"> Debt!GA$309</f>
        <v>0</v>
      </c>
      <c r="GB11" s="74">
        <f xml:space="preserve"> Debt!GB$309</f>
        <v>0</v>
      </c>
      <c r="GC11" s="74">
        <f xml:space="preserve"> Debt!GC$309</f>
        <v>0</v>
      </c>
      <c r="GD11" s="74">
        <f xml:space="preserve"> Debt!GD$309</f>
        <v>0</v>
      </c>
      <c r="GE11" s="74">
        <f xml:space="preserve"> Debt!GE$309</f>
        <v>0</v>
      </c>
      <c r="GF11" s="74">
        <f xml:space="preserve"> Debt!GF$309</f>
        <v>0</v>
      </c>
      <c r="GG11" s="74">
        <f xml:space="preserve"> Debt!GG$309</f>
        <v>0</v>
      </c>
      <c r="GH11" s="74">
        <f xml:space="preserve"> Debt!GH$309</f>
        <v>0</v>
      </c>
      <c r="GI11" s="74">
        <f xml:space="preserve"> Debt!GI$309</f>
        <v>0</v>
      </c>
      <c r="GJ11" s="74">
        <f xml:space="preserve"> Debt!GJ$309</f>
        <v>0</v>
      </c>
    </row>
    <row r="12" spans="1:192" s="131" customFormat="1" x14ac:dyDescent="0.25">
      <c r="A12" s="91"/>
      <c r="B12" s="91"/>
      <c r="C12" s="92"/>
      <c r="D12" s="93"/>
      <c r="E12" s="419" t="str">
        <f xml:space="preserve"> Equity!E$11</f>
        <v>Share capital redemption POS</v>
      </c>
      <c r="F12" s="419">
        <f xml:space="preserve"> Equity!F$11</f>
        <v>0</v>
      </c>
      <c r="G12" s="419" t="str">
        <f xml:space="preserve"> Equity!G$11</f>
        <v>$ 000s</v>
      </c>
      <c r="H12" s="419">
        <f xml:space="preserve"> Equity!H$11</f>
        <v>100</v>
      </c>
      <c r="I12" s="419">
        <f xml:space="preserve"> Equity!I$11</f>
        <v>0</v>
      </c>
      <c r="J12" s="419">
        <f xml:space="preserve"> Equity!J$11</f>
        <v>0</v>
      </c>
      <c r="K12" s="419">
        <f xml:space="preserve"> Equity!K$11</f>
        <v>0</v>
      </c>
      <c r="L12" s="419">
        <f xml:space="preserve"> Equity!L$11</f>
        <v>0</v>
      </c>
      <c r="M12" s="419">
        <f xml:space="preserve"> Equity!M$11</f>
        <v>0</v>
      </c>
      <c r="N12" s="419">
        <f xml:space="preserve"> Equity!N$11</f>
        <v>0</v>
      </c>
      <c r="O12" s="419">
        <f xml:space="preserve"> Equity!O$11</f>
        <v>0</v>
      </c>
      <c r="P12" s="419">
        <f xml:space="preserve"> Equity!P$11</f>
        <v>0</v>
      </c>
      <c r="Q12" s="419">
        <f xml:space="preserve"> Equity!Q$11</f>
        <v>0</v>
      </c>
      <c r="R12" s="419">
        <f xml:space="preserve"> Equity!R$11</f>
        <v>0</v>
      </c>
      <c r="S12" s="419">
        <f xml:space="preserve"> Equity!S$11</f>
        <v>0</v>
      </c>
      <c r="T12" s="419">
        <f xml:space="preserve"> Equity!T$11</f>
        <v>0</v>
      </c>
      <c r="U12" s="419">
        <f xml:space="preserve"> Equity!U$11</f>
        <v>0</v>
      </c>
      <c r="V12" s="419">
        <f xml:space="preserve"> Equity!V$11</f>
        <v>0</v>
      </c>
      <c r="W12" s="419">
        <f xml:space="preserve"> Equity!W$11</f>
        <v>0</v>
      </c>
      <c r="X12" s="419">
        <f xml:space="preserve"> Equity!X$11</f>
        <v>0</v>
      </c>
      <c r="Y12" s="419">
        <f xml:space="preserve"> Equity!Y$11</f>
        <v>0</v>
      </c>
      <c r="Z12" s="419">
        <f xml:space="preserve"> Equity!Z$11</f>
        <v>0</v>
      </c>
      <c r="AA12" s="419">
        <f xml:space="preserve"> Equity!AA$11</f>
        <v>0</v>
      </c>
      <c r="AB12" s="419">
        <f xml:space="preserve"> Equity!AB$11</f>
        <v>0</v>
      </c>
      <c r="AC12" s="419">
        <f xml:space="preserve"> Equity!AC$11</f>
        <v>0</v>
      </c>
      <c r="AD12" s="419">
        <f xml:space="preserve"> Equity!AD$11</f>
        <v>0</v>
      </c>
      <c r="AE12" s="419">
        <f xml:space="preserve"> Equity!AE$11</f>
        <v>0</v>
      </c>
      <c r="AF12" s="419">
        <f xml:space="preserve"> Equity!AF$11</f>
        <v>0</v>
      </c>
      <c r="AG12" s="419">
        <f xml:space="preserve"> Equity!AG$11</f>
        <v>0</v>
      </c>
      <c r="AH12" s="419">
        <f xml:space="preserve"> Equity!AH$11</f>
        <v>0</v>
      </c>
      <c r="AI12" s="419">
        <f xml:space="preserve"> Equity!AI$11</f>
        <v>0</v>
      </c>
      <c r="AJ12" s="419">
        <f xml:space="preserve"> Equity!AJ$11</f>
        <v>0</v>
      </c>
      <c r="AK12" s="419">
        <f xml:space="preserve"> Equity!AK$11</f>
        <v>0</v>
      </c>
      <c r="AL12" s="419">
        <f xml:space="preserve"> Equity!AL$11</f>
        <v>0</v>
      </c>
      <c r="AM12" s="419">
        <f xml:space="preserve"> Equity!AM$11</f>
        <v>0</v>
      </c>
      <c r="AN12" s="419">
        <f xml:space="preserve"> Equity!AN$11</f>
        <v>0</v>
      </c>
      <c r="AO12" s="419">
        <f xml:space="preserve"> Equity!AO$11</f>
        <v>0</v>
      </c>
      <c r="AP12" s="419">
        <f xml:space="preserve"> Equity!AP$11</f>
        <v>0</v>
      </c>
      <c r="AQ12" s="419">
        <f xml:space="preserve"> Equity!AQ$11</f>
        <v>0</v>
      </c>
      <c r="AR12" s="419">
        <f xml:space="preserve"> Equity!AR$11</f>
        <v>0</v>
      </c>
      <c r="AS12" s="419">
        <f xml:space="preserve"> Equity!AS$11</f>
        <v>0</v>
      </c>
      <c r="AT12" s="419">
        <f xml:space="preserve"> Equity!AT$11</f>
        <v>0</v>
      </c>
      <c r="AU12" s="419">
        <f xml:space="preserve"> Equity!AU$11</f>
        <v>0</v>
      </c>
      <c r="AV12" s="419">
        <f xml:space="preserve"> Equity!AV$11</f>
        <v>0</v>
      </c>
      <c r="AW12" s="419">
        <f xml:space="preserve"> Equity!AW$11</f>
        <v>0</v>
      </c>
      <c r="AX12" s="419">
        <f xml:space="preserve"> Equity!AX$11</f>
        <v>0</v>
      </c>
      <c r="AY12" s="419">
        <f xml:space="preserve"> Equity!AY$11</f>
        <v>0</v>
      </c>
      <c r="AZ12" s="419">
        <f xml:space="preserve"> Equity!AZ$11</f>
        <v>0</v>
      </c>
      <c r="BA12" s="419">
        <f xml:space="preserve"> Equity!BA$11</f>
        <v>0</v>
      </c>
      <c r="BB12" s="419">
        <f xml:space="preserve"> Equity!BB$11</f>
        <v>0</v>
      </c>
      <c r="BC12" s="419">
        <f xml:space="preserve"> Equity!BC$11</f>
        <v>0</v>
      </c>
      <c r="BD12" s="419">
        <f xml:space="preserve"> Equity!BD$11</f>
        <v>0</v>
      </c>
      <c r="BE12" s="419">
        <f xml:space="preserve"> Equity!BE$11</f>
        <v>0</v>
      </c>
      <c r="BF12" s="419">
        <f xml:space="preserve"> Equity!BF$11</f>
        <v>0</v>
      </c>
      <c r="BG12" s="419">
        <f xml:space="preserve"> Equity!BG$11</f>
        <v>0</v>
      </c>
      <c r="BH12" s="419">
        <f xml:space="preserve"> Equity!BH$11</f>
        <v>0</v>
      </c>
      <c r="BI12" s="419">
        <f xml:space="preserve"> Equity!BI$11</f>
        <v>0</v>
      </c>
      <c r="BJ12" s="419">
        <f xml:space="preserve"> Equity!BJ$11</f>
        <v>0</v>
      </c>
      <c r="BK12" s="419">
        <f xml:space="preserve"> Equity!BK$11</f>
        <v>0</v>
      </c>
      <c r="BL12" s="419">
        <f xml:space="preserve"> Equity!BL$11</f>
        <v>0</v>
      </c>
      <c r="BM12" s="419">
        <f xml:space="preserve"> Equity!BM$11</f>
        <v>0</v>
      </c>
      <c r="BN12" s="419">
        <f xml:space="preserve"> Equity!BN$11</f>
        <v>0</v>
      </c>
      <c r="BO12" s="419">
        <f xml:space="preserve"> Equity!BO$11</f>
        <v>0</v>
      </c>
      <c r="BP12" s="419">
        <f xml:space="preserve"> Equity!BP$11</f>
        <v>0</v>
      </c>
      <c r="BQ12" s="419">
        <f xml:space="preserve"> Equity!BQ$11</f>
        <v>0</v>
      </c>
      <c r="BR12" s="419">
        <f xml:space="preserve"> Equity!BR$11</f>
        <v>0</v>
      </c>
      <c r="BS12" s="419">
        <f xml:space="preserve"> Equity!BS$11</f>
        <v>0</v>
      </c>
      <c r="BT12" s="419">
        <f xml:space="preserve"> Equity!BT$11</f>
        <v>0</v>
      </c>
      <c r="BU12" s="419">
        <f xml:space="preserve"> Equity!BU$11</f>
        <v>0</v>
      </c>
      <c r="BV12" s="419">
        <f xml:space="preserve"> Equity!BV$11</f>
        <v>0</v>
      </c>
      <c r="BW12" s="419">
        <f xml:space="preserve"> Equity!BW$11</f>
        <v>0</v>
      </c>
      <c r="BX12" s="419">
        <f xml:space="preserve"> Equity!BX$11</f>
        <v>0</v>
      </c>
      <c r="BY12" s="419">
        <f xml:space="preserve"> Equity!BY$11</f>
        <v>0</v>
      </c>
      <c r="BZ12" s="419">
        <f xml:space="preserve"> Equity!BZ$11</f>
        <v>0</v>
      </c>
      <c r="CA12" s="419">
        <f xml:space="preserve"> Equity!CA$11</f>
        <v>0</v>
      </c>
      <c r="CB12" s="419">
        <f xml:space="preserve"> Equity!CB$11</f>
        <v>0</v>
      </c>
      <c r="CC12" s="419">
        <f xml:space="preserve"> Equity!CC$11</f>
        <v>0</v>
      </c>
      <c r="CD12" s="419">
        <f xml:space="preserve"> Equity!CD$11</f>
        <v>0</v>
      </c>
      <c r="CE12" s="419">
        <f xml:space="preserve"> Equity!CE$11</f>
        <v>0</v>
      </c>
      <c r="CF12" s="419">
        <f xml:space="preserve"> Equity!CF$11</f>
        <v>0</v>
      </c>
      <c r="CG12" s="419">
        <f xml:space="preserve"> Equity!CG$11</f>
        <v>0</v>
      </c>
      <c r="CH12" s="419">
        <f xml:space="preserve"> Equity!CH$11</f>
        <v>0</v>
      </c>
      <c r="CI12" s="419">
        <f xml:space="preserve"> Equity!CI$11</f>
        <v>0</v>
      </c>
      <c r="CJ12" s="419">
        <f xml:space="preserve"> Equity!CJ$11</f>
        <v>0</v>
      </c>
      <c r="CK12" s="419">
        <f xml:space="preserve"> Equity!CK$11</f>
        <v>0</v>
      </c>
      <c r="CL12" s="419">
        <f xml:space="preserve"> Equity!CL$11</f>
        <v>0</v>
      </c>
      <c r="CM12" s="419">
        <f xml:space="preserve"> Equity!CM$11</f>
        <v>0</v>
      </c>
      <c r="CN12" s="419">
        <f xml:space="preserve"> Equity!CN$11</f>
        <v>0</v>
      </c>
      <c r="CO12" s="419">
        <f xml:space="preserve"> Equity!CO$11</f>
        <v>0</v>
      </c>
      <c r="CP12" s="419">
        <f xml:space="preserve"> Equity!CP$11</f>
        <v>0</v>
      </c>
      <c r="CQ12" s="419">
        <f xml:space="preserve"> Equity!CQ$11</f>
        <v>0</v>
      </c>
      <c r="CR12" s="419">
        <f xml:space="preserve"> Equity!CR$11</f>
        <v>0</v>
      </c>
      <c r="CS12" s="419">
        <f xml:space="preserve"> Equity!CS$11</f>
        <v>0</v>
      </c>
      <c r="CT12" s="419">
        <f xml:space="preserve"> Equity!CT$11</f>
        <v>0</v>
      </c>
      <c r="CU12" s="419">
        <f xml:space="preserve"> Equity!CU$11</f>
        <v>0</v>
      </c>
      <c r="CV12" s="419">
        <f xml:space="preserve"> Equity!CV$11</f>
        <v>0</v>
      </c>
      <c r="CW12" s="419">
        <f xml:space="preserve"> Equity!CW$11</f>
        <v>0</v>
      </c>
      <c r="CX12" s="419">
        <f xml:space="preserve"> Equity!CX$11</f>
        <v>0</v>
      </c>
      <c r="CY12" s="419">
        <f xml:space="preserve"> Equity!CY$11</f>
        <v>0</v>
      </c>
      <c r="CZ12" s="419">
        <f xml:space="preserve"> Equity!CZ$11</f>
        <v>0</v>
      </c>
      <c r="DA12" s="419">
        <f xml:space="preserve"> Equity!DA$11</f>
        <v>0</v>
      </c>
      <c r="DB12" s="419">
        <f xml:space="preserve"> Equity!DB$11</f>
        <v>0</v>
      </c>
      <c r="DC12" s="419">
        <f xml:space="preserve"> Equity!DC$11</f>
        <v>0</v>
      </c>
      <c r="DD12" s="419">
        <f xml:space="preserve"> Equity!DD$11</f>
        <v>0</v>
      </c>
      <c r="DE12" s="419">
        <f xml:space="preserve"> Equity!DE$11</f>
        <v>0</v>
      </c>
      <c r="DF12" s="419">
        <f xml:space="preserve"> Equity!DF$11</f>
        <v>0</v>
      </c>
      <c r="DG12" s="419">
        <f xml:space="preserve"> Equity!DG$11</f>
        <v>0</v>
      </c>
      <c r="DH12" s="419">
        <f xml:space="preserve"> Equity!DH$11</f>
        <v>0</v>
      </c>
      <c r="DI12" s="419">
        <f xml:space="preserve"> Equity!DI$11</f>
        <v>0</v>
      </c>
      <c r="DJ12" s="419">
        <f xml:space="preserve"> Equity!DJ$11</f>
        <v>0</v>
      </c>
      <c r="DK12" s="419">
        <f xml:space="preserve"> Equity!DK$11</f>
        <v>0</v>
      </c>
      <c r="DL12" s="419">
        <f xml:space="preserve"> Equity!DL$11</f>
        <v>0</v>
      </c>
      <c r="DM12" s="419">
        <f xml:space="preserve"> Equity!DM$11</f>
        <v>0</v>
      </c>
      <c r="DN12" s="419">
        <f xml:space="preserve"> Equity!DN$11</f>
        <v>100</v>
      </c>
      <c r="DO12" s="419">
        <f xml:space="preserve"> Equity!DO$11</f>
        <v>0</v>
      </c>
      <c r="DP12" s="419">
        <f xml:space="preserve"> Equity!DP$11</f>
        <v>0</v>
      </c>
      <c r="DQ12" s="419">
        <f xml:space="preserve"> Equity!DQ$11</f>
        <v>0</v>
      </c>
      <c r="DR12" s="419">
        <f xml:space="preserve"> Equity!DR$11</f>
        <v>0</v>
      </c>
      <c r="DS12" s="419">
        <f xml:space="preserve"> Equity!DS$11</f>
        <v>0</v>
      </c>
      <c r="DT12" s="419">
        <f xml:space="preserve"> Equity!DT$11</f>
        <v>0</v>
      </c>
      <c r="DU12" s="419">
        <f xml:space="preserve"> Equity!DU$11</f>
        <v>0</v>
      </c>
      <c r="DV12" s="419">
        <f xml:space="preserve"> Equity!DV$11</f>
        <v>0</v>
      </c>
      <c r="DW12" s="419">
        <f xml:space="preserve"> Equity!DW$11</f>
        <v>0</v>
      </c>
      <c r="DX12" s="419">
        <f xml:space="preserve"> Equity!DX$11</f>
        <v>0</v>
      </c>
      <c r="DY12" s="419">
        <f xml:space="preserve"> Equity!DY$11</f>
        <v>0</v>
      </c>
      <c r="DZ12" s="419">
        <f xml:space="preserve"> Equity!DZ$11</f>
        <v>0</v>
      </c>
      <c r="EA12" s="419">
        <f xml:space="preserve"> Equity!EA$11</f>
        <v>0</v>
      </c>
      <c r="EB12" s="419">
        <f xml:space="preserve"> Equity!EB$11</f>
        <v>0</v>
      </c>
      <c r="EC12" s="419">
        <f xml:space="preserve"> Equity!EC$11</f>
        <v>0</v>
      </c>
      <c r="ED12" s="419">
        <f xml:space="preserve"> Equity!ED$11</f>
        <v>0</v>
      </c>
      <c r="EE12" s="419">
        <f xml:space="preserve"> Equity!EE$11</f>
        <v>0</v>
      </c>
      <c r="EF12" s="419">
        <f xml:space="preserve"> Equity!EF$11</f>
        <v>0</v>
      </c>
      <c r="EG12" s="419">
        <f xml:space="preserve"> Equity!EG$11</f>
        <v>0</v>
      </c>
      <c r="EH12" s="419">
        <f xml:space="preserve"> Equity!EH$11</f>
        <v>0</v>
      </c>
      <c r="EI12" s="419">
        <f xml:space="preserve"> Equity!EI$11</f>
        <v>0</v>
      </c>
      <c r="EJ12" s="419">
        <f xml:space="preserve"> Equity!EJ$11</f>
        <v>0</v>
      </c>
      <c r="EK12" s="419">
        <f xml:space="preserve"> Equity!EK$11</f>
        <v>0</v>
      </c>
      <c r="EL12" s="419">
        <f xml:space="preserve"> Equity!EL$11</f>
        <v>0</v>
      </c>
      <c r="EM12" s="419">
        <f xml:space="preserve"> Equity!EM$11</f>
        <v>0</v>
      </c>
      <c r="EN12" s="419">
        <f xml:space="preserve"> Equity!EN$11</f>
        <v>0</v>
      </c>
      <c r="EO12" s="419">
        <f xml:space="preserve"> Equity!EO$11</f>
        <v>0</v>
      </c>
      <c r="EP12" s="419">
        <f xml:space="preserve"> Equity!EP$11</f>
        <v>0</v>
      </c>
      <c r="EQ12" s="419">
        <f xml:space="preserve"> Equity!EQ$11</f>
        <v>0</v>
      </c>
      <c r="ER12" s="419">
        <f xml:space="preserve"> Equity!ER$11</f>
        <v>0</v>
      </c>
      <c r="ES12" s="419">
        <f xml:space="preserve"> Equity!ES$11</f>
        <v>0</v>
      </c>
      <c r="ET12" s="419">
        <f xml:space="preserve"> Equity!ET$11</f>
        <v>0</v>
      </c>
      <c r="EU12" s="419">
        <f xml:space="preserve"> Equity!EU$11</f>
        <v>0</v>
      </c>
      <c r="EV12" s="419">
        <f xml:space="preserve"> Equity!EV$11</f>
        <v>0</v>
      </c>
      <c r="EW12" s="419">
        <f xml:space="preserve"> Equity!EW$11</f>
        <v>0</v>
      </c>
      <c r="EX12" s="419">
        <f xml:space="preserve"> Equity!EX$11</f>
        <v>0</v>
      </c>
      <c r="EY12" s="419">
        <f xml:space="preserve"> Equity!EY$11</f>
        <v>0</v>
      </c>
      <c r="EZ12" s="419">
        <f xml:space="preserve"> Equity!EZ$11</f>
        <v>0</v>
      </c>
      <c r="FA12" s="419">
        <f xml:space="preserve"> Equity!FA$11</f>
        <v>0</v>
      </c>
      <c r="FB12" s="419">
        <f xml:space="preserve"> Equity!FB$11</f>
        <v>0</v>
      </c>
      <c r="FC12" s="419">
        <f xml:space="preserve"> Equity!FC$11</f>
        <v>0</v>
      </c>
      <c r="FD12" s="419">
        <f xml:space="preserve"> Equity!FD$11</f>
        <v>0</v>
      </c>
      <c r="FE12" s="419">
        <f xml:space="preserve"> Equity!FE$11</f>
        <v>0</v>
      </c>
      <c r="FF12" s="419">
        <f xml:space="preserve"> Equity!FF$11</f>
        <v>0</v>
      </c>
      <c r="FG12" s="419">
        <f xml:space="preserve"> Equity!FG$11</f>
        <v>0</v>
      </c>
      <c r="FH12" s="419">
        <f xml:space="preserve"> Equity!FH$11</f>
        <v>0</v>
      </c>
      <c r="FI12" s="419">
        <f xml:space="preserve"> Equity!FI$11</f>
        <v>0</v>
      </c>
      <c r="FJ12" s="419">
        <f xml:space="preserve"> Equity!FJ$11</f>
        <v>0</v>
      </c>
      <c r="FK12" s="419">
        <f xml:space="preserve"> Equity!FK$11</f>
        <v>0</v>
      </c>
      <c r="FL12" s="419">
        <f xml:space="preserve"> Equity!FL$11</f>
        <v>0</v>
      </c>
      <c r="FM12" s="419">
        <f xml:space="preserve"> Equity!FM$11</f>
        <v>0</v>
      </c>
      <c r="FN12" s="419">
        <f xml:space="preserve"> Equity!FN$11</f>
        <v>0</v>
      </c>
      <c r="FO12" s="419">
        <f xml:space="preserve"> Equity!FO$11</f>
        <v>0</v>
      </c>
      <c r="FP12" s="419">
        <f xml:space="preserve"> Equity!FP$11</f>
        <v>0</v>
      </c>
      <c r="FQ12" s="419">
        <f xml:space="preserve"> Equity!FQ$11</f>
        <v>0</v>
      </c>
      <c r="FR12" s="419">
        <f xml:space="preserve"> Equity!FR$11</f>
        <v>0</v>
      </c>
      <c r="FS12" s="419">
        <f xml:space="preserve"> Equity!FS$11</f>
        <v>0</v>
      </c>
      <c r="FT12" s="419">
        <f xml:space="preserve"> Equity!FT$11</f>
        <v>0</v>
      </c>
      <c r="FU12" s="419">
        <f xml:space="preserve"> Equity!FU$11</f>
        <v>0</v>
      </c>
      <c r="FV12" s="419">
        <f xml:space="preserve"> Equity!FV$11</f>
        <v>0</v>
      </c>
      <c r="FW12" s="419">
        <f xml:space="preserve"> Equity!FW$11</f>
        <v>0</v>
      </c>
      <c r="FX12" s="419">
        <f xml:space="preserve"> Equity!FX$11</f>
        <v>0</v>
      </c>
      <c r="FY12" s="419">
        <f xml:space="preserve"> Equity!FY$11</f>
        <v>0</v>
      </c>
      <c r="FZ12" s="419">
        <f xml:space="preserve"> Equity!FZ$11</f>
        <v>0</v>
      </c>
      <c r="GA12" s="419">
        <f xml:space="preserve"> Equity!GA$11</f>
        <v>0</v>
      </c>
      <c r="GB12" s="419">
        <f xml:space="preserve"> Equity!GB$11</f>
        <v>0</v>
      </c>
      <c r="GC12" s="419">
        <f xml:space="preserve"> Equity!GC$11</f>
        <v>0</v>
      </c>
      <c r="GD12" s="419">
        <f xml:space="preserve"> Equity!GD$11</f>
        <v>0</v>
      </c>
      <c r="GE12" s="419">
        <f xml:space="preserve"> Equity!GE$11</f>
        <v>0</v>
      </c>
      <c r="GF12" s="419">
        <f xml:space="preserve"> Equity!GF$11</f>
        <v>0</v>
      </c>
      <c r="GG12" s="419">
        <f xml:space="preserve"> Equity!GG$11</f>
        <v>0</v>
      </c>
      <c r="GH12" s="419">
        <f xml:space="preserve"> Equity!GH$11</f>
        <v>0</v>
      </c>
      <c r="GI12" s="419">
        <f xml:space="preserve"> Equity!GI$11</f>
        <v>0</v>
      </c>
      <c r="GJ12" s="419">
        <f xml:space="preserve"> Equity!GJ$11</f>
        <v>0</v>
      </c>
    </row>
    <row r="13" spans="1:192" x14ac:dyDescent="0.25">
      <c r="E13" s="598" t="s">
        <v>464</v>
      </c>
      <c r="F13" s="598"/>
      <c r="G13" s="598" t="str">
        <f xml:space="preserve"> SMU</f>
        <v>$ 000s</v>
      </c>
      <c r="H13" s="598">
        <f xml:space="preserve"> SUM(J13:GJ13)</f>
        <v>108046.42909805427</v>
      </c>
      <c r="I13" s="244"/>
      <c r="J13" s="598">
        <f t="shared" ref="J13:AO13" si="0">SUM(J9:J12)</f>
        <v>0</v>
      </c>
      <c r="K13" s="598">
        <f t="shared" si="0"/>
        <v>0</v>
      </c>
      <c r="L13" s="598">
        <f t="shared" si="0"/>
        <v>0</v>
      </c>
      <c r="M13" s="598">
        <f t="shared" si="0"/>
        <v>0</v>
      </c>
      <c r="N13" s="598">
        <f t="shared" si="0"/>
        <v>0</v>
      </c>
      <c r="O13" s="598">
        <f t="shared" si="0"/>
        <v>0</v>
      </c>
      <c r="P13" s="598">
        <f t="shared" si="0"/>
        <v>0</v>
      </c>
      <c r="Q13" s="598">
        <f t="shared" si="0"/>
        <v>0</v>
      </c>
      <c r="R13" s="598">
        <f t="shared" si="0"/>
        <v>0</v>
      </c>
      <c r="S13" s="598">
        <f t="shared" si="0"/>
        <v>440.17381938863832</v>
      </c>
      <c r="T13" s="598">
        <f t="shared" si="0"/>
        <v>503.22857662041065</v>
      </c>
      <c r="U13" s="598">
        <f t="shared" si="0"/>
        <v>591.47332496792433</v>
      </c>
      <c r="V13" s="598">
        <f t="shared" si="0"/>
        <v>559.04805113666703</v>
      </c>
      <c r="W13" s="598">
        <f t="shared" si="0"/>
        <v>466.01127384864708</v>
      </c>
      <c r="X13" s="598">
        <f t="shared" si="0"/>
        <v>481.59627698539907</v>
      </c>
      <c r="Y13" s="598">
        <f t="shared" si="0"/>
        <v>585.10446161687946</v>
      </c>
      <c r="Z13" s="598">
        <f t="shared" si="0"/>
        <v>552.85274110743853</v>
      </c>
      <c r="AA13" s="598">
        <f t="shared" si="0"/>
        <v>450.58896807124438</v>
      </c>
      <c r="AB13" s="598">
        <f t="shared" si="0"/>
        <v>485.28455805328008</v>
      </c>
      <c r="AC13" s="598">
        <f t="shared" si="0"/>
        <v>578.64481109333337</v>
      </c>
      <c r="AD13" s="598">
        <f t="shared" si="0"/>
        <v>546.56621775600956</v>
      </c>
      <c r="AE13" s="598">
        <f t="shared" si="0"/>
        <v>444.7929140919432</v>
      </c>
      <c r="AF13" s="598">
        <f t="shared" si="0"/>
        <v>479.25510768095592</v>
      </c>
      <c r="AG13" s="598">
        <f t="shared" si="0"/>
        <v>572.15116867175402</v>
      </c>
      <c r="AH13" s="598">
        <f t="shared" si="0"/>
        <v>540.24507729777133</v>
      </c>
      <c r="AI13" s="598">
        <f t="shared" si="0"/>
        <v>433.10514464586959</v>
      </c>
      <c r="AJ13" s="598">
        <f t="shared" si="0"/>
        <v>479.00430992841166</v>
      </c>
      <c r="AK13" s="598">
        <f t="shared" si="0"/>
        <v>565.59946261600044</v>
      </c>
      <c r="AL13" s="598">
        <f t="shared" si="0"/>
        <v>533.86533766092043</v>
      </c>
      <c r="AM13" s="598">
        <f t="shared" si="0"/>
        <v>442.38649913558288</v>
      </c>
      <c r="AN13" s="598">
        <f t="shared" si="0"/>
        <v>457.68631820009705</v>
      </c>
      <c r="AO13" s="598">
        <f t="shared" si="0"/>
        <v>559.00338432744547</v>
      </c>
      <c r="AP13" s="598">
        <f t="shared" ref="AP13:BU13" si="1">SUM(AP9:AP12)</f>
        <v>527.44064505646406</v>
      </c>
      <c r="AQ13" s="598">
        <f t="shared" si="1"/>
        <v>427.0584527769845</v>
      </c>
      <c r="AR13" s="598">
        <f t="shared" si="1"/>
        <v>460.7875861240077</v>
      </c>
      <c r="AS13" s="598">
        <f t="shared" si="1"/>
        <v>552.3049258607341</v>
      </c>
      <c r="AT13" s="598">
        <f t="shared" si="1"/>
        <v>520.91320233841793</v>
      </c>
      <c r="AU13" s="598">
        <f t="shared" si="1"/>
        <v>421.01021660664082</v>
      </c>
      <c r="AV13" s="598">
        <f t="shared" si="1"/>
        <v>454.50444735862561</v>
      </c>
      <c r="AW13" s="598">
        <f t="shared" si="1"/>
        <v>545.56679356619657</v>
      </c>
      <c r="AX13" s="598">
        <f t="shared" si="1"/>
        <v>514.34549561833683</v>
      </c>
      <c r="AY13" s="598">
        <f t="shared" si="1"/>
        <v>409.28030905180685</v>
      </c>
      <c r="AZ13" s="598">
        <f t="shared" si="1"/>
        <v>453.77457602158665</v>
      </c>
      <c r="BA13" s="598">
        <f t="shared" si="1"/>
        <v>538.76242565305688</v>
      </c>
      <c r="BB13" s="598">
        <f t="shared" si="1"/>
        <v>507.71106158736166</v>
      </c>
      <c r="BC13" s="598">
        <f t="shared" si="1"/>
        <v>417.73038732203486</v>
      </c>
      <c r="BD13" s="598">
        <f t="shared" si="1"/>
        <v>432.75302412292172</v>
      </c>
      <c r="BE13" s="598">
        <f t="shared" si="1"/>
        <v>531.90705788723062</v>
      </c>
      <c r="BF13" s="598">
        <f t="shared" si="1"/>
        <v>501.02510330059067</v>
      </c>
      <c r="BG13" s="598">
        <f t="shared" si="1"/>
        <v>402.4730139837668</v>
      </c>
      <c r="BH13" s="598">
        <f t="shared" si="1"/>
        <v>435.22564087872911</v>
      </c>
      <c r="BI13" s="598">
        <f t="shared" si="1"/>
        <v>524.93676234425766</v>
      </c>
      <c r="BJ13" s="598">
        <f t="shared" si="1"/>
        <v>494.22419358401953</v>
      </c>
      <c r="BK13" s="598">
        <f t="shared" si="1"/>
        <v>1027.3060384859734</v>
      </c>
      <c r="BL13" s="598">
        <f t="shared" si="1"/>
        <v>1112.9108351951836</v>
      </c>
      <c r="BM13" s="598">
        <f t="shared" si="1"/>
        <v>1348.9950116330931</v>
      </c>
      <c r="BN13" s="598">
        <f t="shared" si="1"/>
        <v>1268.2876607273515</v>
      </c>
      <c r="BO13" s="598">
        <f t="shared" si="1"/>
        <v>1641.0333308874585</v>
      </c>
      <c r="BP13" s="598">
        <f t="shared" si="1"/>
        <v>1779.0650796745151</v>
      </c>
      <c r="BQ13" s="598">
        <f t="shared" si="1"/>
        <v>2160.7946310474867</v>
      </c>
      <c r="BR13" s="598">
        <f t="shared" si="1"/>
        <v>2030.3700729817513</v>
      </c>
      <c r="BS13" s="598">
        <f t="shared" si="1"/>
        <v>1626.3697245823992</v>
      </c>
      <c r="BT13" s="598">
        <f t="shared" si="1"/>
        <v>1735.2508599225796</v>
      </c>
      <c r="BU13" s="598">
        <f t="shared" si="1"/>
        <v>2129.1182893132509</v>
      </c>
      <c r="BV13" s="598">
        <f t="shared" ref="BV13:DA13" si="2">SUM(BV9:BV12)</f>
        <v>1999.4173279952722</v>
      </c>
      <c r="BW13" s="598">
        <f t="shared" si="2"/>
        <v>1583.2320018726227</v>
      </c>
      <c r="BX13" s="598">
        <f t="shared" si="2"/>
        <v>1719.0827135775194</v>
      </c>
      <c r="BY13" s="598">
        <f t="shared" si="2"/>
        <v>2097.0267674573702</v>
      </c>
      <c r="BZ13" s="598">
        <f t="shared" si="2"/>
        <v>1968.0478480351335</v>
      </c>
      <c r="CA13" s="598">
        <f t="shared" si="2"/>
        <v>1553.7640914844264</v>
      </c>
      <c r="CB13" s="598">
        <f t="shared" si="2"/>
        <v>1688.5413267987042</v>
      </c>
      <c r="CC13" s="598">
        <f t="shared" si="2"/>
        <v>2064.6068065848876</v>
      </c>
      <c r="CD13" s="598">
        <f t="shared" si="2"/>
        <v>1936.3480796080426</v>
      </c>
      <c r="CE13" s="598">
        <f t="shared" si="2"/>
        <v>1523.9190520032896</v>
      </c>
      <c r="CF13" s="598">
        <f t="shared" si="2"/>
        <v>1657.6021688269655</v>
      </c>
      <c r="CG13" s="598">
        <f t="shared" si="2"/>
        <v>2031.7984642721062</v>
      </c>
      <c r="CH13" s="598">
        <f t="shared" si="2"/>
        <v>1904.2583093490114</v>
      </c>
      <c r="CI13" s="598">
        <f t="shared" si="2"/>
        <v>1507.1048391988779</v>
      </c>
      <c r="CJ13" s="598">
        <f t="shared" si="2"/>
        <v>1612.8182591359703</v>
      </c>
      <c r="CK13" s="598">
        <f t="shared" si="2"/>
        <v>1998.5899308895675</v>
      </c>
      <c r="CL13" s="598">
        <f t="shared" si="2"/>
        <v>1871.7667847595646</v>
      </c>
      <c r="CM13" s="598">
        <f t="shared" si="2"/>
        <v>1446.1965061625774</v>
      </c>
      <c r="CN13" s="598">
        <f t="shared" si="2"/>
        <v>1242.085641980123</v>
      </c>
      <c r="CO13" s="598">
        <f t="shared" si="2"/>
        <v>1587.2726096068548</v>
      </c>
      <c r="CP13" s="598">
        <f t="shared" si="2"/>
        <v>1555.5274438183258</v>
      </c>
      <c r="CQ13" s="598">
        <f t="shared" si="2"/>
        <v>1173.1197180760555</v>
      </c>
      <c r="CR13" s="598">
        <f t="shared" si="2"/>
        <v>1202.3979961424611</v>
      </c>
      <c r="CS13" s="598">
        <f t="shared" si="2"/>
        <v>1550.1896376666841</v>
      </c>
      <c r="CT13" s="598">
        <f t="shared" si="2"/>
        <v>1524.2748774807412</v>
      </c>
      <c r="CU13" s="598">
        <f t="shared" si="2"/>
        <v>1144.7716697459489</v>
      </c>
      <c r="CV13" s="598">
        <f t="shared" si="2"/>
        <v>1173.5895508107728</v>
      </c>
      <c r="CW13" s="598">
        <f t="shared" si="2"/>
        <v>1519.7980730857805</v>
      </c>
      <c r="CX13" s="598">
        <f t="shared" si="2"/>
        <v>1494.2390234932345</v>
      </c>
      <c r="CY13" s="598">
        <f t="shared" si="2"/>
        <v>1129.4587413564218</v>
      </c>
      <c r="CZ13" s="598">
        <f t="shared" si="2"/>
        <v>1132.1517318460606</v>
      </c>
      <c r="DA13" s="598">
        <f t="shared" si="2"/>
        <v>1489.5714948409466</v>
      </c>
      <c r="DB13" s="598">
        <f t="shared" ref="DB13:EG13" si="3">SUM(DB9:DB12)</f>
        <v>1464.343017484033</v>
      </c>
      <c r="DC13" s="598">
        <f t="shared" si="3"/>
        <v>1088.5942547585721</v>
      </c>
      <c r="DD13" s="598">
        <f t="shared" si="3"/>
        <v>1116.3629333641429</v>
      </c>
      <c r="DE13" s="598">
        <f t="shared" si="3"/>
        <v>1459.3532823753812</v>
      </c>
      <c r="DF13" s="598">
        <f t="shared" si="3"/>
        <v>1434.4353820320196</v>
      </c>
      <c r="DG13" s="598">
        <f t="shared" si="3"/>
        <v>1060.5555491619393</v>
      </c>
      <c r="DH13" s="598">
        <f t="shared" si="3"/>
        <v>1087.7841673418482</v>
      </c>
      <c r="DI13" s="598">
        <f t="shared" si="3"/>
        <v>1429.1486901541161</v>
      </c>
      <c r="DJ13" s="598">
        <f t="shared" si="3"/>
        <v>1404.5249688580641</v>
      </c>
      <c r="DK13" s="598">
        <f t="shared" si="3"/>
        <v>1032.4580432785156</v>
      </c>
      <c r="DL13" s="598">
        <f t="shared" si="3"/>
        <v>1059.1023048177681</v>
      </c>
      <c r="DM13" s="598">
        <f t="shared" si="3"/>
        <v>1398.8345880178972</v>
      </c>
      <c r="DN13" s="598">
        <f t="shared" si="3"/>
        <v>1473.3902049660355</v>
      </c>
      <c r="DO13" s="598">
        <f t="shared" si="3"/>
        <v>774.06756308419006</v>
      </c>
      <c r="DP13" s="598">
        <f t="shared" si="3"/>
        <v>0</v>
      </c>
      <c r="DQ13" s="598">
        <f t="shared" si="3"/>
        <v>0</v>
      </c>
      <c r="DR13" s="598">
        <f t="shared" si="3"/>
        <v>0</v>
      </c>
      <c r="DS13" s="598">
        <f t="shared" si="3"/>
        <v>0</v>
      </c>
      <c r="DT13" s="598">
        <f t="shared" si="3"/>
        <v>0</v>
      </c>
      <c r="DU13" s="598">
        <f t="shared" si="3"/>
        <v>0</v>
      </c>
      <c r="DV13" s="598">
        <f t="shared" si="3"/>
        <v>0</v>
      </c>
      <c r="DW13" s="598">
        <f t="shared" si="3"/>
        <v>0</v>
      </c>
      <c r="DX13" s="598">
        <f t="shared" si="3"/>
        <v>0</v>
      </c>
      <c r="DY13" s="598">
        <f t="shared" si="3"/>
        <v>0</v>
      </c>
      <c r="DZ13" s="598">
        <f t="shared" si="3"/>
        <v>0</v>
      </c>
      <c r="EA13" s="598">
        <f t="shared" si="3"/>
        <v>0</v>
      </c>
      <c r="EB13" s="598">
        <f t="shared" si="3"/>
        <v>0</v>
      </c>
      <c r="EC13" s="598">
        <f t="shared" si="3"/>
        <v>0</v>
      </c>
      <c r="ED13" s="598">
        <f t="shared" si="3"/>
        <v>0</v>
      </c>
      <c r="EE13" s="598">
        <f t="shared" si="3"/>
        <v>0</v>
      </c>
      <c r="EF13" s="598">
        <f t="shared" si="3"/>
        <v>0</v>
      </c>
      <c r="EG13" s="598">
        <f t="shared" si="3"/>
        <v>0</v>
      </c>
      <c r="EH13" s="598">
        <f t="shared" ref="EH13:FM13" si="4">SUM(EH9:EH12)</f>
        <v>0</v>
      </c>
      <c r="EI13" s="598">
        <f t="shared" si="4"/>
        <v>0</v>
      </c>
      <c r="EJ13" s="598">
        <f t="shared" si="4"/>
        <v>0</v>
      </c>
      <c r="EK13" s="598">
        <f t="shared" si="4"/>
        <v>0</v>
      </c>
      <c r="EL13" s="598">
        <f t="shared" si="4"/>
        <v>0</v>
      </c>
      <c r="EM13" s="598">
        <f t="shared" si="4"/>
        <v>0</v>
      </c>
      <c r="EN13" s="598">
        <f t="shared" si="4"/>
        <v>0</v>
      </c>
      <c r="EO13" s="598">
        <f t="shared" si="4"/>
        <v>0</v>
      </c>
      <c r="EP13" s="598">
        <f t="shared" si="4"/>
        <v>0</v>
      </c>
      <c r="EQ13" s="598">
        <f t="shared" si="4"/>
        <v>0</v>
      </c>
      <c r="ER13" s="598">
        <f t="shared" si="4"/>
        <v>0</v>
      </c>
      <c r="ES13" s="598">
        <f t="shared" si="4"/>
        <v>0</v>
      </c>
      <c r="ET13" s="598">
        <f t="shared" si="4"/>
        <v>0</v>
      </c>
      <c r="EU13" s="598">
        <f t="shared" si="4"/>
        <v>0</v>
      </c>
      <c r="EV13" s="598">
        <f t="shared" si="4"/>
        <v>0</v>
      </c>
      <c r="EW13" s="598">
        <f t="shared" si="4"/>
        <v>0</v>
      </c>
      <c r="EX13" s="598">
        <f t="shared" si="4"/>
        <v>0</v>
      </c>
      <c r="EY13" s="598">
        <f t="shared" si="4"/>
        <v>0</v>
      </c>
      <c r="EZ13" s="598">
        <f t="shared" si="4"/>
        <v>0</v>
      </c>
      <c r="FA13" s="598">
        <f t="shared" si="4"/>
        <v>0</v>
      </c>
      <c r="FB13" s="598">
        <f t="shared" si="4"/>
        <v>0</v>
      </c>
      <c r="FC13" s="598">
        <f t="shared" si="4"/>
        <v>0</v>
      </c>
      <c r="FD13" s="598">
        <f t="shared" si="4"/>
        <v>0</v>
      </c>
      <c r="FE13" s="598">
        <f t="shared" si="4"/>
        <v>0</v>
      </c>
      <c r="FF13" s="598">
        <f t="shared" si="4"/>
        <v>0</v>
      </c>
      <c r="FG13" s="598">
        <f t="shared" si="4"/>
        <v>0</v>
      </c>
      <c r="FH13" s="598">
        <f t="shared" si="4"/>
        <v>0</v>
      </c>
      <c r="FI13" s="598">
        <f t="shared" si="4"/>
        <v>0</v>
      </c>
      <c r="FJ13" s="598">
        <f t="shared" si="4"/>
        <v>0</v>
      </c>
      <c r="FK13" s="598">
        <f t="shared" si="4"/>
        <v>0</v>
      </c>
      <c r="FL13" s="598">
        <f t="shared" si="4"/>
        <v>0</v>
      </c>
      <c r="FM13" s="598">
        <f t="shared" si="4"/>
        <v>0</v>
      </c>
      <c r="FN13" s="598">
        <f t="shared" ref="FN13:GJ13" si="5">SUM(FN9:FN12)</f>
        <v>0</v>
      </c>
      <c r="FO13" s="598">
        <f t="shared" si="5"/>
        <v>0</v>
      </c>
      <c r="FP13" s="598">
        <f t="shared" si="5"/>
        <v>0</v>
      </c>
      <c r="FQ13" s="598">
        <f t="shared" si="5"/>
        <v>0</v>
      </c>
      <c r="FR13" s="598">
        <f t="shared" si="5"/>
        <v>0</v>
      </c>
      <c r="FS13" s="598">
        <f t="shared" si="5"/>
        <v>0</v>
      </c>
      <c r="FT13" s="598">
        <f t="shared" si="5"/>
        <v>0</v>
      </c>
      <c r="FU13" s="598">
        <f t="shared" si="5"/>
        <v>0</v>
      </c>
      <c r="FV13" s="598">
        <f t="shared" si="5"/>
        <v>0</v>
      </c>
      <c r="FW13" s="598">
        <f t="shared" si="5"/>
        <v>0</v>
      </c>
      <c r="FX13" s="598">
        <f t="shared" si="5"/>
        <v>0</v>
      </c>
      <c r="FY13" s="598">
        <f t="shared" si="5"/>
        <v>0</v>
      </c>
      <c r="FZ13" s="598">
        <f t="shared" si="5"/>
        <v>0</v>
      </c>
      <c r="GA13" s="598">
        <f t="shared" si="5"/>
        <v>0</v>
      </c>
      <c r="GB13" s="598">
        <f t="shared" si="5"/>
        <v>0</v>
      </c>
      <c r="GC13" s="598">
        <f t="shared" si="5"/>
        <v>0</v>
      </c>
      <c r="GD13" s="598">
        <f t="shared" si="5"/>
        <v>0</v>
      </c>
      <c r="GE13" s="598">
        <f t="shared" si="5"/>
        <v>0</v>
      </c>
      <c r="GF13" s="598">
        <f t="shared" si="5"/>
        <v>0</v>
      </c>
      <c r="GG13" s="598">
        <f t="shared" si="5"/>
        <v>0</v>
      </c>
      <c r="GH13" s="598">
        <f t="shared" si="5"/>
        <v>0</v>
      </c>
      <c r="GI13" s="598">
        <f t="shared" si="5"/>
        <v>0</v>
      </c>
      <c r="GJ13" s="598">
        <f t="shared" si="5"/>
        <v>0</v>
      </c>
    </row>
    <row r="15" spans="1:192" s="86" customFormat="1" x14ac:dyDescent="0.25">
      <c r="A15" s="652"/>
      <c r="B15" s="652"/>
      <c r="C15" s="653"/>
      <c r="D15" s="654"/>
      <c r="E15" s="655" t="str">
        <f xml:space="preserve"> ConFin!E$80</f>
        <v>Net cashflow from equity during construction - NEG for IRR</v>
      </c>
      <c r="F15" s="655">
        <f xml:space="preserve"> ConFin!F$80</f>
        <v>0</v>
      </c>
      <c r="G15" s="655" t="str">
        <f xml:space="preserve"> ConFin!G$80</f>
        <v>$ 000s</v>
      </c>
      <c r="H15" s="655">
        <f xml:space="preserve"> ConFin!H$80</f>
        <v>-34187.329240865205</v>
      </c>
      <c r="I15" s="655">
        <f xml:space="preserve"> ConFin!I$80</f>
        <v>0</v>
      </c>
      <c r="J15" s="655">
        <f xml:space="preserve"> ConFin!J$80</f>
        <v>-1.0000000000000001E-9</v>
      </c>
      <c r="K15" s="655">
        <f xml:space="preserve"> ConFin!K$80</f>
        <v>0</v>
      </c>
      <c r="L15" s="655">
        <f xml:space="preserve"> ConFin!L$80</f>
        <v>0</v>
      </c>
      <c r="M15" s="655">
        <f xml:space="preserve"> ConFin!M$80</f>
        <v>0</v>
      </c>
      <c r="N15" s="655">
        <f xml:space="preserve"> ConFin!N$80</f>
        <v>0</v>
      </c>
      <c r="O15" s="655">
        <f xml:space="preserve"> ConFin!O$80</f>
        <v>0</v>
      </c>
      <c r="P15" s="655">
        <f xml:space="preserve"> ConFin!P$80</f>
        <v>0</v>
      </c>
      <c r="Q15" s="655">
        <f xml:space="preserve"> ConFin!Q$80</f>
        <v>0</v>
      </c>
      <c r="R15" s="655">
        <f xml:space="preserve"> ConFin!R$80</f>
        <v>-4250</v>
      </c>
      <c r="S15" s="655">
        <f xml:space="preserve"> ConFin!S$80</f>
        <v>-7685</v>
      </c>
      <c r="T15" s="655">
        <f xml:space="preserve"> ConFin!T$80</f>
        <v>-4141.25</v>
      </c>
      <c r="U15" s="655">
        <f xml:space="preserve"> ConFin!U$80</f>
        <v>-4141.25</v>
      </c>
      <c r="V15" s="655">
        <f xml:space="preserve"> ConFin!V$80</f>
        <v>-4141.25</v>
      </c>
      <c r="W15" s="655">
        <f xml:space="preserve"> ConFin!W$80</f>
        <v>-4141.25</v>
      </c>
      <c r="X15" s="655">
        <f xml:space="preserve"> ConFin!X$80</f>
        <v>-4141.25</v>
      </c>
      <c r="Y15" s="655">
        <f xml:space="preserve"> ConFin!Y$80</f>
        <v>-1546.0792408642083</v>
      </c>
      <c r="Z15" s="655">
        <f xml:space="preserve"> ConFin!Z$80</f>
        <v>0</v>
      </c>
      <c r="AA15" s="655">
        <f xml:space="preserve"> ConFin!AA$80</f>
        <v>0</v>
      </c>
      <c r="AB15" s="655">
        <f xml:space="preserve"> ConFin!AB$80</f>
        <v>0</v>
      </c>
      <c r="AC15" s="655">
        <f xml:space="preserve"> ConFin!AC$80</f>
        <v>0</v>
      </c>
      <c r="AD15" s="655">
        <f xml:space="preserve"> ConFin!AD$80</f>
        <v>0</v>
      </c>
      <c r="AE15" s="655">
        <f xml:space="preserve"> ConFin!AE$80</f>
        <v>0</v>
      </c>
      <c r="AF15" s="655">
        <f xml:space="preserve"> ConFin!AF$80</f>
        <v>0</v>
      </c>
      <c r="AG15" s="655">
        <f xml:space="preserve"> ConFin!AG$80</f>
        <v>0</v>
      </c>
      <c r="AH15" s="655">
        <f xml:space="preserve"> ConFin!AH$80</f>
        <v>0</v>
      </c>
      <c r="AI15" s="655">
        <f xml:space="preserve"> ConFin!AI$80</f>
        <v>0</v>
      </c>
      <c r="AJ15" s="655">
        <f xml:space="preserve"> ConFin!AJ$80</f>
        <v>0</v>
      </c>
      <c r="AK15" s="655">
        <f xml:space="preserve"> ConFin!AK$80</f>
        <v>0</v>
      </c>
      <c r="AL15" s="655">
        <f xml:space="preserve"> ConFin!AL$80</f>
        <v>0</v>
      </c>
      <c r="AM15" s="655">
        <f xml:space="preserve"> ConFin!AM$80</f>
        <v>0</v>
      </c>
      <c r="AN15" s="655">
        <f xml:space="preserve"> ConFin!AN$80</f>
        <v>0</v>
      </c>
      <c r="AO15" s="655">
        <f xml:space="preserve"> ConFin!AO$80</f>
        <v>0</v>
      </c>
      <c r="AP15" s="655">
        <f xml:space="preserve"> ConFin!AP$80</f>
        <v>0</v>
      </c>
      <c r="AQ15" s="655">
        <f xml:space="preserve"> ConFin!AQ$80</f>
        <v>0</v>
      </c>
      <c r="AR15" s="655">
        <f xml:space="preserve"> ConFin!AR$80</f>
        <v>0</v>
      </c>
      <c r="AS15" s="655">
        <f xml:space="preserve"> ConFin!AS$80</f>
        <v>0</v>
      </c>
      <c r="AT15" s="655">
        <f xml:space="preserve"> ConFin!AT$80</f>
        <v>0</v>
      </c>
      <c r="AU15" s="655">
        <f xml:space="preserve"> ConFin!AU$80</f>
        <v>0</v>
      </c>
      <c r="AV15" s="655">
        <f xml:space="preserve"> ConFin!AV$80</f>
        <v>0</v>
      </c>
      <c r="AW15" s="655">
        <f xml:space="preserve"> ConFin!AW$80</f>
        <v>0</v>
      </c>
      <c r="AX15" s="655">
        <f xml:space="preserve"> ConFin!AX$80</f>
        <v>0</v>
      </c>
      <c r="AY15" s="655">
        <f xml:space="preserve"> ConFin!AY$80</f>
        <v>0</v>
      </c>
      <c r="AZ15" s="655">
        <f xml:space="preserve"> ConFin!AZ$80</f>
        <v>0</v>
      </c>
      <c r="BA15" s="655">
        <f xml:space="preserve"> ConFin!BA$80</f>
        <v>0</v>
      </c>
      <c r="BB15" s="655">
        <f xml:space="preserve"> ConFin!BB$80</f>
        <v>0</v>
      </c>
      <c r="BC15" s="655">
        <f xml:space="preserve"> ConFin!BC$80</f>
        <v>0</v>
      </c>
      <c r="BD15" s="655">
        <f xml:space="preserve"> ConFin!BD$80</f>
        <v>0</v>
      </c>
      <c r="BE15" s="655">
        <f xml:space="preserve"> ConFin!BE$80</f>
        <v>0</v>
      </c>
      <c r="BF15" s="655">
        <f xml:space="preserve"> ConFin!BF$80</f>
        <v>0</v>
      </c>
      <c r="BG15" s="655">
        <f xml:space="preserve"> ConFin!BG$80</f>
        <v>0</v>
      </c>
      <c r="BH15" s="655">
        <f xml:space="preserve"> ConFin!BH$80</f>
        <v>0</v>
      </c>
      <c r="BI15" s="655">
        <f xml:space="preserve"> ConFin!BI$80</f>
        <v>0</v>
      </c>
      <c r="BJ15" s="655">
        <f xml:space="preserve"> ConFin!BJ$80</f>
        <v>0</v>
      </c>
      <c r="BK15" s="655">
        <f xml:space="preserve"> ConFin!BK$80</f>
        <v>0</v>
      </c>
      <c r="BL15" s="655">
        <f xml:space="preserve"> ConFin!BL$80</f>
        <v>0</v>
      </c>
      <c r="BM15" s="655">
        <f xml:space="preserve"> ConFin!BM$80</f>
        <v>0</v>
      </c>
      <c r="BN15" s="655">
        <f xml:space="preserve"> ConFin!BN$80</f>
        <v>0</v>
      </c>
      <c r="BO15" s="655">
        <f xml:space="preserve"> ConFin!BO$80</f>
        <v>0</v>
      </c>
      <c r="BP15" s="655">
        <f xml:space="preserve"> ConFin!BP$80</f>
        <v>0</v>
      </c>
      <c r="BQ15" s="655">
        <f xml:space="preserve"> ConFin!BQ$80</f>
        <v>0</v>
      </c>
      <c r="BR15" s="655">
        <f xml:space="preserve"> ConFin!BR$80</f>
        <v>0</v>
      </c>
      <c r="BS15" s="655">
        <f xml:space="preserve"> ConFin!BS$80</f>
        <v>0</v>
      </c>
      <c r="BT15" s="655">
        <f xml:space="preserve"> ConFin!BT$80</f>
        <v>0</v>
      </c>
      <c r="BU15" s="655">
        <f xml:space="preserve"> ConFin!BU$80</f>
        <v>0</v>
      </c>
      <c r="BV15" s="655">
        <f xml:space="preserve"> ConFin!BV$80</f>
        <v>0</v>
      </c>
      <c r="BW15" s="655">
        <f xml:space="preserve"> ConFin!BW$80</f>
        <v>0</v>
      </c>
      <c r="BX15" s="655">
        <f xml:space="preserve"> ConFin!BX$80</f>
        <v>0</v>
      </c>
      <c r="BY15" s="655">
        <f xml:space="preserve"> ConFin!BY$80</f>
        <v>0</v>
      </c>
      <c r="BZ15" s="655">
        <f xml:space="preserve"> ConFin!BZ$80</f>
        <v>0</v>
      </c>
      <c r="CA15" s="655">
        <f xml:space="preserve"> ConFin!CA$80</f>
        <v>0</v>
      </c>
      <c r="CB15" s="655">
        <f xml:space="preserve"> ConFin!CB$80</f>
        <v>0</v>
      </c>
      <c r="CC15" s="655">
        <f xml:space="preserve"> ConFin!CC$80</f>
        <v>0</v>
      </c>
      <c r="CD15" s="655">
        <f xml:space="preserve"> ConFin!CD$80</f>
        <v>0</v>
      </c>
      <c r="CE15" s="655">
        <f xml:space="preserve"> ConFin!CE$80</f>
        <v>0</v>
      </c>
      <c r="CF15" s="655">
        <f xml:space="preserve"> ConFin!CF$80</f>
        <v>0</v>
      </c>
      <c r="CG15" s="655">
        <f xml:space="preserve"> ConFin!CG$80</f>
        <v>0</v>
      </c>
      <c r="CH15" s="655">
        <f xml:space="preserve"> ConFin!CH$80</f>
        <v>0</v>
      </c>
      <c r="CI15" s="655">
        <f xml:space="preserve"> ConFin!CI$80</f>
        <v>0</v>
      </c>
      <c r="CJ15" s="655">
        <f xml:space="preserve"> ConFin!CJ$80</f>
        <v>0</v>
      </c>
      <c r="CK15" s="655">
        <f xml:space="preserve"> ConFin!CK$80</f>
        <v>0</v>
      </c>
      <c r="CL15" s="655">
        <f xml:space="preserve"> ConFin!CL$80</f>
        <v>0</v>
      </c>
      <c r="CM15" s="655">
        <f xml:space="preserve"> ConFin!CM$80</f>
        <v>0</v>
      </c>
      <c r="CN15" s="655">
        <f xml:space="preserve"> ConFin!CN$80</f>
        <v>0</v>
      </c>
      <c r="CO15" s="655">
        <f xml:space="preserve"> ConFin!CO$80</f>
        <v>0</v>
      </c>
      <c r="CP15" s="655">
        <f xml:space="preserve"> ConFin!CP$80</f>
        <v>0</v>
      </c>
      <c r="CQ15" s="655">
        <f xml:space="preserve"> ConFin!CQ$80</f>
        <v>0</v>
      </c>
      <c r="CR15" s="655">
        <f xml:space="preserve"> ConFin!CR$80</f>
        <v>0</v>
      </c>
      <c r="CS15" s="655">
        <f xml:space="preserve"> ConFin!CS$80</f>
        <v>0</v>
      </c>
      <c r="CT15" s="655">
        <f xml:space="preserve"> ConFin!CT$80</f>
        <v>0</v>
      </c>
      <c r="CU15" s="655">
        <f xml:space="preserve"> ConFin!CU$80</f>
        <v>0</v>
      </c>
      <c r="CV15" s="655">
        <f xml:space="preserve"> ConFin!CV$80</f>
        <v>0</v>
      </c>
      <c r="CW15" s="655">
        <f xml:space="preserve"> ConFin!CW$80</f>
        <v>0</v>
      </c>
      <c r="CX15" s="655">
        <f xml:space="preserve"> ConFin!CX$80</f>
        <v>0</v>
      </c>
      <c r="CY15" s="655">
        <f xml:space="preserve"> ConFin!CY$80</f>
        <v>0</v>
      </c>
      <c r="CZ15" s="655">
        <f xml:space="preserve"> ConFin!CZ$80</f>
        <v>0</v>
      </c>
      <c r="DA15" s="655">
        <f xml:space="preserve"> ConFin!DA$80</f>
        <v>0</v>
      </c>
      <c r="DB15" s="655">
        <f xml:space="preserve"> ConFin!DB$80</f>
        <v>0</v>
      </c>
      <c r="DC15" s="655">
        <f xml:space="preserve"> ConFin!DC$80</f>
        <v>0</v>
      </c>
      <c r="DD15" s="655">
        <f xml:space="preserve"> ConFin!DD$80</f>
        <v>0</v>
      </c>
      <c r="DE15" s="655">
        <f xml:space="preserve"> ConFin!DE$80</f>
        <v>0</v>
      </c>
      <c r="DF15" s="655">
        <f xml:space="preserve"> ConFin!DF$80</f>
        <v>0</v>
      </c>
      <c r="DG15" s="655">
        <f xml:space="preserve"> ConFin!DG$80</f>
        <v>0</v>
      </c>
      <c r="DH15" s="655">
        <f xml:space="preserve"> ConFin!DH$80</f>
        <v>0</v>
      </c>
      <c r="DI15" s="655">
        <f xml:space="preserve"> ConFin!DI$80</f>
        <v>0</v>
      </c>
      <c r="DJ15" s="655">
        <f xml:space="preserve"> ConFin!DJ$80</f>
        <v>0</v>
      </c>
      <c r="DK15" s="655">
        <f xml:space="preserve"> ConFin!DK$80</f>
        <v>0</v>
      </c>
      <c r="DL15" s="655">
        <f xml:space="preserve"> ConFin!DL$80</f>
        <v>0</v>
      </c>
      <c r="DM15" s="655">
        <f xml:space="preserve"> ConFin!DM$80</f>
        <v>0</v>
      </c>
      <c r="DN15" s="655">
        <f xml:space="preserve"> ConFin!DN$80</f>
        <v>0</v>
      </c>
      <c r="DO15" s="655">
        <f xml:space="preserve"> ConFin!DO$80</f>
        <v>0</v>
      </c>
      <c r="DP15" s="655">
        <f xml:space="preserve"> ConFin!DP$80</f>
        <v>0</v>
      </c>
      <c r="DQ15" s="655">
        <f xml:space="preserve"> ConFin!DQ$80</f>
        <v>0</v>
      </c>
      <c r="DR15" s="655">
        <f xml:space="preserve"> ConFin!DR$80</f>
        <v>0</v>
      </c>
      <c r="DS15" s="655">
        <f xml:space="preserve"> ConFin!DS$80</f>
        <v>0</v>
      </c>
      <c r="DT15" s="655">
        <f xml:space="preserve"> ConFin!DT$80</f>
        <v>0</v>
      </c>
      <c r="DU15" s="655">
        <f xml:space="preserve"> ConFin!DU$80</f>
        <v>0</v>
      </c>
      <c r="DV15" s="655">
        <f xml:space="preserve"> ConFin!DV$80</f>
        <v>0</v>
      </c>
      <c r="DW15" s="655">
        <f xml:space="preserve"> ConFin!DW$80</f>
        <v>0</v>
      </c>
      <c r="DX15" s="655">
        <f xml:space="preserve"> ConFin!DX$80</f>
        <v>0</v>
      </c>
      <c r="DY15" s="655">
        <f xml:space="preserve"> ConFin!DY$80</f>
        <v>0</v>
      </c>
      <c r="DZ15" s="655">
        <f xml:space="preserve"> ConFin!DZ$80</f>
        <v>0</v>
      </c>
      <c r="EA15" s="655">
        <f xml:space="preserve"> ConFin!EA$80</f>
        <v>0</v>
      </c>
      <c r="EB15" s="655">
        <f xml:space="preserve"> ConFin!EB$80</f>
        <v>0</v>
      </c>
      <c r="EC15" s="655">
        <f xml:space="preserve"> ConFin!EC$80</f>
        <v>0</v>
      </c>
      <c r="ED15" s="655">
        <f xml:space="preserve"> ConFin!ED$80</f>
        <v>0</v>
      </c>
      <c r="EE15" s="655">
        <f xml:space="preserve"> ConFin!EE$80</f>
        <v>0</v>
      </c>
      <c r="EF15" s="655">
        <f xml:space="preserve"> ConFin!EF$80</f>
        <v>0</v>
      </c>
      <c r="EG15" s="655">
        <f xml:space="preserve"> ConFin!EG$80</f>
        <v>0</v>
      </c>
      <c r="EH15" s="655">
        <f xml:space="preserve"> ConFin!EH$80</f>
        <v>0</v>
      </c>
      <c r="EI15" s="655">
        <f xml:space="preserve"> ConFin!EI$80</f>
        <v>0</v>
      </c>
      <c r="EJ15" s="655">
        <f xml:space="preserve"> ConFin!EJ$80</f>
        <v>0</v>
      </c>
      <c r="EK15" s="655">
        <f xml:space="preserve"> ConFin!EK$80</f>
        <v>0</v>
      </c>
      <c r="EL15" s="655">
        <f xml:space="preserve"> ConFin!EL$80</f>
        <v>0</v>
      </c>
      <c r="EM15" s="655">
        <f xml:space="preserve"> ConFin!EM$80</f>
        <v>0</v>
      </c>
      <c r="EN15" s="655">
        <f xml:space="preserve"> ConFin!EN$80</f>
        <v>0</v>
      </c>
      <c r="EO15" s="655">
        <f xml:space="preserve"> ConFin!EO$80</f>
        <v>0</v>
      </c>
      <c r="EP15" s="655">
        <f xml:space="preserve"> ConFin!EP$80</f>
        <v>0</v>
      </c>
      <c r="EQ15" s="655">
        <f xml:space="preserve"> ConFin!EQ$80</f>
        <v>0</v>
      </c>
      <c r="ER15" s="655">
        <f xml:space="preserve"> ConFin!ER$80</f>
        <v>0</v>
      </c>
      <c r="ES15" s="655">
        <f xml:space="preserve"> ConFin!ES$80</f>
        <v>0</v>
      </c>
      <c r="ET15" s="655">
        <f xml:space="preserve"> ConFin!ET$80</f>
        <v>0</v>
      </c>
      <c r="EU15" s="655">
        <f xml:space="preserve"> ConFin!EU$80</f>
        <v>0</v>
      </c>
      <c r="EV15" s="655">
        <f xml:space="preserve"> ConFin!EV$80</f>
        <v>0</v>
      </c>
      <c r="EW15" s="655">
        <f xml:space="preserve"> ConFin!EW$80</f>
        <v>0</v>
      </c>
      <c r="EX15" s="655">
        <f xml:space="preserve"> ConFin!EX$80</f>
        <v>0</v>
      </c>
      <c r="EY15" s="655">
        <f xml:space="preserve"> ConFin!EY$80</f>
        <v>0</v>
      </c>
      <c r="EZ15" s="655">
        <f xml:space="preserve"> ConFin!EZ$80</f>
        <v>0</v>
      </c>
      <c r="FA15" s="655">
        <f xml:space="preserve"> ConFin!FA$80</f>
        <v>0</v>
      </c>
      <c r="FB15" s="655">
        <f xml:space="preserve"> ConFin!FB$80</f>
        <v>0</v>
      </c>
      <c r="FC15" s="655">
        <f xml:space="preserve"> ConFin!FC$80</f>
        <v>0</v>
      </c>
      <c r="FD15" s="655">
        <f xml:space="preserve"> ConFin!FD$80</f>
        <v>0</v>
      </c>
      <c r="FE15" s="655">
        <f xml:space="preserve"> ConFin!FE$80</f>
        <v>0</v>
      </c>
      <c r="FF15" s="655">
        <f xml:space="preserve"> ConFin!FF$80</f>
        <v>0</v>
      </c>
      <c r="FG15" s="655">
        <f xml:space="preserve"> ConFin!FG$80</f>
        <v>0</v>
      </c>
      <c r="FH15" s="655">
        <f xml:space="preserve"> ConFin!FH$80</f>
        <v>0</v>
      </c>
      <c r="FI15" s="655">
        <f xml:space="preserve"> ConFin!FI$80</f>
        <v>0</v>
      </c>
      <c r="FJ15" s="655">
        <f xml:space="preserve"> ConFin!FJ$80</f>
        <v>0</v>
      </c>
      <c r="FK15" s="655">
        <f xml:space="preserve"> ConFin!FK$80</f>
        <v>0</v>
      </c>
      <c r="FL15" s="655">
        <f xml:space="preserve"> ConFin!FL$80</f>
        <v>0</v>
      </c>
      <c r="FM15" s="655">
        <f xml:space="preserve"> ConFin!FM$80</f>
        <v>0</v>
      </c>
      <c r="FN15" s="655">
        <f xml:space="preserve"> ConFin!FN$80</f>
        <v>0</v>
      </c>
      <c r="FO15" s="655">
        <f xml:space="preserve"> ConFin!FO$80</f>
        <v>0</v>
      </c>
      <c r="FP15" s="655">
        <f xml:space="preserve"> ConFin!FP$80</f>
        <v>0</v>
      </c>
      <c r="FQ15" s="655">
        <f xml:space="preserve"> ConFin!FQ$80</f>
        <v>0</v>
      </c>
      <c r="FR15" s="655">
        <f xml:space="preserve"> ConFin!FR$80</f>
        <v>0</v>
      </c>
      <c r="FS15" s="655">
        <f xml:space="preserve"> ConFin!FS$80</f>
        <v>0</v>
      </c>
      <c r="FT15" s="655">
        <f xml:space="preserve"> ConFin!FT$80</f>
        <v>0</v>
      </c>
      <c r="FU15" s="655">
        <f xml:space="preserve"> ConFin!FU$80</f>
        <v>0</v>
      </c>
      <c r="FV15" s="655">
        <f xml:space="preserve"> ConFin!FV$80</f>
        <v>0</v>
      </c>
      <c r="FW15" s="655">
        <f xml:space="preserve"> ConFin!FW$80</f>
        <v>0</v>
      </c>
      <c r="FX15" s="655">
        <f xml:space="preserve"> ConFin!FX$80</f>
        <v>0</v>
      </c>
      <c r="FY15" s="655">
        <f xml:space="preserve"> ConFin!FY$80</f>
        <v>0</v>
      </c>
      <c r="FZ15" s="655">
        <f xml:space="preserve"> ConFin!FZ$80</f>
        <v>0</v>
      </c>
      <c r="GA15" s="655">
        <f xml:space="preserve"> ConFin!GA$80</f>
        <v>0</v>
      </c>
      <c r="GB15" s="655">
        <f xml:space="preserve"> ConFin!GB$80</f>
        <v>0</v>
      </c>
      <c r="GC15" s="655">
        <f xml:space="preserve"> ConFin!GC$80</f>
        <v>0</v>
      </c>
      <c r="GD15" s="655">
        <f xml:space="preserve"> ConFin!GD$80</f>
        <v>0</v>
      </c>
      <c r="GE15" s="655">
        <f xml:space="preserve"> ConFin!GE$80</f>
        <v>0</v>
      </c>
      <c r="GF15" s="655">
        <f xml:space="preserve"> ConFin!GF$80</f>
        <v>0</v>
      </c>
      <c r="GG15" s="655">
        <f xml:space="preserve"> ConFin!GG$80</f>
        <v>0</v>
      </c>
      <c r="GH15" s="655">
        <f xml:space="preserve"> ConFin!GH$80</f>
        <v>0</v>
      </c>
      <c r="GI15" s="655">
        <f xml:space="preserve"> ConFin!GI$80</f>
        <v>0</v>
      </c>
      <c r="GJ15" s="655">
        <f xml:space="preserve"> ConFin!GJ$80</f>
        <v>0</v>
      </c>
    </row>
    <row r="16" spans="1:192" x14ac:dyDescent="0.25">
      <c r="E16" s="12" t="str">
        <f t="shared" ref="E16:AJ16" si="6" xml:space="preserve"> E$13</f>
        <v>Net cashflow to equity during operations</v>
      </c>
      <c r="F16" s="12">
        <f t="shared" si="6"/>
        <v>0</v>
      </c>
      <c r="G16" s="12" t="str">
        <f t="shared" si="6"/>
        <v>$ 000s</v>
      </c>
      <c r="H16" s="12">
        <f t="shared" si="6"/>
        <v>108046.42909805427</v>
      </c>
      <c r="I16" s="12">
        <f t="shared" si="6"/>
        <v>0</v>
      </c>
      <c r="J16" s="12">
        <f t="shared" si="6"/>
        <v>0</v>
      </c>
      <c r="K16" s="12">
        <f t="shared" si="6"/>
        <v>0</v>
      </c>
      <c r="L16" s="12">
        <f t="shared" si="6"/>
        <v>0</v>
      </c>
      <c r="M16" s="12">
        <f t="shared" si="6"/>
        <v>0</v>
      </c>
      <c r="N16" s="12">
        <f t="shared" si="6"/>
        <v>0</v>
      </c>
      <c r="O16" s="12">
        <f t="shared" si="6"/>
        <v>0</v>
      </c>
      <c r="P16" s="12">
        <f t="shared" si="6"/>
        <v>0</v>
      </c>
      <c r="Q16" s="12">
        <f t="shared" si="6"/>
        <v>0</v>
      </c>
      <c r="R16" s="12">
        <f t="shared" si="6"/>
        <v>0</v>
      </c>
      <c r="S16" s="12">
        <f t="shared" si="6"/>
        <v>440.17381938863832</v>
      </c>
      <c r="T16" s="12">
        <f t="shared" si="6"/>
        <v>503.22857662041065</v>
      </c>
      <c r="U16" s="12">
        <f t="shared" si="6"/>
        <v>591.47332496792433</v>
      </c>
      <c r="V16" s="12">
        <f t="shared" si="6"/>
        <v>559.04805113666703</v>
      </c>
      <c r="W16" s="12">
        <f t="shared" si="6"/>
        <v>466.01127384864708</v>
      </c>
      <c r="X16" s="12">
        <f t="shared" si="6"/>
        <v>481.59627698539907</v>
      </c>
      <c r="Y16" s="12">
        <f t="shared" si="6"/>
        <v>585.10446161687946</v>
      </c>
      <c r="Z16" s="12">
        <f t="shared" si="6"/>
        <v>552.85274110743853</v>
      </c>
      <c r="AA16" s="12">
        <f t="shared" si="6"/>
        <v>450.58896807124438</v>
      </c>
      <c r="AB16" s="12">
        <f t="shared" si="6"/>
        <v>485.28455805328008</v>
      </c>
      <c r="AC16" s="12">
        <f t="shared" si="6"/>
        <v>578.64481109333337</v>
      </c>
      <c r="AD16" s="12">
        <f t="shared" si="6"/>
        <v>546.56621775600956</v>
      </c>
      <c r="AE16" s="12">
        <f t="shared" si="6"/>
        <v>444.7929140919432</v>
      </c>
      <c r="AF16" s="12">
        <f t="shared" si="6"/>
        <v>479.25510768095592</v>
      </c>
      <c r="AG16" s="12">
        <f t="shared" si="6"/>
        <v>572.15116867175402</v>
      </c>
      <c r="AH16" s="12">
        <f t="shared" si="6"/>
        <v>540.24507729777133</v>
      </c>
      <c r="AI16" s="12">
        <f t="shared" si="6"/>
        <v>433.10514464586959</v>
      </c>
      <c r="AJ16" s="12">
        <f t="shared" si="6"/>
        <v>479.00430992841166</v>
      </c>
      <c r="AK16" s="12">
        <f t="shared" ref="AK16:BP16" si="7" xml:space="preserve"> AK$13</f>
        <v>565.59946261600044</v>
      </c>
      <c r="AL16" s="12">
        <f t="shared" si="7"/>
        <v>533.86533766092043</v>
      </c>
      <c r="AM16" s="12">
        <f t="shared" si="7"/>
        <v>442.38649913558288</v>
      </c>
      <c r="AN16" s="12">
        <f t="shared" si="7"/>
        <v>457.68631820009705</v>
      </c>
      <c r="AO16" s="12">
        <f t="shared" si="7"/>
        <v>559.00338432744547</v>
      </c>
      <c r="AP16" s="12">
        <f t="shared" si="7"/>
        <v>527.44064505646406</v>
      </c>
      <c r="AQ16" s="12">
        <f t="shared" si="7"/>
        <v>427.0584527769845</v>
      </c>
      <c r="AR16" s="12">
        <f t="shared" si="7"/>
        <v>460.7875861240077</v>
      </c>
      <c r="AS16" s="12">
        <f t="shared" si="7"/>
        <v>552.3049258607341</v>
      </c>
      <c r="AT16" s="12">
        <f t="shared" si="7"/>
        <v>520.91320233841793</v>
      </c>
      <c r="AU16" s="12">
        <f t="shared" si="7"/>
        <v>421.01021660664082</v>
      </c>
      <c r="AV16" s="12">
        <f t="shared" si="7"/>
        <v>454.50444735862561</v>
      </c>
      <c r="AW16" s="12">
        <f t="shared" si="7"/>
        <v>545.56679356619657</v>
      </c>
      <c r="AX16" s="12">
        <f t="shared" si="7"/>
        <v>514.34549561833683</v>
      </c>
      <c r="AY16" s="12">
        <f t="shared" si="7"/>
        <v>409.28030905180685</v>
      </c>
      <c r="AZ16" s="12">
        <f t="shared" si="7"/>
        <v>453.77457602158665</v>
      </c>
      <c r="BA16" s="12">
        <f t="shared" si="7"/>
        <v>538.76242565305688</v>
      </c>
      <c r="BB16" s="12">
        <f t="shared" si="7"/>
        <v>507.71106158736166</v>
      </c>
      <c r="BC16" s="12">
        <f t="shared" si="7"/>
        <v>417.73038732203486</v>
      </c>
      <c r="BD16" s="12">
        <f t="shared" si="7"/>
        <v>432.75302412292172</v>
      </c>
      <c r="BE16" s="12">
        <f t="shared" si="7"/>
        <v>531.90705788723062</v>
      </c>
      <c r="BF16" s="12">
        <f t="shared" si="7"/>
        <v>501.02510330059067</v>
      </c>
      <c r="BG16" s="12">
        <f t="shared" si="7"/>
        <v>402.4730139837668</v>
      </c>
      <c r="BH16" s="12">
        <f t="shared" si="7"/>
        <v>435.22564087872911</v>
      </c>
      <c r="BI16" s="12">
        <f t="shared" si="7"/>
        <v>524.93676234425766</v>
      </c>
      <c r="BJ16" s="12">
        <f t="shared" si="7"/>
        <v>494.22419358401953</v>
      </c>
      <c r="BK16" s="12">
        <f t="shared" si="7"/>
        <v>1027.3060384859734</v>
      </c>
      <c r="BL16" s="12">
        <f t="shared" si="7"/>
        <v>1112.9108351951836</v>
      </c>
      <c r="BM16" s="12">
        <f t="shared" si="7"/>
        <v>1348.9950116330931</v>
      </c>
      <c r="BN16" s="12">
        <f t="shared" si="7"/>
        <v>1268.2876607273515</v>
      </c>
      <c r="BO16" s="12">
        <f t="shared" si="7"/>
        <v>1641.0333308874585</v>
      </c>
      <c r="BP16" s="12">
        <f t="shared" si="7"/>
        <v>1779.0650796745151</v>
      </c>
      <c r="BQ16" s="12">
        <f t="shared" ref="BQ16:CV16" si="8" xml:space="preserve"> BQ$13</f>
        <v>2160.7946310474867</v>
      </c>
      <c r="BR16" s="12">
        <f t="shared" si="8"/>
        <v>2030.3700729817513</v>
      </c>
      <c r="BS16" s="12">
        <f t="shared" si="8"/>
        <v>1626.3697245823992</v>
      </c>
      <c r="BT16" s="12">
        <f t="shared" si="8"/>
        <v>1735.2508599225796</v>
      </c>
      <c r="BU16" s="12">
        <f t="shared" si="8"/>
        <v>2129.1182893132509</v>
      </c>
      <c r="BV16" s="12">
        <f t="shared" si="8"/>
        <v>1999.4173279952722</v>
      </c>
      <c r="BW16" s="12">
        <f t="shared" si="8"/>
        <v>1583.2320018726227</v>
      </c>
      <c r="BX16" s="12">
        <f t="shared" si="8"/>
        <v>1719.0827135775194</v>
      </c>
      <c r="BY16" s="12">
        <f t="shared" si="8"/>
        <v>2097.0267674573702</v>
      </c>
      <c r="BZ16" s="12">
        <f t="shared" si="8"/>
        <v>1968.0478480351335</v>
      </c>
      <c r="CA16" s="12">
        <f t="shared" si="8"/>
        <v>1553.7640914844264</v>
      </c>
      <c r="CB16" s="12">
        <f t="shared" si="8"/>
        <v>1688.5413267987042</v>
      </c>
      <c r="CC16" s="12">
        <f t="shared" si="8"/>
        <v>2064.6068065848876</v>
      </c>
      <c r="CD16" s="12">
        <f t="shared" si="8"/>
        <v>1936.3480796080426</v>
      </c>
      <c r="CE16" s="12">
        <f t="shared" si="8"/>
        <v>1523.9190520032896</v>
      </c>
      <c r="CF16" s="12">
        <f t="shared" si="8"/>
        <v>1657.6021688269655</v>
      </c>
      <c r="CG16" s="12">
        <f t="shared" si="8"/>
        <v>2031.7984642721062</v>
      </c>
      <c r="CH16" s="12">
        <f t="shared" si="8"/>
        <v>1904.2583093490114</v>
      </c>
      <c r="CI16" s="12">
        <f t="shared" si="8"/>
        <v>1507.1048391988779</v>
      </c>
      <c r="CJ16" s="12">
        <f t="shared" si="8"/>
        <v>1612.8182591359703</v>
      </c>
      <c r="CK16" s="12">
        <f t="shared" si="8"/>
        <v>1998.5899308895675</v>
      </c>
      <c r="CL16" s="12">
        <f t="shared" si="8"/>
        <v>1871.7667847595646</v>
      </c>
      <c r="CM16" s="12">
        <f t="shared" si="8"/>
        <v>1446.1965061625774</v>
      </c>
      <c r="CN16" s="12">
        <f t="shared" si="8"/>
        <v>1242.085641980123</v>
      </c>
      <c r="CO16" s="12">
        <f t="shared" si="8"/>
        <v>1587.2726096068548</v>
      </c>
      <c r="CP16" s="12">
        <f t="shared" si="8"/>
        <v>1555.5274438183258</v>
      </c>
      <c r="CQ16" s="12">
        <f t="shared" si="8"/>
        <v>1173.1197180760555</v>
      </c>
      <c r="CR16" s="12">
        <f t="shared" si="8"/>
        <v>1202.3979961424611</v>
      </c>
      <c r="CS16" s="12">
        <f t="shared" si="8"/>
        <v>1550.1896376666841</v>
      </c>
      <c r="CT16" s="12">
        <f t="shared" si="8"/>
        <v>1524.2748774807412</v>
      </c>
      <c r="CU16" s="12">
        <f t="shared" si="8"/>
        <v>1144.7716697459489</v>
      </c>
      <c r="CV16" s="12">
        <f t="shared" si="8"/>
        <v>1173.5895508107728</v>
      </c>
      <c r="CW16" s="12">
        <f t="shared" ref="CW16:EB16" si="9" xml:space="preserve"> CW$13</f>
        <v>1519.7980730857805</v>
      </c>
      <c r="CX16" s="12">
        <f t="shared" si="9"/>
        <v>1494.2390234932345</v>
      </c>
      <c r="CY16" s="12">
        <f t="shared" si="9"/>
        <v>1129.4587413564218</v>
      </c>
      <c r="CZ16" s="12">
        <f t="shared" si="9"/>
        <v>1132.1517318460606</v>
      </c>
      <c r="DA16" s="12">
        <f t="shared" si="9"/>
        <v>1489.5714948409466</v>
      </c>
      <c r="DB16" s="12">
        <f t="shared" si="9"/>
        <v>1464.343017484033</v>
      </c>
      <c r="DC16" s="12">
        <f t="shared" si="9"/>
        <v>1088.5942547585721</v>
      </c>
      <c r="DD16" s="12">
        <f t="shared" si="9"/>
        <v>1116.3629333641429</v>
      </c>
      <c r="DE16" s="12">
        <f t="shared" si="9"/>
        <v>1459.3532823753812</v>
      </c>
      <c r="DF16" s="12">
        <f t="shared" si="9"/>
        <v>1434.4353820320196</v>
      </c>
      <c r="DG16" s="12">
        <f t="shared" si="9"/>
        <v>1060.5555491619393</v>
      </c>
      <c r="DH16" s="12">
        <f t="shared" si="9"/>
        <v>1087.7841673418482</v>
      </c>
      <c r="DI16" s="12">
        <f t="shared" si="9"/>
        <v>1429.1486901541161</v>
      </c>
      <c r="DJ16" s="12">
        <f t="shared" si="9"/>
        <v>1404.5249688580641</v>
      </c>
      <c r="DK16" s="12">
        <f t="shared" si="9"/>
        <v>1032.4580432785156</v>
      </c>
      <c r="DL16" s="12">
        <f t="shared" si="9"/>
        <v>1059.1023048177681</v>
      </c>
      <c r="DM16" s="12">
        <f t="shared" si="9"/>
        <v>1398.8345880178972</v>
      </c>
      <c r="DN16" s="12">
        <f t="shared" si="9"/>
        <v>1473.3902049660355</v>
      </c>
      <c r="DO16" s="12">
        <f t="shared" si="9"/>
        <v>774.06756308419006</v>
      </c>
      <c r="DP16" s="12">
        <f t="shared" si="9"/>
        <v>0</v>
      </c>
      <c r="DQ16" s="12">
        <f t="shared" si="9"/>
        <v>0</v>
      </c>
      <c r="DR16" s="12">
        <f t="shared" si="9"/>
        <v>0</v>
      </c>
      <c r="DS16" s="12">
        <f t="shared" si="9"/>
        <v>0</v>
      </c>
      <c r="DT16" s="12">
        <f t="shared" si="9"/>
        <v>0</v>
      </c>
      <c r="DU16" s="12">
        <f t="shared" si="9"/>
        <v>0</v>
      </c>
      <c r="DV16" s="12">
        <f t="shared" si="9"/>
        <v>0</v>
      </c>
      <c r="DW16" s="12">
        <f t="shared" si="9"/>
        <v>0</v>
      </c>
      <c r="DX16" s="12">
        <f t="shared" si="9"/>
        <v>0</v>
      </c>
      <c r="DY16" s="12">
        <f t="shared" si="9"/>
        <v>0</v>
      </c>
      <c r="DZ16" s="12">
        <f t="shared" si="9"/>
        <v>0</v>
      </c>
      <c r="EA16" s="12">
        <f t="shared" si="9"/>
        <v>0</v>
      </c>
      <c r="EB16" s="12">
        <f t="shared" si="9"/>
        <v>0</v>
      </c>
      <c r="EC16" s="12">
        <f t="shared" ref="EC16:FH16" si="10" xml:space="preserve"> EC$13</f>
        <v>0</v>
      </c>
      <c r="ED16" s="12">
        <f t="shared" si="10"/>
        <v>0</v>
      </c>
      <c r="EE16" s="12">
        <f t="shared" si="10"/>
        <v>0</v>
      </c>
      <c r="EF16" s="12">
        <f t="shared" si="10"/>
        <v>0</v>
      </c>
      <c r="EG16" s="12">
        <f t="shared" si="10"/>
        <v>0</v>
      </c>
      <c r="EH16" s="12">
        <f t="shared" si="10"/>
        <v>0</v>
      </c>
      <c r="EI16" s="12">
        <f t="shared" si="10"/>
        <v>0</v>
      </c>
      <c r="EJ16" s="12">
        <f t="shared" si="10"/>
        <v>0</v>
      </c>
      <c r="EK16" s="12">
        <f t="shared" si="10"/>
        <v>0</v>
      </c>
      <c r="EL16" s="12">
        <f t="shared" si="10"/>
        <v>0</v>
      </c>
      <c r="EM16" s="12">
        <f t="shared" si="10"/>
        <v>0</v>
      </c>
      <c r="EN16" s="12">
        <f t="shared" si="10"/>
        <v>0</v>
      </c>
      <c r="EO16" s="12">
        <f t="shared" si="10"/>
        <v>0</v>
      </c>
      <c r="EP16" s="12">
        <f t="shared" si="10"/>
        <v>0</v>
      </c>
      <c r="EQ16" s="12">
        <f t="shared" si="10"/>
        <v>0</v>
      </c>
      <c r="ER16" s="12">
        <f t="shared" si="10"/>
        <v>0</v>
      </c>
      <c r="ES16" s="12">
        <f t="shared" si="10"/>
        <v>0</v>
      </c>
      <c r="ET16" s="12">
        <f t="shared" si="10"/>
        <v>0</v>
      </c>
      <c r="EU16" s="12">
        <f t="shared" si="10"/>
        <v>0</v>
      </c>
      <c r="EV16" s="12">
        <f t="shared" si="10"/>
        <v>0</v>
      </c>
      <c r="EW16" s="12">
        <f t="shared" si="10"/>
        <v>0</v>
      </c>
      <c r="EX16" s="12">
        <f t="shared" si="10"/>
        <v>0</v>
      </c>
      <c r="EY16" s="12">
        <f t="shared" si="10"/>
        <v>0</v>
      </c>
      <c r="EZ16" s="12">
        <f t="shared" si="10"/>
        <v>0</v>
      </c>
      <c r="FA16" s="12">
        <f t="shared" si="10"/>
        <v>0</v>
      </c>
      <c r="FB16" s="12">
        <f t="shared" si="10"/>
        <v>0</v>
      </c>
      <c r="FC16" s="12">
        <f t="shared" si="10"/>
        <v>0</v>
      </c>
      <c r="FD16" s="12">
        <f t="shared" si="10"/>
        <v>0</v>
      </c>
      <c r="FE16" s="12">
        <f t="shared" si="10"/>
        <v>0</v>
      </c>
      <c r="FF16" s="12">
        <f t="shared" si="10"/>
        <v>0</v>
      </c>
      <c r="FG16" s="12">
        <f t="shared" si="10"/>
        <v>0</v>
      </c>
      <c r="FH16" s="12">
        <f t="shared" si="10"/>
        <v>0</v>
      </c>
      <c r="FI16" s="12">
        <f t="shared" ref="FI16:GJ16" si="11" xml:space="preserve"> FI$13</f>
        <v>0</v>
      </c>
      <c r="FJ16" s="12">
        <f t="shared" si="11"/>
        <v>0</v>
      </c>
      <c r="FK16" s="12">
        <f t="shared" si="11"/>
        <v>0</v>
      </c>
      <c r="FL16" s="12">
        <f t="shared" si="11"/>
        <v>0</v>
      </c>
      <c r="FM16" s="12">
        <f t="shared" si="11"/>
        <v>0</v>
      </c>
      <c r="FN16" s="12">
        <f t="shared" si="11"/>
        <v>0</v>
      </c>
      <c r="FO16" s="12">
        <f t="shared" si="11"/>
        <v>0</v>
      </c>
      <c r="FP16" s="12">
        <f t="shared" si="11"/>
        <v>0</v>
      </c>
      <c r="FQ16" s="12">
        <f t="shared" si="11"/>
        <v>0</v>
      </c>
      <c r="FR16" s="12">
        <f t="shared" si="11"/>
        <v>0</v>
      </c>
      <c r="FS16" s="12">
        <f t="shared" si="11"/>
        <v>0</v>
      </c>
      <c r="FT16" s="12">
        <f t="shared" si="11"/>
        <v>0</v>
      </c>
      <c r="FU16" s="12">
        <f t="shared" si="11"/>
        <v>0</v>
      </c>
      <c r="FV16" s="12">
        <f t="shared" si="11"/>
        <v>0</v>
      </c>
      <c r="FW16" s="12">
        <f t="shared" si="11"/>
        <v>0</v>
      </c>
      <c r="FX16" s="12">
        <f t="shared" si="11"/>
        <v>0</v>
      </c>
      <c r="FY16" s="12">
        <f t="shared" si="11"/>
        <v>0</v>
      </c>
      <c r="FZ16" s="12">
        <f t="shared" si="11"/>
        <v>0</v>
      </c>
      <c r="GA16" s="12">
        <f t="shared" si="11"/>
        <v>0</v>
      </c>
      <c r="GB16" s="12">
        <f t="shared" si="11"/>
        <v>0</v>
      </c>
      <c r="GC16" s="12">
        <f t="shared" si="11"/>
        <v>0</v>
      </c>
      <c r="GD16" s="12">
        <f t="shared" si="11"/>
        <v>0</v>
      </c>
      <c r="GE16" s="12">
        <f t="shared" si="11"/>
        <v>0</v>
      </c>
      <c r="GF16" s="12">
        <f t="shared" si="11"/>
        <v>0</v>
      </c>
      <c r="GG16" s="12">
        <f t="shared" si="11"/>
        <v>0</v>
      </c>
      <c r="GH16" s="12">
        <f t="shared" si="11"/>
        <v>0</v>
      </c>
      <c r="GI16" s="12">
        <f t="shared" si="11"/>
        <v>0</v>
      </c>
      <c r="GJ16" s="12">
        <f t="shared" si="11"/>
        <v>0</v>
      </c>
    </row>
    <row r="17" spans="1:192" x14ac:dyDescent="0.25">
      <c r="E17" s="656" t="str">
        <f xml:space="preserve"> ConTime!E$23</f>
        <v>Model period ending - m</v>
      </c>
      <c r="F17" s="656">
        <f xml:space="preserve"> ConTime!F$23</f>
        <v>0</v>
      </c>
      <c r="G17" s="656" t="str">
        <f xml:space="preserve"> ConTime!G$23</f>
        <v>date</v>
      </c>
      <c r="H17" s="656">
        <f xml:space="preserve"> ConTime!H$23</f>
        <v>0</v>
      </c>
      <c r="I17" s="656">
        <f xml:space="preserve"> ConTime!I$23</f>
        <v>0</v>
      </c>
      <c r="J17" s="656">
        <f xml:space="preserve"> ConTime!J$23</f>
        <v>44135</v>
      </c>
      <c r="K17" s="656">
        <f xml:space="preserve"> ConTime!K$23</f>
        <v>44165</v>
      </c>
      <c r="L17" s="656">
        <f xml:space="preserve"> ConTime!L$23</f>
        <v>44196</v>
      </c>
      <c r="M17" s="656">
        <f xml:space="preserve"> ConTime!M$23</f>
        <v>44227</v>
      </c>
      <c r="N17" s="656">
        <f xml:space="preserve"> ConTime!N$23</f>
        <v>44255</v>
      </c>
      <c r="O17" s="656">
        <f xml:space="preserve"> ConTime!O$23</f>
        <v>44286</v>
      </c>
      <c r="P17" s="656">
        <f xml:space="preserve"> ConTime!P$23</f>
        <v>44316</v>
      </c>
      <c r="Q17" s="656">
        <f xml:space="preserve"> ConTime!Q$23</f>
        <v>44347</v>
      </c>
      <c r="R17" s="656">
        <f xml:space="preserve"> ConTime!R$23</f>
        <v>44377</v>
      </c>
      <c r="S17" s="656">
        <f xml:space="preserve"> ConTime!S$23</f>
        <v>44408</v>
      </c>
      <c r="T17" s="656">
        <f xml:space="preserve"> ConTime!T$23</f>
        <v>44439</v>
      </c>
      <c r="U17" s="656">
        <f xml:space="preserve"> ConTime!U$23</f>
        <v>44469</v>
      </c>
      <c r="V17" s="656">
        <f xml:space="preserve"> ConTime!V$23</f>
        <v>44500</v>
      </c>
      <c r="W17" s="656">
        <f xml:space="preserve"> ConTime!W$23</f>
        <v>44530</v>
      </c>
      <c r="X17" s="656">
        <f xml:space="preserve"> ConTime!X$23</f>
        <v>44561</v>
      </c>
      <c r="Y17" s="656">
        <f xml:space="preserve"> ConTime!Y$23</f>
        <v>44592</v>
      </c>
      <c r="Z17" s="656">
        <f xml:space="preserve"> ConTime!Z$23</f>
        <v>44620</v>
      </c>
      <c r="AA17" s="656">
        <f xml:space="preserve"> ConTime!AA$23</f>
        <v>44651</v>
      </c>
      <c r="AB17" s="656">
        <f xml:space="preserve"> ConTime!AB$23</f>
        <v>44681</v>
      </c>
      <c r="AC17" s="656">
        <f xml:space="preserve"> ConTime!AC$23</f>
        <v>44712</v>
      </c>
      <c r="AD17" s="656">
        <f xml:space="preserve"> ConTime!AD$23</f>
        <v>44742</v>
      </c>
      <c r="AE17" s="656">
        <f xml:space="preserve"> ConTime!AE$23</f>
        <v>44773</v>
      </c>
      <c r="AF17" s="656">
        <f xml:space="preserve"> ConTime!AF$23</f>
        <v>44804</v>
      </c>
      <c r="AG17" s="656">
        <f xml:space="preserve"> ConTime!AG$23</f>
        <v>44834</v>
      </c>
      <c r="AH17" s="656">
        <f xml:space="preserve"> ConTime!AH$23</f>
        <v>44865</v>
      </c>
      <c r="AI17" s="656">
        <f xml:space="preserve"> ConTime!AI$23</f>
        <v>44895</v>
      </c>
      <c r="AJ17" s="656">
        <f xml:space="preserve"> ConTime!AJ$23</f>
        <v>44926</v>
      </c>
      <c r="AK17" s="656">
        <f xml:space="preserve"> ConTime!AK$23</f>
        <v>44957</v>
      </c>
      <c r="AL17" s="656">
        <f xml:space="preserve"> ConTime!AL$23</f>
        <v>44985</v>
      </c>
      <c r="AM17" s="656">
        <f xml:space="preserve"> ConTime!AM$23</f>
        <v>45016</v>
      </c>
      <c r="AN17" s="656">
        <f xml:space="preserve"> ConTime!AN$23</f>
        <v>45046</v>
      </c>
      <c r="AO17" s="656">
        <f xml:space="preserve"> ConTime!AO$23</f>
        <v>45077</v>
      </c>
      <c r="AP17" s="656">
        <f xml:space="preserve"> ConTime!AP$23</f>
        <v>45107</v>
      </c>
      <c r="AQ17" s="656">
        <f xml:space="preserve"> ConTime!AQ$23</f>
        <v>45138</v>
      </c>
      <c r="AR17" s="656">
        <f xml:space="preserve"> ConTime!AR$23</f>
        <v>45169</v>
      </c>
      <c r="AS17" s="656">
        <f xml:space="preserve"> ConTime!AS$23</f>
        <v>45199</v>
      </c>
      <c r="AT17" s="656">
        <f xml:space="preserve"> ConTime!AT$23</f>
        <v>45230</v>
      </c>
      <c r="AU17" s="656">
        <f xml:space="preserve"> ConTime!AU$23</f>
        <v>45260</v>
      </c>
      <c r="AV17" s="656">
        <f xml:space="preserve"> ConTime!AV$23</f>
        <v>45291</v>
      </c>
      <c r="AW17" s="656">
        <f xml:space="preserve"> ConTime!AW$23</f>
        <v>45322</v>
      </c>
      <c r="AX17" s="656">
        <f xml:space="preserve"> ConTime!AX$23</f>
        <v>45351</v>
      </c>
      <c r="AY17" s="656">
        <f xml:space="preserve"> ConTime!AY$23</f>
        <v>45382</v>
      </c>
      <c r="AZ17" s="656">
        <f xml:space="preserve"> ConTime!AZ$23</f>
        <v>45412</v>
      </c>
      <c r="BA17" s="656">
        <f xml:space="preserve"> ConTime!BA$23</f>
        <v>45443</v>
      </c>
      <c r="BB17" s="656">
        <f xml:space="preserve"> ConTime!BB$23</f>
        <v>45473</v>
      </c>
      <c r="BC17" s="656">
        <f xml:space="preserve"> ConTime!BC$23</f>
        <v>45504</v>
      </c>
      <c r="BD17" s="656">
        <f xml:space="preserve"> ConTime!BD$23</f>
        <v>45535</v>
      </c>
      <c r="BE17" s="656">
        <f xml:space="preserve"> ConTime!BE$23</f>
        <v>45565</v>
      </c>
      <c r="BF17" s="656">
        <f xml:space="preserve"> ConTime!BF$23</f>
        <v>0</v>
      </c>
      <c r="BG17" s="656">
        <f xml:space="preserve"> ConTime!BG$23</f>
        <v>0</v>
      </c>
      <c r="BH17" s="656">
        <f xml:space="preserve"> ConTime!BH$23</f>
        <v>0</v>
      </c>
      <c r="BI17" s="656">
        <f xml:space="preserve"> ConTime!BI$23</f>
        <v>0</v>
      </c>
      <c r="BJ17" s="656">
        <f xml:space="preserve"> ConTime!BJ$23</f>
        <v>0</v>
      </c>
      <c r="BK17" s="656">
        <f xml:space="preserve"> ConTime!BK$23</f>
        <v>0</v>
      </c>
      <c r="BL17" s="656">
        <f xml:space="preserve"> ConTime!BL$23</f>
        <v>0</v>
      </c>
      <c r="BM17" s="656">
        <f xml:space="preserve"> ConTime!BM$23</f>
        <v>0</v>
      </c>
      <c r="BN17" s="656">
        <f xml:space="preserve"> ConTime!BN$23</f>
        <v>0</v>
      </c>
      <c r="BO17" s="656">
        <f xml:space="preserve"> ConTime!BO$23</f>
        <v>0</v>
      </c>
      <c r="BP17" s="656">
        <f xml:space="preserve"> ConTime!BP$23</f>
        <v>0</v>
      </c>
      <c r="BQ17" s="656">
        <f xml:space="preserve"> ConTime!BQ$23</f>
        <v>0</v>
      </c>
      <c r="BR17" s="656">
        <f xml:space="preserve"> ConTime!BR$23</f>
        <v>0</v>
      </c>
      <c r="BS17" s="656">
        <f xml:space="preserve"> ConTime!BS$23</f>
        <v>0</v>
      </c>
      <c r="BT17" s="656">
        <f xml:space="preserve"> ConTime!BT$23</f>
        <v>0</v>
      </c>
      <c r="BU17" s="656">
        <f xml:space="preserve"> ConTime!BU$23</f>
        <v>0</v>
      </c>
      <c r="BV17" s="656">
        <f xml:space="preserve"> ConTime!BV$23</f>
        <v>0</v>
      </c>
      <c r="BW17" s="656">
        <f xml:space="preserve"> ConTime!BW$23</f>
        <v>0</v>
      </c>
      <c r="BX17" s="656">
        <f xml:space="preserve"> ConTime!BX$23</f>
        <v>0</v>
      </c>
      <c r="BY17" s="656">
        <f xml:space="preserve"> ConTime!BY$23</f>
        <v>0</v>
      </c>
      <c r="BZ17" s="656">
        <f xml:space="preserve"> ConTime!BZ$23</f>
        <v>0</v>
      </c>
      <c r="CA17" s="656">
        <f xml:space="preserve"> ConTime!CA$23</f>
        <v>0</v>
      </c>
      <c r="CB17" s="656">
        <f xml:space="preserve"> ConTime!CB$23</f>
        <v>0</v>
      </c>
      <c r="CC17" s="656">
        <f xml:space="preserve"> ConTime!CC$23</f>
        <v>0</v>
      </c>
      <c r="CD17" s="656">
        <f xml:space="preserve"> ConTime!CD$23</f>
        <v>0</v>
      </c>
      <c r="CE17" s="656">
        <f xml:space="preserve"> ConTime!CE$23</f>
        <v>0</v>
      </c>
      <c r="CF17" s="656">
        <f xml:space="preserve"> ConTime!CF$23</f>
        <v>0</v>
      </c>
      <c r="CG17" s="656">
        <f xml:space="preserve"> ConTime!CG$23</f>
        <v>0</v>
      </c>
      <c r="CH17" s="656">
        <f xml:space="preserve"> ConTime!CH$23</f>
        <v>0</v>
      </c>
      <c r="CI17" s="656">
        <f xml:space="preserve"> ConTime!CI$23</f>
        <v>0</v>
      </c>
      <c r="CJ17" s="656">
        <f xml:space="preserve"> ConTime!CJ$23</f>
        <v>0</v>
      </c>
      <c r="CK17" s="656">
        <f xml:space="preserve"> ConTime!CK$23</f>
        <v>0</v>
      </c>
      <c r="CL17" s="656">
        <f xml:space="preserve"> ConTime!CL$23</f>
        <v>0</v>
      </c>
      <c r="CM17" s="656">
        <f xml:space="preserve"> ConTime!CM$23</f>
        <v>0</v>
      </c>
      <c r="CN17" s="656">
        <f xml:space="preserve"> ConTime!CN$23</f>
        <v>0</v>
      </c>
      <c r="CO17" s="656">
        <f xml:space="preserve"> ConTime!CO$23</f>
        <v>0</v>
      </c>
      <c r="CP17" s="656">
        <f xml:space="preserve"> ConTime!CP$23</f>
        <v>0</v>
      </c>
      <c r="CQ17" s="656">
        <f xml:space="preserve"> ConTime!CQ$23</f>
        <v>0</v>
      </c>
      <c r="CR17" s="656">
        <f xml:space="preserve"> ConTime!CR$23</f>
        <v>0</v>
      </c>
      <c r="CS17" s="656">
        <f xml:space="preserve"> ConTime!CS$23</f>
        <v>0</v>
      </c>
      <c r="CT17" s="656">
        <f xml:space="preserve"> ConTime!CT$23</f>
        <v>0</v>
      </c>
      <c r="CU17" s="656">
        <f xml:space="preserve"> ConTime!CU$23</f>
        <v>0</v>
      </c>
      <c r="CV17" s="656">
        <f xml:space="preserve"> ConTime!CV$23</f>
        <v>0</v>
      </c>
      <c r="CW17" s="656">
        <f xml:space="preserve"> ConTime!CW$23</f>
        <v>0</v>
      </c>
      <c r="CX17" s="656">
        <f xml:space="preserve"> ConTime!CX$23</f>
        <v>0</v>
      </c>
      <c r="CY17" s="656">
        <f xml:space="preserve"> ConTime!CY$23</f>
        <v>0</v>
      </c>
      <c r="CZ17" s="656">
        <f xml:space="preserve"> ConTime!CZ$23</f>
        <v>0</v>
      </c>
      <c r="DA17" s="656">
        <f xml:space="preserve"> ConTime!DA$23</f>
        <v>0</v>
      </c>
      <c r="DB17" s="656">
        <f xml:space="preserve"> ConTime!DB$23</f>
        <v>0</v>
      </c>
      <c r="DC17" s="656">
        <f xml:space="preserve"> ConTime!DC$23</f>
        <v>0</v>
      </c>
      <c r="DD17" s="656">
        <f xml:space="preserve"> ConTime!DD$23</f>
        <v>0</v>
      </c>
      <c r="DE17" s="656">
        <f xml:space="preserve"> ConTime!DE$23</f>
        <v>0</v>
      </c>
      <c r="DF17" s="656">
        <f xml:space="preserve"> ConTime!DF$23</f>
        <v>0</v>
      </c>
      <c r="DG17" s="656">
        <f xml:space="preserve"> ConTime!DG$23</f>
        <v>0</v>
      </c>
      <c r="DH17" s="656">
        <f xml:space="preserve"> ConTime!DH$23</f>
        <v>0</v>
      </c>
      <c r="DI17" s="656">
        <f xml:space="preserve"> ConTime!DI$23</f>
        <v>0</v>
      </c>
      <c r="DJ17" s="656">
        <f xml:space="preserve"> ConTime!DJ$23</f>
        <v>0</v>
      </c>
      <c r="DK17" s="656">
        <f xml:space="preserve"> ConTime!DK$23</f>
        <v>0</v>
      </c>
      <c r="DL17" s="656">
        <f xml:space="preserve"> ConTime!DL$23</f>
        <v>0</v>
      </c>
      <c r="DM17" s="656">
        <f xml:space="preserve"> ConTime!DM$23</f>
        <v>0</v>
      </c>
      <c r="DN17" s="656">
        <f xml:space="preserve"> ConTime!DN$23</f>
        <v>0</v>
      </c>
      <c r="DO17" s="656">
        <f xml:space="preserve"> ConTime!DO$23</f>
        <v>0</v>
      </c>
      <c r="DP17" s="656">
        <f xml:space="preserve"> ConTime!DP$23</f>
        <v>0</v>
      </c>
      <c r="DQ17" s="656">
        <f xml:space="preserve"> ConTime!DQ$23</f>
        <v>0</v>
      </c>
      <c r="DR17" s="656">
        <f xml:space="preserve"> ConTime!DR$23</f>
        <v>0</v>
      </c>
      <c r="DS17" s="656">
        <f xml:space="preserve"> ConTime!DS$23</f>
        <v>0</v>
      </c>
      <c r="DT17" s="656">
        <f xml:space="preserve"> ConTime!DT$23</f>
        <v>0</v>
      </c>
      <c r="DU17" s="656">
        <f xml:space="preserve"> ConTime!DU$23</f>
        <v>0</v>
      </c>
      <c r="DV17" s="656">
        <f xml:space="preserve"> ConTime!DV$23</f>
        <v>0</v>
      </c>
      <c r="DW17" s="656">
        <f xml:space="preserve"> ConTime!DW$23</f>
        <v>0</v>
      </c>
      <c r="DX17" s="656">
        <f xml:space="preserve"> ConTime!DX$23</f>
        <v>0</v>
      </c>
      <c r="DY17" s="656">
        <f xml:space="preserve"> ConTime!DY$23</f>
        <v>0</v>
      </c>
      <c r="DZ17" s="656">
        <f xml:space="preserve"> ConTime!DZ$23</f>
        <v>0</v>
      </c>
      <c r="EA17" s="656">
        <f xml:space="preserve"> ConTime!EA$23</f>
        <v>0</v>
      </c>
      <c r="EB17" s="656">
        <f xml:space="preserve"> ConTime!EB$23</f>
        <v>0</v>
      </c>
      <c r="EC17" s="656">
        <f xml:space="preserve"> ConTime!EC$23</f>
        <v>0</v>
      </c>
      <c r="ED17" s="656">
        <f xml:space="preserve"> ConTime!ED$23</f>
        <v>0</v>
      </c>
      <c r="EE17" s="656">
        <f xml:space="preserve"> ConTime!EE$23</f>
        <v>0</v>
      </c>
      <c r="EF17" s="656">
        <f xml:space="preserve"> ConTime!EF$23</f>
        <v>0</v>
      </c>
      <c r="EG17" s="656">
        <f xml:space="preserve"> ConTime!EG$23</f>
        <v>0</v>
      </c>
      <c r="EH17" s="656">
        <f xml:space="preserve"> ConTime!EH$23</f>
        <v>0</v>
      </c>
      <c r="EI17" s="656">
        <f xml:space="preserve"> ConTime!EI$23</f>
        <v>0</v>
      </c>
      <c r="EJ17" s="656">
        <f xml:space="preserve"> ConTime!EJ$23</f>
        <v>0</v>
      </c>
      <c r="EK17" s="656">
        <f xml:space="preserve"> ConTime!EK$23</f>
        <v>0</v>
      </c>
      <c r="EL17" s="656">
        <f xml:space="preserve"> ConTime!EL$23</f>
        <v>0</v>
      </c>
      <c r="EM17" s="656">
        <f xml:space="preserve"> ConTime!EM$23</f>
        <v>0</v>
      </c>
      <c r="EN17" s="656">
        <f xml:space="preserve"> ConTime!EN$23</f>
        <v>0</v>
      </c>
      <c r="EO17" s="656">
        <f xml:space="preserve"> ConTime!EO$23</f>
        <v>0</v>
      </c>
      <c r="EP17" s="656">
        <f xml:space="preserve"> ConTime!EP$23</f>
        <v>0</v>
      </c>
      <c r="EQ17" s="656">
        <f xml:space="preserve"> ConTime!EQ$23</f>
        <v>0</v>
      </c>
      <c r="ER17" s="656">
        <f xml:space="preserve"> ConTime!ER$23</f>
        <v>0</v>
      </c>
      <c r="ES17" s="656">
        <f xml:space="preserve"> ConTime!ES$23</f>
        <v>0</v>
      </c>
      <c r="ET17" s="656">
        <f xml:space="preserve"> ConTime!ET$23</f>
        <v>0</v>
      </c>
      <c r="EU17" s="656">
        <f xml:space="preserve"> ConTime!EU$23</f>
        <v>0</v>
      </c>
      <c r="EV17" s="656">
        <f xml:space="preserve"> ConTime!EV$23</f>
        <v>0</v>
      </c>
      <c r="EW17" s="656">
        <f xml:space="preserve"> ConTime!EW$23</f>
        <v>0</v>
      </c>
      <c r="EX17" s="656">
        <f xml:space="preserve"> ConTime!EX$23</f>
        <v>0</v>
      </c>
      <c r="EY17" s="656">
        <f xml:space="preserve"> ConTime!EY$23</f>
        <v>0</v>
      </c>
      <c r="EZ17" s="656">
        <f xml:space="preserve"> ConTime!EZ$23</f>
        <v>0</v>
      </c>
      <c r="FA17" s="656">
        <f xml:space="preserve"> ConTime!FA$23</f>
        <v>0</v>
      </c>
      <c r="FB17" s="656">
        <f xml:space="preserve"> ConTime!FB$23</f>
        <v>0</v>
      </c>
      <c r="FC17" s="656">
        <f xml:space="preserve"> ConTime!FC$23</f>
        <v>0</v>
      </c>
      <c r="FD17" s="656">
        <f xml:space="preserve"> ConTime!FD$23</f>
        <v>0</v>
      </c>
      <c r="FE17" s="656">
        <f xml:space="preserve"> ConTime!FE$23</f>
        <v>0</v>
      </c>
      <c r="FF17" s="656">
        <f xml:space="preserve"> ConTime!FF$23</f>
        <v>0</v>
      </c>
      <c r="FG17" s="656">
        <f xml:space="preserve"> ConTime!FG$23</f>
        <v>0</v>
      </c>
      <c r="FH17" s="656">
        <f xml:space="preserve"> ConTime!FH$23</f>
        <v>0</v>
      </c>
      <c r="FI17" s="656">
        <f xml:space="preserve"> ConTime!FI$23</f>
        <v>0</v>
      </c>
      <c r="FJ17" s="656">
        <f xml:space="preserve"> ConTime!FJ$23</f>
        <v>0</v>
      </c>
      <c r="FK17" s="656">
        <f xml:space="preserve"> ConTime!FK$23</f>
        <v>0</v>
      </c>
      <c r="FL17" s="656">
        <f xml:space="preserve"> ConTime!FL$23</f>
        <v>0</v>
      </c>
      <c r="FM17" s="656">
        <f xml:space="preserve"> ConTime!FM$23</f>
        <v>0</v>
      </c>
      <c r="FN17" s="656">
        <f xml:space="preserve"> ConTime!FN$23</f>
        <v>0</v>
      </c>
      <c r="FO17" s="656">
        <f xml:space="preserve"> ConTime!FO$23</f>
        <v>0</v>
      </c>
      <c r="FP17" s="656">
        <f xml:space="preserve"> ConTime!FP$23</f>
        <v>0</v>
      </c>
      <c r="FQ17" s="656">
        <f xml:space="preserve"> ConTime!FQ$23</f>
        <v>0</v>
      </c>
      <c r="FR17" s="656">
        <f xml:space="preserve"> ConTime!FR$23</f>
        <v>0</v>
      </c>
      <c r="FS17" s="656">
        <f xml:space="preserve"> ConTime!FS$23</f>
        <v>0</v>
      </c>
      <c r="FT17" s="656">
        <f xml:space="preserve"> ConTime!FT$23</f>
        <v>0</v>
      </c>
      <c r="FU17" s="656">
        <f xml:space="preserve"> ConTime!FU$23</f>
        <v>0</v>
      </c>
      <c r="FV17" s="656">
        <f xml:space="preserve"> ConTime!FV$23</f>
        <v>0</v>
      </c>
      <c r="FW17" s="656">
        <f xml:space="preserve"> ConTime!FW$23</f>
        <v>0</v>
      </c>
      <c r="FX17" s="656">
        <f xml:space="preserve"> ConTime!FX$23</f>
        <v>0</v>
      </c>
      <c r="FY17" s="656">
        <f xml:space="preserve"> ConTime!FY$23</f>
        <v>0</v>
      </c>
      <c r="FZ17" s="656">
        <f xml:space="preserve"> ConTime!FZ$23</f>
        <v>0</v>
      </c>
      <c r="GA17" s="656">
        <f xml:space="preserve"> ConTime!GA$23</f>
        <v>0</v>
      </c>
      <c r="GB17" s="656">
        <f xml:space="preserve"> ConTime!GB$23</f>
        <v>0</v>
      </c>
      <c r="GC17" s="656">
        <f xml:space="preserve"> ConTime!GC$23</f>
        <v>0</v>
      </c>
      <c r="GD17" s="656">
        <f xml:space="preserve"> ConTime!GD$23</f>
        <v>0</v>
      </c>
      <c r="GE17" s="656">
        <f xml:space="preserve"> ConTime!GE$23</f>
        <v>0</v>
      </c>
      <c r="GF17" s="656">
        <f xml:space="preserve"> ConTime!GF$23</f>
        <v>0</v>
      </c>
      <c r="GG17" s="656">
        <f xml:space="preserve"> ConTime!GG$23</f>
        <v>0</v>
      </c>
      <c r="GH17" s="656">
        <f xml:space="preserve"> ConTime!GH$23</f>
        <v>0</v>
      </c>
      <c r="GI17" s="656">
        <f xml:space="preserve"> ConTime!GI$23</f>
        <v>0</v>
      </c>
      <c r="GJ17" s="656">
        <f xml:space="preserve"> ConTime!GJ$23</f>
        <v>0</v>
      </c>
    </row>
    <row r="18" spans="1:192" x14ac:dyDescent="0.25">
      <c r="A18" s="247"/>
      <c r="B18" s="247"/>
      <c r="C18" s="248"/>
      <c r="D18" s="249"/>
      <c r="E18" s="514" t="str">
        <f xml:space="preserve"> Time!E$25</f>
        <v>Model period ending</v>
      </c>
      <c r="F18" s="514">
        <f xml:space="preserve"> Time!F$25</f>
        <v>0</v>
      </c>
      <c r="G18" s="514" t="str">
        <f xml:space="preserve"> Time!G$25</f>
        <v>date</v>
      </c>
      <c r="H18" s="514">
        <f xml:space="preserve"> Time!H$25</f>
        <v>0</v>
      </c>
      <c r="I18" s="514">
        <f xml:space="preserve"> Time!I$25</f>
        <v>0</v>
      </c>
      <c r="J18" s="514">
        <f xml:space="preserve"> Time!J$25</f>
        <v>44196</v>
      </c>
      <c r="K18" s="514">
        <f xml:space="preserve"> Time!K$25</f>
        <v>44286</v>
      </c>
      <c r="L18" s="514">
        <f xml:space="preserve"> Time!L$25</f>
        <v>44377</v>
      </c>
      <c r="M18" s="514">
        <f xml:space="preserve"> Time!M$25</f>
        <v>44469</v>
      </c>
      <c r="N18" s="514">
        <f xml:space="preserve"> Time!N$25</f>
        <v>44561</v>
      </c>
      <c r="O18" s="514">
        <f xml:space="preserve"> Time!O$25</f>
        <v>44651</v>
      </c>
      <c r="P18" s="514">
        <f xml:space="preserve"> Time!P$25</f>
        <v>44742</v>
      </c>
      <c r="Q18" s="514">
        <f xml:space="preserve"> Time!Q$25</f>
        <v>44834</v>
      </c>
      <c r="R18" s="514">
        <f xml:space="preserve"> Time!R$25</f>
        <v>44926</v>
      </c>
      <c r="S18" s="514">
        <f xml:space="preserve"> Time!S$25</f>
        <v>45016</v>
      </c>
      <c r="T18" s="514">
        <f xml:space="preserve"> Time!T$25</f>
        <v>45107</v>
      </c>
      <c r="U18" s="514">
        <f xml:space="preserve"> Time!U$25</f>
        <v>45199</v>
      </c>
      <c r="V18" s="514">
        <f xml:space="preserve"> Time!V$25</f>
        <v>45291</v>
      </c>
      <c r="W18" s="514">
        <f xml:space="preserve"> Time!W$25</f>
        <v>45382</v>
      </c>
      <c r="X18" s="514">
        <f xml:space="preserve"> Time!X$25</f>
        <v>45473</v>
      </c>
      <c r="Y18" s="514">
        <f xml:space="preserve"> Time!Y$25</f>
        <v>45565</v>
      </c>
      <c r="Z18" s="514">
        <f xml:space="preserve"> Time!Z$25</f>
        <v>45657</v>
      </c>
      <c r="AA18" s="514">
        <f xml:space="preserve"> Time!AA$25</f>
        <v>45747</v>
      </c>
      <c r="AB18" s="514">
        <f xml:space="preserve"> Time!AB$25</f>
        <v>45838</v>
      </c>
      <c r="AC18" s="514">
        <f xml:space="preserve"> Time!AC$25</f>
        <v>45930</v>
      </c>
      <c r="AD18" s="514">
        <f xml:space="preserve"> Time!AD$25</f>
        <v>46022</v>
      </c>
      <c r="AE18" s="514">
        <f xml:space="preserve"> Time!AE$25</f>
        <v>46112</v>
      </c>
      <c r="AF18" s="514">
        <f xml:space="preserve"> Time!AF$25</f>
        <v>46203</v>
      </c>
      <c r="AG18" s="514">
        <f xml:space="preserve"> Time!AG$25</f>
        <v>46295</v>
      </c>
      <c r="AH18" s="514">
        <f xml:space="preserve"> Time!AH$25</f>
        <v>46387</v>
      </c>
      <c r="AI18" s="514">
        <f xml:space="preserve"> Time!AI$25</f>
        <v>46477</v>
      </c>
      <c r="AJ18" s="514">
        <f xml:space="preserve"> Time!AJ$25</f>
        <v>46568</v>
      </c>
      <c r="AK18" s="514">
        <f xml:space="preserve"> Time!AK$25</f>
        <v>46660</v>
      </c>
      <c r="AL18" s="514">
        <f xml:space="preserve"> Time!AL$25</f>
        <v>46752</v>
      </c>
      <c r="AM18" s="514">
        <f xml:space="preserve"> Time!AM$25</f>
        <v>46843</v>
      </c>
      <c r="AN18" s="514">
        <f xml:space="preserve"> Time!AN$25</f>
        <v>46934</v>
      </c>
      <c r="AO18" s="514">
        <f xml:space="preserve"> Time!AO$25</f>
        <v>47026</v>
      </c>
      <c r="AP18" s="514">
        <f xml:space="preserve"> Time!AP$25</f>
        <v>47118</v>
      </c>
      <c r="AQ18" s="514">
        <f xml:space="preserve"> Time!AQ$25</f>
        <v>47208</v>
      </c>
      <c r="AR18" s="514">
        <f xml:space="preserve"> Time!AR$25</f>
        <v>47299</v>
      </c>
      <c r="AS18" s="514">
        <f xml:space="preserve"> Time!AS$25</f>
        <v>47391</v>
      </c>
      <c r="AT18" s="514">
        <f xml:space="preserve"> Time!AT$25</f>
        <v>47483</v>
      </c>
      <c r="AU18" s="514">
        <f xml:space="preserve"> Time!AU$25</f>
        <v>47573</v>
      </c>
      <c r="AV18" s="514">
        <f xml:space="preserve"> Time!AV$25</f>
        <v>47664</v>
      </c>
      <c r="AW18" s="514">
        <f xml:space="preserve"> Time!AW$25</f>
        <v>47756</v>
      </c>
      <c r="AX18" s="514">
        <f xml:space="preserve"> Time!AX$25</f>
        <v>47848</v>
      </c>
      <c r="AY18" s="514">
        <f xml:space="preserve"> Time!AY$25</f>
        <v>47938</v>
      </c>
      <c r="AZ18" s="514">
        <f xml:space="preserve"> Time!AZ$25</f>
        <v>48029</v>
      </c>
      <c r="BA18" s="514">
        <f xml:space="preserve"> Time!BA$25</f>
        <v>48121</v>
      </c>
      <c r="BB18" s="514">
        <f xml:space="preserve"> Time!BB$25</f>
        <v>48213</v>
      </c>
      <c r="BC18" s="514">
        <f xml:space="preserve"> Time!BC$25</f>
        <v>48304</v>
      </c>
      <c r="BD18" s="514">
        <f xml:space="preserve"> Time!BD$25</f>
        <v>48395</v>
      </c>
      <c r="BE18" s="514">
        <f xml:space="preserve"> Time!BE$25</f>
        <v>48487</v>
      </c>
      <c r="BF18" s="514">
        <f xml:space="preserve"> Time!BF$25</f>
        <v>48579</v>
      </c>
      <c r="BG18" s="514">
        <f xml:space="preserve"> Time!BG$25</f>
        <v>48669</v>
      </c>
      <c r="BH18" s="514">
        <f xml:space="preserve"> Time!BH$25</f>
        <v>48760</v>
      </c>
      <c r="BI18" s="514">
        <f xml:space="preserve"> Time!BI$25</f>
        <v>48852</v>
      </c>
      <c r="BJ18" s="514">
        <f xml:space="preserve"> Time!BJ$25</f>
        <v>48944</v>
      </c>
      <c r="BK18" s="514">
        <f xml:space="preserve"> Time!BK$25</f>
        <v>49034</v>
      </c>
      <c r="BL18" s="514">
        <f xml:space="preserve"> Time!BL$25</f>
        <v>49125</v>
      </c>
      <c r="BM18" s="514">
        <f xml:space="preserve"> Time!BM$25</f>
        <v>49217</v>
      </c>
      <c r="BN18" s="514">
        <f xml:space="preserve"> Time!BN$25</f>
        <v>49309</v>
      </c>
      <c r="BO18" s="514">
        <f xml:space="preserve"> Time!BO$25</f>
        <v>49399</v>
      </c>
      <c r="BP18" s="514">
        <f xml:space="preserve"> Time!BP$25</f>
        <v>49490</v>
      </c>
      <c r="BQ18" s="514">
        <f xml:space="preserve"> Time!BQ$25</f>
        <v>49582</v>
      </c>
      <c r="BR18" s="514">
        <f xml:space="preserve"> Time!BR$25</f>
        <v>49674</v>
      </c>
      <c r="BS18" s="514">
        <f xml:space="preserve"> Time!BS$25</f>
        <v>49765</v>
      </c>
      <c r="BT18" s="514">
        <f xml:space="preserve"> Time!BT$25</f>
        <v>49856</v>
      </c>
      <c r="BU18" s="514">
        <f xml:space="preserve"> Time!BU$25</f>
        <v>49948</v>
      </c>
      <c r="BV18" s="514">
        <f xml:space="preserve"> Time!BV$25</f>
        <v>50040</v>
      </c>
      <c r="BW18" s="514">
        <f xml:space="preserve"> Time!BW$25</f>
        <v>50130</v>
      </c>
      <c r="BX18" s="514">
        <f xml:space="preserve"> Time!BX$25</f>
        <v>50221</v>
      </c>
      <c r="BY18" s="514">
        <f xml:space="preserve"> Time!BY$25</f>
        <v>50313</v>
      </c>
      <c r="BZ18" s="514">
        <f xml:space="preserve"> Time!BZ$25</f>
        <v>50405</v>
      </c>
      <c r="CA18" s="514">
        <f xml:space="preserve"> Time!CA$25</f>
        <v>50495</v>
      </c>
      <c r="CB18" s="514">
        <f xml:space="preserve"> Time!CB$25</f>
        <v>50586</v>
      </c>
      <c r="CC18" s="514">
        <f xml:space="preserve"> Time!CC$25</f>
        <v>50678</v>
      </c>
      <c r="CD18" s="514">
        <f xml:space="preserve"> Time!CD$25</f>
        <v>50770</v>
      </c>
      <c r="CE18" s="514">
        <f xml:space="preserve"> Time!CE$25</f>
        <v>50860</v>
      </c>
      <c r="CF18" s="514">
        <f xml:space="preserve"> Time!CF$25</f>
        <v>50951</v>
      </c>
      <c r="CG18" s="514">
        <f xml:space="preserve"> Time!CG$25</f>
        <v>51043</v>
      </c>
      <c r="CH18" s="514">
        <f xml:space="preserve"> Time!CH$25</f>
        <v>51135</v>
      </c>
      <c r="CI18" s="514">
        <f xml:space="preserve"> Time!CI$25</f>
        <v>51226</v>
      </c>
      <c r="CJ18" s="514">
        <f xml:space="preserve"> Time!CJ$25</f>
        <v>51317</v>
      </c>
      <c r="CK18" s="514">
        <f xml:space="preserve"> Time!CK$25</f>
        <v>51409</v>
      </c>
      <c r="CL18" s="514">
        <f xml:space="preserve"> Time!CL$25</f>
        <v>51501</v>
      </c>
      <c r="CM18" s="514">
        <f xml:space="preserve"> Time!CM$25</f>
        <v>51591</v>
      </c>
      <c r="CN18" s="514">
        <f xml:space="preserve"> Time!CN$25</f>
        <v>51682</v>
      </c>
      <c r="CO18" s="514">
        <f xml:space="preserve"> Time!CO$25</f>
        <v>51774</v>
      </c>
      <c r="CP18" s="514">
        <f xml:space="preserve"> Time!CP$25</f>
        <v>51866</v>
      </c>
      <c r="CQ18" s="514">
        <f xml:space="preserve"> Time!CQ$25</f>
        <v>51956</v>
      </c>
      <c r="CR18" s="514">
        <f xml:space="preserve"> Time!CR$25</f>
        <v>52047</v>
      </c>
      <c r="CS18" s="514">
        <f xml:space="preserve"> Time!CS$25</f>
        <v>52139</v>
      </c>
      <c r="CT18" s="514">
        <f xml:space="preserve"> Time!CT$25</f>
        <v>52231</v>
      </c>
      <c r="CU18" s="514">
        <f xml:space="preserve"> Time!CU$25</f>
        <v>52321</v>
      </c>
      <c r="CV18" s="514">
        <f xml:space="preserve"> Time!CV$25</f>
        <v>52412</v>
      </c>
      <c r="CW18" s="514">
        <f xml:space="preserve"> Time!CW$25</f>
        <v>52504</v>
      </c>
      <c r="CX18" s="514">
        <f xml:space="preserve"> Time!CX$25</f>
        <v>52596</v>
      </c>
      <c r="CY18" s="514">
        <f xml:space="preserve"> Time!CY$25</f>
        <v>52687</v>
      </c>
      <c r="CZ18" s="514">
        <f xml:space="preserve"> Time!CZ$25</f>
        <v>52778</v>
      </c>
      <c r="DA18" s="514">
        <f xml:space="preserve"> Time!DA$25</f>
        <v>52870</v>
      </c>
      <c r="DB18" s="514">
        <f xml:space="preserve"> Time!DB$25</f>
        <v>52962</v>
      </c>
      <c r="DC18" s="514">
        <f xml:space="preserve"> Time!DC$25</f>
        <v>53052</v>
      </c>
      <c r="DD18" s="514">
        <f xml:space="preserve"> Time!DD$25</f>
        <v>53143</v>
      </c>
      <c r="DE18" s="514">
        <f xml:space="preserve"> Time!DE$25</f>
        <v>53235</v>
      </c>
      <c r="DF18" s="514">
        <f xml:space="preserve"> Time!DF$25</f>
        <v>53327</v>
      </c>
      <c r="DG18" s="514">
        <f xml:space="preserve"> Time!DG$25</f>
        <v>53417</v>
      </c>
      <c r="DH18" s="514">
        <f xml:space="preserve"> Time!DH$25</f>
        <v>53508</v>
      </c>
      <c r="DI18" s="514">
        <f xml:space="preserve"> Time!DI$25</f>
        <v>53600</v>
      </c>
      <c r="DJ18" s="514">
        <f xml:space="preserve"> Time!DJ$25</f>
        <v>53692</v>
      </c>
      <c r="DK18" s="514">
        <f xml:space="preserve"> Time!DK$25</f>
        <v>53782</v>
      </c>
      <c r="DL18" s="514">
        <f xml:space="preserve"> Time!DL$25</f>
        <v>53873</v>
      </c>
      <c r="DM18" s="514">
        <f xml:space="preserve"> Time!DM$25</f>
        <v>53965</v>
      </c>
      <c r="DN18" s="514">
        <f xml:space="preserve"> Time!DN$25</f>
        <v>54057</v>
      </c>
      <c r="DO18" s="514">
        <f xml:space="preserve"> Time!DO$25</f>
        <v>54148</v>
      </c>
      <c r="DP18" s="514">
        <f xml:space="preserve"> Time!DP$25</f>
        <v>54239</v>
      </c>
      <c r="DQ18" s="514">
        <f xml:space="preserve"> Time!DQ$25</f>
        <v>54331</v>
      </c>
      <c r="DR18" s="514">
        <f xml:space="preserve"> Time!DR$25</f>
        <v>54423</v>
      </c>
      <c r="DS18" s="514">
        <f xml:space="preserve"> Time!DS$25</f>
        <v>54513</v>
      </c>
      <c r="DT18" s="514">
        <f xml:space="preserve"> Time!DT$25</f>
        <v>54604</v>
      </c>
      <c r="DU18" s="514">
        <f xml:space="preserve"> Time!DU$25</f>
        <v>54696</v>
      </c>
      <c r="DV18" s="514">
        <f xml:space="preserve"> Time!DV$25</f>
        <v>54788</v>
      </c>
      <c r="DW18" s="514">
        <f xml:space="preserve"> Time!DW$25</f>
        <v>54878</v>
      </c>
      <c r="DX18" s="514">
        <f xml:space="preserve"> Time!DX$25</f>
        <v>54969</v>
      </c>
      <c r="DY18" s="514">
        <f xml:space="preserve"> Time!DY$25</f>
        <v>55061</v>
      </c>
      <c r="DZ18" s="514">
        <f xml:space="preserve"> Time!DZ$25</f>
        <v>55153</v>
      </c>
      <c r="EA18" s="514">
        <f xml:space="preserve"> Time!EA$25</f>
        <v>55243</v>
      </c>
      <c r="EB18" s="514">
        <f xml:space="preserve"> Time!EB$25</f>
        <v>55334</v>
      </c>
      <c r="EC18" s="514">
        <f xml:space="preserve"> Time!EC$25</f>
        <v>55426</v>
      </c>
      <c r="ED18" s="514">
        <f xml:space="preserve"> Time!ED$25</f>
        <v>55518</v>
      </c>
      <c r="EE18" s="514">
        <f xml:space="preserve"> Time!EE$25</f>
        <v>55609</v>
      </c>
      <c r="EF18" s="514">
        <f xml:space="preserve"> Time!EF$25</f>
        <v>55700</v>
      </c>
      <c r="EG18" s="514">
        <f xml:space="preserve"> Time!EG$25</f>
        <v>55792</v>
      </c>
      <c r="EH18" s="514">
        <f xml:space="preserve"> Time!EH$25</f>
        <v>55884</v>
      </c>
      <c r="EI18" s="514">
        <f xml:space="preserve"> Time!EI$25</f>
        <v>55974</v>
      </c>
      <c r="EJ18" s="514">
        <f xml:space="preserve"> Time!EJ$25</f>
        <v>56065</v>
      </c>
      <c r="EK18" s="514">
        <f xml:space="preserve"> Time!EK$25</f>
        <v>56157</v>
      </c>
      <c r="EL18" s="514">
        <f xml:space="preserve"> Time!EL$25</f>
        <v>56249</v>
      </c>
      <c r="EM18" s="514">
        <f xml:space="preserve"> Time!EM$25</f>
        <v>56339</v>
      </c>
      <c r="EN18" s="514">
        <f xml:space="preserve"> Time!EN$25</f>
        <v>56430</v>
      </c>
      <c r="EO18" s="514">
        <f xml:space="preserve"> Time!EO$25</f>
        <v>56522</v>
      </c>
      <c r="EP18" s="514">
        <f xml:space="preserve"> Time!EP$25</f>
        <v>56614</v>
      </c>
      <c r="EQ18" s="514">
        <f xml:space="preserve"> Time!EQ$25</f>
        <v>56704</v>
      </c>
      <c r="ER18" s="514">
        <f xml:space="preserve"> Time!ER$25</f>
        <v>56795</v>
      </c>
      <c r="ES18" s="514">
        <f xml:space="preserve"> Time!ES$25</f>
        <v>56887</v>
      </c>
      <c r="ET18" s="514">
        <f xml:space="preserve"> Time!ET$25</f>
        <v>56979</v>
      </c>
      <c r="EU18" s="514">
        <f xml:space="preserve"> Time!EU$25</f>
        <v>57070</v>
      </c>
      <c r="EV18" s="514">
        <f xml:space="preserve"> Time!EV$25</f>
        <v>57161</v>
      </c>
      <c r="EW18" s="514">
        <f xml:space="preserve"> Time!EW$25</f>
        <v>57253</v>
      </c>
      <c r="EX18" s="514">
        <f xml:space="preserve"> Time!EX$25</f>
        <v>57345</v>
      </c>
      <c r="EY18" s="514">
        <f xml:space="preserve"> Time!EY$25</f>
        <v>57435</v>
      </c>
      <c r="EZ18" s="514">
        <f xml:space="preserve"> Time!EZ$25</f>
        <v>57526</v>
      </c>
      <c r="FA18" s="514">
        <f xml:space="preserve"> Time!FA$25</f>
        <v>57618</v>
      </c>
      <c r="FB18" s="514">
        <f xml:space="preserve"> Time!FB$25</f>
        <v>57710</v>
      </c>
      <c r="FC18" s="514">
        <f xml:space="preserve"> Time!FC$25</f>
        <v>57800</v>
      </c>
      <c r="FD18" s="514">
        <f xml:space="preserve"> Time!FD$25</f>
        <v>57891</v>
      </c>
      <c r="FE18" s="514">
        <f xml:space="preserve"> Time!FE$25</f>
        <v>57983</v>
      </c>
      <c r="FF18" s="514">
        <f xml:space="preserve"> Time!FF$25</f>
        <v>58075</v>
      </c>
      <c r="FG18" s="514">
        <f xml:space="preserve"> Time!FG$25</f>
        <v>58165</v>
      </c>
      <c r="FH18" s="514">
        <f xml:space="preserve"> Time!FH$25</f>
        <v>58256</v>
      </c>
      <c r="FI18" s="514">
        <f xml:space="preserve"> Time!FI$25</f>
        <v>58348</v>
      </c>
      <c r="FJ18" s="514">
        <f xml:space="preserve"> Time!FJ$25</f>
        <v>58440</v>
      </c>
      <c r="FK18" s="514">
        <f xml:space="preserve"> Time!FK$25</f>
        <v>58531</v>
      </c>
      <c r="FL18" s="514">
        <f xml:space="preserve"> Time!FL$25</f>
        <v>58622</v>
      </c>
      <c r="FM18" s="514">
        <f xml:space="preserve"> Time!FM$25</f>
        <v>58714</v>
      </c>
      <c r="FN18" s="514">
        <f xml:space="preserve"> Time!FN$25</f>
        <v>58806</v>
      </c>
      <c r="FO18" s="514">
        <f xml:space="preserve"> Time!FO$25</f>
        <v>58896</v>
      </c>
      <c r="FP18" s="514">
        <f xml:space="preserve"> Time!FP$25</f>
        <v>58987</v>
      </c>
      <c r="FQ18" s="514">
        <f xml:space="preserve"> Time!FQ$25</f>
        <v>59079</v>
      </c>
      <c r="FR18" s="514">
        <f xml:space="preserve"> Time!FR$25</f>
        <v>59171</v>
      </c>
      <c r="FS18" s="514">
        <f xml:space="preserve"> Time!FS$25</f>
        <v>59261</v>
      </c>
      <c r="FT18" s="514">
        <f xml:space="preserve"> Time!FT$25</f>
        <v>59352</v>
      </c>
      <c r="FU18" s="514">
        <f xml:space="preserve"> Time!FU$25</f>
        <v>59444</v>
      </c>
      <c r="FV18" s="514">
        <f xml:space="preserve"> Time!FV$25</f>
        <v>59536</v>
      </c>
      <c r="FW18" s="514">
        <f xml:space="preserve"> Time!FW$25</f>
        <v>59626</v>
      </c>
      <c r="FX18" s="514">
        <f xml:space="preserve"> Time!FX$25</f>
        <v>59717</v>
      </c>
      <c r="FY18" s="514">
        <f xml:space="preserve"> Time!FY$25</f>
        <v>59809</v>
      </c>
      <c r="FZ18" s="514">
        <f xml:space="preserve"> Time!FZ$25</f>
        <v>59901</v>
      </c>
      <c r="GA18" s="514">
        <f xml:space="preserve"> Time!GA$25</f>
        <v>59992</v>
      </c>
      <c r="GB18" s="514">
        <f xml:space="preserve"> Time!GB$25</f>
        <v>60083</v>
      </c>
      <c r="GC18" s="514">
        <f xml:space="preserve"> Time!GC$25</f>
        <v>60175</v>
      </c>
      <c r="GD18" s="514">
        <f xml:space="preserve"> Time!GD$25</f>
        <v>60267</v>
      </c>
      <c r="GE18" s="514">
        <f xml:space="preserve"> Time!GE$25</f>
        <v>60357</v>
      </c>
      <c r="GF18" s="514">
        <f xml:space="preserve"> Time!GF$25</f>
        <v>60448</v>
      </c>
      <c r="GG18" s="514">
        <f xml:space="preserve"> Time!GG$25</f>
        <v>60540</v>
      </c>
      <c r="GH18" s="514">
        <f xml:space="preserve"> Time!GH$25</f>
        <v>60632</v>
      </c>
      <c r="GI18" s="514">
        <f xml:space="preserve"> Time!GI$25</f>
        <v>60722</v>
      </c>
      <c r="GJ18" s="514">
        <f xml:space="preserve"> Time!GJ$25</f>
        <v>60813</v>
      </c>
    </row>
    <row r="19" spans="1:192" s="199" customFormat="1" x14ac:dyDescent="0.25">
      <c r="A19" s="147"/>
      <c r="B19" s="147"/>
      <c r="C19" s="148"/>
      <c r="D19" s="149"/>
      <c r="E19" s="150" t="s">
        <v>178</v>
      </c>
      <c r="F19" s="657">
        <f xml:space="preserve"> XIRR(J15:GJ16, J17:GJ18)</f>
        <v>8.0000045895576535E-2</v>
      </c>
      <c r="G19" s="150" t="s">
        <v>104</v>
      </c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  <c r="AN19" s="150"/>
      <c r="AO19" s="150"/>
      <c r="AP19" s="150"/>
      <c r="AQ19" s="150"/>
      <c r="AR19" s="150"/>
      <c r="AS19" s="150"/>
      <c r="AT19" s="150"/>
      <c r="AU19" s="150"/>
      <c r="AV19" s="150"/>
      <c r="AW19" s="150"/>
      <c r="AX19" s="150"/>
      <c r="AY19" s="150"/>
      <c r="AZ19" s="150"/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0"/>
      <c r="BQ19" s="150"/>
      <c r="BR19" s="150"/>
      <c r="BS19" s="150"/>
      <c r="BT19" s="150"/>
      <c r="BU19" s="150"/>
      <c r="BV19" s="150"/>
      <c r="BW19" s="150"/>
      <c r="BX19" s="150"/>
      <c r="BY19" s="150"/>
      <c r="BZ19" s="150"/>
      <c r="CA19" s="150"/>
      <c r="CB19" s="150"/>
      <c r="CC19" s="150"/>
      <c r="CD19" s="150"/>
      <c r="CE19" s="150"/>
      <c r="CF19" s="150"/>
      <c r="CG19" s="150"/>
      <c r="CH19" s="150"/>
      <c r="CI19" s="150"/>
      <c r="CJ19" s="150"/>
      <c r="CK19" s="150"/>
      <c r="CL19" s="150"/>
      <c r="CM19" s="150"/>
      <c r="CN19" s="150"/>
      <c r="CO19" s="150"/>
      <c r="CP19" s="150"/>
      <c r="CQ19" s="150"/>
      <c r="CR19" s="150"/>
      <c r="CS19" s="150"/>
      <c r="CT19" s="150"/>
      <c r="CU19" s="150"/>
      <c r="CV19" s="150"/>
      <c r="CW19" s="150"/>
      <c r="CX19" s="150"/>
      <c r="CY19" s="150"/>
      <c r="CZ19" s="150"/>
      <c r="DA19" s="150"/>
      <c r="DB19" s="150"/>
      <c r="DC19" s="150"/>
      <c r="DD19" s="150"/>
      <c r="DE19" s="150"/>
      <c r="DF19" s="150"/>
      <c r="DG19" s="150"/>
      <c r="DH19" s="150"/>
      <c r="DI19" s="150"/>
      <c r="DJ19" s="150"/>
      <c r="DK19" s="150"/>
      <c r="DL19" s="150"/>
      <c r="DM19" s="150"/>
      <c r="DN19" s="150"/>
      <c r="DO19" s="150"/>
      <c r="DP19" s="150"/>
      <c r="DQ19" s="150"/>
      <c r="DR19" s="150"/>
      <c r="DS19" s="150"/>
      <c r="DT19" s="150"/>
      <c r="DU19" s="150"/>
      <c r="DV19" s="150"/>
      <c r="DW19" s="150"/>
      <c r="DX19" s="150"/>
      <c r="DY19" s="150"/>
      <c r="DZ19" s="150"/>
      <c r="EA19" s="150"/>
      <c r="EB19" s="150"/>
      <c r="EC19" s="150"/>
      <c r="ED19" s="150"/>
      <c r="EE19" s="150"/>
      <c r="EF19" s="150"/>
      <c r="EG19" s="150"/>
      <c r="EH19" s="150"/>
      <c r="EI19" s="150"/>
      <c r="EJ19" s="150"/>
      <c r="EK19" s="150"/>
      <c r="EL19" s="150"/>
      <c r="EM19" s="150"/>
      <c r="EN19" s="150"/>
      <c r="EO19" s="150"/>
      <c r="EP19" s="150"/>
      <c r="EQ19" s="150"/>
      <c r="ER19" s="150"/>
      <c r="ES19" s="150"/>
      <c r="ET19" s="150"/>
      <c r="EU19" s="150"/>
      <c r="EV19" s="150"/>
      <c r="EW19" s="150"/>
      <c r="EX19" s="150"/>
      <c r="EY19" s="150"/>
      <c r="EZ19" s="150"/>
      <c r="FA19" s="150"/>
      <c r="FB19" s="150"/>
      <c r="FC19" s="150"/>
      <c r="FD19" s="150"/>
      <c r="FE19" s="150"/>
      <c r="FF19" s="150"/>
      <c r="FG19" s="150"/>
      <c r="FH19" s="150"/>
      <c r="FI19" s="150"/>
      <c r="FJ19" s="150"/>
      <c r="FK19" s="150"/>
      <c r="FL19" s="150"/>
      <c r="FM19" s="150"/>
      <c r="FN19" s="150"/>
      <c r="FO19" s="150"/>
      <c r="FP19" s="150"/>
      <c r="FQ19" s="150"/>
      <c r="FR19" s="150"/>
      <c r="FS19" s="150"/>
      <c r="FT19" s="150"/>
      <c r="FU19" s="150"/>
      <c r="FV19" s="150"/>
      <c r="FW19" s="150"/>
      <c r="FX19" s="150"/>
      <c r="FY19" s="150"/>
      <c r="FZ19" s="150"/>
      <c r="GA19" s="150"/>
      <c r="GB19" s="150"/>
      <c r="GC19" s="150"/>
      <c r="GD19" s="150"/>
      <c r="GE19" s="150"/>
      <c r="GF19" s="150"/>
      <c r="GG19" s="150"/>
      <c r="GH19" s="150"/>
      <c r="GI19" s="150"/>
      <c r="GJ19" s="150"/>
    </row>
    <row r="22" spans="1:192" x14ac:dyDescent="0.25">
      <c r="A22" s="15" t="s">
        <v>193</v>
      </c>
    </row>
    <row r="24" spans="1:192" x14ac:dyDescent="0.25">
      <c r="E24" s="197" t="str">
        <f xml:space="preserve"> 'FS Qtr'!E$44</f>
        <v>Cashflow available for senior debt</v>
      </c>
      <c r="F24" s="197">
        <f xml:space="preserve"> 'FS Qtr'!F$44</f>
        <v>0</v>
      </c>
      <c r="G24" s="197" t="str">
        <f xml:space="preserve"> 'FS Qtr'!G$44</f>
        <v>$ 000s</v>
      </c>
      <c r="H24" s="197">
        <f xml:space="preserve"> 'FS Qtr'!H$44</f>
        <v>182104.7613984294</v>
      </c>
      <c r="I24" s="197">
        <f xml:space="preserve"> 'FS Qtr'!I$44</f>
        <v>0</v>
      </c>
      <c r="J24" s="197">
        <f xml:space="preserve"> 'FS Qtr'!J$44</f>
        <v>0</v>
      </c>
      <c r="K24" s="197">
        <f xml:space="preserve"> 'FS Qtr'!K$44</f>
        <v>0</v>
      </c>
      <c r="L24" s="197">
        <f xml:space="preserve"> 'FS Qtr'!L$44</f>
        <v>0</v>
      </c>
      <c r="M24" s="197">
        <f xml:space="preserve"> 'FS Qtr'!M$44</f>
        <v>0</v>
      </c>
      <c r="N24" s="197">
        <f xml:space="preserve"> 'FS Qtr'!N$44</f>
        <v>0</v>
      </c>
      <c r="O24" s="197">
        <f xml:space="preserve"> 'FS Qtr'!O$44</f>
        <v>5.2956929721403867E-6</v>
      </c>
      <c r="P24" s="197">
        <f xml:space="preserve"> 'FS Qtr'!P$44</f>
        <v>8.2622391346376389E-6</v>
      </c>
      <c r="Q24" s="197">
        <f xml:space="preserve"> 'FS Qtr'!Q$44</f>
        <v>8.4430776041699573E-6</v>
      </c>
      <c r="R24" s="197">
        <f xml:space="preserve"> 'FS Qtr'!R$44</f>
        <v>8.9015997218666598E-5</v>
      </c>
      <c r="S24" s="197">
        <f xml:space="preserve"> 'FS Qtr'!S$44</f>
        <v>1907.4201021722665</v>
      </c>
      <c r="T24" s="197">
        <f xml:space="preserve"> 'FS Qtr'!T$44</f>
        <v>2111.003041446334</v>
      </c>
      <c r="U24" s="197">
        <f xml:space="preserve"> 'FS Qtr'!U$44</f>
        <v>2516.2592072008792</v>
      </c>
      <c r="V24" s="197">
        <f xml:space="preserve"> 'FS Qtr'!V$44</f>
        <v>2376.9969959608125</v>
      </c>
      <c r="W24" s="197">
        <f xml:space="preserve"> 'FS Qtr'!W$44</f>
        <v>1950.9956793667188</v>
      </c>
      <c r="X24" s="197">
        <f xml:space="preserve"> 'FS Qtr'!X$44</f>
        <v>2069.2104259454536</v>
      </c>
      <c r="Y24" s="197">
        <f xml:space="preserve"> 'FS Qtr'!Y$44</f>
        <v>2488.183923150405</v>
      </c>
      <c r="Z24" s="197">
        <f xml:space="preserve"> 'FS Qtr'!Z$44</f>
        <v>2349.6701047269316</v>
      </c>
      <c r="AA24" s="197">
        <f xml:space="preserve"> 'FS Qtr'!AA$44</f>
        <v>1909.9636421741325</v>
      </c>
      <c r="AB24" s="197">
        <f xml:space="preserve"> 'FS Qtr'!AB$44</f>
        <v>2058.5862208997132</v>
      </c>
      <c r="AC24" s="197">
        <f xml:space="preserve"> 'FS Qtr'!AC$44</f>
        <v>2459.8225141955681</v>
      </c>
      <c r="AD24" s="197">
        <f xml:space="preserve"> 'FS Qtr'!AD$44</f>
        <v>2322.054885604115</v>
      </c>
      <c r="AE24" s="197">
        <f xml:space="preserve"> 'FS Qtr'!AE$44</f>
        <v>1884.4103788226689</v>
      </c>
      <c r="AF24" s="197">
        <f xml:space="preserve"> 'FS Qtr'!AF$44</f>
        <v>2031.9979622741002</v>
      </c>
      <c r="AG24" s="197">
        <f xml:space="preserve"> 'FS Qtr'!AG$44</f>
        <v>2431.2393520382088</v>
      </c>
      <c r="AH24" s="197">
        <f xml:space="preserve"> 'FS Qtr'!AH$44</f>
        <v>2294.2154964928627</v>
      </c>
      <c r="AI24" s="197">
        <f xml:space="preserve"> 'FS Qtr'!AI$44</f>
        <v>1858.5948984615895</v>
      </c>
      <c r="AJ24" s="197">
        <f xml:space="preserve"> 'FS Qtr'!AJ$44</f>
        <v>2005.1333201388074</v>
      </c>
      <c r="AK24" s="197">
        <f xml:space="preserve"> 'FS Qtr'!AK$44</f>
        <v>2402.389763687675</v>
      </c>
      <c r="AL24" s="197">
        <f xml:space="preserve"> 'FS Qtr'!AL$44</f>
        <v>2266.1074398739829</v>
      </c>
      <c r="AM24" s="197">
        <f xml:space="preserve"> 'FS Qtr'!AM$44</f>
        <v>1847.6783306278194</v>
      </c>
      <c r="AN24" s="197">
        <f xml:space="preserve"> 'FS Qtr'!AN$44</f>
        <v>1962.8019680407815</v>
      </c>
      <c r="AO24" s="197">
        <f xml:space="preserve"> 'FS Qtr'!AO$44</f>
        <v>2373.2648588729098</v>
      </c>
      <c r="AP24" s="197">
        <f xml:space="preserve"> 'FS Qtr'!AP$44</f>
        <v>2237.7218731034691</v>
      </c>
      <c r="AQ24" s="197">
        <f xml:space="preserve"> 'FS Qtr'!AQ$44</f>
        <v>1806.0803010691097</v>
      </c>
      <c r="AR24" s="197">
        <f xml:space="preserve"> 'FS Qtr'!AR$44</f>
        <v>1950.4985838682799</v>
      </c>
      <c r="AS24" s="197">
        <f xml:space="preserve"> 'FS Qtr'!AS$44</f>
        <v>2343.8148155166718</v>
      </c>
      <c r="AT24" s="197">
        <f xml:space="preserve"> 'FS Qtr'!AT$44</f>
        <v>2209.0091678023164</v>
      </c>
      <c r="AU24" s="197">
        <f xml:space="preserve"> 'FS Qtr'!AU$44</f>
        <v>1779.3763754205333</v>
      </c>
      <c r="AV24" s="197">
        <f xml:space="preserve"> 'FS Qtr'!AV$44</f>
        <v>1922.7498728097403</v>
      </c>
      <c r="AW24" s="197">
        <f xml:space="preserve"> 'FS Qtr'!AW$44</f>
        <v>2314.110738953319</v>
      </c>
      <c r="AX24" s="197">
        <f xml:space="preserve"> 'FS Qtr'!AX$44</f>
        <v>2180.0401911436934</v>
      </c>
      <c r="AY24" s="197">
        <f xml:space="preserve"> 'FS Qtr'!AY$44</f>
        <v>1752.3755090678419</v>
      </c>
      <c r="AZ24" s="197">
        <f xml:space="preserve"> 'FS Qtr'!AZ$44</f>
        <v>1894.6880965899386</v>
      </c>
      <c r="BA24" s="197">
        <f xml:space="preserve"> 'FS Qtr'!BA$44</f>
        <v>2284.1033612069828</v>
      </c>
      <c r="BB24" s="197">
        <f xml:space="preserve"> 'FS Qtr'!BB$44</f>
        <v>2150.7658667146434</v>
      </c>
      <c r="BC24" s="197">
        <f xml:space="preserve"> 'FS Qtr'!BC$44</f>
        <v>1739.6718827266347</v>
      </c>
      <c r="BD24" s="197">
        <f xml:space="preserve"> 'FS Qtr'!BD$44</f>
        <v>1851.6869212534345</v>
      </c>
      <c r="BE24" s="197">
        <f xml:space="preserve"> 'FS Qtr'!BE$44</f>
        <v>2253.7829141723123</v>
      </c>
      <c r="BF24" s="197">
        <f xml:space="preserve"> 'FS Qtr'!BF$44</f>
        <v>2121.1764768574931</v>
      </c>
      <c r="BG24" s="197">
        <f xml:space="preserve"> 'FS Qtr'!BG$44</f>
        <v>1697.3760417286931</v>
      </c>
      <c r="BH24" s="197">
        <f xml:space="preserve"> 'FS Qtr'!BH$44</f>
        <v>1837.5412788081167</v>
      </c>
      <c r="BI24" s="197">
        <f xml:space="preserve"> 'FS Qtr'!BI$44</f>
        <v>2223.0944454043638</v>
      </c>
      <c r="BJ24" s="197">
        <f xml:space="preserve"> 'FS Qtr'!BJ$44</f>
        <v>2091.2172808317378</v>
      </c>
      <c r="BK24" s="197">
        <f xml:space="preserve"> 'FS Qtr'!BK$44</f>
        <v>1669.372206468619</v>
      </c>
      <c r="BL24" s="197">
        <f xml:space="preserve"> 'FS Qtr'!BL$44</f>
        <v>1808.479920459811</v>
      </c>
      <c r="BM24" s="197">
        <f xml:space="preserve"> 'FS Qtr'!BM$44</f>
        <v>2192.1164924978957</v>
      </c>
      <c r="BN24" s="197">
        <f xml:space="preserve"> 'FS Qtr'!BN$44</f>
        <v>2060.9665512228512</v>
      </c>
      <c r="BO24" s="197">
        <f xml:space="preserve"> 'FS Qtr'!BO$44</f>
        <v>1641.0332472498253</v>
      </c>
      <c r="BP24" s="197">
        <f xml:space="preserve"> 'FS Qtr'!BP$44</f>
        <v>1779.0651619354787</v>
      </c>
      <c r="BQ24" s="197">
        <f xml:space="preserve"> 'FS Qtr'!BQ$44</f>
        <v>2160.794714221709</v>
      </c>
      <c r="BR24" s="197">
        <f xml:space="preserve"> 'FS Qtr'!BR$44</f>
        <v>2030.3701561679206</v>
      </c>
      <c r="BS24" s="197">
        <f xml:space="preserve"> 'FS Qtr'!BS$44</f>
        <v>1626.3698068746128</v>
      </c>
      <c r="BT24" s="197">
        <f xml:space="preserve"> 'FS Qtr'!BT$44</f>
        <v>1735.2509422255596</v>
      </c>
      <c r="BU24" s="197">
        <f xml:space="preserve"> 'FS Qtr'!BU$44</f>
        <v>2129.118372536323</v>
      </c>
      <c r="BV24" s="197">
        <f xml:space="preserve"> 'FS Qtr'!BV$44</f>
        <v>1999.4174112308222</v>
      </c>
      <c r="BW24" s="197">
        <f xml:space="preserve"> 'FS Qtr'!BW$44</f>
        <v>1583.2320833176634</v>
      </c>
      <c r="BX24" s="197">
        <f xml:space="preserve"> 'FS Qtr'!BX$44</f>
        <v>1719.0827959453618</v>
      </c>
      <c r="BY24" s="197">
        <f xml:space="preserve"> 'FS Qtr'!BY$44</f>
        <v>2097.026850748407</v>
      </c>
      <c r="BZ24" s="197">
        <f xml:space="preserve"> 'FS Qtr'!BZ$44</f>
        <v>1968.047931341303</v>
      </c>
      <c r="CA24" s="197">
        <f xml:space="preserve"> 'FS Qtr'!CA$44</f>
        <v>1553.7641729941361</v>
      </c>
      <c r="CB24" s="197">
        <f xml:space="preserve"> 'FS Qtr'!CB$44</f>
        <v>1688.5414092314095</v>
      </c>
      <c r="CC24" s="197">
        <f xml:space="preserve"> 'FS Qtr'!CC$44</f>
        <v>2064.6068899377829</v>
      </c>
      <c r="CD24" s="197">
        <f xml:space="preserve"> 'FS Qtr'!CD$44</f>
        <v>1936.3481629742123</v>
      </c>
      <c r="CE24" s="197">
        <f xml:space="preserve"> 'FS Qtr'!CE$44</f>
        <v>1523.9191335724745</v>
      </c>
      <c r="CF24" s="197">
        <f xml:space="preserve"> 'FS Qtr'!CF$44</f>
        <v>1657.6022513153421</v>
      </c>
      <c r="CG24" s="197">
        <f xml:space="preserve"> 'FS Qtr'!CG$44</f>
        <v>2031.7985476794263</v>
      </c>
      <c r="CH24" s="197">
        <f xml:space="preserve"> 'FS Qtr'!CH$44</f>
        <v>1904.2583927693404</v>
      </c>
      <c r="CI24" s="197">
        <f xml:space="preserve"> 'FS Qtr'!CI$44</f>
        <v>1507.1049217250691</v>
      </c>
      <c r="CJ24" s="197">
        <f xml:space="preserve"> 'FS Qtr'!CJ$44</f>
        <v>1612.8183416721404</v>
      </c>
      <c r="CK24" s="197">
        <f xml:space="preserve"> 'FS Qtr'!CK$44</f>
        <v>1998.5900143497197</v>
      </c>
      <c r="CL24" s="197">
        <f xml:space="preserve"> 'FS Qtr'!CL$44</f>
        <v>1871.7668682311328</v>
      </c>
      <c r="CM24" s="197">
        <f xml:space="preserve"> 'FS Qtr'!CM$44</f>
        <v>1446.1965878335709</v>
      </c>
      <c r="CN24" s="197">
        <f xml:space="preserve"> 'FS Qtr'!CN$44</f>
        <v>1242.0857245764289</v>
      </c>
      <c r="CO24" s="197">
        <f xml:space="preserve"> 'FS Qtr'!CO$44</f>
        <v>1587.2726931256796</v>
      </c>
      <c r="CP24" s="197">
        <f xml:space="preserve"> 'FS Qtr'!CP$44</f>
        <v>1555.5275273467082</v>
      </c>
      <c r="CQ24" s="197">
        <f xml:space="preserve"> 'FS Qtr'!CQ$44</f>
        <v>1173.1197998057446</v>
      </c>
      <c r="CR24" s="197">
        <f xml:space="preserve"> 'FS Qtr'!CR$44</f>
        <v>1202.3980787933881</v>
      </c>
      <c r="CS24" s="197">
        <f xml:space="preserve"> 'FS Qtr'!CS$44</f>
        <v>1550.1897212394028</v>
      </c>
      <c r="CT24" s="197">
        <f xml:space="preserve"> 'FS Qtr'!CT$44</f>
        <v>1524.2749610654068</v>
      </c>
      <c r="CU24" s="197">
        <f xml:space="preserve"> 'FS Qtr'!CU$44</f>
        <v>1144.7717515234258</v>
      </c>
      <c r="CV24" s="197">
        <f xml:space="preserve"> 'FS Qtr'!CV$44</f>
        <v>1173.5896335121192</v>
      </c>
      <c r="CW24" s="197">
        <f xml:space="preserve"> 'FS Qtr'!CW$44</f>
        <v>1519.7981567100037</v>
      </c>
      <c r="CX24" s="197">
        <f xml:space="preserve"> 'FS Qtr'!CX$44</f>
        <v>1494.2391071347145</v>
      </c>
      <c r="CY24" s="197">
        <f xml:space="preserve"> 'FS Qtr'!CY$44</f>
        <v>1129.4588241052991</v>
      </c>
      <c r="CZ24" s="197">
        <f xml:space="preserve"> 'FS Qtr'!CZ$44</f>
        <v>1132.1518146133199</v>
      </c>
      <c r="DA24" s="197">
        <f xml:space="preserve"> 'FS Qtr'!DA$44</f>
        <v>1489.5715785363204</v>
      </c>
      <c r="DB24" s="197">
        <f xml:space="preserve"> 'FS Qtr'!DB$44</f>
        <v>1464.3431011894952</v>
      </c>
      <c r="DC24" s="197">
        <f xml:space="preserve"> 'FS Qtr'!DC$44</f>
        <v>1088.5943366555182</v>
      </c>
      <c r="DD24" s="197">
        <f xml:space="preserve"> 'FS Qtr'!DD$44</f>
        <v>1116.3630161870738</v>
      </c>
      <c r="DE24" s="197">
        <f xml:space="preserve"> 'FS Qtr'!DE$44</f>
        <v>1459.3533661204012</v>
      </c>
      <c r="DF24" s="197">
        <f xml:space="preserve"> 'FS Qtr'!DF$44</f>
        <v>1434.4354657908448</v>
      </c>
      <c r="DG24" s="197">
        <f xml:space="preserve"> 'FS Qtr'!DG$44</f>
        <v>1060.5556311183605</v>
      </c>
      <c r="DH24" s="197">
        <f xml:space="preserve"> 'FS Qtr'!DH$44</f>
        <v>1087.7842502251774</v>
      </c>
      <c r="DI24" s="197">
        <f xml:space="preserve"> 'FS Qtr'!DI$44</f>
        <v>1429.1487739594018</v>
      </c>
      <c r="DJ24" s="197">
        <f xml:space="preserve"> 'FS Qtr'!DJ$44</f>
        <v>1404.5250526827301</v>
      </c>
      <c r="DK24" s="197">
        <f xml:space="preserve"> 'FS Qtr'!DK$44</f>
        <v>1032.4581252964892</v>
      </c>
      <c r="DL24" s="197">
        <f xml:space="preserve"> 'FS Qtr'!DL$44</f>
        <v>1059.1023877570315</v>
      </c>
      <c r="DM24" s="197">
        <f xml:space="preserve"> 'FS Qtr'!DM$44</f>
        <v>1398.8346718871651</v>
      </c>
      <c r="DN24" s="197">
        <f xml:space="preserve"> 'FS Qtr'!DN$44</f>
        <v>1473.3902888459229</v>
      </c>
      <c r="DO24" s="197">
        <f xml:space="preserve"> 'FS Qtr'!DO$44</f>
        <v>1161.4806016548628</v>
      </c>
      <c r="DP24" s="197">
        <f xml:space="preserve"> 'FS Qtr'!DP$44</f>
        <v>0</v>
      </c>
      <c r="DQ24" s="197">
        <f xml:space="preserve"> 'FS Qtr'!DQ$44</f>
        <v>0</v>
      </c>
      <c r="DR24" s="197">
        <f xml:space="preserve"> 'FS Qtr'!DR$44</f>
        <v>0</v>
      </c>
      <c r="DS24" s="197">
        <f xml:space="preserve"> 'FS Qtr'!DS$44</f>
        <v>0</v>
      </c>
      <c r="DT24" s="197">
        <f xml:space="preserve"> 'FS Qtr'!DT$44</f>
        <v>0</v>
      </c>
      <c r="DU24" s="197">
        <f xml:space="preserve"> 'FS Qtr'!DU$44</f>
        <v>0</v>
      </c>
      <c r="DV24" s="197">
        <f xml:space="preserve"> 'FS Qtr'!DV$44</f>
        <v>0</v>
      </c>
      <c r="DW24" s="197">
        <f xml:space="preserve"> 'FS Qtr'!DW$44</f>
        <v>0</v>
      </c>
      <c r="DX24" s="197">
        <f xml:space="preserve"> 'FS Qtr'!DX$44</f>
        <v>0</v>
      </c>
      <c r="DY24" s="197">
        <f xml:space="preserve"> 'FS Qtr'!DY$44</f>
        <v>0</v>
      </c>
      <c r="DZ24" s="197">
        <f xml:space="preserve"> 'FS Qtr'!DZ$44</f>
        <v>0</v>
      </c>
      <c r="EA24" s="197">
        <f xml:space="preserve"> 'FS Qtr'!EA$44</f>
        <v>0</v>
      </c>
      <c r="EB24" s="197">
        <f xml:space="preserve"> 'FS Qtr'!EB$44</f>
        <v>0</v>
      </c>
      <c r="EC24" s="197">
        <f xml:space="preserve"> 'FS Qtr'!EC$44</f>
        <v>0</v>
      </c>
      <c r="ED24" s="197">
        <f xml:space="preserve"> 'FS Qtr'!ED$44</f>
        <v>0</v>
      </c>
      <c r="EE24" s="197">
        <f xml:space="preserve"> 'FS Qtr'!EE$44</f>
        <v>0</v>
      </c>
      <c r="EF24" s="197">
        <f xml:space="preserve"> 'FS Qtr'!EF$44</f>
        <v>0</v>
      </c>
      <c r="EG24" s="197">
        <f xml:space="preserve"> 'FS Qtr'!EG$44</f>
        <v>0</v>
      </c>
      <c r="EH24" s="197">
        <f xml:space="preserve"> 'FS Qtr'!EH$44</f>
        <v>0</v>
      </c>
      <c r="EI24" s="197">
        <f xml:space="preserve"> 'FS Qtr'!EI$44</f>
        <v>0</v>
      </c>
      <c r="EJ24" s="197">
        <f xml:space="preserve"> 'FS Qtr'!EJ$44</f>
        <v>0</v>
      </c>
      <c r="EK24" s="197">
        <f xml:space="preserve"> 'FS Qtr'!EK$44</f>
        <v>0</v>
      </c>
      <c r="EL24" s="197">
        <f xml:space="preserve"> 'FS Qtr'!EL$44</f>
        <v>0</v>
      </c>
      <c r="EM24" s="197">
        <f xml:space="preserve"> 'FS Qtr'!EM$44</f>
        <v>0</v>
      </c>
      <c r="EN24" s="197">
        <f xml:space="preserve"> 'FS Qtr'!EN$44</f>
        <v>0</v>
      </c>
      <c r="EO24" s="197">
        <f xml:space="preserve"> 'FS Qtr'!EO$44</f>
        <v>0</v>
      </c>
      <c r="EP24" s="197">
        <f xml:space="preserve"> 'FS Qtr'!EP$44</f>
        <v>0</v>
      </c>
      <c r="EQ24" s="197">
        <f xml:space="preserve"> 'FS Qtr'!EQ$44</f>
        <v>0</v>
      </c>
      <c r="ER24" s="197">
        <f xml:space="preserve"> 'FS Qtr'!ER$44</f>
        <v>0</v>
      </c>
      <c r="ES24" s="197">
        <f xml:space="preserve"> 'FS Qtr'!ES$44</f>
        <v>0</v>
      </c>
      <c r="ET24" s="197">
        <f xml:space="preserve"> 'FS Qtr'!ET$44</f>
        <v>0</v>
      </c>
      <c r="EU24" s="197">
        <f xml:space="preserve"> 'FS Qtr'!EU$44</f>
        <v>0</v>
      </c>
      <c r="EV24" s="197">
        <f xml:space="preserve"> 'FS Qtr'!EV$44</f>
        <v>0</v>
      </c>
      <c r="EW24" s="197">
        <f xml:space="preserve"> 'FS Qtr'!EW$44</f>
        <v>0</v>
      </c>
      <c r="EX24" s="197">
        <f xml:space="preserve"> 'FS Qtr'!EX$44</f>
        <v>0</v>
      </c>
      <c r="EY24" s="197">
        <f xml:space="preserve"> 'FS Qtr'!EY$44</f>
        <v>0</v>
      </c>
      <c r="EZ24" s="197">
        <f xml:space="preserve"> 'FS Qtr'!EZ$44</f>
        <v>0</v>
      </c>
      <c r="FA24" s="197">
        <f xml:space="preserve"> 'FS Qtr'!FA$44</f>
        <v>0</v>
      </c>
      <c r="FB24" s="197">
        <f xml:space="preserve"> 'FS Qtr'!FB$44</f>
        <v>0</v>
      </c>
      <c r="FC24" s="197">
        <f xml:space="preserve"> 'FS Qtr'!FC$44</f>
        <v>0</v>
      </c>
      <c r="FD24" s="197">
        <f xml:space="preserve"> 'FS Qtr'!FD$44</f>
        <v>0</v>
      </c>
      <c r="FE24" s="197">
        <f xml:space="preserve"> 'FS Qtr'!FE$44</f>
        <v>0</v>
      </c>
      <c r="FF24" s="197">
        <f xml:space="preserve"> 'FS Qtr'!FF$44</f>
        <v>0</v>
      </c>
      <c r="FG24" s="197">
        <f xml:space="preserve"> 'FS Qtr'!FG$44</f>
        <v>0</v>
      </c>
      <c r="FH24" s="197">
        <f xml:space="preserve"> 'FS Qtr'!FH$44</f>
        <v>0</v>
      </c>
      <c r="FI24" s="197">
        <f xml:space="preserve"> 'FS Qtr'!FI$44</f>
        <v>0</v>
      </c>
      <c r="FJ24" s="197">
        <f xml:space="preserve"> 'FS Qtr'!FJ$44</f>
        <v>0</v>
      </c>
      <c r="FK24" s="197">
        <f xml:space="preserve"> 'FS Qtr'!FK$44</f>
        <v>0</v>
      </c>
      <c r="FL24" s="197">
        <f xml:space="preserve"> 'FS Qtr'!FL$44</f>
        <v>0</v>
      </c>
      <c r="FM24" s="197">
        <f xml:space="preserve"> 'FS Qtr'!FM$44</f>
        <v>0</v>
      </c>
      <c r="FN24" s="197">
        <f xml:space="preserve"> 'FS Qtr'!FN$44</f>
        <v>0</v>
      </c>
      <c r="FO24" s="197">
        <f xml:space="preserve"> 'FS Qtr'!FO$44</f>
        <v>0</v>
      </c>
      <c r="FP24" s="197">
        <f xml:space="preserve"> 'FS Qtr'!FP$44</f>
        <v>0</v>
      </c>
      <c r="FQ24" s="197">
        <f xml:space="preserve"> 'FS Qtr'!FQ$44</f>
        <v>0</v>
      </c>
      <c r="FR24" s="197">
        <f xml:space="preserve"> 'FS Qtr'!FR$44</f>
        <v>0</v>
      </c>
      <c r="FS24" s="197">
        <f xml:space="preserve"> 'FS Qtr'!FS$44</f>
        <v>0</v>
      </c>
      <c r="FT24" s="197">
        <f xml:space="preserve"> 'FS Qtr'!FT$44</f>
        <v>0</v>
      </c>
      <c r="FU24" s="197">
        <f xml:space="preserve"> 'FS Qtr'!FU$44</f>
        <v>0</v>
      </c>
      <c r="FV24" s="197">
        <f xml:space="preserve"> 'FS Qtr'!FV$44</f>
        <v>0</v>
      </c>
      <c r="FW24" s="197">
        <f xml:space="preserve"> 'FS Qtr'!FW$44</f>
        <v>0</v>
      </c>
      <c r="FX24" s="197">
        <f xml:space="preserve"> 'FS Qtr'!FX$44</f>
        <v>0</v>
      </c>
      <c r="FY24" s="197">
        <f xml:space="preserve"> 'FS Qtr'!FY$44</f>
        <v>0</v>
      </c>
      <c r="FZ24" s="197">
        <f xml:space="preserve"> 'FS Qtr'!FZ$44</f>
        <v>0</v>
      </c>
      <c r="GA24" s="197">
        <f xml:space="preserve"> 'FS Qtr'!GA$44</f>
        <v>0</v>
      </c>
      <c r="GB24" s="197">
        <f xml:space="preserve"> 'FS Qtr'!GB$44</f>
        <v>0</v>
      </c>
      <c r="GC24" s="197">
        <f xml:space="preserve"> 'FS Qtr'!GC$44</f>
        <v>0</v>
      </c>
      <c r="GD24" s="197">
        <f xml:space="preserve"> 'FS Qtr'!GD$44</f>
        <v>0</v>
      </c>
      <c r="GE24" s="197">
        <f xml:space="preserve"> 'FS Qtr'!GE$44</f>
        <v>0</v>
      </c>
      <c r="GF24" s="197">
        <f xml:space="preserve"> 'FS Qtr'!GF$44</f>
        <v>0</v>
      </c>
      <c r="GG24" s="197">
        <f xml:space="preserve"> 'FS Qtr'!GG$44</f>
        <v>0</v>
      </c>
      <c r="GH24" s="197">
        <f xml:space="preserve"> 'FS Qtr'!GH$44</f>
        <v>0</v>
      </c>
      <c r="GI24" s="197">
        <f xml:space="preserve"> 'FS Qtr'!GI$44</f>
        <v>0</v>
      </c>
      <c r="GJ24" s="197">
        <f xml:space="preserve"> 'FS Qtr'!GJ$44</f>
        <v>0</v>
      </c>
    </row>
    <row r="25" spans="1:192" x14ac:dyDescent="0.25">
      <c r="E25" s="197" t="str">
        <f xml:space="preserve"> Debt!E$275</f>
        <v>Senior debt service</v>
      </c>
      <c r="F25" s="197">
        <f xml:space="preserve"> Debt!F$275</f>
        <v>0</v>
      </c>
      <c r="G25" s="197" t="str">
        <f xml:space="preserve"> Debt!G$275</f>
        <v>$ 000s</v>
      </c>
      <c r="H25" s="197">
        <f xml:space="preserve"> Debt!H$275</f>
        <v>77115.25428210714</v>
      </c>
      <c r="I25" s="197">
        <f xml:space="preserve"> Debt!I$275</f>
        <v>0</v>
      </c>
      <c r="J25" s="197">
        <f xml:space="preserve"> Debt!J$275</f>
        <v>0</v>
      </c>
      <c r="K25" s="197">
        <f xml:space="preserve"> Debt!K$275</f>
        <v>0</v>
      </c>
      <c r="L25" s="197">
        <f xml:space="preserve"> Debt!L$275</f>
        <v>0</v>
      </c>
      <c r="M25" s="197">
        <f xml:space="preserve"> Debt!M$275</f>
        <v>0</v>
      </c>
      <c r="N25" s="197">
        <f xml:space="preserve"> Debt!N$275</f>
        <v>0</v>
      </c>
      <c r="O25" s="197">
        <f xml:space="preserve"> Debt!O$275</f>
        <v>0</v>
      </c>
      <c r="P25" s="197">
        <f xml:space="preserve"> Debt!P$275</f>
        <v>0</v>
      </c>
      <c r="Q25" s="197">
        <f xml:space="preserve"> Debt!Q$275</f>
        <v>0</v>
      </c>
      <c r="R25" s="197">
        <f xml:space="preserve"> Debt!R$275</f>
        <v>0</v>
      </c>
      <c r="S25" s="197">
        <f xml:space="preserve"> Debt!S$275</f>
        <v>1467.2462827836282</v>
      </c>
      <c r="T25" s="197">
        <f xml:space="preserve"> Debt!T$275</f>
        <v>1623.8485480302131</v>
      </c>
      <c r="U25" s="197">
        <f xml:space="preserve"> Debt!U$275</f>
        <v>1935.5840685629896</v>
      </c>
      <c r="V25" s="197">
        <f xml:space="preserve"> Debt!V$275</f>
        <v>1828.4592877558941</v>
      </c>
      <c r="W25" s="197">
        <f xml:space="preserve"> Debt!W$275</f>
        <v>1500.7659585948638</v>
      </c>
      <c r="X25" s="197">
        <f xml:space="preserve"> Debt!X$275</f>
        <v>1591.7003816216338</v>
      </c>
      <c r="Y25" s="197">
        <f xml:space="preserve"> Debt!Y$275</f>
        <v>1913.98769590292</v>
      </c>
      <c r="Z25" s="197">
        <f xml:space="preserve"> Debt!Z$275</f>
        <v>1807.4386018923967</v>
      </c>
      <c r="AA25" s="197">
        <f xml:space="preserve"> Debt!AA$275</f>
        <v>1469.2028524412799</v>
      </c>
      <c r="AB25" s="197">
        <f xml:space="preserve"> Debt!AB$275</f>
        <v>1583.5279162984755</v>
      </c>
      <c r="AC25" s="197">
        <f xml:space="preserve"> Debt!AC$275</f>
        <v>1892.1712271641304</v>
      </c>
      <c r="AD25" s="197">
        <f xml:space="preserve"> Debt!AD$275</f>
        <v>1786.1961253465904</v>
      </c>
      <c r="AE25" s="197">
        <f xml:space="preserve"> Debt!AE$275</f>
        <v>1449.5464957644949</v>
      </c>
      <c r="AF25" s="197">
        <f xml:space="preserve"> Debt!AF$275</f>
        <v>1563.0754093943929</v>
      </c>
      <c r="AG25" s="197">
        <f xml:space="preserve"> Debt!AG$275</f>
        <v>1870.1841790403387</v>
      </c>
      <c r="AH25" s="197">
        <f xml:space="preserve"> Debt!AH$275</f>
        <v>1764.7812103496199</v>
      </c>
      <c r="AI25" s="197">
        <f xml:space="preserve"> Debt!AI$275</f>
        <v>1429.6884336969563</v>
      </c>
      <c r="AJ25" s="197">
        <f xml:space="preserve"> Debt!AJ$275</f>
        <v>1542.4102997918963</v>
      </c>
      <c r="AK25" s="197">
        <f xml:space="preserve"> Debt!AK$275</f>
        <v>1847.9921876925705</v>
      </c>
      <c r="AL25" s="197">
        <f xml:space="preserve"> Debt!AL$275</f>
        <v>1743.1596280405633</v>
      </c>
      <c r="AM25" s="197">
        <f xml:space="preserve"> Debt!AM$275</f>
        <v>1421.2910739344832</v>
      </c>
      <c r="AN25" s="197">
        <f xml:space="preserve"> Debt!AN$275</f>
        <v>1509.8477206288953</v>
      </c>
      <c r="AO25" s="197">
        <f xml:space="preserve"> Debt!AO$275</f>
        <v>1825.5884144507786</v>
      </c>
      <c r="AP25" s="197">
        <f xml:space="preserve"> Debt!AP$275</f>
        <v>1721.3245763855614</v>
      </c>
      <c r="AQ25" s="197">
        <f xml:space="preserve"> Debt!AQ$275</f>
        <v>1389.2925890499898</v>
      </c>
      <c r="AR25" s="197">
        <f xml:space="preserve"> Debt!AR$275</f>
        <v>1500.3835790524734</v>
      </c>
      <c r="AS25" s="197">
        <f xml:space="preserve"> Debt!AS$275</f>
        <v>1802.9345346401503</v>
      </c>
      <c r="AT25" s="197">
        <f xml:space="preserve"> Debt!AT$275</f>
        <v>1699.2378797084491</v>
      </c>
      <c r="AU25" s="197">
        <f xml:space="preserve"> Debt!AU$275</f>
        <v>1368.7511075342613</v>
      </c>
      <c r="AV25" s="197">
        <f xml:space="preserve"> Debt!AV$275</f>
        <v>1479.0384164360701</v>
      </c>
      <c r="AW25" s="197">
        <f xml:space="preserve"> Debt!AW$275</f>
        <v>1780.0852446717251</v>
      </c>
      <c r="AX25" s="197">
        <f xml:space="preserve"> Debt!AX$275</f>
        <v>1676.9540512193485</v>
      </c>
      <c r="AY25" s="197">
        <f xml:space="preserve"> Debt!AY$275</f>
        <v>1347.9812100935228</v>
      </c>
      <c r="AZ25" s="197">
        <f xml:space="preserve"> Debt!AZ$275</f>
        <v>1457.45243446616</v>
      </c>
      <c r="BA25" s="197">
        <f xml:space="preserve"> Debt!BA$275</f>
        <v>1757.0026461025197</v>
      </c>
      <c r="BB25" s="197">
        <f xml:space="preserve"> Debt!BB$275</f>
        <v>1654.4353398313642</v>
      </c>
      <c r="BC25" s="197">
        <f xml:space="preserve"> Debt!BC$275</f>
        <v>1338.209189938548</v>
      </c>
      <c r="BD25" s="197">
        <f xml:space="preserve"> Debt!BD$275</f>
        <v>1424.374606670543</v>
      </c>
      <c r="BE25" s="197">
        <f xml:space="preserve"> Debt!BE$275</f>
        <v>1733.6792250053331</v>
      </c>
      <c r="BF25" s="197">
        <f xml:space="preserve"> Debt!BF$275</f>
        <v>1631.6742704231988</v>
      </c>
      <c r="BG25" s="197">
        <f xml:space="preserve"> Debt!BG$275</f>
        <v>1305.6738008706513</v>
      </c>
      <c r="BH25" s="197">
        <f xml:space="preserve"> Debt!BH$275</f>
        <v>1413.4931875904829</v>
      </c>
      <c r="BI25" s="197">
        <f xml:space="preserve"> Debt!BI$275</f>
        <v>1710.0724875648298</v>
      </c>
      <c r="BJ25" s="197">
        <f xml:space="preserve"> Debt!BJ$275</f>
        <v>1608.6284766906067</v>
      </c>
      <c r="BK25" s="197">
        <f xml:space="preserve"> Debt!BK$275</f>
        <v>1284.1322546192011</v>
      </c>
      <c r="BL25" s="197">
        <f xml:space="preserve"> Debt!BL$275</f>
        <v>1391.1380882682918</v>
      </c>
      <c r="BM25" s="197">
        <f xml:space="preserve"> Debt!BM$275</f>
        <v>1686.2428785553827</v>
      </c>
      <c r="BN25" s="197">
        <f xml:space="preserve"> Debt!BN$275</f>
        <v>1585.35769780483</v>
      </c>
      <c r="BO25" s="197">
        <f xml:space="preserve"> Debt!BO$275</f>
        <v>8.1346089021376252E-5</v>
      </c>
      <c r="BP25" s="197">
        <f xml:space="preserve"> Debt!BP$275</f>
        <v>8.2260963717067034E-5</v>
      </c>
      <c r="BQ25" s="197">
        <f xml:space="preserve"> Debt!BQ$275</f>
        <v>8.3174222403655985E-5</v>
      </c>
      <c r="BR25" s="197">
        <f xml:space="preserve"> Debt!BR$275</f>
        <v>8.3186169328087291E-5</v>
      </c>
      <c r="BS25" s="197">
        <f xml:space="preserve"> Debt!BS$275</f>
        <v>8.2292213293073502E-5</v>
      </c>
      <c r="BT25" s="197">
        <f xml:space="preserve"> Debt!BT$275</f>
        <v>8.2302979953714379E-5</v>
      </c>
      <c r="BU25" s="197">
        <f xml:space="preserve"> Debt!BU$275</f>
        <v>8.3223072050219617E-5</v>
      </c>
      <c r="BV25" s="197">
        <f xml:space="preserve"> Debt!BV$275</f>
        <v>8.3235549949070114E-5</v>
      </c>
      <c r="BW25" s="197">
        <f xml:space="preserve"> Debt!BW$275</f>
        <v>8.1445040721557423E-5</v>
      </c>
      <c r="BX25" s="197">
        <f xml:space="preserve"> Debt!BX$275</f>
        <v>8.236784251903874E-5</v>
      </c>
      <c r="BY25" s="197">
        <f xml:space="preserve"> Debt!BY$275</f>
        <v>8.3291036775873361E-5</v>
      </c>
      <c r="BZ25" s="197">
        <f xml:space="preserve"> Debt!BZ$275</f>
        <v>8.3306169546819704E-5</v>
      </c>
      <c r="CA25" s="197">
        <f xml:space="preserve"> Debt!CA$275</f>
        <v>8.1509709942935665E-5</v>
      </c>
      <c r="CB25" s="197">
        <f xml:space="preserve"> Debt!CB$275</f>
        <v>8.243270508436306E-5</v>
      </c>
      <c r="CC25" s="197">
        <f xml:space="preserve"> Debt!CC$275</f>
        <v>8.3352895295706655E-5</v>
      </c>
      <c r="CD25" s="197">
        <f xml:space="preserve"> Debt!CD$275</f>
        <v>8.3366169656185911E-5</v>
      </c>
      <c r="CE25" s="197">
        <f xml:space="preserve"> Debt!CE$275</f>
        <v>8.1569184849343763E-5</v>
      </c>
      <c r="CF25" s="197">
        <f xml:space="preserve"> Debt!CF$275</f>
        <v>8.2488376597920831E-5</v>
      </c>
      <c r="CG25" s="197">
        <f xml:space="preserve"> Debt!CG$275</f>
        <v>8.3407320173671561E-5</v>
      </c>
      <c r="CH25" s="197">
        <f xml:space="preserve"> Debt!CH$275</f>
        <v>8.3420329046941222E-5</v>
      </c>
      <c r="CI25" s="197">
        <f xml:space="preserve"> Debt!CI$275</f>
        <v>8.2526191210903463E-5</v>
      </c>
      <c r="CJ25" s="197">
        <f xml:space="preserve"> Debt!CJ$275</f>
        <v>8.2536170067107218E-5</v>
      </c>
      <c r="CK25" s="197">
        <f xml:space="preserve"> Debt!CK$275</f>
        <v>8.3460152128378963E-5</v>
      </c>
      <c r="CL25" s="197">
        <f xml:space="preserve"> Debt!CL$275</f>
        <v>8.3471568078391105E-5</v>
      </c>
      <c r="CM25" s="197">
        <f xml:space="preserve"> Debt!CM$275</f>
        <v>8.1670993422758493E-5</v>
      </c>
      <c r="CN25" s="197">
        <f xml:space="preserve"> Debt!CN$275</f>
        <v>8.2596305805808742E-5</v>
      </c>
      <c r="CO25" s="197">
        <f xml:space="preserve"> Debt!CO$275</f>
        <v>8.3518824801697247E-5</v>
      </c>
      <c r="CP25" s="197">
        <f xml:space="preserve"> Debt!CP$275</f>
        <v>8.3528382341242289E-5</v>
      </c>
      <c r="CQ25" s="197">
        <f xml:space="preserve"> Debt!CQ$275</f>
        <v>8.1729689181921089E-5</v>
      </c>
      <c r="CR25" s="197">
        <f xml:space="preserve"> Debt!CR$275</f>
        <v>8.2650926913450294E-5</v>
      </c>
      <c r="CS25" s="197">
        <f xml:space="preserve"> Debt!CS$275</f>
        <v>8.3572718705242976E-5</v>
      </c>
      <c r="CT25" s="197">
        <f xml:space="preserve"> Debt!CT$275</f>
        <v>8.3584665629674282E-5</v>
      </c>
      <c r="CU25" s="197">
        <f xml:space="preserve"> Debt!CU$275</f>
        <v>8.1777476879646394E-5</v>
      </c>
      <c r="CV25" s="197">
        <f xml:space="preserve"> Debt!CV$275</f>
        <v>8.270134639742712E-5</v>
      </c>
      <c r="CW25" s="197">
        <f xml:space="preserve"> Debt!CW$275</f>
        <v>8.3624223223902468E-5</v>
      </c>
      <c r="CX25" s="197">
        <f xml:space="preserve"> Debt!CX$275</f>
        <v>8.3641479892525479E-5</v>
      </c>
      <c r="CY25" s="197">
        <f xml:space="preserve"> Debt!CY$275</f>
        <v>8.2748877265134438E-5</v>
      </c>
      <c r="CZ25" s="197">
        <f xml:space="preserve"> Debt!CZ$275</f>
        <v>8.2767259368667645E-5</v>
      </c>
      <c r="DA25" s="197">
        <f xml:space="preserve"> Debt!DA$275</f>
        <v>8.3695373796071221E-5</v>
      </c>
      <c r="DB25" s="197">
        <f xml:space="preserve"> Debt!DB$275</f>
        <v>8.3705462310035454E-5</v>
      </c>
      <c r="DC25" s="197">
        <f xml:space="preserve"> Debt!DC$275</f>
        <v>8.1896946123959604E-5</v>
      </c>
      <c r="DD25" s="197">
        <f xml:space="preserve"> Debt!DD$275</f>
        <v>8.2822930882225403E-5</v>
      </c>
      <c r="DE25" s="197">
        <f xml:space="preserve"> Debt!DE$275</f>
        <v>8.3745019904263586E-5</v>
      </c>
      <c r="DF25" s="197">
        <f xml:space="preserve"> Debt!DF$275</f>
        <v>8.3758825239161992E-5</v>
      </c>
      <c r="DG25" s="197">
        <f xml:space="preserve"> Debt!DG$275</f>
        <v>8.1956421030367714E-5</v>
      </c>
      <c r="DH25" s="197">
        <f xml:space="preserve"> Debt!DH$275</f>
        <v>8.2883329222405982E-5</v>
      </c>
      <c r="DI25" s="197">
        <f xml:space="preserve"> Debt!DI$275</f>
        <v>8.3805285500839375E-5</v>
      </c>
      <c r="DJ25" s="197">
        <f xml:space="preserve"> Debt!DJ$275</f>
        <v>8.3824666067139095E-5</v>
      </c>
      <c r="DK25" s="197">
        <f xml:space="preserve"> Debt!DK$275</f>
        <v>8.201797366276387E-5</v>
      </c>
      <c r="DL25" s="197">
        <f xml:space="preserve"> Debt!DL$275</f>
        <v>8.2939263337442781E-5</v>
      </c>
      <c r="DM25" s="197">
        <f xml:space="preserve"> Debt!DM$275</f>
        <v>8.3869267918349337E-5</v>
      </c>
      <c r="DN25" s="197">
        <f xml:space="preserve"> Debt!DN$275</f>
        <v>8.3879887406732747E-5</v>
      </c>
      <c r="DO25" s="197">
        <f xml:space="preserve"> Debt!DO$275</f>
        <v>8.2978390957820633E-5</v>
      </c>
      <c r="DP25" s="197">
        <f xml:space="preserve"> Debt!DP$275</f>
        <v>8.2997560865790977E-5</v>
      </c>
      <c r="DQ25" s="197">
        <f xml:space="preserve"> Debt!DQ$275</f>
        <v>8.3921568898637574E-5</v>
      </c>
      <c r="DR25" s="197">
        <f xml:space="preserve"> Debt!DR$275</f>
        <v>8.3940949464937281E-5</v>
      </c>
      <c r="DS25" s="197">
        <f xml:space="preserve"> Debt!DS$275</f>
        <v>8.2127313992885303E-5</v>
      </c>
      <c r="DT25" s="197">
        <f xml:space="preserve"> Debt!DT$275</f>
        <v>8.3058484408929639E-5</v>
      </c>
      <c r="DU25" s="197">
        <f xml:space="preserve"> Debt!DU$275</f>
        <v>8.3986082290566727E-5</v>
      </c>
      <c r="DV25" s="197">
        <f xml:space="preserve"> Debt!DV$275</f>
        <v>8.3996967266159692E-5</v>
      </c>
      <c r="DW25" s="197">
        <f xml:space="preserve"> Debt!DW$275</f>
        <v>8.21862694677964E-5</v>
      </c>
      <c r="DX25" s="197">
        <f xml:space="preserve"> Debt!DX$275</f>
        <v>8.3116256734319752E-5</v>
      </c>
      <c r="DY25" s="197">
        <f xml:space="preserve"> Debt!DY$275</f>
        <v>8.4039179732483724E-5</v>
      </c>
      <c r="DZ25" s="197">
        <f xml:space="preserve"> Debt!DZ$275</f>
        <v>8.4050330195286285E-5</v>
      </c>
      <c r="EA25" s="197">
        <f xml:space="preserve"> Debt!EA$275</f>
        <v>8.2240290343485865E-5</v>
      </c>
      <c r="EB25" s="197">
        <f xml:space="preserve"> Debt!EB$275</f>
        <v>8.3164050203506125E-5</v>
      </c>
      <c r="EC25" s="197">
        <f xml:space="preserve"> Debt!EC$275</f>
        <v>8.408988778951443E-5</v>
      </c>
      <c r="ED25" s="197">
        <f xml:space="preserve"> Debt!ED$275</f>
        <v>8.410926835581415E-5</v>
      </c>
      <c r="EE25" s="197">
        <f xml:space="preserve"> Debt!EE$275</f>
        <v>8.3208955056423005E-5</v>
      </c>
      <c r="EF25" s="197">
        <f xml:space="preserve"> Debt!EF$275</f>
        <v>8.3222872934812431E-5</v>
      </c>
      <c r="EG25" s="197">
        <f xml:space="preserve"> Debt!EG$275</f>
        <v>8.4155463130281937E-5</v>
      </c>
      <c r="EH25" s="197">
        <f xml:space="preserve"> Debt!EH$275</f>
        <v>8.416687908029408E-5</v>
      </c>
      <c r="EI25" s="197">
        <f xml:space="preserve"> Debt!EI$275</f>
        <v>8.2353266694086414E-5</v>
      </c>
      <c r="EJ25" s="197">
        <f xml:space="preserve"> Debt!EJ$275</f>
        <v>8.3279857455765394E-5</v>
      </c>
      <c r="EK25" s="197">
        <f xml:space="preserve"> Debt!EK$275</f>
        <v>8.4213870316390612E-5</v>
      </c>
      <c r="EL25" s="197">
        <f xml:space="preserve"> Debt!EL$275</f>
        <v>8.4231126985013623E-5</v>
      </c>
      <c r="EM25" s="197">
        <f xml:space="preserve"> Debt!EM$275</f>
        <v>8.2409884727260952E-5</v>
      </c>
      <c r="EN25" s="197">
        <f xml:space="preserve"> Debt!EN$275</f>
        <v>8.3335528969323138E-5</v>
      </c>
      <c r="EO25" s="197">
        <f xml:space="preserve"> Debt!EO$275</f>
        <v>8.4263250937373395E-5</v>
      </c>
      <c r="EP25" s="197">
        <f xml:space="preserve"> Debt!EP$275</f>
        <v>8.4275463349014324E-5</v>
      </c>
      <c r="EQ25" s="197">
        <f xml:space="preserve"> Debt!EQ$275</f>
        <v>8.2458711287980273E-5</v>
      </c>
      <c r="ER25" s="197">
        <f xml:space="preserve"> Debt!ER$275</f>
        <v>8.3389362272527553E-5</v>
      </c>
      <c r="ES25" s="197">
        <f xml:space="preserve"> Debt!ES$275</f>
        <v>8.432431299557793E-5</v>
      </c>
      <c r="ET25" s="197">
        <f xml:space="preserve"> Debt!ET$275</f>
        <v>8.4342366125829713E-5</v>
      </c>
      <c r="EU25" s="197">
        <f xml:space="preserve"> Debt!EU$275</f>
        <v>8.3442407771294858E-5</v>
      </c>
      <c r="EV25" s="197">
        <f xml:space="preserve"> Debt!EV$275</f>
        <v>8.3451598823061461E-5</v>
      </c>
      <c r="EW25" s="197">
        <f xml:space="preserve"> Debt!EW$275</f>
        <v>8.4379268847962013E-5</v>
      </c>
      <c r="EX25" s="197">
        <f xml:space="preserve"> Debt!EX$275</f>
        <v>8.4395994542165874E-5</v>
      </c>
      <c r="EY25" s="197">
        <f xml:space="preserve"> Debt!EY$275</f>
        <v>8.2577141669299466E-5</v>
      </c>
      <c r="EZ25" s="197">
        <f xml:space="preserve"> Debt!EZ$275</f>
        <v>8.350832074253541E-5</v>
      </c>
      <c r="FA25" s="197">
        <f xml:space="preserve"> Debt!FA$275</f>
        <v>8.4438472495699461E-5</v>
      </c>
      <c r="FB25" s="197">
        <f xml:space="preserve"> Debt!FB$275</f>
        <v>8.4455994651532054E-5</v>
      </c>
      <c r="FC25" s="197">
        <f xml:space="preserve"> Debt!FC$275</f>
        <v>8.2631681976485933E-5</v>
      </c>
      <c r="FD25" s="197">
        <f xml:space="preserve"> Debt!FD$275</f>
        <v>8.3566618270883606E-5</v>
      </c>
      <c r="FE25" s="197">
        <f xml:space="preserve"> Debt!FE$275</f>
        <v>8.4500065528323186E-5</v>
      </c>
      <c r="FF25" s="197">
        <f xml:space="preserve"> Debt!FF$275</f>
        <v>8.4518118658574943E-5</v>
      </c>
      <c r="FG25" s="197">
        <f xml:space="preserve"> Debt!FG$275</f>
        <v>8.2695312334870132E-5</v>
      </c>
      <c r="FH25" s="197">
        <f xml:space="preserve"> Debt!FH$275</f>
        <v>8.3625966205148008E-5</v>
      </c>
      <c r="FI25" s="197">
        <f xml:space="preserve"> Debt!FI$275</f>
        <v>8.4556348816755179E-5</v>
      </c>
      <c r="FJ25" s="197">
        <f xml:space="preserve"> Debt!FJ$275</f>
        <v>8.4576260357474049E-5</v>
      </c>
      <c r="FK25" s="197">
        <f xml:space="preserve"> Debt!FK$275</f>
        <v>8.3668245043274394E-5</v>
      </c>
      <c r="FL25" s="197">
        <f xml:space="preserve"> Debt!FL$275</f>
        <v>8.3685314139412368E-5</v>
      </c>
      <c r="FM25" s="197">
        <f xml:space="preserve"> Debt!FM$275</f>
        <v>8.4617676362169295E-5</v>
      </c>
      <c r="FN25" s="197">
        <f xml:space="preserve"> Debt!FN$275</f>
        <v>8.4636525954049838E-5</v>
      </c>
      <c r="FO25" s="197">
        <f xml:space="preserve"> Debt!FO$275</f>
        <v>8.2813223284692325E-5</v>
      </c>
      <c r="FP25" s="197">
        <f xml:space="preserve"> Debt!FP$275</f>
        <v>8.3752802719527195E-5</v>
      </c>
      <c r="FQ25" s="197">
        <f xml:space="preserve"> Debt!FQ$275</f>
        <v>8.4689092421547657E-5</v>
      </c>
      <c r="FR25" s="197">
        <f xml:space="preserve"> Debt!FR$275</f>
        <v>8.4703694218074823E-5</v>
      </c>
      <c r="FS25" s="197">
        <f xml:space="preserve"> Debt!FS$275</f>
        <v>8.2877632790322067E-5</v>
      </c>
      <c r="FT25" s="197">
        <f xml:space="preserve"> Debt!FT$275</f>
        <v>8.3817402683372501E-5</v>
      </c>
      <c r="FU25" s="197">
        <f xml:space="preserve"> Debt!FU$275</f>
        <v>8.4752012890219265E-5</v>
      </c>
      <c r="FV25" s="197">
        <f xml:space="preserve"> Debt!FV$275</f>
        <v>8.4765552737908089E-5</v>
      </c>
      <c r="FW25" s="197">
        <f xml:space="preserve"> Debt!FW$275</f>
        <v>8.2932952244754049E-5</v>
      </c>
      <c r="FX25" s="197">
        <f xml:space="preserve"> Debt!FX$275</f>
        <v>8.3870185580660751E-5</v>
      </c>
      <c r="FY25" s="197">
        <f xml:space="preserve"> Debt!FY$275</f>
        <v>8.480909264028003E-5</v>
      </c>
      <c r="FZ25" s="197">
        <f xml:space="preserve"> Debt!FZ$275</f>
        <v>8.4819977615873009E-5</v>
      </c>
      <c r="GA25" s="197">
        <f xml:space="preserve"> Debt!GA$275</f>
        <v>8.3916140839493782E-5</v>
      </c>
      <c r="GB25" s="197">
        <f xml:space="preserve"> Debt!GB$275</f>
        <v>8.3926119695697536E-5</v>
      </c>
      <c r="GC25" s="197">
        <f xml:space="preserve"> Debt!GC$275</f>
        <v>8.4868296288017492E-5</v>
      </c>
      <c r="GD25" s="197">
        <f xml:space="preserve"> Debt!GD$275</f>
        <v>8.488608393105968E-5</v>
      </c>
      <c r="GE25" s="197">
        <f xml:space="preserve"> Debt!GE$275</f>
        <v>8.3053979783558328E-5</v>
      </c>
      <c r="GF25" s="197">
        <f xml:space="preserve"> Debt!GF$275</f>
        <v>8.3990719659542856E-5</v>
      </c>
      <c r="GG25" s="197">
        <f xml:space="preserve"> Debt!GG$275</f>
        <v>8.4924314089239916E-5</v>
      </c>
      <c r="GH25" s="197">
        <f xml:space="preserve"> Debt!GH$275</f>
        <v>8.4943960142749191E-5</v>
      </c>
      <c r="GI25" s="197">
        <f xml:space="preserve"> Debt!GI$275</f>
        <v>8.3116571278948512E-5</v>
      </c>
      <c r="GJ25" s="197">
        <f xml:space="preserve"> Debt!GJ$275</f>
        <v>8.4056632630783381E-5</v>
      </c>
    </row>
    <row r="26" spans="1:192" x14ac:dyDescent="0.25">
      <c r="E26" s="200" t="str">
        <f xml:space="preserve"> Time!E$161</f>
        <v>Senior debt repayment flag</v>
      </c>
      <c r="F26" s="200">
        <f xml:space="preserve"> Time!F$161</f>
        <v>0</v>
      </c>
      <c r="G26" s="200" t="str">
        <f xml:space="preserve"> Time!G$161</f>
        <v>flag</v>
      </c>
      <c r="H26" s="200">
        <f xml:space="preserve"> Time!H$161</f>
        <v>48</v>
      </c>
      <c r="I26" s="200">
        <f xml:space="preserve"> Time!I$161</f>
        <v>0</v>
      </c>
      <c r="J26" s="200">
        <f xml:space="preserve"> Time!J$161</f>
        <v>0</v>
      </c>
      <c r="K26" s="200">
        <f xml:space="preserve"> Time!K$161</f>
        <v>0</v>
      </c>
      <c r="L26" s="200">
        <f xml:space="preserve"> Time!L$161</f>
        <v>0</v>
      </c>
      <c r="M26" s="200">
        <f xml:space="preserve"> Time!M$161</f>
        <v>0</v>
      </c>
      <c r="N26" s="200">
        <f xml:space="preserve"> Time!N$161</f>
        <v>0</v>
      </c>
      <c r="O26" s="200">
        <f xml:space="preserve"> Time!O$161</f>
        <v>0</v>
      </c>
      <c r="P26" s="200">
        <f xml:space="preserve"> Time!P$161</f>
        <v>0</v>
      </c>
      <c r="Q26" s="200">
        <f xml:space="preserve"> Time!Q$161</f>
        <v>0</v>
      </c>
      <c r="R26" s="200">
        <f xml:space="preserve"> Time!R$161</f>
        <v>0</v>
      </c>
      <c r="S26" s="200">
        <f xml:space="preserve"> Time!S$161</f>
        <v>1</v>
      </c>
      <c r="T26" s="200">
        <f xml:space="preserve"> Time!T$161</f>
        <v>1</v>
      </c>
      <c r="U26" s="200">
        <f xml:space="preserve"> Time!U$161</f>
        <v>1</v>
      </c>
      <c r="V26" s="200">
        <f xml:space="preserve"> Time!V$161</f>
        <v>1</v>
      </c>
      <c r="W26" s="200">
        <f xml:space="preserve"> Time!W$161</f>
        <v>1</v>
      </c>
      <c r="X26" s="200">
        <f xml:space="preserve"> Time!X$161</f>
        <v>1</v>
      </c>
      <c r="Y26" s="200">
        <f xml:space="preserve"> Time!Y$161</f>
        <v>1</v>
      </c>
      <c r="Z26" s="200">
        <f xml:space="preserve"> Time!Z$161</f>
        <v>1</v>
      </c>
      <c r="AA26" s="200">
        <f xml:space="preserve"> Time!AA$161</f>
        <v>1</v>
      </c>
      <c r="AB26" s="200">
        <f xml:space="preserve"> Time!AB$161</f>
        <v>1</v>
      </c>
      <c r="AC26" s="200">
        <f xml:space="preserve"> Time!AC$161</f>
        <v>1</v>
      </c>
      <c r="AD26" s="200">
        <f xml:space="preserve"> Time!AD$161</f>
        <v>1</v>
      </c>
      <c r="AE26" s="200">
        <f xml:space="preserve"> Time!AE$161</f>
        <v>1</v>
      </c>
      <c r="AF26" s="200">
        <f xml:space="preserve"> Time!AF$161</f>
        <v>1</v>
      </c>
      <c r="AG26" s="200">
        <f xml:space="preserve"> Time!AG$161</f>
        <v>1</v>
      </c>
      <c r="AH26" s="200">
        <f xml:space="preserve"> Time!AH$161</f>
        <v>1</v>
      </c>
      <c r="AI26" s="200">
        <f xml:space="preserve"> Time!AI$161</f>
        <v>1</v>
      </c>
      <c r="AJ26" s="200">
        <f xml:space="preserve"> Time!AJ$161</f>
        <v>1</v>
      </c>
      <c r="AK26" s="200">
        <f xml:space="preserve"> Time!AK$161</f>
        <v>1</v>
      </c>
      <c r="AL26" s="200">
        <f xml:space="preserve"> Time!AL$161</f>
        <v>1</v>
      </c>
      <c r="AM26" s="200">
        <f xml:space="preserve"> Time!AM$161</f>
        <v>1</v>
      </c>
      <c r="AN26" s="200">
        <f xml:space="preserve"> Time!AN$161</f>
        <v>1</v>
      </c>
      <c r="AO26" s="200">
        <f xml:space="preserve"> Time!AO$161</f>
        <v>1</v>
      </c>
      <c r="AP26" s="200">
        <f xml:space="preserve"> Time!AP$161</f>
        <v>1</v>
      </c>
      <c r="AQ26" s="200">
        <f xml:space="preserve"> Time!AQ$161</f>
        <v>1</v>
      </c>
      <c r="AR26" s="200">
        <f xml:space="preserve"> Time!AR$161</f>
        <v>1</v>
      </c>
      <c r="AS26" s="200">
        <f xml:space="preserve"> Time!AS$161</f>
        <v>1</v>
      </c>
      <c r="AT26" s="200">
        <f xml:space="preserve"> Time!AT$161</f>
        <v>1</v>
      </c>
      <c r="AU26" s="200">
        <f xml:space="preserve"> Time!AU$161</f>
        <v>1</v>
      </c>
      <c r="AV26" s="200">
        <f xml:space="preserve"> Time!AV$161</f>
        <v>1</v>
      </c>
      <c r="AW26" s="200">
        <f xml:space="preserve"> Time!AW$161</f>
        <v>1</v>
      </c>
      <c r="AX26" s="200">
        <f xml:space="preserve"> Time!AX$161</f>
        <v>1</v>
      </c>
      <c r="AY26" s="200">
        <f xml:space="preserve"> Time!AY$161</f>
        <v>1</v>
      </c>
      <c r="AZ26" s="200">
        <f xml:space="preserve"> Time!AZ$161</f>
        <v>1</v>
      </c>
      <c r="BA26" s="200">
        <f xml:space="preserve"> Time!BA$161</f>
        <v>1</v>
      </c>
      <c r="BB26" s="200">
        <f xml:space="preserve"> Time!BB$161</f>
        <v>1</v>
      </c>
      <c r="BC26" s="200">
        <f xml:space="preserve"> Time!BC$161</f>
        <v>1</v>
      </c>
      <c r="BD26" s="200">
        <f xml:space="preserve"> Time!BD$161</f>
        <v>1</v>
      </c>
      <c r="BE26" s="200">
        <f xml:space="preserve"> Time!BE$161</f>
        <v>1</v>
      </c>
      <c r="BF26" s="200">
        <f xml:space="preserve"> Time!BF$161</f>
        <v>1</v>
      </c>
      <c r="BG26" s="200">
        <f xml:space="preserve"> Time!BG$161</f>
        <v>1</v>
      </c>
      <c r="BH26" s="200">
        <f xml:space="preserve"> Time!BH$161</f>
        <v>1</v>
      </c>
      <c r="BI26" s="200">
        <f xml:space="preserve"> Time!BI$161</f>
        <v>1</v>
      </c>
      <c r="BJ26" s="200">
        <f xml:space="preserve"> Time!BJ$161</f>
        <v>1</v>
      </c>
      <c r="BK26" s="200">
        <f xml:space="preserve"> Time!BK$161</f>
        <v>1</v>
      </c>
      <c r="BL26" s="200">
        <f xml:space="preserve"> Time!BL$161</f>
        <v>1</v>
      </c>
      <c r="BM26" s="200">
        <f xml:space="preserve"> Time!BM$161</f>
        <v>1</v>
      </c>
      <c r="BN26" s="200">
        <f xml:space="preserve"> Time!BN$161</f>
        <v>1</v>
      </c>
      <c r="BO26" s="200">
        <f xml:space="preserve"> Time!BO$161</f>
        <v>0</v>
      </c>
      <c r="BP26" s="200">
        <f xml:space="preserve"> Time!BP$161</f>
        <v>0</v>
      </c>
      <c r="BQ26" s="200">
        <f xml:space="preserve"> Time!BQ$161</f>
        <v>0</v>
      </c>
      <c r="BR26" s="200">
        <f xml:space="preserve"> Time!BR$161</f>
        <v>0</v>
      </c>
      <c r="BS26" s="200">
        <f xml:space="preserve"> Time!BS$161</f>
        <v>0</v>
      </c>
      <c r="BT26" s="200">
        <f xml:space="preserve"> Time!BT$161</f>
        <v>0</v>
      </c>
      <c r="BU26" s="200">
        <f xml:space="preserve"> Time!BU$161</f>
        <v>0</v>
      </c>
      <c r="BV26" s="200">
        <f xml:space="preserve"> Time!BV$161</f>
        <v>0</v>
      </c>
      <c r="BW26" s="200">
        <f xml:space="preserve"> Time!BW$161</f>
        <v>0</v>
      </c>
      <c r="BX26" s="200">
        <f xml:space="preserve"> Time!BX$161</f>
        <v>0</v>
      </c>
      <c r="BY26" s="200">
        <f xml:space="preserve"> Time!BY$161</f>
        <v>0</v>
      </c>
      <c r="BZ26" s="200">
        <f xml:space="preserve"> Time!BZ$161</f>
        <v>0</v>
      </c>
      <c r="CA26" s="200">
        <f xml:space="preserve"> Time!CA$161</f>
        <v>0</v>
      </c>
      <c r="CB26" s="200">
        <f xml:space="preserve"> Time!CB$161</f>
        <v>0</v>
      </c>
      <c r="CC26" s="200">
        <f xml:space="preserve"> Time!CC$161</f>
        <v>0</v>
      </c>
      <c r="CD26" s="200">
        <f xml:space="preserve"> Time!CD$161</f>
        <v>0</v>
      </c>
      <c r="CE26" s="200">
        <f xml:space="preserve"> Time!CE$161</f>
        <v>0</v>
      </c>
      <c r="CF26" s="200">
        <f xml:space="preserve"> Time!CF$161</f>
        <v>0</v>
      </c>
      <c r="CG26" s="200">
        <f xml:space="preserve"> Time!CG$161</f>
        <v>0</v>
      </c>
      <c r="CH26" s="200">
        <f xml:space="preserve"> Time!CH$161</f>
        <v>0</v>
      </c>
      <c r="CI26" s="200">
        <f xml:space="preserve"> Time!CI$161</f>
        <v>0</v>
      </c>
      <c r="CJ26" s="200">
        <f xml:space="preserve"> Time!CJ$161</f>
        <v>0</v>
      </c>
      <c r="CK26" s="200">
        <f xml:space="preserve"> Time!CK$161</f>
        <v>0</v>
      </c>
      <c r="CL26" s="200">
        <f xml:space="preserve"> Time!CL$161</f>
        <v>0</v>
      </c>
      <c r="CM26" s="200">
        <f xml:space="preserve"> Time!CM$161</f>
        <v>0</v>
      </c>
      <c r="CN26" s="200">
        <f xml:space="preserve"> Time!CN$161</f>
        <v>0</v>
      </c>
      <c r="CO26" s="200">
        <f xml:space="preserve"> Time!CO$161</f>
        <v>0</v>
      </c>
      <c r="CP26" s="200">
        <f xml:space="preserve"> Time!CP$161</f>
        <v>0</v>
      </c>
      <c r="CQ26" s="200">
        <f xml:space="preserve"> Time!CQ$161</f>
        <v>0</v>
      </c>
      <c r="CR26" s="200">
        <f xml:space="preserve"> Time!CR$161</f>
        <v>0</v>
      </c>
      <c r="CS26" s="200">
        <f xml:space="preserve"> Time!CS$161</f>
        <v>0</v>
      </c>
      <c r="CT26" s="200">
        <f xml:space="preserve"> Time!CT$161</f>
        <v>0</v>
      </c>
      <c r="CU26" s="200">
        <f xml:space="preserve"> Time!CU$161</f>
        <v>0</v>
      </c>
      <c r="CV26" s="200">
        <f xml:space="preserve"> Time!CV$161</f>
        <v>0</v>
      </c>
      <c r="CW26" s="200">
        <f xml:space="preserve"> Time!CW$161</f>
        <v>0</v>
      </c>
      <c r="CX26" s="200">
        <f xml:space="preserve"> Time!CX$161</f>
        <v>0</v>
      </c>
      <c r="CY26" s="200">
        <f xml:space="preserve"> Time!CY$161</f>
        <v>0</v>
      </c>
      <c r="CZ26" s="200">
        <f xml:space="preserve"> Time!CZ$161</f>
        <v>0</v>
      </c>
      <c r="DA26" s="200">
        <f xml:space="preserve"> Time!DA$161</f>
        <v>0</v>
      </c>
      <c r="DB26" s="200">
        <f xml:space="preserve"> Time!DB$161</f>
        <v>0</v>
      </c>
      <c r="DC26" s="200">
        <f xml:space="preserve"> Time!DC$161</f>
        <v>0</v>
      </c>
      <c r="DD26" s="200">
        <f xml:space="preserve"> Time!DD$161</f>
        <v>0</v>
      </c>
      <c r="DE26" s="200">
        <f xml:space="preserve"> Time!DE$161</f>
        <v>0</v>
      </c>
      <c r="DF26" s="200">
        <f xml:space="preserve"> Time!DF$161</f>
        <v>0</v>
      </c>
      <c r="DG26" s="200">
        <f xml:space="preserve"> Time!DG$161</f>
        <v>0</v>
      </c>
      <c r="DH26" s="200">
        <f xml:space="preserve"> Time!DH$161</f>
        <v>0</v>
      </c>
      <c r="DI26" s="200">
        <f xml:space="preserve"> Time!DI$161</f>
        <v>0</v>
      </c>
      <c r="DJ26" s="200">
        <f xml:space="preserve"> Time!DJ$161</f>
        <v>0</v>
      </c>
      <c r="DK26" s="200">
        <f xml:space="preserve"> Time!DK$161</f>
        <v>0</v>
      </c>
      <c r="DL26" s="200">
        <f xml:space="preserve"> Time!DL$161</f>
        <v>0</v>
      </c>
      <c r="DM26" s="200">
        <f xml:space="preserve"> Time!DM$161</f>
        <v>0</v>
      </c>
      <c r="DN26" s="200">
        <f xml:space="preserve"> Time!DN$161</f>
        <v>0</v>
      </c>
      <c r="DO26" s="200">
        <f xml:space="preserve"> Time!DO$161</f>
        <v>0</v>
      </c>
      <c r="DP26" s="200">
        <f xml:space="preserve"> Time!DP$161</f>
        <v>0</v>
      </c>
      <c r="DQ26" s="200">
        <f xml:space="preserve"> Time!DQ$161</f>
        <v>0</v>
      </c>
      <c r="DR26" s="200">
        <f xml:space="preserve"> Time!DR$161</f>
        <v>0</v>
      </c>
      <c r="DS26" s="200">
        <f xml:space="preserve"> Time!DS$161</f>
        <v>0</v>
      </c>
      <c r="DT26" s="200">
        <f xml:space="preserve"> Time!DT$161</f>
        <v>0</v>
      </c>
      <c r="DU26" s="200">
        <f xml:space="preserve"> Time!DU$161</f>
        <v>0</v>
      </c>
      <c r="DV26" s="200">
        <f xml:space="preserve"> Time!DV$161</f>
        <v>0</v>
      </c>
      <c r="DW26" s="200">
        <f xml:space="preserve"> Time!DW$161</f>
        <v>0</v>
      </c>
      <c r="DX26" s="200">
        <f xml:space="preserve"> Time!DX$161</f>
        <v>0</v>
      </c>
      <c r="DY26" s="200">
        <f xml:space="preserve"> Time!DY$161</f>
        <v>0</v>
      </c>
      <c r="DZ26" s="200">
        <f xml:space="preserve"> Time!DZ$161</f>
        <v>0</v>
      </c>
      <c r="EA26" s="200">
        <f xml:space="preserve"> Time!EA$161</f>
        <v>0</v>
      </c>
      <c r="EB26" s="200">
        <f xml:space="preserve"> Time!EB$161</f>
        <v>0</v>
      </c>
      <c r="EC26" s="200">
        <f xml:space="preserve"> Time!EC$161</f>
        <v>0</v>
      </c>
      <c r="ED26" s="200">
        <f xml:space="preserve"> Time!ED$161</f>
        <v>0</v>
      </c>
      <c r="EE26" s="200">
        <f xml:space="preserve"> Time!EE$161</f>
        <v>0</v>
      </c>
      <c r="EF26" s="200">
        <f xml:space="preserve"> Time!EF$161</f>
        <v>0</v>
      </c>
      <c r="EG26" s="200">
        <f xml:space="preserve"> Time!EG$161</f>
        <v>0</v>
      </c>
      <c r="EH26" s="200">
        <f xml:space="preserve"> Time!EH$161</f>
        <v>0</v>
      </c>
      <c r="EI26" s="200">
        <f xml:space="preserve"> Time!EI$161</f>
        <v>0</v>
      </c>
      <c r="EJ26" s="200">
        <f xml:space="preserve"> Time!EJ$161</f>
        <v>0</v>
      </c>
      <c r="EK26" s="200">
        <f xml:space="preserve"> Time!EK$161</f>
        <v>0</v>
      </c>
      <c r="EL26" s="200">
        <f xml:space="preserve"> Time!EL$161</f>
        <v>0</v>
      </c>
      <c r="EM26" s="200">
        <f xml:space="preserve"> Time!EM$161</f>
        <v>0</v>
      </c>
      <c r="EN26" s="200">
        <f xml:space="preserve"> Time!EN$161</f>
        <v>0</v>
      </c>
      <c r="EO26" s="200">
        <f xml:space="preserve"> Time!EO$161</f>
        <v>0</v>
      </c>
      <c r="EP26" s="200">
        <f xml:space="preserve"> Time!EP$161</f>
        <v>0</v>
      </c>
      <c r="EQ26" s="200">
        <f xml:space="preserve"> Time!EQ$161</f>
        <v>0</v>
      </c>
      <c r="ER26" s="200">
        <f xml:space="preserve"> Time!ER$161</f>
        <v>0</v>
      </c>
      <c r="ES26" s="200">
        <f xml:space="preserve"> Time!ES$161</f>
        <v>0</v>
      </c>
      <c r="ET26" s="200">
        <f xml:space="preserve"> Time!ET$161</f>
        <v>0</v>
      </c>
      <c r="EU26" s="200">
        <f xml:space="preserve"> Time!EU$161</f>
        <v>0</v>
      </c>
      <c r="EV26" s="200">
        <f xml:space="preserve"> Time!EV$161</f>
        <v>0</v>
      </c>
      <c r="EW26" s="200">
        <f xml:space="preserve"> Time!EW$161</f>
        <v>0</v>
      </c>
      <c r="EX26" s="200">
        <f xml:space="preserve"> Time!EX$161</f>
        <v>0</v>
      </c>
      <c r="EY26" s="200">
        <f xml:space="preserve"> Time!EY$161</f>
        <v>0</v>
      </c>
      <c r="EZ26" s="200">
        <f xml:space="preserve"> Time!EZ$161</f>
        <v>0</v>
      </c>
      <c r="FA26" s="200">
        <f xml:space="preserve"> Time!FA$161</f>
        <v>0</v>
      </c>
      <c r="FB26" s="200">
        <f xml:space="preserve"> Time!FB$161</f>
        <v>0</v>
      </c>
      <c r="FC26" s="200">
        <f xml:space="preserve"> Time!FC$161</f>
        <v>0</v>
      </c>
      <c r="FD26" s="200">
        <f xml:space="preserve"> Time!FD$161</f>
        <v>0</v>
      </c>
      <c r="FE26" s="200">
        <f xml:space="preserve"> Time!FE$161</f>
        <v>0</v>
      </c>
      <c r="FF26" s="200">
        <f xml:space="preserve"> Time!FF$161</f>
        <v>0</v>
      </c>
      <c r="FG26" s="200">
        <f xml:space="preserve"> Time!FG$161</f>
        <v>0</v>
      </c>
      <c r="FH26" s="200">
        <f xml:space="preserve"> Time!FH$161</f>
        <v>0</v>
      </c>
      <c r="FI26" s="200">
        <f xml:space="preserve"> Time!FI$161</f>
        <v>0</v>
      </c>
      <c r="FJ26" s="200">
        <f xml:space="preserve"> Time!FJ$161</f>
        <v>0</v>
      </c>
      <c r="FK26" s="200">
        <f xml:space="preserve"> Time!FK$161</f>
        <v>0</v>
      </c>
      <c r="FL26" s="200">
        <f xml:space="preserve"> Time!FL$161</f>
        <v>0</v>
      </c>
      <c r="FM26" s="200">
        <f xml:space="preserve"> Time!FM$161</f>
        <v>0</v>
      </c>
      <c r="FN26" s="200">
        <f xml:space="preserve"> Time!FN$161</f>
        <v>0</v>
      </c>
      <c r="FO26" s="200">
        <f xml:space="preserve"> Time!FO$161</f>
        <v>0</v>
      </c>
      <c r="FP26" s="200">
        <f xml:space="preserve"> Time!FP$161</f>
        <v>0</v>
      </c>
      <c r="FQ26" s="200">
        <f xml:space="preserve"> Time!FQ$161</f>
        <v>0</v>
      </c>
      <c r="FR26" s="200">
        <f xml:space="preserve"> Time!FR$161</f>
        <v>0</v>
      </c>
      <c r="FS26" s="200">
        <f xml:space="preserve"> Time!FS$161</f>
        <v>0</v>
      </c>
      <c r="FT26" s="200">
        <f xml:space="preserve"> Time!FT$161</f>
        <v>0</v>
      </c>
      <c r="FU26" s="200">
        <f xml:space="preserve"> Time!FU$161</f>
        <v>0</v>
      </c>
      <c r="FV26" s="200">
        <f xml:space="preserve"> Time!FV$161</f>
        <v>0</v>
      </c>
      <c r="FW26" s="200">
        <f xml:space="preserve"> Time!FW$161</f>
        <v>0</v>
      </c>
      <c r="FX26" s="200">
        <f xml:space="preserve"> Time!FX$161</f>
        <v>0</v>
      </c>
      <c r="FY26" s="200">
        <f xml:space="preserve"> Time!FY$161</f>
        <v>0</v>
      </c>
      <c r="FZ26" s="200">
        <f xml:space="preserve"> Time!FZ$161</f>
        <v>0</v>
      </c>
      <c r="GA26" s="200">
        <f xml:space="preserve"> Time!GA$161</f>
        <v>0</v>
      </c>
      <c r="GB26" s="200">
        <f xml:space="preserve"> Time!GB$161</f>
        <v>0</v>
      </c>
      <c r="GC26" s="200">
        <f xml:space="preserve"> Time!GC$161</f>
        <v>0</v>
      </c>
      <c r="GD26" s="200">
        <f xml:space="preserve"> Time!GD$161</f>
        <v>0</v>
      </c>
      <c r="GE26" s="200">
        <f xml:space="preserve"> Time!GE$161</f>
        <v>0</v>
      </c>
      <c r="GF26" s="200">
        <f xml:space="preserve"> Time!GF$161</f>
        <v>0</v>
      </c>
      <c r="GG26" s="200">
        <f xml:space="preserve"> Time!GG$161</f>
        <v>0</v>
      </c>
      <c r="GH26" s="200">
        <f xml:space="preserve"> Time!GH$161</f>
        <v>0</v>
      </c>
      <c r="GI26" s="200">
        <f xml:space="preserve"> Time!GI$161</f>
        <v>0</v>
      </c>
      <c r="GJ26" s="200">
        <f xml:space="preserve"> Time!GJ$161</f>
        <v>0</v>
      </c>
    </row>
    <row r="27" spans="1:192" x14ac:dyDescent="0.25">
      <c r="E27" s="12" t="s">
        <v>277</v>
      </c>
      <c r="G27" s="12" t="s">
        <v>195</v>
      </c>
      <c r="J27" s="88" t="str">
        <f t="shared" ref="J27:AO27" si="12" xml:space="preserve"> IF( J26 = 1, J24 / J25, "na")</f>
        <v>na</v>
      </c>
      <c r="K27" s="88" t="str">
        <f t="shared" si="12"/>
        <v>na</v>
      </c>
      <c r="L27" s="88" t="str">
        <f t="shared" si="12"/>
        <v>na</v>
      </c>
      <c r="M27" s="88" t="str">
        <f t="shared" si="12"/>
        <v>na</v>
      </c>
      <c r="N27" s="88" t="str">
        <f t="shared" si="12"/>
        <v>na</v>
      </c>
      <c r="O27" s="88" t="str">
        <f t="shared" si="12"/>
        <v>na</v>
      </c>
      <c r="P27" s="88" t="str">
        <f t="shared" si="12"/>
        <v>na</v>
      </c>
      <c r="Q27" s="88" t="str">
        <f t="shared" si="12"/>
        <v>na</v>
      </c>
      <c r="R27" s="88" t="str">
        <f t="shared" si="12"/>
        <v>na</v>
      </c>
      <c r="S27" s="88">
        <f t="shared" si="12"/>
        <v>1.2999999553950479</v>
      </c>
      <c r="T27" s="88">
        <f t="shared" si="12"/>
        <v>1.2999999562810565</v>
      </c>
      <c r="U27" s="88">
        <f t="shared" si="12"/>
        <v>1.2999999576711709</v>
      </c>
      <c r="V27" s="88">
        <f t="shared" si="12"/>
        <v>1.2999999572744931</v>
      </c>
      <c r="W27" s="88">
        <f t="shared" si="12"/>
        <v>1.299999955484995</v>
      </c>
      <c r="X27" s="88">
        <f t="shared" si="12"/>
        <v>1.2999999559196749</v>
      </c>
      <c r="Y27" s="88">
        <f t="shared" si="12"/>
        <v>1.2999999574065229</v>
      </c>
      <c r="Z27" s="88">
        <f t="shared" si="12"/>
        <v>1.2999999569926282</v>
      </c>
      <c r="AA27" s="88">
        <f t="shared" si="12"/>
        <v>1.2999999550779995</v>
      </c>
      <c r="AB27" s="88">
        <f t="shared" si="12"/>
        <v>1.2999999556128414</v>
      </c>
      <c r="AC27" s="88">
        <f t="shared" si="12"/>
        <v>1.2999999571297776</v>
      </c>
      <c r="AD27" s="88">
        <f t="shared" si="12"/>
        <v>1.299999956697671</v>
      </c>
      <c r="AE27" s="88">
        <f t="shared" si="12"/>
        <v>1.2999999546953653</v>
      </c>
      <c r="AF27" s="88">
        <f t="shared" si="12"/>
        <v>1.2999999552557668</v>
      </c>
      <c r="AG27" s="88">
        <f t="shared" si="12"/>
        <v>1.2999999568415601</v>
      </c>
      <c r="AH27" s="88">
        <f t="shared" si="12"/>
        <v>1.2999999563902638</v>
      </c>
      <c r="AI27" s="88">
        <f t="shared" si="12"/>
        <v>1.2999999542946197</v>
      </c>
      <c r="AJ27" s="88">
        <f t="shared" si="12"/>
        <v>1.299999954881877</v>
      </c>
      <c r="AK27" s="88">
        <f t="shared" si="12"/>
        <v>1.2999999565405811</v>
      </c>
      <c r="AL27" s="88">
        <f t="shared" si="12"/>
        <v>1.2999999560689979</v>
      </c>
      <c r="AM27" s="88">
        <f t="shared" si="12"/>
        <v>1.2999999539242806</v>
      </c>
      <c r="AN27" s="88">
        <f t="shared" si="12"/>
        <v>1.2999999544478682</v>
      </c>
      <c r="AO27" s="88">
        <f t="shared" si="12"/>
        <v>1.2999999562261122</v>
      </c>
      <c r="AP27" s="88">
        <f t="shared" ref="AP27:BU27" si="13" xml:space="preserve"> IF( AP26 = 1, AP24 / AP25, "na")</f>
        <v>1.2999999557330664</v>
      </c>
      <c r="AQ27" s="88">
        <f t="shared" si="13"/>
        <v>1.299999953432504</v>
      </c>
      <c r="AR27" s="88">
        <f t="shared" si="13"/>
        <v>1.2999999540784528</v>
      </c>
      <c r="AS27" s="88">
        <f t="shared" si="13"/>
        <v>1.2999999558966107</v>
      </c>
      <c r="AT27" s="88">
        <f t="shared" si="13"/>
        <v>1.2999999553807808</v>
      </c>
      <c r="AU27" s="88">
        <f t="shared" si="13"/>
        <v>1.2999999529688004</v>
      </c>
      <c r="AV27" s="88">
        <f t="shared" si="13"/>
        <v>1.2999999536474847</v>
      </c>
      <c r="AW27" s="88">
        <f t="shared" si="13"/>
        <v>1.2999999555527333</v>
      </c>
      <c r="AX27" s="88">
        <f t="shared" si="13"/>
        <v>1.2999999550128045</v>
      </c>
      <c r="AY27" s="88">
        <f t="shared" si="13"/>
        <v>1.2999999524817281</v>
      </c>
      <c r="AZ27" s="88">
        <f t="shared" si="13"/>
        <v>1.2999999531949944</v>
      </c>
      <c r="BA27" s="88">
        <f t="shared" si="13"/>
        <v>1.2999999551928434</v>
      </c>
      <c r="BB27" s="88">
        <f t="shared" si="13"/>
        <v>1.2999999546273413</v>
      </c>
      <c r="BC27" s="88">
        <f t="shared" si="13"/>
        <v>1.2999999520303118</v>
      </c>
      <c r="BD27" s="88">
        <f t="shared" si="13"/>
        <v>1.2999999526681598</v>
      </c>
      <c r="BE27" s="88">
        <f t="shared" si="13"/>
        <v>1.2999999548159662</v>
      </c>
      <c r="BF27" s="88">
        <f t="shared" si="13"/>
        <v>1.2999999542232989</v>
      </c>
      <c r="BG27" s="88">
        <f t="shared" si="13"/>
        <v>1.3000000770459255</v>
      </c>
      <c r="BH27" s="88">
        <f t="shared" si="13"/>
        <v>1.3000000954659634</v>
      </c>
      <c r="BI27" s="88">
        <f t="shared" si="13"/>
        <v>1.3000001237199514</v>
      </c>
      <c r="BJ27" s="88">
        <f t="shared" si="13"/>
        <v>1.3000001623332875</v>
      </c>
      <c r="BK27" s="88">
        <f t="shared" si="13"/>
        <v>1.3000002145134635</v>
      </c>
      <c r="BL27" s="88">
        <f t="shared" si="13"/>
        <v>1.3000002916396547</v>
      </c>
      <c r="BM27" s="88">
        <f t="shared" si="13"/>
        <v>1.3000004449987055</v>
      </c>
      <c r="BN27" s="88">
        <f t="shared" si="13"/>
        <v>1.3000009739610021</v>
      </c>
      <c r="BO27" s="88" t="str">
        <f t="shared" si="13"/>
        <v>na</v>
      </c>
      <c r="BP27" s="88" t="str">
        <f t="shared" si="13"/>
        <v>na</v>
      </c>
      <c r="BQ27" s="88" t="str">
        <f t="shared" si="13"/>
        <v>na</v>
      </c>
      <c r="BR27" s="88" t="str">
        <f t="shared" si="13"/>
        <v>na</v>
      </c>
      <c r="BS27" s="88" t="str">
        <f t="shared" si="13"/>
        <v>na</v>
      </c>
      <c r="BT27" s="88" t="str">
        <f t="shared" si="13"/>
        <v>na</v>
      </c>
      <c r="BU27" s="88" t="str">
        <f t="shared" si="13"/>
        <v>na</v>
      </c>
      <c r="BV27" s="88" t="str">
        <f t="shared" ref="BV27:DA27" si="14" xml:space="preserve"> IF( BV26 = 1, BV24 / BV25, "na")</f>
        <v>na</v>
      </c>
      <c r="BW27" s="88" t="str">
        <f t="shared" si="14"/>
        <v>na</v>
      </c>
      <c r="BX27" s="88" t="str">
        <f t="shared" si="14"/>
        <v>na</v>
      </c>
      <c r="BY27" s="88" t="str">
        <f t="shared" si="14"/>
        <v>na</v>
      </c>
      <c r="BZ27" s="88" t="str">
        <f t="shared" si="14"/>
        <v>na</v>
      </c>
      <c r="CA27" s="88" t="str">
        <f t="shared" si="14"/>
        <v>na</v>
      </c>
      <c r="CB27" s="88" t="str">
        <f t="shared" si="14"/>
        <v>na</v>
      </c>
      <c r="CC27" s="88" t="str">
        <f t="shared" si="14"/>
        <v>na</v>
      </c>
      <c r="CD27" s="88" t="str">
        <f t="shared" si="14"/>
        <v>na</v>
      </c>
      <c r="CE27" s="88" t="str">
        <f t="shared" si="14"/>
        <v>na</v>
      </c>
      <c r="CF27" s="88" t="str">
        <f t="shared" si="14"/>
        <v>na</v>
      </c>
      <c r="CG27" s="88" t="str">
        <f t="shared" si="14"/>
        <v>na</v>
      </c>
      <c r="CH27" s="88" t="str">
        <f t="shared" si="14"/>
        <v>na</v>
      </c>
      <c r="CI27" s="88" t="str">
        <f t="shared" si="14"/>
        <v>na</v>
      </c>
      <c r="CJ27" s="88" t="str">
        <f t="shared" si="14"/>
        <v>na</v>
      </c>
      <c r="CK27" s="88" t="str">
        <f t="shared" si="14"/>
        <v>na</v>
      </c>
      <c r="CL27" s="88" t="str">
        <f t="shared" si="14"/>
        <v>na</v>
      </c>
      <c r="CM27" s="88" t="str">
        <f t="shared" si="14"/>
        <v>na</v>
      </c>
      <c r="CN27" s="88" t="str">
        <f t="shared" si="14"/>
        <v>na</v>
      </c>
      <c r="CO27" s="88" t="str">
        <f t="shared" si="14"/>
        <v>na</v>
      </c>
      <c r="CP27" s="88" t="str">
        <f t="shared" si="14"/>
        <v>na</v>
      </c>
      <c r="CQ27" s="88" t="str">
        <f t="shared" si="14"/>
        <v>na</v>
      </c>
      <c r="CR27" s="88" t="str">
        <f t="shared" si="14"/>
        <v>na</v>
      </c>
      <c r="CS27" s="88" t="str">
        <f t="shared" si="14"/>
        <v>na</v>
      </c>
      <c r="CT27" s="88" t="str">
        <f t="shared" si="14"/>
        <v>na</v>
      </c>
      <c r="CU27" s="88" t="str">
        <f t="shared" si="14"/>
        <v>na</v>
      </c>
      <c r="CV27" s="88" t="str">
        <f t="shared" si="14"/>
        <v>na</v>
      </c>
      <c r="CW27" s="88" t="str">
        <f t="shared" si="14"/>
        <v>na</v>
      </c>
      <c r="CX27" s="88" t="str">
        <f t="shared" si="14"/>
        <v>na</v>
      </c>
      <c r="CY27" s="88" t="str">
        <f t="shared" si="14"/>
        <v>na</v>
      </c>
      <c r="CZ27" s="88" t="str">
        <f t="shared" si="14"/>
        <v>na</v>
      </c>
      <c r="DA27" s="88" t="str">
        <f t="shared" si="14"/>
        <v>na</v>
      </c>
      <c r="DB27" s="88" t="str">
        <f t="shared" ref="DB27:EG27" si="15" xml:space="preserve"> IF( DB26 = 1, DB24 / DB25, "na")</f>
        <v>na</v>
      </c>
      <c r="DC27" s="88" t="str">
        <f t="shared" si="15"/>
        <v>na</v>
      </c>
      <c r="DD27" s="88" t="str">
        <f t="shared" si="15"/>
        <v>na</v>
      </c>
      <c r="DE27" s="88" t="str">
        <f t="shared" si="15"/>
        <v>na</v>
      </c>
      <c r="DF27" s="88" t="str">
        <f t="shared" si="15"/>
        <v>na</v>
      </c>
      <c r="DG27" s="88" t="str">
        <f t="shared" si="15"/>
        <v>na</v>
      </c>
      <c r="DH27" s="88" t="str">
        <f t="shared" si="15"/>
        <v>na</v>
      </c>
      <c r="DI27" s="88" t="str">
        <f t="shared" si="15"/>
        <v>na</v>
      </c>
      <c r="DJ27" s="88" t="str">
        <f t="shared" si="15"/>
        <v>na</v>
      </c>
      <c r="DK27" s="88" t="str">
        <f t="shared" si="15"/>
        <v>na</v>
      </c>
      <c r="DL27" s="88" t="str">
        <f t="shared" si="15"/>
        <v>na</v>
      </c>
      <c r="DM27" s="88" t="str">
        <f t="shared" si="15"/>
        <v>na</v>
      </c>
      <c r="DN27" s="88" t="str">
        <f t="shared" si="15"/>
        <v>na</v>
      </c>
      <c r="DO27" s="88" t="str">
        <f t="shared" si="15"/>
        <v>na</v>
      </c>
      <c r="DP27" s="88" t="str">
        <f t="shared" si="15"/>
        <v>na</v>
      </c>
      <c r="DQ27" s="88" t="str">
        <f t="shared" si="15"/>
        <v>na</v>
      </c>
      <c r="DR27" s="88" t="str">
        <f t="shared" si="15"/>
        <v>na</v>
      </c>
      <c r="DS27" s="88" t="str">
        <f t="shared" si="15"/>
        <v>na</v>
      </c>
      <c r="DT27" s="88" t="str">
        <f t="shared" si="15"/>
        <v>na</v>
      </c>
      <c r="DU27" s="88" t="str">
        <f t="shared" si="15"/>
        <v>na</v>
      </c>
      <c r="DV27" s="88" t="str">
        <f t="shared" si="15"/>
        <v>na</v>
      </c>
      <c r="DW27" s="88" t="str">
        <f t="shared" si="15"/>
        <v>na</v>
      </c>
      <c r="DX27" s="88" t="str">
        <f t="shared" si="15"/>
        <v>na</v>
      </c>
      <c r="DY27" s="88" t="str">
        <f t="shared" si="15"/>
        <v>na</v>
      </c>
      <c r="DZ27" s="88" t="str">
        <f t="shared" si="15"/>
        <v>na</v>
      </c>
      <c r="EA27" s="88" t="str">
        <f t="shared" si="15"/>
        <v>na</v>
      </c>
      <c r="EB27" s="88" t="str">
        <f t="shared" si="15"/>
        <v>na</v>
      </c>
      <c r="EC27" s="88" t="str">
        <f t="shared" si="15"/>
        <v>na</v>
      </c>
      <c r="ED27" s="88" t="str">
        <f t="shared" si="15"/>
        <v>na</v>
      </c>
      <c r="EE27" s="88" t="str">
        <f t="shared" si="15"/>
        <v>na</v>
      </c>
      <c r="EF27" s="88" t="str">
        <f t="shared" si="15"/>
        <v>na</v>
      </c>
      <c r="EG27" s="88" t="str">
        <f t="shared" si="15"/>
        <v>na</v>
      </c>
      <c r="EH27" s="88" t="str">
        <f t="shared" ref="EH27:FM27" si="16" xml:space="preserve"> IF( EH26 = 1, EH24 / EH25, "na")</f>
        <v>na</v>
      </c>
      <c r="EI27" s="88" t="str">
        <f t="shared" si="16"/>
        <v>na</v>
      </c>
      <c r="EJ27" s="88" t="str">
        <f t="shared" si="16"/>
        <v>na</v>
      </c>
      <c r="EK27" s="88" t="str">
        <f t="shared" si="16"/>
        <v>na</v>
      </c>
      <c r="EL27" s="88" t="str">
        <f t="shared" si="16"/>
        <v>na</v>
      </c>
      <c r="EM27" s="88" t="str">
        <f t="shared" si="16"/>
        <v>na</v>
      </c>
      <c r="EN27" s="88" t="str">
        <f t="shared" si="16"/>
        <v>na</v>
      </c>
      <c r="EO27" s="88" t="str">
        <f t="shared" si="16"/>
        <v>na</v>
      </c>
      <c r="EP27" s="88" t="str">
        <f t="shared" si="16"/>
        <v>na</v>
      </c>
      <c r="EQ27" s="88" t="str">
        <f t="shared" si="16"/>
        <v>na</v>
      </c>
      <c r="ER27" s="88" t="str">
        <f t="shared" si="16"/>
        <v>na</v>
      </c>
      <c r="ES27" s="88" t="str">
        <f t="shared" si="16"/>
        <v>na</v>
      </c>
      <c r="ET27" s="88" t="str">
        <f t="shared" si="16"/>
        <v>na</v>
      </c>
      <c r="EU27" s="88" t="str">
        <f t="shared" si="16"/>
        <v>na</v>
      </c>
      <c r="EV27" s="88" t="str">
        <f t="shared" si="16"/>
        <v>na</v>
      </c>
      <c r="EW27" s="88" t="str">
        <f t="shared" si="16"/>
        <v>na</v>
      </c>
      <c r="EX27" s="88" t="str">
        <f t="shared" si="16"/>
        <v>na</v>
      </c>
      <c r="EY27" s="88" t="str">
        <f t="shared" si="16"/>
        <v>na</v>
      </c>
      <c r="EZ27" s="88" t="str">
        <f t="shared" si="16"/>
        <v>na</v>
      </c>
      <c r="FA27" s="88" t="str">
        <f t="shared" si="16"/>
        <v>na</v>
      </c>
      <c r="FB27" s="88" t="str">
        <f t="shared" si="16"/>
        <v>na</v>
      </c>
      <c r="FC27" s="88" t="str">
        <f t="shared" si="16"/>
        <v>na</v>
      </c>
      <c r="FD27" s="88" t="str">
        <f t="shared" si="16"/>
        <v>na</v>
      </c>
      <c r="FE27" s="88" t="str">
        <f t="shared" si="16"/>
        <v>na</v>
      </c>
      <c r="FF27" s="88" t="str">
        <f t="shared" si="16"/>
        <v>na</v>
      </c>
      <c r="FG27" s="88" t="str">
        <f t="shared" si="16"/>
        <v>na</v>
      </c>
      <c r="FH27" s="88" t="str">
        <f t="shared" si="16"/>
        <v>na</v>
      </c>
      <c r="FI27" s="88" t="str">
        <f t="shared" si="16"/>
        <v>na</v>
      </c>
      <c r="FJ27" s="88" t="str">
        <f t="shared" si="16"/>
        <v>na</v>
      </c>
      <c r="FK27" s="88" t="str">
        <f t="shared" si="16"/>
        <v>na</v>
      </c>
      <c r="FL27" s="88" t="str">
        <f t="shared" si="16"/>
        <v>na</v>
      </c>
      <c r="FM27" s="88" t="str">
        <f t="shared" si="16"/>
        <v>na</v>
      </c>
      <c r="FN27" s="88" t="str">
        <f t="shared" ref="FN27:GJ27" si="17" xml:space="preserve"> IF( FN26 = 1, FN24 / FN25, "na")</f>
        <v>na</v>
      </c>
      <c r="FO27" s="88" t="str">
        <f t="shared" si="17"/>
        <v>na</v>
      </c>
      <c r="FP27" s="88" t="str">
        <f t="shared" si="17"/>
        <v>na</v>
      </c>
      <c r="FQ27" s="88" t="str">
        <f t="shared" si="17"/>
        <v>na</v>
      </c>
      <c r="FR27" s="88" t="str">
        <f t="shared" si="17"/>
        <v>na</v>
      </c>
      <c r="FS27" s="88" t="str">
        <f t="shared" si="17"/>
        <v>na</v>
      </c>
      <c r="FT27" s="88" t="str">
        <f t="shared" si="17"/>
        <v>na</v>
      </c>
      <c r="FU27" s="88" t="str">
        <f t="shared" si="17"/>
        <v>na</v>
      </c>
      <c r="FV27" s="88" t="str">
        <f t="shared" si="17"/>
        <v>na</v>
      </c>
      <c r="FW27" s="88" t="str">
        <f t="shared" si="17"/>
        <v>na</v>
      </c>
      <c r="FX27" s="88" t="str">
        <f t="shared" si="17"/>
        <v>na</v>
      </c>
      <c r="FY27" s="88" t="str">
        <f t="shared" si="17"/>
        <v>na</v>
      </c>
      <c r="FZ27" s="88" t="str">
        <f t="shared" si="17"/>
        <v>na</v>
      </c>
      <c r="GA27" s="88" t="str">
        <f t="shared" si="17"/>
        <v>na</v>
      </c>
      <c r="GB27" s="88" t="str">
        <f t="shared" si="17"/>
        <v>na</v>
      </c>
      <c r="GC27" s="88" t="str">
        <f t="shared" si="17"/>
        <v>na</v>
      </c>
      <c r="GD27" s="88" t="str">
        <f t="shared" si="17"/>
        <v>na</v>
      </c>
      <c r="GE27" s="88" t="str">
        <f t="shared" si="17"/>
        <v>na</v>
      </c>
      <c r="GF27" s="88" t="str">
        <f t="shared" si="17"/>
        <v>na</v>
      </c>
      <c r="GG27" s="88" t="str">
        <f t="shared" si="17"/>
        <v>na</v>
      </c>
      <c r="GH27" s="88" t="str">
        <f t="shared" si="17"/>
        <v>na</v>
      </c>
      <c r="GI27" s="88" t="str">
        <f t="shared" si="17"/>
        <v>na</v>
      </c>
      <c r="GJ27" s="88" t="str">
        <f t="shared" si="17"/>
        <v>na</v>
      </c>
    </row>
    <row r="28" spans="1:192" x14ac:dyDescent="0.25"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8"/>
      <c r="CL28" s="88"/>
      <c r="CM28" s="88"/>
      <c r="CN28" s="88"/>
      <c r="CO28" s="88"/>
      <c r="CP28" s="88"/>
      <c r="CQ28" s="88"/>
      <c r="CR28" s="88"/>
      <c r="CS28" s="88"/>
      <c r="CT28" s="88"/>
      <c r="CU28" s="88"/>
      <c r="CV28" s="88"/>
      <c r="CW28" s="88"/>
      <c r="CX28" s="88"/>
      <c r="CY28" s="88"/>
      <c r="CZ28" s="88"/>
      <c r="DA28" s="88"/>
      <c r="DB28" s="88"/>
      <c r="DC28" s="88"/>
      <c r="DD28" s="88"/>
      <c r="DE28" s="88"/>
      <c r="DF28" s="88"/>
      <c r="DG28" s="88"/>
      <c r="DH28" s="88"/>
      <c r="DI28" s="88"/>
      <c r="DJ28" s="88"/>
      <c r="DK28" s="88"/>
      <c r="DL28" s="88"/>
      <c r="DM28" s="88"/>
      <c r="DN28" s="88"/>
      <c r="DO28" s="88"/>
      <c r="DP28" s="88"/>
      <c r="DQ28" s="88"/>
      <c r="DR28" s="88"/>
      <c r="DS28" s="88"/>
      <c r="DT28" s="88"/>
      <c r="DU28" s="88"/>
      <c r="DV28" s="88"/>
      <c r="DW28" s="88"/>
      <c r="DX28" s="88"/>
      <c r="DY28" s="88"/>
      <c r="DZ28" s="88"/>
      <c r="EA28" s="88"/>
      <c r="EB28" s="88"/>
      <c r="EC28" s="88"/>
      <c r="ED28" s="88"/>
      <c r="EE28" s="88"/>
      <c r="EF28" s="88"/>
      <c r="EG28" s="88"/>
      <c r="EH28" s="88"/>
      <c r="EI28" s="88"/>
      <c r="EJ28" s="88"/>
      <c r="EK28" s="88"/>
      <c r="EL28" s="88"/>
      <c r="EM28" s="88"/>
      <c r="EN28" s="88"/>
      <c r="EO28" s="88"/>
      <c r="EP28" s="88"/>
      <c r="EQ28" s="88"/>
      <c r="ER28" s="88"/>
      <c r="ES28" s="88"/>
      <c r="ET28" s="88"/>
      <c r="EU28" s="88"/>
      <c r="EV28" s="88"/>
      <c r="EW28" s="88"/>
      <c r="EX28" s="88"/>
      <c r="EY28" s="88"/>
      <c r="EZ28" s="88"/>
      <c r="FA28" s="88"/>
      <c r="FB28" s="88"/>
      <c r="FC28" s="88"/>
      <c r="FD28" s="88"/>
      <c r="FE28" s="88"/>
      <c r="FF28" s="88"/>
      <c r="FG28" s="88"/>
      <c r="FH28" s="88"/>
      <c r="FI28" s="88"/>
      <c r="FJ28" s="88"/>
      <c r="FK28" s="88"/>
      <c r="FL28" s="88"/>
      <c r="FM28" s="88"/>
      <c r="FN28" s="88"/>
      <c r="FO28" s="88"/>
      <c r="FP28" s="88"/>
      <c r="FQ28" s="88"/>
      <c r="FR28" s="88"/>
      <c r="FS28" s="88"/>
      <c r="FT28" s="88"/>
      <c r="FU28" s="88"/>
      <c r="FV28" s="88"/>
      <c r="FW28" s="88"/>
      <c r="FX28" s="88"/>
      <c r="FY28" s="88"/>
      <c r="FZ28" s="88"/>
      <c r="GA28" s="88"/>
      <c r="GB28" s="88"/>
      <c r="GC28" s="88"/>
      <c r="GD28" s="88"/>
      <c r="GE28" s="88"/>
      <c r="GF28" s="88"/>
      <c r="GG28" s="88"/>
      <c r="GH28" s="88"/>
      <c r="GI28" s="88"/>
      <c r="GJ28" s="88"/>
    </row>
    <row r="29" spans="1:192" x14ac:dyDescent="0.25">
      <c r="A29" s="289"/>
      <c r="B29" s="289"/>
      <c r="C29" s="435"/>
      <c r="D29" s="290"/>
      <c r="E29" s="88" t="str">
        <f t="shared" ref="E29:AJ29" si="18" xml:space="preserve"> E$27</f>
        <v>Senior debt service coverage ratio</v>
      </c>
      <c r="F29" s="88">
        <f t="shared" si="18"/>
        <v>0</v>
      </c>
      <c r="G29" s="88" t="str">
        <f t="shared" si="18"/>
        <v>ratio</v>
      </c>
      <c r="H29" s="88">
        <f t="shared" si="18"/>
        <v>0</v>
      </c>
      <c r="I29" s="88">
        <f t="shared" si="18"/>
        <v>0</v>
      </c>
      <c r="J29" s="88" t="str">
        <f t="shared" si="18"/>
        <v>na</v>
      </c>
      <c r="K29" s="88" t="str">
        <f t="shared" si="18"/>
        <v>na</v>
      </c>
      <c r="L29" s="88" t="str">
        <f t="shared" si="18"/>
        <v>na</v>
      </c>
      <c r="M29" s="88" t="str">
        <f t="shared" si="18"/>
        <v>na</v>
      </c>
      <c r="N29" s="88" t="str">
        <f t="shared" si="18"/>
        <v>na</v>
      </c>
      <c r="O29" s="88" t="str">
        <f t="shared" si="18"/>
        <v>na</v>
      </c>
      <c r="P29" s="88" t="str">
        <f t="shared" si="18"/>
        <v>na</v>
      </c>
      <c r="Q29" s="88" t="str">
        <f t="shared" si="18"/>
        <v>na</v>
      </c>
      <c r="R29" s="88" t="str">
        <f t="shared" si="18"/>
        <v>na</v>
      </c>
      <c r="S29" s="88">
        <f t="shared" si="18"/>
        <v>1.2999999553950479</v>
      </c>
      <c r="T29" s="88">
        <f t="shared" si="18"/>
        <v>1.2999999562810565</v>
      </c>
      <c r="U29" s="88">
        <f t="shared" si="18"/>
        <v>1.2999999576711709</v>
      </c>
      <c r="V29" s="88">
        <f t="shared" si="18"/>
        <v>1.2999999572744931</v>
      </c>
      <c r="W29" s="88">
        <f t="shared" si="18"/>
        <v>1.299999955484995</v>
      </c>
      <c r="X29" s="88">
        <f t="shared" si="18"/>
        <v>1.2999999559196749</v>
      </c>
      <c r="Y29" s="88">
        <f t="shared" si="18"/>
        <v>1.2999999574065229</v>
      </c>
      <c r="Z29" s="88">
        <f t="shared" si="18"/>
        <v>1.2999999569926282</v>
      </c>
      <c r="AA29" s="88">
        <f t="shared" si="18"/>
        <v>1.2999999550779995</v>
      </c>
      <c r="AB29" s="88">
        <f t="shared" si="18"/>
        <v>1.2999999556128414</v>
      </c>
      <c r="AC29" s="88">
        <f t="shared" si="18"/>
        <v>1.2999999571297776</v>
      </c>
      <c r="AD29" s="88">
        <f t="shared" si="18"/>
        <v>1.299999956697671</v>
      </c>
      <c r="AE29" s="88">
        <f t="shared" si="18"/>
        <v>1.2999999546953653</v>
      </c>
      <c r="AF29" s="88">
        <f t="shared" si="18"/>
        <v>1.2999999552557668</v>
      </c>
      <c r="AG29" s="88">
        <f t="shared" si="18"/>
        <v>1.2999999568415601</v>
      </c>
      <c r="AH29" s="88">
        <f t="shared" si="18"/>
        <v>1.2999999563902638</v>
      </c>
      <c r="AI29" s="88">
        <f t="shared" si="18"/>
        <v>1.2999999542946197</v>
      </c>
      <c r="AJ29" s="88">
        <f t="shared" si="18"/>
        <v>1.299999954881877</v>
      </c>
      <c r="AK29" s="88">
        <f t="shared" ref="AK29:BP29" si="19" xml:space="preserve"> AK$27</f>
        <v>1.2999999565405811</v>
      </c>
      <c r="AL29" s="88">
        <f t="shared" si="19"/>
        <v>1.2999999560689979</v>
      </c>
      <c r="AM29" s="88">
        <f t="shared" si="19"/>
        <v>1.2999999539242806</v>
      </c>
      <c r="AN29" s="88">
        <f t="shared" si="19"/>
        <v>1.2999999544478682</v>
      </c>
      <c r="AO29" s="88">
        <f t="shared" si="19"/>
        <v>1.2999999562261122</v>
      </c>
      <c r="AP29" s="88">
        <f t="shared" si="19"/>
        <v>1.2999999557330664</v>
      </c>
      <c r="AQ29" s="88">
        <f t="shared" si="19"/>
        <v>1.299999953432504</v>
      </c>
      <c r="AR29" s="88">
        <f t="shared" si="19"/>
        <v>1.2999999540784528</v>
      </c>
      <c r="AS29" s="88">
        <f t="shared" si="19"/>
        <v>1.2999999558966107</v>
      </c>
      <c r="AT29" s="88">
        <f t="shared" si="19"/>
        <v>1.2999999553807808</v>
      </c>
      <c r="AU29" s="88">
        <f t="shared" si="19"/>
        <v>1.2999999529688004</v>
      </c>
      <c r="AV29" s="88">
        <f t="shared" si="19"/>
        <v>1.2999999536474847</v>
      </c>
      <c r="AW29" s="88">
        <f t="shared" si="19"/>
        <v>1.2999999555527333</v>
      </c>
      <c r="AX29" s="88">
        <f t="shared" si="19"/>
        <v>1.2999999550128045</v>
      </c>
      <c r="AY29" s="88">
        <f t="shared" si="19"/>
        <v>1.2999999524817281</v>
      </c>
      <c r="AZ29" s="88">
        <f t="shared" si="19"/>
        <v>1.2999999531949944</v>
      </c>
      <c r="BA29" s="88">
        <f t="shared" si="19"/>
        <v>1.2999999551928434</v>
      </c>
      <c r="BB29" s="88">
        <f t="shared" si="19"/>
        <v>1.2999999546273413</v>
      </c>
      <c r="BC29" s="88">
        <f t="shared" si="19"/>
        <v>1.2999999520303118</v>
      </c>
      <c r="BD29" s="88">
        <f t="shared" si="19"/>
        <v>1.2999999526681598</v>
      </c>
      <c r="BE29" s="88">
        <f t="shared" si="19"/>
        <v>1.2999999548159662</v>
      </c>
      <c r="BF29" s="88">
        <f t="shared" si="19"/>
        <v>1.2999999542232989</v>
      </c>
      <c r="BG29" s="88">
        <f t="shared" si="19"/>
        <v>1.3000000770459255</v>
      </c>
      <c r="BH29" s="88">
        <f t="shared" si="19"/>
        <v>1.3000000954659634</v>
      </c>
      <c r="BI29" s="88">
        <f t="shared" si="19"/>
        <v>1.3000001237199514</v>
      </c>
      <c r="BJ29" s="88">
        <f t="shared" si="19"/>
        <v>1.3000001623332875</v>
      </c>
      <c r="BK29" s="88">
        <f t="shared" si="19"/>
        <v>1.3000002145134635</v>
      </c>
      <c r="BL29" s="88">
        <f t="shared" si="19"/>
        <v>1.3000002916396547</v>
      </c>
      <c r="BM29" s="88">
        <f t="shared" si="19"/>
        <v>1.3000004449987055</v>
      </c>
      <c r="BN29" s="88">
        <f t="shared" si="19"/>
        <v>1.3000009739610021</v>
      </c>
      <c r="BO29" s="88" t="str">
        <f t="shared" si="19"/>
        <v>na</v>
      </c>
      <c r="BP29" s="88" t="str">
        <f t="shared" si="19"/>
        <v>na</v>
      </c>
      <c r="BQ29" s="88" t="str">
        <f t="shared" ref="BQ29:CV29" si="20" xml:space="preserve"> BQ$27</f>
        <v>na</v>
      </c>
      <c r="BR29" s="88" t="str">
        <f t="shared" si="20"/>
        <v>na</v>
      </c>
      <c r="BS29" s="88" t="str">
        <f t="shared" si="20"/>
        <v>na</v>
      </c>
      <c r="BT29" s="88" t="str">
        <f t="shared" si="20"/>
        <v>na</v>
      </c>
      <c r="BU29" s="88" t="str">
        <f t="shared" si="20"/>
        <v>na</v>
      </c>
      <c r="BV29" s="88" t="str">
        <f t="shared" si="20"/>
        <v>na</v>
      </c>
      <c r="BW29" s="88" t="str">
        <f t="shared" si="20"/>
        <v>na</v>
      </c>
      <c r="BX29" s="88" t="str">
        <f t="shared" si="20"/>
        <v>na</v>
      </c>
      <c r="BY29" s="88" t="str">
        <f t="shared" si="20"/>
        <v>na</v>
      </c>
      <c r="BZ29" s="88" t="str">
        <f t="shared" si="20"/>
        <v>na</v>
      </c>
      <c r="CA29" s="88" t="str">
        <f t="shared" si="20"/>
        <v>na</v>
      </c>
      <c r="CB29" s="88" t="str">
        <f t="shared" si="20"/>
        <v>na</v>
      </c>
      <c r="CC29" s="88" t="str">
        <f t="shared" si="20"/>
        <v>na</v>
      </c>
      <c r="CD29" s="88" t="str">
        <f t="shared" si="20"/>
        <v>na</v>
      </c>
      <c r="CE29" s="88" t="str">
        <f t="shared" si="20"/>
        <v>na</v>
      </c>
      <c r="CF29" s="88" t="str">
        <f t="shared" si="20"/>
        <v>na</v>
      </c>
      <c r="CG29" s="88" t="str">
        <f t="shared" si="20"/>
        <v>na</v>
      </c>
      <c r="CH29" s="88" t="str">
        <f t="shared" si="20"/>
        <v>na</v>
      </c>
      <c r="CI29" s="88" t="str">
        <f t="shared" si="20"/>
        <v>na</v>
      </c>
      <c r="CJ29" s="88" t="str">
        <f t="shared" si="20"/>
        <v>na</v>
      </c>
      <c r="CK29" s="88" t="str">
        <f t="shared" si="20"/>
        <v>na</v>
      </c>
      <c r="CL29" s="88" t="str">
        <f t="shared" si="20"/>
        <v>na</v>
      </c>
      <c r="CM29" s="88" t="str">
        <f t="shared" si="20"/>
        <v>na</v>
      </c>
      <c r="CN29" s="88" t="str">
        <f t="shared" si="20"/>
        <v>na</v>
      </c>
      <c r="CO29" s="88" t="str">
        <f t="shared" si="20"/>
        <v>na</v>
      </c>
      <c r="CP29" s="88" t="str">
        <f t="shared" si="20"/>
        <v>na</v>
      </c>
      <c r="CQ29" s="88" t="str">
        <f t="shared" si="20"/>
        <v>na</v>
      </c>
      <c r="CR29" s="88" t="str">
        <f t="shared" si="20"/>
        <v>na</v>
      </c>
      <c r="CS29" s="88" t="str">
        <f t="shared" si="20"/>
        <v>na</v>
      </c>
      <c r="CT29" s="88" t="str">
        <f t="shared" si="20"/>
        <v>na</v>
      </c>
      <c r="CU29" s="88" t="str">
        <f t="shared" si="20"/>
        <v>na</v>
      </c>
      <c r="CV29" s="88" t="str">
        <f t="shared" si="20"/>
        <v>na</v>
      </c>
      <c r="CW29" s="88" t="str">
        <f t="shared" ref="CW29:EB29" si="21" xml:space="preserve"> CW$27</f>
        <v>na</v>
      </c>
      <c r="CX29" s="88" t="str">
        <f t="shared" si="21"/>
        <v>na</v>
      </c>
      <c r="CY29" s="88" t="str">
        <f t="shared" si="21"/>
        <v>na</v>
      </c>
      <c r="CZ29" s="88" t="str">
        <f t="shared" si="21"/>
        <v>na</v>
      </c>
      <c r="DA29" s="88" t="str">
        <f t="shared" si="21"/>
        <v>na</v>
      </c>
      <c r="DB29" s="88" t="str">
        <f t="shared" si="21"/>
        <v>na</v>
      </c>
      <c r="DC29" s="88" t="str">
        <f t="shared" si="21"/>
        <v>na</v>
      </c>
      <c r="DD29" s="88" t="str">
        <f t="shared" si="21"/>
        <v>na</v>
      </c>
      <c r="DE29" s="88" t="str">
        <f t="shared" si="21"/>
        <v>na</v>
      </c>
      <c r="DF29" s="88" t="str">
        <f t="shared" si="21"/>
        <v>na</v>
      </c>
      <c r="DG29" s="88" t="str">
        <f t="shared" si="21"/>
        <v>na</v>
      </c>
      <c r="DH29" s="88" t="str">
        <f t="shared" si="21"/>
        <v>na</v>
      </c>
      <c r="DI29" s="88" t="str">
        <f t="shared" si="21"/>
        <v>na</v>
      </c>
      <c r="DJ29" s="88" t="str">
        <f t="shared" si="21"/>
        <v>na</v>
      </c>
      <c r="DK29" s="88" t="str">
        <f t="shared" si="21"/>
        <v>na</v>
      </c>
      <c r="DL29" s="88" t="str">
        <f t="shared" si="21"/>
        <v>na</v>
      </c>
      <c r="DM29" s="88" t="str">
        <f t="shared" si="21"/>
        <v>na</v>
      </c>
      <c r="DN29" s="88" t="str">
        <f t="shared" si="21"/>
        <v>na</v>
      </c>
      <c r="DO29" s="88" t="str">
        <f t="shared" si="21"/>
        <v>na</v>
      </c>
      <c r="DP29" s="88" t="str">
        <f t="shared" si="21"/>
        <v>na</v>
      </c>
      <c r="DQ29" s="88" t="str">
        <f t="shared" si="21"/>
        <v>na</v>
      </c>
      <c r="DR29" s="88" t="str">
        <f t="shared" si="21"/>
        <v>na</v>
      </c>
      <c r="DS29" s="88" t="str">
        <f t="shared" si="21"/>
        <v>na</v>
      </c>
      <c r="DT29" s="88" t="str">
        <f t="shared" si="21"/>
        <v>na</v>
      </c>
      <c r="DU29" s="88" t="str">
        <f t="shared" si="21"/>
        <v>na</v>
      </c>
      <c r="DV29" s="88" t="str">
        <f t="shared" si="21"/>
        <v>na</v>
      </c>
      <c r="DW29" s="88" t="str">
        <f t="shared" si="21"/>
        <v>na</v>
      </c>
      <c r="DX29" s="88" t="str">
        <f t="shared" si="21"/>
        <v>na</v>
      </c>
      <c r="DY29" s="88" t="str">
        <f t="shared" si="21"/>
        <v>na</v>
      </c>
      <c r="DZ29" s="88" t="str">
        <f t="shared" si="21"/>
        <v>na</v>
      </c>
      <c r="EA29" s="88" t="str">
        <f t="shared" si="21"/>
        <v>na</v>
      </c>
      <c r="EB29" s="88" t="str">
        <f t="shared" si="21"/>
        <v>na</v>
      </c>
      <c r="EC29" s="88" t="str">
        <f t="shared" ref="EC29:FH29" si="22" xml:space="preserve"> EC$27</f>
        <v>na</v>
      </c>
      <c r="ED29" s="88" t="str">
        <f t="shared" si="22"/>
        <v>na</v>
      </c>
      <c r="EE29" s="88" t="str">
        <f t="shared" si="22"/>
        <v>na</v>
      </c>
      <c r="EF29" s="88" t="str">
        <f t="shared" si="22"/>
        <v>na</v>
      </c>
      <c r="EG29" s="88" t="str">
        <f t="shared" si="22"/>
        <v>na</v>
      </c>
      <c r="EH29" s="88" t="str">
        <f t="shared" si="22"/>
        <v>na</v>
      </c>
      <c r="EI29" s="88" t="str">
        <f t="shared" si="22"/>
        <v>na</v>
      </c>
      <c r="EJ29" s="88" t="str">
        <f t="shared" si="22"/>
        <v>na</v>
      </c>
      <c r="EK29" s="88" t="str">
        <f t="shared" si="22"/>
        <v>na</v>
      </c>
      <c r="EL29" s="88" t="str">
        <f t="shared" si="22"/>
        <v>na</v>
      </c>
      <c r="EM29" s="88" t="str">
        <f t="shared" si="22"/>
        <v>na</v>
      </c>
      <c r="EN29" s="88" t="str">
        <f t="shared" si="22"/>
        <v>na</v>
      </c>
      <c r="EO29" s="88" t="str">
        <f t="shared" si="22"/>
        <v>na</v>
      </c>
      <c r="EP29" s="88" t="str">
        <f t="shared" si="22"/>
        <v>na</v>
      </c>
      <c r="EQ29" s="88" t="str">
        <f t="shared" si="22"/>
        <v>na</v>
      </c>
      <c r="ER29" s="88" t="str">
        <f t="shared" si="22"/>
        <v>na</v>
      </c>
      <c r="ES29" s="88" t="str">
        <f t="shared" si="22"/>
        <v>na</v>
      </c>
      <c r="ET29" s="88" t="str">
        <f t="shared" si="22"/>
        <v>na</v>
      </c>
      <c r="EU29" s="88" t="str">
        <f t="shared" si="22"/>
        <v>na</v>
      </c>
      <c r="EV29" s="88" t="str">
        <f t="shared" si="22"/>
        <v>na</v>
      </c>
      <c r="EW29" s="88" t="str">
        <f t="shared" si="22"/>
        <v>na</v>
      </c>
      <c r="EX29" s="88" t="str">
        <f t="shared" si="22"/>
        <v>na</v>
      </c>
      <c r="EY29" s="88" t="str">
        <f t="shared" si="22"/>
        <v>na</v>
      </c>
      <c r="EZ29" s="88" t="str">
        <f t="shared" si="22"/>
        <v>na</v>
      </c>
      <c r="FA29" s="88" t="str">
        <f t="shared" si="22"/>
        <v>na</v>
      </c>
      <c r="FB29" s="88" t="str">
        <f t="shared" si="22"/>
        <v>na</v>
      </c>
      <c r="FC29" s="88" t="str">
        <f t="shared" si="22"/>
        <v>na</v>
      </c>
      <c r="FD29" s="88" t="str">
        <f t="shared" si="22"/>
        <v>na</v>
      </c>
      <c r="FE29" s="88" t="str">
        <f t="shared" si="22"/>
        <v>na</v>
      </c>
      <c r="FF29" s="88" t="str">
        <f t="shared" si="22"/>
        <v>na</v>
      </c>
      <c r="FG29" s="88" t="str">
        <f t="shared" si="22"/>
        <v>na</v>
      </c>
      <c r="FH29" s="88" t="str">
        <f t="shared" si="22"/>
        <v>na</v>
      </c>
      <c r="FI29" s="88" t="str">
        <f t="shared" ref="FI29:GJ29" si="23" xml:space="preserve"> FI$27</f>
        <v>na</v>
      </c>
      <c r="FJ29" s="88" t="str">
        <f t="shared" si="23"/>
        <v>na</v>
      </c>
      <c r="FK29" s="88" t="str">
        <f t="shared" si="23"/>
        <v>na</v>
      </c>
      <c r="FL29" s="88" t="str">
        <f t="shared" si="23"/>
        <v>na</v>
      </c>
      <c r="FM29" s="88" t="str">
        <f t="shared" si="23"/>
        <v>na</v>
      </c>
      <c r="FN29" s="88" t="str">
        <f t="shared" si="23"/>
        <v>na</v>
      </c>
      <c r="FO29" s="88" t="str">
        <f t="shared" si="23"/>
        <v>na</v>
      </c>
      <c r="FP29" s="88" t="str">
        <f t="shared" si="23"/>
        <v>na</v>
      </c>
      <c r="FQ29" s="88" t="str">
        <f t="shared" si="23"/>
        <v>na</v>
      </c>
      <c r="FR29" s="88" t="str">
        <f t="shared" si="23"/>
        <v>na</v>
      </c>
      <c r="FS29" s="88" t="str">
        <f t="shared" si="23"/>
        <v>na</v>
      </c>
      <c r="FT29" s="88" t="str">
        <f t="shared" si="23"/>
        <v>na</v>
      </c>
      <c r="FU29" s="88" t="str">
        <f t="shared" si="23"/>
        <v>na</v>
      </c>
      <c r="FV29" s="88" t="str">
        <f t="shared" si="23"/>
        <v>na</v>
      </c>
      <c r="FW29" s="88" t="str">
        <f t="shared" si="23"/>
        <v>na</v>
      </c>
      <c r="FX29" s="88" t="str">
        <f t="shared" si="23"/>
        <v>na</v>
      </c>
      <c r="FY29" s="88" t="str">
        <f t="shared" si="23"/>
        <v>na</v>
      </c>
      <c r="FZ29" s="88" t="str">
        <f t="shared" si="23"/>
        <v>na</v>
      </c>
      <c r="GA29" s="88" t="str">
        <f t="shared" si="23"/>
        <v>na</v>
      </c>
      <c r="GB29" s="88" t="str">
        <f t="shared" si="23"/>
        <v>na</v>
      </c>
      <c r="GC29" s="88" t="str">
        <f t="shared" si="23"/>
        <v>na</v>
      </c>
      <c r="GD29" s="88" t="str">
        <f t="shared" si="23"/>
        <v>na</v>
      </c>
      <c r="GE29" s="88" t="str">
        <f t="shared" si="23"/>
        <v>na</v>
      </c>
      <c r="GF29" s="88" t="str">
        <f t="shared" si="23"/>
        <v>na</v>
      </c>
      <c r="GG29" s="88" t="str">
        <f t="shared" si="23"/>
        <v>na</v>
      </c>
      <c r="GH29" s="88" t="str">
        <f t="shared" si="23"/>
        <v>na</v>
      </c>
      <c r="GI29" s="88" t="str">
        <f t="shared" si="23"/>
        <v>na</v>
      </c>
      <c r="GJ29" s="88" t="str">
        <f t="shared" si="23"/>
        <v>na</v>
      </c>
    </row>
    <row r="30" spans="1:192" x14ac:dyDescent="0.25">
      <c r="A30" s="147"/>
      <c r="B30" s="147"/>
      <c r="C30" s="148"/>
      <c r="D30" s="149"/>
      <c r="E30" s="198" t="s">
        <v>196</v>
      </c>
      <c r="F30" s="436">
        <f xml:space="preserve"> MIN(J29:GJ29)</f>
        <v>1.2999999520303118</v>
      </c>
      <c r="G30" s="198" t="s">
        <v>195</v>
      </c>
      <c r="H30" s="198"/>
      <c r="I30" s="150"/>
      <c r="J30" s="436"/>
      <c r="K30" s="436"/>
      <c r="L30" s="436"/>
      <c r="M30" s="436"/>
      <c r="N30" s="436"/>
      <c r="O30" s="436"/>
      <c r="P30" s="436"/>
      <c r="Q30" s="436"/>
      <c r="R30" s="436"/>
      <c r="S30" s="436"/>
      <c r="T30" s="436"/>
      <c r="U30" s="436"/>
      <c r="V30" s="436"/>
      <c r="W30" s="436"/>
      <c r="X30" s="436"/>
      <c r="Y30" s="436"/>
      <c r="Z30" s="436"/>
      <c r="AA30" s="436"/>
      <c r="AB30" s="436"/>
      <c r="AC30" s="436"/>
      <c r="AD30" s="436"/>
      <c r="AE30" s="436"/>
      <c r="AF30" s="436"/>
      <c r="AG30" s="436"/>
      <c r="AH30" s="436"/>
      <c r="AI30" s="436"/>
      <c r="AJ30" s="436"/>
      <c r="AK30" s="436"/>
      <c r="AL30" s="436"/>
      <c r="AM30" s="436"/>
      <c r="AN30" s="436"/>
      <c r="AO30" s="436"/>
      <c r="AP30" s="436"/>
      <c r="AQ30" s="436"/>
      <c r="AR30" s="436"/>
      <c r="AS30" s="436"/>
      <c r="AT30" s="436"/>
      <c r="AU30" s="436"/>
      <c r="AV30" s="436"/>
      <c r="AW30" s="436"/>
      <c r="AX30" s="436"/>
      <c r="AY30" s="436"/>
      <c r="AZ30" s="436"/>
      <c r="BA30" s="436"/>
      <c r="BB30" s="436"/>
      <c r="BC30" s="436"/>
      <c r="BD30" s="436"/>
      <c r="BE30" s="436"/>
      <c r="BF30" s="436"/>
      <c r="BG30" s="436"/>
      <c r="BH30" s="436"/>
      <c r="BI30" s="436"/>
      <c r="BJ30" s="436"/>
      <c r="BK30" s="436"/>
      <c r="BL30" s="436"/>
      <c r="BM30" s="436"/>
      <c r="BN30" s="436"/>
      <c r="BO30" s="436"/>
      <c r="BP30" s="436"/>
      <c r="BQ30" s="436"/>
      <c r="BR30" s="436"/>
      <c r="BS30" s="436"/>
      <c r="BT30" s="436"/>
      <c r="BU30" s="436"/>
      <c r="BV30" s="436"/>
      <c r="BW30" s="436"/>
      <c r="BX30" s="436"/>
      <c r="BY30" s="436"/>
      <c r="BZ30" s="436"/>
      <c r="CA30" s="436"/>
      <c r="CB30" s="436"/>
      <c r="CC30" s="436"/>
      <c r="CD30" s="436"/>
      <c r="CE30" s="436"/>
      <c r="CF30" s="436"/>
      <c r="CG30" s="436"/>
      <c r="CH30" s="436"/>
      <c r="CI30" s="436"/>
      <c r="CJ30" s="436"/>
      <c r="CK30" s="436"/>
      <c r="CL30" s="436"/>
      <c r="CM30" s="436"/>
      <c r="CN30" s="436"/>
      <c r="CO30" s="436"/>
      <c r="CP30" s="436"/>
      <c r="CQ30" s="436"/>
      <c r="CR30" s="436"/>
      <c r="CS30" s="436"/>
      <c r="CT30" s="436"/>
      <c r="CU30" s="436"/>
      <c r="CV30" s="436"/>
      <c r="CW30" s="436"/>
      <c r="CX30" s="436"/>
      <c r="CY30" s="436"/>
      <c r="CZ30" s="436"/>
      <c r="DA30" s="436"/>
      <c r="DB30" s="436"/>
      <c r="DC30" s="436"/>
      <c r="DD30" s="436"/>
      <c r="DE30" s="436"/>
      <c r="DF30" s="436"/>
      <c r="DG30" s="436"/>
      <c r="DH30" s="436"/>
      <c r="DI30" s="436"/>
      <c r="DJ30" s="436"/>
      <c r="DK30" s="436"/>
      <c r="DL30" s="436"/>
      <c r="DM30" s="436"/>
      <c r="DN30" s="436"/>
      <c r="DO30" s="436"/>
      <c r="DP30" s="436"/>
      <c r="DQ30" s="436"/>
      <c r="DR30" s="436"/>
      <c r="DS30" s="436"/>
      <c r="DT30" s="436"/>
      <c r="DU30" s="436"/>
      <c r="DV30" s="436"/>
      <c r="DW30" s="436"/>
      <c r="DX30" s="436"/>
      <c r="DY30" s="436"/>
      <c r="DZ30" s="436"/>
      <c r="EA30" s="436"/>
      <c r="EB30" s="436"/>
      <c r="EC30" s="436"/>
      <c r="ED30" s="436"/>
      <c r="EE30" s="436"/>
      <c r="EF30" s="436"/>
      <c r="EG30" s="436"/>
      <c r="EH30" s="436"/>
      <c r="EI30" s="436"/>
      <c r="EJ30" s="436"/>
      <c r="EK30" s="436"/>
      <c r="EL30" s="436"/>
      <c r="EM30" s="436"/>
      <c r="EN30" s="436"/>
      <c r="EO30" s="436"/>
      <c r="EP30" s="436"/>
      <c r="EQ30" s="436"/>
      <c r="ER30" s="436"/>
      <c r="ES30" s="436"/>
      <c r="ET30" s="436"/>
      <c r="EU30" s="436"/>
      <c r="EV30" s="436"/>
      <c r="EW30" s="436"/>
      <c r="EX30" s="436"/>
      <c r="EY30" s="436"/>
      <c r="EZ30" s="436"/>
      <c r="FA30" s="436"/>
      <c r="FB30" s="436"/>
      <c r="FC30" s="436"/>
      <c r="FD30" s="436"/>
      <c r="FE30" s="436"/>
      <c r="FF30" s="436"/>
      <c r="FG30" s="436"/>
      <c r="FH30" s="436"/>
      <c r="FI30" s="436"/>
      <c r="FJ30" s="436"/>
      <c r="FK30" s="436"/>
      <c r="FL30" s="436"/>
      <c r="FM30" s="436"/>
      <c r="FN30" s="436"/>
      <c r="FO30" s="436"/>
      <c r="FP30" s="436"/>
      <c r="FQ30" s="436"/>
      <c r="FR30" s="436"/>
      <c r="FS30" s="436"/>
      <c r="FT30" s="436"/>
      <c r="FU30" s="436"/>
      <c r="FV30" s="436"/>
      <c r="FW30" s="436"/>
      <c r="FX30" s="436"/>
      <c r="FY30" s="436"/>
      <c r="FZ30" s="436"/>
      <c r="GA30" s="436"/>
      <c r="GB30" s="436"/>
      <c r="GC30" s="436"/>
      <c r="GD30" s="436"/>
      <c r="GE30" s="436"/>
      <c r="GF30" s="436"/>
      <c r="GG30" s="436"/>
      <c r="GH30" s="436"/>
      <c r="GI30" s="436"/>
      <c r="GJ30" s="436"/>
    </row>
    <row r="31" spans="1:192" x14ac:dyDescent="0.25">
      <c r="A31" s="147"/>
      <c r="B31" s="147"/>
      <c r="C31" s="148"/>
      <c r="D31" s="149"/>
      <c r="E31" s="198" t="s">
        <v>197</v>
      </c>
      <c r="F31" s="436">
        <f xml:space="preserve"> AVERAGE(J29:GJ29)</f>
        <v>1.3000000123151463</v>
      </c>
      <c r="G31" s="198" t="s">
        <v>195</v>
      </c>
      <c r="H31" s="198"/>
      <c r="I31" s="150"/>
      <c r="J31" s="436"/>
      <c r="K31" s="436"/>
      <c r="L31" s="436"/>
      <c r="M31" s="436"/>
      <c r="N31" s="436"/>
      <c r="O31" s="436"/>
      <c r="P31" s="436"/>
      <c r="Q31" s="436"/>
      <c r="R31" s="436"/>
      <c r="S31" s="436"/>
      <c r="T31" s="436"/>
      <c r="U31" s="436"/>
      <c r="V31" s="436"/>
      <c r="W31" s="436"/>
      <c r="X31" s="436"/>
      <c r="Y31" s="436"/>
      <c r="Z31" s="436"/>
      <c r="AA31" s="436"/>
      <c r="AB31" s="436"/>
      <c r="AC31" s="436"/>
      <c r="AD31" s="436"/>
      <c r="AE31" s="436"/>
      <c r="AF31" s="436"/>
      <c r="AG31" s="436"/>
      <c r="AH31" s="436"/>
      <c r="AI31" s="436"/>
      <c r="AJ31" s="436"/>
      <c r="AK31" s="436"/>
      <c r="AL31" s="436"/>
      <c r="AM31" s="436"/>
      <c r="AN31" s="436"/>
      <c r="AO31" s="436"/>
      <c r="AP31" s="436"/>
      <c r="AQ31" s="436"/>
      <c r="AR31" s="436"/>
      <c r="AS31" s="436"/>
      <c r="AT31" s="436"/>
      <c r="AU31" s="436"/>
      <c r="AV31" s="436"/>
      <c r="AW31" s="436"/>
      <c r="AX31" s="436"/>
      <c r="AY31" s="436"/>
      <c r="AZ31" s="436"/>
      <c r="BA31" s="436"/>
      <c r="BB31" s="436"/>
      <c r="BC31" s="436"/>
      <c r="BD31" s="436"/>
      <c r="BE31" s="436"/>
      <c r="BF31" s="436"/>
      <c r="BG31" s="436"/>
      <c r="BH31" s="436"/>
      <c r="BI31" s="436"/>
      <c r="BJ31" s="436"/>
      <c r="BK31" s="436"/>
      <c r="BL31" s="436"/>
      <c r="BM31" s="436"/>
      <c r="BN31" s="436"/>
      <c r="BO31" s="436"/>
      <c r="BP31" s="436"/>
      <c r="BQ31" s="436"/>
      <c r="BR31" s="436"/>
      <c r="BS31" s="436"/>
      <c r="BT31" s="436"/>
      <c r="BU31" s="436"/>
      <c r="BV31" s="436"/>
      <c r="BW31" s="436"/>
      <c r="BX31" s="436"/>
      <c r="BY31" s="436"/>
      <c r="BZ31" s="436"/>
      <c r="CA31" s="436"/>
      <c r="CB31" s="436"/>
      <c r="CC31" s="436"/>
      <c r="CD31" s="436"/>
      <c r="CE31" s="436"/>
      <c r="CF31" s="436"/>
      <c r="CG31" s="436"/>
      <c r="CH31" s="436"/>
      <c r="CI31" s="436"/>
      <c r="CJ31" s="436"/>
      <c r="CK31" s="436"/>
      <c r="CL31" s="436"/>
      <c r="CM31" s="436"/>
      <c r="CN31" s="436"/>
      <c r="CO31" s="436"/>
      <c r="CP31" s="436"/>
      <c r="CQ31" s="436"/>
      <c r="CR31" s="436"/>
      <c r="CS31" s="436"/>
      <c r="CT31" s="436"/>
      <c r="CU31" s="436"/>
      <c r="CV31" s="436"/>
      <c r="CW31" s="436"/>
      <c r="CX31" s="436"/>
      <c r="CY31" s="436"/>
      <c r="CZ31" s="436"/>
      <c r="DA31" s="436"/>
      <c r="DB31" s="436"/>
      <c r="DC31" s="436"/>
      <c r="DD31" s="436"/>
      <c r="DE31" s="436"/>
      <c r="DF31" s="436"/>
      <c r="DG31" s="436"/>
      <c r="DH31" s="436"/>
      <c r="DI31" s="436"/>
      <c r="DJ31" s="436"/>
      <c r="DK31" s="436"/>
      <c r="DL31" s="436"/>
      <c r="DM31" s="436"/>
      <c r="DN31" s="436"/>
      <c r="DO31" s="436"/>
      <c r="DP31" s="436"/>
      <c r="DQ31" s="436"/>
      <c r="DR31" s="436"/>
      <c r="DS31" s="436"/>
      <c r="DT31" s="436"/>
      <c r="DU31" s="436"/>
      <c r="DV31" s="436"/>
      <c r="DW31" s="436"/>
      <c r="DX31" s="436"/>
      <c r="DY31" s="436"/>
      <c r="DZ31" s="436"/>
      <c r="EA31" s="436"/>
      <c r="EB31" s="436"/>
      <c r="EC31" s="436"/>
      <c r="ED31" s="436"/>
      <c r="EE31" s="436"/>
      <c r="EF31" s="436"/>
      <c r="EG31" s="436"/>
      <c r="EH31" s="436"/>
      <c r="EI31" s="436"/>
      <c r="EJ31" s="436"/>
      <c r="EK31" s="436"/>
      <c r="EL31" s="436"/>
      <c r="EM31" s="436"/>
      <c r="EN31" s="436"/>
      <c r="EO31" s="436"/>
      <c r="EP31" s="436"/>
      <c r="EQ31" s="436"/>
      <c r="ER31" s="436"/>
      <c r="ES31" s="436"/>
      <c r="ET31" s="436"/>
      <c r="EU31" s="436"/>
      <c r="EV31" s="436"/>
      <c r="EW31" s="436"/>
      <c r="EX31" s="436"/>
      <c r="EY31" s="436"/>
      <c r="EZ31" s="436"/>
      <c r="FA31" s="436"/>
      <c r="FB31" s="436"/>
      <c r="FC31" s="436"/>
      <c r="FD31" s="436"/>
      <c r="FE31" s="436"/>
      <c r="FF31" s="436"/>
      <c r="FG31" s="436"/>
      <c r="FH31" s="436"/>
      <c r="FI31" s="436"/>
      <c r="FJ31" s="436"/>
      <c r="FK31" s="436"/>
      <c r="FL31" s="436"/>
      <c r="FM31" s="436"/>
      <c r="FN31" s="436"/>
      <c r="FO31" s="436"/>
      <c r="FP31" s="436"/>
      <c r="FQ31" s="436"/>
      <c r="FR31" s="436"/>
      <c r="FS31" s="436"/>
      <c r="FT31" s="436"/>
      <c r="FU31" s="436"/>
      <c r="FV31" s="436"/>
      <c r="FW31" s="436"/>
      <c r="FX31" s="436"/>
      <c r="FY31" s="436"/>
      <c r="FZ31" s="436"/>
      <c r="GA31" s="436"/>
      <c r="GB31" s="436"/>
      <c r="GC31" s="436"/>
      <c r="GD31" s="436"/>
      <c r="GE31" s="436"/>
      <c r="GF31" s="436"/>
      <c r="GG31" s="436"/>
      <c r="GH31" s="436"/>
      <c r="GI31" s="436"/>
      <c r="GJ31" s="436"/>
    </row>
    <row r="32" spans="1:192" x14ac:dyDescent="0.25"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88"/>
      <c r="BT32" s="88"/>
      <c r="BU32" s="88"/>
      <c r="BV32" s="88"/>
      <c r="BW32" s="88"/>
      <c r="BX32" s="88"/>
      <c r="BY32" s="88"/>
      <c r="BZ32" s="88"/>
      <c r="CA32" s="88"/>
      <c r="CB32" s="88"/>
      <c r="CC32" s="88"/>
      <c r="CD32" s="88"/>
      <c r="CE32" s="88"/>
      <c r="CF32" s="88"/>
      <c r="CG32" s="88"/>
      <c r="CH32" s="88"/>
      <c r="CI32" s="88"/>
      <c r="CJ32" s="88"/>
      <c r="CK32" s="88"/>
      <c r="CL32" s="88"/>
      <c r="CM32" s="88"/>
      <c r="CN32" s="88"/>
      <c r="CO32" s="88"/>
      <c r="CP32" s="88"/>
      <c r="CQ32" s="88"/>
      <c r="CR32" s="88"/>
      <c r="CS32" s="88"/>
      <c r="CT32" s="88"/>
      <c r="CU32" s="88"/>
      <c r="CV32" s="88"/>
      <c r="CW32" s="88"/>
      <c r="CX32" s="88"/>
      <c r="CY32" s="88"/>
      <c r="CZ32" s="88"/>
      <c r="DA32" s="88"/>
      <c r="DB32" s="88"/>
      <c r="DC32" s="88"/>
      <c r="DD32" s="88"/>
      <c r="DE32" s="88"/>
      <c r="DF32" s="88"/>
      <c r="DG32" s="88"/>
      <c r="DH32" s="88"/>
      <c r="DI32" s="88"/>
      <c r="DJ32" s="88"/>
      <c r="DK32" s="88"/>
      <c r="DL32" s="88"/>
      <c r="DM32" s="88"/>
      <c r="DN32" s="88"/>
      <c r="DO32" s="88"/>
      <c r="DP32" s="88"/>
      <c r="DQ32" s="88"/>
      <c r="DR32" s="88"/>
      <c r="DS32" s="88"/>
      <c r="DT32" s="88"/>
      <c r="DU32" s="88"/>
      <c r="DV32" s="88"/>
      <c r="DW32" s="88"/>
      <c r="DX32" s="88"/>
      <c r="DY32" s="88"/>
      <c r="DZ32" s="88"/>
      <c r="EA32" s="88"/>
      <c r="EB32" s="88"/>
      <c r="EC32" s="88"/>
      <c r="ED32" s="88"/>
      <c r="EE32" s="88"/>
      <c r="EF32" s="88"/>
      <c r="EG32" s="88"/>
      <c r="EH32" s="88"/>
      <c r="EI32" s="88"/>
      <c r="EJ32" s="88"/>
      <c r="EK32" s="88"/>
      <c r="EL32" s="88"/>
      <c r="EM32" s="88"/>
      <c r="EN32" s="88"/>
      <c r="EO32" s="88"/>
      <c r="EP32" s="88"/>
      <c r="EQ32" s="88"/>
      <c r="ER32" s="88"/>
      <c r="ES32" s="88"/>
      <c r="ET32" s="88"/>
      <c r="EU32" s="88"/>
      <c r="EV32" s="88"/>
      <c r="EW32" s="88"/>
      <c r="EX32" s="88"/>
      <c r="EY32" s="88"/>
      <c r="EZ32" s="88"/>
      <c r="FA32" s="88"/>
      <c r="FB32" s="88"/>
      <c r="FC32" s="88"/>
      <c r="FD32" s="88"/>
      <c r="FE32" s="88"/>
      <c r="FF32" s="88"/>
      <c r="FG32" s="88"/>
      <c r="FH32" s="88"/>
      <c r="FI32" s="88"/>
      <c r="FJ32" s="88"/>
      <c r="FK32" s="88"/>
      <c r="FL32" s="88"/>
      <c r="FM32" s="88"/>
      <c r="FN32" s="88"/>
      <c r="FO32" s="88"/>
      <c r="FP32" s="88"/>
      <c r="FQ32" s="88"/>
      <c r="FR32" s="88"/>
      <c r="FS32" s="88"/>
      <c r="FT32" s="88"/>
      <c r="FU32" s="88"/>
      <c r="FV32" s="88"/>
      <c r="FW32" s="88"/>
      <c r="FX32" s="88"/>
      <c r="FY32" s="88"/>
      <c r="FZ32" s="88"/>
      <c r="GA32" s="88"/>
      <c r="GB32" s="88"/>
      <c r="GC32" s="88"/>
      <c r="GD32" s="88"/>
      <c r="GE32" s="88"/>
      <c r="GF32" s="88"/>
      <c r="GG32" s="88"/>
      <c r="GH32" s="88"/>
      <c r="GI32" s="88"/>
      <c r="GJ32" s="88"/>
    </row>
    <row r="33" spans="1:192" x14ac:dyDescent="0.25"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8"/>
      <c r="BZ33" s="88"/>
      <c r="CA33" s="88"/>
      <c r="CB33" s="88"/>
      <c r="CC33" s="88"/>
      <c r="CD33" s="88"/>
      <c r="CE33" s="88"/>
      <c r="CF33" s="88"/>
      <c r="CG33" s="88"/>
      <c r="CH33" s="88"/>
      <c r="CI33" s="88"/>
      <c r="CJ33" s="88"/>
      <c r="CK33" s="88"/>
      <c r="CL33" s="88"/>
      <c r="CM33" s="88"/>
      <c r="CN33" s="88"/>
      <c r="CO33" s="88"/>
      <c r="CP33" s="88"/>
      <c r="CQ33" s="88"/>
      <c r="CR33" s="88"/>
      <c r="CS33" s="88"/>
      <c r="CT33" s="88"/>
      <c r="CU33" s="88"/>
      <c r="CV33" s="88"/>
      <c r="CW33" s="88"/>
      <c r="CX33" s="88"/>
      <c r="CY33" s="88"/>
      <c r="CZ33" s="88"/>
      <c r="DA33" s="88"/>
      <c r="DB33" s="88"/>
      <c r="DC33" s="88"/>
      <c r="DD33" s="88"/>
      <c r="DE33" s="88"/>
      <c r="DF33" s="88"/>
      <c r="DG33" s="88"/>
      <c r="DH33" s="88"/>
      <c r="DI33" s="88"/>
      <c r="DJ33" s="88"/>
      <c r="DK33" s="88"/>
      <c r="DL33" s="88"/>
      <c r="DM33" s="88"/>
      <c r="DN33" s="88"/>
      <c r="DO33" s="88"/>
      <c r="DP33" s="88"/>
      <c r="DQ33" s="88"/>
      <c r="DR33" s="88"/>
      <c r="DS33" s="88"/>
      <c r="DT33" s="88"/>
      <c r="DU33" s="88"/>
      <c r="DV33" s="88"/>
      <c r="DW33" s="88"/>
      <c r="DX33" s="88"/>
      <c r="DY33" s="88"/>
      <c r="DZ33" s="88"/>
      <c r="EA33" s="88"/>
      <c r="EB33" s="88"/>
      <c r="EC33" s="88"/>
      <c r="ED33" s="88"/>
      <c r="EE33" s="88"/>
      <c r="EF33" s="88"/>
      <c r="EG33" s="88"/>
      <c r="EH33" s="88"/>
      <c r="EI33" s="88"/>
      <c r="EJ33" s="88"/>
      <c r="EK33" s="88"/>
      <c r="EL33" s="88"/>
      <c r="EM33" s="88"/>
      <c r="EN33" s="88"/>
      <c r="EO33" s="88"/>
      <c r="EP33" s="88"/>
      <c r="EQ33" s="88"/>
      <c r="ER33" s="88"/>
      <c r="ES33" s="88"/>
      <c r="ET33" s="88"/>
      <c r="EU33" s="88"/>
      <c r="EV33" s="88"/>
      <c r="EW33" s="88"/>
      <c r="EX33" s="88"/>
      <c r="EY33" s="88"/>
      <c r="EZ33" s="88"/>
      <c r="FA33" s="88"/>
      <c r="FB33" s="88"/>
      <c r="FC33" s="88"/>
      <c r="FD33" s="88"/>
      <c r="FE33" s="88"/>
      <c r="FF33" s="88"/>
      <c r="FG33" s="88"/>
      <c r="FH33" s="88"/>
      <c r="FI33" s="88"/>
      <c r="FJ33" s="88"/>
      <c r="FK33" s="88"/>
      <c r="FL33" s="88"/>
      <c r="FM33" s="88"/>
      <c r="FN33" s="88"/>
      <c r="FO33" s="88"/>
      <c r="FP33" s="88"/>
      <c r="FQ33" s="88"/>
      <c r="FR33" s="88"/>
      <c r="FS33" s="88"/>
      <c r="FT33" s="88"/>
      <c r="FU33" s="88"/>
      <c r="FV33" s="88"/>
      <c r="FW33" s="88"/>
      <c r="FX33" s="88"/>
      <c r="FY33" s="88"/>
      <c r="FZ33" s="88"/>
      <c r="GA33" s="88"/>
      <c r="GB33" s="88"/>
      <c r="GC33" s="88"/>
      <c r="GD33" s="88"/>
      <c r="GE33" s="88"/>
      <c r="GF33" s="88"/>
      <c r="GG33" s="88"/>
      <c r="GH33" s="88"/>
      <c r="GI33" s="88"/>
      <c r="GJ33" s="88"/>
    </row>
    <row r="34" spans="1:192" x14ac:dyDescent="0.25">
      <c r="A34" s="15" t="s">
        <v>548</v>
      </c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88"/>
      <c r="BT34" s="88"/>
      <c r="BU34" s="88"/>
      <c r="BV34" s="88"/>
      <c r="BW34" s="88"/>
      <c r="BX34" s="88"/>
      <c r="BY34" s="88"/>
      <c r="BZ34" s="88"/>
      <c r="CA34" s="88"/>
      <c r="CB34" s="88"/>
      <c r="CC34" s="88"/>
      <c r="CD34" s="88"/>
      <c r="CE34" s="88"/>
      <c r="CF34" s="88"/>
      <c r="CG34" s="88"/>
      <c r="CH34" s="88"/>
      <c r="CI34" s="88"/>
      <c r="CJ34" s="88"/>
      <c r="CK34" s="88"/>
      <c r="CL34" s="88"/>
      <c r="CM34" s="88"/>
      <c r="CN34" s="88"/>
      <c r="CO34" s="88"/>
      <c r="CP34" s="88"/>
      <c r="CQ34" s="88"/>
      <c r="CR34" s="88"/>
      <c r="CS34" s="88"/>
      <c r="CT34" s="88"/>
      <c r="CU34" s="88"/>
      <c r="CV34" s="88"/>
      <c r="CW34" s="88"/>
      <c r="CX34" s="88"/>
      <c r="CY34" s="88"/>
      <c r="CZ34" s="88"/>
      <c r="DA34" s="88"/>
      <c r="DB34" s="88"/>
      <c r="DC34" s="88"/>
      <c r="DD34" s="88"/>
      <c r="DE34" s="88"/>
      <c r="DF34" s="88"/>
      <c r="DG34" s="88"/>
      <c r="DH34" s="88"/>
      <c r="DI34" s="88"/>
      <c r="DJ34" s="88"/>
      <c r="DK34" s="88"/>
      <c r="DL34" s="88"/>
      <c r="DM34" s="88"/>
      <c r="DN34" s="88"/>
      <c r="DO34" s="88"/>
      <c r="DP34" s="88"/>
      <c r="DQ34" s="88"/>
      <c r="DR34" s="88"/>
      <c r="DS34" s="88"/>
      <c r="DT34" s="88"/>
      <c r="DU34" s="88"/>
      <c r="DV34" s="88"/>
      <c r="DW34" s="88"/>
      <c r="DX34" s="88"/>
      <c r="DY34" s="88"/>
      <c r="DZ34" s="88"/>
      <c r="EA34" s="88"/>
      <c r="EB34" s="88"/>
      <c r="EC34" s="88"/>
      <c r="ED34" s="88"/>
      <c r="EE34" s="88"/>
      <c r="EF34" s="88"/>
      <c r="EG34" s="88"/>
      <c r="EH34" s="88"/>
      <c r="EI34" s="88"/>
      <c r="EJ34" s="88"/>
      <c r="EK34" s="88"/>
      <c r="EL34" s="88"/>
      <c r="EM34" s="88"/>
      <c r="EN34" s="88"/>
      <c r="EO34" s="88"/>
      <c r="EP34" s="88"/>
      <c r="EQ34" s="88"/>
      <c r="ER34" s="88"/>
      <c r="ES34" s="88"/>
      <c r="ET34" s="88"/>
      <c r="EU34" s="88"/>
      <c r="EV34" s="88"/>
      <c r="EW34" s="88"/>
      <c r="EX34" s="88"/>
      <c r="EY34" s="88"/>
      <c r="EZ34" s="88"/>
      <c r="FA34" s="88"/>
      <c r="FB34" s="88"/>
      <c r="FC34" s="88"/>
      <c r="FD34" s="88"/>
      <c r="FE34" s="88"/>
      <c r="FF34" s="88"/>
      <c r="FG34" s="88"/>
      <c r="FH34" s="88"/>
      <c r="FI34" s="88"/>
      <c r="FJ34" s="88"/>
      <c r="FK34" s="88"/>
      <c r="FL34" s="88"/>
      <c r="FM34" s="88"/>
      <c r="FN34" s="88"/>
      <c r="FO34" s="88"/>
      <c r="FP34" s="88"/>
      <c r="FQ34" s="88"/>
      <c r="FR34" s="88"/>
      <c r="FS34" s="88"/>
      <c r="FT34" s="88"/>
      <c r="FU34" s="88"/>
      <c r="FV34" s="88"/>
      <c r="FW34" s="88"/>
      <c r="FX34" s="88"/>
      <c r="FY34" s="88"/>
      <c r="FZ34" s="88"/>
      <c r="GA34" s="88"/>
      <c r="GB34" s="88"/>
      <c r="GC34" s="88"/>
      <c r="GD34" s="88"/>
      <c r="GE34" s="88"/>
      <c r="GF34" s="88"/>
      <c r="GG34" s="88"/>
      <c r="GH34" s="88"/>
      <c r="GI34" s="88"/>
      <c r="GJ34" s="88"/>
    </row>
    <row r="35" spans="1:192" x14ac:dyDescent="0.25"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88"/>
      <c r="BT35" s="88"/>
      <c r="BU35" s="88"/>
      <c r="BV35" s="88"/>
      <c r="BW35" s="88"/>
      <c r="BX35" s="88"/>
      <c r="BY35" s="88"/>
      <c r="BZ35" s="88"/>
      <c r="CA35" s="88"/>
      <c r="CB35" s="88"/>
      <c r="CC35" s="88"/>
      <c r="CD35" s="88"/>
      <c r="CE35" s="88"/>
      <c r="CF35" s="88"/>
      <c r="CG35" s="88"/>
      <c r="CH35" s="88"/>
      <c r="CI35" s="88"/>
      <c r="CJ35" s="88"/>
      <c r="CK35" s="88"/>
      <c r="CL35" s="88"/>
      <c r="CM35" s="88"/>
      <c r="CN35" s="88"/>
      <c r="CO35" s="88"/>
      <c r="CP35" s="88"/>
      <c r="CQ35" s="88"/>
      <c r="CR35" s="88"/>
      <c r="CS35" s="88"/>
      <c r="CT35" s="88"/>
      <c r="CU35" s="88"/>
      <c r="CV35" s="88"/>
      <c r="CW35" s="88"/>
      <c r="CX35" s="88"/>
      <c r="CY35" s="88"/>
      <c r="CZ35" s="88"/>
      <c r="DA35" s="88"/>
      <c r="DB35" s="88"/>
      <c r="DC35" s="88"/>
      <c r="DD35" s="88"/>
      <c r="DE35" s="88"/>
      <c r="DF35" s="88"/>
      <c r="DG35" s="88"/>
      <c r="DH35" s="88"/>
      <c r="DI35" s="88"/>
      <c r="DJ35" s="88"/>
      <c r="DK35" s="88"/>
      <c r="DL35" s="88"/>
      <c r="DM35" s="88"/>
      <c r="DN35" s="88"/>
      <c r="DO35" s="88"/>
      <c r="DP35" s="88"/>
      <c r="DQ35" s="88"/>
      <c r="DR35" s="88"/>
      <c r="DS35" s="88"/>
      <c r="DT35" s="88"/>
      <c r="DU35" s="88"/>
      <c r="DV35" s="88"/>
      <c r="DW35" s="88"/>
      <c r="DX35" s="88"/>
      <c r="DY35" s="88"/>
      <c r="DZ35" s="88"/>
      <c r="EA35" s="88"/>
      <c r="EB35" s="88"/>
      <c r="EC35" s="88"/>
      <c r="ED35" s="88"/>
      <c r="EE35" s="88"/>
      <c r="EF35" s="88"/>
      <c r="EG35" s="88"/>
      <c r="EH35" s="88"/>
      <c r="EI35" s="88"/>
      <c r="EJ35" s="88"/>
      <c r="EK35" s="88"/>
      <c r="EL35" s="88"/>
      <c r="EM35" s="88"/>
      <c r="EN35" s="88"/>
      <c r="EO35" s="88"/>
      <c r="EP35" s="88"/>
      <c r="EQ35" s="88"/>
      <c r="ER35" s="88"/>
      <c r="ES35" s="88"/>
      <c r="ET35" s="88"/>
      <c r="EU35" s="88"/>
      <c r="EV35" s="88"/>
      <c r="EW35" s="88"/>
      <c r="EX35" s="88"/>
      <c r="EY35" s="88"/>
      <c r="EZ35" s="88"/>
      <c r="FA35" s="88"/>
      <c r="FB35" s="88"/>
      <c r="FC35" s="88"/>
      <c r="FD35" s="88"/>
      <c r="FE35" s="88"/>
      <c r="FF35" s="88"/>
      <c r="FG35" s="88"/>
      <c r="FH35" s="88"/>
      <c r="FI35" s="88"/>
      <c r="FJ35" s="88"/>
      <c r="FK35" s="88"/>
      <c r="FL35" s="88"/>
      <c r="FM35" s="88"/>
      <c r="FN35" s="88"/>
      <c r="FO35" s="88"/>
      <c r="FP35" s="88"/>
      <c r="FQ35" s="88"/>
      <c r="FR35" s="88"/>
      <c r="FS35" s="88"/>
      <c r="FT35" s="88"/>
      <c r="FU35" s="88"/>
      <c r="FV35" s="88"/>
      <c r="FW35" s="88"/>
      <c r="FX35" s="88"/>
      <c r="FY35" s="88"/>
      <c r="FZ35" s="88"/>
      <c r="GA35" s="88"/>
      <c r="GB35" s="88"/>
      <c r="GC35" s="88"/>
      <c r="GD35" s="88"/>
      <c r="GE35" s="88"/>
      <c r="GF35" s="88"/>
      <c r="GG35" s="88"/>
      <c r="GH35" s="88"/>
      <c r="GI35" s="88"/>
      <c r="GJ35" s="88"/>
    </row>
    <row r="36" spans="1:192" s="603" customFormat="1" x14ac:dyDescent="0.25">
      <c r="A36" s="33"/>
      <c r="B36" s="33"/>
      <c r="C36" s="30"/>
      <c r="D36" s="87"/>
      <c r="E36" s="692" t="str">
        <f xml:space="preserve"> DSRA!E$12</f>
        <v>Periods in a year</v>
      </c>
      <c r="F36" s="692">
        <f xml:space="preserve"> DSRA!F$12</f>
        <v>4</v>
      </c>
      <c r="G36" s="692" t="str">
        <f xml:space="preserve"> DSRA!G$12</f>
        <v>periods</v>
      </c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</row>
    <row r="37" spans="1:192" s="603" customFormat="1" x14ac:dyDescent="0.25">
      <c r="A37" s="429"/>
      <c r="B37" s="429"/>
      <c r="C37" s="430"/>
      <c r="D37" s="688"/>
      <c r="E37" s="689" t="str">
        <f xml:space="preserve"> Time!E$10</f>
        <v>Model column counter</v>
      </c>
      <c r="F37" s="689">
        <f xml:space="preserve"> Time!F$10</f>
        <v>0</v>
      </c>
      <c r="G37" s="689" t="str">
        <f xml:space="preserve"> Time!G$10</f>
        <v>counter</v>
      </c>
      <c r="H37" s="689">
        <f xml:space="preserve"> Time!H$10</f>
        <v>0</v>
      </c>
      <c r="I37" s="689">
        <f xml:space="preserve"> Time!I$10</f>
        <v>0</v>
      </c>
      <c r="J37" s="689">
        <f xml:space="preserve"> Time!J$10</f>
        <v>1</v>
      </c>
      <c r="K37" s="689">
        <f xml:space="preserve"> Time!K$10</f>
        <v>2</v>
      </c>
      <c r="L37" s="689">
        <f xml:space="preserve"> Time!L$10</f>
        <v>3</v>
      </c>
      <c r="M37" s="689">
        <f xml:space="preserve"> Time!M$10</f>
        <v>4</v>
      </c>
      <c r="N37" s="689">
        <f xml:space="preserve"> Time!N$10</f>
        <v>5</v>
      </c>
      <c r="O37" s="689">
        <f xml:space="preserve"> Time!O$10</f>
        <v>6</v>
      </c>
      <c r="P37" s="689">
        <f xml:space="preserve"> Time!P$10</f>
        <v>7</v>
      </c>
      <c r="Q37" s="689">
        <f xml:space="preserve"> Time!Q$10</f>
        <v>8</v>
      </c>
      <c r="R37" s="689">
        <f xml:space="preserve"> Time!R$10</f>
        <v>9</v>
      </c>
      <c r="S37" s="689">
        <f xml:space="preserve"> Time!S$10</f>
        <v>10</v>
      </c>
      <c r="T37" s="689">
        <f xml:space="preserve"> Time!T$10</f>
        <v>11</v>
      </c>
      <c r="U37" s="689">
        <f xml:space="preserve"> Time!U$10</f>
        <v>12</v>
      </c>
      <c r="V37" s="689">
        <f xml:space="preserve"> Time!V$10</f>
        <v>13</v>
      </c>
      <c r="W37" s="689">
        <f xml:space="preserve"> Time!W$10</f>
        <v>14</v>
      </c>
      <c r="X37" s="689">
        <f xml:space="preserve"> Time!X$10</f>
        <v>15</v>
      </c>
      <c r="Y37" s="689">
        <f xml:space="preserve"> Time!Y$10</f>
        <v>16</v>
      </c>
      <c r="Z37" s="689">
        <f xml:space="preserve"> Time!Z$10</f>
        <v>17</v>
      </c>
      <c r="AA37" s="689">
        <f xml:space="preserve"> Time!AA$10</f>
        <v>18</v>
      </c>
      <c r="AB37" s="689">
        <f xml:space="preserve"> Time!AB$10</f>
        <v>19</v>
      </c>
      <c r="AC37" s="689">
        <f xml:space="preserve"> Time!AC$10</f>
        <v>20</v>
      </c>
      <c r="AD37" s="689">
        <f xml:space="preserve"> Time!AD$10</f>
        <v>21</v>
      </c>
      <c r="AE37" s="689">
        <f xml:space="preserve"> Time!AE$10</f>
        <v>22</v>
      </c>
      <c r="AF37" s="689">
        <f xml:space="preserve"> Time!AF$10</f>
        <v>23</v>
      </c>
      <c r="AG37" s="689">
        <f xml:space="preserve"> Time!AG$10</f>
        <v>24</v>
      </c>
      <c r="AH37" s="689">
        <f xml:space="preserve"> Time!AH$10</f>
        <v>25</v>
      </c>
      <c r="AI37" s="689">
        <f xml:space="preserve"> Time!AI$10</f>
        <v>26</v>
      </c>
      <c r="AJ37" s="689">
        <f xml:space="preserve"> Time!AJ$10</f>
        <v>27</v>
      </c>
      <c r="AK37" s="689">
        <f xml:space="preserve"> Time!AK$10</f>
        <v>28</v>
      </c>
      <c r="AL37" s="689">
        <f xml:space="preserve"> Time!AL$10</f>
        <v>29</v>
      </c>
      <c r="AM37" s="689">
        <f xml:space="preserve"> Time!AM$10</f>
        <v>30</v>
      </c>
      <c r="AN37" s="689">
        <f xml:space="preserve"> Time!AN$10</f>
        <v>31</v>
      </c>
      <c r="AO37" s="689">
        <f xml:space="preserve"> Time!AO$10</f>
        <v>32</v>
      </c>
      <c r="AP37" s="689">
        <f xml:space="preserve"> Time!AP$10</f>
        <v>33</v>
      </c>
      <c r="AQ37" s="689">
        <f xml:space="preserve"> Time!AQ$10</f>
        <v>34</v>
      </c>
      <c r="AR37" s="689">
        <f xml:space="preserve"> Time!AR$10</f>
        <v>35</v>
      </c>
      <c r="AS37" s="689">
        <f xml:space="preserve"> Time!AS$10</f>
        <v>36</v>
      </c>
      <c r="AT37" s="689">
        <f xml:space="preserve"> Time!AT$10</f>
        <v>37</v>
      </c>
      <c r="AU37" s="689">
        <f xml:space="preserve"> Time!AU$10</f>
        <v>38</v>
      </c>
      <c r="AV37" s="689">
        <f xml:space="preserve"> Time!AV$10</f>
        <v>39</v>
      </c>
      <c r="AW37" s="689">
        <f xml:space="preserve"> Time!AW$10</f>
        <v>40</v>
      </c>
      <c r="AX37" s="689">
        <f xml:space="preserve"> Time!AX$10</f>
        <v>41</v>
      </c>
      <c r="AY37" s="689">
        <f xml:space="preserve"> Time!AY$10</f>
        <v>42</v>
      </c>
      <c r="AZ37" s="689">
        <f xml:space="preserve"> Time!AZ$10</f>
        <v>43</v>
      </c>
      <c r="BA37" s="689">
        <f xml:space="preserve"> Time!BA$10</f>
        <v>44</v>
      </c>
      <c r="BB37" s="689">
        <f xml:space="preserve"> Time!BB$10</f>
        <v>45</v>
      </c>
      <c r="BC37" s="689">
        <f xml:space="preserve"> Time!BC$10</f>
        <v>46</v>
      </c>
      <c r="BD37" s="689">
        <f xml:space="preserve"> Time!BD$10</f>
        <v>47</v>
      </c>
      <c r="BE37" s="689">
        <f xml:space="preserve"> Time!BE$10</f>
        <v>48</v>
      </c>
      <c r="BF37" s="689">
        <f xml:space="preserve"> Time!BF$10</f>
        <v>49</v>
      </c>
      <c r="BG37" s="689">
        <f xml:space="preserve"> Time!BG$10</f>
        <v>50</v>
      </c>
      <c r="BH37" s="689">
        <f xml:space="preserve"> Time!BH$10</f>
        <v>51</v>
      </c>
      <c r="BI37" s="689">
        <f xml:space="preserve"> Time!BI$10</f>
        <v>52</v>
      </c>
      <c r="BJ37" s="689">
        <f xml:space="preserve"> Time!BJ$10</f>
        <v>53</v>
      </c>
      <c r="BK37" s="689">
        <f xml:space="preserve"> Time!BK$10</f>
        <v>54</v>
      </c>
      <c r="BL37" s="689">
        <f xml:space="preserve"> Time!BL$10</f>
        <v>55</v>
      </c>
      <c r="BM37" s="689">
        <f xml:space="preserve"> Time!BM$10</f>
        <v>56</v>
      </c>
      <c r="BN37" s="689">
        <f xml:space="preserve"> Time!BN$10</f>
        <v>57</v>
      </c>
      <c r="BO37" s="689">
        <f xml:space="preserve"> Time!BO$10</f>
        <v>58</v>
      </c>
      <c r="BP37" s="689">
        <f xml:space="preserve"> Time!BP$10</f>
        <v>59</v>
      </c>
      <c r="BQ37" s="689">
        <f xml:space="preserve"> Time!BQ$10</f>
        <v>60</v>
      </c>
      <c r="BR37" s="689">
        <f xml:space="preserve"> Time!BR$10</f>
        <v>61</v>
      </c>
      <c r="BS37" s="689">
        <f xml:space="preserve"> Time!BS$10</f>
        <v>62</v>
      </c>
      <c r="BT37" s="689">
        <f xml:space="preserve"> Time!BT$10</f>
        <v>63</v>
      </c>
      <c r="BU37" s="689">
        <f xml:space="preserve"> Time!BU$10</f>
        <v>64</v>
      </c>
      <c r="BV37" s="689">
        <f xml:space="preserve"> Time!BV$10</f>
        <v>65</v>
      </c>
      <c r="BW37" s="689">
        <f xml:space="preserve"> Time!BW$10</f>
        <v>66</v>
      </c>
      <c r="BX37" s="689">
        <f xml:space="preserve"> Time!BX$10</f>
        <v>67</v>
      </c>
      <c r="BY37" s="689">
        <f xml:space="preserve"> Time!BY$10</f>
        <v>68</v>
      </c>
      <c r="BZ37" s="689">
        <f xml:space="preserve"> Time!BZ$10</f>
        <v>69</v>
      </c>
      <c r="CA37" s="689">
        <f xml:space="preserve"> Time!CA$10</f>
        <v>70</v>
      </c>
      <c r="CB37" s="689">
        <f xml:space="preserve"> Time!CB$10</f>
        <v>71</v>
      </c>
      <c r="CC37" s="689">
        <f xml:space="preserve"> Time!CC$10</f>
        <v>72</v>
      </c>
      <c r="CD37" s="689">
        <f xml:space="preserve"> Time!CD$10</f>
        <v>73</v>
      </c>
      <c r="CE37" s="689">
        <f xml:space="preserve"> Time!CE$10</f>
        <v>74</v>
      </c>
      <c r="CF37" s="689">
        <f xml:space="preserve"> Time!CF$10</f>
        <v>75</v>
      </c>
      <c r="CG37" s="689">
        <f xml:space="preserve"> Time!CG$10</f>
        <v>76</v>
      </c>
      <c r="CH37" s="689">
        <f xml:space="preserve"> Time!CH$10</f>
        <v>77</v>
      </c>
      <c r="CI37" s="689">
        <f xml:space="preserve"> Time!CI$10</f>
        <v>78</v>
      </c>
      <c r="CJ37" s="689">
        <f xml:space="preserve"> Time!CJ$10</f>
        <v>79</v>
      </c>
      <c r="CK37" s="689">
        <f xml:space="preserve"> Time!CK$10</f>
        <v>80</v>
      </c>
      <c r="CL37" s="689">
        <f xml:space="preserve"> Time!CL$10</f>
        <v>81</v>
      </c>
      <c r="CM37" s="689">
        <f xml:space="preserve"> Time!CM$10</f>
        <v>82</v>
      </c>
      <c r="CN37" s="689">
        <f xml:space="preserve"> Time!CN$10</f>
        <v>83</v>
      </c>
      <c r="CO37" s="689">
        <f xml:space="preserve"> Time!CO$10</f>
        <v>84</v>
      </c>
      <c r="CP37" s="689">
        <f xml:space="preserve"> Time!CP$10</f>
        <v>85</v>
      </c>
      <c r="CQ37" s="689">
        <f xml:space="preserve"> Time!CQ$10</f>
        <v>86</v>
      </c>
      <c r="CR37" s="689">
        <f xml:space="preserve"> Time!CR$10</f>
        <v>87</v>
      </c>
      <c r="CS37" s="689">
        <f xml:space="preserve"> Time!CS$10</f>
        <v>88</v>
      </c>
      <c r="CT37" s="689">
        <f xml:space="preserve"> Time!CT$10</f>
        <v>89</v>
      </c>
      <c r="CU37" s="689">
        <f xml:space="preserve"> Time!CU$10</f>
        <v>90</v>
      </c>
      <c r="CV37" s="689">
        <f xml:space="preserve"> Time!CV$10</f>
        <v>91</v>
      </c>
      <c r="CW37" s="689">
        <f xml:space="preserve"> Time!CW$10</f>
        <v>92</v>
      </c>
      <c r="CX37" s="689">
        <f xml:space="preserve"> Time!CX$10</f>
        <v>93</v>
      </c>
      <c r="CY37" s="689">
        <f xml:space="preserve"> Time!CY$10</f>
        <v>94</v>
      </c>
      <c r="CZ37" s="689">
        <f xml:space="preserve"> Time!CZ$10</f>
        <v>95</v>
      </c>
      <c r="DA37" s="689">
        <f xml:space="preserve"> Time!DA$10</f>
        <v>96</v>
      </c>
      <c r="DB37" s="689">
        <f xml:space="preserve"> Time!DB$10</f>
        <v>97</v>
      </c>
      <c r="DC37" s="689">
        <f xml:space="preserve"> Time!DC$10</f>
        <v>98</v>
      </c>
      <c r="DD37" s="689">
        <f xml:space="preserve"> Time!DD$10</f>
        <v>99</v>
      </c>
      <c r="DE37" s="689">
        <f xml:space="preserve"> Time!DE$10</f>
        <v>100</v>
      </c>
      <c r="DF37" s="689">
        <f xml:space="preserve"> Time!DF$10</f>
        <v>101</v>
      </c>
      <c r="DG37" s="689">
        <f xml:space="preserve"> Time!DG$10</f>
        <v>102</v>
      </c>
      <c r="DH37" s="689">
        <f xml:space="preserve"> Time!DH$10</f>
        <v>103</v>
      </c>
      <c r="DI37" s="689">
        <f xml:space="preserve"> Time!DI$10</f>
        <v>104</v>
      </c>
      <c r="DJ37" s="689">
        <f xml:space="preserve"> Time!DJ$10</f>
        <v>105</v>
      </c>
      <c r="DK37" s="689">
        <f xml:space="preserve"> Time!DK$10</f>
        <v>106</v>
      </c>
      <c r="DL37" s="689">
        <f xml:space="preserve"> Time!DL$10</f>
        <v>107</v>
      </c>
      <c r="DM37" s="689">
        <f xml:space="preserve"> Time!DM$10</f>
        <v>108</v>
      </c>
      <c r="DN37" s="689">
        <f xml:space="preserve"> Time!DN$10</f>
        <v>109</v>
      </c>
      <c r="DO37" s="689">
        <f xml:space="preserve"> Time!DO$10</f>
        <v>110</v>
      </c>
      <c r="DP37" s="689">
        <f xml:space="preserve"> Time!DP$10</f>
        <v>111</v>
      </c>
      <c r="DQ37" s="689">
        <f xml:space="preserve"> Time!DQ$10</f>
        <v>112</v>
      </c>
      <c r="DR37" s="689">
        <f xml:space="preserve"> Time!DR$10</f>
        <v>113</v>
      </c>
      <c r="DS37" s="689">
        <f xml:space="preserve"> Time!DS$10</f>
        <v>114</v>
      </c>
      <c r="DT37" s="689">
        <f xml:space="preserve"> Time!DT$10</f>
        <v>115</v>
      </c>
      <c r="DU37" s="689">
        <f xml:space="preserve"> Time!DU$10</f>
        <v>116</v>
      </c>
      <c r="DV37" s="689">
        <f xml:space="preserve"> Time!DV$10</f>
        <v>117</v>
      </c>
      <c r="DW37" s="689">
        <f xml:space="preserve"> Time!DW$10</f>
        <v>118</v>
      </c>
      <c r="DX37" s="689">
        <f xml:space="preserve"> Time!DX$10</f>
        <v>119</v>
      </c>
      <c r="DY37" s="689">
        <f xml:space="preserve"> Time!DY$10</f>
        <v>120</v>
      </c>
      <c r="DZ37" s="689">
        <f xml:space="preserve"> Time!DZ$10</f>
        <v>121</v>
      </c>
      <c r="EA37" s="689">
        <f xml:space="preserve"> Time!EA$10</f>
        <v>122</v>
      </c>
      <c r="EB37" s="689">
        <f xml:space="preserve"> Time!EB$10</f>
        <v>123</v>
      </c>
      <c r="EC37" s="689">
        <f xml:space="preserve"> Time!EC$10</f>
        <v>124</v>
      </c>
      <c r="ED37" s="689">
        <f xml:space="preserve"> Time!ED$10</f>
        <v>125</v>
      </c>
      <c r="EE37" s="689">
        <f xml:space="preserve"> Time!EE$10</f>
        <v>126</v>
      </c>
      <c r="EF37" s="689">
        <f xml:space="preserve"> Time!EF$10</f>
        <v>127</v>
      </c>
      <c r="EG37" s="689">
        <f xml:space="preserve"> Time!EG$10</f>
        <v>128</v>
      </c>
      <c r="EH37" s="689">
        <f xml:space="preserve"> Time!EH$10</f>
        <v>129</v>
      </c>
      <c r="EI37" s="689">
        <f xml:space="preserve"> Time!EI$10</f>
        <v>130</v>
      </c>
      <c r="EJ37" s="689">
        <f xml:space="preserve"> Time!EJ$10</f>
        <v>131</v>
      </c>
      <c r="EK37" s="689">
        <f xml:space="preserve"> Time!EK$10</f>
        <v>132</v>
      </c>
      <c r="EL37" s="689">
        <f xml:space="preserve"> Time!EL$10</f>
        <v>133</v>
      </c>
      <c r="EM37" s="689">
        <f xml:space="preserve"> Time!EM$10</f>
        <v>134</v>
      </c>
      <c r="EN37" s="689">
        <f xml:space="preserve"> Time!EN$10</f>
        <v>135</v>
      </c>
      <c r="EO37" s="689">
        <f xml:space="preserve"> Time!EO$10</f>
        <v>136</v>
      </c>
      <c r="EP37" s="689">
        <f xml:space="preserve"> Time!EP$10</f>
        <v>137</v>
      </c>
      <c r="EQ37" s="689">
        <f xml:space="preserve"> Time!EQ$10</f>
        <v>138</v>
      </c>
      <c r="ER37" s="689">
        <f xml:space="preserve"> Time!ER$10</f>
        <v>139</v>
      </c>
      <c r="ES37" s="689">
        <f xml:space="preserve"> Time!ES$10</f>
        <v>140</v>
      </c>
      <c r="ET37" s="689">
        <f xml:space="preserve"> Time!ET$10</f>
        <v>141</v>
      </c>
      <c r="EU37" s="689">
        <f xml:space="preserve"> Time!EU$10</f>
        <v>142</v>
      </c>
      <c r="EV37" s="689">
        <f xml:space="preserve"> Time!EV$10</f>
        <v>143</v>
      </c>
      <c r="EW37" s="689">
        <f xml:space="preserve"> Time!EW$10</f>
        <v>144</v>
      </c>
      <c r="EX37" s="689">
        <f xml:space="preserve"> Time!EX$10</f>
        <v>145</v>
      </c>
      <c r="EY37" s="689">
        <f xml:space="preserve"> Time!EY$10</f>
        <v>146</v>
      </c>
      <c r="EZ37" s="689">
        <f xml:space="preserve"> Time!EZ$10</f>
        <v>147</v>
      </c>
      <c r="FA37" s="689">
        <f xml:space="preserve"> Time!FA$10</f>
        <v>148</v>
      </c>
      <c r="FB37" s="689">
        <f xml:space="preserve"> Time!FB$10</f>
        <v>149</v>
      </c>
      <c r="FC37" s="689">
        <f xml:space="preserve"> Time!FC$10</f>
        <v>150</v>
      </c>
      <c r="FD37" s="689">
        <f xml:space="preserve"> Time!FD$10</f>
        <v>151</v>
      </c>
      <c r="FE37" s="689">
        <f xml:space="preserve"> Time!FE$10</f>
        <v>152</v>
      </c>
      <c r="FF37" s="689">
        <f xml:space="preserve"> Time!FF$10</f>
        <v>153</v>
      </c>
      <c r="FG37" s="689">
        <f xml:space="preserve"> Time!FG$10</f>
        <v>154</v>
      </c>
      <c r="FH37" s="689">
        <f xml:space="preserve"> Time!FH$10</f>
        <v>155</v>
      </c>
      <c r="FI37" s="689">
        <f xml:space="preserve"> Time!FI$10</f>
        <v>156</v>
      </c>
      <c r="FJ37" s="689">
        <f xml:space="preserve"> Time!FJ$10</f>
        <v>157</v>
      </c>
      <c r="FK37" s="689">
        <f xml:space="preserve"> Time!FK$10</f>
        <v>158</v>
      </c>
      <c r="FL37" s="689">
        <f xml:space="preserve"> Time!FL$10</f>
        <v>159</v>
      </c>
      <c r="FM37" s="689">
        <f xml:space="preserve"> Time!FM$10</f>
        <v>160</v>
      </c>
      <c r="FN37" s="689">
        <f xml:space="preserve"> Time!FN$10</f>
        <v>161</v>
      </c>
      <c r="FO37" s="689">
        <f xml:space="preserve"> Time!FO$10</f>
        <v>162</v>
      </c>
      <c r="FP37" s="689">
        <f xml:space="preserve"> Time!FP$10</f>
        <v>163</v>
      </c>
      <c r="FQ37" s="689">
        <f xml:space="preserve"> Time!FQ$10</f>
        <v>164</v>
      </c>
      <c r="FR37" s="689">
        <f xml:space="preserve"> Time!FR$10</f>
        <v>165</v>
      </c>
      <c r="FS37" s="689">
        <f xml:space="preserve"> Time!FS$10</f>
        <v>166</v>
      </c>
      <c r="FT37" s="689">
        <f xml:space="preserve"> Time!FT$10</f>
        <v>167</v>
      </c>
      <c r="FU37" s="689">
        <f xml:space="preserve"> Time!FU$10</f>
        <v>168</v>
      </c>
      <c r="FV37" s="689">
        <f xml:space="preserve"> Time!FV$10</f>
        <v>169</v>
      </c>
      <c r="FW37" s="689">
        <f xml:space="preserve"> Time!FW$10</f>
        <v>170</v>
      </c>
      <c r="FX37" s="689">
        <f xml:space="preserve"> Time!FX$10</f>
        <v>171</v>
      </c>
      <c r="FY37" s="689">
        <f xml:space="preserve"> Time!FY$10</f>
        <v>172</v>
      </c>
      <c r="FZ37" s="689">
        <f xml:space="preserve"> Time!FZ$10</f>
        <v>173</v>
      </c>
      <c r="GA37" s="689">
        <f xml:space="preserve"> Time!GA$10</f>
        <v>174</v>
      </c>
      <c r="GB37" s="689">
        <f xml:space="preserve"> Time!GB$10</f>
        <v>175</v>
      </c>
      <c r="GC37" s="689">
        <f xml:space="preserve"> Time!GC$10</f>
        <v>176</v>
      </c>
      <c r="GD37" s="689">
        <f xml:space="preserve"> Time!GD$10</f>
        <v>177</v>
      </c>
      <c r="GE37" s="689">
        <f xml:space="preserve"> Time!GE$10</f>
        <v>178</v>
      </c>
      <c r="GF37" s="689">
        <f xml:space="preserve"> Time!GF$10</f>
        <v>179</v>
      </c>
      <c r="GG37" s="689">
        <f xml:space="preserve"> Time!GG$10</f>
        <v>180</v>
      </c>
      <c r="GH37" s="689">
        <f xml:space="preserve"> Time!GH$10</f>
        <v>181</v>
      </c>
      <c r="GI37" s="689">
        <f xml:space="preserve"> Time!GI$10</f>
        <v>182</v>
      </c>
      <c r="GJ37" s="689">
        <f xml:space="preserve"> Time!GJ$10</f>
        <v>183</v>
      </c>
    </row>
    <row r="38" spans="1:192" s="603" customFormat="1" x14ac:dyDescent="0.25">
      <c r="A38" s="429"/>
      <c r="B38" s="429"/>
      <c r="C38" s="430"/>
      <c r="D38" s="688"/>
      <c r="E38" s="690" t="str">
        <f xml:space="preserve"> Debt!E$275</f>
        <v>Senior debt service</v>
      </c>
      <c r="F38" s="690">
        <f xml:space="preserve"> Debt!F$275</f>
        <v>0</v>
      </c>
      <c r="G38" s="690" t="str">
        <f xml:space="preserve"> Debt!G$275</f>
        <v>$ 000s</v>
      </c>
      <c r="H38" s="690">
        <f xml:space="preserve"> Debt!H$275</f>
        <v>77115.25428210714</v>
      </c>
      <c r="I38" s="690">
        <f xml:space="preserve"> Debt!I$275</f>
        <v>0</v>
      </c>
      <c r="J38" s="690">
        <f xml:space="preserve"> Debt!J$275</f>
        <v>0</v>
      </c>
      <c r="K38" s="690">
        <f xml:space="preserve"> Debt!K$275</f>
        <v>0</v>
      </c>
      <c r="L38" s="690">
        <f xml:space="preserve"> Debt!L$275</f>
        <v>0</v>
      </c>
      <c r="M38" s="690">
        <f xml:space="preserve"> Debt!M$275</f>
        <v>0</v>
      </c>
      <c r="N38" s="690">
        <f xml:space="preserve"> Debt!N$275</f>
        <v>0</v>
      </c>
      <c r="O38" s="690">
        <f xml:space="preserve"> Debt!O$275</f>
        <v>0</v>
      </c>
      <c r="P38" s="690">
        <f xml:space="preserve"> Debt!P$275</f>
        <v>0</v>
      </c>
      <c r="Q38" s="690">
        <f xml:space="preserve"> Debt!Q$275</f>
        <v>0</v>
      </c>
      <c r="R38" s="690">
        <f xml:space="preserve"> Debt!R$275</f>
        <v>0</v>
      </c>
      <c r="S38" s="690">
        <f xml:space="preserve"> Debt!S$275</f>
        <v>1467.2462827836282</v>
      </c>
      <c r="T38" s="690">
        <f xml:space="preserve"> Debt!T$275</f>
        <v>1623.8485480302131</v>
      </c>
      <c r="U38" s="690">
        <f xml:space="preserve"> Debt!U$275</f>
        <v>1935.5840685629896</v>
      </c>
      <c r="V38" s="690">
        <f xml:space="preserve"> Debt!V$275</f>
        <v>1828.4592877558941</v>
      </c>
      <c r="W38" s="690">
        <f xml:space="preserve"> Debt!W$275</f>
        <v>1500.7659585948638</v>
      </c>
      <c r="X38" s="690">
        <f xml:space="preserve"> Debt!X$275</f>
        <v>1591.7003816216338</v>
      </c>
      <c r="Y38" s="690">
        <f xml:space="preserve"> Debt!Y$275</f>
        <v>1913.98769590292</v>
      </c>
      <c r="Z38" s="690">
        <f xml:space="preserve"> Debt!Z$275</f>
        <v>1807.4386018923967</v>
      </c>
      <c r="AA38" s="690">
        <f xml:space="preserve"> Debt!AA$275</f>
        <v>1469.2028524412799</v>
      </c>
      <c r="AB38" s="690">
        <f xml:space="preserve"> Debt!AB$275</f>
        <v>1583.5279162984755</v>
      </c>
      <c r="AC38" s="690">
        <f xml:space="preserve"> Debt!AC$275</f>
        <v>1892.1712271641304</v>
      </c>
      <c r="AD38" s="690">
        <f xml:space="preserve"> Debt!AD$275</f>
        <v>1786.1961253465904</v>
      </c>
      <c r="AE38" s="690">
        <f xml:space="preserve"> Debt!AE$275</f>
        <v>1449.5464957644949</v>
      </c>
      <c r="AF38" s="690">
        <f xml:space="preserve"> Debt!AF$275</f>
        <v>1563.0754093943929</v>
      </c>
      <c r="AG38" s="690">
        <f xml:space="preserve"> Debt!AG$275</f>
        <v>1870.1841790403387</v>
      </c>
      <c r="AH38" s="690">
        <f xml:space="preserve"> Debt!AH$275</f>
        <v>1764.7812103496199</v>
      </c>
      <c r="AI38" s="690">
        <f xml:space="preserve"> Debt!AI$275</f>
        <v>1429.6884336969563</v>
      </c>
      <c r="AJ38" s="690">
        <f xml:space="preserve"> Debt!AJ$275</f>
        <v>1542.4102997918963</v>
      </c>
      <c r="AK38" s="690">
        <f xml:space="preserve"> Debt!AK$275</f>
        <v>1847.9921876925705</v>
      </c>
      <c r="AL38" s="690">
        <f xml:space="preserve"> Debt!AL$275</f>
        <v>1743.1596280405633</v>
      </c>
      <c r="AM38" s="690">
        <f xml:space="preserve"> Debt!AM$275</f>
        <v>1421.2910739344832</v>
      </c>
      <c r="AN38" s="690">
        <f xml:space="preserve"> Debt!AN$275</f>
        <v>1509.8477206288953</v>
      </c>
      <c r="AO38" s="690">
        <f xml:space="preserve"> Debt!AO$275</f>
        <v>1825.5884144507786</v>
      </c>
      <c r="AP38" s="690">
        <f xml:space="preserve"> Debt!AP$275</f>
        <v>1721.3245763855614</v>
      </c>
      <c r="AQ38" s="690">
        <f xml:space="preserve"> Debt!AQ$275</f>
        <v>1389.2925890499898</v>
      </c>
      <c r="AR38" s="690">
        <f xml:space="preserve"> Debt!AR$275</f>
        <v>1500.3835790524734</v>
      </c>
      <c r="AS38" s="690">
        <f xml:space="preserve"> Debt!AS$275</f>
        <v>1802.9345346401503</v>
      </c>
      <c r="AT38" s="690">
        <f xml:space="preserve"> Debt!AT$275</f>
        <v>1699.2378797084491</v>
      </c>
      <c r="AU38" s="690">
        <f xml:space="preserve"> Debt!AU$275</f>
        <v>1368.7511075342613</v>
      </c>
      <c r="AV38" s="690">
        <f xml:space="preserve"> Debt!AV$275</f>
        <v>1479.0384164360701</v>
      </c>
      <c r="AW38" s="690">
        <f xml:space="preserve"> Debt!AW$275</f>
        <v>1780.0852446717251</v>
      </c>
      <c r="AX38" s="690">
        <f xml:space="preserve"> Debt!AX$275</f>
        <v>1676.9540512193485</v>
      </c>
      <c r="AY38" s="690">
        <f xml:space="preserve"> Debt!AY$275</f>
        <v>1347.9812100935228</v>
      </c>
      <c r="AZ38" s="690">
        <f xml:space="preserve"> Debt!AZ$275</f>
        <v>1457.45243446616</v>
      </c>
      <c r="BA38" s="690">
        <f xml:space="preserve"> Debt!BA$275</f>
        <v>1757.0026461025197</v>
      </c>
      <c r="BB38" s="690">
        <f xml:space="preserve"> Debt!BB$275</f>
        <v>1654.4353398313642</v>
      </c>
      <c r="BC38" s="690">
        <f xml:space="preserve"> Debt!BC$275</f>
        <v>1338.209189938548</v>
      </c>
      <c r="BD38" s="690">
        <f xml:space="preserve"> Debt!BD$275</f>
        <v>1424.374606670543</v>
      </c>
      <c r="BE38" s="690">
        <f xml:space="preserve"> Debt!BE$275</f>
        <v>1733.6792250053331</v>
      </c>
      <c r="BF38" s="690">
        <f xml:space="preserve"> Debt!BF$275</f>
        <v>1631.6742704231988</v>
      </c>
      <c r="BG38" s="690">
        <f xml:space="preserve"> Debt!BG$275</f>
        <v>1305.6738008706513</v>
      </c>
      <c r="BH38" s="690">
        <f xml:space="preserve"> Debt!BH$275</f>
        <v>1413.4931875904829</v>
      </c>
      <c r="BI38" s="690">
        <f xml:space="preserve"> Debt!BI$275</f>
        <v>1710.0724875648298</v>
      </c>
      <c r="BJ38" s="690">
        <f xml:space="preserve"> Debt!BJ$275</f>
        <v>1608.6284766906067</v>
      </c>
      <c r="BK38" s="690">
        <f xml:space="preserve"> Debt!BK$275</f>
        <v>1284.1322546192011</v>
      </c>
      <c r="BL38" s="690">
        <f xml:space="preserve"> Debt!BL$275</f>
        <v>1391.1380882682918</v>
      </c>
      <c r="BM38" s="690">
        <f xml:space="preserve"> Debt!BM$275</f>
        <v>1686.2428785553827</v>
      </c>
      <c r="BN38" s="690">
        <f xml:space="preserve"> Debt!BN$275</f>
        <v>1585.35769780483</v>
      </c>
      <c r="BO38" s="690">
        <f xml:space="preserve"> Debt!BO$275</f>
        <v>8.1346089021376252E-5</v>
      </c>
      <c r="BP38" s="690">
        <f xml:space="preserve"> Debt!BP$275</f>
        <v>8.2260963717067034E-5</v>
      </c>
      <c r="BQ38" s="690">
        <f xml:space="preserve"> Debt!BQ$275</f>
        <v>8.3174222403655985E-5</v>
      </c>
      <c r="BR38" s="690">
        <f xml:space="preserve"> Debt!BR$275</f>
        <v>8.3186169328087291E-5</v>
      </c>
      <c r="BS38" s="690">
        <f xml:space="preserve"> Debt!BS$275</f>
        <v>8.2292213293073502E-5</v>
      </c>
      <c r="BT38" s="690">
        <f xml:space="preserve"> Debt!BT$275</f>
        <v>8.2302979953714379E-5</v>
      </c>
      <c r="BU38" s="690">
        <f xml:space="preserve"> Debt!BU$275</f>
        <v>8.3223072050219617E-5</v>
      </c>
      <c r="BV38" s="690">
        <f xml:space="preserve"> Debt!BV$275</f>
        <v>8.3235549949070114E-5</v>
      </c>
      <c r="BW38" s="690">
        <f xml:space="preserve"> Debt!BW$275</f>
        <v>8.1445040721557423E-5</v>
      </c>
      <c r="BX38" s="690">
        <f xml:space="preserve"> Debt!BX$275</f>
        <v>8.236784251903874E-5</v>
      </c>
      <c r="BY38" s="690">
        <f xml:space="preserve"> Debt!BY$275</f>
        <v>8.3291036775873361E-5</v>
      </c>
      <c r="BZ38" s="690">
        <f xml:space="preserve"> Debt!BZ$275</f>
        <v>8.3306169546819704E-5</v>
      </c>
      <c r="CA38" s="690">
        <f xml:space="preserve"> Debt!CA$275</f>
        <v>8.1509709942935665E-5</v>
      </c>
      <c r="CB38" s="690">
        <f xml:space="preserve"> Debt!CB$275</f>
        <v>8.243270508436306E-5</v>
      </c>
      <c r="CC38" s="690">
        <f xml:space="preserve"> Debt!CC$275</f>
        <v>8.3352895295706655E-5</v>
      </c>
      <c r="CD38" s="690">
        <f xml:space="preserve"> Debt!CD$275</f>
        <v>8.3366169656185911E-5</v>
      </c>
      <c r="CE38" s="690">
        <f xml:space="preserve"> Debt!CE$275</f>
        <v>8.1569184849343763E-5</v>
      </c>
      <c r="CF38" s="690">
        <f xml:space="preserve"> Debt!CF$275</f>
        <v>8.2488376597920831E-5</v>
      </c>
      <c r="CG38" s="690">
        <f xml:space="preserve"> Debt!CG$275</f>
        <v>8.3407320173671561E-5</v>
      </c>
      <c r="CH38" s="690">
        <f xml:space="preserve"> Debt!CH$275</f>
        <v>8.3420329046941222E-5</v>
      </c>
      <c r="CI38" s="690">
        <f xml:space="preserve"> Debt!CI$275</f>
        <v>8.2526191210903463E-5</v>
      </c>
      <c r="CJ38" s="690">
        <f xml:space="preserve"> Debt!CJ$275</f>
        <v>8.2536170067107218E-5</v>
      </c>
      <c r="CK38" s="690">
        <f xml:space="preserve"> Debt!CK$275</f>
        <v>8.3460152128378963E-5</v>
      </c>
      <c r="CL38" s="690">
        <f xml:space="preserve"> Debt!CL$275</f>
        <v>8.3471568078391105E-5</v>
      </c>
      <c r="CM38" s="690">
        <f xml:space="preserve"> Debt!CM$275</f>
        <v>8.1670993422758493E-5</v>
      </c>
      <c r="CN38" s="690">
        <f xml:space="preserve"> Debt!CN$275</f>
        <v>8.2596305805808742E-5</v>
      </c>
      <c r="CO38" s="690">
        <f xml:space="preserve"> Debt!CO$275</f>
        <v>8.3518824801697247E-5</v>
      </c>
      <c r="CP38" s="690">
        <f xml:space="preserve"> Debt!CP$275</f>
        <v>8.3528382341242289E-5</v>
      </c>
      <c r="CQ38" s="690">
        <f xml:space="preserve"> Debt!CQ$275</f>
        <v>8.1729689181921089E-5</v>
      </c>
      <c r="CR38" s="690">
        <f xml:space="preserve"> Debt!CR$275</f>
        <v>8.2650926913450294E-5</v>
      </c>
      <c r="CS38" s="690">
        <f xml:space="preserve"> Debt!CS$275</f>
        <v>8.3572718705242976E-5</v>
      </c>
      <c r="CT38" s="690">
        <f xml:space="preserve"> Debt!CT$275</f>
        <v>8.3584665629674282E-5</v>
      </c>
      <c r="CU38" s="690">
        <f xml:space="preserve"> Debt!CU$275</f>
        <v>8.1777476879646394E-5</v>
      </c>
      <c r="CV38" s="690">
        <f xml:space="preserve"> Debt!CV$275</f>
        <v>8.270134639742712E-5</v>
      </c>
      <c r="CW38" s="690">
        <f xml:space="preserve"> Debt!CW$275</f>
        <v>8.3624223223902468E-5</v>
      </c>
      <c r="CX38" s="690">
        <f xml:space="preserve"> Debt!CX$275</f>
        <v>8.3641479892525479E-5</v>
      </c>
      <c r="CY38" s="690">
        <f xml:space="preserve"> Debt!CY$275</f>
        <v>8.2748877265134438E-5</v>
      </c>
      <c r="CZ38" s="690">
        <f xml:space="preserve"> Debt!CZ$275</f>
        <v>8.2767259368667645E-5</v>
      </c>
      <c r="DA38" s="690">
        <f xml:space="preserve"> Debt!DA$275</f>
        <v>8.3695373796071221E-5</v>
      </c>
      <c r="DB38" s="690">
        <f xml:space="preserve"> Debt!DB$275</f>
        <v>8.3705462310035454E-5</v>
      </c>
      <c r="DC38" s="690">
        <f xml:space="preserve"> Debt!DC$275</f>
        <v>8.1896946123959604E-5</v>
      </c>
      <c r="DD38" s="690">
        <f xml:space="preserve"> Debt!DD$275</f>
        <v>8.2822930882225403E-5</v>
      </c>
      <c r="DE38" s="690">
        <f xml:space="preserve"> Debt!DE$275</f>
        <v>8.3745019904263586E-5</v>
      </c>
      <c r="DF38" s="690">
        <f xml:space="preserve"> Debt!DF$275</f>
        <v>8.3758825239161992E-5</v>
      </c>
      <c r="DG38" s="690">
        <f xml:space="preserve"> Debt!DG$275</f>
        <v>8.1956421030367714E-5</v>
      </c>
      <c r="DH38" s="690">
        <f xml:space="preserve"> Debt!DH$275</f>
        <v>8.2883329222405982E-5</v>
      </c>
      <c r="DI38" s="690">
        <f xml:space="preserve"> Debt!DI$275</f>
        <v>8.3805285500839375E-5</v>
      </c>
      <c r="DJ38" s="690">
        <f xml:space="preserve"> Debt!DJ$275</f>
        <v>8.3824666067139095E-5</v>
      </c>
      <c r="DK38" s="690">
        <f xml:space="preserve"> Debt!DK$275</f>
        <v>8.201797366276387E-5</v>
      </c>
      <c r="DL38" s="690">
        <f xml:space="preserve"> Debt!DL$275</f>
        <v>8.2939263337442781E-5</v>
      </c>
      <c r="DM38" s="690">
        <f xml:space="preserve"> Debt!DM$275</f>
        <v>8.3869267918349337E-5</v>
      </c>
      <c r="DN38" s="690">
        <f xml:space="preserve"> Debt!DN$275</f>
        <v>8.3879887406732747E-5</v>
      </c>
      <c r="DO38" s="690">
        <f xml:space="preserve"> Debt!DO$275</f>
        <v>8.2978390957820633E-5</v>
      </c>
      <c r="DP38" s="690">
        <f xml:space="preserve"> Debt!DP$275</f>
        <v>8.2997560865790977E-5</v>
      </c>
      <c r="DQ38" s="690">
        <f xml:space="preserve"> Debt!DQ$275</f>
        <v>8.3921568898637574E-5</v>
      </c>
      <c r="DR38" s="690">
        <f xml:space="preserve"> Debt!DR$275</f>
        <v>8.3940949464937281E-5</v>
      </c>
      <c r="DS38" s="690">
        <f xml:space="preserve"> Debt!DS$275</f>
        <v>8.2127313992885303E-5</v>
      </c>
      <c r="DT38" s="690">
        <f xml:space="preserve"> Debt!DT$275</f>
        <v>8.3058484408929639E-5</v>
      </c>
      <c r="DU38" s="690">
        <f xml:space="preserve"> Debt!DU$275</f>
        <v>8.3986082290566727E-5</v>
      </c>
      <c r="DV38" s="690">
        <f xml:space="preserve"> Debt!DV$275</f>
        <v>8.3996967266159692E-5</v>
      </c>
      <c r="DW38" s="690">
        <f xml:space="preserve"> Debt!DW$275</f>
        <v>8.21862694677964E-5</v>
      </c>
      <c r="DX38" s="690">
        <f xml:space="preserve"> Debt!DX$275</f>
        <v>8.3116256734319752E-5</v>
      </c>
      <c r="DY38" s="690">
        <f xml:space="preserve"> Debt!DY$275</f>
        <v>8.4039179732483724E-5</v>
      </c>
      <c r="DZ38" s="690">
        <f xml:space="preserve"> Debt!DZ$275</f>
        <v>8.4050330195286285E-5</v>
      </c>
      <c r="EA38" s="690">
        <f xml:space="preserve"> Debt!EA$275</f>
        <v>8.2240290343485865E-5</v>
      </c>
      <c r="EB38" s="690">
        <f xml:space="preserve"> Debt!EB$275</f>
        <v>8.3164050203506125E-5</v>
      </c>
      <c r="EC38" s="690">
        <f xml:space="preserve"> Debt!EC$275</f>
        <v>8.408988778951443E-5</v>
      </c>
      <c r="ED38" s="690">
        <f xml:space="preserve"> Debt!ED$275</f>
        <v>8.410926835581415E-5</v>
      </c>
      <c r="EE38" s="690">
        <f xml:space="preserve"> Debt!EE$275</f>
        <v>8.3208955056423005E-5</v>
      </c>
      <c r="EF38" s="690">
        <f xml:space="preserve"> Debt!EF$275</f>
        <v>8.3222872934812431E-5</v>
      </c>
      <c r="EG38" s="690">
        <f xml:space="preserve"> Debt!EG$275</f>
        <v>8.4155463130281937E-5</v>
      </c>
      <c r="EH38" s="690">
        <f xml:space="preserve"> Debt!EH$275</f>
        <v>8.416687908029408E-5</v>
      </c>
      <c r="EI38" s="690">
        <f xml:space="preserve"> Debt!EI$275</f>
        <v>8.2353266694086414E-5</v>
      </c>
      <c r="EJ38" s="690">
        <f xml:space="preserve"> Debt!EJ$275</f>
        <v>8.3279857455765394E-5</v>
      </c>
      <c r="EK38" s="690">
        <f xml:space="preserve"> Debt!EK$275</f>
        <v>8.4213870316390612E-5</v>
      </c>
      <c r="EL38" s="690">
        <f xml:space="preserve"> Debt!EL$275</f>
        <v>8.4231126985013623E-5</v>
      </c>
      <c r="EM38" s="690">
        <f xml:space="preserve"> Debt!EM$275</f>
        <v>8.2409884727260952E-5</v>
      </c>
      <c r="EN38" s="690">
        <f xml:space="preserve"> Debt!EN$275</f>
        <v>8.3335528969323138E-5</v>
      </c>
      <c r="EO38" s="690">
        <f xml:space="preserve"> Debt!EO$275</f>
        <v>8.4263250937373395E-5</v>
      </c>
      <c r="EP38" s="690">
        <f xml:space="preserve"> Debt!EP$275</f>
        <v>8.4275463349014324E-5</v>
      </c>
      <c r="EQ38" s="690">
        <f xml:space="preserve"> Debt!EQ$275</f>
        <v>8.2458711287980273E-5</v>
      </c>
      <c r="ER38" s="690">
        <f xml:space="preserve"> Debt!ER$275</f>
        <v>8.3389362272527553E-5</v>
      </c>
      <c r="ES38" s="690">
        <f xml:space="preserve"> Debt!ES$275</f>
        <v>8.432431299557793E-5</v>
      </c>
      <c r="ET38" s="690">
        <f xml:space="preserve"> Debt!ET$275</f>
        <v>8.4342366125829713E-5</v>
      </c>
      <c r="EU38" s="690">
        <f xml:space="preserve"> Debt!EU$275</f>
        <v>8.3442407771294858E-5</v>
      </c>
      <c r="EV38" s="690">
        <f xml:space="preserve"> Debt!EV$275</f>
        <v>8.3451598823061461E-5</v>
      </c>
      <c r="EW38" s="690">
        <f xml:space="preserve"> Debt!EW$275</f>
        <v>8.4379268847962013E-5</v>
      </c>
      <c r="EX38" s="690">
        <f xml:space="preserve"> Debt!EX$275</f>
        <v>8.4395994542165874E-5</v>
      </c>
      <c r="EY38" s="690">
        <f xml:space="preserve"> Debt!EY$275</f>
        <v>8.2577141669299466E-5</v>
      </c>
      <c r="EZ38" s="690">
        <f xml:space="preserve"> Debt!EZ$275</f>
        <v>8.350832074253541E-5</v>
      </c>
      <c r="FA38" s="690">
        <f xml:space="preserve"> Debt!FA$275</f>
        <v>8.4438472495699461E-5</v>
      </c>
      <c r="FB38" s="690">
        <f xml:space="preserve"> Debt!FB$275</f>
        <v>8.4455994651532054E-5</v>
      </c>
      <c r="FC38" s="690">
        <f xml:space="preserve"> Debt!FC$275</f>
        <v>8.2631681976485933E-5</v>
      </c>
      <c r="FD38" s="690">
        <f xml:space="preserve"> Debt!FD$275</f>
        <v>8.3566618270883606E-5</v>
      </c>
      <c r="FE38" s="690">
        <f xml:space="preserve"> Debt!FE$275</f>
        <v>8.4500065528323186E-5</v>
      </c>
      <c r="FF38" s="690">
        <f xml:space="preserve"> Debt!FF$275</f>
        <v>8.4518118658574943E-5</v>
      </c>
      <c r="FG38" s="690">
        <f xml:space="preserve"> Debt!FG$275</f>
        <v>8.2695312334870132E-5</v>
      </c>
      <c r="FH38" s="690">
        <f xml:space="preserve"> Debt!FH$275</f>
        <v>8.3625966205148008E-5</v>
      </c>
      <c r="FI38" s="690">
        <f xml:space="preserve"> Debt!FI$275</f>
        <v>8.4556348816755179E-5</v>
      </c>
      <c r="FJ38" s="690">
        <f xml:space="preserve"> Debt!FJ$275</f>
        <v>8.4576260357474049E-5</v>
      </c>
      <c r="FK38" s="690">
        <f xml:space="preserve"> Debt!FK$275</f>
        <v>8.3668245043274394E-5</v>
      </c>
      <c r="FL38" s="690">
        <f xml:space="preserve"> Debt!FL$275</f>
        <v>8.3685314139412368E-5</v>
      </c>
      <c r="FM38" s="690">
        <f xml:space="preserve"> Debt!FM$275</f>
        <v>8.4617676362169295E-5</v>
      </c>
      <c r="FN38" s="690">
        <f xml:space="preserve"> Debt!FN$275</f>
        <v>8.4636525954049838E-5</v>
      </c>
      <c r="FO38" s="690">
        <f xml:space="preserve"> Debt!FO$275</f>
        <v>8.2813223284692325E-5</v>
      </c>
      <c r="FP38" s="690">
        <f xml:space="preserve"> Debt!FP$275</f>
        <v>8.3752802719527195E-5</v>
      </c>
      <c r="FQ38" s="690">
        <f xml:space="preserve"> Debt!FQ$275</f>
        <v>8.4689092421547657E-5</v>
      </c>
      <c r="FR38" s="690">
        <f xml:space="preserve"> Debt!FR$275</f>
        <v>8.4703694218074823E-5</v>
      </c>
      <c r="FS38" s="690">
        <f xml:space="preserve"> Debt!FS$275</f>
        <v>8.2877632790322067E-5</v>
      </c>
      <c r="FT38" s="690">
        <f xml:space="preserve"> Debt!FT$275</f>
        <v>8.3817402683372501E-5</v>
      </c>
      <c r="FU38" s="690">
        <f xml:space="preserve"> Debt!FU$275</f>
        <v>8.4752012890219265E-5</v>
      </c>
      <c r="FV38" s="690">
        <f xml:space="preserve"> Debt!FV$275</f>
        <v>8.4765552737908089E-5</v>
      </c>
      <c r="FW38" s="690">
        <f xml:space="preserve"> Debt!FW$275</f>
        <v>8.2932952244754049E-5</v>
      </c>
      <c r="FX38" s="690">
        <f xml:space="preserve"> Debt!FX$275</f>
        <v>8.3870185580660751E-5</v>
      </c>
      <c r="FY38" s="690">
        <f xml:space="preserve"> Debt!FY$275</f>
        <v>8.480909264028003E-5</v>
      </c>
      <c r="FZ38" s="690">
        <f xml:space="preserve"> Debt!FZ$275</f>
        <v>8.4819977615873009E-5</v>
      </c>
      <c r="GA38" s="690">
        <f xml:space="preserve"> Debt!GA$275</f>
        <v>8.3916140839493782E-5</v>
      </c>
      <c r="GB38" s="690">
        <f xml:space="preserve"> Debt!GB$275</f>
        <v>8.3926119695697536E-5</v>
      </c>
      <c r="GC38" s="690">
        <f xml:space="preserve"> Debt!GC$275</f>
        <v>8.4868296288017492E-5</v>
      </c>
      <c r="GD38" s="690">
        <f xml:space="preserve"> Debt!GD$275</f>
        <v>8.488608393105968E-5</v>
      </c>
      <c r="GE38" s="690">
        <f xml:space="preserve"> Debt!GE$275</f>
        <v>8.3053979783558328E-5</v>
      </c>
      <c r="GF38" s="690">
        <f xml:space="preserve"> Debt!GF$275</f>
        <v>8.3990719659542856E-5</v>
      </c>
      <c r="GG38" s="690">
        <f xml:space="preserve"> Debt!GG$275</f>
        <v>8.4924314089239916E-5</v>
      </c>
      <c r="GH38" s="690">
        <f xml:space="preserve"> Debt!GH$275</f>
        <v>8.4943960142749191E-5</v>
      </c>
      <c r="GI38" s="690">
        <f xml:space="preserve"> Debt!GI$275</f>
        <v>8.3116571278948512E-5</v>
      </c>
      <c r="GJ38" s="690">
        <f xml:space="preserve"> Debt!GJ$275</f>
        <v>8.4056632630783381E-5</v>
      </c>
    </row>
    <row r="39" spans="1:192" x14ac:dyDescent="0.25">
      <c r="E39" s="200" t="str">
        <f xml:space="preserve"> Time!E$161</f>
        <v>Senior debt repayment flag</v>
      </c>
      <c r="F39" s="200">
        <f xml:space="preserve"> Time!F$161</f>
        <v>0</v>
      </c>
      <c r="G39" s="200" t="str">
        <f xml:space="preserve"> Time!G$161</f>
        <v>flag</v>
      </c>
      <c r="H39" s="200">
        <f xml:space="preserve"> Time!H$161</f>
        <v>48</v>
      </c>
      <c r="I39" s="200">
        <f xml:space="preserve"> Time!I$161</f>
        <v>0</v>
      </c>
      <c r="J39" s="200">
        <f xml:space="preserve"> Time!J$161</f>
        <v>0</v>
      </c>
      <c r="K39" s="200">
        <f xml:space="preserve"> Time!K$161</f>
        <v>0</v>
      </c>
      <c r="L39" s="200">
        <f xml:space="preserve"> Time!L$161</f>
        <v>0</v>
      </c>
      <c r="M39" s="200">
        <f xml:space="preserve"> Time!M$161</f>
        <v>0</v>
      </c>
      <c r="N39" s="200">
        <f xml:space="preserve"> Time!N$161</f>
        <v>0</v>
      </c>
      <c r="O39" s="200">
        <f xml:space="preserve"> Time!O$161</f>
        <v>0</v>
      </c>
      <c r="P39" s="200">
        <f xml:space="preserve"> Time!P$161</f>
        <v>0</v>
      </c>
      <c r="Q39" s="200">
        <f xml:space="preserve"> Time!Q$161</f>
        <v>0</v>
      </c>
      <c r="R39" s="200">
        <f xml:space="preserve"> Time!R$161</f>
        <v>0</v>
      </c>
      <c r="S39" s="200">
        <f xml:space="preserve"> Time!S$161</f>
        <v>1</v>
      </c>
      <c r="T39" s="200">
        <f xml:space="preserve"> Time!T$161</f>
        <v>1</v>
      </c>
      <c r="U39" s="200">
        <f xml:space="preserve"> Time!U$161</f>
        <v>1</v>
      </c>
      <c r="V39" s="200">
        <f xml:space="preserve"> Time!V$161</f>
        <v>1</v>
      </c>
      <c r="W39" s="200">
        <f xml:space="preserve"> Time!W$161</f>
        <v>1</v>
      </c>
      <c r="X39" s="200">
        <f xml:space="preserve"> Time!X$161</f>
        <v>1</v>
      </c>
      <c r="Y39" s="200">
        <f xml:space="preserve"> Time!Y$161</f>
        <v>1</v>
      </c>
      <c r="Z39" s="200">
        <f xml:space="preserve"> Time!Z$161</f>
        <v>1</v>
      </c>
      <c r="AA39" s="200">
        <f xml:space="preserve"> Time!AA$161</f>
        <v>1</v>
      </c>
      <c r="AB39" s="200">
        <f xml:space="preserve"> Time!AB$161</f>
        <v>1</v>
      </c>
      <c r="AC39" s="200">
        <f xml:space="preserve"> Time!AC$161</f>
        <v>1</v>
      </c>
      <c r="AD39" s="200">
        <f xml:space="preserve"> Time!AD$161</f>
        <v>1</v>
      </c>
      <c r="AE39" s="200">
        <f xml:space="preserve"> Time!AE$161</f>
        <v>1</v>
      </c>
      <c r="AF39" s="200">
        <f xml:space="preserve"> Time!AF$161</f>
        <v>1</v>
      </c>
      <c r="AG39" s="200">
        <f xml:space="preserve"> Time!AG$161</f>
        <v>1</v>
      </c>
      <c r="AH39" s="200">
        <f xml:space="preserve"> Time!AH$161</f>
        <v>1</v>
      </c>
      <c r="AI39" s="200">
        <f xml:space="preserve"> Time!AI$161</f>
        <v>1</v>
      </c>
      <c r="AJ39" s="200">
        <f xml:space="preserve"> Time!AJ$161</f>
        <v>1</v>
      </c>
      <c r="AK39" s="200">
        <f xml:space="preserve"> Time!AK$161</f>
        <v>1</v>
      </c>
      <c r="AL39" s="200">
        <f xml:space="preserve"> Time!AL$161</f>
        <v>1</v>
      </c>
      <c r="AM39" s="200">
        <f xml:space="preserve"> Time!AM$161</f>
        <v>1</v>
      </c>
      <c r="AN39" s="200">
        <f xml:space="preserve"> Time!AN$161</f>
        <v>1</v>
      </c>
      <c r="AO39" s="200">
        <f xml:space="preserve"> Time!AO$161</f>
        <v>1</v>
      </c>
      <c r="AP39" s="200">
        <f xml:space="preserve"> Time!AP$161</f>
        <v>1</v>
      </c>
      <c r="AQ39" s="200">
        <f xml:space="preserve"> Time!AQ$161</f>
        <v>1</v>
      </c>
      <c r="AR39" s="200">
        <f xml:space="preserve"> Time!AR$161</f>
        <v>1</v>
      </c>
      <c r="AS39" s="200">
        <f xml:space="preserve"> Time!AS$161</f>
        <v>1</v>
      </c>
      <c r="AT39" s="200">
        <f xml:space="preserve"> Time!AT$161</f>
        <v>1</v>
      </c>
      <c r="AU39" s="200">
        <f xml:space="preserve"> Time!AU$161</f>
        <v>1</v>
      </c>
      <c r="AV39" s="200">
        <f xml:space="preserve"> Time!AV$161</f>
        <v>1</v>
      </c>
      <c r="AW39" s="200">
        <f xml:space="preserve"> Time!AW$161</f>
        <v>1</v>
      </c>
      <c r="AX39" s="200">
        <f xml:space="preserve"> Time!AX$161</f>
        <v>1</v>
      </c>
      <c r="AY39" s="200">
        <f xml:space="preserve"> Time!AY$161</f>
        <v>1</v>
      </c>
      <c r="AZ39" s="200">
        <f xml:space="preserve"> Time!AZ$161</f>
        <v>1</v>
      </c>
      <c r="BA39" s="200">
        <f xml:space="preserve"> Time!BA$161</f>
        <v>1</v>
      </c>
      <c r="BB39" s="200">
        <f xml:space="preserve"> Time!BB$161</f>
        <v>1</v>
      </c>
      <c r="BC39" s="200">
        <f xml:space="preserve"> Time!BC$161</f>
        <v>1</v>
      </c>
      <c r="BD39" s="200">
        <f xml:space="preserve"> Time!BD$161</f>
        <v>1</v>
      </c>
      <c r="BE39" s="200">
        <f xml:space="preserve"> Time!BE$161</f>
        <v>1</v>
      </c>
      <c r="BF39" s="200">
        <f xml:space="preserve"> Time!BF$161</f>
        <v>1</v>
      </c>
      <c r="BG39" s="200">
        <f xml:space="preserve"> Time!BG$161</f>
        <v>1</v>
      </c>
      <c r="BH39" s="200">
        <f xml:space="preserve"> Time!BH$161</f>
        <v>1</v>
      </c>
      <c r="BI39" s="200">
        <f xml:space="preserve"> Time!BI$161</f>
        <v>1</v>
      </c>
      <c r="BJ39" s="200">
        <f xml:space="preserve"> Time!BJ$161</f>
        <v>1</v>
      </c>
      <c r="BK39" s="200">
        <f xml:space="preserve"> Time!BK$161</f>
        <v>1</v>
      </c>
      <c r="BL39" s="200">
        <f xml:space="preserve"> Time!BL$161</f>
        <v>1</v>
      </c>
      <c r="BM39" s="200">
        <f xml:space="preserve"> Time!BM$161</f>
        <v>1</v>
      </c>
      <c r="BN39" s="200">
        <f xml:space="preserve"> Time!BN$161</f>
        <v>1</v>
      </c>
      <c r="BO39" s="200">
        <f xml:space="preserve"> Time!BO$161</f>
        <v>0</v>
      </c>
      <c r="BP39" s="200">
        <f xml:space="preserve"> Time!BP$161</f>
        <v>0</v>
      </c>
      <c r="BQ39" s="200">
        <f xml:space="preserve"> Time!BQ$161</f>
        <v>0</v>
      </c>
      <c r="BR39" s="200">
        <f xml:space="preserve"> Time!BR$161</f>
        <v>0</v>
      </c>
      <c r="BS39" s="200">
        <f xml:space="preserve"> Time!BS$161</f>
        <v>0</v>
      </c>
      <c r="BT39" s="200">
        <f xml:space="preserve"> Time!BT$161</f>
        <v>0</v>
      </c>
      <c r="BU39" s="200">
        <f xml:space="preserve"> Time!BU$161</f>
        <v>0</v>
      </c>
      <c r="BV39" s="200">
        <f xml:space="preserve"> Time!BV$161</f>
        <v>0</v>
      </c>
      <c r="BW39" s="200">
        <f xml:space="preserve"> Time!BW$161</f>
        <v>0</v>
      </c>
      <c r="BX39" s="200">
        <f xml:space="preserve"> Time!BX$161</f>
        <v>0</v>
      </c>
      <c r="BY39" s="200">
        <f xml:space="preserve"> Time!BY$161</f>
        <v>0</v>
      </c>
      <c r="BZ39" s="200">
        <f xml:space="preserve"> Time!BZ$161</f>
        <v>0</v>
      </c>
      <c r="CA39" s="200">
        <f xml:space="preserve"> Time!CA$161</f>
        <v>0</v>
      </c>
      <c r="CB39" s="200">
        <f xml:space="preserve"> Time!CB$161</f>
        <v>0</v>
      </c>
      <c r="CC39" s="200">
        <f xml:space="preserve"> Time!CC$161</f>
        <v>0</v>
      </c>
      <c r="CD39" s="200">
        <f xml:space="preserve"> Time!CD$161</f>
        <v>0</v>
      </c>
      <c r="CE39" s="200">
        <f xml:space="preserve"> Time!CE$161</f>
        <v>0</v>
      </c>
      <c r="CF39" s="200">
        <f xml:space="preserve"> Time!CF$161</f>
        <v>0</v>
      </c>
      <c r="CG39" s="200">
        <f xml:space="preserve"> Time!CG$161</f>
        <v>0</v>
      </c>
      <c r="CH39" s="200">
        <f xml:space="preserve"> Time!CH$161</f>
        <v>0</v>
      </c>
      <c r="CI39" s="200">
        <f xml:space="preserve"> Time!CI$161</f>
        <v>0</v>
      </c>
      <c r="CJ39" s="200">
        <f xml:space="preserve"> Time!CJ$161</f>
        <v>0</v>
      </c>
      <c r="CK39" s="200">
        <f xml:space="preserve"> Time!CK$161</f>
        <v>0</v>
      </c>
      <c r="CL39" s="200">
        <f xml:space="preserve"> Time!CL$161</f>
        <v>0</v>
      </c>
      <c r="CM39" s="200">
        <f xml:space="preserve"> Time!CM$161</f>
        <v>0</v>
      </c>
      <c r="CN39" s="200">
        <f xml:space="preserve"> Time!CN$161</f>
        <v>0</v>
      </c>
      <c r="CO39" s="200">
        <f xml:space="preserve"> Time!CO$161</f>
        <v>0</v>
      </c>
      <c r="CP39" s="200">
        <f xml:space="preserve"> Time!CP$161</f>
        <v>0</v>
      </c>
      <c r="CQ39" s="200">
        <f xml:space="preserve"> Time!CQ$161</f>
        <v>0</v>
      </c>
      <c r="CR39" s="200">
        <f xml:space="preserve"> Time!CR$161</f>
        <v>0</v>
      </c>
      <c r="CS39" s="200">
        <f xml:space="preserve"> Time!CS$161</f>
        <v>0</v>
      </c>
      <c r="CT39" s="200">
        <f xml:space="preserve"> Time!CT$161</f>
        <v>0</v>
      </c>
      <c r="CU39" s="200">
        <f xml:space="preserve"> Time!CU$161</f>
        <v>0</v>
      </c>
      <c r="CV39" s="200">
        <f xml:space="preserve"> Time!CV$161</f>
        <v>0</v>
      </c>
      <c r="CW39" s="200">
        <f xml:space="preserve"> Time!CW$161</f>
        <v>0</v>
      </c>
      <c r="CX39" s="200">
        <f xml:space="preserve"> Time!CX$161</f>
        <v>0</v>
      </c>
      <c r="CY39" s="200">
        <f xml:space="preserve"> Time!CY$161</f>
        <v>0</v>
      </c>
      <c r="CZ39" s="200">
        <f xml:space="preserve"> Time!CZ$161</f>
        <v>0</v>
      </c>
      <c r="DA39" s="200">
        <f xml:space="preserve"> Time!DA$161</f>
        <v>0</v>
      </c>
      <c r="DB39" s="200">
        <f xml:space="preserve"> Time!DB$161</f>
        <v>0</v>
      </c>
      <c r="DC39" s="200">
        <f xml:space="preserve"> Time!DC$161</f>
        <v>0</v>
      </c>
      <c r="DD39" s="200">
        <f xml:space="preserve"> Time!DD$161</f>
        <v>0</v>
      </c>
      <c r="DE39" s="200">
        <f xml:space="preserve"> Time!DE$161</f>
        <v>0</v>
      </c>
      <c r="DF39" s="200">
        <f xml:space="preserve"> Time!DF$161</f>
        <v>0</v>
      </c>
      <c r="DG39" s="200">
        <f xml:space="preserve"> Time!DG$161</f>
        <v>0</v>
      </c>
      <c r="DH39" s="200">
        <f xml:space="preserve"> Time!DH$161</f>
        <v>0</v>
      </c>
      <c r="DI39" s="200">
        <f xml:space="preserve"> Time!DI$161</f>
        <v>0</v>
      </c>
      <c r="DJ39" s="200">
        <f xml:space="preserve"> Time!DJ$161</f>
        <v>0</v>
      </c>
      <c r="DK39" s="200">
        <f xml:space="preserve"> Time!DK$161</f>
        <v>0</v>
      </c>
      <c r="DL39" s="200">
        <f xml:space="preserve"> Time!DL$161</f>
        <v>0</v>
      </c>
      <c r="DM39" s="200">
        <f xml:space="preserve"> Time!DM$161</f>
        <v>0</v>
      </c>
      <c r="DN39" s="200">
        <f xml:space="preserve"> Time!DN$161</f>
        <v>0</v>
      </c>
      <c r="DO39" s="200">
        <f xml:space="preserve"> Time!DO$161</f>
        <v>0</v>
      </c>
      <c r="DP39" s="200">
        <f xml:space="preserve"> Time!DP$161</f>
        <v>0</v>
      </c>
      <c r="DQ39" s="200">
        <f xml:space="preserve"> Time!DQ$161</f>
        <v>0</v>
      </c>
      <c r="DR39" s="200">
        <f xml:space="preserve"> Time!DR$161</f>
        <v>0</v>
      </c>
      <c r="DS39" s="200">
        <f xml:space="preserve"> Time!DS$161</f>
        <v>0</v>
      </c>
      <c r="DT39" s="200">
        <f xml:space="preserve"> Time!DT$161</f>
        <v>0</v>
      </c>
      <c r="DU39" s="200">
        <f xml:space="preserve"> Time!DU$161</f>
        <v>0</v>
      </c>
      <c r="DV39" s="200">
        <f xml:space="preserve"> Time!DV$161</f>
        <v>0</v>
      </c>
      <c r="DW39" s="200">
        <f xml:space="preserve"> Time!DW$161</f>
        <v>0</v>
      </c>
      <c r="DX39" s="200">
        <f xml:space="preserve"> Time!DX$161</f>
        <v>0</v>
      </c>
      <c r="DY39" s="200">
        <f xml:space="preserve"> Time!DY$161</f>
        <v>0</v>
      </c>
      <c r="DZ39" s="200">
        <f xml:space="preserve"> Time!DZ$161</f>
        <v>0</v>
      </c>
      <c r="EA39" s="200">
        <f xml:space="preserve"> Time!EA$161</f>
        <v>0</v>
      </c>
      <c r="EB39" s="200">
        <f xml:space="preserve"> Time!EB$161</f>
        <v>0</v>
      </c>
      <c r="EC39" s="200">
        <f xml:space="preserve"> Time!EC$161</f>
        <v>0</v>
      </c>
      <c r="ED39" s="200">
        <f xml:space="preserve"> Time!ED$161</f>
        <v>0</v>
      </c>
      <c r="EE39" s="200">
        <f xml:space="preserve"> Time!EE$161</f>
        <v>0</v>
      </c>
      <c r="EF39" s="200">
        <f xml:space="preserve"> Time!EF$161</f>
        <v>0</v>
      </c>
      <c r="EG39" s="200">
        <f xml:space="preserve"> Time!EG$161</f>
        <v>0</v>
      </c>
      <c r="EH39" s="200">
        <f xml:space="preserve"> Time!EH$161</f>
        <v>0</v>
      </c>
      <c r="EI39" s="200">
        <f xml:space="preserve"> Time!EI$161</f>
        <v>0</v>
      </c>
      <c r="EJ39" s="200">
        <f xml:space="preserve"> Time!EJ$161</f>
        <v>0</v>
      </c>
      <c r="EK39" s="200">
        <f xml:space="preserve"> Time!EK$161</f>
        <v>0</v>
      </c>
      <c r="EL39" s="200">
        <f xml:space="preserve"> Time!EL$161</f>
        <v>0</v>
      </c>
      <c r="EM39" s="200">
        <f xml:space="preserve"> Time!EM$161</f>
        <v>0</v>
      </c>
      <c r="EN39" s="200">
        <f xml:space="preserve"> Time!EN$161</f>
        <v>0</v>
      </c>
      <c r="EO39" s="200">
        <f xml:space="preserve"> Time!EO$161</f>
        <v>0</v>
      </c>
      <c r="EP39" s="200">
        <f xml:space="preserve"> Time!EP$161</f>
        <v>0</v>
      </c>
      <c r="EQ39" s="200">
        <f xml:space="preserve"> Time!EQ$161</f>
        <v>0</v>
      </c>
      <c r="ER39" s="200">
        <f xml:space="preserve"> Time!ER$161</f>
        <v>0</v>
      </c>
      <c r="ES39" s="200">
        <f xml:space="preserve"> Time!ES$161</f>
        <v>0</v>
      </c>
      <c r="ET39" s="200">
        <f xml:space="preserve"> Time!ET$161</f>
        <v>0</v>
      </c>
      <c r="EU39" s="200">
        <f xml:space="preserve"> Time!EU$161</f>
        <v>0</v>
      </c>
      <c r="EV39" s="200">
        <f xml:space="preserve"> Time!EV$161</f>
        <v>0</v>
      </c>
      <c r="EW39" s="200">
        <f xml:space="preserve"> Time!EW$161</f>
        <v>0</v>
      </c>
      <c r="EX39" s="200">
        <f xml:space="preserve"> Time!EX$161</f>
        <v>0</v>
      </c>
      <c r="EY39" s="200">
        <f xml:space="preserve"> Time!EY$161</f>
        <v>0</v>
      </c>
      <c r="EZ39" s="200">
        <f xml:space="preserve"> Time!EZ$161</f>
        <v>0</v>
      </c>
      <c r="FA39" s="200">
        <f xml:space="preserve"> Time!FA$161</f>
        <v>0</v>
      </c>
      <c r="FB39" s="200">
        <f xml:space="preserve"> Time!FB$161</f>
        <v>0</v>
      </c>
      <c r="FC39" s="200">
        <f xml:space="preserve"> Time!FC$161</f>
        <v>0</v>
      </c>
      <c r="FD39" s="200">
        <f xml:space="preserve"> Time!FD$161</f>
        <v>0</v>
      </c>
      <c r="FE39" s="200">
        <f xml:space="preserve"> Time!FE$161</f>
        <v>0</v>
      </c>
      <c r="FF39" s="200">
        <f xml:space="preserve"> Time!FF$161</f>
        <v>0</v>
      </c>
      <c r="FG39" s="200">
        <f xml:space="preserve"> Time!FG$161</f>
        <v>0</v>
      </c>
      <c r="FH39" s="200">
        <f xml:space="preserve"> Time!FH$161</f>
        <v>0</v>
      </c>
      <c r="FI39" s="200">
        <f xml:space="preserve"> Time!FI$161</f>
        <v>0</v>
      </c>
      <c r="FJ39" s="200">
        <f xml:space="preserve"> Time!FJ$161</f>
        <v>0</v>
      </c>
      <c r="FK39" s="200">
        <f xml:space="preserve"> Time!FK$161</f>
        <v>0</v>
      </c>
      <c r="FL39" s="200">
        <f xml:space="preserve"> Time!FL$161</f>
        <v>0</v>
      </c>
      <c r="FM39" s="200">
        <f xml:space="preserve"> Time!FM$161</f>
        <v>0</v>
      </c>
      <c r="FN39" s="200">
        <f xml:space="preserve"> Time!FN$161</f>
        <v>0</v>
      </c>
      <c r="FO39" s="200">
        <f xml:space="preserve"> Time!FO$161</f>
        <v>0</v>
      </c>
      <c r="FP39" s="200">
        <f xml:space="preserve"> Time!FP$161</f>
        <v>0</v>
      </c>
      <c r="FQ39" s="200">
        <f xml:space="preserve"> Time!FQ$161</f>
        <v>0</v>
      </c>
      <c r="FR39" s="200">
        <f xml:space="preserve"> Time!FR$161</f>
        <v>0</v>
      </c>
      <c r="FS39" s="200">
        <f xml:space="preserve"> Time!FS$161</f>
        <v>0</v>
      </c>
      <c r="FT39" s="200">
        <f xml:space="preserve"> Time!FT$161</f>
        <v>0</v>
      </c>
      <c r="FU39" s="200">
        <f xml:space="preserve"> Time!FU$161</f>
        <v>0</v>
      </c>
      <c r="FV39" s="200">
        <f xml:space="preserve"> Time!FV$161</f>
        <v>0</v>
      </c>
      <c r="FW39" s="200">
        <f xml:space="preserve"> Time!FW$161</f>
        <v>0</v>
      </c>
      <c r="FX39" s="200">
        <f xml:space="preserve"> Time!FX$161</f>
        <v>0</v>
      </c>
      <c r="FY39" s="200">
        <f xml:space="preserve"> Time!FY$161</f>
        <v>0</v>
      </c>
      <c r="FZ39" s="200">
        <f xml:space="preserve"> Time!FZ$161</f>
        <v>0</v>
      </c>
      <c r="GA39" s="200">
        <f xml:space="preserve"> Time!GA$161</f>
        <v>0</v>
      </c>
      <c r="GB39" s="200">
        <f xml:space="preserve"> Time!GB$161</f>
        <v>0</v>
      </c>
      <c r="GC39" s="200">
        <f xml:space="preserve"> Time!GC$161</f>
        <v>0</v>
      </c>
      <c r="GD39" s="200">
        <f xml:space="preserve"> Time!GD$161</f>
        <v>0</v>
      </c>
      <c r="GE39" s="200">
        <f xml:space="preserve"> Time!GE$161</f>
        <v>0</v>
      </c>
      <c r="GF39" s="200">
        <f xml:space="preserve"> Time!GF$161</f>
        <v>0</v>
      </c>
      <c r="GG39" s="200">
        <f xml:space="preserve"> Time!GG$161</f>
        <v>0</v>
      </c>
      <c r="GH39" s="200">
        <f xml:space="preserve"> Time!GH$161</f>
        <v>0</v>
      </c>
      <c r="GI39" s="200">
        <f xml:space="preserve"> Time!GI$161</f>
        <v>0</v>
      </c>
      <c r="GJ39" s="200">
        <f xml:space="preserve"> Time!GJ$161</f>
        <v>0</v>
      </c>
    </row>
    <row r="40" spans="1:192" x14ac:dyDescent="0.25">
      <c r="A40" s="85"/>
      <c r="B40" s="85"/>
      <c r="C40" s="672"/>
      <c r="D40" s="66"/>
      <c r="E40" s="32" t="s">
        <v>549</v>
      </c>
      <c r="F40" s="32"/>
      <c r="G40" s="32" t="str">
        <f xml:space="preserve"> SMU</f>
        <v>$ 000s</v>
      </c>
      <c r="H40" s="32"/>
      <c r="I40" s="32"/>
      <c r="J40" s="32">
        <f>SUMIFS( $J38:J38, $J37:J37, "&gt;=" &amp; J37 - $F36 + 1, $J37:J37, "&lt;=" &amp; J37) * J39</f>
        <v>0</v>
      </c>
      <c r="K40" s="32">
        <f>SUMIFS( $J38:K38, $J37:K37, "&gt;=" &amp; K37 - $F36 + 1, $J37:K37, "&lt;=" &amp; K37) * K39</f>
        <v>0</v>
      </c>
      <c r="L40" s="32">
        <f>SUMIFS( $J38:L38, $J37:L37, "&gt;=" &amp; L37 - $F36 + 1, $J37:L37, "&lt;=" &amp; L37) * L39</f>
        <v>0</v>
      </c>
      <c r="M40" s="32">
        <f>SUMIFS( $J38:M38, $J37:M37, "&gt;=" &amp; M37 - $F36 + 1, $J37:M37, "&lt;=" &amp; M37) * M39</f>
        <v>0</v>
      </c>
      <c r="N40" s="32">
        <f>SUMIFS( $J38:N38, $J37:N37, "&gt;=" &amp; N37 - $F36 + 1, $J37:N37, "&lt;=" &amp; N37) * N39</f>
        <v>0</v>
      </c>
      <c r="O40" s="32">
        <f>SUMIFS( $J38:O38, $J37:O37, "&gt;=" &amp; O37 - $F36 + 1, $J37:O37, "&lt;=" &amp; O37) * O39</f>
        <v>0</v>
      </c>
      <c r="P40" s="32">
        <f>SUMIFS( $J38:P38, $J37:P37, "&gt;=" &amp; P37 - $F36 + 1, $J37:P37, "&lt;=" &amp; P37) * P39</f>
        <v>0</v>
      </c>
      <c r="Q40" s="32">
        <f>SUMIFS( $J38:Q38, $J37:Q37, "&gt;=" &amp; Q37 - $F36 + 1, $J37:Q37, "&lt;=" &amp; Q37) * Q39</f>
        <v>0</v>
      </c>
      <c r="R40" s="32">
        <f>SUMIFS( $J38:R38, $J37:R37, "&gt;=" &amp; R37 - $F36 + 1, $J37:R37, "&lt;=" &amp; R37) * R39</f>
        <v>0</v>
      </c>
      <c r="S40" s="32">
        <f>SUMIFS( $J38:S38, $J37:S37, "&gt;=" &amp; S37 - $F36 + 1, $J37:S37, "&lt;=" &amp; S37) * S39</f>
        <v>1467.2462827836282</v>
      </c>
      <c r="T40" s="32">
        <f>SUMIFS( $J38:T38, $J37:T37, "&gt;=" &amp; T37 - $F36 + 1, $J37:T37, "&lt;=" &amp; T37) * T39</f>
        <v>3091.0948308138413</v>
      </c>
      <c r="U40" s="32">
        <f>SUMIFS( $J38:U38, $J37:U37, "&gt;=" &amp; U37 - $F36 + 1, $J37:U37, "&lt;=" &amp; U37) * U39</f>
        <v>5026.6788993768314</v>
      </c>
      <c r="V40" s="32">
        <f>SUMIFS( $J38:V38, $J37:V37, "&gt;=" &amp; V37 - $F36 + 1, $J37:V37, "&lt;=" &amp; V37) * V39</f>
        <v>6855.1381871327258</v>
      </c>
      <c r="W40" s="32">
        <f>SUMIFS( $J38:W38, $J37:W37, "&gt;=" &amp; W37 - $F36 + 1, $J37:W37, "&lt;=" &amp; W37) * W39</f>
        <v>6888.6578629439609</v>
      </c>
      <c r="X40" s="32">
        <f>SUMIFS( $J38:X38, $J37:X37, "&gt;=" &amp; X37 - $F36 + 1, $J37:X37, "&lt;=" &amp; X37) * X39</f>
        <v>6856.5096965353814</v>
      </c>
      <c r="Y40" s="32">
        <f>SUMIFS( $J38:Y38, $J37:Y37, "&gt;=" &amp; Y37 - $F36 + 1, $J37:Y37, "&lt;=" &amp; Y37) * Y39</f>
        <v>6834.913323875312</v>
      </c>
      <c r="Z40" s="32">
        <f>SUMIFS( $J38:Z38, $J37:Z37, "&gt;=" &amp; Z37 - $F36 + 1, $J37:Z37, "&lt;=" &amp; Z37) * Z39</f>
        <v>6813.8926380118146</v>
      </c>
      <c r="AA40" s="32">
        <f>SUMIFS( $J38:AA38, $J37:AA37, "&gt;=" &amp; AA37 - $F36 + 1, $J37:AA37, "&lt;=" &amp; AA37) * AA39</f>
        <v>6782.3295318582304</v>
      </c>
      <c r="AB40" s="32">
        <f>SUMIFS( $J38:AB38, $J37:AB37, "&gt;=" &amp; AB37 - $F36 + 1, $J37:AB37, "&lt;=" &amp; AB37) * AB39</f>
        <v>6774.1570665350719</v>
      </c>
      <c r="AC40" s="32">
        <f>SUMIFS( $J38:AC38, $J37:AC37, "&gt;=" &amp; AC37 - $F36 + 1, $J37:AC37, "&lt;=" &amp; AC37) * AC39</f>
        <v>6752.340597796283</v>
      </c>
      <c r="AD40" s="32">
        <f>SUMIFS( $J38:AD38, $J37:AD37, "&gt;=" &amp; AD37 - $F36 + 1, $J37:AD37, "&lt;=" &amp; AD37) * AD39</f>
        <v>6731.0981212504757</v>
      </c>
      <c r="AE40" s="32">
        <f>SUMIFS( $J38:AE38, $J37:AE37, "&gt;=" &amp; AE37 - $F36 + 1, $J37:AE37, "&lt;=" &amp; AE37) * AE39</f>
        <v>6711.4417645736921</v>
      </c>
      <c r="AF40" s="32">
        <f>SUMIFS( $J38:AF38, $J37:AF37, "&gt;=" &amp; AF37 - $F36 + 1, $J37:AF37, "&lt;=" &amp; AF37) * AF39</f>
        <v>6690.9892576696075</v>
      </c>
      <c r="AG40" s="32">
        <f>SUMIFS( $J38:AG38, $J37:AG37, "&gt;=" &amp; AG37 - $F36 + 1, $J37:AG37, "&lt;=" &amp; AG37) * AG39</f>
        <v>6669.0022095458162</v>
      </c>
      <c r="AH40" s="32">
        <f>SUMIFS( $J38:AH38, $J37:AH37, "&gt;=" &amp; AH37 - $F36 + 1, $J37:AH37, "&lt;=" &amp; AH37) * AH39</f>
        <v>6647.5872945488463</v>
      </c>
      <c r="AI40" s="32">
        <f>SUMIFS( $J38:AI38, $J37:AI37, "&gt;=" &amp; AI37 - $F36 + 1, $J37:AI37, "&lt;=" &amp; AI37) * AI39</f>
        <v>6627.7292324813079</v>
      </c>
      <c r="AJ40" s="32">
        <f>SUMIFS( $J38:AJ38, $J37:AJ37, "&gt;=" &amp; AJ37 - $F36 + 1, $J37:AJ37, "&lt;=" &amp; AJ37) * AJ39</f>
        <v>6607.0641228788108</v>
      </c>
      <c r="AK40" s="32">
        <f>SUMIFS( $J38:AK38, $J37:AK37, "&gt;=" &amp; AK37 - $F36 + 1, $J37:AK37, "&lt;=" &amp; AK37) * AK39</f>
        <v>6584.8721315310431</v>
      </c>
      <c r="AL40" s="32">
        <f>SUMIFS( $J38:AL38, $J37:AL37, "&gt;=" &amp; AL37 - $F36 + 1, $J37:AL37, "&lt;=" &amp; AL37) * AL39</f>
        <v>6563.2505492219861</v>
      </c>
      <c r="AM40" s="32">
        <f>SUMIFS( $J38:AM38, $J37:AM37, "&gt;=" &amp; AM37 - $F36 + 1, $J37:AM37, "&lt;=" &amp; AM37) * AM39</f>
        <v>6554.8531894595135</v>
      </c>
      <c r="AN40" s="32">
        <f>SUMIFS( $J38:AN38, $J37:AN37, "&gt;=" &amp; AN37 - $F36 + 1, $J37:AN37, "&lt;=" &amp; AN37) * AN39</f>
        <v>6522.2906102965126</v>
      </c>
      <c r="AO40" s="32">
        <f>SUMIFS( $J38:AO38, $J37:AO37, "&gt;=" &amp; AO37 - $F36 + 1, $J37:AO37, "&lt;=" &amp; AO37) * AO39</f>
        <v>6499.8868370547207</v>
      </c>
      <c r="AP40" s="32">
        <f>SUMIFS( $J38:AP38, $J37:AP37, "&gt;=" &amp; AP37 - $F36 + 1, $J37:AP37, "&lt;=" &amp; AP37) * AP39</f>
        <v>6478.0517853997189</v>
      </c>
      <c r="AQ40" s="32">
        <f>SUMIFS( $J38:AQ38, $J37:AQ37, "&gt;=" &amp; AQ37 - $F36 + 1, $J37:AQ37, "&lt;=" &amp; AQ37) * AQ39</f>
        <v>6446.0533005152256</v>
      </c>
      <c r="AR40" s="32">
        <f>SUMIFS( $J38:AR38, $J37:AR37, "&gt;=" &amp; AR37 - $F36 + 1, $J37:AR37, "&lt;=" &amp; AR37) * AR39</f>
        <v>6436.5891589388038</v>
      </c>
      <c r="AS40" s="32">
        <f>SUMIFS( $J38:AS38, $J37:AS37, "&gt;=" &amp; AS37 - $F36 + 1, $J37:AS37, "&lt;=" &amp; AS37) * AS39</f>
        <v>6413.9352791281754</v>
      </c>
      <c r="AT40" s="32">
        <f>SUMIFS( $J38:AT38, $J37:AT37, "&gt;=" &amp; AT37 - $F36 + 1, $J37:AT37, "&lt;=" &amp; AT37) * AT39</f>
        <v>6391.8485824510626</v>
      </c>
      <c r="AU40" s="32">
        <f>SUMIFS( $J38:AU38, $J37:AU37, "&gt;=" &amp; AU37 - $F36 + 1, $J37:AU37, "&lt;=" &amp; AU37) * AU39</f>
        <v>6371.3071009353334</v>
      </c>
      <c r="AV40" s="32">
        <f>SUMIFS( $J38:AV38, $J37:AV37, "&gt;=" &amp; AV37 - $F36 + 1, $J37:AV37, "&lt;=" &amp; AV37) * AV39</f>
        <v>6349.9619383189311</v>
      </c>
      <c r="AW40" s="32">
        <f>SUMIFS( $J38:AW38, $J37:AW37, "&gt;=" &amp; AW37 - $F36 + 1, $J37:AW37, "&lt;=" &amp; AW37) * AW39</f>
        <v>6327.1126483505059</v>
      </c>
      <c r="AX40" s="32">
        <f>SUMIFS( $J38:AX38, $J37:AX37, "&gt;=" &amp; AX37 - $F36 + 1, $J37:AX37, "&lt;=" &amp; AX37) * AX39</f>
        <v>6304.8288198614046</v>
      </c>
      <c r="AY40" s="32">
        <f>SUMIFS( $J38:AY38, $J37:AY37, "&gt;=" &amp; AY37 - $F36 + 1, $J37:AY37, "&lt;=" &amp; AY37) * AY39</f>
        <v>6284.0589224206669</v>
      </c>
      <c r="AZ40" s="32">
        <f>SUMIFS( $J38:AZ38, $J37:AZ37, "&gt;=" &amp; AZ37 - $F36 + 1, $J37:AZ37, "&lt;=" &amp; AZ37) * AZ39</f>
        <v>6262.4729404507561</v>
      </c>
      <c r="BA40" s="32">
        <f>SUMIFS( $J38:BA38, $J37:BA37, "&gt;=" &amp; BA37 - $F36 + 1, $J37:BA37, "&lt;=" &amp; BA37) * BA39</f>
        <v>6239.3903418815507</v>
      </c>
      <c r="BB40" s="32">
        <f>SUMIFS( $J38:BB38, $J37:BB37, "&gt;=" &amp; BB37 - $F36 + 1, $J37:BB37, "&lt;=" &amp; BB37) * BB39</f>
        <v>6216.871630493567</v>
      </c>
      <c r="BC40" s="32">
        <f>SUMIFS( $J38:BC38, $J37:BC37, "&gt;=" &amp; BC37 - $F36 + 1, $J37:BC37, "&lt;=" &amp; BC37) * BC39</f>
        <v>6207.0996103385914</v>
      </c>
      <c r="BD40" s="32">
        <f>SUMIFS( $J38:BD38, $J37:BD37, "&gt;=" &amp; BD37 - $F36 + 1, $J37:BD37, "&lt;=" &amp; BD37) * BD39</f>
        <v>6174.0217825429754</v>
      </c>
      <c r="BE40" s="32">
        <f>SUMIFS( $J38:BE38, $J37:BE37, "&gt;=" &amp; BE37 - $F36 + 1, $J37:BE37, "&lt;=" &amp; BE37) * BE39</f>
        <v>6150.6983614457877</v>
      </c>
      <c r="BF40" s="32">
        <f>SUMIFS( $J38:BF38, $J37:BF37, "&gt;=" &amp; BF37 - $F36 + 1, $J37:BF37, "&lt;=" &amp; BF37) * BF39</f>
        <v>6127.9372920376227</v>
      </c>
      <c r="BG40" s="32">
        <f>SUMIFS( $J38:BG38, $J37:BG37, "&gt;=" &amp; BG37 - $F36 + 1, $J37:BG37, "&lt;=" &amp; BG37) * BG39</f>
        <v>6095.4019029697265</v>
      </c>
      <c r="BH40" s="32">
        <f>SUMIFS( $J38:BH38, $J37:BH37, "&gt;=" &amp; BH37 - $F36 + 1, $J37:BH37, "&lt;=" &amp; BH37) * BH39</f>
        <v>6084.5204838896661</v>
      </c>
      <c r="BI40" s="32">
        <f>SUMIFS( $J38:BI38, $J37:BI37, "&gt;=" &amp; BI37 - $F36 + 1, $J37:BI37, "&lt;=" &amp; BI37) * BI39</f>
        <v>6060.9137464491632</v>
      </c>
      <c r="BJ40" s="32">
        <f>SUMIFS( $J38:BJ38, $J37:BJ37, "&gt;=" &amp; BJ37 - $F36 + 1, $J37:BJ37, "&lt;=" &amp; BJ37) * BJ39</f>
        <v>6037.8679527165705</v>
      </c>
      <c r="BK40" s="32">
        <f>SUMIFS( $J38:BK38, $J37:BK37, "&gt;=" &amp; BK37 - $F36 + 1, $J37:BK37, "&lt;=" &amp; BK37) * BK39</f>
        <v>6016.3264064651203</v>
      </c>
      <c r="BL40" s="32">
        <f>SUMIFS( $J38:BL38, $J37:BL37, "&gt;=" &amp; BL37 - $F36 + 1, $J37:BL37, "&lt;=" &amp; BL37) * BL39</f>
        <v>5993.9713071429296</v>
      </c>
      <c r="BM40" s="32">
        <f>SUMIFS( $J38:BM38, $J37:BM37, "&gt;=" &amp; BM37 - $F36 + 1, $J37:BM37, "&lt;=" &amp; BM37) * BM39</f>
        <v>5970.1416981334824</v>
      </c>
      <c r="BN40" s="32">
        <f>SUMIFS( $J38:BN38, $J37:BN37, "&gt;=" &amp; BN37 - $F36 + 1, $J37:BN37, "&lt;=" &amp; BN37) * BN39</f>
        <v>5946.8709192477054</v>
      </c>
      <c r="BO40" s="32">
        <f>SUMIFS( $J38:BO38, $J37:BO37, "&gt;=" &amp; BO37 - $F36 + 1, $J37:BO37, "&lt;=" &amp; BO37) * BO39</f>
        <v>0</v>
      </c>
      <c r="BP40" s="32">
        <f>SUMIFS( $J38:BP38, $J37:BP37, "&gt;=" &amp; BP37 - $F36 + 1, $J37:BP37, "&lt;=" &amp; BP37) * BP39</f>
        <v>0</v>
      </c>
      <c r="BQ40" s="32">
        <f>SUMIFS( $J38:BQ38, $J37:BQ37, "&gt;=" &amp; BQ37 - $F36 + 1, $J37:BQ37, "&lt;=" &amp; BQ37) * BQ39</f>
        <v>0</v>
      </c>
      <c r="BR40" s="32">
        <f>SUMIFS( $J38:BR38, $J37:BR37, "&gt;=" &amp; BR37 - $F36 + 1, $J37:BR37, "&lt;=" &amp; BR37) * BR39</f>
        <v>0</v>
      </c>
      <c r="BS40" s="32">
        <f>SUMIFS( $J38:BS38, $J37:BS37, "&gt;=" &amp; BS37 - $F36 + 1, $J37:BS37, "&lt;=" &amp; BS37) * BS39</f>
        <v>0</v>
      </c>
      <c r="BT40" s="32">
        <f>SUMIFS( $J38:BT38, $J37:BT37, "&gt;=" &amp; BT37 - $F36 + 1, $J37:BT37, "&lt;=" &amp; BT37) * BT39</f>
        <v>0</v>
      </c>
      <c r="BU40" s="32">
        <f>SUMIFS( $J38:BU38, $J37:BU37, "&gt;=" &amp; BU37 - $F36 + 1, $J37:BU37, "&lt;=" &amp; BU37) * BU39</f>
        <v>0</v>
      </c>
      <c r="BV40" s="32">
        <f>SUMIFS( $J38:BV38, $J37:BV37, "&gt;=" &amp; BV37 - $F36 + 1, $J37:BV37, "&lt;=" &amp; BV37) * BV39</f>
        <v>0</v>
      </c>
      <c r="BW40" s="32">
        <f>SUMIFS( $J38:BW38, $J37:BW37, "&gt;=" &amp; BW37 - $F36 + 1, $J37:BW37, "&lt;=" &amp; BW37) * BW39</f>
        <v>0</v>
      </c>
      <c r="BX40" s="32">
        <f>SUMIFS( $J38:BX38, $J37:BX37, "&gt;=" &amp; BX37 - $F36 + 1, $J37:BX37, "&lt;=" &amp; BX37) * BX39</f>
        <v>0</v>
      </c>
      <c r="BY40" s="32">
        <f>SUMIFS( $J38:BY38, $J37:BY37, "&gt;=" &amp; BY37 - $F36 + 1, $J37:BY37, "&lt;=" &amp; BY37) * BY39</f>
        <v>0</v>
      </c>
      <c r="BZ40" s="32">
        <f>SUMIFS( $J38:BZ38, $J37:BZ37, "&gt;=" &amp; BZ37 - $F36 + 1, $J37:BZ37, "&lt;=" &amp; BZ37) * BZ39</f>
        <v>0</v>
      </c>
      <c r="CA40" s="32">
        <f>SUMIFS( $J38:CA38, $J37:CA37, "&gt;=" &amp; CA37 - $F36 + 1, $J37:CA37, "&lt;=" &amp; CA37) * CA39</f>
        <v>0</v>
      </c>
      <c r="CB40" s="32">
        <f>SUMIFS( $J38:CB38, $J37:CB37, "&gt;=" &amp; CB37 - $F36 + 1, $J37:CB37, "&lt;=" &amp; CB37) * CB39</f>
        <v>0</v>
      </c>
      <c r="CC40" s="32">
        <f>SUMIFS( $J38:CC38, $J37:CC37, "&gt;=" &amp; CC37 - $F36 + 1, $J37:CC37, "&lt;=" &amp; CC37) * CC39</f>
        <v>0</v>
      </c>
      <c r="CD40" s="32">
        <f>SUMIFS( $J38:CD38, $J37:CD37, "&gt;=" &amp; CD37 - $F36 + 1, $J37:CD37, "&lt;=" &amp; CD37) * CD39</f>
        <v>0</v>
      </c>
      <c r="CE40" s="32">
        <f>SUMIFS( $J38:CE38, $J37:CE37, "&gt;=" &amp; CE37 - $F36 + 1, $J37:CE37, "&lt;=" &amp; CE37) * CE39</f>
        <v>0</v>
      </c>
      <c r="CF40" s="32">
        <f>SUMIFS( $J38:CF38, $J37:CF37, "&gt;=" &amp; CF37 - $F36 + 1, $J37:CF37, "&lt;=" &amp; CF37) * CF39</f>
        <v>0</v>
      </c>
      <c r="CG40" s="32">
        <f>SUMIFS( $J38:CG38, $J37:CG37, "&gt;=" &amp; CG37 - $F36 + 1, $J37:CG37, "&lt;=" &amp; CG37) * CG39</f>
        <v>0</v>
      </c>
      <c r="CH40" s="32">
        <f>SUMIFS( $J38:CH38, $J37:CH37, "&gt;=" &amp; CH37 - $F36 + 1, $J37:CH37, "&lt;=" &amp; CH37) * CH39</f>
        <v>0</v>
      </c>
      <c r="CI40" s="32">
        <f>SUMIFS( $J38:CI38, $J37:CI37, "&gt;=" &amp; CI37 - $F36 + 1, $J37:CI37, "&lt;=" &amp; CI37) * CI39</f>
        <v>0</v>
      </c>
      <c r="CJ40" s="32">
        <f>SUMIFS( $J38:CJ38, $J37:CJ37, "&gt;=" &amp; CJ37 - $F36 + 1, $J37:CJ37, "&lt;=" &amp; CJ37) * CJ39</f>
        <v>0</v>
      </c>
      <c r="CK40" s="32">
        <f>SUMIFS( $J38:CK38, $J37:CK37, "&gt;=" &amp; CK37 - $F36 + 1, $J37:CK37, "&lt;=" &amp; CK37) * CK39</f>
        <v>0</v>
      </c>
      <c r="CL40" s="32">
        <f>SUMIFS( $J38:CL38, $J37:CL37, "&gt;=" &amp; CL37 - $F36 + 1, $J37:CL37, "&lt;=" &amp; CL37) * CL39</f>
        <v>0</v>
      </c>
      <c r="CM40" s="32">
        <f>SUMIFS( $J38:CM38, $J37:CM37, "&gt;=" &amp; CM37 - $F36 + 1, $J37:CM37, "&lt;=" &amp; CM37) * CM39</f>
        <v>0</v>
      </c>
      <c r="CN40" s="32">
        <f>SUMIFS( $J38:CN38, $J37:CN37, "&gt;=" &amp; CN37 - $F36 + 1, $J37:CN37, "&lt;=" &amp; CN37) * CN39</f>
        <v>0</v>
      </c>
      <c r="CO40" s="32">
        <f>SUMIFS( $J38:CO38, $J37:CO37, "&gt;=" &amp; CO37 - $F36 + 1, $J37:CO37, "&lt;=" &amp; CO37) * CO39</f>
        <v>0</v>
      </c>
      <c r="CP40" s="32">
        <f>SUMIFS( $J38:CP38, $J37:CP37, "&gt;=" &amp; CP37 - $F36 + 1, $J37:CP37, "&lt;=" &amp; CP37) * CP39</f>
        <v>0</v>
      </c>
      <c r="CQ40" s="32">
        <f>SUMIFS( $J38:CQ38, $J37:CQ37, "&gt;=" &amp; CQ37 - $F36 + 1, $J37:CQ37, "&lt;=" &amp; CQ37) * CQ39</f>
        <v>0</v>
      </c>
      <c r="CR40" s="32">
        <f>SUMIFS( $J38:CR38, $J37:CR37, "&gt;=" &amp; CR37 - $F36 + 1, $J37:CR37, "&lt;=" &amp; CR37) * CR39</f>
        <v>0</v>
      </c>
      <c r="CS40" s="32">
        <f>SUMIFS( $J38:CS38, $J37:CS37, "&gt;=" &amp; CS37 - $F36 + 1, $J37:CS37, "&lt;=" &amp; CS37) * CS39</f>
        <v>0</v>
      </c>
      <c r="CT40" s="32">
        <f>SUMIFS( $J38:CT38, $J37:CT37, "&gt;=" &amp; CT37 - $F36 + 1, $J37:CT37, "&lt;=" &amp; CT37) * CT39</f>
        <v>0</v>
      </c>
      <c r="CU40" s="32">
        <f>SUMIFS( $J38:CU38, $J37:CU37, "&gt;=" &amp; CU37 - $F36 + 1, $J37:CU37, "&lt;=" &amp; CU37) * CU39</f>
        <v>0</v>
      </c>
      <c r="CV40" s="32">
        <f>SUMIFS( $J38:CV38, $J37:CV37, "&gt;=" &amp; CV37 - $F36 + 1, $J37:CV37, "&lt;=" &amp; CV37) * CV39</f>
        <v>0</v>
      </c>
      <c r="CW40" s="32">
        <f>SUMIFS( $J38:CW38, $J37:CW37, "&gt;=" &amp; CW37 - $F36 + 1, $J37:CW37, "&lt;=" &amp; CW37) * CW39</f>
        <v>0</v>
      </c>
      <c r="CX40" s="32">
        <f>SUMIFS( $J38:CX38, $J37:CX37, "&gt;=" &amp; CX37 - $F36 + 1, $J37:CX37, "&lt;=" &amp; CX37) * CX39</f>
        <v>0</v>
      </c>
      <c r="CY40" s="32">
        <f>SUMIFS( $J38:CY38, $J37:CY37, "&gt;=" &amp; CY37 - $F36 + 1, $J37:CY37, "&lt;=" &amp; CY37) * CY39</f>
        <v>0</v>
      </c>
      <c r="CZ40" s="32">
        <f>SUMIFS( $J38:CZ38, $J37:CZ37, "&gt;=" &amp; CZ37 - $F36 + 1, $J37:CZ37, "&lt;=" &amp; CZ37) * CZ39</f>
        <v>0</v>
      </c>
      <c r="DA40" s="32">
        <f>SUMIFS( $J38:DA38, $J37:DA37, "&gt;=" &amp; DA37 - $F36 + 1, $J37:DA37, "&lt;=" &amp; DA37) * DA39</f>
        <v>0</v>
      </c>
      <c r="DB40" s="32">
        <f>SUMIFS( $J38:DB38, $J37:DB37, "&gt;=" &amp; DB37 - $F36 + 1, $J37:DB37, "&lt;=" &amp; DB37) * DB39</f>
        <v>0</v>
      </c>
      <c r="DC40" s="32">
        <f>SUMIFS( $J38:DC38, $J37:DC37, "&gt;=" &amp; DC37 - $F36 + 1, $J37:DC37, "&lt;=" &amp; DC37) * DC39</f>
        <v>0</v>
      </c>
      <c r="DD40" s="32">
        <f>SUMIFS( $J38:DD38, $J37:DD37, "&gt;=" &amp; DD37 - $F36 + 1, $J37:DD37, "&lt;=" &amp; DD37) * DD39</f>
        <v>0</v>
      </c>
      <c r="DE40" s="32">
        <f>SUMIFS( $J38:DE38, $J37:DE37, "&gt;=" &amp; DE37 - $F36 + 1, $J37:DE37, "&lt;=" &amp; DE37) * DE39</f>
        <v>0</v>
      </c>
      <c r="DF40" s="32">
        <f>SUMIFS( $J38:DF38, $J37:DF37, "&gt;=" &amp; DF37 - $F36 + 1, $J37:DF37, "&lt;=" &amp; DF37) * DF39</f>
        <v>0</v>
      </c>
      <c r="DG40" s="32">
        <f>SUMIFS( $J38:DG38, $J37:DG37, "&gt;=" &amp; DG37 - $F36 + 1, $J37:DG37, "&lt;=" &amp; DG37) * DG39</f>
        <v>0</v>
      </c>
      <c r="DH40" s="32">
        <f>SUMIFS( $J38:DH38, $J37:DH37, "&gt;=" &amp; DH37 - $F36 + 1, $J37:DH37, "&lt;=" &amp; DH37) * DH39</f>
        <v>0</v>
      </c>
      <c r="DI40" s="32">
        <f>SUMIFS( $J38:DI38, $J37:DI37, "&gt;=" &amp; DI37 - $F36 + 1, $J37:DI37, "&lt;=" &amp; DI37) * DI39</f>
        <v>0</v>
      </c>
      <c r="DJ40" s="32">
        <f>SUMIFS( $J38:DJ38, $J37:DJ37, "&gt;=" &amp; DJ37 - $F36 + 1, $J37:DJ37, "&lt;=" &amp; DJ37) * DJ39</f>
        <v>0</v>
      </c>
      <c r="DK40" s="32">
        <f>SUMIFS( $J38:DK38, $J37:DK37, "&gt;=" &amp; DK37 - $F36 + 1, $J37:DK37, "&lt;=" &amp; DK37) * DK39</f>
        <v>0</v>
      </c>
      <c r="DL40" s="32">
        <f>SUMIFS( $J38:DL38, $J37:DL37, "&gt;=" &amp; DL37 - $F36 + 1, $J37:DL37, "&lt;=" &amp; DL37) * DL39</f>
        <v>0</v>
      </c>
      <c r="DM40" s="32">
        <f>SUMIFS( $J38:DM38, $J37:DM37, "&gt;=" &amp; DM37 - $F36 + 1, $J37:DM37, "&lt;=" &amp; DM37) * DM39</f>
        <v>0</v>
      </c>
      <c r="DN40" s="32">
        <f>SUMIFS( $J38:DN38, $J37:DN37, "&gt;=" &amp; DN37 - $F36 + 1, $J37:DN37, "&lt;=" &amp; DN37) * DN39</f>
        <v>0</v>
      </c>
      <c r="DO40" s="32">
        <f>SUMIFS( $J38:DO38, $J37:DO37, "&gt;=" &amp; DO37 - $F36 + 1, $J37:DO37, "&lt;=" &amp; DO37) * DO39</f>
        <v>0</v>
      </c>
      <c r="DP40" s="32">
        <f>SUMIFS( $J38:DP38, $J37:DP37, "&gt;=" &amp; DP37 - $F36 + 1, $J37:DP37, "&lt;=" &amp; DP37) * DP39</f>
        <v>0</v>
      </c>
      <c r="DQ40" s="32">
        <f>SUMIFS( $J38:DQ38, $J37:DQ37, "&gt;=" &amp; DQ37 - $F36 + 1, $J37:DQ37, "&lt;=" &amp; DQ37) * DQ39</f>
        <v>0</v>
      </c>
      <c r="DR40" s="32">
        <f>SUMIFS( $J38:DR38, $J37:DR37, "&gt;=" &amp; DR37 - $F36 + 1, $J37:DR37, "&lt;=" &amp; DR37) * DR39</f>
        <v>0</v>
      </c>
      <c r="DS40" s="32">
        <f>SUMIFS( $J38:DS38, $J37:DS37, "&gt;=" &amp; DS37 - $F36 + 1, $J37:DS37, "&lt;=" &amp; DS37) * DS39</f>
        <v>0</v>
      </c>
      <c r="DT40" s="32">
        <f>SUMIFS( $J38:DT38, $J37:DT37, "&gt;=" &amp; DT37 - $F36 + 1, $J37:DT37, "&lt;=" &amp; DT37) * DT39</f>
        <v>0</v>
      </c>
      <c r="DU40" s="32">
        <f>SUMIFS( $J38:DU38, $J37:DU37, "&gt;=" &amp; DU37 - $F36 + 1, $J37:DU37, "&lt;=" &amp; DU37) * DU39</f>
        <v>0</v>
      </c>
      <c r="DV40" s="32">
        <f>SUMIFS( $J38:DV38, $J37:DV37, "&gt;=" &amp; DV37 - $F36 + 1, $J37:DV37, "&lt;=" &amp; DV37) * DV39</f>
        <v>0</v>
      </c>
      <c r="DW40" s="32">
        <f>SUMIFS( $J38:DW38, $J37:DW37, "&gt;=" &amp; DW37 - $F36 + 1, $J37:DW37, "&lt;=" &amp; DW37) * DW39</f>
        <v>0</v>
      </c>
      <c r="DX40" s="32">
        <f>SUMIFS( $J38:DX38, $J37:DX37, "&gt;=" &amp; DX37 - $F36 + 1, $J37:DX37, "&lt;=" &amp; DX37) * DX39</f>
        <v>0</v>
      </c>
      <c r="DY40" s="32">
        <f>SUMIFS( $J38:DY38, $J37:DY37, "&gt;=" &amp; DY37 - $F36 + 1, $J37:DY37, "&lt;=" &amp; DY37) * DY39</f>
        <v>0</v>
      </c>
      <c r="DZ40" s="32">
        <f>SUMIFS( $J38:DZ38, $J37:DZ37, "&gt;=" &amp; DZ37 - $F36 + 1, $J37:DZ37, "&lt;=" &amp; DZ37) * DZ39</f>
        <v>0</v>
      </c>
      <c r="EA40" s="32">
        <f>SUMIFS( $J38:EA38, $J37:EA37, "&gt;=" &amp; EA37 - $F36 + 1, $J37:EA37, "&lt;=" &amp; EA37) * EA39</f>
        <v>0</v>
      </c>
      <c r="EB40" s="32">
        <f>SUMIFS( $J38:EB38, $J37:EB37, "&gt;=" &amp; EB37 - $F36 + 1, $J37:EB37, "&lt;=" &amp; EB37) * EB39</f>
        <v>0</v>
      </c>
      <c r="EC40" s="32">
        <f>SUMIFS( $J38:EC38, $J37:EC37, "&gt;=" &amp; EC37 - $F36 + 1, $J37:EC37, "&lt;=" &amp; EC37) * EC39</f>
        <v>0</v>
      </c>
      <c r="ED40" s="32">
        <f>SUMIFS( $J38:ED38, $J37:ED37, "&gt;=" &amp; ED37 - $F36 + 1, $J37:ED37, "&lt;=" &amp; ED37) * ED39</f>
        <v>0</v>
      </c>
      <c r="EE40" s="32">
        <f>SUMIFS( $J38:EE38, $J37:EE37, "&gt;=" &amp; EE37 - $F36 + 1, $J37:EE37, "&lt;=" &amp; EE37) * EE39</f>
        <v>0</v>
      </c>
      <c r="EF40" s="32">
        <f>SUMIFS( $J38:EF38, $J37:EF37, "&gt;=" &amp; EF37 - $F36 + 1, $J37:EF37, "&lt;=" &amp; EF37) * EF39</f>
        <v>0</v>
      </c>
      <c r="EG40" s="32">
        <f>SUMIFS( $J38:EG38, $J37:EG37, "&gt;=" &amp; EG37 - $F36 + 1, $J37:EG37, "&lt;=" &amp; EG37) * EG39</f>
        <v>0</v>
      </c>
      <c r="EH40" s="32">
        <f>SUMIFS( $J38:EH38, $J37:EH37, "&gt;=" &amp; EH37 - $F36 + 1, $J37:EH37, "&lt;=" &amp; EH37) * EH39</f>
        <v>0</v>
      </c>
      <c r="EI40" s="32">
        <f>SUMIFS( $J38:EI38, $J37:EI37, "&gt;=" &amp; EI37 - $F36 + 1, $J37:EI37, "&lt;=" &amp; EI37) * EI39</f>
        <v>0</v>
      </c>
      <c r="EJ40" s="32">
        <f>SUMIFS( $J38:EJ38, $J37:EJ37, "&gt;=" &amp; EJ37 - $F36 + 1, $J37:EJ37, "&lt;=" &amp; EJ37) * EJ39</f>
        <v>0</v>
      </c>
      <c r="EK40" s="32">
        <f>SUMIFS( $J38:EK38, $J37:EK37, "&gt;=" &amp; EK37 - $F36 + 1, $J37:EK37, "&lt;=" &amp; EK37) * EK39</f>
        <v>0</v>
      </c>
      <c r="EL40" s="32">
        <f>SUMIFS( $J38:EL38, $J37:EL37, "&gt;=" &amp; EL37 - $F36 + 1, $J37:EL37, "&lt;=" &amp; EL37) * EL39</f>
        <v>0</v>
      </c>
      <c r="EM40" s="32">
        <f>SUMIFS( $J38:EM38, $J37:EM37, "&gt;=" &amp; EM37 - $F36 + 1, $J37:EM37, "&lt;=" &amp; EM37) * EM39</f>
        <v>0</v>
      </c>
      <c r="EN40" s="32">
        <f>SUMIFS( $J38:EN38, $J37:EN37, "&gt;=" &amp; EN37 - $F36 + 1, $J37:EN37, "&lt;=" &amp; EN37) * EN39</f>
        <v>0</v>
      </c>
      <c r="EO40" s="32">
        <f>SUMIFS( $J38:EO38, $J37:EO37, "&gt;=" &amp; EO37 - $F36 + 1, $J37:EO37, "&lt;=" &amp; EO37) * EO39</f>
        <v>0</v>
      </c>
      <c r="EP40" s="32">
        <f>SUMIFS( $J38:EP38, $J37:EP37, "&gt;=" &amp; EP37 - $F36 + 1, $J37:EP37, "&lt;=" &amp; EP37) * EP39</f>
        <v>0</v>
      </c>
      <c r="EQ40" s="32">
        <f>SUMIFS( $J38:EQ38, $J37:EQ37, "&gt;=" &amp; EQ37 - $F36 + 1, $J37:EQ37, "&lt;=" &amp; EQ37) * EQ39</f>
        <v>0</v>
      </c>
      <c r="ER40" s="32">
        <f>SUMIFS( $J38:ER38, $J37:ER37, "&gt;=" &amp; ER37 - $F36 + 1, $J37:ER37, "&lt;=" &amp; ER37) * ER39</f>
        <v>0</v>
      </c>
      <c r="ES40" s="32">
        <f>SUMIFS( $J38:ES38, $J37:ES37, "&gt;=" &amp; ES37 - $F36 + 1, $J37:ES37, "&lt;=" &amp; ES37) * ES39</f>
        <v>0</v>
      </c>
      <c r="ET40" s="32">
        <f>SUMIFS( $J38:ET38, $J37:ET37, "&gt;=" &amp; ET37 - $F36 + 1, $J37:ET37, "&lt;=" &amp; ET37) * ET39</f>
        <v>0</v>
      </c>
      <c r="EU40" s="32">
        <f>SUMIFS( $J38:EU38, $J37:EU37, "&gt;=" &amp; EU37 - $F36 + 1, $J37:EU37, "&lt;=" &amp; EU37) * EU39</f>
        <v>0</v>
      </c>
      <c r="EV40" s="32">
        <f>SUMIFS( $J38:EV38, $J37:EV37, "&gt;=" &amp; EV37 - $F36 + 1, $J37:EV37, "&lt;=" &amp; EV37) * EV39</f>
        <v>0</v>
      </c>
      <c r="EW40" s="32">
        <f>SUMIFS( $J38:EW38, $J37:EW37, "&gt;=" &amp; EW37 - $F36 + 1, $J37:EW37, "&lt;=" &amp; EW37) * EW39</f>
        <v>0</v>
      </c>
      <c r="EX40" s="32">
        <f>SUMIFS( $J38:EX38, $J37:EX37, "&gt;=" &amp; EX37 - $F36 + 1, $J37:EX37, "&lt;=" &amp; EX37) * EX39</f>
        <v>0</v>
      </c>
      <c r="EY40" s="32">
        <f>SUMIFS( $J38:EY38, $J37:EY37, "&gt;=" &amp; EY37 - $F36 + 1, $J37:EY37, "&lt;=" &amp; EY37) * EY39</f>
        <v>0</v>
      </c>
      <c r="EZ40" s="32">
        <f>SUMIFS( $J38:EZ38, $J37:EZ37, "&gt;=" &amp; EZ37 - $F36 + 1, $J37:EZ37, "&lt;=" &amp; EZ37) * EZ39</f>
        <v>0</v>
      </c>
      <c r="FA40" s="32">
        <f>SUMIFS( $J38:FA38, $J37:FA37, "&gt;=" &amp; FA37 - $F36 + 1, $J37:FA37, "&lt;=" &amp; FA37) * FA39</f>
        <v>0</v>
      </c>
      <c r="FB40" s="32">
        <f>SUMIFS( $J38:FB38, $J37:FB37, "&gt;=" &amp; FB37 - $F36 + 1, $J37:FB37, "&lt;=" &amp; FB37) * FB39</f>
        <v>0</v>
      </c>
      <c r="FC40" s="32">
        <f>SUMIFS( $J38:FC38, $J37:FC37, "&gt;=" &amp; FC37 - $F36 + 1, $J37:FC37, "&lt;=" &amp; FC37) * FC39</f>
        <v>0</v>
      </c>
      <c r="FD40" s="32">
        <f>SUMIFS( $J38:FD38, $J37:FD37, "&gt;=" &amp; FD37 - $F36 + 1, $J37:FD37, "&lt;=" &amp; FD37) * FD39</f>
        <v>0</v>
      </c>
      <c r="FE40" s="32">
        <f>SUMIFS( $J38:FE38, $J37:FE37, "&gt;=" &amp; FE37 - $F36 + 1, $J37:FE37, "&lt;=" &amp; FE37) * FE39</f>
        <v>0</v>
      </c>
      <c r="FF40" s="32">
        <f>SUMIFS( $J38:FF38, $J37:FF37, "&gt;=" &amp; FF37 - $F36 + 1, $J37:FF37, "&lt;=" &amp; FF37) * FF39</f>
        <v>0</v>
      </c>
      <c r="FG40" s="32">
        <f>SUMIFS( $J38:FG38, $J37:FG37, "&gt;=" &amp; FG37 - $F36 + 1, $J37:FG37, "&lt;=" &amp; FG37) * FG39</f>
        <v>0</v>
      </c>
      <c r="FH40" s="32">
        <f>SUMIFS( $J38:FH38, $J37:FH37, "&gt;=" &amp; FH37 - $F36 + 1, $J37:FH37, "&lt;=" &amp; FH37) * FH39</f>
        <v>0</v>
      </c>
      <c r="FI40" s="32">
        <f>SUMIFS( $J38:FI38, $J37:FI37, "&gt;=" &amp; FI37 - $F36 + 1, $J37:FI37, "&lt;=" &amp; FI37) * FI39</f>
        <v>0</v>
      </c>
      <c r="FJ40" s="32">
        <f>SUMIFS( $J38:FJ38, $J37:FJ37, "&gt;=" &amp; FJ37 - $F36 + 1, $J37:FJ37, "&lt;=" &amp; FJ37) * FJ39</f>
        <v>0</v>
      </c>
      <c r="FK40" s="32">
        <f>SUMIFS( $J38:FK38, $J37:FK37, "&gt;=" &amp; FK37 - $F36 + 1, $J37:FK37, "&lt;=" &amp; FK37) * FK39</f>
        <v>0</v>
      </c>
      <c r="FL40" s="32">
        <f>SUMIFS( $J38:FL38, $J37:FL37, "&gt;=" &amp; FL37 - $F36 + 1, $J37:FL37, "&lt;=" &amp; FL37) * FL39</f>
        <v>0</v>
      </c>
      <c r="FM40" s="32">
        <f>SUMIFS( $J38:FM38, $J37:FM37, "&gt;=" &amp; FM37 - $F36 + 1, $J37:FM37, "&lt;=" &amp; FM37) * FM39</f>
        <v>0</v>
      </c>
      <c r="FN40" s="32">
        <f>SUMIFS( $J38:FN38, $J37:FN37, "&gt;=" &amp; FN37 - $F36 + 1, $J37:FN37, "&lt;=" &amp; FN37) * FN39</f>
        <v>0</v>
      </c>
      <c r="FO40" s="32">
        <f>SUMIFS( $J38:FO38, $J37:FO37, "&gt;=" &amp; FO37 - $F36 + 1, $J37:FO37, "&lt;=" &amp; FO37) * FO39</f>
        <v>0</v>
      </c>
      <c r="FP40" s="32">
        <f>SUMIFS( $J38:FP38, $J37:FP37, "&gt;=" &amp; FP37 - $F36 + 1, $J37:FP37, "&lt;=" &amp; FP37) * FP39</f>
        <v>0</v>
      </c>
      <c r="FQ40" s="32">
        <f>SUMIFS( $J38:FQ38, $J37:FQ37, "&gt;=" &amp; FQ37 - $F36 + 1, $J37:FQ37, "&lt;=" &amp; FQ37) * FQ39</f>
        <v>0</v>
      </c>
      <c r="FR40" s="32">
        <f>SUMIFS( $J38:FR38, $J37:FR37, "&gt;=" &amp; FR37 - $F36 + 1, $J37:FR37, "&lt;=" &amp; FR37) * FR39</f>
        <v>0</v>
      </c>
      <c r="FS40" s="32">
        <f>SUMIFS( $J38:FS38, $J37:FS37, "&gt;=" &amp; FS37 - $F36 + 1, $J37:FS37, "&lt;=" &amp; FS37) * FS39</f>
        <v>0</v>
      </c>
      <c r="FT40" s="32">
        <f>SUMIFS( $J38:FT38, $J37:FT37, "&gt;=" &amp; FT37 - $F36 + 1, $J37:FT37, "&lt;=" &amp; FT37) * FT39</f>
        <v>0</v>
      </c>
      <c r="FU40" s="32">
        <f>SUMIFS( $J38:FU38, $J37:FU37, "&gt;=" &amp; FU37 - $F36 + 1, $J37:FU37, "&lt;=" &amp; FU37) * FU39</f>
        <v>0</v>
      </c>
      <c r="FV40" s="32">
        <f>SUMIFS( $J38:FV38, $J37:FV37, "&gt;=" &amp; FV37 - $F36 + 1, $J37:FV37, "&lt;=" &amp; FV37) * FV39</f>
        <v>0</v>
      </c>
      <c r="FW40" s="32">
        <f>SUMIFS( $J38:FW38, $J37:FW37, "&gt;=" &amp; FW37 - $F36 + 1, $J37:FW37, "&lt;=" &amp; FW37) * FW39</f>
        <v>0</v>
      </c>
      <c r="FX40" s="32">
        <f>SUMIFS( $J38:FX38, $J37:FX37, "&gt;=" &amp; FX37 - $F36 + 1, $J37:FX37, "&lt;=" &amp; FX37) * FX39</f>
        <v>0</v>
      </c>
      <c r="FY40" s="32">
        <f>SUMIFS( $J38:FY38, $J37:FY37, "&gt;=" &amp; FY37 - $F36 + 1, $J37:FY37, "&lt;=" &amp; FY37) * FY39</f>
        <v>0</v>
      </c>
      <c r="FZ40" s="32">
        <f>SUMIFS( $J38:FZ38, $J37:FZ37, "&gt;=" &amp; FZ37 - $F36 + 1, $J37:FZ37, "&lt;=" &amp; FZ37) * FZ39</f>
        <v>0</v>
      </c>
      <c r="GA40" s="32">
        <f>SUMIFS( $J38:GA38, $J37:GA37, "&gt;=" &amp; GA37 - $F36 + 1, $J37:GA37, "&lt;=" &amp; GA37) * GA39</f>
        <v>0</v>
      </c>
      <c r="GB40" s="32">
        <f>SUMIFS( $J38:GB38, $J37:GB37, "&gt;=" &amp; GB37 - $F36 + 1, $J37:GB37, "&lt;=" &amp; GB37) * GB39</f>
        <v>0</v>
      </c>
      <c r="GC40" s="32">
        <f>SUMIFS( $J38:GC38, $J37:GC37, "&gt;=" &amp; GC37 - $F36 + 1, $J37:GC37, "&lt;=" &amp; GC37) * GC39</f>
        <v>0</v>
      </c>
      <c r="GD40" s="32">
        <f>SUMIFS( $J38:GD38, $J37:GD37, "&gt;=" &amp; GD37 - $F36 + 1, $J37:GD37, "&lt;=" &amp; GD37) * GD39</f>
        <v>0</v>
      </c>
      <c r="GE40" s="32">
        <f>SUMIFS( $J38:GE38, $J37:GE37, "&gt;=" &amp; GE37 - $F36 + 1, $J37:GE37, "&lt;=" &amp; GE37) * GE39</f>
        <v>0</v>
      </c>
      <c r="GF40" s="32">
        <f>SUMIFS( $J38:GF38, $J37:GF37, "&gt;=" &amp; GF37 - $F36 + 1, $J37:GF37, "&lt;=" &amp; GF37) * GF39</f>
        <v>0</v>
      </c>
      <c r="GG40" s="32">
        <f>SUMIFS( $J38:GG38, $J37:GG37, "&gt;=" &amp; GG37 - $F36 + 1, $J37:GG37, "&lt;=" &amp; GG37) * GG39</f>
        <v>0</v>
      </c>
      <c r="GH40" s="32">
        <f>SUMIFS( $J38:GH38, $J37:GH37, "&gt;=" &amp; GH37 - $F36 + 1, $J37:GH37, "&lt;=" &amp; GH37) * GH39</f>
        <v>0</v>
      </c>
      <c r="GI40" s="32">
        <f>SUMIFS( $J38:GI38, $J37:GI37, "&gt;=" &amp; GI37 - $F36 + 1, $J37:GI37, "&lt;=" &amp; GI37) * GI39</f>
        <v>0</v>
      </c>
      <c r="GJ40" s="32">
        <f>SUMIFS( $J38:GJ38, $J37:GJ37, "&gt;=" &amp; GJ37 - $F36 + 1, $J37:GJ37, "&lt;=" &amp; GJ37) * GJ39</f>
        <v>0</v>
      </c>
    </row>
    <row r="41" spans="1:192" x14ac:dyDescent="0.25">
      <c r="A41" s="85"/>
      <c r="B41" s="85"/>
      <c r="C41" s="672"/>
      <c r="D41" s="66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32"/>
      <c r="DN41" s="32"/>
      <c r="DO41" s="32"/>
      <c r="DP41" s="32"/>
      <c r="DQ41" s="32"/>
      <c r="DR41" s="32"/>
      <c r="DS41" s="32"/>
      <c r="DT41" s="32"/>
      <c r="DU41" s="32"/>
      <c r="DV41" s="32"/>
      <c r="DW41" s="32"/>
      <c r="DX41" s="32"/>
      <c r="DY41" s="32"/>
      <c r="DZ41" s="32"/>
      <c r="EA41" s="32"/>
      <c r="EB41" s="32"/>
      <c r="EC41" s="32"/>
      <c r="ED41" s="32"/>
      <c r="EE41" s="32"/>
      <c r="EF41" s="32"/>
      <c r="EG41" s="32"/>
      <c r="EH41" s="32"/>
      <c r="EI41" s="32"/>
      <c r="EJ41" s="32"/>
      <c r="EK41" s="32"/>
      <c r="EL41" s="32"/>
      <c r="EM41" s="32"/>
      <c r="EN41" s="32"/>
      <c r="EO41" s="32"/>
      <c r="EP41" s="32"/>
      <c r="EQ41" s="32"/>
      <c r="ER41" s="32"/>
      <c r="ES41" s="32"/>
      <c r="ET41" s="32"/>
      <c r="EU41" s="32"/>
      <c r="EV41" s="32"/>
      <c r="EW41" s="32"/>
      <c r="EX41" s="32"/>
      <c r="EY41" s="32"/>
      <c r="EZ41" s="32"/>
      <c r="FA41" s="32"/>
      <c r="FB41" s="32"/>
      <c r="FC41" s="32"/>
      <c r="FD41" s="32"/>
      <c r="FE41" s="32"/>
      <c r="FF41" s="32"/>
      <c r="FG41" s="32"/>
      <c r="FH41" s="32"/>
      <c r="FI41" s="32"/>
      <c r="FJ41" s="32"/>
      <c r="FK41" s="32"/>
      <c r="FL41" s="32"/>
      <c r="FM41" s="32"/>
      <c r="FN41" s="32"/>
      <c r="FO41" s="32"/>
      <c r="FP41" s="32"/>
      <c r="FQ41" s="32"/>
      <c r="FR41" s="32"/>
      <c r="FS41" s="32"/>
      <c r="FT41" s="32"/>
      <c r="FU41" s="32"/>
      <c r="FV41" s="32"/>
      <c r="FW41" s="32"/>
      <c r="FX41" s="32"/>
      <c r="FY41" s="32"/>
      <c r="FZ41" s="32"/>
      <c r="GA41" s="32"/>
      <c r="GB41" s="32"/>
      <c r="GC41" s="32"/>
      <c r="GD41" s="32"/>
      <c r="GE41" s="32"/>
      <c r="GF41" s="32"/>
      <c r="GG41" s="32"/>
      <c r="GH41" s="32"/>
      <c r="GI41" s="32"/>
      <c r="GJ41" s="32"/>
    </row>
    <row r="42" spans="1:192" s="603" customFormat="1" x14ac:dyDescent="0.25">
      <c r="A42" s="33"/>
      <c r="B42" s="33"/>
      <c r="C42" s="30"/>
      <c r="D42" s="87"/>
      <c r="E42" s="692" t="str">
        <f xml:space="preserve"> DSRA!E$12</f>
        <v>Periods in a year</v>
      </c>
      <c r="F42" s="692">
        <f xml:space="preserve"> DSRA!F$12</f>
        <v>4</v>
      </c>
      <c r="G42" s="692" t="str">
        <f xml:space="preserve"> DSRA!G$12</f>
        <v>periods</v>
      </c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</row>
    <row r="43" spans="1:192" s="603" customFormat="1" x14ac:dyDescent="0.25">
      <c r="A43" s="429"/>
      <c r="B43" s="429"/>
      <c r="C43" s="430"/>
      <c r="D43" s="688"/>
      <c r="E43" s="689" t="str">
        <f xml:space="preserve"> Time!E$10</f>
        <v>Model column counter</v>
      </c>
      <c r="F43" s="689">
        <f xml:space="preserve"> Time!F$10</f>
        <v>0</v>
      </c>
      <c r="G43" s="689" t="str">
        <f xml:space="preserve"> Time!G$10</f>
        <v>counter</v>
      </c>
      <c r="H43" s="689">
        <f xml:space="preserve"> Time!H$10</f>
        <v>0</v>
      </c>
      <c r="I43" s="689">
        <f xml:space="preserve"> Time!I$10</f>
        <v>0</v>
      </c>
      <c r="J43" s="689">
        <f xml:space="preserve"> Time!J$10</f>
        <v>1</v>
      </c>
      <c r="K43" s="689">
        <f xml:space="preserve"> Time!K$10</f>
        <v>2</v>
      </c>
      <c r="L43" s="689">
        <f xml:space="preserve"> Time!L$10</f>
        <v>3</v>
      </c>
      <c r="M43" s="689">
        <f xml:space="preserve"> Time!M$10</f>
        <v>4</v>
      </c>
      <c r="N43" s="689">
        <f xml:space="preserve"> Time!N$10</f>
        <v>5</v>
      </c>
      <c r="O43" s="689">
        <f xml:space="preserve"> Time!O$10</f>
        <v>6</v>
      </c>
      <c r="P43" s="689">
        <f xml:space="preserve"> Time!P$10</f>
        <v>7</v>
      </c>
      <c r="Q43" s="689">
        <f xml:space="preserve"> Time!Q$10</f>
        <v>8</v>
      </c>
      <c r="R43" s="689">
        <f xml:space="preserve"> Time!R$10</f>
        <v>9</v>
      </c>
      <c r="S43" s="689">
        <f xml:space="preserve"> Time!S$10</f>
        <v>10</v>
      </c>
      <c r="T43" s="689">
        <f xml:space="preserve"> Time!T$10</f>
        <v>11</v>
      </c>
      <c r="U43" s="689">
        <f xml:space="preserve"> Time!U$10</f>
        <v>12</v>
      </c>
      <c r="V43" s="689">
        <f xml:space="preserve"> Time!V$10</f>
        <v>13</v>
      </c>
      <c r="W43" s="689">
        <f xml:space="preserve"> Time!W$10</f>
        <v>14</v>
      </c>
      <c r="X43" s="689">
        <f xml:space="preserve"> Time!X$10</f>
        <v>15</v>
      </c>
      <c r="Y43" s="689">
        <f xml:space="preserve"> Time!Y$10</f>
        <v>16</v>
      </c>
      <c r="Z43" s="689">
        <f xml:space="preserve"> Time!Z$10</f>
        <v>17</v>
      </c>
      <c r="AA43" s="689">
        <f xml:space="preserve"> Time!AA$10</f>
        <v>18</v>
      </c>
      <c r="AB43" s="689">
        <f xml:space="preserve"> Time!AB$10</f>
        <v>19</v>
      </c>
      <c r="AC43" s="689">
        <f xml:space="preserve"> Time!AC$10</f>
        <v>20</v>
      </c>
      <c r="AD43" s="689">
        <f xml:space="preserve"> Time!AD$10</f>
        <v>21</v>
      </c>
      <c r="AE43" s="689">
        <f xml:space="preserve"> Time!AE$10</f>
        <v>22</v>
      </c>
      <c r="AF43" s="689">
        <f xml:space="preserve"> Time!AF$10</f>
        <v>23</v>
      </c>
      <c r="AG43" s="689">
        <f xml:space="preserve"> Time!AG$10</f>
        <v>24</v>
      </c>
      <c r="AH43" s="689">
        <f xml:space="preserve"> Time!AH$10</f>
        <v>25</v>
      </c>
      <c r="AI43" s="689">
        <f xml:space="preserve"> Time!AI$10</f>
        <v>26</v>
      </c>
      <c r="AJ43" s="689">
        <f xml:space="preserve"> Time!AJ$10</f>
        <v>27</v>
      </c>
      <c r="AK43" s="689">
        <f xml:space="preserve"> Time!AK$10</f>
        <v>28</v>
      </c>
      <c r="AL43" s="689">
        <f xml:space="preserve"> Time!AL$10</f>
        <v>29</v>
      </c>
      <c r="AM43" s="689">
        <f xml:space="preserve"> Time!AM$10</f>
        <v>30</v>
      </c>
      <c r="AN43" s="689">
        <f xml:space="preserve"> Time!AN$10</f>
        <v>31</v>
      </c>
      <c r="AO43" s="689">
        <f xml:space="preserve"> Time!AO$10</f>
        <v>32</v>
      </c>
      <c r="AP43" s="689">
        <f xml:space="preserve"> Time!AP$10</f>
        <v>33</v>
      </c>
      <c r="AQ43" s="689">
        <f xml:space="preserve"> Time!AQ$10</f>
        <v>34</v>
      </c>
      <c r="AR43" s="689">
        <f xml:space="preserve"> Time!AR$10</f>
        <v>35</v>
      </c>
      <c r="AS43" s="689">
        <f xml:space="preserve"> Time!AS$10</f>
        <v>36</v>
      </c>
      <c r="AT43" s="689">
        <f xml:space="preserve"> Time!AT$10</f>
        <v>37</v>
      </c>
      <c r="AU43" s="689">
        <f xml:space="preserve"> Time!AU$10</f>
        <v>38</v>
      </c>
      <c r="AV43" s="689">
        <f xml:space="preserve"> Time!AV$10</f>
        <v>39</v>
      </c>
      <c r="AW43" s="689">
        <f xml:space="preserve"> Time!AW$10</f>
        <v>40</v>
      </c>
      <c r="AX43" s="689">
        <f xml:space="preserve"> Time!AX$10</f>
        <v>41</v>
      </c>
      <c r="AY43" s="689">
        <f xml:space="preserve"> Time!AY$10</f>
        <v>42</v>
      </c>
      <c r="AZ43" s="689">
        <f xml:space="preserve"> Time!AZ$10</f>
        <v>43</v>
      </c>
      <c r="BA43" s="689">
        <f xml:space="preserve"> Time!BA$10</f>
        <v>44</v>
      </c>
      <c r="BB43" s="689">
        <f xml:space="preserve"> Time!BB$10</f>
        <v>45</v>
      </c>
      <c r="BC43" s="689">
        <f xml:space="preserve"> Time!BC$10</f>
        <v>46</v>
      </c>
      <c r="BD43" s="689">
        <f xml:space="preserve"> Time!BD$10</f>
        <v>47</v>
      </c>
      <c r="BE43" s="689">
        <f xml:space="preserve"> Time!BE$10</f>
        <v>48</v>
      </c>
      <c r="BF43" s="689">
        <f xml:space="preserve"> Time!BF$10</f>
        <v>49</v>
      </c>
      <c r="BG43" s="689">
        <f xml:space="preserve"> Time!BG$10</f>
        <v>50</v>
      </c>
      <c r="BH43" s="689">
        <f xml:space="preserve"> Time!BH$10</f>
        <v>51</v>
      </c>
      <c r="BI43" s="689">
        <f xml:space="preserve"> Time!BI$10</f>
        <v>52</v>
      </c>
      <c r="BJ43" s="689">
        <f xml:space="preserve"> Time!BJ$10</f>
        <v>53</v>
      </c>
      <c r="BK43" s="689">
        <f xml:space="preserve"> Time!BK$10</f>
        <v>54</v>
      </c>
      <c r="BL43" s="689">
        <f xml:space="preserve"> Time!BL$10</f>
        <v>55</v>
      </c>
      <c r="BM43" s="689">
        <f xml:space="preserve"> Time!BM$10</f>
        <v>56</v>
      </c>
      <c r="BN43" s="689">
        <f xml:space="preserve"> Time!BN$10</f>
        <v>57</v>
      </c>
      <c r="BO43" s="689">
        <f xml:space="preserve"> Time!BO$10</f>
        <v>58</v>
      </c>
      <c r="BP43" s="689">
        <f xml:space="preserve"> Time!BP$10</f>
        <v>59</v>
      </c>
      <c r="BQ43" s="689">
        <f xml:space="preserve"> Time!BQ$10</f>
        <v>60</v>
      </c>
      <c r="BR43" s="689">
        <f xml:space="preserve"> Time!BR$10</f>
        <v>61</v>
      </c>
      <c r="BS43" s="689">
        <f xml:space="preserve"> Time!BS$10</f>
        <v>62</v>
      </c>
      <c r="BT43" s="689">
        <f xml:space="preserve"> Time!BT$10</f>
        <v>63</v>
      </c>
      <c r="BU43" s="689">
        <f xml:space="preserve"> Time!BU$10</f>
        <v>64</v>
      </c>
      <c r="BV43" s="689">
        <f xml:space="preserve"> Time!BV$10</f>
        <v>65</v>
      </c>
      <c r="BW43" s="689">
        <f xml:space="preserve"> Time!BW$10</f>
        <v>66</v>
      </c>
      <c r="BX43" s="689">
        <f xml:space="preserve"> Time!BX$10</f>
        <v>67</v>
      </c>
      <c r="BY43" s="689">
        <f xml:space="preserve"> Time!BY$10</f>
        <v>68</v>
      </c>
      <c r="BZ43" s="689">
        <f xml:space="preserve"> Time!BZ$10</f>
        <v>69</v>
      </c>
      <c r="CA43" s="689">
        <f xml:space="preserve"> Time!CA$10</f>
        <v>70</v>
      </c>
      <c r="CB43" s="689">
        <f xml:space="preserve"> Time!CB$10</f>
        <v>71</v>
      </c>
      <c r="CC43" s="689">
        <f xml:space="preserve"> Time!CC$10</f>
        <v>72</v>
      </c>
      <c r="CD43" s="689">
        <f xml:space="preserve"> Time!CD$10</f>
        <v>73</v>
      </c>
      <c r="CE43" s="689">
        <f xml:space="preserve"> Time!CE$10</f>
        <v>74</v>
      </c>
      <c r="CF43" s="689">
        <f xml:space="preserve"> Time!CF$10</f>
        <v>75</v>
      </c>
      <c r="CG43" s="689">
        <f xml:space="preserve"> Time!CG$10</f>
        <v>76</v>
      </c>
      <c r="CH43" s="689">
        <f xml:space="preserve"> Time!CH$10</f>
        <v>77</v>
      </c>
      <c r="CI43" s="689">
        <f xml:space="preserve"> Time!CI$10</f>
        <v>78</v>
      </c>
      <c r="CJ43" s="689">
        <f xml:space="preserve"> Time!CJ$10</f>
        <v>79</v>
      </c>
      <c r="CK43" s="689">
        <f xml:space="preserve"> Time!CK$10</f>
        <v>80</v>
      </c>
      <c r="CL43" s="689">
        <f xml:space="preserve"> Time!CL$10</f>
        <v>81</v>
      </c>
      <c r="CM43" s="689">
        <f xml:space="preserve"> Time!CM$10</f>
        <v>82</v>
      </c>
      <c r="CN43" s="689">
        <f xml:space="preserve"> Time!CN$10</f>
        <v>83</v>
      </c>
      <c r="CO43" s="689">
        <f xml:space="preserve"> Time!CO$10</f>
        <v>84</v>
      </c>
      <c r="CP43" s="689">
        <f xml:space="preserve"> Time!CP$10</f>
        <v>85</v>
      </c>
      <c r="CQ43" s="689">
        <f xml:space="preserve"> Time!CQ$10</f>
        <v>86</v>
      </c>
      <c r="CR43" s="689">
        <f xml:space="preserve"> Time!CR$10</f>
        <v>87</v>
      </c>
      <c r="CS43" s="689">
        <f xml:space="preserve"> Time!CS$10</f>
        <v>88</v>
      </c>
      <c r="CT43" s="689">
        <f xml:space="preserve"> Time!CT$10</f>
        <v>89</v>
      </c>
      <c r="CU43" s="689">
        <f xml:space="preserve"> Time!CU$10</f>
        <v>90</v>
      </c>
      <c r="CV43" s="689">
        <f xml:space="preserve"> Time!CV$10</f>
        <v>91</v>
      </c>
      <c r="CW43" s="689">
        <f xml:space="preserve"> Time!CW$10</f>
        <v>92</v>
      </c>
      <c r="CX43" s="689">
        <f xml:space="preserve"> Time!CX$10</f>
        <v>93</v>
      </c>
      <c r="CY43" s="689">
        <f xml:space="preserve"> Time!CY$10</f>
        <v>94</v>
      </c>
      <c r="CZ43" s="689">
        <f xml:space="preserve"> Time!CZ$10</f>
        <v>95</v>
      </c>
      <c r="DA43" s="689">
        <f xml:space="preserve"> Time!DA$10</f>
        <v>96</v>
      </c>
      <c r="DB43" s="689">
        <f xml:space="preserve"> Time!DB$10</f>
        <v>97</v>
      </c>
      <c r="DC43" s="689">
        <f xml:space="preserve"> Time!DC$10</f>
        <v>98</v>
      </c>
      <c r="DD43" s="689">
        <f xml:space="preserve"> Time!DD$10</f>
        <v>99</v>
      </c>
      <c r="DE43" s="689">
        <f xml:space="preserve"> Time!DE$10</f>
        <v>100</v>
      </c>
      <c r="DF43" s="689">
        <f xml:space="preserve"> Time!DF$10</f>
        <v>101</v>
      </c>
      <c r="DG43" s="689">
        <f xml:space="preserve"> Time!DG$10</f>
        <v>102</v>
      </c>
      <c r="DH43" s="689">
        <f xml:space="preserve"> Time!DH$10</f>
        <v>103</v>
      </c>
      <c r="DI43" s="689">
        <f xml:space="preserve"> Time!DI$10</f>
        <v>104</v>
      </c>
      <c r="DJ43" s="689">
        <f xml:space="preserve"> Time!DJ$10</f>
        <v>105</v>
      </c>
      <c r="DK43" s="689">
        <f xml:space="preserve"> Time!DK$10</f>
        <v>106</v>
      </c>
      <c r="DL43" s="689">
        <f xml:space="preserve"> Time!DL$10</f>
        <v>107</v>
      </c>
      <c r="DM43" s="689">
        <f xml:space="preserve"> Time!DM$10</f>
        <v>108</v>
      </c>
      <c r="DN43" s="689">
        <f xml:space="preserve"> Time!DN$10</f>
        <v>109</v>
      </c>
      <c r="DO43" s="689">
        <f xml:space="preserve"> Time!DO$10</f>
        <v>110</v>
      </c>
      <c r="DP43" s="689">
        <f xml:space="preserve"> Time!DP$10</f>
        <v>111</v>
      </c>
      <c r="DQ43" s="689">
        <f xml:space="preserve"> Time!DQ$10</f>
        <v>112</v>
      </c>
      <c r="DR43" s="689">
        <f xml:space="preserve"> Time!DR$10</f>
        <v>113</v>
      </c>
      <c r="DS43" s="689">
        <f xml:space="preserve"> Time!DS$10</f>
        <v>114</v>
      </c>
      <c r="DT43" s="689">
        <f xml:space="preserve"> Time!DT$10</f>
        <v>115</v>
      </c>
      <c r="DU43" s="689">
        <f xml:space="preserve"> Time!DU$10</f>
        <v>116</v>
      </c>
      <c r="DV43" s="689">
        <f xml:space="preserve"> Time!DV$10</f>
        <v>117</v>
      </c>
      <c r="DW43" s="689">
        <f xml:space="preserve"> Time!DW$10</f>
        <v>118</v>
      </c>
      <c r="DX43" s="689">
        <f xml:space="preserve"> Time!DX$10</f>
        <v>119</v>
      </c>
      <c r="DY43" s="689">
        <f xml:space="preserve"> Time!DY$10</f>
        <v>120</v>
      </c>
      <c r="DZ43" s="689">
        <f xml:space="preserve"> Time!DZ$10</f>
        <v>121</v>
      </c>
      <c r="EA43" s="689">
        <f xml:space="preserve"> Time!EA$10</f>
        <v>122</v>
      </c>
      <c r="EB43" s="689">
        <f xml:space="preserve"> Time!EB$10</f>
        <v>123</v>
      </c>
      <c r="EC43" s="689">
        <f xml:space="preserve"> Time!EC$10</f>
        <v>124</v>
      </c>
      <c r="ED43" s="689">
        <f xml:space="preserve"> Time!ED$10</f>
        <v>125</v>
      </c>
      <c r="EE43" s="689">
        <f xml:space="preserve"> Time!EE$10</f>
        <v>126</v>
      </c>
      <c r="EF43" s="689">
        <f xml:space="preserve"> Time!EF$10</f>
        <v>127</v>
      </c>
      <c r="EG43" s="689">
        <f xml:space="preserve"> Time!EG$10</f>
        <v>128</v>
      </c>
      <c r="EH43" s="689">
        <f xml:space="preserve"> Time!EH$10</f>
        <v>129</v>
      </c>
      <c r="EI43" s="689">
        <f xml:space="preserve"> Time!EI$10</f>
        <v>130</v>
      </c>
      <c r="EJ43" s="689">
        <f xml:space="preserve"> Time!EJ$10</f>
        <v>131</v>
      </c>
      <c r="EK43" s="689">
        <f xml:space="preserve"> Time!EK$10</f>
        <v>132</v>
      </c>
      <c r="EL43" s="689">
        <f xml:space="preserve"> Time!EL$10</f>
        <v>133</v>
      </c>
      <c r="EM43" s="689">
        <f xml:space="preserve"> Time!EM$10</f>
        <v>134</v>
      </c>
      <c r="EN43" s="689">
        <f xml:space="preserve"> Time!EN$10</f>
        <v>135</v>
      </c>
      <c r="EO43" s="689">
        <f xml:space="preserve"> Time!EO$10</f>
        <v>136</v>
      </c>
      <c r="EP43" s="689">
        <f xml:space="preserve"> Time!EP$10</f>
        <v>137</v>
      </c>
      <c r="EQ43" s="689">
        <f xml:space="preserve"> Time!EQ$10</f>
        <v>138</v>
      </c>
      <c r="ER43" s="689">
        <f xml:space="preserve"> Time!ER$10</f>
        <v>139</v>
      </c>
      <c r="ES43" s="689">
        <f xml:space="preserve"> Time!ES$10</f>
        <v>140</v>
      </c>
      <c r="ET43" s="689">
        <f xml:space="preserve"> Time!ET$10</f>
        <v>141</v>
      </c>
      <c r="EU43" s="689">
        <f xml:space="preserve"> Time!EU$10</f>
        <v>142</v>
      </c>
      <c r="EV43" s="689">
        <f xml:space="preserve"> Time!EV$10</f>
        <v>143</v>
      </c>
      <c r="EW43" s="689">
        <f xml:space="preserve"> Time!EW$10</f>
        <v>144</v>
      </c>
      <c r="EX43" s="689">
        <f xml:space="preserve"> Time!EX$10</f>
        <v>145</v>
      </c>
      <c r="EY43" s="689">
        <f xml:space="preserve"> Time!EY$10</f>
        <v>146</v>
      </c>
      <c r="EZ43" s="689">
        <f xml:space="preserve"> Time!EZ$10</f>
        <v>147</v>
      </c>
      <c r="FA43" s="689">
        <f xml:space="preserve"> Time!FA$10</f>
        <v>148</v>
      </c>
      <c r="FB43" s="689">
        <f xml:space="preserve"> Time!FB$10</f>
        <v>149</v>
      </c>
      <c r="FC43" s="689">
        <f xml:space="preserve"> Time!FC$10</f>
        <v>150</v>
      </c>
      <c r="FD43" s="689">
        <f xml:space="preserve"> Time!FD$10</f>
        <v>151</v>
      </c>
      <c r="FE43" s="689">
        <f xml:space="preserve"> Time!FE$10</f>
        <v>152</v>
      </c>
      <c r="FF43" s="689">
        <f xml:space="preserve"> Time!FF$10</f>
        <v>153</v>
      </c>
      <c r="FG43" s="689">
        <f xml:space="preserve"> Time!FG$10</f>
        <v>154</v>
      </c>
      <c r="FH43" s="689">
        <f xml:space="preserve"> Time!FH$10</f>
        <v>155</v>
      </c>
      <c r="FI43" s="689">
        <f xml:space="preserve"> Time!FI$10</f>
        <v>156</v>
      </c>
      <c r="FJ43" s="689">
        <f xml:space="preserve"> Time!FJ$10</f>
        <v>157</v>
      </c>
      <c r="FK43" s="689">
        <f xml:space="preserve"> Time!FK$10</f>
        <v>158</v>
      </c>
      <c r="FL43" s="689">
        <f xml:space="preserve"> Time!FL$10</f>
        <v>159</v>
      </c>
      <c r="FM43" s="689">
        <f xml:space="preserve"> Time!FM$10</f>
        <v>160</v>
      </c>
      <c r="FN43" s="689">
        <f xml:space="preserve"> Time!FN$10</f>
        <v>161</v>
      </c>
      <c r="FO43" s="689">
        <f xml:space="preserve"> Time!FO$10</f>
        <v>162</v>
      </c>
      <c r="FP43" s="689">
        <f xml:space="preserve"> Time!FP$10</f>
        <v>163</v>
      </c>
      <c r="FQ43" s="689">
        <f xml:space="preserve"> Time!FQ$10</f>
        <v>164</v>
      </c>
      <c r="FR43" s="689">
        <f xml:space="preserve"> Time!FR$10</f>
        <v>165</v>
      </c>
      <c r="FS43" s="689">
        <f xml:space="preserve"> Time!FS$10</f>
        <v>166</v>
      </c>
      <c r="FT43" s="689">
        <f xml:space="preserve"> Time!FT$10</f>
        <v>167</v>
      </c>
      <c r="FU43" s="689">
        <f xml:space="preserve"> Time!FU$10</f>
        <v>168</v>
      </c>
      <c r="FV43" s="689">
        <f xml:space="preserve"> Time!FV$10</f>
        <v>169</v>
      </c>
      <c r="FW43" s="689">
        <f xml:space="preserve"> Time!FW$10</f>
        <v>170</v>
      </c>
      <c r="FX43" s="689">
        <f xml:space="preserve"> Time!FX$10</f>
        <v>171</v>
      </c>
      <c r="FY43" s="689">
        <f xml:space="preserve"> Time!FY$10</f>
        <v>172</v>
      </c>
      <c r="FZ43" s="689">
        <f xml:space="preserve"> Time!FZ$10</f>
        <v>173</v>
      </c>
      <c r="GA43" s="689">
        <f xml:space="preserve"> Time!GA$10</f>
        <v>174</v>
      </c>
      <c r="GB43" s="689">
        <f xml:space="preserve"> Time!GB$10</f>
        <v>175</v>
      </c>
      <c r="GC43" s="689">
        <f xml:space="preserve"> Time!GC$10</f>
        <v>176</v>
      </c>
      <c r="GD43" s="689">
        <f xml:space="preserve"> Time!GD$10</f>
        <v>177</v>
      </c>
      <c r="GE43" s="689">
        <f xml:space="preserve"> Time!GE$10</f>
        <v>178</v>
      </c>
      <c r="GF43" s="689">
        <f xml:space="preserve"> Time!GF$10</f>
        <v>179</v>
      </c>
      <c r="GG43" s="689">
        <f xml:space="preserve"> Time!GG$10</f>
        <v>180</v>
      </c>
      <c r="GH43" s="689">
        <f xml:space="preserve"> Time!GH$10</f>
        <v>181</v>
      </c>
      <c r="GI43" s="689">
        <f xml:space="preserve"> Time!GI$10</f>
        <v>182</v>
      </c>
      <c r="GJ43" s="689">
        <f xml:space="preserve"> Time!GJ$10</f>
        <v>183</v>
      </c>
    </row>
    <row r="44" spans="1:192" s="603" customFormat="1" x14ac:dyDescent="0.25">
      <c r="A44" s="429"/>
      <c r="B44" s="429"/>
      <c r="C44" s="430"/>
      <c r="D44" s="688"/>
      <c r="E44" s="690" t="str">
        <f xml:space="preserve"> 'FS Qtr'!E$44</f>
        <v>Cashflow available for senior debt</v>
      </c>
      <c r="F44" s="690">
        <f xml:space="preserve"> 'FS Qtr'!F$44</f>
        <v>0</v>
      </c>
      <c r="G44" s="690" t="str">
        <f xml:space="preserve"> 'FS Qtr'!G$44</f>
        <v>$ 000s</v>
      </c>
      <c r="H44" s="690">
        <f xml:space="preserve"> 'FS Qtr'!H$44</f>
        <v>182104.7613984294</v>
      </c>
      <c r="I44" s="690">
        <f xml:space="preserve"> 'FS Qtr'!I$44</f>
        <v>0</v>
      </c>
      <c r="J44" s="690">
        <f xml:space="preserve"> 'FS Qtr'!J$44</f>
        <v>0</v>
      </c>
      <c r="K44" s="690">
        <f xml:space="preserve"> 'FS Qtr'!K$44</f>
        <v>0</v>
      </c>
      <c r="L44" s="690">
        <f xml:space="preserve"> 'FS Qtr'!L$44</f>
        <v>0</v>
      </c>
      <c r="M44" s="690">
        <f xml:space="preserve"> 'FS Qtr'!M$44</f>
        <v>0</v>
      </c>
      <c r="N44" s="690">
        <f xml:space="preserve"> 'FS Qtr'!N$44</f>
        <v>0</v>
      </c>
      <c r="O44" s="690">
        <f xml:space="preserve"> 'FS Qtr'!O$44</f>
        <v>5.2956929721403867E-6</v>
      </c>
      <c r="P44" s="690">
        <f xml:space="preserve"> 'FS Qtr'!P$44</f>
        <v>8.2622391346376389E-6</v>
      </c>
      <c r="Q44" s="690">
        <f xml:space="preserve"> 'FS Qtr'!Q$44</f>
        <v>8.4430776041699573E-6</v>
      </c>
      <c r="R44" s="690">
        <f xml:space="preserve"> 'FS Qtr'!R$44</f>
        <v>8.9015997218666598E-5</v>
      </c>
      <c r="S44" s="690">
        <f xml:space="preserve"> 'FS Qtr'!S$44</f>
        <v>1907.4201021722665</v>
      </c>
      <c r="T44" s="690">
        <f xml:space="preserve"> 'FS Qtr'!T$44</f>
        <v>2111.003041446334</v>
      </c>
      <c r="U44" s="690">
        <f xml:space="preserve"> 'FS Qtr'!U$44</f>
        <v>2516.2592072008792</v>
      </c>
      <c r="V44" s="690">
        <f xml:space="preserve"> 'FS Qtr'!V$44</f>
        <v>2376.9969959608125</v>
      </c>
      <c r="W44" s="690">
        <f xml:space="preserve"> 'FS Qtr'!W$44</f>
        <v>1950.9956793667188</v>
      </c>
      <c r="X44" s="690">
        <f xml:space="preserve"> 'FS Qtr'!X$44</f>
        <v>2069.2104259454536</v>
      </c>
      <c r="Y44" s="690">
        <f xml:space="preserve"> 'FS Qtr'!Y$44</f>
        <v>2488.183923150405</v>
      </c>
      <c r="Z44" s="690">
        <f xml:space="preserve"> 'FS Qtr'!Z$44</f>
        <v>2349.6701047269316</v>
      </c>
      <c r="AA44" s="690">
        <f xml:space="preserve"> 'FS Qtr'!AA$44</f>
        <v>1909.9636421741325</v>
      </c>
      <c r="AB44" s="690">
        <f xml:space="preserve"> 'FS Qtr'!AB$44</f>
        <v>2058.5862208997132</v>
      </c>
      <c r="AC44" s="690">
        <f xml:space="preserve"> 'FS Qtr'!AC$44</f>
        <v>2459.8225141955681</v>
      </c>
      <c r="AD44" s="690">
        <f xml:space="preserve"> 'FS Qtr'!AD$44</f>
        <v>2322.054885604115</v>
      </c>
      <c r="AE44" s="690">
        <f xml:space="preserve"> 'FS Qtr'!AE$44</f>
        <v>1884.4103788226689</v>
      </c>
      <c r="AF44" s="690">
        <f xml:space="preserve"> 'FS Qtr'!AF$44</f>
        <v>2031.9979622741002</v>
      </c>
      <c r="AG44" s="690">
        <f xml:space="preserve"> 'FS Qtr'!AG$44</f>
        <v>2431.2393520382088</v>
      </c>
      <c r="AH44" s="690">
        <f xml:space="preserve"> 'FS Qtr'!AH$44</f>
        <v>2294.2154964928627</v>
      </c>
      <c r="AI44" s="690">
        <f xml:space="preserve"> 'FS Qtr'!AI$44</f>
        <v>1858.5948984615895</v>
      </c>
      <c r="AJ44" s="690">
        <f xml:space="preserve"> 'FS Qtr'!AJ$44</f>
        <v>2005.1333201388074</v>
      </c>
      <c r="AK44" s="690">
        <f xml:space="preserve"> 'FS Qtr'!AK$44</f>
        <v>2402.389763687675</v>
      </c>
      <c r="AL44" s="690">
        <f xml:space="preserve"> 'FS Qtr'!AL$44</f>
        <v>2266.1074398739829</v>
      </c>
      <c r="AM44" s="690">
        <f xml:space="preserve"> 'FS Qtr'!AM$44</f>
        <v>1847.6783306278194</v>
      </c>
      <c r="AN44" s="690">
        <f xml:space="preserve"> 'FS Qtr'!AN$44</f>
        <v>1962.8019680407815</v>
      </c>
      <c r="AO44" s="690">
        <f xml:space="preserve"> 'FS Qtr'!AO$44</f>
        <v>2373.2648588729098</v>
      </c>
      <c r="AP44" s="690">
        <f xml:space="preserve"> 'FS Qtr'!AP$44</f>
        <v>2237.7218731034691</v>
      </c>
      <c r="AQ44" s="690">
        <f xml:space="preserve"> 'FS Qtr'!AQ$44</f>
        <v>1806.0803010691097</v>
      </c>
      <c r="AR44" s="690">
        <f xml:space="preserve"> 'FS Qtr'!AR$44</f>
        <v>1950.4985838682799</v>
      </c>
      <c r="AS44" s="690">
        <f xml:space="preserve"> 'FS Qtr'!AS$44</f>
        <v>2343.8148155166718</v>
      </c>
      <c r="AT44" s="690">
        <f xml:space="preserve"> 'FS Qtr'!AT$44</f>
        <v>2209.0091678023164</v>
      </c>
      <c r="AU44" s="690">
        <f xml:space="preserve"> 'FS Qtr'!AU$44</f>
        <v>1779.3763754205333</v>
      </c>
      <c r="AV44" s="690">
        <f xml:space="preserve"> 'FS Qtr'!AV$44</f>
        <v>1922.7498728097403</v>
      </c>
      <c r="AW44" s="690">
        <f xml:space="preserve"> 'FS Qtr'!AW$44</f>
        <v>2314.110738953319</v>
      </c>
      <c r="AX44" s="690">
        <f xml:space="preserve"> 'FS Qtr'!AX$44</f>
        <v>2180.0401911436934</v>
      </c>
      <c r="AY44" s="690">
        <f xml:space="preserve"> 'FS Qtr'!AY$44</f>
        <v>1752.3755090678419</v>
      </c>
      <c r="AZ44" s="690">
        <f xml:space="preserve"> 'FS Qtr'!AZ$44</f>
        <v>1894.6880965899386</v>
      </c>
      <c r="BA44" s="690">
        <f xml:space="preserve"> 'FS Qtr'!BA$44</f>
        <v>2284.1033612069828</v>
      </c>
      <c r="BB44" s="690">
        <f xml:space="preserve"> 'FS Qtr'!BB$44</f>
        <v>2150.7658667146434</v>
      </c>
      <c r="BC44" s="690">
        <f xml:space="preserve"> 'FS Qtr'!BC$44</f>
        <v>1739.6718827266347</v>
      </c>
      <c r="BD44" s="690">
        <f xml:space="preserve"> 'FS Qtr'!BD$44</f>
        <v>1851.6869212534345</v>
      </c>
      <c r="BE44" s="690">
        <f xml:space="preserve"> 'FS Qtr'!BE$44</f>
        <v>2253.7829141723123</v>
      </c>
      <c r="BF44" s="690">
        <f xml:space="preserve"> 'FS Qtr'!BF$44</f>
        <v>2121.1764768574931</v>
      </c>
      <c r="BG44" s="690">
        <f xml:space="preserve"> 'FS Qtr'!BG$44</f>
        <v>1697.3760417286931</v>
      </c>
      <c r="BH44" s="690">
        <f xml:space="preserve"> 'FS Qtr'!BH$44</f>
        <v>1837.5412788081167</v>
      </c>
      <c r="BI44" s="690">
        <f xml:space="preserve"> 'FS Qtr'!BI$44</f>
        <v>2223.0944454043638</v>
      </c>
      <c r="BJ44" s="690">
        <f xml:space="preserve"> 'FS Qtr'!BJ$44</f>
        <v>2091.2172808317378</v>
      </c>
      <c r="BK44" s="690">
        <f xml:space="preserve"> 'FS Qtr'!BK$44</f>
        <v>1669.372206468619</v>
      </c>
      <c r="BL44" s="690">
        <f xml:space="preserve"> 'FS Qtr'!BL$44</f>
        <v>1808.479920459811</v>
      </c>
      <c r="BM44" s="690">
        <f xml:space="preserve"> 'FS Qtr'!BM$44</f>
        <v>2192.1164924978957</v>
      </c>
      <c r="BN44" s="690">
        <f xml:space="preserve"> 'FS Qtr'!BN$44</f>
        <v>2060.9665512228512</v>
      </c>
      <c r="BO44" s="690">
        <f xml:space="preserve"> 'FS Qtr'!BO$44</f>
        <v>1641.0332472498253</v>
      </c>
      <c r="BP44" s="690">
        <f xml:space="preserve"> 'FS Qtr'!BP$44</f>
        <v>1779.0651619354787</v>
      </c>
      <c r="BQ44" s="690">
        <f xml:space="preserve"> 'FS Qtr'!BQ$44</f>
        <v>2160.794714221709</v>
      </c>
      <c r="BR44" s="690">
        <f xml:space="preserve"> 'FS Qtr'!BR$44</f>
        <v>2030.3701561679206</v>
      </c>
      <c r="BS44" s="690">
        <f xml:space="preserve"> 'FS Qtr'!BS$44</f>
        <v>1626.3698068746128</v>
      </c>
      <c r="BT44" s="690">
        <f xml:space="preserve"> 'FS Qtr'!BT$44</f>
        <v>1735.2509422255596</v>
      </c>
      <c r="BU44" s="690">
        <f xml:space="preserve"> 'FS Qtr'!BU$44</f>
        <v>2129.118372536323</v>
      </c>
      <c r="BV44" s="690">
        <f xml:space="preserve"> 'FS Qtr'!BV$44</f>
        <v>1999.4174112308222</v>
      </c>
      <c r="BW44" s="690">
        <f xml:space="preserve"> 'FS Qtr'!BW$44</f>
        <v>1583.2320833176634</v>
      </c>
      <c r="BX44" s="690">
        <f xml:space="preserve"> 'FS Qtr'!BX$44</f>
        <v>1719.0827959453618</v>
      </c>
      <c r="BY44" s="690">
        <f xml:space="preserve"> 'FS Qtr'!BY$44</f>
        <v>2097.026850748407</v>
      </c>
      <c r="BZ44" s="690">
        <f xml:space="preserve"> 'FS Qtr'!BZ$44</f>
        <v>1968.047931341303</v>
      </c>
      <c r="CA44" s="690">
        <f xml:space="preserve"> 'FS Qtr'!CA$44</f>
        <v>1553.7641729941361</v>
      </c>
      <c r="CB44" s="690">
        <f xml:space="preserve"> 'FS Qtr'!CB$44</f>
        <v>1688.5414092314095</v>
      </c>
      <c r="CC44" s="690">
        <f xml:space="preserve"> 'FS Qtr'!CC$44</f>
        <v>2064.6068899377829</v>
      </c>
      <c r="CD44" s="690">
        <f xml:space="preserve"> 'FS Qtr'!CD$44</f>
        <v>1936.3481629742123</v>
      </c>
      <c r="CE44" s="690">
        <f xml:space="preserve"> 'FS Qtr'!CE$44</f>
        <v>1523.9191335724745</v>
      </c>
      <c r="CF44" s="690">
        <f xml:space="preserve"> 'FS Qtr'!CF$44</f>
        <v>1657.6022513153421</v>
      </c>
      <c r="CG44" s="690">
        <f xml:space="preserve"> 'FS Qtr'!CG$44</f>
        <v>2031.7985476794263</v>
      </c>
      <c r="CH44" s="690">
        <f xml:space="preserve"> 'FS Qtr'!CH$44</f>
        <v>1904.2583927693404</v>
      </c>
      <c r="CI44" s="690">
        <f xml:space="preserve"> 'FS Qtr'!CI$44</f>
        <v>1507.1049217250691</v>
      </c>
      <c r="CJ44" s="690">
        <f xml:space="preserve"> 'FS Qtr'!CJ$44</f>
        <v>1612.8183416721404</v>
      </c>
      <c r="CK44" s="690">
        <f xml:space="preserve"> 'FS Qtr'!CK$44</f>
        <v>1998.5900143497197</v>
      </c>
      <c r="CL44" s="690">
        <f xml:space="preserve"> 'FS Qtr'!CL$44</f>
        <v>1871.7668682311328</v>
      </c>
      <c r="CM44" s="690">
        <f xml:space="preserve"> 'FS Qtr'!CM$44</f>
        <v>1446.1965878335709</v>
      </c>
      <c r="CN44" s="690">
        <f xml:space="preserve"> 'FS Qtr'!CN$44</f>
        <v>1242.0857245764289</v>
      </c>
      <c r="CO44" s="690">
        <f xml:space="preserve"> 'FS Qtr'!CO$44</f>
        <v>1587.2726931256796</v>
      </c>
      <c r="CP44" s="690">
        <f xml:space="preserve"> 'FS Qtr'!CP$44</f>
        <v>1555.5275273467082</v>
      </c>
      <c r="CQ44" s="690">
        <f xml:space="preserve"> 'FS Qtr'!CQ$44</f>
        <v>1173.1197998057446</v>
      </c>
      <c r="CR44" s="690">
        <f xml:space="preserve"> 'FS Qtr'!CR$44</f>
        <v>1202.3980787933881</v>
      </c>
      <c r="CS44" s="690">
        <f xml:space="preserve"> 'FS Qtr'!CS$44</f>
        <v>1550.1897212394028</v>
      </c>
      <c r="CT44" s="690">
        <f xml:space="preserve"> 'FS Qtr'!CT$44</f>
        <v>1524.2749610654068</v>
      </c>
      <c r="CU44" s="690">
        <f xml:space="preserve"> 'FS Qtr'!CU$44</f>
        <v>1144.7717515234258</v>
      </c>
      <c r="CV44" s="690">
        <f xml:space="preserve"> 'FS Qtr'!CV$44</f>
        <v>1173.5896335121192</v>
      </c>
      <c r="CW44" s="690">
        <f xml:space="preserve"> 'FS Qtr'!CW$44</f>
        <v>1519.7981567100037</v>
      </c>
      <c r="CX44" s="690">
        <f xml:space="preserve"> 'FS Qtr'!CX$44</f>
        <v>1494.2391071347145</v>
      </c>
      <c r="CY44" s="690">
        <f xml:space="preserve"> 'FS Qtr'!CY$44</f>
        <v>1129.4588241052991</v>
      </c>
      <c r="CZ44" s="690">
        <f xml:space="preserve"> 'FS Qtr'!CZ$44</f>
        <v>1132.1518146133199</v>
      </c>
      <c r="DA44" s="690">
        <f xml:space="preserve"> 'FS Qtr'!DA$44</f>
        <v>1489.5715785363204</v>
      </c>
      <c r="DB44" s="690">
        <f xml:space="preserve"> 'FS Qtr'!DB$44</f>
        <v>1464.3431011894952</v>
      </c>
      <c r="DC44" s="690">
        <f xml:space="preserve"> 'FS Qtr'!DC$44</f>
        <v>1088.5943366555182</v>
      </c>
      <c r="DD44" s="690">
        <f xml:space="preserve"> 'FS Qtr'!DD$44</f>
        <v>1116.3630161870738</v>
      </c>
      <c r="DE44" s="690">
        <f xml:space="preserve"> 'FS Qtr'!DE$44</f>
        <v>1459.3533661204012</v>
      </c>
      <c r="DF44" s="690">
        <f xml:space="preserve"> 'FS Qtr'!DF$44</f>
        <v>1434.4354657908448</v>
      </c>
      <c r="DG44" s="690">
        <f xml:space="preserve"> 'FS Qtr'!DG$44</f>
        <v>1060.5556311183605</v>
      </c>
      <c r="DH44" s="690">
        <f xml:space="preserve"> 'FS Qtr'!DH$44</f>
        <v>1087.7842502251774</v>
      </c>
      <c r="DI44" s="690">
        <f xml:space="preserve"> 'FS Qtr'!DI$44</f>
        <v>1429.1487739594018</v>
      </c>
      <c r="DJ44" s="690">
        <f xml:space="preserve"> 'FS Qtr'!DJ$44</f>
        <v>1404.5250526827301</v>
      </c>
      <c r="DK44" s="690">
        <f xml:space="preserve"> 'FS Qtr'!DK$44</f>
        <v>1032.4581252964892</v>
      </c>
      <c r="DL44" s="690">
        <f xml:space="preserve"> 'FS Qtr'!DL$44</f>
        <v>1059.1023877570315</v>
      </c>
      <c r="DM44" s="690">
        <f xml:space="preserve"> 'FS Qtr'!DM$44</f>
        <v>1398.8346718871651</v>
      </c>
      <c r="DN44" s="690">
        <f xml:space="preserve"> 'FS Qtr'!DN$44</f>
        <v>1473.3902888459229</v>
      </c>
      <c r="DO44" s="690">
        <f xml:space="preserve"> 'FS Qtr'!DO$44</f>
        <v>1161.4806016548628</v>
      </c>
      <c r="DP44" s="690">
        <f xml:space="preserve"> 'FS Qtr'!DP$44</f>
        <v>0</v>
      </c>
      <c r="DQ44" s="690">
        <f xml:space="preserve"> 'FS Qtr'!DQ$44</f>
        <v>0</v>
      </c>
      <c r="DR44" s="690">
        <f xml:space="preserve"> 'FS Qtr'!DR$44</f>
        <v>0</v>
      </c>
      <c r="DS44" s="690">
        <f xml:space="preserve"> 'FS Qtr'!DS$44</f>
        <v>0</v>
      </c>
      <c r="DT44" s="690">
        <f xml:space="preserve"> 'FS Qtr'!DT$44</f>
        <v>0</v>
      </c>
      <c r="DU44" s="690">
        <f xml:space="preserve"> 'FS Qtr'!DU$44</f>
        <v>0</v>
      </c>
      <c r="DV44" s="690">
        <f xml:space="preserve"> 'FS Qtr'!DV$44</f>
        <v>0</v>
      </c>
      <c r="DW44" s="690">
        <f xml:space="preserve"> 'FS Qtr'!DW$44</f>
        <v>0</v>
      </c>
      <c r="DX44" s="690">
        <f xml:space="preserve"> 'FS Qtr'!DX$44</f>
        <v>0</v>
      </c>
      <c r="DY44" s="690">
        <f xml:space="preserve"> 'FS Qtr'!DY$44</f>
        <v>0</v>
      </c>
      <c r="DZ44" s="690">
        <f xml:space="preserve"> 'FS Qtr'!DZ$44</f>
        <v>0</v>
      </c>
      <c r="EA44" s="690">
        <f xml:space="preserve"> 'FS Qtr'!EA$44</f>
        <v>0</v>
      </c>
      <c r="EB44" s="690">
        <f xml:space="preserve"> 'FS Qtr'!EB$44</f>
        <v>0</v>
      </c>
      <c r="EC44" s="690">
        <f xml:space="preserve"> 'FS Qtr'!EC$44</f>
        <v>0</v>
      </c>
      <c r="ED44" s="690">
        <f xml:space="preserve"> 'FS Qtr'!ED$44</f>
        <v>0</v>
      </c>
      <c r="EE44" s="690">
        <f xml:space="preserve"> 'FS Qtr'!EE$44</f>
        <v>0</v>
      </c>
      <c r="EF44" s="690">
        <f xml:space="preserve"> 'FS Qtr'!EF$44</f>
        <v>0</v>
      </c>
      <c r="EG44" s="690">
        <f xml:space="preserve"> 'FS Qtr'!EG$44</f>
        <v>0</v>
      </c>
      <c r="EH44" s="690">
        <f xml:space="preserve"> 'FS Qtr'!EH$44</f>
        <v>0</v>
      </c>
      <c r="EI44" s="690">
        <f xml:space="preserve"> 'FS Qtr'!EI$44</f>
        <v>0</v>
      </c>
      <c r="EJ44" s="690">
        <f xml:space="preserve"> 'FS Qtr'!EJ$44</f>
        <v>0</v>
      </c>
      <c r="EK44" s="690">
        <f xml:space="preserve"> 'FS Qtr'!EK$44</f>
        <v>0</v>
      </c>
      <c r="EL44" s="690">
        <f xml:space="preserve"> 'FS Qtr'!EL$44</f>
        <v>0</v>
      </c>
      <c r="EM44" s="690">
        <f xml:space="preserve"> 'FS Qtr'!EM$44</f>
        <v>0</v>
      </c>
      <c r="EN44" s="690">
        <f xml:space="preserve"> 'FS Qtr'!EN$44</f>
        <v>0</v>
      </c>
      <c r="EO44" s="690">
        <f xml:space="preserve"> 'FS Qtr'!EO$44</f>
        <v>0</v>
      </c>
      <c r="EP44" s="690">
        <f xml:space="preserve"> 'FS Qtr'!EP$44</f>
        <v>0</v>
      </c>
      <c r="EQ44" s="690">
        <f xml:space="preserve"> 'FS Qtr'!EQ$44</f>
        <v>0</v>
      </c>
      <c r="ER44" s="690">
        <f xml:space="preserve"> 'FS Qtr'!ER$44</f>
        <v>0</v>
      </c>
      <c r="ES44" s="690">
        <f xml:space="preserve"> 'FS Qtr'!ES$44</f>
        <v>0</v>
      </c>
      <c r="ET44" s="690">
        <f xml:space="preserve"> 'FS Qtr'!ET$44</f>
        <v>0</v>
      </c>
      <c r="EU44" s="690">
        <f xml:space="preserve"> 'FS Qtr'!EU$44</f>
        <v>0</v>
      </c>
      <c r="EV44" s="690">
        <f xml:space="preserve"> 'FS Qtr'!EV$44</f>
        <v>0</v>
      </c>
      <c r="EW44" s="690">
        <f xml:space="preserve"> 'FS Qtr'!EW$44</f>
        <v>0</v>
      </c>
      <c r="EX44" s="690">
        <f xml:space="preserve"> 'FS Qtr'!EX$44</f>
        <v>0</v>
      </c>
      <c r="EY44" s="690">
        <f xml:space="preserve"> 'FS Qtr'!EY$44</f>
        <v>0</v>
      </c>
      <c r="EZ44" s="690">
        <f xml:space="preserve"> 'FS Qtr'!EZ$44</f>
        <v>0</v>
      </c>
      <c r="FA44" s="690">
        <f xml:space="preserve"> 'FS Qtr'!FA$44</f>
        <v>0</v>
      </c>
      <c r="FB44" s="690">
        <f xml:space="preserve"> 'FS Qtr'!FB$44</f>
        <v>0</v>
      </c>
      <c r="FC44" s="690">
        <f xml:space="preserve"> 'FS Qtr'!FC$44</f>
        <v>0</v>
      </c>
      <c r="FD44" s="690">
        <f xml:space="preserve"> 'FS Qtr'!FD$44</f>
        <v>0</v>
      </c>
      <c r="FE44" s="690">
        <f xml:space="preserve"> 'FS Qtr'!FE$44</f>
        <v>0</v>
      </c>
      <c r="FF44" s="690">
        <f xml:space="preserve"> 'FS Qtr'!FF$44</f>
        <v>0</v>
      </c>
      <c r="FG44" s="690">
        <f xml:space="preserve"> 'FS Qtr'!FG$44</f>
        <v>0</v>
      </c>
      <c r="FH44" s="690">
        <f xml:space="preserve"> 'FS Qtr'!FH$44</f>
        <v>0</v>
      </c>
      <c r="FI44" s="690">
        <f xml:space="preserve"> 'FS Qtr'!FI$44</f>
        <v>0</v>
      </c>
      <c r="FJ44" s="690">
        <f xml:space="preserve"> 'FS Qtr'!FJ$44</f>
        <v>0</v>
      </c>
      <c r="FK44" s="690">
        <f xml:space="preserve"> 'FS Qtr'!FK$44</f>
        <v>0</v>
      </c>
      <c r="FL44" s="690">
        <f xml:space="preserve"> 'FS Qtr'!FL$44</f>
        <v>0</v>
      </c>
      <c r="FM44" s="690">
        <f xml:space="preserve"> 'FS Qtr'!FM$44</f>
        <v>0</v>
      </c>
      <c r="FN44" s="690">
        <f xml:space="preserve"> 'FS Qtr'!FN$44</f>
        <v>0</v>
      </c>
      <c r="FO44" s="690">
        <f xml:space="preserve"> 'FS Qtr'!FO$44</f>
        <v>0</v>
      </c>
      <c r="FP44" s="690">
        <f xml:space="preserve"> 'FS Qtr'!FP$44</f>
        <v>0</v>
      </c>
      <c r="FQ44" s="690">
        <f xml:space="preserve"> 'FS Qtr'!FQ$44</f>
        <v>0</v>
      </c>
      <c r="FR44" s="690">
        <f xml:space="preserve"> 'FS Qtr'!FR$44</f>
        <v>0</v>
      </c>
      <c r="FS44" s="690">
        <f xml:space="preserve"> 'FS Qtr'!FS$44</f>
        <v>0</v>
      </c>
      <c r="FT44" s="690">
        <f xml:space="preserve"> 'FS Qtr'!FT$44</f>
        <v>0</v>
      </c>
      <c r="FU44" s="690">
        <f xml:space="preserve"> 'FS Qtr'!FU$44</f>
        <v>0</v>
      </c>
      <c r="FV44" s="690">
        <f xml:space="preserve"> 'FS Qtr'!FV$44</f>
        <v>0</v>
      </c>
      <c r="FW44" s="690">
        <f xml:space="preserve"> 'FS Qtr'!FW$44</f>
        <v>0</v>
      </c>
      <c r="FX44" s="690">
        <f xml:space="preserve"> 'FS Qtr'!FX$44</f>
        <v>0</v>
      </c>
      <c r="FY44" s="690">
        <f xml:space="preserve"> 'FS Qtr'!FY$44</f>
        <v>0</v>
      </c>
      <c r="FZ44" s="690">
        <f xml:space="preserve"> 'FS Qtr'!FZ$44</f>
        <v>0</v>
      </c>
      <c r="GA44" s="690">
        <f xml:space="preserve"> 'FS Qtr'!GA$44</f>
        <v>0</v>
      </c>
      <c r="GB44" s="690">
        <f xml:space="preserve"> 'FS Qtr'!GB$44</f>
        <v>0</v>
      </c>
      <c r="GC44" s="690">
        <f xml:space="preserve"> 'FS Qtr'!GC$44</f>
        <v>0</v>
      </c>
      <c r="GD44" s="690">
        <f xml:space="preserve"> 'FS Qtr'!GD$44</f>
        <v>0</v>
      </c>
      <c r="GE44" s="690">
        <f xml:space="preserve"> 'FS Qtr'!GE$44</f>
        <v>0</v>
      </c>
      <c r="GF44" s="690">
        <f xml:space="preserve"> 'FS Qtr'!GF$44</f>
        <v>0</v>
      </c>
      <c r="GG44" s="690">
        <f xml:space="preserve"> 'FS Qtr'!GG$44</f>
        <v>0</v>
      </c>
      <c r="GH44" s="690">
        <f xml:space="preserve"> 'FS Qtr'!GH$44</f>
        <v>0</v>
      </c>
      <c r="GI44" s="690">
        <f xml:space="preserve"> 'FS Qtr'!GI$44</f>
        <v>0</v>
      </c>
      <c r="GJ44" s="690">
        <f xml:space="preserve"> 'FS Qtr'!GJ$44</f>
        <v>0</v>
      </c>
    </row>
    <row r="45" spans="1:192" x14ac:dyDescent="0.25">
      <c r="E45" s="200" t="str">
        <f xml:space="preserve"> Time!E$161</f>
        <v>Senior debt repayment flag</v>
      </c>
      <c r="F45" s="200">
        <f xml:space="preserve"> Time!F$161</f>
        <v>0</v>
      </c>
      <c r="G45" s="200" t="str">
        <f xml:space="preserve"> Time!G$161</f>
        <v>flag</v>
      </c>
      <c r="H45" s="200">
        <f xml:space="preserve"> Time!H$161</f>
        <v>48</v>
      </c>
      <c r="I45" s="200">
        <f xml:space="preserve"> Time!I$161</f>
        <v>0</v>
      </c>
      <c r="J45" s="200">
        <f xml:space="preserve"> Time!J$161</f>
        <v>0</v>
      </c>
      <c r="K45" s="200">
        <f xml:space="preserve"> Time!K$161</f>
        <v>0</v>
      </c>
      <c r="L45" s="200">
        <f xml:space="preserve"> Time!L$161</f>
        <v>0</v>
      </c>
      <c r="M45" s="200">
        <f xml:space="preserve"> Time!M$161</f>
        <v>0</v>
      </c>
      <c r="N45" s="200">
        <f xml:space="preserve"> Time!N$161</f>
        <v>0</v>
      </c>
      <c r="O45" s="200">
        <f xml:space="preserve"> Time!O$161</f>
        <v>0</v>
      </c>
      <c r="P45" s="200">
        <f xml:space="preserve"> Time!P$161</f>
        <v>0</v>
      </c>
      <c r="Q45" s="200">
        <f xml:space="preserve"> Time!Q$161</f>
        <v>0</v>
      </c>
      <c r="R45" s="200">
        <f xml:space="preserve"> Time!R$161</f>
        <v>0</v>
      </c>
      <c r="S45" s="200">
        <f xml:space="preserve"> Time!S$161</f>
        <v>1</v>
      </c>
      <c r="T45" s="200">
        <f xml:space="preserve"> Time!T$161</f>
        <v>1</v>
      </c>
      <c r="U45" s="200">
        <f xml:space="preserve"> Time!U$161</f>
        <v>1</v>
      </c>
      <c r="V45" s="200">
        <f xml:space="preserve"> Time!V$161</f>
        <v>1</v>
      </c>
      <c r="W45" s="200">
        <f xml:space="preserve"> Time!W$161</f>
        <v>1</v>
      </c>
      <c r="X45" s="200">
        <f xml:space="preserve"> Time!X$161</f>
        <v>1</v>
      </c>
      <c r="Y45" s="200">
        <f xml:space="preserve"> Time!Y$161</f>
        <v>1</v>
      </c>
      <c r="Z45" s="200">
        <f xml:space="preserve"> Time!Z$161</f>
        <v>1</v>
      </c>
      <c r="AA45" s="200">
        <f xml:space="preserve"> Time!AA$161</f>
        <v>1</v>
      </c>
      <c r="AB45" s="200">
        <f xml:space="preserve"> Time!AB$161</f>
        <v>1</v>
      </c>
      <c r="AC45" s="200">
        <f xml:space="preserve"> Time!AC$161</f>
        <v>1</v>
      </c>
      <c r="AD45" s="200">
        <f xml:space="preserve"> Time!AD$161</f>
        <v>1</v>
      </c>
      <c r="AE45" s="200">
        <f xml:space="preserve"> Time!AE$161</f>
        <v>1</v>
      </c>
      <c r="AF45" s="200">
        <f xml:space="preserve"> Time!AF$161</f>
        <v>1</v>
      </c>
      <c r="AG45" s="200">
        <f xml:space="preserve"> Time!AG$161</f>
        <v>1</v>
      </c>
      <c r="AH45" s="200">
        <f xml:space="preserve"> Time!AH$161</f>
        <v>1</v>
      </c>
      <c r="AI45" s="200">
        <f xml:space="preserve"> Time!AI$161</f>
        <v>1</v>
      </c>
      <c r="AJ45" s="200">
        <f xml:space="preserve"> Time!AJ$161</f>
        <v>1</v>
      </c>
      <c r="AK45" s="200">
        <f xml:space="preserve"> Time!AK$161</f>
        <v>1</v>
      </c>
      <c r="AL45" s="200">
        <f xml:space="preserve"> Time!AL$161</f>
        <v>1</v>
      </c>
      <c r="AM45" s="200">
        <f xml:space="preserve"> Time!AM$161</f>
        <v>1</v>
      </c>
      <c r="AN45" s="200">
        <f xml:space="preserve"> Time!AN$161</f>
        <v>1</v>
      </c>
      <c r="AO45" s="200">
        <f xml:space="preserve"> Time!AO$161</f>
        <v>1</v>
      </c>
      <c r="AP45" s="200">
        <f xml:space="preserve"> Time!AP$161</f>
        <v>1</v>
      </c>
      <c r="AQ45" s="200">
        <f xml:space="preserve"> Time!AQ$161</f>
        <v>1</v>
      </c>
      <c r="AR45" s="200">
        <f xml:space="preserve"> Time!AR$161</f>
        <v>1</v>
      </c>
      <c r="AS45" s="200">
        <f xml:space="preserve"> Time!AS$161</f>
        <v>1</v>
      </c>
      <c r="AT45" s="200">
        <f xml:space="preserve"> Time!AT$161</f>
        <v>1</v>
      </c>
      <c r="AU45" s="200">
        <f xml:space="preserve"> Time!AU$161</f>
        <v>1</v>
      </c>
      <c r="AV45" s="200">
        <f xml:space="preserve"> Time!AV$161</f>
        <v>1</v>
      </c>
      <c r="AW45" s="200">
        <f xml:space="preserve"> Time!AW$161</f>
        <v>1</v>
      </c>
      <c r="AX45" s="200">
        <f xml:space="preserve"> Time!AX$161</f>
        <v>1</v>
      </c>
      <c r="AY45" s="200">
        <f xml:space="preserve"> Time!AY$161</f>
        <v>1</v>
      </c>
      <c r="AZ45" s="200">
        <f xml:space="preserve"> Time!AZ$161</f>
        <v>1</v>
      </c>
      <c r="BA45" s="200">
        <f xml:space="preserve"> Time!BA$161</f>
        <v>1</v>
      </c>
      <c r="BB45" s="200">
        <f xml:space="preserve"> Time!BB$161</f>
        <v>1</v>
      </c>
      <c r="BC45" s="200">
        <f xml:space="preserve"> Time!BC$161</f>
        <v>1</v>
      </c>
      <c r="BD45" s="200">
        <f xml:space="preserve"> Time!BD$161</f>
        <v>1</v>
      </c>
      <c r="BE45" s="200">
        <f xml:space="preserve"> Time!BE$161</f>
        <v>1</v>
      </c>
      <c r="BF45" s="200">
        <f xml:space="preserve"> Time!BF$161</f>
        <v>1</v>
      </c>
      <c r="BG45" s="200">
        <f xml:space="preserve"> Time!BG$161</f>
        <v>1</v>
      </c>
      <c r="BH45" s="200">
        <f xml:space="preserve"> Time!BH$161</f>
        <v>1</v>
      </c>
      <c r="BI45" s="200">
        <f xml:space="preserve"> Time!BI$161</f>
        <v>1</v>
      </c>
      <c r="BJ45" s="200">
        <f xml:space="preserve"> Time!BJ$161</f>
        <v>1</v>
      </c>
      <c r="BK45" s="200">
        <f xml:space="preserve"> Time!BK$161</f>
        <v>1</v>
      </c>
      <c r="BL45" s="200">
        <f xml:space="preserve"> Time!BL$161</f>
        <v>1</v>
      </c>
      <c r="BM45" s="200">
        <f xml:space="preserve"> Time!BM$161</f>
        <v>1</v>
      </c>
      <c r="BN45" s="200">
        <f xml:space="preserve"> Time!BN$161</f>
        <v>1</v>
      </c>
      <c r="BO45" s="200">
        <f xml:space="preserve"> Time!BO$161</f>
        <v>0</v>
      </c>
      <c r="BP45" s="200">
        <f xml:space="preserve"> Time!BP$161</f>
        <v>0</v>
      </c>
      <c r="BQ45" s="200">
        <f xml:space="preserve"> Time!BQ$161</f>
        <v>0</v>
      </c>
      <c r="BR45" s="200">
        <f xml:space="preserve"> Time!BR$161</f>
        <v>0</v>
      </c>
      <c r="BS45" s="200">
        <f xml:space="preserve"> Time!BS$161</f>
        <v>0</v>
      </c>
      <c r="BT45" s="200">
        <f xml:space="preserve"> Time!BT$161</f>
        <v>0</v>
      </c>
      <c r="BU45" s="200">
        <f xml:space="preserve"> Time!BU$161</f>
        <v>0</v>
      </c>
      <c r="BV45" s="200">
        <f xml:space="preserve"> Time!BV$161</f>
        <v>0</v>
      </c>
      <c r="BW45" s="200">
        <f xml:space="preserve"> Time!BW$161</f>
        <v>0</v>
      </c>
      <c r="BX45" s="200">
        <f xml:space="preserve"> Time!BX$161</f>
        <v>0</v>
      </c>
      <c r="BY45" s="200">
        <f xml:space="preserve"> Time!BY$161</f>
        <v>0</v>
      </c>
      <c r="BZ45" s="200">
        <f xml:space="preserve"> Time!BZ$161</f>
        <v>0</v>
      </c>
      <c r="CA45" s="200">
        <f xml:space="preserve"> Time!CA$161</f>
        <v>0</v>
      </c>
      <c r="CB45" s="200">
        <f xml:space="preserve"> Time!CB$161</f>
        <v>0</v>
      </c>
      <c r="CC45" s="200">
        <f xml:space="preserve"> Time!CC$161</f>
        <v>0</v>
      </c>
      <c r="CD45" s="200">
        <f xml:space="preserve"> Time!CD$161</f>
        <v>0</v>
      </c>
      <c r="CE45" s="200">
        <f xml:space="preserve"> Time!CE$161</f>
        <v>0</v>
      </c>
      <c r="CF45" s="200">
        <f xml:space="preserve"> Time!CF$161</f>
        <v>0</v>
      </c>
      <c r="CG45" s="200">
        <f xml:space="preserve"> Time!CG$161</f>
        <v>0</v>
      </c>
      <c r="CH45" s="200">
        <f xml:space="preserve"> Time!CH$161</f>
        <v>0</v>
      </c>
      <c r="CI45" s="200">
        <f xml:space="preserve"> Time!CI$161</f>
        <v>0</v>
      </c>
      <c r="CJ45" s="200">
        <f xml:space="preserve"> Time!CJ$161</f>
        <v>0</v>
      </c>
      <c r="CK45" s="200">
        <f xml:space="preserve"> Time!CK$161</f>
        <v>0</v>
      </c>
      <c r="CL45" s="200">
        <f xml:space="preserve"> Time!CL$161</f>
        <v>0</v>
      </c>
      <c r="CM45" s="200">
        <f xml:space="preserve"> Time!CM$161</f>
        <v>0</v>
      </c>
      <c r="CN45" s="200">
        <f xml:space="preserve"> Time!CN$161</f>
        <v>0</v>
      </c>
      <c r="CO45" s="200">
        <f xml:space="preserve"> Time!CO$161</f>
        <v>0</v>
      </c>
      <c r="CP45" s="200">
        <f xml:space="preserve"> Time!CP$161</f>
        <v>0</v>
      </c>
      <c r="CQ45" s="200">
        <f xml:space="preserve"> Time!CQ$161</f>
        <v>0</v>
      </c>
      <c r="CR45" s="200">
        <f xml:space="preserve"> Time!CR$161</f>
        <v>0</v>
      </c>
      <c r="CS45" s="200">
        <f xml:space="preserve"> Time!CS$161</f>
        <v>0</v>
      </c>
      <c r="CT45" s="200">
        <f xml:space="preserve"> Time!CT$161</f>
        <v>0</v>
      </c>
      <c r="CU45" s="200">
        <f xml:space="preserve"> Time!CU$161</f>
        <v>0</v>
      </c>
      <c r="CV45" s="200">
        <f xml:space="preserve"> Time!CV$161</f>
        <v>0</v>
      </c>
      <c r="CW45" s="200">
        <f xml:space="preserve"> Time!CW$161</f>
        <v>0</v>
      </c>
      <c r="CX45" s="200">
        <f xml:space="preserve"> Time!CX$161</f>
        <v>0</v>
      </c>
      <c r="CY45" s="200">
        <f xml:space="preserve"> Time!CY$161</f>
        <v>0</v>
      </c>
      <c r="CZ45" s="200">
        <f xml:space="preserve"> Time!CZ$161</f>
        <v>0</v>
      </c>
      <c r="DA45" s="200">
        <f xml:space="preserve"> Time!DA$161</f>
        <v>0</v>
      </c>
      <c r="DB45" s="200">
        <f xml:space="preserve"> Time!DB$161</f>
        <v>0</v>
      </c>
      <c r="DC45" s="200">
        <f xml:space="preserve"> Time!DC$161</f>
        <v>0</v>
      </c>
      <c r="DD45" s="200">
        <f xml:space="preserve"> Time!DD$161</f>
        <v>0</v>
      </c>
      <c r="DE45" s="200">
        <f xml:space="preserve"> Time!DE$161</f>
        <v>0</v>
      </c>
      <c r="DF45" s="200">
        <f xml:space="preserve"> Time!DF$161</f>
        <v>0</v>
      </c>
      <c r="DG45" s="200">
        <f xml:space="preserve"> Time!DG$161</f>
        <v>0</v>
      </c>
      <c r="DH45" s="200">
        <f xml:space="preserve"> Time!DH$161</f>
        <v>0</v>
      </c>
      <c r="DI45" s="200">
        <f xml:space="preserve"> Time!DI$161</f>
        <v>0</v>
      </c>
      <c r="DJ45" s="200">
        <f xml:space="preserve"> Time!DJ$161</f>
        <v>0</v>
      </c>
      <c r="DK45" s="200">
        <f xml:space="preserve"> Time!DK$161</f>
        <v>0</v>
      </c>
      <c r="DL45" s="200">
        <f xml:space="preserve"> Time!DL$161</f>
        <v>0</v>
      </c>
      <c r="DM45" s="200">
        <f xml:space="preserve"> Time!DM$161</f>
        <v>0</v>
      </c>
      <c r="DN45" s="200">
        <f xml:space="preserve"> Time!DN$161</f>
        <v>0</v>
      </c>
      <c r="DO45" s="200">
        <f xml:space="preserve"> Time!DO$161</f>
        <v>0</v>
      </c>
      <c r="DP45" s="200">
        <f xml:space="preserve"> Time!DP$161</f>
        <v>0</v>
      </c>
      <c r="DQ45" s="200">
        <f xml:space="preserve"> Time!DQ$161</f>
        <v>0</v>
      </c>
      <c r="DR45" s="200">
        <f xml:space="preserve"> Time!DR$161</f>
        <v>0</v>
      </c>
      <c r="DS45" s="200">
        <f xml:space="preserve"> Time!DS$161</f>
        <v>0</v>
      </c>
      <c r="DT45" s="200">
        <f xml:space="preserve"> Time!DT$161</f>
        <v>0</v>
      </c>
      <c r="DU45" s="200">
        <f xml:space="preserve"> Time!DU$161</f>
        <v>0</v>
      </c>
      <c r="DV45" s="200">
        <f xml:space="preserve"> Time!DV$161</f>
        <v>0</v>
      </c>
      <c r="DW45" s="200">
        <f xml:space="preserve"> Time!DW$161</f>
        <v>0</v>
      </c>
      <c r="DX45" s="200">
        <f xml:space="preserve"> Time!DX$161</f>
        <v>0</v>
      </c>
      <c r="DY45" s="200">
        <f xml:space="preserve"> Time!DY$161</f>
        <v>0</v>
      </c>
      <c r="DZ45" s="200">
        <f xml:space="preserve"> Time!DZ$161</f>
        <v>0</v>
      </c>
      <c r="EA45" s="200">
        <f xml:space="preserve"> Time!EA$161</f>
        <v>0</v>
      </c>
      <c r="EB45" s="200">
        <f xml:space="preserve"> Time!EB$161</f>
        <v>0</v>
      </c>
      <c r="EC45" s="200">
        <f xml:space="preserve"> Time!EC$161</f>
        <v>0</v>
      </c>
      <c r="ED45" s="200">
        <f xml:space="preserve"> Time!ED$161</f>
        <v>0</v>
      </c>
      <c r="EE45" s="200">
        <f xml:space="preserve"> Time!EE$161</f>
        <v>0</v>
      </c>
      <c r="EF45" s="200">
        <f xml:space="preserve"> Time!EF$161</f>
        <v>0</v>
      </c>
      <c r="EG45" s="200">
        <f xml:space="preserve"> Time!EG$161</f>
        <v>0</v>
      </c>
      <c r="EH45" s="200">
        <f xml:space="preserve"> Time!EH$161</f>
        <v>0</v>
      </c>
      <c r="EI45" s="200">
        <f xml:space="preserve"> Time!EI$161</f>
        <v>0</v>
      </c>
      <c r="EJ45" s="200">
        <f xml:space="preserve"> Time!EJ$161</f>
        <v>0</v>
      </c>
      <c r="EK45" s="200">
        <f xml:space="preserve"> Time!EK$161</f>
        <v>0</v>
      </c>
      <c r="EL45" s="200">
        <f xml:space="preserve"> Time!EL$161</f>
        <v>0</v>
      </c>
      <c r="EM45" s="200">
        <f xml:space="preserve"> Time!EM$161</f>
        <v>0</v>
      </c>
      <c r="EN45" s="200">
        <f xml:space="preserve"> Time!EN$161</f>
        <v>0</v>
      </c>
      <c r="EO45" s="200">
        <f xml:space="preserve"> Time!EO$161</f>
        <v>0</v>
      </c>
      <c r="EP45" s="200">
        <f xml:space="preserve"> Time!EP$161</f>
        <v>0</v>
      </c>
      <c r="EQ45" s="200">
        <f xml:space="preserve"> Time!EQ$161</f>
        <v>0</v>
      </c>
      <c r="ER45" s="200">
        <f xml:space="preserve"> Time!ER$161</f>
        <v>0</v>
      </c>
      <c r="ES45" s="200">
        <f xml:space="preserve"> Time!ES$161</f>
        <v>0</v>
      </c>
      <c r="ET45" s="200">
        <f xml:space="preserve"> Time!ET$161</f>
        <v>0</v>
      </c>
      <c r="EU45" s="200">
        <f xml:space="preserve"> Time!EU$161</f>
        <v>0</v>
      </c>
      <c r="EV45" s="200">
        <f xml:space="preserve"> Time!EV$161</f>
        <v>0</v>
      </c>
      <c r="EW45" s="200">
        <f xml:space="preserve"> Time!EW$161</f>
        <v>0</v>
      </c>
      <c r="EX45" s="200">
        <f xml:space="preserve"> Time!EX$161</f>
        <v>0</v>
      </c>
      <c r="EY45" s="200">
        <f xml:space="preserve"> Time!EY$161</f>
        <v>0</v>
      </c>
      <c r="EZ45" s="200">
        <f xml:space="preserve"> Time!EZ$161</f>
        <v>0</v>
      </c>
      <c r="FA45" s="200">
        <f xml:space="preserve"> Time!FA$161</f>
        <v>0</v>
      </c>
      <c r="FB45" s="200">
        <f xml:space="preserve"> Time!FB$161</f>
        <v>0</v>
      </c>
      <c r="FC45" s="200">
        <f xml:space="preserve"> Time!FC$161</f>
        <v>0</v>
      </c>
      <c r="FD45" s="200">
        <f xml:space="preserve"> Time!FD$161</f>
        <v>0</v>
      </c>
      <c r="FE45" s="200">
        <f xml:space="preserve"> Time!FE$161</f>
        <v>0</v>
      </c>
      <c r="FF45" s="200">
        <f xml:space="preserve"> Time!FF$161</f>
        <v>0</v>
      </c>
      <c r="FG45" s="200">
        <f xml:space="preserve"> Time!FG$161</f>
        <v>0</v>
      </c>
      <c r="FH45" s="200">
        <f xml:space="preserve"> Time!FH$161</f>
        <v>0</v>
      </c>
      <c r="FI45" s="200">
        <f xml:space="preserve"> Time!FI$161</f>
        <v>0</v>
      </c>
      <c r="FJ45" s="200">
        <f xml:space="preserve"> Time!FJ$161</f>
        <v>0</v>
      </c>
      <c r="FK45" s="200">
        <f xml:space="preserve"> Time!FK$161</f>
        <v>0</v>
      </c>
      <c r="FL45" s="200">
        <f xml:space="preserve"> Time!FL$161</f>
        <v>0</v>
      </c>
      <c r="FM45" s="200">
        <f xml:space="preserve"> Time!FM$161</f>
        <v>0</v>
      </c>
      <c r="FN45" s="200">
        <f xml:space="preserve"> Time!FN$161</f>
        <v>0</v>
      </c>
      <c r="FO45" s="200">
        <f xml:space="preserve"> Time!FO$161</f>
        <v>0</v>
      </c>
      <c r="FP45" s="200">
        <f xml:space="preserve"> Time!FP$161</f>
        <v>0</v>
      </c>
      <c r="FQ45" s="200">
        <f xml:space="preserve"> Time!FQ$161</f>
        <v>0</v>
      </c>
      <c r="FR45" s="200">
        <f xml:space="preserve"> Time!FR$161</f>
        <v>0</v>
      </c>
      <c r="FS45" s="200">
        <f xml:space="preserve"> Time!FS$161</f>
        <v>0</v>
      </c>
      <c r="FT45" s="200">
        <f xml:space="preserve"> Time!FT$161</f>
        <v>0</v>
      </c>
      <c r="FU45" s="200">
        <f xml:space="preserve"> Time!FU$161</f>
        <v>0</v>
      </c>
      <c r="FV45" s="200">
        <f xml:space="preserve"> Time!FV$161</f>
        <v>0</v>
      </c>
      <c r="FW45" s="200">
        <f xml:space="preserve"> Time!FW$161</f>
        <v>0</v>
      </c>
      <c r="FX45" s="200">
        <f xml:space="preserve"> Time!FX$161</f>
        <v>0</v>
      </c>
      <c r="FY45" s="200">
        <f xml:space="preserve"> Time!FY$161</f>
        <v>0</v>
      </c>
      <c r="FZ45" s="200">
        <f xml:space="preserve"> Time!FZ$161</f>
        <v>0</v>
      </c>
      <c r="GA45" s="200">
        <f xml:space="preserve"> Time!GA$161</f>
        <v>0</v>
      </c>
      <c r="GB45" s="200">
        <f xml:space="preserve"> Time!GB$161</f>
        <v>0</v>
      </c>
      <c r="GC45" s="200">
        <f xml:space="preserve"> Time!GC$161</f>
        <v>0</v>
      </c>
      <c r="GD45" s="200">
        <f xml:space="preserve"> Time!GD$161</f>
        <v>0</v>
      </c>
      <c r="GE45" s="200">
        <f xml:space="preserve"> Time!GE$161</f>
        <v>0</v>
      </c>
      <c r="GF45" s="200">
        <f xml:space="preserve"> Time!GF$161</f>
        <v>0</v>
      </c>
      <c r="GG45" s="200">
        <f xml:space="preserve"> Time!GG$161</f>
        <v>0</v>
      </c>
      <c r="GH45" s="200">
        <f xml:space="preserve"> Time!GH$161</f>
        <v>0</v>
      </c>
      <c r="GI45" s="200">
        <f xml:space="preserve"> Time!GI$161</f>
        <v>0</v>
      </c>
      <c r="GJ45" s="200">
        <f xml:space="preserve"> Time!GJ$161</f>
        <v>0</v>
      </c>
    </row>
    <row r="46" spans="1:192" x14ac:dyDescent="0.25">
      <c r="A46" s="85"/>
      <c r="B46" s="85"/>
      <c r="C46" s="672"/>
      <c r="D46" s="66"/>
      <c r="E46" s="32" t="s">
        <v>550</v>
      </c>
      <c r="F46" s="32"/>
      <c r="G46" s="32" t="str">
        <f xml:space="preserve"> SMU</f>
        <v>$ 000s</v>
      </c>
      <c r="H46" s="32"/>
      <c r="I46" s="32"/>
      <c r="J46" s="32">
        <f>SUMIFS( $J44:J44, $J43:J43, "&gt;=" &amp; J43 - $F42 + 1, $J43:J43, "&lt;=" &amp; J43) * J45</f>
        <v>0</v>
      </c>
      <c r="K46" s="32">
        <f>SUMIFS( $J44:K44, $J43:K43, "&gt;=" &amp; K43 - $F42 + 1, $J43:K43, "&lt;=" &amp; K43) * K45</f>
        <v>0</v>
      </c>
      <c r="L46" s="32">
        <f>SUMIFS( $J44:L44, $J43:L43, "&gt;=" &amp; L43 - $F42 + 1, $J43:L43, "&lt;=" &amp; L43) * L45</f>
        <v>0</v>
      </c>
      <c r="M46" s="32">
        <f>SUMIFS( $J44:M44, $J43:M43, "&gt;=" &amp; M43 - $F42 + 1, $J43:M43, "&lt;=" &amp; M43) * M45</f>
        <v>0</v>
      </c>
      <c r="N46" s="32">
        <f>SUMIFS( $J44:N44, $J43:N43, "&gt;=" &amp; N43 - $F42 + 1, $J43:N43, "&lt;=" &amp; N43) * N45</f>
        <v>0</v>
      </c>
      <c r="O46" s="32">
        <f>SUMIFS( $J44:O44, $J43:O43, "&gt;=" &amp; O43 - $F42 + 1, $J43:O43, "&lt;=" &amp; O43) * O45</f>
        <v>0</v>
      </c>
      <c r="P46" s="32">
        <f>SUMIFS( $J44:P44, $J43:P43, "&gt;=" &amp; P43 - $F42 + 1, $J43:P43, "&lt;=" &amp; P43) * P45</f>
        <v>0</v>
      </c>
      <c r="Q46" s="32">
        <f>SUMIFS( $J44:Q44, $J43:Q43, "&gt;=" &amp; Q43 - $F42 + 1, $J43:Q43, "&lt;=" &amp; Q43) * Q45</f>
        <v>0</v>
      </c>
      <c r="R46" s="32">
        <f>SUMIFS( $J44:R44, $J43:R43, "&gt;=" &amp; R43 - $F42 + 1, $J43:R43, "&lt;=" &amp; R43) * R45</f>
        <v>0</v>
      </c>
      <c r="S46" s="32">
        <f>SUMIFS( $J44:S44, $J43:S43, "&gt;=" &amp; S43 - $F42 + 1, $J43:S43, "&lt;=" &amp; S43) * S45</f>
        <v>1907.4202078935805</v>
      </c>
      <c r="T46" s="32">
        <f>SUMIFS( $J44:T44, $J43:T43, "&gt;=" &amp; T43 - $F42 + 1, $J43:T43, "&lt;=" &amp; T43) * T45</f>
        <v>4018.4232410776754</v>
      </c>
      <c r="U46" s="32">
        <f>SUMIFS( $J44:U44, $J43:U43, "&gt;=" &amp; U43 - $F42 + 1, $J43:U43, "&lt;=" &amp; U43) * U45</f>
        <v>6534.6824398354765</v>
      </c>
      <c r="V46" s="32">
        <f>SUMIFS( $J44:V44, $J43:V43, "&gt;=" &amp; V43 - $F42 + 1, $J43:V43, "&lt;=" &amp; V43) * V45</f>
        <v>8911.6793467802927</v>
      </c>
      <c r="W46" s="32">
        <f>SUMIFS( $J44:W44, $J43:W43, "&gt;=" &amp; W43 - $F42 + 1, $J43:W43, "&lt;=" &amp; W43) * W45</f>
        <v>8955.2549239747459</v>
      </c>
      <c r="X46" s="32">
        <f>SUMIFS( $J44:X44, $J43:X43, "&gt;=" &amp; X43 - $F42 + 1, $J43:X43, "&lt;=" &amp; X43) * X45</f>
        <v>8913.4623084738632</v>
      </c>
      <c r="Y46" s="32">
        <f>SUMIFS( $J44:Y44, $J43:Y43, "&gt;=" &amp; Y43 - $F42 + 1, $J43:Y43, "&lt;=" &amp; Y43) * Y45</f>
        <v>8885.3870244233894</v>
      </c>
      <c r="Z46" s="32">
        <f>SUMIFS( $J44:Z44, $J43:Z43, "&gt;=" &amp; Z43 - $F42 + 1, $J43:Z43, "&lt;=" &amp; Z43) * Z45</f>
        <v>8858.0601331895086</v>
      </c>
      <c r="AA46" s="32">
        <f>SUMIFS( $J44:AA44, $J43:AA43, "&gt;=" &amp; AA43 - $F42 + 1, $J43:AA43, "&lt;=" &amp; AA43) * AA45</f>
        <v>8817.0280959969241</v>
      </c>
      <c r="AB46" s="32">
        <f>SUMIFS( $J44:AB44, $J43:AB43, "&gt;=" &amp; AB43 - $F42 + 1, $J43:AB43, "&lt;=" &amp; AB43) * AB45</f>
        <v>8806.4038909511819</v>
      </c>
      <c r="AC46" s="32">
        <f>SUMIFS( $J44:AC44, $J43:AC43, "&gt;=" &amp; AC43 - $F42 + 1, $J43:AC43, "&lt;=" &amp; AC43) * AC45</f>
        <v>8778.0424819963446</v>
      </c>
      <c r="AD46" s="32">
        <f>SUMIFS( $J44:AD44, $J43:AD43, "&gt;=" &amp; AD43 - $F42 + 1, $J43:AD43, "&lt;=" &amp; AD43) * AD45</f>
        <v>8750.4272628735289</v>
      </c>
      <c r="AE46" s="32">
        <f>SUMIFS( $J44:AE44, $J43:AE43, "&gt;=" &amp; AE43 - $F42 + 1, $J43:AE43, "&lt;=" &amp; AE43) * AE45</f>
        <v>8724.8739995220658</v>
      </c>
      <c r="AF46" s="32">
        <f>SUMIFS( $J44:AF44, $J43:AF43, "&gt;=" &amp; AF43 - $F42 + 1, $J43:AF43, "&lt;=" &amp; AF43) * AF45</f>
        <v>8698.2857408964519</v>
      </c>
      <c r="AG46" s="32">
        <f>SUMIFS( $J44:AG44, $J43:AG43, "&gt;=" &amp; AG43 - $F42 + 1, $J43:AG43, "&lt;=" &amp; AG43) * AG45</f>
        <v>8669.702578739094</v>
      </c>
      <c r="AH46" s="32">
        <f>SUMIFS( $J44:AH44, $J43:AH43, "&gt;=" &amp; AH43 - $F42 + 1, $J43:AH43, "&lt;=" &amp; AH43) * AH45</f>
        <v>8641.8631896278403</v>
      </c>
      <c r="AI46" s="32">
        <f>SUMIFS( $J44:AI44, $J43:AI43, "&gt;=" &amp; AI43 - $F42 + 1, $J43:AI43, "&lt;=" &amp; AI43) * AI45</f>
        <v>8616.0477092667625</v>
      </c>
      <c r="AJ46" s="32">
        <f>SUMIFS( $J44:AJ44, $J43:AJ43, "&gt;=" &amp; AJ43 - $F42 + 1, $J43:AJ43, "&lt;=" &amp; AJ43) * AJ45</f>
        <v>8589.1830671314692</v>
      </c>
      <c r="AK46" s="32">
        <f>SUMIFS( $J44:AK44, $J43:AK43, "&gt;=" &amp; AK43 - $F42 + 1, $J43:AK43, "&lt;=" &amp; AK43) * AK45</f>
        <v>8560.3334787809345</v>
      </c>
      <c r="AL46" s="32">
        <f>SUMIFS( $J44:AL44, $J43:AL43, "&gt;=" &amp; AL43 - $F42 + 1, $J43:AL43, "&lt;=" &amp; AL43) * AL45</f>
        <v>8532.2254221620533</v>
      </c>
      <c r="AM46" s="32">
        <f>SUMIFS( $J44:AM44, $J43:AM43, "&gt;=" &amp; AM43 - $F42 + 1, $J43:AM43, "&lt;=" &amp; AM43) * AM45</f>
        <v>8521.3088543282847</v>
      </c>
      <c r="AN46" s="32">
        <f>SUMIFS( $J44:AN44, $J43:AN43, "&gt;=" &amp; AN43 - $F42 + 1, $J43:AN43, "&lt;=" &amp; AN43) * AN45</f>
        <v>8478.9775022302583</v>
      </c>
      <c r="AO46" s="32">
        <f>SUMIFS( $J44:AO44, $J43:AO43, "&gt;=" &amp; AO43 - $F42 + 1, $J43:AO43, "&lt;=" &amp; AO43) * AO45</f>
        <v>8449.8525974154945</v>
      </c>
      <c r="AP46" s="32">
        <f>SUMIFS( $J44:AP44, $J43:AP43, "&gt;=" &amp; AP43 - $F42 + 1, $J43:AP43, "&lt;=" &amp; AP43) * AP45</f>
        <v>8421.4670306449807</v>
      </c>
      <c r="AQ46" s="32">
        <f>SUMIFS( $J44:AQ44, $J43:AQ43, "&gt;=" &amp; AQ43 - $F42 + 1, $J43:AQ43, "&lt;=" &amp; AQ43) * AQ45</f>
        <v>8379.8690010862701</v>
      </c>
      <c r="AR46" s="32">
        <f>SUMIFS( $J44:AR44, $J43:AR43, "&gt;=" &amp; AR43 - $F42 + 1, $J43:AR43, "&lt;=" &amp; AR43) * AR45</f>
        <v>8367.5656169137692</v>
      </c>
      <c r="AS46" s="32">
        <f>SUMIFS( $J44:AS44, $J43:AS43, "&gt;=" &amp; AS43 - $F42 + 1, $J43:AS43, "&lt;=" &amp; AS43) * AS45</f>
        <v>8338.1155735575303</v>
      </c>
      <c r="AT46" s="32">
        <f>SUMIFS( $J44:AT44, $J43:AT43, "&gt;=" &amp; AT43 - $F42 + 1, $J43:AT43, "&lt;=" &amp; AT43) * AT45</f>
        <v>8309.4028682563767</v>
      </c>
      <c r="AU46" s="32">
        <f>SUMIFS( $J44:AU44, $J43:AU43, "&gt;=" &amp; AU43 - $F42 + 1, $J43:AU43, "&lt;=" &amp; AU43) * AU45</f>
        <v>8282.6989426078017</v>
      </c>
      <c r="AV46" s="32">
        <f>SUMIFS( $J44:AV44, $J43:AV43, "&gt;=" &amp; AV43 - $F42 + 1, $J43:AV43, "&lt;=" &amp; AV43) * AV45</f>
        <v>8254.9502315492609</v>
      </c>
      <c r="AW46" s="32">
        <f>SUMIFS( $J44:AW44, $J43:AW43, "&gt;=" &amp; AW43 - $F42 + 1, $J43:AW43, "&lt;=" &amp; AW43) * AW45</f>
        <v>8225.246154985909</v>
      </c>
      <c r="AX46" s="32">
        <f>SUMIFS( $J44:AX44, $J43:AX43, "&gt;=" &amp; AX43 - $F42 + 1, $J43:AX43, "&lt;=" &amp; AX43) * AX45</f>
        <v>8196.2771783272856</v>
      </c>
      <c r="AY46" s="32">
        <f>SUMIFS( $J44:AY44, $J43:AY43, "&gt;=" &amp; AY43 - $F42 + 1, $J43:AY43, "&lt;=" &amp; AY43) * AY45</f>
        <v>8169.2763119745941</v>
      </c>
      <c r="AZ46" s="32">
        <f>SUMIFS( $J44:AZ44, $J43:AZ43, "&gt;=" &amp; AZ43 - $F42 + 1, $J43:AZ43, "&lt;=" &amp; AZ43) * AZ45</f>
        <v>8141.2145357547925</v>
      </c>
      <c r="BA46" s="32">
        <f>SUMIFS( $J44:BA44, $J43:BA43, "&gt;=" &amp; BA43 - $F42 + 1, $J43:BA43, "&lt;=" &amp; BA43) * BA45</f>
        <v>8111.2071580084557</v>
      </c>
      <c r="BB46" s="32">
        <f>SUMIFS( $J44:BB44, $J43:BB43, "&gt;=" &amp; BB43 - $F42 + 1, $J43:BB43, "&lt;=" &amp; BB43) * BB45</f>
        <v>8081.9328335794062</v>
      </c>
      <c r="BC46" s="32">
        <f>SUMIFS( $J44:BC44, $J43:BC43, "&gt;=" &amp; BC43 - $F42 + 1, $J43:BC43, "&lt;=" &amp; BC43) * BC45</f>
        <v>8069.2292072381997</v>
      </c>
      <c r="BD46" s="32">
        <f>SUMIFS( $J44:BD44, $J43:BD43, "&gt;=" &amp; BD43 - $F42 + 1, $J43:BD43, "&lt;=" &amp; BD43) * BD45</f>
        <v>8026.2280319016963</v>
      </c>
      <c r="BE46" s="32">
        <f>SUMIFS( $J44:BE44, $J43:BE43, "&gt;=" &amp; BE43 - $F42 + 1, $J43:BE43, "&lt;=" &amp; BE43) * BE45</f>
        <v>7995.9075848670254</v>
      </c>
      <c r="BF46" s="32">
        <f>SUMIFS( $J44:BF44, $J43:BF43, "&gt;=" &amp; BF43 - $F42 + 1, $J43:BF43, "&lt;=" &amp; BF43) * BF45</f>
        <v>7966.3181950098742</v>
      </c>
      <c r="BG46" s="32">
        <f>SUMIFS( $J44:BG44, $J43:BG43, "&gt;=" &amp; BG43 - $F42 + 1, $J43:BG43, "&lt;=" &amp; BG43) * BG45</f>
        <v>7924.0223540119332</v>
      </c>
      <c r="BH46" s="32">
        <f>SUMIFS( $J44:BH44, $J43:BH43, "&gt;=" &amp; BH43 - $F42 + 1, $J43:BH43, "&lt;=" &amp; BH43) * BH45</f>
        <v>7909.8767115666151</v>
      </c>
      <c r="BI46" s="32">
        <f>SUMIFS( $J44:BI44, $J43:BI43, "&gt;=" &amp; BI43 - $F42 + 1, $J43:BI43, "&lt;=" &amp; BI43) * BI45</f>
        <v>7879.1882427986666</v>
      </c>
      <c r="BJ46" s="32">
        <f>SUMIFS( $J44:BJ44, $J43:BJ43, "&gt;=" &amp; BJ43 - $F42 + 1, $J43:BJ43, "&lt;=" &amp; BJ43) * BJ45</f>
        <v>7849.2290467729108</v>
      </c>
      <c r="BK46" s="32">
        <f>SUMIFS( $J44:BK44, $J43:BK43, "&gt;=" &amp; BK43 - $F42 + 1, $J43:BK43, "&lt;=" &amp; BK43) * BK45</f>
        <v>7821.2252115128376</v>
      </c>
      <c r="BL46" s="32">
        <f>SUMIFS( $J44:BL44, $J43:BL43, "&gt;=" &amp; BL43 - $F42 + 1, $J43:BL43, "&lt;=" &amp; BL43) * BL45</f>
        <v>7792.1638531645312</v>
      </c>
      <c r="BM46" s="32">
        <f>SUMIFS( $J44:BM44, $J43:BM43, "&gt;=" &amp; BM43 - $F42 + 1, $J43:BM43, "&lt;=" &amp; BM43) * BM45</f>
        <v>7761.1859002580632</v>
      </c>
      <c r="BN46" s="32">
        <f>SUMIFS( $J44:BN44, $J43:BN43, "&gt;=" &amp; BN43 - $F42 + 1, $J43:BN43, "&lt;=" &amp; BN43) * BN45</f>
        <v>7730.9351706491771</v>
      </c>
      <c r="BO46" s="32">
        <f>SUMIFS( $J44:BO44, $J43:BO43, "&gt;=" &amp; BO43 - $F42 + 1, $J43:BO43, "&lt;=" &amp; BO43) * BO45</f>
        <v>0</v>
      </c>
      <c r="BP46" s="32">
        <f>SUMIFS( $J44:BP44, $J43:BP43, "&gt;=" &amp; BP43 - $F42 + 1, $J43:BP43, "&lt;=" &amp; BP43) * BP45</f>
        <v>0</v>
      </c>
      <c r="BQ46" s="32">
        <f>SUMIFS( $J44:BQ44, $J43:BQ43, "&gt;=" &amp; BQ43 - $F42 + 1, $J43:BQ43, "&lt;=" &amp; BQ43) * BQ45</f>
        <v>0</v>
      </c>
      <c r="BR46" s="32">
        <f>SUMIFS( $J44:BR44, $J43:BR43, "&gt;=" &amp; BR43 - $F42 + 1, $J43:BR43, "&lt;=" &amp; BR43) * BR45</f>
        <v>0</v>
      </c>
      <c r="BS46" s="32">
        <f>SUMIFS( $J44:BS44, $J43:BS43, "&gt;=" &amp; BS43 - $F42 + 1, $J43:BS43, "&lt;=" &amp; BS43) * BS45</f>
        <v>0</v>
      </c>
      <c r="BT46" s="32">
        <f>SUMIFS( $J44:BT44, $J43:BT43, "&gt;=" &amp; BT43 - $F42 + 1, $J43:BT43, "&lt;=" &amp; BT43) * BT45</f>
        <v>0</v>
      </c>
      <c r="BU46" s="32">
        <f>SUMIFS( $J44:BU44, $J43:BU43, "&gt;=" &amp; BU43 - $F42 + 1, $J43:BU43, "&lt;=" &amp; BU43) * BU45</f>
        <v>0</v>
      </c>
      <c r="BV46" s="32">
        <f>SUMIFS( $J44:BV44, $J43:BV43, "&gt;=" &amp; BV43 - $F42 + 1, $J43:BV43, "&lt;=" &amp; BV43) * BV45</f>
        <v>0</v>
      </c>
      <c r="BW46" s="32">
        <f>SUMIFS( $J44:BW44, $J43:BW43, "&gt;=" &amp; BW43 - $F42 + 1, $J43:BW43, "&lt;=" &amp; BW43) * BW45</f>
        <v>0</v>
      </c>
      <c r="BX46" s="32">
        <f>SUMIFS( $J44:BX44, $J43:BX43, "&gt;=" &amp; BX43 - $F42 + 1, $J43:BX43, "&lt;=" &amp; BX43) * BX45</f>
        <v>0</v>
      </c>
      <c r="BY46" s="32">
        <f>SUMIFS( $J44:BY44, $J43:BY43, "&gt;=" &amp; BY43 - $F42 + 1, $J43:BY43, "&lt;=" &amp; BY43) * BY45</f>
        <v>0</v>
      </c>
      <c r="BZ46" s="32">
        <f>SUMIFS( $J44:BZ44, $J43:BZ43, "&gt;=" &amp; BZ43 - $F42 + 1, $J43:BZ43, "&lt;=" &amp; BZ43) * BZ45</f>
        <v>0</v>
      </c>
      <c r="CA46" s="32">
        <f>SUMIFS( $J44:CA44, $J43:CA43, "&gt;=" &amp; CA43 - $F42 + 1, $J43:CA43, "&lt;=" &amp; CA43) * CA45</f>
        <v>0</v>
      </c>
      <c r="CB46" s="32">
        <f>SUMIFS( $J44:CB44, $J43:CB43, "&gt;=" &amp; CB43 - $F42 + 1, $J43:CB43, "&lt;=" &amp; CB43) * CB45</f>
        <v>0</v>
      </c>
      <c r="CC46" s="32">
        <f>SUMIFS( $J44:CC44, $J43:CC43, "&gt;=" &amp; CC43 - $F42 + 1, $J43:CC43, "&lt;=" &amp; CC43) * CC45</f>
        <v>0</v>
      </c>
      <c r="CD46" s="32">
        <f>SUMIFS( $J44:CD44, $J43:CD43, "&gt;=" &amp; CD43 - $F42 + 1, $J43:CD43, "&lt;=" &amp; CD43) * CD45</f>
        <v>0</v>
      </c>
      <c r="CE46" s="32">
        <f>SUMIFS( $J44:CE44, $J43:CE43, "&gt;=" &amp; CE43 - $F42 + 1, $J43:CE43, "&lt;=" &amp; CE43) * CE45</f>
        <v>0</v>
      </c>
      <c r="CF46" s="32">
        <f>SUMIFS( $J44:CF44, $J43:CF43, "&gt;=" &amp; CF43 - $F42 + 1, $J43:CF43, "&lt;=" &amp; CF43) * CF45</f>
        <v>0</v>
      </c>
      <c r="CG46" s="32">
        <f>SUMIFS( $J44:CG44, $J43:CG43, "&gt;=" &amp; CG43 - $F42 + 1, $J43:CG43, "&lt;=" &amp; CG43) * CG45</f>
        <v>0</v>
      </c>
      <c r="CH46" s="32">
        <f>SUMIFS( $J44:CH44, $J43:CH43, "&gt;=" &amp; CH43 - $F42 + 1, $J43:CH43, "&lt;=" &amp; CH43) * CH45</f>
        <v>0</v>
      </c>
      <c r="CI46" s="32">
        <f>SUMIFS( $J44:CI44, $J43:CI43, "&gt;=" &amp; CI43 - $F42 + 1, $J43:CI43, "&lt;=" &amp; CI43) * CI45</f>
        <v>0</v>
      </c>
      <c r="CJ46" s="32">
        <f>SUMIFS( $J44:CJ44, $J43:CJ43, "&gt;=" &amp; CJ43 - $F42 + 1, $J43:CJ43, "&lt;=" &amp; CJ43) * CJ45</f>
        <v>0</v>
      </c>
      <c r="CK46" s="32">
        <f>SUMIFS( $J44:CK44, $J43:CK43, "&gt;=" &amp; CK43 - $F42 + 1, $J43:CK43, "&lt;=" &amp; CK43) * CK45</f>
        <v>0</v>
      </c>
      <c r="CL46" s="32">
        <f>SUMIFS( $J44:CL44, $J43:CL43, "&gt;=" &amp; CL43 - $F42 + 1, $J43:CL43, "&lt;=" &amp; CL43) * CL45</f>
        <v>0</v>
      </c>
      <c r="CM46" s="32">
        <f>SUMIFS( $J44:CM44, $J43:CM43, "&gt;=" &amp; CM43 - $F42 + 1, $J43:CM43, "&lt;=" &amp; CM43) * CM45</f>
        <v>0</v>
      </c>
      <c r="CN46" s="32">
        <f>SUMIFS( $J44:CN44, $J43:CN43, "&gt;=" &amp; CN43 - $F42 + 1, $J43:CN43, "&lt;=" &amp; CN43) * CN45</f>
        <v>0</v>
      </c>
      <c r="CO46" s="32">
        <f>SUMIFS( $J44:CO44, $J43:CO43, "&gt;=" &amp; CO43 - $F42 + 1, $J43:CO43, "&lt;=" &amp; CO43) * CO45</f>
        <v>0</v>
      </c>
      <c r="CP46" s="32">
        <f>SUMIFS( $J44:CP44, $J43:CP43, "&gt;=" &amp; CP43 - $F42 + 1, $J43:CP43, "&lt;=" &amp; CP43) * CP45</f>
        <v>0</v>
      </c>
      <c r="CQ46" s="32">
        <f>SUMIFS( $J44:CQ44, $J43:CQ43, "&gt;=" &amp; CQ43 - $F42 + 1, $J43:CQ43, "&lt;=" &amp; CQ43) * CQ45</f>
        <v>0</v>
      </c>
      <c r="CR46" s="32">
        <f>SUMIFS( $J44:CR44, $J43:CR43, "&gt;=" &amp; CR43 - $F42 + 1, $J43:CR43, "&lt;=" &amp; CR43) * CR45</f>
        <v>0</v>
      </c>
      <c r="CS46" s="32">
        <f>SUMIFS( $J44:CS44, $J43:CS43, "&gt;=" &amp; CS43 - $F42 + 1, $J43:CS43, "&lt;=" &amp; CS43) * CS45</f>
        <v>0</v>
      </c>
      <c r="CT46" s="32">
        <f>SUMIFS( $J44:CT44, $J43:CT43, "&gt;=" &amp; CT43 - $F42 + 1, $J43:CT43, "&lt;=" &amp; CT43) * CT45</f>
        <v>0</v>
      </c>
      <c r="CU46" s="32">
        <f>SUMIFS( $J44:CU44, $J43:CU43, "&gt;=" &amp; CU43 - $F42 + 1, $J43:CU43, "&lt;=" &amp; CU43) * CU45</f>
        <v>0</v>
      </c>
      <c r="CV46" s="32">
        <f>SUMIFS( $J44:CV44, $J43:CV43, "&gt;=" &amp; CV43 - $F42 + 1, $J43:CV43, "&lt;=" &amp; CV43) * CV45</f>
        <v>0</v>
      </c>
      <c r="CW46" s="32">
        <f>SUMIFS( $J44:CW44, $J43:CW43, "&gt;=" &amp; CW43 - $F42 + 1, $J43:CW43, "&lt;=" &amp; CW43) * CW45</f>
        <v>0</v>
      </c>
      <c r="CX46" s="32">
        <f>SUMIFS( $J44:CX44, $J43:CX43, "&gt;=" &amp; CX43 - $F42 + 1, $J43:CX43, "&lt;=" &amp; CX43) * CX45</f>
        <v>0</v>
      </c>
      <c r="CY46" s="32">
        <f>SUMIFS( $J44:CY44, $J43:CY43, "&gt;=" &amp; CY43 - $F42 + 1, $J43:CY43, "&lt;=" &amp; CY43) * CY45</f>
        <v>0</v>
      </c>
      <c r="CZ46" s="32">
        <f>SUMIFS( $J44:CZ44, $J43:CZ43, "&gt;=" &amp; CZ43 - $F42 + 1, $J43:CZ43, "&lt;=" &amp; CZ43) * CZ45</f>
        <v>0</v>
      </c>
      <c r="DA46" s="32">
        <f>SUMIFS( $J44:DA44, $J43:DA43, "&gt;=" &amp; DA43 - $F42 + 1, $J43:DA43, "&lt;=" &amp; DA43) * DA45</f>
        <v>0</v>
      </c>
      <c r="DB46" s="32">
        <f>SUMIFS( $J44:DB44, $J43:DB43, "&gt;=" &amp; DB43 - $F42 + 1, $J43:DB43, "&lt;=" &amp; DB43) * DB45</f>
        <v>0</v>
      </c>
      <c r="DC46" s="32">
        <f>SUMIFS( $J44:DC44, $J43:DC43, "&gt;=" &amp; DC43 - $F42 + 1, $J43:DC43, "&lt;=" &amp; DC43) * DC45</f>
        <v>0</v>
      </c>
      <c r="DD46" s="32">
        <f>SUMIFS( $J44:DD44, $J43:DD43, "&gt;=" &amp; DD43 - $F42 + 1, $J43:DD43, "&lt;=" &amp; DD43) * DD45</f>
        <v>0</v>
      </c>
      <c r="DE46" s="32">
        <f>SUMIFS( $J44:DE44, $J43:DE43, "&gt;=" &amp; DE43 - $F42 + 1, $J43:DE43, "&lt;=" &amp; DE43) * DE45</f>
        <v>0</v>
      </c>
      <c r="DF46" s="32">
        <f>SUMIFS( $J44:DF44, $J43:DF43, "&gt;=" &amp; DF43 - $F42 + 1, $J43:DF43, "&lt;=" &amp; DF43) * DF45</f>
        <v>0</v>
      </c>
      <c r="DG46" s="32">
        <f>SUMIFS( $J44:DG44, $J43:DG43, "&gt;=" &amp; DG43 - $F42 + 1, $J43:DG43, "&lt;=" &amp; DG43) * DG45</f>
        <v>0</v>
      </c>
      <c r="DH46" s="32">
        <f>SUMIFS( $J44:DH44, $J43:DH43, "&gt;=" &amp; DH43 - $F42 + 1, $J43:DH43, "&lt;=" &amp; DH43) * DH45</f>
        <v>0</v>
      </c>
      <c r="DI46" s="32">
        <f>SUMIFS( $J44:DI44, $J43:DI43, "&gt;=" &amp; DI43 - $F42 + 1, $J43:DI43, "&lt;=" &amp; DI43) * DI45</f>
        <v>0</v>
      </c>
      <c r="DJ46" s="32">
        <f>SUMIFS( $J44:DJ44, $J43:DJ43, "&gt;=" &amp; DJ43 - $F42 + 1, $J43:DJ43, "&lt;=" &amp; DJ43) * DJ45</f>
        <v>0</v>
      </c>
      <c r="DK46" s="32">
        <f>SUMIFS( $J44:DK44, $J43:DK43, "&gt;=" &amp; DK43 - $F42 + 1, $J43:DK43, "&lt;=" &amp; DK43) * DK45</f>
        <v>0</v>
      </c>
      <c r="DL46" s="32">
        <f>SUMIFS( $J44:DL44, $J43:DL43, "&gt;=" &amp; DL43 - $F42 + 1, $J43:DL43, "&lt;=" &amp; DL43) * DL45</f>
        <v>0</v>
      </c>
      <c r="DM46" s="32">
        <f>SUMIFS( $J44:DM44, $J43:DM43, "&gt;=" &amp; DM43 - $F42 + 1, $J43:DM43, "&lt;=" &amp; DM43) * DM45</f>
        <v>0</v>
      </c>
      <c r="DN46" s="32">
        <f>SUMIFS( $J44:DN44, $J43:DN43, "&gt;=" &amp; DN43 - $F42 + 1, $J43:DN43, "&lt;=" &amp; DN43) * DN45</f>
        <v>0</v>
      </c>
      <c r="DO46" s="32">
        <f>SUMIFS( $J44:DO44, $J43:DO43, "&gt;=" &amp; DO43 - $F42 + 1, $J43:DO43, "&lt;=" &amp; DO43) * DO45</f>
        <v>0</v>
      </c>
      <c r="DP46" s="32">
        <f>SUMIFS( $J44:DP44, $J43:DP43, "&gt;=" &amp; DP43 - $F42 + 1, $J43:DP43, "&lt;=" &amp; DP43) * DP45</f>
        <v>0</v>
      </c>
      <c r="DQ46" s="32">
        <f>SUMIFS( $J44:DQ44, $J43:DQ43, "&gt;=" &amp; DQ43 - $F42 + 1, $J43:DQ43, "&lt;=" &amp; DQ43) * DQ45</f>
        <v>0</v>
      </c>
      <c r="DR46" s="32">
        <f>SUMIFS( $J44:DR44, $J43:DR43, "&gt;=" &amp; DR43 - $F42 + 1, $J43:DR43, "&lt;=" &amp; DR43) * DR45</f>
        <v>0</v>
      </c>
      <c r="DS46" s="32">
        <f>SUMIFS( $J44:DS44, $J43:DS43, "&gt;=" &amp; DS43 - $F42 + 1, $J43:DS43, "&lt;=" &amp; DS43) * DS45</f>
        <v>0</v>
      </c>
      <c r="DT46" s="32">
        <f>SUMIFS( $J44:DT44, $J43:DT43, "&gt;=" &amp; DT43 - $F42 + 1, $J43:DT43, "&lt;=" &amp; DT43) * DT45</f>
        <v>0</v>
      </c>
      <c r="DU46" s="32">
        <f>SUMIFS( $J44:DU44, $J43:DU43, "&gt;=" &amp; DU43 - $F42 + 1, $J43:DU43, "&lt;=" &amp; DU43) * DU45</f>
        <v>0</v>
      </c>
      <c r="DV46" s="32">
        <f>SUMIFS( $J44:DV44, $J43:DV43, "&gt;=" &amp; DV43 - $F42 + 1, $J43:DV43, "&lt;=" &amp; DV43) * DV45</f>
        <v>0</v>
      </c>
      <c r="DW46" s="32">
        <f>SUMIFS( $J44:DW44, $J43:DW43, "&gt;=" &amp; DW43 - $F42 + 1, $J43:DW43, "&lt;=" &amp; DW43) * DW45</f>
        <v>0</v>
      </c>
      <c r="DX46" s="32">
        <f>SUMIFS( $J44:DX44, $J43:DX43, "&gt;=" &amp; DX43 - $F42 + 1, $J43:DX43, "&lt;=" &amp; DX43) * DX45</f>
        <v>0</v>
      </c>
      <c r="DY46" s="32">
        <f>SUMIFS( $J44:DY44, $J43:DY43, "&gt;=" &amp; DY43 - $F42 + 1, $J43:DY43, "&lt;=" &amp; DY43) * DY45</f>
        <v>0</v>
      </c>
      <c r="DZ46" s="32">
        <f>SUMIFS( $J44:DZ44, $J43:DZ43, "&gt;=" &amp; DZ43 - $F42 + 1, $J43:DZ43, "&lt;=" &amp; DZ43) * DZ45</f>
        <v>0</v>
      </c>
      <c r="EA46" s="32">
        <f>SUMIFS( $J44:EA44, $J43:EA43, "&gt;=" &amp; EA43 - $F42 + 1, $J43:EA43, "&lt;=" &amp; EA43) * EA45</f>
        <v>0</v>
      </c>
      <c r="EB46" s="32">
        <f>SUMIFS( $J44:EB44, $J43:EB43, "&gt;=" &amp; EB43 - $F42 + 1, $J43:EB43, "&lt;=" &amp; EB43) * EB45</f>
        <v>0</v>
      </c>
      <c r="EC46" s="32">
        <f>SUMIFS( $J44:EC44, $J43:EC43, "&gt;=" &amp; EC43 - $F42 + 1, $J43:EC43, "&lt;=" &amp; EC43) * EC45</f>
        <v>0</v>
      </c>
      <c r="ED46" s="32">
        <f>SUMIFS( $J44:ED44, $J43:ED43, "&gt;=" &amp; ED43 - $F42 + 1, $J43:ED43, "&lt;=" &amp; ED43) * ED45</f>
        <v>0</v>
      </c>
      <c r="EE46" s="32">
        <f>SUMIFS( $J44:EE44, $J43:EE43, "&gt;=" &amp; EE43 - $F42 + 1, $J43:EE43, "&lt;=" &amp; EE43) * EE45</f>
        <v>0</v>
      </c>
      <c r="EF46" s="32">
        <f>SUMIFS( $J44:EF44, $J43:EF43, "&gt;=" &amp; EF43 - $F42 + 1, $J43:EF43, "&lt;=" &amp; EF43) * EF45</f>
        <v>0</v>
      </c>
      <c r="EG46" s="32">
        <f>SUMIFS( $J44:EG44, $J43:EG43, "&gt;=" &amp; EG43 - $F42 + 1, $J43:EG43, "&lt;=" &amp; EG43) * EG45</f>
        <v>0</v>
      </c>
      <c r="EH46" s="32">
        <f>SUMIFS( $J44:EH44, $J43:EH43, "&gt;=" &amp; EH43 - $F42 + 1, $J43:EH43, "&lt;=" &amp; EH43) * EH45</f>
        <v>0</v>
      </c>
      <c r="EI46" s="32">
        <f>SUMIFS( $J44:EI44, $J43:EI43, "&gt;=" &amp; EI43 - $F42 + 1, $J43:EI43, "&lt;=" &amp; EI43) * EI45</f>
        <v>0</v>
      </c>
      <c r="EJ46" s="32">
        <f>SUMIFS( $J44:EJ44, $J43:EJ43, "&gt;=" &amp; EJ43 - $F42 + 1, $J43:EJ43, "&lt;=" &amp; EJ43) * EJ45</f>
        <v>0</v>
      </c>
      <c r="EK46" s="32">
        <f>SUMIFS( $J44:EK44, $J43:EK43, "&gt;=" &amp; EK43 - $F42 + 1, $J43:EK43, "&lt;=" &amp; EK43) * EK45</f>
        <v>0</v>
      </c>
      <c r="EL46" s="32">
        <f>SUMIFS( $J44:EL44, $J43:EL43, "&gt;=" &amp; EL43 - $F42 + 1, $J43:EL43, "&lt;=" &amp; EL43) * EL45</f>
        <v>0</v>
      </c>
      <c r="EM46" s="32">
        <f>SUMIFS( $J44:EM44, $J43:EM43, "&gt;=" &amp; EM43 - $F42 + 1, $J43:EM43, "&lt;=" &amp; EM43) * EM45</f>
        <v>0</v>
      </c>
      <c r="EN46" s="32">
        <f>SUMIFS( $J44:EN44, $J43:EN43, "&gt;=" &amp; EN43 - $F42 + 1, $J43:EN43, "&lt;=" &amp; EN43) * EN45</f>
        <v>0</v>
      </c>
      <c r="EO46" s="32">
        <f>SUMIFS( $J44:EO44, $J43:EO43, "&gt;=" &amp; EO43 - $F42 + 1, $J43:EO43, "&lt;=" &amp; EO43) * EO45</f>
        <v>0</v>
      </c>
      <c r="EP46" s="32">
        <f>SUMIFS( $J44:EP44, $J43:EP43, "&gt;=" &amp; EP43 - $F42 + 1, $J43:EP43, "&lt;=" &amp; EP43) * EP45</f>
        <v>0</v>
      </c>
      <c r="EQ46" s="32">
        <f>SUMIFS( $J44:EQ44, $J43:EQ43, "&gt;=" &amp; EQ43 - $F42 + 1, $J43:EQ43, "&lt;=" &amp; EQ43) * EQ45</f>
        <v>0</v>
      </c>
      <c r="ER46" s="32">
        <f>SUMIFS( $J44:ER44, $J43:ER43, "&gt;=" &amp; ER43 - $F42 + 1, $J43:ER43, "&lt;=" &amp; ER43) * ER45</f>
        <v>0</v>
      </c>
      <c r="ES46" s="32">
        <f>SUMIFS( $J44:ES44, $J43:ES43, "&gt;=" &amp; ES43 - $F42 + 1, $J43:ES43, "&lt;=" &amp; ES43) * ES45</f>
        <v>0</v>
      </c>
      <c r="ET46" s="32">
        <f>SUMIFS( $J44:ET44, $J43:ET43, "&gt;=" &amp; ET43 - $F42 + 1, $J43:ET43, "&lt;=" &amp; ET43) * ET45</f>
        <v>0</v>
      </c>
      <c r="EU46" s="32">
        <f>SUMIFS( $J44:EU44, $J43:EU43, "&gt;=" &amp; EU43 - $F42 + 1, $J43:EU43, "&lt;=" &amp; EU43) * EU45</f>
        <v>0</v>
      </c>
      <c r="EV46" s="32">
        <f>SUMIFS( $J44:EV44, $J43:EV43, "&gt;=" &amp; EV43 - $F42 + 1, $J43:EV43, "&lt;=" &amp; EV43) * EV45</f>
        <v>0</v>
      </c>
      <c r="EW46" s="32">
        <f>SUMIFS( $J44:EW44, $J43:EW43, "&gt;=" &amp; EW43 - $F42 + 1, $J43:EW43, "&lt;=" &amp; EW43) * EW45</f>
        <v>0</v>
      </c>
      <c r="EX46" s="32">
        <f>SUMIFS( $J44:EX44, $J43:EX43, "&gt;=" &amp; EX43 - $F42 + 1, $J43:EX43, "&lt;=" &amp; EX43) * EX45</f>
        <v>0</v>
      </c>
      <c r="EY46" s="32">
        <f>SUMIFS( $J44:EY44, $J43:EY43, "&gt;=" &amp; EY43 - $F42 + 1, $J43:EY43, "&lt;=" &amp; EY43) * EY45</f>
        <v>0</v>
      </c>
      <c r="EZ46" s="32">
        <f>SUMIFS( $J44:EZ44, $J43:EZ43, "&gt;=" &amp; EZ43 - $F42 + 1, $J43:EZ43, "&lt;=" &amp; EZ43) * EZ45</f>
        <v>0</v>
      </c>
      <c r="FA46" s="32">
        <f>SUMIFS( $J44:FA44, $J43:FA43, "&gt;=" &amp; FA43 - $F42 + 1, $J43:FA43, "&lt;=" &amp; FA43) * FA45</f>
        <v>0</v>
      </c>
      <c r="FB46" s="32">
        <f>SUMIFS( $J44:FB44, $J43:FB43, "&gt;=" &amp; FB43 - $F42 + 1, $J43:FB43, "&lt;=" &amp; FB43) * FB45</f>
        <v>0</v>
      </c>
      <c r="FC46" s="32">
        <f>SUMIFS( $J44:FC44, $J43:FC43, "&gt;=" &amp; FC43 - $F42 + 1, $J43:FC43, "&lt;=" &amp; FC43) * FC45</f>
        <v>0</v>
      </c>
      <c r="FD46" s="32">
        <f>SUMIFS( $J44:FD44, $J43:FD43, "&gt;=" &amp; FD43 - $F42 + 1, $J43:FD43, "&lt;=" &amp; FD43) * FD45</f>
        <v>0</v>
      </c>
      <c r="FE46" s="32">
        <f>SUMIFS( $J44:FE44, $J43:FE43, "&gt;=" &amp; FE43 - $F42 + 1, $J43:FE43, "&lt;=" &amp; FE43) * FE45</f>
        <v>0</v>
      </c>
      <c r="FF46" s="32">
        <f>SUMIFS( $J44:FF44, $J43:FF43, "&gt;=" &amp; FF43 - $F42 + 1, $J43:FF43, "&lt;=" &amp; FF43) * FF45</f>
        <v>0</v>
      </c>
      <c r="FG46" s="32">
        <f>SUMIFS( $J44:FG44, $J43:FG43, "&gt;=" &amp; FG43 - $F42 + 1, $J43:FG43, "&lt;=" &amp; FG43) * FG45</f>
        <v>0</v>
      </c>
      <c r="FH46" s="32">
        <f>SUMIFS( $J44:FH44, $J43:FH43, "&gt;=" &amp; FH43 - $F42 + 1, $J43:FH43, "&lt;=" &amp; FH43) * FH45</f>
        <v>0</v>
      </c>
      <c r="FI46" s="32">
        <f>SUMIFS( $J44:FI44, $J43:FI43, "&gt;=" &amp; FI43 - $F42 + 1, $J43:FI43, "&lt;=" &amp; FI43) * FI45</f>
        <v>0</v>
      </c>
      <c r="FJ46" s="32">
        <f>SUMIFS( $J44:FJ44, $J43:FJ43, "&gt;=" &amp; FJ43 - $F42 + 1, $J43:FJ43, "&lt;=" &amp; FJ43) * FJ45</f>
        <v>0</v>
      </c>
      <c r="FK46" s="32">
        <f>SUMIFS( $J44:FK44, $J43:FK43, "&gt;=" &amp; FK43 - $F42 + 1, $J43:FK43, "&lt;=" &amp; FK43) * FK45</f>
        <v>0</v>
      </c>
      <c r="FL46" s="32">
        <f>SUMIFS( $J44:FL44, $J43:FL43, "&gt;=" &amp; FL43 - $F42 + 1, $J43:FL43, "&lt;=" &amp; FL43) * FL45</f>
        <v>0</v>
      </c>
      <c r="FM46" s="32">
        <f>SUMIFS( $J44:FM44, $J43:FM43, "&gt;=" &amp; FM43 - $F42 + 1, $J43:FM43, "&lt;=" &amp; FM43) * FM45</f>
        <v>0</v>
      </c>
      <c r="FN46" s="32">
        <f>SUMIFS( $J44:FN44, $J43:FN43, "&gt;=" &amp; FN43 - $F42 + 1, $J43:FN43, "&lt;=" &amp; FN43) * FN45</f>
        <v>0</v>
      </c>
      <c r="FO46" s="32">
        <f>SUMIFS( $J44:FO44, $J43:FO43, "&gt;=" &amp; FO43 - $F42 + 1, $J43:FO43, "&lt;=" &amp; FO43) * FO45</f>
        <v>0</v>
      </c>
      <c r="FP46" s="32">
        <f>SUMIFS( $J44:FP44, $J43:FP43, "&gt;=" &amp; FP43 - $F42 + 1, $J43:FP43, "&lt;=" &amp; FP43) * FP45</f>
        <v>0</v>
      </c>
      <c r="FQ46" s="32">
        <f>SUMIFS( $J44:FQ44, $J43:FQ43, "&gt;=" &amp; FQ43 - $F42 + 1, $J43:FQ43, "&lt;=" &amp; FQ43) * FQ45</f>
        <v>0</v>
      </c>
      <c r="FR46" s="32">
        <f>SUMIFS( $J44:FR44, $J43:FR43, "&gt;=" &amp; FR43 - $F42 + 1, $J43:FR43, "&lt;=" &amp; FR43) * FR45</f>
        <v>0</v>
      </c>
      <c r="FS46" s="32">
        <f>SUMIFS( $J44:FS44, $J43:FS43, "&gt;=" &amp; FS43 - $F42 + 1, $J43:FS43, "&lt;=" &amp; FS43) * FS45</f>
        <v>0</v>
      </c>
      <c r="FT46" s="32">
        <f>SUMIFS( $J44:FT44, $J43:FT43, "&gt;=" &amp; FT43 - $F42 + 1, $J43:FT43, "&lt;=" &amp; FT43) * FT45</f>
        <v>0</v>
      </c>
      <c r="FU46" s="32">
        <f>SUMIFS( $J44:FU44, $J43:FU43, "&gt;=" &amp; FU43 - $F42 + 1, $J43:FU43, "&lt;=" &amp; FU43) * FU45</f>
        <v>0</v>
      </c>
      <c r="FV46" s="32">
        <f>SUMIFS( $J44:FV44, $J43:FV43, "&gt;=" &amp; FV43 - $F42 + 1, $J43:FV43, "&lt;=" &amp; FV43) * FV45</f>
        <v>0</v>
      </c>
      <c r="FW46" s="32">
        <f>SUMIFS( $J44:FW44, $J43:FW43, "&gt;=" &amp; FW43 - $F42 + 1, $J43:FW43, "&lt;=" &amp; FW43) * FW45</f>
        <v>0</v>
      </c>
      <c r="FX46" s="32">
        <f>SUMIFS( $J44:FX44, $J43:FX43, "&gt;=" &amp; FX43 - $F42 + 1, $J43:FX43, "&lt;=" &amp; FX43) * FX45</f>
        <v>0</v>
      </c>
      <c r="FY46" s="32">
        <f>SUMIFS( $J44:FY44, $J43:FY43, "&gt;=" &amp; FY43 - $F42 + 1, $J43:FY43, "&lt;=" &amp; FY43) * FY45</f>
        <v>0</v>
      </c>
      <c r="FZ46" s="32">
        <f>SUMIFS( $J44:FZ44, $J43:FZ43, "&gt;=" &amp; FZ43 - $F42 + 1, $J43:FZ43, "&lt;=" &amp; FZ43) * FZ45</f>
        <v>0</v>
      </c>
      <c r="GA46" s="32">
        <f>SUMIFS( $J44:GA44, $J43:GA43, "&gt;=" &amp; GA43 - $F42 + 1, $J43:GA43, "&lt;=" &amp; GA43) * GA45</f>
        <v>0</v>
      </c>
      <c r="GB46" s="32">
        <f>SUMIFS( $J44:GB44, $J43:GB43, "&gt;=" &amp; GB43 - $F42 + 1, $J43:GB43, "&lt;=" &amp; GB43) * GB45</f>
        <v>0</v>
      </c>
      <c r="GC46" s="32">
        <f>SUMIFS( $J44:GC44, $J43:GC43, "&gt;=" &amp; GC43 - $F42 + 1, $J43:GC43, "&lt;=" &amp; GC43) * GC45</f>
        <v>0</v>
      </c>
      <c r="GD46" s="32">
        <f>SUMIFS( $J44:GD44, $J43:GD43, "&gt;=" &amp; GD43 - $F42 + 1, $J43:GD43, "&lt;=" &amp; GD43) * GD45</f>
        <v>0</v>
      </c>
      <c r="GE46" s="32">
        <f>SUMIFS( $J44:GE44, $J43:GE43, "&gt;=" &amp; GE43 - $F42 + 1, $J43:GE43, "&lt;=" &amp; GE43) * GE45</f>
        <v>0</v>
      </c>
      <c r="GF46" s="32">
        <f>SUMIFS( $J44:GF44, $J43:GF43, "&gt;=" &amp; GF43 - $F42 + 1, $J43:GF43, "&lt;=" &amp; GF43) * GF45</f>
        <v>0</v>
      </c>
      <c r="GG46" s="32">
        <f>SUMIFS( $J44:GG44, $J43:GG43, "&gt;=" &amp; GG43 - $F42 + 1, $J43:GG43, "&lt;=" &amp; GG43) * GG45</f>
        <v>0</v>
      </c>
      <c r="GH46" s="32">
        <f>SUMIFS( $J44:GH44, $J43:GH43, "&gt;=" &amp; GH43 - $F42 + 1, $J43:GH43, "&lt;=" &amp; GH43) * GH45</f>
        <v>0</v>
      </c>
      <c r="GI46" s="32">
        <f>SUMIFS( $J44:GI44, $J43:GI43, "&gt;=" &amp; GI43 - $F42 + 1, $J43:GI43, "&lt;=" &amp; GI43) * GI45</f>
        <v>0</v>
      </c>
      <c r="GJ46" s="32">
        <f>SUMIFS( $J44:GJ44, $J43:GJ43, "&gt;=" &amp; GJ43 - $F42 + 1, $J43:GJ43, "&lt;=" &amp; GJ43) * GJ45</f>
        <v>0</v>
      </c>
    </row>
    <row r="47" spans="1:192" x14ac:dyDescent="0.25">
      <c r="A47" s="85"/>
      <c r="B47" s="85"/>
      <c r="C47" s="672"/>
      <c r="D47" s="66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2"/>
      <c r="CX47" s="32"/>
      <c r="CY47" s="32"/>
      <c r="CZ47" s="32"/>
      <c r="DA47" s="32"/>
      <c r="DB47" s="32"/>
      <c r="DC47" s="32"/>
      <c r="DD47" s="32"/>
      <c r="DE47" s="32"/>
      <c r="DF47" s="32"/>
      <c r="DG47" s="32"/>
      <c r="DH47" s="32"/>
      <c r="DI47" s="32"/>
      <c r="DJ47" s="32"/>
      <c r="DK47" s="32"/>
      <c r="DL47" s="32"/>
      <c r="DM47" s="32"/>
      <c r="DN47" s="32"/>
      <c r="DO47" s="32"/>
      <c r="DP47" s="32"/>
      <c r="DQ47" s="32"/>
      <c r="DR47" s="32"/>
      <c r="DS47" s="32"/>
      <c r="DT47" s="32"/>
      <c r="DU47" s="32"/>
      <c r="DV47" s="32"/>
      <c r="DW47" s="32"/>
      <c r="DX47" s="32"/>
      <c r="DY47" s="32"/>
      <c r="DZ47" s="32"/>
      <c r="EA47" s="32"/>
      <c r="EB47" s="32"/>
      <c r="EC47" s="32"/>
      <c r="ED47" s="32"/>
      <c r="EE47" s="32"/>
      <c r="EF47" s="32"/>
      <c r="EG47" s="32"/>
      <c r="EH47" s="32"/>
      <c r="EI47" s="32"/>
      <c r="EJ47" s="32"/>
      <c r="EK47" s="32"/>
      <c r="EL47" s="32"/>
      <c r="EM47" s="32"/>
      <c r="EN47" s="32"/>
      <c r="EO47" s="32"/>
      <c r="EP47" s="32"/>
      <c r="EQ47" s="32"/>
      <c r="ER47" s="32"/>
      <c r="ES47" s="32"/>
      <c r="ET47" s="32"/>
      <c r="EU47" s="32"/>
      <c r="EV47" s="32"/>
      <c r="EW47" s="32"/>
      <c r="EX47" s="32"/>
      <c r="EY47" s="32"/>
      <c r="EZ47" s="32"/>
      <c r="FA47" s="32"/>
      <c r="FB47" s="32"/>
      <c r="FC47" s="32"/>
      <c r="FD47" s="32"/>
      <c r="FE47" s="32"/>
      <c r="FF47" s="32"/>
      <c r="FG47" s="32"/>
      <c r="FH47" s="32"/>
      <c r="FI47" s="32"/>
      <c r="FJ47" s="32"/>
      <c r="FK47" s="32"/>
      <c r="FL47" s="32"/>
      <c r="FM47" s="32"/>
      <c r="FN47" s="32"/>
      <c r="FO47" s="32"/>
      <c r="FP47" s="32"/>
      <c r="FQ47" s="32"/>
      <c r="FR47" s="32"/>
      <c r="FS47" s="32"/>
      <c r="FT47" s="32"/>
      <c r="FU47" s="32"/>
      <c r="FV47" s="32"/>
      <c r="FW47" s="32"/>
      <c r="FX47" s="32"/>
      <c r="FY47" s="32"/>
      <c r="FZ47" s="32"/>
      <c r="GA47" s="32"/>
      <c r="GB47" s="32"/>
      <c r="GC47" s="32"/>
      <c r="GD47" s="32"/>
      <c r="GE47" s="32"/>
      <c r="GF47" s="32"/>
      <c r="GG47" s="32"/>
      <c r="GH47" s="32"/>
      <c r="GI47" s="32"/>
      <c r="GJ47" s="32"/>
    </row>
    <row r="48" spans="1:192" x14ac:dyDescent="0.25">
      <c r="E48" s="209" t="str">
        <f t="shared" ref="E48:AJ48" si="24" xml:space="preserve"> E$46</f>
        <v>Annual CFADS</v>
      </c>
      <c r="F48" s="209">
        <f t="shared" si="24"/>
        <v>0</v>
      </c>
      <c r="G48" s="209" t="str">
        <f t="shared" si="24"/>
        <v>$ 000s</v>
      </c>
      <c r="H48" s="209">
        <f t="shared" si="24"/>
        <v>0</v>
      </c>
      <c r="I48" s="209">
        <f t="shared" si="24"/>
        <v>0</v>
      </c>
      <c r="J48" s="209">
        <f t="shared" si="24"/>
        <v>0</v>
      </c>
      <c r="K48" s="209">
        <f t="shared" si="24"/>
        <v>0</v>
      </c>
      <c r="L48" s="209">
        <f t="shared" si="24"/>
        <v>0</v>
      </c>
      <c r="M48" s="209">
        <f t="shared" si="24"/>
        <v>0</v>
      </c>
      <c r="N48" s="209">
        <f t="shared" si="24"/>
        <v>0</v>
      </c>
      <c r="O48" s="209">
        <f t="shared" si="24"/>
        <v>0</v>
      </c>
      <c r="P48" s="209">
        <f t="shared" si="24"/>
        <v>0</v>
      </c>
      <c r="Q48" s="209">
        <f t="shared" si="24"/>
        <v>0</v>
      </c>
      <c r="R48" s="209">
        <f t="shared" si="24"/>
        <v>0</v>
      </c>
      <c r="S48" s="209">
        <f t="shared" si="24"/>
        <v>1907.4202078935805</v>
      </c>
      <c r="T48" s="209">
        <f t="shared" si="24"/>
        <v>4018.4232410776754</v>
      </c>
      <c r="U48" s="209">
        <f t="shared" si="24"/>
        <v>6534.6824398354765</v>
      </c>
      <c r="V48" s="209">
        <f t="shared" si="24"/>
        <v>8911.6793467802927</v>
      </c>
      <c r="W48" s="209">
        <f t="shared" si="24"/>
        <v>8955.2549239747459</v>
      </c>
      <c r="X48" s="209">
        <f t="shared" si="24"/>
        <v>8913.4623084738632</v>
      </c>
      <c r="Y48" s="209">
        <f t="shared" si="24"/>
        <v>8885.3870244233894</v>
      </c>
      <c r="Z48" s="209">
        <f t="shared" si="24"/>
        <v>8858.0601331895086</v>
      </c>
      <c r="AA48" s="209">
        <f t="shared" si="24"/>
        <v>8817.0280959969241</v>
      </c>
      <c r="AB48" s="209">
        <f t="shared" si="24"/>
        <v>8806.4038909511819</v>
      </c>
      <c r="AC48" s="209">
        <f t="shared" si="24"/>
        <v>8778.0424819963446</v>
      </c>
      <c r="AD48" s="209">
        <f t="shared" si="24"/>
        <v>8750.4272628735289</v>
      </c>
      <c r="AE48" s="209">
        <f t="shared" si="24"/>
        <v>8724.8739995220658</v>
      </c>
      <c r="AF48" s="209">
        <f t="shared" si="24"/>
        <v>8698.2857408964519</v>
      </c>
      <c r="AG48" s="209">
        <f t="shared" si="24"/>
        <v>8669.702578739094</v>
      </c>
      <c r="AH48" s="209">
        <f t="shared" si="24"/>
        <v>8641.8631896278403</v>
      </c>
      <c r="AI48" s="209">
        <f t="shared" si="24"/>
        <v>8616.0477092667625</v>
      </c>
      <c r="AJ48" s="209">
        <f t="shared" si="24"/>
        <v>8589.1830671314692</v>
      </c>
      <c r="AK48" s="209">
        <f t="shared" ref="AK48:BP48" si="25" xml:space="preserve"> AK$46</f>
        <v>8560.3334787809345</v>
      </c>
      <c r="AL48" s="209">
        <f t="shared" si="25"/>
        <v>8532.2254221620533</v>
      </c>
      <c r="AM48" s="209">
        <f t="shared" si="25"/>
        <v>8521.3088543282847</v>
      </c>
      <c r="AN48" s="209">
        <f t="shared" si="25"/>
        <v>8478.9775022302583</v>
      </c>
      <c r="AO48" s="209">
        <f t="shared" si="25"/>
        <v>8449.8525974154945</v>
      </c>
      <c r="AP48" s="209">
        <f t="shared" si="25"/>
        <v>8421.4670306449807</v>
      </c>
      <c r="AQ48" s="209">
        <f t="shared" si="25"/>
        <v>8379.8690010862701</v>
      </c>
      <c r="AR48" s="209">
        <f t="shared" si="25"/>
        <v>8367.5656169137692</v>
      </c>
      <c r="AS48" s="209">
        <f t="shared" si="25"/>
        <v>8338.1155735575303</v>
      </c>
      <c r="AT48" s="209">
        <f t="shared" si="25"/>
        <v>8309.4028682563767</v>
      </c>
      <c r="AU48" s="209">
        <f t="shared" si="25"/>
        <v>8282.6989426078017</v>
      </c>
      <c r="AV48" s="209">
        <f t="shared" si="25"/>
        <v>8254.9502315492609</v>
      </c>
      <c r="AW48" s="209">
        <f t="shared" si="25"/>
        <v>8225.246154985909</v>
      </c>
      <c r="AX48" s="209">
        <f t="shared" si="25"/>
        <v>8196.2771783272856</v>
      </c>
      <c r="AY48" s="209">
        <f t="shared" si="25"/>
        <v>8169.2763119745941</v>
      </c>
      <c r="AZ48" s="209">
        <f t="shared" si="25"/>
        <v>8141.2145357547925</v>
      </c>
      <c r="BA48" s="209">
        <f t="shared" si="25"/>
        <v>8111.2071580084557</v>
      </c>
      <c r="BB48" s="209">
        <f t="shared" si="25"/>
        <v>8081.9328335794062</v>
      </c>
      <c r="BC48" s="209">
        <f t="shared" si="25"/>
        <v>8069.2292072381997</v>
      </c>
      <c r="BD48" s="209">
        <f t="shared" si="25"/>
        <v>8026.2280319016963</v>
      </c>
      <c r="BE48" s="209">
        <f t="shared" si="25"/>
        <v>7995.9075848670254</v>
      </c>
      <c r="BF48" s="209">
        <f t="shared" si="25"/>
        <v>7966.3181950098742</v>
      </c>
      <c r="BG48" s="209">
        <f t="shared" si="25"/>
        <v>7924.0223540119332</v>
      </c>
      <c r="BH48" s="209">
        <f t="shared" si="25"/>
        <v>7909.8767115666151</v>
      </c>
      <c r="BI48" s="209">
        <f t="shared" si="25"/>
        <v>7879.1882427986666</v>
      </c>
      <c r="BJ48" s="209">
        <f t="shared" si="25"/>
        <v>7849.2290467729108</v>
      </c>
      <c r="BK48" s="209">
        <f t="shared" si="25"/>
        <v>7821.2252115128376</v>
      </c>
      <c r="BL48" s="209">
        <f t="shared" si="25"/>
        <v>7792.1638531645312</v>
      </c>
      <c r="BM48" s="209">
        <f t="shared" si="25"/>
        <v>7761.1859002580632</v>
      </c>
      <c r="BN48" s="209">
        <f t="shared" si="25"/>
        <v>7730.9351706491771</v>
      </c>
      <c r="BO48" s="209">
        <f t="shared" si="25"/>
        <v>0</v>
      </c>
      <c r="BP48" s="209">
        <f t="shared" si="25"/>
        <v>0</v>
      </c>
      <c r="BQ48" s="209">
        <f t="shared" ref="BQ48:CV48" si="26" xml:space="preserve"> BQ$46</f>
        <v>0</v>
      </c>
      <c r="BR48" s="209">
        <f t="shared" si="26"/>
        <v>0</v>
      </c>
      <c r="BS48" s="209">
        <f t="shared" si="26"/>
        <v>0</v>
      </c>
      <c r="BT48" s="209">
        <f t="shared" si="26"/>
        <v>0</v>
      </c>
      <c r="BU48" s="209">
        <f t="shared" si="26"/>
        <v>0</v>
      </c>
      <c r="BV48" s="209">
        <f t="shared" si="26"/>
        <v>0</v>
      </c>
      <c r="BW48" s="209">
        <f t="shared" si="26"/>
        <v>0</v>
      </c>
      <c r="BX48" s="209">
        <f t="shared" si="26"/>
        <v>0</v>
      </c>
      <c r="BY48" s="209">
        <f t="shared" si="26"/>
        <v>0</v>
      </c>
      <c r="BZ48" s="209">
        <f t="shared" si="26"/>
        <v>0</v>
      </c>
      <c r="CA48" s="209">
        <f t="shared" si="26"/>
        <v>0</v>
      </c>
      <c r="CB48" s="209">
        <f t="shared" si="26"/>
        <v>0</v>
      </c>
      <c r="CC48" s="209">
        <f t="shared" si="26"/>
        <v>0</v>
      </c>
      <c r="CD48" s="209">
        <f t="shared" si="26"/>
        <v>0</v>
      </c>
      <c r="CE48" s="209">
        <f t="shared" si="26"/>
        <v>0</v>
      </c>
      <c r="CF48" s="209">
        <f t="shared" si="26"/>
        <v>0</v>
      </c>
      <c r="CG48" s="209">
        <f t="shared" si="26"/>
        <v>0</v>
      </c>
      <c r="CH48" s="209">
        <f t="shared" si="26"/>
        <v>0</v>
      </c>
      <c r="CI48" s="209">
        <f t="shared" si="26"/>
        <v>0</v>
      </c>
      <c r="CJ48" s="209">
        <f t="shared" si="26"/>
        <v>0</v>
      </c>
      <c r="CK48" s="209">
        <f t="shared" si="26"/>
        <v>0</v>
      </c>
      <c r="CL48" s="209">
        <f t="shared" si="26"/>
        <v>0</v>
      </c>
      <c r="CM48" s="209">
        <f t="shared" si="26"/>
        <v>0</v>
      </c>
      <c r="CN48" s="209">
        <f t="shared" si="26"/>
        <v>0</v>
      </c>
      <c r="CO48" s="209">
        <f t="shared" si="26"/>
        <v>0</v>
      </c>
      <c r="CP48" s="209">
        <f t="shared" si="26"/>
        <v>0</v>
      </c>
      <c r="CQ48" s="209">
        <f t="shared" si="26"/>
        <v>0</v>
      </c>
      <c r="CR48" s="209">
        <f t="shared" si="26"/>
        <v>0</v>
      </c>
      <c r="CS48" s="209">
        <f t="shared" si="26"/>
        <v>0</v>
      </c>
      <c r="CT48" s="209">
        <f t="shared" si="26"/>
        <v>0</v>
      </c>
      <c r="CU48" s="209">
        <f t="shared" si="26"/>
        <v>0</v>
      </c>
      <c r="CV48" s="209">
        <f t="shared" si="26"/>
        <v>0</v>
      </c>
      <c r="CW48" s="209">
        <f t="shared" ref="CW48:EB48" si="27" xml:space="preserve"> CW$46</f>
        <v>0</v>
      </c>
      <c r="CX48" s="209">
        <f t="shared" si="27"/>
        <v>0</v>
      </c>
      <c r="CY48" s="209">
        <f t="shared" si="27"/>
        <v>0</v>
      </c>
      <c r="CZ48" s="209">
        <f t="shared" si="27"/>
        <v>0</v>
      </c>
      <c r="DA48" s="209">
        <f t="shared" si="27"/>
        <v>0</v>
      </c>
      <c r="DB48" s="209">
        <f t="shared" si="27"/>
        <v>0</v>
      </c>
      <c r="DC48" s="209">
        <f t="shared" si="27"/>
        <v>0</v>
      </c>
      <c r="DD48" s="209">
        <f t="shared" si="27"/>
        <v>0</v>
      </c>
      <c r="DE48" s="209">
        <f t="shared" si="27"/>
        <v>0</v>
      </c>
      <c r="DF48" s="209">
        <f t="shared" si="27"/>
        <v>0</v>
      </c>
      <c r="DG48" s="209">
        <f t="shared" si="27"/>
        <v>0</v>
      </c>
      <c r="DH48" s="209">
        <f t="shared" si="27"/>
        <v>0</v>
      </c>
      <c r="DI48" s="209">
        <f t="shared" si="27"/>
        <v>0</v>
      </c>
      <c r="DJ48" s="209">
        <f t="shared" si="27"/>
        <v>0</v>
      </c>
      <c r="DK48" s="209">
        <f t="shared" si="27"/>
        <v>0</v>
      </c>
      <c r="DL48" s="209">
        <f t="shared" si="27"/>
        <v>0</v>
      </c>
      <c r="DM48" s="209">
        <f t="shared" si="27"/>
        <v>0</v>
      </c>
      <c r="DN48" s="209">
        <f t="shared" si="27"/>
        <v>0</v>
      </c>
      <c r="DO48" s="209">
        <f t="shared" si="27"/>
        <v>0</v>
      </c>
      <c r="DP48" s="209">
        <f t="shared" si="27"/>
        <v>0</v>
      </c>
      <c r="DQ48" s="209">
        <f t="shared" si="27"/>
        <v>0</v>
      </c>
      <c r="DR48" s="209">
        <f t="shared" si="27"/>
        <v>0</v>
      </c>
      <c r="DS48" s="209">
        <f t="shared" si="27"/>
        <v>0</v>
      </c>
      <c r="DT48" s="209">
        <f t="shared" si="27"/>
        <v>0</v>
      </c>
      <c r="DU48" s="209">
        <f t="shared" si="27"/>
        <v>0</v>
      </c>
      <c r="DV48" s="209">
        <f t="shared" si="27"/>
        <v>0</v>
      </c>
      <c r="DW48" s="209">
        <f t="shared" si="27"/>
        <v>0</v>
      </c>
      <c r="DX48" s="209">
        <f t="shared" si="27"/>
        <v>0</v>
      </c>
      <c r="DY48" s="209">
        <f t="shared" si="27"/>
        <v>0</v>
      </c>
      <c r="DZ48" s="209">
        <f t="shared" si="27"/>
        <v>0</v>
      </c>
      <c r="EA48" s="209">
        <f t="shared" si="27"/>
        <v>0</v>
      </c>
      <c r="EB48" s="209">
        <f t="shared" si="27"/>
        <v>0</v>
      </c>
      <c r="EC48" s="209">
        <f t="shared" ref="EC48:FH48" si="28" xml:space="preserve"> EC$46</f>
        <v>0</v>
      </c>
      <c r="ED48" s="209">
        <f t="shared" si="28"/>
        <v>0</v>
      </c>
      <c r="EE48" s="209">
        <f t="shared" si="28"/>
        <v>0</v>
      </c>
      <c r="EF48" s="209">
        <f t="shared" si="28"/>
        <v>0</v>
      </c>
      <c r="EG48" s="209">
        <f t="shared" si="28"/>
        <v>0</v>
      </c>
      <c r="EH48" s="209">
        <f t="shared" si="28"/>
        <v>0</v>
      </c>
      <c r="EI48" s="209">
        <f t="shared" si="28"/>
        <v>0</v>
      </c>
      <c r="EJ48" s="209">
        <f t="shared" si="28"/>
        <v>0</v>
      </c>
      <c r="EK48" s="209">
        <f t="shared" si="28"/>
        <v>0</v>
      </c>
      <c r="EL48" s="209">
        <f t="shared" si="28"/>
        <v>0</v>
      </c>
      <c r="EM48" s="209">
        <f t="shared" si="28"/>
        <v>0</v>
      </c>
      <c r="EN48" s="209">
        <f t="shared" si="28"/>
        <v>0</v>
      </c>
      <c r="EO48" s="209">
        <f t="shared" si="28"/>
        <v>0</v>
      </c>
      <c r="EP48" s="209">
        <f t="shared" si="28"/>
        <v>0</v>
      </c>
      <c r="EQ48" s="209">
        <f t="shared" si="28"/>
        <v>0</v>
      </c>
      <c r="ER48" s="209">
        <f t="shared" si="28"/>
        <v>0</v>
      </c>
      <c r="ES48" s="209">
        <f t="shared" si="28"/>
        <v>0</v>
      </c>
      <c r="ET48" s="209">
        <f t="shared" si="28"/>
        <v>0</v>
      </c>
      <c r="EU48" s="209">
        <f t="shared" si="28"/>
        <v>0</v>
      </c>
      <c r="EV48" s="209">
        <f t="shared" si="28"/>
        <v>0</v>
      </c>
      <c r="EW48" s="209">
        <f t="shared" si="28"/>
        <v>0</v>
      </c>
      <c r="EX48" s="209">
        <f t="shared" si="28"/>
        <v>0</v>
      </c>
      <c r="EY48" s="209">
        <f t="shared" si="28"/>
        <v>0</v>
      </c>
      <c r="EZ48" s="209">
        <f t="shared" si="28"/>
        <v>0</v>
      </c>
      <c r="FA48" s="209">
        <f t="shared" si="28"/>
        <v>0</v>
      </c>
      <c r="FB48" s="209">
        <f t="shared" si="28"/>
        <v>0</v>
      </c>
      <c r="FC48" s="209">
        <f t="shared" si="28"/>
        <v>0</v>
      </c>
      <c r="FD48" s="209">
        <f t="shared" si="28"/>
        <v>0</v>
      </c>
      <c r="FE48" s="209">
        <f t="shared" si="28"/>
        <v>0</v>
      </c>
      <c r="FF48" s="209">
        <f t="shared" si="28"/>
        <v>0</v>
      </c>
      <c r="FG48" s="209">
        <f t="shared" si="28"/>
        <v>0</v>
      </c>
      <c r="FH48" s="209">
        <f t="shared" si="28"/>
        <v>0</v>
      </c>
      <c r="FI48" s="209">
        <f t="shared" ref="FI48:GJ48" si="29" xml:space="preserve"> FI$46</f>
        <v>0</v>
      </c>
      <c r="FJ48" s="209">
        <f t="shared" si="29"/>
        <v>0</v>
      </c>
      <c r="FK48" s="209">
        <f t="shared" si="29"/>
        <v>0</v>
      </c>
      <c r="FL48" s="209">
        <f t="shared" si="29"/>
        <v>0</v>
      </c>
      <c r="FM48" s="209">
        <f t="shared" si="29"/>
        <v>0</v>
      </c>
      <c r="FN48" s="209">
        <f t="shared" si="29"/>
        <v>0</v>
      </c>
      <c r="FO48" s="209">
        <f t="shared" si="29"/>
        <v>0</v>
      </c>
      <c r="FP48" s="209">
        <f t="shared" si="29"/>
        <v>0</v>
      </c>
      <c r="FQ48" s="209">
        <f t="shared" si="29"/>
        <v>0</v>
      </c>
      <c r="FR48" s="209">
        <f t="shared" si="29"/>
        <v>0</v>
      </c>
      <c r="FS48" s="209">
        <f t="shared" si="29"/>
        <v>0</v>
      </c>
      <c r="FT48" s="209">
        <f t="shared" si="29"/>
        <v>0</v>
      </c>
      <c r="FU48" s="209">
        <f t="shared" si="29"/>
        <v>0</v>
      </c>
      <c r="FV48" s="209">
        <f t="shared" si="29"/>
        <v>0</v>
      </c>
      <c r="FW48" s="209">
        <f t="shared" si="29"/>
        <v>0</v>
      </c>
      <c r="FX48" s="209">
        <f t="shared" si="29"/>
        <v>0</v>
      </c>
      <c r="FY48" s="209">
        <f t="shared" si="29"/>
        <v>0</v>
      </c>
      <c r="FZ48" s="209">
        <f t="shared" si="29"/>
        <v>0</v>
      </c>
      <c r="GA48" s="209">
        <f t="shared" si="29"/>
        <v>0</v>
      </c>
      <c r="GB48" s="209">
        <f t="shared" si="29"/>
        <v>0</v>
      </c>
      <c r="GC48" s="209">
        <f t="shared" si="29"/>
        <v>0</v>
      </c>
      <c r="GD48" s="209">
        <f t="shared" si="29"/>
        <v>0</v>
      </c>
      <c r="GE48" s="209">
        <f t="shared" si="29"/>
        <v>0</v>
      </c>
      <c r="GF48" s="209">
        <f t="shared" si="29"/>
        <v>0</v>
      </c>
      <c r="GG48" s="209">
        <f t="shared" si="29"/>
        <v>0</v>
      </c>
      <c r="GH48" s="209">
        <f t="shared" si="29"/>
        <v>0</v>
      </c>
      <c r="GI48" s="209">
        <f t="shared" si="29"/>
        <v>0</v>
      </c>
      <c r="GJ48" s="209">
        <f t="shared" si="29"/>
        <v>0</v>
      </c>
    </row>
    <row r="49" spans="1:192" x14ac:dyDescent="0.25">
      <c r="E49" s="209" t="str">
        <f t="shared" ref="E49:AJ49" si="30" xml:space="preserve"> E$40</f>
        <v>Annual debt service</v>
      </c>
      <c r="F49" s="209">
        <f t="shared" si="30"/>
        <v>0</v>
      </c>
      <c r="G49" s="209" t="str">
        <f t="shared" si="30"/>
        <v>$ 000s</v>
      </c>
      <c r="H49" s="209">
        <f t="shared" si="30"/>
        <v>0</v>
      </c>
      <c r="I49" s="209">
        <f t="shared" si="30"/>
        <v>0</v>
      </c>
      <c r="J49" s="209">
        <f t="shared" si="30"/>
        <v>0</v>
      </c>
      <c r="K49" s="209">
        <f t="shared" si="30"/>
        <v>0</v>
      </c>
      <c r="L49" s="209">
        <f t="shared" si="30"/>
        <v>0</v>
      </c>
      <c r="M49" s="209">
        <f t="shared" si="30"/>
        <v>0</v>
      </c>
      <c r="N49" s="209">
        <f t="shared" si="30"/>
        <v>0</v>
      </c>
      <c r="O49" s="209">
        <f t="shared" si="30"/>
        <v>0</v>
      </c>
      <c r="P49" s="209">
        <f t="shared" si="30"/>
        <v>0</v>
      </c>
      <c r="Q49" s="209">
        <f t="shared" si="30"/>
        <v>0</v>
      </c>
      <c r="R49" s="209">
        <f t="shared" si="30"/>
        <v>0</v>
      </c>
      <c r="S49" s="209">
        <f t="shared" si="30"/>
        <v>1467.2462827836282</v>
      </c>
      <c r="T49" s="209">
        <f t="shared" si="30"/>
        <v>3091.0948308138413</v>
      </c>
      <c r="U49" s="209">
        <f t="shared" si="30"/>
        <v>5026.6788993768314</v>
      </c>
      <c r="V49" s="209">
        <f t="shared" si="30"/>
        <v>6855.1381871327258</v>
      </c>
      <c r="W49" s="209">
        <f t="shared" si="30"/>
        <v>6888.6578629439609</v>
      </c>
      <c r="X49" s="209">
        <f t="shared" si="30"/>
        <v>6856.5096965353814</v>
      </c>
      <c r="Y49" s="209">
        <f t="shared" si="30"/>
        <v>6834.913323875312</v>
      </c>
      <c r="Z49" s="209">
        <f t="shared" si="30"/>
        <v>6813.8926380118146</v>
      </c>
      <c r="AA49" s="209">
        <f t="shared" si="30"/>
        <v>6782.3295318582304</v>
      </c>
      <c r="AB49" s="209">
        <f t="shared" si="30"/>
        <v>6774.1570665350719</v>
      </c>
      <c r="AC49" s="209">
        <f t="shared" si="30"/>
        <v>6752.340597796283</v>
      </c>
      <c r="AD49" s="209">
        <f t="shared" si="30"/>
        <v>6731.0981212504757</v>
      </c>
      <c r="AE49" s="209">
        <f t="shared" si="30"/>
        <v>6711.4417645736921</v>
      </c>
      <c r="AF49" s="209">
        <f t="shared" si="30"/>
        <v>6690.9892576696075</v>
      </c>
      <c r="AG49" s="209">
        <f t="shared" si="30"/>
        <v>6669.0022095458162</v>
      </c>
      <c r="AH49" s="209">
        <f t="shared" si="30"/>
        <v>6647.5872945488463</v>
      </c>
      <c r="AI49" s="209">
        <f t="shared" si="30"/>
        <v>6627.7292324813079</v>
      </c>
      <c r="AJ49" s="209">
        <f t="shared" si="30"/>
        <v>6607.0641228788108</v>
      </c>
      <c r="AK49" s="209">
        <f t="shared" ref="AK49:BP49" si="31" xml:space="preserve"> AK$40</f>
        <v>6584.8721315310431</v>
      </c>
      <c r="AL49" s="209">
        <f t="shared" si="31"/>
        <v>6563.2505492219861</v>
      </c>
      <c r="AM49" s="209">
        <f t="shared" si="31"/>
        <v>6554.8531894595135</v>
      </c>
      <c r="AN49" s="209">
        <f t="shared" si="31"/>
        <v>6522.2906102965126</v>
      </c>
      <c r="AO49" s="209">
        <f t="shared" si="31"/>
        <v>6499.8868370547207</v>
      </c>
      <c r="AP49" s="209">
        <f t="shared" si="31"/>
        <v>6478.0517853997189</v>
      </c>
      <c r="AQ49" s="209">
        <f t="shared" si="31"/>
        <v>6446.0533005152256</v>
      </c>
      <c r="AR49" s="209">
        <f t="shared" si="31"/>
        <v>6436.5891589388038</v>
      </c>
      <c r="AS49" s="209">
        <f t="shared" si="31"/>
        <v>6413.9352791281754</v>
      </c>
      <c r="AT49" s="209">
        <f t="shared" si="31"/>
        <v>6391.8485824510626</v>
      </c>
      <c r="AU49" s="209">
        <f t="shared" si="31"/>
        <v>6371.3071009353334</v>
      </c>
      <c r="AV49" s="209">
        <f t="shared" si="31"/>
        <v>6349.9619383189311</v>
      </c>
      <c r="AW49" s="209">
        <f t="shared" si="31"/>
        <v>6327.1126483505059</v>
      </c>
      <c r="AX49" s="209">
        <f t="shared" si="31"/>
        <v>6304.8288198614046</v>
      </c>
      <c r="AY49" s="209">
        <f t="shared" si="31"/>
        <v>6284.0589224206669</v>
      </c>
      <c r="AZ49" s="209">
        <f t="shared" si="31"/>
        <v>6262.4729404507561</v>
      </c>
      <c r="BA49" s="209">
        <f t="shared" si="31"/>
        <v>6239.3903418815507</v>
      </c>
      <c r="BB49" s="209">
        <f t="shared" si="31"/>
        <v>6216.871630493567</v>
      </c>
      <c r="BC49" s="209">
        <f t="shared" si="31"/>
        <v>6207.0996103385914</v>
      </c>
      <c r="BD49" s="209">
        <f t="shared" si="31"/>
        <v>6174.0217825429754</v>
      </c>
      <c r="BE49" s="209">
        <f t="shared" si="31"/>
        <v>6150.6983614457877</v>
      </c>
      <c r="BF49" s="209">
        <f t="shared" si="31"/>
        <v>6127.9372920376227</v>
      </c>
      <c r="BG49" s="209">
        <f t="shared" si="31"/>
        <v>6095.4019029697265</v>
      </c>
      <c r="BH49" s="209">
        <f t="shared" si="31"/>
        <v>6084.5204838896661</v>
      </c>
      <c r="BI49" s="209">
        <f t="shared" si="31"/>
        <v>6060.9137464491632</v>
      </c>
      <c r="BJ49" s="209">
        <f t="shared" si="31"/>
        <v>6037.8679527165705</v>
      </c>
      <c r="BK49" s="209">
        <f t="shared" si="31"/>
        <v>6016.3264064651203</v>
      </c>
      <c r="BL49" s="209">
        <f t="shared" si="31"/>
        <v>5993.9713071429296</v>
      </c>
      <c r="BM49" s="209">
        <f t="shared" si="31"/>
        <v>5970.1416981334824</v>
      </c>
      <c r="BN49" s="209">
        <f t="shared" si="31"/>
        <v>5946.8709192477054</v>
      </c>
      <c r="BO49" s="209">
        <f t="shared" si="31"/>
        <v>0</v>
      </c>
      <c r="BP49" s="209">
        <f t="shared" si="31"/>
        <v>0</v>
      </c>
      <c r="BQ49" s="209">
        <f t="shared" ref="BQ49:CV49" si="32" xml:space="preserve"> BQ$40</f>
        <v>0</v>
      </c>
      <c r="BR49" s="209">
        <f t="shared" si="32"/>
        <v>0</v>
      </c>
      <c r="BS49" s="209">
        <f t="shared" si="32"/>
        <v>0</v>
      </c>
      <c r="BT49" s="209">
        <f t="shared" si="32"/>
        <v>0</v>
      </c>
      <c r="BU49" s="209">
        <f t="shared" si="32"/>
        <v>0</v>
      </c>
      <c r="BV49" s="209">
        <f t="shared" si="32"/>
        <v>0</v>
      </c>
      <c r="BW49" s="209">
        <f t="shared" si="32"/>
        <v>0</v>
      </c>
      <c r="BX49" s="209">
        <f t="shared" si="32"/>
        <v>0</v>
      </c>
      <c r="BY49" s="209">
        <f t="shared" si="32"/>
        <v>0</v>
      </c>
      <c r="BZ49" s="209">
        <f t="shared" si="32"/>
        <v>0</v>
      </c>
      <c r="CA49" s="209">
        <f t="shared" si="32"/>
        <v>0</v>
      </c>
      <c r="CB49" s="209">
        <f t="shared" si="32"/>
        <v>0</v>
      </c>
      <c r="CC49" s="209">
        <f t="shared" si="32"/>
        <v>0</v>
      </c>
      <c r="CD49" s="209">
        <f t="shared" si="32"/>
        <v>0</v>
      </c>
      <c r="CE49" s="209">
        <f t="shared" si="32"/>
        <v>0</v>
      </c>
      <c r="CF49" s="209">
        <f t="shared" si="32"/>
        <v>0</v>
      </c>
      <c r="CG49" s="209">
        <f t="shared" si="32"/>
        <v>0</v>
      </c>
      <c r="CH49" s="209">
        <f t="shared" si="32"/>
        <v>0</v>
      </c>
      <c r="CI49" s="209">
        <f t="shared" si="32"/>
        <v>0</v>
      </c>
      <c r="CJ49" s="209">
        <f t="shared" si="32"/>
        <v>0</v>
      </c>
      <c r="CK49" s="209">
        <f t="shared" si="32"/>
        <v>0</v>
      </c>
      <c r="CL49" s="209">
        <f t="shared" si="32"/>
        <v>0</v>
      </c>
      <c r="CM49" s="209">
        <f t="shared" si="32"/>
        <v>0</v>
      </c>
      <c r="CN49" s="209">
        <f t="shared" si="32"/>
        <v>0</v>
      </c>
      <c r="CO49" s="209">
        <f t="shared" si="32"/>
        <v>0</v>
      </c>
      <c r="CP49" s="209">
        <f t="shared" si="32"/>
        <v>0</v>
      </c>
      <c r="CQ49" s="209">
        <f t="shared" si="32"/>
        <v>0</v>
      </c>
      <c r="CR49" s="209">
        <f t="shared" si="32"/>
        <v>0</v>
      </c>
      <c r="CS49" s="209">
        <f t="shared" si="32"/>
        <v>0</v>
      </c>
      <c r="CT49" s="209">
        <f t="shared" si="32"/>
        <v>0</v>
      </c>
      <c r="CU49" s="209">
        <f t="shared" si="32"/>
        <v>0</v>
      </c>
      <c r="CV49" s="209">
        <f t="shared" si="32"/>
        <v>0</v>
      </c>
      <c r="CW49" s="209">
        <f t="shared" ref="CW49:EB49" si="33" xml:space="preserve"> CW$40</f>
        <v>0</v>
      </c>
      <c r="CX49" s="209">
        <f t="shared" si="33"/>
        <v>0</v>
      </c>
      <c r="CY49" s="209">
        <f t="shared" si="33"/>
        <v>0</v>
      </c>
      <c r="CZ49" s="209">
        <f t="shared" si="33"/>
        <v>0</v>
      </c>
      <c r="DA49" s="209">
        <f t="shared" si="33"/>
        <v>0</v>
      </c>
      <c r="DB49" s="209">
        <f t="shared" si="33"/>
        <v>0</v>
      </c>
      <c r="DC49" s="209">
        <f t="shared" si="33"/>
        <v>0</v>
      </c>
      <c r="DD49" s="209">
        <f t="shared" si="33"/>
        <v>0</v>
      </c>
      <c r="DE49" s="209">
        <f t="shared" si="33"/>
        <v>0</v>
      </c>
      <c r="DF49" s="209">
        <f t="shared" si="33"/>
        <v>0</v>
      </c>
      <c r="DG49" s="209">
        <f t="shared" si="33"/>
        <v>0</v>
      </c>
      <c r="DH49" s="209">
        <f t="shared" si="33"/>
        <v>0</v>
      </c>
      <c r="DI49" s="209">
        <f t="shared" si="33"/>
        <v>0</v>
      </c>
      <c r="DJ49" s="209">
        <f t="shared" si="33"/>
        <v>0</v>
      </c>
      <c r="DK49" s="209">
        <f t="shared" si="33"/>
        <v>0</v>
      </c>
      <c r="DL49" s="209">
        <f t="shared" si="33"/>
        <v>0</v>
      </c>
      <c r="DM49" s="209">
        <f t="shared" si="33"/>
        <v>0</v>
      </c>
      <c r="DN49" s="209">
        <f t="shared" si="33"/>
        <v>0</v>
      </c>
      <c r="DO49" s="209">
        <f t="shared" si="33"/>
        <v>0</v>
      </c>
      <c r="DP49" s="209">
        <f t="shared" si="33"/>
        <v>0</v>
      </c>
      <c r="DQ49" s="209">
        <f t="shared" si="33"/>
        <v>0</v>
      </c>
      <c r="DR49" s="209">
        <f t="shared" si="33"/>
        <v>0</v>
      </c>
      <c r="DS49" s="209">
        <f t="shared" si="33"/>
        <v>0</v>
      </c>
      <c r="DT49" s="209">
        <f t="shared" si="33"/>
        <v>0</v>
      </c>
      <c r="DU49" s="209">
        <f t="shared" si="33"/>
        <v>0</v>
      </c>
      <c r="DV49" s="209">
        <f t="shared" si="33"/>
        <v>0</v>
      </c>
      <c r="DW49" s="209">
        <f t="shared" si="33"/>
        <v>0</v>
      </c>
      <c r="DX49" s="209">
        <f t="shared" si="33"/>
        <v>0</v>
      </c>
      <c r="DY49" s="209">
        <f t="shared" si="33"/>
        <v>0</v>
      </c>
      <c r="DZ49" s="209">
        <f t="shared" si="33"/>
        <v>0</v>
      </c>
      <c r="EA49" s="209">
        <f t="shared" si="33"/>
        <v>0</v>
      </c>
      <c r="EB49" s="209">
        <f t="shared" si="33"/>
        <v>0</v>
      </c>
      <c r="EC49" s="209">
        <f t="shared" ref="EC49:FH49" si="34" xml:space="preserve"> EC$40</f>
        <v>0</v>
      </c>
      <c r="ED49" s="209">
        <f t="shared" si="34"/>
        <v>0</v>
      </c>
      <c r="EE49" s="209">
        <f t="shared" si="34"/>
        <v>0</v>
      </c>
      <c r="EF49" s="209">
        <f t="shared" si="34"/>
        <v>0</v>
      </c>
      <c r="EG49" s="209">
        <f t="shared" si="34"/>
        <v>0</v>
      </c>
      <c r="EH49" s="209">
        <f t="shared" si="34"/>
        <v>0</v>
      </c>
      <c r="EI49" s="209">
        <f t="shared" si="34"/>
        <v>0</v>
      </c>
      <c r="EJ49" s="209">
        <f t="shared" si="34"/>
        <v>0</v>
      </c>
      <c r="EK49" s="209">
        <f t="shared" si="34"/>
        <v>0</v>
      </c>
      <c r="EL49" s="209">
        <f t="shared" si="34"/>
        <v>0</v>
      </c>
      <c r="EM49" s="209">
        <f t="shared" si="34"/>
        <v>0</v>
      </c>
      <c r="EN49" s="209">
        <f t="shared" si="34"/>
        <v>0</v>
      </c>
      <c r="EO49" s="209">
        <f t="shared" si="34"/>
        <v>0</v>
      </c>
      <c r="EP49" s="209">
        <f t="shared" si="34"/>
        <v>0</v>
      </c>
      <c r="EQ49" s="209">
        <f t="shared" si="34"/>
        <v>0</v>
      </c>
      <c r="ER49" s="209">
        <f t="shared" si="34"/>
        <v>0</v>
      </c>
      <c r="ES49" s="209">
        <f t="shared" si="34"/>
        <v>0</v>
      </c>
      <c r="ET49" s="209">
        <f t="shared" si="34"/>
        <v>0</v>
      </c>
      <c r="EU49" s="209">
        <f t="shared" si="34"/>
        <v>0</v>
      </c>
      <c r="EV49" s="209">
        <f t="shared" si="34"/>
        <v>0</v>
      </c>
      <c r="EW49" s="209">
        <f t="shared" si="34"/>
        <v>0</v>
      </c>
      <c r="EX49" s="209">
        <f t="shared" si="34"/>
        <v>0</v>
      </c>
      <c r="EY49" s="209">
        <f t="shared" si="34"/>
        <v>0</v>
      </c>
      <c r="EZ49" s="209">
        <f t="shared" si="34"/>
        <v>0</v>
      </c>
      <c r="FA49" s="209">
        <f t="shared" si="34"/>
        <v>0</v>
      </c>
      <c r="FB49" s="209">
        <f t="shared" si="34"/>
        <v>0</v>
      </c>
      <c r="FC49" s="209">
        <f t="shared" si="34"/>
        <v>0</v>
      </c>
      <c r="FD49" s="209">
        <f t="shared" si="34"/>
        <v>0</v>
      </c>
      <c r="FE49" s="209">
        <f t="shared" si="34"/>
        <v>0</v>
      </c>
      <c r="FF49" s="209">
        <f t="shared" si="34"/>
        <v>0</v>
      </c>
      <c r="FG49" s="209">
        <f t="shared" si="34"/>
        <v>0</v>
      </c>
      <c r="FH49" s="209">
        <f t="shared" si="34"/>
        <v>0</v>
      </c>
      <c r="FI49" s="209">
        <f t="shared" ref="FI49:GJ49" si="35" xml:space="preserve"> FI$40</f>
        <v>0</v>
      </c>
      <c r="FJ49" s="209">
        <f t="shared" si="35"/>
        <v>0</v>
      </c>
      <c r="FK49" s="209">
        <f t="shared" si="35"/>
        <v>0</v>
      </c>
      <c r="FL49" s="209">
        <f t="shared" si="35"/>
        <v>0</v>
      </c>
      <c r="FM49" s="209">
        <f t="shared" si="35"/>
        <v>0</v>
      </c>
      <c r="FN49" s="209">
        <f t="shared" si="35"/>
        <v>0</v>
      </c>
      <c r="FO49" s="209">
        <f t="shared" si="35"/>
        <v>0</v>
      </c>
      <c r="FP49" s="209">
        <f t="shared" si="35"/>
        <v>0</v>
      </c>
      <c r="FQ49" s="209">
        <f t="shared" si="35"/>
        <v>0</v>
      </c>
      <c r="FR49" s="209">
        <f t="shared" si="35"/>
        <v>0</v>
      </c>
      <c r="FS49" s="209">
        <f t="shared" si="35"/>
        <v>0</v>
      </c>
      <c r="FT49" s="209">
        <f t="shared" si="35"/>
        <v>0</v>
      </c>
      <c r="FU49" s="209">
        <f t="shared" si="35"/>
        <v>0</v>
      </c>
      <c r="FV49" s="209">
        <f t="shared" si="35"/>
        <v>0</v>
      </c>
      <c r="FW49" s="209">
        <f t="shared" si="35"/>
        <v>0</v>
      </c>
      <c r="FX49" s="209">
        <f t="shared" si="35"/>
        <v>0</v>
      </c>
      <c r="FY49" s="209">
        <f t="shared" si="35"/>
        <v>0</v>
      </c>
      <c r="FZ49" s="209">
        <f t="shared" si="35"/>
        <v>0</v>
      </c>
      <c r="GA49" s="209">
        <f t="shared" si="35"/>
        <v>0</v>
      </c>
      <c r="GB49" s="209">
        <f t="shared" si="35"/>
        <v>0</v>
      </c>
      <c r="GC49" s="209">
        <f t="shared" si="35"/>
        <v>0</v>
      </c>
      <c r="GD49" s="209">
        <f t="shared" si="35"/>
        <v>0</v>
      </c>
      <c r="GE49" s="209">
        <f t="shared" si="35"/>
        <v>0</v>
      </c>
      <c r="GF49" s="209">
        <f t="shared" si="35"/>
        <v>0</v>
      </c>
      <c r="GG49" s="209">
        <f t="shared" si="35"/>
        <v>0</v>
      </c>
      <c r="GH49" s="209">
        <f t="shared" si="35"/>
        <v>0</v>
      </c>
      <c r="GI49" s="209">
        <f t="shared" si="35"/>
        <v>0</v>
      </c>
      <c r="GJ49" s="209">
        <f t="shared" si="35"/>
        <v>0</v>
      </c>
    </row>
    <row r="50" spans="1:192" x14ac:dyDescent="0.25">
      <c r="E50" s="200" t="str">
        <f xml:space="preserve"> Time!E$161</f>
        <v>Senior debt repayment flag</v>
      </c>
      <c r="F50" s="200">
        <f xml:space="preserve"> Time!F$161</f>
        <v>0</v>
      </c>
      <c r="G50" s="200" t="str">
        <f xml:space="preserve"> Time!G$161</f>
        <v>flag</v>
      </c>
      <c r="H50" s="200">
        <f xml:space="preserve"> Time!H$161</f>
        <v>48</v>
      </c>
      <c r="I50" s="200">
        <f xml:space="preserve"> Time!I$161</f>
        <v>0</v>
      </c>
      <c r="J50" s="200">
        <f xml:space="preserve"> Time!J$161</f>
        <v>0</v>
      </c>
      <c r="K50" s="200">
        <f xml:space="preserve"> Time!K$161</f>
        <v>0</v>
      </c>
      <c r="L50" s="200">
        <f xml:space="preserve"> Time!L$161</f>
        <v>0</v>
      </c>
      <c r="M50" s="200">
        <f xml:space="preserve"> Time!M$161</f>
        <v>0</v>
      </c>
      <c r="N50" s="200">
        <f xml:space="preserve"> Time!N$161</f>
        <v>0</v>
      </c>
      <c r="O50" s="200">
        <f xml:space="preserve"> Time!O$161</f>
        <v>0</v>
      </c>
      <c r="P50" s="200">
        <f xml:space="preserve"> Time!P$161</f>
        <v>0</v>
      </c>
      <c r="Q50" s="200">
        <f xml:space="preserve"> Time!Q$161</f>
        <v>0</v>
      </c>
      <c r="R50" s="200">
        <f xml:space="preserve"> Time!R$161</f>
        <v>0</v>
      </c>
      <c r="S50" s="200">
        <f xml:space="preserve"> Time!S$161</f>
        <v>1</v>
      </c>
      <c r="T50" s="200">
        <f xml:space="preserve"> Time!T$161</f>
        <v>1</v>
      </c>
      <c r="U50" s="200">
        <f xml:space="preserve"> Time!U$161</f>
        <v>1</v>
      </c>
      <c r="V50" s="200">
        <f xml:space="preserve"> Time!V$161</f>
        <v>1</v>
      </c>
      <c r="W50" s="200">
        <f xml:space="preserve"> Time!W$161</f>
        <v>1</v>
      </c>
      <c r="X50" s="200">
        <f xml:space="preserve"> Time!X$161</f>
        <v>1</v>
      </c>
      <c r="Y50" s="200">
        <f xml:space="preserve"> Time!Y$161</f>
        <v>1</v>
      </c>
      <c r="Z50" s="200">
        <f xml:space="preserve"> Time!Z$161</f>
        <v>1</v>
      </c>
      <c r="AA50" s="200">
        <f xml:space="preserve"> Time!AA$161</f>
        <v>1</v>
      </c>
      <c r="AB50" s="200">
        <f xml:space="preserve"> Time!AB$161</f>
        <v>1</v>
      </c>
      <c r="AC50" s="200">
        <f xml:space="preserve"> Time!AC$161</f>
        <v>1</v>
      </c>
      <c r="AD50" s="200">
        <f xml:space="preserve"> Time!AD$161</f>
        <v>1</v>
      </c>
      <c r="AE50" s="200">
        <f xml:space="preserve"> Time!AE$161</f>
        <v>1</v>
      </c>
      <c r="AF50" s="200">
        <f xml:space="preserve"> Time!AF$161</f>
        <v>1</v>
      </c>
      <c r="AG50" s="200">
        <f xml:space="preserve"> Time!AG$161</f>
        <v>1</v>
      </c>
      <c r="AH50" s="200">
        <f xml:space="preserve"> Time!AH$161</f>
        <v>1</v>
      </c>
      <c r="AI50" s="200">
        <f xml:space="preserve"> Time!AI$161</f>
        <v>1</v>
      </c>
      <c r="AJ50" s="200">
        <f xml:space="preserve"> Time!AJ$161</f>
        <v>1</v>
      </c>
      <c r="AK50" s="200">
        <f xml:space="preserve"> Time!AK$161</f>
        <v>1</v>
      </c>
      <c r="AL50" s="200">
        <f xml:space="preserve"> Time!AL$161</f>
        <v>1</v>
      </c>
      <c r="AM50" s="200">
        <f xml:space="preserve"> Time!AM$161</f>
        <v>1</v>
      </c>
      <c r="AN50" s="200">
        <f xml:space="preserve"> Time!AN$161</f>
        <v>1</v>
      </c>
      <c r="AO50" s="200">
        <f xml:space="preserve"> Time!AO$161</f>
        <v>1</v>
      </c>
      <c r="AP50" s="200">
        <f xml:space="preserve"> Time!AP$161</f>
        <v>1</v>
      </c>
      <c r="AQ50" s="200">
        <f xml:space="preserve"> Time!AQ$161</f>
        <v>1</v>
      </c>
      <c r="AR50" s="200">
        <f xml:space="preserve"> Time!AR$161</f>
        <v>1</v>
      </c>
      <c r="AS50" s="200">
        <f xml:space="preserve"> Time!AS$161</f>
        <v>1</v>
      </c>
      <c r="AT50" s="200">
        <f xml:space="preserve"> Time!AT$161</f>
        <v>1</v>
      </c>
      <c r="AU50" s="200">
        <f xml:space="preserve"> Time!AU$161</f>
        <v>1</v>
      </c>
      <c r="AV50" s="200">
        <f xml:space="preserve"> Time!AV$161</f>
        <v>1</v>
      </c>
      <c r="AW50" s="200">
        <f xml:space="preserve"> Time!AW$161</f>
        <v>1</v>
      </c>
      <c r="AX50" s="200">
        <f xml:space="preserve"> Time!AX$161</f>
        <v>1</v>
      </c>
      <c r="AY50" s="200">
        <f xml:space="preserve"> Time!AY$161</f>
        <v>1</v>
      </c>
      <c r="AZ50" s="200">
        <f xml:space="preserve"> Time!AZ$161</f>
        <v>1</v>
      </c>
      <c r="BA50" s="200">
        <f xml:space="preserve"> Time!BA$161</f>
        <v>1</v>
      </c>
      <c r="BB50" s="200">
        <f xml:space="preserve"> Time!BB$161</f>
        <v>1</v>
      </c>
      <c r="BC50" s="200">
        <f xml:space="preserve"> Time!BC$161</f>
        <v>1</v>
      </c>
      <c r="BD50" s="200">
        <f xml:space="preserve"> Time!BD$161</f>
        <v>1</v>
      </c>
      <c r="BE50" s="200">
        <f xml:space="preserve"> Time!BE$161</f>
        <v>1</v>
      </c>
      <c r="BF50" s="200">
        <f xml:space="preserve"> Time!BF$161</f>
        <v>1</v>
      </c>
      <c r="BG50" s="200">
        <f xml:space="preserve"> Time!BG$161</f>
        <v>1</v>
      </c>
      <c r="BH50" s="200">
        <f xml:space="preserve"> Time!BH$161</f>
        <v>1</v>
      </c>
      <c r="BI50" s="200">
        <f xml:space="preserve"> Time!BI$161</f>
        <v>1</v>
      </c>
      <c r="BJ50" s="200">
        <f xml:space="preserve"> Time!BJ$161</f>
        <v>1</v>
      </c>
      <c r="BK50" s="200">
        <f xml:space="preserve"> Time!BK$161</f>
        <v>1</v>
      </c>
      <c r="BL50" s="200">
        <f xml:space="preserve"> Time!BL$161</f>
        <v>1</v>
      </c>
      <c r="BM50" s="200">
        <f xml:space="preserve"> Time!BM$161</f>
        <v>1</v>
      </c>
      <c r="BN50" s="200">
        <f xml:space="preserve"> Time!BN$161</f>
        <v>1</v>
      </c>
      <c r="BO50" s="200">
        <f xml:space="preserve"> Time!BO$161</f>
        <v>0</v>
      </c>
      <c r="BP50" s="200">
        <f xml:space="preserve"> Time!BP$161</f>
        <v>0</v>
      </c>
      <c r="BQ50" s="200">
        <f xml:space="preserve"> Time!BQ$161</f>
        <v>0</v>
      </c>
      <c r="BR50" s="200">
        <f xml:space="preserve"> Time!BR$161</f>
        <v>0</v>
      </c>
      <c r="BS50" s="200">
        <f xml:space="preserve"> Time!BS$161</f>
        <v>0</v>
      </c>
      <c r="BT50" s="200">
        <f xml:space="preserve"> Time!BT$161</f>
        <v>0</v>
      </c>
      <c r="BU50" s="200">
        <f xml:space="preserve"> Time!BU$161</f>
        <v>0</v>
      </c>
      <c r="BV50" s="200">
        <f xml:space="preserve"> Time!BV$161</f>
        <v>0</v>
      </c>
      <c r="BW50" s="200">
        <f xml:space="preserve"> Time!BW$161</f>
        <v>0</v>
      </c>
      <c r="BX50" s="200">
        <f xml:space="preserve"> Time!BX$161</f>
        <v>0</v>
      </c>
      <c r="BY50" s="200">
        <f xml:space="preserve"> Time!BY$161</f>
        <v>0</v>
      </c>
      <c r="BZ50" s="200">
        <f xml:space="preserve"> Time!BZ$161</f>
        <v>0</v>
      </c>
      <c r="CA50" s="200">
        <f xml:space="preserve"> Time!CA$161</f>
        <v>0</v>
      </c>
      <c r="CB50" s="200">
        <f xml:space="preserve"> Time!CB$161</f>
        <v>0</v>
      </c>
      <c r="CC50" s="200">
        <f xml:space="preserve"> Time!CC$161</f>
        <v>0</v>
      </c>
      <c r="CD50" s="200">
        <f xml:space="preserve"> Time!CD$161</f>
        <v>0</v>
      </c>
      <c r="CE50" s="200">
        <f xml:space="preserve"> Time!CE$161</f>
        <v>0</v>
      </c>
      <c r="CF50" s="200">
        <f xml:space="preserve"> Time!CF$161</f>
        <v>0</v>
      </c>
      <c r="CG50" s="200">
        <f xml:space="preserve"> Time!CG$161</f>
        <v>0</v>
      </c>
      <c r="CH50" s="200">
        <f xml:space="preserve"> Time!CH$161</f>
        <v>0</v>
      </c>
      <c r="CI50" s="200">
        <f xml:space="preserve"> Time!CI$161</f>
        <v>0</v>
      </c>
      <c r="CJ50" s="200">
        <f xml:space="preserve"> Time!CJ$161</f>
        <v>0</v>
      </c>
      <c r="CK50" s="200">
        <f xml:space="preserve"> Time!CK$161</f>
        <v>0</v>
      </c>
      <c r="CL50" s="200">
        <f xml:space="preserve"> Time!CL$161</f>
        <v>0</v>
      </c>
      <c r="CM50" s="200">
        <f xml:space="preserve"> Time!CM$161</f>
        <v>0</v>
      </c>
      <c r="CN50" s="200">
        <f xml:space="preserve"> Time!CN$161</f>
        <v>0</v>
      </c>
      <c r="CO50" s="200">
        <f xml:space="preserve"> Time!CO$161</f>
        <v>0</v>
      </c>
      <c r="CP50" s="200">
        <f xml:space="preserve"> Time!CP$161</f>
        <v>0</v>
      </c>
      <c r="CQ50" s="200">
        <f xml:space="preserve"> Time!CQ$161</f>
        <v>0</v>
      </c>
      <c r="CR50" s="200">
        <f xml:space="preserve"> Time!CR$161</f>
        <v>0</v>
      </c>
      <c r="CS50" s="200">
        <f xml:space="preserve"> Time!CS$161</f>
        <v>0</v>
      </c>
      <c r="CT50" s="200">
        <f xml:space="preserve"> Time!CT$161</f>
        <v>0</v>
      </c>
      <c r="CU50" s="200">
        <f xml:space="preserve"> Time!CU$161</f>
        <v>0</v>
      </c>
      <c r="CV50" s="200">
        <f xml:space="preserve"> Time!CV$161</f>
        <v>0</v>
      </c>
      <c r="CW50" s="200">
        <f xml:space="preserve"> Time!CW$161</f>
        <v>0</v>
      </c>
      <c r="CX50" s="200">
        <f xml:space="preserve"> Time!CX$161</f>
        <v>0</v>
      </c>
      <c r="CY50" s="200">
        <f xml:space="preserve"> Time!CY$161</f>
        <v>0</v>
      </c>
      <c r="CZ50" s="200">
        <f xml:space="preserve"> Time!CZ$161</f>
        <v>0</v>
      </c>
      <c r="DA50" s="200">
        <f xml:space="preserve"> Time!DA$161</f>
        <v>0</v>
      </c>
      <c r="DB50" s="200">
        <f xml:space="preserve"> Time!DB$161</f>
        <v>0</v>
      </c>
      <c r="DC50" s="200">
        <f xml:space="preserve"> Time!DC$161</f>
        <v>0</v>
      </c>
      <c r="DD50" s="200">
        <f xml:space="preserve"> Time!DD$161</f>
        <v>0</v>
      </c>
      <c r="DE50" s="200">
        <f xml:space="preserve"> Time!DE$161</f>
        <v>0</v>
      </c>
      <c r="DF50" s="200">
        <f xml:space="preserve"> Time!DF$161</f>
        <v>0</v>
      </c>
      <c r="DG50" s="200">
        <f xml:space="preserve"> Time!DG$161</f>
        <v>0</v>
      </c>
      <c r="DH50" s="200">
        <f xml:space="preserve"> Time!DH$161</f>
        <v>0</v>
      </c>
      <c r="DI50" s="200">
        <f xml:space="preserve"> Time!DI$161</f>
        <v>0</v>
      </c>
      <c r="DJ50" s="200">
        <f xml:space="preserve"> Time!DJ$161</f>
        <v>0</v>
      </c>
      <c r="DK50" s="200">
        <f xml:space="preserve"> Time!DK$161</f>
        <v>0</v>
      </c>
      <c r="DL50" s="200">
        <f xml:space="preserve"> Time!DL$161</f>
        <v>0</v>
      </c>
      <c r="DM50" s="200">
        <f xml:space="preserve"> Time!DM$161</f>
        <v>0</v>
      </c>
      <c r="DN50" s="200">
        <f xml:space="preserve"> Time!DN$161</f>
        <v>0</v>
      </c>
      <c r="DO50" s="200">
        <f xml:space="preserve"> Time!DO$161</f>
        <v>0</v>
      </c>
      <c r="DP50" s="200">
        <f xml:space="preserve"> Time!DP$161</f>
        <v>0</v>
      </c>
      <c r="DQ50" s="200">
        <f xml:space="preserve"> Time!DQ$161</f>
        <v>0</v>
      </c>
      <c r="DR50" s="200">
        <f xml:space="preserve"> Time!DR$161</f>
        <v>0</v>
      </c>
      <c r="DS50" s="200">
        <f xml:space="preserve"> Time!DS$161</f>
        <v>0</v>
      </c>
      <c r="DT50" s="200">
        <f xml:space="preserve"> Time!DT$161</f>
        <v>0</v>
      </c>
      <c r="DU50" s="200">
        <f xml:space="preserve"> Time!DU$161</f>
        <v>0</v>
      </c>
      <c r="DV50" s="200">
        <f xml:space="preserve"> Time!DV$161</f>
        <v>0</v>
      </c>
      <c r="DW50" s="200">
        <f xml:space="preserve"> Time!DW$161</f>
        <v>0</v>
      </c>
      <c r="DX50" s="200">
        <f xml:space="preserve"> Time!DX$161</f>
        <v>0</v>
      </c>
      <c r="DY50" s="200">
        <f xml:space="preserve"> Time!DY$161</f>
        <v>0</v>
      </c>
      <c r="DZ50" s="200">
        <f xml:space="preserve"> Time!DZ$161</f>
        <v>0</v>
      </c>
      <c r="EA50" s="200">
        <f xml:space="preserve"> Time!EA$161</f>
        <v>0</v>
      </c>
      <c r="EB50" s="200">
        <f xml:space="preserve"> Time!EB$161</f>
        <v>0</v>
      </c>
      <c r="EC50" s="200">
        <f xml:space="preserve"> Time!EC$161</f>
        <v>0</v>
      </c>
      <c r="ED50" s="200">
        <f xml:space="preserve"> Time!ED$161</f>
        <v>0</v>
      </c>
      <c r="EE50" s="200">
        <f xml:space="preserve"> Time!EE$161</f>
        <v>0</v>
      </c>
      <c r="EF50" s="200">
        <f xml:space="preserve"> Time!EF$161</f>
        <v>0</v>
      </c>
      <c r="EG50" s="200">
        <f xml:space="preserve"> Time!EG$161</f>
        <v>0</v>
      </c>
      <c r="EH50" s="200">
        <f xml:space="preserve"> Time!EH$161</f>
        <v>0</v>
      </c>
      <c r="EI50" s="200">
        <f xml:space="preserve"> Time!EI$161</f>
        <v>0</v>
      </c>
      <c r="EJ50" s="200">
        <f xml:space="preserve"> Time!EJ$161</f>
        <v>0</v>
      </c>
      <c r="EK50" s="200">
        <f xml:space="preserve"> Time!EK$161</f>
        <v>0</v>
      </c>
      <c r="EL50" s="200">
        <f xml:space="preserve"> Time!EL$161</f>
        <v>0</v>
      </c>
      <c r="EM50" s="200">
        <f xml:space="preserve"> Time!EM$161</f>
        <v>0</v>
      </c>
      <c r="EN50" s="200">
        <f xml:space="preserve"> Time!EN$161</f>
        <v>0</v>
      </c>
      <c r="EO50" s="200">
        <f xml:space="preserve"> Time!EO$161</f>
        <v>0</v>
      </c>
      <c r="EP50" s="200">
        <f xml:space="preserve"> Time!EP$161</f>
        <v>0</v>
      </c>
      <c r="EQ50" s="200">
        <f xml:space="preserve"> Time!EQ$161</f>
        <v>0</v>
      </c>
      <c r="ER50" s="200">
        <f xml:space="preserve"> Time!ER$161</f>
        <v>0</v>
      </c>
      <c r="ES50" s="200">
        <f xml:space="preserve"> Time!ES$161</f>
        <v>0</v>
      </c>
      <c r="ET50" s="200">
        <f xml:space="preserve"> Time!ET$161</f>
        <v>0</v>
      </c>
      <c r="EU50" s="200">
        <f xml:space="preserve"> Time!EU$161</f>
        <v>0</v>
      </c>
      <c r="EV50" s="200">
        <f xml:space="preserve"> Time!EV$161</f>
        <v>0</v>
      </c>
      <c r="EW50" s="200">
        <f xml:space="preserve"> Time!EW$161</f>
        <v>0</v>
      </c>
      <c r="EX50" s="200">
        <f xml:space="preserve"> Time!EX$161</f>
        <v>0</v>
      </c>
      <c r="EY50" s="200">
        <f xml:space="preserve"> Time!EY$161</f>
        <v>0</v>
      </c>
      <c r="EZ50" s="200">
        <f xml:space="preserve"> Time!EZ$161</f>
        <v>0</v>
      </c>
      <c r="FA50" s="200">
        <f xml:space="preserve"> Time!FA$161</f>
        <v>0</v>
      </c>
      <c r="FB50" s="200">
        <f xml:space="preserve"> Time!FB$161</f>
        <v>0</v>
      </c>
      <c r="FC50" s="200">
        <f xml:space="preserve"> Time!FC$161</f>
        <v>0</v>
      </c>
      <c r="FD50" s="200">
        <f xml:space="preserve"> Time!FD$161</f>
        <v>0</v>
      </c>
      <c r="FE50" s="200">
        <f xml:space="preserve"> Time!FE$161</f>
        <v>0</v>
      </c>
      <c r="FF50" s="200">
        <f xml:space="preserve"> Time!FF$161</f>
        <v>0</v>
      </c>
      <c r="FG50" s="200">
        <f xml:space="preserve"> Time!FG$161</f>
        <v>0</v>
      </c>
      <c r="FH50" s="200">
        <f xml:space="preserve"> Time!FH$161</f>
        <v>0</v>
      </c>
      <c r="FI50" s="200">
        <f xml:space="preserve"> Time!FI$161</f>
        <v>0</v>
      </c>
      <c r="FJ50" s="200">
        <f xml:space="preserve"> Time!FJ$161</f>
        <v>0</v>
      </c>
      <c r="FK50" s="200">
        <f xml:space="preserve"> Time!FK$161</f>
        <v>0</v>
      </c>
      <c r="FL50" s="200">
        <f xml:space="preserve"> Time!FL$161</f>
        <v>0</v>
      </c>
      <c r="FM50" s="200">
        <f xml:space="preserve"> Time!FM$161</f>
        <v>0</v>
      </c>
      <c r="FN50" s="200">
        <f xml:space="preserve"> Time!FN$161</f>
        <v>0</v>
      </c>
      <c r="FO50" s="200">
        <f xml:space="preserve"> Time!FO$161</f>
        <v>0</v>
      </c>
      <c r="FP50" s="200">
        <f xml:space="preserve"> Time!FP$161</f>
        <v>0</v>
      </c>
      <c r="FQ50" s="200">
        <f xml:space="preserve"> Time!FQ$161</f>
        <v>0</v>
      </c>
      <c r="FR50" s="200">
        <f xml:space="preserve"> Time!FR$161</f>
        <v>0</v>
      </c>
      <c r="FS50" s="200">
        <f xml:space="preserve"> Time!FS$161</f>
        <v>0</v>
      </c>
      <c r="FT50" s="200">
        <f xml:space="preserve"> Time!FT$161</f>
        <v>0</v>
      </c>
      <c r="FU50" s="200">
        <f xml:space="preserve"> Time!FU$161</f>
        <v>0</v>
      </c>
      <c r="FV50" s="200">
        <f xml:space="preserve"> Time!FV$161</f>
        <v>0</v>
      </c>
      <c r="FW50" s="200">
        <f xml:space="preserve"> Time!FW$161</f>
        <v>0</v>
      </c>
      <c r="FX50" s="200">
        <f xml:space="preserve"> Time!FX$161</f>
        <v>0</v>
      </c>
      <c r="FY50" s="200">
        <f xml:space="preserve"> Time!FY$161</f>
        <v>0</v>
      </c>
      <c r="FZ50" s="200">
        <f xml:space="preserve"> Time!FZ$161</f>
        <v>0</v>
      </c>
      <c r="GA50" s="200">
        <f xml:space="preserve"> Time!GA$161</f>
        <v>0</v>
      </c>
      <c r="GB50" s="200">
        <f xml:space="preserve"> Time!GB$161</f>
        <v>0</v>
      </c>
      <c r="GC50" s="200">
        <f xml:space="preserve"> Time!GC$161</f>
        <v>0</v>
      </c>
      <c r="GD50" s="200">
        <f xml:space="preserve"> Time!GD$161</f>
        <v>0</v>
      </c>
      <c r="GE50" s="200">
        <f xml:space="preserve"> Time!GE$161</f>
        <v>0</v>
      </c>
      <c r="GF50" s="200">
        <f xml:space="preserve"> Time!GF$161</f>
        <v>0</v>
      </c>
      <c r="GG50" s="200">
        <f xml:space="preserve"> Time!GG$161</f>
        <v>0</v>
      </c>
      <c r="GH50" s="200">
        <f xml:space="preserve"> Time!GH$161</f>
        <v>0</v>
      </c>
      <c r="GI50" s="200">
        <f xml:space="preserve"> Time!GI$161</f>
        <v>0</v>
      </c>
      <c r="GJ50" s="200">
        <f xml:space="preserve"> Time!GJ$161</f>
        <v>0</v>
      </c>
    </row>
    <row r="51" spans="1:192" x14ac:dyDescent="0.25">
      <c r="E51" s="12" t="s">
        <v>551</v>
      </c>
      <c r="G51" s="12" t="s">
        <v>195</v>
      </c>
      <c r="J51" s="88" t="str">
        <f t="shared" ref="J51:BU51" si="36" xml:space="preserve"> IF( J50 = 1, J48 / J49, "na")</f>
        <v>na</v>
      </c>
      <c r="K51" s="88" t="str">
        <f t="shared" si="36"/>
        <v>na</v>
      </c>
      <c r="L51" s="88" t="str">
        <f t="shared" si="36"/>
        <v>na</v>
      </c>
      <c r="M51" s="88" t="str">
        <f t="shared" si="36"/>
        <v>na</v>
      </c>
      <c r="N51" s="88" t="str">
        <f t="shared" si="36"/>
        <v>na</v>
      </c>
      <c r="O51" s="88" t="str">
        <f t="shared" si="36"/>
        <v>na</v>
      </c>
      <c r="P51" s="88" t="str">
        <f t="shared" si="36"/>
        <v>na</v>
      </c>
      <c r="Q51" s="88" t="str">
        <f t="shared" si="36"/>
        <v>na</v>
      </c>
      <c r="R51" s="88" t="str">
        <f t="shared" si="36"/>
        <v>na</v>
      </c>
      <c r="S51" s="88">
        <f t="shared" si="36"/>
        <v>1.3000000274492867</v>
      </c>
      <c r="T51" s="88">
        <f t="shared" si="36"/>
        <v>1.2999999873894783</v>
      </c>
      <c r="U51" s="88">
        <f t="shared" si="36"/>
        <v>1.2999999742664279</v>
      </c>
      <c r="V51" s="88">
        <f t="shared" si="36"/>
        <v>1.2999999567489025</v>
      </c>
      <c r="W51" s="88">
        <f t="shared" si="36"/>
        <v>1.2999999567619107</v>
      </c>
      <c r="X51" s="88">
        <f t="shared" si="36"/>
        <v>1.2999999566802725</v>
      </c>
      <c r="Y51" s="88">
        <f t="shared" si="36"/>
        <v>1.2999999566030318</v>
      </c>
      <c r="Z51" s="88">
        <f t="shared" si="36"/>
        <v>1.2999999565261935</v>
      </c>
      <c r="AA51" s="88">
        <f t="shared" si="36"/>
        <v>1.299999956442875</v>
      </c>
      <c r="AB51" s="88">
        <f t="shared" si="36"/>
        <v>1.2999999563717806</v>
      </c>
      <c r="AC51" s="88">
        <f t="shared" si="36"/>
        <v>1.2999999562908862</v>
      </c>
      <c r="AD51" s="88">
        <f t="shared" si="36"/>
        <v>1.2999999562104008</v>
      </c>
      <c r="AE51" s="88">
        <f t="shared" si="36"/>
        <v>1.2999999561310751</v>
      </c>
      <c r="AF51" s="88">
        <f t="shared" si="36"/>
        <v>1.2999999560492437</v>
      </c>
      <c r="AG51" s="88">
        <f t="shared" si="36"/>
        <v>1.2999999559648567</v>
      </c>
      <c r="AH51" s="88">
        <f t="shared" si="36"/>
        <v>1.2999999558808863</v>
      </c>
      <c r="AI51" s="88">
        <f t="shared" si="36"/>
        <v>1.2999999557979924</v>
      </c>
      <c r="AJ51" s="88">
        <f t="shared" si="36"/>
        <v>1.2999999557124042</v>
      </c>
      <c r="AK51" s="88">
        <f t="shared" si="36"/>
        <v>1.2999999556241313</v>
      </c>
      <c r="AL51" s="88">
        <f t="shared" si="36"/>
        <v>1.2999999555362809</v>
      </c>
      <c r="AM51" s="88">
        <f t="shared" si="36"/>
        <v>1.299999955457571</v>
      </c>
      <c r="AN51" s="88">
        <f t="shared" si="36"/>
        <v>1.2999999553599761</v>
      </c>
      <c r="AO51" s="88">
        <f t="shared" si="36"/>
        <v>1.2999999552675838</v>
      </c>
      <c r="AP51" s="88">
        <f t="shared" si="36"/>
        <v>1.2999999551756201</v>
      </c>
      <c r="AQ51" s="88">
        <f t="shared" si="36"/>
        <v>1.299999955075841</v>
      </c>
      <c r="AR51" s="88">
        <f t="shared" si="36"/>
        <v>1.2999999549906529</v>
      </c>
      <c r="AS51" s="88">
        <f t="shared" si="36"/>
        <v>1.2999999548936674</v>
      </c>
      <c r="AT51" s="88">
        <f t="shared" si="36"/>
        <v>1.2999999547971137</v>
      </c>
      <c r="AU51" s="88">
        <f t="shared" si="36"/>
        <v>1.2999999547018959</v>
      </c>
      <c r="AV51" s="88">
        <f t="shared" si="36"/>
        <v>1.2999999546036098</v>
      </c>
      <c r="AW51" s="88">
        <f t="shared" si="36"/>
        <v>1.2999999545021932</v>
      </c>
      <c r="AX51" s="88">
        <f t="shared" si="36"/>
        <v>1.299999954401214</v>
      </c>
      <c r="AY51" s="88">
        <f t="shared" si="36"/>
        <v>1.2999999543014671</v>
      </c>
      <c r="AZ51" s="88">
        <f t="shared" si="36"/>
        <v>1.2999999541984144</v>
      </c>
      <c r="BA51" s="88">
        <f t="shared" si="36"/>
        <v>1.2999999540920595</v>
      </c>
      <c r="BB51" s="88">
        <f t="shared" si="36"/>
        <v>1.2999999539861449</v>
      </c>
      <c r="BC51" s="88">
        <f t="shared" si="36"/>
        <v>1.2999999538911913</v>
      </c>
      <c r="BD51" s="88">
        <f t="shared" si="36"/>
        <v>1.299999953773378</v>
      </c>
      <c r="BE51" s="88">
        <f t="shared" si="36"/>
        <v>1.2999999536617661</v>
      </c>
      <c r="BF51" s="88">
        <f t="shared" si="36"/>
        <v>1.2999999535505959</v>
      </c>
      <c r="BG51" s="88">
        <f t="shared" si="36"/>
        <v>1.2999999803378492</v>
      </c>
      <c r="BH51" s="88">
        <f t="shared" si="36"/>
        <v>1.3000000135606493</v>
      </c>
      <c r="BI51" s="88">
        <f t="shared" si="36"/>
        <v>1.3000000614453151</v>
      </c>
      <c r="BJ51" s="88">
        <f t="shared" si="36"/>
        <v>1.3000001172999103</v>
      </c>
      <c r="BK51" s="88">
        <f t="shared" si="36"/>
        <v>1.3000001467852842</v>
      </c>
      <c r="BL51" s="88">
        <f t="shared" si="36"/>
        <v>1.3000001925065476</v>
      </c>
      <c r="BM51" s="88">
        <f t="shared" si="36"/>
        <v>1.3000002835250186</v>
      </c>
      <c r="BN51" s="88">
        <f t="shared" si="36"/>
        <v>1.3000005003685469</v>
      </c>
      <c r="BO51" s="88" t="str">
        <f t="shared" si="36"/>
        <v>na</v>
      </c>
      <c r="BP51" s="88" t="str">
        <f t="shared" si="36"/>
        <v>na</v>
      </c>
      <c r="BQ51" s="88" t="str">
        <f t="shared" si="36"/>
        <v>na</v>
      </c>
      <c r="BR51" s="88" t="str">
        <f t="shared" si="36"/>
        <v>na</v>
      </c>
      <c r="BS51" s="88" t="str">
        <f t="shared" si="36"/>
        <v>na</v>
      </c>
      <c r="BT51" s="88" t="str">
        <f t="shared" si="36"/>
        <v>na</v>
      </c>
      <c r="BU51" s="88" t="str">
        <f t="shared" si="36"/>
        <v>na</v>
      </c>
      <c r="BV51" s="88" t="str">
        <f t="shared" ref="BV51:EG51" si="37" xml:space="preserve"> IF( BV50 = 1, BV48 / BV49, "na")</f>
        <v>na</v>
      </c>
      <c r="BW51" s="88" t="str">
        <f t="shared" si="37"/>
        <v>na</v>
      </c>
      <c r="BX51" s="88" t="str">
        <f t="shared" si="37"/>
        <v>na</v>
      </c>
      <c r="BY51" s="88" t="str">
        <f t="shared" si="37"/>
        <v>na</v>
      </c>
      <c r="BZ51" s="88" t="str">
        <f t="shared" si="37"/>
        <v>na</v>
      </c>
      <c r="CA51" s="88" t="str">
        <f t="shared" si="37"/>
        <v>na</v>
      </c>
      <c r="CB51" s="88" t="str">
        <f t="shared" si="37"/>
        <v>na</v>
      </c>
      <c r="CC51" s="88" t="str">
        <f t="shared" si="37"/>
        <v>na</v>
      </c>
      <c r="CD51" s="88" t="str">
        <f t="shared" si="37"/>
        <v>na</v>
      </c>
      <c r="CE51" s="88" t="str">
        <f t="shared" si="37"/>
        <v>na</v>
      </c>
      <c r="CF51" s="88" t="str">
        <f t="shared" si="37"/>
        <v>na</v>
      </c>
      <c r="CG51" s="88" t="str">
        <f t="shared" si="37"/>
        <v>na</v>
      </c>
      <c r="CH51" s="88" t="str">
        <f t="shared" si="37"/>
        <v>na</v>
      </c>
      <c r="CI51" s="88" t="str">
        <f t="shared" si="37"/>
        <v>na</v>
      </c>
      <c r="CJ51" s="88" t="str">
        <f t="shared" si="37"/>
        <v>na</v>
      </c>
      <c r="CK51" s="88" t="str">
        <f t="shared" si="37"/>
        <v>na</v>
      </c>
      <c r="CL51" s="88" t="str">
        <f t="shared" si="37"/>
        <v>na</v>
      </c>
      <c r="CM51" s="88" t="str">
        <f t="shared" si="37"/>
        <v>na</v>
      </c>
      <c r="CN51" s="88" t="str">
        <f t="shared" si="37"/>
        <v>na</v>
      </c>
      <c r="CO51" s="88" t="str">
        <f t="shared" si="37"/>
        <v>na</v>
      </c>
      <c r="CP51" s="88" t="str">
        <f t="shared" si="37"/>
        <v>na</v>
      </c>
      <c r="CQ51" s="88" t="str">
        <f t="shared" si="37"/>
        <v>na</v>
      </c>
      <c r="CR51" s="88" t="str">
        <f t="shared" si="37"/>
        <v>na</v>
      </c>
      <c r="CS51" s="88" t="str">
        <f t="shared" si="37"/>
        <v>na</v>
      </c>
      <c r="CT51" s="88" t="str">
        <f t="shared" si="37"/>
        <v>na</v>
      </c>
      <c r="CU51" s="88" t="str">
        <f t="shared" si="37"/>
        <v>na</v>
      </c>
      <c r="CV51" s="88" t="str">
        <f t="shared" si="37"/>
        <v>na</v>
      </c>
      <c r="CW51" s="88" t="str">
        <f t="shared" si="37"/>
        <v>na</v>
      </c>
      <c r="CX51" s="88" t="str">
        <f t="shared" si="37"/>
        <v>na</v>
      </c>
      <c r="CY51" s="88" t="str">
        <f t="shared" si="37"/>
        <v>na</v>
      </c>
      <c r="CZ51" s="88" t="str">
        <f t="shared" si="37"/>
        <v>na</v>
      </c>
      <c r="DA51" s="88" t="str">
        <f t="shared" si="37"/>
        <v>na</v>
      </c>
      <c r="DB51" s="88" t="str">
        <f t="shared" si="37"/>
        <v>na</v>
      </c>
      <c r="DC51" s="88" t="str">
        <f t="shared" si="37"/>
        <v>na</v>
      </c>
      <c r="DD51" s="88" t="str">
        <f t="shared" si="37"/>
        <v>na</v>
      </c>
      <c r="DE51" s="88" t="str">
        <f t="shared" si="37"/>
        <v>na</v>
      </c>
      <c r="DF51" s="88" t="str">
        <f t="shared" si="37"/>
        <v>na</v>
      </c>
      <c r="DG51" s="88" t="str">
        <f t="shared" si="37"/>
        <v>na</v>
      </c>
      <c r="DH51" s="88" t="str">
        <f t="shared" si="37"/>
        <v>na</v>
      </c>
      <c r="DI51" s="88" t="str">
        <f t="shared" si="37"/>
        <v>na</v>
      </c>
      <c r="DJ51" s="88" t="str">
        <f t="shared" si="37"/>
        <v>na</v>
      </c>
      <c r="DK51" s="88" t="str">
        <f t="shared" si="37"/>
        <v>na</v>
      </c>
      <c r="DL51" s="88" t="str">
        <f t="shared" si="37"/>
        <v>na</v>
      </c>
      <c r="DM51" s="88" t="str">
        <f t="shared" si="37"/>
        <v>na</v>
      </c>
      <c r="DN51" s="88" t="str">
        <f t="shared" si="37"/>
        <v>na</v>
      </c>
      <c r="DO51" s="88" t="str">
        <f t="shared" si="37"/>
        <v>na</v>
      </c>
      <c r="DP51" s="88" t="str">
        <f t="shared" si="37"/>
        <v>na</v>
      </c>
      <c r="DQ51" s="88" t="str">
        <f t="shared" si="37"/>
        <v>na</v>
      </c>
      <c r="DR51" s="88" t="str">
        <f t="shared" si="37"/>
        <v>na</v>
      </c>
      <c r="DS51" s="88" t="str">
        <f t="shared" si="37"/>
        <v>na</v>
      </c>
      <c r="DT51" s="88" t="str">
        <f t="shared" si="37"/>
        <v>na</v>
      </c>
      <c r="DU51" s="88" t="str">
        <f t="shared" si="37"/>
        <v>na</v>
      </c>
      <c r="DV51" s="88" t="str">
        <f t="shared" si="37"/>
        <v>na</v>
      </c>
      <c r="DW51" s="88" t="str">
        <f t="shared" si="37"/>
        <v>na</v>
      </c>
      <c r="DX51" s="88" t="str">
        <f t="shared" si="37"/>
        <v>na</v>
      </c>
      <c r="DY51" s="88" t="str">
        <f t="shared" si="37"/>
        <v>na</v>
      </c>
      <c r="DZ51" s="88" t="str">
        <f t="shared" si="37"/>
        <v>na</v>
      </c>
      <c r="EA51" s="88" t="str">
        <f t="shared" si="37"/>
        <v>na</v>
      </c>
      <c r="EB51" s="88" t="str">
        <f t="shared" si="37"/>
        <v>na</v>
      </c>
      <c r="EC51" s="88" t="str">
        <f t="shared" si="37"/>
        <v>na</v>
      </c>
      <c r="ED51" s="88" t="str">
        <f t="shared" si="37"/>
        <v>na</v>
      </c>
      <c r="EE51" s="88" t="str">
        <f t="shared" si="37"/>
        <v>na</v>
      </c>
      <c r="EF51" s="88" t="str">
        <f t="shared" si="37"/>
        <v>na</v>
      </c>
      <c r="EG51" s="88" t="str">
        <f t="shared" si="37"/>
        <v>na</v>
      </c>
      <c r="EH51" s="88" t="str">
        <f t="shared" ref="EH51:GJ51" si="38" xml:space="preserve"> IF( EH50 = 1, EH48 / EH49, "na")</f>
        <v>na</v>
      </c>
      <c r="EI51" s="88" t="str">
        <f t="shared" si="38"/>
        <v>na</v>
      </c>
      <c r="EJ51" s="88" t="str">
        <f t="shared" si="38"/>
        <v>na</v>
      </c>
      <c r="EK51" s="88" t="str">
        <f t="shared" si="38"/>
        <v>na</v>
      </c>
      <c r="EL51" s="88" t="str">
        <f t="shared" si="38"/>
        <v>na</v>
      </c>
      <c r="EM51" s="88" t="str">
        <f t="shared" si="38"/>
        <v>na</v>
      </c>
      <c r="EN51" s="88" t="str">
        <f t="shared" si="38"/>
        <v>na</v>
      </c>
      <c r="EO51" s="88" t="str">
        <f t="shared" si="38"/>
        <v>na</v>
      </c>
      <c r="EP51" s="88" t="str">
        <f t="shared" si="38"/>
        <v>na</v>
      </c>
      <c r="EQ51" s="88" t="str">
        <f t="shared" si="38"/>
        <v>na</v>
      </c>
      <c r="ER51" s="88" t="str">
        <f t="shared" si="38"/>
        <v>na</v>
      </c>
      <c r="ES51" s="88" t="str">
        <f t="shared" si="38"/>
        <v>na</v>
      </c>
      <c r="ET51" s="88" t="str">
        <f t="shared" si="38"/>
        <v>na</v>
      </c>
      <c r="EU51" s="88" t="str">
        <f t="shared" si="38"/>
        <v>na</v>
      </c>
      <c r="EV51" s="88" t="str">
        <f t="shared" si="38"/>
        <v>na</v>
      </c>
      <c r="EW51" s="88" t="str">
        <f t="shared" si="38"/>
        <v>na</v>
      </c>
      <c r="EX51" s="88" t="str">
        <f t="shared" si="38"/>
        <v>na</v>
      </c>
      <c r="EY51" s="88" t="str">
        <f t="shared" si="38"/>
        <v>na</v>
      </c>
      <c r="EZ51" s="88" t="str">
        <f t="shared" si="38"/>
        <v>na</v>
      </c>
      <c r="FA51" s="88" t="str">
        <f t="shared" si="38"/>
        <v>na</v>
      </c>
      <c r="FB51" s="88" t="str">
        <f t="shared" si="38"/>
        <v>na</v>
      </c>
      <c r="FC51" s="88" t="str">
        <f t="shared" si="38"/>
        <v>na</v>
      </c>
      <c r="FD51" s="88" t="str">
        <f t="shared" si="38"/>
        <v>na</v>
      </c>
      <c r="FE51" s="88" t="str">
        <f t="shared" si="38"/>
        <v>na</v>
      </c>
      <c r="FF51" s="88" t="str">
        <f t="shared" si="38"/>
        <v>na</v>
      </c>
      <c r="FG51" s="88" t="str">
        <f t="shared" si="38"/>
        <v>na</v>
      </c>
      <c r="FH51" s="88" t="str">
        <f t="shared" si="38"/>
        <v>na</v>
      </c>
      <c r="FI51" s="88" t="str">
        <f t="shared" si="38"/>
        <v>na</v>
      </c>
      <c r="FJ51" s="88" t="str">
        <f t="shared" si="38"/>
        <v>na</v>
      </c>
      <c r="FK51" s="88" t="str">
        <f t="shared" si="38"/>
        <v>na</v>
      </c>
      <c r="FL51" s="88" t="str">
        <f t="shared" si="38"/>
        <v>na</v>
      </c>
      <c r="FM51" s="88" t="str">
        <f t="shared" si="38"/>
        <v>na</v>
      </c>
      <c r="FN51" s="88" t="str">
        <f t="shared" si="38"/>
        <v>na</v>
      </c>
      <c r="FO51" s="88" t="str">
        <f t="shared" si="38"/>
        <v>na</v>
      </c>
      <c r="FP51" s="88" t="str">
        <f t="shared" si="38"/>
        <v>na</v>
      </c>
      <c r="FQ51" s="88" t="str">
        <f t="shared" si="38"/>
        <v>na</v>
      </c>
      <c r="FR51" s="88" t="str">
        <f t="shared" si="38"/>
        <v>na</v>
      </c>
      <c r="FS51" s="88" t="str">
        <f t="shared" si="38"/>
        <v>na</v>
      </c>
      <c r="FT51" s="88" t="str">
        <f t="shared" si="38"/>
        <v>na</v>
      </c>
      <c r="FU51" s="88" t="str">
        <f t="shared" si="38"/>
        <v>na</v>
      </c>
      <c r="FV51" s="88" t="str">
        <f t="shared" si="38"/>
        <v>na</v>
      </c>
      <c r="FW51" s="88" t="str">
        <f t="shared" si="38"/>
        <v>na</v>
      </c>
      <c r="FX51" s="88" t="str">
        <f t="shared" si="38"/>
        <v>na</v>
      </c>
      <c r="FY51" s="88" t="str">
        <f t="shared" si="38"/>
        <v>na</v>
      </c>
      <c r="FZ51" s="88" t="str">
        <f t="shared" si="38"/>
        <v>na</v>
      </c>
      <c r="GA51" s="88" t="str">
        <f t="shared" si="38"/>
        <v>na</v>
      </c>
      <c r="GB51" s="88" t="str">
        <f t="shared" si="38"/>
        <v>na</v>
      </c>
      <c r="GC51" s="88" t="str">
        <f t="shared" si="38"/>
        <v>na</v>
      </c>
      <c r="GD51" s="88" t="str">
        <f t="shared" si="38"/>
        <v>na</v>
      </c>
      <c r="GE51" s="88" t="str">
        <f t="shared" si="38"/>
        <v>na</v>
      </c>
      <c r="GF51" s="88" t="str">
        <f t="shared" si="38"/>
        <v>na</v>
      </c>
      <c r="GG51" s="88" t="str">
        <f t="shared" si="38"/>
        <v>na</v>
      </c>
      <c r="GH51" s="88" t="str">
        <f t="shared" si="38"/>
        <v>na</v>
      </c>
      <c r="GI51" s="88" t="str">
        <f t="shared" si="38"/>
        <v>na</v>
      </c>
      <c r="GJ51" s="88" t="str">
        <f t="shared" si="38"/>
        <v>na</v>
      </c>
    </row>
    <row r="52" spans="1:192" x14ac:dyDescent="0.25"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8"/>
      <c r="AS52" s="88"/>
      <c r="AT52" s="88"/>
      <c r="AU52" s="88"/>
      <c r="AV52" s="88"/>
      <c r="AW52" s="88"/>
      <c r="AX52" s="88"/>
      <c r="AY52" s="88"/>
      <c r="AZ52" s="88"/>
      <c r="BA52" s="88"/>
      <c r="BB52" s="88"/>
      <c r="BC52" s="88"/>
      <c r="BD52" s="88"/>
      <c r="BE52" s="88"/>
      <c r="BF52" s="88"/>
      <c r="BG52" s="88"/>
      <c r="BH52" s="88"/>
      <c r="BI52" s="88"/>
      <c r="BJ52" s="88"/>
      <c r="BK52" s="88"/>
      <c r="BL52" s="88"/>
      <c r="BM52" s="88"/>
      <c r="BN52" s="88"/>
      <c r="BO52" s="88"/>
      <c r="BP52" s="88"/>
      <c r="BQ52" s="88"/>
      <c r="BR52" s="88"/>
      <c r="BS52" s="88"/>
      <c r="BT52" s="88"/>
      <c r="BU52" s="88"/>
      <c r="BV52" s="88"/>
      <c r="BW52" s="88"/>
      <c r="BX52" s="88"/>
      <c r="BY52" s="88"/>
      <c r="BZ52" s="88"/>
      <c r="CA52" s="88"/>
      <c r="CB52" s="88"/>
      <c r="CC52" s="88"/>
      <c r="CD52" s="88"/>
      <c r="CE52" s="88"/>
      <c r="CF52" s="88"/>
      <c r="CG52" s="88"/>
      <c r="CH52" s="88"/>
      <c r="CI52" s="88"/>
      <c r="CJ52" s="88"/>
      <c r="CK52" s="88"/>
      <c r="CL52" s="88"/>
      <c r="CM52" s="88"/>
      <c r="CN52" s="88"/>
      <c r="CO52" s="88"/>
      <c r="CP52" s="88"/>
      <c r="CQ52" s="88"/>
      <c r="CR52" s="88"/>
      <c r="CS52" s="88"/>
      <c r="CT52" s="88"/>
      <c r="CU52" s="88"/>
      <c r="CV52" s="88"/>
      <c r="CW52" s="88"/>
      <c r="CX52" s="88"/>
      <c r="CY52" s="88"/>
      <c r="CZ52" s="88"/>
      <c r="DA52" s="88"/>
      <c r="DB52" s="88"/>
      <c r="DC52" s="88"/>
      <c r="DD52" s="88"/>
      <c r="DE52" s="88"/>
      <c r="DF52" s="88"/>
      <c r="DG52" s="88"/>
      <c r="DH52" s="88"/>
      <c r="DI52" s="88"/>
      <c r="DJ52" s="88"/>
      <c r="DK52" s="88"/>
      <c r="DL52" s="88"/>
      <c r="DM52" s="88"/>
      <c r="DN52" s="88"/>
      <c r="DO52" s="88"/>
      <c r="DP52" s="88"/>
      <c r="DQ52" s="88"/>
      <c r="DR52" s="88"/>
      <c r="DS52" s="88"/>
      <c r="DT52" s="88"/>
      <c r="DU52" s="88"/>
      <c r="DV52" s="88"/>
      <c r="DW52" s="88"/>
      <c r="DX52" s="88"/>
      <c r="DY52" s="88"/>
      <c r="DZ52" s="88"/>
      <c r="EA52" s="88"/>
      <c r="EB52" s="88"/>
      <c r="EC52" s="88"/>
      <c r="ED52" s="88"/>
      <c r="EE52" s="88"/>
      <c r="EF52" s="88"/>
      <c r="EG52" s="88"/>
      <c r="EH52" s="88"/>
      <c r="EI52" s="88"/>
      <c r="EJ52" s="88"/>
      <c r="EK52" s="88"/>
      <c r="EL52" s="88"/>
      <c r="EM52" s="88"/>
      <c r="EN52" s="88"/>
      <c r="EO52" s="88"/>
      <c r="EP52" s="88"/>
      <c r="EQ52" s="88"/>
      <c r="ER52" s="88"/>
      <c r="ES52" s="88"/>
      <c r="ET52" s="88"/>
      <c r="EU52" s="88"/>
      <c r="EV52" s="88"/>
      <c r="EW52" s="88"/>
      <c r="EX52" s="88"/>
      <c r="EY52" s="88"/>
      <c r="EZ52" s="88"/>
      <c r="FA52" s="88"/>
      <c r="FB52" s="88"/>
      <c r="FC52" s="88"/>
      <c r="FD52" s="88"/>
      <c r="FE52" s="88"/>
      <c r="FF52" s="88"/>
      <c r="FG52" s="88"/>
      <c r="FH52" s="88"/>
      <c r="FI52" s="88"/>
      <c r="FJ52" s="88"/>
      <c r="FK52" s="88"/>
      <c r="FL52" s="88"/>
      <c r="FM52" s="88"/>
      <c r="FN52" s="88"/>
      <c r="FO52" s="88"/>
      <c r="FP52" s="88"/>
      <c r="FQ52" s="88"/>
      <c r="FR52" s="88"/>
      <c r="FS52" s="88"/>
      <c r="FT52" s="88"/>
      <c r="FU52" s="88"/>
      <c r="FV52" s="88"/>
      <c r="FW52" s="88"/>
      <c r="FX52" s="88"/>
      <c r="FY52" s="88"/>
      <c r="FZ52" s="88"/>
      <c r="GA52" s="88"/>
      <c r="GB52" s="88"/>
      <c r="GC52" s="88"/>
      <c r="GD52" s="88"/>
      <c r="GE52" s="88"/>
      <c r="GF52" s="88"/>
      <c r="GG52" s="88"/>
      <c r="GH52" s="88"/>
      <c r="GI52" s="88"/>
      <c r="GJ52" s="88"/>
    </row>
    <row r="53" spans="1:192" s="291" customFormat="1" x14ac:dyDescent="0.25">
      <c r="A53" s="289"/>
      <c r="B53" s="289"/>
      <c r="C53" s="435"/>
      <c r="D53" s="290"/>
      <c r="E53" s="88" t="str">
        <f t="shared" ref="E53:AJ53" si="39" xml:space="preserve"> E$51</f>
        <v>Senior annual debt service coverage ratio</v>
      </c>
      <c r="F53" s="88">
        <f t="shared" si="39"/>
        <v>0</v>
      </c>
      <c r="G53" s="88" t="str">
        <f t="shared" si="39"/>
        <v>ratio</v>
      </c>
      <c r="H53" s="88">
        <f t="shared" si="39"/>
        <v>0</v>
      </c>
      <c r="I53" s="88">
        <f t="shared" si="39"/>
        <v>0</v>
      </c>
      <c r="J53" s="88" t="str">
        <f t="shared" si="39"/>
        <v>na</v>
      </c>
      <c r="K53" s="88" t="str">
        <f t="shared" si="39"/>
        <v>na</v>
      </c>
      <c r="L53" s="88" t="str">
        <f t="shared" si="39"/>
        <v>na</v>
      </c>
      <c r="M53" s="88" t="str">
        <f t="shared" si="39"/>
        <v>na</v>
      </c>
      <c r="N53" s="88" t="str">
        <f t="shared" si="39"/>
        <v>na</v>
      </c>
      <c r="O53" s="88" t="str">
        <f t="shared" si="39"/>
        <v>na</v>
      </c>
      <c r="P53" s="88" t="str">
        <f t="shared" si="39"/>
        <v>na</v>
      </c>
      <c r="Q53" s="88" t="str">
        <f t="shared" si="39"/>
        <v>na</v>
      </c>
      <c r="R53" s="88" t="str">
        <f t="shared" si="39"/>
        <v>na</v>
      </c>
      <c r="S53" s="88">
        <f t="shared" si="39"/>
        <v>1.3000000274492867</v>
      </c>
      <c r="T53" s="88">
        <f t="shared" si="39"/>
        <v>1.2999999873894783</v>
      </c>
      <c r="U53" s="88">
        <f t="shared" si="39"/>
        <v>1.2999999742664279</v>
      </c>
      <c r="V53" s="88">
        <f t="shared" si="39"/>
        <v>1.2999999567489025</v>
      </c>
      <c r="W53" s="88">
        <f t="shared" si="39"/>
        <v>1.2999999567619107</v>
      </c>
      <c r="X53" s="88">
        <f t="shared" si="39"/>
        <v>1.2999999566802725</v>
      </c>
      <c r="Y53" s="88">
        <f t="shared" si="39"/>
        <v>1.2999999566030318</v>
      </c>
      <c r="Z53" s="88">
        <f t="shared" si="39"/>
        <v>1.2999999565261935</v>
      </c>
      <c r="AA53" s="88">
        <f t="shared" si="39"/>
        <v>1.299999956442875</v>
      </c>
      <c r="AB53" s="88">
        <f t="shared" si="39"/>
        <v>1.2999999563717806</v>
      </c>
      <c r="AC53" s="88">
        <f t="shared" si="39"/>
        <v>1.2999999562908862</v>
      </c>
      <c r="AD53" s="88">
        <f t="shared" si="39"/>
        <v>1.2999999562104008</v>
      </c>
      <c r="AE53" s="88">
        <f t="shared" si="39"/>
        <v>1.2999999561310751</v>
      </c>
      <c r="AF53" s="88">
        <f t="shared" si="39"/>
        <v>1.2999999560492437</v>
      </c>
      <c r="AG53" s="88">
        <f t="shared" si="39"/>
        <v>1.2999999559648567</v>
      </c>
      <c r="AH53" s="88">
        <f t="shared" si="39"/>
        <v>1.2999999558808863</v>
      </c>
      <c r="AI53" s="88">
        <f t="shared" si="39"/>
        <v>1.2999999557979924</v>
      </c>
      <c r="AJ53" s="88">
        <f t="shared" si="39"/>
        <v>1.2999999557124042</v>
      </c>
      <c r="AK53" s="88">
        <f t="shared" ref="AK53:BP53" si="40" xml:space="preserve"> AK$51</f>
        <v>1.2999999556241313</v>
      </c>
      <c r="AL53" s="88">
        <f t="shared" si="40"/>
        <v>1.2999999555362809</v>
      </c>
      <c r="AM53" s="88">
        <f t="shared" si="40"/>
        <v>1.299999955457571</v>
      </c>
      <c r="AN53" s="88">
        <f t="shared" si="40"/>
        <v>1.2999999553599761</v>
      </c>
      <c r="AO53" s="88">
        <f t="shared" si="40"/>
        <v>1.2999999552675838</v>
      </c>
      <c r="AP53" s="88">
        <f t="shared" si="40"/>
        <v>1.2999999551756201</v>
      </c>
      <c r="AQ53" s="88">
        <f t="shared" si="40"/>
        <v>1.299999955075841</v>
      </c>
      <c r="AR53" s="88">
        <f t="shared" si="40"/>
        <v>1.2999999549906529</v>
      </c>
      <c r="AS53" s="88">
        <f t="shared" si="40"/>
        <v>1.2999999548936674</v>
      </c>
      <c r="AT53" s="88">
        <f t="shared" si="40"/>
        <v>1.2999999547971137</v>
      </c>
      <c r="AU53" s="88">
        <f t="shared" si="40"/>
        <v>1.2999999547018959</v>
      </c>
      <c r="AV53" s="88">
        <f t="shared" si="40"/>
        <v>1.2999999546036098</v>
      </c>
      <c r="AW53" s="88">
        <f t="shared" si="40"/>
        <v>1.2999999545021932</v>
      </c>
      <c r="AX53" s="88">
        <f t="shared" si="40"/>
        <v>1.299999954401214</v>
      </c>
      <c r="AY53" s="88">
        <f t="shared" si="40"/>
        <v>1.2999999543014671</v>
      </c>
      <c r="AZ53" s="88">
        <f t="shared" si="40"/>
        <v>1.2999999541984144</v>
      </c>
      <c r="BA53" s="88">
        <f t="shared" si="40"/>
        <v>1.2999999540920595</v>
      </c>
      <c r="BB53" s="88">
        <f t="shared" si="40"/>
        <v>1.2999999539861449</v>
      </c>
      <c r="BC53" s="88">
        <f t="shared" si="40"/>
        <v>1.2999999538911913</v>
      </c>
      <c r="BD53" s="88">
        <f t="shared" si="40"/>
        <v>1.299999953773378</v>
      </c>
      <c r="BE53" s="88">
        <f t="shared" si="40"/>
        <v>1.2999999536617661</v>
      </c>
      <c r="BF53" s="88">
        <f t="shared" si="40"/>
        <v>1.2999999535505959</v>
      </c>
      <c r="BG53" s="88">
        <f t="shared" si="40"/>
        <v>1.2999999803378492</v>
      </c>
      <c r="BH53" s="88">
        <f t="shared" si="40"/>
        <v>1.3000000135606493</v>
      </c>
      <c r="BI53" s="88">
        <f t="shared" si="40"/>
        <v>1.3000000614453151</v>
      </c>
      <c r="BJ53" s="88">
        <f t="shared" si="40"/>
        <v>1.3000001172999103</v>
      </c>
      <c r="BK53" s="88">
        <f t="shared" si="40"/>
        <v>1.3000001467852842</v>
      </c>
      <c r="BL53" s="88">
        <f t="shared" si="40"/>
        <v>1.3000001925065476</v>
      </c>
      <c r="BM53" s="88">
        <f t="shared" si="40"/>
        <v>1.3000002835250186</v>
      </c>
      <c r="BN53" s="88">
        <f t="shared" si="40"/>
        <v>1.3000005003685469</v>
      </c>
      <c r="BO53" s="88" t="str">
        <f t="shared" si="40"/>
        <v>na</v>
      </c>
      <c r="BP53" s="88" t="str">
        <f t="shared" si="40"/>
        <v>na</v>
      </c>
      <c r="BQ53" s="88" t="str">
        <f t="shared" ref="BQ53:CV53" si="41" xml:space="preserve"> BQ$51</f>
        <v>na</v>
      </c>
      <c r="BR53" s="88" t="str">
        <f t="shared" si="41"/>
        <v>na</v>
      </c>
      <c r="BS53" s="88" t="str">
        <f t="shared" si="41"/>
        <v>na</v>
      </c>
      <c r="BT53" s="88" t="str">
        <f t="shared" si="41"/>
        <v>na</v>
      </c>
      <c r="BU53" s="88" t="str">
        <f t="shared" si="41"/>
        <v>na</v>
      </c>
      <c r="BV53" s="88" t="str">
        <f t="shared" si="41"/>
        <v>na</v>
      </c>
      <c r="BW53" s="88" t="str">
        <f t="shared" si="41"/>
        <v>na</v>
      </c>
      <c r="BX53" s="88" t="str">
        <f t="shared" si="41"/>
        <v>na</v>
      </c>
      <c r="BY53" s="88" t="str">
        <f t="shared" si="41"/>
        <v>na</v>
      </c>
      <c r="BZ53" s="88" t="str">
        <f t="shared" si="41"/>
        <v>na</v>
      </c>
      <c r="CA53" s="88" t="str">
        <f t="shared" si="41"/>
        <v>na</v>
      </c>
      <c r="CB53" s="88" t="str">
        <f t="shared" si="41"/>
        <v>na</v>
      </c>
      <c r="CC53" s="88" t="str">
        <f t="shared" si="41"/>
        <v>na</v>
      </c>
      <c r="CD53" s="88" t="str">
        <f t="shared" si="41"/>
        <v>na</v>
      </c>
      <c r="CE53" s="88" t="str">
        <f t="shared" si="41"/>
        <v>na</v>
      </c>
      <c r="CF53" s="88" t="str">
        <f t="shared" si="41"/>
        <v>na</v>
      </c>
      <c r="CG53" s="88" t="str">
        <f t="shared" si="41"/>
        <v>na</v>
      </c>
      <c r="CH53" s="88" t="str">
        <f t="shared" si="41"/>
        <v>na</v>
      </c>
      <c r="CI53" s="88" t="str">
        <f t="shared" si="41"/>
        <v>na</v>
      </c>
      <c r="CJ53" s="88" t="str">
        <f t="shared" si="41"/>
        <v>na</v>
      </c>
      <c r="CK53" s="88" t="str">
        <f t="shared" si="41"/>
        <v>na</v>
      </c>
      <c r="CL53" s="88" t="str">
        <f t="shared" si="41"/>
        <v>na</v>
      </c>
      <c r="CM53" s="88" t="str">
        <f t="shared" si="41"/>
        <v>na</v>
      </c>
      <c r="CN53" s="88" t="str">
        <f t="shared" si="41"/>
        <v>na</v>
      </c>
      <c r="CO53" s="88" t="str">
        <f t="shared" si="41"/>
        <v>na</v>
      </c>
      <c r="CP53" s="88" t="str">
        <f t="shared" si="41"/>
        <v>na</v>
      </c>
      <c r="CQ53" s="88" t="str">
        <f t="shared" si="41"/>
        <v>na</v>
      </c>
      <c r="CR53" s="88" t="str">
        <f t="shared" si="41"/>
        <v>na</v>
      </c>
      <c r="CS53" s="88" t="str">
        <f t="shared" si="41"/>
        <v>na</v>
      </c>
      <c r="CT53" s="88" t="str">
        <f t="shared" si="41"/>
        <v>na</v>
      </c>
      <c r="CU53" s="88" t="str">
        <f t="shared" si="41"/>
        <v>na</v>
      </c>
      <c r="CV53" s="88" t="str">
        <f t="shared" si="41"/>
        <v>na</v>
      </c>
      <c r="CW53" s="88" t="str">
        <f t="shared" ref="CW53:EB53" si="42" xml:space="preserve"> CW$51</f>
        <v>na</v>
      </c>
      <c r="CX53" s="88" t="str">
        <f t="shared" si="42"/>
        <v>na</v>
      </c>
      <c r="CY53" s="88" t="str">
        <f t="shared" si="42"/>
        <v>na</v>
      </c>
      <c r="CZ53" s="88" t="str">
        <f t="shared" si="42"/>
        <v>na</v>
      </c>
      <c r="DA53" s="88" t="str">
        <f t="shared" si="42"/>
        <v>na</v>
      </c>
      <c r="DB53" s="88" t="str">
        <f t="shared" si="42"/>
        <v>na</v>
      </c>
      <c r="DC53" s="88" t="str">
        <f t="shared" si="42"/>
        <v>na</v>
      </c>
      <c r="DD53" s="88" t="str">
        <f t="shared" si="42"/>
        <v>na</v>
      </c>
      <c r="DE53" s="88" t="str">
        <f t="shared" si="42"/>
        <v>na</v>
      </c>
      <c r="DF53" s="88" t="str">
        <f t="shared" si="42"/>
        <v>na</v>
      </c>
      <c r="DG53" s="88" t="str">
        <f t="shared" si="42"/>
        <v>na</v>
      </c>
      <c r="DH53" s="88" t="str">
        <f t="shared" si="42"/>
        <v>na</v>
      </c>
      <c r="DI53" s="88" t="str">
        <f t="shared" si="42"/>
        <v>na</v>
      </c>
      <c r="DJ53" s="88" t="str">
        <f t="shared" si="42"/>
        <v>na</v>
      </c>
      <c r="DK53" s="88" t="str">
        <f t="shared" si="42"/>
        <v>na</v>
      </c>
      <c r="DL53" s="88" t="str">
        <f t="shared" si="42"/>
        <v>na</v>
      </c>
      <c r="DM53" s="88" t="str">
        <f t="shared" si="42"/>
        <v>na</v>
      </c>
      <c r="DN53" s="88" t="str">
        <f t="shared" si="42"/>
        <v>na</v>
      </c>
      <c r="DO53" s="88" t="str">
        <f t="shared" si="42"/>
        <v>na</v>
      </c>
      <c r="DP53" s="88" t="str">
        <f t="shared" si="42"/>
        <v>na</v>
      </c>
      <c r="DQ53" s="88" t="str">
        <f t="shared" si="42"/>
        <v>na</v>
      </c>
      <c r="DR53" s="88" t="str">
        <f t="shared" si="42"/>
        <v>na</v>
      </c>
      <c r="DS53" s="88" t="str">
        <f t="shared" si="42"/>
        <v>na</v>
      </c>
      <c r="DT53" s="88" t="str">
        <f t="shared" si="42"/>
        <v>na</v>
      </c>
      <c r="DU53" s="88" t="str">
        <f t="shared" si="42"/>
        <v>na</v>
      </c>
      <c r="DV53" s="88" t="str">
        <f t="shared" si="42"/>
        <v>na</v>
      </c>
      <c r="DW53" s="88" t="str">
        <f t="shared" si="42"/>
        <v>na</v>
      </c>
      <c r="DX53" s="88" t="str">
        <f t="shared" si="42"/>
        <v>na</v>
      </c>
      <c r="DY53" s="88" t="str">
        <f t="shared" si="42"/>
        <v>na</v>
      </c>
      <c r="DZ53" s="88" t="str">
        <f t="shared" si="42"/>
        <v>na</v>
      </c>
      <c r="EA53" s="88" t="str">
        <f t="shared" si="42"/>
        <v>na</v>
      </c>
      <c r="EB53" s="88" t="str">
        <f t="shared" si="42"/>
        <v>na</v>
      </c>
      <c r="EC53" s="88" t="str">
        <f t="shared" ref="EC53:FH53" si="43" xml:space="preserve"> EC$51</f>
        <v>na</v>
      </c>
      <c r="ED53" s="88" t="str">
        <f t="shared" si="43"/>
        <v>na</v>
      </c>
      <c r="EE53" s="88" t="str">
        <f t="shared" si="43"/>
        <v>na</v>
      </c>
      <c r="EF53" s="88" t="str">
        <f t="shared" si="43"/>
        <v>na</v>
      </c>
      <c r="EG53" s="88" t="str">
        <f t="shared" si="43"/>
        <v>na</v>
      </c>
      <c r="EH53" s="88" t="str">
        <f t="shared" si="43"/>
        <v>na</v>
      </c>
      <c r="EI53" s="88" t="str">
        <f t="shared" si="43"/>
        <v>na</v>
      </c>
      <c r="EJ53" s="88" t="str">
        <f t="shared" si="43"/>
        <v>na</v>
      </c>
      <c r="EK53" s="88" t="str">
        <f t="shared" si="43"/>
        <v>na</v>
      </c>
      <c r="EL53" s="88" t="str">
        <f t="shared" si="43"/>
        <v>na</v>
      </c>
      <c r="EM53" s="88" t="str">
        <f t="shared" si="43"/>
        <v>na</v>
      </c>
      <c r="EN53" s="88" t="str">
        <f t="shared" si="43"/>
        <v>na</v>
      </c>
      <c r="EO53" s="88" t="str">
        <f t="shared" si="43"/>
        <v>na</v>
      </c>
      <c r="EP53" s="88" t="str">
        <f t="shared" si="43"/>
        <v>na</v>
      </c>
      <c r="EQ53" s="88" t="str">
        <f t="shared" si="43"/>
        <v>na</v>
      </c>
      <c r="ER53" s="88" t="str">
        <f t="shared" si="43"/>
        <v>na</v>
      </c>
      <c r="ES53" s="88" t="str">
        <f t="shared" si="43"/>
        <v>na</v>
      </c>
      <c r="ET53" s="88" t="str">
        <f t="shared" si="43"/>
        <v>na</v>
      </c>
      <c r="EU53" s="88" t="str">
        <f t="shared" si="43"/>
        <v>na</v>
      </c>
      <c r="EV53" s="88" t="str">
        <f t="shared" si="43"/>
        <v>na</v>
      </c>
      <c r="EW53" s="88" t="str">
        <f t="shared" si="43"/>
        <v>na</v>
      </c>
      <c r="EX53" s="88" t="str">
        <f t="shared" si="43"/>
        <v>na</v>
      </c>
      <c r="EY53" s="88" t="str">
        <f t="shared" si="43"/>
        <v>na</v>
      </c>
      <c r="EZ53" s="88" t="str">
        <f t="shared" si="43"/>
        <v>na</v>
      </c>
      <c r="FA53" s="88" t="str">
        <f t="shared" si="43"/>
        <v>na</v>
      </c>
      <c r="FB53" s="88" t="str">
        <f t="shared" si="43"/>
        <v>na</v>
      </c>
      <c r="FC53" s="88" t="str">
        <f t="shared" si="43"/>
        <v>na</v>
      </c>
      <c r="FD53" s="88" t="str">
        <f t="shared" si="43"/>
        <v>na</v>
      </c>
      <c r="FE53" s="88" t="str">
        <f t="shared" si="43"/>
        <v>na</v>
      </c>
      <c r="FF53" s="88" t="str">
        <f t="shared" si="43"/>
        <v>na</v>
      </c>
      <c r="FG53" s="88" t="str">
        <f t="shared" si="43"/>
        <v>na</v>
      </c>
      <c r="FH53" s="88" t="str">
        <f t="shared" si="43"/>
        <v>na</v>
      </c>
      <c r="FI53" s="88" t="str">
        <f t="shared" ref="FI53:GJ53" si="44" xml:space="preserve"> FI$51</f>
        <v>na</v>
      </c>
      <c r="FJ53" s="88" t="str">
        <f t="shared" si="44"/>
        <v>na</v>
      </c>
      <c r="FK53" s="88" t="str">
        <f t="shared" si="44"/>
        <v>na</v>
      </c>
      <c r="FL53" s="88" t="str">
        <f t="shared" si="44"/>
        <v>na</v>
      </c>
      <c r="FM53" s="88" t="str">
        <f t="shared" si="44"/>
        <v>na</v>
      </c>
      <c r="FN53" s="88" t="str">
        <f t="shared" si="44"/>
        <v>na</v>
      </c>
      <c r="FO53" s="88" t="str">
        <f t="shared" si="44"/>
        <v>na</v>
      </c>
      <c r="FP53" s="88" t="str">
        <f t="shared" si="44"/>
        <v>na</v>
      </c>
      <c r="FQ53" s="88" t="str">
        <f t="shared" si="44"/>
        <v>na</v>
      </c>
      <c r="FR53" s="88" t="str">
        <f t="shared" si="44"/>
        <v>na</v>
      </c>
      <c r="FS53" s="88" t="str">
        <f t="shared" si="44"/>
        <v>na</v>
      </c>
      <c r="FT53" s="88" t="str">
        <f t="shared" si="44"/>
        <v>na</v>
      </c>
      <c r="FU53" s="88" t="str">
        <f t="shared" si="44"/>
        <v>na</v>
      </c>
      <c r="FV53" s="88" t="str">
        <f t="shared" si="44"/>
        <v>na</v>
      </c>
      <c r="FW53" s="88" t="str">
        <f t="shared" si="44"/>
        <v>na</v>
      </c>
      <c r="FX53" s="88" t="str">
        <f t="shared" si="44"/>
        <v>na</v>
      </c>
      <c r="FY53" s="88" t="str">
        <f t="shared" si="44"/>
        <v>na</v>
      </c>
      <c r="FZ53" s="88" t="str">
        <f t="shared" si="44"/>
        <v>na</v>
      </c>
      <c r="GA53" s="88" t="str">
        <f t="shared" si="44"/>
        <v>na</v>
      </c>
      <c r="GB53" s="88" t="str">
        <f t="shared" si="44"/>
        <v>na</v>
      </c>
      <c r="GC53" s="88" t="str">
        <f t="shared" si="44"/>
        <v>na</v>
      </c>
      <c r="GD53" s="88" t="str">
        <f t="shared" si="44"/>
        <v>na</v>
      </c>
      <c r="GE53" s="88" t="str">
        <f t="shared" si="44"/>
        <v>na</v>
      </c>
      <c r="GF53" s="88" t="str">
        <f t="shared" si="44"/>
        <v>na</v>
      </c>
      <c r="GG53" s="88" t="str">
        <f t="shared" si="44"/>
        <v>na</v>
      </c>
      <c r="GH53" s="88" t="str">
        <f t="shared" si="44"/>
        <v>na</v>
      </c>
      <c r="GI53" s="88" t="str">
        <f t="shared" si="44"/>
        <v>na</v>
      </c>
      <c r="GJ53" s="88" t="str">
        <f t="shared" si="44"/>
        <v>na</v>
      </c>
    </row>
    <row r="54" spans="1:192" s="199" customFormat="1" x14ac:dyDescent="0.25">
      <c r="A54" s="147"/>
      <c r="B54" s="147"/>
      <c r="C54" s="148"/>
      <c r="D54" s="149"/>
      <c r="E54" s="198" t="s">
        <v>552</v>
      </c>
      <c r="F54" s="436">
        <f xml:space="preserve"> MIN(J53:GJ53)</f>
        <v>1.2999999535505959</v>
      </c>
      <c r="G54" s="198" t="s">
        <v>195</v>
      </c>
      <c r="H54" s="198"/>
      <c r="I54" s="150"/>
      <c r="J54" s="436"/>
      <c r="K54" s="436"/>
      <c r="L54" s="436"/>
      <c r="M54" s="436"/>
      <c r="N54" s="436"/>
      <c r="O54" s="436"/>
      <c r="P54" s="436"/>
      <c r="Q54" s="436"/>
      <c r="R54" s="436"/>
      <c r="S54" s="436"/>
      <c r="T54" s="436"/>
      <c r="U54" s="436"/>
      <c r="V54" s="436"/>
      <c r="W54" s="436"/>
      <c r="X54" s="436"/>
      <c r="Y54" s="436"/>
      <c r="Z54" s="436"/>
      <c r="AA54" s="436"/>
      <c r="AB54" s="436"/>
      <c r="AC54" s="436"/>
      <c r="AD54" s="436"/>
      <c r="AE54" s="436"/>
      <c r="AF54" s="436"/>
      <c r="AG54" s="436"/>
      <c r="AH54" s="436"/>
      <c r="AI54" s="436"/>
      <c r="AJ54" s="436"/>
      <c r="AK54" s="436"/>
      <c r="AL54" s="436"/>
      <c r="AM54" s="436"/>
      <c r="AN54" s="436"/>
      <c r="AO54" s="436"/>
      <c r="AP54" s="436"/>
      <c r="AQ54" s="436"/>
      <c r="AR54" s="436"/>
      <c r="AS54" s="436"/>
      <c r="AT54" s="436"/>
      <c r="AU54" s="436"/>
      <c r="AV54" s="436"/>
      <c r="AW54" s="436"/>
      <c r="AX54" s="436"/>
      <c r="AY54" s="436"/>
      <c r="AZ54" s="436"/>
      <c r="BA54" s="436"/>
      <c r="BB54" s="436"/>
      <c r="BC54" s="436"/>
      <c r="BD54" s="436"/>
      <c r="BE54" s="436"/>
      <c r="BF54" s="436"/>
      <c r="BG54" s="436"/>
      <c r="BH54" s="436"/>
      <c r="BI54" s="436"/>
      <c r="BJ54" s="436"/>
      <c r="BK54" s="436"/>
      <c r="BL54" s="436"/>
      <c r="BM54" s="436"/>
      <c r="BN54" s="436"/>
      <c r="BO54" s="436"/>
      <c r="BP54" s="436"/>
      <c r="BQ54" s="436"/>
      <c r="BR54" s="436"/>
      <c r="BS54" s="436"/>
      <c r="BT54" s="436"/>
      <c r="BU54" s="436"/>
      <c r="BV54" s="436"/>
      <c r="BW54" s="436"/>
      <c r="BX54" s="436"/>
      <c r="BY54" s="436"/>
      <c r="BZ54" s="436"/>
      <c r="CA54" s="436"/>
      <c r="CB54" s="436"/>
      <c r="CC54" s="436"/>
      <c r="CD54" s="436"/>
      <c r="CE54" s="436"/>
      <c r="CF54" s="436"/>
      <c r="CG54" s="436"/>
      <c r="CH54" s="436"/>
      <c r="CI54" s="436"/>
      <c r="CJ54" s="436"/>
      <c r="CK54" s="436"/>
      <c r="CL54" s="436"/>
      <c r="CM54" s="436"/>
      <c r="CN54" s="436"/>
      <c r="CO54" s="436"/>
      <c r="CP54" s="436"/>
      <c r="CQ54" s="436"/>
      <c r="CR54" s="436"/>
      <c r="CS54" s="436"/>
      <c r="CT54" s="436"/>
      <c r="CU54" s="436"/>
      <c r="CV54" s="436"/>
      <c r="CW54" s="436"/>
      <c r="CX54" s="436"/>
      <c r="CY54" s="436"/>
      <c r="CZ54" s="436"/>
      <c r="DA54" s="436"/>
      <c r="DB54" s="436"/>
      <c r="DC54" s="436"/>
      <c r="DD54" s="436"/>
      <c r="DE54" s="436"/>
      <c r="DF54" s="436"/>
      <c r="DG54" s="436"/>
      <c r="DH54" s="436"/>
      <c r="DI54" s="436"/>
      <c r="DJ54" s="436"/>
      <c r="DK54" s="436"/>
      <c r="DL54" s="436"/>
      <c r="DM54" s="436"/>
      <c r="DN54" s="436"/>
      <c r="DO54" s="436"/>
      <c r="DP54" s="436"/>
      <c r="DQ54" s="436"/>
      <c r="DR54" s="436"/>
      <c r="DS54" s="436"/>
      <c r="DT54" s="436"/>
      <c r="DU54" s="436"/>
      <c r="DV54" s="436"/>
      <c r="DW54" s="436"/>
      <c r="DX54" s="436"/>
      <c r="DY54" s="436"/>
      <c r="DZ54" s="436"/>
      <c r="EA54" s="436"/>
      <c r="EB54" s="436"/>
      <c r="EC54" s="436"/>
      <c r="ED54" s="436"/>
      <c r="EE54" s="436"/>
      <c r="EF54" s="436"/>
      <c r="EG54" s="436"/>
      <c r="EH54" s="436"/>
      <c r="EI54" s="436"/>
      <c r="EJ54" s="436"/>
      <c r="EK54" s="436"/>
      <c r="EL54" s="436"/>
      <c r="EM54" s="436"/>
      <c r="EN54" s="436"/>
      <c r="EO54" s="436"/>
      <c r="EP54" s="436"/>
      <c r="EQ54" s="436"/>
      <c r="ER54" s="436"/>
      <c r="ES54" s="436"/>
      <c r="ET54" s="436"/>
      <c r="EU54" s="436"/>
      <c r="EV54" s="436"/>
      <c r="EW54" s="436"/>
      <c r="EX54" s="436"/>
      <c r="EY54" s="436"/>
      <c r="EZ54" s="436"/>
      <c r="FA54" s="436"/>
      <c r="FB54" s="436"/>
      <c r="FC54" s="436"/>
      <c r="FD54" s="436"/>
      <c r="FE54" s="436"/>
      <c r="FF54" s="436"/>
      <c r="FG54" s="436"/>
      <c r="FH54" s="436"/>
      <c r="FI54" s="436"/>
      <c r="FJ54" s="436"/>
      <c r="FK54" s="436"/>
      <c r="FL54" s="436"/>
      <c r="FM54" s="436"/>
      <c r="FN54" s="436"/>
      <c r="FO54" s="436"/>
      <c r="FP54" s="436"/>
      <c r="FQ54" s="436"/>
      <c r="FR54" s="436"/>
      <c r="FS54" s="436"/>
      <c r="FT54" s="436"/>
      <c r="FU54" s="436"/>
      <c r="FV54" s="436"/>
      <c r="FW54" s="436"/>
      <c r="FX54" s="436"/>
      <c r="FY54" s="436"/>
      <c r="FZ54" s="436"/>
      <c r="GA54" s="436"/>
      <c r="GB54" s="436"/>
      <c r="GC54" s="436"/>
      <c r="GD54" s="436"/>
      <c r="GE54" s="436"/>
      <c r="GF54" s="436"/>
      <c r="GG54" s="436"/>
      <c r="GH54" s="436"/>
      <c r="GI54" s="436"/>
      <c r="GJ54" s="436"/>
    </row>
    <row r="55" spans="1:192" s="199" customFormat="1" x14ac:dyDescent="0.25">
      <c r="A55" s="147"/>
      <c r="B55" s="147"/>
      <c r="C55" s="148"/>
      <c r="D55" s="149"/>
      <c r="E55" s="198" t="s">
        <v>553</v>
      </c>
      <c r="F55" s="436">
        <f xml:space="preserve"> AVERAGE(J53:GJ53)</f>
        <v>1.2999999923114458</v>
      </c>
      <c r="G55" s="198" t="s">
        <v>195</v>
      </c>
      <c r="H55" s="198"/>
      <c r="I55" s="150"/>
      <c r="J55" s="436"/>
      <c r="K55" s="436"/>
      <c r="L55" s="436"/>
      <c r="M55" s="436"/>
      <c r="N55" s="436"/>
      <c r="O55" s="436"/>
      <c r="P55" s="436"/>
      <c r="Q55" s="436"/>
      <c r="R55" s="436"/>
      <c r="S55" s="436"/>
      <c r="T55" s="436"/>
      <c r="U55" s="436"/>
      <c r="V55" s="436"/>
      <c r="W55" s="436"/>
      <c r="X55" s="436"/>
      <c r="Y55" s="436"/>
      <c r="Z55" s="436"/>
      <c r="AA55" s="436"/>
      <c r="AB55" s="436"/>
      <c r="AC55" s="436"/>
      <c r="AD55" s="436"/>
      <c r="AE55" s="436"/>
      <c r="AF55" s="436"/>
      <c r="AG55" s="436"/>
      <c r="AH55" s="436"/>
      <c r="AI55" s="436"/>
      <c r="AJ55" s="436"/>
      <c r="AK55" s="436"/>
      <c r="AL55" s="436"/>
      <c r="AM55" s="436"/>
      <c r="AN55" s="436"/>
      <c r="AO55" s="436"/>
      <c r="AP55" s="436"/>
      <c r="AQ55" s="436"/>
      <c r="AR55" s="436"/>
      <c r="AS55" s="436"/>
      <c r="AT55" s="436"/>
      <c r="AU55" s="436"/>
      <c r="AV55" s="436"/>
      <c r="AW55" s="436"/>
      <c r="AX55" s="436"/>
      <c r="AY55" s="436"/>
      <c r="AZ55" s="436"/>
      <c r="BA55" s="436"/>
      <c r="BB55" s="436"/>
      <c r="BC55" s="436"/>
      <c r="BD55" s="436"/>
      <c r="BE55" s="436"/>
      <c r="BF55" s="436"/>
      <c r="BG55" s="436"/>
      <c r="BH55" s="436"/>
      <c r="BI55" s="436"/>
      <c r="BJ55" s="436"/>
      <c r="BK55" s="436"/>
      <c r="BL55" s="436"/>
      <c r="BM55" s="436"/>
      <c r="BN55" s="436"/>
      <c r="BO55" s="436"/>
      <c r="BP55" s="436"/>
      <c r="BQ55" s="436"/>
      <c r="BR55" s="436"/>
      <c r="BS55" s="436"/>
      <c r="BT55" s="436"/>
      <c r="BU55" s="436"/>
      <c r="BV55" s="436"/>
      <c r="BW55" s="436"/>
      <c r="BX55" s="436"/>
      <c r="BY55" s="436"/>
      <c r="BZ55" s="436"/>
      <c r="CA55" s="436"/>
      <c r="CB55" s="436"/>
      <c r="CC55" s="436"/>
      <c r="CD55" s="436"/>
      <c r="CE55" s="436"/>
      <c r="CF55" s="436"/>
      <c r="CG55" s="436"/>
      <c r="CH55" s="436"/>
      <c r="CI55" s="436"/>
      <c r="CJ55" s="436"/>
      <c r="CK55" s="436"/>
      <c r="CL55" s="436"/>
      <c r="CM55" s="436"/>
      <c r="CN55" s="436"/>
      <c r="CO55" s="436"/>
      <c r="CP55" s="436"/>
      <c r="CQ55" s="436"/>
      <c r="CR55" s="436"/>
      <c r="CS55" s="436"/>
      <c r="CT55" s="436"/>
      <c r="CU55" s="436"/>
      <c r="CV55" s="436"/>
      <c r="CW55" s="436"/>
      <c r="CX55" s="436"/>
      <c r="CY55" s="436"/>
      <c r="CZ55" s="436"/>
      <c r="DA55" s="436"/>
      <c r="DB55" s="436"/>
      <c r="DC55" s="436"/>
      <c r="DD55" s="436"/>
      <c r="DE55" s="436"/>
      <c r="DF55" s="436"/>
      <c r="DG55" s="436"/>
      <c r="DH55" s="436"/>
      <c r="DI55" s="436"/>
      <c r="DJ55" s="436"/>
      <c r="DK55" s="436"/>
      <c r="DL55" s="436"/>
      <c r="DM55" s="436"/>
      <c r="DN55" s="436"/>
      <c r="DO55" s="436"/>
      <c r="DP55" s="436"/>
      <c r="DQ55" s="436"/>
      <c r="DR55" s="436"/>
      <c r="DS55" s="436"/>
      <c r="DT55" s="436"/>
      <c r="DU55" s="436"/>
      <c r="DV55" s="436"/>
      <c r="DW55" s="436"/>
      <c r="DX55" s="436"/>
      <c r="DY55" s="436"/>
      <c r="DZ55" s="436"/>
      <c r="EA55" s="436"/>
      <c r="EB55" s="436"/>
      <c r="EC55" s="436"/>
      <c r="ED55" s="436"/>
      <c r="EE55" s="436"/>
      <c r="EF55" s="436"/>
      <c r="EG55" s="436"/>
      <c r="EH55" s="436"/>
      <c r="EI55" s="436"/>
      <c r="EJ55" s="436"/>
      <c r="EK55" s="436"/>
      <c r="EL55" s="436"/>
      <c r="EM55" s="436"/>
      <c r="EN55" s="436"/>
      <c r="EO55" s="436"/>
      <c r="EP55" s="436"/>
      <c r="EQ55" s="436"/>
      <c r="ER55" s="436"/>
      <c r="ES55" s="436"/>
      <c r="ET55" s="436"/>
      <c r="EU55" s="436"/>
      <c r="EV55" s="436"/>
      <c r="EW55" s="436"/>
      <c r="EX55" s="436"/>
      <c r="EY55" s="436"/>
      <c r="EZ55" s="436"/>
      <c r="FA55" s="436"/>
      <c r="FB55" s="436"/>
      <c r="FC55" s="436"/>
      <c r="FD55" s="436"/>
      <c r="FE55" s="436"/>
      <c r="FF55" s="436"/>
      <c r="FG55" s="436"/>
      <c r="FH55" s="436"/>
      <c r="FI55" s="436"/>
      <c r="FJ55" s="436"/>
      <c r="FK55" s="436"/>
      <c r="FL55" s="436"/>
      <c r="FM55" s="436"/>
      <c r="FN55" s="436"/>
      <c r="FO55" s="436"/>
      <c r="FP55" s="436"/>
      <c r="FQ55" s="436"/>
      <c r="FR55" s="436"/>
      <c r="FS55" s="436"/>
      <c r="FT55" s="436"/>
      <c r="FU55" s="436"/>
      <c r="FV55" s="436"/>
      <c r="FW55" s="436"/>
      <c r="FX55" s="436"/>
      <c r="FY55" s="436"/>
      <c r="FZ55" s="436"/>
      <c r="GA55" s="436"/>
      <c r="GB55" s="436"/>
      <c r="GC55" s="436"/>
      <c r="GD55" s="436"/>
      <c r="GE55" s="436"/>
      <c r="GF55" s="436"/>
      <c r="GG55" s="436"/>
      <c r="GH55" s="436"/>
      <c r="GI55" s="436"/>
      <c r="GJ55" s="436"/>
    </row>
    <row r="56" spans="1:192" x14ac:dyDescent="0.25"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8"/>
      <c r="AS56" s="88"/>
      <c r="AT56" s="88"/>
      <c r="AU56" s="88"/>
      <c r="AV56" s="88"/>
      <c r="AW56" s="88"/>
      <c r="AX56" s="88"/>
      <c r="AY56" s="88"/>
      <c r="AZ56" s="88"/>
      <c r="BA56" s="88"/>
      <c r="BB56" s="88"/>
      <c r="BC56" s="88"/>
      <c r="BD56" s="88"/>
      <c r="BE56" s="88"/>
      <c r="BF56" s="88"/>
      <c r="BG56" s="88"/>
      <c r="BH56" s="88"/>
      <c r="BI56" s="88"/>
      <c r="BJ56" s="88"/>
      <c r="BK56" s="88"/>
      <c r="BL56" s="88"/>
      <c r="BM56" s="88"/>
      <c r="BN56" s="88"/>
      <c r="BO56" s="88"/>
      <c r="BP56" s="88"/>
      <c r="BQ56" s="88"/>
      <c r="BR56" s="88"/>
      <c r="BS56" s="88"/>
      <c r="BT56" s="88"/>
      <c r="BU56" s="88"/>
      <c r="BV56" s="88"/>
      <c r="BW56" s="88"/>
      <c r="BX56" s="88"/>
      <c r="BY56" s="88"/>
      <c r="BZ56" s="88"/>
      <c r="CA56" s="88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</row>
    <row r="57" spans="1:192" x14ac:dyDescent="0.25"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/>
      <c r="AX57" s="88"/>
      <c r="AY57" s="88"/>
      <c r="AZ57" s="88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R57" s="88"/>
      <c r="BS57" s="88"/>
      <c r="BT57" s="88"/>
      <c r="BU57" s="88"/>
      <c r="BV57" s="88"/>
      <c r="BW57" s="88"/>
      <c r="BX57" s="88"/>
      <c r="BY57" s="88"/>
      <c r="BZ57" s="88"/>
      <c r="CA57" s="88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</row>
    <row r="58" spans="1:192" x14ac:dyDescent="0.25">
      <c r="A58" s="15" t="s">
        <v>563</v>
      </c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  <c r="AK58" s="88"/>
      <c r="AL58" s="88"/>
      <c r="AM58" s="88"/>
      <c r="AN58" s="88"/>
      <c r="AO58" s="88"/>
      <c r="AP58" s="88"/>
      <c r="AQ58" s="88"/>
      <c r="AR58" s="88"/>
      <c r="AS58" s="88"/>
      <c r="AT58" s="88"/>
      <c r="AU58" s="88"/>
      <c r="AV58" s="88"/>
      <c r="AW58" s="88"/>
      <c r="AX58" s="88"/>
      <c r="AY58" s="88"/>
      <c r="AZ58" s="88"/>
      <c r="BA58" s="88"/>
      <c r="BB58" s="88"/>
      <c r="BC58" s="88"/>
      <c r="BD58" s="88"/>
      <c r="BE58" s="88"/>
      <c r="BF58" s="88"/>
      <c r="BG58" s="88"/>
      <c r="BH58" s="88"/>
      <c r="BI58" s="88"/>
      <c r="BJ58" s="88"/>
      <c r="BK58" s="88"/>
      <c r="BL58" s="88"/>
      <c r="BM58" s="88"/>
      <c r="BN58" s="88"/>
      <c r="BO58" s="88"/>
      <c r="BP58" s="88"/>
      <c r="BQ58" s="88"/>
      <c r="BR58" s="88"/>
      <c r="BS58" s="88"/>
      <c r="BT58" s="88"/>
      <c r="BU58" s="88"/>
      <c r="BV58" s="88"/>
      <c r="BW58" s="88"/>
      <c r="BX58" s="88"/>
      <c r="BY58" s="88"/>
      <c r="BZ58" s="88"/>
      <c r="CA58" s="88"/>
      <c r="CB58" s="88"/>
      <c r="CC58" s="88"/>
      <c r="CD58" s="88"/>
      <c r="CE58" s="88"/>
      <c r="CF58" s="88"/>
      <c r="CG58" s="88"/>
      <c r="CH58" s="88"/>
      <c r="CI58" s="88"/>
      <c r="CJ58" s="88"/>
      <c r="CK58" s="88"/>
      <c r="CL58" s="88"/>
      <c r="CM58" s="88"/>
      <c r="CN58" s="88"/>
      <c r="CO58" s="88"/>
      <c r="CP58" s="88"/>
      <c r="CQ58" s="88"/>
      <c r="CR58" s="88"/>
      <c r="CS58" s="88"/>
      <c r="CT58" s="88"/>
      <c r="CU58" s="88"/>
      <c r="CV58" s="88"/>
      <c r="CW58" s="88"/>
      <c r="CX58" s="88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8"/>
      <c r="EF58" s="88"/>
      <c r="EG58" s="88"/>
      <c r="EH58" s="88"/>
      <c r="EI58" s="88"/>
      <c r="EJ58" s="88"/>
      <c r="EK58" s="88"/>
      <c r="EL58" s="88"/>
      <c r="EM58" s="88"/>
      <c r="EN58" s="88"/>
      <c r="EO58" s="88"/>
      <c r="EP58" s="88"/>
      <c r="EQ58" s="88"/>
      <c r="ER58" s="88"/>
      <c r="ES58" s="88"/>
      <c r="ET58" s="88"/>
      <c r="EU58" s="88"/>
      <c r="EV58" s="88"/>
      <c r="EW58" s="88"/>
      <c r="EX58" s="88"/>
      <c r="EY58" s="88"/>
      <c r="EZ58" s="88"/>
      <c r="FA58" s="88"/>
      <c r="FB58" s="88"/>
      <c r="FC58" s="88"/>
      <c r="FD58" s="88"/>
      <c r="FE58" s="88"/>
      <c r="FF58" s="88"/>
      <c r="FG58" s="88"/>
      <c r="FH58" s="88"/>
      <c r="FI58" s="88"/>
      <c r="FJ58" s="88"/>
      <c r="FK58" s="88"/>
      <c r="FL58" s="88"/>
      <c r="FM58" s="88"/>
      <c r="FN58" s="88"/>
      <c r="FO58" s="88"/>
      <c r="FP58" s="88"/>
      <c r="FQ58" s="88"/>
      <c r="FR58" s="88"/>
      <c r="FS58" s="88"/>
      <c r="FT58" s="88"/>
      <c r="FU58" s="88"/>
      <c r="FV58" s="88"/>
      <c r="FW58" s="88"/>
      <c r="FX58" s="88"/>
      <c r="FY58" s="88"/>
      <c r="FZ58" s="88"/>
      <c r="GA58" s="88"/>
      <c r="GB58" s="88"/>
      <c r="GC58" s="88"/>
      <c r="GD58" s="88"/>
      <c r="GE58" s="88"/>
      <c r="GF58" s="88"/>
      <c r="GG58" s="88"/>
      <c r="GH58" s="88"/>
      <c r="GI58" s="88"/>
      <c r="GJ58" s="88"/>
    </row>
    <row r="59" spans="1:192" x14ac:dyDescent="0.25"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8"/>
      <c r="AS59" s="88"/>
      <c r="AT59" s="88"/>
      <c r="AU59" s="88"/>
      <c r="AV59" s="88"/>
      <c r="AW59" s="88"/>
      <c r="AX59" s="88"/>
      <c r="AY59" s="88"/>
      <c r="AZ59" s="88"/>
      <c r="BA59" s="88"/>
      <c r="BB59" s="88"/>
      <c r="BC59" s="88"/>
      <c r="BD59" s="88"/>
      <c r="BE59" s="88"/>
      <c r="BF59" s="88"/>
      <c r="BG59" s="88"/>
      <c r="BH59" s="88"/>
      <c r="BI59" s="88"/>
      <c r="BJ59" s="88"/>
      <c r="BK59" s="88"/>
      <c r="BL59" s="88"/>
      <c r="BM59" s="88"/>
      <c r="BN59" s="88"/>
      <c r="BO59" s="88"/>
      <c r="BP59" s="88"/>
      <c r="BQ59" s="88"/>
      <c r="BR59" s="88"/>
      <c r="BS59" s="88"/>
      <c r="BT59" s="88"/>
      <c r="BU59" s="88"/>
      <c r="BV59" s="88"/>
      <c r="BW59" s="88"/>
      <c r="BX59" s="88"/>
      <c r="BY59" s="88"/>
      <c r="BZ59" s="88"/>
      <c r="CA59" s="88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</row>
    <row r="60" spans="1:192" x14ac:dyDescent="0.25">
      <c r="A60" s="85"/>
      <c r="B60" s="85"/>
      <c r="C60" s="672"/>
      <c r="D60" s="66"/>
      <c r="E60" s="453" t="str">
        <f xml:space="preserve"> Debt!E$201</f>
        <v>Senior debt interest - T1 POS</v>
      </c>
      <c r="F60" s="453">
        <f xml:space="preserve"> Debt!F$201</f>
        <v>0</v>
      </c>
      <c r="G60" s="453" t="str">
        <f xml:space="preserve"> Debt!G$201</f>
        <v>$ 000s</v>
      </c>
      <c r="H60" s="453">
        <f xml:space="preserve"> Debt!H$201</f>
        <v>12284.907881859499</v>
      </c>
      <c r="I60" s="453">
        <f xml:space="preserve"> Debt!I$201</f>
        <v>0</v>
      </c>
      <c r="J60" s="453">
        <f xml:space="preserve"> Debt!J$201</f>
        <v>0</v>
      </c>
      <c r="K60" s="453">
        <f xml:space="preserve"> Debt!K$201</f>
        <v>0</v>
      </c>
      <c r="L60" s="453">
        <f xml:space="preserve"> Debt!L$201</f>
        <v>0</v>
      </c>
      <c r="M60" s="453">
        <f xml:space="preserve"> Debt!M$201</f>
        <v>0</v>
      </c>
      <c r="N60" s="453">
        <f xml:space="preserve"> Debt!N$201</f>
        <v>0</v>
      </c>
      <c r="O60" s="453">
        <f xml:space="preserve"> Debt!O$201</f>
        <v>0</v>
      </c>
      <c r="P60" s="453">
        <f xml:space="preserve"> Debt!P$201</f>
        <v>0</v>
      </c>
      <c r="Q60" s="453">
        <f xml:space="preserve"> Debt!Q$201</f>
        <v>0</v>
      </c>
      <c r="R60" s="453">
        <f xml:space="preserve"> Debt!R$201</f>
        <v>0</v>
      </c>
      <c r="S60" s="453">
        <f xml:space="preserve"> Debt!S$201</f>
        <v>547.29226906345923</v>
      </c>
      <c r="T60" s="453">
        <f xml:space="preserve"> Debt!T$201</f>
        <v>545.42808422606595</v>
      </c>
      <c r="U60" s="453">
        <f xml:space="preserve"> Debt!U$201</f>
        <v>541.33852379470784</v>
      </c>
      <c r="V60" s="453">
        <f xml:space="preserve"> Debt!V$201</f>
        <v>527.1727548423961</v>
      </c>
      <c r="W60" s="453">
        <f xml:space="preserve"> Debt!W$201</f>
        <v>508.55677755647747</v>
      </c>
      <c r="X60" s="453">
        <f xml:space="preserve"> Debt!X$201</f>
        <v>499.56479951004121</v>
      </c>
      <c r="Y60" s="453">
        <f xml:space="preserve"> Debt!Y$201</f>
        <v>494.66358776604733</v>
      </c>
      <c r="Z60" s="453">
        <f xml:space="preserve"> Debt!Z$201</f>
        <v>479.99874713756924</v>
      </c>
      <c r="AA60" s="453">
        <f xml:space="preserve"> Debt!AA$201</f>
        <v>456.38351720026941</v>
      </c>
      <c r="AB60" s="453">
        <f xml:space="preserve"> Debt!AB$201</f>
        <v>452.0599275885686</v>
      </c>
      <c r="AC60" s="453">
        <f xml:space="preserve"> Debt!AC$201</f>
        <v>445.9903286499088</v>
      </c>
      <c r="AD60" s="453">
        <f xml:space="preserve"> Debt!AD$201</f>
        <v>430.82672398115301</v>
      </c>
      <c r="AE60" s="453">
        <f xml:space="preserve"> Debt!AE$201</f>
        <v>407.7734051046462</v>
      </c>
      <c r="AF60" s="453">
        <f xml:space="preserve"> Debt!AF$201</f>
        <v>402.38607578857744</v>
      </c>
      <c r="AG60" s="453">
        <f xml:space="preserve"> Debt!AG$201</f>
        <v>395.19028561424068</v>
      </c>
      <c r="AH60" s="453">
        <f xml:space="preserve"> Debt!AH$201</f>
        <v>379.49797621386392</v>
      </c>
      <c r="AI60" s="453">
        <f xml:space="preserve"> Debt!AI$201</f>
        <v>356.99450354628851</v>
      </c>
      <c r="AJ60" s="453">
        <f xml:space="preserve"> Debt!AJ$201</f>
        <v>350.45345706873286</v>
      </c>
      <c r="AK60" s="453">
        <f xml:space="preserve"> Debt!AK$201</f>
        <v>342.12728189066905</v>
      </c>
      <c r="AL60" s="453">
        <f xml:space="preserve"> Debt!AL$201</f>
        <v>325.86497742951536</v>
      </c>
      <c r="AM60" s="453">
        <f xml:space="preserve"> Debt!AM$201</f>
        <v>307.34252643337891</v>
      </c>
      <c r="AN60" s="453">
        <f xml:space="preserve"> Debt!AN$201</f>
        <v>296.19135332848413</v>
      </c>
      <c r="AO60" s="453">
        <f xml:space="preserve"> Debt!AO$201</f>
        <v>286.82880391146773</v>
      </c>
      <c r="AP60" s="453">
        <f xml:space="preserve"> Debt!AP$201</f>
        <v>269.94501503302007</v>
      </c>
      <c r="AQ60" s="453">
        <f xml:space="preserve"> Debt!AQ$201</f>
        <v>248.62634765865164</v>
      </c>
      <c r="AR60" s="453">
        <f xml:space="preserve"> Debt!AR$201</f>
        <v>239.66936767031007</v>
      </c>
      <c r="AS60" s="453">
        <f xml:space="preserve"> Debt!AS$201</f>
        <v>228.89690219543343</v>
      </c>
      <c r="AT60" s="453">
        <f xml:space="preserve"> Debt!AT$201</f>
        <v>211.37672706080647</v>
      </c>
      <c r="AU60" s="453">
        <f xml:space="preserve"> Debt!AU$201</f>
        <v>190.68331903707139</v>
      </c>
      <c r="AV60" s="453">
        <f xml:space="preserve"> Debt!AV$201</f>
        <v>180.4183609506137</v>
      </c>
      <c r="AW60" s="453">
        <f xml:space="preserve"> Debt!AW$201</f>
        <v>168.30288531884645</v>
      </c>
      <c r="AX60" s="453">
        <f xml:space="preserve"> Debt!AX$201</f>
        <v>150.0974254012427</v>
      </c>
      <c r="AY60" s="453">
        <f xml:space="preserve"> Debt!AY$201</f>
        <v>130.0528269832113</v>
      </c>
      <c r="AZ60" s="453">
        <f xml:space="preserve"> Debt!AZ$201</f>
        <v>118.40455245175151</v>
      </c>
      <c r="BA60" s="453">
        <f xml:space="preserve"> Debt!BA$201</f>
        <v>104.86502496457167</v>
      </c>
      <c r="BB60" s="453">
        <f xml:space="preserve"> Debt!BB$201</f>
        <v>85.916894902013851</v>
      </c>
      <c r="BC60" s="453">
        <f xml:space="preserve"> Debt!BC$201</f>
        <v>67.263287500802747</v>
      </c>
      <c r="BD60" s="453">
        <f xml:space="preserve"> Debt!BD$201</f>
        <v>53.313206151077125</v>
      </c>
      <c r="BE60" s="453">
        <f xml:space="preserve"> Debt!BE$201</f>
        <v>38.43581325758062</v>
      </c>
      <c r="BF60" s="453">
        <f xml:space="preserve"> Debt!BF$201</f>
        <v>18.710561414905854</v>
      </c>
      <c r="BG60" s="453">
        <f xml:space="preserve"> Debt!BG$201</f>
        <v>1.9462061951731015E-5</v>
      </c>
      <c r="BH60" s="453">
        <f xml:space="preserve"> Debt!BH$201</f>
        <v>1.9682837574049748E-5</v>
      </c>
      <c r="BI60" s="453">
        <f xml:space="preserve"> Debt!BI$201</f>
        <v>1.9902058779328671E-5</v>
      </c>
      <c r="BJ60" s="453">
        <f xml:space="preserve"> Debt!BJ$201</f>
        <v>1.990504868114368E-5</v>
      </c>
      <c r="BK60" s="453">
        <f xml:space="preserve"> Debt!BK$201</f>
        <v>1.9475690759495534E-5</v>
      </c>
      <c r="BL60" s="453">
        <f xml:space="preserve"> Debt!BL$201</f>
        <v>1.969680658340839E-5</v>
      </c>
      <c r="BM60" s="453">
        <f xml:space="preserve"> Debt!BM$201</f>
        <v>1.9917453592929343E-5</v>
      </c>
      <c r="BN60" s="453">
        <f xml:space="preserve"> Debt!BN$201</f>
        <v>1.9920761569405523E-5</v>
      </c>
      <c r="BO60" s="453">
        <f xml:space="preserve"> Debt!BO$201</f>
        <v>1.9491808847217045E-5</v>
      </c>
      <c r="BP60" s="453">
        <f xml:space="preserve"> Debt!BP$201</f>
        <v>1.9711027286629348E-5</v>
      </c>
      <c r="BQ60" s="453">
        <f xml:space="preserve"> Debt!BQ$201</f>
        <v>1.9929858504715012E-5</v>
      </c>
      <c r="BR60" s="453">
        <f xml:space="preserve"> Debt!BR$201</f>
        <v>1.9932721176665547E-5</v>
      </c>
      <c r="BS60" s="453">
        <f xml:space="preserve"> Debt!BS$201</f>
        <v>1.9718515179033304E-5</v>
      </c>
      <c r="BT60" s="453">
        <f xml:space="preserve"> Debt!BT$201</f>
        <v>1.9721095041122063E-5</v>
      </c>
      <c r="BU60" s="453">
        <f xml:space="preserve"> Debt!BU$201</f>
        <v>1.9941563652246101E-5</v>
      </c>
      <c r="BV60" s="453">
        <f xml:space="preserve"> Debt!BV$201</f>
        <v>1.9944553554061107E-5</v>
      </c>
      <c r="BW60" s="453">
        <f xml:space="preserve"> Debt!BW$201</f>
        <v>1.9515519238807372E-5</v>
      </c>
      <c r="BX60" s="453">
        <f xml:space="preserve"> Debt!BX$201</f>
        <v>1.9736637137120192E-5</v>
      </c>
      <c r="BY60" s="453">
        <f xml:space="preserve"> Debt!BY$201</f>
        <v>1.9957849074898053E-5</v>
      </c>
      <c r="BZ60" s="453">
        <f xml:space="preserve"> Debt!BZ$201</f>
        <v>1.9961475126035399E-5</v>
      </c>
      <c r="CA60" s="453">
        <f xml:space="preserve"> Debt!CA$201</f>
        <v>1.9531015006539634E-5</v>
      </c>
      <c r="CB60" s="453">
        <f xml:space="preserve"> Debt!CB$201</f>
        <v>1.9752179233118313E-5</v>
      </c>
      <c r="CC60" s="453">
        <f xml:space="preserve"> Debt!CC$201</f>
        <v>1.9972671354108615E-5</v>
      </c>
      <c r="CD60" s="453">
        <f xml:space="preserve"> Debt!CD$201</f>
        <v>1.997585210072033E-5</v>
      </c>
      <c r="CE60" s="453">
        <f xml:space="preserve"> Debt!CE$201</f>
        <v>1.9545266134293399E-5</v>
      </c>
      <c r="CF60" s="453">
        <f xml:space="preserve"> Debt!CF$201</f>
        <v>1.9765519007821161E-5</v>
      </c>
      <c r="CG60" s="453">
        <f xml:space="preserve"> Debt!CG$201</f>
        <v>1.9985712415216622E-5</v>
      </c>
      <c r="CH60" s="453">
        <f xml:space="preserve"> Debt!CH$201</f>
        <v>1.9988829546896099E-5</v>
      </c>
      <c r="CI60" s="453">
        <f xml:space="preserve"> Debt!CI$201</f>
        <v>1.9774579986864607E-5</v>
      </c>
      <c r="CJ60" s="453">
        <f xml:space="preserve"> Debt!CJ$201</f>
        <v>1.9776971078556629E-5</v>
      </c>
      <c r="CK60" s="453">
        <f xml:space="preserve"> Debt!CK$201</f>
        <v>1.9998371786731227E-5</v>
      </c>
      <c r="CL60" s="453">
        <f xml:space="preserve"> Debt!CL$201</f>
        <v>2.0001107228817294E-5</v>
      </c>
      <c r="CM60" s="453">
        <f xml:space="preserve"> Debt!CM$201</f>
        <v>1.9569661077871896E-5</v>
      </c>
      <c r="CN60" s="453">
        <f xml:space="preserve"> Debt!CN$201</f>
        <v>1.9791380552174324E-5</v>
      </c>
      <c r="CO60" s="453">
        <f xml:space="preserve"> Debt!CO$201</f>
        <v>2.0012430686754981E-5</v>
      </c>
      <c r="CP60" s="453">
        <f xml:space="preserve"> Debt!CP$201</f>
        <v>2.001472082431541E-5</v>
      </c>
      <c r="CQ60" s="453">
        <f xml:space="preserve"> Debt!CQ$201</f>
        <v>1.9583725509628891E-5</v>
      </c>
      <c r="CR60" s="453">
        <f xml:space="preserve"> Debt!CR$201</f>
        <v>1.9804468633014849E-5</v>
      </c>
      <c r="CS60" s="453">
        <f xml:space="preserve"> Debt!CS$201</f>
        <v>2.002534451799852E-5</v>
      </c>
      <c r="CT60" s="453">
        <f xml:space="preserve"> Debt!CT$201</f>
        <v>2.0028207189949054E-5</v>
      </c>
      <c r="CU60" s="453">
        <f xml:space="preserve"> Debt!CU$201</f>
        <v>1.9595176197431047E-5</v>
      </c>
      <c r="CV60" s="453">
        <f xml:space="preserve"> Debt!CV$201</f>
        <v>1.9816549938406108E-5</v>
      </c>
      <c r="CW60" s="453">
        <f xml:space="preserve"> Debt!CW$201</f>
        <v>2.0037685814851952E-5</v>
      </c>
      <c r="CX60" s="453">
        <f xml:space="preserve"> Debt!CX$201</f>
        <v>2.0041820785447177E-5</v>
      </c>
      <c r="CY60" s="453">
        <f xml:space="preserve"> Debt!CY$201</f>
        <v>1.982793908567599E-5</v>
      </c>
      <c r="CZ60" s="453">
        <f xml:space="preserve"> Debt!CZ$201</f>
        <v>1.9832343728266552E-5</v>
      </c>
      <c r="DA60" s="453">
        <f xml:space="preserve"> Debt!DA$201</f>
        <v>2.0054734616690712E-5</v>
      </c>
      <c r="DB60" s="453">
        <f xml:space="preserve"> Debt!DB$201</f>
        <v>2.0057151984115612E-5</v>
      </c>
      <c r="DC60" s="453">
        <f xml:space="preserve"> Debt!DC$201</f>
        <v>1.9623802916936427E-5</v>
      </c>
      <c r="DD60" s="453">
        <f xml:space="preserve"> Debt!DD$201</f>
        <v>1.98456835029694E-5</v>
      </c>
      <c r="DE60" s="453">
        <f xml:space="preserve"> Debt!DE$201</f>
        <v>2.0066630609018502E-5</v>
      </c>
      <c r="DF60" s="453">
        <f xml:space="preserve"> Debt!DF$201</f>
        <v>2.0069938585494679E-5</v>
      </c>
      <c r="DG60" s="453">
        <f xml:space="preserve"> Debt!DG$201</f>
        <v>1.9638054044690192E-5</v>
      </c>
      <c r="DH60" s="453">
        <f xml:space="preserve"> Debt!DH$201</f>
        <v>1.986015590005268E-5</v>
      </c>
      <c r="DI60" s="453">
        <f xml:space="preserve"> Debt!DI$201</f>
        <v>2.0081071198635661E-5</v>
      </c>
      <c r="DJ60" s="453">
        <f xml:space="preserve"> Debt!DJ$201</f>
        <v>2.0085715088688762E-5</v>
      </c>
      <c r="DK60" s="453">
        <f xml:space="preserve"> Debt!DK$201</f>
        <v>1.9652803028435358E-5</v>
      </c>
      <c r="DL60" s="453">
        <f xml:space="preserve"> Debt!DL$201</f>
        <v>1.9873558598221102E-5</v>
      </c>
      <c r="DM60" s="453">
        <f xml:space="preserve"> Debt!DM$201</f>
        <v>2.0096402397304099E-5</v>
      </c>
      <c r="DN60" s="453">
        <f xml:space="preserve"> Debt!DN$201</f>
        <v>2.009894699459347E-5</v>
      </c>
      <c r="DO60" s="453">
        <f xml:space="preserve"> Debt!DO$201</f>
        <v>1.9882934194592445E-5</v>
      </c>
      <c r="DP60" s="453">
        <f xml:space="preserve"> Debt!DP$201</f>
        <v>1.9887527607579745E-5</v>
      </c>
      <c r="DQ60" s="453">
        <f xml:space="preserve"> Debt!DQ$201</f>
        <v>2.0108934538954233E-5</v>
      </c>
      <c r="DR60" s="453">
        <f xml:space="preserve"> Debt!DR$201</f>
        <v>2.0113578429007331E-5</v>
      </c>
      <c r="DS60" s="453">
        <f xml:space="preserve"> Debt!DS$201</f>
        <v>1.9679002699982672E-5</v>
      </c>
      <c r="DT60" s="453">
        <f xml:space="preserve"> Debt!DT$201</f>
        <v>1.9902125851594181E-5</v>
      </c>
      <c r="DU60" s="453">
        <f xml:space="preserve"> Debt!DU$201</f>
        <v>2.0124392967487143E-5</v>
      </c>
      <c r="DV60" s="453">
        <f xml:space="preserve"> Debt!DV$201</f>
        <v>2.0127001179708741E-5</v>
      </c>
      <c r="DW60" s="453">
        <f xml:space="preserve"> Debt!DW$201</f>
        <v>1.9693129363738589E-5</v>
      </c>
      <c r="DX60" s="453">
        <f xml:space="preserve"> Debt!DX$201</f>
        <v>1.991596901402166E-5</v>
      </c>
      <c r="DY60" s="453">
        <f xml:space="preserve"> Debt!DY$201</f>
        <v>2.0137115953933982E-5</v>
      </c>
      <c r="DZ60" s="453">
        <f xml:space="preserve"> Debt!DZ$201</f>
        <v>2.0139787781087815E-5</v>
      </c>
      <c r="EA60" s="453">
        <f xml:space="preserve"> Debt!EA$201</f>
        <v>1.9706073619514938E-5</v>
      </c>
      <c r="EB60" s="453">
        <f xml:space="preserve"> Debt!EB$201</f>
        <v>1.9927421084757124E-5</v>
      </c>
      <c r="EC60" s="453">
        <f xml:space="preserve"> Debt!EC$201</f>
        <v>2.0149266405990709E-5</v>
      </c>
      <c r="ED60" s="453">
        <f xml:space="preserve"> Debt!ED$201</f>
        <v>2.0153910296043806E-5</v>
      </c>
      <c r="EE60" s="453">
        <f xml:space="preserve"> Debt!EE$201</f>
        <v>1.9938180997371219E-5</v>
      </c>
      <c r="EF60" s="453">
        <f xml:space="preserve"> Debt!EF$201</f>
        <v>1.9941515941046926E-5</v>
      </c>
      <c r="EG60" s="453">
        <f xml:space="preserve"> Debt!EG$201</f>
        <v>2.0164979294252558E-5</v>
      </c>
      <c r="EH60" s="453">
        <f xml:space="preserve"> Debt!EH$201</f>
        <v>2.0167714736338624E-5</v>
      </c>
      <c r="EI60" s="453">
        <f xml:space="preserve"> Debt!EI$201</f>
        <v>1.9733144539047203E-5</v>
      </c>
      <c r="EJ60" s="453">
        <f xml:space="preserve"> Debt!EJ$201</f>
        <v>1.9955170333077668E-5</v>
      </c>
      <c r="EK60" s="453">
        <f xml:space="preserve"> Debt!EK$201</f>
        <v>2.0178974579344071E-5</v>
      </c>
      <c r="EL60" s="453">
        <f xml:space="preserve"> Debt!EL$201</f>
        <v>2.0183109549939293E-5</v>
      </c>
      <c r="EM60" s="453">
        <f xml:space="preserve"> Debt!EM$201</f>
        <v>1.9746711114812801E-5</v>
      </c>
      <c r="EN60" s="453">
        <f xml:space="preserve"> Debt!EN$201</f>
        <v>1.9968510107780515E-5</v>
      </c>
      <c r="EO60" s="453">
        <f xml:space="preserve"> Debt!EO$201</f>
        <v>2.0190806956739628E-5</v>
      </c>
      <c r="EP60" s="453">
        <f xml:space="preserve"> Debt!EP$201</f>
        <v>2.0193733243622406E-5</v>
      </c>
      <c r="EQ60" s="453">
        <f xml:space="preserve"> Debt!EQ$201</f>
        <v>1.9758410730610652E-5</v>
      </c>
      <c r="ER60" s="453">
        <f xml:space="preserve"> Debt!ER$201</f>
        <v>1.9981409418224303E-5</v>
      </c>
      <c r="ES60" s="453">
        <f xml:space="preserve"> Debt!ES$201</f>
        <v>2.0205438391153491E-5</v>
      </c>
      <c r="ET60" s="453">
        <f xml:space="preserve"> Debt!ET$201</f>
        <v>2.0209764206545419E-5</v>
      </c>
      <c r="EU60" s="453">
        <f xml:space="preserve"> Debt!EU$201</f>
        <v>1.9994119958271356E-5</v>
      </c>
      <c r="EV60" s="453">
        <f xml:space="preserve"> Debt!EV$201</f>
        <v>1.9996322279566637E-5</v>
      </c>
      <c r="EW60" s="453">
        <f xml:space="preserve"> Debt!EW$201</f>
        <v>2.0218606682125966E-5</v>
      </c>
      <c r="EX60" s="453">
        <f xml:space="preserve"> Debt!EX$201</f>
        <v>2.022261442285672E-5</v>
      </c>
      <c r="EY60" s="453">
        <f xml:space="preserve"> Debt!EY$201</f>
        <v>1.9786788522120333E-5</v>
      </c>
      <c r="EZ60" s="453">
        <f xml:space="preserve"> Debt!EZ$201</f>
        <v>2.0009913748131803E-5</v>
      </c>
      <c r="FA60" s="453">
        <f xml:space="preserve"> Debt!FA$201</f>
        <v>2.0232792812014191E-5</v>
      </c>
      <c r="FB60" s="453">
        <f xml:space="preserve"> Debt!FB$201</f>
        <v>2.0236991397541644E-5</v>
      </c>
      <c r="FC60" s="453">
        <f xml:space="preserve"> Debt!FC$201</f>
        <v>1.979985724189453E-5</v>
      </c>
      <c r="FD60" s="453">
        <f xml:space="preserve"> Debt!FD$201</f>
        <v>2.0023882757490442E-5</v>
      </c>
      <c r="FE60" s="453">
        <f xml:space="preserve"> Debt!FE$201</f>
        <v>2.0247551476292523E-5</v>
      </c>
      <c r="FF60" s="453">
        <f xml:space="preserve"> Debt!FF$201</f>
        <v>2.0251877291684447E-5</v>
      </c>
      <c r="FG60" s="453">
        <f xml:space="preserve"> Debt!FG$201</f>
        <v>1.981510408163109E-5</v>
      </c>
      <c r="FH60" s="453">
        <f xml:space="preserve"> Debt!FH$201</f>
        <v>2.0038103460711403E-5</v>
      </c>
      <c r="FI60" s="453">
        <f xml:space="preserve"> Debt!FI$201</f>
        <v>2.0261037841926168E-5</v>
      </c>
      <c r="FJ60" s="453">
        <f xml:space="preserve"> Debt!FJ$201</f>
        <v>2.0265808961843734E-5</v>
      </c>
      <c r="FK60" s="453">
        <f xml:space="preserve"> Debt!FK$201</f>
        <v>2.0048234138669697E-5</v>
      </c>
      <c r="FL60" s="453">
        <f xml:space="preserve"> Debt!FL$201</f>
        <v>2.0052324163932358E-5</v>
      </c>
      <c r="FM60" s="453">
        <f xml:space="preserve"> Debt!FM$201</f>
        <v>2.0275732891272262E-5</v>
      </c>
      <c r="FN60" s="453">
        <f xml:space="preserve"> Debt!FN$201</f>
        <v>2.0280249551460895E-5</v>
      </c>
      <c r="FO60" s="453">
        <f xml:space="preserve"> Debt!FO$201</f>
        <v>1.9843357409142924E-5</v>
      </c>
      <c r="FP60" s="453">
        <f xml:space="preserve"> Debt!FP$201</f>
        <v>2.0068495494586284E-5</v>
      </c>
      <c r="FQ60" s="453">
        <f xml:space="preserve"> Debt!FQ$201</f>
        <v>2.029284530804326E-5</v>
      </c>
      <c r="FR60" s="453">
        <f xml:space="preserve"> Debt!FR$201</f>
        <v>2.0296344129316142E-5</v>
      </c>
      <c r="FS60" s="453">
        <f xml:space="preserve"> Debt!FS$201</f>
        <v>1.9858790944876264E-5</v>
      </c>
      <c r="FT60" s="453">
        <f xml:space="preserve"> Debt!FT$201</f>
        <v>2.0083974667118831E-5</v>
      </c>
      <c r="FU60" s="453">
        <f xml:space="preserve"> Debt!FU$201</f>
        <v>2.0307922046982759E-5</v>
      </c>
      <c r="FV60" s="453">
        <f xml:space="preserve"> Debt!FV$201</f>
        <v>2.0311166408526701E-5</v>
      </c>
      <c r="FW60" s="453">
        <f xml:space="preserve"> Debt!FW$201</f>
        <v>1.9872046360647233E-5</v>
      </c>
      <c r="FX60" s="453">
        <f xml:space="preserve"> Debt!FX$201</f>
        <v>2.0096622283700303E-5</v>
      </c>
      <c r="FY60" s="453">
        <f xml:space="preserve"> Debt!FY$201</f>
        <v>2.0321599257413109E-5</v>
      </c>
      <c r="FZ60" s="453">
        <f xml:space="preserve"> Debt!FZ$201</f>
        <v>2.0324207469634707E-5</v>
      </c>
      <c r="GA60" s="453">
        <f xml:space="preserve"> Debt!GA$201</f>
        <v>2.0107633890176707E-5</v>
      </c>
      <c r="GB60" s="453">
        <f xml:space="preserve"> Debt!GB$201</f>
        <v>2.0110024981868728E-5</v>
      </c>
      <c r="GC60" s="453">
        <f xml:space="preserve"> Debt!GC$201</f>
        <v>2.0335785387301334E-5</v>
      </c>
      <c r="GD60" s="453">
        <f xml:space="preserve"> Debt!GD$201</f>
        <v>2.0340047587761024E-5</v>
      </c>
      <c r="GE60" s="453">
        <f xml:space="preserve"> Debt!GE$201</f>
        <v>1.9901046472146164E-5</v>
      </c>
      <c r="GF60" s="453">
        <f xml:space="preserve"> Debt!GF$201</f>
        <v>2.0125504154401279E-5</v>
      </c>
      <c r="GG60" s="453">
        <f xml:space="preserve"> Debt!GG$201</f>
        <v>2.0349208138002748E-5</v>
      </c>
      <c r="GH60" s="453">
        <f xml:space="preserve"> Debt!GH$201</f>
        <v>2.0353915642988076E-5</v>
      </c>
      <c r="GI60" s="453">
        <f xml:space="preserve"> Debt!GI$201</f>
        <v>1.9916044383887028E-5</v>
      </c>
      <c r="GJ60" s="453">
        <f xml:space="preserve"> Debt!GJ$201</f>
        <v>2.014129794426172E-5</v>
      </c>
    </row>
    <row r="61" spans="1:192" x14ac:dyDescent="0.25">
      <c r="A61" s="85"/>
      <c r="B61" s="85"/>
      <c r="C61" s="672"/>
      <c r="D61" s="66"/>
      <c r="E61" s="453" t="str">
        <f xml:space="preserve"> Debt!E$267</f>
        <v>Senior debt interest - T2 POS</v>
      </c>
      <c r="F61" s="453">
        <f xml:space="preserve"> Debt!F$267</f>
        <v>0</v>
      </c>
      <c r="G61" s="453" t="str">
        <f xml:space="preserve"> Debt!G$267</f>
        <v>$ 000s</v>
      </c>
      <c r="H61" s="453">
        <f xml:space="preserve"> Debt!H$267</f>
        <v>10608.062425233165</v>
      </c>
      <c r="I61" s="453">
        <f xml:space="preserve"> Debt!I$267</f>
        <v>0</v>
      </c>
      <c r="J61" s="453">
        <f xml:space="preserve"> Debt!J$267</f>
        <v>0</v>
      </c>
      <c r="K61" s="453">
        <f xml:space="preserve"> Debt!K$267</f>
        <v>0</v>
      </c>
      <c r="L61" s="453">
        <f xml:space="preserve"> Debt!L$267</f>
        <v>0</v>
      </c>
      <c r="M61" s="453">
        <f xml:space="preserve"> Debt!M$267</f>
        <v>0</v>
      </c>
      <c r="N61" s="453">
        <f xml:space="preserve"> Debt!N$267</f>
        <v>0</v>
      </c>
      <c r="O61" s="453">
        <f xml:space="preserve"> Debt!O$267</f>
        <v>0</v>
      </c>
      <c r="P61" s="453">
        <f xml:space="preserve"> Debt!P$267</f>
        <v>0</v>
      </c>
      <c r="Q61" s="453">
        <f xml:space="preserve"> Debt!Q$267</f>
        <v>0</v>
      </c>
      <c r="R61" s="453">
        <f xml:space="preserve"> Debt!R$267</f>
        <v>0</v>
      </c>
      <c r="S61" s="453">
        <f xml:space="preserve"> Debt!S$267</f>
        <v>294.69583718801647</v>
      </c>
      <c r="T61" s="453">
        <f xml:space="preserve"> Debt!T$267</f>
        <v>296.23646510472776</v>
      </c>
      <c r="U61" s="453">
        <f xml:space="preserve"> Debt!U$267</f>
        <v>297.2812026367904</v>
      </c>
      <c r="V61" s="453">
        <f xml:space="preserve"> Debt!V$267</f>
        <v>294.16893834412986</v>
      </c>
      <c r="W61" s="453">
        <f xml:space="preserve"> Debt!W$267</f>
        <v>288.13433063334583</v>
      </c>
      <c r="X61" s="453">
        <f xml:space="preserve"> Debt!X$267</f>
        <v>286.16101423566528</v>
      </c>
      <c r="Y61" s="453">
        <f xml:space="preserve"> Debt!Y$267</f>
        <v>287.03191556204803</v>
      </c>
      <c r="Z61" s="453">
        <f xml:space="preserve"> Debt!Z$267</f>
        <v>283.8003832053459</v>
      </c>
      <c r="AA61" s="453">
        <f xml:space="preserve"> Debt!AA$267</f>
        <v>274.74371660771135</v>
      </c>
      <c r="AB61" s="453">
        <f xml:space="preserve"> Debt!AB$267</f>
        <v>275.75186316940568</v>
      </c>
      <c r="AC61" s="453">
        <f xml:space="preserve"> Debt!AC$267</f>
        <v>276.37183689182581</v>
      </c>
      <c r="AD61" s="453">
        <f xml:space="preserve"> Debt!AD$267</f>
        <v>273.03251196503334</v>
      </c>
      <c r="AE61" s="453">
        <f xml:space="preserve"> Debt!AE$267</f>
        <v>264.1002377205379</v>
      </c>
      <c r="AF61" s="453">
        <f xml:space="preserve"> Debt!AF$267</f>
        <v>264.87622007008042</v>
      </c>
      <c r="AG61" s="453">
        <f xml:space="preserve"> Debt!AG$267</f>
        <v>265.23083278561853</v>
      </c>
      <c r="AH61" s="453">
        <f xml:space="preserve"> Debt!AH$267</f>
        <v>261.77878441908712</v>
      </c>
      <c r="AI61" s="453">
        <f xml:space="preserve"> Debt!AI$267</f>
        <v>252.95611209328933</v>
      </c>
      <c r="AJ61" s="453">
        <f xml:space="preserve"> Debt!AJ$267</f>
        <v>253.46339218155603</v>
      </c>
      <c r="AK61" s="453">
        <f xml:space="preserve"> Debt!AK$267</f>
        <v>253.57356091821092</v>
      </c>
      <c r="AL61" s="453">
        <f xml:space="preserve"> Debt!AL$267</f>
        <v>249.99677757167848</v>
      </c>
      <c r="AM61" s="453">
        <f xml:space="preserve"> Debt!AM$267</f>
        <v>243.99513066024645</v>
      </c>
      <c r="AN61" s="453">
        <f xml:space="preserve"> Debt!AN$267</f>
        <v>241.56087784299766</v>
      </c>
      <c r="AO61" s="453">
        <f xml:space="preserve"> Debt!AO$267</f>
        <v>241.45231815880234</v>
      </c>
      <c r="AP61" s="453">
        <f xml:space="preserve"> Debt!AP$267</f>
        <v>237.73025178217836</v>
      </c>
      <c r="AQ61" s="453">
        <f xml:space="preserve"> Debt!AQ$267</f>
        <v>229.15986155480334</v>
      </c>
      <c r="AR61" s="453">
        <f xml:space="preserve"> Debt!AR$267</f>
        <v>229.13729208999735</v>
      </c>
      <c r="AS61" s="453">
        <f xml:space="preserve"> Debt!AS$267</f>
        <v>228.72292901778286</v>
      </c>
      <c r="AT61" s="453">
        <f xml:space="preserve"> Debt!AT$267</f>
        <v>224.8676736159253</v>
      </c>
      <c r="AU61" s="453">
        <f xml:space="preserve"> Debt!AU$267</f>
        <v>216.43483600316242</v>
      </c>
      <c r="AV61" s="453">
        <f xml:space="preserve"> Debt!AV$267</f>
        <v>216.12579719051934</v>
      </c>
      <c r="AW61" s="453">
        <f xml:space="preserve"> Debt!AW$267</f>
        <v>215.41210969389084</v>
      </c>
      <c r="AX61" s="453">
        <f xml:space="preserve"> Debt!AX$267</f>
        <v>211.41110667071146</v>
      </c>
      <c r="AY61" s="453">
        <f xml:space="preserve"> Debt!AY$267</f>
        <v>203.13092814282172</v>
      </c>
      <c r="AZ61" s="453">
        <f xml:space="preserve"> Debt!AZ$267</f>
        <v>202.51607851291195</v>
      </c>
      <c r="BA61" s="453">
        <f xml:space="preserve"> Debt!BA$267</f>
        <v>201.46984993759617</v>
      </c>
      <c r="BB61" s="453">
        <f xml:space="preserve"> Debt!BB$267</f>
        <v>197.29154712853003</v>
      </c>
      <c r="BC61" s="453">
        <f xml:space="preserve"> Debt!BC$267</f>
        <v>191.24213168639554</v>
      </c>
      <c r="BD61" s="453">
        <f xml:space="preserve"> Debt!BD$267</f>
        <v>188.18810542790305</v>
      </c>
      <c r="BE61" s="453">
        <f xml:space="preserve"> Debt!BE$267</f>
        <v>186.84859760196949</v>
      </c>
      <c r="BF61" s="453">
        <f xml:space="preserve"> Debt!BF$267</f>
        <v>182.4939077918792</v>
      </c>
      <c r="BG61" s="453">
        <f xml:space="preserve"> Debt!BG$267</f>
        <v>174.49408674524375</v>
      </c>
      <c r="BH61" s="453">
        <f xml:space="preserve"> Debt!BH$267</f>
        <v>158.58496221505101</v>
      </c>
      <c r="BI61" s="453">
        <f xml:space="preserve"> Debt!BI$267</f>
        <v>140.28498132869422</v>
      </c>
      <c r="BJ61" s="453">
        <f xml:space="preserve"> Debt!BJ$267</f>
        <v>115.20104867800566</v>
      </c>
      <c r="BK61" s="453">
        <f xml:space="preserve"> Debt!BK$267</f>
        <v>89.347497825385489</v>
      </c>
      <c r="BL61" s="453">
        <f xml:space="preserve"> Debt!BL$267</f>
        <v>71.454065862821523</v>
      </c>
      <c r="BM61" s="453">
        <f xml:space="preserve"> Debt!BM$267</f>
        <v>51.136154817424583</v>
      </c>
      <c r="BN61" s="453">
        <f xml:space="preserve"> Debt!BN$267</f>
        <v>24.974372510001398</v>
      </c>
      <c r="BO61" s="453">
        <f xml:space="preserve"> Debt!BO$267</f>
        <v>6.1854280174159204E-5</v>
      </c>
      <c r="BP61" s="453">
        <f xml:space="preserve"> Debt!BP$267</f>
        <v>6.2549936430437682E-5</v>
      </c>
      <c r="BQ61" s="453">
        <f xml:space="preserve"> Debt!BQ$267</f>
        <v>6.3244363898940975E-5</v>
      </c>
      <c r="BR61" s="453">
        <f xml:space="preserve"> Debt!BR$267</f>
        <v>6.3253448151421747E-5</v>
      </c>
      <c r="BS61" s="453">
        <f xml:space="preserve"> Debt!BS$267</f>
        <v>6.2573698114040194E-5</v>
      </c>
      <c r="BT61" s="453">
        <f xml:space="preserve"> Debt!BT$267</f>
        <v>6.2581884912592316E-5</v>
      </c>
      <c r="BU61" s="453">
        <f xml:space="preserve"> Debt!BU$267</f>
        <v>6.328150839797352E-5</v>
      </c>
      <c r="BV61" s="453">
        <f xml:space="preserve"> Debt!BV$267</f>
        <v>6.3290996395009007E-5</v>
      </c>
      <c r="BW61" s="453">
        <f xml:space="preserve"> Debt!BW$267</f>
        <v>6.1929521482750045E-5</v>
      </c>
      <c r="BX61" s="453">
        <f xml:space="preserve"> Debt!BX$267</f>
        <v>6.2631205381918548E-5</v>
      </c>
      <c r="BY61" s="453">
        <f xml:space="preserve"> Debt!BY$267</f>
        <v>6.3333187700975312E-5</v>
      </c>
      <c r="BZ61" s="453">
        <f xml:space="preserve"> Debt!BZ$267</f>
        <v>6.3344694420784298E-5</v>
      </c>
      <c r="CA61" s="453">
        <f xml:space="preserve"> Debt!CA$267</f>
        <v>6.1978694936396035E-5</v>
      </c>
      <c r="CB61" s="453">
        <f xml:space="preserve"> Debt!CB$267</f>
        <v>6.2680525851244753E-5</v>
      </c>
      <c r="CC61" s="453">
        <f xml:space="preserve"> Debt!CC$267</f>
        <v>6.3380223941598033E-5</v>
      </c>
      <c r="CD61" s="453">
        <f xml:space="preserve"> Debt!CD$267</f>
        <v>6.3390317555465581E-5</v>
      </c>
      <c r="CE61" s="453">
        <f xml:space="preserve"> Debt!CE$267</f>
        <v>6.2023918715050364E-5</v>
      </c>
      <c r="CF61" s="453">
        <f xml:space="preserve"> Debt!CF$267</f>
        <v>6.272285759009967E-5</v>
      </c>
      <c r="CG61" s="453">
        <f xml:space="preserve"> Debt!CG$267</f>
        <v>6.3421607758454933E-5</v>
      </c>
      <c r="CH61" s="453">
        <f xml:space="preserve"> Debt!CH$267</f>
        <v>6.3431499500045123E-5</v>
      </c>
      <c r="CI61" s="453">
        <f xml:space="preserve"> Debt!CI$267</f>
        <v>6.2751611224038853E-5</v>
      </c>
      <c r="CJ61" s="453">
        <f xml:space="preserve"> Debt!CJ$267</f>
        <v>6.2759198988550586E-5</v>
      </c>
      <c r="CK61" s="453">
        <f xml:space="preserve"> Debt!CK$267</f>
        <v>6.3461780341647739E-5</v>
      </c>
      <c r="CL61" s="453">
        <f xml:space="preserve"> Debt!CL$267</f>
        <v>6.3470460849573808E-5</v>
      </c>
      <c r="CM61" s="453">
        <f xml:space="preserve"> Debt!CM$267</f>
        <v>6.2101332344886604E-5</v>
      </c>
      <c r="CN61" s="453">
        <f xml:space="preserve"> Debt!CN$267</f>
        <v>6.2804925253634415E-5</v>
      </c>
      <c r="CO61" s="453">
        <f xml:space="preserve"> Debt!CO$267</f>
        <v>6.3506394114942258E-5</v>
      </c>
      <c r="CP61" s="453">
        <f xml:space="preserve"> Debt!CP$267</f>
        <v>6.3513661516926875E-5</v>
      </c>
      <c r="CQ61" s="453">
        <f xml:space="preserve"> Debt!CQ$267</f>
        <v>6.2145963672292201E-5</v>
      </c>
      <c r="CR61" s="453">
        <f xml:space="preserve"> Debt!CR$267</f>
        <v>6.2846458280435438E-5</v>
      </c>
      <c r="CS61" s="453">
        <f xml:space="preserve"> Debt!CS$267</f>
        <v>6.3547374187244456E-5</v>
      </c>
      <c r="CT61" s="453">
        <f xml:space="preserve"> Debt!CT$267</f>
        <v>6.3556458439725227E-5</v>
      </c>
      <c r="CU61" s="453">
        <f xml:space="preserve"> Debt!CU$267</f>
        <v>6.2182300682215341E-5</v>
      </c>
      <c r="CV61" s="453">
        <f xml:space="preserve"> Debt!CV$267</f>
        <v>6.2884796459021012E-5</v>
      </c>
      <c r="CW61" s="453">
        <f xml:space="preserve"> Debt!CW$267</f>
        <v>6.3586537409050513E-5</v>
      </c>
      <c r="CX61" s="453">
        <f xml:space="preserve"> Debt!CX$267</f>
        <v>6.3599659107078308E-5</v>
      </c>
      <c r="CY61" s="453">
        <f xml:space="preserve"> Debt!CY$267</f>
        <v>6.2920938179458451E-5</v>
      </c>
      <c r="CZ61" s="453">
        <f xml:space="preserve"> Debt!CZ$267</f>
        <v>6.2934915640401097E-5</v>
      </c>
      <c r="DA61" s="453">
        <f xml:space="preserve"> Debt!DA$267</f>
        <v>6.3640639179380506E-5</v>
      </c>
      <c r="DB61" s="453">
        <f xml:space="preserve"> Debt!DB$267</f>
        <v>6.3648310325919839E-5</v>
      </c>
      <c r="DC61" s="453">
        <f xml:space="preserve"> Debt!DC$267</f>
        <v>6.2273143207023176E-5</v>
      </c>
      <c r="DD61" s="453">
        <f xml:space="preserve"> Debt!DD$267</f>
        <v>6.2977247379256E-5</v>
      </c>
      <c r="DE61" s="453">
        <f xml:space="preserve"> Debt!DE$267</f>
        <v>6.3678389295245084E-5</v>
      </c>
      <c r="DF61" s="453">
        <f xml:space="preserve"> Debt!DF$267</f>
        <v>6.368888665366732E-5</v>
      </c>
      <c r="DG61" s="453">
        <f xml:space="preserve"> Debt!DG$267</f>
        <v>6.2318366985677519E-5</v>
      </c>
      <c r="DH61" s="453">
        <f xml:space="preserve"> Debt!DH$267</f>
        <v>6.3023173322353305E-5</v>
      </c>
      <c r="DI61" s="453">
        <f xml:space="preserve"> Debt!DI$267</f>
        <v>6.3724214302203711E-5</v>
      </c>
      <c r="DJ61" s="453">
        <f xml:space="preserve"> Debt!DJ$267</f>
        <v>6.373895097845033E-5</v>
      </c>
      <c r="DK61" s="453">
        <f xml:space="preserve"> Debt!DK$267</f>
        <v>6.2365170634328515E-5</v>
      </c>
      <c r="DL61" s="453">
        <f xml:space="preserve"> Debt!DL$267</f>
        <v>6.3065704739221671E-5</v>
      </c>
      <c r="DM61" s="453">
        <f xml:space="preserve"> Debt!DM$267</f>
        <v>6.3772865521045241E-5</v>
      </c>
      <c r="DN61" s="453">
        <f xml:space="preserve"> Debt!DN$267</f>
        <v>6.3780940412139277E-5</v>
      </c>
      <c r="DO61" s="453">
        <f xml:space="preserve"> Debt!DO$267</f>
        <v>6.3095456763228184E-5</v>
      </c>
      <c r="DP61" s="453">
        <f xml:space="preserve"> Debt!DP$267</f>
        <v>6.3110033258211232E-5</v>
      </c>
      <c r="DQ61" s="453">
        <f xml:space="preserve"> Debt!DQ$267</f>
        <v>6.3812634359683345E-5</v>
      </c>
      <c r="DR61" s="453">
        <f xml:space="preserve"> Debt!DR$267</f>
        <v>6.3827371035929951E-5</v>
      </c>
      <c r="DS61" s="453">
        <f xml:space="preserve"> Debt!DS$267</f>
        <v>6.2448311292902638E-5</v>
      </c>
      <c r="DT61" s="453">
        <f xml:space="preserve"> Debt!DT$267</f>
        <v>6.3156358557335464E-5</v>
      </c>
      <c r="DU61" s="453">
        <f xml:space="preserve"> Debt!DU$267</f>
        <v>6.3861689323079578E-5</v>
      </c>
      <c r="DV61" s="453">
        <f xml:space="preserve"> Debt!DV$267</f>
        <v>6.3869966086450958E-5</v>
      </c>
      <c r="DW61" s="453">
        <f xml:space="preserve"> Debt!DW$267</f>
        <v>6.2493140104057817E-5</v>
      </c>
      <c r="DX61" s="453">
        <f xml:space="preserve"> Debt!DX$267</f>
        <v>6.3200287720298099E-5</v>
      </c>
      <c r="DY61" s="453">
        <f xml:space="preserve"> Debt!DY$267</f>
        <v>6.3902063778549742E-5</v>
      </c>
      <c r="DZ61" s="453">
        <f xml:space="preserve"> Debt!DZ$267</f>
        <v>6.3910542414198466E-5</v>
      </c>
      <c r="EA61" s="453">
        <f xml:space="preserve"> Debt!EA$267</f>
        <v>6.2534216723970931E-5</v>
      </c>
      <c r="EB61" s="453">
        <f xml:space="preserve"> Debt!EB$267</f>
        <v>6.3236629118749001E-5</v>
      </c>
      <c r="EC61" s="453">
        <f xml:space="preserve"> Debt!EC$267</f>
        <v>6.3940621383523725E-5</v>
      </c>
      <c r="ED61" s="453">
        <f xml:space="preserve"> Debt!ED$267</f>
        <v>6.3955358059770344E-5</v>
      </c>
      <c r="EE61" s="453">
        <f xml:space="preserve"> Debt!EE$267</f>
        <v>6.3270774059051782E-5</v>
      </c>
      <c r="EF61" s="453">
        <f xml:space="preserve"> Debt!EF$267</f>
        <v>6.3281356993765501E-5</v>
      </c>
      <c r="EG61" s="453">
        <f xml:space="preserve"> Debt!EG$267</f>
        <v>6.3990483836029376E-5</v>
      </c>
      <c r="EH61" s="453">
        <f xml:space="preserve"> Debt!EH$267</f>
        <v>6.3999164343955459E-5</v>
      </c>
      <c r="EI61" s="453">
        <f xml:space="preserve"> Debt!EI$267</f>
        <v>6.262012215503921E-5</v>
      </c>
      <c r="EJ61" s="453">
        <f xml:space="preserve"> Debt!EJ$267</f>
        <v>6.3324687122687733E-5</v>
      </c>
      <c r="EK61" s="453">
        <f xml:space="preserve"> Debt!EK$267</f>
        <v>6.4034895737046538E-5</v>
      </c>
      <c r="EL61" s="453">
        <f xml:space="preserve"> Debt!EL$267</f>
        <v>6.4048017435074334E-5</v>
      </c>
      <c r="EM61" s="453">
        <f xml:space="preserve"> Debt!EM$267</f>
        <v>6.2663173612448155E-5</v>
      </c>
      <c r="EN61" s="453">
        <f xml:space="preserve"> Debt!EN$267</f>
        <v>6.3367018861542623E-5</v>
      </c>
      <c r="EO61" s="453">
        <f xml:space="preserve"> Debt!EO$267</f>
        <v>6.4072443980633771E-5</v>
      </c>
      <c r="EP61" s="453">
        <f xml:space="preserve"> Debt!EP$267</f>
        <v>6.4081730105391914E-5</v>
      </c>
      <c r="EQ61" s="453">
        <f xml:space="preserve"> Debt!EQ$267</f>
        <v>6.2700300557369621E-5</v>
      </c>
      <c r="ER61" s="453">
        <f xml:space="preserve"> Debt!ER$267</f>
        <v>6.3407952854303257E-5</v>
      </c>
      <c r="ES61" s="453">
        <f xml:space="preserve"> Debt!ES$267</f>
        <v>6.4118874604424445E-5</v>
      </c>
      <c r="ET61" s="453">
        <f xml:space="preserve"> Debt!ET$267</f>
        <v>6.4132601919284301E-5</v>
      </c>
      <c r="EU61" s="453">
        <f xml:space="preserve"> Debt!EU$267</f>
        <v>6.3448287813023502E-5</v>
      </c>
      <c r="EV61" s="453">
        <f xml:space="preserve"> Debt!EV$267</f>
        <v>6.3455276543494831E-5</v>
      </c>
      <c r="EW61" s="453">
        <f xml:space="preserve"> Debt!EW$267</f>
        <v>6.4160662165836047E-5</v>
      </c>
      <c r="EX61" s="453">
        <f xml:space="preserve"> Debt!EX$267</f>
        <v>6.4173380119309154E-5</v>
      </c>
      <c r="EY61" s="453">
        <f xml:space="preserve"> Debt!EY$267</f>
        <v>6.2790353147179129E-5</v>
      </c>
      <c r="EZ61" s="453">
        <f xml:space="preserve"> Debt!EZ$267</f>
        <v>6.34984069944036E-5</v>
      </c>
      <c r="FA61" s="453">
        <f xml:space="preserve"> Debt!FA$267</f>
        <v>6.4205679683685269E-5</v>
      </c>
      <c r="FB61" s="453">
        <f xml:space="preserve"> Debt!FB$267</f>
        <v>6.421900325399041E-5</v>
      </c>
      <c r="FC61" s="453">
        <f xml:space="preserve"> Debt!FC$267</f>
        <v>6.2831824734591407E-5</v>
      </c>
      <c r="FD61" s="453">
        <f xml:space="preserve"> Debt!FD$267</f>
        <v>6.3542735513393161E-5</v>
      </c>
      <c r="FE61" s="453">
        <f xml:space="preserve"> Debt!FE$267</f>
        <v>6.4252514052030659E-5</v>
      </c>
      <c r="FF61" s="453">
        <f xml:space="preserve"> Debt!FF$267</f>
        <v>6.4266241366890502E-5</v>
      </c>
      <c r="FG61" s="453">
        <f xml:space="preserve"> Debt!FG$267</f>
        <v>6.2880208253239043E-5</v>
      </c>
      <c r="FH61" s="453">
        <f xml:space="preserve"> Debt!FH$267</f>
        <v>6.3587862744436601E-5</v>
      </c>
      <c r="FI61" s="453">
        <f xml:space="preserve"> Debt!FI$267</f>
        <v>6.4295310974829011E-5</v>
      </c>
      <c r="FJ61" s="453">
        <f xml:space="preserve"> Debt!FJ$267</f>
        <v>6.4310451395630319E-5</v>
      </c>
      <c r="FK61" s="453">
        <f xml:space="preserve"> Debt!FK$267</f>
        <v>6.3620010904604697E-5</v>
      </c>
      <c r="FL61" s="453">
        <f xml:space="preserve"> Debt!FL$267</f>
        <v>6.3632989975480014E-5</v>
      </c>
      <c r="FM61" s="453">
        <f xml:space="preserve"> Debt!FM$267</f>
        <v>6.4341943470897029E-5</v>
      </c>
      <c r="FN61" s="453">
        <f xml:space="preserve"> Debt!FN$267</f>
        <v>6.4356276402588946E-5</v>
      </c>
      <c r="FO61" s="453">
        <f xml:space="preserve"> Debt!FO$267</f>
        <v>6.2969865875549402E-5</v>
      </c>
      <c r="FP61" s="453">
        <f xml:space="preserve"> Debt!FP$267</f>
        <v>6.3684307224940917E-5</v>
      </c>
      <c r="FQ61" s="453">
        <f xml:space="preserve"> Debt!FQ$267</f>
        <v>6.4396247113504394E-5</v>
      </c>
      <c r="FR61" s="453">
        <f xml:space="preserve"> Debt!FR$267</f>
        <v>6.4407350088758678E-5</v>
      </c>
      <c r="FS61" s="453">
        <f xml:space="preserve"> Debt!FS$267</f>
        <v>6.301884184544581E-5</v>
      </c>
      <c r="FT61" s="453">
        <f xml:space="preserve"> Debt!FT$267</f>
        <v>6.3733428016253673E-5</v>
      </c>
      <c r="FU61" s="453">
        <f xml:space="preserve"> Debt!FU$267</f>
        <v>6.4444090843236506E-5</v>
      </c>
      <c r="FV61" s="453">
        <f xml:space="preserve"> Debt!FV$267</f>
        <v>6.4454386329381385E-5</v>
      </c>
      <c r="FW61" s="453">
        <f xml:space="preserve"> Debt!FW$267</f>
        <v>6.3060905884106819E-5</v>
      </c>
      <c r="FX61" s="453">
        <f xml:space="preserve"> Debt!FX$267</f>
        <v>6.3773563296960442E-5</v>
      </c>
      <c r="FY61" s="453">
        <f xml:space="preserve"> Debt!FY$267</f>
        <v>6.4487493382866918E-5</v>
      </c>
      <c r="FZ61" s="453">
        <f xml:space="preserve"> Debt!FZ$267</f>
        <v>6.4495770146238298E-5</v>
      </c>
      <c r="GA61" s="453">
        <f xml:space="preserve"> Debt!GA$267</f>
        <v>6.3808506949317075E-5</v>
      </c>
      <c r="GB61" s="453">
        <f xml:space="preserve"> Debt!GB$267</f>
        <v>6.3816094713828808E-5</v>
      </c>
      <c r="GC61" s="453">
        <f xml:space="preserve"> Debt!GC$267</f>
        <v>6.4532510900716154E-5</v>
      </c>
      <c r="GD61" s="453">
        <f xml:space="preserve"> Debt!GD$267</f>
        <v>6.4546036343298652E-5</v>
      </c>
      <c r="GE61" s="453">
        <f xml:space="preserve"> Debt!GE$267</f>
        <v>6.3152933311412158E-5</v>
      </c>
      <c r="GF61" s="453">
        <f xml:space="preserve"> Debt!GF$267</f>
        <v>6.3865215505141577E-5</v>
      </c>
      <c r="GG61" s="453">
        <f xml:space="preserve"> Debt!GG$267</f>
        <v>6.4575105951237161E-5</v>
      </c>
      <c r="GH61" s="453">
        <f xml:space="preserve"> Debt!GH$267</f>
        <v>6.4590044499761111E-5</v>
      </c>
      <c r="GI61" s="453">
        <f xml:space="preserve"> Debt!GI$267</f>
        <v>6.3200526895061481E-5</v>
      </c>
      <c r="GJ61" s="453">
        <f xml:space="preserve"> Debt!GJ$267</f>
        <v>6.3915334686521661E-5</v>
      </c>
    </row>
    <row r="62" spans="1:192" x14ac:dyDescent="0.25">
      <c r="A62" s="85"/>
      <c r="B62" s="85"/>
      <c r="C62" s="672"/>
      <c r="D62" s="66"/>
      <c r="E62" s="453" t="str">
        <f xml:space="preserve"> Debt!E$182</f>
        <v>Senior debt balance BEG - T1</v>
      </c>
      <c r="F62" s="453">
        <f xml:space="preserve"> Debt!F$182</f>
        <v>0</v>
      </c>
      <c r="G62" s="453" t="str">
        <f xml:space="preserve"> Debt!G$182</f>
        <v>$ 000s</v>
      </c>
      <c r="H62" s="453">
        <f xml:space="preserve"> Debt!H$182</f>
        <v>0</v>
      </c>
      <c r="I62" s="453">
        <f xml:space="preserve"> Debt!I$182</f>
        <v>0</v>
      </c>
      <c r="J62" s="453">
        <f xml:space="preserve"> Debt!J$182</f>
        <v>0</v>
      </c>
      <c r="K62" s="453">
        <f xml:space="preserve"> Debt!K$182</f>
        <v>0</v>
      </c>
      <c r="L62" s="453">
        <f xml:space="preserve"> Debt!L$182</f>
        <v>0</v>
      </c>
      <c r="M62" s="453">
        <f xml:space="preserve"> Debt!M$182</f>
        <v>0</v>
      </c>
      <c r="N62" s="453">
        <f xml:space="preserve"> Debt!N$182</f>
        <v>0</v>
      </c>
      <c r="O62" s="453">
        <f xml:space="preserve"> Debt!O$182</f>
        <v>0</v>
      </c>
      <c r="P62" s="453">
        <f xml:space="preserve"> Debt!P$182</f>
        <v>0</v>
      </c>
      <c r="Q62" s="453">
        <f xml:space="preserve"> Debt!Q$182</f>
        <v>0</v>
      </c>
      <c r="R62" s="453">
        <f xml:space="preserve"> Debt!R$182</f>
        <v>0</v>
      </c>
      <c r="S62" s="453">
        <f xml:space="preserve"> Debt!S$182</f>
        <v>35244.487960064216</v>
      </c>
      <c r="T62" s="453">
        <f xml:space="preserve"> Debt!T$182</f>
        <v>34732.751852088753</v>
      </c>
      <c r="U62" s="453">
        <f xml:space="preserve"> Debt!U$182</f>
        <v>34092.581422914773</v>
      </c>
      <c r="V62" s="453">
        <f xml:space="preserve"> Debt!V$182</f>
        <v>33194.782267142567</v>
      </c>
      <c r="W62" s="453">
        <f xml:space="preserve"> Debt!W$182</f>
        <v>32370.517255564526</v>
      </c>
      <c r="X62" s="453">
        <f xml:space="preserve"> Debt!X$182</f>
        <v>31794.274453482343</v>
      </c>
      <c r="Y62" s="453">
        <f xml:space="preserve"> Debt!Y$182</f>
        <v>31134.632878254059</v>
      </c>
      <c r="Z62" s="453">
        <f xml:space="preserve"> Debt!Z$182</f>
        <v>30207.920007527689</v>
      </c>
      <c r="AA62" s="453">
        <f xml:space="preserve"> Debt!AA$182</f>
        <v>29353.764042287243</v>
      </c>
      <c r="AB62" s="453">
        <f xml:space="preserve"> Debt!AB$182</f>
        <v>28749.693662007194</v>
      </c>
      <c r="AC62" s="453">
        <f xml:space="preserve"> Debt!AC$182</f>
        <v>28049.341621759348</v>
      </c>
      <c r="AD62" s="453">
        <f xml:space="preserve"> Debt!AD$182</f>
        <v>27091.923456371642</v>
      </c>
      <c r="AE62" s="453">
        <f xml:space="preserve"> Debt!AE$182</f>
        <v>26206.095988473586</v>
      </c>
      <c r="AF62" s="453">
        <f xml:space="preserve"> Debt!AF$182</f>
        <v>25569.617660035645</v>
      </c>
      <c r="AG62" s="453">
        <f xml:space="preserve"> Debt!AG$182</f>
        <v>24836.448653375584</v>
      </c>
      <c r="AH62" s="453">
        <f xml:space="preserve"> Debt!AH$182</f>
        <v>23846.330549429749</v>
      </c>
      <c r="AI62" s="453">
        <f xml:space="preserve"> Debt!AI$182</f>
        <v>22926.809916241262</v>
      </c>
      <c r="AJ62" s="453">
        <f xml:space="preserve"> Debt!AJ$182</f>
        <v>22255.903950805383</v>
      </c>
      <c r="AK62" s="453">
        <f xml:space="preserve"> Debt!AK$182</f>
        <v>21487.803662370483</v>
      </c>
      <c r="AL62" s="453">
        <f xml:space="preserve"> Debt!AL$182</f>
        <v>20462.8787226657</v>
      </c>
      <c r="AM62" s="453">
        <f xml:space="preserve"> Debt!AM$182</f>
        <v>19507.515813682636</v>
      </c>
      <c r="AN62" s="453">
        <f xml:space="preserve"> Debt!AN$182</f>
        <v>18795.511409160939</v>
      </c>
      <c r="AO62" s="453">
        <f xml:space="preserve"> Debt!AO$182</f>
        <v>17999.909878422925</v>
      </c>
      <c r="AP62" s="453">
        <f xml:space="preserve"> Debt!AP$182</f>
        <v>16938.142100617861</v>
      </c>
      <c r="AQ62" s="453">
        <f xml:space="preserve"> Debt!AQ$182</f>
        <v>15944.843336303806</v>
      </c>
      <c r="AR62" s="453">
        <f xml:space="preserve"> Debt!AR$182</f>
        <v>15198.830337642336</v>
      </c>
      <c r="AS62" s="453">
        <f xml:space="preserve"> Debt!AS$182</f>
        <v>14354.546843928205</v>
      </c>
      <c r="AT62" s="453">
        <f xml:space="preserve"> Debt!AT$182</f>
        <v>13253.487895523613</v>
      </c>
      <c r="AU62" s="453">
        <f xml:space="preserve"> Debt!AU$182</f>
        <v>12219.803904467724</v>
      </c>
      <c r="AV62" s="453">
        <f xml:space="preserve"> Debt!AV$182</f>
        <v>11432.765329235366</v>
      </c>
      <c r="AW62" s="453">
        <f xml:space="preserve"> Debt!AW$182</f>
        <v>10546.809064388101</v>
      </c>
      <c r="AX62" s="453">
        <f xml:space="preserve"> Debt!AX$182</f>
        <v>9403.9642305685265</v>
      </c>
      <c r="AY62" s="453">
        <f xml:space="preserve"> Debt!AY$182</f>
        <v>8327.3514080768946</v>
      </c>
      <c r="AZ62" s="453">
        <f xml:space="preserve"> Debt!AZ$182</f>
        <v>7496.8008939377723</v>
      </c>
      <c r="BA62" s="453">
        <f xml:space="preserve"> Debt!BA$182</f>
        <v>6566.6181573601834</v>
      </c>
      <c r="BB62" s="453">
        <f xml:space="preserve"> Debt!BB$182</f>
        <v>5379.3340768595026</v>
      </c>
      <c r="BC62" s="453">
        <f xml:space="preserve"> Debt!BC$182</f>
        <v>4257.0675601324274</v>
      </c>
      <c r="BD62" s="453">
        <f xml:space="preserve"> Debt!BD$182</f>
        <v>3373.3951410444124</v>
      </c>
      <c r="BE62" s="453">
        <f xml:space="preserve"> Debt!BE$182</f>
        <v>2405.2846884701999</v>
      </c>
      <c r="BF62" s="453">
        <f xml:space="preserve"> Debt!BF$182</f>
        <v>1170.7545048546906</v>
      </c>
      <c r="BG62" s="453">
        <f xml:space="preserve"> Debt!BG$182</f>
        <v>1.2446399784948881E-3</v>
      </c>
      <c r="BH62" s="453">
        <f xml:space="preserve"> Debt!BH$182</f>
        <v>1.2446399784948881E-3</v>
      </c>
      <c r="BI62" s="453">
        <f xml:space="preserve"> Debt!BI$182</f>
        <v>1.2446399784948881E-3</v>
      </c>
      <c r="BJ62" s="453">
        <f xml:space="preserve"> Debt!BJ$182</f>
        <v>1.2446399784948881E-3</v>
      </c>
      <c r="BK62" s="453">
        <f xml:space="preserve"> Debt!BK$182</f>
        <v>1.2446399784948881E-3</v>
      </c>
      <c r="BL62" s="453">
        <f xml:space="preserve"> Debt!BL$182</f>
        <v>1.2446399784948881E-3</v>
      </c>
      <c r="BM62" s="453">
        <f xml:space="preserve"> Debt!BM$182</f>
        <v>1.2446399784948881E-3</v>
      </c>
      <c r="BN62" s="453">
        <f xml:space="preserve"> Debt!BN$182</f>
        <v>1.2446399784948881E-3</v>
      </c>
      <c r="BO62" s="453">
        <f xml:space="preserve"> Debt!BO$182</f>
        <v>1.2446399784948881E-3</v>
      </c>
      <c r="BP62" s="453">
        <f xml:space="preserve"> Debt!BP$182</f>
        <v>1.2446399784948881E-3</v>
      </c>
      <c r="BQ62" s="453">
        <f xml:space="preserve"> Debt!BQ$182</f>
        <v>1.2446399784948881E-3</v>
      </c>
      <c r="BR62" s="453">
        <f xml:space="preserve"> Debt!BR$182</f>
        <v>1.2446399784948881E-3</v>
      </c>
      <c r="BS62" s="453">
        <f xml:space="preserve"> Debt!BS$182</f>
        <v>1.2446399784948881E-3</v>
      </c>
      <c r="BT62" s="453">
        <f xml:space="preserve"> Debt!BT$182</f>
        <v>1.2446399784948881E-3</v>
      </c>
      <c r="BU62" s="453">
        <f xml:space="preserve"> Debt!BU$182</f>
        <v>1.2446399784948881E-3</v>
      </c>
      <c r="BV62" s="453">
        <f xml:space="preserve"> Debt!BV$182</f>
        <v>1.2446399784948881E-3</v>
      </c>
      <c r="BW62" s="453">
        <f xml:space="preserve"> Debt!BW$182</f>
        <v>1.2446399784948881E-3</v>
      </c>
      <c r="BX62" s="453">
        <f xml:space="preserve"> Debt!BX$182</f>
        <v>1.2446399784948881E-3</v>
      </c>
      <c r="BY62" s="453">
        <f xml:space="preserve"> Debt!BY$182</f>
        <v>1.2446399784948881E-3</v>
      </c>
      <c r="BZ62" s="453">
        <f xml:space="preserve"> Debt!BZ$182</f>
        <v>1.2446399784948881E-3</v>
      </c>
      <c r="CA62" s="453">
        <f xml:space="preserve"> Debt!CA$182</f>
        <v>1.2446399784948881E-3</v>
      </c>
      <c r="CB62" s="453">
        <f xml:space="preserve"> Debt!CB$182</f>
        <v>1.2446399784948881E-3</v>
      </c>
      <c r="CC62" s="453">
        <f xml:space="preserve"> Debt!CC$182</f>
        <v>1.2446399784948881E-3</v>
      </c>
      <c r="CD62" s="453">
        <f xml:space="preserve"> Debt!CD$182</f>
        <v>1.2446399784948881E-3</v>
      </c>
      <c r="CE62" s="453">
        <f xml:space="preserve"> Debt!CE$182</f>
        <v>1.2446399784948881E-3</v>
      </c>
      <c r="CF62" s="453">
        <f xml:space="preserve"> Debt!CF$182</f>
        <v>1.2446399784948881E-3</v>
      </c>
      <c r="CG62" s="453">
        <f xml:space="preserve"> Debt!CG$182</f>
        <v>1.2446399784948881E-3</v>
      </c>
      <c r="CH62" s="453">
        <f xml:space="preserve"> Debt!CH$182</f>
        <v>1.2446399784948881E-3</v>
      </c>
      <c r="CI62" s="453">
        <f xml:space="preserve"> Debt!CI$182</f>
        <v>1.2446399784948881E-3</v>
      </c>
      <c r="CJ62" s="453">
        <f xml:space="preserve"> Debt!CJ$182</f>
        <v>1.2446399784948881E-3</v>
      </c>
      <c r="CK62" s="453">
        <f xml:space="preserve"> Debt!CK$182</f>
        <v>1.2446399784948881E-3</v>
      </c>
      <c r="CL62" s="453">
        <f xml:space="preserve"> Debt!CL$182</f>
        <v>1.2446399784948881E-3</v>
      </c>
      <c r="CM62" s="453">
        <f xml:space="preserve"> Debt!CM$182</f>
        <v>1.2446399784948881E-3</v>
      </c>
      <c r="CN62" s="453">
        <f xml:space="preserve"> Debt!CN$182</f>
        <v>1.2446399784948881E-3</v>
      </c>
      <c r="CO62" s="453">
        <f xml:space="preserve"> Debt!CO$182</f>
        <v>1.2446399784948881E-3</v>
      </c>
      <c r="CP62" s="453">
        <f xml:space="preserve"> Debt!CP$182</f>
        <v>1.2446399784948881E-3</v>
      </c>
      <c r="CQ62" s="453">
        <f xml:space="preserve"> Debt!CQ$182</f>
        <v>1.2446399784948881E-3</v>
      </c>
      <c r="CR62" s="453">
        <f xml:space="preserve"> Debt!CR$182</f>
        <v>1.2446399784948881E-3</v>
      </c>
      <c r="CS62" s="453">
        <f xml:space="preserve"> Debt!CS$182</f>
        <v>1.2446399784948881E-3</v>
      </c>
      <c r="CT62" s="453">
        <f xml:space="preserve"> Debt!CT$182</f>
        <v>1.2446399784948881E-3</v>
      </c>
      <c r="CU62" s="453">
        <f xml:space="preserve"> Debt!CU$182</f>
        <v>1.2446399784948881E-3</v>
      </c>
      <c r="CV62" s="453">
        <f xml:space="preserve"> Debt!CV$182</f>
        <v>1.2446399784948881E-3</v>
      </c>
      <c r="CW62" s="453">
        <f xml:space="preserve"> Debt!CW$182</f>
        <v>1.2446399784948881E-3</v>
      </c>
      <c r="CX62" s="453">
        <f xml:space="preserve"> Debt!CX$182</f>
        <v>1.2446399784948881E-3</v>
      </c>
      <c r="CY62" s="453">
        <f xml:space="preserve"> Debt!CY$182</f>
        <v>1.2446399784948881E-3</v>
      </c>
      <c r="CZ62" s="453">
        <f xml:space="preserve"> Debt!CZ$182</f>
        <v>1.2446399784948881E-3</v>
      </c>
      <c r="DA62" s="453">
        <f xml:space="preserve"> Debt!DA$182</f>
        <v>1.2446399784948881E-3</v>
      </c>
      <c r="DB62" s="453">
        <f xml:space="preserve"> Debt!DB$182</f>
        <v>1.2446399784948881E-3</v>
      </c>
      <c r="DC62" s="453">
        <f xml:space="preserve"> Debt!DC$182</f>
        <v>1.2446399784948881E-3</v>
      </c>
      <c r="DD62" s="453">
        <f xml:space="preserve"> Debt!DD$182</f>
        <v>1.2446399784948881E-3</v>
      </c>
      <c r="DE62" s="453">
        <f xml:space="preserve"> Debt!DE$182</f>
        <v>1.2446399784948881E-3</v>
      </c>
      <c r="DF62" s="453">
        <f xml:space="preserve"> Debt!DF$182</f>
        <v>1.2446399784948881E-3</v>
      </c>
      <c r="DG62" s="453">
        <f xml:space="preserve"> Debt!DG$182</f>
        <v>1.2446399784948881E-3</v>
      </c>
      <c r="DH62" s="453">
        <f xml:space="preserve"> Debt!DH$182</f>
        <v>1.2446399784948881E-3</v>
      </c>
      <c r="DI62" s="453">
        <f xml:space="preserve"> Debt!DI$182</f>
        <v>1.2446399784948881E-3</v>
      </c>
      <c r="DJ62" s="453">
        <f xml:space="preserve"> Debt!DJ$182</f>
        <v>1.2446399784948881E-3</v>
      </c>
      <c r="DK62" s="453">
        <f xml:space="preserve"> Debt!DK$182</f>
        <v>1.2446399784948881E-3</v>
      </c>
      <c r="DL62" s="453">
        <f xml:space="preserve"> Debt!DL$182</f>
        <v>1.2446399784948881E-3</v>
      </c>
      <c r="DM62" s="453">
        <f xml:space="preserve"> Debt!DM$182</f>
        <v>1.2446399784948881E-3</v>
      </c>
      <c r="DN62" s="453">
        <f xml:space="preserve"> Debt!DN$182</f>
        <v>1.2446399784948881E-3</v>
      </c>
      <c r="DO62" s="453">
        <f xml:space="preserve"> Debt!DO$182</f>
        <v>1.2446399784948881E-3</v>
      </c>
      <c r="DP62" s="453">
        <f xml:space="preserve"> Debt!DP$182</f>
        <v>1.2446399784948881E-3</v>
      </c>
      <c r="DQ62" s="453">
        <f xml:space="preserve"> Debt!DQ$182</f>
        <v>1.2446399784948881E-3</v>
      </c>
      <c r="DR62" s="453">
        <f xml:space="preserve"> Debt!DR$182</f>
        <v>1.2446399784948881E-3</v>
      </c>
      <c r="DS62" s="453">
        <f xml:space="preserve"> Debt!DS$182</f>
        <v>1.2446399784948881E-3</v>
      </c>
      <c r="DT62" s="453">
        <f xml:space="preserve"> Debt!DT$182</f>
        <v>1.2446399784948881E-3</v>
      </c>
      <c r="DU62" s="453">
        <f xml:space="preserve"> Debt!DU$182</f>
        <v>1.2446399784948881E-3</v>
      </c>
      <c r="DV62" s="453">
        <f xml:space="preserve"> Debt!DV$182</f>
        <v>1.2446399784948881E-3</v>
      </c>
      <c r="DW62" s="453">
        <f xml:space="preserve"> Debt!DW$182</f>
        <v>1.2446399784948881E-3</v>
      </c>
      <c r="DX62" s="453">
        <f xml:space="preserve"> Debt!DX$182</f>
        <v>1.2446399784948881E-3</v>
      </c>
      <c r="DY62" s="453">
        <f xml:space="preserve"> Debt!DY$182</f>
        <v>1.2446399784948881E-3</v>
      </c>
      <c r="DZ62" s="453">
        <f xml:space="preserve"> Debt!DZ$182</f>
        <v>1.2446399784948881E-3</v>
      </c>
      <c r="EA62" s="453">
        <f xml:space="preserve"> Debt!EA$182</f>
        <v>1.2446399784948881E-3</v>
      </c>
      <c r="EB62" s="453">
        <f xml:space="preserve"> Debt!EB$182</f>
        <v>1.2446399784948881E-3</v>
      </c>
      <c r="EC62" s="453">
        <f xml:space="preserve"> Debt!EC$182</f>
        <v>1.2446399784948881E-3</v>
      </c>
      <c r="ED62" s="453">
        <f xml:space="preserve"> Debt!ED$182</f>
        <v>1.2446399784948881E-3</v>
      </c>
      <c r="EE62" s="453">
        <f xml:space="preserve"> Debt!EE$182</f>
        <v>1.2446399784948881E-3</v>
      </c>
      <c r="EF62" s="453">
        <f xml:space="preserve"> Debt!EF$182</f>
        <v>1.2446399784948881E-3</v>
      </c>
      <c r="EG62" s="453">
        <f xml:space="preserve"> Debt!EG$182</f>
        <v>1.2446399784948881E-3</v>
      </c>
      <c r="EH62" s="453">
        <f xml:space="preserve"> Debt!EH$182</f>
        <v>1.2446399784948881E-3</v>
      </c>
      <c r="EI62" s="453">
        <f xml:space="preserve"> Debt!EI$182</f>
        <v>1.2446399784948881E-3</v>
      </c>
      <c r="EJ62" s="453">
        <f xml:space="preserve"> Debt!EJ$182</f>
        <v>1.2446399784948881E-3</v>
      </c>
      <c r="EK62" s="453">
        <f xml:space="preserve"> Debt!EK$182</f>
        <v>1.2446399784948881E-3</v>
      </c>
      <c r="EL62" s="453">
        <f xml:space="preserve"> Debt!EL$182</f>
        <v>1.2446399784948881E-3</v>
      </c>
      <c r="EM62" s="453">
        <f xml:space="preserve"> Debt!EM$182</f>
        <v>1.2446399784948881E-3</v>
      </c>
      <c r="EN62" s="453">
        <f xml:space="preserve"> Debt!EN$182</f>
        <v>1.2446399784948881E-3</v>
      </c>
      <c r="EO62" s="453">
        <f xml:space="preserve"> Debt!EO$182</f>
        <v>1.2446399784948881E-3</v>
      </c>
      <c r="EP62" s="453">
        <f xml:space="preserve"> Debt!EP$182</f>
        <v>1.2446399784948881E-3</v>
      </c>
      <c r="EQ62" s="453">
        <f xml:space="preserve"> Debt!EQ$182</f>
        <v>1.2446399784948881E-3</v>
      </c>
      <c r="ER62" s="453">
        <f xml:space="preserve"> Debt!ER$182</f>
        <v>1.2446399784948881E-3</v>
      </c>
      <c r="ES62" s="453">
        <f xml:space="preserve"> Debt!ES$182</f>
        <v>1.2446399784948881E-3</v>
      </c>
      <c r="ET62" s="453">
        <f xml:space="preserve"> Debt!ET$182</f>
        <v>1.2446399784948881E-3</v>
      </c>
      <c r="EU62" s="453">
        <f xml:space="preserve"> Debt!EU$182</f>
        <v>1.2446399784948881E-3</v>
      </c>
      <c r="EV62" s="453">
        <f xml:space="preserve"> Debt!EV$182</f>
        <v>1.2446399784948881E-3</v>
      </c>
      <c r="EW62" s="453">
        <f xml:space="preserve"> Debt!EW$182</f>
        <v>1.2446399784948881E-3</v>
      </c>
      <c r="EX62" s="453">
        <f xml:space="preserve"> Debt!EX$182</f>
        <v>1.2446399784948881E-3</v>
      </c>
      <c r="EY62" s="453">
        <f xml:space="preserve"> Debt!EY$182</f>
        <v>1.2446399784948881E-3</v>
      </c>
      <c r="EZ62" s="453">
        <f xml:space="preserve"> Debt!EZ$182</f>
        <v>1.2446399784948881E-3</v>
      </c>
      <c r="FA62" s="453">
        <f xml:space="preserve"> Debt!FA$182</f>
        <v>1.2446399784948881E-3</v>
      </c>
      <c r="FB62" s="453">
        <f xml:space="preserve"> Debt!FB$182</f>
        <v>1.2446399784948881E-3</v>
      </c>
      <c r="FC62" s="453">
        <f xml:space="preserve"> Debt!FC$182</f>
        <v>1.2446399784948881E-3</v>
      </c>
      <c r="FD62" s="453">
        <f xml:space="preserve"> Debt!FD$182</f>
        <v>1.2446399784948881E-3</v>
      </c>
      <c r="FE62" s="453">
        <f xml:space="preserve"> Debt!FE$182</f>
        <v>1.2446399784948881E-3</v>
      </c>
      <c r="FF62" s="453">
        <f xml:space="preserve"> Debt!FF$182</f>
        <v>1.2446399784948881E-3</v>
      </c>
      <c r="FG62" s="453">
        <f xml:space="preserve"> Debt!FG$182</f>
        <v>1.2446399784948881E-3</v>
      </c>
      <c r="FH62" s="453">
        <f xml:space="preserve"> Debt!FH$182</f>
        <v>1.2446399784948881E-3</v>
      </c>
      <c r="FI62" s="453">
        <f xml:space="preserve"> Debt!FI$182</f>
        <v>1.2446399784948881E-3</v>
      </c>
      <c r="FJ62" s="453">
        <f xml:space="preserve"> Debt!FJ$182</f>
        <v>1.2446399784948881E-3</v>
      </c>
      <c r="FK62" s="453">
        <f xml:space="preserve"> Debt!FK$182</f>
        <v>1.2446399784948881E-3</v>
      </c>
      <c r="FL62" s="453">
        <f xml:space="preserve"> Debt!FL$182</f>
        <v>1.2446399784948881E-3</v>
      </c>
      <c r="FM62" s="453">
        <f xml:space="preserve"> Debt!FM$182</f>
        <v>1.2446399784948881E-3</v>
      </c>
      <c r="FN62" s="453">
        <f xml:space="preserve"> Debt!FN$182</f>
        <v>1.2446399784948881E-3</v>
      </c>
      <c r="FO62" s="453">
        <f xml:space="preserve"> Debt!FO$182</f>
        <v>1.2446399784948881E-3</v>
      </c>
      <c r="FP62" s="453">
        <f xml:space="preserve"> Debt!FP$182</f>
        <v>1.2446399784948881E-3</v>
      </c>
      <c r="FQ62" s="453">
        <f xml:space="preserve"> Debt!FQ$182</f>
        <v>1.2446399784948881E-3</v>
      </c>
      <c r="FR62" s="453">
        <f xml:space="preserve"> Debt!FR$182</f>
        <v>1.2446399784948881E-3</v>
      </c>
      <c r="FS62" s="453">
        <f xml:space="preserve"> Debt!FS$182</f>
        <v>1.2446399784948881E-3</v>
      </c>
      <c r="FT62" s="453">
        <f xml:space="preserve"> Debt!FT$182</f>
        <v>1.2446399784948881E-3</v>
      </c>
      <c r="FU62" s="453">
        <f xml:space="preserve"> Debt!FU$182</f>
        <v>1.2446399784948881E-3</v>
      </c>
      <c r="FV62" s="453">
        <f xml:space="preserve"> Debt!FV$182</f>
        <v>1.2446399784948881E-3</v>
      </c>
      <c r="FW62" s="453">
        <f xml:space="preserve"> Debt!FW$182</f>
        <v>1.2446399784948881E-3</v>
      </c>
      <c r="FX62" s="453">
        <f xml:space="preserve"> Debt!FX$182</f>
        <v>1.2446399784948881E-3</v>
      </c>
      <c r="FY62" s="453">
        <f xml:space="preserve"> Debt!FY$182</f>
        <v>1.2446399784948881E-3</v>
      </c>
      <c r="FZ62" s="453">
        <f xml:space="preserve"> Debt!FZ$182</f>
        <v>1.2446399784948881E-3</v>
      </c>
      <c r="GA62" s="453">
        <f xml:space="preserve"> Debt!GA$182</f>
        <v>1.2446399784948881E-3</v>
      </c>
      <c r="GB62" s="453">
        <f xml:space="preserve"> Debt!GB$182</f>
        <v>1.2446399784948881E-3</v>
      </c>
      <c r="GC62" s="453">
        <f xml:space="preserve"> Debt!GC$182</f>
        <v>1.2446399784948881E-3</v>
      </c>
      <c r="GD62" s="453">
        <f xml:space="preserve"> Debt!GD$182</f>
        <v>1.2446399784948881E-3</v>
      </c>
      <c r="GE62" s="453">
        <f xml:space="preserve"> Debt!GE$182</f>
        <v>1.2446399784948881E-3</v>
      </c>
      <c r="GF62" s="453">
        <f xml:space="preserve"> Debt!GF$182</f>
        <v>1.2446399784948881E-3</v>
      </c>
      <c r="GG62" s="453">
        <f xml:space="preserve"> Debt!GG$182</f>
        <v>1.2446399784948881E-3</v>
      </c>
      <c r="GH62" s="453">
        <f xml:space="preserve"> Debt!GH$182</f>
        <v>1.2446399784948881E-3</v>
      </c>
      <c r="GI62" s="453">
        <f xml:space="preserve"> Debt!GI$182</f>
        <v>1.2446399784948881E-3</v>
      </c>
      <c r="GJ62" s="453">
        <f xml:space="preserve"> Debt!GJ$182</f>
        <v>1.2446399784948881E-3</v>
      </c>
    </row>
    <row r="63" spans="1:192" x14ac:dyDescent="0.25">
      <c r="A63" s="85"/>
      <c r="B63" s="85"/>
      <c r="C63" s="672"/>
      <c r="D63" s="66"/>
      <c r="E63" s="453" t="str">
        <f xml:space="preserve"> Debt!E$248</f>
        <v>Senior debt balance BEG - T2</v>
      </c>
      <c r="F63" s="453">
        <f xml:space="preserve"> Debt!F$248</f>
        <v>0</v>
      </c>
      <c r="G63" s="453" t="str">
        <f xml:space="preserve"> Debt!G$248</f>
        <v>$ 000s</v>
      </c>
      <c r="H63" s="453">
        <f xml:space="preserve"> Debt!H$248</f>
        <v>0</v>
      </c>
      <c r="I63" s="453">
        <f xml:space="preserve"> Debt!I$248</f>
        <v>0</v>
      </c>
      <c r="J63" s="453">
        <f xml:space="preserve"> Debt!J$248</f>
        <v>0</v>
      </c>
      <c r="K63" s="453">
        <f xml:space="preserve"> Debt!K$248</f>
        <v>0</v>
      </c>
      <c r="L63" s="453">
        <f xml:space="preserve"> Debt!L$248</f>
        <v>0</v>
      </c>
      <c r="M63" s="453">
        <f xml:space="preserve"> Debt!M$248</f>
        <v>0</v>
      </c>
      <c r="N63" s="453">
        <f xml:space="preserve"> Debt!N$248</f>
        <v>0</v>
      </c>
      <c r="O63" s="453">
        <f xml:space="preserve"> Debt!O$248</f>
        <v>0</v>
      </c>
      <c r="P63" s="453">
        <f xml:space="preserve"> Debt!P$248</f>
        <v>0</v>
      </c>
      <c r="Q63" s="453">
        <f xml:space="preserve"> Debt!Q$248</f>
        <v>0</v>
      </c>
      <c r="R63" s="453">
        <f xml:space="preserve"> Debt!R$248</f>
        <v>0</v>
      </c>
      <c r="S63" s="453">
        <f xml:space="preserve"> Debt!S$248</f>
        <v>18977.801209265344</v>
      </c>
      <c r="T63" s="453">
        <f xml:space="preserve"> Debt!T$248</f>
        <v>18864.279140708655</v>
      </c>
      <c r="U63" s="453">
        <f xml:space="preserve"> Debt!U$248</f>
        <v>18722.265571183212</v>
      </c>
      <c r="V63" s="453">
        <f xml:space="preserve"> Debt!V$248</f>
        <v>18523.100384823927</v>
      </c>
      <c r="W63" s="453">
        <f xml:space="preserve"> Debt!W$248</f>
        <v>18340.2478018326</v>
      </c>
      <c r="X63" s="453">
        <f xml:space="preserve"> Debt!X$248</f>
        <v>18212.41575350974</v>
      </c>
      <c r="Y63" s="453">
        <f xml:space="preserve"> Debt!Y$248</f>
        <v>18066.082760862097</v>
      </c>
      <c r="Z63" s="453">
        <f xml:space="preserve"> Debt!Z$248</f>
        <v>17860.503439013639</v>
      </c>
      <c r="AA63" s="453">
        <f xml:space="preserve"> Debt!AA$248</f>
        <v>17671.019932704603</v>
      </c>
      <c r="AB63" s="453">
        <f xml:space="preserve"> Debt!AB$248</f>
        <v>17537.014694351354</v>
      </c>
      <c r="AC63" s="453">
        <f xml:space="preserve"> Debt!AC$248</f>
        <v>17381.650609058695</v>
      </c>
      <c r="AD63" s="453">
        <f xml:space="preserve"> Debt!AD$248</f>
        <v>17169.259712824005</v>
      </c>
      <c r="AE63" s="453">
        <f xml:space="preserve"> Debt!AE$248</f>
        <v>16972.750291321659</v>
      </c>
      <c r="AF63" s="453">
        <f xml:space="preserve"> Debt!AF$248</f>
        <v>16831.555766820289</v>
      </c>
      <c r="AG63" s="453">
        <f xml:space="preserve"> Debt!AG$248</f>
        <v>16668.911659944617</v>
      </c>
      <c r="AH63" s="453">
        <f xml:space="preserve"> Debt!AH$248</f>
        <v>16449.26670324997</v>
      </c>
      <c r="AI63" s="453">
        <f xml:space="preserve"> Debt!AI$248</f>
        <v>16245.282886721789</v>
      </c>
      <c r="AJ63" s="453">
        <f xml:space="preserve"> Debt!AJ$248</f>
        <v>16096.451034100292</v>
      </c>
      <c r="AK63" s="453">
        <f xml:space="preserve"> Debt!AK$248</f>
        <v>15926.057871993584</v>
      </c>
      <c r="AL63" s="453">
        <f xml:space="preserve"> Debt!AL$248</f>
        <v>15698.691466814676</v>
      </c>
      <c r="AM63" s="453">
        <f xml:space="preserve"> Debt!AM$248</f>
        <v>15486.756502758373</v>
      </c>
      <c r="AN63" s="453">
        <f xml:space="preserve"> Debt!AN$248</f>
        <v>15328.807490439212</v>
      </c>
      <c r="AO63" s="453">
        <f xml:space="preserve"> Debt!AO$248</f>
        <v>15152.313531719814</v>
      </c>
      <c r="AP63" s="453">
        <f xml:space="preserve"> Debt!AP$248</f>
        <v>14916.774017144367</v>
      </c>
      <c r="AQ63" s="453">
        <f xml:space="preserve"> Debt!AQ$248</f>
        <v>14696.42347188806</v>
      </c>
      <c r="AR63" s="453">
        <f xml:space="preserve"> Debt!AR$248</f>
        <v>14530.930090712995</v>
      </c>
      <c r="AS63" s="453">
        <f xml:space="preserve"> Debt!AS$248</f>
        <v>14343.63666513496</v>
      </c>
      <c r="AT63" s="453">
        <f xml:space="preserve"> Debt!AT$248</f>
        <v>14099.380910112619</v>
      </c>
      <c r="AU63" s="453">
        <f xml:space="preserve"> Debt!AU$248</f>
        <v>13870.071422136789</v>
      </c>
      <c r="AV63" s="453">
        <f xml:space="preserve"> Debt!AV$248</f>
        <v>13695.477044875121</v>
      </c>
      <c r="AW63" s="453">
        <f xml:space="preserve"> Debt!AW$248</f>
        <v>13498.939051427449</v>
      </c>
      <c r="AX63" s="453">
        <f xml:space="preserve"> Debt!AX$248</f>
        <v>13245.413635588035</v>
      </c>
      <c r="AY63" s="453">
        <f xml:space="preserve"> Debt!AY$248</f>
        <v>13006.580938932271</v>
      </c>
      <c r="AZ63" s="453">
        <f xml:space="preserve"> Debt!AZ$248</f>
        <v>12822.333998103904</v>
      </c>
      <c r="BA63" s="453">
        <f xml:space="preserve"> Debt!BA$248</f>
        <v>12615.984931179997</v>
      </c>
      <c r="BB63" s="453">
        <f xml:space="preserve"> Debt!BB$248</f>
        <v>12352.601240480326</v>
      </c>
      <c r="BC63" s="453">
        <f xml:space="preserve"> Debt!BC$248</f>
        <v>12103.640859406582</v>
      </c>
      <c r="BD63" s="453">
        <f xml:space="preserve"> Debt!BD$248</f>
        <v>11907.609507743247</v>
      </c>
      <c r="BE63" s="453">
        <f xml:space="preserve"> Debt!BE$248</f>
        <v>11692.846665225898</v>
      </c>
      <c r="BF63" s="453">
        <f xml:space="preserve"> Debt!BF$248</f>
        <v>11418.982034695624</v>
      </c>
      <c r="BG63" s="453">
        <f xml:space="preserve"> Debt!BG$248</f>
        <v>11159.265493693922</v>
      </c>
      <c r="BH63" s="453">
        <f xml:space="preserve"> Debt!BH$248</f>
        <v>10028.085799030576</v>
      </c>
      <c r="BI63" s="453">
        <f xml:space="preserve"> Debt!BI$248</f>
        <v>8773.1775933379813</v>
      </c>
      <c r="BJ63" s="453">
        <f xml:space="preserve"> Debt!BJ$248</f>
        <v>7203.3901070039046</v>
      </c>
      <c r="BK63" s="453">
        <f xml:space="preserve"> Debt!BK$248</f>
        <v>5709.9626988963519</v>
      </c>
      <c r="BL63" s="453">
        <f xml:space="preserve"> Debt!BL$248</f>
        <v>4515.177961578227</v>
      </c>
      <c r="BM63" s="453">
        <f xml:space="preserve"> Debt!BM$248</f>
        <v>3195.4939588695634</v>
      </c>
      <c r="BN63" s="453">
        <f xml:space="preserve"> Debt!BN$248</f>
        <v>1560.3872550490587</v>
      </c>
      <c r="BO63" s="453">
        <f xml:space="preserve"> Debt!BO$248</f>
        <v>3.9496749916452245E-3</v>
      </c>
      <c r="BP63" s="453">
        <f xml:space="preserve"> Debt!BP$248</f>
        <v>3.9496749916452245E-3</v>
      </c>
      <c r="BQ63" s="453">
        <f xml:space="preserve"> Debt!BQ$248</f>
        <v>3.9496749916452245E-3</v>
      </c>
      <c r="BR63" s="453">
        <f xml:space="preserve"> Debt!BR$248</f>
        <v>3.9496749916452245E-3</v>
      </c>
      <c r="BS63" s="453">
        <f xml:space="preserve"> Debt!BS$248</f>
        <v>3.9496749916452245E-3</v>
      </c>
      <c r="BT63" s="453">
        <f xml:space="preserve"> Debt!BT$248</f>
        <v>3.9496749916452245E-3</v>
      </c>
      <c r="BU63" s="453">
        <f xml:space="preserve"> Debt!BU$248</f>
        <v>3.9496749916452245E-3</v>
      </c>
      <c r="BV63" s="453">
        <f xml:space="preserve"> Debt!BV$248</f>
        <v>3.9496749916452245E-3</v>
      </c>
      <c r="BW63" s="453">
        <f xml:space="preserve"> Debt!BW$248</f>
        <v>3.9496749916452245E-3</v>
      </c>
      <c r="BX63" s="453">
        <f xml:space="preserve"> Debt!BX$248</f>
        <v>3.9496749916452245E-3</v>
      </c>
      <c r="BY63" s="453">
        <f xml:space="preserve"> Debt!BY$248</f>
        <v>3.9496749916452245E-3</v>
      </c>
      <c r="BZ63" s="453">
        <f xml:space="preserve"> Debt!BZ$248</f>
        <v>3.9496749916452245E-3</v>
      </c>
      <c r="CA63" s="453">
        <f xml:space="preserve"> Debt!CA$248</f>
        <v>3.9496749916452245E-3</v>
      </c>
      <c r="CB63" s="453">
        <f xml:space="preserve"> Debt!CB$248</f>
        <v>3.9496749916452245E-3</v>
      </c>
      <c r="CC63" s="453">
        <f xml:space="preserve"> Debt!CC$248</f>
        <v>3.9496749916452245E-3</v>
      </c>
      <c r="CD63" s="453">
        <f xml:space="preserve"> Debt!CD$248</f>
        <v>3.9496749916452245E-3</v>
      </c>
      <c r="CE63" s="453">
        <f xml:space="preserve"> Debt!CE$248</f>
        <v>3.9496749916452245E-3</v>
      </c>
      <c r="CF63" s="453">
        <f xml:space="preserve"> Debt!CF$248</f>
        <v>3.9496749916452245E-3</v>
      </c>
      <c r="CG63" s="453">
        <f xml:space="preserve"> Debt!CG$248</f>
        <v>3.9496749916452245E-3</v>
      </c>
      <c r="CH63" s="453">
        <f xml:space="preserve"> Debt!CH$248</f>
        <v>3.9496749916452245E-3</v>
      </c>
      <c r="CI63" s="453">
        <f xml:space="preserve"> Debt!CI$248</f>
        <v>3.9496749916452245E-3</v>
      </c>
      <c r="CJ63" s="453">
        <f xml:space="preserve"> Debt!CJ$248</f>
        <v>3.9496749916452245E-3</v>
      </c>
      <c r="CK63" s="453">
        <f xml:space="preserve"> Debt!CK$248</f>
        <v>3.9496749916452245E-3</v>
      </c>
      <c r="CL63" s="453">
        <f xml:space="preserve"> Debt!CL$248</f>
        <v>3.9496749916452245E-3</v>
      </c>
      <c r="CM63" s="453">
        <f xml:space="preserve"> Debt!CM$248</f>
        <v>3.9496749916452245E-3</v>
      </c>
      <c r="CN63" s="453">
        <f xml:space="preserve"> Debt!CN$248</f>
        <v>3.9496749916452245E-3</v>
      </c>
      <c r="CO63" s="453">
        <f xml:space="preserve"> Debt!CO$248</f>
        <v>3.9496749916452245E-3</v>
      </c>
      <c r="CP63" s="453">
        <f xml:space="preserve"> Debt!CP$248</f>
        <v>3.9496749916452245E-3</v>
      </c>
      <c r="CQ63" s="453">
        <f xml:space="preserve"> Debt!CQ$248</f>
        <v>3.9496749916452245E-3</v>
      </c>
      <c r="CR63" s="453">
        <f xml:space="preserve"> Debt!CR$248</f>
        <v>3.9496749916452245E-3</v>
      </c>
      <c r="CS63" s="453">
        <f xml:space="preserve"> Debt!CS$248</f>
        <v>3.9496749916452245E-3</v>
      </c>
      <c r="CT63" s="453">
        <f xml:space="preserve"> Debt!CT$248</f>
        <v>3.9496749916452245E-3</v>
      </c>
      <c r="CU63" s="453">
        <f xml:space="preserve"> Debt!CU$248</f>
        <v>3.9496749916452245E-3</v>
      </c>
      <c r="CV63" s="453">
        <f xml:space="preserve"> Debt!CV$248</f>
        <v>3.9496749916452245E-3</v>
      </c>
      <c r="CW63" s="453">
        <f xml:space="preserve"> Debt!CW$248</f>
        <v>3.9496749916452245E-3</v>
      </c>
      <c r="CX63" s="453">
        <f xml:space="preserve"> Debt!CX$248</f>
        <v>3.9496749916452245E-3</v>
      </c>
      <c r="CY63" s="453">
        <f xml:space="preserve"> Debt!CY$248</f>
        <v>3.9496749916452245E-3</v>
      </c>
      <c r="CZ63" s="453">
        <f xml:space="preserve"> Debt!CZ$248</f>
        <v>3.9496749916452245E-3</v>
      </c>
      <c r="DA63" s="453">
        <f xml:space="preserve"> Debt!DA$248</f>
        <v>3.9496749916452245E-3</v>
      </c>
      <c r="DB63" s="453">
        <f xml:space="preserve"> Debt!DB$248</f>
        <v>3.9496749916452245E-3</v>
      </c>
      <c r="DC63" s="453">
        <f xml:space="preserve"> Debt!DC$248</f>
        <v>3.9496749916452245E-3</v>
      </c>
      <c r="DD63" s="453">
        <f xml:space="preserve"> Debt!DD$248</f>
        <v>3.9496749916452245E-3</v>
      </c>
      <c r="DE63" s="453">
        <f xml:space="preserve"> Debt!DE$248</f>
        <v>3.9496749916452245E-3</v>
      </c>
      <c r="DF63" s="453">
        <f xml:space="preserve"> Debt!DF$248</f>
        <v>3.9496749916452245E-3</v>
      </c>
      <c r="DG63" s="453">
        <f xml:space="preserve"> Debt!DG$248</f>
        <v>3.9496749916452245E-3</v>
      </c>
      <c r="DH63" s="453">
        <f xml:space="preserve"> Debt!DH$248</f>
        <v>3.9496749916452245E-3</v>
      </c>
      <c r="DI63" s="453">
        <f xml:space="preserve"> Debt!DI$248</f>
        <v>3.9496749916452245E-3</v>
      </c>
      <c r="DJ63" s="453">
        <f xml:space="preserve"> Debt!DJ$248</f>
        <v>3.9496749916452245E-3</v>
      </c>
      <c r="DK63" s="453">
        <f xml:space="preserve"> Debt!DK$248</f>
        <v>3.9496749916452245E-3</v>
      </c>
      <c r="DL63" s="453">
        <f xml:space="preserve"> Debt!DL$248</f>
        <v>3.9496749916452245E-3</v>
      </c>
      <c r="DM63" s="453">
        <f xml:space="preserve"> Debt!DM$248</f>
        <v>3.9496749916452245E-3</v>
      </c>
      <c r="DN63" s="453">
        <f xml:space="preserve"> Debt!DN$248</f>
        <v>3.9496749916452245E-3</v>
      </c>
      <c r="DO63" s="453">
        <f xml:space="preserve"> Debt!DO$248</f>
        <v>3.9496749916452245E-3</v>
      </c>
      <c r="DP63" s="453">
        <f xml:space="preserve"> Debt!DP$248</f>
        <v>3.9496749916452245E-3</v>
      </c>
      <c r="DQ63" s="453">
        <f xml:space="preserve"> Debt!DQ$248</f>
        <v>3.9496749916452245E-3</v>
      </c>
      <c r="DR63" s="453">
        <f xml:space="preserve"> Debt!DR$248</f>
        <v>3.9496749916452245E-3</v>
      </c>
      <c r="DS63" s="453">
        <f xml:space="preserve"> Debt!DS$248</f>
        <v>3.9496749916452245E-3</v>
      </c>
      <c r="DT63" s="453">
        <f xml:space="preserve"> Debt!DT$248</f>
        <v>3.9496749916452245E-3</v>
      </c>
      <c r="DU63" s="453">
        <f xml:space="preserve"> Debt!DU$248</f>
        <v>3.9496749916452245E-3</v>
      </c>
      <c r="DV63" s="453">
        <f xml:space="preserve"> Debt!DV$248</f>
        <v>3.9496749916452245E-3</v>
      </c>
      <c r="DW63" s="453">
        <f xml:space="preserve"> Debt!DW$248</f>
        <v>3.9496749916452245E-3</v>
      </c>
      <c r="DX63" s="453">
        <f xml:space="preserve"> Debt!DX$248</f>
        <v>3.9496749916452245E-3</v>
      </c>
      <c r="DY63" s="453">
        <f xml:space="preserve"> Debt!DY$248</f>
        <v>3.9496749916452245E-3</v>
      </c>
      <c r="DZ63" s="453">
        <f xml:space="preserve"> Debt!DZ$248</f>
        <v>3.9496749916452245E-3</v>
      </c>
      <c r="EA63" s="453">
        <f xml:space="preserve"> Debt!EA$248</f>
        <v>3.9496749916452245E-3</v>
      </c>
      <c r="EB63" s="453">
        <f xml:space="preserve"> Debt!EB$248</f>
        <v>3.9496749916452245E-3</v>
      </c>
      <c r="EC63" s="453">
        <f xml:space="preserve"> Debt!EC$248</f>
        <v>3.9496749916452245E-3</v>
      </c>
      <c r="ED63" s="453">
        <f xml:space="preserve"> Debt!ED$248</f>
        <v>3.9496749916452245E-3</v>
      </c>
      <c r="EE63" s="453">
        <f xml:space="preserve"> Debt!EE$248</f>
        <v>3.9496749916452245E-3</v>
      </c>
      <c r="EF63" s="453">
        <f xml:space="preserve"> Debt!EF$248</f>
        <v>3.9496749916452245E-3</v>
      </c>
      <c r="EG63" s="453">
        <f xml:space="preserve"> Debt!EG$248</f>
        <v>3.9496749916452245E-3</v>
      </c>
      <c r="EH63" s="453">
        <f xml:space="preserve"> Debt!EH$248</f>
        <v>3.9496749916452245E-3</v>
      </c>
      <c r="EI63" s="453">
        <f xml:space="preserve"> Debt!EI$248</f>
        <v>3.9496749916452245E-3</v>
      </c>
      <c r="EJ63" s="453">
        <f xml:space="preserve"> Debt!EJ$248</f>
        <v>3.9496749916452245E-3</v>
      </c>
      <c r="EK63" s="453">
        <f xml:space="preserve"> Debt!EK$248</f>
        <v>3.9496749916452245E-3</v>
      </c>
      <c r="EL63" s="453">
        <f xml:space="preserve"> Debt!EL$248</f>
        <v>3.9496749916452245E-3</v>
      </c>
      <c r="EM63" s="453">
        <f xml:space="preserve"> Debt!EM$248</f>
        <v>3.9496749916452245E-3</v>
      </c>
      <c r="EN63" s="453">
        <f xml:space="preserve"> Debt!EN$248</f>
        <v>3.9496749916452245E-3</v>
      </c>
      <c r="EO63" s="453">
        <f xml:space="preserve"> Debt!EO$248</f>
        <v>3.9496749916452245E-3</v>
      </c>
      <c r="EP63" s="453">
        <f xml:space="preserve"> Debt!EP$248</f>
        <v>3.9496749916452245E-3</v>
      </c>
      <c r="EQ63" s="453">
        <f xml:space="preserve"> Debt!EQ$248</f>
        <v>3.9496749916452245E-3</v>
      </c>
      <c r="ER63" s="453">
        <f xml:space="preserve"> Debt!ER$248</f>
        <v>3.9496749916452245E-3</v>
      </c>
      <c r="ES63" s="453">
        <f xml:space="preserve"> Debt!ES$248</f>
        <v>3.9496749916452245E-3</v>
      </c>
      <c r="ET63" s="453">
        <f xml:space="preserve"> Debt!ET$248</f>
        <v>3.9496749916452245E-3</v>
      </c>
      <c r="EU63" s="453">
        <f xml:space="preserve"> Debt!EU$248</f>
        <v>3.9496749916452245E-3</v>
      </c>
      <c r="EV63" s="453">
        <f xml:space="preserve"> Debt!EV$248</f>
        <v>3.9496749916452245E-3</v>
      </c>
      <c r="EW63" s="453">
        <f xml:space="preserve"> Debt!EW$248</f>
        <v>3.9496749916452245E-3</v>
      </c>
      <c r="EX63" s="453">
        <f xml:space="preserve"> Debt!EX$248</f>
        <v>3.9496749916452245E-3</v>
      </c>
      <c r="EY63" s="453">
        <f xml:space="preserve"> Debt!EY$248</f>
        <v>3.9496749916452245E-3</v>
      </c>
      <c r="EZ63" s="453">
        <f xml:space="preserve"> Debt!EZ$248</f>
        <v>3.9496749916452245E-3</v>
      </c>
      <c r="FA63" s="453">
        <f xml:space="preserve"> Debt!FA$248</f>
        <v>3.9496749916452245E-3</v>
      </c>
      <c r="FB63" s="453">
        <f xml:space="preserve"> Debt!FB$248</f>
        <v>3.9496749916452245E-3</v>
      </c>
      <c r="FC63" s="453">
        <f xml:space="preserve"> Debt!FC$248</f>
        <v>3.9496749916452245E-3</v>
      </c>
      <c r="FD63" s="453">
        <f xml:space="preserve"> Debt!FD$248</f>
        <v>3.9496749916452245E-3</v>
      </c>
      <c r="FE63" s="453">
        <f xml:space="preserve"> Debt!FE$248</f>
        <v>3.9496749916452245E-3</v>
      </c>
      <c r="FF63" s="453">
        <f xml:space="preserve"> Debt!FF$248</f>
        <v>3.9496749916452245E-3</v>
      </c>
      <c r="FG63" s="453">
        <f xml:space="preserve"> Debt!FG$248</f>
        <v>3.9496749916452245E-3</v>
      </c>
      <c r="FH63" s="453">
        <f xml:space="preserve"> Debt!FH$248</f>
        <v>3.9496749916452245E-3</v>
      </c>
      <c r="FI63" s="453">
        <f xml:space="preserve"> Debt!FI$248</f>
        <v>3.9496749916452245E-3</v>
      </c>
      <c r="FJ63" s="453">
        <f xml:space="preserve"> Debt!FJ$248</f>
        <v>3.9496749916452245E-3</v>
      </c>
      <c r="FK63" s="453">
        <f xml:space="preserve"> Debt!FK$248</f>
        <v>3.9496749916452245E-3</v>
      </c>
      <c r="FL63" s="453">
        <f xml:space="preserve"> Debt!FL$248</f>
        <v>3.9496749916452245E-3</v>
      </c>
      <c r="FM63" s="453">
        <f xml:space="preserve"> Debt!FM$248</f>
        <v>3.9496749916452245E-3</v>
      </c>
      <c r="FN63" s="453">
        <f xml:space="preserve"> Debt!FN$248</f>
        <v>3.9496749916452245E-3</v>
      </c>
      <c r="FO63" s="453">
        <f xml:space="preserve"> Debt!FO$248</f>
        <v>3.9496749916452245E-3</v>
      </c>
      <c r="FP63" s="453">
        <f xml:space="preserve"> Debt!FP$248</f>
        <v>3.9496749916452245E-3</v>
      </c>
      <c r="FQ63" s="453">
        <f xml:space="preserve"> Debt!FQ$248</f>
        <v>3.9496749916452245E-3</v>
      </c>
      <c r="FR63" s="453">
        <f xml:space="preserve"> Debt!FR$248</f>
        <v>3.9496749916452245E-3</v>
      </c>
      <c r="FS63" s="453">
        <f xml:space="preserve"> Debt!FS$248</f>
        <v>3.9496749916452245E-3</v>
      </c>
      <c r="FT63" s="453">
        <f xml:space="preserve"> Debt!FT$248</f>
        <v>3.9496749916452245E-3</v>
      </c>
      <c r="FU63" s="453">
        <f xml:space="preserve"> Debt!FU$248</f>
        <v>3.9496749916452245E-3</v>
      </c>
      <c r="FV63" s="453">
        <f xml:space="preserve"> Debt!FV$248</f>
        <v>3.9496749916452245E-3</v>
      </c>
      <c r="FW63" s="453">
        <f xml:space="preserve"> Debt!FW$248</f>
        <v>3.9496749916452245E-3</v>
      </c>
      <c r="FX63" s="453">
        <f xml:space="preserve"> Debt!FX$248</f>
        <v>3.9496749916452245E-3</v>
      </c>
      <c r="FY63" s="453">
        <f xml:space="preserve"> Debt!FY$248</f>
        <v>3.9496749916452245E-3</v>
      </c>
      <c r="FZ63" s="453">
        <f xml:space="preserve"> Debt!FZ$248</f>
        <v>3.9496749916452245E-3</v>
      </c>
      <c r="GA63" s="453">
        <f xml:space="preserve"> Debt!GA$248</f>
        <v>3.9496749916452245E-3</v>
      </c>
      <c r="GB63" s="453">
        <f xml:space="preserve"> Debt!GB$248</f>
        <v>3.9496749916452245E-3</v>
      </c>
      <c r="GC63" s="453">
        <f xml:space="preserve"> Debt!GC$248</f>
        <v>3.9496749916452245E-3</v>
      </c>
      <c r="GD63" s="453">
        <f xml:space="preserve"> Debt!GD$248</f>
        <v>3.9496749916452245E-3</v>
      </c>
      <c r="GE63" s="453">
        <f xml:space="preserve"> Debt!GE$248</f>
        <v>3.9496749916452245E-3</v>
      </c>
      <c r="GF63" s="453">
        <f xml:space="preserve"> Debt!GF$248</f>
        <v>3.9496749916452245E-3</v>
      </c>
      <c r="GG63" s="453">
        <f xml:space="preserve"> Debt!GG$248</f>
        <v>3.9496749916452245E-3</v>
      </c>
      <c r="GH63" s="453">
        <f xml:space="preserve"> Debt!GH$248</f>
        <v>3.9496749916452245E-3</v>
      </c>
      <c r="GI63" s="453">
        <f xml:space="preserve"> Debt!GI$248</f>
        <v>3.9496749916452245E-3</v>
      </c>
      <c r="GJ63" s="453">
        <f xml:space="preserve"> Debt!GJ$248</f>
        <v>3.9496749916452245E-3</v>
      </c>
    </row>
    <row r="64" spans="1:192" x14ac:dyDescent="0.25">
      <c r="E64" s="200" t="str">
        <f xml:space="preserve"> Time!E$161</f>
        <v>Senior debt repayment flag</v>
      </c>
      <c r="F64" s="200">
        <f xml:space="preserve"> Time!F$161</f>
        <v>0</v>
      </c>
      <c r="G64" s="200" t="str">
        <f xml:space="preserve"> Time!G$161</f>
        <v>flag</v>
      </c>
      <c r="H64" s="200">
        <f xml:space="preserve"> Time!H$161</f>
        <v>48</v>
      </c>
      <c r="I64" s="200">
        <f xml:space="preserve"> Time!I$161</f>
        <v>0</v>
      </c>
      <c r="J64" s="200">
        <f xml:space="preserve"> Time!J$161</f>
        <v>0</v>
      </c>
      <c r="K64" s="200">
        <f xml:space="preserve"> Time!K$161</f>
        <v>0</v>
      </c>
      <c r="L64" s="200">
        <f xml:space="preserve"> Time!L$161</f>
        <v>0</v>
      </c>
      <c r="M64" s="200">
        <f xml:space="preserve"> Time!M$161</f>
        <v>0</v>
      </c>
      <c r="N64" s="200">
        <f xml:space="preserve"> Time!N$161</f>
        <v>0</v>
      </c>
      <c r="O64" s="200">
        <f xml:space="preserve"> Time!O$161</f>
        <v>0</v>
      </c>
      <c r="P64" s="200">
        <f xml:space="preserve"> Time!P$161</f>
        <v>0</v>
      </c>
      <c r="Q64" s="200">
        <f xml:space="preserve"> Time!Q$161</f>
        <v>0</v>
      </c>
      <c r="R64" s="200">
        <f xml:space="preserve"> Time!R$161</f>
        <v>0</v>
      </c>
      <c r="S64" s="200">
        <f xml:space="preserve"> Time!S$161</f>
        <v>1</v>
      </c>
      <c r="T64" s="200">
        <f xml:space="preserve"> Time!T$161</f>
        <v>1</v>
      </c>
      <c r="U64" s="200">
        <f xml:space="preserve"> Time!U$161</f>
        <v>1</v>
      </c>
      <c r="V64" s="200">
        <f xml:space="preserve"> Time!V$161</f>
        <v>1</v>
      </c>
      <c r="W64" s="200">
        <f xml:space="preserve"> Time!W$161</f>
        <v>1</v>
      </c>
      <c r="X64" s="200">
        <f xml:space="preserve"> Time!X$161</f>
        <v>1</v>
      </c>
      <c r="Y64" s="200">
        <f xml:space="preserve"> Time!Y$161</f>
        <v>1</v>
      </c>
      <c r="Z64" s="200">
        <f xml:space="preserve"> Time!Z$161</f>
        <v>1</v>
      </c>
      <c r="AA64" s="200">
        <f xml:space="preserve"> Time!AA$161</f>
        <v>1</v>
      </c>
      <c r="AB64" s="200">
        <f xml:space="preserve"> Time!AB$161</f>
        <v>1</v>
      </c>
      <c r="AC64" s="200">
        <f xml:space="preserve"> Time!AC$161</f>
        <v>1</v>
      </c>
      <c r="AD64" s="200">
        <f xml:space="preserve"> Time!AD$161</f>
        <v>1</v>
      </c>
      <c r="AE64" s="200">
        <f xml:space="preserve"> Time!AE$161</f>
        <v>1</v>
      </c>
      <c r="AF64" s="200">
        <f xml:space="preserve"> Time!AF$161</f>
        <v>1</v>
      </c>
      <c r="AG64" s="200">
        <f xml:space="preserve"> Time!AG$161</f>
        <v>1</v>
      </c>
      <c r="AH64" s="200">
        <f xml:space="preserve"> Time!AH$161</f>
        <v>1</v>
      </c>
      <c r="AI64" s="200">
        <f xml:space="preserve"> Time!AI$161</f>
        <v>1</v>
      </c>
      <c r="AJ64" s="200">
        <f xml:space="preserve"> Time!AJ$161</f>
        <v>1</v>
      </c>
      <c r="AK64" s="200">
        <f xml:space="preserve"> Time!AK$161</f>
        <v>1</v>
      </c>
      <c r="AL64" s="200">
        <f xml:space="preserve"> Time!AL$161</f>
        <v>1</v>
      </c>
      <c r="AM64" s="200">
        <f xml:space="preserve"> Time!AM$161</f>
        <v>1</v>
      </c>
      <c r="AN64" s="200">
        <f xml:space="preserve"> Time!AN$161</f>
        <v>1</v>
      </c>
      <c r="AO64" s="200">
        <f xml:space="preserve"> Time!AO$161</f>
        <v>1</v>
      </c>
      <c r="AP64" s="200">
        <f xml:space="preserve"> Time!AP$161</f>
        <v>1</v>
      </c>
      <c r="AQ64" s="200">
        <f xml:space="preserve"> Time!AQ$161</f>
        <v>1</v>
      </c>
      <c r="AR64" s="200">
        <f xml:space="preserve"> Time!AR$161</f>
        <v>1</v>
      </c>
      <c r="AS64" s="200">
        <f xml:space="preserve"> Time!AS$161</f>
        <v>1</v>
      </c>
      <c r="AT64" s="200">
        <f xml:space="preserve"> Time!AT$161</f>
        <v>1</v>
      </c>
      <c r="AU64" s="200">
        <f xml:space="preserve"> Time!AU$161</f>
        <v>1</v>
      </c>
      <c r="AV64" s="200">
        <f xml:space="preserve"> Time!AV$161</f>
        <v>1</v>
      </c>
      <c r="AW64" s="200">
        <f xml:space="preserve"> Time!AW$161</f>
        <v>1</v>
      </c>
      <c r="AX64" s="200">
        <f xml:space="preserve"> Time!AX$161</f>
        <v>1</v>
      </c>
      <c r="AY64" s="200">
        <f xml:space="preserve"> Time!AY$161</f>
        <v>1</v>
      </c>
      <c r="AZ64" s="200">
        <f xml:space="preserve"> Time!AZ$161</f>
        <v>1</v>
      </c>
      <c r="BA64" s="200">
        <f xml:space="preserve"> Time!BA$161</f>
        <v>1</v>
      </c>
      <c r="BB64" s="200">
        <f xml:space="preserve"> Time!BB$161</f>
        <v>1</v>
      </c>
      <c r="BC64" s="200">
        <f xml:space="preserve"> Time!BC$161</f>
        <v>1</v>
      </c>
      <c r="BD64" s="200">
        <f xml:space="preserve"> Time!BD$161</f>
        <v>1</v>
      </c>
      <c r="BE64" s="200">
        <f xml:space="preserve"> Time!BE$161</f>
        <v>1</v>
      </c>
      <c r="BF64" s="200">
        <f xml:space="preserve"> Time!BF$161</f>
        <v>1</v>
      </c>
      <c r="BG64" s="200">
        <f xml:space="preserve"> Time!BG$161</f>
        <v>1</v>
      </c>
      <c r="BH64" s="200">
        <f xml:space="preserve"> Time!BH$161</f>
        <v>1</v>
      </c>
      <c r="BI64" s="200">
        <f xml:space="preserve"> Time!BI$161</f>
        <v>1</v>
      </c>
      <c r="BJ64" s="200">
        <f xml:space="preserve"> Time!BJ$161</f>
        <v>1</v>
      </c>
      <c r="BK64" s="200">
        <f xml:space="preserve"> Time!BK$161</f>
        <v>1</v>
      </c>
      <c r="BL64" s="200">
        <f xml:space="preserve"> Time!BL$161</f>
        <v>1</v>
      </c>
      <c r="BM64" s="200">
        <f xml:space="preserve"> Time!BM$161</f>
        <v>1</v>
      </c>
      <c r="BN64" s="200">
        <f xml:space="preserve"> Time!BN$161</f>
        <v>1</v>
      </c>
      <c r="BO64" s="200">
        <f xml:space="preserve"> Time!BO$161</f>
        <v>0</v>
      </c>
      <c r="BP64" s="200">
        <f xml:space="preserve"> Time!BP$161</f>
        <v>0</v>
      </c>
      <c r="BQ64" s="200">
        <f xml:space="preserve"> Time!BQ$161</f>
        <v>0</v>
      </c>
      <c r="BR64" s="200">
        <f xml:space="preserve"> Time!BR$161</f>
        <v>0</v>
      </c>
      <c r="BS64" s="200">
        <f xml:space="preserve"> Time!BS$161</f>
        <v>0</v>
      </c>
      <c r="BT64" s="200">
        <f xml:space="preserve"> Time!BT$161</f>
        <v>0</v>
      </c>
      <c r="BU64" s="200">
        <f xml:space="preserve"> Time!BU$161</f>
        <v>0</v>
      </c>
      <c r="BV64" s="200">
        <f xml:space="preserve"> Time!BV$161</f>
        <v>0</v>
      </c>
      <c r="BW64" s="200">
        <f xml:space="preserve"> Time!BW$161</f>
        <v>0</v>
      </c>
      <c r="BX64" s="200">
        <f xml:space="preserve"> Time!BX$161</f>
        <v>0</v>
      </c>
      <c r="BY64" s="200">
        <f xml:space="preserve"> Time!BY$161</f>
        <v>0</v>
      </c>
      <c r="BZ64" s="200">
        <f xml:space="preserve"> Time!BZ$161</f>
        <v>0</v>
      </c>
      <c r="CA64" s="200">
        <f xml:space="preserve"> Time!CA$161</f>
        <v>0</v>
      </c>
      <c r="CB64" s="200">
        <f xml:space="preserve"> Time!CB$161</f>
        <v>0</v>
      </c>
      <c r="CC64" s="200">
        <f xml:space="preserve"> Time!CC$161</f>
        <v>0</v>
      </c>
      <c r="CD64" s="200">
        <f xml:space="preserve"> Time!CD$161</f>
        <v>0</v>
      </c>
      <c r="CE64" s="200">
        <f xml:space="preserve"> Time!CE$161</f>
        <v>0</v>
      </c>
      <c r="CF64" s="200">
        <f xml:space="preserve"> Time!CF$161</f>
        <v>0</v>
      </c>
      <c r="CG64" s="200">
        <f xml:space="preserve"> Time!CG$161</f>
        <v>0</v>
      </c>
      <c r="CH64" s="200">
        <f xml:space="preserve"> Time!CH$161</f>
        <v>0</v>
      </c>
      <c r="CI64" s="200">
        <f xml:space="preserve"> Time!CI$161</f>
        <v>0</v>
      </c>
      <c r="CJ64" s="200">
        <f xml:space="preserve"> Time!CJ$161</f>
        <v>0</v>
      </c>
      <c r="CK64" s="200">
        <f xml:space="preserve"> Time!CK$161</f>
        <v>0</v>
      </c>
      <c r="CL64" s="200">
        <f xml:space="preserve"> Time!CL$161</f>
        <v>0</v>
      </c>
      <c r="CM64" s="200">
        <f xml:space="preserve"> Time!CM$161</f>
        <v>0</v>
      </c>
      <c r="CN64" s="200">
        <f xml:space="preserve"> Time!CN$161</f>
        <v>0</v>
      </c>
      <c r="CO64" s="200">
        <f xml:space="preserve"> Time!CO$161</f>
        <v>0</v>
      </c>
      <c r="CP64" s="200">
        <f xml:space="preserve"> Time!CP$161</f>
        <v>0</v>
      </c>
      <c r="CQ64" s="200">
        <f xml:space="preserve"> Time!CQ$161</f>
        <v>0</v>
      </c>
      <c r="CR64" s="200">
        <f xml:space="preserve"> Time!CR$161</f>
        <v>0</v>
      </c>
      <c r="CS64" s="200">
        <f xml:space="preserve"> Time!CS$161</f>
        <v>0</v>
      </c>
      <c r="CT64" s="200">
        <f xml:space="preserve"> Time!CT$161</f>
        <v>0</v>
      </c>
      <c r="CU64" s="200">
        <f xml:space="preserve"> Time!CU$161</f>
        <v>0</v>
      </c>
      <c r="CV64" s="200">
        <f xml:space="preserve"> Time!CV$161</f>
        <v>0</v>
      </c>
      <c r="CW64" s="200">
        <f xml:space="preserve"> Time!CW$161</f>
        <v>0</v>
      </c>
      <c r="CX64" s="200">
        <f xml:space="preserve"> Time!CX$161</f>
        <v>0</v>
      </c>
      <c r="CY64" s="200">
        <f xml:space="preserve"> Time!CY$161</f>
        <v>0</v>
      </c>
      <c r="CZ64" s="200">
        <f xml:space="preserve"> Time!CZ$161</f>
        <v>0</v>
      </c>
      <c r="DA64" s="200">
        <f xml:space="preserve"> Time!DA$161</f>
        <v>0</v>
      </c>
      <c r="DB64" s="200">
        <f xml:space="preserve"> Time!DB$161</f>
        <v>0</v>
      </c>
      <c r="DC64" s="200">
        <f xml:space="preserve"> Time!DC$161</f>
        <v>0</v>
      </c>
      <c r="DD64" s="200">
        <f xml:space="preserve"> Time!DD$161</f>
        <v>0</v>
      </c>
      <c r="DE64" s="200">
        <f xml:space="preserve"> Time!DE$161</f>
        <v>0</v>
      </c>
      <c r="DF64" s="200">
        <f xml:space="preserve"> Time!DF$161</f>
        <v>0</v>
      </c>
      <c r="DG64" s="200">
        <f xml:space="preserve"> Time!DG$161</f>
        <v>0</v>
      </c>
      <c r="DH64" s="200">
        <f xml:space="preserve"> Time!DH$161</f>
        <v>0</v>
      </c>
      <c r="DI64" s="200">
        <f xml:space="preserve"> Time!DI$161</f>
        <v>0</v>
      </c>
      <c r="DJ64" s="200">
        <f xml:space="preserve"> Time!DJ$161</f>
        <v>0</v>
      </c>
      <c r="DK64" s="200">
        <f xml:space="preserve"> Time!DK$161</f>
        <v>0</v>
      </c>
      <c r="DL64" s="200">
        <f xml:space="preserve"> Time!DL$161</f>
        <v>0</v>
      </c>
      <c r="DM64" s="200">
        <f xml:space="preserve"> Time!DM$161</f>
        <v>0</v>
      </c>
      <c r="DN64" s="200">
        <f xml:space="preserve"> Time!DN$161</f>
        <v>0</v>
      </c>
      <c r="DO64" s="200">
        <f xml:space="preserve"> Time!DO$161</f>
        <v>0</v>
      </c>
      <c r="DP64" s="200">
        <f xml:space="preserve"> Time!DP$161</f>
        <v>0</v>
      </c>
      <c r="DQ64" s="200">
        <f xml:space="preserve"> Time!DQ$161</f>
        <v>0</v>
      </c>
      <c r="DR64" s="200">
        <f xml:space="preserve"> Time!DR$161</f>
        <v>0</v>
      </c>
      <c r="DS64" s="200">
        <f xml:space="preserve"> Time!DS$161</f>
        <v>0</v>
      </c>
      <c r="DT64" s="200">
        <f xml:space="preserve"> Time!DT$161</f>
        <v>0</v>
      </c>
      <c r="DU64" s="200">
        <f xml:space="preserve"> Time!DU$161</f>
        <v>0</v>
      </c>
      <c r="DV64" s="200">
        <f xml:space="preserve"> Time!DV$161</f>
        <v>0</v>
      </c>
      <c r="DW64" s="200">
        <f xml:space="preserve"> Time!DW$161</f>
        <v>0</v>
      </c>
      <c r="DX64" s="200">
        <f xml:space="preserve"> Time!DX$161</f>
        <v>0</v>
      </c>
      <c r="DY64" s="200">
        <f xml:space="preserve"> Time!DY$161</f>
        <v>0</v>
      </c>
      <c r="DZ64" s="200">
        <f xml:space="preserve"> Time!DZ$161</f>
        <v>0</v>
      </c>
      <c r="EA64" s="200">
        <f xml:space="preserve"> Time!EA$161</f>
        <v>0</v>
      </c>
      <c r="EB64" s="200">
        <f xml:space="preserve"> Time!EB$161</f>
        <v>0</v>
      </c>
      <c r="EC64" s="200">
        <f xml:space="preserve"> Time!EC$161</f>
        <v>0</v>
      </c>
      <c r="ED64" s="200">
        <f xml:space="preserve"> Time!ED$161</f>
        <v>0</v>
      </c>
      <c r="EE64" s="200">
        <f xml:space="preserve"> Time!EE$161</f>
        <v>0</v>
      </c>
      <c r="EF64" s="200">
        <f xml:space="preserve"> Time!EF$161</f>
        <v>0</v>
      </c>
      <c r="EG64" s="200">
        <f xml:space="preserve"> Time!EG$161</f>
        <v>0</v>
      </c>
      <c r="EH64" s="200">
        <f xml:space="preserve"> Time!EH$161</f>
        <v>0</v>
      </c>
      <c r="EI64" s="200">
        <f xml:space="preserve"> Time!EI$161</f>
        <v>0</v>
      </c>
      <c r="EJ64" s="200">
        <f xml:space="preserve"> Time!EJ$161</f>
        <v>0</v>
      </c>
      <c r="EK64" s="200">
        <f xml:space="preserve"> Time!EK$161</f>
        <v>0</v>
      </c>
      <c r="EL64" s="200">
        <f xml:space="preserve"> Time!EL$161</f>
        <v>0</v>
      </c>
      <c r="EM64" s="200">
        <f xml:space="preserve"> Time!EM$161</f>
        <v>0</v>
      </c>
      <c r="EN64" s="200">
        <f xml:space="preserve"> Time!EN$161</f>
        <v>0</v>
      </c>
      <c r="EO64" s="200">
        <f xml:space="preserve"> Time!EO$161</f>
        <v>0</v>
      </c>
      <c r="EP64" s="200">
        <f xml:space="preserve"> Time!EP$161</f>
        <v>0</v>
      </c>
      <c r="EQ64" s="200">
        <f xml:space="preserve"> Time!EQ$161</f>
        <v>0</v>
      </c>
      <c r="ER64" s="200">
        <f xml:space="preserve"> Time!ER$161</f>
        <v>0</v>
      </c>
      <c r="ES64" s="200">
        <f xml:space="preserve"> Time!ES$161</f>
        <v>0</v>
      </c>
      <c r="ET64" s="200">
        <f xml:space="preserve"> Time!ET$161</f>
        <v>0</v>
      </c>
      <c r="EU64" s="200">
        <f xml:space="preserve"> Time!EU$161</f>
        <v>0</v>
      </c>
      <c r="EV64" s="200">
        <f xml:space="preserve"> Time!EV$161</f>
        <v>0</v>
      </c>
      <c r="EW64" s="200">
        <f xml:space="preserve"> Time!EW$161</f>
        <v>0</v>
      </c>
      <c r="EX64" s="200">
        <f xml:space="preserve"> Time!EX$161</f>
        <v>0</v>
      </c>
      <c r="EY64" s="200">
        <f xml:space="preserve"> Time!EY$161</f>
        <v>0</v>
      </c>
      <c r="EZ64" s="200">
        <f xml:space="preserve"> Time!EZ$161</f>
        <v>0</v>
      </c>
      <c r="FA64" s="200">
        <f xml:space="preserve"> Time!FA$161</f>
        <v>0</v>
      </c>
      <c r="FB64" s="200">
        <f xml:space="preserve"> Time!FB$161</f>
        <v>0</v>
      </c>
      <c r="FC64" s="200">
        <f xml:space="preserve"> Time!FC$161</f>
        <v>0</v>
      </c>
      <c r="FD64" s="200">
        <f xml:space="preserve"> Time!FD$161</f>
        <v>0</v>
      </c>
      <c r="FE64" s="200">
        <f xml:space="preserve"> Time!FE$161</f>
        <v>0</v>
      </c>
      <c r="FF64" s="200">
        <f xml:space="preserve"> Time!FF$161</f>
        <v>0</v>
      </c>
      <c r="FG64" s="200">
        <f xml:space="preserve"> Time!FG$161</f>
        <v>0</v>
      </c>
      <c r="FH64" s="200">
        <f xml:space="preserve"> Time!FH$161</f>
        <v>0</v>
      </c>
      <c r="FI64" s="200">
        <f xml:space="preserve"> Time!FI$161</f>
        <v>0</v>
      </c>
      <c r="FJ64" s="200">
        <f xml:space="preserve"> Time!FJ$161</f>
        <v>0</v>
      </c>
      <c r="FK64" s="200">
        <f xml:space="preserve"> Time!FK$161</f>
        <v>0</v>
      </c>
      <c r="FL64" s="200">
        <f xml:space="preserve"> Time!FL$161</f>
        <v>0</v>
      </c>
      <c r="FM64" s="200">
        <f xml:space="preserve"> Time!FM$161</f>
        <v>0</v>
      </c>
      <c r="FN64" s="200">
        <f xml:space="preserve"> Time!FN$161</f>
        <v>0</v>
      </c>
      <c r="FO64" s="200">
        <f xml:space="preserve"> Time!FO$161</f>
        <v>0</v>
      </c>
      <c r="FP64" s="200">
        <f xml:space="preserve"> Time!FP$161</f>
        <v>0</v>
      </c>
      <c r="FQ64" s="200">
        <f xml:space="preserve"> Time!FQ$161</f>
        <v>0</v>
      </c>
      <c r="FR64" s="200">
        <f xml:space="preserve"> Time!FR$161</f>
        <v>0</v>
      </c>
      <c r="FS64" s="200">
        <f xml:space="preserve"> Time!FS$161</f>
        <v>0</v>
      </c>
      <c r="FT64" s="200">
        <f xml:space="preserve"> Time!FT$161</f>
        <v>0</v>
      </c>
      <c r="FU64" s="200">
        <f xml:space="preserve"> Time!FU$161</f>
        <v>0</v>
      </c>
      <c r="FV64" s="200">
        <f xml:space="preserve"> Time!FV$161</f>
        <v>0</v>
      </c>
      <c r="FW64" s="200">
        <f xml:space="preserve"> Time!FW$161</f>
        <v>0</v>
      </c>
      <c r="FX64" s="200">
        <f xml:space="preserve"> Time!FX$161</f>
        <v>0</v>
      </c>
      <c r="FY64" s="200">
        <f xml:space="preserve"> Time!FY$161</f>
        <v>0</v>
      </c>
      <c r="FZ64" s="200">
        <f xml:space="preserve"> Time!FZ$161</f>
        <v>0</v>
      </c>
      <c r="GA64" s="200">
        <f xml:space="preserve"> Time!GA$161</f>
        <v>0</v>
      </c>
      <c r="GB64" s="200">
        <f xml:space="preserve"> Time!GB$161</f>
        <v>0</v>
      </c>
      <c r="GC64" s="200">
        <f xml:space="preserve"> Time!GC$161</f>
        <v>0</v>
      </c>
      <c r="GD64" s="200">
        <f xml:space="preserve"> Time!GD$161</f>
        <v>0</v>
      </c>
      <c r="GE64" s="200">
        <f xml:space="preserve"> Time!GE$161</f>
        <v>0</v>
      </c>
      <c r="GF64" s="200">
        <f xml:space="preserve"> Time!GF$161</f>
        <v>0</v>
      </c>
      <c r="GG64" s="200">
        <f xml:space="preserve"> Time!GG$161</f>
        <v>0</v>
      </c>
      <c r="GH64" s="200">
        <f xml:space="preserve"> Time!GH$161</f>
        <v>0</v>
      </c>
      <c r="GI64" s="200">
        <f xml:space="preserve"> Time!GI$161</f>
        <v>0</v>
      </c>
      <c r="GJ64" s="200">
        <f xml:space="preserve"> Time!GJ$161</f>
        <v>0</v>
      </c>
    </row>
    <row r="65" spans="1:192" s="332" customFormat="1" x14ac:dyDescent="0.25">
      <c r="A65" s="673"/>
      <c r="B65" s="673"/>
      <c r="C65" s="674"/>
      <c r="E65" s="332" t="s">
        <v>564</v>
      </c>
      <c r="G65" s="332" t="s">
        <v>104</v>
      </c>
      <c r="J65" s="332">
        <f t="shared" ref="J65:AO65" si="45" xml:space="preserve"> IF(SUM(J62:J63) &gt; CHK_TOL, SUM(J60:J61) / SUM(J62:J63), 0) * J64</f>
        <v>0</v>
      </c>
      <c r="K65" s="332">
        <f t="shared" si="45"/>
        <v>0</v>
      </c>
      <c r="L65" s="332">
        <f t="shared" si="45"/>
        <v>0</v>
      </c>
      <c r="M65" s="332">
        <f t="shared" si="45"/>
        <v>0</v>
      </c>
      <c r="N65" s="332">
        <f t="shared" si="45"/>
        <v>0</v>
      </c>
      <c r="O65" s="332">
        <f t="shared" si="45"/>
        <v>0</v>
      </c>
      <c r="P65" s="332">
        <f t="shared" si="45"/>
        <v>0</v>
      </c>
      <c r="Q65" s="332">
        <f t="shared" si="45"/>
        <v>0</v>
      </c>
      <c r="R65" s="332">
        <f t="shared" si="45"/>
        <v>0</v>
      </c>
      <c r="S65" s="332">
        <f t="shared" si="45"/>
        <v>1.5528450000000003E-2</v>
      </c>
      <c r="T65" s="332">
        <f t="shared" si="45"/>
        <v>1.5703566666666668E-2</v>
      </c>
      <c r="U65" s="332">
        <f t="shared" si="45"/>
        <v>1.5878484444444445E-2</v>
      </c>
      <c r="V65" s="332">
        <f t="shared" si="45"/>
        <v>1.5881193333333335E-2</v>
      </c>
      <c r="W65" s="332">
        <f t="shared" si="45"/>
        <v>1.5710492777777779E-2</v>
      </c>
      <c r="X65" s="332">
        <f t="shared" si="45"/>
        <v>1.5712413888888891E-2</v>
      </c>
      <c r="Y65" s="332">
        <f t="shared" si="45"/>
        <v>1.5887888888888889E-2</v>
      </c>
      <c r="Z65" s="332">
        <f t="shared" si="45"/>
        <v>1.5889831111111107E-2</v>
      </c>
      <c r="AA65" s="332">
        <f t="shared" si="45"/>
        <v>1.5547699999999998E-2</v>
      </c>
      <c r="AB65" s="332">
        <f t="shared" si="45"/>
        <v>1.5723991111111113E-2</v>
      </c>
      <c r="AC65" s="332">
        <f t="shared" si="45"/>
        <v>1.590020666666667E-2</v>
      </c>
      <c r="AD65" s="332">
        <f t="shared" si="45"/>
        <v>1.5902404444444442E-2</v>
      </c>
      <c r="AE65" s="332">
        <f t="shared" si="45"/>
        <v>1.5560250000000003E-2</v>
      </c>
      <c r="AF65" s="332">
        <f t="shared" si="45"/>
        <v>1.5736882777777773E-2</v>
      </c>
      <c r="AG65" s="332">
        <f t="shared" si="45"/>
        <v>1.5911706666666671E-2</v>
      </c>
      <c r="AH65" s="332">
        <f t="shared" si="45"/>
        <v>1.5914313333333336E-2</v>
      </c>
      <c r="AI65" s="332">
        <f t="shared" si="45"/>
        <v>1.5571049999999999E-2</v>
      </c>
      <c r="AJ65" s="332">
        <f t="shared" si="45"/>
        <v>1.574653888888889E-2</v>
      </c>
      <c r="AK65" s="332">
        <f t="shared" si="45"/>
        <v>1.5921928888888888E-2</v>
      </c>
      <c r="AL65" s="332">
        <f t="shared" si="45"/>
        <v>1.5924688888888889E-2</v>
      </c>
      <c r="AM65" s="332">
        <f t="shared" si="45"/>
        <v>1.5755082777777776E-2</v>
      </c>
      <c r="AN65" s="332">
        <f t="shared" si="45"/>
        <v>1.5758621666666663E-2</v>
      </c>
      <c r="AO65" s="332">
        <f t="shared" si="45"/>
        <v>1.5935013333333335E-2</v>
      </c>
      <c r="AP65" s="332">
        <f t="shared" ref="AP65:BU65" si="46" xml:space="preserve"> IF(SUM(AP62:AP63) &gt; CHK_TOL, SUM(AP60:AP61) / SUM(AP62:AP63), 0) * AP64</f>
        <v>1.5937108888888891E-2</v>
      </c>
      <c r="AQ65" s="332">
        <f t="shared" si="46"/>
        <v>1.55929E-2</v>
      </c>
      <c r="AR65" s="332">
        <f t="shared" si="46"/>
        <v>1.5768935000000001E-2</v>
      </c>
      <c r="AS65" s="332">
        <f t="shared" si="46"/>
        <v>1.594595111111111E-2</v>
      </c>
      <c r="AT65" s="332">
        <f t="shared" si="46"/>
        <v>1.5948762222222222E-2</v>
      </c>
      <c r="AU65" s="332">
        <f t="shared" si="46"/>
        <v>1.5604449999999999E-2</v>
      </c>
      <c r="AV65" s="332">
        <f t="shared" si="46"/>
        <v>1.5780815555555557E-2</v>
      </c>
      <c r="AW65" s="332">
        <f t="shared" si="46"/>
        <v>1.5957706666666668E-2</v>
      </c>
      <c r="AX65" s="332">
        <f t="shared" si="46"/>
        <v>1.5961080000000002E-2</v>
      </c>
      <c r="AY65" s="332">
        <f t="shared" si="46"/>
        <v>1.5617550000000001E-2</v>
      </c>
      <c r="AZ65" s="332">
        <f t="shared" si="46"/>
        <v>1.5794010555555557E-2</v>
      </c>
      <c r="BA65" s="332">
        <f t="shared" si="46"/>
        <v>1.5969411111111109E-2</v>
      </c>
      <c r="BB65" s="332">
        <f t="shared" si="46"/>
        <v>1.5971660000000006E-2</v>
      </c>
      <c r="BC65" s="332">
        <f t="shared" si="46"/>
        <v>1.5800380555555559E-2</v>
      </c>
      <c r="BD65" s="332">
        <f t="shared" si="46"/>
        <v>1.5804020555555555E-2</v>
      </c>
      <c r="BE65" s="332">
        <f t="shared" si="46"/>
        <v>1.5979735555555558E-2</v>
      </c>
      <c r="BF65" s="332">
        <f t="shared" si="46"/>
        <v>1.5981626666666669E-2</v>
      </c>
      <c r="BG65" s="332">
        <f t="shared" si="46"/>
        <v>1.56367E-2</v>
      </c>
      <c r="BH65" s="332">
        <f t="shared" si="46"/>
        <v>1.5814081111111114E-2</v>
      </c>
      <c r="BI65" s="332">
        <f t="shared" si="46"/>
        <v>1.5990213333333333E-2</v>
      </c>
      <c r="BJ65" s="332">
        <f t="shared" si="46"/>
        <v>1.5992615555555558E-2</v>
      </c>
      <c r="BK65" s="332">
        <f t="shared" si="46"/>
        <v>1.5647649999999999E-2</v>
      </c>
      <c r="BL65" s="332">
        <f t="shared" si="46"/>
        <v>1.5825304444444445E-2</v>
      </c>
      <c r="BM65" s="332">
        <f t="shared" si="46"/>
        <v>1.6002582222222221E-2</v>
      </c>
      <c r="BN65" s="332">
        <f t="shared" si="46"/>
        <v>1.600524E-2</v>
      </c>
      <c r="BO65" s="332">
        <f t="shared" si="46"/>
        <v>0</v>
      </c>
      <c r="BP65" s="332">
        <f t="shared" si="46"/>
        <v>0</v>
      </c>
      <c r="BQ65" s="332">
        <f t="shared" si="46"/>
        <v>0</v>
      </c>
      <c r="BR65" s="332">
        <f t="shared" si="46"/>
        <v>0</v>
      </c>
      <c r="BS65" s="332">
        <f t="shared" si="46"/>
        <v>0</v>
      </c>
      <c r="BT65" s="332">
        <f t="shared" si="46"/>
        <v>0</v>
      </c>
      <c r="BU65" s="332">
        <f t="shared" si="46"/>
        <v>0</v>
      </c>
      <c r="BV65" s="332">
        <f t="shared" ref="BV65:DA65" si="47" xml:space="preserve"> IF(SUM(BV62:BV63) &gt; CHK_TOL, SUM(BV60:BV61) / SUM(BV62:BV63), 0) * BV64</f>
        <v>0</v>
      </c>
      <c r="BW65" s="332">
        <f t="shared" si="47"/>
        <v>0</v>
      </c>
      <c r="BX65" s="332">
        <f t="shared" si="47"/>
        <v>0</v>
      </c>
      <c r="BY65" s="332">
        <f t="shared" si="47"/>
        <v>0</v>
      </c>
      <c r="BZ65" s="332">
        <f t="shared" si="47"/>
        <v>0</v>
      </c>
      <c r="CA65" s="332">
        <f t="shared" si="47"/>
        <v>0</v>
      </c>
      <c r="CB65" s="332">
        <f t="shared" si="47"/>
        <v>0</v>
      </c>
      <c r="CC65" s="332">
        <f t="shared" si="47"/>
        <v>0</v>
      </c>
      <c r="CD65" s="332">
        <f t="shared" si="47"/>
        <v>0</v>
      </c>
      <c r="CE65" s="332">
        <f t="shared" si="47"/>
        <v>0</v>
      </c>
      <c r="CF65" s="332">
        <f t="shared" si="47"/>
        <v>0</v>
      </c>
      <c r="CG65" s="332">
        <f t="shared" si="47"/>
        <v>0</v>
      </c>
      <c r="CH65" s="332">
        <f t="shared" si="47"/>
        <v>0</v>
      </c>
      <c r="CI65" s="332">
        <f t="shared" si="47"/>
        <v>0</v>
      </c>
      <c r="CJ65" s="332">
        <f t="shared" si="47"/>
        <v>0</v>
      </c>
      <c r="CK65" s="332">
        <f t="shared" si="47"/>
        <v>0</v>
      </c>
      <c r="CL65" s="332">
        <f t="shared" si="47"/>
        <v>0</v>
      </c>
      <c r="CM65" s="332">
        <f t="shared" si="47"/>
        <v>0</v>
      </c>
      <c r="CN65" s="332">
        <f t="shared" si="47"/>
        <v>0</v>
      </c>
      <c r="CO65" s="332">
        <f t="shared" si="47"/>
        <v>0</v>
      </c>
      <c r="CP65" s="332">
        <f t="shared" si="47"/>
        <v>0</v>
      </c>
      <c r="CQ65" s="332">
        <f t="shared" si="47"/>
        <v>0</v>
      </c>
      <c r="CR65" s="332">
        <f t="shared" si="47"/>
        <v>0</v>
      </c>
      <c r="CS65" s="332">
        <f t="shared" si="47"/>
        <v>0</v>
      </c>
      <c r="CT65" s="332">
        <f t="shared" si="47"/>
        <v>0</v>
      </c>
      <c r="CU65" s="332">
        <f t="shared" si="47"/>
        <v>0</v>
      </c>
      <c r="CV65" s="332">
        <f t="shared" si="47"/>
        <v>0</v>
      </c>
      <c r="CW65" s="332">
        <f t="shared" si="47"/>
        <v>0</v>
      </c>
      <c r="CX65" s="332">
        <f t="shared" si="47"/>
        <v>0</v>
      </c>
      <c r="CY65" s="332">
        <f t="shared" si="47"/>
        <v>0</v>
      </c>
      <c r="CZ65" s="332">
        <f t="shared" si="47"/>
        <v>0</v>
      </c>
      <c r="DA65" s="332">
        <f t="shared" si="47"/>
        <v>0</v>
      </c>
      <c r="DB65" s="332">
        <f t="shared" ref="DB65:EG65" si="48" xml:space="preserve"> IF(SUM(DB62:DB63) &gt; CHK_TOL, SUM(DB60:DB61) / SUM(DB62:DB63), 0) * DB64</f>
        <v>0</v>
      </c>
      <c r="DC65" s="332">
        <f t="shared" si="48"/>
        <v>0</v>
      </c>
      <c r="DD65" s="332">
        <f t="shared" si="48"/>
        <v>0</v>
      </c>
      <c r="DE65" s="332">
        <f t="shared" si="48"/>
        <v>0</v>
      </c>
      <c r="DF65" s="332">
        <f t="shared" si="48"/>
        <v>0</v>
      </c>
      <c r="DG65" s="332">
        <f t="shared" si="48"/>
        <v>0</v>
      </c>
      <c r="DH65" s="332">
        <f t="shared" si="48"/>
        <v>0</v>
      </c>
      <c r="DI65" s="332">
        <f t="shared" si="48"/>
        <v>0</v>
      </c>
      <c r="DJ65" s="332">
        <f t="shared" si="48"/>
        <v>0</v>
      </c>
      <c r="DK65" s="332">
        <f t="shared" si="48"/>
        <v>0</v>
      </c>
      <c r="DL65" s="332">
        <f t="shared" si="48"/>
        <v>0</v>
      </c>
      <c r="DM65" s="332">
        <f t="shared" si="48"/>
        <v>0</v>
      </c>
      <c r="DN65" s="332">
        <f t="shared" si="48"/>
        <v>0</v>
      </c>
      <c r="DO65" s="332">
        <f t="shared" si="48"/>
        <v>0</v>
      </c>
      <c r="DP65" s="332">
        <f t="shared" si="48"/>
        <v>0</v>
      </c>
      <c r="DQ65" s="332">
        <f t="shared" si="48"/>
        <v>0</v>
      </c>
      <c r="DR65" s="332">
        <f t="shared" si="48"/>
        <v>0</v>
      </c>
      <c r="DS65" s="332">
        <f t="shared" si="48"/>
        <v>0</v>
      </c>
      <c r="DT65" s="332">
        <f t="shared" si="48"/>
        <v>0</v>
      </c>
      <c r="DU65" s="332">
        <f t="shared" si="48"/>
        <v>0</v>
      </c>
      <c r="DV65" s="332">
        <f t="shared" si="48"/>
        <v>0</v>
      </c>
      <c r="DW65" s="332">
        <f t="shared" si="48"/>
        <v>0</v>
      </c>
      <c r="DX65" s="332">
        <f t="shared" si="48"/>
        <v>0</v>
      </c>
      <c r="DY65" s="332">
        <f t="shared" si="48"/>
        <v>0</v>
      </c>
      <c r="DZ65" s="332">
        <f t="shared" si="48"/>
        <v>0</v>
      </c>
      <c r="EA65" s="332">
        <f t="shared" si="48"/>
        <v>0</v>
      </c>
      <c r="EB65" s="332">
        <f t="shared" si="48"/>
        <v>0</v>
      </c>
      <c r="EC65" s="332">
        <f t="shared" si="48"/>
        <v>0</v>
      </c>
      <c r="ED65" s="332">
        <f t="shared" si="48"/>
        <v>0</v>
      </c>
      <c r="EE65" s="332">
        <f t="shared" si="48"/>
        <v>0</v>
      </c>
      <c r="EF65" s="332">
        <f t="shared" si="48"/>
        <v>0</v>
      </c>
      <c r="EG65" s="332">
        <f t="shared" si="48"/>
        <v>0</v>
      </c>
      <c r="EH65" s="332">
        <f t="shared" ref="EH65:FM65" si="49" xml:space="preserve"> IF(SUM(EH62:EH63) &gt; CHK_TOL, SUM(EH60:EH61) / SUM(EH62:EH63), 0) * EH64</f>
        <v>0</v>
      </c>
      <c r="EI65" s="332">
        <f t="shared" si="49"/>
        <v>0</v>
      </c>
      <c r="EJ65" s="332">
        <f t="shared" si="49"/>
        <v>0</v>
      </c>
      <c r="EK65" s="332">
        <f t="shared" si="49"/>
        <v>0</v>
      </c>
      <c r="EL65" s="332">
        <f t="shared" si="49"/>
        <v>0</v>
      </c>
      <c r="EM65" s="332">
        <f t="shared" si="49"/>
        <v>0</v>
      </c>
      <c r="EN65" s="332">
        <f t="shared" si="49"/>
        <v>0</v>
      </c>
      <c r="EO65" s="332">
        <f t="shared" si="49"/>
        <v>0</v>
      </c>
      <c r="EP65" s="332">
        <f t="shared" si="49"/>
        <v>0</v>
      </c>
      <c r="EQ65" s="332">
        <f t="shared" si="49"/>
        <v>0</v>
      </c>
      <c r="ER65" s="332">
        <f t="shared" si="49"/>
        <v>0</v>
      </c>
      <c r="ES65" s="332">
        <f t="shared" si="49"/>
        <v>0</v>
      </c>
      <c r="ET65" s="332">
        <f t="shared" si="49"/>
        <v>0</v>
      </c>
      <c r="EU65" s="332">
        <f t="shared" si="49"/>
        <v>0</v>
      </c>
      <c r="EV65" s="332">
        <f t="shared" si="49"/>
        <v>0</v>
      </c>
      <c r="EW65" s="332">
        <f t="shared" si="49"/>
        <v>0</v>
      </c>
      <c r="EX65" s="332">
        <f t="shared" si="49"/>
        <v>0</v>
      </c>
      <c r="EY65" s="332">
        <f t="shared" si="49"/>
        <v>0</v>
      </c>
      <c r="EZ65" s="332">
        <f t="shared" si="49"/>
        <v>0</v>
      </c>
      <c r="FA65" s="332">
        <f t="shared" si="49"/>
        <v>0</v>
      </c>
      <c r="FB65" s="332">
        <f t="shared" si="49"/>
        <v>0</v>
      </c>
      <c r="FC65" s="332">
        <f t="shared" si="49"/>
        <v>0</v>
      </c>
      <c r="FD65" s="332">
        <f t="shared" si="49"/>
        <v>0</v>
      </c>
      <c r="FE65" s="332">
        <f t="shared" si="49"/>
        <v>0</v>
      </c>
      <c r="FF65" s="332">
        <f t="shared" si="49"/>
        <v>0</v>
      </c>
      <c r="FG65" s="332">
        <f t="shared" si="49"/>
        <v>0</v>
      </c>
      <c r="FH65" s="332">
        <f t="shared" si="49"/>
        <v>0</v>
      </c>
      <c r="FI65" s="332">
        <f t="shared" si="49"/>
        <v>0</v>
      </c>
      <c r="FJ65" s="332">
        <f t="shared" si="49"/>
        <v>0</v>
      </c>
      <c r="FK65" s="332">
        <f t="shared" si="49"/>
        <v>0</v>
      </c>
      <c r="FL65" s="332">
        <f t="shared" si="49"/>
        <v>0</v>
      </c>
      <c r="FM65" s="332">
        <f t="shared" si="49"/>
        <v>0</v>
      </c>
      <c r="FN65" s="332">
        <f t="shared" ref="FN65:GJ65" si="50" xml:space="preserve"> IF(SUM(FN62:FN63) &gt; CHK_TOL, SUM(FN60:FN61) / SUM(FN62:FN63), 0) * FN64</f>
        <v>0</v>
      </c>
      <c r="FO65" s="332">
        <f t="shared" si="50"/>
        <v>0</v>
      </c>
      <c r="FP65" s="332">
        <f t="shared" si="50"/>
        <v>0</v>
      </c>
      <c r="FQ65" s="332">
        <f t="shared" si="50"/>
        <v>0</v>
      </c>
      <c r="FR65" s="332">
        <f t="shared" si="50"/>
        <v>0</v>
      </c>
      <c r="FS65" s="332">
        <f t="shared" si="50"/>
        <v>0</v>
      </c>
      <c r="FT65" s="332">
        <f t="shared" si="50"/>
        <v>0</v>
      </c>
      <c r="FU65" s="332">
        <f t="shared" si="50"/>
        <v>0</v>
      </c>
      <c r="FV65" s="332">
        <f t="shared" si="50"/>
        <v>0</v>
      </c>
      <c r="FW65" s="332">
        <f t="shared" si="50"/>
        <v>0</v>
      </c>
      <c r="FX65" s="332">
        <f t="shared" si="50"/>
        <v>0</v>
      </c>
      <c r="FY65" s="332">
        <f t="shared" si="50"/>
        <v>0</v>
      </c>
      <c r="FZ65" s="332">
        <f t="shared" si="50"/>
        <v>0</v>
      </c>
      <c r="GA65" s="332">
        <f t="shared" si="50"/>
        <v>0</v>
      </c>
      <c r="GB65" s="332">
        <f t="shared" si="50"/>
        <v>0</v>
      </c>
      <c r="GC65" s="332">
        <f t="shared" si="50"/>
        <v>0</v>
      </c>
      <c r="GD65" s="332">
        <f t="shared" si="50"/>
        <v>0</v>
      </c>
      <c r="GE65" s="332">
        <f t="shared" si="50"/>
        <v>0</v>
      </c>
      <c r="GF65" s="332">
        <f t="shared" si="50"/>
        <v>0</v>
      </c>
      <c r="GG65" s="332">
        <f t="shared" si="50"/>
        <v>0</v>
      </c>
      <c r="GH65" s="332">
        <f t="shared" si="50"/>
        <v>0</v>
      </c>
      <c r="GI65" s="332">
        <f t="shared" si="50"/>
        <v>0</v>
      </c>
      <c r="GJ65" s="332">
        <f t="shared" si="50"/>
        <v>0</v>
      </c>
    </row>
    <row r="66" spans="1:192" x14ac:dyDescent="0.25">
      <c r="A66" s="85"/>
      <c r="B66" s="85"/>
      <c r="C66" s="672"/>
      <c r="D66" s="66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  <c r="BE66" s="131"/>
      <c r="BF66" s="131"/>
      <c r="BG66" s="131"/>
      <c r="BH66" s="131"/>
      <c r="BI66" s="131"/>
      <c r="BJ66" s="131"/>
      <c r="BK66" s="131"/>
      <c r="BL66" s="131"/>
      <c r="BM66" s="131"/>
      <c r="BN66" s="131"/>
      <c r="BO66" s="131"/>
      <c r="BP66" s="131"/>
      <c r="BQ66" s="131"/>
      <c r="BR66" s="131"/>
      <c r="BS66" s="131"/>
      <c r="BT66" s="131"/>
      <c r="BU66" s="131"/>
      <c r="BV66" s="131"/>
      <c r="BW66" s="131"/>
      <c r="BX66" s="131"/>
      <c r="BY66" s="131"/>
      <c r="BZ66" s="131"/>
      <c r="CA66" s="131"/>
      <c r="CB66" s="131"/>
      <c r="CC66" s="131"/>
      <c r="CD66" s="131"/>
      <c r="CE66" s="131"/>
      <c r="CF66" s="131"/>
      <c r="CG66" s="131"/>
      <c r="CH66" s="131"/>
      <c r="CI66" s="131"/>
      <c r="CJ66" s="131"/>
      <c r="CK66" s="131"/>
      <c r="CL66" s="131"/>
      <c r="CM66" s="131"/>
      <c r="CN66" s="131"/>
      <c r="CO66" s="131"/>
      <c r="CP66" s="131"/>
      <c r="CQ66" s="131"/>
      <c r="CR66" s="131"/>
      <c r="CS66" s="131"/>
      <c r="CT66" s="131"/>
      <c r="CU66" s="131"/>
      <c r="CV66" s="131"/>
      <c r="CW66" s="131"/>
      <c r="CX66" s="131"/>
      <c r="CY66" s="131"/>
      <c r="CZ66" s="131"/>
      <c r="DA66" s="131"/>
      <c r="DB66" s="131"/>
      <c r="DC66" s="131"/>
      <c r="DD66" s="131"/>
      <c r="DE66" s="131"/>
      <c r="DF66" s="131"/>
      <c r="DG66" s="131"/>
      <c r="DH66" s="131"/>
      <c r="DI66" s="131"/>
      <c r="DJ66" s="131"/>
      <c r="DK66" s="131"/>
      <c r="DL66" s="131"/>
      <c r="DM66" s="131"/>
      <c r="DN66" s="131"/>
      <c r="DO66" s="131"/>
      <c r="DP66" s="131"/>
      <c r="DQ66" s="131"/>
      <c r="DR66" s="131"/>
      <c r="DS66" s="131"/>
      <c r="DT66" s="131"/>
      <c r="DU66" s="131"/>
      <c r="DV66" s="131"/>
      <c r="DW66" s="131"/>
      <c r="DX66" s="131"/>
      <c r="DY66" s="131"/>
      <c r="DZ66" s="131"/>
      <c r="EA66" s="131"/>
      <c r="EB66" s="131"/>
      <c r="EC66" s="131"/>
      <c r="ED66" s="131"/>
      <c r="EE66" s="131"/>
      <c r="EF66" s="131"/>
      <c r="EG66" s="131"/>
      <c r="EH66" s="131"/>
      <c r="EI66" s="131"/>
      <c r="EJ66" s="131"/>
      <c r="EK66" s="131"/>
      <c r="EL66" s="131"/>
      <c r="EM66" s="131"/>
      <c r="EN66" s="131"/>
      <c r="EO66" s="131"/>
      <c r="EP66" s="131"/>
      <c r="EQ66" s="131"/>
      <c r="ER66" s="131"/>
      <c r="ES66" s="131"/>
      <c r="ET66" s="131"/>
      <c r="EU66" s="131"/>
      <c r="EV66" s="131"/>
      <c r="EW66" s="131"/>
      <c r="EX66" s="131"/>
      <c r="EY66" s="131"/>
      <c r="EZ66" s="131"/>
      <c r="FA66" s="131"/>
      <c r="FB66" s="131"/>
      <c r="FC66" s="131"/>
      <c r="FD66" s="131"/>
      <c r="FE66" s="131"/>
      <c r="FF66" s="131"/>
      <c r="FG66" s="131"/>
      <c r="FH66" s="131"/>
      <c r="FI66" s="131"/>
      <c r="FJ66" s="131"/>
      <c r="FK66" s="131"/>
      <c r="FL66" s="131"/>
      <c r="FM66" s="131"/>
      <c r="FN66" s="131"/>
      <c r="FO66" s="131"/>
      <c r="FP66" s="131"/>
      <c r="FQ66" s="131"/>
      <c r="FR66" s="131"/>
      <c r="FS66" s="131"/>
      <c r="FT66" s="131"/>
      <c r="FU66" s="131"/>
      <c r="FV66" s="131"/>
      <c r="FW66" s="131"/>
      <c r="FX66" s="131"/>
      <c r="FY66" s="131"/>
      <c r="FZ66" s="131"/>
      <c r="GA66" s="131"/>
      <c r="GB66" s="131"/>
      <c r="GC66" s="131"/>
      <c r="GD66" s="131"/>
      <c r="GE66" s="131"/>
      <c r="GF66" s="131"/>
      <c r="GG66" s="131"/>
      <c r="GH66" s="131"/>
      <c r="GI66" s="131"/>
      <c r="GJ66" s="131"/>
    </row>
    <row r="67" spans="1:192" x14ac:dyDescent="0.25">
      <c r="A67" s="85"/>
      <c r="B67" s="85"/>
      <c r="C67" s="672"/>
      <c r="D67" s="66"/>
      <c r="E67" s="708" t="str">
        <f t="shared" ref="E67:AJ67" si="51" xml:space="preserve"> E$65</f>
        <v>Period interest rate for LLCR</v>
      </c>
      <c r="F67" s="708">
        <f t="shared" si="51"/>
        <v>0</v>
      </c>
      <c r="G67" s="708" t="str">
        <f t="shared" si="51"/>
        <v>%</v>
      </c>
      <c r="H67" s="708">
        <f t="shared" si="51"/>
        <v>0</v>
      </c>
      <c r="I67" s="708">
        <f t="shared" si="51"/>
        <v>0</v>
      </c>
      <c r="J67" s="708">
        <f t="shared" si="51"/>
        <v>0</v>
      </c>
      <c r="K67" s="708">
        <f t="shared" si="51"/>
        <v>0</v>
      </c>
      <c r="L67" s="708">
        <f t="shared" si="51"/>
        <v>0</v>
      </c>
      <c r="M67" s="708">
        <f t="shared" si="51"/>
        <v>0</v>
      </c>
      <c r="N67" s="708">
        <f t="shared" si="51"/>
        <v>0</v>
      </c>
      <c r="O67" s="708">
        <f t="shared" si="51"/>
        <v>0</v>
      </c>
      <c r="P67" s="708">
        <f t="shared" si="51"/>
        <v>0</v>
      </c>
      <c r="Q67" s="708">
        <f t="shared" si="51"/>
        <v>0</v>
      </c>
      <c r="R67" s="708">
        <f t="shared" si="51"/>
        <v>0</v>
      </c>
      <c r="S67" s="708">
        <f t="shared" si="51"/>
        <v>1.5528450000000003E-2</v>
      </c>
      <c r="T67" s="708">
        <f t="shared" si="51"/>
        <v>1.5703566666666668E-2</v>
      </c>
      <c r="U67" s="708">
        <f t="shared" si="51"/>
        <v>1.5878484444444445E-2</v>
      </c>
      <c r="V67" s="708">
        <f t="shared" si="51"/>
        <v>1.5881193333333335E-2</v>
      </c>
      <c r="W67" s="708">
        <f t="shared" si="51"/>
        <v>1.5710492777777779E-2</v>
      </c>
      <c r="X67" s="708">
        <f t="shared" si="51"/>
        <v>1.5712413888888891E-2</v>
      </c>
      <c r="Y67" s="708">
        <f t="shared" si="51"/>
        <v>1.5887888888888889E-2</v>
      </c>
      <c r="Z67" s="708">
        <f t="shared" si="51"/>
        <v>1.5889831111111107E-2</v>
      </c>
      <c r="AA67" s="708">
        <f t="shared" si="51"/>
        <v>1.5547699999999998E-2</v>
      </c>
      <c r="AB67" s="708">
        <f t="shared" si="51"/>
        <v>1.5723991111111113E-2</v>
      </c>
      <c r="AC67" s="708">
        <f t="shared" si="51"/>
        <v>1.590020666666667E-2</v>
      </c>
      <c r="AD67" s="708">
        <f t="shared" si="51"/>
        <v>1.5902404444444442E-2</v>
      </c>
      <c r="AE67" s="708">
        <f t="shared" si="51"/>
        <v>1.5560250000000003E-2</v>
      </c>
      <c r="AF67" s="708">
        <f t="shared" si="51"/>
        <v>1.5736882777777773E-2</v>
      </c>
      <c r="AG67" s="708">
        <f t="shared" si="51"/>
        <v>1.5911706666666671E-2</v>
      </c>
      <c r="AH67" s="708">
        <f t="shared" si="51"/>
        <v>1.5914313333333336E-2</v>
      </c>
      <c r="AI67" s="708">
        <f t="shared" si="51"/>
        <v>1.5571049999999999E-2</v>
      </c>
      <c r="AJ67" s="708">
        <f t="shared" si="51"/>
        <v>1.574653888888889E-2</v>
      </c>
      <c r="AK67" s="708">
        <f t="shared" ref="AK67:BP67" si="52" xml:space="preserve"> AK$65</f>
        <v>1.5921928888888888E-2</v>
      </c>
      <c r="AL67" s="708">
        <f t="shared" si="52"/>
        <v>1.5924688888888889E-2</v>
      </c>
      <c r="AM67" s="708">
        <f t="shared" si="52"/>
        <v>1.5755082777777776E-2</v>
      </c>
      <c r="AN67" s="708">
        <f t="shared" si="52"/>
        <v>1.5758621666666663E-2</v>
      </c>
      <c r="AO67" s="708">
        <f t="shared" si="52"/>
        <v>1.5935013333333335E-2</v>
      </c>
      <c r="AP67" s="708">
        <f t="shared" si="52"/>
        <v>1.5937108888888891E-2</v>
      </c>
      <c r="AQ67" s="708">
        <f t="shared" si="52"/>
        <v>1.55929E-2</v>
      </c>
      <c r="AR67" s="708">
        <f t="shared" si="52"/>
        <v>1.5768935000000001E-2</v>
      </c>
      <c r="AS67" s="708">
        <f t="shared" si="52"/>
        <v>1.594595111111111E-2</v>
      </c>
      <c r="AT67" s="708">
        <f t="shared" si="52"/>
        <v>1.5948762222222222E-2</v>
      </c>
      <c r="AU67" s="708">
        <f t="shared" si="52"/>
        <v>1.5604449999999999E-2</v>
      </c>
      <c r="AV67" s="708">
        <f t="shared" si="52"/>
        <v>1.5780815555555557E-2</v>
      </c>
      <c r="AW67" s="708">
        <f t="shared" si="52"/>
        <v>1.5957706666666668E-2</v>
      </c>
      <c r="AX67" s="708">
        <f t="shared" si="52"/>
        <v>1.5961080000000002E-2</v>
      </c>
      <c r="AY67" s="708">
        <f t="shared" si="52"/>
        <v>1.5617550000000001E-2</v>
      </c>
      <c r="AZ67" s="708">
        <f t="shared" si="52"/>
        <v>1.5794010555555557E-2</v>
      </c>
      <c r="BA67" s="708">
        <f t="shared" si="52"/>
        <v>1.5969411111111109E-2</v>
      </c>
      <c r="BB67" s="708">
        <f t="shared" si="52"/>
        <v>1.5971660000000006E-2</v>
      </c>
      <c r="BC67" s="708">
        <f t="shared" si="52"/>
        <v>1.5800380555555559E-2</v>
      </c>
      <c r="BD67" s="708">
        <f t="shared" si="52"/>
        <v>1.5804020555555555E-2</v>
      </c>
      <c r="BE67" s="708">
        <f t="shared" si="52"/>
        <v>1.5979735555555558E-2</v>
      </c>
      <c r="BF67" s="708">
        <f t="shared" si="52"/>
        <v>1.5981626666666669E-2</v>
      </c>
      <c r="BG67" s="708">
        <f t="shared" si="52"/>
        <v>1.56367E-2</v>
      </c>
      <c r="BH67" s="708">
        <f t="shared" si="52"/>
        <v>1.5814081111111114E-2</v>
      </c>
      <c r="BI67" s="708">
        <f t="shared" si="52"/>
        <v>1.5990213333333333E-2</v>
      </c>
      <c r="BJ67" s="708">
        <f t="shared" si="52"/>
        <v>1.5992615555555558E-2</v>
      </c>
      <c r="BK67" s="708">
        <f t="shared" si="52"/>
        <v>1.5647649999999999E-2</v>
      </c>
      <c r="BL67" s="708">
        <f t="shared" si="52"/>
        <v>1.5825304444444445E-2</v>
      </c>
      <c r="BM67" s="708">
        <f t="shared" si="52"/>
        <v>1.6002582222222221E-2</v>
      </c>
      <c r="BN67" s="708">
        <f t="shared" si="52"/>
        <v>1.600524E-2</v>
      </c>
      <c r="BO67" s="708">
        <f t="shared" si="52"/>
        <v>0</v>
      </c>
      <c r="BP67" s="708">
        <f t="shared" si="52"/>
        <v>0</v>
      </c>
      <c r="BQ67" s="708">
        <f t="shared" ref="BQ67:CV67" si="53" xml:space="preserve"> BQ$65</f>
        <v>0</v>
      </c>
      <c r="BR67" s="708">
        <f t="shared" si="53"/>
        <v>0</v>
      </c>
      <c r="BS67" s="708">
        <f t="shared" si="53"/>
        <v>0</v>
      </c>
      <c r="BT67" s="708">
        <f t="shared" si="53"/>
        <v>0</v>
      </c>
      <c r="BU67" s="708">
        <f t="shared" si="53"/>
        <v>0</v>
      </c>
      <c r="BV67" s="708">
        <f t="shared" si="53"/>
        <v>0</v>
      </c>
      <c r="BW67" s="708">
        <f t="shared" si="53"/>
        <v>0</v>
      </c>
      <c r="BX67" s="708">
        <f t="shared" si="53"/>
        <v>0</v>
      </c>
      <c r="BY67" s="708">
        <f t="shared" si="53"/>
        <v>0</v>
      </c>
      <c r="BZ67" s="708">
        <f t="shared" si="53"/>
        <v>0</v>
      </c>
      <c r="CA67" s="708">
        <f t="shared" si="53"/>
        <v>0</v>
      </c>
      <c r="CB67" s="708">
        <f t="shared" si="53"/>
        <v>0</v>
      </c>
      <c r="CC67" s="708">
        <f t="shared" si="53"/>
        <v>0</v>
      </c>
      <c r="CD67" s="708">
        <f t="shared" si="53"/>
        <v>0</v>
      </c>
      <c r="CE67" s="708">
        <f t="shared" si="53"/>
        <v>0</v>
      </c>
      <c r="CF67" s="708">
        <f t="shared" si="53"/>
        <v>0</v>
      </c>
      <c r="CG67" s="708">
        <f t="shared" si="53"/>
        <v>0</v>
      </c>
      <c r="CH67" s="708">
        <f t="shared" si="53"/>
        <v>0</v>
      </c>
      <c r="CI67" s="708">
        <f t="shared" si="53"/>
        <v>0</v>
      </c>
      <c r="CJ67" s="708">
        <f t="shared" si="53"/>
        <v>0</v>
      </c>
      <c r="CK67" s="708">
        <f t="shared" si="53"/>
        <v>0</v>
      </c>
      <c r="CL67" s="708">
        <f t="shared" si="53"/>
        <v>0</v>
      </c>
      <c r="CM67" s="708">
        <f t="shared" si="53"/>
        <v>0</v>
      </c>
      <c r="CN67" s="708">
        <f t="shared" si="53"/>
        <v>0</v>
      </c>
      <c r="CO67" s="708">
        <f t="shared" si="53"/>
        <v>0</v>
      </c>
      <c r="CP67" s="708">
        <f t="shared" si="53"/>
        <v>0</v>
      </c>
      <c r="CQ67" s="708">
        <f t="shared" si="53"/>
        <v>0</v>
      </c>
      <c r="CR67" s="708">
        <f t="shared" si="53"/>
        <v>0</v>
      </c>
      <c r="CS67" s="708">
        <f t="shared" si="53"/>
        <v>0</v>
      </c>
      <c r="CT67" s="708">
        <f t="shared" si="53"/>
        <v>0</v>
      </c>
      <c r="CU67" s="708">
        <f t="shared" si="53"/>
        <v>0</v>
      </c>
      <c r="CV67" s="708">
        <f t="shared" si="53"/>
        <v>0</v>
      </c>
      <c r="CW67" s="708">
        <f t="shared" ref="CW67:EB67" si="54" xml:space="preserve"> CW$65</f>
        <v>0</v>
      </c>
      <c r="CX67" s="708">
        <f t="shared" si="54"/>
        <v>0</v>
      </c>
      <c r="CY67" s="708">
        <f t="shared" si="54"/>
        <v>0</v>
      </c>
      <c r="CZ67" s="708">
        <f t="shared" si="54"/>
        <v>0</v>
      </c>
      <c r="DA67" s="708">
        <f t="shared" si="54"/>
        <v>0</v>
      </c>
      <c r="DB67" s="708">
        <f t="shared" si="54"/>
        <v>0</v>
      </c>
      <c r="DC67" s="708">
        <f t="shared" si="54"/>
        <v>0</v>
      </c>
      <c r="DD67" s="708">
        <f t="shared" si="54"/>
        <v>0</v>
      </c>
      <c r="DE67" s="708">
        <f t="shared" si="54"/>
        <v>0</v>
      </c>
      <c r="DF67" s="708">
        <f t="shared" si="54"/>
        <v>0</v>
      </c>
      <c r="DG67" s="708">
        <f t="shared" si="54"/>
        <v>0</v>
      </c>
      <c r="DH67" s="708">
        <f t="shared" si="54"/>
        <v>0</v>
      </c>
      <c r="DI67" s="708">
        <f t="shared" si="54"/>
        <v>0</v>
      </c>
      <c r="DJ67" s="708">
        <f t="shared" si="54"/>
        <v>0</v>
      </c>
      <c r="DK67" s="708">
        <f t="shared" si="54"/>
        <v>0</v>
      </c>
      <c r="DL67" s="708">
        <f t="shared" si="54"/>
        <v>0</v>
      </c>
      <c r="DM67" s="708">
        <f t="shared" si="54"/>
        <v>0</v>
      </c>
      <c r="DN67" s="708">
        <f t="shared" si="54"/>
        <v>0</v>
      </c>
      <c r="DO67" s="708">
        <f t="shared" si="54"/>
        <v>0</v>
      </c>
      <c r="DP67" s="708">
        <f t="shared" si="54"/>
        <v>0</v>
      </c>
      <c r="DQ67" s="708">
        <f t="shared" si="54"/>
        <v>0</v>
      </c>
      <c r="DR67" s="708">
        <f t="shared" si="54"/>
        <v>0</v>
      </c>
      <c r="DS67" s="708">
        <f t="shared" si="54"/>
        <v>0</v>
      </c>
      <c r="DT67" s="708">
        <f t="shared" si="54"/>
        <v>0</v>
      </c>
      <c r="DU67" s="708">
        <f t="shared" si="54"/>
        <v>0</v>
      </c>
      <c r="DV67" s="708">
        <f t="shared" si="54"/>
        <v>0</v>
      </c>
      <c r="DW67" s="708">
        <f t="shared" si="54"/>
        <v>0</v>
      </c>
      <c r="DX67" s="708">
        <f t="shared" si="54"/>
        <v>0</v>
      </c>
      <c r="DY67" s="708">
        <f t="shared" si="54"/>
        <v>0</v>
      </c>
      <c r="DZ67" s="708">
        <f t="shared" si="54"/>
        <v>0</v>
      </c>
      <c r="EA67" s="708">
        <f t="shared" si="54"/>
        <v>0</v>
      </c>
      <c r="EB67" s="708">
        <f t="shared" si="54"/>
        <v>0</v>
      </c>
      <c r="EC67" s="708">
        <f t="shared" ref="EC67:FH67" si="55" xml:space="preserve"> EC$65</f>
        <v>0</v>
      </c>
      <c r="ED67" s="708">
        <f t="shared" si="55"/>
        <v>0</v>
      </c>
      <c r="EE67" s="708">
        <f t="shared" si="55"/>
        <v>0</v>
      </c>
      <c r="EF67" s="708">
        <f t="shared" si="55"/>
        <v>0</v>
      </c>
      <c r="EG67" s="708">
        <f t="shared" si="55"/>
        <v>0</v>
      </c>
      <c r="EH67" s="708">
        <f t="shared" si="55"/>
        <v>0</v>
      </c>
      <c r="EI67" s="708">
        <f t="shared" si="55"/>
        <v>0</v>
      </c>
      <c r="EJ67" s="708">
        <f t="shared" si="55"/>
        <v>0</v>
      </c>
      <c r="EK67" s="708">
        <f t="shared" si="55"/>
        <v>0</v>
      </c>
      <c r="EL67" s="708">
        <f t="shared" si="55"/>
        <v>0</v>
      </c>
      <c r="EM67" s="708">
        <f t="shared" si="55"/>
        <v>0</v>
      </c>
      <c r="EN67" s="708">
        <f t="shared" si="55"/>
        <v>0</v>
      </c>
      <c r="EO67" s="708">
        <f t="shared" si="55"/>
        <v>0</v>
      </c>
      <c r="EP67" s="708">
        <f t="shared" si="55"/>
        <v>0</v>
      </c>
      <c r="EQ67" s="708">
        <f t="shared" si="55"/>
        <v>0</v>
      </c>
      <c r="ER67" s="708">
        <f t="shared" si="55"/>
        <v>0</v>
      </c>
      <c r="ES67" s="708">
        <f t="shared" si="55"/>
        <v>0</v>
      </c>
      <c r="ET67" s="708">
        <f t="shared" si="55"/>
        <v>0</v>
      </c>
      <c r="EU67" s="708">
        <f t="shared" si="55"/>
        <v>0</v>
      </c>
      <c r="EV67" s="708">
        <f t="shared" si="55"/>
        <v>0</v>
      </c>
      <c r="EW67" s="708">
        <f t="shared" si="55"/>
        <v>0</v>
      </c>
      <c r="EX67" s="708">
        <f t="shared" si="55"/>
        <v>0</v>
      </c>
      <c r="EY67" s="708">
        <f t="shared" si="55"/>
        <v>0</v>
      </c>
      <c r="EZ67" s="708">
        <f t="shared" si="55"/>
        <v>0</v>
      </c>
      <c r="FA67" s="708">
        <f t="shared" si="55"/>
        <v>0</v>
      </c>
      <c r="FB67" s="708">
        <f t="shared" si="55"/>
        <v>0</v>
      </c>
      <c r="FC67" s="708">
        <f t="shared" si="55"/>
        <v>0</v>
      </c>
      <c r="FD67" s="708">
        <f t="shared" si="55"/>
        <v>0</v>
      </c>
      <c r="FE67" s="708">
        <f t="shared" si="55"/>
        <v>0</v>
      </c>
      <c r="FF67" s="708">
        <f t="shared" si="55"/>
        <v>0</v>
      </c>
      <c r="FG67" s="708">
        <f t="shared" si="55"/>
        <v>0</v>
      </c>
      <c r="FH67" s="708">
        <f t="shared" si="55"/>
        <v>0</v>
      </c>
      <c r="FI67" s="708">
        <f t="shared" ref="FI67:GJ67" si="56" xml:space="preserve"> FI$65</f>
        <v>0</v>
      </c>
      <c r="FJ67" s="708">
        <f t="shared" si="56"/>
        <v>0</v>
      </c>
      <c r="FK67" s="708">
        <f t="shared" si="56"/>
        <v>0</v>
      </c>
      <c r="FL67" s="708">
        <f t="shared" si="56"/>
        <v>0</v>
      </c>
      <c r="FM67" s="708">
        <f t="shared" si="56"/>
        <v>0</v>
      </c>
      <c r="FN67" s="708">
        <f t="shared" si="56"/>
        <v>0</v>
      </c>
      <c r="FO67" s="708">
        <f t="shared" si="56"/>
        <v>0</v>
      </c>
      <c r="FP67" s="708">
        <f t="shared" si="56"/>
        <v>0</v>
      </c>
      <c r="FQ67" s="708">
        <f t="shared" si="56"/>
        <v>0</v>
      </c>
      <c r="FR67" s="708">
        <f t="shared" si="56"/>
        <v>0</v>
      </c>
      <c r="FS67" s="708">
        <f t="shared" si="56"/>
        <v>0</v>
      </c>
      <c r="FT67" s="708">
        <f t="shared" si="56"/>
        <v>0</v>
      </c>
      <c r="FU67" s="708">
        <f t="shared" si="56"/>
        <v>0</v>
      </c>
      <c r="FV67" s="708">
        <f t="shared" si="56"/>
        <v>0</v>
      </c>
      <c r="FW67" s="708">
        <f t="shared" si="56"/>
        <v>0</v>
      </c>
      <c r="FX67" s="708">
        <f t="shared" si="56"/>
        <v>0</v>
      </c>
      <c r="FY67" s="708">
        <f t="shared" si="56"/>
        <v>0</v>
      </c>
      <c r="FZ67" s="708">
        <f t="shared" si="56"/>
        <v>0</v>
      </c>
      <c r="GA67" s="708">
        <f t="shared" si="56"/>
        <v>0</v>
      </c>
      <c r="GB67" s="708">
        <f t="shared" si="56"/>
        <v>0</v>
      </c>
      <c r="GC67" s="708">
        <f t="shared" si="56"/>
        <v>0</v>
      </c>
      <c r="GD67" s="708">
        <f t="shared" si="56"/>
        <v>0</v>
      </c>
      <c r="GE67" s="708">
        <f t="shared" si="56"/>
        <v>0</v>
      </c>
      <c r="GF67" s="708">
        <f t="shared" si="56"/>
        <v>0</v>
      </c>
      <c r="GG67" s="708">
        <f t="shared" si="56"/>
        <v>0</v>
      </c>
      <c r="GH67" s="708">
        <f t="shared" si="56"/>
        <v>0</v>
      </c>
      <c r="GI67" s="708">
        <f t="shared" si="56"/>
        <v>0</v>
      </c>
      <c r="GJ67" s="708">
        <f t="shared" si="56"/>
        <v>0</v>
      </c>
    </row>
    <row r="68" spans="1:192" s="603" customFormat="1" x14ac:dyDescent="0.25">
      <c r="A68" s="429"/>
      <c r="B68" s="429"/>
      <c r="C68" s="430"/>
      <c r="D68" s="688"/>
      <c r="E68" s="690" t="str">
        <f xml:space="preserve"> 'FS Qtr'!E$44</f>
        <v>Cashflow available for senior debt</v>
      </c>
      <c r="F68" s="690">
        <f xml:space="preserve"> 'FS Qtr'!F$44</f>
        <v>0</v>
      </c>
      <c r="G68" s="690" t="str">
        <f xml:space="preserve"> 'FS Qtr'!G$44</f>
        <v>$ 000s</v>
      </c>
      <c r="H68" s="690">
        <f xml:space="preserve"> 'FS Qtr'!H$44</f>
        <v>182104.7613984294</v>
      </c>
      <c r="I68" s="690">
        <f xml:space="preserve"> 'FS Qtr'!I$44</f>
        <v>0</v>
      </c>
      <c r="J68" s="690">
        <f xml:space="preserve"> 'FS Qtr'!J$44</f>
        <v>0</v>
      </c>
      <c r="K68" s="690">
        <f xml:space="preserve"> 'FS Qtr'!K$44</f>
        <v>0</v>
      </c>
      <c r="L68" s="690">
        <f xml:space="preserve"> 'FS Qtr'!L$44</f>
        <v>0</v>
      </c>
      <c r="M68" s="690">
        <f xml:space="preserve"> 'FS Qtr'!M$44</f>
        <v>0</v>
      </c>
      <c r="N68" s="690">
        <f xml:space="preserve"> 'FS Qtr'!N$44</f>
        <v>0</v>
      </c>
      <c r="O68" s="690">
        <f xml:space="preserve"> 'FS Qtr'!O$44</f>
        <v>5.2956929721403867E-6</v>
      </c>
      <c r="P68" s="690">
        <f xml:space="preserve"> 'FS Qtr'!P$44</f>
        <v>8.2622391346376389E-6</v>
      </c>
      <c r="Q68" s="690">
        <f xml:space="preserve"> 'FS Qtr'!Q$44</f>
        <v>8.4430776041699573E-6</v>
      </c>
      <c r="R68" s="690">
        <f xml:space="preserve"> 'FS Qtr'!R$44</f>
        <v>8.9015997218666598E-5</v>
      </c>
      <c r="S68" s="690">
        <f xml:space="preserve"> 'FS Qtr'!S$44</f>
        <v>1907.4201021722665</v>
      </c>
      <c r="T68" s="690">
        <f xml:space="preserve"> 'FS Qtr'!T$44</f>
        <v>2111.003041446334</v>
      </c>
      <c r="U68" s="690">
        <f xml:space="preserve"> 'FS Qtr'!U$44</f>
        <v>2516.2592072008792</v>
      </c>
      <c r="V68" s="690">
        <f xml:space="preserve"> 'FS Qtr'!V$44</f>
        <v>2376.9969959608125</v>
      </c>
      <c r="W68" s="690">
        <f xml:space="preserve"> 'FS Qtr'!W$44</f>
        <v>1950.9956793667188</v>
      </c>
      <c r="X68" s="690">
        <f xml:space="preserve"> 'FS Qtr'!X$44</f>
        <v>2069.2104259454536</v>
      </c>
      <c r="Y68" s="690">
        <f xml:space="preserve"> 'FS Qtr'!Y$44</f>
        <v>2488.183923150405</v>
      </c>
      <c r="Z68" s="690">
        <f xml:space="preserve"> 'FS Qtr'!Z$44</f>
        <v>2349.6701047269316</v>
      </c>
      <c r="AA68" s="690">
        <f xml:space="preserve"> 'FS Qtr'!AA$44</f>
        <v>1909.9636421741325</v>
      </c>
      <c r="AB68" s="690">
        <f xml:space="preserve"> 'FS Qtr'!AB$44</f>
        <v>2058.5862208997132</v>
      </c>
      <c r="AC68" s="690">
        <f xml:space="preserve"> 'FS Qtr'!AC$44</f>
        <v>2459.8225141955681</v>
      </c>
      <c r="AD68" s="690">
        <f xml:space="preserve"> 'FS Qtr'!AD$44</f>
        <v>2322.054885604115</v>
      </c>
      <c r="AE68" s="690">
        <f xml:space="preserve"> 'FS Qtr'!AE$44</f>
        <v>1884.4103788226689</v>
      </c>
      <c r="AF68" s="690">
        <f xml:space="preserve"> 'FS Qtr'!AF$44</f>
        <v>2031.9979622741002</v>
      </c>
      <c r="AG68" s="690">
        <f xml:space="preserve"> 'FS Qtr'!AG$44</f>
        <v>2431.2393520382088</v>
      </c>
      <c r="AH68" s="690">
        <f xml:space="preserve"> 'FS Qtr'!AH$44</f>
        <v>2294.2154964928627</v>
      </c>
      <c r="AI68" s="690">
        <f xml:space="preserve"> 'FS Qtr'!AI$44</f>
        <v>1858.5948984615895</v>
      </c>
      <c r="AJ68" s="690">
        <f xml:space="preserve"> 'FS Qtr'!AJ$44</f>
        <v>2005.1333201388074</v>
      </c>
      <c r="AK68" s="690">
        <f xml:space="preserve"> 'FS Qtr'!AK$44</f>
        <v>2402.389763687675</v>
      </c>
      <c r="AL68" s="690">
        <f xml:space="preserve"> 'FS Qtr'!AL$44</f>
        <v>2266.1074398739829</v>
      </c>
      <c r="AM68" s="690">
        <f xml:space="preserve"> 'FS Qtr'!AM$44</f>
        <v>1847.6783306278194</v>
      </c>
      <c r="AN68" s="690">
        <f xml:space="preserve"> 'FS Qtr'!AN$44</f>
        <v>1962.8019680407815</v>
      </c>
      <c r="AO68" s="690">
        <f xml:space="preserve"> 'FS Qtr'!AO$44</f>
        <v>2373.2648588729098</v>
      </c>
      <c r="AP68" s="690">
        <f xml:space="preserve"> 'FS Qtr'!AP$44</f>
        <v>2237.7218731034691</v>
      </c>
      <c r="AQ68" s="690">
        <f xml:space="preserve"> 'FS Qtr'!AQ$44</f>
        <v>1806.0803010691097</v>
      </c>
      <c r="AR68" s="690">
        <f xml:space="preserve"> 'FS Qtr'!AR$44</f>
        <v>1950.4985838682799</v>
      </c>
      <c r="AS68" s="690">
        <f xml:space="preserve"> 'FS Qtr'!AS$44</f>
        <v>2343.8148155166718</v>
      </c>
      <c r="AT68" s="690">
        <f xml:space="preserve"> 'FS Qtr'!AT$44</f>
        <v>2209.0091678023164</v>
      </c>
      <c r="AU68" s="690">
        <f xml:space="preserve"> 'FS Qtr'!AU$44</f>
        <v>1779.3763754205333</v>
      </c>
      <c r="AV68" s="690">
        <f xml:space="preserve"> 'FS Qtr'!AV$44</f>
        <v>1922.7498728097403</v>
      </c>
      <c r="AW68" s="690">
        <f xml:space="preserve"> 'FS Qtr'!AW$44</f>
        <v>2314.110738953319</v>
      </c>
      <c r="AX68" s="690">
        <f xml:space="preserve"> 'FS Qtr'!AX$44</f>
        <v>2180.0401911436934</v>
      </c>
      <c r="AY68" s="690">
        <f xml:space="preserve"> 'FS Qtr'!AY$44</f>
        <v>1752.3755090678419</v>
      </c>
      <c r="AZ68" s="690">
        <f xml:space="preserve"> 'FS Qtr'!AZ$44</f>
        <v>1894.6880965899386</v>
      </c>
      <c r="BA68" s="690">
        <f xml:space="preserve"> 'FS Qtr'!BA$44</f>
        <v>2284.1033612069828</v>
      </c>
      <c r="BB68" s="690">
        <f xml:space="preserve"> 'FS Qtr'!BB$44</f>
        <v>2150.7658667146434</v>
      </c>
      <c r="BC68" s="690">
        <f xml:space="preserve"> 'FS Qtr'!BC$44</f>
        <v>1739.6718827266347</v>
      </c>
      <c r="BD68" s="690">
        <f xml:space="preserve"> 'FS Qtr'!BD$44</f>
        <v>1851.6869212534345</v>
      </c>
      <c r="BE68" s="690">
        <f xml:space="preserve"> 'FS Qtr'!BE$44</f>
        <v>2253.7829141723123</v>
      </c>
      <c r="BF68" s="690">
        <f xml:space="preserve"> 'FS Qtr'!BF$44</f>
        <v>2121.1764768574931</v>
      </c>
      <c r="BG68" s="690">
        <f xml:space="preserve"> 'FS Qtr'!BG$44</f>
        <v>1697.3760417286931</v>
      </c>
      <c r="BH68" s="690">
        <f xml:space="preserve"> 'FS Qtr'!BH$44</f>
        <v>1837.5412788081167</v>
      </c>
      <c r="BI68" s="690">
        <f xml:space="preserve"> 'FS Qtr'!BI$44</f>
        <v>2223.0944454043638</v>
      </c>
      <c r="BJ68" s="690">
        <f xml:space="preserve"> 'FS Qtr'!BJ$44</f>
        <v>2091.2172808317378</v>
      </c>
      <c r="BK68" s="690">
        <f xml:space="preserve"> 'FS Qtr'!BK$44</f>
        <v>1669.372206468619</v>
      </c>
      <c r="BL68" s="690">
        <f xml:space="preserve"> 'FS Qtr'!BL$44</f>
        <v>1808.479920459811</v>
      </c>
      <c r="BM68" s="690">
        <f xml:space="preserve"> 'FS Qtr'!BM$44</f>
        <v>2192.1164924978957</v>
      </c>
      <c r="BN68" s="690">
        <f xml:space="preserve"> 'FS Qtr'!BN$44</f>
        <v>2060.9665512228512</v>
      </c>
      <c r="BO68" s="690">
        <f xml:space="preserve"> 'FS Qtr'!BO$44</f>
        <v>1641.0332472498253</v>
      </c>
      <c r="BP68" s="690">
        <f xml:space="preserve"> 'FS Qtr'!BP$44</f>
        <v>1779.0651619354787</v>
      </c>
      <c r="BQ68" s="690">
        <f xml:space="preserve"> 'FS Qtr'!BQ$44</f>
        <v>2160.794714221709</v>
      </c>
      <c r="BR68" s="690">
        <f xml:space="preserve"> 'FS Qtr'!BR$44</f>
        <v>2030.3701561679206</v>
      </c>
      <c r="BS68" s="690">
        <f xml:space="preserve"> 'FS Qtr'!BS$44</f>
        <v>1626.3698068746128</v>
      </c>
      <c r="BT68" s="690">
        <f xml:space="preserve"> 'FS Qtr'!BT$44</f>
        <v>1735.2509422255596</v>
      </c>
      <c r="BU68" s="690">
        <f xml:space="preserve"> 'FS Qtr'!BU$44</f>
        <v>2129.118372536323</v>
      </c>
      <c r="BV68" s="690">
        <f xml:space="preserve"> 'FS Qtr'!BV$44</f>
        <v>1999.4174112308222</v>
      </c>
      <c r="BW68" s="690">
        <f xml:space="preserve"> 'FS Qtr'!BW$44</f>
        <v>1583.2320833176634</v>
      </c>
      <c r="BX68" s="690">
        <f xml:space="preserve"> 'FS Qtr'!BX$44</f>
        <v>1719.0827959453618</v>
      </c>
      <c r="BY68" s="690">
        <f xml:space="preserve"> 'FS Qtr'!BY$44</f>
        <v>2097.026850748407</v>
      </c>
      <c r="BZ68" s="690">
        <f xml:space="preserve"> 'FS Qtr'!BZ$44</f>
        <v>1968.047931341303</v>
      </c>
      <c r="CA68" s="690">
        <f xml:space="preserve"> 'FS Qtr'!CA$44</f>
        <v>1553.7641729941361</v>
      </c>
      <c r="CB68" s="690">
        <f xml:space="preserve"> 'FS Qtr'!CB$44</f>
        <v>1688.5414092314095</v>
      </c>
      <c r="CC68" s="690">
        <f xml:space="preserve"> 'FS Qtr'!CC$44</f>
        <v>2064.6068899377829</v>
      </c>
      <c r="CD68" s="690">
        <f xml:space="preserve"> 'FS Qtr'!CD$44</f>
        <v>1936.3481629742123</v>
      </c>
      <c r="CE68" s="690">
        <f xml:space="preserve"> 'FS Qtr'!CE$44</f>
        <v>1523.9191335724745</v>
      </c>
      <c r="CF68" s="690">
        <f xml:space="preserve"> 'FS Qtr'!CF$44</f>
        <v>1657.6022513153421</v>
      </c>
      <c r="CG68" s="690">
        <f xml:space="preserve"> 'FS Qtr'!CG$44</f>
        <v>2031.7985476794263</v>
      </c>
      <c r="CH68" s="690">
        <f xml:space="preserve"> 'FS Qtr'!CH$44</f>
        <v>1904.2583927693404</v>
      </c>
      <c r="CI68" s="690">
        <f xml:space="preserve"> 'FS Qtr'!CI$44</f>
        <v>1507.1049217250691</v>
      </c>
      <c r="CJ68" s="690">
        <f xml:space="preserve"> 'FS Qtr'!CJ$44</f>
        <v>1612.8183416721404</v>
      </c>
      <c r="CK68" s="690">
        <f xml:space="preserve"> 'FS Qtr'!CK$44</f>
        <v>1998.5900143497197</v>
      </c>
      <c r="CL68" s="690">
        <f xml:space="preserve"> 'FS Qtr'!CL$44</f>
        <v>1871.7668682311328</v>
      </c>
      <c r="CM68" s="690">
        <f xml:space="preserve"> 'FS Qtr'!CM$44</f>
        <v>1446.1965878335709</v>
      </c>
      <c r="CN68" s="690">
        <f xml:space="preserve"> 'FS Qtr'!CN$44</f>
        <v>1242.0857245764289</v>
      </c>
      <c r="CO68" s="690">
        <f xml:space="preserve"> 'FS Qtr'!CO$44</f>
        <v>1587.2726931256796</v>
      </c>
      <c r="CP68" s="690">
        <f xml:space="preserve"> 'FS Qtr'!CP$44</f>
        <v>1555.5275273467082</v>
      </c>
      <c r="CQ68" s="690">
        <f xml:space="preserve"> 'FS Qtr'!CQ$44</f>
        <v>1173.1197998057446</v>
      </c>
      <c r="CR68" s="690">
        <f xml:space="preserve"> 'FS Qtr'!CR$44</f>
        <v>1202.3980787933881</v>
      </c>
      <c r="CS68" s="690">
        <f xml:space="preserve"> 'FS Qtr'!CS$44</f>
        <v>1550.1897212394028</v>
      </c>
      <c r="CT68" s="690">
        <f xml:space="preserve"> 'FS Qtr'!CT$44</f>
        <v>1524.2749610654068</v>
      </c>
      <c r="CU68" s="690">
        <f xml:space="preserve"> 'FS Qtr'!CU$44</f>
        <v>1144.7717515234258</v>
      </c>
      <c r="CV68" s="690">
        <f xml:space="preserve"> 'FS Qtr'!CV$44</f>
        <v>1173.5896335121192</v>
      </c>
      <c r="CW68" s="690">
        <f xml:space="preserve"> 'FS Qtr'!CW$44</f>
        <v>1519.7981567100037</v>
      </c>
      <c r="CX68" s="690">
        <f xml:space="preserve"> 'FS Qtr'!CX$44</f>
        <v>1494.2391071347145</v>
      </c>
      <c r="CY68" s="690">
        <f xml:space="preserve"> 'FS Qtr'!CY$44</f>
        <v>1129.4588241052991</v>
      </c>
      <c r="CZ68" s="690">
        <f xml:space="preserve"> 'FS Qtr'!CZ$44</f>
        <v>1132.1518146133199</v>
      </c>
      <c r="DA68" s="690">
        <f xml:space="preserve"> 'FS Qtr'!DA$44</f>
        <v>1489.5715785363204</v>
      </c>
      <c r="DB68" s="690">
        <f xml:space="preserve"> 'FS Qtr'!DB$44</f>
        <v>1464.3431011894952</v>
      </c>
      <c r="DC68" s="690">
        <f xml:space="preserve"> 'FS Qtr'!DC$44</f>
        <v>1088.5943366555182</v>
      </c>
      <c r="DD68" s="690">
        <f xml:space="preserve"> 'FS Qtr'!DD$44</f>
        <v>1116.3630161870738</v>
      </c>
      <c r="DE68" s="690">
        <f xml:space="preserve"> 'FS Qtr'!DE$44</f>
        <v>1459.3533661204012</v>
      </c>
      <c r="DF68" s="690">
        <f xml:space="preserve"> 'FS Qtr'!DF$44</f>
        <v>1434.4354657908448</v>
      </c>
      <c r="DG68" s="690">
        <f xml:space="preserve"> 'FS Qtr'!DG$44</f>
        <v>1060.5556311183605</v>
      </c>
      <c r="DH68" s="690">
        <f xml:space="preserve"> 'FS Qtr'!DH$44</f>
        <v>1087.7842502251774</v>
      </c>
      <c r="DI68" s="690">
        <f xml:space="preserve"> 'FS Qtr'!DI$44</f>
        <v>1429.1487739594018</v>
      </c>
      <c r="DJ68" s="690">
        <f xml:space="preserve"> 'FS Qtr'!DJ$44</f>
        <v>1404.5250526827301</v>
      </c>
      <c r="DK68" s="690">
        <f xml:space="preserve"> 'FS Qtr'!DK$44</f>
        <v>1032.4581252964892</v>
      </c>
      <c r="DL68" s="690">
        <f xml:space="preserve"> 'FS Qtr'!DL$44</f>
        <v>1059.1023877570315</v>
      </c>
      <c r="DM68" s="690">
        <f xml:space="preserve"> 'FS Qtr'!DM$44</f>
        <v>1398.8346718871651</v>
      </c>
      <c r="DN68" s="690">
        <f xml:space="preserve"> 'FS Qtr'!DN$44</f>
        <v>1473.3902888459229</v>
      </c>
      <c r="DO68" s="690">
        <f xml:space="preserve"> 'FS Qtr'!DO$44</f>
        <v>1161.4806016548628</v>
      </c>
      <c r="DP68" s="690">
        <f xml:space="preserve"> 'FS Qtr'!DP$44</f>
        <v>0</v>
      </c>
      <c r="DQ68" s="690">
        <f xml:space="preserve"> 'FS Qtr'!DQ$44</f>
        <v>0</v>
      </c>
      <c r="DR68" s="690">
        <f xml:space="preserve"> 'FS Qtr'!DR$44</f>
        <v>0</v>
      </c>
      <c r="DS68" s="690">
        <f xml:space="preserve"> 'FS Qtr'!DS$44</f>
        <v>0</v>
      </c>
      <c r="DT68" s="690">
        <f xml:space="preserve"> 'FS Qtr'!DT$44</f>
        <v>0</v>
      </c>
      <c r="DU68" s="690">
        <f xml:space="preserve"> 'FS Qtr'!DU$44</f>
        <v>0</v>
      </c>
      <c r="DV68" s="690">
        <f xml:space="preserve"> 'FS Qtr'!DV$44</f>
        <v>0</v>
      </c>
      <c r="DW68" s="690">
        <f xml:space="preserve"> 'FS Qtr'!DW$44</f>
        <v>0</v>
      </c>
      <c r="DX68" s="690">
        <f xml:space="preserve"> 'FS Qtr'!DX$44</f>
        <v>0</v>
      </c>
      <c r="DY68" s="690">
        <f xml:space="preserve"> 'FS Qtr'!DY$44</f>
        <v>0</v>
      </c>
      <c r="DZ68" s="690">
        <f xml:space="preserve"> 'FS Qtr'!DZ$44</f>
        <v>0</v>
      </c>
      <c r="EA68" s="690">
        <f xml:space="preserve"> 'FS Qtr'!EA$44</f>
        <v>0</v>
      </c>
      <c r="EB68" s="690">
        <f xml:space="preserve"> 'FS Qtr'!EB$44</f>
        <v>0</v>
      </c>
      <c r="EC68" s="690">
        <f xml:space="preserve"> 'FS Qtr'!EC$44</f>
        <v>0</v>
      </c>
      <c r="ED68" s="690">
        <f xml:space="preserve"> 'FS Qtr'!ED$44</f>
        <v>0</v>
      </c>
      <c r="EE68" s="690">
        <f xml:space="preserve"> 'FS Qtr'!EE$44</f>
        <v>0</v>
      </c>
      <c r="EF68" s="690">
        <f xml:space="preserve"> 'FS Qtr'!EF$44</f>
        <v>0</v>
      </c>
      <c r="EG68" s="690">
        <f xml:space="preserve"> 'FS Qtr'!EG$44</f>
        <v>0</v>
      </c>
      <c r="EH68" s="690">
        <f xml:space="preserve"> 'FS Qtr'!EH$44</f>
        <v>0</v>
      </c>
      <c r="EI68" s="690">
        <f xml:space="preserve"> 'FS Qtr'!EI$44</f>
        <v>0</v>
      </c>
      <c r="EJ68" s="690">
        <f xml:space="preserve"> 'FS Qtr'!EJ$44</f>
        <v>0</v>
      </c>
      <c r="EK68" s="690">
        <f xml:space="preserve"> 'FS Qtr'!EK$44</f>
        <v>0</v>
      </c>
      <c r="EL68" s="690">
        <f xml:space="preserve"> 'FS Qtr'!EL$44</f>
        <v>0</v>
      </c>
      <c r="EM68" s="690">
        <f xml:space="preserve"> 'FS Qtr'!EM$44</f>
        <v>0</v>
      </c>
      <c r="EN68" s="690">
        <f xml:space="preserve"> 'FS Qtr'!EN$44</f>
        <v>0</v>
      </c>
      <c r="EO68" s="690">
        <f xml:space="preserve"> 'FS Qtr'!EO$44</f>
        <v>0</v>
      </c>
      <c r="EP68" s="690">
        <f xml:space="preserve"> 'FS Qtr'!EP$44</f>
        <v>0</v>
      </c>
      <c r="EQ68" s="690">
        <f xml:space="preserve"> 'FS Qtr'!EQ$44</f>
        <v>0</v>
      </c>
      <c r="ER68" s="690">
        <f xml:space="preserve"> 'FS Qtr'!ER$44</f>
        <v>0</v>
      </c>
      <c r="ES68" s="690">
        <f xml:space="preserve"> 'FS Qtr'!ES$44</f>
        <v>0</v>
      </c>
      <c r="ET68" s="690">
        <f xml:space="preserve"> 'FS Qtr'!ET$44</f>
        <v>0</v>
      </c>
      <c r="EU68" s="690">
        <f xml:space="preserve"> 'FS Qtr'!EU$44</f>
        <v>0</v>
      </c>
      <c r="EV68" s="690">
        <f xml:space="preserve"> 'FS Qtr'!EV$44</f>
        <v>0</v>
      </c>
      <c r="EW68" s="690">
        <f xml:space="preserve"> 'FS Qtr'!EW$44</f>
        <v>0</v>
      </c>
      <c r="EX68" s="690">
        <f xml:space="preserve"> 'FS Qtr'!EX$44</f>
        <v>0</v>
      </c>
      <c r="EY68" s="690">
        <f xml:space="preserve"> 'FS Qtr'!EY$44</f>
        <v>0</v>
      </c>
      <c r="EZ68" s="690">
        <f xml:space="preserve"> 'FS Qtr'!EZ$44</f>
        <v>0</v>
      </c>
      <c r="FA68" s="690">
        <f xml:space="preserve"> 'FS Qtr'!FA$44</f>
        <v>0</v>
      </c>
      <c r="FB68" s="690">
        <f xml:space="preserve"> 'FS Qtr'!FB$44</f>
        <v>0</v>
      </c>
      <c r="FC68" s="690">
        <f xml:space="preserve"> 'FS Qtr'!FC$44</f>
        <v>0</v>
      </c>
      <c r="FD68" s="690">
        <f xml:space="preserve"> 'FS Qtr'!FD$44</f>
        <v>0</v>
      </c>
      <c r="FE68" s="690">
        <f xml:space="preserve"> 'FS Qtr'!FE$44</f>
        <v>0</v>
      </c>
      <c r="FF68" s="690">
        <f xml:space="preserve"> 'FS Qtr'!FF$44</f>
        <v>0</v>
      </c>
      <c r="FG68" s="690">
        <f xml:space="preserve"> 'FS Qtr'!FG$44</f>
        <v>0</v>
      </c>
      <c r="FH68" s="690">
        <f xml:space="preserve"> 'FS Qtr'!FH$44</f>
        <v>0</v>
      </c>
      <c r="FI68" s="690">
        <f xml:space="preserve"> 'FS Qtr'!FI$44</f>
        <v>0</v>
      </c>
      <c r="FJ68" s="690">
        <f xml:space="preserve"> 'FS Qtr'!FJ$44</f>
        <v>0</v>
      </c>
      <c r="FK68" s="690">
        <f xml:space="preserve"> 'FS Qtr'!FK$44</f>
        <v>0</v>
      </c>
      <c r="FL68" s="690">
        <f xml:space="preserve"> 'FS Qtr'!FL$44</f>
        <v>0</v>
      </c>
      <c r="FM68" s="690">
        <f xml:space="preserve"> 'FS Qtr'!FM$44</f>
        <v>0</v>
      </c>
      <c r="FN68" s="690">
        <f xml:space="preserve"> 'FS Qtr'!FN$44</f>
        <v>0</v>
      </c>
      <c r="FO68" s="690">
        <f xml:space="preserve"> 'FS Qtr'!FO$44</f>
        <v>0</v>
      </c>
      <c r="FP68" s="690">
        <f xml:space="preserve"> 'FS Qtr'!FP$44</f>
        <v>0</v>
      </c>
      <c r="FQ68" s="690">
        <f xml:space="preserve"> 'FS Qtr'!FQ$44</f>
        <v>0</v>
      </c>
      <c r="FR68" s="690">
        <f xml:space="preserve"> 'FS Qtr'!FR$44</f>
        <v>0</v>
      </c>
      <c r="FS68" s="690">
        <f xml:space="preserve"> 'FS Qtr'!FS$44</f>
        <v>0</v>
      </c>
      <c r="FT68" s="690">
        <f xml:space="preserve"> 'FS Qtr'!FT$44</f>
        <v>0</v>
      </c>
      <c r="FU68" s="690">
        <f xml:space="preserve"> 'FS Qtr'!FU$44</f>
        <v>0</v>
      </c>
      <c r="FV68" s="690">
        <f xml:space="preserve"> 'FS Qtr'!FV$44</f>
        <v>0</v>
      </c>
      <c r="FW68" s="690">
        <f xml:space="preserve"> 'FS Qtr'!FW$44</f>
        <v>0</v>
      </c>
      <c r="FX68" s="690">
        <f xml:space="preserve"> 'FS Qtr'!FX$44</f>
        <v>0</v>
      </c>
      <c r="FY68" s="690">
        <f xml:space="preserve"> 'FS Qtr'!FY$44</f>
        <v>0</v>
      </c>
      <c r="FZ68" s="690">
        <f xml:space="preserve"> 'FS Qtr'!FZ$44</f>
        <v>0</v>
      </c>
      <c r="GA68" s="690">
        <f xml:space="preserve"> 'FS Qtr'!GA$44</f>
        <v>0</v>
      </c>
      <c r="GB68" s="690">
        <f xml:space="preserve"> 'FS Qtr'!GB$44</f>
        <v>0</v>
      </c>
      <c r="GC68" s="690">
        <f xml:space="preserve"> 'FS Qtr'!GC$44</f>
        <v>0</v>
      </c>
      <c r="GD68" s="690">
        <f xml:space="preserve"> 'FS Qtr'!GD$44</f>
        <v>0</v>
      </c>
      <c r="GE68" s="690">
        <f xml:space="preserve"> 'FS Qtr'!GE$44</f>
        <v>0</v>
      </c>
      <c r="GF68" s="690">
        <f xml:space="preserve"> 'FS Qtr'!GF$44</f>
        <v>0</v>
      </c>
      <c r="GG68" s="690">
        <f xml:space="preserve"> 'FS Qtr'!GG$44</f>
        <v>0</v>
      </c>
      <c r="GH68" s="690">
        <f xml:space="preserve"> 'FS Qtr'!GH$44</f>
        <v>0</v>
      </c>
      <c r="GI68" s="690">
        <f xml:space="preserve"> 'FS Qtr'!GI$44</f>
        <v>0</v>
      </c>
      <c r="GJ68" s="690">
        <f xml:space="preserve"> 'FS Qtr'!GJ$44</f>
        <v>0</v>
      </c>
    </row>
    <row r="69" spans="1:192" x14ac:dyDescent="0.25">
      <c r="A69" s="85"/>
      <c r="B69" s="85"/>
      <c r="C69" s="672"/>
      <c r="D69" s="66"/>
      <c r="E69" s="131" t="str">
        <f xml:space="preserve"> Time!E$165</f>
        <v>LLCR flag</v>
      </c>
      <c r="F69" s="131">
        <f xml:space="preserve"> Time!F$165</f>
        <v>0</v>
      </c>
      <c r="G69" s="131" t="str">
        <f xml:space="preserve"> Time!G$165</f>
        <v>flag</v>
      </c>
      <c r="H69" s="131">
        <f xml:space="preserve"> Time!H$165</f>
        <v>48</v>
      </c>
      <c r="I69" s="131">
        <f xml:space="preserve"> Time!I$165</f>
        <v>0</v>
      </c>
      <c r="J69" s="131">
        <f xml:space="preserve"> Time!J$165</f>
        <v>0</v>
      </c>
      <c r="K69" s="131">
        <f xml:space="preserve"> Time!K$165</f>
        <v>0</v>
      </c>
      <c r="L69" s="131">
        <f xml:space="preserve"> Time!L$165</f>
        <v>0</v>
      </c>
      <c r="M69" s="131">
        <f xml:space="preserve"> Time!M$165</f>
        <v>0</v>
      </c>
      <c r="N69" s="131">
        <f xml:space="preserve"> Time!N$165</f>
        <v>0</v>
      </c>
      <c r="O69" s="131">
        <f xml:space="preserve"> Time!O$165</f>
        <v>0</v>
      </c>
      <c r="P69" s="131">
        <f xml:space="preserve"> Time!P$165</f>
        <v>0</v>
      </c>
      <c r="Q69" s="131">
        <f xml:space="preserve"> Time!Q$165</f>
        <v>0</v>
      </c>
      <c r="R69" s="131">
        <f xml:space="preserve"> Time!R$165</f>
        <v>1</v>
      </c>
      <c r="S69" s="131">
        <f xml:space="preserve"> Time!S$165</f>
        <v>1</v>
      </c>
      <c r="T69" s="131">
        <f xml:space="preserve"> Time!T$165</f>
        <v>1</v>
      </c>
      <c r="U69" s="131">
        <f xml:space="preserve"> Time!U$165</f>
        <v>1</v>
      </c>
      <c r="V69" s="131">
        <f xml:space="preserve"> Time!V$165</f>
        <v>1</v>
      </c>
      <c r="W69" s="131">
        <f xml:space="preserve"> Time!W$165</f>
        <v>1</v>
      </c>
      <c r="X69" s="131">
        <f xml:space="preserve"> Time!X$165</f>
        <v>1</v>
      </c>
      <c r="Y69" s="131">
        <f xml:space="preserve"> Time!Y$165</f>
        <v>1</v>
      </c>
      <c r="Z69" s="131">
        <f xml:space="preserve"> Time!Z$165</f>
        <v>1</v>
      </c>
      <c r="AA69" s="131">
        <f xml:space="preserve"> Time!AA$165</f>
        <v>1</v>
      </c>
      <c r="AB69" s="131">
        <f xml:space="preserve"> Time!AB$165</f>
        <v>1</v>
      </c>
      <c r="AC69" s="131">
        <f xml:space="preserve"> Time!AC$165</f>
        <v>1</v>
      </c>
      <c r="AD69" s="131">
        <f xml:space="preserve"> Time!AD$165</f>
        <v>1</v>
      </c>
      <c r="AE69" s="131">
        <f xml:space="preserve"> Time!AE$165</f>
        <v>1</v>
      </c>
      <c r="AF69" s="131">
        <f xml:space="preserve"> Time!AF$165</f>
        <v>1</v>
      </c>
      <c r="AG69" s="131">
        <f xml:space="preserve"> Time!AG$165</f>
        <v>1</v>
      </c>
      <c r="AH69" s="131">
        <f xml:space="preserve"> Time!AH$165</f>
        <v>1</v>
      </c>
      <c r="AI69" s="131">
        <f xml:space="preserve"> Time!AI$165</f>
        <v>1</v>
      </c>
      <c r="AJ69" s="131">
        <f xml:space="preserve"> Time!AJ$165</f>
        <v>1</v>
      </c>
      <c r="AK69" s="131">
        <f xml:space="preserve"> Time!AK$165</f>
        <v>1</v>
      </c>
      <c r="AL69" s="131">
        <f xml:space="preserve"> Time!AL$165</f>
        <v>1</v>
      </c>
      <c r="AM69" s="131">
        <f xml:space="preserve"> Time!AM$165</f>
        <v>1</v>
      </c>
      <c r="AN69" s="131">
        <f xml:space="preserve"> Time!AN$165</f>
        <v>1</v>
      </c>
      <c r="AO69" s="131">
        <f xml:space="preserve"> Time!AO$165</f>
        <v>1</v>
      </c>
      <c r="AP69" s="131">
        <f xml:space="preserve"> Time!AP$165</f>
        <v>1</v>
      </c>
      <c r="AQ69" s="131">
        <f xml:space="preserve"> Time!AQ$165</f>
        <v>1</v>
      </c>
      <c r="AR69" s="131">
        <f xml:space="preserve"> Time!AR$165</f>
        <v>1</v>
      </c>
      <c r="AS69" s="131">
        <f xml:space="preserve"> Time!AS$165</f>
        <v>1</v>
      </c>
      <c r="AT69" s="131">
        <f xml:space="preserve"> Time!AT$165</f>
        <v>1</v>
      </c>
      <c r="AU69" s="131">
        <f xml:space="preserve"> Time!AU$165</f>
        <v>1</v>
      </c>
      <c r="AV69" s="131">
        <f xml:space="preserve"> Time!AV$165</f>
        <v>1</v>
      </c>
      <c r="AW69" s="131">
        <f xml:space="preserve"> Time!AW$165</f>
        <v>1</v>
      </c>
      <c r="AX69" s="131">
        <f xml:space="preserve"> Time!AX$165</f>
        <v>1</v>
      </c>
      <c r="AY69" s="131">
        <f xml:space="preserve"> Time!AY$165</f>
        <v>1</v>
      </c>
      <c r="AZ69" s="131">
        <f xml:space="preserve"> Time!AZ$165</f>
        <v>1</v>
      </c>
      <c r="BA69" s="131">
        <f xml:space="preserve"> Time!BA$165</f>
        <v>1</v>
      </c>
      <c r="BB69" s="131">
        <f xml:space="preserve"> Time!BB$165</f>
        <v>1</v>
      </c>
      <c r="BC69" s="131">
        <f xml:space="preserve"> Time!BC$165</f>
        <v>1</v>
      </c>
      <c r="BD69" s="131">
        <f xml:space="preserve"> Time!BD$165</f>
        <v>1</v>
      </c>
      <c r="BE69" s="131">
        <f xml:space="preserve"> Time!BE$165</f>
        <v>1</v>
      </c>
      <c r="BF69" s="131">
        <f xml:space="preserve"> Time!BF$165</f>
        <v>1</v>
      </c>
      <c r="BG69" s="131">
        <f xml:space="preserve"> Time!BG$165</f>
        <v>1</v>
      </c>
      <c r="BH69" s="131">
        <f xml:space="preserve"> Time!BH$165</f>
        <v>1</v>
      </c>
      <c r="BI69" s="131">
        <f xml:space="preserve"> Time!BI$165</f>
        <v>1</v>
      </c>
      <c r="BJ69" s="131">
        <f xml:space="preserve"> Time!BJ$165</f>
        <v>1</v>
      </c>
      <c r="BK69" s="131">
        <f xml:space="preserve"> Time!BK$165</f>
        <v>1</v>
      </c>
      <c r="BL69" s="131">
        <f xml:space="preserve"> Time!BL$165</f>
        <v>1</v>
      </c>
      <c r="BM69" s="131">
        <f xml:space="preserve"> Time!BM$165</f>
        <v>1</v>
      </c>
      <c r="BN69" s="131">
        <f xml:space="preserve"> Time!BN$165</f>
        <v>0</v>
      </c>
      <c r="BO69" s="131">
        <f xml:space="preserve"> Time!BO$165</f>
        <v>0</v>
      </c>
      <c r="BP69" s="131">
        <f xml:space="preserve"> Time!BP$165</f>
        <v>0</v>
      </c>
      <c r="BQ69" s="131">
        <f xml:space="preserve"> Time!BQ$165</f>
        <v>0</v>
      </c>
      <c r="BR69" s="131">
        <f xml:space="preserve"> Time!BR$165</f>
        <v>0</v>
      </c>
      <c r="BS69" s="131">
        <f xml:space="preserve"> Time!BS$165</f>
        <v>0</v>
      </c>
      <c r="BT69" s="131">
        <f xml:space="preserve"> Time!BT$165</f>
        <v>0</v>
      </c>
      <c r="BU69" s="131">
        <f xml:space="preserve"> Time!BU$165</f>
        <v>0</v>
      </c>
      <c r="BV69" s="131">
        <f xml:space="preserve"> Time!BV$165</f>
        <v>0</v>
      </c>
      <c r="BW69" s="131">
        <f xml:space="preserve"> Time!BW$165</f>
        <v>0</v>
      </c>
      <c r="BX69" s="131">
        <f xml:space="preserve"> Time!BX$165</f>
        <v>0</v>
      </c>
      <c r="BY69" s="131">
        <f xml:space="preserve"> Time!BY$165</f>
        <v>0</v>
      </c>
      <c r="BZ69" s="131">
        <f xml:space="preserve"> Time!BZ$165</f>
        <v>0</v>
      </c>
      <c r="CA69" s="131">
        <f xml:space="preserve"> Time!CA$165</f>
        <v>0</v>
      </c>
      <c r="CB69" s="131">
        <f xml:space="preserve"> Time!CB$165</f>
        <v>0</v>
      </c>
      <c r="CC69" s="131">
        <f xml:space="preserve"> Time!CC$165</f>
        <v>0</v>
      </c>
      <c r="CD69" s="131">
        <f xml:space="preserve"> Time!CD$165</f>
        <v>0</v>
      </c>
      <c r="CE69" s="131">
        <f xml:space="preserve"> Time!CE$165</f>
        <v>0</v>
      </c>
      <c r="CF69" s="131">
        <f xml:space="preserve"> Time!CF$165</f>
        <v>0</v>
      </c>
      <c r="CG69" s="131">
        <f xml:space="preserve"> Time!CG$165</f>
        <v>0</v>
      </c>
      <c r="CH69" s="131">
        <f xml:space="preserve"> Time!CH$165</f>
        <v>0</v>
      </c>
      <c r="CI69" s="131">
        <f xml:space="preserve"> Time!CI$165</f>
        <v>0</v>
      </c>
      <c r="CJ69" s="131">
        <f xml:space="preserve"> Time!CJ$165</f>
        <v>0</v>
      </c>
      <c r="CK69" s="131">
        <f xml:space="preserve"> Time!CK$165</f>
        <v>0</v>
      </c>
      <c r="CL69" s="131">
        <f xml:space="preserve"> Time!CL$165</f>
        <v>0</v>
      </c>
      <c r="CM69" s="131">
        <f xml:space="preserve"> Time!CM$165</f>
        <v>0</v>
      </c>
      <c r="CN69" s="131">
        <f xml:space="preserve"> Time!CN$165</f>
        <v>0</v>
      </c>
      <c r="CO69" s="131">
        <f xml:space="preserve"> Time!CO$165</f>
        <v>0</v>
      </c>
      <c r="CP69" s="131">
        <f xml:space="preserve"> Time!CP$165</f>
        <v>0</v>
      </c>
      <c r="CQ69" s="131">
        <f xml:space="preserve"> Time!CQ$165</f>
        <v>0</v>
      </c>
      <c r="CR69" s="131">
        <f xml:space="preserve"> Time!CR$165</f>
        <v>0</v>
      </c>
      <c r="CS69" s="131">
        <f xml:space="preserve"> Time!CS$165</f>
        <v>0</v>
      </c>
      <c r="CT69" s="131">
        <f xml:space="preserve"> Time!CT$165</f>
        <v>0</v>
      </c>
      <c r="CU69" s="131">
        <f xml:space="preserve"> Time!CU$165</f>
        <v>0</v>
      </c>
      <c r="CV69" s="131">
        <f xml:space="preserve"> Time!CV$165</f>
        <v>0</v>
      </c>
      <c r="CW69" s="131">
        <f xml:space="preserve"> Time!CW$165</f>
        <v>0</v>
      </c>
      <c r="CX69" s="131">
        <f xml:space="preserve"> Time!CX$165</f>
        <v>0</v>
      </c>
      <c r="CY69" s="131">
        <f xml:space="preserve"> Time!CY$165</f>
        <v>0</v>
      </c>
      <c r="CZ69" s="131">
        <f xml:space="preserve"> Time!CZ$165</f>
        <v>0</v>
      </c>
      <c r="DA69" s="131">
        <f xml:space="preserve"> Time!DA$165</f>
        <v>0</v>
      </c>
      <c r="DB69" s="131">
        <f xml:space="preserve"> Time!DB$165</f>
        <v>0</v>
      </c>
      <c r="DC69" s="131">
        <f xml:space="preserve"> Time!DC$165</f>
        <v>0</v>
      </c>
      <c r="DD69" s="131">
        <f xml:space="preserve"> Time!DD$165</f>
        <v>0</v>
      </c>
      <c r="DE69" s="131">
        <f xml:space="preserve"> Time!DE$165</f>
        <v>0</v>
      </c>
      <c r="DF69" s="131">
        <f xml:space="preserve"> Time!DF$165</f>
        <v>0</v>
      </c>
      <c r="DG69" s="131">
        <f xml:space="preserve"> Time!DG$165</f>
        <v>0</v>
      </c>
      <c r="DH69" s="131">
        <f xml:space="preserve"> Time!DH$165</f>
        <v>0</v>
      </c>
      <c r="DI69" s="131">
        <f xml:space="preserve"> Time!DI$165</f>
        <v>0</v>
      </c>
      <c r="DJ69" s="131">
        <f xml:space="preserve"> Time!DJ$165</f>
        <v>0</v>
      </c>
      <c r="DK69" s="131">
        <f xml:space="preserve"> Time!DK$165</f>
        <v>0</v>
      </c>
      <c r="DL69" s="131">
        <f xml:space="preserve"> Time!DL$165</f>
        <v>0</v>
      </c>
      <c r="DM69" s="131">
        <f xml:space="preserve"> Time!DM$165</f>
        <v>0</v>
      </c>
      <c r="DN69" s="131">
        <f xml:space="preserve"> Time!DN$165</f>
        <v>0</v>
      </c>
      <c r="DO69" s="131">
        <f xml:space="preserve"> Time!DO$165</f>
        <v>0</v>
      </c>
      <c r="DP69" s="131">
        <f xml:space="preserve"> Time!DP$165</f>
        <v>0</v>
      </c>
      <c r="DQ69" s="131">
        <f xml:space="preserve"> Time!DQ$165</f>
        <v>0</v>
      </c>
      <c r="DR69" s="131">
        <f xml:space="preserve"> Time!DR$165</f>
        <v>0</v>
      </c>
      <c r="DS69" s="131">
        <f xml:space="preserve"> Time!DS$165</f>
        <v>0</v>
      </c>
      <c r="DT69" s="131">
        <f xml:space="preserve"> Time!DT$165</f>
        <v>0</v>
      </c>
      <c r="DU69" s="131">
        <f xml:space="preserve"> Time!DU$165</f>
        <v>0</v>
      </c>
      <c r="DV69" s="131">
        <f xml:space="preserve"> Time!DV$165</f>
        <v>0</v>
      </c>
      <c r="DW69" s="131">
        <f xml:space="preserve"> Time!DW$165</f>
        <v>0</v>
      </c>
      <c r="DX69" s="131">
        <f xml:space="preserve"> Time!DX$165</f>
        <v>0</v>
      </c>
      <c r="DY69" s="131">
        <f xml:space="preserve"> Time!DY$165</f>
        <v>0</v>
      </c>
      <c r="DZ69" s="131">
        <f xml:space="preserve"> Time!DZ$165</f>
        <v>0</v>
      </c>
      <c r="EA69" s="131">
        <f xml:space="preserve"> Time!EA$165</f>
        <v>0</v>
      </c>
      <c r="EB69" s="131">
        <f xml:space="preserve"> Time!EB$165</f>
        <v>0</v>
      </c>
      <c r="EC69" s="131">
        <f xml:space="preserve"> Time!EC$165</f>
        <v>0</v>
      </c>
      <c r="ED69" s="131">
        <f xml:space="preserve"> Time!ED$165</f>
        <v>0</v>
      </c>
      <c r="EE69" s="131">
        <f xml:space="preserve"> Time!EE$165</f>
        <v>0</v>
      </c>
      <c r="EF69" s="131">
        <f xml:space="preserve"> Time!EF$165</f>
        <v>0</v>
      </c>
      <c r="EG69" s="131">
        <f xml:space="preserve"> Time!EG$165</f>
        <v>0</v>
      </c>
      <c r="EH69" s="131">
        <f xml:space="preserve"> Time!EH$165</f>
        <v>0</v>
      </c>
      <c r="EI69" s="131">
        <f xml:space="preserve"> Time!EI$165</f>
        <v>0</v>
      </c>
      <c r="EJ69" s="131">
        <f xml:space="preserve"> Time!EJ$165</f>
        <v>0</v>
      </c>
      <c r="EK69" s="131">
        <f xml:space="preserve"> Time!EK$165</f>
        <v>0</v>
      </c>
      <c r="EL69" s="131">
        <f xml:space="preserve"> Time!EL$165</f>
        <v>0</v>
      </c>
      <c r="EM69" s="131">
        <f xml:space="preserve"> Time!EM$165</f>
        <v>0</v>
      </c>
      <c r="EN69" s="131">
        <f xml:space="preserve"> Time!EN$165</f>
        <v>0</v>
      </c>
      <c r="EO69" s="131">
        <f xml:space="preserve"> Time!EO$165</f>
        <v>0</v>
      </c>
      <c r="EP69" s="131">
        <f xml:space="preserve"> Time!EP$165</f>
        <v>0</v>
      </c>
      <c r="EQ69" s="131">
        <f xml:space="preserve"> Time!EQ$165</f>
        <v>0</v>
      </c>
      <c r="ER69" s="131">
        <f xml:space="preserve"> Time!ER$165</f>
        <v>0</v>
      </c>
      <c r="ES69" s="131">
        <f xml:space="preserve"> Time!ES$165</f>
        <v>0</v>
      </c>
      <c r="ET69" s="131">
        <f xml:space="preserve"> Time!ET$165</f>
        <v>0</v>
      </c>
      <c r="EU69" s="131">
        <f xml:space="preserve"> Time!EU$165</f>
        <v>0</v>
      </c>
      <c r="EV69" s="131">
        <f xml:space="preserve"> Time!EV$165</f>
        <v>0</v>
      </c>
      <c r="EW69" s="131">
        <f xml:space="preserve"> Time!EW$165</f>
        <v>0</v>
      </c>
      <c r="EX69" s="131">
        <f xml:space="preserve"> Time!EX$165</f>
        <v>0</v>
      </c>
      <c r="EY69" s="131">
        <f xml:space="preserve"> Time!EY$165</f>
        <v>0</v>
      </c>
      <c r="EZ69" s="131">
        <f xml:space="preserve"> Time!EZ$165</f>
        <v>0</v>
      </c>
      <c r="FA69" s="131">
        <f xml:space="preserve"> Time!FA$165</f>
        <v>0</v>
      </c>
      <c r="FB69" s="131">
        <f xml:space="preserve"> Time!FB$165</f>
        <v>0</v>
      </c>
      <c r="FC69" s="131">
        <f xml:space="preserve"> Time!FC$165</f>
        <v>0</v>
      </c>
      <c r="FD69" s="131">
        <f xml:space="preserve"> Time!FD$165</f>
        <v>0</v>
      </c>
      <c r="FE69" s="131">
        <f xml:space="preserve"> Time!FE$165</f>
        <v>0</v>
      </c>
      <c r="FF69" s="131">
        <f xml:space="preserve"> Time!FF$165</f>
        <v>0</v>
      </c>
      <c r="FG69" s="131">
        <f xml:space="preserve"> Time!FG$165</f>
        <v>0</v>
      </c>
      <c r="FH69" s="131">
        <f xml:space="preserve"> Time!FH$165</f>
        <v>0</v>
      </c>
      <c r="FI69" s="131">
        <f xml:space="preserve"> Time!FI$165</f>
        <v>0</v>
      </c>
      <c r="FJ69" s="131">
        <f xml:space="preserve"> Time!FJ$165</f>
        <v>0</v>
      </c>
      <c r="FK69" s="131">
        <f xml:space="preserve"> Time!FK$165</f>
        <v>0</v>
      </c>
      <c r="FL69" s="131">
        <f xml:space="preserve"> Time!FL$165</f>
        <v>0</v>
      </c>
      <c r="FM69" s="131">
        <f xml:space="preserve"> Time!FM$165</f>
        <v>0</v>
      </c>
      <c r="FN69" s="131">
        <f xml:space="preserve"> Time!FN$165</f>
        <v>0</v>
      </c>
      <c r="FO69" s="131">
        <f xml:space="preserve"> Time!FO$165</f>
        <v>0</v>
      </c>
      <c r="FP69" s="131">
        <f xml:space="preserve"> Time!FP$165</f>
        <v>0</v>
      </c>
      <c r="FQ69" s="131">
        <f xml:space="preserve"> Time!FQ$165</f>
        <v>0</v>
      </c>
      <c r="FR69" s="131">
        <f xml:space="preserve"> Time!FR$165</f>
        <v>0</v>
      </c>
      <c r="FS69" s="131">
        <f xml:space="preserve"> Time!FS$165</f>
        <v>0</v>
      </c>
      <c r="FT69" s="131">
        <f xml:space="preserve"> Time!FT$165</f>
        <v>0</v>
      </c>
      <c r="FU69" s="131">
        <f xml:space="preserve"> Time!FU$165</f>
        <v>0</v>
      </c>
      <c r="FV69" s="131">
        <f xml:space="preserve"> Time!FV$165</f>
        <v>0</v>
      </c>
      <c r="FW69" s="131">
        <f xml:space="preserve"> Time!FW$165</f>
        <v>0</v>
      </c>
      <c r="FX69" s="131">
        <f xml:space="preserve"> Time!FX$165</f>
        <v>0</v>
      </c>
      <c r="FY69" s="131">
        <f xml:space="preserve"> Time!FY$165</f>
        <v>0</v>
      </c>
      <c r="FZ69" s="131">
        <f xml:space="preserve"> Time!FZ$165</f>
        <v>0</v>
      </c>
      <c r="GA69" s="131">
        <f xml:space="preserve"> Time!GA$165</f>
        <v>0</v>
      </c>
      <c r="GB69" s="131">
        <f xml:space="preserve"> Time!GB$165</f>
        <v>0</v>
      </c>
      <c r="GC69" s="131">
        <f xml:space="preserve"> Time!GC$165</f>
        <v>0</v>
      </c>
      <c r="GD69" s="131">
        <f xml:space="preserve"> Time!GD$165</f>
        <v>0</v>
      </c>
      <c r="GE69" s="131">
        <f xml:space="preserve"> Time!GE$165</f>
        <v>0</v>
      </c>
      <c r="GF69" s="131">
        <f xml:space="preserve"> Time!GF$165</f>
        <v>0</v>
      </c>
      <c r="GG69" s="131">
        <f xml:space="preserve"> Time!GG$165</f>
        <v>0</v>
      </c>
      <c r="GH69" s="131">
        <f xml:space="preserve"> Time!GH$165</f>
        <v>0</v>
      </c>
      <c r="GI69" s="131">
        <f xml:space="preserve"> Time!GI$165</f>
        <v>0</v>
      </c>
      <c r="GJ69" s="131">
        <f xml:space="preserve"> Time!GJ$165</f>
        <v>0</v>
      </c>
    </row>
    <row r="70" spans="1:192" s="45" customFormat="1" x14ac:dyDescent="0.25">
      <c r="A70" s="85"/>
      <c r="B70" s="85"/>
      <c r="C70" s="672"/>
      <c r="D70" s="32"/>
      <c r="E70" s="32" t="s">
        <v>566</v>
      </c>
      <c r="F70" s="32"/>
      <c r="G70" s="32" t="str">
        <f xml:space="preserve"> SMU</f>
        <v>$ 000s</v>
      </c>
      <c r="H70" s="32"/>
      <c r="I70" s="32"/>
      <c r="J70" s="32">
        <f t="shared" ref="J70:AO70" si="57" xml:space="preserve"> (K68 + K70) / (1 + K67) * J69</f>
        <v>0</v>
      </c>
      <c r="K70" s="32">
        <f t="shared" si="57"/>
        <v>0</v>
      </c>
      <c r="L70" s="32">
        <f t="shared" si="57"/>
        <v>0</v>
      </c>
      <c r="M70" s="32">
        <f t="shared" si="57"/>
        <v>0</v>
      </c>
      <c r="N70" s="32">
        <f t="shared" si="57"/>
        <v>0</v>
      </c>
      <c r="O70" s="32">
        <f t="shared" si="57"/>
        <v>0</v>
      </c>
      <c r="P70" s="32">
        <f t="shared" si="57"/>
        <v>0</v>
      </c>
      <c r="Q70" s="32">
        <f t="shared" si="57"/>
        <v>0</v>
      </c>
      <c r="R70" s="32">
        <f t="shared" si="57"/>
        <v>70488.972373239551</v>
      </c>
      <c r="S70" s="32">
        <f t="shared" si="57"/>
        <v>69676.136754116509</v>
      </c>
      <c r="T70" s="32">
        <f t="shared" si="57"/>
        <v>68659.297571264222</v>
      </c>
      <c r="U70" s="32">
        <f t="shared" si="57"/>
        <v>67233.243952515142</v>
      </c>
      <c r="V70" s="32">
        <f t="shared" si="57"/>
        <v>65923.991102191387</v>
      </c>
      <c r="W70" s="32">
        <f t="shared" si="57"/>
        <v>65008.693808917931</v>
      </c>
      <c r="X70" s="32">
        <f t="shared" si="57"/>
        <v>63960.926886474241</v>
      </c>
      <c r="Y70" s="32">
        <f t="shared" si="57"/>
        <v>62488.947062926483</v>
      </c>
      <c r="Z70" s="32">
        <f t="shared" si="57"/>
        <v>61132.215773340613</v>
      </c>
      <c r="AA70" s="32">
        <f t="shared" si="57"/>
        <v>60172.717482345644</v>
      </c>
      <c r="AB70" s="32">
        <f t="shared" si="57"/>
        <v>59060.286536269734</v>
      </c>
      <c r="AC70" s="32">
        <f t="shared" si="57"/>
        <v>57539.534783793402</v>
      </c>
      <c r="AD70" s="32">
        <f t="shared" si="57"/>
        <v>56132.496851866352</v>
      </c>
      <c r="AE70" s="32">
        <f t="shared" si="57"/>
        <v>55121.522157182939</v>
      </c>
      <c r="AF70" s="32">
        <f t="shared" si="57"/>
        <v>53956.965127629104</v>
      </c>
      <c r="AG70" s="32">
        <f t="shared" si="57"/>
        <v>52384.273177325296</v>
      </c>
      <c r="AH70" s="32">
        <f t="shared" si="57"/>
        <v>50923.717417915315</v>
      </c>
      <c r="AI70" s="32">
        <f t="shared" si="57"/>
        <v>49858.058269553949</v>
      </c>
      <c r="AJ70" s="32">
        <f t="shared" si="57"/>
        <v>48638.01680288116</v>
      </c>
      <c r="AK70" s="32">
        <f t="shared" si="57"/>
        <v>47010.038084025553</v>
      </c>
      <c r="AL70" s="32">
        <f t="shared" si="57"/>
        <v>45492.550875294495</v>
      </c>
      <c r="AM70" s="32">
        <f t="shared" si="57"/>
        <v>44361.611449479205</v>
      </c>
      <c r="AN70" s="32">
        <f t="shared" si="57"/>
        <v>43097.887332794438</v>
      </c>
      <c r="AO70" s="32">
        <f t="shared" si="57"/>
        <v>41411.38788320811</v>
      </c>
      <c r="AP70" s="32">
        <f t="shared" ref="AP70:BU70" si="58" xml:space="preserve"> (AQ68 + AQ70) / (1 + AQ67) * AP69</f>
        <v>39833.643808039342</v>
      </c>
      <c r="AQ70" s="32">
        <f t="shared" si="58"/>
        <v>38648.685531504605</v>
      </c>
      <c r="AR70" s="32">
        <f t="shared" si="58"/>
        <v>37307.635557618065</v>
      </c>
      <c r="AS70" s="32">
        <f t="shared" si="58"/>
        <v>35558.726474774317</v>
      </c>
      <c r="AT70" s="32">
        <f t="shared" si="58"/>
        <v>33916.834980443215</v>
      </c>
      <c r="AU70" s="32">
        <f t="shared" si="58"/>
        <v>32666.712160633258</v>
      </c>
      <c r="AV70" s="32">
        <f t="shared" si="58"/>
        <v>31259.4696472369</v>
      </c>
      <c r="AW70" s="32">
        <f t="shared" si="58"/>
        <v>29444.188355469756</v>
      </c>
      <c r="AX70" s="32">
        <f t="shared" si="58"/>
        <v>27734.109210202787</v>
      </c>
      <c r="AY70" s="32">
        <f t="shared" si="58"/>
        <v>26414.872538430747</v>
      </c>
      <c r="AZ70" s="32">
        <f t="shared" si="58"/>
        <v>24937.38121753644</v>
      </c>
      <c r="BA70" s="32">
        <f t="shared" si="58"/>
        <v>23051.513149026796</v>
      </c>
      <c r="BB70" s="32">
        <f t="shared" si="58"/>
        <v>21268.918212813936</v>
      </c>
      <c r="BC70" s="32">
        <f t="shared" si="58"/>
        <v>19865.30333185475</v>
      </c>
      <c r="BD70" s="32">
        <f xml:space="preserve"> (BE68 + BE70) / (1 + BE67) * BD69</f>
        <v>18327.568072800295</v>
      </c>
      <c r="BE70" s="32">
        <f t="shared" si="58"/>
        <v>16366.654849807775</v>
      </c>
      <c r="BF70" s="32">
        <f t="shared" si="58"/>
        <v>14507.044140542099</v>
      </c>
      <c r="BG70" s="32">
        <f t="shared" si="58"/>
        <v>13036.510395925821</v>
      </c>
      <c r="BH70" s="32">
        <f t="shared" si="58"/>
        <v>11405.129549924721</v>
      </c>
      <c r="BI70" s="32">
        <f t="shared" si="58"/>
        <v>9364.4055591179585</v>
      </c>
      <c r="BJ70" s="32">
        <f t="shared" si="58"/>
        <v>7422.9496162995038</v>
      </c>
      <c r="BK70" s="32">
        <f t="shared" si="58"/>
        <v>5869.7291273943738</v>
      </c>
      <c r="BL70" s="32">
        <f t="shared" si="58"/>
        <v>4154.1394573820025</v>
      </c>
      <c r="BM70" s="32">
        <f t="shared" si="58"/>
        <v>2028.4999231134393</v>
      </c>
      <c r="BN70" s="32">
        <f t="shared" si="58"/>
        <v>0</v>
      </c>
      <c r="BO70" s="32">
        <f t="shared" si="58"/>
        <v>0</v>
      </c>
      <c r="BP70" s="32">
        <f t="shared" si="58"/>
        <v>0</v>
      </c>
      <c r="BQ70" s="32">
        <f t="shared" si="58"/>
        <v>0</v>
      </c>
      <c r="BR70" s="32">
        <f t="shared" si="58"/>
        <v>0</v>
      </c>
      <c r="BS70" s="32">
        <f t="shared" si="58"/>
        <v>0</v>
      </c>
      <c r="BT70" s="32">
        <f t="shared" si="58"/>
        <v>0</v>
      </c>
      <c r="BU70" s="32">
        <f t="shared" si="58"/>
        <v>0</v>
      </c>
      <c r="BV70" s="32">
        <f t="shared" ref="BV70:DA70" si="59" xml:space="preserve"> (BW68 + BW70) / (1 + BW67) * BV69</f>
        <v>0</v>
      </c>
      <c r="BW70" s="32">
        <f t="shared" si="59"/>
        <v>0</v>
      </c>
      <c r="BX70" s="32">
        <f t="shared" si="59"/>
        <v>0</v>
      </c>
      <c r="BY70" s="32">
        <f t="shared" si="59"/>
        <v>0</v>
      </c>
      <c r="BZ70" s="32">
        <f t="shared" si="59"/>
        <v>0</v>
      </c>
      <c r="CA70" s="32">
        <f t="shared" si="59"/>
        <v>0</v>
      </c>
      <c r="CB70" s="32">
        <f t="shared" si="59"/>
        <v>0</v>
      </c>
      <c r="CC70" s="32">
        <f t="shared" si="59"/>
        <v>0</v>
      </c>
      <c r="CD70" s="32">
        <f t="shared" si="59"/>
        <v>0</v>
      </c>
      <c r="CE70" s="32">
        <f t="shared" si="59"/>
        <v>0</v>
      </c>
      <c r="CF70" s="32">
        <f t="shared" si="59"/>
        <v>0</v>
      </c>
      <c r="CG70" s="32">
        <f t="shared" si="59"/>
        <v>0</v>
      </c>
      <c r="CH70" s="32">
        <f t="shared" si="59"/>
        <v>0</v>
      </c>
      <c r="CI70" s="32">
        <f t="shared" si="59"/>
        <v>0</v>
      </c>
      <c r="CJ70" s="32">
        <f t="shared" si="59"/>
        <v>0</v>
      </c>
      <c r="CK70" s="32">
        <f t="shared" si="59"/>
        <v>0</v>
      </c>
      <c r="CL70" s="32">
        <f t="shared" si="59"/>
        <v>0</v>
      </c>
      <c r="CM70" s="32">
        <f t="shared" si="59"/>
        <v>0</v>
      </c>
      <c r="CN70" s="32">
        <f t="shared" si="59"/>
        <v>0</v>
      </c>
      <c r="CO70" s="32">
        <f t="shared" si="59"/>
        <v>0</v>
      </c>
      <c r="CP70" s="32">
        <f t="shared" si="59"/>
        <v>0</v>
      </c>
      <c r="CQ70" s="32">
        <f t="shared" si="59"/>
        <v>0</v>
      </c>
      <c r="CR70" s="32">
        <f t="shared" si="59"/>
        <v>0</v>
      </c>
      <c r="CS70" s="32">
        <f t="shared" si="59"/>
        <v>0</v>
      </c>
      <c r="CT70" s="32">
        <f t="shared" si="59"/>
        <v>0</v>
      </c>
      <c r="CU70" s="32">
        <f t="shared" si="59"/>
        <v>0</v>
      </c>
      <c r="CV70" s="32">
        <f t="shared" si="59"/>
        <v>0</v>
      </c>
      <c r="CW70" s="32">
        <f t="shared" si="59"/>
        <v>0</v>
      </c>
      <c r="CX70" s="32">
        <f t="shared" si="59"/>
        <v>0</v>
      </c>
      <c r="CY70" s="32">
        <f t="shared" si="59"/>
        <v>0</v>
      </c>
      <c r="CZ70" s="32">
        <f t="shared" si="59"/>
        <v>0</v>
      </c>
      <c r="DA70" s="32">
        <f t="shared" si="59"/>
        <v>0</v>
      </c>
      <c r="DB70" s="32">
        <f t="shared" ref="DB70:EG70" si="60" xml:space="preserve"> (DC68 + DC70) / (1 + DC67) * DB69</f>
        <v>0</v>
      </c>
      <c r="DC70" s="32">
        <f t="shared" si="60"/>
        <v>0</v>
      </c>
      <c r="DD70" s="32">
        <f t="shared" si="60"/>
        <v>0</v>
      </c>
      <c r="DE70" s="32">
        <f t="shared" si="60"/>
        <v>0</v>
      </c>
      <c r="DF70" s="32">
        <f t="shared" si="60"/>
        <v>0</v>
      </c>
      <c r="DG70" s="32">
        <f t="shared" si="60"/>
        <v>0</v>
      </c>
      <c r="DH70" s="32">
        <f t="shared" si="60"/>
        <v>0</v>
      </c>
      <c r="DI70" s="32">
        <f t="shared" si="60"/>
        <v>0</v>
      </c>
      <c r="DJ70" s="32">
        <f t="shared" si="60"/>
        <v>0</v>
      </c>
      <c r="DK70" s="32">
        <f t="shared" si="60"/>
        <v>0</v>
      </c>
      <c r="DL70" s="32">
        <f t="shared" si="60"/>
        <v>0</v>
      </c>
      <c r="DM70" s="32">
        <f t="shared" si="60"/>
        <v>0</v>
      </c>
      <c r="DN70" s="32">
        <f t="shared" si="60"/>
        <v>0</v>
      </c>
      <c r="DO70" s="32">
        <f t="shared" si="60"/>
        <v>0</v>
      </c>
      <c r="DP70" s="32">
        <f t="shared" si="60"/>
        <v>0</v>
      </c>
      <c r="DQ70" s="32">
        <f t="shared" si="60"/>
        <v>0</v>
      </c>
      <c r="DR70" s="32">
        <f t="shared" si="60"/>
        <v>0</v>
      </c>
      <c r="DS70" s="32">
        <f t="shared" si="60"/>
        <v>0</v>
      </c>
      <c r="DT70" s="32">
        <f t="shared" si="60"/>
        <v>0</v>
      </c>
      <c r="DU70" s="32">
        <f t="shared" si="60"/>
        <v>0</v>
      </c>
      <c r="DV70" s="32">
        <f t="shared" si="60"/>
        <v>0</v>
      </c>
      <c r="DW70" s="32">
        <f t="shared" si="60"/>
        <v>0</v>
      </c>
      <c r="DX70" s="32">
        <f t="shared" si="60"/>
        <v>0</v>
      </c>
      <c r="DY70" s="32">
        <f t="shared" si="60"/>
        <v>0</v>
      </c>
      <c r="DZ70" s="32">
        <f t="shared" si="60"/>
        <v>0</v>
      </c>
      <c r="EA70" s="32">
        <f t="shared" si="60"/>
        <v>0</v>
      </c>
      <c r="EB70" s="32">
        <f t="shared" si="60"/>
        <v>0</v>
      </c>
      <c r="EC70" s="32">
        <f t="shared" si="60"/>
        <v>0</v>
      </c>
      <c r="ED70" s="32">
        <f t="shared" si="60"/>
        <v>0</v>
      </c>
      <c r="EE70" s="32">
        <f t="shared" si="60"/>
        <v>0</v>
      </c>
      <c r="EF70" s="32">
        <f t="shared" si="60"/>
        <v>0</v>
      </c>
      <c r="EG70" s="32">
        <f t="shared" si="60"/>
        <v>0</v>
      </c>
      <c r="EH70" s="32">
        <f t="shared" ref="EH70:FM70" si="61" xml:space="preserve"> (EI68 + EI70) / (1 + EI67) * EH69</f>
        <v>0</v>
      </c>
      <c r="EI70" s="32">
        <f t="shared" si="61"/>
        <v>0</v>
      </c>
      <c r="EJ70" s="32">
        <f t="shared" si="61"/>
        <v>0</v>
      </c>
      <c r="EK70" s="32">
        <f t="shared" si="61"/>
        <v>0</v>
      </c>
      <c r="EL70" s="32">
        <f t="shared" si="61"/>
        <v>0</v>
      </c>
      <c r="EM70" s="32">
        <f t="shared" si="61"/>
        <v>0</v>
      </c>
      <c r="EN70" s="32">
        <f t="shared" si="61"/>
        <v>0</v>
      </c>
      <c r="EO70" s="32">
        <f t="shared" si="61"/>
        <v>0</v>
      </c>
      <c r="EP70" s="32">
        <f t="shared" si="61"/>
        <v>0</v>
      </c>
      <c r="EQ70" s="32">
        <f t="shared" si="61"/>
        <v>0</v>
      </c>
      <c r="ER70" s="32">
        <f t="shared" si="61"/>
        <v>0</v>
      </c>
      <c r="ES70" s="32">
        <f t="shared" si="61"/>
        <v>0</v>
      </c>
      <c r="ET70" s="32">
        <f t="shared" si="61"/>
        <v>0</v>
      </c>
      <c r="EU70" s="32">
        <f t="shared" si="61"/>
        <v>0</v>
      </c>
      <c r="EV70" s="32">
        <f t="shared" si="61"/>
        <v>0</v>
      </c>
      <c r="EW70" s="32">
        <f t="shared" si="61"/>
        <v>0</v>
      </c>
      <c r="EX70" s="32">
        <f t="shared" si="61"/>
        <v>0</v>
      </c>
      <c r="EY70" s="32">
        <f t="shared" si="61"/>
        <v>0</v>
      </c>
      <c r="EZ70" s="32">
        <f t="shared" si="61"/>
        <v>0</v>
      </c>
      <c r="FA70" s="32">
        <f t="shared" si="61"/>
        <v>0</v>
      </c>
      <c r="FB70" s="32">
        <f t="shared" si="61"/>
        <v>0</v>
      </c>
      <c r="FC70" s="32">
        <f t="shared" si="61"/>
        <v>0</v>
      </c>
      <c r="FD70" s="32">
        <f t="shared" si="61"/>
        <v>0</v>
      </c>
      <c r="FE70" s="32">
        <f t="shared" si="61"/>
        <v>0</v>
      </c>
      <c r="FF70" s="32">
        <f t="shared" si="61"/>
        <v>0</v>
      </c>
      <c r="FG70" s="32">
        <f t="shared" si="61"/>
        <v>0</v>
      </c>
      <c r="FH70" s="32">
        <f t="shared" si="61"/>
        <v>0</v>
      </c>
      <c r="FI70" s="32">
        <f t="shared" si="61"/>
        <v>0</v>
      </c>
      <c r="FJ70" s="32">
        <f t="shared" si="61"/>
        <v>0</v>
      </c>
      <c r="FK70" s="32">
        <f t="shared" si="61"/>
        <v>0</v>
      </c>
      <c r="FL70" s="32">
        <f t="shared" si="61"/>
        <v>0</v>
      </c>
      <c r="FM70" s="32">
        <f t="shared" si="61"/>
        <v>0</v>
      </c>
      <c r="FN70" s="32">
        <f t="shared" ref="FN70:GJ70" si="62" xml:space="preserve"> (FO68 + FO70) / (1 + FO67) * FN69</f>
        <v>0</v>
      </c>
      <c r="FO70" s="32">
        <f t="shared" si="62"/>
        <v>0</v>
      </c>
      <c r="FP70" s="32">
        <f t="shared" si="62"/>
        <v>0</v>
      </c>
      <c r="FQ70" s="32">
        <f t="shared" si="62"/>
        <v>0</v>
      </c>
      <c r="FR70" s="32">
        <f t="shared" si="62"/>
        <v>0</v>
      </c>
      <c r="FS70" s="32">
        <f t="shared" si="62"/>
        <v>0</v>
      </c>
      <c r="FT70" s="32">
        <f t="shared" si="62"/>
        <v>0</v>
      </c>
      <c r="FU70" s="32">
        <f t="shared" si="62"/>
        <v>0</v>
      </c>
      <c r="FV70" s="32">
        <f t="shared" si="62"/>
        <v>0</v>
      </c>
      <c r="FW70" s="32">
        <f t="shared" si="62"/>
        <v>0</v>
      </c>
      <c r="FX70" s="32">
        <f t="shared" si="62"/>
        <v>0</v>
      </c>
      <c r="FY70" s="32">
        <f t="shared" si="62"/>
        <v>0</v>
      </c>
      <c r="FZ70" s="32">
        <f t="shared" si="62"/>
        <v>0</v>
      </c>
      <c r="GA70" s="32">
        <f t="shared" si="62"/>
        <v>0</v>
      </c>
      <c r="GB70" s="32">
        <f t="shared" si="62"/>
        <v>0</v>
      </c>
      <c r="GC70" s="32">
        <f t="shared" si="62"/>
        <v>0</v>
      </c>
      <c r="GD70" s="32">
        <f t="shared" si="62"/>
        <v>0</v>
      </c>
      <c r="GE70" s="32">
        <f t="shared" si="62"/>
        <v>0</v>
      </c>
      <c r="GF70" s="32">
        <f t="shared" si="62"/>
        <v>0</v>
      </c>
      <c r="GG70" s="32">
        <f t="shared" si="62"/>
        <v>0</v>
      </c>
      <c r="GH70" s="32">
        <f t="shared" si="62"/>
        <v>0</v>
      </c>
      <c r="GI70" s="32">
        <f t="shared" si="62"/>
        <v>0</v>
      </c>
      <c r="GJ70" s="32">
        <f t="shared" si="62"/>
        <v>0</v>
      </c>
    </row>
    <row r="71" spans="1:192" x14ac:dyDescent="0.25">
      <c r="A71" s="85"/>
      <c r="B71" s="85"/>
      <c r="C71" s="672"/>
      <c r="D71" s="32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  <c r="BE71" s="131"/>
      <c r="BF71" s="131"/>
      <c r="BG71" s="131"/>
      <c r="BH71" s="131"/>
      <c r="BI71" s="131"/>
      <c r="BJ71" s="131"/>
      <c r="BK71" s="131"/>
      <c r="BL71" s="131"/>
      <c r="BM71" s="131"/>
      <c r="BN71" s="131"/>
      <c r="BO71" s="131"/>
      <c r="BP71" s="131"/>
      <c r="BQ71" s="131"/>
      <c r="BR71" s="131"/>
      <c r="BS71" s="131"/>
      <c r="BT71" s="131"/>
      <c r="BU71" s="131"/>
      <c r="BV71" s="131"/>
      <c r="BW71" s="131"/>
      <c r="BX71" s="131"/>
      <c r="BY71" s="131"/>
      <c r="BZ71" s="131"/>
      <c r="CA71" s="131"/>
      <c r="CB71" s="131"/>
      <c r="CC71" s="131"/>
      <c r="CD71" s="131"/>
      <c r="CE71" s="131"/>
      <c r="CF71" s="131"/>
      <c r="CG71" s="131"/>
      <c r="CH71" s="131"/>
      <c r="CI71" s="131"/>
      <c r="CJ71" s="131"/>
      <c r="CK71" s="131"/>
      <c r="CL71" s="131"/>
      <c r="CM71" s="131"/>
      <c r="CN71" s="131"/>
      <c r="CO71" s="131"/>
      <c r="CP71" s="131"/>
      <c r="CQ71" s="131"/>
      <c r="CR71" s="131"/>
      <c r="CS71" s="131"/>
      <c r="CT71" s="131"/>
      <c r="CU71" s="131"/>
      <c r="CV71" s="131"/>
      <c r="CW71" s="131"/>
      <c r="CX71" s="131"/>
      <c r="CY71" s="131"/>
      <c r="CZ71" s="131"/>
      <c r="DA71" s="131"/>
      <c r="DB71" s="131"/>
      <c r="DC71" s="131"/>
      <c r="DD71" s="131"/>
      <c r="DE71" s="131"/>
      <c r="DF71" s="131"/>
      <c r="DG71" s="131"/>
      <c r="DH71" s="131"/>
      <c r="DI71" s="131"/>
      <c r="DJ71" s="131"/>
      <c r="DK71" s="131"/>
      <c r="DL71" s="131"/>
      <c r="DM71" s="131"/>
      <c r="DN71" s="131"/>
      <c r="DO71" s="131"/>
      <c r="DP71" s="131"/>
      <c r="DQ71" s="131"/>
      <c r="DR71" s="131"/>
      <c r="DS71" s="131"/>
      <c r="DT71" s="131"/>
      <c r="DU71" s="131"/>
      <c r="DV71" s="131"/>
      <c r="DW71" s="131"/>
      <c r="DX71" s="131"/>
      <c r="DY71" s="131"/>
      <c r="DZ71" s="131"/>
      <c r="EA71" s="131"/>
      <c r="EB71" s="131"/>
      <c r="EC71" s="131"/>
      <c r="ED71" s="131"/>
      <c r="EE71" s="131"/>
      <c r="EF71" s="131"/>
      <c r="EG71" s="131"/>
      <c r="EH71" s="131"/>
      <c r="EI71" s="131"/>
      <c r="EJ71" s="131"/>
      <c r="EK71" s="131"/>
      <c r="EL71" s="131"/>
      <c r="EM71" s="131"/>
      <c r="EN71" s="131"/>
      <c r="EO71" s="131"/>
      <c r="EP71" s="131"/>
      <c r="EQ71" s="131"/>
      <c r="ER71" s="131"/>
      <c r="ES71" s="131"/>
      <c r="ET71" s="131"/>
      <c r="EU71" s="131"/>
      <c r="EV71" s="131"/>
      <c r="EW71" s="131"/>
      <c r="EX71" s="131"/>
      <c r="EY71" s="131"/>
      <c r="EZ71" s="131"/>
      <c r="FA71" s="131"/>
      <c r="FB71" s="131"/>
      <c r="FC71" s="131"/>
      <c r="FD71" s="131"/>
      <c r="FE71" s="131"/>
      <c r="FF71" s="131"/>
      <c r="FG71" s="131"/>
      <c r="FH71" s="131"/>
      <c r="FI71" s="131"/>
      <c r="FJ71" s="131"/>
      <c r="FK71" s="131"/>
      <c r="FL71" s="131"/>
      <c r="FM71" s="131"/>
      <c r="FN71" s="131"/>
      <c r="FO71" s="131"/>
      <c r="FP71" s="131"/>
      <c r="FQ71" s="131"/>
      <c r="FR71" s="131"/>
      <c r="FS71" s="131"/>
      <c r="FT71" s="131"/>
      <c r="FU71" s="131"/>
      <c r="FV71" s="131"/>
      <c r="FW71" s="131"/>
      <c r="FX71" s="131"/>
      <c r="FY71" s="131"/>
      <c r="FZ71" s="131"/>
      <c r="GA71" s="131"/>
      <c r="GB71" s="131"/>
      <c r="GC71" s="131"/>
      <c r="GD71" s="131"/>
      <c r="GE71" s="131"/>
      <c r="GF71" s="131"/>
      <c r="GG71" s="131"/>
      <c r="GH71" s="131"/>
      <c r="GI71" s="131"/>
      <c r="GJ71" s="131"/>
    </row>
    <row r="72" spans="1:192" x14ac:dyDescent="0.25">
      <c r="A72" s="85"/>
      <c r="B72" s="85"/>
      <c r="C72" s="672"/>
      <c r="D72" s="32"/>
      <c r="E72" s="32" t="str">
        <f t="shared" ref="E72:AJ72" si="63" xml:space="preserve"> E$70</f>
        <v>PV of LLCR cash flow</v>
      </c>
      <c r="F72" s="32">
        <f t="shared" si="63"/>
        <v>0</v>
      </c>
      <c r="G72" s="32" t="str">
        <f t="shared" si="63"/>
        <v>$ 000s</v>
      </c>
      <c r="H72" s="32">
        <f t="shared" si="63"/>
        <v>0</v>
      </c>
      <c r="I72" s="32">
        <f t="shared" si="63"/>
        <v>0</v>
      </c>
      <c r="J72" s="32">
        <f t="shared" si="63"/>
        <v>0</v>
      </c>
      <c r="K72" s="32">
        <f t="shared" si="63"/>
        <v>0</v>
      </c>
      <c r="L72" s="32">
        <f t="shared" si="63"/>
        <v>0</v>
      </c>
      <c r="M72" s="32">
        <f t="shared" si="63"/>
        <v>0</v>
      </c>
      <c r="N72" s="32">
        <f t="shared" si="63"/>
        <v>0</v>
      </c>
      <c r="O72" s="32">
        <f t="shared" si="63"/>
        <v>0</v>
      </c>
      <c r="P72" s="32">
        <f t="shared" si="63"/>
        <v>0</v>
      </c>
      <c r="Q72" s="32">
        <f t="shared" si="63"/>
        <v>0</v>
      </c>
      <c r="R72" s="32">
        <f t="shared" si="63"/>
        <v>70488.972373239551</v>
      </c>
      <c r="S72" s="32">
        <f t="shared" si="63"/>
        <v>69676.136754116509</v>
      </c>
      <c r="T72" s="32">
        <f t="shared" si="63"/>
        <v>68659.297571264222</v>
      </c>
      <c r="U72" s="32">
        <f t="shared" si="63"/>
        <v>67233.243952515142</v>
      </c>
      <c r="V72" s="32">
        <f t="shared" si="63"/>
        <v>65923.991102191387</v>
      </c>
      <c r="W72" s="32">
        <f t="shared" si="63"/>
        <v>65008.693808917931</v>
      </c>
      <c r="X72" s="32">
        <f t="shared" si="63"/>
        <v>63960.926886474241</v>
      </c>
      <c r="Y72" s="32">
        <f t="shared" si="63"/>
        <v>62488.947062926483</v>
      </c>
      <c r="Z72" s="32">
        <f t="shared" si="63"/>
        <v>61132.215773340613</v>
      </c>
      <c r="AA72" s="32">
        <f t="shared" si="63"/>
        <v>60172.717482345644</v>
      </c>
      <c r="AB72" s="32">
        <f t="shared" si="63"/>
        <v>59060.286536269734</v>
      </c>
      <c r="AC72" s="32">
        <f t="shared" si="63"/>
        <v>57539.534783793402</v>
      </c>
      <c r="AD72" s="32">
        <f t="shared" si="63"/>
        <v>56132.496851866352</v>
      </c>
      <c r="AE72" s="32">
        <f t="shared" si="63"/>
        <v>55121.522157182939</v>
      </c>
      <c r="AF72" s="32">
        <f t="shared" si="63"/>
        <v>53956.965127629104</v>
      </c>
      <c r="AG72" s="32">
        <f t="shared" si="63"/>
        <v>52384.273177325296</v>
      </c>
      <c r="AH72" s="32">
        <f t="shared" si="63"/>
        <v>50923.717417915315</v>
      </c>
      <c r="AI72" s="32">
        <f t="shared" si="63"/>
        <v>49858.058269553949</v>
      </c>
      <c r="AJ72" s="32">
        <f t="shared" si="63"/>
        <v>48638.01680288116</v>
      </c>
      <c r="AK72" s="32">
        <f t="shared" ref="AK72:BP72" si="64" xml:space="preserve"> AK$70</f>
        <v>47010.038084025553</v>
      </c>
      <c r="AL72" s="32">
        <f t="shared" si="64"/>
        <v>45492.550875294495</v>
      </c>
      <c r="AM72" s="32">
        <f t="shared" si="64"/>
        <v>44361.611449479205</v>
      </c>
      <c r="AN72" s="32">
        <f t="shared" si="64"/>
        <v>43097.887332794438</v>
      </c>
      <c r="AO72" s="32">
        <f t="shared" si="64"/>
        <v>41411.38788320811</v>
      </c>
      <c r="AP72" s="32">
        <f t="shared" si="64"/>
        <v>39833.643808039342</v>
      </c>
      <c r="AQ72" s="32">
        <f t="shared" si="64"/>
        <v>38648.685531504605</v>
      </c>
      <c r="AR72" s="32">
        <f t="shared" si="64"/>
        <v>37307.635557618065</v>
      </c>
      <c r="AS72" s="32">
        <f t="shared" si="64"/>
        <v>35558.726474774317</v>
      </c>
      <c r="AT72" s="32">
        <f t="shared" si="64"/>
        <v>33916.834980443215</v>
      </c>
      <c r="AU72" s="32">
        <f t="shared" si="64"/>
        <v>32666.712160633258</v>
      </c>
      <c r="AV72" s="32">
        <f t="shared" si="64"/>
        <v>31259.4696472369</v>
      </c>
      <c r="AW72" s="32">
        <f t="shared" si="64"/>
        <v>29444.188355469756</v>
      </c>
      <c r="AX72" s="32">
        <f t="shared" si="64"/>
        <v>27734.109210202787</v>
      </c>
      <c r="AY72" s="32">
        <f t="shared" si="64"/>
        <v>26414.872538430747</v>
      </c>
      <c r="AZ72" s="32">
        <f t="shared" si="64"/>
        <v>24937.38121753644</v>
      </c>
      <c r="BA72" s="32">
        <f t="shared" si="64"/>
        <v>23051.513149026796</v>
      </c>
      <c r="BB72" s="32">
        <f t="shared" si="64"/>
        <v>21268.918212813936</v>
      </c>
      <c r="BC72" s="32">
        <f t="shared" si="64"/>
        <v>19865.30333185475</v>
      </c>
      <c r="BD72" s="32">
        <f t="shared" si="64"/>
        <v>18327.568072800295</v>
      </c>
      <c r="BE72" s="32">
        <f t="shared" si="64"/>
        <v>16366.654849807775</v>
      </c>
      <c r="BF72" s="32">
        <f t="shared" si="64"/>
        <v>14507.044140542099</v>
      </c>
      <c r="BG72" s="32">
        <f t="shared" si="64"/>
        <v>13036.510395925821</v>
      </c>
      <c r="BH72" s="32">
        <f t="shared" si="64"/>
        <v>11405.129549924721</v>
      </c>
      <c r="BI72" s="32">
        <f t="shared" si="64"/>
        <v>9364.4055591179585</v>
      </c>
      <c r="BJ72" s="32">
        <f t="shared" si="64"/>
        <v>7422.9496162995038</v>
      </c>
      <c r="BK72" s="32">
        <f t="shared" si="64"/>
        <v>5869.7291273943738</v>
      </c>
      <c r="BL72" s="32">
        <f t="shared" si="64"/>
        <v>4154.1394573820025</v>
      </c>
      <c r="BM72" s="32">
        <f t="shared" si="64"/>
        <v>2028.4999231134393</v>
      </c>
      <c r="BN72" s="32">
        <f t="shared" si="64"/>
        <v>0</v>
      </c>
      <c r="BO72" s="32">
        <f t="shared" si="64"/>
        <v>0</v>
      </c>
      <c r="BP72" s="32">
        <f t="shared" si="64"/>
        <v>0</v>
      </c>
      <c r="BQ72" s="32">
        <f t="shared" ref="BQ72:CV72" si="65" xml:space="preserve"> BQ$70</f>
        <v>0</v>
      </c>
      <c r="BR72" s="32">
        <f t="shared" si="65"/>
        <v>0</v>
      </c>
      <c r="BS72" s="32">
        <f t="shared" si="65"/>
        <v>0</v>
      </c>
      <c r="BT72" s="32">
        <f t="shared" si="65"/>
        <v>0</v>
      </c>
      <c r="BU72" s="32">
        <f t="shared" si="65"/>
        <v>0</v>
      </c>
      <c r="BV72" s="32">
        <f t="shared" si="65"/>
        <v>0</v>
      </c>
      <c r="BW72" s="32">
        <f t="shared" si="65"/>
        <v>0</v>
      </c>
      <c r="BX72" s="32">
        <f t="shared" si="65"/>
        <v>0</v>
      </c>
      <c r="BY72" s="32">
        <f t="shared" si="65"/>
        <v>0</v>
      </c>
      <c r="BZ72" s="32">
        <f t="shared" si="65"/>
        <v>0</v>
      </c>
      <c r="CA72" s="32">
        <f t="shared" si="65"/>
        <v>0</v>
      </c>
      <c r="CB72" s="32">
        <f t="shared" si="65"/>
        <v>0</v>
      </c>
      <c r="CC72" s="32">
        <f t="shared" si="65"/>
        <v>0</v>
      </c>
      <c r="CD72" s="32">
        <f t="shared" si="65"/>
        <v>0</v>
      </c>
      <c r="CE72" s="32">
        <f t="shared" si="65"/>
        <v>0</v>
      </c>
      <c r="CF72" s="32">
        <f t="shared" si="65"/>
        <v>0</v>
      </c>
      <c r="CG72" s="32">
        <f t="shared" si="65"/>
        <v>0</v>
      </c>
      <c r="CH72" s="32">
        <f t="shared" si="65"/>
        <v>0</v>
      </c>
      <c r="CI72" s="32">
        <f t="shared" si="65"/>
        <v>0</v>
      </c>
      <c r="CJ72" s="32">
        <f t="shared" si="65"/>
        <v>0</v>
      </c>
      <c r="CK72" s="32">
        <f t="shared" si="65"/>
        <v>0</v>
      </c>
      <c r="CL72" s="32">
        <f t="shared" si="65"/>
        <v>0</v>
      </c>
      <c r="CM72" s="32">
        <f t="shared" si="65"/>
        <v>0</v>
      </c>
      <c r="CN72" s="32">
        <f t="shared" si="65"/>
        <v>0</v>
      </c>
      <c r="CO72" s="32">
        <f t="shared" si="65"/>
        <v>0</v>
      </c>
      <c r="CP72" s="32">
        <f t="shared" si="65"/>
        <v>0</v>
      </c>
      <c r="CQ72" s="32">
        <f t="shared" si="65"/>
        <v>0</v>
      </c>
      <c r="CR72" s="32">
        <f t="shared" si="65"/>
        <v>0</v>
      </c>
      <c r="CS72" s="32">
        <f t="shared" si="65"/>
        <v>0</v>
      </c>
      <c r="CT72" s="32">
        <f t="shared" si="65"/>
        <v>0</v>
      </c>
      <c r="CU72" s="32">
        <f t="shared" si="65"/>
        <v>0</v>
      </c>
      <c r="CV72" s="32">
        <f t="shared" si="65"/>
        <v>0</v>
      </c>
      <c r="CW72" s="32">
        <f t="shared" ref="CW72:EB72" si="66" xml:space="preserve"> CW$70</f>
        <v>0</v>
      </c>
      <c r="CX72" s="32">
        <f t="shared" si="66"/>
        <v>0</v>
      </c>
      <c r="CY72" s="32">
        <f t="shared" si="66"/>
        <v>0</v>
      </c>
      <c r="CZ72" s="32">
        <f t="shared" si="66"/>
        <v>0</v>
      </c>
      <c r="DA72" s="32">
        <f t="shared" si="66"/>
        <v>0</v>
      </c>
      <c r="DB72" s="32">
        <f t="shared" si="66"/>
        <v>0</v>
      </c>
      <c r="DC72" s="32">
        <f t="shared" si="66"/>
        <v>0</v>
      </c>
      <c r="DD72" s="32">
        <f t="shared" si="66"/>
        <v>0</v>
      </c>
      <c r="DE72" s="32">
        <f t="shared" si="66"/>
        <v>0</v>
      </c>
      <c r="DF72" s="32">
        <f t="shared" si="66"/>
        <v>0</v>
      </c>
      <c r="DG72" s="32">
        <f t="shared" si="66"/>
        <v>0</v>
      </c>
      <c r="DH72" s="32">
        <f t="shared" si="66"/>
        <v>0</v>
      </c>
      <c r="DI72" s="32">
        <f t="shared" si="66"/>
        <v>0</v>
      </c>
      <c r="DJ72" s="32">
        <f t="shared" si="66"/>
        <v>0</v>
      </c>
      <c r="DK72" s="32">
        <f t="shared" si="66"/>
        <v>0</v>
      </c>
      <c r="DL72" s="32">
        <f t="shared" si="66"/>
        <v>0</v>
      </c>
      <c r="DM72" s="32">
        <f t="shared" si="66"/>
        <v>0</v>
      </c>
      <c r="DN72" s="32">
        <f t="shared" si="66"/>
        <v>0</v>
      </c>
      <c r="DO72" s="32">
        <f t="shared" si="66"/>
        <v>0</v>
      </c>
      <c r="DP72" s="32">
        <f t="shared" si="66"/>
        <v>0</v>
      </c>
      <c r="DQ72" s="32">
        <f t="shared" si="66"/>
        <v>0</v>
      </c>
      <c r="DR72" s="32">
        <f t="shared" si="66"/>
        <v>0</v>
      </c>
      <c r="DS72" s="32">
        <f t="shared" si="66"/>
        <v>0</v>
      </c>
      <c r="DT72" s="32">
        <f t="shared" si="66"/>
        <v>0</v>
      </c>
      <c r="DU72" s="32">
        <f t="shared" si="66"/>
        <v>0</v>
      </c>
      <c r="DV72" s="32">
        <f t="shared" si="66"/>
        <v>0</v>
      </c>
      <c r="DW72" s="32">
        <f t="shared" si="66"/>
        <v>0</v>
      </c>
      <c r="DX72" s="32">
        <f t="shared" si="66"/>
        <v>0</v>
      </c>
      <c r="DY72" s="32">
        <f t="shared" si="66"/>
        <v>0</v>
      </c>
      <c r="DZ72" s="32">
        <f t="shared" si="66"/>
        <v>0</v>
      </c>
      <c r="EA72" s="32">
        <f t="shared" si="66"/>
        <v>0</v>
      </c>
      <c r="EB72" s="32">
        <f t="shared" si="66"/>
        <v>0</v>
      </c>
      <c r="EC72" s="32">
        <f t="shared" ref="EC72:FH72" si="67" xml:space="preserve"> EC$70</f>
        <v>0</v>
      </c>
      <c r="ED72" s="32">
        <f t="shared" si="67"/>
        <v>0</v>
      </c>
      <c r="EE72" s="32">
        <f t="shared" si="67"/>
        <v>0</v>
      </c>
      <c r="EF72" s="32">
        <f t="shared" si="67"/>
        <v>0</v>
      </c>
      <c r="EG72" s="32">
        <f t="shared" si="67"/>
        <v>0</v>
      </c>
      <c r="EH72" s="32">
        <f t="shared" si="67"/>
        <v>0</v>
      </c>
      <c r="EI72" s="32">
        <f t="shared" si="67"/>
        <v>0</v>
      </c>
      <c r="EJ72" s="32">
        <f t="shared" si="67"/>
        <v>0</v>
      </c>
      <c r="EK72" s="32">
        <f t="shared" si="67"/>
        <v>0</v>
      </c>
      <c r="EL72" s="32">
        <f t="shared" si="67"/>
        <v>0</v>
      </c>
      <c r="EM72" s="32">
        <f t="shared" si="67"/>
        <v>0</v>
      </c>
      <c r="EN72" s="32">
        <f t="shared" si="67"/>
        <v>0</v>
      </c>
      <c r="EO72" s="32">
        <f t="shared" si="67"/>
        <v>0</v>
      </c>
      <c r="EP72" s="32">
        <f t="shared" si="67"/>
        <v>0</v>
      </c>
      <c r="EQ72" s="32">
        <f t="shared" si="67"/>
        <v>0</v>
      </c>
      <c r="ER72" s="32">
        <f t="shared" si="67"/>
        <v>0</v>
      </c>
      <c r="ES72" s="32">
        <f t="shared" si="67"/>
        <v>0</v>
      </c>
      <c r="ET72" s="32">
        <f t="shared" si="67"/>
        <v>0</v>
      </c>
      <c r="EU72" s="32">
        <f t="shared" si="67"/>
        <v>0</v>
      </c>
      <c r="EV72" s="32">
        <f t="shared" si="67"/>
        <v>0</v>
      </c>
      <c r="EW72" s="32">
        <f t="shared" si="67"/>
        <v>0</v>
      </c>
      <c r="EX72" s="32">
        <f t="shared" si="67"/>
        <v>0</v>
      </c>
      <c r="EY72" s="32">
        <f t="shared" si="67"/>
        <v>0</v>
      </c>
      <c r="EZ72" s="32">
        <f t="shared" si="67"/>
        <v>0</v>
      </c>
      <c r="FA72" s="32">
        <f t="shared" si="67"/>
        <v>0</v>
      </c>
      <c r="FB72" s="32">
        <f t="shared" si="67"/>
        <v>0</v>
      </c>
      <c r="FC72" s="32">
        <f t="shared" si="67"/>
        <v>0</v>
      </c>
      <c r="FD72" s="32">
        <f t="shared" si="67"/>
        <v>0</v>
      </c>
      <c r="FE72" s="32">
        <f t="shared" si="67"/>
        <v>0</v>
      </c>
      <c r="FF72" s="32">
        <f t="shared" si="67"/>
        <v>0</v>
      </c>
      <c r="FG72" s="32">
        <f t="shared" si="67"/>
        <v>0</v>
      </c>
      <c r="FH72" s="32">
        <f t="shared" si="67"/>
        <v>0</v>
      </c>
      <c r="FI72" s="32">
        <f t="shared" ref="FI72:GJ72" si="68" xml:space="preserve"> FI$70</f>
        <v>0</v>
      </c>
      <c r="FJ72" s="32">
        <f t="shared" si="68"/>
        <v>0</v>
      </c>
      <c r="FK72" s="32">
        <f t="shared" si="68"/>
        <v>0</v>
      </c>
      <c r="FL72" s="32">
        <f t="shared" si="68"/>
        <v>0</v>
      </c>
      <c r="FM72" s="32">
        <f t="shared" si="68"/>
        <v>0</v>
      </c>
      <c r="FN72" s="32">
        <f t="shared" si="68"/>
        <v>0</v>
      </c>
      <c r="FO72" s="32">
        <f t="shared" si="68"/>
        <v>0</v>
      </c>
      <c r="FP72" s="32">
        <f t="shared" si="68"/>
        <v>0</v>
      </c>
      <c r="FQ72" s="32">
        <f t="shared" si="68"/>
        <v>0</v>
      </c>
      <c r="FR72" s="32">
        <f t="shared" si="68"/>
        <v>0</v>
      </c>
      <c r="FS72" s="32">
        <f t="shared" si="68"/>
        <v>0</v>
      </c>
      <c r="FT72" s="32">
        <f t="shared" si="68"/>
        <v>0</v>
      </c>
      <c r="FU72" s="32">
        <f t="shared" si="68"/>
        <v>0</v>
      </c>
      <c r="FV72" s="32">
        <f t="shared" si="68"/>
        <v>0</v>
      </c>
      <c r="FW72" s="32">
        <f t="shared" si="68"/>
        <v>0</v>
      </c>
      <c r="FX72" s="32">
        <f t="shared" si="68"/>
        <v>0</v>
      </c>
      <c r="FY72" s="32">
        <f t="shared" si="68"/>
        <v>0</v>
      </c>
      <c r="FZ72" s="32">
        <f t="shared" si="68"/>
        <v>0</v>
      </c>
      <c r="GA72" s="32">
        <f t="shared" si="68"/>
        <v>0</v>
      </c>
      <c r="GB72" s="32">
        <f t="shared" si="68"/>
        <v>0</v>
      </c>
      <c r="GC72" s="32">
        <f t="shared" si="68"/>
        <v>0</v>
      </c>
      <c r="GD72" s="32">
        <f t="shared" si="68"/>
        <v>0</v>
      </c>
      <c r="GE72" s="32">
        <f t="shared" si="68"/>
        <v>0</v>
      </c>
      <c r="GF72" s="32">
        <f t="shared" si="68"/>
        <v>0</v>
      </c>
      <c r="GG72" s="32">
        <f t="shared" si="68"/>
        <v>0</v>
      </c>
      <c r="GH72" s="32">
        <f t="shared" si="68"/>
        <v>0</v>
      </c>
      <c r="GI72" s="32">
        <f t="shared" si="68"/>
        <v>0</v>
      </c>
      <c r="GJ72" s="32">
        <f t="shared" si="68"/>
        <v>0</v>
      </c>
    </row>
    <row r="73" spans="1:192" x14ac:dyDescent="0.25">
      <c r="A73" s="85"/>
      <c r="B73" s="85"/>
      <c r="C73" s="672"/>
      <c r="D73" s="66"/>
      <c r="E73" s="453" t="str">
        <f xml:space="preserve"> Debt!E$185</f>
        <v>Senior debt balance - T1</v>
      </c>
      <c r="F73" s="453">
        <f xml:space="preserve"> Debt!F$185</f>
        <v>0</v>
      </c>
      <c r="G73" s="453" t="str">
        <f xml:space="preserve"> Debt!G$185</f>
        <v>$ 000s</v>
      </c>
      <c r="H73" s="453">
        <f xml:space="preserve"> Debt!H$185</f>
        <v>0</v>
      </c>
      <c r="I73" s="453">
        <f xml:space="preserve"> Debt!I$185</f>
        <v>0</v>
      </c>
      <c r="J73" s="453">
        <f xml:space="preserve"> Debt!J$185</f>
        <v>0</v>
      </c>
      <c r="K73" s="453">
        <f xml:space="preserve"> Debt!K$185</f>
        <v>0</v>
      </c>
      <c r="L73" s="453">
        <f xml:space="preserve"> Debt!L$185</f>
        <v>0</v>
      </c>
      <c r="M73" s="453">
        <f xml:space="preserve"> Debt!M$185</f>
        <v>0</v>
      </c>
      <c r="N73" s="453">
        <f xml:space="preserve"> Debt!N$185</f>
        <v>0</v>
      </c>
      <c r="O73" s="453">
        <f xml:space="preserve"> Debt!O$185</f>
        <v>0</v>
      </c>
      <c r="P73" s="453">
        <f xml:space="preserve"> Debt!P$185</f>
        <v>0</v>
      </c>
      <c r="Q73" s="453">
        <f xml:space="preserve"> Debt!Q$185</f>
        <v>0</v>
      </c>
      <c r="R73" s="453">
        <f xml:space="preserve"> Debt!R$185</f>
        <v>35244.487960064216</v>
      </c>
      <c r="S73" s="453">
        <f xml:space="preserve"> Debt!S$185</f>
        <v>34732.751852088753</v>
      </c>
      <c r="T73" s="453">
        <f xml:space="preserve"> Debt!T$185</f>
        <v>34092.581422914773</v>
      </c>
      <c r="U73" s="453">
        <f xml:space="preserve"> Debt!U$185</f>
        <v>33194.782267142567</v>
      </c>
      <c r="V73" s="453">
        <f xml:space="preserve"> Debt!V$185</f>
        <v>32370.517255564526</v>
      </c>
      <c r="W73" s="453">
        <f xml:space="preserve"> Debt!W$185</f>
        <v>31794.274453482343</v>
      </c>
      <c r="X73" s="453">
        <f xml:space="preserve"> Debt!X$185</f>
        <v>31134.632878254059</v>
      </c>
      <c r="Y73" s="453">
        <f xml:space="preserve"> Debt!Y$185</f>
        <v>30207.920007527689</v>
      </c>
      <c r="Z73" s="453">
        <f xml:space="preserve"> Debt!Z$185</f>
        <v>29353.764042287243</v>
      </c>
      <c r="AA73" s="453">
        <f xml:space="preserve"> Debt!AA$185</f>
        <v>28749.693662007194</v>
      </c>
      <c r="AB73" s="453">
        <f xml:space="preserve"> Debt!AB$185</f>
        <v>28049.341621759348</v>
      </c>
      <c r="AC73" s="453">
        <f xml:space="preserve"> Debt!AC$185</f>
        <v>27091.923456371642</v>
      </c>
      <c r="AD73" s="453">
        <f xml:space="preserve"> Debt!AD$185</f>
        <v>26206.095988473586</v>
      </c>
      <c r="AE73" s="453">
        <f xml:space="preserve"> Debt!AE$185</f>
        <v>25569.617660035645</v>
      </c>
      <c r="AF73" s="453">
        <f xml:space="preserve"> Debt!AF$185</f>
        <v>24836.448653375584</v>
      </c>
      <c r="AG73" s="453">
        <f xml:space="preserve"> Debt!AG$185</f>
        <v>23846.330549429749</v>
      </c>
      <c r="AH73" s="453">
        <f xml:space="preserve"> Debt!AH$185</f>
        <v>22926.809916241262</v>
      </c>
      <c r="AI73" s="453">
        <f xml:space="preserve"> Debt!AI$185</f>
        <v>22255.903950805383</v>
      </c>
      <c r="AJ73" s="453">
        <f xml:space="preserve"> Debt!AJ$185</f>
        <v>21487.803662370483</v>
      </c>
      <c r="AK73" s="453">
        <f xml:space="preserve"> Debt!AK$185</f>
        <v>20462.8787226657</v>
      </c>
      <c r="AL73" s="453">
        <f xml:space="preserve"> Debt!AL$185</f>
        <v>19507.515813682636</v>
      </c>
      <c r="AM73" s="453">
        <f xml:space="preserve"> Debt!AM$185</f>
        <v>18795.511409160939</v>
      </c>
      <c r="AN73" s="453">
        <f xml:space="preserve"> Debt!AN$185</f>
        <v>17999.909878422925</v>
      </c>
      <c r="AO73" s="453">
        <f xml:space="preserve"> Debt!AO$185</f>
        <v>16938.142100617861</v>
      </c>
      <c r="AP73" s="453">
        <f xml:space="preserve"> Debt!AP$185</f>
        <v>15944.843336303806</v>
      </c>
      <c r="AQ73" s="453">
        <f xml:space="preserve"> Debt!AQ$185</f>
        <v>15198.830337642336</v>
      </c>
      <c r="AR73" s="453">
        <f xml:space="preserve"> Debt!AR$185</f>
        <v>14354.546843928205</v>
      </c>
      <c r="AS73" s="453">
        <f xml:space="preserve"> Debt!AS$185</f>
        <v>13253.487895523613</v>
      </c>
      <c r="AT73" s="453">
        <f xml:space="preserve"> Debt!AT$185</f>
        <v>12219.803904467724</v>
      </c>
      <c r="AU73" s="453">
        <f xml:space="preserve"> Debt!AU$185</f>
        <v>11432.765329235366</v>
      </c>
      <c r="AV73" s="453">
        <f xml:space="preserve"> Debt!AV$185</f>
        <v>10546.809064388101</v>
      </c>
      <c r="AW73" s="453">
        <f xml:space="preserve"> Debt!AW$185</f>
        <v>9403.9642305685265</v>
      </c>
      <c r="AX73" s="453">
        <f xml:space="preserve"> Debt!AX$185</f>
        <v>8327.3514080768946</v>
      </c>
      <c r="AY73" s="453">
        <f xml:space="preserve"> Debt!AY$185</f>
        <v>7496.8008939377723</v>
      </c>
      <c r="AZ73" s="453">
        <f xml:space="preserve"> Debt!AZ$185</f>
        <v>6566.6181573601834</v>
      </c>
      <c r="BA73" s="453">
        <f xml:space="preserve"> Debt!BA$185</f>
        <v>5379.3340768595026</v>
      </c>
      <c r="BB73" s="453">
        <f xml:space="preserve"> Debt!BB$185</f>
        <v>4257.0675601324274</v>
      </c>
      <c r="BC73" s="453">
        <f xml:space="preserve"> Debt!BC$185</f>
        <v>3373.3951410444124</v>
      </c>
      <c r="BD73" s="453">
        <f xml:space="preserve"> Debt!BD$185</f>
        <v>2405.2846884701999</v>
      </c>
      <c r="BE73" s="453">
        <f xml:space="preserve"> Debt!BE$185</f>
        <v>1170.7545048546906</v>
      </c>
      <c r="BF73" s="453">
        <f xml:space="preserve"> Debt!BF$185</f>
        <v>1.2446399784948881E-3</v>
      </c>
      <c r="BG73" s="453">
        <f xml:space="preserve"> Debt!BG$185</f>
        <v>1.2446399784948881E-3</v>
      </c>
      <c r="BH73" s="453">
        <f xml:space="preserve"> Debt!BH$185</f>
        <v>1.2446399784948881E-3</v>
      </c>
      <c r="BI73" s="453">
        <f xml:space="preserve"> Debt!BI$185</f>
        <v>1.2446399784948881E-3</v>
      </c>
      <c r="BJ73" s="453">
        <f xml:space="preserve"> Debt!BJ$185</f>
        <v>1.2446399784948881E-3</v>
      </c>
      <c r="BK73" s="453">
        <f xml:space="preserve"> Debt!BK$185</f>
        <v>1.2446399784948881E-3</v>
      </c>
      <c r="BL73" s="453">
        <f xml:space="preserve"> Debt!BL$185</f>
        <v>1.2446399784948881E-3</v>
      </c>
      <c r="BM73" s="453">
        <f xml:space="preserve"> Debt!BM$185</f>
        <v>1.2446399784948881E-3</v>
      </c>
      <c r="BN73" s="453">
        <f xml:space="preserve"> Debt!BN$185</f>
        <v>1.2446399784948881E-3</v>
      </c>
      <c r="BO73" s="453">
        <f xml:space="preserve"> Debt!BO$185</f>
        <v>1.2446399784948881E-3</v>
      </c>
      <c r="BP73" s="453">
        <f xml:space="preserve"> Debt!BP$185</f>
        <v>1.2446399784948881E-3</v>
      </c>
      <c r="BQ73" s="453">
        <f xml:space="preserve"> Debt!BQ$185</f>
        <v>1.2446399784948881E-3</v>
      </c>
      <c r="BR73" s="453">
        <f xml:space="preserve"> Debt!BR$185</f>
        <v>1.2446399784948881E-3</v>
      </c>
      <c r="BS73" s="453">
        <f xml:space="preserve"> Debt!BS$185</f>
        <v>1.2446399784948881E-3</v>
      </c>
      <c r="BT73" s="453">
        <f xml:space="preserve"> Debt!BT$185</f>
        <v>1.2446399784948881E-3</v>
      </c>
      <c r="BU73" s="453">
        <f xml:space="preserve"> Debt!BU$185</f>
        <v>1.2446399784948881E-3</v>
      </c>
      <c r="BV73" s="453">
        <f xml:space="preserve"> Debt!BV$185</f>
        <v>1.2446399784948881E-3</v>
      </c>
      <c r="BW73" s="453">
        <f xml:space="preserve"> Debt!BW$185</f>
        <v>1.2446399784948881E-3</v>
      </c>
      <c r="BX73" s="453">
        <f xml:space="preserve"> Debt!BX$185</f>
        <v>1.2446399784948881E-3</v>
      </c>
      <c r="BY73" s="453">
        <f xml:space="preserve"> Debt!BY$185</f>
        <v>1.2446399784948881E-3</v>
      </c>
      <c r="BZ73" s="453">
        <f xml:space="preserve"> Debt!BZ$185</f>
        <v>1.2446399784948881E-3</v>
      </c>
      <c r="CA73" s="453">
        <f xml:space="preserve"> Debt!CA$185</f>
        <v>1.2446399784948881E-3</v>
      </c>
      <c r="CB73" s="453">
        <f xml:space="preserve"> Debt!CB$185</f>
        <v>1.2446399784948881E-3</v>
      </c>
      <c r="CC73" s="453">
        <f xml:space="preserve"> Debt!CC$185</f>
        <v>1.2446399784948881E-3</v>
      </c>
      <c r="CD73" s="453">
        <f xml:space="preserve"> Debt!CD$185</f>
        <v>1.2446399784948881E-3</v>
      </c>
      <c r="CE73" s="453">
        <f xml:space="preserve"> Debt!CE$185</f>
        <v>1.2446399784948881E-3</v>
      </c>
      <c r="CF73" s="453">
        <f xml:space="preserve"> Debt!CF$185</f>
        <v>1.2446399784948881E-3</v>
      </c>
      <c r="CG73" s="453">
        <f xml:space="preserve"> Debt!CG$185</f>
        <v>1.2446399784948881E-3</v>
      </c>
      <c r="CH73" s="453">
        <f xml:space="preserve"> Debt!CH$185</f>
        <v>1.2446399784948881E-3</v>
      </c>
      <c r="CI73" s="453">
        <f xml:space="preserve"> Debt!CI$185</f>
        <v>1.2446399784948881E-3</v>
      </c>
      <c r="CJ73" s="453">
        <f xml:space="preserve"> Debt!CJ$185</f>
        <v>1.2446399784948881E-3</v>
      </c>
      <c r="CK73" s="453">
        <f xml:space="preserve"> Debt!CK$185</f>
        <v>1.2446399784948881E-3</v>
      </c>
      <c r="CL73" s="453">
        <f xml:space="preserve"> Debt!CL$185</f>
        <v>1.2446399784948881E-3</v>
      </c>
      <c r="CM73" s="453">
        <f xml:space="preserve"> Debt!CM$185</f>
        <v>1.2446399784948881E-3</v>
      </c>
      <c r="CN73" s="453">
        <f xml:space="preserve"> Debt!CN$185</f>
        <v>1.2446399784948881E-3</v>
      </c>
      <c r="CO73" s="453">
        <f xml:space="preserve"> Debt!CO$185</f>
        <v>1.2446399784948881E-3</v>
      </c>
      <c r="CP73" s="453">
        <f xml:space="preserve"> Debt!CP$185</f>
        <v>1.2446399784948881E-3</v>
      </c>
      <c r="CQ73" s="453">
        <f xml:space="preserve"> Debt!CQ$185</f>
        <v>1.2446399784948881E-3</v>
      </c>
      <c r="CR73" s="453">
        <f xml:space="preserve"> Debt!CR$185</f>
        <v>1.2446399784948881E-3</v>
      </c>
      <c r="CS73" s="453">
        <f xml:space="preserve"> Debt!CS$185</f>
        <v>1.2446399784948881E-3</v>
      </c>
      <c r="CT73" s="453">
        <f xml:space="preserve"> Debt!CT$185</f>
        <v>1.2446399784948881E-3</v>
      </c>
      <c r="CU73" s="453">
        <f xml:space="preserve"> Debt!CU$185</f>
        <v>1.2446399784948881E-3</v>
      </c>
      <c r="CV73" s="453">
        <f xml:space="preserve"> Debt!CV$185</f>
        <v>1.2446399784948881E-3</v>
      </c>
      <c r="CW73" s="453">
        <f xml:space="preserve"> Debt!CW$185</f>
        <v>1.2446399784948881E-3</v>
      </c>
      <c r="CX73" s="453">
        <f xml:space="preserve"> Debt!CX$185</f>
        <v>1.2446399784948881E-3</v>
      </c>
      <c r="CY73" s="453">
        <f xml:space="preserve"> Debt!CY$185</f>
        <v>1.2446399784948881E-3</v>
      </c>
      <c r="CZ73" s="453">
        <f xml:space="preserve"> Debt!CZ$185</f>
        <v>1.2446399784948881E-3</v>
      </c>
      <c r="DA73" s="453">
        <f xml:space="preserve"> Debt!DA$185</f>
        <v>1.2446399784948881E-3</v>
      </c>
      <c r="DB73" s="453">
        <f xml:space="preserve"> Debt!DB$185</f>
        <v>1.2446399784948881E-3</v>
      </c>
      <c r="DC73" s="453">
        <f xml:space="preserve"> Debt!DC$185</f>
        <v>1.2446399784948881E-3</v>
      </c>
      <c r="DD73" s="453">
        <f xml:space="preserve"> Debt!DD$185</f>
        <v>1.2446399784948881E-3</v>
      </c>
      <c r="DE73" s="453">
        <f xml:space="preserve"> Debt!DE$185</f>
        <v>1.2446399784948881E-3</v>
      </c>
      <c r="DF73" s="453">
        <f xml:space="preserve"> Debt!DF$185</f>
        <v>1.2446399784948881E-3</v>
      </c>
      <c r="DG73" s="453">
        <f xml:space="preserve"> Debt!DG$185</f>
        <v>1.2446399784948881E-3</v>
      </c>
      <c r="DH73" s="453">
        <f xml:space="preserve"> Debt!DH$185</f>
        <v>1.2446399784948881E-3</v>
      </c>
      <c r="DI73" s="453">
        <f xml:space="preserve"> Debt!DI$185</f>
        <v>1.2446399784948881E-3</v>
      </c>
      <c r="DJ73" s="453">
        <f xml:space="preserve"> Debt!DJ$185</f>
        <v>1.2446399784948881E-3</v>
      </c>
      <c r="DK73" s="453">
        <f xml:space="preserve"> Debt!DK$185</f>
        <v>1.2446399784948881E-3</v>
      </c>
      <c r="DL73" s="453">
        <f xml:space="preserve"> Debt!DL$185</f>
        <v>1.2446399784948881E-3</v>
      </c>
      <c r="DM73" s="453">
        <f xml:space="preserve"> Debt!DM$185</f>
        <v>1.2446399784948881E-3</v>
      </c>
      <c r="DN73" s="453">
        <f xml:space="preserve"> Debt!DN$185</f>
        <v>1.2446399784948881E-3</v>
      </c>
      <c r="DO73" s="453">
        <f xml:space="preserve"> Debt!DO$185</f>
        <v>1.2446399784948881E-3</v>
      </c>
      <c r="DP73" s="453">
        <f xml:space="preserve"> Debt!DP$185</f>
        <v>1.2446399784948881E-3</v>
      </c>
      <c r="DQ73" s="453">
        <f xml:space="preserve"> Debt!DQ$185</f>
        <v>1.2446399784948881E-3</v>
      </c>
      <c r="DR73" s="453">
        <f xml:space="preserve"> Debt!DR$185</f>
        <v>1.2446399784948881E-3</v>
      </c>
      <c r="DS73" s="453">
        <f xml:space="preserve"> Debt!DS$185</f>
        <v>1.2446399784948881E-3</v>
      </c>
      <c r="DT73" s="453">
        <f xml:space="preserve"> Debt!DT$185</f>
        <v>1.2446399784948881E-3</v>
      </c>
      <c r="DU73" s="453">
        <f xml:space="preserve"> Debt!DU$185</f>
        <v>1.2446399784948881E-3</v>
      </c>
      <c r="DV73" s="453">
        <f xml:space="preserve"> Debt!DV$185</f>
        <v>1.2446399784948881E-3</v>
      </c>
      <c r="DW73" s="453">
        <f xml:space="preserve"> Debt!DW$185</f>
        <v>1.2446399784948881E-3</v>
      </c>
      <c r="DX73" s="453">
        <f xml:space="preserve"> Debt!DX$185</f>
        <v>1.2446399784948881E-3</v>
      </c>
      <c r="DY73" s="453">
        <f xml:space="preserve"> Debt!DY$185</f>
        <v>1.2446399784948881E-3</v>
      </c>
      <c r="DZ73" s="453">
        <f xml:space="preserve"> Debt!DZ$185</f>
        <v>1.2446399784948881E-3</v>
      </c>
      <c r="EA73" s="453">
        <f xml:space="preserve"> Debt!EA$185</f>
        <v>1.2446399784948881E-3</v>
      </c>
      <c r="EB73" s="453">
        <f xml:space="preserve"> Debt!EB$185</f>
        <v>1.2446399784948881E-3</v>
      </c>
      <c r="EC73" s="453">
        <f xml:space="preserve"> Debt!EC$185</f>
        <v>1.2446399784948881E-3</v>
      </c>
      <c r="ED73" s="453">
        <f xml:space="preserve"> Debt!ED$185</f>
        <v>1.2446399784948881E-3</v>
      </c>
      <c r="EE73" s="453">
        <f xml:space="preserve"> Debt!EE$185</f>
        <v>1.2446399784948881E-3</v>
      </c>
      <c r="EF73" s="453">
        <f xml:space="preserve"> Debt!EF$185</f>
        <v>1.2446399784948881E-3</v>
      </c>
      <c r="EG73" s="453">
        <f xml:space="preserve"> Debt!EG$185</f>
        <v>1.2446399784948881E-3</v>
      </c>
      <c r="EH73" s="453">
        <f xml:space="preserve"> Debt!EH$185</f>
        <v>1.2446399784948881E-3</v>
      </c>
      <c r="EI73" s="453">
        <f xml:space="preserve"> Debt!EI$185</f>
        <v>1.2446399784948881E-3</v>
      </c>
      <c r="EJ73" s="453">
        <f xml:space="preserve"> Debt!EJ$185</f>
        <v>1.2446399784948881E-3</v>
      </c>
      <c r="EK73" s="453">
        <f xml:space="preserve"> Debt!EK$185</f>
        <v>1.2446399784948881E-3</v>
      </c>
      <c r="EL73" s="453">
        <f xml:space="preserve"> Debt!EL$185</f>
        <v>1.2446399784948881E-3</v>
      </c>
      <c r="EM73" s="453">
        <f xml:space="preserve"> Debt!EM$185</f>
        <v>1.2446399784948881E-3</v>
      </c>
      <c r="EN73" s="453">
        <f xml:space="preserve"> Debt!EN$185</f>
        <v>1.2446399784948881E-3</v>
      </c>
      <c r="EO73" s="453">
        <f xml:space="preserve"> Debt!EO$185</f>
        <v>1.2446399784948881E-3</v>
      </c>
      <c r="EP73" s="453">
        <f xml:space="preserve"> Debt!EP$185</f>
        <v>1.2446399784948881E-3</v>
      </c>
      <c r="EQ73" s="453">
        <f xml:space="preserve"> Debt!EQ$185</f>
        <v>1.2446399784948881E-3</v>
      </c>
      <c r="ER73" s="453">
        <f xml:space="preserve"> Debt!ER$185</f>
        <v>1.2446399784948881E-3</v>
      </c>
      <c r="ES73" s="453">
        <f xml:space="preserve"> Debt!ES$185</f>
        <v>1.2446399784948881E-3</v>
      </c>
      <c r="ET73" s="453">
        <f xml:space="preserve"> Debt!ET$185</f>
        <v>1.2446399784948881E-3</v>
      </c>
      <c r="EU73" s="453">
        <f xml:space="preserve"> Debt!EU$185</f>
        <v>1.2446399784948881E-3</v>
      </c>
      <c r="EV73" s="453">
        <f xml:space="preserve"> Debt!EV$185</f>
        <v>1.2446399784948881E-3</v>
      </c>
      <c r="EW73" s="453">
        <f xml:space="preserve"> Debt!EW$185</f>
        <v>1.2446399784948881E-3</v>
      </c>
      <c r="EX73" s="453">
        <f xml:space="preserve"> Debt!EX$185</f>
        <v>1.2446399784948881E-3</v>
      </c>
      <c r="EY73" s="453">
        <f xml:space="preserve"> Debt!EY$185</f>
        <v>1.2446399784948881E-3</v>
      </c>
      <c r="EZ73" s="453">
        <f xml:space="preserve"> Debt!EZ$185</f>
        <v>1.2446399784948881E-3</v>
      </c>
      <c r="FA73" s="453">
        <f xml:space="preserve"> Debt!FA$185</f>
        <v>1.2446399784948881E-3</v>
      </c>
      <c r="FB73" s="453">
        <f xml:space="preserve"> Debt!FB$185</f>
        <v>1.2446399784948881E-3</v>
      </c>
      <c r="FC73" s="453">
        <f xml:space="preserve"> Debt!FC$185</f>
        <v>1.2446399784948881E-3</v>
      </c>
      <c r="FD73" s="453">
        <f xml:space="preserve"> Debt!FD$185</f>
        <v>1.2446399784948881E-3</v>
      </c>
      <c r="FE73" s="453">
        <f xml:space="preserve"> Debt!FE$185</f>
        <v>1.2446399784948881E-3</v>
      </c>
      <c r="FF73" s="453">
        <f xml:space="preserve"> Debt!FF$185</f>
        <v>1.2446399784948881E-3</v>
      </c>
      <c r="FG73" s="453">
        <f xml:space="preserve"> Debt!FG$185</f>
        <v>1.2446399784948881E-3</v>
      </c>
      <c r="FH73" s="453">
        <f xml:space="preserve"> Debt!FH$185</f>
        <v>1.2446399784948881E-3</v>
      </c>
      <c r="FI73" s="453">
        <f xml:space="preserve"> Debt!FI$185</f>
        <v>1.2446399784948881E-3</v>
      </c>
      <c r="FJ73" s="453">
        <f xml:space="preserve"> Debt!FJ$185</f>
        <v>1.2446399784948881E-3</v>
      </c>
      <c r="FK73" s="453">
        <f xml:space="preserve"> Debt!FK$185</f>
        <v>1.2446399784948881E-3</v>
      </c>
      <c r="FL73" s="453">
        <f xml:space="preserve"> Debt!FL$185</f>
        <v>1.2446399784948881E-3</v>
      </c>
      <c r="FM73" s="453">
        <f xml:space="preserve"> Debt!FM$185</f>
        <v>1.2446399784948881E-3</v>
      </c>
      <c r="FN73" s="453">
        <f xml:space="preserve"> Debt!FN$185</f>
        <v>1.2446399784948881E-3</v>
      </c>
      <c r="FO73" s="453">
        <f xml:space="preserve"> Debt!FO$185</f>
        <v>1.2446399784948881E-3</v>
      </c>
      <c r="FP73" s="453">
        <f xml:space="preserve"> Debt!FP$185</f>
        <v>1.2446399784948881E-3</v>
      </c>
      <c r="FQ73" s="453">
        <f xml:space="preserve"> Debt!FQ$185</f>
        <v>1.2446399784948881E-3</v>
      </c>
      <c r="FR73" s="453">
        <f xml:space="preserve"> Debt!FR$185</f>
        <v>1.2446399784948881E-3</v>
      </c>
      <c r="FS73" s="453">
        <f xml:space="preserve"> Debt!FS$185</f>
        <v>1.2446399784948881E-3</v>
      </c>
      <c r="FT73" s="453">
        <f xml:space="preserve"> Debt!FT$185</f>
        <v>1.2446399784948881E-3</v>
      </c>
      <c r="FU73" s="453">
        <f xml:space="preserve"> Debt!FU$185</f>
        <v>1.2446399784948881E-3</v>
      </c>
      <c r="FV73" s="453">
        <f xml:space="preserve"> Debt!FV$185</f>
        <v>1.2446399784948881E-3</v>
      </c>
      <c r="FW73" s="453">
        <f xml:space="preserve"> Debt!FW$185</f>
        <v>1.2446399784948881E-3</v>
      </c>
      <c r="FX73" s="453">
        <f xml:space="preserve"> Debt!FX$185</f>
        <v>1.2446399784948881E-3</v>
      </c>
      <c r="FY73" s="453">
        <f xml:space="preserve"> Debt!FY$185</f>
        <v>1.2446399784948881E-3</v>
      </c>
      <c r="FZ73" s="453">
        <f xml:space="preserve"> Debt!FZ$185</f>
        <v>1.2446399784948881E-3</v>
      </c>
      <c r="GA73" s="453">
        <f xml:space="preserve"> Debt!GA$185</f>
        <v>1.2446399784948881E-3</v>
      </c>
      <c r="GB73" s="453">
        <f xml:space="preserve"> Debt!GB$185</f>
        <v>1.2446399784948881E-3</v>
      </c>
      <c r="GC73" s="453">
        <f xml:space="preserve"> Debt!GC$185</f>
        <v>1.2446399784948881E-3</v>
      </c>
      <c r="GD73" s="453">
        <f xml:space="preserve"> Debt!GD$185</f>
        <v>1.2446399784948881E-3</v>
      </c>
      <c r="GE73" s="453">
        <f xml:space="preserve"> Debt!GE$185</f>
        <v>1.2446399784948881E-3</v>
      </c>
      <c r="GF73" s="453">
        <f xml:space="preserve"> Debt!GF$185</f>
        <v>1.2446399784948881E-3</v>
      </c>
      <c r="GG73" s="453">
        <f xml:space="preserve"> Debt!GG$185</f>
        <v>1.2446399784948881E-3</v>
      </c>
      <c r="GH73" s="453">
        <f xml:space="preserve"> Debt!GH$185</f>
        <v>1.2446399784948881E-3</v>
      </c>
      <c r="GI73" s="453">
        <f xml:space="preserve"> Debt!GI$185</f>
        <v>1.2446399784948881E-3</v>
      </c>
      <c r="GJ73" s="453">
        <f xml:space="preserve"> Debt!GJ$185</f>
        <v>1.2446399784948881E-3</v>
      </c>
    </row>
    <row r="74" spans="1:192" x14ac:dyDescent="0.25">
      <c r="A74" s="85"/>
      <c r="B74" s="85"/>
      <c r="C74" s="672"/>
      <c r="D74" s="66"/>
      <c r="E74" s="453" t="str">
        <f xml:space="preserve"> Debt!E$251</f>
        <v>Senior debt balance - T2</v>
      </c>
      <c r="F74" s="453">
        <f xml:space="preserve"> Debt!F$251</f>
        <v>0</v>
      </c>
      <c r="G74" s="453" t="str">
        <f xml:space="preserve"> Debt!G$251</f>
        <v>$ 000s</v>
      </c>
      <c r="H74" s="453">
        <f xml:space="preserve"> Debt!H$251</f>
        <v>0</v>
      </c>
      <c r="I74" s="453">
        <f xml:space="preserve"> Debt!I$251</f>
        <v>0</v>
      </c>
      <c r="J74" s="453">
        <f xml:space="preserve"> Debt!J$251</f>
        <v>0</v>
      </c>
      <c r="K74" s="453">
        <f xml:space="preserve"> Debt!K$251</f>
        <v>0</v>
      </c>
      <c r="L74" s="453">
        <f xml:space="preserve"> Debt!L$251</f>
        <v>0</v>
      </c>
      <c r="M74" s="453">
        <f xml:space="preserve"> Debt!M$251</f>
        <v>0</v>
      </c>
      <c r="N74" s="453">
        <f xml:space="preserve"> Debt!N$251</f>
        <v>0</v>
      </c>
      <c r="O74" s="453">
        <f xml:space="preserve"> Debt!O$251</f>
        <v>0</v>
      </c>
      <c r="P74" s="453">
        <f xml:space="preserve"> Debt!P$251</f>
        <v>0</v>
      </c>
      <c r="Q74" s="453">
        <f xml:space="preserve"> Debt!Q$251</f>
        <v>0</v>
      </c>
      <c r="R74" s="453">
        <f xml:space="preserve"> Debt!R$251</f>
        <v>18977.801209265344</v>
      </c>
      <c r="S74" s="453">
        <f xml:space="preserve"> Debt!S$251</f>
        <v>18864.279140708655</v>
      </c>
      <c r="T74" s="453">
        <f xml:space="preserve"> Debt!T$251</f>
        <v>18722.265571183212</v>
      </c>
      <c r="U74" s="453">
        <f xml:space="preserve"> Debt!U$251</f>
        <v>18523.100384823927</v>
      </c>
      <c r="V74" s="453">
        <f xml:space="preserve"> Debt!V$251</f>
        <v>18340.2478018326</v>
      </c>
      <c r="W74" s="453">
        <f xml:space="preserve"> Debt!W$251</f>
        <v>18212.41575350974</v>
      </c>
      <c r="X74" s="453">
        <f xml:space="preserve"> Debt!X$251</f>
        <v>18066.082760862097</v>
      </c>
      <c r="Y74" s="453">
        <f xml:space="preserve"> Debt!Y$251</f>
        <v>17860.503439013639</v>
      </c>
      <c r="Z74" s="453">
        <f xml:space="preserve"> Debt!Z$251</f>
        <v>17671.019932704603</v>
      </c>
      <c r="AA74" s="453">
        <f xml:space="preserve"> Debt!AA$251</f>
        <v>17537.014694351354</v>
      </c>
      <c r="AB74" s="453">
        <f xml:space="preserve"> Debt!AB$251</f>
        <v>17381.650609058695</v>
      </c>
      <c r="AC74" s="453">
        <f xml:space="preserve"> Debt!AC$251</f>
        <v>17169.259712824005</v>
      </c>
      <c r="AD74" s="453">
        <f xml:space="preserve"> Debt!AD$251</f>
        <v>16972.750291321659</v>
      </c>
      <c r="AE74" s="453">
        <f xml:space="preserve"> Debt!AE$251</f>
        <v>16831.555766820289</v>
      </c>
      <c r="AF74" s="453">
        <f xml:space="preserve"> Debt!AF$251</f>
        <v>16668.911659944617</v>
      </c>
      <c r="AG74" s="453">
        <f xml:space="preserve"> Debt!AG$251</f>
        <v>16449.26670324997</v>
      </c>
      <c r="AH74" s="453">
        <f xml:space="preserve"> Debt!AH$251</f>
        <v>16245.282886721789</v>
      </c>
      <c r="AI74" s="453">
        <f xml:space="preserve"> Debt!AI$251</f>
        <v>16096.451034100292</v>
      </c>
      <c r="AJ74" s="453">
        <f xml:space="preserve"> Debt!AJ$251</f>
        <v>15926.057871993584</v>
      </c>
      <c r="AK74" s="453">
        <f xml:space="preserve"> Debt!AK$251</f>
        <v>15698.691466814676</v>
      </c>
      <c r="AL74" s="453">
        <f xml:space="preserve"> Debt!AL$251</f>
        <v>15486.756502758373</v>
      </c>
      <c r="AM74" s="453">
        <f xml:space="preserve"> Debt!AM$251</f>
        <v>15328.807490439212</v>
      </c>
      <c r="AN74" s="453">
        <f xml:space="preserve"> Debt!AN$251</f>
        <v>15152.313531719814</v>
      </c>
      <c r="AO74" s="453">
        <f xml:space="preserve"> Debt!AO$251</f>
        <v>14916.774017144367</v>
      </c>
      <c r="AP74" s="453">
        <f xml:space="preserve"> Debt!AP$251</f>
        <v>14696.42347188806</v>
      </c>
      <c r="AQ74" s="453">
        <f xml:space="preserve"> Debt!AQ$251</f>
        <v>14530.930090712995</v>
      </c>
      <c r="AR74" s="453">
        <f xml:space="preserve"> Debt!AR$251</f>
        <v>14343.63666513496</v>
      </c>
      <c r="AS74" s="453">
        <f xml:space="preserve"> Debt!AS$251</f>
        <v>14099.380910112619</v>
      </c>
      <c r="AT74" s="453">
        <f xml:space="preserve"> Debt!AT$251</f>
        <v>13870.071422136789</v>
      </c>
      <c r="AU74" s="453">
        <f xml:space="preserve"> Debt!AU$251</f>
        <v>13695.477044875121</v>
      </c>
      <c r="AV74" s="453">
        <f xml:space="preserve"> Debt!AV$251</f>
        <v>13498.939051427449</v>
      </c>
      <c r="AW74" s="453">
        <f xml:space="preserve"> Debt!AW$251</f>
        <v>13245.413635588035</v>
      </c>
      <c r="AX74" s="453">
        <f xml:space="preserve"> Debt!AX$251</f>
        <v>13006.580938932271</v>
      </c>
      <c r="AY74" s="453">
        <f xml:space="preserve"> Debt!AY$251</f>
        <v>12822.333998103904</v>
      </c>
      <c r="AZ74" s="453">
        <f xml:space="preserve"> Debt!AZ$251</f>
        <v>12615.984931179997</v>
      </c>
      <c r="BA74" s="453">
        <f xml:space="preserve"> Debt!BA$251</f>
        <v>12352.601240480326</v>
      </c>
      <c r="BB74" s="453">
        <f xml:space="preserve"> Debt!BB$251</f>
        <v>12103.640859406582</v>
      </c>
      <c r="BC74" s="453">
        <f xml:space="preserve"> Debt!BC$251</f>
        <v>11907.609507743247</v>
      </c>
      <c r="BD74" s="453">
        <f xml:space="preserve"> Debt!BD$251</f>
        <v>11692.846665225898</v>
      </c>
      <c r="BE74" s="453">
        <f xml:space="preserve"> Debt!BE$251</f>
        <v>11418.982034695624</v>
      </c>
      <c r="BF74" s="453">
        <f xml:space="preserve"> Debt!BF$251</f>
        <v>11159.265493693922</v>
      </c>
      <c r="BG74" s="453">
        <f xml:space="preserve"> Debt!BG$251</f>
        <v>10028.085799030576</v>
      </c>
      <c r="BH74" s="453">
        <f xml:space="preserve"> Debt!BH$251</f>
        <v>8773.1775933379813</v>
      </c>
      <c r="BI74" s="453">
        <f xml:space="preserve"> Debt!BI$251</f>
        <v>7203.3901070039046</v>
      </c>
      <c r="BJ74" s="453">
        <f xml:space="preserve"> Debt!BJ$251</f>
        <v>5709.9626988963519</v>
      </c>
      <c r="BK74" s="453">
        <f xml:space="preserve"> Debt!BK$251</f>
        <v>4515.177961578227</v>
      </c>
      <c r="BL74" s="453">
        <f xml:space="preserve"> Debt!BL$251</f>
        <v>3195.4939588695634</v>
      </c>
      <c r="BM74" s="453">
        <f xml:space="preserve"> Debt!BM$251</f>
        <v>1560.3872550490587</v>
      </c>
      <c r="BN74" s="453">
        <f xml:space="preserve"> Debt!BN$251</f>
        <v>3.9496749916452245E-3</v>
      </c>
      <c r="BO74" s="453">
        <f xml:space="preserve"> Debt!BO$251</f>
        <v>3.9496749916452245E-3</v>
      </c>
      <c r="BP74" s="453">
        <f xml:space="preserve"> Debt!BP$251</f>
        <v>3.9496749916452245E-3</v>
      </c>
      <c r="BQ74" s="453">
        <f xml:space="preserve"> Debt!BQ$251</f>
        <v>3.9496749916452245E-3</v>
      </c>
      <c r="BR74" s="453">
        <f xml:space="preserve"> Debt!BR$251</f>
        <v>3.9496749916452245E-3</v>
      </c>
      <c r="BS74" s="453">
        <f xml:space="preserve"> Debt!BS$251</f>
        <v>3.9496749916452245E-3</v>
      </c>
      <c r="BT74" s="453">
        <f xml:space="preserve"> Debt!BT$251</f>
        <v>3.9496749916452245E-3</v>
      </c>
      <c r="BU74" s="453">
        <f xml:space="preserve"> Debt!BU$251</f>
        <v>3.9496749916452245E-3</v>
      </c>
      <c r="BV74" s="453">
        <f xml:space="preserve"> Debt!BV$251</f>
        <v>3.9496749916452245E-3</v>
      </c>
      <c r="BW74" s="453">
        <f xml:space="preserve"> Debt!BW$251</f>
        <v>3.9496749916452245E-3</v>
      </c>
      <c r="BX74" s="453">
        <f xml:space="preserve"> Debt!BX$251</f>
        <v>3.9496749916452245E-3</v>
      </c>
      <c r="BY74" s="453">
        <f xml:space="preserve"> Debt!BY$251</f>
        <v>3.9496749916452245E-3</v>
      </c>
      <c r="BZ74" s="453">
        <f xml:space="preserve"> Debt!BZ$251</f>
        <v>3.9496749916452245E-3</v>
      </c>
      <c r="CA74" s="453">
        <f xml:space="preserve"> Debt!CA$251</f>
        <v>3.9496749916452245E-3</v>
      </c>
      <c r="CB74" s="453">
        <f xml:space="preserve"> Debt!CB$251</f>
        <v>3.9496749916452245E-3</v>
      </c>
      <c r="CC74" s="453">
        <f xml:space="preserve"> Debt!CC$251</f>
        <v>3.9496749916452245E-3</v>
      </c>
      <c r="CD74" s="453">
        <f xml:space="preserve"> Debt!CD$251</f>
        <v>3.9496749916452245E-3</v>
      </c>
      <c r="CE74" s="453">
        <f xml:space="preserve"> Debt!CE$251</f>
        <v>3.9496749916452245E-3</v>
      </c>
      <c r="CF74" s="453">
        <f xml:space="preserve"> Debt!CF$251</f>
        <v>3.9496749916452245E-3</v>
      </c>
      <c r="CG74" s="453">
        <f xml:space="preserve"> Debt!CG$251</f>
        <v>3.9496749916452245E-3</v>
      </c>
      <c r="CH74" s="453">
        <f xml:space="preserve"> Debt!CH$251</f>
        <v>3.9496749916452245E-3</v>
      </c>
      <c r="CI74" s="453">
        <f xml:space="preserve"> Debt!CI$251</f>
        <v>3.9496749916452245E-3</v>
      </c>
      <c r="CJ74" s="453">
        <f xml:space="preserve"> Debt!CJ$251</f>
        <v>3.9496749916452245E-3</v>
      </c>
      <c r="CK74" s="453">
        <f xml:space="preserve"> Debt!CK$251</f>
        <v>3.9496749916452245E-3</v>
      </c>
      <c r="CL74" s="453">
        <f xml:space="preserve"> Debt!CL$251</f>
        <v>3.9496749916452245E-3</v>
      </c>
      <c r="CM74" s="453">
        <f xml:space="preserve"> Debt!CM$251</f>
        <v>3.9496749916452245E-3</v>
      </c>
      <c r="CN74" s="453">
        <f xml:space="preserve"> Debt!CN$251</f>
        <v>3.9496749916452245E-3</v>
      </c>
      <c r="CO74" s="453">
        <f xml:space="preserve"> Debt!CO$251</f>
        <v>3.9496749916452245E-3</v>
      </c>
      <c r="CP74" s="453">
        <f xml:space="preserve"> Debt!CP$251</f>
        <v>3.9496749916452245E-3</v>
      </c>
      <c r="CQ74" s="453">
        <f xml:space="preserve"> Debt!CQ$251</f>
        <v>3.9496749916452245E-3</v>
      </c>
      <c r="CR74" s="453">
        <f xml:space="preserve"> Debt!CR$251</f>
        <v>3.9496749916452245E-3</v>
      </c>
      <c r="CS74" s="453">
        <f xml:space="preserve"> Debt!CS$251</f>
        <v>3.9496749916452245E-3</v>
      </c>
      <c r="CT74" s="453">
        <f xml:space="preserve"> Debt!CT$251</f>
        <v>3.9496749916452245E-3</v>
      </c>
      <c r="CU74" s="453">
        <f xml:space="preserve"> Debt!CU$251</f>
        <v>3.9496749916452245E-3</v>
      </c>
      <c r="CV74" s="453">
        <f xml:space="preserve"> Debt!CV$251</f>
        <v>3.9496749916452245E-3</v>
      </c>
      <c r="CW74" s="453">
        <f xml:space="preserve"> Debt!CW$251</f>
        <v>3.9496749916452245E-3</v>
      </c>
      <c r="CX74" s="453">
        <f xml:space="preserve"> Debt!CX$251</f>
        <v>3.9496749916452245E-3</v>
      </c>
      <c r="CY74" s="453">
        <f xml:space="preserve"> Debt!CY$251</f>
        <v>3.9496749916452245E-3</v>
      </c>
      <c r="CZ74" s="453">
        <f xml:space="preserve"> Debt!CZ$251</f>
        <v>3.9496749916452245E-3</v>
      </c>
      <c r="DA74" s="453">
        <f xml:space="preserve"> Debt!DA$251</f>
        <v>3.9496749916452245E-3</v>
      </c>
      <c r="DB74" s="453">
        <f xml:space="preserve"> Debt!DB$251</f>
        <v>3.9496749916452245E-3</v>
      </c>
      <c r="DC74" s="453">
        <f xml:space="preserve"> Debt!DC$251</f>
        <v>3.9496749916452245E-3</v>
      </c>
      <c r="DD74" s="453">
        <f xml:space="preserve"> Debt!DD$251</f>
        <v>3.9496749916452245E-3</v>
      </c>
      <c r="DE74" s="453">
        <f xml:space="preserve"> Debt!DE$251</f>
        <v>3.9496749916452245E-3</v>
      </c>
      <c r="DF74" s="453">
        <f xml:space="preserve"> Debt!DF$251</f>
        <v>3.9496749916452245E-3</v>
      </c>
      <c r="DG74" s="453">
        <f xml:space="preserve"> Debt!DG$251</f>
        <v>3.9496749916452245E-3</v>
      </c>
      <c r="DH74" s="453">
        <f xml:space="preserve"> Debt!DH$251</f>
        <v>3.9496749916452245E-3</v>
      </c>
      <c r="DI74" s="453">
        <f xml:space="preserve"> Debt!DI$251</f>
        <v>3.9496749916452245E-3</v>
      </c>
      <c r="DJ74" s="453">
        <f xml:space="preserve"> Debt!DJ$251</f>
        <v>3.9496749916452245E-3</v>
      </c>
      <c r="DK74" s="453">
        <f xml:space="preserve"> Debt!DK$251</f>
        <v>3.9496749916452245E-3</v>
      </c>
      <c r="DL74" s="453">
        <f xml:space="preserve"> Debt!DL$251</f>
        <v>3.9496749916452245E-3</v>
      </c>
      <c r="DM74" s="453">
        <f xml:space="preserve"> Debt!DM$251</f>
        <v>3.9496749916452245E-3</v>
      </c>
      <c r="DN74" s="453">
        <f xml:space="preserve"> Debt!DN$251</f>
        <v>3.9496749916452245E-3</v>
      </c>
      <c r="DO74" s="453">
        <f xml:space="preserve"> Debt!DO$251</f>
        <v>3.9496749916452245E-3</v>
      </c>
      <c r="DP74" s="453">
        <f xml:space="preserve"> Debt!DP$251</f>
        <v>3.9496749916452245E-3</v>
      </c>
      <c r="DQ74" s="453">
        <f xml:space="preserve"> Debt!DQ$251</f>
        <v>3.9496749916452245E-3</v>
      </c>
      <c r="DR74" s="453">
        <f xml:space="preserve"> Debt!DR$251</f>
        <v>3.9496749916452245E-3</v>
      </c>
      <c r="DS74" s="453">
        <f xml:space="preserve"> Debt!DS$251</f>
        <v>3.9496749916452245E-3</v>
      </c>
      <c r="DT74" s="453">
        <f xml:space="preserve"> Debt!DT$251</f>
        <v>3.9496749916452245E-3</v>
      </c>
      <c r="DU74" s="453">
        <f xml:space="preserve"> Debt!DU$251</f>
        <v>3.9496749916452245E-3</v>
      </c>
      <c r="DV74" s="453">
        <f xml:space="preserve"> Debt!DV$251</f>
        <v>3.9496749916452245E-3</v>
      </c>
      <c r="DW74" s="453">
        <f xml:space="preserve"> Debt!DW$251</f>
        <v>3.9496749916452245E-3</v>
      </c>
      <c r="DX74" s="453">
        <f xml:space="preserve"> Debt!DX$251</f>
        <v>3.9496749916452245E-3</v>
      </c>
      <c r="DY74" s="453">
        <f xml:space="preserve"> Debt!DY$251</f>
        <v>3.9496749916452245E-3</v>
      </c>
      <c r="DZ74" s="453">
        <f xml:space="preserve"> Debt!DZ$251</f>
        <v>3.9496749916452245E-3</v>
      </c>
      <c r="EA74" s="453">
        <f xml:space="preserve"> Debt!EA$251</f>
        <v>3.9496749916452245E-3</v>
      </c>
      <c r="EB74" s="453">
        <f xml:space="preserve"> Debt!EB$251</f>
        <v>3.9496749916452245E-3</v>
      </c>
      <c r="EC74" s="453">
        <f xml:space="preserve"> Debt!EC$251</f>
        <v>3.9496749916452245E-3</v>
      </c>
      <c r="ED74" s="453">
        <f xml:space="preserve"> Debt!ED$251</f>
        <v>3.9496749916452245E-3</v>
      </c>
      <c r="EE74" s="453">
        <f xml:space="preserve"> Debt!EE$251</f>
        <v>3.9496749916452245E-3</v>
      </c>
      <c r="EF74" s="453">
        <f xml:space="preserve"> Debt!EF$251</f>
        <v>3.9496749916452245E-3</v>
      </c>
      <c r="EG74" s="453">
        <f xml:space="preserve"> Debt!EG$251</f>
        <v>3.9496749916452245E-3</v>
      </c>
      <c r="EH74" s="453">
        <f xml:space="preserve"> Debt!EH$251</f>
        <v>3.9496749916452245E-3</v>
      </c>
      <c r="EI74" s="453">
        <f xml:space="preserve"> Debt!EI$251</f>
        <v>3.9496749916452245E-3</v>
      </c>
      <c r="EJ74" s="453">
        <f xml:space="preserve"> Debt!EJ$251</f>
        <v>3.9496749916452245E-3</v>
      </c>
      <c r="EK74" s="453">
        <f xml:space="preserve"> Debt!EK$251</f>
        <v>3.9496749916452245E-3</v>
      </c>
      <c r="EL74" s="453">
        <f xml:space="preserve"> Debt!EL$251</f>
        <v>3.9496749916452245E-3</v>
      </c>
      <c r="EM74" s="453">
        <f xml:space="preserve"> Debt!EM$251</f>
        <v>3.9496749916452245E-3</v>
      </c>
      <c r="EN74" s="453">
        <f xml:space="preserve"> Debt!EN$251</f>
        <v>3.9496749916452245E-3</v>
      </c>
      <c r="EO74" s="453">
        <f xml:space="preserve"> Debt!EO$251</f>
        <v>3.9496749916452245E-3</v>
      </c>
      <c r="EP74" s="453">
        <f xml:space="preserve"> Debt!EP$251</f>
        <v>3.9496749916452245E-3</v>
      </c>
      <c r="EQ74" s="453">
        <f xml:space="preserve"> Debt!EQ$251</f>
        <v>3.9496749916452245E-3</v>
      </c>
      <c r="ER74" s="453">
        <f xml:space="preserve"> Debt!ER$251</f>
        <v>3.9496749916452245E-3</v>
      </c>
      <c r="ES74" s="453">
        <f xml:space="preserve"> Debt!ES$251</f>
        <v>3.9496749916452245E-3</v>
      </c>
      <c r="ET74" s="453">
        <f xml:space="preserve"> Debt!ET$251</f>
        <v>3.9496749916452245E-3</v>
      </c>
      <c r="EU74" s="453">
        <f xml:space="preserve"> Debt!EU$251</f>
        <v>3.9496749916452245E-3</v>
      </c>
      <c r="EV74" s="453">
        <f xml:space="preserve"> Debt!EV$251</f>
        <v>3.9496749916452245E-3</v>
      </c>
      <c r="EW74" s="453">
        <f xml:space="preserve"> Debt!EW$251</f>
        <v>3.9496749916452245E-3</v>
      </c>
      <c r="EX74" s="453">
        <f xml:space="preserve"> Debt!EX$251</f>
        <v>3.9496749916452245E-3</v>
      </c>
      <c r="EY74" s="453">
        <f xml:space="preserve"> Debt!EY$251</f>
        <v>3.9496749916452245E-3</v>
      </c>
      <c r="EZ74" s="453">
        <f xml:space="preserve"> Debt!EZ$251</f>
        <v>3.9496749916452245E-3</v>
      </c>
      <c r="FA74" s="453">
        <f xml:space="preserve"> Debt!FA$251</f>
        <v>3.9496749916452245E-3</v>
      </c>
      <c r="FB74" s="453">
        <f xml:space="preserve"> Debt!FB$251</f>
        <v>3.9496749916452245E-3</v>
      </c>
      <c r="FC74" s="453">
        <f xml:space="preserve"> Debt!FC$251</f>
        <v>3.9496749916452245E-3</v>
      </c>
      <c r="FD74" s="453">
        <f xml:space="preserve"> Debt!FD$251</f>
        <v>3.9496749916452245E-3</v>
      </c>
      <c r="FE74" s="453">
        <f xml:space="preserve"> Debt!FE$251</f>
        <v>3.9496749916452245E-3</v>
      </c>
      <c r="FF74" s="453">
        <f xml:space="preserve"> Debt!FF$251</f>
        <v>3.9496749916452245E-3</v>
      </c>
      <c r="FG74" s="453">
        <f xml:space="preserve"> Debt!FG$251</f>
        <v>3.9496749916452245E-3</v>
      </c>
      <c r="FH74" s="453">
        <f xml:space="preserve"> Debt!FH$251</f>
        <v>3.9496749916452245E-3</v>
      </c>
      <c r="FI74" s="453">
        <f xml:space="preserve"> Debt!FI$251</f>
        <v>3.9496749916452245E-3</v>
      </c>
      <c r="FJ74" s="453">
        <f xml:space="preserve"> Debt!FJ$251</f>
        <v>3.9496749916452245E-3</v>
      </c>
      <c r="FK74" s="453">
        <f xml:space="preserve"> Debt!FK$251</f>
        <v>3.9496749916452245E-3</v>
      </c>
      <c r="FL74" s="453">
        <f xml:space="preserve"> Debt!FL$251</f>
        <v>3.9496749916452245E-3</v>
      </c>
      <c r="FM74" s="453">
        <f xml:space="preserve"> Debt!FM$251</f>
        <v>3.9496749916452245E-3</v>
      </c>
      <c r="FN74" s="453">
        <f xml:space="preserve"> Debt!FN$251</f>
        <v>3.9496749916452245E-3</v>
      </c>
      <c r="FO74" s="453">
        <f xml:space="preserve"> Debt!FO$251</f>
        <v>3.9496749916452245E-3</v>
      </c>
      <c r="FP74" s="453">
        <f xml:space="preserve"> Debt!FP$251</f>
        <v>3.9496749916452245E-3</v>
      </c>
      <c r="FQ74" s="453">
        <f xml:space="preserve"> Debt!FQ$251</f>
        <v>3.9496749916452245E-3</v>
      </c>
      <c r="FR74" s="453">
        <f xml:space="preserve"> Debt!FR$251</f>
        <v>3.9496749916452245E-3</v>
      </c>
      <c r="FS74" s="453">
        <f xml:space="preserve"> Debt!FS$251</f>
        <v>3.9496749916452245E-3</v>
      </c>
      <c r="FT74" s="453">
        <f xml:space="preserve"> Debt!FT$251</f>
        <v>3.9496749916452245E-3</v>
      </c>
      <c r="FU74" s="453">
        <f xml:space="preserve"> Debt!FU$251</f>
        <v>3.9496749916452245E-3</v>
      </c>
      <c r="FV74" s="453">
        <f xml:space="preserve"> Debt!FV$251</f>
        <v>3.9496749916452245E-3</v>
      </c>
      <c r="FW74" s="453">
        <f xml:space="preserve"> Debt!FW$251</f>
        <v>3.9496749916452245E-3</v>
      </c>
      <c r="FX74" s="453">
        <f xml:space="preserve"> Debt!FX$251</f>
        <v>3.9496749916452245E-3</v>
      </c>
      <c r="FY74" s="453">
        <f xml:space="preserve"> Debt!FY$251</f>
        <v>3.9496749916452245E-3</v>
      </c>
      <c r="FZ74" s="453">
        <f xml:space="preserve"> Debt!FZ$251</f>
        <v>3.9496749916452245E-3</v>
      </c>
      <c r="GA74" s="453">
        <f xml:space="preserve"> Debt!GA$251</f>
        <v>3.9496749916452245E-3</v>
      </c>
      <c r="GB74" s="453">
        <f xml:space="preserve"> Debt!GB$251</f>
        <v>3.9496749916452245E-3</v>
      </c>
      <c r="GC74" s="453">
        <f xml:space="preserve"> Debt!GC$251</f>
        <v>3.9496749916452245E-3</v>
      </c>
      <c r="GD74" s="453">
        <f xml:space="preserve"> Debt!GD$251</f>
        <v>3.9496749916452245E-3</v>
      </c>
      <c r="GE74" s="453">
        <f xml:space="preserve"> Debt!GE$251</f>
        <v>3.9496749916452245E-3</v>
      </c>
      <c r="GF74" s="453">
        <f xml:space="preserve"> Debt!GF$251</f>
        <v>3.9496749916452245E-3</v>
      </c>
      <c r="GG74" s="453">
        <f xml:space="preserve"> Debt!GG$251</f>
        <v>3.9496749916452245E-3</v>
      </c>
      <c r="GH74" s="453">
        <f xml:space="preserve"> Debt!GH$251</f>
        <v>3.9496749916452245E-3</v>
      </c>
      <c r="GI74" s="453">
        <f xml:space="preserve"> Debt!GI$251</f>
        <v>3.9496749916452245E-3</v>
      </c>
      <c r="GJ74" s="453">
        <f xml:space="preserve"> Debt!GJ$251</f>
        <v>3.9496749916452245E-3</v>
      </c>
    </row>
    <row r="75" spans="1:192" x14ac:dyDescent="0.25">
      <c r="A75" s="85"/>
      <c r="B75" s="85"/>
      <c r="C75" s="672"/>
      <c r="D75" s="66"/>
      <c r="E75" s="131" t="str">
        <f xml:space="preserve"> Time!E$165</f>
        <v>LLCR flag</v>
      </c>
      <c r="F75" s="131">
        <f xml:space="preserve"> Time!F$165</f>
        <v>0</v>
      </c>
      <c r="G75" s="131" t="str">
        <f xml:space="preserve"> Time!G$165</f>
        <v>flag</v>
      </c>
      <c r="H75" s="131">
        <f xml:space="preserve"> Time!H$165</f>
        <v>48</v>
      </c>
      <c r="I75" s="131">
        <f xml:space="preserve"> Time!I$165</f>
        <v>0</v>
      </c>
      <c r="J75" s="131">
        <f xml:space="preserve"> Time!J$165</f>
        <v>0</v>
      </c>
      <c r="K75" s="131">
        <f xml:space="preserve"> Time!K$165</f>
        <v>0</v>
      </c>
      <c r="L75" s="131">
        <f xml:space="preserve"> Time!L$165</f>
        <v>0</v>
      </c>
      <c r="M75" s="131">
        <f xml:space="preserve"> Time!M$165</f>
        <v>0</v>
      </c>
      <c r="N75" s="131">
        <f xml:space="preserve"> Time!N$165</f>
        <v>0</v>
      </c>
      <c r="O75" s="131">
        <f xml:space="preserve"> Time!O$165</f>
        <v>0</v>
      </c>
      <c r="P75" s="131">
        <f xml:space="preserve"> Time!P$165</f>
        <v>0</v>
      </c>
      <c r="Q75" s="131">
        <f xml:space="preserve"> Time!Q$165</f>
        <v>0</v>
      </c>
      <c r="R75" s="131">
        <f xml:space="preserve"> Time!R$165</f>
        <v>1</v>
      </c>
      <c r="S75" s="131">
        <f xml:space="preserve"> Time!S$165</f>
        <v>1</v>
      </c>
      <c r="T75" s="131">
        <f xml:space="preserve"> Time!T$165</f>
        <v>1</v>
      </c>
      <c r="U75" s="131">
        <f xml:space="preserve"> Time!U$165</f>
        <v>1</v>
      </c>
      <c r="V75" s="131">
        <f xml:space="preserve"> Time!V$165</f>
        <v>1</v>
      </c>
      <c r="W75" s="131">
        <f xml:space="preserve"> Time!W$165</f>
        <v>1</v>
      </c>
      <c r="X75" s="131">
        <f xml:space="preserve"> Time!X$165</f>
        <v>1</v>
      </c>
      <c r="Y75" s="131">
        <f xml:space="preserve"> Time!Y$165</f>
        <v>1</v>
      </c>
      <c r="Z75" s="131">
        <f xml:space="preserve"> Time!Z$165</f>
        <v>1</v>
      </c>
      <c r="AA75" s="131">
        <f xml:space="preserve"> Time!AA$165</f>
        <v>1</v>
      </c>
      <c r="AB75" s="131">
        <f xml:space="preserve"> Time!AB$165</f>
        <v>1</v>
      </c>
      <c r="AC75" s="131">
        <f xml:space="preserve"> Time!AC$165</f>
        <v>1</v>
      </c>
      <c r="AD75" s="131">
        <f xml:space="preserve"> Time!AD$165</f>
        <v>1</v>
      </c>
      <c r="AE75" s="131">
        <f xml:space="preserve"> Time!AE$165</f>
        <v>1</v>
      </c>
      <c r="AF75" s="131">
        <f xml:space="preserve"> Time!AF$165</f>
        <v>1</v>
      </c>
      <c r="AG75" s="131">
        <f xml:space="preserve"> Time!AG$165</f>
        <v>1</v>
      </c>
      <c r="AH75" s="131">
        <f xml:space="preserve"> Time!AH$165</f>
        <v>1</v>
      </c>
      <c r="AI75" s="131">
        <f xml:space="preserve"> Time!AI$165</f>
        <v>1</v>
      </c>
      <c r="AJ75" s="131">
        <f xml:space="preserve"> Time!AJ$165</f>
        <v>1</v>
      </c>
      <c r="AK75" s="131">
        <f xml:space="preserve"> Time!AK$165</f>
        <v>1</v>
      </c>
      <c r="AL75" s="131">
        <f xml:space="preserve"> Time!AL$165</f>
        <v>1</v>
      </c>
      <c r="AM75" s="131">
        <f xml:space="preserve"> Time!AM$165</f>
        <v>1</v>
      </c>
      <c r="AN75" s="131">
        <f xml:space="preserve"> Time!AN$165</f>
        <v>1</v>
      </c>
      <c r="AO75" s="131">
        <f xml:space="preserve"> Time!AO$165</f>
        <v>1</v>
      </c>
      <c r="AP75" s="131">
        <f xml:space="preserve"> Time!AP$165</f>
        <v>1</v>
      </c>
      <c r="AQ75" s="131">
        <f xml:space="preserve"> Time!AQ$165</f>
        <v>1</v>
      </c>
      <c r="AR75" s="131">
        <f xml:space="preserve"> Time!AR$165</f>
        <v>1</v>
      </c>
      <c r="AS75" s="131">
        <f xml:space="preserve"> Time!AS$165</f>
        <v>1</v>
      </c>
      <c r="AT75" s="131">
        <f xml:space="preserve"> Time!AT$165</f>
        <v>1</v>
      </c>
      <c r="AU75" s="131">
        <f xml:space="preserve"> Time!AU$165</f>
        <v>1</v>
      </c>
      <c r="AV75" s="131">
        <f xml:space="preserve"> Time!AV$165</f>
        <v>1</v>
      </c>
      <c r="AW75" s="131">
        <f xml:space="preserve"> Time!AW$165</f>
        <v>1</v>
      </c>
      <c r="AX75" s="131">
        <f xml:space="preserve"> Time!AX$165</f>
        <v>1</v>
      </c>
      <c r="AY75" s="131">
        <f xml:space="preserve"> Time!AY$165</f>
        <v>1</v>
      </c>
      <c r="AZ75" s="131">
        <f xml:space="preserve"> Time!AZ$165</f>
        <v>1</v>
      </c>
      <c r="BA75" s="131">
        <f xml:space="preserve"> Time!BA$165</f>
        <v>1</v>
      </c>
      <c r="BB75" s="131">
        <f xml:space="preserve"> Time!BB$165</f>
        <v>1</v>
      </c>
      <c r="BC75" s="131">
        <f xml:space="preserve"> Time!BC$165</f>
        <v>1</v>
      </c>
      <c r="BD75" s="131">
        <f xml:space="preserve"> Time!BD$165</f>
        <v>1</v>
      </c>
      <c r="BE75" s="131">
        <f xml:space="preserve"> Time!BE$165</f>
        <v>1</v>
      </c>
      <c r="BF75" s="131">
        <f xml:space="preserve"> Time!BF$165</f>
        <v>1</v>
      </c>
      <c r="BG75" s="131">
        <f xml:space="preserve"> Time!BG$165</f>
        <v>1</v>
      </c>
      <c r="BH75" s="131">
        <f xml:space="preserve"> Time!BH$165</f>
        <v>1</v>
      </c>
      <c r="BI75" s="131">
        <f xml:space="preserve"> Time!BI$165</f>
        <v>1</v>
      </c>
      <c r="BJ75" s="131">
        <f xml:space="preserve"> Time!BJ$165</f>
        <v>1</v>
      </c>
      <c r="BK75" s="131">
        <f xml:space="preserve"> Time!BK$165</f>
        <v>1</v>
      </c>
      <c r="BL75" s="131">
        <f xml:space="preserve"> Time!BL$165</f>
        <v>1</v>
      </c>
      <c r="BM75" s="131">
        <f xml:space="preserve"> Time!BM$165</f>
        <v>1</v>
      </c>
      <c r="BN75" s="131">
        <f xml:space="preserve"> Time!BN$165</f>
        <v>0</v>
      </c>
      <c r="BO75" s="131">
        <f xml:space="preserve"> Time!BO$165</f>
        <v>0</v>
      </c>
      <c r="BP75" s="131">
        <f xml:space="preserve"> Time!BP$165</f>
        <v>0</v>
      </c>
      <c r="BQ75" s="131">
        <f xml:space="preserve"> Time!BQ$165</f>
        <v>0</v>
      </c>
      <c r="BR75" s="131">
        <f xml:space="preserve"> Time!BR$165</f>
        <v>0</v>
      </c>
      <c r="BS75" s="131">
        <f xml:space="preserve"> Time!BS$165</f>
        <v>0</v>
      </c>
      <c r="BT75" s="131">
        <f xml:space="preserve"> Time!BT$165</f>
        <v>0</v>
      </c>
      <c r="BU75" s="131">
        <f xml:space="preserve"> Time!BU$165</f>
        <v>0</v>
      </c>
      <c r="BV75" s="131">
        <f xml:space="preserve"> Time!BV$165</f>
        <v>0</v>
      </c>
      <c r="BW75" s="131">
        <f xml:space="preserve"> Time!BW$165</f>
        <v>0</v>
      </c>
      <c r="BX75" s="131">
        <f xml:space="preserve"> Time!BX$165</f>
        <v>0</v>
      </c>
      <c r="BY75" s="131">
        <f xml:space="preserve"> Time!BY$165</f>
        <v>0</v>
      </c>
      <c r="BZ75" s="131">
        <f xml:space="preserve"> Time!BZ$165</f>
        <v>0</v>
      </c>
      <c r="CA75" s="131">
        <f xml:space="preserve"> Time!CA$165</f>
        <v>0</v>
      </c>
      <c r="CB75" s="131">
        <f xml:space="preserve"> Time!CB$165</f>
        <v>0</v>
      </c>
      <c r="CC75" s="131">
        <f xml:space="preserve"> Time!CC$165</f>
        <v>0</v>
      </c>
      <c r="CD75" s="131">
        <f xml:space="preserve"> Time!CD$165</f>
        <v>0</v>
      </c>
      <c r="CE75" s="131">
        <f xml:space="preserve"> Time!CE$165</f>
        <v>0</v>
      </c>
      <c r="CF75" s="131">
        <f xml:space="preserve"> Time!CF$165</f>
        <v>0</v>
      </c>
      <c r="CG75" s="131">
        <f xml:space="preserve"> Time!CG$165</f>
        <v>0</v>
      </c>
      <c r="CH75" s="131">
        <f xml:space="preserve"> Time!CH$165</f>
        <v>0</v>
      </c>
      <c r="CI75" s="131">
        <f xml:space="preserve"> Time!CI$165</f>
        <v>0</v>
      </c>
      <c r="CJ75" s="131">
        <f xml:space="preserve"> Time!CJ$165</f>
        <v>0</v>
      </c>
      <c r="CK75" s="131">
        <f xml:space="preserve"> Time!CK$165</f>
        <v>0</v>
      </c>
      <c r="CL75" s="131">
        <f xml:space="preserve"> Time!CL$165</f>
        <v>0</v>
      </c>
      <c r="CM75" s="131">
        <f xml:space="preserve"> Time!CM$165</f>
        <v>0</v>
      </c>
      <c r="CN75" s="131">
        <f xml:space="preserve"> Time!CN$165</f>
        <v>0</v>
      </c>
      <c r="CO75" s="131">
        <f xml:space="preserve"> Time!CO$165</f>
        <v>0</v>
      </c>
      <c r="CP75" s="131">
        <f xml:space="preserve"> Time!CP$165</f>
        <v>0</v>
      </c>
      <c r="CQ75" s="131">
        <f xml:space="preserve"> Time!CQ$165</f>
        <v>0</v>
      </c>
      <c r="CR75" s="131">
        <f xml:space="preserve"> Time!CR$165</f>
        <v>0</v>
      </c>
      <c r="CS75" s="131">
        <f xml:space="preserve"> Time!CS$165</f>
        <v>0</v>
      </c>
      <c r="CT75" s="131">
        <f xml:space="preserve"> Time!CT$165</f>
        <v>0</v>
      </c>
      <c r="CU75" s="131">
        <f xml:space="preserve"> Time!CU$165</f>
        <v>0</v>
      </c>
      <c r="CV75" s="131">
        <f xml:space="preserve"> Time!CV$165</f>
        <v>0</v>
      </c>
      <c r="CW75" s="131">
        <f xml:space="preserve"> Time!CW$165</f>
        <v>0</v>
      </c>
      <c r="CX75" s="131">
        <f xml:space="preserve"> Time!CX$165</f>
        <v>0</v>
      </c>
      <c r="CY75" s="131">
        <f xml:space="preserve"> Time!CY$165</f>
        <v>0</v>
      </c>
      <c r="CZ75" s="131">
        <f xml:space="preserve"> Time!CZ$165</f>
        <v>0</v>
      </c>
      <c r="DA75" s="131">
        <f xml:space="preserve"> Time!DA$165</f>
        <v>0</v>
      </c>
      <c r="DB75" s="131">
        <f xml:space="preserve"> Time!DB$165</f>
        <v>0</v>
      </c>
      <c r="DC75" s="131">
        <f xml:space="preserve"> Time!DC$165</f>
        <v>0</v>
      </c>
      <c r="DD75" s="131">
        <f xml:space="preserve"> Time!DD$165</f>
        <v>0</v>
      </c>
      <c r="DE75" s="131">
        <f xml:space="preserve"> Time!DE$165</f>
        <v>0</v>
      </c>
      <c r="DF75" s="131">
        <f xml:space="preserve"> Time!DF$165</f>
        <v>0</v>
      </c>
      <c r="DG75" s="131">
        <f xml:space="preserve"> Time!DG$165</f>
        <v>0</v>
      </c>
      <c r="DH75" s="131">
        <f xml:space="preserve"> Time!DH$165</f>
        <v>0</v>
      </c>
      <c r="DI75" s="131">
        <f xml:space="preserve"> Time!DI$165</f>
        <v>0</v>
      </c>
      <c r="DJ75" s="131">
        <f xml:space="preserve"> Time!DJ$165</f>
        <v>0</v>
      </c>
      <c r="DK75" s="131">
        <f xml:space="preserve"> Time!DK$165</f>
        <v>0</v>
      </c>
      <c r="DL75" s="131">
        <f xml:space="preserve"> Time!DL$165</f>
        <v>0</v>
      </c>
      <c r="DM75" s="131">
        <f xml:space="preserve"> Time!DM$165</f>
        <v>0</v>
      </c>
      <c r="DN75" s="131">
        <f xml:space="preserve"> Time!DN$165</f>
        <v>0</v>
      </c>
      <c r="DO75" s="131">
        <f xml:space="preserve"> Time!DO$165</f>
        <v>0</v>
      </c>
      <c r="DP75" s="131">
        <f xml:space="preserve"> Time!DP$165</f>
        <v>0</v>
      </c>
      <c r="DQ75" s="131">
        <f xml:space="preserve"> Time!DQ$165</f>
        <v>0</v>
      </c>
      <c r="DR75" s="131">
        <f xml:space="preserve"> Time!DR$165</f>
        <v>0</v>
      </c>
      <c r="DS75" s="131">
        <f xml:space="preserve"> Time!DS$165</f>
        <v>0</v>
      </c>
      <c r="DT75" s="131">
        <f xml:space="preserve"> Time!DT$165</f>
        <v>0</v>
      </c>
      <c r="DU75" s="131">
        <f xml:space="preserve"> Time!DU$165</f>
        <v>0</v>
      </c>
      <c r="DV75" s="131">
        <f xml:space="preserve"> Time!DV$165</f>
        <v>0</v>
      </c>
      <c r="DW75" s="131">
        <f xml:space="preserve"> Time!DW$165</f>
        <v>0</v>
      </c>
      <c r="DX75" s="131">
        <f xml:space="preserve"> Time!DX$165</f>
        <v>0</v>
      </c>
      <c r="DY75" s="131">
        <f xml:space="preserve"> Time!DY$165</f>
        <v>0</v>
      </c>
      <c r="DZ75" s="131">
        <f xml:space="preserve"> Time!DZ$165</f>
        <v>0</v>
      </c>
      <c r="EA75" s="131">
        <f xml:space="preserve"> Time!EA$165</f>
        <v>0</v>
      </c>
      <c r="EB75" s="131">
        <f xml:space="preserve"> Time!EB$165</f>
        <v>0</v>
      </c>
      <c r="EC75" s="131">
        <f xml:space="preserve"> Time!EC$165</f>
        <v>0</v>
      </c>
      <c r="ED75" s="131">
        <f xml:space="preserve"> Time!ED$165</f>
        <v>0</v>
      </c>
      <c r="EE75" s="131">
        <f xml:space="preserve"> Time!EE$165</f>
        <v>0</v>
      </c>
      <c r="EF75" s="131">
        <f xml:space="preserve"> Time!EF$165</f>
        <v>0</v>
      </c>
      <c r="EG75" s="131">
        <f xml:space="preserve"> Time!EG$165</f>
        <v>0</v>
      </c>
      <c r="EH75" s="131">
        <f xml:space="preserve"> Time!EH$165</f>
        <v>0</v>
      </c>
      <c r="EI75" s="131">
        <f xml:space="preserve"> Time!EI$165</f>
        <v>0</v>
      </c>
      <c r="EJ75" s="131">
        <f xml:space="preserve"> Time!EJ$165</f>
        <v>0</v>
      </c>
      <c r="EK75" s="131">
        <f xml:space="preserve"> Time!EK$165</f>
        <v>0</v>
      </c>
      <c r="EL75" s="131">
        <f xml:space="preserve"> Time!EL$165</f>
        <v>0</v>
      </c>
      <c r="EM75" s="131">
        <f xml:space="preserve"> Time!EM$165</f>
        <v>0</v>
      </c>
      <c r="EN75" s="131">
        <f xml:space="preserve"> Time!EN$165</f>
        <v>0</v>
      </c>
      <c r="EO75" s="131">
        <f xml:space="preserve"> Time!EO$165</f>
        <v>0</v>
      </c>
      <c r="EP75" s="131">
        <f xml:space="preserve"> Time!EP$165</f>
        <v>0</v>
      </c>
      <c r="EQ75" s="131">
        <f xml:space="preserve"> Time!EQ$165</f>
        <v>0</v>
      </c>
      <c r="ER75" s="131">
        <f xml:space="preserve"> Time!ER$165</f>
        <v>0</v>
      </c>
      <c r="ES75" s="131">
        <f xml:space="preserve"> Time!ES$165</f>
        <v>0</v>
      </c>
      <c r="ET75" s="131">
        <f xml:space="preserve"> Time!ET$165</f>
        <v>0</v>
      </c>
      <c r="EU75" s="131">
        <f xml:space="preserve"> Time!EU$165</f>
        <v>0</v>
      </c>
      <c r="EV75" s="131">
        <f xml:space="preserve"> Time!EV$165</f>
        <v>0</v>
      </c>
      <c r="EW75" s="131">
        <f xml:space="preserve"> Time!EW$165</f>
        <v>0</v>
      </c>
      <c r="EX75" s="131">
        <f xml:space="preserve"> Time!EX$165</f>
        <v>0</v>
      </c>
      <c r="EY75" s="131">
        <f xml:space="preserve"> Time!EY$165</f>
        <v>0</v>
      </c>
      <c r="EZ75" s="131">
        <f xml:space="preserve"> Time!EZ$165</f>
        <v>0</v>
      </c>
      <c r="FA75" s="131">
        <f xml:space="preserve"> Time!FA$165</f>
        <v>0</v>
      </c>
      <c r="FB75" s="131">
        <f xml:space="preserve"> Time!FB$165</f>
        <v>0</v>
      </c>
      <c r="FC75" s="131">
        <f xml:space="preserve"> Time!FC$165</f>
        <v>0</v>
      </c>
      <c r="FD75" s="131">
        <f xml:space="preserve"> Time!FD$165</f>
        <v>0</v>
      </c>
      <c r="FE75" s="131">
        <f xml:space="preserve"> Time!FE$165</f>
        <v>0</v>
      </c>
      <c r="FF75" s="131">
        <f xml:space="preserve"> Time!FF$165</f>
        <v>0</v>
      </c>
      <c r="FG75" s="131">
        <f xml:space="preserve"> Time!FG$165</f>
        <v>0</v>
      </c>
      <c r="FH75" s="131">
        <f xml:space="preserve"> Time!FH$165</f>
        <v>0</v>
      </c>
      <c r="FI75" s="131">
        <f xml:space="preserve"> Time!FI$165</f>
        <v>0</v>
      </c>
      <c r="FJ75" s="131">
        <f xml:space="preserve"> Time!FJ$165</f>
        <v>0</v>
      </c>
      <c r="FK75" s="131">
        <f xml:space="preserve"> Time!FK$165</f>
        <v>0</v>
      </c>
      <c r="FL75" s="131">
        <f xml:space="preserve"> Time!FL$165</f>
        <v>0</v>
      </c>
      <c r="FM75" s="131">
        <f xml:space="preserve"> Time!FM$165</f>
        <v>0</v>
      </c>
      <c r="FN75" s="131">
        <f xml:space="preserve"> Time!FN$165</f>
        <v>0</v>
      </c>
      <c r="FO75" s="131">
        <f xml:space="preserve"> Time!FO$165</f>
        <v>0</v>
      </c>
      <c r="FP75" s="131">
        <f xml:space="preserve"> Time!FP$165</f>
        <v>0</v>
      </c>
      <c r="FQ75" s="131">
        <f xml:space="preserve"> Time!FQ$165</f>
        <v>0</v>
      </c>
      <c r="FR75" s="131">
        <f xml:space="preserve"> Time!FR$165</f>
        <v>0</v>
      </c>
      <c r="FS75" s="131">
        <f xml:space="preserve"> Time!FS$165</f>
        <v>0</v>
      </c>
      <c r="FT75" s="131">
        <f xml:space="preserve"> Time!FT$165</f>
        <v>0</v>
      </c>
      <c r="FU75" s="131">
        <f xml:space="preserve"> Time!FU$165</f>
        <v>0</v>
      </c>
      <c r="FV75" s="131">
        <f xml:space="preserve"> Time!FV$165</f>
        <v>0</v>
      </c>
      <c r="FW75" s="131">
        <f xml:space="preserve"> Time!FW$165</f>
        <v>0</v>
      </c>
      <c r="FX75" s="131">
        <f xml:space="preserve"> Time!FX$165</f>
        <v>0</v>
      </c>
      <c r="FY75" s="131">
        <f xml:space="preserve"> Time!FY$165</f>
        <v>0</v>
      </c>
      <c r="FZ75" s="131">
        <f xml:space="preserve"> Time!FZ$165</f>
        <v>0</v>
      </c>
      <c r="GA75" s="131">
        <f xml:space="preserve"> Time!GA$165</f>
        <v>0</v>
      </c>
      <c r="GB75" s="131">
        <f xml:space="preserve"> Time!GB$165</f>
        <v>0</v>
      </c>
      <c r="GC75" s="131">
        <f xml:space="preserve"> Time!GC$165</f>
        <v>0</v>
      </c>
      <c r="GD75" s="131">
        <f xml:space="preserve"> Time!GD$165</f>
        <v>0</v>
      </c>
      <c r="GE75" s="131">
        <f xml:space="preserve"> Time!GE$165</f>
        <v>0</v>
      </c>
      <c r="GF75" s="131">
        <f xml:space="preserve"> Time!GF$165</f>
        <v>0</v>
      </c>
      <c r="GG75" s="131">
        <f xml:space="preserve"> Time!GG$165</f>
        <v>0</v>
      </c>
      <c r="GH75" s="131">
        <f xml:space="preserve"> Time!GH$165</f>
        <v>0</v>
      </c>
      <c r="GI75" s="131">
        <f xml:space="preserve"> Time!GI$165</f>
        <v>0</v>
      </c>
      <c r="GJ75" s="131">
        <f xml:space="preserve"> Time!GJ$165</f>
        <v>0</v>
      </c>
    </row>
    <row r="76" spans="1:192" s="291" customFormat="1" x14ac:dyDescent="0.25">
      <c r="A76" s="718"/>
      <c r="B76" s="718"/>
      <c r="C76" s="719"/>
      <c r="D76" s="88"/>
      <c r="E76" s="88" t="s">
        <v>568</v>
      </c>
      <c r="F76" s="88"/>
      <c r="G76" s="88" t="s">
        <v>195</v>
      </c>
      <c r="H76" s="88"/>
      <c r="I76" s="88"/>
      <c r="J76" s="88" t="str">
        <f t="shared" ref="J76:AO76" si="69" xml:space="preserve"> IF(AND(J75 = 1, SUM(J73:J74) &gt; CHK_TOL), J72 / SUM(J73:J74), "na")</f>
        <v>na</v>
      </c>
      <c r="K76" s="88" t="str">
        <f t="shared" si="69"/>
        <v>na</v>
      </c>
      <c r="L76" s="88" t="str">
        <f t="shared" si="69"/>
        <v>na</v>
      </c>
      <c r="M76" s="88" t="str">
        <f t="shared" si="69"/>
        <v>na</v>
      </c>
      <c r="N76" s="88" t="str">
        <f t="shared" si="69"/>
        <v>na</v>
      </c>
      <c r="O76" s="88" t="str">
        <f t="shared" si="69"/>
        <v>na</v>
      </c>
      <c r="P76" s="88" t="str">
        <f t="shared" si="69"/>
        <v>na</v>
      </c>
      <c r="Q76" s="88" t="str">
        <f t="shared" si="69"/>
        <v>na</v>
      </c>
      <c r="R76" s="88">
        <f t="shared" si="69"/>
        <v>1.2999999345861466</v>
      </c>
      <c r="S76" s="88">
        <f t="shared" si="69"/>
        <v>1.2999999340164921</v>
      </c>
      <c r="T76" s="88">
        <f t="shared" si="69"/>
        <v>1.2999999333319443</v>
      </c>
      <c r="U76" s="88">
        <f t="shared" si="69"/>
        <v>1.2999999324210287</v>
      </c>
      <c r="V76" s="88">
        <f t="shared" si="69"/>
        <v>1.2999999315248967</v>
      </c>
      <c r="W76" s="88">
        <f t="shared" si="69"/>
        <v>1.299999930805823</v>
      </c>
      <c r="X76" s="88">
        <f t="shared" si="69"/>
        <v>1.2999999299933604</v>
      </c>
      <c r="Y76" s="88">
        <f t="shared" si="69"/>
        <v>1.2999999289018236</v>
      </c>
      <c r="Z76" s="88">
        <f t="shared" si="69"/>
        <v>1.299999927822129</v>
      </c>
      <c r="AA76" s="88">
        <f t="shared" si="69"/>
        <v>1.2999999269569906</v>
      </c>
      <c r="AB76" s="88">
        <f t="shared" si="69"/>
        <v>1.2999999259581718</v>
      </c>
      <c r="AC76" s="88">
        <f t="shared" si="69"/>
        <v>1.2999999246255816</v>
      </c>
      <c r="AD76" s="88">
        <f t="shared" si="69"/>
        <v>1.2999999232988431</v>
      </c>
      <c r="AE76" s="88">
        <f t="shared" si="69"/>
        <v>1.2999999222255068</v>
      </c>
      <c r="AF76" s="88">
        <f t="shared" si="69"/>
        <v>1.2999999209816002</v>
      </c>
      <c r="AG76" s="88">
        <f t="shared" si="69"/>
        <v>1.2999999193172813</v>
      </c>
      <c r="AH76" s="88">
        <f t="shared" si="69"/>
        <v>1.2999999176470691</v>
      </c>
      <c r="AI76" s="88">
        <f t="shared" si="69"/>
        <v>1.2999999162809317</v>
      </c>
      <c r="AJ76" s="88">
        <f t="shared" si="69"/>
        <v>1.2999999146895829</v>
      </c>
      <c r="AK76" s="88">
        <f t="shared" si="69"/>
        <v>1.2999999125508399</v>
      </c>
      <c r="AL76" s="88">
        <f t="shared" si="69"/>
        <v>1.2999999103830824</v>
      </c>
      <c r="AM76" s="88">
        <f t="shared" si="69"/>
        <v>1.2999999085695746</v>
      </c>
      <c r="AN76" s="88">
        <f t="shared" si="69"/>
        <v>1.2999999064801451</v>
      </c>
      <c r="AO76" s="88">
        <f t="shared" si="69"/>
        <v>1.2999999036292302</v>
      </c>
      <c r="AP76" s="88">
        <f t="shared" ref="AP76:BU76" si="70" xml:space="preserve"> IF(AND(AP75 = 1, SUM(AP73:AP74) &gt; CHK_TOL), AP72 / SUM(AP73:AP74), "na")</f>
        <v>1.2999999007022096</v>
      </c>
      <c r="AQ76" s="88">
        <f t="shared" si="70"/>
        <v>1.299999898238086</v>
      </c>
      <c r="AR76" s="88">
        <f t="shared" si="70"/>
        <v>1.2999998953186689</v>
      </c>
      <c r="AS76" s="88">
        <f t="shared" si="70"/>
        <v>1.2999998913257398</v>
      </c>
      <c r="AT76" s="88">
        <f t="shared" si="70"/>
        <v>1.2999998871538243</v>
      </c>
      <c r="AU76" s="88">
        <f t="shared" si="70"/>
        <v>1.2999998835688413</v>
      </c>
      <c r="AV76" s="88">
        <f t="shared" si="70"/>
        <v>1.2999998792583496</v>
      </c>
      <c r="AW76" s="88">
        <f t="shared" si="70"/>
        <v>1.2999998732621361</v>
      </c>
      <c r="AX76" s="88">
        <f t="shared" si="70"/>
        <v>1.2999998668361237</v>
      </c>
      <c r="AY76" s="88">
        <f t="shared" si="70"/>
        <v>1.2999998611543528</v>
      </c>
      <c r="AZ76" s="88">
        <f t="shared" si="70"/>
        <v>1.2999998541613054</v>
      </c>
      <c r="BA76" s="88">
        <f t="shared" si="70"/>
        <v>1.2999998441504026</v>
      </c>
      <c r="BB76" s="88">
        <f t="shared" si="70"/>
        <v>1.2999998329787008</v>
      </c>
      <c r="BC76" s="88">
        <f t="shared" si="70"/>
        <v>1.2999998225529492</v>
      </c>
      <c r="BD76" s="88">
        <f t="shared" si="70"/>
        <v>1.2999998094070369</v>
      </c>
      <c r="BE76" s="88">
        <f t="shared" si="70"/>
        <v>1.2999997893833897</v>
      </c>
      <c r="BF76" s="88">
        <f t="shared" si="70"/>
        <v>1.2999997652809963</v>
      </c>
      <c r="BG76" s="88">
        <f t="shared" si="70"/>
        <v>1.2999997246886783</v>
      </c>
      <c r="BH76" s="88">
        <f t="shared" si="70"/>
        <v>1.2999996649507914</v>
      </c>
      <c r="BI76" s="88">
        <f t="shared" si="70"/>
        <v>1.2999995560397966</v>
      </c>
      <c r="BJ76" s="88">
        <f t="shared" si="70"/>
        <v>1.2999993852329434</v>
      </c>
      <c r="BK76" s="88">
        <f t="shared" si="70"/>
        <v>1.2999991493827558</v>
      </c>
      <c r="BL76" s="88">
        <f t="shared" si="70"/>
        <v>1.2999986521086317</v>
      </c>
      <c r="BM76" s="88">
        <f t="shared" si="70"/>
        <v>1.2999967146115792</v>
      </c>
      <c r="BN76" s="88" t="str">
        <f t="shared" si="70"/>
        <v>na</v>
      </c>
      <c r="BO76" s="88" t="str">
        <f t="shared" si="70"/>
        <v>na</v>
      </c>
      <c r="BP76" s="88" t="str">
        <f t="shared" si="70"/>
        <v>na</v>
      </c>
      <c r="BQ76" s="88" t="str">
        <f t="shared" si="70"/>
        <v>na</v>
      </c>
      <c r="BR76" s="88" t="str">
        <f t="shared" si="70"/>
        <v>na</v>
      </c>
      <c r="BS76" s="88" t="str">
        <f t="shared" si="70"/>
        <v>na</v>
      </c>
      <c r="BT76" s="88" t="str">
        <f t="shared" si="70"/>
        <v>na</v>
      </c>
      <c r="BU76" s="88" t="str">
        <f t="shared" si="70"/>
        <v>na</v>
      </c>
      <c r="BV76" s="88" t="str">
        <f t="shared" ref="BV76:DA76" si="71" xml:space="preserve"> IF(AND(BV75 = 1, SUM(BV73:BV74) &gt; CHK_TOL), BV72 / SUM(BV73:BV74), "na")</f>
        <v>na</v>
      </c>
      <c r="BW76" s="88" t="str">
        <f t="shared" si="71"/>
        <v>na</v>
      </c>
      <c r="BX76" s="88" t="str">
        <f t="shared" si="71"/>
        <v>na</v>
      </c>
      <c r="BY76" s="88" t="str">
        <f t="shared" si="71"/>
        <v>na</v>
      </c>
      <c r="BZ76" s="88" t="str">
        <f t="shared" si="71"/>
        <v>na</v>
      </c>
      <c r="CA76" s="88" t="str">
        <f t="shared" si="71"/>
        <v>na</v>
      </c>
      <c r="CB76" s="88" t="str">
        <f t="shared" si="71"/>
        <v>na</v>
      </c>
      <c r="CC76" s="88" t="str">
        <f t="shared" si="71"/>
        <v>na</v>
      </c>
      <c r="CD76" s="88" t="str">
        <f t="shared" si="71"/>
        <v>na</v>
      </c>
      <c r="CE76" s="88" t="str">
        <f t="shared" si="71"/>
        <v>na</v>
      </c>
      <c r="CF76" s="88" t="str">
        <f t="shared" si="71"/>
        <v>na</v>
      </c>
      <c r="CG76" s="88" t="str">
        <f t="shared" si="71"/>
        <v>na</v>
      </c>
      <c r="CH76" s="88" t="str">
        <f t="shared" si="71"/>
        <v>na</v>
      </c>
      <c r="CI76" s="88" t="str">
        <f t="shared" si="71"/>
        <v>na</v>
      </c>
      <c r="CJ76" s="88" t="str">
        <f t="shared" si="71"/>
        <v>na</v>
      </c>
      <c r="CK76" s="88" t="str">
        <f t="shared" si="71"/>
        <v>na</v>
      </c>
      <c r="CL76" s="88" t="str">
        <f t="shared" si="71"/>
        <v>na</v>
      </c>
      <c r="CM76" s="88" t="str">
        <f t="shared" si="71"/>
        <v>na</v>
      </c>
      <c r="CN76" s="88" t="str">
        <f t="shared" si="71"/>
        <v>na</v>
      </c>
      <c r="CO76" s="88" t="str">
        <f t="shared" si="71"/>
        <v>na</v>
      </c>
      <c r="CP76" s="88" t="str">
        <f t="shared" si="71"/>
        <v>na</v>
      </c>
      <c r="CQ76" s="88" t="str">
        <f t="shared" si="71"/>
        <v>na</v>
      </c>
      <c r="CR76" s="88" t="str">
        <f t="shared" si="71"/>
        <v>na</v>
      </c>
      <c r="CS76" s="88" t="str">
        <f t="shared" si="71"/>
        <v>na</v>
      </c>
      <c r="CT76" s="88" t="str">
        <f t="shared" si="71"/>
        <v>na</v>
      </c>
      <c r="CU76" s="88" t="str">
        <f t="shared" si="71"/>
        <v>na</v>
      </c>
      <c r="CV76" s="88" t="str">
        <f t="shared" si="71"/>
        <v>na</v>
      </c>
      <c r="CW76" s="88" t="str">
        <f t="shared" si="71"/>
        <v>na</v>
      </c>
      <c r="CX76" s="88" t="str">
        <f t="shared" si="71"/>
        <v>na</v>
      </c>
      <c r="CY76" s="88" t="str">
        <f t="shared" si="71"/>
        <v>na</v>
      </c>
      <c r="CZ76" s="88" t="str">
        <f t="shared" si="71"/>
        <v>na</v>
      </c>
      <c r="DA76" s="88" t="str">
        <f t="shared" si="71"/>
        <v>na</v>
      </c>
      <c r="DB76" s="88" t="str">
        <f t="shared" ref="DB76:EG76" si="72" xml:space="preserve"> IF(AND(DB75 = 1, SUM(DB73:DB74) &gt; CHK_TOL), DB72 / SUM(DB73:DB74), "na")</f>
        <v>na</v>
      </c>
      <c r="DC76" s="88" t="str">
        <f t="shared" si="72"/>
        <v>na</v>
      </c>
      <c r="DD76" s="88" t="str">
        <f t="shared" si="72"/>
        <v>na</v>
      </c>
      <c r="DE76" s="88" t="str">
        <f t="shared" si="72"/>
        <v>na</v>
      </c>
      <c r="DF76" s="88" t="str">
        <f t="shared" si="72"/>
        <v>na</v>
      </c>
      <c r="DG76" s="88" t="str">
        <f t="shared" si="72"/>
        <v>na</v>
      </c>
      <c r="DH76" s="88" t="str">
        <f t="shared" si="72"/>
        <v>na</v>
      </c>
      <c r="DI76" s="88" t="str">
        <f t="shared" si="72"/>
        <v>na</v>
      </c>
      <c r="DJ76" s="88" t="str">
        <f t="shared" si="72"/>
        <v>na</v>
      </c>
      <c r="DK76" s="88" t="str">
        <f t="shared" si="72"/>
        <v>na</v>
      </c>
      <c r="DL76" s="88" t="str">
        <f t="shared" si="72"/>
        <v>na</v>
      </c>
      <c r="DM76" s="88" t="str">
        <f t="shared" si="72"/>
        <v>na</v>
      </c>
      <c r="DN76" s="88" t="str">
        <f t="shared" si="72"/>
        <v>na</v>
      </c>
      <c r="DO76" s="88" t="str">
        <f t="shared" si="72"/>
        <v>na</v>
      </c>
      <c r="DP76" s="88" t="str">
        <f t="shared" si="72"/>
        <v>na</v>
      </c>
      <c r="DQ76" s="88" t="str">
        <f t="shared" si="72"/>
        <v>na</v>
      </c>
      <c r="DR76" s="88" t="str">
        <f t="shared" si="72"/>
        <v>na</v>
      </c>
      <c r="DS76" s="88" t="str">
        <f t="shared" si="72"/>
        <v>na</v>
      </c>
      <c r="DT76" s="88" t="str">
        <f t="shared" si="72"/>
        <v>na</v>
      </c>
      <c r="DU76" s="88" t="str">
        <f t="shared" si="72"/>
        <v>na</v>
      </c>
      <c r="DV76" s="88" t="str">
        <f t="shared" si="72"/>
        <v>na</v>
      </c>
      <c r="DW76" s="88" t="str">
        <f t="shared" si="72"/>
        <v>na</v>
      </c>
      <c r="DX76" s="88" t="str">
        <f t="shared" si="72"/>
        <v>na</v>
      </c>
      <c r="DY76" s="88" t="str">
        <f t="shared" si="72"/>
        <v>na</v>
      </c>
      <c r="DZ76" s="88" t="str">
        <f t="shared" si="72"/>
        <v>na</v>
      </c>
      <c r="EA76" s="88" t="str">
        <f t="shared" si="72"/>
        <v>na</v>
      </c>
      <c r="EB76" s="88" t="str">
        <f t="shared" si="72"/>
        <v>na</v>
      </c>
      <c r="EC76" s="88" t="str">
        <f t="shared" si="72"/>
        <v>na</v>
      </c>
      <c r="ED76" s="88" t="str">
        <f t="shared" si="72"/>
        <v>na</v>
      </c>
      <c r="EE76" s="88" t="str">
        <f t="shared" si="72"/>
        <v>na</v>
      </c>
      <c r="EF76" s="88" t="str">
        <f t="shared" si="72"/>
        <v>na</v>
      </c>
      <c r="EG76" s="88" t="str">
        <f t="shared" si="72"/>
        <v>na</v>
      </c>
      <c r="EH76" s="88" t="str">
        <f t="shared" ref="EH76:FM76" si="73" xml:space="preserve"> IF(AND(EH75 = 1, SUM(EH73:EH74) &gt; CHK_TOL), EH72 / SUM(EH73:EH74), "na")</f>
        <v>na</v>
      </c>
      <c r="EI76" s="88" t="str">
        <f t="shared" si="73"/>
        <v>na</v>
      </c>
      <c r="EJ76" s="88" t="str">
        <f t="shared" si="73"/>
        <v>na</v>
      </c>
      <c r="EK76" s="88" t="str">
        <f t="shared" si="73"/>
        <v>na</v>
      </c>
      <c r="EL76" s="88" t="str">
        <f t="shared" si="73"/>
        <v>na</v>
      </c>
      <c r="EM76" s="88" t="str">
        <f t="shared" si="73"/>
        <v>na</v>
      </c>
      <c r="EN76" s="88" t="str">
        <f t="shared" si="73"/>
        <v>na</v>
      </c>
      <c r="EO76" s="88" t="str">
        <f t="shared" si="73"/>
        <v>na</v>
      </c>
      <c r="EP76" s="88" t="str">
        <f t="shared" si="73"/>
        <v>na</v>
      </c>
      <c r="EQ76" s="88" t="str">
        <f t="shared" si="73"/>
        <v>na</v>
      </c>
      <c r="ER76" s="88" t="str">
        <f t="shared" si="73"/>
        <v>na</v>
      </c>
      <c r="ES76" s="88" t="str">
        <f t="shared" si="73"/>
        <v>na</v>
      </c>
      <c r="ET76" s="88" t="str">
        <f t="shared" si="73"/>
        <v>na</v>
      </c>
      <c r="EU76" s="88" t="str">
        <f t="shared" si="73"/>
        <v>na</v>
      </c>
      <c r="EV76" s="88" t="str">
        <f t="shared" si="73"/>
        <v>na</v>
      </c>
      <c r="EW76" s="88" t="str">
        <f t="shared" si="73"/>
        <v>na</v>
      </c>
      <c r="EX76" s="88" t="str">
        <f t="shared" si="73"/>
        <v>na</v>
      </c>
      <c r="EY76" s="88" t="str">
        <f t="shared" si="73"/>
        <v>na</v>
      </c>
      <c r="EZ76" s="88" t="str">
        <f t="shared" si="73"/>
        <v>na</v>
      </c>
      <c r="FA76" s="88" t="str">
        <f t="shared" si="73"/>
        <v>na</v>
      </c>
      <c r="FB76" s="88" t="str">
        <f t="shared" si="73"/>
        <v>na</v>
      </c>
      <c r="FC76" s="88" t="str">
        <f t="shared" si="73"/>
        <v>na</v>
      </c>
      <c r="FD76" s="88" t="str">
        <f t="shared" si="73"/>
        <v>na</v>
      </c>
      <c r="FE76" s="88" t="str">
        <f t="shared" si="73"/>
        <v>na</v>
      </c>
      <c r="FF76" s="88" t="str">
        <f t="shared" si="73"/>
        <v>na</v>
      </c>
      <c r="FG76" s="88" t="str">
        <f t="shared" si="73"/>
        <v>na</v>
      </c>
      <c r="FH76" s="88" t="str">
        <f t="shared" si="73"/>
        <v>na</v>
      </c>
      <c r="FI76" s="88" t="str">
        <f t="shared" si="73"/>
        <v>na</v>
      </c>
      <c r="FJ76" s="88" t="str">
        <f t="shared" si="73"/>
        <v>na</v>
      </c>
      <c r="FK76" s="88" t="str">
        <f t="shared" si="73"/>
        <v>na</v>
      </c>
      <c r="FL76" s="88" t="str">
        <f t="shared" si="73"/>
        <v>na</v>
      </c>
      <c r="FM76" s="88" t="str">
        <f t="shared" si="73"/>
        <v>na</v>
      </c>
      <c r="FN76" s="88" t="str">
        <f t="shared" ref="FN76:GJ76" si="74" xml:space="preserve"> IF(AND(FN75 = 1, SUM(FN73:FN74) &gt; CHK_TOL), FN72 / SUM(FN73:FN74), "na")</f>
        <v>na</v>
      </c>
      <c r="FO76" s="88" t="str">
        <f t="shared" si="74"/>
        <v>na</v>
      </c>
      <c r="FP76" s="88" t="str">
        <f t="shared" si="74"/>
        <v>na</v>
      </c>
      <c r="FQ76" s="88" t="str">
        <f t="shared" si="74"/>
        <v>na</v>
      </c>
      <c r="FR76" s="88" t="str">
        <f t="shared" si="74"/>
        <v>na</v>
      </c>
      <c r="FS76" s="88" t="str">
        <f t="shared" si="74"/>
        <v>na</v>
      </c>
      <c r="FT76" s="88" t="str">
        <f t="shared" si="74"/>
        <v>na</v>
      </c>
      <c r="FU76" s="88" t="str">
        <f t="shared" si="74"/>
        <v>na</v>
      </c>
      <c r="FV76" s="88" t="str">
        <f t="shared" si="74"/>
        <v>na</v>
      </c>
      <c r="FW76" s="88" t="str">
        <f t="shared" si="74"/>
        <v>na</v>
      </c>
      <c r="FX76" s="88" t="str">
        <f t="shared" si="74"/>
        <v>na</v>
      </c>
      <c r="FY76" s="88" t="str">
        <f t="shared" si="74"/>
        <v>na</v>
      </c>
      <c r="FZ76" s="88" t="str">
        <f t="shared" si="74"/>
        <v>na</v>
      </c>
      <c r="GA76" s="88" t="str">
        <f t="shared" si="74"/>
        <v>na</v>
      </c>
      <c r="GB76" s="88" t="str">
        <f t="shared" si="74"/>
        <v>na</v>
      </c>
      <c r="GC76" s="88" t="str">
        <f t="shared" si="74"/>
        <v>na</v>
      </c>
      <c r="GD76" s="88" t="str">
        <f t="shared" si="74"/>
        <v>na</v>
      </c>
      <c r="GE76" s="88" t="str">
        <f t="shared" si="74"/>
        <v>na</v>
      </c>
      <c r="GF76" s="88" t="str">
        <f t="shared" si="74"/>
        <v>na</v>
      </c>
      <c r="GG76" s="88" t="str">
        <f t="shared" si="74"/>
        <v>na</v>
      </c>
      <c r="GH76" s="88" t="str">
        <f t="shared" si="74"/>
        <v>na</v>
      </c>
      <c r="GI76" s="88" t="str">
        <f t="shared" si="74"/>
        <v>na</v>
      </c>
      <c r="GJ76" s="88" t="str">
        <f t="shared" si="74"/>
        <v>na</v>
      </c>
    </row>
    <row r="77" spans="1:192" x14ac:dyDescent="0.25">
      <c r="A77" s="716"/>
      <c r="B77" s="716"/>
      <c r="C77" s="717"/>
      <c r="D77" s="293"/>
      <c r="E77" s="293"/>
      <c r="F77" s="293"/>
      <c r="G77" s="293"/>
      <c r="H77" s="293"/>
      <c r="I77" s="293"/>
      <c r="J77" s="293"/>
      <c r="K77" s="293"/>
      <c r="L77" s="293"/>
      <c r="M77" s="293"/>
      <c r="N77" s="293"/>
      <c r="O77" s="293"/>
      <c r="P77" s="293"/>
      <c r="Q77" s="293"/>
      <c r="R77" s="293"/>
      <c r="S77" s="293"/>
      <c r="T77" s="293"/>
      <c r="U77" s="293"/>
      <c r="V77" s="293"/>
      <c r="W77" s="293"/>
      <c r="X77" s="293"/>
      <c r="Y77" s="293"/>
      <c r="Z77" s="293"/>
      <c r="AA77" s="293"/>
      <c r="AB77" s="293"/>
      <c r="AC77" s="293"/>
      <c r="AD77" s="293"/>
      <c r="AE77" s="293"/>
      <c r="AF77" s="293"/>
      <c r="AG77" s="293"/>
      <c r="AH77" s="293"/>
      <c r="AI77" s="293"/>
      <c r="AJ77" s="293"/>
      <c r="AK77" s="293"/>
      <c r="AL77" s="293"/>
      <c r="AM77" s="293"/>
      <c r="AN77" s="293"/>
      <c r="AO77" s="293"/>
      <c r="AP77" s="293"/>
      <c r="AQ77" s="293"/>
      <c r="AR77" s="293"/>
      <c r="AS77" s="293"/>
      <c r="AT77" s="293"/>
      <c r="AU77" s="293"/>
      <c r="AV77" s="293"/>
      <c r="AW77" s="293"/>
      <c r="AX77" s="293"/>
      <c r="AY77" s="293"/>
      <c r="AZ77" s="293"/>
      <c r="BA77" s="293"/>
      <c r="BB77" s="293"/>
      <c r="BC77" s="293"/>
      <c r="BD77" s="293"/>
      <c r="BE77" s="293"/>
      <c r="BF77" s="293"/>
      <c r="BG77" s="293"/>
      <c r="BH77" s="293"/>
      <c r="BI77" s="293"/>
      <c r="BJ77" s="293"/>
      <c r="BK77" s="293"/>
      <c r="BL77" s="293"/>
      <c r="BM77" s="293"/>
      <c r="BN77" s="293"/>
      <c r="BO77" s="293"/>
      <c r="BP77" s="293"/>
      <c r="BQ77" s="293"/>
      <c r="BR77" s="293"/>
      <c r="BS77" s="293"/>
      <c r="BT77" s="293"/>
      <c r="BU77" s="293"/>
      <c r="BV77" s="293"/>
      <c r="BW77" s="293"/>
      <c r="BX77" s="293"/>
      <c r="BY77" s="293"/>
      <c r="BZ77" s="293"/>
      <c r="CA77" s="293"/>
      <c r="CB77" s="293"/>
      <c r="CC77" s="293"/>
      <c r="CD77" s="293"/>
      <c r="CE77" s="293"/>
      <c r="CF77" s="293"/>
      <c r="CG77" s="293"/>
      <c r="CH77" s="293"/>
      <c r="CI77" s="293"/>
      <c r="CJ77" s="293"/>
      <c r="CK77" s="293"/>
      <c r="CL77" s="293"/>
      <c r="CM77" s="293"/>
      <c r="CN77" s="293"/>
      <c r="CO77" s="293"/>
      <c r="CP77" s="293"/>
      <c r="CQ77" s="293"/>
      <c r="CR77" s="293"/>
      <c r="CS77" s="293"/>
      <c r="CT77" s="293"/>
      <c r="CU77" s="293"/>
      <c r="CV77" s="293"/>
      <c r="CW77" s="293"/>
      <c r="CX77" s="293"/>
      <c r="CY77" s="293"/>
      <c r="CZ77" s="293"/>
      <c r="DA77" s="293"/>
      <c r="DB77" s="293"/>
      <c r="DC77" s="293"/>
      <c r="DD77" s="293"/>
      <c r="DE77" s="293"/>
      <c r="DF77" s="293"/>
      <c r="DG77" s="293"/>
      <c r="DH77" s="293"/>
      <c r="DI77" s="293"/>
      <c r="DJ77" s="293"/>
      <c r="DK77" s="293"/>
      <c r="DL77" s="293"/>
      <c r="DM77" s="293"/>
      <c r="DN77" s="293"/>
      <c r="DO77" s="293"/>
      <c r="DP77" s="293"/>
      <c r="DQ77" s="293"/>
      <c r="DR77" s="293"/>
      <c r="DS77" s="293"/>
      <c r="DT77" s="293"/>
      <c r="DU77" s="293"/>
      <c r="DV77" s="293"/>
      <c r="DW77" s="293"/>
      <c r="DX77" s="293"/>
      <c r="DY77" s="293"/>
      <c r="DZ77" s="293"/>
      <c r="EA77" s="293"/>
      <c r="EB77" s="293"/>
      <c r="EC77" s="293"/>
      <c r="ED77" s="293"/>
      <c r="EE77" s="293"/>
      <c r="EF77" s="293"/>
      <c r="EG77" s="293"/>
      <c r="EH77" s="293"/>
      <c r="EI77" s="293"/>
      <c r="EJ77" s="293"/>
      <c r="EK77" s="293"/>
      <c r="EL77" s="293"/>
      <c r="EM77" s="293"/>
      <c r="EN77" s="293"/>
      <c r="EO77" s="293"/>
      <c r="EP77" s="293"/>
      <c r="EQ77" s="293"/>
      <c r="ER77" s="293"/>
      <c r="ES77" s="293"/>
      <c r="ET77" s="293"/>
      <c r="EU77" s="293"/>
      <c r="EV77" s="293"/>
      <c r="EW77" s="293"/>
      <c r="EX77" s="293"/>
      <c r="EY77" s="293"/>
      <c r="EZ77" s="293"/>
      <c r="FA77" s="293"/>
      <c r="FB77" s="293"/>
      <c r="FC77" s="293"/>
      <c r="FD77" s="293"/>
      <c r="FE77" s="293"/>
      <c r="FF77" s="293"/>
      <c r="FG77" s="293"/>
      <c r="FH77" s="293"/>
      <c r="FI77" s="293"/>
      <c r="FJ77" s="293"/>
      <c r="FK77" s="293"/>
      <c r="FL77" s="293"/>
      <c r="FM77" s="293"/>
      <c r="FN77" s="293"/>
      <c r="FO77" s="293"/>
      <c r="FP77" s="293"/>
      <c r="FQ77" s="293"/>
      <c r="FR77" s="293"/>
      <c r="FS77" s="293"/>
      <c r="FT77" s="293"/>
      <c r="FU77" s="293"/>
      <c r="FV77" s="293"/>
      <c r="FW77" s="293"/>
      <c r="FX77" s="293"/>
      <c r="FY77" s="293"/>
      <c r="FZ77" s="293"/>
      <c r="GA77" s="293"/>
      <c r="GB77" s="293"/>
      <c r="GC77" s="293"/>
      <c r="GD77" s="293"/>
      <c r="GE77" s="293"/>
      <c r="GF77" s="293"/>
      <c r="GG77" s="293"/>
      <c r="GH77" s="293"/>
      <c r="GI77" s="293"/>
      <c r="GJ77" s="293"/>
    </row>
    <row r="78" spans="1:192" x14ac:dyDescent="0.25">
      <c r="A78" s="85"/>
      <c r="B78" s="85"/>
      <c r="C78" s="672"/>
      <c r="D78" s="66"/>
      <c r="E78" s="721" t="str">
        <f t="shared" ref="E78:AJ78" si="75" xml:space="preserve"> E$76</f>
        <v>Loan life coverage ratio</v>
      </c>
      <c r="F78" s="721">
        <f t="shared" si="75"/>
        <v>0</v>
      </c>
      <c r="G78" s="721" t="str">
        <f t="shared" si="75"/>
        <v>ratio</v>
      </c>
      <c r="H78" s="721">
        <f t="shared" si="75"/>
        <v>0</v>
      </c>
      <c r="I78" s="721">
        <f t="shared" si="75"/>
        <v>0</v>
      </c>
      <c r="J78" s="721" t="str">
        <f t="shared" si="75"/>
        <v>na</v>
      </c>
      <c r="K78" s="721" t="str">
        <f t="shared" si="75"/>
        <v>na</v>
      </c>
      <c r="L78" s="721" t="str">
        <f t="shared" si="75"/>
        <v>na</v>
      </c>
      <c r="M78" s="721" t="str">
        <f t="shared" si="75"/>
        <v>na</v>
      </c>
      <c r="N78" s="721" t="str">
        <f t="shared" si="75"/>
        <v>na</v>
      </c>
      <c r="O78" s="721" t="str">
        <f t="shared" si="75"/>
        <v>na</v>
      </c>
      <c r="P78" s="721" t="str">
        <f t="shared" si="75"/>
        <v>na</v>
      </c>
      <c r="Q78" s="721" t="str">
        <f t="shared" si="75"/>
        <v>na</v>
      </c>
      <c r="R78" s="721">
        <f t="shared" si="75"/>
        <v>1.2999999345861466</v>
      </c>
      <c r="S78" s="721">
        <f t="shared" si="75"/>
        <v>1.2999999340164921</v>
      </c>
      <c r="T78" s="721">
        <f t="shared" si="75"/>
        <v>1.2999999333319443</v>
      </c>
      <c r="U78" s="721">
        <f t="shared" si="75"/>
        <v>1.2999999324210287</v>
      </c>
      <c r="V78" s="721">
        <f t="shared" si="75"/>
        <v>1.2999999315248967</v>
      </c>
      <c r="W78" s="721">
        <f t="shared" si="75"/>
        <v>1.299999930805823</v>
      </c>
      <c r="X78" s="721">
        <f t="shared" si="75"/>
        <v>1.2999999299933604</v>
      </c>
      <c r="Y78" s="721">
        <f t="shared" si="75"/>
        <v>1.2999999289018236</v>
      </c>
      <c r="Z78" s="721">
        <f t="shared" si="75"/>
        <v>1.299999927822129</v>
      </c>
      <c r="AA78" s="721">
        <f t="shared" si="75"/>
        <v>1.2999999269569906</v>
      </c>
      <c r="AB78" s="721">
        <f t="shared" si="75"/>
        <v>1.2999999259581718</v>
      </c>
      <c r="AC78" s="721">
        <f t="shared" si="75"/>
        <v>1.2999999246255816</v>
      </c>
      <c r="AD78" s="721">
        <f t="shared" si="75"/>
        <v>1.2999999232988431</v>
      </c>
      <c r="AE78" s="721">
        <f t="shared" si="75"/>
        <v>1.2999999222255068</v>
      </c>
      <c r="AF78" s="721">
        <f t="shared" si="75"/>
        <v>1.2999999209816002</v>
      </c>
      <c r="AG78" s="721">
        <f t="shared" si="75"/>
        <v>1.2999999193172813</v>
      </c>
      <c r="AH78" s="721">
        <f t="shared" si="75"/>
        <v>1.2999999176470691</v>
      </c>
      <c r="AI78" s="721">
        <f t="shared" si="75"/>
        <v>1.2999999162809317</v>
      </c>
      <c r="AJ78" s="721">
        <f t="shared" si="75"/>
        <v>1.2999999146895829</v>
      </c>
      <c r="AK78" s="721">
        <f t="shared" ref="AK78:BP78" si="76" xml:space="preserve"> AK$76</f>
        <v>1.2999999125508399</v>
      </c>
      <c r="AL78" s="721">
        <f t="shared" si="76"/>
        <v>1.2999999103830824</v>
      </c>
      <c r="AM78" s="721">
        <f t="shared" si="76"/>
        <v>1.2999999085695746</v>
      </c>
      <c r="AN78" s="721">
        <f t="shared" si="76"/>
        <v>1.2999999064801451</v>
      </c>
      <c r="AO78" s="721">
        <f t="shared" si="76"/>
        <v>1.2999999036292302</v>
      </c>
      <c r="AP78" s="721">
        <f t="shared" si="76"/>
        <v>1.2999999007022096</v>
      </c>
      <c r="AQ78" s="721">
        <f t="shared" si="76"/>
        <v>1.299999898238086</v>
      </c>
      <c r="AR78" s="721">
        <f t="shared" si="76"/>
        <v>1.2999998953186689</v>
      </c>
      <c r="AS78" s="721">
        <f t="shared" si="76"/>
        <v>1.2999998913257398</v>
      </c>
      <c r="AT78" s="721">
        <f t="shared" si="76"/>
        <v>1.2999998871538243</v>
      </c>
      <c r="AU78" s="721">
        <f t="shared" si="76"/>
        <v>1.2999998835688413</v>
      </c>
      <c r="AV78" s="721">
        <f t="shared" si="76"/>
        <v>1.2999998792583496</v>
      </c>
      <c r="AW78" s="721">
        <f t="shared" si="76"/>
        <v>1.2999998732621361</v>
      </c>
      <c r="AX78" s="721">
        <f t="shared" si="76"/>
        <v>1.2999998668361237</v>
      </c>
      <c r="AY78" s="721">
        <f t="shared" si="76"/>
        <v>1.2999998611543528</v>
      </c>
      <c r="AZ78" s="721">
        <f t="shared" si="76"/>
        <v>1.2999998541613054</v>
      </c>
      <c r="BA78" s="721">
        <f t="shared" si="76"/>
        <v>1.2999998441504026</v>
      </c>
      <c r="BB78" s="721">
        <f t="shared" si="76"/>
        <v>1.2999998329787008</v>
      </c>
      <c r="BC78" s="721">
        <f t="shared" si="76"/>
        <v>1.2999998225529492</v>
      </c>
      <c r="BD78" s="721">
        <f t="shared" si="76"/>
        <v>1.2999998094070369</v>
      </c>
      <c r="BE78" s="721">
        <f t="shared" si="76"/>
        <v>1.2999997893833897</v>
      </c>
      <c r="BF78" s="721">
        <f t="shared" si="76"/>
        <v>1.2999997652809963</v>
      </c>
      <c r="BG78" s="721">
        <f t="shared" si="76"/>
        <v>1.2999997246886783</v>
      </c>
      <c r="BH78" s="721">
        <f t="shared" si="76"/>
        <v>1.2999996649507914</v>
      </c>
      <c r="BI78" s="721">
        <f t="shared" si="76"/>
        <v>1.2999995560397966</v>
      </c>
      <c r="BJ78" s="721">
        <f t="shared" si="76"/>
        <v>1.2999993852329434</v>
      </c>
      <c r="BK78" s="721">
        <f t="shared" si="76"/>
        <v>1.2999991493827558</v>
      </c>
      <c r="BL78" s="721">
        <f t="shared" si="76"/>
        <v>1.2999986521086317</v>
      </c>
      <c r="BM78" s="721">
        <f t="shared" si="76"/>
        <v>1.2999967146115792</v>
      </c>
      <c r="BN78" s="721" t="str">
        <f t="shared" si="76"/>
        <v>na</v>
      </c>
      <c r="BO78" s="721" t="str">
        <f t="shared" si="76"/>
        <v>na</v>
      </c>
      <c r="BP78" s="721" t="str">
        <f t="shared" si="76"/>
        <v>na</v>
      </c>
      <c r="BQ78" s="721" t="str">
        <f t="shared" ref="BQ78:CV78" si="77" xml:space="preserve"> BQ$76</f>
        <v>na</v>
      </c>
      <c r="BR78" s="721" t="str">
        <f t="shared" si="77"/>
        <v>na</v>
      </c>
      <c r="BS78" s="721" t="str">
        <f t="shared" si="77"/>
        <v>na</v>
      </c>
      <c r="BT78" s="721" t="str">
        <f t="shared" si="77"/>
        <v>na</v>
      </c>
      <c r="BU78" s="721" t="str">
        <f t="shared" si="77"/>
        <v>na</v>
      </c>
      <c r="BV78" s="721" t="str">
        <f t="shared" si="77"/>
        <v>na</v>
      </c>
      <c r="BW78" s="721" t="str">
        <f t="shared" si="77"/>
        <v>na</v>
      </c>
      <c r="BX78" s="721" t="str">
        <f t="shared" si="77"/>
        <v>na</v>
      </c>
      <c r="BY78" s="721" t="str">
        <f t="shared" si="77"/>
        <v>na</v>
      </c>
      <c r="BZ78" s="721" t="str">
        <f t="shared" si="77"/>
        <v>na</v>
      </c>
      <c r="CA78" s="721" t="str">
        <f t="shared" si="77"/>
        <v>na</v>
      </c>
      <c r="CB78" s="721" t="str">
        <f t="shared" si="77"/>
        <v>na</v>
      </c>
      <c r="CC78" s="721" t="str">
        <f t="shared" si="77"/>
        <v>na</v>
      </c>
      <c r="CD78" s="721" t="str">
        <f t="shared" si="77"/>
        <v>na</v>
      </c>
      <c r="CE78" s="721" t="str">
        <f t="shared" si="77"/>
        <v>na</v>
      </c>
      <c r="CF78" s="721" t="str">
        <f t="shared" si="77"/>
        <v>na</v>
      </c>
      <c r="CG78" s="721" t="str">
        <f t="shared" si="77"/>
        <v>na</v>
      </c>
      <c r="CH78" s="721" t="str">
        <f t="shared" si="77"/>
        <v>na</v>
      </c>
      <c r="CI78" s="721" t="str">
        <f t="shared" si="77"/>
        <v>na</v>
      </c>
      <c r="CJ78" s="721" t="str">
        <f t="shared" si="77"/>
        <v>na</v>
      </c>
      <c r="CK78" s="721" t="str">
        <f t="shared" si="77"/>
        <v>na</v>
      </c>
      <c r="CL78" s="721" t="str">
        <f t="shared" si="77"/>
        <v>na</v>
      </c>
      <c r="CM78" s="721" t="str">
        <f t="shared" si="77"/>
        <v>na</v>
      </c>
      <c r="CN78" s="721" t="str">
        <f t="shared" si="77"/>
        <v>na</v>
      </c>
      <c r="CO78" s="721" t="str">
        <f t="shared" si="77"/>
        <v>na</v>
      </c>
      <c r="CP78" s="721" t="str">
        <f t="shared" si="77"/>
        <v>na</v>
      </c>
      <c r="CQ78" s="721" t="str">
        <f t="shared" si="77"/>
        <v>na</v>
      </c>
      <c r="CR78" s="721" t="str">
        <f t="shared" si="77"/>
        <v>na</v>
      </c>
      <c r="CS78" s="721" t="str">
        <f t="shared" si="77"/>
        <v>na</v>
      </c>
      <c r="CT78" s="721" t="str">
        <f t="shared" si="77"/>
        <v>na</v>
      </c>
      <c r="CU78" s="721" t="str">
        <f t="shared" si="77"/>
        <v>na</v>
      </c>
      <c r="CV78" s="721" t="str">
        <f t="shared" si="77"/>
        <v>na</v>
      </c>
      <c r="CW78" s="721" t="str">
        <f t="shared" ref="CW78:EB78" si="78" xml:space="preserve"> CW$76</f>
        <v>na</v>
      </c>
      <c r="CX78" s="721" t="str">
        <f t="shared" si="78"/>
        <v>na</v>
      </c>
      <c r="CY78" s="721" t="str">
        <f t="shared" si="78"/>
        <v>na</v>
      </c>
      <c r="CZ78" s="721" t="str">
        <f t="shared" si="78"/>
        <v>na</v>
      </c>
      <c r="DA78" s="721" t="str">
        <f t="shared" si="78"/>
        <v>na</v>
      </c>
      <c r="DB78" s="721" t="str">
        <f t="shared" si="78"/>
        <v>na</v>
      </c>
      <c r="DC78" s="721" t="str">
        <f t="shared" si="78"/>
        <v>na</v>
      </c>
      <c r="DD78" s="721" t="str">
        <f t="shared" si="78"/>
        <v>na</v>
      </c>
      <c r="DE78" s="721" t="str">
        <f t="shared" si="78"/>
        <v>na</v>
      </c>
      <c r="DF78" s="721" t="str">
        <f t="shared" si="78"/>
        <v>na</v>
      </c>
      <c r="DG78" s="721" t="str">
        <f t="shared" si="78"/>
        <v>na</v>
      </c>
      <c r="DH78" s="721" t="str">
        <f t="shared" si="78"/>
        <v>na</v>
      </c>
      <c r="DI78" s="721" t="str">
        <f t="shared" si="78"/>
        <v>na</v>
      </c>
      <c r="DJ78" s="721" t="str">
        <f t="shared" si="78"/>
        <v>na</v>
      </c>
      <c r="DK78" s="721" t="str">
        <f t="shared" si="78"/>
        <v>na</v>
      </c>
      <c r="DL78" s="721" t="str">
        <f t="shared" si="78"/>
        <v>na</v>
      </c>
      <c r="DM78" s="721" t="str">
        <f t="shared" si="78"/>
        <v>na</v>
      </c>
      <c r="DN78" s="721" t="str">
        <f t="shared" si="78"/>
        <v>na</v>
      </c>
      <c r="DO78" s="721" t="str">
        <f t="shared" si="78"/>
        <v>na</v>
      </c>
      <c r="DP78" s="721" t="str">
        <f t="shared" si="78"/>
        <v>na</v>
      </c>
      <c r="DQ78" s="721" t="str">
        <f t="shared" si="78"/>
        <v>na</v>
      </c>
      <c r="DR78" s="721" t="str">
        <f t="shared" si="78"/>
        <v>na</v>
      </c>
      <c r="DS78" s="721" t="str">
        <f t="shared" si="78"/>
        <v>na</v>
      </c>
      <c r="DT78" s="721" t="str">
        <f t="shared" si="78"/>
        <v>na</v>
      </c>
      <c r="DU78" s="721" t="str">
        <f t="shared" si="78"/>
        <v>na</v>
      </c>
      <c r="DV78" s="721" t="str">
        <f t="shared" si="78"/>
        <v>na</v>
      </c>
      <c r="DW78" s="721" t="str">
        <f t="shared" si="78"/>
        <v>na</v>
      </c>
      <c r="DX78" s="721" t="str">
        <f t="shared" si="78"/>
        <v>na</v>
      </c>
      <c r="DY78" s="721" t="str">
        <f t="shared" si="78"/>
        <v>na</v>
      </c>
      <c r="DZ78" s="721" t="str">
        <f t="shared" si="78"/>
        <v>na</v>
      </c>
      <c r="EA78" s="721" t="str">
        <f t="shared" si="78"/>
        <v>na</v>
      </c>
      <c r="EB78" s="721" t="str">
        <f t="shared" si="78"/>
        <v>na</v>
      </c>
      <c r="EC78" s="721" t="str">
        <f t="shared" ref="EC78:FH78" si="79" xml:space="preserve"> EC$76</f>
        <v>na</v>
      </c>
      <c r="ED78" s="721" t="str">
        <f t="shared" si="79"/>
        <v>na</v>
      </c>
      <c r="EE78" s="721" t="str">
        <f t="shared" si="79"/>
        <v>na</v>
      </c>
      <c r="EF78" s="721" t="str">
        <f t="shared" si="79"/>
        <v>na</v>
      </c>
      <c r="EG78" s="721" t="str">
        <f t="shared" si="79"/>
        <v>na</v>
      </c>
      <c r="EH78" s="721" t="str">
        <f t="shared" si="79"/>
        <v>na</v>
      </c>
      <c r="EI78" s="721" t="str">
        <f t="shared" si="79"/>
        <v>na</v>
      </c>
      <c r="EJ78" s="721" t="str">
        <f t="shared" si="79"/>
        <v>na</v>
      </c>
      <c r="EK78" s="721" t="str">
        <f t="shared" si="79"/>
        <v>na</v>
      </c>
      <c r="EL78" s="721" t="str">
        <f t="shared" si="79"/>
        <v>na</v>
      </c>
      <c r="EM78" s="721" t="str">
        <f t="shared" si="79"/>
        <v>na</v>
      </c>
      <c r="EN78" s="721" t="str">
        <f t="shared" si="79"/>
        <v>na</v>
      </c>
      <c r="EO78" s="721" t="str">
        <f t="shared" si="79"/>
        <v>na</v>
      </c>
      <c r="EP78" s="721" t="str">
        <f t="shared" si="79"/>
        <v>na</v>
      </c>
      <c r="EQ78" s="721" t="str">
        <f t="shared" si="79"/>
        <v>na</v>
      </c>
      <c r="ER78" s="721" t="str">
        <f t="shared" si="79"/>
        <v>na</v>
      </c>
      <c r="ES78" s="721" t="str">
        <f t="shared" si="79"/>
        <v>na</v>
      </c>
      <c r="ET78" s="721" t="str">
        <f t="shared" si="79"/>
        <v>na</v>
      </c>
      <c r="EU78" s="721" t="str">
        <f t="shared" si="79"/>
        <v>na</v>
      </c>
      <c r="EV78" s="721" t="str">
        <f t="shared" si="79"/>
        <v>na</v>
      </c>
      <c r="EW78" s="721" t="str">
        <f t="shared" si="79"/>
        <v>na</v>
      </c>
      <c r="EX78" s="721" t="str">
        <f t="shared" si="79"/>
        <v>na</v>
      </c>
      <c r="EY78" s="721" t="str">
        <f t="shared" si="79"/>
        <v>na</v>
      </c>
      <c r="EZ78" s="721" t="str">
        <f t="shared" si="79"/>
        <v>na</v>
      </c>
      <c r="FA78" s="721" t="str">
        <f t="shared" si="79"/>
        <v>na</v>
      </c>
      <c r="FB78" s="721" t="str">
        <f t="shared" si="79"/>
        <v>na</v>
      </c>
      <c r="FC78" s="721" t="str">
        <f t="shared" si="79"/>
        <v>na</v>
      </c>
      <c r="FD78" s="721" t="str">
        <f t="shared" si="79"/>
        <v>na</v>
      </c>
      <c r="FE78" s="721" t="str">
        <f t="shared" si="79"/>
        <v>na</v>
      </c>
      <c r="FF78" s="721" t="str">
        <f t="shared" si="79"/>
        <v>na</v>
      </c>
      <c r="FG78" s="721" t="str">
        <f t="shared" si="79"/>
        <v>na</v>
      </c>
      <c r="FH78" s="721" t="str">
        <f t="shared" si="79"/>
        <v>na</v>
      </c>
      <c r="FI78" s="721" t="str">
        <f t="shared" ref="FI78:GJ78" si="80" xml:space="preserve"> FI$76</f>
        <v>na</v>
      </c>
      <c r="FJ78" s="721" t="str">
        <f t="shared" si="80"/>
        <v>na</v>
      </c>
      <c r="FK78" s="721" t="str">
        <f t="shared" si="80"/>
        <v>na</v>
      </c>
      <c r="FL78" s="721" t="str">
        <f t="shared" si="80"/>
        <v>na</v>
      </c>
      <c r="FM78" s="721" t="str">
        <f t="shared" si="80"/>
        <v>na</v>
      </c>
      <c r="FN78" s="721" t="str">
        <f t="shared" si="80"/>
        <v>na</v>
      </c>
      <c r="FO78" s="721" t="str">
        <f t="shared" si="80"/>
        <v>na</v>
      </c>
      <c r="FP78" s="721" t="str">
        <f t="shared" si="80"/>
        <v>na</v>
      </c>
      <c r="FQ78" s="721" t="str">
        <f t="shared" si="80"/>
        <v>na</v>
      </c>
      <c r="FR78" s="721" t="str">
        <f t="shared" si="80"/>
        <v>na</v>
      </c>
      <c r="FS78" s="721" t="str">
        <f t="shared" si="80"/>
        <v>na</v>
      </c>
      <c r="FT78" s="721" t="str">
        <f t="shared" si="80"/>
        <v>na</v>
      </c>
      <c r="FU78" s="721" t="str">
        <f t="shared" si="80"/>
        <v>na</v>
      </c>
      <c r="FV78" s="721" t="str">
        <f t="shared" si="80"/>
        <v>na</v>
      </c>
      <c r="FW78" s="721" t="str">
        <f t="shared" si="80"/>
        <v>na</v>
      </c>
      <c r="FX78" s="721" t="str">
        <f t="shared" si="80"/>
        <v>na</v>
      </c>
      <c r="FY78" s="721" t="str">
        <f t="shared" si="80"/>
        <v>na</v>
      </c>
      <c r="FZ78" s="721" t="str">
        <f t="shared" si="80"/>
        <v>na</v>
      </c>
      <c r="GA78" s="721" t="str">
        <f t="shared" si="80"/>
        <v>na</v>
      </c>
      <c r="GB78" s="721" t="str">
        <f t="shared" si="80"/>
        <v>na</v>
      </c>
      <c r="GC78" s="721" t="str">
        <f t="shared" si="80"/>
        <v>na</v>
      </c>
      <c r="GD78" s="721" t="str">
        <f t="shared" si="80"/>
        <v>na</v>
      </c>
      <c r="GE78" s="721" t="str">
        <f t="shared" si="80"/>
        <v>na</v>
      </c>
      <c r="GF78" s="721" t="str">
        <f t="shared" si="80"/>
        <v>na</v>
      </c>
      <c r="GG78" s="721" t="str">
        <f t="shared" si="80"/>
        <v>na</v>
      </c>
      <c r="GH78" s="721" t="str">
        <f t="shared" si="80"/>
        <v>na</v>
      </c>
      <c r="GI78" s="721" t="str">
        <f t="shared" si="80"/>
        <v>na</v>
      </c>
      <c r="GJ78" s="721" t="str">
        <f t="shared" si="80"/>
        <v>na</v>
      </c>
    </row>
    <row r="79" spans="1:192" s="199" customFormat="1" x14ac:dyDescent="0.25">
      <c r="A79" s="147"/>
      <c r="B79" s="147"/>
      <c r="C79" s="148"/>
      <c r="D79" s="149"/>
      <c r="E79" s="198" t="s">
        <v>565</v>
      </c>
      <c r="F79" s="436">
        <f xml:space="preserve"> MIN(J78:GJ78)</f>
        <v>1.2999967146115792</v>
      </c>
      <c r="G79" s="198" t="s">
        <v>195</v>
      </c>
      <c r="H79" s="198"/>
      <c r="I79" s="150"/>
      <c r="J79" s="436"/>
      <c r="K79" s="436"/>
      <c r="L79" s="436"/>
      <c r="M79" s="436"/>
      <c r="N79" s="436"/>
      <c r="O79" s="436"/>
      <c r="P79" s="436"/>
      <c r="Q79" s="436"/>
      <c r="R79" s="436"/>
      <c r="S79" s="436"/>
      <c r="T79" s="436"/>
      <c r="U79" s="436"/>
      <c r="V79" s="436"/>
      <c r="W79" s="436"/>
      <c r="X79" s="436"/>
      <c r="Y79" s="436"/>
      <c r="Z79" s="436"/>
      <c r="AA79" s="436"/>
      <c r="AB79" s="436"/>
      <c r="AC79" s="436"/>
      <c r="AD79" s="436"/>
      <c r="AE79" s="436"/>
      <c r="AF79" s="436"/>
      <c r="AG79" s="436"/>
      <c r="AH79" s="436"/>
      <c r="AI79" s="436"/>
      <c r="AJ79" s="436"/>
      <c r="AK79" s="436"/>
      <c r="AL79" s="436"/>
      <c r="AM79" s="436"/>
      <c r="AN79" s="436"/>
      <c r="AO79" s="436"/>
      <c r="AP79" s="436"/>
      <c r="AQ79" s="436"/>
      <c r="AR79" s="436"/>
      <c r="AS79" s="436"/>
      <c r="AT79" s="436"/>
      <c r="AU79" s="436"/>
      <c r="AV79" s="436"/>
      <c r="AW79" s="436"/>
      <c r="AX79" s="436"/>
      <c r="AY79" s="436"/>
      <c r="AZ79" s="436"/>
      <c r="BA79" s="436"/>
      <c r="BB79" s="436"/>
      <c r="BC79" s="436"/>
      <c r="BD79" s="436"/>
      <c r="BE79" s="436"/>
      <c r="BF79" s="436"/>
      <c r="BG79" s="436"/>
      <c r="BH79" s="436"/>
      <c r="BI79" s="436"/>
      <c r="BJ79" s="436"/>
      <c r="BK79" s="436"/>
      <c r="BL79" s="436"/>
      <c r="BM79" s="436"/>
      <c r="BN79" s="436"/>
      <c r="BO79" s="436"/>
      <c r="BP79" s="436"/>
      <c r="BQ79" s="436"/>
      <c r="BR79" s="436"/>
      <c r="BS79" s="436"/>
      <c r="BT79" s="436"/>
      <c r="BU79" s="436"/>
      <c r="BV79" s="436"/>
      <c r="BW79" s="436"/>
      <c r="BX79" s="436"/>
      <c r="BY79" s="436"/>
      <c r="BZ79" s="436"/>
      <c r="CA79" s="436"/>
      <c r="CB79" s="436"/>
      <c r="CC79" s="436"/>
      <c r="CD79" s="436"/>
      <c r="CE79" s="436"/>
      <c r="CF79" s="436"/>
      <c r="CG79" s="436"/>
      <c r="CH79" s="436"/>
      <c r="CI79" s="436"/>
      <c r="CJ79" s="436"/>
      <c r="CK79" s="436"/>
      <c r="CL79" s="436"/>
      <c r="CM79" s="436"/>
      <c r="CN79" s="436"/>
      <c r="CO79" s="436"/>
      <c r="CP79" s="436"/>
      <c r="CQ79" s="436"/>
      <c r="CR79" s="436"/>
      <c r="CS79" s="436"/>
      <c r="CT79" s="436"/>
      <c r="CU79" s="436"/>
      <c r="CV79" s="436"/>
      <c r="CW79" s="436"/>
      <c r="CX79" s="436"/>
      <c r="CY79" s="436"/>
      <c r="CZ79" s="436"/>
      <c r="DA79" s="436"/>
      <c r="DB79" s="436"/>
      <c r="DC79" s="436"/>
      <c r="DD79" s="436"/>
      <c r="DE79" s="436"/>
      <c r="DF79" s="436"/>
      <c r="DG79" s="436"/>
      <c r="DH79" s="436"/>
      <c r="DI79" s="436"/>
      <c r="DJ79" s="436"/>
      <c r="DK79" s="436"/>
      <c r="DL79" s="436"/>
      <c r="DM79" s="436"/>
      <c r="DN79" s="436"/>
      <c r="DO79" s="436"/>
      <c r="DP79" s="436"/>
      <c r="DQ79" s="436"/>
      <c r="DR79" s="436"/>
      <c r="DS79" s="436"/>
      <c r="DT79" s="436"/>
      <c r="DU79" s="436"/>
      <c r="DV79" s="436"/>
      <c r="DW79" s="436"/>
      <c r="DX79" s="436"/>
      <c r="DY79" s="436"/>
      <c r="DZ79" s="436"/>
      <c r="EA79" s="436"/>
      <c r="EB79" s="436"/>
      <c r="EC79" s="436"/>
      <c r="ED79" s="436"/>
      <c r="EE79" s="436"/>
      <c r="EF79" s="436"/>
      <c r="EG79" s="436"/>
      <c r="EH79" s="436"/>
      <c r="EI79" s="436"/>
      <c r="EJ79" s="436"/>
      <c r="EK79" s="436"/>
      <c r="EL79" s="436"/>
      <c r="EM79" s="436"/>
      <c r="EN79" s="436"/>
      <c r="EO79" s="436"/>
      <c r="EP79" s="436"/>
      <c r="EQ79" s="436"/>
      <c r="ER79" s="436"/>
      <c r="ES79" s="436"/>
      <c r="ET79" s="436"/>
      <c r="EU79" s="436"/>
      <c r="EV79" s="436"/>
      <c r="EW79" s="436"/>
      <c r="EX79" s="436"/>
      <c r="EY79" s="436"/>
      <c r="EZ79" s="436"/>
      <c r="FA79" s="436"/>
      <c r="FB79" s="436"/>
      <c r="FC79" s="436"/>
      <c r="FD79" s="436"/>
      <c r="FE79" s="436"/>
      <c r="FF79" s="436"/>
      <c r="FG79" s="436"/>
      <c r="FH79" s="436"/>
      <c r="FI79" s="436"/>
      <c r="FJ79" s="436"/>
      <c r="FK79" s="436"/>
      <c r="FL79" s="436"/>
      <c r="FM79" s="436"/>
      <c r="FN79" s="436"/>
      <c r="FO79" s="436"/>
      <c r="FP79" s="436"/>
      <c r="FQ79" s="436"/>
      <c r="FR79" s="436"/>
      <c r="FS79" s="436"/>
      <c r="FT79" s="436"/>
      <c r="FU79" s="436"/>
      <c r="FV79" s="436"/>
      <c r="FW79" s="436"/>
      <c r="FX79" s="436"/>
      <c r="FY79" s="436"/>
      <c r="FZ79" s="436"/>
      <c r="GA79" s="436"/>
      <c r="GB79" s="436"/>
      <c r="GC79" s="436"/>
      <c r="GD79" s="436"/>
      <c r="GE79" s="436"/>
      <c r="GF79" s="436"/>
      <c r="GG79" s="436"/>
      <c r="GH79" s="436"/>
      <c r="GI79" s="436"/>
      <c r="GJ79" s="436"/>
    </row>
    <row r="80" spans="1:192" s="199" customFormat="1" x14ac:dyDescent="0.25">
      <c r="A80" s="147"/>
      <c r="B80" s="147"/>
      <c r="C80" s="148"/>
      <c r="D80" s="149"/>
      <c r="E80" s="198" t="s">
        <v>569</v>
      </c>
      <c r="F80" s="436">
        <f xml:space="preserve"> AVERAGE(J78:GJ78)</f>
        <v>1.2999997612238827</v>
      </c>
      <c r="G80" s="198" t="s">
        <v>195</v>
      </c>
      <c r="H80" s="198"/>
      <c r="I80" s="150"/>
      <c r="J80" s="436"/>
      <c r="K80" s="436"/>
      <c r="L80" s="436"/>
      <c r="M80" s="436"/>
      <c r="N80" s="436"/>
      <c r="O80" s="436"/>
      <c r="P80" s="436"/>
      <c r="Q80" s="436"/>
      <c r="R80" s="436"/>
      <c r="S80" s="436"/>
      <c r="T80" s="436"/>
      <c r="U80" s="436"/>
      <c r="V80" s="436"/>
      <c r="W80" s="436"/>
      <c r="X80" s="436"/>
      <c r="Y80" s="436"/>
      <c r="Z80" s="436"/>
      <c r="AA80" s="436"/>
      <c r="AB80" s="436"/>
      <c r="AC80" s="436"/>
      <c r="AD80" s="436"/>
      <c r="AE80" s="436"/>
      <c r="AF80" s="436"/>
      <c r="AG80" s="436"/>
      <c r="AH80" s="436"/>
      <c r="AI80" s="436"/>
      <c r="AJ80" s="436"/>
      <c r="AK80" s="436"/>
      <c r="AL80" s="436"/>
      <c r="AM80" s="436"/>
      <c r="AN80" s="436"/>
      <c r="AO80" s="436"/>
      <c r="AP80" s="436"/>
      <c r="AQ80" s="436"/>
      <c r="AR80" s="436"/>
      <c r="AS80" s="436"/>
      <c r="AT80" s="436"/>
      <c r="AU80" s="436"/>
      <c r="AV80" s="436"/>
      <c r="AW80" s="436"/>
      <c r="AX80" s="436"/>
      <c r="AY80" s="436"/>
      <c r="AZ80" s="436"/>
      <c r="BA80" s="436"/>
      <c r="BB80" s="436"/>
      <c r="BC80" s="436"/>
      <c r="BD80" s="436"/>
      <c r="BE80" s="436"/>
      <c r="BF80" s="436"/>
      <c r="BG80" s="436"/>
      <c r="BH80" s="436"/>
      <c r="BI80" s="436"/>
      <c r="BJ80" s="436"/>
      <c r="BK80" s="436"/>
      <c r="BL80" s="436"/>
      <c r="BM80" s="436"/>
      <c r="BN80" s="436"/>
      <c r="BO80" s="436"/>
      <c r="BP80" s="436"/>
      <c r="BQ80" s="436"/>
      <c r="BR80" s="436"/>
      <c r="BS80" s="436"/>
      <c r="BT80" s="436"/>
      <c r="BU80" s="436"/>
      <c r="BV80" s="436"/>
      <c r="BW80" s="436"/>
      <c r="BX80" s="436"/>
      <c r="BY80" s="436"/>
      <c r="BZ80" s="436"/>
      <c r="CA80" s="436"/>
      <c r="CB80" s="436"/>
      <c r="CC80" s="436"/>
      <c r="CD80" s="436"/>
      <c r="CE80" s="436"/>
      <c r="CF80" s="436"/>
      <c r="CG80" s="436"/>
      <c r="CH80" s="436"/>
      <c r="CI80" s="436"/>
      <c r="CJ80" s="436"/>
      <c r="CK80" s="436"/>
      <c r="CL80" s="436"/>
      <c r="CM80" s="436"/>
      <c r="CN80" s="436"/>
      <c r="CO80" s="436"/>
      <c r="CP80" s="436"/>
      <c r="CQ80" s="436"/>
      <c r="CR80" s="436"/>
      <c r="CS80" s="436"/>
      <c r="CT80" s="436"/>
      <c r="CU80" s="436"/>
      <c r="CV80" s="436"/>
      <c r="CW80" s="436"/>
      <c r="CX80" s="436"/>
      <c r="CY80" s="436"/>
      <c r="CZ80" s="436"/>
      <c r="DA80" s="436"/>
      <c r="DB80" s="436"/>
      <c r="DC80" s="436"/>
      <c r="DD80" s="436"/>
      <c r="DE80" s="436"/>
      <c r="DF80" s="436"/>
      <c r="DG80" s="436"/>
      <c r="DH80" s="436"/>
      <c r="DI80" s="436"/>
      <c r="DJ80" s="436"/>
      <c r="DK80" s="436"/>
      <c r="DL80" s="436"/>
      <c r="DM80" s="436"/>
      <c r="DN80" s="436"/>
      <c r="DO80" s="436"/>
      <c r="DP80" s="436"/>
      <c r="DQ80" s="436"/>
      <c r="DR80" s="436"/>
      <c r="DS80" s="436"/>
      <c r="DT80" s="436"/>
      <c r="DU80" s="436"/>
      <c r="DV80" s="436"/>
      <c r="DW80" s="436"/>
      <c r="DX80" s="436"/>
      <c r="DY80" s="436"/>
      <c r="DZ80" s="436"/>
      <c r="EA80" s="436"/>
      <c r="EB80" s="436"/>
      <c r="EC80" s="436"/>
      <c r="ED80" s="436"/>
      <c r="EE80" s="436"/>
      <c r="EF80" s="436"/>
      <c r="EG80" s="436"/>
      <c r="EH80" s="436"/>
      <c r="EI80" s="436"/>
      <c r="EJ80" s="436"/>
      <c r="EK80" s="436"/>
      <c r="EL80" s="436"/>
      <c r="EM80" s="436"/>
      <c r="EN80" s="436"/>
      <c r="EO80" s="436"/>
      <c r="EP80" s="436"/>
      <c r="EQ80" s="436"/>
      <c r="ER80" s="436"/>
      <c r="ES80" s="436"/>
      <c r="ET80" s="436"/>
      <c r="EU80" s="436"/>
      <c r="EV80" s="436"/>
      <c r="EW80" s="436"/>
      <c r="EX80" s="436"/>
      <c r="EY80" s="436"/>
      <c r="EZ80" s="436"/>
      <c r="FA80" s="436"/>
      <c r="FB80" s="436"/>
      <c r="FC80" s="436"/>
      <c r="FD80" s="436"/>
      <c r="FE80" s="436"/>
      <c r="FF80" s="436"/>
      <c r="FG80" s="436"/>
      <c r="FH80" s="436"/>
      <c r="FI80" s="436"/>
      <c r="FJ80" s="436"/>
      <c r="FK80" s="436"/>
      <c r="FL80" s="436"/>
      <c r="FM80" s="436"/>
      <c r="FN80" s="436"/>
      <c r="FO80" s="436"/>
      <c r="FP80" s="436"/>
      <c r="FQ80" s="436"/>
      <c r="FR80" s="436"/>
      <c r="FS80" s="436"/>
      <c r="FT80" s="436"/>
      <c r="FU80" s="436"/>
      <c r="FV80" s="436"/>
      <c r="FW80" s="436"/>
      <c r="FX80" s="436"/>
      <c r="FY80" s="436"/>
      <c r="FZ80" s="436"/>
      <c r="GA80" s="436"/>
      <c r="GB80" s="436"/>
      <c r="GC80" s="436"/>
      <c r="GD80" s="436"/>
      <c r="GE80" s="436"/>
      <c r="GF80" s="436"/>
      <c r="GG80" s="436"/>
      <c r="GH80" s="436"/>
      <c r="GI80" s="436"/>
      <c r="GJ80" s="436"/>
    </row>
    <row r="81" spans="1:192" x14ac:dyDescent="0.25">
      <c r="A81" s="85"/>
      <c r="B81" s="85"/>
      <c r="C81" s="672"/>
      <c r="D81" s="66"/>
      <c r="E81" s="131"/>
      <c r="F81" s="131"/>
      <c r="G81" s="131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2"/>
      <c r="CR81" s="32"/>
      <c r="CS81" s="32"/>
      <c r="CT81" s="32"/>
      <c r="CU81" s="32"/>
      <c r="CV81" s="32"/>
      <c r="CW81" s="32"/>
      <c r="CX81" s="32"/>
      <c r="CY81" s="32"/>
      <c r="CZ81" s="32"/>
      <c r="DA81" s="32"/>
      <c r="DB81" s="32"/>
      <c r="DC81" s="32"/>
      <c r="DD81" s="32"/>
      <c r="DE81" s="32"/>
      <c r="DF81" s="32"/>
      <c r="DG81" s="32"/>
      <c r="DH81" s="32"/>
      <c r="DI81" s="32"/>
      <c r="DJ81" s="32"/>
      <c r="DK81" s="32"/>
      <c r="DL81" s="32"/>
      <c r="DM81" s="32"/>
      <c r="DN81" s="32"/>
      <c r="DO81" s="32"/>
      <c r="DP81" s="32"/>
      <c r="DQ81" s="32"/>
      <c r="DR81" s="32"/>
      <c r="DS81" s="32"/>
      <c r="DT81" s="32"/>
      <c r="DU81" s="32"/>
      <c r="DV81" s="32"/>
      <c r="DW81" s="32"/>
      <c r="DX81" s="32"/>
      <c r="DY81" s="32"/>
      <c r="DZ81" s="32"/>
      <c r="EA81" s="32"/>
      <c r="EB81" s="32"/>
      <c r="EC81" s="32"/>
      <c r="ED81" s="32"/>
      <c r="EE81" s="32"/>
      <c r="EF81" s="32"/>
      <c r="EG81" s="32"/>
      <c r="EH81" s="32"/>
      <c r="EI81" s="32"/>
      <c r="EJ81" s="32"/>
      <c r="EK81" s="32"/>
      <c r="EL81" s="32"/>
      <c r="EM81" s="32"/>
      <c r="EN81" s="32"/>
      <c r="EO81" s="32"/>
      <c r="EP81" s="32"/>
      <c r="EQ81" s="32"/>
      <c r="ER81" s="32"/>
      <c r="ES81" s="32"/>
      <c r="ET81" s="32"/>
      <c r="EU81" s="32"/>
      <c r="EV81" s="32"/>
      <c r="EW81" s="32"/>
      <c r="EX81" s="32"/>
      <c r="EY81" s="32"/>
      <c r="EZ81" s="32"/>
      <c r="FA81" s="32"/>
      <c r="FB81" s="32"/>
      <c r="FC81" s="32"/>
      <c r="FD81" s="32"/>
      <c r="FE81" s="32"/>
      <c r="FF81" s="32"/>
      <c r="FG81" s="32"/>
      <c r="FH81" s="32"/>
      <c r="FI81" s="32"/>
      <c r="FJ81" s="32"/>
      <c r="FK81" s="32"/>
      <c r="FL81" s="32"/>
      <c r="FM81" s="32"/>
      <c r="FN81" s="32"/>
      <c r="FO81" s="32"/>
      <c r="FP81" s="32"/>
      <c r="FQ81" s="32"/>
      <c r="FR81" s="32"/>
      <c r="FS81" s="32"/>
      <c r="FT81" s="32"/>
      <c r="FU81" s="32"/>
      <c r="FV81" s="32"/>
      <c r="FW81" s="32"/>
      <c r="FX81" s="32"/>
      <c r="FY81" s="32"/>
      <c r="FZ81" s="32"/>
      <c r="GA81" s="32"/>
      <c r="GB81" s="32"/>
      <c r="GC81" s="32"/>
      <c r="GD81" s="32"/>
      <c r="GE81" s="32"/>
      <c r="GF81" s="32"/>
      <c r="GG81" s="32"/>
      <c r="GH81" s="32"/>
      <c r="GI81" s="32"/>
      <c r="GJ81" s="32"/>
    </row>
    <row r="82" spans="1:192" x14ac:dyDescent="0.25"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88"/>
      <c r="AG82" s="88"/>
      <c r="AH82" s="88"/>
      <c r="AI82" s="88"/>
      <c r="AJ82" s="88"/>
      <c r="AK82" s="88"/>
      <c r="AL82" s="88"/>
      <c r="AM82" s="88"/>
      <c r="AN82" s="88"/>
      <c r="AO82" s="88"/>
      <c r="AP82" s="88"/>
      <c r="AQ82" s="88"/>
      <c r="AR82" s="88"/>
      <c r="AS82" s="88"/>
      <c r="AT82" s="88"/>
      <c r="AU82" s="88"/>
      <c r="AV82" s="88"/>
      <c r="AW82" s="88"/>
      <c r="AX82" s="88"/>
      <c r="AY82" s="88"/>
      <c r="AZ82" s="88"/>
      <c r="BA82" s="88"/>
      <c r="BB82" s="88"/>
      <c r="BC82" s="88"/>
      <c r="BD82" s="88"/>
      <c r="BE82" s="88"/>
      <c r="BF82" s="88"/>
      <c r="BG82" s="88"/>
      <c r="BH82" s="88"/>
      <c r="BI82" s="88"/>
      <c r="BJ82" s="88"/>
      <c r="BK82" s="88"/>
      <c r="BL82" s="88"/>
      <c r="BM82" s="88"/>
      <c r="BN82" s="88"/>
      <c r="BO82" s="88"/>
      <c r="BP82" s="88"/>
      <c r="BQ82" s="88"/>
      <c r="BR82" s="88"/>
      <c r="BS82" s="88"/>
      <c r="BT82" s="88"/>
      <c r="BU82" s="88"/>
      <c r="BV82" s="88"/>
      <c r="BW82" s="88"/>
      <c r="BX82" s="88"/>
      <c r="BY82" s="88"/>
      <c r="BZ82" s="88"/>
      <c r="CA82" s="88"/>
      <c r="CB82" s="88"/>
      <c r="CC82" s="88"/>
      <c r="CD82" s="88"/>
      <c r="CE82" s="88"/>
      <c r="CF82" s="88"/>
      <c r="CG82" s="88"/>
      <c r="CH82" s="88"/>
      <c r="CI82" s="88"/>
      <c r="CJ82" s="88"/>
      <c r="CK82" s="88"/>
      <c r="CL82" s="88"/>
      <c r="CM82" s="88"/>
      <c r="CN82" s="88"/>
      <c r="CO82" s="88"/>
      <c r="CP82" s="88"/>
      <c r="CQ82" s="88"/>
      <c r="CR82" s="88"/>
      <c r="CS82" s="88"/>
      <c r="CT82" s="88"/>
      <c r="CU82" s="88"/>
      <c r="CV82" s="88"/>
      <c r="CW82" s="88"/>
      <c r="CX82" s="88"/>
      <c r="CY82" s="88"/>
      <c r="CZ82" s="88"/>
      <c r="DA82" s="88"/>
      <c r="DB82" s="88"/>
      <c r="DC82" s="88"/>
      <c r="DD82" s="88"/>
      <c r="DE82" s="88"/>
      <c r="DF82" s="88"/>
      <c r="DG82" s="88"/>
      <c r="DH82" s="88"/>
      <c r="DI82" s="88"/>
      <c r="DJ82" s="88"/>
      <c r="DK82" s="88"/>
      <c r="DL82" s="88"/>
      <c r="DM82" s="88"/>
      <c r="DN82" s="88"/>
      <c r="DO82" s="88"/>
      <c r="DP82" s="88"/>
      <c r="DQ82" s="88"/>
      <c r="DR82" s="88"/>
      <c r="DS82" s="88"/>
      <c r="DT82" s="88"/>
      <c r="DU82" s="88"/>
      <c r="DV82" s="88"/>
      <c r="DW82" s="88"/>
      <c r="DX82" s="88"/>
      <c r="DY82" s="88"/>
      <c r="DZ82" s="88"/>
      <c r="EA82" s="88"/>
      <c r="EB82" s="88"/>
      <c r="EC82" s="88"/>
      <c r="ED82" s="88"/>
      <c r="EE82" s="88"/>
      <c r="EF82" s="88"/>
      <c r="EG82" s="88"/>
      <c r="EH82" s="88"/>
      <c r="EI82" s="88"/>
      <c r="EJ82" s="88"/>
      <c r="EK82" s="88"/>
      <c r="EL82" s="88"/>
      <c r="EM82" s="88"/>
      <c r="EN82" s="88"/>
      <c r="EO82" s="88"/>
      <c r="EP82" s="88"/>
      <c r="EQ82" s="88"/>
      <c r="ER82" s="88"/>
      <c r="ES82" s="88"/>
      <c r="ET82" s="88"/>
      <c r="EU82" s="88"/>
      <c r="EV82" s="88"/>
      <c r="EW82" s="88"/>
      <c r="EX82" s="88"/>
      <c r="EY82" s="88"/>
      <c r="EZ82" s="88"/>
      <c r="FA82" s="88"/>
      <c r="FB82" s="88"/>
      <c r="FC82" s="88"/>
      <c r="FD82" s="88"/>
      <c r="FE82" s="88"/>
      <c r="FF82" s="88"/>
      <c r="FG82" s="88"/>
      <c r="FH82" s="88"/>
      <c r="FI82" s="88"/>
      <c r="FJ82" s="88"/>
      <c r="FK82" s="88"/>
      <c r="FL82" s="88"/>
      <c r="FM82" s="88"/>
      <c r="FN82" s="88"/>
      <c r="FO82" s="88"/>
      <c r="FP82" s="88"/>
      <c r="FQ82" s="88"/>
      <c r="FR82" s="88"/>
      <c r="FS82" s="88"/>
      <c r="FT82" s="88"/>
      <c r="FU82" s="88"/>
      <c r="FV82" s="88"/>
      <c r="FW82" s="88"/>
      <c r="FX82" s="88"/>
      <c r="FY82" s="88"/>
      <c r="FZ82" s="88"/>
      <c r="GA82" s="88"/>
      <c r="GB82" s="88"/>
      <c r="GC82" s="88"/>
      <c r="GD82" s="88"/>
      <c r="GE82" s="88"/>
      <c r="GF82" s="88"/>
      <c r="GG82" s="88"/>
      <c r="GH82" s="88"/>
      <c r="GI82" s="88"/>
      <c r="GJ82" s="88"/>
    </row>
    <row r="83" spans="1:192" x14ac:dyDescent="0.25">
      <c r="A83" s="15" t="s">
        <v>554</v>
      </c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88"/>
      <c r="AK83" s="88"/>
      <c r="AL83" s="88"/>
      <c r="AM83" s="88"/>
      <c r="AN83" s="88"/>
      <c r="AO83" s="88"/>
      <c r="AP83" s="88"/>
      <c r="AQ83" s="88"/>
      <c r="AR83" s="88"/>
      <c r="AS83" s="88"/>
      <c r="AT83" s="88"/>
      <c r="AU83" s="88"/>
      <c r="AV83" s="88"/>
      <c r="AW83" s="88"/>
      <c r="AX83" s="88"/>
      <c r="AY83" s="88"/>
      <c r="AZ83" s="88"/>
      <c r="BA83" s="88"/>
      <c r="BB83" s="88"/>
      <c r="BC83" s="88"/>
      <c r="BD83" s="88"/>
      <c r="BE83" s="88"/>
      <c r="BF83" s="88"/>
      <c r="BG83" s="88"/>
      <c r="BH83" s="88"/>
      <c r="BI83" s="88"/>
      <c r="BJ83" s="88"/>
      <c r="BK83" s="88"/>
      <c r="BL83" s="88"/>
      <c r="BM83" s="88"/>
      <c r="BN83" s="88"/>
      <c r="BO83" s="88"/>
      <c r="BP83" s="88"/>
      <c r="BQ83" s="88"/>
      <c r="BR83" s="88"/>
      <c r="BS83" s="88"/>
      <c r="BT83" s="88"/>
      <c r="BU83" s="88"/>
      <c r="BV83" s="88"/>
      <c r="BW83" s="88"/>
      <c r="BX83" s="88"/>
      <c r="BY83" s="88"/>
      <c r="BZ83" s="88"/>
      <c r="CA83" s="88"/>
      <c r="CB83" s="88"/>
      <c r="CC83" s="88"/>
      <c r="CD83" s="88"/>
      <c r="CE83" s="88"/>
      <c r="CF83" s="88"/>
      <c r="CG83" s="88"/>
      <c r="CH83" s="88"/>
      <c r="CI83" s="88"/>
      <c r="CJ83" s="88"/>
      <c r="CK83" s="88"/>
      <c r="CL83" s="88"/>
      <c r="CM83" s="88"/>
      <c r="CN83" s="88"/>
      <c r="CO83" s="88"/>
      <c r="CP83" s="88"/>
      <c r="CQ83" s="88"/>
      <c r="CR83" s="88"/>
      <c r="CS83" s="88"/>
      <c r="CT83" s="88"/>
      <c r="CU83" s="88"/>
      <c r="CV83" s="88"/>
      <c r="CW83" s="88"/>
      <c r="CX83" s="88"/>
      <c r="CY83" s="88"/>
      <c r="CZ83" s="88"/>
      <c r="DA83" s="88"/>
      <c r="DB83" s="88"/>
      <c r="DC83" s="88"/>
      <c r="DD83" s="88"/>
      <c r="DE83" s="88"/>
      <c r="DF83" s="88"/>
      <c r="DG83" s="88"/>
      <c r="DH83" s="88"/>
      <c r="DI83" s="88"/>
      <c r="DJ83" s="88"/>
      <c r="DK83" s="88"/>
      <c r="DL83" s="88"/>
      <c r="DM83" s="88"/>
      <c r="DN83" s="88"/>
      <c r="DO83" s="88"/>
      <c r="DP83" s="88"/>
      <c r="DQ83" s="88"/>
      <c r="DR83" s="88"/>
      <c r="DS83" s="88"/>
      <c r="DT83" s="88"/>
      <c r="DU83" s="88"/>
      <c r="DV83" s="88"/>
      <c r="DW83" s="88"/>
      <c r="DX83" s="88"/>
      <c r="DY83" s="88"/>
      <c r="DZ83" s="88"/>
      <c r="EA83" s="88"/>
      <c r="EB83" s="88"/>
      <c r="EC83" s="88"/>
      <c r="ED83" s="88"/>
      <c r="EE83" s="88"/>
      <c r="EF83" s="88"/>
      <c r="EG83" s="88"/>
      <c r="EH83" s="88"/>
      <c r="EI83" s="88"/>
      <c r="EJ83" s="88"/>
      <c r="EK83" s="88"/>
      <c r="EL83" s="88"/>
      <c r="EM83" s="88"/>
      <c r="EN83" s="88"/>
      <c r="EO83" s="88"/>
      <c r="EP83" s="88"/>
      <c r="EQ83" s="88"/>
      <c r="ER83" s="88"/>
      <c r="ES83" s="88"/>
      <c r="ET83" s="88"/>
      <c r="EU83" s="88"/>
      <c r="EV83" s="88"/>
      <c r="EW83" s="88"/>
      <c r="EX83" s="88"/>
      <c r="EY83" s="88"/>
      <c r="EZ83" s="88"/>
      <c r="FA83" s="88"/>
      <c r="FB83" s="88"/>
      <c r="FC83" s="88"/>
      <c r="FD83" s="88"/>
      <c r="FE83" s="88"/>
      <c r="FF83" s="88"/>
      <c r="FG83" s="88"/>
      <c r="FH83" s="88"/>
      <c r="FI83" s="88"/>
      <c r="FJ83" s="88"/>
      <c r="FK83" s="88"/>
      <c r="FL83" s="88"/>
      <c r="FM83" s="88"/>
      <c r="FN83" s="88"/>
      <c r="FO83" s="88"/>
      <c r="FP83" s="88"/>
      <c r="FQ83" s="88"/>
      <c r="FR83" s="88"/>
      <c r="FS83" s="88"/>
      <c r="FT83" s="88"/>
      <c r="FU83" s="88"/>
      <c r="FV83" s="88"/>
      <c r="FW83" s="88"/>
      <c r="FX83" s="88"/>
      <c r="FY83" s="88"/>
      <c r="FZ83" s="88"/>
      <c r="GA83" s="88"/>
      <c r="GB83" s="88"/>
      <c r="GC83" s="88"/>
      <c r="GD83" s="88"/>
      <c r="GE83" s="88"/>
      <c r="GF83" s="88"/>
      <c r="GG83" s="88"/>
      <c r="GH83" s="88"/>
      <c r="GI83" s="88"/>
      <c r="GJ83" s="88"/>
    </row>
    <row r="84" spans="1:192" x14ac:dyDescent="0.25"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88"/>
      <c r="AL84" s="88"/>
      <c r="AM84" s="88"/>
      <c r="AN84" s="88"/>
      <c r="AO84" s="88"/>
      <c r="AP84" s="88"/>
      <c r="AQ84" s="88"/>
      <c r="AR84" s="88"/>
      <c r="AS84" s="88"/>
      <c r="AT84" s="88"/>
      <c r="AU84" s="88"/>
      <c r="AV84" s="88"/>
      <c r="AW84" s="88"/>
      <c r="AX84" s="88"/>
      <c r="AY84" s="88"/>
      <c r="AZ84" s="88"/>
      <c r="BA84" s="88"/>
      <c r="BB84" s="88"/>
      <c r="BC84" s="88"/>
      <c r="BD84" s="88"/>
      <c r="BE84" s="88"/>
      <c r="BF84" s="88"/>
      <c r="BG84" s="88"/>
      <c r="BH84" s="88"/>
      <c r="BI84" s="88"/>
      <c r="BJ84" s="88"/>
      <c r="BK84" s="88"/>
      <c r="BL84" s="88"/>
      <c r="BM84" s="88"/>
      <c r="BN84" s="88"/>
      <c r="BO84" s="88"/>
      <c r="BP84" s="88"/>
      <c r="BQ84" s="88"/>
      <c r="BR84" s="88"/>
      <c r="BS84" s="88"/>
      <c r="BT84" s="88"/>
      <c r="BU84" s="88"/>
      <c r="BV84" s="88"/>
      <c r="BW84" s="88"/>
      <c r="BX84" s="88"/>
      <c r="BY84" s="88"/>
      <c r="BZ84" s="88"/>
      <c r="CA84" s="88"/>
      <c r="CB84" s="88"/>
      <c r="CC84" s="88"/>
      <c r="CD84" s="88"/>
      <c r="CE84" s="88"/>
      <c r="CF84" s="88"/>
      <c r="CG84" s="88"/>
      <c r="CH84" s="88"/>
      <c r="CI84" s="88"/>
      <c r="CJ84" s="88"/>
      <c r="CK84" s="88"/>
      <c r="CL84" s="88"/>
      <c r="CM84" s="88"/>
      <c r="CN84" s="88"/>
      <c r="CO84" s="88"/>
      <c r="CP84" s="88"/>
      <c r="CQ84" s="88"/>
      <c r="CR84" s="88"/>
      <c r="CS84" s="88"/>
      <c r="CT84" s="88"/>
      <c r="CU84" s="88"/>
      <c r="CV84" s="88"/>
      <c r="CW84" s="88"/>
      <c r="CX84" s="88"/>
      <c r="CY84" s="88"/>
      <c r="CZ84" s="88"/>
      <c r="DA84" s="88"/>
      <c r="DB84" s="88"/>
      <c r="DC84" s="88"/>
      <c r="DD84" s="88"/>
      <c r="DE84" s="88"/>
      <c r="DF84" s="88"/>
      <c r="DG84" s="88"/>
      <c r="DH84" s="88"/>
      <c r="DI84" s="88"/>
      <c r="DJ84" s="88"/>
      <c r="DK84" s="88"/>
      <c r="DL84" s="88"/>
      <c r="DM84" s="88"/>
      <c r="DN84" s="88"/>
      <c r="DO84" s="88"/>
      <c r="DP84" s="88"/>
      <c r="DQ84" s="88"/>
      <c r="DR84" s="88"/>
      <c r="DS84" s="88"/>
      <c r="DT84" s="88"/>
      <c r="DU84" s="88"/>
      <c r="DV84" s="88"/>
      <c r="DW84" s="88"/>
      <c r="DX84" s="88"/>
      <c r="DY84" s="88"/>
      <c r="DZ84" s="88"/>
      <c r="EA84" s="88"/>
      <c r="EB84" s="88"/>
      <c r="EC84" s="88"/>
      <c r="ED84" s="88"/>
      <c r="EE84" s="88"/>
      <c r="EF84" s="88"/>
      <c r="EG84" s="88"/>
      <c r="EH84" s="88"/>
      <c r="EI84" s="88"/>
      <c r="EJ84" s="88"/>
      <c r="EK84" s="88"/>
      <c r="EL84" s="88"/>
      <c r="EM84" s="88"/>
      <c r="EN84" s="88"/>
      <c r="EO84" s="88"/>
      <c r="EP84" s="88"/>
      <c r="EQ84" s="88"/>
      <c r="ER84" s="88"/>
      <c r="ES84" s="88"/>
      <c r="ET84" s="88"/>
      <c r="EU84" s="88"/>
      <c r="EV84" s="88"/>
      <c r="EW84" s="88"/>
      <c r="EX84" s="88"/>
      <c r="EY84" s="88"/>
      <c r="EZ84" s="88"/>
      <c r="FA84" s="88"/>
      <c r="FB84" s="88"/>
      <c r="FC84" s="88"/>
      <c r="FD84" s="88"/>
      <c r="FE84" s="88"/>
      <c r="FF84" s="88"/>
      <c r="FG84" s="88"/>
      <c r="FH84" s="88"/>
      <c r="FI84" s="88"/>
      <c r="FJ84" s="88"/>
      <c r="FK84" s="88"/>
      <c r="FL84" s="88"/>
      <c r="FM84" s="88"/>
      <c r="FN84" s="88"/>
      <c r="FO84" s="88"/>
      <c r="FP84" s="88"/>
      <c r="FQ84" s="88"/>
      <c r="FR84" s="88"/>
      <c r="FS84" s="88"/>
      <c r="FT84" s="88"/>
      <c r="FU84" s="88"/>
      <c r="FV84" s="88"/>
      <c r="FW84" s="88"/>
      <c r="FX84" s="88"/>
      <c r="FY84" s="88"/>
      <c r="FZ84" s="88"/>
      <c r="GA84" s="88"/>
      <c r="GB84" s="88"/>
      <c r="GC84" s="88"/>
      <c r="GD84" s="88"/>
      <c r="GE84" s="88"/>
      <c r="GF84" s="88"/>
      <c r="GG84" s="88"/>
      <c r="GH84" s="88"/>
      <c r="GI84" s="88"/>
      <c r="GJ84" s="88"/>
    </row>
    <row r="85" spans="1:192" x14ac:dyDescent="0.25">
      <c r="E85" s="419" t="str">
        <f xml:space="preserve"> InpC!E$196</f>
        <v>Small negative value for IRR</v>
      </c>
      <c r="F85" s="419">
        <f xml:space="preserve"> InpC!F$196</f>
        <v>-1.0000000000000001E-9</v>
      </c>
      <c r="G85" s="419" t="str">
        <f xml:space="preserve"> InpC!G$196</f>
        <v>$ 000s</v>
      </c>
      <c r="H85" s="199"/>
      <c r="I85" s="199"/>
      <c r="J85" s="199"/>
      <c r="K85" s="199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88"/>
      <c r="AL85" s="88"/>
      <c r="AM85" s="88"/>
      <c r="AN85" s="88"/>
      <c r="AO85" s="88"/>
      <c r="AP85" s="88"/>
      <c r="AQ85" s="88"/>
      <c r="AR85" s="88"/>
      <c r="AS85" s="88"/>
      <c r="AT85" s="88"/>
      <c r="AU85" s="88"/>
      <c r="AV85" s="88"/>
      <c r="AW85" s="88"/>
      <c r="AX85" s="88"/>
      <c r="AY85" s="88"/>
      <c r="AZ85" s="88"/>
      <c r="BA85" s="88"/>
      <c r="BB85" s="88"/>
      <c r="BC85" s="88"/>
      <c r="BD85" s="88"/>
      <c r="BE85" s="88"/>
      <c r="BF85" s="88"/>
      <c r="BG85" s="88"/>
      <c r="BH85" s="88"/>
      <c r="BI85" s="88"/>
      <c r="BJ85" s="88"/>
      <c r="BK85" s="88"/>
      <c r="BL85" s="88"/>
      <c r="BM85" s="88"/>
      <c r="BN85" s="88"/>
      <c r="BO85" s="88"/>
      <c r="BP85" s="88"/>
      <c r="BQ85" s="88"/>
      <c r="BR85" s="88"/>
      <c r="BS85" s="88"/>
      <c r="BT85" s="88"/>
      <c r="BU85" s="88"/>
      <c r="BV85" s="88"/>
      <c r="BW85" s="88"/>
      <c r="BX85" s="88"/>
      <c r="BY85" s="88"/>
      <c r="BZ85" s="88"/>
      <c r="CA85" s="88"/>
      <c r="CB85" s="88"/>
      <c r="CC85" s="88"/>
      <c r="CD85" s="88"/>
      <c r="CE85" s="88"/>
      <c r="CF85" s="88"/>
      <c r="CG85" s="88"/>
      <c r="CH85" s="88"/>
      <c r="CI85" s="88"/>
      <c r="CJ85" s="88"/>
      <c r="CK85" s="88"/>
      <c r="CL85" s="88"/>
      <c r="CM85" s="88"/>
      <c r="CN85" s="88"/>
      <c r="CO85" s="88"/>
      <c r="CP85" s="88"/>
      <c r="CQ85" s="88"/>
      <c r="CR85" s="88"/>
      <c r="CS85" s="88"/>
      <c r="CT85" s="88"/>
      <c r="CU85" s="88"/>
      <c r="CV85" s="88"/>
      <c r="CW85" s="88"/>
      <c r="CX85" s="88"/>
      <c r="CY85" s="88"/>
      <c r="CZ85" s="88"/>
      <c r="DA85" s="88"/>
      <c r="DB85" s="88"/>
      <c r="DC85" s="88"/>
      <c r="DD85" s="88"/>
      <c r="DE85" s="88"/>
      <c r="DF85" s="88"/>
      <c r="DG85" s="88"/>
      <c r="DH85" s="88"/>
      <c r="DI85" s="88"/>
      <c r="DJ85" s="88"/>
      <c r="DK85" s="88"/>
      <c r="DL85" s="88"/>
      <c r="DM85" s="88"/>
      <c r="DN85" s="88"/>
      <c r="DO85" s="88"/>
      <c r="DP85" s="88"/>
      <c r="DQ85" s="88"/>
      <c r="DR85" s="88"/>
      <c r="DS85" s="88"/>
      <c r="DT85" s="88"/>
      <c r="DU85" s="88"/>
      <c r="DV85" s="88"/>
      <c r="DW85" s="88"/>
      <c r="DX85" s="88"/>
      <c r="DY85" s="88"/>
      <c r="DZ85" s="88"/>
      <c r="EA85" s="88"/>
      <c r="EB85" s="88"/>
      <c r="EC85" s="88"/>
      <c r="ED85" s="88"/>
      <c r="EE85" s="88"/>
      <c r="EF85" s="88"/>
      <c r="EG85" s="88"/>
      <c r="EH85" s="88"/>
      <c r="EI85" s="88"/>
      <c r="EJ85" s="88"/>
      <c r="EK85" s="88"/>
      <c r="EL85" s="88"/>
      <c r="EM85" s="88"/>
      <c r="EN85" s="88"/>
      <c r="EO85" s="88"/>
      <c r="EP85" s="88"/>
      <c r="EQ85" s="88"/>
      <c r="ER85" s="88"/>
      <c r="ES85" s="88"/>
      <c r="ET85" s="88"/>
      <c r="EU85" s="88"/>
      <c r="EV85" s="88"/>
      <c r="EW85" s="88"/>
      <c r="EX85" s="88"/>
      <c r="EY85" s="88"/>
      <c r="EZ85" s="88"/>
      <c r="FA85" s="88"/>
      <c r="FB85" s="88"/>
      <c r="FC85" s="88"/>
      <c r="FD85" s="88"/>
      <c r="FE85" s="88"/>
      <c r="FF85" s="88"/>
      <c r="FG85" s="88"/>
      <c r="FH85" s="88"/>
      <c r="FI85" s="88"/>
      <c r="FJ85" s="88"/>
      <c r="FK85" s="88"/>
      <c r="FL85" s="88"/>
      <c r="FM85" s="88"/>
      <c r="FN85" s="88"/>
      <c r="FO85" s="88"/>
      <c r="FP85" s="88"/>
      <c r="FQ85" s="88"/>
      <c r="FR85" s="88"/>
      <c r="FS85" s="88"/>
      <c r="FT85" s="88"/>
      <c r="FU85" s="88"/>
      <c r="FV85" s="88"/>
      <c r="FW85" s="88"/>
      <c r="FX85" s="88"/>
      <c r="FY85" s="88"/>
      <c r="FZ85" s="88"/>
      <c r="GA85" s="88"/>
      <c r="GB85" s="88"/>
      <c r="GC85" s="88"/>
      <c r="GD85" s="88"/>
      <c r="GE85" s="88"/>
      <c r="GF85" s="88"/>
      <c r="GG85" s="88"/>
      <c r="GH85" s="88"/>
      <c r="GI85" s="88"/>
      <c r="GJ85" s="88"/>
    </row>
    <row r="86" spans="1:192" x14ac:dyDescent="0.25">
      <c r="E86" s="453" t="str">
        <f xml:space="preserve"> Time!E$14</f>
        <v>First model column flag</v>
      </c>
      <c r="F86" s="453">
        <f xml:space="preserve"> Time!F$14</f>
        <v>0</v>
      </c>
      <c r="G86" s="453" t="str">
        <f xml:space="preserve"> Time!G$14</f>
        <v>flag</v>
      </c>
      <c r="H86" s="453">
        <f xml:space="preserve"> Time!H$14</f>
        <v>1</v>
      </c>
      <c r="I86" s="453">
        <f xml:space="preserve"> Time!I$14</f>
        <v>0</v>
      </c>
      <c r="J86" s="453">
        <f xml:space="preserve"> Time!J$14</f>
        <v>1</v>
      </c>
      <c r="K86" s="453">
        <f xml:space="preserve"> Time!K$14</f>
        <v>0</v>
      </c>
      <c r="L86" s="453">
        <f xml:space="preserve"> Time!L$14</f>
        <v>0</v>
      </c>
      <c r="M86" s="453">
        <f xml:space="preserve"> Time!M$14</f>
        <v>0</v>
      </c>
      <c r="N86" s="453">
        <f xml:space="preserve"> Time!N$14</f>
        <v>0</v>
      </c>
      <c r="O86" s="453">
        <f xml:space="preserve"> Time!O$14</f>
        <v>0</v>
      </c>
      <c r="P86" s="453">
        <f xml:space="preserve"> Time!P$14</f>
        <v>0</v>
      </c>
      <c r="Q86" s="453">
        <f xml:space="preserve"> Time!Q$14</f>
        <v>0</v>
      </c>
      <c r="R86" s="453">
        <f xml:space="preserve"> Time!R$14</f>
        <v>0</v>
      </c>
      <c r="S86" s="453">
        <f xml:space="preserve"> Time!S$14</f>
        <v>0</v>
      </c>
      <c r="T86" s="453">
        <f xml:space="preserve"> Time!T$14</f>
        <v>0</v>
      </c>
      <c r="U86" s="453">
        <f xml:space="preserve"> Time!U$14</f>
        <v>0</v>
      </c>
      <c r="V86" s="453">
        <f xml:space="preserve"> Time!V$14</f>
        <v>0</v>
      </c>
      <c r="W86" s="453">
        <f xml:space="preserve"> Time!W$14</f>
        <v>0</v>
      </c>
      <c r="X86" s="453">
        <f xml:space="preserve"> Time!X$14</f>
        <v>0</v>
      </c>
      <c r="Y86" s="453">
        <f xml:space="preserve"> Time!Y$14</f>
        <v>0</v>
      </c>
      <c r="Z86" s="453">
        <f xml:space="preserve"> Time!Z$14</f>
        <v>0</v>
      </c>
      <c r="AA86" s="453">
        <f xml:space="preserve"> Time!AA$14</f>
        <v>0</v>
      </c>
      <c r="AB86" s="453">
        <f xml:space="preserve"> Time!AB$14</f>
        <v>0</v>
      </c>
      <c r="AC86" s="453">
        <f xml:space="preserve"> Time!AC$14</f>
        <v>0</v>
      </c>
      <c r="AD86" s="453">
        <f xml:space="preserve"> Time!AD$14</f>
        <v>0</v>
      </c>
      <c r="AE86" s="453">
        <f xml:space="preserve"> Time!AE$14</f>
        <v>0</v>
      </c>
      <c r="AF86" s="453">
        <f xml:space="preserve"> Time!AF$14</f>
        <v>0</v>
      </c>
      <c r="AG86" s="453">
        <f xml:space="preserve"> Time!AG$14</f>
        <v>0</v>
      </c>
      <c r="AH86" s="453">
        <f xml:space="preserve"> Time!AH$14</f>
        <v>0</v>
      </c>
      <c r="AI86" s="453">
        <f xml:space="preserve"> Time!AI$14</f>
        <v>0</v>
      </c>
      <c r="AJ86" s="453">
        <f xml:space="preserve"> Time!AJ$14</f>
        <v>0</v>
      </c>
      <c r="AK86" s="453">
        <f xml:space="preserve"> Time!AK$14</f>
        <v>0</v>
      </c>
      <c r="AL86" s="453">
        <f xml:space="preserve"> Time!AL$14</f>
        <v>0</v>
      </c>
      <c r="AM86" s="453">
        <f xml:space="preserve"> Time!AM$14</f>
        <v>0</v>
      </c>
      <c r="AN86" s="453">
        <f xml:space="preserve"> Time!AN$14</f>
        <v>0</v>
      </c>
      <c r="AO86" s="453">
        <f xml:space="preserve"> Time!AO$14</f>
        <v>0</v>
      </c>
      <c r="AP86" s="453">
        <f xml:space="preserve"> Time!AP$14</f>
        <v>0</v>
      </c>
      <c r="AQ86" s="453">
        <f xml:space="preserve"> Time!AQ$14</f>
        <v>0</v>
      </c>
      <c r="AR86" s="453">
        <f xml:space="preserve"> Time!AR$14</f>
        <v>0</v>
      </c>
      <c r="AS86" s="453">
        <f xml:space="preserve"> Time!AS$14</f>
        <v>0</v>
      </c>
      <c r="AT86" s="453">
        <f xml:space="preserve"> Time!AT$14</f>
        <v>0</v>
      </c>
      <c r="AU86" s="453">
        <f xml:space="preserve"> Time!AU$14</f>
        <v>0</v>
      </c>
      <c r="AV86" s="453">
        <f xml:space="preserve"> Time!AV$14</f>
        <v>0</v>
      </c>
      <c r="AW86" s="453">
        <f xml:space="preserve"> Time!AW$14</f>
        <v>0</v>
      </c>
      <c r="AX86" s="453">
        <f xml:space="preserve"> Time!AX$14</f>
        <v>0</v>
      </c>
      <c r="AY86" s="453">
        <f xml:space="preserve"> Time!AY$14</f>
        <v>0</v>
      </c>
      <c r="AZ86" s="453">
        <f xml:space="preserve"> Time!AZ$14</f>
        <v>0</v>
      </c>
      <c r="BA86" s="453">
        <f xml:space="preserve"> Time!BA$14</f>
        <v>0</v>
      </c>
      <c r="BB86" s="453">
        <f xml:space="preserve"> Time!BB$14</f>
        <v>0</v>
      </c>
      <c r="BC86" s="453">
        <f xml:space="preserve"> Time!BC$14</f>
        <v>0</v>
      </c>
      <c r="BD86" s="453">
        <f xml:space="preserve"> Time!BD$14</f>
        <v>0</v>
      </c>
      <c r="BE86" s="453">
        <f xml:space="preserve"> Time!BE$14</f>
        <v>0</v>
      </c>
      <c r="BF86" s="453">
        <f xml:space="preserve"> Time!BF$14</f>
        <v>0</v>
      </c>
      <c r="BG86" s="453">
        <f xml:space="preserve"> Time!BG$14</f>
        <v>0</v>
      </c>
      <c r="BH86" s="453">
        <f xml:space="preserve"> Time!BH$14</f>
        <v>0</v>
      </c>
      <c r="BI86" s="453">
        <f xml:space="preserve"> Time!BI$14</f>
        <v>0</v>
      </c>
      <c r="BJ86" s="453">
        <f xml:space="preserve"> Time!BJ$14</f>
        <v>0</v>
      </c>
      <c r="BK86" s="453">
        <f xml:space="preserve"> Time!BK$14</f>
        <v>0</v>
      </c>
      <c r="BL86" s="453">
        <f xml:space="preserve"> Time!BL$14</f>
        <v>0</v>
      </c>
      <c r="BM86" s="453">
        <f xml:space="preserve"> Time!BM$14</f>
        <v>0</v>
      </c>
      <c r="BN86" s="453">
        <f xml:space="preserve"> Time!BN$14</f>
        <v>0</v>
      </c>
      <c r="BO86" s="453">
        <f xml:space="preserve"> Time!BO$14</f>
        <v>0</v>
      </c>
      <c r="BP86" s="453">
        <f xml:space="preserve"> Time!BP$14</f>
        <v>0</v>
      </c>
      <c r="BQ86" s="453">
        <f xml:space="preserve"> Time!BQ$14</f>
        <v>0</v>
      </c>
      <c r="BR86" s="453">
        <f xml:space="preserve"> Time!BR$14</f>
        <v>0</v>
      </c>
      <c r="BS86" s="453">
        <f xml:space="preserve"> Time!BS$14</f>
        <v>0</v>
      </c>
      <c r="BT86" s="453">
        <f xml:space="preserve"> Time!BT$14</f>
        <v>0</v>
      </c>
      <c r="BU86" s="453">
        <f xml:space="preserve"> Time!BU$14</f>
        <v>0</v>
      </c>
      <c r="BV86" s="453">
        <f xml:space="preserve"> Time!BV$14</f>
        <v>0</v>
      </c>
      <c r="BW86" s="453">
        <f xml:space="preserve"> Time!BW$14</f>
        <v>0</v>
      </c>
      <c r="BX86" s="453">
        <f xml:space="preserve"> Time!BX$14</f>
        <v>0</v>
      </c>
      <c r="BY86" s="453">
        <f xml:space="preserve"> Time!BY$14</f>
        <v>0</v>
      </c>
      <c r="BZ86" s="453">
        <f xml:space="preserve"> Time!BZ$14</f>
        <v>0</v>
      </c>
      <c r="CA86" s="453">
        <f xml:space="preserve"> Time!CA$14</f>
        <v>0</v>
      </c>
      <c r="CB86" s="453">
        <f xml:space="preserve"> Time!CB$14</f>
        <v>0</v>
      </c>
      <c r="CC86" s="453">
        <f xml:space="preserve"> Time!CC$14</f>
        <v>0</v>
      </c>
      <c r="CD86" s="453">
        <f xml:space="preserve"> Time!CD$14</f>
        <v>0</v>
      </c>
      <c r="CE86" s="453">
        <f xml:space="preserve"> Time!CE$14</f>
        <v>0</v>
      </c>
      <c r="CF86" s="453">
        <f xml:space="preserve"> Time!CF$14</f>
        <v>0</v>
      </c>
      <c r="CG86" s="453">
        <f xml:space="preserve"> Time!CG$14</f>
        <v>0</v>
      </c>
      <c r="CH86" s="453">
        <f xml:space="preserve"> Time!CH$14</f>
        <v>0</v>
      </c>
      <c r="CI86" s="453">
        <f xml:space="preserve"> Time!CI$14</f>
        <v>0</v>
      </c>
      <c r="CJ86" s="453">
        <f xml:space="preserve"> Time!CJ$14</f>
        <v>0</v>
      </c>
      <c r="CK86" s="453">
        <f xml:space="preserve"> Time!CK$14</f>
        <v>0</v>
      </c>
      <c r="CL86" s="453">
        <f xml:space="preserve"> Time!CL$14</f>
        <v>0</v>
      </c>
      <c r="CM86" s="453">
        <f xml:space="preserve"> Time!CM$14</f>
        <v>0</v>
      </c>
      <c r="CN86" s="453">
        <f xml:space="preserve"> Time!CN$14</f>
        <v>0</v>
      </c>
      <c r="CO86" s="453">
        <f xml:space="preserve"> Time!CO$14</f>
        <v>0</v>
      </c>
      <c r="CP86" s="453">
        <f xml:space="preserve"> Time!CP$14</f>
        <v>0</v>
      </c>
      <c r="CQ86" s="453">
        <f xml:space="preserve"> Time!CQ$14</f>
        <v>0</v>
      </c>
      <c r="CR86" s="453">
        <f xml:space="preserve"> Time!CR$14</f>
        <v>0</v>
      </c>
      <c r="CS86" s="453">
        <f xml:space="preserve"> Time!CS$14</f>
        <v>0</v>
      </c>
      <c r="CT86" s="453">
        <f xml:space="preserve"> Time!CT$14</f>
        <v>0</v>
      </c>
      <c r="CU86" s="453">
        <f xml:space="preserve"> Time!CU$14</f>
        <v>0</v>
      </c>
      <c r="CV86" s="453">
        <f xml:space="preserve"> Time!CV$14</f>
        <v>0</v>
      </c>
      <c r="CW86" s="453">
        <f xml:space="preserve"> Time!CW$14</f>
        <v>0</v>
      </c>
      <c r="CX86" s="453">
        <f xml:space="preserve"> Time!CX$14</f>
        <v>0</v>
      </c>
      <c r="CY86" s="453">
        <f xml:space="preserve"> Time!CY$14</f>
        <v>0</v>
      </c>
      <c r="CZ86" s="453">
        <f xml:space="preserve"> Time!CZ$14</f>
        <v>0</v>
      </c>
      <c r="DA86" s="453">
        <f xml:space="preserve"> Time!DA$14</f>
        <v>0</v>
      </c>
      <c r="DB86" s="453">
        <f xml:space="preserve"> Time!DB$14</f>
        <v>0</v>
      </c>
      <c r="DC86" s="453">
        <f xml:space="preserve"> Time!DC$14</f>
        <v>0</v>
      </c>
      <c r="DD86" s="453">
        <f xml:space="preserve"> Time!DD$14</f>
        <v>0</v>
      </c>
      <c r="DE86" s="453">
        <f xml:space="preserve"> Time!DE$14</f>
        <v>0</v>
      </c>
      <c r="DF86" s="453">
        <f xml:space="preserve"> Time!DF$14</f>
        <v>0</v>
      </c>
      <c r="DG86" s="453">
        <f xml:space="preserve"> Time!DG$14</f>
        <v>0</v>
      </c>
      <c r="DH86" s="453">
        <f xml:space="preserve"> Time!DH$14</f>
        <v>0</v>
      </c>
      <c r="DI86" s="453">
        <f xml:space="preserve"> Time!DI$14</f>
        <v>0</v>
      </c>
      <c r="DJ86" s="453">
        <f xml:space="preserve"> Time!DJ$14</f>
        <v>0</v>
      </c>
      <c r="DK86" s="453">
        <f xml:space="preserve"> Time!DK$14</f>
        <v>0</v>
      </c>
      <c r="DL86" s="453">
        <f xml:space="preserve"> Time!DL$14</f>
        <v>0</v>
      </c>
      <c r="DM86" s="453">
        <f xml:space="preserve"> Time!DM$14</f>
        <v>0</v>
      </c>
      <c r="DN86" s="453">
        <f xml:space="preserve"> Time!DN$14</f>
        <v>0</v>
      </c>
      <c r="DO86" s="453">
        <f xml:space="preserve"> Time!DO$14</f>
        <v>0</v>
      </c>
      <c r="DP86" s="453">
        <f xml:space="preserve"> Time!DP$14</f>
        <v>0</v>
      </c>
      <c r="DQ86" s="453">
        <f xml:space="preserve"> Time!DQ$14</f>
        <v>0</v>
      </c>
      <c r="DR86" s="453">
        <f xml:space="preserve"> Time!DR$14</f>
        <v>0</v>
      </c>
      <c r="DS86" s="453">
        <f xml:space="preserve"> Time!DS$14</f>
        <v>0</v>
      </c>
      <c r="DT86" s="453">
        <f xml:space="preserve"> Time!DT$14</f>
        <v>0</v>
      </c>
      <c r="DU86" s="453">
        <f xml:space="preserve"> Time!DU$14</f>
        <v>0</v>
      </c>
      <c r="DV86" s="453">
        <f xml:space="preserve"> Time!DV$14</f>
        <v>0</v>
      </c>
      <c r="DW86" s="453">
        <f xml:space="preserve"> Time!DW$14</f>
        <v>0</v>
      </c>
      <c r="DX86" s="453">
        <f xml:space="preserve"> Time!DX$14</f>
        <v>0</v>
      </c>
      <c r="DY86" s="453">
        <f xml:space="preserve"> Time!DY$14</f>
        <v>0</v>
      </c>
      <c r="DZ86" s="453">
        <f xml:space="preserve"> Time!DZ$14</f>
        <v>0</v>
      </c>
      <c r="EA86" s="453">
        <f xml:space="preserve"> Time!EA$14</f>
        <v>0</v>
      </c>
      <c r="EB86" s="453">
        <f xml:space="preserve"> Time!EB$14</f>
        <v>0</v>
      </c>
      <c r="EC86" s="453">
        <f xml:space="preserve"> Time!EC$14</f>
        <v>0</v>
      </c>
      <c r="ED86" s="453">
        <f xml:space="preserve"> Time!ED$14</f>
        <v>0</v>
      </c>
      <c r="EE86" s="453">
        <f xml:space="preserve"> Time!EE$14</f>
        <v>0</v>
      </c>
      <c r="EF86" s="453">
        <f xml:space="preserve"> Time!EF$14</f>
        <v>0</v>
      </c>
      <c r="EG86" s="453">
        <f xml:space="preserve"> Time!EG$14</f>
        <v>0</v>
      </c>
      <c r="EH86" s="453">
        <f xml:space="preserve"> Time!EH$14</f>
        <v>0</v>
      </c>
      <c r="EI86" s="453">
        <f xml:space="preserve"> Time!EI$14</f>
        <v>0</v>
      </c>
      <c r="EJ86" s="453">
        <f xml:space="preserve"> Time!EJ$14</f>
        <v>0</v>
      </c>
      <c r="EK86" s="453">
        <f xml:space="preserve"> Time!EK$14</f>
        <v>0</v>
      </c>
      <c r="EL86" s="453">
        <f xml:space="preserve"> Time!EL$14</f>
        <v>0</v>
      </c>
      <c r="EM86" s="453">
        <f xml:space="preserve"> Time!EM$14</f>
        <v>0</v>
      </c>
      <c r="EN86" s="453">
        <f xml:space="preserve"> Time!EN$14</f>
        <v>0</v>
      </c>
      <c r="EO86" s="453">
        <f xml:space="preserve"> Time!EO$14</f>
        <v>0</v>
      </c>
      <c r="EP86" s="453">
        <f xml:space="preserve"> Time!EP$14</f>
        <v>0</v>
      </c>
      <c r="EQ86" s="453">
        <f xml:space="preserve"> Time!EQ$14</f>
        <v>0</v>
      </c>
      <c r="ER86" s="453">
        <f xml:space="preserve"> Time!ER$14</f>
        <v>0</v>
      </c>
      <c r="ES86" s="453">
        <f xml:space="preserve"> Time!ES$14</f>
        <v>0</v>
      </c>
      <c r="ET86" s="453">
        <f xml:space="preserve"> Time!ET$14</f>
        <v>0</v>
      </c>
      <c r="EU86" s="453">
        <f xml:space="preserve"> Time!EU$14</f>
        <v>0</v>
      </c>
      <c r="EV86" s="453">
        <f xml:space="preserve"> Time!EV$14</f>
        <v>0</v>
      </c>
      <c r="EW86" s="453">
        <f xml:space="preserve"> Time!EW$14</f>
        <v>0</v>
      </c>
      <c r="EX86" s="453">
        <f xml:space="preserve"> Time!EX$14</f>
        <v>0</v>
      </c>
      <c r="EY86" s="453">
        <f xml:space="preserve"> Time!EY$14</f>
        <v>0</v>
      </c>
      <c r="EZ86" s="453">
        <f xml:space="preserve"> Time!EZ$14</f>
        <v>0</v>
      </c>
      <c r="FA86" s="453">
        <f xml:space="preserve"> Time!FA$14</f>
        <v>0</v>
      </c>
      <c r="FB86" s="453">
        <f xml:space="preserve"> Time!FB$14</f>
        <v>0</v>
      </c>
      <c r="FC86" s="453">
        <f xml:space="preserve"> Time!FC$14</f>
        <v>0</v>
      </c>
      <c r="FD86" s="453">
        <f xml:space="preserve"> Time!FD$14</f>
        <v>0</v>
      </c>
      <c r="FE86" s="453">
        <f xml:space="preserve"> Time!FE$14</f>
        <v>0</v>
      </c>
      <c r="FF86" s="453">
        <f xml:space="preserve"> Time!FF$14</f>
        <v>0</v>
      </c>
      <c r="FG86" s="453">
        <f xml:space="preserve"> Time!FG$14</f>
        <v>0</v>
      </c>
      <c r="FH86" s="453">
        <f xml:space="preserve"> Time!FH$14</f>
        <v>0</v>
      </c>
      <c r="FI86" s="453">
        <f xml:space="preserve"> Time!FI$14</f>
        <v>0</v>
      </c>
      <c r="FJ86" s="453">
        <f xml:space="preserve"> Time!FJ$14</f>
        <v>0</v>
      </c>
      <c r="FK86" s="453">
        <f xml:space="preserve"> Time!FK$14</f>
        <v>0</v>
      </c>
      <c r="FL86" s="453">
        <f xml:space="preserve"> Time!FL$14</f>
        <v>0</v>
      </c>
      <c r="FM86" s="453">
        <f xml:space="preserve"> Time!FM$14</f>
        <v>0</v>
      </c>
      <c r="FN86" s="453">
        <f xml:space="preserve"> Time!FN$14</f>
        <v>0</v>
      </c>
      <c r="FO86" s="453">
        <f xml:space="preserve"> Time!FO$14</f>
        <v>0</v>
      </c>
      <c r="FP86" s="453">
        <f xml:space="preserve"> Time!FP$14</f>
        <v>0</v>
      </c>
      <c r="FQ86" s="453">
        <f xml:space="preserve"> Time!FQ$14</f>
        <v>0</v>
      </c>
      <c r="FR86" s="453">
        <f xml:space="preserve"> Time!FR$14</f>
        <v>0</v>
      </c>
      <c r="FS86" s="453">
        <f xml:space="preserve"> Time!FS$14</f>
        <v>0</v>
      </c>
      <c r="FT86" s="453">
        <f xml:space="preserve"> Time!FT$14</f>
        <v>0</v>
      </c>
      <c r="FU86" s="453">
        <f xml:space="preserve"> Time!FU$14</f>
        <v>0</v>
      </c>
      <c r="FV86" s="453">
        <f xml:space="preserve"> Time!FV$14</f>
        <v>0</v>
      </c>
      <c r="FW86" s="453">
        <f xml:space="preserve"> Time!FW$14</f>
        <v>0</v>
      </c>
      <c r="FX86" s="453">
        <f xml:space="preserve"> Time!FX$14</f>
        <v>0</v>
      </c>
      <c r="FY86" s="453">
        <f xml:space="preserve"> Time!FY$14</f>
        <v>0</v>
      </c>
      <c r="FZ86" s="453">
        <f xml:space="preserve"> Time!FZ$14</f>
        <v>0</v>
      </c>
      <c r="GA86" s="453">
        <f xml:space="preserve"> Time!GA$14</f>
        <v>0</v>
      </c>
      <c r="GB86" s="453">
        <f xml:space="preserve"> Time!GB$14</f>
        <v>0</v>
      </c>
      <c r="GC86" s="453">
        <f xml:space="preserve"> Time!GC$14</f>
        <v>0</v>
      </c>
      <c r="GD86" s="453">
        <f xml:space="preserve"> Time!GD$14</f>
        <v>0</v>
      </c>
      <c r="GE86" s="453">
        <f xml:space="preserve"> Time!GE$14</f>
        <v>0</v>
      </c>
      <c r="GF86" s="453">
        <f xml:space="preserve"> Time!GF$14</f>
        <v>0</v>
      </c>
      <c r="GG86" s="453">
        <f xml:space="preserve"> Time!GG$14</f>
        <v>0</v>
      </c>
      <c r="GH86" s="453">
        <f xml:space="preserve"> Time!GH$14</f>
        <v>0</v>
      </c>
      <c r="GI86" s="453">
        <f xml:space="preserve"> Time!GI$14</f>
        <v>0</v>
      </c>
      <c r="GJ86" s="453">
        <f xml:space="preserve"> Time!GJ$14</f>
        <v>0</v>
      </c>
    </row>
    <row r="87" spans="1:192" x14ac:dyDescent="0.25">
      <c r="E87" s="655" t="str">
        <f xml:space="preserve"> ConFin!E$124</f>
        <v>Construction debt drawdown - m</v>
      </c>
      <c r="F87" s="655">
        <f xml:space="preserve"> ConFin!F$124</f>
        <v>0</v>
      </c>
      <c r="G87" s="655" t="str">
        <f xml:space="preserve"> ConFin!G$124</f>
        <v>$ 000s</v>
      </c>
      <c r="H87" s="655">
        <f xml:space="preserve"> ConFin!H$124</f>
        <v>54222.289169329575</v>
      </c>
      <c r="I87" s="655">
        <f xml:space="preserve"> ConFin!I$124</f>
        <v>0</v>
      </c>
      <c r="J87" s="655">
        <f xml:space="preserve"> ConFin!J$124</f>
        <v>0</v>
      </c>
      <c r="K87" s="655">
        <f xml:space="preserve"> ConFin!K$124</f>
        <v>0</v>
      </c>
      <c r="L87" s="655">
        <f xml:space="preserve"> ConFin!L$124</f>
        <v>0</v>
      </c>
      <c r="M87" s="655">
        <f xml:space="preserve"> ConFin!M$124</f>
        <v>0</v>
      </c>
      <c r="N87" s="655">
        <f xml:space="preserve"> ConFin!N$124</f>
        <v>0</v>
      </c>
      <c r="O87" s="655">
        <f xml:space="preserve"> ConFin!O$124</f>
        <v>0</v>
      </c>
      <c r="P87" s="655">
        <f xml:space="preserve"> ConFin!P$124</f>
        <v>0</v>
      </c>
      <c r="Q87" s="655">
        <f xml:space="preserve"> ConFin!Q$124</f>
        <v>0</v>
      </c>
      <c r="R87" s="655">
        <f xml:space="preserve"> ConFin!R$124</f>
        <v>0</v>
      </c>
      <c r="S87" s="655">
        <f xml:space="preserve"> ConFin!S$124</f>
        <v>0</v>
      </c>
      <c r="T87" s="655">
        <f xml:space="preserve"> ConFin!T$124</f>
        <v>0</v>
      </c>
      <c r="U87" s="655">
        <f xml:space="preserve"> ConFin!U$124</f>
        <v>0</v>
      </c>
      <c r="V87" s="655">
        <f xml:space="preserve"> ConFin!V$124</f>
        <v>0</v>
      </c>
      <c r="W87" s="655">
        <f xml:space="preserve"> ConFin!W$124</f>
        <v>0</v>
      </c>
      <c r="X87" s="655">
        <f xml:space="preserve"> ConFin!X$124</f>
        <v>0</v>
      </c>
      <c r="Y87" s="655">
        <f xml:space="preserve"> ConFin!Y$124</f>
        <v>2595.1707591357917</v>
      </c>
      <c r="Z87" s="655">
        <f xml:space="preserve"> ConFin!Z$124</f>
        <v>4148.2425459242713</v>
      </c>
      <c r="AA87" s="655">
        <f xml:space="preserve"> ConFin!AA$124</f>
        <v>4161.6675597571921</v>
      </c>
      <c r="AB87" s="655">
        <f xml:space="preserve"> ConFin!AB$124</f>
        <v>4173.0564885669737</v>
      </c>
      <c r="AC87" s="655">
        <f xml:space="preserve"> ConFin!AC$124</f>
        <v>4186.9032520318906</v>
      </c>
      <c r="AD87" s="655">
        <f xml:space="preserve"> ConFin!AD$124</f>
        <v>4197.4397044937468</v>
      </c>
      <c r="AE87" s="655">
        <f xml:space="preserve"> ConFin!AE$124</f>
        <v>4212.2891793343097</v>
      </c>
      <c r="AF87" s="655">
        <f xml:space="preserve"> ConFin!AF$124</f>
        <v>4225.0430549139692</v>
      </c>
      <c r="AG87" s="655">
        <f xml:space="preserve"> ConFin!AG$124</f>
        <v>4234.2911226738115</v>
      </c>
      <c r="AH87" s="655">
        <f xml:space="preserve"> ConFin!AH$124</f>
        <v>4250.6560389692195</v>
      </c>
      <c r="AI87" s="655">
        <f xml:space="preserve"> ConFin!AI$124</f>
        <v>4259.038885245569</v>
      </c>
      <c r="AJ87" s="655">
        <f xml:space="preserve"> ConFin!AJ$124</f>
        <v>9578.4905782828191</v>
      </c>
      <c r="AK87" s="655">
        <f xml:space="preserve"> ConFin!AK$124</f>
        <v>0</v>
      </c>
      <c r="AL87" s="655">
        <f xml:space="preserve"> ConFin!AL$124</f>
        <v>0</v>
      </c>
      <c r="AM87" s="655">
        <f xml:space="preserve"> ConFin!AM$124</f>
        <v>0</v>
      </c>
      <c r="AN87" s="655">
        <f xml:space="preserve"> ConFin!AN$124</f>
        <v>0</v>
      </c>
      <c r="AO87" s="655">
        <f xml:space="preserve"> ConFin!AO$124</f>
        <v>0</v>
      </c>
      <c r="AP87" s="655">
        <f xml:space="preserve"> ConFin!AP$124</f>
        <v>0</v>
      </c>
      <c r="AQ87" s="655">
        <f xml:space="preserve"> ConFin!AQ$124</f>
        <v>0</v>
      </c>
      <c r="AR87" s="655">
        <f xml:space="preserve"> ConFin!AR$124</f>
        <v>0</v>
      </c>
      <c r="AS87" s="655">
        <f xml:space="preserve"> ConFin!AS$124</f>
        <v>0</v>
      </c>
      <c r="AT87" s="655">
        <f xml:space="preserve"> ConFin!AT$124</f>
        <v>0</v>
      </c>
      <c r="AU87" s="655">
        <f xml:space="preserve"> ConFin!AU$124</f>
        <v>0</v>
      </c>
      <c r="AV87" s="655">
        <f xml:space="preserve"> ConFin!AV$124</f>
        <v>0</v>
      </c>
      <c r="AW87" s="655">
        <f xml:space="preserve"> ConFin!AW$124</f>
        <v>0</v>
      </c>
      <c r="AX87" s="655">
        <f xml:space="preserve"> ConFin!AX$124</f>
        <v>0</v>
      </c>
      <c r="AY87" s="655">
        <f xml:space="preserve"> ConFin!AY$124</f>
        <v>0</v>
      </c>
      <c r="AZ87" s="655">
        <f xml:space="preserve"> ConFin!AZ$124</f>
        <v>0</v>
      </c>
      <c r="BA87" s="655">
        <f xml:space="preserve"> ConFin!BA$124</f>
        <v>0</v>
      </c>
      <c r="BB87" s="655">
        <f xml:space="preserve"> ConFin!BB$124</f>
        <v>0</v>
      </c>
      <c r="BC87" s="655">
        <f xml:space="preserve"> ConFin!BC$124</f>
        <v>0</v>
      </c>
      <c r="BD87" s="655">
        <f xml:space="preserve"> ConFin!BD$124</f>
        <v>0</v>
      </c>
      <c r="BE87" s="655">
        <f xml:space="preserve"> ConFin!BE$124</f>
        <v>0</v>
      </c>
      <c r="BF87" s="655">
        <f xml:space="preserve"> ConFin!BF$124</f>
        <v>0</v>
      </c>
      <c r="BG87" s="655">
        <f xml:space="preserve"> ConFin!BG$124</f>
        <v>0</v>
      </c>
      <c r="BH87" s="655">
        <f xml:space="preserve"> ConFin!BH$124</f>
        <v>0</v>
      </c>
      <c r="BI87" s="655">
        <f xml:space="preserve"> ConFin!BI$124</f>
        <v>0</v>
      </c>
      <c r="BJ87" s="655">
        <f xml:space="preserve"> ConFin!BJ$124</f>
        <v>0</v>
      </c>
      <c r="BK87" s="655">
        <f xml:space="preserve"> ConFin!BK$124</f>
        <v>0</v>
      </c>
      <c r="BL87" s="655">
        <f xml:space="preserve"> ConFin!BL$124</f>
        <v>0</v>
      </c>
      <c r="BM87" s="655">
        <f xml:space="preserve"> ConFin!BM$124</f>
        <v>0</v>
      </c>
      <c r="BN87" s="655">
        <f xml:space="preserve"> ConFin!BN$124</f>
        <v>0</v>
      </c>
      <c r="BO87" s="655">
        <f xml:space="preserve"> ConFin!BO$124</f>
        <v>0</v>
      </c>
      <c r="BP87" s="655">
        <f xml:space="preserve"> ConFin!BP$124</f>
        <v>0</v>
      </c>
      <c r="BQ87" s="655">
        <f xml:space="preserve"> ConFin!BQ$124</f>
        <v>0</v>
      </c>
      <c r="BR87" s="655">
        <f xml:space="preserve"> ConFin!BR$124</f>
        <v>0</v>
      </c>
      <c r="BS87" s="655">
        <f xml:space="preserve"> ConFin!BS$124</f>
        <v>0</v>
      </c>
      <c r="BT87" s="655">
        <f xml:space="preserve"> ConFin!BT$124</f>
        <v>0</v>
      </c>
      <c r="BU87" s="655">
        <f xml:space="preserve"> ConFin!BU$124</f>
        <v>0</v>
      </c>
      <c r="BV87" s="655">
        <f xml:space="preserve"> ConFin!BV$124</f>
        <v>0</v>
      </c>
      <c r="BW87" s="655">
        <f xml:space="preserve"> ConFin!BW$124</f>
        <v>0</v>
      </c>
      <c r="BX87" s="655">
        <f xml:space="preserve"> ConFin!BX$124</f>
        <v>0</v>
      </c>
      <c r="BY87" s="655">
        <f xml:space="preserve"> ConFin!BY$124</f>
        <v>0</v>
      </c>
      <c r="BZ87" s="655">
        <f xml:space="preserve"> ConFin!BZ$124</f>
        <v>0</v>
      </c>
      <c r="CA87" s="655">
        <f xml:space="preserve"> ConFin!CA$124</f>
        <v>0</v>
      </c>
      <c r="CB87" s="655">
        <f xml:space="preserve"> ConFin!CB$124</f>
        <v>0</v>
      </c>
      <c r="CC87" s="655">
        <f xml:space="preserve"> ConFin!CC$124</f>
        <v>0</v>
      </c>
      <c r="CD87" s="655">
        <f xml:space="preserve"> ConFin!CD$124</f>
        <v>0</v>
      </c>
      <c r="CE87" s="655">
        <f xml:space="preserve"> ConFin!CE$124</f>
        <v>0</v>
      </c>
      <c r="CF87" s="655">
        <f xml:space="preserve"> ConFin!CF$124</f>
        <v>0</v>
      </c>
      <c r="CG87" s="655">
        <f xml:space="preserve"> ConFin!CG$124</f>
        <v>0</v>
      </c>
      <c r="CH87" s="655">
        <f xml:space="preserve"> ConFin!CH$124</f>
        <v>0</v>
      </c>
      <c r="CI87" s="655">
        <f xml:space="preserve"> ConFin!CI$124</f>
        <v>0</v>
      </c>
      <c r="CJ87" s="655">
        <f xml:space="preserve"> ConFin!CJ$124</f>
        <v>0</v>
      </c>
      <c r="CK87" s="655">
        <f xml:space="preserve"> ConFin!CK$124</f>
        <v>0</v>
      </c>
      <c r="CL87" s="655">
        <f xml:space="preserve"> ConFin!CL$124</f>
        <v>0</v>
      </c>
      <c r="CM87" s="655">
        <f xml:space="preserve"> ConFin!CM$124</f>
        <v>0</v>
      </c>
      <c r="CN87" s="655">
        <f xml:space="preserve"> ConFin!CN$124</f>
        <v>0</v>
      </c>
      <c r="CO87" s="655">
        <f xml:space="preserve"> ConFin!CO$124</f>
        <v>0</v>
      </c>
      <c r="CP87" s="655">
        <f xml:space="preserve"> ConFin!CP$124</f>
        <v>0</v>
      </c>
      <c r="CQ87" s="655">
        <f xml:space="preserve"> ConFin!CQ$124</f>
        <v>0</v>
      </c>
      <c r="CR87" s="655">
        <f xml:space="preserve"> ConFin!CR$124</f>
        <v>0</v>
      </c>
      <c r="CS87" s="655">
        <f xml:space="preserve"> ConFin!CS$124</f>
        <v>0</v>
      </c>
      <c r="CT87" s="655">
        <f xml:space="preserve"> ConFin!CT$124</f>
        <v>0</v>
      </c>
      <c r="CU87" s="655">
        <f xml:space="preserve"> ConFin!CU$124</f>
        <v>0</v>
      </c>
      <c r="CV87" s="655">
        <f xml:space="preserve"> ConFin!CV$124</f>
        <v>0</v>
      </c>
      <c r="CW87" s="655">
        <f xml:space="preserve"> ConFin!CW$124</f>
        <v>0</v>
      </c>
      <c r="CX87" s="655">
        <f xml:space="preserve"> ConFin!CX$124</f>
        <v>0</v>
      </c>
      <c r="CY87" s="655">
        <f xml:space="preserve"> ConFin!CY$124</f>
        <v>0</v>
      </c>
      <c r="CZ87" s="655">
        <f xml:space="preserve"> ConFin!CZ$124</f>
        <v>0</v>
      </c>
      <c r="DA87" s="655">
        <f xml:space="preserve"> ConFin!DA$124</f>
        <v>0</v>
      </c>
      <c r="DB87" s="655">
        <f xml:space="preserve"> ConFin!DB$124</f>
        <v>0</v>
      </c>
      <c r="DC87" s="655">
        <f xml:space="preserve"> ConFin!DC$124</f>
        <v>0</v>
      </c>
      <c r="DD87" s="655">
        <f xml:space="preserve"> ConFin!DD$124</f>
        <v>0</v>
      </c>
      <c r="DE87" s="655">
        <f xml:space="preserve"> ConFin!DE$124</f>
        <v>0</v>
      </c>
      <c r="DF87" s="655">
        <f xml:space="preserve"> ConFin!DF$124</f>
        <v>0</v>
      </c>
      <c r="DG87" s="655">
        <f xml:space="preserve"> ConFin!DG$124</f>
        <v>0</v>
      </c>
      <c r="DH87" s="655">
        <f xml:space="preserve"> ConFin!DH$124</f>
        <v>0</v>
      </c>
      <c r="DI87" s="655">
        <f xml:space="preserve"> ConFin!DI$124</f>
        <v>0</v>
      </c>
      <c r="DJ87" s="655">
        <f xml:space="preserve"> ConFin!DJ$124</f>
        <v>0</v>
      </c>
      <c r="DK87" s="655">
        <f xml:space="preserve"> ConFin!DK$124</f>
        <v>0</v>
      </c>
      <c r="DL87" s="655">
        <f xml:space="preserve"> ConFin!DL$124</f>
        <v>0</v>
      </c>
      <c r="DM87" s="655">
        <f xml:space="preserve"> ConFin!DM$124</f>
        <v>0</v>
      </c>
      <c r="DN87" s="655">
        <f xml:space="preserve"> ConFin!DN$124</f>
        <v>0</v>
      </c>
      <c r="DO87" s="655">
        <f xml:space="preserve"> ConFin!DO$124</f>
        <v>0</v>
      </c>
      <c r="DP87" s="655">
        <f xml:space="preserve"> ConFin!DP$124</f>
        <v>0</v>
      </c>
      <c r="DQ87" s="655">
        <f xml:space="preserve"> ConFin!DQ$124</f>
        <v>0</v>
      </c>
      <c r="DR87" s="655">
        <f xml:space="preserve"> ConFin!DR$124</f>
        <v>0</v>
      </c>
      <c r="DS87" s="655">
        <f xml:space="preserve"> ConFin!DS$124</f>
        <v>0</v>
      </c>
      <c r="DT87" s="655">
        <f xml:space="preserve"> ConFin!DT$124</f>
        <v>0</v>
      </c>
      <c r="DU87" s="655">
        <f xml:space="preserve"> ConFin!DU$124</f>
        <v>0</v>
      </c>
      <c r="DV87" s="655">
        <f xml:space="preserve"> ConFin!DV$124</f>
        <v>0</v>
      </c>
      <c r="DW87" s="655">
        <f xml:space="preserve"> ConFin!DW$124</f>
        <v>0</v>
      </c>
      <c r="DX87" s="655">
        <f xml:space="preserve"> ConFin!DX$124</f>
        <v>0</v>
      </c>
      <c r="DY87" s="655">
        <f xml:space="preserve"> ConFin!DY$124</f>
        <v>0</v>
      </c>
      <c r="DZ87" s="655">
        <f xml:space="preserve"> ConFin!DZ$124</f>
        <v>0</v>
      </c>
      <c r="EA87" s="655">
        <f xml:space="preserve"> ConFin!EA$124</f>
        <v>0</v>
      </c>
      <c r="EB87" s="655">
        <f xml:space="preserve"> ConFin!EB$124</f>
        <v>0</v>
      </c>
      <c r="EC87" s="655">
        <f xml:space="preserve"> ConFin!EC$124</f>
        <v>0</v>
      </c>
      <c r="ED87" s="655">
        <f xml:space="preserve"> ConFin!ED$124</f>
        <v>0</v>
      </c>
      <c r="EE87" s="655">
        <f xml:space="preserve"> ConFin!EE$124</f>
        <v>0</v>
      </c>
      <c r="EF87" s="655">
        <f xml:space="preserve"> ConFin!EF$124</f>
        <v>0</v>
      </c>
      <c r="EG87" s="655">
        <f xml:space="preserve"> ConFin!EG$124</f>
        <v>0</v>
      </c>
      <c r="EH87" s="655">
        <f xml:space="preserve"> ConFin!EH$124</f>
        <v>0</v>
      </c>
      <c r="EI87" s="655">
        <f xml:space="preserve"> ConFin!EI$124</f>
        <v>0</v>
      </c>
      <c r="EJ87" s="655">
        <f xml:space="preserve"> ConFin!EJ$124</f>
        <v>0</v>
      </c>
      <c r="EK87" s="655">
        <f xml:space="preserve"> ConFin!EK$124</f>
        <v>0</v>
      </c>
      <c r="EL87" s="655">
        <f xml:space="preserve"> ConFin!EL$124</f>
        <v>0</v>
      </c>
      <c r="EM87" s="655">
        <f xml:space="preserve"> ConFin!EM$124</f>
        <v>0</v>
      </c>
      <c r="EN87" s="655">
        <f xml:space="preserve"> ConFin!EN$124</f>
        <v>0</v>
      </c>
      <c r="EO87" s="655">
        <f xml:space="preserve"> ConFin!EO$124</f>
        <v>0</v>
      </c>
      <c r="EP87" s="655">
        <f xml:space="preserve"> ConFin!EP$124</f>
        <v>0</v>
      </c>
      <c r="EQ87" s="655">
        <f xml:space="preserve"> ConFin!EQ$124</f>
        <v>0</v>
      </c>
      <c r="ER87" s="655">
        <f xml:space="preserve"> ConFin!ER$124</f>
        <v>0</v>
      </c>
      <c r="ES87" s="655">
        <f xml:space="preserve"> ConFin!ES$124</f>
        <v>0</v>
      </c>
      <c r="ET87" s="655">
        <f xml:space="preserve"> ConFin!ET$124</f>
        <v>0</v>
      </c>
      <c r="EU87" s="655">
        <f xml:space="preserve"> ConFin!EU$124</f>
        <v>0</v>
      </c>
      <c r="EV87" s="655">
        <f xml:space="preserve"> ConFin!EV$124</f>
        <v>0</v>
      </c>
      <c r="EW87" s="655">
        <f xml:space="preserve"> ConFin!EW$124</f>
        <v>0</v>
      </c>
      <c r="EX87" s="655">
        <f xml:space="preserve"> ConFin!EX$124</f>
        <v>0</v>
      </c>
      <c r="EY87" s="655">
        <f xml:space="preserve"> ConFin!EY$124</f>
        <v>0</v>
      </c>
      <c r="EZ87" s="655">
        <f xml:space="preserve"> ConFin!EZ$124</f>
        <v>0</v>
      </c>
      <c r="FA87" s="655">
        <f xml:space="preserve"> ConFin!FA$124</f>
        <v>0</v>
      </c>
      <c r="FB87" s="655">
        <f xml:space="preserve"> ConFin!FB$124</f>
        <v>0</v>
      </c>
      <c r="FC87" s="655">
        <f xml:space="preserve"> ConFin!FC$124</f>
        <v>0</v>
      </c>
      <c r="FD87" s="655">
        <f xml:space="preserve"> ConFin!FD$124</f>
        <v>0</v>
      </c>
      <c r="FE87" s="655">
        <f xml:space="preserve"> ConFin!FE$124</f>
        <v>0</v>
      </c>
      <c r="FF87" s="655">
        <f xml:space="preserve"> ConFin!FF$124</f>
        <v>0</v>
      </c>
      <c r="FG87" s="655">
        <f xml:space="preserve"> ConFin!FG$124</f>
        <v>0</v>
      </c>
      <c r="FH87" s="655">
        <f xml:space="preserve"> ConFin!FH$124</f>
        <v>0</v>
      </c>
      <c r="FI87" s="655">
        <f xml:space="preserve"> ConFin!FI$124</f>
        <v>0</v>
      </c>
      <c r="FJ87" s="655">
        <f xml:space="preserve"> ConFin!FJ$124</f>
        <v>0</v>
      </c>
      <c r="FK87" s="655">
        <f xml:space="preserve"> ConFin!FK$124</f>
        <v>0</v>
      </c>
      <c r="FL87" s="655">
        <f xml:space="preserve"> ConFin!FL$124</f>
        <v>0</v>
      </c>
      <c r="FM87" s="655">
        <f xml:space="preserve"> ConFin!FM$124</f>
        <v>0</v>
      </c>
      <c r="FN87" s="655">
        <f xml:space="preserve"> ConFin!FN$124</f>
        <v>0</v>
      </c>
      <c r="FO87" s="655">
        <f xml:space="preserve"> ConFin!FO$124</f>
        <v>0</v>
      </c>
      <c r="FP87" s="655">
        <f xml:space="preserve"> ConFin!FP$124</f>
        <v>0</v>
      </c>
      <c r="FQ87" s="655">
        <f xml:space="preserve"> ConFin!FQ$124</f>
        <v>0</v>
      </c>
      <c r="FR87" s="655">
        <f xml:space="preserve"> ConFin!FR$124</f>
        <v>0</v>
      </c>
      <c r="FS87" s="655">
        <f xml:space="preserve"> ConFin!FS$124</f>
        <v>0</v>
      </c>
      <c r="FT87" s="655">
        <f xml:space="preserve"> ConFin!FT$124</f>
        <v>0</v>
      </c>
      <c r="FU87" s="655">
        <f xml:space="preserve"> ConFin!FU$124</f>
        <v>0</v>
      </c>
      <c r="FV87" s="655">
        <f xml:space="preserve"> ConFin!FV$124</f>
        <v>0</v>
      </c>
      <c r="FW87" s="655">
        <f xml:space="preserve"> ConFin!FW$124</f>
        <v>0</v>
      </c>
      <c r="FX87" s="655">
        <f xml:space="preserve"> ConFin!FX$124</f>
        <v>0</v>
      </c>
      <c r="FY87" s="655">
        <f xml:space="preserve"> ConFin!FY$124</f>
        <v>0</v>
      </c>
      <c r="FZ87" s="655">
        <f xml:space="preserve"> ConFin!FZ$124</f>
        <v>0</v>
      </c>
      <c r="GA87" s="655">
        <f xml:space="preserve"> ConFin!GA$124</f>
        <v>0</v>
      </c>
      <c r="GB87" s="655">
        <f xml:space="preserve"> ConFin!GB$124</f>
        <v>0</v>
      </c>
      <c r="GC87" s="655">
        <f xml:space="preserve"> ConFin!GC$124</f>
        <v>0</v>
      </c>
      <c r="GD87" s="655">
        <f xml:space="preserve"> ConFin!GD$124</f>
        <v>0</v>
      </c>
      <c r="GE87" s="655">
        <f xml:space="preserve"> ConFin!GE$124</f>
        <v>0</v>
      </c>
      <c r="GF87" s="655">
        <f xml:space="preserve"> ConFin!GF$124</f>
        <v>0</v>
      </c>
      <c r="GG87" s="655">
        <f xml:space="preserve"> ConFin!GG$124</f>
        <v>0</v>
      </c>
      <c r="GH87" s="655">
        <f xml:space="preserve"> ConFin!GH$124</f>
        <v>0</v>
      </c>
      <c r="GI87" s="655">
        <f xml:space="preserve"> ConFin!GI$124</f>
        <v>0</v>
      </c>
      <c r="GJ87" s="655">
        <f xml:space="preserve"> ConFin!GJ$124</f>
        <v>0</v>
      </c>
    </row>
    <row r="88" spans="1:192" x14ac:dyDescent="0.25">
      <c r="E88" s="594" t="s">
        <v>555</v>
      </c>
      <c r="F88" s="594"/>
      <c r="G88" s="594" t="str">
        <f xml:space="preserve"> SMU</f>
        <v>$ 000s</v>
      </c>
      <c r="H88" s="594">
        <f xml:space="preserve"> SUM(J88:GJ88)</f>
        <v>-54222.289169330565</v>
      </c>
      <c r="I88" s="594"/>
      <c r="J88" s="594">
        <f t="shared" ref="J88:AO88" si="81" xml:space="preserve"> IF(J86 = 1, $F85, -1 * J87)</f>
        <v>-1.0000000000000001E-9</v>
      </c>
      <c r="K88" s="594">
        <f t="shared" si="81"/>
        <v>0</v>
      </c>
      <c r="L88" s="594">
        <f t="shared" si="81"/>
        <v>0</v>
      </c>
      <c r="M88" s="594">
        <f t="shared" si="81"/>
        <v>0</v>
      </c>
      <c r="N88" s="594">
        <f t="shared" si="81"/>
        <v>0</v>
      </c>
      <c r="O88" s="594">
        <f t="shared" si="81"/>
        <v>0</v>
      </c>
      <c r="P88" s="594">
        <f t="shared" si="81"/>
        <v>0</v>
      </c>
      <c r="Q88" s="594">
        <f t="shared" si="81"/>
        <v>0</v>
      </c>
      <c r="R88" s="594">
        <f t="shared" si="81"/>
        <v>0</v>
      </c>
      <c r="S88" s="594">
        <f t="shared" si="81"/>
        <v>0</v>
      </c>
      <c r="T88" s="594">
        <f t="shared" si="81"/>
        <v>0</v>
      </c>
      <c r="U88" s="594">
        <f t="shared" si="81"/>
        <v>0</v>
      </c>
      <c r="V88" s="594">
        <f t="shared" si="81"/>
        <v>0</v>
      </c>
      <c r="W88" s="594">
        <f t="shared" si="81"/>
        <v>0</v>
      </c>
      <c r="X88" s="594">
        <f t="shared" si="81"/>
        <v>0</v>
      </c>
      <c r="Y88" s="594">
        <f t="shared" si="81"/>
        <v>-2595.1707591357917</v>
      </c>
      <c r="Z88" s="594">
        <f t="shared" si="81"/>
        <v>-4148.2425459242713</v>
      </c>
      <c r="AA88" s="594">
        <f t="shared" si="81"/>
        <v>-4161.6675597571921</v>
      </c>
      <c r="AB88" s="594">
        <f t="shared" si="81"/>
        <v>-4173.0564885669737</v>
      </c>
      <c r="AC88" s="594">
        <f t="shared" si="81"/>
        <v>-4186.9032520318906</v>
      </c>
      <c r="AD88" s="594">
        <f t="shared" si="81"/>
        <v>-4197.4397044937468</v>
      </c>
      <c r="AE88" s="594">
        <f t="shared" si="81"/>
        <v>-4212.2891793343097</v>
      </c>
      <c r="AF88" s="594">
        <f t="shared" si="81"/>
        <v>-4225.0430549139692</v>
      </c>
      <c r="AG88" s="594">
        <f t="shared" si="81"/>
        <v>-4234.2911226738115</v>
      </c>
      <c r="AH88" s="594">
        <f t="shared" si="81"/>
        <v>-4250.6560389692195</v>
      </c>
      <c r="AI88" s="594">
        <f t="shared" si="81"/>
        <v>-4259.038885245569</v>
      </c>
      <c r="AJ88" s="594">
        <f t="shared" si="81"/>
        <v>-9578.4905782828191</v>
      </c>
      <c r="AK88" s="594">
        <f t="shared" si="81"/>
        <v>0</v>
      </c>
      <c r="AL88" s="594">
        <f t="shared" si="81"/>
        <v>0</v>
      </c>
      <c r="AM88" s="594">
        <f t="shared" si="81"/>
        <v>0</v>
      </c>
      <c r="AN88" s="594">
        <f t="shared" si="81"/>
        <v>0</v>
      </c>
      <c r="AO88" s="594">
        <f t="shared" si="81"/>
        <v>0</v>
      </c>
      <c r="AP88" s="594">
        <f t="shared" ref="AP88:BU88" si="82" xml:space="preserve"> IF(AP86 = 1, $F85, -1 * AP87)</f>
        <v>0</v>
      </c>
      <c r="AQ88" s="594">
        <f t="shared" si="82"/>
        <v>0</v>
      </c>
      <c r="AR88" s="594">
        <f t="shared" si="82"/>
        <v>0</v>
      </c>
      <c r="AS88" s="594">
        <f t="shared" si="82"/>
        <v>0</v>
      </c>
      <c r="AT88" s="594">
        <f t="shared" si="82"/>
        <v>0</v>
      </c>
      <c r="AU88" s="594">
        <f t="shared" si="82"/>
        <v>0</v>
      </c>
      <c r="AV88" s="594">
        <f t="shared" si="82"/>
        <v>0</v>
      </c>
      <c r="AW88" s="594">
        <f t="shared" si="82"/>
        <v>0</v>
      </c>
      <c r="AX88" s="594">
        <f t="shared" si="82"/>
        <v>0</v>
      </c>
      <c r="AY88" s="594">
        <f t="shared" si="82"/>
        <v>0</v>
      </c>
      <c r="AZ88" s="594">
        <f t="shared" si="82"/>
        <v>0</v>
      </c>
      <c r="BA88" s="594">
        <f t="shared" si="82"/>
        <v>0</v>
      </c>
      <c r="BB88" s="594">
        <f t="shared" si="82"/>
        <v>0</v>
      </c>
      <c r="BC88" s="594">
        <f t="shared" si="82"/>
        <v>0</v>
      </c>
      <c r="BD88" s="594">
        <f t="shared" si="82"/>
        <v>0</v>
      </c>
      <c r="BE88" s="594">
        <f t="shared" si="82"/>
        <v>0</v>
      </c>
      <c r="BF88" s="594">
        <f t="shared" si="82"/>
        <v>0</v>
      </c>
      <c r="BG88" s="594">
        <f t="shared" si="82"/>
        <v>0</v>
      </c>
      <c r="BH88" s="594">
        <f t="shared" si="82"/>
        <v>0</v>
      </c>
      <c r="BI88" s="594">
        <f t="shared" si="82"/>
        <v>0</v>
      </c>
      <c r="BJ88" s="594">
        <f t="shared" si="82"/>
        <v>0</v>
      </c>
      <c r="BK88" s="594">
        <f t="shared" si="82"/>
        <v>0</v>
      </c>
      <c r="BL88" s="594">
        <f t="shared" si="82"/>
        <v>0</v>
      </c>
      <c r="BM88" s="594">
        <f t="shared" si="82"/>
        <v>0</v>
      </c>
      <c r="BN88" s="594">
        <f t="shared" si="82"/>
        <v>0</v>
      </c>
      <c r="BO88" s="594">
        <f t="shared" si="82"/>
        <v>0</v>
      </c>
      <c r="BP88" s="594">
        <f t="shared" si="82"/>
        <v>0</v>
      </c>
      <c r="BQ88" s="594">
        <f t="shared" si="82"/>
        <v>0</v>
      </c>
      <c r="BR88" s="594">
        <f t="shared" si="82"/>
        <v>0</v>
      </c>
      <c r="BS88" s="594">
        <f t="shared" si="82"/>
        <v>0</v>
      </c>
      <c r="BT88" s="594">
        <f t="shared" si="82"/>
        <v>0</v>
      </c>
      <c r="BU88" s="594">
        <f t="shared" si="82"/>
        <v>0</v>
      </c>
      <c r="BV88" s="594">
        <f t="shared" ref="BV88:DA88" si="83" xml:space="preserve"> IF(BV86 = 1, $F85, -1 * BV87)</f>
        <v>0</v>
      </c>
      <c r="BW88" s="594">
        <f t="shared" si="83"/>
        <v>0</v>
      </c>
      <c r="BX88" s="594">
        <f t="shared" si="83"/>
        <v>0</v>
      </c>
      <c r="BY88" s="594">
        <f t="shared" si="83"/>
        <v>0</v>
      </c>
      <c r="BZ88" s="594">
        <f t="shared" si="83"/>
        <v>0</v>
      </c>
      <c r="CA88" s="594">
        <f t="shared" si="83"/>
        <v>0</v>
      </c>
      <c r="CB88" s="594">
        <f t="shared" si="83"/>
        <v>0</v>
      </c>
      <c r="CC88" s="594">
        <f t="shared" si="83"/>
        <v>0</v>
      </c>
      <c r="CD88" s="594">
        <f t="shared" si="83"/>
        <v>0</v>
      </c>
      <c r="CE88" s="594">
        <f t="shared" si="83"/>
        <v>0</v>
      </c>
      <c r="CF88" s="594">
        <f t="shared" si="83"/>
        <v>0</v>
      </c>
      <c r="CG88" s="594">
        <f t="shared" si="83"/>
        <v>0</v>
      </c>
      <c r="CH88" s="594">
        <f t="shared" si="83"/>
        <v>0</v>
      </c>
      <c r="CI88" s="594">
        <f t="shared" si="83"/>
        <v>0</v>
      </c>
      <c r="CJ88" s="594">
        <f t="shared" si="83"/>
        <v>0</v>
      </c>
      <c r="CK88" s="594">
        <f t="shared" si="83"/>
        <v>0</v>
      </c>
      <c r="CL88" s="594">
        <f t="shared" si="83"/>
        <v>0</v>
      </c>
      <c r="CM88" s="594">
        <f t="shared" si="83"/>
        <v>0</v>
      </c>
      <c r="CN88" s="594">
        <f t="shared" si="83"/>
        <v>0</v>
      </c>
      <c r="CO88" s="594">
        <f t="shared" si="83"/>
        <v>0</v>
      </c>
      <c r="CP88" s="594">
        <f t="shared" si="83"/>
        <v>0</v>
      </c>
      <c r="CQ88" s="594">
        <f t="shared" si="83"/>
        <v>0</v>
      </c>
      <c r="CR88" s="594">
        <f t="shared" si="83"/>
        <v>0</v>
      </c>
      <c r="CS88" s="594">
        <f t="shared" si="83"/>
        <v>0</v>
      </c>
      <c r="CT88" s="594">
        <f t="shared" si="83"/>
        <v>0</v>
      </c>
      <c r="CU88" s="594">
        <f t="shared" si="83"/>
        <v>0</v>
      </c>
      <c r="CV88" s="594">
        <f t="shared" si="83"/>
        <v>0</v>
      </c>
      <c r="CW88" s="594">
        <f t="shared" si="83"/>
        <v>0</v>
      </c>
      <c r="CX88" s="594">
        <f t="shared" si="83"/>
        <v>0</v>
      </c>
      <c r="CY88" s="594">
        <f t="shared" si="83"/>
        <v>0</v>
      </c>
      <c r="CZ88" s="594">
        <f t="shared" si="83"/>
        <v>0</v>
      </c>
      <c r="DA88" s="594">
        <f t="shared" si="83"/>
        <v>0</v>
      </c>
      <c r="DB88" s="594">
        <f t="shared" ref="DB88:EG88" si="84" xml:space="preserve"> IF(DB86 = 1, $F85, -1 * DB87)</f>
        <v>0</v>
      </c>
      <c r="DC88" s="594">
        <f t="shared" si="84"/>
        <v>0</v>
      </c>
      <c r="DD88" s="594">
        <f t="shared" si="84"/>
        <v>0</v>
      </c>
      <c r="DE88" s="594">
        <f t="shared" si="84"/>
        <v>0</v>
      </c>
      <c r="DF88" s="594">
        <f t="shared" si="84"/>
        <v>0</v>
      </c>
      <c r="DG88" s="594">
        <f t="shared" si="84"/>
        <v>0</v>
      </c>
      <c r="DH88" s="594">
        <f t="shared" si="84"/>
        <v>0</v>
      </c>
      <c r="DI88" s="594">
        <f t="shared" si="84"/>
        <v>0</v>
      </c>
      <c r="DJ88" s="594">
        <f t="shared" si="84"/>
        <v>0</v>
      </c>
      <c r="DK88" s="594">
        <f t="shared" si="84"/>
        <v>0</v>
      </c>
      <c r="DL88" s="594">
        <f t="shared" si="84"/>
        <v>0</v>
      </c>
      <c r="DM88" s="594">
        <f t="shared" si="84"/>
        <v>0</v>
      </c>
      <c r="DN88" s="594">
        <f t="shared" si="84"/>
        <v>0</v>
      </c>
      <c r="DO88" s="594">
        <f t="shared" si="84"/>
        <v>0</v>
      </c>
      <c r="DP88" s="594">
        <f t="shared" si="84"/>
        <v>0</v>
      </c>
      <c r="DQ88" s="594">
        <f t="shared" si="84"/>
        <v>0</v>
      </c>
      <c r="DR88" s="594">
        <f t="shared" si="84"/>
        <v>0</v>
      </c>
      <c r="DS88" s="594">
        <f t="shared" si="84"/>
        <v>0</v>
      </c>
      <c r="DT88" s="594">
        <f t="shared" si="84"/>
        <v>0</v>
      </c>
      <c r="DU88" s="594">
        <f t="shared" si="84"/>
        <v>0</v>
      </c>
      <c r="DV88" s="594">
        <f t="shared" si="84"/>
        <v>0</v>
      </c>
      <c r="DW88" s="594">
        <f t="shared" si="84"/>
        <v>0</v>
      </c>
      <c r="DX88" s="594">
        <f t="shared" si="84"/>
        <v>0</v>
      </c>
      <c r="DY88" s="594">
        <f t="shared" si="84"/>
        <v>0</v>
      </c>
      <c r="DZ88" s="594">
        <f t="shared" si="84"/>
        <v>0</v>
      </c>
      <c r="EA88" s="594">
        <f t="shared" si="84"/>
        <v>0</v>
      </c>
      <c r="EB88" s="594">
        <f t="shared" si="84"/>
        <v>0</v>
      </c>
      <c r="EC88" s="594">
        <f t="shared" si="84"/>
        <v>0</v>
      </c>
      <c r="ED88" s="594">
        <f t="shared" si="84"/>
        <v>0</v>
      </c>
      <c r="EE88" s="594">
        <f t="shared" si="84"/>
        <v>0</v>
      </c>
      <c r="EF88" s="594">
        <f t="shared" si="84"/>
        <v>0</v>
      </c>
      <c r="EG88" s="594">
        <f t="shared" si="84"/>
        <v>0</v>
      </c>
      <c r="EH88" s="594">
        <f t="shared" ref="EH88:FM88" si="85" xml:space="preserve"> IF(EH86 = 1, $F85, -1 * EH87)</f>
        <v>0</v>
      </c>
      <c r="EI88" s="594">
        <f t="shared" si="85"/>
        <v>0</v>
      </c>
      <c r="EJ88" s="594">
        <f t="shared" si="85"/>
        <v>0</v>
      </c>
      <c r="EK88" s="594">
        <f t="shared" si="85"/>
        <v>0</v>
      </c>
      <c r="EL88" s="594">
        <f t="shared" si="85"/>
        <v>0</v>
      </c>
      <c r="EM88" s="594">
        <f t="shared" si="85"/>
        <v>0</v>
      </c>
      <c r="EN88" s="594">
        <f t="shared" si="85"/>
        <v>0</v>
      </c>
      <c r="EO88" s="594">
        <f t="shared" si="85"/>
        <v>0</v>
      </c>
      <c r="EP88" s="594">
        <f t="shared" si="85"/>
        <v>0</v>
      </c>
      <c r="EQ88" s="594">
        <f t="shared" si="85"/>
        <v>0</v>
      </c>
      <c r="ER88" s="594">
        <f t="shared" si="85"/>
        <v>0</v>
      </c>
      <c r="ES88" s="594">
        <f t="shared" si="85"/>
        <v>0</v>
      </c>
      <c r="ET88" s="594">
        <f t="shared" si="85"/>
        <v>0</v>
      </c>
      <c r="EU88" s="594">
        <f t="shared" si="85"/>
        <v>0</v>
      </c>
      <c r="EV88" s="594">
        <f t="shared" si="85"/>
        <v>0</v>
      </c>
      <c r="EW88" s="594">
        <f t="shared" si="85"/>
        <v>0</v>
      </c>
      <c r="EX88" s="594">
        <f t="shared" si="85"/>
        <v>0</v>
      </c>
      <c r="EY88" s="594">
        <f t="shared" si="85"/>
        <v>0</v>
      </c>
      <c r="EZ88" s="594">
        <f t="shared" si="85"/>
        <v>0</v>
      </c>
      <c r="FA88" s="594">
        <f t="shared" si="85"/>
        <v>0</v>
      </c>
      <c r="FB88" s="594">
        <f t="shared" si="85"/>
        <v>0</v>
      </c>
      <c r="FC88" s="594">
        <f t="shared" si="85"/>
        <v>0</v>
      </c>
      <c r="FD88" s="594">
        <f t="shared" si="85"/>
        <v>0</v>
      </c>
      <c r="FE88" s="594">
        <f t="shared" si="85"/>
        <v>0</v>
      </c>
      <c r="FF88" s="594">
        <f t="shared" si="85"/>
        <v>0</v>
      </c>
      <c r="FG88" s="594">
        <f t="shared" si="85"/>
        <v>0</v>
      </c>
      <c r="FH88" s="594">
        <f t="shared" si="85"/>
        <v>0</v>
      </c>
      <c r="FI88" s="594">
        <f t="shared" si="85"/>
        <v>0</v>
      </c>
      <c r="FJ88" s="594">
        <f t="shared" si="85"/>
        <v>0</v>
      </c>
      <c r="FK88" s="594">
        <f t="shared" si="85"/>
        <v>0</v>
      </c>
      <c r="FL88" s="594">
        <f t="shared" si="85"/>
        <v>0</v>
      </c>
      <c r="FM88" s="594">
        <f t="shared" si="85"/>
        <v>0</v>
      </c>
      <c r="FN88" s="594">
        <f t="shared" ref="FN88:GJ88" si="86" xml:space="preserve"> IF(FN86 = 1, $F85, -1 * FN87)</f>
        <v>0</v>
      </c>
      <c r="FO88" s="594">
        <f t="shared" si="86"/>
        <v>0</v>
      </c>
      <c r="FP88" s="594">
        <f t="shared" si="86"/>
        <v>0</v>
      </c>
      <c r="FQ88" s="594">
        <f t="shared" si="86"/>
        <v>0</v>
      </c>
      <c r="FR88" s="594">
        <f t="shared" si="86"/>
        <v>0</v>
      </c>
      <c r="FS88" s="594">
        <f t="shared" si="86"/>
        <v>0</v>
      </c>
      <c r="FT88" s="594">
        <f t="shared" si="86"/>
        <v>0</v>
      </c>
      <c r="FU88" s="594">
        <f t="shared" si="86"/>
        <v>0</v>
      </c>
      <c r="FV88" s="594">
        <f t="shared" si="86"/>
        <v>0</v>
      </c>
      <c r="FW88" s="594">
        <f t="shared" si="86"/>
        <v>0</v>
      </c>
      <c r="FX88" s="594">
        <f t="shared" si="86"/>
        <v>0</v>
      </c>
      <c r="FY88" s="594">
        <f t="shared" si="86"/>
        <v>0</v>
      </c>
      <c r="FZ88" s="594">
        <f t="shared" si="86"/>
        <v>0</v>
      </c>
      <c r="GA88" s="594">
        <f t="shared" si="86"/>
        <v>0</v>
      </c>
      <c r="GB88" s="594">
        <f t="shared" si="86"/>
        <v>0</v>
      </c>
      <c r="GC88" s="594">
        <f t="shared" si="86"/>
        <v>0</v>
      </c>
      <c r="GD88" s="594">
        <f t="shared" si="86"/>
        <v>0</v>
      </c>
      <c r="GE88" s="594">
        <f t="shared" si="86"/>
        <v>0</v>
      </c>
      <c r="GF88" s="594">
        <f t="shared" si="86"/>
        <v>0</v>
      </c>
      <c r="GG88" s="594">
        <f t="shared" si="86"/>
        <v>0</v>
      </c>
      <c r="GH88" s="594">
        <f t="shared" si="86"/>
        <v>0</v>
      </c>
      <c r="GI88" s="594">
        <f t="shared" si="86"/>
        <v>0</v>
      </c>
      <c r="GJ88" s="594">
        <f t="shared" si="86"/>
        <v>0</v>
      </c>
    </row>
    <row r="89" spans="1:192" x14ac:dyDescent="0.25"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88"/>
      <c r="AG89" s="88"/>
      <c r="AH89" s="88"/>
      <c r="AI89" s="88"/>
      <c r="AJ89" s="88"/>
      <c r="AK89" s="88"/>
      <c r="AL89" s="88"/>
      <c r="AM89" s="88"/>
      <c r="AN89" s="88"/>
      <c r="AO89" s="88"/>
      <c r="AP89" s="88"/>
      <c r="AQ89" s="88"/>
      <c r="AR89" s="88"/>
      <c r="AS89" s="88"/>
      <c r="AT89" s="88"/>
      <c r="AU89" s="88"/>
      <c r="AV89" s="88"/>
      <c r="AW89" s="88"/>
      <c r="AX89" s="88"/>
      <c r="AY89" s="88"/>
      <c r="AZ89" s="88"/>
      <c r="BA89" s="88"/>
      <c r="BB89" s="88"/>
      <c r="BC89" s="88"/>
      <c r="BD89" s="88"/>
      <c r="BE89" s="88"/>
      <c r="BF89" s="88"/>
      <c r="BG89" s="88"/>
      <c r="BH89" s="88"/>
      <c r="BI89" s="88"/>
      <c r="BJ89" s="88"/>
      <c r="BK89" s="88"/>
      <c r="BL89" s="88"/>
      <c r="BM89" s="88"/>
      <c r="BN89" s="88"/>
      <c r="BO89" s="88"/>
      <c r="BP89" s="88"/>
      <c r="BQ89" s="88"/>
      <c r="BR89" s="88"/>
      <c r="BS89" s="88"/>
      <c r="BT89" s="88"/>
      <c r="BU89" s="88"/>
      <c r="BV89" s="88"/>
      <c r="BW89" s="88"/>
      <c r="BX89" s="88"/>
      <c r="BY89" s="88"/>
      <c r="BZ89" s="88"/>
      <c r="CA89" s="88"/>
      <c r="CB89" s="88"/>
      <c r="CC89" s="88"/>
      <c r="CD89" s="88"/>
      <c r="CE89" s="88"/>
      <c r="CF89" s="88"/>
      <c r="CG89" s="88"/>
      <c r="CH89" s="88"/>
      <c r="CI89" s="88"/>
      <c r="CJ89" s="88"/>
      <c r="CK89" s="88"/>
      <c r="CL89" s="88"/>
      <c r="CM89" s="88"/>
      <c r="CN89" s="88"/>
      <c r="CO89" s="88"/>
      <c r="CP89" s="88"/>
      <c r="CQ89" s="88"/>
      <c r="CR89" s="88"/>
      <c r="CS89" s="88"/>
      <c r="CT89" s="88"/>
      <c r="CU89" s="88"/>
      <c r="CV89" s="88"/>
      <c r="CW89" s="88"/>
      <c r="CX89" s="88"/>
      <c r="CY89" s="88"/>
      <c r="CZ89" s="88"/>
      <c r="DA89" s="88"/>
      <c r="DB89" s="88"/>
      <c r="DC89" s="88"/>
      <c r="DD89" s="88"/>
      <c r="DE89" s="88"/>
      <c r="DF89" s="88"/>
      <c r="DG89" s="88"/>
      <c r="DH89" s="88"/>
      <c r="DI89" s="88"/>
      <c r="DJ89" s="88"/>
      <c r="DK89" s="88"/>
      <c r="DL89" s="88"/>
      <c r="DM89" s="88"/>
      <c r="DN89" s="88"/>
      <c r="DO89" s="88"/>
      <c r="DP89" s="88"/>
      <c r="DQ89" s="88"/>
      <c r="DR89" s="88"/>
      <c r="DS89" s="88"/>
      <c r="DT89" s="88"/>
      <c r="DU89" s="88"/>
      <c r="DV89" s="88"/>
      <c r="DW89" s="88"/>
      <c r="DX89" s="88"/>
      <c r="DY89" s="88"/>
      <c r="DZ89" s="88"/>
      <c r="EA89" s="88"/>
      <c r="EB89" s="88"/>
      <c r="EC89" s="88"/>
      <c r="ED89" s="88"/>
      <c r="EE89" s="88"/>
      <c r="EF89" s="88"/>
      <c r="EG89" s="88"/>
      <c r="EH89" s="88"/>
      <c r="EI89" s="88"/>
      <c r="EJ89" s="88"/>
      <c r="EK89" s="88"/>
      <c r="EL89" s="88"/>
      <c r="EM89" s="88"/>
      <c r="EN89" s="88"/>
      <c r="EO89" s="88"/>
      <c r="EP89" s="88"/>
      <c r="EQ89" s="88"/>
      <c r="ER89" s="88"/>
      <c r="ES89" s="88"/>
      <c r="ET89" s="88"/>
      <c r="EU89" s="88"/>
      <c r="EV89" s="88"/>
      <c r="EW89" s="88"/>
      <c r="EX89" s="88"/>
      <c r="EY89" s="88"/>
      <c r="EZ89" s="88"/>
      <c r="FA89" s="88"/>
      <c r="FB89" s="88"/>
      <c r="FC89" s="88"/>
      <c r="FD89" s="88"/>
      <c r="FE89" s="88"/>
      <c r="FF89" s="88"/>
      <c r="FG89" s="88"/>
      <c r="FH89" s="88"/>
      <c r="FI89" s="88"/>
      <c r="FJ89" s="88"/>
      <c r="FK89" s="88"/>
      <c r="FL89" s="88"/>
      <c r="FM89" s="88"/>
      <c r="FN89" s="88"/>
      <c r="FO89" s="88"/>
      <c r="FP89" s="88"/>
      <c r="FQ89" s="88"/>
      <c r="FR89" s="88"/>
      <c r="FS89" s="88"/>
      <c r="FT89" s="88"/>
      <c r="FU89" s="88"/>
      <c r="FV89" s="88"/>
      <c r="FW89" s="88"/>
      <c r="FX89" s="88"/>
      <c r="FY89" s="88"/>
      <c r="FZ89" s="88"/>
      <c r="GA89" s="88"/>
      <c r="GB89" s="88"/>
      <c r="GC89" s="88"/>
      <c r="GD89" s="88"/>
      <c r="GE89" s="88"/>
      <c r="GF89" s="88"/>
      <c r="GG89" s="88"/>
      <c r="GH89" s="88"/>
      <c r="GI89" s="88"/>
      <c r="GJ89" s="88"/>
    </row>
    <row r="90" spans="1:192" s="86" customFormat="1" x14ac:dyDescent="0.25">
      <c r="A90" s="652"/>
      <c r="B90" s="652"/>
      <c r="C90" s="653"/>
      <c r="D90" s="654"/>
      <c r="E90" s="700" t="str">
        <f t="shared" ref="E90:AJ90" si="87" xml:space="preserve"> E$88</f>
        <v>Debt drawdown - neg for cost of debt</v>
      </c>
      <c r="F90" s="700">
        <f t="shared" si="87"/>
        <v>0</v>
      </c>
      <c r="G90" s="700" t="str">
        <f t="shared" si="87"/>
        <v>$ 000s</v>
      </c>
      <c r="H90" s="700">
        <f t="shared" si="87"/>
        <v>-54222.289169330565</v>
      </c>
      <c r="I90" s="700">
        <f t="shared" si="87"/>
        <v>0</v>
      </c>
      <c r="J90" s="700">
        <f t="shared" si="87"/>
        <v>-1.0000000000000001E-9</v>
      </c>
      <c r="K90" s="700">
        <f t="shared" si="87"/>
        <v>0</v>
      </c>
      <c r="L90" s="700">
        <f t="shared" si="87"/>
        <v>0</v>
      </c>
      <c r="M90" s="700">
        <f t="shared" si="87"/>
        <v>0</v>
      </c>
      <c r="N90" s="700">
        <f t="shared" si="87"/>
        <v>0</v>
      </c>
      <c r="O90" s="700">
        <f t="shared" si="87"/>
        <v>0</v>
      </c>
      <c r="P90" s="700">
        <f t="shared" si="87"/>
        <v>0</v>
      </c>
      <c r="Q90" s="700">
        <f t="shared" si="87"/>
        <v>0</v>
      </c>
      <c r="R90" s="700">
        <f t="shared" si="87"/>
        <v>0</v>
      </c>
      <c r="S90" s="700">
        <f t="shared" si="87"/>
        <v>0</v>
      </c>
      <c r="T90" s="700">
        <f t="shared" si="87"/>
        <v>0</v>
      </c>
      <c r="U90" s="700">
        <f t="shared" si="87"/>
        <v>0</v>
      </c>
      <c r="V90" s="700">
        <f t="shared" si="87"/>
        <v>0</v>
      </c>
      <c r="W90" s="700">
        <f t="shared" si="87"/>
        <v>0</v>
      </c>
      <c r="X90" s="700">
        <f t="shared" si="87"/>
        <v>0</v>
      </c>
      <c r="Y90" s="700">
        <f t="shared" si="87"/>
        <v>-2595.1707591357917</v>
      </c>
      <c r="Z90" s="700">
        <f t="shared" si="87"/>
        <v>-4148.2425459242713</v>
      </c>
      <c r="AA90" s="700">
        <f t="shared" si="87"/>
        <v>-4161.6675597571921</v>
      </c>
      <c r="AB90" s="700">
        <f t="shared" si="87"/>
        <v>-4173.0564885669737</v>
      </c>
      <c r="AC90" s="700">
        <f t="shared" si="87"/>
        <v>-4186.9032520318906</v>
      </c>
      <c r="AD90" s="700">
        <f t="shared" si="87"/>
        <v>-4197.4397044937468</v>
      </c>
      <c r="AE90" s="700">
        <f t="shared" si="87"/>
        <v>-4212.2891793343097</v>
      </c>
      <c r="AF90" s="700">
        <f t="shared" si="87"/>
        <v>-4225.0430549139692</v>
      </c>
      <c r="AG90" s="700">
        <f t="shared" si="87"/>
        <v>-4234.2911226738115</v>
      </c>
      <c r="AH90" s="700">
        <f t="shared" si="87"/>
        <v>-4250.6560389692195</v>
      </c>
      <c r="AI90" s="700">
        <f t="shared" si="87"/>
        <v>-4259.038885245569</v>
      </c>
      <c r="AJ90" s="700">
        <f t="shared" si="87"/>
        <v>-9578.4905782828191</v>
      </c>
      <c r="AK90" s="700">
        <f t="shared" ref="AK90:BP90" si="88" xml:space="preserve"> AK$88</f>
        <v>0</v>
      </c>
      <c r="AL90" s="700">
        <f t="shared" si="88"/>
        <v>0</v>
      </c>
      <c r="AM90" s="700">
        <f t="shared" si="88"/>
        <v>0</v>
      </c>
      <c r="AN90" s="700">
        <f t="shared" si="88"/>
        <v>0</v>
      </c>
      <c r="AO90" s="700">
        <f t="shared" si="88"/>
        <v>0</v>
      </c>
      <c r="AP90" s="700">
        <f t="shared" si="88"/>
        <v>0</v>
      </c>
      <c r="AQ90" s="700">
        <f t="shared" si="88"/>
        <v>0</v>
      </c>
      <c r="AR90" s="700">
        <f t="shared" si="88"/>
        <v>0</v>
      </c>
      <c r="AS90" s="700">
        <f t="shared" si="88"/>
        <v>0</v>
      </c>
      <c r="AT90" s="700">
        <f t="shared" si="88"/>
        <v>0</v>
      </c>
      <c r="AU90" s="700">
        <f t="shared" si="88"/>
        <v>0</v>
      </c>
      <c r="AV90" s="700">
        <f t="shared" si="88"/>
        <v>0</v>
      </c>
      <c r="AW90" s="700">
        <f t="shared" si="88"/>
        <v>0</v>
      </c>
      <c r="AX90" s="700">
        <f t="shared" si="88"/>
        <v>0</v>
      </c>
      <c r="AY90" s="700">
        <f t="shared" si="88"/>
        <v>0</v>
      </c>
      <c r="AZ90" s="700">
        <f t="shared" si="88"/>
        <v>0</v>
      </c>
      <c r="BA90" s="700">
        <f t="shared" si="88"/>
        <v>0</v>
      </c>
      <c r="BB90" s="700">
        <f t="shared" si="88"/>
        <v>0</v>
      </c>
      <c r="BC90" s="700">
        <f t="shared" si="88"/>
        <v>0</v>
      </c>
      <c r="BD90" s="700">
        <f t="shared" si="88"/>
        <v>0</v>
      </c>
      <c r="BE90" s="700">
        <f t="shared" si="88"/>
        <v>0</v>
      </c>
      <c r="BF90" s="700">
        <f t="shared" si="88"/>
        <v>0</v>
      </c>
      <c r="BG90" s="700">
        <f t="shared" si="88"/>
        <v>0</v>
      </c>
      <c r="BH90" s="700">
        <f t="shared" si="88"/>
        <v>0</v>
      </c>
      <c r="BI90" s="700">
        <f t="shared" si="88"/>
        <v>0</v>
      </c>
      <c r="BJ90" s="700">
        <f t="shared" si="88"/>
        <v>0</v>
      </c>
      <c r="BK90" s="700">
        <f t="shared" si="88"/>
        <v>0</v>
      </c>
      <c r="BL90" s="700">
        <f t="shared" si="88"/>
        <v>0</v>
      </c>
      <c r="BM90" s="700">
        <f t="shared" si="88"/>
        <v>0</v>
      </c>
      <c r="BN90" s="700">
        <f t="shared" si="88"/>
        <v>0</v>
      </c>
      <c r="BO90" s="700">
        <f t="shared" si="88"/>
        <v>0</v>
      </c>
      <c r="BP90" s="700">
        <f t="shared" si="88"/>
        <v>0</v>
      </c>
      <c r="BQ90" s="700">
        <f t="shared" ref="BQ90:CV90" si="89" xml:space="preserve"> BQ$88</f>
        <v>0</v>
      </c>
      <c r="BR90" s="700">
        <f t="shared" si="89"/>
        <v>0</v>
      </c>
      <c r="BS90" s="700">
        <f t="shared" si="89"/>
        <v>0</v>
      </c>
      <c r="BT90" s="700">
        <f t="shared" si="89"/>
        <v>0</v>
      </c>
      <c r="BU90" s="700">
        <f t="shared" si="89"/>
        <v>0</v>
      </c>
      <c r="BV90" s="700">
        <f t="shared" si="89"/>
        <v>0</v>
      </c>
      <c r="BW90" s="700">
        <f t="shared" si="89"/>
        <v>0</v>
      </c>
      <c r="BX90" s="700">
        <f t="shared" si="89"/>
        <v>0</v>
      </c>
      <c r="BY90" s="700">
        <f t="shared" si="89"/>
        <v>0</v>
      </c>
      <c r="BZ90" s="700">
        <f t="shared" si="89"/>
        <v>0</v>
      </c>
      <c r="CA90" s="700">
        <f t="shared" si="89"/>
        <v>0</v>
      </c>
      <c r="CB90" s="700">
        <f t="shared" si="89"/>
        <v>0</v>
      </c>
      <c r="CC90" s="700">
        <f t="shared" si="89"/>
        <v>0</v>
      </c>
      <c r="CD90" s="700">
        <f t="shared" si="89"/>
        <v>0</v>
      </c>
      <c r="CE90" s="700">
        <f t="shared" si="89"/>
        <v>0</v>
      </c>
      <c r="CF90" s="700">
        <f t="shared" si="89"/>
        <v>0</v>
      </c>
      <c r="CG90" s="700">
        <f t="shared" si="89"/>
        <v>0</v>
      </c>
      <c r="CH90" s="700">
        <f t="shared" si="89"/>
        <v>0</v>
      </c>
      <c r="CI90" s="700">
        <f t="shared" si="89"/>
        <v>0</v>
      </c>
      <c r="CJ90" s="700">
        <f t="shared" si="89"/>
        <v>0</v>
      </c>
      <c r="CK90" s="700">
        <f t="shared" si="89"/>
        <v>0</v>
      </c>
      <c r="CL90" s="700">
        <f t="shared" si="89"/>
        <v>0</v>
      </c>
      <c r="CM90" s="700">
        <f t="shared" si="89"/>
        <v>0</v>
      </c>
      <c r="CN90" s="700">
        <f t="shared" si="89"/>
        <v>0</v>
      </c>
      <c r="CO90" s="700">
        <f t="shared" si="89"/>
        <v>0</v>
      </c>
      <c r="CP90" s="700">
        <f t="shared" si="89"/>
        <v>0</v>
      </c>
      <c r="CQ90" s="700">
        <f t="shared" si="89"/>
        <v>0</v>
      </c>
      <c r="CR90" s="700">
        <f t="shared" si="89"/>
        <v>0</v>
      </c>
      <c r="CS90" s="700">
        <f t="shared" si="89"/>
        <v>0</v>
      </c>
      <c r="CT90" s="700">
        <f t="shared" si="89"/>
        <v>0</v>
      </c>
      <c r="CU90" s="700">
        <f t="shared" si="89"/>
        <v>0</v>
      </c>
      <c r="CV90" s="700">
        <f t="shared" si="89"/>
        <v>0</v>
      </c>
      <c r="CW90" s="700">
        <f t="shared" ref="CW90:EB90" si="90" xml:space="preserve"> CW$88</f>
        <v>0</v>
      </c>
      <c r="CX90" s="700">
        <f t="shared" si="90"/>
        <v>0</v>
      </c>
      <c r="CY90" s="700">
        <f t="shared" si="90"/>
        <v>0</v>
      </c>
      <c r="CZ90" s="700">
        <f t="shared" si="90"/>
        <v>0</v>
      </c>
      <c r="DA90" s="700">
        <f t="shared" si="90"/>
        <v>0</v>
      </c>
      <c r="DB90" s="700">
        <f t="shared" si="90"/>
        <v>0</v>
      </c>
      <c r="DC90" s="700">
        <f t="shared" si="90"/>
        <v>0</v>
      </c>
      <c r="DD90" s="700">
        <f t="shared" si="90"/>
        <v>0</v>
      </c>
      <c r="DE90" s="700">
        <f t="shared" si="90"/>
        <v>0</v>
      </c>
      <c r="DF90" s="700">
        <f t="shared" si="90"/>
        <v>0</v>
      </c>
      <c r="DG90" s="700">
        <f t="shared" si="90"/>
        <v>0</v>
      </c>
      <c r="DH90" s="700">
        <f t="shared" si="90"/>
        <v>0</v>
      </c>
      <c r="DI90" s="700">
        <f t="shared" si="90"/>
        <v>0</v>
      </c>
      <c r="DJ90" s="700">
        <f t="shared" si="90"/>
        <v>0</v>
      </c>
      <c r="DK90" s="700">
        <f t="shared" si="90"/>
        <v>0</v>
      </c>
      <c r="DL90" s="700">
        <f t="shared" si="90"/>
        <v>0</v>
      </c>
      <c r="DM90" s="700">
        <f t="shared" si="90"/>
        <v>0</v>
      </c>
      <c r="DN90" s="700">
        <f t="shared" si="90"/>
        <v>0</v>
      </c>
      <c r="DO90" s="700">
        <f t="shared" si="90"/>
        <v>0</v>
      </c>
      <c r="DP90" s="700">
        <f t="shared" si="90"/>
        <v>0</v>
      </c>
      <c r="DQ90" s="700">
        <f t="shared" si="90"/>
        <v>0</v>
      </c>
      <c r="DR90" s="700">
        <f t="shared" si="90"/>
        <v>0</v>
      </c>
      <c r="DS90" s="700">
        <f t="shared" si="90"/>
        <v>0</v>
      </c>
      <c r="DT90" s="700">
        <f t="shared" si="90"/>
        <v>0</v>
      </c>
      <c r="DU90" s="700">
        <f t="shared" si="90"/>
        <v>0</v>
      </c>
      <c r="DV90" s="700">
        <f t="shared" si="90"/>
        <v>0</v>
      </c>
      <c r="DW90" s="700">
        <f t="shared" si="90"/>
        <v>0</v>
      </c>
      <c r="DX90" s="700">
        <f t="shared" si="90"/>
        <v>0</v>
      </c>
      <c r="DY90" s="700">
        <f t="shared" si="90"/>
        <v>0</v>
      </c>
      <c r="DZ90" s="700">
        <f t="shared" si="90"/>
        <v>0</v>
      </c>
      <c r="EA90" s="700">
        <f t="shared" si="90"/>
        <v>0</v>
      </c>
      <c r="EB90" s="700">
        <f t="shared" si="90"/>
        <v>0</v>
      </c>
      <c r="EC90" s="700">
        <f t="shared" ref="EC90:FH90" si="91" xml:space="preserve"> EC$88</f>
        <v>0</v>
      </c>
      <c r="ED90" s="700">
        <f t="shared" si="91"/>
        <v>0</v>
      </c>
      <c r="EE90" s="700">
        <f t="shared" si="91"/>
        <v>0</v>
      </c>
      <c r="EF90" s="700">
        <f t="shared" si="91"/>
        <v>0</v>
      </c>
      <c r="EG90" s="700">
        <f t="shared" si="91"/>
        <v>0</v>
      </c>
      <c r="EH90" s="700">
        <f t="shared" si="91"/>
        <v>0</v>
      </c>
      <c r="EI90" s="700">
        <f t="shared" si="91"/>
        <v>0</v>
      </c>
      <c r="EJ90" s="700">
        <f t="shared" si="91"/>
        <v>0</v>
      </c>
      <c r="EK90" s="700">
        <f t="shared" si="91"/>
        <v>0</v>
      </c>
      <c r="EL90" s="700">
        <f t="shared" si="91"/>
        <v>0</v>
      </c>
      <c r="EM90" s="700">
        <f t="shared" si="91"/>
        <v>0</v>
      </c>
      <c r="EN90" s="700">
        <f t="shared" si="91"/>
        <v>0</v>
      </c>
      <c r="EO90" s="700">
        <f t="shared" si="91"/>
        <v>0</v>
      </c>
      <c r="EP90" s="700">
        <f t="shared" si="91"/>
        <v>0</v>
      </c>
      <c r="EQ90" s="700">
        <f t="shared" si="91"/>
        <v>0</v>
      </c>
      <c r="ER90" s="700">
        <f t="shared" si="91"/>
        <v>0</v>
      </c>
      <c r="ES90" s="700">
        <f t="shared" si="91"/>
        <v>0</v>
      </c>
      <c r="ET90" s="700">
        <f t="shared" si="91"/>
        <v>0</v>
      </c>
      <c r="EU90" s="700">
        <f t="shared" si="91"/>
        <v>0</v>
      </c>
      <c r="EV90" s="700">
        <f t="shared" si="91"/>
        <v>0</v>
      </c>
      <c r="EW90" s="700">
        <f t="shared" si="91"/>
        <v>0</v>
      </c>
      <c r="EX90" s="700">
        <f t="shared" si="91"/>
        <v>0</v>
      </c>
      <c r="EY90" s="700">
        <f t="shared" si="91"/>
        <v>0</v>
      </c>
      <c r="EZ90" s="700">
        <f t="shared" si="91"/>
        <v>0</v>
      </c>
      <c r="FA90" s="700">
        <f t="shared" si="91"/>
        <v>0</v>
      </c>
      <c r="FB90" s="700">
        <f t="shared" si="91"/>
        <v>0</v>
      </c>
      <c r="FC90" s="700">
        <f t="shared" si="91"/>
        <v>0</v>
      </c>
      <c r="FD90" s="700">
        <f t="shared" si="91"/>
        <v>0</v>
      </c>
      <c r="FE90" s="700">
        <f t="shared" si="91"/>
        <v>0</v>
      </c>
      <c r="FF90" s="700">
        <f t="shared" si="91"/>
        <v>0</v>
      </c>
      <c r="FG90" s="700">
        <f t="shared" si="91"/>
        <v>0</v>
      </c>
      <c r="FH90" s="700">
        <f t="shared" si="91"/>
        <v>0</v>
      </c>
      <c r="FI90" s="700">
        <f t="shared" ref="FI90:GJ90" si="92" xml:space="preserve"> FI$88</f>
        <v>0</v>
      </c>
      <c r="FJ90" s="700">
        <f t="shared" si="92"/>
        <v>0</v>
      </c>
      <c r="FK90" s="700">
        <f t="shared" si="92"/>
        <v>0</v>
      </c>
      <c r="FL90" s="700">
        <f t="shared" si="92"/>
        <v>0</v>
      </c>
      <c r="FM90" s="700">
        <f t="shared" si="92"/>
        <v>0</v>
      </c>
      <c r="FN90" s="700">
        <f t="shared" si="92"/>
        <v>0</v>
      </c>
      <c r="FO90" s="700">
        <f t="shared" si="92"/>
        <v>0</v>
      </c>
      <c r="FP90" s="700">
        <f t="shared" si="92"/>
        <v>0</v>
      </c>
      <c r="FQ90" s="700">
        <f t="shared" si="92"/>
        <v>0</v>
      </c>
      <c r="FR90" s="700">
        <f t="shared" si="92"/>
        <v>0</v>
      </c>
      <c r="FS90" s="700">
        <f t="shared" si="92"/>
        <v>0</v>
      </c>
      <c r="FT90" s="700">
        <f t="shared" si="92"/>
        <v>0</v>
      </c>
      <c r="FU90" s="700">
        <f t="shared" si="92"/>
        <v>0</v>
      </c>
      <c r="FV90" s="700">
        <f t="shared" si="92"/>
        <v>0</v>
      </c>
      <c r="FW90" s="700">
        <f t="shared" si="92"/>
        <v>0</v>
      </c>
      <c r="FX90" s="700">
        <f t="shared" si="92"/>
        <v>0</v>
      </c>
      <c r="FY90" s="700">
        <f t="shared" si="92"/>
        <v>0</v>
      </c>
      <c r="FZ90" s="700">
        <f t="shared" si="92"/>
        <v>0</v>
      </c>
      <c r="GA90" s="700">
        <f t="shared" si="92"/>
        <v>0</v>
      </c>
      <c r="GB90" s="700">
        <f t="shared" si="92"/>
        <v>0</v>
      </c>
      <c r="GC90" s="700">
        <f t="shared" si="92"/>
        <v>0</v>
      </c>
      <c r="GD90" s="700">
        <f t="shared" si="92"/>
        <v>0</v>
      </c>
      <c r="GE90" s="700">
        <f t="shared" si="92"/>
        <v>0</v>
      </c>
      <c r="GF90" s="700">
        <f t="shared" si="92"/>
        <v>0</v>
      </c>
      <c r="GG90" s="700">
        <f t="shared" si="92"/>
        <v>0</v>
      </c>
      <c r="GH90" s="700">
        <f t="shared" si="92"/>
        <v>0</v>
      </c>
      <c r="GI90" s="700">
        <f t="shared" si="92"/>
        <v>0</v>
      </c>
      <c r="GJ90" s="700">
        <f t="shared" si="92"/>
        <v>0</v>
      </c>
    </row>
    <row r="91" spans="1:192" s="86" customFormat="1" x14ac:dyDescent="0.25">
      <c r="A91" s="652"/>
      <c r="B91" s="652"/>
      <c r="C91" s="653"/>
      <c r="D91" s="654"/>
      <c r="E91" s="655" t="str">
        <f xml:space="preserve"> ConFin!E$215</f>
        <v>Financing fees - m</v>
      </c>
      <c r="F91" s="655">
        <f xml:space="preserve"> ConFin!F$215</f>
        <v>0</v>
      </c>
      <c r="G91" s="655" t="str">
        <f xml:space="preserve"> ConFin!G$215</f>
        <v>$ 000s</v>
      </c>
      <c r="H91" s="655">
        <f xml:space="preserve"> ConFin!H$215</f>
        <v>2421.2993055623169</v>
      </c>
      <c r="I91" s="655">
        <f xml:space="preserve"> ConFin!I$215</f>
        <v>0</v>
      </c>
      <c r="J91" s="655">
        <f xml:space="preserve"> ConFin!J$215</f>
        <v>0</v>
      </c>
      <c r="K91" s="655">
        <f xml:space="preserve"> ConFin!K$215</f>
        <v>0</v>
      </c>
      <c r="L91" s="655">
        <f xml:space="preserve"> ConFin!L$215</f>
        <v>0</v>
      </c>
      <c r="M91" s="655">
        <f xml:space="preserve"> ConFin!M$215</f>
        <v>0</v>
      </c>
      <c r="N91" s="655">
        <f xml:space="preserve"> ConFin!N$215</f>
        <v>0</v>
      </c>
      <c r="O91" s="655">
        <f xml:space="preserve"> ConFin!O$215</f>
        <v>0</v>
      </c>
      <c r="P91" s="655">
        <f xml:space="preserve"> ConFin!P$215</f>
        <v>0</v>
      </c>
      <c r="Q91" s="655">
        <f xml:space="preserve"> ConFin!Q$215</f>
        <v>0</v>
      </c>
      <c r="R91" s="655">
        <f xml:space="preserve"> ConFin!R$215</f>
        <v>1200</v>
      </c>
      <c r="S91" s="655">
        <f xml:space="preserve"> ConFin!S$215</f>
        <v>25</v>
      </c>
      <c r="T91" s="655">
        <f xml:space="preserve"> ConFin!T$215</f>
        <v>25</v>
      </c>
      <c r="U91" s="655">
        <f xml:space="preserve"> ConFin!U$215</f>
        <v>25</v>
      </c>
      <c r="V91" s="655">
        <f xml:space="preserve"> ConFin!V$215</f>
        <v>25</v>
      </c>
      <c r="W91" s="655">
        <f xml:space="preserve"> ConFin!W$215</f>
        <v>25</v>
      </c>
      <c r="X91" s="655">
        <f xml:space="preserve"> ConFin!X$215</f>
        <v>25</v>
      </c>
      <c r="Y91" s="655">
        <f xml:space="preserve"> ConFin!Y$215</f>
        <v>25</v>
      </c>
      <c r="Z91" s="655">
        <f xml:space="preserve"> ConFin!Z$215</f>
        <v>31.99254343433811</v>
      </c>
      <c r="AA91" s="655">
        <f xml:space="preserve"> ConFin!AA$215</f>
        <v>45.417556951431862</v>
      </c>
      <c r="AB91" s="655">
        <f xml:space="preserve"> ConFin!AB$215</f>
        <v>56.806485855716986</v>
      </c>
      <c r="AC91" s="655">
        <f xml:space="preserve"> ConFin!AC$215</f>
        <v>70.653249208857801</v>
      </c>
      <c r="AD91" s="655">
        <f xml:space="preserve"> ConFin!AD$215</f>
        <v>81.189701765797011</v>
      </c>
      <c r="AE91" s="655">
        <f xml:space="preserve"> ConFin!AE$215</f>
        <v>96.039176493893763</v>
      </c>
      <c r="AF91" s="655">
        <f xml:space="preserve"> ConFin!AF$215</f>
        <v>108.79305206465597</v>
      </c>
      <c r="AG91" s="655">
        <f xml:space="preserve"> ConFin!AG$215</f>
        <v>118.04111992046126</v>
      </c>
      <c r="AH91" s="655">
        <f xml:space="preserve"> ConFin!AH$215</f>
        <v>134.40603610235232</v>
      </c>
      <c r="AI91" s="655">
        <f xml:space="preserve"> ConFin!AI$215</f>
        <v>142.78888247525344</v>
      </c>
      <c r="AJ91" s="655">
        <f xml:space="preserve"> ConFin!AJ$215</f>
        <v>160.17150128955817</v>
      </c>
      <c r="AK91" s="655">
        <f xml:space="preserve"> ConFin!AK$215</f>
        <v>0</v>
      </c>
      <c r="AL91" s="655">
        <f xml:space="preserve"> ConFin!AL$215</f>
        <v>0</v>
      </c>
      <c r="AM91" s="655">
        <f xml:space="preserve"> ConFin!AM$215</f>
        <v>0</v>
      </c>
      <c r="AN91" s="655">
        <f xml:space="preserve"> ConFin!AN$215</f>
        <v>0</v>
      </c>
      <c r="AO91" s="655">
        <f xml:space="preserve"> ConFin!AO$215</f>
        <v>0</v>
      </c>
      <c r="AP91" s="655">
        <f xml:space="preserve"> ConFin!AP$215</f>
        <v>0</v>
      </c>
      <c r="AQ91" s="655">
        <f xml:space="preserve"> ConFin!AQ$215</f>
        <v>0</v>
      </c>
      <c r="AR91" s="655">
        <f xml:space="preserve"> ConFin!AR$215</f>
        <v>0</v>
      </c>
      <c r="AS91" s="655">
        <f xml:space="preserve"> ConFin!AS$215</f>
        <v>0</v>
      </c>
      <c r="AT91" s="655">
        <f xml:space="preserve"> ConFin!AT$215</f>
        <v>0</v>
      </c>
      <c r="AU91" s="655">
        <f xml:space="preserve"> ConFin!AU$215</f>
        <v>0</v>
      </c>
      <c r="AV91" s="655">
        <f xml:space="preserve"> ConFin!AV$215</f>
        <v>0</v>
      </c>
      <c r="AW91" s="655">
        <f xml:space="preserve"> ConFin!AW$215</f>
        <v>0</v>
      </c>
      <c r="AX91" s="655">
        <f xml:space="preserve"> ConFin!AX$215</f>
        <v>0</v>
      </c>
      <c r="AY91" s="655">
        <f xml:space="preserve"> ConFin!AY$215</f>
        <v>0</v>
      </c>
      <c r="AZ91" s="655">
        <f xml:space="preserve"> ConFin!AZ$215</f>
        <v>0</v>
      </c>
      <c r="BA91" s="655">
        <f xml:space="preserve"> ConFin!BA$215</f>
        <v>0</v>
      </c>
      <c r="BB91" s="655">
        <f xml:space="preserve"> ConFin!BB$215</f>
        <v>0</v>
      </c>
      <c r="BC91" s="655">
        <f xml:space="preserve"> ConFin!BC$215</f>
        <v>0</v>
      </c>
      <c r="BD91" s="655">
        <f xml:space="preserve"> ConFin!BD$215</f>
        <v>0</v>
      </c>
      <c r="BE91" s="655">
        <f xml:space="preserve"> ConFin!BE$215</f>
        <v>0</v>
      </c>
      <c r="BF91" s="655">
        <f xml:space="preserve"> ConFin!BF$215</f>
        <v>0</v>
      </c>
      <c r="BG91" s="655">
        <f xml:space="preserve"> ConFin!BG$215</f>
        <v>0</v>
      </c>
      <c r="BH91" s="655">
        <f xml:space="preserve"> ConFin!BH$215</f>
        <v>0</v>
      </c>
      <c r="BI91" s="655">
        <f xml:space="preserve"> ConFin!BI$215</f>
        <v>0</v>
      </c>
      <c r="BJ91" s="655">
        <f xml:space="preserve"> ConFin!BJ$215</f>
        <v>0</v>
      </c>
      <c r="BK91" s="655">
        <f xml:space="preserve"> ConFin!BK$215</f>
        <v>0</v>
      </c>
      <c r="BL91" s="655">
        <f xml:space="preserve"> ConFin!BL$215</f>
        <v>0</v>
      </c>
      <c r="BM91" s="655">
        <f xml:space="preserve"> ConFin!BM$215</f>
        <v>0</v>
      </c>
      <c r="BN91" s="655">
        <f xml:space="preserve"> ConFin!BN$215</f>
        <v>0</v>
      </c>
      <c r="BO91" s="655">
        <f xml:space="preserve"> ConFin!BO$215</f>
        <v>0</v>
      </c>
      <c r="BP91" s="655">
        <f xml:space="preserve"> ConFin!BP$215</f>
        <v>0</v>
      </c>
      <c r="BQ91" s="655">
        <f xml:space="preserve"> ConFin!BQ$215</f>
        <v>0</v>
      </c>
      <c r="BR91" s="655">
        <f xml:space="preserve"> ConFin!BR$215</f>
        <v>0</v>
      </c>
      <c r="BS91" s="655">
        <f xml:space="preserve"> ConFin!BS$215</f>
        <v>0</v>
      </c>
      <c r="BT91" s="655">
        <f xml:space="preserve"> ConFin!BT$215</f>
        <v>0</v>
      </c>
      <c r="BU91" s="655">
        <f xml:space="preserve"> ConFin!BU$215</f>
        <v>0</v>
      </c>
      <c r="BV91" s="655">
        <f xml:space="preserve"> ConFin!BV$215</f>
        <v>0</v>
      </c>
      <c r="BW91" s="655">
        <f xml:space="preserve"> ConFin!BW$215</f>
        <v>0</v>
      </c>
      <c r="BX91" s="655">
        <f xml:space="preserve"> ConFin!BX$215</f>
        <v>0</v>
      </c>
      <c r="BY91" s="655">
        <f xml:space="preserve"> ConFin!BY$215</f>
        <v>0</v>
      </c>
      <c r="BZ91" s="655">
        <f xml:space="preserve"> ConFin!BZ$215</f>
        <v>0</v>
      </c>
      <c r="CA91" s="655">
        <f xml:space="preserve"> ConFin!CA$215</f>
        <v>0</v>
      </c>
      <c r="CB91" s="655">
        <f xml:space="preserve"> ConFin!CB$215</f>
        <v>0</v>
      </c>
      <c r="CC91" s="655">
        <f xml:space="preserve"> ConFin!CC$215</f>
        <v>0</v>
      </c>
      <c r="CD91" s="655">
        <f xml:space="preserve"> ConFin!CD$215</f>
        <v>0</v>
      </c>
      <c r="CE91" s="655">
        <f xml:space="preserve"> ConFin!CE$215</f>
        <v>0</v>
      </c>
      <c r="CF91" s="655">
        <f xml:space="preserve"> ConFin!CF$215</f>
        <v>0</v>
      </c>
      <c r="CG91" s="655">
        <f xml:space="preserve"> ConFin!CG$215</f>
        <v>0</v>
      </c>
      <c r="CH91" s="655">
        <f xml:space="preserve"> ConFin!CH$215</f>
        <v>0</v>
      </c>
      <c r="CI91" s="655">
        <f xml:space="preserve"> ConFin!CI$215</f>
        <v>0</v>
      </c>
      <c r="CJ91" s="655">
        <f xml:space="preserve"> ConFin!CJ$215</f>
        <v>0</v>
      </c>
      <c r="CK91" s="655">
        <f xml:space="preserve"> ConFin!CK$215</f>
        <v>0</v>
      </c>
      <c r="CL91" s="655">
        <f xml:space="preserve"> ConFin!CL$215</f>
        <v>0</v>
      </c>
      <c r="CM91" s="655">
        <f xml:space="preserve"> ConFin!CM$215</f>
        <v>0</v>
      </c>
      <c r="CN91" s="655">
        <f xml:space="preserve"> ConFin!CN$215</f>
        <v>0</v>
      </c>
      <c r="CO91" s="655">
        <f xml:space="preserve"> ConFin!CO$215</f>
        <v>0</v>
      </c>
      <c r="CP91" s="655">
        <f xml:space="preserve"> ConFin!CP$215</f>
        <v>0</v>
      </c>
      <c r="CQ91" s="655">
        <f xml:space="preserve"> ConFin!CQ$215</f>
        <v>0</v>
      </c>
      <c r="CR91" s="655">
        <f xml:space="preserve"> ConFin!CR$215</f>
        <v>0</v>
      </c>
      <c r="CS91" s="655">
        <f xml:space="preserve"> ConFin!CS$215</f>
        <v>0</v>
      </c>
      <c r="CT91" s="655">
        <f xml:space="preserve"> ConFin!CT$215</f>
        <v>0</v>
      </c>
      <c r="CU91" s="655">
        <f xml:space="preserve"> ConFin!CU$215</f>
        <v>0</v>
      </c>
      <c r="CV91" s="655">
        <f xml:space="preserve"> ConFin!CV$215</f>
        <v>0</v>
      </c>
      <c r="CW91" s="655">
        <f xml:space="preserve"> ConFin!CW$215</f>
        <v>0</v>
      </c>
      <c r="CX91" s="655">
        <f xml:space="preserve"> ConFin!CX$215</f>
        <v>0</v>
      </c>
      <c r="CY91" s="655">
        <f xml:space="preserve"> ConFin!CY$215</f>
        <v>0</v>
      </c>
      <c r="CZ91" s="655">
        <f xml:space="preserve"> ConFin!CZ$215</f>
        <v>0</v>
      </c>
      <c r="DA91" s="655">
        <f xml:space="preserve"> ConFin!DA$215</f>
        <v>0</v>
      </c>
      <c r="DB91" s="655">
        <f xml:space="preserve"> ConFin!DB$215</f>
        <v>0</v>
      </c>
      <c r="DC91" s="655">
        <f xml:space="preserve"> ConFin!DC$215</f>
        <v>0</v>
      </c>
      <c r="DD91" s="655">
        <f xml:space="preserve"> ConFin!DD$215</f>
        <v>0</v>
      </c>
      <c r="DE91" s="655">
        <f xml:space="preserve"> ConFin!DE$215</f>
        <v>0</v>
      </c>
      <c r="DF91" s="655">
        <f xml:space="preserve"> ConFin!DF$215</f>
        <v>0</v>
      </c>
      <c r="DG91" s="655">
        <f xml:space="preserve"> ConFin!DG$215</f>
        <v>0</v>
      </c>
      <c r="DH91" s="655">
        <f xml:space="preserve"> ConFin!DH$215</f>
        <v>0</v>
      </c>
      <c r="DI91" s="655">
        <f xml:space="preserve"> ConFin!DI$215</f>
        <v>0</v>
      </c>
      <c r="DJ91" s="655">
        <f xml:space="preserve"> ConFin!DJ$215</f>
        <v>0</v>
      </c>
      <c r="DK91" s="655">
        <f xml:space="preserve"> ConFin!DK$215</f>
        <v>0</v>
      </c>
      <c r="DL91" s="655">
        <f xml:space="preserve"> ConFin!DL$215</f>
        <v>0</v>
      </c>
      <c r="DM91" s="655">
        <f xml:space="preserve"> ConFin!DM$215</f>
        <v>0</v>
      </c>
      <c r="DN91" s="655">
        <f xml:space="preserve"> ConFin!DN$215</f>
        <v>0</v>
      </c>
      <c r="DO91" s="655">
        <f xml:space="preserve"> ConFin!DO$215</f>
        <v>0</v>
      </c>
      <c r="DP91" s="655">
        <f xml:space="preserve"> ConFin!DP$215</f>
        <v>0</v>
      </c>
      <c r="DQ91" s="655">
        <f xml:space="preserve"> ConFin!DQ$215</f>
        <v>0</v>
      </c>
      <c r="DR91" s="655">
        <f xml:space="preserve"> ConFin!DR$215</f>
        <v>0</v>
      </c>
      <c r="DS91" s="655">
        <f xml:space="preserve"> ConFin!DS$215</f>
        <v>0</v>
      </c>
      <c r="DT91" s="655">
        <f xml:space="preserve"> ConFin!DT$215</f>
        <v>0</v>
      </c>
      <c r="DU91" s="655">
        <f xml:space="preserve"> ConFin!DU$215</f>
        <v>0</v>
      </c>
      <c r="DV91" s="655">
        <f xml:space="preserve"> ConFin!DV$215</f>
        <v>0</v>
      </c>
      <c r="DW91" s="655">
        <f xml:space="preserve"> ConFin!DW$215</f>
        <v>0</v>
      </c>
      <c r="DX91" s="655">
        <f xml:space="preserve"> ConFin!DX$215</f>
        <v>0</v>
      </c>
      <c r="DY91" s="655">
        <f xml:space="preserve"> ConFin!DY$215</f>
        <v>0</v>
      </c>
      <c r="DZ91" s="655">
        <f xml:space="preserve"> ConFin!DZ$215</f>
        <v>0</v>
      </c>
      <c r="EA91" s="655">
        <f xml:space="preserve"> ConFin!EA$215</f>
        <v>0</v>
      </c>
      <c r="EB91" s="655">
        <f xml:space="preserve"> ConFin!EB$215</f>
        <v>0</v>
      </c>
      <c r="EC91" s="655">
        <f xml:space="preserve"> ConFin!EC$215</f>
        <v>0</v>
      </c>
      <c r="ED91" s="655">
        <f xml:space="preserve"> ConFin!ED$215</f>
        <v>0</v>
      </c>
      <c r="EE91" s="655">
        <f xml:space="preserve"> ConFin!EE$215</f>
        <v>0</v>
      </c>
      <c r="EF91" s="655">
        <f xml:space="preserve"> ConFin!EF$215</f>
        <v>0</v>
      </c>
      <c r="EG91" s="655">
        <f xml:space="preserve"> ConFin!EG$215</f>
        <v>0</v>
      </c>
      <c r="EH91" s="655">
        <f xml:space="preserve"> ConFin!EH$215</f>
        <v>0</v>
      </c>
      <c r="EI91" s="655">
        <f xml:space="preserve"> ConFin!EI$215</f>
        <v>0</v>
      </c>
      <c r="EJ91" s="655">
        <f xml:space="preserve"> ConFin!EJ$215</f>
        <v>0</v>
      </c>
      <c r="EK91" s="655">
        <f xml:space="preserve"> ConFin!EK$215</f>
        <v>0</v>
      </c>
      <c r="EL91" s="655">
        <f xml:space="preserve"> ConFin!EL$215</f>
        <v>0</v>
      </c>
      <c r="EM91" s="655">
        <f xml:space="preserve"> ConFin!EM$215</f>
        <v>0</v>
      </c>
      <c r="EN91" s="655">
        <f xml:space="preserve"> ConFin!EN$215</f>
        <v>0</v>
      </c>
      <c r="EO91" s="655">
        <f xml:space="preserve"> ConFin!EO$215</f>
        <v>0</v>
      </c>
      <c r="EP91" s="655">
        <f xml:space="preserve"> ConFin!EP$215</f>
        <v>0</v>
      </c>
      <c r="EQ91" s="655">
        <f xml:space="preserve"> ConFin!EQ$215</f>
        <v>0</v>
      </c>
      <c r="ER91" s="655">
        <f xml:space="preserve"> ConFin!ER$215</f>
        <v>0</v>
      </c>
      <c r="ES91" s="655">
        <f xml:space="preserve"> ConFin!ES$215</f>
        <v>0</v>
      </c>
      <c r="ET91" s="655">
        <f xml:space="preserve"> ConFin!ET$215</f>
        <v>0</v>
      </c>
      <c r="EU91" s="655">
        <f xml:space="preserve"> ConFin!EU$215</f>
        <v>0</v>
      </c>
      <c r="EV91" s="655">
        <f xml:space="preserve"> ConFin!EV$215</f>
        <v>0</v>
      </c>
      <c r="EW91" s="655">
        <f xml:space="preserve"> ConFin!EW$215</f>
        <v>0</v>
      </c>
      <c r="EX91" s="655">
        <f xml:space="preserve"> ConFin!EX$215</f>
        <v>0</v>
      </c>
      <c r="EY91" s="655">
        <f xml:space="preserve"> ConFin!EY$215</f>
        <v>0</v>
      </c>
      <c r="EZ91" s="655">
        <f xml:space="preserve"> ConFin!EZ$215</f>
        <v>0</v>
      </c>
      <c r="FA91" s="655">
        <f xml:space="preserve"> ConFin!FA$215</f>
        <v>0</v>
      </c>
      <c r="FB91" s="655">
        <f xml:space="preserve"> ConFin!FB$215</f>
        <v>0</v>
      </c>
      <c r="FC91" s="655">
        <f xml:space="preserve"> ConFin!FC$215</f>
        <v>0</v>
      </c>
      <c r="FD91" s="655">
        <f xml:space="preserve"> ConFin!FD$215</f>
        <v>0</v>
      </c>
      <c r="FE91" s="655">
        <f xml:space="preserve"> ConFin!FE$215</f>
        <v>0</v>
      </c>
      <c r="FF91" s="655">
        <f xml:space="preserve"> ConFin!FF$215</f>
        <v>0</v>
      </c>
      <c r="FG91" s="655">
        <f xml:space="preserve"> ConFin!FG$215</f>
        <v>0</v>
      </c>
      <c r="FH91" s="655">
        <f xml:space="preserve"> ConFin!FH$215</f>
        <v>0</v>
      </c>
      <c r="FI91" s="655">
        <f xml:space="preserve"> ConFin!FI$215</f>
        <v>0</v>
      </c>
      <c r="FJ91" s="655">
        <f xml:space="preserve"> ConFin!FJ$215</f>
        <v>0</v>
      </c>
      <c r="FK91" s="655">
        <f xml:space="preserve"> ConFin!FK$215</f>
        <v>0</v>
      </c>
      <c r="FL91" s="655">
        <f xml:space="preserve"> ConFin!FL$215</f>
        <v>0</v>
      </c>
      <c r="FM91" s="655">
        <f xml:space="preserve"> ConFin!FM$215</f>
        <v>0</v>
      </c>
      <c r="FN91" s="655">
        <f xml:space="preserve"> ConFin!FN$215</f>
        <v>0</v>
      </c>
      <c r="FO91" s="655">
        <f xml:space="preserve"> ConFin!FO$215</f>
        <v>0</v>
      </c>
      <c r="FP91" s="655">
        <f xml:space="preserve"> ConFin!FP$215</f>
        <v>0</v>
      </c>
      <c r="FQ91" s="655">
        <f xml:space="preserve"> ConFin!FQ$215</f>
        <v>0</v>
      </c>
      <c r="FR91" s="655">
        <f xml:space="preserve"> ConFin!FR$215</f>
        <v>0</v>
      </c>
      <c r="FS91" s="655">
        <f xml:space="preserve"> ConFin!FS$215</f>
        <v>0</v>
      </c>
      <c r="FT91" s="655">
        <f xml:space="preserve"> ConFin!FT$215</f>
        <v>0</v>
      </c>
      <c r="FU91" s="655">
        <f xml:space="preserve"> ConFin!FU$215</f>
        <v>0</v>
      </c>
      <c r="FV91" s="655">
        <f xml:space="preserve"> ConFin!FV$215</f>
        <v>0</v>
      </c>
      <c r="FW91" s="655">
        <f xml:space="preserve"> ConFin!FW$215</f>
        <v>0</v>
      </c>
      <c r="FX91" s="655">
        <f xml:space="preserve"> ConFin!FX$215</f>
        <v>0</v>
      </c>
      <c r="FY91" s="655">
        <f xml:space="preserve"> ConFin!FY$215</f>
        <v>0</v>
      </c>
      <c r="FZ91" s="655">
        <f xml:space="preserve"> ConFin!FZ$215</f>
        <v>0</v>
      </c>
      <c r="GA91" s="655">
        <f xml:space="preserve"> ConFin!GA$215</f>
        <v>0</v>
      </c>
      <c r="GB91" s="655">
        <f xml:space="preserve"> ConFin!GB$215</f>
        <v>0</v>
      </c>
      <c r="GC91" s="655">
        <f xml:space="preserve"> ConFin!GC$215</f>
        <v>0</v>
      </c>
      <c r="GD91" s="655">
        <f xml:space="preserve"> ConFin!GD$215</f>
        <v>0</v>
      </c>
      <c r="GE91" s="655">
        <f xml:space="preserve"> ConFin!GE$215</f>
        <v>0</v>
      </c>
      <c r="GF91" s="655">
        <f xml:space="preserve"> ConFin!GF$215</f>
        <v>0</v>
      </c>
      <c r="GG91" s="655">
        <f xml:space="preserve"> ConFin!GG$215</f>
        <v>0</v>
      </c>
      <c r="GH91" s="655">
        <f xml:space="preserve"> ConFin!GH$215</f>
        <v>0</v>
      </c>
      <c r="GI91" s="655">
        <f xml:space="preserve"> ConFin!GI$215</f>
        <v>0</v>
      </c>
      <c r="GJ91" s="655">
        <f xml:space="preserve"> ConFin!GJ$215</f>
        <v>0</v>
      </c>
    </row>
    <row r="92" spans="1:192" s="86" customFormat="1" x14ac:dyDescent="0.25">
      <c r="A92" s="701"/>
      <c r="B92" s="701"/>
      <c r="C92" s="702"/>
      <c r="D92" s="703"/>
      <c r="E92" s="704" t="s">
        <v>556</v>
      </c>
      <c r="F92" s="704"/>
      <c r="G92" s="704" t="str">
        <f xml:space="preserve"> SMU</f>
        <v>$ 000s</v>
      </c>
      <c r="H92" s="704">
        <f xml:space="preserve"> SUM(J92:GJ92)</f>
        <v>-51800.989863768242</v>
      </c>
      <c r="I92" s="705"/>
      <c r="J92" s="704">
        <f t="shared" ref="J92:AO92" si="93">SUM(J90:J91)</f>
        <v>-1.0000000000000001E-9</v>
      </c>
      <c r="K92" s="704">
        <f t="shared" si="93"/>
        <v>0</v>
      </c>
      <c r="L92" s="704">
        <f t="shared" si="93"/>
        <v>0</v>
      </c>
      <c r="M92" s="704">
        <f t="shared" si="93"/>
        <v>0</v>
      </c>
      <c r="N92" s="704">
        <f t="shared" si="93"/>
        <v>0</v>
      </c>
      <c r="O92" s="704">
        <f t="shared" si="93"/>
        <v>0</v>
      </c>
      <c r="P92" s="704">
        <f t="shared" si="93"/>
        <v>0</v>
      </c>
      <c r="Q92" s="704">
        <f t="shared" si="93"/>
        <v>0</v>
      </c>
      <c r="R92" s="704">
        <f t="shared" si="93"/>
        <v>1200</v>
      </c>
      <c r="S92" s="704">
        <f t="shared" si="93"/>
        <v>25</v>
      </c>
      <c r="T92" s="704">
        <f t="shared" si="93"/>
        <v>25</v>
      </c>
      <c r="U92" s="704">
        <f t="shared" si="93"/>
        <v>25</v>
      </c>
      <c r="V92" s="704">
        <f t="shared" si="93"/>
        <v>25</v>
      </c>
      <c r="W92" s="704">
        <f t="shared" si="93"/>
        <v>25</v>
      </c>
      <c r="X92" s="704">
        <f t="shared" si="93"/>
        <v>25</v>
      </c>
      <c r="Y92" s="704">
        <f t="shared" si="93"/>
        <v>-2570.1707591357917</v>
      </c>
      <c r="Z92" s="704">
        <f t="shared" si="93"/>
        <v>-4116.2500024899336</v>
      </c>
      <c r="AA92" s="704">
        <f t="shared" si="93"/>
        <v>-4116.2500028057602</v>
      </c>
      <c r="AB92" s="704">
        <f t="shared" si="93"/>
        <v>-4116.2500027112565</v>
      </c>
      <c r="AC92" s="704">
        <f t="shared" si="93"/>
        <v>-4116.2500028230324</v>
      </c>
      <c r="AD92" s="704">
        <f t="shared" si="93"/>
        <v>-4116.2500027279502</v>
      </c>
      <c r="AE92" s="704">
        <f t="shared" si="93"/>
        <v>-4116.2500028404156</v>
      </c>
      <c r="AF92" s="704">
        <f t="shared" si="93"/>
        <v>-4116.2500028493132</v>
      </c>
      <c r="AG92" s="704">
        <f t="shared" si="93"/>
        <v>-4116.2500027533506</v>
      </c>
      <c r="AH92" s="704">
        <f t="shared" si="93"/>
        <v>-4116.2500028668674</v>
      </c>
      <c r="AI92" s="704">
        <f t="shared" si="93"/>
        <v>-4116.2500027703154</v>
      </c>
      <c r="AJ92" s="704">
        <f t="shared" si="93"/>
        <v>-9418.3190769932608</v>
      </c>
      <c r="AK92" s="704">
        <f t="shared" si="93"/>
        <v>0</v>
      </c>
      <c r="AL92" s="704">
        <f t="shared" si="93"/>
        <v>0</v>
      </c>
      <c r="AM92" s="704">
        <f t="shared" si="93"/>
        <v>0</v>
      </c>
      <c r="AN92" s="704">
        <f t="shared" si="93"/>
        <v>0</v>
      </c>
      <c r="AO92" s="704">
        <f t="shared" si="93"/>
        <v>0</v>
      </c>
      <c r="AP92" s="704">
        <f t="shared" ref="AP92:BU92" si="94">SUM(AP90:AP91)</f>
        <v>0</v>
      </c>
      <c r="AQ92" s="704">
        <f t="shared" si="94"/>
        <v>0</v>
      </c>
      <c r="AR92" s="704">
        <f t="shared" si="94"/>
        <v>0</v>
      </c>
      <c r="AS92" s="704">
        <f t="shared" si="94"/>
        <v>0</v>
      </c>
      <c r="AT92" s="704">
        <f t="shared" si="94"/>
        <v>0</v>
      </c>
      <c r="AU92" s="704">
        <f t="shared" si="94"/>
        <v>0</v>
      </c>
      <c r="AV92" s="704">
        <f t="shared" si="94"/>
        <v>0</v>
      </c>
      <c r="AW92" s="704">
        <f t="shared" si="94"/>
        <v>0</v>
      </c>
      <c r="AX92" s="704">
        <f t="shared" si="94"/>
        <v>0</v>
      </c>
      <c r="AY92" s="704">
        <f t="shared" si="94"/>
        <v>0</v>
      </c>
      <c r="AZ92" s="704">
        <f t="shared" si="94"/>
        <v>0</v>
      </c>
      <c r="BA92" s="704">
        <f t="shared" si="94"/>
        <v>0</v>
      </c>
      <c r="BB92" s="704">
        <f t="shared" si="94"/>
        <v>0</v>
      </c>
      <c r="BC92" s="704">
        <f t="shared" si="94"/>
        <v>0</v>
      </c>
      <c r="BD92" s="704">
        <f t="shared" si="94"/>
        <v>0</v>
      </c>
      <c r="BE92" s="704">
        <f t="shared" si="94"/>
        <v>0</v>
      </c>
      <c r="BF92" s="704">
        <f t="shared" si="94"/>
        <v>0</v>
      </c>
      <c r="BG92" s="704">
        <f t="shared" si="94"/>
        <v>0</v>
      </c>
      <c r="BH92" s="704">
        <f t="shared" si="94"/>
        <v>0</v>
      </c>
      <c r="BI92" s="704">
        <f t="shared" si="94"/>
        <v>0</v>
      </c>
      <c r="BJ92" s="704">
        <f t="shared" si="94"/>
        <v>0</v>
      </c>
      <c r="BK92" s="704">
        <f t="shared" si="94"/>
        <v>0</v>
      </c>
      <c r="BL92" s="704">
        <f t="shared" si="94"/>
        <v>0</v>
      </c>
      <c r="BM92" s="704">
        <f t="shared" si="94"/>
        <v>0</v>
      </c>
      <c r="BN92" s="704">
        <f t="shared" si="94"/>
        <v>0</v>
      </c>
      <c r="BO92" s="704">
        <f t="shared" si="94"/>
        <v>0</v>
      </c>
      <c r="BP92" s="704">
        <f t="shared" si="94"/>
        <v>0</v>
      </c>
      <c r="BQ92" s="704">
        <f t="shared" si="94"/>
        <v>0</v>
      </c>
      <c r="BR92" s="704">
        <f t="shared" si="94"/>
        <v>0</v>
      </c>
      <c r="BS92" s="704">
        <f t="shared" si="94"/>
        <v>0</v>
      </c>
      <c r="BT92" s="704">
        <f t="shared" si="94"/>
        <v>0</v>
      </c>
      <c r="BU92" s="704">
        <f t="shared" si="94"/>
        <v>0</v>
      </c>
      <c r="BV92" s="704">
        <f t="shared" ref="BV92:DA92" si="95">SUM(BV90:BV91)</f>
        <v>0</v>
      </c>
      <c r="BW92" s="704">
        <f t="shared" si="95"/>
        <v>0</v>
      </c>
      <c r="BX92" s="704">
        <f t="shared" si="95"/>
        <v>0</v>
      </c>
      <c r="BY92" s="704">
        <f t="shared" si="95"/>
        <v>0</v>
      </c>
      <c r="BZ92" s="704">
        <f t="shared" si="95"/>
        <v>0</v>
      </c>
      <c r="CA92" s="704">
        <f t="shared" si="95"/>
        <v>0</v>
      </c>
      <c r="CB92" s="704">
        <f t="shared" si="95"/>
        <v>0</v>
      </c>
      <c r="CC92" s="704">
        <f t="shared" si="95"/>
        <v>0</v>
      </c>
      <c r="CD92" s="704">
        <f t="shared" si="95"/>
        <v>0</v>
      </c>
      <c r="CE92" s="704">
        <f t="shared" si="95"/>
        <v>0</v>
      </c>
      <c r="CF92" s="704">
        <f t="shared" si="95"/>
        <v>0</v>
      </c>
      <c r="CG92" s="704">
        <f t="shared" si="95"/>
        <v>0</v>
      </c>
      <c r="CH92" s="704">
        <f t="shared" si="95"/>
        <v>0</v>
      </c>
      <c r="CI92" s="704">
        <f t="shared" si="95"/>
        <v>0</v>
      </c>
      <c r="CJ92" s="704">
        <f t="shared" si="95"/>
        <v>0</v>
      </c>
      <c r="CK92" s="704">
        <f t="shared" si="95"/>
        <v>0</v>
      </c>
      <c r="CL92" s="704">
        <f t="shared" si="95"/>
        <v>0</v>
      </c>
      <c r="CM92" s="704">
        <f t="shared" si="95"/>
        <v>0</v>
      </c>
      <c r="CN92" s="704">
        <f t="shared" si="95"/>
        <v>0</v>
      </c>
      <c r="CO92" s="704">
        <f t="shared" si="95"/>
        <v>0</v>
      </c>
      <c r="CP92" s="704">
        <f t="shared" si="95"/>
        <v>0</v>
      </c>
      <c r="CQ92" s="704">
        <f t="shared" si="95"/>
        <v>0</v>
      </c>
      <c r="CR92" s="704">
        <f t="shared" si="95"/>
        <v>0</v>
      </c>
      <c r="CS92" s="704">
        <f t="shared" si="95"/>
        <v>0</v>
      </c>
      <c r="CT92" s="704">
        <f t="shared" si="95"/>
        <v>0</v>
      </c>
      <c r="CU92" s="704">
        <f t="shared" si="95"/>
        <v>0</v>
      </c>
      <c r="CV92" s="704">
        <f t="shared" si="95"/>
        <v>0</v>
      </c>
      <c r="CW92" s="704">
        <f t="shared" si="95"/>
        <v>0</v>
      </c>
      <c r="CX92" s="704">
        <f t="shared" si="95"/>
        <v>0</v>
      </c>
      <c r="CY92" s="704">
        <f t="shared" si="95"/>
        <v>0</v>
      </c>
      <c r="CZ92" s="704">
        <f t="shared" si="95"/>
        <v>0</v>
      </c>
      <c r="DA92" s="704">
        <f t="shared" si="95"/>
        <v>0</v>
      </c>
      <c r="DB92" s="704">
        <f t="shared" ref="DB92:EG92" si="96">SUM(DB90:DB91)</f>
        <v>0</v>
      </c>
      <c r="DC92" s="704">
        <f t="shared" si="96"/>
        <v>0</v>
      </c>
      <c r="DD92" s="704">
        <f t="shared" si="96"/>
        <v>0</v>
      </c>
      <c r="DE92" s="704">
        <f t="shared" si="96"/>
        <v>0</v>
      </c>
      <c r="DF92" s="704">
        <f t="shared" si="96"/>
        <v>0</v>
      </c>
      <c r="DG92" s="704">
        <f t="shared" si="96"/>
        <v>0</v>
      </c>
      <c r="DH92" s="704">
        <f t="shared" si="96"/>
        <v>0</v>
      </c>
      <c r="DI92" s="704">
        <f t="shared" si="96"/>
        <v>0</v>
      </c>
      <c r="DJ92" s="704">
        <f t="shared" si="96"/>
        <v>0</v>
      </c>
      <c r="DK92" s="704">
        <f t="shared" si="96"/>
        <v>0</v>
      </c>
      <c r="DL92" s="704">
        <f t="shared" si="96"/>
        <v>0</v>
      </c>
      <c r="DM92" s="704">
        <f t="shared" si="96"/>
        <v>0</v>
      </c>
      <c r="DN92" s="704">
        <f t="shared" si="96"/>
        <v>0</v>
      </c>
      <c r="DO92" s="704">
        <f t="shared" si="96"/>
        <v>0</v>
      </c>
      <c r="DP92" s="704">
        <f t="shared" si="96"/>
        <v>0</v>
      </c>
      <c r="DQ92" s="704">
        <f t="shared" si="96"/>
        <v>0</v>
      </c>
      <c r="DR92" s="704">
        <f t="shared" si="96"/>
        <v>0</v>
      </c>
      <c r="DS92" s="704">
        <f t="shared" si="96"/>
        <v>0</v>
      </c>
      <c r="DT92" s="704">
        <f t="shared" si="96"/>
        <v>0</v>
      </c>
      <c r="DU92" s="704">
        <f t="shared" si="96"/>
        <v>0</v>
      </c>
      <c r="DV92" s="704">
        <f t="shared" si="96"/>
        <v>0</v>
      </c>
      <c r="DW92" s="704">
        <f t="shared" si="96"/>
        <v>0</v>
      </c>
      <c r="DX92" s="704">
        <f t="shared" si="96"/>
        <v>0</v>
      </c>
      <c r="DY92" s="704">
        <f t="shared" si="96"/>
        <v>0</v>
      </c>
      <c r="DZ92" s="704">
        <f t="shared" si="96"/>
        <v>0</v>
      </c>
      <c r="EA92" s="704">
        <f t="shared" si="96"/>
        <v>0</v>
      </c>
      <c r="EB92" s="704">
        <f t="shared" si="96"/>
        <v>0</v>
      </c>
      <c r="EC92" s="704">
        <f t="shared" si="96"/>
        <v>0</v>
      </c>
      <c r="ED92" s="704">
        <f t="shared" si="96"/>
        <v>0</v>
      </c>
      <c r="EE92" s="704">
        <f t="shared" si="96"/>
        <v>0</v>
      </c>
      <c r="EF92" s="704">
        <f t="shared" si="96"/>
        <v>0</v>
      </c>
      <c r="EG92" s="704">
        <f t="shared" si="96"/>
        <v>0</v>
      </c>
      <c r="EH92" s="704">
        <f t="shared" ref="EH92:FM92" si="97">SUM(EH90:EH91)</f>
        <v>0</v>
      </c>
      <c r="EI92" s="704">
        <f t="shared" si="97"/>
        <v>0</v>
      </c>
      <c r="EJ92" s="704">
        <f t="shared" si="97"/>
        <v>0</v>
      </c>
      <c r="EK92" s="704">
        <f t="shared" si="97"/>
        <v>0</v>
      </c>
      <c r="EL92" s="704">
        <f t="shared" si="97"/>
        <v>0</v>
      </c>
      <c r="EM92" s="704">
        <f t="shared" si="97"/>
        <v>0</v>
      </c>
      <c r="EN92" s="704">
        <f t="shared" si="97"/>
        <v>0</v>
      </c>
      <c r="EO92" s="704">
        <f t="shared" si="97"/>
        <v>0</v>
      </c>
      <c r="EP92" s="704">
        <f t="shared" si="97"/>
        <v>0</v>
      </c>
      <c r="EQ92" s="704">
        <f t="shared" si="97"/>
        <v>0</v>
      </c>
      <c r="ER92" s="704">
        <f t="shared" si="97"/>
        <v>0</v>
      </c>
      <c r="ES92" s="704">
        <f t="shared" si="97"/>
        <v>0</v>
      </c>
      <c r="ET92" s="704">
        <f t="shared" si="97"/>
        <v>0</v>
      </c>
      <c r="EU92" s="704">
        <f t="shared" si="97"/>
        <v>0</v>
      </c>
      <c r="EV92" s="704">
        <f t="shared" si="97"/>
        <v>0</v>
      </c>
      <c r="EW92" s="704">
        <f t="shared" si="97"/>
        <v>0</v>
      </c>
      <c r="EX92" s="704">
        <f t="shared" si="97"/>
        <v>0</v>
      </c>
      <c r="EY92" s="704">
        <f t="shared" si="97"/>
        <v>0</v>
      </c>
      <c r="EZ92" s="704">
        <f t="shared" si="97"/>
        <v>0</v>
      </c>
      <c r="FA92" s="704">
        <f t="shared" si="97"/>
        <v>0</v>
      </c>
      <c r="FB92" s="704">
        <f t="shared" si="97"/>
        <v>0</v>
      </c>
      <c r="FC92" s="704">
        <f t="shared" si="97"/>
        <v>0</v>
      </c>
      <c r="FD92" s="704">
        <f t="shared" si="97"/>
        <v>0</v>
      </c>
      <c r="FE92" s="704">
        <f t="shared" si="97"/>
        <v>0</v>
      </c>
      <c r="FF92" s="704">
        <f t="shared" si="97"/>
        <v>0</v>
      </c>
      <c r="FG92" s="704">
        <f t="shared" si="97"/>
        <v>0</v>
      </c>
      <c r="FH92" s="704">
        <f t="shared" si="97"/>
        <v>0</v>
      </c>
      <c r="FI92" s="704">
        <f t="shared" si="97"/>
        <v>0</v>
      </c>
      <c r="FJ92" s="704">
        <f t="shared" si="97"/>
        <v>0</v>
      </c>
      <c r="FK92" s="704">
        <f t="shared" si="97"/>
        <v>0</v>
      </c>
      <c r="FL92" s="704">
        <f t="shared" si="97"/>
        <v>0</v>
      </c>
      <c r="FM92" s="704">
        <f t="shared" si="97"/>
        <v>0</v>
      </c>
      <c r="FN92" s="704">
        <f t="shared" ref="FN92:GJ92" si="98">SUM(FN90:FN91)</f>
        <v>0</v>
      </c>
      <c r="FO92" s="704">
        <f t="shared" si="98"/>
        <v>0</v>
      </c>
      <c r="FP92" s="704">
        <f t="shared" si="98"/>
        <v>0</v>
      </c>
      <c r="FQ92" s="704">
        <f t="shared" si="98"/>
        <v>0</v>
      </c>
      <c r="FR92" s="704">
        <f t="shared" si="98"/>
        <v>0</v>
      </c>
      <c r="FS92" s="704">
        <f t="shared" si="98"/>
        <v>0</v>
      </c>
      <c r="FT92" s="704">
        <f t="shared" si="98"/>
        <v>0</v>
      </c>
      <c r="FU92" s="704">
        <f t="shared" si="98"/>
        <v>0</v>
      </c>
      <c r="FV92" s="704">
        <f t="shared" si="98"/>
        <v>0</v>
      </c>
      <c r="FW92" s="704">
        <f t="shared" si="98"/>
        <v>0</v>
      </c>
      <c r="FX92" s="704">
        <f t="shared" si="98"/>
        <v>0</v>
      </c>
      <c r="FY92" s="704">
        <f t="shared" si="98"/>
        <v>0</v>
      </c>
      <c r="FZ92" s="704">
        <f t="shared" si="98"/>
        <v>0</v>
      </c>
      <c r="GA92" s="704">
        <f t="shared" si="98"/>
        <v>0</v>
      </c>
      <c r="GB92" s="704">
        <f t="shared" si="98"/>
        <v>0</v>
      </c>
      <c r="GC92" s="704">
        <f t="shared" si="98"/>
        <v>0</v>
      </c>
      <c r="GD92" s="704">
        <f t="shared" si="98"/>
        <v>0</v>
      </c>
      <c r="GE92" s="704">
        <f t="shared" si="98"/>
        <v>0</v>
      </c>
      <c r="GF92" s="704">
        <f t="shared" si="98"/>
        <v>0</v>
      </c>
      <c r="GG92" s="704">
        <f t="shared" si="98"/>
        <v>0</v>
      </c>
      <c r="GH92" s="704">
        <f t="shared" si="98"/>
        <v>0</v>
      </c>
      <c r="GI92" s="704">
        <f t="shared" si="98"/>
        <v>0</v>
      </c>
      <c r="GJ92" s="704">
        <f t="shared" si="98"/>
        <v>0</v>
      </c>
    </row>
    <row r="93" spans="1:192" x14ac:dyDescent="0.25"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88"/>
      <c r="AR93" s="88"/>
      <c r="AS93" s="88"/>
      <c r="AT93" s="88"/>
      <c r="AU93" s="88"/>
      <c r="AV93" s="88"/>
      <c r="AW93" s="88"/>
      <c r="AX93" s="88"/>
      <c r="AY93" s="88"/>
      <c r="AZ93" s="88"/>
      <c r="BA93" s="88"/>
      <c r="BB93" s="88"/>
      <c r="BC93" s="88"/>
      <c r="BD93" s="88"/>
      <c r="BE93" s="88"/>
      <c r="BF93" s="88"/>
      <c r="BG93" s="88"/>
      <c r="BH93" s="88"/>
      <c r="BI93" s="88"/>
      <c r="BJ93" s="88"/>
      <c r="BK93" s="88"/>
      <c r="BL93" s="88"/>
      <c r="BM93" s="88"/>
      <c r="BN93" s="88"/>
      <c r="BO93" s="88"/>
      <c r="BP93" s="88"/>
      <c r="BQ93" s="88"/>
      <c r="BR93" s="88"/>
      <c r="BS93" s="88"/>
      <c r="BT93" s="88"/>
      <c r="BU93" s="88"/>
      <c r="BV93" s="88"/>
      <c r="BW93" s="88"/>
      <c r="BX93" s="88"/>
      <c r="BY93" s="88"/>
      <c r="BZ93" s="88"/>
      <c r="CA93" s="88"/>
      <c r="CB93" s="88"/>
      <c r="CC93" s="88"/>
      <c r="CD93" s="88"/>
      <c r="CE93" s="88"/>
      <c r="CF93" s="88"/>
      <c r="CG93" s="88"/>
      <c r="CH93" s="88"/>
      <c r="CI93" s="88"/>
      <c r="CJ93" s="88"/>
      <c r="CK93" s="88"/>
      <c r="CL93" s="88"/>
      <c r="CM93" s="88"/>
      <c r="CN93" s="88"/>
      <c r="CO93" s="88"/>
      <c r="CP93" s="88"/>
      <c r="CQ93" s="88"/>
      <c r="CR93" s="88"/>
      <c r="CS93" s="88"/>
      <c r="CT93" s="88"/>
      <c r="CU93" s="88"/>
      <c r="CV93" s="88"/>
      <c r="CW93" s="88"/>
      <c r="CX93" s="88"/>
      <c r="CY93" s="88"/>
      <c r="CZ93" s="88"/>
      <c r="DA93" s="88"/>
      <c r="DB93" s="88"/>
      <c r="DC93" s="88"/>
      <c r="DD93" s="88"/>
      <c r="DE93" s="88"/>
      <c r="DF93" s="88"/>
      <c r="DG93" s="88"/>
      <c r="DH93" s="88"/>
      <c r="DI93" s="88"/>
      <c r="DJ93" s="88"/>
      <c r="DK93" s="88"/>
      <c r="DL93" s="88"/>
      <c r="DM93" s="88"/>
      <c r="DN93" s="88"/>
      <c r="DO93" s="88"/>
      <c r="DP93" s="88"/>
      <c r="DQ93" s="88"/>
      <c r="DR93" s="88"/>
      <c r="DS93" s="88"/>
      <c r="DT93" s="88"/>
      <c r="DU93" s="88"/>
      <c r="DV93" s="88"/>
      <c r="DW93" s="88"/>
      <c r="DX93" s="88"/>
      <c r="DY93" s="88"/>
      <c r="DZ93" s="88"/>
      <c r="EA93" s="88"/>
      <c r="EB93" s="88"/>
      <c r="EC93" s="88"/>
      <c r="ED93" s="88"/>
      <c r="EE93" s="88"/>
      <c r="EF93" s="88"/>
      <c r="EG93" s="88"/>
      <c r="EH93" s="88"/>
      <c r="EI93" s="88"/>
      <c r="EJ93" s="88"/>
      <c r="EK93" s="88"/>
      <c r="EL93" s="88"/>
      <c r="EM93" s="88"/>
      <c r="EN93" s="88"/>
      <c r="EO93" s="88"/>
      <c r="EP93" s="88"/>
      <c r="EQ93" s="88"/>
      <c r="ER93" s="88"/>
      <c r="ES93" s="88"/>
      <c r="ET93" s="88"/>
      <c r="EU93" s="88"/>
      <c r="EV93" s="88"/>
      <c r="EW93" s="88"/>
      <c r="EX93" s="88"/>
      <c r="EY93" s="88"/>
      <c r="EZ93" s="88"/>
      <c r="FA93" s="88"/>
      <c r="FB93" s="88"/>
      <c r="FC93" s="88"/>
      <c r="FD93" s="88"/>
      <c r="FE93" s="88"/>
      <c r="FF93" s="88"/>
      <c r="FG93" s="88"/>
      <c r="FH93" s="88"/>
      <c r="FI93" s="88"/>
      <c r="FJ93" s="88"/>
      <c r="FK93" s="88"/>
      <c r="FL93" s="88"/>
      <c r="FM93" s="88"/>
      <c r="FN93" s="88"/>
      <c r="FO93" s="88"/>
      <c r="FP93" s="88"/>
      <c r="FQ93" s="88"/>
      <c r="FR93" s="88"/>
      <c r="FS93" s="88"/>
      <c r="FT93" s="88"/>
      <c r="FU93" s="88"/>
      <c r="FV93" s="88"/>
      <c r="FW93" s="88"/>
      <c r="FX93" s="88"/>
      <c r="FY93" s="88"/>
      <c r="FZ93" s="88"/>
      <c r="GA93" s="88"/>
      <c r="GB93" s="88"/>
      <c r="GC93" s="88"/>
      <c r="GD93" s="88"/>
      <c r="GE93" s="88"/>
      <c r="GF93" s="88"/>
      <c r="GG93" s="88"/>
      <c r="GH93" s="88"/>
      <c r="GI93" s="88"/>
      <c r="GJ93" s="88"/>
    </row>
    <row r="94" spans="1:192" s="86" customFormat="1" x14ac:dyDescent="0.25">
      <c r="A94" s="652"/>
      <c r="B94" s="652"/>
      <c r="C94" s="653"/>
      <c r="D94" s="654"/>
      <c r="E94" s="700" t="str">
        <f t="shared" ref="E94:AJ94" si="99" xml:space="preserve"> E$92</f>
        <v>Debt cashflow during construction</v>
      </c>
      <c r="F94" s="700">
        <f t="shared" si="99"/>
        <v>0</v>
      </c>
      <c r="G94" s="700" t="str">
        <f t="shared" si="99"/>
        <v>$ 000s</v>
      </c>
      <c r="H94" s="700">
        <f t="shared" si="99"/>
        <v>-51800.989863768242</v>
      </c>
      <c r="I94" s="700">
        <f t="shared" si="99"/>
        <v>0</v>
      </c>
      <c r="J94" s="700">
        <f t="shared" si="99"/>
        <v>-1.0000000000000001E-9</v>
      </c>
      <c r="K94" s="700">
        <f t="shared" si="99"/>
        <v>0</v>
      </c>
      <c r="L94" s="700">
        <f t="shared" si="99"/>
        <v>0</v>
      </c>
      <c r="M94" s="700">
        <f t="shared" si="99"/>
        <v>0</v>
      </c>
      <c r="N94" s="700">
        <f t="shared" si="99"/>
        <v>0</v>
      </c>
      <c r="O94" s="700">
        <f t="shared" si="99"/>
        <v>0</v>
      </c>
      <c r="P94" s="700">
        <f t="shared" si="99"/>
        <v>0</v>
      </c>
      <c r="Q94" s="700">
        <f t="shared" si="99"/>
        <v>0</v>
      </c>
      <c r="R94" s="700">
        <f t="shared" si="99"/>
        <v>1200</v>
      </c>
      <c r="S94" s="700">
        <f t="shared" si="99"/>
        <v>25</v>
      </c>
      <c r="T94" s="700">
        <f t="shared" si="99"/>
        <v>25</v>
      </c>
      <c r="U94" s="700">
        <f t="shared" si="99"/>
        <v>25</v>
      </c>
      <c r="V94" s="700">
        <f t="shared" si="99"/>
        <v>25</v>
      </c>
      <c r="W94" s="700">
        <f t="shared" si="99"/>
        <v>25</v>
      </c>
      <c r="X94" s="700">
        <f t="shared" si="99"/>
        <v>25</v>
      </c>
      <c r="Y94" s="700">
        <f t="shared" si="99"/>
        <v>-2570.1707591357917</v>
      </c>
      <c r="Z94" s="700">
        <f t="shared" si="99"/>
        <v>-4116.2500024899336</v>
      </c>
      <c r="AA94" s="700">
        <f t="shared" si="99"/>
        <v>-4116.2500028057602</v>
      </c>
      <c r="AB94" s="700">
        <f t="shared" si="99"/>
        <v>-4116.2500027112565</v>
      </c>
      <c r="AC94" s="700">
        <f t="shared" si="99"/>
        <v>-4116.2500028230324</v>
      </c>
      <c r="AD94" s="700">
        <f t="shared" si="99"/>
        <v>-4116.2500027279502</v>
      </c>
      <c r="AE94" s="700">
        <f t="shared" si="99"/>
        <v>-4116.2500028404156</v>
      </c>
      <c r="AF94" s="700">
        <f t="shared" si="99"/>
        <v>-4116.2500028493132</v>
      </c>
      <c r="AG94" s="700">
        <f t="shared" si="99"/>
        <v>-4116.2500027533506</v>
      </c>
      <c r="AH94" s="700">
        <f t="shared" si="99"/>
        <v>-4116.2500028668674</v>
      </c>
      <c r="AI94" s="700">
        <f t="shared" si="99"/>
        <v>-4116.2500027703154</v>
      </c>
      <c r="AJ94" s="700">
        <f t="shared" si="99"/>
        <v>-9418.3190769932608</v>
      </c>
      <c r="AK94" s="700">
        <f t="shared" ref="AK94:BP94" si="100" xml:space="preserve"> AK$92</f>
        <v>0</v>
      </c>
      <c r="AL94" s="700">
        <f t="shared" si="100"/>
        <v>0</v>
      </c>
      <c r="AM94" s="700">
        <f t="shared" si="100"/>
        <v>0</v>
      </c>
      <c r="AN94" s="700">
        <f t="shared" si="100"/>
        <v>0</v>
      </c>
      <c r="AO94" s="700">
        <f t="shared" si="100"/>
        <v>0</v>
      </c>
      <c r="AP94" s="700">
        <f t="shared" si="100"/>
        <v>0</v>
      </c>
      <c r="AQ94" s="700">
        <f t="shared" si="100"/>
        <v>0</v>
      </c>
      <c r="AR94" s="700">
        <f t="shared" si="100"/>
        <v>0</v>
      </c>
      <c r="AS94" s="700">
        <f t="shared" si="100"/>
        <v>0</v>
      </c>
      <c r="AT94" s="700">
        <f t="shared" si="100"/>
        <v>0</v>
      </c>
      <c r="AU94" s="700">
        <f t="shared" si="100"/>
        <v>0</v>
      </c>
      <c r="AV94" s="700">
        <f t="shared" si="100"/>
        <v>0</v>
      </c>
      <c r="AW94" s="700">
        <f t="shared" si="100"/>
        <v>0</v>
      </c>
      <c r="AX94" s="700">
        <f t="shared" si="100"/>
        <v>0</v>
      </c>
      <c r="AY94" s="700">
        <f t="shared" si="100"/>
        <v>0</v>
      </c>
      <c r="AZ94" s="700">
        <f t="shared" si="100"/>
        <v>0</v>
      </c>
      <c r="BA94" s="700">
        <f t="shared" si="100"/>
        <v>0</v>
      </c>
      <c r="BB94" s="700">
        <f t="shared" si="100"/>
        <v>0</v>
      </c>
      <c r="BC94" s="700">
        <f t="shared" si="100"/>
        <v>0</v>
      </c>
      <c r="BD94" s="700">
        <f t="shared" si="100"/>
        <v>0</v>
      </c>
      <c r="BE94" s="700">
        <f t="shared" si="100"/>
        <v>0</v>
      </c>
      <c r="BF94" s="700">
        <f t="shared" si="100"/>
        <v>0</v>
      </c>
      <c r="BG94" s="700">
        <f t="shared" si="100"/>
        <v>0</v>
      </c>
      <c r="BH94" s="700">
        <f t="shared" si="100"/>
        <v>0</v>
      </c>
      <c r="BI94" s="700">
        <f t="shared" si="100"/>
        <v>0</v>
      </c>
      <c r="BJ94" s="700">
        <f t="shared" si="100"/>
        <v>0</v>
      </c>
      <c r="BK94" s="700">
        <f t="shared" si="100"/>
        <v>0</v>
      </c>
      <c r="BL94" s="700">
        <f t="shared" si="100"/>
        <v>0</v>
      </c>
      <c r="BM94" s="700">
        <f t="shared" si="100"/>
        <v>0</v>
      </c>
      <c r="BN94" s="700">
        <f t="shared" si="100"/>
        <v>0</v>
      </c>
      <c r="BO94" s="700">
        <f t="shared" si="100"/>
        <v>0</v>
      </c>
      <c r="BP94" s="700">
        <f t="shared" si="100"/>
        <v>0</v>
      </c>
      <c r="BQ94" s="700">
        <f t="shared" ref="BQ94:CV94" si="101" xml:space="preserve"> BQ$92</f>
        <v>0</v>
      </c>
      <c r="BR94" s="700">
        <f t="shared" si="101"/>
        <v>0</v>
      </c>
      <c r="BS94" s="700">
        <f t="shared" si="101"/>
        <v>0</v>
      </c>
      <c r="BT94" s="700">
        <f t="shared" si="101"/>
        <v>0</v>
      </c>
      <c r="BU94" s="700">
        <f t="shared" si="101"/>
        <v>0</v>
      </c>
      <c r="BV94" s="700">
        <f t="shared" si="101"/>
        <v>0</v>
      </c>
      <c r="BW94" s="700">
        <f t="shared" si="101"/>
        <v>0</v>
      </c>
      <c r="BX94" s="700">
        <f t="shared" si="101"/>
        <v>0</v>
      </c>
      <c r="BY94" s="700">
        <f t="shared" si="101"/>
        <v>0</v>
      </c>
      <c r="BZ94" s="700">
        <f t="shared" si="101"/>
        <v>0</v>
      </c>
      <c r="CA94" s="700">
        <f t="shared" si="101"/>
        <v>0</v>
      </c>
      <c r="CB94" s="700">
        <f t="shared" si="101"/>
        <v>0</v>
      </c>
      <c r="CC94" s="700">
        <f t="shared" si="101"/>
        <v>0</v>
      </c>
      <c r="CD94" s="700">
        <f t="shared" si="101"/>
        <v>0</v>
      </c>
      <c r="CE94" s="700">
        <f t="shared" si="101"/>
        <v>0</v>
      </c>
      <c r="CF94" s="700">
        <f t="shared" si="101"/>
        <v>0</v>
      </c>
      <c r="CG94" s="700">
        <f t="shared" si="101"/>
        <v>0</v>
      </c>
      <c r="CH94" s="700">
        <f t="shared" si="101"/>
        <v>0</v>
      </c>
      <c r="CI94" s="700">
        <f t="shared" si="101"/>
        <v>0</v>
      </c>
      <c r="CJ94" s="700">
        <f t="shared" si="101"/>
        <v>0</v>
      </c>
      <c r="CK94" s="700">
        <f t="shared" si="101"/>
        <v>0</v>
      </c>
      <c r="CL94" s="700">
        <f t="shared" si="101"/>
        <v>0</v>
      </c>
      <c r="CM94" s="700">
        <f t="shared" si="101"/>
        <v>0</v>
      </c>
      <c r="CN94" s="700">
        <f t="shared" si="101"/>
        <v>0</v>
      </c>
      <c r="CO94" s="700">
        <f t="shared" si="101"/>
        <v>0</v>
      </c>
      <c r="CP94" s="700">
        <f t="shared" si="101"/>
        <v>0</v>
      </c>
      <c r="CQ94" s="700">
        <f t="shared" si="101"/>
        <v>0</v>
      </c>
      <c r="CR94" s="700">
        <f t="shared" si="101"/>
        <v>0</v>
      </c>
      <c r="CS94" s="700">
        <f t="shared" si="101"/>
        <v>0</v>
      </c>
      <c r="CT94" s="700">
        <f t="shared" si="101"/>
        <v>0</v>
      </c>
      <c r="CU94" s="700">
        <f t="shared" si="101"/>
        <v>0</v>
      </c>
      <c r="CV94" s="700">
        <f t="shared" si="101"/>
        <v>0</v>
      </c>
      <c r="CW94" s="700">
        <f t="shared" ref="CW94:EB94" si="102" xml:space="preserve"> CW$92</f>
        <v>0</v>
      </c>
      <c r="CX94" s="700">
        <f t="shared" si="102"/>
        <v>0</v>
      </c>
      <c r="CY94" s="700">
        <f t="shared" si="102"/>
        <v>0</v>
      </c>
      <c r="CZ94" s="700">
        <f t="shared" si="102"/>
        <v>0</v>
      </c>
      <c r="DA94" s="700">
        <f t="shared" si="102"/>
        <v>0</v>
      </c>
      <c r="DB94" s="700">
        <f t="shared" si="102"/>
        <v>0</v>
      </c>
      <c r="DC94" s="700">
        <f t="shared" si="102"/>
        <v>0</v>
      </c>
      <c r="DD94" s="700">
        <f t="shared" si="102"/>
        <v>0</v>
      </c>
      <c r="DE94" s="700">
        <f t="shared" si="102"/>
        <v>0</v>
      </c>
      <c r="DF94" s="700">
        <f t="shared" si="102"/>
        <v>0</v>
      </c>
      <c r="DG94" s="700">
        <f t="shared" si="102"/>
        <v>0</v>
      </c>
      <c r="DH94" s="700">
        <f t="shared" si="102"/>
        <v>0</v>
      </c>
      <c r="DI94" s="700">
        <f t="shared" si="102"/>
        <v>0</v>
      </c>
      <c r="DJ94" s="700">
        <f t="shared" si="102"/>
        <v>0</v>
      </c>
      <c r="DK94" s="700">
        <f t="shared" si="102"/>
        <v>0</v>
      </c>
      <c r="DL94" s="700">
        <f t="shared" si="102"/>
        <v>0</v>
      </c>
      <c r="DM94" s="700">
        <f t="shared" si="102"/>
        <v>0</v>
      </c>
      <c r="DN94" s="700">
        <f t="shared" si="102"/>
        <v>0</v>
      </c>
      <c r="DO94" s="700">
        <f t="shared" si="102"/>
        <v>0</v>
      </c>
      <c r="DP94" s="700">
        <f t="shared" si="102"/>
        <v>0</v>
      </c>
      <c r="DQ94" s="700">
        <f t="shared" si="102"/>
        <v>0</v>
      </c>
      <c r="DR94" s="700">
        <f t="shared" si="102"/>
        <v>0</v>
      </c>
      <c r="DS94" s="700">
        <f t="shared" si="102"/>
        <v>0</v>
      </c>
      <c r="DT94" s="700">
        <f t="shared" si="102"/>
        <v>0</v>
      </c>
      <c r="DU94" s="700">
        <f t="shared" si="102"/>
        <v>0</v>
      </c>
      <c r="DV94" s="700">
        <f t="shared" si="102"/>
        <v>0</v>
      </c>
      <c r="DW94" s="700">
        <f t="shared" si="102"/>
        <v>0</v>
      </c>
      <c r="DX94" s="700">
        <f t="shared" si="102"/>
        <v>0</v>
      </c>
      <c r="DY94" s="700">
        <f t="shared" si="102"/>
        <v>0</v>
      </c>
      <c r="DZ94" s="700">
        <f t="shared" si="102"/>
        <v>0</v>
      </c>
      <c r="EA94" s="700">
        <f t="shared" si="102"/>
        <v>0</v>
      </c>
      <c r="EB94" s="700">
        <f t="shared" si="102"/>
        <v>0</v>
      </c>
      <c r="EC94" s="700">
        <f t="shared" ref="EC94:FH94" si="103" xml:space="preserve"> EC$92</f>
        <v>0</v>
      </c>
      <c r="ED94" s="700">
        <f t="shared" si="103"/>
        <v>0</v>
      </c>
      <c r="EE94" s="700">
        <f t="shared" si="103"/>
        <v>0</v>
      </c>
      <c r="EF94" s="700">
        <f t="shared" si="103"/>
        <v>0</v>
      </c>
      <c r="EG94" s="700">
        <f t="shared" si="103"/>
        <v>0</v>
      </c>
      <c r="EH94" s="700">
        <f t="shared" si="103"/>
        <v>0</v>
      </c>
      <c r="EI94" s="700">
        <f t="shared" si="103"/>
        <v>0</v>
      </c>
      <c r="EJ94" s="700">
        <f t="shared" si="103"/>
        <v>0</v>
      </c>
      <c r="EK94" s="700">
        <f t="shared" si="103"/>
        <v>0</v>
      </c>
      <c r="EL94" s="700">
        <f t="shared" si="103"/>
        <v>0</v>
      </c>
      <c r="EM94" s="700">
        <f t="shared" si="103"/>
        <v>0</v>
      </c>
      <c r="EN94" s="700">
        <f t="shared" si="103"/>
        <v>0</v>
      </c>
      <c r="EO94" s="700">
        <f t="shared" si="103"/>
        <v>0</v>
      </c>
      <c r="EP94" s="700">
        <f t="shared" si="103"/>
        <v>0</v>
      </c>
      <c r="EQ94" s="700">
        <f t="shared" si="103"/>
        <v>0</v>
      </c>
      <c r="ER94" s="700">
        <f t="shared" si="103"/>
        <v>0</v>
      </c>
      <c r="ES94" s="700">
        <f t="shared" si="103"/>
        <v>0</v>
      </c>
      <c r="ET94" s="700">
        <f t="shared" si="103"/>
        <v>0</v>
      </c>
      <c r="EU94" s="700">
        <f t="shared" si="103"/>
        <v>0</v>
      </c>
      <c r="EV94" s="700">
        <f t="shared" si="103"/>
        <v>0</v>
      </c>
      <c r="EW94" s="700">
        <f t="shared" si="103"/>
        <v>0</v>
      </c>
      <c r="EX94" s="700">
        <f t="shared" si="103"/>
        <v>0</v>
      </c>
      <c r="EY94" s="700">
        <f t="shared" si="103"/>
        <v>0</v>
      </c>
      <c r="EZ94" s="700">
        <f t="shared" si="103"/>
        <v>0</v>
      </c>
      <c r="FA94" s="700">
        <f t="shared" si="103"/>
        <v>0</v>
      </c>
      <c r="FB94" s="700">
        <f t="shared" si="103"/>
        <v>0</v>
      </c>
      <c r="FC94" s="700">
        <f t="shared" si="103"/>
        <v>0</v>
      </c>
      <c r="FD94" s="700">
        <f t="shared" si="103"/>
        <v>0</v>
      </c>
      <c r="FE94" s="700">
        <f t="shared" si="103"/>
        <v>0</v>
      </c>
      <c r="FF94" s="700">
        <f t="shared" si="103"/>
        <v>0</v>
      </c>
      <c r="FG94" s="700">
        <f t="shared" si="103"/>
        <v>0</v>
      </c>
      <c r="FH94" s="700">
        <f t="shared" si="103"/>
        <v>0</v>
      </c>
      <c r="FI94" s="700">
        <f t="shared" ref="FI94:GJ94" si="104" xml:space="preserve"> FI$92</f>
        <v>0</v>
      </c>
      <c r="FJ94" s="700">
        <f t="shared" si="104"/>
        <v>0</v>
      </c>
      <c r="FK94" s="700">
        <f t="shared" si="104"/>
        <v>0</v>
      </c>
      <c r="FL94" s="700">
        <f t="shared" si="104"/>
        <v>0</v>
      </c>
      <c r="FM94" s="700">
        <f t="shared" si="104"/>
        <v>0</v>
      </c>
      <c r="FN94" s="700">
        <f t="shared" si="104"/>
        <v>0</v>
      </c>
      <c r="FO94" s="700">
        <f t="shared" si="104"/>
        <v>0</v>
      </c>
      <c r="FP94" s="700">
        <f t="shared" si="104"/>
        <v>0</v>
      </c>
      <c r="FQ94" s="700">
        <f t="shared" si="104"/>
        <v>0</v>
      </c>
      <c r="FR94" s="700">
        <f t="shared" si="104"/>
        <v>0</v>
      </c>
      <c r="FS94" s="700">
        <f t="shared" si="104"/>
        <v>0</v>
      </c>
      <c r="FT94" s="700">
        <f t="shared" si="104"/>
        <v>0</v>
      </c>
      <c r="FU94" s="700">
        <f t="shared" si="104"/>
        <v>0</v>
      </c>
      <c r="FV94" s="700">
        <f t="shared" si="104"/>
        <v>0</v>
      </c>
      <c r="FW94" s="700">
        <f t="shared" si="104"/>
        <v>0</v>
      </c>
      <c r="FX94" s="700">
        <f t="shared" si="104"/>
        <v>0</v>
      </c>
      <c r="FY94" s="700">
        <f t="shared" si="104"/>
        <v>0</v>
      </c>
      <c r="FZ94" s="700">
        <f t="shared" si="104"/>
        <v>0</v>
      </c>
      <c r="GA94" s="700">
        <f t="shared" si="104"/>
        <v>0</v>
      </c>
      <c r="GB94" s="700">
        <f t="shared" si="104"/>
        <v>0</v>
      </c>
      <c r="GC94" s="700">
        <f t="shared" si="104"/>
        <v>0</v>
      </c>
      <c r="GD94" s="700">
        <f t="shared" si="104"/>
        <v>0</v>
      </c>
      <c r="GE94" s="700">
        <f t="shared" si="104"/>
        <v>0</v>
      </c>
      <c r="GF94" s="700">
        <f t="shared" si="104"/>
        <v>0</v>
      </c>
      <c r="GG94" s="700">
        <f t="shared" si="104"/>
        <v>0</v>
      </c>
      <c r="GH94" s="700">
        <f t="shared" si="104"/>
        <v>0</v>
      </c>
      <c r="GI94" s="700">
        <f t="shared" si="104"/>
        <v>0</v>
      </c>
      <c r="GJ94" s="700">
        <f t="shared" si="104"/>
        <v>0</v>
      </c>
    </row>
    <row r="95" spans="1:192" x14ac:dyDescent="0.25">
      <c r="E95" s="197" t="str">
        <f xml:space="preserve"> Debt!E$275</f>
        <v>Senior debt service</v>
      </c>
      <c r="F95" s="197">
        <f xml:space="preserve"> Debt!F$275</f>
        <v>0</v>
      </c>
      <c r="G95" s="197" t="str">
        <f xml:space="preserve"> Debt!G$275</f>
        <v>$ 000s</v>
      </c>
      <c r="H95" s="197">
        <f xml:space="preserve"> Debt!H$275</f>
        <v>77115.25428210714</v>
      </c>
      <c r="I95" s="197">
        <f xml:space="preserve"> Debt!I$275</f>
        <v>0</v>
      </c>
      <c r="J95" s="197">
        <f xml:space="preserve"> Debt!J$275</f>
        <v>0</v>
      </c>
      <c r="K95" s="197">
        <f xml:space="preserve"> Debt!K$275</f>
        <v>0</v>
      </c>
      <c r="L95" s="197">
        <f xml:space="preserve"> Debt!L$275</f>
        <v>0</v>
      </c>
      <c r="M95" s="197">
        <f xml:space="preserve"> Debt!M$275</f>
        <v>0</v>
      </c>
      <c r="N95" s="197">
        <f xml:space="preserve"> Debt!N$275</f>
        <v>0</v>
      </c>
      <c r="O95" s="197">
        <f xml:space="preserve"> Debt!O$275</f>
        <v>0</v>
      </c>
      <c r="P95" s="197">
        <f xml:space="preserve"> Debt!P$275</f>
        <v>0</v>
      </c>
      <c r="Q95" s="197">
        <f xml:space="preserve"> Debt!Q$275</f>
        <v>0</v>
      </c>
      <c r="R95" s="197">
        <f xml:space="preserve"> Debt!R$275</f>
        <v>0</v>
      </c>
      <c r="S95" s="197">
        <f xml:space="preserve"> Debt!S$275</f>
        <v>1467.2462827836282</v>
      </c>
      <c r="T95" s="197">
        <f xml:space="preserve"> Debt!T$275</f>
        <v>1623.8485480302131</v>
      </c>
      <c r="U95" s="197">
        <f xml:space="preserve"> Debt!U$275</f>
        <v>1935.5840685629896</v>
      </c>
      <c r="V95" s="197">
        <f xml:space="preserve"> Debt!V$275</f>
        <v>1828.4592877558941</v>
      </c>
      <c r="W95" s="197">
        <f xml:space="preserve"> Debt!W$275</f>
        <v>1500.7659585948638</v>
      </c>
      <c r="X95" s="197">
        <f xml:space="preserve"> Debt!X$275</f>
        <v>1591.7003816216338</v>
      </c>
      <c r="Y95" s="197">
        <f xml:space="preserve"> Debt!Y$275</f>
        <v>1913.98769590292</v>
      </c>
      <c r="Z95" s="197">
        <f xml:space="preserve"> Debt!Z$275</f>
        <v>1807.4386018923967</v>
      </c>
      <c r="AA95" s="197">
        <f xml:space="preserve"> Debt!AA$275</f>
        <v>1469.2028524412799</v>
      </c>
      <c r="AB95" s="197">
        <f xml:space="preserve"> Debt!AB$275</f>
        <v>1583.5279162984755</v>
      </c>
      <c r="AC95" s="197">
        <f xml:space="preserve"> Debt!AC$275</f>
        <v>1892.1712271641304</v>
      </c>
      <c r="AD95" s="197">
        <f xml:space="preserve"> Debt!AD$275</f>
        <v>1786.1961253465904</v>
      </c>
      <c r="AE95" s="197">
        <f xml:space="preserve"> Debt!AE$275</f>
        <v>1449.5464957644949</v>
      </c>
      <c r="AF95" s="197">
        <f xml:space="preserve"> Debt!AF$275</f>
        <v>1563.0754093943929</v>
      </c>
      <c r="AG95" s="197">
        <f xml:space="preserve"> Debt!AG$275</f>
        <v>1870.1841790403387</v>
      </c>
      <c r="AH95" s="197">
        <f xml:space="preserve"> Debt!AH$275</f>
        <v>1764.7812103496199</v>
      </c>
      <c r="AI95" s="197">
        <f xml:space="preserve"> Debt!AI$275</f>
        <v>1429.6884336969563</v>
      </c>
      <c r="AJ95" s="197">
        <f xml:space="preserve"> Debt!AJ$275</f>
        <v>1542.4102997918963</v>
      </c>
      <c r="AK95" s="197">
        <f xml:space="preserve"> Debt!AK$275</f>
        <v>1847.9921876925705</v>
      </c>
      <c r="AL95" s="197">
        <f xml:space="preserve"> Debt!AL$275</f>
        <v>1743.1596280405633</v>
      </c>
      <c r="AM95" s="197">
        <f xml:space="preserve"> Debt!AM$275</f>
        <v>1421.2910739344832</v>
      </c>
      <c r="AN95" s="197">
        <f xml:space="preserve"> Debt!AN$275</f>
        <v>1509.8477206288953</v>
      </c>
      <c r="AO95" s="197">
        <f xml:space="preserve"> Debt!AO$275</f>
        <v>1825.5884144507786</v>
      </c>
      <c r="AP95" s="197">
        <f xml:space="preserve"> Debt!AP$275</f>
        <v>1721.3245763855614</v>
      </c>
      <c r="AQ95" s="197">
        <f xml:space="preserve"> Debt!AQ$275</f>
        <v>1389.2925890499898</v>
      </c>
      <c r="AR95" s="197">
        <f xml:space="preserve"> Debt!AR$275</f>
        <v>1500.3835790524734</v>
      </c>
      <c r="AS95" s="197">
        <f xml:space="preserve"> Debt!AS$275</f>
        <v>1802.9345346401503</v>
      </c>
      <c r="AT95" s="197">
        <f xml:space="preserve"> Debt!AT$275</f>
        <v>1699.2378797084491</v>
      </c>
      <c r="AU95" s="197">
        <f xml:space="preserve"> Debt!AU$275</f>
        <v>1368.7511075342613</v>
      </c>
      <c r="AV95" s="197">
        <f xml:space="preserve"> Debt!AV$275</f>
        <v>1479.0384164360701</v>
      </c>
      <c r="AW95" s="197">
        <f xml:space="preserve"> Debt!AW$275</f>
        <v>1780.0852446717251</v>
      </c>
      <c r="AX95" s="197">
        <f xml:space="preserve"> Debt!AX$275</f>
        <v>1676.9540512193485</v>
      </c>
      <c r="AY95" s="197">
        <f xml:space="preserve"> Debt!AY$275</f>
        <v>1347.9812100935228</v>
      </c>
      <c r="AZ95" s="197">
        <f xml:space="preserve"> Debt!AZ$275</f>
        <v>1457.45243446616</v>
      </c>
      <c r="BA95" s="197">
        <f xml:space="preserve"> Debt!BA$275</f>
        <v>1757.0026461025197</v>
      </c>
      <c r="BB95" s="197">
        <f xml:space="preserve"> Debt!BB$275</f>
        <v>1654.4353398313642</v>
      </c>
      <c r="BC95" s="197">
        <f xml:space="preserve"> Debt!BC$275</f>
        <v>1338.209189938548</v>
      </c>
      <c r="BD95" s="197">
        <f xml:space="preserve"> Debt!BD$275</f>
        <v>1424.374606670543</v>
      </c>
      <c r="BE95" s="197">
        <f xml:space="preserve"> Debt!BE$275</f>
        <v>1733.6792250053331</v>
      </c>
      <c r="BF95" s="197">
        <f xml:space="preserve"> Debt!BF$275</f>
        <v>1631.6742704231988</v>
      </c>
      <c r="BG95" s="197">
        <f xml:space="preserve"> Debt!BG$275</f>
        <v>1305.6738008706513</v>
      </c>
      <c r="BH95" s="197">
        <f xml:space="preserve"> Debt!BH$275</f>
        <v>1413.4931875904829</v>
      </c>
      <c r="BI95" s="197">
        <f xml:space="preserve"> Debt!BI$275</f>
        <v>1710.0724875648298</v>
      </c>
      <c r="BJ95" s="197">
        <f xml:space="preserve"> Debt!BJ$275</f>
        <v>1608.6284766906067</v>
      </c>
      <c r="BK95" s="197">
        <f xml:space="preserve"> Debt!BK$275</f>
        <v>1284.1322546192011</v>
      </c>
      <c r="BL95" s="197">
        <f xml:space="preserve"> Debt!BL$275</f>
        <v>1391.1380882682918</v>
      </c>
      <c r="BM95" s="197">
        <f xml:space="preserve"> Debt!BM$275</f>
        <v>1686.2428785553827</v>
      </c>
      <c r="BN95" s="197">
        <f xml:space="preserve"> Debt!BN$275</f>
        <v>1585.35769780483</v>
      </c>
      <c r="BO95" s="197">
        <f xml:space="preserve"> Debt!BO$275</f>
        <v>8.1346089021376252E-5</v>
      </c>
      <c r="BP95" s="197">
        <f xml:space="preserve"> Debt!BP$275</f>
        <v>8.2260963717067034E-5</v>
      </c>
      <c r="BQ95" s="197">
        <f xml:space="preserve"> Debt!BQ$275</f>
        <v>8.3174222403655985E-5</v>
      </c>
      <c r="BR95" s="197">
        <f xml:space="preserve"> Debt!BR$275</f>
        <v>8.3186169328087291E-5</v>
      </c>
      <c r="BS95" s="197">
        <f xml:space="preserve"> Debt!BS$275</f>
        <v>8.2292213293073502E-5</v>
      </c>
      <c r="BT95" s="197">
        <f xml:space="preserve"> Debt!BT$275</f>
        <v>8.2302979953714379E-5</v>
      </c>
      <c r="BU95" s="197">
        <f xml:space="preserve"> Debt!BU$275</f>
        <v>8.3223072050219617E-5</v>
      </c>
      <c r="BV95" s="197">
        <f xml:space="preserve"> Debt!BV$275</f>
        <v>8.3235549949070114E-5</v>
      </c>
      <c r="BW95" s="197">
        <f xml:space="preserve"> Debt!BW$275</f>
        <v>8.1445040721557423E-5</v>
      </c>
      <c r="BX95" s="197">
        <f xml:space="preserve"> Debt!BX$275</f>
        <v>8.236784251903874E-5</v>
      </c>
      <c r="BY95" s="197">
        <f xml:space="preserve"> Debt!BY$275</f>
        <v>8.3291036775873361E-5</v>
      </c>
      <c r="BZ95" s="197">
        <f xml:space="preserve"> Debt!BZ$275</f>
        <v>8.3306169546819704E-5</v>
      </c>
      <c r="CA95" s="197">
        <f xml:space="preserve"> Debt!CA$275</f>
        <v>8.1509709942935665E-5</v>
      </c>
      <c r="CB95" s="197">
        <f xml:space="preserve"> Debt!CB$275</f>
        <v>8.243270508436306E-5</v>
      </c>
      <c r="CC95" s="197">
        <f xml:space="preserve"> Debt!CC$275</f>
        <v>8.3352895295706655E-5</v>
      </c>
      <c r="CD95" s="197">
        <f xml:space="preserve"> Debt!CD$275</f>
        <v>8.3366169656185911E-5</v>
      </c>
      <c r="CE95" s="197">
        <f xml:space="preserve"> Debt!CE$275</f>
        <v>8.1569184849343763E-5</v>
      </c>
      <c r="CF95" s="197">
        <f xml:space="preserve"> Debt!CF$275</f>
        <v>8.2488376597920831E-5</v>
      </c>
      <c r="CG95" s="197">
        <f xml:space="preserve"> Debt!CG$275</f>
        <v>8.3407320173671561E-5</v>
      </c>
      <c r="CH95" s="197">
        <f xml:space="preserve"> Debt!CH$275</f>
        <v>8.3420329046941222E-5</v>
      </c>
      <c r="CI95" s="197">
        <f xml:space="preserve"> Debt!CI$275</f>
        <v>8.2526191210903463E-5</v>
      </c>
      <c r="CJ95" s="197">
        <f xml:space="preserve"> Debt!CJ$275</f>
        <v>8.2536170067107218E-5</v>
      </c>
      <c r="CK95" s="197">
        <f xml:space="preserve"> Debt!CK$275</f>
        <v>8.3460152128378963E-5</v>
      </c>
      <c r="CL95" s="197">
        <f xml:space="preserve"> Debt!CL$275</f>
        <v>8.3471568078391105E-5</v>
      </c>
      <c r="CM95" s="197">
        <f xml:space="preserve"> Debt!CM$275</f>
        <v>8.1670993422758493E-5</v>
      </c>
      <c r="CN95" s="197">
        <f xml:space="preserve"> Debt!CN$275</f>
        <v>8.2596305805808742E-5</v>
      </c>
      <c r="CO95" s="197">
        <f xml:space="preserve"> Debt!CO$275</f>
        <v>8.3518824801697247E-5</v>
      </c>
      <c r="CP95" s="197">
        <f xml:space="preserve"> Debt!CP$275</f>
        <v>8.3528382341242289E-5</v>
      </c>
      <c r="CQ95" s="197">
        <f xml:space="preserve"> Debt!CQ$275</f>
        <v>8.1729689181921089E-5</v>
      </c>
      <c r="CR95" s="197">
        <f xml:space="preserve"> Debt!CR$275</f>
        <v>8.2650926913450294E-5</v>
      </c>
      <c r="CS95" s="197">
        <f xml:space="preserve"> Debt!CS$275</f>
        <v>8.3572718705242976E-5</v>
      </c>
      <c r="CT95" s="197">
        <f xml:space="preserve"> Debt!CT$275</f>
        <v>8.3584665629674282E-5</v>
      </c>
      <c r="CU95" s="197">
        <f xml:space="preserve"> Debt!CU$275</f>
        <v>8.1777476879646394E-5</v>
      </c>
      <c r="CV95" s="197">
        <f xml:space="preserve"> Debt!CV$275</f>
        <v>8.270134639742712E-5</v>
      </c>
      <c r="CW95" s="197">
        <f xml:space="preserve"> Debt!CW$275</f>
        <v>8.3624223223902468E-5</v>
      </c>
      <c r="CX95" s="197">
        <f xml:space="preserve"> Debt!CX$275</f>
        <v>8.3641479892525479E-5</v>
      </c>
      <c r="CY95" s="197">
        <f xml:space="preserve"> Debt!CY$275</f>
        <v>8.2748877265134438E-5</v>
      </c>
      <c r="CZ95" s="197">
        <f xml:space="preserve"> Debt!CZ$275</f>
        <v>8.2767259368667645E-5</v>
      </c>
      <c r="DA95" s="197">
        <f xml:space="preserve"> Debt!DA$275</f>
        <v>8.3695373796071221E-5</v>
      </c>
      <c r="DB95" s="197">
        <f xml:space="preserve"> Debt!DB$275</f>
        <v>8.3705462310035454E-5</v>
      </c>
      <c r="DC95" s="197">
        <f xml:space="preserve"> Debt!DC$275</f>
        <v>8.1896946123959604E-5</v>
      </c>
      <c r="DD95" s="197">
        <f xml:space="preserve"> Debt!DD$275</f>
        <v>8.2822930882225403E-5</v>
      </c>
      <c r="DE95" s="197">
        <f xml:space="preserve"> Debt!DE$275</f>
        <v>8.3745019904263586E-5</v>
      </c>
      <c r="DF95" s="197">
        <f xml:space="preserve"> Debt!DF$275</f>
        <v>8.3758825239161992E-5</v>
      </c>
      <c r="DG95" s="197">
        <f xml:space="preserve"> Debt!DG$275</f>
        <v>8.1956421030367714E-5</v>
      </c>
      <c r="DH95" s="197">
        <f xml:space="preserve"> Debt!DH$275</f>
        <v>8.2883329222405982E-5</v>
      </c>
      <c r="DI95" s="197">
        <f xml:space="preserve"> Debt!DI$275</f>
        <v>8.3805285500839375E-5</v>
      </c>
      <c r="DJ95" s="197">
        <f xml:space="preserve"> Debt!DJ$275</f>
        <v>8.3824666067139095E-5</v>
      </c>
      <c r="DK95" s="197">
        <f xml:space="preserve"> Debt!DK$275</f>
        <v>8.201797366276387E-5</v>
      </c>
      <c r="DL95" s="197">
        <f xml:space="preserve"> Debt!DL$275</f>
        <v>8.2939263337442781E-5</v>
      </c>
      <c r="DM95" s="197">
        <f xml:space="preserve"> Debt!DM$275</f>
        <v>8.3869267918349337E-5</v>
      </c>
      <c r="DN95" s="197">
        <f xml:space="preserve"> Debt!DN$275</f>
        <v>8.3879887406732747E-5</v>
      </c>
      <c r="DO95" s="197">
        <f xml:space="preserve"> Debt!DO$275</f>
        <v>8.2978390957820633E-5</v>
      </c>
      <c r="DP95" s="197">
        <f xml:space="preserve"> Debt!DP$275</f>
        <v>8.2997560865790977E-5</v>
      </c>
      <c r="DQ95" s="197">
        <f xml:space="preserve"> Debt!DQ$275</f>
        <v>8.3921568898637574E-5</v>
      </c>
      <c r="DR95" s="197">
        <f xml:space="preserve"> Debt!DR$275</f>
        <v>8.3940949464937281E-5</v>
      </c>
      <c r="DS95" s="197">
        <f xml:space="preserve"> Debt!DS$275</f>
        <v>8.2127313992885303E-5</v>
      </c>
      <c r="DT95" s="197">
        <f xml:space="preserve"> Debt!DT$275</f>
        <v>8.3058484408929639E-5</v>
      </c>
      <c r="DU95" s="197">
        <f xml:space="preserve"> Debt!DU$275</f>
        <v>8.3986082290566727E-5</v>
      </c>
      <c r="DV95" s="197">
        <f xml:space="preserve"> Debt!DV$275</f>
        <v>8.3996967266159692E-5</v>
      </c>
      <c r="DW95" s="197">
        <f xml:space="preserve"> Debt!DW$275</f>
        <v>8.21862694677964E-5</v>
      </c>
      <c r="DX95" s="197">
        <f xml:space="preserve"> Debt!DX$275</f>
        <v>8.3116256734319752E-5</v>
      </c>
      <c r="DY95" s="197">
        <f xml:space="preserve"> Debt!DY$275</f>
        <v>8.4039179732483724E-5</v>
      </c>
      <c r="DZ95" s="197">
        <f xml:space="preserve"> Debt!DZ$275</f>
        <v>8.4050330195286285E-5</v>
      </c>
      <c r="EA95" s="197">
        <f xml:space="preserve"> Debt!EA$275</f>
        <v>8.2240290343485865E-5</v>
      </c>
      <c r="EB95" s="197">
        <f xml:space="preserve"> Debt!EB$275</f>
        <v>8.3164050203506125E-5</v>
      </c>
      <c r="EC95" s="197">
        <f xml:space="preserve"> Debt!EC$275</f>
        <v>8.408988778951443E-5</v>
      </c>
      <c r="ED95" s="197">
        <f xml:space="preserve"> Debt!ED$275</f>
        <v>8.410926835581415E-5</v>
      </c>
      <c r="EE95" s="197">
        <f xml:space="preserve"> Debt!EE$275</f>
        <v>8.3208955056423005E-5</v>
      </c>
      <c r="EF95" s="197">
        <f xml:space="preserve"> Debt!EF$275</f>
        <v>8.3222872934812431E-5</v>
      </c>
      <c r="EG95" s="197">
        <f xml:space="preserve"> Debt!EG$275</f>
        <v>8.4155463130281937E-5</v>
      </c>
      <c r="EH95" s="197">
        <f xml:space="preserve"> Debt!EH$275</f>
        <v>8.416687908029408E-5</v>
      </c>
      <c r="EI95" s="197">
        <f xml:space="preserve"> Debt!EI$275</f>
        <v>8.2353266694086414E-5</v>
      </c>
      <c r="EJ95" s="197">
        <f xml:space="preserve"> Debt!EJ$275</f>
        <v>8.3279857455765394E-5</v>
      </c>
      <c r="EK95" s="197">
        <f xml:space="preserve"> Debt!EK$275</f>
        <v>8.4213870316390612E-5</v>
      </c>
      <c r="EL95" s="197">
        <f xml:space="preserve"> Debt!EL$275</f>
        <v>8.4231126985013623E-5</v>
      </c>
      <c r="EM95" s="197">
        <f xml:space="preserve"> Debt!EM$275</f>
        <v>8.2409884727260952E-5</v>
      </c>
      <c r="EN95" s="197">
        <f xml:space="preserve"> Debt!EN$275</f>
        <v>8.3335528969323138E-5</v>
      </c>
      <c r="EO95" s="197">
        <f xml:space="preserve"> Debt!EO$275</f>
        <v>8.4263250937373395E-5</v>
      </c>
      <c r="EP95" s="197">
        <f xml:space="preserve"> Debt!EP$275</f>
        <v>8.4275463349014324E-5</v>
      </c>
      <c r="EQ95" s="197">
        <f xml:space="preserve"> Debt!EQ$275</f>
        <v>8.2458711287980273E-5</v>
      </c>
      <c r="ER95" s="197">
        <f xml:space="preserve"> Debt!ER$275</f>
        <v>8.3389362272527553E-5</v>
      </c>
      <c r="ES95" s="197">
        <f xml:space="preserve"> Debt!ES$275</f>
        <v>8.432431299557793E-5</v>
      </c>
      <c r="ET95" s="197">
        <f xml:space="preserve"> Debt!ET$275</f>
        <v>8.4342366125829713E-5</v>
      </c>
      <c r="EU95" s="197">
        <f xml:space="preserve"> Debt!EU$275</f>
        <v>8.3442407771294858E-5</v>
      </c>
      <c r="EV95" s="197">
        <f xml:space="preserve"> Debt!EV$275</f>
        <v>8.3451598823061461E-5</v>
      </c>
      <c r="EW95" s="197">
        <f xml:space="preserve"> Debt!EW$275</f>
        <v>8.4379268847962013E-5</v>
      </c>
      <c r="EX95" s="197">
        <f xml:space="preserve"> Debt!EX$275</f>
        <v>8.4395994542165874E-5</v>
      </c>
      <c r="EY95" s="197">
        <f xml:space="preserve"> Debt!EY$275</f>
        <v>8.2577141669299466E-5</v>
      </c>
      <c r="EZ95" s="197">
        <f xml:space="preserve"> Debt!EZ$275</f>
        <v>8.350832074253541E-5</v>
      </c>
      <c r="FA95" s="197">
        <f xml:space="preserve"> Debt!FA$275</f>
        <v>8.4438472495699461E-5</v>
      </c>
      <c r="FB95" s="197">
        <f xml:space="preserve"> Debt!FB$275</f>
        <v>8.4455994651532054E-5</v>
      </c>
      <c r="FC95" s="197">
        <f xml:space="preserve"> Debt!FC$275</f>
        <v>8.2631681976485933E-5</v>
      </c>
      <c r="FD95" s="197">
        <f xml:space="preserve"> Debt!FD$275</f>
        <v>8.3566618270883606E-5</v>
      </c>
      <c r="FE95" s="197">
        <f xml:space="preserve"> Debt!FE$275</f>
        <v>8.4500065528323186E-5</v>
      </c>
      <c r="FF95" s="197">
        <f xml:space="preserve"> Debt!FF$275</f>
        <v>8.4518118658574943E-5</v>
      </c>
      <c r="FG95" s="197">
        <f xml:space="preserve"> Debt!FG$275</f>
        <v>8.2695312334870132E-5</v>
      </c>
      <c r="FH95" s="197">
        <f xml:space="preserve"> Debt!FH$275</f>
        <v>8.3625966205148008E-5</v>
      </c>
      <c r="FI95" s="197">
        <f xml:space="preserve"> Debt!FI$275</f>
        <v>8.4556348816755179E-5</v>
      </c>
      <c r="FJ95" s="197">
        <f xml:space="preserve"> Debt!FJ$275</f>
        <v>8.4576260357474049E-5</v>
      </c>
      <c r="FK95" s="197">
        <f xml:space="preserve"> Debt!FK$275</f>
        <v>8.3668245043274394E-5</v>
      </c>
      <c r="FL95" s="197">
        <f xml:space="preserve"> Debt!FL$275</f>
        <v>8.3685314139412368E-5</v>
      </c>
      <c r="FM95" s="197">
        <f xml:space="preserve"> Debt!FM$275</f>
        <v>8.4617676362169295E-5</v>
      </c>
      <c r="FN95" s="197">
        <f xml:space="preserve"> Debt!FN$275</f>
        <v>8.4636525954049838E-5</v>
      </c>
      <c r="FO95" s="197">
        <f xml:space="preserve"> Debt!FO$275</f>
        <v>8.2813223284692325E-5</v>
      </c>
      <c r="FP95" s="197">
        <f xml:space="preserve"> Debt!FP$275</f>
        <v>8.3752802719527195E-5</v>
      </c>
      <c r="FQ95" s="197">
        <f xml:space="preserve"> Debt!FQ$275</f>
        <v>8.4689092421547657E-5</v>
      </c>
      <c r="FR95" s="197">
        <f xml:space="preserve"> Debt!FR$275</f>
        <v>8.4703694218074823E-5</v>
      </c>
      <c r="FS95" s="197">
        <f xml:space="preserve"> Debt!FS$275</f>
        <v>8.2877632790322067E-5</v>
      </c>
      <c r="FT95" s="197">
        <f xml:space="preserve"> Debt!FT$275</f>
        <v>8.3817402683372501E-5</v>
      </c>
      <c r="FU95" s="197">
        <f xml:space="preserve"> Debt!FU$275</f>
        <v>8.4752012890219265E-5</v>
      </c>
      <c r="FV95" s="197">
        <f xml:space="preserve"> Debt!FV$275</f>
        <v>8.4765552737908089E-5</v>
      </c>
      <c r="FW95" s="197">
        <f xml:space="preserve"> Debt!FW$275</f>
        <v>8.2932952244754049E-5</v>
      </c>
      <c r="FX95" s="197">
        <f xml:space="preserve"> Debt!FX$275</f>
        <v>8.3870185580660751E-5</v>
      </c>
      <c r="FY95" s="197">
        <f xml:space="preserve"> Debt!FY$275</f>
        <v>8.480909264028003E-5</v>
      </c>
      <c r="FZ95" s="197">
        <f xml:space="preserve"> Debt!FZ$275</f>
        <v>8.4819977615873009E-5</v>
      </c>
      <c r="GA95" s="197">
        <f xml:space="preserve"> Debt!GA$275</f>
        <v>8.3916140839493782E-5</v>
      </c>
      <c r="GB95" s="197">
        <f xml:space="preserve"> Debt!GB$275</f>
        <v>8.3926119695697536E-5</v>
      </c>
      <c r="GC95" s="197">
        <f xml:space="preserve"> Debt!GC$275</f>
        <v>8.4868296288017492E-5</v>
      </c>
      <c r="GD95" s="197">
        <f xml:space="preserve"> Debt!GD$275</f>
        <v>8.488608393105968E-5</v>
      </c>
      <c r="GE95" s="197">
        <f xml:space="preserve"> Debt!GE$275</f>
        <v>8.3053979783558328E-5</v>
      </c>
      <c r="GF95" s="197">
        <f xml:space="preserve"> Debt!GF$275</f>
        <v>8.3990719659542856E-5</v>
      </c>
      <c r="GG95" s="197">
        <f xml:space="preserve"> Debt!GG$275</f>
        <v>8.4924314089239916E-5</v>
      </c>
      <c r="GH95" s="197">
        <f xml:space="preserve"> Debt!GH$275</f>
        <v>8.4943960142749191E-5</v>
      </c>
      <c r="GI95" s="197">
        <f xml:space="preserve"> Debt!GI$275</f>
        <v>8.3116571278948512E-5</v>
      </c>
      <c r="GJ95" s="197">
        <f xml:space="preserve"> Debt!GJ$275</f>
        <v>8.4056632630783381E-5</v>
      </c>
    </row>
    <row r="96" spans="1:192" x14ac:dyDescent="0.25">
      <c r="E96" s="656" t="str">
        <f xml:space="preserve"> ConTime!E$23</f>
        <v>Model period ending - m</v>
      </c>
      <c r="F96" s="656">
        <f xml:space="preserve"> ConTime!F$23</f>
        <v>0</v>
      </c>
      <c r="G96" s="656" t="str">
        <f xml:space="preserve"> ConTime!G$23</f>
        <v>date</v>
      </c>
      <c r="H96" s="656">
        <f xml:space="preserve"> ConTime!H$23</f>
        <v>0</v>
      </c>
      <c r="I96" s="656">
        <f xml:space="preserve"> ConTime!I$23</f>
        <v>0</v>
      </c>
      <c r="J96" s="656">
        <f xml:space="preserve"> ConTime!J$23</f>
        <v>44135</v>
      </c>
      <c r="K96" s="656">
        <f xml:space="preserve"> ConTime!K$23</f>
        <v>44165</v>
      </c>
      <c r="L96" s="656">
        <f xml:space="preserve"> ConTime!L$23</f>
        <v>44196</v>
      </c>
      <c r="M96" s="656">
        <f xml:space="preserve"> ConTime!M$23</f>
        <v>44227</v>
      </c>
      <c r="N96" s="656">
        <f xml:space="preserve"> ConTime!N$23</f>
        <v>44255</v>
      </c>
      <c r="O96" s="656">
        <f xml:space="preserve"> ConTime!O$23</f>
        <v>44286</v>
      </c>
      <c r="P96" s="656">
        <f xml:space="preserve"> ConTime!P$23</f>
        <v>44316</v>
      </c>
      <c r="Q96" s="656">
        <f xml:space="preserve"> ConTime!Q$23</f>
        <v>44347</v>
      </c>
      <c r="R96" s="656">
        <f xml:space="preserve"> ConTime!R$23</f>
        <v>44377</v>
      </c>
      <c r="S96" s="656">
        <f xml:space="preserve"> ConTime!S$23</f>
        <v>44408</v>
      </c>
      <c r="T96" s="656">
        <f xml:space="preserve"> ConTime!T$23</f>
        <v>44439</v>
      </c>
      <c r="U96" s="656">
        <f xml:space="preserve"> ConTime!U$23</f>
        <v>44469</v>
      </c>
      <c r="V96" s="656">
        <f xml:space="preserve"> ConTime!V$23</f>
        <v>44500</v>
      </c>
      <c r="W96" s="656">
        <f xml:space="preserve"> ConTime!W$23</f>
        <v>44530</v>
      </c>
      <c r="X96" s="656">
        <f xml:space="preserve"> ConTime!X$23</f>
        <v>44561</v>
      </c>
      <c r="Y96" s="656">
        <f xml:space="preserve"> ConTime!Y$23</f>
        <v>44592</v>
      </c>
      <c r="Z96" s="656">
        <f xml:space="preserve"> ConTime!Z$23</f>
        <v>44620</v>
      </c>
      <c r="AA96" s="656">
        <f xml:space="preserve"> ConTime!AA$23</f>
        <v>44651</v>
      </c>
      <c r="AB96" s="656">
        <f xml:space="preserve"> ConTime!AB$23</f>
        <v>44681</v>
      </c>
      <c r="AC96" s="656">
        <f xml:space="preserve"> ConTime!AC$23</f>
        <v>44712</v>
      </c>
      <c r="AD96" s="656">
        <f xml:space="preserve"> ConTime!AD$23</f>
        <v>44742</v>
      </c>
      <c r="AE96" s="656">
        <f xml:space="preserve"> ConTime!AE$23</f>
        <v>44773</v>
      </c>
      <c r="AF96" s="656">
        <f xml:space="preserve"> ConTime!AF$23</f>
        <v>44804</v>
      </c>
      <c r="AG96" s="656">
        <f xml:space="preserve"> ConTime!AG$23</f>
        <v>44834</v>
      </c>
      <c r="AH96" s="656">
        <f xml:space="preserve"> ConTime!AH$23</f>
        <v>44865</v>
      </c>
      <c r="AI96" s="656">
        <f xml:space="preserve"> ConTime!AI$23</f>
        <v>44895</v>
      </c>
      <c r="AJ96" s="656">
        <f xml:space="preserve"> ConTime!AJ$23</f>
        <v>44926</v>
      </c>
      <c r="AK96" s="656">
        <f xml:space="preserve"> ConTime!AK$23</f>
        <v>44957</v>
      </c>
      <c r="AL96" s="656">
        <f xml:space="preserve"> ConTime!AL$23</f>
        <v>44985</v>
      </c>
      <c r="AM96" s="656">
        <f xml:space="preserve"> ConTime!AM$23</f>
        <v>45016</v>
      </c>
      <c r="AN96" s="656">
        <f xml:space="preserve"> ConTime!AN$23</f>
        <v>45046</v>
      </c>
      <c r="AO96" s="656">
        <f xml:space="preserve"> ConTime!AO$23</f>
        <v>45077</v>
      </c>
      <c r="AP96" s="656">
        <f xml:space="preserve"> ConTime!AP$23</f>
        <v>45107</v>
      </c>
      <c r="AQ96" s="656">
        <f xml:space="preserve"> ConTime!AQ$23</f>
        <v>45138</v>
      </c>
      <c r="AR96" s="656">
        <f xml:space="preserve"> ConTime!AR$23</f>
        <v>45169</v>
      </c>
      <c r="AS96" s="656">
        <f xml:space="preserve"> ConTime!AS$23</f>
        <v>45199</v>
      </c>
      <c r="AT96" s="656">
        <f xml:space="preserve"> ConTime!AT$23</f>
        <v>45230</v>
      </c>
      <c r="AU96" s="656">
        <f xml:space="preserve"> ConTime!AU$23</f>
        <v>45260</v>
      </c>
      <c r="AV96" s="656">
        <f xml:space="preserve"> ConTime!AV$23</f>
        <v>45291</v>
      </c>
      <c r="AW96" s="656">
        <f xml:space="preserve"> ConTime!AW$23</f>
        <v>45322</v>
      </c>
      <c r="AX96" s="656">
        <f xml:space="preserve"> ConTime!AX$23</f>
        <v>45351</v>
      </c>
      <c r="AY96" s="656">
        <f xml:space="preserve"> ConTime!AY$23</f>
        <v>45382</v>
      </c>
      <c r="AZ96" s="656">
        <f xml:space="preserve"> ConTime!AZ$23</f>
        <v>45412</v>
      </c>
      <c r="BA96" s="656">
        <f xml:space="preserve"> ConTime!BA$23</f>
        <v>45443</v>
      </c>
      <c r="BB96" s="656">
        <f xml:space="preserve"> ConTime!BB$23</f>
        <v>45473</v>
      </c>
      <c r="BC96" s="656">
        <f xml:space="preserve"> ConTime!BC$23</f>
        <v>45504</v>
      </c>
      <c r="BD96" s="656">
        <f xml:space="preserve"> ConTime!BD$23</f>
        <v>45535</v>
      </c>
      <c r="BE96" s="656">
        <f xml:space="preserve"> ConTime!BE$23</f>
        <v>45565</v>
      </c>
      <c r="BF96" s="656">
        <f xml:space="preserve"> ConTime!BF$23</f>
        <v>0</v>
      </c>
      <c r="BG96" s="656">
        <f xml:space="preserve"> ConTime!BG$23</f>
        <v>0</v>
      </c>
      <c r="BH96" s="656">
        <f xml:space="preserve"> ConTime!BH$23</f>
        <v>0</v>
      </c>
      <c r="BI96" s="656">
        <f xml:space="preserve"> ConTime!BI$23</f>
        <v>0</v>
      </c>
      <c r="BJ96" s="656">
        <f xml:space="preserve"> ConTime!BJ$23</f>
        <v>0</v>
      </c>
      <c r="BK96" s="656">
        <f xml:space="preserve"> ConTime!BK$23</f>
        <v>0</v>
      </c>
      <c r="BL96" s="656">
        <f xml:space="preserve"> ConTime!BL$23</f>
        <v>0</v>
      </c>
      <c r="BM96" s="656">
        <f xml:space="preserve"> ConTime!BM$23</f>
        <v>0</v>
      </c>
      <c r="BN96" s="656">
        <f xml:space="preserve"> ConTime!BN$23</f>
        <v>0</v>
      </c>
      <c r="BO96" s="656">
        <f xml:space="preserve"> ConTime!BO$23</f>
        <v>0</v>
      </c>
      <c r="BP96" s="656">
        <f xml:space="preserve"> ConTime!BP$23</f>
        <v>0</v>
      </c>
      <c r="BQ96" s="656">
        <f xml:space="preserve"> ConTime!BQ$23</f>
        <v>0</v>
      </c>
      <c r="BR96" s="656">
        <f xml:space="preserve"> ConTime!BR$23</f>
        <v>0</v>
      </c>
      <c r="BS96" s="656">
        <f xml:space="preserve"> ConTime!BS$23</f>
        <v>0</v>
      </c>
      <c r="BT96" s="656">
        <f xml:space="preserve"> ConTime!BT$23</f>
        <v>0</v>
      </c>
      <c r="BU96" s="656">
        <f xml:space="preserve"> ConTime!BU$23</f>
        <v>0</v>
      </c>
      <c r="BV96" s="656">
        <f xml:space="preserve"> ConTime!BV$23</f>
        <v>0</v>
      </c>
      <c r="BW96" s="656">
        <f xml:space="preserve"> ConTime!BW$23</f>
        <v>0</v>
      </c>
      <c r="BX96" s="656">
        <f xml:space="preserve"> ConTime!BX$23</f>
        <v>0</v>
      </c>
      <c r="BY96" s="656">
        <f xml:space="preserve"> ConTime!BY$23</f>
        <v>0</v>
      </c>
      <c r="BZ96" s="656">
        <f xml:space="preserve"> ConTime!BZ$23</f>
        <v>0</v>
      </c>
      <c r="CA96" s="656">
        <f xml:space="preserve"> ConTime!CA$23</f>
        <v>0</v>
      </c>
      <c r="CB96" s="656">
        <f xml:space="preserve"> ConTime!CB$23</f>
        <v>0</v>
      </c>
      <c r="CC96" s="656">
        <f xml:space="preserve"> ConTime!CC$23</f>
        <v>0</v>
      </c>
      <c r="CD96" s="656">
        <f xml:space="preserve"> ConTime!CD$23</f>
        <v>0</v>
      </c>
      <c r="CE96" s="656">
        <f xml:space="preserve"> ConTime!CE$23</f>
        <v>0</v>
      </c>
      <c r="CF96" s="656">
        <f xml:space="preserve"> ConTime!CF$23</f>
        <v>0</v>
      </c>
      <c r="CG96" s="656">
        <f xml:space="preserve"> ConTime!CG$23</f>
        <v>0</v>
      </c>
      <c r="CH96" s="656">
        <f xml:space="preserve"> ConTime!CH$23</f>
        <v>0</v>
      </c>
      <c r="CI96" s="656">
        <f xml:space="preserve"> ConTime!CI$23</f>
        <v>0</v>
      </c>
      <c r="CJ96" s="656">
        <f xml:space="preserve"> ConTime!CJ$23</f>
        <v>0</v>
      </c>
      <c r="CK96" s="656">
        <f xml:space="preserve"> ConTime!CK$23</f>
        <v>0</v>
      </c>
      <c r="CL96" s="656">
        <f xml:space="preserve"> ConTime!CL$23</f>
        <v>0</v>
      </c>
      <c r="CM96" s="656">
        <f xml:space="preserve"> ConTime!CM$23</f>
        <v>0</v>
      </c>
      <c r="CN96" s="656">
        <f xml:space="preserve"> ConTime!CN$23</f>
        <v>0</v>
      </c>
      <c r="CO96" s="656">
        <f xml:space="preserve"> ConTime!CO$23</f>
        <v>0</v>
      </c>
      <c r="CP96" s="656">
        <f xml:space="preserve"> ConTime!CP$23</f>
        <v>0</v>
      </c>
      <c r="CQ96" s="656">
        <f xml:space="preserve"> ConTime!CQ$23</f>
        <v>0</v>
      </c>
      <c r="CR96" s="656">
        <f xml:space="preserve"> ConTime!CR$23</f>
        <v>0</v>
      </c>
      <c r="CS96" s="656">
        <f xml:space="preserve"> ConTime!CS$23</f>
        <v>0</v>
      </c>
      <c r="CT96" s="656">
        <f xml:space="preserve"> ConTime!CT$23</f>
        <v>0</v>
      </c>
      <c r="CU96" s="656">
        <f xml:space="preserve"> ConTime!CU$23</f>
        <v>0</v>
      </c>
      <c r="CV96" s="656">
        <f xml:space="preserve"> ConTime!CV$23</f>
        <v>0</v>
      </c>
      <c r="CW96" s="656">
        <f xml:space="preserve"> ConTime!CW$23</f>
        <v>0</v>
      </c>
      <c r="CX96" s="656">
        <f xml:space="preserve"> ConTime!CX$23</f>
        <v>0</v>
      </c>
      <c r="CY96" s="656">
        <f xml:space="preserve"> ConTime!CY$23</f>
        <v>0</v>
      </c>
      <c r="CZ96" s="656">
        <f xml:space="preserve"> ConTime!CZ$23</f>
        <v>0</v>
      </c>
      <c r="DA96" s="656">
        <f xml:space="preserve"> ConTime!DA$23</f>
        <v>0</v>
      </c>
      <c r="DB96" s="656">
        <f xml:space="preserve"> ConTime!DB$23</f>
        <v>0</v>
      </c>
      <c r="DC96" s="656">
        <f xml:space="preserve"> ConTime!DC$23</f>
        <v>0</v>
      </c>
      <c r="DD96" s="656">
        <f xml:space="preserve"> ConTime!DD$23</f>
        <v>0</v>
      </c>
      <c r="DE96" s="656">
        <f xml:space="preserve"> ConTime!DE$23</f>
        <v>0</v>
      </c>
      <c r="DF96" s="656">
        <f xml:space="preserve"> ConTime!DF$23</f>
        <v>0</v>
      </c>
      <c r="DG96" s="656">
        <f xml:space="preserve"> ConTime!DG$23</f>
        <v>0</v>
      </c>
      <c r="DH96" s="656">
        <f xml:space="preserve"> ConTime!DH$23</f>
        <v>0</v>
      </c>
      <c r="DI96" s="656">
        <f xml:space="preserve"> ConTime!DI$23</f>
        <v>0</v>
      </c>
      <c r="DJ96" s="656">
        <f xml:space="preserve"> ConTime!DJ$23</f>
        <v>0</v>
      </c>
      <c r="DK96" s="656">
        <f xml:space="preserve"> ConTime!DK$23</f>
        <v>0</v>
      </c>
      <c r="DL96" s="656">
        <f xml:space="preserve"> ConTime!DL$23</f>
        <v>0</v>
      </c>
      <c r="DM96" s="656">
        <f xml:space="preserve"> ConTime!DM$23</f>
        <v>0</v>
      </c>
      <c r="DN96" s="656">
        <f xml:space="preserve"> ConTime!DN$23</f>
        <v>0</v>
      </c>
      <c r="DO96" s="656">
        <f xml:space="preserve"> ConTime!DO$23</f>
        <v>0</v>
      </c>
      <c r="DP96" s="656">
        <f xml:space="preserve"> ConTime!DP$23</f>
        <v>0</v>
      </c>
      <c r="DQ96" s="656">
        <f xml:space="preserve"> ConTime!DQ$23</f>
        <v>0</v>
      </c>
      <c r="DR96" s="656">
        <f xml:space="preserve"> ConTime!DR$23</f>
        <v>0</v>
      </c>
      <c r="DS96" s="656">
        <f xml:space="preserve"> ConTime!DS$23</f>
        <v>0</v>
      </c>
      <c r="DT96" s="656">
        <f xml:space="preserve"> ConTime!DT$23</f>
        <v>0</v>
      </c>
      <c r="DU96" s="656">
        <f xml:space="preserve"> ConTime!DU$23</f>
        <v>0</v>
      </c>
      <c r="DV96" s="656">
        <f xml:space="preserve"> ConTime!DV$23</f>
        <v>0</v>
      </c>
      <c r="DW96" s="656">
        <f xml:space="preserve"> ConTime!DW$23</f>
        <v>0</v>
      </c>
      <c r="DX96" s="656">
        <f xml:space="preserve"> ConTime!DX$23</f>
        <v>0</v>
      </c>
      <c r="DY96" s="656">
        <f xml:space="preserve"> ConTime!DY$23</f>
        <v>0</v>
      </c>
      <c r="DZ96" s="656">
        <f xml:space="preserve"> ConTime!DZ$23</f>
        <v>0</v>
      </c>
      <c r="EA96" s="656">
        <f xml:space="preserve"> ConTime!EA$23</f>
        <v>0</v>
      </c>
      <c r="EB96" s="656">
        <f xml:space="preserve"> ConTime!EB$23</f>
        <v>0</v>
      </c>
      <c r="EC96" s="656">
        <f xml:space="preserve"> ConTime!EC$23</f>
        <v>0</v>
      </c>
      <c r="ED96" s="656">
        <f xml:space="preserve"> ConTime!ED$23</f>
        <v>0</v>
      </c>
      <c r="EE96" s="656">
        <f xml:space="preserve"> ConTime!EE$23</f>
        <v>0</v>
      </c>
      <c r="EF96" s="656">
        <f xml:space="preserve"> ConTime!EF$23</f>
        <v>0</v>
      </c>
      <c r="EG96" s="656">
        <f xml:space="preserve"> ConTime!EG$23</f>
        <v>0</v>
      </c>
      <c r="EH96" s="656">
        <f xml:space="preserve"> ConTime!EH$23</f>
        <v>0</v>
      </c>
      <c r="EI96" s="656">
        <f xml:space="preserve"> ConTime!EI$23</f>
        <v>0</v>
      </c>
      <c r="EJ96" s="656">
        <f xml:space="preserve"> ConTime!EJ$23</f>
        <v>0</v>
      </c>
      <c r="EK96" s="656">
        <f xml:space="preserve"> ConTime!EK$23</f>
        <v>0</v>
      </c>
      <c r="EL96" s="656">
        <f xml:space="preserve"> ConTime!EL$23</f>
        <v>0</v>
      </c>
      <c r="EM96" s="656">
        <f xml:space="preserve"> ConTime!EM$23</f>
        <v>0</v>
      </c>
      <c r="EN96" s="656">
        <f xml:space="preserve"> ConTime!EN$23</f>
        <v>0</v>
      </c>
      <c r="EO96" s="656">
        <f xml:space="preserve"> ConTime!EO$23</f>
        <v>0</v>
      </c>
      <c r="EP96" s="656">
        <f xml:space="preserve"> ConTime!EP$23</f>
        <v>0</v>
      </c>
      <c r="EQ96" s="656">
        <f xml:space="preserve"> ConTime!EQ$23</f>
        <v>0</v>
      </c>
      <c r="ER96" s="656">
        <f xml:space="preserve"> ConTime!ER$23</f>
        <v>0</v>
      </c>
      <c r="ES96" s="656">
        <f xml:space="preserve"> ConTime!ES$23</f>
        <v>0</v>
      </c>
      <c r="ET96" s="656">
        <f xml:space="preserve"> ConTime!ET$23</f>
        <v>0</v>
      </c>
      <c r="EU96" s="656">
        <f xml:space="preserve"> ConTime!EU$23</f>
        <v>0</v>
      </c>
      <c r="EV96" s="656">
        <f xml:space="preserve"> ConTime!EV$23</f>
        <v>0</v>
      </c>
      <c r="EW96" s="656">
        <f xml:space="preserve"> ConTime!EW$23</f>
        <v>0</v>
      </c>
      <c r="EX96" s="656">
        <f xml:space="preserve"> ConTime!EX$23</f>
        <v>0</v>
      </c>
      <c r="EY96" s="656">
        <f xml:space="preserve"> ConTime!EY$23</f>
        <v>0</v>
      </c>
      <c r="EZ96" s="656">
        <f xml:space="preserve"> ConTime!EZ$23</f>
        <v>0</v>
      </c>
      <c r="FA96" s="656">
        <f xml:space="preserve"> ConTime!FA$23</f>
        <v>0</v>
      </c>
      <c r="FB96" s="656">
        <f xml:space="preserve"> ConTime!FB$23</f>
        <v>0</v>
      </c>
      <c r="FC96" s="656">
        <f xml:space="preserve"> ConTime!FC$23</f>
        <v>0</v>
      </c>
      <c r="FD96" s="656">
        <f xml:space="preserve"> ConTime!FD$23</f>
        <v>0</v>
      </c>
      <c r="FE96" s="656">
        <f xml:space="preserve"> ConTime!FE$23</f>
        <v>0</v>
      </c>
      <c r="FF96" s="656">
        <f xml:space="preserve"> ConTime!FF$23</f>
        <v>0</v>
      </c>
      <c r="FG96" s="656">
        <f xml:space="preserve"> ConTime!FG$23</f>
        <v>0</v>
      </c>
      <c r="FH96" s="656">
        <f xml:space="preserve"> ConTime!FH$23</f>
        <v>0</v>
      </c>
      <c r="FI96" s="656">
        <f xml:space="preserve"> ConTime!FI$23</f>
        <v>0</v>
      </c>
      <c r="FJ96" s="656">
        <f xml:space="preserve"> ConTime!FJ$23</f>
        <v>0</v>
      </c>
      <c r="FK96" s="656">
        <f xml:space="preserve"> ConTime!FK$23</f>
        <v>0</v>
      </c>
      <c r="FL96" s="656">
        <f xml:space="preserve"> ConTime!FL$23</f>
        <v>0</v>
      </c>
      <c r="FM96" s="656">
        <f xml:space="preserve"> ConTime!FM$23</f>
        <v>0</v>
      </c>
      <c r="FN96" s="656">
        <f xml:space="preserve"> ConTime!FN$23</f>
        <v>0</v>
      </c>
      <c r="FO96" s="656">
        <f xml:space="preserve"> ConTime!FO$23</f>
        <v>0</v>
      </c>
      <c r="FP96" s="656">
        <f xml:space="preserve"> ConTime!FP$23</f>
        <v>0</v>
      </c>
      <c r="FQ96" s="656">
        <f xml:space="preserve"> ConTime!FQ$23</f>
        <v>0</v>
      </c>
      <c r="FR96" s="656">
        <f xml:space="preserve"> ConTime!FR$23</f>
        <v>0</v>
      </c>
      <c r="FS96" s="656">
        <f xml:space="preserve"> ConTime!FS$23</f>
        <v>0</v>
      </c>
      <c r="FT96" s="656">
        <f xml:space="preserve"> ConTime!FT$23</f>
        <v>0</v>
      </c>
      <c r="FU96" s="656">
        <f xml:space="preserve"> ConTime!FU$23</f>
        <v>0</v>
      </c>
      <c r="FV96" s="656">
        <f xml:space="preserve"> ConTime!FV$23</f>
        <v>0</v>
      </c>
      <c r="FW96" s="656">
        <f xml:space="preserve"> ConTime!FW$23</f>
        <v>0</v>
      </c>
      <c r="FX96" s="656">
        <f xml:space="preserve"> ConTime!FX$23</f>
        <v>0</v>
      </c>
      <c r="FY96" s="656">
        <f xml:space="preserve"> ConTime!FY$23</f>
        <v>0</v>
      </c>
      <c r="FZ96" s="656">
        <f xml:space="preserve"> ConTime!FZ$23</f>
        <v>0</v>
      </c>
      <c r="GA96" s="656">
        <f xml:space="preserve"> ConTime!GA$23</f>
        <v>0</v>
      </c>
      <c r="GB96" s="656">
        <f xml:space="preserve"> ConTime!GB$23</f>
        <v>0</v>
      </c>
      <c r="GC96" s="656">
        <f xml:space="preserve"> ConTime!GC$23</f>
        <v>0</v>
      </c>
      <c r="GD96" s="656">
        <f xml:space="preserve"> ConTime!GD$23</f>
        <v>0</v>
      </c>
      <c r="GE96" s="656">
        <f xml:space="preserve"> ConTime!GE$23</f>
        <v>0</v>
      </c>
      <c r="GF96" s="656">
        <f xml:space="preserve"> ConTime!GF$23</f>
        <v>0</v>
      </c>
      <c r="GG96" s="656">
        <f xml:space="preserve"> ConTime!GG$23</f>
        <v>0</v>
      </c>
      <c r="GH96" s="656">
        <f xml:space="preserve"> ConTime!GH$23</f>
        <v>0</v>
      </c>
      <c r="GI96" s="656">
        <f xml:space="preserve"> ConTime!GI$23</f>
        <v>0</v>
      </c>
      <c r="GJ96" s="656">
        <f xml:space="preserve"> ConTime!GJ$23</f>
        <v>0</v>
      </c>
    </row>
    <row r="97" spans="1:192" x14ac:dyDescent="0.25">
      <c r="A97" s="247"/>
      <c r="B97" s="247"/>
      <c r="C97" s="248"/>
      <c r="D97" s="249"/>
      <c r="E97" s="514" t="str">
        <f xml:space="preserve"> Time!E$25</f>
        <v>Model period ending</v>
      </c>
      <c r="F97" s="514">
        <f xml:space="preserve"> Time!F$25</f>
        <v>0</v>
      </c>
      <c r="G97" s="514" t="str">
        <f xml:space="preserve"> Time!G$25</f>
        <v>date</v>
      </c>
      <c r="H97" s="514">
        <f xml:space="preserve"> Time!H$25</f>
        <v>0</v>
      </c>
      <c r="I97" s="514">
        <f xml:space="preserve"> Time!I$25</f>
        <v>0</v>
      </c>
      <c r="J97" s="514">
        <f xml:space="preserve"> Time!J$25</f>
        <v>44196</v>
      </c>
      <c r="K97" s="514">
        <f xml:space="preserve"> Time!K$25</f>
        <v>44286</v>
      </c>
      <c r="L97" s="514">
        <f xml:space="preserve"> Time!L$25</f>
        <v>44377</v>
      </c>
      <c r="M97" s="514">
        <f xml:space="preserve"> Time!M$25</f>
        <v>44469</v>
      </c>
      <c r="N97" s="514">
        <f xml:space="preserve"> Time!N$25</f>
        <v>44561</v>
      </c>
      <c r="O97" s="514">
        <f xml:space="preserve"> Time!O$25</f>
        <v>44651</v>
      </c>
      <c r="P97" s="514">
        <f xml:space="preserve"> Time!P$25</f>
        <v>44742</v>
      </c>
      <c r="Q97" s="514">
        <f xml:space="preserve"> Time!Q$25</f>
        <v>44834</v>
      </c>
      <c r="R97" s="514">
        <f xml:space="preserve"> Time!R$25</f>
        <v>44926</v>
      </c>
      <c r="S97" s="514">
        <f xml:space="preserve"> Time!S$25</f>
        <v>45016</v>
      </c>
      <c r="T97" s="514">
        <f xml:space="preserve"> Time!T$25</f>
        <v>45107</v>
      </c>
      <c r="U97" s="514">
        <f xml:space="preserve"> Time!U$25</f>
        <v>45199</v>
      </c>
      <c r="V97" s="514">
        <f xml:space="preserve"> Time!V$25</f>
        <v>45291</v>
      </c>
      <c r="W97" s="514">
        <f xml:space="preserve"> Time!W$25</f>
        <v>45382</v>
      </c>
      <c r="X97" s="514">
        <f xml:space="preserve"> Time!X$25</f>
        <v>45473</v>
      </c>
      <c r="Y97" s="514">
        <f xml:space="preserve"> Time!Y$25</f>
        <v>45565</v>
      </c>
      <c r="Z97" s="514">
        <f xml:space="preserve"> Time!Z$25</f>
        <v>45657</v>
      </c>
      <c r="AA97" s="514">
        <f xml:space="preserve"> Time!AA$25</f>
        <v>45747</v>
      </c>
      <c r="AB97" s="514">
        <f xml:space="preserve"> Time!AB$25</f>
        <v>45838</v>
      </c>
      <c r="AC97" s="514">
        <f xml:space="preserve"> Time!AC$25</f>
        <v>45930</v>
      </c>
      <c r="AD97" s="514">
        <f xml:space="preserve"> Time!AD$25</f>
        <v>46022</v>
      </c>
      <c r="AE97" s="514">
        <f xml:space="preserve"> Time!AE$25</f>
        <v>46112</v>
      </c>
      <c r="AF97" s="514">
        <f xml:space="preserve"> Time!AF$25</f>
        <v>46203</v>
      </c>
      <c r="AG97" s="514">
        <f xml:space="preserve"> Time!AG$25</f>
        <v>46295</v>
      </c>
      <c r="AH97" s="514">
        <f xml:space="preserve"> Time!AH$25</f>
        <v>46387</v>
      </c>
      <c r="AI97" s="514">
        <f xml:space="preserve"> Time!AI$25</f>
        <v>46477</v>
      </c>
      <c r="AJ97" s="514">
        <f xml:space="preserve"> Time!AJ$25</f>
        <v>46568</v>
      </c>
      <c r="AK97" s="514">
        <f xml:space="preserve"> Time!AK$25</f>
        <v>46660</v>
      </c>
      <c r="AL97" s="514">
        <f xml:space="preserve"> Time!AL$25</f>
        <v>46752</v>
      </c>
      <c r="AM97" s="514">
        <f xml:space="preserve"> Time!AM$25</f>
        <v>46843</v>
      </c>
      <c r="AN97" s="514">
        <f xml:space="preserve"> Time!AN$25</f>
        <v>46934</v>
      </c>
      <c r="AO97" s="514">
        <f xml:space="preserve"> Time!AO$25</f>
        <v>47026</v>
      </c>
      <c r="AP97" s="514">
        <f xml:space="preserve"> Time!AP$25</f>
        <v>47118</v>
      </c>
      <c r="AQ97" s="514">
        <f xml:space="preserve"> Time!AQ$25</f>
        <v>47208</v>
      </c>
      <c r="AR97" s="514">
        <f xml:space="preserve"> Time!AR$25</f>
        <v>47299</v>
      </c>
      <c r="AS97" s="514">
        <f xml:space="preserve"> Time!AS$25</f>
        <v>47391</v>
      </c>
      <c r="AT97" s="514">
        <f xml:space="preserve"> Time!AT$25</f>
        <v>47483</v>
      </c>
      <c r="AU97" s="514">
        <f xml:space="preserve"> Time!AU$25</f>
        <v>47573</v>
      </c>
      <c r="AV97" s="514">
        <f xml:space="preserve"> Time!AV$25</f>
        <v>47664</v>
      </c>
      <c r="AW97" s="514">
        <f xml:space="preserve"> Time!AW$25</f>
        <v>47756</v>
      </c>
      <c r="AX97" s="514">
        <f xml:space="preserve"> Time!AX$25</f>
        <v>47848</v>
      </c>
      <c r="AY97" s="514">
        <f xml:space="preserve"> Time!AY$25</f>
        <v>47938</v>
      </c>
      <c r="AZ97" s="514">
        <f xml:space="preserve"> Time!AZ$25</f>
        <v>48029</v>
      </c>
      <c r="BA97" s="514">
        <f xml:space="preserve"> Time!BA$25</f>
        <v>48121</v>
      </c>
      <c r="BB97" s="514">
        <f xml:space="preserve"> Time!BB$25</f>
        <v>48213</v>
      </c>
      <c r="BC97" s="514">
        <f xml:space="preserve"> Time!BC$25</f>
        <v>48304</v>
      </c>
      <c r="BD97" s="514">
        <f xml:space="preserve"> Time!BD$25</f>
        <v>48395</v>
      </c>
      <c r="BE97" s="514">
        <f xml:space="preserve"> Time!BE$25</f>
        <v>48487</v>
      </c>
      <c r="BF97" s="514">
        <f xml:space="preserve"> Time!BF$25</f>
        <v>48579</v>
      </c>
      <c r="BG97" s="514">
        <f xml:space="preserve"> Time!BG$25</f>
        <v>48669</v>
      </c>
      <c r="BH97" s="514">
        <f xml:space="preserve"> Time!BH$25</f>
        <v>48760</v>
      </c>
      <c r="BI97" s="514">
        <f xml:space="preserve"> Time!BI$25</f>
        <v>48852</v>
      </c>
      <c r="BJ97" s="514">
        <f xml:space="preserve"> Time!BJ$25</f>
        <v>48944</v>
      </c>
      <c r="BK97" s="514">
        <f xml:space="preserve"> Time!BK$25</f>
        <v>49034</v>
      </c>
      <c r="BL97" s="514">
        <f xml:space="preserve"> Time!BL$25</f>
        <v>49125</v>
      </c>
      <c r="BM97" s="514">
        <f xml:space="preserve"> Time!BM$25</f>
        <v>49217</v>
      </c>
      <c r="BN97" s="514">
        <f xml:space="preserve"> Time!BN$25</f>
        <v>49309</v>
      </c>
      <c r="BO97" s="514">
        <f xml:space="preserve"> Time!BO$25</f>
        <v>49399</v>
      </c>
      <c r="BP97" s="514">
        <f xml:space="preserve"> Time!BP$25</f>
        <v>49490</v>
      </c>
      <c r="BQ97" s="514">
        <f xml:space="preserve"> Time!BQ$25</f>
        <v>49582</v>
      </c>
      <c r="BR97" s="514">
        <f xml:space="preserve"> Time!BR$25</f>
        <v>49674</v>
      </c>
      <c r="BS97" s="514">
        <f xml:space="preserve"> Time!BS$25</f>
        <v>49765</v>
      </c>
      <c r="BT97" s="514">
        <f xml:space="preserve"> Time!BT$25</f>
        <v>49856</v>
      </c>
      <c r="BU97" s="514">
        <f xml:space="preserve"> Time!BU$25</f>
        <v>49948</v>
      </c>
      <c r="BV97" s="514">
        <f xml:space="preserve"> Time!BV$25</f>
        <v>50040</v>
      </c>
      <c r="BW97" s="514">
        <f xml:space="preserve"> Time!BW$25</f>
        <v>50130</v>
      </c>
      <c r="BX97" s="514">
        <f xml:space="preserve"> Time!BX$25</f>
        <v>50221</v>
      </c>
      <c r="BY97" s="514">
        <f xml:space="preserve"> Time!BY$25</f>
        <v>50313</v>
      </c>
      <c r="BZ97" s="514">
        <f xml:space="preserve"> Time!BZ$25</f>
        <v>50405</v>
      </c>
      <c r="CA97" s="514">
        <f xml:space="preserve"> Time!CA$25</f>
        <v>50495</v>
      </c>
      <c r="CB97" s="514">
        <f xml:space="preserve"> Time!CB$25</f>
        <v>50586</v>
      </c>
      <c r="CC97" s="514">
        <f xml:space="preserve"> Time!CC$25</f>
        <v>50678</v>
      </c>
      <c r="CD97" s="514">
        <f xml:space="preserve"> Time!CD$25</f>
        <v>50770</v>
      </c>
      <c r="CE97" s="514">
        <f xml:space="preserve"> Time!CE$25</f>
        <v>50860</v>
      </c>
      <c r="CF97" s="514">
        <f xml:space="preserve"> Time!CF$25</f>
        <v>50951</v>
      </c>
      <c r="CG97" s="514">
        <f xml:space="preserve"> Time!CG$25</f>
        <v>51043</v>
      </c>
      <c r="CH97" s="514">
        <f xml:space="preserve"> Time!CH$25</f>
        <v>51135</v>
      </c>
      <c r="CI97" s="514">
        <f xml:space="preserve"> Time!CI$25</f>
        <v>51226</v>
      </c>
      <c r="CJ97" s="514">
        <f xml:space="preserve"> Time!CJ$25</f>
        <v>51317</v>
      </c>
      <c r="CK97" s="514">
        <f xml:space="preserve"> Time!CK$25</f>
        <v>51409</v>
      </c>
      <c r="CL97" s="514">
        <f xml:space="preserve"> Time!CL$25</f>
        <v>51501</v>
      </c>
      <c r="CM97" s="514">
        <f xml:space="preserve"> Time!CM$25</f>
        <v>51591</v>
      </c>
      <c r="CN97" s="514">
        <f xml:space="preserve"> Time!CN$25</f>
        <v>51682</v>
      </c>
      <c r="CO97" s="514">
        <f xml:space="preserve"> Time!CO$25</f>
        <v>51774</v>
      </c>
      <c r="CP97" s="514">
        <f xml:space="preserve"> Time!CP$25</f>
        <v>51866</v>
      </c>
      <c r="CQ97" s="514">
        <f xml:space="preserve"> Time!CQ$25</f>
        <v>51956</v>
      </c>
      <c r="CR97" s="514">
        <f xml:space="preserve"> Time!CR$25</f>
        <v>52047</v>
      </c>
      <c r="CS97" s="514">
        <f xml:space="preserve"> Time!CS$25</f>
        <v>52139</v>
      </c>
      <c r="CT97" s="514">
        <f xml:space="preserve"> Time!CT$25</f>
        <v>52231</v>
      </c>
      <c r="CU97" s="514">
        <f xml:space="preserve"> Time!CU$25</f>
        <v>52321</v>
      </c>
      <c r="CV97" s="514">
        <f xml:space="preserve"> Time!CV$25</f>
        <v>52412</v>
      </c>
      <c r="CW97" s="514">
        <f xml:space="preserve"> Time!CW$25</f>
        <v>52504</v>
      </c>
      <c r="CX97" s="514">
        <f xml:space="preserve"> Time!CX$25</f>
        <v>52596</v>
      </c>
      <c r="CY97" s="514">
        <f xml:space="preserve"> Time!CY$25</f>
        <v>52687</v>
      </c>
      <c r="CZ97" s="514">
        <f xml:space="preserve"> Time!CZ$25</f>
        <v>52778</v>
      </c>
      <c r="DA97" s="514">
        <f xml:space="preserve"> Time!DA$25</f>
        <v>52870</v>
      </c>
      <c r="DB97" s="514">
        <f xml:space="preserve"> Time!DB$25</f>
        <v>52962</v>
      </c>
      <c r="DC97" s="514">
        <f xml:space="preserve"> Time!DC$25</f>
        <v>53052</v>
      </c>
      <c r="DD97" s="514">
        <f xml:space="preserve"> Time!DD$25</f>
        <v>53143</v>
      </c>
      <c r="DE97" s="514">
        <f xml:space="preserve"> Time!DE$25</f>
        <v>53235</v>
      </c>
      <c r="DF97" s="514">
        <f xml:space="preserve"> Time!DF$25</f>
        <v>53327</v>
      </c>
      <c r="DG97" s="514">
        <f xml:space="preserve"> Time!DG$25</f>
        <v>53417</v>
      </c>
      <c r="DH97" s="514">
        <f xml:space="preserve"> Time!DH$25</f>
        <v>53508</v>
      </c>
      <c r="DI97" s="514">
        <f xml:space="preserve"> Time!DI$25</f>
        <v>53600</v>
      </c>
      <c r="DJ97" s="514">
        <f xml:space="preserve"> Time!DJ$25</f>
        <v>53692</v>
      </c>
      <c r="DK97" s="514">
        <f xml:space="preserve"> Time!DK$25</f>
        <v>53782</v>
      </c>
      <c r="DL97" s="514">
        <f xml:space="preserve"> Time!DL$25</f>
        <v>53873</v>
      </c>
      <c r="DM97" s="514">
        <f xml:space="preserve"> Time!DM$25</f>
        <v>53965</v>
      </c>
      <c r="DN97" s="514">
        <f xml:space="preserve"> Time!DN$25</f>
        <v>54057</v>
      </c>
      <c r="DO97" s="514">
        <f xml:space="preserve"> Time!DO$25</f>
        <v>54148</v>
      </c>
      <c r="DP97" s="514">
        <f xml:space="preserve"> Time!DP$25</f>
        <v>54239</v>
      </c>
      <c r="DQ97" s="514">
        <f xml:space="preserve"> Time!DQ$25</f>
        <v>54331</v>
      </c>
      <c r="DR97" s="514">
        <f xml:space="preserve"> Time!DR$25</f>
        <v>54423</v>
      </c>
      <c r="DS97" s="514">
        <f xml:space="preserve"> Time!DS$25</f>
        <v>54513</v>
      </c>
      <c r="DT97" s="514">
        <f xml:space="preserve"> Time!DT$25</f>
        <v>54604</v>
      </c>
      <c r="DU97" s="514">
        <f xml:space="preserve"> Time!DU$25</f>
        <v>54696</v>
      </c>
      <c r="DV97" s="514">
        <f xml:space="preserve"> Time!DV$25</f>
        <v>54788</v>
      </c>
      <c r="DW97" s="514">
        <f xml:space="preserve"> Time!DW$25</f>
        <v>54878</v>
      </c>
      <c r="DX97" s="514">
        <f xml:space="preserve"> Time!DX$25</f>
        <v>54969</v>
      </c>
      <c r="DY97" s="514">
        <f xml:space="preserve"> Time!DY$25</f>
        <v>55061</v>
      </c>
      <c r="DZ97" s="514">
        <f xml:space="preserve"> Time!DZ$25</f>
        <v>55153</v>
      </c>
      <c r="EA97" s="514">
        <f xml:space="preserve"> Time!EA$25</f>
        <v>55243</v>
      </c>
      <c r="EB97" s="514">
        <f xml:space="preserve"> Time!EB$25</f>
        <v>55334</v>
      </c>
      <c r="EC97" s="514">
        <f xml:space="preserve"> Time!EC$25</f>
        <v>55426</v>
      </c>
      <c r="ED97" s="514">
        <f xml:space="preserve"> Time!ED$25</f>
        <v>55518</v>
      </c>
      <c r="EE97" s="514">
        <f xml:space="preserve"> Time!EE$25</f>
        <v>55609</v>
      </c>
      <c r="EF97" s="514">
        <f xml:space="preserve"> Time!EF$25</f>
        <v>55700</v>
      </c>
      <c r="EG97" s="514">
        <f xml:space="preserve"> Time!EG$25</f>
        <v>55792</v>
      </c>
      <c r="EH97" s="514">
        <f xml:space="preserve"> Time!EH$25</f>
        <v>55884</v>
      </c>
      <c r="EI97" s="514">
        <f xml:space="preserve"> Time!EI$25</f>
        <v>55974</v>
      </c>
      <c r="EJ97" s="514">
        <f xml:space="preserve"> Time!EJ$25</f>
        <v>56065</v>
      </c>
      <c r="EK97" s="514">
        <f xml:space="preserve"> Time!EK$25</f>
        <v>56157</v>
      </c>
      <c r="EL97" s="514">
        <f xml:space="preserve"> Time!EL$25</f>
        <v>56249</v>
      </c>
      <c r="EM97" s="514">
        <f xml:space="preserve"> Time!EM$25</f>
        <v>56339</v>
      </c>
      <c r="EN97" s="514">
        <f xml:space="preserve"> Time!EN$25</f>
        <v>56430</v>
      </c>
      <c r="EO97" s="514">
        <f xml:space="preserve"> Time!EO$25</f>
        <v>56522</v>
      </c>
      <c r="EP97" s="514">
        <f xml:space="preserve"> Time!EP$25</f>
        <v>56614</v>
      </c>
      <c r="EQ97" s="514">
        <f xml:space="preserve"> Time!EQ$25</f>
        <v>56704</v>
      </c>
      <c r="ER97" s="514">
        <f xml:space="preserve"> Time!ER$25</f>
        <v>56795</v>
      </c>
      <c r="ES97" s="514">
        <f xml:space="preserve"> Time!ES$25</f>
        <v>56887</v>
      </c>
      <c r="ET97" s="514">
        <f xml:space="preserve"> Time!ET$25</f>
        <v>56979</v>
      </c>
      <c r="EU97" s="514">
        <f xml:space="preserve"> Time!EU$25</f>
        <v>57070</v>
      </c>
      <c r="EV97" s="514">
        <f xml:space="preserve"> Time!EV$25</f>
        <v>57161</v>
      </c>
      <c r="EW97" s="514">
        <f xml:space="preserve"> Time!EW$25</f>
        <v>57253</v>
      </c>
      <c r="EX97" s="514">
        <f xml:space="preserve"> Time!EX$25</f>
        <v>57345</v>
      </c>
      <c r="EY97" s="514">
        <f xml:space="preserve"> Time!EY$25</f>
        <v>57435</v>
      </c>
      <c r="EZ97" s="514">
        <f xml:space="preserve"> Time!EZ$25</f>
        <v>57526</v>
      </c>
      <c r="FA97" s="514">
        <f xml:space="preserve"> Time!FA$25</f>
        <v>57618</v>
      </c>
      <c r="FB97" s="514">
        <f xml:space="preserve"> Time!FB$25</f>
        <v>57710</v>
      </c>
      <c r="FC97" s="514">
        <f xml:space="preserve"> Time!FC$25</f>
        <v>57800</v>
      </c>
      <c r="FD97" s="514">
        <f xml:space="preserve"> Time!FD$25</f>
        <v>57891</v>
      </c>
      <c r="FE97" s="514">
        <f xml:space="preserve"> Time!FE$25</f>
        <v>57983</v>
      </c>
      <c r="FF97" s="514">
        <f xml:space="preserve"> Time!FF$25</f>
        <v>58075</v>
      </c>
      <c r="FG97" s="514">
        <f xml:space="preserve"> Time!FG$25</f>
        <v>58165</v>
      </c>
      <c r="FH97" s="514">
        <f xml:space="preserve"> Time!FH$25</f>
        <v>58256</v>
      </c>
      <c r="FI97" s="514">
        <f xml:space="preserve"> Time!FI$25</f>
        <v>58348</v>
      </c>
      <c r="FJ97" s="514">
        <f xml:space="preserve"> Time!FJ$25</f>
        <v>58440</v>
      </c>
      <c r="FK97" s="514">
        <f xml:space="preserve"> Time!FK$25</f>
        <v>58531</v>
      </c>
      <c r="FL97" s="514">
        <f xml:space="preserve"> Time!FL$25</f>
        <v>58622</v>
      </c>
      <c r="FM97" s="514">
        <f xml:space="preserve"> Time!FM$25</f>
        <v>58714</v>
      </c>
      <c r="FN97" s="514">
        <f xml:space="preserve"> Time!FN$25</f>
        <v>58806</v>
      </c>
      <c r="FO97" s="514">
        <f xml:space="preserve"> Time!FO$25</f>
        <v>58896</v>
      </c>
      <c r="FP97" s="514">
        <f xml:space="preserve"> Time!FP$25</f>
        <v>58987</v>
      </c>
      <c r="FQ97" s="514">
        <f xml:space="preserve"> Time!FQ$25</f>
        <v>59079</v>
      </c>
      <c r="FR97" s="514">
        <f xml:space="preserve"> Time!FR$25</f>
        <v>59171</v>
      </c>
      <c r="FS97" s="514">
        <f xml:space="preserve"> Time!FS$25</f>
        <v>59261</v>
      </c>
      <c r="FT97" s="514">
        <f xml:space="preserve"> Time!FT$25</f>
        <v>59352</v>
      </c>
      <c r="FU97" s="514">
        <f xml:space="preserve"> Time!FU$25</f>
        <v>59444</v>
      </c>
      <c r="FV97" s="514">
        <f xml:space="preserve"> Time!FV$25</f>
        <v>59536</v>
      </c>
      <c r="FW97" s="514">
        <f xml:space="preserve"> Time!FW$25</f>
        <v>59626</v>
      </c>
      <c r="FX97" s="514">
        <f xml:space="preserve"> Time!FX$25</f>
        <v>59717</v>
      </c>
      <c r="FY97" s="514">
        <f xml:space="preserve"> Time!FY$25</f>
        <v>59809</v>
      </c>
      <c r="FZ97" s="514">
        <f xml:space="preserve"> Time!FZ$25</f>
        <v>59901</v>
      </c>
      <c r="GA97" s="514">
        <f xml:space="preserve"> Time!GA$25</f>
        <v>59992</v>
      </c>
      <c r="GB97" s="514">
        <f xml:space="preserve"> Time!GB$25</f>
        <v>60083</v>
      </c>
      <c r="GC97" s="514">
        <f xml:space="preserve"> Time!GC$25</f>
        <v>60175</v>
      </c>
      <c r="GD97" s="514">
        <f xml:space="preserve"> Time!GD$25</f>
        <v>60267</v>
      </c>
      <c r="GE97" s="514">
        <f xml:space="preserve"> Time!GE$25</f>
        <v>60357</v>
      </c>
      <c r="GF97" s="514">
        <f xml:space="preserve"> Time!GF$25</f>
        <v>60448</v>
      </c>
      <c r="GG97" s="514">
        <f xml:space="preserve"> Time!GG$25</f>
        <v>60540</v>
      </c>
      <c r="GH97" s="514">
        <f xml:space="preserve"> Time!GH$25</f>
        <v>60632</v>
      </c>
      <c r="GI97" s="514">
        <f xml:space="preserve"> Time!GI$25</f>
        <v>60722</v>
      </c>
      <c r="GJ97" s="514">
        <f xml:space="preserve"> Time!GJ$25</f>
        <v>60813</v>
      </c>
    </row>
    <row r="98" spans="1:192" s="199" customFormat="1" x14ac:dyDescent="0.25">
      <c r="A98" s="147"/>
      <c r="B98" s="147"/>
      <c r="C98" s="148"/>
      <c r="D98" s="149"/>
      <c r="E98" s="150" t="s">
        <v>557</v>
      </c>
      <c r="F98" s="657">
        <f xml:space="preserve"> XIRR(J94:GJ95, J96:GJ97)</f>
        <v>6.8857696652412412E-2</v>
      </c>
      <c r="G98" s="150" t="s">
        <v>118</v>
      </c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  <c r="AH98" s="150"/>
      <c r="AI98" s="150"/>
      <c r="AJ98" s="150"/>
      <c r="AK98" s="150"/>
      <c r="AL98" s="150"/>
      <c r="AM98" s="150"/>
      <c r="AN98" s="150"/>
      <c r="AO98" s="150"/>
      <c r="AP98" s="150"/>
      <c r="AQ98" s="150"/>
      <c r="AR98" s="150"/>
      <c r="AS98" s="150"/>
      <c r="AT98" s="150"/>
      <c r="AU98" s="150"/>
      <c r="AV98" s="150"/>
      <c r="AW98" s="150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  <c r="BH98" s="150"/>
      <c r="BI98" s="150"/>
      <c r="BJ98" s="150"/>
      <c r="BK98" s="150"/>
      <c r="BL98" s="150"/>
      <c r="BM98" s="150"/>
      <c r="BN98" s="150"/>
      <c r="BO98" s="150"/>
      <c r="BP98" s="150"/>
      <c r="BQ98" s="150"/>
      <c r="BR98" s="150"/>
      <c r="BS98" s="150"/>
      <c r="BT98" s="150"/>
      <c r="BU98" s="150"/>
      <c r="BV98" s="150"/>
      <c r="BW98" s="150"/>
      <c r="BX98" s="150"/>
      <c r="BY98" s="150"/>
      <c r="BZ98" s="150"/>
      <c r="CA98" s="150"/>
      <c r="CB98" s="150"/>
      <c r="CC98" s="150"/>
      <c r="CD98" s="150"/>
      <c r="CE98" s="150"/>
      <c r="CF98" s="150"/>
      <c r="CG98" s="150"/>
      <c r="CH98" s="150"/>
      <c r="CI98" s="150"/>
      <c r="CJ98" s="150"/>
      <c r="CK98" s="150"/>
      <c r="CL98" s="150"/>
      <c r="CM98" s="150"/>
      <c r="CN98" s="150"/>
      <c r="CO98" s="150"/>
      <c r="CP98" s="150"/>
      <c r="CQ98" s="150"/>
      <c r="CR98" s="150"/>
      <c r="CS98" s="150"/>
      <c r="CT98" s="150"/>
      <c r="CU98" s="150"/>
      <c r="CV98" s="150"/>
      <c r="CW98" s="150"/>
      <c r="CX98" s="150"/>
      <c r="CY98" s="150"/>
      <c r="CZ98" s="150"/>
      <c r="DA98" s="150"/>
      <c r="DB98" s="150"/>
      <c r="DC98" s="150"/>
      <c r="DD98" s="150"/>
      <c r="DE98" s="150"/>
      <c r="DF98" s="150"/>
      <c r="DG98" s="150"/>
      <c r="DH98" s="150"/>
      <c r="DI98" s="150"/>
      <c r="DJ98" s="150"/>
      <c r="DK98" s="150"/>
      <c r="DL98" s="150"/>
      <c r="DM98" s="150"/>
      <c r="DN98" s="150"/>
      <c r="DO98" s="150"/>
      <c r="DP98" s="150"/>
      <c r="DQ98" s="150"/>
      <c r="DR98" s="150"/>
      <c r="DS98" s="150"/>
      <c r="DT98" s="150"/>
      <c r="DU98" s="150"/>
      <c r="DV98" s="150"/>
      <c r="DW98" s="150"/>
      <c r="DX98" s="150"/>
      <c r="DY98" s="150"/>
      <c r="DZ98" s="150"/>
      <c r="EA98" s="150"/>
      <c r="EB98" s="150"/>
      <c r="EC98" s="150"/>
      <c r="ED98" s="150"/>
      <c r="EE98" s="150"/>
      <c r="EF98" s="150"/>
      <c r="EG98" s="150"/>
      <c r="EH98" s="150"/>
      <c r="EI98" s="150"/>
      <c r="EJ98" s="150"/>
      <c r="EK98" s="150"/>
      <c r="EL98" s="150"/>
      <c r="EM98" s="150"/>
      <c r="EN98" s="150"/>
      <c r="EO98" s="150"/>
      <c r="EP98" s="150"/>
      <c r="EQ98" s="150"/>
      <c r="ER98" s="150"/>
      <c r="ES98" s="150"/>
      <c r="ET98" s="150"/>
      <c r="EU98" s="150"/>
      <c r="EV98" s="150"/>
      <c r="EW98" s="150"/>
      <c r="EX98" s="150"/>
      <c r="EY98" s="150"/>
      <c r="EZ98" s="150"/>
      <c r="FA98" s="150"/>
      <c r="FB98" s="150"/>
      <c r="FC98" s="150"/>
      <c r="FD98" s="150"/>
      <c r="FE98" s="150"/>
      <c r="FF98" s="150"/>
      <c r="FG98" s="150"/>
      <c r="FH98" s="150"/>
      <c r="FI98" s="150"/>
      <c r="FJ98" s="150"/>
      <c r="FK98" s="150"/>
      <c r="FL98" s="150"/>
      <c r="FM98" s="150"/>
      <c r="FN98" s="150"/>
      <c r="FO98" s="150"/>
      <c r="FP98" s="150"/>
      <c r="FQ98" s="150"/>
      <c r="FR98" s="150"/>
      <c r="FS98" s="150"/>
      <c r="FT98" s="150"/>
      <c r="FU98" s="150"/>
      <c r="FV98" s="150"/>
      <c r="FW98" s="150"/>
      <c r="FX98" s="150"/>
      <c r="FY98" s="150"/>
      <c r="FZ98" s="150"/>
      <c r="GA98" s="150"/>
      <c r="GB98" s="150"/>
      <c r="GC98" s="150"/>
      <c r="GD98" s="150"/>
      <c r="GE98" s="150"/>
      <c r="GF98" s="150"/>
      <c r="GG98" s="150"/>
      <c r="GH98" s="150"/>
      <c r="GI98" s="150"/>
      <c r="GJ98" s="150"/>
    </row>
    <row r="101" spans="1:192" x14ac:dyDescent="0.25">
      <c r="A101" s="15" t="s">
        <v>560</v>
      </c>
    </row>
    <row r="103" spans="1:192" x14ac:dyDescent="0.25">
      <c r="E103" s="710" t="str">
        <f xml:space="preserve"> InpC!E$19</f>
        <v>Construction period length</v>
      </c>
      <c r="F103" s="710">
        <f xml:space="preserve"> InpC!F$19</f>
        <v>18</v>
      </c>
      <c r="G103" s="710" t="str">
        <f xml:space="preserve"> InpC!G$19</f>
        <v>months</v>
      </c>
      <c r="H103" s="706"/>
      <c r="I103" s="706"/>
      <c r="J103" s="706"/>
      <c r="K103" s="706"/>
      <c r="L103" s="706"/>
    </row>
    <row r="104" spans="1:192" x14ac:dyDescent="0.25">
      <c r="E104" s="131" t="str">
        <f xml:space="preserve"> InpC!E$189</f>
        <v>Months in year</v>
      </c>
      <c r="F104" s="131">
        <f xml:space="preserve"> InpC!F$189</f>
        <v>12</v>
      </c>
      <c r="G104" s="131" t="str">
        <f xml:space="preserve"> InpC!G$189</f>
        <v>months</v>
      </c>
      <c r="H104" s="32"/>
      <c r="I104" s="32"/>
      <c r="J104" s="32"/>
      <c r="K104" s="32"/>
      <c r="L104" s="32"/>
    </row>
    <row r="105" spans="1:192" x14ac:dyDescent="0.25">
      <c r="E105" s="707" t="s">
        <v>558</v>
      </c>
      <c r="F105" s="707">
        <f xml:space="preserve"> F103 / F104</f>
        <v>1.5</v>
      </c>
      <c r="G105" s="707" t="s">
        <v>29</v>
      </c>
      <c r="H105" s="32"/>
      <c r="I105" s="32"/>
      <c r="J105" s="32"/>
      <c r="K105" s="32"/>
      <c r="L105" s="32"/>
    </row>
    <row r="106" spans="1:192" x14ac:dyDescent="0.25">
      <c r="E106" s="32"/>
      <c r="F106" s="32"/>
      <c r="G106" s="32"/>
      <c r="H106" s="32"/>
      <c r="I106" s="32"/>
      <c r="J106" s="32"/>
      <c r="K106" s="32"/>
      <c r="L106" s="32"/>
    </row>
    <row r="107" spans="1:192" x14ac:dyDescent="0.25">
      <c r="E107" s="707" t="str">
        <f t="shared" ref="E107:G107" si="105" xml:space="preserve"> E$105</f>
        <v>Length of construction period</v>
      </c>
      <c r="F107" s="707">
        <f t="shared" si="105"/>
        <v>1.5</v>
      </c>
      <c r="G107" s="707" t="str">
        <f t="shared" si="105"/>
        <v>years</v>
      </c>
      <c r="H107" s="32"/>
      <c r="I107" s="32"/>
      <c r="J107" s="32"/>
      <c r="K107" s="32"/>
      <c r="L107" s="32"/>
    </row>
    <row r="108" spans="1:192" x14ac:dyDescent="0.25">
      <c r="E108" s="131" t="str">
        <f xml:space="preserve"> InpC!E$16</f>
        <v>Length of operating period</v>
      </c>
      <c r="F108" s="131">
        <f xml:space="preserve"> InpC!F$16</f>
        <v>3</v>
      </c>
      <c r="G108" s="131" t="str">
        <f xml:space="preserve"> InpC!G$16</f>
        <v>months</v>
      </c>
      <c r="H108" s="32"/>
      <c r="I108" s="32"/>
      <c r="J108" s="32"/>
      <c r="K108" s="32"/>
      <c r="L108" s="32"/>
    </row>
    <row r="109" spans="1:192" x14ac:dyDescent="0.25">
      <c r="E109" s="131" t="str">
        <f xml:space="preserve"> InpC!E$189</f>
        <v>Months in year</v>
      </c>
      <c r="F109" s="131">
        <f xml:space="preserve"> InpC!F$189</f>
        <v>12</v>
      </c>
      <c r="G109" s="131" t="str">
        <f xml:space="preserve"> InpC!G$189</f>
        <v>months</v>
      </c>
      <c r="H109" s="32"/>
      <c r="I109" s="32"/>
      <c r="J109" s="32"/>
      <c r="K109" s="32"/>
      <c r="L109" s="32"/>
    </row>
    <row r="110" spans="1:192" x14ac:dyDescent="0.25">
      <c r="E110" s="131" t="str">
        <f xml:space="preserve"> Time!E$161</f>
        <v>Senior debt repayment flag</v>
      </c>
      <c r="F110" s="131">
        <f xml:space="preserve"> Time!F$161</f>
        <v>0</v>
      </c>
      <c r="G110" s="131" t="str">
        <f xml:space="preserve"> Time!G$161</f>
        <v>flag</v>
      </c>
      <c r="H110" s="131">
        <f xml:space="preserve"> Time!H$161</f>
        <v>48</v>
      </c>
      <c r="I110" s="131">
        <f xml:space="preserve"> Time!I$161</f>
        <v>0</v>
      </c>
      <c r="J110" s="131">
        <f xml:space="preserve"> Time!J$161</f>
        <v>0</v>
      </c>
      <c r="K110" s="131">
        <f xml:space="preserve"> Time!K$161</f>
        <v>0</v>
      </c>
      <c r="L110" s="131">
        <f xml:space="preserve"> Time!L$161</f>
        <v>0</v>
      </c>
      <c r="M110" s="131">
        <f xml:space="preserve"> Time!M$161</f>
        <v>0</v>
      </c>
      <c r="N110" s="131">
        <f xml:space="preserve"> Time!N$161</f>
        <v>0</v>
      </c>
      <c r="O110" s="131">
        <f xml:space="preserve"> Time!O$161</f>
        <v>0</v>
      </c>
      <c r="P110" s="131">
        <f xml:space="preserve"> Time!P$161</f>
        <v>0</v>
      </c>
      <c r="Q110" s="131">
        <f xml:space="preserve"> Time!Q$161</f>
        <v>0</v>
      </c>
      <c r="R110" s="131">
        <f xml:space="preserve"> Time!R$161</f>
        <v>0</v>
      </c>
      <c r="S110" s="131">
        <f xml:space="preserve"> Time!S$161</f>
        <v>1</v>
      </c>
      <c r="T110" s="131">
        <f xml:space="preserve"> Time!T$161</f>
        <v>1</v>
      </c>
      <c r="U110" s="131">
        <f xml:space="preserve"> Time!U$161</f>
        <v>1</v>
      </c>
      <c r="V110" s="131">
        <f xml:space="preserve"> Time!V$161</f>
        <v>1</v>
      </c>
      <c r="W110" s="131">
        <f xml:space="preserve"> Time!W$161</f>
        <v>1</v>
      </c>
      <c r="X110" s="131">
        <f xml:space="preserve"> Time!X$161</f>
        <v>1</v>
      </c>
      <c r="Y110" s="131">
        <f xml:space="preserve"> Time!Y$161</f>
        <v>1</v>
      </c>
      <c r="Z110" s="131">
        <f xml:space="preserve"> Time!Z$161</f>
        <v>1</v>
      </c>
      <c r="AA110" s="131">
        <f xml:space="preserve"> Time!AA$161</f>
        <v>1</v>
      </c>
      <c r="AB110" s="131">
        <f xml:space="preserve"> Time!AB$161</f>
        <v>1</v>
      </c>
      <c r="AC110" s="131">
        <f xml:space="preserve"> Time!AC$161</f>
        <v>1</v>
      </c>
      <c r="AD110" s="131">
        <f xml:space="preserve"> Time!AD$161</f>
        <v>1</v>
      </c>
      <c r="AE110" s="131">
        <f xml:space="preserve"> Time!AE$161</f>
        <v>1</v>
      </c>
      <c r="AF110" s="131">
        <f xml:space="preserve"> Time!AF$161</f>
        <v>1</v>
      </c>
      <c r="AG110" s="131">
        <f xml:space="preserve"> Time!AG$161</f>
        <v>1</v>
      </c>
      <c r="AH110" s="131">
        <f xml:space="preserve"> Time!AH$161</f>
        <v>1</v>
      </c>
      <c r="AI110" s="131">
        <f xml:space="preserve"> Time!AI$161</f>
        <v>1</v>
      </c>
      <c r="AJ110" s="131">
        <f xml:space="preserve"> Time!AJ$161</f>
        <v>1</v>
      </c>
      <c r="AK110" s="131">
        <f xml:space="preserve"> Time!AK$161</f>
        <v>1</v>
      </c>
      <c r="AL110" s="131">
        <f xml:space="preserve"> Time!AL$161</f>
        <v>1</v>
      </c>
      <c r="AM110" s="131">
        <f xml:space="preserve"> Time!AM$161</f>
        <v>1</v>
      </c>
      <c r="AN110" s="131">
        <f xml:space="preserve"> Time!AN$161</f>
        <v>1</v>
      </c>
      <c r="AO110" s="131">
        <f xml:space="preserve"> Time!AO$161</f>
        <v>1</v>
      </c>
      <c r="AP110" s="131">
        <f xml:space="preserve"> Time!AP$161</f>
        <v>1</v>
      </c>
      <c r="AQ110" s="131">
        <f xml:space="preserve"> Time!AQ$161</f>
        <v>1</v>
      </c>
      <c r="AR110" s="131">
        <f xml:space="preserve"> Time!AR$161</f>
        <v>1</v>
      </c>
      <c r="AS110" s="131">
        <f xml:space="preserve"> Time!AS$161</f>
        <v>1</v>
      </c>
      <c r="AT110" s="131">
        <f xml:space="preserve"> Time!AT$161</f>
        <v>1</v>
      </c>
      <c r="AU110" s="131">
        <f xml:space="preserve"> Time!AU$161</f>
        <v>1</v>
      </c>
      <c r="AV110" s="131">
        <f xml:space="preserve"> Time!AV$161</f>
        <v>1</v>
      </c>
      <c r="AW110" s="131">
        <f xml:space="preserve"> Time!AW$161</f>
        <v>1</v>
      </c>
      <c r="AX110" s="131">
        <f xml:space="preserve"> Time!AX$161</f>
        <v>1</v>
      </c>
      <c r="AY110" s="131">
        <f xml:space="preserve"> Time!AY$161</f>
        <v>1</v>
      </c>
      <c r="AZ110" s="131">
        <f xml:space="preserve"> Time!AZ$161</f>
        <v>1</v>
      </c>
      <c r="BA110" s="131">
        <f xml:space="preserve"> Time!BA$161</f>
        <v>1</v>
      </c>
      <c r="BB110" s="131">
        <f xml:space="preserve"> Time!BB$161</f>
        <v>1</v>
      </c>
      <c r="BC110" s="131">
        <f xml:space="preserve"> Time!BC$161</f>
        <v>1</v>
      </c>
      <c r="BD110" s="131">
        <f xml:space="preserve"> Time!BD$161</f>
        <v>1</v>
      </c>
      <c r="BE110" s="131">
        <f xml:space="preserve"> Time!BE$161</f>
        <v>1</v>
      </c>
      <c r="BF110" s="131">
        <f xml:space="preserve"> Time!BF$161</f>
        <v>1</v>
      </c>
      <c r="BG110" s="131">
        <f xml:space="preserve"> Time!BG$161</f>
        <v>1</v>
      </c>
      <c r="BH110" s="131">
        <f xml:space="preserve"> Time!BH$161</f>
        <v>1</v>
      </c>
      <c r="BI110" s="131">
        <f xml:space="preserve"> Time!BI$161</f>
        <v>1</v>
      </c>
      <c r="BJ110" s="131">
        <f xml:space="preserve"> Time!BJ$161</f>
        <v>1</v>
      </c>
      <c r="BK110" s="131">
        <f xml:space="preserve"> Time!BK$161</f>
        <v>1</v>
      </c>
      <c r="BL110" s="131">
        <f xml:space="preserve"> Time!BL$161</f>
        <v>1</v>
      </c>
      <c r="BM110" s="131">
        <f xml:space="preserve"> Time!BM$161</f>
        <v>1</v>
      </c>
      <c r="BN110" s="131">
        <f xml:space="preserve"> Time!BN$161</f>
        <v>1</v>
      </c>
      <c r="BO110" s="131">
        <f xml:space="preserve"> Time!BO$161</f>
        <v>0</v>
      </c>
      <c r="BP110" s="131">
        <f xml:space="preserve"> Time!BP$161</f>
        <v>0</v>
      </c>
      <c r="BQ110" s="131">
        <f xml:space="preserve"> Time!BQ$161</f>
        <v>0</v>
      </c>
      <c r="BR110" s="131">
        <f xml:space="preserve"> Time!BR$161</f>
        <v>0</v>
      </c>
      <c r="BS110" s="131">
        <f xml:space="preserve"> Time!BS$161</f>
        <v>0</v>
      </c>
      <c r="BT110" s="131">
        <f xml:space="preserve"> Time!BT$161</f>
        <v>0</v>
      </c>
      <c r="BU110" s="131">
        <f xml:space="preserve"> Time!BU$161</f>
        <v>0</v>
      </c>
      <c r="BV110" s="131">
        <f xml:space="preserve"> Time!BV$161</f>
        <v>0</v>
      </c>
      <c r="BW110" s="131">
        <f xml:space="preserve"> Time!BW$161</f>
        <v>0</v>
      </c>
      <c r="BX110" s="131">
        <f xml:space="preserve"> Time!BX$161</f>
        <v>0</v>
      </c>
      <c r="BY110" s="131">
        <f xml:space="preserve"> Time!BY$161</f>
        <v>0</v>
      </c>
      <c r="BZ110" s="131">
        <f xml:space="preserve"> Time!BZ$161</f>
        <v>0</v>
      </c>
      <c r="CA110" s="131">
        <f xml:space="preserve"> Time!CA$161</f>
        <v>0</v>
      </c>
      <c r="CB110" s="131">
        <f xml:space="preserve"> Time!CB$161</f>
        <v>0</v>
      </c>
      <c r="CC110" s="131">
        <f xml:space="preserve"> Time!CC$161</f>
        <v>0</v>
      </c>
      <c r="CD110" s="131">
        <f xml:space="preserve"> Time!CD$161</f>
        <v>0</v>
      </c>
      <c r="CE110" s="131">
        <f xml:space="preserve"> Time!CE$161</f>
        <v>0</v>
      </c>
      <c r="CF110" s="131">
        <f xml:space="preserve"> Time!CF$161</f>
        <v>0</v>
      </c>
      <c r="CG110" s="131">
        <f xml:space="preserve"> Time!CG$161</f>
        <v>0</v>
      </c>
      <c r="CH110" s="131">
        <f xml:space="preserve"> Time!CH$161</f>
        <v>0</v>
      </c>
      <c r="CI110" s="131">
        <f xml:space="preserve"> Time!CI$161</f>
        <v>0</v>
      </c>
      <c r="CJ110" s="131">
        <f xml:space="preserve"> Time!CJ$161</f>
        <v>0</v>
      </c>
      <c r="CK110" s="131">
        <f xml:space="preserve"> Time!CK$161</f>
        <v>0</v>
      </c>
      <c r="CL110" s="131">
        <f xml:space="preserve"> Time!CL$161</f>
        <v>0</v>
      </c>
      <c r="CM110" s="131">
        <f xml:space="preserve"> Time!CM$161</f>
        <v>0</v>
      </c>
      <c r="CN110" s="131">
        <f xml:space="preserve"> Time!CN$161</f>
        <v>0</v>
      </c>
      <c r="CO110" s="131">
        <f xml:space="preserve"> Time!CO$161</f>
        <v>0</v>
      </c>
      <c r="CP110" s="131">
        <f xml:space="preserve"> Time!CP$161</f>
        <v>0</v>
      </c>
      <c r="CQ110" s="131">
        <f xml:space="preserve"> Time!CQ$161</f>
        <v>0</v>
      </c>
      <c r="CR110" s="131">
        <f xml:space="preserve"> Time!CR$161</f>
        <v>0</v>
      </c>
      <c r="CS110" s="131">
        <f xml:space="preserve"> Time!CS$161</f>
        <v>0</v>
      </c>
      <c r="CT110" s="131">
        <f xml:space="preserve"> Time!CT$161</f>
        <v>0</v>
      </c>
      <c r="CU110" s="131">
        <f xml:space="preserve"> Time!CU$161</f>
        <v>0</v>
      </c>
      <c r="CV110" s="131">
        <f xml:space="preserve"> Time!CV$161</f>
        <v>0</v>
      </c>
      <c r="CW110" s="131">
        <f xml:space="preserve"> Time!CW$161</f>
        <v>0</v>
      </c>
      <c r="CX110" s="131">
        <f xml:space="preserve"> Time!CX$161</f>
        <v>0</v>
      </c>
      <c r="CY110" s="131">
        <f xml:space="preserve"> Time!CY$161</f>
        <v>0</v>
      </c>
      <c r="CZ110" s="131">
        <f xml:space="preserve"> Time!CZ$161</f>
        <v>0</v>
      </c>
      <c r="DA110" s="131">
        <f xml:space="preserve"> Time!DA$161</f>
        <v>0</v>
      </c>
      <c r="DB110" s="131">
        <f xml:space="preserve"> Time!DB$161</f>
        <v>0</v>
      </c>
      <c r="DC110" s="131">
        <f xml:space="preserve"> Time!DC$161</f>
        <v>0</v>
      </c>
      <c r="DD110" s="131">
        <f xml:space="preserve"> Time!DD$161</f>
        <v>0</v>
      </c>
      <c r="DE110" s="131">
        <f xml:space="preserve"> Time!DE$161</f>
        <v>0</v>
      </c>
      <c r="DF110" s="131">
        <f xml:space="preserve"> Time!DF$161</f>
        <v>0</v>
      </c>
      <c r="DG110" s="131">
        <f xml:space="preserve"> Time!DG$161</f>
        <v>0</v>
      </c>
      <c r="DH110" s="131">
        <f xml:space="preserve"> Time!DH$161</f>
        <v>0</v>
      </c>
      <c r="DI110" s="131">
        <f xml:space="preserve"> Time!DI$161</f>
        <v>0</v>
      </c>
      <c r="DJ110" s="131">
        <f xml:space="preserve"> Time!DJ$161</f>
        <v>0</v>
      </c>
      <c r="DK110" s="131">
        <f xml:space="preserve"> Time!DK$161</f>
        <v>0</v>
      </c>
      <c r="DL110" s="131">
        <f xml:space="preserve"> Time!DL$161</f>
        <v>0</v>
      </c>
      <c r="DM110" s="131">
        <f xml:space="preserve"> Time!DM$161</f>
        <v>0</v>
      </c>
      <c r="DN110" s="131">
        <f xml:space="preserve"> Time!DN$161</f>
        <v>0</v>
      </c>
      <c r="DO110" s="131">
        <f xml:space="preserve"> Time!DO$161</f>
        <v>0</v>
      </c>
      <c r="DP110" s="131">
        <f xml:space="preserve"> Time!DP$161</f>
        <v>0</v>
      </c>
      <c r="DQ110" s="131">
        <f xml:space="preserve"> Time!DQ$161</f>
        <v>0</v>
      </c>
      <c r="DR110" s="131">
        <f xml:space="preserve"> Time!DR$161</f>
        <v>0</v>
      </c>
      <c r="DS110" s="131">
        <f xml:space="preserve"> Time!DS$161</f>
        <v>0</v>
      </c>
      <c r="DT110" s="131">
        <f xml:space="preserve"> Time!DT$161</f>
        <v>0</v>
      </c>
      <c r="DU110" s="131">
        <f xml:space="preserve"> Time!DU$161</f>
        <v>0</v>
      </c>
      <c r="DV110" s="131">
        <f xml:space="preserve"> Time!DV$161</f>
        <v>0</v>
      </c>
      <c r="DW110" s="131">
        <f xml:space="preserve"> Time!DW$161</f>
        <v>0</v>
      </c>
      <c r="DX110" s="131">
        <f xml:space="preserve"> Time!DX$161</f>
        <v>0</v>
      </c>
      <c r="DY110" s="131">
        <f xml:space="preserve"> Time!DY$161</f>
        <v>0</v>
      </c>
      <c r="DZ110" s="131">
        <f xml:space="preserve"> Time!DZ$161</f>
        <v>0</v>
      </c>
      <c r="EA110" s="131">
        <f xml:space="preserve"> Time!EA$161</f>
        <v>0</v>
      </c>
      <c r="EB110" s="131">
        <f xml:space="preserve"> Time!EB$161</f>
        <v>0</v>
      </c>
      <c r="EC110" s="131">
        <f xml:space="preserve"> Time!EC$161</f>
        <v>0</v>
      </c>
      <c r="ED110" s="131">
        <f xml:space="preserve"> Time!ED$161</f>
        <v>0</v>
      </c>
      <c r="EE110" s="131">
        <f xml:space="preserve"> Time!EE$161</f>
        <v>0</v>
      </c>
      <c r="EF110" s="131">
        <f xml:space="preserve"> Time!EF$161</f>
        <v>0</v>
      </c>
      <c r="EG110" s="131">
        <f xml:space="preserve"> Time!EG$161</f>
        <v>0</v>
      </c>
      <c r="EH110" s="131">
        <f xml:space="preserve"> Time!EH$161</f>
        <v>0</v>
      </c>
      <c r="EI110" s="131">
        <f xml:space="preserve"> Time!EI$161</f>
        <v>0</v>
      </c>
      <c r="EJ110" s="131">
        <f xml:space="preserve"> Time!EJ$161</f>
        <v>0</v>
      </c>
      <c r="EK110" s="131">
        <f xml:space="preserve"> Time!EK$161</f>
        <v>0</v>
      </c>
      <c r="EL110" s="131">
        <f xml:space="preserve"> Time!EL$161</f>
        <v>0</v>
      </c>
      <c r="EM110" s="131">
        <f xml:space="preserve"> Time!EM$161</f>
        <v>0</v>
      </c>
      <c r="EN110" s="131">
        <f xml:space="preserve"> Time!EN$161</f>
        <v>0</v>
      </c>
      <c r="EO110" s="131">
        <f xml:space="preserve"> Time!EO$161</f>
        <v>0</v>
      </c>
      <c r="EP110" s="131">
        <f xml:space="preserve"> Time!EP$161</f>
        <v>0</v>
      </c>
      <c r="EQ110" s="131">
        <f xml:space="preserve"> Time!EQ$161</f>
        <v>0</v>
      </c>
      <c r="ER110" s="131">
        <f xml:space="preserve"> Time!ER$161</f>
        <v>0</v>
      </c>
      <c r="ES110" s="131">
        <f xml:space="preserve"> Time!ES$161</f>
        <v>0</v>
      </c>
      <c r="ET110" s="131">
        <f xml:space="preserve"> Time!ET$161</f>
        <v>0</v>
      </c>
      <c r="EU110" s="131">
        <f xml:space="preserve"> Time!EU$161</f>
        <v>0</v>
      </c>
      <c r="EV110" s="131">
        <f xml:space="preserve"> Time!EV$161</f>
        <v>0</v>
      </c>
      <c r="EW110" s="131">
        <f xml:space="preserve"> Time!EW$161</f>
        <v>0</v>
      </c>
      <c r="EX110" s="131">
        <f xml:space="preserve"> Time!EX$161</f>
        <v>0</v>
      </c>
      <c r="EY110" s="131">
        <f xml:space="preserve"> Time!EY$161</f>
        <v>0</v>
      </c>
      <c r="EZ110" s="131">
        <f xml:space="preserve"> Time!EZ$161</f>
        <v>0</v>
      </c>
      <c r="FA110" s="131">
        <f xml:space="preserve"> Time!FA$161</f>
        <v>0</v>
      </c>
      <c r="FB110" s="131">
        <f xml:space="preserve"> Time!FB$161</f>
        <v>0</v>
      </c>
      <c r="FC110" s="131">
        <f xml:space="preserve"> Time!FC$161</f>
        <v>0</v>
      </c>
      <c r="FD110" s="131">
        <f xml:space="preserve"> Time!FD$161</f>
        <v>0</v>
      </c>
      <c r="FE110" s="131">
        <f xml:space="preserve"> Time!FE$161</f>
        <v>0</v>
      </c>
      <c r="FF110" s="131">
        <f xml:space="preserve"> Time!FF$161</f>
        <v>0</v>
      </c>
      <c r="FG110" s="131">
        <f xml:space="preserve"> Time!FG$161</f>
        <v>0</v>
      </c>
      <c r="FH110" s="131">
        <f xml:space="preserve"> Time!FH$161</f>
        <v>0</v>
      </c>
      <c r="FI110" s="131">
        <f xml:space="preserve"> Time!FI$161</f>
        <v>0</v>
      </c>
      <c r="FJ110" s="131">
        <f xml:space="preserve"> Time!FJ$161</f>
        <v>0</v>
      </c>
      <c r="FK110" s="131">
        <f xml:space="preserve"> Time!FK$161</f>
        <v>0</v>
      </c>
      <c r="FL110" s="131">
        <f xml:space="preserve"> Time!FL$161</f>
        <v>0</v>
      </c>
      <c r="FM110" s="131">
        <f xml:space="preserve"> Time!FM$161</f>
        <v>0</v>
      </c>
      <c r="FN110" s="131">
        <f xml:space="preserve"> Time!FN$161</f>
        <v>0</v>
      </c>
      <c r="FO110" s="131">
        <f xml:space="preserve"> Time!FO$161</f>
        <v>0</v>
      </c>
      <c r="FP110" s="131">
        <f xml:space="preserve"> Time!FP$161</f>
        <v>0</v>
      </c>
      <c r="FQ110" s="131">
        <f xml:space="preserve"> Time!FQ$161</f>
        <v>0</v>
      </c>
      <c r="FR110" s="131">
        <f xml:space="preserve"> Time!FR$161</f>
        <v>0</v>
      </c>
      <c r="FS110" s="131">
        <f xml:space="preserve"> Time!FS$161</f>
        <v>0</v>
      </c>
      <c r="FT110" s="131">
        <f xml:space="preserve"> Time!FT$161</f>
        <v>0</v>
      </c>
      <c r="FU110" s="131">
        <f xml:space="preserve"> Time!FU$161</f>
        <v>0</v>
      </c>
      <c r="FV110" s="131">
        <f xml:space="preserve"> Time!FV$161</f>
        <v>0</v>
      </c>
      <c r="FW110" s="131">
        <f xml:space="preserve"> Time!FW$161</f>
        <v>0</v>
      </c>
      <c r="FX110" s="131">
        <f xml:space="preserve"> Time!FX$161</f>
        <v>0</v>
      </c>
      <c r="FY110" s="131">
        <f xml:space="preserve"> Time!FY$161</f>
        <v>0</v>
      </c>
      <c r="FZ110" s="131">
        <f xml:space="preserve"> Time!FZ$161</f>
        <v>0</v>
      </c>
      <c r="GA110" s="131">
        <f xml:space="preserve"> Time!GA$161</f>
        <v>0</v>
      </c>
      <c r="GB110" s="131">
        <f xml:space="preserve"> Time!GB$161</f>
        <v>0</v>
      </c>
      <c r="GC110" s="131">
        <f xml:space="preserve"> Time!GC$161</f>
        <v>0</v>
      </c>
      <c r="GD110" s="131">
        <f xml:space="preserve"> Time!GD$161</f>
        <v>0</v>
      </c>
      <c r="GE110" s="131">
        <f xml:space="preserve"> Time!GE$161</f>
        <v>0</v>
      </c>
      <c r="GF110" s="131">
        <f xml:space="preserve"> Time!GF$161</f>
        <v>0</v>
      </c>
      <c r="GG110" s="131">
        <f xml:space="preserve"> Time!GG$161</f>
        <v>0</v>
      </c>
      <c r="GH110" s="131">
        <f xml:space="preserve"> Time!GH$161</f>
        <v>0</v>
      </c>
      <c r="GI110" s="131">
        <f xml:space="preserve"> Time!GI$161</f>
        <v>0</v>
      </c>
      <c r="GJ110" s="131">
        <f xml:space="preserve"> Time!GJ$161</f>
        <v>0</v>
      </c>
    </row>
    <row r="111" spans="1:192" x14ac:dyDescent="0.25">
      <c r="E111" s="707" t="s">
        <v>559</v>
      </c>
      <c r="F111" s="707"/>
      <c r="G111" s="707" t="s">
        <v>29</v>
      </c>
      <c r="H111" s="707"/>
      <c r="I111" s="707"/>
      <c r="J111" s="707">
        <f xml:space="preserve"> ($F107 + (SUM($J110:J110) * ($F108 / $F109))) * J110</f>
        <v>0</v>
      </c>
      <c r="K111" s="707">
        <f xml:space="preserve"> ($F107 + (SUM($J110:K110) * ($F108 / $F109))) * K110</f>
        <v>0</v>
      </c>
      <c r="L111" s="707">
        <f xml:space="preserve"> ($F107 + (SUM($J110:L110) * ($F108 / $F109))) * L110</f>
        <v>0</v>
      </c>
      <c r="M111" s="707">
        <f xml:space="preserve"> ($F107 + (SUM($J110:M110) * ($F108 / $F109))) * M110</f>
        <v>0</v>
      </c>
      <c r="N111" s="707">
        <f xml:space="preserve"> ($F107 + (SUM($J110:N110) * ($F108 / $F109))) * N110</f>
        <v>0</v>
      </c>
      <c r="O111" s="707">
        <f xml:space="preserve"> ($F107 + (SUM($J110:O110) * ($F108 / $F109))) * O110</f>
        <v>0</v>
      </c>
      <c r="P111" s="707">
        <f xml:space="preserve"> ($F107 + (SUM($J110:P110) * ($F108 / $F109))) * P110</f>
        <v>0</v>
      </c>
      <c r="Q111" s="707">
        <f xml:space="preserve"> ($F107 + (SUM($J110:Q110) * ($F108 / $F109))) * Q110</f>
        <v>0</v>
      </c>
      <c r="R111" s="707">
        <f xml:space="preserve"> ($F107 + (SUM($J110:R110) * ($F108 / $F109))) * R110</f>
        <v>0</v>
      </c>
      <c r="S111" s="707">
        <f xml:space="preserve"> ($F107 + (SUM($J110:S110) * ($F108 / $F109))) * S110</f>
        <v>1.75</v>
      </c>
      <c r="T111" s="707">
        <f xml:space="preserve"> ($F107 + (SUM($J110:T110) * ($F108 / $F109))) * T110</f>
        <v>2</v>
      </c>
      <c r="U111" s="707">
        <f xml:space="preserve"> ($F107 + (SUM($J110:U110) * ($F108 / $F109))) * U110</f>
        <v>2.25</v>
      </c>
      <c r="V111" s="707">
        <f xml:space="preserve"> ($F107 + (SUM($J110:V110) * ($F108 / $F109))) * V110</f>
        <v>2.5</v>
      </c>
      <c r="W111" s="707">
        <f xml:space="preserve"> ($F107 + (SUM($J110:W110) * ($F108 / $F109))) * W110</f>
        <v>2.75</v>
      </c>
      <c r="X111" s="707">
        <f xml:space="preserve"> ($F107 + (SUM($J110:X110) * ($F108 / $F109))) * X110</f>
        <v>3</v>
      </c>
      <c r="Y111" s="707">
        <f xml:space="preserve"> ($F107 + (SUM($J110:Y110) * ($F108 / $F109))) * Y110</f>
        <v>3.25</v>
      </c>
      <c r="Z111" s="707">
        <f xml:space="preserve"> ($F107 + (SUM($J110:Z110) * ($F108 / $F109))) * Z110</f>
        <v>3.5</v>
      </c>
      <c r="AA111" s="707">
        <f xml:space="preserve"> ($F107 + (SUM($J110:AA110) * ($F108 / $F109))) * AA110</f>
        <v>3.75</v>
      </c>
      <c r="AB111" s="707">
        <f xml:space="preserve"> ($F107 + (SUM($J110:AB110) * ($F108 / $F109))) * AB110</f>
        <v>4</v>
      </c>
      <c r="AC111" s="707">
        <f xml:space="preserve"> ($F107 + (SUM($J110:AC110) * ($F108 / $F109))) * AC110</f>
        <v>4.25</v>
      </c>
      <c r="AD111" s="707">
        <f xml:space="preserve"> ($F107 + (SUM($J110:AD110) * ($F108 / $F109))) * AD110</f>
        <v>4.5</v>
      </c>
      <c r="AE111" s="707">
        <f xml:space="preserve"> ($F107 + (SUM($J110:AE110) * ($F108 / $F109))) * AE110</f>
        <v>4.75</v>
      </c>
      <c r="AF111" s="707">
        <f xml:space="preserve"> ($F107 + (SUM($J110:AF110) * ($F108 / $F109))) * AF110</f>
        <v>5</v>
      </c>
      <c r="AG111" s="707">
        <f xml:space="preserve"> ($F107 + (SUM($J110:AG110) * ($F108 / $F109))) * AG110</f>
        <v>5.25</v>
      </c>
      <c r="AH111" s="707">
        <f xml:space="preserve"> ($F107 + (SUM($J110:AH110) * ($F108 / $F109))) * AH110</f>
        <v>5.5</v>
      </c>
      <c r="AI111" s="707">
        <f xml:space="preserve"> ($F107 + (SUM($J110:AI110) * ($F108 / $F109))) * AI110</f>
        <v>5.75</v>
      </c>
      <c r="AJ111" s="707">
        <f xml:space="preserve"> ($F107 + (SUM($J110:AJ110) * ($F108 / $F109))) * AJ110</f>
        <v>6</v>
      </c>
      <c r="AK111" s="707">
        <f xml:space="preserve"> ($F107 + (SUM($J110:AK110) * ($F108 / $F109))) * AK110</f>
        <v>6.25</v>
      </c>
      <c r="AL111" s="707">
        <f xml:space="preserve"> ($F107 + (SUM($J110:AL110) * ($F108 / $F109))) * AL110</f>
        <v>6.5</v>
      </c>
      <c r="AM111" s="707">
        <f xml:space="preserve"> ($F107 + (SUM($J110:AM110) * ($F108 / $F109))) * AM110</f>
        <v>6.75</v>
      </c>
      <c r="AN111" s="707">
        <f xml:space="preserve"> ($F107 + (SUM($J110:AN110) * ($F108 / $F109))) * AN110</f>
        <v>7</v>
      </c>
      <c r="AO111" s="707">
        <f xml:space="preserve"> ($F107 + (SUM($J110:AO110) * ($F108 / $F109))) * AO110</f>
        <v>7.25</v>
      </c>
      <c r="AP111" s="707">
        <f xml:space="preserve"> ($F107 + (SUM($J110:AP110) * ($F108 / $F109))) * AP110</f>
        <v>7.5</v>
      </c>
      <c r="AQ111" s="707">
        <f xml:space="preserve"> ($F107 + (SUM($J110:AQ110) * ($F108 / $F109))) * AQ110</f>
        <v>7.75</v>
      </c>
      <c r="AR111" s="707">
        <f xml:space="preserve"> ($F107 + (SUM($J110:AR110) * ($F108 / $F109))) * AR110</f>
        <v>8</v>
      </c>
      <c r="AS111" s="707">
        <f xml:space="preserve"> ($F107 + (SUM($J110:AS110) * ($F108 / $F109))) * AS110</f>
        <v>8.25</v>
      </c>
      <c r="AT111" s="707">
        <f xml:space="preserve"> ($F107 + (SUM($J110:AT110) * ($F108 / $F109))) * AT110</f>
        <v>8.5</v>
      </c>
      <c r="AU111" s="707">
        <f xml:space="preserve"> ($F107 + (SUM($J110:AU110) * ($F108 / $F109))) * AU110</f>
        <v>8.75</v>
      </c>
      <c r="AV111" s="707">
        <f xml:space="preserve"> ($F107 + (SUM($J110:AV110) * ($F108 / $F109))) * AV110</f>
        <v>9</v>
      </c>
      <c r="AW111" s="707">
        <f xml:space="preserve"> ($F107 + (SUM($J110:AW110) * ($F108 / $F109))) * AW110</f>
        <v>9.25</v>
      </c>
      <c r="AX111" s="707">
        <f xml:space="preserve"> ($F107 + (SUM($J110:AX110) * ($F108 / $F109))) * AX110</f>
        <v>9.5</v>
      </c>
      <c r="AY111" s="707">
        <f xml:space="preserve"> ($F107 + (SUM($J110:AY110) * ($F108 / $F109))) * AY110</f>
        <v>9.75</v>
      </c>
      <c r="AZ111" s="707">
        <f xml:space="preserve"> ($F107 + (SUM($J110:AZ110) * ($F108 / $F109))) * AZ110</f>
        <v>10</v>
      </c>
      <c r="BA111" s="707">
        <f xml:space="preserve"> ($F107 + (SUM($J110:BA110) * ($F108 / $F109))) * BA110</f>
        <v>10.25</v>
      </c>
      <c r="BB111" s="707">
        <f xml:space="preserve"> ($F107 + (SUM($J110:BB110) * ($F108 / $F109))) * BB110</f>
        <v>10.5</v>
      </c>
      <c r="BC111" s="707">
        <f xml:space="preserve"> ($F107 + (SUM($J110:BC110) * ($F108 / $F109))) * BC110</f>
        <v>10.75</v>
      </c>
      <c r="BD111" s="707">
        <f xml:space="preserve"> ($F107 + (SUM($J110:BD110) * ($F108 / $F109))) * BD110</f>
        <v>11</v>
      </c>
      <c r="BE111" s="707">
        <f xml:space="preserve"> ($F107 + (SUM($J110:BE110) * ($F108 / $F109))) * BE110</f>
        <v>11.25</v>
      </c>
      <c r="BF111" s="707">
        <f xml:space="preserve"> ($F107 + (SUM($J110:BF110) * ($F108 / $F109))) * BF110</f>
        <v>11.5</v>
      </c>
      <c r="BG111" s="707">
        <f xml:space="preserve"> ($F107 + (SUM($J110:BG110) * ($F108 / $F109))) * BG110</f>
        <v>11.75</v>
      </c>
      <c r="BH111" s="707">
        <f xml:space="preserve"> ($F107 + (SUM($J110:BH110) * ($F108 / $F109))) * BH110</f>
        <v>12</v>
      </c>
      <c r="BI111" s="707">
        <f xml:space="preserve"> ($F107 + (SUM($J110:BI110) * ($F108 / $F109))) * BI110</f>
        <v>12.25</v>
      </c>
      <c r="BJ111" s="707">
        <f xml:space="preserve"> ($F107 + (SUM($J110:BJ110) * ($F108 / $F109))) * BJ110</f>
        <v>12.5</v>
      </c>
      <c r="BK111" s="707">
        <f xml:space="preserve"> ($F107 + (SUM($J110:BK110) * ($F108 / $F109))) * BK110</f>
        <v>12.75</v>
      </c>
      <c r="BL111" s="707">
        <f xml:space="preserve"> ($F107 + (SUM($J110:BL110) * ($F108 / $F109))) * BL110</f>
        <v>13</v>
      </c>
      <c r="BM111" s="707">
        <f xml:space="preserve"> ($F107 + (SUM($J110:BM110) * ($F108 / $F109))) * BM110</f>
        <v>13.25</v>
      </c>
      <c r="BN111" s="707">
        <f xml:space="preserve"> ($F107 + (SUM($J110:BN110) * ($F108 / $F109))) * BN110</f>
        <v>13.5</v>
      </c>
      <c r="BO111" s="707">
        <f xml:space="preserve"> ($F107 + (SUM($J110:BO110) * ($F108 / $F109))) * BO110</f>
        <v>0</v>
      </c>
      <c r="BP111" s="707">
        <f xml:space="preserve"> ($F107 + (SUM($J110:BP110) * ($F108 / $F109))) * BP110</f>
        <v>0</v>
      </c>
      <c r="BQ111" s="707">
        <f xml:space="preserve"> ($F107 + (SUM($J110:BQ110) * ($F108 / $F109))) * BQ110</f>
        <v>0</v>
      </c>
      <c r="BR111" s="707">
        <f xml:space="preserve"> ($F107 + (SUM($J110:BR110) * ($F108 / $F109))) * BR110</f>
        <v>0</v>
      </c>
      <c r="BS111" s="707">
        <f xml:space="preserve"> ($F107 + (SUM($J110:BS110) * ($F108 / $F109))) * BS110</f>
        <v>0</v>
      </c>
      <c r="BT111" s="707">
        <f xml:space="preserve"> ($F107 + (SUM($J110:BT110) * ($F108 / $F109))) * BT110</f>
        <v>0</v>
      </c>
      <c r="BU111" s="707">
        <f xml:space="preserve"> ($F107 + (SUM($J110:BU110) * ($F108 / $F109))) * BU110</f>
        <v>0</v>
      </c>
      <c r="BV111" s="707">
        <f xml:space="preserve"> ($F107 + (SUM($J110:BV110) * ($F108 / $F109))) * BV110</f>
        <v>0</v>
      </c>
      <c r="BW111" s="707">
        <f xml:space="preserve"> ($F107 + (SUM($J110:BW110) * ($F108 / $F109))) * BW110</f>
        <v>0</v>
      </c>
      <c r="BX111" s="707">
        <f xml:space="preserve"> ($F107 + (SUM($J110:BX110) * ($F108 / $F109))) * BX110</f>
        <v>0</v>
      </c>
      <c r="BY111" s="707">
        <f xml:space="preserve"> ($F107 + (SUM($J110:BY110) * ($F108 / $F109))) * BY110</f>
        <v>0</v>
      </c>
      <c r="BZ111" s="707">
        <f xml:space="preserve"> ($F107 + (SUM($J110:BZ110) * ($F108 / $F109))) * BZ110</f>
        <v>0</v>
      </c>
      <c r="CA111" s="707">
        <f xml:space="preserve"> ($F107 + (SUM($J110:CA110) * ($F108 / $F109))) * CA110</f>
        <v>0</v>
      </c>
      <c r="CB111" s="707">
        <f xml:space="preserve"> ($F107 + (SUM($J110:CB110) * ($F108 / $F109))) * CB110</f>
        <v>0</v>
      </c>
      <c r="CC111" s="707">
        <f xml:space="preserve"> ($F107 + (SUM($J110:CC110) * ($F108 / $F109))) * CC110</f>
        <v>0</v>
      </c>
      <c r="CD111" s="707">
        <f xml:space="preserve"> ($F107 + (SUM($J110:CD110) * ($F108 / $F109))) * CD110</f>
        <v>0</v>
      </c>
      <c r="CE111" s="707">
        <f xml:space="preserve"> ($F107 + (SUM($J110:CE110) * ($F108 / $F109))) * CE110</f>
        <v>0</v>
      </c>
      <c r="CF111" s="707">
        <f xml:space="preserve"> ($F107 + (SUM($J110:CF110) * ($F108 / $F109))) * CF110</f>
        <v>0</v>
      </c>
      <c r="CG111" s="707">
        <f xml:space="preserve"> ($F107 + (SUM($J110:CG110) * ($F108 / $F109))) * CG110</f>
        <v>0</v>
      </c>
      <c r="CH111" s="707">
        <f xml:space="preserve"> ($F107 + (SUM($J110:CH110) * ($F108 / $F109))) * CH110</f>
        <v>0</v>
      </c>
      <c r="CI111" s="707">
        <f xml:space="preserve"> ($F107 + (SUM($J110:CI110) * ($F108 / $F109))) * CI110</f>
        <v>0</v>
      </c>
      <c r="CJ111" s="707">
        <f xml:space="preserve"> ($F107 + (SUM($J110:CJ110) * ($F108 / $F109))) * CJ110</f>
        <v>0</v>
      </c>
      <c r="CK111" s="707">
        <f xml:space="preserve"> ($F107 + (SUM($J110:CK110) * ($F108 / $F109))) * CK110</f>
        <v>0</v>
      </c>
      <c r="CL111" s="707">
        <f xml:space="preserve"> ($F107 + (SUM($J110:CL110) * ($F108 / $F109))) * CL110</f>
        <v>0</v>
      </c>
      <c r="CM111" s="707">
        <f xml:space="preserve"> ($F107 + (SUM($J110:CM110) * ($F108 / $F109))) * CM110</f>
        <v>0</v>
      </c>
      <c r="CN111" s="707">
        <f xml:space="preserve"> ($F107 + (SUM($J110:CN110) * ($F108 / $F109))) * CN110</f>
        <v>0</v>
      </c>
      <c r="CO111" s="707">
        <f xml:space="preserve"> ($F107 + (SUM($J110:CO110) * ($F108 / $F109))) * CO110</f>
        <v>0</v>
      </c>
      <c r="CP111" s="707">
        <f xml:space="preserve"> ($F107 + (SUM($J110:CP110) * ($F108 / $F109))) * CP110</f>
        <v>0</v>
      </c>
      <c r="CQ111" s="707">
        <f xml:space="preserve"> ($F107 + (SUM($J110:CQ110) * ($F108 / $F109))) * CQ110</f>
        <v>0</v>
      </c>
      <c r="CR111" s="707">
        <f xml:space="preserve"> ($F107 + (SUM($J110:CR110) * ($F108 / $F109))) * CR110</f>
        <v>0</v>
      </c>
      <c r="CS111" s="707">
        <f xml:space="preserve"> ($F107 + (SUM($J110:CS110) * ($F108 / $F109))) * CS110</f>
        <v>0</v>
      </c>
      <c r="CT111" s="707">
        <f xml:space="preserve"> ($F107 + (SUM($J110:CT110) * ($F108 / $F109))) * CT110</f>
        <v>0</v>
      </c>
      <c r="CU111" s="707">
        <f xml:space="preserve"> ($F107 + (SUM($J110:CU110) * ($F108 / $F109))) * CU110</f>
        <v>0</v>
      </c>
      <c r="CV111" s="707">
        <f xml:space="preserve"> ($F107 + (SUM($J110:CV110) * ($F108 / $F109))) * CV110</f>
        <v>0</v>
      </c>
      <c r="CW111" s="707">
        <f xml:space="preserve"> ($F107 + (SUM($J110:CW110) * ($F108 / $F109))) * CW110</f>
        <v>0</v>
      </c>
      <c r="CX111" s="707">
        <f xml:space="preserve"> ($F107 + (SUM($J110:CX110) * ($F108 / $F109))) * CX110</f>
        <v>0</v>
      </c>
      <c r="CY111" s="707">
        <f xml:space="preserve"> ($F107 + (SUM($J110:CY110) * ($F108 / $F109))) * CY110</f>
        <v>0</v>
      </c>
      <c r="CZ111" s="707">
        <f xml:space="preserve"> ($F107 + (SUM($J110:CZ110) * ($F108 / $F109))) * CZ110</f>
        <v>0</v>
      </c>
      <c r="DA111" s="707">
        <f xml:space="preserve"> ($F107 + (SUM($J110:DA110) * ($F108 / $F109))) * DA110</f>
        <v>0</v>
      </c>
      <c r="DB111" s="707">
        <f xml:space="preserve"> ($F107 + (SUM($J110:DB110) * ($F108 / $F109))) * DB110</f>
        <v>0</v>
      </c>
      <c r="DC111" s="707">
        <f xml:space="preserve"> ($F107 + (SUM($J110:DC110) * ($F108 / $F109))) * DC110</f>
        <v>0</v>
      </c>
      <c r="DD111" s="707">
        <f xml:space="preserve"> ($F107 + (SUM($J110:DD110) * ($F108 / $F109))) * DD110</f>
        <v>0</v>
      </c>
      <c r="DE111" s="707">
        <f xml:space="preserve"> ($F107 + (SUM($J110:DE110) * ($F108 / $F109))) * DE110</f>
        <v>0</v>
      </c>
      <c r="DF111" s="707">
        <f xml:space="preserve"> ($F107 + (SUM($J110:DF110) * ($F108 / $F109))) * DF110</f>
        <v>0</v>
      </c>
      <c r="DG111" s="707">
        <f xml:space="preserve"> ($F107 + (SUM($J110:DG110) * ($F108 / $F109))) * DG110</f>
        <v>0</v>
      </c>
      <c r="DH111" s="707">
        <f xml:space="preserve"> ($F107 + (SUM($J110:DH110) * ($F108 / $F109))) * DH110</f>
        <v>0</v>
      </c>
      <c r="DI111" s="707">
        <f xml:space="preserve"> ($F107 + (SUM($J110:DI110) * ($F108 / $F109))) * DI110</f>
        <v>0</v>
      </c>
      <c r="DJ111" s="707">
        <f xml:space="preserve"> ($F107 + (SUM($J110:DJ110) * ($F108 / $F109))) * DJ110</f>
        <v>0</v>
      </c>
      <c r="DK111" s="707">
        <f xml:space="preserve"> ($F107 + (SUM($J110:DK110) * ($F108 / $F109))) * DK110</f>
        <v>0</v>
      </c>
      <c r="DL111" s="707">
        <f xml:space="preserve"> ($F107 + (SUM($J110:DL110) * ($F108 / $F109))) * DL110</f>
        <v>0</v>
      </c>
      <c r="DM111" s="707">
        <f xml:space="preserve"> ($F107 + (SUM($J110:DM110) * ($F108 / $F109))) * DM110</f>
        <v>0</v>
      </c>
      <c r="DN111" s="707">
        <f xml:space="preserve"> ($F107 + (SUM($J110:DN110) * ($F108 / $F109))) * DN110</f>
        <v>0</v>
      </c>
      <c r="DO111" s="707">
        <f xml:space="preserve"> ($F107 + (SUM($J110:DO110) * ($F108 / $F109))) * DO110</f>
        <v>0</v>
      </c>
      <c r="DP111" s="707">
        <f xml:space="preserve"> ($F107 + (SUM($J110:DP110) * ($F108 / $F109))) * DP110</f>
        <v>0</v>
      </c>
      <c r="DQ111" s="707">
        <f xml:space="preserve"> ($F107 + (SUM($J110:DQ110) * ($F108 / $F109))) * DQ110</f>
        <v>0</v>
      </c>
      <c r="DR111" s="707">
        <f xml:space="preserve"> ($F107 + (SUM($J110:DR110) * ($F108 / $F109))) * DR110</f>
        <v>0</v>
      </c>
      <c r="DS111" s="707">
        <f xml:space="preserve"> ($F107 + (SUM($J110:DS110) * ($F108 / $F109))) * DS110</f>
        <v>0</v>
      </c>
      <c r="DT111" s="707">
        <f xml:space="preserve"> ($F107 + (SUM($J110:DT110) * ($F108 / $F109))) * DT110</f>
        <v>0</v>
      </c>
      <c r="DU111" s="707">
        <f xml:space="preserve"> ($F107 + (SUM($J110:DU110) * ($F108 / $F109))) * DU110</f>
        <v>0</v>
      </c>
      <c r="DV111" s="707">
        <f xml:space="preserve"> ($F107 + (SUM($J110:DV110) * ($F108 / $F109))) * DV110</f>
        <v>0</v>
      </c>
      <c r="DW111" s="707">
        <f xml:space="preserve"> ($F107 + (SUM($J110:DW110) * ($F108 / $F109))) * DW110</f>
        <v>0</v>
      </c>
      <c r="DX111" s="707">
        <f xml:space="preserve"> ($F107 + (SUM($J110:DX110) * ($F108 / $F109))) * DX110</f>
        <v>0</v>
      </c>
      <c r="DY111" s="707">
        <f xml:space="preserve"> ($F107 + (SUM($J110:DY110) * ($F108 / $F109))) * DY110</f>
        <v>0</v>
      </c>
      <c r="DZ111" s="707">
        <f xml:space="preserve"> ($F107 + (SUM($J110:DZ110) * ($F108 / $F109))) * DZ110</f>
        <v>0</v>
      </c>
      <c r="EA111" s="707">
        <f xml:space="preserve"> ($F107 + (SUM($J110:EA110) * ($F108 / $F109))) * EA110</f>
        <v>0</v>
      </c>
      <c r="EB111" s="707">
        <f xml:space="preserve"> ($F107 + (SUM($J110:EB110) * ($F108 / $F109))) * EB110</f>
        <v>0</v>
      </c>
      <c r="EC111" s="707">
        <f xml:space="preserve"> ($F107 + (SUM($J110:EC110) * ($F108 / $F109))) * EC110</f>
        <v>0</v>
      </c>
      <c r="ED111" s="707">
        <f xml:space="preserve"> ($F107 + (SUM($J110:ED110) * ($F108 / $F109))) * ED110</f>
        <v>0</v>
      </c>
      <c r="EE111" s="707">
        <f xml:space="preserve"> ($F107 + (SUM($J110:EE110) * ($F108 / $F109))) * EE110</f>
        <v>0</v>
      </c>
      <c r="EF111" s="707">
        <f xml:space="preserve"> ($F107 + (SUM($J110:EF110) * ($F108 / $F109))) * EF110</f>
        <v>0</v>
      </c>
      <c r="EG111" s="707">
        <f xml:space="preserve"> ($F107 + (SUM($J110:EG110) * ($F108 / $F109))) * EG110</f>
        <v>0</v>
      </c>
      <c r="EH111" s="707">
        <f xml:space="preserve"> ($F107 + (SUM($J110:EH110) * ($F108 / $F109))) * EH110</f>
        <v>0</v>
      </c>
      <c r="EI111" s="707">
        <f xml:space="preserve"> ($F107 + (SUM($J110:EI110) * ($F108 / $F109))) * EI110</f>
        <v>0</v>
      </c>
      <c r="EJ111" s="707">
        <f xml:space="preserve"> ($F107 + (SUM($J110:EJ110) * ($F108 / $F109))) * EJ110</f>
        <v>0</v>
      </c>
      <c r="EK111" s="707">
        <f xml:space="preserve"> ($F107 + (SUM($J110:EK110) * ($F108 / $F109))) * EK110</f>
        <v>0</v>
      </c>
      <c r="EL111" s="707">
        <f xml:space="preserve"> ($F107 + (SUM($J110:EL110) * ($F108 / $F109))) * EL110</f>
        <v>0</v>
      </c>
      <c r="EM111" s="707">
        <f xml:space="preserve"> ($F107 + (SUM($J110:EM110) * ($F108 / $F109))) * EM110</f>
        <v>0</v>
      </c>
      <c r="EN111" s="707">
        <f xml:space="preserve"> ($F107 + (SUM($J110:EN110) * ($F108 / $F109))) * EN110</f>
        <v>0</v>
      </c>
      <c r="EO111" s="707">
        <f xml:space="preserve"> ($F107 + (SUM($J110:EO110) * ($F108 / $F109))) * EO110</f>
        <v>0</v>
      </c>
      <c r="EP111" s="707">
        <f xml:space="preserve"> ($F107 + (SUM($J110:EP110) * ($F108 / $F109))) * EP110</f>
        <v>0</v>
      </c>
      <c r="EQ111" s="707">
        <f xml:space="preserve"> ($F107 + (SUM($J110:EQ110) * ($F108 / $F109))) * EQ110</f>
        <v>0</v>
      </c>
      <c r="ER111" s="707">
        <f xml:space="preserve"> ($F107 + (SUM($J110:ER110) * ($F108 / $F109))) * ER110</f>
        <v>0</v>
      </c>
      <c r="ES111" s="707">
        <f xml:space="preserve"> ($F107 + (SUM($J110:ES110) * ($F108 / $F109))) * ES110</f>
        <v>0</v>
      </c>
      <c r="ET111" s="707">
        <f xml:space="preserve"> ($F107 + (SUM($J110:ET110) * ($F108 / $F109))) * ET110</f>
        <v>0</v>
      </c>
      <c r="EU111" s="707">
        <f xml:space="preserve"> ($F107 + (SUM($J110:EU110) * ($F108 / $F109))) * EU110</f>
        <v>0</v>
      </c>
      <c r="EV111" s="707">
        <f xml:space="preserve"> ($F107 + (SUM($J110:EV110) * ($F108 / $F109))) * EV110</f>
        <v>0</v>
      </c>
      <c r="EW111" s="707">
        <f xml:space="preserve"> ($F107 + (SUM($J110:EW110) * ($F108 / $F109))) * EW110</f>
        <v>0</v>
      </c>
      <c r="EX111" s="707">
        <f xml:space="preserve"> ($F107 + (SUM($J110:EX110) * ($F108 / $F109))) * EX110</f>
        <v>0</v>
      </c>
      <c r="EY111" s="707">
        <f xml:space="preserve"> ($F107 + (SUM($J110:EY110) * ($F108 / $F109))) * EY110</f>
        <v>0</v>
      </c>
      <c r="EZ111" s="707">
        <f xml:space="preserve"> ($F107 + (SUM($J110:EZ110) * ($F108 / $F109))) * EZ110</f>
        <v>0</v>
      </c>
      <c r="FA111" s="707">
        <f xml:space="preserve"> ($F107 + (SUM($J110:FA110) * ($F108 / $F109))) * FA110</f>
        <v>0</v>
      </c>
      <c r="FB111" s="707">
        <f xml:space="preserve"> ($F107 + (SUM($J110:FB110) * ($F108 / $F109))) * FB110</f>
        <v>0</v>
      </c>
      <c r="FC111" s="707">
        <f xml:space="preserve"> ($F107 + (SUM($J110:FC110) * ($F108 / $F109))) * FC110</f>
        <v>0</v>
      </c>
      <c r="FD111" s="707">
        <f xml:space="preserve"> ($F107 + (SUM($J110:FD110) * ($F108 / $F109))) * FD110</f>
        <v>0</v>
      </c>
      <c r="FE111" s="707">
        <f xml:space="preserve"> ($F107 + (SUM($J110:FE110) * ($F108 / $F109))) * FE110</f>
        <v>0</v>
      </c>
      <c r="FF111" s="707">
        <f xml:space="preserve"> ($F107 + (SUM($J110:FF110) * ($F108 / $F109))) * FF110</f>
        <v>0</v>
      </c>
      <c r="FG111" s="707">
        <f xml:space="preserve"> ($F107 + (SUM($J110:FG110) * ($F108 / $F109))) * FG110</f>
        <v>0</v>
      </c>
      <c r="FH111" s="707">
        <f xml:space="preserve"> ($F107 + (SUM($J110:FH110) * ($F108 / $F109))) * FH110</f>
        <v>0</v>
      </c>
      <c r="FI111" s="707">
        <f xml:space="preserve"> ($F107 + (SUM($J110:FI110) * ($F108 / $F109))) * FI110</f>
        <v>0</v>
      </c>
      <c r="FJ111" s="707">
        <f xml:space="preserve"> ($F107 + (SUM($J110:FJ110) * ($F108 / $F109))) * FJ110</f>
        <v>0</v>
      </c>
      <c r="FK111" s="707">
        <f xml:space="preserve"> ($F107 + (SUM($J110:FK110) * ($F108 / $F109))) * FK110</f>
        <v>0</v>
      </c>
      <c r="FL111" s="707">
        <f xml:space="preserve"> ($F107 + (SUM($J110:FL110) * ($F108 / $F109))) * FL110</f>
        <v>0</v>
      </c>
      <c r="FM111" s="707">
        <f xml:space="preserve"> ($F107 + (SUM($J110:FM110) * ($F108 / $F109))) * FM110</f>
        <v>0</v>
      </c>
      <c r="FN111" s="707">
        <f xml:space="preserve"> ($F107 + (SUM($J110:FN110) * ($F108 / $F109))) * FN110</f>
        <v>0</v>
      </c>
      <c r="FO111" s="707">
        <f xml:space="preserve"> ($F107 + (SUM($J110:FO110) * ($F108 / $F109))) * FO110</f>
        <v>0</v>
      </c>
      <c r="FP111" s="707">
        <f xml:space="preserve"> ($F107 + (SUM($J110:FP110) * ($F108 / $F109))) * FP110</f>
        <v>0</v>
      </c>
      <c r="FQ111" s="707">
        <f xml:space="preserve"> ($F107 + (SUM($J110:FQ110) * ($F108 / $F109))) * FQ110</f>
        <v>0</v>
      </c>
      <c r="FR111" s="707">
        <f xml:space="preserve"> ($F107 + (SUM($J110:FR110) * ($F108 / $F109))) * FR110</f>
        <v>0</v>
      </c>
      <c r="FS111" s="707">
        <f xml:space="preserve"> ($F107 + (SUM($J110:FS110) * ($F108 / $F109))) * FS110</f>
        <v>0</v>
      </c>
      <c r="FT111" s="707">
        <f xml:space="preserve"> ($F107 + (SUM($J110:FT110) * ($F108 / $F109))) * FT110</f>
        <v>0</v>
      </c>
      <c r="FU111" s="707">
        <f xml:space="preserve"> ($F107 + (SUM($J110:FU110) * ($F108 / $F109))) * FU110</f>
        <v>0</v>
      </c>
      <c r="FV111" s="707">
        <f xml:space="preserve"> ($F107 + (SUM($J110:FV110) * ($F108 / $F109))) * FV110</f>
        <v>0</v>
      </c>
      <c r="FW111" s="707">
        <f xml:space="preserve"> ($F107 + (SUM($J110:FW110) * ($F108 / $F109))) * FW110</f>
        <v>0</v>
      </c>
      <c r="FX111" s="707">
        <f xml:space="preserve"> ($F107 + (SUM($J110:FX110) * ($F108 / $F109))) * FX110</f>
        <v>0</v>
      </c>
      <c r="FY111" s="707">
        <f xml:space="preserve"> ($F107 + (SUM($J110:FY110) * ($F108 / $F109))) * FY110</f>
        <v>0</v>
      </c>
      <c r="FZ111" s="707">
        <f xml:space="preserve"> ($F107 + (SUM($J110:FZ110) * ($F108 / $F109))) * FZ110</f>
        <v>0</v>
      </c>
      <c r="GA111" s="707">
        <f xml:space="preserve"> ($F107 + (SUM($J110:GA110) * ($F108 / $F109))) * GA110</f>
        <v>0</v>
      </c>
      <c r="GB111" s="707">
        <f xml:space="preserve"> ($F107 + (SUM($J110:GB110) * ($F108 / $F109))) * GB110</f>
        <v>0</v>
      </c>
      <c r="GC111" s="707">
        <f xml:space="preserve"> ($F107 + (SUM($J110:GC110) * ($F108 / $F109))) * GC110</f>
        <v>0</v>
      </c>
      <c r="GD111" s="707">
        <f xml:space="preserve"> ($F107 + (SUM($J110:GD110) * ($F108 / $F109))) * GD110</f>
        <v>0</v>
      </c>
      <c r="GE111" s="707">
        <f xml:space="preserve"> ($F107 + (SUM($J110:GE110) * ($F108 / $F109))) * GE110</f>
        <v>0</v>
      </c>
      <c r="GF111" s="707">
        <f xml:space="preserve"> ($F107 + (SUM($J110:GF110) * ($F108 / $F109))) * GF110</f>
        <v>0</v>
      </c>
      <c r="GG111" s="707">
        <f xml:space="preserve"> ($F107 + (SUM($J110:GG110) * ($F108 / $F109))) * GG110</f>
        <v>0</v>
      </c>
      <c r="GH111" s="707">
        <f xml:space="preserve"> ($F107 + (SUM($J110:GH110) * ($F108 / $F109))) * GH110</f>
        <v>0</v>
      </c>
      <c r="GI111" s="707">
        <f xml:space="preserve"> ($F107 + (SUM($J110:GI110) * ($F108 / $F109))) * GI110</f>
        <v>0</v>
      </c>
      <c r="GJ111" s="707">
        <f xml:space="preserve"> ($F107 + (SUM($J110:GJ110) * ($F108 / $F109))) * GJ110</f>
        <v>0</v>
      </c>
    </row>
    <row r="112" spans="1:192" x14ac:dyDescent="0.25">
      <c r="E112" s="32"/>
      <c r="F112" s="32"/>
      <c r="G112" s="32"/>
      <c r="H112" s="32"/>
      <c r="I112" s="32"/>
      <c r="J112" s="32"/>
      <c r="K112" s="32"/>
      <c r="L112" s="32"/>
    </row>
    <row r="113" spans="1:192" x14ac:dyDescent="0.25">
      <c r="E113" s="453" t="str">
        <f xml:space="preserve"> ConFin!E$125</f>
        <v>Sum of construction debt drawdown - m</v>
      </c>
      <c r="F113" s="453">
        <f xml:space="preserve"> ConFin!F$125</f>
        <v>54222.289169329575</v>
      </c>
      <c r="G113" s="453" t="str">
        <f xml:space="preserve"> ConFin!G$125</f>
        <v>$ 000s</v>
      </c>
      <c r="H113" s="32"/>
      <c r="I113" s="32"/>
      <c r="J113" s="32"/>
      <c r="K113" s="32"/>
      <c r="L113" s="32"/>
    </row>
    <row r="114" spans="1:192" x14ac:dyDescent="0.25">
      <c r="E114" s="453" t="str">
        <f xml:space="preserve"> Debt!E$175</f>
        <v>Senior debt principal repayment - T1 POS</v>
      </c>
      <c r="F114" s="453">
        <f xml:space="preserve"> Debt!F$175</f>
        <v>0</v>
      </c>
      <c r="G114" s="453" t="str">
        <f xml:space="preserve"> Debt!G$175</f>
        <v>$ 000s</v>
      </c>
      <c r="H114" s="453">
        <f xml:space="preserve"> Debt!H$175</f>
        <v>35244.486715424238</v>
      </c>
      <c r="I114" s="453">
        <f xml:space="preserve"> Debt!I$175</f>
        <v>0</v>
      </c>
      <c r="J114" s="453">
        <f xml:space="preserve"> Debt!J$175</f>
        <v>0</v>
      </c>
      <c r="K114" s="453">
        <f xml:space="preserve"> Debt!K$175</f>
        <v>0</v>
      </c>
      <c r="L114" s="453">
        <f xml:space="preserve"> Debt!L$175</f>
        <v>0</v>
      </c>
      <c r="M114" s="453">
        <f xml:space="preserve"> Debt!M$175</f>
        <v>0</v>
      </c>
      <c r="N114" s="453">
        <f xml:space="preserve"> Debt!N$175</f>
        <v>0</v>
      </c>
      <c r="O114" s="453">
        <f xml:space="preserve"> Debt!O$175</f>
        <v>0</v>
      </c>
      <c r="P114" s="453">
        <f xml:space="preserve"> Debt!P$175</f>
        <v>0</v>
      </c>
      <c r="Q114" s="453">
        <f xml:space="preserve"> Debt!Q$175</f>
        <v>0</v>
      </c>
      <c r="R114" s="453">
        <f xml:space="preserve"> Debt!R$175</f>
        <v>0</v>
      </c>
      <c r="S114" s="453">
        <f xml:space="preserve"> Debt!S$175</f>
        <v>511.73610797546434</v>
      </c>
      <c r="T114" s="453">
        <f xml:space="preserve"> Debt!T$175</f>
        <v>640.17042917397714</v>
      </c>
      <c r="U114" s="453">
        <f xml:space="preserve"> Debt!U$175</f>
        <v>897.79915577220527</v>
      </c>
      <c r="V114" s="453">
        <f xml:space="preserve"> Debt!V$175</f>
        <v>824.26501157804171</v>
      </c>
      <c r="W114" s="453">
        <f xml:space="preserve"> Debt!W$175</f>
        <v>576.24280208218113</v>
      </c>
      <c r="X114" s="453">
        <f xml:space="preserve"> Debt!X$175</f>
        <v>659.64157522828407</v>
      </c>
      <c r="Y114" s="453">
        <f xml:space="preserve"> Debt!Y$175</f>
        <v>926.71287072636858</v>
      </c>
      <c r="Z114" s="453">
        <f xml:space="preserve"> Debt!Z$175</f>
        <v>854.15596524044588</v>
      </c>
      <c r="AA114" s="453">
        <f xml:space="preserve"> Debt!AA$175</f>
        <v>604.07038028004911</v>
      </c>
      <c r="AB114" s="453">
        <f xml:space="preserve"> Debt!AB$175</f>
        <v>700.35204024784434</v>
      </c>
      <c r="AC114" s="453">
        <f xml:space="preserve"> Debt!AC$175</f>
        <v>957.41816538770422</v>
      </c>
      <c r="AD114" s="453">
        <f xml:space="preserve"> Debt!AD$175</f>
        <v>885.82746789805742</v>
      </c>
      <c r="AE114" s="453">
        <f xml:space="preserve"> Debt!AE$175</f>
        <v>636.47832843793935</v>
      </c>
      <c r="AF114" s="453">
        <f xml:space="preserve"> Debt!AF$175</f>
        <v>733.16900666006154</v>
      </c>
      <c r="AG114" s="453">
        <f xml:space="preserve"> Debt!AG$175</f>
        <v>990.11810394583415</v>
      </c>
      <c r="AH114" s="453">
        <f xml:space="preserve"> Debt!AH$175</f>
        <v>919.52063318848718</v>
      </c>
      <c r="AI114" s="453">
        <f xml:space="preserve"> Debt!AI$175</f>
        <v>670.90596543588049</v>
      </c>
      <c r="AJ114" s="453">
        <f xml:space="preserve"> Debt!AJ$175</f>
        <v>768.10028843489999</v>
      </c>
      <c r="AK114" s="453">
        <f xml:space="preserve"> Debt!AK$175</f>
        <v>1024.9249397047838</v>
      </c>
      <c r="AL114" s="453">
        <f xml:space="preserve"> Debt!AL$175</f>
        <v>955.36290898306595</v>
      </c>
      <c r="AM114" s="453">
        <f xml:space="preserve"> Debt!AM$175</f>
        <v>712.00440452169664</v>
      </c>
      <c r="AN114" s="453">
        <f xml:space="preserve"> Debt!AN$175</f>
        <v>795.60153073801541</v>
      </c>
      <c r="AO114" s="453">
        <f xml:space="preserve"> Debt!AO$175</f>
        <v>1061.7677778050625</v>
      </c>
      <c r="AP114" s="453">
        <f xml:space="preserve"> Debt!AP$175</f>
        <v>993.29876431405569</v>
      </c>
      <c r="AQ114" s="453">
        <f xml:space="preserve"> Debt!AQ$175</f>
        <v>746.0129986614694</v>
      </c>
      <c r="AR114" s="453">
        <f xml:space="preserve"> Debt!AR$175</f>
        <v>844.28349371413094</v>
      </c>
      <c r="AS114" s="453">
        <f xml:space="preserve"> Debt!AS$175</f>
        <v>1101.0589484045927</v>
      </c>
      <c r="AT114" s="453">
        <f xml:space="preserve"> Debt!AT$175</f>
        <v>1033.6839910558876</v>
      </c>
      <c r="AU114" s="453">
        <f xml:space="preserve"> Debt!AU$175</f>
        <v>787.03857523235899</v>
      </c>
      <c r="AV114" s="453">
        <f xml:space="preserve"> Debt!AV$175</f>
        <v>885.9562648472654</v>
      </c>
      <c r="AW114" s="453">
        <f xml:space="preserve"> Debt!AW$175</f>
        <v>1142.844833819574</v>
      </c>
      <c r="AX114" s="453">
        <f xml:space="preserve"> Debt!AX$175</f>
        <v>1076.6128224916317</v>
      </c>
      <c r="AY114" s="453">
        <f xml:space="preserve"> Debt!AY$175</f>
        <v>830.5505141391227</v>
      </c>
      <c r="AZ114" s="453">
        <f xml:space="preserve"> Debt!AZ$175</f>
        <v>930.18273657758914</v>
      </c>
      <c r="BA114" s="453">
        <f xml:space="preserve"> Debt!BA$175</f>
        <v>1187.2840805006813</v>
      </c>
      <c r="BB114" s="453">
        <f xml:space="preserve"> Debt!BB$175</f>
        <v>1122.266516727075</v>
      </c>
      <c r="BC114" s="453">
        <f xml:space="preserve"> Debt!BC$175</f>
        <v>883.6724190880152</v>
      </c>
      <c r="BD114" s="453">
        <f xml:space="preserve"> Debt!BD$175</f>
        <v>968.11045257421267</v>
      </c>
      <c r="BE114" s="453">
        <f xml:space="preserve"> Debt!BE$175</f>
        <v>1234.5301836155093</v>
      </c>
      <c r="BF114" s="453">
        <f xml:space="preserve"> Debt!BF$175</f>
        <v>1170.7532602147121</v>
      </c>
      <c r="BG114" s="453">
        <f xml:space="preserve"> Debt!BG$175</f>
        <v>0</v>
      </c>
      <c r="BH114" s="453">
        <f xml:space="preserve"> Debt!BH$175</f>
        <v>0</v>
      </c>
      <c r="BI114" s="453">
        <f xml:space="preserve"> Debt!BI$175</f>
        <v>0</v>
      </c>
      <c r="BJ114" s="453">
        <f xml:space="preserve"> Debt!BJ$175</f>
        <v>0</v>
      </c>
      <c r="BK114" s="453">
        <f xml:space="preserve"> Debt!BK$175</f>
        <v>0</v>
      </c>
      <c r="BL114" s="453">
        <f xml:space="preserve"> Debt!BL$175</f>
        <v>0</v>
      </c>
      <c r="BM114" s="453">
        <f xml:space="preserve"> Debt!BM$175</f>
        <v>0</v>
      </c>
      <c r="BN114" s="453">
        <f xml:space="preserve"> Debt!BN$175</f>
        <v>0</v>
      </c>
      <c r="BO114" s="453">
        <f xml:space="preserve"> Debt!BO$175</f>
        <v>0</v>
      </c>
      <c r="BP114" s="453">
        <f xml:space="preserve"> Debt!BP$175</f>
        <v>0</v>
      </c>
      <c r="BQ114" s="453">
        <f xml:space="preserve"> Debt!BQ$175</f>
        <v>0</v>
      </c>
      <c r="BR114" s="453">
        <f xml:space="preserve"> Debt!BR$175</f>
        <v>0</v>
      </c>
      <c r="BS114" s="453">
        <f xml:space="preserve"> Debt!BS$175</f>
        <v>0</v>
      </c>
      <c r="BT114" s="453">
        <f xml:space="preserve"> Debt!BT$175</f>
        <v>0</v>
      </c>
      <c r="BU114" s="453">
        <f xml:space="preserve"> Debt!BU$175</f>
        <v>0</v>
      </c>
      <c r="BV114" s="453">
        <f xml:space="preserve"> Debt!BV$175</f>
        <v>0</v>
      </c>
      <c r="BW114" s="453">
        <f xml:space="preserve"> Debt!BW$175</f>
        <v>0</v>
      </c>
      <c r="BX114" s="453">
        <f xml:space="preserve"> Debt!BX$175</f>
        <v>0</v>
      </c>
      <c r="BY114" s="453">
        <f xml:space="preserve"> Debt!BY$175</f>
        <v>0</v>
      </c>
      <c r="BZ114" s="453">
        <f xml:space="preserve"> Debt!BZ$175</f>
        <v>0</v>
      </c>
      <c r="CA114" s="453">
        <f xml:space="preserve"> Debt!CA$175</f>
        <v>0</v>
      </c>
      <c r="CB114" s="453">
        <f xml:space="preserve"> Debt!CB$175</f>
        <v>0</v>
      </c>
      <c r="CC114" s="453">
        <f xml:space="preserve"> Debt!CC$175</f>
        <v>0</v>
      </c>
      <c r="CD114" s="453">
        <f xml:space="preserve"> Debt!CD$175</f>
        <v>0</v>
      </c>
      <c r="CE114" s="453">
        <f xml:space="preserve"> Debt!CE$175</f>
        <v>0</v>
      </c>
      <c r="CF114" s="453">
        <f xml:space="preserve"> Debt!CF$175</f>
        <v>0</v>
      </c>
      <c r="CG114" s="453">
        <f xml:space="preserve"> Debt!CG$175</f>
        <v>0</v>
      </c>
      <c r="CH114" s="453">
        <f xml:space="preserve"> Debt!CH$175</f>
        <v>0</v>
      </c>
      <c r="CI114" s="453">
        <f xml:space="preserve"> Debt!CI$175</f>
        <v>0</v>
      </c>
      <c r="CJ114" s="453">
        <f xml:space="preserve"> Debt!CJ$175</f>
        <v>0</v>
      </c>
      <c r="CK114" s="453">
        <f xml:space="preserve"> Debt!CK$175</f>
        <v>0</v>
      </c>
      <c r="CL114" s="453">
        <f xml:space="preserve"> Debt!CL$175</f>
        <v>0</v>
      </c>
      <c r="CM114" s="453">
        <f xml:space="preserve"> Debt!CM$175</f>
        <v>0</v>
      </c>
      <c r="CN114" s="453">
        <f xml:space="preserve"> Debt!CN$175</f>
        <v>0</v>
      </c>
      <c r="CO114" s="453">
        <f xml:space="preserve"> Debt!CO$175</f>
        <v>0</v>
      </c>
      <c r="CP114" s="453">
        <f xml:space="preserve"> Debt!CP$175</f>
        <v>0</v>
      </c>
      <c r="CQ114" s="453">
        <f xml:space="preserve"> Debt!CQ$175</f>
        <v>0</v>
      </c>
      <c r="CR114" s="453">
        <f xml:space="preserve"> Debt!CR$175</f>
        <v>0</v>
      </c>
      <c r="CS114" s="453">
        <f xml:space="preserve"> Debt!CS$175</f>
        <v>0</v>
      </c>
      <c r="CT114" s="453">
        <f xml:space="preserve"> Debt!CT$175</f>
        <v>0</v>
      </c>
      <c r="CU114" s="453">
        <f xml:space="preserve"> Debt!CU$175</f>
        <v>0</v>
      </c>
      <c r="CV114" s="453">
        <f xml:space="preserve"> Debt!CV$175</f>
        <v>0</v>
      </c>
      <c r="CW114" s="453">
        <f xml:space="preserve"> Debt!CW$175</f>
        <v>0</v>
      </c>
      <c r="CX114" s="453">
        <f xml:space="preserve"> Debt!CX$175</f>
        <v>0</v>
      </c>
      <c r="CY114" s="453">
        <f xml:space="preserve"> Debt!CY$175</f>
        <v>0</v>
      </c>
      <c r="CZ114" s="453">
        <f xml:space="preserve"> Debt!CZ$175</f>
        <v>0</v>
      </c>
      <c r="DA114" s="453">
        <f xml:space="preserve"> Debt!DA$175</f>
        <v>0</v>
      </c>
      <c r="DB114" s="453">
        <f xml:space="preserve"> Debt!DB$175</f>
        <v>0</v>
      </c>
      <c r="DC114" s="453">
        <f xml:space="preserve"> Debt!DC$175</f>
        <v>0</v>
      </c>
      <c r="DD114" s="453">
        <f xml:space="preserve"> Debt!DD$175</f>
        <v>0</v>
      </c>
      <c r="DE114" s="453">
        <f xml:space="preserve"> Debt!DE$175</f>
        <v>0</v>
      </c>
      <c r="DF114" s="453">
        <f xml:space="preserve"> Debt!DF$175</f>
        <v>0</v>
      </c>
      <c r="DG114" s="453">
        <f xml:space="preserve"> Debt!DG$175</f>
        <v>0</v>
      </c>
      <c r="DH114" s="453">
        <f xml:space="preserve"> Debt!DH$175</f>
        <v>0</v>
      </c>
      <c r="DI114" s="453">
        <f xml:space="preserve"> Debt!DI$175</f>
        <v>0</v>
      </c>
      <c r="DJ114" s="453">
        <f xml:space="preserve"> Debt!DJ$175</f>
        <v>0</v>
      </c>
      <c r="DK114" s="453">
        <f xml:space="preserve"> Debt!DK$175</f>
        <v>0</v>
      </c>
      <c r="DL114" s="453">
        <f xml:space="preserve"> Debt!DL$175</f>
        <v>0</v>
      </c>
      <c r="DM114" s="453">
        <f xml:space="preserve"> Debt!DM$175</f>
        <v>0</v>
      </c>
      <c r="DN114" s="453">
        <f xml:space="preserve"> Debt!DN$175</f>
        <v>0</v>
      </c>
      <c r="DO114" s="453">
        <f xml:space="preserve"> Debt!DO$175</f>
        <v>0</v>
      </c>
      <c r="DP114" s="453">
        <f xml:space="preserve"> Debt!DP$175</f>
        <v>0</v>
      </c>
      <c r="DQ114" s="453">
        <f xml:space="preserve"> Debt!DQ$175</f>
        <v>0</v>
      </c>
      <c r="DR114" s="453">
        <f xml:space="preserve"> Debt!DR$175</f>
        <v>0</v>
      </c>
      <c r="DS114" s="453">
        <f xml:space="preserve"> Debt!DS$175</f>
        <v>0</v>
      </c>
      <c r="DT114" s="453">
        <f xml:space="preserve"> Debt!DT$175</f>
        <v>0</v>
      </c>
      <c r="DU114" s="453">
        <f xml:space="preserve"> Debt!DU$175</f>
        <v>0</v>
      </c>
      <c r="DV114" s="453">
        <f xml:space="preserve"> Debt!DV$175</f>
        <v>0</v>
      </c>
      <c r="DW114" s="453">
        <f xml:space="preserve"> Debt!DW$175</f>
        <v>0</v>
      </c>
      <c r="DX114" s="453">
        <f xml:space="preserve"> Debt!DX$175</f>
        <v>0</v>
      </c>
      <c r="DY114" s="453">
        <f xml:space="preserve"> Debt!DY$175</f>
        <v>0</v>
      </c>
      <c r="DZ114" s="453">
        <f xml:space="preserve"> Debt!DZ$175</f>
        <v>0</v>
      </c>
      <c r="EA114" s="453">
        <f xml:space="preserve"> Debt!EA$175</f>
        <v>0</v>
      </c>
      <c r="EB114" s="453">
        <f xml:space="preserve"> Debt!EB$175</f>
        <v>0</v>
      </c>
      <c r="EC114" s="453">
        <f xml:space="preserve"> Debt!EC$175</f>
        <v>0</v>
      </c>
      <c r="ED114" s="453">
        <f xml:space="preserve"> Debt!ED$175</f>
        <v>0</v>
      </c>
      <c r="EE114" s="453">
        <f xml:space="preserve"> Debt!EE$175</f>
        <v>0</v>
      </c>
      <c r="EF114" s="453">
        <f xml:space="preserve"> Debt!EF$175</f>
        <v>0</v>
      </c>
      <c r="EG114" s="453">
        <f xml:space="preserve"> Debt!EG$175</f>
        <v>0</v>
      </c>
      <c r="EH114" s="453">
        <f xml:space="preserve"> Debt!EH$175</f>
        <v>0</v>
      </c>
      <c r="EI114" s="453">
        <f xml:space="preserve"> Debt!EI$175</f>
        <v>0</v>
      </c>
      <c r="EJ114" s="453">
        <f xml:space="preserve"> Debt!EJ$175</f>
        <v>0</v>
      </c>
      <c r="EK114" s="453">
        <f xml:space="preserve"> Debt!EK$175</f>
        <v>0</v>
      </c>
      <c r="EL114" s="453">
        <f xml:space="preserve"> Debt!EL$175</f>
        <v>0</v>
      </c>
      <c r="EM114" s="453">
        <f xml:space="preserve"> Debt!EM$175</f>
        <v>0</v>
      </c>
      <c r="EN114" s="453">
        <f xml:space="preserve"> Debt!EN$175</f>
        <v>0</v>
      </c>
      <c r="EO114" s="453">
        <f xml:space="preserve"> Debt!EO$175</f>
        <v>0</v>
      </c>
      <c r="EP114" s="453">
        <f xml:space="preserve"> Debt!EP$175</f>
        <v>0</v>
      </c>
      <c r="EQ114" s="453">
        <f xml:space="preserve"> Debt!EQ$175</f>
        <v>0</v>
      </c>
      <c r="ER114" s="453">
        <f xml:space="preserve"> Debt!ER$175</f>
        <v>0</v>
      </c>
      <c r="ES114" s="453">
        <f xml:space="preserve"> Debt!ES$175</f>
        <v>0</v>
      </c>
      <c r="ET114" s="453">
        <f xml:space="preserve"> Debt!ET$175</f>
        <v>0</v>
      </c>
      <c r="EU114" s="453">
        <f xml:space="preserve"> Debt!EU$175</f>
        <v>0</v>
      </c>
      <c r="EV114" s="453">
        <f xml:space="preserve"> Debt!EV$175</f>
        <v>0</v>
      </c>
      <c r="EW114" s="453">
        <f xml:space="preserve"> Debt!EW$175</f>
        <v>0</v>
      </c>
      <c r="EX114" s="453">
        <f xml:space="preserve"> Debt!EX$175</f>
        <v>0</v>
      </c>
      <c r="EY114" s="453">
        <f xml:space="preserve"> Debt!EY$175</f>
        <v>0</v>
      </c>
      <c r="EZ114" s="453">
        <f xml:space="preserve"> Debt!EZ$175</f>
        <v>0</v>
      </c>
      <c r="FA114" s="453">
        <f xml:space="preserve"> Debt!FA$175</f>
        <v>0</v>
      </c>
      <c r="FB114" s="453">
        <f xml:space="preserve"> Debt!FB$175</f>
        <v>0</v>
      </c>
      <c r="FC114" s="453">
        <f xml:space="preserve"> Debt!FC$175</f>
        <v>0</v>
      </c>
      <c r="FD114" s="453">
        <f xml:space="preserve"> Debt!FD$175</f>
        <v>0</v>
      </c>
      <c r="FE114" s="453">
        <f xml:space="preserve"> Debt!FE$175</f>
        <v>0</v>
      </c>
      <c r="FF114" s="453">
        <f xml:space="preserve"> Debt!FF$175</f>
        <v>0</v>
      </c>
      <c r="FG114" s="453">
        <f xml:space="preserve"> Debt!FG$175</f>
        <v>0</v>
      </c>
      <c r="FH114" s="453">
        <f xml:space="preserve"> Debt!FH$175</f>
        <v>0</v>
      </c>
      <c r="FI114" s="453">
        <f xml:space="preserve"> Debt!FI$175</f>
        <v>0</v>
      </c>
      <c r="FJ114" s="453">
        <f xml:space="preserve"> Debt!FJ$175</f>
        <v>0</v>
      </c>
      <c r="FK114" s="453">
        <f xml:space="preserve"> Debt!FK$175</f>
        <v>0</v>
      </c>
      <c r="FL114" s="453">
        <f xml:space="preserve"> Debt!FL$175</f>
        <v>0</v>
      </c>
      <c r="FM114" s="453">
        <f xml:space="preserve"> Debt!FM$175</f>
        <v>0</v>
      </c>
      <c r="FN114" s="453">
        <f xml:space="preserve"> Debt!FN$175</f>
        <v>0</v>
      </c>
      <c r="FO114" s="453">
        <f xml:space="preserve"> Debt!FO$175</f>
        <v>0</v>
      </c>
      <c r="FP114" s="453">
        <f xml:space="preserve"> Debt!FP$175</f>
        <v>0</v>
      </c>
      <c r="FQ114" s="453">
        <f xml:space="preserve"> Debt!FQ$175</f>
        <v>0</v>
      </c>
      <c r="FR114" s="453">
        <f xml:space="preserve"> Debt!FR$175</f>
        <v>0</v>
      </c>
      <c r="FS114" s="453">
        <f xml:space="preserve"> Debt!FS$175</f>
        <v>0</v>
      </c>
      <c r="FT114" s="453">
        <f xml:space="preserve"> Debt!FT$175</f>
        <v>0</v>
      </c>
      <c r="FU114" s="453">
        <f xml:space="preserve"> Debt!FU$175</f>
        <v>0</v>
      </c>
      <c r="FV114" s="453">
        <f xml:space="preserve"> Debt!FV$175</f>
        <v>0</v>
      </c>
      <c r="FW114" s="453">
        <f xml:space="preserve"> Debt!FW$175</f>
        <v>0</v>
      </c>
      <c r="FX114" s="453">
        <f xml:space="preserve"> Debt!FX$175</f>
        <v>0</v>
      </c>
      <c r="FY114" s="453">
        <f xml:space="preserve"> Debt!FY$175</f>
        <v>0</v>
      </c>
      <c r="FZ114" s="453">
        <f xml:space="preserve"> Debt!FZ$175</f>
        <v>0</v>
      </c>
      <c r="GA114" s="453">
        <f xml:space="preserve"> Debt!GA$175</f>
        <v>0</v>
      </c>
      <c r="GB114" s="453">
        <f xml:space="preserve"> Debt!GB$175</f>
        <v>0</v>
      </c>
      <c r="GC114" s="453">
        <f xml:space="preserve"> Debt!GC$175</f>
        <v>0</v>
      </c>
      <c r="GD114" s="453">
        <f xml:space="preserve"> Debt!GD$175</f>
        <v>0</v>
      </c>
      <c r="GE114" s="453">
        <f xml:space="preserve"> Debt!GE$175</f>
        <v>0</v>
      </c>
      <c r="GF114" s="453">
        <f xml:space="preserve"> Debt!GF$175</f>
        <v>0</v>
      </c>
      <c r="GG114" s="453">
        <f xml:space="preserve"> Debt!GG$175</f>
        <v>0</v>
      </c>
      <c r="GH114" s="453">
        <f xml:space="preserve"> Debt!GH$175</f>
        <v>0</v>
      </c>
      <c r="GI114" s="453">
        <f xml:space="preserve"> Debt!GI$175</f>
        <v>0</v>
      </c>
      <c r="GJ114" s="453">
        <f xml:space="preserve"> Debt!GJ$175</f>
        <v>0</v>
      </c>
    </row>
    <row r="115" spans="1:192" x14ac:dyDescent="0.25">
      <c r="E115" s="453" t="str">
        <f xml:space="preserve"> Debt!E$241</f>
        <v>Senior debt principal repayment - T2 POS</v>
      </c>
      <c r="F115" s="453">
        <f xml:space="preserve"> Debt!F$241</f>
        <v>0</v>
      </c>
      <c r="G115" s="453" t="str">
        <f xml:space="preserve"> Debt!G$241</f>
        <v>$ 000s</v>
      </c>
      <c r="H115" s="453">
        <f xml:space="preserve"> Debt!H$241</f>
        <v>18977.797259590348</v>
      </c>
      <c r="I115" s="453">
        <f xml:space="preserve"> Debt!I$241</f>
        <v>0</v>
      </c>
      <c r="J115" s="453">
        <f xml:space="preserve"> Debt!J$241</f>
        <v>0</v>
      </c>
      <c r="K115" s="453">
        <f xml:space="preserve"> Debt!K$241</f>
        <v>0</v>
      </c>
      <c r="L115" s="453">
        <f xml:space="preserve"> Debt!L$241</f>
        <v>0</v>
      </c>
      <c r="M115" s="453">
        <f xml:space="preserve"> Debt!M$241</f>
        <v>0</v>
      </c>
      <c r="N115" s="453">
        <f xml:space="preserve"> Debt!N$241</f>
        <v>0</v>
      </c>
      <c r="O115" s="453">
        <f xml:space="preserve"> Debt!O$241</f>
        <v>0</v>
      </c>
      <c r="P115" s="453">
        <f xml:space="preserve"> Debt!P$241</f>
        <v>0</v>
      </c>
      <c r="Q115" s="453">
        <f xml:space="preserve"> Debt!Q$241</f>
        <v>0</v>
      </c>
      <c r="R115" s="453">
        <f xml:space="preserve"> Debt!R$241</f>
        <v>0</v>
      </c>
      <c r="S115" s="453">
        <f xml:space="preserve"> Debt!S$241</f>
        <v>113.52206855668834</v>
      </c>
      <c r="T115" s="453">
        <f xml:space="preserve"> Debt!T$241</f>
        <v>142.01356952544225</v>
      </c>
      <c r="U115" s="453">
        <f xml:space="preserve"> Debt!U$241</f>
        <v>199.16518635928628</v>
      </c>
      <c r="V115" s="453">
        <f xml:space="preserve"> Debt!V$241</f>
        <v>182.85258299132641</v>
      </c>
      <c r="W115" s="453">
        <f xml:space="preserve"> Debt!W$241</f>
        <v>127.83204832285941</v>
      </c>
      <c r="X115" s="453">
        <f xml:space="preserve"> Debt!X$241</f>
        <v>146.33299264764318</v>
      </c>
      <c r="Y115" s="453">
        <f xml:space="preserve"> Debt!Y$241</f>
        <v>205.57932184845612</v>
      </c>
      <c r="Z115" s="453">
        <f xml:space="preserve"> Debt!Z$241</f>
        <v>189.48350630903556</v>
      </c>
      <c r="AA115" s="453">
        <f xml:space="preserve"> Debt!AA$241</f>
        <v>134.00523835324989</v>
      </c>
      <c r="AB115" s="453">
        <f xml:space="preserve"> Debt!AB$241</f>
        <v>155.36408529265694</v>
      </c>
      <c r="AC115" s="453">
        <f xml:space="preserve"> Debt!AC$241</f>
        <v>212.39089623469152</v>
      </c>
      <c r="AD115" s="453">
        <f xml:space="preserve"> Debt!AD$241</f>
        <v>196.50942150234667</v>
      </c>
      <c r="AE115" s="453">
        <f xml:space="preserve"> Debt!AE$241</f>
        <v>141.19452450137143</v>
      </c>
      <c r="AF115" s="453">
        <f xml:space="preserve"> Debt!AF$241</f>
        <v>162.64410687567349</v>
      </c>
      <c r="AG115" s="453">
        <f xml:space="preserve"> Debt!AG$241</f>
        <v>219.64495669464543</v>
      </c>
      <c r="AH115" s="453">
        <f xml:space="preserve"> Debt!AH$241</f>
        <v>203.98381652818173</v>
      </c>
      <c r="AI115" s="453">
        <f xml:space="preserve"> Debt!AI$241</f>
        <v>148.8318526214978</v>
      </c>
      <c r="AJ115" s="453">
        <f xml:space="preserve"> Debt!AJ$241</f>
        <v>170.39316210670736</v>
      </c>
      <c r="AK115" s="453">
        <f xml:space="preserve"> Debt!AK$241</f>
        <v>227.36640517890663</v>
      </c>
      <c r="AL115" s="453">
        <f xml:space="preserve"> Debt!AL$241</f>
        <v>211.93496405630378</v>
      </c>
      <c r="AM115" s="453">
        <f xml:space="preserve"> Debt!AM$241</f>
        <v>157.94901231916097</v>
      </c>
      <c r="AN115" s="453">
        <f xml:space="preserve"> Debt!AN$241</f>
        <v>176.49395871939836</v>
      </c>
      <c r="AO115" s="453">
        <f xml:space="preserve"> Debt!AO$241</f>
        <v>235.53951457544608</v>
      </c>
      <c r="AP115" s="453">
        <f xml:space="preserve"> Debt!AP$241</f>
        <v>220.35054525630719</v>
      </c>
      <c r="AQ115" s="453">
        <f xml:space="preserve"> Debt!AQ$241</f>
        <v>165.49338117506545</v>
      </c>
      <c r="AR115" s="453">
        <f xml:space="preserve"> Debt!AR$241</f>
        <v>187.29342557803503</v>
      </c>
      <c r="AS115" s="453">
        <f xml:space="preserve"> Debt!AS$241</f>
        <v>244.25575502234116</v>
      </c>
      <c r="AT115" s="453">
        <f xml:space="preserve"> Debt!AT$241</f>
        <v>229.30948797582982</v>
      </c>
      <c r="AU115" s="453">
        <f xml:space="preserve"> Debt!AU$241</f>
        <v>174.59437726166857</v>
      </c>
      <c r="AV115" s="453">
        <f xml:space="preserve"> Debt!AV$241</f>
        <v>196.53799344767165</v>
      </c>
      <c r="AW115" s="453">
        <f xml:space="preserve"> Debt!AW$241</f>
        <v>253.52541583941385</v>
      </c>
      <c r="AX115" s="453">
        <f xml:space="preserve"> Debt!AX$241</f>
        <v>238.83269665576279</v>
      </c>
      <c r="AY115" s="453">
        <f xml:space="preserve"> Debt!AY$241</f>
        <v>184.24694082836706</v>
      </c>
      <c r="AZ115" s="453">
        <f xml:space="preserve"> Debt!AZ$241</f>
        <v>206.34906692390749</v>
      </c>
      <c r="BA115" s="453">
        <f xml:space="preserve"> Debt!BA$241</f>
        <v>263.38369069967075</v>
      </c>
      <c r="BB115" s="453">
        <f xml:space="preserve"> Debt!BB$241</f>
        <v>248.96038107374525</v>
      </c>
      <c r="BC115" s="453">
        <f xml:space="preserve"> Debt!BC$241</f>
        <v>196.03135166333436</v>
      </c>
      <c r="BD115" s="453">
        <f xml:space="preserve"> Debt!BD$241</f>
        <v>214.76284251735015</v>
      </c>
      <c r="BE115" s="453">
        <f xml:space="preserve"> Debt!BE$241</f>
        <v>273.86463053027387</v>
      </c>
      <c r="BF115" s="453">
        <f xml:space="preserve"> Debt!BF$241</f>
        <v>259.71654100170173</v>
      </c>
      <c r="BG115" s="453">
        <f xml:space="preserve"> Debt!BG$241</f>
        <v>1131.1796946633456</v>
      </c>
      <c r="BH115" s="453">
        <f xml:space="preserve"> Debt!BH$241</f>
        <v>1254.9082056925943</v>
      </c>
      <c r="BI115" s="453">
        <f xml:space="preserve"> Debt!BI$241</f>
        <v>1569.7874863340767</v>
      </c>
      <c r="BJ115" s="453">
        <f xml:space="preserve"> Debt!BJ$241</f>
        <v>1493.4274081075523</v>
      </c>
      <c r="BK115" s="453">
        <f xml:space="preserve"> Debt!BK$241</f>
        <v>1194.7847373181248</v>
      </c>
      <c r="BL115" s="453">
        <f xml:space="preserve"> Debt!BL$241</f>
        <v>1319.6840027086637</v>
      </c>
      <c r="BM115" s="453">
        <f xml:space="preserve"> Debt!BM$241</f>
        <v>1635.1067038205047</v>
      </c>
      <c r="BN115" s="453">
        <f xml:space="preserve"> Debt!BN$241</f>
        <v>1560.383305374067</v>
      </c>
      <c r="BO115" s="453">
        <f xml:space="preserve"> Debt!BO$241</f>
        <v>0</v>
      </c>
      <c r="BP115" s="453">
        <f xml:space="preserve"> Debt!BP$241</f>
        <v>0</v>
      </c>
      <c r="BQ115" s="453">
        <f xml:space="preserve"> Debt!BQ$241</f>
        <v>0</v>
      </c>
      <c r="BR115" s="453">
        <f xml:space="preserve"> Debt!BR$241</f>
        <v>0</v>
      </c>
      <c r="BS115" s="453">
        <f xml:space="preserve"> Debt!BS$241</f>
        <v>0</v>
      </c>
      <c r="BT115" s="453">
        <f xml:space="preserve"> Debt!BT$241</f>
        <v>0</v>
      </c>
      <c r="BU115" s="453">
        <f xml:space="preserve"> Debt!BU$241</f>
        <v>0</v>
      </c>
      <c r="BV115" s="453">
        <f xml:space="preserve"> Debt!BV$241</f>
        <v>0</v>
      </c>
      <c r="BW115" s="453">
        <f xml:space="preserve"> Debt!BW$241</f>
        <v>0</v>
      </c>
      <c r="BX115" s="453">
        <f xml:space="preserve"> Debt!BX$241</f>
        <v>0</v>
      </c>
      <c r="BY115" s="453">
        <f xml:space="preserve"> Debt!BY$241</f>
        <v>0</v>
      </c>
      <c r="BZ115" s="453">
        <f xml:space="preserve"> Debt!BZ$241</f>
        <v>0</v>
      </c>
      <c r="CA115" s="453">
        <f xml:space="preserve"> Debt!CA$241</f>
        <v>0</v>
      </c>
      <c r="CB115" s="453">
        <f xml:space="preserve"> Debt!CB$241</f>
        <v>0</v>
      </c>
      <c r="CC115" s="453">
        <f xml:space="preserve"> Debt!CC$241</f>
        <v>0</v>
      </c>
      <c r="CD115" s="453">
        <f xml:space="preserve"> Debt!CD$241</f>
        <v>0</v>
      </c>
      <c r="CE115" s="453">
        <f xml:space="preserve"> Debt!CE$241</f>
        <v>0</v>
      </c>
      <c r="CF115" s="453">
        <f xml:space="preserve"> Debt!CF$241</f>
        <v>0</v>
      </c>
      <c r="CG115" s="453">
        <f xml:space="preserve"> Debt!CG$241</f>
        <v>0</v>
      </c>
      <c r="CH115" s="453">
        <f xml:space="preserve"> Debt!CH$241</f>
        <v>0</v>
      </c>
      <c r="CI115" s="453">
        <f xml:space="preserve"> Debt!CI$241</f>
        <v>0</v>
      </c>
      <c r="CJ115" s="453">
        <f xml:space="preserve"> Debt!CJ$241</f>
        <v>0</v>
      </c>
      <c r="CK115" s="453">
        <f xml:space="preserve"> Debt!CK$241</f>
        <v>0</v>
      </c>
      <c r="CL115" s="453">
        <f xml:space="preserve"> Debt!CL$241</f>
        <v>0</v>
      </c>
      <c r="CM115" s="453">
        <f xml:space="preserve"> Debt!CM$241</f>
        <v>0</v>
      </c>
      <c r="CN115" s="453">
        <f xml:space="preserve"> Debt!CN$241</f>
        <v>0</v>
      </c>
      <c r="CO115" s="453">
        <f xml:space="preserve"> Debt!CO$241</f>
        <v>0</v>
      </c>
      <c r="CP115" s="453">
        <f xml:space="preserve"> Debt!CP$241</f>
        <v>0</v>
      </c>
      <c r="CQ115" s="453">
        <f xml:space="preserve"> Debt!CQ$241</f>
        <v>0</v>
      </c>
      <c r="CR115" s="453">
        <f xml:space="preserve"> Debt!CR$241</f>
        <v>0</v>
      </c>
      <c r="CS115" s="453">
        <f xml:space="preserve"> Debt!CS$241</f>
        <v>0</v>
      </c>
      <c r="CT115" s="453">
        <f xml:space="preserve"> Debt!CT$241</f>
        <v>0</v>
      </c>
      <c r="CU115" s="453">
        <f xml:space="preserve"> Debt!CU$241</f>
        <v>0</v>
      </c>
      <c r="CV115" s="453">
        <f xml:space="preserve"> Debt!CV$241</f>
        <v>0</v>
      </c>
      <c r="CW115" s="453">
        <f xml:space="preserve"> Debt!CW$241</f>
        <v>0</v>
      </c>
      <c r="CX115" s="453">
        <f xml:space="preserve"> Debt!CX$241</f>
        <v>0</v>
      </c>
      <c r="CY115" s="453">
        <f xml:space="preserve"> Debt!CY$241</f>
        <v>0</v>
      </c>
      <c r="CZ115" s="453">
        <f xml:space="preserve"> Debt!CZ$241</f>
        <v>0</v>
      </c>
      <c r="DA115" s="453">
        <f xml:space="preserve"> Debt!DA$241</f>
        <v>0</v>
      </c>
      <c r="DB115" s="453">
        <f xml:space="preserve"> Debt!DB$241</f>
        <v>0</v>
      </c>
      <c r="DC115" s="453">
        <f xml:space="preserve"> Debt!DC$241</f>
        <v>0</v>
      </c>
      <c r="DD115" s="453">
        <f xml:space="preserve"> Debt!DD$241</f>
        <v>0</v>
      </c>
      <c r="DE115" s="453">
        <f xml:space="preserve"> Debt!DE$241</f>
        <v>0</v>
      </c>
      <c r="DF115" s="453">
        <f xml:space="preserve"> Debt!DF$241</f>
        <v>0</v>
      </c>
      <c r="DG115" s="453">
        <f xml:space="preserve"> Debt!DG$241</f>
        <v>0</v>
      </c>
      <c r="DH115" s="453">
        <f xml:space="preserve"> Debt!DH$241</f>
        <v>0</v>
      </c>
      <c r="DI115" s="453">
        <f xml:space="preserve"> Debt!DI$241</f>
        <v>0</v>
      </c>
      <c r="DJ115" s="453">
        <f xml:space="preserve"> Debt!DJ$241</f>
        <v>0</v>
      </c>
      <c r="DK115" s="453">
        <f xml:space="preserve"> Debt!DK$241</f>
        <v>0</v>
      </c>
      <c r="DL115" s="453">
        <f xml:space="preserve"> Debt!DL$241</f>
        <v>0</v>
      </c>
      <c r="DM115" s="453">
        <f xml:space="preserve"> Debt!DM$241</f>
        <v>0</v>
      </c>
      <c r="DN115" s="453">
        <f xml:space="preserve"> Debt!DN$241</f>
        <v>0</v>
      </c>
      <c r="DO115" s="453">
        <f xml:space="preserve"> Debt!DO$241</f>
        <v>0</v>
      </c>
      <c r="DP115" s="453">
        <f xml:space="preserve"> Debt!DP$241</f>
        <v>0</v>
      </c>
      <c r="DQ115" s="453">
        <f xml:space="preserve"> Debt!DQ$241</f>
        <v>0</v>
      </c>
      <c r="DR115" s="453">
        <f xml:space="preserve"> Debt!DR$241</f>
        <v>0</v>
      </c>
      <c r="DS115" s="453">
        <f xml:space="preserve"> Debt!DS$241</f>
        <v>0</v>
      </c>
      <c r="DT115" s="453">
        <f xml:space="preserve"> Debt!DT$241</f>
        <v>0</v>
      </c>
      <c r="DU115" s="453">
        <f xml:space="preserve"> Debt!DU$241</f>
        <v>0</v>
      </c>
      <c r="DV115" s="453">
        <f xml:space="preserve"> Debt!DV$241</f>
        <v>0</v>
      </c>
      <c r="DW115" s="453">
        <f xml:space="preserve"> Debt!DW$241</f>
        <v>0</v>
      </c>
      <c r="DX115" s="453">
        <f xml:space="preserve"> Debt!DX$241</f>
        <v>0</v>
      </c>
      <c r="DY115" s="453">
        <f xml:space="preserve"> Debt!DY$241</f>
        <v>0</v>
      </c>
      <c r="DZ115" s="453">
        <f xml:space="preserve"> Debt!DZ$241</f>
        <v>0</v>
      </c>
      <c r="EA115" s="453">
        <f xml:space="preserve"> Debt!EA$241</f>
        <v>0</v>
      </c>
      <c r="EB115" s="453">
        <f xml:space="preserve"> Debt!EB$241</f>
        <v>0</v>
      </c>
      <c r="EC115" s="453">
        <f xml:space="preserve"> Debt!EC$241</f>
        <v>0</v>
      </c>
      <c r="ED115" s="453">
        <f xml:space="preserve"> Debt!ED$241</f>
        <v>0</v>
      </c>
      <c r="EE115" s="453">
        <f xml:space="preserve"> Debt!EE$241</f>
        <v>0</v>
      </c>
      <c r="EF115" s="453">
        <f xml:space="preserve"> Debt!EF$241</f>
        <v>0</v>
      </c>
      <c r="EG115" s="453">
        <f xml:space="preserve"> Debt!EG$241</f>
        <v>0</v>
      </c>
      <c r="EH115" s="453">
        <f xml:space="preserve"> Debt!EH$241</f>
        <v>0</v>
      </c>
      <c r="EI115" s="453">
        <f xml:space="preserve"> Debt!EI$241</f>
        <v>0</v>
      </c>
      <c r="EJ115" s="453">
        <f xml:space="preserve"> Debt!EJ$241</f>
        <v>0</v>
      </c>
      <c r="EK115" s="453">
        <f xml:space="preserve"> Debt!EK$241</f>
        <v>0</v>
      </c>
      <c r="EL115" s="453">
        <f xml:space="preserve"> Debt!EL$241</f>
        <v>0</v>
      </c>
      <c r="EM115" s="453">
        <f xml:space="preserve"> Debt!EM$241</f>
        <v>0</v>
      </c>
      <c r="EN115" s="453">
        <f xml:space="preserve"> Debt!EN$241</f>
        <v>0</v>
      </c>
      <c r="EO115" s="453">
        <f xml:space="preserve"> Debt!EO$241</f>
        <v>0</v>
      </c>
      <c r="EP115" s="453">
        <f xml:space="preserve"> Debt!EP$241</f>
        <v>0</v>
      </c>
      <c r="EQ115" s="453">
        <f xml:space="preserve"> Debt!EQ$241</f>
        <v>0</v>
      </c>
      <c r="ER115" s="453">
        <f xml:space="preserve"> Debt!ER$241</f>
        <v>0</v>
      </c>
      <c r="ES115" s="453">
        <f xml:space="preserve"> Debt!ES$241</f>
        <v>0</v>
      </c>
      <c r="ET115" s="453">
        <f xml:space="preserve"> Debt!ET$241</f>
        <v>0</v>
      </c>
      <c r="EU115" s="453">
        <f xml:space="preserve"> Debt!EU$241</f>
        <v>0</v>
      </c>
      <c r="EV115" s="453">
        <f xml:space="preserve"> Debt!EV$241</f>
        <v>0</v>
      </c>
      <c r="EW115" s="453">
        <f xml:space="preserve"> Debt!EW$241</f>
        <v>0</v>
      </c>
      <c r="EX115" s="453">
        <f xml:space="preserve"> Debt!EX$241</f>
        <v>0</v>
      </c>
      <c r="EY115" s="453">
        <f xml:space="preserve"> Debt!EY$241</f>
        <v>0</v>
      </c>
      <c r="EZ115" s="453">
        <f xml:space="preserve"> Debt!EZ$241</f>
        <v>0</v>
      </c>
      <c r="FA115" s="453">
        <f xml:space="preserve"> Debt!FA$241</f>
        <v>0</v>
      </c>
      <c r="FB115" s="453">
        <f xml:space="preserve"> Debt!FB$241</f>
        <v>0</v>
      </c>
      <c r="FC115" s="453">
        <f xml:space="preserve"> Debt!FC$241</f>
        <v>0</v>
      </c>
      <c r="FD115" s="453">
        <f xml:space="preserve"> Debt!FD$241</f>
        <v>0</v>
      </c>
      <c r="FE115" s="453">
        <f xml:space="preserve"> Debt!FE$241</f>
        <v>0</v>
      </c>
      <c r="FF115" s="453">
        <f xml:space="preserve"> Debt!FF$241</f>
        <v>0</v>
      </c>
      <c r="FG115" s="453">
        <f xml:space="preserve"> Debt!FG$241</f>
        <v>0</v>
      </c>
      <c r="FH115" s="453">
        <f xml:space="preserve"> Debt!FH$241</f>
        <v>0</v>
      </c>
      <c r="FI115" s="453">
        <f xml:space="preserve"> Debt!FI$241</f>
        <v>0</v>
      </c>
      <c r="FJ115" s="453">
        <f xml:space="preserve"> Debt!FJ$241</f>
        <v>0</v>
      </c>
      <c r="FK115" s="453">
        <f xml:space="preserve"> Debt!FK$241</f>
        <v>0</v>
      </c>
      <c r="FL115" s="453">
        <f xml:space="preserve"> Debt!FL$241</f>
        <v>0</v>
      </c>
      <c r="FM115" s="453">
        <f xml:space="preserve"> Debt!FM$241</f>
        <v>0</v>
      </c>
      <c r="FN115" s="453">
        <f xml:space="preserve"> Debt!FN$241</f>
        <v>0</v>
      </c>
      <c r="FO115" s="453">
        <f xml:space="preserve"> Debt!FO$241</f>
        <v>0</v>
      </c>
      <c r="FP115" s="453">
        <f xml:space="preserve"> Debt!FP$241</f>
        <v>0</v>
      </c>
      <c r="FQ115" s="453">
        <f xml:space="preserve"> Debt!FQ$241</f>
        <v>0</v>
      </c>
      <c r="FR115" s="453">
        <f xml:space="preserve"> Debt!FR$241</f>
        <v>0</v>
      </c>
      <c r="FS115" s="453">
        <f xml:space="preserve"> Debt!FS$241</f>
        <v>0</v>
      </c>
      <c r="FT115" s="453">
        <f xml:space="preserve"> Debt!FT$241</f>
        <v>0</v>
      </c>
      <c r="FU115" s="453">
        <f xml:space="preserve"> Debt!FU$241</f>
        <v>0</v>
      </c>
      <c r="FV115" s="453">
        <f xml:space="preserve"> Debt!FV$241</f>
        <v>0</v>
      </c>
      <c r="FW115" s="453">
        <f xml:space="preserve"> Debt!FW$241</f>
        <v>0</v>
      </c>
      <c r="FX115" s="453">
        <f xml:space="preserve"> Debt!FX$241</f>
        <v>0</v>
      </c>
      <c r="FY115" s="453">
        <f xml:space="preserve"> Debt!FY$241</f>
        <v>0</v>
      </c>
      <c r="FZ115" s="453">
        <f xml:space="preserve"> Debt!FZ$241</f>
        <v>0</v>
      </c>
      <c r="GA115" s="453">
        <f xml:space="preserve"> Debt!GA$241</f>
        <v>0</v>
      </c>
      <c r="GB115" s="453">
        <f xml:space="preserve"> Debt!GB$241</f>
        <v>0</v>
      </c>
      <c r="GC115" s="453">
        <f xml:space="preserve"> Debt!GC$241</f>
        <v>0</v>
      </c>
      <c r="GD115" s="453">
        <f xml:space="preserve"> Debt!GD$241</f>
        <v>0</v>
      </c>
      <c r="GE115" s="453">
        <f xml:space="preserve"> Debt!GE$241</f>
        <v>0</v>
      </c>
      <c r="GF115" s="453">
        <f xml:space="preserve"> Debt!GF$241</f>
        <v>0</v>
      </c>
      <c r="GG115" s="453">
        <f xml:space="preserve"> Debt!GG$241</f>
        <v>0</v>
      </c>
      <c r="GH115" s="453">
        <f xml:space="preserve"> Debt!GH$241</f>
        <v>0</v>
      </c>
      <c r="GI115" s="453">
        <f xml:space="preserve"> Debt!GI$241</f>
        <v>0</v>
      </c>
      <c r="GJ115" s="453">
        <f xml:space="preserve"> Debt!GJ$241</f>
        <v>0</v>
      </c>
    </row>
    <row r="116" spans="1:192" x14ac:dyDescent="0.25">
      <c r="E116" s="131" t="str">
        <f xml:space="preserve"> Time!E$161</f>
        <v>Senior debt repayment flag</v>
      </c>
      <c r="F116" s="131">
        <f xml:space="preserve"> Time!F$161</f>
        <v>0</v>
      </c>
      <c r="G116" s="131" t="str">
        <f xml:space="preserve"> Time!G$161</f>
        <v>flag</v>
      </c>
      <c r="H116" s="131">
        <f xml:space="preserve"> Time!H$161</f>
        <v>48</v>
      </c>
      <c r="I116" s="131">
        <f xml:space="preserve"> Time!I$161</f>
        <v>0</v>
      </c>
      <c r="J116" s="131">
        <f xml:space="preserve"> Time!J$161</f>
        <v>0</v>
      </c>
      <c r="K116" s="131">
        <f xml:space="preserve"> Time!K$161</f>
        <v>0</v>
      </c>
      <c r="L116" s="131">
        <f xml:space="preserve"> Time!L$161</f>
        <v>0</v>
      </c>
      <c r="M116" s="131">
        <f xml:space="preserve"> Time!M$161</f>
        <v>0</v>
      </c>
      <c r="N116" s="131">
        <f xml:space="preserve"> Time!N$161</f>
        <v>0</v>
      </c>
      <c r="O116" s="131">
        <f xml:space="preserve"> Time!O$161</f>
        <v>0</v>
      </c>
      <c r="P116" s="131">
        <f xml:space="preserve"> Time!P$161</f>
        <v>0</v>
      </c>
      <c r="Q116" s="131">
        <f xml:space="preserve"> Time!Q$161</f>
        <v>0</v>
      </c>
      <c r="R116" s="131">
        <f xml:space="preserve"> Time!R$161</f>
        <v>0</v>
      </c>
      <c r="S116" s="131">
        <f xml:space="preserve"> Time!S$161</f>
        <v>1</v>
      </c>
      <c r="T116" s="131">
        <f xml:space="preserve"> Time!T$161</f>
        <v>1</v>
      </c>
      <c r="U116" s="131">
        <f xml:space="preserve"> Time!U$161</f>
        <v>1</v>
      </c>
      <c r="V116" s="131">
        <f xml:space="preserve"> Time!V$161</f>
        <v>1</v>
      </c>
      <c r="W116" s="131">
        <f xml:space="preserve"> Time!W$161</f>
        <v>1</v>
      </c>
      <c r="X116" s="131">
        <f xml:space="preserve"> Time!X$161</f>
        <v>1</v>
      </c>
      <c r="Y116" s="131">
        <f xml:space="preserve"> Time!Y$161</f>
        <v>1</v>
      </c>
      <c r="Z116" s="131">
        <f xml:space="preserve"> Time!Z$161</f>
        <v>1</v>
      </c>
      <c r="AA116" s="131">
        <f xml:space="preserve"> Time!AA$161</f>
        <v>1</v>
      </c>
      <c r="AB116" s="131">
        <f xml:space="preserve"> Time!AB$161</f>
        <v>1</v>
      </c>
      <c r="AC116" s="131">
        <f xml:space="preserve"> Time!AC$161</f>
        <v>1</v>
      </c>
      <c r="AD116" s="131">
        <f xml:space="preserve"> Time!AD$161</f>
        <v>1</v>
      </c>
      <c r="AE116" s="131">
        <f xml:space="preserve"> Time!AE$161</f>
        <v>1</v>
      </c>
      <c r="AF116" s="131">
        <f xml:space="preserve"> Time!AF$161</f>
        <v>1</v>
      </c>
      <c r="AG116" s="131">
        <f xml:space="preserve"> Time!AG$161</f>
        <v>1</v>
      </c>
      <c r="AH116" s="131">
        <f xml:space="preserve"> Time!AH$161</f>
        <v>1</v>
      </c>
      <c r="AI116" s="131">
        <f xml:space="preserve"> Time!AI$161</f>
        <v>1</v>
      </c>
      <c r="AJ116" s="131">
        <f xml:space="preserve"> Time!AJ$161</f>
        <v>1</v>
      </c>
      <c r="AK116" s="131">
        <f xml:space="preserve"> Time!AK$161</f>
        <v>1</v>
      </c>
      <c r="AL116" s="131">
        <f xml:space="preserve"> Time!AL$161</f>
        <v>1</v>
      </c>
      <c r="AM116" s="131">
        <f xml:space="preserve"> Time!AM$161</f>
        <v>1</v>
      </c>
      <c r="AN116" s="131">
        <f xml:space="preserve"> Time!AN$161</f>
        <v>1</v>
      </c>
      <c r="AO116" s="131">
        <f xml:space="preserve"> Time!AO$161</f>
        <v>1</v>
      </c>
      <c r="AP116" s="131">
        <f xml:space="preserve"> Time!AP$161</f>
        <v>1</v>
      </c>
      <c r="AQ116" s="131">
        <f xml:space="preserve"> Time!AQ$161</f>
        <v>1</v>
      </c>
      <c r="AR116" s="131">
        <f xml:space="preserve"> Time!AR$161</f>
        <v>1</v>
      </c>
      <c r="AS116" s="131">
        <f xml:space="preserve"> Time!AS$161</f>
        <v>1</v>
      </c>
      <c r="AT116" s="131">
        <f xml:space="preserve"> Time!AT$161</f>
        <v>1</v>
      </c>
      <c r="AU116" s="131">
        <f xml:space="preserve"> Time!AU$161</f>
        <v>1</v>
      </c>
      <c r="AV116" s="131">
        <f xml:space="preserve"> Time!AV$161</f>
        <v>1</v>
      </c>
      <c r="AW116" s="131">
        <f xml:space="preserve"> Time!AW$161</f>
        <v>1</v>
      </c>
      <c r="AX116" s="131">
        <f xml:space="preserve"> Time!AX$161</f>
        <v>1</v>
      </c>
      <c r="AY116" s="131">
        <f xml:space="preserve"> Time!AY$161</f>
        <v>1</v>
      </c>
      <c r="AZ116" s="131">
        <f xml:space="preserve"> Time!AZ$161</f>
        <v>1</v>
      </c>
      <c r="BA116" s="131">
        <f xml:space="preserve"> Time!BA$161</f>
        <v>1</v>
      </c>
      <c r="BB116" s="131">
        <f xml:space="preserve"> Time!BB$161</f>
        <v>1</v>
      </c>
      <c r="BC116" s="131">
        <f xml:space="preserve"> Time!BC$161</f>
        <v>1</v>
      </c>
      <c r="BD116" s="131">
        <f xml:space="preserve"> Time!BD$161</f>
        <v>1</v>
      </c>
      <c r="BE116" s="131">
        <f xml:space="preserve"> Time!BE$161</f>
        <v>1</v>
      </c>
      <c r="BF116" s="131">
        <f xml:space="preserve"> Time!BF$161</f>
        <v>1</v>
      </c>
      <c r="BG116" s="131">
        <f xml:space="preserve"> Time!BG$161</f>
        <v>1</v>
      </c>
      <c r="BH116" s="131">
        <f xml:space="preserve"> Time!BH$161</f>
        <v>1</v>
      </c>
      <c r="BI116" s="131">
        <f xml:space="preserve"> Time!BI$161</f>
        <v>1</v>
      </c>
      <c r="BJ116" s="131">
        <f xml:space="preserve"> Time!BJ$161</f>
        <v>1</v>
      </c>
      <c r="BK116" s="131">
        <f xml:space="preserve"> Time!BK$161</f>
        <v>1</v>
      </c>
      <c r="BL116" s="131">
        <f xml:space="preserve"> Time!BL$161</f>
        <v>1</v>
      </c>
      <c r="BM116" s="131">
        <f xml:space="preserve"> Time!BM$161</f>
        <v>1</v>
      </c>
      <c r="BN116" s="131">
        <f xml:space="preserve"> Time!BN$161</f>
        <v>1</v>
      </c>
      <c r="BO116" s="131">
        <f xml:space="preserve"> Time!BO$161</f>
        <v>0</v>
      </c>
      <c r="BP116" s="131">
        <f xml:space="preserve"> Time!BP$161</f>
        <v>0</v>
      </c>
      <c r="BQ116" s="131">
        <f xml:space="preserve"> Time!BQ$161</f>
        <v>0</v>
      </c>
      <c r="BR116" s="131">
        <f xml:space="preserve"> Time!BR$161</f>
        <v>0</v>
      </c>
      <c r="BS116" s="131">
        <f xml:space="preserve"> Time!BS$161</f>
        <v>0</v>
      </c>
      <c r="BT116" s="131">
        <f xml:space="preserve"> Time!BT$161</f>
        <v>0</v>
      </c>
      <c r="BU116" s="131">
        <f xml:space="preserve"> Time!BU$161</f>
        <v>0</v>
      </c>
      <c r="BV116" s="131">
        <f xml:space="preserve"> Time!BV$161</f>
        <v>0</v>
      </c>
      <c r="BW116" s="131">
        <f xml:space="preserve"> Time!BW$161</f>
        <v>0</v>
      </c>
      <c r="BX116" s="131">
        <f xml:space="preserve"> Time!BX$161</f>
        <v>0</v>
      </c>
      <c r="BY116" s="131">
        <f xml:space="preserve"> Time!BY$161</f>
        <v>0</v>
      </c>
      <c r="BZ116" s="131">
        <f xml:space="preserve"> Time!BZ$161</f>
        <v>0</v>
      </c>
      <c r="CA116" s="131">
        <f xml:space="preserve"> Time!CA$161</f>
        <v>0</v>
      </c>
      <c r="CB116" s="131">
        <f xml:space="preserve"> Time!CB$161</f>
        <v>0</v>
      </c>
      <c r="CC116" s="131">
        <f xml:space="preserve"> Time!CC$161</f>
        <v>0</v>
      </c>
      <c r="CD116" s="131">
        <f xml:space="preserve"> Time!CD$161</f>
        <v>0</v>
      </c>
      <c r="CE116" s="131">
        <f xml:space="preserve"> Time!CE$161</f>
        <v>0</v>
      </c>
      <c r="CF116" s="131">
        <f xml:space="preserve"> Time!CF$161</f>
        <v>0</v>
      </c>
      <c r="CG116" s="131">
        <f xml:space="preserve"> Time!CG$161</f>
        <v>0</v>
      </c>
      <c r="CH116" s="131">
        <f xml:space="preserve"> Time!CH$161</f>
        <v>0</v>
      </c>
      <c r="CI116" s="131">
        <f xml:space="preserve"> Time!CI$161</f>
        <v>0</v>
      </c>
      <c r="CJ116" s="131">
        <f xml:space="preserve"> Time!CJ$161</f>
        <v>0</v>
      </c>
      <c r="CK116" s="131">
        <f xml:space="preserve"> Time!CK$161</f>
        <v>0</v>
      </c>
      <c r="CL116" s="131">
        <f xml:space="preserve"> Time!CL$161</f>
        <v>0</v>
      </c>
      <c r="CM116" s="131">
        <f xml:space="preserve"> Time!CM$161</f>
        <v>0</v>
      </c>
      <c r="CN116" s="131">
        <f xml:space="preserve"> Time!CN$161</f>
        <v>0</v>
      </c>
      <c r="CO116" s="131">
        <f xml:space="preserve"> Time!CO$161</f>
        <v>0</v>
      </c>
      <c r="CP116" s="131">
        <f xml:space="preserve"> Time!CP$161</f>
        <v>0</v>
      </c>
      <c r="CQ116" s="131">
        <f xml:space="preserve"> Time!CQ$161</f>
        <v>0</v>
      </c>
      <c r="CR116" s="131">
        <f xml:space="preserve"> Time!CR$161</f>
        <v>0</v>
      </c>
      <c r="CS116" s="131">
        <f xml:space="preserve"> Time!CS$161</f>
        <v>0</v>
      </c>
      <c r="CT116" s="131">
        <f xml:space="preserve"> Time!CT$161</f>
        <v>0</v>
      </c>
      <c r="CU116" s="131">
        <f xml:space="preserve"> Time!CU$161</f>
        <v>0</v>
      </c>
      <c r="CV116" s="131">
        <f xml:space="preserve"> Time!CV$161</f>
        <v>0</v>
      </c>
      <c r="CW116" s="131">
        <f xml:space="preserve"> Time!CW$161</f>
        <v>0</v>
      </c>
      <c r="CX116" s="131">
        <f xml:space="preserve"> Time!CX$161</f>
        <v>0</v>
      </c>
      <c r="CY116" s="131">
        <f xml:space="preserve"> Time!CY$161</f>
        <v>0</v>
      </c>
      <c r="CZ116" s="131">
        <f xml:space="preserve"> Time!CZ$161</f>
        <v>0</v>
      </c>
      <c r="DA116" s="131">
        <f xml:space="preserve"> Time!DA$161</f>
        <v>0</v>
      </c>
      <c r="DB116" s="131">
        <f xml:space="preserve"> Time!DB$161</f>
        <v>0</v>
      </c>
      <c r="DC116" s="131">
        <f xml:space="preserve"> Time!DC$161</f>
        <v>0</v>
      </c>
      <c r="DD116" s="131">
        <f xml:space="preserve"> Time!DD$161</f>
        <v>0</v>
      </c>
      <c r="DE116" s="131">
        <f xml:space="preserve"> Time!DE$161</f>
        <v>0</v>
      </c>
      <c r="DF116" s="131">
        <f xml:space="preserve"> Time!DF$161</f>
        <v>0</v>
      </c>
      <c r="DG116" s="131">
        <f xml:space="preserve"> Time!DG$161</f>
        <v>0</v>
      </c>
      <c r="DH116" s="131">
        <f xml:space="preserve"> Time!DH$161</f>
        <v>0</v>
      </c>
      <c r="DI116" s="131">
        <f xml:space="preserve"> Time!DI$161</f>
        <v>0</v>
      </c>
      <c r="DJ116" s="131">
        <f xml:space="preserve"> Time!DJ$161</f>
        <v>0</v>
      </c>
      <c r="DK116" s="131">
        <f xml:space="preserve"> Time!DK$161</f>
        <v>0</v>
      </c>
      <c r="DL116" s="131">
        <f xml:space="preserve"> Time!DL$161</f>
        <v>0</v>
      </c>
      <c r="DM116" s="131">
        <f xml:space="preserve"> Time!DM$161</f>
        <v>0</v>
      </c>
      <c r="DN116" s="131">
        <f xml:space="preserve"> Time!DN$161</f>
        <v>0</v>
      </c>
      <c r="DO116" s="131">
        <f xml:space="preserve"> Time!DO$161</f>
        <v>0</v>
      </c>
      <c r="DP116" s="131">
        <f xml:space="preserve"> Time!DP$161</f>
        <v>0</v>
      </c>
      <c r="DQ116" s="131">
        <f xml:space="preserve"> Time!DQ$161</f>
        <v>0</v>
      </c>
      <c r="DR116" s="131">
        <f xml:space="preserve"> Time!DR$161</f>
        <v>0</v>
      </c>
      <c r="DS116" s="131">
        <f xml:space="preserve"> Time!DS$161</f>
        <v>0</v>
      </c>
      <c r="DT116" s="131">
        <f xml:space="preserve"> Time!DT$161</f>
        <v>0</v>
      </c>
      <c r="DU116" s="131">
        <f xml:space="preserve"> Time!DU$161</f>
        <v>0</v>
      </c>
      <c r="DV116" s="131">
        <f xml:space="preserve"> Time!DV$161</f>
        <v>0</v>
      </c>
      <c r="DW116" s="131">
        <f xml:space="preserve"> Time!DW$161</f>
        <v>0</v>
      </c>
      <c r="DX116" s="131">
        <f xml:space="preserve"> Time!DX$161</f>
        <v>0</v>
      </c>
      <c r="DY116" s="131">
        <f xml:space="preserve"> Time!DY$161</f>
        <v>0</v>
      </c>
      <c r="DZ116" s="131">
        <f xml:space="preserve"> Time!DZ$161</f>
        <v>0</v>
      </c>
      <c r="EA116" s="131">
        <f xml:space="preserve"> Time!EA$161</f>
        <v>0</v>
      </c>
      <c r="EB116" s="131">
        <f xml:space="preserve"> Time!EB$161</f>
        <v>0</v>
      </c>
      <c r="EC116" s="131">
        <f xml:space="preserve"> Time!EC$161</f>
        <v>0</v>
      </c>
      <c r="ED116" s="131">
        <f xml:space="preserve"> Time!ED$161</f>
        <v>0</v>
      </c>
      <c r="EE116" s="131">
        <f xml:space="preserve"> Time!EE$161</f>
        <v>0</v>
      </c>
      <c r="EF116" s="131">
        <f xml:space="preserve"> Time!EF$161</f>
        <v>0</v>
      </c>
      <c r="EG116" s="131">
        <f xml:space="preserve"> Time!EG$161</f>
        <v>0</v>
      </c>
      <c r="EH116" s="131">
        <f xml:space="preserve"> Time!EH$161</f>
        <v>0</v>
      </c>
      <c r="EI116" s="131">
        <f xml:space="preserve"> Time!EI$161</f>
        <v>0</v>
      </c>
      <c r="EJ116" s="131">
        <f xml:space="preserve"> Time!EJ$161</f>
        <v>0</v>
      </c>
      <c r="EK116" s="131">
        <f xml:space="preserve"> Time!EK$161</f>
        <v>0</v>
      </c>
      <c r="EL116" s="131">
        <f xml:space="preserve"> Time!EL$161</f>
        <v>0</v>
      </c>
      <c r="EM116" s="131">
        <f xml:space="preserve"> Time!EM$161</f>
        <v>0</v>
      </c>
      <c r="EN116" s="131">
        <f xml:space="preserve"> Time!EN$161</f>
        <v>0</v>
      </c>
      <c r="EO116" s="131">
        <f xml:space="preserve"> Time!EO$161</f>
        <v>0</v>
      </c>
      <c r="EP116" s="131">
        <f xml:space="preserve"> Time!EP$161</f>
        <v>0</v>
      </c>
      <c r="EQ116" s="131">
        <f xml:space="preserve"> Time!EQ$161</f>
        <v>0</v>
      </c>
      <c r="ER116" s="131">
        <f xml:space="preserve"> Time!ER$161</f>
        <v>0</v>
      </c>
      <c r="ES116" s="131">
        <f xml:space="preserve"> Time!ES$161</f>
        <v>0</v>
      </c>
      <c r="ET116" s="131">
        <f xml:space="preserve"> Time!ET$161</f>
        <v>0</v>
      </c>
      <c r="EU116" s="131">
        <f xml:space="preserve"> Time!EU$161</f>
        <v>0</v>
      </c>
      <c r="EV116" s="131">
        <f xml:space="preserve"> Time!EV$161</f>
        <v>0</v>
      </c>
      <c r="EW116" s="131">
        <f xml:space="preserve"> Time!EW$161</f>
        <v>0</v>
      </c>
      <c r="EX116" s="131">
        <f xml:space="preserve"> Time!EX$161</f>
        <v>0</v>
      </c>
      <c r="EY116" s="131">
        <f xml:space="preserve"> Time!EY$161</f>
        <v>0</v>
      </c>
      <c r="EZ116" s="131">
        <f xml:space="preserve"> Time!EZ$161</f>
        <v>0</v>
      </c>
      <c r="FA116" s="131">
        <f xml:space="preserve"> Time!FA$161</f>
        <v>0</v>
      </c>
      <c r="FB116" s="131">
        <f xml:space="preserve"> Time!FB$161</f>
        <v>0</v>
      </c>
      <c r="FC116" s="131">
        <f xml:space="preserve"> Time!FC$161</f>
        <v>0</v>
      </c>
      <c r="FD116" s="131">
        <f xml:space="preserve"> Time!FD$161</f>
        <v>0</v>
      </c>
      <c r="FE116" s="131">
        <f xml:space="preserve"> Time!FE$161</f>
        <v>0</v>
      </c>
      <c r="FF116" s="131">
        <f xml:space="preserve"> Time!FF$161</f>
        <v>0</v>
      </c>
      <c r="FG116" s="131">
        <f xml:space="preserve"> Time!FG$161</f>
        <v>0</v>
      </c>
      <c r="FH116" s="131">
        <f xml:space="preserve"> Time!FH$161</f>
        <v>0</v>
      </c>
      <c r="FI116" s="131">
        <f xml:space="preserve"> Time!FI$161</f>
        <v>0</v>
      </c>
      <c r="FJ116" s="131">
        <f xml:space="preserve"> Time!FJ$161</f>
        <v>0</v>
      </c>
      <c r="FK116" s="131">
        <f xml:space="preserve"> Time!FK$161</f>
        <v>0</v>
      </c>
      <c r="FL116" s="131">
        <f xml:space="preserve"> Time!FL$161</f>
        <v>0</v>
      </c>
      <c r="FM116" s="131">
        <f xml:space="preserve"> Time!FM$161</f>
        <v>0</v>
      </c>
      <c r="FN116" s="131">
        <f xml:space="preserve"> Time!FN$161</f>
        <v>0</v>
      </c>
      <c r="FO116" s="131">
        <f xml:space="preserve"> Time!FO$161</f>
        <v>0</v>
      </c>
      <c r="FP116" s="131">
        <f xml:space="preserve"> Time!FP$161</f>
        <v>0</v>
      </c>
      <c r="FQ116" s="131">
        <f xml:space="preserve"> Time!FQ$161</f>
        <v>0</v>
      </c>
      <c r="FR116" s="131">
        <f xml:space="preserve"> Time!FR$161</f>
        <v>0</v>
      </c>
      <c r="FS116" s="131">
        <f xml:space="preserve"> Time!FS$161</f>
        <v>0</v>
      </c>
      <c r="FT116" s="131">
        <f xml:space="preserve"> Time!FT$161</f>
        <v>0</v>
      </c>
      <c r="FU116" s="131">
        <f xml:space="preserve"> Time!FU$161</f>
        <v>0</v>
      </c>
      <c r="FV116" s="131">
        <f xml:space="preserve"> Time!FV$161</f>
        <v>0</v>
      </c>
      <c r="FW116" s="131">
        <f xml:space="preserve"> Time!FW$161</f>
        <v>0</v>
      </c>
      <c r="FX116" s="131">
        <f xml:space="preserve"> Time!FX$161</f>
        <v>0</v>
      </c>
      <c r="FY116" s="131">
        <f xml:space="preserve"> Time!FY$161</f>
        <v>0</v>
      </c>
      <c r="FZ116" s="131">
        <f xml:space="preserve"> Time!FZ$161</f>
        <v>0</v>
      </c>
      <c r="GA116" s="131">
        <f xml:space="preserve"> Time!GA$161</f>
        <v>0</v>
      </c>
      <c r="GB116" s="131">
        <f xml:space="preserve"> Time!GB$161</f>
        <v>0</v>
      </c>
      <c r="GC116" s="131">
        <f xml:space="preserve"> Time!GC$161</f>
        <v>0</v>
      </c>
      <c r="GD116" s="131">
        <f xml:space="preserve"> Time!GD$161</f>
        <v>0</v>
      </c>
      <c r="GE116" s="131">
        <f xml:space="preserve"> Time!GE$161</f>
        <v>0</v>
      </c>
      <c r="GF116" s="131">
        <f xml:space="preserve"> Time!GF$161</f>
        <v>0</v>
      </c>
      <c r="GG116" s="131">
        <f xml:space="preserve"> Time!GG$161</f>
        <v>0</v>
      </c>
      <c r="GH116" s="131">
        <f xml:space="preserve"> Time!GH$161</f>
        <v>0</v>
      </c>
      <c r="GI116" s="131">
        <f xml:space="preserve"> Time!GI$161</f>
        <v>0</v>
      </c>
      <c r="GJ116" s="131">
        <f xml:space="preserve"> Time!GJ$161</f>
        <v>0</v>
      </c>
    </row>
    <row r="117" spans="1:192" x14ac:dyDescent="0.25">
      <c r="E117" s="293" t="s">
        <v>561</v>
      </c>
      <c r="F117" s="293"/>
      <c r="G117" s="293" t="s">
        <v>104</v>
      </c>
      <c r="H117" s="293">
        <f xml:space="preserve"> SUM(J117:GJ117)</f>
        <v>0.9999999042033253</v>
      </c>
      <c r="I117" s="293"/>
      <c r="J117" s="293">
        <f t="shared" ref="J117:AO117" si="106" xml:space="preserve"> IF($F113 &gt; CHK_TOL, (J114 + J115) / $F113, 0) * J116</f>
        <v>0</v>
      </c>
      <c r="K117" s="293">
        <f t="shared" si="106"/>
        <v>0</v>
      </c>
      <c r="L117" s="293">
        <f t="shared" si="106"/>
        <v>0</v>
      </c>
      <c r="M117" s="293">
        <f t="shared" si="106"/>
        <v>0</v>
      </c>
      <c r="N117" s="293">
        <f t="shared" si="106"/>
        <v>0</v>
      </c>
      <c r="O117" s="293">
        <f t="shared" si="106"/>
        <v>0</v>
      </c>
      <c r="P117" s="293">
        <f t="shared" si="106"/>
        <v>0</v>
      </c>
      <c r="Q117" s="293">
        <f t="shared" si="106"/>
        <v>0</v>
      </c>
      <c r="R117" s="293">
        <f t="shared" si="106"/>
        <v>0</v>
      </c>
      <c r="S117" s="293">
        <f t="shared" si="106"/>
        <v>1.1531386559124199E-2</v>
      </c>
      <c r="T117" s="293">
        <f t="shared" si="106"/>
        <v>1.4425506755289405E-2</v>
      </c>
      <c r="U117" s="293">
        <f t="shared" si="106"/>
        <v>2.0230874773763351E-2</v>
      </c>
      <c r="V117" s="293">
        <f t="shared" si="106"/>
        <v>1.8573867130992256E-2</v>
      </c>
      <c r="W117" s="293">
        <f t="shared" si="106"/>
        <v>1.2984970962887621E-2</v>
      </c>
      <c r="X117" s="293">
        <f t="shared" si="106"/>
        <v>1.4864266710668879E-2</v>
      </c>
      <c r="Y117" s="293">
        <f t="shared" si="106"/>
        <v>2.0882412194712301E-2</v>
      </c>
      <c r="Z117" s="293">
        <f t="shared" si="106"/>
        <v>1.9247425505963481E-2</v>
      </c>
      <c r="AA117" s="293">
        <f t="shared" si="106"/>
        <v>1.3612033537137819E-2</v>
      </c>
      <c r="AB117" s="293">
        <f t="shared" si="106"/>
        <v>1.5781630371012271E-2</v>
      </c>
      <c r="AC117" s="293">
        <f t="shared" si="106"/>
        <v>2.1574320810566025E-2</v>
      </c>
      <c r="AD117" s="293">
        <f t="shared" si="106"/>
        <v>1.9961106511390516E-2</v>
      </c>
      <c r="AE117" s="293">
        <f t="shared" si="106"/>
        <v>1.4342309497681546E-2</v>
      </c>
      <c r="AF117" s="293">
        <f t="shared" si="106"/>
        <v>1.6521123089034848E-2</v>
      </c>
      <c r="AG117" s="293">
        <f t="shared" si="106"/>
        <v>2.2311176440052864E-2</v>
      </c>
      <c r="AH117" s="293">
        <f t="shared" si="106"/>
        <v>2.0720343366693757E-2</v>
      </c>
      <c r="AI117" s="293">
        <f t="shared" si="106"/>
        <v>1.5118096830944141E-2</v>
      </c>
      <c r="AJ117" s="293">
        <f t="shared" si="106"/>
        <v>1.7308259479986304E-2</v>
      </c>
      <c r="AK117" s="293">
        <f t="shared" si="106"/>
        <v>2.3095508582696274E-2</v>
      </c>
      <c r="AL117" s="293">
        <f t="shared" si="106"/>
        <v>2.1528007963552431E-2</v>
      </c>
      <c r="AM117" s="293">
        <f t="shared" si="106"/>
        <v>1.6044203042112432E-2</v>
      </c>
      <c r="AN117" s="293">
        <f t="shared" si="106"/>
        <v>1.7927968448946861E-2</v>
      </c>
      <c r="AO117" s="293">
        <f t="shared" si="106"/>
        <v>2.39257197041087E-2</v>
      </c>
      <c r="AP117" s="293">
        <f t="shared" ref="AP117:BU117" si="107" xml:space="preserve"> IF($F113 &gt; CHK_TOL, (AP114 + AP115) / $F113, 0) * AP116</f>
        <v>2.2382848975267065E-2</v>
      </c>
      <c r="AQ117" s="293">
        <f t="shared" si="107"/>
        <v>1.6810547724940419E-2</v>
      </c>
      <c r="AR117" s="293">
        <f t="shared" si="107"/>
        <v>1.9024960677530185E-2</v>
      </c>
      <c r="AS117" s="293">
        <f t="shared" si="107"/>
        <v>2.4811101191719896E-2</v>
      </c>
      <c r="AT117" s="293">
        <f t="shared" si="107"/>
        <v>2.3292883763862189E-2</v>
      </c>
      <c r="AU117" s="293">
        <f t="shared" si="107"/>
        <v>1.7735012062861558E-2</v>
      </c>
      <c r="AV117" s="293">
        <f t="shared" si="107"/>
        <v>1.9964008802993174E-2</v>
      </c>
      <c r="AW117" s="293">
        <f t="shared" si="107"/>
        <v>2.5752698217854551E-2</v>
      </c>
      <c r="AX117" s="293">
        <f t="shared" si="107"/>
        <v>2.4260235768346464E-2</v>
      </c>
      <c r="AY117" s="293">
        <f t="shared" si="107"/>
        <v>1.871550372575384E-2</v>
      </c>
      <c r="AZ117" s="293">
        <f t="shared" si="107"/>
        <v>2.0960601643952116E-2</v>
      </c>
      <c r="BA117" s="293">
        <f t="shared" si="107"/>
        <v>2.6754085698412585E-2</v>
      </c>
      <c r="BB117" s="293">
        <f t="shared" si="107"/>
        <v>2.528898943234666E-2</v>
      </c>
      <c r="BC117" s="293">
        <f t="shared" si="107"/>
        <v>1.9912544956919225E-2</v>
      </c>
      <c r="BD117" s="293">
        <f t="shared" si="107"/>
        <v>2.1815259245097422E-2</v>
      </c>
      <c r="BE117" s="293">
        <f t="shared" si="107"/>
        <v>2.7818722471034941E-2</v>
      </c>
      <c r="BF117" s="293">
        <f t="shared" si="107"/>
        <v>2.6381582613549046E-2</v>
      </c>
      <c r="BG117" s="293">
        <f t="shared" si="107"/>
        <v>2.086189484052969E-2</v>
      </c>
      <c r="BH117" s="293">
        <f t="shared" si="107"/>
        <v>2.3143770300321876E-2</v>
      </c>
      <c r="BI117" s="293">
        <f t="shared" si="107"/>
        <v>2.895096297819191E-2</v>
      </c>
      <c r="BJ117" s="293">
        <f t="shared" si="107"/>
        <v>2.7542684585738556E-2</v>
      </c>
      <c r="BK117" s="293">
        <f t="shared" si="107"/>
        <v>2.2034937211650327E-2</v>
      </c>
      <c r="BL117" s="293">
        <f t="shared" si="107"/>
        <v>2.4338404426036901E-2</v>
      </c>
      <c r="BM117" s="293">
        <f t="shared" si="107"/>
        <v>3.0155619190371446E-2</v>
      </c>
      <c r="BN117" s="293">
        <f t="shared" si="107"/>
        <v>2.8777525428725092E-2</v>
      </c>
      <c r="BO117" s="293">
        <f t="shared" si="107"/>
        <v>0</v>
      </c>
      <c r="BP117" s="293">
        <f t="shared" si="107"/>
        <v>0</v>
      </c>
      <c r="BQ117" s="293">
        <f t="shared" si="107"/>
        <v>0</v>
      </c>
      <c r="BR117" s="293">
        <f t="shared" si="107"/>
        <v>0</v>
      </c>
      <c r="BS117" s="293">
        <f t="shared" si="107"/>
        <v>0</v>
      </c>
      <c r="BT117" s="293">
        <f t="shared" si="107"/>
        <v>0</v>
      </c>
      <c r="BU117" s="293">
        <f t="shared" si="107"/>
        <v>0</v>
      </c>
      <c r="BV117" s="293">
        <f t="shared" ref="BV117:DA117" si="108" xml:space="preserve"> IF($F113 &gt; CHK_TOL, (BV114 + BV115) / $F113, 0) * BV116</f>
        <v>0</v>
      </c>
      <c r="BW117" s="293">
        <f t="shared" si="108"/>
        <v>0</v>
      </c>
      <c r="BX117" s="293">
        <f t="shared" si="108"/>
        <v>0</v>
      </c>
      <c r="BY117" s="293">
        <f t="shared" si="108"/>
        <v>0</v>
      </c>
      <c r="BZ117" s="293">
        <f t="shared" si="108"/>
        <v>0</v>
      </c>
      <c r="CA117" s="293">
        <f t="shared" si="108"/>
        <v>0</v>
      </c>
      <c r="CB117" s="293">
        <f t="shared" si="108"/>
        <v>0</v>
      </c>
      <c r="CC117" s="293">
        <f t="shared" si="108"/>
        <v>0</v>
      </c>
      <c r="CD117" s="293">
        <f t="shared" si="108"/>
        <v>0</v>
      </c>
      <c r="CE117" s="293">
        <f t="shared" si="108"/>
        <v>0</v>
      </c>
      <c r="CF117" s="293">
        <f t="shared" si="108"/>
        <v>0</v>
      </c>
      <c r="CG117" s="293">
        <f t="shared" si="108"/>
        <v>0</v>
      </c>
      <c r="CH117" s="293">
        <f t="shared" si="108"/>
        <v>0</v>
      </c>
      <c r="CI117" s="293">
        <f t="shared" si="108"/>
        <v>0</v>
      </c>
      <c r="CJ117" s="293">
        <f t="shared" si="108"/>
        <v>0</v>
      </c>
      <c r="CK117" s="293">
        <f t="shared" si="108"/>
        <v>0</v>
      </c>
      <c r="CL117" s="293">
        <f t="shared" si="108"/>
        <v>0</v>
      </c>
      <c r="CM117" s="293">
        <f t="shared" si="108"/>
        <v>0</v>
      </c>
      <c r="CN117" s="293">
        <f t="shared" si="108"/>
        <v>0</v>
      </c>
      <c r="CO117" s="293">
        <f t="shared" si="108"/>
        <v>0</v>
      </c>
      <c r="CP117" s="293">
        <f t="shared" si="108"/>
        <v>0</v>
      </c>
      <c r="CQ117" s="293">
        <f t="shared" si="108"/>
        <v>0</v>
      </c>
      <c r="CR117" s="293">
        <f t="shared" si="108"/>
        <v>0</v>
      </c>
      <c r="CS117" s="293">
        <f t="shared" si="108"/>
        <v>0</v>
      </c>
      <c r="CT117" s="293">
        <f t="shared" si="108"/>
        <v>0</v>
      </c>
      <c r="CU117" s="293">
        <f t="shared" si="108"/>
        <v>0</v>
      </c>
      <c r="CV117" s="293">
        <f t="shared" si="108"/>
        <v>0</v>
      </c>
      <c r="CW117" s="293">
        <f t="shared" si="108"/>
        <v>0</v>
      </c>
      <c r="CX117" s="293">
        <f t="shared" si="108"/>
        <v>0</v>
      </c>
      <c r="CY117" s="293">
        <f t="shared" si="108"/>
        <v>0</v>
      </c>
      <c r="CZ117" s="293">
        <f t="shared" si="108"/>
        <v>0</v>
      </c>
      <c r="DA117" s="293">
        <f t="shared" si="108"/>
        <v>0</v>
      </c>
      <c r="DB117" s="293">
        <f t="shared" ref="DB117:EG117" si="109" xml:space="preserve"> IF($F113 &gt; CHK_TOL, (DB114 + DB115) / $F113, 0) * DB116</f>
        <v>0</v>
      </c>
      <c r="DC117" s="293">
        <f t="shared" si="109"/>
        <v>0</v>
      </c>
      <c r="DD117" s="293">
        <f t="shared" si="109"/>
        <v>0</v>
      </c>
      <c r="DE117" s="293">
        <f t="shared" si="109"/>
        <v>0</v>
      </c>
      <c r="DF117" s="293">
        <f t="shared" si="109"/>
        <v>0</v>
      </c>
      <c r="DG117" s="293">
        <f t="shared" si="109"/>
        <v>0</v>
      </c>
      <c r="DH117" s="293">
        <f t="shared" si="109"/>
        <v>0</v>
      </c>
      <c r="DI117" s="293">
        <f t="shared" si="109"/>
        <v>0</v>
      </c>
      <c r="DJ117" s="293">
        <f t="shared" si="109"/>
        <v>0</v>
      </c>
      <c r="DK117" s="293">
        <f t="shared" si="109"/>
        <v>0</v>
      </c>
      <c r="DL117" s="293">
        <f t="shared" si="109"/>
        <v>0</v>
      </c>
      <c r="DM117" s="293">
        <f t="shared" si="109"/>
        <v>0</v>
      </c>
      <c r="DN117" s="293">
        <f t="shared" si="109"/>
        <v>0</v>
      </c>
      <c r="DO117" s="293">
        <f t="shared" si="109"/>
        <v>0</v>
      </c>
      <c r="DP117" s="293">
        <f t="shared" si="109"/>
        <v>0</v>
      </c>
      <c r="DQ117" s="293">
        <f t="shared" si="109"/>
        <v>0</v>
      </c>
      <c r="DR117" s="293">
        <f t="shared" si="109"/>
        <v>0</v>
      </c>
      <c r="DS117" s="293">
        <f t="shared" si="109"/>
        <v>0</v>
      </c>
      <c r="DT117" s="293">
        <f t="shared" si="109"/>
        <v>0</v>
      </c>
      <c r="DU117" s="293">
        <f t="shared" si="109"/>
        <v>0</v>
      </c>
      <c r="DV117" s="293">
        <f t="shared" si="109"/>
        <v>0</v>
      </c>
      <c r="DW117" s="293">
        <f t="shared" si="109"/>
        <v>0</v>
      </c>
      <c r="DX117" s="293">
        <f t="shared" si="109"/>
        <v>0</v>
      </c>
      <c r="DY117" s="293">
        <f t="shared" si="109"/>
        <v>0</v>
      </c>
      <c r="DZ117" s="293">
        <f t="shared" si="109"/>
        <v>0</v>
      </c>
      <c r="EA117" s="293">
        <f t="shared" si="109"/>
        <v>0</v>
      </c>
      <c r="EB117" s="293">
        <f t="shared" si="109"/>
        <v>0</v>
      </c>
      <c r="EC117" s="293">
        <f t="shared" si="109"/>
        <v>0</v>
      </c>
      <c r="ED117" s="293">
        <f t="shared" si="109"/>
        <v>0</v>
      </c>
      <c r="EE117" s="293">
        <f t="shared" si="109"/>
        <v>0</v>
      </c>
      <c r="EF117" s="293">
        <f t="shared" si="109"/>
        <v>0</v>
      </c>
      <c r="EG117" s="293">
        <f t="shared" si="109"/>
        <v>0</v>
      </c>
      <c r="EH117" s="293">
        <f t="shared" ref="EH117:FM117" si="110" xml:space="preserve"> IF($F113 &gt; CHK_TOL, (EH114 + EH115) / $F113, 0) * EH116</f>
        <v>0</v>
      </c>
      <c r="EI117" s="293">
        <f t="shared" si="110"/>
        <v>0</v>
      </c>
      <c r="EJ117" s="293">
        <f t="shared" si="110"/>
        <v>0</v>
      </c>
      <c r="EK117" s="293">
        <f t="shared" si="110"/>
        <v>0</v>
      </c>
      <c r="EL117" s="293">
        <f t="shared" si="110"/>
        <v>0</v>
      </c>
      <c r="EM117" s="293">
        <f t="shared" si="110"/>
        <v>0</v>
      </c>
      <c r="EN117" s="293">
        <f t="shared" si="110"/>
        <v>0</v>
      </c>
      <c r="EO117" s="293">
        <f t="shared" si="110"/>
        <v>0</v>
      </c>
      <c r="EP117" s="293">
        <f t="shared" si="110"/>
        <v>0</v>
      </c>
      <c r="EQ117" s="293">
        <f t="shared" si="110"/>
        <v>0</v>
      </c>
      <c r="ER117" s="293">
        <f t="shared" si="110"/>
        <v>0</v>
      </c>
      <c r="ES117" s="293">
        <f t="shared" si="110"/>
        <v>0</v>
      </c>
      <c r="ET117" s="293">
        <f t="shared" si="110"/>
        <v>0</v>
      </c>
      <c r="EU117" s="293">
        <f t="shared" si="110"/>
        <v>0</v>
      </c>
      <c r="EV117" s="293">
        <f t="shared" si="110"/>
        <v>0</v>
      </c>
      <c r="EW117" s="293">
        <f t="shared" si="110"/>
        <v>0</v>
      </c>
      <c r="EX117" s="293">
        <f t="shared" si="110"/>
        <v>0</v>
      </c>
      <c r="EY117" s="293">
        <f t="shared" si="110"/>
        <v>0</v>
      </c>
      <c r="EZ117" s="293">
        <f t="shared" si="110"/>
        <v>0</v>
      </c>
      <c r="FA117" s="293">
        <f t="shared" si="110"/>
        <v>0</v>
      </c>
      <c r="FB117" s="293">
        <f t="shared" si="110"/>
        <v>0</v>
      </c>
      <c r="FC117" s="293">
        <f t="shared" si="110"/>
        <v>0</v>
      </c>
      <c r="FD117" s="293">
        <f t="shared" si="110"/>
        <v>0</v>
      </c>
      <c r="FE117" s="293">
        <f t="shared" si="110"/>
        <v>0</v>
      </c>
      <c r="FF117" s="293">
        <f t="shared" si="110"/>
        <v>0</v>
      </c>
      <c r="FG117" s="293">
        <f t="shared" si="110"/>
        <v>0</v>
      </c>
      <c r="FH117" s="293">
        <f t="shared" si="110"/>
        <v>0</v>
      </c>
      <c r="FI117" s="293">
        <f t="shared" si="110"/>
        <v>0</v>
      </c>
      <c r="FJ117" s="293">
        <f t="shared" si="110"/>
        <v>0</v>
      </c>
      <c r="FK117" s="293">
        <f t="shared" si="110"/>
        <v>0</v>
      </c>
      <c r="FL117" s="293">
        <f t="shared" si="110"/>
        <v>0</v>
      </c>
      <c r="FM117" s="293">
        <f t="shared" si="110"/>
        <v>0</v>
      </c>
      <c r="FN117" s="293">
        <f t="shared" ref="FN117:GJ117" si="111" xml:space="preserve"> IF($F113 &gt; CHK_TOL, (FN114 + FN115) / $F113, 0) * FN116</f>
        <v>0</v>
      </c>
      <c r="FO117" s="293">
        <f t="shared" si="111"/>
        <v>0</v>
      </c>
      <c r="FP117" s="293">
        <f t="shared" si="111"/>
        <v>0</v>
      </c>
      <c r="FQ117" s="293">
        <f t="shared" si="111"/>
        <v>0</v>
      </c>
      <c r="FR117" s="293">
        <f t="shared" si="111"/>
        <v>0</v>
      </c>
      <c r="FS117" s="293">
        <f t="shared" si="111"/>
        <v>0</v>
      </c>
      <c r="FT117" s="293">
        <f t="shared" si="111"/>
        <v>0</v>
      </c>
      <c r="FU117" s="293">
        <f t="shared" si="111"/>
        <v>0</v>
      </c>
      <c r="FV117" s="293">
        <f t="shared" si="111"/>
        <v>0</v>
      </c>
      <c r="FW117" s="293">
        <f t="shared" si="111"/>
        <v>0</v>
      </c>
      <c r="FX117" s="293">
        <f t="shared" si="111"/>
        <v>0</v>
      </c>
      <c r="FY117" s="293">
        <f t="shared" si="111"/>
        <v>0</v>
      </c>
      <c r="FZ117" s="293">
        <f t="shared" si="111"/>
        <v>0</v>
      </c>
      <c r="GA117" s="293">
        <f t="shared" si="111"/>
        <v>0</v>
      </c>
      <c r="GB117" s="293">
        <f t="shared" si="111"/>
        <v>0</v>
      </c>
      <c r="GC117" s="293">
        <f t="shared" si="111"/>
        <v>0</v>
      </c>
      <c r="GD117" s="293">
        <f t="shared" si="111"/>
        <v>0</v>
      </c>
      <c r="GE117" s="293">
        <f t="shared" si="111"/>
        <v>0</v>
      </c>
      <c r="GF117" s="293">
        <f t="shared" si="111"/>
        <v>0</v>
      </c>
      <c r="GG117" s="293">
        <f t="shared" si="111"/>
        <v>0</v>
      </c>
      <c r="GH117" s="293">
        <f t="shared" si="111"/>
        <v>0</v>
      </c>
      <c r="GI117" s="293">
        <f t="shared" si="111"/>
        <v>0</v>
      </c>
      <c r="GJ117" s="293">
        <f t="shared" si="111"/>
        <v>0</v>
      </c>
    </row>
    <row r="118" spans="1:192" x14ac:dyDescent="0.25">
      <c r="E118" s="32"/>
      <c r="F118" s="32"/>
      <c r="G118" s="32"/>
      <c r="H118" s="32"/>
      <c r="I118" s="32"/>
      <c r="J118" s="32"/>
      <c r="K118" s="32"/>
      <c r="L118" s="32"/>
    </row>
    <row r="119" spans="1:192" x14ac:dyDescent="0.25">
      <c r="E119" s="708" t="str">
        <f t="shared" ref="E119:AJ119" si="112" xml:space="preserve"> E$117</f>
        <v>Senior debt repayment as % of total</v>
      </c>
      <c r="F119" s="708">
        <f t="shared" si="112"/>
        <v>0</v>
      </c>
      <c r="G119" s="708" t="str">
        <f t="shared" si="112"/>
        <v>%</v>
      </c>
      <c r="H119" s="708">
        <f t="shared" si="112"/>
        <v>0.9999999042033253</v>
      </c>
      <c r="I119" s="708">
        <f t="shared" si="112"/>
        <v>0</v>
      </c>
      <c r="J119" s="708">
        <f t="shared" si="112"/>
        <v>0</v>
      </c>
      <c r="K119" s="708">
        <f t="shared" si="112"/>
        <v>0</v>
      </c>
      <c r="L119" s="708">
        <f t="shared" si="112"/>
        <v>0</v>
      </c>
      <c r="M119" s="708">
        <f t="shared" si="112"/>
        <v>0</v>
      </c>
      <c r="N119" s="708">
        <f t="shared" si="112"/>
        <v>0</v>
      </c>
      <c r="O119" s="708">
        <f t="shared" si="112"/>
        <v>0</v>
      </c>
      <c r="P119" s="708">
        <f t="shared" si="112"/>
        <v>0</v>
      </c>
      <c r="Q119" s="708">
        <f t="shared" si="112"/>
        <v>0</v>
      </c>
      <c r="R119" s="708">
        <f t="shared" si="112"/>
        <v>0</v>
      </c>
      <c r="S119" s="708">
        <f t="shared" si="112"/>
        <v>1.1531386559124199E-2</v>
      </c>
      <c r="T119" s="708">
        <f t="shared" si="112"/>
        <v>1.4425506755289405E-2</v>
      </c>
      <c r="U119" s="708">
        <f t="shared" si="112"/>
        <v>2.0230874773763351E-2</v>
      </c>
      <c r="V119" s="708">
        <f t="shared" si="112"/>
        <v>1.8573867130992256E-2</v>
      </c>
      <c r="W119" s="708">
        <f t="shared" si="112"/>
        <v>1.2984970962887621E-2</v>
      </c>
      <c r="X119" s="708">
        <f t="shared" si="112"/>
        <v>1.4864266710668879E-2</v>
      </c>
      <c r="Y119" s="708">
        <f t="shared" si="112"/>
        <v>2.0882412194712301E-2</v>
      </c>
      <c r="Z119" s="708">
        <f t="shared" si="112"/>
        <v>1.9247425505963481E-2</v>
      </c>
      <c r="AA119" s="708">
        <f t="shared" si="112"/>
        <v>1.3612033537137819E-2</v>
      </c>
      <c r="AB119" s="708">
        <f t="shared" si="112"/>
        <v>1.5781630371012271E-2</v>
      </c>
      <c r="AC119" s="708">
        <f t="shared" si="112"/>
        <v>2.1574320810566025E-2</v>
      </c>
      <c r="AD119" s="708">
        <f t="shared" si="112"/>
        <v>1.9961106511390516E-2</v>
      </c>
      <c r="AE119" s="708">
        <f t="shared" si="112"/>
        <v>1.4342309497681546E-2</v>
      </c>
      <c r="AF119" s="708">
        <f t="shared" si="112"/>
        <v>1.6521123089034848E-2</v>
      </c>
      <c r="AG119" s="708">
        <f t="shared" si="112"/>
        <v>2.2311176440052864E-2</v>
      </c>
      <c r="AH119" s="708">
        <f t="shared" si="112"/>
        <v>2.0720343366693757E-2</v>
      </c>
      <c r="AI119" s="708">
        <f t="shared" si="112"/>
        <v>1.5118096830944141E-2</v>
      </c>
      <c r="AJ119" s="708">
        <f t="shared" si="112"/>
        <v>1.7308259479986304E-2</v>
      </c>
      <c r="AK119" s="708">
        <f t="shared" ref="AK119:BP119" si="113" xml:space="preserve"> AK$117</f>
        <v>2.3095508582696274E-2</v>
      </c>
      <c r="AL119" s="708">
        <f t="shared" si="113"/>
        <v>2.1528007963552431E-2</v>
      </c>
      <c r="AM119" s="708">
        <f t="shared" si="113"/>
        <v>1.6044203042112432E-2</v>
      </c>
      <c r="AN119" s="708">
        <f t="shared" si="113"/>
        <v>1.7927968448946861E-2</v>
      </c>
      <c r="AO119" s="708">
        <f t="shared" si="113"/>
        <v>2.39257197041087E-2</v>
      </c>
      <c r="AP119" s="708">
        <f t="shared" si="113"/>
        <v>2.2382848975267065E-2</v>
      </c>
      <c r="AQ119" s="708">
        <f t="shared" si="113"/>
        <v>1.6810547724940419E-2</v>
      </c>
      <c r="AR119" s="708">
        <f t="shared" si="113"/>
        <v>1.9024960677530185E-2</v>
      </c>
      <c r="AS119" s="708">
        <f t="shared" si="113"/>
        <v>2.4811101191719896E-2</v>
      </c>
      <c r="AT119" s="708">
        <f t="shared" si="113"/>
        <v>2.3292883763862189E-2</v>
      </c>
      <c r="AU119" s="708">
        <f t="shared" si="113"/>
        <v>1.7735012062861558E-2</v>
      </c>
      <c r="AV119" s="708">
        <f t="shared" si="113"/>
        <v>1.9964008802993174E-2</v>
      </c>
      <c r="AW119" s="708">
        <f t="shared" si="113"/>
        <v>2.5752698217854551E-2</v>
      </c>
      <c r="AX119" s="708">
        <f t="shared" si="113"/>
        <v>2.4260235768346464E-2</v>
      </c>
      <c r="AY119" s="708">
        <f t="shared" si="113"/>
        <v>1.871550372575384E-2</v>
      </c>
      <c r="AZ119" s="708">
        <f t="shared" si="113"/>
        <v>2.0960601643952116E-2</v>
      </c>
      <c r="BA119" s="708">
        <f t="shared" si="113"/>
        <v>2.6754085698412585E-2</v>
      </c>
      <c r="BB119" s="708">
        <f t="shared" si="113"/>
        <v>2.528898943234666E-2</v>
      </c>
      <c r="BC119" s="708">
        <f t="shared" si="113"/>
        <v>1.9912544956919225E-2</v>
      </c>
      <c r="BD119" s="708">
        <f t="shared" si="113"/>
        <v>2.1815259245097422E-2</v>
      </c>
      <c r="BE119" s="708">
        <f t="shared" si="113"/>
        <v>2.7818722471034941E-2</v>
      </c>
      <c r="BF119" s="708">
        <f t="shared" si="113"/>
        <v>2.6381582613549046E-2</v>
      </c>
      <c r="BG119" s="708">
        <f t="shared" si="113"/>
        <v>2.086189484052969E-2</v>
      </c>
      <c r="BH119" s="708">
        <f t="shared" si="113"/>
        <v>2.3143770300321876E-2</v>
      </c>
      <c r="BI119" s="708">
        <f t="shared" si="113"/>
        <v>2.895096297819191E-2</v>
      </c>
      <c r="BJ119" s="708">
        <f t="shared" si="113"/>
        <v>2.7542684585738556E-2</v>
      </c>
      <c r="BK119" s="708">
        <f t="shared" si="113"/>
        <v>2.2034937211650327E-2</v>
      </c>
      <c r="BL119" s="708">
        <f t="shared" si="113"/>
        <v>2.4338404426036901E-2</v>
      </c>
      <c r="BM119" s="708">
        <f t="shared" si="113"/>
        <v>3.0155619190371446E-2</v>
      </c>
      <c r="BN119" s="708">
        <f t="shared" si="113"/>
        <v>2.8777525428725092E-2</v>
      </c>
      <c r="BO119" s="708">
        <f t="shared" si="113"/>
        <v>0</v>
      </c>
      <c r="BP119" s="708">
        <f t="shared" si="113"/>
        <v>0</v>
      </c>
      <c r="BQ119" s="708">
        <f t="shared" ref="BQ119:CV119" si="114" xml:space="preserve"> BQ$117</f>
        <v>0</v>
      </c>
      <c r="BR119" s="708">
        <f t="shared" si="114"/>
        <v>0</v>
      </c>
      <c r="BS119" s="708">
        <f t="shared" si="114"/>
        <v>0</v>
      </c>
      <c r="BT119" s="708">
        <f t="shared" si="114"/>
        <v>0</v>
      </c>
      <c r="BU119" s="708">
        <f t="shared" si="114"/>
        <v>0</v>
      </c>
      <c r="BV119" s="708">
        <f t="shared" si="114"/>
        <v>0</v>
      </c>
      <c r="BW119" s="708">
        <f t="shared" si="114"/>
        <v>0</v>
      </c>
      <c r="BX119" s="708">
        <f t="shared" si="114"/>
        <v>0</v>
      </c>
      <c r="BY119" s="708">
        <f t="shared" si="114"/>
        <v>0</v>
      </c>
      <c r="BZ119" s="708">
        <f t="shared" si="114"/>
        <v>0</v>
      </c>
      <c r="CA119" s="708">
        <f t="shared" si="114"/>
        <v>0</v>
      </c>
      <c r="CB119" s="708">
        <f t="shared" si="114"/>
        <v>0</v>
      </c>
      <c r="CC119" s="708">
        <f t="shared" si="114"/>
        <v>0</v>
      </c>
      <c r="CD119" s="708">
        <f t="shared" si="114"/>
        <v>0</v>
      </c>
      <c r="CE119" s="708">
        <f t="shared" si="114"/>
        <v>0</v>
      </c>
      <c r="CF119" s="708">
        <f t="shared" si="114"/>
        <v>0</v>
      </c>
      <c r="CG119" s="708">
        <f t="shared" si="114"/>
        <v>0</v>
      </c>
      <c r="CH119" s="708">
        <f t="shared" si="114"/>
        <v>0</v>
      </c>
      <c r="CI119" s="708">
        <f t="shared" si="114"/>
        <v>0</v>
      </c>
      <c r="CJ119" s="708">
        <f t="shared" si="114"/>
        <v>0</v>
      </c>
      <c r="CK119" s="708">
        <f t="shared" si="114"/>
        <v>0</v>
      </c>
      <c r="CL119" s="708">
        <f t="shared" si="114"/>
        <v>0</v>
      </c>
      <c r="CM119" s="708">
        <f t="shared" si="114"/>
        <v>0</v>
      </c>
      <c r="CN119" s="708">
        <f t="shared" si="114"/>
        <v>0</v>
      </c>
      <c r="CO119" s="708">
        <f t="shared" si="114"/>
        <v>0</v>
      </c>
      <c r="CP119" s="708">
        <f t="shared" si="114"/>
        <v>0</v>
      </c>
      <c r="CQ119" s="708">
        <f t="shared" si="114"/>
        <v>0</v>
      </c>
      <c r="CR119" s="708">
        <f t="shared" si="114"/>
        <v>0</v>
      </c>
      <c r="CS119" s="708">
        <f t="shared" si="114"/>
        <v>0</v>
      </c>
      <c r="CT119" s="708">
        <f t="shared" si="114"/>
        <v>0</v>
      </c>
      <c r="CU119" s="708">
        <f t="shared" si="114"/>
        <v>0</v>
      </c>
      <c r="CV119" s="708">
        <f t="shared" si="114"/>
        <v>0</v>
      </c>
      <c r="CW119" s="708">
        <f t="shared" ref="CW119:EB119" si="115" xml:space="preserve"> CW$117</f>
        <v>0</v>
      </c>
      <c r="CX119" s="708">
        <f t="shared" si="115"/>
        <v>0</v>
      </c>
      <c r="CY119" s="708">
        <f t="shared" si="115"/>
        <v>0</v>
      </c>
      <c r="CZ119" s="708">
        <f t="shared" si="115"/>
        <v>0</v>
      </c>
      <c r="DA119" s="708">
        <f t="shared" si="115"/>
        <v>0</v>
      </c>
      <c r="DB119" s="708">
        <f t="shared" si="115"/>
        <v>0</v>
      </c>
      <c r="DC119" s="708">
        <f t="shared" si="115"/>
        <v>0</v>
      </c>
      <c r="DD119" s="708">
        <f t="shared" si="115"/>
        <v>0</v>
      </c>
      <c r="DE119" s="708">
        <f t="shared" si="115"/>
        <v>0</v>
      </c>
      <c r="DF119" s="708">
        <f t="shared" si="115"/>
        <v>0</v>
      </c>
      <c r="DG119" s="708">
        <f t="shared" si="115"/>
        <v>0</v>
      </c>
      <c r="DH119" s="708">
        <f t="shared" si="115"/>
        <v>0</v>
      </c>
      <c r="DI119" s="708">
        <f t="shared" si="115"/>
        <v>0</v>
      </c>
      <c r="DJ119" s="708">
        <f t="shared" si="115"/>
        <v>0</v>
      </c>
      <c r="DK119" s="708">
        <f t="shared" si="115"/>
        <v>0</v>
      </c>
      <c r="DL119" s="708">
        <f t="shared" si="115"/>
        <v>0</v>
      </c>
      <c r="DM119" s="708">
        <f t="shared" si="115"/>
        <v>0</v>
      </c>
      <c r="DN119" s="708">
        <f t="shared" si="115"/>
        <v>0</v>
      </c>
      <c r="DO119" s="708">
        <f t="shared" si="115"/>
        <v>0</v>
      </c>
      <c r="DP119" s="708">
        <f t="shared" si="115"/>
        <v>0</v>
      </c>
      <c r="DQ119" s="708">
        <f t="shared" si="115"/>
        <v>0</v>
      </c>
      <c r="DR119" s="708">
        <f t="shared" si="115"/>
        <v>0</v>
      </c>
      <c r="DS119" s="708">
        <f t="shared" si="115"/>
        <v>0</v>
      </c>
      <c r="DT119" s="708">
        <f t="shared" si="115"/>
        <v>0</v>
      </c>
      <c r="DU119" s="708">
        <f t="shared" si="115"/>
        <v>0</v>
      </c>
      <c r="DV119" s="708">
        <f t="shared" si="115"/>
        <v>0</v>
      </c>
      <c r="DW119" s="708">
        <f t="shared" si="115"/>
        <v>0</v>
      </c>
      <c r="DX119" s="708">
        <f t="shared" si="115"/>
        <v>0</v>
      </c>
      <c r="DY119" s="708">
        <f t="shared" si="115"/>
        <v>0</v>
      </c>
      <c r="DZ119" s="708">
        <f t="shared" si="115"/>
        <v>0</v>
      </c>
      <c r="EA119" s="708">
        <f t="shared" si="115"/>
        <v>0</v>
      </c>
      <c r="EB119" s="708">
        <f t="shared" si="115"/>
        <v>0</v>
      </c>
      <c r="EC119" s="708">
        <f t="shared" ref="EC119:FH119" si="116" xml:space="preserve"> EC$117</f>
        <v>0</v>
      </c>
      <c r="ED119" s="708">
        <f t="shared" si="116"/>
        <v>0</v>
      </c>
      <c r="EE119" s="708">
        <f t="shared" si="116"/>
        <v>0</v>
      </c>
      <c r="EF119" s="708">
        <f t="shared" si="116"/>
        <v>0</v>
      </c>
      <c r="EG119" s="708">
        <f t="shared" si="116"/>
        <v>0</v>
      </c>
      <c r="EH119" s="708">
        <f t="shared" si="116"/>
        <v>0</v>
      </c>
      <c r="EI119" s="708">
        <f t="shared" si="116"/>
        <v>0</v>
      </c>
      <c r="EJ119" s="708">
        <f t="shared" si="116"/>
        <v>0</v>
      </c>
      <c r="EK119" s="708">
        <f t="shared" si="116"/>
        <v>0</v>
      </c>
      <c r="EL119" s="708">
        <f t="shared" si="116"/>
        <v>0</v>
      </c>
      <c r="EM119" s="708">
        <f t="shared" si="116"/>
        <v>0</v>
      </c>
      <c r="EN119" s="708">
        <f t="shared" si="116"/>
        <v>0</v>
      </c>
      <c r="EO119" s="708">
        <f t="shared" si="116"/>
        <v>0</v>
      </c>
      <c r="EP119" s="708">
        <f t="shared" si="116"/>
        <v>0</v>
      </c>
      <c r="EQ119" s="708">
        <f t="shared" si="116"/>
        <v>0</v>
      </c>
      <c r="ER119" s="708">
        <f t="shared" si="116"/>
        <v>0</v>
      </c>
      <c r="ES119" s="708">
        <f t="shared" si="116"/>
        <v>0</v>
      </c>
      <c r="ET119" s="708">
        <f t="shared" si="116"/>
        <v>0</v>
      </c>
      <c r="EU119" s="708">
        <f t="shared" si="116"/>
        <v>0</v>
      </c>
      <c r="EV119" s="708">
        <f t="shared" si="116"/>
        <v>0</v>
      </c>
      <c r="EW119" s="708">
        <f t="shared" si="116"/>
        <v>0</v>
      </c>
      <c r="EX119" s="708">
        <f t="shared" si="116"/>
        <v>0</v>
      </c>
      <c r="EY119" s="708">
        <f t="shared" si="116"/>
        <v>0</v>
      </c>
      <c r="EZ119" s="708">
        <f t="shared" si="116"/>
        <v>0</v>
      </c>
      <c r="FA119" s="708">
        <f t="shared" si="116"/>
        <v>0</v>
      </c>
      <c r="FB119" s="708">
        <f t="shared" si="116"/>
        <v>0</v>
      </c>
      <c r="FC119" s="708">
        <f t="shared" si="116"/>
        <v>0</v>
      </c>
      <c r="FD119" s="708">
        <f t="shared" si="116"/>
        <v>0</v>
      </c>
      <c r="FE119" s="708">
        <f t="shared" si="116"/>
        <v>0</v>
      </c>
      <c r="FF119" s="708">
        <f t="shared" si="116"/>
        <v>0</v>
      </c>
      <c r="FG119" s="708">
        <f t="shared" si="116"/>
        <v>0</v>
      </c>
      <c r="FH119" s="708">
        <f t="shared" si="116"/>
        <v>0</v>
      </c>
      <c r="FI119" s="708">
        <f t="shared" ref="FI119:GJ119" si="117" xml:space="preserve"> FI$117</f>
        <v>0</v>
      </c>
      <c r="FJ119" s="708">
        <f t="shared" si="117"/>
        <v>0</v>
      </c>
      <c r="FK119" s="708">
        <f t="shared" si="117"/>
        <v>0</v>
      </c>
      <c r="FL119" s="708">
        <f t="shared" si="117"/>
        <v>0</v>
      </c>
      <c r="FM119" s="708">
        <f t="shared" si="117"/>
        <v>0</v>
      </c>
      <c r="FN119" s="708">
        <f t="shared" si="117"/>
        <v>0</v>
      </c>
      <c r="FO119" s="708">
        <f t="shared" si="117"/>
        <v>0</v>
      </c>
      <c r="FP119" s="708">
        <f t="shared" si="117"/>
        <v>0</v>
      </c>
      <c r="FQ119" s="708">
        <f t="shared" si="117"/>
        <v>0</v>
      </c>
      <c r="FR119" s="708">
        <f t="shared" si="117"/>
        <v>0</v>
      </c>
      <c r="FS119" s="708">
        <f t="shared" si="117"/>
        <v>0</v>
      </c>
      <c r="FT119" s="708">
        <f t="shared" si="117"/>
        <v>0</v>
      </c>
      <c r="FU119" s="708">
        <f t="shared" si="117"/>
        <v>0</v>
      </c>
      <c r="FV119" s="708">
        <f t="shared" si="117"/>
        <v>0</v>
      </c>
      <c r="FW119" s="708">
        <f t="shared" si="117"/>
        <v>0</v>
      </c>
      <c r="FX119" s="708">
        <f t="shared" si="117"/>
        <v>0</v>
      </c>
      <c r="FY119" s="708">
        <f t="shared" si="117"/>
        <v>0</v>
      </c>
      <c r="FZ119" s="708">
        <f t="shared" si="117"/>
        <v>0</v>
      </c>
      <c r="GA119" s="708">
        <f t="shared" si="117"/>
        <v>0</v>
      </c>
      <c r="GB119" s="708">
        <f t="shared" si="117"/>
        <v>0</v>
      </c>
      <c r="GC119" s="708">
        <f t="shared" si="117"/>
        <v>0</v>
      </c>
      <c r="GD119" s="708">
        <f t="shared" si="117"/>
        <v>0</v>
      </c>
      <c r="GE119" s="708">
        <f t="shared" si="117"/>
        <v>0</v>
      </c>
      <c r="GF119" s="708">
        <f t="shared" si="117"/>
        <v>0</v>
      </c>
      <c r="GG119" s="708">
        <f t="shared" si="117"/>
        <v>0</v>
      </c>
      <c r="GH119" s="708">
        <f t="shared" si="117"/>
        <v>0</v>
      </c>
      <c r="GI119" s="708">
        <f t="shared" si="117"/>
        <v>0</v>
      </c>
      <c r="GJ119" s="708">
        <f t="shared" si="117"/>
        <v>0</v>
      </c>
    </row>
    <row r="120" spans="1:192" x14ac:dyDescent="0.25">
      <c r="E120" s="709" t="str">
        <f t="shared" ref="E120:AJ120" si="118" xml:space="preserve"> E$111</f>
        <v>Years from FC - counter</v>
      </c>
      <c r="F120" s="709">
        <f t="shared" si="118"/>
        <v>0</v>
      </c>
      <c r="G120" s="709" t="str">
        <f t="shared" si="118"/>
        <v>years</v>
      </c>
      <c r="H120" s="709">
        <f t="shared" si="118"/>
        <v>0</v>
      </c>
      <c r="I120" s="709">
        <f t="shared" si="118"/>
        <v>0</v>
      </c>
      <c r="J120" s="709">
        <f t="shared" si="118"/>
        <v>0</v>
      </c>
      <c r="K120" s="709">
        <f t="shared" si="118"/>
        <v>0</v>
      </c>
      <c r="L120" s="709">
        <f t="shared" si="118"/>
        <v>0</v>
      </c>
      <c r="M120" s="709">
        <f t="shared" si="118"/>
        <v>0</v>
      </c>
      <c r="N120" s="709">
        <f t="shared" si="118"/>
        <v>0</v>
      </c>
      <c r="O120" s="709">
        <f t="shared" si="118"/>
        <v>0</v>
      </c>
      <c r="P120" s="709">
        <f t="shared" si="118"/>
        <v>0</v>
      </c>
      <c r="Q120" s="709">
        <f t="shared" si="118"/>
        <v>0</v>
      </c>
      <c r="R120" s="709">
        <f t="shared" si="118"/>
        <v>0</v>
      </c>
      <c r="S120" s="709">
        <f t="shared" si="118"/>
        <v>1.75</v>
      </c>
      <c r="T120" s="709">
        <f t="shared" si="118"/>
        <v>2</v>
      </c>
      <c r="U120" s="709">
        <f t="shared" si="118"/>
        <v>2.25</v>
      </c>
      <c r="V120" s="709">
        <f t="shared" si="118"/>
        <v>2.5</v>
      </c>
      <c r="W120" s="709">
        <f t="shared" si="118"/>
        <v>2.75</v>
      </c>
      <c r="X120" s="709">
        <f t="shared" si="118"/>
        <v>3</v>
      </c>
      <c r="Y120" s="709">
        <f t="shared" si="118"/>
        <v>3.25</v>
      </c>
      <c r="Z120" s="709">
        <f t="shared" si="118"/>
        <v>3.5</v>
      </c>
      <c r="AA120" s="709">
        <f t="shared" si="118"/>
        <v>3.75</v>
      </c>
      <c r="AB120" s="709">
        <f t="shared" si="118"/>
        <v>4</v>
      </c>
      <c r="AC120" s="709">
        <f t="shared" si="118"/>
        <v>4.25</v>
      </c>
      <c r="AD120" s="709">
        <f t="shared" si="118"/>
        <v>4.5</v>
      </c>
      <c r="AE120" s="709">
        <f t="shared" si="118"/>
        <v>4.75</v>
      </c>
      <c r="AF120" s="709">
        <f t="shared" si="118"/>
        <v>5</v>
      </c>
      <c r="AG120" s="709">
        <f t="shared" si="118"/>
        <v>5.25</v>
      </c>
      <c r="AH120" s="709">
        <f t="shared" si="118"/>
        <v>5.5</v>
      </c>
      <c r="AI120" s="709">
        <f t="shared" si="118"/>
        <v>5.75</v>
      </c>
      <c r="AJ120" s="709">
        <f t="shared" si="118"/>
        <v>6</v>
      </c>
      <c r="AK120" s="709">
        <f t="shared" ref="AK120:BP120" si="119" xml:space="preserve"> AK$111</f>
        <v>6.25</v>
      </c>
      <c r="AL120" s="709">
        <f t="shared" si="119"/>
        <v>6.5</v>
      </c>
      <c r="AM120" s="709">
        <f t="shared" si="119"/>
        <v>6.75</v>
      </c>
      <c r="AN120" s="709">
        <f t="shared" si="119"/>
        <v>7</v>
      </c>
      <c r="AO120" s="709">
        <f t="shared" si="119"/>
        <v>7.25</v>
      </c>
      <c r="AP120" s="709">
        <f t="shared" si="119"/>
        <v>7.5</v>
      </c>
      <c r="AQ120" s="709">
        <f t="shared" si="119"/>
        <v>7.75</v>
      </c>
      <c r="AR120" s="709">
        <f t="shared" si="119"/>
        <v>8</v>
      </c>
      <c r="AS120" s="709">
        <f t="shared" si="119"/>
        <v>8.25</v>
      </c>
      <c r="AT120" s="709">
        <f t="shared" si="119"/>
        <v>8.5</v>
      </c>
      <c r="AU120" s="709">
        <f t="shared" si="119"/>
        <v>8.75</v>
      </c>
      <c r="AV120" s="709">
        <f t="shared" si="119"/>
        <v>9</v>
      </c>
      <c r="AW120" s="709">
        <f t="shared" si="119"/>
        <v>9.25</v>
      </c>
      <c r="AX120" s="709">
        <f t="shared" si="119"/>
        <v>9.5</v>
      </c>
      <c r="AY120" s="709">
        <f t="shared" si="119"/>
        <v>9.75</v>
      </c>
      <c r="AZ120" s="709">
        <f t="shared" si="119"/>
        <v>10</v>
      </c>
      <c r="BA120" s="709">
        <f t="shared" si="119"/>
        <v>10.25</v>
      </c>
      <c r="BB120" s="709">
        <f t="shared" si="119"/>
        <v>10.5</v>
      </c>
      <c r="BC120" s="709">
        <f t="shared" si="119"/>
        <v>10.75</v>
      </c>
      <c r="BD120" s="709">
        <f t="shared" si="119"/>
        <v>11</v>
      </c>
      <c r="BE120" s="709">
        <f t="shared" si="119"/>
        <v>11.25</v>
      </c>
      <c r="BF120" s="709">
        <f t="shared" si="119"/>
        <v>11.5</v>
      </c>
      <c r="BG120" s="709">
        <f t="shared" si="119"/>
        <v>11.75</v>
      </c>
      <c r="BH120" s="709">
        <f t="shared" si="119"/>
        <v>12</v>
      </c>
      <c r="BI120" s="709">
        <f t="shared" si="119"/>
        <v>12.25</v>
      </c>
      <c r="BJ120" s="709">
        <f t="shared" si="119"/>
        <v>12.5</v>
      </c>
      <c r="BK120" s="709">
        <f t="shared" si="119"/>
        <v>12.75</v>
      </c>
      <c r="BL120" s="709">
        <f t="shared" si="119"/>
        <v>13</v>
      </c>
      <c r="BM120" s="709">
        <f t="shared" si="119"/>
        <v>13.25</v>
      </c>
      <c r="BN120" s="709">
        <f t="shared" si="119"/>
        <v>13.5</v>
      </c>
      <c r="BO120" s="709">
        <f t="shared" si="119"/>
        <v>0</v>
      </c>
      <c r="BP120" s="709">
        <f t="shared" si="119"/>
        <v>0</v>
      </c>
      <c r="BQ120" s="709">
        <f t="shared" ref="BQ120:CV120" si="120" xml:space="preserve"> BQ$111</f>
        <v>0</v>
      </c>
      <c r="BR120" s="709">
        <f t="shared" si="120"/>
        <v>0</v>
      </c>
      <c r="BS120" s="709">
        <f t="shared" si="120"/>
        <v>0</v>
      </c>
      <c r="BT120" s="709">
        <f t="shared" si="120"/>
        <v>0</v>
      </c>
      <c r="BU120" s="709">
        <f t="shared" si="120"/>
        <v>0</v>
      </c>
      <c r="BV120" s="709">
        <f t="shared" si="120"/>
        <v>0</v>
      </c>
      <c r="BW120" s="709">
        <f t="shared" si="120"/>
        <v>0</v>
      </c>
      <c r="BX120" s="709">
        <f t="shared" si="120"/>
        <v>0</v>
      </c>
      <c r="BY120" s="709">
        <f t="shared" si="120"/>
        <v>0</v>
      </c>
      <c r="BZ120" s="709">
        <f t="shared" si="120"/>
        <v>0</v>
      </c>
      <c r="CA120" s="709">
        <f t="shared" si="120"/>
        <v>0</v>
      </c>
      <c r="CB120" s="709">
        <f t="shared" si="120"/>
        <v>0</v>
      </c>
      <c r="CC120" s="709">
        <f t="shared" si="120"/>
        <v>0</v>
      </c>
      <c r="CD120" s="709">
        <f t="shared" si="120"/>
        <v>0</v>
      </c>
      <c r="CE120" s="709">
        <f t="shared" si="120"/>
        <v>0</v>
      </c>
      <c r="CF120" s="709">
        <f t="shared" si="120"/>
        <v>0</v>
      </c>
      <c r="CG120" s="709">
        <f t="shared" si="120"/>
        <v>0</v>
      </c>
      <c r="CH120" s="709">
        <f t="shared" si="120"/>
        <v>0</v>
      </c>
      <c r="CI120" s="709">
        <f t="shared" si="120"/>
        <v>0</v>
      </c>
      <c r="CJ120" s="709">
        <f t="shared" si="120"/>
        <v>0</v>
      </c>
      <c r="CK120" s="709">
        <f t="shared" si="120"/>
        <v>0</v>
      </c>
      <c r="CL120" s="709">
        <f t="shared" si="120"/>
        <v>0</v>
      </c>
      <c r="CM120" s="709">
        <f t="shared" si="120"/>
        <v>0</v>
      </c>
      <c r="CN120" s="709">
        <f t="shared" si="120"/>
        <v>0</v>
      </c>
      <c r="CO120" s="709">
        <f t="shared" si="120"/>
        <v>0</v>
      </c>
      <c r="CP120" s="709">
        <f t="shared" si="120"/>
        <v>0</v>
      </c>
      <c r="CQ120" s="709">
        <f t="shared" si="120"/>
        <v>0</v>
      </c>
      <c r="CR120" s="709">
        <f t="shared" si="120"/>
        <v>0</v>
      </c>
      <c r="CS120" s="709">
        <f t="shared" si="120"/>
        <v>0</v>
      </c>
      <c r="CT120" s="709">
        <f t="shared" si="120"/>
        <v>0</v>
      </c>
      <c r="CU120" s="709">
        <f t="shared" si="120"/>
        <v>0</v>
      </c>
      <c r="CV120" s="709">
        <f t="shared" si="120"/>
        <v>0</v>
      </c>
      <c r="CW120" s="709">
        <f t="shared" ref="CW120:EB120" si="121" xml:space="preserve"> CW$111</f>
        <v>0</v>
      </c>
      <c r="CX120" s="709">
        <f t="shared" si="121"/>
        <v>0</v>
      </c>
      <c r="CY120" s="709">
        <f t="shared" si="121"/>
        <v>0</v>
      </c>
      <c r="CZ120" s="709">
        <f t="shared" si="121"/>
        <v>0</v>
      </c>
      <c r="DA120" s="709">
        <f t="shared" si="121"/>
        <v>0</v>
      </c>
      <c r="DB120" s="709">
        <f t="shared" si="121"/>
        <v>0</v>
      </c>
      <c r="DC120" s="709">
        <f t="shared" si="121"/>
        <v>0</v>
      </c>
      <c r="DD120" s="709">
        <f t="shared" si="121"/>
        <v>0</v>
      </c>
      <c r="DE120" s="709">
        <f t="shared" si="121"/>
        <v>0</v>
      </c>
      <c r="DF120" s="709">
        <f t="shared" si="121"/>
        <v>0</v>
      </c>
      <c r="DG120" s="709">
        <f t="shared" si="121"/>
        <v>0</v>
      </c>
      <c r="DH120" s="709">
        <f t="shared" si="121"/>
        <v>0</v>
      </c>
      <c r="DI120" s="709">
        <f t="shared" si="121"/>
        <v>0</v>
      </c>
      <c r="DJ120" s="709">
        <f t="shared" si="121"/>
        <v>0</v>
      </c>
      <c r="DK120" s="709">
        <f t="shared" si="121"/>
        <v>0</v>
      </c>
      <c r="DL120" s="709">
        <f t="shared" si="121"/>
        <v>0</v>
      </c>
      <c r="DM120" s="709">
        <f t="shared" si="121"/>
        <v>0</v>
      </c>
      <c r="DN120" s="709">
        <f t="shared" si="121"/>
        <v>0</v>
      </c>
      <c r="DO120" s="709">
        <f t="shared" si="121"/>
        <v>0</v>
      </c>
      <c r="DP120" s="709">
        <f t="shared" si="121"/>
        <v>0</v>
      </c>
      <c r="DQ120" s="709">
        <f t="shared" si="121"/>
        <v>0</v>
      </c>
      <c r="DR120" s="709">
        <f t="shared" si="121"/>
        <v>0</v>
      </c>
      <c r="DS120" s="709">
        <f t="shared" si="121"/>
        <v>0</v>
      </c>
      <c r="DT120" s="709">
        <f t="shared" si="121"/>
        <v>0</v>
      </c>
      <c r="DU120" s="709">
        <f t="shared" si="121"/>
        <v>0</v>
      </c>
      <c r="DV120" s="709">
        <f t="shared" si="121"/>
        <v>0</v>
      </c>
      <c r="DW120" s="709">
        <f t="shared" si="121"/>
        <v>0</v>
      </c>
      <c r="DX120" s="709">
        <f t="shared" si="121"/>
        <v>0</v>
      </c>
      <c r="DY120" s="709">
        <f t="shared" si="121"/>
        <v>0</v>
      </c>
      <c r="DZ120" s="709">
        <f t="shared" si="121"/>
        <v>0</v>
      </c>
      <c r="EA120" s="709">
        <f t="shared" si="121"/>
        <v>0</v>
      </c>
      <c r="EB120" s="709">
        <f t="shared" si="121"/>
        <v>0</v>
      </c>
      <c r="EC120" s="709">
        <f t="shared" ref="EC120:FH120" si="122" xml:space="preserve"> EC$111</f>
        <v>0</v>
      </c>
      <c r="ED120" s="709">
        <f t="shared" si="122"/>
        <v>0</v>
      </c>
      <c r="EE120" s="709">
        <f t="shared" si="122"/>
        <v>0</v>
      </c>
      <c r="EF120" s="709">
        <f t="shared" si="122"/>
        <v>0</v>
      </c>
      <c r="EG120" s="709">
        <f t="shared" si="122"/>
        <v>0</v>
      </c>
      <c r="EH120" s="709">
        <f t="shared" si="122"/>
        <v>0</v>
      </c>
      <c r="EI120" s="709">
        <f t="shared" si="122"/>
        <v>0</v>
      </c>
      <c r="EJ120" s="709">
        <f t="shared" si="122"/>
        <v>0</v>
      </c>
      <c r="EK120" s="709">
        <f t="shared" si="122"/>
        <v>0</v>
      </c>
      <c r="EL120" s="709">
        <f t="shared" si="122"/>
        <v>0</v>
      </c>
      <c r="EM120" s="709">
        <f t="shared" si="122"/>
        <v>0</v>
      </c>
      <c r="EN120" s="709">
        <f t="shared" si="122"/>
        <v>0</v>
      </c>
      <c r="EO120" s="709">
        <f t="shared" si="122"/>
        <v>0</v>
      </c>
      <c r="EP120" s="709">
        <f t="shared" si="122"/>
        <v>0</v>
      </c>
      <c r="EQ120" s="709">
        <f t="shared" si="122"/>
        <v>0</v>
      </c>
      <c r="ER120" s="709">
        <f t="shared" si="122"/>
        <v>0</v>
      </c>
      <c r="ES120" s="709">
        <f t="shared" si="122"/>
        <v>0</v>
      </c>
      <c r="ET120" s="709">
        <f t="shared" si="122"/>
        <v>0</v>
      </c>
      <c r="EU120" s="709">
        <f t="shared" si="122"/>
        <v>0</v>
      </c>
      <c r="EV120" s="709">
        <f t="shared" si="122"/>
        <v>0</v>
      </c>
      <c r="EW120" s="709">
        <f t="shared" si="122"/>
        <v>0</v>
      </c>
      <c r="EX120" s="709">
        <f t="shared" si="122"/>
        <v>0</v>
      </c>
      <c r="EY120" s="709">
        <f t="shared" si="122"/>
        <v>0</v>
      </c>
      <c r="EZ120" s="709">
        <f t="shared" si="122"/>
        <v>0</v>
      </c>
      <c r="FA120" s="709">
        <f t="shared" si="122"/>
        <v>0</v>
      </c>
      <c r="FB120" s="709">
        <f t="shared" si="122"/>
        <v>0</v>
      </c>
      <c r="FC120" s="709">
        <f t="shared" si="122"/>
        <v>0</v>
      </c>
      <c r="FD120" s="709">
        <f t="shared" si="122"/>
        <v>0</v>
      </c>
      <c r="FE120" s="709">
        <f t="shared" si="122"/>
        <v>0</v>
      </c>
      <c r="FF120" s="709">
        <f t="shared" si="122"/>
        <v>0</v>
      </c>
      <c r="FG120" s="709">
        <f t="shared" si="122"/>
        <v>0</v>
      </c>
      <c r="FH120" s="709">
        <f t="shared" si="122"/>
        <v>0</v>
      </c>
      <c r="FI120" s="709">
        <f t="shared" ref="FI120:GJ120" si="123" xml:space="preserve"> FI$111</f>
        <v>0</v>
      </c>
      <c r="FJ120" s="709">
        <f t="shared" si="123"/>
        <v>0</v>
      </c>
      <c r="FK120" s="709">
        <f t="shared" si="123"/>
        <v>0</v>
      </c>
      <c r="FL120" s="709">
        <f t="shared" si="123"/>
        <v>0</v>
      </c>
      <c r="FM120" s="709">
        <f t="shared" si="123"/>
        <v>0</v>
      </c>
      <c r="FN120" s="709">
        <f t="shared" si="123"/>
        <v>0</v>
      </c>
      <c r="FO120" s="709">
        <f t="shared" si="123"/>
        <v>0</v>
      </c>
      <c r="FP120" s="709">
        <f t="shared" si="123"/>
        <v>0</v>
      </c>
      <c r="FQ120" s="709">
        <f t="shared" si="123"/>
        <v>0</v>
      </c>
      <c r="FR120" s="709">
        <f t="shared" si="123"/>
        <v>0</v>
      </c>
      <c r="FS120" s="709">
        <f t="shared" si="123"/>
        <v>0</v>
      </c>
      <c r="FT120" s="709">
        <f t="shared" si="123"/>
        <v>0</v>
      </c>
      <c r="FU120" s="709">
        <f t="shared" si="123"/>
        <v>0</v>
      </c>
      <c r="FV120" s="709">
        <f t="shared" si="123"/>
        <v>0</v>
      </c>
      <c r="FW120" s="709">
        <f t="shared" si="123"/>
        <v>0</v>
      </c>
      <c r="FX120" s="709">
        <f t="shared" si="123"/>
        <v>0</v>
      </c>
      <c r="FY120" s="709">
        <f t="shared" si="123"/>
        <v>0</v>
      </c>
      <c r="FZ120" s="709">
        <f t="shared" si="123"/>
        <v>0</v>
      </c>
      <c r="GA120" s="709">
        <f t="shared" si="123"/>
        <v>0</v>
      </c>
      <c r="GB120" s="709">
        <f t="shared" si="123"/>
        <v>0</v>
      </c>
      <c r="GC120" s="709">
        <f t="shared" si="123"/>
        <v>0</v>
      </c>
      <c r="GD120" s="709">
        <f t="shared" si="123"/>
        <v>0</v>
      </c>
      <c r="GE120" s="709">
        <f t="shared" si="123"/>
        <v>0</v>
      </c>
      <c r="GF120" s="709">
        <f t="shared" si="123"/>
        <v>0</v>
      </c>
      <c r="GG120" s="709">
        <f t="shared" si="123"/>
        <v>0</v>
      </c>
      <c r="GH120" s="709">
        <f t="shared" si="123"/>
        <v>0</v>
      </c>
      <c r="GI120" s="709">
        <f t="shared" si="123"/>
        <v>0</v>
      </c>
      <c r="GJ120" s="709">
        <f t="shared" si="123"/>
        <v>0</v>
      </c>
    </row>
    <row r="121" spans="1:192" s="199" customFormat="1" x14ac:dyDescent="0.25">
      <c r="A121" s="147"/>
      <c r="B121" s="147"/>
      <c r="C121" s="148"/>
      <c r="D121" s="149"/>
      <c r="E121" s="711" t="s">
        <v>562</v>
      </c>
      <c r="F121" s="711">
        <f xml:space="preserve"> SUMPRODUCT(J119:GJ119, J120:GJ120)</f>
        <v>8.1823353541191022</v>
      </c>
      <c r="G121" s="711" t="s">
        <v>29</v>
      </c>
      <c r="M121" s="198"/>
      <c r="N121" s="198"/>
      <c r="O121" s="198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  <c r="AI121" s="198"/>
      <c r="AJ121" s="198"/>
      <c r="AK121" s="198"/>
      <c r="AL121" s="198"/>
      <c r="AM121" s="198"/>
      <c r="AN121" s="198"/>
      <c r="AO121" s="198"/>
      <c r="AP121" s="198"/>
      <c r="AQ121" s="198"/>
      <c r="AR121" s="198"/>
      <c r="AS121" s="198"/>
      <c r="AT121" s="198"/>
      <c r="AU121" s="198"/>
      <c r="AV121" s="198"/>
      <c r="AW121" s="198"/>
      <c r="AX121" s="198"/>
      <c r="AY121" s="198"/>
      <c r="AZ121" s="198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198"/>
      <c r="BV121" s="198"/>
      <c r="BW121" s="198"/>
      <c r="BX121" s="198"/>
      <c r="BY121" s="198"/>
      <c r="BZ121" s="198"/>
      <c r="CA121" s="198"/>
      <c r="CB121" s="198"/>
      <c r="CC121" s="198"/>
      <c r="CD121" s="198"/>
      <c r="CE121" s="198"/>
      <c r="CF121" s="198"/>
      <c r="CG121" s="198"/>
      <c r="CH121" s="198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8"/>
      <c r="EG121" s="198"/>
      <c r="EH121" s="198"/>
      <c r="EI121" s="198"/>
      <c r="EJ121" s="198"/>
      <c r="EK121" s="198"/>
      <c r="EL121" s="198"/>
      <c r="EM121" s="198"/>
      <c r="EN121" s="198"/>
      <c r="EO121" s="198"/>
      <c r="EP121" s="198"/>
      <c r="EQ121" s="198"/>
      <c r="ER121" s="198"/>
      <c r="ES121" s="198"/>
      <c r="ET121" s="198"/>
      <c r="EU121" s="198"/>
      <c r="EV121" s="198"/>
      <c r="EW121" s="198"/>
      <c r="EX121" s="198"/>
      <c r="EY121" s="198"/>
      <c r="EZ121" s="198"/>
      <c r="FA121" s="198"/>
      <c r="FB121" s="198"/>
      <c r="FC121" s="198"/>
      <c r="FD121" s="198"/>
      <c r="FE121" s="198"/>
      <c r="FF121" s="198"/>
      <c r="FG121" s="198"/>
      <c r="FH121" s="198"/>
      <c r="FI121" s="198"/>
      <c r="FJ121" s="198"/>
      <c r="FK121" s="198"/>
      <c r="FL121" s="198"/>
      <c r="FM121" s="198"/>
      <c r="FN121" s="198"/>
      <c r="FO121" s="198"/>
      <c r="FP121" s="198"/>
      <c r="FQ121" s="198"/>
      <c r="FR121" s="198"/>
      <c r="FS121" s="198"/>
      <c r="FT121" s="198"/>
      <c r="FU121" s="198"/>
      <c r="FV121" s="198"/>
      <c r="FW121" s="198"/>
      <c r="FX121" s="198"/>
      <c r="FY121" s="198"/>
      <c r="FZ121" s="198"/>
      <c r="GA121" s="198"/>
      <c r="GB121" s="198"/>
      <c r="GC121" s="198"/>
      <c r="GD121" s="198"/>
      <c r="GE121" s="198"/>
      <c r="GF121" s="198"/>
      <c r="GG121" s="198"/>
      <c r="GH121" s="198"/>
      <c r="GI121" s="198"/>
      <c r="GJ121" s="198"/>
    </row>
    <row r="124" spans="1:192" x14ac:dyDescent="0.25">
      <c r="A124" s="15" t="s">
        <v>63</v>
      </c>
    </row>
    <row r="138" spans="5:5" x14ac:dyDescent="0.25">
      <c r="E138" s="12" t="s">
        <v>246</v>
      </c>
    </row>
  </sheetData>
  <conditionalFormatting sqref="J3:GJ3">
    <cfRule type="cellIs" dxfId="119" priority="8" stopIfTrue="1" operator="equal">
      <formula>"Construction"</formula>
    </cfRule>
    <cfRule type="cellIs" dxfId="118" priority="9" stopIfTrue="1" operator="equal">
      <formula>"Operations"</formula>
    </cfRule>
  </conditionalFormatting>
  <conditionalFormatting sqref="J3:GJ3">
    <cfRule type="cellIs" dxfId="117" priority="7" operator="equal">
      <formula>"Fin Close"</formula>
    </cfRule>
  </conditionalFormatting>
  <conditionalFormatting sqref="J3:GJ3">
    <cfRule type="cellIs" dxfId="116" priority="5" operator="equal">
      <formula>"PPA ext."</formula>
    </cfRule>
    <cfRule type="cellIs" dxfId="115" priority="6" operator="equal">
      <formula>"Delay"</formula>
    </cfRule>
  </conditionalFormatting>
  <conditionalFormatting sqref="F2:F4">
    <cfRule type="cellIs" dxfId="114" priority="1" stopIfTrue="1" operator="notEqual">
      <formula>0</formula>
    </cfRule>
    <cfRule type="cellIs" dxfId="113" priority="2" stopIfTrue="1" operator="equal">
      <formula>""</formula>
    </cfRule>
  </conditionalFormatting>
  <conditionalFormatting sqref="F2:F4">
    <cfRule type="cellIs" dxfId="112" priority="3" stopIfTrue="1" operator="notEqual">
      <formula>0</formula>
    </cfRule>
    <cfRule type="cellIs" dxfId="11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GJ101"/>
  <sheetViews>
    <sheetView showGridLines="0" defaultGridColor="0" colorId="22" zoomScale="80" zoomScaleNormal="80" zoomScalePageLayoutView="120" workbookViewId="0">
      <pane xSplit="9" ySplit="5" topLeftCell="J23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outlineLevelRow="1" x14ac:dyDescent="0.25"/>
  <cols>
    <col min="1" max="1" width="1.36328125" style="216" customWidth="1"/>
    <col min="2" max="2" width="1.36328125" style="217" customWidth="1"/>
    <col min="3" max="3" width="1.36328125" style="218" customWidth="1"/>
    <col min="4" max="4" width="1.36328125" style="219" customWidth="1"/>
    <col min="5" max="5" width="40.54296875" style="245" customWidth="1"/>
    <col min="6" max="6" width="12.54296875" style="245" customWidth="1"/>
    <col min="7" max="8" width="11.54296875" style="245" customWidth="1"/>
    <col min="9" max="9" width="2.54296875" style="245" customWidth="1"/>
    <col min="10" max="192" width="11.54296875" style="245" customWidth="1"/>
    <col min="193" max="16384" width="11.54296875" hidden="1"/>
  </cols>
  <sheetData>
    <row r="1" spans="1:192" ht="25" x14ac:dyDescent="0.25">
      <c r="A1" s="302" t="str">
        <f ca="1" xml:space="preserve"> RIGHT(CELL("filename", A1), LEN(CELL("filename", A1)) - SEARCH("]", CELL("filename", A1))) &amp; " - " &amp; InpC!F3</f>
        <v>FS Qtr - Base case 1</v>
      </c>
      <c r="D1" s="221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6"/>
      <c r="CL1" s="246"/>
      <c r="CM1" s="246"/>
      <c r="CN1" s="246"/>
      <c r="CO1" s="246"/>
      <c r="CP1" s="246"/>
      <c r="CQ1" s="246"/>
      <c r="CR1" s="246"/>
      <c r="CS1" s="246"/>
      <c r="CT1" s="246"/>
      <c r="CU1" s="246"/>
      <c r="CV1" s="246"/>
      <c r="CW1" s="246"/>
      <c r="CX1" s="246"/>
      <c r="CY1" s="246"/>
      <c r="CZ1" s="246"/>
      <c r="DA1" s="246"/>
      <c r="DB1" s="246"/>
      <c r="DC1" s="246"/>
      <c r="DD1" s="246"/>
      <c r="DE1" s="246"/>
      <c r="DF1" s="246"/>
      <c r="DG1" s="246"/>
      <c r="DH1" s="246"/>
      <c r="DI1" s="246"/>
      <c r="DJ1" s="246"/>
      <c r="DK1" s="246"/>
      <c r="DL1" s="246"/>
      <c r="DM1" s="246"/>
      <c r="DN1" s="246"/>
      <c r="DO1" s="246"/>
      <c r="DP1" s="246"/>
      <c r="DQ1" s="246"/>
      <c r="DR1" s="246"/>
      <c r="DS1" s="246"/>
      <c r="DT1" s="246"/>
      <c r="DU1" s="246"/>
      <c r="DV1" s="246"/>
      <c r="DW1" s="246"/>
      <c r="DX1" s="246"/>
      <c r="DY1" s="246"/>
      <c r="DZ1" s="246"/>
      <c r="EA1" s="246"/>
      <c r="EB1" s="246"/>
      <c r="EC1" s="246"/>
      <c r="ED1" s="246"/>
      <c r="EE1" s="246"/>
      <c r="EF1" s="246"/>
      <c r="EG1" s="246"/>
      <c r="EH1" s="246"/>
      <c r="EI1" s="246"/>
      <c r="EJ1" s="246"/>
      <c r="EK1" s="246"/>
      <c r="EL1" s="246"/>
      <c r="EM1" s="246"/>
      <c r="EN1" s="246"/>
      <c r="EO1" s="246"/>
      <c r="EP1" s="246"/>
      <c r="EQ1" s="246"/>
      <c r="ER1" s="246"/>
      <c r="ES1" s="246"/>
      <c r="ET1" s="246"/>
      <c r="EU1" s="246"/>
      <c r="EV1" s="246"/>
      <c r="EW1" s="246"/>
      <c r="EX1" s="246"/>
      <c r="EY1" s="246"/>
      <c r="EZ1" s="246"/>
      <c r="FA1" s="246"/>
      <c r="FB1" s="246"/>
      <c r="FC1" s="246"/>
      <c r="FD1" s="246"/>
      <c r="FE1" s="246"/>
      <c r="FF1" s="246"/>
      <c r="FG1" s="246"/>
      <c r="FH1" s="246"/>
      <c r="FI1" s="246"/>
      <c r="FJ1" s="246"/>
      <c r="FK1" s="246"/>
      <c r="FL1" s="246"/>
      <c r="FM1" s="246"/>
      <c r="FN1" s="246"/>
      <c r="FO1" s="246"/>
      <c r="FP1" s="246"/>
      <c r="FQ1" s="246"/>
      <c r="FR1" s="246"/>
      <c r="FS1" s="246"/>
      <c r="FT1" s="246"/>
      <c r="FU1" s="246"/>
      <c r="FV1" s="246"/>
      <c r="FW1" s="246"/>
      <c r="FX1" s="246"/>
      <c r="FY1" s="246"/>
      <c r="FZ1" s="246"/>
      <c r="GA1" s="246"/>
      <c r="GB1" s="246"/>
      <c r="GC1" s="246"/>
      <c r="GD1" s="246"/>
      <c r="GE1" s="246"/>
      <c r="GF1" s="246"/>
      <c r="GG1" s="246"/>
      <c r="GH1" s="246"/>
      <c r="GI1" s="246"/>
      <c r="GJ1" s="246"/>
    </row>
    <row r="2" spans="1:192" x14ac:dyDescent="0.25">
      <c r="A2" s="303"/>
      <c r="B2" s="303"/>
      <c r="C2" s="304"/>
      <c r="D2" s="305"/>
      <c r="E2" s="514" t="str">
        <f xml:space="preserve"> Time!E$25</f>
        <v>Model period ending</v>
      </c>
      <c r="F2" s="282">
        <f xml:space="preserve"> Check!$F$9</f>
        <v>0</v>
      </c>
      <c r="G2" s="516" t="s">
        <v>23</v>
      </c>
      <c r="H2" s="306"/>
      <c r="I2" s="306"/>
      <c r="J2" s="306">
        <f xml:space="preserve"> Time!J$25</f>
        <v>44196</v>
      </c>
      <c r="K2" s="306">
        <f xml:space="preserve"> Time!K$25</f>
        <v>44286</v>
      </c>
      <c r="L2" s="306">
        <f xml:space="preserve"> Time!L$25</f>
        <v>44377</v>
      </c>
      <c r="M2" s="306">
        <f xml:space="preserve"> Time!M$25</f>
        <v>44469</v>
      </c>
      <c r="N2" s="306">
        <f xml:space="preserve"> Time!N$25</f>
        <v>44561</v>
      </c>
      <c r="O2" s="306">
        <f xml:space="preserve"> Time!O$25</f>
        <v>44651</v>
      </c>
      <c r="P2" s="306">
        <f xml:space="preserve"> Time!P$25</f>
        <v>44742</v>
      </c>
      <c r="Q2" s="306">
        <f xml:space="preserve"> Time!Q$25</f>
        <v>44834</v>
      </c>
      <c r="R2" s="306">
        <f xml:space="preserve"> Time!R$25</f>
        <v>44926</v>
      </c>
      <c r="S2" s="306">
        <f xml:space="preserve"> Time!S$25</f>
        <v>45016</v>
      </c>
      <c r="T2" s="306">
        <f xml:space="preserve"> Time!T$25</f>
        <v>45107</v>
      </c>
      <c r="U2" s="306">
        <f xml:space="preserve"> Time!U$25</f>
        <v>45199</v>
      </c>
      <c r="V2" s="306">
        <f xml:space="preserve"> Time!V$25</f>
        <v>45291</v>
      </c>
      <c r="W2" s="306">
        <f xml:space="preserve"> Time!W$25</f>
        <v>45382</v>
      </c>
      <c r="X2" s="306">
        <f xml:space="preserve"> Time!X$25</f>
        <v>45473</v>
      </c>
      <c r="Y2" s="306">
        <f xml:space="preserve"> Time!Y$25</f>
        <v>45565</v>
      </c>
      <c r="Z2" s="306">
        <f xml:space="preserve"> Time!Z$25</f>
        <v>45657</v>
      </c>
      <c r="AA2" s="306">
        <f xml:space="preserve"> Time!AA$25</f>
        <v>45747</v>
      </c>
      <c r="AB2" s="306">
        <f xml:space="preserve"> Time!AB$25</f>
        <v>45838</v>
      </c>
      <c r="AC2" s="306">
        <f xml:space="preserve"> Time!AC$25</f>
        <v>45930</v>
      </c>
      <c r="AD2" s="306">
        <f xml:space="preserve"> Time!AD$25</f>
        <v>46022</v>
      </c>
      <c r="AE2" s="306">
        <f xml:space="preserve"> Time!AE$25</f>
        <v>46112</v>
      </c>
      <c r="AF2" s="306">
        <f xml:space="preserve"> Time!AF$25</f>
        <v>46203</v>
      </c>
      <c r="AG2" s="306">
        <f xml:space="preserve"> Time!AG$25</f>
        <v>46295</v>
      </c>
      <c r="AH2" s="306">
        <f xml:space="preserve"> Time!AH$25</f>
        <v>46387</v>
      </c>
      <c r="AI2" s="306">
        <f xml:space="preserve"> Time!AI$25</f>
        <v>46477</v>
      </c>
      <c r="AJ2" s="306">
        <f xml:space="preserve"> Time!AJ$25</f>
        <v>46568</v>
      </c>
      <c r="AK2" s="306">
        <f xml:space="preserve"> Time!AK$25</f>
        <v>46660</v>
      </c>
      <c r="AL2" s="306">
        <f xml:space="preserve"> Time!AL$25</f>
        <v>46752</v>
      </c>
      <c r="AM2" s="306">
        <f xml:space="preserve"> Time!AM$25</f>
        <v>46843</v>
      </c>
      <c r="AN2" s="306">
        <f xml:space="preserve"> Time!AN$25</f>
        <v>46934</v>
      </c>
      <c r="AO2" s="306">
        <f xml:space="preserve"> Time!AO$25</f>
        <v>47026</v>
      </c>
      <c r="AP2" s="306">
        <f xml:space="preserve"> Time!AP$25</f>
        <v>47118</v>
      </c>
      <c r="AQ2" s="306">
        <f xml:space="preserve"> Time!AQ$25</f>
        <v>47208</v>
      </c>
      <c r="AR2" s="306">
        <f xml:space="preserve"> Time!AR$25</f>
        <v>47299</v>
      </c>
      <c r="AS2" s="306">
        <f xml:space="preserve"> Time!AS$25</f>
        <v>47391</v>
      </c>
      <c r="AT2" s="306">
        <f xml:space="preserve"> Time!AT$25</f>
        <v>47483</v>
      </c>
      <c r="AU2" s="306">
        <f xml:space="preserve"> Time!AU$25</f>
        <v>47573</v>
      </c>
      <c r="AV2" s="306">
        <f xml:space="preserve"> Time!AV$25</f>
        <v>47664</v>
      </c>
      <c r="AW2" s="306">
        <f xml:space="preserve"> Time!AW$25</f>
        <v>47756</v>
      </c>
      <c r="AX2" s="306">
        <f xml:space="preserve"> Time!AX$25</f>
        <v>47848</v>
      </c>
      <c r="AY2" s="306">
        <f xml:space="preserve"> Time!AY$25</f>
        <v>47938</v>
      </c>
      <c r="AZ2" s="306">
        <f xml:space="preserve"> Time!AZ$25</f>
        <v>48029</v>
      </c>
      <c r="BA2" s="306">
        <f xml:space="preserve"> Time!BA$25</f>
        <v>48121</v>
      </c>
      <c r="BB2" s="306">
        <f xml:space="preserve"> Time!BB$25</f>
        <v>48213</v>
      </c>
      <c r="BC2" s="306">
        <f xml:space="preserve"> Time!BC$25</f>
        <v>48304</v>
      </c>
      <c r="BD2" s="306">
        <f xml:space="preserve"> Time!BD$25</f>
        <v>48395</v>
      </c>
      <c r="BE2" s="306">
        <f xml:space="preserve"> Time!BE$25</f>
        <v>48487</v>
      </c>
      <c r="BF2" s="306">
        <f xml:space="preserve"> Time!BF$25</f>
        <v>48579</v>
      </c>
      <c r="BG2" s="306">
        <f xml:space="preserve"> Time!BG$25</f>
        <v>48669</v>
      </c>
      <c r="BH2" s="306">
        <f xml:space="preserve"> Time!BH$25</f>
        <v>48760</v>
      </c>
      <c r="BI2" s="306">
        <f xml:space="preserve"> Time!BI$25</f>
        <v>48852</v>
      </c>
      <c r="BJ2" s="306">
        <f xml:space="preserve"> Time!BJ$25</f>
        <v>48944</v>
      </c>
      <c r="BK2" s="306">
        <f xml:space="preserve"> Time!BK$25</f>
        <v>49034</v>
      </c>
      <c r="BL2" s="306">
        <f xml:space="preserve"> Time!BL$25</f>
        <v>49125</v>
      </c>
      <c r="BM2" s="306">
        <f xml:space="preserve"> Time!BM$25</f>
        <v>49217</v>
      </c>
      <c r="BN2" s="306">
        <f xml:space="preserve"> Time!BN$25</f>
        <v>49309</v>
      </c>
      <c r="BO2" s="306">
        <f xml:space="preserve"> Time!BO$25</f>
        <v>49399</v>
      </c>
      <c r="BP2" s="306">
        <f xml:space="preserve"> Time!BP$25</f>
        <v>49490</v>
      </c>
      <c r="BQ2" s="306">
        <f xml:space="preserve"> Time!BQ$25</f>
        <v>49582</v>
      </c>
      <c r="BR2" s="306">
        <f xml:space="preserve"> Time!BR$25</f>
        <v>49674</v>
      </c>
      <c r="BS2" s="306">
        <f xml:space="preserve"> Time!BS$25</f>
        <v>49765</v>
      </c>
      <c r="BT2" s="306">
        <f xml:space="preserve"> Time!BT$25</f>
        <v>49856</v>
      </c>
      <c r="BU2" s="306">
        <f xml:space="preserve"> Time!BU$25</f>
        <v>49948</v>
      </c>
      <c r="BV2" s="306">
        <f xml:space="preserve"> Time!BV$25</f>
        <v>50040</v>
      </c>
      <c r="BW2" s="306">
        <f xml:space="preserve"> Time!BW$25</f>
        <v>50130</v>
      </c>
      <c r="BX2" s="306">
        <f xml:space="preserve"> Time!BX$25</f>
        <v>50221</v>
      </c>
      <c r="BY2" s="306">
        <f xml:space="preserve"> Time!BY$25</f>
        <v>50313</v>
      </c>
      <c r="BZ2" s="306">
        <f xml:space="preserve"> Time!BZ$25</f>
        <v>50405</v>
      </c>
      <c r="CA2" s="306">
        <f xml:space="preserve"> Time!CA$25</f>
        <v>50495</v>
      </c>
      <c r="CB2" s="306">
        <f xml:space="preserve"> Time!CB$25</f>
        <v>50586</v>
      </c>
      <c r="CC2" s="306">
        <f xml:space="preserve"> Time!CC$25</f>
        <v>50678</v>
      </c>
      <c r="CD2" s="306">
        <f xml:space="preserve"> Time!CD$25</f>
        <v>50770</v>
      </c>
      <c r="CE2" s="306">
        <f xml:space="preserve"> Time!CE$25</f>
        <v>50860</v>
      </c>
      <c r="CF2" s="306">
        <f xml:space="preserve"> Time!CF$25</f>
        <v>50951</v>
      </c>
      <c r="CG2" s="306">
        <f xml:space="preserve"> Time!CG$25</f>
        <v>51043</v>
      </c>
      <c r="CH2" s="306">
        <f xml:space="preserve"> Time!CH$25</f>
        <v>51135</v>
      </c>
      <c r="CI2" s="306">
        <f xml:space="preserve"> Time!CI$25</f>
        <v>51226</v>
      </c>
      <c r="CJ2" s="306">
        <f xml:space="preserve"> Time!CJ$25</f>
        <v>51317</v>
      </c>
      <c r="CK2" s="306">
        <f xml:space="preserve"> Time!CK$25</f>
        <v>51409</v>
      </c>
      <c r="CL2" s="306">
        <f xml:space="preserve"> Time!CL$25</f>
        <v>51501</v>
      </c>
      <c r="CM2" s="306">
        <f xml:space="preserve"> Time!CM$25</f>
        <v>51591</v>
      </c>
      <c r="CN2" s="306">
        <f xml:space="preserve"> Time!CN$25</f>
        <v>51682</v>
      </c>
      <c r="CO2" s="306">
        <f xml:space="preserve"> Time!CO$25</f>
        <v>51774</v>
      </c>
      <c r="CP2" s="306">
        <f xml:space="preserve"> Time!CP$25</f>
        <v>51866</v>
      </c>
      <c r="CQ2" s="306">
        <f xml:space="preserve"> Time!CQ$25</f>
        <v>51956</v>
      </c>
      <c r="CR2" s="306">
        <f xml:space="preserve"> Time!CR$25</f>
        <v>52047</v>
      </c>
      <c r="CS2" s="306">
        <f xml:space="preserve"> Time!CS$25</f>
        <v>52139</v>
      </c>
      <c r="CT2" s="306">
        <f xml:space="preserve"> Time!CT$25</f>
        <v>52231</v>
      </c>
      <c r="CU2" s="306">
        <f xml:space="preserve"> Time!CU$25</f>
        <v>52321</v>
      </c>
      <c r="CV2" s="306">
        <f xml:space="preserve"> Time!CV$25</f>
        <v>52412</v>
      </c>
      <c r="CW2" s="306">
        <f xml:space="preserve"> Time!CW$25</f>
        <v>52504</v>
      </c>
      <c r="CX2" s="306">
        <f xml:space="preserve"> Time!CX$25</f>
        <v>52596</v>
      </c>
      <c r="CY2" s="306">
        <f xml:space="preserve"> Time!CY$25</f>
        <v>52687</v>
      </c>
      <c r="CZ2" s="306">
        <f xml:space="preserve"> Time!CZ$25</f>
        <v>52778</v>
      </c>
      <c r="DA2" s="306">
        <f xml:space="preserve"> Time!DA$25</f>
        <v>52870</v>
      </c>
      <c r="DB2" s="306">
        <f xml:space="preserve"> Time!DB$25</f>
        <v>52962</v>
      </c>
      <c r="DC2" s="306">
        <f xml:space="preserve"> Time!DC$25</f>
        <v>53052</v>
      </c>
      <c r="DD2" s="306">
        <f xml:space="preserve"> Time!DD$25</f>
        <v>53143</v>
      </c>
      <c r="DE2" s="306">
        <f xml:space="preserve"> Time!DE$25</f>
        <v>53235</v>
      </c>
      <c r="DF2" s="306">
        <f xml:space="preserve"> Time!DF$25</f>
        <v>53327</v>
      </c>
      <c r="DG2" s="306">
        <f xml:space="preserve"> Time!DG$25</f>
        <v>53417</v>
      </c>
      <c r="DH2" s="306">
        <f xml:space="preserve"> Time!DH$25</f>
        <v>53508</v>
      </c>
      <c r="DI2" s="306">
        <f xml:space="preserve"> Time!DI$25</f>
        <v>53600</v>
      </c>
      <c r="DJ2" s="306">
        <f xml:space="preserve"> Time!DJ$25</f>
        <v>53692</v>
      </c>
      <c r="DK2" s="306">
        <f xml:space="preserve"> Time!DK$25</f>
        <v>53782</v>
      </c>
      <c r="DL2" s="306">
        <f xml:space="preserve"> Time!DL$25</f>
        <v>53873</v>
      </c>
      <c r="DM2" s="306">
        <f xml:space="preserve"> Time!DM$25</f>
        <v>53965</v>
      </c>
      <c r="DN2" s="306">
        <f xml:space="preserve"> Time!DN$25</f>
        <v>54057</v>
      </c>
      <c r="DO2" s="306">
        <f xml:space="preserve"> Time!DO$25</f>
        <v>54148</v>
      </c>
      <c r="DP2" s="306">
        <f xml:space="preserve"> Time!DP$25</f>
        <v>54239</v>
      </c>
      <c r="DQ2" s="306">
        <f xml:space="preserve"> Time!DQ$25</f>
        <v>54331</v>
      </c>
      <c r="DR2" s="306">
        <f xml:space="preserve"> Time!DR$25</f>
        <v>54423</v>
      </c>
      <c r="DS2" s="306">
        <f xml:space="preserve"> Time!DS$25</f>
        <v>54513</v>
      </c>
      <c r="DT2" s="306">
        <f xml:space="preserve"> Time!DT$25</f>
        <v>54604</v>
      </c>
      <c r="DU2" s="306">
        <f xml:space="preserve"> Time!DU$25</f>
        <v>54696</v>
      </c>
      <c r="DV2" s="306">
        <f xml:space="preserve"> Time!DV$25</f>
        <v>54788</v>
      </c>
      <c r="DW2" s="306">
        <f xml:space="preserve"> Time!DW$25</f>
        <v>54878</v>
      </c>
      <c r="DX2" s="306">
        <f xml:space="preserve"> Time!DX$25</f>
        <v>54969</v>
      </c>
      <c r="DY2" s="306">
        <f xml:space="preserve"> Time!DY$25</f>
        <v>55061</v>
      </c>
      <c r="DZ2" s="306">
        <f xml:space="preserve"> Time!DZ$25</f>
        <v>55153</v>
      </c>
      <c r="EA2" s="306">
        <f xml:space="preserve"> Time!EA$25</f>
        <v>55243</v>
      </c>
      <c r="EB2" s="306">
        <f xml:space="preserve"> Time!EB$25</f>
        <v>55334</v>
      </c>
      <c r="EC2" s="306">
        <f xml:space="preserve"> Time!EC$25</f>
        <v>55426</v>
      </c>
      <c r="ED2" s="306">
        <f xml:space="preserve"> Time!ED$25</f>
        <v>55518</v>
      </c>
      <c r="EE2" s="306">
        <f xml:space="preserve"> Time!EE$25</f>
        <v>55609</v>
      </c>
      <c r="EF2" s="306">
        <f xml:space="preserve"> Time!EF$25</f>
        <v>55700</v>
      </c>
      <c r="EG2" s="306">
        <f xml:space="preserve"> Time!EG$25</f>
        <v>55792</v>
      </c>
      <c r="EH2" s="306">
        <f xml:space="preserve"> Time!EH$25</f>
        <v>55884</v>
      </c>
      <c r="EI2" s="306">
        <f xml:space="preserve"> Time!EI$25</f>
        <v>55974</v>
      </c>
      <c r="EJ2" s="306">
        <f xml:space="preserve"> Time!EJ$25</f>
        <v>56065</v>
      </c>
      <c r="EK2" s="306">
        <f xml:space="preserve"> Time!EK$25</f>
        <v>56157</v>
      </c>
      <c r="EL2" s="306">
        <f xml:space="preserve"> Time!EL$25</f>
        <v>56249</v>
      </c>
      <c r="EM2" s="306">
        <f xml:space="preserve"> Time!EM$25</f>
        <v>56339</v>
      </c>
      <c r="EN2" s="306">
        <f xml:space="preserve"> Time!EN$25</f>
        <v>56430</v>
      </c>
      <c r="EO2" s="306">
        <f xml:space="preserve"> Time!EO$25</f>
        <v>56522</v>
      </c>
      <c r="EP2" s="306">
        <f xml:space="preserve"> Time!EP$25</f>
        <v>56614</v>
      </c>
      <c r="EQ2" s="306">
        <f xml:space="preserve"> Time!EQ$25</f>
        <v>56704</v>
      </c>
      <c r="ER2" s="306">
        <f xml:space="preserve"> Time!ER$25</f>
        <v>56795</v>
      </c>
      <c r="ES2" s="306">
        <f xml:space="preserve"> Time!ES$25</f>
        <v>56887</v>
      </c>
      <c r="ET2" s="306">
        <f xml:space="preserve"> Time!ET$25</f>
        <v>56979</v>
      </c>
      <c r="EU2" s="306">
        <f xml:space="preserve"> Time!EU$25</f>
        <v>57070</v>
      </c>
      <c r="EV2" s="306">
        <f xml:space="preserve"> Time!EV$25</f>
        <v>57161</v>
      </c>
      <c r="EW2" s="306">
        <f xml:space="preserve"> Time!EW$25</f>
        <v>57253</v>
      </c>
      <c r="EX2" s="306">
        <f xml:space="preserve"> Time!EX$25</f>
        <v>57345</v>
      </c>
      <c r="EY2" s="306">
        <f xml:space="preserve"> Time!EY$25</f>
        <v>57435</v>
      </c>
      <c r="EZ2" s="306">
        <f xml:space="preserve"> Time!EZ$25</f>
        <v>57526</v>
      </c>
      <c r="FA2" s="306">
        <f xml:space="preserve"> Time!FA$25</f>
        <v>57618</v>
      </c>
      <c r="FB2" s="306">
        <f xml:space="preserve"> Time!FB$25</f>
        <v>57710</v>
      </c>
      <c r="FC2" s="306">
        <f xml:space="preserve"> Time!FC$25</f>
        <v>57800</v>
      </c>
      <c r="FD2" s="306">
        <f xml:space="preserve"> Time!FD$25</f>
        <v>57891</v>
      </c>
      <c r="FE2" s="306">
        <f xml:space="preserve"> Time!FE$25</f>
        <v>57983</v>
      </c>
      <c r="FF2" s="306">
        <f xml:space="preserve"> Time!FF$25</f>
        <v>58075</v>
      </c>
      <c r="FG2" s="306">
        <f xml:space="preserve"> Time!FG$25</f>
        <v>58165</v>
      </c>
      <c r="FH2" s="306">
        <f xml:space="preserve"> Time!FH$25</f>
        <v>58256</v>
      </c>
      <c r="FI2" s="306">
        <f xml:space="preserve"> Time!FI$25</f>
        <v>58348</v>
      </c>
      <c r="FJ2" s="306">
        <f xml:space="preserve"> Time!FJ$25</f>
        <v>58440</v>
      </c>
      <c r="FK2" s="306">
        <f xml:space="preserve"> Time!FK$25</f>
        <v>58531</v>
      </c>
      <c r="FL2" s="306">
        <f xml:space="preserve"> Time!FL$25</f>
        <v>58622</v>
      </c>
      <c r="FM2" s="306">
        <f xml:space="preserve"> Time!FM$25</f>
        <v>58714</v>
      </c>
      <c r="FN2" s="306">
        <f xml:space="preserve"> Time!FN$25</f>
        <v>58806</v>
      </c>
      <c r="FO2" s="306">
        <f xml:space="preserve"> Time!FO$25</f>
        <v>58896</v>
      </c>
      <c r="FP2" s="306">
        <f xml:space="preserve"> Time!FP$25</f>
        <v>58987</v>
      </c>
      <c r="FQ2" s="306">
        <f xml:space="preserve"> Time!FQ$25</f>
        <v>59079</v>
      </c>
      <c r="FR2" s="306">
        <f xml:space="preserve"> Time!FR$25</f>
        <v>59171</v>
      </c>
      <c r="FS2" s="306">
        <f xml:space="preserve"> Time!FS$25</f>
        <v>59261</v>
      </c>
      <c r="FT2" s="306">
        <f xml:space="preserve"> Time!FT$25</f>
        <v>59352</v>
      </c>
      <c r="FU2" s="306">
        <f xml:space="preserve"> Time!FU$25</f>
        <v>59444</v>
      </c>
      <c r="FV2" s="306">
        <f xml:space="preserve"> Time!FV$25</f>
        <v>59536</v>
      </c>
      <c r="FW2" s="306">
        <f xml:space="preserve"> Time!FW$25</f>
        <v>59626</v>
      </c>
      <c r="FX2" s="306">
        <f xml:space="preserve"> Time!FX$25</f>
        <v>59717</v>
      </c>
      <c r="FY2" s="306">
        <f xml:space="preserve"> Time!FY$25</f>
        <v>59809</v>
      </c>
      <c r="FZ2" s="306">
        <f xml:space="preserve"> Time!FZ$25</f>
        <v>59901</v>
      </c>
      <c r="GA2" s="306">
        <f xml:space="preserve"> Time!GA$25</f>
        <v>59992</v>
      </c>
      <c r="GB2" s="306">
        <f xml:space="preserve"> Time!GB$25</f>
        <v>60083</v>
      </c>
      <c r="GC2" s="306">
        <f xml:space="preserve"> Time!GC$25</f>
        <v>60175</v>
      </c>
      <c r="GD2" s="306">
        <f xml:space="preserve"> Time!GD$25</f>
        <v>60267</v>
      </c>
      <c r="GE2" s="306">
        <f xml:space="preserve"> Time!GE$25</f>
        <v>60357</v>
      </c>
      <c r="GF2" s="306">
        <f xml:space="preserve"> Time!GF$25</f>
        <v>60448</v>
      </c>
      <c r="GG2" s="306">
        <f xml:space="preserve"> Time!GG$25</f>
        <v>60540</v>
      </c>
      <c r="GH2" s="306">
        <f xml:space="preserve"> Time!GH$25</f>
        <v>60632</v>
      </c>
      <c r="GI2" s="306">
        <f xml:space="preserve"> Time!GI$25</f>
        <v>60722</v>
      </c>
      <c r="GJ2" s="306">
        <f xml:space="preserve"> Time!GJ$25</f>
        <v>60813</v>
      </c>
    </row>
    <row r="3" spans="1:192" x14ac:dyDescent="0.25">
      <c r="A3" s="247"/>
      <c r="B3" s="247"/>
      <c r="C3" s="248"/>
      <c r="D3" s="249"/>
      <c r="E3" s="246" t="str">
        <f xml:space="preserve"> Time!E$66</f>
        <v>Timeline label</v>
      </c>
      <c r="F3" s="282">
        <f xml:space="preserve"> Output!J2</f>
        <v>0</v>
      </c>
      <c r="G3" s="517" t="s">
        <v>25</v>
      </c>
      <c r="H3" s="246"/>
      <c r="I3" s="246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A4" s="247"/>
      <c r="B4" s="247"/>
      <c r="C4" s="248"/>
      <c r="D4" s="249"/>
      <c r="E4" s="518" t="str">
        <f xml:space="preserve"> Time!E$39</f>
        <v>Financial year</v>
      </c>
      <c r="F4" s="282">
        <f xml:space="preserve"> Check!$F$25</f>
        <v>0</v>
      </c>
      <c r="G4" s="517" t="s">
        <v>24</v>
      </c>
      <c r="H4" s="246"/>
      <c r="I4" s="246"/>
      <c r="J4" s="518">
        <f xml:space="preserve"> Time!J$39</f>
        <v>2020</v>
      </c>
      <c r="K4" s="518">
        <f xml:space="preserve"> Time!K$39</f>
        <v>2021</v>
      </c>
      <c r="L4" s="518">
        <f xml:space="preserve"> Time!L$39</f>
        <v>2021</v>
      </c>
      <c r="M4" s="518">
        <f xml:space="preserve"> Time!M$39</f>
        <v>2021</v>
      </c>
      <c r="N4" s="518">
        <f xml:space="preserve"> Time!N$39</f>
        <v>2021</v>
      </c>
      <c r="O4" s="518">
        <f xml:space="preserve"> Time!O$39</f>
        <v>2022</v>
      </c>
      <c r="P4" s="518">
        <f xml:space="preserve"> Time!P$39</f>
        <v>2022</v>
      </c>
      <c r="Q4" s="518">
        <f xml:space="preserve"> Time!Q$39</f>
        <v>2022</v>
      </c>
      <c r="R4" s="518">
        <f xml:space="preserve"> Time!R$39</f>
        <v>2022</v>
      </c>
      <c r="S4" s="518">
        <f xml:space="preserve"> Time!S$39</f>
        <v>2023</v>
      </c>
      <c r="T4" s="518">
        <f xml:space="preserve"> Time!T$39</f>
        <v>2023</v>
      </c>
      <c r="U4" s="518">
        <f xml:space="preserve"> Time!U$39</f>
        <v>2023</v>
      </c>
      <c r="V4" s="518">
        <f xml:space="preserve"> Time!V$39</f>
        <v>2023</v>
      </c>
      <c r="W4" s="518">
        <f xml:space="preserve"> Time!W$39</f>
        <v>2024</v>
      </c>
      <c r="X4" s="518">
        <f xml:space="preserve"> Time!X$39</f>
        <v>2024</v>
      </c>
      <c r="Y4" s="518">
        <f xml:space="preserve"> Time!Y$39</f>
        <v>2024</v>
      </c>
      <c r="Z4" s="518">
        <f xml:space="preserve"> Time!Z$39</f>
        <v>2024</v>
      </c>
      <c r="AA4" s="518">
        <f xml:space="preserve"> Time!AA$39</f>
        <v>2025</v>
      </c>
      <c r="AB4" s="518">
        <f xml:space="preserve"> Time!AB$39</f>
        <v>2025</v>
      </c>
      <c r="AC4" s="518">
        <f xml:space="preserve"> Time!AC$39</f>
        <v>2025</v>
      </c>
      <c r="AD4" s="518">
        <f xml:space="preserve"> Time!AD$39</f>
        <v>2025</v>
      </c>
      <c r="AE4" s="518">
        <f xml:space="preserve"> Time!AE$39</f>
        <v>2026</v>
      </c>
      <c r="AF4" s="518">
        <f xml:space="preserve"> Time!AF$39</f>
        <v>2026</v>
      </c>
      <c r="AG4" s="518">
        <f xml:space="preserve"> Time!AG$39</f>
        <v>2026</v>
      </c>
      <c r="AH4" s="518">
        <f xml:space="preserve"> Time!AH$39</f>
        <v>2026</v>
      </c>
      <c r="AI4" s="518">
        <f xml:space="preserve"> Time!AI$39</f>
        <v>2027</v>
      </c>
      <c r="AJ4" s="518">
        <f xml:space="preserve"> Time!AJ$39</f>
        <v>2027</v>
      </c>
      <c r="AK4" s="518">
        <f xml:space="preserve"> Time!AK$39</f>
        <v>2027</v>
      </c>
      <c r="AL4" s="518">
        <f xml:space="preserve"> Time!AL$39</f>
        <v>2027</v>
      </c>
      <c r="AM4" s="518">
        <f xml:space="preserve"> Time!AM$39</f>
        <v>2028</v>
      </c>
      <c r="AN4" s="518">
        <f xml:space="preserve"> Time!AN$39</f>
        <v>2028</v>
      </c>
      <c r="AO4" s="518">
        <f xml:space="preserve"> Time!AO$39</f>
        <v>2028</v>
      </c>
      <c r="AP4" s="518">
        <f xml:space="preserve"> Time!AP$39</f>
        <v>2028</v>
      </c>
      <c r="AQ4" s="518">
        <f xml:space="preserve"> Time!AQ$39</f>
        <v>2029</v>
      </c>
      <c r="AR4" s="518">
        <f xml:space="preserve"> Time!AR$39</f>
        <v>2029</v>
      </c>
      <c r="AS4" s="518">
        <f xml:space="preserve"> Time!AS$39</f>
        <v>2029</v>
      </c>
      <c r="AT4" s="518">
        <f xml:space="preserve"> Time!AT$39</f>
        <v>2029</v>
      </c>
      <c r="AU4" s="518">
        <f xml:space="preserve"> Time!AU$39</f>
        <v>2030</v>
      </c>
      <c r="AV4" s="518">
        <f xml:space="preserve"> Time!AV$39</f>
        <v>2030</v>
      </c>
      <c r="AW4" s="518">
        <f xml:space="preserve"> Time!AW$39</f>
        <v>2030</v>
      </c>
      <c r="AX4" s="518">
        <f xml:space="preserve"> Time!AX$39</f>
        <v>2030</v>
      </c>
      <c r="AY4" s="518">
        <f xml:space="preserve"> Time!AY$39</f>
        <v>2031</v>
      </c>
      <c r="AZ4" s="518">
        <f xml:space="preserve"> Time!AZ$39</f>
        <v>2031</v>
      </c>
      <c r="BA4" s="518">
        <f xml:space="preserve"> Time!BA$39</f>
        <v>2031</v>
      </c>
      <c r="BB4" s="518">
        <f xml:space="preserve"> Time!BB$39</f>
        <v>2031</v>
      </c>
      <c r="BC4" s="518">
        <f xml:space="preserve"> Time!BC$39</f>
        <v>2032</v>
      </c>
      <c r="BD4" s="518">
        <f xml:space="preserve"> Time!BD$39</f>
        <v>2032</v>
      </c>
      <c r="BE4" s="518">
        <f xml:space="preserve"> Time!BE$39</f>
        <v>2032</v>
      </c>
      <c r="BF4" s="518">
        <f xml:space="preserve"> Time!BF$39</f>
        <v>2032</v>
      </c>
      <c r="BG4" s="518">
        <f xml:space="preserve"> Time!BG$39</f>
        <v>2033</v>
      </c>
      <c r="BH4" s="518">
        <f xml:space="preserve"> Time!BH$39</f>
        <v>2033</v>
      </c>
      <c r="BI4" s="518">
        <f xml:space="preserve"> Time!BI$39</f>
        <v>2033</v>
      </c>
      <c r="BJ4" s="518">
        <f xml:space="preserve"> Time!BJ$39</f>
        <v>2033</v>
      </c>
      <c r="BK4" s="518">
        <f xml:space="preserve"> Time!BK$39</f>
        <v>2034</v>
      </c>
      <c r="BL4" s="518">
        <f xml:space="preserve"> Time!BL$39</f>
        <v>2034</v>
      </c>
      <c r="BM4" s="518">
        <f xml:space="preserve"> Time!BM$39</f>
        <v>2034</v>
      </c>
      <c r="BN4" s="518">
        <f xml:space="preserve"> Time!BN$39</f>
        <v>2034</v>
      </c>
      <c r="BO4" s="518">
        <f xml:space="preserve"> Time!BO$39</f>
        <v>2035</v>
      </c>
      <c r="BP4" s="518">
        <f xml:space="preserve"> Time!BP$39</f>
        <v>2035</v>
      </c>
      <c r="BQ4" s="518">
        <f xml:space="preserve"> Time!BQ$39</f>
        <v>2035</v>
      </c>
      <c r="BR4" s="518">
        <f xml:space="preserve"> Time!BR$39</f>
        <v>2035</v>
      </c>
      <c r="BS4" s="518">
        <f xml:space="preserve"> Time!BS$39</f>
        <v>2036</v>
      </c>
      <c r="BT4" s="518">
        <f xml:space="preserve"> Time!BT$39</f>
        <v>2036</v>
      </c>
      <c r="BU4" s="518">
        <f xml:space="preserve"> Time!BU$39</f>
        <v>2036</v>
      </c>
      <c r="BV4" s="518">
        <f xml:space="preserve"> Time!BV$39</f>
        <v>2036</v>
      </c>
      <c r="BW4" s="518">
        <f xml:space="preserve"> Time!BW$39</f>
        <v>2037</v>
      </c>
      <c r="BX4" s="518">
        <f xml:space="preserve"> Time!BX$39</f>
        <v>2037</v>
      </c>
      <c r="BY4" s="518">
        <f xml:space="preserve"> Time!BY$39</f>
        <v>2037</v>
      </c>
      <c r="BZ4" s="518">
        <f xml:space="preserve"> Time!BZ$39</f>
        <v>2037</v>
      </c>
      <c r="CA4" s="518">
        <f xml:space="preserve"> Time!CA$39</f>
        <v>2038</v>
      </c>
      <c r="CB4" s="518">
        <f xml:space="preserve"> Time!CB$39</f>
        <v>2038</v>
      </c>
      <c r="CC4" s="518">
        <f xml:space="preserve"> Time!CC$39</f>
        <v>2038</v>
      </c>
      <c r="CD4" s="518">
        <f xml:space="preserve"> Time!CD$39</f>
        <v>2038</v>
      </c>
      <c r="CE4" s="518">
        <f xml:space="preserve"> Time!CE$39</f>
        <v>2039</v>
      </c>
      <c r="CF4" s="518">
        <f xml:space="preserve"> Time!CF$39</f>
        <v>2039</v>
      </c>
      <c r="CG4" s="518">
        <f xml:space="preserve"> Time!CG$39</f>
        <v>2039</v>
      </c>
      <c r="CH4" s="518">
        <f xml:space="preserve"> Time!CH$39</f>
        <v>2039</v>
      </c>
      <c r="CI4" s="518">
        <f xml:space="preserve"> Time!CI$39</f>
        <v>2040</v>
      </c>
      <c r="CJ4" s="518">
        <f xml:space="preserve"> Time!CJ$39</f>
        <v>2040</v>
      </c>
      <c r="CK4" s="518">
        <f xml:space="preserve"> Time!CK$39</f>
        <v>2040</v>
      </c>
      <c r="CL4" s="518">
        <f xml:space="preserve"> Time!CL$39</f>
        <v>2040</v>
      </c>
      <c r="CM4" s="518">
        <f xml:space="preserve"> Time!CM$39</f>
        <v>2041</v>
      </c>
      <c r="CN4" s="518">
        <f xml:space="preserve"> Time!CN$39</f>
        <v>2041</v>
      </c>
      <c r="CO4" s="518">
        <f xml:space="preserve"> Time!CO$39</f>
        <v>2041</v>
      </c>
      <c r="CP4" s="518">
        <f xml:space="preserve"> Time!CP$39</f>
        <v>2041</v>
      </c>
      <c r="CQ4" s="518">
        <f xml:space="preserve"> Time!CQ$39</f>
        <v>2042</v>
      </c>
      <c r="CR4" s="518">
        <f xml:space="preserve"> Time!CR$39</f>
        <v>2042</v>
      </c>
      <c r="CS4" s="518">
        <f xml:space="preserve"> Time!CS$39</f>
        <v>2042</v>
      </c>
      <c r="CT4" s="518">
        <f xml:space="preserve"> Time!CT$39</f>
        <v>2042</v>
      </c>
      <c r="CU4" s="518">
        <f xml:space="preserve"> Time!CU$39</f>
        <v>2043</v>
      </c>
      <c r="CV4" s="518">
        <f xml:space="preserve"> Time!CV$39</f>
        <v>2043</v>
      </c>
      <c r="CW4" s="518">
        <f xml:space="preserve"> Time!CW$39</f>
        <v>2043</v>
      </c>
      <c r="CX4" s="518">
        <f xml:space="preserve"> Time!CX$39</f>
        <v>2043</v>
      </c>
      <c r="CY4" s="518">
        <f xml:space="preserve"> Time!CY$39</f>
        <v>2044</v>
      </c>
      <c r="CZ4" s="518">
        <f xml:space="preserve"> Time!CZ$39</f>
        <v>2044</v>
      </c>
      <c r="DA4" s="518">
        <f xml:space="preserve"> Time!DA$39</f>
        <v>2044</v>
      </c>
      <c r="DB4" s="518">
        <f xml:space="preserve"> Time!DB$39</f>
        <v>2044</v>
      </c>
      <c r="DC4" s="518">
        <f xml:space="preserve"> Time!DC$39</f>
        <v>2045</v>
      </c>
      <c r="DD4" s="518">
        <f xml:space="preserve"> Time!DD$39</f>
        <v>2045</v>
      </c>
      <c r="DE4" s="518">
        <f xml:space="preserve"> Time!DE$39</f>
        <v>2045</v>
      </c>
      <c r="DF4" s="518">
        <f xml:space="preserve"> Time!DF$39</f>
        <v>2045</v>
      </c>
      <c r="DG4" s="518">
        <f xml:space="preserve"> Time!DG$39</f>
        <v>2046</v>
      </c>
      <c r="DH4" s="518">
        <f xml:space="preserve"> Time!DH$39</f>
        <v>2046</v>
      </c>
      <c r="DI4" s="518">
        <f xml:space="preserve"> Time!DI$39</f>
        <v>2046</v>
      </c>
      <c r="DJ4" s="518">
        <f xml:space="preserve"> Time!DJ$39</f>
        <v>2046</v>
      </c>
      <c r="DK4" s="518">
        <f xml:space="preserve"> Time!DK$39</f>
        <v>2047</v>
      </c>
      <c r="DL4" s="518">
        <f xml:space="preserve"> Time!DL$39</f>
        <v>2047</v>
      </c>
      <c r="DM4" s="518">
        <f xml:space="preserve"> Time!DM$39</f>
        <v>2047</v>
      </c>
      <c r="DN4" s="518">
        <f xml:space="preserve"> Time!DN$39</f>
        <v>2047</v>
      </c>
      <c r="DO4" s="518">
        <f xml:space="preserve"> Time!DO$39</f>
        <v>2048</v>
      </c>
      <c r="DP4" s="518">
        <f xml:space="preserve"> Time!DP$39</f>
        <v>2048</v>
      </c>
      <c r="DQ4" s="518">
        <f xml:space="preserve"> Time!DQ$39</f>
        <v>2048</v>
      </c>
      <c r="DR4" s="518">
        <f xml:space="preserve"> Time!DR$39</f>
        <v>2048</v>
      </c>
      <c r="DS4" s="518">
        <f xml:space="preserve"> Time!DS$39</f>
        <v>2049</v>
      </c>
      <c r="DT4" s="518">
        <f xml:space="preserve"> Time!DT$39</f>
        <v>2049</v>
      </c>
      <c r="DU4" s="518">
        <f xml:space="preserve"> Time!DU$39</f>
        <v>2049</v>
      </c>
      <c r="DV4" s="518">
        <f xml:space="preserve"> Time!DV$39</f>
        <v>2049</v>
      </c>
      <c r="DW4" s="518">
        <f xml:space="preserve"> Time!DW$39</f>
        <v>2050</v>
      </c>
      <c r="DX4" s="518">
        <f xml:space="preserve"> Time!DX$39</f>
        <v>2050</v>
      </c>
      <c r="DY4" s="518">
        <f xml:space="preserve"> Time!DY$39</f>
        <v>2050</v>
      </c>
      <c r="DZ4" s="518">
        <f xml:space="preserve"> Time!DZ$39</f>
        <v>2050</v>
      </c>
      <c r="EA4" s="518">
        <f xml:space="preserve"> Time!EA$39</f>
        <v>2051</v>
      </c>
      <c r="EB4" s="518">
        <f xml:space="preserve"> Time!EB$39</f>
        <v>2051</v>
      </c>
      <c r="EC4" s="518">
        <f xml:space="preserve"> Time!EC$39</f>
        <v>2051</v>
      </c>
      <c r="ED4" s="518">
        <f xml:space="preserve"> Time!ED$39</f>
        <v>2051</v>
      </c>
      <c r="EE4" s="518">
        <f xml:space="preserve"> Time!EE$39</f>
        <v>2052</v>
      </c>
      <c r="EF4" s="518">
        <f xml:space="preserve"> Time!EF$39</f>
        <v>2052</v>
      </c>
      <c r="EG4" s="518">
        <f xml:space="preserve"> Time!EG$39</f>
        <v>2052</v>
      </c>
      <c r="EH4" s="518">
        <f xml:space="preserve"> Time!EH$39</f>
        <v>2052</v>
      </c>
      <c r="EI4" s="518">
        <f xml:space="preserve"> Time!EI$39</f>
        <v>2053</v>
      </c>
      <c r="EJ4" s="518">
        <f xml:space="preserve"> Time!EJ$39</f>
        <v>2053</v>
      </c>
      <c r="EK4" s="518">
        <f xml:space="preserve"> Time!EK$39</f>
        <v>2053</v>
      </c>
      <c r="EL4" s="518">
        <f xml:space="preserve"> Time!EL$39</f>
        <v>2053</v>
      </c>
      <c r="EM4" s="518">
        <f xml:space="preserve"> Time!EM$39</f>
        <v>2054</v>
      </c>
      <c r="EN4" s="518">
        <f xml:space="preserve"> Time!EN$39</f>
        <v>2054</v>
      </c>
      <c r="EO4" s="518">
        <f xml:space="preserve"> Time!EO$39</f>
        <v>2054</v>
      </c>
      <c r="EP4" s="518">
        <f xml:space="preserve"> Time!EP$39</f>
        <v>2054</v>
      </c>
      <c r="EQ4" s="518">
        <f xml:space="preserve"> Time!EQ$39</f>
        <v>2055</v>
      </c>
      <c r="ER4" s="518">
        <f xml:space="preserve"> Time!ER$39</f>
        <v>2055</v>
      </c>
      <c r="ES4" s="518">
        <f xml:space="preserve"> Time!ES$39</f>
        <v>2055</v>
      </c>
      <c r="ET4" s="518">
        <f xml:space="preserve"> Time!ET$39</f>
        <v>2055</v>
      </c>
      <c r="EU4" s="518">
        <f xml:space="preserve"> Time!EU$39</f>
        <v>2056</v>
      </c>
      <c r="EV4" s="518">
        <f xml:space="preserve"> Time!EV$39</f>
        <v>2056</v>
      </c>
      <c r="EW4" s="518">
        <f xml:space="preserve"> Time!EW$39</f>
        <v>2056</v>
      </c>
      <c r="EX4" s="518">
        <f xml:space="preserve"> Time!EX$39</f>
        <v>2056</v>
      </c>
      <c r="EY4" s="518">
        <f xml:space="preserve"> Time!EY$39</f>
        <v>2057</v>
      </c>
      <c r="EZ4" s="518">
        <f xml:space="preserve"> Time!EZ$39</f>
        <v>2057</v>
      </c>
      <c r="FA4" s="518">
        <f xml:space="preserve"> Time!FA$39</f>
        <v>2057</v>
      </c>
      <c r="FB4" s="518">
        <f xml:space="preserve"> Time!FB$39</f>
        <v>2057</v>
      </c>
      <c r="FC4" s="518">
        <f xml:space="preserve"> Time!FC$39</f>
        <v>2058</v>
      </c>
      <c r="FD4" s="518">
        <f xml:space="preserve"> Time!FD$39</f>
        <v>2058</v>
      </c>
      <c r="FE4" s="518">
        <f xml:space="preserve"> Time!FE$39</f>
        <v>2058</v>
      </c>
      <c r="FF4" s="518">
        <f xml:space="preserve"> Time!FF$39</f>
        <v>2058</v>
      </c>
      <c r="FG4" s="518">
        <f xml:space="preserve"> Time!FG$39</f>
        <v>2059</v>
      </c>
      <c r="FH4" s="518">
        <f xml:space="preserve"> Time!FH$39</f>
        <v>2059</v>
      </c>
      <c r="FI4" s="518">
        <f xml:space="preserve"> Time!FI$39</f>
        <v>2059</v>
      </c>
      <c r="FJ4" s="518">
        <f xml:space="preserve"> Time!FJ$39</f>
        <v>2059</v>
      </c>
      <c r="FK4" s="518">
        <f xml:space="preserve"> Time!FK$39</f>
        <v>2060</v>
      </c>
      <c r="FL4" s="518">
        <f xml:space="preserve"> Time!FL$39</f>
        <v>2060</v>
      </c>
      <c r="FM4" s="518">
        <f xml:space="preserve"> Time!FM$39</f>
        <v>2060</v>
      </c>
      <c r="FN4" s="518">
        <f xml:space="preserve"> Time!FN$39</f>
        <v>2060</v>
      </c>
      <c r="FO4" s="518">
        <f xml:space="preserve"> Time!FO$39</f>
        <v>2061</v>
      </c>
      <c r="FP4" s="518">
        <f xml:space="preserve"> Time!FP$39</f>
        <v>2061</v>
      </c>
      <c r="FQ4" s="518">
        <f xml:space="preserve"> Time!FQ$39</f>
        <v>2061</v>
      </c>
      <c r="FR4" s="518">
        <f xml:space="preserve"> Time!FR$39</f>
        <v>2061</v>
      </c>
      <c r="FS4" s="518">
        <f xml:space="preserve"> Time!FS$39</f>
        <v>2062</v>
      </c>
      <c r="FT4" s="518">
        <f xml:space="preserve"> Time!FT$39</f>
        <v>2062</v>
      </c>
      <c r="FU4" s="518">
        <f xml:space="preserve"> Time!FU$39</f>
        <v>2062</v>
      </c>
      <c r="FV4" s="518">
        <f xml:space="preserve"> Time!FV$39</f>
        <v>2062</v>
      </c>
      <c r="FW4" s="518">
        <f xml:space="preserve"> Time!FW$39</f>
        <v>2063</v>
      </c>
      <c r="FX4" s="518">
        <f xml:space="preserve"> Time!FX$39</f>
        <v>2063</v>
      </c>
      <c r="FY4" s="518">
        <f xml:space="preserve"> Time!FY$39</f>
        <v>2063</v>
      </c>
      <c r="FZ4" s="518">
        <f xml:space="preserve"> Time!FZ$39</f>
        <v>2063</v>
      </c>
      <c r="GA4" s="518">
        <f xml:space="preserve"> Time!GA$39</f>
        <v>2064</v>
      </c>
      <c r="GB4" s="518">
        <f xml:space="preserve"> Time!GB$39</f>
        <v>2064</v>
      </c>
      <c r="GC4" s="518">
        <f xml:space="preserve"> Time!GC$39</f>
        <v>2064</v>
      </c>
      <c r="GD4" s="518">
        <f xml:space="preserve"> Time!GD$39</f>
        <v>2064</v>
      </c>
      <c r="GE4" s="518">
        <f xml:space="preserve"> Time!GE$39</f>
        <v>2065</v>
      </c>
      <c r="GF4" s="518">
        <f xml:space="preserve"> Time!GF$39</f>
        <v>2065</v>
      </c>
      <c r="GG4" s="518">
        <f xml:space="preserve"> Time!GG$39</f>
        <v>2065</v>
      </c>
      <c r="GH4" s="518">
        <f xml:space="preserve"> Time!GH$39</f>
        <v>2065</v>
      </c>
      <c r="GI4" s="518">
        <f xml:space="preserve"> Time!GI$39</f>
        <v>2066</v>
      </c>
      <c r="GJ4" s="518">
        <f xml:space="preserve"> Time!GJ$39</f>
        <v>2066</v>
      </c>
    </row>
    <row r="5" spans="1:192" x14ac:dyDescent="0.25">
      <c r="A5" s="247"/>
      <c r="B5" s="247"/>
      <c r="C5" s="248"/>
      <c r="D5" s="249"/>
      <c r="E5" s="246" t="str">
        <f xml:space="preserve"> Time!E$10</f>
        <v>Model column counter</v>
      </c>
      <c r="F5" s="519" t="s">
        <v>19</v>
      </c>
      <c r="G5" s="520" t="s">
        <v>17</v>
      </c>
      <c r="H5" s="519" t="s">
        <v>18</v>
      </c>
      <c r="I5" s="246"/>
      <c r="J5" s="246">
        <f xml:space="preserve"> Time!J$10</f>
        <v>1</v>
      </c>
      <c r="K5" s="246">
        <f xml:space="preserve"> Time!K$10</f>
        <v>2</v>
      </c>
      <c r="L5" s="246">
        <f xml:space="preserve"> Time!L$10</f>
        <v>3</v>
      </c>
      <c r="M5" s="246">
        <f xml:space="preserve"> Time!M$10</f>
        <v>4</v>
      </c>
      <c r="N5" s="246">
        <f xml:space="preserve"> Time!N$10</f>
        <v>5</v>
      </c>
      <c r="O5" s="246">
        <f xml:space="preserve"> Time!O$10</f>
        <v>6</v>
      </c>
      <c r="P5" s="246">
        <f xml:space="preserve"> Time!P$10</f>
        <v>7</v>
      </c>
      <c r="Q5" s="246">
        <f xml:space="preserve"> Time!Q$10</f>
        <v>8</v>
      </c>
      <c r="R5" s="246">
        <f xml:space="preserve"> Time!R$10</f>
        <v>9</v>
      </c>
      <c r="S5" s="246">
        <f xml:space="preserve"> Time!S$10</f>
        <v>10</v>
      </c>
      <c r="T5" s="246">
        <f xml:space="preserve"> Time!T$10</f>
        <v>11</v>
      </c>
      <c r="U5" s="246">
        <f xml:space="preserve"> Time!U$10</f>
        <v>12</v>
      </c>
      <c r="V5" s="246">
        <f xml:space="preserve"> Time!V$10</f>
        <v>13</v>
      </c>
      <c r="W5" s="246">
        <f xml:space="preserve"> Time!W$10</f>
        <v>14</v>
      </c>
      <c r="X5" s="246">
        <f xml:space="preserve"> Time!X$10</f>
        <v>15</v>
      </c>
      <c r="Y5" s="246">
        <f xml:space="preserve"> Time!Y$10</f>
        <v>16</v>
      </c>
      <c r="Z5" s="246">
        <f xml:space="preserve"> Time!Z$10</f>
        <v>17</v>
      </c>
      <c r="AA5" s="246">
        <f xml:space="preserve"> Time!AA$10</f>
        <v>18</v>
      </c>
      <c r="AB5" s="246">
        <f xml:space="preserve"> Time!AB$10</f>
        <v>19</v>
      </c>
      <c r="AC5" s="246">
        <f xml:space="preserve"> Time!AC$10</f>
        <v>20</v>
      </c>
      <c r="AD5" s="246">
        <f xml:space="preserve"> Time!AD$10</f>
        <v>21</v>
      </c>
      <c r="AE5" s="246">
        <f xml:space="preserve"> Time!AE$10</f>
        <v>22</v>
      </c>
      <c r="AF5" s="246">
        <f xml:space="preserve"> Time!AF$10</f>
        <v>23</v>
      </c>
      <c r="AG5" s="246">
        <f xml:space="preserve"> Time!AG$10</f>
        <v>24</v>
      </c>
      <c r="AH5" s="246">
        <f xml:space="preserve"> Time!AH$10</f>
        <v>25</v>
      </c>
      <c r="AI5" s="246">
        <f xml:space="preserve"> Time!AI$10</f>
        <v>26</v>
      </c>
      <c r="AJ5" s="246">
        <f xml:space="preserve"> Time!AJ$10</f>
        <v>27</v>
      </c>
      <c r="AK5" s="246">
        <f xml:space="preserve"> Time!AK$10</f>
        <v>28</v>
      </c>
      <c r="AL5" s="246">
        <f xml:space="preserve"> Time!AL$10</f>
        <v>29</v>
      </c>
      <c r="AM5" s="246">
        <f xml:space="preserve"> Time!AM$10</f>
        <v>30</v>
      </c>
      <c r="AN5" s="246">
        <f xml:space="preserve"> Time!AN$10</f>
        <v>31</v>
      </c>
      <c r="AO5" s="246">
        <f xml:space="preserve"> Time!AO$10</f>
        <v>32</v>
      </c>
      <c r="AP5" s="246">
        <f xml:space="preserve"> Time!AP$10</f>
        <v>33</v>
      </c>
      <c r="AQ5" s="246">
        <f xml:space="preserve"> Time!AQ$10</f>
        <v>34</v>
      </c>
      <c r="AR5" s="246">
        <f xml:space="preserve"> Time!AR$10</f>
        <v>35</v>
      </c>
      <c r="AS5" s="246">
        <f xml:space="preserve"> Time!AS$10</f>
        <v>36</v>
      </c>
      <c r="AT5" s="246">
        <f xml:space="preserve"> Time!AT$10</f>
        <v>37</v>
      </c>
      <c r="AU5" s="246">
        <f xml:space="preserve"> Time!AU$10</f>
        <v>38</v>
      </c>
      <c r="AV5" s="246">
        <f xml:space="preserve"> Time!AV$10</f>
        <v>39</v>
      </c>
      <c r="AW5" s="246">
        <f xml:space="preserve"> Time!AW$10</f>
        <v>40</v>
      </c>
      <c r="AX5" s="246">
        <f xml:space="preserve"> Time!AX$10</f>
        <v>41</v>
      </c>
      <c r="AY5" s="246">
        <f xml:space="preserve"> Time!AY$10</f>
        <v>42</v>
      </c>
      <c r="AZ5" s="246">
        <f xml:space="preserve"> Time!AZ$10</f>
        <v>43</v>
      </c>
      <c r="BA5" s="246">
        <f xml:space="preserve"> Time!BA$10</f>
        <v>44</v>
      </c>
      <c r="BB5" s="246">
        <f xml:space="preserve"> Time!BB$10</f>
        <v>45</v>
      </c>
      <c r="BC5" s="246">
        <f xml:space="preserve"> Time!BC$10</f>
        <v>46</v>
      </c>
      <c r="BD5" s="246">
        <f xml:space="preserve"> Time!BD$10</f>
        <v>47</v>
      </c>
      <c r="BE5" s="246">
        <f xml:space="preserve"> Time!BE$10</f>
        <v>48</v>
      </c>
      <c r="BF5" s="246">
        <f xml:space="preserve"> Time!BF$10</f>
        <v>49</v>
      </c>
      <c r="BG5" s="246">
        <f xml:space="preserve"> Time!BG$10</f>
        <v>50</v>
      </c>
      <c r="BH5" s="246">
        <f xml:space="preserve"> Time!BH$10</f>
        <v>51</v>
      </c>
      <c r="BI5" s="246">
        <f xml:space="preserve"> Time!BI$10</f>
        <v>52</v>
      </c>
      <c r="BJ5" s="246">
        <f xml:space="preserve"> Time!BJ$10</f>
        <v>53</v>
      </c>
      <c r="BK5" s="246">
        <f xml:space="preserve"> Time!BK$10</f>
        <v>54</v>
      </c>
      <c r="BL5" s="246">
        <f xml:space="preserve"> Time!BL$10</f>
        <v>55</v>
      </c>
      <c r="BM5" s="246">
        <f xml:space="preserve"> Time!BM$10</f>
        <v>56</v>
      </c>
      <c r="BN5" s="246">
        <f xml:space="preserve"> Time!BN$10</f>
        <v>57</v>
      </c>
      <c r="BO5" s="246">
        <f xml:space="preserve"> Time!BO$10</f>
        <v>58</v>
      </c>
      <c r="BP5" s="246">
        <f xml:space="preserve"> Time!BP$10</f>
        <v>59</v>
      </c>
      <c r="BQ5" s="246">
        <f xml:space="preserve"> Time!BQ$10</f>
        <v>60</v>
      </c>
      <c r="BR5" s="246">
        <f xml:space="preserve"> Time!BR$10</f>
        <v>61</v>
      </c>
      <c r="BS5" s="246">
        <f xml:space="preserve"> Time!BS$10</f>
        <v>62</v>
      </c>
      <c r="BT5" s="246">
        <f xml:space="preserve"> Time!BT$10</f>
        <v>63</v>
      </c>
      <c r="BU5" s="246">
        <f xml:space="preserve"> Time!BU$10</f>
        <v>64</v>
      </c>
      <c r="BV5" s="246">
        <f xml:space="preserve"> Time!BV$10</f>
        <v>65</v>
      </c>
      <c r="BW5" s="246">
        <f xml:space="preserve"> Time!BW$10</f>
        <v>66</v>
      </c>
      <c r="BX5" s="246">
        <f xml:space="preserve"> Time!BX$10</f>
        <v>67</v>
      </c>
      <c r="BY5" s="246">
        <f xml:space="preserve"> Time!BY$10</f>
        <v>68</v>
      </c>
      <c r="BZ5" s="246">
        <f xml:space="preserve"> Time!BZ$10</f>
        <v>69</v>
      </c>
      <c r="CA5" s="246">
        <f xml:space="preserve"> Time!CA$10</f>
        <v>70</v>
      </c>
      <c r="CB5" s="246">
        <f xml:space="preserve"> Time!CB$10</f>
        <v>71</v>
      </c>
      <c r="CC5" s="246">
        <f xml:space="preserve"> Time!CC$10</f>
        <v>72</v>
      </c>
      <c r="CD5" s="246">
        <f xml:space="preserve"> Time!CD$10</f>
        <v>73</v>
      </c>
      <c r="CE5" s="246">
        <f xml:space="preserve"> Time!CE$10</f>
        <v>74</v>
      </c>
      <c r="CF5" s="246">
        <f xml:space="preserve"> Time!CF$10</f>
        <v>75</v>
      </c>
      <c r="CG5" s="246">
        <f xml:space="preserve"> Time!CG$10</f>
        <v>76</v>
      </c>
      <c r="CH5" s="246">
        <f xml:space="preserve"> Time!CH$10</f>
        <v>77</v>
      </c>
      <c r="CI5" s="246">
        <f xml:space="preserve"> Time!CI$10</f>
        <v>78</v>
      </c>
      <c r="CJ5" s="246">
        <f xml:space="preserve"> Time!CJ$10</f>
        <v>79</v>
      </c>
      <c r="CK5" s="246">
        <f xml:space="preserve"> Time!CK$10</f>
        <v>80</v>
      </c>
      <c r="CL5" s="246">
        <f xml:space="preserve"> Time!CL$10</f>
        <v>81</v>
      </c>
      <c r="CM5" s="246">
        <f xml:space="preserve"> Time!CM$10</f>
        <v>82</v>
      </c>
      <c r="CN5" s="246">
        <f xml:space="preserve"> Time!CN$10</f>
        <v>83</v>
      </c>
      <c r="CO5" s="246">
        <f xml:space="preserve"> Time!CO$10</f>
        <v>84</v>
      </c>
      <c r="CP5" s="246">
        <f xml:space="preserve"> Time!CP$10</f>
        <v>85</v>
      </c>
      <c r="CQ5" s="246">
        <f xml:space="preserve"> Time!CQ$10</f>
        <v>86</v>
      </c>
      <c r="CR5" s="246">
        <f xml:space="preserve"> Time!CR$10</f>
        <v>87</v>
      </c>
      <c r="CS5" s="246">
        <f xml:space="preserve"> Time!CS$10</f>
        <v>88</v>
      </c>
      <c r="CT5" s="246">
        <f xml:space="preserve"> Time!CT$10</f>
        <v>89</v>
      </c>
      <c r="CU5" s="246">
        <f xml:space="preserve"> Time!CU$10</f>
        <v>90</v>
      </c>
      <c r="CV5" s="246">
        <f xml:space="preserve"> Time!CV$10</f>
        <v>91</v>
      </c>
      <c r="CW5" s="246">
        <f xml:space="preserve"> Time!CW$10</f>
        <v>92</v>
      </c>
      <c r="CX5" s="246">
        <f xml:space="preserve"> Time!CX$10</f>
        <v>93</v>
      </c>
      <c r="CY5" s="246">
        <f xml:space="preserve"> Time!CY$10</f>
        <v>94</v>
      </c>
      <c r="CZ5" s="246">
        <f xml:space="preserve"> Time!CZ$10</f>
        <v>95</v>
      </c>
      <c r="DA5" s="246">
        <f xml:space="preserve"> Time!DA$10</f>
        <v>96</v>
      </c>
      <c r="DB5" s="246">
        <f xml:space="preserve"> Time!DB$10</f>
        <v>97</v>
      </c>
      <c r="DC5" s="246">
        <f xml:space="preserve"> Time!DC$10</f>
        <v>98</v>
      </c>
      <c r="DD5" s="246">
        <f xml:space="preserve"> Time!DD$10</f>
        <v>99</v>
      </c>
      <c r="DE5" s="246">
        <f xml:space="preserve"> Time!DE$10</f>
        <v>100</v>
      </c>
      <c r="DF5" s="246">
        <f xml:space="preserve"> Time!DF$10</f>
        <v>101</v>
      </c>
      <c r="DG5" s="246">
        <f xml:space="preserve"> Time!DG$10</f>
        <v>102</v>
      </c>
      <c r="DH5" s="246">
        <f xml:space="preserve"> Time!DH$10</f>
        <v>103</v>
      </c>
      <c r="DI5" s="246">
        <f xml:space="preserve"> Time!DI$10</f>
        <v>104</v>
      </c>
      <c r="DJ5" s="246">
        <f xml:space="preserve"> Time!DJ$10</f>
        <v>105</v>
      </c>
      <c r="DK5" s="246">
        <f xml:space="preserve"> Time!DK$10</f>
        <v>106</v>
      </c>
      <c r="DL5" s="246">
        <f xml:space="preserve"> Time!DL$10</f>
        <v>107</v>
      </c>
      <c r="DM5" s="246">
        <f xml:space="preserve"> Time!DM$10</f>
        <v>108</v>
      </c>
      <c r="DN5" s="246">
        <f xml:space="preserve"> Time!DN$10</f>
        <v>109</v>
      </c>
      <c r="DO5" s="246">
        <f xml:space="preserve"> Time!DO$10</f>
        <v>110</v>
      </c>
      <c r="DP5" s="246">
        <f xml:space="preserve"> Time!DP$10</f>
        <v>111</v>
      </c>
      <c r="DQ5" s="246">
        <f xml:space="preserve"> Time!DQ$10</f>
        <v>112</v>
      </c>
      <c r="DR5" s="246">
        <f xml:space="preserve"> Time!DR$10</f>
        <v>113</v>
      </c>
      <c r="DS5" s="246">
        <f xml:space="preserve"> Time!DS$10</f>
        <v>114</v>
      </c>
      <c r="DT5" s="246">
        <f xml:space="preserve"> Time!DT$10</f>
        <v>115</v>
      </c>
      <c r="DU5" s="246">
        <f xml:space="preserve"> Time!DU$10</f>
        <v>116</v>
      </c>
      <c r="DV5" s="246">
        <f xml:space="preserve"> Time!DV$10</f>
        <v>117</v>
      </c>
      <c r="DW5" s="246">
        <f xml:space="preserve"> Time!DW$10</f>
        <v>118</v>
      </c>
      <c r="DX5" s="246">
        <f xml:space="preserve"> Time!DX$10</f>
        <v>119</v>
      </c>
      <c r="DY5" s="246">
        <f xml:space="preserve"> Time!DY$10</f>
        <v>120</v>
      </c>
      <c r="DZ5" s="246">
        <f xml:space="preserve"> Time!DZ$10</f>
        <v>121</v>
      </c>
      <c r="EA5" s="246">
        <f xml:space="preserve"> Time!EA$10</f>
        <v>122</v>
      </c>
      <c r="EB5" s="246">
        <f xml:space="preserve"> Time!EB$10</f>
        <v>123</v>
      </c>
      <c r="EC5" s="246">
        <f xml:space="preserve"> Time!EC$10</f>
        <v>124</v>
      </c>
      <c r="ED5" s="246">
        <f xml:space="preserve"> Time!ED$10</f>
        <v>125</v>
      </c>
      <c r="EE5" s="246">
        <f xml:space="preserve"> Time!EE$10</f>
        <v>126</v>
      </c>
      <c r="EF5" s="246">
        <f xml:space="preserve"> Time!EF$10</f>
        <v>127</v>
      </c>
      <c r="EG5" s="246">
        <f xml:space="preserve"> Time!EG$10</f>
        <v>128</v>
      </c>
      <c r="EH5" s="246">
        <f xml:space="preserve"> Time!EH$10</f>
        <v>129</v>
      </c>
      <c r="EI5" s="246">
        <f xml:space="preserve"> Time!EI$10</f>
        <v>130</v>
      </c>
      <c r="EJ5" s="246">
        <f xml:space="preserve"> Time!EJ$10</f>
        <v>131</v>
      </c>
      <c r="EK5" s="246">
        <f xml:space="preserve"> Time!EK$10</f>
        <v>132</v>
      </c>
      <c r="EL5" s="246">
        <f xml:space="preserve"> Time!EL$10</f>
        <v>133</v>
      </c>
      <c r="EM5" s="246">
        <f xml:space="preserve"> Time!EM$10</f>
        <v>134</v>
      </c>
      <c r="EN5" s="246">
        <f xml:space="preserve"> Time!EN$10</f>
        <v>135</v>
      </c>
      <c r="EO5" s="246">
        <f xml:space="preserve"> Time!EO$10</f>
        <v>136</v>
      </c>
      <c r="EP5" s="246">
        <f xml:space="preserve"> Time!EP$10</f>
        <v>137</v>
      </c>
      <c r="EQ5" s="246">
        <f xml:space="preserve"> Time!EQ$10</f>
        <v>138</v>
      </c>
      <c r="ER5" s="246">
        <f xml:space="preserve"> Time!ER$10</f>
        <v>139</v>
      </c>
      <c r="ES5" s="246">
        <f xml:space="preserve"> Time!ES$10</f>
        <v>140</v>
      </c>
      <c r="ET5" s="246">
        <f xml:space="preserve"> Time!ET$10</f>
        <v>141</v>
      </c>
      <c r="EU5" s="246">
        <f xml:space="preserve"> Time!EU$10</f>
        <v>142</v>
      </c>
      <c r="EV5" s="246">
        <f xml:space="preserve"> Time!EV$10</f>
        <v>143</v>
      </c>
      <c r="EW5" s="246">
        <f xml:space="preserve"> Time!EW$10</f>
        <v>144</v>
      </c>
      <c r="EX5" s="246">
        <f xml:space="preserve"> Time!EX$10</f>
        <v>145</v>
      </c>
      <c r="EY5" s="246">
        <f xml:space="preserve"> Time!EY$10</f>
        <v>146</v>
      </c>
      <c r="EZ5" s="246">
        <f xml:space="preserve"> Time!EZ$10</f>
        <v>147</v>
      </c>
      <c r="FA5" s="246">
        <f xml:space="preserve"> Time!FA$10</f>
        <v>148</v>
      </c>
      <c r="FB5" s="246">
        <f xml:space="preserve"> Time!FB$10</f>
        <v>149</v>
      </c>
      <c r="FC5" s="246">
        <f xml:space="preserve"> Time!FC$10</f>
        <v>150</v>
      </c>
      <c r="FD5" s="246">
        <f xml:space="preserve"> Time!FD$10</f>
        <v>151</v>
      </c>
      <c r="FE5" s="246">
        <f xml:space="preserve"> Time!FE$10</f>
        <v>152</v>
      </c>
      <c r="FF5" s="246">
        <f xml:space="preserve"> Time!FF$10</f>
        <v>153</v>
      </c>
      <c r="FG5" s="246">
        <f xml:space="preserve"> Time!FG$10</f>
        <v>154</v>
      </c>
      <c r="FH5" s="246">
        <f xml:space="preserve"> Time!FH$10</f>
        <v>155</v>
      </c>
      <c r="FI5" s="246">
        <f xml:space="preserve"> Time!FI$10</f>
        <v>156</v>
      </c>
      <c r="FJ5" s="246">
        <f xml:space="preserve"> Time!FJ$10</f>
        <v>157</v>
      </c>
      <c r="FK5" s="246">
        <f xml:space="preserve"> Time!FK$10</f>
        <v>158</v>
      </c>
      <c r="FL5" s="246">
        <f xml:space="preserve"> Time!FL$10</f>
        <v>159</v>
      </c>
      <c r="FM5" s="246">
        <f xml:space="preserve"> Time!FM$10</f>
        <v>160</v>
      </c>
      <c r="FN5" s="246">
        <f xml:space="preserve"> Time!FN$10</f>
        <v>161</v>
      </c>
      <c r="FO5" s="246">
        <f xml:space="preserve"> Time!FO$10</f>
        <v>162</v>
      </c>
      <c r="FP5" s="246">
        <f xml:space="preserve"> Time!FP$10</f>
        <v>163</v>
      </c>
      <c r="FQ5" s="246">
        <f xml:space="preserve"> Time!FQ$10</f>
        <v>164</v>
      </c>
      <c r="FR5" s="246">
        <f xml:space="preserve"> Time!FR$10</f>
        <v>165</v>
      </c>
      <c r="FS5" s="246">
        <f xml:space="preserve"> Time!FS$10</f>
        <v>166</v>
      </c>
      <c r="FT5" s="246">
        <f xml:space="preserve"> Time!FT$10</f>
        <v>167</v>
      </c>
      <c r="FU5" s="246">
        <f xml:space="preserve"> Time!FU$10</f>
        <v>168</v>
      </c>
      <c r="FV5" s="246">
        <f xml:space="preserve"> Time!FV$10</f>
        <v>169</v>
      </c>
      <c r="FW5" s="246">
        <f xml:space="preserve"> Time!FW$10</f>
        <v>170</v>
      </c>
      <c r="FX5" s="246">
        <f xml:space="preserve"> Time!FX$10</f>
        <v>171</v>
      </c>
      <c r="FY5" s="246">
        <f xml:space="preserve"> Time!FY$10</f>
        <v>172</v>
      </c>
      <c r="FZ5" s="246">
        <f xml:space="preserve"> Time!FZ$10</f>
        <v>173</v>
      </c>
      <c r="GA5" s="246">
        <f xml:space="preserve"> Time!GA$10</f>
        <v>174</v>
      </c>
      <c r="GB5" s="246">
        <f xml:space="preserve"> Time!GB$10</f>
        <v>175</v>
      </c>
      <c r="GC5" s="246">
        <f xml:space="preserve"> Time!GC$10</f>
        <v>176</v>
      </c>
      <c r="GD5" s="246">
        <f xml:space="preserve"> Time!GD$10</f>
        <v>177</v>
      </c>
      <c r="GE5" s="246">
        <f xml:space="preserve"> Time!GE$10</f>
        <v>178</v>
      </c>
      <c r="GF5" s="246">
        <f xml:space="preserve"> Time!GF$10</f>
        <v>179</v>
      </c>
      <c r="GG5" s="246">
        <f xml:space="preserve"> Time!GG$10</f>
        <v>180</v>
      </c>
      <c r="GH5" s="246">
        <f xml:space="preserve"> Time!GH$10</f>
        <v>181</v>
      </c>
      <c r="GI5" s="246">
        <f xml:space="preserve"> Time!GI$10</f>
        <v>182</v>
      </c>
      <c r="GJ5" s="246">
        <f xml:space="preserve"> Time!GJ$10</f>
        <v>183</v>
      </c>
    </row>
    <row r="6" spans="1:192" x14ac:dyDescent="0.25">
      <c r="A6" s="217"/>
      <c r="D6" s="221"/>
      <c r="E6" s="246"/>
      <c r="F6" s="246"/>
      <c r="G6" s="246"/>
      <c r="H6" s="246"/>
      <c r="I6" s="246"/>
      <c r="J6" s="246"/>
      <c r="K6" s="246"/>
      <c r="L6" s="246"/>
      <c r="M6" s="246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6"/>
      <c r="AC6" s="246"/>
      <c r="AD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46"/>
      <c r="BI6" s="246"/>
      <c r="BJ6" s="246"/>
      <c r="BK6" s="246"/>
      <c r="BL6" s="246"/>
      <c r="BM6" s="246"/>
      <c r="BN6" s="246"/>
      <c r="BO6" s="246"/>
      <c r="BP6" s="246"/>
      <c r="BQ6" s="246"/>
      <c r="BR6" s="246"/>
      <c r="BS6" s="246"/>
      <c r="BT6" s="246"/>
      <c r="BU6" s="246"/>
      <c r="BV6" s="246"/>
      <c r="BW6" s="246"/>
      <c r="BX6" s="246"/>
      <c r="BY6" s="246"/>
      <c r="BZ6" s="246"/>
      <c r="CA6" s="246"/>
      <c r="CB6" s="246"/>
      <c r="CC6" s="246"/>
      <c r="CD6" s="246"/>
      <c r="CE6" s="246"/>
      <c r="CF6" s="246"/>
      <c r="CG6" s="246"/>
      <c r="CH6" s="246"/>
      <c r="CI6" s="246"/>
      <c r="CJ6" s="246"/>
      <c r="CK6" s="246"/>
      <c r="CL6" s="246"/>
      <c r="CM6" s="246"/>
      <c r="CN6" s="246"/>
      <c r="CO6" s="246"/>
      <c r="CP6" s="246"/>
      <c r="CQ6" s="246"/>
      <c r="CR6" s="246"/>
      <c r="CS6" s="246"/>
      <c r="CT6" s="246"/>
      <c r="CU6" s="246"/>
      <c r="CV6" s="246"/>
      <c r="CW6" s="246"/>
      <c r="CX6" s="246"/>
      <c r="CY6" s="246"/>
      <c r="CZ6" s="246"/>
      <c r="DA6" s="246"/>
      <c r="DB6" s="246"/>
      <c r="DC6" s="246"/>
      <c r="DD6" s="246"/>
      <c r="DE6" s="246"/>
      <c r="DF6" s="246"/>
      <c r="DG6" s="246"/>
      <c r="DH6" s="246"/>
      <c r="DI6" s="246"/>
      <c r="DJ6" s="246"/>
      <c r="DK6" s="246"/>
      <c r="DL6" s="246"/>
      <c r="DM6" s="246"/>
      <c r="DN6" s="246"/>
      <c r="DO6" s="246"/>
      <c r="DP6" s="246"/>
      <c r="DQ6" s="246"/>
      <c r="DR6" s="246"/>
      <c r="DS6" s="246"/>
      <c r="DT6" s="246"/>
      <c r="DU6" s="246"/>
      <c r="DV6" s="246"/>
      <c r="DW6" s="246"/>
      <c r="DX6" s="246"/>
      <c r="DY6" s="246"/>
      <c r="DZ6" s="246"/>
      <c r="EA6" s="246"/>
      <c r="EB6" s="246"/>
      <c r="EC6" s="246"/>
      <c r="ED6" s="246"/>
      <c r="EE6" s="246"/>
      <c r="EF6" s="246"/>
      <c r="EG6" s="246"/>
      <c r="EH6" s="246"/>
      <c r="EI6" s="246"/>
      <c r="EJ6" s="246"/>
      <c r="EK6" s="246"/>
      <c r="EL6" s="246"/>
      <c r="EM6" s="246"/>
      <c r="EN6" s="246"/>
      <c r="EO6" s="246"/>
      <c r="EP6" s="246"/>
      <c r="EQ6" s="246"/>
      <c r="ER6" s="246"/>
      <c r="ES6" s="246"/>
      <c r="ET6" s="246"/>
      <c r="EU6" s="246"/>
      <c r="EV6" s="246"/>
      <c r="EW6" s="246"/>
      <c r="EX6" s="246"/>
      <c r="EY6" s="246"/>
      <c r="EZ6" s="246"/>
      <c r="FA6" s="246"/>
      <c r="FB6" s="246"/>
      <c r="FC6" s="246"/>
      <c r="FD6" s="246"/>
      <c r="FE6" s="246"/>
      <c r="FF6" s="246"/>
      <c r="FG6" s="246"/>
      <c r="FH6" s="246"/>
      <c r="FI6" s="246"/>
      <c r="FJ6" s="246"/>
      <c r="FK6" s="246"/>
      <c r="FL6" s="246"/>
      <c r="FM6" s="246"/>
      <c r="FN6" s="246"/>
      <c r="FO6" s="246"/>
      <c r="FP6" s="246"/>
      <c r="FQ6" s="246"/>
      <c r="FR6" s="246"/>
      <c r="FS6" s="246"/>
      <c r="FT6" s="246"/>
      <c r="FU6" s="246"/>
      <c r="FV6" s="246"/>
      <c r="FW6" s="246"/>
      <c r="FX6" s="246"/>
      <c r="FY6" s="246"/>
      <c r="FZ6" s="246"/>
      <c r="GA6" s="246"/>
      <c r="GB6" s="246"/>
      <c r="GC6" s="246"/>
      <c r="GD6" s="246"/>
      <c r="GE6" s="246"/>
      <c r="GF6" s="246"/>
      <c r="GG6" s="246"/>
      <c r="GH6" s="246"/>
      <c r="GI6" s="246"/>
      <c r="GJ6" s="246"/>
    </row>
    <row r="7" spans="1:192" x14ac:dyDescent="0.25">
      <c r="A7" s="217" t="s">
        <v>50</v>
      </c>
      <c r="D7" s="221"/>
      <c r="E7" s="246"/>
      <c r="F7" s="246"/>
      <c r="G7" s="246"/>
      <c r="H7" s="246"/>
      <c r="I7" s="246"/>
      <c r="J7" s="246"/>
      <c r="K7" s="246"/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6"/>
      <c r="Z7" s="246"/>
      <c r="AA7" s="246"/>
      <c r="AB7" s="246"/>
      <c r="AC7" s="246"/>
      <c r="AD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46"/>
      <c r="BI7" s="246"/>
      <c r="BJ7" s="246"/>
      <c r="BK7" s="246"/>
      <c r="BL7" s="246"/>
      <c r="BM7" s="246"/>
      <c r="BN7" s="246"/>
      <c r="BO7" s="246"/>
      <c r="BP7" s="246"/>
      <c r="BQ7" s="246"/>
      <c r="BR7" s="246"/>
      <c r="BS7" s="246"/>
      <c r="BT7" s="246"/>
      <c r="BU7" s="246"/>
      <c r="BV7" s="246"/>
      <c r="BW7" s="246"/>
      <c r="BX7" s="246"/>
      <c r="BY7" s="246"/>
      <c r="BZ7" s="246"/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6"/>
      <c r="CL7" s="246"/>
      <c r="CM7" s="246"/>
      <c r="CN7" s="246"/>
      <c r="CO7" s="246"/>
      <c r="CP7" s="246"/>
      <c r="CQ7" s="246"/>
      <c r="CR7" s="246"/>
      <c r="CS7" s="246"/>
      <c r="CT7" s="246"/>
      <c r="CU7" s="246"/>
      <c r="CV7" s="246"/>
      <c r="CW7" s="246"/>
      <c r="CX7" s="246"/>
      <c r="CY7" s="246"/>
      <c r="CZ7" s="246"/>
      <c r="DA7" s="246"/>
      <c r="DB7" s="246"/>
      <c r="DC7" s="246"/>
      <c r="DD7" s="246"/>
      <c r="DE7" s="246"/>
      <c r="DF7" s="246"/>
      <c r="DG7" s="246"/>
      <c r="DH7" s="246"/>
      <c r="DI7" s="246"/>
      <c r="DJ7" s="246"/>
      <c r="DK7" s="246"/>
      <c r="DL7" s="246"/>
      <c r="DM7" s="246"/>
      <c r="DN7" s="246"/>
      <c r="DO7" s="246"/>
      <c r="DP7" s="246"/>
      <c r="DQ7" s="246"/>
      <c r="DR7" s="246"/>
      <c r="DS7" s="246"/>
      <c r="DT7" s="246"/>
      <c r="DU7" s="246"/>
      <c r="DV7" s="246"/>
      <c r="DW7" s="246"/>
      <c r="DX7" s="246"/>
      <c r="DY7" s="246"/>
      <c r="DZ7" s="246"/>
      <c r="EA7" s="246"/>
      <c r="EB7" s="246"/>
      <c r="EC7" s="246"/>
      <c r="ED7" s="246"/>
      <c r="EE7" s="246"/>
      <c r="EF7" s="246"/>
      <c r="EG7" s="246"/>
      <c r="EH7" s="246"/>
      <c r="EI7" s="246"/>
      <c r="EJ7" s="246"/>
      <c r="EK7" s="246"/>
      <c r="EL7" s="246"/>
      <c r="EM7" s="246"/>
      <c r="EN7" s="246"/>
      <c r="EO7" s="246"/>
      <c r="EP7" s="246"/>
      <c r="EQ7" s="246"/>
      <c r="ER7" s="246"/>
      <c r="ES7" s="246"/>
      <c r="ET7" s="246"/>
      <c r="EU7" s="246"/>
      <c r="EV7" s="246"/>
      <c r="EW7" s="246"/>
      <c r="EX7" s="246"/>
      <c r="EY7" s="246"/>
      <c r="EZ7" s="246"/>
      <c r="FA7" s="246"/>
      <c r="FB7" s="246"/>
      <c r="FC7" s="246"/>
      <c r="FD7" s="246"/>
      <c r="FE7" s="246"/>
      <c r="FF7" s="246"/>
      <c r="FG7" s="246"/>
      <c r="FH7" s="246"/>
      <c r="FI7" s="246"/>
      <c r="FJ7" s="246"/>
      <c r="FK7" s="246"/>
      <c r="FL7" s="246"/>
      <c r="FM7" s="246"/>
      <c r="FN7" s="246"/>
      <c r="FO7" s="246"/>
      <c r="FP7" s="246"/>
      <c r="FQ7" s="246"/>
      <c r="FR7" s="246"/>
      <c r="FS7" s="246"/>
      <c r="FT7" s="246"/>
      <c r="FU7" s="246"/>
      <c r="FV7" s="246"/>
      <c r="FW7" s="246"/>
      <c r="FX7" s="246"/>
      <c r="FY7" s="246"/>
      <c r="FZ7" s="246"/>
      <c r="GA7" s="246"/>
      <c r="GB7" s="246"/>
      <c r="GC7" s="246"/>
      <c r="GD7" s="246"/>
      <c r="GE7" s="246"/>
      <c r="GF7" s="246"/>
      <c r="GG7" s="246"/>
      <c r="GH7" s="246"/>
      <c r="GI7" s="246"/>
      <c r="GJ7" s="246"/>
    </row>
    <row r="8" spans="1:192" outlineLevel="1" x14ac:dyDescent="0.25">
      <c r="A8" s="217"/>
      <c r="D8" s="221"/>
      <c r="E8" s="246"/>
      <c r="F8" s="246"/>
      <c r="G8" s="246"/>
      <c r="H8" s="246"/>
      <c r="I8" s="246"/>
      <c r="J8" s="246"/>
      <c r="K8" s="246"/>
      <c r="L8" s="246"/>
      <c r="M8" s="246"/>
      <c r="N8" s="246"/>
      <c r="O8" s="246"/>
      <c r="P8" s="246"/>
      <c r="Q8" s="246"/>
      <c r="R8" s="246"/>
      <c r="S8" s="246"/>
      <c r="T8" s="246"/>
      <c r="U8" s="246"/>
      <c r="V8" s="246"/>
      <c r="W8" s="246"/>
      <c r="X8" s="246"/>
      <c r="Y8" s="246"/>
      <c r="Z8" s="246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6"/>
      <c r="BC8" s="246"/>
      <c r="BD8" s="246"/>
      <c r="BE8" s="246"/>
      <c r="BF8" s="246"/>
      <c r="BG8" s="246"/>
      <c r="BH8" s="246"/>
      <c r="BI8" s="246"/>
      <c r="BJ8" s="246"/>
      <c r="BK8" s="246"/>
      <c r="BL8" s="246"/>
      <c r="BM8" s="246"/>
      <c r="BN8" s="246"/>
      <c r="BO8" s="246"/>
      <c r="BP8" s="246"/>
      <c r="BQ8" s="246"/>
      <c r="BR8" s="246"/>
      <c r="BS8" s="246"/>
      <c r="BT8" s="246"/>
      <c r="BU8" s="246"/>
      <c r="BV8" s="246"/>
      <c r="BW8" s="246"/>
      <c r="BX8" s="246"/>
      <c r="BY8" s="246"/>
      <c r="BZ8" s="246"/>
      <c r="CA8" s="246"/>
      <c r="CB8" s="246"/>
      <c r="CC8" s="246"/>
      <c r="CD8" s="246"/>
      <c r="CE8" s="246"/>
      <c r="CF8" s="246"/>
      <c r="CG8" s="246"/>
      <c r="CH8" s="246"/>
      <c r="CI8" s="246"/>
      <c r="CJ8" s="246"/>
      <c r="CK8" s="246"/>
      <c r="CL8" s="246"/>
      <c r="CM8" s="246"/>
      <c r="CN8" s="246"/>
      <c r="CO8" s="246"/>
      <c r="CP8" s="246"/>
      <c r="CQ8" s="246"/>
      <c r="CR8" s="246"/>
      <c r="CS8" s="246"/>
      <c r="CT8" s="246"/>
      <c r="CU8" s="246"/>
      <c r="CV8" s="246"/>
      <c r="CW8" s="246"/>
      <c r="CX8" s="246"/>
      <c r="CY8" s="246"/>
      <c r="CZ8" s="246"/>
      <c r="DA8" s="246"/>
      <c r="DB8" s="246"/>
      <c r="DC8" s="246"/>
      <c r="DD8" s="246"/>
      <c r="DE8" s="246"/>
      <c r="DF8" s="246"/>
      <c r="DG8" s="246"/>
      <c r="DH8" s="246"/>
      <c r="DI8" s="246"/>
      <c r="DJ8" s="246"/>
      <c r="DK8" s="246"/>
      <c r="DL8" s="246"/>
      <c r="DM8" s="246"/>
      <c r="DN8" s="246"/>
      <c r="DO8" s="246"/>
      <c r="DP8" s="246"/>
      <c r="DQ8" s="246"/>
      <c r="DR8" s="246"/>
      <c r="DS8" s="246"/>
      <c r="DT8" s="246"/>
      <c r="DU8" s="246"/>
      <c r="DV8" s="246"/>
      <c r="DW8" s="246"/>
      <c r="DX8" s="246"/>
      <c r="DY8" s="246"/>
      <c r="DZ8" s="246"/>
      <c r="EA8" s="246"/>
      <c r="EB8" s="246"/>
      <c r="EC8" s="246"/>
      <c r="ED8" s="246"/>
      <c r="EE8" s="246"/>
      <c r="EF8" s="246"/>
      <c r="EG8" s="246"/>
      <c r="EH8" s="246"/>
      <c r="EI8" s="246"/>
      <c r="EJ8" s="246"/>
      <c r="EK8" s="246"/>
      <c r="EL8" s="246"/>
      <c r="EM8" s="246"/>
      <c r="EN8" s="246"/>
      <c r="EO8" s="246"/>
      <c r="EP8" s="246"/>
      <c r="EQ8" s="246"/>
      <c r="ER8" s="246"/>
      <c r="ES8" s="246"/>
      <c r="ET8" s="246"/>
      <c r="EU8" s="246"/>
      <c r="EV8" s="246"/>
      <c r="EW8" s="246"/>
      <c r="EX8" s="246"/>
      <c r="EY8" s="246"/>
      <c r="EZ8" s="246"/>
      <c r="FA8" s="246"/>
      <c r="FB8" s="246"/>
      <c r="FC8" s="246"/>
      <c r="FD8" s="246"/>
      <c r="FE8" s="246"/>
      <c r="FF8" s="246"/>
      <c r="FG8" s="246"/>
      <c r="FH8" s="246"/>
      <c r="FI8" s="246"/>
      <c r="FJ8" s="246"/>
      <c r="FK8" s="246"/>
      <c r="FL8" s="246"/>
      <c r="FM8" s="246"/>
      <c r="FN8" s="246"/>
      <c r="FO8" s="246"/>
      <c r="FP8" s="246"/>
      <c r="FQ8" s="246"/>
      <c r="FR8" s="246"/>
      <c r="FS8" s="246"/>
      <c r="FT8" s="246"/>
      <c r="FU8" s="246"/>
      <c r="FV8" s="246"/>
      <c r="FW8" s="246"/>
      <c r="FX8" s="246"/>
      <c r="FY8" s="246"/>
      <c r="FZ8" s="246"/>
      <c r="GA8" s="246"/>
      <c r="GB8" s="246"/>
      <c r="GC8" s="246"/>
      <c r="GD8" s="246"/>
      <c r="GE8" s="246"/>
      <c r="GF8" s="246"/>
      <c r="GG8" s="246"/>
      <c r="GH8" s="246"/>
      <c r="GI8" s="246"/>
      <c r="GJ8" s="246"/>
    </row>
    <row r="9" spans="1:192" outlineLevel="1" x14ac:dyDescent="0.25">
      <c r="A9" s="217"/>
      <c r="D9" s="221"/>
      <c r="E9" s="300" t="str">
        <f xml:space="preserve"> Ops!E$33</f>
        <v>Electricity generation revenue</v>
      </c>
      <c r="F9" s="300">
        <f xml:space="preserve"> Ops!F$33</f>
        <v>0</v>
      </c>
      <c r="G9" s="300" t="str">
        <f xml:space="preserve"> Ops!G$33</f>
        <v>$ 000s</v>
      </c>
      <c r="H9" s="300">
        <f xml:space="preserve"> Ops!H$33</f>
        <v>259678.86037852906</v>
      </c>
      <c r="I9" s="300">
        <f xml:space="preserve"> Ops!I$33</f>
        <v>0</v>
      </c>
      <c r="J9" s="300">
        <f xml:space="preserve"> Ops!J$33</f>
        <v>0</v>
      </c>
      <c r="K9" s="300">
        <f xml:space="preserve"> Ops!K$33</f>
        <v>0</v>
      </c>
      <c r="L9" s="300">
        <f xml:space="preserve"> Ops!L$33</f>
        <v>0</v>
      </c>
      <c r="M9" s="300">
        <f xml:space="preserve"> Ops!M$33</f>
        <v>0</v>
      </c>
      <c r="N9" s="300">
        <f xml:space="preserve"> Ops!N$33</f>
        <v>0</v>
      </c>
      <c r="O9" s="300">
        <f xml:space="preserve"> Ops!O$33</f>
        <v>0</v>
      </c>
      <c r="P9" s="300">
        <f xml:space="preserve"> Ops!P$33</f>
        <v>0</v>
      </c>
      <c r="Q9" s="300">
        <f xml:space="preserve"> Ops!Q$33</f>
        <v>0</v>
      </c>
      <c r="R9" s="300">
        <f xml:space="preserve"> Ops!R$33</f>
        <v>0</v>
      </c>
      <c r="S9" s="300">
        <f xml:space="preserve"> Ops!S$33</f>
        <v>2424.5500842551446</v>
      </c>
      <c r="T9" s="300">
        <f xml:space="preserve"> Ops!T$33</f>
        <v>2975.5841943131322</v>
      </c>
      <c r="U9" s="300">
        <f xml:space="preserve"> Ops!U$33</f>
        <v>3085.7910163247293</v>
      </c>
      <c r="V9" s="300">
        <f xml:space="preserve"> Ops!V$33</f>
        <v>2534.7569062667421</v>
      </c>
      <c r="W9" s="300">
        <f xml:space="preserve"> Ops!W$33</f>
        <v>2412.4876460250198</v>
      </c>
      <c r="X9" s="300">
        <f xml:space="preserve"> Ops!X$33</f>
        <v>2960.7802928488882</v>
      </c>
      <c r="Y9" s="300">
        <f xml:space="preserve"> Ops!Y$33</f>
        <v>3070.4388222136622</v>
      </c>
      <c r="Z9" s="300">
        <f xml:space="preserve"> Ops!Z$33</f>
        <v>2522.1461753897938</v>
      </c>
      <c r="AA9" s="300">
        <f xml:space="preserve"> Ops!AA$33</f>
        <v>2400.4852199253928</v>
      </c>
      <c r="AB9" s="300">
        <f xml:space="preserve"> Ops!AB$33</f>
        <v>2946.0500426357098</v>
      </c>
      <c r="AC9" s="300">
        <f xml:space="preserve"> Ops!AC$33</f>
        <v>3055.1630071777736</v>
      </c>
      <c r="AD9" s="300">
        <f xml:space="preserve"> Ops!AD$33</f>
        <v>2509.598184467457</v>
      </c>
      <c r="AE9" s="300">
        <f xml:space="preserve"> Ops!AE$33</f>
        <v>2388.5425073884512</v>
      </c>
      <c r="AF9" s="300">
        <f xml:space="preserve"> Ops!AF$33</f>
        <v>2931.3930772494627</v>
      </c>
      <c r="AG9" s="300">
        <f xml:space="preserve"> Ops!AG$33</f>
        <v>3039.963191221666</v>
      </c>
      <c r="AH9" s="300">
        <f xml:space="preserve"> Ops!AH$33</f>
        <v>2497.1126213606535</v>
      </c>
      <c r="AI9" s="300">
        <f xml:space="preserve"> Ops!AI$33</f>
        <v>2376.6592113317929</v>
      </c>
      <c r="AJ9" s="300">
        <f xml:space="preserve"> Ops!AJ$33</f>
        <v>2916.8090320890187</v>
      </c>
      <c r="AK9" s="300">
        <f xml:space="preserve"> Ops!AK$33</f>
        <v>3024.8389962404644</v>
      </c>
      <c r="AL9" s="300">
        <f xml:space="preserve"> Ops!AL$33</f>
        <v>2484.6891754832382</v>
      </c>
      <c r="AM9" s="300">
        <f xml:space="preserve"> Ops!AM$33</f>
        <v>2364.8350361510384</v>
      </c>
      <c r="AN9" s="300">
        <f xml:space="preserve"> Ops!AN$33</f>
        <v>2902.2975443671835</v>
      </c>
      <c r="AO9" s="300">
        <f xml:space="preserve"> Ops!AO$33</f>
        <v>3009.7900460104124</v>
      </c>
      <c r="AP9" s="300">
        <f xml:space="preserve"> Ops!AP$33</f>
        <v>2472.3275377942673</v>
      </c>
      <c r="AQ9" s="300">
        <f xml:space="preserve"> Ops!AQ$33</f>
        <v>2353.069687712476</v>
      </c>
      <c r="AR9" s="300">
        <f xml:space="preserve"> Ops!AR$33</f>
        <v>2887.8582531016755</v>
      </c>
      <c r="AS9" s="300">
        <f xml:space="preserve"> Ops!AS$33</f>
        <v>2994.8159661795153</v>
      </c>
      <c r="AT9" s="300">
        <f xml:space="preserve"> Ops!AT$33</f>
        <v>2460.0274007903163</v>
      </c>
      <c r="AU9" s="300">
        <f xml:space="preserve"> Ops!AU$33</f>
        <v>2341.3628733457476</v>
      </c>
      <c r="AV9" s="300">
        <f xml:space="preserve"> Ops!AV$33</f>
        <v>2873.490799106145</v>
      </c>
      <c r="AW9" s="300">
        <f xml:space="preserve"> Ops!AW$33</f>
        <v>2979.9163842582248</v>
      </c>
      <c r="AX9" s="300">
        <f xml:space="preserve"> Ops!AX$33</f>
        <v>2447.7884584978274</v>
      </c>
      <c r="AY9" s="300">
        <f xml:space="preserve"> Ops!AY$33</f>
        <v>2329.714301836565</v>
      </c>
      <c r="AZ9" s="300">
        <f xml:space="preserve"> Ops!AZ$33</f>
        <v>2859.194824981239</v>
      </c>
      <c r="BA9" s="300">
        <f xml:space="preserve"> Ops!BA$33</f>
        <v>2965.0909296101736</v>
      </c>
      <c r="BB9" s="300">
        <f xml:space="preserve"> Ops!BB$33</f>
        <v>2435.6104064654996</v>
      </c>
      <c r="BC9" s="300">
        <f xml:space="preserve"> Ops!BC$33</f>
        <v>2318.1236834194679</v>
      </c>
      <c r="BD9" s="300">
        <f xml:space="preserve"> Ops!BD$33</f>
        <v>2844.9699751057105</v>
      </c>
      <c r="BE9" s="300">
        <f xml:space="preserve"> Ops!BE$33</f>
        <v>2950.3392334429595</v>
      </c>
      <c r="BF9" s="300">
        <f xml:space="preserve"> Ops!BF$33</f>
        <v>2423.4929417567168</v>
      </c>
      <c r="BG9" s="300">
        <f xml:space="preserve"> Ops!BG$33</f>
        <v>2306.5907297706153</v>
      </c>
      <c r="BH9" s="300">
        <f xml:space="preserve"> Ops!BH$33</f>
        <v>2830.8158956275734</v>
      </c>
      <c r="BI9" s="300">
        <f xml:space="preserve"> Ops!BI$33</f>
        <v>2935.660928798965</v>
      </c>
      <c r="BJ9" s="300">
        <f xml:space="preserve"> Ops!BJ$33</f>
        <v>2411.4357629420069</v>
      </c>
      <c r="BK9" s="300">
        <f xml:space="preserve"> Ops!BK$33</f>
        <v>2295.1151540006122</v>
      </c>
      <c r="BL9" s="300">
        <f xml:space="preserve"> Ops!BL$33</f>
        <v>2816.7322344552967</v>
      </c>
      <c r="BM9" s="300">
        <f xml:space="preserve"> Ops!BM$33</f>
        <v>2921.0556505462337</v>
      </c>
      <c r="BN9" s="300">
        <f xml:space="preserve"> Ops!BN$33</f>
        <v>2399.4385700915495</v>
      </c>
      <c r="BO9" s="300">
        <f xml:space="preserve"> Ops!BO$33</f>
        <v>2283.6966706473763</v>
      </c>
      <c r="BP9" s="300">
        <f xml:space="preserve"> Ops!BP$33</f>
        <v>2802.7186412490532</v>
      </c>
      <c r="BQ9" s="300">
        <f xml:space="preserve"> Ops!BQ$33</f>
        <v>2906.5230353693883</v>
      </c>
      <c r="BR9" s="300">
        <f xml:space="preserve"> Ops!BR$33</f>
        <v>2387.5010647677118</v>
      </c>
      <c r="BS9" s="300">
        <f xml:space="preserve"> Ops!BS$33</f>
        <v>2272.3349956690313</v>
      </c>
      <c r="BT9" s="300">
        <f xml:space="preserve"> Ops!BT$33</f>
        <v>2788.7747674119933</v>
      </c>
      <c r="BU9" s="300">
        <f xml:space="preserve"> Ops!BU$33</f>
        <v>2892.0627217605852</v>
      </c>
      <c r="BV9" s="300">
        <f xml:space="preserve"> Ops!BV$33</f>
        <v>2375.6229500176237</v>
      </c>
      <c r="BW9" s="300">
        <f xml:space="preserve"> Ops!BW$33</f>
        <v>2261.029846436847</v>
      </c>
      <c r="BX9" s="300">
        <f xml:space="preserve"> Ops!BX$33</f>
        <v>2774.9002660815854</v>
      </c>
      <c r="BY9" s="300">
        <f xml:space="preserve"> Ops!BY$33</f>
        <v>2877.6743500105335</v>
      </c>
      <c r="BZ9" s="300">
        <f xml:space="preserve"> Ops!BZ$33</f>
        <v>2363.8039303657952</v>
      </c>
      <c r="CA9" s="300">
        <f xml:space="preserve"> Ops!CA$33</f>
        <v>2249.7809417282069</v>
      </c>
      <c r="CB9" s="300">
        <f xml:space="preserve"> Ops!CB$33</f>
        <v>2761.0947921209813</v>
      </c>
      <c r="CC9" s="300">
        <f xml:space="preserve"> Ops!CC$33</f>
        <v>2863.357562199536</v>
      </c>
      <c r="CD9" s="300">
        <f xml:space="preserve"> Ops!CD$33</f>
        <v>2352.0437118067616</v>
      </c>
      <c r="CE9" s="300">
        <f xml:space="preserve"> Ops!CE$33</f>
        <v>2238.5880017196091</v>
      </c>
      <c r="CF9" s="300">
        <f xml:space="preserve"> Ops!CF$33</f>
        <v>2747.3580021104294</v>
      </c>
      <c r="CG9" s="300">
        <f xml:space="preserve"> Ops!CG$33</f>
        <v>2849.1120021885936</v>
      </c>
      <c r="CH9" s="300">
        <f xml:space="preserve"> Ops!CH$33</f>
        <v>2340.3420017977733</v>
      </c>
      <c r="CI9" s="300">
        <f xml:space="preserve"> Ops!CI$33</f>
        <v>2227.4507479797107</v>
      </c>
      <c r="CJ9" s="300">
        <f xml:space="preserve"> Ops!CJ$33</f>
        <v>2733.6895543387359</v>
      </c>
      <c r="CK9" s="300">
        <f xml:space="preserve"> Ops!CK$33</f>
        <v>2834.9373156105412</v>
      </c>
      <c r="CL9" s="300">
        <f xml:space="preserve"> Ops!CL$33</f>
        <v>2328.6985092515156</v>
      </c>
      <c r="CM9" s="300">
        <f xml:space="preserve"> Ops!CM$33</f>
        <v>2216.3689034623994</v>
      </c>
      <c r="CN9" s="300">
        <f xml:space="preserve"> Ops!CN$33</f>
        <v>2720.089108794763</v>
      </c>
      <c r="CO9" s="300">
        <f xml:space="preserve"> Ops!CO$33</f>
        <v>2820.8331498612361</v>
      </c>
      <c r="CP9" s="300">
        <f xml:space="preserve"> Ops!CP$33</f>
        <v>2317.1129445288725</v>
      </c>
      <c r="CQ9" s="300">
        <f xml:space="preserve"> Ops!CQ$33</f>
        <v>2205.3421924999002</v>
      </c>
      <c r="CR9" s="300">
        <f xml:space="preserve"> Ops!CR$33</f>
        <v>2706.5563271589685</v>
      </c>
      <c r="CS9" s="300">
        <f xml:space="preserve"> Ops!CS$33</f>
        <v>2806.7991540907824</v>
      </c>
      <c r="CT9" s="300">
        <f xml:space="preserve"> Ops!CT$33</f>
        <v>2305.5850194317136</v>
      </c>
      <c r="CU9" s="300">
        <f xml:space="preserve"> Ops!CU$33</f>
        <v>2194.3703407959206</v>
      </c>
      <c r="CV9" s="300">
        <f xml:space="preserve"> Ops!CV$33</f>
        <v>2693.0908727949936</v>
      </c>
      <c r="CW9" s="300">
        <f xml:space="preserve"> Ops!CW$33</f>
        <v>2792.8349791948081</v>
      </c>
      <c r="CX9" s="300">
        <f xml:space="preserve"> Ops!CX$33</f>
        <v>2294.1144471957355</v>
      </c>
      <c r="CY9" s="300">
        <f xml:space="preserve"> Ops!CY$33</f>
        <v>2183.4530754188272</v>
      </c>
      <c r="CZ9" s="300">
        <f xml:space="preserve"> Ops!CZ$33</f>
        <v>2679.6924107412879</v>
      </c>
      <c r="DA9" s="300">
        <f xml:space="preserve"> Ops!DA$33</f>
        <v>2778.9402778057797</v>
      </c>
      <c r="DB9" s="300">
        <f xml:space="preserve"> Ops!DB$33</f>
        <v>2282.7009424833191</v>
      </c>
      <c r="DC9" s="300">
        <f xml:space="preserve"> Ops!DC$33</f>
        <v>2172.5901247948532</v>
      </c>
      <c r="DD9" s="300">
        <f xml:space="preserve"> Ops!DD$33</f>
        <v>2666.3606077027744</v>
      </c>
      <c r="DE9" s="300">
        <f xml:space="preserve"> Ops!DE$33</f>
        <v>2765.1147042843586</v>
      </c>
      <c r="DF9" s="300">
        <f xml:space="preserve"> Ops!DF$33</f>
        <v>2271.3442213764374</v>
      </c>
      <c r="DG9" s="300">
        <f xml:space="preserve"> Ops!DG$33</f>
        <v>2161.7812187013469</v>
      </c>
      <c r="DH9" s="300">
        <f xml:space="preserve"> Ops!DH$33</f>
        <v>2653.095132042562</v>
      </c>
      <c r="DI9" s="300">
        <f xml:space="preserve"> Ops!DI$33</f>
        <v>2751.3579147108053</v>
      </c>
      <c r="DJ9" s="300">
        <f xml:space="preserve"> Ops!DJ$33</f>
        <v>2260.0440013695898</v>
      </c>
      <c r="DK9" s="300">
        <f xml:space="preserve"> Ops!DK$33</f>
        <v>2151.0260882600464</v>
      </c>
      <c r="DL9" s="300">
        <f xml:space="preserve"> Ops!DL$33</f>
        <v>2639.8956537736935</v>
      </c>
      <c r="DM9" s="300">
        <f xml:space="preserve"> Ops!DM$33</f>
        <v>2737.6695668764228</v>
      </c>
      <c r="DN9" s="300">
        <f xml:space="preserve"> Ops!DN$33</f>
        <v>2248.8000013627757</v>
      </c>
      <c r="DO9" s="300">
        <f xml:space="preserve"> Ops!DO$33</f>
        <v>0</v>
      </c>
      <c r="DP9" s="300">
        <f xml:space="preserve"> Ops!DP$33</f>
        <v>0</v>
      </c>
      <c r="DQ9" s="300">
        <f xml:space="preserve"> Ops!DQ$33</f>
        <v>0</v>
      </c>
      <c r="DR9" s="300">
        <f xml:space="preserve"> Ops!DR$33</f>
        <v>0</v>
      </c>
      <c r="DS9" s="300">
        <f xml:space="preserve"> Ops!DS$33</f>
        <v>0</v>
      </c>
      <c r="DT9" s="300">
        <f xml:space="preserve"> Ops!DT$33</f>
        <v>0</v>
      </c>
      <c r="DU9" s="300">
        <f xml:space="preserve"> Ops!DU$33</f>
        <v>0</v>
      </c>
      <c r="DV9" s="300">
        <f xml:space="preserve"> Ops!DV$33</f>
        <v>0</v>
      </c>
      <c r="DW9" s="300">
        <f xml:space="preserve"> Ops!DW$33</f>
        <v>0</v>
      </c>
      <c r="DX9" s="300">
        <f xml:space="preserve"> Ops!DX$33</f>
        <v>0</v>
      </c>
      <c r="DY9" s="300">
        <f xml:space="preserve"> Ops!DY$33</f>
        <v>0</v>
      </c>
      <c r="DZ9" s="300">
        <f xml:space="preserve"> Ops!DZ$33</f>
        <v>0</v>
      </c>
      <c r="EA9" s="300">
        <f xml:space="preserve"> Ops!EA$33</f>
        <v>0</v>
      </c>
      <c r="EB9" s="300">
        <f xml:space="preserve"> Ops!EB$33</f>
        <v>0</v>
      </c>
      <c r="EC9" s="300">
        <f xml:space="preserve"> Ops!EC$33</f>
        <v>0</v>
      </c>
      <c r="ED9" s="300">
        <f xml:space="preserve"> Ops!ED$33</f>
        <v>0</v>
      </c>
      <c r="EE9" s="300">
        <f xml:space="preserve"> Ops!EE$33</f>
        <v>0</v>
      </c>
      <c r="EF9" s="300">
        <f xml:space="preserve"> Ops!EF$33</f>
        <v>0</v>
      </c>
      <c r="EG9" s="300">
        <f xml:space="preserve"> Ops!EG$33</f>
        <v>0</v>
      </c>
      <c r="EH9" s="300">
        <f xml:space="preserve"> Ops!EH$33</f>
        <v>0</v>
      </c>
      <c r="EI9" s="300">
        <f xml:space="preserve"> Ops!EI$33</f>
        <v>0</v>
      </c>
      <c r="EJ9" s="300">
        <f xml:space="preserve"> Ops!EJ$33</f>
        <v>0</v>
      </c>
      <c r="EK9" s="300">
        <f xml:space="preserve"> Ops!EK$33</f>
        <v>0</v>
      </c>
      <c r="EL9" s="300">
        <f xml:space="preserve"> Ops!EL$33</f>
        <v>0</v>
      </c>
      <c r="EM9" s="300">
        <f xml:space="preserve"> Ops!EM$33</f>
        <v>0</v>
      </c>
      <c r="EN9" s="300">
        <f xml:space="preserve"> Ops!EN$33</f>
        <v>0</v>
      </c>
      <c r="EO9" s="300">
        <f xml:space="preserve"> Ops!EO$33</f>
        <v>0</v>
      </c>
      <c r="EP9" s="300">
        <f xml:space="preserve"> Ops!EP$33</f>
        <v>0</v>
      </c>
      <c r="EQ9" s="300">
        <f xml:space="preserve"> Ops!EQ$33</f>
        <v>0</v>
      </c>
      <c r="ER9" s="300">
        <f xml:space="preserve"> Ops!ER$33</f>
        <v>0</v>
      </c>
      <c r="ES9" s="300">
        <f xml:space="preserve"> Ops!ES$33</f>
        <v>0</v>
      </c>
      <c r="ET9" s="300">
        <f xml:space="preserve"> Ops!ET$33</f>
        <v>0</v>
      </c>
      <c r="EU9" s="300">
        <f xml:space="preserve"> Ops!EU$33</f>
        <v>0</v>
      </c>
      <c r="EV9" s="300">
        <f xml:space="preserve"> Ops!EV$33</f>
        <v>0</v>
      </c>
      <c r="EW9" s="300">
        <f xml:space="preserve"> Ops!EW$33</f>
        <v>0</v>
      </c>
      <c r="EX9" s="300">
        <f xml:space="preserve"> Ops!EX$33</f>
        <v>0</v>
      </c>
      <c r="EY9" s="300">
        <f xml:space="preserve"> Ops!EY$33</f>
        <v>0</v>
      </c>
      <c r="EZ9" s="300">
        <f xml:space="preserve"> Ops!EZ$33</f>
        <v>0</v>
      </c>
      <c r="FA9" s="300">
        <f xml:space="preserve"> Ops!FA$33</f>
        <v>0</v>
      </c>
      <c r="FB9" s="300">
        <f xml:space="preserve"> Ops!FB$33</f>
        <v>0</v>
      </c>
      <c r="FC9" s="300">
        <f xml:space="preserve"> Ops!FC$33</f>
        <v>0</v>
      </c>
      <c r="FD9" s="300">
        <f xml:space="preserve"> Ops!FD$33</f>
        <v>0</v>
      </c>
      <c r="FE9" s="300">
        <f xml:space="preserve"> Ops!FE$33</f>
        <v>0</v>
      </c>
      <c r="FF9" s="300">
        <f xml:space="preserve"> Ops!FF$33</f>
        <v>0</v>
      </c>
      <c r="FG9" s="300">
        <f xml:space="preserve"> Ops!FG$33</f>
        <v>0</v>
      </c>
      <c r="FH9" s="300">
        <f xml:space="preserve"> Ops!FH$33</f>
        <v>0</v>
      </c>
      <c r="FI9" s="300">
        <f xml:space="preserve"> Ops!FI$33</f>
        <v>0</v>
      </c>
      <c r="FJ9" s="300">
        <f xml:space="preserve"> Ops!FJ$33</f>
        <v>0</v>
      </c>
      <c r="FK9" s="300">
        <f xml:space="preserve"> Ops!FK$33</f>
        <v>0</v>
      </c>
      <c r="FL9" s="300">
        <f xml:space="preserve"> Ops!FL$33</f>
        <v>0</v>
      </c>
      <c r="FM9" s="300">
        <f xml:space="preserve"> Ops!FM$33</f>
        <v>0</v>
      </c>
      <c r="FN9" s="300">
        <f xml:space="preserve"> Ops!FN$33</f>
        <v>0</v>
      </c>
      <c r="FO9" s="300">
        <f xml:space="preserve"> Ops!FO$33</f>
        <v>0</v>
      </c>
      <c r="FP9" s="300">
        <f xml:space="preserve"> Ops!FP$33</f>
        <v>0</v>
      </c>
      <c r="FQ9" s="300">
        <f xml:space="preserve"> Ops!FQ$33</f>
        <v>0</v>
      </c>
      <c r="FR9" s="300">
        <f xml:space="preserve"> Ops!FR$33</f>
        <v>0</v>
      </c>
      <c r="FS9" s="300">
        <f xml:space="preserve"> Ops!FS$33</f>
        <v>0</v>
      </c>
      <c r="FT9" s="300">
        <f xml:space="preserve"> Ops!FT$33</f>
        <v>0</v>
      </c>
      <c r="FU9" s="300">
        <f xml:space="preserve"> Ops!FU$33</f>
        <v>0</v>
      </c>
      <c r="FV9" s="300">
        <f xml:space="preserve"> Ops!FV$33</f>
        <v>0</v>
      </c>
      <c r="FW9" s="300">
        <f xml:space="preserve"> Ops!FW$33</f>
        <v>0</v>
      </c>
      <c r="FX9" s="300">
        <f xml:space="preserve"> Ops!FX$33</f>
        <v>0</v>
      </c>
      <c r="FY9" s="300">
        <f xml:space="preserve"> Ops!FY$33</f>
        <v>0</v>
      </c>
      <c r="FZ9" s="300">
        <f xml:space="preserve"> Ops!FZ$33</f>
        <v>0</v>
      </c>
      <c r="GA9" s="300">
        <f xml:space="preserve"> Ops!GA$33</f>
        <v>0</v>
      </c>
      <c r="GB9" s="300">
        <f xml:space="preserve"> Ops!GB$33</f>
        <v>0</v>
      </c>
      <c r="GC9" s="300">
        <f xml:space="preserve"> Ops!GC$33</f>
        <v>0</v>
      </c>
      <c r="GD9" s="300">
        <f xml:space="preserve"> Ops!GD$33</f>
        <v>0</v>
      </c>
      <c r="GE9" s="300">
        <f xml:space="preserve"> Ops!GE$33</f>
        <v>0</v>
      </c>
      <c r="GF9" s="300">
        <f xml:space="preserve"> Ops!GF$33</f>
        <v>0</v>
      </c>
      <c r="GG9" s="300">
        <f xml:space="preserve"> Ops!GG$33</f>
        <v>0</v>
      </c>
      <c r="GH9" s="300">
        <f xml:space="preserve"> Ops!GH$33</f>
        <v>0</v>
      </c>
      <c r="GI9" s="300">
        <f xml:space="preserve"> Ops!GI$33</f>
        <v>0</v>
      </c>
      <c r="GJ9" s="300">
        <f xml:space="preserve"> Ops!GJ$33</f>
        <v>0</v>
      </c>
    </row>
    <row r="10" spans="1:192" outlineLevel="1" x14ac:dyDescent="0.25">
      <c r="A10" s="217"/>
      <c r="D10" s="221"/>
      <c r="E10" s="300" t="str">
        <f xml:space="preserve"> Ops!E$43</f>
        <v>O&amp;M expense</v>
      </c>
      <c r="F10" s="300">
        <f xml:space="preserve"> Ops!F$43</f>
        <v>0</v>
      </c>
      <c r="G10" s="300" t="str">
        <f xml:space="preserve"> Ops!G$43</f>
        <v>$ 000s</v>
      </c>
      <c r="H10" s="300">
        <f xml:space="preserve"> Ops!H$43</f>
        <v>-70672.469220979605</v>
      </c>
      <c r="I10" s="300">
        <f xml:space="preserve"> Ops!I$43</f>
        <v>0</v>
      </c>
      <c r="J10" s="300">
        <f xml:space="preserve"> Ops!J$43</f>
        <v>0</v>
      </c>
      <c r="K10" s="300">
        <f xml:space="preserve"> Ops!K$43</f>
        <v>0</v>
      </c>
      <c r="L10" s="300">
        <f xml:space="preserve"> Ops!L$43</f>
        <v>0</v>
      </c>
      <c r="M10" s="300">
        <f xml:space="preserve"> Ops!M$43</f>
        <v>0</v>
      </c>
      <c r="N10" s="300">
        <f xml:space="preserve"> Ops!N$43</f>
        <v>0</v>
      </c>
      <c r="O10" s="300">
        <f xml:space="preserve"> Ops!O$43</f>
        <v>0</v>
      </c>
      <c r="P10" s="300">
        <f xml:space="preserve"> Ops!P$43</f>
        <v>0</v>
      </c>
      <c r="Q10" s="300">
        <f xml:space="preserve"> Ops!Q$43</f>
        <v>0</v>
      </c>
      <c r="R10" s="300">
        <f xml:space="preserve"> Ops!R$43</f>
        <v>0</v>
      </c>
      <c r="S10" s="300">
        <f xml:space="preserve"> Ops!S$43</f>
        <v>-517.1299820828782</v>
      </c>
      <c r="T10" s="300">
        <f xml:space="preserve"> Ops!T$43</f>
        <v>-517.1299820828782</v>
      </c>
      <c r="U10" s="300">
        <f xml:space="preserve"> Ops!U$43</f>
        <v>-517.1299820828782</v>
      </c>
      <c r="V10" s="300">
        <f xml:space="preserve"> Ops!V$43</f>
        <v>-517.1299820828782</v>
      </c>
      <c r="W10" s="300">
        <f xml:space="preserve"> Ops!W$43</f>
        <v>-530.05823163495029</v>
      </c>
      <c r="X10" s="300">
        <f xml:space="preserve"> Ops!X$43</f>
        <v>-530.05823163495029</v>
      </c>
      <c r="Y10" s="300">
        <f xml:space="preserve"> Ops!Y$43</f>
        <v>-530.05823163495029</v>
      </c>
      <c r="Z10" s="300">
        <f xml:space="preserve"> Ops!Z$43</f>
        <v>-530.05823163495029</v>
      </c>
      <c r="AA10" s="300">
        <f xml:space="preserve"> Ops!AA$43</f>
        <v>-543.34644410920032</v>
      </c>
      <c r="AB10" s="300">
        <f xml:space="preserve"> Ops!AB$43</f>
        <v>-543.34644410920032</v>
      </c>
      <c r="AC10" s="300">
        <f xml:space="preserve"> Ops!AC$43</f>
        <v>-543.34644410920032</v>
      </c>
      <c r="AD10" s="300">
        <f xml:space="preserve"> Ops!AD$43</f>
        <v>-543.34644410920032</v>
      </c>
      <c r="AE10" s="300">
        <f xml:space="preserve"> Ops!AE$43</f>
        <v>-556.93010521193037</v>
      </c>
      <c r="AF10" s="300">
        <f xml:space="preserve"> Ops!AF$43</f>
        <v>-556.93010521193037</v>
      </c>
      <c r="AG10" s="300">
        <f xml:space="preserve"> Ops!AG$43</f>
        <v>-556.93010521193037</v>
      </c>
      <c r="AH10" s="300">
        <f xml:space="preserve"> Ops!AH$43</f>
        <v>-556.93010521193037</v>
      </c>
      <c r="AI10" s="300">
        <f xml:space="preserve"> Ops!AI$43</f>
        <v>-570.85335784222866</v>
      </c>
      <c r="AJ10" s="300">
        <f xml:space="preserve"> Ops!AJ$43</f>
        <v>-570.85335784222866</v>
      </c>
      <c r="AK10" s="300">
        <f xml:space="preserve"> Ops!AK$43</f>
        <v>-570.85335784222866</v>
      </c>
      <c r="AL10" s="300">
        <f xml:space="preserve"> Ops!AL$43</f>
        <v>-570.85335784222866</v>
      </c>
      <c r="AM10" s="300">
        <f xml:space="preserve"> Ops!AM$43</f>
        <v>-585.12469178828439</v>
      </c>
      <c r="AN10" s="300">
        <f xml:space="preserve"> Ops!AN$43</f>
        <v>-585.12469178828439</v>
      </c>
      <c r="AO10" s="300">
        <f xml:space="preserve"> Ops!AO$43</f>
        <v>-585.12469178828439</v>
      </c>
      <c r="AP10" s="300">
        <f xml:space="preserve"> Ops!AP$43</f>
        <v>-585.12469178828439</v>
      </c>
      <c r="AQ10" s="300">
        <f xml:space="preserve"> Ops!AQ$43</f>
        <v>-599.79338432878194</v>
      </c>
      <c r="AR10" s="300">
        <f xml:space="preserve"> Ops!AR$43</f>
        <v>-599.79338432878194</v>
      </c>
      <c r="AS10" s="300">
        <f xml:space="preserve"> Ops!AS$43</f>
        <v>-599.79338432878194</v>
      </c>
      <c r="AT10" s="300">
        <f xml:space="preserve"> Ops!AT$43</f>
        <v>-599.79338432878194</v>
      </c>
      <c r="AU10" s="300">
        <f xml:space="preserve"> Ops!AU$43</f>
        <v>-614.78821893700149</v>
      </c>
      <c r="AV10" s="300">
        <f xml:space="preserve"> Ops!AV$43</f>
        <v>-614.78821893700149</v>
      </c>
      <c r="AW10" s="300">
        <f xml:space="preserve"> Ops!AW$43</f>
        <v>-614.78821893700149</v>
      </c>
      <c r="AX10" s="300">
        <f xml:space="preserve"> Ops!AX$43</f>
        <v>-614.78821893700149</v>
      </c>
      <c r="AY10" s="300">
        <f xml:space="preserve"> Ops!AY$43</f>
        <v>-630.15792441042663</v>
      </c>
      <c r="AZ10" s="300">
        <f xml:space="preserve"> Ops!AZ$43</f>
        <v>-630.15792441042663</v>
      </c>
      <c r="BA10" s="300">
        <f xml:space="preserve"> Ops!BA$43</f>
        <v>-630.15792441042663</v>
      </c>
      <c r="BB10" s="300">
        <f xml:space="preserve"> Ops!BB$43</f>
        <v>-630.15792441042663</v>
      </c>
      <c r="BC10" s="300">
        <f xml:space="preserve"> Ops!BC$43</f>
        <v>-645.91187252068744</v>
      </c>
      <c r="BD10" s="300">
        <f xml:space="preserve"> Ops!BD$43</f>
        <v>-645.91187252068744</v>
      </c>
      <c r="BE10" s="300">
        <f xml:space="preserve"> Ops!BE$43</f>
        <v>-645.91187252068744</v>
      </c>
      <c r="BF10" s="300">
        <f xml:space="preserve"> Ops!BF$43</f>
        <v>-645.91187252068744</v>
      </c>
      <c r="BG10" s="300">
        <f xml:space="preserve"> Ops!BG$43</f>
        <v>-662.10445984306796</v>
      </c>
      <c r="BH10" s="300">
        <f xml:space="preserve"> Ops!BH$43</f>
        <v>-662.10445984306796</v>
      </c>
      <c r="BI10" s="300">
        <f xml:space="preserve"> Ops!BI$43</f>
        <v>-662.10445984306796</v>
      </c>
      <c r="BJ10" s="300">
        <f xml:space="preserve"> Ops!BJ$43</f>
        <v>-662.10445984306796</v>
      </c>
      <c r="BK10" s="300">
        <f xml:space="preserve"> Ops!BK$43</f>
        <v>-678.65707133914452</v>
      </c>
      <c r="BL10" s="300">
        <f xml:space="preserve"> Ops!BL$43</f>
        <v>-678.65707133914452</v>
      </c>
      <c r="BM10" s="300">
        <f xml:space="preserve"> Ops!BM$43</f>
        <v>-678.65707133914452</v>
      </c>
      <c r="BN10" s="300">
        <f xml:space="preserve"> Ops!BN$43</f>
        <v>-678.65707133914452</v>
      </c>
      <c r="BO10" s="300">
        <f xml:space="preserve"> Ops!BO$43</f>
        <v>-695.62349812262323</v>
      </c>
      <c r="BP10" s="300">
        <f xml:space="preserve"> Ops!BP$43</f>
        <v>-695.62349812262323</v>
      </c>
      <c r="BQ10" s="300">
        <f xml:space="preserve"> Ops!BQ$43</f>
        <v>-695.62349812262323</v>
      </c>
      <c r="BR10" s="300">
        <f xml:space="preserve"> Ops!BR$43</f>
        <v>-695.62349812262323</v>
      </c>
      <c r="BS10" s="300">
        <f xml:space="preserve"> Ops!BS$43</f>
        <v>-713.0140855756888</v>
      </c>
      <c r="BT10" s="300">
        <f xml:space="preserve"> Ops!BT$43</f>
        <v>-713.0140855756888</v>
      </c>
      <c r="BU10" s="300">
        <f xml:space="preserve"> Ops!BU$43</f>
        <v>-713.0140855756888</v>
      </c>
      <c r="BV10" s="300">
        <f xml:space="preserve"> Ops!BV$43</f>
        <v>-713.0140855756888</v>
      </c>
      <c r="BW10" s="300">
        <f xml:space="preserve"> Ops!BW$43</f>
        <v>-730.88888140149538</v>
      </c>
      <c r="BX10" s="300">
        <f xml:space="preserve"> Ops!BX$43</f>
        <v>-730.88888140149538</v>
      </c>
      <c r="BY10" s="300">
        <f xml:space="preserve"> Ops!BY$43</f>
        <v>-730.88888140149538</v>
      </c>
      <c r="BZ10" s="300">
        <f xml:space="preserve"> Ops!BZ$43</f>
        <v>-730.88888140149538</v>
      </c>
      <c r="CA10" s="300">
        <f xml:space="preserve"> Ops!CA$43</f>
        <v>-749.16110343653281</v>
      </c>
      <c r="CB10" s="300">
        <f xml:space="preserve"> Ops!CB$43</f>
        <v>-749.16110343653281</v>
      </c>
      <c r="CC10" s="300">
        <f xml:space="preserve"> Ops!CC$43</f>
        <v>-749.16110343653281</v>
      </c>
      <c r="CD10" s="300">
        <f xml:space="preserve"> Ops!CD$43</f>
        <v>-749.16110343653281</v>
      </c>
      <c r="CE10" s="300">
        <f xml:space="preserve"> Ops!CE$43</f>
        <v>-767.89013102244644</v>
      </c>
      <c r="CF10" s="300">
        <f xml:space="preserve"> Ops!CF$43</f>
        <v>-767.89013102244644</v>
      </c>
      <c r="CG10" s="300">
        <f xml:space="preserve"> Ops!CG$43</f>
        <v>-767.89013102244644</v>
      </c>
      <c r="CH10" s="300">
        <f xml:space="preserve"> Ops!CH$43</f>
        <v>-767.89013102244644</v>
      </c>
      <c r="CI10" s="300">
        <f xml:space="preserve"> Ops!CI$43</f>
        <v>-787.08738429800769</v>
      </c>
      <c r="CJ10" s="300">
        <f xml:space="preserve"> Ops!CJ$43</f>
        <v>-787.08738429800769</v>
      </c>
      <c r="CK10" s="300">
        <f xml:space="preserve"> Ops!CK$43</f>
        <v>-787.08738429800769</v>
      </c>
      <c r="CL10" s="300">
        <f xml:space="preserve"> Ops!CL$43</f>
        <v>-787.08738429800769</v>
      </c>
      <c r="CM10" s="300">
        <f xml:space="preserve"> Ops!CM$43</f>
        <v>-806.819149176167</v>
      </c>
      <c r="CN10" s="300">
        <f xml:space="preserve"> Ops!CN$43</f>
        <v>-806.819149176167</v>
      </c>
      <c r="CO10" s="300">
        <f xml:space="preserve"> Ops!CO$43</f>
        <v>-806.819149176167</v>
      </c>
      <c r="CP10" s="300">
        <f xml:space="preserve"> Ops!CP$43</f>
        <v>-806.819149176167</v>
      </c>
      <c r="CQ10" s="300">
        <f xml:space="preserve"> Ops!CQ$43</f>
        <v>-826.98962790557118</v>
      </c>
      <c r="CR10" s="300">
        <f xml:space="preserve"> Ops!CR$43</f>
        <v>-826.98962790557118</v>
      </c>
      <c r="CS10" s="300">
        <f xml:space="preserve"> Ops!CS$43</f>
        <v>-826.98962790557118</v>
      </c>
      <c r="CT10" s="300">
        <f xml:space="preserve"> Ops!CT$43</f>
        <v>-826.98962790557118</v>
      </c>
      <c r="CU10" s="300">
        <f xml:space="preserve"> Ops!CU$43</f>
        <v>-847.66436860321062</v>
      </c>
      <c r="CV10" s="300">
        <f xml:space="preserve"> Ops!CV$43</f>
        <v>-847.66436860321062</v>
      </c>
      <c r="CW10" s="300">
        <f xml:space="preserve"> Ops!CW$43</f>
        <v>-847.66436860321062</v>
      </c>
      <c r="CX10" s="300">
        <f xml:space="preserve"> Ops!CX$43</f>
        <v>-847.66436860321062</v>
      </c>
      <c r="CY10" s="300">
        <f xml:space="preserve"> Ops!CY$43</f>
        <v>-868.85597781829108</v>
      </c>
      <c r="CZ10" s="300">
        <f xml:space="preserve"> Ops!CZ$43</f>
        <v>-868.85597781829108</v>
      </c>
      <c r="DA10" s="300">
        <f xml:space="preserve"> Ops!DA$43</f>
        <v>-868.85597781829108</v>
      </c>
      <c r="DB10" s="300">
        <f xml:space="preserve"> Ops!DB$43</f>
        <v>-868.85597781829108</v>
      </c>
      <c r="DC10" s="300">
        <f xml:space="preserve"> Ops!DC$43</f>
        <v>-890.63762774599763</v>
      </c>
      <c r="DD10" s="300">
        <f xml:space="preserve"> Ops!DD$43</f>
        <v>-890.63762774599763</v>
      </c>
      <c r="DE10" s="300">
        <f xml:space="preserve"> Ops!DE$43</f>
        <v>-890.63762774599763</v>
      </c>
      <c r="DF10" s="300">
        <f xml:space="preserve"> Ops!DF$43</f>
        <v>-890.63762774599763</v>
      </c>
      <c r="DG10" s="300">
        <f xml:space="preserve"> Ops!DG$43</f>
        <v>-912.90356843964764</v>
      </c>
      <c r="DH10" s="300">
        <f xml:space="preserve"> Ops!DH$43</f>
        <v>-912.90356843964764</v>
      </c>
      <c r="DI10" s="300">
        <f xml:space="preserve"> Ops!DI$43</f>
        <v>-912.90356843964764</v>
      </c>
      <c r="DJ10" s="300">
        <f xml:space="preserve"> Ops!DJ$43</f>
        <v>-912.90356843964764</v>
      </c>
      <c r="DK10" s="300">
        <f xml:space="preserve"> Ops!DK$43</f>
        <v>-935.72615765063904</v>
      </c>
      <c r="DL10" s="300">
        <f xml:space="preserve"> Ops!DL$43</f>
        <v>-935.72615765063904</v>
      </c>
      <c r="DM10" s="300">
        <f xml:space="preserve"> Ops!DM$43</f>
        <v>-935.72615765063904</v>
      </c>
      <c r="DN10" s="300">
        <f xml:space="preserve"> Ops!DN$43</f>
        <v>-935.72615765063904</v>
      </c>
      <c r="DO10" s="300">
        <f xml:space="preserve"> Ops!DO$43</f>
        <v>0</v>
      </c>
      <c r="DP10" s="300">
        <f xml:space="preserve"> Ops!DP$43</f>
        <v>0</v>
      </c>
      <c r="DQ10" s="300">
        <f xml:space="preserve"> Ops!DQ$43</f>
        <v>0</v>
      </c>
      <c r="DR10" s="300">
        <f xml:space="preserve"> Ops!DR$43</f>
        <v>0</v>
      </c>
      <c r="DS10" s="300">
        <f xml:space="preserve"> Ops!DS$43</f>
        <v>0</v>
      </c>
      <c r="DT10" s="300">
        <f xml:space="preserve"> Ops!DT$43</f>
        <v>0</v>
      </c>
      <c r="DU10" s="300">
        <f xml:space="preserve"> Ops!DU$43</f>
        <v>0</v>
      </c>
      <c r="DV10" s="300">
        <f xml:space="preserve"> Ops!DV$43</f>
        <v>0</v>
      </c>
      <c r="DW10" s="300">
        <f xml:space="preserve"> Ops!DW$43</f>
        <v>0</v>
      </c>
      <c r="DX10" s="300">
        <f xml:space="preserve"> Ops!DX$43</f>
        <v>0</v>
      </c>
      <c r="DY10" s="300">
        <f xml:space="preserve"> Ops!DY$43</f>
        <v>0</v>
      </c>
      <c r="DZ10" s="300">
        <f xml:space="preserve"> Ops!DZ$43</f>
        <v>0</v>
      </c>
      <c r="EA10" s="300">
        <f xml:space="preserve"> Ops!EA$43</f>
        <v>0</v>
      </c>
      <c r="EB10" s="300">
        <f xml:space="preserve"> Ops!EB$43</f>
        <v>0</v>
      </c>
      <c r="EC10" s="300">
        <f xml:space="preserve"> Ops!EC$43</f>
        <v>0</v>
      </c>
      <c r="ED10" s="300">
        <f xml:space="preserve"> Ops!ED$43</f>
        <v>0</v>
      </c>
      <c r="EE10" s="300">
        <f xml:space="preserve"> Ops!EE$43</f>
        <v>0</v>
      </c>
      <c r="EF10" s="300">
        <f xml:space="preserve"> Ops!EF$43</f>
        <v>0</v>
      </c>
      <c r="EG10" s="300">
        <f xml:space="preserve"> Ops!EG$43</f>
        <v>0</v>
      </c>
      <c r="EH10" s="300">
        <f xml:space="preserve"> Ops!EH$43</f>
        <v>0</v>
      </c>
      <c r="EI10" s="300">
        <f xml:space="preserve"> Ops!EI$43</f>
        <v>0</v>
      </c>
      <c r="EJ10" s="300">
        <f xml:space="preserve"> Ops!EJ$43</f>
        <v>0</v>
      </c>
      <c r="EK10" s="300">
        <f xml:space="preserve"> Ops!EK$43</f>
        <v>0</v>
      </c>
      <c r="EL10" s="300">
        <f xml:space="preserve"> Ops!EL$43</f>
        <v>0</v>
      </c>
      <c r="EM10" s="300">
        <f xml:space="preserve"> Ops!EM$43</f>
        <v>0</v>
      </c>
      <c r="EN10" s="300">
        <f xml:space="preserve"> Ops!EN$43</f>
        <v>0</v>
      </c>
      <c r="EO10" s="300">
        <f xml:space="preserve"> Ops!EO$43</f>
        <v>0</v>
      </c>
      <c r="EP10" s="300">
        <f xml:space="preserve"> Ops!EP$43</f>
        <v>0</v>
      </c>
      <c r="EQ10" s="300">
        <f xml:space="preserve"> Ops!EQ$43</f>
        <v>0</v>
      </c>
      <c r="ER10" s="300">
        <f xml:space="preserve"> Ops!ER$43</f>
        <v>0</v>
      </c>
      <c r="ES10" s="300">
        <f xml:space="preserve"> Ops!ES$43</f>
        <v>0</v>
      </c>
      <c r="ET10" s="300">
        <f xml:space="preserve"> Ops!ET$43</f>
        <v>0</v>
      </c>
      <c r="EU10" s="300">
        <f xml:space="preserve"> Ops!EU$43</f>
        <v>0</v>
      </c>
      <c r="EV10" s="300">
        <f xml:space="preserve"> Ops!EV$43</f>
        <v>0</v>
      </c>
      <c r="EW10" s="300">
        <f xml:space="preserve"> Ops!EW$43</f>
        <v>0</v>
      </c>
      <c r="EX10" s="300">
        <f xml:space="preserve"> Ops!EX$43</f>
        <v>0</v>
      </c>
      <c r="EY10" s="300">
        <f xml:space="preserve"> Ops!EY$43</f>
        <v>0</v>
      </c>
      <c r="EZ10" s="300">
        <f xml:space="preserve"> Ops!EZ$43</f>
        <v>0</v>
      </c>
      <c r="FA10" s="300">
        <f xml:space="preserve"> Ops!FA$43</f>
        <v>0</v>
      </c>
      <c r="FB10" s="300">
        <f xml:space="preserve"> Ops!FB$43</f>
        <v>0</v>
      </c>
      <c r="FC10" s="300">
        <f xml:space="preserve"> Ops!FC$43</f>
        <v>0</v>
      </c>
      <c r="FD10" s="300">
        <f xml:space="preserve"> Ops!FD$43</f>
        <v>0</v>
      </c>
      <c r="FE10" s="300">
        <f xml:space="preserve"> Ops!FE$43</f>
        <v>0</v>
      </c>
      <c r="FF10" s="300">
        <f xml:space="preserve"> Ops!FF$43</f>
        <v>0</v>
      </c>
      <c r="FG10" s="300">
        <f xml:space="preserve"> Ops!FG$43</f>
        <v>0</v>
      </c>
      <c r="FH10" s="300">
        <f xml:space="preserve"> Ops!FH$43</f>
        <v>0</v>
      </c>
      <c r="FI10" s="300">
        <f xml:space="preserve"> Ops!FI$43</f>
        <v>0</v>
      </c>
      <c r="FJ10" s="300">
        <f xml:space="preserve"> Ops!FJ$43</f>
        <v>0</v>
      </c>
      <c r="FK10" s="300">
        <f xml:space="preserve"> Ops!FK$43</f>
        <v>0</v>
      </c>
      <c r="FL10" s="300">
        <f xml:space="preserve"> Ops!FL$43</f>
        <v>0</v>
      </c>
      <c r="FM10" s="300">
        <f xml:space="preserve"> Ops!FM$43</f>
        <v>0</v>
      </c>
      <c r="FN10" s="300">
        <f xml:space="preserve"> Ops!FN$43</f>
        <v>0</v>
      </c>
      <c r="FO10" s="300">
        <f xml:space="preserve"> Ops!FO$43</f>
        <v>0</v>
      </c>
      <c r="FP10" s="300">
        <f xml:space="preserve"> Ops!FP$43</f>
        <v>0</v>
      </c>
      <c r="FQ10" s="300">
        <f xml:space="preserve"> Ops!FQ$43</f>
        <v>0</v>
      </c>
      <c r="FR10" s="300">
        <f xml:space="preserve"> Ops!FR$43</f>
        <v>0</v>
      </c>
      <c r="FS10" s="300">
        <f xml:space="preserve"> Ops!FS$43</f>
        <v>0</v>
      </c>
      <c r="FT10" s="300">
        <f xml:space="preserve"> Ops!FT$43</f>
        <v>0</v>
      </c>
      <c r="FU10" s="300">
        <f xml:space="preserve"> Ops!FU$43</f>
        <v>0</v>
      </c>
      <c r="FV10" s="300">
        <f xml:space="preserve"> Ops!FV$43</f>
        <v>0</v>
      </c>
      <c r="FW10" s="300">
        <f xml:space="preserve"> Ops!FW$43</f>
        <v>0</v>
      </c>
      <c r="FX10" s="300">
        <f xml:space="preserve"> Ops!FX$43</f>
        <v>0</v>
      </c>
      <c r="FY10" s="300">
        <f xml:space="preserve"> Ops!FY$43</f>
        <v>0</v>
      </c>
      <c r="FZ10" s="300">
        <f xml:space="preserve"> Ops!FZ$43</f>
        <v>0</v>
      </c>
      <c r="GA10" s="300">
        <f xml:space="preserve"> Ops!GA$43</f>
        <v>0</v>
      </c>
      <c r="GB10" s="300">
        <f xml:space="preserve"> Ops!GB$43</f>
        <v>0</v>
      </c>
      <c r="GC10" s="300">
        <f xml:space="preserve"> Ops!GC$43</f>
        <v>0</v>
      </c>
      <c r="GD10" s="300">
        <f xml:space="preserve"> Ops!GD$43</f>
        <v>0</v>
      </c>
      <c r="GE10" s="300">
        <f xml:space="preserve"> Ops!GE$43</f>
        <v>0</v>
      </c>
      <c r="GF10" s="300">
        <f xml:space="preserve"> Ops!GF$43</f>
        <v>0</v>
      </c>
      <c r="GG10" s="300">
        <f xml:space="preserve"> Ops!GG$43</f>
        <v>0</v>
      </c>
      <c r="GH10" s="300">
        <f xml:space="preserve"> Ops!GH$43</f>
        <v>0</v>
      </c>
      <c r="GI10" s="300">
        <f xml:space="preserve"> Ops!GI$43</f>
        <v>0</v>
      </c>
      <c r="GJ10" s="300">
        <f xml:space="preserve"> Ops!GJ$43</f>
        <v>0</v>
      </c>
    </row>
    <row r="11" spans="1:192" outlineLevel="1" x14ac:dyDescent="0.25">
      <c r="A11" s="217"/>
      <c r="D11" s="221"/>
      <c r="E11" s="243" t="s">
        <v>51</v>
      </c>
      <c r="F11" s="243"/>
      <c r="G11" s="243" t="str">
        <f>SMU</f>
        <v>$ 000s</v>
      </c>
      <c r="H11" s="243">
        <f xml:space="preserve"> SUM(J11:GJ11)</f>
        <v>189006.39115754957</v>
      </c>
      <c r="I11" s="243"/>
      <c r="J11" s="243">
        <f t="shared" ref="J11:AO11" si="0">SUM(J9:J10)</f>
        <v>0</v>
      </c>
      <c r="K11" s="243">
        <f t="shared" si="0"/>
        <v>0</v>
      </c>
      <c r="L11" s="243">
        <f t="shared" si="0"/>
        <v>0</v>
      </c>
      <c r="M11" s="243">
        <f t="shared" si="0"/>
        <v>0</v>
      </c>
      <c r="N11" s="243">
        <f t="shared" si="0"/>
        <v>0</v>
      </c>
      <c r="O11" s="243">
        <f t="shared" si="0"/>
        <v>0</v>
      </c>
      <c r="P11" s="243">
        <f t="shared" si="0"/>
        <v>0</v>
      </c>
      <c r="Q11" s="243">
        <f t="shared" si="0"/>
        <v>0</v>
      </c>
      <c r="R11" s="243">
        <f t="shared" si="0"/>
        <v>0</v>
      </c>
      <c r="S11" s="243">
        <f t="shared" si="0"/>
        <v>1907.4201021722665</v>
      </c>
      <c r="T11" s="243">
        <f t="shared" si="0"/>
        <v>2458.4542122302541</v>
      </c>
      <c r="U11" s="243">
        <f t="shared" si="0"/>
        <v>2568.6610342418512</v>
      </c>
      <c r="V11" s="243">
        <f t="shared" si="0"/>
        <v>2017.626924183864</v>
      </c>
      <c r="W11" s="243">
        <f t="shared" si="0"/>
        <v>1882.4294143900695</v>
      </c>
      <c r="X11" s="243">
        <f t="shared" si="0"/>
        <v>2430.7220612139381</v>
      </c>
      <c r="Y11" s="243">
        <f t="shared" si="0"/>
        <v>2540.3805905787121</v>
      </c>
      <c r="Z11" s="243">
        <f t="shared" si="0"/>
        <v>1992.0879437548435</v>
      </c>
      <c r="AA11" s="243">
        <f t="shared" si="0"/>
        <v>1857.1387758161925</v>
      </c>
      <c r="AB11" s="243">
        <f t="shared" si="0"/>
        <v>2402.7035985265093</v>
      </c>
      <c r="AC11" s="243">
        <f t="shared" si="0"/>
        <v>2511.8165630685735</v>
      </c>
      <c r="AD11" s="243">
        <f t="shared" si="0"/>
        <v>1966.2517403582567</v>
      </c>
      <c r="AE11" s="243">
        <f t="shared" si="0"/>
        <v>1831.6124021765208</v>
      </c>
      <c r="AF11" s="243">
        <f t="shared" si="0"/>
        <v>2374.4629720375324</v>
      </c>
      <c r="AG11" s="243">
        <f t="shared" si="0"/>
        <v>2483.0330860097356</v>
      </c>
      <c r="AH11" s="243">
        <f t="shared" si="0"/>
        <v>1940.1825161487232</v>
      </c>
      <c r="AI11" s="243">
        <f t="shared" si="0"/>
        <v>1805.8058534895642</v>
      </c>
      <c r="AJ11" s="243">
        <f t="shared" si="0"/>
        <v>2345.9556742467903</v>
      </c>
      <c r="AK11" s="243">
        <f t="shared" si="0"/>
        <v>2453.985638398236</v>
      </c>
      <c r="AL11" s="243">
        <f t="shared" si="0"/>
        <v>1913.8358176410095</v>
      </c>
      <c r="AM11" s="243">
        <f t="shared" si="0"/>
        <v>1779.7103443627539</v>
      </c>
      <c r="AN11" s="243">
        <f t="shared" si="0"/>
        <v>2317.172852578899</v>
      </c>
      <c r="AO11" s="243">
        <f t="shared" si="0"/>
        <v>2424.6653542221279</v>
      </c>
      <c r="AP11" s="243">
        <f t="shared" ref="AP11:BU11" si="1">SUM(AP9:AP10)</f>
        <v>1887.2028460059828</v>
      </c>
      <c r="AQ11" s="243">
        <f t="shared" si="1"/>
        <v>1753.2763033836941</v>
      </c>
      <c r="AR11" s="243">
        <f t="shared" si="1"/>
        <v>2288.0648687728935</v>
      </c>
      <c r="AS11" s="243">
        <f t="shared" si="1"/>
        <v>2395.0225818507333</v>
      </c>
      <c r="AT11" s="243">
        <f t="shared" si="1"/>
        <v>1860.2340164615343</v>
      </c>
      <c r="AU11" s="243">
        <f t="shared" si="1"/>
        <v>1726.574654408746</v>
      </c>
      <c r="AV11" s="243">
        <f t="shared" si="1"/>
        <v>2258.7025801691434</v>
      </c>
      <c r="AW11" s="243">
        <f t="shared" si="1"/>
        <v>2365.1281653212232</v>
      </c>
      <c r="AX11" s="243">
        <f t="shared" si="1"/>
        <v>1833.0002395608258</v>
      </c>
      <c r="AY11" s="243">
        <f t="shared" si="1"/>
        <v>1699.5563774261384</v>
      </c>
      <c r="AZ11" s="243">
        <f t="shared" si="1"/>
        <v>2229.0369005708126</v>
      </c>
      <c r="BA11" s="243">
        <f t="shared" si="1"/>
        <v>2334.9330051997467</v>
      </c>
      <c r="BB11" s="243">
        <f t="shared" si="1"/>
        <v>1805.452482055073</v>
      </c>
      <c r="BC11" s="243">
        <f t="shared" si="1"/>
        <v>1672.2118108987804</v>
      </c>
      <c r="BD11" s="243">
        <f t="shared" si="1"/>
        <v>2199.0581025850233</v>
      </c>
      <c r="BE11" s="243">
        <f t="shared" si="1"/>
        <v>2304.4273609222719</v>
      </c>
      <c r="BF11" s="243">
        <f t="shared" si="1"/>
        <v>1777.5810692360294</v>
      </c>
      <c r="BG11" s="243">
        <f t="shared" si="1"/>
        <v>1644.4862699275473</v>
      </c>
      <c r="BH11" s="243">
        <f t="shared" si="1"/>
        <v>2168.7114357845053</v>
      </c>
      <c r="BI11" s="243">
        <f t="shared" si="1"/>
        <v>2273.5564689558969</v>
      </c>
      <c r="BJ11" s="243">
        <f t="shared" si="1"/>
        <v>1749.3313030989389</v>
      </c>
      <c r="BK11" s="243">
        <f t="shared" si="1"/>
        <v>1616.4580826614676</v>
      </c>
      <c r="BL11" s="243">
        <f t="shared" si="1"/>
        <v>2138.075163116152</v>
      </c>
      <c r="BM11" s="243">
        <f t="shared" si="1"/>
        <v>2242.3985792070889</v>
      </c>
      <c r="BN11" s="243">
        <f t="shared" si="1"/>
        <v>1720.781498752405</v>
      </c>
      <c r="BO11" s="243">
        <f t="shared" si="1"/>
        <v>1588.0731725247531</v>
      </c>
      <c r="BP11" s="243">
        <f t="shared" si="1"/>
        <v>2107.0951431264302</v>
      </c>
      <c r="BQ11" s="243">
        <f t="shared" si="1"/>
        <v>2210.8995372467652</v>
      </c>
      <c r="BR11" s="243">
        <f t="shared" si="1"/>
        <v>1691.8775666450886</v>
      </c>
      <c r="BS11" s="243">
        <f t="shared" si="1"/>
        <v>1559.3209100933425</v>
      </c>
      <c r="BT11" s="243">
        <f t="shared" si="1"/>
        <v>2075.7606818363047</v>
      </c>
      <c r="BU11" s="243">
        <f t="shared" si="1"/>
        <v>2179.0486361848962</v>
      </c>
      <c r="BV11" s="243">
        <f t="shared" ref="BV11:DA11" si="2">SUM(BV9:BV10)</f>
        <v>1662.6088644419349</v>
      </c>
      <c r="BW11" s="243">
        <f t="shared" si="2"/>
        <v>1530.1409650353517</v>
      </c>
      <c r="BX11" s="243">
        <f t="shared" si="2"/>
        <v>2044.01138468009</v>
      </c>
      <c r="BY11" s="243">
        <f t="shared" si="2"/>
        <v>2146.7854686090382</v>
      </c>
      <c r="BZ11" s="243">
        <f t="shared" si="2"/>
        <v>1632.9150489642998</v>
      </c>
      <c r="CA11" s="243">
        <f t="shared" si="2"/>
        <v>1500.6198382916741</v>
      </c>
      <c r="CB11" s="243">
        <f t="shared" si="2"/>
        <v>2011.9336886844485</v>
      </c>
      <c r="CC11" s="243">
        <f t="shared" si="2"/>
        <v>2114.1964587630032</v>
      </c>
      <c r="CD11" s="243">
        <f t="shared" si="2"/>
        <v>1602.8826083702288</v>
      </c>
      <c r="CE11" s="243">
        <f t="shared" si="2"/>
        <v>1470.6978706971627</v>
      </c>
      <c r="CF11" s="243">
        <f t="shared" si="2"/>
        <v>1979.467871087983</v>
      </c>
      <c r="CG11" s="243">
        <f t="shared" si="2"/>
        <v>2081.2218711661471</v>
      </c>
      <c r="CH11" s="243">
        <f t="shared" si="2"/>
        <v>1572.4518707753268</v>
      </c>
      <c r="CI11" s="243">
        <f t="shared" si="2"/>
        <v>1440.363363681703</v>
      </c>
      <c r="CJ11" s="243">
        <f t="shared" si="2"/>
        <v>1946.6021700407282</v>
      </c>
      <c r="CK11" s="243">
        <f t="shared" si="2"/>
        <v>2047.8499313125335</v>
      </c>
      <c r="CL11" s="243">
        <f t="shared" si="2"/>
        <v>1541.6111249535079</v>
      </c>
      <c r="CM11" s="243">
        <f t="shared" si="2"/>
        <v>1409.5497542862324</v>
      </c>
      <c r="CN11" s="243">
        <f t="shared" si="2"/>
        <v>1913.269959618596</v>
      </c>
      <c r="CO11" s="243">
        <f t="shared" si="2"/>
        <v>2014.014000685069</v>
      </c>
      <c r="CP11" s="243">
        <f t="shared" si="2"/>
        <v>1510.2937953527055</v>
      </c>
      <c r="CQ11" s="243">
        <f t="shared" si="2"/>
        <v>1378.3525645943291</v>
      </c>
      <c r="CR11" s="243">
        <f t="shared" si="2"/>
        <v>1879.5666992533975</v>
      </c>
      <c r="CS11" s="243">
        <f t="shared" si="2"/>
        <v>1979.8095261852113</v>
      </c>
      <c r="CT11" s="243">
        <f t="shared" si="2"/>
        <v>1478.5953915261425</v>
      </c>
      <c r="CU11" s="243">
        <f t="shared" si="2"/>
        <v>1346.7059721927099</v>
      </c>
      <c r="CV11" s="243">
        <f t="shared" si="2"/>
        <v>1845.4265041917829</v>
      </c>
      <c r="CW11" s="243">
        <f t="shared" si="2"/>
        <v>1945.1706105915973</v>
      </c>
      <c r="CX11" s="243">
        <f t="shared" si="2"/>
        <v>1446.4500785925247</v>
      </c>
      <c r="CY11" s="243">
        <f t="shared" si="2"/>
        <v>1314.597097600536</v>
      </c>
      <c r="CZ11" s="243">
        <f t="shared" si="2"/>
        <v>1810.8364329229967</v>
      </c>
      <c r="DA11" s="243">
        <f t="shared" si="2"/>
        <v>1910.0842999874885</v>
      </c>
      <c r="DB11" s="243">
        <f t="shared" ref="DB11:EG11" si="3">SUM(DB9:DB10)</f>
        <v>1413.8449646650279</v>
      </c>
      <c r="DC11" s="243">
        <f t="shared" si="3"/>
        <v>1281.9524970488555</v>
      </c>
      <c r="DD11" s="243">
        <f t="shared" si="3"/>
        <v>1775.7229799567767</v>
      </c>
      <c r="DE11" s="243">
        <f t="shared" si="3"/>
        <v>1874.477076538361</v>
      </c>
      <c r="DF11" s="243">
        <f t="shared" si="3"/>
        <v>1380.7065936304398</v>
      </c>
      <c r="DG11" s="243">
        <f t="shared" si="3"/>
        <v>1248.8776502616993</v>
      </c>
      <c r="DH11" s="243">
        <f t="shared" si="3"/>
        <v>1740.1915636029144</v>
      </c>
      <c r="DI11" s="243">
        <f t="shared" si="3"/>
        <v>1838.4543462711576</v>
      </c>
      <c r="DJ11" s="243">
        <f t="shared" si="3"/>
        <v>1347.1404329299421</v>
      </c>
      <c r="DK11" s="243">
        <f t="shared" si="3"/>
        <v>1215.2999306094075</v>
      </c>
      <c r="DL11" s="243">
        <f t="shared" si="3"/>
        <v>1704.1694961230546</v>
      </c>
      <c r="DM11" s="243">
        <f t="shared" si="3"/>
        <v>1801.9434092257839</v>
      </c>
      <c r="DN11" s="243">
        <f t="shared" si="3"/>
        <v>1313.0738437121367</v>
      </c>
      <c r="DO11" s="243">
        <f t="shared" si="3"/>
        <v>0</v>
      </c>
      <c r="DP11" s="243">
        <f t="shared" si="3"/>
        <v>0</v>
      </c>
      <c r="DQ11" s="243">
        <f t="shared" si="3"/>
        <v>0</v>
      </c>
      <c r="DR11" s="243">
        <f t="shared" si="3"/>
        <v>0</v>
      </c>
      <c r="DS11" s="243">
        <f t="shared" si="3"/>
        <v>0</v>
      </c>
      <c r="DT11" s="243">
        <f t="shared" si="3"/>
        <v>0</v>
      </c>
      <c r="DU11" s="243">
        <f t="shared" si="3"/>
        <v>0</v>
      </c>
      <c r="DV11" s="243">
        <f t="shared" si="3"/>
        <v>0</v>
      </c>
      <c r="DW11" s="243">
        <f t="shared" si="3"/>
        <v>0</v>
      </c>
      <c r="DX11" s="243">
        <f t="shared" si="3"/>
        <v>0</v>
      </c>
      <c r="DY11" s="243">
        <f t="shared" si="3"/>
        <v>0</v>
      </c>
      <c r="DZ11" s="243">
        <f t="shared" si="3"/>
        <v>0</v>
      </c>
      <c r="EA11" s="243">
        <f t="shared" si="3"/>
        <v>0</v>
      </c>
      <c r="EB11" s="243">
        <f t="shared" si="3"/>
        <v>0</v>
      </c>
      <c r="EC11" s="243">
        <f t="shared" si="3"/>
        <v>0</v>
      </c>
      <c r="ED11" s="243">
        <f t="shared" si="3"/>
        <v>0</v>
      </c>
      <c r="EE11" s="243">
        <f t="shared" si="3"/>
        <v>0</v>
      </c>
      <c r="EF11" s="243">
        <f t="shared" si="3"/>
        <v>0</v>
      </c>
      <c r="EG11" s="243">
        <f t="shared" si="3"/>
        <v>0</v>
      </c>
      <c r="EH11" s="243">
        <f t="shared" ref="EH11:FM11" si="4">SUM(EH9:EH10)</f>
        <v>0</v>
      </c>
      <c r="EI11" s="243">
        <f t="shared" si="4"/>
        <v>0</v>
      </c>
      <c r="EJ11" s="243">
        <f t="shared" si="4"/>
        <v>0</v>
      </c>
      <c r="EK11" s="243">
        <f t="shared" si="4"/>
        <v>0</v>
      </c>
      <c r="EL11" s="243">
        <f t="shared" si="4"/>
        <v>0</v>
      </c>
      <c r="EM11" s="243">
        <f t="shared" si="4"/>
        <v>0</v>
      </c>
      <c r="EN11" s="243">
        <f t="shared" si="4"/>
        <v>0</v>
      </c>
      <c r="EO11" s="243">
        <f t="shared" si="4"/>
        <v>0</v>
      </c>
      <c r="EP11" s="243">
        <f t="shared" si="4"/>
        <v>0</v>
      </c>
      <c r="EQ11" s="243">
        <f t="shared" si="4"/>
        <v>0</v>
      </c>
      <c r="ER11" s="243">
        <f t="shared" si="4"/>
        <v>0</v>
      </c>
      <c r="ES11" s="243">
        <f t="shared" si="4"/>
        <v>0</v>
      </c>
      <c r="ET11" s="243">
        <f t="shared" si="4"/>
        <v>0</v>
      </c>
      <c r="EU11" s="243">
        <f t="shared" si="4"/>
        <v>0</v>
      </c>
      <c r="EV11" s="243">
        <f t="shared" si="4"/>
        <v>0</v>
      </c>
      <c r="EW11" s="243">
        <f t="shared" si="4"/>
        <v>0</v>
      </c>
      <c r="EX11" s="243">
        <f t="shared" si="4"/>
        <v>0</v>
      </c>
      <c r="EY11" s="243">
        <f t="shared" si="4"/>
        <v>0</v>
      </c>
      <c r="EZ11" s="243">
        <f t="shared" si="4"/>
        <v>0</v>
      </c>
      <c r="FA11" s="243">
        <f t="shared" si="4"/>
        <v>0</v>
      </c>
      <c r="FB11" s="243">
        <f t="shared" si="4"/>
        <v>0</v>
      </c>
      <c r="FC11" s="243">
        <f t="shared" si="4"/>
        <v>0</v>
      </c>
      <c r="FD11" s="243">
        <f t="shared" si="4"/>
        <v>0</v>
      </c>
      <c r="FE11" s="243">
        <f t="shared" si="4"/>
        <v>0</v>
      </c>
      <c r="FF11" s="243">
        <f t="shared" si="4"/>
        <v>0</v>
      </c>
      <c r="FG11" s="243">
        <f t="shared" si="4"/>
        <v>0</v>
      </c>
      <c r="FH11" s="243">
        <f t="shared" si="4"/>
        <v>0</v>
      </c>
      <c r="FI11" s="243">
        <f t="shared" si="4"/>
        <v>0</v>
      </c>
      <c r="FJ11" s="243">
        <f t="shared" si="4"/>
        <v>0</v>
      </c>
      <c r="FK11" s="243">
        <f t="shared" si="4"/>
        <v>0</v>
      </c>
      <c r="FL11" s="243">
        <f t="shared" si="4"/>
        <v>0</v>
      </c>
      <c r="FM11" s="243">
        <f t="shared" si="4"/>
        <v>0</v>
      </c>
      <c r="FN11" s="243">
        <f t="shared" ref="FN11:GJ11" si="5">SUM(FN9:FN10)</f>
        <v>0</v>
      </c>
      <c r="FO11" s="243">
        <f t="shared" si="5"/>
        <v>0</v>
      </c>
      <c r="FP11" s="243">
        <f t="shared" si="5"/>
        <v>0</v>
      </c>
      <c r="FQ11" s="243">
        <f t="shared" si="5"/>
        <v>0</v>
      </c>
      <c r="FR11" s="243">
        <f t="shared" si="5"/>
        <v>0</v>
      </c>
      <c r="FS11" s="243">
        <f t="shared" si="5"/>
        <v>0</v>
      </c>
      <c r="FT11" s="243">
        <f t="shared" si="5"/>
        <v>0</v>
      </c>
      <c r="FU11" s="243">
        <f t="shared" si="5"/>
        <v>0</v>
      </c>
      <c r="FV11" s="243">
        <f t="shared" si="5"/>
        <v>0</v>
      </c>
      <c r="FW11" s="243">
        <f t="shared" si="5"/>
        <v>0</v>
      </c>
      <c r="FX11" s="243">
        <f t="shared" si="5"/>
        <v>0</v>
      </c>
      <c r="FY11" s="243">
        <f t="shared" si="5"/>
        <v>0</v>
      </c>
      <c r="FZ11" s="243">
        <f t="shared" si="5"/>
        <v>0</v>
      </c>
      <c r="GA11" s="243">
        <f t="shared" si="5"/>
        <v>0</v>
      </c>
      <c r="GB11" s="243">
        <f t="shared" si="5"/>
        <v>0</v>
      </c>
      <c r="GC11" s="243">
        <f t="shared" si="5"/>
        <v>0</v>
      </c>
      <c r="GD11" s="243">
        <f t="shared" si="5"/>
        <v>0</v>
      </c>
      <c r="GE11" s="243">
        <f t="shared" si="5"/>
        <v>0</v>
      </c>
      <c r="GF11" s="243">
        <f t="shared" si="5"/>
        <v>0</v>
      </c>
      <c r="GG11" s="243">
        <f t="shared" si="5"/>
        <v>0</v>
      </c>
      <c r="GH11" s="243">
        <f t="shared" si="5"/>
        <v>0</v>
      </c>
      <c r="GI11" s="243">
        <f t="shared" si="5"/>
        <v>0</v>
      </c>
      <c r="GJ11" s="243">
        <f t="shared" si="5"/>
        <v>0</v>
      </c>
    </row>
    <row r="12" spans="1:192" outlineLevel="1" x14ac:dyDescent="0.25">
      <c r="A12" s="217"/>
      <c r="D12" s="221"/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6"/>
      <c r="P12" s="246"/>
      <c r="Q12" s="246"/>
      <c r="R12" s="246"/>
      <c r="S12" s="246"/>
      <c r="T12" s="246"/>
      <c r="U12" s="246"/>
      <c r="V12" s="246"/>
      <c r="W12" s="246"/>
      <c r="X12" s="246"/>
      <c r="Y12" s="246"/>
      <c r="Z12" s="246"/>
      <c r="AA12" s="246"/>
      <c r="AB12" s="246"/>
      <c r="AC12" s="246"/>
      <c r="AD12" s="246"/>
      <c r="AE12" s="246"/>
      <c r="AF12" s="246"/>
      <c r="AG12" s="246"/>
      <c r="AH12" s="246"/>
      <c r="AI12" s="246"/>
      <c r="AJ12" s="246"/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6"/>
      <c r="BE12" s="246"/>
      <c r="BF12" s="246"/>
      <c r="BG12" s="246"/>
      <c r="BH12" s="246"/>
      <c r="BI12" s="246"/>
      <c r="BJ12" s="246"/>
      <c r="BK12" s="246"/>
      <c r="BL12" s="246"/>
      <c r="BM12" s="246"/>
      <c r="BN12" s="246"/>
      <c r="BO12" s="246"/>
      <c r="BP12" s="246"/>
      <c r="BQ12" s="246"/>
      <c r="BR12" s="246"/>
      <c r="BS12" s="246"/>
      <c r="BT12" s="246"/>
      <c r="BU12" s="246"/>
      <c r="BV12" s="246"/>
      <c r="BW12" s="246"/>
      <c r="BX12" s="246"/>
      <c r="BY12" s="246"/>
      <c r="BZ12" s="246"/>
      <c r="CA12" s="246"/>
      <c r="CB12" s="246"/>
      <c r="CC12" s="246"/>
      <c r="CD12" s="246"/>
      <c r="CE12" s="246"/>
      <c r="CF12" s="246"/>
      <c r="CG12" s="246"/>
      <c r="CH12" s="246"/>
      <c r="CI12" s="246"/>
      <c r="CJ12" s="246"/>
      <c r="CK12" s="246"/>
      <c r="CL12" s="246"/>
      <c r="CM12" s="246"/>
      <c r="CN12" s="246"/>
      <c r="CO12" s="246"/>
      <c r="CP12" s="246"/>
      <c r="CQ12" s="246"/>
      <c r="CR12" s="246"/>
      <c r="CS12" s="246"/>
      <c r="CT12" s="246"/>
      <c r="CU12" s="246"/>
      <c r="CV12" s="246"/>
      <c r="CW12" s="246"/>
      <c r="CX12" s="246"/>
      <c r="CY12" s="246"/>
      <c r="CZ12" s="246"/>
      <c r="DA12" s="246"/>
      <c r="DB12" s="246"/>
      <c r="DC12" s="246"/>
      <c r="DD12" s="246"/>
      <c r="DE12" s="246"/>
      <c r="DF12" s="246"/>
      <c r="DG12" s="246"/>
      <c r="DH12" s="246"/>
      <c r="DI12" s="246"/>
      <c r="DJ12" s="246"/>
      <c r="DK12" s="246"/>
      <c r="DL12" s="246"/>
      <c r="DM12" s="246"/>
      <c r="DN12" s="246"/>
      <c r="DO12" s="246"/>
      <c r="DP12" s="246"/>
      <c r="DQ12" s="246"/>
      <c r="DR12" s="246"/>
      <c r="DS12" s="246"/>
      <c r="DT12" s="246"/>
      <c r="DU12" s="246"/>
      <c r="DV12" s="246"/>
      <c r="DW12" s="246"/>
      <c r="DX12" s="246"/>
      <c r="DY12" s="246"/>
      <c r="DZ12" s="246"/>
      <c r="EA12" s="246"/>
      <c r="EB12" s="246"/>
      <c r="EC12" s="246"/>
      <c r="ED12" s="246"/>
      <c r="EE12" s="246"/>
      <c r="EF12" s="246"/>
      <c r="EG12" s="246"/>
      <c r="EH12" s="246"/>
      <c r="EI12" s="246"/>
      <c r="EJ12" s="246"/>
      <c r="EK12" s="246"/>
      <c r="EL12" s="246"/>
      <c r="EM12" s="246"/>
      <c r="EN12" s="246"/>
      <c r="EO12" s="246"/>
      <c r="EP12" s="246"/>
      <c r="EQ12" s="246"/>
      <c r="ER12" s="246"/>
      <c r="ES12" s="246"/>
      <c r="ET12" s="246"/>
      <c r="EU12" s="246"/>
      <c r="EV12" s="246"/>
      <c r="EW12" s="246"/>
      <c r="EX12" s="246"/>
      <c r="EY12" s="246"/>
      <c r="EZ12" s="246"/>
      <c r="FA12" s="246"/>
      <c r="FB12" s="246"/>
      <c r="FC12" s="246"/>
      <c r="FD12" s="246"/>
      <c r="FE12" s="246"/>
      <c r="FF12" s="246"/>
      <c r="FG12" s="246"/>
      <c r="FH12" s="246"/>
      <c r="FI12" s="246"/>
      <c r="FJ12" s="246"/>
      <c r="FK12" s="246"/>
      <c r="FL12" s="246"/>
      <c r="FM12" s="246"/>
      <c r="FN12" s="246"/>
      <c r="FO12" s="246"/>
      <c r="FP12" s="246"/>
      <c r="FQ12" s="246"/>
      <c r="FR12" s="246"/>
      <c r="FS12" s="246"/>
      <c r="FT12" s="246"/>
      <c r="FU12" s="246"/>
      <c r="FV12" s="246"/>
      <c r="FW12" s="246"/>
      <c r="FX12" s="246"/>
      <c r="FY12" s="246"/>
      <c r="FZ12" s="246"/>
      <c r="GA12" s="246"/>
      <c r="GB12" s="246"/>
      <c r="GC12" s="246"/>
      <c r="GD12" s="246"/>
      <c r="GE12" s="246"/>
      <c r="GF12" s="246"/>
      <c r="GG12" s="246"/>
      <c r="GH12" s="246"/>
      <c r="GI12" s="246"/>
      <c r="GJ12" s="246"/>
    </row>
    <row r="13" spans="1:192" outlineLevel="1" x14ac:dyDescent="0.25">
      <c r="A13" s="217"/>
      <c r="D13" s="221"/>
      <c r="E13" s="300" t="str">
        <f xml:space="preserve"> Acct!E$14</f>
        <v>Solar asset depreciation</v>
      </c>
      <c r="F13" s="300">
        <f xml:space="preserve"> Acct!F$14</f>
        <v>0</v>
      </c>
      <c r="G13" s="300" t="str">
        <f xml:space="preserve"> Acct!G$14</f>
        <v>$ 000s</v>
      </c>
      <c r="H13" s="300">
        <f xml:space="preserve"> Acct!H$14</f>
        <v>-81100.000000000015</v>
      </c>
      <c r="I13" s="300">
        <f xml:space="preserve"> Acct!I$14</f>
        <v>0</v>
      </c>
      <c r="J13" s="300">
        <f xml:space="preserve"> Acct!J$14</f>
        <v>0</v>
      </c>
      <c r="K13" s="300">
        <f xml:space="preserve"> Acct!K$14</f>
        <v>0</v>
      </c>
      <c r="L13" s="300">
        <f xml:space="preserve"> Acct!L$14</f>
        <v>0</v>
      </c>
      <c r="M13" s="300">
        <f xml:space="preserve"> Acct!M$14</f>
        <v>0</v>
      </c>
      <c r="N13" s="300">
        <f xml:space="preserve"> Acct!N$14</f>
        <v>0</v>
      </c>
      <c r="O13" s="300">
        <f xml:space="preserve"> Acct!O$14</f>
        <v>0</v>
      </c>
      <c r="P13" s="300">
        <f xml:space="preserve"> Acct!P$14</f>
        <v>0</v>
      </c>
      <c r="Q13" s="300">
        <f xml:space="preserve"> Acct!Q$14</f>
        <v>0</v>
      </c>
      <c r="R13" s="300">
        <f xml:space="preserve"> Acct!R$14</f>
        <v>0</v>
      </c>
      <c r="S13" s="300">
        <f xml:space="preserve"> Acct!S$14</f>
        <v>-1351.6666666666667</v>
      </c>
      <c r="T13" s="300">
        <f xml:space="preserve"> Acct!T$14</f>
        <v>-1351.6666666666667</v>
      </c>
      <c r="U13" s="300">
        <f xml:space="preserve"> Acct!U$14</f>
        <v>-1351.6666666666667</v>
      </c>
      <c r="V13" s="300">
        <f xml:space="preserve"> Acct!V$14</f>
        <v>-1351.6666666666667</v>
      </c>
      <c r="W13" s="300">
        <f xml:space="preserve"> Acct!W$14</f>
        <v>-1351.6666666666667</v>
      </c>
      <c r="X13" s="300">
        <f xml:space="preserve"> Acct!X$14</f>
        <v>-1351.6666666666667</v>
      </c>
      <c r="Y13" s="300">
        <f xml:space="preserve"> Acct!Y$14</f>
        <v>-1351.6666666666667</v>
      </c>
      <c r="Z13" s="300">
        <f xml:space="preserve"> Acct!Z$14</f>
        <v>-1351.6666666666667</v>
      </c>
      <c r="AA13" s="300">
        <f xml:space="preserve"> Acct!AA$14</f>
        <v>-1351.6666666666667</v>
      </c>
      <c r="AB13" s="300">
        <f xml:space="preserve"> Acct!AB$14</f>
        <v>-1351.6666666666667</v>
      </c>
      <c r="AC13" s="300">
        <f xml:space="preserve"> Acct!AC$14</f>
        <v>-1351.6666666666667</v>
      </c>
      <c r="AD13" s="300">
        <f xml:space="preserve"> Acct!AD$14</f>
        <v>-1351.6666666666667</v>
      </c>
      <c r="AE13" s="300">
        <f xml:space="preserve"> Acct!AE$14</f>
        <v>-1351.6666666666667</v>
      </c>
      <c r="AF13" s="300">
        <f xml:space="preserve"> Acct!AF$14</f>
        <v>-1351.6666666666667</v>
      </c>
      <c r="AG13" s="300">
        <f xml:space="preserve"> Acct!AG$14</f>
        <v>-1351.6666666666667</v>
      </c>
      <c r="AH13" s="300">
        <f xml:space="preserve"> Acct!AH$14</f>
        <v>-1351.6666666666667</v>
      </c>
      <c r="AI13" s="300">
        <f xml:space="preserve"> Acct!AI$14</f>
        <v>-1351.6666666666667</v>
      </c>
      <c r="AJ13" s="300">
        <f xml:space="preserve"> Acct!AJ$14</f>
        <v>-1351.6666666666667</v>
      </c>
      <c r="AK13" s="300">
        <f xml:space="preserve"> Acct!AK$14</f>
        <v>-1351.6666666666667</v>
      </c>
      <c r="AL13" s="300">
        <f xml:space="preserve"> Acct!AL$14</f>
        <v>-1351.6666666666667</v>
      </c>
      <c r="AM13" s="300">
        <f xml:space="preserve"> Acct!AM$14</f>
        <v>-1351.6666666666667</v>
      </c>
      <c r="AN13" s="300">
        <f xml:space="preserve"> Acct!AN$14</f>
        <v>-1351.6666666666667</v>
      </c>
      <c r="AO13" s="300">
        <f xml:space="preserve"> Acct!AO$14</f>
        <v>-1351.6666666666667</v>
      </c>
      <c r="AP13" s="300">
        <f xml:space="preserve"> Acct!AP$14</f>
        <v>-1351.6666666666667</v>
      </c>
      <c r="AQ13" s="300">
        <f xml:space="preserve"> Acct!AQ$14</f>
        <v>-1351.6666666666667</v>
      </c>
      <c r="AR13" s="300">
        <f xml:space="preserve"> Acct!AR$14</f>
        <v>-1351.6666666666667</v>
      </c>
      <c r="AS13" s="300">
        <f xml:space="preserve"> Acct!AS$14</f>
        <v>-1351.6666666666667</v>
      </c>
      <c r="AT13" s="300">
        <f xml:space="preserve"> Acct!AT$14</f>
        <v>-1351.6666666666667</v>
      </c>
      <c r="AU13" s="300">
        <f xml:space="preserve"> Acct!AU$14</f>
        <v>-1351.6666666666667</v>
      </c>
      <c r="AV13" s="300">
        <f xml:space="preserve"> Acct!AV$14</f>
        <v>-1351.6666666666667</v>
      </c>
      <c r="AW13" s="300">
        <f xml:space="preserve"> Acct!AW$14</f>
        <v>-1351.6666666666667</v>
      </c>
      <c r="AX13" s="300">
        <f xml:space="preserve"> Acct!AX$14</f>
        <v>-1351.6666666666667</v>
      </c>
      <c r="AY13" s="300">
        <f xml:space="preserve"> Acct!AY$14</f>
        <v>-1351.6666666666667</v>
      </c>
      <c r="AZ13" s="300">
        <f xml:space="preserve"> Acct!AZ$14</f>
        <v>-1351.6666666666667</v>
      </c>
      <c r="BA13" s="300">
        <f xml:space="preserve"> Acct!BA$14</f>
        <v>-1351.6666666666667</v>
      </c>
      <c r="BB13" s="300">
        <f xml:space="preserve"> Acct!BB$14</f>
        <v>-1351.6666666666667</v>
      </c>
      <c r="BC13" s="300">
        <f xml:space="preserve"> Acct!BC$14</f>
        <v>-1351.6666666666667</v>
      </c>
      <c r="BD13" s="300">
        <f xml:space="preserve"> Acct!BD$14</f>
        <v>-1351.6666666666667</v>
      </c>
      <c r="BE13" s="300">
        <f xml:space="preserve"> Acct!BE$14</f>
        <v>-1351.6666666666667</v>
      </c>
      <c r="BF13" s="300">
        <f xml:space="preserve"> Acct!BF$14</f>
        <v>-1351.6666666666667</v>
      </c>
      <c r="BG13" s="300">
        <f xml:space="preserve"> Acct!BG$14</f>
        <v>-1351.6666666666667</v>
      </c>
      <c r="BH13" s="300">
        <f xml:space="preserve"> Acct!BH$14</f>
        <v>-1351.6666666666667</v>
      </c>
      <c r="BI13" s="300">
        <f xml:space="preserve"> Acct!BI$14</f>
        <v>-1351.6666666666667</v>
      </c>
      <c r="BJ13" s="300">
        <f xml:space="preserve"> Acct!BJ$14</f>
        <v>-1351.6666666666667</v>
      </c>
      <c r="BK13" s="300">
        <f xml:space="preserve"> Acct!BK$14</f>
        <v>-1351.6666666666667</v>
      </c>
      <c r="BL13" s="300">
        <f xml:space="preserve"> Acct!BL$14</f>
        <v>-1351.6666666666667</v>
      </c>
      <c r="BM13" s="300">
        <f xml:space="preserve"> Acct!BM$14</f>
        <v>-1351.6666666666667</v>
      </c>
      <c r="BN13" s="300">
        <f xml:space="preserve"> Acct!BN$14</f>
        <v>-1351.6666666666667</v>
      </c>
      <c r="BO13" s="300">
        <f xml:space="preserve"> Acct!BO$14</f>
        <v>-1351.6666666666667</v>
      </c>
      <c r="BP13" s="300">
        <f xml:space="preserve"> Acct!BP$14</f>
        <v>-1351.6666666666667</v>
      </c>
      <c r="BQ13" s="300">
        <f xml:space="preserve"> Acct!BQ$14</f>
        <v>-1351.6666666666667</v>
      </c>
      <c r="BR13" s="300">
        <f xml:space="preserve"> Acct!BR$14</f>
        <v>-1351.6666666666667</v>
      </c>
      <c r="BS13" s="300">
        <f xml:space="preserve"> Acct!BS$14</f>
        <v>-1351.6666666666667</v>
      </c>
      <c r="BT13" s="300">
        <f xml:space="preserve"> Acct!BT$14</f>
        <v>-1351.6666666666667</v>
      </c>
      <c r="BU13" s="300">
        <f xml:space="preserve"> Acct!BU$14</f>
        <v>-1351.6666666666667</v>
      </c>
      <c r="BV13" s="300">
        <f xml:space="preserve"> Acct!BV$14</f>
        <v>-1351.6666666666667</v>
      </c>
      <c r="BW13" s="300">
        <f xml:space="preserve"> Acct!BW$14</f>
        <v>-1351.6666666666667</v>
      </c>
      <c r="BX13" s="300">
        <f xml:space="preserve"> Acct!BX$14</f>
        <v>-1351.6666666666667</v>
      </c>
      <c r="BY13" s="300">
        <f xml:space="preserve"> Acct!BY$14</f>
        <v>-1351.6666666666667</v>
      </c>
      <c r="BZ13" s="300">
        <f xml:space="preserve"> Acct!BZ$14</f>
        <v>-1351.6666666666667</v>
      </c>
      <c r="CA13" s="300">
        <f xml:space="preserve"> Acct!CA$14</f>
        <v>0</v>
      </c>
      <c r="CB13" s="300">
        <f xml:space="preserve"> Acct!CB$14</f>
        <v>0</v>
      </c>
      <c r="CC13" s="300">
        <f xml:space="preserve"> Acct!CC$14</f>
        <v>0</v>
      </c>
      <c r="CD13" s="300">
        <f xml:space="preserve"> Acct!CD$14</f>
        <v>0</v>
      </c>
      <c r="CE13" s="300">
        <f xml:space="preserve"> Acct!CE$14</f>
        <v>0</v>
      </c>
      <c r="CF13" s="300">
        <f xml:space="preserve"> Acct!CF$14</f>
        <v>0</v>
      </c>
      <c r="CG13" s="300">
        <f xml:space="preserve"> Acct!CG$14</f>
        <v>0</v>
      </c>
      <c r="CH13" s="300">
        <f xml:space="preserve"> Acct!CH$14</f>
        <v>0</v>
      </c>
      <c r="CI13" s="300">
        <f xml:space="preserve"> Acct!CI$14</f>
        <v>0</v>
      </c>
      <c r="CJ13" s="300">
        <f xml:space="preserve"> Acct!CJ$14</f>
        <v>0</v>
      </c>
      <c r="CK13" s="300">
        <f xml:space="preserve"> Acct!CK$14</f>
        <v>0</v>
      </c>
      <c r="CL13" s="300">
        <f xml:space="preserve"> Acct!CL$14</f>
        <v>0</v>
      </c>
      <c r="CM13" s="300">
        <f xml:space="preserve"> Acct!CM$14</f>
        <v>0</v>
      </c>
      <c r="CN13" s="300">
        <f xml:space="preserve"> Acct!CN$14</f>
        <v>0</v>
      </c>
      <c r="CO13" s="300">
        <f xml:space="preserve"> Acct!CO$14</f>
        <v>0</v>
      </c>
      <c r="CP13" s="300">
        <f xml:space="preserve"> Acct!CP$14</f>
        <v>0</v>
      </c>
      <c r="CQ13" s="300">
        <f xml:space="preserve"> Acct!CQ$14</f>
        <v>0</v>
      </c>
      <c r="CR13" s="300">
        <f xml:space="preserve"> Acct!CR$14</f>
        <v>0</v>
      </c>
      <c r="CS13" s="300">
        <f xml:space="preserve"> Acct!CS$14</f>
        <v>0</v>
      </c>
      <c r="CT13" s="300">
        <f xml:space="preserve"> Acct!CT$14</f>
        <v>0</v>
      </c>
      <c r="CU13" s="300">
        <f xml:space="preserve"> Acct!CU$14</f>
        <v>0</v>
      </c>
      <c r="CV13" s="300">
        <f xml:space="preserve"> Acct!CV$14</f>
        <v>0</v>
      </c>
      <c r="CW13" s="300">
        <f xml:space="preserve"> Acct!CW$14</f>
        <v>0</v>
      </c>
      <c r="CX13" s="300">
        <f xml:space="preserve"> Acct!CX$14</f>
        <v>0</v>
      </c>
      <c r="CY13" s="300">
        <f xml:space="preserve"> Acct!CY$14</f>
        <v>0</v>
      </c>
      <c r="CZ13" s="300">
        <f xml:space="preserve"> Acct!CZ$14</f>
        <v>0</v>
      </c>
      <c r="DA13" s="300">
        <f xml:space="preserve"> Acct!DA$14</f>
        <v>0</v>
      </c>
      <c r="DB13" s="300">
        <f xml:space="preserve"> Acct!DB$14</f>
        <v>0</v>
      </c>
      <c r="DC13" s="300">
        <f xml:space="preserve"> Acct!DC$14</f>
        <v>0</v>
      </c>
      <c r="DD13" s="300">
        <f xml:space="preserve"> Acct!DD$14</f>
        <v>0</v>
      </c>
      <c r="DE13" s="300">
        <f xml:space="preserve"> Acct!DE$14</f>
        <v>0</v>
      </c>
      <c r="DF13" s="300">
        <f xml:space="preserve"> Acct!DF$14</f>
        <v>0</v>
      </c>
      <c r="DG13" s="300">
        <f xml:space="preserve"> Acct!DG$14</f>
        <v>0</v>
      </c>
      <c r="DH13" s="300">
        <f xml:space="preserve"> Acct!DH$14</f>
        <v>0</v>
      </c>
      <c r="DI13" s="300">
        <f xml:space="preserve"> Acct!DI$14</f>
        <v>0</v>
      </c>
      <c r="DJ13" s="300">
        <f xml:space="preserve"> Acct!DJ$14</f>
        <v>0</v>
      </c>
      <c r="DK13" s="300">
        <f xml:space="preserve"> Acct!DK$14</f>
        <v>0</v>
      </c>
      <c r="DL13" s="300">
        <f xml:space="preserve"> Acct!DL$14</f>
        <v>0</v>
      </c>
      <c r="DM13" s="300">
        <f xml:space="preserve"> Acct!DM$14</f>
        <v>0</v>
      </c>
      <c r="DN13" s="300">
        <f xml:space="preserve"> Acct!DN$14</f>
        <v>0</v>
      </c>
      <c r="DO13" s="300">
        <f xml:space="preserve"> Acct!DO$14</f>
        <v>0</v>
      </c>
      <c r="DP13" s="300">
        <f xml:space="preserve"> Acct!DP$14</f>
        <v>0</v>
      </c>
      <c r="DQ13" s="300">
        <f xml:space="preserve"> Acct!DQ$14</f>
        <v>0</v>
      </c>
      <c r="DR13" s="300">
        <f xml:space="preserve"> Acct!DR$14</f>
        <v>0</v>
      </c>
      <c r="DS13" s="300">
        <f xml:space="preserve"> Acct!DS$14</f>
        <v>0</v>
      </c>
      <c r="DT13" s="300">
        <f xml:space="preserve"> Acct!DT$14</f>
        <v>0</v>
      </c>
      <c r="DU13" s="300">
        <f xml:space="preserve"> Acct!DU$14</f>
        <v>0</v>
      </c>
      <c r="DV13" s="300">
        <f xml:space="preserve"> Acct!DV$14</f>
        <v>0</v>
      </c>
      <c r="DW13" s="300">
        <f xml:space="preserve"> Acct!DW$14</f>
        <v>0</v>
      </c>
      <c r="DX13" s="300">
        <f xml:space="preserve"> Acct!DX$14</f>
        <v>0</v>
      </c>
      <c r="DY13" s="300">
        <f xml:space="preserve"> Acct!DY$14</f>
        <v>0</v>
      </c>
      <c r="DZ13" s="300">
        <f xml:space="preserve"> Acct!DZ$14</f>
        <v>0</v>
      </c>
      <c r="EA13" s="300">
        <f xml:space="preserve"> Acct!EA$14</f>
        <v>0</v>
      </c>
      <c r="EB13" s="300">
        <f xml:space="preserve"> Acct!EB$14</f>
        <v>0</v>
      </c>
      <c r="EC13" s="300">
        <f xml:space="preserve"> Acct!EC$14</f>
        <v>0</v>
      </c>
      <c r="ED13" s="300">
        <f xml:space="preserve"> Acct!ED$14</f>
        <v>0</v>
      </c>
      <c r="EE13" s="300">
        <f xml:space="preserve"> Acct!EE$14</f>
        <v>0</v>
      </c>
      <c r="EF13" s="300">
        <f xml:space="preserve"> Acct!EF$14</f>
        <v>0</v>
      </c>
      <c r="EG13" s="300">
        <f xml:space="preserve"> Acct!EG$14</f>
        <v>0</v>
      </c>
      <c r="EH13" s="300">
        <f xml:space="preserve"> Acct!EH$14</f>
        <v>0</v>
      </c>
      <c r="EI13" s="300">
        <f xml:space="preserve"> Acct!EI$14</f>
        <v>0</v>
      </c>
      <c r="EJ13" s="300">
        <f xml:space="preserve"> Acct!EJ$14</f>
        <v>0</v>
      </c>
      <c r="EK13" s="300">
        <f xml:space="preserve"> Acct!EK$14</f>
        <v>0</v>
      </c>
      <c r="EL13" s="300">
        <f xml:space="preserve"> Acct!EL$14</f>
        <v>0</v>
      </c>
      <c r="EM13" s="300">
        <f xml:space="preserve"> Acct!EM$14</f>
        <v>0</v>
      </c>
      <c r="EN13" s="300">
        <f xml:space="preserve"> Acct!EN$14</f>
        <v>0</v>
      </c>
      <c r="EO13" s="300">
        <f xml:space="preserve"> Acct!EO$14</f>
        <v>0</v>
      </c>
      <c r="EP13" s="300">
        <f xml:space="preserve"> Acct!EP$14</f>
        <v>0</v>
      </c>
      <c r="EQ13" s="300">
        <f xml:space="preserve"> Acct!EQ$14</f>
        <v>0</v>
      </c>
      <c r="ER13" s="300">
        <f xml:space="preserve"> Acct!ER$14</f>
        <v>0</v>
      </c>
      <c r="ES13" s="300">
        <f xml:space="preserve"> Acct!ES$14</f>
        <v>0</v>
      </c>
      <c r="ET13" s="300">
        <f xml:space="preserve"> Acct!ET$14</f>
        <v>0</v>
      </c>
      <c r="EU13" s="300">
        <f xml:space="preserve"> Acct!EU$14</f>
        <v>0</v>
      </c>
      <c r="EV13" s="300">
        <f xml:space="preserve"> Acct!EV$14</f>
        <v>0</v>
      </c>
      <c r="EW13" s="300">
        <f xml:space="preserve"> Acct!EW$14</f>
        <v>0</v>
      </c>
      <c r="EX13" s="300">
        <f xml:space="preserve"> Acct!EX$14</f>
        <v>0</v>
      </c>
      <c r="EY13" s="300">
        <f xml:space="preserve"> Acct!EY$14</f>
        <v>0</v>
      </c>
      <c r="EZ13" s="300">
        <f xml:space="preserve"> Acct!EZ$14</f>
        <v>0</v>
      </c>
      <c r="FA13" s="300">
        <f xml:space="preserve"> Acct!FA$14</f>
        <v>0</v>
      </c>
      <c r="FB13" s="300">
        <f xml:space="preserve"> Acct!FB$14</f>
        <v>0</v>
      </c>
      <c r="FC13" s="300">
        <f xml:space="preserve"> Acct!FC$14</f>
        <v>0</v>
      </c>
      <c r="FD13" s="300">
        <f xml:space="preserve"> Acct!FD$14</f>
        <v>0</v>
      </c>
      <c r="FE13" s="300">
        <f xml:space="preserve"> Acct!FE$14</f>
        <v>0</v>
      </c>
      <c r="FF13" s="300">
        <f xml:space="preserve"> Acct!FF$14</f>
        <v>0</v>
      </c>
      <c r="FG13" s="300">
        <f xml:space="preserve"> Acct!FG$14</f>
        <v>0</v>
      </c>
      <c r="FH13" s="300">
        <f xml:space="preserve"> Acct!FH$14</f>
        <v>0</v>
      </c>
      <c r="FI13" s="300">
        <f xml:space="preserve"> Acct!FI$14</f>
        <v>0</v>
      </c>
      <c r="FJ13" s="300">
        <f xml:space="preserve"> Acct!FJ$14</f>
        <v>0</v>
      </c>
      <c r="FK13" s="300">
        <f xml:space="preserve"> Acct!FK$14</f>
        <v>0</v>
      </c>
      <c r="FL13" s="300">
        <f xml:space="preserve"> Acct!FL$14</f>
        <v>0</v>
      </c>
      <c r="FM13" s="300">
        <f xml:space="preserve"> Acct!FM$14</f>
        <v>0</v>
      </c>
      <c r="FN13" s="300">
        <f xml:space="preserve"> Acct!FN$14</f>
        <v>0</v>
      </c>
      <c r="FO13" s="300">
        <f xml:space="preserve"> Acct!FO$14</f>
        <v>0</v>
      </c>
      <c r="FP13" s="300">
        <f xml:space="preserve"> Acct!FP$14</f>
        <v>0</v>
      </c>
      <c r="FQ13" s="300">
        <f xml:space="preserve"> Acct!FQ$14</f>
        <v>0</v>
      </c>
      <c r="FR13" s="300">
        <f xml:space="preserve"> Acct!FR$14</f>
        <v>0</v>
      </c>
      <c r="FS13" s="300">
        <f xml:space="preserve"> Acct!FS$14</f>
        <v>0</v>
      </c>
      <c r="FT13" s="300">
        <f xml:space="preserve"> Acct!FT$14</f>
        <v>0</v>
      </c>
      <c r="FU13" s="300">
        <f xml:space="preserve"> Acct!FU$14</f>
        <v>0</v>
      </c>
      <c r="FV13" s="300">
        <f xml:space="preserve"> Acct!FV$14</f>
        <v>0</v>
      </c>
      <c r="FW13" s="300">
        <f xml:space="preserve"> Acct!FW$14</f>
        <v>0</v>
      </c>
      <c r="FX13" s="300">
        <f xml:space="preserve"> Acct!FX$14</f>
        <v>0</v>
      </c>
      <c r="FY13" s="300">
        <f xml:space="preserve"> Acct!FY$14</f>
        <v>0</v>
      </c>
      <c r="FZ13" s="300">
        <f xml:space="preserve"> Acct!FZ$14</f>
        <v>0</v>
      </c>
      <c r="GA13" s="300">
        <f xml:space="preserve"> Acct!GA$14</f>
        <v>0</v>
      </c>
      <c r="GB13" s="300">
        <f xml:space="preserve"> Acct!GB$14</f>
        <v>0</v>
      </c>
      <c r="GC13" s="300">
        <f xml:space="preserve"> Acct!GC$14</f>
        <v>0</v>
      </c>
      <c r="GD13" s="300">
        <f xml:space="preserve"> Acct!GD$14</f>
        <v>0</v>
      </c>
      <c r="GE13" s="300">
        <f xml:space="preserve"> Acct!GE$14</f>
        <v>0</v>
      </c>
      <c r="GF13" s="300">
        <f xml:space="preserve"> Acct!GF$14</f>
        <v>0</v>
      </c>
      <c r="GG13" s="300">
        <f xml:space="preserve"> Acct!GG$14</f>
        <v>0</v>
      </c>
      <c r="GH13" s="300">
        <f xml:space="preserve"> Acct!GH$14</f>
        <v>0</v>
      </c>
      <c r="GI13" s="300">
        <f xml:space="preserve"> Acct!GI$14</f>
        <v>0</v>
      </c>
      <c r="GJ13" s="300">
        <f xml:space="preserve"> Acct!GJ$14</f>
        <v>0</v>
      </c>
    </row>
    <row r="14" spans="1:192" outlineLevel="1" x14ac:dyDescent="0.25">
      <c r="A14" s="217"/>
      <c r="D14" s="221"/>
      <c r="E14" s="246" t="str">
        <f xml:space="preserve"> Acct!E$32</f>
        <v>Amortisation of capitalised finance costs</v>
      </c>
      <c r="F14" s="246">
        <f xml:space="preserve"> Acct!F$32</f>
        <v>0</v>
      </c>
      <c r="G14" s="246" t="str">
        <f xml:space="preserve"> Acct!G$32</f>
        <v>$ 000s</v>
      </c>
      <c r="H14" s="246">
        <f xml:space="preserve"> Acct!H$32</f>
        <v>-2905.5591666747791</v>
      </c>
      <c r="I14" s="246">
        <f xml:space="preserve"> Acct!I$32</f>
        <v>0</v>
      </c>
      <c r="J14" s="246">
        <f xml:space="preserve"> Acct!J$32</f>
        <v>0</v>
      </c>
      <c r="K14" s="246">
        <f xml:space="preserve"> Acct!K$32</f>
        <v>0</v>
      </c>
      <c r="L14" s="246">
        <f xml:space="preserve"> Acct!L$32</f>
        <v>0</v>
      </c>
      <c r="M14" s="246">
        <f xml:space="preserve"> Acct!M$32</f>
        <v>0</v>
      </c>
      <c r="N14" s="246">
        <f xml:space="preserve"> Acct!N$32</f>
        <v>0</v>
      </c>
      <c r="O14" s="246">
        <f xml:space="preserve"> Acct!O$32</f>
        <v>0</v>
      </c>
      <c r="P14" s="246">
        <f xml:space="preserve"> Acct!P$32</f>
        <v>0</v>
      </c>
      <c r="Q14" s="246">
        <f xml:space="preserve"> Acct!Q$32</f>
        <v>0</v>
      </c>
      <c r="R14" s="246">
        <f xml:space="preserve"> Acct!R$32</f>
        <v>0</v>
      </c>
      <c r="S14" s="246">
        <f xml:space="preserve"> Acct!S$32</f>
        <v>-60.532482639057925</v>
      </c>
      <c r="T14" s="246">
        <f xml:space="preserve"> Acct!T$32</f>
        <v>-60.532482639057925</v>
      </c>
      <c r="U14" s="246">
        <f xml:space="preserve"> Acct!U$32</f>
        <v>-60.532482639057925</v>
      </c>
      <c r="V14" s="246">
        <f xml:space="preserve"> Acct!V$32</f>
        <v>-60.532482639057925</v>
      </c>
      <c r="W14" s="246">
        <f xml:space="preserve"> Acct!W$32</f>
        <v>-60.532482639057925</v>
      </c>
      <c r="X14" s="246">
        <f xml:space="preserve"> Acct!X$32</f>
        <v>-60.532482639057925</v>
      </c>
      <c r="Y14" s="246">
        <f xml:space="preserve"> Acct!Y$32</f>
        <v>-60.532482639057925</v>
      </c>
      <c r="Z14" s="246">
        <f xml:space="preserve"> Acct!Z$32</f>
        <v>-60.532482639057925</v>
      </c>
      <c r="AA14" s="246">
        <f xml:space="preserve"> Acct!AA$32</f>
        <v>-60.532482639057925</v>
      </c>
      <c r="AB14" s="246">
        <f xml:space="preserve"> Acct!AB$32</f>
        <v>-60.532482639057925</v>
      </c>
      <c r="AC14" s="246">
        <f xml:space="preserve"> Acct!AC$32</f>
        <v>-60.532482639057925</v>
      </c>
      <c r="AD14" s="246">
        <f xml:space="preserve"> Acct!AD$32</f>
        <v>-60.532482639057925</v>
      </c>
      <c r="AE14" s="246">
        <f xml:space="preserve"> Acct!AE$32</f>
        <v>-60.532482639057925</v>
      </c>
      <c r="AF14" s="246">
        <f xml:space="preserve"> Acct!AF$32</f>
        <v>-60.532482639057925</v>
      </c>
      <c r="AG14" s="246">
        <f xml:space="preserve"> Acct!AG$32</f>
        <v>-60.532482639057925</v>
      </c>
      <c r="AH14" s="246">
        <f xml:space="preserve"> Acct!AH$32</f>
        <v>-60.532482639057925</v>
      </c>
      <c r="AI14" s="246">
        <f xml:space="preserve"> Acct!AI$32</f>
        <v>-60.532482639057925</v>
      </c>
      <c r="AJ14" s="246">
        <f xml:space="preserve"> Acct!AJ$32</f>
        <v>-60.532482639057925</v>
      </c>
      <c r="AK14" s="246">
        <f xml:space="preserve"> Acct!AK$32</f>
        <v>-60.532482639057925</v>
      </c>
      <c r="AL14" s="246">
        <f xml:space="preserve"> Acct!AL$32</f>
        <v>-60.532482639057925</v>
      </c>
      <c r="AM14" s="246">
        <f xml:space="preserve"> Acct!AM$32</f>
        <v>-60.532482639057925</v>
      </c>
      <c r="AN14" s="246">
        <f xml:space="preserve"> Acct!AN$32</f>
        <v>-60.532482639057925</v>
      </c>
      <c r="AO14" s="246">
        <f xml:space="preserve"> Acct!AO$32</f>
        <v>-60.532482639057925</v>
      </c>
      <c r="AP14" s="246">
        <f xml:space="preserve"> Acct!AP$32</f>
        <v>-60.532482639057925</v>
      </c>
      <c r="AQ14" s="246">
        <f xml:space="preserve"> Acct!AQ$32</f>
        <v>-60.532482639057925</v>
      </c>
      <c r="AR14" s="246">
        <f xml:space="preserve"> Acct!AR$32</f>
        <v>-60.532482639057925</v>
      </c>
      <c r="AS14" s="246">
        <f xml:space="preserve"> Acct!AS$32</f>
        <v>-60.532482639057925</v>
      </c>
      <c r="AT14" s="246">
        <f xml:space="preserve"> Acct!AT$32</f>
        <v>-60.532482639057925</v>
      </c>
      <c r="AU14" s="246">
        <f xml:space="preserve"> Acct!AU$32</f>
        <v>-60.532482639057925</v>
      </c>
      <c r="AV14" s="246">
        <f xml:space="preserve"> Acct!AV$32</f>
        <v>-60.532482639057925</v>
      </c>
      <c r="AW14" s="246">
        <f xml:space="preserve"> Acct!AW$32</f>
        <v>-60.532482639057925</v>
      </c>
      <c r="AX14" s="246">
        <f xml:space="preserve"> Acct!AX$32</f>
        <v>-60.532482639057925</v>
      </c>
      <c r="AY14" s="246">
        <f xml:space="preserve"> Acct!AY$32</f>
        <v>-60.532482639057925</v>
      </c>
      <c r="AZ14" s="246">
        <f xml:space="preserve"> Acct!AZ$32</f>
        <v>-60.532482639057925</v>
      </c>
      <c r="BA14" s="246">
        <f xml:space="preserve"> Acct!BA$32</f>
        <v>-60.532482639057925</v>
      </c>
      <c r="BB14" s="246">
        <f xml:space="preserve"> Acct!BB$32</f>
        <v>-60.532482639057925</v>
      </c>
      <c r="BC14" s="246">
        <f xml:space="preserve"> Acct!BC$32</f>
        <v>-60.532482639057925</v>
      </c>
      <c r="BD14" s="246">
        <f xml:space="preserve"> Acct!BD$32</f>
        <v>-60.532482639057925</v>
      </c>
      <c r="BE14" s="246">
        <f xml:space="preserve"> Acct!BE$32</f>
        <v>-60.532482639057925</v>
      </c>
      <c r="BF14" s="246">
        <f xml:space="preserve"> Acct!BF$32</f>
        <v>-60.532482639057925</v>
      </c>
      <c r="BG14" s="246">
        <f xml:space="preserve"> Acct!BG$32</f>
        <v>-60.532482639057925</v>
      </c>
      <c r="BH14" s="246">
        <f xml:space="preserve"> Acct!BH$32</f>
        <v>-60.532482639057925</v>
      </c>
      <c r="BI14" s="246">
        <f xml:space="preserve"> Acct!BI$32</f>
        <v>-60.532482639057925</v>
      </c>
      <c r="BJ14" s="246">
        <f xml:space="preserve"> Acct!BJ$32</f>
        <v>-60.532482639057925</v>
      </c>
      <c r="BK14" s="246">
        <f xml:space="preserve"> Acct!BK$32</f>
        <v>-60.532482639057925</v>
      </c>
      <c r="BL14" s="246">
        <f xml:space="preserve"> Acct!BL$32</f>
        <v>-60.532482639057925</v>
      </c>
      <c r="BM14" s="246">
        <f xml:space="preserve"> Acct!BM$32</f>
        <v>-60.532482639057925</v>
      </c>
      <c r="BN14" s="246">
        <f xml:space="preserve"> Acct!BN$32</f>
        <v>-60.532482639057925</v>
      </c>
      <c r="BO14" s="246">
        <f xml:space="preserve"> Acct!BO$32</f>
        <v>0</v>
      </c>
      <c r="BP14" s="246">
        <f xml:space="preserve"> Acct!BP$32</f>
        <v>0</v>
      </c>
      <c r="BQ14" s="246">
        <f xml:space="preserve"> Acct!BQ$32</f>
        <v>0</v>
      </c>
      <c r="BR14" s="246">
        <f xml:space="preserve"> Acct!BR$32</f>
        <v>0</v>
      </c>
      <c r="BS14" s="246">
        <f xml:space="preserve"> Acct!BS$32</f>
        <v>0</v>
      </c>
      <c r="BT14" s="246">
        <f xml:space="preserve"> Acct!BT$32</f>
        <v>0</v>
      </c>
      <c r="BU14" s="246">
        <f xml:space="preserve"> Acct!BU$32</f>
        <v>0</v>
      </c>
      <c r="BV14" s="246">
        <f xml:space="preserve"> Acct!BV$32</f>
        <v>0</v>
      </c>
      <c r="BW14" s="246">
        <f xml:space="preserve"> Acct!BW$32</f>
        <v>0</v>
      </c>
      <c r="BX14" s="246">
        <f xml:space="preserve"> Acct!BX$32</f>
        <v>0</v>
      </c>
      <c r="BY14" s="246">
        <f xml:space="preserve"> Acct!BY$32</f>
        <v>0</v>
      </c>
      <c r="BZ14" s="246">
        <f xml:space="preserve"> Acct!BZ$32</f>
        <v>0</v>
      </c>
      <c r="CA14" s="246">
        <f xml:space="preserve"> Acct!CA$32</f>
        <v>0</v>
      </c>
      <c r="CB14" s="246">
        <f xml:space="preserve"> Acct!CB$32</f>
        <v>0</v>
      </c>
      <c r="CC14" s="246">
        <f xml:space="preserve"> Acct!CC$32</f>
        <v>0</v>
      </c>
      <c r="CD14" s="246">
        <f xml:space="preserve"> Acct!CD$32</f>
        <v>0</v>
      </c>
      <c r="CE14" s="246">
        <f xml:space="preserve"> Acct!CE$32</f>
        <v>0</v>
      </c>
      <c r="CF14" s="246">
        <f xml:space="preserve"> Acct!CF$32</f>
        <v>0</v>
      </c>
      <c r="CG14" s="246">
        <f xml:space="preserve"> Acct!CG$32</f>
        <v>0</v>
      </c>
      <c r="CH14" s="246">
        <f xml:space="preserve"> Acct!CH$32</f>
        <v>0</v>
      </c>
      <c r="CI14" s="246">
        <f xml:space="preserve"> Acct!CI$32</f>
        <v>0</v>
      </c>
      <c r="CJ14" s="246">
        <f xml:space="preserve"> Acct!CJ$32</f>
        <v>0</v>
      </c>
      <c r="CK14" s="246">
        <f xml:space="preserve"> Acct!CK$32</f>
        <v>0</v>
      </c>
      <c r="CL14" s="246">
        <f xml:space="preserve"> Acct!CL$32</f>
        <v>0</v>
      </c>
      <c r="CM14" s="246">
        <f xml:space="preserve"> Acct!CM$32</f>
        <v>0</v>
      </c>
      <c r="CN14" s="246">
        <f xml:space="preserve"> Acct!CN$32</f>
        <v>0</v>
      </c>
      <c r="CO14" s="246">
        <f xml:space="preserve"> Acct!CO$32</f>
        <v>0</v>
      </c>
      <c r="CP14" s="246">
        <f xml:space="preserve"> Acct!CP$32</f>
        <v>0</v>
      </c>
      <c r="CQ14" s="246">
        <f xml:space="preserve"> Acct!CQ$32</f>
        <v>0</v>
      </c>
      <c r="CR14" s="246">
        <f xml:space="preserve"> Acct!CR$32</f>
        <v>0</v>
      </c>
      <c r="CS14" s="246">
        <f xml:space="preserve"> Acct!CS$32</f>
        <v>0</v>
      </c>
      <c r="CT14" s="246">
        <f xml:space="preserve"> Acct!CT$32</f>
        <v>0</v>
      </c>
      <c r="CU14" s="246">
        <f xml:space="preserve"> Acct!CU$32</f>
        <v>0</v>
      </c>
      <c r="CV14" s="246">
        <f xml:space="preserve"> Acct!CV$32</f>
        <v>0</v>
      </c>
      <c r="CW14" s="246">
        <f xml:space="preserve"> Acct!CW$32</f>
        <v>0</v>
      </c>
      <c r="CX14" s="246">
        <f xml:space="preserve"> Acct!CX$32</f>
        <v>0</v>
      </c>
      <c r="CY14" s="246">
        <f xml:space="preserve"> Acct!CY$32</f>
        <v>0</v>
      </c>
      <c r="CZ14" s="246">
        <f xml:space="preserve"> Acct!CZ$32</f>
        <v>0</v>
      </c>
      <c r="DA14" s="246">
        <f xml:space="preserve"> Acct!DA$32</f>
        <v>0</v>
      </c>
      <c r="DB14" s="246">
        <f xml:space="preserve"> Acct!DB$32</f>
        <v>0</v>
      </c>
      <c r="DC14" s="246">
        <f xml:space="preserve"> Acct!DC$32</f>
        <v>0</v>
      </c>
      <c r="DD14" s="246">
        <f xml:space="preserve"> Acct!DD$32</f>
        <v>0</v>
      </c>
      <c r="DE14" s="246">
        <f xml:space="preserve"> Acct!DE$32</f>
        <v>0</v>
      </c>
      <c r="DF14" s="246">
        <f xml:space="preserve"> Acct!DF$32</f>
        <v>0</v>
      </c>
      <c r="DG14" s="246">
        <f xml:space="preserve"> Acct!DG$32</f>
        <v>0</v>
      </c>
      <c r="DH14" s="246">
        <f xml:space="preserve"> Acct!DH$32</f>
        <v>0</v>
      </c>
      <c r="DI14" s="246">
        <f xml:space="preserve"> Acct!DI$32</f>
        <v>0</v>
      </c>
      <c r="DJ14" s="246">
        <f xml:space="preserve"> Acct!DJ$32</f>
        <v>0</v>
      </c>
      <c r="DK14" s="246">
        <f xml:space="preserve"> Acct!DK$32</f>
        <v>0</v>
      </c>
      <c r="DL14" s="246">
        <f xml:space="preserve"> Acct!DL$32</f>
        <v>0</v>
      </c>
      <c r="DM14" s="246">
        <f xml:space="preserve"> Acct!DM$32</f>
        <v>0</v>
      </c>
      <c r="DN14" s="246">
        <f xml:space="preserve"> Acct!DN$32</f>
        <v>0</v>
      </c>
      <c r="DO14" s="246">
        <f xml:space="preserve"> Acct!DO$32</f>
        <v>0</v>
      </c>
      <c r="DP14" s="246">
        <f xml:space="preserve"> Acct!DP$32</f>
        <v>0</v>
      </c>
      <c r="DQ14" s="246">
        <f xml:space="preserve"> Acct!DQ$32</f>
        <v>0</v>
      </c>
      <c r="DR14" s="246">
        <f xml:space="preserve"> Acct!DR$32</f>
        <v>0</v>
      </c>
      <c r="DS14" s="246">
        <f xml:space="preserve"> Acct!DS$32</f>
        <v>0</v>
      </c>
      <c r="DT14" s="246">
        <f xml:space="preserve"> Acct!DT$32</f>
        <v>0</v>
      </c>
      <c r="DU14" s="246">
        <f xml:space="preserve"> Acct!DU$32</f>
        <v>0</v>
      </c>
      <c r="DV14" s="246">
        <f xml:space="preserve"> Acct!DV$32</f>
        <v>0</v>
      </c>
      <c r="DW14" s="246">
        <f xml:space="preserve"> Acct!DW$32</f>
        <v>0</v>
      </c>
      <c r="DX14" s="246">
        <f xml:space="preserve"> Acct!DX$32</f>
        <v>0</v>
      </c>
      <c r="DY14" s="246">
        <f xml:space="preserve"> Acct!DY$32</f>
        <v>0</v>
      </c>
      <c r="DZ14" s="246">
        <f xml:space="preserve"> Acct!DZ$32</f>
        <v>0</v>
      </c>
      <c r="EA14" s="246">
        <f xml:space="preserve"> Acct!EA$32</f>
        <v>0</v>
      </c>
      <c r="EB14" s="246">
        <f xml:space="preserve"> Acct!EB$32</f>
        <v>0</v>
      </c>
      <c r="EC14" s="246">
        <f xml:space="preserve"> Acct!EC$32</f>
        <v>0</v>
      </c>
      <c r="ED14" s="246">
        <f xml:space="preserve"> Acct!ED$32</f>
        <v>0</v>
      </c>
      <c r="EE14" s="246">
        <f xml:space="preserve"> Acct!EE$32</f>
        <v>0</v>
      </c>
      <c r="EF14" s="246">
        <f xml:space="preserve"> Acct!EF$32</f>
        <v>0</v>
      </c>
      <c r="EG14" s="246">
        <f xml:space="preserve"> Acct!EG$32</f>
        <v>0</v>
      </c>
      <c r="EH14" s="246">
        <f xml:space="preserve"> Acct!EH$32</f>
        <v>0</v>
      </c>
      <c r="EI14" s="246">
        <f xml:space="preserve"> Acct!EI$32</f>
        <v>0</v>
      </c>
      <c r="EJ14" s="246">
        <f xml:space="preserve"> Acct!EJ$32</f>
        <v>0</v>
      </c>
      <c r="EK14" s="246">
        <f xml:space="preserve"> Acct!EK$32</f>
        <v>0</v>
      </c>
      <c r="EL14" s="246">
        <f xml:space="preserve"> Acct!EL$32</f>
        <v>0</v>
      </c>
      <c r="EM14" s="246">
        <f xml:space="preserve"> Acct!EM$32</f>
        <v>0</v>
      </c>
      <c r="EN14" s="246">
        <f xml:space="preserve"> Acct!EN$32</f>
        <v>0</v>
      </c>
      <c r="EO14" s="246">
        <f xml:space="preserve"> Acct!EO$32</f>
        <v>0</v>
      </c>
      <c r="EP14" s="246">
        <f xml:space="preserve"> Acct!EP$32</f>
        <v>0</v>
      </c>
      <c r="EQ14" s="246">
        <f xml:space="preserve"> Acct!EQ$32</f>
        <v>0</v>
      </c>
      <c r="ER14" s="246">
        <f xml:space="preserve"> Acct!ER$32</f>
        <v>0</v>
      </c>
      <c r="ES14" s="246">
        <f xml:space="preserve"> Acct!ES$32</f>
        <v>0</v>
      </c>
      <c r="ET14" s="246">
        <f xml:space="preserve"> Acct!ET$32</f>
        <v>0</v>
      </c>
      <c r="EU14" s="246">
        <f xml:space="preserve"> Acct!EU$32</f>
        <v>0</v>
      </c>
      <c r="EV14" s="246">
        <f xml:space="preserve"> Acct!EV$32</f>
        <v>0</v>
      </c>
      <c r="EW14" s="246">
        <f xml:space="preserve"> Acct!EW$32</f>
        <v>0</v>
      </c>
      <c r="EX14" s="246">
        <f xml:space="preserve"> Acct!EX$32</f>
        <v>0</v>
      </c>
      <c r="EY14" s="246">
        <f xml:space="preserve"> Acct!EY$32</f>
        <v>0</v>
      </c>
      <c r="EZ14" s="246">
        <f xml:space="preserve"> Acct!EZ$32</f>
        <v>0</v>
      </c>
      <c r="FA14" s="246">
        <f xml:space="preserve"> Acct!FA$32</f>
        <v>0</v>
      </c>
      <c r="FB14" s="246">
        <f xml:space="preserve"> Acct!FB$32</f>
        <v>0</v>
      </c>
      <c r="FC14" s="246">
        <f xml:space="preserve"> Acct!FC$32</f>
        <v>0</v>
      </c>
      <c r="FD14" s="246">
        <f xml:space="preserve"> Acct!FD$32</f>
        <v>0</v>
      </c>
      <c r="FE14" s="246">
        <f xml:space="preserve"> Acct!FE$32</f>
        <v>0</v>
      </c>
      <c r="FF14" s="246">
        <f xml:space="preserve"> Acct!FF$32</f>
        <v>0</v>
      </c>
      <c r="FG14" s="246">
        <f xml:space="preserve"> Acct!FG$32</f>
        <v>0</v>
      </c>
      <c r="FH14" s="246">
        <f xml:space="preserve"> Acct!FH$32</f>
        <v>0</v>
      </c>
      <c r="FI14" s="246">
        <f xml:space="preserve"> Acct!FI$32</f>
        <v>0</v>
      </c>
      <c r="FJ14" s="246">
        <f xml:space="preserve"> Acct!FJ$32</f>
        <v>0</v>
      </c>
      <c r="FK14" s="246">
        <f xml:space="preserve"> Acct!FK$32</f>
        <v>0</v>
      </c>
      <c r="FL14" s="246">
        <f xml:space="preserve"> Acct!FL$32</f>
        <v>0</v>
      </c>
      <c r="FM14" s="246">
        <f xml:space="preserve"> Acct!FM$32</f>
        <v>0</v>
      </c>
      <c r="FN14" s="246">
        <f xml:space="preserve"> Acct!FN$32</f>
        <v>0</v>
      </c>
      <c r="FO14" s="246">
        <f xml:space="preserve"> Acct!FO$32</f>
        <v>0</v>
      </c>
      <c r="FP14" s="246">
        <f xml:space="preserve"> Acct!FP$32</f>
        <v>0</v>
      </c>
      <c r="FQ14" s="246">
        <f xml:space="preserve"> Acct!FQ$32</f>
        <v>0</v>
      </c>
      <c r="FR14" s="246">
        <f xml:space="preserve"> Acct!FR$32</f>
        <v>0</v>
      </c>
      <c r="FS14" s="246">
        <f xml:space="preserve"> Acct!FS$32</f>
        <v>0</v>
      </c>
      <c r="FT14" s="246">
        <f xml:space="preserve"> Acct!FT$32</f>
        <v>0</v>
      </c>
      <c r="FU14" s="246">
        <f xml:space="preserve"> Acct!FU$32</f>
        <v>0</v>
      </c>
      <c r="FV14" s="246">
        <f xml:space="preserve"> Acct!FV$32</f>
        <v>0</v>
      </c>
      <c r="FW14" s="246">
        <f xml:space="preserve"> Acct!FW$32</f>
        <v>0</v>
      </c>
      <c r="FX14" s="246">
        <f xml:space="preserve"> Acct!FX$32</f>
        <v>0</v>
      </c>
      <c r="FY14" s="246">
        <f xml:space="preserve"> Acct!FY$32</f>
        <v>0</v>
      </c>
      <c r="FZ14" s="246">
        <f xml:space="preserve"> Acct!FZ$32</f>
        <v>0</v>
      </c>
      <c r="GA14" s="246">
        <f xml:space="preserve"> Acct!GA$32</f>
        <v>0</v>
      </c>
      <c r="GB14" s="246">
        <f xml:space="preserve"> Acct!GB$32</f>
        <v>0</v>
      </c>
      <c r="GC14" s="246">
        <f xml:space="preserve"> Acct!GC$32</f>
        <v>0</v>
      </c>
      <c r="GD14" s="246">
        <f xml:space="preserve"> Acct!GD$32</f>
        <v>0</v>
      </c>
      <c r="GE14" s="246">
        <f xml:space="preserve"> Acct!GE$32</f>
        <v>0</v>
      </c>
      <c r="GF14" s="246">
        <f xml:space="preserve"> Acct!GF$32</f>
        <v>0</v>
      </c>
      <c r="GG14" s="246">
        <f xml:space="preserve"> Acct!GG$32</f>
        <v>0</v>
      </c>
      <c r="GH14" s="246">
        <f xml:space="preserve"> Acct!GH$32</f>
        <v>0</v>
      </c>
      <c r="GI14" s="246">
        <f xml:space="preserve"> Acct!GI$32</f>
        <v>0</v>
      </c>
      <c r="GJ14" s="246">
        <f xml:space="preserve"> Acct!GJ$32</f>
        <v>0</v>
      </c>
    </row>
    <row r="15" spans="1:192" outlineLevel="1" x14ac:dyDescent="0.25">
      <c r="A15" s="217"/>
      <c r="D15" s="221"/>
      <c r="E15" s="243" t="s">
        <v>52</v>
      </c>
      <c r="F15" s="243"/>
      <c r="G15" s="243" t="str">
        <f xml:space="preserve"> SMU</f>
        <v>$ 000s</v>
      </c>
      <c r="H15" s="243">
        <f xml:space="preserve"> SUM(J15:GJ15)</f>
        <v>105000.83199087474</v>
      </c>
      <c r="I15" s="243"/>
      <c r="J15" s="243">
        <f t="shared" ref="J15:AO15" si="6" xml:space="preserve"> J11 + SUM(J13:J14)</f>
        <v>0</v>
      </c>
      <c r="K15" s="243">
        <f t="shared" si="6"/>
        <v>0</v>
      </c>
      <c r="L15" s="243">
        <f t="shared" si="6"/>
        <v>0</v>
      </c>
      <c r="M15" s="243">
        <f t="shared" si="6"/>
        <v>0</v>
      </c>
      <c r="N15" s="243">
        <f t="shared" si="6"/>
        <v>0</v>
      </c>
      <c r="O15" s="243">
        <f t="shared" si="6"/>
        <v>0</v>
      </c>
      <c r="P15" s="243">
        <f t="shared" si="6"/>
        <v>0</v>
      </c>
      <c r="Q15" s="243">
        <f t="shared" si="6"/>
        <v>0</v>
      </c>
      <c r="R15" s="243">
        <f t="shared" si="6"/>
        <v>0</v>
      </c>
      <c r="S15" s="243">
        <f t="shared" si="6"/>
        <v>495.22095286654189</v>
      </c>
      <c r="T15" s="243">
        <f t="shared" si="6"/>
        <v>1046.2550629245295</v>
      </c>
      <c r="U15" s="243">
        <f t="shared" si="6"/>
        <v>1156.4618849361266</v>
      </c>
      <c r="V15" s="243">
        <f t="shared" si="6"/>
        <v>605.42777487813942</v>
      </c>
      <c r="W15" s="243">
        <f t="shared" si="6"/>
        <v>470.23026508434486</v>
      </c>
      <c r="X15" s="243">
        <f t="shared" si="6"/>
        <v>1018.5229119082135</v>
      </c>
      <c r="Y15" s="243">
        <f t="shared" si="6"/>
        <v>1128.1814412729875</v>
      </c>
      <c r="Z15" s="243">
        <f t="shared" si="6"/>
        <v>579.8887944491189</v>
      </c>
      <c r="AA15" s="243">
        <f t="shared" si="6"/>
        <v>444.93962651046786</v>
      </c>
      <c r="AB15" s="243">
        <f t="shared" si="6"/>
        <v>990.50444922078464</v>
      </c>
      <c r="AC15" s="243">
        <f t="shared" si="6"/>
        <v>1099.6174137628489</v>
      </c>
      <c r="AD15" s="243">
        <f t="shared" si="6"/>
        <v>554.05259105253208</v>
      </c>
      <c r="AE15" s="243">
        <f t="shared" si="6"/>
        <v>419.41325287079621</v>
      </c>
      <c r="AF15" s="243">
        <f t="shared" si="6"/>
        <v>962.26382273180775</v>
      </c>
      <c r="AG15" s="243">
        <f t="shared" si="6"/>
        <v>1070.833936704011</v>
      </c>
      <c r="AH15" s="243">
        <f t="shared" si="6"/>
        <v>527.98336684299852</v>
      </c>
      <c r="AI15" s="243">
        <f t="shared" si="6"/>
        <v>393.60670418383961</v>
      </c>
      <c r="AJ15" s="243">
        <f t="shared" si="6"/>
        <v>933.75652494106566</v>
      </c>
      <c r="AK15" s="243">
        <f t="shared" si="6"/>
        <v>1041.7864890925114</v>
      </c>
      <c r="AL15" s="243">
        <f t="shared" si="6"/>
        <v>501.63666833528487</v>
      </c>
      <c r="AM15" s="243">
        <f t="shared" si="6"/>
        <v>367.51119505702923</v>
      </c>
      <c r="AN15" s="243">
        <f t="shared" si="6"/>
        <v>904.97370327317435</v>
      </c>
      <c r="AO15" s="243">
        <f t="shared" si="6"/>
        <v>1012.4662049164033</v>
      </c>
      <c r="AP15" s="243">
        <f t="shared" ref="AP15:BU15" si="7" xml:space="preserve"> AP11 + SUM(AP13:AP14)</f>
        <v>475.00369670025816</v>
      </c>
      <c r="AQ15" s="243">
        <f t="shared" si="7"/>
        <v>341.07715407796945</v>
      </c>
      <c r="AR15" s="243">
        <f t="shared" si="7"/>
        <v>875.8657194671689</v>
      </c>
      <c r="AS15" s="243">
        <f t="shared" si="7"/>
        <v>982.8234325450087</v>
      </c>
      <c r="AT15" s="243">
        <f t="shared" si="7"/>
        <v>448.03486715580971</v>
      </c>
      <c r="AU15" s="243">
        <f t="shared" si="7"/>
        <v>314.3755051030214</v>
      </c>
      <c r="AV15" s="243">
        <f t="shared" si="7"/>
        <v>846.50343086341877</v>
      </c>
      <c r="AW15" s="243">
        <f t="shared" si="7"/>
        <v>952.92901601549852</v>
      </c>
      <c r="AX15" s="243">
        <f t="shared" si="7"/>
        <v>420.80109025510114</v>
      </c>
      <c r="AY15" s="243">
        <f t="shared" si="7"/>
        <v>287.35722812041377</v>
      </c>
      <c r="AZ15" s="243">
        <f t="shared" si="7"/>
        <v>816.83775126508795</v>
      </c>
      <c r="BA15" s="243">
        <f t="shared" si="7"/>
        <v>922.7338558940221</v>
      </c>
      <c r="BB15" s="243">
        <f t="shared" si="7"/>
        <v>393.25333274934837</v>
      </c>
      <c r="BC15" s="243">
        <f t="shared" si="7"/>
        <v>260.01266159305578</v>
      </c>
      <c r="BD15" s="243">
        <f t="shared" si="7"/>
        <v>786.8589532792987</v>
      </c>
      <c r="BE15" s="243">
        <f t="shared" si="7"/>
        <v>892.22821161654724</v>
      </c>
      <c r="BF15" s="243">
        <f t="shared" si="7"/>
        <v>365.38191993030478</v>
      </c>
      <c r="BG15" s="243">
        <f t="shared" si="7"/>
        <v>232.28712062182262</v>
      </c>
      <c r="BH15" s="243">
        <f t="shared" si="7"/>
        <v>756.51228647878065</v>
      </c>
      <c r="BI15" s="243">
        <f t="shared" si="7"/>
        <v>861.35731965017226</v>
      </c>
      <c r="BJ15" s="243">
        <f t="shared" si="7"/>
        <v>337.13215379321423</v>
      </c>
      <c r="BK15" s="243">
        <f t="shared" si="7"/>
        <v>204.25893335574301</v>
      </c>
      <c r="BL15" s="243">
        <f t="shared" si="7"/>
        <v>725.87601381042737</v>
      </c>
      <c r="BM15" s="243">
        <f t="shared" si="7"/>
        <v>830.19942990136428</v>
      </c>
      <c r="BN15" s="243">
        <f t="shared" si="7"/>
        <v>308.58234944668038</v>
      </c>
      <c r="BO15" s="243">
        <f t="shared" si="7"/>
        <v>236.40650585808635</v>
      </c>
      <c r="BP15" s="243">
        <f t="shared" si="7"/>
        <v>755.42847645976349</v>
      </c>
      <c r="BQ15" s="243">
        <f t="shared" si="7"/>
        <v>859.23287058009851</v>
      </c>
      <c r="BR15" s="243">
        <f t="shared" si="7"/>
        <v>340.21089997842182</v>
      </c>
      <c r="BS15" s="243">
        <f t="shared" si="7"/>
        <v>207.65424342667575</v>
      </c>
      <c r="BT15" s="243">
        <f t="shared" si="7"/>
        <v>724.09401516963794</v>
      </c>
      <c r="BU15" s="243">
        <f t="shared" si="7"/>
        <v>827.38196951822943</v>
      </c>
      <c r="BV15" s="243">
        <f t="shared" ref="BV15:DA15" si="8" xml:space="preserve"> BV11 + SUM(BV13:BV14)</f>
        <v>310.94219777526814</v>
      </c>
      <c r="BW15" s="243">
        <f t="shared" si="8"/>
        <v>178.47429836868491</v>
      </c>
      <c r="BX15" s="243">
        <f t="shared" si="8"/>
        <v>692.34471801342329</v>
      </c>
      <c r="BY15" s="243">
        <f t="shared" si="8"/>
        <v>795.11880194237142</v>
      </c>
      <c r="BZ15" s="243">
        <f t="shared" si="8"/>
        <v>281.24838229763304</v>
      </c>
      <c r="CA15" s="243">
        <f t="shared" si="8"/>
        <v>1500.6198382916741</v>
      </c>
      <c r="CB15" s="243">
        <f t="shared" si="8"/>
        <v>2011.9336886844485</v>
      </c>
      <c r="CC15" s="243">
        <f t="shared" si="8"/>
        <v>2114.1964587630032</v>
      </c>
      <c r="CD15" s="243">
        <f t="shared" si="8"/>
        <v>1602.8826083702288</v>
      </c>
      <c r="CE15" s="243">
        <f t="shared" si="8"/>
        <v>1470.6978706971627</v>
      </c>
      <c r="CF15" s="243">
        <f t="shared" si="8"/>
        <v>1979.467871087983</v>
      </c>
      <c r="CG15" s="243">
        <f t="shared" si="8"/>
        <v>2081.2218711661471</v>
      </c>
      <c r="CH15" s="243">
        <f t="shared" si="8"/>
        <v>1572.4518707753268</v>
      </c>
      <c r="CI15" s="243">
        <f t="shared" si="8"/>
        <v>1440.363363681703</v>
      </c>
      <c r="CJ15" s="243">
        <f t="shared" si="8"/>
        <v>1946.6021700407282</v>
      </c>
      <c r="CK15" s="243">
        <f t="shared" si="8"/>
        <v>2047.8499313125335</v>
      </c>
      <c r="CL15" s="243">
        <f t="shared" si="8"/>
        <v>1541.6111249535079</v>
      </c>
      <c r="CM15" s="243">
        <f t="shared" si="8"/>
        <v>1409.5497542862324</v>
      </c>
      <c r="CN15" s="243">
        <f t="shared" si="8"/>
        <v>1913.269959618596</v>
      </c>
      <c r="CO15" s="243">
        <f t="shared" si="8"/>
        <v>2014.014000685069</v>
      </c>
      <c r="CP15" s="243">
        <f t="shared" si="8"/>
        <v>1510.2937953527055</v>
      </c>
      <c r="CQ15" s="243">
        <f t="shared" si="8"/>
        <v>1378.3525645943291</v>
      </c>
      <c r="CR15" s="243">
        <f t="shared" si="8"/>
        <v>1879.5666992533975</v>
      </c>
      <c r="CS15" s="243">
        <f t="shared" si="8"/>
        <v>1979.8095261852113</v>
      </c>
      <c r="CT15" s="243">
        <f t="shared" si="8"/>
        <v>1478.5953915261425</v>
      </c>
      <c r="CU15" s="243">
        <f t="shared" si="8"/>
        <v>1346.7059721927099</v>
      </c>
      <c r="CV15" s="243">
        <f t="shared" si="8"/>
        <v>1845.4265041917829</v>
      </c>
      <c r="CW15" s="243">
        <f t="shared" si="8"/>
        <v>1945.1706105915973</v>
      </c>
      <c r="CX15" s="243">
        <f t="shared" si="8"/>
        <v>1446.4500785925247</v>
      </c>
      <c r="CY15" s="243">
        <f t="shared" si="8"/>
        <v>1314.597097600536</v>
      </c>
      <c r="CZ15" s="243">
        <f t="shared" si="8"/>
        <v>1810.8364329229967</v>
      </c>
      <c r="DA15" s="243">
        <f t="shared" si="8"/>
        <v>1910.0842999874885</v>
      </c>
      <c r="DB15" s="243">
        <f t="shared" ref="DB15:EG15" si="9" xml:space="preserve"> DB11 + SUM(DB13:DB14)</f>
        <v>1413.8449646650279</v>
      </c>
      <c r="DC15" s="243">
        <f t="shared" si="9"/>
        <v>1281.9524970488555</v>
      </c>
      <c r="DD15" s="243">
        <f t="shared" si="9"/>
        <v>1775.7229799567767</v>
      </c>
      <c r="DE15" s="243">
        <f t="shared" si="9"/>
        <v>1874.477076538361</v>
      </c>
      <c r="DF15" s="243">
        <f t="shared" si="9"/>
        <v>1380.7065936304398</v>
      </c>
      <c r="DG15" s="243">
        <f t="shared" si="9"/>
        <v>1248.8776502616993</v>
      </c>
      <c r="DH15" s="243">
        <f t="shared" si="9"/>
        <v>1740.1915636029144</v>
      </c>
      <c r="DI15" s="243">
        <f t="shared" si="9"/>
        <v>1838.4543462711576</v>
      </c>
      <c r="DJ15" s="243">
        <f t="shared" si="9"/>
        <v>1347.1404329299421</v>
      </c>
      <c r="DK15" s="243">
        <f t="shared" si="9"/>
        <v>1215.2999306094075</v>
      </c>
      <c r="DL15" s="243">
        <f t="shared" si="9"/>
        <v>1704.1694961230546</v>
      </c>
      <c r="DM15" s="243">
        <f t="shared" si="9"/>
        <v>1801.9434092257839</v>
      </c>
      <c r="DN15" s="243">
        <f t="shared" si="9"/>
        <v>1313.0738437121367</v>
      </c>
      <c r="DO15" s="243">
        <f t="shared" si="9"/>
        <v>0</v>
      </c>
      <c r="DP15" s="243">
        <f t="shared" si="9"/>
        <v>0</v>
      </c>
      <c r="DQ15" s="243">
        <f t="shared" si="9"/>
        <v>0</v>
      </c>
      <c r="DR15" s="243">
        <f t="shared" si="9"/>
        <v>0</v>
      </c>
      <c r="DS15" s="243">
        <f t="shared" si="9"/>
        <v>0</v>
      </c>
      <c r="DT15" s="243">
        <f t="shared" si="9"/>
        <v>0</v>
      </c>
      <c r="DU15" s="243">
        <f t="shared" si="9"/>
        <v>0</v>
      </c>
      <c r="DV15" s="243">
        <f t="shared" si="9"/>
        <v>0</v>
      </c>
      <c r="DW15" s="243">
        <f t="shared" si="9"/>
        <v>0</v>
      </c>
      <c r="DX15" s="243">
        <f t="shared" si="9"/>
        <v>0</v>
      </c>
      <c r="DY15" s="243">
        <f t="shared" si="9"/>
        <v>0</v>
      </c>
      <c r="DZ15" s="243">
        <f t="shared" si="9"/>
        <v>0</v>
      </c>
      <c r="EA15" s="243">
        <f t="shared" si="9"/>
        <v>0</v>
      </c>
      <c r="EB15" s="243">
        <f t="shared" si="9"/>
        <v>0</v>
      </c>
      <c r="EC15" s="243">
        <f t="shared" si="9"/>
        <v>0</v>
      </c>
      <c r="ED15" s="243">
        <f t="shared" si="9"/>
        <v>0</v>
      </c>
      <c r="EE15" s="243">
        <f t="shared" si="9"/>
        <v>0</v>
      </c>
      <c r="EF15" s="243">
        <f t="shared" si="9"/>
        <v>0</v>
      </c>
      <c r="EG15" s="243">
        <f t="shared" si="9"/>
        <v>0</v>
      </c>
      <c r="EH15" s="243">
        <f t="shared" ref="EH15:FM15" si="10" xml:space="preserve"> EH11 + SUM(EH13:EH14)</f>
        <v>0</v>
      </c>
      <c r="EI15" s="243">
        <f t="shared" si="10"/>
        <v>0</v>
      </c>
      <c r="EJ15" s="243">
        <f t="shared" si="10"/>
        <v>0</v>
      </c>
      <c r="EK15" s="243">
        <f t="shared" si="10"/>
        <v>0</v>
      </c>
      <c r="EL15" s="243">
        <f t="shared" si="10"/>
        <v>0</v>
      </c>
      <c r="EM15" s="243">
        <f t="shared" si="10"/>
        <v>0</v>
      </c>
      <c r="EN15" s="243">
        <f t="shared" si="10"/>
        <v>0</v>
      </c>
      <c r="EO15" s="243">
        <f t="shared" si="10"/>
        <v>0</v>
      </c>
      <c r="EP15" s="243">
        <f t="shared" si="10"/>
        <v>0</v>
      </c>
      <c r="EQ15" s="243">
        <f t="shared" si="10"/>
        <v>0</v>
      </c>
      <c r="ER15" s="243">
        <f t="shared" si="10"/>
        <v>0</v>
      </c>
      <c r="ES15" s="243">
        <f t="shared" si="10"/>
        <v>0</v>
      </c>
      <c r="ET15" s="243">
        <f t="shared" si="10"/>
        <v>0</v>
      </c>
      <c r="EU15" s="243">
        <f t="shared" si="10"/>
        <v>0</v>
      </c>
      <c r="EV15" s="243">
        <f t="shared" si="10"/>
        <v>0</v>
      </c>
      <c r="EW15" s="243">
        <f t="shared" si="10"/>
        <v>0</v>
      </c>
      <c r="EX15" s="243">
        <f t="shared" si="10"/>
        <v>0</v>
      </c>
      <c r="EY15" s="243">
        <f t="shared" si="10"/>
        <v>0</v>
      </c>
      <c r="EZ15" s="243">
        <f t="shared" si="10"/>
        <v>0</v>
      </c>
      <c r="FA15" s="243">
        <f t="shared" si="10"/>
        <v>0</v>
      </c>
      <c r="FB15" s="243">
        <f t="shared" si="10"/>
        <v>0</v>
      </c>
      <c r="FC15" s="243">
        <f t="shared" si="10"/>
        <v>0</v>
      </c>
      <c r="FD15" s="243">
        <f t="shared" si="10"/>
        <v>0</v>
      </c>
      <c r="FE15" s="243">
        <f t="shared" si="10"/>
        <v>0</v>
      </c>
      <c r="FF15" s="243">
        <f t="shared" si="10"/>
        <v>0</v>
      </c>
      <c r="FG15" s="243">
        <f t="shared" si="10"/>
        <v>0</v>
      </c>
      <c r="FH15" s="243">
        <f t="shared" si="10"/>
        <v>0</v>
      </c>
      <c r="FI15" s="243">
        <f t="shared" si="10"/>
        <v>0</v>
      </c>
      <c r="FJ15" s="243">
        <f t="shared" si="10"/>
        <v>0</v>
      </c>
      <c r="FK15" s="243">
        <f t="shared" si="10"/>
        <v>0</v>
      </c>
      <c r="FL15" s="243">
        <f t="shared" si="10"/>
        <v>0</v>
      </c>
      <c r="FM15" s="243">
        <f t="shared" si="10"/>
        <v>0</v>
      </c>
      <c r="FN15" s="243">
        <f t="shared" ref="FN15:GJ15" si="11" xml:space="preserve"> FN11 + SUM(FN13:FN14)</f>
        <v>0</v>
      </c>
      <c r="FO15" s="243">
        <f t="shared" si="11"/>
        <v>0</v>
      </c>
      <c r="FP15" s="243">
        <f t="shared" si="11"/>
        <v>0</v>
      </c>
      <c r="FQ15" s="243">
        <f t="shared" si="11"/>
        <v>0</v>
      </c>
      <c r="FR15" s="243">
        <f t="shared" si="11"/>
        <v>0</v>
      </c>
      <c r="FS15" s="243">
        <f t="shared" si="11"/>
        <v>0</v>
      </c>
      <c r="FT15" s="243">
        <f t="shared" si="11"/>
        <v>0</v>
      </c>
      <c r="FU15" s="243">
        <f t="shared" si="11"/>
        <v>0</v>
      </c>
      <c r="FV15" s="243">
        <f t="shared" si="11"/>
        <v>0</v>
      </c>
      <c r="FW15" s="243">
        <f t="shared" si="11"/>
        <v>0</v>
      </c>
      <c r="FX15" s="243">
        <f t="shared" si="11"/>
        <v>0</v>
      </c>
      <c r="FY15" s="243">
        <f t="shared" si="11"/>
        <v>0</v>
      </c>
      <c r="FZ15" s="243">
        <f t="shared" si="11"/>
        <v>0</v>
      </c>
      <c r="GA15" s="243">
        <f t="shared" si="11"/>
        <v>0</v>
      </c>
      <c r="GB15" s="243">
        <f t="shared" si="11"/>
        <v>0</v>
      </c>
      <c r="GC15" s="243">
        <f t="shared" si="11"/>
        <v>0</v>
      </c>
      <c r="GD15" s="243">
        <f t="shared" si="11"/>
        <v>0</v>
      </c>
      <c r="GE15" s="243">
        <f t="shared" si="11"/>
        <v>0</v>
      </c>
      <c r="GF15" s="243">
        <f t="shared" si="11"/>
        <v>0</v>
      </c>
      <c r="GG15" s="243">
        <f t="shared" si="11"/>
        <v>0</v>
      </c>
      <c r="GH15" s="243">
        <f t="shared" si="11"/>
        <v>0</v>
      </c>
      <c r="GI15" s="243">
        <f t="shared" si="11"/>
        <v>0</v>
      </c>
      <c r="GJ15" s="243">
        <f t="shared" si="11"/>
        <v>0</v>
      </c>
    </row>
    <row r="16" spans="1:192" outlineLevel="1" x14ac:dyDescent="0.25">
      <c r="A16" s="217"/>
      <c r="D16" s="221"/>
      <c r="E16" s="246"/>
      <c r="F16" s="246"/>
      <c r="G16" s="246"/>
      <c r="H16" s="246"/>
      <c r="I16" s="246"/>
      <c r="J16" s="246"/>
      <c r="K16" s="246"/>
      <c r="L16" s="246"/>
      <c r="M16" s="246"/>
      <c r="N16" s="246"/>
      <c r="O16" s="246"/>
      <c r="P16" s="246"/>
      <c r="Q16" s="246"/>
      <c r="R16" s="246"/>
      <c r="S16" s="246"/>
      <c r="T16" s="246"/>
      <c r="U16" s="246"/>
      <c r="V16" s="246"/>
      <c r="W16" s="246"/>
      <c r="X16" s="246"/>
      <c r="Y16" s="246"/>
      <c r="Z16" s="246"/>
      <c r="AA16" s="246"/>
      <c r="AB16" s="246"/>
      <c r="AC16" s="246"/>
      <c r="AD16" s="246"/>
      <c r="AE16" s="246"/>
      <c r="AF16" s="246"/>
      <c r="AG16" s="246"/>
      <c r="AH16" s="246"/>
      <c r="AI16" s="246"/>
      <c r="AJ16" s="246"/>
      <c r="AK16" s="246"/>
      <c r="AL16" s="246"/>
      <c r="AM16" s="246"/>
      <c r="AN16" s="246"/>
      <c r="AO16" s="246"/>
      <c r="AP16" s="246"/>
      <c r="AQ16" s="246"/>
      <c r="AR16" s="246"/>
      <c r="AS16" s="246"/>
      <c r="AT16" s="246"/>
      <c r="AU16" s="246"/>
      <c r="AV16" s="246"/>
      <c r="AW16" s="246"/>
      <c r="AX16" s="246"/>
      <c r="AY16" s="246"/>
      <c r="AZ16" s="246"/>
      <c r="BA16" s="246"/>
      <c r="BB16" s="246"/>
      <c r="BC16" s="246"/>
      <c r="BD16" s="246"/>
      <c r="BE16" s="246"/>
      <c r="BF16" s="246"/>
      <c r="BG16" s="246"/>
      <c r="BH16" s="246"/>
      <c r="BI16" s="246"/>
      <c r="BJ16" s="246"/>
      <c r="BK16" s="246"/>
      <c r="BL16" s="246"/>
      <c r="BM16" s="246"/>
      <c r="BN16" s="246"/>
      <c r="BO16" s="246"/>
      <c r="BP16" s="246"/>
      <c r="BQ16" s="246"/>
      <c r="BR16" s="246"/>
      <c r="BS16" s="246"/>
      <c r="BT16" s="246"/>
      <c r="BU16" s="246"/>
      <c r="BV16" s="246"/>
      <c r="BW16" s="246"/>
      <c r="BX16" s="246"/>
      <c r="BY16" s="246"/>
      <c r="BZ16" s="246"/>
      <c r="CA16" s="246"/>
      <c r="CB16" s="246"/>
      <c r="CC16" s="246"/>
      <c r="CD16" s="246"/>
      <c r="CE16" s="246"/>
      <c r="CF16" s="246"/>
      <c r="CG16" s="246"/>
      <c r="CH16" s="246"/>
      <c r="CI16" s="246"/>
      <c r="CJ16" s="246"/>
      <c r="CK16" s="246"/>
      <c r="CL16" s="246"/>
      <c r="CM16" s="246"/>
      <c r="CN16" s="246"/>
      <c r="CO16" s="246"/>
      <c r="CP16" s="246"/>
      <c r="CQ16" s="246"/>
      <c r="CR16" s="246"/>
      <c r="CS16" s="246"/>
      <c r="CT16" s="246"/>
      <c r="CU16" s="246"/>
      <c r="CV16" s="246"/>
      <c r="CW16" s="246"/>
      <c r="CX16" s="246"/>
      <c r="CY16" s="246"/>
      <c r="CZ16" s="246"/>
      <c r="DA16" s="246"/>
      <c r="DB16" s="246"/>
      <c r="DC16" s="246"/>
      <c r="DD16" s="246"/>
      <c r="DE16" s="246"/>
      <c r="DF16" s="246"/>
      <c r="DG16" s="246"/>
      <c r="DH16" s="246"/>
      <c r="DI16" s="246"/>
      <c r="DJ16" s="246"/>
      <c r="DK16" s="246"/>
      <c r="DL16" s="246"/>
      <c r="DM16" s="246"/>
      <c r="DN16" s="246"/>
      <c r="DO16" s="246"/>
      <c r="DP16" s="246"/>
      <c r="DQ16" s="246"/>
      <c r="DR16" s="246"/>
      <c r="DS16" s="246"/>
      <c r="DT16" s="246"/>
      <c r="DU16" s="246"/>
      <c r="DV16" s="246"/>
      <c r="DW16" s="246"/>
      <c r="DX16" s="246"/>
      <c r="DY16" s="246"/>
      <c r="DZ16" s="246"/>
      <c r="EA16" s="246"/>
      <c r="EB16" s="246"/>
      <c r="EC16" s="246"/>
      <c r="ED16" s="246"/>
      <c r="EE16" s="246"/>
      <c r="EF16" s="246"/>
      <c r="EG16" s="246"/>
      <c r="EH16" s="246"/>
      <c r="EI16" s="246"/>
      <c r="EJ16" s="246"/>
      <c r="EK16" s="246"/>
      <c r="EL16" s="246"/>
      <c r="EM16" s="246"/>
      <c r="EN16" s="246"/>
      <c r="EO16" s="246"/>
      <c r="EP16" s="246"/>
      <c r="EQ16" s="246"/>
      <c r="ER16" s="246"/>
      <c r="ES16" s="246"/>
      <c r="ET16" s="246"/>
      <c r="EU16" s="246"/>
      <c r="EV16" s="246"/>
      <c r="EW16" s="246"/>
      <c r="EX16" s="246"/>
      <c r="EY16" s="246"/>
      <c r="EZ16" s="246"/>
      <c r="FA16" s="246"/>
      <c r="FB16" s="246"/>
      <c r="FC16" s="246"/>
      <c r="FD16" s="246"/>
      <c r="FE16" s="246"/>
      <c r="FF16" s="246"/>
      <c r="FG16" s="246"/>
      <c r="FH16" s="246"/>
      <c r="FI16" s="246"/>
      <c r="FJ16" s="246"/>
      <c r="FK16" s="246"/>
      <c r="FL16" s="246"/>
      <c r="FM16" s="246"/>
      <c r="FN16" s="246"/>
      <c r="FO16" s="246"/>
      <c r="FP16" s="246"/>
      <c r="FQ16" s="246"/>
      <c r="FR16" s="246"/>
      <c r="FS16" s="246"/>
      <c r="FT16" s="246"/>
      <c r="FU16" s="246"/>
      <c r="FV16" s="246"/>
      <c r="FW16" s="246"/>
      <c r="FX16" s="246"/>
      <c r="FY16" s="246"/>
      <c r="FZ16" s="246"/>
      <c r="GA16" s="246"/>
      <c r="GB16" s="246"/>
      <c r="GC16" s="246"/>
      <c r="GD16" s="246"/>
      <c r="GE16" s="246"/>
      <c r="GF16" s="246"/>
      <c r="GG16" s="246"/>
      <c r="GH16" s="246"/>
      <c r="GI16" s="246"/>
      <c r="GJ16" s="246"/>
    </row>
    <row r="17" spans="1:192" outlineLevel="1" x14ac:dyDescent="0.25">
      <c r="A17" s="217"/>
      <c r="D17" s="221"/>
      <c r="E17" s="246" t="str">
        <f xml:space="preserve"> Debt!E$202</f>
        <v>Senior debt interest - T1</v>
      </c>
      <c r="F17" s="246">
        <f xml:space="preserve"> Debt!F$202</f>
        <v>0</v>
      </c>
      <c r="G17" s="246" t="str">
        <f xml:space="preserve"> Debt!G$202</f>
        <v>$ 000s</v>
      </c>
      <c r="H17" s="246">
        <f xml:space="preserve"> Debt!H$202</f>
        <v>-12284.907881859499</v>
      </c>
      <c r="I17" s="246">
        <f xml:space="preserve"> Debt!I$202</f>
        <v>0</v>
      </c>
      <c r="J17" s="246">
        <f xml:space="preserve"> Debt!J$202</f>
        <v>0</v>
      </c>
      <c r="K17" s="246">
        <f xml:space="preserve"> Debt!K$202</f>
        <v>0</v>
      </c>
      <c r="L17" s="246">
        <f xml:space="preserve"> Debt!L$202</f>
        <v>0</v>
      </c>
      <c r="M17" s="246">
        <f xml:space="preserve"> Debt!M$202</f>
        <v>0</v>
      </c>
      <c r="N17" s="246">
        <f xml:space="preserve"> Debt!N$202</f>
        <v>0</v>
      </c>
      <c r="O17" s="246">
        <f xml:space="preserve"> Debt!O$202</f>
        <v>0</v>
      </c>
      <c r="P17" s="246">
        <f xml:space="preserve"> Debt!P$202</f>
        <v>0</v>
      </c>
      <c r="Q17" s="246">
        <f xml:space="preserve"> Debt!Q$202</f>
        <v>0</v>
      </c>
      <c r="R17" s="246">
        <f xml:space="preserve"> Debt!R$202</f>
        <v>0</v>
      </c>
      <c r="S17" s="246">
        <f xml:space="preserve"> Debt!S$202</f>
        <v>-547.29226906345923</v>
      </c>
      <c r="T17" s="246">
        <f xml:space="preserve"> Debt!T$202</f>
        <v>-545.42808422606595</v>
      </c>
      <c r="U17" s="246">
        <f xml:space="preserve"> Debt!U$202</f>
        <v>-541.33852379470784</v>
      </c>
      <c r="V17" s="246">
        <f xml:space="preserve"> Debt!V$202</f>
        <v>-527.1727548423961</v>
      </c>
      <c r="W17" s="246">
        <f xml:space="preserve"> Debt!W$202</f>
        <v>-508.55677755647747</v>
      </c>
      <c r="X17" s="246">
        <f xml:space="preserve"> Debt!X$202</f>
        <v>-499.56479951004121</v>
      </c>
      <c r="Y17" s="246">
        <f xml:space="preserve"> Debt!Y$202</f>
        <v>-494.66358776604733</v>
      </c>
      <c r="Z17" s="246">
        <f xml:space="preserve"> Debt!Z$202</f>
        <v>-479.99874713756924</v>
      </c>
      <c r="AA17" s="246">
        <f xml:space="preserve"> Debt!AA$202</f>
        <v>-456.38351720026941</v>
      </c>
      <c r="AB17" s="246">
        <f xml:space="preserve"> Debt!AB$202</f>
        <v>-452.0599275885686</v>
      </c>
      <c r="AC17" s="246">
        <f xml:space="preserve"> Debt!AC$202</f>
        <v>-445.9903286499088</v>
      </c>
      <c r="AD17" s="246">
        <f xml:space="preserve"> Debt!AD$202</f>
        <v>-430.82672398115301</v>
      </c>
      <c r="AE17" s="246">
        <f xml:space="preserve"> Debt!AE$202</f>
        <v>-407.7734051046462</v>
      </c>
      <c r="AF17" s="246">
        <f xml:space="preserve"> Debt!AF$202</f>
        <v>-402.38607578857744</v>
      </c>
      <c r="AG17" s="246">
        <f xml:space="preserve"> Debt!AG$202</f>
        <v>-395.19028561424068</v>
      </c>
      <c r="AH17" s="246">
        <f xml:space="preserve"> Debt!AH$202</f>
        <v>-379.49797621386392</v>
      </c>
      <c r="AI17" s="246">
        <f xml:space="preserve"> Debt!AI$202</f>
        <v>-356.99450354628851</v>
      </c>
      <c r="AJ17" s="246">
        <f xml:space="preserve"> Debt!AJ$202</f>
        <v>-350.45345706873286</v>
      </c>
      <c r="AK17" s="246">
        <f xml:space="preserve"> Debt!AK$202</f>
        <v>-342.12728189066905</v>
      </c>
      <c r="AL17" s="246">
        <f xml:space="preserve"> Debt!AL$202</f>
        <v>-325.86497742951536</v>
      </c>
      <c r="AM17" s="246">
        <f xml:space="preserve"> Debt!AM$202</f>
        <v>-307.34252643337891</v>
      </c>
      <c r="AN17" s="246">
        <f xml:space="preserve"> Debt!AN$202</f>
        <v>-296.19135332848413</v>
      </c>
      <c r="AO17" s="246">
        <f xml:space="preserve"> Debt!AO$202</f>
        <v>-286.82880391146773</v>
      </c>
      <c r="AP17" s="246">
        <f xml:space="preserve"> Debt!AP$202</f>
        <v>-269.94501503302007</v>
      </c>
      <c r="AQ17" s="246">
        <f xml:space="preserve"> Debt!AQ$202</f>
        <v>-248.62634765865164</v>
      </c>
      <c r="AR17" s="246">
        <f xml:space="preserve"> Debt!AR$202</f>
        <v>-239.66936767031007</v>
      </c>
      <c r="AS17" s="246">
        <f xml:space="preserve"> Debt!AS$202</f>
        <v>-228.89690219543343</v>
      </c>
      <c r="AT17" s="246">
        <f xml:space="preserve"> Debt!AT$202</f>
        <v>-211.37672706080647</v>
      </c>
      <c r="AU17" s="246">
        <f xml:space="preserve"> Debt!AU$202</f>
        <v>-190.68331903707139</v>
      </c>
      <c r="AV17" s="246">
        <f xml:space="preserve"> Debt!AV$202</f>
        <v>-180.4183609506137</v>
      </c>
      <c r="AW17" s="246">
        <f xml:space="preserve"> Debt!AW$202</f>
        <v>-168.30288531884645</v>
      </c>
      <c r="AX17" s="246">
        <f xml:space="preserve"> Debt!AX$202</f>
        <v>-150.0974254012427</v>
      </c>
      <c r="AY17" s="246">
        <f xml:space="preserve"> Debt!AY$202</f>
        <v>-130.0528269832113</v>
      </c>
      <c r="AZ17" s="246">
        <f xml:space="preserve"> Debt!AZ$202</f>
        <v>-118.40455245175151</v>
      </c>
      <c r="BA17" s="246">
        <f xml:space="preserve"> Debt!BA$202</f>
        <v>-104.86502496457167</v>
      </c>
      <c r="BB17" s="246">
        <f xml:space="preserve"> Debt!BB$202</f>
        <v>-85.916894902013851</v>
      </c>
      <c r="BC17" s="246">
        <f xml:space="preserve"> Debt!BC$202</f>
        <v>-67.263287500802747</v>
      </c>
      <c r="BD17" s="246">
        <f xml:space="preserve"> Debt!BD$202</f>
        <v>-53.313206151077125</v>
      </c>
      <c r="BE17" s="246">
        <f xml:space="preserve"> Debt!BE$202</f>
        <v>-38.43581325758062</v>
      </c>
      <c r="BF17" s="246">
        <f xml:space="preserve"> Debt!BF$202</f>
        <v>-18.710561414905854</v>
      </c>
      <c r="BG17" s="246">
        <f xml:space="preserve"> Debt!BG$202</f>
        <v>-1.9462061951731015E-5</v>
      </c>
      <c r="BH17" s="246">
        <f xml:space="preserve"> Debt!BH$202</f>
        <v>-1.9682837574049748E-5</v>
      </c>
      <c r="BI17" s="246">
        <f xml:space="preserve"> Debt!BI$202</f>
        <v>-1.9902058779328671E-5</v>
      </c>
      <c r="BJ17" s="246">
        <f xml:space="preserve"> Debt!BJ$202</f>
        <v>-1.990504868114368E-5</v>
      </c>
      <c r="BK17" s="246">
        <f xml:space="preserve"> Debt!BK$202</f>
        <v>-1.9475690759495534E-5</v>
      </c>
      <c r="BL17" s="246">
        <f xml:space="preserve"> Debt!BL$202</f>
        <v>-1.969680658340839E-5</v>
      </c>
      <c r="BM17" s="246">
        <f xml:space="preserve"> Debt!BM$202</f>
        <v>-1.9917453592929343E-5</v>
      </c>
      <c r="BN17" s="246">
        <f xml:space="preserve"> Debt!BN$202</f>
        <v>-1.9920761569405523E-5</v>
      </c>
      <c r="BO17" s="246">
        <f xml:space="preserve"> Debt!BO$202</f>
        <v>-1.9491808847217045E-5</v>
      </c>
      <c r="BP17" s="246">
        <f xml:space="preserve"> Debt!BP$202</f>
        <v>-1.9711027286629348E-5</v>
      </c>
      <c r="BQ17" s="246">
        <f xml:space="preserve"> Debt!BQ$202</f>
        <v>-1.9929858504715012E-5</v>
      </c>
      <c r="BR17" s="246">
        <f xml:space="preserve"> Debt!BR$202</f>
        <v>-1.9932721176665547E-5</v>
      </c>
      <c r="BS17" s="246">
        <f xml:space="preserve"> Debt!BS$202</f>
        <v>-1.9718515179033304E-5</v>
      </c>
      <c r="BT17" s="246">
        <f xml:space="preserve"> Debt!BT$202</f>
        <v>-1.9721095041122063E-5</v>
      </c>
      <c r="BU17" s="246">
        <f xml:space="preserve"> Debt!BU$202</f>
        <v>-1.9941563652246101E-5</v>
      </c>
      <c r="BV17" s="246">
        <f xml:space="preserve"> Debt!BV$202</f>
        <v>-1.9944553554061107E-5</v>
      </c>
      <c r="BW17" s="246">
        <f xml:space="preserve"> Debt!BW$202</f>
        <v>-1.9515519238807372E-5</v>
      </c>
      <c r="BX17" s="246">
        <f xml:space="preserve"> Debt!BX$202</f>
        <v>-1.9736637137120192E-5</v>
      </c>
      <c r="BY17" s="246">
        <f xml:space="preserve"> Debt!BY$202</f>
        <v>-1.9957849074898053E-5</v>
      </c>
      <c r="BZ17" s="246">
        <f xml:space="preserve"> Debt!BZ$202</f>
        <v>-1.9961475126035399E-5</v>
      </c>
      <c r="CA17" s="246">
        <f xml:space="preserve"> Debt!CA$202</f>
        <v>-1.9531015006539634E-5</v>
      </c>
      <c r="CB17" s="246">
        <f xml:space="preserve"> Debt!CB$202</f>
        <v>-1.9752179233118313E-5</v>
      </c>
      <c r="CC17" s="246">
        <f xml:space="preserve"> Debt!CC$202</f>
        <v>-1.9972671354108615E-5</v>
      </c>
      <c r="CD17" s="246">
        <f xml:space="preserve"> Debt!CD$202</f>
        <v>-1.997585210072033E-5</v>
      </c>
      <c r="CE17" s="246">
        <f xml:space="preserve"> Debt!CE$202</f>
        <v>-1.9545266134293399E-5</v>
      </c>
      <c r="CF17" s="246">
        <f xml:space="preserve"> Debt!CF$202</f>
        <v>-1.9765519007821161E-5</v>
      </c>
      <c r="CG17" s="246">
        <f xml:space="preserve"> Debt!CG$202</f>
        <v>-1.9985712415216622E-5</v>
      </c>
      <c r="CH17" s="246">
        <f xml:space="preserve"> Debt!CH$202</f>
        <v>-1.9988829546896099E-5</v>
      </c>
      <c r="CI17" s="246">
        <f xml:space="preserve"> Debt!CI$202</f>
        <v>-1.9774579986864607E-5</v>
      </c>
      <c r="CJ17" s="246">
        <f xml:space="preserve"> Debt!CJ$202</f>
        <v>-1.9776971078556629E-5</v>
      </c>
      <c r="CK17" s="246">
        <f xml:space="preserve"> Debt!CK$202</f>
        <v>-1.9998371786731227E-5</v>
      </c>
      <c r="CL17" s="246">
        <f xml:space="preserve"> Debt!CL$202</f>
        <v>-2.0001107228817294E-5</v>
      </c>
      <c r="CM17" s="246">
        <f xml:space="preserve"> Debt!CM$202</f>
        <v>-1.9569661077871896E-5</v>
      </c>
      <c r="CN17" s="246">
        <f xml:space="preserve"> Debt!CN$202</f>
        <v>-1.9791380552174324E-5</v>
      </c>
      <c r="CO17" s="246">
        <f xml:space="preserve"> Debt!CO$202</f>
        <v>-2.0012430686754981E-5</v>
      </c>
      <c r="CP17" s="246">
        <f xml:space="preserve"> Debt!CP$202</f>
        <v>-2.001472082431541E-5</v>
      </c>
      <c r="CQ17" s="246">
        <f xml:space="preserve"> Debt!CQ$202</f>
        <v>-1.9583725509628891E-5</v>
      </c>
      <c r="CR17" s="246">
        <f xml:space="preserve"> Debt!CR$202</f>
        <v>-1.9804468633014849E-5</v>
      </c>
      <c r="CS17" s="246">
        <f xml:space="preserve"> Debt!CS$202</f>
        <v>-2.002534451799852E-5</v>
      </c>
      <c r="CT17" s="246">
        <f xml:space="preserve"> Debt!CT$202</f>
        <v>-2.0028207189949054E-5</v>
      </c>
      <c r="CU17" s="246">
        <f xml:space="preserve"> Debt!CU$202</f>
        <v>-1.9595176197431047E-5</v>
      </c>
      <c r="CV17" s="246">
        <f xml:space="preserve"> Debt!CV$202</f>
        <v>-1.9816549938406108E-5</v>
      </c>
      <c r="CW17" s="246">
        <f xml:space="preserve"> Debt!CW$202</f>
        <v>-2.0037685814851952E-5</v>
      </c>
      <c r="CX17" s="246">
        <f xml:space="preserve"> Debt!CX$202</f>
        <v>-2.0041820785447177E-5</v>
      </c>
      <c r="CY17" s="246">
        <f xml:space="preserve"> Debt!CY$202</f>
        <v>-1.982793908567599E-5</v>
      </c>
      <c r="CZ17" s="246">
        <f xml:space="preserve"> Debt!CZ$202</f>
        <v>-1.9832343728266552E-5</v>
      </c>
      <c r="DA17" s="246">
        <f xml:space="preserve"> Debt!DA$202</f>
        <v>-2.0054734616690712E-5</v>
      </c>
      <c r="DB17" s="246">
        <f xml:space="preserve"> Debt!DB$202</f>
        <v>-2.0057151984115612E-5</v>
      </c>
      <c r="DC17" s="246">
        <f xml:space="preserve"> Debt!DC$202</f>
        <v>-1.9623802916936427E-5</v>
      </c>
      <c r="DD17" s="246">
        <f xml:space="preserve"> Debt!DD$202</f>
        <v>-1.98456835029694E-5</v>
      </c>
      <c r="DE17" s="246">
        <f xml:space="preserve"> Debt!DE$202</f>
        <v>-2.0066630609018502E-5</v>
      </c>
      <c r="DF17" s="246">
        <f xml:space="preserve"> Debt!DF$202</f>
        <v>-2.0069938585494679E-5</v>
      </c>
      <c r="DG17" s="246">
        <f xml:space="preserve"> Debt!DG$202</f>
        <v>-1.9638054044690192E-5</v>
      </c>
      <c r="DH17" s="246">
        <f xml:space="preserve"> Debt!DH$202</f>
        <v>-1.986015590005268E-5</v>
      </c>
      <c r="DI17" s="246">
        <f xml:space="preserve"> Debt!DI$202</f>
        <v>-2.0081071198635661E-5</v>
      </c>
      <c r="DJ17" s="246">
        <f xml:space="preserve"> Debt!DJ$202</f>
        <v>-2.0085715088688762E-5</v>
      </c>
      <c r="DK17" s="246">
        <f xml:space="preserve"> Debt!DK$202</f>
        <v>-1.9652803028435358E-5</v>
      </c>
      <c r="DL17" s="246">
        <f xml:space="preserve"> Debt!DL$202</f>
        <v>-1.9873558598221102E-5</v>
      </c>
      <c r="DM17" s="246">
        <f xml:space="preserve"> Debt!DM$202</f>
        <v>-2.0096402397304099E-5</v>
      </c>
      <c r="DN17" s="246">
        <f xml:space="preserve"> Debt!DN$202</f>
        <v>-2.009894699459347E-5</v>
      </c>
      <c r="DO17" s="246">
        <f xml:space="preserve"> Debt!DO$202</f>
        <v>-1.9882934194592445E-5</v>
      </c>
      <c r="DP17" s="246">
        <f xml:space="preserve"> Debt!DP$202</f>
        <v>-1.9887527607579745E-5</v>
      </c>
      <c r="DQ17" s="246">
        <f xml:space="preserve"> Debt!DQ$202</f>
        <v>-2.0108934538954233E-5</v>
      </c>
      <c r="DR17" s="246">
        <f xml:space="preserve"> Debt!DR$202</f>
        <v>-2.0113578429007331E-5</v>
      </c>
      <c r="DS17" s="246">
        <f xml:space="preserve"> Debt!DS$202</f>
        <v>-1.9679002699982672E-5</v>
      </c>
      <c r="DT17" s="246">
        <f xml:space="preserve"> Debt!DT$202</f>
        <v>-1.9902125851594181E-5</v>
      </c>
      <c r="DU17" s="246">
        <f xml:space="preserve"> Debt!DU$202</f>
        <v>-2.0124392967487143E-5</v>
      </c>
      <c r="DV17" s="246">
        <f xml:space="preserve"> Debt!DV$202</f>
        <v>-2.0127001179708741E-5</v>
      </c>
      <c r="DW17" s="246">
        <f xml:space="preserve"> Debt!DW$202</f>
        <v>-1.9693129363738589E-5</v>
      </c>
      <c r="DX17" s="246">
        <f xml:space="preserve"> Debt!DX$202</f>
        <v>-1.991596901402166E-5</v>
      </c>
      <c r="DY17" s="246">
        <f xml:space="preserve"> Debt!DY$202</f>
        <v>-2.0137115953933982E-5</v>
      </c>
      <c r="DZ17" s="246">
        <f xml:space="preserve"> Debt!DZ$202</f>
        <v>-2.0139787781087815E-5</v>
      </c>
      <c r="EA17" s="246">
        <f xml:space="preserve"> Debt!EA$202</f>
        <v>-1.9706073619514938E-5</v>
      </c>
      <c r="EB17" s="246">
        <f xml:space="preserve"> Debt!EB$202</f>
        <v>-1.9927421084757124E-5</v>
      </c>
      <c r="EC17" s="246">
        <f xml:space="preserve"> Debt!EC$202</f>
        <v>-2.0149266405990709E-5</v>
      </c>
      <c r="ED17" s="246">
        <f xml:space="preserve"> Debt!ED$202</f>
        <v>-2.0153910296043806E-5</v>
      </c>
      <c r="EE17" s="246">
        <f xml:space="preserve"> Debt!EE$202</f>
        <v>-1.9938180997371219E-5</v>
      </c>
      <c r="EF17" s="246">
        <f xml:space="preserve"> Debt!EF$202</f>
        <v>-1.9941515941046926E-5</v>
      </c>
      <c r="EG17" s="246">
        <f xml:space="preserve"> Debt!EG$202</f>
        <v>-2.0164979294252558E-5</v>
      </c>
      <c r="EH17" s="246">
        <f xml:space="preserve"> Debt!EH$202</f>
        <v>-2.0167714736338624E-5</v>
      </c>
      <c r="EI17" s="246">
        <f xml:space="preserve"> Debt!EI$202</f>
        <v>-1.9733144539047203E-5</v>
      </c>
      <c r="EJ17" s="246">
        <f xml:space="preserve"> Debt!EJ$202</f>
        <v>-1.9955170333077668E-5</v>
      </c>
      <c r="EK17" s="246">
        <f xml:space="preserve"> Debt!EK$202</f>
        <v>-2.0178974579344071E-5</v>
      </c>
      <c r="EL17" s="246">
        <f xml:space="preserve"> Debt!EL$202</f>
        <v>-2.0183109549939293E-5</v>
      </c>
      <c r="EM17" s="246">
        <f xml:space="preserve"> Debt!EM$202</f>
        <v>-1.9746711114812801E-5</v>
      </c>
      <c r="EN17" s="246">
        <f xml:space="preserve"> Debt!EN$202</f>
        <v>-1.9968510107780515E-5</v>
      </c>
      <c r="EO17" s="246">
        <f xml:space="preserve"> Debt!EO$202</f>
        <v>-2.0190806956739628E-5</v>
      </c>
      <c r="EP17" s="246">
        <f xml:space="preserve"> Debt!EP$202</f>
        <v>-2.0193733243622406E-5</v>
      </c>
      <c r="EQ17" s="246">
        <f xml:space="preserve"> Debt!EQ$202</f>
        <v>-1.9758410730610652E-5</v>
      </c>
      <c r="ER17" s="246">
        <f xml:space="preserve"> Debt!ER$202</f>
        <v>-1.9981409418224303E-5</v>
      </c>
      <c r="ES17" s="246">
        <f xml:space="preserve"> Debt!ES$202</f>
        <v>-2.0205438391153491E-5</v>
      </c>
      <c r="ET17" s="246">
        <f xml:space="preserve"> Debt!ET$202</f>
        <v>-2.0209764206545419E-5</v>
      </c>
      <c r="EU17" s="246">
        <f xml:space="preserve"> Debt!EU$202</f>
        <v>-1.9994119958271356E-5</v>
      </c>
      <c r="EV17" s="246">
        <f xml:space="preserve"> Debt!EV$202</f>
        <v>-1.9996322279566637E-5</v>
      </c>
      <c r="EW17" s="246">
        <f xml:space="preserve"> Debt!EW$202</f>
        <v>-2.0218606682125966E-5</v>
      </c>
      <c r="EX17" s="246">
        <f xml:space="preserve"> Debt!EX$202</f>
        <v>-2.022261442285672E-5</v>
      </c>
      <c r="EY17" s="246">
        <f xml:space="preserve"> Debt!EY$202</f>
        <v>-1.9786788522120333E-5</v>
      </c>
      <c r="EZ17" s="246">
        <f xml:space="preserve"> Debt!EZ$202</f>
        <v>-2.0009913748131803E-5</v>
      </c>
      <c r="FA17" s="246">
        <f xml:space="preserve"> Debt!FA$202</f>
        <v>-2.0232792812014191E-5</v>
      </c>
      <c r="FB17" s="246">
        <f xml:space="preserve"> Debt!FB$202</f>
        <v>-2.0236991397541644E-5</v>
      </c>
      <c r="FC17" s="246">
        <f xml:space="preserve"> Debt!FC$202</f>
        <v>-1.979985724189453E-5</v>
      </c>
      <c r="FD17" s="246">
        <f xml:space="preserve"> Debt!FD$202</f>
        <v>-2.0023882757490442E-5</v>
      </c>
      <c r="FE17" s="246">
        <f xml:space="preserve"> Debt!FE$202</f>
        <v>-2.0247551476292523E-5</v>
      </c>
      <c r="FF17" s="246">
        <f xml:space="preserve"> Debt!FF$202</f>
        <v>-2.0251877291684447E-5</v>
      </c>
      <c r="FG17" s="246">
        <f xml:space="preserve"> Debt!FG$202</f>
        <v>-1.981510408163109E-5</v>
      </c>
      <c r="FH17" s="246">
        <f xml:space="preserve"> Debt!FH$202</f>
        <v>-2.0038103460711403E-5</v>
      </c>
      <c r="FI17" s="246">
        <f xml:space="preserve"> Debt!FI$202</f>
        <v>-2.0261037841926168E-5</v>
      </c>
      <c r="FJ17" s="246">
        <f xml:space="preserve"> Debt!FJ$202</f>
        <v>-2.0265808961843734E-5</v>
      </c>
      <c r="FK17" s="246">
        <f xml:space="preserve"> Debt!FK$202</f>
        <v>-2.0048234138669697E-5</v>
      </c>
      <c r="FL17" s="246">
        <f xml:space="preserve"> Debt!FL$202</f>
        <v>-2.0052324163932358E-5</v>
      </c>
      <c r="FM17" s="246">
        <f xml:space="preserve"> Debt!FM$202</f>
        <v>-2.0275732891272262E-5</v>
      </c>
      <c r="FN17" s="246">
        <f xml:space="preserve"> Debt!FN$202</f>
        <v>-2.0280249551460895E-5</v>
      </c>
      <c r="FO17" s="246">
        <f xml:space="preserve"> Debt!FO$202</f>
        <v>-1.9843357409142924E-5</v>
      </c>
      <c r="FP17" s="246">
        <f xml:space="preserve"> Debt!FP$202</f>
        <v>-2.0068495494586284E-5</v>
      </c>
      <c r="FQ17" s="246">
        <f xml:space="preserve"> Debt!FQ$202</f>
        <v>-2.029284530804326E-5</v>
      </c>
      <c r="FR17" s="246">
        <f xml:space="preserve"> Debt!FR$202</f>
        <v>-2.0296344129316142E-5</v>
      </c>
      <c r="FS17" s="246">
        <f xml:space="preserve"> Debt!FS$202</f>
        <v>-1.9858790944876264E-5</v>
      </c>
      <c r="FT17" s="246">
        <f xml:space="preserve"> Debt!FT$202</f>
        <v>-2.0083974667118831E-5</v>
      </c>
      <c r="FU17" s="246">
        <f xml:space="preserve"> Debt!FU$202</f>
        <v>-2.0307922046982759E-5</v>
      </c>
      <c r="FV17" s="246">
        <f xml:space="preserve"> Debt!FV$202</f>
        <v>-2.0311166408526701E-5</v>
      </c>
      <c r="FW17" s="246">
        <f xml:space="preserve"> Debt!FW$202</f>
        <v>-1.9872046360647233E-5</v>
      </c>
      <c r="FX17" s="246">
        <f xml:space="preserve"> Debt!FX$202</f>
        <v>-2.0096622283700303E-5</v>
      </c>
      <c r="FY17" s="246">
        <f xml:space="preserve"> Debt!FY$202</f>
        <v>-2.0321599257413109E-5</v>
      </c>
      <c r="FZ17" s="246">
        <f xml:space="preserve"> Debt!FZ$202</f>
        <v>-2.0324207469634707E-5</v>
      </c>
      <c r="GA17" s="246">
        <f xml:space="preserve"> Debt!GA$202</f>
        <v>-2.0107633890176707E-5</v>
      </c>
      <c r="GB17" s="246">
        <f xml:space="preserve"> Debt!GB$202</f>
        <v>-2.0110024981868728E-5</v>
      </c>
      <c r="GC17" s="246">
        <f xml:space="preserve"> Debt!GC$202</f>
        <v>-2.0335785387301334E-5</v>
      </c>
      <c r="GD17" s="246">
        <f xml:space="preserve"> Debt!GD$202</f>
        <v>-2.0340047587761024E-5</v>
      </c>
      <c r="GE17" s="246">
        <f xml:space="preserve"> Debt!GE$202</f>
        <v>-1.9901046472146164E-5</v>
      </c>
      <c r="GF17" s="246">
        <f xml:space="preserve"> Debt!GF$202</f>
        <v>-2.0125504154401279E-5</v>
      </c>
      <c r="GG17" s="246">
        <f xml:space="preserve"> Debt!GG$202</f>
        <v>-2.0349208138002748E-5</v>
      </c>
      <c r="GH17" s="246">
        <f xml:space="preserve"> Debt!GH$202</f>
        <v>-2.0353915642988076E-5</v>
      </c>
      <c r="GI17" s="246">
        <f xml:space="preserve"> Debt!GI$202</f>
        <v>-1.9916044383887028E-5</v>
      </c>
      <c r="GJ17" s="246">
        <f xml:space="preserve"> Debt!GJ$202</f>
        <v>-2.014129794426172E-5</v>
      </c>
    </row>
    <row r="18" spans="1:192" s="202" customFormat="1" outlineLevel="1" x14ac:dyDescent="0.25">
      <c r="A18" s="217"/>
      <c r="B18" s="217"/>
      <c r="C18" s="218"/>
      <c r="D18" s="221"/>
      <c r="E18" s="246" t="str">
        <f xml:space="preserve"> Debt!E$268</f>
        <v>Senior debt interest - T2</v>
      </c>
      <c r="F18" s="246">
        <f xml:space="preserve"> Debt!F$268</f>
        <v>0</v>
      </c>
      <c r="G18" s="246" t="str">
        <f xml:space="preserve"> Debt!G$268</f>
        <v>$ 000s</v>
      </c>
      <c r="H18" s="246">
        <f xml:space="preserve"> Debt!H$268</f>
        <v>-10608.062425233165</v>
      </c>
      <c r="I18" s="246">
        <f xml:space="preserve"> Debt!I$268</f>
        <v>0</v>
      </c>
      <c r="J18" s="246">
        <f xml:space="preserve"> Debt!J$268</f>
        <v>0</v>
      </c>
      <c r="K18" s="246">
        <f xml:space="preserve"> Debt!K$268</f>
        <v>0</v>
      </c>
      <c r="L18" s="246">
        <f xml:space="preserve"> Debt!L$268</f>
        <v>0</v>
      </c>
      <c r="M18" s="246">
        <f xml:space="preserve"> Debt!M$268</f>
        <v>0</v>
      </c>
      <c r="N18" s="246">
        <f xml:space="preserve"> Debt!N$268</f>
        <v>0</v>
      </c>
      <c r="O18" s="246">
        <f xml:space="preserve"> Debt!O$268</f>
        <v>0</v>
      </c>
      <c r="P18" s="246">
        <f xml:space="preserve"> Debt!P$268</f>
        <v>0</v>
      </c>
      <c r="Q18" s="246">
        <f xml:space="preserve"> Debt!Q$268</f>
        <v>0</v>
      </c>
      <c r="R18" s="246">
        <f xml:space="preserve"> Debt!R$268</f>
        <v>0</v>
      </c>
      <c r="S18" s="246">
        <f xml:space="preserve"> Debt!S$268</f>
        <v>-294.69583718801647</v>
      </c>
      <c r="T18" s="246">
        <f xml:space="preserve"> Debt!T$268</f>
        <v>-296.23646510472776</v>
      </c>
      <c r="U18" s="246">
        <f xml:space="preserve"> Debt!U$268</f>
        <v>-297.2812026367904</v>
      </c>
      <c r="V18" s="246">
        <f xml:space="preserve"> Debt!V$268</f>
        <v>-294.16893834412986</v>
      </c>
      <c r="W18" s="246">
        <f xml:space="preserve"> Debt!W$268</f>
        <v>-288.13433063334583</v>
      </c>
      <c r="X18" s="246">
        <f xml:space="preserve"> Debt!X$268</f>
        <v>-286.16101423566528</v>
      </c>
      <c r="Y18" s="246">
        <f xml:space="preserve"> Debt!Y$268</f>
        <v>-287.03191556204803</v>
      </c>
      <c r="Z18" s="246">
        <f xml:space="preserve"> Debt!Z$268</f>
        <v>-283.8003832053459</v>
      </c>
      <c r="AA18" s="246">
        <f xml:space="preserve"> Debt!AA$268</f>
        <v>-274.74371660771135</v>
      </c>
      <c r="AB18" s="246">
        <f xml:space="preserve"> Debt!AB$268</f>
        <v>-275.75186316940568</v>
      </c>
      <c r="AC18" s="246">
        <f xml:space="preserve"> Debt!AC$268</f>
        <v>-276.37183689182581</v>
      </c>
      <c r="AD18" s="246">
        <f xml:space="preserve"> Debt!AD$268</f>
        <v>-273.03251196503334</v>
      </c>
      <c r="AE18" s="246">
        <f xml:space="preserve"> Debt!AE$268</f>
        <v>-264.1002377205379</v>
      </c>
      <c r="AF18" s="246">
        <f xml:space="preserve"> Debt!AF$268</f>
        <v>-264.87622007008042</v>
      </c>
      <c r="AG18" s="246">
        <f xml:space="preserve"> Debt!AG$268</f>
        <v>-265.23083278561853</v>
      </c>
      <c r="AH18" s="246">
        <f xml:space="preserve"> Debt!AH$268</f>
        <v>-261.77878441908712</v>
      </c>
      <c r="AI18" s="246">
        <f xml:space="preserve"> Debt!AI$268</f>
        <v>-252.95611209328933</v>
      </c>
      <c r="AJ18" s="246">
        <f xml:space="preserve"> Debt!AJ$268</f>
        <v>-253.46339218155603</v>
      </c>
      <c r="AK18" s="246">
        <f xml:space="preserve"> Debt!AK$268</f>
        <v>-253.57356091821092</v>
      </c>
      <c r="AL18" s="246">
        <f xml:space="preserve"> Debt!AL$268</f>
        <v>-249.99677757167848</v>
      </c>
      <c r="AM18" s="246">
        <f xml:space="preserve"> Debt!AM$268</f>
        <v>-243.99513066024645</v>
      </c>
      <c r="AN18" s="246">
        <f xml:space="preserve"> Debt!AN$268</f>
        <v>-241.56087784299766</v>
      </c>
      <c r="AO18" s="246">
        <f xml:space="preserve"> Debt!AO$268</f>
        <v>-241.45231815880234</v>
      </c>
      <c r="AP18" s="246">
        <f xml:space="preserve"> Debt!AP$268</f>
        <v>-237.73025178217836</v>
      </c>
      <c r="AQ18" s="246">
        <f xml:space="preserve"> Debt!AQ$268</f>
        <v>-229.15986155480334</v>
      </c>
      <c r="AR18" s="246">
        <f xml:space="preserve"> Debt!AR$268</f>
        <v>-229.13729208999735</v>
      </c>
      <c r="AS18" s="246">
        <f xml:space="preserve"> Debt!AS$268</f>
        <v>-228.72292901778286</v>
      </c>
      <c r="AT18" s="246">
        <f xml:space="preserve"> Debt!AT$268</f>
        <v>-224.8676736159253</v>
      </c>
      <c r="AU18" s="246">
        <f xml:space="preserve"> Debt!AU$268</f>
        <v>-216.43483600316242</v>
      </c>
      <c r="AV18" s="246">
        <f xml:space="preserve"> Debt!AV$268</f>
        <v>-216.12579719051934</v>
      </c>
      <c r="AW18" s="246">
        <f xml:space="preserve"> Debt!AW$268</f>
        <v>-215.41210969389084</v>
      </c>
      <c r="AX18" s="246">
        <f xml:space="preserve"> Debt!AX$268</f>
        <v>-211.41110667071146</v>
      </c>
      <c r="AY18" s="246">
        <f xml:space="preserve"> Debt!AY$268</f>
        <v>-203.13092814282172</v>
      </c>
      <c r="AZ18" s="246">
        <f xml:space="preserve"> Debt!AZ$268</f>
        <v>-202.51607851291195</v>
      </c>
      <c r="BA18" s="246">
        <f xml:space="preserve"> Debt!BA$268</f>
        <v>-201.46984993759617</v>
      </c>
      <c r="BB18" s="246">
        <f xml:space="preserve"> Debt!BB$268</f>
        <v>-197.29154712853003</v>
      </c>
      <c r="BC18" s="246">
        <f xml:space="preserve"> Debt!BC$268</f>
        <v>-191.24213168639554</v>
      </c>
      <c r="BD18" s="246">
        <f xml:space="preserve"> Debt!BD$268</f>
        <v>-188.18810542790305</v>
      </c>
      <c r="BE18" s="246">
        <f xml:space="preserve"> Debt!BE$268</f>
        <v>-186.84859760196949</v>
      </c>
      <c r="BF18" s="246">
        <f xml:space="preserve"> Debt!BF$268</f>
        <v>-182.4939077918792</v>
      </c>
      <c r="BG18" s="246">
        <f xml:space="preserve"> Debt!BG$268</f>
        <v>-174.49408674524375</v>
      </c>
      <c r="BH18" s="246">
        <f xml:space="preserve"> Debt!BH$268</f>
        <v>-158.58496221505101</v>
      </c>
      <c r="BI18" s="246">
        <f xml:space="preserve"> Debt!BI$268</f>
        <v>-140.28498132869422</v>
      </c>
      <c r="BJ18" s="246">
        <f xml:space="preserve"> Debt!BJ$268</f>
        <v>-115.20104867800566</v>
      </c>
      <c r="BK18" s="246">
        <f xml:space="preserve"> Debt!BK$268</f>
        <v>-89.347497825385489</v>
      </c>
      <c r="BL18" s="246">
        <f xml:space="preserve"> Debt!BL$268</f>
        <v>-71.454065862821523</v>
      </c>
      <c r="BM18" s="246">
        <f xml:space="preserve"> Debt!BM$268</f>
        <v>-51.136154817424583</v>
      </c>
      <c r="BN18" s="246">
        <f xml:space="preserve"> Debt!BN$268</f>
        <v>-24.974372510001398</v>
      </c>
      <c r="BO18" s="246">
        <f xml:space="preserve"> Debt!BO$268</f>
        <v>-6.1854280174159204E-5</v>
      </c>
      <c r="BP18" s="246">
        <f xml:space="preserve"> Debt!BP$268</f>
        <v>-6.2549936430437682E-5</v>
      </c>
      <c r="BQ18" s="246">
        <f xml:space="preserve"> Debt!BQ$268</f>
        <v>-6.3244363898940975E-5</v>
      </c>
      <c r="BR18" s="246">
        <f xml:space="preserve"> Debt!BR$268</f>
        <v>-6.3253448151421747E-5</v>
      </c>
      <c r="BS18" s="246">
        <f xml:space="preserve"> Debt!BS$268</f>
        <v>-6.2573698114040194E-5</v>
      </c>
      <c r="BT18" s="246">
        <f xml:space="preserve"> Debt!BT$268</f>
        <v>-6.2581884912592316E-5</v>
      </c>
      <c r="BU18" s="246">
        <f xml:space="preserve"> Debt!BU$268</f>
        <v>-6.328150839797352E-5</v>
      </c>
      <c r="BV18" s="246">
        <f xml:space="preserve"> Debt!BV$268</f>
        <v>-6.3290996395009007E-5</v>
      </c>
      <c r="BW18" s="246">
        <f xml:space="preserve"> Debt!BW$268</f>
        <v>-6.1929521482750045E-5</v>
      </c>
      <c r="BX18" s="246">
        <f xml:space="preserve"> Debt!BX$268</f>
        <v>-6.2631205381918548E-5</v>
      </c>
      <c r="BY18" s="246">
        <f xml:space="preserve"> Debt!BY$268</f>
        <v>-6.3333187700975312E-5</v>
      </c>
      <c r="BZ18" s="246">
        <f xml:space="preserve"> Debt!BZ$268</f>
        <v>-6.3344694420784298E-5</v>
      </c>
      <c r="CA18" s="246">
        <f xml:space="preserve"> Debt!CA$268</f>
        <v>-6.1978694936396035E-5</v>
      </c>
      <c r="CB18" s="246">
        <f xml:space="preserve"> Debt!CB$268</f>
        <v>-6.2680525851244753E-5</v>
      </c>
      <c r="CC18" s="246">
        <f xml:space="preserve"> Debt!CC$268</f>
        <v>-6.3380223941598033E-5</v>
      </c>
      <c r="CD18" s="246">
        <f xml:space="preserve"> Debt!CD$268</f>
        <v>-6.3390317555465581E-5</v>
      </c>
      <c r="CE18" s="246">
        <f xml:space="preserve"> Debt!CE$268</f>
        <v>-6.2023918715050364E-5</v>
      </c>
      <c r="CF18" s="246">
        <f xml:space="preserve"> Debt!CF$268</f>
        <v>-6.272285759009967E-5</v>
      </c>
      <c r="CG18" s="246">
        <f xml:space="preserve"> Debt!CG$268</f>
        <v>-6.3421607758454933E-5</v>
      </c>
      <c r="CH18" s="246">
        <f xml:space="preserve"> Debt!CH$268</f>
        <v>-6.3431499500045123E-5</v>
      </c>
      <c r="CI18" s="246">
        <f xml:space="preserve"> Debt!CI$268</f>
        <v>-6.2751611224038853E-5</v>
      </c>
      <c r="CJ18" s="246">
        <f xml:space="preserve"> Debt!CJ$268</f>
        <v>-6.2759198988550586E-5</v>
      </c>
      <c r="CK18" s="246">
        <f xml:space="preserve"> Debt!CK$268</f>
        <v>-6.3461780341647739E-5</v>
      </c>
      <c r="CL18" s="246">
        <f xml:space="preserve"> Debt!CL$268</f>
        <v>-6.3470460849573808E-5</v>
      </c>
      <c r="CM18" s="246">
        <f xml:space="preserve"> Debt!CM$268</f>
        <v>-6.2101332344886604E-5</v>
      </c>
      <c r="CN18" s="246">
        <f xml:space="preserve"> Debt!CN$268</f>
        <v>-6.2804925253634415E-5</v>
      </c>
      <c r="CO18" s="246">
        <f xml:space="preserve"> Debt!CO$268</f>
        <v>-6.3506394114942258E-5</v>
      </c>
      <c r="CP18" s="246">
        <f xml:space="preserve"> Debt!CP$268</f>
        <v>-6.3513661516926875E-5</v>
      </c>
      <c r="CQ18" s="246">
        <f xml:space="preserve"> Debt!CQ$268</f>
        <v>-6.2145963672292201E-5</v>
      </c>
      <c r="CR18" s="246">
        <f xml:space="preserve"> Debt!CR$268</f>
        <v>-6.2846458280435438E-5</v>
      </c>
      <c r="CS18" s="246">
        <f xml:space="preserve"> Debt!CS$268</f>
        <v>-6.3547374187244456E-5</v>
      </c>
      <c r="CT18" s="246">
        <f xml:space="preserve"> Debt!CT$268</f>
        <v>-6.3556458439725227E-5</v>
      </c>
      <c r="CU18" s="246">
        <f xml:space="preserve"> Debt!CU$268</f>
        <v>-6.2182300682215341E-5</v>
      </c>
      <c r="CV18" s="246">
        <f xml:space="preserve"> Debt!CV$268</f>
        <v>-6.2884796459021012E-5</v>
      </c>
      <c r="CW18" s="246">
        <f xml:space="preserve"> Debt!CW$268</f>
        <v>-6.3586537409050513E-5</v>
      </c>
      <c r="CX18" s="246">
        <f xml:space="preserve"> Debt!CX$268</f>
        <v>-6.3599659107078308E-5</v>
      </c>
      <c r="CY18" s="246">
        <f xml:space="preserve"> Debt!CY$268</f>
        <v>-6.2920938179458451E-5</v>
      </c>
      <c r="CZ18" s="246">
        <f xml:space="preserve"> Debt!CZ$268</f>
        <v>-6.2934915640401097E-5</v>
      </c>
      <c r="DA18" s="246">
        <f xml:space="preserve"> Debt!DA$268</f>
        <v>-6.3640639179380506E-5</v>
      </c>
      <c r="DB18" s="246">
        <f xml:space="preserve"> Debt!DB$268</f>
        <v>-6.3648310325919839E-5</v>
      </c>
      <c r="DC18" s="246">
        <f xml:space="preserve"> Debt!DC$268</f>
        <v>-6.2273143207023176E-5</v>
      </c>
      <c r="DD18" s="246">
        <f xml:space="preserve"> Debt!DD$268</f>
        <v>-6.2977247379256E-5</v>
      </c>
      <c r="DE18" s="246">
        <f xml:space="preserve"> Debt!DE$268</f>
        <v>-6.3678389295245084E-5</v>
      </c>
      <c r="DF18" s="246">
        <f xml:space="preserve"> Debt!DF$268</f>
        <v>-6.368888665366732E-5</v>
      </c>
      <c r="DG18" s="246">
        <f xml:space="preserve"> Debt!DG$268</f>
        <v>-6.2318366985677519E-5</v>
      </c>
      <c r="DH18" s="246">
        <f xml:space="preserve"> Debt!DH$268</f>
        <v>-6.3023173322353305E-5</v>
      </c>
      <c r="DI18" s="246">
        <f xml:space="preserve"> Debt!DI$268</f>
        <v>-6.3724214302203711E-5</v>
      </c>
      <c r="DJ18" s="246">
        <f xml:space="preserve"> Debt!DJ$268</f>
        <v>-6.373895097845033E-5</v>
      </c>
      <c r="DK18" s="246">
        <f xml:space="preserve"> Debt!DK$268</f>
        <v>-6.2365170634328515E-5</v>
      </c>
      <c r="DL18" s="246">
        <f xml:space="preserve"> Debt!DL$268</f>
        <v>-6.3065704739221671E-5</v>
      </c>
      <c r="DM18" s="246">
        <f xml:space="preserve"> Debt!DM$268</f>
        <v>-6.3772865521045241E-5</v>
      </c>
      <c r="DN18" s="246">
        <f xml:space="preserve"> Debt!DN$268</f>
        <v>-6.3780940412139277E-5</v>
      </c>
      <c r="DO18" s="246">
        <f xml:space="preserve"> Debt!DO$268</f>
        <v>-6.3095456763228184E-5</v>
      </c>
      <c r="DP18" s="246">
        <f xml:space="preserve"> Debt!DP$268</f>
        <v>-6.3110033258211232E-5</v>
      </c>
      <c r="DQ18" s="246">
        <f xml:space="preserve"> Debt!DQ$268</f>
        <v>-6.3812634359683345E-5</v>
      </c>
      <c r="DR18" s="246">
        <f xml:space="preserve"> Debt!DR$268</f>
        <v>-6.3827371035929951E-5</v>
      </c>
      <c r="DS18" s="246">
        <f xml:space="preserve"> Debt!DS$268</f>
        <v>-6.2448311292902638E-5</v>
      </c>
      <c r="DT18" s="246">
        <f xml:space="preserve"> Debt!DT$268</f>
        <v>-6.3156358557335464E-5</v>
      </c>
      <c r="DU18" s="246">
        <f xml:space="preserve"> Debt!DU$268</f>
        <v>-6.3861689323079578E-5</v>
      </c>
      <c r="DV18" s="246">
        <f xml:space="preserve"> Debt!DV$268</f>
        <v>-6.3869966086450958E-5</v>
      </c>
      <c r="DW18" s="246">
        <f xml:space="preserve"> Debt!DW$268</f>
        <v>-6.2493140104057817E-5</v>
      </c>
      <c r="DX18" s="246">
        <f xml:space="preserve"> Debt!DX$268</f>
        <v>-6.3200287720298099E-5</v>
      </c>
      <c r="DY18" s="246">
        <f xml:space="preserve"> Debt!DY$268</f>
        <v>-6.3902063778549742E-5</v>
      </c>
      <c r="DZ18" s="246">
        <f xml:space="preserve"> Debt!DZ$268</f>
        <v>-6.3910542414198466E-5</v>
      </c>
      <c r="EA18" s="246">
        <f xml:space="preserve"> Debt!EA$268</f>
        <v>-6.2534216723970931E-5</v>
      </c>
      <c r="EB18" s="246">
        <f xml:space="preserve"> Debt!EB$268</f>
        <v>-6.3236629118749001E-5</v>
      </c>
      <c r="EC18" s="246">
        <f xml:space="preserve"> Debt!EC$268</f>
        <v>-6.3940621383523725E-5</v>
      </c>
      <c r="ED18" s="246">
        <f xml:space="preserve"> Debt!ED$268</f>
        <v>-6.3955358059770344E-5</v>
      </c>
      <c r="EE18" s="246">
        <f xml:space="preserve"> Debt!EE$268</f>
        <v>-6.3270774059051782E-5</v>
      </c>
      <c r="EF18" s="246">
        <f xml:space="preserve"> Debt!EF$268</f>
        <v>-6.3281356993765501E-5</v>
      </c>
      <c r="EG18" s="246">
        <f xml:space="preserve"> Debt!EG$268</f>
        <v>-6.3990483836029376E-5</v>
      </c>
      <c r="EH18" s="246">
        <f xml:space="preserve"> Debt!EH$268</f>
        <v>-6.3999164343955459E-5</v>
      </c>
      <c r="EI18" s="246">
        <f xml:space="preserve"> Debt!EI$268</f>
        <v>-6.262012215503921E-5</v>
      </c>
      <c r="EJ18" s="246">
        <f xml:space="preserve"> Debt!EJ$268</f>
        <v>-6.3324687122687733E-5</v>
      </c>
      <c r="EK18" s="246">
        <f xml:space="preserve"> Debt!EK$268</f>
        <v>-6.4034895737046538E-5</v>
      </c>
      <c r="EL18" s="246">
        <f xml:space="preserve"> Debt!EL$268</f>
        <v>-6.4048017435074334E-5</v>
      </c>
      <c r="EM18" s="246">
        <f xml:space="preserve"> Debt!EM$268</f>
        <v>-6.2663173612448155E-5</v>
      </c>
      <c r="EN18" s="246">
        <f xml:space="preserve"> Debt!EN$268</f>
        <v>-6.3367018861542623E-5</v>
      </c>
      <c r="EO18" s="246">
        <f xml:space="preserve"> Debt!EO$268</f>
        <v>-6.4072443980633771E-5</v>
      </c>
      <c r="EP18" s="246">
        <f xml:space="preserve"> Debt!EP$268</f>
        <v>-6.4081730105391914E-5</v>
      </c>
      <c r="EQ18" s="246">
        <f xml:space="preserve"> Debt!EQ$268</f>
        <v>-6.2700300557369621E-5</v>
      </c>
      <c r="ER18" s="246">
        <f xml:space="preserve"> Debt!ER$268</f>
        <v>-6.3407952854303257E-5</v>
      </c>
      <c r="ES18" s="246">
        <f xml:space="preserve"> Debt!ES$268</f>
        <v>-6.4118874604424445E-5</v>
      </c>
      <c r="ET18" s="246">
        <f xml:space="preserve"> Debt!ET$268</f>
        <v>-6.4132601919284301E-5</v>
      </c>
      <c r="EU18" s="246">
        <f xml:space="preserve"> Debt!EU$268</f>
        <v>-6.3448287813023502E-5</v>
      </c>
      <c r="EV18" s="246">
        <f xml:space="preserve"> Debt!EV$268</f>
        <v>-6.3455276543494831E-5</v>
      </c>
      <c r="EW18" s="246">
        <f xml:space="preserve"> Debt!EW$268</f>
        <v>-6.4160662165836047E-5</v>
      </c>
      <c r="EX18" s="246">
        <f xml:space="preserve"> Debt!EX$268</f>
        <v>-6.4173380119309154E-5</v>
      </c>
      <c r="EY18" s="246">
        <f xml:space="preserve"> Debt!EY$268</f>
        <v>-6.2790353147179129E-5</v>
      </c>
      <c r="EZ18" s="246">
        <f xml:space="preserve"> Debt!EZ$268</f>
        <v>-6.34984069944036E-5</v>
      </c>
      <c r="FA18" s="246">
        <f xml:space="preserve"> Debt!FA$268</f>
        <v>-6.4205679683685269E-5</v>
      </c>
      <c r="FB18" s="246">
        <f xml:space="preserve"> Debt!FB$268</f>
        <v>-6.421900325399041E-5</v>
      </c>
      <c r="FC18" s="246">
        <f xml:space="preserve"> Debt!FC$268</f>
        <v>-6.2831824734591407E-5</v>
      </c>
      <c r="FD18" s="246">
        <f xml:space="preserve"> Debt!FD$268</f>
        <v>-6.3542735513393161E-5</v>
      </c>
      <c r="FE18" s="246">
        <f xml:space="preserve"> Debt!FE$268</f>
        <v>-6.4252514052030659E-5</v>
      </c>
      <c r="FF18" s="246">
        <f xml:space="preserve"> Debt!FF$268</f>
        <v>-6.4266241366890502E-5</v>
      </c>
      <c r="FG18" s="246">
        <f xml:space="preserve"> Debt!FG$268</f>
        <v>-6.2880208253239043E-5</v>
      </c>
      <c r="FH18" s="246">
        <f xml:space="preserve"> Debt!FH$268</f>
        <v>-6.3587862744436601E-5</v>
      </c>
      <c r="FI18" s="246">
        <f xml:space="preserve"> Debt!FI$268</f>
        <v>-6.4295310974829011E-5</v>
      </c>
      <c r="FJ18" s="246">
        <f xml:space="preserve"> Debt!FJ$268</f>
        <v>-6.4310451395630319E-5</v>
      </c>
      <c r="FK18" s="246">
        <f xml:space="preserve"> Debt!FK$268</f>
        <v>-6.3620010904604697E-5</v>
      </c>
      <c r="FL18" s="246">
        <f xml:space="preserve"> Debt!FL$268</f>
        <v>-6.3632989975480014E-5</v>
      </c>
      <c r="FM18" s="246">
        <f xml:space="preserve"> Debt!FM$268</f>
        <v>-6.4341943470897029E-5</v>
      </c>
      <c r="FN18" s="246">
        <f xml:space="preserve"> Debt!FN$268</f>
        <v>-6.4356276402588946E-5</v>
      </c>
      <c r="FO18" s="246">
        <f xml:space="preserve"> Debt!FO$268</f>
        <v>-6.2969865875549402E-5</v>
      </c>
      <c r="FP18" s="246">
        <f xml:space="preserve"> Debt!FP$268</f>
        <v>-6.3684307224940917E-5</v>
      </c>
      <c r="FQ18" s="246">
        <f xml:space="preserve"> Debt!FQ$268</f>
        <v>-6.4396247113504394E-5</v>
      </c>
      <c r="FR18" s="246">
        <f xml:space="preserve"> Debt!FR$268</f>
        <v>-6.4407350088758678E-5</v>
      </c>
      <c r="FS18" s="246">
        <f xml:space="preserve"> Debt!FS$268</f>
        <v>-6.301884184544581E-5</v>
      </c>
      <c r="FT18" s="246">
        <f xml:space="preserve"> Debt!FT$268</f>
        <v>-6.3733428016253673E-5</v>
      </c>
      <c r="FU18" s="246">
        <f xml:space="preserve"> Debt!FU$268</f>
        <v>-6.4444090843236506E-5</v>
      </c>
      <c r="FV18" s="246">
        <f xml:space="preserve"> Debt!FV$268</f>
        <v>-6.4454386329381385E-5</v>
      </c>
      <c r="FW18" s="246">
        <f xml:space="preserve"> Debt!FW$268</f>
        <v>-6.3060905884106819E-5</v>
      </c>
      <c r="FX18" s="246">
        <f xml:space="preserve"> Debt!FX$268</f>
        <v>-6.3773563296960442E-5</v>
      </c>
      <c r="FY18" s="246">
        <f xml:space="preserve"> Debt!FY$268</f>
        <v>-6.4487493382866918E-5</v>
      </c>
      <c r="FZ18" s="246">
        <f xml:space="preserve"> Debt!FZ$268</f>
        <v>-6.4495770146238298E-5</v>
      </c>
      <c r="GA18" s="246">
        <f xml:space="preserve"> Debt!GA$268</f>
        <v>-6.3808506949317075E-5</v>
      </c>
      <c r="GB18" s="246">
        <f xml:space="preserve"> Debt!GB$268</f>
        <v>-6.3816094713828808E-5</v>
      </c>
      <c r="GC18" s="246">
        <f xml:space="preserve"> Debt!GC$268</f>
        <v>-6.4532510900716154E-5</v>
      </c>
      <c r="GD18" s="246">
        <f xml:space="preserve"> Debt!GD$268</f>
        <v>-6.4546036343298652E-5</v>
      </c>
      <c r="GE18" s="246">
        <f xml:space="preserve"> Debt!GE$268</f>
        <v>-6.3152933311412158E-5</v>
      </c>
      <c r="GF18" s="246">
        <f xml:space="preserve"> Debt!GF$268</f>
        <v>-6.3865215505141577E-5</v>
      </c>
      <c r="GG18" s="246">
        <f xml:space="preserve"> Debt!GG$268</f>
        <v>-6.4575105951237161E-5</v>
      </c>
      <c r="GH18" s="246">
        <f xml:space="preserve"> Debt!GH$268</f>
        <v>-6.4590044499761111E-5</v>
      </c>
      <c r="GI18" s="246">
        <f xml:space="preserve"> Debt!GI$268</f>
        <v>-6.3200526895061481E-5</v>
      </c>
      <c r="GJ18" s="246">
        <f xml:space="preserve"> Debt!GJ$268</f>
        <v>-6.3915334686521661E-5</v>
      </c>
    </row>
    <row r="19" spans="1:192" outlineLevel="1" x14ac:dyDescent="0.25">
      <c r="A19" s="217"/>
      <c r="D19" s="221"/>
      <c r="E19" s="246" t="str">
        <f xml:space="preserve"> Debt!E$285</f>
        <v>Shareholder loan interest expense</v>
      </c>
      <c r="F19" s="246">
        <f xml:space="preserve"> Debt!F$285</f>
        <v>0</v>
      </c>
      <c r="G19" s="246" t="str">
        <f xml:space="preserve"> Debt!G$285</f>
        <v>$ 000s</v>
      </c>
      <c r="H19" s="246">
        <f xml:space="preserve"> Debt!H$285</f>
        <v>-40864.028083344507</v>
      </c>
      <c r="I19" s="246">
        <f xml:space="preserve"> Debt!I$285</f>
        <v>0</v>
      </c>
      <c r="J19" s="246">
        <f xml:space="preserve"> Debt!J$285</f>
        <v>0</v>
      </c>
      <c r="K19" s="246">
        <f xml:space="preserve"> Debt!K$285</f>
        <v>0</v>
      </c>
      <c r="L19" s="246">
        <f xml:space="preserve"> Debt!L$285</f>
        <v>0</v>
      </c>
      <c r="M19" s="246">
        <f xml:space="preserve"> Debt!M$285</f>
        <v>0</v>
      </c>
      <c r="N19" s="246">
        <f xml:space="preserve"> Debt!N$285</f>
        <v>0</v>
      </c>
      <c r="O19" s="246">
        <f xml:space="preserve"> Debt!O$285</f>
        <v>0</v>
      </c>
      <c r="P19" s="246">
        <f xml:space="preserve"> Debt!P$285</f>
        <v>0</v>
      </c>
      <c r="Q19" s="246">
        <f xml:space="preserve"> Debt!Q$285</f>
        <v>0</v>
      </c>
      <c r="R19" s="246">
        <f xml:space="preserve"> Debt!R$285</f>
        <v>0</v>
      </c>
      <c r="S19" s="246">
        <f xml:space="preserve"> Debt!S$285</f>
        <v>-596.52826171512368</v>
      </c>
      <c r="T19" s="246">
        <f xml:space="preserve"> Debt!T$285</f>
        <v>-599.26446445583713</v>
      </c>
      <c r="U19" s="246">
        <f xml:space="preserve"> Debt!U$285</f>
        <v>-600.94509249295709</v>
      </c>
      <c r="V19" s="246">
        <f xml:space="preserve"> Debt!V$285</f>
        <v>-601.11084842464516</v>
      </c>
      <c r="W19" s="246">
        <f xml:space="preserve"> Debt!W$285</f>
        <v>-601.84694737718485</v>
      </c>
      <c r="X19" s="246">
        <f xml:space="preserve"> Debt!X$285</f>
        <v>-604.22407166393418</v>
      </c>
      <c r="Y19" s="246">
        <f xml:space="preserve"> Debt!Y$285</f>
        <v>-606.37005807080857</v>
      </c>
      <c r="Z19" s="246">
        <f xml:space="preserve"> Debt!Z$285</f>
        <v>-606.74220600875231</v>
      </c>
      <c r="AA19" s="246">
        <f xml:space="preserve"> Debt!AA$285</f>
        <v>-607.68527164452541</v>
      </c>
      <c r="AB19" s="246">
        <f xml:space="preserve"> Debt!AB$285</f>
        <v>-610.43445695705771</v>
      </c>
      <c r="AC19" s="246">
        <f xml:space="preserve"> Debt!AC$285</f>
        <v>-612.6245801878739</v>
      </c>
      <c r="AD19" s="246">
        <f xml:space="preserve"> Debt!AD$285</f>
        <v>-613.21922614702839</v>
      </c>
      <c r="AE19" s="246">
        <f xml:space="preserve"> Debt!AE$285</f>
        <v>-614.38565379387114</v>
      </c>
      <c r="AF19" s="246">
        <f xml:space="preserve"> Debt!AF$285</f>
        <v>-617.35352673865486</v>
      </c>
      <c r="AG19" s="246">
        <f xml:space="preserve"> Debt!AG$285</f>
        <v>-619.77024907216457</v>
      </c>
      <c r="AH19" s="246">
        <f xml:space="preserve"> Debt!AH$285</f>
        <v>-620.60358297917173</v>
      </c>
      <c r="AI19" s="246">
        <f xml:space="preserve"> Debt!AI$285</f>
        <v>-622.00985682859618</v>
      </c>
      <c r="AJ19" s="246">
        <f xml:space="preserve"> Debt!AJ$285</f>
        <v>-625.31568929179389</v>
      </c>
      <c r="AK19" s="246">
        <f xml:space="preserve"> Debt!AK$285</f>
        <v>-627.8761384306531</v>
      </c>
      <c r="AL19" s="246">
        <f xml:space="preserve"> Debt!AL$285</f>
        <v>-628.96598025740946</v>
      </c>
      <c r="AM19" s="246">
        <f xml:space="preserve"> Debt!AM$285</f>
        <v>-630.63024150284809</v>
      </c>
      <c r="AN19" s="246">
        <f xml:space="preserve"> Debt!AN$285</f>
        <v>-633.92450699427525</v>
      </c>
      <c r="AO19" s="246">
        <f xml:space="preserve"> Debt!AO$285</f>
        <v>-637.00867529817344</v>
      </c>
      <c r="AP19" s="246">
        <f xml:space="preserve"> Debt!AP$285</f>
        <v>-638.37376789016116</v>
      </c>
      <c r="AQ19" s="246">
        <f xml:space="preserve"> Debt!AQ$285</f>
        <v>-640.31509753975081</v>
      </c>
      <c r="AR19" s="246">
        <f xml:space="preserve"> Debt!AR$285</f>
        <v>-644.04708882309933</v>
      </c>
      <c r="AS19" s="246">
        <f xml:space="preserve"> Debt!AS$285</f>
        <v>-647.25413012033334</v>
      </c>
      <c r="AT19" s="246">
        <f xml:space="preserve"> Debt!AT$285</f>
        <v>-648.91574119487632</v>
      </c>
      <c r="AU19" s="246">
        <f xml:space="preserve"> Debt!AU$285</f>
        <v>-651.15578562486439</v>
      </c>
      <c r="AV19" s="246">
        <f xml:space="preserve"> Debt!AV$285</f>
        <v>-655.18333308268336</v>
      </c>
      <c r="AW19" s="246">
        <f xml:space="preserve"> Debt!AW$285</f>
        <v>-658.69521358285442</v>
      </c>
      <c r="AX19" s="246">
        <f xml:space="preserve"> Debt!AX$285</f>
        <v>-660.67496093314583</v>
      </c>
      <c r="AY19" s="246">
        <f xml:space="preserve"> Debt!AY$285</f>
        <v>-663.235726576155</v>
      </c>
      <c r="AZ19" s="246">
        <f xml:space="preserve"> Debt!AZ$285</f>
        <v>-667.67994638283108</v>
      </c>
      <c r="BA19" s="246">
        <f xml:space="preserve"> Debt!BA$285</f>
        <v>-671.42329036415288</v>
      </c>
      <c r="BB19" s="246">
        <f xml:space="preserve"> Debt!BB$285</f>
        <v>-673.7448554965971</v>
      </c>
      <c r="BC19" s="246">
        <f xml:space="preserve"> Debt!BC$285</f>
        <v>-676.65044689000877</v>
      </c>
      <c r="BD19" s="246">
        <f xml:space="preserve"> Debt!BD$285</f>
        <v>-681.18154793244821</v>
      </c>
      <c r="BE19" s="246">
        <f xml:space="preserve"> Debt!BE$285</f>
        <v>-685.5290470991149</v>
      </c>
      <c r="BF19" s="246">
        <f xml:space="preserve"> Debt!BF$285</f>
        <v>-688.21743191032294</v>
      </c>
      <c r="BG19" s="246">
        <f xml:space="preserve"> Debt!BG$285</f>
        <v>-691.49329766099322</v>
      </c>
      <c r="BH19" s="246">
        <f xml:space="preserve"> Debt!BH$285</f>
        <v>-696.55115262534468</v>
      </c>
      <c r="BI19" s="246">
        <f xml:space="preserve"> Debt!BI$285</f>
        <v>-701.12434908091052</v>
      </c>
      <c r="BJ19" s="246">
        <f xml:space="preserve"> Debt!BJ$285</f>
        <v>-704.20763184880195</v>
      </c>
      <c r="BK19" s="246">
        <f xml:space="preserve"> Debt!BK$285</f>
        <v>-707.88234201843568</v>
      </c>
      <c r="BL19" s="246">
        <f xml:space="preserve"> Debt!BL$285</f>
        <v>-702.29242733025376</v>
      </c>
      <c r="BM19" s="246">
        <f xml:space="preserve"> Debt!BM$285</f>
        <v>-695.10660519261751</v>
      </c>
      <c r="BN19" s="246">
        <f xml:space="preserve"> Debt!BN$285</f>
        <v>-683.66355807990908</v>
      </c>
      <c r="BO19" s="246">
        <f xml:space="preserve"> Debt!BO$285</f>
        <v>-673.43263628357886</v>
      </c>
      <c r="BP19" s="246">
        <f xml:space="preserve"> Debt!BP$285</f>
        <v>-656.49962412801096</v>
      </c>
      <c r="BQ19" s="246">
        <f xml:space="preserve"> Debt!BQ$285</f>
        <v>-636.85472865594716</v>
      </c>
      <c r="BR19" s="246">
        <f xml:space="preserve"> Debt!BR$285</f>
        <v>-610.18578036409531</v>
      </c>
      <c r="BS19" s="246">
        <f xml:space="preserve"> Debt!BS$285</f>
        <v>-585.33255524328627</v>
      </c>
      <c r="BT19" s="246">
        <f xml:space="preserve"> Debt!BT$285</f>
        <v>-567.11440477985184</v>
      </c>
      <c r="BU19" s="246">
        <f xml:space="preserve"> Debt!BU$285</f>
        <v>-546.67201681485403</v>
      </c>
      <c r="BV19" s="246">
        <f xml:space="preserve"> Debt!BV$285</f>
        <v>-518.97920704613216</v>
      </c>
      <c r="BW19" s="246">
        <f xml:space="preserve"> Debt!BW$285</f>
        <v>-493.07153992952215</v>
      </c>
      <c r="BX19" s="246">
        <f xml:space="preserve"> Debt!BX$285</f>
        <v>-473.99373184551791</v>
      </c>
      <c r="BY19" s="246">
        <f xml:space="preserve"> Debt!BY$285</f>
        <v>-452.20467466520785</v>
      </c>
      <c r="BZ19" s="246">
        <f xml:space="preserve"> Debt!BZ$285</f>
        <v>-423.42028804134503</v>
      </c>
      <c r="CA19" s="246">
        <f xml:space="preserve"> Debt!CA$285</f>
        <v>-396.38930574145377</v>
      </c>
      <c r="CB19" s="246">
        <f xml:space="preserve"> Debt!CB$285</f>
        <v>-376.13524699095171</v>
      </c>
      <c r="CC19" s="246">
        <f xml:space="preserve"> Debt!CC$285</f>
        <v>-353.16814059431607</v>
      </c>
      <c r="CD19" s="246">
        <f xml:space="preserve"> Debt!CD$285</f>
        <v>-323.21796393948102</v>
      </c>
      <c r="CE19" s="246">
        <f xml:space="preserve"> Debt!CE$285</f>
        <v>-294.98818691528118</v>
      </c>
      <c r="CF19" s="246">
        <f xml:space="preserve"> Debt!CF$285</f>
        <v>-273.48189677624106</v>
      </c>
      <c r="CG19" s="246">
        <f xml:space="preserve"> Debt!CG$285</f>
        <v>-249.25979201535336</v>
      </c>
      <c r="CH19" s="246">
        <f xml:space="preserve"> Debt!CH$285</f>
        <v>-218.0653652508602</v>
      </c>
      <c r="CI19" s="246">
        <f xml:space="preserve"> Debt!CI$285</f>
        <v>-188.55698872914255</v>
      </c>
      <c r="CJ19" s="246">
        <f xml:space="preserve"> Debt!CJ$285</f>
        <v>-165.48240134592217</v>
      </c>
      <c r="CK19" s="246">
        <f xml:space="preserve"> Debt!CK$285</f>
        <v>-140.15402383459633</v>
      </c>
      <c r="CL19" s="246">
        <f xml:space="preserve"> Debt!CL$285</f>
        <v>-107.63139546113433</v>
      </c>
      <c r="CM19" s="246">
        <f xml:space="preserve"> Debt!CM$285</f>
        <v>-76.759026148411806</v>
      </c>
      <c r="CN19" s="246">
        <f xml:space="preserve"> Debt!CN$285</f>
        <v>-52.793870248163898</v>
      </c>
      <c r="CO19" s="246">
        <f xml:space="preserve"> Debt!CO$285</f>
        <v>-31.981264242854607</v>
      </c>
      <c r="CP19" s="246">
        <f xml:space="preserve"> Debt!CP$285</f>
        <v>-4.763665698984604</v>
      </c>
      <c r="CQ19" s="246">
        <f xml:space="preserve"> Debt!CQ$285</f>
        <v>0</v>
      </c>
      <c r="CR19" s="246">
        <f xml:space="preserve"> Debt!CR$285</f>
        <v>0</v>
      </c>
      <c r="CS19" s="246">
        <f xml:space="preserve"> Debt!CS$285</f>
        <v>0</v>
      </c>
      <c r="CT19" s="246">
        <f xml:space="preserve"> Debt!CT$285</f>
        <v>0</v>
      </c>
      <c r="CU19" s="246">
        <f xml:space="preserve"> Debt!CU$285</f>
        <v>0</v>
      </c>
      <c r="CV19" s="246">
        <f xml:space="preserve"> Debt!CV$285</f>
        <v>0</v>
      </c>
      <c r="CW19" s="246">
        <f xml:space="preserve"> Debt!CW$285</f>
        <v>0</v>
      </c>
      <c r="CX19" s="246">
        <f xml:space="preserve"> Debt!CX$285</f>
        <v>0</v>
      </c>
      <c r="CY19" s="246">
        <f xml:space="preserve"> Debt!CY$285</f>
        <v>0</v>
      </c>
      <c r="CZ19" s="246">
        <f xml:space="preserve"> Debt!CZ$285</f>
        <v>0</v>
      </c>
      <c r="DA19" s="246">
        <f xml:space="preserve"> Debt!DA$285</f>
        <v>0</v>
      </c>
      <c r="DB19" s="246">
        <f xml:space="preserve"> Debt!DB$285</f>
        <v>0</v>
      </c>
      <c r="DC19" s="246">
        <f xml:space="preserve"> Debt!DC$285</f>
        <v>0</v>
      </c>
      <c r="DD19" s="246">
        <f xml:space="preserve"> Debt!DD$285</f>
        <v>0</v>
      </c>
      <c r="DE19" s="246">
        <f xml:space="preserve"> Debt!DE$285</f>
        <v>0</v>
      </c>
      <c r="DF19" s="246">
        <f xml:space="preserve"> Debt!DF$285</f>
        <v>0</v>
      </c>
      <c r="DG19" s="246">
        <f xml:space="preserve"> Debt!DG$285</f>
        <v>0</v>
      </c>
      <c r="DH19" s="246">
        <f xml:space="preserve"> Debt!DH$285</f>
        <v>0</v>
      </c>
      <c r="DI19" s="246">
        <f xml:space="preserve"> Debt!DI$285</f>
        <v>0</v>
      </c>
      <c r="DJ19" s="246">
        <f xml:space="preserve"> Debt!DJ$285</f>
        <v>0</v>
      </c>
      <c r="DK19" s="246">
        <f xml:space="preserve"> Debt!DK$285</f>
        <v>0</v>
      </c>
      <c r="DL19" s="246">
        <f xml:space="preserve"> Debt!DL$285</f>
        <v>0</v>
      </c>
      <c r="DM19" s="246">
        <f xml:space="preserve"> Debt!DM$285</f>
        <v>0</v>
      </c>
      <c r="DN19" s="246">
        <f xml:space="preserve"> Debt!DN$285</f>
        <v>0</v>
      </c>
      <c r="DO19" s="246">
        <f xml:space="preserve"> Debt!DO$285</f>
        <v>0</v>
      </c>
      <c r="DP19" s="246">
        <f xml:space="preserve"> Debt!DP$285</f>
        <v>0</v>
      </c>
      <c r="DQ19" s="246">
        <f xml:space="preserve"> Debt!DQ$285</f>
        <v>0</v>
      </c>
      <c r="DR19" s="246">
        <f xml:space="preserve"> Debt!DR$285</f>
        <v>0</v>
      </c>
      <c r="DS19" s="246">
        <f xml:space="preserve"> Debt!DS$285</f>
        <v>0</v>
      </c>
      <c r="DT19" s="246">
        <f xml:space="preserve"> Debt!DT$285</f>
        <v>0</v>
      </c>
      <c r="DU19" s="246">
        <f xml:space="preserve"> Debt!DU$285</f>
        <v>0</v>
      </c>
      <c r="DV19" s="246">
        <f xml:space="preserve"> Debt!DV$285</f>
        <v>0</v>
      </c>
      <c r="DW19" s="246">
        <f xml:space="preserve"> Debt!DW$285</f>
        <v>0</v>
      </c>
      <c r="DX19" s="246">
        <f xml:space="preserve"> Debt!DX$285</f>
        <v>0</v>
      </c>
      <c r="DY19" s="246">
        <f xml:space="preserve"> Debt!DY$285</f>
        <v>0</v>
      </c>
      <c r="DZ19" s="246">
        <f xml:space="preserve"> Debt!DZ$285</f>
        <v>0</v>
      </c>
      <c r="EA19" s="246">
        <f xml:space="preserve"> Debt!EA$285</f>
        <v>0</v>
      </c>
      <c r="EB19" s="246">
        <f xml:space="preserve"> Debt!EB$285</f>
        <v>0</v>
      </c>
      <c r="EC19" s="246">
        <f xml:space="preserve"> Debt!EC$285</f>
        <v>0</v>
      </c>
      <c r="ED19" s="246">
        <f xml:space="preserve"> Debt!ED$285</f>
        <v>0</v>
      </c>
      <c r="EE19" s="246">
        <f xml:space="preserve"> Debt!EE$285</f>
        <v>0</v>
      </c>
      <c r="EF19" s="246">
        <f xml:space="preserve"> Debt!EF$285</f>
        <v>0</v>
      </c>
      <c r="EG19" s="246">
        <f xml:space="preserve"> Debt!EG$285</f>
        <v>0</v>
      </c>
      <c r="EH19" s="246">
        <f xml:space="preserve"> Debt!EH$285</f>
        <v>0</v>
      </c>
      <c r="EI19" s="246">
        <f xml:space="preserve"> Debt!EI$285</f>
        <v>0</v>
      </c>
      <c r="EJ19" s="246">
        <f xml:space="preserve"> Debt!EJ$285</f>
        <v>0</v>
      </c>
      <c r="EK19" s="246">
        <f xml:space="preserve"> Debt!EK$285</f>
        <v>0</v>
      </c>
      <c r="EL19" s="246">
        <f xml:space="preserve"> Debt!EL$285</f>
        <v>0</v>
      </c>
      <c r="EM19" s="246">
        <f xml:space="preserve"> Debt!EM$285</f>
        <v>0</v>
      </c>
      <c r="EN19" s="246">
        <f xml:space="preserve"> Debt!EN$285</f>
        <v>0</v>
      </c>
      <c r="EO19" s="246">
        <f xml:space="preserve"> Debt!EO$285</f>
        <v>0</v>
      </c>
      <c r="EP19" s="246">
        <f xml:space="preserve"> Debt!EP$285</f>
        <v>0</v>
      </c>
      <c r="EQ19" s="246">
        <f xml:space="preserve"> Debt!EQ$285</f>
        <v>0</v>
      </c>
      <c r="ER19" s="246">
        <f xml:space="preserve"> Debt!ER$285</f>
        <v>0</v>
      </c>
      <c r="ES19" s="246">
        <f xml:space="preserve"> Debt!ES$285</f>
        <v>0</v>
      </c>
      <c r="ET19" s="246">
        <f xml:space="preserve"> Debt!ET$285</f>
        <v>0</v>
      </c>
      <c r="EU19" s="246">
        <f xml:space="preserve"> Debt!EU$285</f>
        <v>0</v>
      </c>
      <c r="EV19" s="246">
        <f xml:space="preserve"> Debt!EV$285</f>
        <v>0</v>
      </c>
      <c r="EW19" s="246">
        <f xml:space="preserve"> Debt!EW$285</f>
        <v>0</v>
      </c>
      <c r="EX19" s="246">
        <f xml:space="preserve"> Debt!EX$285</f>
        <v>0</v>
      </c>
      <c r="EY19" s="246">
        <f xml:space="preserve"> Debt!EY$285</f>
        <v>0</v>
      </c>
      <c r="EZ19" s="246">
        <f xml:space="preserve"> Debt!EZ$285</f>
        <v>0</v>
      </c>
      <c r="FA19" s="246">
        <f xml:space="preserve"> Debt!FA$285</f>
        <v>0</v>
      </c>
      <c r="FB19" s="246">
        <f xml:space="preserve"> Debt!FB$285</f>
        <v>0</v>
      </c>
      <c r="FC19" s="246">
        <f xml:space="preserve"> Debt!FC$285</f>
        <v>0</v>
      </c>
      <c r="FD19" s="246">
        <f xml:space="preserve"> Debt!FD$285</f>
        <v>0</v>
      </c>
      <c r="FE19" s="246">
        <f xml:space="preserve"> Debt!FE$285</f>
        <v>0</v>
      </c>
      <c r="FF19" s="246">
        <f xml:space="preserve"> Debt!FF$285</f>
        <v>0</v>
      </c>
      <c r="FG19" s="246">
        <f xml:space="preserve"> Debt!FG$285</f>
        <v>0</v>
      </c>
      <c r="FH19" s="246">
        <f xml:space="preserve"> Debt!FH$285</f>
        <v>0</v>
      </c>
      <c r="FI19" s="246">
        <f xml:space="preserve"> Debt!FI$285</f>
        <v>0</v>
      </c>
      <c r="FJ19" s="246">
        <f xml:space="preserve"> Debt!FJ$285</f>
        <v>0</v>
      </c>
      <c r="FK19" s="246">
        <f xml:space="preserve"> Debt!FK$285</f>
        <v>0</v>
      </c>
      <c r="FL19" s="246">
        <f xml:space="preserve"> Debt!FL$285</f>
        <v>0</v>
      </c>
      <c r="FM19" s="246">
        <f xml:space="preserve"> Debt!FM$285</f>
        <v>0</v>
      </c>
      <c r="FN19" s="246">
        <f xml:space="preserve"> Debt!FN$285</f>
        <v>0</v>
      </c>
      <c r="FO19" s="246">
        <f xml:space="preserve"> Debt!FO$285</f>
        <v>0</v>
      </c>
      <c r="FP19" s="246">
        <f xml:space="preserve"> Debt!FP$285</f>
        <v>0</v>
      </c>
      <c r="FQ19" s="246">
        <f xml:space="preserve"> Debt!FQ$285</f>
        <v>0</v>
      </c>
      <c r="FR19" s="246">
        <f xml:space="preserve"> Debt!FR$285</f>
        <v>0</v>
      </c>
      <c r="FS19" s="246">
        <f xml:space="preserve"> Debt!FS$285</f>
        <v>0</v>
      </c>
      <c r="FT19" s="246">
        <f xml:space="preserve"> Debt!FT$285</f>
        <v>0</v>
      </c>
      <c r="FU19" s="246">
        <f xml:space="preserve"> Debt!FU$285</f>
        <v>0</v>
      </c>
      <c r="FV19" s="246">
        <f xml:space="preserve"> Debt!FV$285</f>
        <v>0</v>
      </c>
      <c r="FW19" s="246">
        <f xml:space="preserve"> Debt!FW$285</f>
        <v>0</v>
      </c>
      <c r="FX19" s="246">
        <f xml:space="preserve"> Debt!FX$285</f>
        <v>0</v>
      </c>
      <c r="FY19" s="246">
        <f xml:space="preserve"> Debt!FY$285</f>
        <v>0</v>
      </c>
      <c r="FZ19" s="246">
        <f xml:space="preserve"> Debt!FZ$285</f>
        <v>0</v>
      </c>
      <c r="GA19" s="246">
        <f xml:space="preserve"> Debt!GA$285</f>
        <v>0</v>
      </c>
      <c r="GB19" s="246">
        <f xml:space="preserve"> Debt!GB$285</f>
        <v>0</v>
      </c>
      <c r="GC19" s="246">
        <f xml:space="preserve"> Debt!GC$285</f>
        <v>0</v>
      </c>
      <c r="GD19" s="246">
        <f xml:space="preserve"> Debt!GD$285</f>
        <v>0</v>
      </c>
      <c r="GE19" s="246">
        <f xml:space="preserve"> Debt!GE$285</f>
        <v>0</v>
      </c>
      <c r="GF19" s="246">
        <f xml:space="preserve"> Debt!GF$285</f>
        <v>0</v>
      </c>
      <c r="GG19" s="246">
        <f xml:space="preserve"> Debt!GG$285</f>
        <v>0</v>
      </c>
      <c r="GH19" s="246">
        <f xml:space="preserve"> Debt!GH$285</f>
        <v>0</v>
      </c>
      <c r="GI19" s="246">
        <f xml:space="preserve"> Debt!GI$285</f>
        <v>0</v>
      </c>
      <c r="GJ19" s="246">
        <f xml:space="preserve"> Debt!GJ$285</f>
        <v>0</v>
      </c>
    </row>
    <row r="20" spans="1:192" outlineLevel="1" x14ac:dyDescent="0.25">
      <c r="A20" s="217"/>
      <c r="D20" s="221"/>
      <c r="E20" s="243" t="s">
        <v>111</v>
      </c>
      <c r="F20" s="243"/>
      <c r="G20" s="243" t="str">
        <f xml:space="preserve"> SMU</f>
        <v>$ 000s</v>
      </c>
      <c r="H20" s="243">
        <f xml:space="preserve"> SUM(J20:GJ20)</f>
        <v>41243.833600437545</v>
      </c>
      <c r="I20" s="243"/>
      <c r="J20" s="243">
        <f t="shared" ref="J20:AO20" si="12" xml:space="preserve"> J15 + SUM(J17:J19)</f>
        <v>0</v>
      </c>
      <c r="K20" s="243">
        <f t="shared" si="12"/>
        <v>0</v>
      </c>
      <c r="L20" s="243">
        <f t="shared" si="12"/>
        <v>0</v>
      </c>
      <c r="M20" s="243">
        <f t="shared" si="12"/>
        <v>0</v>
      </c>
      <c r="N20" s="243">
        <f t="shared" si="12"/>
        <v>0</v>
      </c>
      <c r="O20" s="243">
        <f t="shared" si="12"/>
        <v>0</v>
      </c>
      <c r="P20" s="243">
        <f t="shared" si="12"/>
        <v>0</v>
      </c>
      <c r="Q20" s="243">
        <f t="shared" si="12"/>
        <v>0</v>
      </c>
      <c r="R20" s="243">
        <f t="shared" si="12"/>
        <v>0</v>
      </c>
      <c r="S20" s="243">
        <f t="shared" si="12"/>
        <v>-943.29541510005743</v>
      </c>
      <c r="T20" s="243">
        <f t="shared" si="12"/>
        <v>-394.67395086210149</v>
      </c>
      <c r="U20" s="243">
        <f t="shared" si="12"/>
        <v>-283.10293398832869</v>
      </c>
      <c r="V20" s="243">
        <f t="shared" si="12"/>
        <v>-817.02476673303158</v>
      </c>
      <c r="W20" s="243">
        <f t="shared" si="12"/>
        <v>-928.30779048266322</v>
      </c>
      <c r="X20" s="243">
        <f t="shared" si="12"/>
        <v>-371.42697350142726</v>
      </c>
      <c r="Y20" s="243">
        <f t="shared" si="12"/>
        <v>-259.8841201259163</v>
      </c>
      <c r="Z20" s="243">
        <f t="shared" si="12"/>
        <v>-790.65254190254836</v>
      </c>
      <c r="AA20" s="243">
        <f t="shared" si="12"/>
        <v>-893.87287894203837</v>
      </c>
      <c r="AB20" s="243">
        <f t="shared" si="12"/>
        <v>-347.7417984942474</v>
      </c>
      <c r="AC20" s="243">
        <f t="shared" si="12"/>
        <v>-235.36933196675977</v>
      </c>
      <c r="AD20" s="243">
        <f t="shared" si="12"/>
        <v>-763.02587104068266</v>
      </c>
      <c r="AE20" s="243">
        <f t="shared" si="12"/>
        <v>-866.84604374825904</v>
      </c>
      <c r="AF20" s="243">
        <f t="shared" si="12"/>
        <v>-322.35199986550492</v>
      </c>
      <c r="AG20" s="243">
        <f t="shared" si="12"/>
        <v>-209.35743076801282</v>
      </c>
      <c r="AH20" s="243">
        <f t="shared" si="12"/>
        <v>-733.89697676912419</v>
      </c>
      <c r="AI20" s="243">
        <f t="shared" si="12"/>
        <v>-838.35376828433436</v>
      </c>
      <c r="AJ20" s="243">
        <f t="shared" si="12"/>
        <v>-295.47601360101703</v>
      </c>
      <c r="AK20" s="243">
        <f t="shared" si="12"/>
        <v>-181.79049214702172</v>
      </c>
      <c r="AL20" s="243">
        <f t="shared" si="12"/>
        <v>-703.19106692331843</v>
      </c>
      <c r="AM20" s="243">
        <f t="shared" si="12"/>
        <v>-814.45670353944411</v>
      </c>
      <c r="AN20" s="243">
        <f t="shared" si="12"/>
        <v>-266.70303489258254</v>
      </c>
      <c r="AO20" s="243">
        <f t="shared" si="12"/>
        <v>-152.8235924520402</v>
      </c>
      <c r="AP20" s="243">
        <f t="shared" ref="AP20:BU20" si="13" xml:space="preserve"> AP15 + SUM(AP17:AP19)</f>
        <v>-671.04533800510148</v>
      </c>
      <c r="AQ20" s="243">
        <f t="shared" si="13"/>
        <v>-777.02415267523634</v>
      </c>
      <c r="AR20" s="243">
        <f t="shared" si="13"/>
        <v>-236.98802911623784</v>
      </c>
      <c r="AS20" s="243">
        <f t="shared" si="13"/>
        <v>-122.05052878854099</v>
      </c>
      <c r="AT20" s="243">
        <f t="shared" si="13"/>
        <v>-637.12527471579847</v>
      </c>
      <c r="AU20" s="243">
        <f t="shared" si="13"/>
        <v>-743.89843556207666</v>
      </c>
      <c r="AV20" s="243">
        <f t="shared" si="13"/>
        <v>-205.22406036039752</v>
      </c>
      <c r="AW20" s="243">
        <f t="shared" si="13"/>
        <v>-89.481192580093193</v>
      </c>
      <c r="AX20" s="243">
        <f t="shared" si="13"/>
        <v>-601.38240274999885</v>
      </c>
      <c r="AY20" s="243">
        <f t="shared" si="13"/>
        <v>-709.06225358177426</v>
      </c>
      <c r="AZ20" s="243">
        <f t="shared" si="13"/>
        <v>-171.7628260824066</v>
      </c>
      <c r="BA20" s="243">
        <f t="shared" si="13"/>
        <v>-55.024309372298603</v>
      </c>
      <c r="BB20" s="243">
        <f t="shared" si="13"/>
        <v>-563.69996477779262</v>
      </c>
      <c r="BC20" s="243">
        <f t="shared" si="13"/>
        <v>-675.14320448415128</v>
      </c>
      <c r="BD20" s="243">
        <f t="shared" si="13"/>
        <v>-135.82390623212973</v>
      </c>
      <c r="BE20" s="243">
        <f t="shared" si="13"/>
        <v>-18.585246342117784</v>
      </c>
      <c r="BF20" s="243">
        <f t="shared" si="13"/>
        <v>-524.03998118680329</v>
      </c>
      <c r="BG20" s="243">
        <f t="shared" si="13"/>
        <v>-633.70028324647626</v>
      </c>
      <c r="BH20" s="243">
        <f t="shared" si="13"/>
        <v>-98.623848044452643</v>
      </c>
      <c r="BI20" s="243">
        <f t="shared" si="13"/>
        <v>19.947969338508756</v>
      </c>
      <c r="BJ20" s="243">
        <f t="shared" si="13"/>
        <v>-482.276546638642</v>
      </c>
      <c r="BK20" s="243">
        <f t="shared" si="13"/>
        <v>-592.97092596376888</v>
      </c>
      <c r="BL20" s="243">
        <f t="shared" si="13"/>
        <v>-47.870499079454476</v>
      </c>
      <c r="BM20" s="243">
        <f t="shared" si="13"/>
        <v>83.956649973868593</v>
      </c>
      <c r="BN20" s="243">
        <f t="shared" si="13"/>
        <v>-400.05560106399162</v>
      </c>
      <c r="BO20" s="243">
        <f t="shared" si="13"/>
        <v>-437.02621177158153</v>
      </c>
      <c r="BP20" s="243">
        <f t="shared" si="13"/>
        <v>98.928770070788801</v>
      </c>
      <c r="BQ20" s="243">
        <f t="shared" si="13"/>
        <v>222.37805874992898</v>
      </c>
      <c r="BR20" s="243">
        <f t="shared" si="13"/>
        <v>-269.97496357184286</v>
      </c>
      <c r="BS20" s="243">
        <f t="shared" si="13"/>
        <v>-377.6783941088238</v>
      </c>
      <c r="BT20" s="243">
        <f t="shared" si="13"/>
        <v>156.97952808680611</v>
      </c>
      <c r="BU20" s="243">
        <f t="shared" si="13"/>
        <v>280.70986948030338</v>
      </c>
      <c r="BV20" s="243">
        <f t="shared" ref="BV20:DA20" si="14" xml:space="preserve"> BV15 + SUM(BV17:BV19)</f>
        <v>-208.03709250641396</v>
      </c>
      <c r="BW20" s="243">
        <f t="shared" si="14"/>
        <v>-314.59732300587797</v>
      </c>
      <c r="BX20" s="243">
        <f t="shared" si="14"/>
        <v>218.35090380006284</v>
      </c>
      <c r="BY20" s="243">
        <f t="shared" si="14"/>
        <v>342.91404398612679</v>
      </c>
      <c r="BZ20" s="243">
        <f t="shared" si="14"/>
        <v>-142.17198904988152</v>
      </c>
      <c r="CA20" s="243">
        <f t="shared" si="14"/>
        <v>1104.2304510405104</v>
      </c>
      <c r="CB20" s="243">
        <f t="shared" si="14"/>
        <v>1635.7983592607916</v>
      </c>
      <c r="CC20" s="243">
        <f t="shared" si="14"/>
        <v>1761.0282348157918</v>
      </c>
      <c r="CD20" s="243">
        <f t="shared" si="14"/>
        <v>1279.6645610645783</v>
      </c>
      <c r="CE20" s="243">
        <f t="shared" si="14"/>
        <v>1175.7096022126966</v>
      </c>
      <c r="CF20" s="243">
        <f t="shared" si="14"/>
        <v>1705.9858918233654</v>
      </c>
      <c r="CG20" s="243">
        <f t="shared" si="14"/>
        <v>1831.9619957434736</v>
      </c>
      <c r="CH20" s="243">
        <f t="shared" si="14"/>
        <v>1354.3864221041376</v>
      </c>
      <c r="CI20" s="243">
        <f t="shared" si="14"/>
        <v>1251.8062924263693</v>
      </c>
      <c r="CJ20" s="243">
        <f t="shared" si="14"/>
        <v>1781.1196861586359</v>
      </c>
      <c r="CK20" s="243">
        <f t="shared" si="14"/>
        <v>1907.6958240177851</v>
      </c>
      <c r="CL20" s="243">
        <f t="shared" si="14"/>
        <v>1433.9796460208054</v>
      </c>
      <c r="CM20" s="243">
        <f t="shared" si="14"/>
        <v>1332.7906464668272</v>
      </c>
      <c r="CN20" s="243">
        <f t="shared" si="14"/>
        <v>1860.4760067741263</v>
      </c>
      <c r="CO20" s="243">
        <f t="shared" si="14"/>
        <v>1982.0326529233896</v>
      </c>
      <c r="CP20" s="243">
        <f t="shared" si="14"/>
        <v>1505.5300461253385</v>
      </c>
      <c r="CQ20" s="243">
        <f t="shared" si="14"/>
        <v>1378.35248286464</v>
      </c>
      <c r="CR20" s="243">
        <f t="shared" si="14"/>
        <v>1879.5666166024705</v>
      </c>
      <c r="CS20" s="243">
        <f t="shared" si="14"/>
        <v>1979.8094426124926</v>
      </c>
      <c r="CT20" s="243">
        <f t="shared" si="14"/>
        <v>1478.5953079414769</v>
      </c>
      <c r="CU20" s="243">
        <f t="shared" si="14"/>
        <v>1346.7058904152329</v>
      </c>
      <c r="CV20" s="243">
        <f t="shared" si="14"/>
        <v>1845.4264214904365</v>
      </c>
      <c r="CW20" s="243">
        <f t="shared" si="14"/>
        <v>1945.1705269673741</v>
      </c>
      <c r="CX20" s="243">
        <f t="shared" si="14"/>
        <v>1446.4499949510448</v>
      </c>
      <c r="CY20" s="243">
        <f t="shared" si="14"/>
        <v>1314.5970148516587</v>
      </c>
      <c r="CZ20" s="243">
        <f t="shared" si="14"/>
        <v>1810.8363501557374</v>
      </c>
      <c r="DA20" s="243">
        <f t="shared" si="14"/>
        <v>1910.0842162921147</v>
      </c>
      <c r="DB20" s="243">
        <f t="shared" ref="DB20:EG20" si="15" xml:space="preserve"> DB15 + SUM(DB17:DB19)</f>
        <v>1413.8448809595657</v>
      </c>
      <c r="DC20" s="243">
        <f t="shared" si="15"/>
        <v>1281.9524151519095</v>
      </c>
      <c r="DD20" s="243">
        <f t="shared" si="15"/>
        <v>1775.7228971338459</v>
      </c>
      <c r="DE20" s="243">
        <f t="shared" si="15"/>
        <v>1874.476992793341</v>
      </c>
      <c r="DF20" s="243">
        <f t="shared" si="15"/>
        <v>1380.7065098716146</v>
      </c>
      <c r="DG20" s="243">
        <f t="shared" si="15"/>
        <v>1248.8775683052781</v>
      </c>
      <c r="DH20" s="243">
        <f t="shared" si="15"/>
        <v>1740.1914807195851</v>
      </c>
      <c r="DI20" s="243">
        <f t="shared" si="15"/>
        <v>1838.454262465872</v>
      </c>
      <c r="DJ20" s="243">
        <f t="shared" si="15"/>
        <v>1347.1403491052761</v>
      </c>
      <c r="DK20" s="243">
        <f t="shared" si="15"/>
        <v>1215.2998485914338</v>
      </c>
      <c r="DL20" s="243">
        <f t="shared" si="15"/>
        <v>1704.1694131837912</v>
      </c>
      <c r="DM20" s="243">
        <f t="shared" si="15"/>
        <v>1801.943325356516</v>
      </c>
      <c r="DN20" s="243">
        <f t="shared" si="15"/>
        <v>1313.0737598322494</v>
      </c>
      <c r="DO20" s="243">
        <f t="shared" si="15"/>
        <v>-8.2978390957820633E-5</v>
      </c>
      <c r="DP20" s="243">
        <f t="shared" si="15"/>
        <v>-8.2997560865790977E-5</v>
      </c>
      <c r="DQ20" s="243">
        <f t="shared" si="15"/>
        <v>-8.3921568898637574E-5</v>
      </c>
      <c r="DR20" s="243">
        <f t="shared" si="15"/>
        <v>-8.3940949464937281E-5</v>
      </c>
      <c r="DS20" s="243">
        <f t="shared" si="15"/>
        <v>-8.2127313992885303E-5</v>
      </c>
      <c r="DT20" s="243">
        <f t="shared" si="15"/>
        <v>-8.3058484408929639E-5</v>
      </c>
      <c r="DU20" s="243">
        <f t="shared" si="15"/>
        <v>-8.3986082290566727E-5</v>
      </c>
      <c r="DV20" s="243">
        <f t="shared" si="15"/>
        <v>-8.3996967266159692E-5</v>
      </c>
      <c r="DW20" s="243">
        <f t="shared" si="15"/>
        <v>-8.21862694677964E-5</v>
      </c>
      <c r="DX20" s="243">
        <f t="shared" si="15"/>
        <v>-8.3116256734319752E-5</v>
      </c>
      <c r="DY20" s="243">
        <f t="shared" si="15"/>
        <v>-8.4039179732483724E-5</v>
      </c>
      <c r="DZ20" s="243">
        <f t="shared" si="15"/>
        <v>-8.4050330195286285E-5</v>
      </c>
      <c r="EA20" s="243">
        <f t="shared" si="15"/>
        <v>-8.2240290343485865E-5</v>
      </c>
      <c r="EB20" s="243">
        <f t="shared" si="15"/>
        <v>-8.3164050203506125E-5</v>
      </c>
      <c r="EC20" s="243">
        <f t="shared" si="15"/>
        <v>-8.408988778951443E-5</v>
      </c>
      <c r="ED20" s="243">
        <f t="shared" si="15"/>
        <v>-8.410926835581415E-5</v>
      </c>
      <c r="EE20" s="243">
        <f t="shared" si="15"/>
        <v>-8.3208955056423005E-5</v>
      </c>
      <c r="EF20" s="243">
        <f t="shared" si="15"/>
        <v>-8.3222872934812431E-5</v>
      </c>
      <c r="EG20" s="243">
        <f t="shared" si="15"/>
        <v>-8.4155463130281937E-5</v>
      </c>
      <c r="EH20" s="243">
        <f t="shared" ref="EH20:FM20" si="16" xml:space="preserve"> EH15 + SUM(EH17:EH19)</f>
        <v>-8.416687908029408E-5</v>
      </c>
      <c r="EI20" s="243">
        <f t="shared" si="16"/>
        <v>-8.2353266694086414E-5</v>
      </c>
      <c r="EJ20" s="243">
        <f t="shared" si="16"/>
        <v>-8.3279857455765394E-5</v>
      </c>
      <c r="EK20" s="243">
        <f t="shared" si="16"/>
        <v>-8.4213870316390612E-5</v>
      </c>
      <c r="EL20" s="243">
        <f t="shared" si="16"/>
        <v>-8.4231126985013623E-5</v>
      </c>
      <c r="EM20" s="243">
        <f t="shared" si="16"/>
        <v>-8.2409884727260952E-5</v>
      </c>
      <c r="EN20" s="243">
        <f t="shared" si="16"/>
        <v>-8.3335528969323138E-5</v>
      </c>
      <c r="EO20" s="243">
        <f t="shared" si="16"/>
        <v>-8.4263250937373395E-5</v>
      </c>
      <c r="EP20" s="243">
        <f t="shared" si="16"/>
        <v>-8.4275463349014324E-5</v>
      </c>
      <c r="EQ20" s="243">
        <f t="shared" si="16"/>
        <v>-8.2458711287980273E-5</v>
      </c>
      <c r="ER20" s="243">
        <f t="shared" si="16"/>
        <v>-8.3389362272527553E-5</v>
      </c>
      <c r="ES20" s="243">
        <f t="shared" si="16"/>
        <v>-8.432431299557793E-5</v>
      </c>
      <c r="ET20" s="243">
        <f t="shared" si="16"/>
        <v>-8.4342366125829713E-5</v>
      </c>
      <c r="EU20" s="243">
        <f t="shared" si="16"/>
        <v>-8.3442407771294858E-5</v>
      </c>
      <c r="EV20" s="243">
        <f t="shared" si="16"/>
        <v>-8.3451598823061461E-5</v>
      </c>
      <c r="EW20" s="243">
        <f t="shared" si="16"/>
        <v>-8.4379268847962013E-5</v>
      </c>
      <c r="EX20" s="243">
        <f t="shared" si="16"/>
        <v>-8.4395994542165874E-5</v>
      </c>
      <c r="EY20" s="243">
        <f t="shared" si="16"/>
        <v>-8.2577141669299466E-5</v>
      </c>
      <c r="EZ20" s="243">
        <f t="shared" si="16"/>
        <v>-8.350832074253541E-5</v>
      </c>
      <c r="FA20" s="243">
        <f t="shared" si="16"/>
        <v>-8.4438472495699461E-5</v>
      </c>
      <c r="FB20" s="243">
        <f t="shared" si="16"/>
        <v>-8.4455994651532054E-5</v>
      </c>
      <c r="FC20" s="243">
        <f t="shared" si="16"/>
        <v>-8.2631681976485933E-5</v>
      </c>
      <c r="FD20" s="243">
        <f t="shared" si="16"/>
        <v>-8.3566618270883606E-5</v>
      </c>
      <c r="FE20" s="243">
        <f t="shared" si="16"/>
        <v>-8.4500065528323186E-5</v>
      </c>
      <c r="FF20" s="243">
        <f t="shared" si="16"/>
        <v>-8.4518118658574943E-5</v>
      </c>
      <c r="FG20" s="243">
        <f t="shared" si="16"/>
        <v>-8.2695312334870132E-5</v>
      </c>
      <c r="FH20" s="243">
        <f t="shared" si="16"/>
        <v>-8.3625966205148008E-5</v>
      </c>
      <c r="FI20" s="243">
        <f t="shared" si="16"/>
        <v>-8.4556348816755179E-5</v>
      </c>
      <c r="FJ20" s="243">
        <f t="shared" si="16"/>
        <v>-8.4576260357474049E-5</v>
      </c>
      <c r="FK20" s="243">
        <f t="shared" si="16"/>
        <v>-8.3668245043274394E-5</v>
      </c>
      <c r="FL20" s="243">
        <f t="shared" si="16"/>
        <v>-8.3685314139412368E-5</v>
      </c>
      <c r="FM20" s="243">
        <f t="shared" si="16"/>
        <v>-8.4617676362169295E-5</v>
      </c>
      <c r="FN20" s="243">
        <f t="shared" ref="FN20:GJ20" si="17" xml:space="preserve"> FN15 + SUM(FN17:FN19)</f>
        <v>-8.4636525954049838E-5</v>
      </c>
      <c r="FO20" s="243">
        <f t="shared" si="17"/>
        <v>-8.2813223284692325E-5</v>
      </c>
      <c r="FP20" s="243">
        <f t="shared" si="17"/>
        <v>-8.3752802719527195E-5</v>
      </c>
      <c r="FQ20" s="243">
        <f t="shared" si="17"/>
        <v>-8.4689092421547657E-5</v>
      </c>
      <c r="FR20" s="243">
        <f t="shared" si="17"/>
        <v>-8.4703694218074823E-5</v>
      </c>
      <c r="FS20" s="243">
        <f t="shared" si="17"/>
        <v>-8.2877632790322067E-5</v>
      </c>
      <c r="FT20" s="243">
        <f t="shared" si="17"/>
        <v>-8.3817402683372501E-5</v>
      </c>
      <c r="FU20" s="243">
        <f t="shared" si="17"/>
        <v>-8.4752012890219265E-5</v>
      </c>
      <c r="FV20" s="243">
        <f t="shared" si="17"/>
        <v>-8.4765552737908089E-5</v>
      </c>
      <c r="FW20" s="243">
        <f t="shared" si="17"/>
        <v>-8.2932952244754049E-5</v>
      </c>
      <c r="FX20" s="243">
        <f t="shared" si="17"/>
        <v>-8.3870185580660751E-5</v>
      </c>
      <c r="FY20" s="243">
        <f t="shared" si="17"/>
        <v>-8.480909264028003E-5</v>
      </c>
      <c r="FZ20" s="243">
        <f t="shared" si="17"/>
        <v>-8.4819977615873009E-5</v>
      </c>
      <c r="GA20" s="243">
        <f t="shared" si="17"/>
        <v>-8.3916140839493782E-5</v>
      </c>
      <c r="GB20" s="243">
        <f t="shared" si="17"/>
        <v>-8.3926119695697536E-5</v>
      </c>
      <c r="GC20" s="243">
        <f t="shared" si="17"/>
        <v>-8.4868296288017492E-5</v>
      </c>
      <c r="GD20" s="243">
        <f t="shared" si="17"/>
        <v>-8.488608393105968E-5</v>
      </c>
      <c r="GE20" s="243">
        <f t="shared" si="17"/>
        <v>-8.3053979783558328E-5</v>
      </c>
      <c r="GF20" s="243">
        <f t="shared" si="17"/>
        <v>-8.3990719659542856E-5</v>
      </c>
      <c r="GG20" s="243">
        <f t="shared" si="17"/>
        <v>-8.4924314089239916E-5</v>
      </c>
      <c r="GH20" s="243">
        <f t="shared" si="17"/>
        <v>-8.4943960142749191E-5</v>
      </c>
      <c r="GI20" s="243">
        <f t="shared" si="17"/>
        <v>-8.3116571278948512E-5</v>
      </c>
      <c r="GJ20" s="243">
        <f t="shared" si="17"/>
        <v>-8.4056632630783381E-5</v>
      </c>
    </row>
    <row r="21" spans="1:192" outlineLevel="1" x14ac:dyDescent="0.25">
      <c r="A21" s="217"/>
      <c r="D21" s="221"/>
      <c r="E21" s="246"/>
      <c r="F21" s="246"/>
      <c r="G21" s="246"/>
      <c r="H21" s="246"/>
      <c r="I21" s="246"/>
      <c r="J21" s="246"/>
      <c r="K21" s="246"/>
      <c r="L21" s="246"/>
      <c r="M21" s="246"/>
      <c r="N21" s="246"/>
      <c r="O21" s="246"/>
      <c r="P21" s="246"/>
      <c r="Q21" s="246"/>
      <c r="R21" s="246"/>
      <c r="S21" s="246"/>
      <c r="T21" s="246"/>
      <c r="U21" s="246"/>
      <c r="V21" s="246"/>
      <c r="W21" s="246"/>
      <c r="X21" s="246"/>
      <c r="Y21" s="246"/>
      <c r="Z21" s="246"/>
      <c r="AA21" s="246"/>
      <c r="AB21" s="246"/>
      <c r="AC21" s="246"/>
      <c r="AD21" s="246"/>
      <c r="AE21" s="246"/>
      <c r="AF21" s="246"/>
      <c r="AG21" s="246"/>
      <c r="AH21" s="246"/>
      <c r="AI21" s="246"/>
      <c r="AJ21" s="246"/>
      <c r="AK21" s="246"/>
      <c r="AL21" s="246"/>
      <c r="AM21" s="246"/>
      <c r="AN21" s="246"/>
      <c r="AO21" s="246"/>
      <c r="AP21" s="246"/>
      <c r="AQ21" s="246"/>
      <c r="AR21" s="246"/>
      <c r="AS21" s="246"/>
      <c r="AT21" s="246"/>
      <c r="AU21" s="246"/>
      <c r="AV21" s="246"/>
      <c r="AW21" s="246"/>
      <c r="AX21" s="246"/>
      <c r="AY21" s="246"/>
      <c r="AZ21" s="246"/>
      <c r="BA21" s="246"/>
      <c r="BB21" s="246"/>
      <c r="BC21" s="246"/>
      <c r="BD21" s="246"/>
      <c r="BE21" s="246"/>
      <c r="BF21" s="246"/>
      <c r="BG21" s="246"/>
      <c r="BH21" s="246"/>
      <c r="BI21" s="246"/>
      <c r="BJ21" s="246"/>
      <c r="BK21" s="246"/>
      <c r="BL21" s="246"/>
      <c r="BM21" s="246"/>
      <c r="BN21" s="246"/>
      <c r="BO21" s="246"/>
      <c r="BP21" s="246"/>
      <c r="BQ21" s="246"/>
      <c r="BR21" s="246"/>
      <c r="BS21" s="246"/>
      <c r="BT21" s="246"/>
      <c r="BU21" s="246"/>
      <c r="BV21" s="246"/>
      <c r="BW21" s="246"/>
      <c r="BX21" s="246"/>
      <c r="BY21" s="246"/>
      <c r="BZ21" s="246"/>
      <c r="CA21" s="246"/>
      <c r="CB21" s="246"/>
      <c r="CC21" s="246"/>
      <c r="CD21" s="246"/>
      <c r="CE21" s="246"/>
      <c r="CF21" s="246"/>
      <c r="CG21" s="246"/>
      <c r="CH21" s="246"/>
      <c r="CI21" s="246"/>
      <c r="CJ21" s="246"/>
      <c r="CK21" s="246"/>
      <c r="CL21" s="246"/>
      <c r="CM21" s="246"/>
      <c r="CN21" s="246"/>
      <c r="CO21" s="246"/>
      <c r="CP21" s="246"/>
      <c r="CQ21" s="246"/>
      <c r="CR21" s="246"/>
      <c r="CS21" s="246"/>
      <c r="CT21" s="246"/>
      <c r="CU21" s="246"/>
      <c r="CV21" s="246"/>
      <c r="CW21" s="246"/>
      <c r="CX21" s="246"/>
      <c r="CY21" s="246"/>
      <c r="CZ21" s="246"/>
      <c r="DA21" s="246"/>
      <c r="DB21" s="246"/>
      <c r="DC21" s="246"/>
      <c r="DD21" s="246"/>
      <c r="DE21" s="246"/>
      <c r="DF21" s="246"/>
      <c r="DG21" s="246"/>
      <c r="DH21" s="246"/>
      <c r="DI21" s="246"/>
      <c r="DJ21" s="246"/>
      <c r="DK21" s="246"/>
      <c r="DL21" s="246"/>
      <c r="DM21" s="246"/>
      <c r="DN21" s="246"/>
      <c r="DO21" s="246"/>
      <c r="DP21" s="246"/>
      <c r="DQ21" s="246"/>
      <c r="DR21" s="246"/>
      <c r="DS21" s="246"/>
      <c r="DT21" s="246"/>
      <c r="DU21" s="246"/>
      <c r="DV21" s="246"/>
      <c r="DW21" s="246"/>
      <c r="DX21" s="246"/>
      <c r="DY21" s="246"/>
      <c r="DZ21" s="246"/>
      <c r="EA21" s="246"/>
      <c r="EB21" s="246"/>
      <c r="EC21" s="246"/>
      <c r="ED21" s="246"/>
      <c r="EE21" s="246"/>
      <c r="EF21" s="246"/>
      <c r="EG21" s="246"/>
      <c r="EH21" s="246"/>
      <c r="EI21" s="246"/>
      <c r="EJ21" s="246"/>
      <c r="EK21" s="246"/>
      <c r="EL21" s="246"/>
      <c r="EM21" s="246"/>
      <c r="EN21" s="246"/>
      <c r="EO21" s="246"/>
      <c r="EP21" s="246"/>
      <c r="EQ21" s="246"/>
      <c r="ER21" s="246"/>
      <c r="ES21" s="246"/>
      <c r="ET21" s="246"/>
      <c r="EU21" s="246"/>
      <c r="EV21" s="246"/>
      <c r="EW21" s="246"/>
      <c r="EX21" s="246"/>
      <c r="EY21" s="246"/>
      <c r="EZ21" s="246"/>
      <c r="FA21" s="246"/>
      <c r="FB21" s="246"/>
      <c r="FC21" s="246"/>
      <c r="FD21" s="246"/>
      <c r="FE21" s="246"/>
      <c r="FF21" s="246"/>
      <c r="FG21" s="246"/>
      <c r="FH21" s="246"/>
      <c r="FI21" s="246"/>
      <c r="FJ21" s="246"/>
      <c r="FK21" s="246"/>
      <c r="FL21" s="246"/>
      <c r="FM21" s="246"/>
      <c r="FN21" s="246"/>
      <c r="FO21" s="246"/>
      <c r="FP21" s="246"/>
      <c r="FQ21" s="246"/>
      <c r="FR21" s="246"/>
      <c r="FS21" s="246"/>
      <c r="FT21" s="246"/>
      <c r="FU21" s="246"/>
      <c r="FV21" s="246"/>
      <c r="FW21" s="246"/>
      <c r="FX21" s="246"/>
      <c r="FY21" s="246"/>
      <c r="FZ21" s="246"/>
      <c r="GA21" s="246"/>
      <c r="GB21" s="246"/>
      <c r="GC21" s="246"/>
      <c r="GD21" s="246"/>
      <c r="GE21" s="246"/>
      <c r="GF21" s="246"/>
      <c r="GG21" s="246"/>
      <c r="GH21" s="246"/>
      <c r="GI21" s="246"/>
      <c r="GJ21" s="246"/>
    </row>
    <row r="22" spans="1:192" outlineLevel="1" x14ac:dyDescent="0.25">
      <c r="A22" s="217"/>
      <c r="D22" s="221"/>
      <c r="E22" s="246" t="str">
        <f xml:space="preserve"> Tax!E$12</f>
        <v>Corporate income tax expense</v>
      </c>
      <c r="F22" s="246">
        <f xml:space="preserve"> Tax!F$12</f>
        <v>0</v>
      </c>
      <c r="G22" s="246" t="str">
        <f xml:space="preserve"> Tax!G$12</f>
        <v>$ 000s</v>
      </c>
      <c r="H22" s="246">
        <f xml:space="preserve"> Tax!H$12</f>
        <v>-8248.7667200875148</v>
      </c>
      <c r="I22" s="246">
        <f xml:space="preserve"> Tax!I$12</f>
        <v>0</v>
      </c>
      <c r="J22" s="246">
        <f xml:space="preserve"> Tax!J$12</f>
        <v>0</v>
      </c>
      <c r="K22" s="246">
        <f xml:space="preserve"> Tax!K$12</f>
        <v>0</v>
      </c>
      <c r="L22" s="246">
        <f xml:space="preserve"> Tax!L$12</f>
        <v>0</v>
      </c>
      <c r="M22" s="246">
        <f xml:space="preserve"> Tax!M$12</f>
        <v>0</v>
      </c>
      <c r="N22" s="246">
        <f xml:space="preserve"> Tax!N$12</f>
        <v>0</v>
      </c>
      <c r="O22" s="246">
        <f xml:space="preserve"> Tax!O$12</f>
        <v>0</v>
      </c>
      <c r="P22" s="246">
        <f xml:space="preserve"> Tax!P$12</f>
        <v>0</v>
      </c>
      <c r="Q22" s="246">
        <f xml:space="preserve"> Tax!Q$12</f>
        <v>0</v>
      </c>
      <c r="R22" s="246">
        <f xml:space="preserve"> Tax!R$12</f>
        <v>0</v>
      </c>
      <c r="S22" s="246">
        <f xml:space="preserve"> Tax!S$12</f>
        <v>188.65908302001151</v>
      </c>
      <c r="T22" s="246">
        <f xml:space="preserve"> Tax!T$12</f>
        <v>78.934790172420307</v>
      </c>
      <c r="U22" s="246">
        <f xml:space="preserve"> Tax!U$12</f>
        <v>56.620586797665737</v>
      </c>
      <c r="V22" s="246">
        <f xml:space="preserve"> Tax!V$12</f>
        <v>163.40495334660633</v>
      </c>
      <c r="W22" s="246">
        <f xml:space="preserve"> Tax!W$12</f>
        <v>185.66155809653264</v>
      </c>
      <c r="X22" s="246">
        <f xml:space="preserve"> Tax!X$12</f>
        <v>74.285394700285451</v>
      </c>
      <c r="Y22" s="246">
        <f xml:space="preserve"> Tax!Y$12</f>
        <v>51.976824025183262</v>
      </c>
      <c r="Z22" s="246">
        <f xml:space="preserve"> Tax!Z$12</f>
        <v>158.1305083805097</v>
      </c>
      <c r="AA22" s="246">
        <f xml:space="preserve"> Tax!AA$12</f>
        <v>178.77457578840767</v>
      </c>
      <c r="AB22" s="246">
        <f xml:space="preserve"> Tax!AB$12</f>
        <v>69.548359698849481</v>
      </c>
      <c r="AC22" s="246">
        <f xml:space="preserve"> Tax!AC$12</f>
        <v>47.073866393351956</v>
      </c>
      <c r="AD22" s="246">
        <f xml:space="preserve"> Tax!AD$12</f>
        <v>152.60517420813653</v>
      </c>
      <c r="AE22" s="246">
        <f xml:space="preserve"> Tax!AE$12</f>
        <v>173.36920874965182</v>
      </c>
      <c r="AF22" s="246">
        <f xml:space="preserve"> Tax!AF$12</f>
        <v>64.470399973100982</v>
      </c>
      <c r="AG22" s="246">
        <f xml:space="preserve"> Tax!AG$12</f>
        <v>41.871486153602568</v>
      </c>
      <c r="AH22" s="246">
        <f xml:space="preserve"> Tax!AH$12</f>
        <v>146.77939535382484</v>
      </c>
      <c r="AI22" s="246">
        <f xml:space="preserve"> Tax!AI$12</f>
        <v>167.67075365686688</v>
      </c>
      <c r="AJ22" s="246">
        <f xml:space="preserve"> Tax!AJ$12</f>
        <v>59.09520272020341</v>
      </c>
      <c r="AK22" s="246">
        <f xml:space="preserve"> Tax!AK$12</f>
        <v>36.358098429404343</v>
      </c>
      <c r="AL22" s="246">
        <f xml:space="preserve"> Tax!AL$12</f>
        <v>140.63821338466369</v>
      </c>
      <c r="AM22" s="246">
        <f xml:space="preserve"> Tax!AM$12</f>
        <v>162.89134070788884</v>
      </c>
      <c r="AN22" s="246">
        <f xml:space="preserve"> Tax!AN$12</f>
        <v>53.340606978516512</v>
      </c>
      <c r="AO22" s="246">
        <f xml:space="preserve"> Tax!AO$12</f>
        <v>30.56471849040804</v>
      </c>
      <c r="AP22" s="246">
        <f xml:space="preserve"> Tax!AP$12</f>
        <v>134.20906760102031</v>
      </c>
      <c r="AQ22" s="246">
        <f xml:space="preserve"> Tax!AQ$12</f>
        <v>155.40483053504727</v>
      </c>
      <c r="AR22" s="246">
        <f xml:space="preserve"> Tax!AR$12</f>
        <v>47.397605823247574</v>
      </c>
      <c r="AS22" s="246">
        <f xml:space="preserve"> Tax!AS$12</f>
        <v>24.410105757708198</v>
      </c>
      <c r="AT22" s="246">
        <f xml:space="preserve"> Tax!AT$12</f>
        <v>127.42505494315969</v>
      </c>
      <c r="AU22" s="246">
        <f xml:space="preserve"> Tax!AU$12</f>
        <v>148.77968711241533</v>
      </c>
      <c r="AV22" s="246">
        <f xml:space="preserve"> Tax!AV$12</f>
        <v>41.044812072079509</v>
      </c>
      <c r="AW22" s="246">
        <f xml:space="preserve"> Tax!AW$12</f>
        <v>17.896238516018638</v>
      </c>
      <c r="AX22" s="246">
        <f xml:space="preserve"> Tax!AX$12</f>
        <v>120.27648054999977</v>
      </c>
      <c r="AY22" s="246">
        <f xml:space="preserve"> Tax!AY$12</f>
        <v>141.81245071635485</v>
      </c>
      <c r="AZ22" s="246">
        <f xml:space="preserve"> Tax!AZ$12</f>
        <v>34.352565216481324</v>
      </c>
      <c r="BA22" s="246">
        <f xml:space="preserve"> Tax!BA$12</f>
        <v>11.004861874459721</v>
      </c>
      <c r="BB22" s="246">
        <f xml:space="preserve"> Tax!BB$12</f>
        <v>112.73999295555853</v>
      </c>
      <c r="BC22" s="246">
        <f xml:space="preserve"> Tax!BC$12</f>
        <v>135.02864089683027</v>
      </c>
      <c r="BD22" s="246">
        <f xml:space="preserve"> Tax!BD$12</f>
        <v>27.164781246425946</v>
      </c>
      <c r="BE22" s="246">
        <f xml:space="preserve"> Tax!BE$12</f>
        <v>3.717049268423557</v>
      </c>
      <c r="BF22" s="246">
        <f xml:space="preserve"> Tax!BF$12</f>
        <v>104.80799623736067</v>
      </c>
      <c r="BG22" s="246">
        <f xml:space="preserve"> Tax!BG$12</f>
        <v>126.74005664929525</v>
      </c>
      <c r="BH22" s="246">
        <f xml:space="preserve"> Tax!BH$12</f>
        <v>19.724769608890529</v>
      </c>
      <c r="BI22" s="246">
        <f xml:space="preserve"> Tax!BI$12</f>
        <v>-3.9895938677017515</v>
      </c>
      <c r="BJ22" s="246">
        <f xml:space="preserve"> Tax!BJ$12</f>
        <v>96.455309327728401</v>
      </c>
      <c r="BK22" s="246">
        <f xml:space="preserve"> Tax!BK$12</f>
        <v>118.59418519275378</v>
      </c>
      <c r="BL22" s="246">
        <f xml:space="preserve"> Tax!BL$12</f>
        <v>9.5740998158908948</v>
      </c>
      <c r="BM22" s="246">
        <f xml:space="preserve"> Tax!BM$12</f>
        <v>-16.791329994773719</v>
      </c>
      <c r="BN22" s="246">
        <f xml:space="preserve"> Tax!BN$12</f>
        <v>80.011120212798332</v>
      </c>
      <c r="BO22" s="246">
        <f xml:space="preserve"> Tax!BO$12</f>
        <v>87.405242354316314</v>
      </c>
      <c r="BP22" s="246">
        <f xml:space="preserve"> Tax!BP$12</f>
        <v>-19.78575401415776</v>
      </c>
      <c r="BQ22" s="246">
        <f xml:space="preserve"> Tax!BQ$12</f>
        <v>-44.475611749985802</v>
      </c>
      <c r="BR22" s="246">
        <f xml:space="preserve"> Tax!BR$12</f>
        <v>53.994992714368578</v>
      </c>
      <c r="BS22" s="246">
        <f xml:space="preserve"> Tax!BS$12</f>
        <v>75.535678821764762</v>
      </c>
      <c r="BT22" s="246">
        <f xml:space="preserve"> Tax!BT$12</f>
        <v>-31.395905617361223</v>
      </c>
      <c r="BU22" s="246">
        <f xml:space="preserve"> Tax!BU$12</f>
        <v>-56.141973896060676</v>
      </c>
      <c r="BV22" s="246">
        <f xml:space="preserve"> Tax!BV$12</f>
        <v>41.607418501282794</v>
      </c>
      <c r="BW22" s="246">
        <f xml:space="preserve"> Tax!BW$12</f>
        <v>62.919464601175598</v>
      </c>
      <c r="BX22" s="246">
        <f xml:space="preserve"> Tax!BX$12</f>
        <v>-43.67018076001257</v>
      </c>
      <c r="BY22" s="246">
        <f xml:space="preserve"> Tax!BY$12</f>
        <v>-68.582808797225354</v>
      </c>
      <c r="BZ22" s="246">
        <f xml:space="preserve"> Tax!BZ$12</f>
        <v>28.434397809976304</v>
      </c>
      <c r="CA22" s="246">
        <f xml:space="preserve"> Tax!CA$12</f>
        <v>-220.84609020810208</v>
      </c>
      <c r="CB22" s="246">
        <f xml:space="preserve"> Tax!CB$12</f>
        <v>-327.15967185215834</v>
      </c>
      <c r="CC22" s="246">
        <f xml:space="preserve"> Tax!CC$12</f>
        <v>-352.20564696315842</v>
      </c>
      <c r="CD22" s="246">
        <f xml:space="preserve"> Tax!CD$12</f>
        <v>-255.93291221291565</v>
      </c>
      <c r="CE22" s="246">
        <f xml:space="preserve"> Tax!CE$12</f>
        <v>-235.14192044253934</v>
      </c>
      <c r="CF22" s="246">
        <f xml:space="preserve"> Tax!CF$12</f>
        <v>-341.19717836467311</v>
      </c>
      <c r="CG22" s="246">
        <f xml:space="preserve"> Tax!CG$12</f>
        <v>-366.39239914869472</v>
      </c>
      <c r="CH22" s="246">
        <f xml:space="preserve"> Tax!CH$12</f>
        <v>-270.87728442082755</v>
      </c>
      <c r="CI22" s="246">
        <f xml:space="preserve"> Tax!CI$12</f>
        <v>-250.36125848527388</v>
      </c>
      <c r="CJ22" s="246">
        <f xml:space="preserve"> Tax!CJ$12</f>
        <v>-356.22393723172718</v>
      </c>
      <c r="CK22" s="246">
        <f xml:space="preserve"> Tax!CK$12</f>
        <v>-381.53916480355701</v>
      </c>
      <c r="CL22" s="246">
        <f xml:space="preserve"> Tax!CL$12</f>
        <v>-286.7959292041611</v>
      </c>
      <c r="CM22" s="246">
        <f xml:space="preserve"> Tax!CM$12</f>
        <v>-266.55812929336543</v>
      </c>
      <c r="CN22" s="246">
        <f xml:space="preserve"> Tax!CN$12</f>
        <v>-372.09520135482529</v>
      </c>
      <c r="CO22" s="246">
        <f xml:space="preserve"> Tax!CO$12</f>
        <v>-396.40653058467797</v>
      </c>
      <c r="CP22" s="246">
        <f xml:space="preserve"> Tax!CP$12</f>
        <v>-301.10600922506768</v>
      </c>
      <c r="CQ22" s="246">
        <f xml:space="preserve"> Tax!CQ$12</f>
        <v>-275.67049657292802</v>
      </c>
      <c r="CR22" s="246">
        <f xml:space="preserve"> Tax!CR$12</f>
        <v>-375.9133233204941</v>
      </c>
      <c r="CS22" s="246">
        <f xml:space="preserve"> Tax!CS$12</f>
        <v>-395.96188852249855</v>
      </c>
      <c r="CT22" s="246">
        <f xml:space="preserve"> Tax!CT$12</f>
        <v>-295.7190615882954</v>
      </c>
      <c r="CU22" s="246">
        <f xml:space="preserve"> Tax!CU$12</f>
        <v>-269.3411780830466</v>
      </c>
      <c r="CV22" s="246">
        <f xml:space="preserve"> Tax!CV$12</f>
        <v>-369.08528429808734</v>
      </c>
      <c r="CW22" s="246">
        <f xml:space="preserve"> Tax!CW$12</f>
        <v>-389.03410539347487</v>
      </c>
      <c r="CX22" s="246">
        <f xml:space="preserve"> Tax!CX$12</f>
        <v>-289.28999899020897</v>
      </c>
      <c r="CY22" s="246">
        <f xml:space="preserve"> Tax!CY$12</f>
        <v>-262.91940297033176</v>
      </c>
      <c r="CZ22" s="246">
        <f xml:space="preserve"> Tax!CZ$12</f>
        <v>-362.1672700311475</v>
      </c>
      <c r="DA22" s="246">
        <f xml:space="preserve"> Tax!DA$12</f>
        <v>-382.01684325842297</v>
      </c>
      <c r="DB22" s="246">
        <f xml:space="preserve"> Tax!DB$12</f>
        <v>-282.76897619191317</v>
      </c>
      <c r="DC22" s="246">
        <f xml:space="preserve"> Tax!DC$12</f>
        <v>-256.39048303038192</v>
      </c>
      <c r="DD22" s="246">
        <f xml:space="preserve"> Tax!DD$12</f>
        <v>-355.14457942676921</v>
      </c>
      <c r="DE22" s="246">
        <f xml:space="preserve"> Tax!DE$12</f>
        <v>-374.89539855866821</v>
      </c>
      <c r="DF22" s="246">
        <f xml:space="preserve"> Tax!DF$12</f>
        <v>-276.14130197432291</v>
      </c>
      <c r="DG22" s="246">
        <f xml:space="preserve"> Tax!DG$12</f>
        <v>-249.77551366105564</v>
      </c>
      <c r="DH22" s="246">
        <f xml:space="preserve"> Tax!DH$12</f>
        <v>-348.03829614391702</v>
      </c>
      <c r="DI22" s="246">
        <f xml:space="preserve"> Tax!DI$12</f>
        <v>-367.69085249317442</v>
      </c>
      <c r="DJ22" s="246">
        <f xml:space="preserve"> Tax!DJ$12</f>
        <v>-269.4280698210552</v>
      </c>
      <c r="DK22" s="246">
        <f xml:space="preserve"> Tax!DK$12</f>
        <v>-243.05996971828677</v>
      </c>
      <c r="DL22" s="246">
        <f xml:space="preserve"> Tax!DL$12</f>
        <v>-340.83388263675829</v>
      </c>
      <c r="DM22" s="246">
        <f xml:space="preserve"> Tax!DM$12</f>
        <v>-360.38866507130319</v>
      </c>
      <c r="DN22" s="246">
        <f xml:space="preserve"> Tax!DN$12</f>
        <v>-262.61475196644989</v>
      </c>
      <c r="DO22" s="246">
        <f xml:space="preserve"> Tax!DO$12</f>
        <v>1.6595678191564129E-5</v>
      </c>
      <c r="DP22" s="246">
        <f xml:space="preserve"> Tax!DP$12</f>
        <v>1.6599512173158195E-5</v>
      </c>
      <c r="DQ22" s="246">
        <f xml:space="preserve"> Tax!DQ$12</f>
        <v>1.6784313779727516E-5</v>
      </c>
      <c r="DR22" s="246">
        <f xml:space="preserve"> Tax!DR$12</f>
        <v>1.6788189892987456E-5</v>
      </c>
      <c r="DS22" s="246">
        <f xml:space="preserve"> Tax!DS$12</f>
        <v>1.6425462798577062E-5</v>
      </c>
      <c r="DT22" s="246">
        <f xml:space="preserve"> Tax!DT$12</f>
        <v>1.6611696881785928E-5</v>
      </c>
      <c r="DU22" s="246">
        <f xml:space="preserve"> Tax!DU$12</f>
        <v>1.6797216458113347E-5</v>
      </c>
      <c r="DV22" s="246">
        <f xml:space="preserve"> Tax!DV$12</f>
        <v>1.6799393453231939E-5</v>
      </c>
      <c r="DW22" s="246">
        <f xml:space="preserve"> Tax!DW$12</f>
        <v>1.6437253893559282E-5</v>
      </c>
      <c r="DX22" s="246">
        <f xml:space="preserve"> Tax!DX$12</f>
        <v>1.6623251346863952E-5</v>
      </c>
      <c r="DY22" s="246">
        <f xml:space="preserve"> Tax!DY$12</f>
        <v>1.6807835946496744E-5</v>
      </c>
      <c r="DZ22" s="246">
        <f xml:space="preserve"> Tax!DZ$12</f>
        <v>1.6810066039057259E-5</v>
      </c>
      <c r="EA22" s="246">
        <f xml:space="preserve"> Tax!EA$12</f>
        <v>1.6448058068697175E-5</v>
      </c>
      <c r="EB22" s="246">
        <f xml:space="preserve"> Tax!EB$12</f>
        <v>1.6632810040701226E-5</v>
      </c>
      <c r="EC22" s="246">
        <f xml:space="preserve"> Tax!EC$12</f>
        <v>1.6817977557902887E-5</v>
      </c>
      <c r="ED22" s="246">
        <f xml:space="preserve"> Tax!ED$12</f>
        <v>1.6821853671162829E-5</v>
      </c>
      <c r="EE22" s="246">
        <f xml:space="preserve"> Tax!EE$12</f>
        <v>1.6641791011284602E-5</v>
      </c>
      <c r="EF22" s="246">
        <f xml:space="preserve"> Tax!EF$12</f>
        <v>1.6644574586962488E-5</v>
      </c>
      <c r="EG22" s="246">
        <f xml:space="preserve"> Tax!EG$12</f>
        <v>1.6831092626056387E-5</v>
      </c>
      <c r="EH22" s="246">
        <f xml:space="preserve"> Tax!EH$12</f>
        <v>1.6833375816058818E-5</v>
      </c>
      <c r="EI22" s="246">
        <f xml:space="preserve"> Tax!EI$12</f>
        <v>1.6470653338817285E-5</v>
      </c>
      <c r="EJ22" s="246">
        <f xml:space="preserve"> Tax!EJ$12</f>
        <v>1.6655971491153079E-5</v>
      </c>
      <c r="EK22" s="246">
        <f xml:space="preserve"> Tax!EK$12</f>
        <v>1.6842774063278124E-5</v>
      </c>
      <c r="EL22" s="246">
        <f xml:space="preserve"> Tax!EL$12</f>
        <v>1.6846225397002726E-5</v>
      </c>
      <c r="EM22" s="246">
        <f xml:space="preserve"> Tax!EM$12</f>
        <v>1.6481976945452192E-5</v>
      </c>
      <c r="EN22" s="246">
        <f xml:space="preserve"> Tax!EN$12</f>
        <v>1.6667105793864627E-5</v>
      </c>
      <c r="EO22" s="246">
        <f xml:space="preserve"> Tax!EO$12</f>
        <v>1.6852650187474678E-5</v>
      </c>
      <c r="EP22" s="246">
        <f xml:space="preserve"> Tax!EP$12</f>
        <v>1.6855092669802865E-5</v>
      </c>
      <c r="EQ22" s="246">
        <f xml:space="preserve"> Tax!EQ$12</f>
        <v>1.6491742257596057E-5</v>
      </c>
      <c r="ER22" s="246">
        <f xml:space="preserve"> Tax!ER$12</f>
        <v>1.6677872454505511E-5</v>
      </c>
      <c r="ES22" s="246">
        <f xml:space="preserve"> Tax!ES$12</f>
        <v>1.6864862599115587E-5</v>
      </c>
      <c r="ET22" s="246">
        <f xml:space="preserve"> Tax!ET$12</f>
        <v>1.6868473225165944E-5</v>
      </c>
      <c r="EU22" s="246">
        <f xml:space="preserve"> Tax!EU$12</f>
        <v>1.6688481554258973E-5</v>
      </c>
      <c r="EV22" s="246">
        <f xml:space="preserve"> Tax!EV$12</f>
        <v>1.6690319764612292E-5</v>
      </c>
      <c r="EW22" s="246">
        <f xml:space="preserve"> Tax!EW$12</f>
        <v>1.6875853769592405E-5</v>
      </c>
      <c r="EX22" s="246">
        <f xml:space="preserve"> Tax!EX$12</f>
        <v>1.6879198908433177E-5</v>
      </c>
      <c r="EY22" s="246">
        <f xml:space="preserve"> Tax!EY$12</f>
        <v>1.6515428333859894E-5</v>
      </c>
      <c r="EZ22" s="246">
        <f xml:space="preserve"> Tax!EZ$12</f>
        <v>1.6701664148507083E-5</v>
      </c>
      <c r="FA22" s="246">
        <f xml:space="preserve"> Tax!FA$12</f>
        <v>1.6887694499139891E-5</v>
      </c>
      <c r="FB22" s="246">
        <f xml:space="preserve"> Tax!FB$12</f>
        <v>1.6891198930306413E-5</v>
      </c>
      <c r="FC22" s="246">
        <f xml:space="preserve"> Tax!FC$12</f>
        <v>1.6526336395297188E-5</v>
      </c>
      <c r="FD22" s="246">
        <f xml:space="preserve"> Tax!FD$12</f>
        <v>1.6713323654176723E-5</v>
      </c>
      <c r="FE22" s="246">
        <f xml:space="preserve"> Tax!FE$12</f>
        <v>1.6900013105664639E-5</v>
      </c>
      <c r="FF22" s="246">
        <f xml:space="preserve"> Tax!FF$12</f>
        <v>1.690362373171499E-5</v>
      </c>
      <c r="FG22" s="246">
        <f xml:space="preserve"> Tax!FG$12</f>
        <v>1.6539062466974026E-5</v>
      </c>
      <c r="FH22" s="246">
        <f xml:space="preserve"> Tax!FH$12</f>
        <v>1.6725193241029603E-5</v>
      </c>
      <c r="FI22" s="246">
        <f xml:space="preserve"> Tax!FI$12</f>
        <v>1.6911269763351036E-5</v>
      </c>
      <c r="FJ22" s="246">
        <f xml:space="preserve"> Tax!FJ$12</f>
        <v>1.6915252071494811E-5</v>
      </c>
      <c r="FK22" s="246">
        <f xml:space="preserve"> Tax!FK$12</f>
        <v>1.673364900865488E-5</v>
      </c>
      <c r="FL22" s="246">
        <f xml:space="preserve"> Tax!FL$12</f>
        <v>1.6737062827882473E-5</v>
      </c>
      <c r="FM22" s="246">
        <f xml:space="preserve"> Tax!FM$12</f>
        <v>1.692353527243386E-5</v>
      </c>
      <c r="FN22" s="246">
        <f xml:space="preserve"> Tax!FN$12</f>
        <v>1.6927305190809967E-5</v>
      </c>
      <c r="FO22" s="246">
        <f xml:space="preserve"> Tax!FO$12</f>
        <v>1.6562644656938466E-5</v>
      </c>
      <c r="FP22" s="246">
        <f xml:space="preserve"> Tax!FP$12</f>
        <v>1.6750560543905438E-5</v>
      </c>
      <c r="FQ22" s="246">
        <f xml:space="preserve"> Tax!FQ$12</f>
        <v>1.6937818484309531E-5</v>
      </c>
      <c r="FR22" s="246">
        <f xml:space="preserve"> Tax!FR$12</f>
        <v>1.6940738843614965E-5</v>
      </c>
      <c r="FS22" s="246">
        <f xml:space="preserve"> Tax!FS$12</f>
        <v>1.6575526558064413E-5</v>
      </c>
      <c r="FT22" s="246">
        <f xml:space="preserve"> Tax!FT$12</f>
        <v>1.67634805366745E-5</v>
      </c>
      <c r="FU22" s="246">
        <f xml:space="preserve"> Tax!FU$12</f>
        <v>1.6950402578043854E-5</v>
      </c>
      <c r="FV22" s="246">
        <f xml:space="preserve"> Tax!FV$12</f>
        <v>1.6953110547581619E-5</v>
      </c>
      <c r="FW22" s="246">
        <f xml:space="preserve"> Tax!FW$12</f>
        <v>1.658659044895081E-5</v>
      </c>
      <c r="FX22" s="246">
        <f xml:space="preserve"> Tax!FX$12</f>
        <v>1.6774037116132151E-5</v>
      </c>
      <c r="FY22" s="246">
        <f xml:space="preserve"> Tax!FY$12</f>
        <v>1.6961818528056006E-5</v>
      </c>
      <c r="FZ22" s="246">
        <f xml:space="preserve"> Tax!FZ$12</f>
        <v>1.6963995523174601E-5</v>
      </c>
      <c r="GA22" s="246">
        <f xml:space="preserve"> Tax!GA$12</f>
        <v>1.6783228167898758E-5</v>
      </c>
      <c r="GB22" s="246">
        <f xml:space="preserve"> Tax!GB$12</f>
        <v>1.6785223939139509E-5</v>
      </c>
      <c r="GC22" s="246">
        <f xml:space="preserve"> Tax!GC$12</f>
        <v>1.69736592576035E-5</v>
      </c>
      <c r="GD22" s="246">
        <f xml:space="preserve"> Tax!GD$12</f>
        <v>1.6977216786211937E-5</v>
      </c>
      <c r="GE22" s="246">
        <f xml:space="preserve"> Tax!GE$12</f>
        <v>1.6610795956711666E-5</v>
      </c>
      <c r="GF22" s="246">
        <f xml:space="preserve"> Tax!GF$12</f>
        <v>1.6798143931908571E-5</v>
      </c>
      <c r="GG22" s="246">
        <f xml:space="preserve"> Tax!GG$12</f>
        <v>1.6984862817847983E-5</v>
      </c>
      <c r="GH22" s="246">
        <f xml:space="preserve"> Tax!GH$12</f>
        <v>1.6988792028549839E-5</v>
      </c>
      <c r="GI22" s="246">
        <f xml:space="preserve"> Tax!GI$12</f>
        <v>1.6623314255789702E-5</v>
      </c>
      <c r="GJ22" s="246">
        <f xml:space="preserve"> Tax!GJ$12</f>
        <v>1.6811326526156678E-5</v>
      </c>
    </row>
    <row r="23" spans="1:192" outlineLevel="1" x14ac:dyDescent="0.25">
      <c r="A23" s="217"/>
      <c r="D23" s="221"/>
      <c r="E23" s="243" t="s">
        <v>112</v>
      </c>
      <c r="F23" s="243"/>
      <c r="G23" s="243" t="str">
        <f>SMU</f>
        <v>$ 000s</v>
      </c>
      <c r="H23" s="243">
        <f xml:space="preserve"> SUM(J23:GJ23)</f>
        <v>32995.066880350052</v>
      </c>
      <c r="I23" s="243"/>
      <c r="J23" s="243">
        <f xml:space="preserve"> J20 + J22</f>
        <v>0</v>
      </c>
      <c r="K23" s="243">
        <f t="shared" ref="K23:BV23" si="18" xml:space="preserve"> K20 + K22</f>
        <v>0</v>
      </c>
      <c r="L23" s="243">
        <f t="shared" si="18"/>
        <v>0</v>
      </c>
      <c r="M23" s="243">
        <f t="shared" si="18"/>
        <v>0</v>
      </c>
      <c r="N23" s="243">
        <f t="shared" si="18"/>
        <v>0</v>
      </c>
      <c r="O23" s="243">
        <f t="shared" si="18"/>
        <v>0</v>
      </c>
      <c r="P23" s="243">
        <f t="shared" si="18"/>
        <v>0</v>
      </c>
      <c r="Q23" s="243">
        <f t="shared" si="18"/>
        <v>0</v>
      </c>
      <c r="R23" s="243">
        <f t="shared" si="18"/>
        <v>0</v>
      </c>
      <c r="S23" s="243">
        <f t="shared" si="18"/>
        <v>-754.63633208004592</v>
      </c>
      <c r="T23" s="243">
        <f t="shared" si="18"/>
        <v>-315.73916068968117</v>
      </c>
      <c r="U23" s="243">
        <f t="shared" si="18"/>
        <v>-226.48234719066295</v>
      </c>
      <c r="V23" s="243">
        <f t="shared" si="18"/>
        <v>-653.61981338642522</v>
      </c>
      <c r="W23" s="243">
        <f t="shared" si="18"/>
        <v>-742.64623238613058</v>
      </c>
      <c r="X23" s="243">
        <f t="shared" si="18"/>
        <v>-297.1415788011418</v>
      </c>
      <c r="Y23" s="243">
        <f t="shared" si="18"/>
        <v>-207.90729610073305</v>
      </c>
      <c r="Z23" s="243">
        <f t="shared" si="18"/>
        <v>-632.52203352203867</v>
      </c>
      <c r="AA23" s="243">
        <f t="shared" si="18"/>
        <v>-715.0983031536307</v>
      </c>
      <c r="AB23" s="243">
        <f t="shared" si="18"/>
        <v>-278.19343879539792</v>
      </c>
      <c r="AC23" s="243">
        <f t="shared" si="18"/>
        <v>-188.29546557340782</v>
      </c>
      <c r="AD23" s="243">
        <f t="shared" si="18"/>
        <v>-610.42069683254613</v>
      </c>
      <c r="AE23" s="243">
        <f t="shared" si="18"/>
        <v>-693.47683499860727</v>
      </c>
      <c r="AF23" s="243">
        <f t="shared" si="18"/>
        <v>-257.88159989240393</v>
      </c>
      <c r="AG23" s="243">
        <f t="shared" si="18"/>
        <v>-167.48594461441024</v>
      </c>
      <c r="AH23" s="243">
        <f t="shared" si="18"/>
        <v>-587.11758141529936</v>
      </c>
      <c r="AI23" s="243">
        <f t="shared" si="18"/>
        <v>-670.68301462746751</v>
      </c>
      <c r="AJ23" s="243">
        <f t="shared" si="18"/>
        <v>-236.38081088081361</v>
      </c>
      <c r="AK23" s="243">
        <f t="shared" si="18"/>
        <v>-145.43239371761737</v>
      </c>
      <c r="AL23" s="243">
        <f t="shared" si="18"/>
        <v>-562.55285353865474</v>
      </c>
      <c r="AM23" s="243">
        <f t="shared" si="18"/>
        <v>-651.56536283155526</v>
      </c>
      <c r="AN23" s="243">
        <f t="shared" si="18"/>
        <v>-213.36242791406602</v>
      </c>
      <c r="AO23" s="243">
        <f t="shared" si="18"/>
        <v>-122.25887396163216</v>
      </c>
      <c r="AP23" s="243">
        <f t="shared" si="18"/>
        <v>-536.83627040408123</v>
      </c>
      <c r="AQ23" s="243">
        <f t="shared" si="18"/>
        <v>-621.61932214018907</v>
      </c>
      <c r="AR23" s="243">
        <f t="shared" si="18"/>
        <v>-189.59042329299027</v>
      </c>
      <c r="AS23" s="243">
        <f t="shared" si="18"/>
        <v>-97.640423030832793</v>
      </c>
      <c r="AT23" s="243">
        <f t="shared" si="18"/>
        <v>-509.70021977263877</v>
      </c>
      <c r="AU23" s="243">
        <f t="shared" si="18"/>
        <v>-595.11874844966133</v>
      </c>
      <c r="AV23" s="243">
        <f t="shared" si="18"/>
        <v>-164.17924828831801</v>
      </c>
      <c r="AW23" s="243">
        <f t="shared" si="18"/>
        <v>-71.584954064074552</v>
      </c>
      <c r="AX23" s="243">
        <f t="shared" si="18"/>
        <v>-481.1059221999991</v>
      </c>
      <c r="AY23" s="243">
        <f t="shared" si="18"/>
        <v>-567.24980286541938</v>
      </c>
      <c r="AZ23" s="243">
        <f t="shared" si="18"/>
        <v>-137.4102608659253</v>
      </c>
      <c r="BA23" s="243">
        <f t="shared" si="18"/>
        <v>-44.019447497838883</v>
      </c>
      <c r="BB23" s="243">
        <f t="shared" si="18"/>
        <v>-450.95997182223408</v>
      </c>
      <c r="BC23" s="243">
        <f t="shared" si="18"/>
        <v>-540.11456358732107</v>
      </c>
      <c r="BD23" s="243">
        <f t="shared" si="18"/>
        <v>-108.65912498570378</v>
      </c>
      <c r="BE23" s="243">
        <f t="shared" si="18"/>
        <v>-14.868197073694228</v>
      </c>
      <c r="BF23" s="243">
        <f t="shared" si="18"/>
        <v>-419.23198494944262</v>
      </c>
      <c r="BG23" s="243">
        <f t="shared" si="18"/>
        <v>-506.96022659718102</v>
      </c>
      <c r="BH23" s="243">
        <f t="shared" si="18"/>
        <v>-78.899078435562117</v>
      </c>
      <c r="BI23" s="243">
        <f t="shared" si="18"/>
        <v>15.958375470807004</v>
      </c>
      <c r="BJ23" s="243">
        <f t="shared" si="18"/>
        <v>-385.8212373109136</v>
      </c>
      <c r="BK23" s="243">
        <f t="shared" si="18"/>
        <v>-474.37674077101508</v>
      </c>
      <c r="BL23" s="243">
        <f t="shared" si="18"/>
        <v>-38.296399263563579</v>
      </c>
      <c r="BM23" s="243">
        <f t="shared" si="18"/>
        <v>67.165319979094875</v>
      </c>
      <c r="BN23" s="243">
        <f t="shared" si="18"/>
        <v>-320.04448085119327</v>
      </c>
      <c r="BO23" s="243">
        <f t="shared" si="18"/>
        <v>-349.6209694172652</v>
      </c>
      <c r="BP23" s="243">
        <f t="shared" si="18"/>
        <v>79.143016056631041</v>
      </c>
      <c r="BQ23" s="243">
        <f t="shared" si="18"/>
        <v>177.90244699994318</v>
      </c>
      <c r="BR23" s="243">
        <f t="shared" si="18"/>
        <v>-215.97997085747429</v>
      </c>
      <c r="BS23" s="243">
        <f t="shared" si="18"/>
        <v>-302.14271528705905</v>
      </c>
      <c r="BT23" s="243">
        <f t="shared" si="18"/>
        <v>125.58362246944489</v>
      </c>
      <c r="BU23" s="243">
        <f t="shared" si="18"/>
        <v>224.56789558424271</v>
      </c>
      <c r="BV23" s="243">
        <f t="shared" si="18"/>
        <v>-166.42967400513118</v>
      </c>
      <c r="BW23" s="243">
        <f t="shared" ref="BW23:EH23" si="19" xml:space="preserve"> BW20 + BW22</f>
        <v>-251.67785840470236</v>
      </c>
      <c r="BX23" s="243">
        <f t="shared" si="19"/>
        <v>174.68072304005028</v>
      </c>
      <c r="BY23" s="243">
        <f t="shared" si="19"/>
        <v>274.33123518890142</v>
      </c>
      <c r="BZ23" s="243">
        <f t="shared" si="19"/>
        <v>-113.73759123990521</v>
      </c>
      <c r="CA23" s="243">
        <f t="shared" si="19"/>
        <v>883.38436083240833</v>
      </c>
      <c r="CB23" s="243">
        <f t="shared" si="19"/>
        <v>1308.6386874086334</v>
      </c>
      <c r="CC23" s="243">
        <f t="shared" si="19"/>
        <v>1408.8225878526334</v>
      </c>
      <c r="CD23" s="243">
        <f t="shared" si="19"/>
        <v>1023.7316488516626</v>
      </c>
      <c r="CE23" s="243">
        <f t="shared" si="19"/>
        <v>940.56768177015726</v>
      </c>
      <c r="CF23" s="243">
        <f t="shared" si="19"/>
        <v>1364.7887134586922</v>
      </c>
      <c r="CG23" s="243">
        <f t="shared" si="19"/>
        <v>1465.5695965947789</v>
      </c>
      <c r="CH23" s="243">
        <f t="shared" si="19"/>
        <v>1083.5091376833102</v>
      </c>
      <c r="CI23" s="243">
        <f t="shared" si="19"/>
        <v>1001.4450339410954</v>
      </c>
      <c r="CJ23" s="243">
        <f t="shared" si="19"/>
        <v>1424.8957489269087</v>
      </c>
      <c r="CK23" s="243">
        <f t="shared" si="19"/>
        <v>1526.1566592142281</v>
      </c>
      <c r="CL23" s="243">
        <f t="shared" si="19"/>
        <v>1147.1837168166444</v>
      </c>
      <c r="CM23" s="243">
        <f t="shared" si="19"/>
        <v>1066.2325171734617</v>
      </c>
      <c r="CN23" s="243">
        <f t="shared" si="19"/>
        <v>1488.3808054193009</v>
      </c>
      <c r="CO23" s="243">
        <f t="shared" si="19"/>
        <v>1585.6261223387116</v>
      </c>
      <c r="CP23" s="243">
        <f t="shared" si="19"/>
        <v>1204.4240369002707</v>
      </c>
      <c r="CQ23" s="243">
        <f t="shared" si="19"/>
        <v>1102.6819862917121</v>
      </c>
      <c r="CR23" s="243">
        <f t="shared" si="19"/>
        <v>1503.6532932819764</v>
      </c>
      <c r="CS23" s="243">
        <f t="shared" si="19"/>
        <v>1583.847554089994</v>
      </c>
      <c r="CT23" s="243">
        <f t="shared" si="19"/>
        <v>1182.8762463531816</v>
      </c>
      <c r="CU23" s="243">
        <f t="shared" si="19"/>
        <v>1077.3647123321864</v>
      </c>
      <c r="CV23" s="243">
        <f t="shared" si="19"/>
        <v>1476.3411371923492</v>
      </c>
      <c r="CW23" s="243">
        <f t="shared" si="19"/>
        <v>1556.1364215738993</v>
      </c>
      <c r="CX23" s="243">
        <f t="shared" si="19"/>
        <v>1157.1599959608359</v>
      </c>
      <c r="CY23" s="243">
        <f t="shared" si="19"/>
        <v>1051.677611881327</v>
      </c>
      <c r="CZ23" s="243">
        <f t="shared" si="19"/>
        <v>1448.66908012459</v>
      </c>
      <c r="DA23" s="243">
        <f t="shared" si="19"/>
        <v>1528.0673730336916</v>
      </c>
      <c r="DB23" s="243">
        <f t="shared" si="19"/>
        <v>1131.0759047676524</v>
      </c>
      <c r="DC23" s="243">
        <f t="shared" si="19"/>
        <v>1025.5619321215277</v>
      </c>
      <c r="DD23" s="243">
        <f t="shared" si="19"/>
        <v>1420.5783177070766</v>
      </c>
      <c r="DE23" s="243">
        <f t="shared" si="19"/>
        <v>1499.5815942346728</v>
      </c>
      <c r="DF23" s="243">
        <f t="shared" si="19"/>
        <v>1104.5652078972917</v>
      </c>
      <c r="DG23" s="243">
        <f t="shared" si="19"/>
        <v>999.10205464422256</v>
      </c>
      <c r="DH23" s="243">
        <f t="shared" si="19"/>
        <v>1392.1531845756681</v>
      </c>
      <c r="DI23" s="243">
        <f t="shared" si="19"/>
        <v>1470.7634099726977</v>
      </c>
      <c r="DJ23" s="243">
        <f t="shared" si="19"/>
        <v>1077.7122792842208</v>
      </c>
      <c r="DK23" s="243">
        <f t="shared" si="19"/>
        <v>972.23987887314706</v>
      </c>
      <c r="DL23" s="243">
        <f t="shared" si="19"/>
        <v>1363.3355305470329</v>
      </c>
      <c r="DM23" s="243">
        <f t="shared" si="19"/>
        <v>1441.5546602852128</v>
      </c>
      <c r="DN23" s="243">
        <f t="shared" si="19"/>
        <v>1050.4590078657995</v>
      </c>
      <c r="DO23" s="243">
        <f t="shared" si="19"/>
        <v>-6.6382712766256501E-5</v>
      </c>
      <c r="DP23" s="243">
        <f t="shared" si="19"/>
        <v>-6.6398048692632781E-5</v>
      </c>
      <c r="DQ23" s="243">
        <f t="shared" si="19"/>
        <v>-6.7137255118910065E-5</v>
      </c>
      <c r="DR23" s="243">
        <f t="shared" si="19"/>
        <v>-6.7152759571949822E-5</v>
      </c>
      <c r="DS23" s="243">
        <f t="shared" si="19"/>
        <v>-6.5701851194308248E-5</v>
      </c>
      <c r="DT23" s="243">
        <f t="shared" si="19"/>
        <v>-6.6446787527143711E-5</v>
      </c>
      <c r="DU23" s="243">
        <f t="shared" si="19"/>
        <v>-6.7188865832453376E-5</v>
      </c>
      <c r="DV23" s="243">
        <f t="shared" si="19"/>
        <v>-6.7197573812927756E-5</v>
      </c>
      <c r="DW23" s="243">
        <f t="shared" si="19"/>
        <v>-6.5749015574237114E-5</v>
      </c>
      <c r="DX23" s="243">
        <f t="shared" si="19"/>
        <v>-6.6493005387455796E-5</v>
      </c>
      <c r="DY23" s="243">
        <f t="shared" si="19"/>
        <v>-6.7231343785986977E-5</v>
      </c>
      <c r="DZ23" s="243">
        <f t="shared" si="19"/>
        <v>-6.7240264156229022E-5</v>
      </c>
      <c r="EA23" s="243">
        <f t="shared" si="19"/>
        <v>-6.5792232274788687E-5</v>
      </c>
      <c r="EB23" s="243">
        <f t="shared" si="19"/>
        <v>-6.6531240162804903E-5</v>
      </c>
      <c r="EC23" s="243">
        <f t="shared" si="19"/>
        <v>-6.7271910231611547E-5</v>
      </c>
      <c r="ED23" s="243">
        <f t="shared" si="19"/>
        <v>-6.7287414684651318E-5</v>
      </c>
      <c r="EE23" s="243">
        <f t="shared" si="19"/>
        <v>-6.656716404513841E-5</v>
      </c>
      <c r="EF23" s="243">
        <f t="shared" si="19"/>
        <v>-6.657829834784995E-5</v>
      </c>
      <c r="EG23" s="243">
        <f t="shared" si="19"/>
        <v>-6.7324370504225547E-5</v>
      </c>
      <c r="EH23" s="243">
        <f t="shared" si="19"/>
        <v>-6.7333503264235258E-5</v>
      </c>
      <c r="EI23" s="243">
        <f t="shared" ref="EI23:GG23" si="20" xml:space="preserve"> EI20 + EI22</f>
        <v>-6.5882613355269126E-5</v>
      </c>
      <c r="EJ23" s="243">
        <f t="shared" si="20"/>
        <v>-6.6623885964612318E-5</v>
      </c>
      <c r="EK23" s="243">
        <f t="shared" si="20"/>
        <v>-6.7371096253112484E-5</v>
      </c>
      <c r="EL23" s="243">
        <f t="shared" si="20"/>
        <v>-6.7384901588010904E-5</v>
      </c>
      <c r="EM23" s="243">
        <f t="shared" si="20"/>
        <v>-6.5927907781808756E-5</v>
      </c>
      <c r="EN23" s="243">
        <f t="shared" si="20"/>
        <v>-6.6668423175458508E-5</v>
      </c>
      <c r="EO23" s="243">
        <f t="shared" si="20"/>
        <v>-6.7410600749898714E-5</v>
      </c>
      <c r="EP23" s="243">
        <f t="shared" si="20"/>
        <v>-6.7420370679211462E-5</v>
      </c>
      <c r="EQ23" s="243">
        <f t="shared" si="20"/>
        <v>-6.5966969030384213E-5</v>
      </c>
      <c r="ER23" s="243">
        <f t="shared" si="20"/>
        <v>-6.6711489818022045E-5</v>
      </c>
      <c r="ES23" s="243">
        <f t="shared" si="20"/>
        <v>-6.7459450396462346E-5</v>
      </c>
      <c r="ET23" s="243">
        <f t="shared" si="20"/>
        <v>-6.7473892900663776E-5</v>
      </c>
      <c r="EU23" s="243">
        <f t="shared" si="20"/>
        <v>-6.6753926217035892E-5</v>
      </c>
      <c r="EV23" s="243">
        <f t="shared" si="20"/>
        <v>-6.6761279058449166E-5</v>
      </c>
      <c r="EW23" s="243">
        <f t="shared" si="20"/>
        <v>-6.7503415078369605E-5</v>
      </c>
      <c r="EX23" s="243">
        <f t="shared" si="20"/>
        <v>-6.7516795633732694E-5</v>
      </c>
      <c r="EY23" s="243">
        <f t="shared" si="20"/>
        <v>-6.6061713335439576E-5</v>
      </c>
      <c r="EZ23" s="243">
        <f t="shared" si="20"/>
        <v>-6.6806656594028331E-5</v>
      </c>
      <c r="FA23" s="243">
        <f t="shared" si="20"/>
        <v>-6.7550777996559566E-5</v>
      </c>
      <c r="FB23" s="243">
        <f t="shared" si="20"/>
        <v>-6.7564795721225638E-5</v>
      </c>
      <c r="FC23" s="243">
        <f t="shared" si="20"/>
        <v>-6.6105345581188752E-5</v>
      </c>
      <c r="FD23" s="243">
        <f t="shared" si="20"/>
        <v>-6.685329461670689E-5</v>
      </c>
      <c r="FE23" s="243">
        <f t="shared" si="20"/>
        <v>-6.7600052422658543E-5</v>
      </c>
      <c r="FF23" s="243">
        <f t="shared" si="20"/>
        <v>-6.7614494926859959E-5</v>
      </c>
      <c r="FG23" s="243">
        <f t="shared" si="20"/>
        <v>-6.6156249867896103E-5</v>
      </c>
      <c r="FH23" s="243">
        <f t="shared" si="20"/>
        <v>-6.6900772964118411E-5</v>
      </c>
      <c r="FI23" s="243">
        <f t="shared" si="20"/>
        <v>-6.7645079053404143E-5</v>
      </c>
      <c r="FJ23" s="243">
        <f t="shared" si="20"/>
        <v>-6.7661008285979245E-5</v>
      </c>
      <c r="FK23" s="243">
        <f t="shared" si="20"/>
        <v>-6.6934596034619521E-5</v>
      </c>
      <c r="FL23" s="243">
        <f t="shared" si="20"/>
        <v>-6.6948251311529892E-5</v>
      </c>
      <c r="FM23" s="243">
        <f t="shared" si="20"/>
        <v>-6.7694141089735441E-5</v>
      </c>
      <c r="FN23" s="243">
        <f t="shared" si="20"/>
        <v>-6.7709220763239868E-5</v>
      </c>
      <c r="FO23" s="243">
        <f t="shared" si="20"/>
        <v>-6.6250578627753863E-5</v>
      </c>
      <c r="FP23" s="243">
        <f t="shared" si="20"/>
        <v>-6.7002242175621753E-5</v>
      </c>
      <c r="FQ23" s="243">
        <f t="shared" si="20"/>
        <v>-6.7751273937238123E-5</v>
      </c>
      <c r="FR23" s="243">
        <f t="shared" si="20"/>
        <v>-6.7762955374459861E-5</v>
      </c>
      <c r="FS23" s="243">
        <f t="shared" si="20"/>
        <v>-6.6302106232257654E-5</v>
      </c>
      <c r="FT23" s="243">
        <f t="shared" si="20"/>
        <v>-6.7053922146698001E-5</v>
      </c>
      <c r="FU23" s="243">
        <f t="shared" si="20"/>
        <v>-6.7801610312175415E-5</v>
      </c>
      <c r="FV23" s="243">
        <f t="shared" si="20"/>
        <v>-6.7812442190326477E-5</v>
      </c>
      <c r="FW23" s="243">
        <f t="shared" si="20"/>
        <v>-6.6346361795803242E-5</v>
      </c>
      <c r="FX23" s="243">
        <f t="shared" si="20"/>
        <v>-6.7096148464528604E-5</v>
      </c>
      <c r="FY23" s="243">
        <f t="shared" si="20"/>
        <v>-6.7847274112224024E-5</v>
      </c>
      <c r="FZ23" s="243">
        <f t="shared" si="20"/>
        <v>-6.7855982092698404E-5</v>
      </c>
      <c r="GA23" s="243">
        <f t="shared" si="20"/>
        <v>-6.7132912671595031E-5</v>
      </c>
      <c r="GB23" s="243">
        <f t="shared" si="20"/>
        <v>-6.7140895756558023E-5</v>
      </c>
      <c r="GC23" s="243">
        <f t="shared" si="20"/>
        <v>-6.7894637030413999E-5</v>
      </c>
      <c r="GD23" s="243">
        <f t="shared" si="20"/>
        <v>-6.7908867144847749E-5</v>
      </c>
      <c r="GE23" s="243">
        <f t="shared" si="20"/>
        <v>-6.6443183826846663E-5</v>
      </c>
      <c r="GF23" s="243">
        <f t="shared" si="20"/>
        <v>-6.7192575727634284E-5</v>
      </c>
      <c r="GG23" s="243">
        <f t="shared" si="20"/>
        <v>-6.7939451271391933E-5</v>
      </c>
      <c r="GH23" s="243">
        <f t="shared" ref="GH23:GJ23" si="21" xml:space="preserve"> GH20 + GH22</f>
        <v>-6.7955168114199356E-5</v>
      </c>
      <c r="GI23" s="243">
        <f t="shared" si="21"/>
        <v>-6.6493257023158807E-5</v>
      </c>
      <c r="GJ23" s="243">
        <f t="shared" si="21"/>
        <v>-6.724530610462671E-5</v>
      </c>
    </row>
    <row r="24" spans="1:192" outlineLevel="1" x14ac:dyDescent="0.25">
      <c r="A24" s="217"/>
      <c r="D24" s="221"/>
      <c r="E24" s="246"/>
      <c r="F24" s="246"/>
      <c r="G24" s="246"/>
      <c r="H24" s="246"/>
      <c r="I24" s="246"/>
      <c r="J24" s="246"/>
      <c r="K24" s="246"/>
      <c r="L24" s="246"/>
      <c r="M24" s="246"/>
      <c r="N24" s="246"/>
      <c r="O24" s="246"/>
      <c r="P24" s="246"/>
      <c r="Q24" s="246"/>
      <c r="R24" s="246"/>
      <c r="S24" s="246"/>
      <c r="T24" s="246"/>
      <c r="U24" s="246"/>
      <c r="V24" s="246"/>
      <c r="W24" s="246"/>
      <c r="X24" s="246"/>
      <c r="Y24" s="246"/>
      <c r="Z24" s="246"/>
      <c r="AA24" s="246"/>
      <c r="AB24" s="246"/>
      <c r="AC24" s="246"/>
      <c r="AD24" s="246"/>
      <c r="AE24" s="246"/>
      <c r="AF24" s="246"/>
      <c r="AG24" s="246"/>
      <c r="AH24" s="246"/>
      <c r="AI24" s="246"/>
      <c r="AJ24" s="246"/>
      <c r="AK24" s="246"/>
      <c r="AL24" s="246"/>
      <c r="AM24" s="246"/>
      <c r="AN24" s="246"/>
      <c r="AO24" s="246"/>
      <c r="AP24" s="246"/>
      <c r="AQ24" s="246"/>
      <c r="AR24" s="246"/>
      <c r="AS24" s="246"/>
      <c r="AT24" s="246"/>
      <c r="AU24" s="246"/>
      <c r="AV24" s="246"/>
      <c r="AW24" s="246"/>
      <c r="AX24" s="246"/>
      <c r="AY24" s="246"/>
      <c r="AZ24" s="246"/>
      <c r="BA24" s="246"/>
      <c r="BB24" s="246"/>
      <c r="BC24" s="246"/>
      <c r="BD24" s="246"/>
      <c r="BE24" s="246"/>
      <c r="BF24" s="246"/>
      <c r="BG24" s="246"/>
      <c r="BH24" s="246"/>
      <c r="BI24" s="246"/>
      <c r="BJ24" s="246"/>
      <c r="BK24" s="246"/>
      <c r="BL24" s="246"/>
      <c r="BM24" s="246"/>
      <c r="BN24" s="246"/>
      <c r="BO24" s="246"/>
      <c r="BP24" s="246"/>
      <c r="BQ24" s="246"/>
      <c r="BR24" s="246"/>
      <c r="BS24" s="246"/>
      <c r="BT24" s="246"/>
      <c r="BU24" s="246"/>
      <c r="BV24" s="246"/>
      <c r="BW24" s="246"/>
      <c r="BX24" s="246"/>
      <c r="BY24" s="246"/>
      <c r="BZ24" s="246"/>
      <c r="CA24" s="246"/>
      <c r="CB24" s="246"/>
      <c r="CC24" s="246"/>
      <c r="CD24" s="246"/>
      <c r="CE24" s="246"/>
      <c r="CF24" s="246"/>
      <c r="CG24" s="246"/>
      <c r="CH24" s="246"/>
      <c r="CI24" s="246"/>
      <c r="CJ24" s="246"/>
      <c r="CK24" s="246"/>
      <c r="CL24" s="246"/>
      <c r="CM24" s="246"/>
      <c r="CN24" s="246"/>
      <c r="CO24" s="246"/>
      <c r="CP24" s="246"/>
      <c r="CQ24" s="246"/>
      <c r="CR24" s="246"/>
      <c r="CS24" s="246"/>
      <c r="CT24" s="246"/>
      <c r="CU24" s="246"/>
      <c r="CV24" s="246"/>
      <c r="CW24" s="246"/>
      <c r="CX24" s="246"/>
      <c r="CY24" s="246"/>
      <c r="CZ24" s="246"/>
      <c r="DA24" s="246"/>
      <c r="DB24" s="246"/>
      <c r="DC24" s="246"/>
      <c r="DD24" s="246"/>
      <c r="DE24" s="246"/>
      <c r="DF24" s="246"/>
      <c r="DG24" s="246"/>
      <c r="DH24" s="246"/>
      <c r="DI24" s="246"/>
      <c r="DJ24" s="246"/>
      <c r="DK24" s="246"/>
      <c r="DL24" s="246"/>
      <c r="DM24" s="246"/>
      <c r="DN24" s="246"/>
      <c r="DO24" s="246"/>
      <c r="DP24" s="246"/>
      <c r="DQ24" s="246"/>
      <c r="DR24" s="246"/>
      <c r="DS24" s="246"/>
      <c r="DT24" s="246"/>
      <c r="DU24" s="246"/>
      <c r="DV24" s="246"/>
      <c r="DW24" s="246"/>
      <c r="DX24" s="246"/>
      <c r="DY24" s="246"/>
      <c r="DZ24" s="246"/>
      <c r="EA24" s="246"/>
      <c r="EB24" s="246"/>
      <c r="EC24" s="246"/>
      <c r="ED24" s="246"/>
      <c r="EE24" s="246"/>
      <c r="EF24" s="246"/>
      <c r="EG24" s="246"/>
      <c r="EH24" s="246"/>
      <c r="EI24" s="246"/>
      <c r="EJ24" s="246"/>
      <c r="EK24" s="246"/>
      <c r="EL24" s="246"/>
      <c r="EM24" s="246"/>
      <c r="EN24" s="246"/>
      <c r="EO24" s="246"/>
      <c r="EP24" s="246"/>
      <c r="EQ24" s="246"/>
      <c r="ER24" s="246"/>
      <c r="ES24" s="246"/>
      <c r="ET24" s="246"/>
      <c r="EU24" s="246"/>
      <c r="EV24" s="246"/>
      <c r="EW24" s="246"/>
      <c r="EX24" s="246"/>
      <c r="EY24" s="246"/>
      <c r="EZ24" s="246"/>
      <c r="FA24" s="246"/>
      <c r="FB24" s="246"/>
      <c r="FC24" s="246"/>
      <c r="FD24" s="246"/>
      <c r="FE24" s="246"/>
      <c r="FF24" s="246"/>
      <c r="FG24" s="246"/>
      <c r="FH24" s="246"/>
      <c r="FI24" s="246"/>
      <c r="FJ24" s="246"/>
      <c r="FK24" s="246"/>
      <c r="FL24" s="246"/>
      <c r="FM24" s="246"/>
      <c r="FN24" s="246"/>
      <c r="FO24" s="246"/>
      <c r="FP24" s="246"/>
      <c r="FQ24" s="246"/>
      <c r="FR24" s="246"/>
      <c r="FS24" s="246"/>
      <c r="FT24" s="246"/>
      <c r="FU24" s="246"/>
      <c r="FV24" s="246"/>
      <c r="FW24" s="246"/>
      <c r="FX24" s="246"/>
      <c r="FY24" s="246"/>
      <c r="FZ24" s="246"/>
      <c r="GA24" s="246"/>
      <c r="GB24" s="246"/>
      <c r="GC24" s="246"/>
      <c r="GD24" s="246"/>
      <c r="GE24" s="246"/>
      <c r="GF24" s="246"/>
      <c r="GG24" s="246"/>
      <c r="GH24" s="246"/>
      <c r="GI24" s="246"/>
      <c r="GJ24" s="246"/>
    </row>
    <row r="25" spans="1:192" outlineLevel="1" x14ac:dyDescent="0.25">
      <c r="A25" s="217"/>
      <c r="D25" s="221"/>
      <c r="E25" s="300" t="str">
        <f xml:space="preserve"> Equity!E$66</f>
        <v>Dividends paid</v>
      </c>
      <c r="F25" s="300">
        <f xml:space="preserve"> Equity!F$66</f>
        <v>0</v>
      </c>
      <c r="G25" s="300" t="str">
        <f xml:space="preserve"> Equity!G$66</f>
        <v>$ 000s</v>
      </c>
      <c r="H25" s="300">
        <f xml:space="preserve"> Equity!H$66</f>
        <v>-32995.071773845564</v>
      </c>
      <c r="I25" s="300">
        <f xml:space="preserve"> Equity!I$66</f>
        <v>0</v>
      </c>
      <c r="J25" s="300">
        <f xml:space="preserve"> Equity!J$66</f>
        <v>0</v>
      </c>
      <c r="K25" s="300">
        <f xml:space="preserve"> Equity!K$66</f>
        <v>0</v>
      </c>
      <c r="L25" s="300">
        <f xml:space="preserve"> Equity!L$66</f>
        <v>0</v>
      </c>
      <c r="M25" s="300">
        <f xml:space="preserve"> Equity!M$66</f>
        <v>0</v>
      </c>
      <c r="N25" s="300">
        <f xml:space="preserve"> Equity!N$66</f>
        <v>0</v>
      </c>
      <c r="O25" s="300">
        <f xml:space="preserve"> Equity!O$66</f>
        <v>0</v>
      </c>
      <c r="P25" s="300">
        <f xml:space="preserve"> Equity!P$66</f>
        <v>0</v>
      </c>
      <c r="Q25" s="300">
        <f xml:space="preserve"> Equity!Q$66</f>
        <v>0</v>
      </c>
      <c r="R25" s="300">
        <f xml:space="preserve"> Equity!R$66</f>
        <v>0</v>
      </c>
      <c r="S25" s="300">
        <f xml:space="preserve"> Equity!S$66</f>
        <v>0</v>
      </c>
      <c r="T25" s="300">
        <f xml:space="preserve"> Equity!T$66</f>
        <v>0</v>
      </c>
      <c r="U25" s="300">
        <f xml:space="preserve"> Equity!U$66</f>
        <v>0</v>
      </c>
      <c r="V25" s="300">
        <f xml:space="preserve"> Equity!V$66</f>
        <v>0</v>
      </c>
      <c r="W25" s="300">
        <f xml:space="preserve"> Equity!W$66</f>
        <v>0</v>
      </c>
      <c r="X25" s="300">
        <f xml:space="preserve"> Equity!X$66</f>
        <v>0</v>
      </c>
      <c r="Y25" s="300">
        <f xml:space="preserve"> Equity!Y$66</f>
        <v>0</v>
      </c>
      <c r="Z25" s="300">
        <f xml:space="preserve"> Equity!Z$66</f>
        <v>0</v>
      </c>
      <c r="AA25" s="300">
        <f xml:space="preserve"> Equity!AA$66</f>
        <v>0</v>
      </c>
      <c r="AB25" s="300">
        <f xml:space="preserve"> Equity!AB$66</f>
        <v>0</v>
      </c>
      <c r="AC25" s="300">
        <f xml:space="preserve"> Equity!AC$66</f>
        <v>0</v>
      </c>
      <c r="AD25" s="300">
        <f xml:space="preserve"> Equity!AD$66</f>
        <v>0</v>
      </c>
      <c r="AE25" s="300">
        <f xml:space="preserve"> Equity!AE$66</f>
        <v>0</v>
      </c>
      <c r="AF25" s="300">
        <f xml:space="preserve"> Equity!AF$66</f>
        <v>0</v>
      </c>
      <c r="AG25" s="300">
        <f xml:space="preserve"> Equity!AG$66</f>
        <v>0</v>
      </c>
      <c r="AH25" s="300">
        <f xml:space="preserve"> Equity!AH$66</f>
        <v>0</v>
      </c>
      <c r="AI25" s="300">
        <f xml:space="preserve"> Equity!AI$66</f>
        <v>0</v>
      </c>
      <c r="AJ25" s="300">
        <f xml:space="preserve"> Equity!AJ$66</f>
        <v>0</v>
      </c>
      <c r="AK25" s="300">
        <f xml:space="preserve"> Equity!AK$66</f>
        <v>0</v>
      </c>
      <c r="AL25" s="300">
        <f xml:space="preserve"> Equity!AL$66</f>
        <v>0</v>
      </c>
      <c r="AM25" s="300">
        <f xml:space="preserve"> Equity!AM$66</f>
        <v>0</v>
      </c>
      <c r="AN25" s="300">
        <f xml:space="preserve"> Equity!AN$66</f>
        <v>0</v>
      </c>
      <c r="AO25" s="300">
        <f xml:space="preserve"> Equity!AO$66</f>
        <v>0</v>
      </c>
      <c r="AP25" s="300">
        <f xml:space="preserve"> Equity!AP$66</f>
        <v>0</v>
      </c>
      <c r="AQ25" s="300">
        <f xml:space="preserve"> Equity!AQ$66</f>
        <v>0</v>
      </c>
      <c r="AR25" s="300">
        <f xml:space="preserve"> Equity!AR$66</f>
        <v>0</v>
      </c>
      <c r="AS25" s="300">
        <f xml:space="preserve"> Equity!AS$66</f>
        <v>0</v>
      </c>
      <c r="AT25" s="300">
        <f xml:space="preserve"> Equity!AT$66</f>
        <v>0</v>
      </c>
      <c r="AU25" s="300">
        <f xml:space="preserve"> Equity!AU$66</f>
        <v>0</v>
      </c>
      <c r="AV25" s="300">
        <f xml:space="preserve"> Equity!AV$66</f>
        <v>0</v>
      </c>
      <c r="AW25" s="300">
        <f xml:space="preserve"> Equity!AW$66</f>
        <v>0</v>
      </c>
      <c r="AX25" s="300">
        <f xml:space="preserve"> Equity!AX$66</f>
        <v>0</v>
      </c>
      <c r="AY25" s="300">
        <f xml:space="preserve"> Equity!AY$66</f>
        <v>0</v>
      </c>
      <c r="AZ25" s="300">
        <f xml:space="preserve"> Equity!AZ$66</f>
        <v>0</v>
      </c>
      <c r="BA25" s="300">
        <f xml:space="preserve"> Equity!BA$66</f>
        <v>0</v>
      </c>
      <c r="BB25" s="300">
        <f xml:space="preserve"> Equity!BB$66</f>
        <v>0</v>
      </c>
      <c r="BC25" s="300">
        <f xml:space="preserve"> Equity!BC$66</f>
        <v>0</v>
      </c>
      <c r="BD25" s="300">
        <f xml:space="preserve"> Equity!BD$66</f>
        <v>0</v>
      </c>
      <c r="BE25" s="300">
        <f xml:space="preserve"> Equity!BE$66</f>
        <v>0</v>
      </c>
      <c r="BF25" s="300">
        <f xml:space="preserve"> Equity!BF$66</f>
        <v>0</v>
      </c>
      <c r="BG25" s="300">
        <f xml:space="preserve"> Equity!BG$66</f>
        <v>0</v>
      </c>
      <c r="BH25" s="300">
        <f xml:space="preserve"> Equity!BH$66</f>
        <v>0</v>
      </c>
      <c r="BI25" s="300">
        <f xml:space="preserve"> Equity!BI$66</f>
        <v>0</v>
      </c>
      <c r="BJ25" s="300">
        <f xml:space="preserve"> Equity!BJ$66</f>
        <v>0</v>
      </c>
      <c r="BK25" s="300">
        <f xml:space="preserve"> Equity!BK$66</f>
        <v>0</v>
      </c>
      <c r="BL25" s="300">
        <f xml:space="preserve"> Equity!BL$66</f>
        <v>0</v>
      </c>
      <c r="BM25" s="300">
        <f xml:space="preserve"> Equity!BM$66</f>
        <v>0</v>
      </c>
      <c r="BN25" s="300">
        <f xml:space="preserve"> Equity!BN$66</f>
        <v>0</v>
      </c>
      <c r="BO25" s="300">
        <f xml:space="preserve"> Equity!BO$66</f>
        <v>0</v>
      </c>
      <c r="BP25" s="300">
        <f xml:space="preserve"> Equity!BP$66</f>
        <v>0</v>
      </c>
      <c r="BQ25" s="300">
        <f xml:space="preserve"> Equity!BQ$66</f>
        <v>0</v>
      </c>
      <c r="BR25" s="300">
        <f xml:space="preserve"> Equity!BR$66</f>
        <v>0</v>
      </c>
      <c r="BS25" s="300">
        <f xml:space="preserve"> Equity!BS$66</f>
        <v>0</v>
      </c>
      <c r="BT25" s="300">
        <f xml:space="preserve"> Equity!BT$66</f>
        <v>0</v>
      </c>
      <c r="BU25" s="300">
        <f xml:space="preserve"> Equity!BU$66</f>
        <v>0</v>
      </c>
      <c r="BV25" s="300">
        <f xml:space="preserve"> Equity!BV$66</f>
        <v>0</v>
      </c>
      <c r="BW25" s="300">
        <f xml:space="preserve"> Equity!BW$66</f>
        <v>0</v>
      </c>
      <c r="BX25" s="300">
        <f xml:space="preserve"> Equity!BX$66</f>
        <v>0</v>
      </c>
      <c r="BY25" s="300">
        <f xml:space="preserve"> Equity!BY$66</f>
        <v>0</v>
      </c>
      <c r="BZ25" s="300">
        <f xml:space="preserve"> Equity!BZ$66</f>
        <v>0</v>
      </c>
      <c r="CA25" s="300">
        <f xml:space="preserve"> Equity!CA$66</f>
        <v>0</v>
      </c>
      <c r="CB25" s="300">
        <f xml:space="preserve"> Equity!CB$66</f>
        <v>0</v>
      </c>
      <c r="CC25" s="300">
        <f xml:space="preserve"> Equity!CC$66</f>
        <v>0</v>
      </c>
      <c r="CD25" s="300">
        <f xml:space="preserve"> Equity!CD$66</f>
        <v>0</v>
      </c>
      <c r="CE25" s="300">
        <f xml:space="preserve"> Equity!CE$66</f>
        <v>0</v>
      </c>
      <c r="CF25" s="300">
        <f xml:space="preserve"> Equity!CF$66</f>
        <v>0</v>
      </c>
      <c r="CG25" s="300">
        <f xml:space="preserve"> Equity!CG$66</f>
        <v>0</v>
      </c>
      <c r="CH25" s="300">
        <f xml:space="preserve"> Equity!CH$66</f>
        <v>0</v>
      </c>
      <c r="CI25" s="300">
        <f xml:space="preserve"> Equity!CI$66</f>
        <v>0</v>
      </c>
      <c r="CJ25" s="300">
        <f xml:space="preserve"> Equity!CJ$66</f>
        <v>0</v>
      </c>
      <c r="CK25" s="300">
        <f xml:space="preserve"> Equity!CK$66</f>
        <v>0</v>
      </c>
      <c r="CL25" s="300">
        <f xml:space="preserve"> Equity!CL$66</f>
        <v>0</v>
      </c>
      <c r="CM25" s="300">
        <f xml:space="preserve"> Equity!CM$66</f>
        <v>0</v>
      </c>
      <c r="CN25" s="300">
        <f xml:space="preserve"> Equity!CN$66</f>
        <v>0</v>
      </c>
      <c r="CO25" s="300">
        <f xml:space="preserve"> Equity!CO$66</f>
        <v>0</v>
      </c>
      <c r="CP25" s="300">
        <f xml:space="preserve"> Equity!CP$66</f>
        <v>-1278.5543096059353</v>
      </c>
      <c r="CQ25" s="300">
        <f xml:space="preserve"> Equity!CQ$66</f>
        <v>-1173.1197180760555</v>
      </c>
      <c r="CR25" s="300">
        <f xml:space="preserve"> Equity!CR$66</f>
        <v>-1202.3979961424611</v>
      </c>
      <c r="CS25" s="300">
        <f xml:space="preserve"> Equity!CS$66</f>
        <v>-1550.1896376666841</v>
      </c>
      <c r="CT25" s="300">
        <f xml:space="preserve"> Equity!CT$66</f>
        <v>-1524.2748774807412</v>
      </c>
      <c r="CU25" s="300">
        <f xml:space="preserve"> Equity!CU$66</f>
        <v>-1144.7716697459489</v>
      </c>
      <c r="CV25" s="300">
        <f xml:space="preserve"> Equity!CV$66</f>
        <v>-1173.5895508107728</v>
      </c>
      <c r="CW25" s="300">
        <f xml:space="preserve"> Equity!CW$66</f>
        <v>-1519.7980730857805</v>
      </c>
      <c r="CX25" s="300">
        <f xml:space="preserve"> Equity!CX$66</f>
        <v>-1494.2390234932345</v>
      </c>
      <c r="CY25" s="300">
        <f xml:space="preserve"> Equity!CY$66</f>
        <v>-1129.4587413564218</v>
      </c>
      <c r="CZ25" s="300">
        <f xml:space="preserve"> Equity!CZ$66</f>
        <v>-1132.1517318460606</v>
      </c>
      <c r="DA25" s="300">
        <f xml:space="preserve"> Equity!DA$66</f>
        <v>-1489.5714948409466</v>
      </c>
      <c r="DB25" s="300">
        <f xml:space="preserve"> Equity!DB$66</f>
        <v>-1464.343017484033</v>
      </c>
      <c r="DC25" s="300">
        <f xml:space="preserve"> Equity!DC$66</f>
        <v>-1088.5942547585721</v>
      </c>
      <c r="DD25" s="300">
        <f xml:space="preserve"> Equity!DD$66</f>
        <v>-1116.3629333641429</v>
      </c>
      <c r="DE25" s="300">
        <f xml:space="preserve"> Equity!DE$66</f>
        <v>-1459.3532823753812</v>
      </c>
      <c r="DF25" s="300">
        <f xml:space="preserve"> Equity!DF$66</f>
        <v>-1434.4353820320196</v>
      </c>
      <c r="DG25" s="300">
        <f xml:space="preserve"> Equity!DG$66</f>
        <v>-1060.5555491619393</v>
      </c>
      <c r="DH25" s="300">
        <f xml:space="preserve"> Equity!DH$66</f>
        <v>-1087.7841673418482</v>
      </c>
      <c r="DI25" s="300">
        <f xml:space="preserve"> Equity!DI$66</f>
        <v>-1429.1486901541161</v>
      </c>
      <c r="DJ25" s="300">
        <f xml:space="preserve"> Equity!DJ$66</f>
        <v>-1404.5249688580641</v>
      </c>
      <c r="DK25" s="300">
        <f xml:space="preserve"> Equity!DK$66</f>
        <v>-1032.4580432785156</v>
      </c>
      <c r="DL25" s="300">
        <f xml:space="preserve"> Equity!DL$66</f>
        <v>-1059.1023048177681</v>
      </c>
      <c r="DM25" s="300">
        <f xml:space="preserve"> Equity!DM$66</f>
        <v>-1398.8345880178972</v>
      </c>
      <c r="DN25" s="300">
        <f xml:space="preserve"> Equity!DN$66</f>
        <v>-1373.3902049660355</v>
      </c>
      <c r="DO25" s="300">
        <f xml:space="preserve"> Equity!DO$66</f>
        <v>-774.06756308419006</v>
      </c>
      <c r="DP25" s="300">
        <f xml:space="preserve"> Equity!DP$66</f>
        <v>0</v>
      </c>
      <c r="DQ25" s="300">
        <f xml:space="preserve"> Equity!DQ$66</f>
        <v>0</v>
      </c>
      <c r="DR25" s="300">
        <f xml:space="preserve"> Equity!DR$66</f>
        <v>0</v>
      </c>
      <c r="DS25" s="300">
        <f xml:space="preserve"> Equity!DS$66</f>
        <v>0</v>
      </c>
      <c r="DT25" s="300">
        <f xml:space="preserve"> Equity!DT$66</f>
        <v>0</v>
      </c>
      <c r="DU25" s="300">
        <f xml:space="preserve"> Equity!DU$66</f>
        <v>0</v>
      </c>
      <c r="DV25" s="300">
        <f xml:space="preserve"> Equity!DV$66</f>
        <v>0</v>
      </c>
      <c r="DW25" s="300">
        <f xml:space="preserve"> Equity!DW$66</f>
        <v>0</v>
      </c>
      <c r="DX25" s="300">
        <f xml:space="preserve"> Equity!DX$66</f>
        <v>0</v>
      </c>
      <c r="DY25" s="300">
        <f xml:space="preserve"> Equity!DY$66</f>
        <v>0</v>
      </c>
      <c r="DZ25" s="300">
        <f xml:space="preserve"> Equity!DZ$66</f>
        <v>0</v>
      </c>
      <c r="EA25" s="300">
        <f xml:space="preserve"> Equity!EA$66</f>
        <v>0</v>
      </c>
      <c r="EB25" s="300">
        <f xml:space="preserve"> Equity!EB$66</f>
        <v>0</v>
      </c>
      <c r="EC25" s="300">
        <f xml:space="preserve"> Equity!EC$66</f>
        <v>0</v>
      </c>
      <c r="ED25" s="300">
        <f xml:space="preserve"> Equity!ED$66</f>
        <v>0</v>
      </c>
      <c r="EE25" s="300">
        <f xml:space="preserve"> Equity!EE$66</f>
        <v>0</v>
      </c>
      <c r="EF25" s="300">
        <f xml:space="preserve"> Equity!EF$66</f>
        <v>0</v>
      </c>
      <c r="EG25" s="300">
        <f xml:space="preserve"> Equity!EG$66</f>
        <v>0</v>
      </c>
      <c r="EH25" s="300">
        <f xml:space="preserve"> Equity!EH$66</f>
        <v>0</v>
      </c>
      <c r="EI25" s="300">
        <f xml:space="preserve"> Equity!EI$66</f>
        <v>0</v>
      </c>
      <c r="EJ25" s="300">
        <f xml:space="preserve"> Equity!EJ$66</f>
        <v>0</v>
      </c>
      <c r="EK25" s="300">
        <f xml:space="preserve"> Equity!EK$66</f>
        <v>0</v>
      </c>
      <c r="EL25" s="300">
        <f xml:space="preserve"> Equity!EL$66</f>
        <v>0</v>
      </c>
      <c r="EM25" s="300">
        <f xml:space="preserve"> Equity!EM$66</f>
        <v>0</v>
      </c>
      <c r="EN25" s="300">
        <f xml:space="preserve"> Equity!EN$66</f>
        <v>0</v>
      </c>
      <c r="EO25" s="300">
        <f xml:space="preserve"> Equity!EO$66</f>
        <v>0</v>
      </c>
      <c r="EP25" s="300">
        <f xml:space="preserve"> Equity!EP$66</f>
        <v>0</v>
      </c>
      <c r="EQ25" s="300">
        <f xml:space="preserve"> Equity!EQ$66</f>
        <v>0</v>
      </c>
      <c r="ER25" s="300">
        <f xml:space="preserve"> Equity!ER$66</f>
        <v>0</v>
      </c>
      <c r="ES25" s="300">
        <f xml:space="preserve"> Equity!ES$66</f>
        <v>0</v>
      </c>
      <c r="ET25" s="300">
        <f xml:space="preserve"> Equity!ET$66</f>
        <v>0</v>
      </c>
      <c r="EU25" s="300">
        <f xml:space="preserve"> Equity!EU$66</f>
        <v>0</v>
      </c>
      <c r="EV25" s="300">
        <f xml:space="preserve"> Equity!EV$66</f>
        <v>0</v>
      </c>
      <c r="EW25" s="300">
        <f xml:space="preserve"> Equity!EW$66</f>
        <v>0</v>
      </c>
      <c r="EX25" s="300">
        <f xml:space="preserve"> Equity!EX$66</f>
        <v>0</v>
      </c>
      <c r="EY25" s="300">
        <f xml:space="preserve"> Equity!EY$66</f>
        <v>0</v>
      </c>
      <c r="EZ25" s="300">
        <f xml:space="preserve"> Equity!EZ$66</f>
        <v>0</v>
      </c>
      <c r="FA25" s="300">
        <f xml:space="preserve"> Equity!FA$66</f>
        <v>0</v>
      </c>
      <c r="FB25" s="300">
        <f xml:space="preserve"> Equity!FB$66</f>
        <v>0</v>
      </c>
      <c r="FC25" s="300">
        <f xml:space="preserve"> Equity!FC$66</f>
        <v>0</v>
      </c>
      <c r="FD25" s="300">
        <f xml:space="preserve"> Equity!FD$66</f>
        <v>0</v>
      </c>
      <c r="FE25" s="300">
        <f xml:space="preserve"> Equity!FE$66</f>
        <v>0</v>
      </c>
      <c r="FF25" s="300">
        <f xml:space="preserve"> Equity!FF$66</f>
        <v>0</v>
      </c>
      <c r="FG25" s="300">
        <f xml:space="preserve"> Equity!FG$66</f>
        <v>0</v>
      </c>
      <c r="FH25" s="300">
        <f xml:space="preserve"> Equity!FH$66</f>
        <v>0</v>
      </c>
      <c r="FI25" s="300">
        <f xml:space="preserve"> Equity!FI$66</f>
        <v>0</v>
      </c>
      <c r="FJ25" s="300">
        <f xml:space="preserve"> Equity!FJ$66</f>
        <v>0</v>
      </c>
      <c r="FK25" s="300">
        <f xml:space="preserve"> Equity!FK$66</f>
        <v>0</v>
      </c>
      <c r="FL25" s="300">
        <f xml:space="preserve"> Equity!FL$66</f>
        <v>0</v>
      </c>
      <c r="FM25" s="300">
        <f xml:space="preserve"> Equity!FM$66</f>
        <v>0</v>
      </c>
      <c r="FN25" s="300">
        <f xml:space="preserve"> Equity!FN$66</f>
        <v>0</v>
      </c>
      <c r="FO25" s="300">
        <f xml:space="preserve"> Equity!FO$66</f>
        <v>0</v>
      </c>
      <c r="FP25" s="300">
        <f xml:space="preserve"> Equity!FP$66</f>
        <v>0</v>
      </c>
      <c r="FQ25" s="300">
        <f xml:space="preserve"> Equity!FQ$66</f>
        <v>0</v>
      </c>
      <c r="FR25" s="300">
        <f xml:space="preserve"> Equity!FR$66</f>
        <v>0</v>
      </c>
      <c r="FS25" s="300">
        <f xml:space="preserve"> Equity!FS$66</f>
        <v>0</v>
      </c>
      <c r="FT25" s="300">
        <f xml:space="preserve"> Equity!FT$66</f>
        <v>0</v>
      </c>
      <c r="FU25" s="300">
        <f xml:space="preserve"> Equity!FU$66</f>
        <v>0</v>
      </c>
      <c r="FV25" s="300">
        <f xml:space="preserve"> Equity!FV$66</f>
        <v>0</v>
      </c>
      <c r="FW25" s="300">
        <f xml:space="preserve"> Equity!FW$66</f>
        <v>0</v>
      </c>
      <c r="FX25" s="300">
        <f xml:space="preserve"> Equity!FX$66</f>
        <v>0</v>
      </c>
      <c r="FY25" s="300">
        <f xml:space="preserve"> Equity!FY$66</f>
        <v>0</v>
      </c>
      <c r="FZ25" s="300">
        <f xml:space="preserve"> Equity!FZ$66</f>
        <v>0</v>
      </c>
      <c r="GA25" s="300">
        <f xml:space="preserve"> Equity!GA$66</f>
        <v>0</v>
      </c>
      <c r="GB25" s="300">
        <f xml:space="preserve"> Equity!GB$66</f>
        <v>0</v>
      </c>
      <c r="GC25" s="300">
        <f xml:space="preserve"> Equity!GC$66</f>
        <v>0</v>
      </c>
      <c r="GD25" s="300">
        <f xml:space="preserve"> Equity!GD$66</f>
        <v>0</v>
      </c>
      <c r="GE25" s="300">
        <f xml:space="preserve"> Equity!GE$66</f>
        <v>0</v>
      </c>
      <c r="GF25" s="300">
        <f xml:space="preserve"> Equity!GF$66</f>
        <v>0</v>
      </c>
      <c r="GG25" s="300">
        <f xml:space="preserve"> Equity!GG$66</f>
        <v>0</v>
      </c>
      <c r="GH25" s="300">
        <f xml:space="preserve"> Equity!GH$66</f>
        <v>0</v>
      </c>
      <c r="GI25" s="300">
        <f xml:space="preserve"> Equity!GI$66</f>
        <v>0</v>
      </c>
      <c r="GJ25" s="300">
        <f xml:space="preserve"> Equity!GJ$66</f>
        <v>0</v>
      </c>
    </row>
    <row r="26" spans="1:192" outlineLevel="1" x14ac:dyDescent="0.25">
      <c r="A26" s="217"/>
      <c r="D26" s="221"/>
      <c r="E26" s="243" t="s">
        <v>54</v>
      </c>
      <c r="F26" s="243"/>
      <c r="G26" s="243" t="str">
        <f>SMU</f>
        <v>$ 000s</v>
      </c>
      <c r="H26" s="243">
        <f xml:space="preserve"> SUM(J26:GJ26)</f>
        <v>-4.8934955252304098E-3</v>
      </c>
      <c r="I26" s="243"/>
      <c r="J26" s="243">
        <f xml:space="preserve"> J23 + J25</f>
        <v>0</v>
      </c>
      <c r="K26" s="243">
        <f t="shared" ref="K26:BV26" si="22" xml:space="preserve"> K23 + K25</f>
        <v>0</v>
      </c>
      <c r="L26" s="243">
        <f t="shared" si="22"/>
        <v>0</v>
      </c>
      <c r="M26" s="243">
        <f t="shared" si="22"/>
        <v>0</v>
      </c>
      <c r="N26" s="243">
        <f t="shared" si="22"/>
        <v>0</v>
      </c>
      <c r="O26" s="243">
        <f t="shared" si="22"/>
        <v>0</v>
      </c>
      <c r="P26" s="243">
        <f t="shared" si="22"/>
        <v>0</v>
      </c>
      <c r="Q26" s="243">
        <f t="shared" si="22"/>
        <v>0</v>
      </c>
      <c r="R26" s="243">
        <f t="shared" si="22"/>
        <v>0</v>
      </c>
      <c r="S26" s="243">
        <f t="shared" si="22"/>
        <v>-754.63633208004592</v>
      </c>
      <c r="T26" s="243">
        <f t="shared" si="22"/>
        <v>-315.73916068968117</v>
      </c>
      <c r="U26" s="243">
        <f t="shared" si="22"/>
        <v>-226.48234719066295</v>
      </c>
      <c r="V26" s="243">
        <f t="shared" si="22"/>
        <v>-653.61981338642522</v>
      </c>
      <c r="W26" s="243">
        <f t="shared" si="22"/>
        <v>-742.64623238613058</v>
      </c>
      <c r="X26" s="243">
        <f t="shared" si="22"/>
        <v>-297.1415788011418</v>
      </c>
      <c r="Y26" s="243">
        <f t="shared" si="22"/>
        <v>-207.90729610073305</v>
      </c>
      <c r="Z26" s="243">
        <f t="shared" si="22"/>
        <v>-632.52203352203867</v>
      </c>
      <c r="AA26" s="243">
        <f t="shared" si="22"/>
        <v>-715.0983031536307</v>
      </c>
      <c r="AB26" s="243">
        <f t="shared" si="22"/>
        <v>-278.19343879539792</v>
      </c>
      <c r="AC26" s="243">
        <f t="shared" si="22"/>
        <v>-188.29546557340782</v>
      </c>
      <c r="AD26" s="243">
        <f t="shared" si="22"/>
        <v>-610.42069683254613</v>
      </c>
      <c r="AE26" s="243">
        <f t="shared" si="22"/>
        <v>-693.47683499860727</v>
      </c>
      <c r="AF26" s="243">
        <f t="shared" si="22"/>
        <v>-257.88159989240393</v>
      </c>
      <c r="AG26" s="243">
        <f t="shared" si="22"/>
        <v>-167.48594461441024</v>
      </c>
      <c r="AH26" s="243">
        <f t="shared" si="22"/>
        <v>-587.11758141529936</v>
      </c>
      <c r="AI26" s="243">
        <f t="shared" si="22"/>
        <v>-670.68301462746751</v>
      </c>
      <c r="AJ26" s="243">
        <f t="shared" si="22"/>
        <v>-236.38081088081361</v>
      </c>
      <c r="AK26" s="243">
        <f t="shared" si="22"/>
        <v>-145.43239371761737</v>
      </c>
      <c r="AL26" s="243">
        <f t="shared" si="22"/>
        <v>-562.55285353865474</v>
      </c>
      <c r="AM26" s="243">
        <f t="shared" si="22"/>
        <v>-651.56536283155526</v>
      </c>
      <c r="AN26" s="243">
        <f t="shared" si="22"/>
        <v>-213.36242791406602</v>
      </c>
      <c r="AO26" s="243">
        <f t="shared" si="22"/>
        <v>-122.25887396163216</v>
      </c>
      <c r="AP26" s="243">
        <f t="shared" si="22"/>
        <v>-536.83627040408123</v>
      </c>
      <c r="AQ26" s="243">
        <f t="shared" si="22"/>
        <v>-621.61932214018907</v>
      </c>
      <c r="AR26" s="243">
        <f t="shared" si="22"/>
        <v>-189.59042329299027</v>
      </c>
      <c r="AS26" s="243">
        <f t="shared" si="22"/>
        <v>-97.640423030832793</v>
      </c>
      <c r="AT26" s="243">
        <f t="shared" si="22"/>
        <v>-509.70021977263877</v>
      </c>
      <c r="AU26" s="243">
        <f t="shared" si="22"/>
        <v>-595.11874844966133</v>
      </c>
      <c r="AV26" s="243">
        <f t="shared" si="22"/>
        <v>-164.17924828831801</v>
      </c>
      <c r="AW26" s="243">
        <f t="shared" si="22"/>
        <v>-71.584954064074552</v>
      </c>
      <c r="AX26" s="243">
        <f t="shared" si="22"/>
        <v>-481.1059221999991</v>
      </c>
      <c r="AY26" s="243">
        <f t="shared" si="22"/>
        <v>-567.24980286541938</v>
      </c>
      <c r="AZ26" s="243">
        <f t="shared" si="22"/>
        <v>-137.4102608659253</v>
      </c>
      <c r="BA26" s="243">
        <f t="shared" si="22"/>
        <v>-44.019447497838883</v>
      </c>
      <c r="BB26" s="243">
        <f t="shared" si="22"/>
        <v>-450.95997182223408</v>
      </c>
      <c r="BC26" s="243">
        <f t="shared" si="22"/>
        <v>-540.11456358732107</v>
      </c>
      <c r="BD26" s="243">
        <f t="shared" si="22"/>
        <v>-108.65912498570378</v>
      </c>
      <c r="BE26" s="243">
        <f t="shared" si="22"/>
        <v>-14.868197073694228</v>
      </c>
      <c r="BF26" s="243">
        <f t="shared" si="22"/>
        <v>-419.23198494944262</v>
      </c>
      <c r="BG26" s="243">
        <f t="shared" si="22"/>
        <v>-506.96022659718102</v>
      </c>
      <c r="BH26" s="243">
        <f t="shared" si="22"/>
        <v>-78.899078435562117</v>
      </c>
      <c r="BI26" s="243">
        <f t="shared" si="22"/>
        <v>15.958375470807004</v>
      </c>
      <c r="BJ26" s="243">
        <f t="shared" si="22"/>
        <v>-385.8212373109136</v>
      </c>
      <c r="BK26" s="243">
        <f t="shared" si="22"/>
        <v>-474.37674077101508</v>
      </c>
      <c r="BL26" s="243">
        <f t="shared" si="22"/>
        <v>-38.296399263563579</v>
      </c>
      <c r="BM26" s="243">
        <f t="shared" si="22"/>
        <v>67.165319979094875</v>
      </c>
      <c r="BN26" s="243">
        <f t="shared" si="22"/>
        <v>-320.04448085119327</v>
      </c>
      <c r="BO26" s="243">
        <f t="shared" si="22"/>
        <v>-349.6209694172652</v>
      </c>
      <c r="BP26" s="243">
        <f t="shared" si="22"/>
        <v>79.143016056631041</v>
      </c>
      <c r="BQ26" s="243">
        <f t="shared" si="22"/>
        <v>177.90244699994318</v>
      </c>
      <c r="BR26" s="243">
        <f t="shared" si="22"/>
        <v>-215.97997085747429</v>
      </c>
      <c r="BS26" s="243">
        <f t="shared" si="22"/>
        <v>-302.14271528705905</v>
      </c>
      <c r="BT26" s="243">
        <f t="shared" si="22"/>
        <v>125.58362246944489</v>
      </c>
      <c r="BU26" s="243">
        <f t="shared" si="22"/>
        <v>224.56789558424271</v>
      </c>
      <c r="BV26" s="243">
        <f t="shared" si="22"/>
        <v>-166.42967400513118</v>
      </c>
      <c r="BW26" s="243">
        <f t="shared" ref="BW26:EH26" si="23" xml:space="preserve"> BW23 + BW25</f>
        <v>-251.67785840470236</v>
      </c>
      <c r="BX26" s="243">
        <f t="shared" si="23"/>
        <v>174.68072304005028</v>
      </c>
      <c r="BY26" s="243">
        <f t="shared" si="23"/>
        <v>274.33123518890142</v>
      </c>
      <c r="BZ26" s="243">
        <f t="shared" si="23"/>
        <v>-113.73759123990521</v>
      </c>
      <c r="CA26" s="243">
        <f t="shared" si="23"/>
        <v>883.38436083240833</v>
      </c>
      <c r="CB26" s="243">
        <f t="shared" si="23"/>
        <v>1308.6386874086334</v>
      </c>
      <c r="CC26" s="243">
        <f t="shared" si="23"/>
        <v>1408.8225878526334</v>
      </c>
      <c r="CD26" s="243">
        <f t="shared" si="23"/>
        <v>1023.7316488516626</v>
      </c>
      <c r="CE26" s="243">
        <f t="shared" si="23"/>
        <v>940.56768177015726</v>
      </c>
      <c r="CF26" s="243">
        <f t="shared" si="23"/>
        <v>1364.7887134586922</v>
      </c>
      <c r="CG26" s="243">
        <f t="shared" si="23"/>
        <v>1465.5695965947789</v>
      </c>
      <c r="CH26" s="243">
        <f t="shared" si="23"/>
        <v>1083.5091376833102</v>
      </c>
      <c r="CI26" s="243">
        <f t="shared" si="23"/>
        <v>1001.4450339410954</v>
      </c>
      <c r="CJ26" s="243">
        <f t="shared" si="23"/>
        <v>1424.8957489269087</v>
      </c>
      <c r="CK26" s="243">
        <f t="shared" si="23"/>
        <v>1526.1566592142281</v>
      </c>
      <c r="CL26" s="243">
        <f t="shared" si="23"/>
        <v>1147.1837168166444</v>
      </c>
      <c r="CM26" s="243">
        <f t="shared" si="23"/>
        <v>1066.2325171734617</v>
      </c>
      <c r="CN26" s="243">
        <f t="shared" si="23"/>
        <v>1488.3808054193009</v>
      </c>
      <c r="CO26" s="243">
        <f t="shared" si="23"/>
        <v>1585.6261223387116</v>
      </c>
      <c r="CP26" s="243">
        <f t="shared" si="23"/>
        <v>-74.130272705664538</v>
      </c>
      <c r="CQ26" s="243">
        <f t="shared" si="23"/>
        <v>-70.437731784343441</v>
      </c>
      <c r="CR26" s="243">
        <f t="shared" si="23"/>
        <v>301.25529713951528</v>
      </c>
      <c r="CS26" s="243">
        <f t="shared" si="23"/>
        <v>33.657916423309871</v>
      </c>
      <c r="CT26" s="243">
        <f t="shared" si="23"/>
        <v>-341.39863112755961</v>
      </c>
      <c r="CU26" s="243">
        <f t="shared" si="23"/>
        <v>-67.406957413762484</v>
      </c>
      <c r="CV26" s="243">
        <f t="shared" si="23"/>
        <v>302.75158638157632</v>
      </c>
      <c r="CW26" s="243">
        <f t="shared" si="23"/>
        <v>36.338348488118754</v>
      </c>
      <c r="CX26" s="243">
        <f t="shared" si="23"/>
        <v>-337.07902753239864</v>
      </c>
      <c r="CY26" s="243">
        <f t="shared" si="23"/>
        <v>-77.781129475094758</v>
      </c>
      <c r="CZ26" s="243">
        <f t="shared" si="23"/>
        <v>316.51734827852943</v>
      </c>
      <c r="DA26" s="243">
        <f t="shared" si="23"/>
        <v>38.495878192745067</v>
      </c>
      <c r="DB26" s="243">
        <f t="shared" si="23"/>
        <v>-333.26711271638055</v>
      </c>
      <c r="DC26" s="243">
        <f t="shared" si="23"/>
        <v>-63.032322637044444</v>
      </c>
      <c r="DD26" s="243">
        <f t="shared" si="23"/>
        <v>304.2153843429337</v>
      </c>
      <c r="DE26" s="243">
        <f t="shared" si="23"/>
        <v>40.22831185929158</v>
      </c>
      <c r="DF26" s="243">
        <f t="shared" si="23"/>
        <v>-329.8701741347279</v>
      </c>
      <c r="DG26" s="243">
        <f t="shared" si="23"/>
        <v>-61.453494517716763</v>
      </c>
      <c r="DH26" s="243">
        <f t="shared" si="23"/>
        <v>304.36901723381993</v>
      </c>
      <c r="DI26" s="243">
        <f t="shared" si="23"/>
        <v>41.614719818581534</v>
      </c>
      <c r="DJ26" s="243">
        <f t="shared" si="23"/>
        <v>-326.81268957384327</v>
      </c>
      <c r="DK26" s="243">
        <f t="shared" si="23"/>
        <v>-60.218164405368498</v>
      </c>
      <c r="DL26" s="243">
        <f t="shared" si="23"/>
        <v>304.23322572926486</v>
      </c>
      <c r="DM26" s="243">
        <f t="shared" si="23"/>
        <v>42.720072267315572</v>
      </c>
      <c r="DN26" s="243">
        <f t="shared" si="23"/>
        <v>-322.93119710023598</v>
      </c>
      <c r="DO26" s="243">
        <f t="shared" si="23"/>
        <v>-774.06762946690287</v>
      </c>
      <c r="DP26" s="243">
        <f t="shared" si="23"/>
        <v>-6.6398048692632781E-5</v>
      </c>
      <c r="DQ26" s="243">
        <f t="shared" si="23"/>
        <v>-6.7137255118910065E-5</v>
      </c>
      <c r="DR26" s="243">
        <f t="shared" si="23"/>
        <v>-6.7152759571949822E-5</v>
      </c>
      <c r="DS26" s="243">
        <f t="shared" si="23"/>
        <v>-6.5701851194308248E-5</v>
      </c>
      <c r="DT26" s="243">
        <f t="shared" si="23"/>
        <v>-6.6446787527143711E-5</v>
      </c>
      <c r="DU26" s="243">
        <f t="shared" si="23"/>
        <v>-6.7188865832453376E-5</v>
      </c>
      <c r="DV26" s="243">
        <f t="shared" si="23"/>
        <v>-6.7197573812927756E-5</v>
      </c>
      <c r="DW26" s="243">
        <f t="shared" si="23"/>
        <v>-6.5749015574237114E-5</v>
      </c>
      <c r="DX26" s="243">
        <f t="shared" si="23"/>
        <v>-6.6493005387455796E-5</v>
      </c>
      <c r="DY26" s="243">
        <f t="shared" si="23"/>
        <v>-6.7231343785986977E-5</v>
      </c>
      <c r="DZ26" s="243">
        <f t="shared" si="23"/>
        <v>-6.7240264156229022E-5</v>
      </c>
      <c r="EA26" s="243">
        <f t="shared" si="23"/>
        <v>-6.5792232274788687E-5</v>
      </c>
      <c r="EB26" s="243">
        <f t="shared" si="23"/>
        <v>-6.6531240162804903E-5</v>
      </c>
      <c r="EC26" s="243">
        <f t="shared" si="23"/>
        <v>-6.7271910231611547E-5</v>
      </c>
      <c r="ED26" s="243">
        <f t="shared" si="23"/>
        <v>-6.7287414684651318E-5</v>
      </c>
      <c r="EE26" s="243">
        <f t="shared" si="23"/>
        <v>-6.656716404513841E-5</v>
      </c>
      <c r="EF26" s="243">
        <f t="shared" si="23"/>
        <v>-6.657829834784995E-5</v>
      </c>
      <c r="EG26" s="243">
        <f t="shared" si="23"/>
        <v>-6.7324370504225547E-5</v>
      </c>
      <c r="EH26" s="243">
        <f t="shared" si="23"/>
        <v>-6.7333503264235258E-5</v>
      </c>
      <c r="EI26" s="243">
        <f t="shared" ref="EI26:GG26" si="24" xml:space="preserve"> EI23 + EI25</f>
        <v>-6.5882613355269126E-5</v>
      </c>
      <c r="EJ26" s="243">
        <f t="shared" si="24"/>
        <v>-6.6623885964612318E-5</v>
      </c>
      <c r="EK26" s="243">
        <f t="shared" si="24"/>
        <v>-6.7371096253112484E-5</v>
      </c>
      <c r="EL26" s="243">
        <f t="shared" si="24"/>
        <v>-6.7384901588010904E-5</v>
      </c>
      <c r="EM26" s="243">
        <f t="shared" si="24"/>
        <v>-6.5927907781808756E-5</v>
      </c>
      <c r="EN26" s="243">
        <f t="shared" si="24"/>
        <v>-6.6668423175458508E-5</v>
      </c>
      <c r="EO26" s="243">
        <f t="shared" si="24"/>
        <v>-6.7410600749898714E-5</v>
      </c>
      <c r="EP26" s="243">
        <f t="shared" si="24"/>
        <v>-6.7420370679211462E-5</v>
      </c>
      <c r="EQ26" s="243">
        <f t="shared" si="24"/>
        <v>-6.5966969030384213E-5</v>
      </c>
      <c r="ER26" s="243">
        <f t="shared" si="24"/>
        <v>-6.6711489818022045E-5</v>
      </c>
      <c r="ES26" s="243">
        <f t="shared" si="24"/>
        <v>-6.7459450396462346E-5</v>
      </c>
      <c r="ET26" s="243">
        <f t="shared" si="24"/>
        <v>-6.7473892900663776E-5</v>
      </c>
      <c r="EU26" s="243">
        <f t="shared" si="24"/>
        <v>-6.6753926217035892E-5</v>
      </c>
      <c r="EV26" s="243">
        <f t="shared" si="24"/>
        <v>-6.6761279058449166E-5</v>
      </c>
      <c r="EW26" s="243">
        <f t="shared" si="24"/>
        <v>-6.7503415078369605E-5</v>
      </c>
      <c r="EX26" s="243">
        <f t="shared" si="24"/>
        <v>-6.7516795633732694E-5</v>
      </c>
      <c r="EY26" s="243">
        <f t="shared" si="24"/>
        <v>-6.6061713335439576E-5</v>
      </c>
      <c r="EZ26" s="243">
        <f t="shared" si="24"/>
        <v>-6.6806656594028331E-5</v>
      </c>
      <c r="FA26" s="243">
        <f t="shared" si="24"/>
        <v>-6.7550777996559566E-5</v>
      </c>
      <c r="FB26" s="243">
        <f t="shared" si="24"/>
        <v>-6.7564795721225638E-5</v>
      </c>
      <c r="FC26" s="243">
        <f t="shared" si="24"/>
        <v>-6.6105345581188752E-5</v>
      </c>
      <c r="FD26" s="243">
        <f t="shared" si="24"/>
        <v>-6.685329461670689E-5</v>
      </c>
      <c r="FE26" s="243">
        <f t="shared" si="24"/>
        <v>-6.7600052422658543E-5</v>
      </c>
      <c r="FF26" s="243">
        <f t="shared" si="24"/>
        <v>-6.7614494926859959E-5</v>
      </c>
      <c r="FG26" s="243">
        <f t="shared" si="24"/>
        <v>-6.6156249867896103E-5</v>
      </c>
      <c r="FH26" s="243">
        <f t="shared" si="24"/>
        <v>-6.6900772964118411E-5</v>
      </c>
      <c r="FI26" s="243">
        <f t="shared" si="24"/>
        <v>-6.7645079053404143E-5</v>
      </c>
      <c r="FJ26" s="243">
        <f t="shared" si="24"/>
        <v>-6.7661008285979245E-5</v>
      </c>
      <c r="FK26" s="243">
        <f t="shared" si="24"/>
        <v>-6.6934596034619521E-5</v>
      </c>
      <c r="FL26" s="243">
        <f t="shared" si="24"/>
        <v>-6.6948251311529892E-5</v>
      </c>
      <c r="FM26" s="243">
        <f t="shared" si="24"/>
        <v>-6.7694141089735441E-5</v>
      </c>
      <c r="FN26" s="243">
        <f t="shared" si="24"/>
        <v>-6.7709220763239868E-5</v>
      </c>
      <c r="FO26" s="243">
        <f t="shared" si="24"/>
        <v>-6.6250578627753863E-5</v>
      </c>
      <c r="FP26" s="243">
        <f t="shared" si="24"/>
        <v>-6.7002242175621753E-5</v>
      </c>
      <c r="FQ26" s="243">
        <f t="shared" si="24"/>
        <v>-6.7751273937238123E-5</v>
      </c>
      <c r="FR26" s="243">
        <f t="shared" si="24"/>
        <v>-6.7762955374459861E-5</v>
      </c>
      <c r="FS26" s="243">
        <f t="shared" si="24"/>
        <v>-6.6302106232257654E-5</v>
      </c>
      <c r="FT26" s="243">
        <f t="shared" si="24"/>
        <v>-6.7053922146698001E-5</v>
      </c>
      <c r="FU26" s="243">
        <f t="shared" si="24"/>
        <v>-6.7801610312175415E-5</v>
      </c>
      <c r="FV26" s="243">
        <f t="shared" si="24"/>
        <v>-6.7812442190326477E-5</v>
      </c>
      <c r="FW26" s="243">
        <f t="shared" si="24"/>
        <v>-6.6346361795803242E-5</v>
      </c>
      <c r="FX26" s="243">
        <f t="shared" si="24"/>
        <v>-6.7096148464528604E-5</v>
      </c>
      <c r="FY26" s="243">
        <f t="shared" si="24"/>
        <v>-6.7847274112224024E-5</v>
      </c>
      <c r="FZ26" s="243">
        <f t="shared" si="24"/>
        <v>-6.7855982092698404E-5</v>
      </c>
      <c r="GA26" s="243">
        <f t="shared" si="24"/>
        <v>-6.7132912671595031E-5</v>
      </c>
      <c r="GB26" s="243">
        <f t="shared" si="24"/>
        <v>-6.7140895756558023E-5</v>
      </c>
      <c r="GC26" s="243">
        <f t="shared" si="24"/>
        <v>-6.7894637030413999E-5</v>
      </c>
      <c r="GD26" s="243">
        <f t="shared" si="24"/>
        <v>-6.7908867144847749E-5</v>
      </c>
      <c r="GE26" s="243">
        <f t="shared" si="24"/>
        <v>-6.6443183826846663E-5</v>
      </c>
      <c r="GF26" s="243">
        <f t="shared" si="24"/>
        <v>-6.7192575727634284E-5</v>
      </c>
      <c r="GG26" s="243">
        <f t="shared" si="24"/>
        <v>-6.7939451271391933E-5</v>
      </c>
      <c r="GH26" s="243">
        <f t="shared" ref="GH26:GJ26" si="25" xml:space="preserve"> GH23 + GH25</f>
        <v>-6.7955168114199356E-5</v>
      </c>
      <c r="GI26" s="243">
        <f t="shared" si="25"/>
        <v>-6.6493257023158807E-5</v>
      </c>
      <c r="GJ26" s="243">
        <f t="shared" si="25"/>
        <v>-6.724530610462671E-5</v>
      </c>
    </row>
    <row r="27" spans="1:192" outlineLevel="1" x14ac:dyDescent="0.25">
      <c r="A27" s="217"/>
      <c r="D27" s="221"/>
      <c r="E27" s="246"/>
      <c r="F27" s="246"/>
      <c r="G27" s="246"/>
      <c r="H27" s="246"/>
      <c r="I27" s="246"/>
      <c r="J27" s="246"/>
      <c r="K27" s="246"/>
      <c r="L27" s="246"/>
      <c r="M27" s="246"/>
      <c r="N27" s="246"/>
      <c r="O27" s="246"/>
      <c r="P27" s="246"/>
      <c r="Q27" s="246"/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46"/>
      <c r="AC27" s="246"/>
      <c r="AD27" s="246"/>
      <c r="AE27" s="246"/>
      <c r="AF27" s="246"/>
      <c r="AG27" s="246"/>
      <c r="AH27" s="246"/>
      <c r="AI27" s="246"/>
      <c r="AJ27" s="246"/>
      <c r="AK27" s="246"/>
      <c r="AL27" s="246"/>
      <c r="AM27" s="246"/>
      <c r="AN27" s="246"/>
      <c r="AO27" s="246"/>
      <c r="AP27" s="246"/>
      <c r="AQ27" s="246"/>
      <c r="AR27" s="246"/>
      <c r="AS27" s="246"/>
      <c r="AT27" s="246"/>
      <c r="AU27" s="246"/>
      <c r="AV27" s="246"/>
      <c r="AW27" s="246"/>
      <c r="AX27" s="246"/>
      <c r="AY27" s="246"/>
      <c r="AZ27" s="246"/>
      <c r="BA27" s="246"/>
      <c r="BB27" s="246"/>
      <c r="BC27" s="246"/>
      <c r="BD27" s="246"/>
      <c r="BE27" s="246"/>
      <c r="BF27" s="246"/>
      <c r="BG27" s="246"/>
      <c r="BH27" s="246"/>
      <c r="BI27" s="246"/>
      <c r="BJ27" s="246"/>
      <c r="BK27" s="246"/>
      <c r="BL27" s="246"/>
      <c r="BM27" s="246"/>
      <c r="BN27" s="246"/>
      <c r="BO27" s="246"/>
      <c r="BP27" s="246"/>
      <c r="BQ27" s="246"/>
      <c r="BR27" s="246"/>
      <c r="BS27" s="246"/>
      <c r="BT27" s="246"/>
      <c r="BU27" s="246"/>
      <c r="BV27" s="246"/>
      <c r="BW27" s="246"/>
      <c r="BX27" s="246"/>
      <c r="BY27" s="246"/>
      <c r="BZ27" s="246"/>
      <c r="CA27" s="246"/>
      <c r="CB27" s="246"/>
      <c r="CC27" s="246"/>
      <c r="CD27" s="246"/>
      <c r="CE27" s="246"/>
      <c r="CF27" s="246"/>
      <c r="CG27" s="246"/>
      <c r="CH27" s="246"/>
      <c r="CI27" s="246"/>
      <c r="CJ27" s="246"/>
      <c r="CK27" s="246"/>
      <c r="CL27" s="246"/>
      <c r="CM27" s="246"/>
      <c r="CN27" s="246"/>
      <c r="CO27" s="246"/>
      <c r="CP27" s="246"/>
      <c r="CQ27" s="246"/>
      <c r="CR27" s="246"/>
      <c r="CS27" s="246"/>
      <c r="CT27" s="246"/>
      <c r="CU27" s="246"/>
      <c r="CV27" s="246"/>
      <c r="CW27" s="246"/>
      <c r="CX27" s="246"/>
      <c r="CY27" s="246"/>
      <c r="CZ27" s="246"/>
      <c r="DA27" s="246"/>
      <c r="DB27" s="246"/>
      <c r="DC27" s="246"/>
      <c r="DD27" s="246"/>
      <c r="DE27" s="246"/>
      <c r="DF27" s="246"/>
      <c r="DG27" s="246"/>
      <c r="DH27" s="246"/>
      <c r="DI27" s="246"/>
      <c r="DJ27" s="246"/>
      <c r="DK27" s="246"/>
      <c r="DL27" s="246"/>
      <c r="DM27" s="246"/>
      <c r="DN27" s="246"/>
      <c r="DO27" s="246"/>
      <c r="DP27" s="246"/>
      <c r="DQ27" s="246"/>
      <c r="DR27" s="246"/>
      <c r="DS27" s="246"/>
      <c r="DT27" s="246"/>
      <c r="DU27" s="246"/>
      <c r="DV27" s="246"/>
      <c r="DW27" s="246"/>
      <c r="DX27" s="246"/>
      <c r="DY27" s="246"/>
      <c r="DZ27" s="246"/>
      <c r="EA27" s="246"/>
      <c r="EB27" s="246"/>
      <c r="EC27" s="246"/>
      <c r="ED27" s="246"/>
      <c r="EE27" s="246"/>
      <c r="EF27" s="246"/>
      <c r="EG27" s="246"/>
      <c r="EH27" s="246"/>
      <c r="EI27" s="246"/>
      <c r="EJ27" s="246"/>
      <c r="EK27" s="246"/>
      <c r="EL27" s="246"/>
      <c r="EM27" s="246"/>
      <c r="EN27" s="246"/>
      <c r="EO27" s="246"/>
      <c r="EP27" s="246"/>
      <c r="EQ27" s="246"/>
      <c r="ER27" s="246"/>
      <c r="ES27" s="246"/>
      <c r="ET27" s="246"/>
      <c r="EU27" s="246"/>
      <c r="EV27" s="246"/>
      <c r="EW27" s="246"/>
      <c r="EX27" s="246"/>
      <c r="EY27" s="246"/>
      <c r="EZ27" s="246"/>
      <c r="FA27" s="246"/>
      <c r="FB27" s="246"/>
      <c r="FC27" s="246"/>
      <c r="FD27" s="246"/>
      <c r="FE27" s="246"/>
      <c r="FF27" s="246"/>
      <c r="FG27" s="246"/>
      <c r="FH27" s="246"/>
      <c r="FI27" s="246"/>
      <c r="FJ27" s="246"/>
      <c r="FK27" s="246"/>
      <c r="FL27" s="246"/>
      <c r="FM27" s="246"/>
      <c r="FN27" s="246"/>
      <c r="FO27" s="246"/>
      <c r="FP27" s="246"/>
      <c r="FQ27" s="246"/>
      <c r="FR27" s="246"/>
      <c r="FS27" s="246"/>
      <c r="FT27" s="246"/>
      <c r="FU27" s="246"/>
      <c r="FV27" s="246"/>
      <c r="FW27" s="246"/>
      <c r="FX27" s="246"/>
      <c r="FY27" s="246"/>
      <c r="FZ27" s="246"/>
      <c r="GA27" s="246"/>
      <c r="GB27" s="246"/>
      <c r="GC27" s="246"/>
      <c r="GD27" s="246"/>
      <c r="GE27" s="246"/>
      <c r="GF27" s="246"/>
      <c r="GG27" s="246"/>
      <c r="GH27" s="246"/>
      <c r="GI27" s="246"/>
      <c r="GJ27" s="246"/>
    </row>
    <row r="28" spans="1:192" x14ac:dyDescent="0.25">
      <c r="A28" s="217"/>
      <c r="D28" s="221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246"/>
      <c r="AK28" s="246"/>
      <c r="AL28" s="246"/>
      <c r="AM28" s="246"/>
      <c r="AN28" s="246"/>
      <c r="AO28" s="246"/>
      <c r="AP28" s="246"/>
      <c r="AQ28" s="246"/>
      <c r="AR28" s="246"/>
      <c r="AS28" s="246"/>
      <c r="AT28" s="246"/>
      <c r="AU28" s="246"/>
      <c r="AV28" s="246"/>
      <c r="AW28" s="246"/>
      <c r="AX28" s="246"/>
      <c r="AY28" s="246"/>
      <c r="AZ28" s="246"/>
      <c r="BA28" s="246"/>
      <c r="BB28" s="246"/>
      <c r="BC28" s="246"/>
      <c r="BD28" s="246"/>
      <c r="BE28" s="246"/>
      <c r="BF28" s="246"/>
      <c r="BG28" s="246"/>
      <c r="BH28" s="246"/>
      <c r="BI28" s="246"/>
      <c r="BJ28" s="246"/>
      <c r="BK28" s="246"/>
      <c r="BL28" s="246"/>
      <c r="BM28" s="246"/>
      <c r="BN28" s="246"/>
      <c r="BO28" s="246"/>
      <c r="BP28" s="246"/>
      <c r="BQ28" s="246"/>
      <c r="BR28" s="246"/>
      <c r="BS28" s="246"/>
      <c r="BT28" s="246"/>
      <c r="BU28" s="246"/>
      <c r="BV28" s="246"/>
      <c r="BW28" s="246"/>
      <c r="BX28" s="246"/>
      <c r="BY28" s="246"/>
      <c r="BZ28" s="246"/>
      <c r="CA28" s="246"/>
      <c r="CB28" s="246"/>
      <c r="CC28" s="246"/>
      <c r="CD28" s="246"/>
      <c r="CE28" s="246"/>
      <c r="CF28" s="246"/>
      <c r="CG28" s="246"/>
      <c r="CH28" s="246"/>
      <c r="CI28" s="246"/>
      <c r="CJ28" s="246"/>
      <c r="CK28" s="246"/>
      <c r="CL28" s="246"/>
      <c r="CM28" s="246"/>
      <c r="CN28" s="246"/>
      <c r="CO28" s="246"/>
      <c r="CP28" s="246"/>
      <c r="CQ28" s="246"/>
      <c r="CR28" s="246"/>
      <c r="CS28" s="246"/>
      <c r="CT28" s="246"/>
      <c r="CU28" s="246"/>
      <c r="CV28" s="246"/>
      <c r="CW28" s="246"/>
      <c r="CX28" s="246"/>
      <c r="CY28" s="246"/>
      <c r="CZ28" s="246"/>
      <c r="DA28" s="246"/>
      <c r="DB28" s="246"/>
      <c r="DC28" s="246"/>
      <c r="DD28" s="246"/>
      <c r="DE28" s="246"/>
      <c r="DF28" s="246"/>
      <c r="DG28" s="246"/>
      <c r="DH28" s="246"/>
      <c r="DI28" s="246"/>
      <c r="DJ28" s="246"/>
      <c r="DK28" s="246"/>
      <c r="DL28" s="246"/>
      <c r="DM28" s="246"/>
      <c r="DN28" s="246"/>
      <c r="DO28" s="246"/>
      <c r="DP28" s="246"/>
      <c r="DQ28" s="246"/>
      <c r="DR28" s="246"/>
      <c r="DS28" s="246"/>
      <c r="DT28" s="246"/>
      <c r="DU28" s="246"/>
      <c r="DV28" s="246"/>
      <c r="DW28" s="246"/>
      <c r="DX28" s="246"/>
      <c r="DY28" s="246"/>
      <c r="DZ28" s="246"/>
      <c r="EA28" s="246"/>
      <c r="EB28" s="246"/>
      <c r="EC28" s="246"/>
      <c r="ED28" s="246"/>
      <c r="EE28" s="246"/>
      <c r="EF28" s="246"/>
      <c r="EG28" s="246"/>
      <c r="EH28" s="246"/>
      <c r="EI28" s="246"/>
      <c r="EJ28" s="246"/>
      <c r="EK28" s="246"/>
      <c r="EL28" s="246"/>
      <c r="EM28" s="246"/>
      <c r="EN28" s="246"/>
      <c r="EO28" s="246"/>
      <c r="EP28" s="246"/>
      <c r="EQ28" s="246"/>
      <c r="ER28" s="246"/>
      <c r="ES28" s="246"/>
      <c r="ET28" s="246"/>
      <c r="EU28" s="246"/>
      <c r="EV28" s="246"/>
      <c r="EW28" s="246"/>
      <c r="EX28" s="246"/>
      <c r="EY28" s="246"/>
      <c r="EZ28" s="246"/>
      <c r="FA28" s="246"/>
      <c r="FB28" s="246"/>
      <c r="FC28" s="246"/>
      <c r="FD28" s="246"/>
      <c r="FE28" s="246"/>
      <c r="FF28" s="246"/>
      <c r="FG28" s="246"/>
      <c r="FH28" s="246"/>
      <c r="FI28" s="246"/>
      <c r="FJ28" s="246"/>
      <c r="FK28" s="246"/>
      <c r="FL28" s="246"/>
      <c r="FM28" s="246"/>
      <c r="FN28" s="246"/>
      <c r="FO28" s="246"/>
      <c r="FP28" s="246"/>
      <c r="FQ28" s="246"/>
      <c r="FR28" s="246"/>
      <c r="FS28" s="246"/>
      <c r="FT28" s="246"/>
      <c r="FU28" s="246"/>
      <c r="FV28" s="246"/>
      <c r="FW28" s="246"/>
      <c r="FX28" s="246"/>
      <c r="FY28" s="246"/>
      <c r="FZ28" s="246"/>
      <c r="GA28" s="246"/>
      <c r="GB28" s="246"/>
      <c r="GC28" s="246"/>
      <c r="GD28" s="246"/>
      <c r="GE28" s="246"/>
      <c r="GF28" s="246"/>
      <c r="GG28" s="246"/>
      <c r="GH28" s="246"/>
      <c r="GI28" s="246"/>
      <c r="GJ28" s="246"/>
    </row>
    <row r="29" spans="1:192" x14ac:dyDescent="0.25">
      <c r="A29" s="217" t="s">
        <v>55</v>
      </c>
      <c r="D29" s="221"/>
      <c r="E29" s="246"/>
      <c r="F29" s="246"/>
      <c r="G29" s="246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6"/>
      <c r="V29" s="246"/>
      <c r="W29" s="246"/>
      <c r="X29" s="246"/>
      <c r="Y29" s="246"/>
      <c r="Z29" s="246"/>
      <c r="AA29" s="246"/>
      <c r="AB29" s="246"/>
      <c r="AC29" s="246"/>
      <c r="AD29" s="246"/>
      <c r="AE29" s="246"/>
      <c r="AF29" s="246"/>
      <c r="AG29" s="246"/>
      <c r="AH29" s="246"/>
      <c r="AI29" s="246"/>
      <c r="AJ29" s="246"/>
      <c r="AK29" s="246"/>
      <c r="AL29" s="246"/>
      <c r="AM29" s="246"/>
      <c r="AN29" s="246"/>
      <c r="AO29" s="246"/>
      <c r="AP29" s="246"/>
      <c r="AQ29" s="246"/>
      <c r="AR29" s="246"/>
      <c r="AS29" s="246"/>
      <c r="AT29" s="246"/>
      <c r="AU29" s="246"/>
      <c r="AV29" s="246"/>
      <c r="AW29" s="246"/>
      <c r="AX29" s="246"/>
      <c r="AY29" s="246"/>
      <c r="AZ29" s="246"/>
      <c r="BA29" s="246"/>
      <c r="BB29" s="246"/>
      <c r="BC29" s="246"/>
      <c r="BD29" s="246"/>
      <c r="BE29" s="246"/>
      <c r="BF29" s="246"/>
      <c r="BG29" s="246"/>
      <c r="BH29" s="246"/>
      <c r="BI29" s="246"/>
      <c r="BJ29" s="246"/>
      <c r="BK29" s="246"/>
      <c r="BL29" s="246"/>
      <c r="BM29" s="246"/>
      <c r="BN29" s="246"/>
      <c r="BO29" s="246"/>
      <c r="BP29" s="246"/>
      <c r="BQ29" s="246"/>
      <c r="BR29" s="246"/>
      <c r="BS29" s="246"/>
      <c r="BT29" s="246"/>
      <c r="BU29" s="246"/>
      <c r="BV29" s="246"/>
      <c r="BW29" s="246"/>
      <c r="BX29" s="246"/>
      <c r="BY29" s="246"/>
      <c r="BZ29" s="246"/>
      <c r="CA29" s="246"/>
      <c r="CB29" s="246"/>
      <c r="CC29" s="246"/>
      <c r="CD29" s="246"/>
      <c r="CE29" s="246"/>
      <c r="CF29" s="246"/>
      <c r="CG29" s="246"/>
      <c r="CH29" s="246"/>
      <c r="CI29" s="246"/>
      <c r="CJ29" s="246"/>
      <c r="CK29" s="246"/>
      <c r="CL29" s="246"/>
      <c r="CM29" s="246"/>
      <c r="CN29" s="246"/>
      <c r="CO29" s="246"/>
      <c r="CP29" s="246"/>
      <c r="CQ29" s="246"/>
      <c r="CR29" s="246"/>
      <c r="CS29" s="246"/>
      <c r="CT29" s="246"/>
      <c r="CU29" s="246"/>
      <c r="CV29" s="246"/>
      <c r="CW29" s="246"/>
      <c r="CX29" s="246"/>
      <c r="CY29" s="246"/>
      <c r="CZ29" s="246"/>
      <c r="DA29" s="246"/>
      <c r="DB29" s="246"/>
      <c r="DC29" s="246"/>
      <c r="DD29" s="246"/>
      <c r="DE29" s="246"/>
      <c r="DF29" s="246"/>
      <c r="DG29" s="246"/>
      <c r="DH29" s="246"/>
      <c r="DI29" s="246"/>
      <c r="DJ29" s="246"/>
      <c r="DK29" s="246"/>
      <c r="DL29" s="246"/>
      <c r="DM29" s="246"/>
      <c r="DN29" s="246"/>
      <c r="DO29" s="246"/>
      <c r="DP29" s="246"/>
      <c r="DQ29" s="246"/>
      <c r="DR29" s="246"/>
      <c r="DS29" s="246"/>
      <c r="DT29" s="246"/>
      <c r="DU29" s="246"/>
      <c r="DV29" s="246"/>
      <c r="DW29" s="246"/>
      <c r="DX29" s="246"/>
      <c r="DY29" s="246"/>
      <c r="DZ29" s="246"/>
      <c r="EA29" s="246"/>
      <c r="EB29" s="246"/>
      <c r="EC29" s="246"/>
      <c r="ED29" s="246"/>
      <c r="EE29" s="246"/>
      <c r="EF29" s="246"/>
      <c r="EG29" s="246"/>
      <c r="EH29" s="246"/>
      <c r="EI29" s="246"/>
      <c r="EJ29" s="246"/>
      <c r="EK29" s="246"/>
      <c r="EL29" s="246"/>
      <c r="EM29" s="246"/>
      <c r="EN29" s="246"/>
      <c r="EO29" s="246"/>
      <c r="EP29" s="246"/>
      <c r="EQ29" s="246"/>
      <c r="ER29" s="246"/>
      <c r="ES29" s="246"/>
      <c r="ET29" s="246"/>
      <c r="EU29" s="246"/>
      <c r="EV29" s="246"/>
      <c r="EW29" s="246"/>
      <c r="EX29" s="246"/>
      <c r="EY29" s="246"/>
      <c r="EZ29" s="246"/>
      <c r="FA29" s="246"/>
      <c r="FB29" s="246"/>
      <c r="FC29" s="246"/>
      <c r="FD29" s="246"/>
      <c r="FE29" s="246"/>
      <c r="FF29" s="246"/>
      <c r="FG29" s="246"/>
      <c r="FH29" s="246"/>
      <c r="FI29" s="246"/>
      <c r="FJ29" s="246"/>
      <c r="FK29" s="246"/>
      <c r="FL29" s="246"/>
      <c r="FM29" s="246"/>
      <c r="FN29" s="246"/>
      <c r="FO29" s="246"/>
      <c r="FP29" s="246"/>
      <c r="FQ29" s="246"/>
      <c r="FR29" s="246"/>
      <c r="FS29" s="246"/>
      <c r="FT29" s="246"/>
      <c r="FU29" s="246"/>
      <c r="FV29" s="246"/>
      <c r="FW29" s="246"/>
      <c r="FX29" s="246"/>
      <c r="FY29" s="246"/>
      <c r="FZ29" s="246"/>
      <c r="GA29" s="246"/>
      <c r="GB29" s="246"/>
      <c r="GC29" s="246"/>
      <c r="GD29" s="246"/>
      <c r="GE29" s="246"/>
      <c r="GF29" s="246"/>
      <c r="GG29" s="246"/>
      <c r="GH29" s="246"/>
      <c r="GI29" s="246"/>
      <c r="GJ29" s="246"/>
    </row>
    <row r="30" spans="1:192" outlineLevel="1" x14ac:dyDescent="0.25">
      <c r="A30" s="217"/>
      <c r="D30" s="221"/>
      <c r="E30" s="246"/>
      <c r="F30" s="246"/>
      <c r="G30" s="246"/>
      <c r="H30" s="246"/>
      <c r="I30" s="246"/>
      <c r="J30" s="246"/>
      <c r="K30" s="246"/>
      <c r="L30" s="246"/>
      <c r="M30" s="246"/>
      <c r="N30" s="246"/>
      <c r="O30" s="246"/>
      <c r="P30" s="246"/>
      <c r="Q30" s="246"/>
      <c r="R30" s="246"/>
      <c r="S30" s="246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246"/>
      <c r="AK30" s="246"/>
      <c r="AL30" s="246"/>
      <c r="AM30" s="246"/>
      <c r="AN30" s="246"/>
      <c r="AO30" s="246"/>
      <c r="AP30" s="246"/>
      <c r="AQ30" s="246"/>
      <c r="AR30" s="246"/>
      <c r="AS30" s="246"/>
      <c r="AT30" s="246"/>
      <c r="AU30" s="246"/>
      <c r="AV30" s="246"/>
      <c r="AW30" s="246"/>
      <c r="AX30" s="246"/>
      <c r="AY30" s="246"/>
      <c r="AZ30" s="246"/>
      <c r="BA30" s="246"/>
      <c r="BB30" s="246"/>
      <c r="BC30" s="246"/>
      <c r="BD30" s="246"/>
      <c r="BE30" s="246"/>
      <c r="BF30" s="246"/>
      <c r="BG30" s="246"/>
      <c r="BH30" s="246"/>
      <c r="BI30" s="246"/>
      <c r="BJ30" s="246"/>
      <c r="BK30" s="246"/>
      <c r="BL30" s="246"/>
      <c r="BM30" s="246"/>
      <c r="BN30" s="246"/>
      <c r="BO30" s="246"/>
      <c r="BP30" s="246"/>
      <c r="BQ30" s="246"/>
      <c r="BR30" s="246"/>
      <c r="BS30" s="246"/>
      <c r="BT30" s="246"/>
      <c r="BU30" s="246"/>
      <c r="BV30" s="246"/>
      <c r="BW30" s="246"/>
      <c r="BX30" s="246"/>
      <c r="BY30" s="246"/>
      <c r="BZ30" s="246"/>
      <c r="CA30" s="246"/>
      <c r="CB30" s="246"/>
      <c r="CC30" s="246"/>
      <c r="CD30" s="246"/>
      <c r="CE30" s="246"/>
      <c r="CF30" s="246"/>
      <c r="CG30" s="246"/>
      <c r="CH30" s="246"/>
      <c r="CI30" s="246"/>
      <c r="CJ30" s="246"/>
      <c r="CK30" s="246"/>
      <c r="CL30" s="246"/>
      <c r="CM30" s="246"/>
      <c r="CN30" s="246"/>
      <c r="CO30" s="246"/>
      <c r="CP30" s="246"/>
      <c r="CQ30" s="246"/>
      <c r="CR30" s="246"/>
      <c r="CS30" s="246"/>
      <c r="CT30" s="246"/>
      <c r="CU30" s="246"/>
      <c r="CV30" s="246"/>
      <c r="CW30" s="246"/>
      <c r="CX30" s="246"/>
      <c r="CY30" s="246"/>
      <c r="CZ30" s="246"/>
      <c r="DA30" s="246"/>
      <c r="DB30" s="246"/>
      <c r="DC30" s="246"/>
      <c r="DD30" s="246"/>
      <c r="DE30" s="246"/>
      <c r="DF30" s="246"/>
      <c r="DG30" s="246"/>
      <c r="DH30" s="246"/>
      <c r="DI30" s="246"/>
      <c r="DJ30" s="246"/>
      <c r="DK30" s="246"/>
      <c r="DL30" s="246"/>
      <c r="DM30" s="246"/>
      <c r="DN30" s="246"/>
      <c r="DO30" s="246"/>
      <c r="DP30" s="246"/>
      <c r="DQ30" s="246"/>
      <c r="DR30" s="246"/>
      <c r="DS30" s="246"/>
      <c r="DT30" s="246"/>
      <c r="DU30" s="246"/>
      <c r="DV30" s="246"/>
      <c r="DW30" s="246"/>
      <c r="DX30" s="246"/>
      <c r="DY30" s="246"/>
      <c r="DZ30" s="246"/>
      <c r="EA30" s="246"/>
      <c r="EB30" s="246"/>
      <c r="EC30" s="246"/>
      <c r="ED30" s="246"/>
      <c r="EE30" s="246"/>
      <c r="EF30" s="246"/>
      <c r="EG30" s="246"/>
      <c r="EH30" s="246"/>
      <c r="EI30" s="246"/>
      <c r="EJ30" s="246"/>
      <c r="EK30" s="246"/>
      <c r="EL30" s="246"/>
      <c r="EM30" s="246"/>
      <c r="EN30" s="246"/>
      <c r="EO30" s="246"/>
      <c r="EP30" s="246"/>
      <c r="EQ30" s="246"/>
      <c r="ER30" s="246"/>
      <c r="ES30" s="246"/>
      <c r="ET30" s="246"/>
      <c r="EU30" s="246"/>
      <c r="EV30" s="246"/>
      <c r="EW30" s="246"/>
      <c r="EX30" s="246"/>
      <c r="EY30" s="246"/>
      <c r="EZ30" s="246"/>
      <c r="FA30" s="246"/>
      <c r="FB30" s="246"/>
      <c r="FC30" s="246"/>
      <c r="FD30" s="246"/>
      <c r="FE30" s="246"/>
      <c r="FF30" s="246"/>
      <c r="FG30" s="246"/>
      <c r="FH30" s="246"/>
      <c r="FI30" s="246"/>
      <c r="FJ30" s="246"/>
      <c r="FK30" s="246"/>
      <c r="FL30" s="246"/>
      <c r="FM30" s="246"/>
      <c r="FN30" s="246"/>
      <c r="FO30" s="246"/>
      <c r="FP30" s="246"/>
      <c r="FQ30" s="246"/>
      <c r="FR30" s="246"/>
      <c r="FS30" s="246"/>
      <c r="FT30" s="246"/>
      <c r="FU30" s="246"/>
      <c r="FV30" s="246"/>
      <c r="FW30" s="246"/>
      <c r="FX30" s="246"/>
      <c r="FY30" s="246"/>
      <c r="FZ30" s="246"/>
      <c r="GA30" s="246"/>
      <c r="GB30" s="246"/>
      <c r="GC30" s="246"/>
      <c r="GD30" s="246"/>
      <c r="GE30" s="246"/>
      <c r="GF30" s="246"/>
      <c r="GG30" s="246"/>
      <c r="GH30" s="246"/>
      <c r="GI30" s="246"/>
      <c r="GJ30" s="246"/>
    </row>
    <row r="31" spans="1:192" outlineLevel="1" x14ac:dyDescent="0.25">
      <c r="A31" s="217"/>
      <c r="D31" s="221"/>
      <c r="E31" s="246" t="str">
        <f xml:space="preserve"> Ops!E$56</f>
        <v>Cash received from invoices</v>
      </c>
      <c r="F31" s="246">
        <f xml:space="preserve"> Ops!F$56</f>
        <v>0</v>
      </c>
      <c r="G31" s="246" t="str">
        <f xml:space="preserve"> Ops!G$56</f>
        <v>$ 000s</v>
      </c>
      <c r="H31" s="246">
        <f xml:space="preserve"> Ops!H$56</f>
        <v>259678.86037852895</v>
      </c>
      <c r="I31" s="246">
        <f xml:space="preserve"> Ops!I$56</f>
        <v>0</v>
      </c>
      <c r="J31" s="246">
        <f xml:space="preserve"> Ops!J$56</f>
        <v>0</v>
      </c>
      <c r="K31" s="246">
        <f xml:space="preserve"> Ops!K$56</f>
        <v>0</v>
      </c>
      <c r="L31" s="246">
        <f xml:space="preserve"> Ops!L$56</f>
        <v>0</v>
      </c>
      <c r="M31" s="246">
        <f xml:space="preserve"> Ops!M$56</f>
        <v>0</v>
      </c>
      <c r="N31" s="246">
        <f xml:space="preserve"> Ops!N$56</f>
        <v>0</v>
      </c>
      <c r="O31" s="246">
        <f xml:space="preserve"> Ops!O$56</f>
        <v>0</v>
      </c>
      <c r="P31" s="246">
        <f xml:space="preserve"> Ops!P$56</f>
        <v>0</v>
      </c>
      <c r="Q31" s="246">
        <f xml:space="preserve"> Ops!Q$56</f>
        <v>0</v>
      </c>
      <c r="R31" s="246">
        <f xml:space="preserve"> Ops!R$56</f>
        <v>0</v>
      </c>
      <c r="S31" s="246">
        <f xml:space="preserve"> Ops!S$56</f>
        <v>808.18336141838154</v>
      </c>
      <c r="T31" s="246">
        <f xml:space="preserve"> Ops!T$56</f>
        <v>2630.0272725478308</v>
      </c>
      <c r="U31" s="246">
        <f xml:space="preserve"> Ops!U$56</f>
        <v>3035.2422589758844</v>
      </c>
      <c r="V31" s="246">
        <f xml:space="preserve"> Ops!V$56</f>
        <v>2894.1269780436905</v>
      </c>
      <c r="W31" s="246">
        <f xml:space="preserve"> Ops!W$56</f>
        <v>2474.9387810176504</v>
      </c>
      <c r="X31" s="246">
        <f xml:space="preserve"> Ops!X$56</f>
        <v>2599.2686575804037</v>
      </c>
      <c r="Y31" s="246">
        <f xml:space="preserve"> Ops!Y$56</f>
        <v>3020.1415512197855</v>
      </c>
      <c r="Z31" s="246">
        <f xml:space="preserve"> Ops!Z$56</f>
        <v>2879.7283363618822</v>
      </c>
      <c r="AA31" s="246">
        <f xml:space="preserve"> Ops!AA$56</f>
        <v>2445.0396804467355</v>
      </c>
      <c r="AB31" s="246">
        <f xml:space="preserve"> Ops!AB$56</f>
        <v>2603.9229450239654</v>
      </c>
      <c r="AC31" s="246">
        <f xml:space="preserve"> Ops!AC$56</f>
        <v>3005.1159713629713</v>
      </c>
      <c r="AD31" s="246">
        <f xml:space="preserve"> Ops!AD$56</f>
        <v>2865.4013297133151</v>
      </c>
      <c r="AE31" s="246">
        <f xml:space="preserve"> Ops!AE$56</f>
        <v>2432.875303927101</v>
      </c>
      <c r="AF31" s="246">
        <f xml:space="preserve"> Ops!AF$56</f>
        <v>2590.968104501459</v>
      </c>
      <c r="AG31" s="246">
        <f xml:space="preserve"> Ops!AG$56</f>
        <v>2990.1651456347972</v>
      </c>
      <c r="AH31" s="246">
        <f xml:space="preserve"> Ops!AH$56</f>
        <v>2851.1456017047931</v>
      </c>
      <c r="AI31" s="246">
        <f xml:space="preserve"> Ops!AI$56</f>
        <v>2420.7714466936322</v>
      </c>
      <c r="AJ31" s="246">
        <f xml:space="preserve"> Ops!AJ$56</f>
        <v>2578.0777159218501</v>
      </c>
      <c r="AK31" s="246">
        <f xml:space="preserve"> Ops!AK$56</f>
        <v>2975.2887021241781</v>
      </c>
      <c r="AL31" s="246">
        <f xml:space="preserve"> Ops!AL$56</f>
        <v>2836.9607977162118</v>
      </c>
      <c r="AM31" s="246">
        <f xml:space="preserve"> Ops!AM$56</f>
        <v>2426.0526064549977</v>
      </c>
      <c r="AN31" s="246">
        <f xml:space="preserve"> Ops!AN$56</f>
        <v>2547.926659829066</v>
      </c>
      <c r="AO31" s="246">
        <f xml:space="preserve"> Ops!AO$56</f>
        <v>2960.486270770326</v>
      </c>
      <c r="AP31" s="246">
        <f xml:space="preserve"> Ops!AP$56</f>
        <v>2822.8465648917536</v>
      </c>
      <c r="AQ31" s="246">
        <f xml:space="preserve"> Ops!AQ$56</f>
        <v>2396.7440872192601</v>
      </c>
      <c r="AR31" s="246">
        <f xml:space="preserve"> Ops!AR$56</f>
        <v>2552.4890135609035</v>
      </c>
      <c r="AS31" s="246">
        <f xml:space="preserve"> Ops!AS$56</f>
        <v>2945.7574833535596</v>
      </c>
      <c r="AT31" s="246">
        <f xml:space="preserve"> Ops!AT$56</f>
        <v>2808.8025521310983</v>
      </c>
      <c r="AU31" s="246">
        <f xml:space="preserve"> Ops!AU$56</f>
        <v>2384.8199872828473</v>
      </c>
      <c r="AV31" s="246">
        <f xml:space="preserve"> Ops!AV$56</f>
        <v>2539.7900632446795</v>
      </c>
      <c r="AW31" s="246">
        <f xml:space="preserve"> Ops!AW$56</f>
        <v>2931.1019734861293</v>
      </c>
      <c r="AX31" s="246">
        <f xml:space="preserve"> Ops!AX$56</f>
        <v>2794.828410080695</v>
      </c>
      <c r="AY31" s="246">
        <f xml:space="preserve"> Ops!AY$56</f>
        <v>2372.9552112267138</v>
      </c>
      <c r="AZ31" s="246">
        <f xml:space="preserve"> Ops!AZ$56</f>
        <v>2527.1542917857514</v>
      </c>
      <c r="BA31" s="246">
        <f xml:space="preserve"> Ops!BA$56</f>
        <v>2916.5193766031134</v>
      </c>
      <c r="BB31" s="246">
        <f xml:space="preserve"> Ops!BB$56</f>
        <v>2780.9237911250702</v>
      </c>
      <c r="BC31" s="246">
        <f xml:space="preserve"> Ops!BC$56</f>
        <v>2378.1320549944994</v>
      </c>
      <c r="BD31" s="246">
        <f xml:space="preserve"> Ops!BD$56</f>
        <v>2497.598793774122</v>
      </c>
      <c r="BE31" s="246">
        <f xml:space="preserve"> Ops!BE$56</f>
        <v>2902.0093299533464</v>
      </c>
      <c r="BF31" s="246">
        <f xml:space="preserve"> Ops!BF$56</f>
        <v>2767.0883493781803</v>
      </c>
      <c r="BG31" s="246">
        <f xml:space="preserve"> Ops!BG$56</f>
        <v>2349.4024516489335</v>
      </c>
      <c r="BH31" s="246">
        <f xml:space="preserve"> Ops!BH$56</f>
        <v>2502.0710297128808</v>
      </c>
      <c r="BI31" s="246">
        <f xml:space="preserve"> Ops!BI$56</f>
        <v>2887.5714725903954</v>
      </c>
      <c r="BJ31" s="246">
        <f xml:space="preserve"> Ops!BJ$56</f>
        <v>2753.3217406748058</v>
      </c>
      <c r="BK31" s="246">
        <f xml:space="preserve"> Ops!BK$56</f>
        <v>2337.7138822377447</v>
      </c>
      <c r="BL31" s="246">
        <f xml:space="preserve"> Ops!BL$56</f>
        <v>2489.622915137194</v>
      </c>
      <c r="BM31" s="246">
        <f xml:space="preserve"> Ops!BM$56</f>
        <v>2873.2054453635778</v>
      </c>
      <c r="BN31" s="246">
        <f xml:space="preserve"> Ops!BN$56</f>
        <v>2739.6236225619959</v>
      </c>
      <c r="BO31" s="246">
        <f xml:space="preserve"> Ops!BO$56</f>
        <v>2326.0834649131793</v>
      </c>
      <c r="BP31" s="246">
        <f xml:space="preserve"> Ops!BP$56</f>
        <v>2477.2367314797966</v>
      </c>
      <c r="BQ31" s="246">
        <f xml:space="preserve"> Ops!BQ$56</f>
        <v>2858.9108909090332</v>
      </c>
      <c r="BR31" s="246">
        <f xml:space="preserve"> Ops!BR$56</f>
        <v>2725.9936542905439</v>
      </c>
      <c r="BS31" s="246">
        <f xml:space="preserve"> Ops!BS$56</f>
        <v>2331.1580531867876</v>
      </c>
      <c r="BT31" s="246">
        <f xml:space="preserve"> Ops!BT$56</f>
        <v>2448.2650278012484</v>
      </c>
      <c r="BU31" s="246">
        <f xml:space="preserve"> Ops!BU$56</f>
        <v>2844.6874536408304</v>
      </c>
      <c r="BV31" s="246">
        <f xml:space="preserve"> Ops!BV$56</f>
        <v>2712.4314968065109</v>
      </c>
      <c r="BW31" s="246">
        <f xml:space="preserve"> Ops!BW$56</f>
        <v>2302.9959307078343</v>
      </c>
      <c r="BX31" s="246">
        <f xml:space="preserve"> Ops!BX$56</f>
        <v>2452.6489259966793</v>
      </c>
      <c r="BY31" s="246">
        <f xml:space="preserve"> Ops!BY$56</f>
        <v>2830.53477974212</v>
      </c>
      <c r="BZ31" s="246">
        <f xml:space="preserve"> Ops!BZ$56</f>
        <v>2698.9368127427983</v>
      </c>
      <c r="CA31" s="246">
        <f xml:space="preserve"> Ops!CA$56</f>
        <v>2291.5382395102833</v>
      </c>
      <c r="CB31" s="246">
        <f xml:space="preserve"> Ops!CB$56</f>
        <v>2440.4466925340103</v>
      </c>
      <c r="CC31" s="246">
        <f xml:space="preserve"> Ops!CC$56</f>
        <v>2816.4525171563387</v>
      </c>
      <c r="CD31" s="246">
        <f xml:space="preserve"> Ops!CD$56</f>
        <v>2685.5092664107451</v>
      </c>
      <c r="CE31" s="246">
        <f xml:space="preserve"> Ops!CE$56</f>
        <v>2280.1375517515257</v>
      </c>
      <c r="CF31" s="246">
        <f xml:space="preserve"> Ops!CF$56</f>
        <v>2428.3051667005079</v>
      </c>
      <c r="CG31" s="246">
        <f xml:space="preserve"> Ops!CG$56</f>
        <v>2802.4403155784462</v>
      </c>
      <c r="CH31" s="246">
        <f xml:space="preserve"> Ops!CH$56</f>
        <v>2672.1485237917868</v>
      </c>
      <c r="CI31" s="246">
        <f xml:space="preserve"> Ops!CI$56</f>
        <v>2285.1119043303843</v>
      </c>
      <c r="CJ31" s="246">
        <f xml:space="preserve"> Ops!CJ$56</f>
        <v>2399.9057259701481</v>
      </c>
      <c r="CK31" s="246">
        <f xml:space="preserve"> Ops!CK$56</f>
        <v>2788.4978264462152</v>
      </c>
      <c r="CL31" s="246">
        <f xml:space="preserve"> Ops!CL$56</f>
        <v>2658.8542525291405</v>
      </c>
      <c r="CM31" s="246">
        <f xml:space="preserve"> Ops!CM$56</f>
        <v>2257.5060535645421</v>
      </c>
      <c r="CN31" s="246">
        <f xml:space="preserve"> Ops!CN$56</f>
        <v>2404.2030313116111</v>
      </c>
      <c r="CO31" s="246">
        <f xml:space="preserve"> Ops!CO$56</f>
        <v>2774.6247029315582</v>
      </c>
      <c r="CP31" s="246">
        <f xml:space="preserve"> Ops!CP$56</f>
        <v>2645.6261219195449</v>
      </c>
      <c r="CQ31" s="246">
        <f xml:space="preserve"> Ops!CQ$56</f>
        <v>2246.274680163724</v>
      </c>
      <c r="CR31" s="246">
        <f xml:space="preserve"> Ops!CR$56</f>
        <v>2392.2418222006081</v>
      </c>
      <c r="CS31" s="246">
        <f xml:space="preserve"> Ops!CS$56</f>
        <v>2760.8205999318998</v>
      </c>
      <c r="CT31" s="246">
        <f xml:space="preserve"> Ops!CT$56</f>
        <v>2632.4638029050193</v>
      </c>
      <c r="CU31" s="246">
        <f xml:space="preserve"> Ops!CU$56</f>
        <v>2235.0991842425115</v>
      </c>
      <c r="CV31" s="246">
        <f xml:space="preserve"> Ops!CV$56</f>
        <v>2380.3401215926442</v>
      </c>
      <c r="CW31" s="246">
        <f xml:space="preserve"> Ops!CW$56</f>
        <v>2747.0851740615926</v>
      </c>
      <c r="CX31" s="246">
        <f xml:space="preserve"> Ops!CX$56</f>
        <v>2619.3669680646963</v>
      </c>
      <c r="CY31" s="246">
        <f xml:space="preserve"> Ops!CY$56</f>
        <v>2239.975281030006</v>
      </c>
      <c r="CZ31" s="246">
        <f xml:space="preserve"> Ops!CZ$56</f>
        <v>2352.501640199006</v>
      </c>
      <c r="DA31" s="246">
        <f xml:space="preserve"> Ops!DA$56</f>
        <v>2733.4180836433761</v>
      </c>
      <c r="DB31" s="246">
        <f xml:space="preserve"> Ops!DB$56</f>
        <v>2606.3352916066628</v>
      </c>
      <c r="DC31" s="246">
        <f xml:space="preserve"> Ops!DC$56</f>
        <v>2212.9147142323332</v>
      </c>
      <c r="DD31" s="246">
        <f xml:space="preserve"> Ops!DD$56</f>
        <v>2356.7140631099674</v>
      </c>
      <c r="DE31" s="246">
        <f xml:space="preserve"> Ops!DE$56</f>
        <v>2719.8189886998766</v>
      </c>
      <c r="DF31" s="246">
        <f xml:space="preserve"> Ops!DF$56</f>
        <v>2593.3684493598644</v>
      </c>
      <c r="DG31" s="246">
        <f xml:space="preserve"> Ops!DG$56</f>
        <v>2201.9051882908793</v>
      </c>
      <c r="DH31" s="246">
        <f xml:space="preserve"> Ops!DH$56</f>
        <v>2344.9891175223565</v>
      </c>
      <c r="DI31" s="246">
        <f xml:space="preserve"> Ops!DI$56</f>
        <v>2706.2875509451515</v>
      </c>
      <c r="DJ31" s="246">
        <f xml:space="preserve"> Ops!DJ$56</f>
        <v>2580.4661187660349</v>
      </c>
      <c r="DK31" s="246">
        <f xml:space="preserve"> Ops!DK$56</f>
        <v>2190.9504361103272</v>
      </c>
      <c r="DL31" s="246">
        <f xml:space="preserve"> Ops!DL$56</f>
        <v>2333.3225049973698</v>
      </c>
      <c r="DM31" s="246">
        <f xml:space="preserve"> Ops!DM$56</f>
        <v>2692.8234337762697</v>
      </c>
      <c r="DN31" s="246">
        <f xml:space="preserve"> Ops!DN$56</f>
        <v>2567.6279788716756</v>
      </c>
      <c r="DO31" s="246">
        <f xml:space="preserve"> Ops!DO$56</f>
        <v>1466.6086965409409</v>
      </c>
      <c r="DP31" s="246">
        <f xml:space="preserve"> Ops!DP$56</f>
        <v>0</v>
      </c>
      <c r="DQ31" s="246">
        <f xml:space="preserve"> Ops!DQ$56</f>
        <v>0</v>
      </c>
      <c r="DR31" s="246">
        <f xml:space="preserve"> Ops!DR$56</f>
        <v>0</v>
      </c>
      <c r="DS31" s="246">
        <f xml:space="preserve"> Ops!DS$56</f>
        <v>0</v>
      </c>
      <c r="DT31" s="246">
        <f xml:space="preserve"> Ops!DT$56</f>
        <v>0</v>
      </c>
      <c r="DU31" s="246">
        <f xml:space="preserve"> Ops!DU$56</f>
        <v>0</v>
      </c>
      <c r="DV31" s="246">
        <f xml:space="preserve"> Ops!DV$56</f>
        <v>0</v>
      </c>
      <c r="DW31" s="246">
        <f xml:space="preserve"> Ops!DW$56</f>
        <v>0</v>
      </c>
      <c r="DX31" s="246">
        <f xml:space="preserve"> Ops!DX$56</f>
        <v>0</v>
      </c>
      <c r="DY31" s="246">
        <f xml:space="preserve"> Ops!DY$56</f>
        <v>0</v>
      </c>
      <c r="DZ31" s="246">
        <f xml:space="preserve"> Ops!DZ$56</f>
        <v>0</v>
      </c>
      <c r="EA31" s="246">
        <f xml:space="preserve"> Ops!EA$56</f>
        <v>0</v>
      </c>
      <c r="EB31" s="246">
        <f xml:space="preserve"> Ops!EB$56</f>
        <v>0</v>
      </c>
      <c r="EC31" s="246">
        <f xml:space="preserve"> Ops!EC$56</f>
        <v>0</v>
      </c>
      <c r="ED31" s="246">
        <f xml:space="preserve"> Ops!ED$56</f>
        <v>0</v>
      </c>
      <c r="EE31" s="246">
        <f xml:space="preserve"> Ops!EE$56</f>
        <v>0</v>
      </c>
      <c r="EF31" s="246">
        <f xml:space="preserve"> Ops!EF$56</f>
        <v>0</v>
      </c>
      <c r="EG31" s="246">
        <f xml:space="preserve"> Ops!EG$56</f>
        <v>0</v>
      </c>
      <c r="EH31" s="246">
        <f xml:space="preserve"> Ops!EH$56</f>
        <v>0</v>
      </c>
      <c r="EI31" s="246">
        <f xml:space="preserve"> Ops!EI$56</f>
        <v>0</v>
      </c>
      <c r="EJ31" s="246">
        <f xml:space="preserve"> Ops!EJ$56</f>
        <v>0</v>
      </c>
      <c r="EK31" s="246">
        <f xml:space="preserve"> Ops!EK$56</f>
        <v>0</v>
      </c>
      <c r="EL31" s="246">
        <f xml:space="preserve"> Ops!EL$56</f>
        <v>0</v>
      </c>
      <c r="EM31" s="246">
        <f xml:space="preserve"> Ops!EM$56</f>
        <v>0</v>
      </c>
      <c r="EN31" s="246">
        <f xml:space="preserve"> Ops!EN$56</f>
        <v>0</v>
      </c>
      <c r="EO31" s="246">
        <f xml:space="preserve"> Ops!EO$56</f>
        <v>0</v>
      </c>
      <c r="EP31" s="246">
        <f xml:space="preserve"> Ops!EP$56</f>
        <v>0</v>
      </c>
      <c r="EQ31" s="246">
        <f xml:space="preserve"> Ops!EQ$56</f>
        <v>0</v>
      </c>
      <c r="ER31" s="246">
        <f xml:space="preserve"> Ops!ER$56</f>
        <v>0</v>
      </c>
      <c r="ES31" s="246">
        <f xml:space="preserve"> Ops!ES$56</f>
        <v>0</v>
      </c>
      <c r="ET31" s="246">
        <f xml:space="preserve"> Ops!ET$56</f>
        <v>0</v>
      </c>
      <c r="EU31" s="246">
        <f xml:space="preserve"> Ops!EU$56</f>
        <v>0</v>
      </c>
      <c r="EV31" s="246">
        <f xml:space="preserve"> Ops!EV$56</f>
        <v>0</v>
      </c>
      <c r="EW31" s="246">
        <f xml:space="preserve"> Ops!EW$56</f>
        <v>0</v>
      </c>
      <c r="EX31" s="246">
        <f xml:space="preserve"> Ops!EX$56</f>
        <v>0</v>
      </c>
      <c r="EY31" s="246">
        <f xml:space="preserve"> Ops!EY$56</f>
        <v>0</v>
      </c>
      <c r="EZ31" s="246">
        <f xml:space="preserve"> Ops!EZ$56</f>
        <v>0</v>
      </c>
      <c r="FA31" s="246">
        <f xml:space="preserve"> Ops!FA$56</f>
        <v>0</v>
      </c>
      <c r="FB31" s="246">
        <f xml:space="preserve"> Ops!FB$56</f>
        <v>0</v>
      </c>
      <c r="FC31" s="246">
        <f xml:space="preserve"> Ops!FC$56</f>
        <v>0</v>
      </c>
      <c r="FD31" s="246">
        <f xml:space="preserve"> Ops!FD$56</f>
        <v>0</v>
      </c>
      <c r="FE31" s="246">
        <f xml:space="preserve"> Ops!FE$56</f>
        <v>0</v>
      </c>
      <c r="FF31" s="246">
        <f xml:space="preserve"> Ops!FF$56</f>
        <v>0</v>
      </c>
      <c r="FG31" s="246">
        <f xml:space="preserve"> Ops!FG$56</f>
        <v>0</v>
      </c>
      <c r="FH31" s="246">
        <f xml:space="preserve"> Ops!FH$56</f>
        <v>0</v>
      </c>
      <c r="FI31" s="246">
        <f xml:space="preserve"> Ops!FI$56</f>
        <v>0</v>
      </c>
      <c r="FJ31" s="246">
        <f xml:space="preserve"> Ops!FJ$56</f>
        <v>0</v>
      </c>
      <c r="FK31" s="246">
        <f xml:space="preserve"> Ops!FK$56</f>
        <v>0</v>
      </c>
      <c r="FL31" s="246">
        <f xml:space="preserve"> Ops!FL$56</f>
        <v>0</v>
      </c>
      <c r="FM31" s="246">
        <f xml:space="preserve"> Ops!FM$56</f>
        <v>0</v>
      </c>
      <c r="FN31" s="246">
        <f xml:space="preserve"> Ops!FN$56</f>
        <v>0</v>
      </c>
      <c r="FO31" s="246">
        <f xml:space="preserve"> Ops!FO$56</f>
        <v>0</v>
      </c>
      <c r="FP31" s="246">
        <f xml:space="preserve"> Ops!FP$56</f>
        <v>0</v>
      </c>
      <c r="FQ31" s="246">
        <f xml:space="preserve"> Ops!FQ$56</f>
        <v>0</v>
      </c>
      <c r="FR31" s="246">
        <f xml:space="preserve"> Ops!FR$56</f>
        <v>0</v>
      </c>
      <c r="FS31" s="246">
        <f xml:space="preserve"> Ops!FS$56</f>
        <v>0</v>
      </c>
      <c r="FT31" s="246">
        <f xml:space="preserve"> Ops!FT$56</f>
        <v>0</v>
      </c>
      <c r="FU31" s="246">
        <f xml:space="preserve"> Ops!FU$56</f>
        <v>0</v>
      </c>
      <c r="FV31" s="246">
        <f xml:space="preserve"> Ops!FV$56</f>
        <v>0</v>
      </c>
      <c r="FW31" s="246">
        <f xml:space="preserve"> Ops!FW$56</f>
        <v>0</v>
      </c>
      <c r="FX31" s="246">
        <f xml:space="preserve"> Ops!FX$56</f>
        <v>0</v>
      </c>
      <c r="FY31" s="246">
        <f xml:space="preserve"> Ops!FY$56</f>
        <v>0</v>
      </c>
      <c r="FZ31" s="246">
        <f xml:space="preserve"> Ops!FZ$56</f>
        <v>0</v>
      </c>
      <c r="GA31" s="246">
        <f xml:space="preserve"> Ops!GA$56</f>
        <v>0</v>
      </c>
      <c r="GB31" s="246">
        <f xml:space="preserve"> Ops!GB$56</f>
        <v>0</v>
      </c>
      <c r="GC31" s="246">
        <f xml:space="preserve"> Ops!GC$56</f>
        <v>0</v>
      </c>
      <c r="GD31" s="246">
        <f xml:space="preserve"> Ops!GD$56</f>
        <v>0</v>
      </c>
      <c r="GE31" s="246">
        <f xml:space="preserve"> Ops!GE$56</f>
        <v>0</v>
      </c>
      <c r="GF31" s="246">
        <f xml:space="preserve"> Ops!GF$56</f>
        <v>0</v>
      </c>
      <c r="GG31" s="246">
        <f xml:space="preserve"> Ops!GG$56</f>
        <v>0</v>
      </c>
      <c r="GH31" s="246">
        <f xml:space="preserve"> Ops!GH$56</f>
        <v>0</v>
      </c>
      <c r="GI31" s="246">
        <f xml:space="preserve"> Ops!GI$56</f>
        <v>0</v>
      </c>
      <c r="GJ31" s="246">
        <f xml:space="preserve"> Ops!GJ$56</f>
        <v>0</v>
      </c>
    </row>
    <row r="32" spans="1:192" outlineLevel="1" x14ac:dyDescent="0.25">
      <c r="A32" s="217"/>
      <c r="D32" s="221"/>
      <c r="E32" s="300" t="str">
        <f xml:space="preserve"> Ops!E$102</f>
        <v>Release of working capital reserve</v>
      </c>
      <c r="F32" s="300">
        <f xml:space="preserve"> Ops!F$102</f>
        <v>0</v>
      </c>
      <c r="G32" s="300" t="str">
        <f xml:space="preserve"> Ops!G$102</f>
        <v>$ 000s</v>
      </c>
      <c r="H32" s="300">
        <f xml:space="preserve"> Ops!H$102</f>
        <v>1443.9900621424704</v>
      </c>
      <c r="I32" s="300">
        <f xml:space="preserve"> Ops!I$102</f>
        <v>0</v>
      </c>
      <c r="J32" s="300">
        <f xml:space="preserve"> Ops!J$102</f>
        <v>0</v>
      </c>
      <c r="K32" s="300">
        <f xml:space="preserve"> Ops!K$102</f>
        <v>0</v>
      </c>
      <c r="L32" s="300">
        <f xml:space="preserve"> Ops!L$102</f>
        <v>0</v>
      </c>
      <c r="M32" s="300">
        <f xml:space="preserve"> Ops!M$102</f>
        <v>0</v>
      </c>
      <c r="N32" s="300">
        <f xml:space="preserve"> Ops!N$102</f>
        <v>0</v>
      </c>
      <c r="O32" s="300">
        <f xml:space="preserve"> Ops!O$102</f>
        <v>0</v>
      </c>
      <c r="P32" s="300">
        <f xml:space="preserve"> Ops!P$102</f>
        <v>0</v>
      </c>
      <c r="Q32" s="300">
        <f xml:space="preserve"> Ops!Q$102</f>
        <v>0</v>
      </c>
      <c r="R32" s="300">
        <f xml:space="preserve"> Ops!R$102</f>
        <v>0</v>
      </c>
      <c r="S32" s="300">
        <f xml:space="preserve"> Ops!S$102</f>
        <v>1443.9900621424704</v>
      </c>
      <c r="T32" s="300">
        <f xml:space="preserve"> Ops!T$102</f>
        <v>0</v>
      </c>
      <c r="U32" s="300">
        <f xml:space="preserve"> Ops!U$102</f>
        <v>0</v>
      </c>
      <c r="V32" s="300">
        <f xml:space="preserve"> Ops!V$102</f>
        <v>0</v>
      </c>
      <c r="W32" s="300">
        <f xml:space="preserve"> Ops!W$102</f>
        <v>0</v>
      </c>
      <c r="X32" s="300">
        <f xml:space="preserve"> Ops!X$102</f>
        <v>0</v>
      </c>
      <c r="Y32" s="300">
        <f xml:space="preserve"> Ops!Y$102</f>
        <v>0</v>
      </c>
      <c r="Z32" s="300">
        <f xml:space="preserve"> Ops!Z$102</f>
        <v>0</v>
      </c>
      <c r="AA32" s="300">
        <f xml:space="preserve"> Ops!AA$102</f>
        <v>0</v>
      </c>
      <c r="AB32" s="300">
        <f xml:space="preserve"> Ops!AB$102</f>
        <v>0</v>
      </c>
      <c r="AC32" s="300">
        <f xml:space="preserve"> Ops!AC$102</f>
        <v>0</v>
      </c>
      <c r="AD32" s="300">
        <f xml:space="preserve"> Ops!AD$102</f>
        <v>0</v>
      </c>
      <c r="AE32" s="300">
        <f xml:space="preserve"> Ops!AE$102</f>
        <v>0</v>
      </c>
      <c r="AF32" s="300">
        <f xml:space="preserve"> Ops!AF$102</f>
        <v>0</v>
      </c>
      <c r="AG32" s="300">
        <f xml:space="preserve"> Ops!AG$102</f>
        <v>0</v>
      </c>
      <c r="AH32" s="300">
        <f xml:space="preserve"> Ops!AH$102</f>
        <v>0</v>
      </c>
      <c r="AI32" s="300">
        <f xml:space="preserve"> Ops!AI$102</f>
        <v>0</v>
      </c>
      <c r="AJ32" s="300">
        <f xml:space="preserve"> Ops!AJ$102</f>
        <v>0</v>
      </c>
      <c r="AK32" s="300">
        <f xml:space="preserve"> Ops!AK$102</f>
        <v>0</v>
      </c>
      <c r="AL32" s="300">
        <f xml:space="preserve"> Ops!AL$102</f>
        <v>0</v>
      </c>
      <c r="AM32" s="300">
        <f xml:space="preserve"> Ops!AM$102</f>
        <v>0</v>
      </c>
      <c r="AN32" s="300">
        <f xml:space="preserve"> Ops!AN$102</f>
        <v>0</v>
      </c>
      <c r="AO32" s="300">
        <f xml:space="preserve"> Ops!AO$102</f>
        <v>0</v>
      </c>
      <c r="AP32" s="300">
        <f xml:space="preserve"> Ops!AP$102</f>
        <v>0</v>
      </c>
      <c r="AQ32" s="300">
        <f xml:space="preserve"> Ops!AQ$102</f>
        <v>0</v>
      </c>
      <c r="AR32" s="300">
        <f xml:space="preserve"> Ops!AR$102</f>
        <v>0</v>
      </c>
      <c r="AS32" s="300">
        <f xml:space="preserve"> Ops!AS$102</f>
        <v>0</v>
      </c>
      <c r="AT32" s="300">
        <f xml:space="preserve"> Ops!AT$102</f>
        <v>0</v>
      </c>
      <c r="AU32" s="300">
        <f xml:space="preserve"> Ops!AU$102</f>
        <v>0</v>
      </c>
      <c r="AV32" s="300">
        <f xml:space="preserve"> Ops!AV$102</f>
        <v>0</v>
      </c>
      <c r="AW32" s="300">
        <f xml:space="preserve"> Ops!AW$102</f>
        <v>0</v>
      </c>
      <c r="AX32" s="300">
        <f xml:space="preserve"> Ops!AX$102</f>
        <v>0</v>
      </c>
      <c r="AY32" s="300">
        <f xml:space="preserve"> Ops!AY$102</f>
        <v>0</v>
      </c>
      <c r="AZ32" s="300">
        <f xml:space="preserve"> Ops!AZ$102</f>
        <v>0</v>
      </c>
      <c r="BA32" s="300">
        <f xml:space="preserve"> Ops!BA$102</f>
        <v>0</v>
      </c>
      <c r="BB32" s="300">
        <f xml:space="preserve"> Ops!BB$102</f>
        <v>0</v>
      </c>
      <c r="BC32" s="300">
        <f xml:space="preserve"> Ops!BC$102</f>
        <v>0</v>
      </c>
      <c r="BD32" s="300">
        <f xml:space="preserve"> Ops!BD$102</f>
        <v>0</v>
      </c>
      <c r="BE32" s="300">
        <f xml:space="preserve"> Ops!BE$102</f>
        <v>0</v>
      </c>
      <c r="BF32" s="300">
        <f xml:space="preserve"> Ops!BF$102</f>
        <v>0</v>
      </c>
      <c r="BG32" s="300">
        <f xml:space="preserve"> Ops!BG$102</f>
        <v>0</v>
      </c>
      <c r="BH32" s="300">
        <f xml:space="preserve"> Ops!BH$102</f>
        <v>0</v>
      </c>
      <c r="BI32" s="300">
        <f xml:space="preserve"> Ops!BI$102</f>
        <v>0</v>
      </c>
      <c r="BJ32" s="300">
        <f xml:space="preserve"> Ops!BJ$102</f>
        <v>0</v>
      </c>
      <c r="BK32" s="300">
        <f xml:space="preserve"> Ops!BK$102</f>
        <v>0</v>
      </c>
      <c r="BL32" s="300">
        <f xml:space="preserve"> Ops!BL$102</f>
        <v>0</v>
      </c>
      <c r="BM32" s="300">
        <f xml:space="preserve"> Ops!BM$102</f>
        <v>0</v>
      </c>
      <c r="BN32" s="300">
        <f xml:space="preserve"> Ops!BN$102</f>
        <v>0</v>
      </c>
      <c r="BO32" s="300">
        <f xml:space="preserve"> Ops!BO$102</f>
        <v>0</v>
      </c>
      <c r="BP32" s="300">
        <f xml:space="preserve"> Ops!BP$102</f>
        <v>0</v>
      </c>
      <c r="BQ32" s="300">
        <f xml:space="preserve"> Ops!BQ$102</f>
        <v>0</v>
      </c>
      <c r="BR32" s="300">
        <f xml:space="preserve"> Ops!BR$102</f>
        <v>0</v>
      </c>
      <c r="BS32" s="300">
        <f xml:space="preserve"> Ops!BS$102</f>
        <v>0</v>
      </c>
      <c r="BT32" s="300">
        <f xml:space="preserve"> Ops!BT$102</f>
        <v>0</v>
      </c>
      <c r="BU32" s="300">
        <f xml:space="preserve"> Ops!BU$102</f>
        <v>0</v>
      </c>
      <c r="BV32" s="300">
        <f xml:space="preserve"> Ops!BV$102</f>
        <v>0</v>
      </c>
      <c r="BW32" s="300">
        <f xml:space="preserve"> Ops!BW$102</f>
        <v>0</v>
      </c>
      <c r="BX32" s="300">
        <f xml:space="preserve"> Ops!BX$102</f>
        <v>0</v>
      </c>
      <c r="BY32" s="300">
        <f xml:space="preserve"> Ops!BY$102</f>
        <v>0</v>
      </c>
      <c r="BZ32" s="300">
        <f xml:space="preserve"> Ops!BZ$102</f>
        <v>0</v>
      </c>
      <c r="CA32" s="300">
        <f xml:space="preserve"> Ops!CA$102</f>
        <v>0</v>
      </c>
      <c r="CB32" s="300">
        <f xml:space="preserve"> Ops!CB$102</f>
        <v>0</v>
      </c>
      <c r="CC32" s="300">
        <f xml:space="preserve"> Ops!CC$102</f>
        <v>0</v>
      </c>
      <c r="CD32" s="300">
        <f xml:space="preserve"> Ops!CD$102</f>
        <v>0</v>
      </c>
      <c r="CE32" s="300">
        <f xml:space="preserve"> Ops!CE$102</f>
        <v>0</v>
      </c>
      <c r="CF32" s="300">
        <f xml:space="preserve"> Ops!CF$102</f>
        <v>0</v>
      </c>
      <c r="CG32" s="300">
        <f xml:space="preserve"> Ops!CG$102</f>
        <v>0</v>
      </c>
      <c r="CH32" s="300">
        <f xml:space="preserve"> Ops!CH$102</f>
        <v>0</v>
      </c>
      <c r="CI32" s="300">
        <f xml:space="preserve"> Ops!CI$102</f>
        <v>0</v>
      </c>
      <c r="CJ32" s="300">
        <f xml:space="preserve"> Ops!CJ$102</f>
        <v>0</v>
      </c>
      <c r="CK32" s="300">
        <f xml:space="preserve"> Ops!CK$102</f>
        <v>0</v>
      </c>
      <c r="CL32" s="300">
        <f xml:space="preserve"> Ops!CL$102</f>
        <v>0</v>
      </c>
      <c r="CM32" s="300">
        <f xml:space="preserve"> Ops!CM$102</f>
        <v>0</v>
      </c>
      <c r="CN32" s="300">
        <f xml:space="preserve"> Ops!CN$102</f>
        <v>0</v>
      </c>
      <c r="CO32" s="300">
        <f xml:space="preserve"> Ops!CO$102</f>
        <v>0</v>
      </c>
      <c r="CP32" s="300">
        <f xml:space="preserve"> Ops!CP$102</f>
        <v>0</v>
      </c>
      <c r="CQ32" s="300">
        <f xml:space="preserve"> Ops!CQ$102</f>
        <v>0</v>
      </c>
      <c r="CR32" s="300">
        <f xml:space="preserve"> Ops!CR$102</f>
        <v>0</v>
      </c>
      <c r="CS32" s="300">
        <f xml:space="preserve"> Ops!CS$102</f>
        <v>0</v>
      </c>
      <c r="CT32" s="300">
        <f xml:space="preserve"> Ops!CT$102</f>
        <v>0</v>
      </c>
      <c r="CU32" s="300">
        <f xml:space="preserve"> Ops!CU$102</f>
        <v>0</v>
      </c>
      <c r="CV32" s="300">
        <f xml:space="preserve"> Ops!CV$102</f>
        <v>0</v>
      </c>
      <c r="CW32" s="300">
        <f xml:space="preserve"> Ops!CW$102</f>
        <v>0</v>
      </c>
      <c r="CX32" s="300">
        <f xml:space="preserve"> Ops!CX$102</f>
        <v>0</v>
      </c>
      <c r="CY32" s="300">
        <f xml:space="preserve"> Ops!CY$102</f>
        <v>0</v>
      </c>
      <c r="CZ32" s="300">
        <f xml:space="preserve"> Ops!CZ$102</f>
        <v>0</v>
      </c>
      <c r="DA32" s="300">
        <f xml:space="preserve"> Ops!DA$102</f>
        <v>0</v>
      </c>
      <c r="DB32" s="300">
        <f xml:space="preserve"> Ops!DB$102</f>
        <v>0</v>
      </c>
      <c r="DC32" s="300">
        <f xml:space="preserve"> Ops!DC$102</f>
        <v>0</v>
      </c>
      <c r="DD32" s="300">
        <f xml:space="preserve"> Ops!DD$102</f>
        <v>0</v>
      </c>
      <c r="DE32" s="300">
        <f xml:space="preserve"> Ops!DE$102</f>
        <v>0</v>
      </c>
      <c r="DF32" s="300">
        <f xml:space="preserve"> Ops!DF$102</f>
        <v>0</v>
      </c>
      <c r="DG32" s="300">
        <f xml:space="preserve"> Ops!DG$102</f>
        <v>0</v>
      </c>
      <c r="DH32" s="300">
        <f xml:space="preserve"> Ops!DH$102</f>
        <v>0</v>
      </c>
      <c r="DI32" s="300">
        <f xml:space="preserve"> Ops!DI$102</f>
        <v>0</v>
      </c>
      <c r="DJ32" s="300">
        <f xml:space="preserve"> Ops!DJ$102</f>
        <v>0</v>
      </c>
      <c r="DK32" s="300">
        <f xml:space="preserve"> Ops!DK$102</f>
        <v>0</v>
      </c>
      <c r="DL32" s="300">
        <f xml:space="preserve"> Ops!DL$102</f>
        <v>0</v>
      </c>
      <c r="DM32" s="300">
        <f xml:space="preserve"> Ops!DM$102</f>
        <v>0</v>
      </c>
      <c r="DN32" s="300">
        <f xml:space="preserve"> Ops!DN$102</f>
        <v>0</v>
      </c>
      <c r="DO32" s="300">
        <f xml:space="preserve"> Ops!DO$102</f>
        <v>0</v>
      </c>
      <c r="DP32" s="300">
        <f xml:space="preserve"> Ops!DP$102</f>
        <v>0</v>
      </c>
      <c r="DQ32" s="300">
        <f xml:space="preserve"> Ops!DQ$102</f>
        <v>0</v>
      </c>
      <c r="DR32" s="300">
        <f xml:space="preserve"> Ops!DR$102</f>
        <v>0</v>
      </c>
      <c r="DS32" s="300">
        <f xml:space="preserve"> Ops!DS$102</f>
        <v>0</v>
      </c>
      <c r="DT32" s="300">
        <f xml:space="preserve"> Ops!DT$102</f>
        <v>0</v>
      </c>
      <c r="DU32" s="300">
        <f xml:space="preserve"> Ops!DU$102</f>
        <v>0</v>
      </c>
      <c r="DV32" s="300">
        <f xml:space="preserve"> Ops!DV$102</f>
        <v>0</v>
      </c>
      <c r="DW32" s="300">
        <f xml:space="preserve"> Ops!DW$102</f>
        <v>0</v>
      </c>
      <c r="DX32" s="300">
        <f xml:space="preserve"> Ops!DX$102</f>
        <v>0</v>
      </c>
      <c r="DY32" s="300">
        <f xml:space="preserve"> Ops!DY$102</f>
        <v>0</v>
      </c>
      <c r="DZ32" s="300">
        <f xml:space="preserve"> Ops!DZ$102</f>
        <v>0</v>
      </c>
      <c r="EA32" s="300">
        <f xml:space="preserve"> Ops!EA$102</f>
        <v>0</v>
      </c>
      <c r="EB32" s="300">
        <f xml:space="preserve"> Ops!EB$102</f>
        <v>0</v>
      </c>
      <c r="EC32" s="300">
        <f xml:space="preserve"> Ops!EC$102</f>
        <v>0</v>
      </c>
      <c r="ED32" s="300">
        <f xml:space="preserve"> Ops!ED$102</f>
        <v>0</v>
      </c>
      <c r="EE32" s="300">
        <f xml:space="preserve"> Ops!EE$102</f>
        <v>0</v>
      </c>
      <c r="EF32" s="300">
        <f xml:space="preserve"> Ops!EF$102</f>
        <v>0</v>
      </c>
      <c r="EG32" s="300">
        <f xml:space="preserve"> Ops!EG$102</f>
        <v>0</v>
      </c>
      <c r="EH32" s="300">
        <f xml:space="preserve"> Ops!EH$102</f>
        <v>0</v>
      </c>
      <c r="EI32" s="300">
        <f xml:space="preserve"> Ops!EI$102</f>
        <v>0</v>
      </c>
      <c r="EJ32" s="300">
        <f xml:space="preserve"> Ops!EJ$102</f>
        <v>0</v>
      </c>
      <c r="EK32" s="300">
        <f xml:space="preserve"> Ops!EK$102</f>
        <v>0</v>
      </c>
      <c r="EL32" s="300">
        <f xml:space="preserve"> Ops!EL$102</f>
        <v>0</v>
      </c>
      <c r="EM32" s="300">
        <f xml:space="preserve"> Ops!EM$102</f>
        <v>0</v>
      </c>
      <c r="EN32" s="300">
        <f xml:space="preserve"> Ops!EN$102</f>
        <v>0</v>
      </c>
      <c r="EO32" s="300">
        <f xml:space="preserve"> Ops!EO$102</f>
        <v>0</v>
      </c>
      <c r="EP32" s="300">
        <f xml:space="preserve"> Ops!EP$102</f>
        <v>0</v>
      </c>
      <c r="EQ32" s="300">
        <f xml:space="preserve"> Ops!EQ$102</f>
        <v>0</v>
      </c>
      <c r="ER32" s="300">
        <f xml:space="preserve"> Ops!ER$102</f>
        <v>0</v>
      </c>
      <c r="ES32" s="300">
        <f xml:space="preserve"> Ops!ES$102</f>
        <v>0</v>
      </c>
      <c r="ET32" s="300">
        <f xml:space="preserve"> Ops!ET$102</f>
        <v>0</v>
      </c>
      <c r="EU32" s="300">
        <f xml:space="preserve"> Ops!EU$102</f>
        <v>0</v>
      </c>
      <c r="EV32" s="300">
        <f xml:space="preserve"> Ops!EV$102</f>
        <v>0</v>
      </c>
      <c r="EW32" s="300">
        <f xml:space="preserve"> Ops!EW$102</f>
        <v>0</v>
      </c>
      <c r="EX32" s="300">
        <f xml:space="preserve"> Ops!EX$102</f>
        <v>0</v>
      </c>
      <c r="EY32" s="300">
        <f xml:space="preserve"> Ops!EY$102</f>
        <v>0</v>
      </c>
      <c r="EZ32" s="300">
        <f xml:space="preserve"> Ops!EZ$102</f>
        <v>0</v>
      </c>
      <c r="FA32" s="300">
        <f xml:space="preserve"> Ops!FA$102</f>
        <v>0</v>
      </c>
      <c r="FB32" s="300">
        <f xml:space="preserve"> Ops!FB$102</f>
        <v>0</v>
      </c>
      <c r="FC32" s="300">
        <f xml:space="preserve"> Ops!FC$102</f>
        <v>0</v>
      </c>
      <c r="FD32" s="300">
        <f xml:space="preserve"> Ops!FD$102</f>
        <v>0</v>
      </c>
      <c r="FE32" s="300">
        <f xml:space="preserve"> Ops!FE$102</f>
        <v>0</v>
      </c>
      <c r="FF32" s="300">
        <f xml:space="preserve"> Ops!FF$102</f>
        <v>0</v>
      </c>
      <c r="FG32" s="300">
        <f xml:space="preserve"> Ops!FG$102</f>
        <v>0</v>
      </c>
      <c r="FH32" s="300">
        <f xml:space="preserve"> Ops!FH$102</f>
        <v>0</v>
      </c>
      <c r="FI32" s="300">
        <f xml:space="preserve"> Ops!FI$102</f>
        <v>0</v>
      </c>
      <c r="FJ32" s="300">
        <f xml:space="preserve"> Ops!FJ$102</f>
        <v>0</v>
      </c>
      <c r="FK32" s="300">
        <f xml:space="preserve"> Ops!FK$102</f>
        <v>0</v>
      </c>
      <c r="FL32" s="300">
        <f xml:space="preserve"> Ops!FL$102</f>
        <v>0</v>
      </c>
      <c r="FM32" s="300">
        <f xml:space="preserve"> Ops!FM$102</f>
        <v>0</v>
      </c>
      <c r="FN32" s="300">
        <f xml:space="preserve"> Ops!FN$102</f>
        <v>0</v>
      </c>
      <c r="FO32" s="300">
        <f xml:space="preserve"> Ops!FO$102</f>
        <v>0</v>
      </c>
      <c r="FP32" s="300">
        <f xml:space="preserve"> Ops!FP$102</f>
        <v>0</v>
      </c>
      <c r="FQ32" s="300">
        <f xml:space="preserve"> Ops!FQ$102</f>
        <v>0</v>
      </c>
      <c r="FR32" s="300">
        <f xml:space="preserve"> Ops!FR$102</f>
        <v>0</v>
      </c>
      <c r="FS32" s="300">
        <f xml:space="preserve"> Ops!FS$102</f>
        <v>0</v>
      </c>
      <c r="FT32" s="300">
        <f xml:space="preserve"> Ops!FT$102</f>
        <v>0</v>
      </c>
      <c r="FU32" s="300">
        <f xml:space="preserve"> Ops!FU$102</f>
        <v>0</v>
      </c>
      <c r="FV32" s="300">
        <f xml:space="preserve"> Ops!FV$102</f>
        <v>0</v>
      </c>
      <c r="FW32" s="300">
        <f xml:space="preserve"> Ops!FW$102</f>
        <v>0</v>
      </c>
      <c r="FX32" s="300">
        <f xml:space="preserve"> Ops!FX$102</f>
        <v>0</v>
      </c>
      <c r="FY32" s="300">
        <f xml:space="preserve"> Ops!FY$102</f>
        <v>0</v>
      </c>
      <c r="FZ32" s="300">
        <f xml:space="preserve"> Ops!FZ$102</f>
        <v>0</v>
      </c>
      <c r="GA32" s="300">
        <f xml:space="preserve"> Ops!GA$102</f>
        <v>0</v>
      </c>
      <c r="GB32" s="300">
        <f xml:space="preserve"> Ops!GB$102</f>
        <v>0</v>
      </c>
      <c r="GC32" s="300">
        <f xml:space="preserve"> Ops!GC$102</f>
        <v>0</v>
      </c>
      <c r="GD32" s="300">
        <f xml:space="preserve"> Ops!GD$102</f>
        <v>0</v>
      </c>
      <c r="GE32" s="300">
        <f xml:space="preserve"> Ops!GE$102</f>
        <v>0</v>
      </c>
      <c r="GF32" s="300">
        <f xml:space="preserve"> Ops!GF$102</f>
        <v>0</v>
      </c>
      <c r="GG32" s="300">
        <f xml:space="preserve"> Ops!GG$102</f>
        <v>0</v>
      </c>
      <c r="GH32" s="300">
        <f xml:space="preserve"> Ops!GH$102</f>
        <v>0</v>
      </c>
      <c r="GI32" s="300">
        <f xml:space="preserve"> Ops!GI$102</f>
        <v>0</v>
      </c>
      <c r="GJ32" s="300">
        <f xml:space="preserve"> Ops!GJ$102</f>
        <v>0</v>
      </c>
    </row>
    <row r="33" spans="1:192" outlineLevel="1" x14ac:dyDescent="0.25">
      <c r="A33" s="217"/>
      <c r="D33" s="221"/>
      <c r="E33" s="246" t="str">
        <f xml:space="preserve"> Ops!E$78</f>
        <v>Cash paid for O&amp;M costs</v>
      </c>
      <c r="F33" s="246">
        <f xml:space="preserve"> Ops!F$78</f>
        <v>0</v>
      </c>
      <c r="G33" s="246" t="str">
        <f xml:space="preserve"> Ops!G$78</f>
        <v>$ 000s</v>
      </c>
      <c r="H33" s="246">
        <f xml:space="preserve"> Ops!H$78</f>
        <v>-70672.469220979605</v>
      </c>
      <c r="I33" s="246">
        <f xml:space="preserve"> Ops!I$78</f>
        <v>0</v>
      </c>
      <c r="J33" s="246">
        <f xml:space="preserve"> Ops!J$78</f>
        <v>0</v>
      </c>
      <c r="K33" s="246">
        <f xml:space="preserve"> Ops!K$78</f>
        <v>0</v>
      </c>
      <c r="L33" s="246">
        <f xml:space="preserve"> Ops!L$78</f>
        <v>0</v>
      </c>
      <c r="M33" s="246">
        <f xml:space="preserve"> Ops!M$78</f>
        <v>0</v>
      </c>
      <c r="N33" s="246">
        <f xml:space="preserve"> Ops!N$78</f>
        <v>0</v>
      </c>
      <c r="O33" s="246">
        <f xml:space="preserve"> Ops!O$78</f>
        <v>0</v>
      </c>
      <c r="P33" s="246">
        <f xml:space="preserve"> Ops!P$78</f>
        <v>0</v>
      </c>
      <c r="Q33" s="246">
        <f xml:space="preserve"> Ops!Q$78</f>
        <v>0</v>
      </c>
      <c r="R33" s="246">
        <f xml:space="preserve"> Ops!R$78</f>
        <v>0</v>
      </c>
      <c r="S33" s="246">
        <f xml:space="preserve"> Ops!S$78</f>
        <v>-344.7533213885855</v>
      </c>
      <c r="T33" s="246">
        <f xml:space="preserve"> Ops!T$78</f>
        <v>-519.02423110149675</v>
      </c>
      <c r="U33" s="246">
        <f xml:space="preserve"> Ops!U$78</f>
        <v>-518.98305177500515</v>
      </c>
      <c r="V33" s="246">
        <f xml:space="preserve"> Ops!V$78</f>
        <v>-517.12998208287809</v>
      </c>
      <c r="W33" s="246">
        <f xml:space="preserve"> Ops!W$78</f>
        <v>-523.94310165093157</v>
      </c>
      <c r="X33" s="246">
        <f xml:space="preserve"> Ops!X$78</f>
        <v>-530.05823163495029</v>
      </c>
      <c r="Y33" s="246">
        <f xml:space="preserve"> Ops!Y$78</f>
        <v>-531.95762806938035</v>
      </c>
      <c r="Z33" s="246">
        <f xml:space="preserve"> Ops!Z$78</f>
        <v>-530.05823163495029</v>
      </c>
      <c r="AA33" s="246">
        <f xml:space="preserve"> Ops!AA$78</f>
        <v>-535.07603827260289</v>
      </c>
      <c r="AB33" s="246">
        <f xml:space="preserve"> Ops!AB$78</f>
        <v>-545.33672412425233</v>
      </c>
      <c r="AC33" s="246">
        <f xml:space="preserve"> Ops!AC$78</f>
        <v>-545.2934571674034</v>
      </c>
      <c r="AD33" s="246">
        <f xml:space="preserve"> Ops!AD$78</f>
        <v>-543.34644410920032</v>
      </c>
      <c r="AE33" s="246">
        <f xml:space="preserve"> Ops!AE$78</f>
        <v>-548.46492510443193</v>
      </c>
      <c r="AF33" s="246">
        <f xml:space="preserve"> Ops!AF$78</f>
        <v>-558.97014222735868</v>
      </c>
      <c r="AG33" s="246">
        <f xml:space="preserve"> Ops!AG$78</f>
        <v>-558.92579359658851</v>
      </c>
      <c r="AH33" s="246">
        <f xml:space="preserve"> Ops!AH$78</f>
        <v>-556.93010521193037</v>
      </c>
      <c r="AI33" s="246">
        <f xml:space="preserve"> Ops!AI$78</f>
        <v>-562.17654823204271</v>
      </c>
      <c r="AJ33" s="246">
        <f xml:space="preserve"> Ops!AJ$78</f>
        <v>-572.94439578304275</v>
      </c>
      <c r="AK33" s="246">
        <f xml:space="preserve"> Ops!AK$78</f>
        <v>-572.89893843650316</v>
      </c>
      <c r="AL33" s="246">
        <f xml:space="preserve"> Ops!AL$78</f>
        <v>-570.85335784222866</v>
      </c>
      <c r="AM33" s="246">
        <f xml:space="preserve"> Ops!AM$78</f>
        <v>-578.37427582717828</v>
      </c>
      <c r="AN33" s="246">
        <f xml:space="preserve"> Ops!AN$78</f>
        <v>-585.12469178828439</v>
      </c>
      <c r="AO33" s="246">
        <f xml:space="preserve"> Ops!AO$78</f>
        <v>-587.22141189741592</v>
      </c>
      <c r="AP33" s="246">
        <f xml:space="preserve"> Ops!AP$78</f>
        <v>-585.12469178828428</v>
      </c>
      <c r="AQ33" s="246">
        <f xml:space="preserve"> Ops!AQ$78</f>
        <v>-590.66378615015037</v>
      </c>
      <c r="AR33" s="246">
        <f xml:space="preserve"> Ops!AR$78</f>
        <v>-601.99042969262359</v>
      </c>
      <c r="AS33" s="246">
        <f xml:space="preserve"> Ops!AS$78</f>
        <v>-601.94266783688795</v>
      </c>
      <c r="AT33" s="246">
        <f xml:space="preserve"> Ops!AT$78</f>
        <v>-599.79338432878194</v>
      </c>
      <c r="AU33" s="246">
        <f xml:space="preserve"> Ops!AU$78</f>
        <v>-605.4436118623139</v>
      </c>
      <c r="AV33" s="246">
        <f xml:space="preserve"> Ops!AV$78</f>
        <v>-617.04019043493929</v>
      </c>
      <c r="AW33" s="246">
        <f xml:space="preserve"> Ops!AW$78</f>
        <v>-616.99123453281004</v>
      </c>
      <c r="AX33" s="246">
        <f xml:space="preserve"> Ops!AX$78</f>
        <v>-614.7882189370016</v>
      </c>
      <c r="AY33" s="246">
        <f xml:space="preserve"> Ops!AY$78</f>
        <v>-620.5797021588719</v>
      </c>
      <c r="AZ33" s="246">
        <f xml:space="preserve"> Ops!AZ$78</f>
        <v>-632.4661951958127</v>
      </c>
      <c r="BA33" s="246">
        <f xml:space="preserve"> Ops!BA$78</f>
        <v>-632.41601539613055</v>
      </c>
      <c r="BB33" s="246">
        <f xml:space="preserve"> Ops!BB$78</f>
        <v>-630.15792441042663</v>
      </c>
      <c r="BC33" s="246">
        <f xml:space="preserve"> Ops!BC$78</f>
        <v>-638.46017226786466</v>
      </c>
      <c r="BD33" s="246">
        <f xml:space="preserve"> Ops!BD$78</f>
        <v>-645.91187252068744</v>
      </c>
      <c r="BE33" s="246">
        <f xml:space="preserve"> Ops!BE$78</f>
        <v>-648.22641578103389</v>
      </c>
      <c r="BF33" s="246">
        <f xml:space="preserve"> Ops!BF$78</f>
        <v>-645.91187252068744</v>
      </c>
      <c r="BG33" s="246">
        <f xml:space="preserve"> Ops!BG$78</f>
        <v>-652.02640992024044</v>
      </c>
      <c r="BH33" s="246">
        <f xml:space="preserve"> Ops!BH$78</f>
        <v>-664.52975090476411</v>
      </c>
      <c r="BI33" s="246">
        <f xml:space="preserve"> Ops!BI$78</f>
        <v>-664.47702718603171</v>
      </c>
      <c r="BJ33" s="246">
        <f xml:space="preserve"> Ops!BJ$78</f>
        <v>-662.10445984306796</v>
      </c>
      <c r="BK33" s="246">
        <f xml:space="preserve"> Ops!BK$78</f>
        <v>-668.3416757691258</v>
      </c>
      <c r="BL33" s="246">
        <f xml:space="preserve"> Ops!BL$78</f>
        <v>-681.14299467738306</v>
      </c>
      <c r="BM33" s="246">
        <f xml:space="preserve"> Ops!BM$78</f>
        <v>-681.08895286568236</v>
      </c>
      <c r="BN33" s="246">
        <f xml:space="preserve"> Ops!BN$78</f>
        <v>-678.65707133914452</v>
      </c>
      <c r="BO33" s="246">
        <f xml:space="preserve"> Ops!BO$78</f>
        <v>-685.05021766335392</v>
      </c>
      <c r="BP33" s="246">
        <f xml:space="preserve"> Ops!BP$78</f>
        <v>-698.17156954431789</v>
      </c>
      <c r="BQ33" s="246">
        <f xml:space="preserve"> Ops!BQ$78</f>
        <v>-698.11617668732436</v>
      </c>
      <c r="BR33" s="246">
        <f xml:space="preserve"> Ops!BR$78</f>
        <v>-695.62349812262323</v>
      </c>
      <c r="BS33" s="246">
        <f xml:space="preserve"> Ops!BS$78</f>
        <v>-704.78824631217481</v>
      </c>
      <c r="BT33" s="246">
        <f xml:space="preserve"> Ops!BT$78</f>
        <v>-713.0140855756888</v>
      </c>
      <c r="BU33" s="246">
        <f xml:space="preserve"> Ops!BU$78</f>
        <v>-715.56908110450752</v>
      </c>
      <c r="BV33" s="246">
        <f xml:space="preserve"> Ops!BV$78</f>
        <v>-713.0140855756888</v>
      </c>
      <c r="BW33" s="246">
        <f xml:space="preserve"> Ops!BW$78</f>
        <v>-719.76384739017089</v>
      </c>
      <c r="BX33" s="246">
        <f xml:space="preserve"> Ops!BX$78</f>
        <v>-733.5661300513176</v>
      </c>
      <c r="BY33" s="246">
        <f xml:space="preserve"> Ops!BY$78</f>
        <v>-733.50792899371288</v>
      </c>
      <c r="BZ33" s="246">
        <f xml:space="preserve"> Ops!BZ$78</f>
        <v>-730.88888140149538</v>
      </c>
      <c r="CA33" s="246">
        <f xml:space="preserve"> Ops!CA$78</f>
        <v>-737.77406651614729</v>
      </c>
      <c r="CB33" s="246">
        <f xml:space="preserve"> Ops!CB$78</f>
        <v>-751.90528330260065</v>
      </c>
      <c r="CC33" s="246">
        <f xml:space="preserve"> Ops!CC$78</f>
        <v>-751.84562721855571</v>
      </c>
      <c r="CD33" s="246">
        <f xml:space="preserve"> Ops!CD$78</f>
        <v>-749.16110343653281</v>
      </c>
      <c r="CE33" s="246">
        <f xml:space="preserve"> Ops!CE$78</f>
        <v>-756.21841817905113</v>
      </c>
      <c r="CF33" s="246">
        <f xml:space="preserve"> Ops!CF$78</f>
        <v>-770.70291538516597</v>
      </c>
      <c r="CG33" s="246">
        <f xml:space="preserve"> Ops!CG$78</f>
        <v>-770.6417678990199</v>
      </c>
      <c r="CH33" s="246">
        <f xml:space="preserve"> Ops!CH$78</f>
        <v>-767.89013102244644</v>
      </c>
      <c r="CI33" s="246">
        <f xml:space="preserve"> Ops!CI$78</f>
        <v>-778.00698260531522</v>
      </c>
      <c r="CJ33" s="246">
        <f xml:space="preserve"> Ops!CJ$78</f>
        <v>-787.08738429800769</v>
      </c>
      <c r="CK33" s="246">
        <f xml:space="preserve"> Ops!CK$78</f>
        <v>-789.90781209649549</v>
      </c>
      <c r="CL33" s="246">
        <f xml:space="preserve"> Ops!CL$78</f>
        <v>-787.08738429800769</v>
      </c>
      <c r="CM33" s="246">
        <f xml:space="preserve"> Ops!CM$78</f>
        <v>-794.53836244650518</v>
      </c>
      <c r="CN33" s="246">
        <f xml:space="preserve"> Ops!CN$78</f>
        <v>-809.77453067498072</v>
      </c>
      <c r="CO33" s="246">
        <f xml:space="preserve"> Ops!CO$78</f>
        <v>-809.71028325109341</v>
      </c>
      <c r="CP33" s="246">
        <f xml:space="preserve"> Ops!CP$78</f>
        <v>-806.819149176167</v>
      </c>
      <c r="CQ33" s="246">
        <f xml:space="preserve"> Ops!CQ$78</f>
        <v>-814.41961942202943</v>
      </c>
      <c r="CR33" s="246">
        <f xml:space="preserve"> Ops!CR$78</f>
        <v>-830.01889394185514</v>
      </c>
      <c r="CS33" s="246">
        <f xml:space="preserve"> Ops!CS$78</f>
        <v>-829.95304033237107</v>
      </c>
      <c r="CT33" s="246">
        <f xml:space="preserve"> Ops!CT$78</f>
        <v>-826.98962790557107</v>
      </c>
      <c r="CU33" s="246">
        <f xml:space="preserve"> Ops!CU$78</f>
        <v>-834.78010990758037</v>
      </c>
      <c r="CV33" s="246">
        <f xml:space="preserve"> Ops!CV$78</f>
        <v>-850.76936629040188</v>
      </c>
      <c r="CW33" s="246">
        <f xml:space="preserve"> Ops!CW$78</f>
        <v>-850.70186634068023</v>
      </c>
      <c r="CX33" s="246">
        <f xml:space="preserve"> Ops!CX$78</f>
        <v>-847.66436860321073</v>
      </c>
      <c r="CY33" s="246">
        <f xml:space="preserve"> Ops!CY$78</f>
        <v>-858.83223528464111</v>
      </c>
      <c r="CZ33" s="246">
        <f xml:space="preserve"> Ops!CZ$78</f>
        <v>-868.85597781829108</v>
      </c>
      <c r="DA33" s="246">
        <f xml:space="preserve"> Ops!DA$78</f>
        <v>-871.96941299919752</v>
      </c>
      <c r="DB33" s="246">
        <f xml:space="preserve"> Ops!DB$78</f>
        <v>-868.85597781829108</v>
      </c>
      <c r="DC33" s="246">
        <f xml:space="preserve"> Ops!DC$78</f>
        <v>-877.08101995981792</v>
      </c>
      <c r="DD33" s="246">
        <f xml:space="preserve"> Ops!DD$78</f>
        <v>-893.90003663883999</v>
      </c>
      <c r="DE33" s="246">
        <f xml:space="preserve"> Ops!DE$78</f>
        <v>-893.82911470638714</v>
      </c>
      <c r="DF33" s="246">
        <f xml:space="preserve"> Ops!DF$78</f>
        <v>-890.63762774599763</v>
      </c>
      <c r="DG33" s="246">
        <f xml:space="preserve"> Ops!DG$78</f>
        <v>-899.02769235519906</v>
      </c>
      <c r="DH33" s="246">
        <f xml:space="preserve"> Ops!DH$78</f>
        <v>-916.24753755481106</v>
      </c>
      <c r="DI33" s="246">
        <f xml:space="preserve"> Ops!DI$78</f>
        <v>-916.17484257404681</v>
      </c>
      <c r="DJ33" s="246">
        <f xml:space="preserve"> Ops!DJ$78</f>
        <v>-912.90356843964764</v>
      </c>
      <c r="DK33" s="246">
        <f xml:space="preserve"> Ops!DK$78</f>
        <v>-921.50338466407925</v>
      </c>
      <c r="DL33" s="246">
        <f xml:space="preserve"> Ops!DL$78</f>
        <v>-939.15372599368175</v>
      </c>
      <c r="DM33" s="246">
        <f xml:space="preserve"> Ops!DM$78</f>
        <v>-939.07921363839807</v>
      </c>
      <c r="DN33" s="246">
        <f xml:space="preserve"> Ops!DN$78</f>
        <v>-935.72615765063904</v>
      </c>
      <c r="DO33" s="246">
        <f xml:space="preserve"> Ops!DO$78</f>
        <v>-305.12809488607797</v>
      </c>
      <c r="DP33" s="246">
        <f xml:space="preserve"> Ops!DP$78</f>
        <v>0</v>
      </c>
      <c r="DQ33" s="246">
        <f xml:space="preserve"> Ops!DQ$78</f>
        <v>0</v>
      </c>
      <c r="DR33" s="246">
        <f xml:space="preserve"> Ops!DR$78</f>
        <v>0</v>
      </c>
      <c r="DS33" s="246">
        <f xml:space="preserve"> Ops!DS$78</f>
        <v>0</v>
      </c>
      <c r="DT33" s="246">
        <f xml:space="preserve"> Ops!DT$78</f>
        <v>0</v>
      </c>
      <c r="DU33" s="246">
        <f xml:space="preserve"> Ops!DU$78</f>
        <v>0</v>
      </c>
      <c r="DV33" s="246">
        <f xml:space="preserve"> Ops!DV$78</f>
        <v>0</v>
      </c>
      <c r="DW33" s="246">
        <f xml:space="preserve"> Ops!DW$78</f>
        <v>0</v>
      </c>
      <c r="DX33" s="246">
        <f xml:space="preserve"> Ops!DX$78</f>
        <v>0</v>
      </c>
      <c r="DY33" s="246">
        <f xml:space="preserve"> Ops!DY$78</f>
        <v>0</v>
      </c>
      <c r="DZ33" s="246">
        <f xml:space="preserve"> Ops!DZ$78</f>
        <v>0</v>
      </c>
      <c r="EA33" s="246">
        <f xml:space="preserve"> Ops!EA$78</f>
        <v>0</v>
      </c>
      <c r="EB33" s="246">
        <f xml:space="preserve"> Ops!EB$78</f>
        <v>0</v>
      </c>
      <c r="EC33" s="246">
        <f xml:space="preserve"> Ops!EC$78</f>
        <v>0</v>
      </c>
      <c r="ED33" s="246">
        <f xml:space="preserve"> Ops!ED$78</f>
        <v>0</v>
      </c>
      <c r="EE33" s="246">
        <f xml:space="preserve"> Ops!EE$78</f>
        <v>0</v>
      </c>
      <c r="EF33" s="246">
        <f xml:space="preserve"> Ops!EF$78</f>
        <v>0</v>
      </c>
      <c r="EG33" s="246">
        <f xml:space="preserve"> Ops!EG$78</f>
        <v>0</v>
      </c>
      <c r="EH33" s="246">
        <f xml:space="preserve"> Ops!EH$78</f>
        <v>0</v>
      </c>
      <c r="EI33" s="246">
        <f xml:space="preserve"> Ops!EI$78</f>
        <v>0</v>
      </c>
      <c r="EJ33" s="246">
        <f xml:space="preserve"> Ops!EJ$78</f>
        <v>0</v>
      </c>
      <c r="EK33" s="246">
        <f xml:space="preserve"> Ops!EK$78</f>
        <v>0</v>
      </c>
      <c r="EL33" s="246">
        <f xml:space="preserve"> Ops!EL$78</f>
        <v>0</v>
      </c>
      <c r="EM33" s="246">
        <f xml:space="preserve"> Ops!EM$78</f>
        <v>0</v>
      </c>
      <c r="EN33" s="246">
        <f xml:space="preserve"> Ops!EN$78</f>
        <v>0</v>
      </c>
      <c r="EO33" s="246">
        <f xml:space="preserve"> Ops!EO$78</f>
        <v>0</v>
      </c>
      <c r="EP33" s="246">
        <f xml:space="preserve"> Ops!EP$78</f>
        <v>0</v>
      </c>
      <c r="EQ33" s="246">
        <f xml:space="preserve"> Ops!EQ$78</f>
        <v>0</v>
      </c>
      <c r="ER33" s="246">
        <f xml:space="preserve"> Ops!ER$78</f>
        <v>0</v>
      </c>
      <c r="ES33" s="246">
        <f xml:space="preserve"> Ops!ES$78</f>
        <v>0</v>
      </c>
      <c r="ET33" s="246">
        <f xml:space="preserve"> Ops!ET$78</f>
        <v>0</v>
      </c>
      <c r="EU33" s="246">
        <f xml:space="preserve"> Ops!EU$78</f>
        <v>0</v>
      </c>
      <c r="EV33" s="246">
        <f xml:space="preserve"> Ops!EV$78</f>
        <v>0</v>
      </c>
      <c r="EW33" s="246">
        <f xml:space="preserve"> Ops!EW$78</f>
        <v>0</v>
      </c>
      <c r="EX33" s="246">
        <f xml:space="preserve"> Ops!EX$78</f>
        <v>0</v>
      </c>
      <c r="EY33" s="246">
        <f xml:space="preserve"> Ops!EY$78</f>
        <v>0</v>
      </c>
      <c r="EZ33" s="246">
        <f xml:space="preserve"> Ops!EZ$78</f>
        <v>0</v>
      </c>
      <c r="FA33" s="246">
        <f xml:space="preserve"> Ops!FA$78</f>
        <v>0</v>
      </c>
      <c r="FB33" s="246">
        <f xml:space="preserve"> Ops!FB$78</f>
        <v>0</v>
      </c>
      <c r="FC33" s="246">
        <f xml:space="preserve"> Ops!FC$78</f>
        <v>0</v>
      </c>
      <c r="FD33" s="246">
        <f xml:space="preserve"> Ops!FD$78</f>
        <v>0</v>
      </c>
      <c r="FE33" s="246">
        <f xml:space="preserve"> Ops!FE$78</f>
        <v>0</v>
      </c>
      <c r="FF33" s="246">
        <f xml:space="preserve"> Ops!FF$78</f>
        <v>0</v>
      </c>
      <c r="FG33" s="246">
        <f xml:space="preserve"> Ops!FG$78</f>
        <v>0</v>
      </c>
      <c r="FH33" s="246">
        <f xml:space="preserve"> Ops!FH$78</f>
        <v>0</v>
      </c>
      <c r="FI33" s="246">
        <f xml:space="preserve"> Ops!FI$78</f>
        <v>0</v>
      </c>
      <c r="FJ33" s="246">
        <f xml:space="preserve"> Ops!FJ$78</f>
        <v>0</v>
      </c>
      <c r="FK33" s="246">
        <f xml:space="preserve"> Ops!FK$78</f>
        <v>0</v>
      </c>
      <c r="FL33" s="246">
        <f xml:space="preserve"> Ops!FL$78</f>
        <v>0</v>
      </c>
      <c r="FM33" s="246">
        <f xml:space="preserve"> Ops!FM$78</f>
        <v>0</v>
      </c>
      <c r="FN33" s="246">
        <f xml:space="preserve"> Ops!FN$78</f>
        <v>0</v>
      </c>
      <c r="FO33" s="246">
        <f xml:space="preserve"> Ops!FO$78</f>
        <v>0</v>
      </c>
      <c r="FP33" s="246">
        <f xml:space="preserve"> Ops!FP$78</f>
        <v>0</v>
      </c>
      <c r="FQ33" s="246">
        <f xml:space="preserve"> Ops!FQ$78</f>
        <v>0</v>
      </c>
      <c r="FR33" s="246">
        <f xml:space="preserve"> Ops!FR$78</f>
        <v>0</v>
      </c>
      <c r="FS33" s="246">
        <f xml:space="preserve"> Ops!FS$78</f>
        <v>0</v>
      </c>
      <c r="FT33" s="246">
        <f xml:space="preserve"> Ops!FT$78</f>
        <v>0</v>
      </c>
      <c r="FU33" s="246">
        <f xml:space="preserve"> Ops!FU$78</f>
        <v>0</v>
      </c>
      <c r="FV33" s="246">
        <f xml:space="preserve"> Ops!FV$78</f>
        <v>0</v>
      </c>
      <c r="FW33" s="246">
        <f xml:space="preserve"> Ops!FW$78</f>
        <v>0</v>
      </c>
      <c r="FX33" s="246">
        <f xml:space="preserve"> Ops!FX$78</f>
        <v>0</v>
      </c>
      <c r="FY33" s="246">
        <f xml:space="preserve"> Ops!FY$78</f>
        <v>0</v>
      </c>
      <c r="FZ33" s="246">
        <f xml:space="preserve"> Ops!FZ$78</f>
        <v>0</v>
      </c>
      <c r="GA33" s="246">
        <f xml:space="preserve"> Ops!GA$78</f>
        <v>0</v>
      </c>
      <c r="GB33" s="246">
        <f xml:space="preserve"> Ops!GB$78</f>
        <v>0</v>
      </c>
      <c r="GC33" s="246">
        <f xml:space="preserve"> Ops!GC$78</f>
        <v>0</v>
      </c>
      <c r="GD33" s="246">
        <f xml:space="preserve"> Ops!GD$78</f>
        <v>0</v>
      </c>
      <c r="GE33" s="246">
        <f xml:space="preserve"> Ops!GE$78</f>
        <v>0</v>
      </c>
      <c r="GF33" s="246">
        <f xml:space="preserve"> Ops!GF$78</f>
        <v>0</v>
      </c>
      <c r="GG33" s="246">
        <f xml:space="preserve"> Ops!GG$78</f>
        <v>0</v>
      </c>
      <c r="GH33" s="246">
        <f xml:space="preserve"> Ops!GH$78</f>
        <v>0</v>
      </c>
      <c r="GI33" s="246">
        <f xml:space="preserve"> Ops!GI$78</f>
        <v>0</v>
      </c>
      <c r="GJ33" s="246">
        <f xml:space="preserve"> Ops!GJ$78</f>
        <v>0</v>
      </c>
    </row>
    <row r="34" spans="1:192" outlineLevel="1" x14ac:dyDescent="0.25">
      <c r="A34" s="217"/>
      <c r="D34" s="221"/>
      <c r="E34" s="246" t="str">
        <f xml:space="preserve"> Tax!E$64</f>
        <v>Corporate income tax paid</v>
      </c>
      <c r="F34" s="246">
        <f xml:space="preserve"> Tax!F$64</f>
        <v>0</v>
      </c>
      <c r="G34" s="246" t="str">
        <f xml:space="preserve"> Tax!G$64</f>
        <v>$ 000s</v>
      </c>
      <c r="H34" s="246">
        <f xml:space="preserve"> Tax!H$64</f>
        <v>-8345.6199322795492</v>
      </c>
      <c r="I34" s="246">
        <f xml:space="preserve"> Tax!I$64</f>
        <v>0</v>
      </c>
      <c r="J34" s="246">
        <f xml:space="preserve"> Tax!J$64</f>
        <v>0</v>
      </c>
      <c r="K34" s="246">
        <f xml:space="preserve"> Tax!K$64</f>
        <v>0</v>
      </c>
      <c r="L34" s="246">
        <f xml:space="preserve"> Tax!L$64</f>
        <v>0</v>
      </c>
      <c r="M34" s="246">
        <f xml:space="preserve"> Tax!M$64</f>
        <v>0</v>
      </c>
      <c r="N34" s="246">
        <f xml:space="preserve"> Tax!N$64</f>
        <v>0</v>
      </c>
      <c r="O34" s="246">
        <f xml:space="preserve"> Tax!O$64</f>
        <v>0</v>
      </c>
      <c r="P34" s="246">
        <f xml:space="preserve"> Tax!P$64</f>
        <v>0</v>
      </c>
      <c r="Q34" s="246">
        <f xml:space="preserve"> Tax!Q$64</f>
        <v>0</v>
      </c>
      <c r="R34" s="246">
        <f xml:space="preserve"> Tax!R$64</f>
        <v>0</v>
      </c>
      <c r="S34" s="246">
        <f xml:space="preserve"> Tax!S$64</f>
        <v>0</v>
      </c>
      <c r="T34" s="246">
        <f xml:space="preserve"> Tax!T$64</f>
        <v>0</v>
      </c>
      <c r="U34" s="246">
        <f xml:space="preserve"> Tax!U$64</f>
        <v>0</v>
      </c>
      <c r="V34" s="246">
        <f xml:space="preserve"> Tax!V$64</f>
        <v>0</v>
      </c>
      <c r="W34" s="246">
        <f xml:space="preserve"> Tax!W$64</f>
        <v>0</v>
      </c>
      <c r="X34" s="246">
        <f xml:space="preserve"> Tax!X$64</f>
        <v>0</v>
      </c>
      <c r="Y34" s="246">
        <f xml:space="preserve"> Tax!Y$64</f>
        <v>0</v>
      </c>
      <c r="Z34" s="246">
        <f xml:space="preserve"> Tax!Z$64</f>
        <v>0</v>
      </c>
      <c r="AA34" s="246">
        <f xml:space="preserve"> Tax!AA$64</f>
        <v>0</v>
      </c>
      <c r="AB34" s="246">
        <f xml:space="preserve"> Tax!AB$64</f>
        <v>0</v>
      </c>
      <c r="AC34" s="246">
        <f xml:space="preserve"> Tax!AC$64</f>
        <v>0</v>
      </c>
      <c r="AD34" s="246">
        <f xml:space="preserve"> Tax!AD$64</f>
        <v>0</v>
      </c>
      <c r="AE34" s="246">
        <f xml:space="preserve"> Tax!AE$64</f>
        <v>0</v>
      </c>
      <c r="AF34" s="246">
        <f xml:space="preserve"> Tax!AF$64</f>
        <v>0</v>
      </c>
      <c r="AG34" s="246">
        <f xml:space="preserve"> Tax!AG$64</f>
        <v>0</v>
      </c>
      <c r="AH34" s="246">
        <f xml:space="preserve"> Tax!AH$64</f>
        <v>0</v>
      </c>
      <c r="AI34" s="246">
        <f xml:space="preserve"> Tax!AI$64</f>
        <v>0</v>
      </c>
      <c r="AJ34" s="246">
        <f xml:space="preserve"> Tax!AJ$64</f>
        <v>0</v>
      </c>
      <c r="AK34" s="246">
        <f xml:space="preserve"> Tax!AK$64</f>
        <v>0</v>
      </c>
      <c r="AL34" s="246">
        <f xml:space="preserve"> Tax!AL$64</f>
        <v>0</v>
      </c>
      <c r="AM34" s="246">
        <f xml:space="preserve"> Tax!AM$64</f>
        <v>0</v>
      </c>
      <c r="AN34" s="246">
        <f xml:space="preserve"> Tax!AN$64</f>
        <v>0</v>
      </c>
      <c r="AO34" s="246">
        <f xml:space="preserve"> Tax!AO$64</f>
        <v>0</v>
      </c>
      <c r="AP34" s="246">
        <f xml:space="preserve"> Tax!AP$64</f>
        <v>0</v>
      </c>
      <c r="AQ34" s="246">
        <f xml:space="preserve"> Tax!AQ$64</f>
        <v>0</v>
      </c>
      <c r="AR34" s="246">
        <f xml:space="preserve"> Tax!AR$64</f>
        <v>0</v>
      </c>
      <c r="AS34" s="246">
        <f xml:space="preserve"> Tax!AS$64</f>
        <v>0</v>
      </c>
      <c r="AT34" s="246">
        <f xml:space="preserve"> Tax!AT$64</f>
        <v>0</v>
      </c>
      <c r="AU34" s="246">
        <f xml:space="preserve"> Tax!AU$64</f>
        <v>0</v>
      </c>
      <c r="AV34" s="246">
        <f xml:space="preserve"> Tax!AV$64</f>
        <v>0</v>
      </c>
      <c r="AW34" s="246">
        <f xml:space="preserve"> Tax!AW$64</f>
        <v>0</v>
      </c>
      <c r="AX34" s="246">
        <f xml:space="preserve"> Tax!AX$64</f>
        <v>0</v>
      </c>
      <c r="AY34" s="246">
        <f xml:space="preserve"> Tax!AY$64</f>
        <v>0</v>
      </c>
      <c r="AZ34" s="246">
        <f xml:space="preserve"> Tax!AZ$64</f>
        <v>0</v>
      </c>
      <c r="BA34" s="246">
        <f xml:space="preserve"> Tax!BA$64</f>
        <v>0</v>
      </c>
      <c r="BB34" s="246">
        <f xml:space="preserve"> Tax!BB$64</f>
        <v>0</v>
      </c>
      <c r="BC34" s="246">
        <f xml:space="preserve"> Tax!BC$64</f>
        <v>0</v>
      </c>
      <c r="BD34" s="246">
        <f xml:space="preserve"> Tax!BD$64</f>
        <v>0</v>
      </c>
      <c r="BE34" s="246">
        <f xml:space="preserve"> Tax!BE$64</f>
        <v>0</v>
      </c>
      <c r="BF34" s="246">
        <f xml:space="preserve"> Tax!BF$64</f>
        <v>0</v>
      </c>
      <c r="BG34" s="246">
        <f xml:space="preserve"> Tax!BG$64</f>
        <v>0</v>
      </c>
      <c r="BH34" s="246">
        <f xml:space="preserve"> Tax!BH$64</f>
        <v>0</v>
      </c>
      <c r="BI34" s="246">
        <f xml:space="preserve"> Tax!BI$64</f>
        <v>0</v>
      </c>
      <c r="BJ34" s="246">
        <f xml:space="preserve"> Tax!BJ$64</f>
        <v>0</v>
      </c>
      <c r="BK34" s="246">
        <f xml:space="preserve"> Tax!BK$64</f>
        <v>0</v>
      </c>
      <c r="BL34" s="246">
        <f xml:space="preserve"> Tax!BL$64</f>
        <v>0</v>
      </c>
      <c r="BM34" s="246">
        <f xml:space="preserve"> Tax!BM$64</f>
        <v>0</v>
      </c>
      <c r="BN34" s="246">
        <f xml:space="preserve"> Tax!BN$64</f>
        <v>0</v>
      </c>
      <c r="BO34" s="246">
        <f xml:space="preserve"> Tax!BO$64</f>
        <v>0</v>
      </c>
      <c r="BP34" s="246">
        <f xml:space="preserve"> Tax!BP$64</f>
        <v>0</v>
      </c>
      <c r="BQ34" s="246">
        <f xml:space="preserve"> Tax!BQ$64</f>
        <v>0</v>
      </c>
      <c r="BR34" s="246">
        <f xml:space="preserve"> Tax!BR$64</f>
        <v>0</v>
      </c>
      <c r="BS34" s="246">
        <f xml:space="preserve"> Tax!BS$64</f>
        <v>0</v>
      </c>
      <c r="BT34" s="246">
        <f xml:space="preserve"> Tax!BT$64</f>
        <v>0</v>
      </c>
      <c r="BU34" s="246">
        <f xml:space="preserve"> Tax!BU$64</f>
        <v>0</v>
      </c>
      <c r="BV34" s="246">
        <f xml:space="preserve"> Tax!BV$64</f>
        <v>0</v>
      </c>
      <c r="BW34" s="246">
        <f xml:space="preserve"> Tax!BW$64</f>
        <v>0</v>
      </c>
      <c r="BX34" s="246">
        <f xml:space="preserve"> Tax!BX$64</f>
        <v>0</v>
      </c>
      <c r="BY34" s="246">
        <f xml:space="preserve"> Tax!BY$64</f>
        <v>0</v>
      </c>
      <c r="BZ34" s="246">
        <f xml:space="preserve"> Tax!BZ$64</f>
        <v>0</v>
      </c>
      <c r="CA34" s="246">
        <f xml:space="preserve"> Tax!CA$64</f>
        <v>0</v>
      </c>
      <c r="CB34" s="246">
        <f xml:space="preserve"> Tax!CB$64</f>
        <v>0</v>
      </c>
      <c r="CC34" s="246">
        <f xml:space="preserve"> Tax!CC$64</f>
        <v>0</v>
      </c>
      <c r="CD34" s="246">
        <f xml:space="preserve"> Tax!CD$64</f>
        <v>0</v>
      </c>
      <c r="CE34" s="246">
        <f xml:space="preserve"> Tax!CE$64</f>
        <v>0</v>
      </c>
      <c r="CF34" s="246">
        <f xml:space="preserve"> Tax!CF$64</f>
        <v>0</v>
      </c>
      <c r="CG34" s="246">
        <f xml:space="preserve"> Tax!CG$64</f>
        <v>0</v>
      </c>
      <c r="CH34" s="246">
        <f xml:space="preserve"> Tax!CH$64</f>
        <v>0</v>
      </c>
      <c r="CI34" s="246">
        <f xml:space="preserve"> Tax!CI$64</f>
        <v>0</v>
      </c>
      <c r="CJ34" s="246">
        <f xml:space="preserve"> Tax!CJ$64</f>
        <v>0</v>
      </c>
      <c r="CK34" s="246">
        <f xml:space="preserve"> Tax!CK$64</f>
        <v>0</v>
      </c>
      <c r="CL34" s="246">
        <f xml:space="preserve"> Tax!CL$64</f>
        <v>0</v>
      </c>
      <c r="CM34" s="246">
        <f xml:space="preserve"> Tax!CM$64</f>
        <v>-16.77110328446588</v>
      </c>
      <c r="CN34" s="246">
        <f xml:space="preserve"> Tax!CN$64</f>
        <v>-352.3427760602014</v>
      </c>
      <c r="CO34" s="246">
        <f xml:space="preserve"> Tax!CO$64</f>
        <v>-377.64172655478524</v>
      </c>
      <c r="CP34" s="246">
        <f xml:space="preserve"> Tax!CP$64</f>
        <v>-283.27944539666964</v>
      </c>
      <c r="CQ34" s="246">
        <f xml:space="preserve"> Tax!CQ$64</f>
        <v>-258.7352609359499</v>
      </c>
      <c r="CR34" s="246">
        <f xml:space="preserve"> Tax!CR$64</f>
        <v>-359.82484946536488</v>
      </c>
      <c r="CS34" s="246">
        <f xml:space="preserve"> Tax!CS$64</f>
        <v>-380.6778383601258</v>
      </c>
      <c r="CT34" s="246">
        <f xml:space="preserve"> Tax!CT$64</f>
        <v>-281.19921393404127</v>
      </c>
      <c r="CU34" s="246">
        <f xml:space="preserve"> Tax!CU$64</f>
        <v>-255.54732281150518</v>
      </c>
      <c r="CV34" s="246">
        <f xml:space="preserve"> Tax!CV$64</f>
        <v>-355.98112179012298</v>
      </c>
      <c r="CW34" s="246">
        <f xml:space="preserve"> Tax!CW$64</f>
        <v>-376.5851510109087</v>
      </c>
      <c r="CX34" s="246">
        <f xml:space="preserve"> Tax!CX$64</f>
        <v>-277.46349232677113</v>
      </c>
      <c r="CY34" s="246">
        <f xml:space="preserve"> Tax!CY$64</f>
        <v>-251.6842216400658</v>
      </c>
      <c r="CZ34" s="246">
        <f xml:space="preserve"> Tax!CZ$64</f>
        <v>-351.49384776739487</v>
      </c>
      <c r="DA34" s="246">
        <f xml:space="preserve"> Tax!DA$64</f>
        <v>-371.87709210785795</v>
      </c>
      <c r="DB34" s="246">
        <f xml:space="preserve"> Tax!DB$64</f>
        <v>-273.1362125988764</v>
      </c>
      <c r="DC34" s="246">
        <f xml:space="preserve"> Tax!DC$64</f>
        <v>-247.23935761699695</v>
      </c>
      <c r="DD34" s="246">
        <f xml:space="preserve"> Tax!DD$64</f>
        <v>-346.45101028405355</v>
      </c>
      <c r="DE34" s="246">
        <f xml:space="preserve"> Tax!DE$64</f>
        <v>-366.63650787308831</v>
      </c>
      <c r="DF34" s="246">
        <f xml:space="preserve"> Tax!DF$64</f>
        <v>-268.29535582302202</v>
      </c>
      <c r="DG34" s="246">
        <f xml:space="preserve"> Tax!DG$64</f>
        <v>-242.32186481731981</v>
      </c>
      <c r="DH34" s="246">
        <f xml:space="preserve"> Tax!DH$64</f>
        <v>-340.95732974236802</v>
      </c>
      <c r="DI34" s="246">
        <f xml:space="preserve"> Tax!DI$64</f>
        <v>-360.96393441170284</v>
      </c>
      <c r="DJ34" s="246">
        <f xml:space="preserve"> Tax!DJ$64</f>
        <v>-263.03749764365722</v>
      </c>
      <c r="DK34" s="246">
        <f xml:space="preserve"> Tax!DK$64</f>
        <v>-236.98892614975867</v>
      </c>
      <c r="DL34" s="246">
        <f xml:space="preserve"> Tax!DL$64</f>
        <v>-335.06639124665656</v>
      </c>
      <c r="DM34" s="246">
        <f xml:space="preserve"> Tax!DM$64</f>
        <v>-354.90954825070662</v>
      </c>
      <c r="DN34" s="246">
        <f xml:space="preserve"> Tax!DN$64</f>
        <v>-158.51153237511389</v>
      </c>
      <c r="DO34" s="246">
        <f xml:space="preserve"> Tax!DO$64</f>
        <v>0</v>
      </c>
      <c r="DP34" s="246">
        <f xml:space="preserve"> Tax!DP$64</f>
        <v>0</v>
      </c>
      <c r="DQ34" s="246">
        <f xml:space="preserve"> Tax!DQ$64</f>
        <v>0</v>
      </c>
      <c r="DR34" s="246">
        <f xml:space="preserve"> Tax!DR$64</f>
        <v>0</v>
      </c>
      <c r="DS34" s="246">
        <f xml:space="preserve"> Tax!DS$64</f>
        <v>0</v>
      </c>
      <c r="DT34" s="246">
        <f xml:space="preserve"> Tax!DT$64</f>
        <v>0</v>
      </c>
      <c r="DU34" s="246">
        <f xml:space="preserve"> Tax!DU$64</f>
        <v>0</v>
      </c>
      <c r="DV34" s="246">
        <f xml:space="preserve"> Tax!DV$64</f>
        <v>0</v>
      </c>
      <c r="DW34" s="246">
        <f xml:space="preserve"> Tax!DW$64</f>
        <v>0</v>
      </c>
      <c r="DX34" s="246">
        <f xml:space="preserve"> Tax!DX$64</f>
        <v>0</v>
      </c>
      <c r="DY34" s="246">
        <f xml:space="preserve"> Tax!DY$64</f>
        <v>0</v>
      </c>
      <c r="DZ34" s="246">
        <f xml:space="preserve"> Tax!DZ$64</f>
        <v>0</v>
      </c>
      <c r="EA34" s="246">
        <f xml:space="preserve"> Tax!EA$64</f>
        <v>0</v>
      </c>
      <c r="EB34" s="246">
        <f xml:space="preserve"> Tax!EB$64</f>
        <v>0</v>
      </c>
      <c r="EC34" s="246">
        <f xml:space="preserve"> Tax!EC$64</f>
        <v>0</v>
      </c>
      <c r="ED34" s="246">
        <f xml:space="preserve"> Tax!ED$64</f>
        <v>0</v>
      </c>
      <c r="EE34" s="246">
        <f xml:space="preserve"> Tax!EE$64</f>
        <v>0</v>
      </c>
      <c r="EF34" s="246">
        <f xml:space="preserve"> Tax!EF$64</f>
        <v>0</v>
      </c>
      <c r="EG34" s="246">
        <f xml:space="preserve"> Tax!EG$64</f>
        <v>0</v>
      </c>
      <c r="EH34" s="246">
        <f xml:space="preserve"> Tax!EH$64</f>
        <v>0</v>
      </c>
      <c r="EI34" s="246">
        <f xml:space="preserve"> Tax!EI$64</f>
        <v>0</v>
      </c>
      <c r="EJ34" s="246">
        <f xml:space="preserve"> Tax!EJ$64</f>
        <v>0</v>
      </c>
      <c r="EK34" s="246">
        <f xml:space="preserve"> Tax!EK$64</f>
        <v>0</v>
      </c>
      <c r="EL34" s="246">
        <f xml:space="preserve"> Tax!EL$64</f>
        <v>0</v>
      </c>
      <c r="EM34" s="246">
        <f xml:space="preserve"> Tax!EM$64</f>
        <v>0</v>
      </c>
      <c r="EN34" s="246">
        <f xml:space="preserve"> Tax!EN$64</f>
        <v>0</v>
      </c>
      <c r="EO34" s="246">
        <f xml:space="preserve"> Tax!EO$64</f>
        <v>0</v>
      </c>
      <c r="EP34" s="246">
        <f xml:space="preserve"> Tax!EP$64</f>
        <v>0</v>
      </c>
      <c r="EQ34" s="246">
        <f xml:space="preserve"> Tax!EQ$64</f>
        <v>0</v>
      </c>
      <c r="ER34" s="246">
        <f xml:space="preserve"> Tax!ER$64</f>
        <v>0</v>
      </c>
      <c r="ES34" s="246">
        <f xml:space="preserve"> Tax!ES$64</f>
        <v>0</v>
      </c>
      <c r="ET34" s="246">
        <f xml:space="preserve"> Tax!ET$64</f>
        <v>0</v>
      </c>
      <c r="EU34" s="246">
        <f xml:space="preserve"> Tax!EU$64</f>
        <v>0</v>
      </c>
      <c r="EV34" s="246">
        <f xml:space="preserve"> Tax!EV$64</f>
        <v>0</v>
      </c>
      <c r="EW34" s="246">
        <f xml:space="preserve"> Tax!EW$64</f>
        <v>0</v>
      </c>
      <c r="EX34" s="246">
        <f xml:space="preserve"> Tax!EX$64</f>
        <v>0</v>
      </c>
      <c r="EY34" s="246">
        <f xml:space="preserve"> Tax!EY$64</f>
        <v>0</v>
      </c>
      <c r="EZ34" s="246">
        <f xml:space="preserve"> Tax!EZ$64</f>
        <v>0</v>
      </c>
      <c r="FA34" s="246">
        <f xml:space="preserve"> Tax!FA$64</f>
        <v>0</v>
      </c>
      <c r="FB34" s="246">
        <f xml:space="preserve"> Tax!FB$64</f>
        <v>0</v>
      </c>
      <c r="FC34" s="246">
        <f xml:space="preserve"> Tax!FC$64</f>
        <v>0</v>
      </c>
      <c r="FD34" s="246">
        <f xml:space="preserve"> Tax!FD$64</f>
        <v>0</v>
      </c>
      <c r="FE34" s="246">
        <f xml:space="preserve"> Tax!FE$64</f>
        <v>0</v>
      </c>
      <c r="FF34" s="246">
        <f xml:space="preserve"> Tax!FF$64</f>
        <v>0</v>
      </c>
      <c r="FG34" s="246">
        <f xml:space="preserve"> Tax!FG$64</f>
        <v>0</v>
      </c>
      <c r="FH34" s="246">
        <f xml:space="preserve"> Tax!FH$64</f>
        <v>0</v>
      </c>
      <c r="FI34" s="246">
        <f xml:space="preserve"> Tax!FI$64</f>
        <v>0</v>
      </c>
      <c r="FJ34" s="246">
        <f xml:space="preserve"> Tax!FJ$64</f>
        <v>0</v>
      </c>
      <c r="FK34" s="246">
        <f xml:space="preserve"> Tax!FK$64</f>
        <v>0</v>
      </c>
      <c r="FL34" s="246">
        <f xml:space="preserve"> Tax!FL$64</f>
        <v>0</v>
      </c>
      <c r="FM34" s="246">
        <f xml:space="preserve"> Tax!FM$64</f>
        <v>0</v>
      </c>
      <c r="FN34" s="246">
        <f xml:space="preserve"> Tax!FN$64</f>
        <v>0</v>
      </c>
      <c r="FO34" s="246">
        <f xml:space="preserve"> Tax!FO$64</f>
        <v>0</v>
      </c>
      <c r="FP34" s="246">
        <f xml:space="preserve"> Tax!FP$64</f>
        <v>0</v>
      </c>
      <c r="FQ34" s="246">
        <f xml:space="preserve"> Tax!FQ$64</f>
        <v>0</v>
      </c>
      <c r="FR34" s="246">
        <f xml:space="preserve"> Tax!FR$64</f>
        <v>0</v>
      </c>
      <c r="FS34" s="246">
        <f xml:space="preserve"> Tax!FS$64</f>
        <v>0</v>
      </c>
      <c r="FT34" s="246">
        <f xml:space="preserve"> Tax!FT$64</f>
        <v>0</v>
      </c>
      <c r="FU34" s="246">
        <f xml:space="preserve"> Tax!FU$64</f>
        <v>0</v>
      </c>
      <c r="FV34" s="246">
        <f xml:space="preserve"> Tax!FV$64</f>
        <v>0</v>
      </c>
      <c r="FW34" s="246">
        <f xml:space="preserve"> Tax!FW$64</f>
        <v>0</v>
      </c>
      <c r="FX34" s="246">
        <f xml:space="preserve"> Tax!FX$64</f>
        <v>0</v>
      </c>
      <c r="FY34" s="246">
        <f xml:space="preserve"> Tax!FY$64</f>
        <v>0</v>
      </c>
      <c r="FZ34" s="246">
        <f xml:space="preserve"> Tax!FZ$64</f>
        <v>0</v>
      </c>
      <c r="GA34" s="246">
        <f xml:space="preserve"> Tax!GA$64</f>
        <v>0</v>
      </c>
      <c r="GB34" s="246">
        <f xml:space="preserve"> Tax!GB$64</f>
        <v>0</v>
      </c>
      <c r="GC34" s="246">
        <f xml:space="preserve"> Tax!GC$64</f>
        <v>0</v>
      </c>
      <c r="GD34" s="246">
        <f xml:space="preserve"> Tax!GD$64</f>
        <v>0</v>
      </c>
      <c r="GE34" s="246">
        <f xml:space="preserve"> Tax!GE$64</f>
        <v>0</v>
      </c>
      <c r="GF34" s="246">
        <f xml:space="preserve"> Tax!GF$64</f>
        <v>0</v>
      </c>
      <c r="GG34" s="246">
        <f xml:space="preserve"> Tax!GG$64</f>
        <v>0</v>
      </c>
      <c r="GH34" s="246">
        <f xml:space="preserve"> Tax!GH$64</f>
        <v>0</v>
      </c>
      <c r="GI34" s="246">
        <f xml:space="preserve"> Tax!GI$64</f>
        <v>0</v>
      </c>
      <c r="GJ34" s="246">
        <f xml:space="preserve"> Tax!GJ$64</f>
        <v>0</v>
      </c>
    </row>
    <row r="35" spans="1:192" outlineLevel="1" x14ac:dyDescent="0.25">
      <c r="A35" s="217"/>
      <c r="D35" s="221"/>
      <c r="E35" s="243" t="s">
        <v>446</v>
      </c>
      <c r="F35" s="243"/>
      <c r="G35" s="243" t="str">
        <f>SMU</f>
        <v>$ 000s</v>
      </c>
      <c r="H35" s="243">
        <f xml:space="preserve"> SUM(J35:GJ35)</f>
        <v>182104.76128741237</v>
      </c>
      <c r="I35" s="243"/>
      <c r="J35" s="243">
        <f t="shared" ref="J35:AO35" si="26">SUM(J31:J34)</f>
        <v>0</v>
      </c>
      <c r="K35" s="243">
        <f t="shared" si="26"/>
        <v>0</v>
      </c>
      <c r="L35" s="243">
        <f t="shared" si="26"/>
        <v>0</v>
      </c>
      <c r="M35" s="243">
        <f t="shared" si="26"/>
        <v>0</v>
      </c>
      <c r="N35" s="243">
        <f t="shared" si="26"/>
        <v>0</v>
      </c>
      <c r="O35" s="243">
        <f t="shared" si="26"/>
        <v>0</v>
      </c>
      <c r="P35" s="243">
        <f t="shared" si="26"/>
        <v>0</v>
      </c>
      <c r="Q35" s="243">
        <f t="shared" si="26"/>
        <v>0</v>
      </c>
      <c r="R35" s="243">
        <f t="shared" si="26"/>
        <v>0</v>
      </c>
      <c r="S35" s="243">
        <f t="shared" si="26"/>
        <v>1907.4201021722665</v>
      </c>
      <c r="T35" s="243">
        <f t="shared" si="26"/>
        <v>2111.003041446334</v>
      </c>
      <c r="U35" s="243">
        <f t="shared" si="26"/>
        <v>2516.2592072008792</v>
      </c>
      <c r="V35" s="243">
        <f t="shared" si="26"/>
        <v>2376.9969959608125</v>
      </c>
      <c r="W35" s="243">
        <f t="shared" si="26"/>
        <v>1950.9956793667188</v>
      </c>
      <c r="X35" s="243">
        <f t="shared" si="26"/>
        <v>2069.2104259454536</v>
      </c>
      <c r="Y35" s="243">
        <f t="shared" si="26"/>
        <v>2488.183923150405</v>
      </c>
      <c r="Z35" s="243">
        <f t="shared" si="26"/>
        <v>2349.6701047269316</v>
      </c>
      <c r="AA35" s="243">
        <f t="shared" si="26"/>
        <v>1909.9636421741325</v>
      </c>
      <c r="AB35" s="243">
        <f t="shared" si="26"/>
        <v>2058.5862208997132</v>
      </c>
      <c r="AC35" s="243">
        <f t="shared" si="26"/>
        <v>2459.8225141955681</v>
      </c>
      <c r="AD35" s="243">
        <f t="shared" si="26"/>
        <v>2322.054885604115</v>
      </c>
      <c r="AE35" s="243">
        <f t="shared" si="26"/>
        <v>1884.4103788226689</v>
      </c>
      <c r="AF35" s="243">
        <f t="shared" si="26"/>
        <v>2031.9979622741002</v>
      </c>
      <c r="AG35" s="243">
        <f t="shared" si="26"/>
        <v>2431.2393520382088</v>
      </c>
      <c r="AH35" s="243">
        <f t="shared" si="26"/>
        <v>2294.2154964928627</v>
      </c>
      <c r="AI35" s="243">
        <f t="shared" si="26"/>
        <v>1858.5948984615895</v>
      </c>
      <c r="AJ35" s="243">
        <f t="shared" si="26"/>
        <v>2005.1333201388074</v>
      </c>
      <c r="AK35" s="243">
        <f t="shared" si="26"/>
        <v>2402.389763687675</v>
      </c>
      <c r="AL35" s="243">
        <f t="shared" si="26"/>
        <v>2266.1074398739829</v>
      </c>
      <c r="AM35" s="243">
        <f t="shared" si="26"/>
        <v>1847.6783306278194</v>
      </c>
      <c r="AN35" s="243">
        <f t="shared" si="26"/>
        <v>1962.8019680407815</v>
      </c>
      <c r="AO35" s="243">
        <f t="shared" si="26"/>
        <v>2373.2648588729098</v>
      </c>
      <c r="AP35" s="243">
        <f t="shared" ref="AP35:BU35" si="27">SUM(AP31:AP34)</f>
        <v>2237.7218731034691</v>
      </c>
      <c r="AQ35" s="243">
        <f t="shared" si="27"/>
        <v>1806.0803010691097</v>
      </c>
      <c r="AR35" s="243">
        <f t="shared" si="27"/>
        <v>1950.4985838682799</v>
      </c>
      <c r="AS35" s="243">
        <f t="shared" si="27"/>
        <v>2343.8148155166718</v>
      </c>
      <c r="AT35" s="243">
        <f t="shared" si="27"/>
        <v>2209.0091678023164</v>
      </c>
      <c r="AU35" s="243">
        <f t="shared" si="27"/>
        <v>1779.3763754205333</v>
      </c>
      <c r="AV35" s="243">
        <f t="shared" si="27"/>
        <v>1922.7498728097403</v>
      </c>
      <c r="AW35" s="243">
        <f t="shared" si="27"/>
        <v>2314.110738953319</v>
      </c>
      <c r="AX35" s="243">
        <f t="shared" si="27"/>
        <v>2180.0401911436934</v>
      </c>
      <c r="AY35" s="243">
        <f t="shared" si="27"/>
        <v>1752.3755090678419</v>
      </c>
      <c r="AZ35" s="243">
        <f t="shared" si="27"/>
        <v>1894.6880965899386</v>
      </c>
      <c r="BA35" s="243">
        <f t="shared" si="27"/>
        <v>2284.1033612069828</v>
      </c>
      <c r="BB35" s="243">
        <f t="shared" si="27"/>
        <v>2150.7658667146434</v>
      </c>
      <c r="BC35" s="243">
        <f t="shared" si="27"/>
        <v>1739.6718827266347</v>
      </c>
      <c r="BD35" s="243">
        <f t="shared" si="27"/>
        <v>1851.6869212534345</v>
      </c>
      <c r="BE35" s="243">
        <f t="shared" si="27"/>
        <v>2253.7829141723123</v>
      </c>
      <c r="BF35" s="243">
        <f t="shared" si="27"/>
        <v>2121.1764768574931</v>
      </c>
      <c r="BG35" s="243">
        <f t="shared" si="27"/>
        <v>1697.3760417286931</v>
      </c>
      <c r="BH35" s="243">
        <f t="shared" si="27"/>
        <v>1837.5412788081167</v>
      </c>
      <c r="BI35" s="243">
        <f t="shared" si="27"/>
        <v>2223.0944454043638</v>
      </c>
      <c r="BJ35" s="243">
        <f t="shared" si="27"/>
        <v>2091.2172808317378</v>
      </c>
      <c r="BK35" s="243">
        <f t="shared" si="27"/>
        <v>1669.372206468619</v>
      </c>
      <c r="BL35" s="243">
        <f t="shared" si="27"/>
        <v>1808.479920459811</v>
      </c>
      <c r="BM35" s="243">
        <f t="shared" si="27"/>
        <v>2192.1164924978957</v>
      </c>
      <c r="BN35" s="243">
        <f t="shared" si="27"/>
        <v>2060.9665512228512</v>
      </c>
      <c r="BO35" s="243">
        <f t="shared" si="27"/>
        <v>1641.0332472498253</v>
      </c>
      <c r="BP35" s="243">
        <f t="shared" si="27"/>
        <v>1779.0651619354787</v>
      </c>
      <c r="BQ35" s="243">
        <f t="shared" si="27"/>
        <v>2160.794714221709</v>
      </c>
      <c r="BR35" s="243">
        <f t="shared" si="27"/>
        <v>2030.3701561679206</v>
      </c>
      <c r="BS35" s="243">
        <f t="shared" si="27"/>
        <v>1626.3698068746128</v>
      </c>
      <c r="BT35" s="243">
        <f t="shared" si="27"/>
        <v>1735.2509422255596</v>
      </c>
      <c r="BU35" s="243">
        <f t="shared" si="27"/>
        <v>2129.118372536323</v>
      </c>
      <c r="BV35" s="243">
        <f t="shared" ref="BV35:DA35" si="28">SUM(BV31:BV34)</f>
        <v>1999.4174112308222</v>
      </c>
      <c r="BW35" s="243">
        <f t="shared" si="28"/>
        <v>1583.2320833176634</v>
      </c>
      <c r="BX35" s="243">
        <f t="shared" si="28"/>
        <v>1719.0827959453618</v>
      </c>
      <c r="BY35" s="243">
        <f t="shared" si="28"/>
        <v>2097.026850748407</v>
      </c>
      <c r="BZ35" s="243">
        <f t="shared" si="28"/>
        <v>1968.047931341303</v>
      </c>
      <c r="CA35" s="243">
        <f t="shared" si="28"/>
        <v>1553.7641729941361</v>
      </c>
      <c r="CB35" s="243">
        <f t="shared" si="28"/>
        <v>1688.5414092314095</v>
      </c>
      <c r="CC35" s="243">
        <f t="shared" si="28"/>
        <v>2064.6068899377829</v>
      </c>
      <c r="CD35" s="243">
        <f t="shared" si="28"/>
        <v>1936.3481629742123</v>
      </c>
      <c r="CE35" s="243">
        <f t="shared" si="28"/>
        <v>1523.9191335724745</v>
      </c>
      <c r="CF35" s="243">
        <f t="shared" si="28"/>
        <v>1657.6022513153421</v>
      </c>
      <c r="CG35" s="243">
        <f t="shared" si="28"/>
        <v>2031.7985476794263</v>
      </c>
      <c r="CH35" s="243">
        <f t="shared" si="28"/>
        <v>1904.2583927693404</v>
      </c>
      <c r="CI35" s="243">
        <f t="shared" si="28"/>
        <v>1507.1049217250691</v>
      </c>
      <c r="CJ35" s="243">
        <f t="shared" si="28"/>
        <v>1612.8183416721404</v>
      </c>
      <c r="CK35" s="243">
        <f t="shared" si="28"/>
        <v>1998.5900143497197</v>
      </c>
      <c r="CL35" s="243">
        <f t="shared" si="28"/>
        <v>1871.7668682311328</v>
      </c>
      <c r="CM35" s="243">
        <f t="shared" si="28"/>
        <v>1446.1965878335709</v>
      </c>
      <c r="CN35" s="243">
        <f t="shared" si="28"/>
        <v>1242.0857245764289</v>
      </c>
      <c r="CO35" s="243">
        <f t="shared" si="28"/>
        <v>1587.2726931256796</v>
      </c>
      <c r="CP35" s="243">
        <f t="shared" si="28"/>
        <v>1555.5275273467082</v>
      </c>
      <c r="CQ35" s="243">
        <f t="shared" si="28"/>
        <v>1173.1197998057446</v>
      </c>
      <c r="CR35" s="243">
        <f t="shared" si="28"/>
        <v>1202.3980787933881</v>
      </c>
      <c r="CS35" s="243">
        <f t="shared" si="28"/>
        <v>1550.1897212394028</v>
      </c>
      <c r="CT35" s="243">
        <f t="shared" si="28"/>
        <v>1524.2749610654068</v>
      </c>
      <c r="CU35" s="243">
        <f t="shared" si="28"/>
        <v>1144.7717515234258</v>
      </c>
      <c r="CV35" s="243">
        <f t="shared" si="28"/>
        <v>1173.5896335121192</v>
      </c>
      <c r="CW35" s="243">
        <f t="shared" si="28"/>
        <v>1519.7981567100037</v>
      </c>
      <c r="CX35" s="243">
        <f t="shared" si="28"/>
        <v>1494.2391071347145</v>
      </c>
      <c r="CY35" s="243">
        <f t="shared" si="28"/>
        <v>1129.4588241052991</v>
      </c>
      <c r="CZ35" s="243">
        <f t="shared" si="28"/>
        <v>1132.1518146133199</v>
      </c>
      <c r="DA35" s="243">
        <f t="shared" si="28"/>
        <v>1489.5715785363204</v>
      </c>
      <c r="DB35" s="243">
        <f t="shared" ref="DB35:EG35" si="29">SUM(DB31:DB34)</f>
        <v>1464.3431011894952</v>
      </c>
      <c r="DC35" s="243">
        <f t="shared" si="29"/>
        <v>1088.5943366555182</v>
      </c>
      <c r="DD35" s="243">
        <f t="shared" si="29"/>
        <v>1116.3630161870738</v>
      </c>
      <c r="DE35" s="243">
        <f t="shared" si="29"/>
        <v>1459.3533661204012</v>
      </c>
      <c r="DF35" s="243">
        <f t="shared" si="29"/>
        <v>1434.4354657908448</v>
      </c>
      <c r="DG35" s="243">
        <f t="shared" si="29"/>
        <v>1060.5556311183605</v>
      </c>
      <c r="DH35" s="243">
        <f t="shared" si="29"/>
        <v>1087.7842502251774</v>
      </c>
      <c r="DI35" s="243">
        <f t="shared" si="29"/>
        <v>1429.1487739594018</v>
      </c>
      <c r="DJ35" s="243">
        <f t="shared" si="29"/>
        <v>1404.5250526827301</v>
      </c>
      <c r="DK35" s="243">
        <f t="shared" si="29"/>
        <v>1032.4581252964892</v>
      </c>
      <c r="DL35" s="243">
        <f t="shared" si="29"/>
        <v>1059.1023877570315</v>
      </c>
      <c r="DM35" s="243">
        <f t="shared" si="29"/>
        <v>1398.8346718871651</v>
      </c>
      <c r="DN35" s="243">
        <f t="shared" si="29"/>
        <v>1473.3902888459229</v>
      </c>
      <c r="DO35" s="243">
        <f t="shared" si="29"/>
        <v>1161.4806016548628</v>
      </c>
      <c r="DP35" s="243">
        <f t="shared" si="29"/>
        <v>0</v>
      </c>
      <c r="DQ35" s="243">
        <f t="shared" si="29"/>
        <v>0</v>
      </c>
      <c r="DR35" s="243">
        <f t="shared" si="29"/>
        <v>0</v>
      </c>
      <c r="DS35" s="243">
        <f t="shared" si="29"/>
        <v>0</v>
      </c>
      <c r="DT35" s="243">
        <f t="shared" si="29"/>
        <v>0</v>
      </c>
      <c r="DU35" s="243">
        <f t="shared" si="29"/>
        <v>0</v>
      </c>
      <c r="DV35" s="243">
        <f t="shared" si="29"/>
        <v>0</v>
      </c>
      <c r="DW35" s="243">
        <f t="shared" si="29"/>
        <v>0</v>
      </c>
      <c r="DX35" s="243">
        <f t="shared" si="29"/>
        <v>0</v>
      </c>
      <c r="DY35" s="243">
        <f t="shared" si="29"/>
        <v>0</v>
      </c>
      <c r="DZ35" s="243">
        <f t="shared" si="29"/>
        <v>0</v>
      </c>
      <c r="EA35" s="243">
        <f t="shared" si="29"/>
        <v>0</v>
      </c>
      <c r="EB35" s="243">
        <f t="shared" si="29"/>
        <v>0</v>
      </c>
      <c r="EC35" s="243">
        <f t="shared" si="29"/>
        <v>0</v>
      </c>
      <c r="ED35" s="243">
        <f t="shared" si="29"/>
        <v>0</v>
      </c>
      <c r="EE35" s="243">
        <f t="shared" si="29"/>
        <v>0</v>
      </c>
      <c r="EF35" s="243">
        <f t="shared" si="29"/>
        <v>0</v>
      </c>
      <c r="EG35" s="243">
        <f t="shared" si="29"/>
        <v>0</v>
      </c>
      <c r="EH35" s="243">
        <f t="shared" ref="EH35:FM35" si="30">SUM(EH31:EH34)</f>
        <v>0</v>
      </c>
      <c r="EI35" s="243">
        <f t="shared" si="30"/>
        <v>0</v>
      </c>
      <c r="EJ35" s="243">
        <f t="shared" si="30"/>
        <v>0</v>
      </c>
      <c r="EK35" s="243">
        <f t="shared" si="30"/>
        <v>0</v>
      </c>
      <c r="EL35" s="243">
        <f t="shared" si="30"/>
        <v>0</v>
      </c>
      <c r="EM35" s="243">
        <f t="shared" si="30"/>
        <v>0</v>
      </c>
      <c r="EN35" s="243">
        <f t="shared" si="30"/>
        <v>0</v>
      </c>
      <c r="EO35" s="243">
        <f t="shared" si="30"/>
        <v>0</v>
      </c>
      <c r="EP35" s="243">
        <f t="shared" si="30"/>
        <v>0</v>
      </c>
      <c r="EQ35" s="243">
        <f t="shared" si="30"/>
        <v>0</v>
      </c>
      <c r="ER35" s="243">
        <f t="shared" si="30"/>
        <v>0</v>
      </c>
      <c r="ES35" s="243">
        <f t="shared" si="30"/>
        <v>0</v>
      </c>
      <c r="ET35" s="243">
        <f t="shared" si="30"/>
        <v>0</v>
      </c>
      <c r="EU35" s="243">
        <f t="shared" si="30"/>
        <v>0</v>
      </c>
      <c r="EV35" s="243">
        <f t="shared" si="30"/>
        <v>0</v>
      </c>
      <c r="EW35" s="243">
        <f t="shared" si="30"/>
        <v>0</v>
      </c>
      <c r="EX35" s="243">
        <f t="shared" si="30"/>
        <v>0</v>
      </c>
      <c r="EY35" s="243">
        <f t="shared" si="30"/>
        <v>0</v>
      </c>
      <c r="EZ35" s="243">
        <f t="shared" si="30"/>
        <v>0</v>
      </c>
      <c r="FA35" s="243">
        <f t="shared" si="30"/>
        <v>0</v>
      </c>
      <c r="FB35" s="243">
        <f t="shared" si="30"/>
        <v>0</v>
      </c>
      <c r="FC35" s="243">
        <f t="shared" si="30"/>
        <v>0</v>
      </c>
      <c r="FD35" s="243">
        <f t="shared" si="30"/>
        <v>0</v>
      </c>
      <c r="FE35" s="243">
        <f t="shared" si="30"/>
        <v>0</v>
      </c>
      <c r="FF35" s="243">
        <f t="shared" si="30"/>
        <v>0</v>
      </c>
      <c r="FG35" s="243">
        <f t="shared" si="30"/>
        <v>0</v>
      </c>
      <c r="FH35" s="243">
        <f t="shared" si="30"/>
        <v>0</v>
      </c>
      <c r="FI35" s="243">
        <f t="shared" si="30"/>
        <v>0</v>
      </c>
      <c r="FJ35" s="243">
        <f t="shared" si="30"/>
        <v>0</v>
      </c>
      <c r="FK35" s="243">
        <f t="shared" si="30"/>
        <v>0</v>
      </c>
      <c r="FL35" s="243">
        <f t="shared" si="30"/>
        <v>0</v>
      </c>
      <c r="FM35" s="243">
        <f t="shared" si="30"/>
        <v>0</v>
      </c>
      <c r="FN35" s="243">
        <f t="shared" ref="FN35:GJ35" si="31">SUM(FN31:FN34)</f>
        <v>0</v>
      </c>
      <c r="FO35" s="243">
        <f t="shared" si="31"/>
        <v>0</v>
      </c>
      <c r="FP35" s="243">
        <f t="shared" si="31"/>
        <v>0</v>
      </c>
      <c r="FQ35" s="243">
        <f t="shared" si="31"/>
        <v>0</v>
      </c>
      <c r="FR35" s="243">
        <f t="shared" si="31"/>
        <v>0</v>
      </c>
      <c r="FS35" s="243">
        <f t="shared" si="31"/>
        <v>0</v>
      </c>
      <c r="FT35" s="243">
        <f t="shared" si="31"/>
        <v>0</v>
      </c>
      <c r="FU35" s="243">
        <f t="shared" si="31"/>
        <v>0</v>
      </c>
      <c r="FV35" s="243">
        <f t="shared" si="31"/>
        <v>0</v>
      </c>
      <c r="FW35" s="243">
        <f t="shared" si="31"/>
        <v>0</v>
      </c>
      <c r="FX35" s="243">
        <f t="shared" si="31"/>
        <v>0</v>
      </c>
      <c r="FY35" s="243">
        <f t="shared" si="31"/>
        <v>0</v>
      </c>
      <c r="FZ35" s="243">
        <f t="shared" si="31"/>
        <v>0</v>
      </c>
      <c r="GA35" s="243">
        <f t="shared" si="31"/>
        <v>0</v>
      </c>
      <c r="GB35" s="243">
        <f t="shared" si="31"/>
        <v>0</v>
      </c>
      <c r="GC35" s="243">
        <f t="shared" si="31"/>
        <v>0</v>
      </c>
      <c r="GD35" s="243">
        <f t="shared" si="31"/>
        <v>0</v>
      </c>
      <c r="GE35" s="243">
        <f t="shared" si="31"/>
        <v>0</v>
      </c>
      <c r="GF35" s="243">
        <f t="shared" si="31"/>
        <v>0</v>
      </c>
      <c r="GG35" s="243">
        <f t="shared" si="31"/>
        <v>0</v>
      </c>
      <c r="GH35" s="243">
        <f t="shared" si="31"/>
        <v>0</v>
      </c>
      <c r="GI35" s="243">
        <f t="shared" si="31"/>
        <v>0</v>
      </c>
      <c r="GJ35" s="243">
        <f t="shared" si="31"/>
        <v>0</v>
      </c>
    </row>
    <row r="36" spans="1:192" outlineLevel="1" x14ac:dyDescent="0.25">
      <c r="A36" s="217"/>
      <c r="D36" s="221"/>
      <c r="E36" s="246"/>
      <c r="F36" s="246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6"/>
      <c r="BJ36" s="246"/>
      <c r="BK36" s="246"/>
      <c r="BL36" s="246"/>
      <c r="BM36" s="246"/>
      <c r="BN36" s="246"/>
      <c r="BO36" s="246"/>
      <c r="BP36" s="246"/>
      <c r="BQ36" s="246"/>
      <c r="BR36" s="246"/>
      <c r="BS36" s="246"/>
      <c r="BT36" s="246"/>
      <c r="BU36" s="246"/>
      <c r="BV36" s="246"/>
      <c r="BW36" s="246"/>
      <c r="BX36" s="246"/>
      <c r="BY36" s="246"/>
      <c r="BZ36" s="246"/>
      <c r="CA36" s="246"/>
      <c r="CB36" s="246"/>
      <c r="CC36" s="246"/>
      <c r="CD36" s="246"/>
      <c r="CE36" s="246"/>
      <c r="CF36" s="246"/>
      <c r="CG36" s="246"/>
      <c r="CH36" s="246"/>
      <c r="CI36" s="246"/>
      <c r="CJ36" s="246"/>
      <c r="CK36" s="246"/>
      <c r="CL36" s="246"/>
      <c r="CM36" s="246"/>
      <c r="CN36" s="246"/>
      <c r="CO36" s="246"/>
      <c r="CP36" s="246"/>
      <c r="CQ36" s="246"/>
      <c r="CR36" s="246"/>
      <c r="CS36" s="246"/>
      <c r="CT36" s="246"/>
      <c r="CU36" s="246"/>
      <c r="CV36" s="246"/>
      <c r="CW36" s="246"/>
      <c r="CX36" s="246"/>
      <c r="CY36" s="246"/>
      <c r="CZ36" s="246"/>
      <c r="DA36" s="246"/>
      <c r="DB36" s="246"/>
      <c r="DC36" s="246"/>
      <c r="DD36" s="246"/>
      <c r="DE36" s="246"/>
      <c r="DF36" s="246"/>
      <c r="DG36" s="246"/>
      <c r="DH36" s="246"/>
      <c r="DI36" s="246"/>
      <c r="DJ36" s="246"/>
      <c r="DK36" s="246"/>
      <c r="DL36" s="246"/>
      <c r="DM36" s="246"/>
      <c r="DN36" s="246"/>
      <c r="DO36" s="246"/>
      <c r="DP36" s="246"/>
      <c r="DQ36" s="246"/>
      <c r="DR36" s="246"/>
      <c r="DS36" s="246"/>
      <c r="DT36" s="246"/>
      <c r="DU36" s="246"/>
      <c r="DV36" s="246"/>
      <c r="DW36" s="246"/>
      <c r="DX36" s="246"/>
      <c r="DY36" s="246"/>
      <c r="DZ36" s="246"/>
      <c r="EA36" s="246"/>
      <c r="EB36" s="246"/>
      <c r="EC36" s="246"/>
      <c r="ED36" s="246"/>
      <c r="EE36" s="246"/>
      <c r="EF36" s="246"/>
      <c r="EG36" s="246"/>
      <c r="EH36" s="246"/>
      <c r="EI36" s="246"/>
      <c r="EJ36" s="246"/>
      <c r="EK36" s="246"/>
      <c r="EL36" s="246"/>
      <c r="EM36" s="246"/>
      <c r="EN36" s="246"/>
      <c r="EO36" s="246"/>
      <c r="EP36" s="246"/>
      <c r="EQ36" s="246"/>
      <c r="ER36" s="246"/>
      <c r="ES36" s="246"/>
      <c r="ET36" s="246"/>
      <c r="EU36" s="246"/>
      <c r="EV36" s="246"/>
      <c r="EW36" s="246"/>
      <c r="EX36" s="246"/>
      <c r="EY36" s="246"/>
      <c r="EZ36" s="246"/>
      <c r="FA36" s="246"/>
      <c r="FB36" s="246"/>
      <c r="FC36" s="246"/>
      <c r="FD36" s="246"/>
      <c r="FE36" s="246"/>
      <c r="FF36" s="246"/>
      <c r="FG36" s="246"/>
      <c r="FH36" s="246"/>
      <c r="FI36" s="246"/>
      <c r="FJ36" s="246"/>
      <c r="FK36" s="246"/>
      <c r="FL36" s="246"/>
      <c r="FM36" s="246"/>
      <c r="FN36" s="246"/>
      <c r="FO36" s="246"/>
      <c r="FP36" s="246"/>
      <c r="FQ36" s="246"/>
      <c r="FR36" s="246"/>
      <c r="FS36" s="246"/>
      <c r="FT36" s="246"/>
      <c r="FU36" s="246"/>
      <c r="FV36" s="246"/>
      <c r="FW36" s="246"/>
      <c r="FX36" s="246"/>
      <c r="FY36" s="246"/>
      <c r="FZ36" s="246"/>
      <c r="GA36" s="246"/>
      <c r="GB36" s="246"/>
      <c r="GC36" s="246"/>
      <c r="GD36" s="246"/>
      <c r="GE36" s="246"/>
      <c r="GF36" s="246"/>
      <c r="GG36" s="246"/>
      <c r="GH36" s="246"/>
      <c r="GI36" s="246"/>
      <c r="GJ36" s="246"/>
    </row>
    <row r="37" spans="1:192" outlineLevel="1" x14ac:dyDescent="0.25">
      <c r="A37" s="217"/>
      <c r="D37" s="221"/>
      <c r="E37" s="246" t="str">
        <f xml:space="preserve"> ConCost!E$79</f>
        <v>Construction costs</v>
      </c>
      <c r="F37" s="246">
        <f xml:space="preserve"> ConCost!F$79</f>
        <v>0</v>
      </c>
      <c r="G37" s="246" t="str">
        <f xml:space="preserve"> ConCost!G$79</f>
        <v>$ 000s</v>
      </c>
      <c r="H37" s="246">
        <f xml:space="preserve"> ConCost!H$79</f>
        <v>-81100</v>
      </c>
      <c r="I37" s="246">
        <f xml:space="preserve"> ConCost!I$79</f>
        <v>0</v>
      </c>
      <c r="J37" s="246">
        <f xml:space="preserve"> ConCost!J$79</f>
        <v>0</v>
      </c>
      <c r="K37" s="246">
        <f xml:space="preserve"> ConCost!K$79</f>
        <v>0</v>
      </c>
      <c r="L37" s="246">
        <f xml:space="preserve"> ConCost!L$79</f>
        <v>-3050</v>
      </c>
      <c r="M37" s="246">
        <f xml:space="preserve"> ConCost!M$79</f>
        <v>-15892.5</v>
      </c>
      <c r="N37" s="246">
        <f xml:space="preserve"> ConCost!N$79</f>
        <v>-12348.75</v>
      </c>
      <c r="O37" s="246">
        <f xml:space="preserve"> ConCost!O$79</f>
        <v>-12348.75</v>
      </c>
      <c r="P37" s="246">
        <f xml:space="preserve"> ConCost!P$79</f>
        <v>-12348.75</v>
      </c>
      <c r="Q37" s="246">
        <f xml:space="preserve"> ConCost!Q$79</f>
        <v>-12348.75</v>
      </c>
      <c r="R37" s="246">
        <f xml:space="preserve"> ConCost!R$79</f>
        <v>-12762.5</v>
      </c>
      <c r="S37" s="246">
        <f xml:space="preserve"> ConCost!S$79</f>
        <v>0</v>
      </c>
      <c r="T37" s="246">
        <f xml:space="preserve"> ConCost!T$79</f>
        <v>0</v>
      </c>
      <c r="U37" s="246">
        <f xml:space="preserve"> ConCost!U$79</f>
        <v>0</v>
      </c>
      <c r="V37" s="246">
        <f xml:space="preserve"> ConCost!V$79</f>
        <v>0</v>
      </c>
      <c r="W37" s="246">
        <f xml:space="preserve"> ConCost!W$79</f>
        <v>0</v>
      </c>
      <c r="X37" s="246">
        <f xml:space="preserve"> ConCost!X$79</f>
        <v>0</v>
      </c>
      <c r="Y37" s="246">
        <f xml:space="preserve"> ConCost!Y$79</f>
        <v>0</v>
      </c>
      <c r="Z37" s="246">
        <f xml:space="preserve"> ConCost!Z$79</f>
        <v>0</v>
      </c>
      <c r="AA37" s="246">
        <f xml:space="preserve"> ConCost!AA$79</f>
        <v>0</v>
      </c>
      <c r="AB37" s="246">
        <f xml:space="preserve"> ConCost!AB$79</f>
        <v>0</v>
      </c>
      <c r="AC37" s="246">
        <f xml:space="preserve"> ConCost!AC$79</f>
        <v>0</v>
      </c>
      <c r="AD37" s="246">
        <f xml:space="preserve"> ConCost!AD$79</f>
        <v>0</v>
      </c>
      <c r="AE37" s="246">
        <f xml:space="preserve"> ConCost!AE$79</f>
        <v>0</v>
      </c>
      <c r="AF37" s="246">
        <f xml:space="preserve"> ConCost!AF$79</f>
        <v>0</v>
      </c>
      <c r="AG37" s="246">
        <f xml:space="preserve"> ConCost!AG$79</f>
        <v>0</v>
      </c>
      <c r="AH37" s="246">
        <f xml:space="preserve"> ConCost!AH$79</f>
        <v>0</v>
      </c>
      <c r="AI37" s="246">
        <f xml:space="preserve"> ConCost!AI$79</f>
        <v>0</v>
      </c>
      <c r="AJ37" s="246">
        <f xml:space="preserve"> ConCost!AJ$79</f>
        <v>0</v>
      </c>
      <c r="AK37" s="246">
        <f xml:space="preserve"> ConCost!AK$79</f>
        <v>0</v>
      </c>
      <c r="AL37" s="246">
        <f xml:space="preserve"> ConCost!AL$79</f>
        <v>0</v>
      </c>
      <c r="AM37" s="246">
        <f xml:space="preserve"> ConCost!AM$79</f>
        <v>0</v>
      </c>
      <c r="AN37" s="246">
        <f xml:space="preserve"> ConCost!AN$79</f>
        <v>0</v>
      </c>
      <c r="AO37" s="246">
        <f xml:space="preserve"> ConCost!AO$79</f>
        <v>0</v>
      </c>
      <c r="AP37" s="246">
        <f xml:space="preserve"> ConCost!AP$79</f>
        <v>0</v>
      </c>
      <c r="AQ37" s="246">
        <f xml:space="preserve"> ConCost!AQ$79</f>
        <v>0</v>
      </c>
      <c r="AR37" s="246">
        <f xml:space="preserve"> ConCost!AR$79</f>
        <v>0</v>
      </c>
      <c r="AS37" s="246">
        <f xml:space="preserve"> ConCost!AS$79</f>
        <v>0</v>
      </c>
      <c r="AT37" s="246">
        <f xml:space="preserve"> ConCost!AT$79</f>
        <v>0</v>
      </c>
      <c r="AU37" s="246">
        <f xml:space="preserve"> ConCost!AU$79</f>
        <v>0</v>
      </c>
      <c r="AV37" s="246">
        <f xml:space="preserve"> ConCost!AV$79</f>
        <v>0</v>
      </c>
      <c r="AW37" s="246">
        <f xml:space="preserve"> ConCost!AW$79</f>
        <v>0</v>
      </c>
      <c r="AX37" s="246">
        <f xml:space="preserve"> ConCost!AX$79</f>
        <v>0</v>
      </c>
      <c r="AY37" s="246">
        <f xml:space="preserve"> ConCost!AY$79</f>
        <v>0</v>
      </c>
      <c r="AZ37" s="246">
        <f xml:space="preserve"> ConCost!AZ$79</f>
        <v>0</v>
      </c>
      <c r="BA37" s="246">
        <f xml:space="preserve"> ConCost!BA$79</f>
        <v>0</v>
      </c>
      <c r="BB37" s="246">
        <f xml:space="preserve"> ConCost!BB$79</f>
        <v>0</v>
      </c>
      <c r="BC37" s="246">
        <f xml:space="preserve"> ConCost!BC$79</f>
        <v>0</v>
      </c>
      <c r="BD37" s="246">
        <f xml:space="preserve"> ConCost!BD$79</f>
        <v>0</v>
      </c>
      <c r="BE37" s="246">
        <f xml:space="preserve"> ConCost!BE$79</f>
        <v>0</v>
      </c>
      <c r="BF37" s="246">
        <f xml:space="preserve"> ConCost!BF$79</f>
        <v>0</v>
      </c>
      <c r="BG37" s="246">
        <f xml:space="preserve"> ConCost!BG$79</f>
        <v>0</v>
      </c>
      <c r="BH37" s="246">
        <f xml:space="preserve"> ConCost!BH$79</f>
        <v>0</v>
      </c>
      <c r="BI37" s="246">
        <f xml:space="preserve"> ConCost!BI$79</f>
        <v>0</v>
      </c>
      <c r="BJ37" s="246">
        <f xml:space="preserve"> ConCost!BJ$79</f>
        <v>0</v>
      </c>
      <c r="BK37" s="246">
        <f xml:space="preserve"> ConCost!BK$79</f>
        <v>0</v>
      </c>
      <c r="BL37" s="246">
        <f xml:space="preserve"> ConCost!BL$79</f>
        <v>0</v>
      </c>
      <c r="BM37" s="246">
        <f xml:space="preserve"> ConCost!BM$79</f>
        <v>0</v>
      </c>
      <c r="BN37" s="246">
        <f xml:space="preserve"> ConCost!BN$79</f>
        <v>0</v>
      </c>
      <c r="BO37" s="246">
        <f xml:space="preserve"> ConCost!BO$79</f>
        <v>0</v>
      </c>
      <c r="BP37" s="246">
        <f xml:space="preserve"> ConCost!BP$79</f>
        <v>0</v>
      </c>
      <c r="BQ37" s="246">
        <f xml:space="preserve"> ConCost!BQ$79</f>
        <v>0</v>
      </c>
      <c r="BR37" s="246">
        <f xml:space="preserve"> ConCost!BR$79</f>
        <v>0</v>
      </c>
      <c r="BS37" s="246">
        <f xml:space="preserve"> ConCost!BS$79</f>
        <v>0</v>
      </c>
      <c r="BT37" s="246">
        <f xml:space="preserve"> ConCost!BT$79</f>
        <v>0</v>
      </c>
      <c r="BU37" s="246">
        <f xml:space="preserve"> ConCost!BU$79</f>
        <v>0</v>
      </c>
      <c r="BV37" s="246">
        <f xml:space="preserve"> ConCost!BV$79</f>
        <v>0</v>
      </c>
      <c r="BW37" s="246">
        <f xml:space="preserve"> ConCost!BW$79</f>
        <v>0</v>
      </c>
      <c r="BX37" s="246">
        <f xml:space="preserve"> ConCost!BX$79</f>
        <v>0</v>
      </c>
      <c r="BY37" s="246">
        <f xml:space="preserve"> ConCost!BY$79</f>
        <v>0</v>
      </c>
      <c r="BZ37" s="246">
        <f xml:space="preserve"> ConCost!BZ$79</f>
        <v>0</v>
      </c>
      <c r="CA37" s="246">
        <f xml:space="preserve"> ConCost!CA$79</f>
        <v>0</v>
      </c>
      <c r="CB37" s="246">
        <f xml:space="preserve"> ConCost!CB$79</f>
        <v>0</v>
      </c>
      <c r="CC37" s="246">
        <f xml:space="preserve"> ConCost!CC$79</f>
        <v>0</v>
      </c>
      <c r="CD37" s="246">
        <f xml:space="preserve"> ConCost!CD$79</f>
        <v>0</v>
      </c>
      <c r="CE37" s="246">
        <f xml:space="preserve"> ConCost!CE$79</f>
        <v>0</v>
      </c>
      <c r="CF37" s="246">
        <f xml:space="preserve"> ConCost!CF$79</f>
        <v>0</v>
      </c>
      <c r="CG37" s="246">
        <f xml:space="preserve"> ConCost!CG$79</f>
        <v>0</v>
      </c>
      <c r="CH37" s="246">
        <f xml:space="preserve"> ConCost!CH$79</f>
        <v>0</v>
      </c>
      <c r="CI37" s="246">
        <f xml:space="preserve"> ConCost!CI$79</f>
        <v>0</v>
      </c>
      <c r="CJ37" s="246">
        <f xml:space="preserve"> ConCost!CJ$79</f>
        <v>0</v>
      </c>
      <c r="CK37" s="246">
        <f xml:space="preserve"> ConCost!CK$79</f>
        <v>0</v>
      </c>
      <c r="CL37" s="246">
        <f xml:space="preserve"> ConCost!CL$79</f>
        <v>0</v>
      </c>
      <c r="CM37" s="246">
        <f xml:space="preserve"> ConCost!CM$79</f>
        <v>0</v>
      </c>
      <c r="CN37" s="246">
        <f xml:space="preserve"> ConCost!CN$79</f>
        <v>0</v>
      </c>
      <c r="CO37" s="246">
        <f xml:space="preserve"> ConCost!CO$79</f>
        <v>0</v>
      </c>
      <c r="CP37" s="246">
        <f xml:space="preserve"> ConCost!CP$79</f>
        <v>0</v>
      </c>
      <c r="CQ37" s="246">
        <f xml:space="preserve"> ConCost!CQ$79</f>
        <v>0</v>
      </c>
      <c r="CR37" s="246">
        <f xml:space="preserve"> ConCost!CR$79</f>
        <v>0</v>
      </c>
      <c r="CS37" s="246">
        <f xml:space="preserve"> ConCost!CS$79</f>
        <v>0</v>
      </c>
      <c r="CT37" s="246">
        <f xml:space="preserve"> ConCost!CT$79</f>
        <v>0</v>
      </c>
      <c r="CU37" s="246">
        <f xml:space="preserve"> ConCost!CU$79</f>
        <v>0</v>
      </c>
      <c r="CV37" s="246">
        <f xml:space="preserve"> ConCost!CV$79</f>
        <v>0</v>
      </c>
      <c r="CW37" s="246">
        <f xml:space="preserve"> ConCost!CW$79</f>
        <v>0</v>
      </c>
      <c r="CX37" s="246">
        <f xml:space="preserve"> ConCost!CX$79</f>
        <v>0</v>
      </c>
      <c r="CY37" s="246">
        <f xml:space="preserve"> ConCost!CY$79</f>
        <v>0</v>
      </c>
      <c r="CZ37" s="246">
        <f xml:space="preserve"> ConCost!CZ$79</f>
        <v>0</v>
      </c>
      <c r="DA37" s="246">
        <f xml:space="preserve"> ConCost!DA$79</f>
        <v>0</v>
      </c>
      <c r="DB37" s="246">
        <f xml:space="preserve"> ConCost!DB$79</f>
        <v>0</v>
      </c>
      <c r="DC37" s="246">
        <f xml:space="preserve"> ConCost!DC$79</f>
        <v>0</v>
      </c>
      <c r="DD37" s="246">
        <f xml:space="preserve"> ConCost!DD$79</f>
        <v>0</v>
      </c>
      <c r="DE37" s="246">
        <f xml:space="preserve"> ConCost!DE$79</f>
        <v>0</v>
      </c>
      <c r="DF37" s="246">
        <f xml:space="preserve"> ConCost!DF$79</f>
        <v>0</v>
      </c>
      <c r="DG37" s="246">
        <f xml:space="preserve"> ConCost!DG$79</f>
        <v>0</v>
      </c>
      <c r="DH37" s="246">
        <f xml:space="preserve"> ConCost!DH$79</f>
        <v>0</v>
      </c>
      <c r="DI37" s="246">
        <f xml:space="preserve"> ConCost!DI$79</f>
        <v>0</v>
      </c>
      <c r="DJ37" s="246">
        <f xml:space="preserve"> ConCost!DJ$79</f>
        <v>0</v>
      </c>
      <c r="DK37" s="246">
        <f xml:space="preserve"> ConCost!DK$79</f>
        <v>0</v>
      </c>
      <c r="DL37" s="246">
        <f xml:space="preserve"> ConCost!DL$79</f>
        <v>0</v>
      </c>
      <c r="DM37" s="246">
        <f xml:space="preserve"> ConCost!DM$79</f>
        <v>0</v>
      </c>
      <c r="DN37" s="246">
        <f xml:space="preserve"> ConCost!DN$79</f>
        <v>0</v>
      </c>
      <c r="DO37" s="246">
        <f xml:space="preserve"> ConCost!DO$79</f>
        <v>0</v>
      </c>
      <c r="DP37" s="246">
        <f xml:space="preserve"> ConCost!DP$79</f>
        <v>0</v>
      </c>
      <c r="DQ37" s="246">
        <f xml:space="preserve"> ConCost!DQ$79</f>
        <v>0</v>
      </c>
      <c r="DR37" s="246">
        <f xml:space="preserve"> ConCost!DR$79</f>
        <v>0</v>
      </c>
      <c r="DS37" s="246">
        <f xml:space="preserve"> ConCost!DS$79</f>
        <v>0</v>
      </c>
      <c r="DT37" s="246">
        <f xml:space="preserve"> ConCost!DT$79</f>
        <v>0</v>
      </c>
      <c r="DU37" s="246">
        <f xml:space="preserve"> ConCost!DU$79</f>
        <v>0</v>
      </c>
      <c r="DV37" s="246">
        <f xml:space="preserve"> ConCost!DV$79</f>
        <v>0</v>
      </c>
      <c r="DW37" s="246">
        <f xml:space="preserve"> ConCost!DW$79</f>
        <v>0</v>
      </c>
      <c r="DX37" s="246">
        <f xml:space="preserve"> ConCost!DX$79</f>
        <v>0</v>
      </c>
      <c r="DY37" s="246">
        <f xml:space="preserve"> ConCost!DY$79</f>
        <v>0</v>
      </c>
      <c r="DZ37" s="246">
        <f xml:space="preserve"> ConCost!DZ$79</f>
        <v>0</v>
      </c>
      <c r="EA37" s="246">
        <f xml:space="preserve"> ConCost!EA$79</f>
        <v>0</v>
      </c>
      <c r="EB37" s="246">
        <f xml:space="preserve"> ConCost!EB$79</f>
        <v>0</v>
      </c>
      <c r="EC37" s="246">
        <f xml:space="preserve"> ConCost!EC$79</f>
        <v>0</v>
      </c>
      <c r="ED37" s="246">
        <f xml:space="preserve"> ConCost!ED$79</f>
        <v>0</v>
      </c>
      <c r="EE37" s="246">
        <f xml:space="preserve"> ConCost!EE$79</f>
        <v>0</v>
      </c>
      <c r="EF37" s="246">
        <f xml:space="preserve"> ConCost!EF$79</f>
        <v>0</v>
      </c>
      <c r="EG37" s="246">
        <f xml:space="preserve"> ConCost!EG$79</f>
        <v>0</v>
      </c>
      <c r="EH37" s="246">
        <f xml:space="preserve"> ConCost!EH$79</f>
        <v>0</v>
      </c>
      <c r="EI37" s="246">
        <f xml:space="preserve"> ConCost!EI$79</f>
        <v>0</v>
      </c>
      <c r="EJ37" s="246">
        <f xml:space="preserve"> ConCost!EJ$79</f>
        <v>0</v>
      </c>
      <c r="EK37" s="246">
        <f xml:space="preserve"> ConCost!EK$79</f>
        <v>0</v>
      </c>
      <c r="EL37" s="246">
        <f xml:space="preserve"> ConCost!EL$79</f>
        <v>0</v>
      </c>
      <c r="EM37" s="246">
        <f xml:space="preserve"> ConCost!EM$79</f>
        <v>0</v>
      </c>
      <c r="EN37" s="246">
        <f xml:space="preserve"> ConCost!EN$79</f>
        <v>0</v>
      </c>
      <c r="EO37" s="246">
        <f xml:space="preserve"> ConCost!EO$79</f>
        <v>0</v>
      </c>
      <c r="EP37" s="246">
        <f xml:space="preserve"> ConCost!EP$79</f>
        <v>0</v>
      </c>
      <c r="EQ37" s="246">
        <f xml:space="preserve"> ConCost!EQ$79</f>
        <v>0</v>
      </c>
      <c r="ER37" s="246">
        <f xml:space="preserve"> ConCost!ER$79</f>
        <v>0</v>
      </c>
      <c r="ES37" s="246">
        <f xml:space="preserve"> ConCost!ES$79</f>
        <v>0</v>
      </c>
      <c r="ET37" s="246">
        <f xml:space="preserve"> ConCost!ET$79</f>
        <v>0</v>
      </c>
      <c r="EU37" s="246">
        <f xml:space="preserve"> ConCost!EU$79</f>
        <v>0</v>
      </c>
      <c r="EV37" s="246">
        <f xml:space="preserve"> ConCost!EV$79</f>
        <v>0</v>
      </c>
      <c r="EW37" s="246">
        <f xml:space="preserve"> ConCost!EW$79</f>
        <v>0</v>
      </c>
      <c r="EX37" s="246">
        <f xml:space="preserve"> ConCost!EX$79</f>
        <v>0</v>
      </c>
      <c r="EY37" s="246">
        <f xml:space="preserve"> ConCost!EY$79</f>
        <v>0</v>
      </c>
      <c r="EZ37" s="246">
        <f xml:space="preserve"> ConCost!EZ$79</f>
        <v>0</v>
      </c>
      <c r="FA37" s="246">
        <f xml:space="preserve"> ConCost!FA$79</f>
        <v>0</v>
      </c>
      <c r="FB37" s="246">
        <f xml:space="preserve"> ConCost!FB$79</f>
        <v>0</v>
      </c>
      <c r="FC37" s="246">
        <f xml:space="preserve"> ConCost!FC$79</f>
        <v>0</v>
      </c>
      <c r="FD37" s="246">
        <f xml:space="preserve"> ConCost!FD$79</f>
        <v>0</v>
      </c>
      <c r="FE37" s="246">
        <f xml:space="preserve"> ConCost!FE$79</f>
        <v>0</v>
      </c>
      <c r="FF37" s="246">
        <f xml:space="preserve"> ConCost!FF$79</f>
        <v>0</v>
      </c>
      <c r="FG37" s="246">
        <f xml:space="preserve"> ConCost!FG$79</f>
        <v>0</v>
      </c>
      <c r="FH37" s="246">
        <f xml:space="preserve"> ConCost!FH$79</f>
        <v>0</v>
      </c>
      <c r="FI37" s="246">
        <f xml:space="preserve"> ConCost!FI$79</f>
        <v>0</v>
      </c>
      <c r="FJ37" s="246">
        <f xml:space="preserve"> ConCost!FJ$79</f>
        <v>0</v>
      </c>
      <c r="FK37" s="246">
        <f xml:space="preserve"> ConCost!FK$79</f>
        <v>0</v>
      </c>
      <c r="FL37" s="246">
        <f xml:space="preserve"> ConCost!FL$79</f>
        <v>0</v>
      </c>
      <c r="FM37" s="246">
        <f xml:space="preserve"> ConCost!FM$79</f>
        <v>0</v>
      </c>
      <c r="FN37" s="246">
        <f xml:space="preserve"> ConCost!FN$79</f>
        <v>0</v>
      </c>
      <c r="FO37" s="246">
        <f xml:space="preserve"> ConCost!FO$79</f>
        <v>0</v>
      </c>
      <c r="FP37" s="246">
        <f xml:space="preserve"> ConCost!FP$79</f>
        <v>0</v>
      </c>
      <c r="FQ37" s="246">
        <f xml:space="preserve"> ConCost!FQ$79</f>
        <v>0</v>
      </c>
      <c r="FR37" s="246">
        <f xml:space="preserve"> ConCost!FR$79</f>
        <v>0</v>
      </c>
      <c r="FS37" s="246">
        <f xml:space="preserve"> ConCost!FS$79</f>
        <v>0</v>
      </c>
      <c r="FT37" s="246">
        <f xml:space="preserve"> ConCost!FT$79</f>
        <v>0</v>
      </c>
      <c r="FU37" s="246">
        <f xml:space="preserve"> ConCost!FU$79</f>
        <v>0</v>
      </c>
      <c r="FV37" s="246">
        <f xml:space="preserve"> ConCost!FV$79</f>
        <v>0</v>
      </c>
      <c r="FW37" s="246">
        <f xml:space="preserve"> ConCost!FW$79</f>
        <v>0</v>
      </c>
      <c r="FX37" s="246">
        <f xml:space="preserve"> ConCost!FX$79</f>
        <v>0</v>
      </c>
      <c r="FY37" s="246">
        <f xml:space="preserve"> ConCost!FY$79</f>
        <v>0</v>
      </c>
      <c r="FZ37" s="246">
        <f xml:space="preserve"> ConCost!FZ$79</f>
        <v>0</v>
      </c>
      <c r="GA37" s="246">
        <f xml:space="preserve"> ConCost!GA$79</f>
        <v>0</v>
      </c>
      <c r="GB37" s="246">
        <f xml:space="preserve"> ConCost!GB$79</f>
        <v>0</v>
      </c>
      <c r="GC37" s="246">
        <f xml:space="preserve"> ConCost!GC$79</f>
        <v>0</v>
      </c>
      <c r="GD37" s="246">
        <f xml:space="preserve"> ConCost!GD$79</f>
        <v>0</v>
      </c>
      <c r="GE37" s="246">
        <f xml:space="preserve"> ConCost!GE$79</f>
        <v>0</v>
      </c>
      <c r="GF37" s="246">
        <f xml:space="preserve"> ConCost!GF$79</f>
        <v>0</v>
      </c>
      <c r="GG37" s="246">
        <f xml:space="preserve"> ConCost!GG$79</f>
        <v>0</v>
      </c>
      <c r="GH37" s="246">
        <f xml:space="preserve"> ConCost!GH$79</f>
        <v>0</v>
      </c>
      <c r="GI37" s="246">
        <f xml:space="preserve"> ConCost!GI$79</f>
        <v>0</v>
      </c>
      <c r="GJ37" s="246">
        <f xml:space="preserve"> ConCost!GJ$79</f>
        <v>0</v>
      </c>
    </row>
    <row r="38" spans="1:192" outlineLevel="1" x14ac:dyDescent="0.25">
      <c r="A38" s="217"/>
      <c r="D38" s="221"/>
      <c r="E38" s="246" t="str">
        <f xml:space="preserve"> ConFin!E$225</f>
        <v>Financing fees</v>
      </c>
      <c r="F38" s="246">
        <f xml:space="preserve"> ConFin!F$225</f>
        <v>0</v>
      </c>
      <c r="G38" s="246" t="str">
        <f xml:space="preserve"> ConFin!G$225</f>
        <v>$ 000s</v>
      </c>
      <c r="H38" s="246">
        <f xml:space="preserve"> ConFin!H$225</f>
        <v>-2421.2993055623165</v>
      </c>
      <c r="I38" s="246">
        <f xml:space="preserve"> ConFin!I$225</f>
        <v>0</v>
      </c>
      <c r="J38" s="246">
        <f xml:space="preserve"> ConFin!J$225</f>
        <v>0</v>
      </c>
      <c r="K38" s="246">
        <f xml:space="preserve"> ConFin!K$225</f>
        <v>0</v>
      </c>
      <c r="L38" s="246">
        <f xml:space="preserve"> ConFin!L$225</f>
        <v>-1200</v>
      </c>
      <c r="M38" s="246">
        <f xml:space="preserve"> ConFin!M$225</f>
        <v>-75</v>
      </c>
      <c r="N38" s="246">
        <f xml:space="preserve"> ConFin!N$225</f>
        <v>-75</v>
      </c>
      <c r="O38" s="246">
        <f xml:space="preserve"> ConFin!O$225</f>
        <v>-102.41010038576997</v>
      </c>
      <c r="P38" s="246">
        <f xml:space="preserve"> ConFin!P$225</f>
        <v>-208.6494368303718</v>
      </c>
      <c r="Q38" s="246">
        <f xml:space="preserve"> ConFin!Q$225</f>
        <v>-322.87334847901099</v>
      </c>
      <c r="R38" s="246">
        <f xml:space="preserve"> ConFin!R$225</f>
        <v>-437.36641986716393</v>
      </c>
      <c r="S38" s="246">
        <f xml:space="preserve"> ConFin!S$225</f>
        <v>0</v>
      </c>
      <c r="T38" s="246">
        <f xml:space="preserve"> ConFin!T$225</f>
        <v>0</v>
      </c>
      <c r="U38" s="246">
        <f xml:space="preserve"> ConFin!U$225</f>
        <v>0</v>
      </c>
      <c r="V38" s="246">
        <f xml:space="preserve"> ConFin!V$225</f>
        <v>0</v>
      </c>
      <c r="W38" s="246">
        <f xml:space="preserve"> ConFin!W$225</f>
        <v>0</v>
      </c>
      <c r="X38" s="246">
        <f xml:space="preserve"> ConFin!X$225</f>
        <v>0</v>
      </c>
      <c r="Y38" s="246">
        <f xml:space="preserve"> ConFin!Y$225</f>
        <v>0</v>
      </c>
      <c r="Z38" s="246">
        <f xml:space="preserve"> ConFin!Z$225</f>
        <v>0</v>
      </c>
      <c r="AA38" s="246">
        <f xml:space="preserve"> ConFin!AA$225</f>
        <v>0</v>
      </c>
      <c r="AB38" s="246">
        <f xml:space="preserve"> ConFin!AB$225</f>
        <v>0</v>
      </c>
      <c r="AC38" s="246">
        <f xml:space="preserve"> ConFin!AC$225</f>
        <v>0</v>
      </c>
      <c r="AD38" s="246">
        <f xml:space="preserve"> ConFin!AD$225</f>
        <v>0</v>
      </c>
      <c r="AE38" s="246">
        <f xml:space="preserve"> ConFin!AE$225</f>
        <v>0</v>
      </c>
      <c r="AF38" s="246">
        <f xml:space="preserve"> ConFin!AF$225</f>
        <v>0</v>
      </c>
      <c r="AG38" s="246">
        <f xml:space="preserve"> ConFin!AG$225</f>
        <v>0</v>
      </c>
      <c r="AH38" s="246">
        <f xml:space="preserve"> ConFin!AH$225</f>
        <v>0</v>
      </c>
      <c r="AI38" s="246">
        <f xml:space="preserve"> ConFin!AI$225</f>
        <v>0</v>
      </c>
      <c r="AJ38" s="246">
        <f xml:space="preserve"> ConFin!AJ$225</f>
        <v>0</v>
      </c>
      <c r="AK38" s="246">
        <f xml:space="preserve"> ConFin!AK$225</f>
        <v>0</v>
      </c>
      <c r="AL38" s="246">
        <f xml:space="preserve"> ConFin!AL$225</f>
        <v>0</v>
      </c>
      <c r="AM38" s="246">
        <f xml:space="preserve"> ConFin!AM$225</f>
        <v>0</v>
      </c>
      <c r="AN38" s="246">
        <f xml:space="preserve"> ConFin!AN$225</f>
        <v>0</v>
      </c>
      <c r="AO38" s="246">
        <f xml:space="preserve"> ConFin!AO$225</f>
        <v>0</v>
      </c>
      <c r="AP38" s="246">
        <f xml:space="preserve"> ConFin!AP$225</f>
        <v>0</v>
      </c>
      <c r="AQ38" s="246">
        <f xml:space="preserve"> ConFin!AQ$225</f>
        <v>0</v>
      </c>
      <c r="AR38" s="246">
        <f xml:space="preserve"> ConFin!AR$225</f>
        <v>0</v>
      </c>
      <c r="AS38" s="246">
        <f xml:space="preserve"> ConFin!AS$225</f>
        <v>0</v>
      </c>
      <c r="AT38" s="246">
        <f xml:space="preserve"> ConFin!AT$225</f>
        <v>0</v>
      </c>
      <c r="AU38" s="246">
        <f xml:space="preserve"> ConFin!AU$225</f>
        <v>0</v>
      </c>
      <c r="AV38" s="246">
        <f xml:space="preserve"> ConFin!AV$225</f>
        <v>0</v>
      </c>
      <c r="AW38" s="246">
        <f xml:space="preserve"> ConFin!AW$225</f>
        <v>0</v>
      </c>
      <c r="AX38" s="246">
        <f xml:space="preserve"> ConFin!AX$225</f>
        <v>0</v>
      </c>
      <c r="AY38" s="246">
        <f xml:space="preserve"> ConFin!AY$225</f>
        <v>0</v>
      </c>
      <c r="AZ38" s="246">
        <f xml:space="preserve"> ConFin!AZ$225</f>
        <v>0</v>
      </c>
      <c r="BA38" s="246">
        <f xml:space="preserve"> ConFin!BA$225</f>
        <v>0</v>
      </c>
      <c r="BB38" s="246">
        <f xml:space="preserve"> ConFin!BB$225</f>
        <v>0</v>
      </c>
      <c r="BC38" s="246">
        <f xml:space="preserve"> ConFin!BC$225</f>
        <v>0</v>
      </c>
      <c r="BD38" s="246">
        <f xml:space="preserve"> ConFin!BD$225</f>
        <v>0</v>
      </c>
      <c r="BE38" s="246">
        <f xml:space="preserve"> ConFin!BE$225</f>
        <v>0</v>
      </c>
      <c r="BF38" s="246">
        <f xml:space="preserve"> ConFin!BF$225</f>
        <v>0</v>
      </c>
      <c r="BG38" s="246">
        <f xml:space="preserve"> ConFin!BG$225</f>
        <v>0</v>
      </c>
      <c r="BH38" s="246">
        <f xml:space="preserve"> ConFin!BH$225</f>
        <v>0</v>
      </c>
      <c r="BI38" s="246">
        <f xml:space="preserve"> ConFin!BI$225</f>
        <v>0</v>
      </c>
      <c r="BJ38" s="246">
        <f xml:space="preserve"> ConFin!BJ$225</f>
        <v>0</v>
      </c>
      <c r="BK38" s="246">
        <f xml:space="preserve"> ConFin!BK$225</f>
        <v>0</v>
      </c>
      <c r="BL38" s="246">
        <f xml:space="preserve"> ConFin!BL$225</f>
        <v>0</v>
      </c>
      <c r="BM38" s="246">
        <f xml:space="preserve"> ConFin!BM$225</f>
        <v>0</v>
      </c>
      <c r="BN38" s="246">
        <f xml:space="preserve"> ConFin!BN$225</f>
        <v>0</v>
      </c>
      <c r="BO38" s="246">
        <f xml:space="preserve"> ConFin!BO$225</f>
        <v>0</v>
      </c>
      <c r="BP38" s="246">
        <f xml:space="preserve"> ConFin!BP$225</f>
        <v>0</v>
      </c>
      <c r="BQ38" s="246">
        <f xml:space="preserve"> ConFin!BQ$225</f>
        <v>0</v>
      </c>
      <c r="BR38" s="246">
        <f xml:space="preserve"> ConFin!BR$225</f>
        <v>0</v>
      </c>
      <c r="BS38" s="246">
        <f xml:space="preserve"> ConFin!BS$225</f>
        <v>0</v>
      </c>
      <c r="BT38" s="246">
        <f xml:space="preserve"> ConFin!BT$225</f>
        <v>0</v>
      </c>
      <c r="BU38" s="246">
        <f xml:space="preserve"> ConFin!BU$225</f>
        <v>0</v>
      </c>
      <c r="BV38" s="246">
        <f xml:space="preserve"> ConFin!BV$225</f>
        <v>0</v>
      </c>
      <c r="BW38" s="246">
        <f xml:space="preserve"> ConFin!BW$225</f>
        <v>0</v>
      </c>
      <c r="BX38" s="246">
        <f xml:space="preserve"> ConFin!BX$225</f>
        <v>0</v>
      </c>
      <c r="BY38" s="246">
        <f xml:space="preserve"> ConFin!BY$225</f>
        <v>0</v>
      </c>
      <c r="BZ38" s="246">
        <f xml:space="preserve"> ConFin!BZ$225</f>
        <v>0</v>
      </c>
      <c r="CA38" s="246">
        <f xml:space="preserve"> ConFin!CA$225</f>
        <v>0</v>
      </c>
      <c r="CB38" s="246">
        <f xml:space="preserve"> ConFin!CB$225</f>
        <v>0</v>
      </c>
      <c r="CC38" s="246">
        <f xml:space="preserve"> ConFin!CC$225</f>
        <v>0</v>
      </c>
      <c r="CD38" s="246">
        <f xml:space="preserve"> ConFin!CD$225</f>
        <v>0</v>
      </c>
      <c r="CE38" s="246">
        <f xml:space="preserve"> ConFin!CE$225</f>
        <v>0</v>
      </c>
      <c r="CF38" s="246">
        <f xml:space="preserve"> ConFin!CF$225</f>
        <v>0</v>
      </c>
      <c r="CG38" s="246">
        <f xml:space="preserve"> ConFin!CG$225</f>
        <v>0</v>
      </c>
      <c r="CH38" s="246">
        <f xml:space="preserve"> ConFin!CH$225</f>
        <v>0</v>
      </c>
      <c r="CI38" s="246">
        <f xml:space="preserve"> ConFin!CI$225</f>
        <v>0</v>
      </c>
      <c r="CJ38" s="246">
        <f xml:space="preserve"> ConFin!CJ$225</f>
        <v>0</v>
      </c>
      <c r="CK38" s="246">
        <f xml:space="preserve"> ConFin!CK$225</f>
        <v>0</v>
      </c>
      <c r="CL38" s="246">
        <f xml:space="preserve"> ConFin!CL$225</f>
        <v>0</v>
      </c>
      <c r="CM38" s="246">
        <f xml:space="preserve"> ConFin!CM$225</f>
        <v>0</v>
      </c>
      <c r="CN38" s="246">
        <f xml:space="preserve"> ConFin!CN$225</f>
        <v>0</v>
      </c>
      <c r="CO38" s="246">
        <f xml:space="preserve"> ConFin!CO$225</f>
        <v>0</v>
      </c>
      <c r="CP38" s="246">
        <f xml:space="preserve"> ConFin!CP$225</f>
        <v>0</v>
      </c>
      <c r="CQ38" s="246">
        <f xml:space="preserve"> ConFin!CQ$225</f>
        <v>0</v>
      </c>
      <c r="CR38" s="246">
        <f xml:space="preserve"> ConFin!CR$225</f>
        <v>0</v>
      </c>
      <c r="CS38" s="246">
        <f xml:space="preserve"> ConFin!CS$225</f>
        <v>0</v>
      </c>
      <c r="CT38" s="246">
        <f xml:space="preserve"> ConFin!CT$225</f>
        <v>0</v>
      </c>
      <c r="CU38" s="246">
        <f xml:space="preserve"> ConFin!CU$225</f>
        <v>0</v>
      </c>
      <c r="CV38" s="246">
        <f xml:space="preserve"> ConFin!CV$225</f>
        <v>0</v>
      </c>
      <c r="CW38" s="246">
        <f xml:space="preserve"> ConFin!CW$225</f>
        <v>0</v>
      </c>
      <c r="CX38" s="246">
        <f xml:space="preserve"> ConFin!CX$225</f>
        <v>0</v>
      </c>
      <c r="CY38" s="246">
        <f xml:space="preserve"> ConFin!CY$225</f>
        <v>0</v>
      </c>
      <c r="CZ38" s="246">
        <f xml:space="preserve"> ConFin!CZ$225</f>
        <v>0</v>
      </c>
      <c r="DA38" s="246">
        <f xml:space="preserve"> ConFin!DA$225</f>
        <v>0</v>
      </c>
      <c r="DB38" s="246">
        <f xml:space="preserve"> ConFin!DB$225</f>
        <v>0</v>
      </c>
      <c r="DC38" s="246">
        <f xml:space="preserve"> ConFin!DC$225</f>
        <v>0</v>
      </c>
      <c r="DD38" s="246">
        <f xml:space="preserve"> ConFin!DD$225</f>
        <v>0</v>
      </c>
      <c r="DE38" s="246">
        <f xml:space="preserve"> ConFin!DE$225</f>
        <v>0</v>
      </c>
      <c r="DF38" s="246">
        <f xml:space="preserve"> ConFin!DF$225</f>
        <v>0</v>
      </c>
      <c r="DG38" s="246">
        <f xml:space="preserve"> ConFin!DG$225</f>
        <v>0</v>
      </c>
      <c r="DH38" s="246">
        <f xml:space="preserve"> ConFin!DH$225</f>
        <v>0</v>
      </c>
      <c r="DI38" s="246">
        <f xml:space="preserve"> ConFin!DI$225</f>
        <v>0</v>
      </c>
      <c r="DJ38" s="246">
        <f xml:space="preserve"> ConFin!DJ$225</f>
        <v>0</v>
      </c>
      <c r="DK38" s="246">
        <f xml:space="preserve"> ConFin!DK$225</f>
        <v>0</v>
      </c>
      <c r="DL38" s="246">
        <f xml:space="preserve"> ConFin!DL$225</f>
        <v>0</v>
      </c>
      <c r="DM38" s="246">
        <f xml:space="preserve"> ConFin!DM$225</f>
        <v>0</v>
      </c>
      <c r="DN38" s="246">
        <f xml:space="preserve"> ConFin!DN$225</f>
        <v>0</v>
      </c>
      <c r="DO38" s="246">
        <f xml:space="preserve"> ConFin!DO$225</f>
        <v>0</v>
      </c>
      <c r="DP38" s="246">
        <f xml:space="preserve"> ConFin!DP$225</f>
        <v>0</v>
      </c>
      <c r="DQ38" s="246">
        <f xml:space="preserve"> ConFin!DQ$225</f>
        <v>0</v>
      </c>
      <c r="DR38" s="246">
        <f xml:space="preserve"> ConFin!DR$225</f>
        <v>0</v>
      </c>
      <c r="DS38" s="246">
        <f xml:space="preserve"> ConFin!DS$225</f>
        <v>0</v>
      </c>
      <c r="DT38" s="246">
        <f xml:space="preserve"> ConFin!DT$225</f>
        <v>0</v>
      </c>
      <c r="DU38" s="246">
        <f xml:space="preserve"> ConFin!DU$225</f>
        <v>0</v>
      </c>
      <c r="DV38" s="246">
        <f xml:space="preserve"> ConFin!DV$225</f>
        <v>0</v>
      </c>
      <c r="DW38" s="246">
        <f xml:space="preserve"> ConFin!DW$225</f>
        <v>0</v>
      </c>
      <c r="DX38" s="246">
        <f xml:space="preserve"> ConFin!DX$225</f>
        <v>0</v>
      </c>
      <c r="DY38" s="246">
        <f xml:space="preserve"> ConFin!DY$225</f>
        <v>0</v>
      </c>
      <c r="DZ38" s="246">
        <f xml:space="preserve"> ConFin!DZ$225</f>
        <v>0</v>
      </c>
      <c r="EA38" s="246">
        <f xml:space="preserve"> ConFin!EA$225</f>
        <v>0</v>
      </c>
      <c r="EB38" s="246">
        <f xml:space="preserve"> ConFin!EB$225</f>
        <v>0</v>
      </c>
      <c r="EC38" s="246">
        <f xml:space="preserve"> ConFin!EC$225</f>
        <v>0</v>
      </c>
      <c r="ED38" s="246">
        <f xml:space="preserve"> ConFin!ED$225</f>
        <v>0</v>
      </c>
      <c r="EE38" s="246">
        <f xml:space="preserve"> ConFin!EE$225</f>
        <v>0</v>
      </c>
      <c r="EF38" s="246">
        <f xml:space="preserve"> ConFin!EF$225</f>
        <v>0</v>
      </c>
      <c r="EG38" s="246">
        <f xml:space="preserve"> ConFin!EG$225</f>
        <v>0</v>
      </c>
      <c r="EH38" s="246">
        <f xml:space="preserve"> ConFin!EH$225</f>
        <v>0</v>
      </c>
      <c r="EI38" s="246">
        <f xml:space="preserve"> ConFin!EI$225</f>
        <v>0</v>
      </c>
      <c r="EJ38" s="246">
        <f xml:space="preserve"> ConFin!EJ$225</f>
        <v>0</v>
      </c>
      <c r="EK38" s="246">
        <f xml:space="preserve"> ConFin!EK$225</f>
        <v>0</v>
      </c>
      <c r="EL38" s="246">
        <f xml:space="preserve"> ConFin!EL$225</f>
        <v>0</v>
      </c>
      <c r="EM38" s="246">
        <f xml:space="preserve"> ConFin!EM$225</f>
        <v>0</v>
      </c>
      <c r="EN38" s="246">
        <f xml:space="preserve"> ConFin!EN$225</f>
        <v>0</v>
      </c>
      <c r="EO38" s="246">
        <f xml:space="preserve"> ConFin!EO$225</f>
        <v>0</v>
      </c>
      <c r="EP38" s="246">
        <f xml:space="preserve"> ConFin!EP$225</f>
        <v>0</v>
      </c>
      <c r="EQ38" s="246">
        <f xml:space="preserve"> ConFin!EQ$225</f>
        <v>0</v>
      </c>
      <c r="ER38" s="246">
        <f xml:space="preserve"> ConFin!ER$225</f>
        <v>0</v>
      </c>
      <c r="ES38" s="246">
        <f xml:space="preserve"> ConFin!ES$225</f>
        <v>0</v>
      </c>
      <c r="ET38" s="246">
        <f xml:space="preserve"> ConFin!ET$225</f>
        <v>0</v>
      </c>
      <c r="EU38" s="246">
        <f xml:space="preserve"> ConFin!EU$225</f>
        <v>0</v>
      </c>
      <c r="EV38" s="246">
        <f xml:space="preserve"> ConFin!EV$225</f>
        <v>0</v>
      </c>
      <c r="EW38" s="246">
        <f xml:space="preserve"> ConFin!EW$225</f>
        <v>0</v>
      </c>
      <c r="EX38" s="246">
        <f xml:space="preserve"> ConFin!EX$225</f>
        <v>0</v>
      </c>
      <c r="EY38" s="246">
        <f xml:space="preserve"> ConFin!EY$225</f>
        <v>0</v>
      </c>
      <c r="EZ38" s="246">
        <f xml:space="preserve"> ConFin!EZ$225</f>
        <v>0</v>
      </c>
      <c r="FA38" s="246">
        <f xml:space="preserve"> ConFin!FA$225</f>
        <v>0</v>
      </c>
      <c r="FB38" s="246">
        <f xml:space="preserve"> ConFin!FB$225</f>
        <v>0</v>
      </c>
      <c r="FC38" s="246">
        <f xml:space="preserve"> ConFin!FC$225</f>
        <v>0</v>
      </c>
      <c r="FD38" s="246">
        <f xml:space="preserve"> ConFin!FD$225</f>
        <v>0</v>
      </c>
      <c r="FE38" s="246">
        <f xml:space="preserve"> ConFin!FE$225</f>
        <v>0</v>
      </c>
      <c r="FF38" s="246">
        <f xml:space="preserve"> ConFin!FF$225</f>
        <v>0</v>
      </c>
      <c r="FG38" s="246">
        <f xml:space="preserve"> ConFin!FG$225</f>
        <v>0</v>
      </c>
      <c r="FH38" s="246">
        <f xml:space="preserve"> ConFin!FH$225</f>
        <v>0</v>
      </c>
      <c r="FI38" s="246">
        <f xml:space="preserve"> ConFin!FI$225</f>
        <v>0</v>
      </c>
      <c r="FJ38" s="246">
        <f xml:space="preserve"> ConFin!FJ$225</f>
        <v>0</v>
      </c>
      <c r="FK38" s="246">
        <f xml:space="preserve"> ConFin!FK$225</f>
        <v>0</v>
      </c>
      <c r="FL38" s="246">
        <f xml:space="preserve"> ConFin!FL$225</f>
        <v>0</v>
      </c>
      <c r="FM38" s="246">
        <f xml:space="preserve"> ConFin!FM$225</f>
        <v>0</v>
      </c>
      <c r="FN38" s="246">
        <f xml:space="preserve"> ConFin!FN$225</f>
        <v>0</v>
      </c>
      <c r="FO38" s="246">
        <f xml:space="preserve"> ConFin!FO$225</f>
        <v>0</v>
      </c>
      <c r="FP38" s="246">
        <f xml:space="preserve"> ConFin!FP$225</f>
        <v>0</v>
      </c>
      <c r="FQ38" s="246">
        <f xml:space="preserve"> ConFin!FQ$225</f>
        <v>0</v>
      </c>
      <c r="FR38" s="246">
        <f xml:space="preserve"> ConFin!FR$225</f>
        <v>0</v>
      </c>
      <c r="FS38" s="246">
        <f xml:space="preserve"> ConFin!FS$225</f>
        <v>0</v>
      </c>
      <c r="FT38" s="246">
        <f xml:space="preserve"> ConFin!FT$225</f>
        <v>0</v>
      </c>
      <c r="FU38" s="246">
        <f xml:space="preserve"> ConFin!FU$225</f>
        <v>0</v>
      </c>
      <c r="FV38" s="246">
        <f xml:space="preserve"> ConFin!FV$225</f>
        <v>0</v>
      </c>
      <c r="FW38" s="246">
        <f xml:space="preserve"> ConFin!FW$225</f>
        <v>0</v>
      </c>
      <c r="FX38" s="246">
        <f xml:space="preserve"> ConFin!FX$225</f>
        <v>0</v>
      </c>
      <c r="FY38" s="246">
        <f xml:space="preserve"> ConFin!FY$225</f>
        <v>0</v>
      </c>
      <c r="FZ38" s="246">
        <f xml:space="preserve"> ConFin!FZ$225</f>
        <v>0</v>
      </c>
      <c r="GA38" s="246">
        <f xml:space="preserve"> ConFin!GA$225</f>
        <v>0</v>
      </c>
      <c r="GB38" s="246">
        <f xml:space="preserve"> ConFin!GB$225</f>
        <v>0</v>
      </c>
      <c r="GC38" s="246">
        <f xml:space="preserve"> ConFin!GC$225</f>
        <v>0</v>
      </c>
      <c r="GD38" s="246">
        <f xml:space="preserve"> ConFin!GD$225</f>
        <v>0</v>
      </c>
      <c r="GE38" s="246">
        <f xml:space="preserve"> ConFin!GE$225</f>
        <v>0</v>
      </c>
      <c r="GF38" s="246">
        <f xml:space="preserve"> ConFin!GF$225</f>
        <v>0</v>
      </c>
      <c r="GG38" s="246">
        <f xml:space="preserve"> ConFin!GG$225</f>
        <v>0</v>
      </c>
      <c r="GH38" s="246">
        <f xml:space="preserve"> ConFin!GH$225</f>
        <v>0</v>
      </c>
      <c r="GI38" s="246">
        <f xml:space="preserve"> ConFin!GI$225</f>
        <v>0</v>
      </c>
      <c r="GJ38" s="246">
        <f xml:space="preserve"> ConFin!GJ$225</f>
        <v>0</v>
      </c>
    </row>
    <row r="39" spans="1:192" outlineLevel="1" x14ac:dyDescent="0.25">
      <c r="A39" s="217"/>
      <c r="D39" s="221"/>
      <c r="E39" s="246" t="str">
        <f xml:space="preserve"> ConCost!E$85</f>
        <v>Pre-funding of working capital</v>
      </c>
      <c r="F39" s="246">
        <f xml:space="preserve"> ConCost!F$85</f>
        <v>0</v>
      </c>
      <c r="G39" s="246" t="str">
        <f xml:space="preserve"> ConCost!G$85</f>
        <v>$ 000s</v>
      </c>
      <c r="H39" s="246">
        <f xml:space="preserve"> ConCost!H$85</f>
        <v>-1443.9900621424704</v>
      </c>
      <c r="I39" s="246">
        <f xml:space="preserve"> ConCost!I$85</f>
        <v>0</v>
      </c>
      <c r="J39" s="246">
        <f xml:space="preserve"> ConCost!J$85</f>
        <v>0</v>
      </c>
      <c r="K39" s="246">
        <f xml:space="preserve"> ConCost!K$85</f>
        <v>0</v>
      </c>
      <c r="L39" s="246">
        <f xml:space="preserve"> ConCost!L$85</f>
        <v>0</v>
      </c>
      <c r="M39" s="246">
        <f xml:space="preserve"> ConCost!M$85</f>
        <v>0</v>
      </c>
      <c r="N39" s="246">
        <f xml:space="preserve"> ConCost!N$85</f>
        <v>0</v>
      </c>
      <c r="O39" s="246">
        <f xml:space="preserve"> ConCost!O$85</f>
        <v>0</v>
      </c>
      <c r="P39" s="246">
        <f xml:space="preserve"> ConCost!P$85</f>
        <v>0</v>
      </c>
      <c r="Q39" s="246">
        <f xml:space="preserve"> ConCost!Q$85</f>
        <v>0</v>
      </c>
      <c r="R39" s="246">
        <f xml:space="preserve"> ConCost!R$85</f>
        <v>-1443.9900621424704</v>
      </c>
      <c r="S39" s="246">
        <f xml:space="preserve"> ConCost!S$85</f>
        <v>0</v>
      </c>
      <c r="T39" s="246">
        <f xml:space="preserve"> ConCost!T$85</f>
        <v>0</v>
      </c>
      <c r="U39" s="246">
        <f xml:space="preserve"> ConCost!U$85</f>
        <v>0</v>
      </c>
      <c r="V39" s="246">
        <f xml:space="preserve"> ConCost!V$85</f>
        <v>0</v>
      </c>
      <c r="W39" s="246">
        <f xml:space="preserve"> ConCost!W$85</f>
        <v>0</v>
      </c>
      <c r="X39" s="246">
        <f xml:space="preserve"> ConCost!X$85</f>
        <v>0</v>
      </c>
      <c r="Y39" s="246">
        <f xml:space="preserve"> ConCost!Y$85</f>
        <v>0</v>
      </c>
      <c r="Z39" s="246">
        <f xml:space="preserve"> ConCost!Z$85</f>
        <v>0</v>
      </c>
      <c r="AA39" s="246">
        <f xml:space="preserve"> ConCost!AA$85</f>
        <v>0</v>
      </c>
      <c r="AB39" s="246">
        <f xml:space="preserve"> ConCost!AB$85</f>
        <v>0</v>
      </c>
      <c r="AC39" s="246">
        <f xml:space="preserve"> ConCost!AC$85</f>
        <v>0</v>
      </c>
      <c r="AD39" s="246">
        <f xml:space="preserve"> ConCost!AD$85</f>
        <v>0</v>
      </c>
      <c r="AE39" s="246">
        <f xml:space="preserve"> ConCost!AE$85</f>
        <v>0</v>
      </c>
      <c r="AF39" s="246">
        <f xml:space="preserve"> ConCost!AF$85</f>
        <v>0</v>
      </c>
      <c r="AG39" s="246">
        <f xml:space="preserve"> ConCost!AG$85</f>
        <v>0</v>
      </c>
      <c r="AH39" s="246">
        <f xml:space="preserve"> ConCost!AH$85</f>
        <v>0</v>
      </c>
      <c r="AI39" s="246">
        <f xml:space="preserve"> ConCost!AI$85</f>
        <v>0</v>
      </c>
      <c r="AJ39" s="246">
        <f xml:space="preserve"> ConCost!AJ$85</f>
        <v>0</v>
      </c>
      <c r="AK39" s="246">
        <f xml:space="preserve"> ConCost!AK$85</f>
        <v>0</v>
      </c>
      <c r="AL39" s="246">
        <f xml:space="preserve"> ConCost!AL$85</f>
        <v>0</v>
      </c>
      <c r="AM39" s="246">
        <f xml:space="preserve"> ConCost!AM$85</f>
        <v>0</v>
      </c>
      <c r="AN39" s="246">
        <f xml:space="preserve"> ConCost!AN$85</f>
        <v>0</v>
      </c>
      <c r="AO39" s="246">
        <f xml:space="preserve"> ConCost!AO$85</f>
        <v>0</v>
      </c>
      <c r="AP39" s="246">
        <f xml:space="preserve"> ConCost!AP$85</f>
        <v>0</v>
      </c>
      <c r="AQ39" s="246">
        <f xml:space="preserve"> ConCost!AQ$85</f>
        <v>0</v>
      </c>
      <c r="AR39" s="246">
        <f xml:space="preserve"> ConCost!AR$85</f>
        <v>0</v>
      </c>
      <c r="AS39" s="246">
        <f xml:space="preserve"> ConCost!AS$85</f>
        <v>0</v>
      </c>
      <c r="AT39" s="246">
        <f xml:space="preserve"> ConCost!AT$85</f>
        <v>0</v>
      </c>
      <c r="AU39" s="246">
        <f xml:space="preserve"> ConCost!AU$85</f>
        <v>0</v>
      </c>
      <c r="AV39" s="246">
        <f xml:space="preserve"> ConCost!AV$85</f>
        <v>0</v>
      </c>
      <c r="AW39" s="246">
        <f xml:space="preserve"> ConCost!AW$85</f>
        <v>0</v>
      </c>
      <c r="AX39" s="246">
        <f xml:space="preserve"> ConCost!AX$85</f>
        <v>0</v>
      </c>
      <c r="AY39" s="246">
        <f xml:space="preserve"> ConCost!AY$85</f>
        <v>0</v>
      </c>
      <c r="AZ39" s="246">
        <f xml:space="preserve"> ConCost!AZ$85</f>
        <v>0</v>
      </c>
      <c r="BA39" s="246">
        <f xml:space="preserve"> ConCost!BA$85</f>
        <v>0</v>
      </c>
      <c r="BB39" s="246">
        <f xml:space="preserve"> ConCost!BB$85</f>
        <v>0</v>
      </c>
      <c r="BC39" s="246">
        <f xml:space="preserve"> ConCost!BC$85</f>
        <v>0</v>
      </c>
      <c r="BD39" s="246">
        <f xml:space="preserve"> ConCost!BD$85</f>
        <v>0</v>
      </c>
      <c r="BE39" s="246">
        <f xml:space="preserve"> ConCost!BE$85</f>
        <v>0</v>
      </c>
      <c r="BF39" s="246">
        <f xml:space="preserve"> ConCost!BF$85</f>
        <v>0</v>
      </c>
      <c r="BG39" s="246">
        <f xml:space="preserve"> ConCost!BG$85</f>
        <v>0</v>
      </c>
      <c r="BH39" s="246">
        <f xml:space="preserve"> ConCost!BH$85</f>
        <v>0</v>
      </c>
      <c r="BI39" s="246">
        <f xml:space="preserve"> ConCost!BI$85</f>
        <v>0</v>
      </c>
      <c r="BJ39" s="246">
        <f xml:space="preserve"> ConCost!BJ$85</f>
        <v>0</v>
      </c>
      <c r="BK39" s="246">
        <f xml:space="preserve"> ConCost!BK$85</f>
        <v>0</v>
      </c>
      <c r="BL39" s="246">
        <f xml:space="preserve"> ConCost!BL$85</f>
        <v>0</v>
      </c>
      <c r="BM39" s="246">
        <f xml:space="preserve"> ConCost!BM$85</f>
        <v>0</v>
      </c>
      <c r="BN39" s="246">
        <f xml:space="preserve"> ConCost!BN$85</f>
        <v>0</v>
      </c>
      <c r="BO39" s="246">
        <f xml:space="preserve"> ConCost!BO$85</f>
        <v>0</v>
      </c>
      <c r="BP39" s="246">
        <f xml:space="preserve"> ConCost!BP$85</f>
        <v>0</v>
      </c>
      <c r="BQ39" s="246">
        <f xml:space="preserve"> ConCost!BQ$85</f>
        <v>0</v>
      </c>
      <c r="BR39" s="246">
        <f xml:space="preserve"> ConCost!BR$85</f>
        <v>0</v>
      </c>
      <c r="BS39" s="246">
        <f xml:space="preserve"> ConCost!BS$85</f>
        <v>0</v>
      </c>
      <c r="BT39" s="246">
        <f xml:space="preserve"> ConCost!BT$85</f>
        <v>0</v>
      </c>
      <c r="BU39" s="246">
        <f xml:space="preserve"> ConCost!BU$85</f>
        <v>0</v>
      </c>
      <c r="BV39" s="246">
        <f xml:space="preserve"> ConCost!BV$85</f>
        <v>0</v>
      </c>
      <c r="BW39" s="246">
        <f xml:space="preserve"> ConCost!BW$85</f>
        <v>0</v>
      </c>
      <c r="BX39" s="246">
        <f xml:space="preserve"> ConCost!BX$85</f>
        <v>0</v>
      </c>
      <c r="BY39" s="246">
        <f xml:space="preserve"> ConCost!BY$85</f>
        <v>0</v>
      </c>
      <c r="BZ39" s="246">
        <f xml:space="preserve"> ConCost!BZ$85</f>
        <v>0</v>
      </c>
      <c r="CA39" s="246">
        <f xml:space="preserve"> ConCost!CA$85</f>
        <v>0</v>
      </c>
      <c r="CB39" s="246">
        <f xml:space="preserve"> ConCost!CB$85</f>
        <v>0</v>
      </c>
      <c r="CC39" s="246">
        <f xml:space="preserve"> ConCost!CC$85</f>
        <v>0</v>
      </c>
      <c r="CD39" s="246">
        <f xml:space="preserve"> ConCost!CD$85</f>
        <v>0</v>
      </c>
      <c r="CE39" s="246">
        <f xml:space="preserve"> ConCost!CE$85</f>
        <v>0</v>
      </c>
      <c r="CF39" s="246">
        <f xml:space="preserve"> ConCost!CF$85</f>
        <v>0</v>
      </c>
      <c r="CG39" s="246">
        <f xml:space="preserve"> ConCost!CG$85</f>
        <v>0</v>
      </c>
      <c r="CH39" s="246">
        <f xml:space="preserve"> ConCost!CH$85</f>
        <v>0</v>
      </c>
      <c r="CI39" s="246">
        <f xml:space="preserve"> ConCost!CI$85</f>
        <v>0</v>
      </c>
      <c r="CJ39" s="246">
        <f xml:space="preserve"> ConCost!CJ$85</f>
        <v>0</v>
      </c>
      <c r="CK39" s="246">
        <f xml:space="preserve"> ConCost!CK$85</f>
        <v>0</v>
      </c>
      <c r="CL39" s="246">
        <f xml:space="preserve"> ConCost!CL$85</f>
        <v>0</v>
      </c>
      <c r="CM39" s="246">
        <f xml:space="preserve"> ConCost!CM$85</f>
        <v>0</v>
      </c>
      <c r="CN39" s="246">
        <f xml:space="preserve"> ConCost!CN$85</f>
        <v>0</v>
      </c>
      <c r="CO39" s="246">
        <f xml:space="preserve"> ConCost!CO$85</f>
        <v>0</v>
      </c>
      <c r="CP39" s="246">
        <f xml:space="preserve"> ConCost!CP$85</f>
        <v>0</v>
      </c>
      <c r="CQ39" s="246">
        <f xml:space="preserve"> ConCost!CQ$85</f>
        <v>0</v>
      </c>
      <c r="CR39" s="246">
        <f xml:space="preserve"> ConCost!CR$85</f>
        <v>0</v>
      </c>
      <c r="CS39" s="246">
        <f xml:space="preserve"> ConCost!CS$85</f>
        <v>0</v>
      </c>
      <c r="CT39" s="246">
        <f xml:space="preserve"> ConCost!CT$85</f>
        <v>0</v>
      </c>
      <c r="CU39" s="246">
        <f xml:space="preserve"> ConCost!CU$85</f>
        <v>0</v>
      </c>
      <c r="CV39" s="246">
        <f xml:space="preserve"> ConCost!CV$85</f>
        <v>0</v>
      </c>
      <c r="CW39" s="246">
        <f xml:space="preserve"> ConCost!CW$85</f>
        <v>0</v>
      </c>
      <c r="CX39" s="246">
        <f xml:space="preserve"> ConCost!CX$85</f>
        <v>0</v>
      </c>
      <c r="CY39" s="246">
        <f xml:space="preserve"> ConCost!CY$85</f>
        <v>0</v>
      </c>
      <c r="CZ39" s="246">
        <f xml:space="preserve"> ConCost!CZ$85</f>
        <v>0</v>
      </c>
      <c r="DA39" s="246">
        <f xml:space="preserve"> ConCost!DA$85</f>
        <v>0</v>
      </c>
      <c r="DB39" s="246">
        <f xml:space="preserve"> ConCost!DB$85</f>
        <v>0</v>
      </c>
      <c r="DC39" s="246">
        <f xml:space="preserve"> ConCost!DC$85</f>
        <v>0</v>
      </c>
      <c r="DD39" s="246">
        <f xml:space="preserve"> ConCost!DD$85</f>
        <v>0</v>
      </c>
      <c r="DE39" s="246">
        <f xml:space="preserve"> ConCost!DE$85</f>
        <v>0</v>
      </c>
      <c r="DF39" s="246">
        <f xml:space="preserve"> ConCost!DF$85</f>
        <v>0</v>
      </c>
      <c r="DG39" s="246">
        <f xml:space="preserve"> ConCost!DG$85</f>
        <v>0</v>
      </c>
      <c r="DH39" s="246">
        <f xml:space="preserve"> ConCost!DH$85</f>
        <v>0</v>
      </c>
      <c r="DI39" s="246">
        <f xml:space="preserve"> ConCost!DI$85</f>
        <v>0</v>
      </c>
      <c r="DJ39" s="246">
        <f xml:space="preserve"> ConCost!DJ$85</f>
        <v>0</v>
      </c>
      <c r="DK39" s="246">
        <f xml:space="preserve"> ConCost!DK$85</f>
        <v>0</v>
      </c>
      <c r="DL39" s="246">
        <f xml:space="preserve"> ConCost!DL$85</f>
        <v>0</v>
      </c>
      <c r="DM39" s="246">
        <f xml:space="preserve"> ConCost!DM$85</f>
        <v>0</v>
      </c>
      <c r="DN39" s="246">
        <f xml:space="preserve"> ConCost!DN$85</f>
        <v>0</v>
      </c>
      <c r="DO39" s="246">
        <f xml:space="preserve"> ConCost!DO$85</f>
        <v>0</v>
      </c>
      <c r="DP39" s="246">
        <f xml:space="preserve"> ConCost!DP$85</f>
        <v>0</v>
      </c>
      <c r="DQ39" s="246">
        <f xml:space="preserve"> ConCost!DQ$85</f>
        <v>0</v>
      </c>
      <c r="DR39" s="246">
        <f xml:space="preserve"> ConCost!DR$85</f>
        <v>0</v>
      </c>
      <c r="DS39" s="246">
        <f xml:space="preserve"> ConCost!DS$85</f>
        <v>0</v>
      </c>
      <c r="DT39" s="246">
        <f xml:space="preserve"> ConCost!DT$85</f>
        <v>0</v>
      </c>
      <c r="DU39" s="246">
        <f xml:space="preserve"> ConCost!DU$85</f>
        <v>0</v>
      </c>
      <c r="DV39" s="246">
        <f xml:space="preserve"> ConCost!DV$85</f>
        <v>0</v>
      </c>
      <c r="DW39" s="246">
        <f xml:space="preserve"> ConCost!DW$85</f>
        <v>0</v>
      </c>
      <c r="DX39" s="246">
        <f xml:space="preserve"> ConCost!DX$85</f>
        <v>0</v>
      </c>
      <c r="DY39" s="246">
        <f xml:space="preserve"> ConCost!DY$85</f>
        <v>0</v>
      </c>
      <c r="DZ39" s="246">
        <f xml:space="preserve"> ConCost!DZ$85</f>
        <v>0</v>
      </c>
      <c r="EA39" s="246">
        <f xml:space="preserve"> ConCost!EA$85</f>
        <v>0</v>
      </c>
      <c r="EB39" s="246">
        <f xml:space="preserve"> ConCost!EB$85</f>
        <v>0</v>
      </c>
      <c r="EC39" s="246">
        <f xml:space="preserve"> ConCost!EC$85</f>
        <v>0</v>
      </c>
      <c r="ED39" s="246">
        <f xml:space="preserve"> ConCost!ED$85</f>
        <v>0</v>
      </c>
      <c r="EE39" s="246">
        <f xml:space="preserve"> ConCost!EE$85</f>
        <v>0</v>
      </c>
      <c r="EF39" s="246">
        <f xml:space="preserve"> ConCost!EF$85</f>
        <v>0</v>
      </c>
      <c r="EG39" s="246">
        <f xml:space="preserve"> ConCost!EG$85</f>
        <v>0</v>
      </c>
      <c r="EH39" s="246">
        <f xml:space="preserve"> ConCost!EH$85</f>
        <v>0</v>
      </c>
      <c r="EI39" s="246">
        <f xml:space="preserve"> ConCost!EI$85</f>
        <v>0</v>
      </c>
      <c r="EJ39" s="246">
        <f xml:space="preserve"> ConCost!EJ$85</f>
        <v>0</v>
      </c>
      <c r="EK39" s="246">
        <f xml:space="preserve"> ConCost!EK$85</f>
        <v>0</v>
      </c>
      <c r="EL39" s="246">
        <f xml:space="preserve"> ConCost!EL$85</f>
        <v>0</v>
      </c>
      <c r="EM39" s="246">
        <f xml:space="preserve"> ConCost!EM$85</f>
        <v>0</v>
      </c>
      <c r="EN39" s="246">
        <f xml:space="preserve"> ConCost!EN$85</f>
        <v>0</v>
      </c>
      <c r="EO39" s="246">
        <f xml:space="preserve"> ConCost!EO$85</f>
        <v>0</v>
      </c>
      <c r="EP39" s="246">
        <f xml:space="preserve"> ConCost!EP$85</f>
        <v>0</v>
      </c>
      <c r="EQ39" s="246">
        <f xml:space="preserve"> ConCost!EQ$85</f>
        <v>0</v>
      </c>
      <c r="ER39" s="246">
        <f xml:space="preserve"> ConCost!ER$85</f>
        <v>0</v>
      </c>
      <c r="ES39" s="246">
        <f xml:space="preserve"> ConCost!ES$85</f>
        <v>0</v>
      </c>
      <c r="ET39" s="246">
        <f xml:space="preserve"> ConCost!ET$85</f>
        <v>0</v>
      </c>
      <c r="EU39" s="246">
        <f xml:space="preserve"> ConCost!EU$85</f>
        <v>0</v>
      </c>
      <c r="EV39" s="246">
        <f xml:space="preserve"> ConCost!EV$85</f>
        <v>0</v>
      </c>
      <c r="EW39" s="246">
        <f xml:space="preserve"> ConCost!EW$85</f>
        <v>0</v>
      </c>
      <c r="EX39" s="246">
        <f xml:space="preserve"> ConCost!EX$85</f>
        <v>0</v>
      </c>
      <c r="EY39" s="246">
        <f xml:space="preserve"> ConCost!EY$85</f>
        <v>0</v>
      </c>
      <c r="EZ39" s="246">
        <f xml:space="preserve"> ConCost!EZ$85</f>
        <v>0</v>
      </c>
      <c r="FA39" s="246">
        <f xml:space="preserve"> ConCost!FA$85</f>
        <v>0</v>
      </c>
      <c r="FB39" s="246">
        <f xml:space="preserve"> ConCost!FB$85</f>
        <v>0</v>
      </c>
      <c r="FC39" s="246">
        <f xml:space="preserve"> ConCost!FC$85</f>
        <v>0</v>
      </c>
      <c r="FD39" s="246">
        <f xml:space="preserve"> ConCost!FD$85</f>
        <v>0</v>
      </c>
      <c r="FE39" s="246">
        <f xml:space="preserve"> ConCost!FE$85</f>
        <v>0</v>
      </c>
      <c r="FF39" s="246">
        <f xml:space="preserve"> ConCost!FF$85</f>
        <v>0</v>
      </c>
      <c r="FG39" s="246">
        <f xml:space="preserve"> ConCost!FG$85</f>
        <v>0</v>
      </c>
      <c r="FH39" s="246">
        <f xml:space="preserve"> ConCost!FH$85</f>
        <v>0</v>
      </c>
      <c r="FI39" s="246">
        <f xml:space="preserve"> ConCost!FI$85</f>
        <v>0</v>
      </c>
      <c r="FJ39" s="246">
        <f xml:space="preserve"> ConCost!FJ$85</f>
        <v>0</v>
      </c>
      <c r="FK39" s="246">
        <f xml:space="preserve"> ConCost!FK$85</f>
        <v>0</v>
      </c>
      <c r="FL39" s="246">
        <f xml:space="preserve"> ConCost!FL$85</f>
        <v>0</v>
      </c>
      <c r="FM39" s="246">
        <f xml:space="preserve"> ConCost!FM$85</f>
        <v>0</v>
      </c>
      <c r="FN39" s="246">
        <f xml:space="preserve"> ConCost!FN$85</f>
        <v>0</v>
      </c>
      <c r="FO39" s="246">
        <f xml:space="preserve"> ConCost!FO$85</f>
        <v>0</v>
      </c>
      <c r="FP39" s="246">
        <f xml:space="preserve"> ConCost!FP$85</f>
        <v>0</v>
      </c>
      <c r="FQ39" s="246">
        <f xml:space="preserve"> ConCost!FQ$85</f>
        <v>0</v>
      </c>
      <c r="FR39" s="246">
        <f xml:space="preserve"> ConCost!FR$85</f>
        <v>0</v>
      </c>
      <c r="FS39" s="246">
        <f xml:space="preserve"> ConCost!FS$85</f>
        <v>0</v>
      </c>
      <c r="FT39" s="246">
        <f xml:space="preserve"> ConCost!FT$85</f>
        <v>0</v>
      </c>
      <c r="FU39" s="246">
        <f xml:space="preserve"> ConCost!FU$85</f>
        <v>0</v>
      </c>
      <c r="FV39" s="246">
        <f xml:space="preserve"> ConCost!FV$85</f>
        <v>0</v>
      </c>
      <c r="FW39" s="246">
        <f xml:space="preserve"> ConCost!FW$85</f>
        <v>0</v>
      </c>
      <c r="FX39" s="246">
        <f xml:space="preserve"> ConCost!FX$85</f>
        <v>0</v>
      </c>
      <c r="FY39" s="246">
        <f xml:space="preserve"> ConCost!FY$85</f>
        <v>0</v>
      </c>
      <c r="FZ39" s="246">
        <f xml:space="preserve"> ConCost!FZ$85</f>
        <v>0</v>
      </c>
      <c r="GA39" s="246">
        <f xml:space="preserve"> ConCost!GA$85</f>
        <v>0</v>
      </c>
      <c r="GB39" s="246">
        <f xml:space="preserve"> ConCost!GB$85</f>
        <v>0</v>
      </c>
      <c r="GC39" s="246">
        <f xml:space="preserve"> ConCost!GC$85</f>
        <v>0</v>
      </c>
      <c r="GD39" s="246">
        <f xml:space="preserve"> ConCost!GD$85</f>
        <v>0</v>
      </c>
      <c r="GE39" s="246">
        <f xml:space="preserve"> ConCost!GE$85</f>
        <v>0</v>
      </c>
      <c r="GF39" s="246">
        <f xml:space="preserve"> ConCost!GF$85</f>
        <v>0</v>
      </c>
      <c r="GG39" s="246">
        <f xml:space="preserve"> ConCost!GG$85</f>
        <v>0</v>
      </c>
      <c r="GH39" s="246">
        <f xml:space="preserve"> ConCost!GH$85</f>
        <v>0</v>
      </c>
      <c r="GI39" s="246">
        <f xml:space="preserve"> ConCost!GI$85</f>
        <v>0</v>
      </c>
      <c r="GJ39" s="246">
        <f xml:space="preserve"> ConCost!GJ$85</f>
        <v>0</v>
      </c>
    </row>
    <row r="40" spans="1:192" s="202" customFormat="1" outlineLevel="1" x14ac:dyDescent="0.25">
      <c r="A40" s="217"/>
      <c r="B40" s="217"/>
      <c r="C40" s="218"/>
      <c r="D40" s="221"/>
      <c r="E40" s="246" t="str">
        <f xml:space="preserve"> ConCost!E$91</f>
        <v>Pre-funding of DSRA</v>
      </c>
      <c r="F40" s="246">
        <f xml:space="preserve"> ConCost!F$91</f>
        <v>0</v>
      </c>
      <c r="G40" s="246" t="str">
        <f xml:space="preserve"> ConCost!G$91</f>
        <v>$ 000s</v>
      </c>
      <c r="H40" s="246">
        <f xml:space="preserve"> ConCost!H$91</f>
        <v>-3444.3289314719805</v>
      </c>
      <c r="I40" s="246">
        <f xml:space="preserve"> ConCost!I$91</f>
        <v>0</v>
      </c>
      <c r="J40" s="246">
        <f xml:space="preserve"> ConCost!J$91</f>
        <v>0</v>
      </c>
      <c r="K40" s="246">
        <f xml:space="preserve"> ConCost!K$91</f>
        <v>0</v>
      </c>
      <c r="L40" s="246">
        <f xml:space="preserve"> ConCost!L$91</f>
        <v>0</v>
      </c>
      <c r="M40" s="246">
        <f xml:space="preserve"> ConCost!M$91</f>
        <v>0</v>
      </c>
      <c r="N40" s="246">
        <f xml:space="preserve"> ConCost!N$91</f>
        <v>0</v>
      </c>
      <c r="O40" s="246">
        <f xml:space="preserve"> ConCost!O$91</f>
        <v>0</v>
      </c>
      <c r="P40" s="246">
        <f xml:space="preserve"> ConCost!P$91</f>
        <v>0</v>
      </c>
      <c r="Q40" s="246">
        <f xml:space="preserve"> ConCost!Q$91</f>
        <v>0</v>
      </c>
      <c r="R40" s="246">
        <f xml:space="preserve"> ConCost!R$91</f>
        <v>-3444.3289314719805</v>
      </c>
      <c r="S40" s="246">
        <f xml:space="preserve"> ConCost!S$91</f>
        <v>0</v>
      </c>
      <c r="T40" s="246">
        <f xml:space="preserve"> ConCost!T$91</f>
        <v>0</v>
      </c>
      <c r="U40" s="246">
        <f xml:space="preserve"> ConCost!U$91</f>
        <v>0</v>
      </c>
      <c r="V40" s="246">
        <f xml:space="preserve"> ConCost!V$91</f>
        <v>0</v>
      </c>
      <c r="W40" s="246">
        <f xml:space="preserve"> ConCost!W$91</f>
        <v>0</v>
      </c>
      <c r="X40" s="246">
        <f xml:space="preserve"> ConCost!X$91</f>
        <v>0</v>
      </c>
      <c r="Y40" s="246">
        <f xml:space="preserve"> ConCost!Y$91</f>
        <v>0</v>
      </c>
      <c r="Z40" s="246">
        <f xml:space="preserve"> ConCost!Z$91</f>
        <v>0</v>
      </c>
      <c r="AA40" s="246">
        <f xml:space="preserve"> ConCost!AA$91</f>
        <v>0</v>
      </c>
      <c r="AB40" s="246">
        <f xml:space="preserve"> ConCost!AB$91</f>
        <v>0</v>
      </c>
      <c r="AC40" s="246">
        <f xml:space="preserve"> ConCost!AC$91</f>
        <v>0</v>
      </c>
      <c r="AD40" s="246">
        <f xml:space="preserve"> ConCost!AD$91</f>
        <v>0</v>
      </c>
      <c r="AE40" s="246">
        <f xml:space="preserve"> ConCost!AE$91</f>
        <v>0</v>
      </c>
      <c r="AF40" s="246">
        <f xml:space="preserve"> ConCost!AF$91</f>
        <v>0</v>
      </c>
      <c r="AG40" s="246">
        <f xml:space="preserve"> ConCost!AG$91</f>
        <v>0</v>
      </c>
      <c r="AH40" s="246">
        <f xml:space="preserve"> ConCost!AH$91</f>
        <v>0</v>
      </c>
      <c r="AI40" s="246">
        <f xml:space="preserve"> ConCost!AI$91</f>
        <v>0</v>
      </c>
      <c r="AJ40" s="246">
        <f xml:space="preserve"> ConCost!AJ$91</f>
        <v>0</v>
      </c>
      <c r="AK40" s="246">
        <f xml:space="preserve"> ConCost!AK$91</f>
        <v>0</v>
      </c>
      <c r="AL40" s="246">
        <f xml:space="preserve"> ConCost!AL$91</f>
        <v>0</v>
      </c>
      <c r="AM40" s="246">
        <f xml:space="preserve"> ConCost!AM$91</f>
        <v>0</v>
      </c>
      <c r="AN40" s="246">
        <f xml:space="preserve"> ConCost!AN$91</f>
        <v>0</v>
      </c>
      <c r="AO40" s="246">
        <f xml:space="preserve"> ConCost!AO$91</f>
        <v>0</v>
      </c>
      <c r="AP40" s="246">
        <f xml:space="preserve"> ConCost!AP$91</f>
        <v>0</v>
      </c>
      <c r="AQ40" s="246">
        <f xml:space="preserve"> ConCost!AQ$91</f>
        <v>0</v>
      </c>
      <c r="AR40" s="246">
        <f xml:space="preserve"> ConCost!AR$91</f>
        <v>0</v>
      </c>
      <c r="AS40" s="246">
        <f xml:space="preserve"> ConCost!AS$91</f>
        <v>0</v>
      </c>
      <c r="AT40" s="246">
        <f xml:space="preserve"> ConCost!AT$91</f>
        <v>0</v>
      </c>
      <c r="AU40" s="246">
        <f xml:space="preserve"> ConCost!AU$91</f>
        <v>0</v>
      </c>
      <c r="AV40" s="246">
        <f xml:space="preserve"> ConCost!AV$91</f>
        <v>0</v>
      </c>
      <c r="AW40" s="246">
        <f xml:space="preserve"> ConCost!AW$91</f>
        <v>0</v>
      </c>
      <c r="AX40" s="246">
        <f xml:space="preserve"> ConCost!AX$91</f>
        <v>0</v>
      </c>
      <c r="AY40" s="246">
        <f xml:space="preserve"> ConCost!AY$91</f>
        <v>0</v>
      </c>
      <c r="AZ40" s="246">
        <f xml:space="preserve"> ConCost!AZ$91</f>
        <v>0</v>
      </c>
      <c r="BA40" s="246">
        <f xml:space="preserve"> ConCost!BA$91</f>
        <v>0</v>
      </c>
      <c r="BB40" s="246">
        <f xml:space="preserve"> ConCost!BB$91</f>
        <v>0</v>
      </c>
      <c r="BC40" s="246">
        <f xml:space="preserve"> ConCost!BC$91</f>
        <v>0</v>
      </c>
      <c r="BD40" s="246">
        <f xml:space="preserve"> ConCost!BD$91</f>
        <v>0</v>
      </c>
      <c r="BE40" s="246">
        <f xml:space="preserve"> ConCost!BE$91</f>
        <v>0</v>
      </c>
      <c r="BF40" s="246">
        <f xml:space="preserve"> ConCost!BF$91</f>
        <v>0</v>
      </c>
      <c r="BG40" s="246">
        <f xml:space="preserve"> ConCost!BG$91</f>
        <v>0</v>
      </c>
      <c r="BH40" s="246">
        <f xml:space="preserve"> ConCost!BH$91</f>
        <v>0</v>
      </c>
      <c r="BI40" s="246">
        <f xml:space="preserve"> ConCost!BI$91</f>
        <v>0</v>
      </c>
      <c r="BJ40" s="246">
        <f xml:space="preserve"> ConCost!BJ$91</f>
        <v>0</v>
      </c>
      <c r="BK40" s="246">
        <f xml:space="preserve"> ConCost!BK$91</f>
        <v>0</v>
      </c>
      <c r="BL40" s="246">
        <f xml:space="preserve"> ConCost!BL$91</f>
        <v>0</v>
      </c>
      <c r="BM40" s="246">
        <f xml:space="preserve"> ConCost!BM$91</f>
        <v>0</v>
      </c>
      <c r="BN40" s="246">
        <f xml:space="preserve"> ConCost!BN$91</f>
        <v>0</v>
      </c>
      <c r="BO40" s="246">
        <f xml:space="preserve"> ConCost!BO$91</f>
        <v>0</v>
      </c>
      <c r="BP40" s="246">
        <f xml:space="preserve"> ConCost!BP$91</f>
        <v>0</v>
      </c>
      <c r="BQ40" s="246">
        <f xml:space="preserve"> ConCost!BQ$91</f>
        <v>0</v>
      </c>
      <c r="BR40" s="246">
        <f xml:space="preserve"> ConCost!BR$91</f>
        <v>0</v>
      </c>
      <c r="BS40" s="246">
        <f xml:space="preserve"> ConCost!BS$91</f>
        <v>0</v>
      </c>
      <c r="BT40" s="246">
        <f xml:space="preserve"> ConCost!BT$91</f>
        <v>0</v>
      </c>
      <c r="BU40" s="246">
        <f xml:space="preserve"> ConCost!BU$91</f>
        <v>0</v>
      </c>
      <c r="BV40" s="246">
        <f xml:space="preserve"> ConCost!BV$91</f>
        <v>0</v>
      </c>
      <c r="BW40" s="246">
        <f xml:space="preserve"> ConCost!BW$91</f>
        <v>0</v>
      </c>
      <c r="BX40" s="246">
        <f xml:space="preserve"> ConCost!BX$91</f>
        <v>0</v>
      </c>
      <c r="BY40" s="246">
        <f xml:space="preserve"> ConCost!BY$91</f>
        <v>0</v>
      </c>
      <c r="BZ40" s="246">
        <f xml:space="preserve"> ConCost!BZ$91</f>
        <v>0</v>
      </c>
      <c r="CA40" s="246">
        <f xml:space="preserve"> ConCost!CA$91</f>
        <v>0</v>
      </c>
      <c r="CB40" s="246">
        <f xml:space="preserve"> ConCost!CB$91</f>
        <v>0</v>
      </c>
      <c r="CC40" s="246">
        <f xml:space="preserve"> ConCost!CC$91</f>
        <v>0</v>
      </c>
      <c r="CD40" s="246">
        <f xml:space="preserve"> ConCost!CD$91</f>
        <v>0</v>
      </c>
      <c r="CE40" s="246">
        <f xml:space="preserve"> ConCost!CE$91</f>
        <v>0</v>
      </c>
      <c r="CF40" s="246">
        <f xml:space="preserve"> ConCost!CF$91</f>
        <v>0</v>
      </c>
      <c r="CG40" s="246">
        <f xml:space="preserve"> ConCost!CG$91</f>
        <v>0</v>
      </c>
      <c r="CH40" s="246">
        <f xml:space="preserve"> ConCost!CH$91</f>
        <v>0</v>
      </c>
      <c r="CI40" s="246">
        <f xml:space="preserve"> ConCost!CI$91</f>
        <v>0</v>
      </c>
      <c r="CJ40" s="246">
        <f xml:space="preserve"> ConCost!CJ$91</f>
        <v>0</v>
      </c>
      <c r="CK40" s="246">
        <f xml:space="preserve"> ConCost!CK$91</f>
        <v>0</v>
      </c>
      <c r="CL40" s="246">
        <f xml:space="preserve"> ConCost!CL$91</f>
        <v>0</v>
      </c>
      <c r="CM40" s="246">
        <f xml:space="preserve"> ConCost!CM$91</f>
        <v>0</v>
      </c>
      <c r="CN40" s="246">
        <f xml:space="preserve"> ConCost!CN$91</f>
        <v>0</v>
      </c>
      <c r="CO40" s="246">
        <f xml:space="preserve"> ConCost!CO$91</f>
        <v>0</v>
      </c>
      <c r="CP40" s="246">
        <f xml:space="preserve"> ConCost!CP$91</f>
        <v>0</v>
      </c>
      <c r="CQ40" s="246">
        <f xml:space="preserve"> ConCost!CQ$91</f>
        <v>0</v>
      </c>
      <c r="CR40" s="246">
        <f xml:space="preserve"> ConCost!CR$91</f>
        <v>0</v>
      </c>
      <c r="CS40" s="246">
        <f xml:space="preserve"> ConCost!CS$91</f>
        <v>0</v>
      </c>
      <c r="CT40" s="246">
        <f xml:space="preserve"> ConCost!CT$91</f>
        <v>0</v>
      </c>
      <c r="CU40" s="246">
        <f xml:space="preserve"> ConCost!CU$91</f>
        <v>0</v>
      </c>
      <c r="CV40" s="246">
        <f xml:space="preserve"> ConCost!CV$91</f>
        <v>0</v>
      </c>
      <c r="CW40" s="246">
        <f xml:space="preserve"> ConCost!CW$91</f>
        <v>0</v>
      </c>
      <c r="CX40" s="246">
        <f xml:space="preserve"> ConCost!CX$91</f>
        <v>0</v>
      </c>
      <c r="CY40" s="246">
        <f xml:space="preserve"> ConCost!CY$91</f>
        <v>0</v>
      </c>
      <c r="CZ40" s="246">
        <f xml:space="preserve"> ConCost!CZ$91</f>
        <v>0</v>
      </c>
      <c r="DA40" s="246">
        <f xml:space="preserve"> ConCost!DA$91</f>
        <v>0</v>
      </c>
      <c r="DB40" s="246">
        <f xml:space="preserve"> ConCost!DB$91</f>
        <v>0</v>
      </c>
      <c r="DC40" s="246">
        <f xml:space="preserve"> ConCost!DC$91</f>
        <v>0</v>
      </c>
      <c r="DD40" s="246">
        <f xml:space="preserve"> ConCost!DD$91</f>
        <v>0</v>
      </c>
      <c r="DE40" s="246">
        <f xml:space="preserve"> ConCost!DE$91</f>
        <v>0</v>
      </c>
      <c r="DF40" s="246">
        <f xml:space="preserve"> ConCost!DF$91</f>
        <v>0</v>
      </c>
      <c r="DG40" s="246">
        <f xml:space="preserve"> ConCost!DG$91</f>
        <v>0</v>
      </c>
      <c r="DH40" s="246">
        <f xml:space="preserve"> ConCost!DH$91</f>
        <v>0</v>
      </c>
      <c r="DI40" s="246">
        <f xml:space="preserve"> ConCost!DI$91</f>
        <v>0</v>
      </c>
      <c r="DJ40" s="246">
        <f xml:space="preserve"> ConCost!DJ$91</f>
        <v>0</v>
      </c>
      <c r="DK40" s="246">
        <f xml:space="preserve"> ConCost!DK$91</f>
        <v>0</v>
      </c>
      <c r="DL40" s="246">
        <f xml:space="preserve"> ConCost!DL$91</f>
        <v>0</v>
      </c>
      <c r="DM40" s="246">
        <f xml:space="preserve"> ConCost!DM$91</f>
        <v>0</v>
      </c>
      <c r="DN40" s="246">
        <f xml:space="preserve"> ConCost!DN$91</f>
        <v>0</v>
      </c>
      <c r="DO40" s="246">
        <f xml:space="preserve"> ConCost!DO$91</f>
        <v>0</v>
      </c>
      <c r="DP40" s="246">
        <f xml:space="preserve"> ConCost!DP$91</f>
        <v>0</v>
      </c>
      <c r="DQ40" s="246">
        <f xml:space="preserve"> ConCost!DQ$91</f>
        <v>0</v>
      </c>
      <c r="DR40" s="246">
        <f xml:space="preserve"> ConCost!DR$91</f>
        <v>0</v>
      </c>
      <c r="DS40" s="246">
        <f xml:space="preserve"> ConCost!DS$91</f>
        <v>0</v>
      </c>
      <c r="DT40" s="246">
        <f xml:space="preserve"> ConCost!DT$91</f>
        <v>0</v>
      </c>
      <c r="DU40" s="246">
        <f xml:space="preserve"> ConCost!DU$91</f>
        <v>0</v>
      </c>
      <c r="DV40" s="246">
        <f xml:space="preserve"> ConCost!DV$91</f>
        <v>0</v>
      </c>
      <c r="DW40" s="246">
        <f xml:space="preserve"> ConCost!DW$91</f>
        <v>0</v>
      </c>
      <c r="DX40" s="246">
        <f xml:space="preserve"> ConCost!DX$91</f>
        <v>0</v>
      </c>
      <c r="DY40" s="246">
        <f xml:space="preserve"> ConCost!DY$91</f>
        <v>0</v>
      </c>
      <c r="DZ40" s="246">
        <f xml:space="preserve"> ConCost!DZ$91</f>
        <v>0</v>
      </c>
      <c r="EA40" s="246">
        <f xml:space="preserve"> ConCost!EA$91</f>
        <v>0</v>
      </c>
      <c r="EB40" s="246">
        <f xml:space="preserve"> ConCost!EB$91</f>
        <v>0</v>
      </c>
      <c r="EC40" s="246">
        <f xml:space="preserve"> ConCost!EC$91</f>
        <v>0</v>
      </c>
      <c r="ED40" s="246">
        <f xml:space="preserve"> ConCost!ED$91</f>
        <v>0</v>
      </c>
      <c r="EE40" s="246">
        <f xml:space="preserve"> ConCost!EE$91</f>
        <v>0</v>
      </c>
      <c r="EF40" s="246">
        <f xml:space="preserve"> ConCost!EF$91</f>
        <v>0</v>
      </c>
      <c r="EG40" s="246">
        <f xml:space="preserve"> ConCost!EG$91</f>
        <v>0</v>
      </c>
      <c r="EH40" s="246">
        <f xml:space="preserve"> ConCost!EH$91</f>
        <v>0</v>
      </c>
      <c r="EI40" s="246">
        <f xml:space="preserve"> ConCost!EI$91</f>
        <v>0</v>
      </c>
      <c r="EJ40" s="246">
        <f xml:space="preserve"> ConCost!EJ$91</f>
        <v>0</v>
      </c>
      <c r="EK40" s="246">
        <f xml:space="preserve"> ConCost!EK$91</f>
        <v>0</v>
      </c>
      <c r="EL40" s="246">
        <f xml:space="preserve"> ConCost!EL$91</f>
        <v>0</v>
      </c>
      <c r="EM40" s="246">
        <f xml:space="preserve"> ConCost!EM$91</f>
        <v>0</v>
      </c>
      <c r="EN40" s="246">
        <f xml:space="preserve"> ConCost!EN$91</f>
        <v>0</v>
      </c>
      <c r="EO40" s="246">
        <f xml:space="preserve"> ConCost!EO$91</f>
        <v>0</v>
      </c>
      <c r="EP40" s="246">
        <f xml:space="preserve"> ConCost!EP$91</f>
        <v>0</v>
      </c>
      <c r="EQ40" s="246">
        <f xml:space="preserve"> ConCost!EQ$91</f>
        <v>0</v>
      </c>
      <c r="ER40" s="246">
        <f xml:space="preserve"> ConCost!ER$91</f>
        <v>0</v>
      </c>
      <c r="ES40" s="246">
        <f xml:space="preserve"> ConCost!ES$91</f>
        <v>0</v>
      </c>
      <c r="ET40" s="246">
        <f xml:space="preserve"> ConCost!ET$91</f>
        <v>0</v>
      </c>
      <c r="EU40" s="246">
        <f xml:space="preserve"> ConCost!EU$91</f>
        <v>0</v>
      </c>
      <c r="EV40" s="246">
        <f xml:space="preserve"> ConCost!EV$91</f>
        <v>0</v>
      </c>
      <c r="EW40" s="246">
        <f xml:space="preserve"> ConCost!EW$91</f>
        <v>0</v>
      </c>
      <c r="EX40" s="246">
        <f xml:space="preserve"> ConCost!EX$91</f>
        <v>0</v>
      </c>
      <c r="EY40" s="246">
        <f xml:space="preserve"> ConCost!EY$91</f>
        <v>0</v>
      </c>
      <c r="EZ40" s="246">
        <f xml:space="preserve"> ConCost!EZ$91</f>
        <v>0</v>
      </c>
      <c r="FA40" s="246">
        <f xml:space="preserve"> ConCost!FA$91</f>
        <v>0</v>
      </c>
      <c r="FB40" s="246">
        <f xml:space="preserve"> ConCost!FB$91</f>
        <v>0</v>
      </c>
      <c r="FC40" s="246">
        <f xml:space="preserve"> ConCost!FC$91</f>
        <v>0</v>
      </c>
      <c r="FD40" s="246">
        <f xml:space="preserve"> ConCost!FD$91</f>
        <v>0</v>
      </c>
      <c r="FE40" s="246">
        <f xml:space="preserve"> ConCost!FE$91</f>
        <v>0</v>
      </c>
      <c r="FF40" s="246">
        <f xml:space="preserve"> ConCost!FF$91</f>
        <v>0</v>
      </c>
      <c r="FG40" s="246">
        <f xml:space="preserve"> ConCost!FG$91</f>
        <v>0</v>
      </c>
      <c r="FH40" s="246">
        <f xml:space="preserve"> ConCost!FH$91</f>
        <v>0</v>
      </c>
      <c r="FI40" s="246">
        <f xml:space="preserve"> ConCost!FI$91</f>
        <v>0</v>
      </c>
      <c r="FJ40" s="246">
        <f xml:space="preserve"> ConCost!FJ$91</f>
        <v>0</v>
      </c>
      <c r="FK40" s="246">
        <f xml:space="preserve"> ConCost!FK$91</f>
        <v>0</v>
      </c>
      <c r="FL40" s="246">
        <f xml:space="preserve"> ConCost!FL$91</f>
        <v>0</v>
      </c>
      <c r="FM40" s="246">
        <f xml:space="preserve"> ConCost!FM$91</f>
        <v>0</v>
      </c>
      <c r="FN40" s="246">
        <f xml:space="preserve"> ConCost!FN$91</f>
        <v>0</v>
      </c>
      <c r="FO40" s="246">
        <f xml:space="preserve"> ConCost!FO$91</f>
        <v>0</v>
      </c>
      <c r="FP40" s="246">
        <f xml:space="preserve"> ConCost!FP$91</f>
        <v>0</v>
      </c>
      <c r="FQ40" s="246">
        <f xml:space="preserve"> ConCost!FQ$91</f>
        <v>0</v>
      </c>
      <c r="FR40" s="246">
        <f xml:space="preserve"> ConCost!FR$91</f>
        <v>0</v>
      </c>
      <c r="FS40" s="246">
        <f xml:space="preserve"> ConCost!FS$91</f>
        <v>0</v>
      </c>
      <c r="FT40" s="246">
        <f xml:space="preserve"> ConCost!FT$91</f>
        <v>0</v>
      </c>
      <c r="FU40" s="246">
        <f xml:space="preserve"> ConCost!FU$91</f>
        <v>0</v>
      </c>
      <c r="FV40" s="246">
        <f xml:space="preserve"> ConCost!FV$91</f>
        <v>0</v>
      </c>
      <c r="FW40" s="246">
        <f xml:space="preserve"> ConCost!FW$91</f>
        <v>0</v>
      </c>
      <c r="FX40" s="246">
        <f xml:space="preserve"> ConCost!FX$91</f>
        <v>0</v>
      </c>
      <c r="FY40" s="246">
        <f xml:space="preserve"> ConCost!FY$91</f>
        <v>0</v>
      </c>
      <c r="FZ40" s="246">
        <f xml:space="preserve"> ConCost!FZ$91</f>
        <v>0</v>
      </c>
      <c r="GA40" s="246">
        <f xml:space="preserve"> ConCost!GA$91</f>
        <v>0</v>
      </c>
      <c r="GB40" s="246">
        <f xml:space="preserve"> ConCost!GB$91</f>
        <v>0</v>
      </c>
      <c r="GC40" s="246">
        <f xml:space="preserve"> ConCost!GC$91</f>
        <v>0</v>
      </c>
      <c r="GD40" s="246">
        <f xml:space="preserve"> ConCost!GD$91</f>
        <v>0</v>
      </c>
      <c r="GE40" s="246">
        <f xml:space="preserve"> ConCost!GE$91</f>
        <v>0</v>
      </c>
      <c r="GF40" s="246">
        <f xml:space="preserve"> ConCost!GF$91</f>
        <v>0</v>
      </c>
      <c r="GG40" s="246">
        <f xml:space="preserve"> ConCost!GG$91</f>
        <v>0</v>
      </c>
      <c r="GH40" s="246">
        <f xml:space="preserve"> ConCost!GH$91</f>
        <v>0</v>
      </c>
      <c r="GI40" s="246">
        <f xml:space="preserve"> ConCost!GI$91</f>
        <v>0</v>
      </c>
      <c r="GJ40" s="246">
        <f xml:space="preserve"> ConCost!GJ$91</f>
        <v>0</v>
      </c>
    </row>
    <row r="41" spans="1:192" outlineLevel="1" x14ac:dyDescent="0.25">
      <c r="A41" s="217"/>
      <c r="D41" s="221"/>
      <c r="E41" s="246" t="str">
        <f xml:space="preserve"> ConFin!E$230</f>
        <v>Share capital drawdown</v>
      </c>
      <c r="F41" s="246">
        <f xml:space="preserve"> ConFin!F$230</f>
        <v>0</v>
      </c>
      <c r="G41" s="246" t="str">
        <f xml:space="preserve"> ConFin!G$230</f>
        <v>$ 000s</v>
      </c>
      <c r="H41" s="246">
        <f xml:space="preserve"> ConFin!H$230</f>
        <v>100</v>
      </c>
      <c r="I41" s="246">
        <f xml:space="preserve"> ConFin!I$230</f>
        <v>0</v>
      </c>
      <c r="J41" s="246">
        <f xml:space="preserve"> ConFin!J$230</f>
        <v>0</v>
      </c>
      <c r="K41" s="246">
        <f xml:space="preserve"> ConFin!K$230</f>
        <v>0</v>
      </c>
      <c r="L41" s="246">
        <f xml:space="preserve"> ConFin!L$230</f>
        <v>100</v>
      </c>
      <c r="M41" s="246">
        <f xml:space="preserve"> ConFin!M$230</f>
        <v>0</v>
      </c>
      <c r="N41" s="246">
        <f xml:space="preserve"> ConFin!N$230</f>
        <v>0</v>
      </c>
      <c r="O41" s="246">
        <f xml:space="preserve"> ConFin!O$230</f>
        <v>0</v>
      </c>
      <c r="P41" s="246">
        <f xml:space="preserve"> ConFin!P$230</f>
        <v>0</v>
      </c>
      <c r="Q41" s="246">
        <f xml:space="preserve"> ConFin!Q$230</f>
        <v>0</v>
      </c>
      <c r="R41" s="246">
        <f xml:space="preserve"> ConFin!R$230</f>
        <v>0</v>
      </c>
      <c r="S41" s="246">
        <f xml:space="preserve"> ConFin!S$230</f>
        <v>0</v>
      </c>
      <c r="T41" s="246">
        <f xml:space="preserve"> ConFin!T$230</f>
        <v>0</v>
      </c>
      <c r="U41" s="246">
        <f xml:space="preserve"> ConFin!U$230</f>
        <v>0</v>
      </c>
      <c r="V41" s="246">
        <f xml:space="preserve"> ConFin!V$230</f>
        <v>0</v>
      </c>
      <c r="W41" s="246">
        <f xml:space="preserve"> ConFin!W$230</f>
        <v>0</v>
      </c>
      <c r="X41" s="246">
        <f xml:space="preserve"> ConFin!X$230</f>
        <v>0</v>
      </c>
      <c r="Y41" s="246">
        <f xml:space="preserve"> ConFin!Y$230</f>
        <v>0</v>
      </c>
      <c r="Z41" s="246">
        <f xml:space="preserve"> ConFin!Z$230</f>
        <v>0</v>
      </c>
      <c r="AA41" s="246">
        <f xml:space="preserve"> ConFin!AA$230</f>
        <v>0</v>
      </c>
      <c r="AB41" s="246">
        <f xml:space="preserve"> ConFin!AB$230</f>
        <v>0</v>
      </c>
      <c r="AC41" s="246">
        <f xml:space="preserve"> ConFin!AC$230</f>
        <v>0</v>
      </c>
      <c r="AD41" s="246">
        <f xml:space="preserve"> ConFin!AD$230</f>
        <v>0</v>
      </c>
      <c r="AE41" s="246">
        <f xml:space="preserve"> ConFin!AE$230</f>
        <v>0</v>
      </c>
      <c r="AF41" s="246">
        <f xml:space="preserve"> ConFin!AF$230</f>
        <v>0</v>
      </c>
      <c r="AG41" s="246">
        <f xml:space="preserve"> ConFin!AG$230</f>
        <v>0</v>
      </c>
      <c r="AH41" s="246">
        <f xml:space="preserve"> ConFin!AH$230</f>
        <v>0</v>
      </c>
      <c r="AI41" s="246">
        <f xml:space="preserve"> ConFin!AI$230</f>
        <v>0</v>
      </c>
      <c r="AJ41" s="246">
        <f xml:space="preserve"> ConFin!AJ$230</f>
        <v>0</v>
      </c>
      <c r="AK41" s="246">
        <f xml:space="preserve"> ConFin!AK$230</f>
        <v>0</v>
      </c>
      <c r="AL41" s="246">
        <f xml:space="preserve"> ConFin!AL$230</f>
        <v>0</v>
      </c>
      <c r="AM41" s="246">
        <f xml:space="preserve"> ConFin!AM$230</f>
        <v>0</v>
      </c>
      <c r="AN41" s="246">
        <f xml:space="preserve"> ConFin!AN$230</f>
        <v>0</v>
      </c>
      <c r="AO41" s="246">
        <f xml:space="preserve"> ConFin!AO$230</f>
        <v>0</v>
      </c>
      <c r="AP41" s="246">
        <f xml:space="preserve"> ConFin!AP$230</f>
        <v>0</v>
      </c>
      <c r="AQ41" s="246">
        <f xml:space="preserve"> ConFin!AQ$230</f>
        <v>0</v>
      </c>
      <c r="AR41" s="246">
        <f xml:space="preserve"> ConFin!AR$230</f>
        <v>0</v>
      </c>
      <c r="AS41" s="246">
        <f xml:space="preserve"> ConFin!AS$230</f>
        <v>0</v>
      </c>
      <c r="AT41" s="246">
        <f xml:space="preserve"> ConFin!AT$230</f>
        <v>0</v>
      </c>
      <c r="AU41" s="246">
        <f xml:space="preserve"> ConFin!AU$230</f>
        <v>0</v>
      </c>
      <c r="AV41" s="246">
        <f xml:space="preserve"> ConFin!AV$230</f>
        <v>0</v>
      </c>
      <c r="AW41" s="246">
        <f xml:space="preserve"> ConFin!AW$230</f>
        <v>0</v>
      </c>
      <c r="AX41" s="246">
        <f xml:space="preserve"> ConFin!AX$230</f>
        <v>0</v>
      </c>
      <c r="AY41" s="246">
        <f xml:space="preserve"> ConFin!AY$230</f>
        <v>0</v>
      </c>
      <c r="AZ41" s="246">
        <f xml:space="preserve"> ConFin!AZ$230</f>
        <v>0</v>
      </c>
      <c r="BA41" s="246">
        <f xml:space="preserve"> ConFin!BA$230</f>
        <v>0</v>
      </c>
      <c r="BB41" s="246">
        <f xml:space="preserve"> ConFin!BB$230</f>
        <v>0</v>
      </c>
      <c r="BC41" s="246">
        <f xml:space="preserve"> ConFin!BC$230</f>
        <v>0</v>
      </c>
      <c r="BD41" s="246">
        <f xml:space="preserve"> ConFin!BD$230</f>
        <v>0</v>
      </c>
      <c r="BE41" s="246">
        <f xml:space="preserve"> ConFin!BE$230</f>
        <v>0</v>
      </c>
      <c r="BF41" s="246">
        <f xml:space="preserve"> ConFin!BF$230</f>
        <v>0</v>
      </c>
      <c r="BG41" s="246">
        <f xml:space="preserve"> ConFin!BG$230</f>
        <v>0</v>
      </c>
      <c r="BH41" s="246">
        <f xml:space="preserve"> ConFin!BH$230</f>
        <v>0</v>
      </c>
      <c r="BI41" s="246">
        <f xml:space="preserve"> ConFin!BI$230</f>
        <v>0</v>
      </c>
      <c r="BJ41" s="246">
        <f xml:space="preserve"> ConFin!BJ$230</f>
        <v>0</v>
      </c>
      <c r="BK41" s="246">
        <f xml:space="preserve"> ConFin!BK$230</f>
        <v>0</v>
      </c>
      <c r="BL41" s="246">
        <f xml:space="preserve"> ConFin!BL$230</f>
        <v>0</v>
      </c>
      <c r="BM41" s="246">
        <f xml:space="preserve"> ConFin!BM$230</f>
        <v>0</v>
      </c>
      <c r="BN41" s="246">
        <f xml:space="preserve"> ConFin!BN$230</f>
        <v>0</v>
      </c>
      <c r="BO41" s="246">
        <f xml:space="preserve"> ConFin!BO$230</f>
        <v>0</v>
      </c>
      <c r="BP41" s="246">
        <f xml:space="preserve"> ConFin!BP$230</f>
        <v>0</v>
      </c>
      <c r="BQ41" s="246">
        <f xml:space="preserve"> ConFin!BQ$230</f>
        <v>0</v>
      </c>
      <c r="BR41" s="246">
        <f xml:space="preserve"> ConFin!BR$230</f>
        <v>0</v>
      </c>
      <c r="BS41" s="246">
        <f xml:space="preserve"> ConFin!BS$230</f>
        <v>0</v>
      </c>
      <c r="BT41" s="246">
        <f xml:space="preserve"> ConFin!BT$230</f>
        <v>0</v>
      </c>
      <c r="BU41" s="246">
        <f xml:space="preserve"> ConFin!BU$230</f>
        <v>0</v>
      </c>
      <c r="BV41" s="246">
        <f xml:space="preserve"> ConFin!BV$230</f>
        <v>0</v>
      </c>
      <c r="BW41" s="246">
        <f xml:space="preserve"> ConFin!BW$230</f>
        <v>0</v>
      </c>
      <c r="BX41" s="246">
        <f xml:space="preserve"> ConFin!BX$230</f>
        <v>0</v>
      </c>
      <c r="BY41" s="246">
        <f xml:space="preserve"> ConFin!BY$230</f>
        <v>0</v>
      </c>
      <c r="BZ41" s="246">
        <f xml:space="preserve"> ConFin!BZ$230</f>
        <v>0</v>
      </c>
      <c r="CA41" s="246">
        <f xml:space="preserve"> ConFin!CA$230</f>
        <v>0</v>
      </c>
      <c r="CB41" s="246">
        <f xml:space="preserve"> ConFin!CB$230</f>
        <v>0</v>
      </c>
      <c r="CC41" s="246">
        <f xml:space="preserve"> ConFin!CC$230</f>
        <v>0</v>
      </c>
      <c r="CD41" s="246">
        <f xml:space="preserve"> ConFin!CD$230</f>
        <v>0</v>
      </c>
      <c r="CE41" s="246">
        <f xml:space="preserve"> ConFin!CE$230</f>
        <v>0</v>
      </c>
      <c r="CF41" s="246">
        <f xml:space="preserve"> ConFin!CF$230</f>
        <v>0</v>
      </c>
      <c r="CG41" s="246">
        <f xml:space="preserve"> ConFin!CG$230</f>
        <v>0</v>
      </c>
      <c r="CH41" s="246">
        <f xml:space="preserve"> ConFin!CH$230</f>
        <v>0</v>
      </c>
      <c r="CI41" s="246">
        <f xml:space="preserve"> ConFin!CI$230</f>
        <v>0</v>
      </c>
      <c r="CJ41" s="246">
        <f xml:space="preserve"> ConFin!CJ$230</f>
        <v>0</v>
      </c>
      <c r="CK41" s="246">
        <f xml:space="preserve"> ConFin!CK$230</f>
        <v>0</v>
      </c>
      <c r="CL41" s="246">
        <f xml:space="preserve"> ConFin!CL$230</f>
        <v>0</v>
      </c>
      <c r="CM41" s="246">
        <f xml:space="preserve"> ConFin!CM$230</f>
        <v>0</v>
      </c>
      <c r="CN41" s="246">
        <f xml:space="preserve"> ConFin!CN$230</f>
        <v>0</v>
      </c>
      <c r="CO41" s="246">
        <f xml:space="preserve"> ConFin!CO$230</f>
        <v>0</v>
      </c>
      <c r="CP41" s="246">
        <f xml:space="preserve"> ConFin!CP$230</f>
        <v>0</v>
      </c>
      <c r="CQ41" s="246">
        <f xml:space="preserve"> ConFin!CQ$230</f>
        <v>0</v>
      </c>
      <c r="CR41" s="246">
        <f xml:space="preserve"> ConFin!CR$230</f>
        <v>0</v>
      </c>
      <c r="CS41" s="246">
        <f xml:space="preserve"> ConFin!CS$230</f>
        <v>0</v>
      </c>
      <c r="CT41" s="246">
        <f xml:space="preserve"> ConFin!CT$230</f>
        <v>0</v>
      </c>
      <c r="CU41" s="246">
        <f xml:space="preserve"> ConFin!CU$230</f>
        <v>0</v>
      </c>
      <c r="CV41" s="246">
        <f xml:space="preserve"> ConFin!CV$230</f>
        <v>0</v>
      </c>
      <c r="CW41" s="246">
        <f xml:space="preserve"> ConFin!CW$230</f>
        <v>0</v>
      </c>
      <c r="CX41" s="246">
        <f xml:space="preserve"> ConFin!CX$230</f>
        <v>0</v>
      </c>
      <c r="CY41" s="246">
        <f xml:space="preserve"> ConFin!CY$230</f>
        <v>0</v>
      </c>
      <c r="CZ41" s="246">
        <f xml:space="preserve"> ConFin!CZ$230</f>
        <v>0</v>
      </c>
      <c r="DA41" s="246">
        <f xml:space="preserve"> ConFin!DA$230</f>
        <v>0</v>
      </c>
      <c r="DB41" s="246">
        <f xml:space="preserve"> ConFin!DB$230</f>
        <v>0</v>
      </c>
      <c r="DC41" s="246">
        <f xml:space="preserve"> ConFin!DC$230</f>
        <v>0</v>
      </c>
      <c r="DD41" s="246">
        <f xml:space="preserve"> ConFin!DD$230</f>
        <v>0</v>
      </c>
      <c r="DE41" s="246">
        <f xml:space="preserve"> ConFin!DE$230</f>
        <v>0</v>
      </c>
      <c r="DF41" s="246">
        <f xml:space="preserve"> ConFin!DF$230</f>
        <v>0</v>
      </c>
      <c r="DG41" s="246">
        <f xml:space="preserve"> ConFin!DG$230</f>
        <v>0</v>
      </c>
      <c r="DH41" s="246">
        <f xml:space="preserve"> ConFin!DH$230</f>
        <v>0</v>
      </c>
      <c r="DI41" s="246">
        <f xml:space="preserve"> ConFin!DI$230</f>
        <v>0</v>
      </c>
      <c r="DJ41" s="246">
        <f xml:space="preserve"> ConFin!DJ$230</f>
        <v>0</v>
      </c>
      <c r="DK41" s="246">
        <f xml:space="preserve"> ConFin!DK$230</f>
        <v>0</v>
      </c>
      <c r="DL41" s="246">
        <f xml:space="preserve"> ConFin!DL$230</f>
        <v>0</v>
      </c>
      <c r="DM41" s="246">
        <f xml:space="preserve"> ConFin!DM$230</f>
        <v>0</v>
      </c>
      <c r="DN41" s="246">
        <f xml:space="preserve"> ConFin!DN$230</f>
        <v>0</v>
      </c>
      <c r="DO41" s="246">
        <f xml:space="preserve"> ConFin!DO$230</f>
        <v>0</v>
      </c>
      <c r="DP41" s="246">
        <f xml:space="preserve"> ConFin!DP$230</f>
        <v>0</v>
      </c>
      <c r="DQ41" s="246">
        <f xml:space="preserve"> ConFin!DQ$230</f>
        <v>0</v>
      </c>
      <c r="DR41" s="246">
        <f xml:space="preserve"> ConFin!DR$230</f>
        <v>0</v>
      </c>
      <c r="DS41" s="246">
        <f xml:space="preserve"> ConFin!DS$230</f>
        <v>0</v>
      </c>
      <c r="DT41" s="246">
        <f xml:space="preserve"> ConFin!DT$230</f>
        <v>0</v>
      </c>
      <c r="DU41" s="246">
        <f xml:space="preserve"> ConFin!DU$230</f>
        <v>0</v>
      </c>
      <c r="DV41" s="246">
        <f xml:space="preserve"> ConFin!DV$230</f>
        <v>0</v>
      </c>
      <c r="DW41" s="246">
        <f xml:space="preserve"> ConFin!DW$230</f>
        <v>0</v>
      </c>
      <c r="DX41" s="246">
        <f xml:space="preserve"> ConFin!DX$230</f>
        <v>0</v>
      </c>
      <c r="DY41" s="246">
        <f xml:space="preserve"> ConFin!DY$230</f>
        <v>0</v>
      </c>
      <c r="DZ41" s="246">
        <f xml:space="preserve"> ConFin!DZ$230</f>
        <v>0</v>
      </c>
      <c r="EA41" s="246">
        <f xml:space="preserve"> ConFin!EA$230</f>
        <v>0</v>
      </c>
      <c r="EB41" s="246">
        <f xml:space="preserve"> ConFin!EB$230</f>
        <v>0</v>
      </c>
      <c r="EC41" s="246">
        <f xml:space="preserve"> ConFin!EC$230</f>
        <v>0</v>
      </c>
      <c r="ED41" s="246">
        <f xml:space="preserve"> ConFin!ED$230</f>
        <v>0</v>
      </c>
      <c r="EE41" s="246">
        <f xml:space="preserve"> ConFin!EE$230</f>
        <v>0</v>
      </c>
      <c r="EF41" s="246">
        <f xml:space="preserve"> ConFin!EF$230</f>
        <v>0</v>
      </c>
      <c r="EG41" s="246">
        <f xml:space="preserve"> ConFin!EG$230</f>
        <v>0</v>
      </c>
      <c r="EH41" s="246">
        <f xml:space="preserve"> ConFin!EH$230</f>
        <v>0</v>
      </c>
      <c r="EI41" s="246">
        <f xml:space="preserve"> ConFin!EI$230</f>
        <v>0</v>
      </c>
      <c r="EJ41" s="246">
        <f xml:space="preserve"> ConFin!EJ$230</f>
        <v>0</v>
      </c>
      <c r="EK41" s="246">
        <f xml:space="preserve"> ConFin!EK$230</f>
        <v>0</v>
      </c>
      <c r="EL41" s="246">
        <f xml:space="preserve"> ConFin!EL$230</f>
        <v>0</v>
      </c>
      <c r="EM41" s="246">
        <f xml:space="preserve"> ConFin!EM$230</f>
        <v>0</v>
      </c>
      <c r="EN41" s="246">
        <f xml:space="preserve"> ConFin!EN$230</f>
        <v>0</v>
      </c>
      <c r="EO41" s="246">
        <f xml:space="preserve"> ConFin!EO$230</f>
        <v>0</v>
      </c>
      <c r="EP41" s="246">
        <f xml:space="preserve"> ConFin!EP$230</f>
        <v>0</v>
      </c>
      <c r="EQ41" s="246">
        <f xml:space="preserve"> ConFin!EQ$230</f>
        <v>0</v>
      </c>
      <c r="ER41" s="246">
        <f xml:space="preserve"> ConFin!ER$230</f>
        <v>0</v>
      </c>
      <c r="ES41" s="246">
        <f xml:space="preserve"> ConFin!ES$230</f>
        <v>0</v>
      </c>
      <c r="ET41" s="246">
        <f xml:space="preserve"> ConFin!ET$230</f>
        <v>0</v>
      </c>
      <c r="EU41" s="246">
        <f xml:space="preserve"> ConFin!EU$230</f>
        <v>0</v>
      </c>
      <c r="EV41" s="246">
        <f xml:space="preserve"> ConFin!EV$230</f>
        <v>0</v>
      </c>
      <c r="EW41" s="246">
        <f xml:space="preserve"> ConFin!EW$230</f>
        <v>0</v>
      </c>
      <c r="EX41" s="246">
        <f xml:space="preserve"> ConFin!EX$230</f>
        <v>0</v>
      </c>
      <c r="EY41" s="246">
        <f xml:space="preserve"> ConFin!EY$230</f>
        <v>0</v>
      </c>
      <c r="EZ41" s="246">
        <f xml:space="preserve"> ConFin!EZ$230</f>
        <v>0</v>
      </c>
      <c r="FA41" s="246">
        <f xml:space="preserve"> ConFin!FA$230</f>
        <v>0</v>
      </c>
      <c r="FB41" s="246">
        <f xml:space="preserve"> ConFin!FB$230</f>
        <v>0</v>
      </c>
      <c r="FC41" s="246">
        <f xml:space="preserve"> ConFin!FC$230</f>
        <v>0</v>
      </c>
      <c r="FD41" s="246">
        <f xml:space="preserve"> ConFin!FD$230</f>
        <v>0</v>
      </c>
      <c r="FE41" s="246">
        <f xml:space="preserve"> ConFin!FE$230</f>
        <v>0</v>
      </c>
      <c r="FF41" s="246">
        <f xml:space="preserve"> ConFin!FF$230</f>
        <v>0</v>
      </c>
      <c r="FG41" s="246">
        <f xml:space="preserve"> ConFin!FG$230</f>
        <v>0</v>
      </c>
      <c r="FH41" s="246">
        <f xml:space="preserve"> ConFin!FH$230</f>
        <v>0</v>
      </c>
      <c r="FI41" s="246">
        <f xml:space="preserve"> ConFin!FI$230</f>
        <v>0</v>
      </c>
      <c r="FJ41" s="246">
        <f xml:space="preserve"> ConFin!FJ$230</f>
        <v>0</v>
      </c>
      <c r="FK41" s="246">
        <f xml:space="preserve"> ConFin!FK$230</f>
        <v>0</v>
      </c>
      <c r="FL41" s="246">
        <f xml:space="preserve"> ConFin!FL$230</f>
        <v>0</v>
      </c>
      <c r="FM41" s="246">
        <f xml:space="preserve"> ConFin!FM$230</f>
        <v>0</v>
      </c>
      <c r="FN41" s="246">
        <f xml:space="preserve"> ConFin!FN$230</f>
        <v>0</v>
      </c>
      <c r="FO41" s="246">
        <f xml:space="preserve"> ConFin!FO$230</f>
        <v>0</v>
      </c>
      <c r="FP41" s="246">
        <f xml:space="preserve"> ConFin!FP$230</f>
        <v>0</v>
      </c>
      <c r="FQ41" s="246">
        <f xml:space="preserve"> ConFin!FQ$230</f>
        <v>0</v>
      </c>
      <c r="FR41" s="246">
        <f xml:space="preserve"> ConFin!FR$230</f>
        <v>0</v>
      </c>
      <c r="FS41" s="246">
        <f xml:space="preserve"> ConFin!FS$230</f>
        <v>0</v>
      </c>
      <c r="FT41" s="246">
        <f xml:space="preserve"> ConFin!FT$230</f>
        <v>0</v>
      </c>
      <c r="FU41" s="246">
        <f xml:space="preserve"> ConFin!FU$230</f>
        <v>0</v>
      </c>
      <c r="FV41" s="246">
        <f xml:space="preserve"> ConFin!FV$230</f>
        <v>0</v>
      </c>
      <c r="FW41" s="246">
        <f xml:space="preserve"> ConFin!FW$230</f>
        <v>0</v>
      </c>
      <c r="FX41" s="246">
        <f xml:space="preserve"> ConFin!FX$230</f>
        <v>0</v>
      </c>
      <c r="FY41" s="246">
        <f xml:space="preserve"> ConFin!FY$230</f>
        <v>0</v>
      </c>
      <c r="FZ41" s="246">
        <f xml:space="preserve"> ConFin!FZ$230</f>
        <v>0</v>
      </c>
      <c r="GA41" s="246">
        <f xml:space="preserve"> ConFin!GA$230</f>
        <v>0</v>
      </c>
      <c r="GB41" s="246">
        <f xml:space="preserve"> ConFin!GB$230</f>
        <v>0</v>
      </c>
      <c r="GC41" s="246">
        <f xml:space="preserve"> ConFin!GC$230</f>
        <v>0</v>
      </c>
      <c r="GD41" s="246">
        <f xml:space="preserve"> ConFin!GD$230</f>
        <v>0</v>
      </c>
      <c r="GE41" s="246">
        <f xml:space="preserve"> ConFin!GE$230</f>
        <v>0</v>
      </c>
      <c r="GF41" s="246">
        <f xml:space="preserve"> ConFin!GF$230</f>
        <v>0</v>
      </c>
      <c r="GG41" s="246">
        <f xml:space="preserve"> ConFin!GG$230</f>
        <v>0</v>
      </c>
      <c r="GH41" s="246">
        <f xml:space="preserve"> ConFin!GH$230</f>
        <v>0</v>
      </c>
      <c r="GI41" s="246">
        <f xml:space="preserve"> ConFin!GI$230</f>
        <v>0</v>
      </c>
      <c r="GJ41" s="246">
        <f xml:space="preserve"> ConFin!GJ$230</f>
        <v>0</v>
      </c>
    </row>
    <row r="42" spans="1:192" outlineLevel="1" x14ac:dyDescent="0.25">
      <c r="A42" s="217"/>
      <c r="D42" s="221"/>
      <c r="E42" s="246" t="str">
        <f xml:space="preserve"> ConFin!E$235</f>
        <v>Shareholder loan drawdown</v>
      </c>
      <c r="F42" s="246">
        <f xml:space="preserve"> ConFin!F$235</f>
        <v>0</v>
      </c>
      <c r="G42" s="246" t="str">
        <f xml:space="preserve"> ConFin!G$235</f>
        <v>$ 000s</v>
      </c>
      <c r="H42" s="246">
        <f xml:space="preserve"> ConFin!H$235</f>
        <v>34087.329240864208</v>
      </c>
      <c r="I42" s="246">
        <f xml:space="preserve"> ConFin!I$235</f>
        <v>0</v>
      </c>
      <c r="J42" s="246">
        <f xml:space="preserve"> ConFin!J$235</f>
        <v>0</v>
      </c>
      <c r="K42" s="246">
        <f xml:space="preserve"> ConFin!K$235</f>
        <v>0</v>
      </c>
      <c r="L42" s="246">
        <f xml:space="preserve"> ConFin!L$235</f>
        <v>4150</v>
      </c>
      <c r="M42" s="246">
        <f xml:space="preserve"> ConFin!M$235</f>
        <v>15967.5</v>
      </c>
      <c r="N42" s="246">
        <f xml:space="preserve"> ConFin!N$235</f>
        <v>12423.75</v>
      </c>
      <c r="O42" s="246">
        <f xml:space="preserve"> ConFin!O$235</f>
        <v>1546.0792408642083</v>
      </c>
      <c r="P42" s="246">
        <f xml:space="preserve"> ConFin!P$235</f>
        <v>0</v>
      </c>
      <c r="Q42" s="246">
        <f xml:space="preserve"> ConFin!Q$235</f>
        <v>0</v>
      </c>
      <c r="R42" s="246">
        <f xml:space="preserve"> ConFin!R$235</f>
        <v>0</v>
      </c>
      <c r="S42" s="246">
        <f xml:space="preserve"> ConFin!S$235</f>
        <v>0</v>
      </c>
      <c r="T42" s="246">
        <f xml:space="preserve"> ConFin!T$235</f>
        <v>0</v>
      </c>
      <c r="U42" s="246">
        <f xml:space="preserve"> ConFin!U$235</f>
        <v>0</v>
      </c>
      <c r="V42" s="246">
        <f xml:space="preserve"> ConFin!V$235</f>
        <v>0</v>
      </c>
      <c r="W42" s="246">
        <f xml:space="preserve"> ConFin!W$235</f>
        <v>0</v>
      </c>
      <c r="X42" s="246">
        <f xml:space="preserve"> ConFin!X$235</f>
        <v>0</v>
      </c>
      <c r="Y42" s="246">
        <f xml:space="preserve"> ConFin!Y$235</f>
        <v>0</v>
      </c>
      <c r="Z42" s="246">
        <f xml:space="preserve"> ConFin!Z$235</f>
        <v>0</v>
      </c>
      <c r="AA42" s="246">
        <f xml:space="preserve"> ConFin!AA$235</f>
        <v>0</v>
      </c>
      <c r="AB42" s="246">
        <f xml:space="preserve"> ConFin!AB$235</f>
        <v>0</v>
      </c>
      <c r="AC42" s="246">
        <f xml:space="preserve"> ConFin!AC$235</f>
        <v>0</v>
      </c>
      <c r="AD42" s="246">
        <f xml:space="preserve"> ConFin!AD$235</f>
        <v>0</v>
      </c>
      <c r="AE42" s="246">
        <f xml:space="preserve"> ConFin!AE$235</f>
        <v>0</v>
      </c>
      <c r="AF42" s="246">
        <f xml:space="preserve"> ConFin!AF$235</f>
        <v>0</v>
      </c>
      <c r="AG42" s="246">
        <f xml:space="preserve"> ConFin!AG$235</f>
        <v>0</v>
      </c>
      <c r="AH42" s="246">
        <f xml:space="preserve"> ConFin!AH$235</f>
        <v>0</v>
      </c>
      <c r="AI42" s="246">
        <f xml:space="preserve"> ConFin!AI$235</f>
        <v>0</v>
      </c>
      <c r="AJ42" s="246">
        <f xml:space="preserve"> ConFin!AJ$235</f>
        <v>0</v>
      </c>
      <c r="AK42" s="246">
        <f xml:space="preserve"> ConFin!AK$235</f>
        <v>0</v>
      </c>
      <c r="AL42" s="246">
        <f xml:space="preserve"> ConFin!AL$235</f>
        <v>0</v>
      </c>
      <c r="AM42" s="246">
        <f xml:space="preserve"> ConFin!AM$235</f>
        <v>0</v>
      </c>
      <c r="AN42" s="246">
        <f xml:space="preserve"> ConFin!AN$235</f>
        <v>0</v>
      </c>
      <c r="AO42" s="246">
        <f xml:space="preserve"> ConFin!AO$235</f>
        <v>0</v>
      </c>
      <c r="AP42" s="246">
        <f xml:space="preserve"> ConFin!AP$235</f>
        <v>0</v>
      </c>
      <c r="AQ42" s="246">
        <f xml:space="preserve"> ConFin!AQ$235</f>
        <v>0</v>
      </c>
      <c r="AR42" s="246">
        <f xml:space="preserve"> ConFin!AR$235</f>
        <v>0</v>
      </c>
      <c r="AS42" s="246">
        <f xml:space="preserve"> ConFin!AS$235</f>
        <v>0</v>
      </c>
      <c r="AT42" s="246">
        <f xml:space="preserve"> ConFin!AT$235</f>
        <v>0</v>
      </c>
      <c r="AU42" s="246">
        <f xml:space="preserve"> ConFin!AU$235</f>
        <v>0</v>
      </c>
      <c r="AV42" s="246">
        <f xml:space="preserve"> ConFin!AV$235</f>
        <v>0</v>
      </c>
      <c r="AW42" s="246">
        <f xml:space="preserve"> ConFin!AW$235</f>
        <v>0</v>
      </c>
      <c r="AX42" s="246">
        <f xml:space="preserve"> ConFin!AX$235</f>
        <v>0</v>
      </c>
      <c r="AY42" s="246">
        <f xml:space="preserve"> ConFin!AY$235</f>
        <v>0</v>
      </c>
      <c r="AZ42" s="246">
        <f xml:space="preserve"> ConFin!AZ$235</f>
        <v>0</v>
      </c>
      <c r="BA42" s="246">
        <f xml:space="preserve"> ConFin!BA$235</f>
        <v>0</v>
      </c>
      <c r="BB42" s="246">
        <f xml:space="preserve"> ConFin!BB$235</f>
        <v>0</v>
      </c>
      <c r="BC42" s="246">
        <f xml:space="preserve"> ConFin!BC$235</f>
        <v>0</v>
      </c>
      <c r="BD42" s="246">
        <f xml:space="preserve"> ConFin!BD$235</f>
        <v>0</v>
      </c>
      <c r="BE42" s="246">
        <f xml:space="preserve"> ConFin!BE$235</f>
        <v>0</v>
      </c>
      <c r="BF42" s="246">
        <f xml:space="preserve"> ConFin!BF$235</f>
        <v>0</v>
      </c>
      <c r="BG42" s="246">
        <f xml:space="preserve"> ConFin!BG$235</f>
        <v>0</v>
      </c>
      <c r="BH42" s="246">
        <f xml:space="preserve"> ConFin!BH$235</f>
        <v>0</v>
      </c>
      <c r="BI42" s="246">
        <f xml:space="preserve"> ConFin!BI$235</f>
        <v>0</v>
      </c>
      <c r="BJ42" s="246">
        <f xml:space="preserve"> ConFin!BJ$235</f>
        <v>0</v>
      </c>
      <c r="BK42" s="246">
        <f xml:space="preserve"> ConFin!BK$235</f>
        <v>0</v>
      </c>
      <c r="BL42" s="246">
        <f xml:space="preserve"> ConFin!BL$235</f>
        <v>0</v>
      </c>
      <c r="BM42" s="246">
        <f xml:space="preserve"> ConFin!BM$235</f>
        <v>0</v>
      </c>
      <c r="BN42" s="246">
        <f xml:space="preserve"> ConFin!BN$235</f>
        <v>0</v>
      </c>
      <c r="BO42" s="246">
        <f xml:space="preserve"> ConFin!BO$235</f>
        <v>0</v>
      </c>
      <c r="BP42" s="246">
        <f xml:space="preserve"> ConFin!BP$235</f>
        <v>0</v>
      </c>
      <c r="BQ42" s="246">
        <f xml:space="preserve"> ConFin!BQ$235</f>
        <v>0</v>
      </c>
      <c r="BR42" s="246">
        <f xml:space="preserve"> ConFin!BR$235</f>
        <v>0</v>
      </c>
      <c r="BS42" s="246">
        <f xml:space="preserve"> ConFin!BS$235</f>
        <v>0</v>
      </c>
      <c r="BT42" s="246">
        <f xml:space="preserve"> ConFin!BT$235</f>
        <v>0</v>
      </c>
      <c r="BU42" s="246">
        <f xml:space="preserve"> ConFin!BU$235</f>
        <v>0</v>
      </c>
      <c r="BV42" s="246">
        <f xml:space="preserve"> ConFin!BV$235</f>
        <v>0</v>
      </c>
      <c r="BW42" s="246">
        <f xml:space="preserve"> ConFin!BW$235</f>
        <v>0</v>
      </c>
      <c r="BX42" s="246">
        <f xml:space="preserve"> ConFin!BX$235</f>
        <v>0</v>
      </c>
      <c r="BY42" s="246">
        <f xml:space="preserve"> ConFin!BY$235</f>
        <v>0</v>
      </c>
      <c r="BZ42" s="246">
        <f xml:space="preserve"> ConFin!BZ$235</f>
        <v>0</v>
      </c>
      <c r="CA42" s="246">
        <f xml:space="preserve"> ConFin!CA$235</f>
        <v>0</v>
      </c>
      <c r="CB42" s="246">
        <f xml:space="preserve"> ConFin!CB$235</f>
        <v>0</v>
      </c>
      <c r="CC42" s="246">
        <f xml:space="preserve"> ConFin!CC$235</f>
        <v>0</v>
      </c>
      <c r="CD42" s="246">
        <f xml:space="preserve"> ConFin!CD$235</f>
        <v>0</v>
      </c>
      <c r="CE42" s="246">
        <f xml:space="preserve"> ConFin!CE$235</f>
        <v>0</v>
      </c>
      <c r="CF42" s="246">
        <f xml:space="preserve"> ConFin!CF$235</f>
        <v>0</v>
      </c>
      <c r="CG42" s="246">
        <f xml:space="preserve"> ConFin!CG$235</f>
        <v>0</v>
      </c>
      <c r="CH42" s="246">
        <f xml:space="preserve"> ConFin!CH$235</f>
        <v>0</v>
      </c>
      <c r="CI42" s="246">
        <f xml:space="preserve"> ConFin!CI$235</f>
        <v>0</v>
      </c>
      <c r="CJ42" s="246">
        <f xml:space="preserve"> ConFin!CJ$235</f>
        <v>0</v>
      </c>
      <c r="CK42" s="246">
        <f xml:space="preserve"> ConFin!CK$235</f>
        <v>0</v>
      </c>
      <c r="CL42" s="246">
        <f xml:space="preserve"> ConFin!CL$235</f>
        <v>0</v>
      </c>
      <c r="CM42" s="246">
        <f xml:space="preserve"> ConFin!CM$235</f>
        <v>0</v>
      </c>
      <c r="CN42" s="246">
        <f xml:space="preserve"> ConFin!CN$235</f>
        <v>0</v>
      </c>
      <c r="CO42" s="246">
        <f xml:space="preserve"> ConFin!CO$235</f>
        <v>0</v>
      </c>
      <c r="CP42" s="246">
        <f xml:space="preserve"> ConFin!CP$235</f>
        <v>0</v>
      </c>
      <c r="CQ42" s="246">
        <f xml:space="preserve"> ConFin!CQ$235</f>
        <v>0</v>
      </c>
      <c r="CR42" s="246">
        <f xml:space="preserve"> ConFin!CR$235</f>
        <v>0</v>
      </c>
      <c r="CS42" s="246">
        <f xml:space="preserve"> ConFin!CS$235</f>
        <v>0</v>
      </c>
      <c r="CT42" s="246">
        <f xml:space="preserve"> ConFin!CT$235</f>
        <v>0</v>
      </c>
      <c r="CU42" s="246">
        <f xml:space="preserve"> ConFin!CU$235</f>
        <v>0</v>
      </c>
      <c r="CV42" s="246">
        <f xml:space="preserve"> ConFin!CV$235</f>
        <v>0</v>
      </c>
      <c r="CW42" s="246">
        <f xml:space="preserve"> ConFin!CW$235</f>
        <v>0</v>
      </c>
      <c r="CX42" s="246">
        <f xml:space="preserve"> ConFin!CX$235</f>
        <v>0</v>
      </c>
      <c r="CY42" s="246">
        <f xml:space="preserve"> ConFin!CY$235</f>
        <v>0</v>
      </c>
      <c r="CZ42" s="246">
        <f xml:space="preserve"> ConFin!CZ$235</f>
        <v>0</v>
      </c>
      <c r="DA42" s="246">
        <f xml:space="preserve"> ConFin!DA$235</f>
        <v>0</v>
      </c>
      <c r="DB42" s="246">
        <f xml:space="preserve"> ConFin!DB$235</f>
        <v>0</v>
      </c>
      <c r="DC42" s="246">
        <f xml:space="preserve"> ConFin!DC$235</f>
        <v>0</v>
      </c>
      <c r="DD42" s="246">
        <f xml:space="preserve"> ConFin!DD$235</f>
        <v>0</v>
      </c>
      <c r="DE42" s="246">
        <f xml:space="preserve"> ConFin!DE$235</f>
        <v>0</v>
      </c>
      <c r="DF42" s="246">
        <f xml:space="preserve"> ConFin!DF$235</f>
        <v>0</v>
      </c>
      <c r="DG42" s="246">
        <f xml:space="preserve"> ConFin!DG$235</f>
        <v>0</v>
      </c>
      <c r="DH42" s="246">
        <f xml:space="preserve"> ConFin!DH$235</f>
        <v>0</v>
      </c>
      <c r="DI42" s="246">
        <f xml:space="preserve"> ConFin!DI$235</f>
        <v>0</v>
      </c>
      <c r="DJ42" s="246">
        <f xml:space="preserve"> ConFin!DJ$235</f>
        <v>0</v>
      </c>
      <c r="DK42" s="246">
        <f xml:space="preserve"> ConFin!DK$235</f>
        <v>0</v>
      </c>
      <c r="DL42" s="246">
        <f xml:space="preserve"> ConFin!DL$235</f>
        <v>0</v>
      </c>
      <c r="DM42" s="246">
        <f xml:space="preserve"> ConFin!DM$235</f>
        <v>0</v>
      </c>
      <c r="DN42" s="246">
        <f xml:space="preserve"> ConFin!DN$235</f>
        <v>0</v>
      </c>
      <c r="DO42" s="246">
        <f xml:space="preserve"> ConFin!DO$235</f>
        <v>0</v>
      </c>
      <c r="DP42" s="246">
        <f xml:space="preserve"> ConFin!DP$235</f>
        <v>0</v>
      </c>
      <c r="DQ42" s="246">
        <f xml:space="preserve"> ConFin!DQ$235</f>
        <v>0</v>
      </c>
      <c r="DR42" s="246">
        <f xml:space="preserve"> ConFin!DR$235</f>
        <v>0</v>
      </c>
      <c r="DS42" s="246">
        <f xml:space="preserve"> ConFin!DS$235</f>
        <v>0</v>
      </c>
      <c r="DT42" s="246">
        <f xml:space="preserve"> ConFin!DT$235</f>
        <v>0</v>
      </c>
      <c r="DU42" s="246">
        <f xml:space="preserve"> ConFin!DU$235</f>
        <v>0</v>
      </c>
      <c r="DV42" s="246">
        <f xml:space="preserve"> ConFin!DV$235</f>
        <v>0</v>
      </c>
      <c r="DW42" s="246">
        <f xml:space="preserve"> ConFin!DW$235</f>
        <v>0</v>
      </c>
      <c r="DX42" s="246">
        <f xml:space="preserve"> ConFin!DX$235</f>
        <v>0</v>
      </c>
      <c r="DY42" s="246">
        <f xml:space="preserve"> ConFin!DY$235</f>
        <v>0</v>
      </c>
      <c r="DZ42" s="246">
        <f xml:space="preserve"> ConFin!DZ$235</f>
        <v>0</v>
      </c>
      <c r="EA42" s="246">
        <f xml:space="preserve"> ConFin!EA$235</f>
        <v>0</v>
      </c>
      <c r="EB42" s="246">
        <f xml:space="preserve"> ConFin!EB$235</f>
        <v>0</v>
      </c>
      <c r="EC42" s="246">
        <f xml:space="preserve"> ConFin!EC$235</f>
        <v>0</v>
      </c>
      <c r="ED42" s="246">
        <f xml:space="preserve"> ConFin!ED$235</f>
        <v>0</v>
      </c>
      <c r="EE42" s="246">
        <f xml:space="preserve"> ConFin!EE$235</f>
        <v>0</v>
      </c>
      <c r="EF42" s="246">
        <f xml:space="preserve"> ConFin!EF$235</f>
        <v>0</v>
      </c>
      <c r="EG42" s="246">
        <f xml:space="preserve"> ConFin!EG$235</f>
        <v>0</v>
      </c>
      <c r="EH42" s="246">
        <f xml:space="preserve"> ConFin!EH$235</f>
        <v>0</v>
      </c>
      <c r="EI42" s="246">
        <f xml:space="preserve"> ConFin!EI$235</f>
        <v>0</v>
      </c>
      <c r="EJ42" s="246">
        <f xml:space="preserve"> ConFin!EJ$235</f>
        <v>0</v>
      </c>
      <c r="EK42" s="246">
        <f xml:space="preserve"> ConFin!EK$235</f>
        <v>0</v>
      </c>
      <c r="EL42" s="246">
        <f xml:space="preserve"> ConFin!EL$235</f>
        <v>0</v>
      </c>
      <c r="EM42" s="246">
        <f xml:space="preserve"> ConFin!EM$235</f>
        <v>0</v>
      </c>
      <c r="EN42" s="246">
        <f xml:space="preserve"> ConFin!EN$235</f>
        <v>0</v>
      </c>
      <c r="EO42" s="246">
        <f xml:space="preserve"> ConFin!EO$235</f>
        <v>0</v>
      </c>
      <c r="EP42" s="246">
        <f xml:space="preserve"> ConFin!EP$235</f>
        <v>0</v>
      </c>
      <c r="EQ42" s="246">
        <f xml:space="preserve"> ConFin!EQ$235</f>
        <v>0</v>
      </c>
      <c r="ER42" s="246">
        <f xml:space="preserve"> ConFin!ER$235</f>
        <v>0</v>
      </c>
      <c r="ES42" s="246">
        <f xml:space="preserve"> ConFin!ES$235</f>
        <v>0</v>
      </c>
      <c r="ET42" s="246">
        <f xml:space="preserve"> ConFin!ET$235</f>
        <v>0</v>
      </c>
      <c r="EU42" s="246">
        <f xml:space="preserve"> ConFin!EU$235</f>
        <v>0</v>
      </c>
      <c r="EV42" s="246">
        <f xml:space="preserve"> ConFin!EV$235</f>
        <v>0</v>
      </c>
      <c r="EW42" s="246">
        <f xml:space="preserve"> ConFin!EW$235</f>
        <v>0</v>
      </c>
      <c r="EX42" s="246">
        <f xml:space="preserve"> ConFin!EX$235</f>
        <v>0</v>
      </c>
      <c r="EY42" s="246">
        <f xml:space="preserve"> ConFin!EY$235</f>
        <v>0</v>
      </c>
      <c r="EZ42" s="246">
        <f xml:space="preserve"> ConFin!EZ$235</f>
        <v>0</v>
      </c>
      <c r="FA42" s="246">
        <f xml:space="preserve"> ConFin!FA$235</f>
        <v>0</v>
      </c>
      <c r="FB42" s="246">
        <f xml:space="preserve"> ConFin!FB$235</f>
        <v>0</v>
      </c>
      <c r="FC42" s="246">
        <f xml:space="preserve"> ConFin!FC$235</f>
        <v>0</v>
      </c>
      <c r="FD42" s="246">
        <f xml:space="preserve"> ConFin!FD$235</f>
        <v>0</v>
      </c>
      <c r="FE42" s="246">
        <f xml:space="preserve"> ConFin!FE$235</f>
        <v>0</v>
      </c>
      <c r="FF42" s="246">
        <f xml:space="preserve"> ConFin!FF$235</f>
        <v>0</v>
      </c>
      <c r="FG42" s="246">
        <f xml:space="preserve"> ConFin!FG$235</f>
        <v>0</v>
      </c>
      <c r="FH42" s="246">
        <f xml:space="preserve"> ConFin!FH$235</f>
        <v>0</v>
      </c>
      <c r="FI42" s="246">
        <f xml:space="preserve"> ConFin!FI$235</f>
        <v>0</v>
      </c>
      <c r="FJ42" s="246">
        <f xml:space="preserve"> ConFin!FJ$235</f>
        <v>0</v>
      </c>
      <c r="FK42" s="246">
        <f xml:space="preserve"> ConFin!FK$235</f>
        <v>0</v>
      </c>
      <c r="FL42" s="246">
        <f xml:space="preserve"> ConFin!FL$235</f>
        <v>0</v>
      </c>
      <c r="FM42" s="246">
        <f xml:space="preserve"> ConFin!FM$235</f>
        <v>0</v>
      </c>
      <c r="FN42" s="246">
        <f xml:space="preserve"> ConFin!FN$235</f>
        <v>0</v>
      </c>
      <c r="FO42" s="246">
        <f xml:space="preserve"> ConFin!FO$235</f>
        <v>0</v>
      </c>
      <c r="FP42" s="246">
        <f xml:space="preserve"> ConFin!FP$235</f>
        <v>0</v>
      </c>
      <c r="FQ42" s="246">
        <f xml:space="preserve"> ConFin!FQ$235</f>
        <v>0</v>
      </c>
      <c r="FR42" s="246">
        <f xml:space="preserve"> ConFin!FR$235</f>
        <v>0</v>
      </c>
      <c r="FS42" s="246">
        <f xml:space="preserve"> ConFin!FS$235</f>
        <v>0</v>
      </c>
      <c r="FT42" s="246">
        <f xml:space="preserve"> ConFin!FT$235</f>
        <v>0</v>
      </c>
      <c r="FU42" s="246">
        <f xml:space="preserve"> ConFin!FU$235</f>
        <v>0</v>
      </c>
      <c r="FV42" s="246">
        <f xml:space="preserve"> ConFin!FV$235</f>
        <v>0</v>
      </c>
      <c r="FW42" s="246">
        <f xml:space="preserve"> ConFin!FW$235</f>
        <v>0</v>
      </c>
      <c r="FX42" s="246">
        <f xml:space="preserve"> ConFin!FX$235</f>
        <v>0</v>
      </c>
      <c r="FY42" s="246">
        <f xml:space="preserve"> ConFin!FY$235</f>
        <v>0</v>
      </c>
      <c r="FZ42" s="246">
        <f xml:space="preserve"> ConFin!FZ$235</f>
        <v>0</v>
      </c>
      <c r="GA42" s="246">
        <f xml:space="preserve"> ConFin!GA$235</f>
        <v>0</v>
      </c>
      <c r="GB42" s="246">
        <f xml:space="preserve"> ConFin!GB$235</f>
        <v>0</v>
      </c>
      <c r="GC42" s="246">
        <f xml:space="preserve"> ConFin!GC$235</f>
        <v>0</v>
      </c>
      <c r="GD42" s="246">
        <f xml:space="preserve"> ConFin!GD$235</f>
        <v>0</v>
      </c>
      <c r="GE42" s="246">
        <f xml:space="preserve"> ConFin!GE$235</f>
        <v>0</v>
      </c>
      <c r="GF42" s="246">
        <f xml:space="preserve"> ConFin!GF$235</f>
        <v>0</v>
      </c>
      <c r="GG42" s="246">
        <f xml:space="preserve"> ConFin!GG$235</f>
        <v>0</v>
      </c>
      <c r="GH42" s="246">
        <f xml:space="preserve"> ConFin!GH$235</f>
        <v>0</v>
      </c>
      <c r="GI42" s="246">
        <f xml:space="preserve"> ConFin!GI$235</f>
        <v>0</v>
      </c>
      <c r="GJ42" s="246">
        <f xml:space="preserve"> ConFin!GJ$235</f>
        <v>0</v>
      </c>
    </row>
    <row r="43" spans="1:192" outlineLevel="1" x14ac:dyDescent="0.25">
      <c r="A43" s="217"/>
      <c r="D43" s="221"/>
      <c r="E43" s="246" t="str">
        <f xml:space="preserve"> ConFin!E$240</f>
        <v>Construction debt drawdown</v>
      </c>
      <c r="F43" s="246">
        <f xml:space="preserve"> ConFin!F$240</f>
        <v>0</v>
      </c>
      <c r="G43" s="246" t="str">
        <f xml:space="preserve"> ConFin!G$240</f>
        <v>$ 000s</v>
      </c>
      <c r="H43" s="246">
        <f xml:space="preserve"> ConFin!H$240</f>
        <v>54222.289169329568</v>
      </c>
      <c r="I43" s="246">
        <f xml:space="preserve"> ConFin!I$240</f>
        <v>0</v>
      </c>
      <c r="J43" s="246">
        <f xml:space="preserve"> ConFin!J$240</f>
        <v>0</v>
      </c>
      <c r="K43" s="246">
        <f xml:space="preserve"> ConFin!K$240</f>
        <v>0</v>
      </c>
      <c r="L43" s="246">
        <f xml:space="preserve"> ConFin!L$240</f>
        <v>0</v>
      </c>
      <c r="M43" s="246">
        <f xml:space="preserve"> ConFin!M$240</f>
        <v>0</v>
      </c>
      <c r="N43" s="246">
        <f xml:space="preserve"> ConFin!N$240</f>
        <v>0</v>
      </c>
      <c r="O43" s="246">
        <f xml:space="preserve"> ConFin!O$240</f>
        <v>10905.080864817255</v>
      </c>
      <c r="P43" s="246">
        <f xml:space="preserve"> ConFin!P$240</f>
        <v>12557.399445092611</v>
      </c>
      <c r="Q43" s="246">
        <f xml:space="preserve"> ConFin!Q$240</f>
        <v>12671.623356922089</v>
      </c>
      <c r="R43" s="246">
        <f xml:space="preserve"> ConFin!R$240</f>
        <v>18088.18550249761</v>
      </c>
      <c r="S43" s="246">
        <f xml:space="preserve"> ConFin!S$240</f>
        <v>0</v>
      </c>
      <c r="T43" s="246">
        <f xml:space="preserve"> ConFin!T$240</f>
        <v>0</v>
      </c>
      <c r="U43" s="246">
        <f xml:space="preserve"> ConFin!U$240</f>
        <v>0</v>
      </c>
      <c r="V43" s="246">
        <f xml:space="preserve"> ConFin!V$240</f>
        <v>0</v>
      </c>
      <c r="W43" s="246">
        <f xml:space="preserve"> ConFin!W$240</f>
        <v>0</v>
      </c>
      <c r="X43" s="246">
        <f xml:space="preserve"> ConFin!X$240</f>
        <v>0</v>
      </c>
      <c r="Y43" s="246">
        <f xml:space="preserve"> ConFin!Y$240</f>
        <v>0</v>
      </c>
      <c r="Z43" s="246">
        <f xml:space="preserve"> ConFin!Z$240</f>
        <v>0</v>
      </c>
      <c r="AA43" s="246">
        <f xml:space="preserve"> ConFin!AA$240</f>
        <v>0</v>
      </c>
      <c r="AB43" s="246">
        <f xml:space="preserve"> ConFin!AB$240</f>
        <v>0</v>
      </c>
      <c r="AC43" s="246">
        <f xml:space="preserve"> ConFin!AC$240</f>
        <v>0</v>
      </c>
      <c r="AD43" s="246">
        <f xml:space="preserve"> ConFin!AD$240</f>
        <v>0</v>
      </c>
      <c r="AE43" s="246">
        <f xml:space="preserve"> ConFin!AE$240</f>
        <v>0</v>
      </c>
      <c r="AF43" s="246">
        <f xml:space="preserve"> ConFin!AF$240</f>
        <v>0</v>
      </c>
      <c r="AG43" s="246">
        <f xml:space="preserve"> ConFin!AG$240</f>
        <v>0</v>
      </c>
      <c r="AH43" s="246">
        <f xml:space="preserve"> ConFin!AH$240</f>
        <v>0</v>
      </c>
      <c r="AI43" s="246">
        <f xml:space="preserve"> ConFin!AI$240</f>
        <v>0</v>
      </c>
      <c r="AJ43" s="246">
        <f xml:space="preserve"> ConFin!AJ$240</f>
        <v>0</v>
      </c>
      <c r="AK43" s="246">
        <f xml:space="preserve"> ConFin!AK$240</f>
        <v>0</v>
      </c>
      <c r="AL43" s="246">
        <f xml:space="preserve"> ConFin!AL$240</f>
        <v>0</v>
      </c>
      <c r="AM43" s="246">
        <f xml:space="preserve"> ConFin!AM$240</f>
        <v>0</v>
      </c>
      <c r="AN43" s="246">
        <f xml:space="preserve"> ConFin!AN$240</f>
        <v>0</v>
      </c>
      <c r="AO43" s="246">
        <f xml:space="preserve"> ConFin!AO$240</f>
        <v>0</v>
      </c>
      <c r="AP43" s="246">
        <f xml:space="preserve"> ConFin!AP$240</f>
        <v>0</v>
      </c>
      <c r="AQ43" s="246">
        <f xml:space="preserve"> ConFin!AQ$240</f>
        <v>0</v>
      </c>
      <c r="AR43" s="246">
        <f xml:space="preserve"> ConFin!AR$240</f>
        <v>0</v>
      </c>
      <c r="AS43" s="246">
        <f xml:space="preserve"> ConFin!AS$240</f>
        <v>0</v>
      </c>
      <c r="AT43" s="246">
        <f xml:space="preserve"> ConFin!AT$240</f>
        <v>0</v>
      </c>
      <c r="AU43" s="246">
        <f xml:space="preserve"> ConFin!AU$240</f>
        <v>0</v>
      </c>
      <c r="AV43" s="246">
        <f xml:space="preserve"> ConFin!AV$240</f>
        <v>0</v>
      </c>
      <c r="AW43" s="246">
        <f xml:space="preserve"> ConFin!AW$240</f>
        <v>0</v>
      </c>
      <c r="AX43" s="246">
        <f xml:space="preserve"> ConFin!AX$240</f>
        <v>0</v>
      </c>
      <c r="AY43" s="246">
        <f xml:space="preserve"> ConFin!AY$240</f>
        <v>0</v>
      </c>
      <c r="AZ43" s="246">
        <f xml:space="preserve"> ConFin!AZ$240</f>
        <v>0</v>
      </c>
      <c r="BA43" s="246">
        <f xml:space="preserve"> ConFin!BA$240</f>
        <v>0</v>
      </c>
      <c r="BB43" s="246">
        <f xml:space="preserve"> ConFin!BB$240</f>
        <v>0</v>
      </c>
      <c r="BC43" s="246">
        <f xml:space="preserve"> ConFin!BC$240</f>
        <v>0</v>
      </c>
      <c r="BD43" s="246">
        <f xml:space="preserve"> ConFin!BD$240</f>
        <v>0</v>
      </c>
      <c r="BE43" s="246">
        <f xml:space="preserve"> ConFin!BE$240</f>
        <v>0</v>
      </c>
      <c r="BF43" s="246">
        <f xml:space="preserve"> ConFin!BF$240</f>
        <v>0</v>
      </c>
      <c r="BG43" s="246">
        <f xml:space="preserve"> ConFin!BG$240</f>
        <v>0</v>
      </c>
      <c r="BH43" s="246">
        <f xml:space="preserve"> ConFin!BH$240</f>
        <v>0</v>
      </c>
      <c r="BI43" s="246">
        <f xml:space="preserve"> ConFin!BI$240</f>
        <v>0</v>
      </c>
      <c r="BJ43" s="246">
        <f xml:space="preserve"> ConFin!BJ$240</f>
        <v>0</v>
      </c>
      <c r="BK43" s="246">
        <f xml:space="preserve"> ConFin!BK$240</f>
        <v>0</v>
      </c>
      <c r="BL43" s="246">
        <f xml:space="preserve"> ConFin!BL$240</f>
        <v>0</v>
      </c>
      <c r="BM43" s="246">
        <f xml:space="preserve"> ConFin!BM$240</f>
        <v>0</v>
      </c>
      <c r="BN43" s="246">
        <f xml:space="preserve"> ConFin!BN$240</f>
        <v>0</v>
      </c>
      <c r="BO43" s="246">
        <f xml:space="preserve"> ConFin!BO$240</f>
        <v>0</v>
      </c>
      <c r="BP43" s="246">
        <f xml:space="preserve"> ConFin!BP$240</f>
        <v>0</v>
      </c>
      <c r="BQ43" s="246">
        <f xml:space="preserve"> ConFin!BQ$240</f>
        <v>0</v>
      </c>
      <c r="BR43" s="246">
        <f xml:space="preserve"> ConFin!BR$240</f>
        <v>0</v>
      </c>
      <c r="BS43" s="246">
        <f xml:space="preserve"> ConFin!BS$240</f>
        <v>0</v>
      </c>
      <c r="BT43" s="246">
        <f xml:space="preserve"> ConFin!BT$240</f>
        <v>0</v>
      </c>
      <c r="BU43" s="246">
        <f xml:space="preserve"> ConFin!BU$240</f>
        <v>0</v>
      </c>
      <c r="BV43" s="246">
        <f xml:space="preserve"> ConFin!BV$240</f>
        <v>0</v>
      </c>
      <c r="BW43" s="246">
        <f xml:space="preserve"> ConFin!BW$240</f>
        <v>0</v>
      </c>
      <c r="BX43" s="246">
        <f xml:space="preserve"> ConFin!BX$240</f>
        <v>0</v>
      </c>
      <c r="BY43" s="246">
        <f xml:space="preserve"> ConFin!BY$240</f>
        <v>0</v>
      </c>
      <c r="BZ43" s="246">
        <f xml:space="preserve"> ConFin!BZ$240</f>
        <v>0</v>
      </c>
      <c r="CA43" s="246">
        <f xml:space="preserve"> ConFin!CA$240</f>
        <v>0</v>
      </c>
      <c r="CB43" s="246">
        <f xml:space="preserve"> ConFin!CB$240</f>
        <v>0</v>
      </c>
      <c r="CC43" s="246">
        <f xml:space="preserve"> ConFin!CC$240</f>
        <v>0</v>
      </c>
      <c r="CD43" s="246">
        <f xml:space="preserve"> ConFin!CD$240</f>
        <v>0</v>
      </c>
      <c r="CE43" s="246">
        <f xml:space="preserve"> ConFin!CE$240</f>
        <v>0</v>
      </c>
      <c r="CF43" s="246">
        <f xml:space="preserve"> ConFin!CF$240</f>
        <v>0</v>
      </c>
      <c r="CG43" s="246">
        <f xml:space="preserve"> ConFin!CG$240</f>
        <v>0</v>
      </c>
      <c r="CH43" s="246">
        <f xml:space="preserve"> ConFin!CH$240</f>
        <v>0</v>
      </c>
      <c r="CI43" s="246">
        <f xml:space="preserve"> ConFin!CI$240</f>
        <v>0</v>
      </c>
      <c r="CJ43" s="246">
        <f xml:space="preserve"> ConFin!CJ$240</f>
        <v>0</v>
      </c>
      <c r="CK43" s="246">
        <f xml:space="preserve"> ConFin!CK$240</f>
        <v>0</v>
      </c>
      <c r="CL43" s="246">
        <f xml:space="preserve"> ConFin!CL$240</f>
        <v>0</v>
      </c>
      <c r="CM43" s="246">
        <f xml:space="preserve"> ConFin!CM$240</f>
        <v>0</v>
      </c>
      <c r="CN43" s="246">
        <f xml:space="preserve"> ConFin!CN$240</f>
        <v>0</v>
      </c>
      <c r="CO43" s="246">
        <f xml:space="preserve"> ConFin!CO$240</f>
        <v>0</v>
      </c>
      <c r="CP43" s="246">
        <f xml:space="preserve"> ConFin!CP$240</f>
        <v>0</v>
      </c>
      <c r="CQ43" s="246">
        <f xml:space="preserve"> ConFin!CQ$240</f>
        <v>0</v>
      </c>
      <c r="CR43" s="246">
        <f xml:space="preserve"> ConFin!CR$240</f>
        <v>0</v>
      </c>
      <c r="CS43" s="246">
        <f xml:space="preserve"> ConFin!CS$240</f>
        <v>0</v>
      </c>
      <c r="CT43" s="246">
        <f xml:space="preserve"> ConFin!CT$240</f>
        <v>0</v>
      </c>
      <c r="CU43" s="246">
        <f xml:space="preserve"> ConFin!CU$240</f>
        <v>0</v>
      </c>
      <c r="CV43" s="246">
        <f xml:space="preserve"> ConFin!CV$240</f>
        <v>0</v>
      </c>
      <c r="CW43" s="246">
        <f xml:space="preserve"> ConFin!CW$240</f>
        <v>0</v>
      </c>
      <c r="CX43" s="246">
        <f xml:space="preserve"> ConFin!CX$240</f>
        <v>0</v>
      </c>
      <c r="CY43" s="246">
        <f xml:space="preserve"> ConFin!CY$240</f>
        <v>0</v>
      </c>
      <c r="CZ43" s="246">
        <f xml:space="preserve"> ConFin!CZ$240</f>
        <v>0</v>
      </c>
      <c r="DA43" s="246">
        <f xml:space="preserve"> ConFin!DA$240</f>
        <v>0</v>
      </c>
      <c r="DB43" s="246">
        <f xml:space="preserve"> ConFin!DB$240</f>
        <v>0</v>
      </c>
      <c r="DC43" s="246">
        <f xml:space="preserve"> ConFin!DC$240</f>
        <v>0</v>
      </c>
      <c r="DD43" s="246">
        <f xml:space="preserve"> ConFin!DD$240</f>
        <v>0</v>
      </c>
      <c r="DE43" s="246">
        <f xml:space="preserve"> ConFin!DE$240</f>
        <v>0</v>
      </c>
      <c r="DF43" s="246">
        <f xml:space="preserve"> ConFin!DF$240</f>
        <v>0</v>
      </c>
      <c r="DG43" s="246">
        <f xml:space="preserve"> ConFin!DG$240</f>
        <v>0</v>
      </c>
      <c r="DH43" s="246">
        <f xml:space="preserve"> ConFin!DH$240</f>
        <v>0</v>
      </c>
      <c r="DI43" s="246">
        <f xml:space="preserve"> ConFin!DI$240</f>
        <v>0</v>
      </c>
      <c r="DJ43" s="246">
        <f xml:space="preserve"> ConFin!DJ$240</f>
        <v>0</v>
      </c>
      <c r="DK43" s="246">
        <f xml:space="preserve"> ConFin!DK$240</f>
        <v>0</v>
      </c>
      <c r="DL43" s="246">
        <f xml:space="preserve"> ConFin!DL$240</f>
        <v>0</v>
      </c>
      <c r="DM43" s="246">
        <f xml:space="preserve"> ConFin!DM$240</f>
        <v>0</v>
      </c>
      <c r="DN43" s="246">
        <f xml:space="preserve"> ConFin!DN$240</f>
        <v>0</v>
      </c>
      <c r="DO43" s="246">
        <f xml:space="preserve"> ConFin!DO$240</f>
        <v>0</v>
      </c>
      <c r="DP43" s="246">
        <f xml:space="preserve"> ConFin!DP$240</f>
        <v>0</v>
      </c>
      <c r="DQ43" s="246">
        <f xml:space="preserve"> ConFin!DQ$240</f>
        <v>0</v>
      </c>
      <c r="DR43" s="246">
        <f xml:space="preserve"> ConFin!DR$240</f>
        <v>0</v>
      </c>
      <c r="DS43" s="246">
        <f xml:space="preserve"> ConFin!DS$240</f>
        <v>0</v>
      </c>
      <c r="DT43" s="246">
        <f xml:space="preserve"> ConFin!DT$240</f>
        <v>0</v>
      </c>
      <c r="DU43" s="246">
        <f xml:space="preserve"> ConFin!DU$240</f>
        <v>0</v>
      </c>
      <c r="DV43" s="246">
        <f xml:space="preserve"> ConFin!DV$240</f>
        <v>0</v>
      </c>
      <c r="DW43" s="246">
        <f xml:space="preserve"> ConFin!DW$240</f>
        <v>0</v>
      </c>
      <c r="DX43" s="246">
        <f xml:space="preserve"> ConFin!DX$240</f>
        <v>0</v>
      </c>
      <c r="DY43" s="246">
        <f xml:space="preserve"> ConFin!DY$240</f>
        <v>0</v>
      </c>
      <c r="DZ43" s="246">
        <f xml:space="preserve"> ConFin!DZ$240</f>
        <v>0</v>
      </c>
      <c r="EA43" s="246">
        <f xml:space="preserve"> ConFin!EA$240</f>
        <v>0</v>
      </c>
      <c r="EB43" s="246">
        <f xml:space="preserve"> ConFin!EB$240</f>
        <v>0</v>
      </c>
      <c r="EC43" s="246">
        <f xml:space="preserve"> ConFin!EC$240</f>
        <v>0</v>
      </c>
      <c r="ED43" s="246">
        <f xml:space="preserve"> ConFin!ED$240</f>
        <v>0</v>
      </c>
      <c r="EE43" s="246">
        <f xml:space="preserve"> ConFin!EE$240</f>
        <v>0</v>
      </c>
      <c r="EF43" s="246">
        <f xml:space="preserve"> ConFin!EF$240</f>
        <v>0</v>
      </c>
      <c r="EG43" s="246">
        <f xml:space="preserve"> ConFin!EG$240</f>
        <v>0</v>
      </c>
      <c r="EH43" s="246">
        <f xml:space="preserve"> ConFin!EH$240</f>
        <v>0</v>
      </c>
      <c r="EI43" s="246">
        <f xml:space="preserve"> ConFin!EI$240</f>
        <v>0</v>
      </c>
      <c r="EJ43" s="246">
        <f xml:space="preserve"> ConFin!EJ$240</f>
        <v>0</v>
      </c>
      <c r="EK43" s="246">
        <f xml:space="preserve"> ConFin!EK$240</f>
        <v>0</v>
      </c>
      <c r="EL43" s="246">
        <f xml:space="preserve"> ConFin!EL$240</f>
        <v>0</v>
      </c>
      <c r="EM43" s="246">
        <f xml:space="preserve"> ConFin!EM$240</f>
        <v>0</v>
      </c>
      <c r="EN43" s="246">
        <f xml:space="preserve"> ConFin!EN$240</f>
        <v>0</v>
      </c>
      <c r="EO43" s="246">
        <f xml:space="preserve"> ConFin!EO$240</f>
        <v>0</v>
      </c>
      <c r="EP43" s="246">
        <f xml:space="preserve"> ConFin!EP$240</f>
        <v>0</v>
      </c>
      <c r="EQ43" s="246">
        <f xml:space="preserve"> ConFin!EQ$240</f>
        <v>0</v>
      </c>
      <c r="ER43" s="246">
        <f xml:space="preserve"> ConFin!ER$240</f>
        <v>0</v>
      </c>
      <c r="ES43" s="246">
        <f xml:space="preserve"> ConFin!ES$240</f>
        <v>0</v>
      </c>
      <c r="ET43" s="246">
        <f xml:space="preserve"> ConFin!ET$240</f>
        <v>0</v>
      </c>
      <c r="EU43" s="246">
        <f xml:space="preserve"> ConFin!EU$240</f>
        <v>0</v>
      </c>
      <c r="EV43" s="246">
        <f xml:space="preserve"> ConFin!EV$240</f>
        <v>0</v>
      </c>
      <c r="EW43" s="246">
        <f xml:space="preserve"> ConFin!EW$240</f>
        <v>0</v>
      </c>
      <c r="EX43" s="246">
        <f xml:space="preserve"> ConFin!EX$240</f>
        <v>0</v>
      </c>
      <c r="EY43" s="246">
        <f xml:space="preserve"> ConFin!EY$240</f>
        <v>0</v>
      </c>
      <c r="EZ43" s="246">
        <f xml:space="preserve"> ConFin!EZ$240</f>
        <v>0</v>
      </c>
      <c r="FA43" s="246">
        <f xml:space="preserve"> ConFin!FA$240</f>
        <v>0</v>
      </c>
      <c r="FB43" s="246">
        <f xml:space="preserve"> ConFin!FB$240</f>
        <v>0</v>
      </c>
      <c r="FC43" s="246">
        <f xml:space="preserve"> ConFin!FC$240</f>
        <v>0</v>
      </c>
      <c r="FD43" s="246">
        <f xml:space="preserve"> ConFin!FD$240</f>
        <v>0</v>
      </c>
      <c r="FE43" s="246">
        <f xml:space="preserve"> ConFin!FE$240</f>
        <v>0</v>
      </c>
      <c r="FF43" s="246">
        <f xml:space="preserve"> ConFin!FF$240</f>
        <v>0</v>
      </c>
      <c r="FG43" s="246">
        <f xml:space="preserve"> ConFin!FG$240</f>
        <v>0</v>
      </c>
      <c r="FH43" s="246">
        <f xml:space="preserve"> ConFin!FH$240</f>
        <v>0</v>
      </c>
      <c r="FI43" s="246">
        <f xml:space="preserve"> ConFin!FI$240</f>
        <v>0</v>
      </c>
      <c r="FJ43" s="246">
        <f xml:space="preserve"> ConFin!FJ$240</f>
        <v>0</v>
      </c>
      <c r="FK43" s="246">
        <f xml:space="preserve"> ConFin!FK$240</f>
        <v>0</v>
      </c>
      <c r="FL43" s="246">
        <f xml:space="preserve"> ConFin!FL$240</f>
        <v>0</v>
      </c>
      <c r="FM43" s="246">
        <f xml:space="preserve"> ConFin!FM$240</f>
        <v>0</v>
      </c>
      <c r="FN43" s="246">
        <f xml:space="preserve"> ConFin!FN$240</f>
        <v>0</v>
      </c>
      <c r="FO43" s="246">
        <f xml:space="preserve"> ConFin!FO$240</f>
        <v>0</v>
      </c>
      <c r="FP43" s="246">
        <f xml:space="preserve"> ConFin!FP$240</f>
        <v>0</v>
      </c>
      <c r="FQ43" s="246">
        <f xml:space="preserve"> ConFin!FQ$240</f>
        <v>0</v>
      </c>
      <c r="FR43" s="246">
        <f xml:space="preserve"> ConFin!FR$240</f>
        <v>0</v>
      </c>
      <c r="FS43" s="246">
        <f xml:space="preserve"> ConFin!FS$240</f>
        <v>0</v>
      </c>
      <c r="FT43" s="246">
        <f xml:space="preserve"> ConFin!FT$240</f>
        <v>0</v>
      </c>
      <c r="FU43" s="246">
        <f xml:space="preserve"> ConFin!FU$240</f>
        <v>0</v>
      </c>
      <c r="FV43" s="246">
        <f xml:space="preserve"> ConFin!FV$240</f>
        <v>0</v>
      </c>
      <c r="FW43" s="246">
        <f xml:space="preserve"> ConFin!FW$240</f>
        <v>0</v>
      </c>
      <c r="FX43" s="246">
        <f xml:space="preserve"> ConFin!FX$240</f>
        <v>0</v>
      </c>
      <c r="FY43" s="246">
        <f xml:space="preserve"> ConFin!FY$240</f>
        <v>0</v>
      </c>
      <c r="FZ43" s="246">
        <f xml:space="preserve"> ConFin!FZ$240</f>
        <v>0</v>
      </c>
      <c r="GA43" s="246">
        <f xml:space="preserve"> ConFin!GA$240</f>
        <v>0</v>
      </c>
      <c r="GB43" s="246">
        <f xml:space="preserve"> ConFin!GB$240</f>
        <v>0</v>
      </c>
      <c r="GC43" s="246">
        <f xml:space="preserve"> ConFin!GC$240</f>
        <v>0</v>
      </c>
      <c r="GD43" s="246">
        <f xml:space="preserve"> ConFin!GD$240</f>
        <v>0</v>
      </c>
      <c r="GE43" s="246">
        <f xml:space="preserve"> ConFin!GE$240</f>
        <v>0</v>
      </c>
      <c r="GF43" s="246">
        <f xml:space="preserve"> ConFin!GF$240</f>
        <v>0</v>
      </c>
      <c r="GG43" s="246">
        <f xml:space="preserve"> ConFin!GG$240</f>
        <v>0</v>
      </c>
      <c r="GH43" s="246">
        <f xml:space="preserve"> ConFin!GH$240</f>
        <v>0</v>
      </c>
      <c r="GI43" s="246">
        <f xml:space="preserve"> ConFin!GI$240</f>
        <v>0</v>
      </c>
      <c r="GJ43" s="246">
        <f xml:space="preserve"> ConFin!GJ$240</f>
        <v>0</v>
      </c>
    </row>
    <row r="44" spans="1:192" s="199" customFormat="1" outlineLevel="1" x14ac:dyDescent="0.25">
      <c r="A44" s="549"/>
      <c r="B44" s="549"/>
      <c r="C44" s="550"/>
      <c r="D44" s="551"/>
      <c r="E44" s="605" t="s">
        <v>447</v>
      </c>
      <c r="F44" s="605"/>
      <c r="G44" s="605" t="str">
        <f xml:space="preserve"> SMU</f>
        <v>$ 000s</v>
      </c>
      <c r="H44" s="605">
        <f xml:space="preserve"> SUM(J44:GJ44)</f>
        <v>182104.7613984294</v>
      </c>
      <c r="I44" s="605"/>
      <c r="J44" s="605">
        <f t="shared" ref="J44:AO44" si="32" xml:space="preserve"> J35 + SUM(J37:J43)</f>
        <v>0</v>
      </c>
      <c r="K44" s="605">
        <f t="shared" si="32"/>
        <v>0</v>
      </c>
      <c r="L44" s="605">
        <f t="shared" si="32"/>
        <v>0</v>
      </c>
      <c r="M44" s="605">
        <f t="shared" si="32"/>
        <v>0</v>
      </c>
      <c r="N44" s="605">
        <f t="shared" si="32"/>
        <v>0</v>
      </c>
      <c r="O44" s="605">
        <f t="shared" si="32"/>
        <v>5.2956929721403867E-6</v>
      </c>
      <c r="P44" s="605">
        <f t="shared" si="32"/>
        <v>8.2622391346376389E-6</v>
      </c>
      <c r="Q44" s="605">
        <f t="shared" si="32"/>
        <v>8.4430776041699573E-6</v>
      </c>
      <c r="R44" s="605">
        <f t="shared" si="32"/>
        <v>8.9015997218666598E-5</v>
      </c>
      <c r="S44" s="605">
        <f t="shared" si="32"/>
        <v>1907.4201021722665</v>
      </c>
      <c r="T44" s="605">
        <f t="shared" si="32"/>
        <v>2111.003041446334</v>
      </c>
      <c r="U44" s="605">
        <f t="shared" si="32"/>
        <v>2516.2592072008792</v>
      </c>
      <c r="V44" s="605">
        <f t="shared" si="32"/>
        <v>2376.9969959608125</v>
      </c>
      <c r="W44" s="605">
        <f t="shared" si="32"/>
        <v>1950.9956793667188</v>
      </c>
      <c r="X44" s="605">
        <f t="shared" si="32"/>
        <v>2069.2104259454536</v>
      </c>
      <c r="Y44" s="605">
        <f t="shared" si="32"/>
        <v>2488.183923150405</v>
      </c>
      <c r="Z44" s="605">
        <f t="shared" si="32"/>
        <v>2349.6701047269316</v>
      </c>
      <c r="AA44" s="605">
        <f t="shared" si="32"/>
        <v>1909.9636421741325</v>
      </c>
      <c r="AB44" s="605">
        <f t="shared" si="32"/>
        <v>2058.5862208997132</v>
      </c>
      <c r="AC44" s="605">
        <f t="shared" si="32"/>
        <v>2459.8225141955681</v>
      </c>
      <c r="AD44" s="605">
        <f t="shared" si="32"/>
        <v>2322.054885604115</v>
      </c>
      <c r="AE44" s="605">
        <f t="shared" si="32"/>
        <v>1884.4103788226689</v>
      </c>
      <c r="AF44" s="605">
        <f t="shared" si="32"/>
        <v>2031.9979622741002</v>
      </c>
      <c r="AG44" s="605">
        <f t="shared" si="32"/>
        <v>2431.2393520382088</v>
      </c>
      <c r="AH44" s="605">
        <f t="shared" si="32"/>
        <v>2294.2154964928627</v>
      </c>
      <c r="AI44" s="605">
        <f t="shared" si="32"/>
        <v>1858.5948984615895</v>
      </c>
      <c r="AJ44" s="605">
        <f t="shared" si="32"/>
        <v>2005.1333201388074</v>
      </c>
      <c r="AK44" s="605">
        <f t="shared" si="32"/>
        <v>2402.389763687675</v>
      </c>
      <c r="AL44" s="605">
        <f t="shared" si="32"/>
        <v>2266.1074398739829</v>
      </c>
      <c r="AM44" s="605">
        <f t="shared" si="32"/>
        <v>1847.6783306278194</v>
      </c>
      <c r="AN44" s="605">
        <f t="shared" si="32"/>
        <v>1962.8019680407815</v>
      </c>
      <c r="AO44" s="605">
        <f t="shared" si="32"/>
        <v>2373.2648588729098</v>
      </c>
      <c r="AP44" s="605">
        <f t="shared" ref="AP44:BU44" si="33" xml:space="preserve"> AP35 + SUM(AP37:AP43)</f>
        <v>2237.7218731034691</v>
      </c>
      <c r="AQ44" s="605">
        <f t="shared" si="33"/>
        <v>1806.0803010691097</v>
      </c>
      <c r="AR44" s="605">
        <f t="shared" si="33"/>
        <v>1950.4985838682799</v>
      </c>
      <c r="AS44" s="605">
        <f t="shared" si="33"/>
        <v>2343.8148155166718</v>
      </c>
      <c r="AT44" s="605">
        <f t="shared" si="33"/>
        <v>2209.0091678023164</v>
      </c>
      <c r="AU44" s="605">
        <f t="shared" si="33"/>
        <v>1779.3763754205333</v>
      </c>
      <c r="AV44" s="605">
        <f t="shared" si="33"/>
        <v>1922.7498728097403</v>
      </c>
      <c r="AW44" s="605">
        <f t="shared" si="33"/>
        <v>2314.110738953319</v>
      </c>
      <c r="AX44" s="605">
        <f t="shared" si="33"/>
        <v>2180.0401911436934</v>
      </c>
      <c r="AY44" s="605">
        <f t="shared" si="33"/>
        <v>1752.3755090678419</v>
      </c>
      <c r="AZ44" s="605">
        <f t="shared" si="33"/>
        <v>1894.6880965899386</v>
      </c>
      <c r="BA44" s="605">
        <f t="shared" si="33"/>
        <v>2284.1033612069828</v>
      </c>
      <c r="BB44" s="605">
        <f t="shared" si="33"/>
        <v>2150.7658667146434</v>
      </c>
      <c r="BC44" s="605">
        <f t="shared" si="33"/>
        <v>1739.6718827266347</v>
      </c>
      <c r="BD44" s="605">
        <f t="shared" si="33"/>
        <v>1851.6869212534345</v>
      </c>
      <c r="BE44" s="605">
        <f t="shared" si="33"/>
        <v>2253.7829141723123</v>
      </c>
      <c r="BF44" s="605">
        <f t="shared" si="33"/>
        <v>2121.1764768574931</v>
      </c>
      <c r="BG44" s="605">
        <f t="shared" si="33"/>
        <v>1697.3760417286931</v>
      </c>
      <c r="BH44" s="605">
        <f t="shared" si="33"/>
        <v>1837.5412788081167</v>
      </c>
      <c r="BI44" s="605">
        <f t="shared" si="33"/>
        <v>2223.0944454043638</v>
      </c>
      <c r="BJ44" s="605">
        <f t="shared" si="33"/>
        <v>2091.2172808317378</v>
      </c>
      <c r="BK44" s="605">
        <f t="shared" si="33"/>
        <v>1669.372206468619</v>
      </c>
      <c r="BL44" s="605">
        <f t="shared" si="33"/>
        <v>1808.479920459811</v>
      </c>
      <c r="BM44" s="605">
        <f t="shared" si="33"/>
        <v>2192.1164924978957</v>
      </c>
      <c r="BN44" s="605">
        <f t="shared" si="33"/>
        <v>2060.9665512228512</v>
      </c>
      <c r="BO44" s="605">
        <f t="shared" si="33"/>
        <v>1641.0332472498253</v>
      </c>
      <c r="BP44" s="605">
        <f t="shared" si="33"/>
        <v>1779.0651619354787</v>
      </c>
      <c r="BQ44" s="605">
        <f t="shared" si="33"/>
        <v>2160.794714221709</v>
      </c>
      <c r="BR44" s="605">
        <f t="shared" si="33"/>
        <v>2030.3701561679206</v>
      </c>
      <c r="BS44" s="605">
        <f t="shared" si="33"/>
        <v>1626.3698068746128</v>
      </c>
      <c r="BT44" s="605">
        <f t="shared" si="33"/>
        <v>1735.2509422255596</v>
      </c>
      <c r="BU44" s="605">
        <f t="shared" si="33"/>
        <v>2129.118372536323</v>
      </c>
      <c r="BV44" s="605">
        <f t="shared" ref="BV44:DA44" si="34" xml:space="preserve"> BV35 + SUM(BV37:BV43)</f>
        <v>1999.4174112308222</v>
      </c>
      <c r="BW44" s="605">
        <f t="shared" si="34"/>
        <v>1583.2320833176634</v>
      </c>
      <c r="BX44" s="605">
        <f t="shared" si="34"/>
        <v>1719.0827959453618</v>
      </c>
      <c r="BY44" s="605">
        <f t="shared" si="34"/>
        <v>2097.026850748407</v>
      </c>
      <c r="BZ44" s="605">
        <f t="shared" si="34"/>
        <v>1968.047931341303</v>
      </c>
      <c r="CA44" s="605">
        <f t="shared" si="34"/>
        <v>1553.7641729941361</v>
      </c>
      <c r="CB44" s="605">
        <f t="shared" si="34"/>
        <v>1688.5414092314095</v>
      </c>
      <c r="CC44" s="605">
        <f t="shared" si="34"/>
        <v>2064.6068899377829</v>
      </c>
      <c r="CD44" s="605">
        <f t="shared" si="34"/>
        <v>1936.3481629742123</v>
      </c>
      <c r="CE44" s="605">
        <f t="shared" si="34"/>
        <v>1523.9191335724745</v>
      </c>
      <c r="CF44" s="605">
        <f t="shared" si="34"/>
        <v>1657.6022513153421</v>
      </c>
      <c r="CG44" s="605">
        <f t="shared" si="34"/>
        <v>2031.7985476794263</v>
      </c>
      <c r="CH44" s="605">
        <f t="shared" si="34"/>
        <v>1904.2583927693404</v>
      </c>
      <c r="CI44" s="605">
        <f t="shared" si="34"/>
        <v>1507.1049217250691</v>
      </c>
      <c r="CJ44" s="605">
        <f t="shared" si="34"/>
        <v>1612.8183416721404</v>
      </c>
      <c r="CK44" s="605">
        <f t="shared" si="34"/>
        <v>1998.5900143497197</v>
      </c>
      <c r="CL44" s="605">
        <f t="shared" si="34"/>
        <v>1871.7668682311328</v>
      </c>
      <c r="CM44" s="605">
        <f t="shared" si="34"/>
        <v>1446.1965878335709</v>
      </c>
      <c r="CN44" s="605">
        <f t="shared" si="34"/>
        <v>1242.0857245764289</v>
      </c>
      <c r="CO44" s="605">
        <f t="shared" si="34"/>
        <v>1587.2726931256796</v>
      </c>
      <c r="CP44" s="605">
        <f t="shared" si="34"/>
        <v>1555.5275273467082</v>
      </c>
      <c r="CQ44" s="605">
        <f t="shared" si="34"/>
        <v>1173.1197998057446</v>
      </c>
      <c r="CR44" s="605">
        <f t="shared" si="34"/>
        <v>1202.3980787933881</v>
      </c>
      <c r="CS44" s="605">
        <f t="shared" si="34"/>
        <v>1550.1897212394028</v>
      </c>
      <c r="CT44" s="605">
        <f t="shared" si="34"/>
        <v>1524.2749610654068</v>
      </c>
      <c r="CU44" s="605">
        <f t="shared" si="34"/>
        <v>1144.7717515234258</v>
      </c>
      <c r="CV44" s="605">
        <f t="shared" si="34"/>
        <v>1173.5896335121192</v>
      </c>
      <c r="CW44" s="605">
        <f t="shared" si="34"/>
        <v>1519.7981567100037</v>
      </c>
      <c r="CX44" s="605">
        <f t="shared" si="34"/>
        <v>1494.2391071347145</v>
      </c>
      <c r="CY44" s="605">
        <f t="shared" si="34"/>
        <v>1129.4588241052991</v>
      </c>
      <c r="CZ44" s="605">
        <f t="shared" si="34"/>
        <v>1132.1518146133199</v>
      </c>
      <c r="DA44" s="605">
        <f t="shared" si="34"/>
        <v>1489.5715785363204</v>
      </c>
      <c r="DB44" s="605">
        <f t="shared" ref="DB44:EG44" si="35" xml:space="preserve"> DB35 + SUM(DB37:DB43)</f>
        <v>1464.3431011894952</v>
      </c>
      <c r="DC44" s="605">
        <f t="shared" si="35"/>
        <v>1088.5943366555182</v>
      </c>
      <c r="DD44" s="605">
        <f t="shared" si="35"/>
        <v>1116.3630161870738</v>
      </c>
      <c r="DE44" s="605">
        <f t="shared" si="35"/>
        <v>1459.3533661204012</v>
      </c>
      <c r="DF44" s="605">
        <f t="shared" si="35"/>
        <v>1434.4354657908448</v>
      </c>
      <c r="DG44" s="605">
        <f t="shared" si="35"/>
        <v>1060.5556311183605</v>
      </c>
      <c r="DH44" s="605">
        <f t="shared" si="35"/>
        <v>1087.7842502251774</v>
      </c>
      <c r="DI44" s="605">
        <f t="shared" si="35"/>
        <v>1429.1487739594018</v>
      </c>
      <c r="DJ44" s="605">
        <f t="shared" si="35"/>
        <v>1404.5250526827301</v>
      </c>
      <c r="DK44" s="605">
        <f t="shared" si="35"/>
        <v>1032.4581252964892</v>
      </c>
      <c r="DL44" s="605">
        <f t="shared" si="35"/>
        <v>1059.1023877570315</v>
      </c>
      <c r="DM44" s="605">
        <f t="shared" si="35"/>
        <v>1398.8346718871651</v>
      </c>
      <c r="DN44" s="605">
        <f t="shared" si="35"/>
        <v>1473.3902888459229</v>
      </c>
      <c r="DO44" s="605">
        <f t="shared" si="35"/>
        <v>1161.4806016548628</v>
      </c>
      <c r="DP44" s="605">
        <f t="shared" si="35"/>
        <v>0</v>
      </c>
      <c r="DQ44" s="605">
        <f t="shared" si="35"/>
        <v>0</v>
      </c>
      <c r="DR44" s="605">
        <f t="shared" si="35"/>
        <v>0</v>
      </c>
      <c r="DS44" s="605">
        <f t="shared" si="35"/>
        <v>0</v>
      </c>
      <c r="DT44" s="605">
        <f t="shared" si="35"/>
        <v>0</v>
      </c>
      <c r="DU44" s="605">
        <f t="shared" si="35"/>
        <v>0</v>
      </c>
      <c r="DV44" s="605">
        <f t="shared" si="35"/>
        <v>0</v>
      </c>
      <c r="DW44" s="605">
        <f t="shared" si="35"/>
        <v>0</v>
      </c>
      <c r="DX44" s="605">
        <f t="shared" si="35"/>
        <v>0</v>
      </c>
      <c r="DY44" s="605">
        <f t="shared" si="35"/>
        <v>0</v>
      </c>
      <c r="DZ44" s="605">
        <f t="shared" si="35"/>
        <v>0</v>
      </c>
      <c r="EA44" s="605">
        <f t="shared" si="35"/>
        <v>0</v>
      </c>
      <c r="EB44" s="605">
        <f t="shared" si="35"/>
        <v>0</v>
      </c>
      <c r="EC44" s="605">
        <f t="shared" si="35"/>
        <v>0</v>
      </c>
      <c r="ED44" s="605">
        <f t="shared" si="35"/>
        <v>0</v>
      </c>
      <c r="EE44" s="605">
        <f t="shared" si="35"/>
        <v>0</v>
      </c>
      <c r="EF44" s="605">
        <f t="shared" si="35"/>
        <v>0</v>
      </c>
      <c r="EG44" s="605">
        <f t="shared" si="35"/>
        <v>0</v>
      </c>
      <c r="EH44" s="605">
        <f t="shared" ref="EH44:FM44" si="36" xml:space="preserve"> EH35 + SUM(EH37:EH43)</f>
        <v>0</v>
      </c>
      <c r="EI44" s="605">
        <f t="shared" si="36"/>
        <v>0</v>
      </c>
      <c r="EJ44" s="605">
        <f t="shared" si="36"/>
        <v>0</v>
      </c>
      <c r="EK44" s="605">
        <f t="shared" si="36"/>
        <v>0</v>
      </c>
      <c r="EL44" s="605">
        <f t="shared" si="36"/>
        <v>0</v>
      </c>
      <c r="EM44" s="605">
        <f t="shared" si="36"/>
        <v>0</v>
      </c>
      <c r="EN44" s="605">
        <f t="shared" si="36"/>
        <v>0</v>
      </c>
      <c r="EO44" s="605">
        <f t="shared" si="36"/>
        <v>0</v>
      </c>
      <c r="EP44" s="605">
        <f t="shared" si="36"/>
        <v>0</v>
      </c>
      <c r="EQ44" s="605">
        <f t="shared" si="36"/>
        <v>0</v>
      </c>
      <c r="ER44" s="605">
        <f t="shared" si="36"/>
        <v>0</v>
      </c>
      <c r="ES44" s="605">
        <f t="shared" si="36"/>
        <v>0</v>
      </c>
      <c r="ET44" s="605">
        <f t="shared" si="36"/>
        <v>0</v>
      </c>
      <c r="EU44" s="605">
        <f t="shared" si="36"/>
        <v>0</v>
      </c>
      <c r="EV44" s="605">
        <f t="shared" si="36"/>
        <v>0</v>
      </c>
      <c r="EW44" s="605">
        <f t="shared" si="36"/>
        <v>0</v>
      </c>
      <c r="EX44" s="605">
        <f t="shared" si="36"/>
        <v>0</v>
      </c>
      <c r="EY44" s="605">
        <f t="shared" si="36"/>
        <v>0</v>
      </c>
      <c r="EZ44" s="605">
        <f t="shared" si="36"/>
        <v>0</v>
      </c>
      <c r="FA44" s="605">
        <f t="shared" si="36"/>
        <v>0</v>
      </c>
      <c r="FB44" s="605">
        <f t="shared" si="36"/>
        <v>0</v>
      </c>
      <c r="FC44" s="605">
        <f t="shared" si="36"/>
        <v>0</v>
      </c>
      <c r="FD44" s="605">
        <f t="shared" si="36"/>
        <v>0</v>
      </c>
      <c r="FE44" s="605">
        <f t="shared" si="36"/>
        <v>0</v>
      </c>
      <c r="FF44" s="605">
        <f t="shared" si="36"/>
        <v>0</v>
      </c>
      <c r="FG44" s="605">
        <f t="shared" si="36"/>
        <v>0</v>
      </c>
      <c r="FH44" s="605">
        <f t="shared" si="36"/>
        <v>0</v>
      </c>
      <c r="FI44" s="605">
        <f t="shared" si="36"/>
        <v>0</v>
      </c>
      <c r="FJ44" s="605">
        <f t="shared" si="36"/>
        <v>0</v>
      </c>
      <c r="FK44" s="605">
        <f t="shared" si="36"/>
        <v>0</v>
      </c>
      <c r="FL44" s="605">
        <f t="shared" si="36"/>
        <v>0</v>
      </c>
      <c r="FM44" s="605">
        <f t="shared" si="36"/>
        <v>0</v>
      </c>
      <c r="FN44" s="605">
        <f t="shared" ref="FN44:GJ44" si="37" xml:space="preserve"> FN35 + SUM(FN37:FN43)</f>
        <v>0</v>
      </c>
      <c r="FO44" s="605">
        <f t="shared" si="37"/>
        <v>0</v>
      </c>
      <c r="FP44" s="605">
        <f t="shared" si="37"/>
        <v>0</v>
      </c>
      <c r="FQ44" s="605">
        <f t="shared" si="37"/>
        <v>0</v>
      </c>
      <c r="FR44" s="605">
        <f t="shared" si="37"/>
        <v>0</v>
      </c>
      <c r="FS44" s="605">
        <f t="shared" si="37"/>
        <v>0</v>
      </c>
      <c r="FT44" s="605">
        <f t="shared" si="37"/>
        <v>0</v>
      </c>
      <c r="FU44" s="605">
        <f t="shared" si="37"/>
        <v>0</v>
      </c>
      <c r="FV44" s="605">
        <f t="shared" si="37"/>
        <v>0</v>
      </c>
      <c r="FW44" s="605">
        <f t="shared" si="37"/>
        <v>0</v>
      </c>
      <c r="FX44" s="605">
        <f t="shared" si="37"/>
        <v>0</v>
      </c>
      <c r="FY44" s="605">
        <f t="shared" si="37"/>
        <v>0</v>
      </c>
      <c r="FZ44" s="605">
        <f t="shared" si="37"/>
        <v>0</v>
      </c>
      <c r="GA44" s="605">
        <f t="shared" si="37"/>
        <v>0</v>
      </c>
      <c r="GB44" s="605">
        <f t="shared" si="37"/>
        <v>0</v>
      </c>
      <c r="GC44" s="605">
        <f t="shared" si="37"/>
        <v>0</v>
      </c>
      <c r="GD44" s="605">
        <f t="shared" si="37"/>
        <v>0</v>
      </c>
      <c r="GE44" s="605">
        <f t="shared" si="37"/>
        <v>0</v>
      </c>
      <c r="GF44" s="605">
        <f t="shared" si="37"/>
        <v>0</v>
      </c>
      <c r="GG44" s="605">
        <f t="shared" si="37"/>
        <v>0</v>
      </c>
      <c r="GH44" s="605">
        <f t="shared" si="37"/>
        <v>0</v>
      </c>
      <c r="GI44" s="605">
        <f t="shared" si="37"/>
        <v>0</v>
      </c>
      <c r="GJ44" s="605">
        <f t="shared" si="37"/>
        <v>0</v>
      </c>
    </row>
    <row r="45" spans="1:192" outlineLevel="1" x14ac:dyDescent="0.25">
      <c r="A45" s="217"/>
      <c r="D45" s="221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246"/>
      <c r="AB45" s="246"/>
      <c r="AC45" s="246"/>
      <c r="AD45" s="246"/>
      <c r="AE45" s="246"/>
      <c r="AF45" s="246"/>
      <c r="AG45" s="246"/>
      <c r="AH45" s="246"/>
      <c r="AI45" s="246"/>
      <c r="AJ45" s="246"/>
      <c r="AK45" s="246"/>
      <c r="AL45" s="246"/>
      <c r="AM45" s="246"/>
      <c r="AN45" s="246"/>
      <c r="AO45" s="246"/>
      <c r="AP45" s="246"/>
      <c r="AQ45" s="246"/>
      <c r="AR45" s="246"/>
      <c r="AS45" s="246"/>
      <c r="AT45" s="246"/>
      <c r="AU45" s="246"/>
      <c r="AV45" s="246"/>
      <c r="AW45" s="246"/>
      <c r="AX45" s="246"/>
      <c r="AY45" s="246"/>
      <c r="AZ45" s="246"/>
      <c r="BA45" s="246"/>
      <c r="BB45" s="246"/>
      <c r="BC45" s="246"/>
      <c r="BD45" s="246"/>
      <c r="BE45" s="246"/>
      <c r="BF45" s="246"/>
      <c r="BG45" s="246"/>
      <c r="BH45" s="246"/>
      <c r="BI45" s="246"/>
      <c r="BJ45" s="246"/>
      <c r="BK45" s="246"/>
      <c r="BL45" s="246"/>
      <c r="BM45" s="246"/>
      <c r="BN45" s="246"/>
      <c r="BO45" s="246"/>
      <c r="BP45" s="246"/>
      <c r="BQ45" s="246"/>
      <c r="BR45" s="246"/>
      <c r="BS45" s="246"/>
      <c r="BT45" s="246"/>
      <c r="BU45" s="246"/>
      <c r="BV45" s="246"/>
      <c r="BW45" s="246"/>
      <c r="BX45" s="246"/>
      <c r="BY45" s="246"/>
      <c r="BZ45" s="246"/>
      <c r="CA45" s="246"/>
      <c r="CB45" s="246"/>
      <c r="CC45" s="246"/>
      <c r="CD45" s="246"/>
      <c r="CE45" s="246"/>
      <c r="CF45" s="246"/>
      <c r="CG45" s="246"/>
      <c r="CH45" s="246"/>
      <c r="CI45" s="246"/>
      <c r="CJ45" s="246"/>
      <c r="CK45" s="246"/>
      <c r="CL45" s="246"/>
      <c r="CM45" s="246"/>
      <c r="CN45" s="246"/>
      <c r="CO45" s="246"/>
      <c r="CP45" s="246"/>
      <c r="CQ45" s="246"/>
      <c r="CR45" s="246"/>
      <c r="CS45" s="246"/>
      <c r="CT45" s="246"/>
      <c r="CU45" s="246"/>
      <c r="CV45" s="246"/>
      <c r="CW45" s="246"/>
      <c r="CX45" s="246"/>
      <c r="CY45" s="246"/>
      <c r="CZ45" s="246"/>
      <c r="DA45" s="246"/>
      <c r="DB45" s="246"/>
      <c r="DC45" s="246"/>
      <c r="DD45" s="246"/>
      <c r="DE45" s="246"/>
      <c r="DF45" s="246"/>
      <c r="DG45" s="246"/>
      <c r="DH45" s="246"/>
      <c r="DI45" s="246"/>
      <c r="DJ45" s="246"/>
      <c r="DK45" s="246"/>
      <c r="DL45" s="246"/>
      <c r="DM45" s="246"/>
      <c r="DN45" s="246"/>
      <c r="DO45" s="246"/>
      <c r="DP45" s="246"/>
      <c r="DQ45" s="246"/>
      <c r="DR45" s="246"/>
      <c r="DS45" s="246"/>
      <c r="DT45" s="246"/>
      <c r="DU45" s="246"/>
      <c r="DV45" s="246"/>
      <c r="DW45" s="246"/>
      <c r="DX45" s="246"/>
      <c r="DY45" s="246"/>
      <c r="DZ45" s="246"/>
      <c r="EA45" s="246"/>
      <c r="EB45" s="246"/>
      <c r="EC45" s="246"/>
      <c r="ED45" s="246"/>
      <c r="EE45" s="246"/>
      <c r="EF45" s="246"/>
      <c r="EG45" s="246"/>
      <c r="EH45" s="246"/>
      <c r="EI45" s="246"/>
      <c r="EJ45" s="246"/>
      <c r="EK45" s="246"/>
      <c r="EL45" s="246"/>
      <c r="EM45" s="246"/>
      <c r="EN45" s="246"/>
      <c r="EO45" s="246"/>
      <c r="EP45" s="246"/>
      <c r="EQ45" s="246"/>
      <c r="ER45" s="246"/>
      <c r="ES45" s="246"/>
      <c r="ET45" s="246"/>
      <c r="EU45" s="246"/>
      <c r="EV45" s="246"/>
      <c r="EW45" s="246"/>
      <c r="EX45" s="246"/>
      <c r="EY45" s="246"/>
      <c r="EZ45" s="246"/>
      <c r="FA45" s="246"/>
      <c r="FB45" s="246"/>
      <c r="FC45" s="246"/>
      <c r="FD45" s="246"/>
      <c r="FE45" s="246"/>
      <c r="FF45" s="246"/>
      <c r="FG45" s="246"/>
      <c r="FH45" s="246"/>
      <c r="FI45" s="246"/>
      <c r="FJ45" s="246"/>
      <c r="FK45" s="246"/>
      <c r="FL45" s="246"/>
      <c r="FM45" s="246"/>
      <c r="FN45" s="246"/>
      <c r="FO45" s="246"/>
      <c r="FP45" s="246"/>
      <c r="FQ45" s="246"/>
      <c r="FR45" s="246"/>
      <c r="FS45" s="246"/>
      <c r="FT45" s="246"/>
      <c r="FU45" s="246"/>
      <c r="FV45" s="246"/>
      <c r="FW45" s="246"/>
      <c r="FX45" s="246"/>
      <c r="FY45" s="246"/>
      <c r="FZ45" s="246"/>
      <c r="GA45" s="246"/>
      <c r="GB45" s="246"/>
      <c r="GC45" s="246"/>
      <c r="GD45" s="246"/>
      <c r="GE45" s="246"/>
      <c r="GF45" s="246"/>
      <c r="GG45" s="246"/>
      <c r="GH45" s="246"/>
      <c r="GI45" s="246"/>
      <c r="GJ45" s="246"/>
    </row>
    <row r="46" spans="1:192" outlineLevel="1" x14ac:dyDescent="0.25">
      <c r="A46" s="217"/>
      <c r="D46" s="221"/>
      <c r="E46" s="246" t="str">
        <f xml:space="preserve"> Debt!E$202</f>
        <v>Senior debt interest - T1</v>
      </c>
      <c r="F46" s="246">
        <f xml:space="preserve"> Debt!F$202</f>
        <v>0</v>
      </c>
      <c r="G46" s="246" t="str">
        <f xml:space="preserve"> Debt!G$202</f>
        <v>$ 000s</v>
      </c>
      <c r="H46" s="246">
        <f xml:space="preserve"> Debt!H$202</f>
        <v>-12284.907881859499</v>
      </c>
      <c r="I46" s="246">
        <f xml:space="preserve"> Debt!I$202</f>
        <v>0</v>
      </c>
      <c r="J46" s="246">
        <f xml:space="preserve"> Debt!J$202</f>
        <v>0</v>
      </c>
      <c r="K46" s="246">
        <f xml:space="preserve"> Debt!K$202</f>
        <v>0</v>
      </c>
      <c r="L46" s="246">
        <f xml:space="preserve"> Debt!L$202</f>
        <v>0</v>
      </c>
      <c r="M46" s="246">
        <f xml:space="preserve"> Debt!M$202</f>
        <v>0</v>
      </c>
      <c r="N46" s="246">
        <f xml:space="preserve"> Debt!N$202</f>
        <v>0</v>
      </c>
      <c r="O46" s="246">
        <f xml:space="preserve"> Debt!O$202</f>
        <v>0</v>
      </c>
      <c r="P46" s="246">
        <f xml:space="preserve"> Debt!P$202</f>
        <v>0</v>
      </c>
      <c r="Q46" s="246">
        <f xml:space="preserve"> Debt!Q$202</f>
        <v>0</v>
      </c>
      <c r="R46" s="246">
        <f xml:space="preserve"> Debt!R$202</f>
        <v>0</v>
      </c>
      <c r="S46" s="246">
        <f xml:space="preserve"> Debt!S$202</f>
        <v>-547.29226906345923</v>
      </c>
      <c r="T46" s="246">
        <f xml:space="preserve"> Debt!T$202</f>
        <v>-545.42808422606595</v>
      </c>
      <c r="U46" s="246">
        <f xml:space="preserve"> Debt!U$202</f>
        <v>-541.33852379470784</v>
      </c>
      <c r="V46" s="246">
        <f xml:space="preserve"> Debt!V$202</f>
        <v>-527.1727548423961</v>
      </c>
      <c r="W46" s="246">
        <f xml:space="preserve"> Debt!W$202</f>
        <v>-508.55677755647747</v>
      </c>
      <c r="X46" s="246">
        <f xml:space="preserve"> Debt!X$202</f>
        <v>-499.56479951004121</v>
      </c>
      <c r="Y46" s="246">
        <f xml:space="preserve"> Debt!Y$202</f>
        <v>-494.66358776604733</v>
      </c>
      <c r="Z46" s="246">
        <f xml:space="preserve"> Debt!Z$202</f>
        <v>-479.99874713756924</v>
      </c>
      <c r="AA46" s="246">
        <f xml:space="preserve"> Debt!AA$202</f>
        <v>-456.38351720026941</v>
      </c>
      <c r="AB46" s="246">
        <f xml:space="preserve"> Debt!AB$202</f>
        <v>-452.0599275885686</v>
      </c>
      <c r="AC46" s="246">
        <f xml:space="preserve"> Debt!AC$202</f>
        <v>-445.9903286499088</v>
      </c>
      <c r="AD46" s="246">
        <f xml:space="preserve"> Debt!AD$202</f>
        <v>-430.82672398115301</v>
      </c>
      <c r="AE46" s="246">
        <f xml:space="preserve"> Debt!AE$202</f>
        <v>-407.7734051046462</v>
      </c>
      <c r="AF46" s="246">
        <f xml:space="preserve"> Debt!AF$202</f>
        <v>-402.38607578857744</v>
      </c>
      <c r="AG46" s="246">
        <f xml:space="preserve"> Debt!AG$202</f>
        <v>-395.19028561424068</v>
      </c>
      <c r="AH46" s="246">
        <f xml:space="preserve"> Debt!AH$202</f>
        <v>-379.49797621386392</v>
      </c>
      <c r="AI46" s="246">
        <f xml:space="preserve"> Debt!AI$202</f>
        <v>-356.99450354628851</v>
      </c>
      <c r="AJ46" s="246">
        <f xml:space="preserve"> Debt!AJ$202</f>
        <v>-350.45345706873286</v>
      </c>
      <c r="AK46" s="246">
        <f xml:space="preserve"> Debt!AK$202</f>
        <v>-342.12728189066905</v>
      </c>
      <c r="AL46" s="246">
        <f xml:space="preserve"> Debt!AL$202</f>
        <v>-325.86497742951536</v>
      </c>
      <c r="AM46" s="246">
        <f xml:space="preserve"> Debt!AM$202</f>
        <v>-307.34252643337891</v>
      </c>
      <c r="AN46" s="246">
        <f xml:space="preserve"> Debt!AN$202</f>
        <v>-296.19135332848413</v>
      </c>
      <c r="AO46" s="246">
        <f xml:space="preserve"> Debt!AO$202</f>
        <v>-286.82880391146773</v>
      </c>
      <c r="AP46" s="246">
        <f xml:space="preserve"> Debt!AP$202</f>
        <v>-269.94501503302007</v>
      </c>
      <c r="AQ46" s="246">
        <f xml:space="preserve"> Debt!AQ$202</f>
        <v>-248.62634765865164</v>
      </c>
      <c r="AR46" s="246">
        <f xml:space="preserve"> Debt!AR$202</f>
        <v>-239.66936767031007</v>
      </c>
      <c r="AS46" s="246">
        <f xml:space="preserve"> Debt!AS$202</f>
        <v>-228.89690219543343</v>
      </c>
      <c r="AT46" s="246">
        <f xml:space="preserve"> Debt!AT$202</f>
        <v>-211.37672706080647</v>
      </c>
      <c r="AU46" s="246">
        <f xml:space="preserve"> Debt!AU$202</f>
        <v>-190.68331903707139</v>
      </c>
      <c r="AV46" s="246">
        <f xml:space="preserve"> Debt!AV$202</f>
        <v>-180.4183609506137</v>
      </c>
      <c r="AW46" s="246">
        <f xml:space="preserve"> Debt!AW$202</f>
        <v>-168.30288531884645</v>
      </c>
      <c r="AX46" s="246">
        <f xml:space="preserve"> Debt!AX$202</f>
        <v>-150.0974254012427</v>
      </c>
      <c r="AY46" s="246">
        <f xml:space="preserve"> Debt!AY$202</f>
        <v>-130.0528269832113</v>
      </c>
      <c r="AZ46" s="246">
        <f xml:space="preserve"> Debt!AZ$202</f>
        <v>-118.40455245175151</v>
      </c>
      <c r="BA46" s="246">
        <f xml:space="preserve"> Debt!BA$202</f>
        <v>-104.86502496457167</v>
      </c>
      <c r="BB46" s="246">
        <f xml:space="preserve"> Debt!BB$202</f>
        <v>-85.916894902013851</v>
      </c>
      <c r="BC46" s="246">
        <f xml:space="preserve"> Debt!BC$202</f>
        <v>-67.263287500802747</v>
      </c>
      <c r="BD46" s="246">
        <f xml:space="preserve"> Debt!BD$202</f>
        <v>-53.313206151077125</v>
      </c>
      <c r="BE46" s="246">
        <f xml:space="preserve"> Debt!BE$202</f>
        <v>-38.43581325758062</v>
      </c>
      <c r="BF46" s="246">
        <f xml:space="preserve"> Debt!BF$202</f>
        <v>-18.710561414905854</v>
      </c>
      <c r="BG46" s="246">
        <f xml:space="preserve"> Debt!BG$202</f>
        <v>-1.9462061951731015E-5</v>
      </c>
      <c r="BH46" s="246">
        <f xml:space="preserve"> Debt!BH$202</f>
        <v>-1.9682837574049748E-5</v>
      </c>
      <c r="BI46" s="246">
        <f xml:space="preserve"> Debt!BI$202</f>
        <v>-1.9902058779328671E-5</v>
      </c>
      <c r="BJ46" s="246">
        <f xml:space="preserve"> Debt!BJ$202</f>
        <v>-1.990504868114368E-5</v>
      </c>
      <c r="BK46" s="246">
        <f xml:space="preserve"> Debt!BK$202</f>
        <v>-1.9475690759495534E-5</v>
      </c>
      <c r="BL46" s="246">
        <f xml:space="preserve"> Debt!BL$202</f>
        <v>-1.969680658340839E-5</v>
      </c>
      <c r="BM46" s="246">
        <f xml:space="preserve"> Debt!BM$202</f>
        <v>-1.9917453592929343E-5</v>
      </c>
      <c r="BN46" s="246">
        <f xml:space="preserve"> Debt!BN$202</f>
        <v>-1.9920761569405523E-5</v>
      </c>
      <c r="BO46" s="246">
        <f xml:space="preserve"> Debt!BO$202</f>
        <v>-1.9491808847217045E-5</v>
      </c>
      <c r="BP46" s="246">
        <f xml:space="preserve"> Debt!BP$202</f>
        <v>-1.9711027286629348E-5</v>
      </c>
      <c r="BQ46" s="246">
        <f xml:space="preserve"> Debt!BQ$202</f>
        <v>-1.9929858504715012E-5</v>
      </c>
      <c r="BR46" s="246">
        <f xml:space="preserve"> Debt!BR$202</f>
        <v>-1.9932721176665547E-5</v>
      </c>
      <c r="BS46" s="246">
        <f xml:space="preserve"> Debt!BS$202</f>
        <v>-1.9718515179033304E-5</v>
      </c>
      <c r="BT46" s="246">
        <f xml:space="preserve"> Debt!BT$202</f>
        <v>-1.9721095041122063E-5</v>
      </c>
      <c r="BU46" s="246">
        <f xml:space="preserve"> Debt!BU$202</f>
        <v>-1.9941563652246101E-5</v>
      </c>
      <c r="BV46" s="246">
        <f xml:space="preserve"> Debt!BV$202</f>
        <v>-1.9944553554061107E-5</v>
      </c>
      <c r="BW46" s="246">
        <f xml:space="preserve"> Debt!BW$202</f>
        <v>-1.9515519238807372E-5</v>
      </c>
      <c r="BX46" s="246">
        <f xml:space="preserve"> Debt!BX$202</f>
        <v>-1.9736637137120192E-5</v>
      </c>
      <c r="BY46" s="246">
        <f xml:space="preserve"> Debt!BY$202</f>
        <v>-1.9957849074898053E-5</v>
      </c>
      <c r="BZ46" s="246">
        <f xml:space="preserve"> Debt!BZ$202</f>
        <v>-1.9961475126035399E-5</v>
      </c>
      <c r="CA46" s="246">
        <f xml:space="preserve"> Debt!CA$202</f>
        <v>-1.9531015006539634E-5</v>
      </c>
      <c r="CB46" s="246">
        <f xml:space="preserve"> Debt!CB$202</f>
        <v>-1.9752179233118313E-5</v>
      </c>
      <c r="CC46" s="246">
        <f xml:space="preserve"> Debt!CC$202</f>
        <v>-1.9972671354108615E-5</v>
      </c>
      <c r="CD46" s="246">
        <f xml:space="preserve"> Debt!CD$202</f>
        <v>-1.997585210072033E-5</v>
      </c>
      <c r="CE46" s="246">
        <f xml:space="preserve"> Debt!CE$202</f>
        <v>-1.9545266134293399E-5</v>
      </c>
      <c r="CF46" s="246">
        <f xml:space="preserve"> Debt!CF$202</f>
        <v>-1.9765519007821161E-5</v>
      </c>
      <c r="CG46" s="246">
        <f xml:space="preserve"> Debt!CG$202</f>
        <v>-1.9985712415216622E-5</v>
      </c>
      <c r="CH46" s="246">
        <f xml:space="preserve"> Debt!CH$202</f>
        <v>-1.9988829546896099E-5</v>
      </c>
      <c r="CI46" s="246">
        <f xml:space="preserve"> Debt!CI$202</f>
        <v>-1.9774579986864607E-5</v>
      </c>
      <c r="CJ46" s="246">
        <f xml:space="preserve"> Debt!CJ$202</f>
        <v>-1.9776971078556629E-5</v>
      </c>
      <c r="CK46" s="246">
        <f xml:space="preserve"> Debt!CK$202</f>
        <v>-1.9998371786731227E-5</v>
      </c>
      <c r="CL46" s="246">
        <f xml:space="preserve"> Debt!CL$202</f>
        <v>-2.0001107228817294E-5</v>
      </c>
      <c r="CM46" s="246">
        <f xml:space="preserve"> Debt!CM$202</f>
        <v>-1.9569661077871896E-5</v>
      </c>
      <c r="CN46" s="246">
        <f xml:space="preserve"> Debt!CN$202</f>
        <v>-1.9791380552174324E-5</v>
      </c>
      <c r="CO46" s="246">
        <f xml:space="preserve"> Debt!CO$202</f>
        <v>-2.0012430686754981E-5</v>
      </c>
      <c r="CP46" s="246">
        <f xml:space="preserve"> Debt!CP$202</f>
        <v>-2.001472082431541E-5</v>
      </c>
      <c r="CQ46" s="246">
        <f xml:space="preserve"> Debt!CQ$202</f>
        <v>-1.9583725509628891E-5</v>
      </c>
      <c r="CR46" s="246">
        <f xml:space="preserve"> Debt!CR$202</f>
        <v>-1.9804468633014849E-5</v>
      </c>
      <c r="CS46" s="246">
        <f xml:space="preserve"> Debt!CS$202</f>
        <v>-2.002534451799852E-5</v>
      </c>
      <c r="CT46" s="246">
        <f xml:space="preserve"> Debt!CT$202</f>
        <v>-2.0028207189949054E-5</v>
      </c>
      <c r="CU46" s="246">
        <f xml:space="preserve"> Debt!CU$202</f>
        <v>-1.9595176197431047E-5</v>
      </c>
      <c r="CV46" s="246">
        <f xml:space="preserve"> Debt!CV$202</f>
        <v>-1.9816549938406108E-5</v>
      </c>
      <c r="CW46" s="246">
        <f xml:space="preserve"> Debt!CW$202</f>
        <v>-2.0037685814851952E-5</v>
      </c>
      <c r="CX46" s="246">
        <f xml:space="preserve"> Debt!CX$202</f>
        <v>-2.0041820785447177E-5</v>
      </c>
      <c r="CY46" s="246">
        <f xml:space="preserve"> Debt!CY$202</f>
        <v>-1.982793908567599E-5</v>
      </c>
      <c r="CZ46" s="246">
        <f xml:space="preserve"> Debt!CZ$202</f>
        <v>-1.9832343728266552E-5</v>
      </c>
      <c r="DA46" s="246">
        <f xml:space="preserve"> Debt!DA$202</f>
        <v>-2.0054734616690712E-5</v>
      </c>
      <c r="DB46" s="246">
        <f xml:space="preserve"> Debt!DB$202</f>
        <v>-2.0057151984115612E-5</v>
      </c>
      <c r="DC46" s="246">
        <f xml:space="preserve"> Debt!DC$202</f>
        <v>-1.9623802916936427E-5</v>
      </c>
      <c r="DD46" s="246">
        <f xml:space="preserve"> Debt!DD$202</f>
        <v>-1.98456835029694E-5</v>
      </c>
      <c r="DE46" s="246">
        <f xml:space="preserve"> Debt!DE$202</f>
        <v>-2.0066630609018502E-5</v>
      </c>
      <c r="DF46" s="246">
        <f xml:space="preserve"> Debt!DF$202</f>
        <v>-2.0069938585494679E-5</v>
      </c>
      <c r="DG46" s="246">
        <f xml:space="preserve"> Debt!DG$202</f>
        <v>-1.9638054044690192E-5</v>
      </c>
      <c r="DH46" s="246">
        <f xml:space="preserve"> Debt!DH$202</f>
        <v>-1.986015590005268E-5</v>
      </c>
      <c r="DI46" s="246">
        <f xml:space="preserve"> Debt!DI$202</f>
        <v>-2.0081071198635661E-5</v>
      </c>
      <c r="DJ46" s="246">
        <f xml:space="preserve"> Debt!DJ$202</f>
        <v>-2.0085715088688762E-5</v>
      </c>
      <c r="DK46" s="246">
        <f xml:space="preserve"> Debt!DK$202</f>
        <v>-1.9652803028435358E-5</v>
      </c>
      <c r="DL46" s="246">
        <f xml:space="preserve"> Debt!DL$202</f>
        <v>-1.9873558598221102E-5</v>
      </c>
      <c r="DM46" s="246">
        <f xml:space="preserve"> Debt!DM$202</f>
        <v>-2.0096402397304099E-5</v>
      </c>
      <c r="DN46" s="246">
        <f xml:space="preserve"> Debt!DN$202</f>
        <v>-2.009894699459347E-5</v>
      </c>
      <c r="DO46" s="246">
        <f xml:space="preserve"> Debt!DO$202</f>
        <v>-1.9882934194592445E-5</v>
      </c>
      <c r="DP46" s="246">
        <f xml:space="preserve"> Debt!DP$202</f>
        <v>-1.9887527607579745E-5</v>
      </c>
      <c r="DQ46" s="246">
        <f xml:space="preserve"> Debt!DQ$202</f>
        <v>-2.0108934538954233E-5</v>
      </c>
      <c r="DR46" s="246">
        <f xml:space="preserve"> Debt!DR$202</f>
        <v>-2.0113578429007331E-5</v>
      </c>
      <c r="DS46" s="246">
        <f xml:space="preserve"> Debt!DS$202</f>
        <v>-1.9679002699982672E-5</v>
      </c>
      <c r="DT46" s="246">
        <f xml:space="preserve"> Debt!DT$202</f>
        <v>-1.9902125851594181E-5</v>
      </c>
      <c r="DU46" s="246">
        <f xml:space="preserve"> Debt!DU$202</f>
        <v>-2.0124392967487143E-5</v>
      </c>
      <c r="DV46" s="246">
        <f xml:space="preserve"> Debt!DV$202</f>
        <v>-2.0127001179708741E-5</v>
      </c>
      <c r="DW46" s="246">
        <f xml:space="preserve"> Debt!DW$202</f>
        <v>-1.9693129363738589E-5</v>
      </c>
      <c r="DX46" s="246">
        <f xml:space="preserve"> Debt!DX$202</f>
        <v>-1.991596901402166E-5</v>
      </c>
      <c r="DY46" s="246">
        <f xml:space="preserve"> Debt!DY$202</f>
        <v>-2.0137115953933982E-5</v>
      </c>
      <c r="DZ46" s="246">
        <f xml:space="preserve"> Debt!DZ$202</f>
        <v>-2.0139787781087815E-5</v>
      </c>
      <c r="EA46" s="246">
        <f xml:space="preserve"> Debt!EA$202</f>
        <v>-1.9706073619514938E-5</v>
      </c>
      <c r="EB46" s="246">
        <f xml:space="preserve"> Debt!EB$202</f>
        <v>-1.9927421084757124E-5</v>
      </c>
      <c r="EC46" s="246">
        <f xml:space="preserve"> Debt!EC$202</f>
        <v>-2.0149266405990709E-5</v>
      </c>
      <c r="ED46" s="246">
        <f xml:space="preserve"> Debt!ED$202</f>
        <v>-2.0153910296043806E-5</v>
      </c>
      <c r="EE46" s="246">
        <f xml:space="preserve"> Debt!EE$202</f>
        <v>-1.9938180997371219E-5</v>
      </c>
      <c r="EF46" s="246">
        <f xml:space="preserve"> Debt!EF$202</f>
        <v>-1.9941515941046926E-5</v>
      </c>
      <c r="EG46" s="246">
        <f xml:space="preserve"> Debt!EG$202</f>
        <v>-2.0164979294252558E-5</v>
      </c>
      <c r="EH46" s="246">
        <f xml:space="preserve"> Debt!EH$202</f>
        <v>-2.0167714736338624E-5</v>
      </c>
      <c r="EI46" s="246">
        <f xml:space="preserve"> Debt!EI$202</f>
        <v>-1.9733144539047203E-5</v>
      </c>
      <c r="EJ46" s="246">
        <f xml:space="preserve"> Debt!EJ$202</f>
        <v>-1.9955170333077668E-5</v>
      </c>
      <c r="EK46" s="246">
        <f xml:space="preserve"> Debt!EK$202</f>
        <v>-2.0178974579344071E-5</v>
      </c>
      <c r="EL46" s="246">
        <f xml:space="preserve"> Debt!EL$202</f>
        <v>-2.0183109549939293E-5</v>
      </c>
      <c r="EM46" s="246">
        <f xml:space="preserve"> Debt!EM$202</f>
        <v>-1.9746711114812801E-5</v>
      </c>
      <c r="EN46" s="246">
        <f xml:space="preserve"> Debt!EN$202</f>
        <v>-1.9968510107780515E-5</v>
      </c>
      <c r="EO46" s="246">
        <f xml:space="preserve"> Debt!EO$202</f>
        <v>-2.0190806956739628E-5</v>
      </c>
      <c r="EP46" s="246">
        <f xml:space="preserve"> Debt!EP$202</f>
        <v>-2.0193733243622406E-5</v>
      </c>
      <c r="EQ46" s="246">
        <f xml:space="preserve"> Debt!EQ$202</f>
        <v>-1.9758410730610652E-5</v>
      </c>
      <c r="ER46" s="246">
        <f xml:space="preserve"> Debt!ER$202</f>
        <v>-1.9981409418224303E-5</v>
      </c>
      <c r="ES46" s="246">
        <f xml:space="preserve"> Debt!ES$202</f>
        <v>-2.0205438391153491E-5</v>
      </c>
      <c r="ET46" s="246">
        <f xml:space="preserve"> Debt!ET$202</f>
        <v>-2.0209764206545419E-5</v>
      </c>
      <c r="EU46" s="246">
        <f xml:space="preserve"> Debt!EU$202</f>
        <v>-1.9994119958271356E-5</v>
      </c>
      <c r="EV46" s="246">
        <f xml:space="preserve"> Debt!EV$202</f>
        <v>-1.9996322279566637E-5</v>
      </c>
      <c r="EW46" s="246">
        <f xml:space="preserve"> Debt!EW$202</f>
        <v>-2.0218606682125966E-5</v>
      </c>
      <c r="EX46" s="246">
        <f xml:space="preserve"> Debt!EX$202</f>
        <v>-2.022261442285672E-5</v>
      </c>
      <c r="EY46" s="246">
        <f xml:space="preserve"> Debt!EY$202</f>
        <v>-1.9786788522120333E-5</v>
      </c>
      <c r="EZ46" s="246">
        <f xml:space="preserve"> Debt!EZ$202</f>
        <v>-2.0009913748131803E-5</v>
      </c>
      <c r="FA46" s="246">
        <f xml:space="preserve"> Debt!FA$202</f>
        <v>-2.0232792812014191E-5</v>
      </c>
      <c r="FB46" s="246">
        <f xml:space="preserve"> Debt!FB$202</f>
        <v>-2.0236991397541644E-5</v>
      </c>
      <c r="FC46" s="246">
        <f xml:space="preserve"> Debt!FC$202</f>
        <v>-1.979985724189453E-5</v>
      </c>
      <c r="FD46" s="246">
        <f xml:space="preserve"> Debt!FD$202</f>
        <v>-2.0023882757490442E-5</v>
      </c>
      <c r="FE46" s="246">
        <f xml:space="preserve"> Debt!FE$202</f>
        <v>-2.0247551476292523E-5</v>
      </c>
      <c r="FF46" s="246">
        <f xml:space="preserve"> Debt!FF$202</f>
        <v>-2.0251877291684447E-5</v>
      </c>
      <c r="FG46" s="246">
        <f xml:space="preserve"> Debt!FG$202</f>
        <v>-1.981510408163109E-5</v>
      </c>
      <c r="FH46" s="246">
        <f xml:space="preserve"> Debt!FH$202</f>
        <v>-2.0038103460711403E-5</v>
      </c>
      <c r="FI46" s="246">
        <f xml:space="preserve"> Debt!FI$202</f>
        <v>-2.0261037841926168E-5</v>
      </c>
      <c r="FJ46" s="246">
        <f xml:space="preserve"> Debt!FJ$202</f>
        <v>-2.0265808961843734E-5</v>
      </c>
      <c r="FK46" s="246">
        <f xml:space="preserve"> Debt!FK$202</f>
        <v>-2.0048234138669697E-5</v>
      </c>
      <c r="FL46" s="246">
        <f xml:space="preserve"> Debt!FL$202</f>
        <v>-2.0052324163932358E-5</v>
      </c>
      <c r="FM46" s="246">
        <f xml:space="preserve"> Debt!FM$202</f>
        <v>-2.0275732891272262E-5</v>
      </c>
      <c r="FN46" s="246">
        <f xml:space="preserve"> Debt!FN$202</f>
        <v>-2.0280249551460895E-5</v>
      </c>
      <c r="FO46" s="246">
        <f xml:space="preserve"> Debt!FO$202</f>
        <v>-1.9843357409142924E-5</v>
      </c>
      <c r="FP46" s="246">
        <f xml:space="preserve"> Debt!FP$202</f>
        <v>-2.0068495494586284E-5</v>
      </c>
      <c r="FQ46" s="246">
        <f xml:space="preserve"> Debt!FQ$202</f>
        <v>-2.029284530804326E-5</v>
      </c>
      <c r="FR46" s="246">
        <f xml:space="preserve"> Debt!FR$202</f>
        <v>-2.0296344129316142E-5</v>
      </c>
      <c r="FS46" s="246">
        <f xml:space="preserve"> Debt!FS$202</f>
        <v>-1.9858790944876264E-5</v>
      </c>
      <c r="FT46" s="246">
        <f xml:space="preserve"> Debt!FT$202</f>
        <v>-2.0083974667118831E-5</v>
      </c>
      <c r="FU46" s="246">
        <f xml:space="preserve"> Debt!FU$202</f>
        <v>-2.0307922046982759E-5</v>
      </c>
      <c r="FV46" s="246">
        <f xml:space="preserve"> Debt!FV$202</f>
        <v>-2.0311166408526701E-5</v>
      </c>
      <c r="FW46" s="246">
        <f xml:space="preserve"> Debt!FW$202</f>
        <v>-1.9872046360647233E-5</v>
      </c>
      <c r="FX46" s="246">
        <f xml:space="preserve"> Debt!FX$202</f>
        <v>-2.0096622283700303E-5</v>
      </c>
      <c r="FY46" s="246">
        <f xml:space="preserve"> Debt!FY$202</f>
        <v>-2.0321599257413109E-5</v>
      </c>
      <c r="FZ46" s="246">
        <f xml:space="preserve"> Debt!FZ$202</f>
        <v>-2.0324207469634707E-5</v>
      </c>
      <c r="GA46" s="246">
        <f xml:space="preserve"> Debt!GA$202</f>
        <v>-2.0107633890176707E-5</v>
      </c>
      <c r="GB46" s="246">
        <f xml:space="preserve"> Debt!GB$202</f>
        <v>-2.0110024981868728E-5</v>
      </c>
      <c r="GC46" s="246">
        <f xml:space="preserve"> Debt!GC$202</f>
        <v>-2.0335785387301334E-5</v>
      </c>
      <c r="GD46" s="246">
        <f xml:space="preserve"> Debt!GD$202</f>
        <v>-2.0340047587761024E-5</v>
      </c>
      <c r="GE46" s="246">
        <f xml:space="preserve"> Debt!GE$202</f>
        <v>-1.9901046472146164E-5</v>
      </c>
      <c r="GF46" s="246">
        <f xml:space="preserve"> Debt!GF$202</f>
        <v>-2.0125504154401279E-5</v>
      </c>
      <c r="GG46" s="246">
        <f xml:space="preserve"> Debt!GG$202</f>
        <v>-2.0349208138002748E-5</v>
      </c>
      <c r="GH46" s="246">
        <f xml:space="preserve"> Debt!GH$202</f>
        <v>-2.0353915642988076E-5</v>
      </c>
      <c r="GI46" s="246">
        <f xml:space="preserve"> Debt!GI$202</f>
        <v>-1.9916044383887028E-5</v>
      </c>
      <c r="GJ46" s="246">
        <f xml:space="preserve"> Debt!GJ$202</f>
        <v>-2.014129794426172E-5</v>
      </c>
    </row>
    <row r="47" spans="1:192" outlineLevel="1" x14ac:dyDescent="0.25">
      <c r="A47" s="217"/>
      <c r="D47" s="221"/>
      <c r="E47" s="246" t="str">
        <f xml:space="preserve"> Debt!E$176</f>
        <v>Senior debt principal repayment - T1</v>
      </c>
      <c r="F47" s="246">
        <f xml:space="preserve"> Debt!F$176</f>
        <v>0</v>
      </c>
      <c r="G47" s="246" t="str">
        <f xml:space="preserve"> Debt!G$176</f>
        <v>$ 000s</v>
      </c>
      <c r="H47" s="246">
        <f xml:space="preserve"> Debt!H$176</f>
        <v>-35244.486715424238</v>
      </c>
      <c r="I47" s="246">
        <f xml:space="preserve"> Debt!I$176</f>
        <v>0</v>
      </c>
      <c r="J47" s="246">
        <f xml:space="preserve"> Debt!J$176</f>
        <v>0</v>
      </c>
      <c r="K47" s="246">
        <f xml:space="preserve"> Debt!K$176</f>
        <v>0</v>
      </c>
      <c r="L47" s="246">
        <f xml:space="preserve"> Debt!L$176</f>
        <v>0</v>
      </c>
      <c r="M47" s="246">
        <f xml:space="preserve"> Debt!M$176</f>
        <v>0</v>
      </c>
      <c r="N47" s="246">
        <f xml:space="preserve"> Debt!N$176</f>
        <v>0</v>
      </c>
      <c r="O47" s="246">
        <f xml:space="preserve"> Debt!O$176</f>
        <v>0</v>
      </c>
      <c r="P47" s="246">
        <f xml:space="preserve"> Debt!P$176</f>
        <v>0</v>
      </c>
      <c r="Q47" s="246">
        <f xml:space="preserve"> Debt!Q$176</f>
        <v>0</v>
      </c>
      <c r="R47" s="246">
        <f xml:space="preserve"> Debt!R$176</f>
        <v>0</v>
      </c>
      <c r="S47" s="246">
        <f xml:space="preserve"> Debt!S$176</f>
        <v>-511.73610797546434</v>
      </c>
      <c r="T47" s="246">
        <f xml:space="preserve"> Debt!T$176</f>
        <v>-640.17042917397714</v>
      </c>
      <c r="U47" s="246">
        <f xml:space="preserve"> Debt!U$176</f>
        <v>-897.79915577220527</v>
      </c>
      <c r="V47" s="246">
        <f xml:space="preserve"> Debt!V$176</f>
        <v>-824.26501157804171</v>
      </c>
      <c r="W47" s="246">
        <f xml:space="preserve"> Debt!W$176</f>
        <v>-576.24280208218113</v>
      </c>
      <c r="X47" s="246">
        <f xml:space="preserve"> Debt!X$176</f>
        <v>-659.64157522828407</v>
      </c>
      <c r="Y47" s="246">
        <f xml:space="preserve"> Debt!Y$176</f>
        <v>-926.71287072636858</v>
      </c>
      <c r="Z47" s="246">
        <f xml:space="preserve"> Debt!Z$176</f>
        <v>-854.15596524044588</v>
      </c>
      <c r="AA47" s="246">
        <f xml:space="preserve"> Debt!AA$176</f>
        <v>-604.07038028004911</v>
      </c>
      <c r="AB47" s="246">
        <f xml:space="preserve"> Debt!AB$176</f>
        <v>-700.35204024784434</v>
      </c>
      <c r="AC47" s="246">
        <f xml:space="preserve"> Debt!AC$176</f>
        <v>-957.41816538770422</v>
      </c>
      <c r="AD47" s="246">
        <f xml:space="preserve"> Debt!AD$176</f>
        <v>-885.82746789805742</v>
      </c>
      <c r="AE47" s="246">
        <f xml:space="preserve"> Debt!AE$176</f>
        <v>-636.47832843793935</v>
      </c>
      <c r="AF47" s="246">
        <f xml:space="preserve"> Debt!AF$176</f>
        <v>-733.16900666006154</v>
      </c>
      <c r="AG47" s="246">
        <f xml:space="preserve"> Debt!AG$176</f>
        <v>-990.11810394583415</v>
      </c>
      <c r="AH47" s="246">
        <f xml:space="preserve"> Debt!AH$176</f>
        <v>-919.52063318848718</v>
      </c>
      <c r="AI47" s="246">
        <f xml:space="preserve"> Debt!AI$176</f>
        <v>-670.90596543588049</v>
      </c>
      <c r="AJ47" s="246">
        <f xml:space="preserve"> Debt!AJ$176</f>
        <v>-768.10028843489999</v>
      </c>
      <c r="AK47" s="246">
        <f xml:space="preserve"> Debt!AK$176</f>
        <v>-1024.9249397047838</v>
      </c>
      <c r="AL47" s="246">
        <f xml:space="preserve"> Debt!AL$176</f>
        <v>-955.36290898306595</v>
      </c>
      <c r="AM47" s="246">
        <f xml:space="preserve"> Debt!AM$176</f>
        <v>-712.00440452169664</v>
      </c>
      <c r="AN47" s="246">
        <f xml:space="preserve"> Debt!AN$176</f>
        <v>-795.60153073801541</v>
      </c>
      <c r="AO47" s="246">
        <f xml:space="preserve"> Debt!AO$176</f>
        <v>-1061.7677778050625</v>
      </c>
      <c r="AP47" s="246">
        <f xml:space="preserve"> Debt!AP$176</f>
        <v>-993.29876431405569</v>
      </c>
      <c r="AQ47" s="246">
        <f xml:space="preserve"> Debt!AQ$176</f>
        <v>-746.0129986614694</v>
      </c>
      <c r="AR47" s="246">
        <f xml:space="preserve"> Debt!AR$176</f>
        <v>-844.28349371413094</v>
      </c>
      <c r="AS47" s="246">
        <f xml:space="preserve"> Debt!AS$176</f>
        <v>-1101.0589484045927</v>
      </c>
      <c r="AT47" s="246">
        <f xml:space="preserve"> Debt!AT$176</f>
        <v>-1033.6839910558876</v>
      </c>
      <c r="AU47" s="246">
        <f xml:space="preserve"> Debt!AU$176</f>
        <v>-787.03857523235899</v>
      </c>
      <c r="AV47" s="246">
        <f xml:space="preserve"> Debt!AV$176</f>
        <v>-885.9562648472654</v>
      </c>
      <c r="AW47" s="246">
        <f xml:space="preserve"> Debt!AW$176</f>
        <v>-1142.844833819574</v>
      </c>
      <c r="AX47" s="246">
        <f xml:space="preserve"> Debt!AX$176</f>
        <v>-1076.6128224916317</v>
      </c>
      <c r="AY47" s="246">
        <f xml:space="preserve"> Debt!AY$176</f>
        <v>-830.5505141391227</v>
      </c>
      <c r="AZ47" s="246">
        <f xml:space="preserve"> Debt!AZ$176</f>
        <v>-930.18273657758914</v>
      </c>
      <c r="BA47" s="246">
        <f xml:space="preserve"> Debt!BA$176</f>
        <v>-1187.2840805006813</v>
      </c>
      <c r="BB47" s="246">
        <f xml:space="preserve"> Debt!BB$176</f>
        <v>-1122.266516727075</v>
      </c>
      <c r="BC47" s="246">
        <f xml:space="preserve"> Debt!BC$176</f>
        <v>-883.6724190880152</v>
      </c>
      <c r="BD47" s="246">
        <f xml:space="preserve"> Debt!BD$176</f>
        <v>-968.11045257421267</v>
      </c>
      <c r="BE47" s="246">
        <f xml:space="preserve"> Debt!BE$176</f>
        <v>-1234.5301836155093</v>
      </c>
      <c r="BF47" s="246">
        <f xml:space="preserve"> Debt!BF$176</f>
        <v>-1170.7532602147121</v>
      </c>
      <c r="BG47" s="246">
        <f xml:space="preserve"> Debt!BG$176</f>
        <v>0</v>
      </c>
      <c r="BH47" s="246">
        <f xml:space="preserve"> Debt!BH$176</f>
        <v>0</v>
      </c>
      <c r="BI47" s="246">
        <f xml:space="preserve"> Debt!BI$176</f>
        <v>0</v>
      </c>
      <c r="BJ47" s="246">
        <f xml:space="preserve"> Debt!BJ$176</f>
        <v>0</v>
      </c>
      <c r="BK47" s="246">
        <f xml:space="preserve"> Debt!BK$176</f>
        <v>0</v>
      </c>
      <c r="BL47" s="246">
        <f xml:space="preserve"> Debt!BL$176</f>
        <v>0</v>
      </c>
      <c r="BM47" s="246">
        <f xml:space="preserve"> Debt!BM$176</f>
        <v>0</v>
      </c>
      <c r="BN47" s="246">
        <f xml:space="preserve"> Debt!BN$176</f>
        <v>0</v>
      </c>
      <c r="BO47" s="246">
        <f xml:space="preserve"> Debt!BO$176</f>
        <v>0</v>
      </c>
      <c r="BP47" s="246">
        <f xml:space="preserve"> Debt!BP$176</f>
        <v>0</v>
      </c>
      <c r="BQ47" s="246">
        <f xml:space="preserve"> Debt!BQ$176</f>
        <v>0</v>
      </c>
      <c r="BR47" s="246">
        <f xml:space="preserve"> Debt!BR$176</f>
        <v>0</v>
      </c>
      <c r="BS47" s="246">
        <f xml:space="preserve"> Debt!BS$176</f>
        <v>0</v>
      </c>
      <c r="BT47" s="246">
        <f xml:space="preserve"> Debt!BT$176</f>
        <v>0</v>
      </c>
      <c r="BU47" s="246">
        <f xml:space="preserve"> Debt!BU$176</f>
        <v>0</v>
      </c>
      <c r="BV47" s="246">
        <f xml:space="preserve"> Debt!BV$176</f>
        <v>0</v>
      </c>
      <c r="BW47" s="246">
        <f xml:space="preserve"> Debt!BW$176</f>
        <v>0</v>
      </c>
      <c r="BX47" s="246">
        <f xml:space="preserve"> Debt!BX$176</f>
        <v>0</v>
      </c>
      <c r="BY47" s="246">
        <f xml:space="preserve"> Debt!BY$176</f>
        <v>0</v>
      </c>
      <c r="BZ47" s="246">
        <f xml:space="preserve"> Debt!BZ$176</f>
        <v>0</v>
      </c>
      <c r="CA47" s="246">
        <f xml:space="preserve"> Debt!CA$176</f>
        <v>0</v>
      </c>
      <c r="CB47" s="246">
        <f xml:space="preserve"> Debt!CB$176</f>
        <v>0</v>
      </c>
      <c r="CC47" s="246">
        <f xml:space="preserve"> Debt!CC$176</f>
        <v>0</v>
      </c>
      <c r="CD47" s="246">
        <f xml:space="preserve"> Debt!CD$176</f>
        <v>0</v>
      </c>
      <c r="CE47" s="246">
        <f xml:space="preserve"> Debt!CE$176</f>
        <v>0</v>
      </c>
      <c r="CF47" s="246">
        <f xml:space="preserve"> Debt!CF$176</f>
        <v>0</v>
      </c>
      <c r="CG47" s="246">
        <f xml:space="preserve"> Debt!CG$176</f>
        <v>0</v>
      </c>
      <c r="CH47" s="246">
        <f xml:space="preserve"> Debt!CH$176</f>
        <v>0</v>
      </c>
      <c r="CI47" s="246">
        <f xml:space="preserve"> Debt!CI$176</f>
        <v>0</v>
      </c>
      <c r="CJ47" s="246">
        <f xml:space="preserve"> Debt!CJ$176</f>
        <v>0</v>
      </c>
      <c r="CK47" s="246">
        <f xml:space="preserve"> Debt!CK$176</f>
        <v>0</v>
      </c>
      <c r="CL47" s="246">
        <f xml:space="preserve"> Debt!CL$176</f>
        <v>0</v>
      </c>
      <c r="CM47" s="246">
        <f xml:space="preserve"> Debt!CM$176</f>
        <v>0</v>
      </c>
      <c r="CN47" s="246">
        <f xml:space="preserve"> Debt!CN$176</f>
        <v>0</v>
      </c>
      <c r="CO47" s="246">
        <f xml:space="preserve"> Debt!CO$176</f>
        <v>0</v>
      </c>
      <c r="CP47" s="246">
        <f xml:space="preserve"> Debt!CP$176</f>
        <v>0</v>
      </c>
      <c r="CQ47" s="246">
        <f xml:space="preserve"> Debt!CQ$176</f>
        <v>0</v>
      </c>
      <c r="CR47" s="246">
        <f xml:space="preserve"> Debt!CR$176</f>
        <v>0</v>
      </c>
      <c r="CS47" s="246">
        <f xml:space="preserve"> Debt!CS$176</f>
        <v>0</v>
      </c>
      <c r="CT47" s="246">
        <f xml:space="preserve"> Debt!CT$176</f>
        <v>0</v>
      </c>
      <c r="CU47" s="246">
        <f xml:space="preserve"> Debt!CU$176</f>
        <v>0</v>
      </c>
      <c r="CV47" s="246">
        <f xml:space="preserve"> Debt!CV$176</f>
        <v>0</v>
      </c>
      <c r="CW47" s="246">
        <f xml:space="preserve"> Debt!CW$176</f>
        <v>0</v>
      </c>
      <c r="CX47" s="246">
        <f xml:space="preserve"> Debt!CX$176</f>
        <v>0</v>
      </c>
      <c r="CY47" s="246">
        <f xml:space="preserve"> Debt!CY$176</f>
        <v>0</v>
      </c>
      <c r="CZ47" s="246">
        <f xml:space="preserve"> Debt!CZ$176</f>
        <v>0</v>
      </c>
      <c r="DA47" s="246">
        <f xml:space="preserve"> Debt!DA$176</f>
        <v>0</v>
      </c>
      <c r="DB47" s="246">
        <f xml:space="preserve"> Debt!DB$176</f>
        <v>0</v>
      </c>
      <c r="DC47" s="246">
        <f xml:space="preserve"> Debt!DC$176</f>
        <v>0</v>
      </c>
      <c r="DD47" s="246">
        <f xml:space="preserve"> Debt!DD$176</f>
        <v>0</v>
      </c>
      <c r="DE47" s="246">
        <f xml:space="preserve"> Debt!DE$176</f>
        <v>0</v>
      </c>
      <c r="DF47" s="246">
        <f xml:space="preserve"> Debt!DF$176</f>
        <v>0</v>
      </c>
      <c r="DG47" s="246">
        <f xml:space="preserve"> Debt!DG$176</f>
        <v>0</v>
      </c>
      <c r="DH47" s="246">
        <f xml:space="preserve"> Debt!DH$176</f>
        <v>0</v>
      </c>
      <c r="DI47" s="246">
        <f xml:space="preserve"> Debt!DI$176</f>
        <v>0</v>
      </c>
      <c r="DJ47" s="246">
        <f xml:space="preserve"> Debt!DJ$176</f>
        <v>0</v>
      </c>
      <c r="DK47" s="246">
        <f xml:space="preserve"> Debt!DK$176</f>
        <v>0</v>
      </c>
      <c r="DL47" s="246">
        <f xml:space="preserve"> Debt!DL$176</f>
        <v>0</v>
      </c>
      <c r="DM47" s="246">
        <f xml:space="preserve"> Debt!DM$176</f>
        <v>0</v>
      </c>
      <c r="DN47" s="246">
        <f xml:space="preserve"> Debt!DN$176</f>
        <v>0</v>
      </c>
      <c r="DO47" s="246">
        <f xml:space="preserve"> Debt!DO$176</f>
        <v>0</v>
      </c>
      <c r="DP47" s="246">
        <f xml:space="preserve"> Debt!DP$176</f>
        <v>0</v>
      </c>
      <c r="DQ47" s="246">
        <f xml:space="preserve"> Debt!DQ$176</f>
        <v>0</v>
      </c>
      <c r="DR47" s="246">
        <f xml:space="preserve"> Debt!DR$176</f>
        <v>0</v>
      </c>
      <c r="DS47" s="246">
        <f xml:space="preserve"> Debt!DS$176</f>
        <v>0</v>
      </c>
      <c r="DT47" s="246">
        <f xml:space="preserve"> Debt!DT$176</f>
        <v>0</v>
      </c>
      <c r="DU47" s="246">
        <f xml:space="preserve"> Debt!DU$176</f>
        <v>0</v>
      </c>
      <c r="DV47" s="246">
        <f xml:space="preserve"> Debt!DV$176</f>
        <v>0</v>
      </c>
      <c r="DW47" s="246">
        <f xml:space="preserve"> Debt!DW$176</f>
        <v>0</v>
      </c>
      <c r="DX47" s="246">
        <f xml:space="preserve"> Debt!DX$176</f>
        <v>0</v>
      </c>
      <c r="DY47" s="246">
        <f xml:space="preserve"> Debt!DY$176</f>
        <v>0</v>
      </c>
      <c r="DZ47" s="246">
        <f xml:space="preserve"> Debt!DZ$176</f>
        <v>0</v>
      </c>
      <c r="EA47" s="246">
        <f xml:space="preserve"> Debt!EA$176</f>
        <v>0</v>
      </c>
      <c r="EB47" s="246">
        <f xml:space="preserve"> Debt!EB$176</f>
        <v>0</v>
      </c>
      <c r="EC47" s="246">
        <f xml:space="preserve"> Debt!EC$176</f>
        <v>0</v>
      </c>
      <c r="ED47" s="246">
        <f xml:space="preserve"> Debt!ED$176</f>
        <v>0</v>
      </c>
      <c r="EE47" s="246">
        <f xml:space="preserve"> Debt!EE$176</f>
        <v>0</v>
      </c>
      <c r="EF47" s="246">
        <f xml:space="preserve"> Debt!EF$176</f>
        <v>0</v>
      </c>
      <c r="EG47" s="246">
        <f xml:space="preserve"> Debt!EG$176</f>
        <v>0</v>
      </c>
      <c r="EH47" s="246">
        <f xml:space="preserve"> Debt!EH$176</f>
        <v>0</v>
      </c>
      <c r="EI47" s="246">
        <f xml:space="preserve"> Debt!EI$176</f>
        <v>0</v>
      </c>
      <c r="EJ47" s="246">
        <f xml:space="preserve"> Debt!EJ$176</f>
        <v>0</v>
      </c>
      <c r="EK47" s="246">
        <f xml:space="preserve"> Debt!EK$176</f>
        <v>0</v>
      </c>
      <c r="EL47" s="246">
        <f xml:space="preserve"> Debt!EL$176</f>
        <v>0</v>
      </c>
      <c r="EM47" s="246">
        <f xml:space="preserve"> Debt!EM$176</f>
        <v>0</v>
      </c>
      <c r="EN47" s="246">
        <f xml:space="preserve"> Debt!EN$176</f>
        <v>0</v>
      </c>
      <c r="EO47" s="246">
        <f xml:space="preserve"> Debt!EO$176</f>
        <v>0</v>
      </c>
      <c r="EP47" s="246">
        <f xml:space="preserve"> Debt!EP$176</f>
        <v>0</v>
      </c>
      <c r="EQ47" s="246">
        <f xml:space="preserve"> Debt!EQ$176</f>
        <v>0</v>
      </c>
      <c r="ER47" s="246">
        <f xml:space="preserve"> Debt!ER$176</f>
        <v>0</v>
      </c>
      <c r="ES47" s="246">
        <f xml:space="preserve"> Debt!ES$176</f>
        <v>0</v>
      </c>
      <c r="ET47" s="246">
        <f xml:space="preserve"> Debt!ET$176</f>
        <v>0</v>
      </c>
      <c r="EU47" s="246">
        <f xml:space="preserve"> Debt!EU$176</f>
        <v>0</v>
      </c>
      <c r="EV47" s="246">
        <f xml:space="preserve"> Debt!EV$176</f>
        <v>0</v>
      </c>
      <c r="EW47" s="246">
        <f xml:space="preserve"> Debt!EW$176</f>
        <v>0</v>
      </c>
      <c r="EX47" s="246">
        <f xml:space="preserve"> Debt!EX$176</f>
        <v>0</v>
      </c>
      <c r="EY47" s="246">
        <f xml:space="preserve"> Debt!EY$176</f>
        <v>0</v>
      </c>
      <c r="EZ47" s="246">
        <f xml:space="preserve"> Debt!EZ$176</f>
        <v>0</v>
      </c>
      <c r="FA47" s="246">
        <f xml:space="preserve"> Debt!FA$176</f>
        <v>0</v>
      </c>
      <c r="FB47" s="246">
        <f xml:space="preserve"> Debt!FB$176</f>
        <v>0</v>
      </c>
      <c r="FC47" s="246">
        <f xml:space="preserve"> Debt!FC$176</f>
        <v>0</v>
      </c>
      <c r="FD47" s="246">
        <f xml:space="preserve"> Debt!FD$176</f>
        <v>0</v>
      </c>
      <c r="FE47" s="246">
        <f xml:space="preserve"> Debt!FE$176</f>
        <v>0</v>
      </c>
      <c r="FF47" s="246">
        <f xml:space="preserve"> Debt!FF$176</f>
        <v>0</v>
      </c>
      <c r="FG47" s="246">
        <f xml:space="preserve"> Debt!FG$176</f>
        <v>0</v>
      </c>
      <c r="FH47" s="246">
        <f xml:space="preserve"> Debt!FH$176</f>
        <v>0</v>
      </c>
      <c r="FI47" s="246">
        <f xml:space="preserve"> Debt!FI$176</f>
        <v>0</v>
      </c>
      <c r="FJ47" s="246">
        <f xml:space="preserve"> Debt!FJ$176</f>
        <v>0</v>
      </c>
      <c r="FK47" s="246">
        <f xml:space="preserve"> Debt!FK$176</f>
        <v>0</v>
      </c>
      <c r="FL47" s="246">
        <f xml:space="preserve"> Debt!FL$176</f>
        <v>0</v>
      </c>
      <c r="FM47" s="246">
        <f xml:space="preserve"> Debt!FM$176</f>
        <v>0</v>
      </c>
      <c r="FN47" s="246">
        <f xml:space="preserve"> Debt!FN$176</f>
        <v>0</v>
      </c>
      <c r="FO47" s="246">
        <f xml:space="preserve"> Debt!FO$176</f>
        <v>0</v>
      </c>
      <c r="FP47" s="246">
        <f xml:space="preserve"> Debt!FP$176</f>
        <v>0</v>
      </c>
      <c r="FQ47" s="246">
        <f xml:space="preserve"> Debt!FQ$176</f>
        <v>0</v>
      </c>
      <c r="FR47" s="246">
        <f xml:space="preserve"> Debt!FR$176</f>
        <v>0</v>
      </c>
      <c r="FS47" s="246">
        <f xml:space="preserve"> Debt!FS$176</f>
        <v>0</v>
      </c>
      <c r="FT47" s="246">
        <f xml:space="preserve"> Debt!FT$176</f>
        <v>0</v>
      </c>
      <c r="FU47" s="246">
        <f xml:space="preserve"> Debt!FU$176</f>
        <v>0</v>
      </c>
      <c r="FV47" s="246">
        <f xml:space="preserve"> Debt!FV$176</f>
        <v>0</v>
      </c>
      <c r="FW47" s="246">
        <f xml:space="preserve"> Debt!FW$176</f>
        <v>0</v>
      </c>
      <c r="FX47" s="246">
        <f xml:space="preserve"> Debt!FX$176</f>
        <v>0</v>
      </c>
      <c r="FY47" s="246">
        <f xml:space="preserve"> Debt!FY$176</f>
        <v>0</v>
      </c>
      <c r="FZ47" s="246">
        <f xml:space="preserve"> Debt!FZ$176</f>
        <v>0</v>
      </c>
      <c r="GA47" s="246">
        <f xml:space="preserve"> Debt!GA$176</f>
        <v>0</v>
      </c>
      <c r="GB47" s="246">
        <f xml:space="preserve"> Debt!GB$176</f>
        <v>0</v>
      </c>
      <c r="GC47" s="246">
        <f xml:space="preserve"> Debt!GC$176</f>
        <v>0</v>
      </c>
      <c r="GD47" s="246">
        <f xml:space="preserve"> Debt!GD$176</f>
        <v>0</v>
      </c>
      <c r="GE47" s="246">
        <f xml:space="preserve"> Debt!GE$176</f>
        <v>0</v>
      </c>
      <c r="GF47" s="246">
        <f xml:space="preserve"> Debt!GF$176</f>
        <v>0</v>
      </c>
      <c r="GG47" s="246">
        <f xml:space="preserve"> Debt!GG$176</f>
        <v>0</v>
      </c>
      <c r="GH47" s="246">
        <f xml:space="preserve"> Debt!GH$176</f>
        <v>0</v>
      </c>
      <c r="GI47" s="246">
        <f xml:space="preserve"> Debt!GI$176</f>
        <v>0</v>
      </c>
      <c r="GJ47" s="246">
        <f xml:space="preserve"> Debt!GJ$176</f>
        <v>0</v>
      </c>
    </row>
    <row r="48" spans="1:192" s="202" customFormat="1" outlineLevel="1" x14ac:dyDescent="0.25">
      <c r="A48" s="217"/>
      <c r="B48" s="217"/>
      <c r="C48" s="218"/>
      <c r="D48" s="221"/>
      <c r="E48" s="246" t="str">
        <f xml:space="preserve"> Debt!E$268</f>
        <v>Senior debt interest - T2</v>
      </c>
      <c r="F48" s="246">
        <f xml:space="preserve"> Debt!F$268</f>
        <v>0</v>
      </c>
      <c r="G48" s="246" t="str">
        <f xml:space="preserve"> Debt!G$268</f>
        <v>$ 000s</v>
      </c>
      <c r="H48" s="246">
        <f xml:space="preserve"> Debt!H$268</f>
        <v>-10608.062425233165</v>
      </c>
      <c r="I48" s="246">
        <f xml:space="preserve"> Debt!I$268</f>
        <v>0</v>
      </c>
      <c r="J48" s="246">
        <f xml:space="preserve"> Debt!J$268</f>
        <v>0</v>
      </c>
      <c r="K48" s="246">
        <f xml:space="preserve"> Debt!K$268</f>
        <v>0</v>
      </c>
      <c r="L48" s="246">
        <f xml:space="preserve"> Debt!L$268</f>
        <v>0</v>
      </c>
      <c r="M48" s="246">
        <f xml:space="preserve"> Debt!M$268</f>
        <v>0</v>
      </c>
      <c r="N48" s="246">
        <f xml:space="preserve"> Debt!N$268</f>
        <v>0</v>
      </c>
      <c r="O48" s="246">
        <f xml:space="preserve"> Debt!O$268</f>
        <v>0</v>
      </c>
      <c r="P48" s="246">
        <f xml:space="preserve"> Debt!P$268</f>
        <v>0</v>
      </c>
      <c r="Q48" s="246">
        <f xml:space="preserve"> Debt!Q$268</f>
        <v>0</v>
      </c>
      <c r="R48" s="246">
        <f xml:space="preserve"> Debt!R$268</f>
        <v>0</v>
      </c>
      <c r="S48" s="246">
        <f xml:space="preserve"> Debt!S$268</f>
        <v>-294.69583718801647</v>
      </c>
      <c r="T48" s="246">
        <f xml:space="preserve"> Debt!T$268</f>
        <v>-296.23646510472776</v>
      </c>
      <c r="U48" s="246">
        <f xml:space="preserve"> Debt!U$268</f>
        <v>-297.2812026367904</v>
      </c>
      <c r="V48" s="246">
        <f xml:space="preserve"> Debt!V$268</f>
        <v>-294.16893834412986</v>
      </c>
      <c r="W48" s="246">
        <f xml:space="preserve"> Debt!W$268</f>
        <v>-288.13433063334583</v>
      </c>
      <c r="X48" s="246">
        <f xml:space="preserve"> Debt!X$268</f>
        <v>-286.16101423566528</v>
      </c>
      <c r="Y48" s="246">
        <f xml:space="preserve"> Debt!Y$268</f>
        <v>-287.03191556204803</v>
      </c>
      <c r="Z48" s="246">
        <f xml:space="preserve"> Debt!Z$268</f>
        <v>-283.8003832053459</v>
      </c>
      <c r="AA48" s="246">
        <f xml:space="preserve"> Debt!AA$268</f>
        <v>-274.74371660771135</v>
      </c>
      <c r="AB48" s="246">
        <f xml:space="preserve"> Debt!AB$268</f>
        <v>-275.75186316940568</v>
      </c>
      <c r="AC48" s="246">
        <f xml:space="preserve"> Debt!AC$268</f>
        <v>-276.37183689182581</v>
      </c>
      <c r="AD48" s="246">
        <f xml:space="preserve"> Debt!AD$268</f>
        <v>-273.03251196503334</v>
      </c>
      <c r="AE48" s="246">
        <f xml:space="preserve"> Debt!AE$268</f>
        <v>-264.1002377205379</v>
      </c>
      <c r="AF48" s="246">
        <f xml:space="preserve"> Debt!AF$268</f>
        <v>-264.87622007008042</v>
      </c>
      <c r="AG48" s="246">
        <f xml:space="preserve"> Debt!AG$268</f>
        <v>-265.23083278561853</v>
      </c>
      <c r="AH48" s="246">
        <f xml:space="preserve"> Debt!AH$268</f>
        <v>-261.77878441908712</v>
      </c>
      <c r="AI48" s="246">
        <f xml:space="preserve"> Debt!AI$268</f>
        <v>-252.95611209328933</v>
      </c>
      <c r="AJ48" s="246">
        <f xml:space="preserve"> Debt!AJ$268</f>
        <v>-253.46339218155603</v>
      </c>
      <c r="AK48" s="246">
        <f xml:space="preserve"> Debt!AK$268</f>
        <v>-253.57356091821092</v>
      </c>
      <c r="AL48" s="246">
        <f xml:space="preserve"> Debt!AL$268</f>
        <v>-249.99677757167848</v>
      </c>
      <c r="AM48" s="246">
        <f xml:space="preserve"> Debt!AM$268</f>
        <v>-243.99513066024645</v>
      </c>
      <c r="AN48" s="246">
        <f xml:space="preserve"> Debt!AN$268</f>
        <v>-241.56087784299766</v>
      </c>
      <c r="AO48" s="246">
        <f xml:space="preserve"> Debt!AO$268</f>
        <v>-241.45231815880234</v>
      </c>
      <c r="AP48" s="246">
        <f xml:space="preserve"> Debt!AP$268</f>
        <v>-237.73025178217836</v>
      </c>
      <c r="AQ48" s="246">
        <f xml:space="preserve"> Debt!AQ$268</f>
        <v>-229.15986155480334</v>
      </c>
      <c r="AR48" s="246">
        <f xml:space="preserve"> Debt!AR$268</f>
        <v>-229.13729208999735</v>
      </c>
      <c r="AS48" s="246">
        <f xml:space="preserve"> Debt!AS$268</f>
        <v>-228.72292901778286</v>
      </c>
      <c r="AT48" s="246">
        <f xml:space="preserve"> Debt!AT$268</f>
        <v>-224.8676736159253</v>
      </c>
      <c r="AU48" s="246">
        <f xml:space="preserve"> Debt!AU$268</f>
        <v>-216.43483600316242</v>
      </c>
      <c r="AV48" s="246">
        <f xml:space="preserve"> Debt!AV$268</f>
        <v>-216.12579719051934</v>
      </c>
      <c r="AW48" s="246">
        <f xml:space="preserve"> Debt!AW$268</f>
        <v>-215.41210969389084</v>
      </c>
      <c r="AX48" s="246">
        <f xml:space="preserve"> Debt!AX$268</f>
        <v>-211.41110667071146</v>
      </c>
      <c r="AY48" s="246">
        <f xml:space="preserve"> Debt!AY$268</f>
        <v>-203.13092814282172</v>
      </c>
      <c r="AZ48" s="246">
        <f xml:space="preserve"> Debt!AZ$268</f>
        <v>-202.51607851291195</v>
      </c>
      <c r="BA48" s="246">
        <f xml:space="preserve"> Debt!BA$268</f>
        <v>-201.46984993759617</v>
      </c>
      <c r="BB48" s="246">
        <f xml:space="preserve"> Debt!BB$268</f>
        <v>-197.29154712853003</v>
      </c>
      <c r="BC48" s="246">
        <f xml:space="preserve"> Debt!BC$268</f>
        <v>-191.24213168639554</v>
      </c>
      <c r="BD48" s="246">
        <f xml:space="preserve"> Debt!BD$268</f>
        <v>-188.18810542790305</v>
      </c>
      <c r="BE48" s="246">
        <f xml:space="preserve"> Debt!BE$268</f>
        <v>-186.84859760196949</v>
      </c>
      <c r="BF48" s="246">
        <f xml:space="preserve"> Debt!BF$268</f>
        <v>-182.4939077918792</v>
      </c>
      <c r="BG48" s="246">
        <f xml:space="preserve"> Debt!BG$268</f>
        <v>-174.49408674524375</v>
      </c>
      <c r="BH48" s="246">
        <f xml:space="preserve"> Debt!BH$268</f>
        <v>-158.58496221505101</v>
      </c>
      <c r="BI48" s="246">
        <f xml:space="preserve"> Debt!BI$268</f>
        <v>-140.28498132869422</v>
      </c>
      <c r="BJ48" s="246">
        <f xml:space="preserve"> Debt!BJ$268</f>
        <v>-115.20104867800566</v>
      </c>
      <c r="BK48" s="246">
        <f xml:space="preserve"> Debt!BK$268</f>
        <v>-89.347497825385489</v>
      </c>
      <c r="BL48" s="246">
        <f xml:space="preserve"> Debt!BL$268</f>
        <v>-71.454065862821523</v>
      </c>
      <c r="BM48" s="246">
        <f xml:space="preserve"> Debt!BM$268</f>
        <v>-51.136154817424583</v>
      </c>
      <c r="BN48" s="246">
        <f xml:space="preserve"> Debt!BN$268</f>
        <v>-24.974372510001398</v>
      </c>
      <c r="BO48" s="246">
        <f xml:space="preserve"> Debt!BO$268</f>
        <v>-6.1854280174159204E-5</v>
      </c>
      <c r="BP48" s="246">
        <f xml:space="preserve"> Debt!BP$268</f>
        <v>-6.2549936430437682E-5</v>
      </c>
      <c r="BQ48" s="246">
        <f xml:space="preserve"> Debt!BQ$268</f>
        <v>-6.3244363898940975E-5</v>
      </c>
      <c r="BR48" s="246">
        <f xml:space="preserve"> Debt!BR$268</f>
        <v>-6.3253448151421747E-5</v>
      </c>
      <c r="BS48" s="246">
        <f xml:space="preserve"> Debt!BS$268</f>
        <v>-6.2573698114040194E-5</v>
      </c>
      <c r="BT48" s="246">
        <f xml:space="preserve"> Debt!BT$268</f>
        <v>-6.2581884912592316E-5</v>
      </c>
      <c r="BU48" s="246">
        <f xml:space="preserve"> Debt!BU$268</f>
        <v>-6.328150839797352E-5</v>
      </c>
      <c r="BV48" s="246">
        <f xml:space="preserve"> Debt!BV$268</f>
        <v>-6.3290996395009007E-5</v>
      </c>
      <c r="BW48" s="246">
        <f xml:space="preserve"> Debt!BW$268</f>
        <v>-6.1929521482750045E-5</v>
      </c>
      <c r="BX48" s="246">
        <f xml:space="preserve"> Debt!BX$268</f>
        <v>-6.2631205381918548E-5</v>
      </c>
      <c r="BY48" s="246">
        <f xml:space="preserve"> Debt!BY$268</f>
        <v>-6.3333187700975312E-5</v>
      </c>
      <c r="BZ48" s="246">
        <f xml:space="preserve"> Debt!BZ$268</f>
        <v>-6.3344694420784298E-5</v>
      </c>
      <c r="CA48" s="246">
        <f xml:space="preserve"> Debt!CA$268</f>
        <v>-6.1978694936396035E-5</v>
      </c>
      <c r="CB48" s="246">
        <f xml:space="preserve"> Debt!CB$268</f>
        <v>-6.2680525851244753E-5</v>
      </c>
      <c r="CC48" s="246">
        <f xml:space="preserve"> Debt!CC$268</f>
        <v>-6.3380223941598033E-5</v>
      </c>
      <c r="CD48" s="246">
        <f xml:space="preserve"> Debt!CD$268</f>
        <v>-6.3390317555465581E-5</v>
      </c>
      <c r="CE48" s="246">
        <f xml:space="preserve"> Debt!CE$268</f>
        <v>-6.2023918715050364E-5</v>
      </c>
      <c r="CF48" s="246">
        <f xml:space="preserve"> Debt!CF$268</f>
        <v>-6.272285759009967E-5</v>
      </c>
      <c r="CG48" s="246">
        <f xml:space="preserve"> Debt!CG$268</f>
        <v>-6.3421607758454933E-5</v>
      </c>
      <c r="CH48" s="246">
        <f xml:space="preserve"> Debt!CH$268</f>
        <v>-6.3431499500045123E-5</v>
      </c>
      <c r="CI48" s="246">
        <f xml:space="preserve"> Debt!CI$268</f>
        <v>-6.2751611224038853E-5</v>
      </c>
      <c r="CJ48" s="246">
        <f xml:space="preserve"> Debt!CJ$268</f>
        <v>-6.2759198988550586E-5</v>
      </c>
      <c r="CK48" s="246">
        <f xml:space="preserve"> Debt!CK$268</f>
        <v>-6.3461780341647739E-5</v>
      </c>
      <c r="CL48" s="246">
        <f xml:space="preserve"> Debt!CL$268</f>
        <v>-6.3470460849573808E-5</v>
      </c>
      <c r="CM48" s="246">
        <f xml:space="preserve"> Debt!CM$268</f>
        <v>-6.2101332344886604E-5</v>
      </c>
      <c r="CN48" s="246">
        <f xml:space="preserve"> Debt!CN$268</f>
        <v>-6.2804925253634415E-5</v>
      </c>
      <c r="CO48" s="246">
        <f xml:space="preserve"> Debt!CO$268</f>
        <v>-6.3506394114942258E-5</v>
      </c>
      <c r="CP48" s="246">
        <f xml:space="preserve"> Debt!CP$268</f>
        <v>-6.3513661516926875E-5</v>
      </c>
      <c r="CQ48" s="246">
        <f xml:space="preserve"> Debt!CQ$268</f>
        <v>-6.2145963672292201E-5</v>
      </c>
      <c r="CR48" s="246">
        <f xml:space="preserve"> Debt!CR$268</f>
        <v>-6.2846458280435438E-5</v>
      </c>
      <c r="CS48" s="246">
        <f xml:space="preserve"> Debt!CS$268</f>
        <v>-6.3547374187244456E-5</v>
      </c>
      <c r="CT48" s="246">
        <f xml:space="preserve"> Debt!CT$268</f>
        <v>-6.3556458439725227E-5</v>
      </c>
      <c r="CU48" s="246">
        <f xml:space="preserve"> Debt!CU$268</f>
        <v>-6.2182300682215341E-5</v>
      </c>
      <c r="CV48" s="246">
        <f xml:space="preserve"> Debt!CV$268</f>
        <v>-6.2884796459021012E-5</v>
      </c>
      <c r="CW48" s="246">
        <f xml:space="preserve"> Debt!CW$268</f>
        <v>-6.3586537409050513E-5</v>
      </c>
      <c r="CX48" s="246">
        <f xml:space="preserve"> Debt!CX$268</f>
        <v>-6.3599659107078308E-5</v>
      </c>
      <c r="CY48" s="246">
        <f xml:space="preserve"> Debt!CY$268</f>
        <v>-6.2920938179458451E-5</v>
      </c>
      <c r="CZ48" s="246">
        <f xml:space="preserve"> Debt!CZ$268</f>
        <v>-6.2934915640401097E-5</v>
      </c>
      <c r="DA48" s="246">
        <f xml:space="preserve"> Debt!DA$268</f>
        <v>-6.3640639179380506E-5</v>
      </c>
      <c r="DB48" s="246">
        <f xml:space="preserve"> Debt!DB$268</f>
        <v>-6.3648310325919839E-5</v>
      </c>
      <c r="DC48" s="246">
        <f xml:space="preserve"> Debt!DC$268</f>
        <v>-6.2273143207023176E-5</v>
      </c>
      <c r="DD48" s="246">
        <f xml:space="preserve"> Debt!DD$268</f>
        <v>-6.2977247379256E-5</v>
      </c>
      <c r="DE48" s="246">
        <f xml:space="preserve"> Debt!DE$268</f>
        <v>-6.3678389295245084E-5</v>
      </c>
      <c r="DF48" s="246">
        <f xml:space="preserve"> Debt!DF$268</f>
        <v>-6.368888665366732E-5</v>
      </c>
      <c r="DG48" s="246">
        <f xml:space="preserve"> Debt!DG$268</f>
        <v>-6.2318366985677519E-5</v>
      </c>
      <c r="DH48" s="246">
        <f xml:space="preserve"> Debt!DH$268</f>
        <v>-6.3023173322353305E-5</v>
      </c>
      <c r="DI48" s="246">
        <f xml:space="preserve"> Debt!DI$268</f>
        <v>-6.3724214302203711E-5</v>
      </c>
      <c r="DJ48" s="246">
        <f xml:space="preserve"> Debt!DJ$268</f>
        <v>-6.373895097845033E-5</v>
      </c>
      <c r="DK48" s="246">
        <f xml:space="preserve"> Debt!DK$268</f>
        <v>-6.2365170634328515E-5</v>
      </c>
      <c r="DL48" s="246">
        <f xml:space="preserve"> Debt!DL$268</f>
        <v>-6.3065704739221671E-5</v>
      </c>
      <c r="DM48" s="246">
        <f xml:space="preserve"> Debt!DM$268</f>
        <v>-6.3772865521045241E-5</v>
      </c>
      <c r="DN48" s="246">
        <f xml:space="preserve"> Debt!DN$268</f>
        <v>-6.3780940412139277E-5</v>
      </c>
      <c r="DO48" s="246">
        <f xml:space="preserve"> Debt!DO$268</f>
        <v>-6.3095456763228184E-5</v>
      </c>
      <c r="DP48" s="246">
        <f xml:space="preserve"> Debt!DP$268</f>
        <v>-6.3110033258211232E-5</v>
      </c>
      <c r="DQ48" s="246">
        <f xml:space="preserve"> Debt!DQ$268</f>
        <v>-6.3812634359683345E-5</v>
      </c>
      <c r="DR48" s="246">
        <f xml:space="preserve"> Debt!DR$268</f>
        <v>-6.3827371035929951E-5</v>
      </c>
      <c r="DS48" s="246">
        <f xml:space="preserve"> Debt!DS$268</f>
        <v>-6.2448311292902638E-5</v>
      </c>
      <c r="DT48" s="246">
        <f xml:space="preserve"> Debt!DT$268</f>
        <v>-6.3156358557335464E-5</v>
      </c>
      <c r="DU48" s="246">
        <f xml:space="preserve"> Debt!DU$268</f>
        <v>-6.3861689323079578E-5</v>
      </c>
      <c r="DV48" s="246">
        <f xml:space="preserve"> Debt!DV$268</f>
        <v>-6.3869966086450958E-5</v>
      </c>
      <c r="DW48" s="246">
        <f xml:space="preserve"> Debt!DW$268</f>
        <v>-6.2493140104057817E-5</v>
      </c>
      <c r="DX48" s="246">
        <f xml:space="preserve"> Debt!DX$268</f>
        <v>-6.3200287720298099E-5</v>
      </c>
      <c r="DY48" s="246">
        <f xml:space="preserve"> Debt!DY$268</f>
        <v>-6.3902063778549742E-5</v>
      </c>
      <c r="DZ48" s="246">
        <f xml:space="preserve"> Debt!DZ$268</f>
        <v>-6.3910542414198466E-5</v>
      </c>
      <c r="EA48" s="246">
        <f xml:space="preserve"> Debt!EA$268</f>
        <v>-6.2534216723970931E-5</v>
      </c>
      <c r="EB48" s="246">
        <f xml:space="preserve"> Debt!EB$268</f>
        <v>-6.3236629118749001E-5</v>
      </c>
      <c r="EC48" s="246">
        <f xml:space="preserve"> Debt!EC$268</f>
        <v>-6.3940621383523725E-5</v>
      </c>
      <c r="ED48" s="246">
        <f xml:space="preserve"> Debt!ED$268</f>
        <v>-6.3955358059770344E-5</v>
      </c>
      <c r="EE48" s="246">
        <f xml:space="preserve"> Debt!EE$268</f>
        <v>-6.3270774059051782E-5</v>
      </c>
      <c r="EF48" s="246">
        <f xml:space="preserve"> Debt!EF$268</f>
        <v>-6.3281356993765501E-5</v>
      </c>
      <c r="EG48" s="246">
        <f xml:space="preserve"> Debt!EG$268</f>
        <v>-6.3990483836029376E-5</v>
      </c>
      <c r="EH48" s="246">
        <f xml:space="preserve"> Debt!EH$268</f>
        <v>-6.3999164343955459E-5</v>
      </c>
      <c r="EI48" s="246">
        <f xml:space="preserve"> Debt!EI$268</f>
        <v>-6.262012215503921E-5</v>
      </c>
      <c r="EJ48" s="246">
        <f xml:space="preserve"> Debt!EJ$268</f>
        <v>-6.3324687122687733E-5</v>
      </c>
      <c r="EK48" s="246">
        <f xml:space="preserve"> Debt!EK$268</f>
        <v>-6.4034895737046538E-5</v>
      </c>
      <c r="EL48" s="246">
        <f xml:space="preserve"> Debt!EL$268</f>
        <v>-6.4048017435074334E-5</v>
      </c>
      <c r="EM48" s="246">
        <f xml:space="preserve"> Debt!EM$268</f>
        <v>-6.2663173612448155E-5</v>
      </c>
      <c r="EN48" s="246">
        <f xml:space="preserve"> Debt!EN$268</f>
        <v>-6.3367018861542623E-5</v>
      </c>
      <c r="EO48" s="246">
        <f xml:space="preserve"> Debt!EO$268</f>
        <v>-6.4072443980633771E-5</v>
      </c>
      <c r="EP48" s="246">
        <f xml:space="preserve"> Debt!EP$268</f>
        <v>-6.4081730105391914E-5</v>
      </c>
      <c r="EQ48" s="246">
        <f xml:space="preserve"> Debt!EQ$268</f>
        <v>-6.2700300557369621E-5</v>
      </c>
      <c r="ER48" s="246">
        <f xml:space="preserve"> Debt!ER$268</f>
        <v>-6.3407952854303257E-5</v>
      </c>
      <c r="ES48" s="246">
        <f xml:space="preserve"> Debt!ES$268</f>
        <v>-6.4118874604424445E-5</v>
      </c>
      <c r="ET48" s="246">
        <f xml:space="preserve"> Debt!ET$268</f>
        <v>-6.4132601919284301E-5</v>
      </c>
      <c r="EU48" s="246">
        <f xml:space="preserve"> Debt!EU$268</f>
        <v>-6.3448287813023502E-5</v>
      </c>
      <c r="EV48" s="246">
        <f xml:space="preserve"> Debt!EV$268</f>
        <v>-6.3455276543494831E-5</v>
      </c>
      <c r="EW48" s="246">
        <f xml:space="preserve"> Debt!EW$268</f>
        <v>-6.4160662165836047E-5</v>
      </c>
      <c r="EX48" s="246">
        <f xml:space="preserve"> Debt!EX$268</f>
        <v>-6.4173380119309154E-5</v>
      </c>
      <c r="EY48" s="246">
        <f xml:space="preserve"> Debt!EY$268</f>
        <v>-6.2790353147179129E-5</v>
      </c>
      <c r="EZ48" s="246">
        <f xml:space="preserve"> Debt!EZ$268</f>
        <v>-6.34984069944036E-5</v>
      </c>
      <c r="FA48" s="246">
        <f xml:space="preserve"> Debt!FA$268</f>
        <v>-6.4205679683685269E-5</v>
      </c>
      <c r="FB48" s="246">
        <f xml:space="preserve"> Debt!FB$268</f>
        <v>-6.421900325399041E-5</v>
      </c>
      <c r="FC48" s="246">
        <f xml:space="preserve"> Debt!FC$268</f>
        <v>-6.2831824734591407E-5</v>
      </c>
      <c r="FD48" s="246">
        <f xml:space="preserve"> Debt!FD$268</f>
        <v>-6.3542735513393161E-5</v>
      </c>
      <c r="FE48" s="246">
        <f xml:space="preserve"> Debt!FE$268</f>
        <v>-6.4252514052030659E-5</v>
      </c>
      <c r="FF48" s="246">
        <f xml:space="preserve"> Debt!FF$268</f>
        <v>-6.4266241366890502E-5</v>
      </c>
      <c r="FG48" s="246">
        <f xml:space="preserve"> Debt!FG$268</f>
        <v>-6.2880208253239043E-5</v>
      </c>
      <c r="FH48" s="246">
        <f xml:space="preserve"> Debt!FH$268</f>
        <v>-6.3587862744436601E-5</v>
      </c>
      <c r="FI48" s="246">
        <f xml:space="preserve"> Debt!FI$268</f>
        <v>-6.4295310974829011E-5</v>
      </c>
      <c r="FJ48" s="246">
        <f xml:space="preserve"> Debt!FJ$268</f>
        <v>-6.4310451395630319E-5</v>
      </c>
      <c r="FK48" s="246">
        <f xml:space="preserve"> Debt!FK$268</f>
        <v>-6.3620010904604697E-5</v>
      </c>
      <c r="FL48" s="246">
        <f xml:space="preserve"> Debt!FL$268</f>
        <v>-6.3632989975480014E-5</v>
      </c>
      <c r="FM48" s="246">
        <f xml:space="preserve"> Debt!FM$268</f>
        <v>-6.4341943470897029E-5</v>
      </c>
      <c r="FN48" s="246">
        <f xml:space="preserve"> Debt!FN$268</f>
        <v>-6.4356276402588946E-5</v>
      </c>
      <c r="FO48" s="246">
        <f xml:space="preserve"> Debt!FO$268</f>
        <v>-6.2969865875549402E-5</v>
      </c>
      <c r="FP48" s="246">
        <f xml:space="preserve"> Debt!FP$268</f>
        <v>-6.3684307224940917E-5</v>
      </c>
      <c r="FQ48" s="246">
        <f xml:space="preserve"> Debt!FQ$268</f>
        <v>-6.4396247113504394E-5</v>
      </c>
      <c r="FR48" s="246">
        <f xml:space="preserve"> Debt!FR$268</f>
        <v>-6.4407350088758678E-5</v>
      </c>
      <c r="FS48" s="246">
        <f xml:space="preserve"> Debt!FS$268</f>
        <v>-6.301884184544581E-5</v>
      </c>
      <c r="FT48" s="246">
        <f xml:space="preserve"> Debt!FT$268</f>
        <v>-6.3733428016253673E-5</v>
      </c>
      <c r="FU48" s="246">
        <f xml:space="preserve"> Debt!FU$268</f>
        <v>-6.4444090843236506E-5</v>
      </c>
      <c r="FV48" s="246">
        <f xml:space="preserve"> Debt!FV$268</f>
        <v>-6.4454386329381385E-5</v>
      </c>
      <c r="FW48" s="246">
        <f xml:space="preserve"> Debt!FW$268</f>
        <v>-6.3060905884106819E-5</v>
      </c>
      <c r="FX48" s="246">
        <f xml:space="preserve"> Debt!FX$268</f>
        <v>-6.3773563296960442E-5</v>
      </c>
      <c r="FY48" s="246">
        <f xml:space="preserve"> Debt!FY$268</f>
        <v>-6.4487493382866918E-5</v>
      </c>
      <c r="FZ48" s="246">
        <f xml:space="preserve"> Debt!FZ$268</f>
        <v>-6.4495770146238298E-5</v>
      </c>
      <c r="GA48" s="246">
        <f xml:space="preserve"> Debt!GA$268</f>
        <v>-6.3808506949317075E-5</v>
      </c>
      <c r="GB48" s="246">
        <f xml:space="preserve"> Debt!GB$268</f>
        <v>-6.3816094713828808E-5</v>
      </c>
      <c r="GC48" s="246">
        <f xml:space="preserve"> Debt!GC$268</f>
        <v>-6.4532510900716154E-5</v>
      </c>
      <c r="GD48" s="246">
        <f xml:space="preserve"> Debt!GD$268</f>
        <v>-6.4546036343298652E-5</v>
      </c>
      <c r="GE48" s="246">
        <f xml:space="preserve"> Debt!GE$268</f>
        <v>-6.3152933311412158E-5</v>
      </c>
      <c r="GF48" s="246">
        <f xml:space="preserve"> Debt!GF$268</f>
        <v>-6.3865215505141577E-5</v>
      </c>
      <c r="GG48" s="246">
        <f xml:space="preserve"> Debt!GG$268</f>
        <v>-6.4575105951237161E-5</v>
      </c>
      <c r="GH48" s="246">
        <f xml:space="preserve"> Debt!GH$268</f>
        <v>-6.4590044499761111E-5</v>
      </c>
      <c r="GI48" s="246">
        <f xml:space="preserve"> Debt!GI$268</f>
        <v>-6.3200526895061481E-5</v>
      </c>
      <c r="GJ48" s="246">
        <f xml:space="preserve"> Debt!GJ$268</f>
        <v>-6.3915334686521661E-5</v>
      </c>
    </row>
    <row r="49" spans="1:192" s="202" customFormat="1" outlineLevel="1" x14ac:dyDescent="0.25">
      <c r="A49" s="217"/>
      <c r="B49" s="217"/>
      <c r="C49" s="218"/>
      <c r="D49" s="221"/>
      <c r="E49" s="246" t="str">
        <f xml:space="preserve"> Debt!E$242</f>
        <v>Senior debt principal repayment - T2</v>
      </c>
      <c r="F49" s="246">
        <f xml:space="preserve"> Debt!F$242</f>
        <v>0</v>
      </c>
      <c r="G49" s="246" t="str">
        <f xml:space="preserve"> Debt!G$242</f>
        <v>$ 000s</v>
      </c>
      <c r="H49" s="246">
        <f xml:space="preserve"> Debt!H$242</f>
        <v>-18977.797259590348</v>
      </c>
      <c r="I49" s="246">
        <f xml:space="preserve"> Debt!I$242</f>
        <v>0</v>
      </c>
      <c r="J49" s="246">
        <f xml:space="preserve"> Debt!J$242</f>
        <v>0</v>
      </c>
      <c r="K49" s="246">
        <f xml:space="preserve"> Debt!K$242</f>
        <v>0</v>
      </c>
      <c r="L49" s="246">
        <f xml:space="preserve"> Debt!L$242</f>
        <v>0</v>
      </c>
      <c r="M49" s="246">
        <f xml:space="preserve"> Debt!M$242</f>
        <v>0</v>
      </c>
      <c r="N49" s="246">
        <f xml:space="preserve"> Debt!N$242</f>
        <v>0</v>
      </c>
      <c r="O49" s="246">
        <f xml:space="preserve"> Debt!O$242</f>
        <v>0</v>
      </c>
      <c r="P49" s="246">
        <f xml:space="preserve"> Debt!P$242</f>
        <v>0</v>
      </c>
      <c r="Q49" s="246">
        <f xml:space="preserve"> Debt!Q$242</f>
        <v>0</v>
      </c>
      <c r="R49" s="246">
        <f xml:space="preserve"> Debt!R$242</f>
        <v>0</v>
      </c>
      <c r="S49" s="246">
        <f xml:space="preserve"> Debt!S$242</f>
        <v>-113.52206855668834</v>
      </c>
      <c r="T49" s="246">
        <f xml:space="preserve"> Debt!T$242</f>
        <v>-142.01356952544225</v>
      </c>
      <c r="U49" s="246">
        <f xml:space="preserve"> Debt!U$242</f>
        <v>-199.16518635928628</v>
      </c>
      <c r="V49" s="246">
        <f xml:space="preserve"> Debt!V$242</f>
        <v>-182.85258299132641</v>
      </c>
      <c r="W49" s="246">
        <f xml:space="preserve"> Debt!W$242</f>
        <v>-127.83204832285941</v>
      </c>
      <c r="X49" s="246">
        <f xml:space="preserve"> Debt!X$242</f>
        <v>-146.33299264764318</v>
      </c>
      <c r="Y49" s="246">
        <f xml:space="preserve"> Debt!Y$242</f>
        <v>-205.57932184845612</v>
      </c>
      <c r="Z49" s="246">
        <f xml:space="preserve"> Debt!Z$242</f>
        <v>-189.48350630903556</v>
      </c>
      <c r="AA49" s="246">
        <f xml:space="preserve"> Debt!AA$242</f>
        <v>-134.00523835324989</v>
      </c>
      <c r="AB49" s="246">
        <f xml:space="preserve"> Debt!AB$242</f>
        <v>-155.36408529265694</v>
      </c>
      <c r="AC49" s="246">
        <f xml:space="preserve"> Debt!AC$242</f>
        <v>-212.39089623469152</v>
      </c>
      <c r="AD49" s="246">
        <f xml:space="preserve"> Debt!AD$242</f>
        <v>-196.50942150234667</v>
      </c>
      <c r="AE49" s="246">
        <f xml:space="preserve"> Debt!AE$242</f>
        <v>-141.19452450137143</v>
      </c>
      <c r="AF49" s="246">
        <f xml:space="preserve"> Debt!AF$242</f>
        <v>-162.64410687567349</v>
      </c>
      <c r="AG49" s="246">
        <f xml:space="preserve"> Debt!AG$242</f>
        <v>-219.64495669464543</v>
      </c>
      <c r="AH49" s="246">
        <f xml:space="preserve"> Debt!AH$242</f>
        <v>-203.98381652818173</v>
      </c>
      <c r="AI49" s="246">
        <f xml:space="preserve"> Debt!AI$242</f>
        <v>-148.8318526214978</v>
      </c>
      <c r="AJ49" s="246">
        <f xml:space="preserve"> Debt!AJ$242</f>
        <v>-170.39316210670736</v>
      </c>
      <c r="AK49" s="246">
        <f xml:space="preserve"> Debt!AK$242</f>
        <v>-227.36640517890663</v>
      </c>
      <c r="AL49" s="246">
        <f xml:space="preserve"> Debt!AL$242</f>
        <v>-211.93496405630378</v>
      </c>
      <c r="AM49" s="246">
        <f xml:space="preserve"> Debt!AM$242</f>
        <v>-157.94901231916097</v>
      </c>
      <c r="AN49" s="246">
        <f xml:space="preserve"> Debt!AN$242</f>
        <v>-176.49395871939836</v>
      </c>
      <c r="AO49" s="246">
        <f xml:space="preserve"> Debt!AO$242</f>
        <v>-235.53951457544608</v>
      </c>
      <c r="AP49" s="246">
        <f xml:space="preserve"> Debt!AP$242</f>
        <v>-220.35054525630719</v>
      </c>
      <c r="AQ49" s="246">
        <f xml:space="preserve"> Debt!AQ$242</f>
        <v>-165.49338117506545</v>
      </c>
      <c r="AR49" s="246">
        <f xml:space="preserve"> Debt!AR$242</f>
        <v>-187.29342557803503</v>
      </c>
      <c r="AS49" s="246">
        <f xml:space="preserve"> Debt!AS$242</f>
        <v>-244.25575502234116</v>
      </c>
      <c r="AT49" s="246">
        <f xml:space="preserve"> Debt!AT$242</f>
        <v>-229.30948797582982</v>
      </c>
      <c r="AU49" s="246">
        <f xml:space="preserve"> Debt!AU$242</f>
        <v>-174.59437726166857</v>
      </c>
      <c r="AV49" s="246">
        <f xml:space="preserve"> Debt!AV$242</f>
        <v>-196.53799344767165</v>
      </c>
      <c r="AW49" s="246">
        <f xml:space="preserve"> Debt!AW$242</f>
        <v>-253.52541583941385</v>
      </c>
      <c r="AX49" s="246">
        <f xml:space="preserve"> Debt!AX$242</f>
        <v>-238.83269665576279</v>
      </c>
      <c r="AY49" s="246">
        <f xml:space="preserve"> Debt!AY$242</f>
        <v>-184.24694082836706</v>
      </c>
      <c r="AZ49" s="246">
        <f xml:space="preserve"> Debt!AZ$242</f>
        <v>-206.34906692390749</v>
      </c>
      <c r="BA49" s="246">
        <f xml:space="preserve"> Debt!BA$242</f>
        <v>-263.38369069967075</v>
      </c>
      <c r="BB49" s="246">
        <f xml:space="preserve"> Debt!BB$242</f>
        <v>-248.96038107374525</v>
      </c>
      <c r="BC49" s="246">
        <f xml:space="preserve"> Debt!BC$242</f>
        <v>-196.03135166333436</v>
      </c>
      <c r="BD49" s="246">
        <f xml:space="preserve"> Debt!BD$242</f>
        <v>-214.76284251735015</v>
      </c>
      <c r="BE49" s="246">
        <f xml:space="preserve"> Debt!BE$242</f>
        <v>-273.86463053027387</v>
      </c>
      <c r="BF49" s="246">
        <f xml:space="preserve"> Debt!BF$242</f>
        <v>-259.71654100170173</v>
      </c>
      <c r="BG49" s="246">
        <f xml:space="preserve"> Debt!BG$242</f>
        <v>-1131.1796946633456</v>
      </c>
      <c r="BH49" s="246">
        <f xml:space="preserve"> Debt!BH$242</f>
        <v>-1254.9082056925943</v>
      </c>
      <c r="BI49" s="246">
        <f xml:space="preserve"> Debt!BI$242</f>
        <v>-1569.7874863340767</v>
      </c>
      <c r="BJ49" s="246">
        <f xml:space="preserve"> Debt!BJ$242</f>
        <v>-1493.4274081075523</v>
      </c>
      <c r="BK49" s="246">
        <f xml:space="preserve"> Debt!BK$242</f>
        <v>-1194.7847373181248</v>
      </c>
      <c r="BL49" s="246">
        <f xml:space="preserve"> Debt!BL$242</f>
        <v>-1319.6840027086637</v>
      </c>
      <c r="BM49" s="246">
        <f xml:space="preserve"> Debt!BM$242</f>
        <v>-1635.1067038205047</v>
      </c>
      <c r="BN49" s="246">
        <f xml:space="preserve"> Debt!BN$242</f>
        <v>-1560.383305374067</v>
      </c>
      <c r="BO49" s="246">
        <f xml:space="preserve"> Debt!BO$242</f>
        <v>0</v>
      </c>
      <c r="BP49" s="246">
        <f xml:space="preserve"> Debt!BP$242</f>
        <v>0</v>
      </c>
      <c r="BQ49" s="246">
        <f xml:space="preserve"> Debt!BQ$242</f>
        <v>0</v>
      </c>
      <c r="BR49" s="246">
        <f xml:space="preserve"> Debt!BR$242</f>
        <v>0</v>
      </c>
      <c r="BS49" s="246">
        <f xml:space="preserve"> Debt!BS$242</f>
        <v>0</v>
      </c>
      <c r="BT49" s="246">
        <f xml:space="preserve"> Debt!BT$242</f>
        <v>0</v>
      </c>
      <c r="BU49" s="246">
        <f xml:space="preserve"> Debt!BU$242</f>
        <v>0</v>
      </c>
      <c r="BV49" s="246">
        <f xml:space="preserve"> Debt!BV$242</f>
        <v>0</v>
      </c>
      <c r="BW49" s="246">
        <f xml:space="preserve"> Debt!BW$242</f>
        <v>0</v>
      </c>
      <c r="BX49" s="246">
        <f xml:space="preserve"> Debt!BX$242</f>
        <v>0</v>
      </c>
      <c r="BY49" s="246">
        <f xml:space="preserve"> Debt!BY$242</f>
        <v>0</v>
      </c>
      <c r="BZ49" s="246">
        <f xml:space="preserve"> Debt!BZ$242</f>
        <v>0</v>
      </c>
      <c r="CA49" s="246">
        <f xml:space="preserve"> Debt!CA$242</f>
        <v>0</v>
      </c>
      <c r="CB49" s="246">
        <f xml:space="preserve"> Debt!CB$242</f>
        <v>0</v>
      </c>
      <c r="CC49" s="246">
        <f xml:space="preserve"> Debt!CC$242</f>
        <v>0</v>
      </c>
      <c r="CD49" s="246">
        <f xml:space="preserve"> Debt!CD$242</f>
        <v>0</v>
      </c>
      <c r="CE49" s="246">
        <f xml:space="preserve"> Debt!CE$242</f>
        <v>0</v>
      </c>
      <c r="CF49" s="246">
        <f xml:space="preserve"> Debt!CF$242</f>
        <v>0</v>
      </c>
      <c r="CG49" s="246">
        <f xml:space="preserve"> Debt!CG$242</f>
        <v>0</v>
      </c>
      <c r="CH49" s="246">
        <f xml:space="preserve"> Debt!CH$242</f>
        <v>0</v>
      </c>
      <c r="CI49" s="246">
        <f xml:space="preserve"> Debt!CI$242</f>
        <v>0</v>
      </c>
      <c r="CJ49" s="246">
        <f xml:space="preserve"> Debt!CJ$242</f>
        <v>0</v>
      </c>
      <c r="CK49" s="246">
        <f xml:space="preserve"> Debt!CK$242</f>
        <v>0</v>
      </c>
      <c r="CL49" s="246">
        <f xml:space="preserve"> Debt!CL$242</f>
        <v>0</v>
      </c>
      <c r="CM49" s="246">
        <f xml:space="preserve"> Debt!CM$242</f>
        <v>0</v>
      </c>
      <c r="CN49" s="246">
        <f xml:space="preserve"> Debt!CN$242</f>
        <v>0</v>
      </c>
      <c r="CO49" s="246">
        <f xml:space="preserve"> Debt!CO$242</f>
        <v>0</v>
      </c>
      <c r="CP49" s="246">
        <f xml:space="preserve"> Debt!CP$242</f>
        <v>0</v>
      </c>
      <c r="CQ49" s="246">
        <f xml:space="preserve"> Debt!CQ$242</f>
        <v>0</v>
      </c>
      <c r="CR49" s="246">
        <f xml:space="preserve"> Debt!CR$242</f>
        <v>0</v>
      </c>
      <c r="CS49" s="246">
        <f xml:space="preserve"> Debt!CS$242</f>
        <v>0</v>
      </c>
      <c r="CT49" s="246">
        <f xml:space="preserve"> Debt!CT$242</f>
        <v>0</v>
      </c>
      <c r="CU49" s="246">
        <f xml:space="preserve"> Debt!CU$242</f>
        <v>0</v>
      </c>
      <c r="CV49" s="246">
        <f xml:space="preserve"> Debt!CV$242</f>
        <v>0</v>
      </c>
      <c r="CW49" s="246">
        <f xml:space="preserve"> Debt!CW$242</f>
        <v>0</v>
      </c>
      <c r="CX49" s="246">
        <f xml:space="preserve"> Debt!CX$242</f>
        <v>0</v>
      </c>
      <c r="CY49" s="246">
        <f xml:space="preserve"> Debt!CY$242</f>
        <v>0</v>
      </c>
      <c r="CZ49" s="246">
        <f xml:space="preserve"> Debt!CZ$242</f>
        <v>0</v>
      </c>
      <c r="DA49" s="246">
        <f xml:space="preserve"> Debt!DA$242</f>
        <v>0</v>
      </c>
      <c r="DB49" s="246">
        <f xml:space="preserve"> Debt!DB$242</f>
        <v>0</v>
      </c>
      <c r="DC49" s="246">
        <f xml:space="preserve"> Debt!DC$242</f>
        <v>0</v>
      </c>
      <c r="DD49" s="246">
        <f xml:space="preserve"> Debt!DD$242</f>
        <v>0</v>
      </c>
      <c r="DE49" s="246">
        <f xml:space="preserve"> Debt!DE$242</f>
        <v>0</v>
      </c>
      <c r="DF49" s="246">
        <f xml:space="preserve"> Debt!DF$242</f>
        <v>0</v>
      </c>
      <c r="DG49" s="246">
        <f xml:space="preserve"> Debt!DG$242</f>
        <v>0</v>
      </c>
      <c r="DH49" s="246">
        <f xml:space="preserve"> Debt!DH$242</f>
        <v>0</v>
      </c>
      <c r="DI49" s="246">
        <f xml:space="preserve"> Debt!DI$242</f>
        <v>0</v>
      </c>
      <c r="DJ49" s="246">
        <f xml:space="preserve"> Debt!DJ$242</f>
        <v>0</v>
      </c>
      <c r="DK49" s="246">
        <f xml:space="preserve"> Debt!DK$242</f>
        <v>0</v>
      </c>
      <c r="DL49" s="246">
        <f xml:space="preserve"> Debt!DL$242</f>
        <v>0</v>
      </c>
      <c r="DM49" s="246">
        <f xml:space="preserve"> Debt!DM$242</f>
        <v>0</v>
      </c>
      <c r="DN49" s="246">
        <f xml:space="preserve"> Debt!DN$242</f>
        <v>0</v>
      </c>
      <c r="DO49" s="246">
        <f xml:space="preserve"> Debt!DO$242</f>
        <v>0</v>
      </c>
      <c r="DP49" s="246">
        <f xml:space="preserve"> Debt!DP$242</f>
        <v>0</v>
      </c>
      <c r="DQ49" s="246">
        <f xml:space="preserve"> Debt!DQ$242</f>
        <v>0</v>
      </c>
      <c r="DR49" s="246">
        <f xml:space="preserve"> Debt!DR$242</f>
        <v>0</v>
      </c>
      <c r="DS49" s="246">
        <f xml:space="preserve"> Debt!DS$242</f>
        <v>0</v>
      </c>
      <c r="DT49" s="246">
        <f xml:space="preserve"> Debt!DT$242</f>
        <v>0</v>
      </c>
      <c r="DU49" s="246">
        <f xml:space="preserve"> Debt!DU$242</f>
        <v>0</v>
      </c>
      <c r="DV49" s="246">
        <f xml:space="preserve"> Debt!DV$242</f>
        <v>0</v>
      </c>
      <c r="DW49" s="246">
        <f xml:space="preserve"> Debt!DW$242</f>
        <v>0</v>
      </c>
      <c r="DX49" s="246">
        <f xml:space="preserve"> Debt!DX$242</f>
        <v>0</v>
      </c>
      <c r="DY49" s="246">
        <f xml:space="preserve"> Debt!DY$242</f>
        <v>0</v>
      </c>
      <c r="DZ49" s="246">
        <f xml:space="preserve"> Debt!DZ$242</f>
        <v>0</v>
      </c>
      <c r="EA49" s="246">
        <f xml:space="preserve"> Debt!EA$242</f>
        <v>0</v>
      </c>
      <c r="EB49" s="246">
        <f xml:space="preserve"> Debt!EB$242</f>
        <v>0</v>
      </c>
      <c r="EC49" s="246">
        <f xml:space="preserve"> Debt!EC$242</f>
        <v>0</v>
      </c>
      <c r="ED49" s="246">
        <f xml:space="preserve"> Debt!ED$242</f>
        <v>0</v>
      </c>
      <c r="EE49" s="246">
        <f xml:space="preserve"> Debt!EE$242</f>
        <v>0</v>
      </c>
      <c r="EF49" s="246">
        <f xml:space="preserve"> Debt!EF$242</f>
        <v>0</v>
      </c>
      <c r="EG49" s="246">
        <f xml:space="preserve"> Debt!EG$242</f>
        <v>0</v>
      </c>
      <c r="EH49" s="246">
        <f xml:space="preserve"> Debt!EH$242</f>
        <v>0</v>
      </c>
      <c r="EI49" s="246">
        <f xml:space="preserve"> Debt!EI$242</f>
        <v>0</v>
      </c>
      <c r="EJ49" s="246">
        <f xml:space="preserve"> Debt!EJ$242</f>
        <v>0</v>
      </c>
      <c r="EK49" s="246">
        <f xml:space="preserve"> Debt!EK$242</f>
        <v>0</v>
      </c>
      <c r="EL49" s="246">
        <f xml:space="preserve"> Debt!EL$242</f>
        <v>0</v>
      </c>
      <c r="EM49" s="246">
        <f xml:space="preserve"> Debt!EM$242</f>
        <v>0</v>
      </c>
      <c r="EN49" s="246">
        <f xml:space="preserve"> Debt!EN$242</f>
        <v>0</v>
      </c>
      <c r="EO49" s="246">
        <f xml:space="preserve"> Debt!EO$242</f>
        <v>0</v>
      </c>
      <c r="EP49" s="246">
        <f xml:space="preserve"> Debt!EP$242</f>
        <v>0</v>
      </c>
      <c r="EQ49" s="246">
        <f xml:space="preserve"> Debt!EQ$242</f>
        <v>0</v>
      </c>
      <c r="ER49" s="246">
        <f xml:space="preserve"> Debt!ER$242</f>
        <v>0</v>
      </c>
      <c r="ES49" s="246">
        <f xml:space="preserve"> Debt!ES$242</f>
        <v>0</v>
      </c>
      <c r="ET49" s="246">
        <f xml:space="preserve"> Debt!ET$242</f>
        <v>0</v>
      </c>
      <c r="EU49" s="246">
        <f xml:space="preserve"> Debt!EU$242</f>
        <v>0</v>
      </c>
      <c r="EV49" s="246">
        <f xml:space="preserve"> Debt!EV$242</f>
        <v>0</v>
      </c>
      <c r="EW49" s="246">
        <f xml:space="preserve"> Debt!EW$242</f>
        <v>0</v>
      </c>
      <c r="EX49" s="246">
        <f xml:space="preserve"> Debt!EX$242</f>
        <v>0</v>
      </c>
      <c r="EY49" s="246">
        <f xml:space="preserve"> Debt!EY$242</f>
        <v>0</v>
      </c>
      <c r="EZ49" s="246">
        <f xml:space="preserve"> Debt!EZ$242</f>
        <v>0</v>
      </c>
      <c r="FA49" s="246">
        <f xml:space="preserve"> Debt!FA$242</f>
        <v>0</v>
      </c>
      <c r="FB49" s="246">
        <f xml:space="preserve"> Debt!FB$242</f>
        <v>0</v>
      </c>
      <c r="FC49" s="246">
        <f xml:space="preserve"> Debt!FC$242</f>
        <v>0</v>
      </c>
      <c r="FD49" s="246">
        <f xml:space="preserve"> Debt!FD$242</f>
        <v>0</v>
      </c>
      <c r="FE49" s="246">
        <f xml:space="preserve"> Debt!FE$242</f>
        <v>0</v>
      </c>
      <c r="FF49" s="246">
        <f xml:space="preserve"> Debt!FF$242</f>
        <v>0</v>
      </c>
      <c r="FG49" s="246">
        <f xml:space="preserve"> Debt!FG$242</f>
        <v>0</v>
      </c>
      <c r="FH49" s="246">
        <f xml:space="preserve"> Debt!FH$242</f>
        <v>0</v>
      </c>
      <c r="FI49" s="246">
        <f xml:space="preserve"> Debt!FI$242</f>
        <v>0</v>
      </c>
      <c r="FJ49" s="246">
        <f xml:space="preserve"> Debt!FJ$242</f>
        <v>0</v>
      </c>
      <c r="FK49" s="246">
        <f xml:space="preserve"> Debt!FK$242</f>
        <v>0</v>
      </c>
      <c r="FL49" s="246">
        <f xml:space="preserve"> Debt!FL$242</f>
        <v>0</v>
      </c>
      <c r="FM49" s="246">
        <f xml:space="preserve"> Debt!FM$242</f>
        <v>0</v>
      </c>
      <c r="FN49" s="246">
        <f xml:space="preserve"> Debt!FN$242</f>
        <v>0</v>
      </c>
      <c r="FO49" s="246">
        <f xml:space="preserve"> Debt!FO$242</f>
        <v>0</v>
      </c>
      <c r="FP49" s="246">
        <f xml:space="preserve"> Debt!FP$242</f>
        <v>0</v>
      </c>
      <c r="FQ49" s="246">
        <f xml:space="preserve"> Debt!FQ$242</f>
        <v>0</v>
      </c>
      <c r="FR49" s="246">
        <f xml:space="preserve"> Debt!FR$242</f>
        <v>0</v>
      </c>
      <c r="FS49" s="246">
        <f xml:space="preserve"> Debt!FS$242</f>
        <v>0</v>
      </c>
      <c r="FT49" s="246">
        <f xml:space="preserve"> Debt!FT$242</f>
        <v>0</v>
      </c>
      <c r="FU49" s="246">
        <f xml:space="preserve"> Debt!FU$242</f>
        <v>0</v>
      </c>
      <c r="FV49" s="246">
        <f xml:space="preserve"> Debt!FV$242</f>
        <v>0</v>
      </c>
      <c r="FW49" s="246">
        <f xml:space="preserve"> Debt!FW$242</f>
        <v>0</v>
      </c>
      <c r="FX49" s="246">
        <f xml:space="preserve"> Debt!FX$242</f>
        <v>0</v>
      </c>
      <c r="FY49" s="246">
        <f xml:space="preserve"> Debt!FY$242</f>
        <v>0</v>
      </c>
      <c r="FZ49" s="246">
        <f xml:space="preserve"> Debt!FZ$242</f>
        <v>0</v>
      </c>
      <c r="GA49" s="246">
        <f xml:space="preserve"> Debt!GA$242</f>
        <v>0</v>
      </c>
      <c r="GB49" s="246">
        <f xml:space="preserve"> Debt!GB$242</f>
        <v>0</v>
      </c>
      <c r="GC49" s="246">
        <f xml:space="preserve"> Debt!GC$242</f>
        <v>0</v>
      </c>
      <c r="GD49" s="246">
        <f xml:space="preserve"> Debt!GD$242</f>
        <v>0</v>
      </c>
      <c r="GE49" s="246">
        <f xml:space="preserve"> Debt!GE$242</f>
        <v>0</v>
      </c>
      <c r="GF49" s="246">
        <f xml:space="preserve"> Debt!GF$242</f>
        <v>0</v>
      </c>
      <c r="GG49" s="246">
        <f xml:space="preserve"> Debt!GG$242</f>
        <v>0</v>
      </c>
      <c r="GH49" s="246">
        <f xml:space="preserve"> Debt!GH$242</f>
        <v>0</v>
      </c>
      <c r="GI49" s="246">
        <f xml:space="preserve"> Debt!GI$242</f>
        <v>0</v>
      </c>
      <c r="GJ49" s="246">
        <f xml:space="preserve"> Debt!GJ$242</f>
        <v>0</v>
      </c>
    </row>
    <row r="50" spans="1:192" s="202" customFormat="1" outlineLevel="1" x14ac:dyDescent="0.25">
      <c r="A50" s="217"/>
      <c r="B50" s="217"/>
      <c r="C50" s="218"/>
      <c r="D50" s="221"/>
      <c r="E50" s="243" t="s">
        <v>541</v>
      </c>
      <c r="F50" s="243"/>
      <c r="G50" s="243" t="str">
        <f>SMU</f>
        <v>$ 000s</v>
      </c>
      <c r="H50" s="243">
        <f xml:space="preserve"> SUM(J50:GJ50)</f>
        <v>104989.50711632223</v>
      </c>
      <c r="I50" s="243"/>
      <c r="J50" s="243">
        <f t="shared" ref="J50:AO50" si="38" xml:space="preserve"> J44+ SUM(J46:J49)</f>
        <v>0</v>
      </c>
      <c r="K50" s="243">
        <f t="shared" si="38"/>
        <v>0</v>
      </c>
      <c r="L50" s="243">
        <f t="shared" si="38"/>
        <v>0</v>
      </c>
      <c r="M50" s="243">
        <f t="shared" si="38"/>
        <v>0</v>
      </c>
      <c r="N50" s="243">
        <f t="shared" si="38"/>
        <v>0</v>
      </c>
      <c r="O50" s="243">
        <f t="shared" si="38"/>
        <v>5.2956929721403867E-6</v>
      </c>
      <c r="P50" s="243">
        <f t="shared" si="38"/>
        <v>8.2622391346376389E-6</v>
      </c>
      <c r="Q50" s="243">
        <f t="shared" si="38"/>
        <v>8.4430776041699573E-6</v>
      </c>
      <c r="R50" s="243">
        <f t="shared" si="38"/>
        <v>8.9015997218666598E-5</v>
      </c>
      <c r="S50" s="243">
        <f t="shared" si="38"/>
        <v>440.17381938863832</v>
      </c>
      <c r="T50" s="243">
        <f t="shared" si="38"/>
        <v>487.15449341612089</v>
      </c>
      <c r="U50" s="243">
        <f t="shared" si="38"/>
        <v>580.67513863788963</v>
      </c>
      <c r="V50" s="243">
        <f t="shared" si="38"/>
        <v>548.53770820491832</v>
      </c>
      <c r="W50" s="243">
        <f t="shared" si="38"/>
        <v>450.229720771855</v>
      </c>
      <c r="X50" s="243">
        <f t="shared" si="38"/>
        <v>477.51004432381978</v>
      </c>
      <c r="Y50" s="243">
        <f t="shared" si="38"/>
        <v>574.19622724748501</v>
      </c>
      <c r="Z50" s="243">
        <f t="shared" si="38"/>
        <v>542.23150283453492</v>
      </c>
      <c r="AA50" s="243">
        <f t="shared" si="38"/>
        <v>440.76078973285257</v>
      </c>
      <c r="AB50" s="243">
        <f t="shared" si="38"/>
        <v>475.05830460123775</v>
      </c>
      <c r="AC50" s="243">
        <f t="shared" si="38"/>
        <v>567.65128703143773</v>
      </c>
      <c r="AD50" s="243">
        <f t="shared" si="38"/>
        <v>535.85876025752464</v>
      </c>
      <c r="AE50" s="243">
        <f t="shared" si="38"/>
        <v>434.863883058174</v>
      </c>
      <c r="AF50" s="243">
        <f t="shared" si="38"/>
        <v>468.92255287970738</v>
      </c>
      <c r="AG50" s="243">
        <f t="shared" si="38"/>
        <v>561.05517299787016</v>
      </c>
      <c r="AH50" s="243">
        <f t="shared" si="38"/>
        <v>529.43428614324284</v>
      </c>
      <c r="AI50" s="243">
        <f t="shared" si="38"/>
        <v>428.90646476463326</v>
      </c>
      <c r="AJ50" s="243">
        <f t="shared" si="38"/>
        <v>462.7230203469112</v>
      </c>
      <c r="AK50" s="243">
        <f t="shared" si="38"/>
        <v>554.39757599510449</v>
      </c>
      <c r="AL50" s="243">
        <f t="shared" si="38"/>
        <v>522.94781183341956</v>
      </c>
      <c r="AM50" s="243">
        <f t="shared" si="38"/>
        <v>426.38725669333621</v>
      </c>
      <c r="AN50" s="243">
        <f t="shared" si="38"/>
        <v>452.95424741188617</v>
      </c>
      <c r="AO50" s="243">
        <f t="shared" si="38"/>
        <v>547.67644442213123</v>
      </c>
      <c r="AP50" s="243">
        <f t="shared" ref="AP50:BU50" si="39" xml:space="preserve"> AP44+ SUM(AP46:AP49)</f>
        <v>516.39729671790769</v>
      </c>
      <c r="AQ50" s="243">
        <f t="shared" si="39"/>
        <v>416.78771201911991</v>
      </c>
      <c r="AR50" s="243">
        <f t="shared" si="39"/>
        <v>450.11500481580651</v>
      </c>
      <c r="AS50" s="243">
        <f t="shared" si="39"/>
        <v>540.88028087652151</v>
      </c>
      <c r="AT50" s="243">
        <f t="shared" si="39"/>
        <v>509.77128809386727</v>
      </c>
      <c r="AU50" s="243">
        <f t="shared" si="39"/>
        <v>410.62526788627201</v>
      </c>
      <c r="AV50" s="243">
        <f t="shared" si="39"/>
        <v>443.71145637367022</v>
      </c>
      <c r="AW50" s="243">
        <f t="shared" si="39"/>
        <v>534.02549428159386</v>
      </c>
      <c r="AX50" s="243">
        <f t="shared" si="39"/>
        <v>503.08613992434493</v>
      </c>
      <c r="AY50" s="243">
        <f t="shared" si="39"/>
        <v>404.3942989743191</v>
      </c>
      <c r="AZ50" s="243">
        <f t="shared" si="39"/>
        <v>437.23566212377864</v>
      </c>
      <c r="BA50" s="243">
        <f t="shared" si="39"/>
        <v>527.10071510446301</v>
      </c>
      <c r="BB50" s="243">
        <f t="shared" si="39"/>
        <v>496.33052688327916</v>
      </c>
      <c r="BC50" s="243">
        <f t="shared" si="39"/>
        <v>401.46269278808677</v>
      </c>
      <c r="BD50" s="243">
        <f t="shared" si="39"/>
        <v>427.31231458289153</v>
      </c>
      <c r="BE50" s="243">
        <f t="shared" si="39"/>
        <v>520.10368916697917</v>
      </c>
      <c r="BF50" s="243">
        <f t="shared" si="39"/>
        <v>489.50220643429429</v>
      </c>
      <c r="BG50" s="243">
        <f t="shared" si="39"/>
        <v>391.7022408580417</v>
      </c>
      <c r="BH50" s="243">
        <f t="shared" si="39"/>
        <v>424.04809121763378</v>
      </c>
      <c r="BI50" s="243">
        <f t="shared" si="39"/>
        <v>513.02195783953402</v>
      </c>
      <c r="BJ50" s="243">
        <f t="shared" si="39"/>
        <v>482.58880414113105</v>
      </c>
      <c r="BK50" s="243">
        <f t="shared" si="39"/>
        <v>385.23995184941782</v>
      </c>
      <c r="BL50" s="243">
        <f t="shared" si="39"/>
        <v>417.34183219151919</v>
      </c>
      <c r="BM50" s="243">
        <f t="shared" si="39"/>
        <v>505.87361394251297</v>
      </c>
      <c r="BN50" s="243">
        <f t="shared" si="39"/>
        <v>475.60885341802123</v>
      </c>
      <c r="BO50" s="243">
        <f t="shared" si="39"/>
        <v>1641.0331659037363</v>
      </c>
      <c r="BP50" s="243">
        <f t="shared" si="39"/>
        <v>1779.0650796745151</v>
      </c>
      <c r="BQ50" s="243">
        <f t="shared" si="39"/>
        <v>2160.7946310474867</v>
      </c>
      <c r="BR50" s="243">
        <f t="shared" si="39"/>
        <v>2030.3700729817513</v>
      </c>
      <c r="BS50" s="243">
        <f t="shared" si="39"/>
        <v>1626.3697245823994</v>
      </c>
      <c r="BT50" s="243">
        <f t="shared" si="39"/>
        <v>1735.2508599225796</v>
      </c>
      <c r="BU50" s="243">
        <f t="shared" si="39"/>
        <v>2129.1182893132509</v>
      </c>
      <c r="BV50" s="243">
        <f t="shared" ref="BV50:DA50" si="40" xml:space="preserve"> BV44+ SUM(BV46:BV49)</f>
        <v>1999.4173279952722</v>
      </c>
      <c r="BW50" s="243">
        <f t="shared" si="40"/>
        <v>1583.2320018726227</v>
      </c>
      <c r="BX50" s="243">
        <f t="shared" si="40"/>
        <v>1719.0827135775194</v>
      </c>
      <c r="BY50" s="243">
        <f t="shared" si="40"/>
        <v>2097.0267674573702</v>
      </c>
      <c r="BZ50" s="243">
        <f t="shared" si="40"/>
        <v>1968.0478480351335</v>
      </c>
      <c r="CA50" s="243">
        <f t="shared" si="40"/>
        <v>1553.7640914844262</v>
      </c>
      <c r="CB50" s="243">
        <f t="shared" si="40"/>
        <v>1688.5413267987044</v>
      </c>
      <c r="CC50" s="243">
        <f t="shared" si="40"/>
        <v>2064.6068065848876</v>
      </c>
      <c r="CD50" s="243">
        <f t="shared" si="40"/>
        <v>1936.3480796080426</v>
      </c>
      <c r="CE50" s="243">
        <f t="shared" si="40"/>
        <v>1523.9190520032896</v>
      </c>
      <c r="CF50" s="243">
        <f t="shared" si="40"/>
        <v>1657.6021688269655</v>
      </c>
      <c r="CG50" s="243">
        <f t="shared" si="40"/>
        <v>2031.7984642721062</v>
      </c>
      <c r="CH50" s="243">
        <f t="shared" si="40"/>
        <v>1904.2583093490114</v>
      </c>
      <c r="CI50" s="243">
        <f t="shared" si="40"/>
        <v>1507.1048391988779</v>
      </c>
      <c r="CJ50" s="243">
        <f t="shared" si="40"/>
        <v>1612.8182591359703</v>
      </c>
      <c r="CK50" s="243">
        <f t="shared" si="40"/>
        <v>1998.5899308895675</v>
      </c>
      <c r="CL50" s="243">
        <f t="shared" si="40"/>
        <v>1871.7667847595646</v>
      </c>
      <c r="CM50" s="243">
        <f t="shared" si="40"/>
        <v>1446.1965061625774</v>
      </c>
      <c r="CN50" s="243">
        <f t="shared" si="40"/>
        <v>1242.085641980123</v>
      </c>
      <c r="CO50" s="243">
        <f t="shared" si="40"/>
        <v>1587.2726096068548</v>
      </c>
      <c r="CP50" s="243">
        <f t="shared" si="40"/>
        <v>1555.5274438183258</v>
      </c>
      <c r="CQ50" s="243">
        <f t="shared" si="40"/>
        <v>1173.1197180760555</v>
      </c>
      <c r="CR50" s="243">
        <f t="shared" si="40"/>
        <v>1202.3979961424611</v>
      </c>
      <c r="CS50" s="243">
        <f t="shared" si="40"/>
        <v>1550.1896376666841</v>
      </c>
      <c r="CT50" s="243">
        <f t="shared" si="40"/>
        <v>1524.2748774807412</v>
      </c>
      <c r="CU50" s="243">
        <f t="shared" si="40"/>
        <v>1144.7716697459489</v>
      </c>
      <c r="CV50" s="243">
        <f t="shared" si="40"/>
        <v>1173.5895508107728</v>
      </c>
      <c r="CW50" s="243">
        <f t="shared" si="40"/>
        <v>1519.7980730857805</v>
      </c>
      <c r="CX50" s="243">
        <f t="shared" si="40"/>
        <v>1494.2390234932345</v>
      </c>
      <c r="CY50" s="243">
        <f t="shared" si="40"/>
        <v>1129.4587413564218</v>
      </c>
      <c r="CZ50" s="243">
        <f t="shared" si="40"/>
        <v>1132.1517318460606</v>
      </c>
      <c r="DA50" s="243">
        <f t="shared" si="40"/>
        <v>1489.5714948409466</v>
      </c>
      <c r="DB50" s="243">
        <f t="shared" ref="DB50:EG50" si="41" xml:space="preserve"> DB44+ SUM(DB46:DB49)</f>
        <v>1464.343017484033</v>
      </c>
      <c r="DC50" s="243">
        <f t="shared" si="41"/>
        <v>1088.5942547585721</v>
      </c>
      <c r="DD50" s="243">
        <f t="shared" si="41"/>
        <v>1116.3629333641429</v>
      </c>
      <c r="DE50" s="243">
        <f t="shared" si="41"/>
        <v>1459.3532823753812</v>
      </c>
      <c r="DF50" s="243">
        <f t="shared" si="41"/>
        <v>1434.4353820320196</v>
      </c>
      <c r="DG50" s="243">
        <f t="shared" si="41"/>
        <v>1060.5555491619393</v>
      </c>
      <c r="DH50" s="243">
        <f t="shared" si="41"/>
        <v>1087.7841673418482</v>
      </c>
      <c r="DI50" s="243">
        <f t="shared" si="41"/>
        <v>1429.1486901541161</v>
      </c>
      <c r="DJ50" s="243">
        <f t="shared" si="41"/>
        <v>1404.5249688580641</v>
      </c>
      <c r="DK50" s="243">
        <f t="shared" si="41"/>
        <v>1032.4580432785156</v>
      </c>
      <c r="DL50" s="243">
        <f t="shared" si="41"/>
        <v>1059.1023048177681</v>
      </c>
      <c r="DM50" s="243">
        <f t="shared" si="41"/>
        <v>1398.8345880178972</v>
      </c>
      <c r="DN50" s="243">
        <f t="shared" si="41"/>
        <v>1473.3902049660355</v>
      </c>
      <c r="DO50" s="243">
        <f t="shared" si="41"/>
        <v>1161.4805186764718</v>
      </c>
      <c r="DP50" s="243">
        <f t="shared" si="41"/>
        <v>-8.2997560865790977E-5</v>
      </c>
      <c r="DQ50" s="243">
        <f t="shared" si="41"/>
        <v>-8.3921568898637574E-5</v>
      </c>
      <c r="DR50" s="243">
        <f t="shared" si="41"/>
        <v>-8.3940949464937281E-5</v>
      </c>
      <c r="DS50" s="243">
        <f t="shared" si="41"/>
        <v>-8.2127313992885303E-5</v>
      </c>
      <c r="DT50" s="243">
        <f t="shared" si="41"/>
        <v>-8.3058484408929639E-5</v>
      </c>
      <c r="DU50" s="243">
        <f t="shared" si="41"/>
        <v>-8.3986082290566727E-5</v>
      </c>
      <c r="DV50" s="243">
        <f t="shared" si="41"/>
        <v>-8.3996967266159692E-5</v>
      </c>
      <c r="DW50" s="243">
        <f t="shared" si="41"/>
        <v>-8.21862694677964E-5</v>
      </c>
      <c r="DX50" s="243">
        <f t="shared" si="41"/>
        <v>-8.3116256734319752E-5</v>
      </c>
      <c r="DY50" s="243">
        <f t="shared" si="41"/>
        <v>-8.4039179732483724E-5</v>
      </c>
      <c r="DZ50" s="243">
        <f t="shared" si="41"/>
        <v>-8.4050330195286285E-5</v>
      </c>
      <c r="EA50" s="243">
        <f t="shared" si="41"/>
        <v>-8.2240290343485865E-5</v>
      </c>
      <c r="EB50" s="243">
        <f t="shared" si="41"/>
        <v>-8.3164050203506125E-5</v>
      </c>
      <c r="EC50" s="243">
        <f t="shared" si="41"/>
        <v>-8.408988778951443E-5</v>
      </c>
      <c r="ED50" s="243">
        <f t="shared" si="41"/>
        <v>-8.410926835581415E-5</v>
      </c>
      <c r="EE50" s="243">
        <f t="shared" si="41"/>
        <v>-8.3208955056423005E-5</v>
      </c>
      <c r="EF50" s="243">
        <f t="shared" si="41"/>
        <v>-8.3222872934812431E-5</v>
      </c>
      <c r="EG50" s="243">
        <f t="shared" si="41"/>
        <v>-8.4155463130281937E-5</v>
      </c>
      <c r="EH50" s="243">
        <f t="shared" ref="EH50:FM50" si="42" xml:space="preserve"> EH44+ SUM(EH46:EH49)</f>
        <v>-8.416687908029408E-5</v>
      </c>
      <c r="EI50" s="243">
        <f t="shared" si="42"/>
        <v>-8.2353266694086414E-5</v>
      </c>
      <c r="EJ50" s="243">
        <f t="shared" si="42"/>
        <v>-8.3279857455765394E-5</v>
      </c>
      <c r="EK50" s="243">
        <f t="shared" si="42"/>
        <v>-8.4213870316390612E-5</v>
      </c>
      <c r="EL50" s="243">
        <f t="shared" si="42"/>
        <v>-8.4231126985013623E-5</v>
      </c>
      <c r="EM50" s="243">
        <f t="shared" si="42"/>
        <v>-8.2409884727260952E-5</v>
      </c>
      <c r="EN50" s="243">
        <f t="shared" si="42"/>
        <v>-8.3335528969323138E-5</v>
      </c>
      <c r="EO50" s="243">
        <f t="shared" si="42"/>
        <v>-8.4263250937373395E-5</v>
      </c>
      <c r="EP50" s="243">
        <f t="shared" si="42"/>
        <v>-8.4275463349014324E-5</v>
      </c>
      <c r="EQ50" s="243">
        <f t="shared" si="42"/>
        <v>-8.2458711287980273E-5</v>
      </c>
      <c r="ER50" s="243">
        <f t="shared" si="42"/>
        <v>-8.3389362272527553E-5</v>
      </c>
      <c r="ES50" s="243">
        <f t="shared" si="42"/>
        <v>-8.432431299557793E-5</v>
      </c>
      <c r="ET50" s="243">
        <f t="shared" si="42"/>
        <v>-8.4342366125829713E-5</v>
      </c>
      <c r="EU50" s="243">
        <f t="shared" si="42"/>
        <v>-8.3442407771294858E-5</v>
      </c>
      <c r="EV50" s="243">
        <f t="shared" si="42"/>
        <v>-8.3451598823061461E-5</v>
      </c>
      <c r="EW50" s="243">
        <f t="shared" si="42"/>
        <v>-8.4379268847962013E-5</v>
      </c>
      <c r="EX50" s="243">
        <f t="shared" si="42"/>
        <v>-8.4395994542165874E-5</v>
      </c>
      <c r="EY50" s="243">
        <f t="shared" si="42"/>
        <v>-8.2577141669299466E-5</v>
      </c>
      <c r="EZ50" s="243">
        <f t="shared" si="42"/>
        <v>-8.350832074253541E-5</v>
      </c>
      <c r="FA50" s="243">
        <f t="shared" si="42"/>
        <v>-8.4438472495699461E-5</v>
      </c>
      <c r="FB50" s="243">
        <f t="shared" si="42"/>
        <v>-8.4455994651532054E-5</v>
      </c>
      <c r="FC50" s="243">
        <f t="shared" si="42"/>
        <v>-8.2631681976485933E-5</v>
      </c>
      <c r="FD50" s="243">
        <f t="shared" si="42"/>
        <v>-8.3566618270883606E-5</v>
      </c>
      <c r="FE50" s="243">
        <f t="shared" si="42"/>
        <v>-8.4500065528323186E-5</v>
      </c>
      <c r="FF50" s="243">
        <f t="shared" si="42"/>
        <v>-8.4518118658574943E-5</v>
      </c>
      <c r="FG50" s="243">
        <f t="shared" si="42"/>
        <v>-8.2695312334870132E-5</v>
      </c>
      <c r="FH50" s="243">
        <f t="shared" si="42"/>
        <v>-8.3625966205148008E-5</v>
      </c>
      <c r="FI50" s="243">
        <f t="shared" si="42"/>
        <v>-8.4556348816755179E-5</v>
      </c>
      <c r="FJ50" s="243">
        <f t="shared" si="42"/>
        <v>-8.4576260357474049E-5</v>
      </c>
      <c r="FK50" s="243">
        <f t="shared" si="42"/>
        <v>-8.3668245043274394E-5</v>
      </c>
      <c r="FL50" s="243">
        <f t="shared" si="42"/>
        <v>-8.3685314139412368E-5</v>
      </c>
      <c r="FM50" s="243">
        <f t="shared" si="42"/>
        <v>-8.4617676362169295E-5</v>
      </c>
      <c r="FN50" s="243">
        <f t="shared" ref="FN50:GJ50" si="43" xml:space="preserve"> FN44+ SUM(FN46:FN49)</f>
        <v>-8.4636525954049838E-5</v>
      </c>
      <c r="FO50" s="243">
        <f t="shared" si="43"/>
        <v>-8.2813223284692325E-5</v>
      </c>
      <c r="FP50" s="243">
        <f t="shared" si="43"/>
        <v>-8.3752802719527195E-5</v>
      </c>
      <c r="FQ50" s="243">
        <f t="shared" si="43"/>
        <v>-8.4689092421547657E-5</v>
      </c>
      <c r="FR50" s="243">
        <f t="shared" si="43"/>
        <v>-8.4703694218074823E-5</v>
      </c>
      <c r="FS50" s="243">
        <f t="shared" si="43"/>
        <v>-8.2877632790322067E-5</v>
      </c>
      <c r="FT50" s="243">
        <f t="shared" si="43"/>
        <v>-8.3817402683372501E-5</v>
      </c>
      <c r="FU50" s="243">
        <f t="shared" si="43"/>
        <v>-8.4752012890219265E-5</v>
      </c>
      <c r="FV50" s="243">
        <f t="shared" si="43"/>
        <v>-8.4765552737908089E-5</v>
      </c>
      <c r="FW50" s="243">
        <f t="shared" si="43"/>
        <v>-8.2932952244754049E-5</v>
      </c>
      <c r="FX50" s="243">
        <f t="shared" si="43"/>
        <v>-8.3870185580660751E-5</v>
      </c>
      <c r="FY50" s="243">
        <f t="shared" si="43"/>
        <v>-8.480909264028003E-5</v>
      </c>
      <c r="FZ50" s="243">
        <f t="shared" si="43"/>
        <v>-8.4819977615873009E-5</v>
      </c>
      <c r="GA50" s="243">
        <f t="shared" si="43"/>
        <v>-8.3916140839493782E-5</v>
      </c>
      <c r="GB50" s="243">
        <f t="shared" si="43"/>
        <v>-8.3926119695697536E-5</v>
      </c>
      <c r="GC50" s="243">
        <f t="shared" si="43"/>
        <v>-8.4868296288017492E-5</v>
      </c>
      <c r="GD50" s="243">
        <f t="shared" si="43"/>
        <v>-8.488608393105968E-5</v>
      </c>
      <c r="GE50" s="243">
        <f t="shared" si="43"/>
        <v>-8.3053979783558328E-5</v>
      </c>
      <c r="GF50" s="243">
        <f t="shared" si="43"/>
        <v>-8.3990719659542856E-5</v>
      </c>
      <c r="GG50" s="243">
        <f t="shared" si="43"/>
        <v>-8.4924314089239916E-5</v>
      </c>
      <c r="GH50" s="243">
        <f t="shared" si="43"/>
        <v>-8.4943960142749191E-5</v>
      </c>
      <c r="GI50" s="243">
        <f t="shared" si="43"/>
        <v>-8.3116571278948512E-5</v>
      </c>
      <c r="GJ50" s="243">
        <f t="shared" si="43"/>
        <v>-8.4056632630783381E-5</v>
      </c>
    </row>
    <row r="51" spans="1:192" outlineLevel="1" x14ac:dyDescent="0.25">
      <c r="A51" s="217"/>
      <c r="D51" s="221"/>
      <c r="E51" s="246"/>
      <c r="F51" s="246"/>
      <c r="G51" s="246"/>
      <c r="H51" s="246"/>
      <c r="I51" s="246"/>
      <c r="J51" s="246"/>
      <c r="K51" s="246"/>
      <c r="L51" s="246"/>
      <c r="M51" s="246"/>
      <c r="N51" s="246"/>
      <c r="O51" s="246"/>
      <c r="P51" s="246"/>
      <c r="Q51" s="246"/>
      <c r="R51" s="246"/>
      <c r="S51" s="246"/>
      <c r="T51" s="246"/>
      <c r="U51" s="246"/>
      <c r="V51" s="246"/>
      <c r="W51" s="246"/>
      <c r="X51" s="246"/>
      <c r="Y51" s="246"/>
      <c r="Z51" s="246"/>
      <c r="AA51" s="246"/>
      <c r="AB51" s="246"/>
      <c r="AC51" s="246"/>
      <c r="AD51" s="246"/>
      <c r="AE51" s="246"/>
      <c r="AF51" s="246"/>
      <c r="AG51" s="246"/>
      <c r="AH51" s="246"/>
      <c r="AI51" s="246"/>
      <c r="AJ51" s="246"/>
      <c r="AK51" s="246"/>
      <c r="AL51" s="246"/>
      <c r="AM51" s="246"/>
      <c r="AN51" s="246"/>
      <c r="AO51" s="246"/>
      <c r="AP51" s="246"/>
      <c r="AQ51" s="246"/>
      <c r="AR51" s="246"/>
      <c r="AS51" s="246"/>
      <c r="AT51" s="246"/>
      <c r="AU51" s="246"/>
      <c r="AV51" s="246"/>
      <c r="AW51" s="246"/>
      <c r="AX51" s="246"/>
      <c r="AY51" s="246"/>
      <c r="AZ51" s="246"/>
      <c r="BA51" s="246"/>
      <c r="BB51" s="246"/>
      <c r="BC51" s="246"/>
      <c r="BD51" s="246"/>
      <c r="BE51" s="246"/>
      <c r="BF51" s="246"/>
      <c r="BG51" s="246"/>
      <c r="BH51" s="246"/>
      <c r="BI51" s="246"/>
      <c r="BJ51" s="246"/>
      <c r="BK51" s="246"/>
      <c r="BL51" s="246"/>
      <c r="BM51" s="246"/>
      <c r="BN51" s="246"/>
      <c r="BO51" s="246"/>
      <c r="BP51" s="246"/>
      <c r="BQ51" s="246"/>
      <c r="BR51" s="246"/>
      <c r="BS51" s="246"/>
      <c r="BT51" s="246"/>
      <c r="BU51" s="246"/>
      <c r="BV51" s="246"/>
      <c r="BW51" s="246"/>
      <c r="BX51" s="246"/>
      <c r="BY51" s="246"/>
      <c r="BZ51" s="246"/>
      <c r="CA51" s="246"/>
      <c r="CB51" s="246"/>
      <c r="CC51" s="246"/>
      <c r="CD51" s="246"/>
      <c r="CE51" s="246"/>
      <c r="CF51" s="246"/>
      <c r="CG51" s="246"/>
      <c r="CH51" s="246"/>
      <c r="CI51" s="246"/>
      <c r="CJ51" s="246"/>
      <c r="CK51" s="246"/>
      <c r="CL51" s="246"/>
      <c r="CM51" s="246"/>
      <c r="CN51" s="246"/>
      <c r="CO51" s="246"/>
      <c r="CP51" s="246"/>
      <c r="CQ51" s="246"/>
      <c r="CR51" s="246"/>
      <c r="CS51" s="246"/>
      <c r="CT51" s="246"/>
      <c r="CU51" s="246"/>
      <c r="CV51" s="246"/>
      <c r="CW51" s="246"/>
      <c r="CX51" s="246"/>
      <c r="CY51" s="246"/>
      <c r="CZ51" s="246"/>
      <c r="DA51" s="246"/>
      <c r="DB51" s="246"/>
      <c r="DC51" s="246"/>
      <c r="DD51" s="246"/>
      <c r="DE51" s="246"/>
      <c r="DF51" s="246"/>
      <c r="DG51" s="246"/>
      <c r="DH51" s="246"/>
      <c r="DI51" s="246"/>
      <c r="DJ51" s="246"/>
      <c r="DK51" s="246"/>
      <c r="DL51" s="246"/>
      <c r="DM51" s="246"/>
      <c r="DN51" s="246"/>
      <c r="DO51" s="246"/>
      <c r="DP51" s="246"/>
      <c r="DQ51" s="246"/>
      <c r="DR51" s="246"/>
      <c r="DS51" s="246"/>
      <c r="DT51" s="246"/>
      <c r="DU51" s="246"/>
      <c r="DV51" s="246"/>
      <c r="DW51" s="246"/>
      <c r="DX51" s="246"/>
      <c r="DY51" s="246"/>
      <c r="DZ51" s="246"/>
      <c r="EA51" s="246"/>
      <c r="EB51" s="246"/>
      <c r="EC51" s="246"/>
      <c r="ED51" s="246"/>
      <c r="EE51" s="246"/>
      <c r="EF51" s="246"/>
      <c r="EG51" s="246"/>
      <c r="EH51" s="246"/>
      <c r="EI51" s="246"/>
      <c r="EJ51" s="246"/>
      <c r="EK51" s="246"/>
      <c r="EL51" s="246"/>
      <c r="EM51" s="246"/>
      <c r="EN51" s="246"/>
      <c r="EO51" s="246"/>
      <c r="EP51" s="246"/>
      <c r="EQ51" s="246"/>
      <c r="ER51" s="246"/>
      <c r="ES51" s="246"/>
      <c r="ET51" s="246"/>
      <c r="EU51" s="246"/>
      <c r="EV51" s="246"/>
      <c r="EW51" s="246"/>
      <c r="EX51" s="246"/>
      <c r="EY51" s="246"/>
      <c r="EZ51" s="246"/>
      <c r="FA51" s="246"/>
      <c r="FB51" s="246"/>
      <c r="FC51" s="246"/>
      <c r="FD51" s="246"/>
      <c r="FE51" s="246"/>
      <c r="FF51" s="246"/>
      <c r="FG51" s="246"/>
      <c r="FH51" s="246"/>
      <c r="FI51" s="246"/>
      <c r="FJ51" s="246"/>
      <c r="FK51" s="246"/>
      <c r="FL51" s="246"/>
      <c r="FM51" s="246"/>
      <c r="FN51" s="246"/>
      <c r="FO51" s="246"/>
      <c r="FP51" s="246"/>
      <c r="FQ51" s="246"/>
      <c r="FR51" s="246"/>
      <c r="FS51" s="246"/>
      <c r="FT51" s="246"/>
      <c r="FU51" s="246"/>
      <c r="FV51" s="246"/>
      <c r="FW51" s="246"/>
      <c r="FX51" s="246"/>
      <c r="FY51" s="246"/>
      <c r="FZ51" s="246"/>
      <c r="GA51" s="246"/>
      <c r="GB51" s="246"/>
      <c r="GC51" s="246"/>
      <c r="GD51" s="246"/>
      <c r="GE51" s="246"/>
      <c r="GF51" s="246"/>
      <c r="GG51" s="246"/>
      <c r="GH51" s="246"/>
      <c r="GI51" s="246"/>
      <c r="GJ51" s="246"/>
    </row>
    <row r="52" spans="1:192" s="203" customFormat="1" outlineLevel="1" x14ac:dyDescent="0.25">
      <c r="A52" s="217"/>
      <c r="B52" s="217"/>
      <c r="C52" s="218"/>
      <c r="D52" s="221"/>
      <c r="E52" s="246" t="str">
        <f xml:space="preserve"> DSRA!E$64</f>
        <v>DSRA deposit</v>
      </c>
      <c r="F52" s="246">
        <f xml:space="preserve"> DSRA!F$64</f>
        <v>0</v>
      </c>
      <c r="G52" s="246" t="str">
        <f xml:space="preserve"> DSRA!G$64</f>
        <v>$ 000s</v>
      </c>
      <c r="H52" s="246">
        <f xml:space="preserve"> DSRA!H$64</f>
        <v>0</v>
      </c>
      <c r="I52" s="246">
        <f xml:space="preserve"> DSRA!I$64</f>
        <v>0</v>
      </c>
      <c r="J52" s="246">
        <f xml:space="preserve"> DSRA!J$64</f>
        <v>0</v>
      </c>
      <c r="K52" s="246">
        <f xml:space="preserve"> DSRA!K$64</f>
        <v>0</v>
      </c>
      <c r="L52" s="246">
        <f xml:space="preserve"> DSRA!L$64</f>
        <v>0</v>
      </c>
      <c r="M52" s="246">
        <f xml:space="preserve"> DSRA!M$64</f>
        <v>0</v>
      </c>
      <c r="N52" s="246">
        <f xml:space="preserve"> DSRA!N$64</f>
        <v>0</v>
      </c>
      <c r="O52" s="246">
        <f xml:space="preserve"> DSRA!O$64</f>
        <v>0</v>
      </c>
      <c r="P52" s="246">
        <f xml:space="preserve"> DSRA!P$64</f>
        <v>0</v>
      </c>
      <c r="Q52" s="246">
        <f xml:space="preserve"> DSRA!Q$64</f>
        <v>0</v>
      </c>
      <c r="R52" s="246">
        <f xml:space="preserve"> DSRA!R$64</f>
        <v>0</v>
      </c>
      <c r="S52" s="246">
        <f xml:space="preserve"> DSRA!S$64</f>
        <v>0</v>
      </c>
      <c r="T52" s="246">
        <f xml:space="preserve"> DSRA!T$64</f>
        <v>0</v>
      </c>
      <c r="U52" s="246">
        <f xml:space="preserve"> DSRA!U$64</f>
        <v>0</v>
      </c>
      <c r="V52" s="246">
        <f xml:space="preserve"> DSRA!V$64</f>
        <v>0</v>
      </c>
      <c r="W52" s="246">
        <f xml:space="preserve"> DSRA!W$64</f>
        <v>0</v>
      </c>
      <c r="X52" s="246">
        <f xml:space="preserve"> DSRA!X$64</f>
        <v>0</v>
      </c>
      <c r="Y52" s="246">
        <f xml:space="preserve"> DSRA!Y$64</f>
        <v>0</v>
      </c>
      <c r="Z52" s="246">
        <f xml:space="preserve"> DSRA!Z$64</f>
        <v>0</v>
      </c>
      <c r="AA52" s="246">
        <f xml:space="preserve"> DSRA!AA$64</f>
        <v>0</v>
      </c>
      <c r="AB52" s="246">
        <f xml:space="preserve"> DSRA!AB$64</f>
        <v>0</v>
      </c>
      <c r="AC52" s="246">
        <f xml:space="preserve"> DSRA!AC$64</f>
        <v>0</v>
      </c>
      <c r="AD52" s="246">
        <f xml:space="preserve"> DSRA!AD$64</f>
        <v>0</v>
      </c>
      <c r="AE52" s="246">
        <f xml:space="preserve"> DSRA!AE$64</f>
        <v>0</v>
      </c>
      <c r="AF52" s="246">
        <f xml:space="preserve"> DSRA!AF$64</f>
        <v>0</v>
      </c>
      <c r="AG52" s="246">
        <f xml:space="preserve"> DSRA!AG$64</f>
        <v>0</v>
      </c>
      <c r="AH52" s="246">
        <f xml:space="preserve"> DSRA!AH$64</f>
        <v>0</v>
      </c>
      <c r="AI52" s="246">
        <f xml:space="preserve"> DSRA!AI$64</f>
        <v>0</v>
      </c>
      <c r="AJ52" s="246">
        <f xml:space="preserve"> DSRA!AJ$64</f>
        <v>0</v>
      </c>
      <c r="AK52" s="246">
        <f xml:space="preserve"> DSRA!AK$64</f>
        <v>0</v>
      </c>
      <c r="AL52" s="246">
        <f xml:space="preserve"> DSRA!AL$64</f>
        <v>0</v>
      </c>
      <c r="AM52" s="246">
        <f xml:space="preserve"> DSRA!AM$64</f>
        <v>0</v>
      </c>
      <c r="AN52" s="246">
        <f xml:space="preserve"> DSRA!AN$64</f>
        <v>0</v>
      </c>
      <c r="AO52" s="246">
        <f xml:space="preserve"> DSRA!AO$64</f>
        <v>0</v>
      </c>
      <c r="AP52" s="246">
        <f xml:space="preserve"> DSRA!AP$64</f>
        <v>0</v>
      </c>
      <c r="AQ52" s="246">
        <f xml:space="preserve"> DSRA!AQ$64</f>
        <v>0</v>
      </c>
      <c r="AR52" s="246">
        <f xml:space="preserve"> DSRA!AR$64</f>
        <v>0</v>
      </c>
      <c r="AS52" s="246">
        <f xml:space="preserve"> DSRA!AS$64</f>
        <v>0</v>
      </c>
      <c r="AT52" s="246">
        <f xml:space="preserve"> DSRA!AT$64</f>
        <v>0</v>
      </c>
      <c r="AU52" s="246">
        <f xml:space="preserve"> DSRA!AU$64</f>
        <v>0</v>
      </c>
      <c r="AV52" s="246">
        <f xml:space="preserve"> DSRA!AV$64</f>
        <v>0</v>
      </c>
      <c r="AW52" s="246">
        <f xml:space="preserve"> DSRA!AW$64</f>
        <v>0</v>
      </c>
      <c r="AX52" s="246">
        <f xml:space="preserve"> DSRA!AX$64</f>
        <v>0</v>
      </c>
      <c r="AY52" s="246">
        <f xml:space="preserve"> DSRA!AY$64</f>
        <v>0</v>
      </c>
      <c r="AZ52" s="246">
        <f xml:space="preserve"> DSRA!AZ$64</f>
        <v>0</v>
      </c>
      <c r="BA52" s="246">
        <f xml:space="preserve"> DSRA!BA$64</f>
        <v>0</v>
      </c>
      <c r="BB52" s="246">
        <f xml:space="preserve"> DSRA!BB$64</f>
        <v>0</v>
      </c>
      <c r="BC52" s="246">
        <f xml:space="preserve"> DSRA!BC$64</f>
        <v>0</v>
      </c>
      <c r="BD52" s="246">
        <f xml:space="preserve"> DSRA!BD$64</f>
        <v>0</v>
      </c>
      <c r="BE52" s="246">
        <f xml:space="preserve"> DSRA!BE$64</f>
        <v>0</v>
      </c>
      <c r="BF52" s="246">
        <f xml:space="preserve"> DSRA!BF$64</f>
        <v>0</v>
      </c>
      <c r="BG52" s="246">
        <f xml:space="preserve"> DSRA!BG$64</f>
        <v>0</v>
      </c>
      <c r="BH52" s="246">
        <f xml:space="preserve"> DSRA!BH$64</f>
        <v>0</v>
      </c>
      <c r="BI52" s="246">
        <f xml:space="preserve"> DSRA!BI$64</f>
        <v>0</v>
      </c>
      <c r="BJ52" s="246">
        <f xml:space="preserve"> DSRA!BJ$64</f>
        <v>0</v>
      </c>
      <c r="BK52" s="246">
        <f xml:space="preserve"> DSRA!BK$64</f>
        <v>0</v>
      </c>
      <c r="BL52" s="246">
        <f xml:space="preserve"> DSRA!BL$64</f>
        <v>0</v>
      </c>
      <c r="BM52" s="246">
        <f xml:space="preserve"> DSRA!BM$64</f>
        <v>0</v>
      </c>
      <c r="BN52" s="246">
        <f xml:space="preserve"> DSRA!BN$64</f>
        <v>0</v>
      </c>
      <c r="BO52" s="246">
        <f xml:space="preserve"> DSRA!BO$64</f>
        <v>0</v>
      </c>
      <c r="BP52" s="246">
        <f xml:space="preserve"> DSRA!BP$64</f>
        <v>0</v>
      </c>
      <c r="BQ52" s="246">
        <f xml:space="preserve"> DSRA!BQ$64</f>
        <v>0</v>
      </c>
      <c r="BR52" s="246">
        <f xml:space="preserve"> DSRA!BR$64</f>
        <v>0</v>
      </c>
      <c r="BS52" s="246">
        <f xml:space="preserve"> DSRA!BS$64</f>
        <v>0</v>
      </c>
      <c r="BT52" s="246">
        <f xml:space="preserve"> DSRA!BT$64</f>
        <v>0</v>
      </c>
      <c r="BU52" s="246">
        <f xml:space="preserve"> DSRA!BU$64</f>
        <v>0</v>
      </c>
      <c r="BV52" s="246">
        <f xml:space="preserve"> DSRA!BV$64</f>
        <v>0</v>
      </c>
      <c r="BW52" s="246">
        <f xml:space="preserve"> DSRA!BW$64</f>
        <v>0</v>
      </c>
      <c r="BX52" s="246">
        <f xml:space="preserve"> DSRA!BX$64</f>
        <v>0</v>
      </c>
      <c r="BY52" s="246">
        <f xml:space="preserve"> DSRA!BY$64</f>
        <v>0</v>
      </c>
      <c r="BZ52" s="246">
        <f xml:space="preserve"> DSRA!BZ$64</f>
        <v>0</v>
      </c>
      <c r="CA52" s="246">
        <f xml:space="preserve"> DSRA!CA$64</f>
        <v>0</v>
      </c>
      <c r="CB52" s="246">
        <f xml:space="preserve"> DSRA!CB$64</f>
        <v>0</v>
      </c>
      <c r="CC52" s="246">
        <f xml:space="preserve"> DSRA!CC$64</f>
        <v>0</v>
      </c>
      <c r="CD52" s="246">
        <f xml:space="preserve"> DSRA!CD$64</f>
        <v>0</v>
      </c>
      <c r="CE52" s="246">
        <f xml:space="preserve"> DSRA!CE$64</f>
        <v>0</v>
      </c>
      <c r="CF52" s="246">
        <f xml:space="preserve"> DSRA!CF$64</f>
        <v>0</v>
      </c>
      <c r="CG52" s="246">
        <f xml:space="preserve"> DSRA!CG$64</f>
        <v>0</v>
      </c>
      <c r="CH52" s="246">
        <f xml:space="preserve"> DSRA!CH$64</f>
        <v>0</v>
      </c>
      <c r="CI52" s="246">
        <f xml:space="preserve"> DSRA!CI$64</f>
        <v>0</v>
      </c>
      <c r="CJ52" s="246">
        <f xml:space="preserve"> DSRA!CJ$64</f>
        <v>0</v>
      </c>
      <c r="CK52" s="246">
        <f xml:space="preserve"> DSRA!CK$64</f>
        <v>0</v>
      </c>
      <c r="CL52" s="246">
        <f xml:space="preserve"> DSRA!CL$64</f>
        <v>0</v>
      </c>
      <c r="CM52" s="246">
        <f xml:space="preserve"> DSRA!CM$64</f>
        <v>0</v>
      </c>
      <c r="CN52" s="246">
        <f xml:space="preserve"> DSRA!CN$64</f>
        <v>0</v>
      </c>
      <c r="CO52" s="246">
        <f xml:space="preserve"> DSRA!CO$64</f>
        <v>0</v>
      </c>
      <c r="CP52" s="246">
        <f xml:space="preserve"> DSRA!CP$64</f>
        <v>0</v>
      </c>
      <c r="CQ52" s="246">
        <f xml:space="preserve"> DSRA!CQ$64</f>
        <v>0</v>
      </c>
      <c r="CR52" s="246">
        <f xml:space="preserve"> DSRA!CR$64</f>
        <v>0</v>
      </c>
      <c r="CS52" s="246">
        <f xml:space="preserve"> DSRA!CS$64</f>
        <v>0</v>
      </c>
      <c r="CT52" s="246">
        <f xml:space="preserve"> DSRA!CT$64</f>
        <v>0</v>
      </c>
      <c r="CU52" s="246">
        <f xml:space="preserve"> DSRA!CU$64</f>
        <v>0</v>
      </c>
      <c r="CV52" s="246">
        <f xml:space="preserve"> DSRA!CV$64</f>
        <v>0</v>
      </c>
      <c r="CW52" s="246">
        <f xml:space="preserve"> DSRA!CW$64</f>
        <v>0</v>
      </c>
      <c r="CX52" s="246">
        <f xml:space="preserve"> DSRA!CX$64</f>
        <v>0</v>
      </c>
      <c r="CY52" s="246">
        <f xml:space="preserve"> DSRA!CY$64</f>
        <v>0</v>
      </c>
      <c r="CZ52" s="246">
        <f xml:space="preserve"> DSRA!CZ$64</f>
        <v>0</v>
      </c>
      <c r="DA52" s="246">
        <f xml:space="preserve"> DSRA!DA$64</f>
        <v>0</v>
      </c>
      <c r="DB52" s="246">
        <f xml:space="preserve"> DSRA!DB$64</f>
        <v>0</v>
      </c>
      <c r="DC52" s="246">
        <f xml:space="preserve"> DSRA!DC$64</f>
        <v>0</v>
      </c>
      <c r="DD52" s="246">
        <f xml:space="preserve"> DSRA!DD$64</f>
        <v>0</v>
      </c>
      <c r="DE52" s="246">
        <f xml:space="preserve"> DSRA!DE$64</f>
        <v>0</v>
      </c>
      <c r="DF52" s="246">
        <f xml:space="preserve"> DSRA!DF$64</f>
        <v>0</v>
      </c>
      <c r="DG52" s="246">
        <f xml:space="preserve"> DSRA!DG$64</f>
        <v>0</v>
      </c>
      <c r="DH52" s="246">
        <f xml:space="preserve"> DSRA!DH$64</f>
        <v>0</v>
      </c>
      <c r="DI52" s="246">
        <f xml:space="preserve"> DSRA!DI$64</f>
        <v>0</v>
      </c>
      <c r="DJ52" s="246">
        <f xml:space="preserve"> DSRA!DJ$64</f>
        <v>0</v>
      </c>
      <c r="DK52" s="246">
        <f xml:space="preserve"> DSRA!DK$64</f>
        <v>0</v>
      </c>
      <c r="DL52" s="246">
        <f xml:space="preserve"> DSRA!DL$64</f>
        <v>0</v>
      </c>
      <c r="DM52" s="246">
        <f xml:space="preserve"> DSRA!DM$64</f>
        <v>0</v>
      </c>
      <c r="DN52" s="246">
        <f xml:space="preserve"> DSRA!DN$64</f>
        <v>0</v>
      </c>
      <c r="DO52" s="246">
        <f xml:space="preserve"> DSRA!DO$64</f>
        <v>0</v>
      </c>
      <c r="DP52" s="246">
        <f xml:space="preserve"> DSRA!DP$64</f>
        <v>0</v>
      </c>
      <c r="DQ52" s="246">
        <f xml:space="preserve"> DSRA!DQ$64</f>
        <v>0</v>
      </c>
      <c r="DR52" s="246">
        <f xml:space="preserve"> DSRA!DR$64</f>
        <v>0</v>
      </c>
      <c r="DS52" s="246">
        <f xml:space="preserve"> DSRA!DS$64</f>
        <v>0</v>
      </c>
      <c r="DT52" s="246">
        <f xml:space="preserve"> DSRA!DT$64</f>
        <v>0</v>
      </c>
      <c r="DU52" s="246">
        <f xml:space="preserve"> DSRA!DU$64</f>
        <v>0</v>
      </c>
      <c r="DV52" s="246">
        <f xml:space="preserve"> DSRA!DV$64</f>
        <v>0</v>
      </c>
      <c r="DW52" s="246">
        <f xml:space="preserve"> DSRA!DW$64</f>
        <v>0</v>
      </c>
      <c r="DX52" s="246">
        <f xml:space="preserve"> DSRA!DX$64</f>
        <v>0</v>
      </c>
      <c r="DY52" s="246">
        <f xml:space="preserve"> DSRA!DY$64</f>
        <v>0</v>
      </c>
      <c r="DZ52" s="246">
        <f xml:space="preserve"> DSRA!DZ$64</f>
        <v>0</v>
      </c>
      <c r="EA52" s="246">
        <f xml:space="preserve"> DSRA!EA$64</f>
        <v>0</v>
      </c>
      <c r="EB52" s="246">
        <f xml:space="preserve"> DSRA!EB$64</f>
        <v>0</v>
      </c>
      <c r="EC52" s="246">
        <f xml:space="preserve"> DSRA!EC$64</f>
        <v>0</v>
      </c>
      <c r="ED52" s="246">
        <f xml:space="preserve"> DSRA!ED$64</f>
        <v>0</v>
      </c>
      <c r="EE52" s="246">
        <f xml:space="preserve"> DSRA!EE$64</f>
        <v>0</v>
      </c>
      <c r="EF52" s="246">
        <f xml:space="preserve"> DSRA!EF$64</f>
        <v>0</v>
      </c>
      <c r="EG52" s="246">
        <f xml:space="preserve"> DSRA!EG$64</f>
        <v>0</v>
      </c>
      <c r="EH52" s="246">
        <f xml:space="preserve"> DSRA!EH$64</f>
        <v>0</v>
      </c>
      <c r="EI52" s="246">
        <f xml:space="preserve"> DSRA!EI$64</f>
        <v>0</v>
      </c>
      <c r="EJ52" s="246">
        <f xml:space="preserve"> DSRA!EJ$64</f>
        <v>0</v>
      </c>
      <c r="EK52" s="246">
        <f xml:space="preserve"> DSRA!EK$64</f>
        <v>0</v>
      </c>
      <c r="EL52" s="246">
        <f xml:space="preserve"> DSRA!EL$64</f>
        <v>0</v>
      </c>
      <c r="EM52" s="246">
        <f xml:space="preserve"> DSRA!EM$64</f>
        <v>0</v>
      </c>
      <c r="EN52" s="246">
        <f xml:space="preserve"> DSRA!EN$64</f>
        <v>0</v>
      </c>
      <c r="EO52" s="246">
        <f xml:space="preserve"> DSRA!EO$64</f>
        <v>0</v>
      </c>
      <c r="EP52" s="246">
        <f xml:space="preserve"> DSRA!EP$64</f>
        <v>0</v>
      </c>
      <c r="EQ52" s="246">
        <f xml:space="preserve"> DSRA!EQ$64</f>
        <v>0</v>
      </c>
      <c r="ER52" s="246">
        <f xml:space="preserve"> DSRA!ER$64</f>
        <v>0</v>
      </c>
      <c r="ES52" s="246">
        <f xml:space="preserve"> DSRA!ES$64</f>
        <v>0</v>
      </c>
      <c r="ET52" s="246">
        <f xml:space="preserve"> DSRA!ET$64</f>
        <v>0</v>
      </c>
      <c r="EU52" s="246">
        <f xml:space="preserve"> DSRA!EU$64</f>
        <v>0</v>
      </c>
      <c r="EV52" s="246">
        <f xml:space="preserve"> DSRA!EV$64</f>
        <v>0</v>
      </c>
      <c r="EW52" s="246">
        <f xml:space="preserve"> DSRA!EW$64</f>
        <v>0</v>
      </c>
      <c r="EX52" s="246">
        <f xml:space="preserve"> DSRA!EX$64</f>
        <v>0</v>
      </c>
      <c r="EY52" s="246">
        <f xml:space="preserve"> DSRA!EY$64</f>
        <v>0</v>
      </c>
      <c r="EZ52" s="246">
        <f xml:space="preserve"> DSRA!EZ$64</f>
        <v>0</v>
      </c>
      <c r="FA52" s="246">
        <f xml:space="preserve"> DSRA!FA$64</f>
        <v>0</v>
      </c>
      <c r="FB52" s="246">
        <f xml:space="preserve"> DSRA!FB$64</f>
        <v>0</v>
      </c>
      <c r="FC52" s="246">
        <f xml:space="preserve"> DSRA!FC$64</f>
        <v>0</v>
      </c>
      <c r="FD52" s="246">
        <f xml:space="preserve"> DSRA!FD$64</f>
        <v>0</v>
      </c>
      <c r="FE52" s="246">
        <f xml:space="preserve"> DSRA!FE$64</f>
        <v>0</v>
      </c>
      <c r="FF52" s="246">
        <f xml:space="preserve"> DSRA!FF$64</f>
        <v>0</v>
      </c>
      <c r="FG52" s="246">
        <f xml:space="preserve"> DSRA!FG$64</f>
        <v>0</v>
      </c>
      <c r="FH52" s="246">
        <f xml:space="preserve"> DSRA!FH$64</f>
        <v>0</v>
      </c>
      <c r="FI52" s="246">
        <f xml:space="preserve"> DSRA!FI$64</f>
        <v>0</v>
      </c>
      <c r="FJ52" s="246">
        <f xml:space="preserve"> DSRA!FJ$64</f>
        <v>0</v>
      </c>
      <c r="FK52" s="246">
        <f xml:space="preserve"> DSRA!FK$64</f>
        <v>0</v>
      </c>
      <c r="FL52" s="246">
        <f xml:space="preserve"> DSRA!FL$64</f>
        <v>0</v>
      </c>
      <c r="FM52" s="246">
        <f xml:space="preserve"> DSRA!FM$64</f>
        <v>0</v>
      </c>
      <c r="FN52" s="246">
        <f xml:space="preserve"> DSRA!FN$64</f>
        <v>0</v>
      </c>
      <c r="FO52" s="246">
        <f xml:space="preserve"> DSRA!FO$64</f>
        <v>0</v>
      </c>
      <c r="FP52" s="246">
        <f xml:space="preserve"> DSRA!FP$64</f>
        <v>0</v>
      </c>
      <c r="FQ52" s="246">
        <f xml:space="preserve"> DSRA!FQ$64</f>
        <v>0</v>
      </c>
      <c r="FR52" s="246">
        <f xml:space="preserve"> DSRA!FR$64</f>
        <v>0</v>
      </c>
      <c r="FS52" s="246">
        <f xml:space="preserve"> DSRA!FS$64</f>
        <v>0</v>
      </c>
      <c r="FT52" s="246">
        <f xml:space="preserve"> DSRA!FT$64</f>
        <v>0</v>
      </c>
      <c r="FU52" s="246">
        <f xml:space="preserve"> DSRA!FU$64</f>
        <v>0</v>
      </c>
      <c r="FV52" s="246">
        <f xml:space="preserve"> DSRA!FV$64</f>
        <v>0</v>
      </c>
      <c r="FW52" s="246">
        <f xml:space="preserve"> DSRA!FW$64</f>
        <v>0</v>
      </c>
      <c r="FX52" s="246">
        <f xml:space="preserve"> DSRA!FX$64</f>
        <v>0</v>
      </c>
      <c r="FY52" s="246">
        <f xml:space="preserve"> DSRA!FY$64</f>
        <v>0</v>
      </c>
      <c r="FZ52" s="246">
        <f xml:space="preserve"> DSRA!FZ$64</f>
        <v>0</v>
      </c>
      <c r="GA52" s="246">
        <f xml:space="preserve"> DSRA!GA$64</f>
        <v>0</v>
      </c>
      <c r="GB52" s="246">
        <f xml:space="preserve"> DSRA!GB$64</f>
        <v>0</v>
      </c>
      <c r="GC52" s="246">
        <f xml:space="preserve"> DSRA!GC$64</f>
        <v>0</v>
      </c>
      <c r="GD52" s="246">
        <f xml:space="preserve"> DSRA!GD$64</f>
        <v>0</v>
      </c>
      <c r="GE52" s="246">
        <f xml:space="preserve"> DSRA!GE$64</f>
        <v>0</v>
      </c>
      <c r="GF52" s="246">
        <f xml:space="preserve"> DSRA!GF$64</f>
        <v>0</v>
      </c>
      <c r="GG52" s="246">
        <f xml:space="preserve"> DSRA!GG$64</f>
        <v>0</v>
      </c>
      <c r="GH52" s="246">
        <f xml:space="preserve"> DSRA!GH$64</f>
        <v>0</v>
      </c>
      <c r="GI52" s="246">
        <f xml:space="preserve"> DSRA!GI$64</f>
        <v>0</v>
      </c>
      <c r="GJ52" s="246">
        <f xml:space="preserve"> DSRA!GJ$64</f>
        <v>0</v>
      </c>
    </row>
    <row r="53" spans="1:192" s="203" customFormat="1" outlineLevel="1" x14ac:dyDescent="0.25">
      <c r="A53" s="217"/>
      <c r="B53" s="217"/>
      <c r="C53" s="218"/>
      <c r="D53" s="221"/>
      <c r="E53" s="300" t="str">
        <f xml:space="preserve"> DSRA!E$72</f>
        <v>DSRA withdrawal</v>
      </c>
      <c r="F53" s="300">
        <f xml:space="preserve"> DSRA!F$72</f>
        <v>0</v>
      </c>
      <c r="G53" s="300" t="str">
        <f xml:space="preserve"> DSRA!G$72</f>
        <v>$ 000s</v>
      </c>
      <c r="H53" s="300">
        <f xml:space="preserve"> DSRA!H$72</f>
        <v>3444.3289314719805</v>
      </c>
      <c r="I53" s="300">
        <f xml:space="preserve"> DSRA!I$72</f>
        <v>0</v>
      </c>
      <c r="J53" s="300">
        <f xml:space="preserve"> DSRA!J$72</f>
        <v>0</v>
      </c>
      <c r="K53" s="300">
        <f xml:space="preserve"> DSRA!K$72</f>
        <v>0</v>
      </c>
      <c r="L53" s="300">
        <f xml:space="preserve"> DSRA!L$72</f>
        <v>0</v>
      </c>
      <c r="M53" s="300">
        <f xml:space="preserve"> DSRA!M$72</f>
        <v>0</v>
      </c>
      <c r="N53" s="300">
        <f xml:space="preserve"> DSRA!N$72</f>
        <v>0</v>
      </c>
      <c r="O53" s="300">
        <f xml:space="preserve"> DSRA!O$72</f>
        <v>0</v>
      </c>
      <c r="P53" s="300">
        <f xml:space="preserve"> DSRA!P$72</f>
        <v>0</v>
      </c>
      <c r="Q53" s="300">
        <f xml:space="preserve"> DSRA!Q$72</f>
        <v>0</v>
      </c>
      <c r="R53" s="300">
        <f xml:space="preserve"> DSRA!R$72</f>
        <v>0</v>
      </c>
      <c r="S53" s="300">
        <f xml:space="preserve"> DSRA!S$72</f>
        <v>0</v>
      </c>
      <c r="T53" s="300">
        <f xml:space="preserve"> DSRA!T$72</f>
        <v>16.074083204289764</v>
      </c>
      <c r="U53" s="300">
        <f xml:space="preserve"> DSRA!U$72</f>
        <v>10.798186330034696</v>
      </c>
      <c r="V53" s="300">
        <f xml:space="preserve"> DSRA!V$72</f>
        <v>10.51034293174871</v>
      </c>
      <c r="W53" s="300">
        <f xml:space="preserve"> DSRA!W$72</f>
        <v>15.781553076792079</v>
      </c>
      <c r="X53" s="300">
        <f xml:space="preserve"> DSRA!X$72</f>
        <v>4.0862326615792881</v>
      </c>
      <c r="Y53" s="300">
        <f xml:space="preserve"> DSRA!Y$72</f>
        <v>10.908234369394449</v>
      </c>
      <c r="Z53" s="300">
        <f xml:space="preserve"> DSRA!Z$72</f>
        <v>10.621238272903611</v>
      </c>
      <c r="AA53" s="300">
        <f xml:space="preserve"> DSRA!AA$72</f>
        <v>9.8281783383918082</v>
      </c>
      <c r="AB53" s="300">
        <f xml:space="preserve"> DSRA!AB$72</f>
        <v>10.226253452042329</v>
      </c>
      <c r="AC53" s="300">
        <f xml:space="preserve"> DSRA!AC$72</f>
        <v>10.993524061895641</v>
      </c>
      <c r="AD53" s="300">
        <f xml:space="preserve"> DSRA!AD$72</f>
        <v>10.707457498484928</v>
      </c>
      <c r="AE53" s="300">
        <f xml:space="preserve"> DSRA!AE$72</f>
        <v>9.9290310337692063</v>
      </c>
      <c r="AF53" s="300">
        <f xml:space="preserve"> DSRA!AF$72</f>
        <v>10.332554801248534</v>
      </c>
      <c r="AG53" s="300">
        <f xml:space="preserve"> DSRA!AG$72</f>
        <v>11.095995673883863</v>
      </c>
      <c r="AH53" s="300">
        <f xml:space="preserve"> DSRA!AH$72</f>
        <v>10.810791154528488</v>
      </c>
      <c r="AI53" s="300">
        <f xml:space="preserve"> DSRA!AI$72</f>
        <v>4.1986798812363304</v>
      </c>
      <c r="AJ53" s="300">
        <f xml:space="preserve"> DSRA!AJ$72</f>
        <v>16.281289581500459</v>
      </c>
      <c r="AK53" s="300">
        <f xml:space="preserve"> DSRA!AK$72</f>
        <v>11.201886620895948</v>
      </c>
      <c r="AL53" s="300">
        <f xml:space="preserve"> DSRA!AL$72</f>
        <v>10.917525827500867</v>
      </c>
      <c r="AM53" s="300">
        <f xml:space="preserve"> DSRA!AM$72</f>
        <v>15.999242442246668</v>
      </c>
      <c r="AN53" s="300">
        <f xml:space="preserve"> DSRA!AN$72</f>
        <v>4.7320707882108763</v>
      </c>
      <c r="AO53" s="300">
        <f xml:space="preserve"> DSRA!AO$72</f>
        <v>11.326939905314248</v>
      </c>
      <c r="AP53" s="300">
        <f xml:space="preserve"> DSRA!AP$72</f>
        <v>11.04334833855637</v>
      </c>
      <c r="AQ53" s="300">
        <f xml:space="preserve"> DSRA!AQ$72</f>
        <v>10.270740757864587</v>
      </c>
      <c r="AR53" s="300">
        <f xml:space="preserve"> DSRA!AR$72</f>
        <v>10.672581308201188</v>
      </c>
      <c r="AS53" s="300">
        <f xml:space="preserve"> DSRA!AS$72</f>
        <v>11.424644984212591</v>
      </c>
      <c r="AT53" s="300">
        <f xml:space="preserve"> DSRA!AT$72</f>
        <v>11.141914244550662</v>
      </c>
      <c r="AU53" s="300">
        <f xml:space="preserve"> DSRA!AU$72</f>
        <v>10.384948720368811</v>
      </c>
      <c r="AV53" s="300">
        <f xml:space="preserve"> DSRA!AV$72</f>
        <v>10.792990984955395</v>
      </c>
      <c r="AW53" s="300">
        <f xml:space="preserve"> DSRA!AW$72</f>
        <v>11.541299284602701</v>
      </c>
      <c r="AX53" s="300">
        <f xml:space="preserve"> DSRA!AX$72</f>
        <v>11.259355693991893</v>
      </c>
      <c r="AY53" s="300">
        <f xml:space="preserve"> DSRA!AY$72</f>
        <v>4.8860100774877537</v>
      </c>
      <c r="AZ53" s="300">
        <f xml:space="preserve"> DSRA!AZ$72</f>
        <v>16.538913897808015</v>
      </c>
      <c r="BA53" s="300">
        <f xml:space="preserve"> DSRA!BA$72</f>
        <v>11.661710548593874</v>
      </c>
      <c r="BB53" s="300">
        <f xml:space="preserve"> DSRA!BB$72</f>
        <v>11.380534704082493</v>
      </c>
      <c r="BC53" s="300">
        <f xml:space="preserve"> DSRA!BC$72</f>
        <v>16.267694533948088</v>
      </c>
      <c r="BD53" s="300">
        <f xml:space="preserve"> DSRA!BD$72</f>
        <v>5.4407095400301841</v>
      </c>
      <c r="BE53" s="300">
        <f xml:space="preserve"> DSRA!BE$72</f>
        <v>11.803368720251456</v>
      </c>
      <c r="BF53" s="300">
        <f xml:space="preserve"> DSRA!BF$72</f>
        <v>11.522896866296378</v>
      </c>
      <c r="BG53" s="300">
        <f xml:space="preserve"> DSRA!BG$72</f>
        <v>10.7707731257251</v>
      </c>
      <c r="BH53" s="300">
        <f xml:space="preserve"> DSRA!BH$72</f>
        <v>11.177549661095327</v>
      </c>
      <c r="BI53" s="300">
        <f xml:space="preserve"> DSRA!BI$72</f>
        <v>11.914804504723634</v>
      </c>
      <c r="BJ53" s="300">
        <f xml:space="preserve"> DSRA!BJ$72</f>
        <v>11.635389442888481</v>
      </c>
      <c r="BK53" s="300">
        <f xml:space="preserve"> DSRA!BK$72</f>
        <v>642.06608663655561</v>
      </c>
      <c r="BL53" s="300">
        <f xml:space="preserve"> DSRA!BL$72</f>
        <v>695.56900300366442</v>
      </c>
      <c r="BM53" s="300">
        <f xml:space="preserve"> DSRA!BM$72</f>
        <v>843.12139769058012</v>
      </c>
      <c r="BN53" s="300">
        <f xml:space="preserve"> DSRA!BN$72</f>
        <v>792.6788073093303</v>
      </c>
      <c r="BO53" s="300">
        <f xml:space="preserve"> DSRA!BO$72</f>
        <v>1.6498372224305058E-4</v>
      </c>
      <c r="BP53" s="300">
        <f xml:space="preserve"> DSRA!BP$72</f>
        <v>0</v>
      </c>
      <c r="BQ53" s="300">
        <f xml:space="preserve"> DSRA!BQ$72</f>
        <v>0</v>
      </c>
      <c r="BR53" s="300">
        <f xml:space="preserve"> DSRA!BR$72</f>
        <v>0</v>
      </c>
      <c r="BS53" s="300">
        <f xml:space="preserve"> DSRA!BS$72</f>
        <v>0</v>
      </c>
      <c r="BT53" s="300">
        <f xml:space="preserve"> DSRA!BT$72</f>
        <v>0</v>
      </c>
      <c r="BU53" s="300">
        <f xml:space="preserve"> DSRA!BU$72</f>
        <v>0</v>
      </c>
      <c r="BV53" s="300">
        <f xml:space="preserve"> DSRA!BV$72</f>
        <v>0</v>
      </c>
      <c r="BW53" s="300">
        <f xml:space="preserve"> DSRA!BW$72</f>
        <v>0</v>
      </c>
      <c r="BX53" s="300">
        <f xml:space="preserve"> DSRA!BX$72</f>
        <v>0</v>
      </c>
      <c r="BY53" s="300">
        <f xml:space="preserve"> DSRA!BY$72</f>
        <v>0</v>
      </c>
      <c r="BZ53" s="300">
        <f xml:space="preserve"> DSRA!BZ$72</f>
        <v>0</v>
      </c>
      <c r="CA53" s="300">
        <f xml:space="preserve"> DSRA!CA$72</f>
        <v>0</v>
      </c>
      <c r="CB53" s="300">
        <f xml:space="preserve"> DSRA!CB$72</f>
        <v>0</v>
      </c>
      <c r="CC53" s="300">
        <f xml:space="preserve"> DSRA!CC$72</f>
        <v>0</v>
      </c>
      <c r="CD53" s="300">
        <f xml:space="preserve"> DSRA!CD$72</f>
        <v>0</v>
      </c>
      <c r="CE53" s="300">
        <f xml:space="preserve"> DSRA!CE$72</f>
        <v>0</v>
      </c>
      <c r="CF53" s="300">
        <f xml:space="preserve"> DSRA!CF$72</f>
        <v>0</v>
      </c>
      <c r="CG53" s="300">
        <f xml:space="preserve"> DSRA!CG$72</f>
        <v>0</v>
      </c>
      <c r="CH53" s="300">
        <f xml:space="preserve"> DSRA!CH$72</f>
        <v>0</v>
      </c>
      <c r="CI53" s="300">
        <f xml:space="preserve"> DSRA!CI$72</f>
        <v>0</v>
      </c>
      <c r="CJ53" s="300">
        <f xml:space="preserve"> DSRA!CJ$72</f>
        <v>0</v>
      </c>
      <c r="CK53" s="300">
        <f xml:space="preserve"> DSRA!CK$72</f>
        <v>0</v>
      </c>
      <c r="CL53" s="300">
        <f xml:space="preserve"> DSRA!CL$72</f>
        <v>0</v>
      </c>
      <c r="CM53" s="300">
        <f xml:space="preserve"> DSRA!CM$72</f>
        <v>0</v>
      </c>
      <c r="CN53" s="300">
        <f xml:space="preserve"> DSRA!CN$72</f>
        <v>0</v>
      </c>
      <c r="CO53" s="300">
        <f xml:space="preserve"> DSRA!CO$72</f>
        <v>0</v>
      </c>
      <c r="CP53" s="300">
        <f xml:space="preserve"> DSRA!CP$72</f>
        <v>0</v>
      </c>
      <c r="CQ53" s="300">
        <f xml:space="preserve"> DSRA!CQ$72</f>
        <v>0</v>
      </c>
      <c r="CR53" s="300">
        <f xml:space="preserve"> DSRA!CR$72</f>
        <v>0</v>
      </c>
      <c r="CS53" s="300">
        <f xml:space="preserve"> DSRA!CS$72</f>
        <v>0</v>
      </c>
      <c r="CT53" s="300">
        <f xml:space="preserve"> DSRA!CT$72</f>
        <v>0</v>
      </c>
      <c r="CU53" s="300">
        <f xml:space="preserve"> DSRA!CU$72</f>
        <v>0</v>
      </c>
      <c r="CV53" s="300">
        <f xml:space="preserve"> DSRA!CV$72</f>
        <v>0</v>
      </c>
      <c r="CW53" s="300">
        <f xml:space="preserve"> DSRA!CW$72</f>
        <v>0</v>
      </c>
      <c r="CX53" s="300">
        <f xml:space="preserve"> DSRA!CX$72</f>
        <v>0</v>
      </c>
      <c r="CY53" s="300">
        <f xml:space="preserve"> DSRA!CY$72</f>
        <v>0</v>
      </c>
      <c r="CZ53" s="300">
        <f xml:space="preserve"> DSRA!CZ$72</f>
        <v>0</v>
      </c>
      <c r="DA53" s="300">
        <f xml:space="preserve"> DSRA!DA$72</f>
        <v>0</v>
      </c>
      <c r="DB53" s="300">
        <f xml:space="preserve"> DSRA!DB$72</f>
        <v>0</v>
      </c>
      <c r="DC53" s="300">
        <f xml:space="preserve"> DSRA!DC$72</f>
        <v>0</v>
      </c>
      <c r="DD53" s="300">
        <f xml:space="preserve"> DSRA!DD$72</f>
        <v>0</v>
      </c>
      <c r="DE53" s="300">
        <f xml:space="preserve"> DSRA!DE$72</f>
        <v>0</v>
      </c>
      <c r="DF53" s="300">
        <f xml:space="preserve"> DSRA!DF$72</f>
        <v>0</v>
      </c>
      <c r="DG53" s="300">
        <f xml:space="preserve"> DSRA!DG$72</f>
        <v>0</v>
      </c>
      <c r="DH53" s="300">
        <f xml:space="preserve"> DSRA!DH$72</f>
        <v>0</v>
      </c>
      <c r="DI53" s="300">
        <f xml:space="preserve"> DSRA!DI$72</f>
        <v>0</v>
      </c>
      <c r="DJ53" s="300">
        <f xml:space="preserve"> DSRA!DJ$72</f>
        <v>0</v>
      </c>
      <c r="DK53" s="300">
        <f xml:space="preserve"> DSRA!DK$72</f>
        <v>0</v>
      </c>
      <c r="DL53" s="300">
        <f xml:space="preserve"> DSRA!DL$72</f>
        <v>0</v>
      </c>
      <c r="DM53" s="300">
        <f xml:space="preserve"> DSRA!DM$72</f>
        <v>0</v>
      </c>
      <c r="DN53" s="300">
        <f xml:space="preserve"> DSRA!DN$72</f>
        <v>0</v>
      </c>
      <c r="DO53" s="300">
        <f xml:space="preserve"> DSRA!DO$72</f>
        <v>0</v>
      </c>
      <c r="DP53" s="300">
        <f xml:space="preserve"> DSRA!DP$72</f>
        <v>0</v>
      </c>
      <c r="DQ53" s="300">
        <f xml:space="preserve"> DSRA!DQ$72</f>
        <v>0</v>
      </c>
      <c r="DR53" s="300">
        <f xml:space="preserve"> DSRA!DR$72</f>
        <v>0</v>
      </c>
      <c r="DS53" s="300">
        <f xml:space="preserve"> DSRA!DS$72</f>
        <v>0</v>
      </c>
      <c r="DT53" s="300">
        <f xml:space="preserve"> DSRA!DT$72</f>
        <v>0</v>
      </c>
      <c r="DU53" s="300">
        <f xml:space="preserve"> DSRA!DU$72</f>
        <v>0</v>
      </c>
      <c r="DV53" s="300">
        <f xml:space="preserve"> DSRA!DV$72</f>
        <v>0</v>
      </c>
      <c r="DW53" s="300">
        <f xml:space="preserve"> DSRA!DW$72</f>
        <v>0</v>
      </c>
      <c r="DX53" s="300">
        <f xml:space="preserve"> DSRA!DX$72</f>
        <v>0</v>
      </c>
      <c r="DY53" s="300">
        <f xml:space="preserve"> DSRA!DY$72</f>
        <v>0</v>
      </c>
      <c r="DZ53" s="300">
        <f xml:space="preserve"> DSRA!DZ$72</f>
        <v>0</v>
      </c>
      <c r="EA53" s="300">
        <f xml:space="preserve"> DSRA!EA$72</f>
        <v>0</v>
      </c>
      <c r="EB53" s="300">
        <f xml:space="preserve"> DSRA!EB$72</f>
        <v>0</v>
      </c>
      <c r="EC53" s="300">
        <f xml:space="preserve"> DSRA!EC$72</f>
        <v>0</v>
      </c>
      <c r="ED53" s="300">
        <f xml:space="preserve"> DSRA!ED$72</f>
        <v>0</v>
      </c>
      <c r="EE53" s="300">
        <f xml:space="preserve"> DSRA!EE$72</f>
        <v>0</v>
      </c>
      <c r="EF53" s="300">
        <f xml:space="preserve"> DSRA!EF$72</f>
        <v>0</v>
      </c>
      <c r="EG53" s="300">
        <f xml:space="preserve"> DSRA!EG$72</f>
        <v>0</v>
      </c>
      <c r="EH53" s="300">
        <f xml:space="preserve"> DSRA!EH$72</f>
        <v>0</v>
      </c>
      <c r="EI53" s="300">
        <f xml:space="preserve"> DSRA!EI$72</f>
        <v>0</v>
      </c>
      <c r="EJ53" s="300">
        <f xml:space="preserve"> DSRA!EJ$72</f>
        <v>0</v>
      </c>
      <c r="EK53" s="300">
        <f xml:space="preserve"> DSRA!EK$72</f>
        <v>0</v>
      </c>
      <c r="EL53" s="300">
        <f xml:space="preserve"> DSRA!EL$72</f>
        <v>0</v>
      </c>
      <c r="EM53" s="300">
        <f xml:space="preserve"> DSRA!EM$72</f>
        <v>0</v>
      </c>
      <c r="EN53" s="300">
        <f xml:space="preserve"> DSRA!EN$72</f>
        <v>0</v>
      </c>
      <c r="EO53" s="300">
        <f xml:space="preserve"> DSRA!EO$72</f>
        <v>0</v>
      </c>
      <c r="EP53" s="300">
        <f xml:space="preserve"> DSRA!EP$72</f>
        <v>0</v>
      </c>
      <c r="EQ53" s="300">
        <f xml:space="preserve"> DSRA!EQ$72</f>
        <v>0</v>
      </c>
      <c r="ER53" s="300">
        <f xml:space="preserve"> DSRA!ER$72</f>
        <v>0</v>
      </c>
      <c r="ES53" s="300">
        <f xml:space="preserve"> DSRA!ES$72</f>
        <v>0</v>
      </c>
      <c r="ET53" s="300">
        <f xml:space="preserve"> DSRA!ET$72</f>
        <v>0</v>
      </c>
      <c r="EU53" s="300">
        <f xml:space="preserve"> DSRA!EU$72</f>
        <v>0</v>
      </c>
      <c r="EV53" s="300">
        <f xml:space="preserve"> DSRA!EV$72</f>
        <v>0</v>
      </c>
      <c r="EW53" s="300">
        <f xml:space="preserve"> DSRA!EW$72</f>
        <v>0</v>
      </c>
      <c r="EX53" s="300">
        <f xml:space="preserve"> DSRA!EX$72</f>
        <v>0</v>
      </c>
      <c r="EY53" s="300">
        <f xml:space="preserve"> DSRA!EY$72</f>
        <v>0</v>
      </c>
      <c r="EZ53" s="300">
        <f xml:space="preserve"> DSRA!EZ$72</f>
        <v>0</v>
      </c>
      <c r="FA53" s="300">
        <f xml:space="preserve"> DSRA!FA$72</f>
        <v>0</v>
      </c>
      <c r="FB53" s="300">
        <f xml:space="preserve"> DSRA!FB$72</f>
        <v>0</v>
      </c>
      <c r="FC53" s="300">
        <f xml:space="preserve"> DSRA!FC$72</f>
        <v>0</v>
      </c>
      <c r="FD53" s="300">
        <f xml:space="preserve"> DSRA!FD$72</f>
        <v>0</v>
      </c>
      <c r="FE53" s="300">
        <f xml:space="preserve"> DSRA!FE$72</f>
        <v>0</v>
      </c>
      <c r="FF53" s="300">
        <f xml:space="preserve"> DSRA!FF$72</f>
        <v>0</v>
      </c>
      <c r="FG53" s="300">
        <f xml:space="preserve"> DSRA!FG$72</f>
        <v>0</v>
      </c>
      <c r="FH53" s="300">
        <f xml:space="preserve"> DSRA!FH$72</f>
        <v>0</v>
      </c>
      <c r="FI53" s="300">
        <f xml:space="preserve"> DSRA!FI$72</f>
        <v>0</v>
      </c>
      <c r="FJ53" s="300">
        <f xml:space="preserve"> DSRA!FJ$72</f>
        <v>0</v>
      </c>
      <c r="FK53" s="300">
        <f xml:space="preserve"> DSRA!FK$72</f>
        <v>0</v>
      </c>
      <c r="FL53" s="300">
        <f xml:space="preserve"> DSRA!FL$72</f>
        <v>0</v>
      </c>
      <c r="FM53" s="300">
        <f xml:space="preserve"> DSRA!FM$72</f>
        <v>0</v>
      </c>
      <c r="FN53" s="300">
        <f xml:space="preserve"> DSRA!FN$72</f>
        <v>0</v>
      </c>
      <c r="FO53" s="300">
        <f xml:space="preserve"> DSRA!FO$72</f>
        <v>0</v>
      </c>
      <c r="FP53" s="300">
        <f xml:space="preserve"> DSRA!FP$72</f>
        <v>0</v>
      </c>
      <c r="FQ53" s="300">
        <f xml:space="preserve"> DSRA!FQ$72</f>
        <v>0</v>
      </c>
      <c r="FR53" s="300">
        <f xml:space="preserve"> DSRA!FR$72</f>
        <v>0</v>
      </c>
      <c r="FS53" s="300">
        <f xml:space="preserve"> DSRA!FS$72</f>
        <v>0</v>
      </c>
      <c r="FT53" s="300">
        <f xml:space="preserve"> DSRA!FT$72</f>
        <v>0</v>
      </c>
      <c r="FU53" s="300">
        <f xml:space="preserve"> DSRA!FU$72</f>
        <v>0</v>
      </c>
      <c r="FV53" s="300">
        <f xml:space="preserve"> DSRA!FV$72</f>
        <v>0</v>
      </c>
      <c r="FW53" s="300">
        <f xml:space="preserve"> DSRA!FW$72</f>
        <v>0</v>
      </c>
      <c r="FX53" s="300">
        <f xml:space="preserve"> DSRA!FX$72</f>
        <v>0</v>
      </c>
      <c r="FY53" s="300">
        <f xml:space="preserve"> DSRA!FY$72</f>
        <v>0</v>
      </c>
      <c r="FZ53" s="300">
        <f xml:space="preserve"> DSRA!FZ$72</f>
        <v>0</v>
      </c>
      <c r="GA53" s="300">
        <f xml:space="preserve"> DSRA!GA$72</f>
        <v>0</v>
      </c>
      <c r="GB53" s="300">
        <f xml:space="preserve"> DSRA!GB$72</f>
        <v>0</v>
      </c>
      <c r="GC53" s="300">
        <f xml:space="preserve"> DSRA!GC$72</f>
        <v>0</v>
      </c>
      <c r="GD53" s="300">
        <f xml:space="preserve"> DSRA!GD$72</f>
        <v>0</v>
      </c>
      <c r="GE53" s="300">
        <f xml:space="preserve"> DSRA!GE$72</f>
        <v>0</v>
      </c>
      <c r="GF53" s="300">
        <f xml:space="preserve"> DSRA!GF$72</f>
        <v>0</v>
      </c>
      <c r="GG53" s="300">
        <f xml:space="preserve"> DSRA!GG$72</f>
        <v>0</v>
      </c>
      <c r="GH53" s="300">
        <f xml:space="preserve"> DSRA!GH$72</f>
        <v>0</v>
      </c>
      <c r="GI53" s="300">
        <f xml:space="preserve"> DSRA!GI$72</f>
        <v>0</v>
      </c>
      <c r="GJ53" s="300">
        <f xml:space="preserve"> DSRA!GJ$72</f>
        <v>0</v>
      </c>
    </row>
    <row r="54" spans="1:192" outlineLevel="1" x14ac:dyDescent="0.25">
      <c r="A54" s="217"/>
      <c r="D54" s="221"/>
      <c r="E54" s="243" t="s">
        <v>509</v>
      </c>
      <c r="F54" s="243"/>
      <c r="G54" s="243" t="str">
        <f>SMU</f>
        <v>$ 000s</v>
      </c>
      <c r="H54" s="243">
        <f xml:space="preserve"> SUM(J54:GJ54)</f>
        <v>108433.8360477942</v>
      </c>
      <c r="I54" s="243"/>
      <c r="J54" s="243">
        <f t="shared" ref="J54:AO54" si="44" xml:space="preserve"> J50 + SUM(J52:J53)</f>
        <v>0</v>
      </c>
      <c r="K54" s="243">
        <f t="shared" si="44"/>
        <v>0</v>
      </c>
      <c r="L54" s="243">
        <f t="shared" si="44"/>
        <v>0</v>
      </c>
      <c r="M54" s="243">
        <f t="shared" si="44"/>
        <v>0</v>
      </c>
      <c r="N54" s="243">
        <f t="shared" si="44"/>
        <v>0</v>
      </c>
      <c r="O54" s="243">
        <f t="shared" si="44"/>
        <v>5.2956929721403867E-6</v>
      </c>
      <c r="P54" s="243">
        <f t="shared" si="44"/>
        <v>8.2622391346376389E-6</v>
      </c>
      <c r="Q54" s="243">
        <f t="shared" si="44"/>
        <v>8.4430776041699573E-6</v>
      </c>
      <c r="R54" s="243">
        <f t="shared" si="44"/>
        <v>8.9015997218666598E-5</v>
      </c>
      <c r="S54" s="243">
        <f t="shared" si="44"/>
        <v>440.17381938863832</v>
      </c>
      <c r="T54" s="243">
        <f t="shared" si="44"/>
        <v>503.22857662041065</v>
      </c>
      <c r="U54" s="243">
        <f t="shared" si="44"/>
        <v>591.47332496792433</v>
      </c>
      <c r="V54" s="243">
        <f t="shared" si="44"/>
        <v>559.04805113666703</v>
      </c>
      <c r="W54" s="243">
        <f t="shared" si="44"/>
        <v>466.01127384864708</v>
      </c>
      <c r="X54" s="243">
        <f t="shared" si="44"/>
        <v>481.59627698539907</v>
      </c>
      <c r="Y54" s="243">
        <f t="shared" si="44"/>
        <v>585.10446161687946</v>
      </c>
      <c r="Z54" s="243">
        <f t="shared" si="44"/>
        <v>552.85274110743853</v>
      </c>
      <c r="AA54" s="243">
        <f t="shared" si="44"/>
        <v>450.58896807124438</v>
      </c>
      <c r="AB54" s="243">
        <f t="shared" si="44"/>
        <v>485.28455805328008</v>
      </c>
      <c r="AC54" s="243">
        <f t="shared" si="44"/>
        <v>578.64481109333337</v>
      </c>
      <c r="AD54" s="243">
        <f t="shared" si="44"/>
        <v>546.56621775600956</v>
      </c>
      <c r="AE54" s="243">
        <f t="shared" si="44"/>
        <v>444.7929140919432</v>
      </c>
      <c r="AF54" s="243">
        <f t="shared" si="44"/>
        <v>479.25510768095592</v>
      </c>
      <c r="AG54" s="243">
        <f t="shared" si="44"/>
        <v>572.15116867175402</v>
      </c>
      <c r="AH54" s="243">
        <f t="shared" si="44"/>
        <v>540.24507729777133</v>
      </c>
      <c r="AI54" s="243">
        <f t="shared" si="44"/>
        <v>433.10514464586959</v>
      </c>
      <c r="AJ54" s="243">
        <f t="shared" si="44"/>
        <v>479.00430992841166</v>
      </c>
      <c r="AK54" s="243">
        <f t="shared" si="44"/>
        <v>565.59946261600044</v>
      </c>
      <c r="AL54" s="243">
        <f t="shared" si="44"/>
        <v>533.86533766092043</v>
      </c>
      <c r="AM54" s="243">
        <f t="shared" si="44"/>
        <v>442.38649913558288</v>
      </c>
      <c r="AN54" s="243">
        <f t="shared" si="44"/>
        <v>457.68631820009705</v>
      </c>
      <c r="AO54" s="243">
        <f t="shared" si="44"/>
        <v>559.00338432744547</v>
      </c>
      <c r="AP54" s="243">
        <f t="shared" ref="AP54:BU54" si="45" xml:space="preserve"> AP50 + SUM(AP52:AP53)</f>
        <v>527.44064505646406</v>
      </c>
      <c r="AQ54" s="243">
        <f t="shared" si="45"/>
        <v>427.0584527769845</v>
      </c>
      <c r="AR54" s="243">
        <f t="shared" si="45"/>
        <v>460.7875861240077</v>
      </c>
      <c r="AS54" s="243">
        <f t="shared" si="45"/>
        <v>552.3049258607341</v>
      </c>
      <c r="AT54" s="243">
        <f t="shared" si="45"/>
        <v>520.91320233841793</v>
      </c>
      <c r="AU54" s="243">
        <f t="shared" si="45"/>
        <v>421.01021660664082</v>
      </c>
      <c r="AV54" s="243">
        <f t="shared" si="45"/>
        <v>454.50444735862561</v>
      </c>
      <c r="AW54" s="243">
        <f t="shared" si="45"/>
        <v>545.56679356619657</v>
      </c>
      <c r="AX54" s="243">
        <f t="shared" si="45"/>
        <v>514.34549561833683</v>
      </c>
      <c r="AY54" s="243">
        <f t="shared" si="45"/>
        <v>409.28030905180685</v>
      </c>
      <c r="AZ54" s="243">
        <f t="shared" si="45"/>
        <v>453.77457602158665</v>
      </c>
      <c r="BA54" s="243">
        <f t="shared" si="45"/>
        <v>538.76242565305688</v>
      </c>
      <c r="BB54" s="243">
        <f t="shared" si="45"/>
        <v>507.71106158736166</v>
      </c>
      <c r="BC54" s="243">
        <f t="shared" si="45"/>
        <v>417.73038732203486</v>
      </c>
      <c r="BD54" s="243">
        <f t="shared" si="45"/>
        <v>432.75302412292172</v>
      </c>
      <c r="BE54" s="243">
        <f t="shared" si="45"/>
        <v>531.90705788723062</v>
      </c>
      <c r="BF54" s="243">
        <f t="shared" si="45"/>
        <v>501.02510330059067</v>
      </c>
      <c r="BG54" s="243">
        <f t="shared" si="45"/>
        <v>402.4730139837668</v>
      </c>
      <c r="BH54" s="243">
        <f t="shared" si="45"/>
        <v>435.22564087872911</v>
      </c>
      <c r="BI54" s="243">
        <f t="shared" si="45"/>
        <v>524.93676234425766</v>
      </c>
      <c r="BJ54" s="243">
        <f t="shared" si="45"/>
        <v>494.22419358401953</v>
      </c>
      <c r="BK54" s="243">
        <f t="shared" si="45"/>
        <v>1027.3060384859734</v>
      </c>
      <c r="BL54" s="243">
        <f t="shared" si="45"/>
        <v>1112.9108351951836</v>
      </c>
      <c r="BM54" s="243">
        <f t="shared" si="45"/>
        <v>1348.9950116330931</v>
      </c>
      <c r="BN54" s="243">
        <f t="shared" si="45"/>
        <v>1268.2876607273515</v>
      </c>
      <c r="BO54" s="243">
        <f t="shared" si="45"/>
        <v>1641.0333308874585</v>
      </c>
      <c r="BP54" s="243">
        <f t="shared" si="45"/>
        <v>1779.0650796745151</v>
      </c>
      <c r="BQ54" s="243">
        <f t="shared" si="45"/>
        <v>2160.7946310474867</v>
      </c>
      <c r="BR54" s="243">
        <f t="shared" si="45"/>
        <v>2030.3700729817513</v>
      </c>
      <c r="BS54" s="243">
        <f t="shared" si="45"/>
        <v>1626.3697245823994</v>
      </c>
      <c r="BT54" s="243">
        <f t="shared" si="45"/>
        <v>1735.2508599225796</v>
      </c>
      <c r="BU54" s="243">
        <f t="shared" si="45"/>
        <v>2129.1182893132509</v>
      </c>
      <c r="BV54" s="243">
        <f t="shared" ref="BV54:DA54" si="46" xml:space="preserve"> BV50 + SUM(BV52:BV53)</f>
        <v>1999.4173279952722</v>
      </c>
      <c r="BW54" s="243">
        <f t="shared" si="46"/>
        <v>1583.2320018726227</v>
      </c>
      <c r="BX54" s="243">
        <f t="shared" si="46"/>
        <v>1719.0827135775194</v>
      </c>
      <c r="BY54" s="243">
        <f t="shared" si="46"/>
        <v>2097.0267674573702</v>
      </c>
      <c r="BZ54" s="243">
        <f t="shared" si="46"/>
        <v>1968.0478480351335</v>
      </c>
      <c r="CA54" s="243">
        <f t="shared" si="46"/>
        <v>1553.7640914844262</v>
      </c>
      <c r="CB54" s="243">
        <f t="shared" si="46"/>
        <v>1688.5413267987044</v>
      </c>
      <c r="CC54" s="243">
        <f t="shared" si="46"/>
        <v>2064.6068065848876</v>
      </c>
      <c r="CD54" s="243">
        <f t="shared" si="46"/>
        <v>1936.3480796080426</v>
      </c>
      <c r="CE54" s="243">
        <f t="shared" si="46"/>
        <v>1523.9190520032896</v>
      </c>
      <c r="CF54" s="243">
        <f t="shared" si="46"/>
        <v>1657.6021688269655</v>
      </c>
      <c r="CG54" s="243">
        <f t="shared" si="46"/>
        <v>2031.7984642721062</v>
      </c>
      <c r="CH54" s="243">
        <f t="shared" si="46"/>
        <v>1904.2583093490114</v>
      </c>
      <c r="CI54" s="243">
        <f t="shared" si="46"/>
        <v>1507.1048391988779</v>
      </c>
      <c r="CJ54" s="243">
        <f t="shared" si="46"/>
        <v>1612.8182591359703</v>
      </c>
      <c r="CK54" s="243">
        <f t="shared" si="46"/>
        <v>1998.5899308895675</v>
      </c>
      <c r="CL54" s="243">
        <f t="shared" si="46"/>
        <v>1871.7667847595646</v>
      </c>
      <c r="CM54" s="243">
        <f t="shared" si="46"/>
        <v>1446.1965061625774</v>
      </c>
      <c r="CN54" s="243">
        <f t="shared" si="46"/>
        <v>1242.085641980123</v>
      </c>
      <c r="CO54" s="243">
        <f t="shared" si="46"/>
        <v>1587.2726096068548</v>
      </c>
      <c r="CP54" s="243">
        <f t="shared" si="46"/>
        <v>1555.5274438183258</v>
      </c>
      <c r="CQ54" s="243">
        <f t="shared" si="46"/>
        <v>1173.1197180760555</v>
      </c>
      <c r="CR54" s="243">
        <f t="shared" si="46"/>
        <v>1202.3979961424611</v>
      </c>
      <c r="CS54" s="243">
        <f t="shared" si="46"/>
        <v>1550.1896376666841</v>
      </c>
      <c r="CT54" s="243">
        <f t="shared" si="46"/>
        <v>1524.2748774807412</v>
      </c>
      <c r="CU54" s="243">
        <f t="shared" si="46"/>
        <v>1144.7716697459489</v>
      </c>
      <c r="CV54" s="243">
        <f t="shared" si="46"/>
        <v>1173.5895508107728</v>
      </c>
      <c r="CW54" s="243">
        <f t="shared" si="46"/>
        <v>1519.7980730857805</v>
      </c>
      <c r="CX54" s="243">
        <f t="shared" si="46"/>
        <v>1494.2390234932345</v>
      </c>
      <c r="CY54" s="243">
        <f t="shared" si="46"/>
        <v>1129.4587413564218</v>
      </c>
      <c r="CZ54" s="243">
        <f t="shared" si="46"/>
        <v>1132.1517318460606</v>
      </c>
      <c r="DA54" s="243">
        <f t="shared" si="46"/>
        <v>1489.5714948409466</v>
      </c>
      <c r="DB54" s="243">
        <f t="shared" ref="DB54:EG54" si="47" xml:space="preserve"> DB50 + SUM(DB52:DB53)</f>
        <v>1464.343017484033</v>
      </c>
      <c r="DC54" s="243">
        <f t="shared" si="47"/>
        <v>1088.5942547585721</v>
      </c>
      <c r="DD54" s="243">
        <f t="shared" si="47"/>
        <v>1116.3629333641429</v>
      </c>
      <c r="DE54" s="243">
        <f t="shared" si="47"/>
        <v>1459.3532823753812</v>
      </c>
      <c r="DF54" s="243">
        <f t="shared" si="47"/>
        <v>1434.4353820320196</v>
      </c>
      <c r="DG54" s="243">
        <f t="shared" si="47"/>
        <v>1060.5555491619393</v>
      </c>
      <c r="DH54" s="243">
        <f t="shared" si="47"/>
        <v>1087.7841673418482</v>
      </c>
      <c r="DI54" s="243">
        <f t="shared" si="47"/>
        <v>1429.1486901541161</v>
      </c>
      <c r="DJ54" s="243">
        <f t="shared" si="47"/>
        <v>1404.5249688580641</v>
      </c>
      <c r="DK54" s="243">
        <f t="shared" si="47"/>
        <v>1032.4580432785156</v>
      </c>
      <c r="DL54" s="243">
        <f t="shared" si="47"/>
        <v>1059.1023048177681</v>
      </c>
      <c r="DM54" s="243">
        <f t="shared" si="47"/>
        <v>1398.8345880178972</v>
      </c>
      <c r="DN54" s="243">
        <f t="shared" si="47"/>
        <v>1473.3902049660355</v>
      </c>
      <c r="DO54" s="243">
        <f t="shared" si="47"/>
        <v>1161.4805186764718</v>
      </c>
      <c r="DP54" s="243">
        <f t="shared" si="47"/>
        <v>-8.2997560865790977E-5</v>
      </c>
      <c r="DQ54" s="243">
        <f t="shared" si="47"/>
        <v>-8.3921568898637574E-5</v>
      </c>
      <c r="DR54" s="243">
        <f t="shared" si="47"/>
        <v>-8.3940949464937281E-5</v>
      </c>
      <c r="DS54" s="243">
        <f t="shared" si="47"/>
        <v>-8.2127313992885303E-5</v>
      </c>
      <c r="DT54" s="243">
        <f t="shared" si="47"/>
        <v>-8.3058484408929639E-5</v>
      </c>
      <c r="DU54" s="243">
        <f t="shared" si="47"/>
        <v>-8.3986082290566727E-5</v>
      </c>
      <c r="DV54" s="243">
        <f t="shared" si="47"/>
        <v>-8.3996967266159692E-5</v>
      </c>
      <c r="DW54" s="243">
        <f t="shared" si="47"/>
        <v>-8.21862694677964E-5</v>
      </c>
      <c r="DX54" s="243">
        <f t="shared" si="47"/>
        <v>-8.3116256734319752E-5</v>
      </c>
      <c r="DY54" s="243">
        <f t="shared" si="47"/>
        <v>-8.4039179732483724E-5</v>
      </c>
      <c r="DZ54" s="243">
        <f t="shared" si="47"/>
        <v>-8.4050330195286285E-5</v>
      </c>
      <c r="EA54" s="243">
        <f t="shared" si="47"/>
        <v>-8.2240290343485865E-5</v>
      </c>
      <c r="EB54" s="243">
        <f t="shared" si="47"/>
        <v>-8.3164050203506125E-5</v>
      </c>
      <c r="EC54" s="243">
        <f t="shared" si="47"/>
        <v>-8.408988778951443E-5</v>
      </c>
      <c r="ED54" s="243">
        <f t="shared" si="47"/>
        <v>-8.410926835581415E-5</v>
      </c>
      <c r="EE54" s="243">
        <f t="shared" si="47"/>
        <v>-8.3208955056423005E-5</v>
      </c>
      <c r="EF54" s="243">
        <f t="shared" si="47"/>
        <v>-8.3222872934812431E-5</v>
      </c>
      <c r="EG54" s="243">
        <f t="shared" si="47"/>
        <v>-8.4155463130281937E-5</v>
      </c>
      <c r="EH54" s="243">
        <f t="shared" ref="EH54:FM54" si="48" xml:space="preserve"> EH50 + SUM(EH52:EH53)</f>
        <v>-8.416687908029408E-5</v>
      </c>
      <c r="EI54" s="243">
        <f t="shared" si="48"/>
        <v>-8.2353266694086414E-5</v>
      </c>
      <c r="EJ54" s="243">
        <f t="shared" si="48"/>
        <v>-8.3279857455765394E-5</v>
      </c>
      <c r="EK54" s="243">
        <f t="shared" si="48"/>
        <v>-8.4213870316390612E-5</v>
      </c>
      <c r="EL54" s="243">
        <f t="shared" si="48"/>
        <v>-8.4231126985013623E-5</v>
      </c>
      <c r="EM54" s="243">
        <f t="shared" si="48"/>
        <v>-8.2409884727260952E-5</v>
      </c>
      <c r="EN54" s="243">
        <f t="shared" si="48"/>
        <v>-8.3335528969323138E-5</v>
      </c>
      <c r="EO54" s="243">
        <f t="shared" si="48"/>
        <v>-8.4263250937373395E-5</v>
      </c>
      <c r="EP54" s="243">
        <f t="shared" si="48"/>
        <v>-8.4275463349014324E-5</v>
      </c>
      <c r="EQ54" s="243">
        <f t="shared" si="48"/>
        <v>-8.2458711287980273E-5</v>
      </c>
      <c r="ER54" s="243">
        <f t="shared" si="48"/>
        <v>-8.3389362272527553E-5</v>
      </c>
      <c r="ES54" s="243">
        <f t="shared" si="48"/>
        <v>-8.432431299557793E-5</v>
      </c>
      <c r="ET54" s="243">
        <f t="shared" si="48"/>
        <v>-8.4342366125829713E-5</v>
      </c>
      <c r="EU54" s="243">
        <f t="shared" si="48"/>
        <v>-8.3442407771294858E-5</v>
      </c>
      <c r="EV54" s="243">
        <f t="shared" si="48"/>
        <v>-8.3451598823061461E-5</v>
      </c>
      <c r="EW54" s="243">
        <f t="shared" si="48"/>
        <v>-8.4379268847962013E-5</v>
      </c>
      <c r="EX54" s="243">
        <f t="shared" si="48"/>
        <v>-8.4395994542165874E-5</v>
      </c>
      <c r="EY54" s="243">
        <f t="shared" si="48"/>
        <v>-8.2577141669299466E-5</v>
      </c>
      <c r="EZ54" s="243">
        <f t="shared" si="48"/>
        <v>-8.350832074253541E-5</v>
      </c>
      <c r="FA54" s="243">
        <f t="shared" si="48"/>
        <v>-8.4438472495699461E-5</v>
      </c>
      <c r="FB54" s="243">
        <f t="shared" si="48"/>
        <v>-8.4455994651532054E-5</v>
      </c>
      <c r="FC54" s="243">
        <f t="shared" si="48"/>
        <v>-8.2631681976485933E-5</v>
      </c>
      <c r="FD54" s="243">
        <f t="shared" si="48"/>
        <v>-8.3566618270883606E-5</v>
      </c>
      <c r="FE54" s="243">
        <f t="shared" si="48"/>
        <v>-8.4500065528323186E-5</v>
      </c>
      <c r="FF54" s="243">
        <f t="shared" si="48"/>
        <v>-8.4518118658574943E-5</v>
      </c>
      <c r="FG54" s="243">
        <f t="shared" si="48"/>
        <v>-8.2695312334870132E-5</v>
      </c>
      <c r="FH54" s="243">
        <f t="shared" si="48"/>
        <v>-8.3625966205148008E-5</v>
      </c>
      <c r="FI54" s="243">
        <f t="shared" si="48"/>
        <v>-8.4556348816755179E-5</v>
      </c>
      <c r="FJ54" s="243">
        <f t="shared" si="48"/>
        <v>-8.4576260357474049E-5</v>
      </c>
      <c r="FK54" s="243">
        <f t="shared" si="48"/>
        <v>-8.3668245043274394E-5</v>
      </c>
      <c r="FL54" s="243">
        <f t="shared" si="48"/>
        <v>-8.3685314139412368E-5</v>
      </c>
      <c r="FM54" s="243">
        <f t="shared" si="48"/>
        <v>-8.4617676362169295E-5</v>
      </c>
      <c r="FN54" s="243">
        <f t="shared" ref="FN54:GJ54" si="49" xml:space="preserve"> FN50 + SUM(FN52:FN53)</f>
        <v>-8.4636525954049838E-5</v>
      </c>
      <c r="FO54" s="243">
        <f t="shared" si="49"/>
        <v>-8.2813223284692325E-5</v>
      </c>
      <c r="FP54" s="243">
        <f t="shared" si="49"/>
        <v>-8.3752802719527195E-5</v>
      </c>
      <c r="FQ54" s="243">
        <f t="shared" si="49"/>
        <v>-8.4689092421547657E-5</v>
      </c>
      <c r="FR54" s="243">
        <f t="shared" si="49"/>
        <v>-8.4703694218074823E-5</v>
      </c>
      <c r="FS54" s="243">
        <f t="shared" si="49"/>
        <v>-8.2877632790322067E-5</v>
      </c>
      <c r="FT54" s="243">
        <f t="shared" si="49"/>
        <v>-8.3817402683372501E-5</v>
      </c>
      <c r="FU54" s="243">
        <f t="shared" si="49"/>
        <v>-8.4752012890219265E-5</v>
      </c>
      <c r="FV54" s="243">
        <f t="shared" si="49"/>
        <v>-8.4765552737908089E-5</v>
      </c>
      <c r="FW54" s="243">
        <f t="shared" si="49"/>
        <v>-8.2932952244754049E-5</v>
      </c>
      <c r="FX54" s="243">
        <f t="shared" si="49"/>
        <v>-8.3870185580660751E-5</v>
      </c>
      <c r="FY54" s="243">
        <f t="shared" si="49"/>
        <v>-8.480909264028003E-5</v>
      </c>
      <c r="FZ54" s="243">
        <f t="shared" si="49"/>
        <v>-8.4819977615873009E-5</v>
      </c>
      <c r="GA54" s="243">
        <f t="shared" si="49"/>
        <v>-8.3916140839493782E-5</v>
      </c>
      <c r="GB54" s="243">
        <f t="shared" si="49"/>
        <v>-8.3926119695697536E-5</v>
      </c>
      <c r="GC54" s="243">
        <f t="shared" si="49"/>
        <v>-8.4868296288017492E-5</v>
      </c>
      <c r="GD54" s="243">
        <f t="shared" si="49"/>
        <v>-8.488608393105968E-5</v>
      </c>
      <c r="GE54" s="243">
        <f t="shared" si="49"/>
        <v>-8.3053979783558328E-5</v>
      </c>
      <c r="GF54" s="243">
        <f t="shared" si="49"/>
        <v>-8.3990719659542856E-5</v>
      </c>
      <c r="GG54" s="243">
        <f t="shared" si="49"/>
        <v>-8.4924314089239916E-5</v>
      </c>
      <c r="GH54" s="243">
        <f t="shared" si="49"/>
        <v>-8.4943960142749191E-5</v>
      </c>
      <c r="GI54" s="243">
        <f t="shared" si="49"/>
        <v>-8.3116571278948512E-5</v>
      </c>
      <c r="GJ54" s="243">
        <f t="shared" si="49"/>
        <v>-8.4056632630783381E-5</v>
      </c>
    </row>
    <row r="55" spans="1:192" outlineLevel="1" x14ac:dyDescent="0.25">
      <c r="A55" s="217"/>
      <c r="D55" s="221"/>
      <c r="E55" s="246"/>
      <c r="F55" s="246"/>
      <c r="G55" s="246"/>
      <c r="H55" s="246"/>
      <c r="I55" s="246"/>
      <c r="J55" s="246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246"/>
      <c r="AA55" s="246"/>
      <c r="AB55" s="246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46"/>
      <c r="AW55" s="246"/>
      <c r="AX55" s="246"/>
      <c r="AY55" s="246"/>
      <c r="AZ55" s="246"/>
      <c r="BA55" s="246"/>
      <c r="BB55" s="246"/>
      <c r="BC55" s="246"/>
      <c r="BD55" s="246"/>
      <c r="BE55" s="246"/>
      <c r="BF55" s="246"/>
      <c r="BG55" s="246"/>
      <c r="BH55" s="246"/>
      <c r="BI55" s="246"/>
      <c r="BJ55" s="246"/>
      <c r="BK55" s="246"/>
      <c r="BL55" s="246"/>
      <c r="BM55" s="246"/>
      <c r="BN55" s="246"/>
      <c r="BO55" s="246"/>
      <c r="BP55" s="246"/>
      <c r="BQ55" s="246"/>
      <c r="BR55" s="246"/>
      <c r="BS55" s="246"/>
      <c r="BT55" s="246"/>
      <c r="BU55" s="246"/>
      <c r="BV55" s="246"/>
      <c r="BW55" s="246"/>
      <c r="BX55" s="246"/>
      <c r="BY55" s="246"/>
      <c r="BZ55" s="246"/>
      <c r="CA55" s="246"/>
      <c r="CB55" s="246"/>
      <c r="CC55" s="246"/>
      <c r="CD55" s="246"/>
      <c r="CE55" s="246"/>
      <c r="CF55" s="246"/>
      <c r="CG55" s="246"/>
      <c r="CH55" s="246"/>
      <c r="CI55" s="246"/>
      <c r="CJ55" s="246"/>
      <c r="CK55" s="246"/>
      <c r="CL55" s="246"/>
      <c r="CM55" s="246"/>
      <c r="CN55" s="246"/>
      <c r="CO55" s="246"/>
      <c r="CP55" s="246"/>
      <c r="CQ55" s="246"/>
      <c r="CR55" s="246"/>
      <c r="CS55" s="246"/>
      <c r="CT55" s="246"/>
      <c r="CU55" s="246"/>
      <c r="CV55" s="246"/>
      <c r="CW55" s="246"/>
      <c r="CX55" s="246"/>
      <c r="CY55" s="246"/>
      <c r="CZ55" s="246"/>
      <c r="DA55" s="246"/>
      <c r="DB55" s="246"/>
      <c r="DC55" s="246"/>
      <c r="DD55" s="246"/>
      <c r="DE55" s="246"/>
      <c r="DF55" s="246"/>
      <c r="DG55" s="246"/>
      <c r="DH55" s="246"/>
      <c r="DI55" s="246"/>
      <c r="DJ55" s="246"/>
      <c r="DK55" s="246"/>
      <c r="DL55" s="246"/>
      <c r="DM55" s="246"/>
      <c r="DN55" s="246"/>
      <c r="DO55" s="246"/>
      <c r="DP55" s="246"/>
      <c r="DQ55" s="246"/>
      <c r="DR55" s="246"/>
      <c r="DS55" s="246"/>
      <c r="DT55" s="246"/>
      <c r="DU55" s="246"/>
      <c r="DV55" s="246"/>
      <c r="DW55" s="246"/>
      <c r="DX55" s="246"/>
      <c r="DY55" s="246"/>
      <c r="DZ55" s="246"/>
      <c r="EA55" s="246"/>
      <c r="EB55" s="246"/>
      <c r="EC55" s="246"/>
      <c r="ED55" s="246"/>
      <c r="EE55" s="246"/>
      <c r="EF55" s="246"/>
      <c r="EG55" s="246"/>
      <c r="EH55" s="246"/>
      <c r="EI55" s="246"/>
      <c r="EJ55" s="246"/>
      <c r="EK55" s="246"/>
      <c r="EL55" s="246"/>
      <c r="EM55" s="246"/>
      <c r="EN55" s="246"/>
      <c r="EO55" s="246"/>
      <c r="EP55" s="246"/>
      <c r="EQ55" s="246"/>
      <c r="ER55" s="246"/>
      <c r="ES55" s="246"/>
      <c r="ET55" s="246"/>
      <c r="EU55" s="246"/>
      <c r="EV55" s="246"/>
      <c r="EW55" s="246"/>
      <c r="EX55" s="246"/>
      <c r="EY55" s="246"/>
      <c r="EZ55" s="246"/>
      <c r="FA55" s="246"/>
      <c r="FB55" s="246"/>
      <c r="FC55" s="246"/>
      <c r="FD55" s="246"/>
      <c r="FE55" s="246"/>
      <c r="FF55" s="246"/>
      <c r="FG55" s="246"/>
      <c r="FH55" s="246"/>
      <c r="FI55" s="246"/>
      <c r="FJ55" s="246"/>
      <c r="FK55" s="246"/>
      <c r="FL55" s="246"/>
      <c r="FM55" s="246"/>
      <c r="FN55" s="246"/>
      <c r="FO55" s="246"/>
      <c r="FP55" s="246"/>
      <c r="FQ55" s="246"/>
      <c r="FR55" s="246"/>
      <c r="FS55" s="246"/>
      <c r="FT55" s="246"/>
      <c r="FU55" s="246"/>
      <c r="FV55" s="246"/>
      <c r="FW55" s="246"/>
      <c r="FX55" s="246"/>
      <c r="FY55" s="246"/>
      <c r="FZ55" s="246"/>
      <c r="GA55" s="246"/>
      <c r="GB55" s="246"/>
      <c r="GC55" s="246"/>
      <c r="GD55" s="246"/>
      <c r="GE55" s="246"/>
      <c r="GF55" s="246"/>
      <c r="GG55" s="246"/>
      <c r="GH55" s="246"/>
      <c r="GI55" s="246"/>
      <c r="GJ55" s="246"/>
    </row>
    <row r="56" spans="1:192" outlineLevel="1" x14ac:dyDescent="0.25">
      <c r="A56" s="217"/>
      <c r="D56" s="221"/>
      <c r="E56" s="246" t="str">
        <f xml:space="preserve"> Debt!E$295</f>
        <v>Shareholder loan interest paid</v>
      </c>
      <c r="F56" s="246">
        <f xml:space="preserve"> Debt!F$295</f>
        <v>0</v>
      </c>
      <c r="G56" s="246" t="str">
        <f xml:space="preserve"> Debt!G$295</f>
        <v>$ 000s</v>
      </c>
      <c r="H56" s="246">
        <f xml:space="preserve"> Debt!H$295</f>
        <v>-34500.937780298111</v>
      </c>
      <c r="I56" s="246">
        <f xml:space="preserve"> Debt!I$295</f>
        <v>0</v>
      </c>
      <c r="J56" s="246">
        <f xml:space="preserve"> Debt!J$295</f>
        <v>0</v>
      </c>
      <c r="K56" s="246">
        <f xml:space="preserve"> Debt!K$295</f>
        <v>0</v>
      </c>
      <c r="L56" s="246">
        <f xml:space="preserve"> Debt!L$295</f>
        <v>0</v>
      </c>
      <c r="M56" s="246">
        <f xml:space="preserve"> Debt!M$295</f>
        <v>0</v>
      </c>
      <c r="N56" s="246">
        <f xml:space="preserve"> Debt!N$295</f>
        <v>0</v>
      </c>
      <c r="O56" s="246">
        <f xml:space="preserve"> Debt!O$295</f>
        <v>0</v>
      </c>
      <c r="P56" s="246">
        <f xml:space="preserve"> Debt!P$295</f>
        <v>0</v>
      </c>
      <c r="Q56" s="246">
        <f xml:space="preserve"> Debt!Q$295</f>
        <v>0</v>
      </c>
      <c r="R56" s="246">
        <f xml:space="preserve"> Debt!R$295</f>
        <v>0</v>
      </c>
      <c r="S56" s="246">
        <f xml:space="preserve"> Debt!S$295</f>
        <v>-440.17381938863832</v>
      </c>
      <c r="T56" s="246">
        <f xml:space="preserve"> Debt!T$295</f>
        <v>-503.22857662041065</v>
      </c>
      <c r="U56" s="246">
        <f xml:space="preserve"> Debt!U$295</f>
        <v>-591.47332496792433</v>
      </c>
      <c r="V56" s="246">
        <f xml:space="preserve"> Debt!V$295</f>
        <v>-559.04805113666703</v>
      </c>
      <c r="W56" s="246">
        <f xml:space="preserve"> Debt!W$295</f>
        <v>-466.01127384864708</v>
      </c>
      <c r="X56" s="246">
        <f xml:space="preserve"> Debt!X$295</f>
        <v>-481.59627698539907</v>
      </c>
      <c r="Y56" s="246">
        <f xml:space="preserve"> Debt!Y$295</f>
        <v>-585.10446161687946</v>
      </c>
      <c r="Z56" s="246">
        <f xml:space="preserve"> Debt!Z$295</f>
        <v>-552.85274110743853</v>
      </c>
      <c r="AA56" s="246">
        <f xml:space="preserve"> Debt!AA$295</f>
        <v>-450.58896807124438</v>
      </c>
      <c r="AB56" s="246">
        <f xml:space="preserve"> Debt!AB$295</f>
        <v>-485.28455805328008</v>
      </c>
      <c r="AC56" s="246">
        <f xml:space="preserve"> Debt!AC$295</f>
        <v>-578.64481109333337</v>
      </c>
      <c r="AD56" s="246">
        <f xml:space="preserve"> Debt!AD$295</f>
        <v>-546.56621775600956</v>
      </c>
      <c r="AE56" s="246">
        <f xml:space="preserve"> Debt!AE$295</f>
        <v>-444.7929140919432</v>
      </c>
      <c r="AF56" s="246">
        <f xml:space="preserve"> Debt!AF$295</f>
        <v>-479.25510768095592</v>
      </c>
      <c r="AG56" s="246">
        <f xml:space="preserve"> Debt!AG$295</f>
        <v>-572.15116867175402</v>
      </c>
      <c r="AH56" s="246">
        <f xml:space="preserve"> Debt!AH$295</f>
        <v>-540.24507729777133</v>
      </c>
      <c r="AI56" s="246">
        <f xml:space="preserve"> Debt!AI$295</f>
        <v>-433.10514464586959</v>
      </c>
      <c r="AJ56" s="246">
        <f xml:space="preserve"> Debt!AJ$295</f>
        <v>-479.00430992841166</v>
      </c>
      <c r="AK56" s="246">
        <f xml:space="preserve"> Debt!AK$295</f>
        <v>-565.59946261600044</v>
      </c>
      <c r="AL56" s="246">
        <f xml:space="preserve"> Debt!AL$295</f>
        <v>-533.86533766092043</v>
      </c>
      <c r="AM56" s="246">
        <f xml:space="preserve"> Debt!AM$295</f>
        <v>-442.38649913558288</v>
      </c>
      <c r="AN56" s="246">
        <f xml:space="preserve"> Debt!AN$295</f>
        <v>-457.68631820009705</v>
      </c>
      <c r="AO56" s="246">
        <f xml:space="preserve"> Debt!AO$295</f>
        <v>-559.00338432744547</v>
      </c>
      <c r="AP56" s="246">
        <f xml:space="preserve"> Debt!AP$295</f>
        <v>-527.44064505646406</v>
      </c>
      <c r="AQ56" s="246">
        <f xml:space="preserve"> Debt!AQ$295</f>
        <v>-427.0584527769845</v>
      </c>
      <c r="AR56" s="246">
        <f xml:space="preserve"> Debt!AR$295</f>
        <v>-460.7875861240077</v>
      </c>
      <c r="AS56" s="246">
        <f xml:space="preserve"> Debt!AS$295</f>
        <v>-552.3049258607341</v>
      </c>
      <c r="AT56" s="246">
        <f xml:space="preserve"> Debt!AT$295</f>
        <v>-520.91320233841793</v>
      </c>
      <c r="AU56" s="246">
        <f xml:space="preserve"> Debt!AU$295</f>
        <v>-421.01021660664082</v>
      </c>
      <c r="AV56" s="246">
        <f xml:space="preserve"> Debt!AV$295</f>
        <v>-454.50444735862561</v>
      </c>
      <c r="AW56" s="246">
        <f xml:space="preserve"> Debt!AW$295</f>
        <v>-545.56679356619657</v>
      </c>
      <c r="AX56" s="246">
        <f xml:space="preserve"> Debt!AX$295</f>
        <v>-514.34549561833683</v>
      </c>
      <c r="AY56" s="246">
        <f xml:space="preserve"> Debt!AY$295</f>
        <v>-409.28030905180685</v>
      </c>
      <c r="AZ56" s="246">
        <f xml:space="preserve"> Debt!AZ$295</f>
        <v>-453.77457602158665</v>
      </c>
      <c r="BA56" s="246">
        <f xml:space="preserve"> Debt!BA$295</f>
        <v>-538.76242565305688</v>
      </c>
      <c r="BB56" s="246">
        <f xml:space="preserve"> Debt!BB$295</f>
        <v>-507.71106158736166</v>
      </c>
      <c r="BC56" s="246">
        <f xml:space="preserve"> Debt!BC$295</f>
        <v>-417.73038732203486</v>
      </c>
      <c r="BD56" s="246">
        <f xml:space="preserve"> Debt!BD$295</f>
        <v>-432.75302412292172</v>
      </c>
      <c r="BE56" s="246">
        <f xml:space="preserve"> Debt!BE$295</f>
        <v>-531.90705788723062</v>
      </c>
      <c r="BF56" s="246">
        <f xml:space="preserve"> Debt!BF$295</f>
        <v>-501.02510330059067</v>
      </c>
      <c r="BG56" s="246">
        <f xml:space="preserve"> Debt!BG$295</f>
        <v>-402.4730139837668</v>
      </c>
      <c r="BH56" s="246">
        <f xml:space="preserve"> Debt!BH$295</f>
        <v>-435.22564087872911</v>
      </c>
      <c r="BI56" s="246">
        <f xml:space="preserve"> Debt!BI$295</f>
        <v>-524.93676234425766</v>
      </c>
      <c r="BJ56" s="246">
        <f xml:space="preserve"> Debt!BJ$295</f>
        <v>-494.22419358401953</v>
      </c>
      <c r="BK56" s="246">
        <f xml:space="preserve"> Debt!BK$295</f>
        <v>-707.88234201843568</v>
      </c>
      <c r="BL56" s="246">
        <f xml:space="preserve"> Debt!BL$295</f>
        <v>-702.29242733025376</v>
      </c>
      <c r="BM56" s="246">
        <f xml:space="preserve"> Debt!BM$295</f>
        <v>-695.10660519261751</v>
      </c>
      <c r="BN56" s="246">
        <f xml:space="preserve"> Debt!BN$295</f>
        <v>-683.66355807990908</v>
      </c>
      <c r="BO56" s="246">
        <f xml:space="preserve"> Debt!BO$295</f>
        <v>-673.43263628357886</v>
      </c>
      <c r="BP56" s="246">
        <f xml:space="preserve"> Debt!BP$295</f>
        <v>-656.49962412801096</v>
      </c>
      <c r="BQ56" s="246">
        <f xml:space="preserve"> Debt!BQ$295</f>
        <v>-636.85472865594716</v>
      </c>
      <c r="BR56" s="246">
        <f xml:space="preserve"> Debt!BR$295</f>
        <v>-610.18578036409531</v>
      </c>
      <c r="BS56" s="246">
        <f xml:space="preserve"> Debt!BS$295</f>
        <v>-585.33255524328627</v>
      </c>
      <c r="BT56" s="246">
        <f xml:space="preserve"> Debt!BT$295</f>
        <v>-567.11440477985184</v>
      </c>
      <c r="BU56" s="246">
        <f xml:space="preserve"> Debt!BU$295</f>
        <v>-546.67201681485403</v>
      </c>
      <c r="BV56" s="246">
        <f xml:space="preserve"> Debt!BV$295</f>
        <v>-518.97920704613216</v>
      </c>
      <c r="BW56" s="246">
        <f xml:space="preserve"> Debt!BW$295</f>
        <v>-493.07153992952215</v>
      </c>
      <c r="BX56" s="246">
        <f xml:space="preserve"> Debt!BX$295</f>
        <v>-473.99373184551791</v>
      </c>
      <c r="BY56" s="246">
        <f xml:space="preserve"> Debt!BY$295</f>
        <v>-452.20467466520785</v>
      </c>
      <c r="BZ56" s="246">
        <f xml:space="preserve"> Debt!BZ$295</f>
        <v>-423.42028804134503</v>
      </c>
      <c r="CA56" s="246">
        <f xml:space="preserve"> Debt!CA$295</f>
        <v>-396.38930574145377</v>
      </c>
      <c r="CB56" s="246">
        <f xml:space="preserve"> Debt!CB$295</f>
        <v>-376.13524699095171</v>
      </c>
      <c r="CC56" s="246">
        <f xml:space="preserve"> Debt!CC$295</f>
        <v>-353.16814059431607</v>
      </c>
      <c r="CD56" s="246">
        <f xml:space="preserve"> Debt!CD$295</f>
        <v>-323.21796393948102</v>
      </c>
      <c r="CE56" s="246">
        <f xml:space="preserve"> Debt!CE$295</f>
        <v>-294.98818691528118</v>
      </c>
      <c r="CF56" s="246">
        <f xml:space="preserve"> Debt!CF$295</f>
        <v>-273.48189677624106</v>
      </c>
      <c r="CG56" s="246">
        <f xml:space="preserve"> Debt!CG$295</f>
        <v>-249.25979201535336</v>
      </c>
      <c r="CH56" s="246">
        <f xml:space="preserve"> Debt!CH$295</f>
        <v>-218.0653652508602</v>
      </c>
      <c r="CI56" s="246">
        <f xml:space="preserve"> Debt!CI$295</f>
        <v>-188.55698872914255</v>
      </c>
      <c r="CJ56" s="246">
        <f xml:space="preserve"> Debt!CJ$295</f>
        <v>-165.48240134592217</v>
      </c>
      <c r="CK56" s="246">
        <f xml:space="preserve"> Debt!CK$295</f>
        <v>-140.15402383459633</v>
      </c>
      <c r="CL56" s="246">
        <f xml:space="preserve"> Debt!CL$295</f>
        <v>-107.63139546113433</v>
      </c>
      <c r="CM56" s="246">
        <f xml:space="preserve"> Debt!CM$295</f>
        <v>-76.759026148411806</v>
      </c>
      <c r="CN56" s="246">
        <f xml:space="preserve"> Debt!CN$295</f>
        <v>-52.793870248163898</v>
      </c>
      <c r="CO56" s="246">
        <f xml:space="preserve"> Debt!CO$295</f>
        <v>-31.981264242854607</v>
      </c>
      <c r="CP56" s="246">
        <f xml:space="preserve"> Debt!CP$295</f>
        <v>-4.763665698984604</v>
      </c>
      <c r="CQ56" s="246">
        <f xml:space="preserve"> Debt!CQ$295</f>
        <v>0</v>
      </c>
      <c r="CR56" s="246">
        <f xml:space="preserve"> Debt!CR$295</f>
        <v>0</v>
      </c>
      <c r="CS56" s="246">
        <f xml:space="preserve"> Debt!CS$295</f>
        <v>0</v>
      </c>
      <c r="CT56" s="246">
        <f xml:space="preserve"> Debt!CT$295</f>
        <v>0</v>
      </c>
      <c r="CU56" s="246">
        <f xml:space="preserve"> Debt!CU$295</f>
        <v>0</v>
      </c>
      <c r="CV56" s="246">
        <f xml:space="preserve"> Debt!CV$295</f>
        <v>0</v>
      </c>
      <c r="CW56" s="246">
        <f xml:space="preserve"> Debt!CW$295</f>
        <v>0</v>
      </c>
      <c r="CX56" s="246">
        <f xml:space="preserve"> Debt!CX$295</f>
        <v>0</v>
      </c>
      <c r="CY56" s="246">
        <f xml:space="preserve"> Debt!CY$295</f>
        <v>0</v>
      </c>
      <c r="CZ56" s="246">
        <f xml:space="preserve"> Debt!CZ$295</f>
        <v>0</v>
      </c>
      <c r="DA56" s="246">
        <f xml:space="preserve"> Debt!DA$295</f>
        <v>0</v>
      </c>
      <c r="DB56" s="246">
        <f xml:space="preserve"> Debt!DB$295</f>
        <v>0</v>
      </c>
      <c r="DC56" s="246">
        <f xml:space="preserve"> Debt!DC$295</f>
        <v>0</v>
      </c>
      <c r="DD56" s="246">
        <f xml:space="preserve"> Debt!DD$295</f>
        <v>0</v>
      </c>
      <c r="DE56" s="246">
        <f xml:space="preserve"> Debt!DE$295</f>
        <v>0</v>
      </c>
      <c r="DF56" s="246">
        <f xml:space="preserve"> Debt!DF$295</f>
        <v>0</v>
      </c>
      <c r="DG56" s="246">
        <f xml:space="preserve"> Debt!DG$295</f>
        <v>0</v>
      </c>
      <c r="DH56" s="246">
        <f xml:space="preserve"> Debt!DH$295</f>
        <v>0</v>
      </c>
      <c r="DI56" s="246">
        <f xml:space="preserve"> Debt!DI$295</f>
        <v>0</v>
      </c>
      <c r="DJ56" s="246">
        <f xml:space="preserve"> Debt!DJ$295</f>
        <v>0</v>
      </c>
      <c r="DK56" s="246">
        <f xml:space="preserve"> Debt!DK$295</f>
        <v>0</v>
      </c>
      <c r="DL56" s="246">
        <f xml:space="preserve"> Debt!DL$295</f>
        <v>0</v>
      </c>
      <c r="DM56" s="246">
        <f xml:space="preserve"> Debt!DM$295</f>
        <v>0</v>
      </c>
      <c r="DN56" s="246">
        <f xml:space="preserve"> Debt!DN$295</f>
        <v>0</v>
      </c>
      <c r="DO56" s="246">
        <f xml:space="preserve"> Debt!DO$295</f>
        <v>0</v>
      </c>
      <c r="DP56" s="246">
        <f xml:space="preserve"> Debt!DP$295</f>
        <v>0</v>
      </c>
      <c r="DQ56" s="246">
        <f xml:space="preserve"> Debt!DQ$295</f>
        <v>0</v>
      </c>
      <c r="DR56" s="246">
        <f xml:space="preserve"> Debt!DR$295</f>
        <v>0</v>
      </c>
      <c r="DS56" s="246">
        <f xml:space="preserve"> Debt!DS$295</f>
        <v>0</v>
      </c>
      <c r="DT56" s="246">
        <f xml:space="preserve"> Debt!DT$295</f>
        <v>0</v>
      </c>
      <c r="DU56" s="246">
        <f xml:space="preserve"> Debt!DU$295</f>
        <v>0</v>
      </c>
      <c r="DV56" s="246">
        <f xml:space="preserve"> Debt!DV$295</f>
        <v>0</v>
      </c>
      <c r="DW56" s="246">
        <f xml:space="preserve"> Debt!DW$295</f>
        <v>0</v>
      </c>
      <c r="DX56" s="246">
        <f xml:space="preserve"> Debt!DX$295</f>
        <v>0</v>
      </c>
      <c r="DY56" s="246">
        <f xml:space="preserve"> Debt!DY$295</f>
        <v>0</v>
      </c>
      <c r="DZ56" s="246">
        <f xml:space="preserve"> Debt!DZ$295</f>
        <v>0</v>
      </c>
      <c r="EA56" s="246">
        <f xml:space="preserve"> Debt!EA$295</f>
        <v>0</v>
      </c>
      <c r="EB56" s="246">
        <f xml:space="preserve"> Debt!EB$295</f>
        <v>0</v>
      </c>
      <c r="EC56" s="246">
        <f xml:space="preserve"> Debt!EC$295</f>
        <v>0</v>
      </c>
      <c r="ED56" s="246">
        <f xml:space="preserve"> Debt!ED$295</f>
        <v>0</v>
      </c>
      <c r="EE56" s="246">
        <f xml:space="preserve"> Debt!EE$295</f>
        <v>0</v>
      </c>
      <c r="EF56" s="246">
        <f xml:space="preserve"> Debt!EF$295</f>
        <v>0</v>
      </c>
      <c r="EG56" s="246">
        <f xml:space="preserve"> Debt!EG$295</f>
        <v>0</v>
      </c>
      <c r="EH56" s="246">
        <f xml:space="preserve"> Debt!EH$295</f>
        <v>0</v>
      </c>
      <c r="EI56" s="246">
        <f xml:space="preserve"> Debt!EI$295</f>
        <v>0</v>
      </c>
      <c r="EJ56" s="246">
        <f xml:space="preserve"> Debt!EJ$295</f>
        <v>0</v>
      </c>
      <c r="EK56" s="246">
        <f xml:space="preserve"> Debt!EK$295</f>
        <v>0</v>
      </c>
      <c r="EL56" s="246">
        <f xml:space="preserve"> Debt!EL$295</f>
        <v>0</v>
      </c>
      <c r="EM56" s="246">
        <f xml:space="preserve"> Debt!EM$295</f>
        <v>0</v>
      </c>
      <c r="EN56" s="246">
        <f xml:space="preserve"> Debt!EN$295</f>
        <v>0</v>
      </c>
      <c r="EO56" s="246">
        <f xml:space="preserve"> Debt!EO$295</f>
        <v>0</v>
      </c>
      <c r="EP56" s="246">
        <f xml:space="preserve"> Debt!EP$295</f>
        <v>0</v>
      </c>
      <c r="EQ56" s="246">
        <f xml:space="preserve"> Debt!EQ$295</f>
        <v>0</v>
      </c>
      <c r="ER56" s="246">
        <f xml:space="preserve"> Debt!ER$295</f>
        <v>0</v>
      </c>
      <c r="ES56" s="246">
        <f xml:space="preserve"> Debt!ES$295</f>
        <v>0</v>
      </c>
      <c r="ET56" s="246">
        <f xml:space="preserve"> Debt!ET$295</f>
        <v>0</v>
      </c>
      <c r="EU56" s="246">
        <f xml:space="preserve"> Debt!EU$295</f>
        <v>0</v>
      </c>
      <c r="EV56" s="246">
        <f xml:space="preserve"> Debt!EV$295</f>
        <v>0</v>
      </c>
      <c r="EW56" s="246">
        <f xml:space="preserve"> Debt!EW$295</f>
        <v>0</v>
      </c>
      <c r="EX56" s="246">
        <f xml:space="preserve"> Debt!EX$295</f>
        <v>0</v>
      </c>
      <c r="EY56" s="246">
        <f xml:space="preserve"> Debt!EY$295</f>
        <v>0</v>
      </c>
      <c r="EZ56" s="246">
        <f xml:space="preserve"> Debt!EZ$295</f>
        <v>0</v>
      </c>
      <c r="FA56" s="246">
        <f xml:space="preserve"> Debt!FA$295</f>
        <v>0</v>
      </c>
      <c r="FB56" s="246">
        <f xml:space="preserve"> Debt!FB$295</f>
        <v>0</v>
      </c>
      <c r="FC56" s="246">
        <f xml:space="preserve"> Debt!FC$295</f>
        <v>0</v>
      </c>
      <c r="FD56" s="246">
        <f xml:space="preserve"> Debt!FD$295</f>
        <v>0</v>
      </c>
      <c r="FE56" s="246">
        <f xml:space="preserve"> Debt!FE$295</f>
        <v>0</v>
      </c>
      <c r="FF56" s="246">
        <f xml:space="preserve"> Debt!FF$295</f>
        <v>0</v>
      </c>
      <c r="FG56" s="246">
        <f xml:space="preserve"> Debt!FG$295</f>
        <v>0</v>
      </c>
      <c r="FH56" s="246">
        <f xml:space="preserve"> Debt!FH$295</f>
        <v>0</v>
      </c>
      <c r="FI56" s="246">
        <f xml:space="preserve"> Debt!FI$295</f>
        <v>0</v>
      </c>
      <c r="FJ56" s="246">
        <f xml:space="preserve"> Debt!FJ$295</f>
        <v>0</v>
      </c>
      <c r="FK56" s="246">
        <f xml:space="preserve"> Debt!FK$295</f>
        <v>0</v>
      </c>
      <c r="FL56" s="246">
        <f xml:space="preserve"> Debt!FL$295</f>
        <v>0</v>
      </c>
      <c r="FM56" s="246">
        <f xml:space="preserve"> Debt!FM$295</f>
        <v>0</v>
      </c>
      <c r="FN56" s="246">
        <f xml:space="preserve"> Debt!FN$295</f>
        <v>0</v>
      </c>
      <c r="FO56" s="246">
        <f xml:space="preserve"> Debt!FO$295</f>
        <v>0</v>
      </c>
      <c r="FP56" s="246">
        <f xml:space="preserve"> Debt!FP$295</f>
        <v>0</v>
      </c>
      <c r="FQ56" s="246">
        <f xml:space="preserve"> Debt!FQ$295</f>
        <v>0</v>
      </c>
      <c r="FR56" s="246">
        <f xml:space="preserve"> Debt!FR$295</f>
        <v>0</v>
      </c>
      <c r="FS56" s="246">
        <f xml:space="preserve"> Debt!FS$295</f>
        <v>0</v>
      </c>
      <c r="FT56" s="246">
        <f xml:space="preserve"> Debt!FT$295</f>
        <v>0</v>
      </c>
      <c r="FU56" s="246">
        <f xml:space="preserve"> Debt!FU$295</f>
        <v>0</v>
      </c>
      <c r="FV56" s="246">
        <f xml:space="preserve"> Debt!FV$295</f>
        <v>0</v>
      </c>
      <c r="FW56" s="246">
        <f xml:space="preserve"> Debt!FW$295</f>
        <v>0</v>
      </c>
      <c r="FX56" s="246">
        <f xml:space="preserve"> Debt!FX$295</f>
        <v>0</v>
      </c>
      <c r="FY56" s="246">
        <f xml:space="preserve"> Debt!FY$295</f>
        <v>0</v>
      </c>
      <c r="FZ56" s="246">
        <f xml:space="preserve"> Debt!FZ$295</f>
        <v>0</v>
      </c>
      <c r="GA56" s="246">
        <f xml:space="preserve"> Debt!GA$295</f>
        <v>0</v>
      </c>
      <c r="GB56" s="246">
        <f xml:space="preserve"> Debt!GB$295</f>
        <v>0</v>
      </c>
      <c r="GC56" s="246">
        <f xml:space="preserve"> Debt!GC$295</f>
        <v>0</v>
      </c>
      <c r="GD56" s="246">
        <f xml:space="preserve"> Debt!GD$295</f>
        <v>0</v>
      </c>
      <c r="GE56" s="246">
        <f xml:space="preserve"> Debt!GE$295</f>
        <v>0</v>
      </c>
      <c r="GF56" s="246">
        <f xml:space="preserve"> Debt!GF$295</f>
        <v>0</v>
      </c>
      <c r="GG56" s="246">
        <f xml:space="preserve"> Debt!GG$295</f>
        <v>0</v>
      </c>
      <c r="GH56" s="246">
        <f xml:space="preserve"> Debt!GH$295</f>
        <v>0</v>
      </c>
      <c r="GI56" s="246">
        <f xml:space="preserve"> Debt!GI$295</f>
        <v>0</v>
      </c>
      <c r="GJ56" s="246">
        <f xml:space="preserve"> Debt!GJ$295</f>
        <v>0</v>
      </c>
    </row>
    <row r="57" spans="1:192" outlineLevel="1" x14ac:dyDescent="0.25">
      <c r="A57" s="217"/>
      <c r="D57" s="221"/>
      <c r="E57" s="246" t="str">
        <f xml:space="preserve"> Debt!E$310</f>
        <v>Shareholder loan principal repayment</v>
      </c>
      <c r="F57" s="246">
        <f xml:space="preserve"> Debt!F$310</f>
        <v>0</v>
      </c>
      <c r="G57" s="246" t="str">
        <f xml:space="preserve"> Debt!G$310</f>
        <v>$ 000s</v>
      </c>
      <c r="H57" s="246">
        <f xml:space="preserve"> Debt!H$310</f>
        <v>-40450.419543910612</v>
      </c>
      <c r="I57" s="246">
        <f xml:space="preserve"> Debt!I$310</f>
        <v>0</v>
      </c>
      <c r="J57" s="246">
        <f xml:space="preserve"> Debt!J$310</f>
        <v>0</v>
      </c>
      <c r="K57" s="246">
        <f xml:space="preserve"> Debt!K$310</f>
        <v>0</v>
      </c>
      <c r="L57" s="246">
        <f xml:space="preserve"> Debt!L$310</f>
        <v>0</v>
      </c>
      <c r="M57" s="246">
        <f xml:space="preserve"> Debt!M$310</f>
        <v>0</v>
      </c>
      <c r="N57" s="246">
        <f xml:space="preserve"> Debt!N$310</f>
        <v>0</v>
      </c>
      <c r="O57" s="246">
        <f xml:space="preserve"> Debt!O$310</f>
        <v>0</v>
      </c>
      <c r="P57" s="246">
        <f xml:space="preserve"> Debt!P$310</f>
        <v>0</v>
      </c>
      <c r="Q57" s="246">
        <f xml:space="preserve"> Debt!Q$310</f>
        <v>0</v>
      </c>
      <c r="R57" s="246">
        <f xml:space="preserve"> Debt!R$310</f>
        <v>0</v>
      </c>
      <c r="S57" s="246">
        <f xml:space="preserve"> Debt!S$310</f>
        <v>0</v>
      </c>
      <c r="T57" s="246">
        <f xml:space="preserve"> Debt!T$310</f>
        <v>0</v>
      </c>
      <c r="U57" s="246">
        <f xml:space="preserve"> Debt!U$310</f>
        <v>0</v>
      </c>
      <c r="V57" s="246">
        <f xml:space="preserve"> Debt!V$310</f>
        <v>0</v>
      </c>
      <c r="W57" s="246">
        <f xml:space="preserve"> Debt!W$310</f>
        <v>0</v>
      </c>
      <c r="X57" s="246">
        <f xml:space="preserve"> Debt!X$310</f>
        <v>0</v>
      </c>
      <c r="Y57" s="246">
        <f xml:space="preserve"> Debt!Y$310</f>
        <v>0</v>
      </c>
      <c r="Z57" s="246">
        <f xml:space="preserve"> Debt!Z$310</f>
        <v>0</v>
      </c>
      <c r="AA57" s="246">
        <f xml:space="preserve"> Debt!AA$310</f>
        <v>0</v>
      </c>
      <c r="AB57" s="246">
        <f xml:space="preserve"> Debt!AB$310</f>
        <v>0</v>
      </c>
      <c r="AC57" s="246">
        <f xml:space="preserve"> Debt!AC$310</f>
        <v>0</v>
      </c>
      <c r="AD57" s="246">
        <f xml:space="preserve"> Debt!AD$310</f>
        <v>0</v>
      </c>
      <c r="AE57" s="246">
        <f xml:space="preserve"> Debt!AE$310</f>
        <v>0</v>
      </c>
      <c r="AF57" s="246">
        <f xml:space="preserve"> Debt!AF$310</f>
        <v>0</v>
      </c>
      <c r="AG57" s="246">
        <f xml:space="preserve"> Debt!AG$310</f>
        <v>0</v>
      </c>
      <c r="AH57" s="246">
        <f xml:space="preserve"> Debt!AH$310</f>
        <v>0</v>
      </c>
      <c r="AI57" s="246">
        <f xml:space="preserve"> Debt!AI$310</f>
        <v>0</v>
      </c>
      <c r="AJ57" s="246">
        <f xml:space="preserve"> Debt!AJ$310</f>
        <v>0</v>
      </c>
      <c r="AK57" s="246">
        <f xml:space="preserve"> Debt!AK$310</f>
        <v>0</v>
      </c>
      <c r="AL57" s="246">
        <f xml:space="preserve"> Debt!AL$310</f>
        <v>0</v>
      </c>
      <c r="AM57" s="246">
        <f xml:space="preserve"> Debt!AM$310</f>
        <v>0</v>
      </c>
      <c r="AN57" s="246">
        <f xml:space="preserve"> Debt!AN$310</f>
        <v>0</v>
      </c>
      <c r="AO57" s="246">
        <f xml:space="preserve"> Debt!AO$310</f>
        <v>0</v>
      </c>
      <c r="AP57" s="246">
        <f xml:space="preserve"> Debt!AP$310</f>
        <v>0</v>
      </c>
      <c r="AQ57" s="246">
        <f xml:space="preserve"> Debt!AQ$310</f>
        <v>0</v>
      </c>
      <c r="AR57" s="246">
        <f xml:space="preserve"> Debt!AR$310</f>
        <v>0</v>
      </c>
      <c r="AS57" s="246">
        <f xml:space="preserve"> Debt!AS$310</f>
        <v>0</v>
      </c>
      <c r="AT57" s="246">
        <f xml:space="preserve"> Debt!AT$310</f>
        <v>0</v>
      </c>
      <c r="AU57" s="246">
        <f xml:space="preserve"> Debt!AU$310</f>
        <v>0</v>
      </c>
      <c r="AV57" s="246">
        <f xml:space="preserve"> Debt!AV$310</f>
        <v>0</v>
      </c>
      <c r="AW57" s="246">
        <f xml:space="preserve"> Debt!AW$310</f>
        <v>0</v>
      </c>
      <c r="AX57" s="246">
        <f xml:space="preserve"> Debt!AX$310</f>
        <v>0</v>
      </c>
      <c r="AY57" s="246">
        <f xml:space="preserve"> Debt!AY$310</f>
        <v>0</v>
      </c>
      <c r="AZ57" s="246">
        <f xml:space="preserve"> Debt!AZ$310</f>
        <v>0</v>
      </c>
      <c r="BA57" s="246">
        <f xml:space="preserve"> Debt!BA$310</f>
        <v>0</v>
      </c>
      <c r="BB57" s="246">
        <f xml:space="preserve"> Debt!BB$310</f>
        <v>0</v>
      </c>
      <c r="BC57" s="246">
        <f xml:space="preserve"> Debt!BC$310</f>
        <v>0</v>
      </c>
      <c r="BD57" s="246">
        <f xml:space="preserve"> Debt!BD$310</f>
        <v>0</v>
      </c>
      <c r="BE57" s="246">
        <f xml:space="preserve"> Debt!BE$310</f>
        <v>0</v>
      </c>
      <c r="BF57" s="246">
        <f xml:space="preserve"> Debt!BF$310</f>
        <v>0</v>
      </c>
      <c r="BG57" s="246">
        <f xml:space="preserve"> Debt!BG$310</f>
        <v>0</v>
      </c>
      <c r="BH57" s="246">
        <f xml:space="preserve"> Debt!BH$310</f>
        <v>0</v>
      </c>
      <c r="BI57" s="246">
        <f xml:space="preserve"> Debt!BI$310</f>
        <v>0</v>
      </c>
      <c r="BJ57" s="246">
        <f xml:space="preserve"> Debt!BJ$310</f>
        <v>0</v>
      </c>
      <c r="BK57" s="246">
        <f xml:space="preserve"> Debt!BK$310</f>
        <v>-319.42369646753775</v>
      </c>
      <c r="BL57" s="246">
        <f xml:space="preserve"> Debt!BL$310</f>
        <v>-410.61840786492985</v>
      </c>
      <c r="BM57" s="246">
        <f xml:space="preserve"> Debt!BM$310</f>
        <v>-653.88840644047559</v>
      </c>
      <c r="BN57" s="246">
        <f xml:space="preserve"> Debt!BN$310</f>
        <v>-584.62410264744244</v>
      </c>
      <c r="BO57" s="246">
        <f xml:space="preserve"> Debt!BO$310</f>
        <v>-967.60069460387967</v>
      </c>
      <c r="BP57" s="246">
        <f xml:space="preserve"> Debt!BP$310</f>
        <v>-1122.5654555465042</v>
      </c>
      <c r="BQ57" s="246">
        <f xml:space="preserve"> Debt!BQ$310</f>
        <v>-1523.9399023915396</v>
      </c>
      <c r="BR57" s="246">
        <f xml:space="preserve"> Debt!BR$310</f>
        <v>-1420.184292617656</v>
      </c>
      <c r="BS57" s="246">
        <f xml:space="preserve"> Debt!BS$310</f>
        <v>-1041.037169339113</v>
      </c>
      <c r="BT57" s="246">
        <f xml:space="preserve"> Debt!BT$310</f>
        <v>-1168.1364551427278</v>
      </c>
      <c r="BU57" s="246">
        <f xml:space="preserve"> Debt!BU$310</f>
        <v>-1582.4462724983969</v>
      </c>
      <c r="BV57" s="246">
        <f xml:space="preserve"> Debt!BV$310</f>
        <v>-1480.4381209491401</v>
      </c>
      <c r="BW57" s="246">
        <f xml:space="preserve"> Debt!BW$310</f>
        <v>-1090.1604619431005</v>
      </c>
      <c r="BX57" s="246">
        <f xml:space="preserve"> Debt!BX$310</f>
        <v>-1245.0889817320015</v>
      </c>
      <c r="BY57" s="246">
        <f xml:space="preserve"> Debt!BY$310</f>
        <v>-1644.8220927921623</v>
      </c>
      <c r="BZ57" s="246">
        <f xml:space="preserve"> Debt!BZ$310</f>
        <v>-1544.6275599937885</v>
      </c>
      <c r="CA57" s="246">
        <f xml:space="preserve"> Debt!CA$310</f>
        <v>-1157.3747857429726</v>
      </c>
      <c r="CB57" s="246">
        <f xml:space="preserve"> Debt!CB$310</f>
        <v>-1312.4060798077526</v>
      </c>
      <c r="CC57" s="246">
        <f xml:space="preserve"> Debt!CC$310</f>
        <v>-1711.4386659905715</v>
      </c>
      <c r="CD57" s="246">
        <f xml:space="preserve"> Debt!CD$310</f>
        <v>-1613.1301156685615</v>
      </c>
      <c r="CE57" s="246">
        <f xml:space="preserve"> Debt!CE$310</f>
        <v>-1228.9308650880084</v>
      </c>
      <c r="CF57" s="246">
        <f xml:space="preserve"> Debt!CF$310</f>
        <v>-1384.1202720507245</v>
      </c>
      <c r="CG57" s="246">
        <f xml:space="preserve"> Debt!CG$310</f>
        <v>-1782.5386722567528</v>
      </c>
      <c r="CH57" s="246">
        <f xml:space="preserve"> Debt!CH$310</f>
        <v>-1686.1929440981512</v>
      </c>
      <c r="CI57" s="246">
        <f xml:space="preserve"> Debt!CI$310</f>
        <v>-1318.5478504697353</v>
      </c>
      <c r="CJ57" s="246">
        <f xml:space="preserve"> Debt!CJ$310</f>
        <v>-1447.3358577900481</v>
      </c>
      <c r="CK57" s="246">
        <f xml:space="preserve"> Debt!CK$310</f>
        <v>-1858.4359070549713</v>
      </c>
      <c r="CL57" s="246">
        <f xml:space="preserve"> Debt!CL$310</f>
        <v>-1764.1353892984303</v>
      </c>
      <c r="CM57" s="246">
        <f xml:space="preserve"> Debt!CM$310</f>
        <v>-1369.4374800141657</v>
      </c>
      <c r="CN57" s="246">
        <f xml:space="preserve"> Debt!CN$310</f>
        <v>-1189.2917717319592</v>
      </c>
      <c r="CO57" s="246">
        <f xml:space="preserve"> Debt!CO$310</f>
        <v>-1555.2913453640001</v>
      </c>
      <c r="CP57" s="246">
        <f xml:space="preserve"> Debt!CP$310</f>
        <v>-272.20946851340591</v>
      </c>
      <c r="CQ57" s="246">
        <f xml:space="preserve"> Debt!CQ$310</f>
        <v>0</v>
      </c>
      <c r="CR57" s="246">
        <f xml:space="preserve"> Debt!CR$310</f>
        <v>0</v>
      </c>
      <c r="CS57" s="246">
        <f xml:space="preserve"> Debt!CS$310</f>
        <v>0</v>
      </c>
      <c r="CT57" s="246">
        <f xml:space="preserve"> Debt!CT$310</f>
        <v>0</v>
      </c>
      <c r="CU57" s="246">
        <f xml:space="preserve"> Debt!CU$310</f>
        <v>0</v>
      </c>
      <c r="CV57" s="246">
        <f xml:space="preserve"> Debt!CV$310</f>
        <v>0</v>
      </c>
      <c r="CW57" s="246">
        <f xml:space="preserve"> Debt!CW$310</f>
        <v>0</v>
      </c>
      <c r="CX57" s="246">
        <f xml:space="preserve"> Debt!CX$310</f>
        <v>0</v>
      </c>
      <c r="CY57" s="246">
        <f xml:space="preserve"> Debt!CY$310</f>
        <v>0</v>
      </c>
      <c r="CZ57" s="246">
        <f xml:space="preserve"> Debt!CZ$310</f>
        <v>0</v>
      </c>
      <c r="DA57" s="246">
        <f xml:space="preserve"> Debt!DA$310</f>
        <v>0</v>
      </c>
      <c r="DB57" s="246">
        <f xml:space="preserve"> Debt!DB$310</f>
        <v>0</v>
      </c>
      <c r="DC57" s="246">
        <f xml:space="preserve"> Debt!DC$310</f>
        <v>0</v>
      </c>
      <c r="DD57" s="246">
        <f xml:space="preserve"> Debt!DD$310</f>
        <v>0</v>
      </c>
      <c r="DE57" s="246">
        <f xml:space="preserve"> Debt!DE$310</f>
        <v>0</v>
      </c>
      <c r="DF57" s="246">
        <f xml:space="preserve"> Debt!DF$310</f>
        <v>0</v>
      </c>
      <c r="DG57" s="246">
        <f xml:space="preserve"> Debt!DG$310</f>
        <v>0</v>
      </c>
      <c r="DH57" s="246">
        <f xml:space="preserve"> Debt!DH$310</f>
        <v>0</v>
      </c>
      <c r="DI57" s="246">
        <f xml:space="preserve"> Debt!DI$310</f>
        <v>0</v>
      </c>
      <c r="DJ57" s="246">
        <f xml:space="preserve"> Debt!DJ$310</f>
        <v>0</v>
      </c>
      <c r="DK57" s="246">
        <f xml:space="preserve"> Debt!DK$310</f>
        <v>0</v>
      </c>
      <c r="DL57" s="246">
        <f xml:space="preserve"> Debt!DL$310</f>
        <v>0</v>
      </c>
      <c r="DM57" s="246">
        <f xml:space="preserve"> Debt!DM$310</f>
        <v>0</v>
      </c>
      <c r="DN57" s="246">
        <f xml:space="preserve"> Debt!DN$310</f>
        <v>0</v>
      </c>
      <c r="DO57" s="246">
        <f xml:space="preserve"> Debt!DO$310</f>
        <v>0</v>
      </c>
      <c r="DP57" s="246">
        <f xml:space="preserve"> Debt!DP$310</f>
        <v>0</v>
      </c>
      <c r="DQ57" s="246">
        <f xml:space="preserve"> Debt!DQ$310</f>
        <v>0</v>
      </c>
      <c r="DR57" s="246">
        <f xml:space="preserve"> Debt!DR$310</f>
        <v>0</v>
      </c>
      <c r="DS57" s="246">
        <f xml:space="preserve"> Debt!DS$310</f>
        <v>0</v>
      </c>
      <c r="DT57" s="246">
        <f xml:space="preserve"> Debt!DT$310</f>
        <v>0</v>
      </c>
      <c r="DU57" s="246">
        <f xml:space="preserve"> Debt!DU$310</f>
        <v>0</v>
      </c>
      <c r="DV57" s="246">
        <f xml:space="preserve"> Debt!DV$310</f>
        <v>0</v>
      </c>
      <c r="DW57" s="246">
        <f xml:space="preserve"> Debt!DW$310</f>
        <v>0</v>
      </c>
      <c r="DX57" s="246">
        <f xml:space="preserve"> Debt!DX$310</f>
        <v>0</v>
      </c>
      <c r="DY57" s="246">
        <f xml:space="preserve"> Debt!DY$310</f>
        <v>0</v>
      </c>
      <c r="DZ57" s="246">
        <f xml:space="preserve"> Debt!DZ$310</f>
        <v>0</v>
      </c>
      <c r="EA57" s="246">
        <f xml:space="preserve"> Debt!EA$310</f>
        <v>0</v>
      </c>
      <c r="EB57" s="246">
        <f xml:space="preserve"> Debt!EB$310</f>
        <v>0</v>
      </c>
      <c r="EC57" s="246">
        <f xml:space="preserve"> Debt!EC$310</f>
        <v>0</v>
      </c>
      <c r="ED57" s="246">
        <f xml:space="preserve"> Debt!ED$310</f>
        <v>0</v>
      </c>
      <c r="EE57" s="246">
        <f xml:space="preserve"> Debt!EE$310</f>
        <v>0</v>
      </c>
      <c r="EF57" s="246">
        <f xml:space="preserve"> Debt!EF$310</f>
        <v>0</v>
      </c>
      <c r="EG57" s="246">
        <f xml:space="preserve"> Debt!EG$310</f>
        <v>0</v>
      </c>
      <c r="EH57" s="246">
        <f xml:space="preserve"> Debt!EH$310</f>
        <v>0</v>
      </c>
      <c r="EI57" s="246">
        <f xml:space="preserve"> Debt!EI$310</f>
        <v>0</v>
      </c>
      <c r="EJ57" s="246">
        <f xml:space="preserve"> Debt!EJ$310</f>
        <v>0</v>
      </c>
      <c r="EK57" s="246">
        <f xml:space="preserve"> Debt!EK$310</f>
        <v>0</v>
      </c>
      <c r="EL57" s="246">
        <f xml:space="preserve"> Debt!EL$310</f>
        <v>0</v>
      </c>
      <c r="EM57" s="246">
        <f xml:space="preserve"> Debt!EM$310</f>
        <v>0</v>
      </c>
      <c r="EN57" s="246">
        <f xml:space="preserve"> Debt!EN$310</f>
        <v>0</v>
      </c>
      <c r="EO57" s="246">
        <f xml:space="preserve"> Debt!EO$310</f>
        <v>0</v>
      </c>
      <c r="EP57" s="246">
        <f xml:space="preserve"> Debt!EP$310</f>
        <v>0</v>
      </c>
      <c r="EQ57" s="246">
        <f xml:space="preserve"> Debt!EQ$310</f>
        <v>0</v>
      </c>
      <c r="ER57" s="246">
        <f xml:space="preserve"> Debt!ER$310</f>
        <v>0</v>
      </c>
      <c r="ES57" s="246">
        <f xml:space="preserve"> Debt!ES$310</f>
        <v>0</v>
      </c>
      <c r="ET57" s="246">
        <f xml:space="preserve"> Debt!ET$310</f>
        <v>0</v>
      </c>
      <c r="EU57" s="246">
        <f xml:space="preserve"> Debt!EU$310</f>
        <v>0</v>
      </c>
      <c r="EV57" s="246">
        <f xml:space="preserve"> Debt!EV$310</f>
        <v>0</v>
      </c>
      <c r="EW57" s="246">
        <f xml:space="preserve"> Debt!EW$310</f>
        <v>0</v>
      </c>
      <c r="EX57" s="246">
        <f xml:space="preserve"> Debt!EX$310</f>
        <v>0</v>
      </c>
      <c r="EY57" s="246">
        <f xml:space="preserve"> Debt!EY$310</f>
        <v>0</v>
      </c>
      <c r="EZ57" s="246">
        <f xml:space="preserve"> Debt!EZ$310</f>
        <v>0</v>
      </c>
      <c r="FA57" s="246">
        <f xml:space="preserve"> Debt!FA$310</f>
        <v>0</v>
      </c>
      <c r="FB57" s="246">
        <f xml:space="preserve"> Debt!FB$310</f>
        <v>0</v>
      </c>
      <c r="FC57" s="246">
        <f xml:space="preserve"> Debt!FC$310</f>
        <v>0</v>
      </c>
      <c r="FD57" s="246">
        <f xml:space="preserve"> Debt!FD$310</f>
        <v>0</v>
      </c>
      <c r="FE57" s="246">
        <f xml:space="preserve"> Debt!FE$310</f>
        <v>0</v>
      </c>
      <c r="FF57" s="246">
        <f xml:space="preserve"> Debt!FF$310</f>
        <v>0</v>
      </c>
      <c r="FG57" s="246">
        <f xml:space="preserve"> Debt!FG$310</f>
        <v>0</v>
      </c>
      <c r="FH57" s="246">
        <f xml:space="preserve"> Debt!FH$310</f>
        <v>0</v>
      </c>
      <c r="FI57" s="246">
        <f xml:space="preserve"> Debt!FI$310</f>
        <v>0</v>
      </c>
      <c r="FJ57" s="246">
        <f xml:space="preserve"> Debt!FJ$310</f>
        <v>0</v>
      </c>
      <c r="FK57" s="246">
        <f xml:space="preserve"> Debt!FK$310</f>
        <v>0</v>
      </c>
      <c r="FL57" s="246">
        <f xml:space="preserve"> Debt!FL$310</f>
        <v>0</v>
      </c>
      <c r="FM57" s="246">
        <f xml:space="preserve"> Debt!FM$310</f>
        <v>0</v>
      </c>
      <c r="FN57" s="246">
        <f xml:space="preserve"> Debt!FN$310</f>
        <v>0</v>
      </c>
      <c r="FO57" s="246">
        <f xml:space="preserve"> Debt!FO$310</f>
        <v>0</v>
      </c>
      <c r="FP57" s="246">
        <f xml:space="preserve"> Debt!FP$310</f>
        <v>0</v>
      </c>
      <c r="FQ57" s="246">
        <f xml:space="preserve"> Debt!FQ$310</f>
        <v>0</v>
      </c>
      <c r="FR57" s="246">
        <f xml:space="preserve"> Debt!FR$310</f>
        <v>0</v>
      </c>
      <c r="FS57" s="246">
        <f xml:space="preserve"> Debt!FS$310</f>
        <v>0</v>
      </c>
      <c r="FT57" s="246">
        <f xml:space="preserve"> Debt!FT$310</f>
        <v>0</v>
      </c>
      <c r="FU57" s="246">
        <f xml:space="preserve"> Debt!FU$310</f>
        <v>0</v>
      </c>
      <c r="FV57" s="246">
        <f xml:space="preserve"> Debt!FV$310</f>
        <v>0</v>
      </c>
      <c r="FW57" s="246">
        <f xml:space="preserve"> Debt!FW$310</f>
        <v>0</v>
      </c>
      <c r="FX57" s="246">
        <f xml:space="preserve"> Debt!FX$310</f>
        <v>0</v>
      </c>
      <c r="FY57" s="246">
        <f xml:space="preserve"> Debt!FY$310</f>
        <v>0</v>
      </c>
      <c r="FZ57" s="246">
        <f xml:space="preserve"> Debt!FZ$310</f>
        <v>0</v>
      </c>
      <c r="GA57" s="246">
        <f xml:space="preserve"> Debt!GA$310</f>
        <v>0</v>
      </c>
      <c r="GB57" s="246">
        <f xml:space="preserve"> Debt!GB$310</f>
        <v>0</v>
      </c>
      <c r="GC57" s="246">
        <f xml:space="preserve"> Debt!GC$310</f>
        <v>0</v>
      </c>
      <c r="GD57" s="246">
        <f xml:space="preserve"> Debt!GD$310</f>
        <v>0</v>
      </c>
      <c r="GE57" s="246">
        <f xml:space="preserve"> Debt!GE$310</f>
        <v>0</v>
      </c>
      <c r="GF57" s="246">
        <f xml:space="preserve"> Debt!GF$310</f>
        <v>0</v>
      </c>
      <c r="GG57" s="246">
        <f xml:space="preserve"> Debt!GG$310</f>
        <v>0</v>
      </c>
      <c r="GH57" s="246">
        <f xml:space="preserve"> Debt!GH$310</f>
        <v>0</v>
      </c>
      <c r="GI57" s="246">
        <f xml:space="preserve"> Debt!GI$310</f>
        <v>0</v>
      </c>
      <c r="GJ57" s="246">
        <f xml:space="preserve"> Debt!GJ$310</f>
        <v>0</v>
      </c>
    </row>
    <row r="58" spans="1:192" outlineLevel="1" x14ac:dyDescent="0.25">
      <c r="A58" s="217"/>
      <c r="D58" s="221"/>
      <c r="E58" s="243" t="s">
        <v>492</v>
      </c>
      <c r="F58" s="243"/>
      <c r="G58" s="243" t="str">
        <f xml:space="preserve"> SMU</f>
        <v>$ 000s</v>
      </c>
      <c r="H58" s="243">
        <f xml:space="preserve"> SUM(J58:GJ58)</f>
        <v>33482.478723585431</v>
      </c>
      <c r="I58" s="243"/>
      <c r="J58" s="243">
        <f t="shared" ref="J58:AO58" si="50" xml:space="preserve"> J54 + SUM(J56:J57)</f>
        <v>0</v>
      </c>
      <c r="K58" s="243">
        <f t="shared" si="50"/>
        <v>0</v>
      </c>
      <c r="L58" s="243">
        <f t="shared" si="50"/>
        <v>0</v>
      </c>
      <c r="M58" s="243">
        <f t="shared" si="50"/>
        <v>0</v>
      </c>
      <c r="N58" s="243">
        <f t="shared" si="50"/>
        <v>0</v>
      </c>
      <c r="O58" s="243">
        <f t="shared" si="50"/>
        <v>5.2956929721403867E-6</v>
      </c>
      <c r="P58" s="243">
        <f t="shared" si="50"/>
        <v>8.2622391346376389E-6</v>
      </c>
      <c r="Q58" s="243">
        <f t="shared" si="50"/>
        <v>8.4430776041699573E-6</v>
      </c>
      <c r="R58" s="243">
        <f t="shared" si="50"/>
        <v>8.9015997218666598E-5</v>
      </c>
      <c r="S58" s="243">
        <f t="shared" si="50"/>
        <v>0</v>
      </c>
      <c r="T58" s="243">
        <f t="shared" si="50"/>
        <v>0</v>
      </c>
      <c r="U58" s="243">
        <f t="shared" si="50"/>
        <v>0</v>
      </c>
      <c r="V58" s="243">
        <f t="shared" si="50"/>
        <v>0</v>
      </c>
      <c r="W58" s="243">
        <f t="shared" si="50"/>
        <v>0</v>
      </c>
      <c r="X58" s="243">
        <f t="shared" si="50"/>
        <v>0</v>
      </c>
      <c r="Y58" s="243">
        <f t="shared" si="50"/>
        <v>0</v>
      </c>
      <c r="Z58" s="243">
        <f t="shared" si="50"/>
        <v>0</v>
      </c>
      <c r="AA58" s="243">
        <f t="shared" si="50"/>
        <v>0</v>
      </c>
      <c r="AB58" s="243">
        <f t="shared" si="50"/>
        <v>0</v>
      </c>
      <c r="AC58" s="243">
        <f t="shared" si="50"/>
        <v>0</v>
      </c>
      <c r="AD58" s="243">
        <f t="shared" si="50"/>
        <v>0</v>
      </c>
      <c r="AE58" s="243">
        <f t="shared" si="50"/>
        <v>0</v>
      </c>
      <c r="AF58" s="243">
        <f t="shared" si="50"/>
        <v>0</v>
      </c>
      <c r="AG58" s="243">
        <f t="shared" si="50"/>
        <v>0</v>
      </c>
      <c r="AH58" s="243">
        <f t="shared" si="50"/>
        <v>0</v>
      </c>
      <c r="AI58" s="243">
        <f t="shared" si="50"/>
        <v>0</v>
      </c>
      <c r="AJ58" s="243">
        <f t="shared" si="50"/>
        <v>0</v>
      </c>
      <c r="AK58" s="243">
        <f t="shared" si="50"/>
        <v>0</v>
      </c>
      <c r="AL58" s="243">
        <f t="shared" si="50"/>
        <v>0</v>
      </c>
      <c r="AM58" s="243">
        <f t="shared" si="50"/>
        <v>0</v>
      </c>
      <c r="AN58" s="243">
        <f t="shared" si="50"/>
        <v>0</v>
      </c>
      <c r="AO58" s="243">
        <f t="shared" si="50"/>
        <v>0</v>
      </c>
      <c r="AP58" s="243">
        <f t="shared" ref="AP58:BU58" si="51" xml:space="preserve"> AP54 + SUM(AP56:AP57)</f>
        <v>0</v>
      </c>
      <c r="AQ58" s="243">
        <f t="shared" si="51"/>
        <v>0</v>
      </c>
      <c r="AR58" s="243">
        <f t="shared" si="51"/>
        <v>0</v>
      </c>
      <c r="AS58" s="243">
        <f t="shared" si="51"/>
        <v>0</v>
      </c>
      <c r="AT58" s="243">
        <f t="shared" si="51"/>
        <v>0</v>
      </c>
      <c r="AU58" s="243">
        <f t="shared" si="51"/>
        <v>0</v>
      </c>
      <c r="AV58" s="243">
        <f t="shared" si="51"/>
        <v>0</v>
      </c>
      <c r="AW58" s="243">
        <f t="shared" si="51"/>
        <v>0</v>
      </c>
      <c r="AX58" s="243">
        <f t="shared" si="51"/>
        <v>0</v>
      </c>
      <c r="AY58" s="243">
        <f t="shared" si="51"/>
        <v>0</v>
      </c>
      <c r="AZ58" s="243">
        <f t="shared" si="51"/>
        <v>0</v>
      </c>
      <c r="BA58" s="243">
        <f t="shared" si="51"/>
        <v>0</v>
      </c>
      <c r="BB58" s="243">
        <f t="shared" si="51"/>
        <v>0</v>
      </c>
      <c r="BC58" s="243">
        <f t="shared" si="51"/>
        <v>0</v>
      </c>
      <c r="BD58" s="243">
        <f t="shared" si="51"/>
        <v>0</v>
      </c>
      <c r="BE58" s="243">
        <f t="shared" si="51"/>
        <v>0</v>
      </c>
      <c r="BF58" s="243">
        <f t="shared" si="51"/>
        <v>0</v>
      </c>
      <c r="BG58" s="243">
        <f t="shared" si="51"/>
        <v>0</v>
      </c>
      <c r="BH58" s="243">
        <f t="shared" si="51"/>
        <v>0</v>
      </c>
      <c r="BI58" s="243">
        <f t="shared" si="51"/>
        <v>0</v>
      </c>
      <c r="BJ58" s="243">
        <f t="shared" si="51"/>
        <v>0</v>
      </c>
      <c r="BK58" s="243">
        <f t="shared" si="51"/>
        <v>0</v>
      </c>
      <c r="BL58" s="243">
        <f t="shared" si="51"/>
        <v>0</v>
      </c>
      <c r="BM58" s="243">
        <f t="shared" si="51"/>
        <v>0</v>
      </c>
      <c r="BN58" s="243">
        <f t="shared" si="51"/>
        <v>0</v>
      </c>
      <c r="BO58" s="243">
        <f t="shared" si="51"/>
        <v>0</v>
      </c>
      <c r="BP58" s="243">
        <f t="shared" si="51"/>
        <v>0</v>
      </c>
      <c r="BQ58" s="243">
        <f t="shared" si="51"/>
        <v>0</v>
      </c>
      <c r="BR58" s="243">
        <f t="shared" si="51"/>
        <v>0</v>
      </c>
      <c r="BS58" s="243">
        <f t="shared" si="51"/>
        <v>0</v>
      </c>
      <c r="BT58" s="243">
        <f t="shared" si="51"/>
        <v>0</v>
      </c>
      <c r="BU58" s="243">
        <f t="shared" si="51"/>
        <v>0</v>
      </c>
      <c r="BV58" s="243">
        <f t="shared" ref="BV58:DA58" si="52" xml:space="preserve"> BV54 + SUM(BV56:BV57)</f>
        <v>0</v>
      </c>
      <c r="BW58" s="243">
        <f t="shared" si="52"/>
        <v>0</v>
      </c>
      <c r="BX58" s="243">
        <f t="shared" si="52"/>
        <v>0</v>
      </c>
      <c r="BY58" s="243">
        <f t="shared" si="52"/>
        <v>0</v>
      </c>
      <c r="BZ58" s="243">
        <f t="shared" si="52"/>
        <v>0</v>
      </c>
      <c r="CA58" s="243">
        <f t="shared" si="52"/>
        <v>0</v>
      </c>
      <c r="CB58" s="243">
        <f t="shared" si="52"/>
        <v>0</v>
      </c>
      <c r="CC58" s="243">
        <f t="shared" si="52"/>
        <v>0</v>
      </c>
      <c r="CD58" s="243">
        <f t="shared" si="52"/>
        <v>0</v>
      </c>
      <c r="CE58" s="243">
        <f t="shared" si="52"/>
        <v>0</v>
      </c>
      <c r="CF58" s="243">
        <f t="shared" si="52"/>
        <v>0</v>
      </c>
      <c r="CG58" s="243">
        <f t="shared" si="52"/>
        <v>0</v>
      </c>
      <c r="CH58" s="243">
        <f t="shared" si="52"/>
        <v>0</v>
      </c>
      <c r="CI58" s="243">
        <f t="shared" si="52"/>
        <v>0</v>
      </c>
      <c r="CJ58" s="243">
        <f t="shared" si="52"/>
        <v>0</v>
      </c>
      <c r="CK58" s="243">
        <f t="shared" si="52"/>
        <v>0</v>
      </c>
      <c r="CL58" s="243">
        <f t="shared" si="52"/>
        <v>0</v>
      </c>
      <c r="CM58" s="243">
        <f t="shared" si="52"/>
        <v>0</v>
      </c>
      <c r="CN58" s="243">
        <f t="shared" si="52"/>
        <v>0</v>
      </c>
      <c r="CO58" s="243">
        <f t="shared" si="52"/>
        <v>0</v>
      </c>
      <c r="CP58" s="243">
        <f t="shared" si="52"/>
        <v>1278.5543096059353</v>
      </c>
      <c r="CQ58" s="243">
        <f t="shared" si="52"/>
        <v>1173.1197180760555</v>
      </c>
      <c r="CR58" s="243">
        <f t="shared" si="52"/>
        <v>1202.3979961424611</v>
      </c>
      <c r="CS58" s="243">
        <f t="shared" si="52"/>
        <v>1550.1896376666841</v>
      </c>
      <c r="CT58" s="243">
        <f t="shared" si="52"/>
        <v>1524.2748774807412</v>
      </c>
      <c r="CU58" s="243">
        <f t="shared" si="52"/>
        <v>1144.7716697459489</v>
      </c>
      <c r="CV58" s="243">
        <f t="shared" si="52"/>
        <v>1173.5895508107728</v>
      </c>
      <c r="CW58" s="243">
        <f t="shared" si="52"/>
        <v>1519.7980730857805</v>
      </c>
      <c r="CX58" s="243">
        <f t="shared" si="52"/>
        <v>1494.2390234932345</v>
      </c>
      <c r="CY58" s="243">
        <f t="shared" si="52"/>
        <v>1129.4587413564218</v>
      </c>
      <c r="CZ58" s="243">
        <f t="shared" si="52"/>
        <v>1132.1517318460606</v>
      </c>
      <c r="DA58" s="243">
        <f t="shared" si="52"/>
        <v>1489.5714948409466</v>
      </c>
      <c r="DB58" s="243">
        <f t="shared" ref="DB58:EG58" si="53" xml:space="preserve"> DB54 + SUM(DB56:DB57)</f>
        <v>1464.343017484033</v>
      </c>
      <c r="DC58" s="243">
        <f t="shared" si="53"/>
        <v>1088.5942547585721</v>
      </c>
      <c r="DD58" s="243">
        <f t="shared" si="53"/>
        <v>1116.3629333641429</v>
      </c>
      <c r="DE58" s="243">
        <f t="shared" si="53"/>
        <v>1459.3532823753812</v>
      </c>
      <c r="DF58" s="243">
        <f t="shared" si="53"/>
        <v>1434.4353820320196</v>
      </c>
      <c r="DG58" s="243">
        <f t="shared" si="53"/>
        <v>1060.5555491619393</v>
      </c>
      <c r="DH58" s="243">
        <f t="shared" si="53"/>
        <v>1087.7841673418482</v>
      </c>
      <c r="DI58" s="243">
        <f t="shared" si="53"/>
        <v>1429.1486901541161</v>
      </c>
      <c r="DJ58" s="243">
        <f t="shared" si="53"/>
        <v>1404.5249688580641</v>
      </c>
      <c r="DK58" s="243">
        <f t="shared" si="53"/>
        <v>1032.4580432785156</v>
      </c>
      <c r="DL58" s="243">
        <f t="shared" si="53"/>
        <v>1059.1023048177681</v>
      </c>
      <c r="DM58" s="243">
        <f t="shared" si="53"/>
        <v>1398.8345880178972</v>
      </c>
      <c r="DN58" s="243">
        <f t="shared" si="53"/>
        <v>1473.3902049660355</v>
      </c>
      <c r="DO58" s="243">
        <f t="shared" si="53"/>
        <v>1161.4805186764718</v>
      </c>
      <c r="DP58" s="243">
        <f t="shared" si="53"/>
        <v>-8.2997560865790977E-5</v>
      </c>
      <c r="DQ58" s="243">
        <f t="shared" si="53"/>
        <v>-8.3921568898637574E-5</v>
      </c>
      <c r="DR58" s="243">
        <f t="shared" si="53"/>
        <v>-8.3940949464937281E-5</v>
      </c>
      <c r="DS58" s="243">
        <f t="shared" si="53"/>
        <v>-8.2127313992885303E-5</v>
      </c>
      <c r="DT58" s="243">
        <f t="shared" si="53"/>
        <v>-8.3058484408929639E-5</v>
      </c>
      <c r="DU58" s="243">
        <f t="shared" si="53"/>
        <v>-8.3986082290566727E-5</v>
      </c>
      <c r="DV58" s="243">
        <f t="shared" si="53"/>
        <v>-8.3996967266159692E-5</v>
      </c>
      <c r="DW58" s="243">
        <f t="shared" si="53"/>
        <v>-8.21862694677964E-5</v>
      </c>
      <c r="DX58" s="243">
        <f t="shared" si="53"/>
        <v>-8.3116256734319752E-5</v>
      </c>
      <c r="DY58" s="243">
        <f t="shared" si="53"/>
        <v>-8.4039179732483724E-5</v>
      </c>
      <c r="DZ58" s="243">
        <f t="shared" si="53"/>
        <v>-8.4050330195286285E-5</v>
      </c>
      <c r="EA58" s="243">
        <f t="shared" si="53"/>
        <v>-8.2240290343485865E-5</v>
      </c>
      <c r="EB58" s="243">
        <f t="shared" si="53"/>
        <v>-8.3164050203506125E-5</v>
      </c>
      <c r="EC58" s="243">
        <f t="shared" si="53"/>
        <v>-8.408988778951443E-5</v>
      </c>
      <c r="ED58" s="243">
        <f t="shared" si="53"/>
        <v>-8.410926835581415E-5</v>
      </c>
      <c r="EE58" s="243">
        <f t="shared" si="53"/>
        <v>-8.3208955056423005E-5</v>
      </c>
      <c r="EF58" s="243">
        <f t="shared" si="53"/>
        <v>-8.3222872934812431E-5</v>
      </c>
      <c r="EG58" s="243">
        <f t="shared" si="53"/>
        <v>-8.4155463130281937E-5</v>
      </c>
      <c r="EH58" s="243">
        <f t="shared" ref="EH58:FM58" si="54" xml:space="preserve"> EH54 + SUM(EH56:EH57)</f>
        <v>-8.416687908029408E-5</v>
      </c>
      <c r="EI58" s="243">
        <f t="shared" si="54"/>
        <v>-8.2353266694086414E-5</v>
      </c>
      <c r="EJ58" s="243">
        <f t="shared" si="54"/>
        <v>-8.3279857455765394E-5</v>
      </c>
      <c r="EK58" s="243">
        <f t="shared" si="54"/>
        <v>-8.4213870316390612E-5</v>
      </c>
      <c r="EL58" s="243">
        <f t="shared" si="54"/>
        <v>-8.4231126985013623E-5</v>
      </c>
      <c r="EM58" s="243">
        <f t="shared" si="54"/>
        <v>-8.2409884727260952E-5</v>
      </c>
      <c r="EN58" s="243">
        <f t="shared" si="54"/>
        <v>-8.3335528969323138E-5</v>
      </c>
      <c r="EO58" s="243">
        <f t="shared" si="54"/>
        <v>-8.4263250937373395E-5</v>
      </c>
      <c r="EP58" s="243">
        <f t="shared" si="54"/>
        <v>-8.4275463349014324E-5</v>
      </c>
      <c r="EQ58" s="243">
        <f t="shared" si="54"/>
        <v>-8.2458711287980273E-5</v>
      </c>
      <c r="ER58" s="243">
        <f t="shared" si="54"/>
        <v>-8.3389362272527553E-5</v>
      </c>
      <c r="ES58" s="243">
        <f t="shared" si="54"/>
        <v>-8.432431299557793E-5</v>
      </c>
      <c r="ET58" s="243">
        <f t="shared" si="54"/>
        <v>-8.4342366125829713E-5</v>
      </c>
      <c r="EU58" s="243">
        <f t="shared" si="54"/>
        <v>-8.3442407771294858E-5</v>
      </c>
      <c r="EV58" s="243">
        <f t="shared" si="54"/>
        <v>-8.3451598823061461E-5</v>
      </c>
      <c r="EW58" s="243">
        <f t="shared" si="54"/>
        <v>-8.4379268847962013E-5</v>
      </c>
      <c r="EX58" s="243">
        <f t="shared" si="54"/>
        <v>-8.4395994542165874E-5</v>
      </c>
      <c r="EY58" s="243">
        <f t="shared" si="54"/>
        <v>-8.2577141669299466E-5</v>
      </c>
      <c r="EZ58" s="243">
        <f t="shared" si="54"/>
        <v>-8.350832074253541E-5</v>
      </c>
      <c r="FA58" s="243">
        <f t="shared" si="54"/>
        <v>-8.4438472495699461E-5</v>
      </c>
      <c r="FB58" s="243">
        <f t="shared" si="54"/>
        <v>-8.4455994651532054E-5</v>
      </c>
      <c r="FC58" s="243">
        <f t="shared" si="54"/>
        <v>-8.2631681976485933E-5</v>
      </c>
      <c r="FD58" s="243">
        <f t="shared" si="54"/>
        <v>-8.3566618270883606E-5</v>
      </c>
      <c r="FE58" s="243">
        <f t="shared" si="54"/>
        <v>-8.4500065528323186E-5</v>
      </c>
      <c r="FF58" s="243">
        <f t="shared" si="54"/>
        <v>-8.4518118658574943E-5</v>
      </c>
      <c r="FG58" s="243">
        <f t="shared" si="54"/>
        <v>-8.2695312334870132E-5</v>
      </c>
      <c r="FH58" s="243">
        <f t="shared" si="54"/>
        <v>-8.3625966205148008E-5</v>
      </c>
      <c r="FI58" s="243">
        <f t="shared" si="54"/>
        <v>-8.4556348816755179E-5</v>
      </c>
      <c r="FJ58" s="243">
        <f t="shared" si="54"/>
        <v>-8.4576260357474049E-5</v>
      </c>
      <c r="FK58" s="243">
        <f t="shared" si="54"/>
        <v>-8.3668245043274394E-5</v>
      </c>
      <c r="FL58" s="243">
        <f t="shared" si="54"/>
        <v>-8.3685314139412368E-5</v>
      </c>
      <c r="FM58" s="243">
        <f t="shared" si="54"/>
        <v>-8.4617676362169295E-5</v>
      </c>
      <c r="FN58" s="243">
        <f t="shared" ref="FN58:GJ58" si="55" xml:space="preserve"> FN54 + SUM(FN56:FN57)</f>
        <v>-8.4636525954049838E-5</v>
      </c>
      <c r="FO58" s="243">
        <f t="shared" si="55"/>
        <v>-8.2813223284692325E-5</v>
      </c>
      <c r="FP58" s="243">
        <f t="shared" si="55"/>
        <v>-8.3752802719527195E-5</v>
      </c>
      <c r="FQ58" s="243">
        <f t="shared" si="55"/>
        <v>-8.4689092421547657E-5</v>
      </c>
      <c r="FR58" s="243">
        <f t="shared" si="55"/>
        <v>-8.4703694218074823E-5</v>
      </c>
      <c r="FS58" s="243">
        <f t="shared" si="55"/>
        <v>-8.2877632790322067E-5</v>
      </c>
      <c r="FT58" s="243">
        <f t="shared" si="55"/>
        <v>-8.3817402683372501E-5</v>
      </c>
      <c r="FU58" s="243">
        <f t="shared" si="55"/>
        <v>-8.4752012890219265E-5</v>
      </c>
      <c r="FV58" s="243">
        <f t="shared" si="55"/>
        <v>-8.4765552737908089E-5</v>
      </c>
      <c r="FW58" s="243">
        <f t="shared" si="55"/>
        <v>-8.2932952244754049E-5</v>
      </c>
      <c r="FX58" s="243">
        <f t="shared" si="55"/>
        <v>-8.3870185580660751E-5</v>
      </c>
      <c r="FY58" s="243">
        <f t="shared" si="55"/>
        <v>-8.480909264028003E-5</v>
      </c>
      <c r="FZ58" s="243">
        <f t="shared" si="55"/>
        <v>-8.4819977615873009E-5</v>
      </c>
      <c r="GA58" s="243">
        <f t="shared" si="55"/>
        <v>-8.3916140839493782E-5</v>
      </c>
      <c r="GB58" s="243">
        <f t="shared" si="55"/>
        <v>-8.3926119695697536E-5</v>
      </c>
      <c r="GC58" s="243">
        <f t="shared" si="55"/>
        <v>-8.4868296288017492E-5</v>
      </c>
      <c r="GD58" s="243">
        <f t="shared" si="55"/>
        <v>-8.488608393105968E-5</v>
      </c>
      <c r="GE58" s="243">
        <f t="shared" si="55"/>
        <v>-8.3053979783558328E-5</v>
      </c>
      <c r="GF58" s="243">
        <f t="shared" si="55"/>
        <v>-8.3990719659542856E-5</v>
      </c>
      <c r="GG58" s="243">
        <f t="shared" si="55"/>
        <v>-8.4924314089239916E-5</v>
      </c>
      <c r="GH58" s="243">
        <f t="shared" si="55"/>
        <v>-8.4943960142749191E-5</v>
      </c>
      <c r="GI58" s="243">
        <f t="shared" si="55"/>
        <v>-8.3116571278948512E-5</v>
      </c>
      <c r="GJ58" s="243">
        <f t="shared" si="55"/>
        <v>-8.4056632630783381E-5</v>
      </c>
    </row>
    <row r="59" spans="1:192" outlineLevel="1" x14ac:dyDescent="0.25">
      <c r="A59" s="217"/>
      <c r="D59" s="221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46"/>
      <c r="X59" s="246"/>
      <c r="Y59" s="246"/>
      <c r="Z59" s="246"/>
      <c r="AA59" s="246"/>
      <c r="AB59" s="246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6"/>
      <c r="AP59" s="246"/>
      <c r="AQ59" s="246"/>
      <c r="AR59" s="246"/>
      <c r="AS59" s="246"/>
      <c r="AT59" s="246"/>
      <c r="AU59" s="246"/>
      <c r="AV59" s="246"/>
      <c r="AW59" s="246"/>
      <c r="AX59" s="246"/>
      <c r="AY59" s="246"/>
      <c r="AZ59" s="246"/>
      <c r="BA59" s="246"/>
      <c r="BB59" s="246"/>
      <c r="BC59" s="246"/>
      <c r="BD59" s="246"/>
      <c r="BE59" s="246"/>
      <c r="BF59" s="246"/>
      <c r="BG59" s="246"/>
      <c r="BH59" s="246"/>
      <c r="BI59" s="246"/>
      <c r="BJ59" s="246"/>
      <c r="BK59" s="246"/>
      <c r="BL59" s="246"/>
      <c r="BM59" s="246"/>
      <c r="BN59" s="246"/>
      <c r="BO59" s="246"/>
      <c r="BP59" s="246"/>
      <c r="BQ59" s="246"/>
      <c r="BR59" s="246"/>
      <c r="BS59" s="246"/>
      <c r="BT59" s="246"/>
      <c r="BU59" s="246"/>
      <c r="BV59" s="246"/>
      <c r="BW59" s="246"/>
      <c r="BX59" s="246"/>
      <c r="BY59" s="246"/>
      <c r="BZ59" s="246"/>
      <c r="CA59" s="246"/>
      <c r="CB59" s="246"/>
      <c r="CC59" s="246"/>
      <c r="CD59" s="246"/>
      <c r="CE59" s="246"/>
      <c r="CF59" s="246"/>
      <c r="CG59" s="246"/>
      <c r="CH59" s="246"/>
      <c r="CI59" s="246"/>
      <c r="CJ59" s="246"/>
      <c r="CK59" s="246"/>
      <c r="CL59" s="246"/>
      <c r="CM59" s="246"/>
      <c r="CN59" s="246"/>
      <c r="CO59" s="246"/>
      <c r="CP59" s="246"/>
      <c r="CQ59" s="246"/>
      <c r="CR59" s="246"/>
      <c r="CS59" s="246"/>
      <c r="CT59" s="246"/>
      <c r="CU59" s="246"/>
      <c r="CV59" s="246"/>
      <c r="CW59" s="246"/>
      <c r="CX59" s="246"/>
      <c r="CY59" s="246"/>
      <c r="CZ59" s="246"/>
      <c r="DA59" s="246"/>
      <c r="DB59" s="246"/>
      <c r="DC59" s="246"/>
      <c r="DD59" s="246"/>
      <c r="DE59" s="246"/>
      <c r="DF59" s="246"/>
      <c r="DG59" s="246"/>
      <c r="DH59" s="246"/>
      <c r="DI59" s="246"/>
      <c r="DJ59" s="246"/>
      <c r="DK59" s="246"/>
      <c r="DL59" s="246"/>
      <c r="DM59" s="246"/>
      <c r="DN59" s="246"/>
      <c r="DO59" s="246"/>
      <c r="DP59" s="246"/>
      <c r="DQ59" s="246"/>
      <c r="DR59" s="246"/>
      <c r="DS59" s="246"/>
      <c r="DT59" s="246"/>
      <c r="DU59" s="246"/>
      <c r="DV59" s="246"/>
      <c r="DW59" s="246"/>
      <c r="DX59" s="246"/>
      <c r="DY59" s="246"/>
      <c r="DZ59" s="246"/>
      <c r="EA59" s="246"/>
      <c r="EB59" s="246"/>
      <c r="EC59" s="246"/>
      <c r="ED59" s="246"/>
      <c r="EE59" s="246"/>
      <c r="EF59" s="246"/>
      <c r="EG59" s="246"/>
      <c r="EH59" s="246"/>
      <c r="EI59" s="246"/>
      <c r="EJ59" s="246"/>
      <c r="EK59" s="246"/>
      <c r="EL59" s="246"/>
      <c r="EM59" s="246"/>
      <c r="EN59" s="246"/>
      <c r="EO59" s="246"/>
      <c r="EP59" s="246"/>
      <c r="EQ59" s="246"/>
      <c r="ER59" s="246"/>
      <c r="ES59" s="246"/>
      <c r="ET59" s="246"/>
      <c r="EU59" s="246"/>
      <c r="EV59" s="246"/>
      <c r="EW59" s="246"/>
      <c r="EX59" s="246"/>
      <c r="EY59" s="246"/>
      <c r="EZ59" s="246"/>
      <c r="FA59" s="246"/>
      <c r="FB59" s="246"/>
      <c r="FC59" s="246"/>
      <c r="FD59" s="246"/>
      <c r="FE59" s="246"/>
      <c r="FF59" s="246"/>
      <c r="FG59" s="246"/>
      <c r="FH59" s="246"/>
      <c r="FI59" s="246"/>
      <c r="FJ59" s="246"/>
      <c r="FK59" s="246"/>
      <c r="FL59" s="246"/>
      <c r="FM59" s="246"/>
      <c r="FN59" s="246"/>
      <c r="FO59" s="246"/>
      <c r="FP59" s="246"/>
      <c r="FQ59" s="246"/>
      <c r="FR59" s="246"/>
      <c r="FS59" s="246"/>
      <c r="FT59" s="246"/>
      <c r="FU59" s="246"/>
      <c r="FV59" s="246"/>
      <c r="FW59" s="246"/>
      <c r="FX59" s="246"/>
      <c r="FY59" s="246"/>
      <c r="FZ59" s="246"/>
      <c r="GA59" s="246"/>
      <c r="GB59" s="246"/>
      <c r="GC59" s="246"/>
      <c r="GD59" s="246"/>
      <c r="GE59" s="246"/>
      <c r="GF59" s="246"/>
      <c r="GG59" s="246"/>
      <c r="GH59" s="246"/>
      <c r="GI59" s="246"/>
      <c r="GJ59" s="246"/>
    </row>
    <row r="60" spans="1:192" outlineLevel="1" x14ac:dyDescent="0.25">
      <c r="A60" s="217"/>
      <c r="D60" s="221"/>
      <c r="E60" s="300" t="str">
        <f xml:space="preserve"> Equity!E$12</f>
        <v>Share capital redemption</v>
      </c>
      <c r="F60" s="300">
        <f xml:space="preserve"> Equity!F$12</f>
        <v>0</v>
      </c>
      <c r="G60" s="300" t="str">
        <f xml:space="preserve"> Equity!G$12</f>
        <v>$ 000s</v>
      </c>
      <c r="H60" s="300">
        <f xml:space="preserve"> Equity!H$12</f>
        <v>-100</v>
      </c>
      <c r="I60" s="300">
        <f xml:space="preserve"> Equity!I$12</f>
        <v>0</v>
      </c>
      <c r="J60" s="300">
        <f xml:space="preserve"> Equity!J$12</f>
        <v>0</v>
      </c>
      <c r="K60" s="300">
        <f xml:space="preserve"> Equity!K$12</f>
        <v>0</v>
      </c>
      <c r="L60" s="300">
        <f xml:space="preserve"> Equity!L$12</f>
        <v>0</v>
      </c>
      <c r="M60" s="300">
        <f xml:space="preserve"> Equity!M$12</f>
        <v>0</v>
      </c>
      <c r="N60" s="300">
        <f xml:space="preserve"> Equity!N$12</f>
        <v>0</v>
      </c>
      <c r="O60" s="300">
        <f xml:space="preserve"> Equity!O$12</f>
        <v>0</v>
      </c>
      <c r="P60" s="300">
        <f xml:space="preserve"> Equity!P$12</f>
        <v>0</v>
      </c>
      <c r="Q60" s="300">
        <f xml:space="preserve"> Equity!Q$12</f>
        <v>0</v>
      </c>
      <c r="R60" s="300">
        <f xml:space="preserve"> Equity!R$12</f>
        <v>0</v>
      </c>
      <c r="S60" s="300">
        <f xml:space="preserve"> Equity!S$12</f>
        <v>0</v>
      </c>
      <c r="T60" s="300">
        <f xml:space="preserve"> Equity!T$12</f>
        <v>0</v>
      </c>
      <c r="U60" s="300">
        <f xml:space="preserve"> Equity!U$12</f>
        <v>0</v>
      </c>
      <c r="V60" s="300">
        <f xml:space="preserve"> Equity!V$12</f>
        <v>0</v>
      </c>
      <c r="W60" s="300">
        <f xml:space="preserve"> Equity!W$12</f>
        <v>0</v>
      </c>
      <c r="X60" s="300">
        <f xml:space="preserve"> Equity!X$12</f>
        <v>0</v>
      </c>
      <c r="Y60" s="300">
        <f xml:space="preserve"> Equity!Y$12</f>
        <v>0</v>
      </c>
      <c r="Z60" s="300">
        <f xml:space="preserve"> Equity!Z$12</f>
        <v>0</v>
      </c>
      <c r="AA60" s="300">
        <f xml:space="preserve"> Equity!AA$12</f>
        <v>0</v>
      </c>
      <c r="AB60" s="300">
        <f xml:space="preserve"> Equity!AB$12</f>
        <v>0</v>
      </c>
      <c r="AC60" s="300">
        <f xml:space="preserve"> Equity!AC$12</f>
        <v>0</v>
      </c>
      <c r="AD60" s="300">
        <f xml:space="preserve"> Equity!AD$12</f>
        <v>0</v>
      </c>
      <c r="AE60" s="300">
        <f xml:space="preserve"> Equity!AE$12</f>
        <v>0</v>
      </c>
      <c r="AF60" s="300">
        <f xml:space="preserve"> Equity!AF$12</f>
        <v>0</v>
      </c>
      <c r="AG60" s="300">
        <f xml:space="preserve"> Equity!AG$12</f>
        <v>0</v>
      </c>
      <c r="AH60" s="300">
        <f xml:space="preserve"> Equity!AH$12</f>
        <v>0</v>
      </c>
      <c r="AI60" s="300">
        <f xml:space="preserve"> Equity!AI$12</f>
        <v>0</v>
      </c>
      <c r="AJ60" s="300">
        <f xml:space="preserve"> Equity!AJ$12</f>
        <v>0</v>
      </c>
      <c r="AK60" s="300">
        <f xml:space="preserve"> Equity!AK$12</f>
        <v>0</v>
      </c>
      <c r="AL60" s="300">
        <f xml:space="preserve"> Equity!AL$12</f>
        <v>0</v>
      </c>
      <c r="AM60" s="300">
        <f xml:space="preserve"> Equity!AM$12</f>
        <v>0</v>
      </c>
      <c r="AN60" s="300">
        <f xml:space="preserve"> Equity!AN$12</f>
        <v>0</v>
      </c>
      <c r="AO60" s="300">
        <f xml:space="preserve"> Equity!AO$12</f>
        <v>0</v>
      </c>
      <c r="AP60" s="300">
        <f xml:space="preserve"> Equity!AP$12</f>
        <v>0</v>
      </c>
      <c r="AQ60" s="300">
        <f xml:space="preserve"> Equity!AQ$12</f>
        <v>0</v>
      </c>
      <c r="AR60" s="300">
        <f xml:space="preserve"> Equity!AR$12</f>
        <v>0</v>
      </c>
      <c r="AS60" s="300">
        <f xml:space="preserve"> Equity!AS$12</f>
        <v>0</v>
      </c>
      <c r="AT60" s="300">
        <f xml:space="preserve"> Equity!AT$12</f>
        <v>0</v>
      </c>
      <c r="AU60" s="300">
        <f xml:space="preserve"> Equity!AU$12</f>
        <v>0</v>
      </c>
      <c r="AV60" s="300">
        <f xml:space="preserve"> Equity!AV$12</f>
        <v>0</v>
      </c>
      <c r="AW60" s="300">
        <f xml:space="preserve"> Equity!AW$12</f>
        <v>0</v>
      </c>
      <c r="AX60" s="300">
        <f xml:space="preserve"> Equity!AX$12</f>
        <v>0</v>
      </c>
      <c r="AY60" s="300">
        <f xml:space="preserve"> Equity!AY$12</f>
        <v>0</v>
      </c>
      <c r="AZ60" s="300">
        <f xml:space="preserve"> Equity!AZ$12</f>
        <v>0</v>
      </c>
      <c r="BA60" s="300">
        <f xml:space="preserve"> Equity!BA$12</f>
        <v>0</v>
      </c>
      <c r="BB60" s="300">
        <f xml:space="preserve"> Equity!BB$12</f>
        <v>0</v>
      </c>
      <c r="BC60" s="300">
        <f xml:space="preserve"> Equity!BC$12</f>
        <v>0</v>
      </c>
      <c r="BD60" s="300">
        <f xml:space="preserve"> Equity!BD$12</f>
        <v>0</v>
      </c>
      <c r="BE60" s="300">
        <f xml:space="preserve"> Equity!BE$12</f>
        <v>0</v>
      </c>
      <c r="BF60" s="300">
        <f xml:space="preserve"> Equity!BF$12</f>
        <v>0</v>
      </c>
      <c r="BG60" s="300">
        <f xml:space="preserve"> Equity!BG$12</f>
        <v>0</v>
      </c>
      <c r="BH60" s="300">
        <f xml:space="preserve"> Equity!BH$12</f>
        <v>0</v>
      </c>
      <c r="BI60" s="300">
        <f xml:space="preserve"> Equity!BI$12</f>
        <v>0</v>
      </c>
      <c r="BJ60" s="300">
        <f xml:space="preserve"> Equity!BJ$12</f>
        <v>0</v>
      </c>
      <c r="BK60" s="300">
        <f xml:space="preserve"> Equity!BK$12</f>
        <v>0</v>
      </c>
      <c r="BL60" s="300">
        <f xml:space="preserve"> Equity!BL$12</f>
        <v>0</v>
      </c>
      <c r="BM60" s="300">
        <f xml:space="preserve"> Equity!BM$12</f>
        <v>0</v>
      </c>
      <c r="BN60" s="300">
        <f xml:space="preserve"> Equity!BN$12</f>
        <v>0</v>
      </c>
      <c r="BO60" s="300">
        <f xml:space="preserve"> Equity!BO$12</f>
        <v>0</v>
      </c>
      <c r="BP60" s="300">
        <f xml:space="preserve"> Equity!BP$12</f>
        <v>0</v>
      </c>
      <c r="BQ60" s="300">
        <f xml:space="preserve"> Equity!BQ$12</f>
        <v>0</v>
      </c>
      <c r="BR60" s="300">
        <f xml:space="preserve"> Equity!BR$12</f>
        <v>0</v>
      </c>
      <c r="BS60" s="300">
        <f xml:space="preserve"> Equity!BS$12</f>
        <v>0</v>
      </c>
      <c r="BT60" s="300">
        <f xml:space="preserve"> Equity!BT$12</f>
        <v>0</v>
      </c>
      <c r="BU60" s="300">
        <f xml:space="preserve"> Equity!BU$12</f>
        <v>0</v>
      </c>
      <c r="BV60" s="300">
        <f xml:space="preserve"> Equity!BV$12</f>
        <v>0</v>
      </c>
      <c r="BW60" s="300">
        <f xml:space="preserve"> Equity!BW$12</f>
        <v>0</v>
      </c>
      <c r="BX60" s="300">
        <f xml:space="preserve"> Equity!BX$12</f>
        <v>0</v>
      </c>
      <c r="BY60" s="300">
        <f xml:space="preserve"> Equity!BY$12</f>
        <v>0</v>
      </c>
      <c r="BZ60" s="300">
        <f xml:space="preserve"> Equity!BZ$12</f>
        <v>0</v>
      </c>
      <c r="CA60" s="300">
        <f xml:space="preserve"> Equity!CA$12</f>
        <v>0</v>
      </c>
      <c r="CB60" s="300">
        <f xml:space="preserve"> Equity!CB$12</f>
        <v>0</v>
      </c>
      <c r="CC60" s="300">
        <f xml:space="preserve"> Equity!CC$12</f>
        <v>0</v>
      </c>
      <c r="CD60" s="300">
        <f xml:space="preserve"> Equity!CD$12</f>
        <v>0</v>
      </c>
      <c r="CE60" s="300">
        <f xml:space="preserve"> Equity!CE$12</f>
        <v>0</v>
      </c>
      <c r="CF60" s="300">
        <f xml:space="preserve"> Equity!CF$12</f>
        <v>0</v>
      </c>
      <c r="CG60" s="300">
        <f xml:space="preserve"> Equity!CG$12</f>
        <v>0</v>
      </c>
      <c r="CH60" s="300">
        <f xml:space="preserve"> Equity!CH$12</f>
        <v>0</v>
      </c>
      <c r="CI60" s="300">
        <f xml:space="preserve"> Equity!CI$12</f>
        <v>0</v>
      </c>
      <c r="CJ60" s="300">
        <f xml:space="preserve"> Equity!CJ$12</f>
        <v>0</v>
      </c>
      <c r="CK60" s="300">
        <f xml:space="preserve"> Equity!CK$12</f>
        <v>0</v>
      </c>
      <c r="CL60" s="300">
        <f xml:space="preserve"> Equity!CL$12</f>
        <v>0</v>
      </c>
      <c r="CM60" s="300">
        <f xml:space="preserve"> Equity!CM$12</f>
        <v>0</v>
      </c>
      <c r="CN60" s="300">
        <f xml:space="preserve"> Equity!CN$12</f>
        <v>0</v>
      </c>
      <c r="CO60" s="300">
        <f xml:space="preserve"> Equity!CO$12</f>
        <v>0</v>
      </c>
      <c r="CP60" s="300">
        <f xml:space="preserve"> Equity!CP$12</f>
        <v>0</v>
      </c>
      <c r="CQ60" s="300">
        <f xml:space="preserve"> Equity!CQ$12</f>
        <v>0</v>
      </c>
      <c r="CR60" s="300">
        <f xml:space="preserve"> Equity!CR$12</f>
        <v>0</v>
      </c>
      <c r="CS60" s="300">
        <f xml:space="preserve"> Equity!CS$12</f>
        <v>0</v>
      </c>
      <c r="CT60" s="300">
        <f xml:space="preserve"> Equity!CT$12</f>
        <v>0</v>
      </c>
      <c r="CU60" s="300">
        <f xml:space="preserve"> Equity!CU$12</f>
        <v>0</v>
      </c>
      <c r="CV60" s="300">
        <f xml:space="preserve"> Equity!CV$12</f>
        <v>0</v>
      </c>
      <c r="CW60" s="300">
        <f xml:space="preserve"> Equity!CW$12</f>
        <v>0</v>
      </c>
      <c r="CX60" s="300">
        <f xml:space="preserve"> Equity!CX$12</f>
        <v>0</v>
      </c>
      <c r="CY60" s="300">
        <f xml:space="preserve"> Equity!CY$12</f>
        <v>0</v>
      </c>
      <c r="CZ60" s="300">
        <f xml:space="preserve"> Equity!CZ$12</f>
        <v>0</v>
      </c>
      <c r="DA60" s="300">
        <f xml:space="preserve"> Equity!DA$12</f>
        <v>0</v>
      </c>
      <c r="DB60" s="300">
        <f xml:space="preserve"> Equity!DB$12</f>
        <v>0</v>
      </c>
      <c r="DC60" s="300">
        <f xml:space="preserve"> Equity!DC$12</f>
        <v>0</v>
      </c>
      <c r="DD60" s="300">
        <f xml:space="preserve"> Equity!DD$12</f>
        <v>0</v>
      </c>
      <c r="DE60" s="300">
        <f xml:space="preserve"> Equity!DE$12</f>
        <v>0</v>
      </c>
      <c r="DF60" s="300">
        <f xml:space="preserve"> Equity!DF$12</f>
        <v>0</v>
      </c>
      <c r="DG60" s="300">
        <f xml:space="preserve"> Equity!DG$12</f>
        <v>0</v>
      </c>
      <c r="DH60" s="300">
        <f xml:space="preserve"> Equity!DH$12</f>
        <v>0</v>
      </c>
      <c r="DI60" s="300">
        <f xml:space="preserve"> Equity!DI$12</f>
        <v>0</v>
      </c>
      <c r="DJ60" s="300">
        <f xml:space="preserve"> Equity!DJ$12</f>
        <v>0</v>
      </c>
      <c r="DK60" s="300">
        <f xml:space="preserve"> Equity!DK$12</f>
        <v>0</v>
      </c>
      <c r="DL60" s="300">
        <f xml:space="preserve"> Equity!DL$12</f>
        <v>0</v>
      </c>
      <c r="DM60" s="300">
        <f xml:space="preserve"> Equity!DM$12</f>
        <v>0</v>
      </c>
      <c r="DN60" s="300">
        <f xml:space="preserve"> Equity!DN$12</f>
        <v>-100</v>
      </c>
      <c r="DO60" s="300">
        <f xml:space="preserve"> Equity!DO$12</f>
        <v>0</v>
      </c>
      <c r="DP60" s="300">
        <f xml:space="preserve"> Equity!DP$12</f>
        <v>0</v>
      </c>
      <c r="DQ60" s="300">
        <f xml:space="preserve"> Equity!DQ$12</f>
        <v>0</v>
      </c>
      <c r="DR60" s="300">
        <f xml:space="preserve"> Equity!DR$12</f>
        <v>0</v>
      </c>
      <c r="DS60" s="300">
        <f xml:space="preserve"> Equity!DS$12</f>
        <v>0</v>
      </c>
      <c r="DT60" s="300">
        <f xml:space="preserve"> Equity!DT$12</f>
        <v>0</v>
      </c>
      <c r="DU60" s="300">
        <f xml:space="preserve"> Equity!DU$12</f>
        <v>0</v>
      </c>
      <c r="DV60" s="300">
        <f xml:space="preserve"> Equity!DV$12</f>
        <v>0</v>
      </c>
      <c r="DW60" s="300">
        <f xml:space="preserve"> Equity!DW$12</f>
        <v>0</v>
      </c>
      <c r="DX60" s="300">
        <f xml:space="preserve"> Equity!DX$12</f>
        <v>0</v>
      </c>
      <c r="DY60" s="300">
        <f xml:space="preserve"> Equity!DY$12</f>
        <v>0</v>
      </c>
      <c r="DZ60" s="300">
        <f xml:space="preserve"> Equity!DZ$12</f>
        <v>0</v>
      </c>
      <c r="EA60" s="300">
        <f xml:space="preserve"> Equity!EA$12</f>
        <v>0</v>
      </c>
      <c r="EB60" s="300">
        <f xml:space="preserve"> Equity!EB$12</f>
        <v>0</v>
      </c>
      <c r="EC60" s="300">
        <f xml:space="preserve"> Equity!EC$12</f>
        <v>0</v>
      </c>
      <c r="ED60" s="300">
        <f xml:space="preserve"> Equity!ED$12</f>
        <v>0</v>
      </c>
      <c r="EE60" s="300">
        <f xml:space="preserve"> Equity!EE$12</f>
        <v>0</v>
      </c>
      <c r="EF60" s="300">
        <f xml:space="preserve"> Equity!EF$12</f>
        <v>0</v>
      </c>
      <c r="EG60" s="300">
        <f xml:space="preserve"> Equity!EG$12</f>
        <v>0</v>
      </c>
      <c r="EH60" s="300">
        <f xml:space="preserve"> Equity!EH$12</f>
        <v>0</v>
      </c>
      <c r="EI60" s="300">
        <f xml:space="preserve"> Equity!EI$12</f>
        <v>0</v>
      </c>
      <c r="EJ60" s="300">
        <f xml:space="preserve"> Equity!EJ$12</f>
        <v>0</v>
      </c>
      <c r="EK60" s="300">
        <f xml:space="preserve"> Equity!EK$12</f>
        <v>0</v>
      </c>
      <c r="EL60" s="300">
        <f xml:space="preserve"> Equity!EL$12</f>
        <v>0</v>
      </c>
      <c r="EM60" s="300">
        <f xml:space="preserve"> Equity!EM$12</f>
        <v>0</v>
      </c>
      <c r="EN60" s="300">
        <f xml:space="preserve"> Equity!EN$12</f>
        <v>0</v>
      </c>
      <c r="EO60" s="300">
        <f xml:space="preserve"> Equity!EO$12</f>
        <v>0</v>
      </c>
      <c r="EP60" s="300">
        <f xml:space="preserve"> Equity!EP$12</f>
        <v>0</v>
      </c>
      <c r="EQ60" s="300">
        <f xml:space="preserve"> Equity!EQ$12</f>
        <v>0</v>
      </c>
      <c r="ER60" s="300">
        <f xml:space="preserve"> Equity!ER$12</f>
        <v>0</v>
      </c>
      <c r="ES60" s="300">
        <f xml:space="preserve"> Equity!ES$12</f>
        <v>0</v>
      </c>
      <c r="ET60" s="300">
        <f xml:space="preserve"> Equity!ET$12</f>
        <v>0</v>
      </c>
      <c r="EU60" s="300">
        <f xml:space="preserve"> Equity!EU$12</f>
        <v>0</v>
      </c>
      <c r="EV60" s="300">
        <f xml:space="preserve"> Equity!EV$12</f>
        <v>0</v>
      </c>
      <c r="EW60" s="300">
        <f xml:space="preserve"> Equity!EW$12</f>
        <v>0</v>
      </c>
      <c r="EX60" s="300">
        <f xml:space="preserve"> Equity!EX$12</f>
        <v>0</v>
      </c>
      <c r="EY60" s="300">
        <f xml:space="preserve"> Equity!EY$12</f>
        <v>0</v>
      </c>
      <c r="EZ60" s="300">
        <f xml:space="preserve"> Equity!EZ$12</f>
        <v>0</v>
      </c>
      <c r="FA60" s="300">
        <f xml:space="preserve"> Equity!FA$12</f>
        <v>0</v>
      </c>
      <c r="FB60" s="300">
        <f xml:space="preserve"> Equity!FB$12</f>
        <v>0</v>
      </c>
      <c r="FC60" s="300">
        <f xml:space="preserve"> Equity!FC$12</f>
        <v>0</v>
      </c>
      <c r="FD60" s="300">
        <f xml:space="preserve"> Equity!FD$12</f>
        <v>0</v>
      </c>
      <c r="FE60" s="300">
        <f xml:space="preserve"> Equity!FE$12</f>
        <v>0</v>
      </c>
      <c r="FF60" s="300">
        <f xml:space="preserve"> Equity!FF$12</f>
        <v>0</v>
      </c>
      <c r="FG60" s="300">
        <f xml:space="preserve"> Equity!FG$12</f>
        <v>0</v>
      </c>
      <c r="FH60" s="300">
        <f xml:space="preserve"> Equity!FH$12</f>
        <v>0</v>
      </c>
      <c r="FI60" s="300">
        <f xml:space="preserve"> Equity!FI$12</f>
        <v>0</v>
      </c>
      <c r="FJ60" s="300">
        <f xml:space="preserve"> Equity!FJ$12</f>
        <v>0</v>
      </c>
      <c r="FK60" s="300">
        <f xml:space="preserve"> Equity!FK$12</f>
        <v>0</v>
      </c>
      <c r="FL60" s="300">
        <f xml:space="preserve"> Equity!FL$12</f>
        <v>0</v>
      </c>
      <c r="FM60" s="300">
        <f xml:space="preserve"> Equity!FM$12</f>
        <v>0</v>
      </c>
      <c r="FN60" s="300">
        <f xml:space="preserve"> Equity!FN$12</f>
        <v>0</v>
      </c>
      <c r="FO60" s="300">
        <f xml:space="preserve"> Equity!FO$12</f>
        <v>0</v>
      </c>
      <c r="FP60" s="300">
        <f xml:space="preserve"> Equity!FP$12</f>
        <v>0</v>
      </c>
      <c r="FQ60" s="300">
        <f xml:space="preserve"> Equity!FQ$12</f>
        <v>0</v>
      </c>
      <c r="FR60" s="300">
        <f xml:space="preserve"> Equity!FR$12</f>
        <v>0</v>
      </c>
      <c r="FS60" s="300">
        <f xml:space="preserve"> Equity!FS$12</f>
        <v>0</v>
      </c>
      <c r="FT60" s="300">
        <f xml:space="preserve"> Equity!FT$12</f>
        <v>0</v>
      </c>
      <c r="FU60" s="300">
        <f xml:space="preserve"> Equity!FU$12</f>
        <v>0</v>
      </c>
      <c r="FV60" s="300">
        <f xml:space="preserve"> Equity!FV$12</f>
        <v>0</v>
      </c>
      <c r="FW60" s="300">
        <f xml:space="preserve"> Equity!FW$12</f>
        <v>0</v>
      </c>
      <c r="FX60" s="300">
        <f xml:space="preserve"> Equity!FX$12</f>
        <v>0</v>
      </c>
      <c r="FY60" s="300">
        <f xml:space="preserve"> Equity!FY$12</f>
        <v>0</v>
      </c>
      <c r="FZ60" s="300">
        <f xml:space="preserve"> Equity!FZ$12</f>
        <v>0</v>
      </c>
      <c r="GA60" s="300">
        <f xml:space="preserve"> Equity!GA$12</f>
        <v>0</v>
      </c>
      <c r="GB60" s="300">
        <f xml:space="preserve"> Equity!GB$12</f>
        <v>0</v>
      </c>
      <c r="GC60" s="300">
        <f xml:space="preserve"> Equity!GC$12</f>
        <v>0</v>
      </c>
      <c r="GD60" s="300">
        <f xml:space="preserve"> Equity!GD$12</f>
        <v>0</v>
      </c>
      <c r="GE60" s="300">
        <f xml:space="preserve"> Equity!GE$12</f>
        <v>0</v>
      </c>
      <c r="GF60" s="300">
        <f xml:space="preserve"> Equity!GF$12</f>
        <v>0</v>
      </c>
      <c r="GG60" s="300">
        <f xml:space="preserve"> Equity!GG$12</f>
        <v>0</v>
      </c>
      <c r="GH60" s="300">
        <f xml:space="preserve"> Equity!GH$12</f>
        <v>0</v>
      </c>
      <c r="GI60" s="300">
        <f xml:space="preserve"> Equity!GI$12</f>
        <v>0</v>
      </c>
      <c r="GJ60" s="300">
        <f xml:space="preserve"> Equity!GJ$12</f>
        <v>0</v>
      </c>
    </row>
    <row r="61" spans="1:192" outlineLevel="1" x14ac:dyDescent="0.25">
      <c r="A61" s="217"/>
      <c r="D61" s="221"/>
      <c r="E61" s="243" t="s">
        <v>56</v>
      </c>
      <c r="F61" s="243"/>
      <c r="G61" s="243" t="str">
        <f>SMU</f>
        <v>$ 000s</v>
      </c>
      <c r="H61" s="243">
        <f xml:space="preserve"> SUM(J61:GJ61)</f>
        <v>33382.478723585431</v>
      </c>
      <c r="I61" s="243"/>
      <c r="J61" s="243">
        <f t="shared" ref="J61:AO61" si="56" xml:space="preserve"> J58 + J60</f>
        <v>0</v>
      </c>
      <c r="K61" s="243">
        <f t="shared" si="56"/>
        <v>0</v>
      </c>
      <c r="L61" s="243">
        <f t="shared" si="56"/>
        <v>0</v>
      </c>
      <c r="M61" s="243">
        <f t="shared" si="56"/>
        <v>0</v>
      </c>
      <c r="N61" s="243">
        <f t="shared" si="56"/>
        <v>0</v>
      </c>
      <c r="O61" s="243">
        <f t="shared" si="56"/>
        <v>5.2956929721403867E-6</v>
      </c>
      <c r="P61" s="243">
        <f t="shared" si="56"/>
        <v>8.2622391346376389E-6</v>
      </c>
      <c r="Q61" s="243">
        <f t="shared" si="56"/>
        <v>8.4430776041699573E-6</v>
      </c>
      <c r="R61" s="243">
        <f t="shared" si="56"/>
        <v>8.9015997218666598E-5</v>
      </c>
      <c r="S61" s="243">
        <f t="shared" si="56"/>
        <v>0</v>
      </c>
      <c r="T61" s="243">
        <f t="shared" si="56"/>
        <v>0</v>
      </c>
      <c r="U61" s="243">
        <f t="shared" si="56"/>
        <v>0</v>
      </c>
      <c r="V61" s="243">
        <f t="shared" si="56"/>
        <v>0</v>
      </c>
      <c r="W61" s="243">
        <f t="shared" si="56"/>
        <v>0</v>
      </c>
      <c r="X61" s="243">
        <f t="shared" si="56"/>
        <v>0</v>
      </c>
      <c r="Y61" s="243">
        <f t="shared" si="56"/>
        <v>0</v>
      </c>
      <c r="Z61" s="243">
        <f t="shared" si="56"/>
        <v>0</v>
      </c>
      <c r="AA61" s="243">
        <f t="shared" si="56"/>
        <v>0</v>
      </c>
      <c r="AB61" s="243">
        <f t="shared" si="56"/>
        <v>0</v>
      </c>
      <c r="AC61" s="243">
        <f t="shared" si="56"/>
        <v>0</v>
      </c>
      <c r="AD61" s="243">
        <f t="shared" si="56"/>
        <v>0</v>
      </c>
      <c r="AE61" s="243">
        <f t="shared" si="56"/>
        <v>0</v>
      </c>
      <c r="AF61" s="243">
        <f t="shared" si="56"/>
        <v>0</v>
      </c>
      <c r="AG61" s="243">
        <f t="shared" si="56"/>
        <v>0</v>
      </c>
      <c r="AH61" s="243">
        <f t="shared" si="56"/>
        <v>0</v>
      </c>
      <c r="AI61" s="243">
        <f t="shared" si="56"/>
        <v>0</v>
      </c>
      <c r="AJ61" s="243">
        <f t="shared" si="56"/>
        <v>0</v>
      </c>
      <c r="AK61" s="243">
        <f t="shared" si="56"/>
        <v>0</v>
      </c>
      <c r="AL61" s="243">
        <f t="shared" si="56"/>
        <v>0</v>
      </c>
      <c r="AM61" s="243">
        <f t="shared" si="56"/>
        <v>0</v>
      </c>
      <c r="AN61" s="243">
        <f t="shared" si="56"/>
        <v>0</v>
      </c>
      <c r="AO61" s="243">
        <f t="shared" si="56"/>
        <v>0</v>
      </c>
      <c r="AP61" s="243">
        <f t="shared" ref="AP61:BU61" si="57" xml:space="preserve"> AP58 + AP60</f>
        <v>0</v>
      </c>
      <c r="AQ61" s="243">
        <f t="shared" si="57"/>
        <v>0</v>
      </c>
      <c r="AR61" s="243">
        <f t="shared" si="57"/>
        <v>0</v>
      </c>
      <c r="AS61" s="243">
        <f t="shared" si="57"/>
        <v>0</v>
      </c>
      <c r="AT61" s="243">
        <f t="shared" si="57"/>
        <v>0</v>
      </c>
      <c r="AU61" s="243">
        <f t="shared" si="57"/>
        <v>0</v>
      </c>
      <c r="AV61" s="243">
        <f t="shared" si="57"/>
        <v>0</v>
      </c>
      <c r="AW61" s="243">
        <f t="shared" si="57"/>
        <v>0</v>
      </c>
      <c r="AX61" s="243">
        <f t="shared" si="57"/>
        <v>0</v>
      </c>
      <c r="AY61" s="243">
        <f t="shared" si="57"/>
        <v>0</v>
      </c>
      <c r="AZ61" s="243">
        <f t="shared" si="57"/>
        <v>0</v>
      </c>
      <c r="BA61" s="243">
        <f t="shared" si="57"/>
        <v>0</v>
      </c>
      <c r="BB61" s="243">
        <f t="shared" si="57"/>
        <v>0</v>
      </c>
      <c r="BC61" s="243">
        <f t="shared" si="57"/>
        <v>0</v>
      </c>
      <c r="BD61" s="243">
        <f t="shared" si="57"/>
        <v>0</v>
      </c>
      <c r="BE61" s="243">
        <f t="shared" si="57"/>
        <v>0</v>
      </c>
      <c r="BF61" s="243">
        <f t="shared" si="57"/>
        <v>0</v>
      </c>
      <c r="BG61" s="243">
        <f t="shared" si="57"/>
        <v>0</v>
      </c>
      <c r="BH61" s="243">
        <f t="shared" si="57"/>
        <v>0</v>
      </c>
      <c r="BI61" s="243">
        <f t="shared" si="57"/>
        <v>0</v>
      </c>
      <c r="BJ61" s="243">
        <f t="shared" si="57"/>
        <v>0</v>
      </c>
      <c r="BK61" s="243">
        <f t="shared" si="57"/>
        <v>0</v>
      </c>
      <c r="BL61" s="243">
        <f t="shared" si="57"/>
        <v>0</v>
      </c>
      <c r="BM61" s="243">
        <f t="shared" si="57"/>
        <v>0</v>
      </c>
      <c r="BN61" s="243">
        <f t="shared" si="57"/>
        <v>0</v>
      </c>
      <c r="BO61" s="243">
        <f t="shared" si="57"/>
        <v>0</v>
      </c>
      <c r="BP61" s="243">
        <f t="shared" si="57"/>
        <v>0</v>
      </c>
      <c r="BQ61" s="243">
        <f t="shared" si="57"/>
        <v>0</v>
      </c>
      <c r="BR61" s="243">
        <f t="shared" si="57"/>
        <v>0</v>
      </c>
      <c r="BS61" s="243">
        <f t="shared" si="57"/>
        <v>0</v>
      </c>
      <c r="BT61" s="243">
        <f t="shared" si="57"/>
        <v>0</v>
      </c>
      <c r="BU61" s="243">
        <f t="shared" si="57"/>
        <v>0</v>
      </c>
      <c r="BV61" s="243">
        <f t="shared" ref="BV61:DA61" si="58" xml:space="preserve"> BV58 + BV60</f>
        <v>0</v>
      </c>
      <c r="BW61" s="243">
        <f t="shared" si="58"/>
        <v>0</v>
      </c>
      <c r="BX61" s="243">
        <f t="shared" si="58"/>
        <v>0</v>
      </c>
      <c r="BY61" s="243">
        <f t="shared" si="58"/>
        <v>0</v>
      </c>
      <c r="BZ61" s="243">
        <f t="shared" si="58"/>
        <v>0</v>
      </c>
      <c r="CA61" s="243">
        <f t="shared" si="58"/>
        <v>0</v>
      </c>
      <c r="CB61" s="243">
        <f t="shared" si="58"/>
        <v>0</v>
      </c>
      <c r="CC61" s="243">
        <f t="shared" si="58"/>
        <v>0</v>
      </c>
      <c r="CD61" s="243">
        <f t="shared" si="58"/>
        <v>0</v>
      </c>
      <c r="CE61" s="243">
        <f t="shared" si="58"/>
        <v>0</v>
      </c>
      <c r="CF61" s="243">
        <f t="shared" si="58"/>
        <v>0</v>
      </c>
      <c r="CG61" s="243">
        <f t="shared" si="58"/>
        <v>0</v>
      </c>
      <c r="CH61" s="243">
        <f t="shared" si="58"/>
        <v>0</v>
      </c>
      <c r="CI61" s="243">
        <f t="shared" si="58"/>
        <v>0</v>
      </c>
      <c r="CJ61" s="243">
        <f t="shared" si="58"/>
        <v>0</v>
      </c>
      <c r="CK61" s="243">
        <f t="shared" si="58"/>
        <v>0</v>
      </c>
      <c r="CL61" s="243">
        <f t="shared" si="58"/>
        <v>0</v>
      </c>
      <c r="CM61" s="243">
        <f t="shared" si="58"/>
        <v>0</v>
      </c>
      <c r="CN61" s="243">
        <f t="shared" si="58"/>
        <v>0</v>
      </c>
      <c r="CO61" s="243">
        <f t="shared" si="58"/>
        <v>0</v>
      </c>
      <c r="CP61" s="243">
        <f t="shared" si="58"/>
        <v>1278.5543096059353</v>
      </c>
      <c r="CQ61" s="243">
        <f t="shared" si="58"/>
        <v>1173.1197180760555</v>
      </c>
      <c r="CR61" s="243">
        <f t="shared" si="58"/>
        <v>1202.3979961424611</v>
      </c>
      <c r="CS61" s="243">
        <f t="shared" si="58"/>
        <v>1550.1896376666841</v>
      </c>
      <c r="CT61" s="243">
        <f t="shared" si="58"/>
        <v>1524.2748774807412</v>
      </c>
      <c r="CU61" s="243">
        <f t="shared" si="58"/>
        <v>1144.7716697459489</v>
      </c>
      <c r="CV61" s="243">
        <f t="shared" si="58"/>
        <v>1173.5895508107728</v>
      </c>
      <c r="CW61" s="243">
        <f t="shared" si="58"/>
        <v>1519.7980730857805</v>
      </c>
      <c r="CX61" s="243">
        <f t="shared" si="58"/>
        <v>1494.2390234932345</v>
      </c>
      <c r="CY61" s="243">
        <f t="shared" si="58"/>
        <v>1129.4587413564218</v>
      </c>
      <c r="CZ61" s="243">
        <f t="shared" si="58"/>
        <v>1132.1517318460606</v>
      </c>
      <c r="DA61" s="243">
        <f t="shared" si="58"/>
        <v>1489.5714948409466</v>
      </c>
      <c r="DB61" s="243">
        <f t="shared" ref="DB61:EG61" si="59" xml:space="preserve"> DB58 + DB60</f>
        <v>1464.343017484033</v>
      </c>
      <c r="DC61" s="243">
        <f t="shared" si="59"/>
        <v>1088.5942547585721</v>
      </c>
      <c r="DD61" s="243">
        <f t="shared" si="59"/>
        <v>1116.3629333641429</v>
      </c>
      <c r="DE61" s="243">
        <f t="shared" si="59"/>
        <v>1459.3532823753812</v>
      </c>
      <c r="DF61" s="243">
        <f t="shared" si="59"/>
        <v>1434.4353820320196</v>
      </c>
      <c r="DG61" s="243">
        <f t="shared" si="59"/>
        <v>1060.5555491619393</v>
      </c>
      <c r="DH61" s="243">
        <f t="shared" si="59"/>
        <v>1087.7841673418482</v>
      </c>
      <c r="DI61" s="243">
        <f t="shared" si="59"/>
        <v>1429.1486901541161</v>
      </c>
      <c r="DJ61" s="243">
        <f t="shared" si="59"/>
        <v>1404.5249688580641</v>
      </c>
      <c r="DK61" s="243">
        <f t="shared" si="59"/>
        <v>1032.4580432785156</v>
      </c>
      <c r="DL61" s="243">
        <f t="shared" si="59"/>
        <v>1059.1023048177681</v>
      </c>
      <c r="DM61" s="243">
        <f t="shared" si="59"/>
        <v>1398.8345880178972</v>
      </c>
      <c r="DN61" s="243">
        <f t="shared" si="59"/>
        <v>1373.3902049660355</v>
      </c>
      <c r="DO61" s="243">
        <f t="shared" si="59"/>
        <v>1161.4805186764718</v>
      </c>
      <c r="DP61" s="243">
        <f t="shared" si="59"/>
        <v>-8.2997560865790977E-5</v>
      </c>
      <c r="DQ61" s="243">
        <f t="shared" si="59"/>
        <v>-8.3921568898637574E-5</v>
      </c>
      <c r="DR61" s="243">
        <f t="shared" si="59"/>
        <v>-8.3940949464937281E-5</v>
      </c>
      <c r="DS61" s="243">
        <f t="shared" si="59"/>
        <v>-8.2127313992885303E-5</v>
      </c>
      <c r="DT61" s="243">
        <f t="shared" si="59"/>
        <v>-8.3058484408929639E-5</v>
      </c>
      <c r="DU61" s="243">
        <f t="shared" si="59"/>
        <v>-8.3986082290566727E-5</v>
      </c>
      <c r="DV61" s="243">
        <f t="shared" si="59"/>
        <v>-8.3996967266159692E-5</v>
      </c>
      <c r="DW61" s="243">
        <f t="shared" si="59"/>
        <v>-8.21862694677964E-5</v>
      </c>
      <c r="DX61" s="243">
        <f t="shared" si="59"/>
        <v>-8.3116256734319752E-5</v>
      </c>
      <c r="DY61" s="243">
        <f t="shared" si="59"/>
        <v>-8.4039179732483724E-5</v>
      </c>
      <c r="DZ61" s="243">
        <f t="shared" si="59"/>
        <v>-8.4050330195286285E-5</v>
      </c>
      <c r="EA61" s="243">
        <f t="shared" si="59"/>
        <v>-8.2240290343485865E-5</v>
      </c>
      <c r="EB61" s="243">
        <f t="shared" si="59"/>
        <v>-8.3164050203506125E-5</v>
      </c>
      <c r="EC61" s="243">
        <f t="shared" si="59"/>
        <v>-8.408988778951443E-5</v>
      </c>
      <c r="ED61" s="243">
        <f t="shared" si="59"/>
        <v>-8.410926835581415E-5</v>
      </c>
      <c r="EE61" s="243">
        <f t="shared" si="59"/>
        <v>-8.3208955056423005E-5</v>
      </c>
      <c r="EF61" s="243">
        <f t="shared" si="59"/>
        <v>-8.3222872934812431E-5</v>
      </c>
      <c r="EG61" s="243">
        <f t="shared" si="59"/>
        <v>-8.4155463130281937E-5</v>
      </c>
      <c r="EH61" s="243">
        <f t="shared" ref="EH61:FM61" si="60" xml:space="preserve"> EH58 + EH60</f>
        <v>-8.416687908029408E-5</v>
      </c>
      <c r="EI61" s="243">
        <f t="shared" si="60"/>
        <v>-8.2353266694086414E-5</v>
      </c>
      <c r="EJ61" s="243">
        <f t="shared" si="60"/>
        <v>-8.3279857455765394E-5</v>
      </c>
      <c r="EK61" s="243">
        <f t="shared" si="60"/>
        <v>-8.4213870316390612E-5</v>
      </c>
      <c r="EL61" s="243">
        <f t="shared" si="60"/>
        <v>-8.4231126985013623E-5</v>
      </c>
      <c r="EM61" s="243">
        <f t="shared" si="60"/>
        <v>-8.2409884727260952E-5</v>
      </c>
      <c r="EN61" s="243">
        <f t="shared" si="60"/>
        <v>-8.3335528969323138E-5</v>
      </c>
      <c r="EO61" s="243">
        <f t="shared" si="60"/>
        <v>-8.4263250937373395E-5</v>
      </c>
      <c r="EP61" s="243">
        <f t="shared" si="60"/>
        <v>-8.4275463349014324E-5</v>
      </c>
      <c r="EQ61" s="243">
        <f t="shared" si="60"/>
        <v>-8.2458711287980273E-5</v>
      </c>
      <c r="ER61" s="243">
        <f t="shared" si="60"/>
        <v>-8.3389362272527553E-5</v>
      </c>
      <c r="ES61" s="243">
        <f t="shared" si="60"/>
        <v>-8.432431299557793E-5</v>
      </c>
      <c r="ET61" s="243">
        <f t="shared" si="60"/>
        <v>-8.4342366125829713E-5</v>
      </c>
      <c r="EU61" s="243">
        <f t="shared" si="60"/>
        <v>-8.3442407771294858E-5</v>
      </c>
      <c r="EV61" s="243">
        <f t="shared" si="60"/>
        <v>-8.3451598823061461E-5</v>
      </c>
      <c r="EW61" s="243">
        <f t="shared" si="60"/>
        <v>-8.4379268847962013E-5</v>
      </c>
      <c r="EX61" s="243">
        <f t="shared" si="60"/>
        <v>-8.4395994542165874E-5</v>
      </c>
      <c r="EY61" s="243">
        <f t="shared" si="60"/>
        <v>-8.2577141669299466E-5</v>
      </c>
      <c r="EZ61" s="243">
        <f t="shared" si="60"/>
        <v>-8.350832074253541E-5</v>
      </c>
      <c r="FA61" s="243">
        <f t="shared" si="60"/>
        <v>-8.4438472495699461E-5</v>
      </c>
      <c r="FB61" s="243">
        <f t="shared" si="60"/>
        <v>-8.4455994651532054E-5</v>
      </c>
      <c r="FC61" s="243">
        <f t="shared" si="60"/>
        <v>-8.2631681976485933E-5</v>
      </c>
      <c r="FD61" s="243">
        <f t="shared" si="60"/>
        <v>-8.3566618270883606E-5</v>
      </c>
      <c r="FE61" s="243">
        <f t="shared" si="60"/>
        <v>-8.4500065528323186E-5</v>
      </c>
      <c r="FF61" s="243">
        <f t="shared" si="60"/>
        <v>-8.4518118658574943E-5</v>
      </c>
      <c r="FG61" s="243">
        <f t="shared" si="60"/>
        <v>-8.2695312334870132E-5</v>
      </c>
      <c r="FH61" s="243">
        <f t="shared" si="60"/>
        <v>-8.3625966205148008E-5</v>
      </c>
      <c r="FI61" s="243">
        <f t="shared" si="60"/>
        <v>-8.4556348816755179E-5</v>
      </c>
      <c r="FJ61" s="243">
        <f t="shared" si="60"/>
        <v>-8.4576260357474049E-5</v>
      </c>
      <c r="FK61" s="243">
        <f t="shared" si="60"/>
        <v>-8.3668245043274394E-5</v>
      </c>
      <c r="FL61" s="243">
        <f t="shared" si="60"/>
        <v>-8.3685314139412368E-5</v>
      </c>
      <c r="FM61" s="243">
        <f t="shared" si="60"/>
        <v>-8.4617676362169295E-5</v>
      </c>
      <c r="FN61" s="243">
        <f t="shared" ref="FN61:GJ61" si="61" xml:space="preserve"> FN58 + FN60</f>
        <v>-8.4636525954049838E-5</v>
      </c>
      <c r="FO61" s="243">
        <f t="shared" si="61"/>
        <v>-8.2813223284692325E-5</v>
      </c>
      <c r="FP61" s="243">
        <f t="shared" si="61"/>
        <v>-8.3752802719527195E-5</v>
      </c>
      <c r="FQ61" s="243">
        <f t="shared" si="61"/>
        <v>-8.4689092421547657E-5</v>
      </c>
      <c r="FR61" s="243">
        <f t="shared" si="61"/>
        <v>-8.4703694218074823E-5</v>
      </c>
      <c r="FS61" s="243">
        <f t="shared" si="61"/>
        <v>-8.2877632790322067E-5</v>
      </c>
      <c r="FT61" s="243">
        <f t="shared" si="61"/>
        <v>-8.3817402683372501E-5</v>
      </c>
      <c r="FU61" s="243">
        <f t="shared" si="61"/>
        <v>-8.4752012890219265E-5</v>
      </c>
      <c r="FV61" s="243">
        <f t="shared" si="61"/>
        <v>-8.4765552737908089E-5</v>
      </c>
      <c r="FW61" s="243">
        <f t="shared" si="61"/>
        <v>-8.2932952244754049E-5</v>
      </c>
      <c r="FX61" s="243">
        <f t="shared" si="61"/>
        <v>-8.3870185580660751E-5</v>
      </c>
      <c r="FY61" s="243">
        <f t="shared" si="61"/>
        <v>-8.480909264028003E-5</v>
      </c>
      <c r="FZ61" s="243">
        <f t="shared" si="61"/>
        <v>-8.4819977615873009E-5</v>
      </c>
      <c r="GA61" s="243">
        <f t="shared" si="61"/>
        <v>-8.3916140839493782E-5</v>
      </c>
      <c r="GB61" s="243">
        <f t="shared" si="61"/>
        <v>-8.3926119695697536E-5</v>
      </c>
      <c r="GC61" s="243">
        <f t="shared" si="61"/>
        <v>-8.4868296288017492E-5</v>
      </c>
      <c r="GD61" s="243">
        <f t="shared" si="61"/>
        <v>-8.488608393105968E-5</v>
      </c>
      <c r="GE61" s="243">
        <f t="shared" si="61"/>
        <v>-8.3053979783558328E-5</v>
      </c>
      <c r="GF61" s="243">
        <f t="shared" si="61"/>
        <v>-8.3990719659542856E-5</v>
      </c>
      <c r="GG61" s="243">
        <f t="shared" si="61"/>
        <v>-8.4924314089239916E-5</v>
      </c>
      <c r="GH61" s="243">
        <f t="shared" si="61"/>
        <v>-8.4943960142749191E-5</v>
      </c>
      <c r="GI61" s="243">
        <f t="shared" si="61"/>
        <v>-8.3116571278948512E-5</v>
      </c>
      <c r="GJ61" s="243">
        <f t="shared" si="61"/>
        <v>-8.4056632630783381E-5</v>
      </c>
    </row>
    <row r="62" spans="1:192" outlineLevel="1" x14ac:dyDescent="0.25">
      <c r="A62" s="217"/>
      <c r="D62" s="221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246"/>
      <c r="X62" s="246"/>
      <c r="Y62" s="246"/>
      <c r="Z62" s="246"/>
      <c r="AA62" s="246"/>
      <c r="AB62" s="246"/>
      <c r="AC62" s="246"/>
      <c r="AD62" s="246"/>
      <c r="AE62" s="246"/>
      <c r="AF62" s="246"/>
      <c r="AG62" s="246"/>
      <c r="AH62" s="246"/>
      <c r="AI62" s="246"/>
      <c r="AJ62" s="246"/>
      <c r="AK62" s="246"/>
      <c r="AL62" s="246"/>
      <c r="AM62" s="246"/>
      <c r="AN62" s="246"/>
      <c r="AO62" s="246"/>
      <c r="AP62" s="246"/>
      <c r="AQ62" s="246"/>
      <c r="AR62" s="246"/>
      <c r="AS62" s="246"/>
      <c r="AT62" s="246"/>
      <c r="AU62" s="246"/>
      <c r="AV62" s="246"/>
      <c r="AW62" s="246"/>
      <c r="AX62" s="246"/>
      <c r="AY62" s="246"/>
      <c r="AZ62" s="246"/>
      <c r="BA62" s="246"/>
      <c r="BB62" s="246"/>
      <c r="BC62" s="246"/>
      <c r="BD62" s="246"/>
      <c r="BE62" s="246"/>
      <c r="BF62" s="246"/>
      <c r="BG62" s="246"/>
      <c r="BH62" s="246"/>
      <c r="BI62" s="246"/>
      <c r="BJ62" s="246"/>
      <c r="BK62" s="246"/>
      <c r="BL62" s="246"/>
      <c r="BM62" s="246"/>
      <c r="BN62" s="246"/>
      <c r="BO62" s="246"/>
      <c r="BP62" s="246"/>
      <c r="BQ62" s="246"/>
      <c r="BR62" s="246"/>
      <c r="BS62" s="246"/>
      <c r="BT62" s="246"/>
      <c r="BU62" s="246"/>
      <c r="BV62" s="246"/>
      <c r="BW62" s="246"/>
      <c r="BX62" s="246"/>
      <c r="BY62" s="246"/>
      <c r="BZ62" s="246"/>
      <c r="CA62" s="246"/>
      <c r="CB62" s="246"/>
      <c r="CC62" s="246"/>
      <c r="CD62" s="246"/>
      <c r="CE62" s="246"/>
      <c r="CF62" s="246"/>
      <c r="CG62" s="246"/>
      <c r="CH62" s="246"/>
      <c r="CI62" s="246"/>
      <c r="CJ62" s="246"/>
      <c r="CK62" s="246"/>
      <c r="CL62" s="246"/>
      <c r="CM62" s="246"/>
      <c r="CN62" s="246"/>
      <c r="CO62" s="246"/>
      <c r="CP62" s="246"/>
      <c r="CQ62" s="246"/>
      <c r="CR62" s="246"/>
      <c r="CS62" s="246"/>
      <c r="CT62" s="246"/>
      <c r="CU62" s="246"/>
      <c r="CV62" s="246"/>
      <c r="CW62" s="246"/>
      <c r="CX62" s="246"/>
      <c r="CY62" s="246"/>
      <c r="CZ62" s="246"/>
      <c r="DA62" s="246"/>
      <c r="DB62" s="246"/>
      <c r="DC62" s="246"/>
      <c r="DD62" s="246"/>
      <c r="DE62" s="246"/>
      <c r="DF62" s="246"/>
      <c r="DG62" s="246"/>
      <c r="DH62" s="246"/>
      <c r="DI62" s="246"/>
      <c r="DJ62" s="246"/>
      <c r="DK62" s="246"/>
      <c r="DL62" s="246"/>
      <c r="DM62" s="246"/>
      <c r="DN62" s="246"/>
      <c r="DO62" s="246"/>
      <c r="DP62" s="246"/>
      <c r="DQ62" s="246"/>
      <c r="DR62" s="246"/>
      <c r="DS62" s="246"/>
      <c r="DT62" s="246"/>
      <c r="DU62" s="246"/>
      <c r="DV62" s="246"/>
      <c r="DW62" s="246"/>
      <c r="DX62" s="246"/>
      <c r="DY62" s="246"/>
      <c r="DZ62" s="246"/>
      <c r="EA62" s="246"/>
      <c r="EB62" s="246"/>
      <c r="EC62" s="246"/>
      <c r="ED62" s="246"/>
      <c r="EE62" s="246"/>
      <c r="EF62" s="246"/>
      <c r="EG62" s="246"/>
      <c r="EH62" s="246"/>
      <c r="EI62" s="246"/>
      <c r="EJ62" s="246"/>
      <c r="EK62" s="246"/>
      <c r="EL62" s="246"/>
      <c r="EM62" s="246"/>
      <c r="EN62" s="246"/>
      <c r="EO62" s="246"/>
      <c r="EP62" s="246"/>
      <c r="EQ62" s="246"/>
      <c r="ER62" s="246"/>
      <c r="ES62" s="246"/>
      <c r="ET62" s="246"/>
      <c r="EU62" s="246"/>
      <c r="EV62" s="246"/>
      <c r="EW62" s="246"/>
      <c r="EX62" s="246"/>
      <c r="EY62" s="246"/>
      <c r="EZ62" s="246"/>
      <c r="FA62" s="246"/>
      <c r="FB62" s="246"/>
      <c r="FC62" s="246"/>
      <c r="FD62" s="246"/>
      <c r="FE62" s="246"/>
      <c r="FF62" s="246"/>
      <c r="FG62" s="246"/>
      <c r="FH62" s="246"/>
      <c r="FI62" s="246"/>
      <c r="FJ62" s="246"/>
      <c r="FK62" s="246"/>
      <c r="FL62" s="246"/>
      <c r="FM62" s="246"/>
      <c r="FN62" s="246"/>
      <c r="FO62" s="246"/>
      <c r="FP62" s="246"/>
      <c r="FQ62" s="246"/>
      <c r="FR62" s="246"/>
      <c r="FS62" s="246"/>
      <c r="FT62" s="246"/>
      <c r="FU62" s="246"/>
      <c r="FV62" s="246"/>
      <c r="FW62" s="246"/>
      <c r="FX62" s="246"/>
      <c r="FY62" s="246"/>
      <c r="FZ62" s="246"/>
      <c r="GA62" s="246"/>
      <c r="GB62" s="246"/>
      <c r="GC62" s="246"/>
      <c r="GD62" s="246"/>
      <c r="GE62" s="246"/>
      <c r="GF62" s="246"/>
      <c r="GG62" s="246"/>
      <c r="GH62" s="246"/>
      <c r="GI62" s="246"/>
      <c r="GJ62" s="246"/>
    </row>
    <row r="63" spans="1:192" outlineLevel="1" x14ac:dyDescent="0.25">
      <c r="A63" s="217"/>
      <c r="D63" s="221"/>
      <c r="E63" s="300" t="str">
        <f xml:space="preserve"> Equity!E$66</f>
        <v>Dividends paid</v>
      </c>
      <c r="F63" s="300">
        <f xml:space="preserve"> Equity!F$66</f>
        <v>0</v>
      </c>
      <c r="G63" s="300" t="str">
        <f xml:space="preserve"> Equity!G$66</f>
        <v>$ 000s</v>
      </c>
      <c r="H63" s="300">
        <f xml:space="preserve"> Equity!H$66</f>
        <v>-32995.071773845564</v>
      </c>
      <c r="I63" s="300">
        <f xml:space="preserve"> Equity!I$66</f>
        <v>0</v>
      </c>
      <c r="J63" s="300">
        <f xml:space="preserve"> Equity!J$66</f>
        <v>0</v>
      </c>
      <c r="K63" s="300">
        <f xml:space="preserve"> Equity!K$66</f>
        <v>0</v>
      </c>
      <c r="L63" s="300">
        <f xml:space="preserve"> Equity!L$66</f>
        <v>0</v>
      </c>
      <c r="M63" s="300">
        <f xml:space="preserve"> Equity!M$66</f>
        <v>0</v>
      </c>
      <c r="N63" s="300">
        <f xml:space="preserve"> Equity!N$66</f>
        <v>0</v>
      </c>
      <c r="O63" s="300">
        <f xml:space="preserve"> Equity!O$66</f>
        <v>0</v>
      </c>
      <c r="P63" s="300">
        <f xml:space="preserve"> Equity!P$66</f>
        <v>0</v>
      </c>
      <c r="Q63" s="300">
        <f xml:space="preserve"> Equity!Q$66</f>
        <v>0</v>
      </c>
      <c r="R63" s="300">
        <f xml:space="preserve"> Equity!R$66</f>
        <v>0</v>
      </c>
      <c r="S63" s="300">
        <f xml:space="preserve"> Equity!S$66</f>
        <v>0</v>
      </c>
      <c r="T63" s="300">
        <f xml:space="preserve"> Equity!T$66</f>
        <v>0</v>
      </c>
      <c r="U63" s="300">
        <f xml:space="preserve"> Equity!U$66</f>
        <v>0</v>
      </c>
      <c r="V63" s="300">
        <f xml:space="preserve"> Equity!V$66</f>
        <v>0</v>
      </c>
      <c r="W63" s="300">
        <f xml:space="preserve"> Equity!W$66</f>
        <v>0</v>
      </c>
      <c r="X63" s="300">
        <f xml:space="preserve"> Equity!X$66</f>
        <v>0</v>
      </c>
      <c r="Y63" s="300">
        <f xml:space="preserve"> Equity!Y$66</f>
        <v>0</v>
      </c>
      <c r="Z63" s="300">
        <f xml:space="preserve"> Equity!Z$66</f>
        <v>0</v>
      </c>
      <c r="AA63" s="300">
        <f xml:space="preserve"> Equity!AA$66</f>
        <v>0</v>
      </c>
      <c r="AB63" s="300">
        <f xml:space="preserve"> Equity!AB$66</f>
        <v>0</v>
      </c>
      <c r="AC63" s="300">
        <f xml:space="preserve"> Equity!AC$66</f>
        <v>0</v>
      </c>
      <c r="AD63" s="300">
        <f xml:space="preserve"> Equity!AD$66</f>
        <v>0</v>
      </c>
      <c r="AE63" s="300">
        <f xml:space="preserve"> Equity!AE$66</f>
        <v>0</v>
      </c>
      <c r="AF63" s="300">
        <f xml:space="preserve"> Equity!AF$66</f>
        <v>0</v>
      </c>
      <c r="AG63" s="300">
        <f xml:space="preserve"> Equity!AG$66</f>
        <v>0</v>
      </c>
      <c r="AH63" s="300">
        <f xml:space="preserve"> Equity!AH$66</f>
        <v>0</v>
      </c>
      <c r="AI63" s="300">
        <f xml:space="preserve"> Equity!AI$66</f>
        <v>0</v>
      </c>
      <c r="AJ63" s="300">
        <f xml:space="preserve"> Equity!AJ$66</f>
        <v>0</v>
      </c>
      <c r="AK63" s="300">
        <f xml:space="preserve"> Equity!AK$66</f>
        <v>0</v>
      </c>
      <c r="AL63" s="300">
        <f xml:space="preserve"> Equity!AL$66</f>
        <v>0</v>
      </c>
      <c r="AM63" s="300">
        <f xml:space="preserve"> Equity!AM$66</f>
        <v>0</v>
      </c>
      <c r="AN63" s="300">
        <f xml:space="preserve"> Equity!AN$66</f>
        <v>0</v>
      </c>
      <c r="AO63" s="300">
        <f xml:space="preserve"> Equity!AO$66</f>
        <v>0</v>
      </c>
      <c r="AP63" s="300">
        <f xml:space="preserve"> Equity!AP$66</f>
        <v>0</v>
      </c>
      <c r="AQ63" s="300">
        <f xml:space="preserve"> Equity!AQ$66</f>
        <v>0</v>
      </c>
      <c r="AR63" s="300">
        <f xml:space="preserve"> Equity!AR$66</f>
        <v>0</v>
      </c>
      <c r="AS63" s="300">
        <f xml:space="preserve"> Equity!AS$66</f>
        <v>0</v>
      </c>
      <c r="AT63" s="300">
        <f xml:space="preserve"> Equity!AT$66</f>
        <v>0</v>
      </c>
      <c r="AU63" s="300">
        <f xml:space="preserve"> Equity!AU$66</f>
        <v>0</v>
      </c>
      <c r="AV63" s="300">
        <f xml:space="preserve"> Equity!AV$66</f>
        <v>0</v>
      </c>
      <c r="AW63" s="300">
        <f xml:space="preserve"> Equity!AW$66</f>
        <v>0</v>
      </c>
      <c r="AX63" s="300">
        <f xml:space="preserve"> Equity!AX$66</f>
        <v>0</v>
      </c>
      <c r="AY63" s="300">
        <f xml:space="preserve"> Equity!AY$66</f>
        <v>0</v>
      </c>
      <c r="AZ63" s="300">
        <f xml:space="preserve"> Equity!AZ$66</f>
        <v>0</v>
      </c>
      <c r="BA63" s="300">
        <f xml:space="preserve"> Equity!BA$66</f>
        <v>0</v>
      </c>
      <c r="BB63" s="300">
        <f xml:space="preserve"> Equity!BB$66</f>
        <v>0</v>
      </c>
      <c r="BC63" s="300">
        <f xml:space="preserve"> Equity!BC$66</f>
        <v>0</v>
      </c>
      <c r="BD63" s="300">
        <f xml:space="preserve"> Equity!BD$66</f>
        <v>0</v>
      </c>
      <c r="BE63" s="300">
        <f xml:space="preserve"> Equity!BE$66</f>
        <v>0</v>
      </c>
      <c r="BF63" s="300">
        <f xml:space="preserve"> Equity!BF$66</f>
        <v>0</v>
      </c>
      <c r="BG63" s="300">
        <f xml:space="preserve"> Equity!BG$66</f>
        <v>0</v>
      </c>
      <c r="BH63" s="300">
        <f xml:space="preserve"> Equity!BH$66</f>
        <v>0</v>
      </c>
      <c r="BI63" s="300">
        <f xml:space="preserve"> Equity!BI$66</f>
        <v>0</v>
      </c>
      <c r="BJ63" s="300">
        <f xml:space="preserve"> Equity!BJ$66</f>
        <v>0</v>
      </c>
      <c r="BK63" s="300">
        <f xml:space="preserve"> Equity!BK$66</f>
        <v>0</v>
      </c>
      <c r="BL63" s="300">
        <f xml:space="preserve"> Equity!BL$66</f>
        <v>0</v>
      </c>
      <c r="BM63" s="300">
        <f xml:space="preserve"> Equity!BM$66</f>
        <v>0</v>
      </c>
      <c r="BN63" s="300">
        <f xml:space="preserve"> Equity!BN$66</f>
        <v>0</v>
      </c>
      <c r="BO63" s="300">
        <f xml:space="preserve"> Equity!BO$66</f>
        <v>0</v>
      </c>
      <c r="BP63" s="300">
        <f xml:space="preserve"> Equity!BP$66</f>
        <v>0</v>
      </c>
      <c r="BQ63" s="300">
        <f xml:space="preserve"> Equity!BQ$66</f>
        <v>0</v>
      </c>
      <c r="BR63" s="300">
        <f xml:space="preserve"> Equity!BR$66</f>
        <v>0</v>
      </c>
      <c r="BS63" s="300">
        <f xml:space="preserve"> Equity!BS$66</f>
        <v>0</v>
      </c>
      <c r="BT63" s="300">
        <f xml:space="preserve"> Equity!BT$66</f>
        <v>0</v>
      </c>
      <c r="BU63" s="300">
        <f xml:space="preserve"> Equity!BU$66</f>
        <v>0</v>
      </c>
      <c r="BV63" s="300">
        <f xml:space="preserve"> Equity!BV$66</f>
        <v>0</v>
      </c>
      <c r="BW63" s="300">
        <f xml:space="preserve"> Equity!BW$66</f>
        <v>0</v>
      </c>
      <c r="BX63" s="300">
        <f xml:space="preserve"> Equity!BX$66</f>
        <v>0</v>
      </c>
      <c r="BY63" s="300">
        <f xml:space="preserve"> Equity!BY$66</f>
        <v>0</v>
      </c>
      <c r="BZ63" s="300">
        <f xml:space="preserve"> Equity!BZ$66</f>
        <v>0</v>
      </c>
      <c r="CA63" s="300">
        <f xml:space="preserve"> Equity!CA$66</f>
        <v>0</v>
      </c>
      <c r="CB63" s="300">
        <f xml:space="preserve"> Equity!CB$66</f>
        <v>0</v>
      </c>
      <c r="CC63" s="300">
        <f xml:space="preserve"> Equity!CC$66</f>
        <v>0</v>
      </c>
      <c r="CD63" s="300">
        <f xml:space="preserve"> Equity!CD$66</f>
        <v>0</v>
      </c>
      <c r="CE63" s="300">
        <f xml:space="preserve"> Equity!CE$66</f>
        <v>0</v>
      </c>
      <c r="CF63" s="300">
        <f xml:space="preserve"> Equity!CF$66</f>
        <v>0</v>
      </c>
      <c r="CG63" s="300">
        <f xml:space="preserve"> Equity!CG$66</f>
        <v>0</v>
      </c>
      <c r="CH63" s="300">
        <f xml:space="preserve"> Equity!CH$66</f>
        <v>0</v>
      </c>
      <c r="CI63" s="300">
        <f xml:space="preserve"> Equity!CI$66</f>
        <v>0</v>
      </c>
      <c r="CJ63" s="300">
        <f xml:space="preserve"> Equity!CJ$66</f>
        <v>0</v>
      </c>
      <c r="CK63" s="300">
        <f xml:space="preserve"> Equity!CK$66</f>
        <v>0</v>
      </c>
      <c r="CL63" s="300">
        <f xml:space="preserve"> Equity!CL$66</f>
        <v>0</v>
      </c>
      <c r="CM63" s="300">
        <f xml:space="preserve"> Equity!CM$66</f>
        <v>0</v>
      </c>
      <c r="CN63" s="300">
        <f xml:space="preserve"> Equity!CN$66</f>
        <v>0</v>
      </c>
      <c r="CO63" s="300">
        <f xml:space="preserve"> Equity!CO$66</f>
        <v>0</v>
      </c>
      <c r="CP63" s="300">
        <f xml:space="preserve"> Equity!CP$66</f>
        <v>-1278.5543096059353</v>
      </c>
      <c r="CQ63" s="300">
        <f xml:space="preserve"> Equity!CQ$66</f>
        <v>-1173.1197180760555</v>
      </c>
      <c r="CR63" s="300">
        <f xml:space="preserve"> Equity!CR$66</f>
        <v>-1202.3979961424611</v>
      </c>
      <c r="CS63" s="300">
        <f xml:space="preserve"> Equity!CS$66</f>
        <v>-1550.1896376666841</v>
      </c>
      <c r="CT63" s="300">
        <f xml:space="preserve"> Equity!CT$66</f>
        <v>-1524.2748774807412</v>
      </c>
      <c r="CU63" s="300">
        <f xml:space="preserve"> Equity!CU$66</f>
        <v>-1144.7716697459489</v>
      </c>
      <c r="CV63" s="300">
        <f xml:space="preserve"> Equity!CV$66</f>
        <v>-1173.5895508107728</v>
      </c>
      <c r="CW63" s="300">
        <f xml:space="preserve"> Equity!CW$66</f>
        <v>-1519.7980730857805</v>
      </c>
      <c r="CX63" s="300">
        <f xml:space="preserve"> Equity!CX$66</f>
        <v>-1494.2390234932345</v>
      </c>
      <c r="CY63" s="300">
        <f xml:space="preserve"> Equity!CY$66</f>
        <v>-1129.4587413564218</v>
      </c>
      <c r="CZ63" s="300">
        <f xml:space="preserve"> Equity!CZ$66</f>
        <v>-1132.1517318460606</v>
      </c>
      <c r="DA63" s="300">
        <f xml:space="preserve"> Equity!DA$66</f>
        <v>-1489.5714948409466</v>
      </c>
      <c r="DB63" s="300">
        <f xml:space="preserve"> Equity!DB$66</f>
        <v>-1464.343017484033</v>
      </c>
      <c r="DC63" s="300">
        <f xml:space="preserve"> Equity!DC$66</f>
        <v>-1088.5942547585721</v>
      </c>
      <c r="DD63" s="300">
        <f xml:space="preserve"> Equity!DD$66</f>
        <v>-1116.3629333641429</v>
      </c>
      <c r="DE63" s="300">
        <f xml:space="preserve"> Equity!DE$66</f>
        <v>-1459.3532823753812</v>
      </c>
      <c r="DF63" s="300">
        <f xml:space="preserve"> Equity!DF$66</f>
        <v>-1434.4353820320196</v>
      </c>
      <c r="DG63" s="300">
        <f xml:space="preserve"> Equity!DG$66</f>
        <v>-1060.5555491619393</v>
      </c>
      <c r="DH63" s="300">
        <f xml:space="preserve"> Equity!DH$66</f>
        <v>-1087.7841673418482</v>
      </c>
      <c r="DI63" s="300">
        <f xml:space="preserve"> Equity!DI$66</f>
        <v>-1429.1486901541161</v>
      </c>
      <c r="DJ63" s="300">
        <f xml:space="preserve"> Equity!DJ$66</f>
        <v>-1404.5249688580641</v>
      </c>
      <c r="DK63" s="300">
        <f xml:space="preserve"> Equity!DK$66</f>
        <v>-1032.4580432785156</v>
      </c>
      <c r="DL63" s="300">
        <f xml:space="preserve"> Equity!DL$66</f>
        <v>-1059.1023048177681</v>
      </c>
      <c r="DM63" s="300">
        <f xml:space="preserve"> Equity!DM$66</f>
        <v>-1398.8345880178972</v>
      </c>
      <c r="DN63" s="300">
        <f xml:space="preserve"> Equity!DN$66</f>
        <v>-1373.3902049660355</v>
      </c>
      <c r="DO63" s="300">
        <f xml:space="preserve"> Equity!DO$66</f>
        <v>-774.06756308419006</v>
      </c>
      <c r="DP63" s="300">
        <f xml:space="preserve"> Equity!DP$66</f>
        <v>0</v>
      </c>
      <c r="DQ63" s="300">
        <f xml:space="preserve"> Equity!DQ$66</f>
        <v>0</v>
      </c>
      <c r="DR63" s="300">
        <f xml:space="preserve"> Equity!DR$66</f>
        <v>0</v>
      </c>
      <c r="DS63" s="300">
        <f xml:space="preserve"> Equity!DS$66</f>
        <v>0</v>
      </c>
      <c r="DT63" s="300">
        <f xml:space="preserve"> Equity!DT$66</f>
        <v>0</v>
      </c>
      <c r="DU63" s="300">
        <f xml:space="preserve"> Equity!DU$66</f>
        <v>0</v>
      </c>
      <c r="DV63" s="300">
        <f xml:space="preserve"> Equity!DV$66</f>
        <v>0</v>
      </c>
      <c r="DW63" s="300">
        <f xml:space="preserve"> Equity!DW$66</f>
        <v>0</v>
      </c>
      <c r="DX63" s="300">
        <f xml:space="preserve"> Equity!DX$66</f>
        <v>0</v>
      </c>
      <c r="DY63" s="300">
        <f xml:space="preserve"> Equity!DY$66</f>
        <v>0</v>
      </c>
      <c r="DZ63" s="300">
        <f xml:space="preserve"> Equity!DZ$66</f>
        <v>0</v>
      </c>
      <c r="EA63" s="300">
        <f xml:space="preserve"> Equity!EA$66</f>
        <v>0</v>
      </c>
      <c r="EB63" s="300">
        <f xml:space="preserve"> Equity!EB$66</f>
        <v>0</v>
      </c>
      <c r="EC63" s="300">
        <f xml:space="preserve"> Equity!EC$66</f>
        <v>0</v>
      </c>
      <c r="ED63" s="300">
        <f xml:space="preserve"> Equity!ED$66</f>
        <v>0</v>
      </c>
      <c r="EE63" s="300">
        <f xml:space="preserve"> Equity!EE$66</f>
        <v>0</v>
      </c>
      <c r="EF63" s="300">
        <f xml:space="preserve"> Equity!EF$66</f>
        <v>0</v>
      </c>
      <c r="EG63" s="300">
        <f xml:space="preserve"> Equity!EG$66</f>
        <v>0</v>
      </c>
      <c r="EH63" s="300">
        <f xml:space="preserve"> Equity!EH$66</f>
        <v>0</v>
      </c>
      <c r="EI63" s="300">
        <f xml:space="preserve"> Equity!EI$66</f>
        <v>0</v>
      </c>
      <c r="EJ63" s="300">
        <f xml:space="preserve"> Equity!EJ$66</f>
        <v>0</v>
      </c>
      <c r="EK63" s="300">
        <f xml:space="preserve"> Equity!EK$66</f>
        <v>0</v>
      </c>
      <c r="EL63" s="300">
        <f xml:space="preserve"> Equity!EL$66</f>
        <v>0</v>
      </c>
      <c r="EM63" s="300">
        <f xml:space="preserve"> Equity!EM$66</f>
        <v>0</v>
      </c>
      <c r="EN63" s="300">
        <f xml:space="preserve"> Equity!EN$66</f>
        <v>0</v>
      </c>
      <c r="EO63" s="300">
        <f xml:space="preserve"> Equity!EO$66</f>
        <v>0</v>
      </c>
      <c r="EP63" s="300">
        <f xml:space="preserve"> Equity!EP$66</f>
        <v>0</v>
      </c>
      <c r="EQ63" s="300">
        <f xml:space="preserve"> Equity!EQ$66</f>
        <v>0</v>
      </c>
      <c r="ER63" s="300">
        <f xml:space="preserve"> Equity!ER$66</f>
        <v>0</v>
      </c>
      <c r="ES63" s="300">
        <f xml:space="preserve"> Equity!ES$66</f>
        <v>0</v>
      </c>
      <c r="ET63" s="300">
        <f xml:space="preserve"> Equity!ET$66</f>
        <v>0</v>
      </c>
      <c r="EU63" s="300">
        <f xml:space="preserve"> Equity!EU$66</f>
        <v>0</v>
      </c>
      <c r="EV63" s="300">
        <f xml:space="preserve"> Equity!EV$66</f>
        <v>0</v>
      </c>
      <c r="EW63" s="300">
        <f xml:space="preserve"> Equity!EW$66</f>
        <v>0</v>
      </c>
      <c r="EX63" s="300">
        <f xml:space="preserve"> Equity!EX$66</f>
        <v>0</v>
      </c>
      <c r="EY63" s="300">
        <f xml:space="preserve"> Equity!EY$66</f>
        <v>0</v>
      </c>
      <c r="EZ63" s="300">
        <f xml:space="preserve"> Equity!EZ$66</f>
        <v>0</v>
      </c>
      <c r="FA63" s="300">
        <f xml:space="preserve"> Equity!FA$66</f>
        <v>0</v>
      </c>
      <c r="FB63" s="300">
        <f xml:space="preserve"> Equity!FB$66</f>
        <v>0</v>
      </c>
      <c r="FC63" s="300">
        <f xml:space="preserve"> Equity!FC$66</f>
        <v>0</v>
      </c>
      <c r="FD63" s="300">
        <f xml:space="preserve"> Equity!FD$66</f>
        <v>0</v>
      </c>
      <c r="FE63" s="300">
        <f xml:space="preserve"> Equity!FE$66</f>
        <v>0</v>
      </c>
      <c r="FF63" s="300">
        <f xml:space="preserve"> Equity!FF$66</f>
        <v>0</v>
      </c>
      <c r="FG63" s="300">
        <f xml:space="preserve"> Equity!FG$66</f>
        <v>0</v>
      </c>
      <c r="FH63" s="300">
        <f xml:space="preserve"> Equity!FH$66</f>
        <v>0</v>
      </c>
      <c r="FI63" s="300">
        <f xml:space="preserve"> Equity!FI$66</f>
        <v>0</v>
      </c>
      <c r="FJ63" s="300">
        <f xml:space="preserve"> Equity!FJ$66</f>
        <v>0</v>
      </c>
      <c r="FK63" s="300">
        <f xml:space="preserve"> Equity!FK$66</f>
        <v>0</v>
      </c>
      <c r="FL63" s="300">
        <f xml:space="preserve"> Equity!FL$66</f>
        <v>0</v>
      </c>
      <c r="FM63" s="300">
        <f xml:space="preserve"> Equity!FM$66</f>
        <v>0</v>
      </c>
      <c r="FN63" s="300">
        <f xml:space="preserve"> Equity!FN$66</f>
        <v>0</v>
      </c>
      <c r="FO63" s="300">
        <f xml:space="preserve"> Equity!FO$66</f>
        <v>0</v>
      </c>
      <c r="FP63" s="300">
        <f xml:space="preserve"> Equity!FP$66</f>
        <v>0</v>
      </c>
      <c r="FQ63" s="300">
        <f xml:space="preserve"> Equity!FQ$66</f>
        <v>0</v>
      </c>
      <c r="FR63" s="300">
        <f xml:space="preserve"> Equity!FR$66</f>
        <v>0</v>
      </c>
      <c r="FS63" s="300">
        <f xml:space="preserve"> Equity!FS$66</f>
        <v>0</v>
      </c>
      <c r="FT63" s="300">
        <f xml:space="preserve"> Equity!FT$66</f>
        <v>0</v>
      </c>
      <c r="FU63" s="300">
        <f xml:space="preserve"> Equity!FU$66</f>
        <v>0</v>
      </c>
      <c r="FV63" s="300">
        <f xml:space="preserve"> Equity!FV$66</f>
        <v>0</v>
      </c>
      <c r="FW63" s="300">
        <f xml:space="preserve"> Equity!FW$66</f>
        <v>0</v>
      </c>
      <c r="FX63" s="300">
        <f xml:space="preserve"> Equity!FX$66</f>
        <v>0</v>
      </c>
      <c r="FY63" s="300">
        <f xml:space="preserve"> Equity!FY$66</f>
        <v>0</v>
      </c>
      <c r="FZ63" s="300">
        <f xml:space="preserve"> Equity!FZ$66</f>
        <v>0</v>
      </c>
      <c r="GA63" s="300">
        <f xml:space="preserve"> Equity!GA$66</f>
        <v>0</v>
      </c>
      <c r="GB63" s="300">
        <f xml:space="preserve"> Equity!GB$66</f>
        <v>0</v>
      </c>
      <c r="GC63" s="300">
        <f xml:space="preserve"> Equity!GC$66</f>
        <v>0</v>
      </c>
      <c r="GD63" s="300">
        <f xml:space="preserve"> Equity!GD$66</f>
        <v>0</v>
      </c>
      <c r="GE63" s="300">
        <f xml:space="preserve"> Equity!GE$66</f>
        <v>0</v>
      </c>
      <c r="GF63" s="300">
        <f xml:space="preserve"> Equity!GF$66</f>
        <v>0</v>
      </c>
      <c r="GG63" s="300">
        <f xml:space="preserve"> Equity!GG$66</f>
        <v>0</v>
      </c>
      <c r="GH63" s="300">
        <f xml:space="preserve"> Equity!GH$66</f>
        <v>0</v>
      </c>
      <c r="GI63" s="300">
        <f xml:space="preserve"> Equity!GI$66</f>
        <v>0</v>
      </c>
      <c r="GJ63" s="300">
        <f xml:space="preserve"> Equity!GJ$66</f>
        <v>0</v>
      </c>
    </row>
    <row r="64" spans="1:192" outlineLevel="1" x14ac:dyDescent="0.25">
      <c r="A64" s="217"/>
      <c r="D64" s="221"/>
      <c r="E64" s="243" t="s">
        <v>57</v>
      </c>
      <c r="F64" s="243"/>
      <c r="G64" s="243" t="str">
        <f>SMU</f>
        <v>$ 000s</v>
      </c>
      <c r="H64" s="243">
        <f xml:space="preserve"> SUM(J64:GJ64)</f>
        <v>387.40694973988292</v>
      </c>
      <c r="I64" s="243"/>
      <c r="J64" s="243">
        <f xml:space="preserve"> J61 + J63</f>
        <v>0</v>
      </c>
      <c r="K64" s="243">
        <f t="shared" ref="K64:BV64" si="62" xml:space="preserve"> K61 + K63</f>
        <v>0</v>
      </c>
      <c r="L64" s="243">
        <f t="shared" si="62"/>
        <v>0</v>
      </c>
      <c r="M64" s="243">
        <f t="shared" si="62"/>
        <v>0</v>
      </c>
      <c r="N64" s="243">
        <f t="shared" si="62"/>
        <v>0</v>
      </c>
      <c r="O64" s="243">
        <f t="shared" si="62"/>
        <v>5.2956929721403867E-6</v>
      </c>
      <c r="P64" s="243">
        <f t="shared" si="62"/>
        <v>8.2622391346376389E-6</v>
      </c>
      <c r="Q64" s="243">
        <f t="shared" si="62"/>
        <v>8.4430776041699573E-6</v>
      </c>
      <c r="R64" s="243">
        <f t="shared" si="62"/>
        <v>8.9015997218666598E-5</v>
      </c>
      <c r="S64" s="243">
        <f t="shared" si="62"/>
        <v>0</v>
      </c>
      <c r="T64" s="243">
        <f t="shared" si="62"/>
        <v>0</v>
      </c>
      <c r="U64" s="243">
        <f t="shared" si="62"/>
        <v>0</v>
      </c>
      <c r="V64" s="243">
        <f t="shared" si="62"/>
        <v>0</v>
      </c>
      <c r="W64" s="243">
        <f t="shared" si="62"/>
        <v>0</v>
      </c>
      <c r="X64" s="243">
        <f t="shared" si="62"/>
        <v>0</v>
      </c>
      <c r="Y64" s="243">
        <f t="shared" si="62"/>
        <v>0</v>
      </c>
      <c r="Z64" s="243">
        <f t="shared" si="62"/>
        <v>0</v>
      </c>
      <c r="AA64" s="243">
        <f t="shared" si="62"/>
        <v>0</v>
      </c>
      <c r="AB64" s="243">
        <f t="shared" si="62"/>
        <v>0</v>
      </c>
      <c r="AC64" s="243">
        <f t="shared" si="62"/>
        <v>0</v>
      </c>
      <c r="AD64" s="243">
        <f t="shared" si="62"/>
        <v>0</v>
      </c>
      <c r="AE64" s="243">
        <f t="shared" si="62"/>
        <v>0</v>
      </c>
      <c r="AF64" s="243">
        <f t="shared" si="62"/>
        <v>0</v>
      </c>
      <c r="AG64" s="243">
        <f t="shared" si="62"/>
        <v>0</v>
      </c>
      <c r="AH64" s="243">
        <f t="shared" si="62"/>
        <v>0</v>
      </c>
      <c r="AI64" s="243">
        <f t="shared" si="62"/>
        <v>0</v>
      </c>
      <c r="AJ64" s="243">
        <f t="shared" si="62"/>
        <v>0</v>
      </c>
      <c r="AK64" s="243">
        <f t="shared" si="62"/>
        <v>0</v>
      </c>
      <c r="AL64" s="243">
        <f t="shared" si="62"/>
        <v>0</v>
      </c>
      <c r="AM64" s="243">
        <f t="shared" si="62"/>
        <v>0</v>
      </c>
      <c r="AN64" s="243">
        <f t="shared" si="62"/>
        <v>0</v>
      </c>
      <c r="AO64" s="243">
        <f t="shared" si="62"/>
        <v>0</v>
      </c>
      <c r="AP64" s="243">
        <f t="shared" si="62"/>
        <v>0</v>
      </c>
      <c r="AQ64" s="243">
        <f t="shared" si="62"/>
        <v>0</v>
      </c>
      <c r="AR64" s="243">
        <f t="shared" si="62"/>
        <v>0</v>
      </c>
      <c r="AS64" s="243">
        <f t="shared" si="62"/>
        <v>0</v>
      </c>
      <c r="AT64" s="243">
        <f t="shared" si="62"/>
        <v>0</v>
      </c>
      <c r="AU64" s="243">
        <f t="shared" si="62"/>
        <v>0</v>
      </c>
      <c r="AV64" s="243">
        <f t="shared" si="62"/>
        <v>0</v>
      </c>
      <c r="AW64" s="243">
        <f t="shared" si="62"/>
        <v>0</v>
      </c>
      <c r="AX64" s="243">
        <f t="shared" si="62"/>
        <v>0</v>
      </c>
      <c r="AY64" s="243">
        <f t="shared" si="62"/>
        <v>0</v>
      </c>
      <c r="AZ64" s="243">
        <f t="shared" si="62"/>
        <v>0</v>
      </c>
      <c r="BA64" s="243">
        <f t="shared" si="62"/>
        <v>0</v>
      </c>
      <c r="BB64" s="243">
        <f t="shared" si="62"/>
        <v>0</v>
      </c>
      <c r="BC64" s="243">
        <f t="shared" si="62"/>
        <v>0</v>
      </c>
      <c r="BD64" s="243">
        <f t="shared" si="62"/>
        <v>0</v>
      </c>
      <c r="BE64" s="243">
        <f t="shared" si="62"/>
        <v>0</v>
      </c>
      <c r="BF64" s="243">
        <f t="shared" si="62"/>
        <v>0</v>
      </c>
      <c r="BG64" s="243">
        <f t="shared" si="62"/>
        <v>0</v>
      </c>
      <c r="BH64" s="243">
        <f t="shared" si="62"/>
        <v>0</v>
      </c>
      <c r="BI64" s="243">
        <f t="shared" si="62"/>
        <v>0</v>
      </c>
      <c r="BJ64" s="243">
        <f t="shared" si="62"/>
        <v>0</v>
      </c>
      <c r="BK64" s="243">
        <f t="shared" si="62"/>
        <v>0</v>
      </c>
      <c r="BL64" s="243">
        <f t="shared" si="62"/>
        <v>0</v>
      </c>
      <c r="BM64" s="243">
        <f t="shared" si="62"/>
        <v>0</v>
      </c>
      <c r="BN64" s="243">
        <f t="shared" si="62"/>
        <v>0</v>
      </c>
      <c r="BO64" s="243">
        <f t="shared" si="62"/>
        <v>0</v>
      </c>
      <c r="BP64" s="243">
        <f t="shared" si="62"/>
        <v>0</v>
      </c>
      <c r="BQ64" s="243">
        <f t="shared" si="62"/>
        <v>0</v>
      </c>
      <c r="BR64" s="243">
        <f t="shared" si="62"/>
        <v>0</v>
      </c>
      <c r="BS64" s="243">
        <f t="shared" si="62"/>
        <v>0</v>
      </c>
      <c r="BT64" s="243">
        <f t="shared" si="62"/>
        <v>0</v>
      </c>
      <c r="BU64" s="243">
        <f t="shared" si="62"/>
        <v>0</v>
      </c>
      <c r="BV64" s="243">
        <f t="shared" si="62"/>
        <v>0</v>
      </c>
      <c r="BW64" s="243">
        <f t="shared" ref="BW64:EH64" si="63" xml:space="preserve"> BW61 + BW63</f>
        <v>0</v>
      </c>
      <c r="BX64" s="243">
        <f t="shared" si="63"/>
        <v>0</v>
      </c>
      <c r="BY64" s="243">
        <f t="shared" si="63"/>
        <v>0</v>
      </c>
      <c r="BZ64" s="243">
        <f t="shared" si="63"/>
        <v>0</v>
      </c>
      <c r="CA64" s="243">
        <f t="shared" si="63"/>
        <v>0</v>
      </c>
      <c r="CB64" s="243">
        <f t="shared" si="63"/>
        <v>0</v>
      </c>
      <c r="CC64" s="243">
        <f t="shared" si="63"/>
        <v>0</v>
      </c>
      <c r="CD64" s="243">
        <f t="shared" si="63"/>
        <v>0</v>
      </c>
      <c r="CE64" s="243">
        <f t="shared" si="63"/>
        <v>0</v>
      </c>
      <c r="CF64" s="243">
        <f t="shared" si="63"/>
        <v>0</v>
      </c>
      <c r="CG64" s="243">
        <f t="shared" si="63"/>
        <v>0</v>
      </c>
      <c r="CH64" s="243">
        <f t="shared" si="63"/>
        <v>0</v>
      </c>
      <c r="CI64" s="243">
        <f t="shared" si="63"/>
        <v>0</v>
      </c>
      <c r="CJ64" s="243">
        <f t="shared" si="63"/>
        <v>0</v>
      </c>
      <c r="CK64" s="243">
        <f t="shared" si="63"/>
        <v>0</v>
      </c>
      <c r="CL64" s="243">
        <f t="shared" si="63"/>
        <v>0</v>
      </c>
      <c r="CM64" s="243">
        <f t="shared" si="63"/>
        <v>0</v>
      </c>
      <c r="CN64" s="243">
        <f t="shared" si="63"/>
        <v>0</v>
      </c>
      <c r="CO64" s="243">
        <f t="shared" si="63"/>
        <v>0</v>
      </c>
      <c r="CP64" s="243">
        <f t="shared" si="63"/>
        <v>0</v>
      </c>
      <c r="CQ64" s="243">
        <f t="shared" si="63"/>
        <v>0</v>
      </c>
      <c r="CR64" s="243">
        <f t="shared" si="63"/>
        <v>0</v>
      </c>
      <c r="CS64" s="243">
        <f t="shared" si="63"/>
        <v>0</v>
      </c>
      <c r="CT64" s="243">
        <f t="shared" si="63"/>
        <v>0</v>
      </c>
      <c r="CU64" s="243">
        <f t="shared" si="63"/>
        <v>0</v>
      </c>
      <c r="CV64" s="243">
        <f t="shared" si="63"/>
        <v>0</v>
      </c>
      <c r="CW64" s="243">
        <f t="shared" si="63"/>
        <v>0</v>
      </c>
      <c r="CX64" s="243">
        <f t="shared" si="63"/>
        <v>0</v>
      </c>
      <c r="CY64" s="243">
        <f t="shared" si="63"/>
        <v>0</v>
      </c>
      <c r="CZ64" s="243">
        <f t="shared" si="63"/>
        <v>0</v>
      </c>
      <c r="DA64" s="243">
        <f t="shared" si="63"/>
        <v>0</v>
      </c>
      <c r="DB64" s="243">
        <f t="shared" si="63"/>
        <v>0</v>
      </c>
      <c r="DC64" s="243">
        <f t="shared" si="63"/>
        <v>0</v>
      </c>
      <c r="DD64" s="243">
        <f t="shared" si="63"/>
        <v>0</v>
      </c>
      <c r="DE64" s="243">
        <f t="shared" si="63"/>
        <v>0</v>
      </c>
      <c r="DF64" s="243">
        <f t="shared" si="63"/>
        <v>0</v>
      </c>
      <c r="DG64" s="243">
        <f t="shared" si="63"/>
        <v>0</v>
      </c>
      <c r="DH64" s="243">
        <f t="shared" si="63"/>
        <v>0</v>
      </c>
      <c r="DI64" s="243">
        <f t="shared" si="63"/>
        <v>0</v>
      </c>
      <c r="DJ64" s="243">
        <f t="shared" si="63"/>
        <v>0</v>
      </c>
      <c r="DK64" s="243">
        <f t="shared" si="63"/>
        <v>0</v>
      </c>
      <c r="DL64" s="243">
        <f t="shared" si="63"/>
        <v>0</v>
      </c>
      <c r="DM64" s="243">
        <f t="shared" si="63"/>
        <v>0</v>
      </c>
      <c r="DN64" s="243">
        <f t="shared" si="63"/>
        <v>0</v>
      </c>
      <c r="DO64" s="243">
        <f t="shared" si="63"/>
        <v>387.41295559228172</v>
      </c>
      <c r="DP64" s="243">
        <f t="shared" si="63"/>
        <v>-8.2997560865790977E-5</v>
      </c>
      <c r="DQ64" s="243">
        <f t="shared" si="63"/>
        <v>-8.3921568898637574E-5</v>
      </c>
      <c r="DR64" s="243">
        <f t="shared" si="63"/>
        <v>-8.3940949464937281E-5</v>
      </c>
      <c r="DS64" s="243">
        <f t="shared" si="63"/>
        <v>-8.2127313992885303E-5</v>
      </c>
      <c r="DT64" s="243">
        <f t="shared" si="63"/>
        <v>-8.3058484408929639E-5</v>
      </c>
      <c r="DU64" s="243">
        <f t="shared" si="63"/>
        <v>-8.3986082290566727E-5</v>
      </c>
      <c r="DV64" s="243">
        <f t="shared" si="63"/>
        <v>-8.3996967266159692E-5</v>
      </c>
      <c r="DW64" s="243">
        <f t="shared" si="63"/>
        <v>-8.21862694677964E-5</v>
      </c>
      <c r="DX64" s="243">
        <f t="shared" si="63"/>
        <v>-8.3116256734319752E-5</v>
      </c>
      <c r="DY64" s="243">
        <f t="shared" si="63"/>
        <v>-8.4039179732483724E-5</v>
      </c>
      <c r="DZ64" s="243">
        <f t="shared" si="63"/>
        <v>-8.4050330195286285E-5</v>
      </c>
      <c r="EA64" s="243">
        <f t="shared" si="63"/>
        <v>-8.2240290343485865E-5</v>
      </c>
      <c r="EB64" s="243">
        <f t="shared" si="63"/>
        <v>-8.3164050203506125E-5</v>
      </c>
      <c r="EC64" s="243">
        <f t="shared" si="63"/>
        <v>-8.408988778951443E-5</v>
      </c>
      <c r="ED64" s="243">
        <f t="shared" si="63"/>
        <v>-8.410926835581415E-5</v>
      </c>
      <c r="EE64" s="243">
        <f t="shared" si="63"/>
        <v>-8.3208955056423005E-5</v>
      </c>
      <c r="EF64" s="243">
        <f t="shared" si="63"/>
        <v>-8.3222872934812431E-5</v>
      </c>
      <c r="EG64" s="243">
        <f t="shared" si="63"/>
        <v>-8.4155463130281937E-5</v>
      </c>
      <c r="EH64" s="243">
        <f t="shared" si="63"/>
        <v>-8.416687908029408E-5</v>
      </c>
      <c r="EI64" s="243">
        <f t="shared" ref="EI64:GG64" si="64" xml:space="preserve"> EI61 + EI63</f>
        <v>-8.2353266694086414E-5</v>
      </c>
      <c r="EJ64" s="243">
        <f t="shared" si="64"/>
        <v>-8.3279857455765394E-5</v>
      </c>
      <c r="EK64" s="243">
        <f t="shared" si="64"/>
        <v>-8.4213870316390612E-5</v>
      </c>
      <c r="EL64" s="243">
        <f t="shared" si="64"/>
        <v>-8.4231126985013623E-5</v>
      </c>
      <c r="EM64" s="243">
        <f t="shared" si="64"/>
        <v>-8.2409884727260952E-5</v>
      </c>
      <c r="EN64" s="243">
        <f t="shared" si="64"/>
        <v>-8.3335528969323138E-5</v>
      </c>
      <c r="EO64" s="243">
        <f t="shared" si="64"/>
        <v>-8.4263250937373395E-5</v>
      </c>
      <c r="EP64" s="243">
        <f t="shared" si="64"/>
        <v>-8.4275463349014324E-5</v>
      </c>
      <c r="EQ64" s="243">
        <f t="shared" si="64"/>
        <v>-8.2458711287980273E-5</v>
      </c>
      <c r="ER64" s="243">
        <f t="shared" si="64"/>
        <v>-8.3389362272527553E-5</v>
      </c>
      <c r="ES64" s="243">
        <f t="shared" si="64"/>
        <v>-8.432431299557793E-5</v>
      </c>
      <c r="ET64" s="243">
        <f t="shared" si="64"/>
        <v>-8.4342366125829713E-5</v>
      </c>
      <c r="EU64" s="243">
        <f t="shared" si="64"/>
        <v>-8.3442407771294858E-5</v>
      </c>
      <c r="EV64" s="243">
        <f t="shared" si="64"/>
        <v>-8.3451598823061461E-5</v>
      </c>
      <c r="EW64" s="243">
        <f t="shared" si="64"/>
        <v>-8.4379268847962013E-5</v>
      </c>
      <c r="EX64" s="243">
        <f t="shared" si="64"/>
        <v>-8.4395994542165874E-5</v>
      </c>
      <c r="EY64" s="243">
        <f t="shared" si="64"/>
        <v>-8.2577141669299466E-5</v>
      </c>
      <c r="EZ64" s="243">
        <f t="shared" si="64"/>
        <v>-8.350832074253541E-5</v>
      </c>
      <c r="FA64" s="243">
        <f t="shared" si="64"/>
        <v>-8.4438472495699461E-5</v>
      </c>
      <c r="FB64" s="243">
        <f t="shared" si="64"/>
        <v>-8.4455994651532054E-5</v>
      </c>
      <c r="FC64" s="243">
        <f t="shared" si="64"/>
        <v>-8.2631681976485933E-5</v>
      </c>
      <c r="FD64" s="243">
        <f t="shared" si="64"/>
        <v>-8.3566618270883606E-5</v>
      </c>
      <c r="FE64" s="243">
        <f t="shared" si="64"/>
        <v>-8.4500065528323186E-5</v>
      </c>
      <c r="FF64" s="243">
        <f t="shared" si="64"/>
        <v>-8.4518118658574943E-5</v>
      </c>
      <c r="FG64" s="243">
        <f t="shared" si="64"/>
        <v>-8.2695312334870132E-5</v>
      </c>
      <c r="FH64" s="243">
        <f t="shared" si="64"/>
        <v>-8.3625966205148008E-5</v>
      </c>
      <c r="FI64" s="243">
        <f t="shared" si="64"/>
        <v>-8.4556348816755179E-5</v>
      </c>
      <c r="FJ64" s="243">
        <f t="shared" si="64"/>
        <v>-8.4576260357474049E-5</v>
      </c>
      <c r="FK64" s="243">
        <f t="shared" si="64"/>
        <v>-8.3668245043274394E-5</v>
      </c>
      <c r="FL64" s="243">
        <f t="shared" si="64"/>
        <v>-8.3685314139412368E-5</v>
      </c>
      <c r="FM64" s="243">
        <f t="shared" si="64"/>
        <v>-8.4617676362169295E-5</v>
      </c>
      <c r="FN64" s="243">
        <f t="shared" si="64"/>
        <v>-8.4636525954049838E-5</v>
      </c>
      <c r="FO64" s="243">
        <f t="shared" si="64"/>
        <v>-8.2813223284692325E-5</v>
      </c>
      <c r="FP64" s="243">
        <f t="shared" si="64"/>
        <v>-8.3752802719527195E-5</v>
      </c>
      <c r="FQ64" s="243">
        <f t="shared" si="64"/>
        <v>-8.4689092421547657E-5</v>
      </c>
      <c r="FR64" s="243">
        <f t="shared" si="64"/>
        <v>-8.4703694218074823E-5</v>
      </c>
      <c r="FS64" s="243">
        <f t="shared" si="64"/>
        <v>-8.2877632790322067E-5</v>
      </c>
      <c r="FT64" s="243">
        <f t="shared" si="64"/>
        <v>-8.3817402683372501E-5</v>
      </c>
      <c r="FU64" s="243">
        <f t="shared" si="64"/>
        <v>-8.4752012890219265E-5</v>
      </c>
      <c r="FV64" s="243">
        <f t="shared" si="64"/>
        <v>-8.4765552737908089E-5</v>
      </c>
      <c r="FW64" s="243">
        <f t="shared" si="64"/>
        <v>-8.2932952244754049E-5</v>
      </c>
      <c r="FX64" s="243">
        <f t="shared" si="64"/>
        <v>-8.3870185580660751E-5</v>
      </c>
      <c r="FY64" s="243">
        <f t="shared" si="64"/>
        <v>-8.480909264028003E-5</v>
      </c>
      <c r="FZ64" s="243">
        <f t="shared" si="64"/>
        <v>-8.4819977615873009E-5</v>
      </c>
      <c r="GA64" s="243">
        <f t="shared" si="64"/>
        <v>-8.3916140839493782E-5</v>
      </c>
      <c r="GB64" s="243">
        <f t="shared" si="64"/>
        <v>-8.3926119695697536E-5</v>
      </c>
      <c r="GC64" s="243">
        <f t="shared" si="64"/>
        <v>-8.4868296288017492E-5</v>
      </c>
      <c r="GD64" s="243">
        <f t="shared" si="64"/>
        <v>-8.488608393105968E-5</v>
      </c>
      <c r="GE64" s="243">
        <f t="shared" si="64"/>
        <v>-8.3053979783558328E-5</v>
      </c>
      <c r="GF64" s="243">
        <f t="shared" si="64"/>
        <v>-8.3990719659542856E-5</v>
      </c>
      <c r="GG64" s="243">
        <f t="shared" si="64"/>
        <v>-8.4924314089239916E-5</v>
      </c>
      <c r="GH64" s="243">
        <f t="shared" ref="GH64:GJ64" si="65" xml:space="preserve"> GH61 + GH63</f>
        <v>-8.4943960142749191E-5</v>
      </c>
      <c r="GI64" s="243">
        <f t="shared" si="65"/>
        <v>-8.3116571278948512E-5</v>
      </c>
      <c r="GJ64" s="243">
        <f t="shared" si="65"/>
        <v>-8.4056632630783381E-5</v>
      </c>
    </row>
    <row r="65" spans="1:192" outlineLevel="1" x14ac:dyDescent="0.25">
      <c r="A65" s="217"/>
      <c r="D65" s="221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6"/>
      <c r="AP65" s="246"/>
      <c r="AQ65" s="246"/>
      <c r="AR65" s="246"/>
      <c r="AS65" s="246"/>
      <c r="AT65" s="246"/>
      <c r="AU65" s="246"/>
      <c r="AV65" s="246"/>
      <c r="AW65" s="246"/>
      <c r="AX65" s="246"/>
      <c r="AY65" s="246"/>
      <c r="AZ65" s="246"/>
      <c r="BA65" s="246"/>
      <c r="BB65" s="246"/>
      <c r="BC65" s="246"/>
      <c r="BD65" s="246"/>
      <c r="BE65" s="246"/>
      <c r="BF65" s="246"/>
      <c r="BG65" s="246"/>
      <c r="BH65" s="246"/>
      <c r="BI65" s="246"/>
      <c r="BJ65" s="246"/>
      <c r="BK65" s="246"/>
      <c r="BL65" s="246"/>
      <c r="BM65" s="246"/>
      <c r="BN65" s="246"/>
      <c r="BO65" s="246"/>
      <c r="BP65" s="246"/>
      <c r="BQ65" s="246"/>
      <c r="BR65" s="246"/>
      <c r="BS65" s="246"/>
      <c r="BT65" s="246"/>
      <c r="BU65" s="246"/>
      <c r="BV65" s="246"/>
      <c r="BW65" s="246"/>
      <c r="BX65" s="246"/>
      <c r="BY65" s="246"/>
      <c r="BZ65" s="246"/>
      <c r="CA65" s="246"/>
      <c r="CB65" s="246"/>
      <c r="CC65" s="246"/>
      <c r="CD65" s="246"/>
      <c r="CE65" s="246"/>
      <c r="CF65" s="246"/>
      <c r="CG65" s="246"/>
      <c r="CH65" s="246"/>
      <c r="CI65" s="246"/>
      <c r="CJ65" s="246"/>
      <c r="CK65" s="246"/>
      <c r="CL65" s="246"/>
      <c r="CM65" s="246"/>
      <c r="CN65" s="246"/>
      <c r="CO65" s="246"/>
      <c r="CP65" s="246"/>
      <c r="CQ65" s="246"/>
      <c r="CR65" s="246"/>
      <c r="CS65" s="246"/>
      <c r="CT65" s="246"/>
      <c r="CU65" s="246"/>
      <c r="CV65" s="246"/>
      <c r="CW65" s="246"/>
      <c r="CX65" s="246"/>
      <c r="CY65" s="246"/>
      <c r="CZ65" s="246"/>
      <c r="DA65" s="246"/>
      <c r="DB65" s="246"/>
      <c r="DC65" s="246"/>
      <c r="DD65" s="246"/>
      <c r="DE65" s="246"/>
      <c r="DF65" s="246"/>
      <c r="DG65" s="246"/>
      <c r="DH65" s="246"/>
      <c r="DI65" s="246"/>
      <c r="DJ65" s="246"/>
      <c r="DK65" s="246"/>
      <c r="DL65" s="246"/>
      <c r="DM65" s="246"/>
      <c r="DN65" s="246"/>
      <c r="DO65" s="246"/>
      <c r="DP65" s="246"/>
      <c r="DQ65" s="246"/>
      <c r="DR65" s="246"/>
      <c r="DS65" s="246"/>
      <c r="DT65" s="246"/>
      <c r="DU65" s="246"/>
      <c r="DV65" s="246"/>
      <c r="DW65" s="246"/>
      <c r="DX65" s="246"/>
      <c r="DY65" s="246"/>
      <c r="DZ65" s="246"/>
      <c r="EA65" s="246"/>
      <c r="EB65" s="246"/>
      <c r="EC65" s="246"/>
      <c r="ED65" s="246"/>
      <c r="EE65" s="246"/>
      <c r="EF65" s="246"/>
      <c r="EG65" s="246"/>
      <c r="EH65" s="246"/>
      <c r="EI65" s="246"/>
      <c r="EJ65" s="246"/>
      <c r="EK65" s="246"/>
      <c r="EL65" s="246"/>
      <c r="EM65" s="246"/>
      <c r="EN65" s="246"/>
      <c r="EO65" s="246"/>
      <c r="EP65" s="246"/>
      <c r="EQ65" s="246"/>
      <c r="ER65" s="246"/>
      <c r="ES65" s="246"/>
      <c r="ET65" s="246"/>
      <c r="EU65" s="246"/>
      <c r="EV65" s="246"/>
      <c r="EW65" s="246"/>
      <c r="EX65" s="246"/>
      <c r="EY65" s="246"/>
      <c r="EZ65" s="246"/>
      <c r="FA65" s="246"/>
      <c r="FB65" s="246"/>
      <c r="FC65" s="246"/>
      <c r="FD65" s="246"/>
      <c r="FE65" s="246"/>
      <c r="FF65" s="246"/>
      <c r="FG65" s="246"/>
      <c r="FH65" s="246"/>
      <c r="FI65" s="246"/>
      <c r="FJ65" s="246"/>
      <c r="FK65" s="246"/>
      <c r="FL65" s="246"/>
      <c r="FM65" s="246"/>
      <c r="FN65" s="246"/>
      <c r="FO65" s="246"/>
      <c r="FP65" s="246"/>
      <c r="FQ65" s="246"/>
      <c r="FR65" s="246"/>
      <c r="FS65" s="246"/>
      <c r="FT65" s="246"/>
      <c r="FU65" s="246"/>
      <c r="FV65" s="246"/>
      <c r="FW65" s="246"/>
      <c r="FX65" s="246"/>
      <c r="FY65" s="246"/>
      <c r="FZ65" s="246"/>
      <c r="GA65" s="246"/>
      <c r="GB65" s="246"/>
      <c r="GC65" s="246"/>
      <c r="GD65" s="246"/>
      <c r="GE65" s="246"/>
      <c r="GF65" s="246"/>
      <c r="GG65" s="246"/>
      <c r="GH65" s="246"/>
      <c r="GI65" s="246"/>
      <c r="GJ65" s="246"/>
    </row>
    <row r="66" spans="1:192" x14ac:dyDescent="0.25">
      <c r="A66" s="217"/>
      <c r="D66" s="221"/>
      <c r="E66" s="246"/>
      <c r="F66" s="246"/>
      <c r="G66" s="246"/>
      <c r="H66" s="246"/>
      <c r="I66" s="246"/>
      <c r="J66" s="246"/>
      <c r="K66" s="246"/>
      <c r="L66" s="246"/>
      <c r="M66" s="246"/>
      <c r="N66" s="246"/>
      <c r="O66" s="246"/>
      <c r="P66" s="246"/>
      <c r="Q66" s="246"/>
      <c r="R66" s="246"/>
      <c r="S66" s="246"/>
      <c r="T66" s="246"/>
      <c r="U66" s="246"/>
      <c r="V66" s="246"/>
      <c r="W66" s="246"/>
      <c r="X66" s="246"/>
      <c r="Y66" s="246"/>
      <c r="Z66" s="246"/>
      <c r="AA66" s="246"/>
      <c r="AB66" s="246"/>
      <c r="AC66" s="246"/>
      <c r="AD66" s="246"/>
      <c r="AE66" s="246"/>
      <c r="AF66" s="246"/>
      <c r="AG66" s="246"/>
      <c r="AH66" s="246"/>
      <c r="AI66" s="246"/>
      <c r="AJ66" s="246"/>
      <c r="AK66" s="246"/>
      <c r="AL66" s="246"/>
      <c r="AM66" s="246"/>
      <c r="AN66" s="246"/>
      <c r="AO66" s="246"/>
      <c r="AP66" s="246"/>
      <c r="AQ66" s="246"/>
      <c r="AR66" s="246"/>
      <c r="AS66" s="246"/>
      <c r="AT66" s="246"/>
      <c r="AU66" s="246"/>
      <c r="AV66" s="246"/>
      <c r="AW66" s="246"/>
      <c r="AX66" s="246"/>
      <c r="AY66" s="246"/>
      <c r="AZ66" s="246"/>
      <c r="BA66" s="246"/>
      <c r="BB66" s="246"/>
      <c r="BC66" s="246"/>
      <c r="BD66" s="246"/>
      <c r="BE66" s="246"/>
      <c r="BF66" s="246"/>
      <c r="BG66" s="246"/>
      <c r="BH66" s="246"/>
      <c r="BI66" s="246"/>
      <c r="BJ66" s="246"/>
      <c r="BK66" s="246"/>
      <c r="BL66" s="246"/>
      <c r="BM66" s="246"/>
      <c r="BN66" s="246"/>
      <c r="BO66" s="246"/>
      <c r="BP66" s="246"/>
      <c r="BQ66" s="246"/>
      <c r="BR66" s="246"/>
      <c r="BS66" s="246"/>
      <c r="BT66" s="246"/>
      <c r="BU66" s="246"/>
      <c r="BV66" s="246"/>
      <c r="BW66" s="246"/>
      <c r="BX66" s="246"/>
      <c r="BY66" s="246"/>
      <c r="BZ66" s="246"/>
      <c r="CA66" s="246"/>
      <c r="CB66" s="246"/>
      <c r="CC66" s="246"/>
      <c r="CD66" s="246"/>
      <c r="CE66" s="246"/>
      <c r="CF66" s="246"/>
      <c r="CG66" s="246"/>
      <c r="CH66" s="246"/>
      <c r="CI66" s="246"/>
      <c r="CJ66" s="246"/>
      <c r="CK66" s="246"/>
      <c r="CL66" s="246"/>
      <c r="CM66" s="246"/>
      <c r="CN66" s="246"/>
      <c r="CO66" s="246"/>
      <c r="CP66" s="246"/>
      <c r="CQ66" s="246"/>
      <c r="CR66" s="246"/>
      <c r="CS66" s="246"/>
      <c r="CT66" s="246"/>
      <c r="CU66" s="246"/>
      <c r="CV66" s="246"/>
      <c r="CW66" s="246"/>
      <c r="CX66" s="246"/>
      <c r="CY66" s="246"/>
      <c r="CZ66" s="246"/>
      <c r="DA66" s="246"/>
      <c r="DB66" s="246"/>
      <c r="DC66" s="246"/>
      <c r="DD66" s="246"/>
      <c r="DE66" s="246"/>
      <c r="DF66" s="246"/>
      <c r="DG66" s="246"/>
      <c r="DH66" s="246"/>
      <c r="DI66" s="246"/>
      <c r="DJ66" s="246"/>
      <c r="DK66" s="246"/>
      <c r="DL66" s="246"/>
      <c r="DM66" s="246"/>
      <c r="DN66" s="246"/>
      <c r="DO66" s="246"/>
      <c r="DP66" s="246"/>
      <c r="DQ66" s="246"/>
      <c r="DR66" s="246"/>
      <c r="DS66" s="246"/>
      <c r="DT66" s="246"/>
      <c r="DU66" s="246"/>
      <c r="DV66" s="246"/>
      <c r="DW66" s="246"/>
      <c r="DX66" s="246"/>
      <c r="DY66" s="246"/>
      <c r="DZ66" s="246"/>
      <c r="EA66" s="246"/>
      <c r="EB66" s="246"/>
      <c r="EC66" s="246"/>
      <c r="ED66" s="246"/>
      <c r="EE66" s="246"/>
      <c r="EF66" s="246"/>
      <c r="EG66" s="246"/>
      <c r="EH66" s="246"/>
      <c r="EI66" s="246"/>
      <c r="EJ66" s="246"/>
      <c r="EK66" s="246"/>
      <c r="EL66" s="246"/>
      <c r="EM66" s="246"/>
      <c r="EN66" s="246"/>
      <c r="EO66" s="246"/>
      <c r="EP66" s="246"/>
      <c r="EQ66" s="246"/>
      <c r="ER66" s="246"/>
      <c r="ES66" s="246"/>
      <c r="ET66" s="246"/>
      <c r="EU66" s="246"/>
      <c r="EV66" s="246"/>
      <c r="EW66" s="246"/>
      <c r="EX66" s="246"/>
      <c r="EY66" s="246"/>
      <c r="EZ66" s="246"/>
      <c r="FA66" s="246"/>
      <c r="FB66" s="246"/>
      <c r="FC66" s="246"/>
      <c r="FD66" s="246"/>
      <c r="FE66" s="246"/>
      <c r="FF66" s="246"/>
      <c r="FG66" s="246"/>
      <c r="FH66" s="246"/>
      <c r="FI66" s="246"/>
      <c r="FJ66" s="246"/>
      <c r="FK66" s="246"/>
      <c r="FL66" s="246"/>
      <c r="FM66" s="246"/>
      <c r="FN66" s="246"/>
      <c r="FO66" s="246"/>
      <c r="FP66" s="246"/>
      <c r="FQ66" s="246"/>
      <c r="FR66" s="246"/>
      <c r="FS66" s="246"/>
      <c r="FT66" s="246"/>
      <c r="FU66" s="246"/>
      <c r="FV66" s="246"/>
      <c r="FW66" s="246"/>
      <c r="FX66" s="246"/>
      <c r="FY66" s="246"/>
      <c r="FZ66" s="246"/>
      <c r="GA66" s="246"/>
      <c r="GB66" s="246"/>
      <c r="GC66" s="246"/>
      <c r="GD66" s="246"/>
      <c r="GE66" s="246"/>
      <c r="GF66" s="246"/>
      <c r="GG66" s="246"/>
      <c r="GH66" s="246"/>
      <c r="GI66" s="246"/>
      <c r="GJ66" s="246"/>
    </row>
    <row r="67" spans="1:192" x14ac:dyDescent="0.25">
      <c r="A67" s="217" t="s">
        <v>61</v>
      </c>
      <c r="D67" s="221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AQ67" s="246"/>
      <c r="AR67" s="246"/>
      <c r="AS67" s="246"/>
      <c r="AT67" s="246"/>
      <c r="AU67" s="246"/>
      <c r="AV67" s="246"/>
      <c r="AW67" s="246"/>
      <c r="AX67" s="246"/>
      <c r="AY67" s="246"/>
      <c r="AZ67" s="246"/>
      <c r="BA67" s="246"/>
      <c r="BB67" s="246"/>
      <c r="BC67" s="246"/>
      <c r="BD67" s="246"/>
      <c r="BE67" s="246"/>
      <c r="BF67" s="246"/>
      <c r="BG67" s="246"/>
      <c r="BH67" s="246"/>
      <c r="BI67" s="246"/>
      <c r="BJ67" s="246"/>
      <c r="BK67" s="246"/>
      <c r="BL67" s="246"/>
      <c r="BM67" s="246"/>
      <c r="BN67" s="246"/>
      <c r="BO67" s="246"/>
      <c r="BP67" s="246"/>
      <c r="BQ67" s="246"/>
      <c r="BR67" s="246"/>
      <c r="BS67" s="246"/>
      <c r="BT67" s="246"/>
      <c r="BU67" s="246"/>
      <c r="BV67" s="246"/>
      <c r="BW67" s="246"/>
      <c r="BX67" s="246"/>
      <c r="BY67" s="246"/>
      <c r="BZ67" s="246"/>
      <c r="CA67" s="246"/>
      <c r="CB67" s="246"/>
      <c r="CC67" s="246"/>
      <c r="CD67" s="246"/>
      <c r="CE67" s="246"/>
      <c r="CF67" s="246"/>
      <c r="CG67" s="246"/>
      <c r="CH67" s="246"/>
      <c r="CI67" s="246"/>
      <c r="CJ67" s="246"/>
      <c r="CK67" s="246"/>
      <c r="CL67" s="246"/>
      <c r="CM67" s="246"/>
      <c r="CN67" s="246"/>
      <c r="CO67" s="246"/>
      <c r="CP67" s="246"/>
      <c r="CQ67" s="246"/>
      <c r="CR67" s="246"/>
      <c r="CS67" s="246"/>
      <c r="CT67" s="246"/>
      <c r="CU67" s="246"/>
      <c r="CV67" s="246"/>
      <c r="CW67" s="246"/>
      <c r="CX67" s="246"/>
      <c r="CY67" s="246"/>
      <c r="CZ67" s="246"/>
      <c r="DA67" s="246"/>
      <c r="DB67" s="246"/>
      <c r="DC67" s="246"/>
      <c r="DD67" s="246"/>
      <c r="DE67" s="246"/>
      <c r="DF67" s="246"/>
      <c r="DG67" s="246"/>
      <c r="DH67" s="246"/>
      <c r="DI67" s="246"/>
      <c r="DJ67" s="246"/>
      <c r="DK67" s="246"/>
      <c r="DL67" s="246"/>
      <c r="DM67" s="246"/>
      <c r="DN67" s="246"/>
      <c r="DO67" s="246"/>
      <c r="DP67" s="246"/>
      <c r="DQ67" s="246"/>
      <c r="DR67" s="246"/>
      <c r="DS67" s="246"/>
      <c r="DT67" s="246"/>
      <c r="DU67" s="246"/>
      <c r="DV67" s="246"/>
      <c r="DW67" s="246"/>
      <c r="DX67" s="246"/>
      <c r="DY67" s="246"/>
      <c r="DZ67" s="246"/>
      <c r="EA67" s="246"/>
      <c r="EB67" s="246"/>
      <c r="EC67" s="246"/>
      <c r="ED67" s="246"/>
      <c r="EE67" s="246"/>
      <c r="EF67" s="246"/>
      <c r="EG67" s="246"/>
      <c r="EH67" s="246"/>
      <c r="EI67" s="246"/>
      <c r="EJ67" s="246"/>
      <c r="EK67" s="246"/>
      <c r="EL67" s="246"/>
      <c r="EM67" s="246"/>
      <c r="EN67" s="246"/>
      <c r="EO67" s="246"/>
      <c r="EP67" s="246"/>
      <c r="EQ67" s="246"/>
      <c r="ER67" s="246"/>
      <c r="ES67" s="246"/>
      <c r="ET67" s="246"/>
      <c r="EU67" s="246"/>
      <c r="EV67" s="246"/>
      <c r="EW67" s="246"/>
      <c r="EX67" s="246"/>
      <c r="EY67" s="246"/>
      <c r="EZ67" s="246"/>
      <c r="FA67" s="246"/>
      <c r="FB67" s="246"/>
      <c r="FC67" s="246"/>
      <c r="FD67" s="246"/>
      <c r="FE67" s="246"/>
      <c r="FF67" s="246"/>
      <c r="FG67" s="246"/>
      <c r="FH67" s="246"/>
      <c r="FI67" s="246"/>
      <c r="FJ67" s="246"/>
      <c r="FK67" s="246"/>
      <c r="FL67" s="246"/>
      <c r="FM67" s="246"/>
      <c r="FN67" s="246"/>
      <c r="FO67" s="246"/>
      <c r="FP67" s="246"/>
      <c r="FQ67" s="246"/>
      <c r="FR67" s="246"/>
      <c r="FS67" s="246"/>
      <c r="FT67" s="246"/>
      <c r="FU67" s="246"/>
      <c r="FV67" s="246"/>
      <c r="FW67" s="246"/>
      <c r="FX67" s="246"/>
      <c r="FY67" s="246"/>
      <c r="FZ67" s="246"/>
      <c r="GA67" s="246"/>
      <c r="GB67" s="246"/>
      <c r="GC67" s="246"/>
      <c r="GD67" s="246"/>
      <c r="GE67" s="246"/>
      <c r="GF67" s="246"/>
      <c r="GG67" s="246"/>
      <c r="GH67" s="246"/>
      <c r="GI67" s="246"/>
      <c r="GJ67" s="246"/>
    </row>
    <row r="68" spans="1:192" outlineLevel="1" x14ac:dyDescent="0.25">
      <c r="A68" s="217"/>
      <c r="D68" s="221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6"/>
      <c r="AP68" s="246"/>
      <c r="AQ68" s="246"/>
      <c r="AR68" s="246"/>
      <c r="AS68" s="246"/>
      <c r="AT68" s="246"/>
      <c r="AU68" s="246"/>
      <c r="AV68" s="246"/>
      <c r="AW68" s="246"/>
      <c r="AX68" s="246"/>
      <c r="AY68" s="246"/>
      <c r="AZ68" s="246"/>
      <c r="BA68" s="246"/>
      <c r="BB68" s="246"/>
      <c r="BC68" s="246"/>
      <c r="BD68" s="246"/>
      <c r="BE68" s="246"/>
      <c r="BF68" s="246"/>
      <c r="BG68" s="246"/>
      <c r="BH68" s="246"/>
      <c r="BI68" s="246"/>
      <c r="BJ68" s="246"/>
      <c r="BK68" s="246"/>
      <c r="BL68" s="246"/>
      <c r="BM68" s="246"/>
      <c r="BN68" s="246"/>
      <c r="BO68" s="246"/>
      <c r="BP68" s="246"/>
      <c r="BQ68" s="246"/>
      <c r="BR68" s="246"/>
      <c r="BS68" s="246"/>
      <c r="BT68" s="246"/>
      <c r="BU68" s="246"/>
      <c r="BV68" s="246"/>
      <c r="BW68" s="246"/>
      <c r="BX68" s="246"/>
      <c r="BY68" s="246"/>
      <c r="BZ68" s="246"/>
      <c r="CA68" s="246"/>
      <c r="CB68" s="246"/>
      <c r="CC68" s="246"/>
      <c r="CD68" s="246"/>
      <c r="CE68" s="246"/>
      <c r="CF68" s="246"/>
      <c r="CG68" s="246"/>
      <c r="CH68" s="246"/>
      <c r="CI68" s="246"/>
      <c r="CJ68" s="246"/>
      <c r="CK68" s="246"/>
      <c r="CL68" s="246"/>
      <c r="CM68" s="246"/>
      <c r="CN68" s="246"/>
      <c r="CO68" s="246"/>
      <c r="CP68" s="246"/>
      <c r="CQ68" s="246"/>
      <c r="CR68" s="246"/>
      <c r="CS68" s="246"/>
      <c r="CT68" s="246"/>
      <c r="CU68" s="246"/>
      <c r="CV68" s="246"/>
      <c r="CW68" s="246"/>
      <c r="CX68" s="246"/>
      <c r="CY68" s="246"/>
      <c r="CZ68" s="246"/>
      <c r="DA68" s="246"/>
      <c r="DB68" s="246"/>
      <c r="DC68" s="246"/>
      <c r="DD68" s="246"/>
      <c r="DE68" s="246"/>
      <c r="DF68" s="246"/>
      <c r="DG68" s="246"/>
      <c r="DH68" s="246"/>
      <c r="DI68" s="246"/>
      <c r="DJ68" s="246"/>
      <c r="DK68" s="246"/>
      <c r="DL68" s="246"/>
      <c r="DM68" s="246"/>
      <c r="DN68" s="246"/>
      <c r="DO68" s="246"/>
      <c r="DP68" s="246"/>
      <c r="DQ68" s="246"/>
      <c r="DR68" s="246"/>
      <c r="DS68" s="246"/>
      <c r="DT68" s="246"/>
      <c r="DU68" s="246"/>
      <c r="DV68" s="246"/>
      <c r="DW68" s="246"/>
      <c r="DX68" s="246"/>
      <c r="DY68" s="246"/>
      <c r="DZ68" s="246"/>
      <c r="EA68" s="246"/>
      <c r="EB68" s="246"/>
      <c r="EC68" s="246"/>
      <c r="ED68" s="246"/>
      <c r="EE68" s="246"/>
      <c r="EF68" s="246"/>
      <c r="EG68" s="246"/>
      <c r="EH68" s="246"/>
      <c r="EI68" s="246"/>
      <c r="EJ68" s="246"/>
      <c r="EK68" s="246"/>
      <c r="EL68" s="246"/>
      <c r="EM68" s="246"/>
      <c r="EN68" s="246"/>
      <c r="EO68" s="246"/>
      <c r="EP68" s="246"/>
      <c r="EQ68" s="246"/>
      <c r="ER68" s="246"/>
      <c r="ES68" s="246"/>
      <c r="ET68" s="246"/>
      <c r="EU68" s="246"/>
      <c r="EV68" s="246"/>
      <c r="EW68" s="246"/>
      <c r="EX68" s="246"/>
      <c r="EY68" s="246"/>
      <c r="EZ68" s="246"/>
      <c r="FA68" s="246"/>
      <c r="FB68" s="246"/>
      <c r="FC68" s="246"/>
      <c r="FD68" s="246"/>
      <c r="FE68" s="246"/>
      <c r="FF68" s="246"/>
      <c r="FG68" s="246"/>
      <c r="FH68" s="246"/>
      <c r="FI68" s="246"/>
      <c r="FJ68" s="246"/>
      <c r="FK68" s="246"/>
      <c r="FL68" s="246"/>
      <c r="FM68" s="246"/>
      <c r="FN68" s="246"/>
      <c r="FO68" s="246"/>
      <c r="FP68" s="246"/>
      <c r="FQ68" s="246"/>
      <c r="FR68" s="246"/>
      <c r="FS68" s="246"/>
      <c r="FT68" s="246"/>
      <c r="FU68" s="246"/>
      <c r="FV68" s="246"/>
      <c r="FW68" s="246"/>
      <c r="FX68" s="246"/>
      <c r="FY68" s="246"/>
      <c r="FZ68" s="246"/>
      <c r="GA68" s="246"/>
      <c r="GB68" s="246"/>
      <c r="GC68" s="246"/>
      <c r="GD68" s="246"/>
      <c r="GE68" s="246"/>
      <c r="GF68" s="246"/>
      <c r="GG68" s="246"/>
      <c r="GH68" s="246"/>
      <c r="GI68" s="246"/>
      <c r="GJ68" s="246"/>
    </row>
    <row r="69" spans="1:192" outlineLevel="1" x14ac:dyDescent="0.25">
      <c r="A69" s="217"/>
      <c r="B69" s="217" t="s">
        <v>62</v>
      </c>
      <c r="D69" s="221"/>
      <c r="E69" s="246"/>
      <c r="F69" s="246"/>
      <c r="G69" s="246"/>
      <c r="H69" s="246"/>
      <c r="I69" s="246"/>
      <c r="J69" s="246"/>
      <c r="K69" s="246"/>
      <c r="L69" s="246"/>
      <c r="M69" s="246"/>
      <c r="N69" s="246"/>
      <c r="O69" s="246"/>
      <c r="P69" s="246"/>
      <c r="Q69" s="246"/>
      <c r="R69" s="246"/>
      <c r="S69" s="246"/>
      <c r="T69" s="246"/>
      <c r="U69" s="246"/>
      <c r="V69" s="246"/>
      <c r="W69" s="246"/>
      <c r="X69" s="246"/>
      <c r="Y69" s="246"/>
      <c r="Z69" s="246"/>
      <c r="AA69" s="246"/>
      <c r="AB69" s="246"/>
      <c r="AC69" s="246"/>
      <c r="AD69" s="246"/>
      <c r="AE69" s="246"/>
      <c r="AF69" s="246"/>
      <c r="AG69" s="246"/>
      <c r="AH69" s="246"/>
      <c r="AI69" s="246"/>
      <c r="AJ69" s="246"/>
      <c r="AK69" s="246"/>
      <c r="AL69" s="246"/>
      <c r="AM69" s="246"/>
      <c r="AN69" s="246"/>
      <c r="AO69" s="246"/>
      <c r="AP69" s="246"/>
      <c r="AQ69" s="246"/>
      <c r="AR69" s="246"/>
      <c r="AS69" s="246"/>
      <c r="AT69" s="246"/>
      <c r="AU69" s="246"/>
      <c r="AV69" s="246"/>
      <c r="AW69" s="246"/>
      <c r="AX69" s="246"/>
      <c r="AY69" s="246"/>
      <c r="AZ69" s="246"/>
      <c r="BA69" s="246"/>
      <c r="BB69" s="246"/>
      <c r="BC69" s="246"/>
      <c r="BD69" s="246"/>
      <c r="BE69" s="246"/>
      <c r="BF69" s="246"/>
      <c r="BG69" s="246"/>
      <c r="BH69" s="246"/>
      <c r="BI69" s="246"/>
      <c r="BJ69" s="246"/>
      <c r="BK69" s="246"/>
      <c r="BL69" s="246"/>
      <c r="BM69" s="246"/>
      <c r="BN69" s="246"/>
      <c r="BO69" s="246"/>
      <c r="BP69" s="246"/>
      <c r="BQ69" s="246"/>
      <c r="BR69" s="246"/>
      <c r="BS69" s="246"/>
      <c r="BT69" s="246"/>
      <c r="BU69" s="246"/>
      <c r="BV69" s="246"/>
      <c r="BW69" s="246"/>
      <c r="BX69" s="246"/>
      <c r="BY69" s="246"/>
      <c r="BZ69" s="246"/>
      <c r="CA69" s="246"/>
      <c r="CB69" s="246"/>
      <c r="CC69" s="246"/>
      <c r="CD69" s="246"/>
      <c r="CE69" s="246"/>
      <c r="CF69" s="246"/>
      <c r="CG69" s="246"/>
      <c r="CH69" s="246"/>
      <c r="CI69" s="246"/>
      <c r="CJ69" s="246"/>
      <c r="CK69" s="246"/>
      <c r="CL69" s="246"/>
      <c r="CM69" s="246"/>
      <c r="CN69" s="246"/>
      <c r="CO69" s="246"/>
      <c r="CP69" s="246"/>
      <c r="CQ69" s="246"/>
      <c r="CR69" s="246"/>
      <c r="CS69" s="246"/>
      <c r="CT69" s="246"/>
      <c r="CU69" s="246"/>
      <c r="CV69" s="246"/>
      <c r="CW69" s="246"/>
      <c r="CX69" s="246"/>
      <c r="CY69" s="246"/>
      <c r="CZ69" s="246"/>
      <c r="DA69" s="246"/>
      <c r="DB69" s="246"/>
      <c r="DC69" s="246"/>
      <c r="DD69" s="246"/>
      <c r="DE69" s="246"/>
      <c r="DF69" s="246"/>
      <c r="DG69" s="246"/>
      <c r="DH69" s="246"/>
      <c r="DI69" s="246"/>
      <c r="DJ69" s="246"/>
      <c r="DK69" s="246"/>
      <c r="DL69" s="246"/>
      <c r="DM69" s="246"/>
      <c r="DN69" s="246"/>
      <c r="DO69" s="246"/>
      <c r="DP69" s="246"/>
      <c r="DQ69" s="246"/>
      <c r="DR69" s="246"/>
      <c r="DS69" s="246"/>
      <c r="DT69" s="246"/>
      <c r="DU69" s="246"/>
      <c r="DV69" s="246"/>
      <c r="DW69" s="246"/>
      <c r="DX69" s="246"/>
      <c r="DY69" s="246"/>
      <c r="DZ69" s="246"/>
      <c r="EA69" s="246"/>
      <c r="EB69" s="246"/>
      <c r="EC69" s="246"/>
      <c r="ED69" s="246"/>
      <c r="EE69" s="246"/>
      <c r="EF69" s="246"/>
      <c r="EG69" s="246"/>
      <c r="EH69" s="246"/>
      <c r="EI69" s="246"/>
      <c r="EJ69" s="246"/>
      <c r="EK69" s="246"/>
      <c r="EL69" s="246"/>
      <c r="EM69" s="246"/>
      <c r="EN69" s="246"/>
      <c r="EO69" s="246"/>
      <c r="EP69" s="246"/>
      <c r="EQ69" s="246"/>
      <c r="ER69" s="246"/>
      <c r="ES69" s="246"/>
      <c r="ET69" s="246"/>
      <c r="EU69" s="246"/>
      <c r="EV69" s="246"/>
      <c r="EW69" s="246"/>
      <c r="EX69" s="246"/>
      <c r="EY69" s="246"/>
      <c r="EZ69" s="246"/>
      <c r="FA69" s="246"/>
      <c r="FB69" s="246"/>
      <c r="FC69" s="246"/>
      <c r="FD69" s="246"/>
      <c r="FE69" s="246"/>
      <c r="FF69" s="246"/>
      <c r="FG69" s="246"/>
      <c r="FH69" s="246"/>
      <c r="FI69" s="246"/>
      <c r="FJ69" s="246"/>
      <c r="FK69" s="246"/>
      <c r="FL69" s="246"/>
      <c r="FM69" s="246"/>
      <c r="FN69" s="246"/>
      <c r="FO69" s="246"/>
      <c r="FP69" s="246"/>
      <c r="FQ69" s="246"/>
      <c r="FR69" s="246"/>
      <c r="FS69" s="246"/>
      <c r="FT69" s="246"/>
      <c r="FU69" s="246"/>
      <c r="FV69" s="246"/>
      <c r="FW69" s="246"/>
      <c r="FX69" s="246"/>
      <c r="FY69" s="246"/>
      <c r="FZ69" s="246"/>
      <c r="GA69" s="246"/>
      <c r="GB69" s="246"/>
      <c r="GC69" s="246"/>
      <c r="GD69" s="246"/>
      <c r="GE69" s="246"/>
      <c r="GF69" s="246"/>
      <c r="GG69" s="246"/>
      <c r="GH69" s="246"/>
      <c r="GI69" s="246"/>
      <c r="GJ69" s="246"/>
    </row>
    <row r="70" spans="1:192" outlineLevel="1" x14ac:dyDescent="0.25">
      <c r="A70" s="217"/>
      <c r="D70" s="221"/>
      <c r="E70" s="300" t="str">
        <f xml:space="preserve"> Acct!E$23</f>
        <v>Solar asset balance balance</v>
      </c>
      <c r="F70" s="300">
        <f xml:space="preserve"> Acct!F$23</f>
        <v>0</v>
      </c>
      <c r="G70" s="300" t="str">
        <f xml:space="preserve"> Acct!G$23</f>
        <v>$ 000s</v>
      </c>
      <c r="H70" s="300">
        <f xml:space="preserve"> Acct!H$23</f>
        <v>0</v>
      </c>
      <c r="I70" s="300">
        <f xml:space="preserve"> Acct!I$23</f>
        <v>0</v>
      </c>
      <c r="J70" s="300">
        <f xml:space="preserve"> Acct!J$23</f>
        <v>0</v>
      </c>
      <c r="K70" s="300">
        <f xml:space="preserve"> Acct!K$23</f>
        <v>0</v>
      </c>
      <c r="L70" s="300">
        <f xml:space="preserve"> Acct!L$23</f>
        <v>0</v>
      </c>
      <c r="M70" s="300">
        <f xml:space="preserve"> Acct!M$23</f>
        <v>0</v>
      </c>
      <c r="N70" s="300">
        <f xml:space="preserve"> Acct!N$23</f>
        <v>0</v>
      </c>
      <c r="O70" s="300">
        <f xml:space="preserve"> Acct!O$23</f>
        <v>0</v>
      </c>
      <c r="P70" s="300">
        <f xml:space="preserve"> Acct!P$23</f>
        <v>0</v>
      </c>
      <c r="Q70" s="300">
        <f xml:space="preserve"> Acct!Q$23</f>
        <v>0</v>
      </c>
      <c r="R70" s="300">
        <f xml:space="preserve"> Acct!R$23</f>
        <v>81100</v>
      </c>
      <c r="S70" s="300">
        <f xml:space="preserve"> Acct!S$23</f>
        <v>79748.333333333328</v>
      </c>
      <c r="T70" s="300">
        <f xml:space="preserve"> Acct!T$23</f>
        <v>78396.666666666657</v>
      </c>
      <c r="U70" s="300">
        <f xml:space="preserve"> Acct!U$23</f>
        <v>77044.999999999985</v>
      </c>
      <c r="V70" s="300">
        <f xml:space="preserve"> Acct!V$23</f>
        <v>75693.333333333314</v>
      </c>
      <c r="W70" s="300">
        <f xml:space="preserve"> Acct!W$23</f>
        <v>74341.666666666642</v>
      </c>
      <c r="X70" s="300">
        <f xml:space="preserve"> Acct!X$23</f>
        <v>72989.999999999971</v>
      </c>
      <c r="Y70" s="300">
        <f xml:space="preserve"> Acct!Y$23</f>
        <v>71638.333333333299</v>
      </c>
      <c r="Z70" s="300">
        <f xml:space="preserve"> Acct!Z$23</f>
        <v>70286.666666666628</v>
      </c>
      <c r="AA70" s="300">
        <f xml:space="preserve"> Acct!AA$23</f>
        <v>68934.999999999956</v>
      </c>
      <c r="AB70" s="300">
        <f xml:space="preserve"> Acct!AB$23</f>
        <v>67583.333333333285</v>
      </c>
      <c r="AC70" s="300">
        <f xml:space="preserve"> Acct!AC$23</f>
        <v>66231.666666666613</v>
      </c>
      <c r="AD70" s="300">
        <f xml:space="preserve"> Acct!AD$23</f>
        <v>64879.999999999949</v>
      </c>
      <c r="AE70" s="300">
        <f xml:space="preserve"> Acct!AE$23</f>
        <v>63528.333333333285</v>
      </c>
      <c r="AF70" s="300">
        <f xml:space="preserve"> Acct!AF$23</f>
        <v>62176.666666666621</v>
      </c>
      <c r="AG70" s="300">
        <f xml:space="preserve"> Acct!AG$23</f>
        <v>60824.999999999956</v>
      </c>
      <c r="AH70" s="300">
        <f xml:space="preserve"> Acct!AH$23</f>
        <v>59473.333333333292</v>
      </c>
      <c r="AI70" s="300">
        <f xml:space="preserve"> Acct!AI$23</f>
        <v>58121.666666666628</v>
      </c>
      <c r="AJ70" s="300">
        <f xml:space="preserve"> Acct!AJ$23</f>
        <v>56769.999999999964</v>
      </c>
      <c r="AK70" s="300">
        <f xml:space="preserve"> Acct!AK$23</f>
        <v>55418.333333333299</v>
      </c>
      <c r="AL70" s="300">
        <f xml:space="preserve"> Acct!AL$23</f>
        <v>54066.666666666635</v>
      </c>
      <c r="AM70" s="300">
        <f xml:space="preserve"> Acct!AM$23</f>
        <v>52714.999999999971</v>
      </c>
      <c r="AN70" s="300">
        <f xml:space="preserve"> Acct!AN$23</f>
        <v>51363.333333333307</v>
      </c>
      <c r="AO70" s="300">
        <f xml:space="preserve"> Acct!AO$23</f>
        <v>50011.666666666642</v>
      </c>
      <c r="AP70" s="300">
        <f xml:space="preserve"> Acct!AP$23</f>
        <v>48659.999999999978</v>
      </c>
      <c r="AQ70" s="300">
        <f xml:space="preserve"> Acct!AQ$23</f>
        <v>47308.333333333314</v>
      </c>
      <c r="AR70" s="300">
        <f xml:space="preserve"> Acct!AR$23</f>
        <v>45956.66666666665</v>
      </c>
      <c r="AS70" s="300">
        <f xml:space="preserve"> Acct!AS$23</f>
        <v>44604.999999999985</v>
      </c>
      <c r="AT70" s="300">
        <f xml:space="preserve"> Acct!AT$23</f>
        <v>43253.333333333321</v>
      </c>
      <c r="AU70" s="300">
        <f xml:space="preserve"> Acct!AU$23</f>
        <v>41901.666666666657</v>
      </c>
      <c r="AV70" s="300">
        <f xml:space="preserve"> Acct!AV$23</f>
        <v>40549.999999999993</v>
      </c>
      <c r="AW70" s="300">
        <f xml:space="preserve"> Acct!AW$23</f>
        <v>39198.333333333328</v>
      </c>
      <c r="AX70" s="300">
        <f xml:space="preserve"> Acct!AX$23</f>
        <v>37846.666666666664</v>
      </c>
      <c r="AY70" s="300">
        <f xml:space="preserve"> Acct!AY$23</f>
        <v>36495</v>
      </c>
      <c r="AZ70" s="300">
        <f xml:space="preserve"> Acct!AZ$23</f>
        <v>35143.333333333336</v>
      </c>
      <c r="BA70" s="300">
        <f xml:space="preserve"> Acct!BA$23</f>
        <v>33791.666666666672</v>
      </c>
      <c r="BB70" s="300">
        <f xml:space="preserve"> Acct!BB$23</f>
        <v>32440.000000000004</v>
      </c>
      <c r="BC70" s="300">
        <f xml:space="preserve"> Acct!BC$23</f>
        <v>31088.333333333336</v>
      </c>
      <c r="BD70" s="300">
        <f xml:space="preserve"> Acct!BD$23</f>
        <v>29736.666666666668</v>
      </c>
      <c r="BE70" s="300">
        <f xml:space="preserve"> Acct!BE$23</f>
        <v>28385</v>
      </c>
      <c r="BF70" s="300">
        <f xml:space="preserve"> Acct!BF$23</f>
        <v>27033.333333333332</v>
      </c>
      <c r="BG70" s="300">
        <f xml:space="preserve"> Acct!BG$23</f>
        <v>25681.666666666664</v>
      </c>
      <c r="BH70" s="300">
        <f xml:space="preserve"> Acct!BH$23</f>
        <v>24329.999999999996</v>
      </c>
      <c r="BI70" s="300">
        <f xml:space="preserve"> Acct!BI$23</f>
        <v>22978.333333333328</v>
      </c>
      <c r="BJ70" s="300">
        <f xml:space="preserve"> Acct!BJ$23</f>
        <v>21626.666666666661</v>
      </c>
      <c r="BK70" s="300">
        <f xml:space="preserve"> Acct!BK$23</f>
        <v>20274.999999999993</v>
      </c>
      <c r="BL70" s="300">
        <f xml:space="preserve"> Acct!BL$23</f>
        <v>18923.333333333325</v>
      </c>
      <c r="BM70" s="300">
        <f xml:space="preserve"> Acct!BM$23</f>
        <v>17571.666666666657</v>
      </c>
      <c r="BN70" s="300">
        <f xml:space="preserve"> Acct!BN$23</f>
        <v>16219.999999999991</v>
      </c>
      <c r="BO70" s="300">
        <f xml:space="preserve"> Acct!BO$23</f>
        <v>14868.333333333325</v>
      </c>
      <c r="BP70" s="300">
        <f xml:space="preserve"> Acct!BP$23</f>
        <v>13516.666666666659</v>
      </c>
      <c r="BQ70" s="300">
        <f xml:space="preserve"> Acct!BQ$23</f>
        <v>12164.999999999993</v>
      </c>
      <c r="BR70" s="300">
        <f xml:space="preserve"> Acct!BR$23</f>
        <v>10813.333333333327</v>
      </c>
      <c r="BS70" s="300">
        <f xml:space="preserve"> Acct!BS$23</f>
        <v>9461.6666666666606</v>
      </c>
      <c r="BT70" s="300">
        <f xml:space="preserve"> Acct!BT$23</f>
        <v>8109.9999999999936</v>
      </c>
      <c r="BU70" s="300">
        <f xml:space="preserve"> Acct!BU$23</f>
        <v>6758.3333333333267</v>
      </c>
      <c r="BV70" s="300">
        <f xml:space="preserve"> Acct!BV$23</f>
        <v>5406.6666666666597</v>
      </c>
      <c r="BW70" s="300">
        <f xml:space="preserve"> Acct!BW$23</f>
        <v>4054.9999999999927</v>
      </c>
      <c r="BX70" s="300">
        <f xml:space="preserve"> Acct!BX$23</f>
        <v>2703.3333333333258</v>
      </c>
      <c r="BY70" s="300">
        <f xml:space="preserve"> Acct!BY$23</f>
        <v>1351.666666666659</v>
      </c>
      <c r="BZ70" s="300">
        <f xml:space="preserve"> Acct!BZ$23</f>
        <v>-7.73070496506989E-12</v>
      </c>
      <c r="CA70" s="300">
        <f xml:space="preserve"> Acct!CA$23</f>
        <v>-7.73070496506989E-12</v>
      </c>
      <c r="CB70" s="300">
        <f xml:space="preserve"> Acct!CB$23</f>
        <v>-7.73070496506989E-12</v>
      </c>
      <c r="CC70" s="300">
        <f xml:space="preserve"> Acct!CC$23</f>
        <v>-7.73070496506989E-12</v>
      </c>
      <c r="CD70" s="300">
        <f xml:space="preserve"> Acct!CD$23</f>
        <v>-7.73070496506989E-12</v>
      </c>
      <c r="CE70" s="300">
        <f xml:space="preserve"> Acct!CE$23</f>
        <v>-7.73070496506989E-12</v>
      </c>
      <c r="CF70" s="300">
        <f xml:space="preserve"> Acct!CF$23</f>
        <v>-7.73070496506989E-12</v>
      </c>
      <c r="CG70" s="300">
        <f xml:space="preserve"> Acct!CG$23</f>
        <v>-7.73070496506989E-12</v>
      </c>
      <c r="CH70" s="300">
        <f xml:space="preserve"> Acct!CH$23</f>
        <v>-7.73070496506989E-12</v>
      </c>
      <c r="CI70" s="300">
        <f xml:space="preserve"> Acct!CI$23</f>
        <v>-7.73070496506989E-12</v>
      </c>
      <c r="CJ70" s="300">
        <f xml:space="preserve"> Acct!CJ$23</f>
        <v>-7.73070496506989E-12</v>
      </c>
      <c r="CK70" s="300">
        <f xml:space="preserve"> Acct!CK$23</f>
        <v>-7.73070496506989E-12</v>
      </c>
      <c r="CL70" s="300">
        <f xml:space="preserve"> Acct!CL$23</f>
        <v>-7.73070496506989E-12</v>
      </c>
      <c r="CM70" s="300">
        <f xml:space="preserve"> Acct!CM$23</f>
        <v>-7.73070496506989E-12</v>
      </c>
      <c r="CN70" s="300">
        <f xml:space="preserve"> Acct!CN$23</f>
        <v>-7.73070496506989E-12</v>
      </c>
      <c r="CO70" s="300">
        <f xml:space="preserve"> Acct!CO$23</f>
        <v>-7.73070496506989E-12</v>
      </c>
      <c r="CP70" s="300">
        <f xml:space="preserve"> Acct!CP$23</f>
        <v>-7.73070496506989E-12</v>
      </c>
      <c r="CQ70" s="300">
        <f xml:space="preserve"> Acct!CQ$23</f>
        <v>-7.73070496506989E-12</v>
      </c>
      <c r="CR70" s="300">
        <f xml:space="preserve"> Acct!CR$23</f>
        <v>-7.73070496506989E-12</v>
      </c>
      <c r="CS70" s="300">
        <f xml:space="preserve"> Acct!CS$23</f>
        <v>-7.73070496506989E-12</v>
      </c>
      <c r="CT70" s="300">
        <f xml:space="preserve"> Acct!CT$23</f>
        <v>-7.73070496506989E-12</v>
      </c>
      <c r="CU70" s="300">
        <f xml:space="preserve"> Acct!CU$23</f>
        <v>-7.73070496506989E-12</v>
      </c>
      <c r="CV70" s="300">
        <f xml:space="preserve"> Acct!CV$23</f>
        <v>-7.73070496506989E-12</v>
      </c>
      <c r="CW70" s="300">
        <f xml:space="preserve"> Acct!CW$23</f>
        <v>-7.73070496506989E-12</v>
      </c>
      <c r="CX70" s="300">
        <f xml:space="preserve"> Acct!CX$23</f>
        <v>-7.73070496506989E-12</v>
      </c>
      <c r="CY70" s="300">
        <f xml:space="preserve"> Acct!CY$23</f>
        <v>-7.73070496506989E-12</v>
      </c>
      <c r="CZ70" s="300">
        <f xml:space="preserve"> Acct!CZ$23</f>
        <v>-7.73070496506989E-12</v>
      </c>
      <c r="DA70" s="300">
        <f xml:space="preserve"> Acct!DA$23</f>
        <v>-7.73070496506989E-12</v>
      </c>
      <c r="DB70" s="300">
        <f xml:space="preserve"> Acct!DB$23</f>
        <v>-7.73070496506989E-12</v>
      </c>
      <c r="DC70" s="300">
        <f xml:space="preserve"> Acct!DC$23</f>
        <v>-7.73070496506989E-12</v>
      </c>
      <c r="DD70" s="300">
        <f xml:space="preserve"> Acct!DD$23</f>
        <v>-7.73070496506989E-12</v>
      </c>
      <c r="DE70" s="300">
        <f xml:space="preserve"> Acct!DE$23</f>
        <v>-7.73070496506989E-12</v>
      </c>
      <c r="DF70" s="300">
        <f xml:space="preserve"> Acct!DF$23</f>
        <v>-7.73070496506989E-12</v>
      </c>
      <c r="DG70" s="300">
        <f xml:space="preserve"> Acct!DG$23</f>
        <v>-7.73070496506989E-12</v>
      </c>
      <c r="DH70" s="300">
        <f xml:space="preserve"> Acct!DH$23</f>
        <v>-7.73070496506989E-12</v>
      </c>
      <c r="DI70" s="300">
        <f xml:space="preserve"> Acct!DI$23</f>
        <v>-7.73070496506989E-12</v>
      </c>
      <c r="DJ70" s="300">
        <f xml:space="preserve"> Acct!DJ$23</f>
        <v>-7.73070496506989E-12</v>
      </c>
      <c r="DK70" s="300">
        <f xml:space="preserve"> Acct!DK$23</f>
        <v>-7.73070496506989E-12</v>
      </c>
      <c r="DL70" s="300">
        <f xml:space="preserve"> Acct!DL$23</f>
        <v>-7.73070496506989E-12</v>
      </c>
      <c r="DM70" s="300">
        <f xml:space="preserve"> Acct!DM$23</f>
        <v>-7.73070496506989E-12</v>
      </c>
      <c r="DN70" s="300">
        <f xml:space="preserve"> Acct!DN$23</f>
        <v>-7.73070496506989E-12</v>
      </c>
      <c r="DO70" s="300">
        <f xml:space="preserve"> Acct!DO$23</f>
        <v>-7.73070496506989E-12</v>
      </c>
      <c r="DP70" s="300">
        <f xml:space="preserve"> Acct!DP$23</f>
        <v>-7.73070496506989E-12</v>
      </c>
      <c r="DQ70" s="300">
        <f xml:space="preserve"> Acct!DQ$23</f>
        <v>-7.73070496506989E-12</v>
      </c>
      <c r="DR70" s="300">
        <f xml:space="preserve"> Acct!DR$23</f>
        <v>-7.73070496506989E-12</v>
      </c>
      <c r="DS70" s="300">
        <f xml:space="preserve"> Acct!DS$23</f>
        <v>-7.73070496506989E-12</v>
      </c>
      <c r="DT70" s="300">
        <f xml:space="preserve"> Acct!DT$23</f>
        <v>-7.73070496506989E-12</v>
      </c>
      <c r="DU70" s="300">
        <f xml:space="preserve"> Acct!DU$23</f>
        <v>-7.73070496506989E-12</v>
      </c>
      <c r="DV70" s="300">
        <f xml:space="preserve"> Acct!DV$23</f>
        <v>-7.73070496506989E-12</v>
      </c>
      <c r="DW70" s="300">
        <f xml:space="preserve"> Acct!DW$23</f>
        <v>-7.73070496506989E-12</v>
      </c>
      <c r="DX70" s="300">
        <f xml:space="preserve"> Acct!DX$23</f>
        <v>-7.73070496506989E-12</v>
      </c>
      <c r="DY70" s="300">
        <f xml:space="preserve"> Acct!DY$23</f>
        <v>-7.73070496506989E-12</v>
      </c>
      <c r="DZ70" s="300">
        <f xml:space="preserve"> Acct!DZ$23</f>
        <v>-7.73070496506989E-12</v>
      </c>
      <c r="EA70" s="300">
        <f xml:space="preserve"> Acct!EA$23</f>
        <v>-7.73070496506989E-12</v>
      </c>
      <c r="EB70" s="300">
        <f xml:space="preserve"> Acct!EB$23</f>
        <v>-7.73070496506989E-12</v>
      </c>
      <c r="EC70" s="300">
        <f xml:space="preserve"> Acct!EC$23</f>
        <v>-7.73070496506989E-12</v>
      </c>
      <c r="ED70" s="300">
        <f xml:space="preserve"> Acct!ED$23</f>
        <v>-7.73070496506989E-12</v>
      </c>
      <c r="EE70" s="300">
        <f xml:space="preserve"> Acct!EE$23</f>
        <v>-7.73070496506989E-12</v>
      </c>
      <c r="EF70" s="300">
        <f xml:space="preserve"> Acct!EF$23</f>
        <v>-7.73070496506989E-12</v>
      </c>
      <c r="EG70" s="300">
        <f xml:space="preserve"> Acct!EG$23</f>
        <v>-7.73070496506989E-12</v>
      </c>
      <c r="EH70" s="300">
        <f xml:space="preserve"> Acct!EH$23</f>
        <v>-7.73070496506989E-12</v>
      </c>
      <c r="EI70" s="300">
        <f xml:space="preserve"> Acct!EI$23</f>
        <v>-7.73070496506989E-12</v>
      </c>
      <c r="EJ70" s="300">
        <f xml:space="preserve"> Acct!EJ$23</f>
        <v>-7.73070496506989E-12</v>
      </c>
      <c r="EK70" s="300">
        <f xml:space="preserve"> Acct!EK$23</f>
        <v>-7.73070496506989E-12</v>
      </c>
      <c r="EL70" s="300">
        <f xml:space="preserve"> Acct!EL$23</f>
        <v>-7.73070496506989E-12</v>
      </c>
      <c r="EM70" s="300">
        <f xml:space="preserve"> Acct!EM$23</f>
        <v>-7.73070496506989E-12</v>
      </c>
      <c r="EN70" s="300">
        <f xml:space="preserve"> Acct!EN$23</f>
        <v>-7.73070496506989E-12</v>
      </c>
      <c r="EO70" s="300">
        <f xml:space="preserve"> Acct!EO$23</f>
        <v>-7.73070496506989E-12</v>
      </c>
      <c r="EP70" s="300">
        <f xml:space="preserve"> Acct!EP$23</f>
        <v>-7.73070496506989E-12</v>
      </c>
      <c r="EQ70" s="300">
        <f xml:space="preserve"> Acct!EQ$23</f>
        <v>-7.73070496506989E-12</v>
      </c>
      <c r="ER70" s="300">
        <f xml:space="preserve"> Acct!ER$23</f>
        <v>-7.73070496506989E-12</v>
      </c>
      <c r="ES70" s="300">
        <f xml:space="preserve"> Acct!ES$23</f>
        <v>-7.73070496506989E-12</v>
      </c>
      <c r="ET70" s="300">
        <f xml:space="preserve"> Acct!ET$23</f>
        <v>-7.73070496506989E-12</v>
      </c>
      <c r="EU70" s="300">
        <f xml:space="preserve"> Acct!EU$23</f>
        <v>-7.73070496506989E-12</v>
      </c>
      <c r="EV70" s="300">
        <f xml:space="preserve"> Acct!EV$23</f>
        <v>-7.73070496506989E-12</v>
      </c>
      <c r="EW70" s="300">
        <f xml:space="preserve"> Acct!EW$23</f>
        <v>-7.73070496506989E-12</v>
      </c>
      <c r="EX70" s="300">
        <f xml:space="preserve"> Acct!EX$23</f>
        <v>-7.73070496506989E-12</v>
      </c>
      <c r="EY70" s="300">
        <f xml:space="preserve"> Acct!EY$23</f>
        <v>-7.73070496506989E-12</v>
      </c>
      <c r="EZ70" s="300">
        <f xml:space="preserve"> Acct!EZ$23</f>
        <v>-7.73070496506989E-12</v>
      </c>
      <c r="FA70" s="300">
        <f xml:space="preserve"> Acct!FA$23</f>
        <v>-7.73070496506989E-12</v>
      </c>
      <c r="FB70" s="300">
        <f xml:space="preserve"> Acct!FB$23</f>
        <v>-7.73070496506989E-12</v>
      </c>
      <c r="FC70" s="300">
        <f xml:space="preserve"> Acct!FC$23</f>
        <v>-7.73070496506989E-12</v>
      </c>
      <c r="FD70" s="300">
        <f xml:space="preserve"> Acct!FD$23</f>
        <v>-7.73070496506989E-12</v>
      </c>
      <c r="FE70" s="300">
        <f xml:space="preserve"> Acct!FE$23</f>
        <v>-7.73070496506989E-12</v>
      </c>
      <c r="FF70" s="300">
        <f xml:space="preserve"> Acct!FF$23</f>
        <v>-7.73070496506989E-12</v>
      </c>
      <c r="FG70" s="300">
        <f xml:space="preserve"> Acct!FG$23</f>
        <v>-7.73070496506989E-12</v>
      </c>
      <c r="FH70" s="300">
        <f xml:space="preserve"> Acct!FH$23</f>
        <v>-7.73070496506989E-12</v>
      </c>
      <c r="FI70" s="300">
        <f xml:space="preserve"> Acct!FI$23</f>
        <v>-7.73070496506989E-12</v>
      </c>
      <c r="FJ70" s="300">
        <f xml:space="preserve"> Acct!FJ$23</f>
        <v>-7.73070496506989E-12</v>
      </c>
      <c r="FK70" s="300">
        <f xml:space="preserve"> Acct!FK$23</f>
        <v>-7.73070496506989E-12</v>
      </c>
      <c r="FL70" s="300">
        <f xml:space="preserve"> Acct!FL$23</f>
        <v>-7.73070496506989E-12</v>
      </c>
      <c r="FM70" s="300">
        <f xml:space="preserve"> Acct!FM$23</f>
        <v>-7.73070496506989E-12</v>
      </c>
      <c r="FN70" s="300">
        <f xml:space="preserve"> Acct!FN$23</f>
        <v>-7.73070496506989E-12</v>
      </c>
      <c r="FO70" s="300">
        <f xml:space="preserve"> Acct!FO$23</f>
        <v>-7.73070496506989E-12</v>
      </c>
      <c r="FP70" s="300">
        <f xml:space="preserve"> Acct!FP$23</f>
        <v>-7.73070496506989E-12</v>
      </c>
      <c r="FQ70" s="300">
        <f xml:space="preserve"> Acct!FQ$23</f>
        <v>-7.73070496506989E-12</v>
      </c>
      <c r="FR70" s="300">
        <f xml:space="preserve"> Acct!FR$23</f>
        <v>-7.73070496506989E-12</v>
      </c>
      <c r="FS70" s="300">
        <f xml:space="preserve"> Acct!FS$23</f>
        <v>-7.73070496506989E-12</v>
      </c>
      <c r="FT70" s="300">
        <f xml:space="preserve"> Acct!FT$23</f>
        <v>-7.73070496506989E-12</v>
      </c>
      <c r="FU70" s="300">
        <f xml:space="preserve"> Acct!FU$23</f>
        <v>-7.73070496506989E-12</v>
      </c>
      <c r="FV70" s="300">
        <f xml:space="preserve"> Acct!FV$23</f>
        <v>-7.73070496506989E-12</v>
      </c>
      <c r="FW70" s="300">
        <f xml:space="preserve"> Acct!FW$23</f>
        <v>-7.73070496506989E-12</v>
      </c>
      <c r="FX70" s="300">
        <f xml:space="preserve"> Acct!FX$23</f>
        <v>-7.73070496506989E-12</v>
      </c>
      <c r="FY70" s="300">
        <f xml:space="preserve"> Acct!FY$23</f>
        <v>-7.73070496506989E-12</v>
      </c>
      <c r="FZ70" s="300">
        <f xml:space="preserve"> Acct!FZ$23</f>
        <v>-7.73070496506989E-12</v>
      </c>
      <c r="GA70" s="300">
        <f xml:space="preserve"> Acct!GA$23</f>
        <v>-7.73070496506989E-12</v>
      </c>
      <c r="GB70" s="300">
        <f xml:space="preserve"> Acct!GB$23</f>
        <v>-7.73070496506989E-12</v>
      </c>
      <c r="GC70" s="300">
        <f xml:space="preserve"> Acct!GC$23</f>
        <v>-7.73070496506989E-12</v>
      </c>
      <c r="GD70" s="300">
        <f xml:space="preserve"> Acct!GD$23</f>
        <v>-7.73070496506989E-12</v>
      </c>
      <c r="GE70" s="300">
        <f xml:space="preserve"> Acct!GE$23</f>
        <v>-7.73070496506989E-12</v>
      </c>
      <c r="GF70" s="300">
        <f xml:space="preserve"> Acct!GF$23</f>
        <v>-7.73070496506989E-12</v>
      </c>
      <c r="GG70" s="300">
        <f xml:space="preserve"> Acct!GG$23</f>
        <v>-7.73070496506989E-12</v>
      </c>
      <c r="GH70" s="300">
        <f xml:space="preserve"> Acct!GH$23</f>
        <v>-7.73070496506989E-12</v>
      </c>
      <c r="GI70" s="300">
        <f xml:space="preserve"> Acct!GI$23</f>
        <v>-7.73070496506989E-12</v>
      </c>
      <c r="GJ70" s="300">
        <f xml:space="preserve"> Acct!GJ$23</f>
        <v>-7.73070496506989E-12</v>
      </c>
    </row>
    <row r="71" spans="1:192" outlineLevel="1" x14ac:dyDescent="0.25">
      <c r="A71" s="217"/>
      <c r="D71" s="221"/>
      <c r="E71" s="246" t="str">
        <f xml:space="preserve"> Acct!E$39</f>
        <v>Capitalised finance costs balance</v>
      </c>
      <c r="F71" s="246">
        <f xml:space="preserve"> Acct!F$39</f>
        <v>0</v>
      </c>
      <c r="G71" s="246" t="str">
        <f xml:space="preserve"> Acct!G$39</f>
        <v>$ 000s</v>
      </c>
      <c r="H71" s="246">
        <f xml:space="preserve"> Acct!H$39</f>
        <v>0</v>
      </c>
      <c r="I71" s="246">
        <f xml:space="preserve"> Acct!I$39</f>
        <v>0</v>
      </c>
      <c r="J71" s="246">
        <f xml:space="preserve"> Acct!J$39</f>
        <v>0</v>
      </c>
      <c r="K71" s="246">
        <f xml:space="preserve"> Acct!K$39</f>
        <v>0</v>
      </c>
      <c r="L71" s="246">
        <f xml:space="preserve"> Acct!L$39</f>
        <v>0</v>
      </c>
      <c r="M71" s="246">
        <f xml:space="preserve"> Acct!M$39</f>
        <v>0</v>
      </c>
      <c r="N71" s="246">
        <f xml:space="preserve"> Acct!N$39</f>
        <v>0</v>
      </c>
      <c r="O71" s="246">
        <f xml:space="preserve"> Acct!O$39</f>
        <v>0</v>
      </c>
      <c r="P71" s="246">
        <f xml:space="preserve"> Acct!P$39</f>
        <v>0</v>
      </c>
      <c r="Q71" s="246">
        <f xml:space="preserve"> Acct!Q$39</f>
        <v>0</v>
      </c>
      <c r="R71" s="246">
        <f xml:space="preserve"> Acct!R$39</f>
        <v>2421.2993055623169</v>
      </c>
      <c r="S71" s="246">
        <f xml:space="preserve"> Acct!S$39</f>
        <v>2360.766822923259</v>
      </c>
      <c r="T71" s="246">
        <f xml:space="preserve"> Acct!T$39</f>
        <v>2300.2343402842012</v>
      </c>
      <c r="U71" s="246">
        <f xml:space="preserve"> Acct!U$39</f>
        <v>2239.7018576451433</v>
      </c>
      <c r="V71" s="246">
        <f xml:space="preserve"> Acct!V$39</f>
        <v>2179.1693750060854</v>
      </c>
      <c r="W71" s="246">
        <f xml:space="preserve"> Acct!W$39</f>
        <v>2118.6368923670275</v>
      </c>
      <c r="X71" s="246">
        <f xml:space="preserve"> Acct!X$39</f>
        <v>2058.1044097279696</v>
      </c>
      <c r="Y71" s="246">
        <f xml:space="preserve"> Acct!Y$39</f>
        <v>1997.5719270889117</v>
      </c>
      <c r="Z71" s="246">
        <f xml:space="preserve"> Acct!Z$39</f>
        <v>1937.0394444498538</v>
      </c>
      <c r="AA71" s="246">
        <f xml:space="preserve"> Acct!AA$39</f>
        <v>1876.5069618107959</v>
      </c>
      <c r="AB71" s="246">
        <f xml:space="preserve"> Acct!AB$39</f>
        <v>1815.974479171738</v>
      </c>
      <c r="AC71" s="246">
        <f xml:space="preserve"> Acct!AC$39</f>
        <v>1755.4419965326802</v>
      </c>
      <c r="AD71" s="246">
        <f xml:space="preserve"> Acct!AD$39</f>
        <v>1694.9095138936223</v>
      </c>
      <c r="AE71" s="246">
        <f xml:space="preserve"> Acct!AE$39</f>
        <v>1634.3770312545644</v>
      </c>
      <c r="AF71" s="246">
        <f xml:space="preserve"> Acct!AF$39</f>
        <v>1573.8445486155065</v>
      </c>
      <c r="AG71" s="246">
        <f xml:space="preserve"> Acct!AG$39</f>
        <v>1513.3120659764486</v>
      </c>
      <c r="AH71" s="246">
        <f xml:space="preserve"> Acct!AH$39</f>
        <v>1452.7795833373907</v>
      </c>
      <c r="AI71" s="246">
        <f xml:space="preserve"> Acct!AI$39</f>
        <v>1392.2471006983328</v>
      </c>
      <c r="AJ71" s="246">
        <f xml:space="preserve"> Acct!AJ$39</f>
        <v>1331.7146180592749</v>
      </c>
      <c r="AK71" s="246">
        <f xml:space="preserve"> Acct!AK$39</f>
        <v>1271.182135420217</v>
      </c>
      <c r="AL71" s="246">
        <f xml:space="preserve"> Acct!AL$39</f>
        <v>1210.6496527811591</v>
      </c>
      <c r="AM71" s="246">
        <f xml:space="preserve"> Acct!AM$39</f>
        <v>1150.1171701421013</v>
      </c>
      <c r="AN71" s="246">
        <f xml:space="preserve"> Acct!AN$39</f>
        <v>1089.5846875030434</v>
      </c>
      <c r="AO71" s="246">
        <f xml:space="preserve"> Acct!AO$39</f>
        <v>1029.0522048639855</v>
      </c>
      <c r="AP71" s="246">
        <f xml:space="preserve"> Acct!AP$39</f>
        <v>968.51972222492759</v>
      </c>
      <c r="AQ71" s="246">
        <f xml:space="preserve"> Acct!AQ$39</f>
        <v>907.9872395858697</v>
      </c>
      <c r="AR71" s="246">
        <f xml:space="preserve"> Acct!AR$39</f>
        <v>847.45475694681181</v>
      </c>
      <c r="AS71" s="246">
        <f xml:space="preserve"> Acct!AS$39</f>
        <v>786.92227430775392</v>
      </c>
      <c r="AT71" s="246">
        <f xml:space="preserve"> Acct!AT$39</f>
        <v>726.38979166869603</v>
      </c>
      <c r="AU71" s="246">
        <f xml:space="preserve"> Acct!AU$39</f>
        <v>665.85730902963815</v>
      </c>
      <c r="AV71" s="246">
        <f xml:space="preserve"> Acct!AV$39</f>
        <v>605.32482639058026</v>
      </c>
      <c r="AW71" s="246">
        <f xml:space="preserve"> Acct!AW$39</f>
        <v>544.79234375152237</v>
      </c>
      <c r="AX71" s="246">
        <f xml:space="preserve"> Acct!AX$39</f>
        <v>484.25986111246442</v>
      </c>
      <c r="AY71" s="246">
        <f xml:space="preserve"> Acct!AY$39</f>
        <v>423.72737847340647</v>
      </c>
      <c r="AZ71" s="246">
        <f xml:space="preserve"> Acct!AZ$39</f>
        <v>363.19489583434853</v>
      </c>
      <c r="BA71" s="246">
        <f xml:space="preserve"> Acct!BA$39</f>
        <v>302.66241319529058</v>
      </c>
      <c r="BB71" s="246">
        <f xml:space="preserve"> Acct!BB$39</f>
        <v>242.12993055623267</v>
      </c>
      <c r="BC71" s="246">
        <f xml:space="preserve"> Acct!BC$39</f>
        <v>181.59744791717475</v>
      </c>
      <c r="BD71" s="246">
        <f xml:space="preserve"> Acct!BD$39</f>
        <v>121.06496527811683</v>
      </c>
      <c r="BE71" s="246">
        <f xml:space="preserve"> Acct!BE$39</f>
        <v>60.532482639058905</v>
      </c>
      <c r="BF71" s="246">
        <f xml:space="preserve"> Acct!BF$39</f>
        <v>9.8054897534893826E-13</v>
      </c>
      <c r="BG71" s="246">
        <f xml:space="preserve"> Acct!BG$39</f>
        <v>-60.532482639056944</v>
      </c>
      <c r="BH71" s="246">
        <f xml:space="preserve"> Acct!BH$39</f>
        <v>-121.06496527811487</v>
      </c>
      <c r="BI71" s="246">
        <f xml:space="preserve"> Acct!BI$39</f>
        <v>-181.59744791717279</v>
      </c>
      <c r="BJ71" s="246">
        <f xml:space="preserve"> Acct!BJ$39</f>
        <v>-242.1299305562307</v>
      </c>
      <c r="BK71" s="246">
        <f xml:space="preserve"> Acct!BK$39</f>
        <v>-302.66241319528865</v>
      </c>
      <c r="BL71" s="246">
        <f xml:space="preserve"> Acct!BL$39</f>
        <v>-363.1948958343466</v>
      </c>
      <c r="BM71" s="246">
        <f xml:space="preserve"> Acct!BM$39</f>
        <v>-423.72737847340454</v>
      </c>
      <c r="BN71" s="246">
        <f xml:space="preserve"> Acct!BN$39</f>
        <v>-484.25986111246249</v>
      </c>
      <c r="BO71" s="246">
        <f xml:space="preserve"> Acct!BO$39</f>
        <v>-484.25986111246249</v>
      </c>
      <c r="BP71" s="246">
        <f xml:space="preserve"> Acct!BP$39</f>
        <v>-484.25986111246249</v>
      </c>
      <c r="BQ71" s="246">
        <f xml:space="preserve"> Acct!BQ$39</f>
        <v>-484.25986111246249</v>
      </c>
      <c r="BR71" s="246">
        <f xml:space="preserve"> Acct!BR$39</f>
        <v>-484.25986111246249</v>
      </c>
      <c r="BS71" s="246">
        <f xml:space="preserve"> Acct!BS$39</f>
        <v>-484.25986111246249</v>
      </c>
      <c r="BT71" s="246">
        <f xml:space="preserve"> Acct!BT$39</f>
        <v>-484.25986111246249</v>
      </c>
      <c r="BU71" s="246">
        <f xml:space="preserve"> Acct!BU$39</f>
        <v>-484.25986111246249</v>
      </c>
      <c r="BV71" s="246">
        <f xml:space="preserve"> Acct!BV$39</f>
        <v>-484.25986111246249</v>
      </c>
      <c r="BW71" s="246">
        <f xml:space="preserve"> Acct!BW$39</f>
        <v>-484.25986111246249</v>
      </c>
      <c r="BX71" s="246">
        <f xml:space="preserve"> Acct!BX$39</f>
        <v>-484.25986111246249</v>
      </c>
      <c r="BY71" s="246">
        <f xml:space="preserve"> Acct!BY$39</f>
        <v>-484.25986111246249</v>
      </c>
      <c r="BZ71" s="246">
        <f xml:space="preserve"> Acct!BZ$39</f>
        <v>-484.25986111246249</v>
      </c>
      <c r="CA71" s="246">
        <f xml:space="preserve"> Acct!CA$39</f>
        <v>-484.25986111246249</v>
      </c>
      <c r="CB71" s="246">
        <f xml:space="preserve"> Acct!CB$39</f>
        <v>-484.25986111246249</v>
      </c>
      <c r="CC71" s="246">
        <f xml:space="preserve"> Acct!CC$39</f>
        <v>-484.25986111246249</v>
      </c>
      <c r="CD71" s="246">
        <f xml:space="preserve"> Acct!CD$39</f>
        <v>-484.25986111246249</v>
      </c>
      <c r="CE71" s="246">
        <f xml:space="preserve"> Acct!CE$39</f>
        <v>-484.25986111246249</v>
      </c>
      <c r="CF71" s="246">
        <f xml:space="preserve"> Acct!CF$39</f>
        <v>-484.25986111246249</v>
      </c>
      <c r="CG71" s="246">
        <f xml:space="preserve"> Acct!CG$39</f>
        <v>-484.25986111246249</v>
      </c>
      <c r="CH71" s="246">
        <f xml:space="preserve"> Acct!CH$39</f>
        <v>-484.25986111246249</v>
      </c>
      <c r="CI71" s="246">
        <f xml:space="preserve"> Acct!CI$39</f>
        <v>-484.25986111246249</v>
      </c>
      <c r="CJ71" s="246">
        <f xml:space="preserve"> Acct!CJ$39</f>
        <v>-484.25986111246249</v>
      </c>
      <c r="CK71" s="246">
        <f xml:space="preserve"> Acct!CK$39</f>
        <v>-484.25986111246249</v>
      </c>
      <c r="CL71" s="246">
        <f xml:space="preserve"> Acct!CL$39</f>
        <v>-484.25986111246249</v>
      </c>
      <c r="CM71" s="246">
        <f xml:space="preserve"> Acct!CM$39</f>
        <v>-484.25986111246249</v>
      </c>
      <c r="CN71" s="246">
        <f xml:space="preserve"> Acct!CN$39</f>
        <v>-484.25986111246249</v>
      </c>
      <c r="CO71" s="246">
        <f xml:space="preserve"> Acct!CO$39</f>
        <v>-484.25986111246249</v>
      </c>
      <c r="CP71" s="246">
        <f xml:space="preserve"> Acct!CP$39</f>
        <v>-484.25986111246249</v>
      </c>
      <c r="CQ71" s="246">
        <f xml:space="preserve"> Acct!CQ$39</f>
        <v>-484.25986111246249</v>
      </c>
      <c r="CR71" s="246">
        <f xml:space="preserve"> Acct!CR$39</f>
        <v>-484.25986111246249</v>
      </c>
      <c r="CS71" s="246">
        <f xml:space="preserve"> Acct!CS$39</f>
        <v>-484.25986111246249</v>
      </c>
      <c r="CT71" s="246">
        <f xml:space="preserve"> Acct!CT$39</f>
        <v>-484.25986111246249</v>
      </c>
      <c r="CU71" s="246">
        <f xml:space="preserve"> Acct!CU$39</f>
        <v>-484.25986111246249</v>
      </c>
      <c r="CV71" s="246">
        <f xml:space="preserve"> Acct!CV$39</f>
        <v>-484.25986111246249</v>
      </c>
      <c r="CW71" s="246">
        <f xml:space="preserve"> Acct!CW$39</f>
        <v>-484.25986111246249</v>
      </c>
      <c r="CX71" s="246">
        <f xml:space="preserve"> Acct!CX$39</f>
        <v>-484.25986111246249</v>
      </c>
      <c r="CY71" s="246">
        <f xml:space="preserve"> Acct!CY$39</f>
        <v>-484.25986111246249</v>
      </c>
      <c r="CZ71" s="246">
        <f xml:space="preserve"> Acct!CZ$39</f>
        <v>-484.25986111246249</v>
      </c>
      <c r="DA71" s="246">
        <f xml:space="preserve"> Acct!DA$39</f>
        <v>-484.25986111246249</v>
      </c>
      <c r="DB71" s="246">
        <f xml:space="preserve"> Acct!DB$39</f>
        <v>-484.25986111246249</v>
      </c>
      <c r="DC71" s="246">
        <f xml:space="preserve"> Acct!DC$39</f>
        <v>-484.25986111246249</v>
      </c>
      <c r="DD71" s="246">
        <f xml:space="preserve"> Acct!DD$39</f>
        <v>-484.25986111246249</v>
      </c>
      <c r="DE71" s="246">
        <f xml:space="preserve"> Acct!DE$39</f>
        <v>-484.25986111246249</v>
      </c>
      <c r="DF71" s="246">
        <f xml:space="preserve"> Acct!DF$39</f>
        <v>-484.25986111246249</v>
      </c>
      <c r="DG71" s="246">
        <f xml:space="preserve"> Acct!DG$39</f>
        <v>-484.25986111246249</v>
      </c>
      <c r="DH71" s="246">
        <f xml:space="preserve"> Acct!DH$39</f>
        <v>-484.25986111246249</v>
      </c>
      <c r="DI71" s="246">
        <f xml:space="preserve"> Acct!DI$39</f>
        <v>-484.25986111246249</v>
      </c>
      <c r="DJ71" s="246">
        <f xml:space="preserve"> Acct!DJ$39</f>
        <v>-484.25986111246249</v>
      </c>
      <c r="DK71" s="246">
        <f xml:space="preserve"> Acct!DK$39</f>
        <v>-484.25986111246249</v>
      </c>
      <c r="DL71" s="246">
        <f xml:space="preserve"> Acct!DL$39</f>
        <v>-484.25986111246249</v>
      </c>
      <c r="DM71" s="246">
        <f xml:space="preserve"> Acct!DM$39</f>
        <v>-484.25986111246249</v>
      </c>
      <c r="DN71" s="246">
        <f xml:space="preserve"> Acct!DN$39</f>
        <v>-484.25986111246249</v>
      </c>
      <c r="DO71" s="246">
        <f xml:space="preserve"> Acct!DO$39</f>
        <v>-484.25986111246249</v>
      </c>
      <c r="DP71" s="246">
        <f xml:space="preserve"> Acct!DP$39</f>
        <v>-484.25986111246249</v>
      </c>
      <c r="DQ71" s="246">
        <f xml:space="preserve"> Acct!DQ$39</f>
        <v>-484.25986111246249</v>
      </c>
      <c r="DR71" s="246">
        <f xml:space="preserve"> Acct!DR$39</f>
        <v>-484.25986111246249</v>
      </c>
      <c r="DS71" s="246">
        <f xml:space="preserve"> Acct!DS$39</f>
        <v>-484.25986111246249</v>
      </c>
      <c r="DT71" s="246">
        <f xml:space="preserve"> Acct!DT$39</f>
        <v>-484.25986111246249</v>
      </c>
      <c r="DU71" s="246">
        <f xml:space="preserve"> Acct!DU$39</f>
        <v>-484.25986111246249</v>
      </c>
      <c r="DV71" s="246">
        <f xml:space="preserve"> Acct!DV$39</f>
        <v>-484.25986111246249</v>
      </c>
      <c r="DW71" s="246">
        <f xml:space="preserve"> Acct!DW$39</f>
        <v>-484.25986111246249</v>
      </c>
      <c r="DX71" s="246">
        <f xml:space="preserve"> Acct!DX$39</f>
        <v>-484.25986111246249</v>
      </c>
      <c r="DY71" s="246">
        <f xml:space="preserve"> Acct!DY$39</f>
        <v>-484.25986111246249</v>
      </c>
      <c r="DZ71" s="246">
        <f xml:space="preserve"> Acct!DZ$39</f>
        <v>-484.25986111246249</v>
      </c>
      <c r="EA71" s="246">
        <f xml:space="preserve"> Acct!EA$39</f>
        <v>-484.25986111246249</v>
      </c>
      <c r="EB71" s="246">
        <f xml:space="preserve"> Acct!EB$39</f>
        <v>-484.25986111246249</v>
      </c>
      <c r="EC71" s="246">
        <f xml:space="preserve"> Acct!EC$39</f>
        <v>-484.25986111246249</v>
      </c>
      <c r="ED71" s="246">
        <f xml:space="preserve"> Acct!ED$39</f>
        <v>-484.25986111246249</v>
      </c>
      <c r="EE71" s="246">
        <f xml:space="preserve"> Acct!EE$39</f>
        <v>-484.25986111246249</v>
      </c>
      <c r="EF71" s="246">
        <f xml:space="preserve"> Acct!EF$39</f>
        <v>-484.25986111246249</v>
      </c>
      <c r="EG71" s="246">
        <f xml:space="preserve"> Acct!EG$39</f>
        <v>-484.25986111246249</v>
      </c>
      <c r="EH71" s="246">
        <f xml:space="preserve"> Acct!EH$39</f>
        <v>-484.25986111246249</v>
      </c>
      <c r="EI71" s="246">
        <f xml:space="preserve"> Acct!EI$39</f>
        <v>-484.25986111246249</v>
      </c>
      <c r="EJ71" s="246">
        <f xml:space="preserve"> Acct!EJ$39</f>
        <v>-484.25986111246249</v>
      </c>
      <c r="EK71" s="246">
        <f xml:space="preserve"> Acct!EK$39</f>
        <v>-484.25986111246249</v>
      </c>
      <c r="EL71" s="246">
        <f xml:space="preserve"> Acct!EL$39</f>
        <v>-484.25986111246249</v>
      </c>
      <c r="EM71" s="246">
        <f xml:space="preserve"> Acct!EM$39</f>
        <v>-484.25986111246249</v>
      </c>
      <c r="EN71" s="246">
        <f xml:space="preserve"> Acct!EN$39</f>
        <v>-484.25986111246249</v>
      </c>
      <c r="EO71" s="246">
        <f xml:space="preserve"> Acct!EO$39</f>
        <v>-484.25986111246249</v>
      </c>
      <c r="EP71" s="246">
        <f xml:space="preserve"> Acct!EP$39</f>
        <v>-484.25986111246249</v>
      </c>
      <c r="EQ71" s="246">
        <f xml:space="preserve"> Acct!EQ$39</f>
        <v>-484.25986111246249</v>
      </c>
      <c r="ER71" s="246">
        <f xml:space="preserve"> Acct!ER$39</f>
        <v>-484.25986111246249</v>
      </c>
      <c r="ES71" s="246">
        <f xml:space="preserve"> Acct!ES$39</f>
        <v>-484.25986111246249</v>
      </c>
      <c r="ET71" s="246">
        <f xml:space="preserve"> Acct!ET$39</f>
        <v>-484.25986111246249</v>
      </c>
      <c r="EU71" s="246">
        <f xml:space="preserve"> Acct!EU$39</f>
        <v>-484.25986111246249</v>
      </c>
      <c r="EV71" s="246">
        <f xml:space="preserve"> Acct!EV$39</f>
        <v>-484.25986111246249</v>
      </c>
      <c r="EW71" s="246">
        <f xml:space="preserve"> Acct!EW$39</f>
        <v>-484.25986111246249</v>
      </c>
      <c r="EX71" s="246">
        <f xml:space="preserve"> Acct!EX$39</f>
        <v>-484.25986111246249</v>
      </c>
      <c r="EY71" s="246">
        <f xml:space="preserve"> Acct!EY$39</f>
        <v>-484.25986111246249</v>
      </c>
      <c r="EZ71" s="246">
        <f xml:space="preserve"> Acct!EZ$39</f>
        <v>-484.25986111246249</v>
      </c>
      <c r="FA71" s="246">
        <f xml:space="preserve"> Acct!FA$39</f>
        <v>-484.25986111246249</v>
      </c>
      <c r="FB71" s="246">
        <f xml:space="preserve"> Acct!FB$39</f>
        <v>-484.25986111246249</v>
      </c>
      <c r="FC71" s="246">
        <f xml:space="preserve"> Acct!FC$39</f>
        <v>-484.25986111246249</v>
      </c>
      <c r="FD71" s="246">
        <f xml:space="preserve"> Acct!FD$39</f>
        <v>-484.25986111246249</v>
      </c>
      <c r="FE71" s="246">
        <f xml:space="preserve"> Acct!FE$39</f>
        <v>-484.25986111246249</v>
      </c>
      <c r="FF71" s="246">
        <f xml:space="preserve"> Acct!FF$39</f>
        <v>-484.25986111246249</v>
      </c>
      <c r="FG71" s="246">
        <f xml:space="preserve"> Acct!FG$39</f>
        <v>-484.25986111246249</v>
      </c>
      <c r="FH71" s="246">
        <f xml:space="preserve"> Acct!FH$39</f>
        <v>-484.25986111246249</v>
      </c>
      <c r="FI71" s="246">
        <f xml:space="preserve"> Acct!FI$39</f>
        <v>-484.25986111246249</v>
      </c>
      <c r="FJ71" s="246">
        <f xml:space="preserve"> Acct!FJ$39</f>
        <v>-484.25986111246249</v>
      </c>
      <c r="FK71" s="246">
        <f xml:space="preserve"> Acct!FK$39</f>
        <v>-484.25986111246249</v>
      </c>
      <c r="FL71" s="246">
        <f xml:space="preserve"> Acct!FL$39</f>
        <v>-484.25986111246249</v>
      </c>
      <c r="FM71" s="246">
        <f xml:space="preserve"> Acct!FM$39</f>
        <v>-484.25986111246249</v>
      </c>
      <c r="FN71" s="246">
        <f xml:space="preserve"> Acct!FN$39</f>
        <v>-484.25986111246249</v>
      </c>
      <c r="FO71" s="246">
        <f xml:space="preserve"> Acct!FO$39</f>
        <v>-484.25986111246249</v>
      </c>
      <c r="FP71" s="246">
        <f xml:space="preserve"> Acct!FP$39</f>
        <v>-484.25986111246249</v>
      </c>
      <c r="FQ71" s="246">
        <f xml:space="preserve"> Acct!FQ$39</f>
        <v>-484.25986111246249</v>
      </c>
      <c r="FR71" s="246">
        <f xml:space="preserve"> Acct!FR$39</f>
        <v>-484.25986111246249</v>
      </c>
      <c r="FS71" s="246">
        <f xml:space="preserve"> Acct!FS$39</f>
        <v>-484.25986111246249</v>
      </c>
      <c r="FT71" s="246">
        <f xml:space="preserve"> Acct!FT$39</f>
        <v>-484.25986111246249</v>
      </c>
      <c r="FU71" s="246">
        <f xml:space="preserve"> Acct!FU$39</f>
        <v>-484.25986111246249</v>
      </c>
      <c r="FV71" s="246">
        <f xml:space="preserve"> Acct!FV$39</f>
        <v>-484.25986111246249</v>
      </c>
      <c r="FW71" s="246">
        <f xml:space="preserve"> Acct!FW$39</f>
        <v>-484.25986111246249</v>
      </c>
      <c r="FX71" s="246">
        <f xml:space="preserve"> Acct!FX$39</f>
        <v>-484.25986111246249</v>
      </c>
      <c r="FY71" s="246">
        <f xml:space="preserve"> Acct!FY$39</f>
        <v>-484.25986111246249</v>
      </c>
      <c r="FZ71" s="246">
        <f xml:space="preserve"> Acct!FZ$39</f>
        <v>-484.25986111246249</v>
      </c>
      <c r="GA71" s="246">
        <f xml:space="preserve"> Acct!GA$39</f>
        <v>-484.25986111246249</v>
      </c>
      <c r="GB71" s="246">
        <f xml:space="preserve"> Acct!GB$39</f>
        <v>-484.25986111246249</v>
      </c>
      <c r="GC71" s="246">
        <f xml:space="preserve"> Acct!GC$39</f>
        <v>-484.25986111246249</v>
      </c>
      <c r="GD71" s="246">
        <f xml:space="preserve"> Acct!GD$39</f>
        <v>-484.25986111246249</v>
      </c>
      <c r="GE71" s="246">
        <f xml:space="preserve"> Acct!GE$39</f>
        <v>-484.25986111246249</v>
      </c>
      <c r="GF71" s="246">
        <f xml:space="preserve"> Acct!GF$39</f>
        <v>-484.25986111246249</v>
      </c>
      <c r="GG71" s="246">
        <f xml:space="preserve"> Acct!GG$39</f>
        <v>-484.25986111246249</v>
      </c>
      <c r="GH71" s="246">
        <f xml:space="preserve"> Acct!GH$39</f>
        <v>-484.25986111246249</v>
      </c>
      <c r="GI71" s="246">
        <f xml:space="preserve"> Acct!GI$39</f>
        <v>-484.25986111246249</v>
      </c>
      <c r="GJ71" s="246">
        <f xml:space="preserve"> Acct!GJ$39</f>
        <v>-484.25986111246249</v>
      </c>
    </row>
    <row r="72" spans="1:192" outlineLevel="1" x14ac:dyDescent="0.25">
      <c r="A72" s="217"/>
      <c r="D72" s="221"/>
      <c r="E72" s="243" t="s">
        <v>62</v>
      </c>
      <c r="F72" s="243"/>
      <c r="G72" s="243" t="str">
        <f>SMU</f>
        <v>$ 000s</v>
      </c>
      <c r="H72" s="243"/>
      <c r="I72" s="243"/>
      <c r="J72" s="243">
        <f t="shared" ref="J72:AO72" si="66">SUM(J70:J71)</f>
        <v>0</v>
      </c>
      <c r="K72" s="243">
        <f t="shared" si="66"/>
        <v>0</v>
      </c>
      <c r="L72" s="243">
        <f t="shared" si="66"/>
        <v>0</v>
      </c>
      <c r="M72" s="243">
        <f t="shared" si="66"/>
        <v>0</v>
      </c>
      <c r="N72" s="243">
        <f t="shared" si="66"/>
        <v>0</v>
      </c>
      <c r="O72" s="243">
        <f t="shared" si="66"/>
        <v>0</v>
      </c>
      <c r="P72" s="243">
        <f t="shared" si="66"/>
        <v>0</v>
      </c>
      <c r="Q72" s="243">
        <f t="shared" si="66"/>
        <v>0</v>
      </c>
      <c r="R72" s="243">
        <f t="shared" si="66"/>
        <v>83521.299305562323</v>
      </c>
      <c r="S72" s="243">
        <f t="shared" si="66"/>
        <v>82109.100156256594</v>
      </c>
      <c r="T72" s="243">
        <f t="shared" si="66"/>
        <v>80696.901006950851</v>
      </c>
      <c r="U72" s="243">
        <f t="shared" si="66"/>
        <v>79284.701857645123</v>
      </c>
      <c r="V72" s="243">
        <f t="shared" si="66"/>
        <v>77872.502708339394</v>
      </c>
      <c r="W72" s="243">
        <f t="shared" si="66"/>
        <v>76460.303559033666</v>
      </c>
      <c r="X72" s="243">
        <f t="shared" si="66"/>
        <v>75048.104409727937</v>
      </c>
      <c r="Y72" s="243">
        <f t="shared" si="66"/>
        <v>73635.905260422209</v>
      </c>
      <c r="Z72" s="243">
        <f t="shared" si="66"/>
        <v>72223.70611111648</v>
      </c>
      <c r="AA72" s="243">
        <f t="shared" si="66"/>
        <v>70811.506961810752</v>
      </c>
      <c r="AB72" s="243">
        <f t="shared" si="66"/>
        <v>69399.307812505023</v>
      </c>
      <c r="AC72" s="243">
        <f t="shared" si="66"/>
        <v>67987.108663199295</v>
      </c>
      <c r="AD72" s="243">
        <f t="shared" si="66"/>
        <v>66574.909513893566</v>
      </c>
      <c r="AE72" s="243">
        <f t="shared" si="66"/>
        <v>65162.710364587852</v>
      </c>
      <c r="AF72" s="243">
        <f t="shared" si="66"/>
        <v>63750.511215282124</v>
      </c>
      <c r="AG72" s="243">
        <f t="shared" si="66"/>
        <v>62338.312065976403</v>
      </c>
      <c r="AH72" s="243">
        <f t="shared" si="66"/>
        <v>60926.112916670681</v>
      </c>
      <c r="AI72" s="243">
        <f t="shared" si="66"/>
        <v>59513.91376736496</v>
      </c>
      <c r="AJ72" s="243">
        <f t="shared" si="66"/>
        <v>58101.714618059239</v>
      </c>
      <c r="AK72" s="243">
        <f t="shared" si="66"/>
        <v>56689.515468753518</v>
      </c>
      <c r="AL72" s="243">
        <f t="shared" si="66"/>
        <v>55277.316319447797</v>
      </c>
      <c r="AM72" s="243">
        <f t="shared" si="66"/>
        <v>53865.117170142075</v>
      </c>
      <c r="AN72" s="243">
        <f t="shared" si="66"/>
        <v>52452.918020836347</v>
      </c>
      <c r="AO72" s="243">
        <f t="shared" si="66"/>
        <v>51040.718871530626</v>
      </c>
      <c r="AP72" s="243">
        <f t="shared" ref="AP72:BU72" si="67">SUM(AP70:AP71)</f>
        <v>49628.519722224904</v>
      </c>
      <c r="AQ72" s="243">
        <f t="shared" si="67"/>
        <v>48216.320572919183</v>
      </c>
      <c r="AR72" s="243">
        <f t="shared" si="67"/>
        <v>46804.121423613462</v>
      </c>
      <c r="AS72" s="243">
        <f t="shared" si="67"/>
        <v>45391.922274307741</v>
      </c>
      <c r="AT72" s="243">
        <f t="shared" si="67"/>
        <v>43979.72312500202</v>
      </c>
      <c r="AU72" s="243">
        <f t="shared" si="67"/>
        <v>42567.523975696298</v>
      </c>
      <c r="AV72" s="243">
        <f t="shared" si="67"/>
        <v>41155.32482639057</v>
      </c>
      <c r="AW72" s="243">
        <f t="shared" si="67"/>
        <v>39743.125677084849</v>
      </c>
      <c r="AX72" s="243">
        <f t="shared" si="67"/>
        <v>38330.926527779127</v>
      </c>
      <c r="AY72" s="243">
        <f t="shared" si="67"/>
        <v>36918.727378473406</v>
      </c>
      <c r="AZ72" s="243">
        <f t="shared" si="67"/>
        <v>35506.528229167685</v>
      </c>
      <c r="BA72" s="243">
        <f t="shared" si="67"/>
        <v>34094.329079861964</v>
      </c>
      <c r="BB72" s="243">
        <f t="shared" si="67"/>
        <v>32682.129930556235</v>
      </c>
      <c r="BC72" s="243">
        <f t="shared" si="67"/>
        <v>31269.93078125051</v>
      </c>
      <c r="BD72" s="243">
        <f t="shared" si="67"/>
        <v>29857.731631944785</v>
      </c>
      <c r="BE72" s="243">
        <f t="shared" si="67"/>
        <v>28445.532482639061</v>
      </c>
      <c r="BF72" s="243">
        <f t="shared" si="67"/>
        <v>27033.333333333332</v>
      </c>
      <c r="BG72" s="243">
        <f t="shared" si="67"/>
        <v>25621.134184027607</v>
      </c>
      <c r="BH72" s="243">
        <f t="shared" si="67"/>
        <v>24208.935034721882</v>
      </c>
      <c r="BI72" s="243">
        <f t="shared" si="67"/>
        <v>22796.735885416154</v>
      </c>
      <c r="BJ72" s="243">
        <f t="shared" si="67"/>
        <v>21384.536736110429</v>
      </c>
      <c r="BK72" s="243">
        <f t="shared" si="67"/>
        <v>19972.337586804704</v>
      </c>
      <c r="BL72" s="243">
        <f t="shared" si="67"/>
        <v>18560.138437498979</v>
      </c>
      <c r="BM72" s="243">
        <f t="shared" si="67"/>
        <v>17147.939288193251</v>
      </c>
      <c r="BN72" s="243">
        <f t="shared" si="67"/>
        <v>15735.740138887528</v>
      </c>
      <c r="BO72" s="243">
        <f t="shared" si="67"/>
        <v>14384.073472220862</v>
      </c>
      <c r="BP72" s="243">
        <f t="shared" si="67"/>
        <v>13032.406805554196</v>
      </c>
      <c r="BQ72" s="243">
        <f t="shared" si="67"/>
        <v>11680.74013888753</v>
      </c>
      <c r="BR72" s="243">
        <f t="shared" si="67"/>
        <v>10329.073472220864</v>
      </c>
      <c r="BS72" s="243">
        <f t="shared" si="67"/>
        <v>8977.4068055541975</v>
      </c>
      <c r="BT72" s="243">
        <f t="shared" si="67"/>
        <v>7625.7401388875314</v>
      </c>
      <c r="BU72" s="243">
        <f t="shared" si="67"/>
        <v>6274.0734722208645</v>
      </c>
      <c r="BV72" s="243">
        <f t="shared" ref="BV72:DA72" si="68">SUM(BV70:BV71)</f>
        <v>4922.4068055541975</v>
      </c>
      <c r="BW72" s="243">
        <f t="shared" si="68"/>
        <v>3570.7401388875301</v>
      </c>
      <c r="BX72" s="243">
        <f t="shared" si="68"/>
        <v>2219.0734722208631</v>
      </c>
      <c r="BY72" s="243">
        <f t="shared" si="68"/>
        <v>867.40680555419658</v>
      </c>
      <c r="BZ72" s="243">
        <f t="shared" si="68"/>
        <v>-484.25986111247022</v>
      </c>
      <c r="CA72" s="243">
        <f t="shared" si="68"/>
        <v>-484.25986111247022</v>
      </c>
      <c r="CB72" s="243">
        <f t="shared" si="68"/>
        <v>-484.25986111247022</v>
      </c>
      <c r="CC72" s="243">
        <f t="shared" si="68"/>
        <v>-484.25986111247022</v>
      </c>
      <c r="CD72" s="243">
        <f t="shared" si="68"/>
        <v>-484.25986111247022</v>
      </c>
      <c r="CE72" s="243">
        <f t="shared" si="68"/>
        <v>-484.25986111247022</v>
      </c>
      <c r="CF72" s="243">
        <f t="shared" si="68"/>
        <v>-484.25986111247022</v>
      </c>
      <c r="CG72" s="243">
        <f t="shared" si="68"/>
        <v>-484.25986111247022</v>
      </c>
      <c r="CH72" s="243">
        <f t="shared" si="68"/>
        <v>-484.25986111247022</v>
      </c>
      <c r="CI72" s="243">
        <f t="shared" si="68"/>
        <v>-484.25986111247022</v>
      </c>
      <c r="CJ72" s="243">
        <f t="shared" si="68"/>
        <v>-484.25986111247022</v>
      </c>
      <c r="CK72" s="243">
        <f t="shared" si="68"/>
        <v>-484.25986111247022</v>
      </c>
      <c r="CL72" s="243">
        <f t="shared" si="68"/>
        <v>-484.25986111247022</v>
      </c>
      <c r="CM72" s="243">
        <f t="shared" si="68"/>
        <v>-484.25986111247022</v>
      </c>
      <c r="CN72" s="243">
        <f t="shared" si="68"/>
        <v>-484.25986111247022</v>
      </c>
      <c r="CO72" s="243">
        <f t="shared" si="68"/>
        <v>-484.25986111247022</v>
      </c>
      <c r="CP72" s="243">
        <f t="shared" si="68"/>
        <v>-484.25986111247022</v>
      </c>
      <c r="CQ72" s="243">
        <f t="shared" si="68"/>
        <v>-484.25986111247022</v>
      </c>
      <c r="CR72" s="243">
        <f t="shared" si="68"/>
        <v>-484.25986111247022</v>
      </c>
      <c r="CS72" s="243">
        <f t="shared" si="68"/>
        <v>-484.25986111247022</v>
      </c>
      <c r="CT72" s="243">
        <f t="shared" si="68"/>
        <v>-484.25986111247022</v>
      </c>
      <c r="CU72" s="243">
        <f t="shared" si="68"/>
        <v>-484.25986111247022</v>
      </c>
      <c r="CV72" s="243">
        <f t="shared" si="68"/>
        <v>-484.25986111247022</v>
      </c>
      <c r="CW72" s="243">
        <f t="shared" si="68"/>
        <v>-484.25986111247022</v>
      </c>
      <c r="CX72" s="243">
        <f t="shared" si="68"/>
        <v>-484.25986111247022</v>
      </c>
      <c r="CY72" s="243">
        <f t="shared" si="68"/>
        <v>-484.25986111247022</v>
      </c>
      <c r="CZ72" s="243">
        <f t="shared" si="68"/>
        <v>-484.25986111247022</v>
      </c>
      <c r="DA72" s="243">
        <f t="shared" si="68"/>
        <v>-484.25986111247022</v>
      </c>
      <c r="DB72" s="243">
        <f t="shared" ref="DB72:EG72" si="69">SUM(DB70:DB71)</f>
        <v>-484.25986111247022</v>
      </c>
      <c r="DC72" s="243">
        <f t="shared" si="69"/>
        <v>-484.25986111247022</v>
      </c>
      <c r="DD72" s="243">
        <f t="shared" si="69"/>
        <v>-484.25986111247022</v>
      </c>
      <c r="DE72" s="243">
        <f t="shared" si="69"/>
        <v>-484.25986111247022</v>
      </c>
      <c r="DF72" s="243">
        <f t="shared" si="69"/>
        <v>-484.25986111247022</v>
      </c>
      <c r="DG72" s="243">
        <f t="shared" si="69"/>
        <v>-484.25986111247022</v>
      </c>
      <c r="DH72" s="243">
        <f t="shared" si="69"/>
        <v>-484.25986111247022</v>
      </c>
      <c r="DI72" s="243">
        <f t="shared" si="69"/>
        <v>-484.25986111247022</v>
      </c>
      <c r="DJ72" s="243">
        <f t="shared" si="69"/>
        <v>-484.25986111247022</v>
      </c>
      <c r="DK72" s="243">
        <f t="shared" si="69"/>
        <v>-484.25986111247022</v>
      </c>
      <c r="DL72" s="243">
        <f t="shared" si="69"/>
        <v>-484.25986111247022</v>
      </c>
      <c r="DM72" s="243">
        <f t="shared" si="69"/>
        <v>-484.25986111247022</v>
      </c>
      <c r="DN72" s="243">
        <f t="shared" si="69"/>
        <v>-484.25986111247022</v>
      </c>
      <c r="DO72" s="243">
        <f t="shared" si="69"/>
        <v>-484.25986111247022</v>
      </c>
      <c r="DP72" s="243">
        <f t="shared" si="69"/>
        <v>-484.25986111247022</v>
      </c>
      <c r="DQ72" s="243">
        <f t="shared" si="69"/>
        <v>-484.25986111247022</v>
      </c>
      <c r="DR72" s="243">
        <f t="shared" si="69"/>
        <v>-484.25986111247022</v>
      </c>
      <c r="DS72" s="243">
        <f t="shared" si="69"/>
        <v>-484.25986111247022</v>
      </c>
      <c r="DT72" s="243">
        <f t="shared" si="69"/>
        <v>-484.25986111247022</v>
      </c>
      <c r="DU72" s="243">
        <f t="shared" si="69"/>
        <v>-484.25986111247022</v>
      </c>
      <c r="DV72" s="243">
        <f t="shared" si="69"/>
        <v>-484.25986111247022</v>
      </c>
      <c r="DW72" s="243">
        <f t="shared" si="69"/>
        <v>-484.25986111247022</v>
      </c>
      <c r="DX72" s="243">
        <f t="shared" si="69"/>
        <v>-484.25986111247022</v>
      </c>
      <c r="DY72" s="243">
        <f t="shared" si="69"/>
        <v>-484.25986111247022</v>
      </c>
      <c r="DZ72" s="243">
        <f t="shared" si="69"/>
        <v>-484.25986111247022</v>
      </c>
      <c r="EA72" s="243">
        <f t="shared" si="69"/>
        <v>-484.25986111247022</v>
      </c>
      <c r="EB72" s="243">
        <f t="shared" si="69"/>
        <v>-484.25986111247022</v>
      </c>
      <c r="EC72" s="243">
        <f t="shared" si="69"/>
        <v>-484.25986111247022</v>
      </c>
      <c r="ED72" s="243">
        <f t="shared" si="69"/>
        <v>-484.25986111247022</v>
      </c>
      <c r="EE72" s="243">
        <f t="shared" si="69"/>
        <v>-484.25986111247022</v>
      </c>
      <c r="EF72" s="243">
        <f t="shared" si="69"/>
        <v>-484.25986111247022</v>
      </c>
      <c r="EG72" s="243">
        <f t="shared" si="69"/>
        <v>-484.25986111247022</v>
      </c>
      <c r="EH72" s="243">
        <f t="shared" ref="EH72:FM72" si="70">SUM(EH70:EH71)</f>
        <v>-484.25986111247022</v>
      </c>
      <c r="EI72" s="243">
        <f t="shared" si="70"/>
        <v>-484.25986111247022</v>
      </c>
      <c r="EJ72" s="243">
        <f t="shared" si="70"/>
        <v>-484.25986111247022</v>
      </c>
      <c r="EK72" s="243">
        <f t="shared" si="70"/>
        <v>-484.25986111247022</v>
      </c>
      <c r="EL72" s="243">
        <f t="shared" si="70"/>
        <v>-484.25986111247022</v>
      </c>
      <c r="EM72" s="243">
        <f t="shared" si="70"/>
        <v>-484.25986111247022</v>
      </c>
      <c r="EN72" s="243">
        <f t="shared" si="70"/>
        <v>-484.25986111247022</v>
      </c>
      <c r="EO72" s="243">
        <f t="shared" si="70"/>
        <v>-484.25986111247022</v>
      </c>
      <c r="EP72" s="243">
        <f t="shared" si="70"/>
        <v>-484.25986111247022</v>
      </c>
      <c r="EQ72" s="243">
        <f t="shared" si="70"/>
        <v>-484.25986111247022</v>
      </c>
      <c r="ER72" s="243">
        <f t="shared" si="70"/>
        <v>-484.25986111247022</v>
      </c>
      <c r="ES72" s="243">
        <f t="shared" si="70"/>
        <v>-484.25986111247022</v>
      </c>
      <c r="ET72" s="243">
        <f t="shared" si="70"/>
        <v>-484.25986111247022</v>
      </c>
      <c r="EU72" s="243">
        <f t="shared" si="70"/>
        <v>-484.25986111247022</v>
      </c>
      <c r="EV72" s="243">
        <f t="shared" si="70"/>
        <v>-484.25986111247022</v>
      </c>
      <c r="EW72" s="243">
        <f t="shared" si="70"/>
        <v>-484.25986111247022</v>
      </c>
      <c r="EX72" s="243">
        <f t="shared" si="70"/>
        <v>-484.25986111247022</v>
      </c>
      <c r="EY72" s="243">
        <f t="shared" si="70"/>
        <v>-484.25986111247022</v>
      </c>
      <c r="EZ72" s="243">
        <f t="shared" si="70"/>
        <v>-484.25986111247022</v>
      </c>
      <c r="FA72" s="243">
        <f t="shared" si="70"/>
        <v>-484.25986111247022</v>
      </c>
      <c r="FB72" s="243">
        <f t="shared" si="70"/>
        <v>-484.25986111247022</v>
      </c>
      <c r="FC72" s="243">
        <f t="shared" si="70"/>
        <v>-484.25986111247022</v>
      </c>
      <c r="FD72" s="243">
        <f t="shared" si="70"/>
        <v>-484.25986111247022</v>
      </c>
      <c r="FE72" s="243">
        <f t="shared" si="70"/>
        <v>-484.25986111247022</v>
      </c>
      <c r="FF72" s="243">
        <f t="shared" si="70"/>
        <v>-484.25986111247022</v>
      </c>
      <c r="FG72" s="243">
        <f t="shared" si="70"/>
        <v>-484.25986111247022</v>
      </c>
      <c r="FH72" s="243">
        <f t="shared" si="70"/>
        <v>-484.25986111247022</v>
      </c>
      <c r="FI72" s="243">
        <f t="shared" si="70"/>
        <v>-484.25986111247022</v>
      </c>
      <c r="FJ72" s="243">
        <f t="shared" si="70"/>
        <v>-484.25986111247022</v>
      </c>
      <c r="FK72" s="243">
        <f t="shared" si="70"/>
        <v>-484.25986111247022</v>
      </c>
      <c r="FL72" s="243">
        <f t="shared" si="70"/>
        <v>-484.25986111247022</v>
      </c>
      <c r="FM72" s="243">
        <f t="shared" si="70"/>
        <v>-484.25986111247022</v>
      </c>
      <c r="FN72" s="243">
        <f t="shared" ref="FN72:GJ72" si="71">SUM(FN70:FN71)</f>
        <v>-484.25986111247022</v>
      </c>
      <c r="FO72" s="243">
        <f t="shared" si="71"/>
        <v>-484.25986111247022</v>
      </c>
      <c r="FP72" s="243">
        <f t="shared" si="71"/>
        <v>-484.25986111247022</v>
      </c>
      <c r="FQ72" s="243">
        <f t="shared" si="71"/>
        <v>-484.25986111247022</v>
      </c>
      <c r="FR72" s="243">
        <f t="shared" si="71"/>
        <v>-484.25986111247022</v>
      </c>
      <c r="FS72" s="243">
        <f t="shared" si="71"/>
        <v>-484.25986111247022</v>
      </c>
      <c r="FT72" s="243">
        <f t="shared" si="71"/>
        <v>-484.25986111247022</v>
      </c>
      <c r="FU72" s="243">
        <f t="shared" si="71"/>
        <v>-484.25986111247022</v>
      </c>
      <c r="FV72" s="243">
        <f t="shared" si="71"/>
        <v>-484.25986111247022</v>
      </c>
      <c r="FW72" s="243">
        <f t="shared" si="71"/>
        <v>-484.25986111247022</v>
      </c>
      <c r="FX72" s="243">
        <f t="shared" si="71"/>
        <v>-484.25986111247022</v>
      </c>
      <c r="FY72" s="243">
        <f t="shared" si="71"/>
        <v>-484.25986111247022</v>
      </c>
      <c r="FZ72" s="243">
        <f t="shared" si="71"/>
        <v>-484.25986111247022</v>
      </c>
      <c r="GA72" s="243">
        <f t="shared" si="71"/>
        <v>-484.25986111247022</v>
      </c>
      <c r="GB72" s="243">
        <f t="shared" si="71"/>
        <v>-484.25986111247022</v>
      </c>
      <c r="GC72" s="243">
        <f t="shared" si="71"/>
        <v>-484.25986111247022</v>
      </c>
      <c r="GD72" s="243">
        <f t="shared" si="71"/>
        <v>-484.25986111247022</v>
      </c>
      <c r="GE72" s="243">
        <f t="shared" si="71"/>
        <v>-484.25986111247022</v>
      </c>
      <c r="GF72" s="243">
        <f t="shared" si="71"/>
        <v>-484.25986111247022</v>
      </c>
      <c r="GG72" s="243">
        <f t="shared" si="71"/>
        <v>-484.25986111247022</v>
      </c>
      <c r="GH72" s="243">
        <f t="shared" si="71"/>
        <v>-484.25986111247022</v>
      </c>
      <c r="GI72" s="243">
        <f t="shared" si="71"/>
        <v>-484.25986111247022</v>
      </c>
      <c r="GJ72" s="243">
        <f t="shared" si="71"/>
        <v>-484.25986111247022</v>
      </c>
    </row>
    <row r="73" spans="1:192" outlineLevel="1" x14ac:dyDescent="0.25">
      <c r="A73" s="217"/>
      <c r="D73" s="221"/>
      <c r="E73" s="246"/>
      <c r="F73" s="246"/>
      <c r="G73" s="246"/>
      <c r="H73" s="246"/>
      <c r="I73" s="246"/>
      <c r="J73" s="246"/>
      <c r="K73" s="246"/>
      <c r="L73" s="246"/>
      <c r="M73" s="246"/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6"/>
      <c r="AP73" s="246"/>
      <c r="AQ73" s="246"/>
      <c r="AR73" s="246"/>
      <c r="AS73" s="246"/>
      <c r="AT73" s="246"/>
      <c r="AU73" s="246"/>
      <c r="AV73" s="246"/>
      <c r="AW73" s="246"/>
      <c r="AX73" s="246"/>
      <c r="AY73" s="246"/>
      <c r="AZ73" s="246"/>
      <c r="BA73" s="246"/>
      <c r="BB73" s="246"/>
      <c r="BC73" s="246"/>
      <c r="BD73" s="246"/>
      <c r="BE73" s="246"/>
      <c r="BF73" s="246"/>
      <c r="BG73" s="246"/>
      <c r="BH73" s="246"/>
      <c r="BI73" s="246"/>
      <c r="BJ73" s="246"/>
      <c r="BK73" s="246"/>
      <c r="BL73" s="246"/>
      <c r="BM73" s="246"/>
      <c r="BN73" s="246"/>
      <c r="BO73" s="246"/>
      <c r="BP73" s="246"/>
      <c r="BQ73" s="246"/>
      <c r="BR73" s="246"/>
      <c r="BS73" s="246"/>
      <c r="BT73" s="246"/>
      <c r="BU73" s="246"/>
      <c r="BV73" s="246"/>
      <c r="BW73" s="246"/>
      <c r="BX73" s="246"/>
      <c r="BY73" s="246"/>
      <c r="BZ73" s="246"/>
      <c r="CA73" s="246"/>
      <c r="CB73" s="246"/>
      <c r="CC73" s="246"/>
      <c r="CD73" s="246"/>
      <c r="CE73" s="246"/>
      <c r="CF73" s="246"/>
      <c r="CG73" s="246"/>
      <c r="CH73" s="246"/>
      <c r="CI73" s="246"/>
      <c r="CJ73" s="246"/>
      <c r="CK73" s="246"/>
      <c r="CL73" s="246"/>
      <c r="CM73" s="246"/>
      <c r="CN73" s="246"/>
      <c r="CO73" s="246"/>
      <c r="CP73" s="246"/>
      <c r="CQ73" s="246"/>
      <c r="CR73" s="246"/>
      <c r="CS73" s="246"/>
      <c r="CT73" s="246"/>
      <c r="CU73" s="246"/>
      <c r="CV73" s="246"/>
      <c r="CW73" s="246"/>
      <c r="CX73" s="246"/>
      <c r="CY73" s="246"/>
      <c r="CZ73" s="246"/>
      <c r="DA73" s="246"/>
      <c r="DB73" s="246"/>
      <c r="DC73" s="246"/>
      <c r="DD73" s="246"/>
      <c r="DE73" s="246"/>
      <c r="DF73" s="246"/>
      <c r="DG73" s="246"/>
      <c r="DH73" s="246"/>
      <c r="DI73" s="246"/>
      <c r="DJ73" s="246"/>
      <c r="DK73" s="246"/>
      <c r="DL73" s="246"/>
      <c r="DM73" s="246"/>
      <c r="DN73" s="246"/>
      <c r="DO73" s="246"/>
      <c r="DP73" s="246"/>
      <c r="DQ73" s="246"/>
      <c r="DR73" s="246"/>
      <c r="DS73" s="246"/>
      <c r="DT73" s="246"/>
      <c r="DU73" s="246"/>
      <c r="DV73" s="246"/>
      <c r="DW73" s="246"/>
      <c r="DX73" s="246"/>
      <c r="DY73" s="246"/>
      <c r="DZ73" s="246"/>
      <c r="EA73" s="246"/>
      <c r="EB73" s="246"/>
      <c r="EC73" s="246"/>
      <c r="ED73" s="246"/>
      <c r="EE73" s="246"/>
      <c r="EF73" s="246"/>
      <c r="EG73" s="246"/>
      <c r="EH73" s="246"/>
      <c r="EI73" s="246"/>
      <c r="EJ73" s="246"/>
      <c r="EK73" s="246"/>
      <c r="EL73" s="246"/>
      <c r="EM73" s="246"/>
      <c r="EN73" s="246"/>
      <c r="EO73" s="246"/>
      <c r="EP73" s="246"/>
      <c r="EQ73" s="246"/>
      <c r="ER73" s="246"/>
      <c r="ES73" s="246"/>
      <c r="ET73" s="246"/>
      <c r="EU73" s="246"/>
      <c r="EV73" s="246"/>
      <c r="EW73" s="246"/>
      <c r="EX73" s="246"/>
      <c r="EY73" s="246"/>
      <c r="EZ73" s="246"/>
      <c r="FA73" s="246"/>
      <c r="FB73" s="246"/>
      <c r="FC73" s="246"/>
      <c r="FD73" s="246"/>
      <c r="FE73" s="246"/>
      <c r="FF73" s="246"/>
      <c r="FG73" s="246"/>
      <c r="FH73" s="246"/>
      <c r="FI73" s="246"/>
      <c r="FJ73" s="246"/>
      <c r="FK73" s="246"/>
      <c r="FL73" s="246"/>
      <c r="FM73" s="246"/>
      <c r="FN73" s="246"/>
      <c r="FO73" s="246"/>
      <c r="FP73" s="246"/>
      <c r="FQ73" s="246"/>
      <c r="FR73" s="246"/>
      <c r="FS73" s="246"/>
      <c r="FT73" s="246"/>
      <c r="FU73" s="246"/>
      <c r="FV73" s="246"/>
      <c r="FW73" s="246"/>
      <c r="FX73" s="246"/>
      <c r="FY73" s="246"/>
      <c r="FZ73" s="246"/>
      <c r="GA73" s="246"/>
      <c r="GB73" s="246"/>
      <c r="GC73" s="246"/>
      <c r="GD73" s="246"/>
      <c r="GE73" s="246"/>
      <c r="GF73" s="246"/>
      <c r="GG73" s="246"/>
      <c r="GH73" s="246"/>
      <c r="GI73" s="246"/>
      <c r="GJ73" s="246"/>
    </row>
    <row r="74" spans="1:192" outlineLevel="1" x14ac:dyDescent="0.25">
      <c r="A74" s="217"/>
      <c r="B74" s="217" t="s">
        <v>58</v>
      </c>
      <c r="D74" s="221"/>
      <c r="E74" s="246"/>
      <c r="F74" s="246"/>
      <c r="G74" s="246"/>
      <c r="H74" s="246"/>
      <c r="I74" s="246"/>
      <c r="J74" s="246"/>
      <c r="K74" s="246"/>
      <c r="L74" s="246"/>
      <c r="M74" s="246"/>
      <c r="N74" s="246"/>
      <c r="O74" s="246"/>
      <c r="P74" s="246"/>
      <c r="Q74" s="246"/>
      <c r="R74" s="246"/>
      <c r="S74" s="246"/>
      <c r="T74" s="246"/>
      <c r="U74" s="246"/>
      <c r="V74" s="246"/>
      <c r="W74" s="246"/>
      <c r="X74" s="246"/>
      <c r="Y74" s="246"/>
      <c r="Z74" s="246"/>
      <c r="AA74" s="246"/>
      <c r="AB74" s="246"/>
      <c r="AC74" s="246"/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6"/>
      <c r="AP74" s="246"/>
      <c r="AQ74" s="246"/>
      <c r="AR74" s="246"/>
      <c r="AS74" s="246"/>
      <c r="AT74" s="246"/>
      <c r="AU74" s="246"/>
      <c r="AV74" s="246"/>
      <c r="AW74" s="246"/>
      <c r="AX74" s="246"/>
      <c r="AY74" s="246"/>
      <c r="AZ74" s="246"/>
      <c r="BA74" s="246"/>
      <c r="BB74" s="246"/>
      <c r="BC74" s="246"/>
      <c r="BD74" s="246"/>
      <c r="BE74" s="246"/>
      <c r="BF74" s="246"/>
      <c r="BG74" s="246"/>
      <c r="BH74" s="246"/>
      <c r="BI74" s="246"/>
      <c r="BJ74" s="246"/>
      <c r="BK74" s="246"/>
      <c r="BL74" s="246"/>
      <c r="BM74" s="246"/>
      <c r="BN74" s="246"/>
      <c r="BO74" s="246"/>
      <c r="BP74" s="246"/>
      <c r="BQ74" s="246"/>
      <c r="BR74" s="246"/>
      <c r="BS74" s="246"/>
      <c r="BT74" s="246"/>
      <c r="BU74" s="246"/>
      <c r="BV74" s="246"/>
      <c r="BW74" s="246"/>
      <c r="BX74" s="246"/>
      <c r="BY74" s="246"/>
      <c r="BZ74" s="246"/>
      <c r="CA74" s="246"/>
      <c r="CB74" s="246"/>
      <c r="CC74" s="246"/>
      <c r="CD74" s="246"/>
      <c r="CE74" s="246"/>
      <c r="CF74" s="246"/>
      <c r="CG74" s="246"/>
      <c r="CH74" s="246"/>
      <c r="CI74" s="246"/>
      <c r="CJ74" s="246"/>
      <c r="CK74" s="246"/>
      <c r="CL74" s="246"/>
      <c r="CM74" s="246"/>
      <c r="CN74" s="246"/>
      <c r="CO74" s="246"/>
      <c r="CP74" s="246"/>
      <c r="CQ74" s="246"/>
      <c r="CR74" s="246"/>
      <c r="CS74" s="246"/>
      <c r="CT74" s="246"/>
      <c r="CU74" s="246"/>
      <c r="CV74" s="246"/>
      <c r="CW74" s="246"/>
      <c r="CX74" s="246"/>
      <c r="CY74" s="246"/>
      <c r="CZ74" s="246"/>
      <c r="DA74" s="246"/>
      <c r="DB74" s="246"/>
      <c r="DC74" s="246"/>
      <c r="DD74" s="246"/>
      <c r="DE74" s="246"/>
      <c r="DF74" s="246"/>
      <c r="DG74" s="246"/>
      <c r="DH74" s="246"/>
      <c r="DI74" s="246"/>
      <c r="DJ74" s="246"/>
      <c r="DK74" s="246"/>
      <c r="DL74" s="246"/>
      <c r="DM74" s="246"/>
      <c r="DN74" s="246"/>
      <c r="DO74" s="246"/>
      <c r="DP74" s="246"/>
      <c r="DQ74" s="246"/>
      <c r="DR74" s="246"/>
      <c r="DS74" s="246"/>
      <c r="DT74" s="246"/>
      <c r="DU74" s="246"/>
      <c r="DV74" s="246"/>
      <c r="DW74" s="246"/>
      <c r="DX74" s="246"/>
      <c r="DY74" s="246"/>
      <c r="DZ74" s="246"/>
      <c r="EA74" s="246"/>
      <c r="EB74" s="246"/>
      <c r="EC74" s="246"/>
      <c r="ED74" s="246"/>
      <c r="EE74" s="246"/>
      <c r="EF74" s="246"/>
      <c r="EG74" s="246"/>
      <c r="EH74" s="246"/>
      <c r="EI74" s="246"/>
      <c r="EJ74" s="246"/>
      <c r="EK74" s="246"/>
      <c r="EL74" s="246"/>
      <c r="EM74" s="246"/>
      <c r="EN74" s="246"/>
      <c r="EO74" s="246"/>
      <c r="EP74" s="246"/>
      <c r="EQ74" s="246"/>
      <c r="ER74" s="246"/>
      <c r="ES74" s="246"/>
      <c r="ET74" s="246"/>
      <c r="EU74" s="246"/>
      <c r="EV74" s="246"/>
      <c r="EW74" s="246"/>
      <c r="EX74" s="246"/>
      <c r="EY74" s="246"/>
      <c r="EZ74" s="246"/>
      <c r="FA74" s="246"/>
      <c r="FB74" s="246"/>
      <c r="FC74" s="246"/>
      <c r="FD74" s="246"/>
      <c r="FE74" s="246"/>
      <c r="FF74" s="246"/>
      <c r="FG74" s="246"/>
      <c r="FH74" s="246"/>
      <c r="FI74" s="246"/>
      <c r="FJ74" s="246"/>
      <c r="FK74" s="246"/>
      <c r="FL74" s="246"/>
      <c r="FM74" s="246"/>
      <c r="FN74" s="246"/>
      <c r="FO74" s="246"/>
      <c r="FP74" s="246"/>
      <c r="FQ74" s="246"/>
      <c r="FR74" s="246"/>
      <c r="FS74" s="246"/>
      <c r="FT74" s="246"/>
      <c r="FU74" s="246"/>
      <c r="FV74" s="246"/>
      <c r="FW74" s="246"/>
      <c r="FX74" s="246"/>
      <c r="FY74" s="246"/>
      <c r="FZ74" s="246"/>
      <c r="GA74" s="246"/>
      <c r="GB74" s="246"/>
      <c r="GC74" s="246"/>
      <c r="GD74" s="246"/>
      <c r="GE74" s="246"/>
      <c r="GF74" s="246"/>
      <c r="GG74" s="246"/>
      <c r="GH74" s="246"/>
      <c r="GI74" s="246"/>
      <c r="GJ74" s="246"/>
    </row>
    <row r="75" spans="1:192" outlineLevel="1" x14ac:dyDescent="0.25">
      <c r="A75" s="217"/>
      <c r="D75" s="221"/>
      <c r="E75" s="300" t="str">
        <f xml:space="preserve"> Equity!E$41</f>
        <v>Retained cash balance</v>
      </c>
      <c r="F75" s="300">
        <f xml:space="preserve"> Equity!F$41</f>
        <v>0</v>
      </c>
      <c r="G75" s="300" t="str">
        <f xml:space="preserve"> Equity!G$41</f>
        <v>$ 000s</v>
      </c>
      <c r="H75" s="300">
        <f xml:space="preserve"> Equity!H$41</f>
        <v>0</v>
      </c>
      <c r="I75" s="300">
        <f xml:space="preserve"> Equity!I$41</f>
        <v>0</v>
      </c>
      <c r="J75" s="300">
        <f xml:space="preserve"> Equity!J$41</f>
        <v>0</v>
      </c>
      <c r="K75" s="300">
        <f xml:space="preserve"> Equity!K$41</f>
        <v>0</v>
      </c>
      <c r="L75" s="300">
        <f xml:space="preserve"> Equity!L$41</f>
        <v>0</v>
      </c>
      <c r="M75" s="300">
        <f xml:space="preserve"> Equity!M$41</f>
        <v>0</v>
      </c>
      <c r="N75" s="300">
        <f xml:space="preserve"> Equity!N$41</f>
        <v>0</v>
      </c>
      <c r="O75" s="300">
        <f xml:space="preserve"> Equity!O$41</f>
        <v>5.2956929721403867E-6</v>
      </c>
      <c r="P75" s="300">
        <f xml:space="preserve"> Equity!P$41</f>
        <v>1.3557932106778026E-5</v>
      </c>
      <c r="Q75" s="300">
        <f xml:space="preserve"> Equity!Q$41</f>
        <v>2.2001009710947983E-5</v>
      </c>
      <c r="R75" s="300">
        <f xml:space="preserve"> Equity!R$41</f>
        <v>0</v>
      </c>
      <c r="S75" s="300">
        <f xml:space="preserve"> Equity!S$41</f>
        <v>0</v>
      </c>
      <c r="T75" s="300">
        <f xml:space="preserve"> Equity!T$41</f>
        <v>0</v>
      </c>
      <c r="U75" s="300">
        <f xml:space="preserve"> Equity!U$41</f>
        <v>0</v>
      </c>
      <c r="V75" s="300">
        <f xml:space="preserve"> Equity!V$41</f>
        <v>0</v>
      </c>
      <c r="W75" s="300">
        <f xml:space="preserve"> Equity!W$41</f>
        <v>0</v>
      </c>
      <c r="X75" s="300">
        <f xml:space="preserve"> Equity!X$41</f>
        <v>0</v>
      </c>
      <c r="Y75" s="300">
        <f xml:space="preserve"> Equity!Y$41</f>
        <v>0</v>
      </c>
      <c r="Z75" s="300">
        <f xml:space="preserve"> Equity!Z$41</f>
        <v>0</v>
      </c>
      <c r="AA75" s="300">
        <f xml:space="preserve"> Equity!AA$41</f>
        <v>0</v>
      </c>
      <c r="AB75" s="300">
        <f xml:space="preserve"> Equity!AB$41</f>
        <v>0</v>
      </c>
      <c r="AC75" s="300">
        <f xml:space="preserve"> Equity!AC$41</f>
        <v>0</v>
      </c>
      <c r="AD75" s="300">
        <f xml:space="preserve"> Equity!AD$41</f>
        <v>0</v>
      </c>
      <c r="AE75" s="300">
        <f xml:space="preserve"> Equity!AE$41</f>
        <v>0</v>
      </c>
      <c r="AF75" s="300">
        <f xml:space="preserve"> Equity!AF$41</f>
        <v>0</v>
      </c>
      <c r="AG75" s="300">
        <f xml:space="preserve"> Equity!AG$41</f>
        <v>0</v>
      </c>
      <c r="AH75" s="300">
        <f xml:space="preserve"> Equity!AH$41</f>
        <v>0</v>
      </c>
      <c r="AI75" s="300">
        <f xml:space="preserve"> Equity!AI$41</f>
        <v>0</v>
      </c>
      <c r="AJ75" s="300">
        <f xml:space="preserve"> Equity!AJ$41</f>
        <v>0</v>
      </c>
      <c r="AK75" s="300">
        <f xml:space="preserve"> Equity!AK$41</f>
        <v>0</v>
      </c>
      <c r="AL75" s="300">
        <f xml:space="preserve"> Equity!AL$41</f>
        <v>0</v>
      </c>
      <c r="AM75" s="300">
        <f xml:space="preserve"> Equity!AM$41</f>
        <v>0</v>
      </c>
      <c r="AN75" s="300">
        <f xml:space="preserve"> Equity!AN$41</f>
        <v>0</v>
      </c>
      <c r="AO75" s="300">
        <f xml:space="preserve"> Equity!AO$41</f>
        <v>0</v>
      </c>
      <c r="AP75" s="300">
        <f xml:space="preserve"> Equity!AP$41</f>
        <v>0</v>
      </c>
      <c r="AQ75" s="300">
        <f xml:space="preserve"> Equity!AQ$41</f>
        <v>0</v>
      </c>
      <c r="AR75" s="300">
        <f xml:space="preserve"> Equity!AR$41</f>
        <v>0</v>
      </c>
      <c r="AS75" s="300">
        <f xml:space="preserve"> Equity!AS$41</f>
        <v>0</v>
      </c>
      <c r="AT75" s="300">
        <f xml:space="preserve"> Equity!AT$41</f>
        <v>0</v>
      </c>
      <c r="AU75" s="300">
        <f xml:space="preserve"> Equity!AU$41</f>
        <v>0</v>
      </c>
      <c r="AV75" s="300">
        <f xml:space="preserve"> Equity!AV$41</f>
        <v>0</v>
      </c>
      <c r="AW75" s="300">
        <f xml:space="preserve"> Equity!AW$41</f>
        <v>0</v>
      </c>
      <c r="AX75" s="300">
        <f xml:space="preserve"> Equity!AX$41</f>
        <v>0</v>
      </c>
      <c r="AY75" s="300">
        <f xml:space="preserve"> Equity!AY$41</f>
        <v>0</v>
      </c>
      <c r="AZ75" s="300">
        <f xml:space="preserve"> Equity!AZ$41</f>
        <v>0</v>
      </c>
      <c r="BA75" s="300">
        <f xml:space="preserve"> Equity!BA$41</f>
        <v>0</v>
      </c>
      <c r="BB75" s="300">
        <f xml:space="preserve"> Equity!BB$41</f>
        <v>0</v>
      </c>
      <c r="BC75" s="300">
        <f xml:space="preserve"> Equity!BC$41</f>
        <v>0</v>
      </c>
      <c r="BD75" s="300">
        <f xml:space="preserve"> Equity!BD$41</f>
        <v>0</v>
      </c>
      <c r="BE75" s="300">
        <f xml:space="preserve"> Equity!BE$41</f>
        <v>0</v>
      </c>
      <c r="BF75" s="300">
        <f xml:space="preserve"> Equity!BF$41</f>
        <v>0</v>
      </c>
      <c r="BG75" s="300">
        <f xml:space="preserve"> Equity!BG$41</f>
        <v>0</v>
      </c>
      <c r="BH75" s="300">
        <f xml:space="preserve"> Equity!BH$41</f>
        <v>0</v>
      </c>
      <c r="BI75" s="300">
        <f xml:space="preserve"> Equity!BI$41</f>
        <v>0</v>
      </c>
      <c r="BJ75" s="300">
        <f xml:space="preserve"> Equity!BJ$41</f>
        <v>0</v>
      </c>
      <c r="BK75" s="300">
        <f xml:space="preserve"> Equity!BK$41</f>
        <v>0</v>
      </c>
      <c r="BL75" s="300">
        <f xml:space="preserve"> Equity!BL$41</f>
        <v>0</v>
      </c>
      <c r="BM75" s="300">
        <f xml:space="preserve"> Equity!BM$41</f>
        <v>0</v>
      </c>
      <c r="BN75" s="300">
        <f xml:space="preserve"> Equity!BN$41</f>
        <v>0</v>
      </c>
      <c r="BO75" s="300">
        <f xml:space="preserve"> Equity!BO$41</f>
        <v>0</v>
      </c>
      <c r="BP75" s="300">
        <f xml:space="preserve"> Equity!BP$41</f>
        <v>0</v>
      </c>
      <c r="BQ75" s="300">
        <f xml:space="preserve"> Equity!BQ$41</f>
        <v>0</v>
      </c>
      <c r="BR75" s="300">
        <f xml:space="preserve"> Equity!BR$41</f>
        <v>0</v>
      </c>
      <c r="BS75" s="300">
        <f xml:space="preserve"> Equity!BS$41</f>
        <v>0</v>
      </c>
      <c r="BT75" s="300">
        <f xml:space="preserve"> Equity!BT$41</f>
        <v>0</v>
      </c>
      <c r="BU75" s="300">
        <f xml:space="preserve"> Equity!BU$41</f>
        <v>0</v>
      </c>
      <c r="BV75" s="300">
        <f xml:space="preserve"> Equity!BV$41</f>
        <v>0</v>
      </c>
      <c r="BW75" s="300">
        <f xml:space="preserve"> Equity!BW$41</f>
        <v>0</v>
      </c>
      <c r="BX75" s="300">
        <f xml:space="preserve"> Equity!BX$41</f>
        <v>0</v>
      </c>
      <c r="BY75" s="300">
        <f xml:space="preserve"> Equity!BY$41</f>
        <v>0</v>
      </c>
      <c r="BZ75" s="300">
        <f xml:space="preserve"> Equity!BZ$41</f>
        <v>0</v>
      </c>
      <c r="CA75" s="300">
        <f xml:space="preserve"> Equity!CA$41</f>
        <v>0</v>
      </c>
      <c r="CB75" s="300">
        <f xml:space="preserve"> Equity!CB$41</f>
        <v>0</v>
      </c>
      <c r="CC75" s="300">
        <f xml:space="preserve"> Equity!CC$41</f>
        <v>0</v>
      </c>
      <c r="CD75" s="300">
        <f xml:space="preserve"> Equity!CD$41</f>
        <v>0</v>
      </c>
      <c r="CE75" s="300">
        <f xml:space="preserve"> Equity!CE$41</f>
        <v>0</v>
      </c>
      <c r="CF75" s="300">
        <f xml:space="preserve"> Equity!CF$41</f>
        <v>0</v>
      </c>
      <c r="CG75" s="300">
        <f xml:space="preserve"> Equity!CG$41</f>
        <v>0</v>
      </c>
      <c r="CH75" s="300">
        <f xml:space="preserve"> Equity!CH$41</f>
        <v>0</v>
      </c>
      <c r="CI75" s="300">
        <f xml:space="preserve"> Equity!CI$41</f>
        <v>0</v>
      </c>
      <c r="CJ75" s="300">
        <f xml:space="preserve"> Equity!CJ$41</f>
        <v>0</v>
      </c>
      <c r="CK75" s="300">
        <f xml:space="preserve"> Equity!CK$41</f>
        <v>0</v>
      </c>
      <c r="CL75" s="300">
        <f xml:space="preserve"> Equity!CL$41</f>
        <v>0</v>
      </c>
      <c r="CM75" s="300">
        <f xml:space="preserve"> Equity!CM$41</f>
        <v>0</v>
      </c>
      <c r="CN75" s="300">
        <f xml:space="preserve"> Equity!CN$41</f>
        <v>0</v>
      </c>
      <c r="CO75" s="300">
        <f xml:space="preserve"> Equity!CO$41</f>
        <v>0</v>
      </c>
      <c r="CP75" s="300">
        <f xml:space="preserve"> Equity!CP$41</f>
        <v>0</v>
      </c>
      <c r="CQ75" s="300">
        <f xml:space="preserve"> Equity!CQ$41</f>
        <v>0</v>
      </c>
      <c r="CR75" s="300">
        <f xml:space="preserve"> Equity!CR$41</f>
        <v>0</v>
      </c>
      <c r="CS75" s="300">
        <f xml:space="preserve"> Equity!CS$41</f>
        <v>0</v>
      </c>
      <c r="CT75" s="300">
        <f xml:space="preserve"> Equity!CT$41</f>
        <v>0</v>
      </c>
      <c r="CU75" s="300">
        <f xml:space="preserve"> Equity!CU$41</f>
        <v>0</v>
      </c>
      <c r="CV75" s="300">
        <f xml:space="preserve"> Equity!CV$41</f>
        <v>0</v>
      </c>
      <c r="CW75" s="300">
        <f xml:space="preserve"> Equity!CW$41</f>
        <v>0</v>
      </c>
      <c r="CX75" s="300">
        <f xml:space="preserve"> Equity!CX$41</f>
        <v>0</v>
      </c>
      <c r="CY75" s="300">
        <f xml:space="preserve"> Equity!CY$41</f>
        <v>0</v>
      </c>
      <c r="CZ75" s="300">
        <f xml:space="preserve"> Equity!CZ$41</f>
        <v>0</v>
      </c>
      <c r="DA75" s="300">
        <f xml:space="preserve"> Equity!DA$41</f>
        <v>0</v>
      </c>
      <c r="DB75" s="300">
        <f xml:space="preserve"> Equity!DB$41</f>
        <v>0</v>
      </c>
      <c r="DC75" s="300">
        <f xml:space="preserve"> Equity!DC$41</f>
        <v>0</v>
      </c>
      <c r="DD75" s="300">
        <f xml:space="preserve"> Equity!DD$41</f>
        <v>0</v>
      </c>
      <c r="DE75" s="300">
        <f xml:space="preserve"> Equity!DE$41</f>
        <v>0</v>
      </c>
      <c r="DF75" s="300">
        <f xml:space="preserve"> Equity!DF$41</f>
        <v>0</v>
      </c>
      <c r="DG75" s="300">
        <f xml:space="preserve"> Equity!DG$41</f>
        <v>0</v>
      </c>
      <c r="DH75" s="300">
        <f xml:space="preserve"> Equity!DH$41</f>
        <v>0</v>
      </c>
      <c r="DI75" s="300">
        <f xml:space="preserve"> Equity!DI$41</f>
        <v>0</v>
      </c>
      <c r="DJ75" s="300">
        <f xml:space="preserve"> Equity!DJ$41</f>
        <v>0</v>
      </c>
      <c r="DK75" s="300">
        <f xml:space="preserve"> Equity!DK$41</f>
        <v>0</v>
      </c>
      <c r="DL75" s="300">
        <f xml:space="preserve"> Equity!DL$41</f>
        <v>0</v>
      </c>
      <c r="DM75" s="300">
        <f xml:space="preserve"> Equity!DM$41</f>
        <v>0</v>
      </c>
      <c r="DN75" s="300">
        <f xml:space="preserve"> Equity!DN$41</f>
        <v>0</v>
      </c>
      <c r="DO75" s="300">
        <f xml:space="preserve"> Equity!DO$41</f>
        <v>387.41295559228172</v>
      </c>
      <c r="DP75" s="300">
        <f xml:space="preserve"> Equity!DP$41</f>
        <v>387.41287259472085</v>
      </c>
      <c r="DQ75" s="300">
        <f xml:space="preserve"> Equity!DQ$41</f>
        <v>387.41278867315197</v>
      </c>
      <c r="DR75" s="300">
        <f xml:space="preserve"> Equity!DR$41</f>
        <v>387.41270473220249</v>
      </c>
      <c r="DS75" s="300">
        <f xml:space="preserve"> Equity!DS$41</f>
        <v>387.4126226048885</v>
      </c>
      <c r="DT75" s="300">
        <f xml:space="preserve"> Equity!DT$41</f>
        <v>387.4125395464041</v>
      </c>
      <c r="DU75" s="300">
        <f xml:space="preserve"> Equity!DU$41</f>
        <v>387.4124555603218</v>
      </c>
      <c r="DV75" s="300">
        <f xml:space="preserve"> Equity!DV$41</f>
        <v>387.41237156335455</v>
      </c>
      <c r="DW75" s="300">
        <f xml:space="preserve"> Equity!DW$41</f>
        <v>387.41228937708507</v>
      </c>
      <c r="DX75" s="300">
        <f xml:space="preserve"> Equity!DX$41</f>
        <v>387.41220626082833</v>
      </c>
      <c r="DY75" s="300">
        <f xml:space="preserve"> Equity!DY$41</f>
        <v>387.41212222164859</v>
      </c>
      <c r="DZ75" s="300">
        <f xml:space="preserve"> Equity!DZ$41</f>
        <v>387.41203817131839</v>
      </c>
      <c r="EA75" s="300">
        <f xml:space="preserve"> Equity!EA$41</f>
        <v>387.41195593102805</v>
      </c>
      <c r="EB75" s="300">
        <f xml:space="preserve"> Equity!EB$41</f>
        <v>387.41187276697787</v>
      </c>
      <c r="EC75" s="300">
        <f xml:space="preserve"> Equity!EC$41</f>
        <v>387.4117886770901</v>
      </c>
      <c r="ED75" s="300">
        <f xml:space="preserve"> Equity!ED$41</f>
        <v>387.41170456782174</v>
      </c>
      <c r="EE75" s="300">
        <f xml:space="preserve"> Equity!EE$41</f>
        <v>387.41162135886668</v>
      </c>
      <c r="EF75" s="300">
        <f xml:space="preserve"> Equity!EF$41</f>
        <v>387.41153813599374</v>
      </c>
      <c r="EG75" s="300">
        <f xml:space="preserve"> Equity!EG$41</f>
        <v>387.41145398053061</v>
      </c>
      <c r="EH75" s="300">
        <f xml:space="preserve"> Equity!EH$41</f>
        <v>387.4113698136515</v>
      </c>
      <c r="EI75" s="300">
        <f xml:space="preserve"> Equity!EI$41</f>
        <v>387.41128746038481</v>
      </c>
      <c r="EJ75" s="300">
        <f xml:space="preserve"> Equity!EJ$41</f>
        <v>387.41120418052736</v>
      </c>
      <c r="EK75" s="300">
        <f xml:space="preserve"> Equity!EK$41</f>
        <v>387.41111996665705</v>
      </c>
      <c r="EL75" s="300">
        <f xml:space="preserve"> Equity!EL$41</f>
        <v>387.41103573553005</v>
      </c>
      <c r="EM75" s="300">
        <f xml:space="preserve"> Equity!EM$41</f>
        <v>387.41095332564532</v>
      </c>
      <c r="EN75" s="300">
        <f xml:space="preserve"> Equity!EN$41</f>
        <v>387.41086999011634</v>
      </c>
      <c r="EO75" s="300">
        <f xml:space="preserve"> Equity!EO$41</f>
        <v>387.41078572686541</v>
      </c>
      <c r="EP75" s="300">
        <f xml:space="preserve"> Equity!EP$41</f>
        <v>387.41070145140208</v>
      </c>
      <c r="EQ75" s="300">
        <f xml:space="preserve"> Equity!EQ$41</f>
        <v>387.41061899269079</v>
      </c>
      <c r="ER75" s="300">
        <f xml:space="preserve"> Equity!ER$41</f>
        <v>387.41053560332853</v>
      </c>
      <c r="ES75" s="300">
        <f xml:space="preserve"> Equity!ES$41</f>
        <v>387.41045127901555</v>
      </c>
      <c r="ET75" s="300">
        <f xml:space="preserve"> Equity!ET$41</f>
        <v>387.41036693664944</v>
      </c>
      <c r="EU75" s="300">
        <f xml:space="preserve"> Equity!EU$41</f>
        <v>387.41028349424164</v>
      </c>
      <c r="EV75" s="300">
        <f xml:space="preserve"> Equity!EV$41</f>
        <v>387.41020004264283</v>
      </c>
      <c r="EW75" s="300">
        <f xml:space="preserve"> Equity!EW$41</f>
        <v>387.41011566337397</v>
      </c>
      <c r="EX75" s="300">
        <f xml:space="preserve"> Equity!EX$41</f>
        <v>387.41003126737945</v>
      </c>
      <c r="EY75" s="300">
        <f xml:space="preserve"> Equity!EY$41</f>
        <v>387.4099486902378</v>
      </c>
      <c r="EZ75" s="300">
        <f xml:space="preserve"> Equity!EZ$41</f>
        <v>387.40986518191704</v>
      </c>
      <c r="FA75" s="300">
        <f xml:space="preserve"> Equity!FA$41</f>
        <v>387.40978074344457</v>
      </c>
      <c r="FB75" s="300">
        <f xml:space="preserve"> Equity!FB$41</f>
        <v>387.40969628744995</v>
      </c>
      <c r="FC75" s="300">
        <f xml:space="preserve"> Equity!FC$41</f>
        <v>387.409613655768</v>
      </c>
      <c r="FD75" s="300">
        <f xml:space="preserve"> Equity!FD$41</f>
        <v>387.40953008914971</v>
      </c>
      <c r="FE75" s="300">
        <f xml:space="preserve"> Equity!FE$41</f>
        <v>387.40944558908416</v>
      </c>
      <c r="FF75" s="300">
        <f xml:space="preserve"> Equity!FF$41</f>
        <v>387.40936107096547</v>
      </c>
      <c r="FG75" s="300">
        <f xml:space="preserve"> Equity!FG$41</f>
        <v>387.40927837565312</v>
      </c>
      <c r="FH75" s="300">
        <f xml:space="preserve"> Equity!FH$41</f>
        <v>387.40919474968689</v>
      </c>
      <c r="FI75" s="300">
        <f xml:space="preserve"> Equity!FI$41</f>
        <v>387.40911019333805</v>
      </c>
      <c r="FJ75" s="300">
        <f xml:space="preserve"> Equity!FJ$41</f>
        <v>387.4090256170777</v>
      </c>
      <c r="FK75" s="300">
        <f xml:space="preserve"> Equity!FK$41</f>
        <v>387.40894194883265</v>
      </c>
      <c r="FL75" s="300">
        <f xml:space="preserve"> Equity!FL$41</f>
        <v>387.40885826351848</v>
      </c>
      <c r="FM75" s="300">
        <f xml:space="preserve"> Equity!FM$41</f>
        <v>387.40877364584213</v>
      </c>
      <c r="FN75" s="300">
        <f xml:space="preserve"> Equity!FN$41</f>
        <v>387.40868900931616</v>
      </c>
      <c r="FO75" s="300">
        <f xml:space="preserve"> Equity!FO$41</f>
        <v>387.40860619609288</v>
      </c>
      <c r="FP75" s="300">
        <f xml:space="preserve"> Equity!FP$41</f>
        <v>387.40852244329017</v>
      </c>
      <c r="FQ75" s="300">
        <f xml:space="preserve"> Equity!FQ$41</f>
        <v>387.40843775419773</v>
      </c>
      <c r="FR75" s="300">
        <f xml:space="preserve"> Equity!FR$41</f>
        <v>387.40835305050354</v>
      </c>
      <c r="FS75" s="300">
        <f xml:space="preserve"> Equity!FS$41</f>
        <v>387.40827017287074</v>
      </c>
      <c r="FT75" s="300">
        <f xml:space="preserve"> Equity!FT$41</f>
        <v>387.40818635546805</v>
      </c>
      <c r="FU75" s="300">
        <f xml:space="preserve"> Equity!FU$41</f>
        <v>387.40810160345518</v>
      </c>
      <c r="FV75" s="300">
        <f xml:space="preserve"> Equity!FV$41</f>
        <v>387.40801683790244</v>
      </c>
      <c r="FW75" s="300">
        <f xml:space="preserve"> Equity!FW$41</f>
        <v>387.4079339049502</v>
      </c>
      <c r="FX75" s="300">
        <f xml:space="preserve"> Equity!FX$41</f>
        <v>387.40785003476464</v>
      </c>
      <c r="FY75" s="300">
        <f xml:space="preserve"> Equity!FY$41</f>
        <v>387.40776522567199</v>
      </c>
      <c r="FZ75" s="300">
        <f xml:space="preserve"> Equity!FZ$41</f>
        <v>387.40768040569435</v>
      </c>
      <c r="GA75" s="300">
        <f xml:space="preserve"> Equity!GA$41</f>
        <v>387.4075964895535</v>
      </c>
      <c r="GB75" s="300">
        <f xml:space="preserve"> Equity!GB$41</f>
        <v>387.40751256343378</v>
      </c>
      <c r="GC75" s="300">
        <f xml:space="preserve"> Equity!GC$41</f>
        <v>387.40742769513747</v>
      </c>
      <c r="GD75" s="300">
        <f xml:space="preserve"> Equity!GD$41</f>
        <v>387.40734280905355</v>
      </c>
      <c r="GE75" s="300">
        <f xml:space="preserve"> Equity!GE$41</f>
        <v>387.40725975507377</v>
      </c>
      <c r="GF75" s="300">
        <f xml:space="preserve"> Equity!GF$41</f>
        <v>387.40717576435412</v>
      </c>
      <c r="GG75" s="300">
        <f xml:space="preserve"> Equity!GG$41</f>
        <v>387.40709084004004</v>
      </c>
      <c r="GH75" s="300">
        <f xml:space="preserve"> Equity!GH$41</f>
        <v>387.40700589607991</v>
      </c>
      <c r="GI75" s="300">
        <f xml:space="preserve"> Equity!GI$41</f>
        <v>387.40692277950865</v>
      </c>
      <c r="GJ75" s="300">
        <f xml:space="preserve"> Equity!GJ$41</f>
        <v>387.40683872287599</v>
      </c>
    </row>
    <row r="76" spans="1:192" outlineLevel="1" x14ac:dyDescent="0.25">
      <c r="A76" s="217"/>
      <c r="D76" s="221"/>
      <c r="E76" s="246" t="str">
        <f xml:space="preserve"> Ops!E$109</f>
        <v>Working capital reserve account balance</v>
      </c>
      <c r="F76" s="246">
        <f xml:space="preserve"> Ops!F$109</f>
        <v>0</v>
      </c>
      <c r="G76" s="246" t="str">
        <f xml:space="preserve"> Ops!G$109</f>
        <v>$ 000s</v>
      </c>
      <c r="H76" s="246">
        <f xml:space="preserve"> Ops!H$109</f>
        <v>0</v>
      </c>
      <c r="I76" s="246">
        <f xml:space="preserve"> Ops!I$109</f>
        <v>0</v>
      </c>
      <c r="J76" s="246">
        <f xml:space="preserve"> Ops!J$109</f>
        <v>0</v>
      </c>
      <c r="K76" s="246">
        <f xml:space="preserve"> Ops!K$109</f>
        <v>0</v>
      </c>
      <c r="L76" s="246">
        <f xml:space="preserve"> Ops!L$109</f>
        <v>0</v>
      </c>
      <c r="M76" s="246">
        <f xml:space="preserve"> Ops!M$109</f>
        <v>0</v>
      </c>
      <c r="N76" s="246">
        <f xml:space="preserve"> Ops!N$109</f>
        <v>0</v>
      </c>
      <c r="O76" s="246">
        <f xml:space="preserve"> Ops!O$109</f>
        <v>0</v>
      </c>
      <c r="P76" s="246">
        <f xml:space="preserve"> Ops!P$109</f>
        <v>0</v>
      </c>
      <c r="Q76" s="246">
        <f xml:space="preserve"> Ops!Q$109</f>
        <v>0</v>
      </c>
      <c r="R76" s="246">
        <f xml:space="preserve"> Ops!R$109</f>
        <v>1443.9900621424704</v>
      </c>
      <c r="S76" s="246">
        <f xml:space="preserve"> Ops!S$109</f>
        <v>0</v>
      </c>
      <c r="T76" s="246">
        <f xml:space="preserve"> Ops!T$109</f>
        <v>0</v>
      </c>
      <c r="U76" s="246">
        <f xml:space="preserve"> Ops!U$109</f>
        <v>0</v>
      </c>
      <c r="V76" s="246">
        <f xml:space="preserve"> Ops!V$109</f>
        <v>0</v>
      </c>
      <c r="W76" s="246">
        <f xml:space="preserve"> Ops!W$109</f>
        <v>0</v>
      </c>
      <c r="X76" s="246">
        <f xml:space="preserve"> Ops!X$109</f>
        <v>0</v>
      </c>
      <c r="Y76" s="246">
        <f xml:space="preserve"> Ops!Y$109</f>
        <v>0</v>
      </c>
      <c r="Z76" s="246">
        <f xml:space="preserve"> Ops!Z$109</f>
        <v>0</v>
      </c>
      <c r="AA76" s="246">
        <f xml:space="preserve"> Ops!AA$109</f>
        <v>0</v>
      </c>
      <c r="AB76" s="246">
        <f xml:space="preserve"> Ops!AB$109</f>
        <v>0</v>
      </c>
      <c r="AC76" s="246">
        <f xml:space="preserve"> Ops!AC$109</f>
        <v>0</v>
      </c>
      <c r="AD76" s="246">
        <f xml:space="preserve"> Ops!AD$109</f>
        <v>0</v>
      </c>
      <c r="AE76" s="246">
        <f xml:space="preserve"> Ops!AE$109</f>
        <v>0</v>
      </c>
      <c r="AF76" s="246">
        <f xml:space="preserve"> Ops!AF$109</f>
        <v>0</v>
      </c>
      <c r="AG76" s="246">
        <f xml:space="preserve"> Ops!AG$109</f>
        <v>0</v>
      </c>
      <c r="AH76" s="246">
        <f xml:space="preserve"> Ops!AH$109</f>
        <v>0</v>
      </c>
      <c r="AI76" s="246">
        <f xml:space="preserve"> Ops!AI$109</f>
        <v>0</v>
      </c>
      <c r="AJ76" s="246">
        <f xml:space="preserve"> Ops!AJ$109</f>
        <v>0</v>
      </c>
      <c r="AK76" s="246">
        <f xml:space="preserve"> Ops!AK$109</f>
        <v>0</v>
      </c>
      <c r="AL76" s="246">
        <f xml:space="preserve"> Ops!AL$109</f>
        <v>0</v>
      </c>
      <c r="AM76" s="246">
        <f xml:space="preserve"> Ops!AM$109</f>
        <v>0</v>
      </c>
      <c r="AN76" s="246">
        <f xml:space="preserve"> Ops!AN$109</f>
        <v>0</v>
      </c>
      <c r="AO76" s="246">
        <f xml:space="preserve"> Ops!AO$109</f>
        <v>0</v>
      </c>
      <c r="AP76" s="246">
        <f xml:space="preserve"> Ops!AP$109</f>
        <v>0</v>
      </c>
      <c r="AQ76" s="246">
        <f xml:space="preserve"> Ops!AQ$109</f>
        <v>0</v>
      </c>
      <c r="AR76" s="246">
        <f xml:space="preserve"> Ops!AR$109</f>
        <v>0</v>
      </c>
      <c r="AS76" s="246">
        <f xml:space="preserve"> Ops!AS$109</f>
        <v>0</v>
      </c>
      <c r="AT76" s="246">
        <f xml:space="preserve"> Ops!AT$109</f>
        <v>0</v>
      </c>
      <c r="AU76" s="246">
        <f xml:space="preserve"> Ops!AU$109</f>
        <v>0</v>
      </c>
      <c r="AV76" s="246">
        <f xml:space="preserve"> Ops!AV$109</f>
        <v>0</v>
      </c>
      <c r="AW76" s="246">
        <f xml:space="preserve"> Ops!AW$109</f>
        <v>0</v>
      </c>
      <c r="AX76" s="246">
        <f xml:space="preserve"> Ops!AX$109</f>
        <v>0</v>
      </c>
      <c r="AY76" s="246">
        <f xml:space="preserve"> Ops!AY$109</f>
        <v>0</v>
      </c>
      <c r="AZ76" s="246">
        <f xml:space="preserve"> Ops!AZ$109</f>
        <v>0</v>
      </c>
      <c r="BA76" s="246">
        <f xml:space="preserve"> Ops!BA$109</f>
        <v>0</v>
      </c>
      <c r="BB76" s="246">
        <f xml:space="preserve"> Ops!BB$109</f>
        <v>0</v>
      </c>
      <c r="BC76" s="246">
        <f xml:space="preserve"> Ops!BC$109</f>
        <v>0</v>
      </c>
      <c r="BD76" s="246">
        <f xml:space="preserve"> Ops!BD$109</f>
        <v>0</v>
      </c>
      <c r="BE76" s="246">
        <f xml:space="preserve"> Ops!BE$109</f>
        <v>0</v>
      </c>
      <c r="BF76" s="246">
        <f xml:space="preserve"> Ops!BF$109</f>
        <v>0</v>
      </c>
      <c r="BG76" s="246">
        <f xml:space="preserve"> Ops!BG$109</f>
        <v>0</v>
      </c>
      <c r="BH76" s="246">
        <f xml:space="preserve"> Ops!BH$109</f>
        <v>0</v>
      </c>
      <c r="BI76" s="246">
        <f xml:space="preserve"> Ops!BI$109</f>
        <v>0</v>
      </c>
      <c r="BJ76" s="246">
        <f xml:space="preserve"> Ops!BJ$109</f>
        <v>0</v>
      </c>
      <c r="BK76" s="246">
        <f xml:space="preserve"> Ops!BK$109</f>
        <v>0</v>
      </c>
      <c r="BL76" s="246">
        <f xml:space="preserve"> Ops!BL$109</f>
        <v>0</v>
      </c>
      <c r="BM76" s="246">
        <f xml:space="preserve"> Ops!BM$109</f>
        <v>0</v>
      </c>
      <c r="BN76" s="246">
        <f xml:space="preserve"> Ops!BN$109</f>
        <v>0</v>
      </c>
      <c r="BO76" s="246">
        <f xml:space="preserve"> Ops!BO$109</f>
        <v>0</v>
      </c>
      <c r="BP76" s="246">
        <f xml:space="preserve"> Ops!BP$109</f>
        <v>0</v>
      </c>
      <c r="BQ76" s="246">
        <f xml:space="preserve"> Ops!BQ$109</f>
        <v>0</v>
      </c>
      <c r="BR76" s="246">
        <f xml:space="preserve"> Ops!BR$109</f>
        <v>0</v>
      </c>
      <c r="BS76" s="246">
        <f xml:space="preserve"> Ops!BS$109</f>
        <v>0</v>
      </c>
      <c r="BT76" s="246">
        <f xml:space="preserve"> Ops!BT$109</f>
        <v>0</v>
      </c>
      <c r="BU76" s="246">
        <f xml:space="preserve"> Ops!BU$109</f>
        <v>0</v>
      </c>
      <c r="BV76" s="246">
        <f xml:space="preserve"> Ops!BV$109</f>
        <v>0</v>
      </c>
      <c r="BW76" s="246">
        <f xml:space="preserve"> Ops!BW$109</f>
        <v>0</v>
      </c>
      <c r="BX76" s="246">
        <f xml:space="preserve"> Ops!BX$109</f>
        <v>0</v>
      </c>
      <c r="BY76" s="246">
        <f xml:space="preserve"> Ops!BY$109</f>
        <v>0</v>
      </c>
      <c r="BZ76" s="246">
        <f xml:space="preserve"> Ops!BZ$109</f>
        <v>0</v>
      </c>
      <c r="CA76" s="246">
        <f xml:space="preserve"> Ops!CA$109</f>
        <v>0</v>
      </c>
      <c r="CB76" s="246">
        <f xml:space="preserve"> Ops!CB$109</f>
        <v>0</v>
      </c>
      <c r="CC76" s="246">
        <f xml:space="preserve"> Ops!CC$109</f>
        <v>0</v>
      </c>
      <c r="CD76" s="246">
        <f xml:space="preserve"> Ops!CD$109</f>
        <v>0</v>
      </c>
      <c r="CE76" s="246">
        <f xml:space="preserve"> Ops!CE$109</f>
        <v>0</v>
      </c>
      <c r="CF76" s="246">
        <f xml:space="preserve"> Ops!CF$109</f>
        <v>0</v>
      </c>
      <c r="CG76" s="246">
        <f xml:space="preserve"> Ops!CG$109</f>
        <v>0</v>
      </c>
      <c r="CH76" s="246">
        <f xml:space="preserve"> Ops!CH$109</f>
        <v>0</v>
      </c>
      <c r="CI76" s="246">
        <f xml:space="preserve"> Ops!CI$109</f>
        <v>0</v>
      </c>
      <c r="CJ76" s="246">
        <f xml:space="preserve"> Ops!CJ$109</f>
        <v>0</v>
      </c>
      <c r="CK76" s="246">
        <f xml:space="preserve"> Ops!CK$109</f>
        <v>0</v>
      </c>
      <c r="CL76" s="246">
        <f xml:space="preserve"> Ops!CL$109</f>
        <v>0</v>
      </c>
      <c r="CM76" s="246">
        <f xml:space="preserve"> Ops!CM$109</f>
        <v>0</v>
      </c>
      <c r="CN76" s="246">
        <f xml:space="preserve"> Ops!CN$109</f>
        <v>0</v>
      </c>
      <c r="CO76" s="246">
        <f xml:space="preserve"> Ops!CO$109</f>
        <v>0</v>
      </c>
      <c r="CP76" s="246">
        <f xml:space="preserve"> Ops!CP$109</f>
        <v>0</v>
      </c>
      <c r="CQ76" s="246">
        <f xml:space="preserve"> Ops!CQ$109</f>
        <v>0</v>
      </c>
      <c r="CR76" s="246">
        <f xml:space="preserve"> Ops!CR$109</f>
        <v>0</v>
      </c>
      <c r="CS76" s="246">
        <f xml:space="preserve"> Ops!CS$109</f>
        <v>0</v>
      </c>
      <c r="CT76" s="246">
        <f xml:space="preserve"> Ops!CT$109</f>
        <v>0</v>
      </c>
      <c r="CU76" s="246">
        <f xml:space="preserve"> Ops!CU$109</f>
        <v>0</v>
      </c>
      <c r="CV76" s="246">
        <f xml:space="preserve"> Ops!CV$109</f>
        <v>0</v>
      </c>
      <c r="CW76" s="246">
        <f xml:space="preserve"> Ops!CW$109</f>
        <v>0</v>
      </c>
      <c r="CX76" s="246">
        <f xml:space="preserve"> Ops!CX$109</f>
        <v>0</v>
      </c>
      <c r="CY76" s="246">
        <f xml:space="preserve"> Ops!CY$109</f>
        <v>0</v>
      </c>
      <c r="CZ76" s="246">
        <f xml:space="preserve"> Ops!CZ$109</f>
        <v>0</v>
      </c>
      <c r="DA76" s="246">
        <f xml:space="preserve"> Ops!DA$109</f>
        <v>0</v>
      </c>
      <c r="DB76" s="246">
        <f xml:space="preserve"> Ops!DB$109</f>
        <v>0</v>
      </c>
      <c r="DC76" s="246">
        <f xml:space="preserve"> Ops!DC$109</f>
        <v>0</v>
      </c>
      <c r="DD76" s="246">
        <f xml:space="preserve"> Ops!DD$109</f>
        <v>0</v>
      </c>
      <c r="DE76" s="246">
        <f xml:space="preserve"> Ops!DE$109</f>
        <v>0</v>
      </c>
      <c r="DF76" s="246">
        <f xml:space="preserve"> Ops!DF$109</f>
        <v>0</v>
      </c>
      <c r="DG76" s="246">
        <f xml:space="preserve"> Ops!DG$109</f>
        <v>0</v>
      </c>
      <c r="DH76" s="246">
        <f xml:space="preserve"> Ops!DH$109</f>
        <v>0</v>
      </c>
      <c r="DI76" s="246">
        <f xml:space="preserve"> Ops!DI$109</f>
        <v>0</v>
      </c>
      <c r="DJ76" s="246">
        <f xml:space="preserve"> Ops!DJ$109</f>
        <v>0</v>
      </c>
      <c r="DK76" s="246">
        <f xml:space="preserve"> Ops!DK$109</f>
        <v>0</v>
      </c>
      <c r="DL76" s="246">
        <f xml:space="preserve"> Ops!DL$109</f>
        <v>0</v>
      </c>
      <c r="DM76" s="246">
        <f xml:space="preserve"> Ops!DM$109</f>
        <v>0</v>
      </c>
      <c r="DN76" s="246">
        <f xml:space="preserve"> Ops!DN$109</f>
        <v>0</v>
      </c>
      <c r="DO76" s="246">
        <f xml:space="preserve"> Ops!DO$109</f>
        <v>0</v>
      </c>
      <c r="DP76" s="246">
        <f xml:space="preserve"> Ops!DP$109</f>
        <v>0</v>
      </c>
      <c r="DQ76" s="246">
        <f xml:space="preserve"> Ops!DQ$109</f>
        <v>0</v>
      </c>
      <c r="DR76" s="246">
        <f xml:space="preserve"> Ops!DR$109</f>
        <v>0</v>
      </c>
      <c r="DS76" s="246">
        <f xml:space="preserve"> Ops!DS$109</f>
        <v>0</v>
      </c>
      <c r="DT76" s="246">
        <f xml:space="preserve"> Ops!DT$109</f>
        <v>0</v>
      </c>
      <c r="DU76" s="246">
        <f xml:space="preserve"> Ops!DU$109</f>
        <v>0</v>
      </c>
      <c r="DV76" s="246">
        <f xml:space="preserve"> Ops!DV$109</f>
        <v>0</v>
      </c>
      <c r="DW76" s="246">
        <f xml:space="preserve"> Ops!DW$109</f>
        <v>0</v>
      </c>
      <c r="DX76" s="246">
        <f xml:space="preserve"> Ops!DX$109</f>
        <v>0</v>
      </c>
      <c r="DY76" s="246">
        <f xml:space="preserve"> Ops!DY$109</f>
        <v>0</v>
      </c>
      <c r="DZ76" s="246">
        <f xml:space="preserve"> Ops!DZ$109</f>
        <v>0</v>
      </c>
      <c r="EA76" s="246">
        <f xml:space="preserve"> Ops!EA$109</f>
        <v>0</v>
      </c>
      <c r="EB76" s="246">
        <f xml:space="preserve"> Ops!EB$109</f>
        <v>0</v>
      </c>
      <c r="EC76" s="246">
        <f xml:space="preserve"> Ops!EC$109</f>
        <v>0</v>
      </c>
      <c r="ED76" s="246">
        <f xml:space="preserve"> Ops!ED$109</f>
        <v>0</v>
      </c>
      <c r="EE76" s="246">
        <f xml:space="preserve"> Ops!EE$109</f>
        <v>0</v>
      </c>
      <c r="EF76" s="246">
        <f xml:space="preserve"> Ops!EF$109</f>
        <v>0</v>
      </c>
      <c r="EG76" s="246">
        <f xml:space="preserve"> Ops!EG$109</f>
        <v>0</v>
      </c>
      <c r="EH76" s="246">
        <f xml:space="preserve"> Ops!EH$109</f>
        <v>0</v>
      </c>
      <c r="EI76" s="246">
        <f xml:space="preserve"> Ops!EI$109</f>
        <v>0</v>
      </c>
      <c r="EJ76" s="246">
        <f xml:space="preserve"> Ops!EJ$109</f>
        <v>0</v>
      </c>
      <c r="EK76" s="246">
        <f xml:space="preserve"> Ops!EK$109</f>
        <v>0</v>
      </c>
      <c r="EL76" s="246">
        <f xml:space="preserve"> Ops!EL$109</f>
        <v>0</v>
      </c>
      <c r="EM76" s="246">
        <f xml:space="preserve"> Ops!EM$109</f>
        <v>0</v>
      </c>
      <c r="EN76" s="246">
        <f xml:space="preserve"> Ops!EN$109</f>
        <v>0</v>
      </c>
      <c r="EO76" s="246">
        <f xml:space="preserve"> Ops!EO$109</f>
        <v>0</v>
      </c>
      <c r="EP76" s="246">
        <f xml:space="preserve"> Ops!EP$109</f>
        <v>0</v>
      </c>
      <c r="EQ76" s="246">
        <f xml:space="preserve"> Ops!EQ$109</f>
        <v>0</v>
      </c>
      <c r="ER76" s="246">
        <f xml:space="preserve"> Ops!ER$109</f>
        <v>0</v>
      </c>
      <c r="ES76" s="246">
        <f xml:space="preserve"> Ops!ES$109</f>
        <v>0</v>
      </c>
      <c r="ET76" s="246">
        <f xml:space="preserve"> Ops!ET$109</f>
        <v>0</v>
      </c>
      <c r="EU76" s="246">
        <f xml:space="preserve"> Ops!EU$109</f>
        <v>0</v>
      </c>
      <c r="EV76" s="246">
        <f xml:space="preserve"> Ops!EV$109</f>
        <v>0</v>
      </c>
      <c r="EW76" s="246">
        <f xml:space="preserve"> Ops!EW$109</f>
        <v>0</v>
      </c>
      <c r="EX76" s="246">
        <f xml:space="preserve"> Ops!EX$109</f>
        <v>0</v>
      </c>
      <c r="EY76" s="246">
        <f xml:space="preserve"> Ops!EY$109</f>
        <v>0</v>
      </c>
      <c r="EZ76" s="246">
        <f xml:space="preserve"> Ops!EZ$109</f>
        <v>0</v>
      </c>
      <c r="FA76" s="246">
        <f xml:space="preserve"> Ops!FA$109</f>
        <v>0</v>
      </c>
      <c r="FB76" s="246">
        <f xml:space="preserve"> Ops!FB$109</f>
        <v>0</v>
      </c>
      <c r="FC76" s="246">
        <f xml:space="preserve"> Ops!FC$109</f>
        <v>0</v>
      </c>
      <c r="FD76" s="246">
        <f xml:space="preserve"> Ops!FD$109</f>
        <v>0</v>
      </c>
      <c r="FE76" s="246">
        <f xml:space="preserve"> Ops!FE$109</f>
        <v>0</v>
      </c>
      <c r="FF76" s="246">
        <f xml:space="preserve"> Ops!FF$109</f>
        <v>0</v>
      </c>
      <c r="FG76" s="246">
        <f xml:space="preserve"> Ops!FG$109</f>
        <v>0</v>
      </c>
      <c r="FH76" s="246">
        <f xml:space="preserve"> Ops!FH$109</f>
        <v>0</v>
      </c>
      <c r="FI76" s="246">
        <f xml:space="preserve"> Ops!FI$109</f>
        <v>0</v>
      </c>
      <c r="FJ76" s="246">
        <f xml:space="preserve"> Ops!FJ$109</f>
        <v>0</v>
      </c>
      <c r="FK76" s="246">
        <f xml:space="preserve"> Ops!FK$109</f>
        <v>0</v>
      </c>
      <c r="FL76" s="246">
        <f xml:space="preserve"> Ops!FL$109</f>
        <v>0</v>
      </c>
      <c r="FM76" s="246">
        <f xml:space="preserve"> Ops!FM$109</f>
        <v>0</v>
      </c>
      <c r="FN76" s="246">
        <f xml:space="preserve"> Ops!FN$109</f>
        <v>0</v>
      </c>
      <c r="FO76" s="246">
        <f xml:space="preserve"> Ops!FO$109</f>
        <v>0</v>
      </c>
      <c r="FP76" s="246">
        <f xml:space="preserve"> Ops!FP$109</f>
        <v>0</v>
      </c>
      <c r="FQ76" s="246">
        <f xml:space="preserve"> Ops!FQ$109</f>
        <v>0</v>
      </c>
      <c r="FR76" s="246">
        <f xml:space="preserve"> Ops!FR$109</f>
        <v>0</v>
      </c>
      <c r="FS76" s="246">
        <f xml:space="preserve"> Ops!FS$109</f>
        <v>0</v>
      </c>
      <c r="FT76" s="246">
        <f xml:space="preserve"> Ops!FT$109</f>
        <v>0</v>
      </c>
      <c r="FU76" s="246">
        <f xml:space="preserve"> Ops!FU$109</f>
        <v>0</v>
      </c>
      <c r="FV76" s="246">
        <f xml:space="preserve"> Ops!FV$109</f>
        <v>0</v>
      </c>
      <c r="FW76" s="246">
        <f xml:space="preserve"> Ops!FW$109</f>
        <v>0</v>
      </c>
      <c r="FX76" s="246">
        <f xml:space="preserve"> Ops!FX$109</f>
        <v>0</v>
      </c>
      <c r="FY76" s="246">
        <f xml:space="preserve"> Ops!FY$109</f>
        <v>0</v>
      </c>
      <c r="FZ76" s="246">
        <f xml:space="preserve"> Ops!FZ$109</f>
        <v>0</v>
      </c>
      <c r="GA76" s="246">
        <f xml:space="preserve"> Ops!GA$109</f>
        <v>0</v>
      </c>
      <c r="GB76" s="246">
        <f xml:space="preserve"> Ops!GB$109</f>
        <v>0</v>
      </c>
      <c r="GC76" s="246">
        <f xml:space="preserve"> Ops!GC$109</f>
        <v>0</v>
      </c>
      <c r="GD76" s="246">
        <f xml:space="preserve"> Ops!GD$109</f>
        <v>0</v>
      </c>
      <c r="GE76" s="246">
        <f xml:space="preserve"> Ops!GE$109</f>
        <v>0</v>
      </c>
      <c r="GF76" s="246">
        <f xml:space="preserve"> Ops!GF$109</f>
        <v>0</v>
      </c>
      <c r="GG76" s="246">
        <f xml:space="preserve"> Ops!GG$109</f>
        <v>0</v>
      </c>
      <c r="GH76" s="246">
        <f xml:space="preserve"> Ops!GH$109</f>
        <v>0</v>
      </c>
      <c r="GI76" s="246">
        <f xml:space="preserve"> Ops!GI$109</f>
        <v>0</v>
      </c>
      <c r="GJ76" s="246">
        <f xml:space="preserve"> Ops!GJ$109</f>
        <v>0</v>
      </c>
    </row>
    <row r="77" spans="1:192" outlineLevel="1" x14ac:dyDescent="0.25">
      <c r="A77" s="217"/>
      <c r="D77" s="221"/>
      <c r="E77" s="246" t="str">
        <f xml:space="preserve"> Ops!E$64</f>
        <v>Accounts receivable balance</v>
      </c>
      <c r="F77" s="246">
        <f xml:space="preserve"> Ops!F$64</f>
        <v>0</v>
      </c>
      <c r="G77" s="246" t="str">
        <f xml:space="preserve"> Ops!G$64</f>
        <v>$ 000s</v>
      </c>
      <c r="H77" s="246">
        <f xml:space="preserve"> Ops!H$64</f>
        <v>0</v>
      </c>
      <c r="I77" s="246">
        <f xml:space="preserve"> Ops!I$64</f>
        <v>0</v>
      </c>
      <c r="J77" s="246">
        <f xml:space="preserve"> Ops!J$64</f>
        <v>0</v>
      </c>
      <c r="K77" s="246">
        <f xml:space="preserve"> Ops!K$64</f>
        <v>0</v>
      </c>
      <c r="L77" s="246">
        <f xml:space="preserve"> Ops!L$64</f>
        <v>0</v>
      </c>
      <c r="M77" s="246">
        <f xml:space="preserve"> Ops!M$64</f>
        <v>0</v>
      </c>
      <c r="N77" s="246">
        <f xml:space="preserve"> Ops!N$64</f>
        <v>0</v>
      </c>
      <c r="O77" s="246">
        <f xml:space="preserve"> Ops!O$64</f>
        <v>0</v>
      </c>
      <c r="P77" s="246">
        <f xml:space="preserve"> Ops!P$64</f>
        <v>0</v>
      </c>
      <c r="Q77" s="246">
        <f xml:space="preserve"> Ops!Q$64</f>
        <v>0</v>
      </c>
      <c r="R77" s="246">
        <f xml:space="preserve"> Ops!R$64</f>
        <v>0</v>
      </c>
      <c r="S77" s="246">
        <f xml:space="preserve"> Ops!S$64</f>
        <v>1616.3667228367631</v>
      </c>
      <c r="T77" s="246">
        <f xml:space="preserve"> Ops!T$64</f>
        <v>1961.923644602065</v>
      </c>
      <c r="U77" s="246">
        <f xml:space="preserve"> Ops!U$64</f>
        <v>2012.4724019509104</v>
      </c>
      <c r="V77" s="246">
        <f xml:space="preserve"> Ops!V$64</f>
        <v>1653.1023301739624</v>
      </c>
      <c r="W77" s="246">
        <f xml:space="preserve"> Ops!W$64</f>
        <v>1590.6511951813318</v>
      </c>
      <c r="X77" s="246">
        <f xml:space="preserve"> Ops!X$64</f>
        <v>1952.1628304498163</v>
      </c>
      <c r="Y77" s="246">
        <f xml:space="preserve"> Ops!Y$64</f>
        <v>2002.460101443693</v>
      </c>
      <c r="Z77" s="246">
        <f xml:space="preserve"> Ops!Z$64</f>
        <v>1644.8779404716047</v>
      </c>
      <c r="AA77" s="246">
        <f xml:space="preserve"> Ops!AA$64</f>
        <v>1600.323479950262</v>
      </c>
      <c r="AB77" s="246">
        <f xml:space="preserve"> Ops!AB$64</f>
        <v>1942.4505775620064</v>
      </c>
      <c r="AC77" s="246">
        <f xml:space="preserve"> Ops!AC$64</f>
        <v>1992.4976133768087</v>
      </c>
      <c r="AD77" s="246">
        <f xml:space="preserve"> Ops!AD$64</f>
        <v>1636.6944681309506</v>
      </c>
      <c r="AE77" s="246">
        <f xml:space="preserve"> Ops!AE$64</f>
        <v>1592.3616715923008</v>
      </c>
      <c r="AF77" s="246">
        <f xml:space="preserve"> Ops!AF$64</f>
        <v>1932.786644340305</v>
      </c>
      <c r="AG77" s="246">
        <f xml:space="preserve"> Ops!AG$64</f>
        <v>1982.5846899271737</v>
      </c>
      <c r="AH77" s="246">
        <f xml:space="preserve"> Ops!AH$64</f>
        <v>1628.5517095830346</v>
      </c>
      <c r="AI77" s="246">
        <f xml:space="preserve"> Ops!AI$64</f>
        <v>1584.4394742211953</v>
      </c>
      <c r="AJ77" s="246">
        <f xml:space="preserve"> Ops!AJ$64</f>
        <v>1923.1707903883639</v>
      </c>
      <c r="AK77" s="246">
        <f xml:space="preserve"> Ops!AK$64</f>
        <v>1972.7210845046507</v>
      </c>
      <c r="AL77" s="246">
        <f xml:space="preserve"> Ops!AL$64</f>
        <v>1620.449462271677</v>
      </c>
      <c r="AM77" s="246">
        <f xml:space="preserve"> Ops!AM$64</f>
        <v>1559.2318919677177</v>
      </c>
      <c r="AN77" s="246">
        <f xml:space="preserve"> Ops!AN$64</f>
        <v>1913.6027765058352</v>
      </c>
      <c r="AO77" s="246">
        <f xml:space="preserve"> Ops!AO$64</f>
        <v>1962.9065517459212</v>
      </c>
      <c r="AP77" s="246">
        <f xml:space="preserve"> Ops!AP$64</f>
        <v>1612.3875246484349</v>
      </c>
      <c r="AQ77" s="246">
        <f xml:space="preserve"> Ops!AQ$64</f>
        <v>1568.7131251416508</v>
      </c>
      <c r="AR77" s="246">
        <f xml:space="preserve"> Ops!AR$64</f>
        <v>1904.0823646824233</v>
      </c>
      <c r="AS77" s="246">
        <f xml:space="preserve"> Ops!AS$64</f>
        <v>1953.1408475083795</v>
      </c>
      <c r="AT77" s="246">
        <f xml:space="preserve"> Ops!AT$64</f>
        <v>1604.3656961675979</v>
      </c>
      <c r="AU77" s="246">
        <f xml:space="preserve"> Ops!AU$64</f>
        <v>1560.9085822304983</v>
      </c>
      <c r="AV77" s="246">
        <f xml:space="preserve"> Ops!AV$64</f>
        <v>1894.6093180919638</v>
      </c>
      <c r="AW77" s="246">
        <f xml:space="preserve"> Ops!AW$64</f>
        <v>1943.4237288640597</v>
      </c>
      <c r="AX77" s="246">
        <f xml:space="preserve"> Ops!AX$64</f>
        <v>1596.3837772811921</v>
      </c>
      <c r="AY77" s="246">
        <f xml:space="preserve"> Ops!AY$64</f>
        <v>1553.1428678910434</v>
      </c>
      <c r="AZ77" s="246">
        <f xml:space="preserve"> Ops!AZ$64</f>
        <v>1885.1834010865314</v>
      </c>
      <c r="BA77" s="246">
        <f xml:space="preserve"> Ops!BA$64</f>
        <v>1933.7549540935916</v>
      </c>
      <c r="BB77" s="246">
        <f xml:space="preserve"> Ops!BB$64</f>
        <v>1588.4415694340214</v>
      </c>
      <c r="BC77" s="246">
        <f xml:space="preserve"> Ops!BC$64</f>
        <v>1528.4331978589898</v>
      </c>
      <c r="BD77" s="246">
        <f xml:space="preserve"> Ops!BD$64</f>
        <v>1875.8043791905784</v>
      </c>
      <c r="BE77" s="246">
        <f xml:space="preserve"> Ops!BE$64</f>
        <v>1924.1342826801911</v>
      </c>
      <c r="BF77" s="246">
        <f xml:space="preserve"> Ops!BF$64</f>
        <v>1580.5388750587281</v>
      </c>
      <c r="BG77" s="246">
        <f xml:space="preserve"> Ops!BG$64</f>
        <v>1537.7271531804099</v>
      </c>
      <c r="BH77" s="246">
        <f xml:space="preserve"> Ops!BH$64</f>
        <v>1866.472019095103</v>
      </c>
      <c r="BI77" s="246">
        <f xml:space="preserve"> Ops!BI$64</f>
        <v>1914.5614753036725</v>
      </c>
      <c r="BJ77" s="246">
        <f xml:space="preserve"> Ops!BJ$64</f>
        <v>1572.6754975708741</v>
      </c>
      <c r="BK77" s="246">
        <f xml:space="preserve"> Ops!BK$64</f>
        <v>1530.0767693337416</v>
      </c>
      <c r="BL77" s="246">
        <f xml:space="preserve"> Ops!BL$64</f>
        <v>1857.1860886518439</v>
      </c>
      <c r="BM77" s="246">
        <f xml:space="preserve"> Ops!BM$64</f>
        <v>1905.0362938345002</v>
      </c>
      <c r="BN77" s="246">
        <f xml:space="preserve"> Ops!BN$64</f>
        <v>1564.8512413640537</v>
      </c>
      <c r="BO77" s="246">
        <f xml:space="preserve"> Ops!BO$64</f>
        <v>1522.4644470982507</v>
      </c>
      <c r="BP77" s="246">
        <f xml:space="preserve"> Ops!BP$64</f>
        <v>1847.9463568675073</v>
      </c>
      <c r="BQ77" s="246">
        <f xml:space="preserve"> Ops!BQ$64</f>
        <v>1895.5585013278619</v>
      </c>
      <c r="BR77" s="246">
        <f xml:space="preserve"> Ops!BR$64</f>
        <v>1557.0659118050294</v>
      </c>
      <c r="BS77" s="246">
        <f xml:space="preserve"> Ops!BS$64</f>
        <v>1498.2428542872731</v>
      </c>
      <c r="BT77" s="246">
        <f xml:space="preserve"> Ops!BT$64</f>
        <v>1838.7525938980175</v>
      </c>
      <c r="BU77" s="246">
        <f xml:space="preserve"> Ops!BU$64</f>
        <v>1886.1278620177727</v>
      </c>
      <c r="BV77" s="246">
        <f xml:space="preserve"> Ops!BV$64</f>
        <v>1549.319315228885</v>
      </c>
      <c r="BW77" s="246">
        <f xml:space="preserve"> Ops!BW$64</f>
        <v>1507.3532309578977</v>
      </c>
      <c r="BX77" s="246">
        <f xml:space="preserve"> Ops!BX$64</f>
        <v>1829.6045710428034</v>
      </c>
      <c r="BY77" s="246">
        <f xml:space="preserve"> Ops!BY$64</f>
        <v>1876.7441413112174</v>
      </c>
      <c r="BZ77" s="246">
        <f xml:space="preserve"> Ops!BZ$64</f>
        <v>1541.6112589342142</v>
      </c>
      <c r="CA77" s="246">
        <f xml:space="preserve"> Ops!CA$64</f>
        <v>1499.8539611521378</v>
      </c>
      <c r="CB77" s="246">
        <f xml:space="preserve"> Ops!CB$64</f>
        <v>1820.5020607391089</v>
      </c>
      <c r="CC77" s="246">
        <f xml:space="preserve"> Ops!CC$64</f>
        <v>1867.4071057823062</v>
      </c>
      <c r="CD77" s="246">
        <f xml:space="preserve"> Ops!CD$64</f>
        <v>1533.9415511783227</v>
      </c>
      <c r="CE77" s="246">
        <f xml:space="preserve"> Ops!CE$64</f>
        <v>1492.3920011464061</v>
      </c>
      <c r="CF77" s="246">
        <f xml:space="preserve"> Ops!CF$64</f>
        <v>1811.4448365563271</v>
      </c>
      <c r="CG77" s="246">
        <f xml:space="preserve"> Ops!CG$64</f>
        <v>1858.1165231664741</v>
      </c>
      <c r="CH77" s="246">
        <f xml:space="preserve"> Ops!CH$64</f>
        <v>1526.3100011724609</v>
      </c>
      <c r="CI77" s="246">
        <f xml:space="preserve"> Ops!CI$64</f>
        <v>1468.6488448217874</v>
      </c>
      <c r="CJ77" s="246">
        <f xml:space="preserve"> Ops!CJ$64</f>
        <v>1802.4326731903752</v>
      </c>
      <c r="CK77" s="246">
        <f xml:space="preserve"> Ops!CK$64</f>
        <v>1848.8721623547008</v>
      </c>
      <c r="CL77" s="246">
        <f xml:space="preserve"> Ops!CL$64</f>
        <v>1518.7164190770754</v>
      </c>
      <c r="CM77" s="246">
        <f xml:space="preserve"> Ops!CM$64</f>
        <v>1477.5792689749328</v>
      </c>
      <c r="CN77" s="246">
        <f xml:space="preserve"> Ops!CN$64</f>
        <v>1793.4653464580852</v>
      </c>
      <c r="CO77" s="246">
        <f xml:space="preserve"> Ops!CO$64</f>
        <v>1839.673793387763</v>
      </c>
      <c r="CP77" s="246">
        <f xml:space="preserve"> Ops!CP$64</f>
        <v>1511.1606159970906</v>
      </c>
      <c r="CQ77" s="246">
        <f xml:space="preserve"> Ops!CQ$64</f>
        <v>1470.2281283332668</v>
      </c>
      <c r="CR77" s="246">
        <f xml:space="preserve"> Ops!CR$64</f>
        <v>1784.5426332916277</v>
      </c>
      <c r="CS77" s="246">
        <f xml:space="preserve"> Ops!CS$64</f>
        <v>1830.5211874505103</v>
      </c>
      <c r="CT77" s="246">
        <f xml:space="preserve"> Ops!CT$64</f>
        <v>1503.6424039772046</v>
      </c>
      <c r="CU77" s="246">
        <f xml:space="preserve"> Ops!CU$64</f>
        <v>1462.9135605306137</v>
      </c>
      <c r="CV77" s="246">
        <f xml:space="preserve"> Ops!CV$64</f>
        <v>1775.6643117329631</v>
      </c>
      <c r="CW77" s="246">
        <f xml:space="preserve"> Ops!CW$64</f>
        <v>1821.414116866179</v>
      </c>
      <c r="CX77" s="246">
        <f xml:space="preserve"> Ops!CX$64</f>
        <v>1496.1615959972187</v>
      </c>
      <c r="CY77" s="246">
        <f xml:space="preserve"> Ops!CY$64</f>
        <v>1439.6393903860398</v>
      </c>
      <c r="CZ77" s="246">
        <f xml:space="preserve"> Ops!CZ$64</f>
        <v>1766.8301609283217</v>
      </c>
      <c r="DA77" s="246">
        <f xml:space="preserve"> Ops!DA$64</f>
        <v>1812.3523550907257</v>
      </c>
      <c r="DB77" s="246">
        <f xml:space="preserve"> Ops!DB$64</f>
        <v>1488.7180059673819</v>
      </c>
      <c r="DC77" s="246">
        <f xml:space="preserve"> Ops!DC$64</f>
        <v>1448.393416529902</v>
      </c>
      <c r="DD77" s="246">
        <f xml:space="preserve"> Ops!DD$64</f>
        <v>1758.0399611227085</v>
      </c>
      <c r="DE77" s="246">
        <f xml:space="preserve"> Ops!DE$64</f>
        <v>1803.3356767071905</v>
      </c>
      <c r="DF77" s="246">
        <f xml:space="preserve"> Ops!DF$64</f>
        <v>1481.3114487237635</v>
      </c>
      <c r="DG77" s="246">
        <f xml:space="preserve"> Ops!DG$64</f>
        <v>1441.1874791342311</v>
      </c>
      <c r="DH77" s="246">
        <f xml:space="preserve"> Ops!DH$64</f>
        <v>1749.2934936544366</v>
      </c>
      <c r="DI77" s="246">
        <f xml:space="preserve"> Ops!DI$64</f>
        <v>1794.3638574200904</v>
      </c>
      <c r="DJ77" s="246">
        <f xml:space="preserve"> Ops!DJ$64</f>
        <v>1473.9417400236453</v>
      </c>
      <c r="DK77" s="246">
        <f xml:space="preserve"> Ops!DK$64</f>
        <v>1434.0173921733644</v>
      </c>
      <c r="DL77" s="246">
        <f xml:space="preserve"> Ops!DL$64</f>
        <v>1740.5905409496881</v>
      </c>
      <c r="DM77" s="246">
        <f xml:space="preserve"> Ops!DM$64</f>
        <v>1785.4366740498408</v>
      </c>
      <c r="DN77" s="246">
        <f xml:space="preserve"> Ops!DN$64</f>
        <v>1466.6086965409409</v>
      </c>
      <c r="DO77" s="246">
        <f xml:space="preserve"> Ops!DO$64</f>
        <v>0</v>
      </c>
      <c r="DP77" s="246">
        <f xml:space="preserve"> Ops!DP$64</f>
        <v>0</v>
      </c>
      <c r="DQ77" s="246">
        <f xml:space="preserve"> Ops!DQ$64</f>
        <v>0</v>
      </c>
      <c r="DR77" s="246">
        <f xml:space="preserve"> Ops!DR$64</f>
        <v>0</v>
      </c>
      <c r="DS77" s="246">
        <f xml:space="preserve"> Ops!DS$64</f>
        <v>0</v>
      </c>
      <c r="DT77" s="246">
        <f xml:space="preserve"> Ops!DT$64</f>
        <v>0</v>
      </c>
      <c r="DU77" s="246">
        <f xml:space="preserve"> Ops!DU$64</f>
        <v>0</v>
      </c>
      <c r="DV77" s="246">
        <f xml:space="preserve"> Ops!DV$64</f>
        <v>0</v>
      </c>
      <c r="DW77" s="246">
        <f xml:space="preserve"> Ops!DW$64</f>
        <v>0</v>
      </c>
      <c r="DX77" s="246">
        <f xml:space="preserve"> Ops!DX$64</f>
        <v>0</v>
      </c>
      <c r="DY77" s="246">
        <f xml:space="preserve"> Ops!DY$64</f>
        <v>0</v>
      </c>
      <c r="DZ77" s="246">
        <f xml:space="preserve"> Ops!DZ$64</f>
        <v>0</v>
      </c>
      <c r="EA77" s="246">
        <f xml:space="preserve"> Ops!EA$64</f>
        <v>0</v>
      </c>
      <c r="EB77" s="246">
        <f xml:space="preserve"> Ops!EB$64</f>
        <v>0</v>
      </c>
      <c r="EC77" s="246">
        <f xml:space="preserve"> Ops!EC$64</f>
        <v>0</v>
      </c>
      <c r="ED77" s="246">
        <f xml:space="preserve"> Ops!ED$64</f>
        <v>0</v>
      </c>
      <c r="EE77" s="246">
        <f xml:space="preserve"> Ops!EE$64</f>
        <v>0</v>
      </c>
      <c r="EF77" s="246">
        <f xml:space="preserve"> Ops!EF$64</f>
        <v>0</v>
      </c>
      <c r="EG77" s="246">
        <f xml:space="preserve"> Ops!EG$64</f>
        <v>0</v>
      </c>
      <c r="EH77" s="246">
        <f xml:space="preserve"> Ops!EH$64</f>
        <v>0</v>
      </c>
      <c r="EI77" s="246">
        <f xml:space="preserve"> Ops!EI$64</f>
        <v>0</v>
      </c>
      <c r="EJ77" s="246">
        <f xml:space="preserve"> Ops!EJ$64</f>
        <v>0</v>
      </c>
      <c r="EK77" s="246">
        <f xml:space="preserve"> Ops!EK$64</f>
        <v>0</v>
      </c>
      <c r="EL77" s="246">
        <f xml:space="preserve"> Ops!EL$64</f>
        <v>0</v>
      </c>
      <c r="EM77" s="246">
        <f xml:space="preserve"> Ops!EM$64</f>
        <v>0</v>
      </c>
      <c r="EN77" s="246">
        <f xml:space="preserve"> Ops!EN$64</f>
        <v>0</v>
      </c>
      <c r="EO77" s="246">
        <f xml:space="preserve"> Ops!EO$64</f>
        <v>0</v>
      </c>
      <c r="EP77" s="246">
        <f xml:space="preserve"> Ops!EP$64</f>
        <v>0</v>
      </c>
      <c r="EQ77" s="246">
        <f xml:space="preserve"> Ops!EQ$64</f>
        <v>0</v>
      </c>
      <c r="ER77" s="246">
        <f xml:space="preserve"> Ops!ER$64</f>
        <v>0</v>
      </c>
      <c r="ES77" s="246">
        <f xml:space="preserve"> Ops!ES$64</f>
        <v>0</v>
      </c>
      <c r="ET77" s="246">
        <f xml:space="preserve"> Ops!ET$64</f>
        <v>0</v>
      </c>
      <c r="EU77" s="246">
        <f xml:space="preserve"> Ops!EU$64</f>
        <v>0</v>
      </c>
      <c r="EV77" s="246">
        <f xml:space="preserve"> Ops!EV$64</f>
        <v>0</v>
      </c>
      <c r="EW77" s="246">
        <f xml:space="preserve"> Ops!EW$64</f>
        <v>0</v>
      </c>
      <c r="EX77" s="246">
        <f xml:space="preserve"> Ops!EX$64</f>
        <v>0</v>
      </c>
      <c r="EY77" s="246">
        <f xml:space="preserve"> Ops!EY$64</f>
        <v>0</v>
      </c>
      <c r="EZ77" s="246">
        <f xml:space="preserve"> Ops!EZ$64</f>
        <v>0</v>
      </c>
      <c r="FA77" s="246">
        <f xml:space="preserve"> Ops!FA$64</f>
        <v>0</v>
      </c>
      <c r="FB77" s="246">
        <f xml:space="preserve"> Ops!FB$64</f>
        <v>0</v>
      </c>
      <c r="FC77" s="246">
        <f xml:space="preserve"> Ops!FC$64</f>
        <v>0</v>
      </c>
      <c r="FD77" s="246">
        <f xml:space="preserve"> Ops!FD$64</f>
        <v>0</v>
      </c>
      <c r="FE77" s="246">
        <f xml:space="preserve"> Ops!FE$64</f>
        <v>0</v>
      </c>
      <c r="FF77" s="246">
        <f xml:space="preserve"> Ops!FF$64</f>
        <v>0</v>
      </c>
      <c r="FG77" s="246">
        <f xml:space="preserve"> Ops!FG$64</f>
        <v>0</v>
      </c>
      <c r="FH77" s="246">
        <f xml:space="preserve"> Ops!FH$64</f>
        <v>0</v>
      </c>
      <c r="FI77" s="246">
        <f xml:space="preserve"> Ops!FI$64</f>
        <v>0</v>
      </c>
      <c r="FJ77" s="246">
        <f xml:space="preserve"> Ops!FJ$64</f>
        <v>0</v>
      </c>
      <c r="FK77" s="246">
        <f xml:space="preserve"> Ops!FK$64</f>
        <v>0</v>
      </c>
      <c r="FL77" s="246">
        <f xml:space="preserve"> Ops!FL$64</f>
        <v>0</v>
      </c>
      <c r="FM77" s="246">
        <f xml:space="preserve"> Ops!FM$64</f>
        <v>0</v>
      </c>
      <c r="FN77" s="246">
        <f xml:space="preserve"> Ops!FN$64</f>
        <v>0</v>
      </c>
      <c r="FO77" s="246">
        <f xml:space="preserve"> Ops!FO$64</f>
        <v>0</v>
      </c>
      <c r="FP77" s="246">
        <f xml:space="preserve"> Ops!FP$64</f>
        <v>0</v>
      </c>
      <c r="FQ77" s="246">
        <f xml:space="preserve"> Ops!FQ$64</f>
        <v>0</v>
      </c>
      <c r="FR77" s="246">
        <f xml:space="preserve"> Ops!FR$64</f>
        <v>0</v>
      </c>
      <c r="FS77" s="246">
        <f xml:space="preserve"> Ops!FS$64</f>
        <v>0</v>
      </c>
      <c r="FT77" s="246">
        <f xml:space="preserve"> Ops!FT$64</f>
        <v>0</v>
      </c>
      <c r="FU77" s="246">
        <f xml:space="preserve"> Ops!FU$64</f>
        <v>0</v>
      </c>
      <c r="FV77" s="246">
        <f xml:space="preserve"> Ops!FV$64</f>
        <v>0</v>
      </c>
      <c r="FW77" s="246">
        <f xml:space="preserve"> Ops!FW$64</f>
        <v>0</v>
      </c>
      <c r="FX77" s="246">
        <f xml:space="preserve"> Ops!FX$64</f>
        <v>0</v>
      </c>
      <c r="FY77" s="246">
        <f xml:space="preserve"> Ops!FY$64</f>
        <v>0</v>
      </c>
      <c r="FZ77" s="246">
        <f xml:space="preserve"> Ops!FZ$64</f>
        <v>0</v>
      </c>
      <c r="GA77" s="246">
        <f xml:space="preserve"> Ops!GA$64</f>
        <v>0</v>
      </c>
      <c r="GB77" s="246">
        <f xml:space="preserve"> Ops!GB$64</f>
        <v>0</v>
      </c>
      <c r="GC77" s="246">
        <f xml:space="preserve"> Ops!GC$64</f>
        <v>0</v>
      </c>
      <c r="GD77" s="246">
        <f xml:space="preserve"> Ops!GD$64</f>
        <v>0</v>
      </c>
      <c r="GE77" s="246">
        <f xml:space="preserve"> Ops!GE$64</f>
        <v>0</v>
      </c>
      <c r="GF77" s="246">
        <f xml:space="preserve"> Ops!GF$64</f>
        <v>0</v>
      </c>
      <c r="GG77" s="246">
        <f xml:space="preserve"> Ops!GG$64</f>
        <v>0</v>
      </c>
      <c r="GH77" s="246">
        <f xml:space="preserve"> Ops!GH$64</f>
        <v>0</v>
      </c>
      <c r="GI77" s="246">
        <f xml:space="preserve"> Ops!GI$64</f>
        <v>0</v>
      </c>
      <c r="GJ77" s="246">
        <f xml:space="preserve"> Ops!GJ$64</f>
        <v>0</v>
      </c>
    </row>
    <row r="78" spans="1:192" s="202" customFormat="1" outlineLevel="1" x14ac:dyDescent="0.25">
      <c r="A78" s="217"/>
      <c r="B78" s="217"/>
      <c r="C78" s="218"/>
      <c r="D78" s="221"/>
      <c r="E78" s="300" t="str">
        <f xml:space="preserve"> DSRA!E$81</f>
        <v>DSRA balance</v>
      </c>
      <c r="F78" s="300">
        <f xml:space="preserve"> DSRA!F$81</f>
        <v>0</v>
      </c>
      <c r="G78" s="300" t="str">
        <f xml:space="preserve"> DSRA!G$81</f>
        <v>$ 000s</v>
      </c>
      <c r="H78" s="300">
        <f xml:space="preserve"> DSRA!H$81</f>
        <v>0</v>
      </c>
      <c r="I78" s="300">
        <f xml:space="preserve"> DSRA!I$81</f>
        <v>0</v>
      </c>
      <c r="J78" s="300">
        <f xml:space="preserve"> DSRA!J$81</f>
        <v>0</v>
      </c>
      <c r="K78" s="300">
        <f xml:space="preserve"> DSRA!K$81</f>
        <v>0</v>
      </c>
      <c r="L78" s="300">
        <f xml:space="preserve"> DSRA!L$81</f>
        <v>0</v>
      </c>
      <c r="M78" s="300">
        <f xml:space="preserve"> DSRA!M$81</f>
        <v>0</v>
      </c>
      <c r="N78" s="300">
        <f xml:space="preserve"> DSRA!N$81</f>
        <v>0</v>
      </c>
      <c r="O78" s="300">
        <f xml:space="preserve"> DSRA!O$81</f>
        <v>0</v>
      </c>
      <c r="P78" s="300">
        <f xml:space="preserve"> DSRA!P$81</f>
        <v>0</v>
      </c>
      <c r="Q78" s="300">
        <f xml:space="preserve"> DSRA!Q$81</f>
        <v>0</v>
      </c>
      <c r="R78" s="300">
        <f xml:space="preserve"> DSRA!R$81</f>
        <v>3444.3289314719805</v>
      </c>
      <c r="S78" s="300">
        <f xml:space="preserve"> DSRA!S$81</f>
        <v>3444.3289314719805</v>
      </c>
      <c r="T78" s="300">
        <f xml:space="preserve"> DSRA!T$81</f>
        <v>3428.2548482676907</v>
      </c>
      <c r="U78" s="300">
        <f xml:space="preserve"> DSRA!U$81</f>
        <v>3417.456661937656</v>
      </c>
      <c r="V78" s="300">
        <f xml:space="preserve"> DSRA!V$81</f>
        <v>3406.9463190059073</v>
      </c>
      <c r="W78" s="300">
        <f xml:space="preserve"> DSRA!W$81</f>
        <v>3391.1647659291152</v>
      </c>
      <c r="X78" s="300">
        <f xml:space="preserve"> DSRA!X$81</f>
        <v>3387.0785332675359</v>
      </c>
      <c r="Y78" s="300">
        <f xml:space="preserve"> DSRA!Y$81</f>
        <v>3376.1702988981415</v>
      </c>
      <c r="Z78" s="300">
        <f xml:space="preserve"> DSRA!Z$81</f>
        <v>3365.5490606252379</v>
      </c>
      <c r="AA78" s="300">
        <f xml:space="preserve"> DSRA!AA$81</f>
        <v>3355.7208822868461</v>
      </c>
      <c r="AB78" s="300">
        <f xml:space="preserve"> DSRA!AB$81</f>
        <v>3345.4946288348037</v>
      </c>
      <c r="AC78" s="300">
        <f xml:space="preserve"> DSRA!AC$81</f>
        <v>3334.5011047729081</v>
      </c>
      <c r="AD78" s="300">
        <f xml:space="preserve"> DSRA!AD$81</f>
        <v>3323.7936472744232</v>
      </c>
      <c r="AE78" s="300">
        <f xml:space="preserve"> DSRA!AE$81</f>
        <v>3313.864616240654</v>
      </c>
      <c r="AF78" s="300">
        <f xml:space="preserve"> DSRA!AF$81</f>
        <v>3303.5320614394054</v>
      </c>
      <c r="AG78" s="300">
        <f xml:space="preserve"> DSRA!AG$81</f>
        <v>3292.4360657655216</v>
      </c>
      <c r="AH78" s="300">
        <f xml:space="preserve"> DSRA!AH$81</f>
        <v>3281.6252746109931</v>
      </c>
      <c r="AI78" s="300">
        <f xml:space="preserve"> DSRA!AI$81</f>
        <v>3277.4265947297567</v>
      </c>
      <c r="AJ78" s="300">
        <f xml:space="preserve"> DSRA!AJ$81</f>
        <v>3261.1453051482563</v>
      </c>
      <c r="AK78" s="300">
        <f xml:space="preserve"> DSRA!AK$81</f>
        <v>3249.9434185273603</v>
      </c>
      <c r="AL78" s="300">
        <f xml:space="preserve"> DSRA!AL$81</f>
        <v>3239.0258926998595</v>
      </c>
      <c r="AM78" s="300">
        <f xml:space="preserve"> DSRA!AM$81</f>
        <v>3223.0266502576128</v>
      </c>
      <c r="AN78" s="300">
        <f xml:space="preserve"> DSRA!AN$81</f>
        <v>3218.2945794694019</v>
      </c>
      <c r="AO78" s="300">
        <f xml:space="preserve"> DSRA!AO$81</f>
        <v>3206.9676395640877</v>
      </c>
      <c r="AP78" s="300">
        <f xml:space="preserve"> DSRA!AP$81</f>
        <v>3195.9242912255313</v>
      </c>
      <c r="AQ78" s="300">
        <f xml:space="preserve"> DSRA!AQ$81</f>
        <v>3185.6535504676667</v>
      </c>
      <c r="AR78" s="300">
        <f xml:space="preserve"> DSRA!AR$81</f>
        <v>3174.9809691594655</v>
      </c>
      <c r="AS78" s="300">
        <f xml:space="preserve"> DSRA!AS$81</f>
        <v>3163.5563241752529</v>
      </c>
      <c r="AT78" s="300">
        <f xml:space="preserve"> DSRA!AT$81</f>
        <v>3152.4144099307023</v>
      </c>
      <c r="AU78" s="300">
        <f xml:space="preserve"> DSRA!AU$81</f>
        <v>3142.0294612103335</v>
      </c>
      <c r="AV78" s="300">
        <f xml:space="preserve"> DSRA!AV$81</f>
        <v>3131.2364702253781</v>
      </c>
      <c r="AW78" s="300">
        <f xml:space="preserve"> DSRA!AW$81</f>
        <v>3119.6951709407754</v>
      </c>
      <c r="AX78" s="300">
        <f xml:space="preserve"> DSRA!AX$81</f>
        <v>3108.4358152467835</v>
      </c>
      <c r="AY78" s="300">
        <f xml:space="preserve"> DSRA!AY$81</f>
        <v>3103.5498051692957</v>
      </c>
      <c r="AZ78" s="300">
        <f xml:space="preserve"> DSRA!AZ$81</f>
        <v>3087.0108912714877</v>
      </c>
      <c r="BA78" s="300">
        <f xml:space="preserve"> DSRA!BA$81</f>
        <v>3075.3491807228938</v>
      </c>
      <c r="BB78" s="300">
        <f xml:space="preserve"> DSRA!BB$81</f>
        <v>3063.9686460188113</v>
      </c>
      <c r="BC78" s="300">
        <f xml:space="preserve"> DSRA!BC$81</f>
        <v>3047.7009514848633</v>
      </c>
      <c r="BD78" s="300">
        <f xml:space="preserve"> DSRA!BD$81</f>
        <v>3042.2602419448331</v>
      </c>
      <c r="BE78" s="300">
        <f xml:space="preserve"> DSRA!BE$81</f>
        <v>3030.4568732245816</v>
      </c>
      <c r="BF78" s="300">
        <f xml:space="preserve"> DSRA!BF$81</f>
        <v>3018.9339763582852</v>
      </c>
      <c r="BG78" s="300">
        <f xml:space="preserve"> DSRA!BG$81</f>
        <v>3008.1632032325601</v>
      </c>
      <c r="BH78" s="300">
        <f xml:space="preserve"> DSRA!BH$81</f>
        <v>2996.9856535714648</v>
      </c>
      <c r="BI78" s="300">
        <f xml:space="preserve"> DSRA!BI$81</f>
        <v>2985.0708490667412</v>
      </c>
      <c r="BJ78" s="300">
        <f xml:space="preserve"> DSRA!BJ$81</f>
        <v>2973.4354596238527</v>
      </c>
      <c r="BK78" s="300">
        <f xml:space="preserve"> DSRA!BK$81</f>
        <v>2331.3693729872971</v>
      </c>
      <c r="BL78" s="300">
        <f xml:space="preserve"> DSRA!BL$81</f>
        <v>1635.8003699836327</v>
      </c>
      <c r="BM78" s="300">
        <f xml:space="preserve"> DSRA!BM$81</f>
        <v>792.67897229305254</v>
      </c>
      <c r="BN78" s="300">
        <f xml:space="preserve"> DSRA!BN$81</f>
        <v>1.6498372224305058E-4</v>
      </c>
      <c r="BO78" s="300">
        <f xml:space="preserve"> DSRA!BO$81</f>
        <v>0</v>
      </c>
      <c r="BP78" s="300">
        <f xml:space="preserve"> DSRA!BP$81</f>
        <v>0</v>
      </c>
      <c r="BQ78" s="300">
        <f xml:space="preserve"> DSRA!BQ$81</f>
        <v>0</v>
      </c>
      <c r="BR78" s="300">
        <f xml:space="preserve"> DSRA!BR$81</f>
        <v>0</v>
      </c>
      <c r="BS78" s="300">
        <f xml:space="preserve"> DSRA!BS$81</f>
        <v>0</v>
      </c>
      <c r="BT78" s="300">
        <f xml:space="preserve"> DSRA!BT$81</f>
        <v>0</v>
      </c>
      <c r="BU78" s="300">
        <f xml:space="preserve"> DSRA!BU$81</f>
        <v>0</v>
      </c>
      <c r="BV78" s="300">
        <f xml:space="preserve"> DSRA!BV$81</f>
        <v>0</v>
      </c>
      <c r="BW78" s="300">
        <f xml:space="preserve"> DSRA!BW$81</f>
        <v>0</v>
      </c>
      <c r="BX78" s="300">
        <f xml:space="preserve"> DSRA!BX$81</f>
        <v>0</v>
      </c>
      <c r="BY78" s="300">
        <f xml:space="preserve"> DSRA!BY$81</f>
        <v>0</v>
      </c>
      <c r="BZ78" s="300">
        <f xml:space="preserve"> DSRA!BZ$81</f>
        <v>0</v>
      </c>
      <c r="CA78" s="300">
        <f xml:space="preserve"> DSRA!CA$81</f>
        <v>0</v>
      </c>
      <c r="CB78" s="300">
        <f xml:space="preserve"> DSRA!CB$81</f>
        <v>0</v>
      </c>
      <c r="CC78" s="300">
        <f xml:space="preserve"> DSRA!CC$81</f>
        <v>0</v>
      </c>
      <c r="CD78" s="300">
        <f xml:space="preserve"> DSRA!CD$81</f>
        <v>0</v>
      </c>
      <c r="CE78" s="300">
        <f xml:space="preserve"> DSRA!CE$81</f>
        <v>0</v>
      </c>
      <c r="CF78" s="300">
        <f xml:space="preserve"> DSRA!CF$81</f>
        <v>0</v>
      </c>
      <c r="CG78" s="300">
        <f xml:space="preserve"> DSRA!CG$81</f>
        <v>0</v>
      </c>
      <c r="CH78" s="300">
        <f xml:space="preserve"> DSRA!CH$81</f>
        <v>0</v>
      </c>
      <c r="CI78" s="300">
        <f xml:space="preserve"> DSRA!CI$81</f>
        <v>0</v>
      </c>
      <c r="CJ78" s="300">
        <f xml:space="preserve"> DSRA!CJ$81</f>
        <v>0</v>
      </c>
      <c r="CK78" s="300">
        <f xml:space="preserve"> DSRA!CK$81</f>
        <v>0</v>
      </c>
      <c r="CL78" s="300">
        <f xml:space="preserve"> DSRA!CL$81</f>
        <v>0</v>
      </c>
      <c r="CM78" s="300">
        <f xml:space="preserve"> DSRA!CM$81</f>
        <v>0</v>
      </c>
      <c r="CN78" s="300">
        <f xml:space="preserve"> DSRA!CN$81</f>
        <v>0</v>
      </c>
      <c r="CO78" s="300">
        <f xml:space="preserve"> DSRA!CO$81</f>
        <v>0</v>
      </c>
      <c r="CP78" s="300">
        <f xml:space="preserve"> DSRA!CP$81</f>
        <v>0</v>
      </c>
      <c r="CQ78" s="300">
        <f xml:space="preserve"> DSRA!CQ$81</f>
        <v>0</v>
      </c>
      <c r="CR78" s="300">
        <f xml:space="preserve"> DSRA!CR$81</f>
        <v>0</v>
      </c>
      <c r="CS78" s="300">
        <f xml:space="preserve"> DSRA!CS$81</f>
        <v>0</v>
      </c>
      <c r="CT78" s="300">
        <f xml:space="preserve"> DSRA!CT$81</f>
        <v>0</v>
      </c>
      <c r="CU78" s="300">
        <f xml:space="preserve"> DSRA!CU$81</f>
        <v>0</v>
      </c>
      <c r="CV78" s="300">
        <f xml:space="preserve"> DSRA!CV$81</f>
        <v>0</v>
      </c>
      <c r="CW78" s="300">
        <f xml:space="preserve"> DSRA!CW$81</f>
        <v>0</v>
      </c>
      <c r="CX78" s="300">
        <f xml:space="preserve"> DSRA!CX$81</f>
        <v>0</v>
      </c>
      <c r="CY78" s="300">
        <f xml:space="preserve"> DSRA!CY$81</f>
        <v>0</v>
      </c>
      <c r="CZ78" s="300">
        <f xml:space="preserve"> DSRA!CZ$81</f>
        <v>0</v>
      </c>
      <c r="DA78" s="300">
        <f xml:space="preserve"> DSRA!DA$81</f>
        <v>0</v>
      </c>
      <c r="DB78" s="300">
        <f xml:space="preserve"> DSRA!DB$81</f>
        <v>0</v>
      </c>
      <c r="DC78" s="300">
        <f xml:space="preserve"> DSRA!DC$81</f>
        <v>0</v>
      </c>
      <c r="DD78" s="300">
        <f xml:space="preserve"> DSRA!DD$81</f>
        <v>0</v>
      </c>
      <c r="DE78" s="300">
        <f xml:space="preserve"> DSRA!DE$81</f>
        <v>0</v>
      </c>
      <c r="DF78" s="300">
        <f xml:space="preserve"> DSRA!DF$81</f>
        <v>0</v>
      </c>
      <c r="DG78" s="300">
        <f xml:space="preserve"> DSRA!DG$81</f>
        <v>0</v>
      </c>
      <c r="DH78" s="300">
        <f xml:space="preserve"> DSRA!DH$81</f>
        <v>0</v>
      </c>
      <c r="DI78" s="300">
        <f xml:space="preserve"> DSRA!DI$81</f>
        <v>0</v>
      </c>
      <c r="DJ78" s="300">
        <f xml:space="preserve"> DSRA!DJ$81</f>
        <v>0</v>
      </c>
      <c r="DK78" s="300">
        <f xml:space="preserve"> DSRA!DK$81</f>
        <v>0</v>
      </c>
      <c r="DL78" s="300">
        <f xml:space="preserve"> DSRA!DL$81</f>
        <v>0</v>
      </c>
      <c r="DM78" s="300">
        <f xml:space="preserve"> DSRA!DM$81</f>
        <v>0</v>
      </c>
      <c r="DN78" s="300">
        <f xml:space="preserve"> DSRA!DN$81</f>
        <v>0</v>
      </c>
      <c r="DO78" s="300">
        <f xml:space="preserve"> DSRA!DO$81</f>
        <v>0</v>
      </c>
      <c r="DP78" s="300">
        <f xml:space="preserve"> DSRA!DP$81</f>
        <v>0</v>
      </c>
      <c r="DQ78" s="300">
        <f xml:space="preserve"> DSRA!DQ$81</f>
        <v>0</v>
      </c>
      <c r="DR78" s="300">
        <f xml:space="preserve"> DSRA!DR$81</f>
        <v>0</v>
      </c>
      <c r="DS78" s="300">
        <f xml:space="preserve"> DSRA!DS$81</f>
        <v>0</v>
      </c>
      <c r="DT78" s="300">
        <f xml:space="preserve"> DSRA!DT$81</f>
        <v>0</v>
      </c>
      <c r="DU78" s="300">
        <f xml:space="preserve"> DSRA!DU$81</f>
        <v>0</v>
      </c>
      <c r="DV78" s="300">
        <f xml:space="preserve"> DSRA!DV$81</f>
        <v>0</v>
      </c>
      <c r="DW78" s="300">
        <f xml:space="preserve"> DSRA!DW$81</f>
        <v>0</v>
      </c>
      <c r="DX78" s="300">
        <f xml:space="preserve"> DSRA!DX$81</f>
        <v>0</v>
      </c>
      <c r="DY78" s="300">
        <f xml:space="preserve"> DSRA!DY$81</f>
        <v>0</v>
      </c>
      <c r="DZ78" s="300">
        <f xml:space="preserve"> DSRA!DZ$81</f>
        <v>0</v>
      </c>
      <c r="EA78" s="300">
        <f xml:space="preserve"> DSRA!EA$81</f>
        <v>0</v>
      </c>
      <c r="EB78" s="300">
        <f xml:space="preserve"> DSRA!EB$81</f>
        <v>0</v>
      </c>
      <c r="EC78" s="300">
        <f xml:space="preserve"> DSRA!EC$81</f>
        <v>0</v>
      </c>
      <c r="ED78" s="300">
        <f xml:space="preserve"> DSRA!ED$81</f>
        <v>0</v>
      </c>
      <c r="EE78" s="300">
        <f xml:space="preserve"> DSRA!EE$81</f>
        <v>0</v>
      </c>
      <c r="EF78" s="300">
        <f xml:space="preserve"> DSRA!EF$81</f>
        <v>0</v>
      </c>
      <c r="EG78" s="300">
        <f xml:space="preserve"> DSRA!EG$81</f>
        <v>0</v>
      </c>
      <c r="EH78" s="300">
        <f xml:space="preserve"> DSRA!EH$81</f>
        <v>0</v>
      </c>
      <c r="EI78" s="300">
        <f xml:space="preserve"> DSRA!EI$81</f>
        <v>0</v>
      </c>
      <c r="EJ78" s="300">
        <f xml:space="preserve"> DSRA!EJ$81</f>
        <v>0</v>
      </c>
      <c r="EK78" s="300">
        <f xml:space="preserve"> DSRA!EK$81</f>
        <v>0</v>
      </c>
      <c r="EL78" s="300">
        <f xml:space="preserve"> DSRA!EL$81</f>
        <v>0</v>
      </c>
      <c r="EM78" s="300">
        <f xml:space="preserve"> DSRA!EM$81</f>
        <v>0</v>
      </c>
      <c r="EN78" s="300">
        <f xml:space="preserve"> DSRA!EN$81</f>
        <v>0</v>
      </c>
      <c r="EO78" s="300">
        <f xml:space="preserve"> DSRA!EO$81</f>
        <v>0</v>
      </c>
      <c r="EP78" s="300">
        <f xml:space="preserve"> DSRA!EP$81</f>
        <v>0</v>
      </c>
      <c r="EQ78" s="300">
        <f xml:space="preserve"> DSRA!EQ$81</f>
        <v>0</v>
      </c>
      <c r="ER78" s="300">
        <f xml:space="preserve"> DSRA!ER$81</f>
        <v>0</v>
      </c>
      <c r="ES78" s="300">
        <f xml:space="preserve"> DSRA!ES$81</f>
        <v>0</v>
      </c>
      <c r="ET78" s="300">
        <f xml:space="preserve"> DSRA!ET$81</f>
        <v>0</v>
      </c>
      <c r="EU78" s="300">
        <f xml:space="preserve"> DSRA!EU$81</f>
        <v>0</v>
      </c>
      <c r="EV78" s="300">
        <f xml:space="preserve"> DSRA!EV$81</f>
        <v>0</v>
      </c>
      <c r="EW78" s="300">
        <f xml:space="preserve"> DSRA!EW$81</f>
        <v>0</v>
      </c>
      <c r="EX78" s="300">
        <f xml:space="preserve"> DSRA!EX$81</f>
        <v>0</v>
      </c>
      <c r="EY78" s="300">
        <f xml:space="preserve"> DSRA!EY$81</f>
        <v>0</v>
      </c>
      <c r="EZ78" s="300">
        <f xml:space="preserve"> DSRA!EZ$81</f>
        <v>0</v>
      </c>
      <c r="FA78" s="300">
        <f xml:space="preserve"> DSRA!FA$81</f>
        <v>0</v>
      </c>
      <c r="FB78" s="300">
        <f xml:space="preserve"> DSRA!FB$81</f>
        <v>0</v>
      </c>
      <c r="FC78" s="300">
        <f xml:space="preserve"> DSRA!FC$81</f>
        <v>0</v>
      </c>
      <c r="FD78" s="300">
        <f xml:space="preserve"> DSRA!FD$81</f>
        <v>0</v>
      </c>
      <c r="FE78" s="300">
        <f xml:space="preserve"> DSRA!FE$81</f>
        <v>0</v>
      </c>
      <c r="FF78" s="300">
        <f xml:space="preserve"> DSRA!FF$81</f>
        <v>0</v>
      </c>
      <c r="FG78" s="300">
        <f xml:space="preserve"> DSRA!FG$81</f>
        <v>0</v>
      </c>
      <c r="FH78" s="300">
        <f xml:space="preserve"> DSRA!FH$81</f>
        <v>0</v>
      </c>
      <c r="FI78" s="300">
        <f xml:space="preserve"> DSRA!FI$81</f>
        <v>0</v>
      </c>
      <c r="FJ78" s="300">
        <f xml:space="preserve"> DSRA!FJ$81</f>
        <v>0</v>
      </c>
      <c r="FK78" s="300">
        <f xml:space="preserve"> DSRA!FK$81</f>
        <v>0</v>
      </c>
      <c r="FL78" s="300">
        <f xml:space="preserve"> DSRA!FL$81</f>
        <v>0</v>
      </c>
      <c r="FM78" s="300">
        <f xml:space="preserve"> DSRA!FM$81</f>
        <v>0</v>
      </c>
      <c r="FN78" s="300">
        <f xml:space="preserve"> DSRA!FN$81</f>
        <v>0</v>
      </c>
      <c r="FO78" s="300">
        <f xml:space="preserve"> DSRA!FO$81</f>
        <v>0</v>
      </c>
      <c r="FP78" s="300">
        <f xml:space="preserve"> DSRA!FP$81</f>
        <v>0</v>
      </c>
      <c r="FQ78" s="300">
        <f xml:space="preserve"> DSRA!FQ$81</f>
        <v>0</v>
      </c>
      <c r="FR78" s="300">
        <f xml:space="preserve"> DSRA!FR$81</f>
        <v>0</v>
      </c>
      <c r="FS78" s="300">
        <f xml:space="preserve"> DSRA!FS$81</f>
        <v>0</v>
      </c>
      <c r="FT78" s="300">
        <f xml:space="preserve"> DSRA!FT$81</f>
        <v>0</v>
      </c>
      <c r="FU78" s="300">
        <f xml:space="preserve"> DSRA!FU$81</f>
        <v>0</v>
      </c>
      <c r="FV78" s="300">
        <f xml:space="preserve"> DSRA!FV$81</f>
        <v>0</v>
      </c>
      <c r="FW78" s="300">
        <f xml:space="preserve"> DSRA!FW$81</f>
        <v>0</v>
      </c>
      <c r="FX78" s="300">
        <f xml:space="preserve"> DSRA!FX$81</f>
        <v>0</v>
      </c>
      <c r="FY78" s="300">
        <f xml:space="preserve"> DSRA!FY$81</f>
        <v>0</v>
      </c>
      <c r="FZ78" s="300">
        <f xml:space="preserve"> DSRA!FZ$81</f>
        <v>0</v>
      </c>
      <c r="GA78" s="300">
        <f xml:space="preserve"> DSRA!GA$81</f>
        <v>0</v>
      </c>
      <c r="GB78" s="300">
        <f xml:space="preserve"> DSRA!GB$81</f>
        <v>0</v>
      </c>
      <c r="GC78" s="300">
        <f xml:space="preserve"> DSRA!GC$81</f>
        <v>0</v>
      </c>
      <c r="GD78" s="300">
        <f xml:space="preserve"> DSRA!GD$81</f>
        <v>0</v>
      </c>
      <c r="GE78" s="300">
        <f xml:space="preserve"> DSRA!GE$81</f>
        <v>0</v>
      </c>
      <c r="GF78" s="300">
        <f xml:space="preserve"> DSRA!GF$81</f>
        <v>0</v>
      </c>
      <c r="GG78" s="300">
        <f xml:space="preserve"> DSRA!GG$81</f>
        <v>0</v>
      </c>
      <c r="GH78" s="300">
        <f xml:space="preserve"> DSRA!GH$81</f>
        <v>0</v>
      </c>
      <c r="GI78" s="300">
        <f xml:space="preserve"> DSRA!GI$81</f>
        <v>0</v>
      </c>
      <c r="GJ78" s="300">
        <f xml:space="preserve"> DSRA!GJ$81</f>
        <v>0</v>
      </c>
    </row>
    <row r="79" spans="1:192" outlineLevel="1" x14ac:dyDescent="0.25">
      <c r="A79" s="217"/>
      <c r="D79" s="221"/>
      <c r="E79" s="243" t="s">
        <v>58</v>
      </c>
      <c r="F79" s="243"/>
      <c r="G79" s="243" t="str">
        <f>SMU</f>
        <v>$ 000s</v>
      </c>
      <c r="H79" s="243"/>
      <c r="I79" s="243"/>
      <c r="J79" s="243">
        <f t="shared" ref="J79:AO79" si="72">SUM(J75:J78)</f>
        <v>0</v>
      </c>
      <c r="K79" s="243">
        <f t="shared" si="72"/>
        <v>0</v>
      </c>
      <c r="L79" s="243">
        <f t="shared" si="72"/>
        <v>0</v>
      </c>
      <c r="M79" s="243">
        <f t="shared" si="72"/>
        <v>0</v>
      </c>
      <c r="N79" s="243">
        <f t="shared" si="72"/>
        <v>0</v>
      </c>
      <c r="O79" s="243">
        <f t="shared" si="72"/>
        <v>5.2956929721403867E-6</v>
      </c>
      <c r="P79" s="243">
        <f t="shared" si="72"/>
        <v>1.3557932106778026E-5</v>
      </c>
      <c r="Q79" s="243">
        <f t="shared" si="72"/>
        <v>2.2001009710947983E-5</v>
      </c>
      <c r="R79" s="243">
        <f t="shared" si="72"/>
        <v>4888.3189936144508</v>
      </c>
      <c r="S79" s="243">
        <f t="shared" si="72"/>
        <v>5060.6956543087435</v>
      </c>
      <c r="T79" s="243">
        <f t="shared" si="72"/>
        <v>5390.1784928697562</v>
      </c>
      <c r="U79" s="243">
        <f t="shared" si="72"/>
        <v>5429.9290638885668</v>
      </c>
      <c r="V79" s="243">
        <f t="shared" si="72"/>
        <v>5060.0486491798692</v>
      </c>
      <c r="W79" s="243">
        <f t="shared" si="72"/>
        <v>4981.8159611104475</v>
      </c>
      <c r="X79" s="243">
        <f t="shared" si="72"/>
        <v>5339.2413637173522</v>
      </c>
      <c r="Y79" s="243">
        <f t="shared" si="72"/>
        <v>5378.6304003418345</v>
      </c>
      <c r="Z79" s="243">
        <f t="shared" si="72"/>
        <v>5010.427001096843</v>
      </c>
      <c r="AA79" s="243">
        <f t="shared" si="72"/>
        <v>4956.0443622371076</v>
      </c>
      <c r="AB79" s="243">
        <f t="shared" si="72"/>
        <v>5287.9452063968101</v>
      </c>
      <c r="AC79" s="243">
        <f t="shared" si="72"/>
        <v>5326.9987181497163</v>
      </c>
      <c r="AD79" s="243">
        <f t="shared" si="72"/>
        <v>4960.4881154053737</v>
      </c>
      <c r="AE79" s="243">
        <f t="shared" si="72"/>
        <v>4906.2262878329548</v>
      </c>
      <c r="AF79" s="243">
        <f t="shared" si="72"/>
        <v>5236.3187057797104</v>
      </c>
      <c r="AG79" s="243">
        <f t="shared" si="72"/>
        <v>5275.0207556926953</v>
      </c>
      <c r="AH79" s="243">
        <f t="shared" si="72"/>
        <v>4910.1769841940277</v>
      </c>
      <c r="AI79" s="243">
        <f t="shared" si="72"/>
        <v>4861.8660689509525</v>
      </c>
      <c r="AJ79" s="243">
        <f t="shared" si="72"/>
        <v>5184.3160955366202</v>
      </c>
      <c r="AK79" s="243">
        <f t="shared" si="72"/>
        <v>5222.6645030320105</v>
      </c>
      <c r="AL79" s="243">
        <f t="shared" si="72"/>
        <v>4859.4753549715369</v>
      </c>
      <c r="AM79" s="243">
        <f t="shared" si="72"/>
        <v>4782.2585422253305</v>
      </c>
      <c r="AN79" s="243">
        <f t="shared" si="72"/>
        <v>5131.8973559752376</v>
      </c>
      <c r="AO79" s="243">
        <f t="shared" si="72"/>
        <v>5169.8741913100093</v>
      </c>
      <c r="AP79" s="243">
        <f t="shared" ref="AP79:BU79" si="73">SUM(AP75:AP78)</f>
        <v>4808.3118158739662</v>
      </c>
      <c r="AQ79" s="243">
        <f t="shared" si="73"/>
        <v>4754.3666756093171</v>
      </c>
      <c r="AR79" s="243">
        <f t="shared" si="73"/>
        <v>5079.0633338418884</v>
      </c>
      <c r="AS79" s="243">
        <f t="shared" si="73"/>
        <v>5116.6971716836324</v>
      </c>
      <c r="AT79" s="243">
        <f t="shared" si="73"/>
        <v>4756.7801060983002</v>
      </c>
      <c r="AU79" s="243">
        <f t="shared" si="73"/>
        <v>4702.9380434408322</v>
      </c>
      <c r="AV79" s="243">
        <f t="shared" si="73"/>
        <v>5025.8457883173414</v>
      </c>
      <c r="AW79" s="243">
        <f t="shared" si="73"/>
        <v>5063.1188998048347</v>
      </c>
      <c r="AX79" s="243">
        <f t="shared" si="73"/>
        <v>4704.8195925279761</v>
      </c>
      <c r="AY79" s="243">
        <f t="shared" si="73"/>
        <v>4656.6926730603391</v>
      </c>
      <c r="AZ79" s="243">
        <f t="shared" si="73"/>
        <v>4972.1942923580191</v>
      </c>
      <c r="BA79" s="243">
        <f t="shared" si="73"/>
        <v>5009.1041348164854</v>
      </c>
      <c r="BB79" s="243">
        <f t="shared" si="73"/>
        <v>4652.4102154528327</v>
      </c>
      <c r="BC79" s="243">
        <f t="shared" si="73"/>
        <v>4576.1341493438531</v>
      </c>
      <c r="BD79" s="243">
        <f t="shared" si="73"/>
        <v>4918.0646211354115</v>
      </c>
      <c r="BE79" s="243">
        <f t="shared" si="73"/>
        <v>4954.5911559047727</v>
      </c>
      <c r="BF79" s="243">
        <f t="shared" si="73"/>
        <v>4599.4728514170129</v>
      </c>
      <c r="BG79" s="243">
        <f t="shared" si="73"/>
        <v>4545.8903564129705</v>
      </c>
      <c r="BH79" s="243">
        <f t="shared" si="73"/>
        <v>4863.4576726665673</v>
      </c>
      <c r="BI79" s="243">
        <f t="shared" si="73"/>
        <v>4899.6323243704137</v>
      </c>
      <c r="BJ79" s="243">
        <f t="shared" si="73"/>
        <v>4546.1109571947272</v>
      </c>
      <c r="BK79" s="243">
        <f t="shared" si="73"/>
        <v>3861.4461423210387</v>
      </c>
      <c r="BL79" s="243">
        <f t="shared" si="73"/>
        <v>3492.9864586354765</v>
      </c>
      <c r="BM79" s="243">
        <f t="shared" si="73"/>
        <v>2697.7152661275527</v>
      </c>
      <c r="BN79" s="243">
        <f t="shared" si="73"/>
        <v>1564.851406347776</v>
      </c>
      <c r="BO79" s="243">
        <f t="shared" si="73"/>
        <v>1522.4644470982507</v>
      </c>
      <c r="BP79" s="243">
        <f t="shared" si="73"/>
        <v>1847.9463568675073</v>
      </c>
      <c r="BQ79" s="243">
        <f t="shared" si="73"/>
        <v>1895.5585013278619</v>
      </c>
      <c r="BR79" s="243">
        <f t="shared" si="73"/>
        <v>1557.0659118050294</v>
      </c>
      <c r="BS79" s="243">
        <f t="shared" si="73"/>
        <v>1498.2428542872731</v>
      </c>
      <c r="BT79" s="243">
        <f t="shared" si="73"/>
        <v>1838.7525938980175</v>
      </c>
      <c r="BU79" s="243">
        <f t="shared" si="73"/>
        <v>1886.1278620177727</v>
      </c>
      <c r="BV79" s="243">
        <f t="shared" ref="BV79:DA79" si="74">SUM(BV75:BV78)</f>
        <v>1549.319315228885</v>
      </c>
      <c r="BW79" s="243">
        <f t="shared" si="74"/>
        <v>1507.3532309578977</v>
      </c>
      <c r="BX79" s="243">
        <f t="shared" si="74"/>
        <v>1829.6045710428034</v>
      </c>
      <c r="BY79" s="243">
        <f t="shared" si="74"/>
        <v>1876.7441413112174</v>
      </c>
      <c r="BZ79" s="243">
        <f t="shared" si="74"/>
        <v>1541.6112589342142</v>
      </c>
      <c r="CA79" s="243">
        <f t="shared" si="74"/>
        <v>1499.8539611521378</v>
      </c>
      <c r="CB79" s="243">
        <f t="shared" si="74"/>
        <v>1820.5020607391089</v>
      </c>
      <c r="CC79" s="243">
        <f t="shared" si="74"/>
        <v>1867.4071057823062</v>
      </c>
      <c r="CD79" s="243">
        <f t="shared" si="74"/>
        <v>1533.9415511783227</v>
      </c>
      <c r="CE79" s="243">
        <f t="shared" si="74"/>
        <v>1492.3920011464061</v>
      </c>
      <c r="CF79" s="243">
        <f t="shared" si="74"/>
        <v>1811.4448365563271</v>
      </c>
      <c r="CG79" s="243">
        <f t="shared" si="74"/>
        <v>1858.1165231664741</v>
      </c>
      <c r="CH79" s="243">
        <f t="shared" si="74"/>
        <v>1526.3100011724609</v>
      </c>
      <c r="CI79" s="243">
        <f t="shared" si="74"/>
        <v>1468.6488448217874</v>
      </c>
      <c r="CJ79" s="243">
        <f t="shared" si="74"/>
        <v>1802.4326731903752</v>
      </c>
      <c r="CK79" s="243">
        <f t="shared" si="74"/>
        <v>1848.8721623547008</v>
      </c>
      <c r="CL79" s="243">
        <f t="shared" si="74"/>
        <v>1518.7164190770754</v>
      </c>
      <c r="CM79" s="243">
        <f t="shared" si="74"/>
        <v>1477.5792689749328</v>
      </c>
      <c r="CN79" s="243">
        <f t="shared" si="74"/>
        <v>1793.4653464580852</v>
      </c>
      <c r="CO79" s="243">
        <f t="shared" si="74"/>
        <v>1839.673793387763</v>
      </c>
      <c r="CP79" s="243">
        <f t="shared" si="74"/>
        <v>1511.1606159970906</v>
      </c>
      <c r="CQ79" s="243">
        <f t="shared" si="74"/>
        <v>1470.2281283332668</v>
      </c>
      <c r="CR79" s="243">
        <f t="shared" si="74"/>
        <v>1784.5426332916277</v>
      </c>
      <c r="CS79" s="243">
        <f t="shared" si="74"/>
        <v>1830.5211874505103</v>
      </c>
      <c r="CT79" s="243">
        <f t="shared" si="74"/>
        <v>1503.6424039772046</v>
      </c>
      <c r="CU79" s="243">
        <f t="shared" si="74"/>
        <v>1462.9135605306137</v>
      </c>
      <c r="CV79" s="243">
        <f t="shared" si="74"/>
        <v>1775.6643117329631</v>
      </c>
      <c r="CW79" s="243">
        <f t="shared" si="74"/>
        <v>1821.414116866179</v>
      </c>
      <c r="CX79" s="243">
        <f t="shared" si="74"/>
        <v>1496.1615959972187</v>
      </c>
      <c r="CY79" s="243">
        <f t="shared" si="74"/>
        <v>1439.6393903860398</v>
      </c>
      <c r="CZ79" s="243">
        <f t="shared" si="74"/>
        <v>1766.8301609283217</v>
      </c>
      <c r="DA79" s="243">
        <f t="shared" si="74"/>
        <v>1812.3523550907257</v>
      </c>
      <c r="DB79" s="243">
        <f t="shared" ref="DB79:EG79" si="75">SUM(DB75:DB78)</f>
        <v>1488.7180059673819</v>
      </c>
      <c r="DC79" s="243">
        <f t="shared" si="75"/>
        <v>1448.393416529902</v>
      </c>
      <c r="DD79" s="243">
        <f t="shared" si="75"/>
        <v>1758.0399611227085</v>
      </c>
      <c r="DE79" s="243">
        <f t="shared" si="75"/>
        <v>1803.3356767071905</v>
      </c>
      <c r="DF79" s="243">
        <f t="shared" si="75"/>
        <v>1481.3114487237635</v>
      </c>
      <c r="DG79" s="243">
        <f t="shared" si="75"/>
        <v>1441.1874791342311</v>
      </c>
      <c r="DH79" s="243">
        <f t="shared" si="75"/>
        <v>1749.2934936544366</v>
      </c>
      <c r="DI79" s="243">
        <f t="shared" si="75"/>
        <v>1794.3638574200904</v>
      </c>
      <c r="DJ79" s="243">
        <f t="shared" si="75"/>
        <v>1473.9417400236453</v>
      </c>
      <c r="DK79" s="243">
        <f t="shared" si="75"/>
        <v>1434.0173921733644</v>
      </c>
      <c r="DL79" s="243">
        <f t="shared" si="75"/>
        <v>1740.5905409496881</v>
      </c>
      <c r="DM79" s="243">
        <f t="shared" si="75"/>
        <v>1785.4366740498408</v>
      </c>
      <c r="DN79" s="243">
        <f t="shared" si="75"/>
        <v>1466.6086965409409</v>
      </c>
      <c r="DO79" s="243">
        <f t="shared" si="75"/>
        <v>387.41295559228172</v>
      </c>
      <c r="DP79" s="243">
        <f t="shared" si="75"/>
        <v>387.41287259472085</v>
      </c>
      <c r="DQ79" s="243">
        <f t="shared" si="75"/>
        <v>387.41278867315197</v>
      </c>
      <c r="DR79" s="243">
        <f t="shared" si="75"/>
        <v>387.41270473220249</v>
      </c>
      <c r="DS79" s="243">
        <f t="shared" si="75"/>
        <v>387.4126226048885</v>
      </c>
      <c r="DT79" s="243">
        <f t="shared" si="75"/>
        <v>387.4125395464041</v>
      </c>
      <c r="DU79" s="243">
        <f t="shared" si="75"/>
        <v>387.4124555603218</v>
      </c>
      <c r="DV79" s="243">
        <f t="shared" si="75"/>
        <v>387.41237156335455</v>
      </c>
      <c r="DW79" s="243">
        <f t="shared" si="75"/>
        <v>387.41228937708507</v>
      </c>
      <c r="DX79" s="243">
        <f t="shared" si="75"/>
        <v>387.41220626082833</v>
      </c>
      <c r="DY79" s="243">
        <f t="shared" si="75"/>
        <v>387.41212222164859</v>
      </c>
      <c r="DZ79" s="243">
        <f t="shared" si="75"/>
        <v>387.41203817131839</v>
      </c>
      <c r="EA79" s="243">
        <f t="shared" si="75"/>
        <v>387.41195593102805</v>
      </c>
      <c r="EB79" s="243">
        <f t="shared" si="75"/>
        <v>387.41187276697787</v>
      </c>
      <c r="EC79" s="243">
        <f t="shared" si="75"/>
        <v>387.4117886770901</v>
      </c>
      <c r="ED79" s="243">
        <f t="shared" si="75"/>
        <v>387.41170456782174</v>
      </c>
      <c r="EE79" s="243">
        <f t="shared" si="75"/>
        <v>387.41162135886668</v>
      </c>
      <c r="EF79" s="243">
        <f t="shared" si="75"/>
        <v>387.41153813599374</v>
      </c>
      <c r="EG79" s="243">
        <f t="shared" si="75"/>
        <v>387.41145398053061</v>
      </c>
      <c r="EH79" s="243">
        <f t="shared" ref="EH79:FM79" si="76">SUM(EH75:EH78)</f>
        <v>387.4113698136515</v>
      </c>
      <c r="EI79" s="243">
        <f t="shared" si="76"/>
        <v>387.41128746038481</v>
      </c>
      <c r="EJ79" s="243">
        <f t="shared" si="76"/>
        <v>387.41120418052736</v>
      </c>
      <c r="EK79" s="243">
        <f t="shared" si="76"/>
        <v>387.41111996665705</v>
      </c>
      <c r="EL79" s="243">
        <f t="shared" si="76"/>
        <v>387.41103573553005</v>
      </c>
      <c r="EM79" s="243">
        <f t="shared" si="76"/>
        <v>387.41095332564532</v>
      </c>
      <c r="EN79" s="243">
        <f t="shared" si="76"/>
        <v>387.41086999011634</v>
      </c>
      <c r="EO79" s="243">
        <f t="shared" si="76"/>
        <v>387.41078572686541</v>
      </c>
      <c r="EP79" s="243">
        <f t="shared" si="76"/>
        <v>387.41070145140208</v>
      </c>
      <c r="EQ79" s="243">
        <f t="shared" si="76"/>
        <v>387.41061899269079</v>
      </c>
      <c r="ER79" s="243">
        <f t="shared" si="76"/>
        <v>387.41053560332853</v>
      </c>
      <c r="ES79" s="243">
        <f t="shared" si="76"/>
        <v>387.41045127901555</v>
      </c>
      <c r="ET79" s="243">
        <f t="shared" si="76"/>
        <v>387.41036693664944</v>
      </c>
      <c r="EU79" s="243">
        <f t="shared" si="76"/>
        <v>387.41028349424164</v>
      </c>
      <c r="EV79" s="243">
        <f t="shared" si="76"/>
        <v>387.41020004264283</v>
      </c>
      <c r="EW79" s="243">
        <f t="shared" si="76"/>
        <v>387.41011566337397</v>
      </c>
      <c r="EX79" s="243">
        <f t="shared" si="76"/>
        <v>387.41003126737945</v>
      </c>
      <c r="EY79" s="243">
        <f t="shared" si="76"/>
        <v>387.4099486902378</v>
      </c>
      <c r="EZ79" s="243">
        <f t="shared" si="76"/>
        <v>387.40986518191704</v>
      </c>
      <c r="FA79" s="243">
        <f t="shared" si="76"/>
        <v>387.40978074344457</v>
      </c>
      <c r="FB79" s="243">
        <f t="shared" si="76"/>
        <v>387.40969628744995</v>
      </c>
      <c r="FC79" s="243">
        <f t="shared" si="76"/>
        <v>387.409613655768</v>
      </c>
      <c r="FD79" s="243">
        <f t="shared" si="76"/>
        <v>387.40953008914971</v>
      </c>
      <c r="FE79" s="243">
        <f t="shared" si="76"/>
        <v>387.40944558908416</v>
      </c>
      <c r="FF79" s="243">
        <f t="shared" si="76"/>
        <v>387.40936107096547</v>
      </c>
      <c r="FG79" s="243">
        <f t="shared" si="76"/>
        <v>387.40927837565312</v>
      </c>
      <c r="FH79" s="243">
        <f t="shared" si="76"/>
        <v>387.40919474968689</v>
      </c>
      <c r="FI79" s="243">
        <f t="shared" si="76"/>
        <v>387.40911019333805</v>
      </c>
      <c r="FJ79" s="243">
        <f t="shared" si="76"/>
        <v>387.4090256170777</v>
      </c>
      <c r="FK79" s="243">
        <f t="shared" si="76"/>
        <v>387.40894194883265</v>
      </c>
      <c r="FL79" s="243">
        <f t="shared" si="76"/>
        <v>387.40885826351848</v>
      </c>
      <c r="FM79" s="243">
        <f t="shared" si="76"/>
        <v>387.40877364584213</v>
      </c>
      <c r="FN79" s="243">
        <f t="shared" ref="FN79:GJ79" si="77">SUM(FN75:FN78)</f>
        <v>387.40868900931616</v>
      </c>
      <c r="FO79" s="243">
        <f t="shared" si="77"/>
        <v>387.40860619609288</v>
      </c>
      <c r="FP79" s="243">
        <f t="shared" si="77"/>
        <v>387.40852244329017</v>
      </c>
      <c r="FQ79" s="243">
        <f t="shared" si="77"/>
        <v>387.40843775419773</v>
      </c>
      <c r="FR79" s="243">
        <f t="shared" si="77"/>
        <v>387.40835305050354</v>
      </c>
      <c r="FS79" s="243">
        <f t="shared" si="77"/>
        <v>387.40827017287074</v>
      </c>
      <c r="FT79" s="243">
        <f t="shared" si="77"/>
        <v>387.40818635546805</v>
      </c>
      <c r="FU79" s="243">
        <f t="shared" si="77"/>
        <v>387.40810160345518</v>
      </c>
      <c r="FV79" s="243">
        <f t="shared" si="77"/>
        <v>387.40801683790244</v>
      </c>
      <c r="FW79" s="243">
        <f t="shared" si="77"/>
        <v>387.4079339049502</v>
      </c>
      <c r="FX79" s="243">
        <f t="shared" si="77"/>
        <v>387.40785003476464</v>
      </c>
      <c r="FY79" s="243">
        <f t="shared" si="77"/>
        <v>387.40776522567199</v>
      </c>
      <c r="FZ79" s="243">
        <f t="shared" si="77"/>
        <v>387.40768040569435</v>
      </c>
      <c r="GA79" s="243">
        <f t="shared" si="77"/>
        <v>387.4075964895535</v>
      </c>
      <c r="GB79" s="243">
        <f t="shared" si="77"/>
        <v>387.40751256343378</v>
      </c>
      <c r="GC79" s="243">
        <f t="shared" si="77"/>
        <v>387.40742769513747</v>
      </c>
      <c r="GD79" s="243">
        <f t="shared" si="77"/>
        <v>387.40734280905355</v>
      </c>
      <c r="GE79" s="243">
        <f t="shared" si="77"/>
        <v>387.40725975507377</v>
      </c>
      <c r="GF79" s="243">
        <f t="shared" si="77"/>
        <v>387.40717576435412</v>
      </c>
      <c r="GG79" s="243">
        <f t="shared" si="77"/>
        <v>387.40709084004004</v>
      </c>
      <c r="GH79" s="243">
        <f t="shared" si="77"/>
        <v>387.40700589607991</v>
      </c>
      <c r="GI79" s="243">
        <f t="shared" si="77"/>
        <v>387.40692277950865</v>
      </c>
      <c r="GJ79" s="243">
        <f t="shared" si="77"/>
        <v>387.40683872287599</v>
      </c>
    </row>
    <row r="80" spans="1:192" outlineLevel="1" x14ac:dyDescent="0.25">
      <c r="A80" s="217"/>
      <c r="D80" s="221"/>
      <c r="E80" s="246"/>
      <c r="F80" s="246"/>
      <c r="G80" s="246"/>
      <c r="H80" s="246"/>
      <c r="I80" s="246"/>
      <c r="J80" s="246"/>
      <c r="K80" s="246"/>
      <c r="L80" s="246"/>
      <c r="M80" s="246"/>
      <c r="N80" s="246"/>
      <c r="O80" s="246"/>
      <c r="P80" s="246"/>
      <c r="Q80" s="246"/>
      <c r="R80" s="246"/>
      <c r="S80" s="246"/>
      <c r="T80" s="246"/>
      <c r="U80" s="246"/>
      <c r="V80" s="246"/>
      <c r="W80" s="246"/>
      <c r="X80" s="246"/>
      <c r="Y80" s="246"/>
      <c r="Z80" s="246"/>
      <c r="AA80" s="246"/>
      <c r="AB80" s="246"/>
      <c r="AC80" s="246"/>
      <c r="AD80" s="246"/>
      <c r="AE80" s="246"/>
      <c r="AF80" s="246"/>
      <c r="AG80" s="246"/>
      <c r="AH80" s="246"/>
      <c r="AI80" s="246"/>
      <c r="AJ80" s="246"/>
      <c r="AK80" s="246"/>
      <c r="AL80" s="246"/>
      <c r="AM80" s="246"/>
      <c r="AN80" s="246"/>
      <c r="AO80" s="246"/>
      <c r="AP80" s="246"/>
      <c r="AQ80" s="246"/>
      <c r="AR80" s="246"/>
      <c r="AS80" s="246"/>
      <c r="AT80" s="246"/>
      <c r="AU80" s="246"/>
      <c r="AV80" s="246"/>
      <c r="AW80" s="246"/>
      <c r="AX80" s="246"/>
      <c r="AY80" s="246"/>
      <c r="AZ80" s="246"/>
      <c r="BA80" s="246"/>
      <c r="BB80" s="246"/>
      <c r="BC80" s="246"/>
      <c r="BD80" s="246"/>
      <c r="BE80" s="246"/>
      <c r="BF80" s="246"/>
      <c r="BG80" s="246"/>
      <c r="BH80" s="246"/>
      <c r="BI80" s="246"/>
      <c r="BJ80" s="246"/>
      <c r="BK80" s="246"/>
      <c r="BL80" s="246"/>
      <c r="BM80" s="246"/>
      <c r="BN80" s="246"/>
      <c r="BO80" s="246"/>
      <c r="BP80" s="246"/>
      <c r="BQ80" s="246"/>
      <c r="BR80" s="246"/>
      <c r="BS80" s="246"/>
      <c r="BT80" s="246"/>
      <c r="BU80" s="246"/>
      <c r="BV80" s="246"/>
      <c r="BW80" s="246"/>
      <c r="BX80" s="246"/>
      <c r="BY80" s="246"/>
      <c r="BZ80" s="246"/>
      <c r="CA80" s="246"/>
      <c r="CB80" s="246"/>
      <c r="CC80" s="246"/>
      <c r="CD80" s="246"/>
      <c r="CE80" s="246"/>
      <c r="CF80" s="246"/>
      <c r="CG80" s="246"/>
      <c r="CH80" s="246"/>
      <c r="CI80" s="246"/>
      <c r="CJ80" s="246"/>
      <c r="CK80" s="246"/>
      <c r="CL80" s="246"/>
      <c r="CM80" s="246"/>
      <c r="CN80" s="246"/>
      <c r="CO80" s="246"/>
      <c r="CP80" s="246"/>
      <c r="CQ80" s="246"/>
      <c r="CR80" s="246"/>
      <c r="CS80" s="246"/>
      <c r="CT80" s="246"/>
      <c r="CU80" s="246"/>
      <c r="CV80" s="246"/>
      <c r="CW80" s="246"/>
      <c r="CX80" s="246"/>
      <c r="CY80" s="246"/>
      <c r="CZ80" s="246"/>
      <c r="DA80" s="246"/>
      <c r="DB80" s="246"/>
      <c r="DC80" s="246"/>
      <c r="DD80" s="246"/>
      <c r="DE80" s="246"/>
      <c r="DF80" s="246"/>
      <c r="DG80" s="246"/>
      <c r="DH80" s="246"/>
      <c r="DI80" s="246"/>
      <c r="DJ80" s="246"/>
      <c r="DK80" s="246"/>
      <c r="DL80" s="246"/>
      <c r="DM80" s="246"/>
      <c r="DN80" s="246"/>
      <c r="DO80" s="246"/>
      <c r="DP80" s="246"/>
      <c r="DQ80" s="246"/>
      <c r="DR80" s="246"/>
      <c r="DS80" s="246"/>
      <c r="DT80" s="246"/>
      <c r="DU80" s="246"/>
      <c r="DV80" s="246"/>
      <c r="DW80" s="246"/>
      <c r="DX80" s="246"/>
      <c r="DY80" s="246"/>
      <c r="DZ80" s="246"/>
      <c r="EA80" s="246"/>
      <c r="EB80" s="246"/>
      <c r="EC80" s="246"/>
      <c r="ED80" s="246"/>
      <c r="EE80" s="246"/>
      <c r="EF80" s="246"/>
      <c r="EG80" s="246"/>
      <c r="EH80" s="246"/>
      <c r="EI80" s="246"/>
      <c r="EJ80" s="246"/>
      <c r="EK80" s="246"/>
      <c r="EL80" s="246"/>
      <c r="EM80" s="246"/>
      <c r="EN80" s="246"/>
      <c r="EO80" s="246"/>
      <c r="EP80" s="246"/>
      <c r="EQ80" s="246"/>
      <c r="ER80" s="246"/>
      <c r="ES80" s="246"/>
      <c r="ET80" s="246"/>
      <c r="EU80" s="246"/>
      <c r="EV80" s="246"/>
      <c r="EW80" s="246"/>
      <c r="EX80" s="246"/>
      <c r="EY80" s="246"/>
      <c r="EZ80" s="246"/>
      <c r="FA80" s="246"/>
      <c r="FB80" s="246"/>
      <c r="FC80" s="246"/>
      <c r="FD80" s="246"/>
      <c r="FE80" s="246"/>
      <c r="FF80" s="246"/>
      <c r="FG80" s="246"/>
      <c r="FH80" s="246"/>
      <c r="FI80" s="246"/>
      <c r="FJ80" s="246"/>
      <c r="FK80" s="246"/>
      <c r="FL80" s="246"/>
      <c r="FM80" s="246"/>
      <c r="FN80" s="246"/>
      <c r="FO80" s="246"/>
      <c r="FP80" s="246"/>
      <c r="FQ80" s="246"/>
      <c r="FR80" s="246"/>
      <c r="FS80" s="246"/>
      <c r="FT80" s="246"/>
      <c r="FU80" s="246"/>
      <c r="FV80" s="246"/>
      <c r="FW80" s="246"/>
      <c r="FX80" s="246"/>
      <c r="FY80" s="246"/>
      <c r="FZ80" s="246"/>
      <c r="GA80" s="246"/>
      <c r="GB80" s="246"/>
      <c r="GC80" s="246"/>
      <c r="GD80" s="246"/>
      <c r="GE80" s="246"/>
      <c r="GF80" s="246"/>
      <c r="GG80" s="246"/>
      <c r="GH80" s="246"/>
      <c r="GI80" s="246"/>
      <c r="GJ80" s="246"/>
    </row>
    <row r="81" spans="1:192" outlineLevel="1" x14ac:dyDescent="0.25">
      <c r="A81" s="217"/>
      <c r="D81" s="221"/>
      <c r="E81" s="243" t="s">
        <v>59</v>
      </c>
      <c r="F81" s="243"/>
      <c r="G81" s="243" t="str">
        <f>SMU</f>
        <v>$ 000s</v>
      </c>
      <c r="H81" s="243"/>
      <c r="I81" s="243"/>
      <c r="J81" s="243">
        <f t="shared" ref="J81:AO81" si="78" xml:space="preserve"> J79 + J72</f>
        <v>0</v>
      </c>
      <c r="K81" s="243">
        <f t="shared" si="78"/>
        <v>0</v>
      </c>
      <c r="L81" s="243">
        <f t="shared" si="78"/>
        <v>0</v>
      </c>
      <c r="M81" s="243">
        <f t="shared" si="78"/>
        <v>0</v>
      </c>
      <c r="N81" s="243">
        <f t="shared" si="78"/>
        <v>0</v>
      </c>
      <c r="O81" s="243">
        <f t="shared" si="78"/>
        <v>5.2956929721403867E-6</v>
      </c>
      <c r="P81" s="243">
        <f t="shared" si="78"/>
        <v>1.3557932106778026E-5</v>
      </c>
      <c r="Q81" s="243">
        <f t="shared" si="78"/>
        <v>2.2001009710947983E-5</v>
      </c>
      <c r="R81" s="243">
        <f t="shared" si="78"/>
        <v>88409.618299176771</v>
      </c>
      <c r="S81" s="243">
        <f t="shared" si="78"/>
        <v>87169.795810565338</v>
      </c>
      <c r="T81" s="243">
        <f t="shared" si="78"/>
        <v>86087.079499820611</v>
      </c>
      <c r="U81" s="243">
        <f t="shared" si="78"/>
        <v>84714.630921533695</v>
      </c>
      <c r="V81" s="243">
        <f t="shared" si="78"/>
        <v>82932.55135751926</v>
      </c>
      <c r="W81" s="243">
        <f t="shared" si="78"/>
        <v>81442.119520144115</v>
      </c>
      <c r="X81" s="243">
        <f t="shared" si="78"/>
        <v>80387.345773445297</v>
      </c>
      <c r="Y81" s="243">
        <f t="shared" si="78"/>
        <v>79014.535660764042</v>
      </c>
      <c r="Z81" s="243">
        <f t="shared" si="78"/>
        <v>77234.133112213327</v>
      </c>
      <c r="AA81" s="243">
        <f t="shared" si="78"/>
        <v>75767.551324047861</v>
      </c>
      <c r="AB81" s="243">
        <f t="shared" si="78"/>
        <v>74687.253018901829</v>
      </c>
      <c r="AC81" s="243">
        <f t="shared" si="78"/>
        <v>73314.107381349007</v>
      </c>
      <c r="AD81" s="243">
        <f t="shared" si="78"/>
        <v>71535.397629298939</v>
      </c>
      <c r="AE81" s="243">
        <f t="shared" si="78"/>
        <v>70068.936652420802</v>
      </c>
      <c r="AF81" s="243">
        <f t="shared" si="78"/>
        <v>68986.829921061828</v>
      </c>
      <c r="AG81" s="243">
        <f t="shared" si="78"/>
        <v>67613.332821669101</v>
      </c>
      <c r="AH81" s="243">
        <f t="shared" si="78"/>
        <v>65836.289900864707</v>
      </c>
      <c r="AI81" s="243">
        <f t="shared" si="78"/>
        <v>64375.779836315909</v>
      </c>
      <c r="AJ81" s="243">
        <f t="shared" si="78"/>
        <v>63286.030713595857</v>
      </c>
      <c r="AK81" s="243">
        <f t="shared" si="78"/>
        <v>61912.179971785532</v>
      </c>
      <c r="AL81" s="243">
        <f t="shared" si="78"/>
        <v>60136.791674419335</v>
      </c>
      <c r="AM81" s="243">
        <f t="shared" si="78"/>
        <v>58647.375712367408</v>
      </c>
      <c r="AN81" s="243">
        <f t="shared" si="78"/>
        <v>57584.815376811588</v>
      </c>
      <c r="AO81" s="243">
        <f t="shared" si="78"/>
        <v>56210.593062840635</v>
      </c>
      <c r="AP81" s="243">
        <f t="shared" ref="AP81:BU81" si="79" xml:space="preserve"> AP79 + AP72</f>
        <v>54436.831538098872</v>
      </c>
      <c r="AQ81" s="243">
        <f t="shared" si="79"/>
        <v>52970.687248528498</v>
      </c>
      <c r="AR81" s="243">
        <f t="shared" si="79"/>
        <v>51883.184757455354</v>
      </c>
      <c r="AS81" s="243">
        <f t="shared" si="79"/>
        <v>50508.619445991375</v>
      </c>
      <c r="AT81" s="243">
        <f t="shared" si="79"/>
        <v>48736.503231100316</v>
      </c>
      <c r="AU81" s="243">
        <f t="shared" si="79"/>
        <v>47270.462019137129</v>
      </c>
      <c r="AV81" s="243">
        <f t="shared" si="79"/>
        <v>46181.170614707909</v>
      </c>
      <c r="AW81" s="243">
        <f t="shared" si="79"/>
        <v>44806.244576889687</v>
      </c>
      <c r="AX81" s="243">
        <f t="shared" si="79"/>
        <v>43035.7461203071</v>
      </c>
      <c r="AY81" s="243">
        <f t="shared" si="79"/>
        <v>41575.420051533743</v>
      </c>
      <c r="AZ81" s="243">
        <f t="shared" si="79"/>
        <v>40478.722521525706</v>
      </c>
      <c r="BA81" s="243">
        <f t="shared" si="79"/>
        <v>39103.433214678451</v>
      </c>
      <c r="BB81" s="243">
        <f t="shared" si="79"/>
        <v>37334.540146009065</v>
      </c>
      <c r="BC81" s="243">
        <f t="shared" si="79"/>
        <v>35846.064930594366</v>
      </c>
      <c r="BD81" s="243">
        <f t="shared" si="79"/>
        <v>34775.796253080196</v>
      </c>
      <c r="BE81" s="243">
        <f t="shared" si="79"/>
        <v>33400.123638543831</v>
      </c>
      <c r="BF81" s="243">
        <f t="shared" si="79"/>
        <v>31632.806184750345</v>
      </c>
      <c r="BG81" s="243">
        <f t="shared" si="79"/>
        <v>30167.02454044058</v>
      </c>
      <c r="BH81" s="243">
        <f t="shared" si="79"/>
        <v>29072.392707388448</v>
      </c>
      <c r="BI81" s="243">
        <f t="shared" si="79"/>
        <v>27696.368209786568</v>
      </c>
      <c r="BJ81" s="243">
        <f t="shared" si="79"/>
        <v>25930.647693305156</v>
      </c>
      <c r="BK81" s="243">
        <f t="shared" si="79"/>
        <v>23833.783729125742</v>
      </c>
      <c r="BL81" s="243">
        <f t="shared" si="79"/>
        <v>22053.124896134457</v>
      </c>
      <c r="BM81" s="243">
        <f t="shared" si="79"/>
        <v>19845.654554320805</v>
      </c>
      <c r="BN81" s="243">
        <f t="shared" si="79"/>
        <v>17300.591545235304</v>
      </c>
      <c r="BO81" s="243">
        <f t="shared" si="79"/>
        <v>15906.537919319113</v>
      </c>
      <c r="BP81" s="243">
        <f t="shared" si="79"/>
        <v>14880.353162421703</v>
      </c>
      <c r="BQ81" s="243">
        <f t="shared" si="79"/>
        <v>13576.298640215391</v>
      </c>
      <c r="BR81" s="243">
        <f t="shared" si="79"/>
        <v>11886.139384025893</v>
      </c>
      <c r="BS81" s="243">
        <f t="shared" si="79"/>
        <v>10475.649659841471</v>
      </c>
      <c r="BT81" s="243">
        <f t="shared" si="79"/>
        <v>9464.4927327855494</v>
      </c>
      <c r="BU81" s="243">
        <f t="shared" si="79"/>
        <v>8160.2013342386372</v>
      </c>
      <c r="BV81" s="243">
        <f t="shared" ref="BV81:DA81" si="80" xml:space="preserve"> BV79 + BV72</f>
        <v>6471.7261207830825</v>
      </c>
      <c r="BW81" s="243">
        <f t="shared" si="80"/>
        <v>5078.0933698454282</v>
      </c>
      <c r="BX81" s="243">
        <f t="shared" si="80"/>
        <v>4048.6780432636665</v>
      </c>
      <c r="BY81" s="243">
        <f t="shared" si="80"/>
        <v>2744.150946865414</v>
      </c>
      <c r="BZ81" s="243">
        <f t="shared" si="80"/>
        <v>1057.3513978217441</v>
      </c>
      <c r="CA81" s="243">
        <f t="shared" si="80"/>
        <v>1015.5941000396676</v>
      </c>
      <c r="CB81" s="243">
        <f t="shared" si="80"/>
        <v>1336.2421996266387</v>
      </c>
      <c r="CC81" s="243">
        <f t="shared" si="80"/>
        <v>1383.147244669836</v>
      </c>
      <c r="CD81" s="243">
        <f t="shared" si="80"/>
        <v>1049.6816900658525</v>
      </c>
      <c r="CE81" s="243">
        <f t="shared" si="80"/>
        <v>1008.1321400339359</v>
      </c>
      <c r="CF81" s="243">
        <f t="shared" si="80"/>
        <v>1327.184975443857</v>
      </c>
      <c r="CG81" s="243">
        <f t="shared" si="80"/>
        <v>1373.8566620540039</v>
      </c>
      <c r="CH81" s="243">
        <f t="shared" si="80"/>
        <v>1042.0501400599908</v>
      </c>
      <c r="CI81" s="243">
        <f t="shared" si="80"/>
        <v>984.38898370931724</v>
      </c>
      <c r="CJ81" s="243">
        <f t="shared" si="80"/>
        <v>1318.1728120779051</v>
      </c>
      <c r="CK81" s="243">
        <f t="shared" si="80"/>
        <v>1364.6123012422306</v>
      </c>
      <c r="CL81" s="243">
        <f t="shared" si="80"/>
        <v>1034.4565579646053</v>
      </c>
      <c r="CM81" s="243">
        <f t="shared" si="80"/>
        <v>993.31940786246264</v>
      </c>
      <c r="CN81" s="243">
        <f t="shared" si="80"/>
        <v>1309.205485345615</v>
      </c>
      <c r="CO81" s="243">
        <f t="shared" si="80"/>
        <v>1355.4139322752928</v>
      </c>
      <c r="CP81" s="243">
        <f t="shared" si="80"/>
        <v>1026.9007548846205</v>
      </c>
      <c r="CQ81" s="243">
        <f t="shared" si="80"/>
        <v>985.96826722079663</v>
      </c>
      <c r="CR81" s="243">
        <f t="shared" si="80"/>
        <v>1300.2827721791575</v>
      </c>
      <c r="CS81" s="243">
        <f t="shared" si="80"/>
        <v>1346.2613263380401</v>
      </c>
      <c r="CT81" s="243">
        <f t="shared" si="80"/>
        <v>1019.3825428647344</v>
      </c>
      <c r="CU81" s="243">
        <f t="shared" si="80"/>
        <v>978.65369941814356</v>
      </c>
      <c r="CV81" s="243">
        <f t="shared" si="80"/>
        <v>1291.404450620493</v>
      </c>
      <c r="CW81" s="243">
        <f t="shared" si="80"/>
        <v>1337.1542557537089</v>
      </c>
      <c r="CX81" s="243">
        <f t="shared" si="80"/>
        <v>1011.9017348847485</v>
      </c>
      <c r="CY81" s="243">
        <f t="shared" si="80"/>
        <v>955.37952927356969</v>
      </c>
      <c r="CZ81" s="243">
        <f t="shared" si="80"/>
        <v>1282.5702998158515</v>
      </c>
      <c r="DA81" s="243">
        <f t="shared" si="80"/>
        <v>1328.0924939782556</v>
      </c>
      <c r="DB81" s="243">
        <f t="shared" ref="DB81:EG81" si="81" xml:space="preserve"> DB79 + DB72</f>
        <v>1004.4581448549118</v>
      </c>
      <c r="DC81" s="243">
        <f t="shared" si="81"/>
        <v>964.13355541743181</v>
      </c>
      <c r="DD81" s="243">
        <f t="shared" si="81"/>
        <v>1273.7801000102384</v>
      </c>
      <c r="DE81" s="243">
        <f t="shared" si="81"/>
        <v>1319.0758155947203</v>
      </c>
      <c r="DF81" s="243">
        <f t="shared" si="81"/>
        <v>997.05158761129337</v>
      </c>
      <c r="DG81" s="243">
        <f t="shared" si="81"/>
        <v>956.92761802176096</v>
      </c>
      <c r="DH81" s="243">
        <f t="shared" si="81"/>
        <v>1265.0336325419664</v>
      </c>
      <c r="DI81" s="243">
        <f t="shared" si="81"/>
        <v>1310.1039963076203</v>
      </c>
      <c r="DJ81" s="243">
        <f t="shared" si="81"/>
        <v>989.68187891117509</v>
      </c>
      <c r="DK81" s="243">
        <f t="shared" si="81"/>
        <v>949.75753106089428</v>
      </c>
      <c r="DL81" s="243">
        <f t="shared" si="81"/>
        <v>1256.330679837218</v>
      </c>
      <c r="DM81" s="243">
        <f t="shared" si="81"/>
        <v>1301.1768129373706</v>
      </c>
      <c r="DN81" s="243">
        <f t="shared" si="81"/>
        <v>982.34883542847069</v>
      </c>
      <c r="DO81" s="243">
        <f t="shared" si="81"/>
        <v>-96.8469055201885</v>
      </c>
      <c r="DP81" s="243">
        <f t="shared" si="81"/>
        <v>-96.846988517749367</v>
      </c>
      <c r="DQ81" s="243">
        <f t="shared" si="81"/>
        <v>-96.847072439318254</v>
      </c>
      <c r="DR81" s="243">
        <f t="shared" si="81"/>
        <v>-96.847156380267734</v>
      </c>
      <c r="DS81" s="243">
        <f t="shared" si="81"/>
        <v>-96.847238507581721</v>
      </c>
      <c r="DT81" s="243">
        <f t="shared" si="81"/>
        <v>-96.847321566066114</v>
      </c>
      <c r="DU81" s="243">
        <f t="shared" si="81"/>
        <v>-96.847405552148416</v>
      </c>
      <c r="DV81" s="243">
        <f t="shared" si="81"/>
        <v>-96.847489549115664</v>
      </c>
      <c r="DW81" s="243">
        <f t="shared" si="81"/>
        <v>-96.847571735385145</v>
      </c>
      <c r="DX81" s="243">
        <f t="shared" si="81"/>
        <v>-96.847654851641892</v>
      </c>
      <c r="DY81" s="243">
        <f t="shared" si="81"/>
        <v>-96.847738890821631</v>
      </c>
      <c r="DZ81" s="243">
        <f t="shared" si="81"/>
        <v>-96.847822941151833</v>
      </c>
      <c r="EA81" s="243">
        <f t="shared" si="81"/>
        <v>-96.847905181442172</v>
      </c>
      <c r="EB81" s="243">
        <f t="shared" si="81"/>
        <v>-96.847988345492354</v>
      </c>
      <c r="EC81" s="243">
        <f t="shared" si="81"/>
        <v>-96.848072435380118</v>
      </c>
      <c r="ED81" s="243">
        <f t="shared" si="81"/>
        <v>-96.848156544648475</v>
      </c>
      <c r="EE81" s="243">
        <f t="shared" si="81"/>
        <v>-96.848239753603536</v>
      </c>
      <c r="EF81" s="243">
        <f t="shared" si="81"/>
        <v>-96.848322976476481</v>
      </c>
      <c r="EG81" s="243">
        <f t="shared" si="81"/>
        <v>-96.848407131939609</v>
      </c>
      <c r="EH81" s="243">
        <f t="shared" ref="EH81:FM81" si="82" xml:space="preserve"> EH79 + EH72</f>
        <v>-96.848491298818715</v>
      </c>
      <c r="EI81" s="243">
        <f t="shared" si="82"/>
        <v>-96.848573652085406</v>
      </c>
      <c r="EJ81" s="243">
        <f t="shared" si="82"/>
        <v>-96.848656931942855</v>
      </c>
      <c r="EK81" s="243">
        <f t="shared" si="82"/>
        <v>-96.848741145813165</v>
      </c>
      <c r="EL81" s="243">
        <f t="shared" si="82"/>
        <v>-96.848825376940169</v>
      </c>
      <c r="EM81" s="243">
        <f t="shared" si="82"/>
        <v>-96.848907786824896</v>
      </c>
      <c r="EN81" s="243">
        <f t="shared" si="82"/>
        <v>-96.84899112235388</v>
      </c>
      <c r="EO81" s="243">
        <f t="shared" si="82"/>
        <v>-96.849075385604806</v>
      </c>
      <c r="EP81" s="243">
        <f t="shared" si="82"/>
        <v>-96.849159661068143</v>
      </c>
      <c r="EQ81" s="243">
        <f t="shared" si="82"/>
        <v>-96.849242119779433</v>
      </c>
      <c r="ER81" s="243">
        <f t="shared" si="82"/>
        <v>-96.849325509141693</v>
      </c>
      <c r="ES81" s="243">
        <f t="shared" si="82"/>
        <v>-96.849409833454672</v>
      </c>
      <c r="ET81" s="243">
        <f t="shared" si="82"/>
        <v>-96.84949417582078</v>
      </c>
      <c r="EU81" s="243">
        <f t="shared" si="82"/>
        <v>-96.849577618228579</v>
      </c>
      <c r="EV81" s="243">
        <f t="shared" si="82"/>
        <v>-96.849661069827391</v>
      </c>
      <c r="EW81" s="243">
        <f t="shared" si="82"/>
        <v>-96.849745449096247</v>
      </c>
      <c r="EX81" s="243">
        <f t="shared" si="82"/>
        <v>-96.849829845090767</v>
      </c>
      <c r="EY81" s="243">
        <f t="shared" si="82"/>
        <v>-96.849912422232421</v>
      </c>
      <c r="EZ81" s="243">
        <f t="shared" si="82"/>
        <v>-96.849995930553177</v>
      </c>
      <c r="FA81" s="243">
        <f t="shared" si="82"/>
        <v>-96.850080369025648</v>
      </c>
      <c r="FB81" s="243">
        <f t="shared" si="82"/>
        <v>-96.850164825020272</v>
      </c>
      <c r="FC81" s="243">
        <f t="shared" si="82"/>
        <v>-96.85024745670222</v>
      </c>
      <c r="FD81" s="243">
        <f t="shared" si="82"/>
        <v>-96.850331023320507</v>
      </c>
      <c r="FE81" s="243">
        <f t="shared" si="82"/>
        <v>-96.850415523386062</v>
      </c>
      <c r="FF81" s="243">
        <f t="shared" si="82"/>
        <v>-96.850500041504745</v>
      </c>
      <c r="FG81" s="243">
        <f t="shared" si="82"/>
        <v>-96.850582736817103</v>
      </c>
      <c r="FH81" s="243">
        <f t="shared" si="82"/>
        <v>-96.850666362783329</v>
      </c>
      <c r="FI81" s="243">
        <f t="shared" si="82"/>
        <v>-96.850750919132167</v>
      </c>
      <c r="FJ81" s="243">
        <f t="shared" si="82"/>
        <v>-96.850835495392516</v>
      </c>
      <c r="FK81" s="243">
        <f t="shared" si="82"/>
        <v>-96.85091916363757</v>
      </c>
      <c r="FL81" s="243">
        <f t="shared" si="82"/>
        <v>-96.851002848951737</v>
      </c>
      <c r="FM81" s="243">
        <f t="shared" si="82"/>
        <v>-96.851087466628087</v>
      </c>
      <c r="FN81" s="243">
        <f t="shared" ref="FN81:GJ81" si="83" xml:space="preserve"> FN79 + FN72</f>
        <v>-96.851172103154056</v>
      </c>
      <c r="FO81" s="243">
        <f t="shared" si="83"/>
        <v>-96.851254916377343</v>
      </c>
      <c r="FP81" s="243">
        <f t="shared" si="83"/>
        <v>-96.851338669180052</v>
      </c>
      <c r="FQ81" s="243">
        <f t="shared" si="83"/>
        <v>-96.851423358272484</v>
      </c>
      <c r="FR81" s="243">
        <f t="shared" si="83"/>
        <v>-96.851508061966683</v>
      </c>
      <c r="FS81" s="243">
        <f t="shared" si="83"/>
        <v>-96.851590939599475</v>
      </c>
      <c r="FT81" s="243">
        <f t="shared" si="83"/>
        <v>-96.851674757002172</v>
      </c>
      <c r="FU81" s="243">
        <f t="shared" si="83"/>
        <v>-96.851759509015039</v>
      </c>
      <c r="FV81" s="243">
        <f t="shared" si="83"/>
        <v>-96.851844274567782</v>
      </c>
      <c r="FW81" s="243">
        <f t="shared" si="83"/>
        <v>-96.851927207520021</v>
      </c>
      <c r="FX81" s="243">
        <f t="shared" si="83"/>
        <v>-96.852011077705583</v>
      </c>
      <c r="FY81" s="243">
        <f t="shared" si="83"/>
        <v>-96.852095886798224</v>
      </c>
      <c r="FZ81" s="243">
        <f t="shared" si="83"/>
        <v>-96.852180706775869</v>
      </c>
      <c r="GA81" s="243">
        <f t="shared" si="83"/>
        <v>-96.852264622916721</v>
      </c>
      <c r="GB81" s="243">
        <f t="shared" si="83"/>
        <v>-96.852348549036435</v>
      </c>
      <c r="GC81" s="243">
        <f t="shared" si="83"/>
        <v>-96.852433417332747</v>
      </c>
      <c r="GD81" s="243">
        <f t="shared" si="83"/>
        <v>-96.852518303416673</v>
      </c>
      <c r="GE81" s="243">
        <f t="shared" si="83"/>
        <v>-96.852601357396452</v>
      </c>
      <c r="GF81" s="243">
        <f t="shared" si="83"/>
        <v>-96.852685348116097</v>
      </c>
      <c r="GG81" s="243">
        <f t="shared" si="83"/>
        <v>-96.852770272430178</v>
      </c>
      <c r="GH81" s="243">
        <f t="shared" si="83"/>
        <v>-96.85285521639031</v>
      </c>
      <c r="GI81" s="243">
        <f t="shared" si="83"/>
        <v>-96.852938332961571</v>
      </c>
      <c r="GJ81" s="243">
        <f t="shared" si="83"/>
        <v>-96.85302238959423</v>
      </c>
    </row>
    <row r="82" spans="1:192" outlineLevel="1" x14ac:dyDescent="0.25">
      <c r="A82" s="217"/>
      <c r="D82" s="221"/>
      <c r="E82" s="246"/>
      <c r="F82" s="246"/>
      <c r="G82" s="246"/>
      <c r="H82" s="246"/>
      <c r="I82" s="246"/>
      <c r="J82" s="246"/>
      <c r="K82" s="246"/>
      <c r="L82" s="246"/>
      <c r="M82" s="246"/>
      <c r="N82" s="246"/>
      <c r="O82" s="246"/>
      <c r="P82" s="246"/>
      <c r="Q82" s="246"/>
      <c r="R82" s="246"/>
      <c r="S82" s="246"/>
      <c r="T82" s="246"/>
      <c r="U82" s="246"/>
      <c r="V82" s="246"/>
      <c r="W82" s="246"/>
      <c r="X82" s="246"/>
      <c r="Y82" s="246"/>
      <c r="Z82" s="246"/>
      <c r="AA82" s="246"/>
      <c r="AB82" s="246"/>
      <c r="AC82" s="246"/>
      <c r="AD82" s="246"/>
      <c r="AE82" s="246"/>
      <c r="AF82" s="246"/>
      <c r="AG82" s="246"/>
      <c r="AH82" s="246"/>
      <c r="AI82" s="246"/>
      <c r="AJ82" s="246"/>
      <c r="AK82" s="246"/>
      <c r="AL82" s="246"/>
      <c r="AM82" s="246"/>
      <c r="AN82" s="246"/>
      <c r="AO82" s="246"/>
      <c r="AP82" s="246"/>
      <c r="AQ82" s="246"/>
      <c r="AR82" s="246"/>
      <c r="AS82" s="246"/>
      <c r="AT82" s="246"/>
      <c r="AU82" s="246"/>
      <c r="AV82" s="246"/>
      <c r="AW82" s="246"/>
      <c r="AX82" s="246"/>
      <c r="AY82" s="246"/>
      <c r="AZ82" s="246"/>
      <c r="BA82" s="246"/>
      <c r="BB82" s="246"/>
      <c r="BC82" s="246"/>
      <c r="BD82" s="246"/>
      <c r="BE82" s="246"/>
      <c r="BF82" s="246"/>
      <c r="BG82" s="246"/>
      <c r="BH82" s="246"/>
      <c r="BI82" s="246"/>
      <c r="BJ82" s="246"/>
      <c r="BK82" s="246"/>
      <c r="BL82" s="246"/>
      <c r="BM82" s="246"/>
      <c r="BN82" s="246"/>
      <c r="BO82" s="246"/>
      <c r="BP82" s="246"/>
      <c r="BQ82" s="246"/>
      <c r="BR82" s="246"/>
      <c r="BS82" s="246"/>
      <c r="BT82" s="246"/>
      <c r="BU82" s="246"/>
      <c r="BV82" s="246"/>
      <c r="BW82" s="246"/>
      <c r="BX82" s="246"/>
      <c r="BY82" s="246"/>
      <c r="BZ82" s="246"/>
      <c r="CA82" s="246"/>
      <c r="CB82" s="246"/>
      <c r="CC82" s="246"/>
      <c r="CD82" s="246"/>
      <c r="CE82" s="246"/>
      <c r="CF82" s="246"/>
      <c r="CG82" s="246"/>
      <c r="CH82" s="246"/>
      <c r="CI82" s="246"/>
      <c r="CJ82" s="246"/>
      <c r="CK82" s="246"/>
      <c r="CL82" s="246"/>
      <c r="CM82" s="246"/>
      <c r="CN82" s="246"/>
      <c r="CO82" s="246"/>
      <c r="CP82" s="246"/>
      <c r="CQ82" s="246"/>
      <c r="CR82" s="246"/>
      <c r="CS82" s="246"/>
      <c r="CT82" s="246"/>
      <c r="CU82" s="246"/>
      <c r="CV82" s="246"/>
      <c r="CW82" s="246"/>
      <c r="CX82" s="246"/>
      <c r="CY82" s="246"/>
      <c r="CZ82" s="246"/>
      <c r="DA82" s="246"/>
      <c r="DB82" s="246"/>
      <c r="DC82" s="246"/>
      <c r="DD82" s="246"/>
      <c r="DE82" s="246"/>
      <c r="DF82" s="246"/>
      <c r="DG82" s="246"/>
      <c r="DH82" s="246"/>
      <c r="DI82" s="246"/>
      <c r="DJ82" s="246"/>
      <c r="DK82" s="246"/>
      <c r="DL82" s="246"/>
      <c r="DM82" s="246"/>
      <c r="DN82" s="246"/>
      <c r="DO82" s="246"/>
      <c r="DP82" s="246"/>
      <c r="DQ82" s="246"/>
      <c r="DR82" s="246"/>
      <c r="DS82" s="246"/>
      <c r="DT82" s="246"/>
      <c r="DU82" s="246"/>
      <c r="DV82" s="246"/>
      <c r="DW82" s="246"/>
      <c r="DX82" s="246"/>
      <c r="DY82" s="246"/>
      <c r="DZ82" s="246"/>
      <c r="EA82" s="246"/>
      <c r="EB82" s="246"/>
      <c r="EC82" s="246"/>
      <c r="ED82" s="246"/>
      <c r="EE82" s="246"/>
      <c r="EF82" s="246"/>
      <c r="EG82" s="246"/>
      <c r="EH82" s="246"/>
      <c r="EI82" s="246"/>
      <c r="EJ82" s="246"/>
      <c r="EK82" s="246"/>
      <c r="EL82" s="246"/>
      <c r="EM82" s="246"/>
      <c r="EN82" s="246"/>
      <c r="EO82" s="246"/>
      <c r="EP82" s="246"/>
      <c r="EQ82" s="246"/>
      <c r="ER82" s="246"/>
      <c r="ES82" s="246"/>
      <c r="ET82" s="246"/>
      <c r="EU82" s="246"/>
      <c r="EV82" s="246"/>
      <c r="EW82" s="246"/>
      <c r="EX82" s="246"/>
      <c r="EY82" s="246"/>
      <c r="EZ82" s="246"/>
      <c r="FA82" s="246"/>
      <c r="FB82" s="246"/>
      <c r="FC82" s="246"/>
      <c r="FD82" s="246"/>
      <c r="FE82" s="246"/>
      <c r="FF82" s="246"/>
      <c r="FG82" s="246"/>
      <c r="FH82" s="246"/>
      <c r="FI82" s="246"/>
      <c r="FJ82" s="246"/>
      <c r="FK82" s="246"/>
      <c r="FL82" s="246"/>
      <c r="FM82" s="246"/>
      <c r="FN82" s="246"/>
      <c r="FO82" s="246"/>
      <c r="FP82" s="246"/>
      <c r="FQ82" s="246"/>
      <c r="FR82" s="246"/>
      <c r="FS82" s="246"/>
      <c r="FT82" s="246"/>
      <c r="FU82" s="246"/>
      <c r="FV82" s="246"/>
      <c r="FW82" s="246"/>
      <c r="FX82" s="246"/>
      <c r="FY82" s="246"/>
      <c r="FZ82" s="246"/>
      <c r="GA82" s="246"/>
      <c r="GB82" s="246"/>
      <c r="GC82" s="246"/>
      <c r="GD82" s="246"/>
      <c r="GE82" s="246"/>
      <c r="GF82" s="246"/>
      <c r="GG82" s="246"/>
      <c r="GH82" s="246"/>
      <c r="GI82" s="246"/>
      <c r="GJ82" s="246"/>
    </row>
    <row r="83" spans="1:192" outlineLevel="1" x14ac:dyDescent="0.25">
      <c r="A83" s="217"/>
      <c r="D83" s="221"/>
      <c r="E83" s="246" t="str">
        <f xml:space="preserve"> Ops!E$86</f>
        <v>Accounts payable balance</v>
      </c>
      <c r="F83" s="246">
        <f xml:space="preserve"> Ops!F$86</f>
        <v>0</v>
      </c>
      <c r="G83" s="246" t="str">
        <f xml:space="preserve"> Ops!G$86</f>
        <v>$ 000s</v>
      </c>
      <c r="H83" s="246">
        <f xml:space="preserve"> Ops!H$86</f>
        <v>0</v>
      </c>
      <c r="I83" s="246">
        <f xml:space="preserve"> Ops!I$86</f>
        <v>0</v>
      </c>
      <c r="J83" s="246">
        <f xml:space="preserve"> Ops!J$86</f>
        <v>0</v>
      </c>
      <c r="K83" s="246">
        <f xml:space="preserve"> Ops!K$86</f>
        <v>0</v>
      </c>
      <c r="L83" s="246">
        <f xml:space="preserve"> Ops!L$86</f>
        <v>0</v>
      </c>
      <c r="M83" s="246">
        <f xml:space="preserve"> Ops!M$86</f>
        <v>0</v>
      </c>
      <c r="N83" s="246">
        <f xml:space="preserve"> Ops!N$86</f>
        <v>0</v>
      </c>
      <c r="O83" s="246">
        <f xml:space="preserve"> Ops!O$86</f>
        <v>0</v>
      </c>
      <c r="P83" s="246">
        <f xml:space="preserve"> Ops!P$86</f>
        <v>0</v>
      </c>
      <c r="Q83" s="246">
        <f xml:space="preserve"> Ops!Q$86</f>
        <v>0</v>
      </c>
      <c r="R83" s="246">
        <f xml:space="preserve"> Ops!R$86</f>
        <v>0</v>
      </c>
      <c r="S83" s="246">
        <f xml:space="preserve"> Ops!S$86</f>
        <v>172.3766606942927</v>
      </c>
      <c r="T83" s="246">
        <f xml:space="preserve"> Ops!T$86</f>
        <v>170.48241167567414</v>
      </c>
      <c r="U83" s="246">
        <f xml:space="preserve"> Ops!U$86</f>
        <v>168.62934198354719</v>
      </c>
      <c r="V83" s="246">
        <f xml:space="preserve"> Ops!V$86</f>
        <v>168.62934198354731</v>
      </c>
      <c r="W83" s="246">
        <f xml:space="preserve"> Ops!W$86</f>
        <v>174.74447196756603</v>
      </c>
      <c r="X83" s="246">
        <f xml:space="preserve"> Ops!X$86</f>
        <v>174.74447196756603</v>
      </c>
      <c r="Y83" s="246">
        <f xml:space="preserve"> Ops!Y$86</f>
        <v>172.84507553313597</v>
      </c>
      <c r="Z83" s="246">
        <f xml:space="preserve"> Ops!Z$86</f>
        <v>172.84507553313597</v>
      </c>
      <c r="AA83" s="246">
        <f xml:space="preserve"> Ops!AA$86</f>
        <v>181.1154813697334</v>
      </c>
      <c r="AB83" s="246">
        <f xml:space="preserve"> Ops!AB$86</f>
        <v>179.12520135468139</v>
      </c>
      <c r="AC83" s="246">
        <f xml:space="preserve"> Ops!AC$86</f>
        <v>177.17818829647831</v>
      </c>
      <c r="AD83" s="246">
        <f xml:space="preserve"> Ops!AD$86</f>
        <v>177.17818829647831</v>
      </c>
      <c r="AE83" s="246">
        <f xml:space="preserve"> Ops!AE$86</f>
        <v>185.64336840397675</v>
      </c>
      <c r="AF83" s="246">
        <f xml:space="preserve"> Ops!AF$86</f>
        <v>183.60333138854844</v>
      </c>
      <c r="AG83" s="246">
        <f xml:space="preserve"> Ops!AG$86</f>
        <v>181.6076430038903</v>
      </c>
      <c r="AH83" s="246">
        <f xml:space="preserve"> Ops!AH$86</f>
        <v>181.6076430038903</v>
      </c>
      <c r="AI83" s="246">
        <f xml:space="preserve"> Ops!AI$86</f>
        <v>190.28445261407626</v>
      </c>
      <c r="AJ83" s="246">
        <f xml:space="preserve"> Ops!AJ$86</f>
        <v>188.19341467326217</v>
      </c>
      <c r="AK83" s="246">
        <f xml:space="preserve"> Ops!AK$86</f>
        <v>186.14783407898767</v>
      </c>
      <c r="AL83" s="246">
        <f xml:space="preserve"> Ops!AL$86</f>
        <v>186.14783407898767</v>
      </c>
      <c r="AM83" s="246">
        <f xml:space="preserve"> Ops!AM$86</f>
        <v>192.89825004009379</v>
      </c>
      <c r="AN83" s="246">
        <f xml:space="preserve"> Ops!AN$86</f>
        <v>192.89825004009379</v>
      </c>
      <c r="AO83" s="246">
        <f xml:space="preserve"> Ops!AO$86</f>
        <v>190.80152993096226</v>
      </c>
      <c r="AP83" s="246">
        <f xml:space="preserve"> Ops!AP$86</f>
        <v>190.80152993096237</v>
      </c>
      <c r="AQ83" s="246">
        <f xml:space="preserve"> Ops!AQ$86</f>
        <v>199.93112810959394</v>
      </c>
      <c r="AR83" s="246">
        <f xml:space="preserve"> Ops!AR$86</f>
        <v>197.73408274575229</v>
      </c>
      <c r="AS83" s="246">
        <f xml:space="preserve"> Ops!AS$86</f>
        <v>195.58479923764628</v>
      </c>
      <c r="AT83" s="246">
        <f xml:space="preserve"> Ops!AT$86</f>
        <v>195.58479923764628</v>
      </c>
      <c r="AU83" s="246">
        <f xml:space="preserve"> Ops!AU$86</f>
        <v>204.92940631233387</v>
      </c>
      <c r="AV83" s="246">
        <f xml:space="preserve"> Ops!AV$86</f>
        <v>202.67743481439607</v>
      </c>
      <c r="AW83" s="246">
        <f xml:space="preserve"> Ops!AW$86</f>
        <v>200.47441921858751</v>
      </c>
      <c r="AX83" s="246">
        <f xml:space="preserve"> Ops!AX$86</f>
        <v>200.4744192185874</v>
      </c>
      <c r="AY83" s="246">
        <f xml:space="preserve"> Ops!AY$86</f>
        <v>210.05264147014213</v>
      </c>
      <c r="AZ83" s="246">
        <f xml:space="preserve"> Ops!AZ$86</f>
        <v>207.74437068475606</v>
      </c>
      <c r="BA83" s="246">
        <f xml:space="preserve"> Ops!BA$86</f>
        <v>205.48627969905215</v>
      </c>
      <c r="BB83" s="246">
        <f xml:space="preserve"> Ops!BB$86</f>
        <v>205.48627969905215</v>
      </c>
      <c r="BC83" s="246">
        <f xml:space="preserve"> Ops!BC$86</f>
        <v>212.93797995187492</v>
      </c>
      <c r="BD83" s="246">
        <f xml:space="preserve"> Ops!BD$86</f>
        <v>212.93797995187492</v>
      </c>
      <c r="BE83" s="246">
        <f xml:space="preserve"> Ops!BE$86</f>
        <v>210.62343669152847</v>
      </c>
      <c r="BF83" s="246">
        <f xml:space="preserve"> Ops!BF$86</f>
        <v>210.62343669152847</v>
      </c>
      <c r="BG83" s="246">
        <f xml:space="preserve"> Ops!BG$86</f>
        <v>220.70148661435599</v>
      </c>
      <c r="BH83" s="246">
        <f xml:space="preserve"> Ops!BH$86</f>
        <v>218.27619555265983</v>
      </c>
      <c r="BI83" s="246">
        <f xml:space="preserve"> Ops!BI$86</f>
        <v>215.90362820969608</v>
      </c>
      <c r="BJ83" s="246">
        <f xml:space="preserve"> Ops!BJ$86</f>
        <v>215.90362820969608</v>
      </c>
      <c r="BK83" s="246">
        <f xml:space="preserve"> Ops!BK$86</f>
        <v>226.2190237797148</v>
      </c>
      <c r="BL83" s="246">
        <f xml:space="preserve"> Ops!BL$86</f>
        <v>223.73310044147627</v>
      </c>
      <c r="BM83" s="246">
        <f xml:space="preserve"> Ops!BM$86</f>
        <v>221.30121891493843</v>
      </c>
      <c r="BN83" s="246">
        <f xml:space="preserve"> Ops!BN$86</f>
        <v>221.30121891493843</v>
      </c>
      <c r="BO83" s="246">
        <f xml:space="preserve"> Ops!BO$86</f>
        <v>231.87449937420774</v>
      </c>
      <c r="BP83" s="246">
        <f xml:space="preserve"> Ops!BP$86</f>
        <v>229.32642795251309</v>
      </c>
      <c r="BQ83" s="246">
        <f xml:space="preserve"> Ops!BQ$86</f>
        <v>226.83374938781196</v>
      </c>
      <c r="BR83" s="246">
        <f xml:space="preserve"> Ops!BR$86</f>
        <v>226.83374938781196</v>
      </c>
      <c r="BS83" s="246">
        <f xml:space="preserve"> Ops!BS$86</f>
        <v>235.05958865132595</v>
      </c>
      <c r="BT83" s="246">
        <f xml:space="preserve"> Ops!BT$86</f>
        <v>235.05958865132595</v>
      </c>
      <c r="BU83" s="246">
        <f xml:space="preserve"> Ops!BU$86</f>
        <v>232.50459312250723</v>
      </c>
      <c r="BV83" s="246">
        <f xml:space="preserve"> Ops!BV$86</f>
        <v>232.50459312250723</v>
      </c>
      <c r="BW83" s="246">
        <f xml:space="preserve"> Ops!BW$86</f>
        <v>243.62962713383172</v>
      </c>
      <c r="BX83" s="246">
        <f xml:space="preserve"> Ops!BX$86</f>
        <v>240.9523784840095</v>
      </c>
      <c r="BY83" s="246">
        <f xml:space="preserve"> Ops!BY$86</f>
        <v>238.333330891792</v>
      </c>
      <c r="BZ83" s="246">
        <f xml:space="preserve"> Ops!BZ$86</f>
        <v>238.333330891792</v>
      </c>
      <c r="CA83" s="246">
        <f xml:space="preserve"> Ops!CA$86</f>
        <v>249.72036781217753</v>
      </c>
      <c r="CB83" s="246">
        <f xml:space="preserve"> Ops!CB$86</f>
        <v>246.97618794610969</v>
      </c>
      <c r="CC83" s="246">
        <f xml:space="preserve"> Ops!CC$86</f>
        <v>244.2916641640868</v>
      </c>
      <c r="CD83" s="246">
        <f xml:space="preserve"> Ops!CD$86</f>
        <v>244.2916641640868</v>
      </c>
      <c r="CE83" s="246">
        <f xml:space="preserve"> Ops!CE$86</f>
        <v>255.96337700748211</v>
      </c>
      <c r="CF83" s="246">
        <f xml:space="preserve"> Ops!CF$86</f>
        <v>253.15059264476258</v>
      </c>
      <c r="CG83" s="246">
        <f xml:space="preserve"> Ops!CG$86</f>
        <v>250.39895576818913</v>
      </c>
      <c r="CH83" s="246">
        <f xml:space="preserve"> Ops!CH$86</f>
        <v>250.39895576818913</v>
      </c>
      <c r="CI83" s="246">
        <f xml:space="preserve"> Ops!CI$86</f>
        <v>259.4793574608816</v>
      </c>
      <c r="CJ83" s="246">
        <f xml:space="preserve"> Ops!CJ$86</f>
        <v>259.4793574608816</v>
      </c>
      <c r="CK83" s="246">
        <f xml:space="preserve"> Ops!CK$86</f>
        <v>256.6589296623938</v>
      </c>
      <c r="CL83" s="246">
        <f xml:space="preserve"> Ops!CL$86</f>
        <v>256.6589296623938</v>
      </c>
      <c r="CM83" s="246">
        <f xml:space="preserve"> Ops!CM$86</f>
        <v>268.93971639205563</v>
      </c>
      <c r="CN83" s="246">
        <f xml:space="preserve"> Ops!CN$86</f>
        <v>265.98433489324179</v>
      </c>
      <c r="CO83" s="246">
        <f xml:space="preserve"> Ops!CO$86</f>
        <v>263.09320081831538</v>
      </c>
      <c r="CP83" s="246">
        <f xml:space="preserve"> Ops!CP$86</f>
        <v>263.09320081831538</v>
      </c>
      <c r="CQ83" s="246">
        <f xml:space="preserve"> Ops!CQ$86</f>
        <v>275.66320930185702</v>
      </c>
      <c r="CR83" s="246">
        <f xml:space="preserve"> Ops!CR$86</f>
        <v>272.63394326557295</v>
      </c>
      <c r="CS83" s="246">
        <f xml:space="preserve"> Ops!CS$86</f>
        <v>269.67053083877317</v>
      </c>
      <c r="CT83" s="246">
        <f xml:space="preserve"> Ops!CT$86</f>
        <v>269.67053083877317</v>
      </c>
      <c r="CU83" s="246">
        <f xml:space="preserve"> Ops!CU$86</f>
        <v>282.55478953440354</v>
      </c>
      <c r="CV83" s="246">
        <f xml:space="preserve"> Ops!CV$86</f>
        <v>279.44979184721228</v>
      </c>
      <c r="CW83" s="246">
        <f xml:space="preserve"> Ops!CW$86</f>
        <v>276.41229410974256</v>
      </c>
      <c r="CX83" s="246">
        <f xml:space="preserve"> Ops!CX$86</f>
        <v>276.41229410974256</v>
      </c>
      <c r="CY83" s="246">
        <f xml:space="preserve"> Ops!CY$86</f>
        <v>286.43603664339264</v>
      </c>
      <c r="CZ83" s="246">
        <f xml:space="preserve"> Ops!CZ$86</f>
        <v>286.43603664339264</v>
      </c>
      <c r="DA83" s="246">
        <f xml:space="preserve"> Ops!DA$86</f>
        <v>283.3226014624862</v>
      </c>
      <c r="DB83" s="246">
        <f xml:space="preserve"> Ops!DB$86</f>
        <v>283.3226014624862</v>
      </c>
      <c r="DC83" s="246">
        <f xml:space="preserve"> Ops!DC$86</f>
        <v>296.8792092486658</v>
      </c>
      <c r="DD83" s="246">
        <f xml:space="preserve"> Ops!DD$86</f>
        <v>293.61680035582344</v>
      </c>
      <c r="DE83" s="246">
        <f xml:space="preserve"> Ops!DE$86</f>
        <v>290.42531339543393</v>
      </c>
      <c r="DF83" s="246">
        <f xml:space="preserve"> Ops!DF$86</f>
        <v>290.42531339543393</v>
      </c>
      <c r="DG83" s="246">
        <f xml:space="preserve"> Ops!DG$86</f>
        <v>304.30118947988251</v>
      </c>
      <c r="DH83" s="246">
        <f xml:space="preserve"> Ops!DH$86</f>
        <v>300.95722036471898</v>
      </c>
      <c r="DI83" s="246">
        <f xml:space="preserve"> Ops!DI$86</f>
        <v>297.68594623031981</v>
      </c>
      <c r="DJ83" s="246">
        <f xml:space="preserve"> Ops!DJ$86</f>
        <v>297.68594623031981</v>
      </c>
      <c r="DK83" s="246">
        <f xml:space="preserve"> Ops!DK$86</f>
        <v>311.90871921687972</v>
      </c>
      <c r="DL83" s="246">
        <f xml:space="preserve"> Ops!DL$86</f>
        <v>308.48115087383712</v>
      </c>
      <c r="DM83" s="246">
        <f xml:space="preserve"> Ops!DM$86</f>
        <v>305.12809488607797</v>
      </c>
      <c r="DN83" s="246">
        <f xml:space="preserve"> Ops!DN$86</f>
        <v>305.12809488607797</v>
      </c>
      <c r="DO83" s="246">
        <f xml:space="preserve"> Ops!DO$86</f>
        <v>0</v>
      </c>
      <c r="DP83" s="246">
        <f xml:space="preserve"> Ops!DP$86</f>
        <v>0</v>
      </c>
      <c r="DQ83" s="246">
        <f xml:space="preserve"> Ops!DQ$86</f>
        <v>0</v>
      </c>
      <c r="DR83" s="246">
        <f xml:space="preserve"> Ops!DR$86</f>
        <v>0</v>
      </c>
      <c r="DS83" s="246">
        <f xml:space="preserve"> Ops!DS$86</f>
        <v>0</v>
      </c>
      <c r="DT83" s="246">
        <f xml:space="preserve"> Ops!DT$86</f>
        <v>0</v>
      </c>
      <c r="DU83" s="246">
        <f xml:space="preserve"> Ops!DU$86</f>
        <v>0</v>
      </c>
      <c r="DV83" s="246">
        <f xml:space="preserve"> Ops!DV$86</f>
        <v>0</v>
      </c>
      <c r="DW83" s="246">
        <f xml:space="preserve"> Ops!DW$86</f>
        <v>0</v>
      </c>
      <c r="DX83" s="246">
        <f xml:space="preserve"> Ops!DX$86</f>
        <v>0</v>
      </c>
      <c r="DY83" s="246">
        <f xml:space="preserve"> Ops!DY$86</f>
        <v>0</v>
      </c>
      <c r="DZ83" s="246">
        <f xml:space="preserve"> Ops!DZ$86</f>
        <v>0</v>
      </c>
      <c r="EA83" s="246">
        <f xml:space="preserve"> Ops!EA$86</f>
        <v>0</v>
      </c>
      <c r="EB83" s="246">
        <f xml:space="preserve"> Ops!EB$86</f>
        <v>0</v>
      </c>
      <c r="EC83" s="246">
        <f xml:space="preserve"> Ops!EC$86</f>
        <v>0</v>
      </c>
      <c r="ED83" s="246">
        <f xml:space="preserve"> Ops!ED$86</f>
        <v>0</v>
      </c>
      <c r="EE83" s="246">
        <f xml:space="preserve"> Ops!EE$86</f>
        <v>0</v>
      </c>
      <c r="EF83" s="246">
        <f xml:space="preserve"> Ops!EF$86</f>
        <v>0</v>
      </c>
      <c r="EG83" s="246">
        <f xml:space="preserve"> Ops!EG$86</f>
        <v>0</v>
      </c>
      <c r="EH83" s="246">
        <f xml:space="preserve"> Ops!EH$86</f>
        <v>0</v>
      </c>
      <c r="EI83" s="246">
        <f xml:space="preserve"> Ops!EI$86</f>
        <v>0</v>
      </c>
      <c r="EJ83" s="246">
        <f xml:space="preserve"> Ops!EJ$86</f>
        <v>0</v>
      </c>
      <c r="EK83" s="246">
        <f xml:space="preserve"> Ops!EK$86</f>
        <v>0</v>
      </c>
      <c r="EL83" s="246">
        <f xml:space="preserve"> Ops!EL$86</f>
        <v>0</v>
      </c>
      <c r="EM83" s="246">
        <f xml:space="preserve"> Ops!EM$86</f>
        <v>0</v>
      </c>
      <c r="EN83" s="246">
        <f xml:space="preserve"> Ops!EN$86</f>
        <v>0</v>
      </c>
      <c r="EO83" s="246">
        <f xml:space="preserve"> Ops!EO$86</f>
        <v>0</v>
      </c>
      <c r="EP83" s="246">
        <f xml:space="preserve"> Ops!EP$86</f>
        <v>0</v>
      </c>
      <c r="EQ83" s="246">
        <f xml:space="preserve"> Ops!EQ$86</f>
        <v>0</v>
      </c>
      <c r="ER83" s="246">
        <f xml:space="preserve"> Ops!ER$86</f>
        <v>0</v>
      </c>
      <c r="ES83" s="246">
        <f xml:space="preserve"> Ops!ES$86</f>
        <v>0</v>
      </c>
      <c r="ET83" s="246">
        <f xml:space="preserve"> Ops!ET$86</f>
        <v>0</v>
      </c>
      <c r="EU83" s="246">
        <f xml:space="preserve"> Ops!EU$86</f>
        <v>0</v>
      </c>
      <c r="EV83" s="246">
        <f xml:space="preserve"> Ops!EV$86</f>
        <v>0</v>
      </c>
      <c r="EW83" s="246">
        <f xml:space="preserve"> Ops!EW$86</f>
        <v>0</v>
      </c>
      <c r="EX83" s="246">
        <f xml:space="preserve"> Ops!EX$86</f>
        <v>0</v>
      </c>
      <c r="EY83" s="246">
        <f xml:space="preserve"> Ops!EY$86</f>
        <v>0</v>
      </c>
      <c r="EZ83" s="246">
        <f xml:space="preserve"> Ops!EZ$86</f>
        <v>0</v>
      </c>
      <c r="FA83" s="246">
        <f xml:space="preserve"> Ops!FA$86</f>
        <v>0</v>
      </c>
      <c r="FB83" s="246">
        <f xml:space="preserve"> Ops!FB$86</f>
        <v>0</v>
      </c>
      <c r="FC83" s="246">
        <f xml:space="preserve"> Ops!FC$86</f>
        <v>0</v>
      </c>
      <c r="FD83" s="246">
        <f xml:space="preserve"> Ops!FD$86</f>
        <v>0</v>
      </c>
      <c r="FE83" s="246">
        <f xml:space="preserve"> Ops!FE$86</f>
        <v>0</v>
      </c>
      <c r="FF83" s="246">
        <f xml:space="preserve"> Ops!FF$86</f>
        <v>0</v>
      </c>
      <c r="FG83" s="246">
        <f xml:space="preserve"> Ops!FG$86</f>
        <v>0</v>
      </c>
      <c r="FH83" s="246">
        <f xml:space="preserve"> Ops!FH$86</f>
        <v>0</v>
      </c>
      <c r="FI83" s="246">
        <f xml:space="preserve"> Ops!FI$86</f>
        <v>0</v>
      </c>
      <c r="FJ83" s="246">
        <f xml:space="preserve"> Ops!FJ$86</f>
        <v>0</v>
      </c>
      <c r="FK83" s="246">
        <f xml:space="preserve"> Ops!FK$86</f>
        <v>0</v>
      </c>
      <c r="FL83" s="246">
        <f xml:space="preserve"> Ops!FL$86</f>
        <v>0</v>
      </c>
      <c r="FM83" s="246">
        <f xml:space="preserve"> Ops!FM$86</f>
        <v>0</v>
      </c>
      <c r="FN83" s="246">
        <f xml:space="preserve"> Ops!FN$86</f>
        <v>0</v>
      </c>
      <c r="FO83" s="246">
        <f xml:space="preserve"> Ops!FO$86</f>
        <v>0</v>
      </c>
      <c r="FP83" s="246">
        <f xml:space="preserve"> Ops!FP$86</f>
        <v>0</v>
      </c>
      <c r="FQ83" s="246">
        <f xml:space="preserve"> Ops!FQ$86</f>
        <v>0</v>
      </c>
      <c r="FR83" s="246">
        <f xml:space="preserve"> Ops!FR$86</f>
        <v>0</v>
      </c>
      <c r="FS83" s="246">
        <f xml:space="preserve"> Ops!FS$86</f>
        <v>0</v>
      </c>
      <c r="FT83" s="246">
        <f xml:space="preserve"> Ops!FT$86</f>
        <v>0</v>
      </c>
      <c r="FU83" s="246">
        <f xml:space="preserve"> Ops!FU$86</f>
        <v>0</v>
      </c>
      <c r="FV83" s="246">
        <f xml:space="preserve"> Ops!FV$86</f>
        <v>0</v>
      </c>
      <c r="FW83" s="246">
        <f xml:space="preserve"> Ops!FW$86</f>
        <v>0</v>
      </c>
      <c r="FX83" s="246">
        <f xml:space="preserve"> Ops!FX$86</f>
        <v>0</v>
      </c>
      <c r="FY83" s="246">
        <f xml:space="preserve"> Ops!FY$86</f>
        <v>0</v>
      </c>
      <c r="FZ83" s="246">
        <f xml:space="preserve"> Ops!FZ$86</f>
        <v>0</v>
      </c>
      <c r="GA83" s="246">
        <f xml:space="preserve"> Ops!GA$86</f>
        <v>0</v>
      </c>
      <c r="GB83" s="246">
        <f xml:space="preserve"> Ops!GB$86</f>
        <v>0</v>
      </c>
      <c r="GC83" s="246">
        <f xml:space="preserve"> Ops!GC$86</f>
        <v>0</v>
      </c>
      <c r="GD83" s="246">
        <f xml:space="preserve"> Ops!GD$86</f>
        <v>0</v>
      </c>
      <c r="GE83" s="246">
        <f xml:space="preserve"> Ops!GE$86</f>
        <v>0</v>
      </c>
      <c r="GF83" s="246">
        <f xml:space="preserve"> Ops!GF$86</f>
        <v>0</v>
      </c>
      <c r="GG83" s="246">
        <f xml:space="preserve"> Ops!GG$86</f>
        <v>0</v>
      </c>
      <c r="GH83" s="246">
        <f xml:space="preserve"> Ops!GH$86</f>
        <v>0</v>
      </c>
      <c r="GI83" s="246">
        <f xml:space="preserve"> Ops!GI$86</f>
        <v>0</v>
      </c>
      <c r="GJ83" s="246">
        <f xml:space="preserve"> Ops!GJ$86</f>
        <v>0</v>
      </c>
    </row>
    <row r="84" spans="1:192" outlineLevel="1" x14ac:dyDescent="0.25">
      <c r="A84" s="217"/>
      <c r="D84" s="221"/>
      <c r="E84" s="246" t="str">
        <f xml:space="preserve"> Debt!E$185</f>
        <v>Senior debt balance - T1</v>
      </c>
      <c r="F84" s="246">
        <f xml:space="preserve"> Debt!F$185</f>
        <v>0</v>
      </c>
      <c r="G84" s="246" t="str">
        <f xml:space="preserve"> Debt!G$185</f>
        <v>$ 000s</v>
      </c>
      <c r="H84" s="246">
        <f xml:space="preserve"> Debt!H$185</f>
        <v>0</v>
      </c>
      <c r="I84" s="246">
        <f xml:space="preserve"> Debt!I$185</f>
        <v>0</v>
      </c>
      <c r="J84" s="246">
        <f xml:space="preserve"> Debt!J$185</f>
        <v>0</v>
      </c>
      <c r="K84" s="246">
        <f xml:space="preserve"> Debt!K$185</f>
        <v>0</v>
      </c>
      <c r="L84" s="246">
        <f xml:space="preserve"> Debt!L$185</f>
        <v>0</v>
      </c>
      <c r="M84" s="246">
        <f xml:space="preserve"> Debt!M$185</f>
        <v>0</v>
      </c>
      <c r="N84" s="246">
        <f xml:space="preserve"> Debt!N$185</f>
        <v>0</v>
      </c>
      <c r="O84" s="246">
        <f xml:space="preserve"> Debt!O$185</f>
        <v>0</v>
      </c>
      <c r="P84" s="246">
        <f xml:space="preserve"> Debt!P$185</f>
        <v>0</v>
      </c>
      <c r="Q84" s="246">
        <f xml:space="preserve"> Debt!Q$185</f>
        <v>0</v>
      </c>
      <c r="R84" s="246">
        <f xml:space="preserve"> Debt!R$185</f>
        <v>35244.487960064216</v>
      </c>
      <c r="S84" s="246">
        <f xml:space="preserve"> Debt!S$185</f>
        <v>34732.751852088753</v>
      </c>
      <c r="T84" s="246">
        <f xml:space="preserve"> Debt!T$185</f>
        <v>34092.581422914773</v>
      </c>
      <c r="U84" s="246">
        <f xml:space="preserve"> Debt!U$185</f>
        <v>33194.782267142567</v>
      </c>
      <c r="V84" s="246">
        <f xml:space="preserve"> Debt!V$185</f>
        <v>32370.517255564526</v>
      </c>
      <c r="W84" s="246">
        <f xml:space="preserve"> Debt!W$185</f>
        <v>31794.274453482343</v>
      </c>
      <c r="X84" s="246">
        <f xml:space="preserve"> Debt!X$185</f>
        <v>31134.632878254059</v>
      </c>
      <c r="Y84" s="246">
        <f xml:space="preserve"> Debt!Y$185</f>
        <v>30207.920007527689</v>
      </c>
      <c r="Z84" s="246">
        <f xml:space="preserve"> Debt!Z$185</f>
        <v>29353.764042287243</v>
      </c>
      <c r="AA84" s="246">
        <f xml:space="preserve"> Debt!AA$185</f>
        <v>28749.693662007194</v>
      </c>
      <c r="AB84" s="246">
        <f xml:space="preserve"> Debt!AB$185</f>
        <v>28049.341621759348</v>
      </c>
      <c r="AC84" s="246">
        <f xml:space="preserve"> Debt!AC$185</f>
        <v>27091.923456371642</v>
      </c>
      <c r="AD84" s="246">
        <f xml:space="preserve"> Debt!AD$185</f>
        <v>26206.095988473586</v>
      </c>
      <c r="AE84" s="246">
        <f xml:space="preserve"> Debt!AE$185</f>
        <v>25569.617660035645</v>
      </c>
      <c r="AF84" s="246">
        <f xml:space="preserve"> Debt!AF$185</f>
        <v>24836.448653375584</v>
      </c>
      <c r="AG84" s="246">
        <f xml:space="preserve"> Debt!AG$185</f>
        <v>23846.330549429749</v>
      </c>
      <c r="AH84" s="246">
        <f xml:space="preserve"> Debt!AH$185</f>
        <v>22926.809916241262</v>
      </c>
      <c r="AI84" s="246">
        <f xml:space="preserve"> Debt!AI$185</f>
        <v>22255.903950805383</v>
      </c>
      <c r="AJ84" s="246">
        <f xml:space="preserve"> Debt!AJ$185</f>
        <v>21487.803662370483</v>
      </c>
      <c r="AK84" s="246">
        <f xml:space="preserve"> Debt!AK$185</f>
        <v>20462.8787226657</v>
      </c>
      <c r="AL84" s="246">
        <f xml:space="preserve"> Debt!AL$185</f>
        <v>19507.515813682636</v>
      </c>
      <c r="AM84" s="246">
        <f xml:space="preserve"> Debt!AM$185</f>
        <v>18795.511409160939</v>
      </c>
      <c r="AN84" s="246">
        <f xml:space="preserve"> Debt!AN$185</f>
        <v>17999.909878422925</v>
      </c>
      <c r="AO84" s="246">
        <f xml:space="preserve"> Debt!AO$185</f>
        <v>16938.142100617861</v>
      </c>
      <c r="AP84" s="246">
        <f xml:space="preserve"> Debt!AP$185</f>
        <v>15944.843336303806</v>
      </c>
      <c r="AQ84" s="246">
        <f xml:space="preserve"> Debt!AQ$185</f>
        <v>15198.830337642336</v>
      </c>
      <c r="AR84" s="246">
        <f xml:space="preserve"> Debt!AR$185</f>
        <v>14354.546843928205</v>
      </c>
      <c r="AS84" s="246">
        <f xml:space="preserve"> Debt!AS$185</f>
        <v>13253.487895523613</v>
      </c>
      <c r="AT84" s="246">
        <f xml:space="preserve"> Debt!AT$185</f>
        <v>12219.803904467724</v>
      </c>
      <c r="AU84" s="246">
        <f xml:space="preserve"> Debt!AU$185</f>
        <v>11432.765329235366</v>
      </c>
      <c r="AV84" s="246">
        <f xml:space="preserve"> Debt!AV$185</f>
        <v>10546.809064388101</v>
      </c>
      <c r="AW84" s="246">
        <f xml:space="preserve"> Debt!AW$185</f>
        <v>9403.9642305685265</v>
      </c>
      <c r="AX84" s="246">
        <f xml:space="preserve"> Debt!AX$185</f>
        <v>8327.3514080768946</v>
      </c>
      <c r="AY84" s="246">
        <f xml:space="preserve"> Debt!AY$185</f>
        <v>7496.8008939377723</v>
      </c>
      <c r="AZ84" s="246">
        <f xml:space="preserve"> Debt!AZ$185</f>
        <v>6566.6181573601834</v>
      </c>
      <c r="BA84" s="246">
        <f xml:space="preserve"> Debt!BA$185</f>
        <v>5379.3340768595026</v>
      </c>
      <c r="BB84" s="246">
        <f xml:space="preserve"> Debt!BB$185</f>
        <v>4257.0675601324274</v>
      </c>
      <c r="BC84" s="246">
        <f xml:space="preserve"> Debt!BC$185</f>
        <v>3373.3951410444124</v>
      </c>
      <c r="BD84" s="246">
        <f xml:space="preserve"> Debt!BD$185</f>
        <v>2405.2846884701999</v>
      </c>
      <c r="BE84" s="246">
        <f xml:space="preserve"> Debt!BE$185</f>
        <v>1170.7545048546906</v>
      </c>
      <c r="BF84" s="246">
        <f xml:space="preserve"> Debt!BF$185</f>
        <v>1.2446399784948881E-3</v>
      </c>
      <c r="BG84" s="246">
        <f xml:space="preserve"> Debt!BG$185</f>
        <v>1.2446399784948881E-3</v>
      </c>
      <c r="BH84" s="246">
        <f xml:space="preserve"> Debt!BH$185</f>
        <v>1.2446399784948881E-3</v>
      </c>
      <c r="BI84" s="246">
        <f xml:space="preserve"> Debt!BI$185</f>
        <v>1.2446399784948881E-3</v>
      </c>
      <c r="BJ84" s="246">
        <f xml:space="preserve"> Debt!BJ$185</f>
        <v>1.2446399784948881E-3</v>
      </c>
      <c r="BK84" s="246">
        <f xml:space="preserve"> Debt!BK$185</f>
        <v>1.2446399784948881E-3</v>
      </c>
      <c r="BL84" s="246">
        <f xml:space="preserve"> Debt!BL$185</f>
        <v>1.2446399784948881E-3</v>
      </c>
      <c r="BM84" s="246">
        <f xml:space="preserve"> Debt!BM$185</f>
        <v>1.2446399784948881E-3</v>
      </c>
      <c r="BN84" s="246">
        <f xml:space="preserve"> Debt!BN$185</f>
        <v>1.2446399784948881E-3</v>
      </c>
      <c r="BO84" s="246">
        <f xml:space="preserve"> Debt!BO$185</f>
        <v>1.2446399784948881E-3</v>
      </c>
      <c r="BP84" s="246">
        <f xml:space="preserve"> Debt!BP$185</f>
        <v>1.2446399784948881E-3</v>
      </c>
      <c r="BQ84" s="246">
        <f xml:space="preserve"> Debt!BQ$185</f>
        <v>1.2446399784948881E-3</v>
      </c>
      <c r="BR84" s="246">
        <f xml:space="preserve"> Debt!BR$185</f>
        <v>1.2446399784948881E-3</v>
      </c>
      <c r="BS84" s="246">
        <f xml:space="preserve"> Debt!BS$185</f>
        <v>1.2446399784948881E-3</v>
      </c>
      <c r="BT84" s="246">
        <f xml:space="preserve"> Debt!BT$185</f>
        <v>1.2446399784948881E-3</v>
      </c>
      <c r="BU84" s="246">
        <f xml:space="preserve"> Debt!BU$185</f>
        <v>1.2446399784948881E-3</v>
      </c>
      <c r="BV84" s="246">
        <f xml:space="preserve"> Debt!BV$185</f>
        <v>1.2446399784948881E-3</v>
      </c>
      <c r="BW84" s="246">
        <f xml:space="preserve"> Debt!BW$185</f>
        <v>1.2446399784948881E-3</v>
      </c>
      <c r="BX84" s="246">
        <f xml:space="preserve"> Debt!BX$185</f>
        <v>1.2446399784948881E-3</v>
      </c>
      <c r="BY84" s="246">
        <f xml:space="preserve"> Debt!BY$185</f>
        <v>1.2446399784948881E-3</v>
      </c>
      <c r="BZ84" s="246">
        <f xml:space="preserve"> Debt!BZ$185</f>
        <v>1.2446399784948881E-3</v>
      </c>
      <c r="CA84" s="246">
        <f xml:space="preserve"> Debt!CA$185</f>
        <v>1.2446399784948881E-3</v>
      </c>
      <c r="CB84" s="246">
        <f xml:space="preserve"> Debt!CB$185</f>
        <v>1.2446399784948881E-3</v>
      </c>
      <c r="CC84" s="246">
        <f xml:space="preserve"> Debt!CC$185</f>
        <v>1.2446399784948881E-3</v>
      </c>
      <c r="CD84" s="246">
        <f xml:space="preserve"> Debt!CD$185</f>
        <v>1.2446399784948881E-3</v>
      </c>
      <c r="CE84" s="246">
        <f xml:space="preserve"> Debt!CE$185</f>
        <v>1.2446399784948881E-3</v>
      </c>
      <c r="CF84" s="246">
        <f xml:space="preserve"> Debt!CF$185</f>
        <v>1.2446399784948881E-3</v>
      </c>
      <c r="CG84" s="246">
        <f xml:space="preserve"> Debt!CG$185</f>
        <v>1.2446399784948881E-3</v>
      </c>
      <c r="CH84" s="246">
        <f xml:space="preserve"> Debt!CH$185</f>
        <v>1.2446399784948881E-3</v>
      </c>
      <c r="CI84" s="246">
        <f xml:space="preserve"> Debt!CI$185</f>
        <v>1.2446399784948881E-3</v>
      </c>
      <c r="CJ84" s="246">
        <f xml:space="preserve"> Debt!CJ$185</f>
        <v>1.2446399784948881E-3</v>
      </c>
      <c r="CK84" s="246">
        <f xml:space="preserve"> Debt!CK$185</f>
        <v>1.2446399784948881E-3</v>
      </c>
      <c r="CL84" s="246">
        <f xml:space="preserve"> Debt!CL$185</f>
        <v>1.2446399784948881E-3</v>
      </c>
      <c r="CM84" s="246">
        <f xml:space="preserve"> Debt!CM$185</f>
        <v>1.2446399784948881E-3</v>
      </c>
      <c r="CN84" s="246">
        <f xml:space="preserve"> Debt!CN$185</f>
        <v>1.2446399784948881E-3</v>
      </c>
      <c r="CO84" s="246">
        <f xml:space="preserve"> Debt!CO$185</f>
        <v>1.2446399784948881E-3</v>
      </c>
      <c r="CP84" s="246">
        <f xml:space="preserve"> Debt!CP$185</f>
        <v>1.2446399784948881E-3</v>
      </c>
      <c r="CQ84" s="246">
        <f xml:space="preserve"> Debt!CQ$185</f>
        <v>1.2446399784948881E-3</v>
      </c>
      <c r="CR84" s="246">
        <f xml:space="preserve"> Debt!CR$185</f>
        <v>1.2446399784948881E-3</v>
      </c>
      <c r="CS84" s="246">
        <f xml:space="preserve"> Debt!CS$185</f>
        <v>1.2446399784948881E-3</v>
      </c>
      <c r="CT84" s="246">
        <f xml:space="preserve"> Debt!CT$185</f>
        <v>1.2446399784948881E-3</v>
      </c>
      <c r="CU84" s="246">
        <f xml:space="preserve"> Debt!CU$185</f>
        <v>1.2446399784948881E-3</v>
      </c>
      <c r="CV84" s="246">
        <f xml:space="preserve"> Debt!CV$185</f>
        <v>1.2446399784948881E-3</v>
      </c>
      <c r="CW84" s="246">
        <f xml:space="preserve"> Debt!CW$185</f>
        <v>1.2446399784948881E-3</v>
      </c>
      <c r="CX84" s="246">
        <f xml:space="preserve"> Debt!CX$185</f>
        <v>1.2446399784948881E-3</v>
      </c>
      <c r="CY84" s="246">
        <f xml:space="preserve"> Debt!CY$185</f>
        <v>1.2446399784948881E-3</v>
      </c>
      <c r="CZ84" s="246">
        <f xml:space="preserve"> Debt!CZ$185</f>
        <v>1.2446399784948881E-3</v>
      </c>
      <c r="DA84" s="246">
        <f xml:space="preserve"> Debt!DA$185</f>
        <v>1.2446399784948881E-3</v>
      </c>
      <c r="DB84" s="246">
        <f xml:space="preserve"> Debt!DB$185</f>
        <v>1.2446399784948881E-3</v>
      </c>
      <c r="DC84" s="246">
        <f xml:space="preserve"> Debt!DC$185</f>
        <v>1.2446399784948881E-3</v>
      </c>
      <c r="DD84" s="246">
        <f xml:space="preserve"> Debt!DD$185</f>
        <v>1.2446399784948881E-3</v>
      </c>
      <c r="DE84" s="246">
        <f xml:space="preserve"> Debt!DE$185</f>
        <v>1.2446399784948881E-3</v>
      </c>
      <c r="DF84" s="246">
        <f xml:space="preserve"> Debt!DF$185</f>
        <v>1.2446399784948881E-3</v>
      </c>
      <c r="DG84" s="246">
        <f xml:space="preserve"> Debt!DG$185</f>
        <v>1.2446399784948881E-3</v>
      </c>
      <c r="DH84" s="246">
        <f xml:space="preserve"> Debt!DH$185</f>
        <v>1.2446399784948881E-3</v>
      </c>
      <c r="DI84" s="246">
        <f xml:space="preserve"> Debt!DI$185</f>
        <v>1.2446399784948881E-3</v>
      </c>
      <c r="DJ84" s="246">
        <f xml:space="preserve"> Debt!DJ$185</f>
        <v>1.2446399784948881E-3</v>
      </c>
      <c r="DK84" s="246">
        <f xml:space="preserve"> Debt!DK$185</f>
        <v>1.2446399784948881E-3</v>
      </c>
      <c r="DL84" s="246">
        <f xml:space="preserve"> Debt!DL$185</f>
        <v>1.2446399784948881E-3</v>
      </c>
      <c r="DM84" s="246">
        <f xml:space="preserve"> Debt!DM$185</f>
        <v>1.2446399784948881E-3</v>
      </c>
      <c r="DN84" s="246">
        <f xml:space="preserve"> Debt!DN$185</f>
        <v>1.2446399784948881E-3</v>
      </c>
      <c r="DO84" s="246">
        <f xml:space="preserve"> Debt!DO$185</f>
        <v>1.2446399784948881E-3</v>
      </c>
      <c r="DP84" s="246">
        <f xml:space="preserve"> Debt!DP$185</f>
        <v>1.2446399784948881E-3</v>
      </c>
      <c r="DQ84" s="246">
        <f xml:space="preserve"> Debt!DQ$185</f>
        <v>1.2446399784948881E-3</v>
      </c>
      <c r="DR84" s="246">
        <f xml:space="preserve"> Debt!DR$185</f>
        <v>1.2446399784948881E-3</v>
      </c>
      <c r="DS84" s="246">
        <f xml:space="preserve"> Debt!DS$185</f>
        <v>1.2446399784948881E-3</v>
      </c>
      <c r="DT84" s="246">
        <f xml:space="preserve"> Debt!DT$185</f>
        <v>1.2446399784948881E-3</v>
      </c>
      <c r="DU84" s="246">
        <f xml:space="preserve"> Debt!DU$185</f>
        <v>1.2446399784948881E-3</v>
      </c>
      <c r="DV84" s="246">
        <f xml:space="preserve"> Debt!DV$185</f>
        <v>1.2446399784948881E-3</v>
      </c>
      <c r="DW84" s="246">
        <f xml:space="preserve"> Debt!DW$185</f>
        <v>1.2446399784948881E-3</v>
      </c>
      <c r="DX84" s="246">
        <f xml:space="preserve"> Debt!DX$185</f>
        <v>1.2446399784948881E-3</v>
      </c>
      <c r="DY84" s="246">
        <f xml:space="preserve"> Debt!DY$185</f>
        <v>1.2446399784948881E-3</v>
      </c>
      <c r="DZ84" s="246">
        <f xml:space="preserve"> Debt!DZ$185</f>
        <v>1.2446399784948881E-3</v>
      </c>
      <c r="EA84" s="246">
        <f xml:space="preserve"> Debt!EA$185</f>
        <v>1.2446399784948881E-3</v>
      </c>
      <c r="EB84" s="246">
        <f xml:space="preserve"> Debt!EB$185</f>
        <v>1.2446399784948881E-3</v>
      </c>
      <c r="EC84" s="246">
        <f xml:space="preserve"> Debt!EC$185</f>
        <v>1.2446399784948881E-3</v>
      </c>
      <c r="ED84" s="246">
        <f xml:space="preserve"> Debt!ED$185</f>
        <v>1.2446399784948881E-3</v>
      </c>
      <c r="EE84" s="246">
        <f xml:space="preserve"> Debt!EE$185</f>
        <v>1.2446399784948881E-3</v>
      </c>
      <c r="EF84" s="246">
        <f xml:space="preserve"> Debt!EF$185</f>
        <v>1.2446399784948881E-3</v>
      </c>
      <c r="EG84" s="246">
        <f xml:space="preserve"> Debt!EG$185</f>
        <v>1.2446399784948881E-3</v>
      </c>
      <c r="EH84" s="246">
        <f xml:space="preserve"> Debt!EH$185</f>
        <v>1.2446399784948881E-3</v>
      </c>
      <c r="EI84" s="246">
        <f xml:space="preserve"> Debt!EI$185</f>
        <v>1.2446399784948881E-3</v>
      </c>
      <c r="EJ84" s="246">
        <f xml:space="preserve"> Debt!EJ$185</f>
        <v>1.2446399784948881E-3</v>
      </c>
      <c r="EK84" s="246">
        <f xml:space="preserve"> Debt!EK$185</f>
        <v>1.2446399784948881E-3</v>
      </c>
      <c r="EL84" s="246">
        <f xml:space="preserve"> Debt!EL$185</f>
        <v>1.2446399784948881E-3</v>
      </c>
      <c r="EM84" s="246">
        <f xml:space="preserve"> Debt!EM$185</f>
        <v>1.2446399784948881E-3</v>
      </c>
      <c r="EN84" s="246">
        <f xml:space="preserve"> Debt!EN$185</f>
        <v>1.2446399784948881E-3</v>
      </c>
      <c r="EO84" s="246">
        <f xml:space="preserve"> Debt!EO$185</f>
        <v>1.2446399784948881E-3</v>
      </c>
      <c r="EP84" s="246">
        <f xml:space="preserve"> Debt!EP$185</f>
        <v>1.2446399784948881E-3</v>
      </c>
      <c r="EQ84" s="246">
        <f xml:space="preserve"> Debt!EQ$185</f>
        <v>1.2446399784948881E-3</v>
      </c>
      <c r="ER84" s="246">
        <f xml:space="preserve"> Debt!ER$185</f>
        <v>1.2446399784948881E-3</v>
      </c>
      <c r="ES84" s="246">
        <f xml:space="preserve"> Debt!ES$185</f>
        <v>1.2446399784948881E-3</v>
      </c>
      <c r="ET84" s="246">
        <f xml:space="preserve"> Debt!ET$185</f>
        <v>1.2446399784948881E-3</v>
      </c>
      <c r="EU84" s="246">
        <f xml:space="preserve"> Debt!EU$185</f>
        <v>1.2446399784948881E-3</v>
      </c>
      <c r="EV84" s="246">
        <f xml:space="preserve"> Debt!EV$185</f>
        <v>1.2446399784948881E-3</v>
      </c>
      <c r="EW84" s="246">
        <f xml:space="preserve"> Debt!EW$185</f>
        <v>1.2446399784948881E-3</v>
      </c>
      <c r="EX84" s="246">
        <f xml:space="preserve"> Debt!EX$185</f>
        <v>1.2446399784948881E-3</v>
      </c>
      <c r="EY84" s="246">
        <f xml:space="preserve"> Debt!EY$185</f>
        <v>1.2446399784948881E-3</v>
      </c>
      <c r="EZ84" s="246">
        <f xml:space="preserve"> Debt!EZ$185</f>
        <v>1.2446399784948881E-3</v>
      </c>
      <c r="FA84" s="246">
        <f xml:space="preserve"> Debt!FA$185</f>
        <v>1.2446399784948881E-3</v>
      </c>
      <c r="FB84" s="246">
        <f xml:space="preserve"> Debt!FB$185</f>
        <v>1.2446399784948881E-3</v>
      </c>
      <c r="FC84" s="246">
        <f xml:space="preserve"> Debt!FC$185</f>
        <v>1.2446399784948881E-3</v>
      </c>
      <c r="FD84" s="246">
        <f xml:space="preserve"> Debt!FD$185</f>
        <v>1.2446399784948881E-3</v>
      </c>
      <c r="FE84" s="246">
        <f xml:space="preserve"> Debt!FE$185</f>
        <v>1.2446399784948881E-3</v>
      </c>
      <c r="FF84" s="246">
        <f xml:space="preserve"> Debt!FF$185</f>
        <v>1.2446399784948881E-3</v>
      </c>
      <c r="FG84" s="246">
        <f xml:space="preserve"> Debt!FG$185</f>
        <v>1.2446399784948881E-3</v>
      </c>
      <c r="FH84" s="246">
        <f xml:space="preserve"> Debt!FH$185</f>
        <v>1.2446399784948881E-3</v>
      </c>
      <c r="FI84" s="246">
        <f xml:space="preserve"> Debt!FI$185</f>
        <v>1.2446399784948881E-3</v>
      </c>
      <c r="FJ84" s="246">
        <f xml:space="preserve"> Debt!FJ$185</f>
        <v>1.2446399784948881E-3</v>
      </c>
      <c r="FK84" s="246">
        <f xml:space="preserve"> Debt!FK$185</f>
        <v>1.2446399784948881E-3</v>
      </c>
      <c r="FL84" s="246">
        <f xml:space="preserve"> Debt!FL$185</f>
        <v>1.2446399784948881E-3</v>
      </c>
      <c r="FM84" s="246">
        <f xml:space="preserve"> Debt!FM$185</f>
        <v>1.2446399784948881E-3</v>
      </c>
      <c r="FN84" s="246">
        <f xml:space="preserve"> Debt!FN$185</f>
        <v>1.2446399784948881E-3</v>
      </c>
      <c r="FO84" s="246">
        <f xml:space="preserve"> Debt!FO$185</f>
        <v>1.2446399784948881E-3</v>
      </c>
      <c r="FP84" s="246">
        <f xml:space="preserve"> Debt!FP$185</f>
        <v>1.2446399784948881E-3</v>
      </c>
      <c r="FQ84" s="246">
        <f xml:space="preserve"> Debt!FQ$185</f>
        <v>1.2446399784948881E-3</v>
      </c>
      <c r="FR84" s="246">
        <f xml:space="preserve"> Debt!FR$185</f>
        <v>1.2446399784948881E-3</v>
      </c>
      <c r="FS84" s="246">
        <f xml:space="preserve"> Debt!FS$185</f>
        <v>1.2446399784948881E-3</v>
      </c>
      <c r="FT84" s="246">
        <f xml:space="preserve"> Debt!FT$185</f>
        <v>1.2446399784948881E-3</v>
      </c>
      <c r="FU84" s="246">
        <f xml:space="preserve"> Debt!FU$185</f>
        <v>1.2446399784948881E-3</v>
      </c>
      <c r="FV84" s="246">
        <f xml:space="preserve"> Debt!FV$185</f>
        <v>1.2446399784948881E-3</v>
      </c>
      <c r="FW84" s="246">
        <f xml:space="preserve"> Debt!FW$185</f>
        <v>1.2446399784948881E-3</v>
      </c>
      <c r="FX84" s="246">
        <f xml:space="preserve"> Debt!FX$185</f>
        <v>1.2446399784948881E-3</v>
      </c>
      <c r="FY84" s="246">
        <f xml:space="preserve"> Debt!FY$185</f>
        <v>1.2446399784948881E-3</v>
      </c>
      <c r="FZ84" s="246">
        <f xml:space="preserve"> Debt!FZ$185</f>
        <v>1.2446399784948881E-3</v>
      </c>
      <c r="GA84" s="246">
        <f xml:space="preserve"> Debt!GA$185</f>
        <v>1.2446399784948881E-3</v>
      </c>
      <c r="GB84" s="246">
        <f xml:space="preserve"> Debt!GB$185</f>
        <v>1.2446399784948881E-3</v>
      </c>
      <c r="GC84" s="246">
        <f xml:space="preserve"> Debt!GC$185</f>
        <v>1.2446399784948881E-3</v>
      </c>
      <c r="GD84" s="246">
        <f xml:space="preserve"> Debt!GD$185</f>
        <v>1.2446399784948881E-3</v>
      </c>
      <c r="GE84" s="246">
        <f xml:space="preserve"> Debt!GE$185</f>
        <v>1.2446399784948881E-3</v>
      </c>
      <c r="GF84" s="246">
        <f xml:space="preserve"> Debt!GF$185</f>
        <v>1.2446399784948881E-3</v>
      </c>
      <c r="GG84" s="246">
        <f xml:space="preserve"> Debt!GG$185</f>
        <v>1.2446399784948881E-3</v>
      </c>
      <c r="GH84" s="246">
        <f xml:space="preserve"> Debt!GH$185</f>
        <v>1.2446399784948881E-3</v>
      </c>
      <c r="GI84" s="246">
        <f xml:space="preserve"> Debt!GI$185</f>
        <v>1.2446399784948881E-3</v>
      </c>
      <c r="GJ84" s="246">
        <f xml:space="preserve"> Debt!GJ$185</f>
        <v>1.2446399784948881E-3</v>
      </c>
    </row>
    <row r="85" spans="1:192" s="202" customFormat="1" outlineLevel="1" x14ac:dyDescent="0.25">
      <c r="A85" s="217"/>
      <c r="B85" s="217"/>
      <c r="C85" s="218"/>
      <c r="D85" s="221"/>
      <c r="E85" s="246" t="str">
        <f xml:space="preserve"> Debt!E$251</f>
        <v>Senior debt balance - T2</v>
      </c>
      <c r="F85" s="246">
        <f xml:space="preserve"> Debt!F$251</f>
        <v>0</v>
      </c>
      <c r="G85" s="246" t="str">
        <f xml:space="preserve"> Debt!G$251</f>
        <v>$ 000s</v>
      </c>
      <c r="H85" s="246">
        <f xml:space="preserve"> Debt!H$251</f>
        <v>0</v>
      </c>
      <c r="I85" s="246">
        <f xml:space="preserve"> Debt!I$251</f>
        <v>0</v>
      </c>
      <c r="J85" s="246">
        <f xml:space="preserve"> Debt!J$251</f>
        <v>0</v>
      </c>
      <c r="K85" s="246">
        <f xml:space="preserve"> Debt!K$251</f>
        <v>0</v>
      </c>
      <c r="L85" s="246">
        <f xml:space="preserve"> Debt!L$251</f>
        <v>0</v>
      </c>
      <c r="M85" s="246">
        <f xml:space="preserve"> Debt!M$251</f>
        <v>0</v>
      </c>
      <c r="N85" s="246">
        <f xml:space="preserve"> Debt!N$251</f>
        <v>0</v>
      </c>
      <c r="O85" s="246">
        <f xml:space="preserve"> Debt!O$251</f>
        <v>0</v>
      </c>
      <c r="P85" s="246">
        <f xml:space="preserve"> Debt!P$251</f>
        <v>0</v>
      </c>
      <c r="Q85" s="246">
        <f xml:space="preserve"> Debt!Q$251</f>
        <v>0</v>
      </c>
      <c r="R85" s="246">
        <f xml:space="preserve"> Debt!R$251</f>
        <v>18977.801209265344</v>
      </c>
      <c r="S85" s="246">
        <f xml:space="preserve"> Debt!S$251</f>
        <v>18864.279140708655</v>
      </c>
      <c r="T85" s="246">
        <f xml:space="preserve"> Debt!T$251</f>
        <v>18722.265571183212</v>
      </c>
      <c r="U85" s="246">
        <f xml:space="preserve"> Debt!U$251</f>
        <v>18523.100384823927</v>
      </c>
      <c r="V85" s="246">
        <f xml:space="preserve"> Debt!V$251</f>
        <v>18340.2478018326</v>
      </c>
      <c r="W85" s="246">
        <f xml:space="preserve"> Debt!W$251</f>
        <v>18212.41575350974</v>
      </c>
      <c r="X85" s="246">
        <f xml:space="preserve"> Debt!X$251</f>
        <v>18066.082760862097</v>
      </c>
      <c r="Y85" s="246">
        <f xml:space="preserve"> Debt!Y$251</f>
        <v>17860.503439013639</v>
      </c>
      <c r="Z85" s="246">
        <f xml:space="preserve"> Debt!Z$251</f>
        <v>17671.019932704603</v>
      </c>
      <c r="AA85" s="246">
        <f xml:space="preserve"> Debt!AA$251</f>
        <v>17537.014694351354</v>
      </c>
      <c r="AB85" s="246">
        <f xml:space="preserve"> Debt!AB$251</f>
        <v>17381.650609058695</v>
      </c>
      <c r="AC85" s="246">
        <f xml:space="preserve"> Debt!AC$251</f>
        <v>17169.259712824005</v>
      </c>
      <c r="AD85" s="246">
        <f xml:space="preserve"> Debt!AD$251</f>
        <v>16972.750291321659</v>
      </c>
      <c r="AE85" s="246">
        <f xml:space="preserve"> Debt!AE$251</f>
        <v>16831.555766820289</v>
      </c>
      <c r="AF85" s="246">
        <f xml:space="preserve"> Debt!AF$251</f>
        <v>16668.911659944617</v>
      </c>
      <c r="AG85" s="246">
        <f xml:space="preserve"> Debt!AG$251</f>
        <v>16449.26670324997</v>
      </c>
      <c r="AH85" s="246">
        <f xml:space="preserve"> Debt!AH$251</f>
        <v>16245.282886721789</v>
      </c>
      <c r="AI85" s="246">
        <f xml:space="preserve"> Debt!AI$251</f>
        <v>16096.451034100292</v>
      </c>
      <c r="AJ85" s="246">
        <f xml:space="preserve"> Debt!AJ$251</f>
        <v>15926.057871993584</v>
      </c>
      <c r="AK85" s="246">
        <f xml:space="preserve"> Debt!AK$251</f>
        <v>15698.691466814676</v>
      </c>
      <c r="AL85" s="246">
        <f xml:space="preserve"> Debt!AL$251</f>
        <v>15486.756502758373</v>
      </c>
      <c r="AM85" s="246">
        <f xml:space="preserve"> Debt!AM$251</f>
        <v>15328.807490439212</v>
      </c>
      <c r="AN85" s="246">
        <f xml:space="preserve"> Debt!AN$251</f>
        <v>15152.313531719814</v>
      </c>
      <c r="AO85" s="246">
        <f xml:space="preserve"> Debt!AO$251</f>
        <v>14916.774017144367</v>
      </c>
      <c r="AP85" s="246">
        <f xml:space="preserve"> Debt!AP$251</f>
        <v>14696.42347188806</v>
      </c>
      <c r="AQ85" s="246">
        <f xml:space="preserve"> Debt!AQ$251</f>
        <v>14530.930090712995</v>
      </c>
      <c r="AR85" s="246">
        <f xml:space="preserve"> Debt!AR$251</f>
        <v>14343.63666513496</v>
      </c>
      <c r="AS85" s="246">
        <f xml:space="preserve"> Debt!AS$251</f>
        <v>14099.380910112619</v>
      </c>
      <c r="AT85" s="246">
        <f xml:space="preserve"> Debt!AT$251</f>
        <v>13870.071422136789</v>
      </c>
      <c r="AU85" s="246">
        <f xml:space="preserve"> Debt!AU$251</f>
        <v>13695.477044875121</v>
      </c>
      <c r="AV85" s="246">
        <f xml:space="preserve"> Debt!AV$251</f>
        <v>13498.939051427449</v>
      </c>
      <c r="AW85" s="246">
        <f xml:space="preserve"> Debt!AW$251</f>
        <v>13245.413635588035</v>
      </c>
      <c r="AX85" s="246">
        <f xml:space="preserve"> Debt!AX$251</f>
        <v>13006.580938932271</v>
      </c>
      <c r="AY85" s="246">
        <f xml:space="preserve"> Debt!AY$251</f>
        <v>12822.333998103904</v>
      </c>
      <c r="AZ85" s="246">
        <f xml:space="preserve"> Debt!AZ$251</f>
        <v>12615.984931179997</v>
      </c>
      <c r="BA85" s="246">
        <f xml:space="preserve"> Debt!BA$251</f>
        <v>12352.601240480326</v>
      </c>
      <c r="BB85" s="246">
        <f xml:space="preserve"> Debt!BB$251</f>
        <v>12103.640859406582</v>
      </c>
      <c r="BC85" s="246">
        <f xml:space="preserve"> Debt!BC$251</f>
        <v>11907.609507743247</v>
      </c>
      <c r="BD85" s="246">
        <f xml:space="preserve"> Debt!BD$251</f>
        <v>11692.846665225898</v>
      </c>
      <c r="BE85" s="246">
        <f xml:space="preserve"> Debt!BE$251</f>
        <v>11418.982034695624</v>
      </c>
      <c r="BF85" s="246">
        <f xml:space="preserve"> Debt!BF$251</f>
        <v>11159.265493693922</v>
      </c>
      <c r="BG85" s="246">
        <f xml:space="preserve"> Debt!BG$251</f>
        <v>10028.085799030576</v>
      </c>
      <c r="BH85" s="246">
        <f xml:space="preserve"> Debt!BH$251</f>
        <v>8773.1775933379813</v>
      </c>
      <c r="BI85" s="246">
        <f xml:space="preserve"> Debt!BI$251</f>
        <v>7203.3901070039046</v>
      </c>
      <c r="BJ85" s="246">
        <f xml:space="preserve"> Debt!BJ$251</f>
        <v>5709.9626988963519</v>
      </c>
      <c r="BK85" s="246">
        <f xml:space="preserve"> Debt!BK$251</f>
        <v>4515.177961578227</v>
      </c>
      <c r="BL85" s="246">
        <f xml:space="preserve"> Debt!BL$251</f>
        <v>3195.4939588695634</v>
      </c>
      <c r="BM85" s="246">
        <f xml:space="preserve"> Debt!BM$251</f>
        <v>1560.3872550490587</v>
      </c>
      <c r="BN85" s="246">
        <f xml:space="preserve"> Debt!BN$251</f>
        <v>3.9496749916452245E-3</v>
      </c>
      <c r="BO85" s="246">
        <f xml:space="preserve"> Debt!BO$251</f>
        <v>3.9496749916452245E-3</v>
      </c>
      <c r="BP85" s="246">
        <f xml:space="preserve"> Debt!BP$251</f>
        <v>3.9496749916452245E-3</v>
      </c>
      <c r="BQ85" s="246">
        <f xml:space="preserve"> Debt!BQ$251</f>
        <v>3.9496749916452245E-3</v>
      </c>
      <c r="BR85" s="246">
        <f xml:space="preserve"> Debt!BR$251</f>
        <v>3.9496749916452245E-3</v>
      </c>
      <c r="BS85" s="246">
        <f xml:space="preserve"> Debt!BS$251</f>
        <v>3.9496749916452245E-3</v>
      </c>
      <c r="BT85" s="246">
        <f xml:space="preserve"> Debt!BT$251</f>
        <v>3.9496749916452245E-3</v>
      </c>
      <c r="BU85" s="246">
        <f xml:space="preserve"> Debt!BU$251</f>
        <v>3.9496749916452245E-3</v>
      </c>
      <c r="BV85" s="246">
        <f xml:space="preserve"> Debt!BV$251</f>
        <v>3.9496749916452245E-3</v>
      </c>
      <c r="BW85" s="246">
        <f xml:space="preserve"> Debt!BW$251</f>
        <v>3.9496749916452245E-3</v>
      </c>
      <c r="BX85" s="246">
        <f xml:space="preserve"> Debt!BX$251</f>
        <v>3.9496749916452245E-3</v>
      </c>
      <c r="BY85" s="246">
        <f xml:space="preserve"> Debt!BY$251</f>
        <v>3.9496749916452245E-3</v>
      </c>
      <c r="BZ85" s="246">
        <f xml:space="preserve"> Debt!BZ$251</f>
        <v>3.9496749916452245E-3</v>
      </c>
      <c r="CA85" s="246">
        <f xml:space="preserve"> Debt!CA$251</f>
        <v>3.9496749916452245E-3</v>
      </c>
      <c r="CB85" s="246">
        <f xml:space="preserve"> Debt!CB$251</f>
        <v>3.9496749916452245E-3</v>
      </c>
      <c r="CC85" s="246">
        <f xml:space="preserve"> Debt!CC$251</f>
        <v>3.9496749916452245E-3</v>
      </c>
      <c r="CD85" s="246">
        <f xml:space="preserve"> Debt!CD$251</f>
        <v>3.9496749916452245E-3</v>
      </c>
      <c r="CE85" s="246">
        <f xml:space="preserve"> Debt!CE$251</f>
        <v>3.9496749916452245E-3</v>
      </c>
      <c r="CF85" s="246">
        <f xml:space="preserve"> Debt!CF$251</f>
        <v>3.9496749916452245E-3</v>
      </c>
      <c r="CG85" s="246">
        <f xml:space="preserve"> Debt!CG$251</f>
        <v>3.9496749916452245E-3</v>
      </c>
      <c r="CH85" s="246">
        <f xml:space="preserve"> Debt!CH$251</f>
        <v>3.9496749916452245E-3</v>
      </c>
      <c r="CI85" s="246">
        <f xml:space="preserve"> Debt!CI$251</f>
        <v>3.9496749916452245E-3</v>
      </c>
      <c r="CJ85" s="246">
        <f xml:space="preserve"> Debt!CJ$251</f>
        <v>3.9496749916452245E-3</v>
      </c>
      <c r="CK85" s="246">
        <f xml:space="preserve"> Debt!CK$251</f>
        <v>3.9496749916452245E-3</v>
      </c>
      <c r="CL85" s="246">
        <f xml:space="preserve"> Debt!CL$251</f>
        <v>3.9496749916452245E-3</v>
      </c>
      <c r="CM85" s="246">
        <f xml:space="preserve"> Debt!CM$251</f>
        <v>3.9496749916452245E-3</v>
      </c>
      <c r="CN85" s="246">
        <f xml:space="preserve"> Debt!CN$251</f>
        <v>3.9496749916452245E-3</v>
      </c>
      <c r="CO85" s="246">
        <f xml:space="preserve"> Debt!CO$251</f>
        <v>3.9496749916452245E-3</v>
      </c>
      <c r="CP85" s="246">
        <f xml:space="preserve"> Debt!CP$251</f>
        <v>3.9496749916452245E-3</v>
      </c>
      <c r="CQ85" s="246">
        <f xml:space="preserve"> Debt!CQ$251</f>
        <v>3.9496749916452245E-3</v>
      </c>
      <c r="CR85" s="246">
        <f xml:space="preserve"> Debt!CR$251</f>
        <v>3.9496749916452245E-3</v>
      </c>
      <c r="CS85" s="246">
        <f xml:space="preserve"> Debt!CS$251</f>
        <v>3.9496749916452245E-3</v>
      </c>
      <c r="CT85" s="246">
        <f xml:space="preserve"> Debt!CT$251</f>
        <v>3.9496749916452245E-3</v>
      </c>
      <c r="CU85" s="246">
        <f xml:space="preserve"> Debt!CU$251</f>
        <v>3.9496749916452245E-3</v>
      </c>
      <c r="CV85" s="246">
        <f xml:space="preserve"> Debt!CV$251</f>
        <v>3.9496749916452245E-3</v>
      </c>
      <c r="CW85" s="246">
        <f xml:space="preserve"> Debt!CW$251</f>
        <v>3.9496749916452245E-3</v>
      </c>
      <c r="CX85" s="246">
        <f xml:space="preserve"> Debt!CX$251</f>
        <v>3.9496749916452245E-3</v>
      </c>
      <c r="CY85" s="246">
        <f xml:space="preserve"> Debt!CY$251</f>
        <v>3.9496749916452245E-3</v>
      </c>
      <c r="CZ85" s="246">
        <f xml:space="preserve"> Debt!CZ$251</f>
        <v>3.9496749916452245E-3</v>
      </c>
      <c r="DA85" s="246">
        <f xml:space="preserve"> Debt!DA$251</f>
        <v>3.9496749916452245E-3</v>
      </c>
      <c r="DB85" s="246">
        <f xml:space="preserve"> Debt!DB$251</f>
        <v>3.9496749916452245E-3</v>
      </c>
      <c r="DC85" s="246">
        <f xml:space="preserve"> Debt!DC$251</f>
        <v>3.9496749916452245E-3</v>
      </c>
      <c r="DD85" s="246">
        <f xml:space="preserve"> Debt!DD$251</f>
        <v>3.9496749916452245E-3</v>
      </c>
      <c r="DE85" s="246">
        <f xml:space="preserve"> Debt!DE$251</f>
        <v>3.9496749916452245E-3</v>
      </c>
      <c r="DF85" s="246">
        <f xml:space="preserve"> Debt!DF$251</f>
        <v>3.9496749916452245E-3</v>
      </c>
      <c r="DG85" s="246">
        <f xml:space="preserve"> Debt!DG$251</f>
        <v>3.9496749916452245E-3</v>
      </c>
      <c r="DH85" s="246">
        <f xml:space="preserve"> Debt!DH$251</f>
        <v>3.9496749916452245E-3</v>
      </c>
      <c r="DI85" s="246">
        <f xml:space="preserve"> Debt!DI$251</f>
        <v>3.9496749916452245E-3</v>
      </c>
      <c r="DJ85" s="246">
        <f xml:space="preserve"> Debt!DJ$251</f>
        <v>3.9496749916452245E-3</v>
      </c>
      <c r="DK85" s="246">
        <f xml:space="preserve"> Debt!DK$251</f>
        <v>3.9496749916452245E-3</v>
      </c>
      <c r="DL85" s="246">
        <f xml:space="preserve"> Debt!DL$251</f>
        <v>3.9496749916452245E-3</v>
      </c>
      <c r="DM85" s="246">
        <f xml:space="preserve"> Debt!DM$251</f>
        <v>3.9496749916452245E-3</v>
      </c>
      <c r="DN85" s="246">
        <f xml:space="preserve"> Debt!DN$251</f>
        <v>3.9496749916452245E-3</v>
      </c>
      <c r="DO85" s="246">
        <f xml:space="preserve"> Debt!DO$251</f>
        <v>3.9496749916452245E-3</v>
      </c>
      <c r="DP85" s="246">
        <f xml:space="preserve"> Debt!DP$251</f>
        <v>3.9496749916452245E-3</v>
      </c>
      <c r="DQ85" s="246">
        <f xml:space="preserve"> Debt!DQ$251</f>
        <v>3.9496749916452245E-3</v>
      </c>
      <c r="DR85" s="246">
        <f xml:space="preserve"> Debt!DR$251</f>
        <v>3.9496749916452245E-3</v>
      </c>
      <c r="DS85" s="246">
        <f xml:space="preserve"> Debt!DS$251</f>
        <v>3.9496749916452245E-3</v>
      </c>
      <c r="DT85" s="246">
        <f xml:space="preserve"> Debt!DT$251</f>
        <v>3.9496749916452245E-3</v>
      </c>
      <c r="DU85" s="246">
        <f xml:space="preserve"> Debt!DU$251</f>
        <v>3.9496749916452245E-3</v>
      </c>
      <c r="DV85" s="246">
        <f xml:space="preserve"> Debt!DV$251</f>
        <v>3.9496749916452245E-3</v>
      </c>
      <c r="DW85" s="246">
        <f xml:space="preserve"> Debt!DW$251</f>
        <v>3.9496749916452245E-3</v>
      </c>
      <c r="DX85" s="246">
        <f xml:space="preserve"> Debt!DX$251</f>
        <v>3.9496749916452245E-3</v>
      </c>
      <c r="DY85" s="246">
        <f xml:space="preserve"> Debt!DY$251</f>
        <v>3.9496749916452245E-3</v>
      </c>
      <c r="DZ85" s="246">
        <f xml:space="preserve"> Debt!DZ$251</f>
        <v>3.9496749916452245E-3</v>
      </c>
      <c r="EA85" s="246">
        <f xml:space="preserve"> Debt!EA$251</f>
        <v>3.9496749916452245E-3</v>
      </c>
      <c r="EB85" s="246">
        <f xml:space="preserve"> Debt!EB$251</f>
        <v>3.9496749916452245E-3</v>
      </c>
      <c r="EC85" s="246">
        <f xml:space="preserve"> Debt!EC$251</f>
        <v>3.9496749916452245E-3</v>
      </c>
      <c r="ED85" s="246">
        <f xml:space="preserve"> Debt!ED$251</f>
        <v>3.9496749916452245E-3</v>
      </c>
      <c r="EE85" s="246">
        <f xml:space="preserve"> Debt!EE$251</f>
        <v>3.9496749916452245E-3</v>
      </c>
      <c r="EF85" s="246">
        <f xml:space="preserve"> Debt!EF$251</f>
        <v>3.9496749916452245E-3</v>
      </c>
      <c r="EG85" s="246">
        <f xml:space="preserve"> Debt!EG$251</f>
        <v>3.9496749916452245E-3</v>
      </c>
      <c r="EH85" s="246">
        <f xml:space="preserve"> Debt!EH$251</f>
        <v>3.9496749916452245E-3</v>
      </c>
      <c r="EI85" s="246">
        <f xml:space="preserve"> Debt!EI$251</f>
        <v>3.9496749916452245E-3</v>
      </c>
      <c r="EJ85" s="246">
        <f xml:space="preserve"> Debt!EJ$251</f>
        <v>3.9496749916452245E-3</v>
      </c>
      <c r="EK85" s="246">
        <f xml:space="preserve"> Debt!EK$251</f>
        <v>3.9496749916452245E-3</v>
      </c>
      <c r="EL85" s="246">
        <f xml:space="preserve"> Debt!EL$251</f>
        <v>3.9496749916452245E-3</v>
      </c>
      <c r="EM85" s="246">
        <f xml:space="preserve"> Debt!EM$251</f>
        <v>3.9496749916452245E-3</v>
      </c>
      <c r="EN85" s="246">
        <f xml:space="preserve"> Debt!EN$251</f>
        <v>3.9496749916452245E-3</v>
      </c>
      <c r="EO85" s="246">
        <f xml:space="preserve"> Debt!EO$251</f>
        <v>3.9496749916452245E-3</v>
      </c>
      <c r="EP85" s="246">
        <f xml:space="preserve"> Debt!EP$251</f>
        <v>3.9496749916452245E-3</v>
      </c>
      <c r="EQ85" s="246">
        <f xml:space="preserve"> Debt!EQ$251</f>
        <v>3.9496749916452245E-3</v>
      </c>
      <c r="ER85" s="246">
        <f xml:space="preserve"> Debt!ER$251</f>
        <v>3.9496749916452245E-3</v>
      </c>
      <c r="ES85" s="246">
        <f xml:space="preserve"> Debt!ES$251</f>
        <v>3.9496749916452245E-3</v>
      </c>
      <c r="ET85" s="246">
        <f xml:space="preserve"> Debt!ET$251</f>
        <v>3.9496749916452245E-3</v>
      </c>
      <c r="EU85" s="246">
        <f xml:space="preserve"> Debt!EU$251</f>
        <v>3.9496749916452245E-3</v>
      </c>
      <c r="EV85" s="246">
        <f xml:space="preserve"> Debt!EV$251</f>
        <v>3.9496749916452245E-3</v>
      </c>
      <c r="EW85" s="246">
        <f xml:space="preserve"> Debt!EW$251</f>
        <v>3.9496749916452245E-3</v>
      </c>
      <c r="EX85" s="246">
        <f xml:space="preserve"> Debt!EX$251</f>
        <v>3.9496749916452245E-3</v>
      </c>
      <c r="EY85" s="246">
        <f xml:space="preserve"> Debt!EY$251</f>
        <v>3.9496749916452245E-3</v>
      </c>
      <c r="EZ85" s="246">
        <f xml:space="preserve"> Debt!EZ$251</f>
        <v>3.9496749916452245E-3</v>
      </c>
      <c r="FA85" s="246">
        <f xml:space="preserve"> Debt!FA$251</f>
        <v>3.9496749916452245E-3</v>
      </c>
      <c r="FB85" s="246">
        <f xml:space="preserve"> Debt!FB$251</f>
        <v>3.9496749916452245E-3</v>
      </c>
      <c r="FC85" s="246">
        <f xml:space="preserve"> Debt!FC$251</f>
        <v>3.9496749916452245E-3</v>
      </c>
      <c r="FD85" s="246">
        <f xml:space="preserve"> Debt!FD$251</f>
        <v>3.9496749916452245E-3</v>
      </c>
      <c r="FE85" s="246">
        <f xml:space="preserve"> Debt!FE$251</f>
        <v>3.9496749916452245E-3</v>
      </c>
      <c r="FF85" s="246">
        <f xml:space="preserve"> Debt!FF$251</f>
        <v>3.9496749916452245E-3</v>
      </c>
      <c r="FG85" s="246">
        <f xml:space="preserve"> Debt!FG$251</f>
        <v>3.9496749916452245E-3</v>
      </c>
      <c r="FH85" s="246">
        <f xml:space="preserve"> Debt!FH$251</f>
        <v>3.9496749916452245E-3</v>
      </c>
      <c r="FI85" s="246">
        <f xml:space="preserve"> Debt!FI$251</f>
        <v>3.9496749916452245E-3</v>
      </c>
      <c r="FJ85" s="246">
        <f xml:space="preserve"> Debt!FJ$251</f>
        <v>3.9496749916452245E-3</v>
      </c>
      <c r="FK85" s="246">
        <f xml:space="preserve"> Debt!FK$251</f>
        <v>3.9496749916452245E-3</v>
      </c>
      <c r="FL85" s="246">
        <f xml:space="preserve"> Debt!FL$251</f>
        <v>3.9496749916452245E-3</v>
      </c>
      <c r="FM85" s="246">
        <f xml:space="preserve"> Debt!FM$251</f>
        <v>3.9496749916452245E-3</v>
      </c>
      <c r="FN85" s="246">
        <f xml:space="preserve"> Debt!FN$251</f>
        <v>3.9496749916452245E-3</v>
      </c>
      <c r="FO85" s="246">
        <f xml:space="preserve"> Debt!FO$251</f>
        <v>3.9496749916452245E-3</v>
      </c>
      <c r="FP85" s="246">
        <f xml:space="preserve"> Debt!FP$251</f>
        <v>3.9496749916452245E-3</v>
      </c>
      <c r="FQ85" s="246">
        <f xml:space="preserve"> Debt!FQ$251</f>
        <v>3.9496749916452245E-3</v>
      </c>
      <c r="FR85" s="246">
        <f xml:space="preserve"> Debt!FR$251</f>
        <v>3.9496749916452245E-3</v>
      </c>
      <c r="FS85" s="246">
        <f xml:space="preserve"> Debt!FS$251</f>
        <v>3.9496749916452245E-3</v>
      </c>
      <c r="FT85" s="246">
        <f xml:space="preserve"> Debt!FT$251</f>
        <v>3.9496749916452245E-3</v>
      </c>
      <c r="FU85" s="246">
        <f xml:space="preserve"> Debt!FU$251</f>
        <v>3.9496749916452245E-3</v>
      </c>
      <c r="FV85" s="246">
        <f xml:space="preserve"> Debt!FV$251</f>
        <v>3.9496749916452245E-3</v>
      </c>
      <c r="FW85" s="246">
        <f xml:space="preserve"> Debt!FW$251</f>
        <v>3.9496749916452245E-3</v>
      </c>
      <c r="FX85" s="246">
        <f xml:space="preserve"> Debt!FX$251</f>
        <v>3.9496749916452245E-3</v>
      </c>
      <c r="FY85" s="246">
        <f xml:space="preserve"> Debt!FY$251</f>
        <v>3.9496749916452245E-3</v>
      </c>
      <c r="FZ85" s="246">
        <f xml:space="preserve"> Debt!FZ$251</f>
        <v>3.9496749916452245E-3</v>
      </c>
      <c r="GA85" s="246">
        <f xml:space="preserve"> Debt!GA$251</f>
        <v>3.9496749916452245E-3</v>
      </c>
      <c r="GB85" s="246">
        <f xml:space="preserve"> Debt!GB$251</f>
        <v>3.9496749916452245E-3</v>
      </c>
      <c r="GC85" s="246">
        <f xml:space="preserve"> Debt!GC$251</f>
        <v>3.9496749916452245E-3</v>
      </c>
      <c r="GD85" s="246">
        <f xml:space="preserve"> Debt!GD$251</f>
        <v>3.9496749916452245E-3</v>
      </c>
      <c r="GE85" s="246">
        <f xml:space="preserve"> Debt!GE$251</f>
        <v>3.9496749916452245E-3</v>
      </c>
      <c r="GF85" s="246">
        <f xml:space="preserve"> Debt!GF$251</f>
        <v>3.9496749916452245E-3</v>
      </c>
      <c r="GG85" s="246">
        <f xml:space="preserve"> Debt!GG$251</f>
        <v>3.9496749916452245E-3</v>
      </c>
      <c r="GH85" s="246">
        <f xml:space="preserve"> Debt!GH$251</f>
        <v>3.9496749916452245E-3</v>
      </c>
      <c r="GI85" s="246">
        <f xml:space="preserve"> Debt!GI$251</f>
        <v>3.9496749916452245E-3</v>
      </c>
      <c r="GJ85" s="246">
        <f xml:space="preserve"> Debt!GJ$251</f>
        <v>3.9496749916452245E-3</v>
      </c>
    </row>
    <row r="86" spans="1:192" s="603" customFormat="1" outlineLevel="1" x14ac:dyDescent="0.25">
      <c r="A86" s="217"/>
      <c r="B86" s="217"/>
      <c r="C86" s="218"/>
      <c r="D86" s="221"/>
      <c r="E86" s="246" t="str">
        <f xml:space="preserve"> Debt!E$319</f>
        <v>Shareholder loan balance</v>
      </c>
      <c r="F86" s="246">
        <f xml:space="preserve"> Debt!F$319</f>
        <v>0</v>
      </c>
      <c r="G86" s="246" t="str">
        <f xml:space="preserve"> Debt!G$319</f>
        <v>$ 000s</v>
      </c>
      <c r="H86" s="246">
        <f xml:space="preserve"> Debt!H$319</f>
        <v>0</v>
      </c>
      <c r="I86" s="246">
        <f xml:space="preserve"> Debt!I$319</f>
        <v>0</v>
      </c>
      <c r="J86" s="246">
        <f xml:space="preserve"> Debt!J$319</f>
        <v>0</v>
      </c>
      <c r="K86" s="246">
        <f xml:space="preserve"> Debt!K$319</f>
        <v>0</v>
      </c>
      <c r="L86" s="246">
        <f xml:space="preserve"> Debt!L$319</f>
        <v>0</v>
      </c>
      <c r="M86" s="246">
        <f xml:space="preserve"> Debt!M$319</f>
        <v>0</v>
      </c>
      <c r="N86" s="246">
        <f xml:space="preserve"> Debt!N$319</f>
        <v>0</v>
      </c>
      <c r="O86" s="246">
        <f xml:space="preserve"> Debt!O$319</f>
        <v>0</v>
      </c>
      <c r="P86" s="246">
        <f xml:space="preserve"> Debt!P$319</f>
        <v>0</v>
      </c>
      <c r="Q86" s="246">
        <f xml:space="preserve"> Debt!Q$319</f>
        <v>0</v>
      </c>
      <c r="R86" s="246">
        <f xml:space="preserve"> Debt!R$319</f>
        <v>34087.329240864208</v>
      </c>
      <c r="S86" s="246">
        <f xml:space="preserve"> Debt!S$319</f>
        <v>34243.683683190691</v>
      </c>
      <c r="T86" s="246">
        <f xml:space="preserve"> Debt!T$319</f>
        <v>34339.719571026115</v>
      </c>
      <c r="U86" s="246">
        <f xml:space="preserve"> Debt!U$319</f>
        <v>34349.191338551151</v>
      </c>
      <c r="V86" s="246">
        <f xml:space="preserve"> Debt!V$319</f>
        <v>34391.254135839132</v>
      </c>
      <c r="W86" s="246">
        <f xml:space="preserve"> Debt!W$319</f>
        <v>34527.089809367666</v>
      </c>
      <c r="X86" s="246">
        <f xml:space="preserve"> Debt!X$319</f>
        <v>34649.7176040462</v>
      </c>
      <c r="Y86" s="246">
        <f xml:space="preserve"> Debt!Y$319</f>
        <v>34670.98320050013</v>
      </c>
      <c r="Z86" s="246">
        <f xml:space="preserve"> Debt!Z$319</f>
        <v>34724.872665401446</v>
      </c>
      <c r="AA86" s="246">
        <f xml:space="preserve"> Debt!AA$319</f>
        <v>34881.968968974725</v>
      </c>
      <c r="AB86" s="246">
        <f xml:space="preserve"> Debt!AB$319</f>
        <v>35007.118867878504</v>
      </c>
      <c r="AC86" s="246">
        <f xml:space="preserve"> Debt!AC$319</f>
        <v>35041.098636973045</v>
      </c>
      <c r="AD86" s="246">
        <f xml:space="preserve"> Debt!AD$319</f>
        <v>35107.751645364064</v>
      </c>
      <c r="AE86" s="246">
        <f xml:space="preserve"> Debt!AE$319</f>
        <v>35277.34438506599</v>
      </c>
      <c r="AF86" s="246">
        <f xml:space="preserve"> Debt!AF$319</f>
        <v>35415.44280412369</v>
      </c>
      <c r="AG86" s="246">
        <f xml:space="preserve"> Debt!AG$319</f>
        <v>35463.061884524097</v>
      </c>
      <c r="AH86" s="246">
        <f xml:space="preserve"> Debt!AH$319</f>
        <v>35543.420390205494</v>
      </c>
      <c r="AI86" s="246">
        <f xml:space="preserve"> Debt!AI$319</f>
        <v>35732.325102388219</v>
      </c>
      <c r="AJ86" s="246">
        <f xml:space="preserve"> Debt!AJ$319</f>
        <v>35878.636481751601</v>
      </c>
      <c r="AK86" s="246">
        <f xml:space="preserve"> Debt!AK$319</f>
        <v>35940.913157566254</v>
      </c>
      <c r="AL86" s="246">
        <f xml:space="preserve"> Debt!AL$319</f>
        <v>36036.013800162742</v>
      </c>
      <c r="AM86" s="246">
        <f xml:space="preserve"> Debt!AM$319</f>
        <v>36224.257542530009</v>
      </c>
      <c r="AN86" s="246">
        <f xml:space="preserve"> Debt!AN$319</f>
        <v>36400.49573132419</v>
      </c>
      <c r="AO86" s="246">
        <f xml:space="preserve"> Debt!AO$319</f>
        <v>36478.50102229492</v>
      </c>
      <c r="AP86" s="246">
        <f xml:space="preserve"> Debt!AP$319</f>
        <v>36589.434145128616</v>
      </c>
      <c r="AQ86" s="246">
        <f xml:space="preserve"> Debt!AQ$319</f>
        <v>36802.690789891385</v>
      </c>
      <c r="AR86" s="246">
        <f xml:space="preserve"> Debt!AR$319</f>
        <v>36985.950292590474</v>
      </c>
      <c r="AS86" s="246">
        <f xml:space="preserve"> Debt!AS$319</f>
        <v>37080.89949685007</v>
      </c>
      <c r="AT86" s="246">
        <f xml:space="preserve"> Debt!AT$319</f>
        <v>37208.902035706531</v>
      </c>
      <c r="AU86" s="246">
        <f xml:space="preserve"> Debt!AU$319</f>
        <v>37439.047604724758</v>
      </c>
      <c r="AV86" s="246">
        <f xml:space="preserve"> Debt!AV$319</f>
        <v>37639.726490448818</v>
      </c>
      <c r="AW86" s="246">
        <f xml:space="preserve"> Debt!AW$319</f>
        <v>37752.854910465474</v>
      </c>
      <c r="AX86" s="246">
        <f xml:space="preserve"> Debt!AX$319</f>
        <v>37899.184375780285</v>
      </c>
      <c r="AY86" s="246">
        <f xml:space="preserve"> Debt!AY$319</f>
        <v>38153.139793304632</v>
      </c>
      <c r="AZ86" s="246">
        <f xml:space="preserve"> Debt!AZ$319</f>
        <v>38367.045163665876</v>
      </c>
      <c r="BA86" s="246">
        <f xml:space="preserve"> Debt!BA$319</f>
        <v>38499.706028376975</v>
      </c>
      <c r="BB86" s="246">
        <f xml:space="preserve"> Debt!BB$319</f>
        <v>38665.73982228621</v>
      </c>
      <c r="BC86" s="246">
        <f xml:space="preserve"> Debt!BC$319</f>
        <v>38924.659881854182</v>
      </c>
      <c r="BD86" s="246">
        <f xml:space="preserve"> Debt!BD$319</f>
        <v>39173.088405663708</v>
      </c>
      <c r="BE86" s="246">
        <f xml:space="preserve"> Debt!BE$319</f>
        <v>39326.71039487559</v>
      </c>
      <c r="BF86" s="246">
        <f xml:space="preserve"> Debt!BF$319</f>
        <v>39513.90272348532</v>
      </c>
      <c r="BG86" s="246">
        <f xml:space="preserve"> Debt!BG$319</f>
        <v>39802.92300716255</v>
      </c>
      <c r="BH86" s="246">
        <f xml:space="preserve"> Debt!BH$319</f>
        <v>40064.248518909168</v>
      </c>
      <c r="BI86" s="246">
        <f xml:space="preserve"> Debt!BI$319</f>
        <v>40240.436105645822</v>
      </c>
      <c r="BJ86" s="246">
        <f xml:space="preserve"> Debt!BJ$319</f>
        <v>40450.419543910604</v>
      </c>
      <c r="BK86" s="246">
        <f xml:space="preserve"> Debt!BK$319</f>
        <v>40130.995847443068</v>
      </c>
      <c r="BL86" s="246">
        <f xml:space="preserve"> Debt!BL$319</f>
        <v>39720.377439578137</v>
      </c>
      <c r="BM86" s="246">
        <f xml:space="preserve"> Debt!BM$319</f>
        <v>39066.489033137659</v>
      </c>
      <c r="BN86" s="246">
        <f xml:space="preserve"> Debt!BN$319</f>
        <v>38481.864930490214</v>
      </c>
      <c r="BO86" s="246">
        <f xml:space="preserve"> Debt!BO$319</f>
        <v>37514.264235886338</v>
      </c>
      <c r="BP86" s="246">
        <f xml:space="preserve"> Debt!BP$319</f>
        <v>36391.698780339837</v>
      </c>
      <c r="BQ86" s="246">
        <f xml:space="preserve"> Debt!BQ$319</f>
        <v>34867.758877948298</v>
      </c>
      <c r="BR86" s="246">
        <f xml:space="preserve"> Debt!BR$319</f>
        <v>33447.574585330643</v>
      </c>
      <c r="BS86" s="246">
        <f xml:space="preserve"> Debt!BS$319</f>
        <v>32406.53741599153</v>
      </c>
      <c r="BT86" s="246">
        <f xml:space="preserve"> Debt!BT$319</f>
        <v>31238.400960848801</v>
      </c>
      <c r="BU86" s="246">
        <f xml:space="preserve"> Debt!BU$319</f>
        <v>29655.954688350404</v>
      </c>
      <c r="BV86" s="246">
        <f xml:space="preserve"> Debt!BV$319</f>
        <v>28175.516567401264</v>
      </c>
      <c r="BW86" s="246">
        <f xml:space="preserve"> Debt!BW$319</f>
        <v>27085.356105458162</v>
      </c>
      <c r="BX86" s="246">
        <f xml:space="preserve"> Debt!BX$319</f>
        <v>25840.26712372616</v>
      </c>
      <c r="BY86" s="246">
        <f xml:space="preserve"> Debt!BY$319</f>
        <v>24195.445030933999</v>
      </c>
      <c r="BZ86" s="246">
        <f xml:space="preserve"> Debt!BZ$319</f>
        <v>22650.817470940212</v>
      </c>
      <c r="CA86" s="246">
        <f xml:space="preserve"> Debt!CA$319</f>
        <v>21493.442685197238</v>
      </c>
      <c r="CB86" s="246">
        <f xml:space="preserve"> Debt!CB$319</f>
        <v>20181.036605389487</v>
      </c>
      <c r="CC86" s="246">
        <f xml:space="preserve"> Debt!CC$319</f>
        <v>18469.597939398915</v>
      </c>
      <c r="CD86" s="246">
        <f xml:space="preserve"> Debt!CD$319</f>
        <v>16856.467823730352</v>
      </c>
      <c r="CE86" s="246">
        <f xml:space="preserve"> Debt!CE$319</f>
        <v>15627.536958642344</v>
      </c>
      <c r="CF86" s="246">
        <f xml:space="preserve"> Debt!CF$319</f>
        <v>14243.41668659162</v>
      </c>
      <c r="CG86" s="246">
        <f xml:space="preserve"> Debt!CG$319</f>
        <v>12460.878014334867</v>
      </c>
      <c r="CH86" s="246">
        <f xml:space="preserve"> Debt!CH$319</f>
        <v>10774.685070236716</v>
      </c>
      <c r="CI86" s="246">
        <f xml:space="preserve"> Debt!CI$319</f>
        <v>9456.1372197669807</v>
      </c>
      <c r="CJ86" s="246">
        <f xml:space="preserve"> Debt!CJ$319</f>
        <v>8008.8013619769326</v>
      </c>
      <c r="CK86" s="246">
        <f xml:space="preserve"> Debt!CK$319</f>
        <v>6150.3654549219609</v>
      </c>
      <c r="CL86" s="246">
        <f xml:space="preserve"> Debt!CL$319</f>
        <v>4386.2300656235311</v>
      </c>
      <c r="CM86" s="246">
        <f xml:space="preserve"> Debt!CM$319</f>
        <v>3016.7925856093652</v>
      </c>
      <c r="CN86" s="246">
        <f xml:space="preserve"> Debt!CN$319</f>
        <v>1827.500813877406</v>
      </c>
      <c r="CO86" s="246">
        <f xml:space="preserve"> Debt!CO$319</f>
        <v>272.20946851340591</v>
      </c>
      <c r="CP86" s="246">
        <f xml:space="preserve"> Debt!CP$319</f>
        <v>0</v>
      </c>
      <c r="CQ86" s="246">
        <f xml:space="preserve"> Debt!CQ$319</f>
        <v>0</v>
      </c>
      <c r="CR86" s="246">
        <f xml:space="preserve"> Debt!CR$319</f>
        <v>0</v>
      </c>
      <c r="CS86" s="246">
        <f xml:space="preserve"> Debt!CS$319</f>
        <v>0</v>
      </c>
      <c r="CT86" s="246">
        <f xml:space="preserve"> Debt!CT$319</f>
        <v>0</v>
      </c>
      <c r="CU86" s="246">
        <f xml:space="preserve"> Debt!CU$319</f>
        <v>0</v>
      </c>
      <c r="CV86" s="246">
        <f xml:space="preserve"> Debt!CV$319</f>
        <v>0</v>
      </c>
      <c r="CW86" s="246">
        <f xml:space="preserve"> Debt!CW$319</f>
        <v>0</v>
      </c>
      <c r="CX86" s="246">
        <f xml:space="preserve"> Debt!CX$319</f>
        <v>0</v>
      </c>
      <c r="CY86" s="246">
        <f xml:space="preserve"> Debt!CY$319</f>
        <v>0</v>
      </c>
      <c r="CZ86" s="246">
        <f xml:space="preserve"> Debt!CZ$319</f>
        <v>0</v>
      </c>
      <c r="DA86" s="246">
        <f xml:space="preserve"> Debt!DA$319</f>
        <v>0</v>
      </c>
      <c r="DB86" s="246">
        <f xml:space="preserve"> Debt!DB$319</f>
        <v>0</v>
      </c>
      <c r="DC86" s="246">
        <f xml:space="preserve"> Debt!DC$319</f>
        <v>0</v>
      </c>
      <c r="DD86" s="246">
        <f xml:space="preserve"> Debt!DD$319</f>
        <v>0</v>
      </c>
      <c r="DE86" s="246">
        <f xml:space="preserve"> Debt!DE$319</f>
        <v>0</v>
      </c>
      <c r="DF86" s="246">
        <f xml:space="preserve"> Debt!DF$319</f>
        <v>0</v>
      </c>
      <c r="DG86" s="246">
        <f xml:space="preserve"> Debt!DG$319</f>
        <v>0</v>
      </c>
      <c r="DH86" s="246">
        <f xml:space="preserve"> Debt!DH$319</f>
        <v>0</v>
      </c>
      <c r="DI86" s="246">
        <f xml:space="preserve"> Debt!DI$319</f>
        <v>0</v>
      </c>
      <c r="DJ86" s="246">
        <f xml:space="preserve"> Debt!DJ$319</f>
        <v>0</v>
      </c>
      <c r="DK86" s="246">
        <f xml:space="preserve"> Debt!DK$319</f>
        <v>0</v>
      </c>
      <c r="DL86" s="246">
        <f xml:space="preserve"> Debt!DL$319</f>
        <v>0</v>
      </c>
      <c r="DM86" s="246">
        <f xml:space="preserve"> Debt!DM$319</f>
        <v>0</v>
      </c>
      <c r="DN86" s="246">
        <f xml:space="preserve"> Debt!DN$319</f>
        <v>0</v>
      </c>
      <c r="DO86" s="246">
        <f xml:space="preserve"> Debt!DO$319</f>
        <v>0</v>
      </c>
      <c r="DP86" s="246">
        <f xml:space="preserve"> Debt!DP$319</f>
        <v>0</v>
      </c>
      <c r="DQ86" s="246">
        <f xml:space="preserve"> Debt!DQ$319</f>
        <v>0</v>
      </c>
      <c r="DR86" s="246">
        <f xml:space="preserve"> Debt!DR$319</f>
        <v>0</v>
      </c>
      <c r="DS86" s="246">
        <f xml:space="preserve"> Debt!DS$319</f>
        <v>0</v>
      </c>
      <c r="DT86" s="246">
        <f xml:space="preserve"> Debt!DT$319</f>
        <v>0</v>
      </c>
      <c r="DU86" s="246">
        <f xml:space="preserve"> Debt!DU$319</f>
        <v>0</v>
      </c>
      <c r="DV86" s="246">
        <f xml:space="preserve"> Debt!DV$319</f>
        <v>0</v>
      </c>
      <c r="DW86" s="246">
        <f xml:space="preserve"> Debt!DW$319</f>
        <v>0</v>
      </c>
      <c r="DX86" s="246">
        <f xml:space="preserve"> Debt!DX$319</f>
        <v>0</v>
      </c>
      <c r="DY86" s="246">
        <f xml:space="preserve"> Debt!DY$319</f>
        <v>0</v>
      </c>
      <c r="DZ86" s="246">
        <f xml:space="preserve"> Debt!DZ$319</f>
        <v>0</v>
      </c>
      <c r="EA86" s="246">
        <f xml:space="preserve"> Debt!EA$319</f>
        <v>0</v>
      </c>
      <c r="EB86" s="246">
        <f xml:space="preserve"> Debt!EB$319</f>
        <v>0</v>
      </c>
      <c r="EC86" s="246">
        <f xml:space="preserve"> Debt!EC$319</f>
        <v>0</v>
      </c>
      <c r="ED86" s="246">
        <f xml:space="preserve"> Debt!ED$319</f>
        <v>0</v>
      </c>
      <c r="EE86" s="246">
        <f xml:space="preserve"> Debt!EE$319</f>
        <v>0</v>
      </c>
      <c r="EF86" s="246">
        <f xml:space="preserve"> Debt!EF$319</f>
        <v>0</v>
      </c>
      <c r="EG86" s="246">
        <f xml:space="preserve"> Debt!EG$319</f>
        <v>0</v>
      </c>
      <c r="EH86" s="246">
        <f xml:space="preserve"> Debt!EH$319</f>
        <v>0</v>
      </c>
      <c r="EI86" s="246">
        <f xml:space="preserve"> Debt!EI$319</f>
        <v>0</v>
      </c>
      <c r="EJ86" s="246">
        <f xml:space="preserve"> Debt!EJ$319</f>
        <v>0</v>
      </c>
      <c r="EK86" s="246">
        <f xml:space="preserve"> Debt!EK$319</f>
        <v>0</v>
      </c>
      <c r="EL86" s="246">
        <f xml:space="preserve"> Debt!EL$319</f>
        <v>0</v>
      </c>
      <c r="EM86" s="246">
        <f xml:space="preserve"> Debt!EM$319</f>
        <v>0</v>
      </c>
      <c r="EN86" s="246">
        <f xml:space="preserve"> Debt!EN$319</f>
        <v>0</v>
      </c>
      <c r="EO86" s="246">
        <f xml:space="preserve"> Debt!EO$319</f>
        <v>0</v>
      </c>
      <c r="EP86" s="246">
        <f xml:space="preserve"> Debt!EP$319</f>
        <v>0</v>
      </c>
      <c r="EQ86" s="246">
        <f xml:space="preserve"> Debt!EQ$319</f>
        <v>0</v>
      </c>
      <c r="ER86" s="246">
        <f xml:space="preserve"> Debt!ER$319</f>
        <v>0</v>
      </c>
      <c r="ES86" s="246">
        <f xml:space="preserve"> Debt!ES$319</f>
        <v>0</v>
      </c>
      <c r="ET86" s="246">
        <f xml:space="preserve"> Debt!ET$319</f>
        <v>0</v>
      </c>
      <c r="EU86" s="246">
        <f xml:space="preserve"> Debt!EU$319</f>
        <v>0</v>
      </c>
      <c r="EV86" s="246">
        <f xml:space="preserve"> Debt!EV$319</f>
        <v>0</v>
      </c>
      <c r="EW86" s="246">
        <f xml:space="preserve"> Debt!EW$319</f>
        <v>0</v>
      </c>
      <c r="EX86" s="246">
        <f xml:space="preserve"> Debt!EX$319</f>
        <v>0</v>
      </c>
      <c r="EY86" s="246">
        <f xml:space="preserve"> Debt!EY$319</f>
        <v>0</v>
      </c>
      <c r="EZ86" s="246">
        <f xml:space="preserve"> Debt!EZ$319</f>
        <v>0</v>
      </c>
      <c r="FA86" s="246">
        <f xml:space="preserve"> Debt!FA$319</f>
        <v>0</v>
      </c>
      <c r="FB86" s="246">
        <f xml:space="preserve"> Debt!FB$319</f>
        <v>0</v>
      </c>
      <c r="FC86" s="246">
        <f xml:space="preserve"> Debt!FC$319</f>
        <v>0</v>
      </c>
      <c r="FD86" s="246">
        <f xml:space="preserve"> Debt!FD$319</f>
        <v>0</v>
      </c>
      <c r="FE86" s="246">
        <f xml:space="preserve"> Debt!FE$319</f>
        <v>0</v>
      </c>
      <c r="FF86" s="246">
        <f xml:space="preserve"> Debt!FF$319</f>
        <v>0</v>
      </c>
      <c r="FG86" s="246">
        <f xml:space="preserve"> Debt!FG$319</f>
        <v>0</v>
      </c>
      <c r="FH86" s="246">
        <f xml:space="preserve"> Debt!FH$319</f>
        <v>0</v>
      </c>
      <c r="FI86" s="246">
        <f xml:space="preserve"> Debt!FI$319</f>
        <v>0</v>
      </c>
      <c r="FJ86" s="246">
        <f xml:space="preserve"> Debt!FJ$319</f>
        <v>0</v>
      </c>
      <c r="FK86" s="246">
        <f xml:space="preserve"> Debt!FK$319</f>
        <v>0</v>
      </c>
      <c r="FL86" s="246">
        <f xml:space="preserve"> Debt!FL$319</f>
        <v>0</v>
      </c>
      <c r="FM86" s="246">
        <f xml:space="preserve"> Debt!FM$319</f>
        <v>0</v>
      </c>
      <c r="FN86" s="246">
        <f xml:space="preserve"> Debt!FN$319</f>
        <v>0</v>
      </c>
      <c r="FO86" s="246">
        <f xml:space="preserve"> Debt!FO$319</f>
        <v>0</v>
      </c>
      <c r="FP86" s="246">
        <f xml:space="preserve"> Debt!FP$319</f>
        <v>0</v>
      </c>
      <c r="FQ86" s="246">
        <f xml:space="preserve"> Debt!FQ$319</f>
        <v>0</v>
      </c>
      <c r="FR86" s="246">
        <f xml:space="preserve"> Debt!FR$319</f>
        <v>0</v>
      </c>
      <c r="FS86" s="246">
        <f xml:space="preserve"> Debt!FS$319</f>
        <v>0</v>
      </c>
      <c r="FT86" s="246">
        <f xml:space="preserve"> Debt!FT$319</f>
        <v>0</v>
      </c>
      <c r="FU86" s="246">
        <f xml:space="preserve"> Debt!FU$319</f>
        <v>0</v>
      </c>
      <c r="FV86" s="246">
        <f xml:space="preserve"> Debt!FV$319</f>
        <v>0</v>
      </c>
      <c r="FW86" s="246">
        <f xml:space="preserve"> Debt!FW$319</f>
        <v>0</v>
      </c>
      <c r="FX86" s="246">
        <f xml:space="preserve"> Debt!FX$319</f>
        <v>0</v>
      </c>
      <c r="FY86" s="246">
        <f xml:space="preserve"> Debt!FY$319</f>
        <v>0</v>
      </c>
      <c r="FZ86" s="246">
        <f xml:space="preserve"> Debt!FZ$319</f>
        <v>0</v>
      </c>
      <c r="GA86" s="246">
        <f xml:space="preserve"> Debt!GA$319</f>
        <v>0</v>
      </c>
      <c r="GB86" s="246">
        <f xml:space="preserve"> Debt!GB$319</f>
        <v>0</v>
      </c>
      <c r="GC86" s="246">
        <f xml:space="preserve"> Debt!GC$319</f>
        <v>0</v>
      </c>
      <c r="GD86" s="246">
        <f xml:space="preserve"> Debt!GD$319</f>
        <v>0</v>
      </c>
      <c r="GE86" s="246">
        <f xml:space="preserve"> Debt!GE$319</f>
        <v>0</v>
      </c>
      <c r="GF86" s="246">
        <f xml:space="preserve"> Debt!GF$319</f>
        <v>0</v>
      </c>
      <c r="GG86" s="246">
        <f xml:space="preserve"> Debt!GG$319</f>
        <v>0</v>
      </c>
      <c r="GH86" s="246">
        <f xml:space="preserve"> Debt!GH$319</f>
        <v>0</v>
      </c>
      <c r="GI86" s="246">
        <f xml:space="preserve"> Debt!GI$319</f>
        <v>0</v>
      </c>
      <c r="GJ86" s="246">
        <f xml:space="preserve"> Debt!GJ$319</f>
        <v>0</v>
      </c>
    </row>
    <row r="87" spans="1:192" outlineLevel="1" x14ac:dyDescent="0.25">
      <c r="A87" s="217"/>
      <c r="D87" s="221"/>
      <c r="E87" s="246" t="str">
        <f xml:space="preserve"> Tax!E$88</f>
        <v>Deferred tax balance</v>
      </c>
      <c r="F87" s="246">
        <f xml:space="preserve"> Tax!F$88</f>
        <v>0</v>
      </c>
      <c r="G87" s="246" t="str">
        <f xml:space="preserve"> Tax!G$88</f>
        <v>$ 000s</v>
      </c>
      <c r="H87" s="246">
        <f xml:space="preserve"> Tax!H$88</f>
        <v>0</v>
      </c>
      <c r="I87" s="246">
        <f xml:space="preserve"> Tax!I$88</f>
        <v>0</v>
      </c>
      <c r="J87" s="246">
        <f xml:space="preserve"> Tax!J$88</f>
        <v>0</v>
      </c>
      <c r="K87" s="246">
        <f xml:space="preserve"> Tax!K$88</f>
        <v>0</v>
      </c>
      <c r="L87" s="246">
        <f xml:space="preserve"> Tax!L$88</f>
        <v>0</v>
      </c>
      <c r="M87" s="246">
        <f xml:space="preserve"> Tax!M$88</f>
        <v>0</v>
      </c>
      <c r="N87" s="246">
        <f xml:space="preserve"> Tax!N$88</f>
        <v>0</v>
      </c>
      <c r="O87" s="246">
        <f xml:space="preserve"> Tax!O$88</f>
        <v>0</v>
      </c>
      <c r="P87" s="246">
        <f xml:space="preserve"> Tax!P$88</f>
        <v>0</v>
      </c>
      <c r="Q87" s="246">
        <f xml:space="preserve"> Tax!Q$88</f>
        <v>0</v>
      </c>
      <c r="R87" s="246">
        <f xml:space="preserve"> Tax!R$88</f>
        <v>0</v>
      </c>
      <c r="S87" s="246">
        <f xml:space="preserve"> Tax!S$88</f>
        <v>-188.65908302001151</v>
      </c>
      <c r="T87" s="246">
        <f xml:space="preserve"> Tax!T$88</f>
        <v>-267.59387319243183</v>
      </c>
      <c r="U87" s="246">
        <f xml:space="preserve"> Tax!U$88</f>
        <v>-324.21445999009757</v>
      </c>
      <c r="V87" s="246">
        <f xml:space="preserve"> Tax!V$88</f>
        <v>-487.61941333670393</v>
      </c>
      <c r="W87" s="246">
        <f xml:space="preserve"> Tax!W$88</f>
        <v>-673.28097143323657</v>
      </c>
      <c r="X87" s="246">
        <f xml:space="preserve"> Tax!X$88</f>
        <v>-747.56636613352202</v>
      </c>
      <c r="Y87" s="246">
        <f xml:space="preserve"> Tax!Y$88</f>
        <v>-799.54319015870533</v>
      </c>
      <c r="Z87" s="246">
        <f xml:space="preserve"> Tax!Z$88</f>
        <v>-957.67369853921502</v>
      </c>
      <c r="AA87" s="246">
        <f xml:space="preserve"> Tax!AA$88</f>
        <v>-1136.4482743276226</v>
      </c>
      <c r="AB87" s="246">
        <f xml:space="preserve"> Tax!AB$88</f>
        <v>-1205.9966340264721</v>
      </c>
      <c r="AC87" s="246">
        <f xml:space="preserve"> Tax!AC$88</f>
        <v>-1253.0705004198239</v>
      </c>
      <c r="AD87" s="246">
        <f xml:space="preserve"> Tax!AD$88</f>
        <v>-1405.6756746279605</v>
      </c>
      <c r="AE87" s="246">
        <f xml:space="preserve"> Tax!AE$88</f>
        <v>-1579.0448833776122</v>
      </c>
      <c r="AF87" s="246">
        <f xml:space="preserve"> Tax!AF$88</f>
        <v>-1643.5152833507132</v>
      </c>
      <c r="AG87" s="246">
        <f xml:space="preserve"> Tax!AG$88</f>
        <v>-1685.3867695043157</v>
      </c>
      <c r="AH87" s="246">
        <f xml:space="preserve"> Tax!AH$88</f>
        <v>-1832.1661648581405</v>
      </c>
      <c r="AI87" s="246">
        <f xml:space="preserve"> Tax!AI$88</f>
        <v>-1999.8369185150075</v>
      </c>
      <c r="AJ87" s="246">
        <f xml:space="preserve"> Tax!AJ$88</f>
        <v>-2058.9321212352111</v>
      </c>
      <c r="AK87" s="246">
        <f xml:space="preserve"> Tax!AK$88</f>
        <v>-2095.2902196646155</v>
      </c>
      <c r="AL87" s="246">
        <f xml:space="preserve"> Tax!AL$88</f>
        <v>-2235.9284330492792</v>
      </c>
      <c r="AM87" s="246">
        <f xml:space="preserve"> Tax!AM$88</f>
        <v>-2398.8197737571682</v>
      </c>
      <c r="AN87" s="246">
        <f xml:space="preserve"> Tax!AN$88</f>
        <v>-2452.1603807356846</v>
      </c>
      <c r="AO87" s="246">
        <f xml:space="preserve"> Tax!AO$88</f>
        <v>-2482.7250992260924</v>
      </c>
      <c r="AP87" s="246">
        <f xml:space="preserve"> Tax!AP$88</f>
        <v>-2616.9341668271127</v>
      </c>
      <c r="AQ87" s="246">
        <f xml:space="preserve"> Tax!AQ$88</f>
        <v>-2772.3389973621597</v>
      </c>
      <c r="AR87" s="246">
        <f xml:space="preserve"> Tax!AR$88</f>
        <v>-2819.7366031854071</v>
      </c>
      <c r="AS87" s="246">
        <f xml:space="preserve"> Tax!AS$88</f>
        <v>-2844.1467089431153</v>
      </c>
      <c r="AT87" s="246">
        <f xml:space="preserve"> Tax!AT$88</f>
        <v>-2971.5717638862752</v>
      </c>
      <c r="AU87" s="246">
        <f xml:space="preserve"> Tax!AU$88</f>
        <v>-3120.3514509986908</v>
      </c>
      <c r="AV87" s="246">
        <f xml:space="preserve"> Tax!AV$88</f>
        <v>-3161.3962630707701</v>
      </c>
      <c r="AW87" s="246">
        <f xml:space="preserve"> Tax!AW$88</f>
        <v>-3179.2925015867886</v>
      </c>
      <c r="AX87" s="246">
        <f xml:space="preserve"> Tax!AX$88</f>
        <v>-3299.5689821367882</v>
      </c>
      <c r="AY87" s="246">
        <f xml:space="preserve"> Tax!AY$88</f>
        <v>-3441.381432853143</v>
      </c>
      <c r="AZ87" s="246">
        <f xml:space="preserve"> Tax!AZ$88</f>
        <v>-3475.7339980696242</v>
      </c>
      <c r="BA87" s="246">
        <f xml:space="preserve"> Tax!BA$88</f>
        <v>-3486.7388599440837</v>
      </c>
      <c r="BB87" s="246">
        <f xml:space="preserve"> Tax!BB$88</f>
        <v>-3599.4788528996423</v>
      </c>
      <c r="BC87" s="246">
        <f xml:space="preserve"> Tax!BC$88</f>
        <v>-3734.5074937964728</v>
      </c>
      <c r="BD87" s="246">
        <f xml:space="preserve"> Tax!BD$88</f>
        <v>-3761.6722750428989</v>
      </c>
      <c r="BE87" s="246">
        <f xml:space="preserve"> Tax!BE$88</f>
        <v>-3765.3893243113225</v>
      </c>
      <c r="BF87" s="246">
        <f xml:space="preserve"> Tax!BF$88</f>
        <v>-3870.1973205486834</v>
      </c>
      <c r="BG87" s="246">
        <f xml:space="preserve"> Tax!BG$88</f>
        <v>-3996.9373771979785</v>
      </c>
      <c r="BH87" s="246">
        <f xml:space="preserve"> Tax!BH$88</f>
        <v>-4016.6621468068693</v>
      </c>
      <c r="BI87" s="246">
        <f xml:space="preserve"> Tax!BI$88</f>
        <v>-4012.6725529391674</v>
      </c>
      <c r="BJ87" s="246">
        <f xml:space="preserve"> Tax!BJ$88</f>
        <v>-4109.127862266896</v>
      </c>
      <c r="BK87" s="246">
        <f xml:space="preserve"> Tax!BK$88</f>
        <v>-4227.7220474596497</v>
      </c>
      <c r="BL87" s="246">
        <f xml:space="preserve"> Tax!BL$88</f>
        <v>-4237.2961472755405</v>
      </c>
      <c r="BM87" s="246">
        <f xml:space="preserve"> Tax!BM$88</f>
        <v>-4220.5048172807665</v>
      </c>
      <c r="BN87" s="246">
        <f xml:space="preserve"> Tax!BN$88</f>
        <v>-4300.5159374935647</v>
      </c>
      <c r="BO87" s="246">
        <f xml:space="preserve"> Tax!BO$88</f>
        <v>-4387.9211798478809</v>
      </c>
      <c r="BP87" s="246">
        <f xml:space="preserve"> Tax!BP$88</f>
        <v>-4368.1354258337233</v>
      </c>
      <c r="BQ87" s="246">
        <f xml:space="preserve"> Tax!BQ$88</f>
        <v>-4323.6598140837377</v>
      </c>
      <c r="BR87" s="246">
        <f xml:space="preserve"> Tax!BR$88</f>
        <v>-4377.6548067981066</v>
      </c>
      <c r="BS87" s="246">
        <f xml:space="preserve"> Tax!BS$88</f>
        <v>-4453.1904856198717</v>
      </c>
      <c r="BT87" s="246">
        <f xml:space="preserve"> Tax!BT$88</f>
        <v>-4421.79458000251</v>
      </c>
      <c r="BU87" s="246">
        <f xml:space="preserve"> Tax!BU$88</f>
        <v>-4365.6526061064496</v>
      </c>
      <c r="BV87" s="246">
        <f xml:space="preserve"> Tax!BV$88</f>
        <v>-4407.2600246077327</v>
      </c>
      <c r="BW87" s="246">
        <f xml:space="preserve"> Tax!BW$88</f>
        <v>-4470.1794892089083</v>
      </c>
      <c r="BX87" s="246">
        <f xml:space="preserve"> Tax!BX$88</f>
        <v>-4426.5093084488954</v>
      </c>
      <c r="BY87" s="246">
        <f xml:space="preserve"> Tax!BY$88</f>
        <v>-4357.9264996516704</v>
      </c>
      <c r="BZ87" s="246">
        <f xml:space="preserve"> Tax!BZ$88</f>
        <v>-4386.3608974616463</v>
      </c>
      <c r="CA87" s="246">
        <f xml:space="preserve"> Tax!CA$88</f>
        <v>-4165.5148072535439</v>
      </c>
      <c r="CB87" s="246">
        <f xml:space="preserve"> Tax!CB$88</f>
        <v>-3838.3551354013857</v>
      </c>
      <c r="CC87" s="246">
        <f xml:space="preserve"> Tax!CC$88</f>
        <v>-3486.1494884382273</v>
      </c>
      <c r="CD87" s="246">
        <f xml:space="preserve"> Tax!CD$88</f>
        <v>-3230.2165762253117</v>
      </c>
      <c r="CE87" s="246">
        <f xml:space="preserve"> Tax!CE$88</f>
        <v>-2995.0746557827724</v>
      </c>
      <c r="CF87" s="246">
        <f xml:space="preserve"> Tax!CF$88</f>
        <v>-2653.8774774180993</v>
      </c>
      <c r="CG87" s="246">
        <f xml:space="preserve"> Tax!CG$88</f>
        <v>-2287.4850782694048</v>
      </c>
      <c r="CH87" s="246">
        <f xml:space="preserve"> Tax!CH$88</f>
        <v>-2016.6077938485773</v>
      </c>
      <c r="CI87" s="246">
        <f xml:space="preserve"> Tax!CI$88</f>
        <v>-1766.2465353633033</v>
      </c>
      <c r="CJ87" s="246">
        <f xml:space="preserve"> Tax!CJ$88</f>
        <v>-1410.0225981315762</v>
      </c>
      <c r="CK87" s="246">
        <f xml:space="preserve"> Tax!CK$88</f>
        <v>-1028.4834333280191</v>
      </c>
      <c r="CL87" s="246">
        <f xml:space="preserve"> Tax!CL$88</f>
        <v>-741.68750412385805</v>
      </c>
      <c r="CM87" s="246">
        <f xml:space="preserve"> Tax!CM$88</f>
        <v>-491.9004781149585</v>
      </c>
      <c r="CN87" s="246">
        <f xml:space="preserve"> Tax!CN$88</f>
        <v>-472.14805282033461</v>
      </c>
      <c r="CO87" s="246">
        <f xml:space="preserve"> Tax!CO$88</f>
        <v>-453.38324879044188</v>
      </c>
      <c r="CP87" s="246">
        <f xml:space="preserve"> Tax!CP$88</f>
        <v>-435.55668496204385</v>
      </c>
      <c r="CQ87" s="246">
        <f xml:space="preserve"> Tax!CQ$88</f>
        <v>-418.62144932506573</v>
      </c>
      <c r="CR87" s="246">
        <f xml:space="preserve"> Tax!CR$88</f>
        <v>-402.5329754699365</v>
      </c>
      <c r="CS87" s="246">
        <f xml:space="preserve"> Tax!CS$88</f>
        <v>-387.24892530756375</v>
      </c>
      <c r="CT87" s="246">
        <f xml:space="preserve"> Tax!CT$88</f>
        <v>-372.72907765330962</v>
      </c>
      <c r="CU87" s="246">
        <f xml:space="preserve"> Tax!CU$88</f>
        <v>-358.9352223817682</v>
      </c>
      <c r="CV87" s="246">
        <f xml:space="preserve"> Tax!CV$88</f>
        <v>-345.83105987380384</v>
      </c>
      <c r="CW87" s="246">
        <f xml:space="preserve"> Tax!CW$88</f>
        <v>-333.38210549123767</v>
      </c>
      <c r="CX87" s="246">
        <f xml:space="preserve"> Tax!CX$88</f>
        <v>-321.55559882779983</v>
      </c>
      <c r="CY87" s="246">
        <f xml:space="preserve"> Tax!CY$88</f>
        <v>-310.32041749753387</v>
      </c>
      <c r="CZ87" s="246">
        <f xml:space="preserve"> Tax!CZ$88</f>
        <v>-299.64699523378124</v>
      </c>
      <c r="DA87" s="246">
        <f xml:space="preserve"> Tax!DA$88</f>
        <v>-289.50724408321622</v>
      </c>
      <c r="DB87" s="246">
        <f xml:space="preserve"> Tax!DB$88</f>
        <v>-279.87448049017945</v>
      </c>
      <c r="DC87" s="246">
        <f xml:space="preserve"> Tax!DC$88</f>
        <v>-270.72335507679452</v>
      </c>
      <c r="DD87" s="246">
        <f xml:space="preserve"> Tax!DD$88</f>
        <v>-262.02978593407886</v>
      </c>
      <c r="DE87" s="246">
        <f xml:space="preserve"> Tax!DE$88</f>
        <v>-253.77089524849896</v>
      </c>
      <c r="DF87" s="246">
        <f xml:space="preserve"> Tax!DF$88</f>
        <v>-245.92494909719807</v>
      </c>
      <c r="DG87" s="246">
        <f xml:space="preserve"> Tax!DG$88</f>
        <v>-238.47130025346223</v>
      </c>
      <c r="DH87" s="246">
        <f xml:space="preserve"> Tax!DH$88</f>
        <v>-231.39033385191323</v>
      </c>
      <c r="DI87" s="246">
        <f xml:space="preserve"> Tax!DI$88</f>
        <v>-224.66341577044165</v>
      </c>
      <c r="DJ87" s="246">
        <f xml:space="preserve"> Tax!DJ$88</f>
        <v>-218.27284359304366</v>
      </c>
      <c r="DK87" s="246">
        <f xml:space="preserve"> Tax!DK$88</f>
        <v>-212.20180002451556</v>
      </c>
      <c r="DL87" s="246">
        <f xml:space="preserve"> Tax!DL$88</f>
        <v>-206.43430863441384</v>
      </c>
      <c r="DM87" s="246">
        <f xml:space="preserve"> Tax!DM$88</f>
        <v>-200.95519181381727</v>
      </c>
      <c r="DN87" s="246">
        <f xml:space="preserve"> Tax!DN$88</f>
        <v>-96.851972222481265</v>
      </c>
      <c r="DO87" s="246">
        <f xml:space="preserve"> Tax!DO$88</f>
        <v>-96.851988818159455</v>
      </c>
      <c r="DP87" s="246">
        <f xml:space="preserve"> Tax!DP$88</f>
        <v>-96.852005417671634</v>
      </c>
      <c r="DQ87" s="246">
        <f xml:space="preserve"> Tax!DQ$88</f>
        <v>-96.85202220198542</v>
      </c>
      <c r="DR87" s="246">
        <f xml:space="preserve"> Tax!DR$88</f>
        <v>-96.852038990175316</v>
      </c>
      <c r="DS87" s="246">
        <f xml:space="preserve"> Tax!DS$88</f>
        <v>-96.852055415638119</v>
      </c>
      <c r="DT87" s="246">
        <f xml:space="preserve"> Tax!DT$88</f>
        <v>-96.852072027334998</v>
      </c>
      <c r="DU87" s="246">
        <f xml:space="preserve"> Tax!DU$88</f>
        <v>-96.852088824551458</v>
      </c>
      <c r="DV87" s="246">
        <f xml:space="preserve"> Tax!DV$88</f>
        <v>-96.852105623944908</v>
      </c>
      <c r="DW87" s="246">
        <f xml:space="preserve"> Tax!DW$88</f>
        <v>-96.852122061198799</v>
      </c>
      <c r="DX87" s="246">
        <f xml:space="preserve"> Tax!DX$88</f>
        <v>-96.852138684450139</v>
      </c>
      <c r="DY87" s="246">
        <f xml:space="preserve"> Tax!DY$88</f>
        <v>-96.852155492286087</v>
      </c>
      <c r="DZ87" s="246">
        <f xml:space="preserve"> Tax!DZ$88</f>
        <v>-96.85217230235213</v>
      </c>
      <c r="EA87" s="246">
        <f xml:space="preserve"> Tax!EA$88</f>
        <v>-96.852188750410193</v>
      </c>
      <c r="EB87" s="246">
        <f xml:space="preserve"> Tax!EB$88</f>
        <v>-96.852205383220237</v>
      </c>
      <c r="EC87" s="246">
        <f xml:space="preserve"> Tax!EC$88</f>
        <v>-96.85222220119779</v>
      </c>
      <c r="ED87" s="246">
        <f xml:space="preserve"> Tax!ED$88</f>
        <v>-96.852239023051467</v>
      </c>
      <c r="EE87" s="246">
        <f xml:space="preserve"> Tax!EE$88</f>
        <v>-96.852255664842474</v>
      </c>
      <c r="EF87" s="246">
        <f xml:space="preserve"> Tax!EF$88</f>
        <v>-96.85227230941706</v>
      </c>
      <c r="EG87" s="246">
        <f xml:space="preserve"> Tax!EG$88</f>
        <v>-96.852289140509683</v>
      </c>
      <c r="EH87" s="246">
        <f xml:space="preserve"> Tax!EH$88</f>
        <v>-96.852305973885493</v>
      </c>
      <c r="EI87" s="246">
        <f xml:space="preserve"> Tax!EI$88</f>
        <v>-96.852322444538828</v>
      </c>
      <c r="EJ87" s="246">
        <f xml:space="preserve"> Tax!EJ$88</f>
        <v>-96.852339100510321</v>
      </c>
      <c r="EK87" s="246">
        <f xml:space="preserve"> Tax!EK$88</f>
        <v>-96.85235594328438</v>
      </c>
      <c r="EL87" s="246">
        <f xml:space="preserve"> Tax!EL$88</f>
        <v>-96.852372789509772</v>
      </c>
      <c r="EM87" s="246">
        <f xml:space="preserve"> Tax!EM$88</f>
        <v>-96.852389271486715</v>
      </c>
      <c r="EN87" s="246">
        <f xml:space="preserve"> Tax!EN$88</f>
        <v>-96.852405938592511</v>
      </c>
      <c r="EO87" s="246">
        <f xml:space="preserve"> Tax!EO$88</f>
        <v>-96.852422791242702</v>
      </c>
      <c r="EP87" s="246">
        <f xml:space="preserve"> Tax!EP$88</f>
        <v>-96.85243964633537</v>
      </c>
      <c r="EQ87" s="246">
        <f xml:space="preserve"> Tax!EQ$88</f>
        <v>-96.852456138077628</v>
      </c>
      <c r="ER87" s="246">
        <f xml:space="preserve"> Tax!ER$88</f>
        <v>-96.85247281595008</v>
      </c>
      <c r="ES87" s="246">
        <f xml:space="preserve"> Tax!ES$88</f>
        <v>-96.852489680812681</v>
      </c>
      <c r="ET87" s="246">
        <f xml:space="preserve"> Tax!ET$88</f>
        <v>-96.852506549285906</v>
      </c>
      <c r="EU87" s="246">
        <f xml:space="preserve"> Tax!EU$88</f>
        <v>-96.852523237767457</v>
      </c>
      <c r="EV87" s="246">
        <f xml:space="preserve"> Tax!EV$88</f>
        <v>-96.852539928087225</v>
      </c>
      <c r="EW87" s="246">
        <f xml:space="preserve"> Tax!EW$88</f>
        <v>-96.852556803940999</v>
      </c>
      <c r="EX87" s="246">
        <f xml:space="preserve"> Tax!EX$88</f>
        <v>-96.852573683139909</v>
      </c>
      <c r="EY87" s="246">
        <f xml:space="preserve"> Tax!EY$88</f>
        <v>-96.852590198568237</v>
      </c>
      <c r="EZ87" s="246">
        <f xml:space="preserve"> Tax!EZ$88</f>
        <v>-96.852606900232388</v>
      </c>
      <c r="FA87" s="246">
        <f xml:space="preserve"> Tax!FA$88</f>
        <v>-96.852623787926888</v>
      </c>
      <c r="FB87" s="246">
        <f xml:space="preserve"> Tax!FB$88</f>
        <v>-96.852640679125813</v>
      </c>
      <c r="FC87" s="246">
        <f xml:space="preserve"> Tax!FC$88</f>
        <v>-96.852657205462208</v>
      </c>
      <c r="FD87" s="246">
        <f xml:space="preserve"> Tax!FD$88</f>
        <v>-96.852673918785868</v>
      </c>
      <c r="FE87" s="246">
        <f xml:space="preserve"> Tax!FE$88</f>
        <v>-96.852690818798976</v>
      </c>
      <c r="FF87" s="246">
        <f xml:space="preserve"> Tax!FF$88</f>
        <v>-96.852707722422707</v>
      </c>
      <c r="FG87" s="246">
        <f xml:space="preserve"> Tax!FG$88</f>
        <v>-96.852724261485179</v>
      </c>
      <c r="FH87" s="246">
        <f xml:space="preserve"> Tax!FH$88</f>
        <v>-96.852740986678413</v>
      </c>
      <c r="FI87" s="246">
        <f xml:space="preserve"> Tax!FI$88</f>
        <v>-96.85275789794818</v>
      </c>
      <c r="FJ87" s="246">
        <f xml:space="preserve"> Tax!FJ$88</f>
        <v>-96.852774813200256</v>
      </c>
      <c r="FK87" s="246">
        <f xml:space="preserve"> Tax!FK$88</f>
        <v>-96.852791546849261</v>
      </c>
      <c r="FL87" s="246">
        <f xml:space="preserve"> Tax!FL$88</f>
        <v>-96.852808283912083</v>
      </c>
      <c r="FM87" s="246">
        <f xml:space="preserve"> Tax!FM$88</f>
        <v>-96.852825207447353</v>
      </c>
      <c r="FN87" s="246">
        <f xml:space="preserve"> Tax!FN$88</f>
        <v>-96.852842134752549</v>
      </c>
      <c r="FO87" s="246">
        <f xml:space="preserve"> Tax!FO$88</f>
        <v>-96.85285869739721</v>
      </c>
      <c r="FP87" s="246">
        <f xml:space="preserve"> Tax!FP$88</f>
        <v>-96.852875447957757</v>
      </c>
      <c r="FQ87" s="246">
        <f xml:space="preserve"> Tax!FQ$88</f>
        <v>-96.852892385776244</v>
      </c>
      <c r="FR87" s="246">
        <f xml:space="preserve"> Tax!FR$88</f>
        <v>-96.852909326515089</v>
      </c>
      <c r="FS87" s="246">
        <f xml:space="preserve"> Tax!FS$88</f>
        <v>-96.852925902041648</v>
      </c>
      <c r="FT87" s="246">
        <f xml:space="preserve"> Tax!FT$88</f>
        <v>-96.852942665522178</v>
      </c>
      <c r="FU87" s="246">
        <f xml:space="preserve"> Tax!FU$88</f>
        <v>-96.85295961592476</v>
      </c>
      <c r="FV87" s="246">
        <f xml:space="preserve"> Tax!FV$88</f>
        <v>-96.852976569035306</v>
      </c>
      <c r="FW87" s="246">
        <f xml:space="preserve"> Tax!FW$88</f>
        <v>-96.852993155625754</v>
      </c>
      <c r="FX87" s="246">
        <f xml:space="preserve"> Tax!FX$88</f>
        <v>-96.853009929662875</v>
      </c>
      <c r="FY87" s="246">
        <f xml:space="preserve"> Tax!FY$88</f>
        <v>-96.853026891481406</v>
      </c>
      <c r="FZ87" s="246">
        <f xml:space="preserve"> Tax!FZ$88</f>
        <v>-96.853043855476926</v>
      </c>
      <c r="GA87" s="246">
        <f xml:space="preserve"> Tax!GA$88</f>
        <v>-96.853060638705088</v>
      </c>
      <c r="GB87" s="246">
        <f xml:space="preserve"> Tax!GB$88</f>
        <v>-96.853077423929022</v>
      </c>
      <c r="GC87" s="246">
        <f xml:space="preserve"> Tax!GC$88</f>
        <v>-96.853094397588279</v>
      </c>
      <c r="GD87" s="246">
        <f xml:space="preserve"> Tax!GD$88</f>
        <v>-96.853111374805067</v>
      </c>
      <c r="GE87" s="246">
        <f xml:space="preserve"> Tax!GE$88</f>
        <v>-96.85312798560102</v>
      </c>
      <c r="GF87" s="246">
        <f xml:space="preserve"> Tax!GF$88</f>
        <v>-96.853144783744952</v>
      </c>
      <c r="GG87" s="246">
        <f xml:space="preserve"> Tax!GG$88</f>
        <v>-96.853161768607777</v>
      </c>
      <c r="GH87" s="246">
        <f xml:space="preserve"> Tax!GH$88</f>
        <v>-96.853178757399803</v>
      </c>
      <c r="GI87" s="246">
        <f xml:space="preserve"> Tax!GI$88</f>
        <v>-96.853195380714055</v>
      </c>
      <c r="GJ87" s="246">
        <f xml:space="preserve"> Tax!GJ$88</f>
        <v>-96.853212192040587</v>
      </c>
    </row>
    <row r="88" spans="1:192" outlineLevel="1" x14ac:dyDescent="0.25">
      <c r="A88" s="217"/>
      <c r="D88" s="221"/>
      <c r="E88" s="300" t="str">
        <f xml:space="preserve"> Equity!E$19</f>
        <v>Share capital balance</v>
      </c>
      <c r="F88" s="300">
        <f xml:space="preserve"> Equity!F$19</f>
        <v>0</v>
      </c>
      <c r="G88" s="300" t="str">
        <f xml:space="preserve"> Equity!G$19</f>
        <v>$ 000s</v>
      </c>
      <c r="H88" s="300">
        <f xml:space="preserve"> Equity!H$19</f>
        <v>0</v>
      </c>
      <c r="I88" s="300">
        <f xml:space="preserve"> Equity!I$19</f>
        <v>0</v>
      </c>
      <c r="J88" s="300">
        <f xml:space="preserve"> Equity!J$19</f>
        <v>0</v>
      </c>
      <c r="K88" s="300">
        <f xml:space="preserve"> Equity!K$19</f>
        <v>0</v>
      </c>
      <c r="L88" s="300">
        <f xml:space="preserve"> Equity!L$19</f>
        <v>0</v>
      </c>
      <c r="M88" s="300">
        <f xml:space="preserve"> Equity!M$19</f>
        <v>0</v>
      </c>
      <c r="N88" s="300">
        <f xml:space="preserve"> Equity!N$19</f>
        <v>0</v>
      </c>
      <c r="O88" s="300">
        <f xml:space="preserve"> Equity!O$19</f>
        <v>0</v>
      </c>
      <c r="P88" s="300">
        <f xml:space="preserve"> Equity!P$19</f>
        <v>0</v>
      </c>
      <c r="Q88" s="300">
        <f xml:space="preserve"> Equity!Q$19</f>
        <v>0</v>
      </c>
      <c r="R88" s="300">
        <f xml:space="preserve"> Equity!R$19</f>
        <v>100</v>
      </c>
      <c r="S88" s="300">
        <f xml:space="preserve"> Equity!S$19</f>
        <v>100</v>
      </c>
      <c r="T88" s="300">
        <f xml:space="preserve"> Equity!T$19</f>
        <v>100</v>
      </c>
      <c r="U88" s="300">
        <f xml:space="preserve"> Equity!U$19</f>
        <v>100</v>
      </c>
      <c r="V88" s="300">
        <f xml:space="preserve"> Equity!V$19</f>
        <v>100</v>
      </c>
      <c r="W88" s="300">
        <f xml:space="preserve"> Equity!W$19</f>
        <v>100</v>
      </c>
      <c r="X88" s="300">
        <f xml:space="preserve"> Equity!X$19</f>
        <v>100</v>
      </c>
      <c r="Y88" s="300">
        <f xml:space="preserve"> Equity!Y$19</f>
        <v>100</v>
      </c>
      <c r="Z88" s="300">
        <f xml:space="preserve"> Equity!Z$19</f>
        <v>100</v>
      </c>
      <c r="AA88" s="300">
        <f xml:space="preserve"> Equity!AA$19</f>
        <v>100</v>
      </c>
      <c r="AB88" s="300">
        <f xml:space="preserve"> Equity!AB$19</f>
        <v>100</v>
      </c>
      <c r="AC88" s="300">
        <f xml:space="preserve"> Equity!AC$19</f>
        <v>100</v>
      </c>
      <c r="AD88" s="300">
        <f xml:space="preserve"> Equity!AD$19</f>
        <v>100</v>
      </c>
      <c r="AE88" s="300">
        <f xml:space="preserve"> Equity!AE$19</f>
        <v>100</v>
      </c>
      <c r="AF88" s="300">
        <f xml:space="preserve"> Equity!AF$19</f>
        <v>100</v>
      </c>
      <c r="AG88" s="300">
        <f xml:space="preserve"> Equity!AG$19</f>
        <v>100</v>
      </c>
      <c r="AH88" s="300">
        <f xml:space="preserve"> Equity!AH$19</f>
        <v>100</v>
      </c>
      <c r="AI88" s="300">
        <f xml:space="preserve"> Equity!AI$19</f>
        <v>100</v>
      </c>
      <c r="AJ88" s="300">
        <f xml:space="preserve"> Equity!AJ$19</f>
        <v>100</v>
      </c>
      <c r="AK88" s="300">
        <f xml:space="preserve"> Equity!AK$19</f>
        <v>100</v>
      </c>
      <c r="AL88" s="300">
        <f xml:space="preserve"> Equity!AL$19</f>
        <v>100</v>
      </c>
      <c r="AM88" s="300">
        <f xml:space="preserve"> Equity!AM$19</f>
        <v>100</v>
      </c>
      <c r="AN88" s="300">
        <f xml:space="preserve"> Equity!AN$19</f>
        <v>100</v>
      </c>
      <c r="AO88" s="300">
        <f xml:space="preserve"> Equity!AO$19</f>
        <v>100</v>
      </c>
      <c r="AP88" s="300">
        <f xml:space="preserve"> Equity!AP$19</f>
        <v>100</v>
      </c>
      <c r="AQ88" s="300">
        <f xml:space="preserve"> Equity!AQ$19</f>
        <v>100</v>
      </c>
      <c r="AR88" s="300">
        <f xml:space="preserve"> Equity!AR$19</f>
        <v>100</v>
      </c>
      <c r="AS88" s="300">
        <f xml:space="preserve"> Equity!AS$19</f>
        <v>100</v>
      </c>
      <c r="AT88" s="300">
        <f xml:space="preserve"> Equity!AT$19</f>
        <v>100</v>
      </c>
      <c r="AU88" s="300">
        <f xml:space="preserve"> Equity!AU$19</f>
        <v>100</v>
      </c>
      <c r="AV88" s="300">
        <f xml:space="preserve"> Equity!AV$19</f>
        <v>100</v>
      </c>
      <c r="AW88" s="300">
        <f xml:space="preserve"> Equity!AW$19</f>
        <v>100</v>
      </c>
      <c r="AX88" s="300">
        <f xml:space="preserve"> Equity!AX$19</f>
        <v>100</v>
      </c>
      <c r="AY88" s="300">
        <f xml:space="preserve"> Equity!AY$19</f>
        <v>100</v>
      </c>
      <c r="AZ88" s="300">
        <f xml:space="preserve"> Equity!AZ$19</f>
        <v>100</v>
      </c>
      <c r="BA88" s="300">
        <f xml:space="preserve"> Equity!BA$19</f>
        <v>100</v>
      </c>
      <c r="BB88" s="300">
        <f xml:space="preserve"> Equity!BB$19</f>
        <v>100</v>
      </c>
      <c r="BC88" s="300">
        <f xml:space="preserve"> Equity!BC$19</f>
        <v>100</v>
      </c>
      <c r="BD88" s="300">
        <f xml:space="preserve"> Equity!BD$19</f>
        <v>100</v>
      </c>
      <c r="BE88" s="300">
        <f xml:space="preserve"> Equity!BE$19</f>
        <v>100</v>
      </c>
      <c r="BF88" s="300">
        <f xml:space="preserve"> Equity!BF$19</f>
        <v>100</v>
      </c>
      <c r="BG88" s="300">
        <f xml:space="preserve"> Equity!BG$19</f>
        <v>100</v>
      </c>
      <c r="BH88" s="300">
        <f xml:space="preserve"> Equity!BH$19</f>
        <v>100</v>
      </c>
      <c r="BI88" s="300">
        <f xml:space="preserve"> Equity!BI$19</f>
        <v>100</v>
      </c>
      <c r="BJ88" s="300">
        <f xml:space="preserve"> Equity!BJ$19</f>
        <v>100</v>
      </c>
      <c r="BK88" s="300">
        <f xml:space="preserve"> Equity!BK$19</f>
        <v>100</v>
      </c>
      <c r="BL88" s="300">
        <f xml:space="preserve"> Equity!BL$19</f>
        <v>100</v>
      </c>
      <c r="BM88" s="300">
        <f xml:space="preserve"> Equity!BM$19</f>
        <v>100</v>
      </c>
      <c r="BN88" s="300">
        <f xml:space="preserve"> Equity!BN$19</f>
        <v>100</v>
      </c>
      <c r="BO88" s="300">
        <f xml:space="preserve"> Equity!BO$19</f>
        <v>100</v>
      </c>
      <c r="BP88" s="300">
        <f xml:space="preserve"> Equity!BP$19</f>
        <v>100</v>
      </c>
      <c r="BQ88" s="300">
        <f xml:space="preserve"> Equity!BQ$19</f>
        <v>100</v>
      </c>
      <c r="BR88" s="300">
        <f xml:space="preserve"> Equity!BR$19</f>
        <v>100</v>
      </c>
      <c r="BS88" s="300">
        <f xml:space="preserve"> Equity!BS$19</f>
        <v>100</v>
      </c>
      <c r="BT88" s="300">
        <f xml:space="preserve"> Equity!BT$19</f>
        <v>100</v>
      </c>
      <c r="BU88" s="300">
        <f xml:space="preserve"> Equity!BU$19</f>
        <v>100</v>
      </c>
      <c r="BV88" s="300">
        <f xml:space="preserve"> Equity!BV$19</f>
        <v>100</v>
      </c>
      <c r="BW88" s="300">
        <f xml:space="preserve"> Equity!BW$19</f>
        <v>100</v>
      </c>
      <c r="BX88" s="300">
        <f xml:space="preserve"> Equity!BX$19</f>
        <v>100</v>
      </c>
      <c r="BY88" s="300">
        <f xml:space="preserve"> Equity!BY$19</f>
        <v>100</v>
      </c>
      <c r="BZ88" s="300">
        <f xml:space="preserve"> Equity!BZ$19</f>
        <v>100</v>
      </c>
      <c r="CA88" s="300">
        <f xml:space="preserve"> Equity!CA$19</f>
        <v>100</v>
      </c>
      <c r="CB88" s="300">
        <f xml:space="preserve"> Equity!CB$19</f>
        <v>100</v>
      </c>
      <c r="CC88" s="300">
        <f xml:space="preserve"> Equity!CC$19</f>
        <v>100</v>
      </c>
      <c r="CD88" s="300">
        <f xml:space="preserve"> Equity!CD$19</f>
        <v>100</v>
      </c>
      <c r="CE88" s="300">
        <f xml:space="preserve"> Equity!CE$19</f>
        <v>100</v>
      </c>
      <c r="CF88" s="300">
        <f xml:space="preserve"> Equity!CF$19</f>
        <v>100</v>
      </c>
      <c r="CG88" s="300">
        <f xml:space="preserve"> Equity!CG$19</f>
        <v>100</v>
      </c>
      <c r="CH88" s="300">
        <f xml:space="preserve"> Equity!CH$19</f>
        <v>100</v>
      </c>
      <c r="CI88" s="300">
        <f xml:space="preserve"> Equity!CI$19</f>
        <v>100</v>
      </c>
      <c r="CJ88" s="300">
        <f xml:space="preserve"> Equity!CJ$19</f>
        <v>100</v>
      </c>
      <c r="CK88" s="300">
        <f xml:space="preserve"> Equity!CK$19</f>
        <v>100</v>
      </c>
      <c r="CL88" s="300">
        <f xml:space="preserve"> Equity!CL$19</f>
        <v>100</v>
      </c>
      <c r="CM88" s="300">
        <f xml:space="preserve"> Equity!CM$19</f>
        <v>100</v>
      </c>
      <c r="CN88" s="300">
        <f xml:space="preserve"> Equity!CN$19</f>
        <v>100</v>
      </c>
      <c r="CO88" s="300">
        <f xml:space="preserve"> Equity!CO$19</f>
        <v>100</v>
      </c>
      <c r="CP88" s="300">
        <f xml:space="preserve"> Equity!CP$19</f>
        <v>100</v>
      </c>
      <c r="CQ88" s="300">
        <f xml:space="preserve"> Equity!CQ$19</f>
        <v>100</v>
      </c>
      <c r="CR88" s="300">
        <f xml:space="preserve"> Equity!CR$19</f>
        <v>100</v>
      </c>
      <c r="CS88" s="300">
        <f xml:space="preserve"> Equity!CS$19</f>
        <v>100</v>
      </c>
      <c r="CT88" s="300">
        <f xml:space="preserve"> Equity!CT$19</f>
        <v>100</v>
      </c>
      <c r="CU88" s="300">
        <f xml:space="preserve"> Equity!CU$19</f>
        <v>100</v>
      </c>
      <c r="CV88" s="300">
        <f xml:space="preserve"> Equity!CV$19</f>
        <v>100</v>
      </c>
      <c r="CW88" s="300">
        <f xml:space="preserve"> Equity!CW$19</f>
        <v>100</v>
      </c>
      <c r="CX88" s="300">
        <f xml:space="preserve"> Equity!CX$19</f>
        <v>100</v>
      </c>
      <c r="CY88" s="300">
        <f xml:space="preserve"> Equity!CY$19</f>
        <v>100</v>
      </c>
      <c r="CZ88" s="300">
        <f xml:space="preserve"> Equity!CZ$19</f>
        <v>100</v>
      </c>
      <c r="DA88" s="300">
        <f xml:space="preserve"> Equity!DA$19</f>
        <v>100</v>
      </c>
      <c r="DB88" s="300">
        <f xml:space="preserve"> Equity!DB$19</f>
        <v>100</v>
      </c>
      <c r="DC88" s="300">
        <f xml:space="preserve"> Equity!DC$19</f>
        <v>100</v>
      </c>
      <c r="DD88" s="300">
        <f xml:space="preserve"> Equity!DD$19</f>
        <v>100</v>
      </c>
      <c r="DE88" s="300">
        <f xml:space="preserve"> Equity!DE$19</f>
        <v>100</v>
      </c>
      <c r="DF88" s="300">
        <f xml:space="preserve"> Equity!DF$19</f>
        <v>100</v>
      </c>
      <c r="DG88" s="300">
        <f xml:space="preserve"> Equity!DG$19</f>
        <v>100</v>
      </c>
      <c r="DH88" s="300">
        <f xml:space="preserve"> Equity!DH$19</f>
        <v>100</v>
      </c>
      <c r="DI88" s="300">
        <f xml:space="preserve"> Equity!DI$19</f>
        <v>100</v>
      </c>
      <c r="DJ88" s="300">
        <f xml:space="preserve"> Equity!DJ$19</f>
        <v>100</v>
      </c>
      <c r="DK88" s="300">
        <f xml:space="preserve"> Equity!DK$19</f>
        <v>100</v>
      </c>
      <c r="DL88" s="300">
        <f xml:space="preserve"> Equity!DL$19</f>
        <v>100</v>
      </c>
      <c r="DM88" s="300">
        <f xml:space="preserve"> Equity!DM$19</f>
        <v>100</v>
      </c>
      <c r="DN88" s="300">
        <f xml:space="preserve"> Equity!DN$19</f>
        <v>0</v>
      </c>
      <c r="DO88" s="300">
        <f xml:space="preserve"> Equity!DO$19</f>
        <v>0</v>
      </c>
      <c r="DP88" s="300">
        <f xml:space="preserve"> Equity!DP$19</f>
        <v>0</v>
      </c>
      <c r="DQ88" s="300">
        <f xml:space="preserve"> Equity!DQ$19</f>
        <v>0</v>
      </c>
      <c r="DR88" s="300">
        <f xml:space="preserve"> Equity!DR$19</f>
        <v>0</v>
      </c>
      <c r="DS88" s="300">
        <f xml:space="preserve"> Equity!DS$19</f>
        <v>0</v>
      </c>
      <c r="DT88" s="300">
        <f xml:space="preserve"> Equity!DT$19</f>
        <v>0</v>
      </c>
      <c r="DU88" s="300">
        <f xml:space="preserve"> Equity!DU$19</f>
        <v>0</v>
      </c>
      <c r="DV88" s="300">
        <f xml:space="preserve"> Equity!DV$19</f>
        <v>0</v>
      </c>
      <c r="DW88" s="300">
        <f xml:space="preserve"> Equity!DW$19</f>
        <v>0</v>
      </c>
      <c r="DX88" s="300">
        <f xml:space="preserve"> Equity!DX$19</f>
        <v>0</v>
      </c>
      <c r="DY88" s="300">
        <f xml:space="preserve"> Equity!DY$19</f>
        <v>0</v>
      </c>
      <c r="DZ88" s="300">
        <f xml:space="preserve"> Equity!DZ$19</f>
        <v>0</v>
      </c>
      <c r="EA88" s="300">
        <f xml:space="preserve"> Equity!EA$19</f>
        <v>0</v>
      </c>
      <c r="EB88" s="300">
        <f xml:space="preserve"> Equity!EB$19</f>
        <v>0</v>
      </c>
      <c r="EC88" s="300">
        <f xml:space="preserve"> Equity!EC$19</f>
        <v>0</v>
      </c>
      <c r="ED88" s="300">
        <f xml:space="preserve"> Equity!ED$19</f>
        <v>0</v>
      </c>
      <c r="EE88" s="300">
        <f xml:space="preserve"> Equity!EE$19</f>
        <v>0</v>
      </c>
      <c r="EF88" s="300">
        <f xml:space="preserve"> Equity!EF$19</f>
        <v>0</v>
      </c>
      <c r="EG88" s="300">
        <f xml:space="preserve"> Equity!EG$19</f>
        <v>0</v>
      </c>
      <c r="EH88" s="300">
        <f xml:space="preserve"> Equity!EH$19</f>
        <v>0</v>
      </c>
      <c r="EI88" s="300">
        <f xml:space="preserve"> Equity!EI$19</f>
        <v>0</v>
      </c>
      <c r="EJ88" s="300">
        <f xml:space="preserve"> Equity!EJ$19</f>
        <v>0</v>
      </c>
      <c r="EK88" s="300">
        <f xml:space="preserve"> Equity!EK$19</f>
        <v>0</v>
      </c>
      <c r="EL88" s="300">
        <f xml:space="preserve"> Equity!EL$19</f>
        <v>0</v>
      </c>
      <c r="EM88" s="300">
        <f xml:space="preserve"> Equity!EM$19</f>
        <v>0</v>
      </c>
      <c r="EN88" s="300">
        <f xml:space="preserve"> Equity!EN$19</f>
        <v>0</v>
      </c>
      <c r="EO88" s="300">
        <f xml:space="preserve"> Equity!EO$19</f>
        <v>0</v>
      </c>
      <c r="EP88" s="300">
        <f xml:space="preserve"> Equity!EP$19</f>
        <v>0</v>
      </c>
      <c r="EQ88" s="300">
        <f xml:space="preserve"> Equity!EQ$19</f>
        <v>0</v>
      </c>
      <c r="ER88" s="300">
        <f xml:space="preserve"> Equity!ER$19</f>
        <v>0</v>
      </c>
      <c r="ES88" s="300">
        <f xml:space="preserve"> Equity!ES$19</f>
        <v>0</v>
      </c>
      <c r="ET88" s="300">
        <f xml:space="preserve"> Equity!ET$19</f>
        <v>0</v>
      </c>
      <c r="EU88" s="300">
        <f xml:space="preserve"> Equity!EU$19</f>
        <v>0</v>
      </c>
      <c r="EV88" s="300">
        <f xml:space="preserve"> Equity!EV$19</f>
        <v>0</v>
      </c>
      <c r="EW88" s="300">
        <f xml:space="preserve"> Equity!EW$19</f>
        <v>0</v>
      </c>
      <c r="EX88" s="300">
        <f xml:space="preserve"> Equity!EX$19</f>
        <v>0</v>
      </c>
      <c r="EY88" s="300">
        <f xml:space="preserve"> Equity!EY$19</f>
        <v>0</v>
      </c>
      <c r="EZ88" s="300">
        <f xml:space="preserve"> Equity!EZ$19</f>
        <v>0</v>
      </c>
      <c r="FA88" s="300">
        <f xml:space="preserve"> Equity!FA$19</f>
        <v>0</v>
      </c>
      <c r="FB88" s="300">
        <f xml:space="preserve"> Equity!FB$19</f>
        <v>0</v>
      </c>
      <c r="FC88" s="300">
        <f xml:space="preserve"> Equity!FC$19</f>
        <v>0</v>
      </c>
      <c r="FD88" s="300">
        <f xml:space="preserve"> Equity!FD$19</f>
        <v>0</v>
      </c>
      <c r="FE88" s="300">
        <f xml:space="preserve"> Equity!FE$19</f>
        <v>0</v>
      </c>
      <c r="FF88" s="300">
        <f xml:space="preserve"> Equity!FF$19</f>
        <v>0</v>
      </c>
      <c r="FG88" s="300">
        <f xml:space="preserve"> Equity!FG$19</f>
        <v>0</v>
      </c>
      <c r="FH88" s="300">
        <f xml:space="preserve"> Equity!FH$19</f>
        <v>0</v>
      </c>
      <c r="FI88" s="300">
        <f xml:space="preserve"> Equity!FI$19</f>
        <v>0</v>
      </c>
      <c r="FJ88" s="300">
        <f xml:space="preserve"> Equity!FJ$19</f>
        <v>0</v>
      </c>
      <c r="FK88" s="300">
        <f xml:space="preserve"> Equity!FK$19</f>
        <v>0</v>
      </c>
      <c r="FL88" s="300">
        <f xml:space="preserve"> Equity!FL$19</f>
        <v>0</v>
      </c>
      <c r="FM88" s="300">
        <f xml:space="preserve"> Equity!FM$19</f>
        <v>0</v>
      </c>
      <c r="FN88" s="300">
        <f xml:space="preserve"> Equity!FN$19</f>
        <v>0</v>
      </c>
      <c r="FO88" s="300">
        <f xml:space="preserve"> Equity!FO$19</f>
        <v>0</v>
      </c>
      <c r="FP88" s="300">
        <f xml:space="preserve"> Equity!FP$19</f>
        <v>0</v>
      </c>
      <c r="FQ88" s="300">
        <f xml:space="preserve"> Equity!FQ$19</f>
        <v>0</v>
      </c>
      <c r="FR88" s="300">
        <f xml:space="preserve"> Equity!FR$19</f>
        <v>0</v>
      </c>
      <c r="FS88" s="300">
        <f xml:space="preserve"> Equity!FS$19</f>
        <v>0</v>
      </c>
      <c r="FT88" s="300">
        <f xml:space="preserve"> Equity!FT$19</f>
        <v>0</v>
      </c>
      <c r="FU88" s="300">
        <f xml:space="preserve"> Equity!FU$19</f>
        <v>0</v>
      </c>
      <c r="FV88" s="300">
        <f xml:space="preserve"> Equity!FV$19</f>
        <v>0</v>
      </c>
      <c r="FW88" s="300">
        <f xml:space="preserve"> Equity!FW$19</f>
        <v>0</v>
      </c>
      <c r="FX88" s="300">
        <f xml:space="preserve"> Equity!FX$19</f>
        <v>0</v>
      </c>
      <c r="FY88" s="300">
        <f xml:space="preserve"> Equity!FY$19</f>
        <v>0</v>
      </c>
      <c r="FZ88" s="300">
        <f xml:space="preserve"> Equity!FZ$19</f>
        <v>0</v>
      </c>
      <c r="GA88" s="300">
        <f xml:space="preserve"> Equity!GA$19</f>
        <v>0</v>
      </c>
      <c r="GB88" s="300">
        <f xml:space="preserve"> Equity!GB$19</f>
        <v>0</v>
      </c>
      <c r="GC88" s="300">
        <f xml:space="preserve"> Equity!GC$19</f>
        <v>0</v>
      </c>
      <c r="GD88" s="300">
        <f xml:space="preserve"> Equity!GD$19</f>
        <v>0</v>
      </c>
      <c r="GE88" s="300">
        <f xml:space="preserve"> Equity!GE$19</f>
        <v>0</v>
      </c>
      <c r="GF88" s="300">
        <f xml:space="preserve"> Equity!GF$19</f>
        <v>0</v>
      </c>
      <c r="GG88" s="300">
        <f xml:space="preserve"> Equity!GG$19</f>
        <v>0</v>
      </c>
      <c r="GH88" s="300">
        <f xml:space="preserve"> Equity!GH$19</f>
        <v>0</v>
      </c>
      <c r="GI88" s="300">
        <f xml:space="preserve"> Equity!GI$19</f>
        <v>0</v>
      </c>
      <c r="GJ88" s="300">
        <f xml:space="preserve"> Equity!GJ$19</f>
        <v>0</v>
      </c>
    </row>
    <row r="89" spans="1:192" outlineLevel="1" x14ac:dyDescent="0.25">
      <c r="A89" s="217"/>
      <c r="D89" s="221"/>
      <c r="E89" s="300" t="str">
        <f xml:space="preserve"> Equity!E$30</f>
        <v>Retained earnings balance</v>
      </c>
      <c r="F89" s="300">
        <f xml:space="preserve"> Equity!F$30</f>
        <v>0</v>
      </c>
      <c r="G89" s="300" t="str">
        <f xml:space="preserve"> Equity!G$30</f>
        <v>$ 000s</v>
      </c>
      <c r="H89" s="300">
        <f xml:space="preserve"> Equity!H$30</f>
        <v>0</v>
      </c>
      <c r="I89" s="300">
        <f xml:space="preserve"> Equity!I$30</f>
        <v>0</v>
      </c>
      <c r="J89" s="300">
        <f xml:space="preserve"> Equity!J$30</f>
        <v>0</v>
      </c>
      <c r="K89" s="300">
        <f xml:space="preserve"> Equity!K$30</f>
        <v>0</v>
      </c>
      <c r="L89" s="300">
        <f xml:space="preserve"> Equity!L$30</f>
        <v>0</v>
      </c>
      <c r="M89" s="300">
        <f xml:space="preserve"> Equity!M$30</f>
        <v>0</v>
      </c>
      <c r="N89" s="300">
        <f xml:space="preserve"> Equity!N$30</f>
        <v>0</v>
      </c>
      <c r="O89" s="300">
        <f xml:space="preserve"> Equity!O$30</f>
        <v>0</v>
      </c>
      <c r="P89" s="300">
        <f xml:space="preserve"> Equity!P$30</f>
        <v>0</v>
      </c>
      <c r="Q89" s="300">
        <f xml:space="preserve"> Equity!Q$30</f>
        <v>0</v>
      </c>
      <c r="R89" s="300">
        <f xml:space="preserve"> Equity!R$30</f>
        <v>0</v>
      </c>
      <c r="S89" s="300">
        <f xml:space="preserve"> Equity!S$30</f>
        <v>-754.63633208004592</v>
      </c>
      <c r="T89" s="300">
        <f xml:space="preserve"> Equity!T$30</f>
        <v>-1070.3754927697271</v>
      </c>
      <c r="U89" s="300">
        <f xml:space="preserve"> Equity!U$30</f>
        <v>-1296.85783996039</v>
      </c>
      <c r="V89" s="300">
        <f xml:space="preserve"> Equity!V$30</f>
        <v>-1950.4776533468153</v>
      </c>
      <c r="W89" s="300">
        <f xml:space="preserve"> Equity!W$30</f>
        <v>-2693.1238857329458</v>
      </c>
      <c r="X89" s="300">
        <f xml:space="preserve"> Equity!X$30</f>
        <v>-2990.2654645340876</v>
      </c>
      <c r="Y89" s="300">
        <f xml:space="preserve"> Equity!Y$30</f>
        <v>-3198.1727606348209</v>
      </c>
      <c r="Z89" s="300">
        <f xml:space="preserve"> Equity!Z$30</f>
        <v>-3830.6947941568596</v>
      </c>
      <c r="AA89" s="300">
        <f xml:space="preserve"> Equity!AA$30</f>
        <v>-4545.7930973104903</v>
      </c>
      <c r="AB89" s="300">
        <f xml:space="preserve"> Equity!AB$30</f>
        <v>-4823.9865361058883</v>
      </c>
      <c r="AC89" s="300">
        <f xml:space="preserve"> Equity!AC$30</f>
        <v>-5012.2820016792957</v>
      </c>
      <c r="AD89" s="300">
        <f xml:space="preserve"> Equity!AD$30</f>
        <v>-5622.7026985118418</v>
      </c>
      <c r="AE89" s="300">
        <f xml:space="preserve"> Equity!AE$30</f>
        <v>-6316.1795335104489</v>
      </c>
      <c r="AF89" s="300">
        <f xml:space="preserve"> Equity!AF$30</f>
        <v>-6574.0611334028526</v>
      </c>
      <c r="AG89" s="300">
        <f xml:space="preserve"> Equity!AG$30</f>
        <v>-6741.5470780172627</v>
      </c>
      <c r="AH89" s="300">
        <f xml:space="preserve"> Equity!AH$30</f>
        <v>-7328.6646594325621</v>
      </c>
      <c r="AI89" s="300">
        <f xml:space="preserve"> Equity!AI$30</f>
        <v>-7999.3476740600299</v>
      </c>
      <c r="AJ89" s="300">
        <f xml:space="preserve"> Equity!AJ$30</f>
        <v>-8235.7284849408443</v>
      </c>
      <c r="AK89" s="300">
        <f xml:space="preserve"> Equity!AK$30</f>
        <v>-8381.160878658462</v>
      </c>
      <c r="AL89" s="300">
        <f xml:space="preserve"> Equity!AL$30</f>
        <v>-8943.7137321971168</v>
      </c>
      <c r="AM89" s="300">
        <f xml:space="preserve"> Equity!AM$30</f>
        <v>-9595.2790950286726</v>
      </c>
      <c r="AN89" s="300">
        <f xml:space="preserve"> Equity!AN$30</f>
        <v>-9808.6415229427384</v>
      </c>
      <c r="AO89" s="300">
        <f xml:space="preserve"> Equity!AO$30</f>
        <v>-9930.9003969043697</v>
      </c>
      <c r="AP89" s="300">
        <f xml:space="preserve"> Equity!AP$30</f>
        <v>-10467.736667308451</v>
      </c>
      <c r="AQ89" s="300">
        <f xml:space="preserve"> Equity!AQ$30</f>
        <v>-11089.355989448639</v>
      </c>
      <c r="AR89" s="300">
        <f xml:space="preserve"> Equity!AR$30</f>
        <v>-11278.946412741629</v>
      </c>
      <c r="AS89" s="300">
        <f xml:space="preserve"> Equity!AS$30</f>
        <v>-11376.586835772461</v>
      </c>
      <c r="AT89" s="300">
        <f xml:space="preserve"> Equity!AT$30</f>
        <v>-11886.287055545101</v>
      </c>
      <c r="AU89" s="300">
        <f xml:space="preserve"> Equity!AU$30</f>
        <v>-12481.405803994763</v>
      </c>
      <c r="AV89" s="300">
        <f xml:space="preserve"> Equity!AV$30</f>
        <v>-12645.585052283081</v>
      </c>
      <c r="AW89" s="300">
        <f xml:space="preserve"> Equity!AW$30</f>
        <v>-12717.170006347154</v>
      </c>
      <c r="AX89" s="300">
        <f xml:space="preserve"> Equity!AX$30</f>
        <v>-13198.275928547153</v>
      </c>
      <c r="AY89" s="300">
        <f xml:space="preserve"> Equity!AY$30</f>
        <v>-13765.525731412572</v>
      </c>
      <c r="AZ89" s="300">
        <f xml:space="preserve"> Equity!AZ$30</f>
        <v>-13902.935992278497</v>
      </c>
      <c r="BA89" s="300">
        <f xml:space="preserve"> Equity!BA$30</f>
        <v>-13946.955439776335</v>
      </c>
      <c r="BB89" s="300">
        <f xml:space="preserve"> Equity!BB$30</f>
        <v>-14397.915411598569</v>
      </c>
      <c r="BC89" s="300">
        <f xml:space="preserve"> Equity!BC$30</f>
        <v>-14938.029975185891</v>
      </c>
      <c r="BD89" s="300">
        <f xml:space="preserve"> Equity!BD$30</f>
        <v>-15046.689100171596</v>
      </c>
      <c r="BE89" s="300">
        <f xml:space="preserve"> Equity!BE$30</f>
        <v>-15061.55729724529</v>
      </c>
      <c r="BF89" s="300">
        <f xml:space="preserve"> Equity!BF$30</f>
        <v>-15480.789282194733</v>
      </c>
      <c r="BG89" s="300">
        <f xml:space="preserve"> Equity!BG$30</f>
        <v>-15987.749508791914</v>
      </c>
      <c r="BH89" s="300">
        <f xml:space="preserve"> Equity!BH$30</f>
        <v>-16066.648587227477</v>
      </c>
      <c r="BI89" s="300">
        <f xml:space="preserve"> Equity!BI$30</f>
        <v>-16050.69021175667</v>
      </c>
      <c r="BJ89" s="300">
        <f xml:space="preserve"> Equity!BJ$30</f>
        <v>-16436.511449067584</v>
      </c>
      <c r="BK89" s="300">
        <f xml:space="preserve"> Equity!BK$30</f>
        <v>-16910.888189838599</v>
      </c>
      <c r="BL89" s="300">
        <f xml:space="preserve"> Equity!BL$30</f>
        <v>-16949.184589102162</v>
      </c>
      <c r="BM89" s="300">
        <f xml:space="preserve"> Equity!BM$30</f>
        <v>-16882.019269123066</v>
      </c>
      <c r="BN89" s="300">
        <f xml:space="preserve"> Equity!BN$30</f>
        <v>-17202.063749974259</v>
      </c>
      <c r="BO89" s="300">
        <f xml:space="preserve"> Equity!BO$30</f>
        <v>-17551.684719391524</v>
      </c>
      <c r="BP89" s="300">
        <f xml:space="preserve"> Equity!BP$30</f>
        <v>-17472.541703334893</v>
      </c>
      <c r="BQ89" s="300">
        <f xml:space="preserve"> Equity!BQ$30</f>
        <v>-17294.639256334951</v>
      </c>
      <c r="BR89" s="300">
        <f xml:space="preserve"> Equity!BR$30</f>
        <v>-17510.619227192426</v>
      </c>
      <c r="BS89" s="300">
        <f xml:space="preserve"> Equity!BS$30</f>
        <v>-17812.761942479487</v>
      </c>
      <c r="BT89" s="300">
        <f xml:space="preserve"> Equity!BT$30</f>
        <v>-17687.17832001004</v>
      </c>
      <c r="BU89" s="300">
        <f xml:space="preserve"> Equity!BU$30</f>
        <v>-17462.610424425799</v>
      </c>
      <c r="BV89" s="300">
        <f xml:space="preserve"> Equity!BV$30</f>
        <v>-17629.040098430931</v>
      </c>
      <c r="BW89" s="300">
        <f xml:space="preserve"> Equity!BW$30</f>
        <v>-17880.717956835633</v>
      </c>
      <c r="BX89" s="300">
        <f xml:space="preserve"> Equity!BX$30</f>
        <v>-17706.037233795581</v>
      </c>
      <c r="BY89" s="300">
        <f xml:space="preserve"> Equity!BY$30</f>
        <v>-17431.705998606682</v>
      </c>
      <c r="BZ89" s="300">
        <f xml:space="preserve"> Equity!BZ$30</f>
        <v>-17545.443589846585</v>
      </c>
      <c r="CA89" s="300">
        <f xml:space="preserve"> Equity!CA$30</f>
        <v>-16662.059229014176</v>
      </c>
      <c r="CB89" s="300">
        <f xml:space="preserve"> Equity!CB$30</f>
        <v>-15353.420541605543</v>
      </c>
      <c r="CC89" s="300">
        <f xml:space="preserve"> Equity!CC$30</f>
        <v>-13944.597953752909</v>
      </c>
      <c r="CD89" s="300">
        <f xml:space="preserve"> Equity!CD$30</f>
        <v>-12920.866304901247</v>
      </c>
      <c r="CE89" s="300">
        <f xml:space="preserve"> Equity!CE$30</f>
        <v>-11980.29862313109</v>
      </c>
      <c r="CF89" s="300">
        <f xml:space="preserve"> Equity!CF$30</f>
        <v>-10615.509909672397</v>
      </c>
      <c r="CG89" s="300">
        <f xml:space="preserve"> Equity!CG$30</f>
        <v>-9149.9403130776191</v>
      </c>
      <c r="CH89" s="300">
        <f xml:space="preserve"> Equity!CH$30</f>
        <v>-8066.4311753943093</v>
      </c>
      <c r="CI89" s="300">
        <f xml:space="preserve"> Equity!CI$30</f>
        <v>-7064.9861414532143</v>
      </c>
      <c r="CJ89" s="300">
        <f xml:space="preserve"> Equity!CJ$30</f>
        <v>-5640.0903925263055</v>
      </c>
      <c r="CK89" s="300">
        <f xml:space="preserve"> Equity!CK$30</f>
        <v>-4113.9337333120775</v>
      </c>
      <c r="CL89" s="300">
        <f xml:space="preserve"> Equity!CL$30</f>
        <v>-2966.7500164954331</v>
      </c>
      <c r="CM89" s="300">
        <f xml:space="preserve"> Equity!CM$30</f>
        <v>-1900.5174993219714</v>
      </c>
      <c r="CN89" s="300">
        <f xml:space="preserve"> Equity!CN$30</f>
        <v>-412.13669390267046</v>
      </c>
      <c r="CO89" s="300">
        <f xml:space="preserve"> Equity!CO$30</f>
        <v>1173.4894284360412</v>
      </c>
      <c r="CP89" s="300">
        <f xml:space="preserve"> Equity!CP$30</f>
        <v>1099.3591557303764</v>
      </c>
      <c r="CQ89" s="300">
        <f xml:space="preserve"> Equity!CQ$30</f>
        <v>1028.921423946033</v>
      </c>
      <c r="CR89" s="300">
        <f xml:space="preserve"> Equity!CR$30</f>
        <v>1330.1767210855483</v>
      </c>
      <c r="CS89" s="300">
        <f xml:space="preserve"> Equity!CS$30</f>
        <v>1363.8346375088581</v>
      </c>
      <c r="CT89" s="300">
        <f xml:space="preserve"> Equity!CT$30</f>
        <v>1022.4360063812985</v>
      </c>
      <c r="CU89" s="300">
        <f xml:space="preserve"> Equity!CU$30</f>
        <v>955.02904896753603</v>
      </c>
      <c r="CV89" s="300">
        <f xml:space="preserve"> Equity!CV$30</f>
        <v>1257.7806353491123</v>
      </c>
      <c r="CW89" s="300">
        <f xml:space="preserve"> Equity!CW$30</f>
        <v>1294.1189838372313</v>
      </c>
      <c r="CX89" s="300">
        <f xml:space="preserve"> Equity!CX$30</f>
        <v>957.03995630483269</v>
      </c>
      <c r="CY89" s="300">
        <f xml:space="preserve"> Equity!CY$30</f>
        <v>879.25882682973793</v>
      </c>
      <c r="CZ89" s="300">
        <f xml:space="preserve"> Equity!CZ$30</f>
        <v>1195.7761751082676</v>
      </c>
      <c r="DA89" s="300">
        <f xml:space="preserve"> Equity!DA$30</f>
        <v>1234.2720533010126</v>
      </c>
      <c r="DB89" s="300">
        <f xml:space="preserve"> Equity!DB$30</f>
        <v>901.00494058463232</v>
      </c>
      <c r="DC89" s="300">
        <f xml:space="preserve"> Equity!DC$30</f>
        <v>837.97261794758788</v>
      </c>
      <c r="DD89" s="300">
        <f xml:space="preserve"> Equity!DD$30</f>
        <v>1142.1880022905216</v>
      </c>
      <c r="DE89" s="300">
        <f xml:space="preserve"> Equity!DE$30</f>
        <v>1182.4163141498129</v>
      </c>
      <c r="DF89" s="300">
        <f xml:space="preserve"> Equity!DF$30</f>
        <v>852.54614001508503</v>
      </c>
      <c r="DG89" s="300">
        <f xml:space="preserve"> Equity!DG$30</f>
        <v>791.09264549736827</v>
      </c>
      <c r="DH89" s="300">
        <f xml:space="preserve"> Equity!DH$30</f>
        <v>1095.4616627311882</v>
      </c>
      <c r="DI89" s="300">
        <f xml:space="preserve"> Equity!DI$30</f>
        <v>1137.0763825497697</v>
      </c>
      <c r="DJ89" s="300">
        <f xml:space="preserve"> Equity!DJ$30</f>
        <v>810.26369297592669</v>
      </c>
      <c r="DK89" s="300">
        <f xml:space="preserve"> Equity!DK$30</f>
        <v>750.04552857055819</v>
      </c>
      <c r="DL89" s="300">
        <f xml:space="preserve"> Equity!DL$30</f>
        <v>1054.278754299823</v>
      </c>
      <c r="DM89" s="300">
        <f xml:space="preserve"> Equity!DM$30</f>
        <v>1096.9988265671386</v>
      </c>
      <c r="DN89" s="300">
        <f xml:space="preserve"> Equity!DN$30</f>
        <v>774.06762946690287</v>
      </c>
      <c r="DO89" s="300">
        <f xml:space="preserve"> Equity!DO$30</f>
        <v>0</v>
      </c>
      <c r="DP89" s="300">
        <f xml:space="preserve"> Equity!DP$30</f>
        <v>-6.6398048692632781E-5</v>
      </c>
      <c r="DQ89" s="300">
        <f xml:space="preserve"> Equity!DQ$30</f>
        <v>-1.3353530381154285E-4</v>
      </c>
      <c r="DR89" s="300">
        <f xml:space="preserve"> Equity!DR$30</f>
        <v>-2.0068806338349266E-4</v>
      </c>
      <c r="DS89" s="300">
        <f xml:space="preserve"> Equity!DS$30</f>
        <v>-2.6638991457780088E-4</v>
      </c>
      <c r="DT89" s="300">
        <f xml:space="preserve"> Equity!DT$30</f>
        <v>-3.3283670210494459E-4</v>
      </c>
      <c r="DU89" s="300">
        <f xml:space="preserve"> Equity!DU$30</f>
        <v>-4.0002556793739799E-4</v>
      </c>
      <c r="DV89" s="300">
        <f xml:space="preserve"> Equity!DV$30</f>
        <v>-4.6722314175032573E-4</v>
      </c>
      <c r="DW89" s="300">
        <f xml:space="preserve"> Equity!DW$30</f>
        <v>-5.3297215732456282E-4</v>
      </c>
      <c r="DX89" s="300">
        <f xml:space="preserve"> Equity!DX$30</f>
        <v>-5.9946516271201864E-4</v>
      </c>
      <c r="DY89" s="300">
        <f xml:space="preserve"> Equity!DY$30</f>
        <v>-6.6669650649800558E-4</v>
      </c>
      <c r="DZ89" s="300">
        <f xml:space="preserve"> Equity!DZ$30</f>
        <v>-7.3393677065423457E-4</v>
      </c>
      <c r="EA89" s="300">
        <f xml:space="preserve"> Equity!EA$30</f>
        <v>-7.9972900292902323E-4</v>
      </c>
      <c r="EB89" s="300">
        <f xml:space="preserve"> Equity!EB$30</f>
        <v>-8.6626024309182812E-4</v>
      </c>
      <c r="EC89" s="300">
        <f xml:space="preserve"> Equity!EC$30</f>
        <v>-9.3353215332343971E-4</v>
      </c>
      <c r="ED89" s="300">
        <f xml:space="preserve"> Equity!ED$30</f>
        <v>-1.0008195680080911E-3</v>
      </c>
      <c r="EE89" s="300">
        <f xml:space="preserve"> Equity!EE$30</f>
        <v>-1.0673867320532295E-3</v>
      </c>
      <c r="EF89" s="300">
        <f xml:space="preserve"> Equity!EF$30</f>
        <v>-1.1339650304010795E-3</v>
      </c>
      <c r="EG89" s="300">
        <f xml:space="preserve"> Equity!EG$30</f>
        <v>-1.201289400905305E-3</v>
      </c>
      <c r="EH89" s="300">
        <f xml:space="preserve"> Equity!EH$30</f>
        <v>-1.2686229041695403E-3</v>
      </c>
      <c r="EI89" s="300">
        <f xml:space="preserve"> Equity!EI$30</f>
        <v>-1.3345055175248094E-3</v>
      </c>
      <c r="EJ89" s="300">
        <f xml:space="preserve"> Equity!EJ$30</f>
        <v>-1.4011294034894217E-3</v>
      </c>
      <c r="EK89" s="300">
        <f xml:space="preserve"> Equity!EK$30</f>
        <v>-1.4685004997425342E-3</v>
      </c>
      <c r="EL89" s="300">
        <f xml:space="preserve"> Equity!EL$30</f>
        <v>-1.535885401330545E-3</v>
      </c>
      <c r="EM89" s="300">
        <f xml:space="preserve"> Equity!EM$30</f>
        <v>-1.6018133091123539E-3</v>
      </c>
      <c r="EN89" s="300">
        <f xml:space="preserve"> Equity!EN$30</f>
        <v>-1.6684817322878123E-3</v>
      </c>
      <c r="EO89" s="300">
        <f xml:space="preserve"> Equity!EO$30</f>
        <v>-1.7358923330377111E-3</v>
      </c>
      <c r="EP89" s="300">
        <f xml:space="preserve"> Equity!EP$30</f>
        <v>-1.8033127037169225E-3</v>
      </c>
      <c r="EQ89" s="300">
        <f xml:space="preserve"> Equity!EQ$30</f>
        <v>-1.8692796727473066E-3</v>
      </c>
      <c r="ER89" s="300">
        <f xml:space="preserve"> Equity!ER$30</f>
        <v>-1.9359911625653286E-3</v>
      </c>
      <c r="ES89" s="300">
        <f xml:space="preserve"> Equity!ES$30</f>
        <v>-2.0034506129617911E-3</v>
      </c>
      <c r="ET89" s="300">
        <f xml:space="preserve"> Equity!ET$30</f>
        <v>-2.0709245058624548E-3</v>
      </c>
      <c r="EU89" s="300">
        <f xml:space="preserve"> Equity!EU$30</f>
        <v>-2.1376784320794907E-3</v>
      </c>
      <c r="EV89" s="300">
        <f xml:space="preserve"> Equity!EV$30</f>
        <v>-2.2044397111379401E-3</v>
      </c>
      <c r="EW89" s="300">
        <f xml:space="preserve"> Equity!EW$30</f>
        <v>-2.2719431262163098E-3</v>
      </c>
      <c r="EX89" s="300">
        <f xml:space="preserve"> Equity!EX$30</f>
        <v>-2.3394599218500424E-3</v>
      </c>
      <c r="EY89" s="300">
        <f xml:space="preserve"> Equity!EY$30</f>
        <v>-2.4055216351854818E-3</v>
      </c>
      <c r="EZ89" s="300">
        <f xml:space="preserve"> Equity!EZ$30</f>
        <v>-2.47232829177951E-3</v>
      </c>
      <c r="FA89" s="300">
        <f xml:space="preserve"> Equity!FA$30</f>
        <v>-2.5398790697760696E-3</v>
      </c>
      <c r="FB89" s="300">
        <f xml:space="preserve"> Equity!FB$30</f>
        <v>-2.607443865497295E-3</v>
      </c>
      <c r="FC89" s="300">
        <f xml:space="preserve"> Equity!FC$30</f>
        <v>-2.6735492110784836E-3</v>
      </c>
      <c r="FD89" s="300">
        <f xml:space="preserve"> Equity!FD$30</f>
        <v>-2.7404025056951904E-3</v>
      </c>
      <c r="FE89" s="300">
        <f xml:space="preserve"> Equity!FE$30</f>
        <v>-2.8080025581178488E-3</v>
      </c>
      <c r="FF89" s="300">
        <f xml:space="preserve"> Equity!FF$30</f>
        <v>-2.8756170530447088E-3</v>
      </c>
      <c r="FG89" s="300">
        <f xml:space="preserve"> Equity!FG$30</f>
        <v>-2.9417733029126051E-3</v>
      </c>
      <c r="FH89" s="300">
        <f xml:space="preserve"> Equity!FH$30</f>
        <v>-3.0086740758767236E-3</v>
      </c>
      <c r="FI89" s="300">
        <f xml:space="preserve"> Equity!FI$30</f>
        <v>-3.0763191549301279E-3</v>
      </c>
      <c r="FJ89" s="300">
        <f xml:space="preserve"> Equity!FJ$30</f>
        <v>-3.1439801632161071E-3</v>
      </c>
      <c r="FK89" s="300">
        <f xml:space="preserve"> Equity!FK$30</f>
        <v>-3.2109147592507266E-3</v>
      </c>
      <c r="FL89" s="300">
        <f xml:space="preserve"> Equity!FL$30</f>
        <v>-3.2778630105622566E-3</v>
      </c>
      <c r="FM89" s="300">
        <f xml:space="preserve"> Equity!FM$30</f>
        <v>-3.3455571516519921E-3</v>
      </c>
      <c r="FN89" s="300">
        <f xml:space="preserve"> Equity!FN$30</f>
        <v>-3.4132663724152318E-3</v>
      </c>
      <c r="FO89" s="300">
        <f xml:space="preserve"> Equity!FO$30</f>
        <v>-3.4795169510429855E-3</v>
      </c>
      <c r="FP89" s="300">
        <f xml:space="preserve"> Equity!FP$30</f>
        <v>-3.5465191932186071E-3</v>
      </c>
      <c r="FQ89" s="300">
        <f xml:space="preserve"> Equity!FQ$30</f>
        <v>-3.614270467155845E-3</v>
      </c>
      <c r="FR89" s="300">
        <f xml:space="preserve"> Equity!FR$30</f>
        <v>-3.6820334225303049E-3</v>
      </c>
      <c r="FS89" s="300">
        <f xml:space="preserve"> Equity!FS$30</f>
        <v>-3.7483355287625626E-3</v>
      </c>
      <c r="FT89" s="300">
        <f xml:space="preserve"> Equity!FT$30</f>
        <v>-3.8153894509092606E-3</v>
      </c>
      <c r="FU89" s="300">
        <f xml:space="preserve"> Equity!FU$30</f>
        <v>-3.8831910612214362E-3</v>
      </c>
      <c r="FV89" s="300">
        <f xml:space="preserve"> Equity!FV$30</f>
        <v>-3.9510035034117626E-3</v>
      </c>
      <c r="FW89" s="300">
        <f xml:space="preserve"> Equity!FW$30</f>
        <v>-4.0173498652075661E-3</v>
      </c>
      <c r="FX89" s="300">
        <f xml:space="preserve"> Equity!FX$30</f>
        <v>-4.084446013672095E-3</v>
      </c>
      <c r="FY89" s="300">
        <f xml:space="preserve"> Equity!FY$30</f>
        <v>-4.1522932877843186E-3</v>
      </c>
      <c r="FZ89" s="300">
        <f xml:space="preserve"> Equity!FZ$30</f>
        <v>-4.2201492698770169E-3</v>
      </c>
      <c r="GA89" s="300">
        <f xml:space="preserve"> Equity!GA$30</f>
        <v>-4.2872821825486115E-3</v>
      </c>
      <c r="GB89" s="300">
        <f xml:space="preserve"> Equity!GB$30</f>
        <v>-4.3544230783051693E-3</v>
      </c>
      <c r="GC89" s="300">
        <f xml:space="preserve"> Equity!GC$30</f>
        <v>-4.4223177153355836E-3</v>
      </c>
      <c r="GD89" s="300">
        <f xml:space="preserve"> Equity!GD$30</f>
        <v>-4.490226582480431E-3</v>
      </c>
      <c r="GE89" s="300">
        <f xml:space="preserve"> Equity!GE$30</f>
        <v>-4.5566697663072774E-3</v>
      </c>
      <c r="GF89" s="300">
        <f xml:space="preserve"> Equity!GF$30</f>
        <v>-4.623862342034912E-3</v>
      </c>
      <c r="GG89" s="300">
        <f xml:space="preserve"> Equity!GG$30</f>
        <v>-4.6918017933063041E-3</v>
      </c>
      <c r="GH89" s="300">
        <f xml:space="preserve"> Equity!GH$30</f>
        <v>-4.7597569614205035E-3</v>
      </c>
      <c r="GI89" s="300">
        <f xml:space="preserve"> Equity!GI$30</f>
        <v>-4.8262502184436623E-3</v>
      </c>
      <c r="GJ89" s="300">
        <f xml:space="preserve"> Equity!GJ$30</f>
        <v>-4.8934955245482888E-3</v>
      </c>
    </row>
    <row r="90" spans="1:192" outlineLevel="1" x14ac:dyDescent="0.25">
      <c r="A90" s="217"/>
      <c r="D90" s="221"/>
      <c r="E90" s="243" t="s">
        <v>60</v>
      </c>
      <c r="F90" s="243"/>
      <c r="G90" s="243" t="str">
        <f>SMU</f>
        <v>$ 000s</v>
      </c>
      <c r="H90" s="243"/>
      <c r="I90" s="243"/>
      <c r="J90" s="243">
        <f t="shared" ref="J90:AO90" si="84" xml:space="preserve"> SUM(J83:J89)</f>
        <v>0</v>
      </c>
      <c r="K90" s="243">
        <f t="shared" si="84"/>
        <v>0</v>
      </c>
      <c r="L90" s="243">
        <f t="shared" si="84"/>
        <v>0</v>
      </c>
      <c r="M90" s="243">
        <f t="shared" si="84"/>
        <v>0</v>
      </c>
      <c r="N90" s="243">
        <f t="shared" si="84"/>
        <v>0</v>
      </c>
      <c r="O90" s="243">
        <f t="shared" si="84"/>
        <v>0</v>
      </c>
      <c r="P90" s="243">
        <f t="shared" si="84"/>
        <v>0</v>
      </c>
      <c r="Q90" s="243">
        <f t="shared" si="84"/>
        <v>0</v>
      </c>
      <c r="R90" s="243">
        <f t="shared" si="84"/>
        <v>88409.618410193769</v>
      </c>
      <c r="S90" s="243">
        <f t="shared" si="84"/>
        <v>87169.795921582336</v>
      </c>
      <c r="T90" s="243">
        <f t="shared" si="84"/>
        <v>86087.079610837609</v>
      </c>
      <c r="U90" s="243">
        <f t="shared" si="84"/>
        <v>84714.631032550722</v>
      </c>
      <c r="V90" s="243">
        <f t="shared" si="84"/>
        <v>82932.551468536287</v>
      </c>
      <c r="W90" s="243">
        <f t="shared" si="84"/>
        <v>81442.119631161127</v>
      </c>
      <c r="X90" s="243">
        <f t="shared" si="84"/>
        <v>80387.345884462309</v>
      </c>
      <c r="Y90" s="243">
        <f t="shared" si="84"/>
        <v>79014.535771781069</v>
      </c>
      <c r="Z90" s="243">
        <f t="shared" si="84"/>
        <v>77234.133223230339</v>
      </c>
      <c r="AA90" s="243">
        <f t="shared" si="84"/>
        <v>75767.551435064903</v>
      </c>
      <c r="AB90" s="243">
        <f t="shared" si="84"/>
        <v>74687.25312991887</v>
      </c>
      <c r="AC90" s="243">
        <f t="shared" si="84"/>
        <v>73314.107492366049</v>
      </c>
      <c r="AD90" s="243">
        <f t="shared" si="84"/>
        <v>71535.397740315995</v>
      </c>
      <c r="AE90" s="243">
        <f t="shared" si="84"/>
        <v>70068.936763437829</v>
      </c>
      <c r="AF90" s="243">
        <f t="shared" si="84"/>
        <v>68986.830032078884</v>
      </c>
      <c r="AG90" s="243">
        <f t="shared" si="84"/>
        <v>67613.332932686128</v>
      </c>
      <c r="AH90" s="243">
        <f t="shared" si="84"/>
        <v>65836.290011881734</v>
      </c>
      <c r="AI90" s="243">
        <f t="shared" si="84"/>
        <v>64375.779947332921</v>
      </c>
      <c r="AJ90" s="243">
        <f t="shared" si="84"/>
        <v>63286.03082461287</v>
      </c>
      <c r="AK90" s="243">
        <f t="shared" si="84"/>
        <v>61912.180082802537</v>
      </c>
      <c r="AL90" s="243">
        <f t="shared" si="84"/>
        <v>60136.79178543634</v>
      </c>
      <c r="AM90" s="243">
        <f t="shared" si="84"/>
        <v>58647.375823384413</v>
      </c>
      <c r="AN90" s="243">
        <f t="shared" si="84"/>
        <v>57584.8154878286</v>
      </c>
      <c r="AO90" s="243">
        <f t="shared" si="84"/>
        <v>56210.593173857647</v>
      </c>
      <c r="AP90" s="243">
        <f t="shared" ref="AP90:BU90" si="85" xml:space="preserve"> SUM(AP83:AP89)</f>
        <v>54436.831649115877</v>
      </c>
      <c r="AQ90" s="243">
        <f t="shared" si="85"/>
        <v>52970.687359545518</v>
      </c>
      <c r="AR90" s="243">
        <f t="shared" si="85"/>
        <v>51883.184868472366</v>
      </c>
      <c r="AS90" s="243">
        <f t="shared" si="85"/>
        <v>50508.619557008366</v>
      </c>
      <c r="AT90" s="243">
        <f t="shared" si="85"/>
        <v>48736.503342117314</v>
      </c>
      <c r="AU90" s="243">
        <f t="shared" si="85"/>
        <v>47270.462130154119</v>
      </c>
      <c r="AV90" s="243">
        <f t="shared" si="85"/>
        <v>46181.170725724915</v>
      </c>
      <c r="AW90" s="243">
        <f t="shared" si="85"/>
        <v>44806.244687906685</v>
      </c>
      <c r="AX90" s="243">
        <f t="shared" si="85"/>
        <v>43035.746231324098</v>
      </c>
      <c r="AY90" s="243">
        <f t="shared" si="85"/>
        <v>41575.420162550734</v>
      </c>
      <c r="AZ90" s="243">
        <f t="shared" si="85"/>
        <v>40478.722632542689</v>
      </c>
      <c r="BA90" s="243">
        <f t="shared" si="85"/>
        <v>39103.433325695441</v>
      </c>
      <c r="BB90" s="243">
        <f t="shared" si="85"/>
        <v>37334.540257026063</v>
      </c>
      <c r="BC90" s="243">
        <f t="shared" si="85"/>
        <v>35846.065041611349</v>
      </c>
      <c r="BD90" s="243">
        <f t="shared" si="85"/>
        <v>34775.796364097187</v>
      </c>
      <c r="BE90" s="243">
        <f t="shared" si="85"/>
        <v>33400.123749560822</v>
      </c>
      <c r="BF90" s="243">
        <f t="shared" si="85"/>
        <v>31632.806295767332</v>
      </c>
      <c r="BG90" s="243">
        <f t="shared" si="85"/>
        <v>30167.024651457563</v>
      </c>
      <c r="BH90" s="243">
        <f t="shared" si="85"/>
        <v>29072.392818405438</v>
      </c>
      <c r="BI90" s="243">
        <f t="shared" si="85"/>
        <v>27696.368320803558</v>
      </c>
      <c r="BJ90" s="243">
        <f t="shared" si="85"/>
        <v>25930.64780432215</v>
      </c>
      <c r="BK90" s="243">
        <f t="shared" si="85"/>
        <v>23833.78384014274</v>
      </c>
      <c r="BL90" s="243">
        <f t="shared" si="85"/>
        <v>22053.125007151448</v>
      </c>
      <c r="BM90" s="243">
        <f t="shared" si="85"/>
        <v>19845.654665337806</v>
      </c>
      <c r="BN90" s="243">
        <f t="shared" si="85"/>
        <v>17300.591656252305</v>
      </c>
      <c r="BO90" s="243">
        <f t="shared" si="85"/>
        <v>15906.538030336116</v>
      </c>
      <c r="BP90" s="243">
        <f t="shared" si="85"/>
        <v>14880.353273438704</v>
      </c>
      <c r="BQ90" s="243">
        <f t="shared" si="85"/>
        <v>13576.298751232389</v>
      </c>
      <c r="BR90" s="243">
        <f t="shared" si="85"/>
        <v>11886.139495042891</v>
      </c>
      <c r="BS90" s="243">
        <f t="shared" si="85"/>
        <v>10475.649770858468</v>
      </c>
      <c r="BT90" s="243">
        <f t="shared" si="85"/>
        <v>9464.4928438025454</v>
      </c>
      <c r="BU90" s="243">
        <f t="shared" si="85"/>
        <v>8160.2014452556323</v>
      </c>
      <c r="BV90" s="243">
        <f t="shared" ref="BV90:DA90" si="86" xml:space="preserve"> SUM(BV83:BV89)</f>
        <v>6471.7262318000794</v>
      </c>
      <c r="BW90" s="243">
        <f t="shared" si="86"/>
        <v>5078.0934808624224</v>
      </c>
      <c r="BX90" s="243">
        <f t="shared" si="86"/>
        <v>4048.6781542806639</v>
      </c>
      <c r="BY90" s="243">
        <f t="shared" si="86"/>
        <v>2744.1510578824091</v>
      </c>
      <c r="BZ90" s="243">
        <f t="shared" si="86"/>
        <v>1057.351508838743</v>
      </c>
      <c r="CA90" s="243">
        <f t="shared" si="86"/>
        <v>1015.5942110566648</v>
      </c>
      <c r="CB90" s="243">
        <f t="shared" si="86"/>
        <v>1336.2423106436381</v>
      </c>
      <c r="CC90" s="243">
        <f t="shared" si="86"/>
        <v>1383.1473556868368</v>
      </c>
      <c r="CD90" s="243">
        <f t="shared" si="86"/>
        <v>1049.681801082852</v>
      </c>
      <c r="CE90" s="243">
        <f t="shared" si="86"/>
        <v>1008.1322510509344</v>
      </c>
      <c r="CF90" s="243">
        <f t="shared" si="86"/>
        <v>1327.1850864608568</v>
      </c>
      <c r="CG90" s="243">
        <f t="shared" si="86"/>
        <v>1373.856773071002</v>
      </c>
      <c r="CH90" s="243">
        <f t="shared" si="86"/>
        <v>1042.0502510769875</v>
      </c>
      <c r="CI90" s="243">
        <f t="shared" si="86"/>
        <v>984.3890947263144</v>
      </c>
      <c r="CJ90" s="243">
        <f t="shared" si="86"/>
        <v>1318.1729230949031</v>
      </c>
      <c r="CK90" s="243">
        <f t="shared" si="86"/>
        <v>1364.6124122592273</v>
      </c>
      <c r="CL90" s="243">
        <f t="shared" si="86"/>
        <v>1034.4566689816033</v>
      </c>
      <c r="CM90" s="243">
        <f t="shared" si="86"/>
        <v>993.31951887946138</v>
      </c>
      <c r="CN90" s="243">
        <f t="shared" si="86"/>
        <v>1309.2055963626128</v>
      </c>
      <c r="CO90" s="243">
        <f t="shared" si="86"/>
        <v>1355.4140432922907</v>
      </c>
      <c r="CP90" s="243">
        <f t="shared" si="86"/>
        <v>1026.9008659016181</v>
      </c>
      <c r="CQ90" s="243">
        <f t="shared" si="86"/>
        <v>985.96837823779447</v>
      </c>
      <c r="CR90" s="243">
        <f t="shared" si="86"/>
        <v>1300.2828831961549</v>
      </c>
      <c r="CS90" s="243">
        <f t="shared" si="86"/>
        <v>1346.2614373550377</v>
      </c>
      <c r="CT90" s="243">
        <f t="shared" si="86"/>
        <v>1019.3826538817323</v>
      </c>
      <c r="CU90" s="243">
        <f t="shared" si="86"/>
        <v>978.65381043514151</v>
      </c>
      <c r="CV90" s="243">
        <f t="shared" si="86"/>
        <v>1291.404561637491</v>
      </c>
      <c r="CW90" s="243">
        <f t="shared" si="86"/>
        <v>1337.1543667707065</v>
      </c>
      <c r="CX90" s="243">
        <f t="shared" si="86"/>
        <v>1011.9018459017456</v>
      </c>
      <c r="CY90" s="243">
        <f t="shared" si="86"/>
        <v>955.37964029056684</v>
      </c>
      <c r="CZ90" s="243">
        <f t="shared" si="86"/>
        <v>1282.5704108328491</v>
      </c>
      <c r="DA90" s="243">
        <f t="shared" si="86"/>
        <v>1328.0926049952527</v>
      </c>
      <c r="DB90" s="243">
        <f t="shared" ref="DB90:EG90" si="87" xml:space="preserve"> SUM(DB83:DB89)</f>
        <v>1004.4582558719092</v>
      </c>
      <c r="DC90" s="243">
        <f t="shared" si="87"/>
        <v>964.1336664344293</v>
      </c>
      <c r="DD90" s="243">
        <f t="shared" si="87"/>
        <v>1273.7802110272364</v>
      </c>
      <c r="DE90" s="243">
        <f t="shared" si="87"/>
        <v>1319.0759266117179</v>
      </c>
      <c r="DF90" s="243">
        <f t="shared" si="87"/>
        <v>997.05169862829098</v>
      </c>
      <c r="DG90" s="243">
        <f t="shared" si="87"/>
        <v>956.92772903875868</v>
      </c>
      <c r="DH90" s="243">
        <f t="shared" si="87"/>
        <v>1265.033743558964</v>
      </c>
      <c r="DI90" s="243">
        <f t="shared" si="87"/>
        <v>1310.1041073246181</v>
      </c>
      <c r="DJ90" s="243">
        <f t="shared" si="87"/>
        <v>989.68198992817292</v>
      </c>
      <c r="DK90" s="243">
        <f t="shared" si="87"/>
        <v>949.75764207789246</v>
      </c>
      <c r="DL90" s="243">
        <f t="shared" si="87"/>
        <v>1256.3307908542165</v>
      </c>
      <c r="DM90" s="243">
        <f t="shared" si="87"/>
        <v>1301.1769239543694</v>
      </c>
      <c r="DN90" s="243">
        <f t="shared" si="87"/>
        <v>982.34894644546966</v>
      </c>
      <c r="DO90" s="243">
        <f t="shared" si="87"/>
        <v>-96.846794503189315</v>
      </c>
      <c r="DP90" s="243">
        <f t="shared" si="87"/>
        <v>-96.846877500750182</v>
      </c>
      <c r="DQ90" s="243">
        <f t="shared" si="87"/>
        <v>-96.846961422319097</v>
      </c>
      <c r="DR90" s="243">
        <f t="shared" si="87"/>
        <v>-96.847045363268563</v>
      </c>
      <c r="DS90" s="243">
        <f t="shared" si="87"/>
        <v>-96.847127490582551</v>
      </c>
      <c r="DT90" s="243">
        <f t="shared" si="87"/>
        <v>-96.847210549066958</v>
      </c>
      <c r="DU90" s="243">
        <f t="shared" si="87"/>
        <v>-96.84729453514926</v>
      </c>
      <c r="DV90" s="243">
        <f t="shared" si="87"/>
        <v>-96.847378532116522</v>
      </c>
      <c r="DW90" s="243">
        <f t="shared" si="87"/>
        <v>-96.847460718385989</v>
      </c>
      <c r="DX90" s="243">
        <f t="shared" si="87"/>
        <v>-96.847543834642707</v>
      </c>
      <c r="DY90" s="243">
        <f t="shared" si="87"/>
        <v>-96.847627873822447</v>
      </c>
      <c r="DZ90" s="243">
        <f t="shared" si="87"/>
        <v>-96.847711924152648</v>
      </c>
      <c r="EA90" s="243">
        <f t="shared" si="87"/>
        <v>-96.847794164442988</v>
      </c>
      <c r="EB90" s="243">
        <f t="shared" si="87"/>
        <v>-96.847877328493183</v>
      </c>
      <c r="EC90" s="243">
        <f t="shared" si="87"/>
        <v>-96.847961418380976</v>
      </c>
      <c r="ED90" s="243">
        <f t="shared" si="87"/>
        <v>-96.848045527649333</v>
      </c>
      <c r="EE90" s="243">
        <f t="shared" si="87"/>
        <v>-96.84812873660438</v>
      </c>
      <c r="EF90" s="243">
        <f t="shared" si="87"/>
        <v>-96.848211959477325</v>
      </c>
      <c r="EG90" s="243">
        <f t="shared" si="87"/>
        <v>-96.848296114940453</v>
      </c>
      <c r="EH90" s="243">
        <f t="shared" ref="EH90:FM90" si="88" xml:space="preserve"> SUM(EH83:EH89)</f>
        <v>-96.848380281819516</v>
      </c>
      <c r="EI90" s="243">
        <f t="shared" si="88"/>
        <v>-96.848462635086207</v>
      </c>
      <c r="EJ90" s="243">
        <f t="shared" si="88"/>
        <v>-96.848545914943671</v>
      </c>
      <c r="EK90" s="243">
        <f t="shared" si="88"/>
        <v>-96.84863012881398</v>
      </c>
      <c r="EL90" s="243">
        <f t="shared" si="88"/>
        <v>-96.848714359940956</v>
      </c>
      <c r="EM90" s="243">
        <f t="shared" si="88"/>
        <v>-96.848796769825682</v>
      </c>
      <c r="EN90" s="243">
        <f t="shared" si="88"/>
        <v>-96.848880105354652</v>
      </c>
      <c r="EO90" s="243">
        <f t="shared" si="88"/>
        <v>-96.848964368605593</v>
      </c>
      <c r="EP90" s="243">
        <f t="shared" si="88"/>
        <v>-96.849048644068944</v>
      </c>
      <c r="EQ90" s="243">
        <f t="shared" si="88"/>
        <v>-96.849131102780234</v>
      </c>
      <c r="ER90" s="243">
        <f t="shared" si="88"/>
        <v>-96.849214492142508</v>
      </c>
      <c r="ES90" s="243">
        <f t="shared" si="88"/>
        <v>-96.849298816455502</v>
      </c>
      <c r="ET90" s="243">
        <f t="shared" si="88"/>
        <v>-96.849383158821624</v>
      </c>
      <c r="EU90" s="243">
        <f t="shared" si="88"/>
        <v>-96.849466601229395</v>
      </c>
      <c r="EV90" s="243">
        <f t="shared" si="88"/>
        <v>-96.849550052828221</v>
      </c>
      <c r="EW90" s="243">
        <f t="shared" si="88"/>
        <v>-96.849634432097076</v>
      </c>
      <c r="EX90" s="243">
        <f t="shared" si="88"/>
        <v>-96.849718828091625</v>
      </c>
      <c r="EY90" s="243">
        <f t="shared" si="88"/>
        <v>-96.849801405233279</v>
      </c>
      <c r="EZ90" s="243">
        <f t="shared" si="88"/>
        <v>-96.849884913554021</v>
      </c>
      <c r="FA90" s="243">
        <f t="shared" si="88"/>
        <v>-96.84996935202652</v>
      </c>
      <c r="FB90" s="243">
        <f t="shared" si="88"/>
        <v>-96.850053808021173</v>
      </c>
      <c r="FC90" s="243">
        <f t="shared" si="88"/>
        <v>-96.850136439703149</v>
      </c>
      <c r="FD90" s="243">
        <f t="shared" si="88"/>
        <v>-96.850220006321422</v>
      </c>
      <c r="FE90" s="243">
        <f t="shared" si="88"/>
        <v>-96.850304506386948</v>
      </c>
      <c r="FF90" s="243">
        <f t="shared" si="88"/>
        <v>-96.850389024505617</v>
      </c>
      <c r="FG90" s="243">
        <f t="shared" si="88"/>
        <v>-96.850471719817946</v>
      </c>
      <c r="FH90" s="243">
        <f t="shared" si="88"/>
        <v>-96.850555345784144</v>
      </c>
      <c r="FI90" s="243">
        <f t="shared" si="88"/>
        <v>-96.850639902132968</v>
      </c>
      <c r="FJ90" s="243">
        <f t="shared" si="88"/>
        <v>-96.850724478393332</v>
      </c>
      <c r="FK90" s="243">
        <f t="shared" si="88"/>
        <v>-96.850808146638371</v>
      </c>
      <c r="FL90" s="243">
        <f t="shared" si="88"/>
        <v>-96.850891831952509</v>
      </c>
      <c r="FM90" s="243">
        <f t="shared" si="88"/>
        <v>-96.85097644962886</v>
      </c>
      <c r="FN90" s="243">
        <f t="shared" ref="FN90:GJ90" si="89" xml:space="preserve"> SUM(FN83:FN89)</f>
        <v>-96.851061086154829</v>
      </c>
      <c r="FO90" s="243">
        <f t="shared" si="89"/>
        <v>-96.851143899378116</v>
      </c>
      <c r="FP90" s="243">
        <f t="shared" si="89"/>
        <v>-96.851227652180839</v>
      </c>
      <c r="FQ90" s="243">
        <f t="shared" si="89"/>
        <v>-96.851312341273257</v>
      </c>
      <c r="FR90" s="243">
        <f t="shared" si="89"/>
        <v>-96.851397044967484</v>
      </c>
      <c r="FS90" s="243">
        <f t="shared" si="89"/>
        <v>-96.851479922600276</v>
      </c>
      <c r="FT90" s="243">
        <f t="shared" si="89"/>
        <v>-96.851563740002945</v>
      </c>
      <c r="FU90" s="243">
        <f t="shared" si="89"/>
        <v>-96.85164849201584</v>
      </c>
      <c r="FV90" s="243">
        <f t="shared" si="89"/>
        <v>-96.851733257568583</v>
      </c>
      <c r="FW90" s="243">
        <f t="shared" si="89"/>
        <v>-96.851816190520822</v>
      </c>
      <c r="FX90" s="243">
        <f t="shared" si="89"/>
        <v>-96.851900060706413</v>
      </c>
      <c r="FY90" s="243">
        <f t="shared" si="89"/>
        <v>-96.851984869799054</v>
      </c>
      <c r="FZ90" s="243">
        <f t="shared" si="89"/>
        <v>-96.85206968977667</v>
      </c>
      <c r="GA90" s="243">
        <f t="shared" si="89"/>
        <v>-96.852153605917493</v>
      </c>
      <c r="GB90" s="243">
        <f t="shared" si="89"/>
        <v>-96.852237532037194</v>
      </c>
      <c r="GC90" s="243">
        <f t="shared" si="89"/>
        <v>-96.852322400333478</v>
      </c>
      <c r="GD90" s="243">
        <f t="shared" si="89"/>
        <v>-96.852407286417403</v>
      </c>
      <c r="GE90" s="243">
        <f t="shared" si="89"/>
        <v>-96.852490340397182</v>
      </c>
      <c r="GF90" s="243">
        <f t="shared" si="89"/>
        <v>-96.852574331116841</v>
      </c>
      <c r="GG90" s="243">
        <f t="shared" si="89"/>
        <v>-96.852659255430936</v>
      </c>
      <c r="GH90" s="243">
        <f t="shared" si="89"/>
        <v>-96.852744199391083</v>
      </c>
      <c r="GI90" s="243">
        <f t="shared" si="89"/>
        <v>-96.852827315962358</v>
      </c>
      <c r="GJ90" s="243">
        <f t="shared" si="89"/>
        <v>-96.852911372594988</v>
      </c>
    </row>
    <row r="91" spans="1:192" outlineLevel="1" x14ac:dyDescent="0.25">
      <c r="A91" s="217"/>
      <c r="D91" s="221"/>
      <c r="E91" s="246"/>
      <c r="F91" s="246"/>
      <c r="G91" s="246"/>
      <c r="H91" s="246"/>
      <c r="I91" s="246"/>
      <c r="J91" s="246"/>
      <c r="K91" s="246"/>
      <c r="L91" s="246"/>
      <c r="M91" s="246"/>
      <c r="N91" s="246"/>
      <c r="O91" s="246"/>
      <c r="P91" s="246"/>
      <c r="Q91" s="246"/>
      <c r="R91" s="246"/>
      <c r="S91" s="246"/>
      <c r="T91" s="246"/>
      <c r="U91" s="246"/>
      <c r="V91" s="246"/>
      <c r="W91" s="246"/>
      <c r="X91" s="246"/>
      <c r="Y91" s="246"/>
      <c r="Z91" s="246"/>
      <c r="AA91" s="246"/>
      <c r="AB91" s="246"/>
      <c r="AC91" s="246"/>
      <c r="AD91" s="246"/>
      <c r="AE91" s="246"/>
      <c r="AF91" s="246"/>
      <c r="AG91" s="246"/>
      <c r="AH91" s="246"/>
      <c r="AI91" s="246"/>
      <c r="AJ91" s="246"/>
      <c r="AK91" s="246"/>
      <c r="AL91" s="246"/>
      <c r="AM91" s="246"/>
      <c r="AN91" s="246"/>
      <c r="AO91" s="246"/>
      <c r="AP91" s="246"/>
      <c r="AQ91" s="246"/>
      <c r="AR91" s="246"/>
      <c r="AS91" s="246"/>
      <c r="AT91" s="246"/>
      <c r="AU91" s="246"/>
      <c r="AV91" s="246"/>
      <c r="AW91" s="246"/>
      <c r="AX91" s="246"/>
      <c r="AY91" s="246"/>
      <c r="AZ91" s="246"/>
      <c r="BA91" s="246"/>
      <c r="BB91" s="246"/>
      <c r="BC91" s="246"/>
      <c r="BD91" s="246"/>
      <c r="BE91" s="246"/>
      <c r="BF91" s="246"/>
      <c r="BG91" s="246"/>
      <c r="BH91" s="246"/>
      <c r="BI91" s="246"/>
      <c r="BJ91" s="246"/>
      <c r="BK91" s="246"/>
      <c r="BL91" s="246"/>
      <c r="BM91" s="246"/>
      <c r="BN91" s="246"/>
      <c r="BO91" s="246"/>
      <c r="BP91" s="246"/>
      <c r="BQ91" s="246"/>
      <c r="BR91" s="246"/>
      <c r="BS91" s="246"/>
      <c r="BT91" s="246"/>
      <c r="BU91" s="246"/>
      <c r="BV91" s="246"/>
      <c r="BW91" s="246"/>
      <c r="BX91" s="246"/>
      <c r="BY91" s="246"/>
      <c r="BZ91" s="246"/>
      <c r="CA91" s="246"/>
      <c r="CB91" s="246"/>
      <c r="CC91" s="246"/>
      <c r="CD91" s="246"/>
      <c r="CE91" s="246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246"/>
      <c r="DI91" s="246"/>
      <c r="DJ91" s="246"/>
      <c r="DK91" s="246"/>
      <c r="DL91" s="246"/>
      <c r="DM91" s="246"/>
      <c r="DN91" s="246"/>
      <c r="DO91" s="246"/>
      <c r="DP91" s="246"/>
      <c r="DQ91" s="246"/>
      <c r="DR91" s="246"/>
      <c r="DS91" s="246"/>
      <c r="DT91" s="246"/>
      <c r="DU91" s="246"/>
      <c r="DV91" s="246"/>
      <c r="DW91" s="246"/>
      <c r="DX91" s="246"/>
      <c r="DY91" s="246"/>
      <c r="DZ91" s="246"/>
      <c r="EA91" s="246"/>
      <c r="EB91" s="246"/>
      <c r="EC91" s="246"/>
      <c r="ED91" s="246"/>
      <c r="EE91" s="246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</row>
    <row r="92" spans="1:192" x14ac:dyDescent="0.25">
      <c r="A92" s="217"/>
      <c r="D92" s="221"/>
      <c r="E92" s="246"/>
      <c r="F92" s="246"/>
      <c r="G92" s="246"/>
      <c r="H92" s="246"/>
      <c r="I92" s="246"/>
      <c r="J92" s="246"/>
      <c r="K92" s="246"/>
      <c r="L92" s="246"/>
      <c r="M92" s="246"/>
      <c r="N92" s="246"/>
      <c r="O92" s="246"/>
      <c r="P92" s="246"/>
      <c r="Q92" s="246"/>
      <c r="R92" s="246"/>
      <c r="S92" s="246"/>
      <c r="T92" s="246"/>
      <c r="U92" s="246"/>
      <c r="V92" s="246"/>
      <c r="W92" s="246"/>
      <c r="X92" s="246"/>
      <c r="Y92" s="246"/>
      <c r="Z92" s="246"/>
      <c r="AA92" s="246"/>
      <c r="AB92" s="246"/>
      <c r="AC92" s="246"/>
      <c r="AD92" s="246"/>
      <c r="AE92" s="246"/>
      <c r="AF92" s="246"/>
      <c r="AG92" s="246"/>
      <c r="AH92" s="246"/>
      <c r="AI92" s="246"/>
      <c r="AJ92" s="246"/>
      <c r="AK92" s="246"/>
      <c r="AL92" s="246"/>
      <c r="AM92" s="246"/>
      <c r="AN92" s="246"/>
      <c r="AO92" s="246"/>
      <c r="AP92" s="246"/>
      <c r="AQ92" s="246"/>
      <c r="AR92" s="246"/>
      <c r="AS92" s="246"/>
      <c r="AT92" s="246"/>
      <c r="AU92" s="246"/>
      <c r="AV92" s="246"/>
      <c r="AW92" s="246"/>
      <c r="AX92" s="246"/>
      <c r="AY92" s="246"/>
      <c r="AZ92" s="246"/>
      <c r="BA92" s="246"/>
      <c r="BB92" s="246"/>
      <c r="BC92" s="246"/>
      <c r="BD92" s="246"/>
      <c r="BE92" s="246"/>
      <c r="BF92" s="246"/>
      <c r="BG92" s="246"/>
      <c r="BH92" s="246"/>
      <c r="BI92" s="246"/>
      <c r="BJ92" s="246"/>
      <c r="BK92" s="246"/>
      <c r="BL92" s="246"/>
      <c r="BM92" s="246"/>
      <c r="BN92" s="246"/>
      <c r="BO92" s="246"/>
      <c r="BP92" s="246"/>
      <c r="BQ92" s="246"/>
      <c r="BR92" s="246"/>
      <c r="BS92" s="246"/>
      <c r="BT92" s="246"/>
      <c r="BU92" s="246"/>
      <c r="BV92" s="246"/>
      <c r="BW92" s="246"/>
      <c r="BX92" s="246"/>
      <c r="BY92" s="246"/>
      <c r="BZ92" s="246"/>
      <c r="CA92" s="246"/>
      <c r="CB92" s="246"/>
      <c r="CC92" s="246"/>
      <c r="CD92" s="246"/>
      <c r="CE92" s="246"/>
      <c r="CF92" s="246"/>
      <c r="CG92" s="246"/>
      <c r="CH92" s="246"/>
      <c r="CI92" s="246"/>
      <c r="CJ92" s="246"/>
      <c r="CK92" s="246"/>
      <c r="CL92" s="246"/>
      <c r="CM92" s="246"/>
      <c r="CN92" s="246"/>
      <c r="CO92" s="246"/>
      <c r="CP92" s="246"/>
      <c r="CQ92" s="246"/>
      <c r="CR92" s="246"/>
      <c r="CS92" s="246"/>
      <c r="CT92" s="246"/>
      <c r="CU92" s="246"/>
      <c r="CV92" s="246"/>
      <c r="CW92" s="246"/>
      <c r="CX92" s="246"/>
      <c r="CY92" s="246"/>
      <c r="CZ92" s="246"/>
      <c r="DA92" s="246"/>
      <c r="DB92" s="246"/>
      <c r="DC92" s="246"/>
      <c r="DD92" s="246"/>
      <c r="DE92" s="246"/>
      <c r="DF92" s="246"/>
      <c r="DG92" s="246"/>
      <c r="DH92" s="246"/>
      <c r="DI92" s="246"/>
      <c r="DJ92" s="246"/>
      <c r="DK92" s="246"/>
      <c r="DL92" s="246"/>
      <c r="DM92" s="246"/>
      <c r="DN92" s="246"/>
      <c r="DO92" s="246"/>
      <c r="DP92" s="246"/>
      <c r="DQ92" s="246"/>
      <c r="DR92" s="246"/>
      <c r="DS92" s="246"/>
      <c r="DT92" s="246"/>
      <c r="DU92" s="246"/>
      <c r="DV92" s="246"/>
      <c r="DW92" s="246"/>
      <c r="DX92" s="246"/>
      <c r="DY92" s="246"/>
      <c r="DZ92" s="246"/>
      <c r="EA92" s="246"/>
      <c r="EB92" s="246"/>
      <c r="EC92" s="246"/>
      <c r="ED92" s="246"/>
      <c r="EE92" s="246"/>
      <c r="EF92" s="246"/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/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/>
      <c r="GC92" s="246"/>
      <c r="GD92" s="246"/>
      <c r="GE92" s="246"/>
      <c r="GF92" s="246"/>
      <c r="GG92" s="246"/>
      <c r="GH92" s="246"/>
      <c r="GI92" s="246"/>
      <c r="GJ92" s="246"/>
    </row>
    <row r="93" spans="1:192" x14ac:dyDescent="0.25">
      <c r="A93" s="217" t="s">
        <v>74</v>
      </c>
      <c r="D93" s="221"/>
      <c r="E93" s="246"/>
      <c r="F93" s="246"/>
      <c r="G93" s="246"/>
      <c r="H93" s="246"/>
      <c r="I93" s="246"/>
      <c r="J93" s="246"/>
      <c r="K93" s="246"/>
      <c r="L93" s="246"/>
      <c r="M93" s="246"/>
      <c r="N93" s="246"/>
      <c r="O93" s="246"/>
      <c r="P93" s="246"/>
      <c r="Q93" s="246"/>
      <c r="R93" s="246"/>
      <c r="S93" s="246"/>
      <c r="T93" s="246"/>
      <c r="U93" s="246"/>
      <c r="V93" s="246"/>
      <c r="W93" s="246"/>
      <c r="X93" s="246"/>
      <c r="Y93" s="246"/>
      <c r="Z93" s="246"/>
      <c r="AA93" s="246"/>
      <c r="AB93" s="246"/>
      <c r="AC93" s="246"/>
      <c r="AD93" s="246"/>
      <c r="AE93" s="246"/>
      <c r="AF93" s="246"/>
      <c r="AG93" s="246"/>
      <c r="AH93" s="246"/>
      <c r="AI93" s="246"/>
      <c r="AJ93" s="246"/>
      <c r="AK93" s="246"/>
      <c r="AL93" s="246"/>
      <c r="AM93" s="246"/>
      <c r="AN93" s="246"/>
      <c r="AO93" s="246"/>
      <c r="AP93" s="246"/>
      <c r="AQ93" s="246"/>
      <c r="AR93" s="246"/>
      <c r="AS93" s="246"/>
      <c r="AT93" s="246"/>
      <c r="AU93" s="246"/>
      <c r="AV93" s="246"/>
      <c r="AW93" s="246"/>
      <c r="AX93" s="246"/>
      <c r="AY93" s="246"/>
      <c r="AZ93" s="246"/>
      <c r="BA93" s="246"/>
      <c r="BB93" s="246"/>
      <c r="BC93" s="246"/>
      <c r="BD93" s="246"/>
      <c r="BE93" s="246"/>
      <c r="BF93" s="246"/>
      <c r="BG93" s="246"/>
      <c r="BH93" s="246"/>
      <c r="BI93" s="246"/>
      <c r="BJ93" s="246"/>
      <c r="BK93" s="246"/>
      <c r="BL93" s="246"/>
      <c r="BM93" s="246"/>
      <c r="BN93" s="246"/>
      <c r="BO93" s="246"/>
      <c r="BP93" s="246"/>
      <c r="BQ93" s="246"/>
      <c r="BR93" s="246"/>
      <c r="BS93" s="246"/>
      <c r="BT93" s="246"/>
      <c r="BU93" s="246"/>
      <c r="BV93" s="246"/>
      <c r="BW93" s="246"/>
      <c r="BX93" s="246"/>
      <c r="BY93" s="246"/>
      <c r="BZ93" s="246"/>
      <c r="CA93" s="246"/>
      <c r="CB93" s="246"/>
      <c r="CC93" s="246"/>
      <c r="CD93" s="246"/>
      <c r="CE93" s="246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  <c r="CS93" s="246"/>
      <c r="CT93" s="246"/>
      <c r="CU93" s="246"/>
      <c r="CV93" s="246"/>
      <c r="CW93" s="246"/>
      <c r="CX93" s="246"/>
      <c r="CY93" s="246"/>
      <c r="CZ93" s="246"/>
      <c r="DA93" s="246"/>
      <c r="DB93" s="246"/>
      <c r="DC93" s="246"/>
      <c r="DD93" s="246"/>
      <c r="DE93" s="246"/>
      <c r="DF93" s="246"/>
      <c r="DG93" s="246"/>
      <c r="DH93" s="246"/>
      <c r="DI93" s="246"/>
      <c r="DJ93" s="246"/>
      <c r="DK93" s="246"/>
      <c r="DL93" s="246"/>
      <c r="DM93" s="246"/>
      <c r="DN93" s="246"/>
      <c r="DO93" s="246"/>
      <c r="DP93" s="246"/>
      <c r="DQ93" s="246"/>
      <c r="DR93" s="246"/>
      <c r="DS93" s="246"/>
      <c r="DT93" s="246"/>
      <c r="DU93" s="246"/>
      <c r="DV93" s="246"/>
      <c r="DW93" s="246"/>
      <c r="DX93" s="246"/>
      <c r="DY93" s="246"/>
      <c r="DZ93" s="246"/>
      <c r="EA93" s="246"/>
      <c r="EB93" s="246"/>
      <c r="EC93" s="246"/>
      <c r="ED93" s="246"/>
      <c r="EE93" s="246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</row>
    <row r="94" spans="1:192" outlineLevel="1" x14ac:dyDescent="0.25">
      <c r="A94" s="217"/>
      <c r="D94" s="221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6"/>
      <c r="P94" s="246"/>
      <c r="Q94" s="246"/>
      <c r="R94" s="246"/>
      <c r="S94" s="246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246"/>
      <c r="AH94" s="246"/>
      <c r="AI94" s="246"/>
      <c r="AJ94" s="246"/>
      <c r="AK94" s="246"/>
      <c r="AL94" s="246"/>
      <c r="AM94" s="246"/>
      <c r="AN94" s="246"/>
      <c r="AO94" s="246"/>
      <c r="AP94" s="246"/>
      <c r="AQ94" s="246"/>
      <c r="AR94" s="246"/>
      <c r="AS94" s="246"/>
      <c r="AT94" s="246"/>
      <c r="AU94" s="246"/>
      <c r="AV94" s="246"/>
      <c r="AW94" s="246"/>
      <c r="AX94" s="246"/>
      <c r="AY94" s="246"/>
      <c r="AZ94" s="246"/>
      <c r="BA94" s="246"/>
      <c r="BB94" s="246"/>
      <c r="BC94" s="246"/>
      <c r="BD94" s="246"/>
      <c r="BE94" s="246"/>
      <c r="BF94" s="246"/>
      <c r="BG94" s="246"/>
      <c r="BH94" s="246"/>
      <c r="BI94" s="246"/>
      <c r="BJ94" s="246"/>
      <c r="BK94" s="246"/>
      <c r="BL94" s="246"/>
      <c r="BM94" s="246"/>
      <c r="BN94" s="246"/>
      <c r="BO94" s="246"/>
      <c r="BP94" s="246"/>
      <c r="BQ94" s="246"/>
      <c r="BR94" s="246"/>
      <c r="BS94" s="246"/>
      <c r="BT94" s="246"/>
      <c r="BU94" s="246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46"/>
      <c r="DI94" s="246"/>
      <c r="DJ94" s="246"/>
      <c r="DK94" s="246"/>
      <c r="DL94" s="246"/>
      <c r="DM94" s="246"/>
      <c r="DN94" s="246"/>
      <c r="DO94" s="246"/>
      <c r="DP94" s="246"/>
      <c r="DQ94" s="246"/>
      <c r="DR94" s="246"/>
      <c r="DS94" s="246"/>
      <c r="DT94" s="246"/>
      <c r="DU94" s="246"/>
      <c r="DV94" s="246"/>
      <c r="DW94" s="246"/>
      <c r="DX94" s="246"/>
      <c r="DY94" s="246"/>
      <c r="DZ94" s="246"/>
      <c r="EA94" s="246"/>
      <c r="EB94" s="246"/>
      <c r="EC94" s="246"/>
      <c r="ED94" s="246"/>
      <c r="EE94" s="246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</row>
    <row r="95" spans="1:192" outlineLevel="1" x14ac:dyDescent="0.25">
      <c r="A95" s="217"/>
      <c r="D95" s="221"/>
      <c r="E95" s="246" t="str">
        <f xml:space="preserve"> E$81</f>
        <v>Total assets</v>
      </c>
      <c r="F95" s="246">
        <f t="shared" ref="F95:BQ95" si="90" xml:space="preserve"> F$81</f>
        <v>0</v>
      </c>
      <c r="G95" s="246" t="str">
        <f t="shared" si="90"/>
        <v>$ 000s</v>
      </c>
      <c r="H95" s="246">
        <f t="shared" si="90"/>
        <v>0</v>
      </c>
      <c r="I95" s="246">
        <f t="shared" si="90"/>
        <v>0</v>
      </c>
      <c r="J95" s="246">
        <f t="shared" si="90"/>
        <v>0</v>
      </c>
      <c r="K95" s="246">
        <f t="shared" si="90"/>
        <v>0</v>
      </c>
      <c r="L95" s="246">
        <f t="shared" si="90"/>
        <v>0</v>
      </c>
      <c r="M95" s="246">
        <f t="shared" si="90"/>
        <v>0</v>
      </c>
      <c r="N95" s="246">
        <f t="shared" si="90"/>
        <v>0</v>
      </c>
      <c r="O95" s="246">
        <f t="shared" si="90"/>
        <v>5.2956929721403867E-6</v>
      </c>
      <c r="P95" s="246">
        <f t="shared" si="90"/>
        <v>1.3557932106778026E-5</v>
      </c>
      <c r="Q95" s="246">
        <f t="shared" si="90"/>
        <v>2.2001009710947983E-5</v>
      </c>
      <c r="R95" s="246">
        <f t="shared" si="90"/>
        <v>88409.618299176771</v>
      </c>
      <c r="S95" s="246">
        <f t="shared" si="90"/>
        <v>87169.795810565338</v>
      </c>
      <c r="T95" s="246">
        <f t="shared" si="90"/>
        <v>86087.079499820611</v>
      </c>
      <c r="U95" s="246">
        <f t="shared" si="90"/>
        <v>84714.630921533695</v>
      </c>
      <c r="V95" s="246">
        <f t="shared" si="90"/>
        <v>82932.55135751926</v>
      </c>
      <c r="W95" s="246">
        <f t="shared" si="90"/>
        <v>81442.119520144115</v>
      </c>
      <c r="X95" s="246">
        <f t="shared" si="90"/>
        <v>80387.345773445297</v>
      </c>
      <c r="Y95" s="246">
        <f t="shared" si="90"/>
        <v>79014.535660764042</v>
      </c>
      <c r="Z95" s="246">
        <f t="shared" si="90"/>
        <v>77234.133112213327</v>
      </c>
      <c r="AA95" s="246">
        <f t="shared" si="90"/>
        <v>75767.551324047861</v>
      </c>
      <c r="AB95" s="246">
        <f t="shared" si="90"/>
        <v>74687.253018901829</v>
      </c>
      <c r="AC95" s="246">
        <f t="shared" si="90"/>
        <v>73314.107381349007</v>
      </c>
      <c r="AD95" s="246">
        <f t="shared" si="90"/>
        <v>71535.397629298939</v>
      </c>
      <c r="AE95" s="246">
        <f t="shared" si="90"/>
        <v>70068.936652420802</v>
      </c>
      <c r="AF95" s="246">
        <f t="shared" si="90"/>
        <v>68986.829921061828</v>
      </c>
      <c r="AG95" s="246">
        <f t="shared" si="90"/>
        <v>67613.332821669101</v>
      </c>
      <c r="AH95" s="246">
        <f t="shared" si="90"/>
        <v>65836.289900864707</v>
      </c>
      <c r="AI95" s="246">
        <f t="shared" si="90"/>
        <v>64375.779836315909</v>
      </c>
      <c r="AJ95" s="246">
        <f t="shared" si="90"/>
        <v>63286.030713595857</v>
      </c>
      <c r="AK95" s="246">
        <f t="shared" si="90"/>
        <v>61912.179971785532</v>
      </c>
      <c r="AL95" s="246">
        <f t="shared" si="90"/>
        <v>60136.791674419335</v>
      </c>
      <c r="AM95" s="246">
        <f t="shared" si="90"/>
        <v>58647.375712367408</v>
      </c>
      <c r="AN95" s="246">
        <f t="shared" si="90"/>
        <v>57584.815376811588</v>
      </c>
      <c r="AO95" s="246">
        <f t="shared" si="90"/>
        <v>56210.593062840635</v>
      </c>
      <c r="AP95" s="246">
        <f t="shared" si="90"/>
        <v>54436.831538098872</v>
      </c>
      <c r="AQ95" s="246">
        <f t="shared" si="90"/>
        <v>52970.687248528498</v>
      </c>
      <c r="AR95" s="246">
        <f t="shared" si="90"/>
        <v>51883.184757455354</v>
      </c>
      <c r="AS95" s="246">
        <f t="shared" si="90"/>
        <v>50508.619445991375</v>
      </c>
      <c r="AT95" s="246">
        <f t="shared" si="90"/>
        <v>48736.503231100316</v>
      </c>
      <c r="AU95" s="246">
        <f t="shared" si="90"/>
        <v>47270.462019137129</v>
      </c>
      <c r="AV95" s="246">
        <f t="shared" si="90"/>
        <v>46181.170614707909</v>
      </c>
      <c r="AW95" s="246">
        <f t="shared" si="90"/>
        <v>44806.244576889687</v>
      </c>
      <c r="AX95" s="246">
        <f t="shared" si="90"/>
        <v>43035.7461203071</v>
      </c>
      <c r="AY95" s="246">
        <f t="shared" si="90"/>
        <v>41575.420051533743</v>
      </c>
      <c r="AZ95" s="246">
        <f t="shared" si="90"/>
        <v>40478.722521525706</v>
      </c>
      <c r="BA95" s="246">
        <f t="shared" si="90"/>
        <v>39103.433214678451</v>
      </c>
      <c r="BB95" s="246">
        <f t="shared" si="90"/>
        <v>37334.540146009065</v>
      </c>
      <c r="BC95" s="246">
        <f t="shared" si="90"/>
        <v>35846.064930594366</v>
      </c>
      <c r="BD95" s="246">
        <f t="shared" si="90"/>
        <v>34775.796253080196</v>
      </c>
      <c r="BE95" s="246">
        <f t="shared" si="90"/>
        <v>33400.123638543831</v>
      </c>
      <c r="BF95" s="246">
        <f t="shared" si="90"/>
        <v>31632.806184750345</v>
      </c>
      <c r="BG95" s="246">
        <f t="shared" si="90"/>
        <v>30167.02454044058</v>
      </c>
      <c r="BH95" s="246">
        <f t="shared" si="90"/>
        <v>29072.392707388448</v>
      </c>
      <c r="BI95" s="246">
        <f t="shared" si="90"/>
        <v>27696.368209786568</v>
      </c>
      <c r="BJ95" s="246">
        <f t="shared" si="90"/>
        <v>25930.647693305156</v>
      </c>
      <c r="BK95" s="246">
        <f t="shared" si="90"/>
        <v>23833.783729125742</v>
      </c>
      <c r="BL95" s="246">
        <f t="shared" si="90"/>
        <v>22053.124896134457</v>
      </c>
      <c r="BM95" s="246">
        <f t="shared" si="90"/>
        <v>19845.654554320805</v>
      </c>
      <c r="BN95" s="246">
        <f t="shared" si="90"/>
        <v>17300.591545235304</v>
      </c>
      <c r="BO95" s="246">
        <f t="shared" si="90"/>
        <v>15906.537919319113</v>
      </c>
      <c r="BP95" s="246">
        <f t="shared" si="90"/>
        <v>14880.353162421703</v>
      </c>
      <c r="BQ95" s="246">
        <f t="shared" si="90"/>
        <v>13576.298640215391</v>
      </c>
      <c r="BR95" s="246">
        <f t="shared" ref="BR95:EC95" si="91" xml:space="preserve"> BR$81</f>
        <v>11886.139384025893</v>
      </c>
      <c r="BS95" s="246">
        <f t="shared" si="91"/>
        <v>10475.649659841471</v>
      </c>
      <c r="BT95" s="246">
        <f t="shared" si="91"/>
        <v>9464.4927327855494</v>
      </c>
      <c r="BU95" s="246">
        <f t="shared" si="91"/>
        <v>8160.2013342386372</v>
      </c>
      <c r="BV95" s="246">
        <f t="shared" si="91"/>
        <v>6471.7261207830825</v>
      </c>
      <c r="BW95" s="246">
        <f t="shared" si="91"/>
        <v>5078.0933698454282</v>
      </c>
      <c r="BX95" s="246">
        <f t="shared" si="91"/>
        <v>4048.6780432636665</v>
      </c>
      <c r="BY95" s="246">
        <f t="shared" si="91"/>
        <v>2744.150946865414</v>
      </c>
      <c r="BZ95" s="246">
        <f t="shared" si="91"/>
        <v>1057.3513978217441</v>
      </c>
      <c r="CA95" s="246">
        <f t="shared" si="91"/>
        <v>1015.5941000396676</v>
      </c>
      <c r="CB95" s="246">
        <f t="shared" si="91"/>
        <v>1336.2421996266387</v>
      </c>
      <c r="CC95" s="246">
        <f t="shared" si="91"/>
        <v>1383.147244669836</v>
      </c>
      <c r="CD95" s="246">
        <f t="shared" si="91"/>
        <v>1049.6816900658525</v>
      </c>
      <c r="CE95" s="246">
        <f t="shared" si="91"/>
        <v>1008.1321400339359</v>
      </c>
      <c r="CF95" s="246">
        <f t="shared" si="91"/>
        <v>1327.184975443857</v>
      </c>
      <c r="CG95" s="246">
        <f t="shared" si="91"/>
        <v>1373.8566620540039</v>
      </c>
      <c r="CH95" s="246">
        <f t="shared" si="91"/>
        <v>1042.0501400599908</v>
      </c>
      <c r="CI95" s="246">
        <f t="shared" si="91"/>
        <v>984.38898370931724</v>
      </c>
      <c r="CJ95" s="246">
        <f t="shared" si="91"/>
        <v>1318.1728120779051</v>
      </c>
      <c r="CK95" s="246">
        <f t="shared" si="91"/>
        <v>1364.6123012422306</v>
      </c>
      <c r="CL95" s="246">
        <f t="shared" si="91"/>
        <v>1034.4565579646053</v>
      </c>
      <c r="CM95" s="246">
        <f t="shared" si="91"/>
        <v>993.31940786246264</v>
      </c>
      <c r="CN95" s="246">
        <f t="shared" si="91"/>
        <v>1309.205485345615</v>
      </c>
      <c r="CO95" s="246">
        <f t="shared" si="91"/>
        <v>1355.4139322752928</v>
      </c>
      <c r="CP95" s="246">
        <f t="shared" si="91"/>
        <v>1026.9007548846205</v>
      </c>
      <c r="CQ95" s="246">
        <f t="shared" si="91"/>
        <v>985.96826722079663</v>
      </c>
      <c r="CR95" s="246">
        <f t="shared" si="91"/>
        <v>1300.2827721791575</v>
      </c>
      <c r="CS95" s="246">
        <f t="shared" si="91"/>
        <v>1346.2613263380401</v>
      </c>
      <c r="CT95" s="246">
        <f t="shared" si="91"/>
        <v>1019.3825428647344</v>
      </c>
      <c r="CU95" s="246">
        <f t="shared" si="91"/>
        <v>978.65369941814356</v>
      </c>
      <c r="CV95" s="246">
        <f t="shared" si="91"/>
        <v>1291.404450620493</v>
      </c>
      <c r="CW95" s="246">
        <f t="shared" si="91"/>
        <v>1337.1542557537089</v>
      </c>
      <c r="CX95" s="246">
        <f t="shared" si="91"/>
        <v>1011.9017348847485</v>
      </c>
      <c r="CY95" s="246">
        <f t="shared" si="91"/>
        <v>955.37952927356969</v>
      </c>
      <c r="CZ95" s="246">
        <f t="shared" si="91"/>
        <v>1282.5702998158515</v>
      </c>
      <c r="DA95" s="246">
        <f t="shared" si="91"/>
        <v>1328.0924939782556</v>
      </c>
      <c r="DB95" s="246">
        <f t="shared" si="91"/>
        <v>1004.4581448549118</v>
      </c>
      <c r="DC95" s="246">
        <f t="shared" si="91"/>
        <v>964.13355541743181</v>
      </c>
      <c r="DD95" s="246">
        <f t="shared" si="91"/>
        <v>1273.7801000102384</v>
      </c>
      <c r="DE95" s="246">
        <f t="shared" si="91"/>
        <v>1319.0758155947203</v>
      </c>
      <c r="DF95" s="246">
        <f t="shared" si="91"/>
        <v>997.05158761129337</v>
      </c>
      <c r="DG95" s="246">
        <f t="shared" si="91"/>
        <v>956.92761802176096</v>
      </c>
      <c r="DH95" s="246">
        <f t="shared" si="91"/>
        <v>1265.0336325419664</v>
      </c>
      <c r="DI95" s="246">
        <f t="shared" si="91"/>
        <v>1310.1039963076203</v>
      </c>
      <c r="DJ95" s="246">
        <f t="shared" si="91"/>
        <v>989.68187891117509</v>
      </c>
      <c r="DK95" s="246">
        <f t="shared" si="91"/>
        <v>949.75753106089428</v>
      </c>
      <c r="DL95" s="246">
        <f t="shared" si="91"/>
        <v>1256.330679837218</v>
      </c>
      <c r="DM95" s="246">
        <f t="shared" si="91"/>
        <v>1301.1768129373706</v>
      </c>
      <c r="DN95" s="246">
        <f t="shared" si="91"/>
        <v>982.34883542847069</v>
      </c>
      <c r="DO95" s="246">
        <f t="shared" si="91"/>
        <v>-96.8469055201885</v>
      </c>
      <c r="DP95" s="246">
        <f t="shared" si="91"/>
        <v>-96.846988517749367</v>
      </c>
      <c r="DQ95" s="246">
        <f t="shared" si="91"/>
        <v>-96.847072439318254</v>
      </c>
      <c r="DR95" s="246">
        <f t="shared" si="91"/>
        <v>-96.847156380267734</v>
      </c>
      <c r="DS95" s="246">
        <f t="shared" si="91"/>
        <v>-96.847238507581721</v>
      </c>
      <c r="DT95" s="246">
        <f t="shared" si="91"/>
        <v>-96.847321566066114</v>
      </c>
      <c r="DU95" s="246">
        <f t="shared" si="91"/>
        <v>-96.847405552148416</v>
      </c>
      <c r="DV95" s="246">
        <f t="shared" si="91"/>
        <v>-96.847489549115664</v>
      </c>
      <c r="DW95" s="246">
        <f t="shared" si="91"/>
        <v>-96.847571735385145</v>
      </c>
      <c r="DX95" s="246">
        <f t="shared" si="91"/>
        <v>-96.847654851641892</v>
      </c>
      <c r="DY95" s="246">
        <f t="shared" si="91"/>
        <v>-96.847738890821631</v>
      </c>
      <c r="DZ95" s="246">
        <f t="shared" si="91"/>
        <v>-96.847822941151833</v>
      </c>
      <c r="EA95" s="246">
        <f t="shared" si="91"/>
        <v>-96.847905181442172</v>
      </c>
      <c r="EB95" s="246">
        <f t="shared" si="91"/>
        <v>-96.847988345492354</v>
      </c>
      <c r="EC95" s="246">
        <f t="shared" si="91"/>
        <v>-96.848072435380118</v>
      </c>
      <c r="ED95" s="246">
        <f t="shared" ref="ED95:GJ95" si="92" xml:space="preserve"> ED$81</f>
        <v>-96.848156544648475</v>
      </c>
      <c r="EE95" s="246">
        <f t="shared" si="92"/>
        <v>-96.848239753603536</v>
      </c>
      <c r="EF95" s="246">
        <f t="shared" si="92"/>
        <v>-96.848322976476481</v>
      </c>
      <c r="EG95" s="246">
        <f t="shared" si="92"/>
        <v>-96.848407131939609</v>
      </c>
      <c r="EH95" s="246">
        <f t="shared" si="92"/>
        <v>-96.848491298818715</v>
      </c>
      <c r="EI95" s="246">
        <f t="shared" si="92"/>
        <v>-96.848573652085406</v>
      </c>
      <c r="EJ95" s="246">
        <f t="shared" si="92"/>
        <v>-96.848656931942855</v>
      </c>
      <c r="EK95" s="246">
        <f t="shared" si="92"/>
        <v>-96.848741145813165</v>
      </c>
      <c r="EL95" s="246">
        <f t="shared" si="92"/>
        <v>-96.848825376940169</v>
      </c>
      <c r="EM95" s="246">
        <f t="shared" si="92"/>
        <v>-96.848907786824896</v>
      </c>
      <c r="EN95" s="246">
        <f t="shared" si="92"/>
        <v>-96.84899112235388</v>
      </c>
      <c r="EO95" s="246">
        <f t="shared" si="92"/>
        <v>-96.849075385604806</v>
      </c>
      <c r="EP95" s="246">
        <f t="shared" si="92"/>
        <v>-96.849159661068143</v>
      </c>
      <c r="EQ95" s="246">
        <f t="shared" si="92"/>
        <v>-96.849242119779433</v>
      </c>
      <c r="ER95" s="246">
        <f t="shared" si="92"/>
        <v>-96.849325509141693</v>
      </c>
      <c r="ES95" s="246">
        <f t="shared" si="92"/>
        <v>-96.849409833454672</v>
      </c>
      <c r="ET95" s="246">
        <f t="shared" si="92"/>
        <v>-96.84949417582078</v>
      </c>
      <c r="EU95" s="246">
        <f t="shared" si="92"/>
        <v>-96.849577618228579</v>
      </c>
      <c r="EV95" s="246">
        <f t="shared" si="92"/>
        <v>-96.849661069827391</v>
      </c>
      <c r="EW95" s="246">
        <f t="shared" si="92"/>
        <v>-96.849745449096247</v>
      </c>
      <c r="EX95" s="246">
        <f t="shared" si="92"/>
        <v>-96.849829845090767</v>
      </c>
      <c r="EY95" s="246">
        <f t="shared" si="92"/>
        <v>-96.849912422232421</v>
      </c>
      <c r="EZ95" s="246">
        <f t="shared" si="92"/>
        <v>-96.849995930553177</v>
      </c>
      <c r="FA95" s="246">
        <f t="shared" si="92"/>
        <v>-96.850080369025648</v>
      </c>
      <c r="FB95" s="246">
        <f t="shared" si="92"/>
        <v>-96.850164825020272</v>
      </c>
      <c r="FC95" s="246">
        <f t="shared" si="92"/>
        <v>-96.85024745670222</v>
      </c>
      <c r="FD95" s="246">
        <f t="shared" si="92"/>
        <v>-96.850331023320507</v>
      </c>
      <c r="FE95" s="246">
        <f t="shared" si="92"/>
        <v>-96.850415523386062</v>
      </c>
      <c r="FF95" s="246">
        <f t="shared" si="92"/>
        <v>-96.850500041504745</v>
      </c>
      <c r="FG95" s="246">
        <f t="shared" si="92"/>
        <v>-96.850582736817103</v>
      </c>
      <c r="FH95" s="246">
        <f t="shared" si="92"/>
        <v>-96.850666362783329</v>
      </c>
      <c r="FI95" s="246">
        <f t="shared" si="92"/>
        <v>-96.850750919132167</v>
      </c>
      <c r="FJ95" s="246">
        <f t="shared" si="92"/>
        <v>-96.850835495392516</v>
      </c>
      <c r="FK95" s="246">
        <f t="shared" si="92"/>
        <v>-96.85091916363757</v>
      </c>
      <c r="FL95" s="246">
        <f t="shared" si="92"/>
        <v>-96.851002848951737</v>
      </c>
      <c r="FM95" s="246">
        <f t="shared" si="92"/>
        <v>-96.851087466628087</v>
      </c>
      <c r="FN95" s="246">
        <f t="shared" si="92"/>
        <v>-96.851172103154056</v>
      </c>
      <c r="FO95" s="246">
        <f t="shared" si="92"/>
        <v>-96.851254916377343</v>
      </c>
      <c r="FP95" s="246">
        <f t="shared" si="92"/>
        <v>-96.851338669180052</v>
      </c>
      <c r="FQ95" s="246">
        <f t="shared" si="92"/>
        <v>-96.851423358272484</v>
      </c>
      <c r="FR95" s="246">
        <f t="shared" si="92"/>
        <v>-96.851508061966683</v>
      </c>
      <c r="FS95" s="246">
        <f t="shared" si="92"/>
        <v>-96.851590939599475</v>
      </c>
      <c r="FT95" s="246">
        <f t="shared" si="92"/>
        <v>-96.851674757002172</v>
      </c>
      <c r="FU95" s="246">
        <f t="shared" si="92"/>
        <v>-96.851759509015039</v>
      </c>
      <c r="FV95" s="246">
        <f t="shared" si="92"/>
        <v>-96.851844274567782</v>
      </c>
      <c r="FW95" s="246">
        <f t="shared" si="92"/>
        <v>-96.851927207520021</v>
      </c>
      <c r="FX95" s="246">
        <f t="shared" si="92"/>
        <v>-96.852011077705583</v>
      </c>
      <c r="FY95" s="246">
        <f t="shared" si="92"/>
        <v>-96.852095886798224</v>
      </c>
      <c r="FZ95" s="246">
        <f t="shared" si="92"/>
        <v>-96.852180706775869</v>
      </c>
      <c r="GA95" s="246">
        <f t="shared" si="92"/>
        <v>-96.852264622916721</v>
      </c>
      <c r="GB95" s="246">
        <f t="shared" si="92"/>
        <v>-96.852348549036435</v>
      </c>
      <c r="GC95" s="246">
        <f t="shared" si="92"/>
        <v>-96.852433417332747</v>
      </c>
      <c r="GD95" s="246">
        <f t="shared" si="92"/>
        <v>-96.852518303416673</v>
      </c>
      <c r="GE95" s="246">
        <f t="shared" si="92"/>
        <v>-96.852601357396452</v>
      </c>
      <c r="GF95" s="246">
        <f t="shared" si="92"/>
        <v>-96.852685348116097</v>
      </c>
      <c r="GG95" s="246">
        <f t="shared" si="92"/>
        <v>-96.852770272430178</v>
      </c>
      <c r="GH95" s="246">
        <f t="shared" si="92"/>
        <v>-96.85285521639031</v>
      </c>
      <c r="GI95" s="246">
        <f t="shared" si="92"/>
        <v>-96.852938332961571</v>
      </c>
      <c r="GJ95" s="246">
        <f t="shared" si="92"/>
        <v>-96.85302238959423</v>
      </c>
    </row>
    <row r="96" spans="1:192" outlineLevel="1" x14ac:dyDescent="0.25">
      <c r="A96" s="217"/>
      <c r="D96" s="221"/>
      <c r="E96" s="246" t="str">
        <f xml:space="preserve"> E$90</f>
        <v>Total liabilities</v>
      </c>
      <c r="F96" s="246">
        <f t="shared" ref="F96:M96" si="93" xml:space="preserve"> F$90</f>
        <v>0</v>
      </c>
      <c r="G96" s="246" t="str">
        <f t="shared" si="93"/>
        <v>$ 000s</v>
      </c>
      <c r="H96" s="246">
        <f t="shared" si="93"/>
        <v>0</v>
      </c>
      <c r="I96" s="246">
        <f t="shared" si="93"/>
        <v>0</v>
      </c>
      <c r="J96" s="246">
        <f t="shared" si="93"/>
        <v>0</v>
      </c>
      <c r="K96" s="246">
        <f t="shared" si="93"/>
        <v>0</v>
      </c>
      <c r="L96" s="246">
        <f t="shared" si="93"/>
        <v>0</v>
      </c>
      <c r="M96" s="246">
        <f t="shared" si="93"/>
        <v>0</v>
      </c>
      <c r="N96" s="246">
        <f t="shared" ref="N96:AS96" si="94" xml:space="preserve"> N$90</f>
        <v>0</v>
      </c>
      <c r="O96" s="246">
        <f t="shared" si="94"/>
        <v>0</v>
      </c>
      <c r="P96" s="246">
        <f t="shared" si="94"/>
        <v>0</v>
      </c>
      <c r="Q96" s="246">
        <f t="shared" si="94"/>
        <v>0</v>
      </c>
      <c r="R96" s="246">
        <f t="shared" si="94"/>
        <v>88409.618410193769</v>
      </c>
      <c r="S96" s="246">
        <f t="shared" si="94"/>
        <v>87169.795921582336</v>
      </c>
      <c r="T96" s="246">
        <f t="shared" si="94"/>
        <v>86087.079610837609</v>
      </c>
      <c r="U96" s="246">
        <f t="shared" si="94"/>
        <v>84714.631032550722</v>
      </c>
      <c r="V96" s="246">
        <f t="shared" si="94"/>
        <v>82932.551468536287</v>
      </c>
      <c r="W96" s="246">
        <f t="shared" si="94"/>
        <v>81442.119631161127</v>
      </c>
      <c r="X96" s="246">
        <f t="shared" si="94"/>
        <v>80387.345884462309</v>
      </c>
      <c r="Y96" s="246">
        <f t="shared" si="94"/>
        <v>79014.535771781069</v>
      </c>
      <c r="Z96" s="246">
        <f t="shared" si="94"/>
        <v>77234.133223230339</v>
      </c>
      <c r="AA96" s="246">
        <f t="shared" si="94"/>
        <v>75767.551435064903</v>
      </c>
      <c r="AB96" s="246">
        <f t="shared" si="94"/>
        <v>74687.25312991887</v>
      </c>
      <c r="AC96" s="246">
        <f t="shared" si="94"/>
        <v>73314.107492366049</v>
      </c>
      <c r="AD96" s="246">
        <f t="shared" si="94"/>
        <v>71535.397740315995</v>
      </c>
      <c r="AE96" s="246">
        <f t="shared" si="94"/>
        <v>70068.936763437829</v>
      </c>
      <c r="AF96" s="246">
        <f t="shared" si="94"/>
        <v>68986.830032078884</v>
      </c>
      <c r="AG96" s="246">
        <f t="shared" si="94"/>
        <v>67613.332932686128</v>
      </c>
      <c r="AH96" s="246">
        <f t="shared" si="94"/>
        <v>65836.290011881734</v>
      </c>
      <c r="AI96" s="246">
        <f t="shared" si="94"/>
        <v>64375.779947332921</v>
      </c>
      <c r="AJ96" s="246">
        <f t="shared" si="94"/>
        <v>63286.03082461287</v>
      </c>
      <c r="AK96" s="246">
        <f t="shared" si="94"/>
        <v>61912.180082802537</v>
      </c>
      <c r="AL96" s="246">
        <f t="shared" si="94"/>
        <v>60136.79178543634</v>
      </c>
      <c r="AM96" s="246">
        <f t="shared" si="94"/>
        <v>58647.375823384413</v>
      </c>
      <c r="AN96" s="246">
        <f t="shared" si="94"/>
        <v>57584.8154878286</v>
      </c>
      <c r="AO96" s="246">
        <f t="shared" si="94"/>
        <v>56210.593173857647</v>
      </c>
      <c r="AP96" s="246">
        <f t="shared" si="94"/>
        <v>54436.831649115877</v>
      </c>
      <c r="AQ96" s="246">
        <f t="shared" si="94"/>
        <v>52970.687359545518</v>
      </c>
      <c r="AR96" s="246">
        <f t="shared" si="94"/>
        <v>51883.184868472366</v>
      </c>
      <c r="AS96" s="246">
        <f t="shared" si="94"/>
        <v>50508.619557008366</v>
      </c>
      <c r="AT96" s="246">
        <f t="shared" ref="AT96:BY96" si="95" xml:space="preserve"> AT$90</f>
        <v>48736.503342117314</v>
      </c>
      <c r="AU96" s="246">
        <f t="shared" si="95"/>
        <v>47270.462130154119</v>
      </c>
      <c r="AV96" s="246">
        <f t="shared" si="95"/>
        <v>46181.170725724915</v>
      </c>
      <c r="AW96" s="246">
        <f t="shared" si="95"/>
        <v>44806.244687906685</v>
      </c>
      <c r="AX96" s="246">
        <f t="shared" si="95"/>
        <v>43035.746231324098</v>
      </c>
      <c r="AY96" s="246">
        <f t="shared" si="95"/>
        <v>41575.420162550734</v>
      </c>
      <c r="AZ96" s="246">
        <f t="shared" si="95"/>
        <v>40478.722632542689</v>
      </c>
      <c r="BA96" s="246">
        <f t="shared" si="95"/>
        <v>39103.433325695441</v>
      </c>
      <c r="BB96" s="246">
        <f t="shared" si="95"/>
        <v>37334.540257026063</v>
      </c>
      <c r="BC96" s="246">
        <f t="shared" si="95"/>
        <v>35846.065041611349</v>
      </c>
      <c r="BD96" s="246">
        <f t="shared" si="95"/>
        <v>34775.796364097187</v>
      </c>
      <c r="BE96" s="246">
        <f t="shared" si="95"/>
        <v>33400.123749560822</v>
      </c>
      <c r="BF96" s="246">
        <f t="shared" si="95"/>
        <v>31632.806295767332</v>
      </c>
      <c r="BG96" s="246">
        <f t="shared" si="95"/>
        <v>30167.024651457563</v>
      </c>
      <c r="BH96" s="246">
        <f t="shared" si="95"/>
        <v>29072.392818405438</v>
      </c>
      <c r="BI96" s="246">
        <f t="shared" si="95"/>
        <v>27696.368320803558</v>
      </c>
      <c r="BJ96" s="246">
        <f t="shared" si="95"/>
        <v>25930.64780432215</v>
      </c>
      <c r="BK96" s="246">
        <f t="shared" si="95"/>
        <v>23833.78384014274</v>
      </c>
      <c r="BL96" s="246">
        <f t="shared" si="95"/>
        <v>22053.125007151448</v>
      </c>
      <c r="BM96" s="246">
        <f t="shared" si="95"/>
        <v>19845.654665337806</v>
      </c>
      <c r="BN96" s="246">
        <f t="shared" si="95"/>
        <v>17300.591656252305</v>
      </c>
      <c r="BO96" s="246">
        <f t="shared" si="95"/>
        <v>15906.538030336116</v>
      </c>
      <c r="BP96" s="246">
        <f t="shared" si="95"/>
        <v>14880.353273438704</v>
      </c>
      <c r="BQ96" s="246">
        <f t="shared" si="95"/>
        <v>13576.298751232389</v>
      </c>
      <c r="BR96" s="246">
        <f t="shared" si="95"/>
        <v>11886.139495042891</v>
      </c>
      <c r="BS96" s="246">
        <f t="shared" si="95"/>
        <v>10475.649770858468</v>
      </c>
      <c r="BT96" s="246">
        <f t="shared" si="95"/>
        <v>9464.4928438025454</v>
      </c>
      <c r="BU96" s="246">
        <f t="shared" si="95"/>
        <v>8160.2014452556323</v>
      </c>
      <c r="BV96" s="246">
        <f t="shared" si="95"/>
        <v>6471.7262318000794</v>
      </c>
      <c r="BW96" s="246">
        <f t="shared" si="95"/>
        <v>5078.0934808624224</v>
      </c>
      <c r="BX96" s="246">
        <f t="shared" si="95"/>
        <v>4048.6781542806639</v>
      </c>
      <c r="BY96" s="246">
        <f t="shared" si="95"/>
        <v>2744.1510578824091</v>
      </c>
      <c r="BZ96" s="246">
        <f t="shared" ref="BZ96:DE96" si="96" xml:space="preserve"> BZ$90</f>
        <v>1057.351508838743</v>
      </c>
      <c r="CA96" s="246">
        <f t="shared" si="96"/>
        <v>1015.5942110566648</v>
      </c>
      <c r="CB96" s="246">
        <f t="shared" si="96"/>
        <v>1336.2423106436381</v>
      </c>
      <c r="CC96" s="246">
        <f t="shared" si="96"/>
        <v>1383.1473556868368</v>
      </c>
      <c r="CD96" s="246">
        <f t="shared" si="96"/>
        <v>1049.681801082852</v>
      </c>
      <c r="CE96" s="246">
        <f t="shared" si="96"/>
        <v>1008.1322510509344</v>
      </c>
      <c r="CF96" s="246">
        <f t="shared" si="96"/>
        <v>1327.1850864608568</v>
      </c>
      <c r="CG96" s="246">
        <f t="shared" si="96"/>
        <v>1373.856773071002</v>
      </c>
      <c r="CH96" s="246">
        <f t="shared" si="96"/>
        <v>1042.0502510769875</v>
      </c>
      <c r="CI96" s="246">
        <f t="shared" si="96"/>
        <v>984.3890947263144</v>
      </c>
      <c r="CJ96" s="246">
        <f t="shared" si="96"/>
        <v>1318.1729230949031</v>
      </c>
      <c r="CK96" s="246">
        <f t="shared" si="96"/>
        <v>1364.6124122592273</v>
      </c>
      <c r="CL96" s="246">
        <f t="shared" si="96"/>
        <v>1034.4566689816033</v>
      </c>
      <c r="CM96" s="246">
        <f t="shared" si="96"/>
        <v>993.31951887946138</v>
      </c>
      <c r="CN96" s="246">
        <f t="shared" si="96"/>
        <v>1309.2055963626128</v>
      </c>
      <c r="CO96" s="246">
        <f t="shared" si="96"/>
        <v>1355.4140432922907</v>
      </c>
      <c r="CP96" s="246">
        <f t="shared" si="96"/>
        <v>1026.9008659016181</v>
      </c>
      <c r="CQ96" s="246">
        <f t="shared" si="96"/>
        <v>985.96837823779447</v>
      </c>
      <c r="CR96" s="246">
        <f t="shared" si="96"/>
        <v>1300.2828831961549</v>
      </c>
      <c r="CS96" s="246">
        <f t="shared" si="96"/>
        <v>1346.2614373550377</v>
      </c>
      <c r="CT96" s="246">
        <f t="shared" si="96"/>
        <v>1019.3826538817323</v>
      </c>
      <c r="CU96" s="246">
        <f t="shared" si="96"/>
        <v>978.65381043514151</v>
      </c>
      <c r="CV96" s="246">
        <f t="shared" si="96"/>
        <v>1291.404561637491</v>
      </c>
      <c r="CW96" s="246">
        <f t="shared" si="96"/>
        <v>1337.1543667707065</v>
      </c>
      <c r="CX96" s="246">
        <f t="shared" si="96"/>
        <v>1011.9018459017456</v>
      </c>
      <c r="CY96" s="246">
        <f t="shared" si="96"/>
        <v>955.37964029056684</v>
      </c>
      <c r="CZ96" s="246">
        <f t="shared" si="96"/>
        <v>1282.5704108328491</v>
      </c>
      <c r="DA96" s="246">
        <f t="shared" si="96"/>
        <v>1328.0926049952527</v>
      </c>
      <c r="DB96" s="246">
        <f t="shared" si="96"/>
        <v>1004.4582558719092</v>
      </c>
      <c r="DC96" s="246">
        <f t="shared" si="96"/>
        <v>964.1336664344293</v>
      </c>
      <c r="DD96" s="246">
        <f t="shared" si="96"/>
        <v>1273.7802110272364</v>
      </c>
      <c r="DE96" s="246">
        <f t="shared" si="96"/>
        <v>1319.0759266117179</v>
      </c>
      <c r="DF96" s="246">
        <f t="shared" ref="DF96:EK96" si="97" xml:space="preserve"> DF$90</f>
        <v>997.05169862829098</v>
      </c>
      <c r="DG96" s="246">
        <f t="shared" si="97"/>
        <v>956.92772903875868</v>
      </c>
      <c r="DH96" s="246">
        <f t="shared" si="97"/>
        <v>1265.033743558964</v>
      </c>
      <c r="DI96" s="246">
        <f t="shared" si="97"/>
        <v>1310.1041073246181</v>
      </c>
      <c r="DJ96" s="246">
        <f t="shared" si="97"/>
        <v>989.68198992817292</v>
      </c>
      <c r="DK96" s="246">
        <f t="shared" si="97"/>
        <v>949.75764207789246</v>
      </c>
      <c r="DL96" s="246">
        <f t="shared" si="97"/>
        <v>1256.3307908542165</v>
      </c>
      <c r="DM96" s="246">
        <f t="shared" si="97"/>
        <v>1301.1769239543694</v>
      </c>
      <c r="DN96" s="246">
        <f t="shared" si="97"/>
        <v>982.34894644546966</v>
      </c>
      <c r="DO96" s="246">
        <f t="shared" si="97"/>
        <v>-96.846794503189315</v>
      </c>
      <c r="DP96" s="246">
        <f t="shared" si="97"/>
        <v>-96.846877500750182</v>
      </c>
      <c r="DQ96" s="246">
        <f t="shared" si="97"/>
        <v>-96.846961422319097</v>
      </c>
      <c r="DR96" s="246">
        <f t="shared" si="97"/>
        <v>-96.847045363268563</v>
      </c>
      <c r="DS96" s="246">
        <f t="shared" si="97"/>
        <v>-96.847127490582551</v>
      </c>
      <c r="DT96" s="246">
        <f t="shared" si="97"/>
        <v>-96.847210549066958</v>
      </c>
      <c r="DU96" s="246">
        <f t="shared" si="97"/>
        <v>-96.84729453514926</v>
      </c>
      <c r="DV96" s="246">
        <f t="shared" si="97"/>
        <v>-96.847378532116522</v>
      </c>
      <c r="DW96" s="246">
        <f t="shared" si="97"/>
        <v>-96.847460718385989</v>
      </c>
      <c r="DX96" s="246">
        <f t="shared" si="97"/>
        <v>-96.847543834642707</v>
      </c>
      <c r="DY96" s="246">
        <f t="shared" si="97"/>
        <v>-96.847627873822447</v>
      </c>
      <c r="DZ96" s="246">
        <f t="shared" si="97"/>
        <v>-96.847711924152648</v>
      </c>
      <c r="EA96" s="246">
        <f t="shared" si="97"/>
        <v>-96.847794164442988</v>
      </c>
      <c r="EB96" s="246">
        <f t="shared" si="97"/>
        <v>-96.847877328493183</v>
      </c>
      <c r="EC96" s="246">
        <f t="shared" si="97"/>
        <v>-96.847961418380976</v>
      </c>
      <c r="ED96" s="246">
        <f t="shared" si="97"/>
        <v>-96.848045527649333</v>
      </c>
      <c r="EE96" s="246">
        <f t="shared" si="97"/>
        <v>-96.84812873660438</v>
      </c>
      <c r="EF96" s="246">
        <f t="shared" si="97"/>
        <v>-96.848211959477325</v>
      </c>
      <c r="EG96" s="246">
        <f t="shared" si="97"/>
        <v>-96.848296114940453</v>
      </c>
      <c r="EH96" s="246">
        <f t="shared" si="97"/>
        <v>-96.848380281819516</v>
      </c>
      <c r="EI96" s="246">
        <f t="shared" si="97"/>
        <v>-96.848462635086207</v>
      </c>
      <c r="EJ96" s="246">
        <f t="shared" si="97"/>
        <v>-96.848545914943671</v>
      </c>
      <c r="EK96" s="246">
        <f t="shared" si="97"/>
        <v>-96.84863012881398</v>
      </c>
      <c r="EL96" s="246">
        <f t="shared" ref="EL96:FQ96" si="98" xml:space="preserve"> EL$90</f>
        <v>-96.848714359940956</v>
      </c>
      <c r="EM96" s="246">
        <f t="shared" si="98"/>
        <v>-96.848796769825682</v>
      </c>
      <c r="EN96" s="246">
        <f t="shared" si="98"/>
        <v>-96.848880105354652</v>
      </c>
      <c r="EO96" s="246">
        <f t="shared" si="98"/>
        <v>-96.848964368605593</v>
      </c>
      <c r="EP96" s="246">
        <f t="shared" si="98"/>
        <v>-96.849048644068944</v>
      </c>
      <c r="EQ96" s="246">
        <f t="shared" si="98"/>
        <v>-96.849131102780234</v>
      </c>
      <c r="ER96" s="246">
        <f t="shared" si="98"/>
        <v>-96.849214492142508</v>
      </c>
      <c r="ES96" s="246">
        <f t="shared" si="98"/>
        <v>-96.849298816455502</v>
      </c>
      <c r="ET96" s="246">
        <f t="shared" si="98"/>
        <v>-96.849383158821624</v>
      </c>
      <c r="EU96" s="246">
        <f t="shared" si="98"/>
        <v>-96.849466601229395</v>
      </c>
      <c r="EV96" s="246">
        <f t="shared" si="98"/>
        <v>-96.849550052828221</v>
      </c>
      <c r="EW96" s="246">
        <f t="shared" si="98"/>
        <v>-96.849634432097076</v>
      </c>
      <c r="EX96" s="246">
        <f t="shared" si="98"/>
        <v>-96.849718828091625</v>
      </c>
      <c r="EY96" s="246">
        <f t="shared" si="98"/>
        <v>-96.849801405233279</v>
      </c>
      <c r="EZ96" s="246">
        <f t="shared" si="98"/>
        <v>-96.849884913554021</v>
      </c>
      <c r="FA96" s="246">
        <f t="shared" si="98"/>
        <v>-96.84996935202652</v>
      </c>
      <c r="FB96" s="246">
        <f t="shared" si="98"/>
        <v>-96.850053808021173</v>
      </c>
      <c r="FC96" s="246">
        <f t="shared" si="98"/>
        <v>-96.850136439703149</v>
      </c>
      <c r="FD96" s="246">
        <f t="shared" si="98"/>
        <v>-96.850220006321422</v>
      </c>
      <c r="FE96" s="246">
        <f t="shared" si="98"/>
        <v>-96.850304506386948</v>
      </c>
      <c r="FF96" s="246">
        <f t="shared" si="98"/>
        <v>-96.850389024505617</v>
      </c>
      <c r="FG96" s="246">
        <f t="shared" si="98"/>
        <v>-96.850471719817946</v>
      </c>
      <c r="FH96" s="246">
        <f t="shared" si="98"/>
        <v>-96.850555345784144</v>
      </c>
      <c r="FI96" s="246">
        <f t="shared" si="98"/>
        <v>-96.850639902132968</v>
      </c>
      <c r="FJ96" s="246">
        <f t="shared" si="98"/>
        <v>-96.850724478393332</v>
      </c>
      <c r="FK96" s="246">
        <f t="shared" si="98"/>
        <v>-96.850808146638371</v>
      </c>
      <c r="FL96" s="246">
        <f t="shared" si="98"/>
        <v>-96.850891831952509</v>
      </c>
      <c r="FM96" s="246">
        <f t="shared" si="98"/>
        <v>-96.85097644962886</v>
      </c>
      <c r="FN96" s="246">
        <f t="shared" si="98"/>
        <v>-96.851061086154829</v>
      </c>
      <c r="FO96" s="246">
        <f t="shared" si="98"/>
        <v>-96.851143899378116</v>
      </c>
      <c r="FP96" s="246">
        <f t="shared" si="98"/>
        <v>-96.851227652180839</v>
      </c>
      <c r="FQ96" s="246">
        <f t="shared" si="98"/>
        <v>-96.851312341273257</v>
      </c>
      <c r="FR96" s="246">
        <f t="shared" ref="FR96:GJ96" si="99" xml:space="preserve"> FR$90</f>
        <v>-96.851397044967484</v>
      </c>
      <c r="FS96" s="246">
        <f t="shared" si="99"/>
        <v>-96.851479922600276</v>
      </c>
      <c r="FT96" s="246">
        <f t="shared" si="99"/>
        <v>-96.851563740002945</v>
      </c>
      <c r="FU96" s="246">
        <f t="shared" si="99"/>
        <v>-96.85164849201584</v>
      </c>
      <c r="FV96" s="246">
        <f t="shared" si="99"/>
        <v>-96.851733257568583</v>
      </c>
      <c r="FW96" s="246">
        <f t="shared" si="99"/>
        <v>-96.851816190520822</v>
      </c>
      <c r="FX96" s="246">
        <f t="shared" si="99"/>
        <v>-96.851900060706413</v>
      </c>
      <c r="FY96" s="246">
        <f t="shared" si="99"/>
        <v>-96.851984869799054</v>
      </c>
      <c r="FZ96" s="246">
        <f t="shared" si="99"/>
        <v>-96.85206968977667</v>
      </c>
      <c r="GA96" s="246">
        <f t="shared" si="99"/>
        <v>-96.852153605917493</v>
      </c>
      <c r="GB96" s="246">
        <f t="shared" si="99"/>
        <v>-96.852237532037194</v>
      </c>
      <c r="GC96" s="246">
        <f t="shared" si="99"/>
        <v>-96.852322400333478</v>
      </c>
      <c r="GD96" s="246">
        <f t="shared" si="99"/>
        <v>-96.852407286417403</v>
      </c>
      <c r="GE96" s="246">
        <f t="shared" si="99"/>
        <v>-96.852490340397182</v>
      </c>
      <c r="GF96" s="246">
        <f t="shared" si="99"/>
        <v>-96.852574331116841</v>
      </c>
      <c r="GG96" s="246">
        <f t="shared" si="99"/>
        <v>-96.852659255430936</v>
      </c>
      <c r="GH96" s="246">
        <f t="shared" si="99"/>
        <v>-96.852744199391083</v>
      </c>
      <c r="GI96" s="246">
        <f t="shared" si="99"/>
        <v>-96.852827315962358</v>
      </c>
      <c r="GJ96" s="246">
        <f t="shared" si="99"/>
        <v>-96.852911372594988</v>
      </c>
    </row>
    <row r="97" spans="1:192" outlineLevel="1" x14ac:dyDescent="0.25">
      <c r="A97" s="217"/>
      <c r="D97" s="221"/>
      <c r="E97" s="203" t="s">
        <v>75</v>
      </c>
      <c r="F97" s="282">
        <f xml:space="preserve"> IF(SUM(J97:GJ97) &lt;&gt; 0, 1, 0)</f>
        <v>0</v>
      </c>
      <c r="G97" s="203" t="s">
        <v>20</v>
      </c>
      <c r="H97" s="203"/>
      <c r="I97" s="203"/>
      <c r="J97" s="282">
        <f t="shared" ref="J97:AO97" si="100" xml:space="preserve"> IF(ABS(J95 - J96) &gt; CHK_TOL, 1, 0)</f>
        <v>0</v>
      </c>
      <c r="K97" s="282">
        <f t="shared" si="100"/>
        <v>0</v>
      </c>
      <c r="L97" s="282">
        <f t="shared" si="100"/>
        <v>0</v>
      </c>
      <c r="M97" s="282">
        <f t="shared" si="100"/>
        <v>0</v>
      </c>
      <c r="N97" s="282">
        <f t="shared" si="100"/>
        <v>0</v>
      </c>
      <c r="O97" s="282">
        <f t="shared" si="100"/>
        <v>0</v>
      </c>
      <c r="P97" s="282">
        <f t="shared" si="100"/>
        <v>0</v>
      </c>
      <c r="Q97" s="282">
        <f t="shared" si="100"/>
        <v>0</v>
      </c>
      <c r="R97" s="282">
        <f t="shared" si="100"/>
        <v>0</v>
      </c>
      <c r="S97" s="282">
        <f t="shared" si="100"/>
        <v>0</v>
      </c>
      <c r="T97" s="282">
        <f t="shared" si="100"/>
        <v>0</v>
      </c>
      <c r="U97" s="282">
        <f t="shared" si="100"/>
        <v>0</v>
      </c>
      <c r="V97" s="282">
        <f t="shared" si="100"/>
        <v>0</v>
      </c>
      <c r="W97" s="282">
        <f t="shared" si="100"/>
        <v>0</v>
      </c>
      <c r="X97" s="282">
        <f t="shared" si="100"/>
        <v>0</v>
      </c>
      <c r="Y97" s="282">
        <f t="shared" si="100"/>
        <v>0</v>
      </c>
      <c r="Z97" s="282">
        <f t="shared" si="100"/>
        <v>0</v>
      </c>
      <c r="AA97" s="282">
        <f t="shared" si="100"/>
        <v>0</v>
      </c>
      <c r="AB97" s="282">
        <f t="shared" si="100"/>
        <v>0</v>
      </c>
      <c r="AC97" s="282">
        <f t="shared" si="100"/>
        <v>0</v>
      </c>
      <c r="AD97" s="282">
        <f t="shared" si="100"/>
        <v>0</v>
      </c>
      <c r="AE97" s="282">
        <f t="shared" si="100"/>
        <v>0</v>
      </c>
      <c r="AF97" s="282">
        <f t="shared" si="100"/>
        <v>0</v>
      </c>
      <c r="AG97" s="282">
        <f t="shared" si="100"/>
        <v>0</v>
      </c>
      <c r="AH97" s="282">
        <f t="shared" si="100"/>
        <v>0</v>
      </c>
      <c r="AI97" s="282">
        <f t="shared" si="100"/>
        <v>0</v>
      </c>
      <c r="AJ97" s="282">
        <f t="shared" si="100"/>
        <v>0</v>
      </c>
      <c r="AK97" s="282">
        <f t="shared" si="100"/>
        <v>0</v>
      </c>
      <c r="AL97" s="282">
        <f t="shared" si="100"/>
        <v>0</v>
      </c>
      <c r="AM97" s="282">
        <f t="shared" si="100"/>
        <v>0</v>
      </c>
      <c r="AN97" s="282">
        <f t="shared" si="100"/>
        <v>0</v>
      </c>
      <c r="AO97" s="282">
        <f t="shared" si="100"/>
        <v>0</v>
      </c>
      <c r="AP97" s="282">
        <f t="shared" ref="AP97:BU97" si="101" xml:space="preserve"> IF(ABS(AP95 - AP96) &gt; CHK_TOL, 1, 0)</f>
        <v>0</v>
      </c>
      <c r="AQ97" s="282">
        <f t="shared" si="101"/>
        <v>0</v>
      </c>
      <c r="AR97" s="282">
        <f t="shared" si="101"/>
        <v>0</v>
      </c>
      <c r="AS97" s="282">
        <f t="shared" si="101"/>
        <v>0</v>
      </c>
      <c r="AT97" s="282">
        <f t="shared" si="101"/>
        <v>0</v>
      </c>
      <c r="AU97" s="282">
        <f t="shared" si="101"/>
        <v>0</v>
      </c>
      <c r="AV97" s="282">
        <f t="shared" si="101"/>
        <v>0</v>
      </c>
      <c r="AW97" s="282">
        <f t="shared" si="101"/>
        <v>0</v>
      </c>
      <c r="AX97" s="282">
        <f t="shared" si="101"/>
        <v>0</v>
      </c>
      <c r="AY97" s="282">
        <f t="shared" si="101"/>
        <v>0</v>
      </c>
      <c r="AZ97" s="282">
        <f t="shared" si="101"/>
        <v>0</v>
      </c>
      <c r="BA97" s="282">
        <f t="shared" si="101"/>
        <v>0</v>
      </c>
      <c r="BB97" s="282">
        <f t="shared" si="101"/>
        <v>0</v>
      </c>
      <c r="BC97" s="282">
        <f t="shared" si="101"/>
        <v>0</v>
      </c>
      <c r="BD97" s="282">
        <f t="shared" si="101"/>
        <v>0</v>
      </c>
      <c r="BE97" s="282">
        <f t="shared" si="101"/>
        <v>0</v>
      </c>
      <c r="BF97" s="282">
        <f t="shared" si="101"/>
        <v>0</v>
      </c>
      <c r="BG97" s="282">
        <f t="shared" si="101"/>
        <v>0</v>
      </c>
      <c r="BH97" s="282">
        <f t="shared" si="101"/>
        <v>0</v>
      </c>
      <c r="BI97" s="282">
        <f t="shared" si="101"/>
        <v>0</v>
      </c>
      <c r="BJ97" s="282">
        <f t="shared" si="101"/>
        <v>0</v>
      </c>
      <c r="BK97" s="282">
        <f t="shared" si="101"/>
        <v>0</v>
      </c>
      <c r="BL97" s="282">
        <f t="shared" si="101"/>
        <v>0</v>
      </c>
      <c r="BM97" s="282">
        <f t="shared" si="101"/>
        <v>0</v>
      </c>
      <c r="BN97" s="282">
        <f t="shared" si="101"/>
        <v>0</v>
      </c>
      <c r="BO97" s="282">
        <f t="shared" si="101"/>
        <v>0</v>
      </c>
      <c r="BP97" s="282">
        <f t="shared" si="101"/>
        <v>0</v>
      </c>
      <c r="BQ97" s="282">
        <f t="shared" si="101"/>
        <v>0</v>
      </c>
      <c r="BR97" s="282">
        <f t="shared" si="101"/>
        <v>0</v>
      </c>
      <c r="BS97" s="282">
        <f t="shared" si="101"/>
        <v>0</v>
      </c>
      <c r="BT97" s="282">
        <f t="shared" si="101"/>
        <v>0</v>
      </c>
      <c r="BU97" s="282">
        <f t="shared" si="101"/>
        <v>0</v>
      </c>
      <c r="BV97" s="282">
        <f t="shared" ref="BV97:DA97" si="102" xml:space="preserve"> IF(ABS(BV95 - BV96) &gt; CHK_TOL, 1, 0)</f>
        <v>0</v>
      </c>
      <c r="BW97" s="282">
        <f t="shared" si="102"/>
        <v>0</v>
      </c>
      <c r="BX97" s="282">
        <f t="shared" si="102"/>
        <v>0</v>
      </c>
      <c r="BY97" s="282">
        <f t="shared" si="102"/>
        <v>0</v>
      </c>
      <c r="BZ97" s="282">
        <f t="shared" si="102"/>
        <v>0</v>
      </c>
      <c r="CA97" s="282">
        <f t="shared" si="102"/>
        <v>0</v>
      </c>
      <c r="CB97" s="282">
        <f t="shared" si="102"/>
        <v>0</v>
      </c>
      <c r="CC97" s="282">
        <f t="shared" si="102"/>
        <v>0</v>
      </c>
      <c r="CD97" s="282">
        <f t="shared" si="102"/>
        <v>0</v>
      </c>
      <c r="CE97" s="282">
        <f t="shared" si="102"/>
        <v>0</v>
      </c>
      <c r="CF97" s="282">
        <f t="shared" si="102"/>
        <v>0</v>
      </c>
      <c r="CG97" s="282">
        <f t="shared" si="102"/>
        <v>0</v>
      </c>
      <c r="CH97" s="282">
        <f t="shared" si="102"/>
        <v>0</v>
      </c>
      <c r="CI97" s="282">
        <f t="shared" si="102"/>
        <v>0</v>
      </c>
      <c r="CJ97" s="282">
        <f t="shared" si="102"/>
        <v>0</v>
      </c>
      <c r="CK97" s="282">
        <f t="shared" si="102"/>
        <v>0</v>
      </c>
      <c r="CL97" s="282">
        <f t="shared" si="102"/>
        <v>0</v>
      </c>
      <c r="CM97" s="282">
        <f t="shared" si="102"/>
        <v>0</v>
      </c>
      <c r="CN97" s="282">
        <f t="shared" si="102"/>
        <v>0</v>
      </c>
      <c r="CO97" s="282">
        <f t="shared" si="102"/>
        <v>0</v>
      </c>
      <c r="CP97" s="282">
        <f t="shared" si="102"/>
        <v>0</v>
      </c>
      <c r="CQ97" s="282">
        <f t="shared" si="102"/>
        <v>0</v>
      </c>
      <c r="CR97" s="282">
        <f t="shared" si="102"/>
        <v>0</v>
      </c>
      <c r="CS97" s="282">
        <f t="shared" si="102"/>
        <v>0</v>
      </c>
      <c r="CT97" s="282">
        <f t="shared" si="102"/>
        <v>0</v>
      </c>
      <c r="CU97" s="282">
        <f t="shared" si="102"/>
        <v>0</v>
      </c>
      <c r="CV97" s="282">
        <f t="shared" si="102"/>
        <v>0</v>
      </c>
      <c r="CW97" s="282">
        <f t="shared" si="102"/>
        <v>0</v>
      </c>
      <c r="CX97" s="282">
        <f t="shared" si="102"/>
        <v>0</v>
      </c>
      <c r="CY97" s="282">
        <f t="shared" si="102"/>
        <v>0</v>
      </c>
      <c r="CZ97" s="282">
        <f t="shared" si="102"/>
        <v>0</v>
      </c>
      <c r="DA97" s="282">
        <f t="shared" si="102"/>
        <v>0</v>
      </c>
      <c r="DB97" s="282">
        <f t="shared" ref="DB97:EG97" si="103" xml:space="preserve"> IF(ABS(DB95 - DB96) &gt; CHK_TOL, 1, 0)</f>
        <v>0</v>
      </c>
      <c r="DC97" s="282">
        <f t="shared" si="103"/>
        <v>0</v>
      </c>
      <c r="DD97" s="282">
        <f t="shared" si="103"/>
        <v>0</v>
      </c>
      <c r="DE97" s="282">
        <f t="shared" si="103"/>
        <v>0</v>
      </c>
      <c r="DF97" s="282">
        <f t="shared" si="103"/>
        <v>0</v>
      </c>
      <c r="DG97" s="282">
        <f t="shared" si="103"/>
        <v>0</v>
      </c>
      <c r="DH97" s="282">
        <f t="shared" si="103"/>
        <v>0</v>
      </c>
      <c r="DI97" s="282">
        <f t="shared" si="103"/>
        <v>0</v>
      </c>
      <c r="DJ97" s="282">
        <f t="shared" si="103"/>
        <v>0</v>
      </c>
      <c r="DK97" s="282">
        <f t="shared" si="103"/>
        <v>0</v>
      </c>
      <c r="DL97" s="282">
        <f t="shared" si="103"/>
        <v>0</v>
      </c>
      <c r="DM97" s="282">
        <f t="shared" si="103"/>
        <v>0</v>
      </c>
      <c r="DN97" s="282">
        <f t="shared" si="103"/>
        <v>0</v>
      </c>
      <c r="DO97" s="282">
        <f t="shared" si="103"/>
        <v>0</v>
      </c>
      <c r="DP97" s="282">
        <f t="shared" si="103"/>
        <v>0</v>
      </c>
      <c r="DQ97" s="282">
        <f t="shared" si="103"/>
        <v>0</v>
      </c>
      <c r="DR97" s="282">
        <f t="shared" si="103"/>
        <v>0</v>
      </c>
      <c r="DS97" s="282">
        <f t="shared" si="103"/>
        <v>0</v>
      </c>
      <c r="DT97" s="282">
        <f t="shared" si="103"/>
        <v>0</v>
      </c>
      <c r="DU97" s="282">
        <f t="shared" si="103"/>
        <v>0</v>
      </c>
      <c r="DV97" s="282">
        <f t="shared" si="103"/>
        <v>0</v>
      </c>
      <c r="DW97" s="282">
        <f t="shared" si="103"/>
        <v>0</v>
      </c>
      <c r="DX97" s="282">
        <f t="shared" si="103"/>
        <v>0</v>
      </c>
      <c r="DY97" s="282">
        <f t="shared" si="103"/>
        <v>0</v>
      </c>
      <c r="DZ97" s="282">
        <f t="shared" si="103"/>
        <v>0</v>
      </c>
      <c r="EA97" s="282">
        <f t="shared" si="103"/>
        <v>0</v>
      </c>
      <c r="EB97" s="282">
        <f t="shared" si="103"/>
        <v>0</v>
      </c>
      <c r="EC97" s="282">
        <f t="shared" si="103"/>
        <v>0</v>
      </c>
      <c r="ED97" s="282">
        <f t="shared" si="103"/>
        <v>0</v>
      </c>
      <c r="EE97" s="282">
        <f t="shared" si="103"/>
        <v>0</v>
      </c>
      <c r="EF97" s="282">
        <f t="shared" si="103"/>
        <v>0</v>
      </c>
      <c r="EG97" s="282">
        <f t="shared" si="103"/>
        <v>0</v>
      </c>
      <c r="EH97" s="282">
        <f t="shared" ref="EH97:FM97" si="104" xml:space="preserve"> IF(ABS(EH95 - EH96) &gt; CHK_TOL, 1, 0)</f>
        <v>0</v>
      </c>
      <c r="EI97" s="282">
        <f t="shared" si="104"/>
        <v>0</v>
      </c>
      <c r="EJ97" s="282">
        <f t="shared" si="104"/>
        <v>0</v>
      </c>
      <c r="EK97" s="282">
        <f t="shared" si="104"/>
        <v>0</v>
      </c>
      <c r="EL97" s="282">
        <f t="shared" si="104"/>
        <v>0</v>
      </c>
      <c r="EM97" s="282">
        <f t="shared" si="104"/>
        <v>0</v>
      </c>
      <c r="EN97" s="282">
        <f t="shared" si="104"/>
        <v>0</v>
      </c>
      <c r="EO97" s="282">
        <f t="shared" si="104"/>
        <v>0</v>
      </c>
      <c r="EP97" s="282">
        <f t="shared" si="104"/>
        <v>0</v>
      </c>
      <c r="EQ97" s="282">
        <f t="shared" si="104"/>
        <v>0</v>
      </c>
      <c r="ER97" s="282">
        <f t="shared" si="104"/>
        <v>0</v>
      </c>
      <c r="ES97" s="282">
        <f t="shared" si="104"/>
        <v>0</v>
      </c>
      <c r="ET97" s="282">
        <f t="shared" si="104"/>
        <v>0</v>
      </c>
      <c r="EU97" s="282">
        <f t="shared" si="104"/>
        <v>0</v>
      </c>
      <c r="EV97" s="282">
        <f t="shared" si="104"/>
        <v>0</v>
      </c>
      <c r="EW97" s="282">
        <f t="shared" si="104"/>
        <v>0</v>
      </c>
      <c r="EX97" s="282">
        <f t="shared" si="104"/>
        <v>0</v>
      </c>
      <c r="EY97" s="282">
        <f t="shared" si="104"/>
        <v>0</v>
      </c>
      <c r="EZ97" s="282">
        <f t="shared" si="104"/>
        <v>0</v>
      </c>
      <c r="FA97" s="282">
        <f t="shared" si="104"/>
        <v>0</v>
      </c>
      <c r="FB97" s="282">
        <f t="shared" si="104"/>
        <v>0</v>
      </c>
      <c r="FC97" s="282">
        <f t="shared" si="104"/>
        <v>0</v>
      </c>
      <c r="FD97" s="282">
        <f t="shared" si="104"/>
        <v>0</v>
      </c>
      <c r="FE97" s="282">
        <f t="shared" si="104"/>
        <v>0</v>
      </c>
      <c r="FF97" s="282">
        <f t="shared" si="104"/>
        <v>0</v>
      </c>
      <c r="FG97" s="282">
        <f t="shared" si="104"/>
        <v>0</v>
      </c>
      <c r="FH97" s="282">
        <f t="shared" si="104"/>
        <v>0</v>
      </c>
      <c r="FI97" s="282">
        <f t="shared" si="104"/>
        <v>0</v>
      </c>
      <c r="FJ97" s="282">
        <f t="shared" si="104"/>
        <v>0</v>
      </c>
      <c r="FK97" s="282">
        <f t="shared" si="104"/>
        <v>0</v>
      </c>
      <c r="FL97" s="282">
        <f t="shared" si="104"/>
        <v>0</v>
      </c>
      <c r="FM97" s="282">
        <f t="shared" si="104"/>
        <v>0</v>
      </c>
      <c r="FN97" s="282">
        <f t="shared" ref="FN97:GG97" si="105" xml:space="preserve"> IF(ABS(FN95 - FN96) &gt; CHK_TOL, 1, 0)</f>
        <v>0</v>
      </c>
      <c r="FO97" s="282">
        <f t="shared" si="105"/>
        <v>0</v>
      </c>
      <c r="FP97" s="282">
        <f t="shared" si="105"/>
        <v>0</v>
      </c>
      <c r="FQ97" s="282">
        <f t="shared" si="105"/>
        <v>0</v>
      </c>
      <c r="FR97" s="282">
        <f t="shared" si="105"/>
        <v>0</v>
      </c>
      <c r="FS97" s="282">
        <f t="shared" si="105"/>
        <v>0</v>
      </c>
      <c r="FT97" s="282">
        <f t="shared" si="105"/>
        <v>0</v>
      </c>
      <c r="FU97" s="282">
        <f t="shared" si="105"/>
        <v>0</v>
      </c>
      <c r="FV97" s="282">
        <f t="shared" si="105"/>
        <v>0</v>
      </c>
      <c r="FW97" s="282">
        <f t="shared" si="105"/>
        <v>0</v>
      </c>
      <c r="FX97" s="282">
        <f t="shared" si="105"/>
        <v>0</v>
      </c>
      <c r="FY97" s="282">
        <f t="shared" si="105"/>
        <v>0</v>
      </c>
      <c r="FZ97" s="282">
        <f t="shared" si="105"/>
        <v>0</v>
      </c>
      <c r="GA97" s="282">
        <f t="shared" si="105"/>
        <v>0</v>
      </c>
      <c r="GB97" s="282">
        <f t="shared" si="105"/>
        <v>0</v>
      </c>
      <c r="GC97" s="282">
        <f t="shared" si="105"/>
        <v>0</v>
      </c>
      <c r="GD97" s="282">
        <f t="shared" si="105"/>
        <v>0</v>
      </c>
      <c r="GE97" s="282">
        <f t="shared" si="105"/>
        <v>0</v>
      </c>
      <c r="GF97" s="282">
        <f t="shared" si="105"/>
        <v>0</v>
      </c>
      <c r="GG97" s="282">
        <f t="shared" si="105"/>
        <v>0</v>
      </c>
      <c r="GH97" s="282">
        <f t="shared" ref="GH97:GJ97" si="106" xml:space="preserve"> IF(ABS(GH95 - GH96) &gt; CHK_TOL, 1, 0)</f>
        <v>0</v>
      </c>
      <c r="GI97" s="282">
        <f t="shared" si="106"/>
        <v>0</v>
      </c>
      <c r="GJ97" s="282">
        <f t="shared" si="106"/>
        <v>0</v>
      </c>
    </row>
    <row r="98" spans="1:192" outlineLevel="1" x14ac:dyDescent="0.25">
      <c r="A98" s="217"/>
      <c r="D98" s="221"/>
      <c r="E98" s="203" t="s">
        <v>76</v>
      </c>
      <c r="F98" s="203"/>
      <c r="G98" s="203" t="str">
        <f xml:space="preserve"> SMU</f>
        <v>$ 000s</v>
      </c>
      <c r="H98" s="203">
        <f xml:space="preserve"> SUM(J98:GJ98)</f>
        <v>-1.9387120569788863E-2</v>
      </c>
      <c r="I98" s="203"/>
      <c r="J98" s="203">
        <f xml:space="preserve"> J95 - J96</f>
        <v>0</v>
      </c>
      <c r="K98" s="203">
        <f t="shared" ref="K98:BV98" si="107" xml:space="preserve"> K95 - K96</f>
        <v>0</v>
      </c>
      <c r="L98" s="203">
        <f t="shared" si="107"/>
        <v>0</v>
      </c>
      <c r="M98" s="203">
        <f t="shared" si="107"/>
        <v>0</v>
      </c>
      <c r="N98" s="203">
        <f t="shared" si="107"/>
        <v>0</v>
      </c>
      <c r="O98" s="203">
        <f t="shared" si="107"/>
        <v>5.2956929721403867E-6</v>
      </c>
      <c r="P98" s="203">
        <f t="shared" si="107"/>
        <v>1.3557932106778026E-5</v>
      </c>
      <c r="Q98" s="203">
        <f t="shared" si="107"/>
        <v>2.2001009710947983E-5</v>
      </c>
      <c r="R98" s="409">
        <f t="shared" si="107"/>
        <v>-1.1101699783466756E-4</v>
      </c>
      <c r="S98" s="203">
        <f t="shared" si="107"/>
        <v>-1.1101699783466756E-4</v>
      </c>
      <c r="T98" s="203">
        <f t="shared" si="107"/>
        <v>-1.1101699783466756E-4</v>
      </c>
      <c r="U98" s="203">
        <f t="shared" si="107"/>
        <v>-1.1101702693849802E-4</v>
      </c>
      <c r="V98" s="203">
        <f t="shared" si="107"/>
        <v>-1.1101702693849802E-4</v>
      </c>
      <c r="W98" s="203">
        <f t="shared" si="107"/>
        <v>-1.1101701238658279E-4</v>
      </c>
      <c r="X98" s="203">
        <f t="shared" si="107"/>
        <v>-1.1101701238658279E-4</v>
      </c>
      <c r="Y98" s="203">
        <f t="shared" si="107"/>
        <v>-1.1101702693849802E-4</v>
      </c>
      <c r="Z98" s="203">
        <f t="shared" si="107"/>
        <v>-1.1101701238658279E-4</v>
      </c>
      <c r="AA98" s="203">
        <f t="shared" si="107"/>
        <v>-1.1101704149041325E-4</v>
      </c>
      <c r="AB98" s="203">
        <f t="shared" si="107"/>
        <v>-1.1101704149041325E-4</v>
      </c>
      <c r="AC98" s="203">
        <f t="shared" si="107"/>
        <v>-1.1101704149041325E-4</v>
      </c>
      <c r="AD98" s="203">
        <f t="shared" si="107"/>
        <v>-1.1101705604232848E-4</v>
      </c>
      <c r="AE98" s="203">
        <f t="shared" si="107"/>
        <v>-1.1101702693849802E-4</v>
      </c>
      <c r="AF98" s="203">
        <f t="shared" si="107"/>
        <v>-1.1101705604232848E-4</v>
      </c>
      <c r="AG98" s="203">
        <f t="shared" si="107"/>
        <v>-1.1101702693849802E-4</v>
      </c>
      <c r="AH98" s="203">
        <f t="shared" si="107"/>
        <v>-1.1101702693849802E-4</v>
      </c>
      <c r="AI98" s="203">
        <f t="shared" si="107"/>
        <v>-1.1101701238658279E-4</v>
      </c>
      <c r="AJ98" s="203">
        <f t="shared" si="107"/>
        <v>-1.1101701238658279E-4</v>
      </c>
      <c r="AK98" s="203">
        <f t="shared" si="107"/>
        <v>-1.1101700511062518E-4</v>
      </c>
      <c r="AL98" s="203">
        <f t="shared" si="107"/>
        <v>-1.1101700511062518E-4</v>
      </c>
      <c r="AM98" s="203">
        <f t="shared" si="107"/>
        <v>-1.1101700511062518E-4</v>
      </c>
      <c r="AN98" s="203">
        <f t="shared" si="107"/>
        <v>-1.1101701238658279E-4</v>
      </c>
      <c r="AO98" s="203">
        <f t="shared" si="107"/>
        <v>-1.1101701238658279E-4</v>
      </c>
      <c r="AP98" s="203">
        <f t="shared" si="107"/>
        <v>-1.1101700511062518E-4</v>
      </c>
      <c r="AQ98" s="203">
        <f t="shared" si="107"/>
        <v>-1.1101701966254041E-4</v>
      </c>
      <c r="AR98" s="203">
        <f t="shared" si="107"/>
        <v>-1.1101701238658279E-4</v>
      </c>
      <c r="AS98" s="203">
        <f t="shared" si="107"/>
        <v>-1.1101699055870995E-4</v>
      </c>
      <c r="AT98" s="203">
        <f t="shared" si="107"/>
        <v>-1.1101699783466756E-4</v>
      </c>
      <c r="AU98" s="203">
        <f t="shared" si="107"/>
        <v>-1.1101699055870995E-4</v>
      </c>
      <c r="AV98" s="203">
        <f t="shared" si="107"/>
        <v>-1.1101700511062518E-4</v>
      </c>
      <c r="AW98" s="203">
        <f t="shared" si="107"/>
        <v>-1.1101699783466756E-4</v>
      </c>
      <c r="AX98" s="203">
        <f t="shared" si="107"/>
        <v>-1.1101699783466756E-4</v>
      </c>
      <c r="AY98" s="203">
        <f t="shared" si="107"/>
        <v>-1.1101699055870995E-4</v>
      </c>
      <c r="AZ98" s="203">
        <f t="shared" si="107"/>
        <v>-1.1101698328275234E-4</v>
      </c>
      <c r="BA98" s="203">
        <f t="shared" si="107"/>
        <v>-1.1101699055870995E-4</v>
      </c>
      <c r="BB98" s="203">
        <f t="shared" si="107"/>
        <v>-1.1101699783466756E-4</v>
      </c>
      <c r="BC98" s="203">
        <f t="shared" si="107"/>
        <v>-1.1101698328275234E-4</v>
      </c>
      <c r="BD98" s="203">
        <f t="shared" si="107"/>
        <v>-1.1101699055870995E-4</v>
      </c>
      <c r="BE98" s="203">
        <f t="shared" si="107"/>
        <v>-1.1101699055870995E-4</v>
      </c>
      <c r="BF98" s="203">
        <f t="shared" si="107"/>
        <v>-1.1101698692073114E-4</v>
      </c>
      <c r="BG98" s="203">
        <f t="shared" si="107"/>
        <v>-1.1101698328275234E-4</v>
      </c>
      <c r="BH98" s="203">
        <f t="shared" si="107"/>
        <v>-1.1101699055870995E-4</v>
      </c>
      <c r="BI98" s="203">
        <f t="shared" si="107"/>
        <v>-1.1101699055870995E-4</v>
      </c>
      <c r="BJ98" s="203">
        <f t="shared" si="107"/>
        <v>-1.1101699419668876E-4</v>
      </c>
      <c r="BK98" s="203">
        <f t="shared" si="107"/>
        <v>-1.1101699783466756E-4</v>
      </c>
      <c r="BL98" s="203">
        <f t="shared" si="107"/>
        <v>-1.1101699055870995E-4</v>
      </c>
      <c r="BM98" s="203">
        <f t="shared" si="107"/>
        <v>-1.1101700147264637E-4</v>
      </c>
      <c r="BN98" s="203">
        <f t="shared" si="107"/>
        <v>-1.1101700147264637E-4</v>
      </c>
      <c r="BO98" s="203">
        <f t="shared" si="107"/>
        <v>-1.1101700329163577E-4</v>
      </c>
      <c r="BP98" s="203">
        <f t="shared" si="107"/>
        <v>-1.1101700147264637E-4</v>
      </c>
      <c r="BQ98" s="203">
        <f t="shared" si="107"/>
        <v>-1.1101699783466756E-4</v>
      </c>
      <c r="BR98" s="203">
        <f t="shared" si="107"/>
        <v>-1.1101699783466756E-4</v>
      </c>
      <c r="BS98" s="203">
        <f t="shared" si="107"/>
        <v>-1.1101699783466756E-4</v>
      </c>
      <c r="BT98" s="203">
        <f t="shared" si="107"/>
        <v>-1.1101699601567816E-4</v>
      </c>
      <c r="BU98" s="203">
        <f t="shared" si="107"/>
        <v>-1.1101699510618346E-4</v>
      </c>
      <c r="BV98" s="203">
        <f t="shared" si="107"/>
        <v>-1.1101699692517286E-4</v>
      </c>
      <c r="BW98" s="203">
        <f t="shared" ref="BW98:EH98" si="108" xml:space="preserve"> BW95 - BW96</f>
        <v>-1.1101699419668876E-4</v>
      </c>
      <c r="BX98" s="203">
        <f t="shared" si="108"/>
        <v>-1.1101699737992021E-4</v>
      </c>
      <c r="BY98" s="203">
        <f t="shared" si="108"/>
        <v>-1.1101699510618346E-4</v>
      </c>
      <c r="BZ98" s="203">
        <f t="shared" si="108"/>
        <v>-1.1101699897153594E-4</v>
      </c>
      <c r="CA98" s="203">
        <f t="shared" si="108"/>
        <v>-1.1101699715254654E-4</v>
      </c>
      <c r="CB98" s="203">
        <f t="shared" si="108"/>
        <v>-1.1101699942628329E-4</v>
      </c>
      <c r="CC98" s="203">
        <f t="shared" si="108"/>
        <v>-1.1101700079052534E-4</v>
      </c>
      <c r="CD98" s="203">
        <f t="shared" si="108"/>
        <v>-1.1101699942628329E-4</v>
      </c>
      <c r="CE98" s="203">
        <f t="shared" si="108"/>
        <v>-1.1101699851678859E-4</v>
      </c>
      <c r="CF98" s="203">
        <f t="shared" si="108"/>
        <v>-1.1101699988103064E-4</v>
      </c>
      <c r="CG98" s="203">
        <f t="shared" si="108"/>
        <v>-1.1101699806204124E-4</v>
      </c>
      <c r="CH98" s="203">
        <f t="shared" si="108"/>
        <v>-1.1101699669779919E-4</v>
      </c>
      <c r="CI98" s="203">
        <f t="shared" si="108"/>
        <v>-1.1101699715254654E-4</v>
      </c>
      <c r="CJ98" s="203">
        <f t="shared" si="108"/>
        <v>-1.1101699806204124E-4</v>
      </c>
      <c r="CK98" s="203">
        <f t="shared" si="108"/>
        <v>-1.1101699669779919E-4</v>
      </c>
      <c r="CL98" s="203">
        <f t="shared" si="108"/>
        <v>-1.1101699806204124E-4</v>
      </c>
      <c r="CM98" s="203">
        <f t="shared" si="108"/>
        <v>-1.1101699874416227E-4</v>
      </c>
      <c r="CN98" s="203">
        <f t="shared" si="108"/>
        <v>-1.1101699783466756E-4</v>
      </c>
      <c r="CO98" s="203">
        <f t="shared" si="108"/>
        <v>-1.1101699783466756E-4</v>
      </c>
      <c r="CP98" s="203">
        <f t="shared" si="108"/>
        <v>-1.1101699760729389E-4</v>
      </c>
      <c r="CQ98" s="203">
        <f t="shared" si="108"/>
        <v>-1.1101699783466756E-4</v>
      </c>
      <c r="CR98" s="203">
        <f t="shared" si="108"/>
        <v>-1.1101699737992021E-4</v>
      </c>
      <c r="CS98" s="203">
        <f t="shared" si="108"/>
        <v>-1.1101699760729389E-4</v>
      </c>
      <c r="CT98" s="203">
        <f t="shared" si="108"/>
        <v>-1.1101699783466756E-4</v>
      </c>
      <c r="CU98" s="203">
        <f t="shared" si="108"/>
        <v>-1.110169979483544E-4</v>
      </c>
      <c r="CV98" s="203">
        <f t="shared" si="108"/>
        <v>-1.1101699806204124E-4</v>
      </c>
      <c r="CW98" s="203">
        <f t="shared" si="108"/>
        <v>-1.1101699760729389E-4</v>
      </c>
      <c r="CX98" s="203">
        <f t="shared" si="108"/>
        <v>-1.110169970388597E-4</v>
      </c>
      <c r="CY98" s="203">
        <f t="shared" si="108"/>
        <v>-1.1101699715254654E-4</v>
      </c>
      <c r="CZ98" s="203">
        <f t="shared" si="108"/>
        <v>-1.1101699760729389E-4</v>
      </c>
      <c r="DA98" s="203">
        <f t="shared" si="108"/>
        <v>-1.1101699715254654E-4</v>
      </c>
      <c r="DB98" s="203">
        <f t="shared" si="108"/>
        <v>-1.1101699737992021E-4</v>
      </c>
      <c r="DC98" s="203">
        <f t="shared" si="108"/>
        <v>-1.1101699749360705E-4</v>
      </c>
      <c r="DD98" s="203">
        <f t="shared" si="108"/>
        <v>-1.1101699806204124E-4</v>
      </c>
      <c r="DE98" s="203">
        <f t="shared" si="108"/>
        <v>-1.1101699760729389E-4</v>
      </c>
      <c r="DF98" s="203">
        <f t="shared" si="108"/>
        <v>-1.1101699760729389E-4</v>
      </c>
      <c r="DG98" s="203">
        <f t="shared" si="108"/>
        <v>-1.1101699772098073E-4</v>
      </c>
      <c r="DH98" s="203">
        <f t="shared" si="108"/>
        <v>-1.1101699760729389E-4</v>
      </c>
      <c r="DI98" s="203">
        <f t="shared" si="108"/>
        <v>-1.1101699783466756E-4</v>
      </c>
      <c r="DJ98" s="203">
        <f t="shared" si="108"/>
        <v>-1.1101699783466756E-4</v>
      </c>
      <c r="DK98" s="203">
        <f t="shared" si="108"/>
        <v>-1.1101699817572808E-4</v>
      </c>
      <c r="DL98" s="203">
        <f t="shared" si="108"/>
        <v>-1.1101699851678859E-4</v>
      </c>
      <c r="DM98" s="203">
        <f t="shared" si="108"/>
        <v>-1.1101699874416227E-4</v>
      </c>
      <c r="DN98" s="203">
        <f t="shared" si="108"/>
        <v>-1.1101699897153594E-4</v>
      </c>
      <c r="DO98" s="203">
        <f t="shared" si="108"/>
        <v>-1.1101699918469876E-4</v>
      </c>
      <c r="DP98" s="203">
        <f t="shared" si="108"/>
        <v>-1.1101699918469876E-4</v>
      </c>
      <c r="DQ98" s="203">
        <f t="shared" si="108"/>
        <v>-1.1101699915627705E-4</v>
      </c>
      <c r="DR98" s="203">
        <f t="shared" si="108"/>
        <v>-1.1101699917048791E-4</v>
      </c>
      <c r="DS98" s="203">
        <f t="shared" si="108"/>
        <v>-1.1101699917048791E-4</v>
      </c>
      <c r="DT98" s="203">
        <f t="shared" si="108"/>
        <v>-1.1101699915627705E-4</v>
      </c>
      <c r="DU98" s="203">
        <f t="shared" si="108"/>
        <v>-1.1101699915627705E-4</v>
      </c>
      <c r="DV98" s="203">
        <f t="shared" si="108"/>
        <v>-1.110169991420662E-4</v>
      </c>
      <c r="DW98" s="203">
        <f t="shared" si="108"/>
        <v>-1.1101699915627705E-4</v>
      </c>
      <c r="DX98" s="203">
        <f t="shared" si="108"/>
        <v>-1.1101699918469876E-4</v>
      </c>
      <c r="DY98" s="203">
        <f t="shared" si="108"/>
        <v>-1.1101699918469876E-4</v>
      </c>
      <c r="DZ98" s="203">
        <f t="shared" si="108"/>
        <v>-1.1101699918469876E-4</v>
      </c>
      <c r="EA98" s="203">
        <f t="shared" si="108"/>
        <v>-1.1101699918469876E-4</v>
      </c>
      <c r="EB98" s="203">
        <f t="shared" si="108"/>
        <v>-1.1101699917048791E-4</v>
      </c>
      <c r="EC98" s="203">
        <f t="shared" si="108"/>
        <v>-1.110169991420662E-4</v>
      </c>
      <c r="ED98" s="203">
        <f t="shared" si="108"/>
        <v>-1.110169991420662E-4</v>
      </c>
      <c r="EE98" s="203">
        <f t="shared" si="108"/>
        <v>-1.1101699915627705E-4</v>
      </c>
      <c r="EF98" s="203">
        <f t="shared" si="108"/>
        <v>-1.1101699915627705E-4</v>
      </c>
      <c r="EG98" s="203">
        <f t="shared" si="108"/>
        <v>-1.1101699915627705E-4</v>
      </c>
      <c r="EH98" s="203">
        <f t="shared" si="108"/>
        <v>-1.1101699919890962E-4</v>
      </c>
      <c r="EI98" s="203">
        <f t="shared" ref="EI98:GG98" si="109" xml:space="preserve"> EI95 - EI96</f>
        <v>-1.1101699919890962E-4</v>
      </c>
      <c r="EJ98" s="203">
        <f t="shared" si="109"/>
        <v>-1.1101699918469876E-4</v>
      </c>
      <c r="EK98" s="203">
        <f t="shared" si="109"/>
        <v>-1.1101699918469876E-4</v>
      </c>
      <c r="EL98" s="203">
        <f t="shared" si="109"/>
        <v>-1.1101699921312047E-4</v>
      </c>
      <c r="EM98" s="203">
        <f t="shared" si="109"/>
        <v>-1.1101699921312047E-4</v>
      </c>
      <c r="EN98" s="203">
        <f t="shared" si="109"/>
        <v>-1.1101699922733133E-4</v>
      </c>
      <c r="EO98" s="203">
        <f t="shared" si="109"/>
        <v>-1.1101699921312047E-4</v>
      </c>
      <c r="EP98" s="203">
        <f t="shared" si="109"/>
        <v>-1.1101699919890962E-4</v>
      </c>
      <c r="EQ98" s="203">
        <f t="shared" si="109"/>
        <v>-1.1101699919890962E-4</v>
      </c>
      <c r="ER98" s="203">
        <f t="shared" si="109"/>
        <v>-1.1101699918469876E-4</v>
      </c>
      <c r="ES98" s="203">
        <f t="shared" si="109"/>
        <v>-1.1101699917048791E-4</v>
      </c>
      <c r="ET98" s="203">
        <f t="shared" si="109"/>
        <v>-1.1101699915627705E-4</v>
      </c>
      <c r="EU98" s="203">
        <f t="shared" si="109"/>
        <v>-1.1101699918469876E-4</v>
      </c>
      <c r="EV98" s="203">
        <f t="shared" si="109"/>
        <v>-1.1101699917048791E-4</v>
      </c>
      <c r="EW98" s="203">
        <f t="shared" si="109"/>
        <v>-1.1101699917048791E-4</v>
      </c>
      <c r="EX98" s="203">
        <f t="shared" si="109"/>
        <v>-1.110169991420662E-4</v>
      </c>
      <c r="EY98" s="203">
        <f t="shared" si="109"/>
        <v>-1.110169991420662E-4</v>
      </c>
      <c r="EZ98" s="203">
        <f t="shared" si="109"/>
        <v>-1.1101699915627705E-4</v>
      </c>
      <c r="FA98" s="203">
        <f t="shared" si="109"/>
        <v>-1.1101699912785534E-4</v>
      </c>
      <c r="FB98" s="203">
        <f t="shared" si="109"/>
        <v>-1.1101699909943363E-4</v>
      </c>
      <c r="FC98" s="203">
        <f t="shared" si="109"/>
        <v>-1.1101699907101192E-4</v>
      </c>
      <c r="FD98" s="203">
        <f t="shared" si="109"/>
        <v>-1.1101699908522278E-4</v>
      </c>
      <c r="FE98" s="203">
        <f t="shared" si="109"/>
        <v>-1.1101699911364449E-4</v>
      </c>
      <c r="FF98" s="203">
        <f t="shared" si="109"/>
        <v>-1.1101699912785534E-4</v>
      </c>
      <c r="FG98" s="203">
        <f t="shared" si="109"/>
        <v>-1.1101699915627705E-4</v>
      </c>
      <c r="FH98" s="203">
        <f t="shared" si="109"/>
        <v>-1.1101699918469876E-4</v>
      </c>
      <c r="FI98" s="203">
        <f t="shared" si="109"/>
        <v>-1.1101699919890962E-4</v>
      </c>
      <c r="FJ98" s="203">
        <f t="shared" si="109"/>
        <v>-1.1101699918469876E-4</v>
      </c>
      <c r="FK98" s="203">
        <f t="shared" si="109"/>
        <v>-1.1101699919890962E-4</v>
      </c>
      <c r="FL98" s="203">
        <f t="shared" si="109"/>
        <v>-1.1101699922733133E-4</v>
      </c>
      <c r="FM98" s="203">
        <f t="shared" si="109"/>
        <v>-1.1101699922733133E-4</v>
      </c>
      <c r="FN98" s="203">
        <f t="shared" si="109"/>
        <v>-1.1101699922733133E-4</v>
      </c>
      <c r="FO98" s="203">
        <f t="shared" si="109"/>
        <v>-1.1101699922733133E-4</v>
      </c>
      <c r="FP98" s="203">
        <f t="shared" si="109"/>
        <v>-1.1101699921312047E-4</v>
      </c>
      <c r="FQ98" s="203">
        <f t="shared" si="109"/>
        <v>-1.1101699922733133E-4</v>
      </c>
      <c r="FR98" s="203">
        <f t="shared" si="109"/>
        <v>-1.1101699919890962E-4</v>
      </c>
      <c r="FS98" s="203">
        <f t="shared" si="109"/>
        <v>-1.1101699919890962E-4</v>
      </c>
      <c r="FT98" s="203">
        <f t="shared" si="109"/>
        <v>-1.1101699922733133E-4</v>
      </c>
      <c r="FU98" s="203">
        <f t="shared" si="109"/>
        <v>-1.1101699919890962E-4</v>
      </c>
      <c r="FV98" s="203">
        <f t="shared" si="109"/>
        <v>-1.1101699919890962E-4</v>
      </c>
      <c r="FW98" s="203">
        <f t="shared" si="109"/>
        <v>-1.1101699919890962E-4</v>
      </c>
      <c r="FX98" s="203">
        <f t="shared" si="109"/>
        <v>-1.1101699917048791E-4</v>
      </c>
      <c r="FY98" s="203">
        <f t="shared" si="109"/>
        <v>-1.1101699917048791E-4</v>
      </c>
      <c r="FZ98" s="203">
        <f t="shared" si="109"/>
        <v>-1.1101699919890962E-4</v>
      </c>
      <c r="GA98" s="203">
        <f t="shared" si="109"/>
        <v>-1.1101699922733133E-4</v>
      </c>
      <c r="GB98" s="203">
        <f t="shared" si="109"/>
        <v>-1.1101699924154218E-4</v>
      </c>
      <c r="GC98" s="203">
        <f t="shared" si="109"/>
        <v>-1.1101699926996389E-4</v>
      </c>
      <c r="GD98" s="203">
        <f t="shared" si="109"/>
        <v>-1.1101699926996389E-4</v>
      </c>
      <c r="GE98" s="203">
        <f t="shared" si="109"/>
        <v>-1.1101699926996389E-4</v>
      </c>
      <c r="GF98" s="203">
        <f t="shared" si="109"/>
        <v>-1.1101699925575303E-4</v>
      </c>
      <c r="GG98" s="203">
        <f t="shared" si="109"/>
        <v>-1.1101699924154218E-4</v>
      </c>
      <c r="GH98" s="203">
        <f t="shared" ref="GH98:GJ98" si="110" xml:space="preserve"> GH95 - GH96</f>
        <v>-1.1101699922733133E-4</v>
      </c>
      <c r="GI98" s="203">
        <f t="shared" si="110"/>
        <v>-1.1101699921312047E-4</v>
      </c>
      <c r="GJ98" s="203">
        <f t="shared" si="110"/>
        <v>-1.1101699924154218E-4</v>
      </c>
    </row>
    <row r="99" spans="1:192" outlineLevel="1" x14ac:dyDescent="0.25">
      <c r="A99" s="217"/>
      <c r="D99" s="221"/>
      <c r="E99" s="246"/>
      <c r="F99" s="246"/>
      <c r="G99" s="246"/>
      <c r="H99" s="246"/>
      <c r="I99" s="246"/>
      <c r="J99" s="246"/>
      <c r="K99" s="246"/>
      <c r="L99" s="246"/>
      <c r="M99" s="246"/>
      <c r="N99" s="246"/>
      <c r="O99" s="246"/>
      <c r="P99" s="246"/>
      <c r="Q99" s="246"/>
      <c r="R99" s="246"/>
      <c r="S99" s="246"/>
      <c r="T99" s="246"/>
      <c r="U99" s="246"/>
      <c r="V99" s="246"/>
      <c r="W99" s="246"/>
      <c r="X99" s="246"/>
      <c r="Y99" s="246"/>
      <c r="Z99" s="246"/>
      <c r="AA99" s="246"/>
      <c r="AB99" s="246"/>
      <c r="AC99" s="246"/>
      <c r="AD99" s="246"/>
      <c r="AE99" s="246"/>
      <c r="AF99" s="246"/>
      <c r="AG99" s="246"/>
      <c r="AH99" s="246"/>
      <c r="AI99" s="246"/>
      <c r="AJ99" s="246"/>
      <c r="AK99" s="246"/>
      <c r="AL99" s="246"/>
      <c r="AM99" s="246"/>
      <c r="AN99" s="246"/>
      <c r="AO99" s="246"/>
      <c r="AP99" s="246"/>
      <c r="AQ99" s="246"/>
      <c r="AR99" s="246"/>
      <c r="AS99" s="246"/>
      <c r="AT99" s="246"/>
      <c r="AU99" s="246"/>
      <c r="AV99" s="246"/>
      <c r="AW99" s="246"/>
      <c r="AX99" s="246"/>
      <c r="AY99" s="246"/>
      <c r="AZ99" s="246"/>
      <c r="BA99" s="246"/>
      <c r="BB99" s="246"/>
      <c r="BC99" s="246"/>
      <c r="BD99" s="246"/>
      <c r="BE99" s="246"/>
      <c r="BF99" s="246"/>
      <c r="BG99" s="246"/>
      <c r="BH99" s="246"/>
      <c r="BI99" s="246"/>
      <c r="BJ99" s="246"/>
      <c r="BK99" s="246"/>
      <c r="BL99" s="246"/>
      <c r="BM99" s="246"/>
      <c r="BN99" s="246"/>
      <c r="BO99" s="246"/>
      <c r="BP99" s="246"/>
      <c r="BQ99" s="246"/>
      <c r="BR99" s="246"/>
      <c r="BS99" s="246"/>
      <c r="BT99" s="246"/>
      <c r="BU99" s="246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46"/>
      <c r="CJ99" s="246"/>
      <c r="CK99" s="246"/>
      <c r="CL99" s="246"/>
      <c r="CM99" s="246"/>
      <c r="CN99" s="246"/>
      <c r="CO99" s="246"/>
      <c r="CP99" s="246"/>
      <c r="CQ99" s="246"/>
      <c r="CR99" s="246"/>
      <c r="CS99" s="246"/>
      <c r="CT99" s="246"/>
      <c r="CU99" s="246"/>
      <c r="CV99" s="246"/>
      <c r="CW99" s="246"/>
      <c r="CX99" s="246"/>
      <c r="CY99" s="246"/>
      <c r="CZ99" s="246"/>
      <c r="DA99" s="246"/>
      <c r="DB99" s="246"/>
      <c r="DC99" s="246"/>
      <c r="DD99" s="246"/>
      <c r="DE99" s="246"/>
      <c r="DF99" s="246"/>
      <c r="DG99" s="246"/>
      <c r="DH99" s="246"/>
      <c r="DI99" s="246"/>
      <c r="DJ99" s="246"/>
      <c r="DK99" s="246"/>
      <c r="DL99" s="246"/>
      <c r="DM99" s="246"/>
      <c r="DN99" s="246"/>
      <c r="DO99" s="246"/>
      <c r="DP99" s="246"/>
      <c r="DQ99" s="246"/>
      <c r="DR99" s="246"/>
      <c r="DS99" s="246"/>
      <c r="DT99" s="246"/>
      <c r="DU99" s="246"/>
      <c r="DV99" s="246"/>
      <c r="DW99" s="246"/>
      <c r="DX99" s="246"/>
      <c r="DY99" s="246"/>
      <c r="DZ99" s="246"/>
      <c r="EA99" s="246"/>
      <c r="EB99" s="246"/>
      <c r="EC99" s="246"/>
      <c r="ED99" s="246"/>
      <c r="EE99" s="246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</row>
    <row r="100" spans="1:192" outlineLevel="1" x14ac:dyDescent="0.25">
      <c r="A100" s="217"/>
      <c r="D100" s="221"/>
      <c r="E100" s="246"/>
      <c r="F100" s="246"/>
      <c r="G100" s="246"/>
      <c r="H100" s="246"/>
      <c r="I100" s="246"/>
      <c r="J100" s="246"/>
      <c r="K100" s="246"/>
      <c r="L100" s="246"/>
      <c r="M100" s="246"/>
      <c r="N100" s="246"/>
      <c r="O100" s="246"/>
      <c r="P100" s="246"/>
      <c r="Q100" s="246"/>
      <c r="R100" s="246"/>
      <c r="S100" s="246"/>
      <c r="T100" s="246"/>
      <c r="U100" s="246"/>
      <c r="V100" s="246"/>
      <c r="W100" s="246"/>
      <c r="X100" s="246"/>
      <c r="Y100" s="246"/>
      <c r="Z100" s="246"/>
      <c r="AA100" s="246"/>
      <c r="AB100" s="246"/>
      <c r="AC100" s="246"/>
      <c r="AD100" s="246"/>
      <c r="AE100" s="246"/>
      <c r="AF100" s="246"/>
      <c r="AG100" s="246"/>
      <c r="AH100" s="246"/>
      <c r="AI100" s="246"/>
      <c r="AJ100" s="246"/>
      <c r="AK100" s="246"/>
      <c r="AL100" s="246"/>
      <c r="AM100" s="246"/>
      <c r="AN100" s="246"/>
      <c r="AO100" s="246"/>
      <c r="AP100" s="246"/>
      <c r="AQ100" s="246"/>
      <c r="AR100" s="246"/>
      <c r="AS100" s="246"/>
      <c r="AT100" s="246"/>
      <c r="AU100" s="246"/>
      <c r="AV100" s="246"/>
      <c r="AW100" s="246"/>
      <c r="AX100" s="246"/>
      <c r="AY100" s="246"/>
      <c r="AZ100" s="246"/>
      <c r="BA100" s="246"/>
      <c r="BB100" s="246"/>
      <c r="BC100" s="246"/>
      <c r="BD100" s="246"/>
      <c r="BE100" s="246"/>
      <c r="BF100" s="246"/>
      <c r="BG100" s="246"/>
      <c r="BH100" s="246"/>
      <c r="BI100" s="246"/>
      <c r="BJ100" s="246"/>
      <c r="BK100" s="246"/>
      <c r="BL100" s="246"/>
      <c r="BM100" s="246"/>
      <c r="BN100" s="246"/>
      <c r="BO100" s="246"/>
      <c r="BP100" s="246"/>
      <c r="BQ100" s="246"/>
      <c r="BR100" s="246"/>
      <c r="BS100" s="246"/>
      <c r="BT100" s="246"/>
      <c r="BU100" s="246"/>
      <c r="BV100" s="246"/>
      <c r="BW100" s="246"/>
      <c r="BX100" s="246"/>
      <c r="BY100" s="246"/>
      <c r="BZ100" s="246"/>
      <c r="CA100" s="246"/>
      <c r="CB100" s="246"/>
      <c r="CC100" s="246"/>
      <c r="CD100" s="246"/>
      <c r="CE100" s="246"/>
      <c r="CF100" s="246"/>
      <c r="CG100" s="246"/>
      <c r="CH100" s="246"/>
      <c r="CI100" s="246"/>
      <c r="CJ100" s="246"/>
      <c r="CK100" s="246"/>
      <c r="CL100" s="246"/>
      <c r="CM100" s="246"/>
      <c r="CN100" s="246"/>
      <c r="CO100" s="246"/>
      <c r="CP100" s="246"/>
      <c r="CQ100" s="246"/>
      <c r="CR100" s="246"/>
      <c r="CS100" s="246"/>
      <c r="CT100" s="246"/>
      <c r="CU100" s="246"/>
      <c r="CV100" s="246"/>
      <c r="CW100" s="246"/>
      <c r="CX100" s="246"/>
      <c r="CY100" s="246"/>
      <c r="CZ100" s="246"/>
      <c r="DA100" s="246"/>
      <c r="DB100" s="246"/>
      <c r="DC100" s="246"/>
      <c r="DD100" s="246"/>
      <c r="DE100" s="246"/>
      <c r="DF100" s="246"/>
      <c r="DG100" s="246"/>
      <c r="DH100" s="246"/>
      <c r="DI100" s="246"/>
      <c r="DJ100" s="246"/>
      <c r="DK100" s="246"/>
      <c r="DL100" s="246"/>
      <c r="DM100" s="246"/>
      <c r="DN100" s="246"/>
      <c r="DO100" s="246"/>
      <c r="DP100" s="246"/>
      <c r="DQ100" s="246"/>
      <c r="DR100" s="246"/>
      <c r="DS100" s="246"/>
      <c r="DT100" s="246"/>
      <c r="DU100" s="246"/>
      <c r="DV100" s="246"/>
      <c r="DW100" s="246"/>
      <c r="DX100" s="246"/>
      <c r="DY100" s="246"/>
      <c r="DZ100" s="246"/>
      <c r="EA100" s="246"/>
      <c r="EB100" s="246"/>
      <c r="EC100" s="246"/>
      <c r="ED100" s="246"/>
      <c r="EE100" s="246"/>
      <c r="EF100" s="246"/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/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/>
      <c r="GC100" s="246"/>
      <c r="GD100" s="246"/>
      <c r="GE100" s="246"/>
      <c r="GF100" s="246"/>
      <c r="GG100" s="246"/>
      <c r="GH100" s="246"/>
      <c r="GI100" s="246"/>
      <c r="GJ100" s="246"/>
    </row>
    <row r="101" spans="1:192" x14ac:dyDescent="0.25">
      <c r="A101" s="217" t="s">
        <v>63</v>
      </c>
      <c r="D101" s="221"/>
      <c r="E101" s="246"/>
      <c r="F101" s="246"/>
      <c r="G101" s="246"/>
      <c r="H101" s="246"/>
      <c r="I101" s="246"/>
      <c r="J101" s="246"/>
      <c r="K101" s="246"/>
      <c r="L101" s="246"/>
      <c r="M101" s="246"/>
      <c r="N101" s="246"/>
      <c r="O101" s="246"/>
      <c r="P101" s="246"/>
      <c r="Q101" s="246"/>
      <c r="R101" s="246"/>
      <c r="S101" s="246"/>
      <c r="T101" s="246"/>
      <c r="U101" s="246"/>
      <c r="V101" s="246"/>
      <c r="W101" s="246"/>
      <c r="X101" s="246"/>
      <c r="Y101" s="246"/>
      <c r="Z101" s="246"/>
      <c r="AA101" s="246"/>
      <c r="AB101" s="246"/>
      <c r="AC101" s="246"/>
      <c r="AD101" s="246"/>
      <c r="AE101" s="246"/>
      <c r="AF101" s="246"/>
      <c r="AG101" s="246"/>
      <c r="AH101" s="246"/>
      <c r="AI101" s="246"/>
      <c r="AJ101" s="246"/>
      <c r="AK101" s="246"/>
      <c r="AL101" s="246"/>
      <c r="AM101" s="246"/>
      <c r="AN101" s="246"/>
      <c r="AO101" s="246"/>
      <c r="AP101" s="246"/>
      <c r="AQ101" s="246"/>
      <c r="AR101" s="246"/>
      <c r="AS101" s="246"/>
      <c r="AT101" s="246"/>
      <c r="AU101" s="246"/>
      <c r="AV101" s="246"/>
      <c r="AW101" s="246"/>
      <c r="AX101" s="246"/>
      <c r="AY101" s="246"/>
      <c r="AZ101" s="246"/>
      <c r="BA101" s="246"/>
      <c r="BB101" s="246"/>
      <c r="BC101" s="246"/>
      <c r="BD101" s="246"/>
      <c r="BE101" s="246"/>
      <c r="BF101" s="246"/>
      <c r="BG101" s="246"/>
      <c r="BH101" s="246"/>
      <c r="BI101" s="246"/>
      <c r="BJ101" s="246"/>
      <c r="BK101" s="246"/>
      <c r="BL101" s="246"/>
      <c r="BM101" s="246"/>
      <c r="BN101" s="246"/>
      <c r="BO101" s="246"/>
      <c r="BP101" s="246"/>
      <c r="BQ101" s="246"/>
      <c r="BR101" s="246"/>
      <c r="BS101" s="246"/>
      <c r="BT101" s="246"/>
      <c r="BU101" s="246"/>
      <c r="BV101" s="246"/>
      <c r="BW101" s="246"/>
      <c r="BX101" s="246"/>
      <c r="BY101" s="246"/>
      <c r="BZ101" s="246"/>
      <c r="CA101" s="246"/>
      <c r="CB101" s="246"/>
      <c r="CC101" s="246"/>
      <c r="CD101" s="246"/>
      <c r="CE101" s="246"/>
      <c r="CF101" s="246"/>
      <c r="CG101" s="246"/>
      <c r="CH101" s="246"/>
      <c r="CI101" s="246"/>
      <c r="CJ101" s="246"/>
      <c r="CK101" s="246"/>
      <c r="CL101" s="246"/>
      <c r="CM101" s="246"/>
      <c r="CN101" s="246"/>
      <c r="CO101" s="246"/>
      <c r="CP101" s="246"/>
      <c r="CQ101" s="246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246"/>
      <c r="DI101" s="246"/>
      <c r="DJ101" s="246"/>
      <c r="DK101" s="246"/>
      <c r="DL101" s="246"/>
      <c r="DM101" s="246"/>
      <c r="DN101" s="246"/>
      <c r="DO101" s="246"/>
      <c r="DP101" s="246"/>
      <c r="DQ101" s="246"/>
      <c r="DR101" s="246"/>
      <c r="DS101" s="246"/>
      <c r="DT101" s="246"/>
      <c r="DU101" s="246"/>
      <c r="DV101" s="246"/>
      <c r="DW101" s="246"/>
      <c r="DX101" s="246"/>
      <c r="DY101" s="246"/>
      <c r="DZ101" s="246"/>
      <c r="EA101" s="246"/>
      <c r="EB101" s="246"/>
      <c r="EC101" s="246"/>
      <c r="ED101" s="246"/>
      <c r="EE101" s="246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</row>
  </sheetData>
  <conditionalFormatting sqref="J97:GJ97">
    <cfRule type="cellIs" dxfId="110" priority="10" stopIfTrue="1" operator="notEqual">
      <formula>0</formula>
    </cfRule>
    <cfRule type="cellIs" dxfId="109" priority="11" stopIfTrue="1" operator="equal">
      <formula>""</formula>
    </cfRule>
  </conditionalFormatting>
  <conditionalFormatting sqref="J97:GJ97">
    <cfRule type="cellIs" dxfId="108" priority="12" stopIfTrue="1" operator="notEqual">
      <formula>0</formula>
    </cfRule>
    <cfRule type="cellIs" dxfId="107" priority="13" stopIfTrue="1" operator="equal">
      <formula>""</formula>
    </cfRule>
  </conditionalFormatting>
  <conditionalFormatting sqref="F97">
    <cfRule type="cellIs" dxfId="106" priority="14" stopIfTrue="1" operator="notEqual">
      <formula>0</formula>
    </cfRule>
    <cfRule type="cellIs" dxfId="105" priority="15" stopIfTrue="1" operator="equal">
      <formula>""</formula>
    </cfRule>
  </conditionalFormatting>
  <conditionalFormatting sqref="F97">
    <cfRule type="cellIs" dxfId="104" priority="16" stopIfTrue="1" operator="notEqual">
      <formula>0</formula>
    </cfRule>
    <cfRule type="cellIs" dxfId="103" priority="17" stopIfTrue="1" operator="equal">
      <formula>""</formula>
    </cfRule>
  </conditionalFormatting>
  <conditionalFormatting sqref="J3:GJ3">
    <cfRule type="cellIs" dxfId="102" priority="8" stopIfTrue="1" operator="equal">
      <formula>"Construction"</formula>
    </cfRule>
    <cfRule type="cellIs" dxfId="101" priority="9" stopIfTrue="1" operator="equal">
      <formula>"Operations"</formula>
    </cfRule>
  </conditionalFormatting>
  <conditionalFormatting sqref="J3:GJ3">
    <cfRule type="cellIs" dxfId="100" priority="7" operator="equal">
      <formula>"Fin Close"</formula>
    </cfRule>
  </conditionalFormatting>
  <conditionalFormatting sqref="J3:GJ3">
    <cfRule type="cellIs" dxfId="99" priority="5" operator="equal">
      <formula>"PPA ext."</formula>
    </cfRule>
    <cfRule type="cellIs" dxfId="98" priority="6" operator="equal">
      <formula>"Delay"</formula>
    </cfRule>
  </conditionalFormatting>
  <conditionalFormatting sqref="F2:F4">
    <cfRule type="cellIs" dxfId="97" priority="1" stopIfTrue="1" operator="notEqual">
      <formula>0</formula>
    </cfRule>
    <cfRule type="cellIs" dxfId="96" priority="2" stopIfTrue="1" operator="equal">
      <formula>""</formula>
    </cfRule>
  </conditionalFormatting>
  <conditionalFormatting sqref="F2:F4">
    <cfRule type="cellIs" dxfId="95" priority="3" stopIfTrue="1" operator="notEqual">
      <formula>0</formula>
    </cfRule>
    <cfRule type="cellIs" dxfId="9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101"/>
  <sheetViews>
    <sheetView showGridLines="0" defaultGridColor="0" colorId="22" zoomScale="80" zoomScaleNormal="80" workbookViewId="0">
      <pane xSplit="9" ySplit="5" topLeftCell="J9" activePane="bottomRight" state="frozen"/>
      <selection activeCell="F117" sqref="F117"/>
      <selection pane="topRight" activeCell="F117" sqref="F117"/>
      <selection pane="bottomLeft" activeCell="F117" sqref="F117"/>
      <selection pane="bottomRight" activeCell="M17" sqref="M17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7" width="11.54296875" style="32" customWidth="1"/>
    <col min="8" max="8" width="11.54296875" style="12" customWidth="1"/>
    <col min="9" max="9" width="2.54296875" style="9" customWidth="1"/>
    <col min="10" max="54" width="11.54296875" style="12" customWidth="1"/>
    <col min="55" max="56" width="0" hidden="1" customWidth="1"/>
    <col min="57" max="67" width="11.54296875" hidden="1" customWidth="1"/>
    <col min="68" max="16384" width="11.54296875" hidden="1"/>
  </cols>
  <sheetData>
    <row r="1" spans="1:54" ht="25" x14ac:dyDescent="0.25">
      <c r="A1" s="24" t="str">
        <f ca="1" xml:space="preserve"> RIGHT(CELL("filename", A1), LEN(CELL("filename", A1)) - SEARCH("]", CELL("filename", A1))) &amp; " - " &amp; InpC!F3</f>
        <v>FS Ann - Base case 1</v>
      </c>
    </row>
    <row r="2" spans="1:54" x14ac:dyDescent="0.25">
      <c r="A2" s="51"/>
      <c r="B2" s="51"/>
      <c r="C2" s="52"/>
      <c r="D2" s="53"/>
      <c r="E2" s="205" t="str">
        <f xml:space="preserve"> Time!E$45</f>
        <v>Model period ending - annual</v>
      </c>
      <c r="F2" s="282">
        <f xml:space="preserve"> Check!$F$9</f>
        <v>0</v>
      </c>
      <c r="G2" s="86" t="s">
        <v>23</v>
      </c>
      <c r="H2" s="25"/>
      <c r="I2" s="138"/>
      <c r="J2" s="206">
        <f xml:space="preserve"> Time!J$45</f>
        <v>44196</v>
      </c>
      <c r="K2" s="206">
        <f xml:space="preserve"> Time!K$45</f>
        <v>44561</v>
      </c>
      <c r="L2" s="206">
        <f xml:space="preserve"> Time!L$45</f>
        <v>44926</v>
      </c>
      <c r="M2" s="206">
        <f xml:space="preserve"> Time!M$45</f>
        <v>45291</v>
      </c>
      <c r="N2" s="206">
        <f xml:space="preserve"> Time!N$45</f>
        <v>45657</v>
      </c>
      <c r="O2" s="206">
        <f xml:space="preserve"> Time!O$45</f>
        <v>46022</v>
      </c>
      <c r="P2" s="206">
        <f xml:space="preserve"> Time!P$45</f>
        <v>46387</v>
      </c>
      <c r="Q2" s="206">
        <f xml:space="preserve"> Time!Q$45</f>
        <v>46752</v>
      </c>
      <c r="R2" s="206">
        <f xml:space="preserve"> Time!R$45</f>
        <v>47118</v>
      </c>
      <c r="S2" s="206">
        <f xml:space="preserve"> Time!S$45</f>
        <v>47483</v>
      </c>
      <c r="T2" s="206">
        <f xml:space="preserve"> Time!T$45</f>
        <v>47848</v>
      </c>
      <c r="U2" s="206">
        <f xml:space="preserve"> Time!U$45</f>
        <v>48213</v>
      </c>
      <c r="V2" s="206">
        <f xml:space="preserve"> Time!V$45</f>
        <v>48579</v>
      </c>
      <c r="W2" s="206">
        <f xml:space="preserve"> Time!W$45</f>
        <v>48944</v>
      </c>
      <c r="X2" s="206">
        <f xml:space="preserve"> Time!X$45</f>
        <v>49309</v>
      </c>
      <c r="Y2" s="206">
        <f xml:space="preserve"> Time!Y$45</f>
        <v>49674</v>
      </c>
      <c r="Z2" s="206">
        <f xml:space="preserve"> Time!Z$45</f>
        <v>50040</v>
      </c>
      <c r="AA2" s="206">
        <f xml:space="preserve"> Time!AA$45</f>
        <v>50405</v>
      </c>
      <c r="AB2" s="206">
        <f xml:space="preserve"> Time!AB$45</f>
        <v>50770</v>
      </c>
      <c r="AC2" s="206">
        <f xml:space="preserve"> Time!AC$45</f>
        <v>51135</v>
      </c>
      <c r="AD2" s="206">
        <f xml:space="preserve"> Time!AD$45</f>
        <v>51501</v>
      </c>
      <c r="AE2" s="206">
        <f xml:space="preserve"> Time!AE$45</f>
        <v>51866</v>
      </c>
      <c r="AF2" s="206">
        <f xml:space="preserve"> Time!AF$45</f>
        <v>52231</v>
      </c>
      <c r="AG2" s="206">
        <f xml:space="preserve"> Time!AG$45</f>
        <v>52596</v>
      </c>
      <c r="AH2" s="206">
        <f xml:space="preserve"> Time!AH$45</f>
        <v>52962</v>
      </c>
      <c r="AI2" s="206">
        <f xml:space="preserve"> Time!AI$45</f>
        <v>53327</v>
      </c>
      <c r="AJ2" s="206">
        <f xml:space="preserve"> Time!AJ$45</f>
        <v>53692</v>
      </c>
      <c r="AK2" s="206">
        <f xml:space="preserve"> Time!AK$45</f>
        <v>54057</v>
      </c>
      <c r="AL2" s="206">
        <f xml:space="preserve"> Time!AL$45</f>
        <v>54423</v>
      </c>
      <c r="AM2" s="206">
        <f xml:space="preserve"> Time!AM$45</f>
        <v>54788</v>
      </c>
      <c r="AN2" s="206">
        <f xml:space="preserve"> Time!AN$45</f>
        <v>55153</v>
      </c>
      <c r="AO2" s="206">
        <f xml:space="preserve"> Time!AO$45</f>
        <v>55518</v>
      </c>
      <c r="AP2" s="206">
        <f xml:space="preserve"> Time!AP$45</f>
        <v>55884</v>
      </c>
      <c r="AQ2" s="206">
        <f xml:space="preserve"> Time!AQ$45</f>
        <v>56249</v>
      </c>
      <c r="AR2" s="206">
        <f xml:space="preserve"> Time!AR$45</f>
        <v>56614</v>
      </c>
      <c r="AS2" s="206">
        <f xml:space="preserve"> Time!AS$45</f>
        <v>56979</v>
      </c>
      <c r="AT2" s="206">
        <f xml:space="preserve"> Time!AT$45</f>
        <v>57345</v>
      </c>
      <c r="AU2" s="206">
        <f xml:space="preserve"> Time!AU$45</f>
        <v>57710</v>
      </c>
      <c r="AV2" s="206">
        <f xml:space="preserve"> Time!AV$45</f>
        <v>58075</v>
      </c>
      <c r="AW2" s="206">
        <f xml:space="preserve"> Time!AW$45</f>
        <v>58440</v>
      </c>
      <c r="AX2" s="206">
        <f xml:space="preserve"> Time!AX$45</f>
        <v>58806</v>
      </c>
      <c r="AY2" s="206">
        <f xml:space="preserve"> Time!AY$45</f>
        <v>59171</v>
      </c>
      <c r="AZ2" s="206">
        <f xml:space="preserve"> Time!AZ$45</f>
        <v>59536</v>
      </c>
      <c r="BA2" s="206">
        <f xml:space="preserve"> Time!BA$45</f>
        <v>59901</v>
      </c>
      <c r="BB2" s="206">
        <f xml:space="preserve"> Time!BB$45</f>
        <v>60267</v>
      </c>
    </row>
    <row r="3" spans="1:54" x14ac:dyDescent="0.25">
      <c r="E3" s="245" t="str">
        <f xml:space="preserve"> Time!E$50</f>
        <v>Timeline label - annual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Time!J$50</f>
        <v>Pre-fcst</v>
      </c>
      <c r="K3" s="44" t="str">
        <f xml:space="preserve"> Time!K$50</f>
        <v>Construction</v>
      </c>
      <c r="L3" s="44" t="str">
        <f xml:space="preserve"> Time!L$50</f>
        <v>Construction</v>
      </c>
      <c r="M3" s="44" t="str">
        <f xml:space="preserve"> Time!M$50</f>
        <v>Operations</v>
      </c>
      <c r="N3" s="44" t="str">
        <f xml:space="preserve"> Time!N$50</f>
        <v>Operations</v>
      </c>
      <c r="O3" s="44" t="str">
        <f xml:space="preserve"> Time!O$50</f>
        <v>Operations</v>
      </c>
      <c r="P3" s="44" t="str">
        <f xml:space="preserve"> Time!P$50</f>
        <v>Operations</v>
      </c>
      <c r="Q3" s="44" t="str">
        <f xml:space="preserve"> Time!Q$50</f>
        <v>Operations</v>
      </c>
      <c r="R3" s="44" t="str">
        <f xml:space="preserve"> Time!R$50</f>
        <v>Operations</v>
      </c>
      <c r="S3" s="44" t="str">
        <f xml:space="preserve"> Time!S$50</f>
        <v>Operations</v>
      </c>
      <c r="T3" s="44" t="str">
        <f xml:space="preserve"> Time!T$50</f>
        <v>Operations</v>
      </c>
      <c r="U3" s="44" t="str">
        <f xml:space="preserve"> Time!U$50</f>
        <v>Operations</v>
      </c>
      <c r="V3" s="44" t="str">
        <f xml:space="preserve"> Time!V$50</f>
        <v>Operations</v>
      </c>
      <c r="W3" s="44" t="str">
        <f xml:space="preserve"> Time!W$50</f>
        <v>Operations</v>
      </c>
      <c r="X3" s="44" t="str">
        <f xml:space="preserve"> Time!X$50</f>
        <v>Operations</v>
      </c>
      <c r="Y3" s="44" t="str">
        <f xml:space="preserve"> Time!Y$50</f>
        <v>Operations</v>
      </c>
      <c r="Z3" s="44" t="str">
        <f xml:space="preserve"> Time!Z$50</f>
        <v>Operations</v>
      </c>
      <c r="AA3" s="44" t="str">
        <f xml:space="preserve"> Time!AA$50</f>
        <v>Operations</v>
      </c>
      <c r="AB3" s="44" t="str">
        <f xml:space="preserve"> Time!AB$50</f>
        <v>Operations</v>
      </c>
      <c r="AC3" s="44" t="str">
        <f xml:space="preserve"> Time!AC$50</f>
        <v>Operations</v>
      </c>
      <c r="AD3" s="44" t="str">
        <f xml:space="preserve"> Time!AD$50</f>
        <v>Operations</v>
      </c>
      <c r="AE3" s="44" t="str">
        <f xml:space="preserve"> Time!AE$50</f>
        <v>Operations</v>
      </c>
      <c r="AF3" s="44" t="str">
        <f xml:space="preserve"> Time!AF$50</f>
        <v>Operations</v>
      </c>
      <c r="AG3" s="44" t="str">
        <f xml:space="preserve"> Time!AG$50</f>
        <v>Operations</v>
      </c>
      <c r="AH3" s="44" t="str">
        <f xml:space="preserve"> Time!AH$50</f>
        <v>Operations</v>
      </c>
      <c r="AI3" s="44" t="str">
        <f xml:space="preserve"> Time!AI$50</f>
        <v>Operations</v>
      </c>
      <c r="AJ3" s="44" t="str">
        <f xml:space="preserve"> Time!AJ$50</f>
        <v>Operations</v>
      </c>
      <c r="AK3" s="44" t="str">
        <f xml:space="preserve"> Time!AK$50</f>
        <v>Operations</v>
      </c>
      <c r="AL3" s="44" t="str">
        <f xml:space="preserve"> Time!AL$50</f>
        <v>Post ops</v>
      </c>
      <c r="AM3" s="44" t="str">
        <f xml:space="preserve"> Time!AM$50</f>
        <v>Post ops</v>
      </c>
      <c r="AN3" s="44" t="str">
        <f xml:space="preserve"> Time!AN$50</f>
        <v>Post ops</v>
      </c>
      <c r="AO3" s="44" t="str">
        <f xml:space="preserve"> Time!AO$50</f>
        <v>Post ops</v>
      </c>
      <c r="AP3" s="44" t="str">
        <f xml:space="preserve"> Time!AP$50</f>
        <v>Post ops</v>
      </c>
      <c r="AQ3" s="44" t="str">
        <f xml:space="preserve"> Time!AQ$50</f>
        <v>Post ops</v>
      </c>
      <c r="AR3" s="44" t="str">
        <f xml:space="preserve"> Time!AR$50</f>
        <v>Post ops</v>
      </c>
      <c r="AS3" s="44" t="str">
        <f xml:space="preserve"> Time!AS$50</f>
        <v>Post ops</v>
      </c>
      <c r="AT3" s="44" t="str">
        <f xml:space="preserve"> Time!AT$50</f>
        <v>Post ops</v>
      </c>
      <c r="AU3" s="44" t="str">
        <f xml:space="preserve"> Time!AU$50</f>
        <v>Post ops</v>
      </c>
      <c r="AV3" s="44" t="str">
        <f xml:space="preserve"> Time!AV$50</f>
        <v>Post ops</v>
      </c>
      <c r="AW3" s="44" t="str">
        <f xml:space="preserve"> Time!AW$50</f>
        <v>Post ops</v>
      </c>
      <c r="AX3" s="44" t="str">
        <f xml:space="preserve"> Time!AX$50</f>
        <v>Post ops</v>
      </c>
      <c r="AY3" s="44" t="str">
        <f xml:space="preserve"> Time!AY$50</f>
        <v>Post ops</v>
      </c>
      <c r="AZ3" s="44" t="str">
        <f xml:space="preserve"> Time!AZ$50</f>
        <v>Post ops</v>
      </c>
      <c r="BA3" s="44" t="str">
        <f xml:space="preserve"> Time!BA$50</f>
        <v>Post ops</v>
      </c>
      <c r="BB3" s="44" t="str">
        <f xml:space="preserve"> Time!BB$50</f>
        <v>Post ops</v>
      </c>
    </row>
    <row r="4" spans="1:54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t="shared" ref="J4:BB4" si="0" xml:space="preserve"> YEAR(J2)</f>
        <v>2020</v>
      </c>
      <c r="K4" s="207">
        <f t="shared" si="0"/>
        <v>2021</v>
      </c>
      <c r="L4" s="207">
        <f t="shared" si="0"/>
        <v>2022</v>
      </c>
      <c r="M4" s="207">
        <f t="shared" si="0"/>
        <v>2023</v>
      </c>
      <c r="N4" s="207">
        <f t="shared" si="0"/>
        <v>2024</v>
      </c>
      <c r="O4" s="207">
        <f t="shared" si="0"/>
        <v>2025</v>
      </c>
      <c r="P4" s="207">
        <f t="shared" si="0"/>
        <v>2026</v>
      </c>
      <c r="Q4" s="207">
        <f t="shared" si="0"/>
        <v>2027</v>
      </c>
      <c r="R4" s="207">
        <f t="shared" si="0"/>
        <v>2028</v>
      </c>
      <c r="S4" s="207">
        <f t="shared" si="0"/>
        <v>2029</v>
      </c>
      <c r="T4" s="207">
        <f t="shared" si="0"/>
        <v>2030</v>
      </c>
      <c r="U4" s="207">
        <f t="shared" si="0"/>
        <v>2031</v>
      </c>
      <c r="V4" s="207">
        <f t="shared" si="0"/>
        <v>2032</v>
      </c>
      <c r="W4" s="207">
        <f t="shared" si="0"/>
        <v>2033</v>
      </c>
      <c r="X4" s="207">
        <f t="shared" si="0"/>
        <v>2034</v>
      </c>
      <c r="Y4" s="207">
        <f t="shared" si="0"/>
        <v>2035</v>
      </c>
      <c r="Z4" s="207">
        <f t="shared" si="0"/>
        <v>2036</v>
      </c>
      <c r="AA4" s="207">
        <f t="shared" si="0"/>
        <v>2037</v>
      </c>
      <c r="AB4" s="207">
        <f t="shared" si="0"/>
        <v>2038</v>
      </c>
      <c r="AC4" s="207">
        <f t="shared" si="0"/>
        <v>2039</v>
      </c>
      <c r="AD4" s="207">
        <f t="shared" si="0"/>
        <v>2040</v>
      </c>
      <c r="AE4" s="207">
        <f t="shared" si="0"/>
        <v>2041</v>
      </c>
      <c r="AF4" s="207">
        <f t="shared" si="0"/>
        <v>2042</v>
      </c>
      <c r="AG4" s="207">
        <f t="shared" si="0"/>
        <v>2043</v>
      </c>
      <c r="AH4" s="207">
        <f t="shared" si="0"/>
        <v>2044</v>
      </c>
      <c r="AI4" s="207">
        <f t="shared" si="0"/>
        <v>2045</v>
      </c>
      <c r="AJ4" s="207">
        <f t="shared" si="0"/>
        <v>2046</v>
      </c>
      <c r="AK4" s="207">
        <f t="shared" si="0"/>
        <v>2047</v>
      </c>
      <c r="AL4" s="207">
        <f t="shared" si="0"/>
        <v>2048</v>
      </c>
      <c r="AM4" s="207">
        <f t="shared" si="0"/>
        <v>2049</v>
      </c>
      <c r="AN4" s="207">
        <f t="shared" si="0"/>
        <v>2050</v>
      </c>
      <c r="AO4" s="207">
        <f t="shared" si="0"/>
        <v>2051</v>
      </c>
      <c r="AP4" s="207">
        <f t="shared" si="0"/>
        <v>2052</v>
      </c>
      <c r="AQ4" s="207">
        <f t="shared" si="0"/>
        <v>2053</v>
      </c>
      <c r="AR4" s="207">
        <f t="shared" si="0"/>
        <v>2054</v>
      </c>
      <c r="AS4" s="207">
        <f t="shared" si="0"/>
        <v>2055</v>
      </c>
      <c r="AT4" s="207">
        <f t="shared" si="0"/>
        <v>2056</v>
      </c>
      <c r="AU4" s="207">
        <f t="shared" si="0"/>
        <v>2057</v>
      </c>
      <c r="AV4" s="207">
        <f t="shared" si="0"/>
        <v>2058</v>
      </c>
      <c r="AW4" s="207">
        <f t="shared" si="0"/>
        <v>2059</v>
      </c>
      <c r="AX4" s="207">
        <f t="shared" si="0"/>
        <v>2060</v>
      </c>
      <c r="AY4" s="207">
        <f t="shared" si="0"/>
        <v>2061</v>
      </c>
      <c r="AZ4" s="207">
        <f t="shared" si="0"/>
        <v>2062</v>
      </c>
      <c r="BA4" s="207">
        <f t="shared" si="0"/>
        <v>2063</v>
      </c>
      <c r="BB4" s="207">
        <f t="shared" si="0"/>
        <v>2064</v>
      </c>
    </row>
    <row r="5" spans="1:54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</row>
    <row r="7" spans="1:54" x14ac:dyDescent="0.25">
      <c r="A7" s="1" t="s">
        <v>50</v>
      </c>
      <c r="B7" s="1"/>
      <c r="C7" s="19"/>
      <c r="D7" s="89"/>
      <c r="E7" s="16"/>
      <c r="F7" s="16"/>
      <c r="G7" s="403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</row>
    <row r="8" spans="1:54" outlineLevel="1" x14ac:dyDescent="0.25">
      <c r="A8" s="1"/>
      <c r="B8" s="1"/>
      <c r="C8" s="19"/>
      <c r="D8" s="89"/>
      <c r="E8" s="16"/>
      <c r="F8" s="16"/>
      <c r="G8" s="403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</row>
    <row r="9" spans="1:54" outlineLevel="1" x14ac:dyDescent="0.25">
      <c r="A9" s="1"/>
      <c r="B9" s="1"/>
      <c r="C9" s="19"/>
      <c r="D9" s="89"/>
      <c r="E9" s="16" t="str">
        <f xml:space="preserve"> 'FS Qtr'!E9</f>
        <v>Electricity generation revenue</v>
      </c>
      <c r="F9" s="16">
        <f xml:space="preserve"> 'FS Qtr'!F9</f>
        <v>0</v>
      </c>
      <c r="G9" s="403" t="str">
        <f xml:space="preserve"> 'FS Qtr'!G9</f>
        <v>$ 000s</v>
      </c>
      <c r="H9" s="16">
        <f xml:space="preserve"> SUM(J9:BB9)</f>
        <v>259678.86037852906</v>
      </c>
      <c r="I9" s="16"/>
      <c r="J9" s="16">
        <f xml:space="preserve"> SUMIFS('FS Qtr'!$J9:$GJ9, 'FS Qtr'!$J$4:$GJ$4, 'FS Ann'!J$4)</f>
        <v>0</v>
      </c>
      <c r="K9" s="16">
        <f xml:space="preserve"> SUMIFS('FS Qtr'!$J9:$GJ9, 'FS Qtr'!$J$4:$GJ$4, 'FS Ann'!K$4)</f>
        <v>0</v>
      </c>
      <c r="L9" s="16">
        <f xml:space="preserve"> SUMIFS('FS Qtr'!$J9:$GJ9, 'FS Qtr'!$J$4:$GJ$4, 'FS Ann'!L$4)</f>
        <v>0</v>
      </c>
      <c r="M9" s="16">
        <f xml:space="preserve"> SUMIFS('FS Qtr'!$J9:$GJ9, 'FS Qtr'!$J$4:$GJ$4, 'FS Ann'!M$4)</f>
        <v>11020.682201159749</v>
      </c>
      <c r="N9" s="16">
        <f xml:space="preserve"> SUMIFS('FS Qtr'!$J9:$GJ9, 'FS Qtr'!$J$4:$GJ$4, 'FS Ann'!N$4)</f>
        <v>10965.852936477364</v>
      </c>
      <c r="O9" s="16">
        <f xml:space="preserve"> SUMIFS('FS Qtr'!$J9:$GJ9, 'FS Qtr'!$J$4:$GJ$4, 'FS Ann'!O$4)</f>
        <v>10911.296454206335</v>
      </c>
      <c r="P9" s="16">
        <f xml:space="preserve"> SUMIFS('FS Qtr'!$J9:$GJ9, 'FS Qtr'!$J$4:$GJ$4, 'FS Ann'!P$4)</f>
        <v>10857.011397220233</v>
      </c>
      <c r="Q9" s="16">
        <f xml:space="preserve"> SUMIFS('FS Qtr'!$J9:$GJ9, 'FS Qtr'!$J$4:$GJ$4, 'FS Ann'!Q$4)</f>
        <v>10802.996415144515</v>
      </c>
      <c r="R9" s="16">
        <f xml:space="preserve"> SUMIFS('FS Qtr'!$J9:$GJ9, 'FS Qtr'!$J$4:$GJ$4, 'FS Ann'!R$4)</f>
        <v>10749.250164322901</v>
      </c>
      <c r="S9" s="16">
        <f xml:space="preserve"> SUMIFS('FS Qtr'!$J9:$GJ9, 'FS Qtr'!$J$4:$GJ$4, 'FS Ann'!S$4)</f>
        <v>10695.771307783984</v>
      </c>
      <c r="T9" s="16">
        <f xml:space="preserve"> SUMIFS('FS Qtr'!$J9:$GJ9, 'FS Qtr'!$J$4:$GJ$4, 'FS Ann'!T$4)</f>
        <v>10642.558515207944</v>
      </c>
      <c r="U9" s="16">
        <f xml:space="preserve"> SUMIFS('FS Qtr'!$J9:$GJ9, 'FS Qtr'!$J$4:$GJ$4, 'FS Ann'!U$4)</f>
        <v>10589.610462893477</v>
      </c>
      <c r="V9" s="16">
        <f xml:space="preserve"> SUMIFS('FS Qtr'!$J9:$GJ9, 'FS Qtr'!$J$4:$GJ$4, 'FS Ann'!V$4)</f>
        <v>10536.925833724854</v>
      </c>
      <c r="W9" s="16">
        <f xml:space="preserve"> SUMIFS('FS Qtr'!$J9:$GJ9, 'FS Qtr'!$J$4:$GJ$4, 'FS Ann'!W$4)</f>
        <v>10484.503317139161</v>
      </c>
      <c r="X9" s="16">
        <f xml:space="preserve"> SUMIFS('FS Qtr'!$J9:$GJ9, 'FS Qtr'!$J$4:$GJ$4, 'FS Ann'!X$4)</f>
        <v>10432.341609093692</v>
      </c>
      <c r="Y9" s="16">
        <f xml:space="preserve"> SUMIFS('FS Qtr'!$J9:$GJ9, 'FS Qtr'!$J$4:$GJ$4, 'FS Ann'!Y$4)</f>
        <v>10380.439412033529</v>
      </c>
      <c r="Z9" s="16">
        <f xml:space="preserve"> SUMIFS('FS Qtr'!$J9:$GJ9, 'FS Qtr'!$J$4:$GJ$4, 'FS Ann'!Z$4)</f>
        <v>10328.795434859234</v>
      </c>
      <c r="AA9" s="16">
        <f xml:space="preserve"> SUMIFS('FS Qtr'!$J9:$GJ9, 'FS Qtr'!$J$4:$GJ$4, 'FS Ann'!AA$4)</f>
        <v>10277.40839289476</v>
      </c>
      <c r="AB9" s="16">
        <f xml:space="preserve"> SUMIFS('FS Qtr'!$J9:$GJ9, 'FS Qtr'!$J$4:$GJ$4, 'FS Ann'!AB$4)</f>
        <v>10226.277007855486</v>
      </c>
      <c r="AC9" s="16">
        <f xml:space="preserve"> SUMIFS('FS Qtr'!$J9:$GJ9, 'FS Qtr'!$J$4:$GJ$4, 'FS Ann'!AC$4)</f>
        <v>10175.400007816406</v>
      </c>
      <c r="AD9" s="16">
        <f xml:space="preserve"> SUMIFS('FS Qtr'!$J9:$GJ9, 'FS Qtr'!$J$4:$GJ$4, 'FS Ann'!AD$4)</f>
        <v>10124.776127180503</v>
      </c>
      <c r="AE9" s="16">
        <f xml:space="preserve"> SUMIFS('FS Qtr'!$J9:$GJ9, 'FS Qtr'!$J$4:$GJ$4, 'FS Ann'!AE$4)</f>
        <v>10074.404106647271</v>
      </c>
      <c r="AF9" s="16">
        <f xml:space="preserve"> SUMIFS('FS Qtr'!$J9:$GJ9, 'FS Qtr'!$J$4:$GJ$4, 'FS Ann'!AF$4)</f>
        <v>10024.282693181365</v>
      </c>
      <c r="AG9" s="16">
        <f xml:space="preserve"> SUMIFS('FS Qtr'!$J9:$GJ9, 'FS Qtr'!$J$4:$GJ$4, 'FS Ann'!AG$4)</f>
        <v>9974.4106399814573</v>
      </c>
      <c r="AH9" s="16">
        <f xml:space="preserve"> SUMIFS('FS Qtr'!$J9:$GJ9, 'FS Qtr'!$J$4:$GJ$4, 'FS Ann'!AH$4)</f>
        <v>9924.7867064492148</v>
      </c>
      <c r="AI9" s="16">
        <f xml:space="preserve"> SUMIFS('FS Qtr'!$J9:$GJ9, 'FS Qtr'!$J$4:$GJ$4, 'FS Ann'!AI$4)</f>
        <v>9875.4096581584236</v>
      </c>
      <c r="AJ9" s="16">
        <f xml:space="preserve"> SUMIFS('FS Qtr'!$J9:$GJ9, 'FS Qtr'!$J$4:$GJ$4, 'FS Ann'!AJ$4)</f>
        <v>9826.2782668243035</v>
      </c>
      <c r="AK9" s="16">
        <f xml:space="preserve"> SUMIFS('FS Qtr'!$J9:$GJ9, 'FS Qtr'!$J$4:$GJ$4, 'FS Ann'!AK$4)</f>
        <v>9777.3913102729384</v>
      </c>
      <c r="AL9" s="16">
        <f xml:space="preserve"> SUMIFS('FS Qtr'!$J9:$GJ9, 'FS Qtr'!$J$4:$GJ$4, 'FS Ann'!AL$4)</f>
        <v>0</v>
      </c>
      <c r="AM9" s="16">
        <f xml:space="preserve"> SUMIFS('FS Qtr'!$J9:$GJ9, 'FS Qtr'!$J$4:$GJ$4, 'FS Ann'!AM$4)</f>
        <v>0</v>
      </c>
      <c r="AN9" s="16">
        <f xml:space="preserve"> SUMIFS('FS Qtr'!$J9:$GJ9, 'FS Qtr'!$J$4:$GJ$4, 'FS Ann'!AN$4)</f>
        <v>0</v>
      </c>
      <c r="AO9" s="16">
        <f xml:space="preserve"> SUMIFS('FS Qtr'!$J9:$GJ9, 'FS Qtr'!$J$4:$GJ$4, 'FS Ann'!AO$4)</f>
        <v>0</v>
      </c>
      <c r="AP9" s="16">
        <f xml:space="preserve"> SUMIFS('FS Qtr'!$J9:$GJ9, 'FS Qtr'!$J$4:$GJ$4, 'FS Ann'!AP$4)</f>
        <v>0</v>
      </c>
      <c r="AQ9" s="16">
        <f xml:space="preserve"> SUMIFS('FS Qtr'!$J9:$GJ9, 'FS Qtr'!$J$4:$GJ$4, 'FS Ann'!AQ$4)</f>
        <v>0</v>
      </c>
      <c r="AR9" s="16">
        <f xml:space="preserve"> SUMIFS('FS Qtr'!$J9:$GJ9, 'FS Qtr'!$J$4:$GJ$4, 'FS Ann'!AR$4)</f>
        <v>0</v>
      </c>
      <c r="AS9" s="16">
        <f xml:space="preserve"> SUMIFS('FS Qtr'!$J9:$GJ9, 'FS Qtr'!$J$4:$GJ$4, 'FS Ann'!AS$4)</f>
        <v>0</v>
      </c>
      <c r="AT9" s="16">
        <f xml:space="preserve"> SUMIFS('FS Qtr'!$J9:$GJ9, 'FS Qtr'!$J$4:$GJ$4, 'FS Ann'!AT$4)</f>
        <v>0</v>
      </c>
      <c r="AU9" s="16">
        <f xml:space="preserve"> SUMIFS('FS Qtr'!$J9:$GJ9, 'FS Qtr'!$J$4:$GJ$4, 'FS Ann'!AU$4)</f>
        <v>0</v>
      </c>
      <c r="AV9" s="16">
        <f xml:space="preserve"> SUMIFS('FS Qtr'!$J9:$GJ9, 'FS Qtr'!$J$4:$GJ$4, 'FS Ann'!AV$4)</f>
        <v>0</v>
      </c>
      <c r="AW9" s="16">
        <f xml:space="preserve"> SUMIFS('FS Qtr'!$J9:$GJ9, 'FS Qtr'!$J$4:$GJ$4, 'FS Ann'!AW$4)</f>
        <v>0</v>
      </c>
      <c r="AX9" s="16">
        <f xml:space="preserve"> SUMIFS('FS Qtr'!$J9:$GJ9, 'FS Qtr'!$J$4:$GJ$4, 'FS Ann'!AX$4)</f>
        <v>0</v>
      </c>
      <c r="AY9" s="16">
        <f xml:space="preserve"> SUMIFS('FS Qtr'!$J9:$GJ9, 'FS Qtr'!$J$4:$GJ$4, 'FS Ann'!AY$4)</f>
        <v>0</v>
      </c>
      <c r="AZ9" s="16">
        <f xml:space="preserve"> SUMIFS('FS Qtr'!$J9:$GJ9, 'FS Qtr'!$J$4:$GJ$4, 'FS Ann'!AZ$4)</f>
        <v>0</v>
      </c>
      <c r="BA9" s="16">
        <f xml:space="preserve"> SUMIFS('FS Qtr'!$J9:$GJ9, 'FS Qtr'!$J$4:$GJ$4, 'FS Ann'!BA$4)</f>
        <v>0</v>
      </c>
      <c r="BB9" s="16">
        <f xml:space="preserve"> SUMIFS('FS Qtr'!$J9:$GJ9, 'FS Qtr'!$J$4:$GJ$4, 'FS Ann'!BB$4)</f>
        <v>0</v>
      </c>
    </row>
    <row r="10" spans="1:54" outlineLevel="1" x14ac:dyDescent="0.25">
      <c r="A10" s="1"/>
      <c r="B10" s="1"/>
      <c r="C10" s="19"/>
      <c r="D10" s="89"/>
      <c r="E10" s="16" t="str">
        <f xml:space="preserve"> 'FS Qtr'!E10</f>
        <v>O&amp;M expense</v>
      </c>
      <c r="F10" s="16">
        <f xml:space="preserve"> 'FS Qtr'!F10</f>
        <v>0</v>
      </c>
      <c r="G10" s="403" t="str">
        <f xml:space="preserve"> 'FS Qtr'!G10</f>
        <v>$ 000s</v>
      </c>
      <c r="H10" s="16">
        <f t="shared" ref="H10:H26" si="1" xml:space="preserve"> SUM(J10:BB10)</f>
        <v>-70672.469220979605</v>
      </c>
      <c r="I10" s="16"/>
      <c r="J10" s="16">
        <f xml:space="preserve"> SUMIFS('FS Qtr'!$J10:$GJ10, 'FS Qtr'!$J$4:$GJ$4, 'FS Ann'!J$4)</f>
        <v>0</v>
      </c>
      <c r="K10" s="16">
        <f xml:space="preserve"> SUMIFS('FS Qtr'!$J10:$GJ10, 'FS Qtr'!$J$4:$GJ$4, 'FS Ann'!K$4)</f>
        <v>0</v>
      </c>
      <c r="L10" s="16">
        <f xml:space="preserve"> SUMIFS('FS Qtr'!$J10:$GJ10, 'FS Qtr'!$J$4:$GJ$4, 'FS Ann'!L$4)</f>
        <v>0</v>
      </c>
      <c r="M10" s="16">
        <f xml:space="preserve"> SUMIFS('FS Qtr'!$J10:$GJ10, 'FS Qtr'!$J$4:$GJ$4, 'FS Ann'!M$4)</f>
        <v>-2068.5199283315128</v>
      </c>
      <c r="N10" s="16">
        <f xml:space="preserve"> SUMIFS('FS Qtr'!$J10:$GJ10, 'FS Qtr'!$J$4:$GJ$4, 'FS Ann'!N$4)</f>
        <v>-2120.2329265398012</v>
      </c>
      <c r="O10" s="16">
        <f xml:space="preserve"> SUMIFS('FS Qtr'!$J10:$GJ10, 'FS Qtr'!$J$4:$GJ$4, 'FS Ann'!O$4)</f>
        <v>-2173.3857764368013</v>
      </c>
      <c r="P10" s="16">
        <f xml:space="preserve"> SUMIFS('FS Qtr'!$J10:$GJ10, 'FS Qtr'!$J$4:$GJ$4, 'FS Ann'!P$4)</f>
        <v>-2227.7204208477215</v>
      </c>
      <c r="Q10" s="16">
        <f xml:space="preserve"> SUMIFS('FS Qtr'!$J10:$GJ10, 'FS Qtr'!$J$4:$GJ$4, 'FS Ann'!Q$4)</f>
        <v>-2283.4134313689146</v>
      </c>
      <c r="R10" s="16">
        <f xml:space="preserve"> SUMIFS('FS Qtr'!$J10:$GJ10, 'FS Qtr'!$J$4:$GJ$4, 'FS Ann'!R$4)</f>
        <v>-2340.4987671531376</v>
      </c>
      <c r="S10" s="16">
        <f xml:space="preserve"> SUMIFS('FS Qtr'!$J10:$GJ10, 'FS Qtr'!$J$4:$GJ$4, 'FS Ann'!S$4)</f>
        <v>-2399.1735373151278</v>
      </c>
      <c r="T10" s="16">
        <f xml:space="preserve"> SUMIFS('FS Qtr'!$J10:$GJ10, 'FS Qtr'!$J$4:$GJ$4, 'FS Ann'!T$4)</f>
        <v>-2459.152875748006</v>
      </c>
      <c r="U10" s="16">
        <f xml:space="preserve"> SUMIFS('FS Qtr'!$J10:$GJ10, 'FS Qtr'!$J$4:$GJ$4, 'FS Ann'!U$4)</f>
        <v>-2520.6316976417065</v>
      </c>
      <c r="V10" s="16">
        <f xml:space="preserve"> SUMIFS('FS Qtr'!$J10:$GJ10, 'FS Qtr'!$J$4:$GJ$4, 'FS Ann'!V$4)</f>
        <v>-2583.6474900827498</v>
      </c>
      <c r="W10" s="16">
        <f xml:space="preserve"> SUMIFS('FS Qtr'!$J10:$GJ10, 'FS Qtr'!$J$4:$GJ$4, 'FS Ann'!W$4)</f>
        <v>-2648.4178393722718</v>
      </c>
      <c r="X10" s="16">
        <f xml:space="preserve"> SUMIFS('FS Qtr'!$J10:$GJ10, 'FS Qtr'!$J$4:$GJ$4, 'FS Ann'!X$4)</f>
        <v>-2714.6282853565781</v>
      </c>
      <c r="Y10" s="16">
        <f xml:space="preserve"> SUMIFS('FS Qtr'!$J10:$GJ10, 'FS Qtr'!$J$4:$GJ$4, 'FS Ann'!Y$4)</f>
        <v>-2782.4939924904929</v>
      </c>
      <c r="Z10" s="16">
        <f xml:space="preserve"> SUMIFS('FS Qtr'!$J10:$GJ10, 'FS Qtr'!$J$4:$GJ$4, 'FS Ann'!Z$4)</f>
        <v>-2852.0563423027552</v>
      </c>
      <c r="AA10" s="16">
        <f xml:space="preserve"> SUMIFS('FS Qtr'!$J10:$GJ10, 'FS Qtr'!$J$4:$GJ$4, 'FS Ann'!AA$4)</f>
        <v>-2923.5555256059815</v>
      </c>
      <c r="AB10" s="16">
        <f xml:space="preserve"> SUMIFS('FS Qtr'!$J10:$GJ10, 'FS Qtr'!$J$4:$GJ$4, 'FS Ann'!AB$4)</f>
        <v>-2996.6444137461312</v>
      </c>
      <c r="AC10" s="16">
        <f xml:space="preserve"> SUMIFS('FS Qtr'!$J10:$GJ10, 'FS Qtr'!$J$4:$GJ$4, 'FS Ann'!AC$4)</f>
        <v>-3071.5605240897858</v>
      </c>
      <c r="AD10" s="16">
        <f xml:space="preserve"> SUMIFS('FS Qtr'!$J10:$GJ10, 'FS Qtr'!$J$4:$GJ$4, 'FS Ann'!AD$4)</f>
        <v>-3148.3495371920308</v>
      </c>
      <c r="AE10" s="16">
        <f xml:space="preserve"> SUMIFS('FS Qtr'!$J10:$GJ10, 'FS Qtr'!$J$4:$GJ$4, 'FS Ann'!AE$4)</f>
        <v>-3227.276596704668</v>
      </c>
      <c r="AF10" s="16">
        <f xml:space="preserve"> SUMIFS('FS Qtr'!$J10:$GJ10, 'FS Qtr'!$J$4:$GJ$4, 'FS Ann'!AF$4)</f>
        <v>-3307.9585116222847</v>
      </c>
      <c r="AG10" s="16">
        <f xml:space="preserve"> SUMIFS('FS Qtr'!$J10:$GJ10, 'FS Qtr'!$J$4:$GJ$4, 'FS Ann'!AG$4)</f>
        <v>-3390.6574744128425</v>
      </c>
      <c r="AH10" s="16">
        <f xml:space="preserve"> SUMIFS('FS Qtr'!$J10:$GJ10, 'FS Qtr'!$J$4:$GJ$4, 'FS Ann'!AH$4)</f>
        <v>-3475.4239112731643</v>
      </c>
      <c r="AI10" s="16">
        <f xml:space="preserve"> SUMIFS('FS Qtr'!$J10:$GJ10, 'FS Qtr'!$J$4:$GJ$4, 'FS Ann'!AI$4)</f>
        <v>-3562.5505109839905</v>
      </c>
      <c r="AJ10" s="16">
        <f xml:space="preserve"> SUMIFS('FS Qtr'!$J10:$GJ10, 'FS Qtr'!$J$4:$GJ$4, 'FS Ann'!AJ$4)</f>
        <v>-3651.6142737585906</v>
      </c>
      <c r="AK10" s="16">
        <f xml:space="preserve"> SUMIFS('FS Qtr'!$J10:$GJ10, 'FS Qtr'!$J$4:$GJ$4, 'FS Ann'!AK$4)</f>
        <v>-3742.9046306025562</v>
      </c>
      <c r="AL10" s="16">
        <f xml:space="preserve"> SUMIFS('FS Qtr'!$J10:$GJ10, 'FS Qtr'!$J$4:$GJ$4, 'FS Ann'!AL$4)</f>
        <v>0</v>
      </c>
      <c r="AM10" s="16">
        <f xml:space="preserve"> SUMIFS('FS Qtr'!$J10:$GJ10, 'FS Qtr'!$J$4:$GJ$4, 'FS Ann'!AM$4)</f>
        <v>0</v>
      </c>
      <c r="AN10" s="16">
        <f xml:space="preserve"> SUMIFS('FS Qtr'!$J10:$GJ10, 'FS Qtr'!$J$4:$GJ$4, 'FS Ann'!AN$4)</f>
        <v>0</v>
      </c>
      <c r="AO10" s="16">
        <f xml:space="preserve"> SUMIFS('FS Qtr'!$J10:$GJ10, 'FS Qtr'!$J$4:$GJ$4, 'FS Ann'!AO$4)</f>
        <v>0</v>
      </c>
      <c r="AP10" s="16">
        <f xml:space="preserve"> SUMIFS('FS Qtr'!$J10:$GJ10, 'FS Qtr'!$J$4:$GJ$4, 'FS Ann'!AP$4)</f>
        <v>0</v>
      </c>
      <c r="AQ10" s="16">
        <f xml:space="preserve"> SUMIFS('FS Qtr'!$J10:$GJ10, 'FS Qtr'!$J$4:$GJ$4, 'FS Ann'!AQ$4)</f>
        <v>0</v>
      </c>
      <c r="AR10" s="16">
        <f xml:space="preserve"> SUMIFS('FS Qtr'!$J10:$GJ10, 'FS Qtr'!$J$4:$GJ$4, 'FS Ann'!AR$4)</f>
        <v>0</v>
      </c>
      <c r="AS10" s="16">
        <f xml:space="preserve"> SUMIFS('FS Qtr'!$J10:$GJ10, 'FS Qtr'!$J$4:$GJ$4, 'FS Ann'!AS$4)</f>
        <v>0</v>
      </c>
      <c r="AT10" s="16">
        <f xml:space="preserve"> SUMIFS('FS Qtr'!$J10:$GJ10, 'FS Qtr'!$J$4:$GJ$4, 'FS Ann'!AT$4)</f>
        <v>0</v>
      </c>
      <c r="AU10" s="16">
        <f xml:space="preserve"> SUMIFS('FS Qtr'!$J10:$GJ10, 'FS Qtr'!$J$4:$GJ$4, 'FS Ann'!AU$4)</f>
        <v>0</v>
      </c>
      <c r="AV10" s="16">
        <f xml:space="preserve"> SUMIFS('FS Qtr'!$J10:$GJ10, 'FS Qtr'!$J$4:$GJ$4, 'FS Ann'!AV$4)</f>
        <v>0</v>
      </c>
      <c r="AW10" s="16">
        <f xml:space="preserve"> SUMIFS('FS Qtr'!$J10:$GJ10, 'FS Qtr'!$J$4:$GJ$4, 'FS Ann'!AW$4)</f>
        <v>0</v>
      </c>
      <c r="AX10" s="16">
        <f xml:space="preserve"> SUMIFS('FS Qtr'!$J10:$GJ10, 'FS Qtr'!$J$4:$GJ$4, 'FS Ann'!AX$4)</f>
        <v>0</v>
      </c>
      <c r="AY10" s="16">
        <f xml:space="preserve"> SUMIFS('FS Qtr'!$J10:$GJ10, 'FS Qtr'!$J$4:$GJ$4, 'FS Ann'!AY$4)</f>
        <v>0</v>
      </c>
      <c r="AZ10" s="16">
        <f xml:space="preserve"> SUMIFS('FS Qtr'!$J10:$GJ10, 'FS Qtr'!$J$4:$GJ$4, 'FS Ann'!AZ$4)</f>
        <v>0</v>
      </c>
      <c r="BA10" s="16">
        <f xml:space="preserve"> SUMIFS('FS Qtr'!$J10:$GJ10, 'FS Qtr'!$J$4:$GJ$4, 'FS Ann'!BA$4)</f>
        <v>0</v>
      </c>
      <c r="BB10" s="16">
        <f xml:space="preserve"> SUMIFS('FS Qtr'!$J10:$GJ10, 'FS Qtr'!$J$4:$GJ$4, 'FS Ann'!BB$4)</f>
        <v>0</v>
      </c>
    </row>
    <row r="11" spans="1:54" outlineLevel="1" x14ac:dyDescent="0.25">
      <c r="A11" s="1"/>
      <c r="B11" s="1"/>
      <c r="C11" s="19"/>
      <c r="D11" s="89"/>
      <c r="E11" s="90" t="s">
        <v>51</v>
      </c>
      <c r="F11" s="90"/>
      <c r="G11" s="343" t="str">
        <f>SMU</f>
        <v>$ 000s</v>
      </c>
      <c r="H11" s="90">
        <f t="shared" si="1"/>
        <v>189006.39115754943</v>
      </c>
      <c r="I11" s="90"/>
      <c r="J11" s="90">
        <f t="shared" ref="J11:BB11" si="2">SUM(J9:J10)</f>
        <v>0</v>
      </c>
      <c r="K11" s="90">
        <f t="shared" si="2"/>
        <v>0</v>
      </c>
      <c r="L11" s="90">
        <f t="shared" si="2"/>
        <v>0</v>
      </c>
      <c r="M11" s="90">
        <f t="shared" si="2"/>
        <v>8952.1622728282364</v>
      </c>
      <c r="N11" s="90">
        <f t="shared" si="2"/>
        <v>8845.6200099375637</v>
      </c>
      <c r="O11" s="90">
        <f t="shared" si="2"/>
        <v>8737.9106777695342</v>
      </c>
      <c r="P11" s="90">
        <f t="shared" si="2"/>
        <v>8629.2909763725111</v>
      </c>
      <c r="Q11" s="90">
        <f t="shared" si="2"/>
        <v>8519.5829837755991</v>
      </c>
      <c r="R11" s="90">
        <f t="shared" si="2"/>
        <v>8408.7513971697626</v>
      </c>
      <c r="S11" s="90">
        <f t="shared" si="2"/>
        <v>8296.5977704688557</v>
      </c>
      <c r="T11" s="90">
        <f t="shared" si="2"/>
        <v>8183.4056394599374</v>
      </c>
      <c r="U11" s="90">
        <f t="shared" si="2"/>
        <v>8068.9787652517707</v>
      </c>
      <c r="V11" s="90">
        <f t="shared" si="2"/>
        <v>7953.2783436421041</v>
      </c>
      <c r="W11" s="90">
        <f t="shared" si="2"/>
        <v>7836.0854777668883</v>
      </c>
      <c r="X11" s="90">
        <f t="shared" si="2"/>
        <v>7717.7133237371136</v>
      </c>
      <c r="Y11" s="90">
        <f t="shared" si="2"/>
        <v>7597.9454195430362</v>
      </c>
      <c r="Z11" s="90">
        <f t="shared" si="2"/>
        <v>7476.7390925564787</v>
      </c>
      <c r="AA11" s="90">
        <f t="shared" si="2"/>
        <v>7353.8528672887787</v>
      </c>
      <c r="AB11" s="90">
        <f t="shared" si="2"/>
        <v>7229.6325941093546</v>
      </c>
      <c r="AC11" s="90">
        <f t="shared" si="2"/>
        <v>7103.8394837266205</v>
      </c>
      <c r="AD11" s="90">
        <f t="shared" si="2"/>
        <v>6976.4265899884722</v>
      </c>
      <c r="AE11" s="90">
        <f t="shared" si="2"/>
        <v>6847.127509942603</v>
      </c>
      <c r="AF11" s="90">
        <f t="shared" si="2"/>
        <v>6716.3241815590809</v>
      </c>
      <c r="AG11" s="90">
        <f t="shared" si="2"/>
        <v>6583.7531655686143</v>
      </c>
      <c r="AH11" s="90">
        <f t="shared" si="2"/>
        <v>6449.36279517605</v>
      </c>
      <c r="AI11" s="90">
        <f t="shared" si="2"/>
        <v>6312.859147174433</v>
      </c>
      <c r="AJ11" s="90">
        <f t="shared" si="2"/>
        <v>6174.6639930657129</v>
      </c>
      <c r="AK11" s="90">
        <f t="shared" si="2"/>
        <v>6034.4866796703827</v>
      </c>
      <c r="AL11" s="90">
        <f t="shared" si="2"/>
        <v>0</v>
      </c>
      <c r="AM11" s="90">
        <f t="shared" si="2"/>
        <v>0</v>
      </c>
      <c r="AN11" s="90">
        <f t="shared" si="2"/>
        <v>0</v>
      </c>
      <c r="AO11" s="90">
        <f t="shared" si="2"/>
        <v>0</v>
      </c>
      <c r="AP11" s="90">
        <f t="shared" si="2"/>
        <v>0</v>
      </c>
      <c r="AQ11" s="90">
        <f t="shared" si="2"/>
        <v>0</v>
      </c>
      <c r="AR11" s="90">
        <f t="shared" si="2"/>
        <v>0</v>
      </c>
      <c r="AS11" s="90">
        <f t="shared" si="2"/>
        <v>0</v>
      </c>
      <c r="AT11" s="90">
        <f t="shared" si="2"/>
        <v>0</v>
      </c>
      <c r="AU11" s="90">
        <f t="shared" si="2"/>
        <v>0</v>
      </c>
      <c r="AV11" s="90">
        <f t="shared" si="2"/>
        <v>0</v>
      </c>
      <c r="AW11" s="90">
        <f t="shared" si="2"/>
        <v>0</v>
      </c>
      <c r="AX11" s="90">
        <f t="shared" si="2"/>
        <v>0</v>
      </c>
      <c r="AY11" s="90">
        <f t="shared" si="2"/>
        <v>0</v>
      </c>
      <c r="AZ11" s="90">
        <f t="shared" si="2"/>
        <v>0</v>
      </c>
      <c r="BA11" s="90">
        <f t="shared" si="2"/>
        <v>0</v>
      </c>
      <c r="BB11" s="90">
        <f t="shared" si="2"/>
        <v>0</v>
      </c>
    </row>
    <row r="12" spans="1:54" outlineLevel="1" x14ac:dyDescent="0.25">
      <c r="A12" s="1"/>
      <c r="B12" s="1"/>
      <c r="C12" s="19"/>
      <c r="D12" s="89"/>
      <c r="E12" s="16"/>
      <c r="F12" s="16"/>
      <c r="G12" s="403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outlineLevel="1" x14ac:dyDescent="0.25">
      <c r="A13" s="1"/>
      <c r="B13" s="1"/>
      <c r="C13" s="19"/>
      <c r="D13" s="89"/>
      <c r="E13" s="16" t="str">
        <f xml:space="preserve"> 'FS Qtr'!E13</f>
        <v>Solar asset depreciation</v>
      </c>
      <c r="F13" s="16">
        <f xml:space="preserve"> 'FS Qtr'!F13</f>
        <v>0</v>
      </c>
      <c r="G13" s="403" t="str">
        <f xml:space="preserve"> 'FS Qtr'!G13</f>
        <v>$ 000s</v>
      </c>
      <c r="H13" s="16">
        <f t="shared" si="1"/>
        <v>-81100</v>
      </c>
      <c r="I13" s="16"/>
      <c r="J13" s="16">
        <f xml:space="preserve"> SUMIFS('FS Qtr'!$J13:$GJ13, 'FS Qtr'!$J$4:$GJ$4, 'FS Ann'!J$4)</f>
        <v>0</v>
      </c>
      <c r="K13" s="16">
        <f xml:space="preserve"> SUMIFS('FS Qtr'!$J13:$GJ13, 'FS Qtr'!$J$4:$GJ$4, 'FS Ann'!K$4)</f>
        <v>0</v>
      </c>
      <c r="L13" s="16">
        <f xml:space="preserve"> SUMIFS('FS Qtr'!$J13:$GJ13, 'FS Qtr'!$J$4:$GJ$4, 'FS Ann'!L$4)</f>
        <v>0</v>
      </c>
      <c r="M13" s="16">
        <f xml:space="preserve"> SUMIFS('FS Qtr'!$J13:$GJ13, 'FS Qtr'!$J$4:$GJ$4, 'FS Ann'!M$4)</f>
        <v>-5406.666666666667</v>
      </c>
      <c r="N13" s="16">
        <f xml:space="preserve"> SUMIFS('FS Qtr'!$J13:$GJ13, 'FS Qtr'!$J$4:$GJ$4, 'FS Ann'!N$4)</f>
        <v>-5406.666666666667</v>
      </c>
      <c r="O13" s="16">
        <f xml:space="preserve"> SUMIFS('FS Qtr'!$J13:$GJ13, 'FS Qtr'!$J$4:$GJ$4, 'FS Ann'!O$4)</f>
        <v>-5406.666666666667</v>
      </c>
      <c r="P13" s="16">
        <f xml:space="preserve"> SUMIFS('FS Qtr'!$J13:$GJ13, 'FS Qtr'!$J$4:$GJ$4, 'FS Ann'!P$4)</f>
        <v>-5406.666666666667</v>
      </c>
      <c r="Q13" s="16">
        <f xml:space="preserve"> SUMIFS('FS Qtr'!$J13:$GJ13, 'FS Qtr'!$J$4:$GJ$4, 'FS Ann'!Q$4)</f>
        <v>-5406.666666666667</v>
      </c>
      <c r="R13" s="16">
        <f xml:space="preserve"> SUMIFS('FS Qtr'!$J13:$GJ13, 'FS Qtr'!$J$4:$GJ$4, 'FS Ann'!R$4)</f>
        <v>-5406.666666666667</v>
      </c>
      <c r="S13" s="16">
        <f xml:space="preserve"> SUMIFS('FS Qtr'!$J13:$GJ13, 'FS Qtr'!$J$4:$GJ$4, 'FS Ann'!S$4)</f>
        <v>-5406.666666666667</v>
      </c>
      <c r="T13" s="16">
        <f xml:space="preserve"> SUMIFS('FS Qtr'!$J13:$GJ13, 'FS Qtr'!$J$4:$GJ$4, 'FS Ann'!T$4)</f>
        <v>-5406.666666666667</v>
      </c>
      <c r="U13" s="16">
        <f xml:space="preserve"> SUMIFS('FS Qtr'!$J13:$GJ13, 'FS Qtr'!$J$4:$GJ$4, 'FS Ann'!U$4)</f>
        <v>-5406.666666666667</v>
      </c>
      <c r="V13" s="16">
        <f xml:space="preserve"> SUMIFS('FS Qtr'!$J13:$GJ13, 'FS Qtr'!$J$4:$GJ$4, 'FS Ann'!V$4)</f>
        <v>-5406.666666666667</v>
      </c>
      <c r="W13" s="16">
        <f xml:space="preserve"> SUMIFS('FS Qtr'!$J13:$GJ13, 'FS Qtr'!$J$4:$GJ$4, 'FS Ann'!W$4)</f>
        <v>-5406.666666666667</v>
      </c>
      <c r="X13" s="16">
        <f xml:space="preserve"> SUMIFS('FS Qtr'!$J13:$GJ13, 'FS Qtr'!$J$4:$GJ$4, 'FS Ann'!X$4)</f>
        <v>-5406.666666666667</v>
      </c>
      <c r="Y13" s="16">
        <f xml:space="preserve"> SUMIFS('FS Qtr'!$J13:$GJ13, 'FS Qtr'!$J$4:$GJ$4, 'FS Ann'!Y$4)</f>
        <v>-5406.666666666667</v>
      </c>
      <c r="Z13" s="16">
        <f xml:space="preserve"> SUMIFS('FS Qtr'!$J13:$GJ13, 'FS Qtr'!$J$4:$GJ$4, 'FS Ann'!Z$4)</f>
        <v>-5406.666666666667</v>
      </c>
      <c r="AA13" s="16">
        <f xml:space="preserve"> SUMIFS('FS Qtr'!$J13:$GJ13, 'FS Qtr'!$J$4:$GJ$4, 'FS Ann'!AA$4)</f>
        <v>-5406.666666666667</v>
      </c>
      <c r="AB13" s="16">
        <f xml:space="preserve"> SUMIFS('FS Qtr'!$J13:$GJ13, 'FS Qtr'!$J$4:$GJ$4, 'FS Ann'!AB$4)</f>
        <v>0</v>
      </c>
      <c r="AC13" s="16">
        <f xml:space="preserve"> SUMIFS('FS Qtr'!$J13:$GJ13, 'FS Qtr'!$J$4:$GJ$4, 'FS Ann'!AC$4)</f>
        <v>0</v>
      </c>
      <c r="AD13" s="16">
        <f xml:space="preserve"> SUMIFS('FS Qtr'!$J13:$GJ13, 'FS Qtr'!$J$4:$GJ$4, 'FS Ann'!AD$4)</f>
        <v>0</v>
      </c>
      <c r="AE13" s="16">
        <f xml:space="preserve"> SUMIFS('FS Qtr'!$J13:$GJ13, 'FS Qtr'!$J$4:$GJ$4, 'FS Ann'!AE$4)</f>
        <v>0</v>
      </c>
      <c r="AF13" s="16">
        <f xml:space="preserve"> SUMIFS('FS Qtr'!$J13:$GJ13, 'FS Qtr'!$J$4:$GJ$4, 'FS Ann'!AF$4)</f>
        <v>0</v>
      </c>
      <c r="AG13" s="16">
        <f xml:space="preserve"> SUMIFS('FS Qtr'!$J13:$GJ13, 'FS Qtr'!$J$4:$GJ$4, 'FS Ann'!AG$4)</f>
        <v>0</v>
      </c>
      <c r="AH13" s="16">
        <f xml:space="preserve"> SUMIFS('FS Qtr'!$J13:$GJ13, 'FS Qtr'!$J$4:$GJ$4, 'FS Ann'!AH$4)</f>
        <v>0</v>
      </c>
      <c r="AI13" s="16">
        <f xml:space="preserve"> SUMIFS('FS Qtr'!$J13:$GJ13, 'FS Qtr'!$J$4:$GJ$4, 'FS Ann'!AI$4)</f>
        <v>0</v>
      </c>
      <c r="AJ13" s="16">
        <f xml:space="preserve"> SUMIFS('FS Qtr'!$J13:$GJ13, 'FS Qtr'!$J$4:$GJ$4, 'FS Ann'!AJ$4)</f>
        <v>0</v>
      </c>
      <c r="AK13" s="16">
        <f xml:space="preserve"> SUMIFS('FS Qtr'!$J13:$GJ13, 'FS Qtr'!$J$4:$GJ$4, 'FS Ann'!AK$4)</f>
        <v>0</v>
      </c>
      <c r="AL13" s="16">
        <f xml:space="preserve"> SUMIFS('FS Qtr'!$J13:$GJ13, 'FS Qtr'!$J$4:$GJ$4, 'FS Ann'!AL$4)</f>
        <v>0</v>
      </c>
      <c r="AM13" s="16">
        <f xml:space="preserve"> SUMIFS('FS Qtr'!$J13:$GJ13, 'FS Qtr'!$J$4:$GJ$4, 'FS Ann'!AM$4)</f>
        <v>0</v>
      </c>
      <c r="AN13" s="16">
        <f xml:space="preserve"> SUMIFS('FS Qtr'!$J13:$GJ13, 'FS Qtr'!$J$4:$GJ$4, 'FS Ann'!AN$4)</f>
        <v>0</v>
      </c>
      <c r="AO13" s="16">
        <f xml:space="preserve"> SUMIFS('FS Qtr'!$J13:$GJ13, 'FS Qtr'!$J$4:$GJ$4, 'FS Ann'!AO$4)</f>
        <v>0</v>
      </c>
      <c r="AP13" s="16">
        <f xml:space="preserve"> SUMIFS('FS Qtr'!$J13:$GJ13, 'FS Qtr'!$J$4:$GJ$4, 'FS Ann'!AP$4)</f>
        <v>0</v>
      </c>
      <c r="AQ13" s="16">
        <f xml:space="preserve"> SUMIFS('FS Qtr'!$J13:$GJ13, 'FS Qtr'!$J$4:$GJ$4, 'FS Ann'!AQ$4)</f>
        <v>0</v>
      </c>
      <c r="AR13" s="16">
        <f xml:space="preserve"> SUMIFS('FS Qtr'!$J13:$GJ13, 'FS Qtr'!$J$4:$GJ$4, 'FS Ann'!AR$4)</f>
        <v>0</v>
      </c>
      <c r="AS13" s="16">
        <f xml:space="preserve"> SUMIFS('FS Qtr'!$J13:$GJ13, 'FS Qtr'!$J$4:$GJ$4, 'FS Ann'!AS$4)</f>
        <v>0</v>
      </c>
      <c r="AT13" s="16">
        <f xml:space="preserve"> SUMIFS('FS Qtr'!$J13:$GJ13, 'FS Qtr'!$J$4:$GJ$4, 'FS Ann'!AT$4)</f>
        <v>0</v>
      </c>
      <c r="AU13" s="16">
        <f xml:space="preserve"> SUMIFS('FS Qtr'!$J13:$GJ13, 'FS Qtr'!$J$4:$GJ$4, 'FS Ann'!AU$4)</f>
        <v>0</v>
      </c>
      <c r="AV13" s="16">
        <f xml:space="preserve"> SUMIFS('FS Qtr'!$J13:$GJ13, 'FS Qtr'!$J$4:$GJ$4, 'FS Ann'!AV$4)</f>
        <v>0</v>
      </c>
      <c r="AW13" s="16">
        <f xml:space="preserve"> SUMIFS('FS Qtr'!$J13:$GJ13, 'FS Qtr'!$J$4:$GJ$4, 'FS Ann'!AW$4)</f>
        <v>0</v>
      </c>
      <c r="AX13" s="16">
        <f xml:space="preserve"> SUMIFS('FS Qtr'!$J13:$GJ13, 'FS Qtr'!$J$4:$GJ$4, 'FS Ann'!AX$4)</f>
        <v>0</v>
      </c>
      <c r="AY13" s="16">
        <f xml:space="preserve"> SUMIFS('FS Qtr'!$J13:$GJ13, 'FS Qtr'!$J$4:$GJ$4, 'FS Ann'!AY$4)</f>
        <v>0</v>
      </c>
      <c r="AZ13" s="16">
        <f xml:space="preserve"> SUMIFS('FS Qtr'!$J13:$GJ13, 'FS Qtr'!$J$4:$GJ$4, 'FS Ann'!AZ$4)</f>
        <v>0</v>
      </c>
      <c r="BA13" s="16">
        <f xml:space="preserve"> SUMIFS('FS Qtr'!$J13:$GJ13, 'FS Qtr'!$J$4:$GJ$4, 'FS Ann'!BA$4)</f>
        <v>0</v>
      </c>
      <c r="BB13" s="16">
        <f xml:space="preserve"> SUMIFS('FS Qtr'!$J13:$GJ13, 'FS Qtr'!$J$4:$GJ$4, 'FS Ann'!BB$4)</f>
        <v>0</v>
      </c>
    </row>
    <row r="14" spans="1:54" outlineLevel="1" x14ac:dyDescent="0.25">
      <c r="A14" s="1"/>
      <c r="B14" s="1"/>
      <c r="C14" s="19"/>
      <c r="D14" s="89"/>
      <c r="E14" s="16" t="str">
        <f xml:space="preserve"> 'FS Qtr'!E14</f>
        <v>Amortisation of capitalised finance costs</v>
      </c>
      <c r="F14" s="16">
        <f xml:space="preserve"> 'FS Qtr'!F14</f>
        <v>0</v>
      </c>
      <c r="G14" s="403" t="str">
        <f xml:space="preserve"> 'FS Qtr'!G14</f>
        <v>$ 000s</v>
      </c>
      <c r="H14" s="16">
        <f t="shared" si="1"/>
        <v>-2905.55916667478</v>
      </c>
      <c r="I14" s="16"/>
      <c r="J14" s="16">
        <f xml:space="preserve"> SUMIFS('FS Qtr'!$J14:$GJ14, 'FS Qtr'!$J$4:$GJ$4, 'FS Ann'!J$4)</f>
        <v>0</v>
      </c>
      <c r="K14" s="16">
        <f xml:space="preserve"> SUMIFS('FS Qtr'!$J14:$GJ14, 'FS Qtr'!$J$4:$GJ$4, 'FS Ann'!K$4)</f>
        <v>0</v>
      </c>
      <c r="L14" s="16">
        <f xml:space="preserve"> SUMIFS('FS Qtr'!$J14:$GJ14, 'FS Qtr'!$J$4:$GJ$4, 'FS Ann'!L$4)</f>
        <v>0</v>
      </c>
      <c r="M14" s="16">
        <f xml:space="preserve"> SUMIFS('FS Qtr'!$J14:$GJ14, 'FS Qtr'!$J$4:$GJ$4, 'FS Ann'!M$4)</f>
        <v>-242.1299305562317</v>
      </c>
      <c r="N14" s="16">
        <f xml:space="preserve"> SUMIFS('FS Qtr'!$J14:$GJ14, 'FS Qtr'!$J$4:$GJ$4, 'FS Ann'!N$4)</f>
        <v>-242.1299305562317</v>
      </c>
      <c r="O14" s="16">
        <f xml:space="preserve"> SUMIFS('FS Qtr'!$J14:$GJ14, 'FS Qtr'!$J$4:$GJ$4, 'FS Ann'!O$4)</f>
        <v>-242.1299305562317</v>
      </c>
      <c r="P14" s="16">
        <f xml:space="preserve"> SUMIFS('FS Qtr'!$J14:$GJ14, 'FS Qtr'!$J$4:$GJ$4, 'FS Ann'!P$4)</f>
        <v>-242.1299305562317</v>
      </c>
      <c r="Q14" s="16">
        <f xml:space="preserve"> SUMIFS('FS Qtr'!$J14:$GJ14, 'FS Qtr'!$J$4:$GJ$4, 'FS Ann'!Q$4)</f>
        <v>-242.1299305562317</v>
      </c>
      <c r="R14" s="16">
        <f xml:space="preserve"> SUMIFS('FS Qtr'!$J14:$GJ14, 'FS Qtr'!$J$4:$GJ$4, 'FS Ann'!R$4)</f>
        <v>-242.1299305562317</v>
      </c>
      <c r="S14" s="16">
        <f xml:space="preserve"> SUMIFS('FS Qtr'!$J14:$GJ14, 'FS Qtr'!$J$4:$GJ$4, 'FS Ann'!S$4)</f>
        <v>-242.1299305562317</v>
      </c>
      <c r="T14" s="16">
        <f xml:space="preserve"> SUMIFS('FS Qtr'!$J14:$GJ14, 'FS Qtr'!$J$4:$GJ$4, 'FS Ann'!T$4)</f>
        <v>-242.1299305562317</v>
      </c>
      <c r="U14" s="16">
        <f xml:space="preserve"> SUMIFS('FS Qtr'!$J14:$GJ14, 'FS Qtr'!$J$4:$GJ$4, 'FS Ann'!U$4)</f>
        <v>-242.1299305562317</v>
      </c>
      <c r="V14" s="16">
        <f xml:space="preserve"> SUMIFS('FS Qtr'!$J14:$GJ14, 'FS Qtr'!$J$4:$GJ$4, 'FS Ann'!V$4)</f>
        <v>-242.1299305562317</v>
      </c>
      <c r="W14" s="16">
        <f xml:space="preserve"> SUMIFS('FS Qtr'!$J14:$GJ14, 'FS Qtr'!$J$4:$GJ$4, 'FS Ann'!W$4)</f>
        <v>-242.1299305562317</v>
      </c>
      <c r="X14" s="16">
        <f xml:space="preserve"> SUMIFS('FS Qtr'!$J14:$GJ14, 'FS Qtr'!$J$4:$GJ$4, 'FS Ann'!X$4)</f>
        <v>-242.1299305562317</v>
      </c>
      <c r="Y14" s="16">
        <f xml:space="preserve"> SUMIFS('FS Qtr'!$J14:$GJ14, 'FS Qtr'!$J$4:$GJ$4, 'FS Ann'!Y$4)</f>
        <v>0</v>
      </c>
      <c r="Z14" s="16">
        <f xml:space="preserve"> SUMIFS('FS Qtr'!$J14:$GJ14, 'FS Qtr'!$J$4:$GJ$4, 'FS Ann'!Z$4)</f>
        <v>0</v>
      </c>
      <c r="AA14" s="16">
        <f xml:space="preserve"> SUMIFS('FS Qtr'!$J14:$GJ14, 'FS Qtr'!$J$4:$GJ$4, 'FS Ann'!AA$4)</f>
        <v>0</v>
      </c>
      <c r="AB14" s="16">
        <f xml:space="preserve"> SUMIFS('FS Qtr'!$J14:$GJ14, 'FS Qtr'!$J$4:$GJ$4, 'FS Ann'!AB$4)</f>
        <v>0</v>
      </c>
      <c r="AC14" s="16">
        <f xml:space="preserve"> SUMIFS('FS Qtr'!$J14:$GJ14, 'FS Qtr'!$J$4:$GJ$4, 'FS Ann'!AC$4)</f>
        <v>0</v>
      </c>
      <c r="AD14" s="16">
        <f xml:space="preserve"> SUMIFS('FS Qtr'!$J14:$GJ14, 'FS Qtr'!$J$4:$GJ$4, 'FS Ann'!AD$4)</f>
        <v>0</v>
      </c>
      <c r="AE14" s="16">
        <f xml:space="preserve"> SUMIFS('FS Qtr'!$J14:$GJ14, 'FS Qtr'!$J$4:$GJ$4, 'FS Ann'!AE$4)</f>
        <v>0</v>
      </c>
      <c r="AF14" s="16">
        <f xml:space="preserve"> SUMIFS('FS Qtr'!$J14:$GJ14, 'FS Qtr'!$J$4:$GJ$4, 'FS Ann'!AF$4)</f>
        <v>0</v>
      </c>
      <c r="AG14" s="16">
        <f xml:space="preserve"> SUMIFS('FS Qtr'!$J14:$GJ14, 'FS Qtr'!$J$4:$GJ$4, 'FS Ann'!AG$4)</f>
        <v>0</v>
      </c>
      <c r="AH14" s="16">
        <f xml:space="preserve"> SUMIFS('FS Qtr'!$J14:$GJ14, 'FS Qtr'!$J$4:$GJ$4, 'FS Ann'!AH$4)</f>
        <v>0</v>
      </c>
      <c r="AI14" s="16">
        <f xml:space="preserve"> SUMIFS('FS Qtr'!$J14:$GJ14, 'FS Qtr'!$J$4:$GJ$4, 'FS Ann'!AI$4)</f>
        <v>0</v>
      </c>
      <c r="AJ14" s="16">
        <f xml:space="preserve"> SUMIFS('FS Qtr'!$J14:$GJ14, 'FS Qtr'!$J$4:$GJ$4, 'FS Ann'!AJ$4)</f>
        <v>0</v>
      </c>
      <c r="AK14" s="16">
        <f xml:space="preserve"> SUMIFS('FS Qtr'!$J14:$GJ14, 'FS Qtr'!$J$4:$GJ$4, 'FS Ann'!AK$4)</f>
        <v>0</v>
      </c>
      <c r="AL14" s="16">
        <f xml:space="preserve"> SUMIFS('FS Qtr'!$J14:$GJ14, 'FS Qtr'!$J$4:$GJ$4, 'FS Ann'!AL$4)</f>
        <v>0</v>
      </c>
      <c r="AM14" s="16">
        <f xml:space="preserve"> SUMIFS('FS Qtr'!$J14:$GJ14, 'FS Qtr'!$J$4:$GJ$4, 'FS Ann'!AM$4)</f>
        <v>0</v>
      </c>
      <c r="AN14" s="16">
        <f xml:space="preserve"> SUMIFS('FS Qtr'!$J14:$GJ14, 'FS Qtr'!$J$4:$GJ$4, 'FS Ann'!AN$4)</f>
        <v>0</v>
      </c>
      <c r="AO14" s="16">
        <f xml:space="preserve"> SUMIFS('FS Qtr'!$J14:$GJ14, 'FS Qtr'!$J$4:$GJ$4, 'FS Ann'!AO$4)</f>
        <v>0</v>
      </c>
      <c r="AP14" s="16">
        <f xml:space="preserve"> SUMIFS('FS Qtr'!$J14:$GJ14, 'FS Qtr'!$J$4:$GJ$4, 'FS Ann'!AP$4)</f>
        <v>0</v>
      </c>
      <c r="AQ14" s="16">
        <f xml:space="preserve"> SUMIFS('FS Qtr'!$J14:$GJ14, 'FS Qtr'!$J$4:$GJ$4, 'FS Ann'!AQ$4)</f>
        <v>0</v>
      </c>
      <c r="AR14" s="16">
        <f xml:space="preserve"> SUMIFS('FS Qtr'!$J14:$GJ14, 'FS Qtr'!$J$4:$GJ$4, 'FS Ann'!AR$4)</f>
        <v>0</v>
      </c>
      <c r="AS14" s="16">
        <f xml:space="preserve"> SUMIFS('FS Qtr'!$J14:$GJ14, 'FS Qtr'!$J$4:$GJ$4, 'FS Ann'!AS$4)</f>
        <v>0</v>
      </c>
      <c r="AT14" s="16">
        <f xml:space="preserve"> SUMIFS('FS Qtr'!$J14:$GJ14, 'FS Qtr'!$J$4:$GJ$4, 'FS Ann'!AT$4)</f>
        <v>0</v>
      </c>
      <c r="AU14" s="16">
        <f xml:space="preserve"> SUMIFS('FS Qtr'!$J14:$GJ14, 'FS Qtr'!$J$4:$GJ$4, 'FS Ann'!AU$4)</f>
        <v>0</v>
      </c>
      <c r="AV14" s="16">
        <f xml:space="preserve"> SUMIFS('FS Qtr'!$J14:$GJ14, 'FS Qtr'!$J$4:$GJ$4, 'FS Ann'!AV$4)</f>
        <v>0</v>
      </c>
      <c r="AW14" s="16">
        <f xml:space="preserve"> SUMIFS('FS Qtr'!$J14:$GJ14, 'FS Qtr'!$J$4:$GJ$4, 'FS Ann'!AW$4)</f>
        <v>0</v>
      </c>
      <c r="AX14" s="16">
        <f xml:space="preserve"> SUMIFS('FS Qtr'!$J14:$GJ14, 'FS Qtr'!$J$4:$GJ$4, 'FS Ann'!AX$4)</f>
        <v>0</v>
      </c>
      <c r="AY14" s="16">
        <f xml:space="preserve"> SUMIFS('FS Qtr'!$J14:$GJ14, 'FS Qtr'!$J$4:$GJ$4, 'FS Ann'!AY$4)</f>
        <v>0</v>
      </c>
      <c r="AZ14" s="16">
        <f xml:space="preserve"> SUMIFS('FS Qtr'!$J14:$GJ14, 'FS Qtr'!$J$4:$GJ$4, 'FS Ann'!AZ$4)</f>
        <v>0</v>
      </c>
      <c r="BA14" s="16">
        <f xml:space="preserve"> SUMIFS('FS Qtr'!$J14:$GJ14, 'FS Qtr'!$J$4:$GJ$4, 'FS Ann'!BA$4)</f>
        <v>0</v>
      </c>
      <c r="BB14" s="16">
        <f xml:space="preserve"> SUMIFS('FS Qtr'!$J14:$GJ14, 'FS Qtr'!$J$4:$GJ$4, 'FS Ann'!BB$4)</f>
        <v>0</v>
      </c>
    </row>
    <row r="15" spans="1:54" outlineLevel="1" x14ac:dyDescent="0.25">
      <c r="A15" s="1"/>
      <c r="B15" s="1"/>
      <c r="C15" s="19"/>
      <c r="D15" s="89"/>
      <c r="E15" s="90" t="s">
        <v>52</v>
      </c>
      <c r="F15" s="90"/>
      <c r="G15" s="404" t="str">
        <f xml:space="preserve"> SMU</f>
        <v>$ 000s</v>
      </c>
      <c r="H15" s="90">
        <f t="shared" si="1"/>
        <v>105000.83199087471</v>
      </c>
      <c r="I15" s="90"/>
      <c r="J15" s="90">
        <f t="shared" ref="J15:BB15" si="3" xml:space="preserve"> J11 + SUM(J13:J14)</f>
        <v>0</v>
      </c>
      <c r="K15" s="90">
        <f t="shared" si="3"/>
        <v>0</v>
      </c>
      <c r="L15" s="90">
        <f t="shared" si="3"/>
        <v>0</v>
      </c>
      <c r="M15" s="90">
        <f t="shared" si="3"/>
        <v>3303.3656756053379</v>
      </c>
      <c r="N15" s="90">
        <f t="shared" si="3"/>
        <v>3196.8234127146652</v>
      </c>
      <c r="O15" s="90">
        <f t="shared" si="3"/>
        <v>3089.1140805466357</v>
      </c>
      <c r="P15" s="90">
        <f t="shared" si="3"/>
        <v>2980.4943791496125</v>
      </c>
      <c r="Q15" s="90">
        <f t="shared" si="3"/>
        <v>2870.7863865527006</v>
      </c>
      <c r="R15" s="90">
        <f t="shared" si="3"/>
        <v>2759.9547999468641</v>
      </c>
      <c r="S15" s="90">
        <f t="shared" si="3"/>
        <v>2647.8011732459572</v>
      </c>
      <c r="T15" s="90">
        <f t="shared" si="3"/>
        <v>2534.6090422370389</v>
      </c>
      <c r="U15" s="90">
        <f t="shared" si="3"/>
        <v>2420.1821680288722</v>
      </c>
      <c r="V15" s="90">
        <f t="shared" si="3"/>
        <v>2304.4817464192056</v>
      </c>
      <c r="W15" s="90">
        <f t="shared" si="3"/>
        <v>2187.2888805439898</v>
      </c>
      <c r="X15" s="90">
        <f t="shared" si="3"/>
        <v>2068.916726514215</v>
      </c>
      <c r="Y15" s="90">
        <f t="shared" si="3"/>
        <v>2191.2787528763693</v>
      </c>
      <c r="Z15" s="90">
        <f t="shared" si="3"/>
        <v>2070.0724258898117</v>
      </c>
      <c r="AA15" s="90">
        <f t="shared" si="3"/>
        <v>1947.1862006221118</v>
      </c>
      <c r="AB15" s="90">
        <f t="shared" si="3"/>
        <v>7229.6325941093546</v>
      </c>
      <c r="AC15" s="90">
        <f t="shared" si="3"/>
        <v>7103.8394837266205</v>
      </c>
      <c r="AD15" s="90">
        <f t="shared" si="3"/>
        <v>6976.4265899884722</v>
      </c>
      <c r="AE15" s="90">
        <f t="shared" si="3"/>
        <v>6847.127509942603</v>
      </c>
      <c r="AF15" s="90">
        <f t="shared" si="3"/>
        <v>6716.3241815590809</v>
      </c>
      <c r="AG15" s="90">
        <f t="shared" si="3"/>
        <v>6583.7531655686143</v>
      </c>
      <c r="AH15" s="90">
        <f t="shared" si="3"/>
        <v>6449.36279517605</v>
      </c>
      <c r="AI15" s="90">
        <f t="shared" si="3"/>
        <v>6312.859147174433</v>
      </c>
      <c r="AJ15" s="90">
        <f t="shared" si="3"/>
        <v>6174.6639930657129</v>
      </c>
      <c r="AK15" s="90">
        <f t="shared" si="3"/>
        <v>6034.4866796703827</v>
      </c>
      <c r="AL15" s="90">
        <f t="shared" si="3"/>
        <v>0</v>
      </c>
      <c r="AM15" s="90">
        <f t="shared" si="3"/>
        <v>0</v>
      </c>
      <c r="AN15" s="90">
        <f t="shared" si="3"/>
        <v>0</v>
      </c>
      <c r="AO15" s="90">
        <f t="shared" si="3"/>
        <v>0</v>
      </c>
      <c r="AP15" s="90">
        <f t="shared" si="3"/>
        <v>0</v>
      </c>
      <c r="AQ15" s="90">
        <f t="shared" si="3"/>
        <v>0</v>
      </c>
      <c r="AR15" s="90">
        <f t="shared" si="3"/>
        <v>0</v>
      </c>
      <c r="AS15" s="90">
        <f t="shared" si="3"/>
        <v>0</v>
      </c>
      <c r="AT15" s="90">
        <f t="shared" si="3"/>
        <v>0</v>
      </c>
      <c r="AU15" s="90">
        <f t="shared" si="3"/>
        <v>0</v>
      </c>
      <c r="AV15" s="90">
        <f t="shared" si="3"/>
        <v>0</v>
      </c>
      <c r="AW15" s="90">
        <f t="shared" si="3"/>
        <v>0</v>
      </c>
      <c r="AX15" s="90">
        <f t="shared" si="3"/>
        <v>0</v>
      </c>
      <c r="AY15" s="90">
        <f t="shared" si="3"/>
        <v>0</v>
      </c>
      <c r="AZ15" s="90">
        <f t="shared" si="3"/>
        <v>0</v>
      </c>
      <c r="BA15" s="90">
        <f t="shared" si="3"/>
        <v>0</v>
      </c>
      <c r="BB15" s="90">
        <f t="shared" si="3"/>
        <v>0</v>
      </c>
    </row>
    <row r="16" spans="1:54" outlineLevel="1" x14ac:dyDescent="0.25">
      <c r="A16" s="1"/>
      <c r="B16" s="1"/>
      <c r="C16" s="19"/>
      <c r="D16" s="89"/>
      <c r="E16" s="16"/>
      <c r="F16" s="16"/>
      <c r="G16" s="403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4" outlineLevel="1" x14ac:dyDescent="0.25">
      <c r="A17" s="1"/>
      <c r="B17" s="1"/>
      <c r="C17" s="19"/>
      <c r="D17" s="89"/>
      <c r="E17" s="16" t="str">
        <f xml:space="preserve"> 'FS Qtr'!E17</f>
        <v>Senior debt interest - T1</v>
      </c>
      <c r="F17" s="16">
        <f xml:space="preserve"> 'FS Qtr'!F17</f>
        <v>0</v>
      </c>
      <c r="G17" s="403" t="str">
        <f xml:space="preserve"> 'FS Qtr'!G17</f>
        <v>$ 000s</v>
      </c>
      <c r="H17" s="16">
        <f t="shared" si="1"/>
        <v>-12284.907761072487</v>
      </c>
      <c r="I17" s="16"/>
      <c r="J17" s="16">
        <f xml:space="preserve"> SUMIFS('FS Qtr'!$J17:$GJ17, 'FS Qtr'!$J$4:$GJ$4, 'FS Ann'!J$4)</f>
        <v>0</v>
      </c>
      <c r="K17" s="16">
        <f xml:space="preserve"> SUMIFS('FS Qtr'!$J17:$GJ17, 'FS Qtr'!$J$4:$GJ$4, 'FS Ann'!K$4)</f>
        <v>0</v>
      </c>
      <c r="L17" s="16">
        <f xml:space="preserve"> SUMIFS('FS Qtr'!$J17:$GJ17, 'FS Qtr'!$J$4:$GJ$4, 'FS Ann'!L$4)</f>
        <v>0</v>
      </c>
      <c r="M17" s="16">
        <f xml:space="preserve"> SUMIFS('FS Qtr'!$J17:$GJ17, 'FS Qtr'!$J$4:$GJ$4, 'FS Ann'!M$4)</f>
        <v>-2161.2316319266288</v>
      </c>
      <c r="N17" s="16">
        <f xml:space="preserve"> SUMIFS('FS Qtr'!$J17:$GJ17, 'FS Qtr'!$J$4:$GJ$4, 'FS Ann'!N$4)</f>
        <v>-1982.7839119701353</v>
      </c>
      <c r="O17" s="16">
        <f xml:space="preserve"> SUMIFS('FS Qtr'!$J17:$GJ17, 'FS Qtr'!$J$4:$GJ$4, 'FS Ann'!O$4)</f>
        <v>-1785.2604974198998</v>
      </c>
      <c r="P17" s="16">
        <f xml:space="preserve"> SUMIFS('FS Qtr'!$J17:$GJ17, 'FS Qtr'!$J$4:$GJ$4, 'FS Ann'!P$4)</f>
        <v>-1584.8477427213281</v>
      </c>
      <c r="Q17" s="16">
        <f xml:space="preserve"> SUMIFS('FS Qtr'!$J17:$GJ17, 'FS Qtr'!$J$4:$GJ$4, 'FS Ann'!Q$4)</f>
        <v>-1375.440219935206</v>
      </c>
      <c r="R17" s="16">
        <f xml:space="preserve"> SUMIFS('FS Qtr'!$J17:$GJ17, 'FS Qtr'!$J$4:$GJ$4, 'FS Ann'!R$4)</f>
        <v>-1160.3076987063509</v>
      </c>
      <c r="S17" s="16">
        <f xml:space="preserve"> SUMIFS('FS Qtr'!$J17:$GJ17, 'FS Qtr'!$J$4:$GJ$4, 'FS Ann'!S$4)</f>
        <v>-928.56934458520163</v>
      </c>
      <c r="T17" s="16">
        <f xml:space="preserve"> SUMIFS('FS Qtr'!$J17:$GJ17, 'FS Qtr'!$J$4:$GJ$4, 'FS Ann'!T$4)</f>
        <v>-689.50199070777433</v>
      </c>
      <c r="U17" s="16">
        <f xml:space="preserve"> SUMIFS('FS Qtr'!$J17:$GJ17, 'FS Qtr'!$J$4:$GJ$4, 'FS Ann'!U$4)</f>
        <v>-439.23929930154833</v>
      </c>
      <c r="V17" s="16">
        <f xml:space="preserve"> SUMIFS('FS Qtr'!$J17:$GJ17, 'FS Qtr'!$J$4:$GJ$4, 'FS Ann'!V$4)</f>
        <v>-177.72286832436635</v>
      </c>
      <c r="W17" s="16">
        <f xml:space="preserve"> SUMIFS('FS Qtr'!$J17:$GJ17, 'FS Qtr'!$J$4:$GJ$4, 'FS Ann'!W$4)</f>
        <v>-7.8952006986253114E-5</v>
      </c>
      <c r="X17" s="16">
        <f xml:space="preserve"> SUMIFS('FS Qtr'!$J17:$GJ17, 'FS Qtr'!$J$4:$GJ$4, 'FS Ann'!X$4)</f>
        <v>-7.9010712505238787E-5</v>
      </c>
      <c r="Y17" s="16">
        <f xml:space="preserve"> SUMIFS('FS Qtr'!$J17:$GJ17, 'FS Qtr'!$J$4:$GJ$4, 'FS Ann'!Y$4)</f>
        <v>-7.9065415815226953E-5</v>
      </c>
      <c r="Z17" s="16">
        <f xml:space="preserve"> SUMIFS('FS Qtr'!$J17:$GJ17, 'FS Qtr'!$J$4:$GJ$4, 'FS Ann'!Z$4)</f>
        <v>-7.9325727426462575E-5</v>
      </c>
      <c r="AA17" s="16">
        <f xml:space="preserve"> SUMIFS('FS Qtr'!$J17:$GJ17, 'FS Qtr'!$J$4:$GJ$4, 'FS Ann'!AA$4)</f>
        <v>-7.9171480576861026E-5</v>
      </c>
      <c r="AB17" s="16">
        <f xml:space="preserve"> SUMIFS('FS Qtr'!$J17:$GJ17, 'FS Qtr'!$J$4:$GJ$4, 'FS Ann'!AB$4)</f>
        <v>-7.9231717694486903E-5</v>
      </c>
      <c r="AC17" s="16">
        <f xml:space="preserve"> SUMIFS('FS Qtr'!$J17:$GJ17, 'FS Qtr'!$J$4:$GJ$4, 'FS Ann'!AC$4)</f>
        <v>-7.9285327104227287E-5</v>
      </c>
      <c r="AD17" s="16">
        <f xml:space="preserve"> SUMIFS('FS Qtr'!$J17:$GJ17, 'FS Qtr'!$J$4:$GJ$4, 'FS Ann'!AD$4)</f>
        <v>-7.9551030080969763E-5</v>
      </c>
      <c r="AE17" s="16">
        <f xml:space="preserve"> SUMIFS('FS Qtr'!$J17:$GJ17, 'FS Qtr'!$J$4:$GJ$4, 'FS Ann'!AE$4)</f>
        <v>-7.9388193141116605E-5</v>
      </c>
      <c r="AF17" s="16">
        <f xml:space="preserve"> SUMIFS('FS Qtr'!$J17:$GJ17, 'FS Qtr'!$J$4:$GJ$4, 'FS Ann'!AF$4)</f>
        <v>-7.9441745850591318E-5</v>
      </c>
      <c r="AG17" s="16">
        <f xml:space="preserve"> SUMIFS('FS Qtr'!$J17:$GJ17, 'FS Qtr'!$J$4:$GJ$4, 'FS Ann'!AG$4)</f>
        <v>-7.9491232736136273E-5</v>
      </c>
      <c r="AH17" s="16">
        <f xml:space="preserve"> SUMIFS('FS Qtr'!$J17:$GJ17, 'FS Qtr'!$J$4:$GJ$4, 'FS Ann'!AH$4)</f>
        <v>-7.9772169414748866E-5</v>
      </c>
      <c r="AI17" s="16">
        <f xml:space="preserve"> SUMIFS('FS Qtr'!$J17:$GJ17, 'FS Qtr'!$J$4:$GJ$4, 'FS Ann'!AI$4)</f>
        <v>-7.9606055614419018E-5</v>
      </c>
      <c r="AJ17" s="16">
        <f xml:space="preserve"> SUMIFS('FS Qtr'!$J17:$GJ17, 'FS Qtr'!$J$4:$GJ$4, 'FS Ann'!AJ$4)</f>
        <v>-7.9664996232067301E-5</v>
      </c>
      <c r="AK17" s="16">
        <f xml:space="preserve"> SUMIFS('FS Qtr'!$J17:$GJ17, 'FS Qtr'!$J$4:$GJ$4, 'FS Ann'!AK$4)</f>
        <v>-7.9721711018554029E-5</v>
      </c>
      <c r="AL17" s="16">
        <f xml:space="preserve"> SUMIFS('FS Qtr'!$J17:$GJ17, 'FS Qtr'!$J$4:$GJ$4, 'FS Ann'!AL$4)</f>
        <v>-7.9992974770133754E-5</v>
      </c>
      <c r="AM17" s="16">
        <f xml:space="preserve"> SUMIFS('FS Qtr'!$J17:$GJ17, 'FS Qtr'!$J$4:$GJ$4, 'FS Ann'!AM$4)</f>
        <v>-7.9832522698772737E-5</v>
      </c>
      <c r="AN17" s="16">
        <f xml:space="preserve"> SUMIFS('FS Qtr'!$J17:$GJ17, 'FS Qtr'!$J$4:$GJ$4, 'FS Ann'!AN$4)</f>
        <v>-7.988600211278205E-5</v>
      </c>
      <c r="AO17" s="16">
        <f xml:space="preserve"> SUMIFS('FS Qtr'!$J17:$GJ17, 'FS Qtr'!$J$4:$GJ$4, 'FS Ann'!AO$4)</f>
        <v>-7.9936671406306571E-5</v>
      </c>
      <c r="AP17" s="16">
        <f xml:space="preserve"> SUMIFS('FS Qtr'!$J17:$GJ17, 'FS Qtr'!$J$4:$GJ$4, 'FS Ann'!AP$4)</f>
        <v>-8.0212390969009321E-5</v>
      </c>
      <c r="AQ17" s="16">
        <f xml:space="preserve"> SUMIFS('FS Qtr'!$J17:$GJ17, 'FS Qtr'!$J$4:$GJ$4, 'FS Ann'!AQ$4)</f>
        <v>-8.0050399001408229E-5</v>
      </c>
      <c r="AR17" s="16">
        <f xml:space="preserve"> SUMIFS('FS Qtr'!$J17:$GJ17, 'FS Qtr'!$J$4:$GJ$4, 'FS Ann'!AR$4)</f>
        <v>-8.0099761422955347E-5</v>
      </c>
      <c r="AS17" s="16">
        <f xml:space="preserve"> SUMIFS('FS Qtr'!$J17:$GJ17, 'FS Qtr'!$J$4:$GJ$4, 'FS Ann'!AS$4)</f>
        <v>-8.0155022746533871E-5</v>
      </c>
      <c r="AT17" s="16">
        <f xml:space="preserve"> SUMIFS('FS Qtr'!$J17:$GJ17, 'FS Qtr'!$J$4:$GJ$4, 'FS Ann'!AT$4)</f>
        <v>-8.0431663342820671E-5</v>
      </c>
      <c r="AU17" s="16">
        <f xml:space="preserve"> SUMIFS('FS Qtr'!$J17:$GJ17, 'FS Qtr'!$J$4:$GJ$4, 'FS Ann'!AU$4)</f>
        <v>-8.0266486479807969E-5</v>
      </c>
      <c r="AV17" s="16">
        <f xml:space="preserve"> SUMIFS('FS Qtr'!$J17:$GJ17, 'FS Qtr'!$J$4:$GJ$4, 'FS Ann'!AV$4)</f>
        <v>-8.0323168767361939E-5</v>
      </c>
      <c r="AW17" s="16">
        <f xml:space="preserve"> SUMIFS('FS Qtr'!$J17:$GJ17, 'FS Qtr'!$J$4:$GJ$4, 'FS Ann'!AW$4)</f>
        <v>-8.0380054346112394E-5</v>
      </c>
      <c r="AX17" s="16">
        <f xml:space="preserve"> SUMIFS('FS Qtr'!$J17:$GJ17, 'FS Qtr'!$J$4:$GJ$4, 'FS Ann'!AX$4)</f>
        <v>-8.0656540745335209E-5</v>
      </c>
      <c r="AY17" s="16">
        <f xml:space="preserve"> SUMIFS('FS Qtr'!$J17:$GJ17, 'FS Qtr'!$J$4:$GJ$4, 'FS Ann'!AY$4)</f>
        <v>-8.050104234108861E-5</v>
      </c>
      <c r="AZ17" s="16">
        <f xml:space="preserve"> SUMIFS('FS Qtr'!$J17:$GJ17, 'FS Qtr'!$J$4:$GJ$4, 'FS Ann'!AZ$4)</f>
        <v>-8.0561854067504561E-5</v>
      </c>
      <c r="BA17" s="16">
        <f xml:space="preserve"> SUMIFS('FS Qtr'!$J17:$GJ17, 'FS Qtr'!$J$4:$GJ$4, 'FS Ann'!BA$4)</f>
        <v>-8.0614475371395362E-5</v>
      </c>
      <c r="BB17" s="16">
        <f xml:space="preserve"> SUMIFS('FS Qtr'!$J17:$GJ17, 'FS Qtr'!$J$4:$GJ$4, 'FS Ann'!BB$4)</f>
        <v>-8.0893491847107801E-5</v>
      </c>
    </row>
    <row r="18" spans="1:54" outlineLevel="1" x14ac:dyDescent="0.25">
      <c r="A18" s="1"/>
      <c r="B18" s="1"/>
      <c r="C18" s="19"/>
      <c r="D18" s="89"/>
      <c r="E18" s="16" t="str">
        <f xml:space="preserve"> 'FS Qtr'!E18</f>
        <v>Senior debt interest - T2</v>
      </c>
      <c r="F18" s="16">
        <f xml:space="preserve"> 'FS Qtr'!F18</f>
        <v>0</v>
      </c>
      <c r="G18" s="403" t="str">
        <f xml:space="preserve"> 'FS Qtr'!G18</f>
        <v>$ 000s</v>
      </c>
      <c r="H18" s="16">
        <f t="shared" ref="H18" si="4" xml:space="preserve"> SUM(J18:BB18)</f>
        <v>-10608.062041933994</v>
      </c>
      <c r="I18" s="16"/>
      <c r="J18" s="16">
        <f xml:space="preserve"> SUMIFS('FS Qtr'!$J18:$GJ18, 'FS Qtr'!$J$4:$GJ$4, 'FS Ann'!J$4)</f>
        <v>0</v>
      </c>
      <c r="K18" s="16">
        <f xml:space="preserve"> SUMIFS('FS Qtr'!$J18:$GJ18, 'FS Qtr'!$J$4:$GJ$4, 'FS Ann'!K$4)</f>
        <v>0</v>
      </c>
      <c r="L18" s="16">
        <f xml:space="preserve"> SUMIFS('FS Qtr'!$J18:$GJ18, 'FS Qtr'!$J$4:$GJ$4, 'FS Ann'!L$4)</f>
        <v>0</v>
      </c>
      <c r="M18" s="16">
        <f xml:space="preserve"> SUMIFS('FS Qtr'!$J18:$GJ18, 'FS Qtr'!$J$4:$GJ$4, 'FS Ann'!M$4)</f>
        <v>-1182.3824432736644</v>
      </c>
      <c r="N18" s="16">
        <f xml:space="preserve"> SUMIFS('FS Qtr'!$J18:$GJ18, 'FS Qtr'!$J$4:$GJ$4, 'FS Ann'!N$4)</f>
        <v>-1145.1276436364051</v>
      </c>
      <c r="O18" s="16">
        <f xml:space="preserve"> SUMIFS('FS Qtr'!$J18:$GJ18, 'FS Qtr'!$J$4:$GJ$4, 'FS Ann'!O$4)</f>
        <v>-1099.8999286339761</v>
      </c>
      <c r="P18" s="16">
        <f xml:space="preserve"> SUMIFS('FS Qtr'!$J18:$GJ18, 'FS Qtr'!$J$4:$GJ$4, 'FS Ann'!P$4)</f>
        <v>-1055.9860749953239</v>
      </c>
      <c r="Q18" s="16">
        <f xml:space="preserve"> SUMIFS('FS Qtr'!$J18:$GJ18, 'FS Qtr'!$J$4:$GJ$4, 'FS Ann'!Q$4)</f>
        <v>-1009.9898427647347</v>
      </c>
      <c r="R18" s="16">
        <f xml:space="preserve"> SUMIFS('FS Qtr'!$J18:$GJ18, 'FS Qtr'!$J$4:$GJ$4, 'FS Ann'!R$4)</f>
        <v>-964.7385784442248</v>
      </c>
      <c r="S18" s="16">
        <f xml:space="preserve"> SUMIFS('FS Qtr'!$J18:$GJ18, 'FS Qtr'!$J$4:$GJ$4, 'FS Ann'!S$4)</f>
        <v>-911.88775627850873</v>
      </c>
      <c r="T18" s="16">
        <f xml:space="preserve"> SUMIFS('FS Qtr'!$J18:$GJ18, 'FS Qtr'!$J$4:$GJ$4, 'FS Ann'!T$4)</f>
        <v>-859.38384955828406</v>
      </c>
      <c r="U18" s="16">
        <f xml:space="preserve"> SUMIFS('FS Qtr'!$J18:$GJ18, 'FS Qtr'!$J$4:$GJ$4, 'FS Ann'!U$4)</f>
        <v>-804.40840372185994</v>
      </c>
      <c r="V18" s="16">
        <f xml:space="preserve"> SUMIFS('FS Qtr'!$J18:$GJ18, 'FS Qtr'!$J$4:$GJ$4, 'FS Ann'!V$4)</f>
        <v>-748.7727425081473</v>
      </c>
      <c r="W18" s="16">
        <f xml:space="preserve"> SUMIFS('FS Qtr'!$J18:$GJ18, 'FS Qtr'!$J$4:$GJ$4, 'FS Ann'!W$4)</f>
        <v>-588.56507896699463</v>
      </c>
      <c r="X18" s="16">
        <f xml:space="preserve"> SUMIFS('FS Qtr'!$J18:$GJ18, 'FS Qtr'!$J$4:$GJ$4, 'FS Ann'!X$4)</f>
        <v>-236.912091015633</v>
      </c>
      <c r="Y18" s="16">
        <f xml:space="preserve"> SUMIFS('FS Qtr'!$J18:$GJ18, 'FS Qtr'!$J$4:$GJ$4, 'FS Ann'!Y$4)</f>
        <v>-2.5090202865495959E-4</v>
      </c>
      <c r="Z18" s="16">
        <f xml:space="preserve"> SUMIFS('FS Qtr'!$J18:$GJ18, 'FS Qtr'!$J$4:$GJ$4, 'FS Ann'!Z$4)</f>
        <v>-2.5172808781961502E-4</v>
      </c>
      <c r="AA18" s="16">
        <f xml:space="preserve"> SUMIFS('FS Qtr'!$J18:$GJ18, 'FS Qtr'!$J$4:$GJ$4, 'FS Ann'!AA$4)</f>
        <v>-2.5123860898642822E-4</v>
      </c>
      <c r="AB18" s="16">
        <f xml:space="preserve"> SUMIFS('FS Qtr'!$J18:$GJ18, 'FS Qtr'!$J$4:$GJ$4, 'FS Ann'!AB$4)</f>
        <v>-2.5142976228470439E-4</v>
      </c>
      <c r="AC18" s="16">
        <f xml:space="preserve"> SUMIFS('FS Qtr'!$J18:$GJ18, 'FS Qtr'!$J$4:$GJ$4, 'FS Ann'!AC$4)</f>
        <v>-2.5159988356365012E-4</v>
      </c>
      <c r="AD18" s="16">
        <f xml:space="preserve"> SUMIFS('FS Qtr'!$J18:$GJ18, 'FS Qtr'!$J$4:$GJ$4, 'FS Ann'!AD$4)</f>
        <v>-2.5244305140381099E-4</v>
      </c>
      <c r="AE18" s="16">
        <f xml:space="preserve"> SUMIFS('FS Qtr'!$J18:$GJ18, 'FS Qtr'!$J$4:$GJ$4, 'FS Ann'!AE$4)</f>
        <v>-2.5192631323039011E-4</v>
      </c>
      <c r="AF18" s="16">
        <f xml:space="preserve"> SUMIFS('FS Qtr'!$J18:$GJ18, 'FS Qtr'!$J$4:$GJ$4, 'FS Ann'!AF$4)</f>
        <v>-2.5209625457969732E-4</v>
      </c>
      <c r="AG18" s="16">
        <f xml:space="preserve"> SUMIFS('FS Qtr'!$J18:$GJ18, 'FS Qtr'!$J$4:$GJ$4, 'FS Ann'!AG$4)</f>
        <v>-2.5225329365736516E-4</v>
      </c>
      <c r="AH18" s="16">
        <f xml:space="preserve"> SUMIFS('FS Qtr'!$J18:$GJ18, 'FS Qtr'!$J$4:$GJ$4, 'FS Ann'!AH$4)</f>
        <v>-2.5314480332515988E-4</v>
      </c>
      <c r="AI18" s="16">
        <f xml:space="preserve"> SUMIFS('FS Qtr'!$J18:$GJ18, 'FS Qtr'!$J$4:$GJ$4, 'FS Ann'!AI$4)</f>
        <v>-2.5261766653519158E-4</v>
      </c>
      <c r="AJ18" s="16">
        <f xml:space="preserve"> SUMIFS('FS Qtr'!$J18:$GJ18, 'FS Qtr'!$J$4:$GJ$4, 'FS Ann'!AJ$4)</f>
        <v>-2.5280470558868484E-4</v>
      </c>
      <c r="AK18" s="16">
        <f xml:space="preserve"> SUMIFS('FS Qtr'!$J18:$GJ18, 'FS Qtr'!$J$4:$GJ$4, 'FS Ann'!AK$4)</f>
        <v>-2.529846813067347E-4</v>
      </c>
      <c r="AL18" s="16">
        <f xml:space="preserve"> SUMIFS('FS Qtr'!$J18:$GJ18, 'FS Qtr'!$J$4:$GJ$4, 'FS Ann'!AL$4)</f>
        <v>-2.538454954170527E-4</v>
      </c>
      <c r="AM18" s="16">
        <f xml:space="preserve"> SUMIFS('FS Qtr'!$J18:$GJ18, 'FS Qtr'!$J$4:$GJ$4, 'FS Ann'!AM$4)</f>
        <v>-2.5333632525976861E-4</v>
      </c>
      <c r="AN18" s="16">
        <f xml:space="preserve"> SUMIFS('FS Qtr'!$J18:$GJ18, 'FS Qtr'!$J$4:$GJ$4, 'FS Ann'!AN$4)</f>
        <v>-2.5350603401710415E-4</v>
      </c>
      <c r="AO18" s="16">
        <f xml:space="preserve"> SUMIFS('FS Qtr'!$J18:$GJ18, 'FS Qtr'!$J$4:$GJ$4, 'FS Ann'!AO$4)</f>
        <v>-2.53666825286014E-4</v>
      </c>
      <c r="AP18" s="16">
        <f xml:space="preserve"> SUMIFS('FS Qtr'!$J18:$GJ18, 'FS Qtr'!$J$4:$GJ$4, 'FS Ann'!AP$4)</f>
        <v>-2.5454177923280215E-4</v>
      </c>
      <c r="AQ18" s="16">
        <f xml:space="preserve"> SUMIFS('FS Qtr'!$J18:$GJ18, 'FS Qtr'!$J$4:$GJ$4, 'FS Ann'!AQ$4)</f>
        <v>-2.5402772244984776E-4</v>
      </c>
      <c r="AR18" s="16">
        <f xml:space="preserve"> SUMIFS('FS Qtr'!$J18:$GJ18, 'FS Qtr'!$J$4:$GJ$4, 'FS Ann'!AR$4)</f>
        <v>-2.5418436656001646E-4</v>
      </c>
      <c r="AS18" s="16">
        <f xml:space="preserve"> SUMIFS('FS Qtr'!$J18:$GJ18, 'FS Qtr'!$J$4:$GJ$4, 'FS Ann'!AS$4)</f>
        <v>-2.5435972993538162E-4</v>
      </c>
      <c r="AT18" s="16">
        <f xml:space="preserve"> SUMIFS('FS Qtr'!$J18:$GJ18, 'FS Qtr'!$J$4:$GJ$4, 'FS Ann'!AT$4)</f>
        <v>-2.5523760664166351E-4</v>
      </c>
      <c r="AU18" s="16">
        <f xml:space="preserve"> SUMIFS('FS Qtr'!$J18:$GJ18, 'FS Qtr'!$J$4:$GJ$4, 'FS Ann'!AU$4)</f>
        <v>-2.5471344307925839E-4</v>
      </c>
      <c r="AV18" s="16">
        <f xml:space="preserve"> SUMIFS('FS Qtr'!$J18:$GJ18, 'FS Qtr'!$J$4:$GJ$4, 'FS Ann'!AV$4)</f>
        <v>-2.5489331566690571E-4</v>
      </c>
      <c r="AW18" s="16">
        <f xml:space="preserve"> SUMIFS('FS Qtr'!$J18:$GJ18, 'FS Qtr'!$J$4:$GJ$4, 'FS Ann'!AW$4)</f>
        <v>-2.55073833368135E-4</v>
      </c>
      <c r="AX18" s="16">
        <f xml:space="preserve"> SUMIFS('FS Qtr'!$J18:$GJ18, 'FS Qtr'!$J$4:$GJ$4, 'FS Ann'!AX$4)</f>
        <v>-2.5595122075357073E-4</v>
      </c>
      <c r="AY18" s="16">
        <f xml:space="preserve"> SUMIFS('FS Qtr'!$J18:$GJ18, 'FS Qtr'!$J$4:$GJ$4, 'FS Ann'!AY$4)</f>
        <v>-2.5545777030275339E-4</v>
      </c>
      <c r="AZ18" s="16">
        <f xml:space="preserve"> SUMIFS('FS Qtr'!$J18:$GJ18, 'FS Qtr'!$J$4:$GJ$4, 'FS Ann'!AZ$4)</f>
        <v>-2.5565074703431739E-4</v>
      </c>
      <c r="BA18" s="16">
        <f xml:space="preserve"> SUMIFS('FS Qtr'!$J18:$GJ18, 'FS Qtr'!$J$4:$GJ$4, 'FS Ann'!BA$4)</f>
        <v>-2.5581773271017246E-4</v>
      </c>
      <c r="BB18" s="16">
        <f xml:space="preserve"> SUMIFS('FS Qtr'!$J18:$GJ18, 'FS Qtr'!$J$4:$GJ$4, 'FS Ann'!BB$4)</f>
        <v>-2.5670314890716069E-4</v>
      </c>
    </row>
    <row r="19" spans="1:54" outlineLevel="1" x14ac:dyDescent="0.25">
      <c r="A19" s="1"/>
      <c r="B19" s="1"/>
      <c r="C19" s="19"/>
      <c r="D19" s="89"/>
      <c r="E19" s="16" t="str">
        <f xml:space="preserve"> 'FS Qtr'!E19</f>
        <v>Shareholder loan interest expense</v>
      </c>
      <c r="F19" s="16">
        <f xml:space="preserve"> 'FS Qtr'!F19</f>
        <v>0</v>
      </c>
      <c r="G19" s="403" t="str">
        <f xml:space="preserve"> 'FS Qtr'!G19</f>
        <v>$ 000s</v>
      </c>
      <c r="H19" s="16">
        <f t="shared" si="1"/>
        <v>-40864.028083344499</v>
      </c>
      <c r="I19" s="16"/>
      <c r="J19" s="16">
        <f xml:space="preserve"> SUMIFS('FS Qtr'!$J19:$GJ19, 'FS Qtr'!$J$4:$GJ$4, 'FS Ann'!J$4)</f>
        <v>0</v>
      </c>
      <c r="K19" s="16">
        <f xml:space="preserve"> SUMIFS('FS Qtr'!$J19:$GJ19, 'FS Qtr'!$J$4:$GJ$4, 'FS Ann'!K$4)</f>
        <v>0</v>
      </c>
      <c r="L19" s="16">
        <f xml:space="preserve"> SUMIFS('FS Qtr'!$J19:$GJ19, 'FS Qtr'!$J$4:$GJ$4, 'FS Ann'!L$4)</f>
        <v>0</v>
      </c>
      <c r="M19" s="16">
        <f xml:space="preserve"> SUMIFS('FS Qtr'!$J19:$GJ19, 'FS Qtr'!$J$4:$GJ$4, 'FS Ann'!M$4)</f>
        <v>-2397.8486670885632</v>
      </c>
      <c r="N19" s="16">
        <f xml:space="preserve"> SUMIFS('FS Qtr'!$J19:$GJ19, 'FS Qtr'!$J$4:$GJ$4, 'FS Ann'!N$4)</f>
        <v>-2419.1832831206802</v>
      </c>
      <c r="O19" s="16">
        <f xml:space="preserve"> SUMIFS('FS Qtr'!$J19:$GJ19, 'FS Qtr'!$J$4:$GJ$4, 'FS Ann'!O$4)</f>
        <v>-2443.9635349364853</v>
      </c>
      <c r="P19" s="16">
        <f xml:space="preserve"> SUMIFS('FS Qtr'!$J19:$GJ19, 'FS Qtr'!$J$4:$GJ$4, 'FS Ann'!P$4)</f>
        <v>-2472.1130125838622</v>
      </c>
      <c r="Q19" s="16">
        <f xml:space="preserve"> SUMIFS('FS Qtr'!$J19:$GJ19, 'FS Qtr'!$J$4:$GJ$4, 'FS Ann'!Q$4)</f>
        <v>-2504.1676648084526</v>
      </c>
      <c r="R19" s="16">
        <f xml:space="preserve"> SUMIFS('FS Qtr'!$J19:$GJ19, 'FS Qtr'!$J$4:$GJ$4, 'FS Ann'!R$4)</f>
        <v>-2539.9371916854579</v>
      </c>
      <c r="S19" s="16">
        <f xml:space="preserve"> SUMIFS('FS Qtr'!$J19:$GJ19, 'FS Qtr'!$J$4:$GJ$4, 'FS Ann'!S$4)</f>
        <v>-2580.5320576780596</v>
      </c>
      <c r="T19" s="16">
        <f xml:space="preserve"> SUMIFS('FS Qtr'!$J19:$GJ19, 'FS Qtr'!$J$4:$GJ$4, 'FS Ann'!T$4)</f>
        <v>-2625.7092932235478</v>
      </c>
      <c r="U19" s="16">
        <f xml:space="preserve"> SUMIFS('FS Qtr'!$J19:$GJ19, 'FS Qtr'!$J$4:$GJ$4, 'FS Ann'!U$4)</f>
        <v>-2676.0838188197363</v>
      </c>
      <c r="V19" s="16">
        <f xml:space="preserve"> SUMIFS('FS Qtr'!$J19:$GJ19, 'FS Qtr'!$J$4:$GJ$4, 'FS Ann'!V$4)</f>
        <v>-2731.5784738318948</v>
      </c>
      <c r="W19" s="16">
        <f xml:space="preserve"> SUMIFS('FS Qtr'!$J19:$GJ19, 'FS Qtr'!$J$4:$GJ$4, 'FS Ann'!W$4)</f>
        <v>-2793.3764312160506</v>
      </c>
      <c r="X19" s="16">
        <f xml:space="preserve"> SUMIFS('FS Qtr'!$J19:$GJ19, 'FS Qtr'!$J$4:$GJ$4, 'FS Ann'!X$4)</f>
        <v>-2788.9449326212161</v>
      </c>
      <c r="Y19" s="16">
        <f xml:space="preserve"> SUMIFS('FS Qtr'!$J19:$GJ19, 'FS Qtr'!$J$4:$GJ$4, 'FS Ann'!Y$4)</f>
        <v>-2576.9727694316325</v>
      </c>
      <c r="Z19" s="16">
        <f xml:space="preserve"> SUMIFS('FS Qtr'!$J19:$GJ19, 'FS Qtr'!$J$4:$GJ$4, 'FS Ann'!Z$4)</f>
        <v>-2218.0981838841244</v>
      </c>
      <c r="AA19" s="16">
        <f xml:space="preserve"> SUMIFS('FS Qtr'!$J19:$GJ19, 'FS Qtr'!$J$4:$GJ$4, 'FS Ann'!AA$4)</f>
        <v>-1842.6902344815928</v>
      </c>
      <c r="AB19" s="16">
        <f xml:space="preserve"> SUMIFS('FS Qtr'!$J19:$GJ19, 'FS Qtr'!$J$4:$GJ$4, 'FS Ann'!AB$4)</f>
        <v>-1448.9106572662026</v>
      </c>
      <c r="AC19" s="16">
        <f xml:space="preserve"> SUMIFS('FS Qtr'!$J19:$GJ19, 'FS Qtr'!$J$4:$GJ$4, 'FS Ann'!AC$4)</f>
        <v>-1035.7952409577358</v>
      </c>
      <c r="AD19" s="16">
        <f xml:space="preserve"> SUMIFS('FS Qtr'!$J19:$GJ19, 'FS Qtr'!$J$4:$GJ$4, 'FS Ann'!AD$4)</f>
        <v>-601.82480937079538</v>
      </c>
      <c r="AE19" s="16">
        <f xml:space="preserve"> SUMIFS('FS Qtr'!$J19:$GJ19, 'FS Qtr'!$J$4:$GJ$4, 'FS Ann'!AE$4)</f>
        <v>-166.29782633841489</v>
      </c>
      <c r="AF19" s="16">
        <f xml:space="preserve"> SUMIFS('FS Qtr'!$J19:$GJ19, 'FS Qtr'!$J$4:$GJ$4, 'FS Ann'!AF$4)</f>
        <v>0</v>
      </c>
      <c r="AG19" s="16">
        <f xml:space="preserve"> SUMIFS('FS Qtr'!$J19:$GJ19, 'FS Qtr'!$J$4:$GJ$4, 'FS Ann'!AG$4)</f>
        <v>0</v>
      </c>
      <c r="AH19" s="16">
        <f xml:space="preserve"> SUMIFS('FS Qtr'!$J19:$GJ19, 'FS Qtr'!$J$4:$GJ$4, 'FS Ann'!AH$4)</f>
        <v>0</v>
      </c>
      <c r="AI19" s="16">
        <f xml:space="preserve"> SUMIFS('FS Qtr'!$J19:$GJ19, 'FS Qtr'!$J$4:$GJ$4, 'FS Ann'!AI$4)</f>
        <v>0</v>
      </c>
      <c r="AJ19" s="16">
        <f xml:space="preserve"> SUMIFS('FS Qtr'!$J19:$GJ19, 'FS Qtr'!$J$4:$GJ$4, 'FS Ann'!AJ$4)</f>
        <v>0</v>
      </c>
      <c r="AK19" s="16">
        <f xml:space="preserve"> SUMIFS('FS Qtr'!$J19:$GJ19, 'FS Qtr'!$J$4:$GJ$4, 'FS Ann'!AK$4)</f>
        <v>0</v>
      </c>
      <c r="AL19" s="16">
        <f xml:space="preserve"> SUMIFS('FS Qtr'!$J19:$GJ19, 'FS Qtr'!$J$4:$GJ$4, 'FS Ann'!AL$4)</f>
        <v>0</v>
      </c>
      <c r="AM19" s="16">
        <f xml:space="preserve"> SUMIFS('FS Qtr'!$J19:$GJ19, 'FS Qtr'!$J$4:$GJ$4, 'FS Ann'!AM$4)</f>
        <v>0</v>
      </c>
      <c r="AN19" s="16">
        <f xml:space="preserve"> SUMIFS('FS Qtr'!$J19:$GJ19, 'FS Qtr'!$J$4:$GJ$4, 'FS Ann'!AN$4)</f>
        <v>0</v>
      </c>
      <c r="AO19" s="16">
        <f xml:space="preserve"> SUMIFS('FS Qtr'!$J19:$GJ19, 'FS Qtr'!$J$4:$GJ$4, 'FS Ann'!AO$4)</f>
        <v>0</v>
      </c>
      <c r="AP19" s="16">
        <f xml:space="preserve"> SUMIFS('FS Qtr'!$J19:$GJ19, 'FS Qtr'!$J$4:$GJ$4, 'FS Ann'!AP$4)</f>
        <v>0</v>
      </c>
      <c r="AQ19" s="16">
        <f xml:space="preserve"> SUMIFS('FS Qtr'!$J19:$GJ19, 'FS Qtr'!$J$4:$GJ$4, 'FS Ann'!AQ$4)</f>
        <v>0</v>
      </c>
      <c r="AR19" s="16">
        <f xml:space="preserve"> SUMIFS('FS Qtr'!$J19:$GJ19, 'FS Qtr'!$J$4:$GJ$4, 'FS Ann'!AR$4)</f>
        <v>0</v>
      </c>
      <c r="AS19" s="16">
        <f xml:space="preserve"> SUMIFS('FS Qtr'!$J19:$GJ19, 'FS Qtr'!$J$4:$GJ$4, 'FS Ann'!AS$4)</f>
        <v>0</v>
      </c>
      <c r="AT19" s="16">
        <f xml:space="preserve"> SUMIFS('FS Qtr'!$J19:$GJ19, 'FS Qtr'!$J$4:$GJ$4, 'FS Ann'!AT$4)</f>
        <v>0</v>
      </c>
      <c r="AU19" s="16">
        <f xml:space="preserve"> SUMIFS('FS Qtr'!$J19:$GJ19, 'FS Qtr'!$J$4:$GJ$4, 'FS Ann'!AU$4)</f>
        <v>0</v>
      </c>
      <c r="AV19" s="16">
        <f xml:space="preserve"> SUMIFS('FS Qtr'!$J19:$GJ19, 'FS Qtr'!$J$4:$GJ$4, 'FS Ann'!AV$4)</f>
        <v>0</v>
      </c>
      <c r="AW19" s="16">
        <f xml:space="preserve"> SUMIFS('FS Qtr'!$J19:$GJ19, 'FS Qtr'!$J$4:$GJ$4, 'FS Ann'!AW$4)</f>
        <v>0</v>
      </c>
      <c r="AX19" s="16">
        <f xml:space="preserve"> SUMIFS('FS Qtr'!$J19:$GJ19, 'FS Qtr'!$J$4:$GJ$4, 'FS Ann'!AX$4)</f>
        <v>0</v>
      </c>
      <c r="AY19" s="16">
        <f xml:space="preserve"> SUMIFS('FS Qtr'!$J19:$GJ19, 'FS Qtr'!$J$4:$GJ$4, 'FS Ann'!AY$4)</f>
        <v>0</v>
      </c>
      <c r="AZ19" s="16">
        <f xml:space="preserve"> SUMIFS('FS Qtr'!$J19:$GJ19, 'FS Qtr'!$J$4:$GJ$4, 'FS Ann'!AZ$4)</f>
        <v>0</v>
      </c>
      <c r="BA19" s="16">
        <f xml:space="preserve"> SUMIFS('FS Qtr'!$J19:$GJ19, 'FS Qtr'!$J$4:$GJ$4, 'FS Ann'!BA$4)</f>
        <v>0</v>
      </c>
      <c r="BB19" s="16">
        <f xml:space="preserve"> SUMIFS('FS Qtr'!$J19:$GJ19, 'FS Qtr'!$J$4:$GJ$4, 'FS Ann'!BB$4)</f>
        <v>0</v>
      </c>
    </row>
    <row r="20" spans="1:54" outlineLevel="1" x14ac:dyDescent="0.25">
      <c r="A20" s="1"/>
      <c r="B20" s="1"/>
      <c r="C20" s="19"/>
      <c r="D20" s="89"/>
      <c r="E20" s="90" t="s">
        <v>53</v>
      </c>
      <c r="F20" s="90"/>
      <c r="G20" s="404" t="str">
        <f xml:space="preserve"> SMU</f>
        <v>$ 000s</v>
      </c>
      <c r="H20" s="90">
        <f t="shared" si="1"/>
        <v>41243.834104523718</v>
      </c>
      <c r="I20" s="90"/>
      <c r="J20" s="90">
        <f t="shared" ref="J20:BB20" si="5">J15 + SUM(J17:J19)</f>
        <v>0</v>
      </c>
      <c r="K20" s="90">
        <f t="shared" si="5"/>
        <v>0</v>
      </c>
      <c r="L20" s="90">
        <f t="shared" si="5"/>
        <v>0</v>
      </c>
      <c r="M20" s="90">
        <f t="shared" si="5"/>
        <v>-2438.0970666835183</v>
      </c>
      <c r="N20" s="90">
        <f t="shared" si="5"/>
        <v>-2350.2714260125549</v>
      </c>
      <c r="O20" s="90">
        <f t="shared" si="5"/>
        <v>-2240.0098804437257</v>
      </c>
      <c r="P20" s="90">
        <f t="shared" si="5"/>
        <v>-2132.4524511509017</v>
      </c>
      <c r="Q20" s="90">
        <f t="shared" si="5"/>
        <v>-2018.8113409556927</v>
      </c>
      <c r="R20" s="90">
        <f t="shared" si="5"/>
        <v>-1905.0286688891692</v>
      </c>
      <c r="S20" s="90">
        <f t="shared" si="5"/>
        <v>-1773.1879852958127</v>
      </c>
      <c r="T20" s="90">
        <f t="shared" si="5"/>
        <v>-1639.9860912525673</v>
      </c>
      <c r="U20" s="90">
        <f t="shared" si="5"/>
        <v>-1499.5493538142723</v>
      </c>
      <c r="V20" s="90">
        <f t="shared" si="5"/>
        <v>-1353.5923382452029</v>
      </c>
      <c r="W20" s="90">
        <f t="shared" si="5"/>
        <v>-1194.6527085910625</v>
      </c>
      <c r="X20" s="90">
        <f t="shared" si="5"/>
        <v>-956.94037613334649</v>
      </c>
      <c r="Y20" s="90">
        <f t="shared" si="5"/>
        <v>-385.69434652270775</v>
      </c>
      <c r="Z20" s="90">
        <f t="shared" si="5"/>
        <v>-148.02608904812814</v>
      </c>
      <c r="AA20" s="90">
        <f t="shared" si="5"/>
        <v>104.49563573042929</v>
      </c>
      <c r="AB20" s="90">
        <f t="shared" si="5"/>
        <v>5780.7216061816725</v>
      </c>
      <c r="AC20" s="90">
        <f t="shared" si="5"/>
        <v>6068.0439118836739</v>
      </c>
      <c r="AD20" s="90">
        <f t="shared" si="5"/>
        <v>6374.6014486235954</v>
      </c>
      <c r="AE20" s="90">
        <f t="shared" si="5"/>
        <v>6680.829352289682</v>
      </c>
      <c r="AF20" s="90">
        <f t="shared" si="5"/>
        <v>6716.32385002108</v>
      </c>
      <c r="AG20" s="90">
        <f t="shared" si="5"/>
        <v>6583.7528338240882</v>
      </c>
      <c r="AH20" s="90">
        <f t="shared" si="5"/>
        <v>6449.3624622590769</v>
      </c>
      <c r="AI20" s="90">
        <f t="shared" si="5"/>
        <v>6312.8588149507104</v>
      </c>
      <c r="AJ20" s="90">
        <f t="shared" si="5"/>
        <v>6174.6636605960111</v>
      </c>
      <c r="AK20" s="90">
        <f t="shared" si="5"/>
        <v>6034.4863469639904</v>
      </c>
      <c r="AL20" s="90">
        <f t="shared" si="5"/>
        <v>-3.3383847018718642E-4</v>
      </c>
      <c r="AM20" s="90">
        <f t="shared" si="5"/>
        <v>-3.3316884795854133E-4</v>
      </c>
      <c r="AN20" s="90">
        <f t="shared" si="5"/>
        <v>-3.333920361298862E-4</v>
      </c>
      <c r="AO20" s="90">
        <f t="shared" si="5"/>
        <v>-3.3360349669232054E-4</v>
      </c>
      <c r="AP20" s="90">
        <f t="shared" si="5"/>
        <v>-3.3475417020181145E-4</v>
      </c>
      <c r="AQ20" s="90">
        <f t="shared" si="5"/>
        <v>-3.3407812145125598E-4</v>
      </c>
      <c r="AR20" s="90">
        <f t="shared" si="5"/>
        <v>-3.3428412798297178E-4</v>
      </c>
      <c r="AS20" s="90">
        <f t="shared" si="5"/>
        <v>-3.345147526819155E-4</v>
      </c>
      <c r="AT20" s="90">
        <f t="shared" si="5"/>
        <v>-3.3566926998448418E-4</v>
      </c>
      <c r="AU20" s="90">
        <f t="shared" si="5"/>
        <v>-3.3497992955906634E-4</v>
      </c>
      <c r="AV20" s="90">
        <f t="shared" si="5"/>
        <v>-3.3521648443426765E-4</v>
      </c>
      <c r="AW20" s="90">
        <f t="shared" si="5"/>
        <v>-3.3545388771424737E-4</v>
      </c>
      <c r="AX20" s="90">
        <f t="shared" si="5"/>
        <v>-3.3660776149890592E-4</v>
      </c>
      <c r="AY20" s="90">
        <f t="shared" si="5"/>
        <v>-3.35958812643842E-4</v>
      </c>
      <c r="AZ20" s="90">
        <f t="shared" si="5"/>
        <v>-3.3621260110182198E-4</v>
      </c>
      <c r="BA20" s="90">
        <f t="shared" si="5"/>
        <v>-3.3643220808156783E-4</v>
      </c>
      <c r="BB20" s="90">
        <f t="shared" si="5"/>
        <v>-3.375966407542685E-4</v>
      </c>
    </row>
    <row r="21" spans="1:54" outlineLevel="1" x14ac:dyDescent="0.25">
      <c r="A21" s="1"/>
      <c r="B21" s="1"/>
      <c r="C21" s="19"/>
      <c r="D21" s="89"/>
      <c r="E21" s="16"/>
      <c r="F21" s="16"/>
      <c r="G21" s="403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1:54" outlineLevel="1" x14ac:dyDescent="0.25">
      <c r="A22" s="1"/>
      <c r="B22" s="1"/>
      <c r="C22" s="19"/>
      <c r="D22" s="89"/>
      <c r="E22" s="16" t="str">
        <f xml:space="preserve"> 'FS Qtr'!E22</f>
        <v>Corporate income tax expense</v>
      </c>
      <c r="F22" s="16">
        <f xml:space="preserve"> 'FS Qtr'!F22</f>
        <v>0</v>
      </c>
      <c r="G22" s="403" t="str">
        <f xml:space="preserve"> 'FS Qtr'!G22</f>
        <v>$ 000s</v>
      </c>
      <c r="H22" s="16">
        <f t="shared" si="1"/>
        <v>-8248.7668209047479</v>
      </c>
      <c r="I22" s="16"/>
      <c r="J22" s="16">
        <f xml:space="preserve"> SUMIFS('FS Qtr'!$J22:$GJ22, 'FS Qtr'!$J$4:$GJ$4, 'FS Ann'!J$4)</f>
        <v>0</v>
      </c>
      <c r="K22" s="16">
        <f xml:space="preserve"> SUMIFS('FS Qtr'!$J22:$GJ22, 'FS Qtr'!$J$4:$GJ$4, 'FS Ann'!K$4)</f>
        <v>0</v>
      </c>
      <c r="L22" s="16">
        <f xml:space="preserve"> SUMIFS('FS Qtr'!$J22:$GJ22, 'FS Qtr'!$J$4:$GJ$4, 'FS Ann'!L$4)</f>
        <v>0</v>
      </c>
      <c r="M22" s="16">
        <f xml:space="preserve"> SUMIFS('FS Qtr'!$J22:$GJ22, 'FS Qtr'!$J$4:$GJ$4, 'FS Ann'!M$4)</f>
        <v>487.61941333670393</v>
      </c>
      <c r="N22" s="16">
        <f xml:space="preserve"> SUMIFS('FS Qtr'!$J22:$GJ22, 'FS Qtr'!$J$4:$GJ$4, 'FS Ann'!N$4)</f>
        <v>470.05428520251104</v>
      </c>
      <c r="O22" s="16">
        <f xml:space="preserve"> SUMIFS('FS Qtr'!$J22:$GJ22, 'FS Qtr'!$J$4:$GJ$4, 'FS Ann'!O$4)</f>
        <v>448.00197608874566</v>
      </c>
      <c r="P22" s="16">
        <f xml:space="preserve"> SUMIFS('FS Qtr'!$J22:$GJ22, 'FS Qtr'!$J$4:$GJ$4, 'FS Ann'!P$4)</f>
        <v>426.49049023018023</v>
      </c>
      <c r="Q22" s="16">
        <f xml:space="preserve"> SUMIFS('FS Qtr'!$J22:$GJ22, 'FS Qtr'!$J$4:$GJ$4, 'FS Ann'!Q$4)</f>
        <v>403.76226819113833</v>
      </c>
      <c r="R22" s="16">
        <f xml:space="preserve"> SUMIFS('FS Qtr'!$J22:$GJ22, 'FS Qtr'!$J$4:$GJ$4, 'FS Ann'!R$4)</f>
        <v>381.00573377783371</v>
      </c>
      <c r="S22" s="16">
        <f xml:space="preserve"> SUMIFS('FS Qtr'!$J22:$GJ22, 'FS Qtr'!$J$4:$GJ$4, 'FS Ann'!S$4)</f>
        <v>354.63759705916277</v>
      </c>
      <c r="T22" s="16">
        <f xml:space="preserve"> SUMIFS('FS Qtr'!$J22:$GJ22, 'FS Qtr'!$J$4:$GJ$4, 'FS Ann'!T$4)</f>
        <v>327.99721825051324</v>
      </c>
      <c r="U22" s="16">
        <f xml:space="preserve"> SUMIFS('FS Qtr'!$J22:$GJ22, 'FS Qtr'!$J$4:$GJ$4, 'FS Ann'!U$4)</f>
        <v>299.90987076285444</v>
      </c>
      <c r="V22" s="16">
        <f xml:space="preserve"> SUMIFS('FS Qtr'!$J22:$GJ22, 'FS Qtr'!$J$4:$GJ$4, 'FS Ann'!V$4)</f>
        <v>270.71846764904046</v>
      </c>
      <c r="W22" s="16">
        <f xml:space="preserve"> SUMIFS('FS Qtr'!$J22:$GJ22, 'FS Qtr'!$J$4:$GJ$4, 'FS Ann'!W$4)</f>
        <v>238.93054171821242</v>
      </c>
      <c r="X22" s="16">
        <f xml:space="preserve"> SUMIFS('FS Qtr'!$J22:$GJ22, 'FS Qtr'!$J$4:$GJ$4, 'FS Ann'!X$4)</f>
        <v>191.38807522666929</v>
      </c>
      <c r="Y22" s="16">
        <f xml:space="preserve"> SUMIFS('FS Qtr'!$J22:$GJ22, 'FS Qtr'!$J$4:$GJ$4, 'FS Ann'!Y$4)</f>
        <v>77.138869304541331</v>
      </c>
      <c r="Z22" s="16">
        <f xml:space="preserve"> SUMIFS('FS Qtr'!$J22:$GJ22, 'FS Qtr'!$J$4:$GJ$4, 'FS Ann'!Z$4)</f>
        <v>29.605217809625657</v>
      </c>
      <c r="AA22" s="16">
        <f xml:space="preserve"> SUMIFS('FS Qtr'!$J22:$GJ22, 'FS Qtr'!$J$4:$GJ$4, 'FS Ann'!AA$4)</f>
        <v>-20.899127146086023</v>
      </c>
      <c r="AB22" s="16">
        <f xml:space="preserve"> SUMIFS('FS Qtr'!$J22:$GJ22, 'FS Qtr'!$J$4:$GJ$4, 'FS Ann'!AB$4)</f>
        <v>-1156.1443212363345</v>
      </c>
      <c r="AC22" s="16">
        <f xml:space="preserve"> SUMIFS('FS Qtr'!$J22:$GJ22, 'FS Qtr'!$J$4:$GJ$4, 'FS Ann'!AC$4)</f>
        <v>-1213.6087823767348</v>
      </c>
      <c r="AD22" s="16">
        <f xml:space="preserve"> SUMIFS('FS Qtr'!$J22:$GJ22, 'FS Qtr'!$J$4:$GJ$4, 'FS Ann'!AD$4)</f>
        <v>-1274.9202897247192</v>
      </c>
      <c r="AE22" s="16">
        <f xml:space="preserve"> SUMIFS('FS Qtr'!$J22:$GJ22, 'FS Qtr'!$J$4:$GJ$4, 'FS Ann'!AE$4)</f>
        <v>-1336.1658704579363</v>
      </c>
      <c r="AF22" s="16">
        <f xml:space="preserve"> SUMIFS('FS Qtr'!$J22:$GJ22, 'FS Qtr'!$J$4:$GJ$4, 'FS Ann'!AF$4)</f>
        <v>-1343.2647700042162</v>
      </c>
      <c r="AG22" s="16">
        <f xml:space="preserve"> SUMIFS('FS Qtr'!$J22:$GJ22, 'FS Qtr'!$J$4:$GJ$4, 'FS Ann'!AG$4)</f>
        <v>-1316.7505667648177</v>
      </c>
      <c r="AH22" s="16">
        <f xml:space="preserve"> SUMIFS('FS Qtr'!$J22:$GJ22, 'FS Qtr'!$J$4:$GJ$4, 'FS Ann'!AH$4)</f>
        <v>-1289.8724924518156</v>
      </c>
      <c r="AI22" s="16">
        <f xml:space="preserve"> SUMIFS('FS Qtr'!$J22:$GJ22, 'FS Qtr'!$J$4:$GJ$4, 'FS Ann'!AI$4)</f>
        <v>-1262.5717629901421</v>
      </c>
      <c r="AJ22" s="16">
        <f xml:space="preserve"> SUMIFS('FS Qtr'!$J22:$GJ22, 'FS Qtr'!$J$4:$GJ$4, 'FS Ann'!AJ$4)</f>
        <v>-1234.9327321192022</v>
      </c>
      <c r="AK22" s="16">
        <f xml:space="preserve"> SUMIFS('FS Qtr'!$J22:$GJ22, 'FS Qtr'!$J$4:$GJ$4, 'FS Ann'!AK$4)</f>
        <v>-1206.8972693927981</v>
      </c>
      <c r="AL22" s="16">
        <f xml:space="preserve"> SUMIFS('FS Qtr'!$J22:$GJ22, 'FS Qtr'!$J$4:$GJ$4, 'FS Ann'!AL$4)</f>
        <v>6.6767694037437296E-5</v>
      </c>
      <c r="AM22" s="16">
        <f xml:space="preserve"> SUMIFS('FS Qtr'!$J22:$GJ22, 'FS Qtr'!$J$4:$GJ$4, 'FS Ann'!AM$4)</f>
        <v>6.663376959170827E-5</v>
      </c>
      <c r="AN22" s="16">
        <f xml:space="preserve"> SUMIFS('FS Qtr'!$J22:$GJ22, 'FS Qtr'!$J$4:$GJ$4, 'FS Ann'!AN$4)</f>
        <v>6.6678407225977238E-5</v>
      </c>
      <c r="AO22" s="16">
        <f xml:space="preserve"> SUMIFS('FS Qtr'!$J22:$GJ22, 'FS Qtr'!$J$4:$GJ$4, 'FS Ann'!AO$4)</f>
        <v>6.6720699338464117E-5</v>
      </c>
      <c r="AP22" s="16">
        <f xml:space="preserve"> SUMIFS('FS Qtr'!$J22:$GJ22, 'FS Qtr'!$J$4:$GJ$4, 'FS Ann'!AP$4)</f>
        <v>6.6950834040362301E-5</v>
      </c>
      <c r="AQ22" s="16">
        <f xml:space="preserve"> SUMIFS('FS Qtr'!$J22:$GJ22, 'FS Qtr'!$J$4:$GJ$4, 'FS Ann'!AQ$4)</f>
        <v>6.6815624290251211E-5</v>
      </c>
      <c r="AR22" s="16">
        <f xml:space="preserve"> SUMIFS('FS Qtr'!$J22:$GJ22, 'FS Qtr'!$J$4:$GJ$4, 'FS Ann'!AR$4)</f>
        <v>6.6856825596594356E-5</v>
      </c>
      <c r="AS22" s="16">
        <f xml:space="preserve"> SUMIFS('FS Qtr'!$J22:$GJ22, 'FS Qtr'!$J$4:$GJ$4, 'FS Ann'!AS$4)</f>
        <v>6.6902950536383088E-5</v>
      </c>
      <c r="AT22" s="16">
        <f xml:space="preserve"> SUMIFS('FS Qtr'!$J22:$GJ22, 'FS Qtr'!$J$4:$GJ$4, 'FS Ann'!AT$4)</f>
        <v>6.7133853996896849E-5</v>
      </c>
      <c r="AU22" s="16">
        <f xml:space="preserve"> SUMIFS('FS Qtr'!$J22:$GJ22, 'FS Qtr'!$J$4:$GJ$4, 'FS Ann'!AU$4)</f>
        <v>6.6995985911813281E-5</v>
      </c>
      <c r="AV22" s="16">
        <f xml:space="preserve"> SUMIFS('FS Qtr'!$J22:$GJ22, 'FS Qtr'!$J$4:$GJ$4, 'FS Ann'!AV$4)</f>
        <v>6.7043296886853536E-5</v>
      </c>
      <c r="AW22" s="16">
        <f xml:space="preserve"> SUMIFS('FS Qtr'!$J22:$GJ22, 'FS Qtr'!$J$4:$GJ$4, 'FS Ann'!AW$4)</f>
        <v>6.7090777542849479E-5</v>
      </c>
      <c r="AX22" s="16">
        <f xml:space="preserve"> SUMIFS('FS Qtr'!$J22:$GJ22, 'FS Qtr'!$J$4:$GJ$4, 'FS Ann'!AX$4)</f>
        <v>6.7321552299781174E-5</v>
      </c>
      <c r="AY22" s="16">
        <f xml:space="preserve"> SUMIFS('FS Qtr'!$J22:$GJ22, 'FS Qtr'!$J$4:$GJ$4, 'FS Ann'!AY$4)</f>
        <v>6.71917625287684E-5</v>
      </c>
      <c r="AZ22" s="16">
        <f xml:space="preserve"> SUMIFS('FS Qtr'!$J22:$GJ22, 'FS Qtr'!$J$4:$GJ$4, 'FS Ann'!AZ$4)</f>
        <v>6.724252022036439E-5</v>
      </c>
      <c r="BA22" s="16">
        <f xml:space="preserve"> SUMIFS('FS Qtr'!$J22:$GJ22, 'FS Qtr'!$J$4:$GJ$4, 'FS Ann'!BA$4)</f>
        <v>6.7286441616313565E-5</v>
      </c>
      <c r="BB22" s="16">
        <f xml:space="preserve"> SUMIFS('FS Qtr'!$J22:$GJ22, 'FS Qtr'!$J$4:$GJ$4, 'FS Ann'!BB$4)</f>
        <v>6.7519328150853701E-5</v>
      </c>
    </row>
    <row r="23" spans="1:54" outlineLevel="1" x14ac:dyDescent="0.25">
      <c r="A23" s="217"/>
      <c r="B23" s="217"/>
      <c r="C23" s="218"/>
      <c r="D23" s="221"/>
      <c r="E23" s="243" t="s">
        <v>53</v>
      </c>
      <c r="F23" s="243"/>
      <c r="G23" s="343" t="str">
        <f>SMU</f>
        <v>$ 000s</v>
      </c>
      <c r="H23" s="243">
        <f t="shared" si="1"/>
        <v>32995.067283618991</v>
      </c>
      <c r="I23" s="243"/>
      <c r="J23" s="243">
        <f t="shared" ref="J23:BB23" si="6" xml:space="preserve"> J20 + J22</f>
        <v>0</v>
      </c>
      <c r="K23" s="243">
        <f t="shared" si="6"/>
        <v>0</v>
      </c>
      <c r="L23" s="243">
        <f t="shared" si="6"/>
        <v>0</v>
      </c>
      <c r="M23" s="243">
        <f t="shared" si="6"/>
        <v>-1950.4776533468143</v>
      </c>
      <c r="N23" s="243">
        <f t="shared" si="6"/>
        <v>-1880.2171408100439</v>
      </c>
      <c r="O23" s="243">
        <f t="shared" si="6"/>
        <v>-1792.0079043549799</v>
      </c>
      <c r="P23" s="243">
        <f t="shared" si="6"/>
        <v>-1705.9619609207214</v>
      </c>
      <c r="Q23" s="243">
        <f t="shared" si="6"/>
        <v>-1615.0490727645542</v>
      </c>
      <c r="R23" s="243">
        <f t="shared" si="6"/>
        <v>-1524.0229351113355</v>
      </c>
      <c r="S23" s="243">
        <f t="shared" si="6"/>
        <v>-1418.55038823665</v>
      </c>
      <c r="T23" s="243">
        <f t="shared" si="6"/>
        <v>-1311.9888730020541</v>
      </c>
      <c r="U23" s="243">
        <f t="shared" si="6"/>
        <v>-1199.6394830514178</v>
      </c>
      <c r="V23" s="243">
        <f t="shared" si="6"/>
        <v>-1082.8738705961623</v>
      </c>
      <c r="W23" s="243">
        <f t="shared" si="6"/>
        <v>-955.72216687285004</v>
      </c>
      <c r="X23" s="243">
        <f t="shared" si="6"/>
        <v>-765.55230090667715</v>
      </c>
      <c r="Y23" s="243">
        <f t="shared" si="6"/>
        <v>-308.5554772181664</v>
      </c>
      <c r="Z23" s="243">
        <f t="shared" si="6"/>
        <v>-118.42087123850249</v>
      </c>
      <c r="AA23" s="243">
        <f t="shared" si="6"/>
        <v>83.596508584343269</v>
      </c>
      <c r="AB23" s="243">
        <f t="shared" si="6"/>
        <v>4624.5772849453379</v>
      </c>
      <c r="AC23" s="243">
        <f t="shared" si="6"/>
        <v>4854.4351295069391</v>
      </c>
      <c r="AD23" s="243">
        <f t="shared" si="6"/>
        <v>5099.6811588988767</v>
      </c>
      <c r="AE23" s="243">
        <f t="shared" si="6"/>
        <v>5344.6634818317452</v>
      </c>
      <c r="AF23" s="243">
        <f t="shared" si="6"/>
        <v>5373.0590800168638</v>
      </c>
      <c r="AG23" s="243">
        <f t="shared" si="6"/>
        <v>5267.0022670592707</v>
      </c>
      <c r="AH23" s="243">
        <f t="shared" si="6"/>
        <v>5159.4899698072613</v>
      </c>
      <c r="AI23" s="243">
        <f t="shared" si="6"/>
        <v>5050.2870519605685</v>
      </c>
      <c r="AJ23" s="243">
        <f t="shared" si="6"/>
        <v>4939.7309284768089</v>
      </c>
      <c r="AK23" s="243">
        <f t="shared" si="6"/>
        <v>4827.5890775711923</v>
      </c>
      <c r="AL23" s="243">
        <f t="shared" si="6"/>
        <v>-2.6707077614974913E-4</v>
      </c>
      <c r="AM23" s="243">
        <f t="shared" si="6"/>
        <v>-2.6653507836683308E-4</v>
      </c>
      <c r="AN23" s="243">
        <f t="shared" si="6"/>
        <v>-2.6671362890390895E-4</v>
      </c>
      <c r="AO23" s="243">
        <f t="shared" si="6"/>
        <v>-2.6688279735385641E-4</v>
      </c>
      <c r="AP23" s="243">
        <f t="shared" si="6"/>
        <v>-2.6780333616144915E-4</v>
      </c>
      <c r="AQ23" s="243">
        <f t="shared" si="6"/>
        <v>-2.6726249716100474E-4</v>
      </c>
      <c r="AR23" s="243">
        <f t="shared" si="6"/>
        <v>-2.6742730238637743E-4</v>
      </c>
      <c r="AS23" s="243">
        <f t="shared" si="6"/>
        <v>-2.6761180214553241E-4</v>
      </c>
      <c r="AT23" s="243">
        <f t="shared" si="6"/>
        <v>-2.6853541598758734E-4</v>
      </c>
      <c r="AU23" s="243">
        <f t="shared" si="6"/>
        <v>-2.6798394364725307E-4</v>
      </c>
      <c r="AV23" s="243">
        <f t="shared" si="6"/>
        <v>-2.6817318754741414E-4</v>
      </c>
      <c r="AW23" s="243">
        <f t="shared" si="6"/>
        <v>-2.6836311017139792E-4</v>
      </c>
      <c r="AX23" s="243">
        <f t="shared" si="6"/>
        <v>-2.6928620919912475E-4</v>
      </c>
      <c r="AY23" s="243">
        <f t="shared" si="6"/>
        <v>-2.687670501150736E-4</v>
      </c>
      <c r="AZ23" s="243">
        <f t="shared" si="6"/>
        <v>-2.6897008088145756E-4</v>
      </c>
      <c r="BA23" s="243">
        <f t="shared" si="6"/>
        <v>-2.6914576646525426E-4</v>
      </c>
      <c r="BB23" s="243">
        <f t="shared" si="6"/>
        <v>-2.700773126034148E-4</v>
      </c>
    </row>
    <row r="24" spans="1:54" outlineLevel="1" x14ac:dyDescent="0.25">
      <c r="A24" s="1"/>
      <c r="B24" s="1"/>
      <c r="C24" s="19"/>
      <c r="D24" s="89"/>
      <c r="E24" s="16"/>
      <c r="F24" s="16"/>
      <c r="G24" s="403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1:54" outlineLevel="1" x14ac:dyDescent="0.25">
      <c r="A25" s="1"/>
      <c r="B25" s="1"/>
      <c r="C25" s="19"/>
      <c r="D25" s="89"/>
      <c r="E25" s="16" t="str">
        <f xml:space="preserve"> 'FS Qtr'!E25</f>
        <v>Dividends paid</v>
      </c>
      <c r="F25" s="16">
        <f xml:space="preserve"> 'FS Qtr'!F25</f>
        <v>0</v>
      </c>
      <c r="G25" s="403" t="str">
        <f xml:space="preserve"> 'FS Qtr'!G25</f>
        <v>$ 000s</v>
      </c>
      <c r="H25" s="16">
        <f t="shared" si="1"/>
        <v>-32995.071773845564</v>
      </c>
      <c r="I25" s="16"/>
      <c r="J25" s="16">
        <f xml:space="preserve"> SUMIFS('FS Qtr'!$J25:$GJ25, 'FS Qtr'!$J$4:$GJ$4, 'FS Ann'!J$4)</f>
        <v>0</v>
      </c>
      <c r="K25" s="16">
        <f xml:space="preserve"> SUMIFS('FS Qtr'!$J25:$GJ25, 'FS Qtr'!$J$4:$GJ$4, 'FS Ann'!K$4)</f>
        <v>0</v>
      </c>
      <c r="L25" s="16">
        <f xml:space="preserve"> SUMIFS('FS Qtr'!$J25:$GJ25, 'FS Qtr'!$J$4:$GJ$4, 'FS Ann'!L$4)</f>
        <v>0</v>
      </c>
      <c r="M25" s="16">
        <f xml:space="preserve"> SUMIFS('FS Qtr'!$J25:$GJ25, 'FS Qtr'!$J$4:$GJ$4, 'FS Ann'!M$4)</f>
        <v>0</v>
      </c>
      <c r="N25" s="16">
        <f xml:space="preserve"> SUMIFS('FS Qtr'!$J25:$GJ25, 'FS Qtr'!$J$4:$GJ$4, 'FS Ann'!N$4)</f>
        <v>0</v>
      </c>
      <c r="O25" s="16">
        <f xml:space="preserve"> SUMIFS('FS Qtr'!$J25:$GJ25, 'FS Qtr'!$J$4:$GJ$4, 'FS Ann'!O$4)</f>
        <v>0</v>
      </c>
      <c r="P25" s="16">
        <f xml:space="preserve"> SUMIFS('FS Qtr'!$J25:$GJ25, 'FS Qtr'!$J$4:$GJ$4, 'FS Ann'!P$4)</f>
        <v>0</v>
      </c>
      <c r="Q25" s="16">
        <f xml:space="preserve"> SUMIFS('FS Qtr'!$J25:$GJ25, 'FS Qtr'!$J$4:$GJ$4, 'FS Ann'!Q$4)</f>
        <v>0</v>
      </c>
      <c r="R25" s="16">
        <f xml:space="preserve"> SUMIFS('FS Qtr'!$J25:$GJ25, 'FS Qtr'!$J$4:$GJ$4, 'FS Ann'!R$4)</f>
        <v>0</v>
      </c>
      <c r="S25" s="16">
        <f xml:space="preserve"> SUMIFS('FS Qtr'!$J25:$GJ25, 'FS Qtr'!$J$4:$GJ$4, 'FS Ann'!S$4)</f>
        <v>0</v>
      </c>
      <c r="T25" s="16">
        <f xml:space="preserve"> SUMIFS('FS Qtr'!$J25:$GJ25, 'FS Qtr'!$J$4:$GJ$4, 'FS Ann'!T$4)</f>
        <v>0</v>
      </c>
      <c r="U25" s="16">
        <f xml:space="preserve"> SUMIFS('FS Qtr'!$J25:$GJ25, 'FS Qtr'!$J$4:$GJ$4, 'FS Ann'!U$4)</f>
        <v>0</v>
      </c>
      <c r="V25" s="16">
        <f xml:space="preserve"> SUMIFS('FS Qtr'!$J25:$GJ25, 'FS Qtr'!$J$4:$GJ$4, 'FS Ann'!V$4)</f>
        <v>0</v>
      </c>
      <c r="W25" s="16">
        <f xml:space="preserve"> SUMIFS('FS Qtr'!$J25:$GJ25, 'FS Qtr'!$J$4:$GJ$4, 'FS Ann'!W$4)</f>
        <v>0</v>
      </c>
      <c r="X25" s="16">
        <f xml:space="preserve"> SUMIFS('FS Qtr'!$J25:$GJ25, 'FS Qtr'!$J$4:$GJ$4, 'FS Ann'!X$4)</f>
        <v>0</v>
      </c>
      <c r="Y25" s="16">
        <f xml:space="preserve"> SUMIFS('FS Qtr'!$J25:$GJ25, 'FS Qtr'!$J$4:$GJ$4, 'FS Ann'!Y$4)</f>
        <v>0</v>
      </c>
      <c r="Z25" s="16">
        <f xml:space="preserve"> SUMIFS('FS Qtr'!$J25:$GJ25, 'FS Qtr'!$J$4:$GJ$4, 'FS Ann'!Z$4)</f>
        <v>0</v>
      </c>
      <c r="AA25" s="16">
        <f xml:space="preserve"> SUMIFS('FS Qtr'!$J25:$GJ25, 'FS Qtr'!$J$4:$GJ$4, 'FS Ann'!AA$4)</f>
        <v>0</v>
      </c>
      <c r="AB25" s="16">
        <f xml:space="preserve"> SUMIFS('FS Qtr'!$J25:$GJ25, 'FS Qtr'!$J$4:$GJ$4, 'FS Ann'!AB$4)</f>
        <v>0</v>
      </c>
      <c r="AC25" s="16">
        <f xml:space="preserve"> SUMIFS('FS Qtr'!$J25:$GJ25, 'FS Qtr'!$J$4:$GJ$4, 'FS Ann'!AC$4)</f>
        <v>0</v>
      </c>
      <c r="AD25" s="16">
        <f xml:space="preserve"> SUMIFS('FS Qtr'!$J25:$GJ25, 'FS Qtr'!$J$4:$GJ$4, 'FS Ann'!AD$4)</f>
        <v>0</v>
      </c>
      <c r="AE25" s="16">
        <f xml:space="preserve"> SUMIFS('FS Qtr'!$J25:$GJ25, 'FS Qtr'!$J$4:$GJ$4, 'FS Ann'!AE$4)</f>
        <v>-1278.5543096059353</v>
      </c>
      <c r="AF25" s="16">
        <f xml:space="preserve"> SUMIFS('FS Qtr'!$J25:$GJ25, 'FS Qtr'!$J$4:$GJ$4, 'FS Ann'!AF$4)</f>
        <v>-5449.9822293659417</v>
      </c>
      <c r="AG25" s="16">
        <f xml:space="preserve"> SUMIFS('FS Qtr'!$J25:$GJ25, 'FS Qtr'!$J$4:$GJ$4, 'FS Ann'!AG$4)</f>
        <v>-5332.3983171357368</v>
      </c>
      <c r="AH25" s="16">
        <f xml:space="preserve"> SUMIFS('FS Qtr'!$J25:$GJ25, 'FS Qtr'!$J$4:$GJ$4, 'FS Ann'!AH$4)</f>
        <v>-5215.5249855274624</v>
      </c>
      <c r="AI25" s="16">
        <f xml:space="preserve"> SUMIFS('FS Qtr'!$J25:$GJ25, 'FS Qtr'!$J$4:$GJ$4, 'FS Ann'!AI$4)</f>
        <v>-5098.7458525301154</v>
      </c>
      <c r="AJ25" s="16">
        <f xml:space="preserve"> SUMIFS('FS Qtr'!$J25:$GJ25, 'FS Qtr'!$J$4:$GJ$4, 'FS Ann'!AJ$4)</f>
        <v>-4982.0133755159677</v>
      </c>
      <c r="AK25" s="16">
        <f xml:space="preserve"> SUMIFS('FS Qtr'!$J25:$GJ25, 'FS Qtr'!$J$4:$GJ$4, 'FS Ann'!AK$4)</f>
        <v>-4863.7851410802159</v>
      </c>
      <c r="AL25" s="16">
        <f xml:space="preserve"> SUMIFS('FS Qtr'!$J25:$GJ25, 'FS Qtr'!$J$4:$GJ$4, 'FS Ann'!AL$4)</f>
        <v>-774.06756308419006</v>
      </c>
      <c r="AM25" s="16">
        <f xml:space="preserve"> SUMIFS('FS Qtr'!$J25:$GJ25, 'FS Qtr'!$J$4:$GJ$4, 'FS Ann'!AM$4)</f>
        <v>0</v>
      </c>
      <c r="AN25" s="16">
        <f xml:space="preserve"> SUMIFS('FS Qtr'!$J25:$GJ25, 'FS Qtr'!$J$4:$GJ$4, 'FS Ann'!AN$4)</f>
        <v>0</v>
      </c>
      <c r="AO25" s="16">
        <f xml:space="preserve"> SUMIFS('FS Qtr'!$J25:$GJ25, 'FS Qtr'!$J$4:$GJ$4, 'FS Ann'!AO$4)</f>
        <v>0</v>
      </c>
      <c r="AP25" s="16">
        <f xml:space="preserve"> SUMIFS('FS Qtr'!$J25:$GJ25, 'FS Qtr'!$J$4:$GJ$4, 'FS Ann'!AP$4)</f>
        <v>0</v>
      </c>
      <c r="AQ25" s="16">
        <f xml:space="preserve"> SUMIFS('FS Qtr'!$J25:$GJ25, 'FS Qtr'!$J$4:$GJ$4, 'FS Ann'!AQ$4)</f>
        <v>0</v>
      </c>
      <c r="AR25" s="16">
        <f xml:space="preserve"> SUMIFS('FS Qtr'!$J25:$GJ25, 'FS Qtr'!$J$4:$GJ$4, 'FS Ann'!AR$4)</f>
        <v>0</v>
      </c>
      <c r="AS25" s="16">
        <f xml:space="preserve"> SUMIFS('FS Qtr'!$J25:$GJ25, 'FS Qtr'!$J$4:$GJ$4, 'FS Ann'!AS$4)</f>
        <v>0</v>
      </c>
      <c r="AT25" s="16">
        <f xml:space="preserve"> SUMIFS('FS Qtr'!$J25:$GJ25, 'FS Qtr'!$J$4:$GJ$4, 'FS Ann'!AT$4)</f>
        <v>0</v>
      </c>
      <c r="AU25" s="16">
        <f xml:space="preserve"> SUMIFS('FS Qtr'!$J25:$GJ25, 'FS Qtr'!$J$4:$GJ$4, 'FS Ann'!AU$4)</f>
        <v>0</v>
      </c>
      <c r="AV25" s="16">
        <f xml:space="preserve"> SUMIFS('FS Qtr'!$J25:$GJ25, 'FS Qtr'!$J$4:$GJ$4, 'FS Ann'!AV$4)</f>
        <v>0</v>
      </c>
      <c r="AW25" s="16">
        <f xml:space="preserve"> SUMIFS('FS Qtr'!$J25:$GJ25, 'FS Qtr'!$J$4:$GJ$4, 'FS Ann'!AW$4)</f>
        <v>0</v>
      </c>
      <c r="AX25" s="16">
        <f xml:space="preserve"> SUMIFS('FS Qtr'!$J25:$GJ25, 'FS Qtr'!$J$4:$GJ$4, 'FS Ann'!AX$4)</f>
        <v>0</v>
      </c>
      <c r="AY25" s="16">
        <f xml:space="preserve"> SUMIFS('FS Qtr'!$J25:$GJ25, 'FS Qtr'!$J$4:$GJ$4, 'FS Ann'!AY$4)</f>
        <v>0</v>
      </c>
      <c r="AZ25" s="16">
        <f xml:space="preserve"> SUMIFS('FS Qtr'!$J25:$GJ25, 'FS Qtr'!$J$4:$GJ$4, 'FS Ann'!AZ$4)</f>
        <v>0</v>
      </c>
      <c r="BA25" s="16">
        <f xml:space="preserve"> SUMIFS('FS Qtr'!$J25:$GJ25, 'FS Qtr'!$J$4:$GJ$4, 'FS Ann'!BA$4)</f>
        <v>0</v>
      </c>
      <c r="BB25" s="16">
        <f xml:space="preserve"> SUMIFS('FS Qtr'!$J25:$GJ25, 'FS Qtr'!$J$4:$GJ$4, 'FS Ann'!BB$4)</f>
        <v>0</v>
      </c>
    </row>
    <row r="26" spans="1:54" outlineLevel="1" x14ac:dyDescent="0.25">
      <c r="A26" s="1"/>
      <c r="B26" s="1"/>
      <c r="C26" s="19"/>
      <c r="D26" s="89"/>
      <c r="E26" s="90" t="s">
        <v>54</v>
      </c>
      <c r="F26" s="90"/>
      <c r="G26" s="343" t="str">
        <f>SMU</f>
        <v>$ 000s</v>
      </c>
      <c r="H26" s="90">
        <f t="shared" si="1"/>
        <v>-4.4902265843030625E-3</v>
      </c>
      <c r="I26" s="90"/>
      <c r="J26" s="90">
        <f t="shared" ref="J26:BB26" si="7" xml:space="preserve"> J23 + J25</f>
        <v>0</v>
      </c>
      <c r="K26" s="90">
        <f t="shared" si="7"/>
        <v>0</v>
      </c>
      <c r="L26" s="90">
        <f t="shared" si="7"/>
        <v>0</v>
      </c>
      <c r="M26" s="90">
        <f t="shared" si="7"/>
        <v>-1950.4776533468143</v>
      </c>
      <c r="N26" s="90">
        <f t="shared" si="7"/>
        <v>-1880.2171408100439</v>
      </c>
      <c r="O26" s="90">
        <f t="shared" si="7"/>
        <v>-1792.0079043549799</v>
      </c>
      <c r="P26" s="90">
        <f t="shared" si="7"/>
        <v>-1705.9619609207214</v>
      </c>
      <c r="Q26" s="90">
        <f t="shared" si="7"/>
        <v>-1615.0490727645542</v>
      </c>
      <c r="R26" s="90">
        <f t="shared" si="7"/>
        <v>-1524.0229351113355</v>
      </c>
      <c r="S26" s="90">
        <f t="shared" si="7"/>
        <v>-1418.55038823665</v>
      </c>
      <c r="T26" s="90">
        <f t="shared" si="7"/>
        <v>-1311.9888730020541</v>
      </c>
      <c r="U26" s="90">
        <f t="shared" si="7"/>
        <v>-1199.6394830514178</v>
      </c>
      <c r="V26" s="90">
        <f t="shared" si="7"/>
        <v>-1082.8738705961623</v>
      </c>
      <c r="W26" s="90">
        <f t="shared" si="7"/>
        <v>-955.72216687285004</v>
      </c>
      <c r="X26" s="90">
        <f t="shared" si="7"/>
        <v>-765.55230090667715</v>
      </c>
      <c r="Y26" s="90">
        <f t="shared" si="7"/>
        <v>-308.5554772181664</v>
      </c>
      <c r="Z26" s="90">
        <f t="shared" si="7"/>
        <v>-118.42087123850249</v>
      </c>
      <c r="AA26" s="90">
        <f t="shared" si="7"/>
        <v>83.596508584343269</v>
      </c>
      <c r="AB26" s="90">
        <f t="shared" si="7"/>
        <v>4624.5772849453379</v>
      </c>
      <c r="AC26" s="90">
        <f t="shared" si="7"/>
        <v>4854.4351295069391</v>
      </c>
      <c r="AD26" s="90">
        <f t="shared" si="7"/>
        <v>5099.6811588988767</v>
      </c>
      <c r="AE26" s="90">
        <f t="shared" si="7"/>
        <v>4066.1091722258097</v>
      </c>
      <c r="AF26" s="90">
        <f t="shared" si="7"/>
        <v>-76.923149349077903</v>
      </c>
      <c r="AG26" s="90">
        <f t="shared" si="7"/>
        <v>-65.396050076466054</v>
      </c>
      <c r="AH26" s="90">
        <f t="shared" si="7"/>
        <v>-56.035015720201045</v>
      </c>
      <c r="AI26" s="90">
        <f t="shared" si="7"/>
        <v>-48.458800569546838</v>
      </c>
      <c r="AJ26" s="90">
        <f t="shared" si="7"/>
        <v>-42.282447039158797</v>
      </c>
      <c r="AK26" s="90">
        <f t="shared" si="7"/>
        <v>-36.196063509023588</v>
      </c>
      <c r="AL26" s="90">
        <f t="shared" si="7"/>
        <v>-774.06783015496626</v>
      </c>
      <c r="AM26" s="90">
        <f t="shared" si="7"/>
        <v>-2.6653507836683308E-4</v>
      </c>
      <c r="AN26" s="90">
        <f t="shared" si="7"/>
        <v>-2.6671362890390895E-4</v>
      </c>
      <c r="AO26" s="90">
        <f t="shared" si="7"/>
        <v>-2.6688279735385641E-4</v>
      </c>
      <c r="AP26" s="90">
        <f t="shared" si="7"/>
        <v>-2.6780333616144915E-4</v>
      </c>
      <c r="AQ26" s="90">
        <f t="shared" si="7"/>
        <v>-2.6726249716100474E-4</v>
      </c>
      <c r="AR26" s="90">
        <f t="shared" si="7"/>
        <v>-2.6742730238637743E-4</v>
      </c>
      <c r="AS26" s="90">
        <f t="shared" si="7"/>
        <v>-2.6761180214553241E-4</v>
      </c>
      <c r="AT26" s="90">
        <f t="shared" si="7"/>
        <v>-2.6853541598758734E-4</v>
      </c>
      <c r="AU26" s="90">
        <f t="shared" si="7"/>
        <v>-2.6798394364725307E-4</v>
      </c>
      <c r="AV26" s="90">
        <f t="shared" si="7"/>
        <v>-2.6817318754741414E-4</v>
      </c>
      <c r="AW26" s="90">
        <f t="shared" si="7"/>
        <v>-2.6836311017139792E-4</v>
      </c>
      <c r="AX26" s="90">
        <f t="shared" si="7"/>
        <v>-2.6928620919912475E-4</v>
      </c>
      <c r="AY26" s="90">
        <f t="shared" si="7"/>
        <v>-2.687670501150736E-4</v>
      </c>
      <c r="AZ26" s="90">
        <f t="shared" si="7"/>
        <v>-2.6897008088145756E-4</v>
      </c>
      <c r="BA26" s="90">
        <f t="shared" si="7"/>
        <v>-2.6914576646525426E-4</v>
      </c>
      <c r="BB26" s="90">
        <f t="shared" si="7"/>
        <v>-2.700773126034148E-4</v>
      </c>
    </row>
    <row r="27" spans="1:54" outlineLevel="1" x14ac:dyDescent="0.25">
      <c r="A27" s="1"/>
      <c r="B27" s="1"/>
      <c r="C27" s="19"/>
      <c r="D27" s="89"/>
      <c r="E27" s="16"/>
      <c r="F27" s="16"/>
      <c r="G27" s="403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1:54" x14ac:dyDescent="0.25">
      <c r="A28" s="1"/>
      <c r="B28" s="1"/>
      <c r="C28" s="19"/>
      <c r="D28" s="89"/>
      <c r="E28" s="16"/>
      <c r="F28" s="16"/>
      <c r="G28" s="403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x14ac:dyDescent="0.25">
      <c r="A29" s="1" t="s">
        <v>55</v>
      </c>
      <c r="B29" s="1"/>
      <c r="C29" s="19"/>
      <c r="D29" s="89"/>
      <c r="E29" s="16"/>
      <c r="F29" s="16"/>
      <c r="G29" s="403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outlineLevel="1" x14ac:dyDescent="0.25">
      <c r="A30" s="1"/>
      <c r="B30" s="1"/>
      <c r="C30" s="19"/>
      <c r="D30" s="89"/>
      <c r="E30" s="16"/>
      <c r="F30" s="16"/>
      <c r="G30" s="403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outlineLevel="1" x14ac:dyDescent="0.25">
      <c r="A31" s="1"/>
      <c r="B31" s="1"/>
      <c r="C31" s="19"/>
      <c r="D31" s="89"/>
      <c r="E31" s="16" t="str">
        <f xml:space="preserve"> 'FS Qtr'!E31</f>
        <v>Cash received from invoices</v>
      </c>
      <c r="F31" s="16">
        <f xml:space="preserve"> 'FS Qtr'!F31</f>
        <v>0</v>
      </c>
      <c r="G31" s="403" t="str">
        <f xml:space="preserve"> 'FS Qtr'!G31</f>
        <v>$ 000s</v>
      </c>
      <c r="H31" s="16">
        <f t="shared" ref="H31:H64" si="8" xml:space="preserve"> SUM(J31:BB31)</f>
        <v>259678.86037852909</v>
      </c>
      <c r="I31" s="16"/>
      <c r="J31" s="16">
        <f xml:space="preserve"> SUMIFS('FS Qtr'!$J31:$GJ31, 'FS Qtr'!$J$4:$GJ$4, 'FS Ann'!J$4)</f>
        <v>0</v>
      </c>
      <c r="K31" s="16">
        <f xml:space="preserve"> SUMIFS('FS Qtr'!$J31:$GJ31, 'FS Qtr'!$J$4:$GJ$4, 'FS Ann'!K$4)</f>
        <v>0</v>
      </c>
      <c r="L31" s="16">
        <f xml:space="preserve"> SUMIFS('FS Qtr'!$J31:$GJ31, 'FS Qtr'!$J$4:$GJ$4, 'FS Ann'!L$4)</f>
        <v>0</v>
      </c>
      <c r="M31" s="16">
        <f xml:space="preserve"> SUMIFS('FS Qtr'!$J31:$GJ31, 'FS Qtr'!$J$4:$GJ$4, 'FS Ann'!M$4)</f>
        <v>9367.5798709857881</v>
      </c>
      <c r="N31" s="16">
        <f xml:space="preserve"> SUMIFS('FS Qtr'!$J31:$GJ31, 'FS Qtr'!$J$4:$GJ$4, 'FS Ann'!N$4)</f>
        <v>10974.077326179722</v>
      </c>
      <c r="O31" s="16">
        <f xml:space="preserve"> SUMIFS('FS Qtr'!$J31:$GJ31, 'FS Qtr'!$J$4:$GJ$4, 'FS Ann'!O$4)</f>
        <v>10919.479926546988</v>
      </c>
      <c r="P31" s="16">
        <f xml:space="preserve"> SUMIFS('FS Qtr'!$J31:$GJ31, 'FS Qtr'!$J$4:$GJ$4, 'FS Ann'!P$4)</f>
        <v>10865.15415576815</v>
      </c>
      <c r="Q31" s="16">
        <f xml:space="preserve"> SUMIFS('FS Qtr'!$J31:$GJ31, 'FS Qtr'!$J$4:$GJ$4, 'FS Ann'!Q$4)</f>
        <v>10811.098662455874</v>
      </c>
      <c r="R31" s="16">
        <f xml:space="preserve"> SUMIFS('FS Qtr'!$J31:$GJ31, 'FS Qtr'!$J$4:$GJ$4, 'FS Ann'!R$4)</f>
        <v>10757.312101946143</v>
      </c>
      <c r="S31" s="16">
        <f xml:space="preserve"> SUMIFS('FS Qtr'!$J31:$GJ31, 'FS Qtr'!$J$4:$GJ$4, 'FS Ann'!S$4)</f>
        <v>10703.793136264823</v>
      </c>
      <c r="T31" s="16">
        <f xml:space="preserve"> SUMIFS('FS Qtr'!$J31:$GJ31, 'FS Qtr'!$J$4:$GJ$4, 'FS Ann'!T$4)</f>
        <v>10650.54043409435</v>
      </c>
      <c r="U31" s="16">
        <f xml:space="preserve"> SUMIFS('FS Qtr'!$J31:$GJ31, 'FS Qtr'!$J$4:$GJ$4, 'FS Ann'!U$4)</f>
        <v>10597.55267074065</v>
      </c>
      <c r="V31" s="16">
        <f xml:space="preserve"> SUMIFS('FS Qtr'!$J31:$GJ31, 'FS Qtr'!$J$4:$GJ$4, 'FS Ann'!V$4)</f>
        <v>10544.828528100148</v>
      </c>
      <c r="W31" s="16">
        <f xml:space="preserve"> SUMIFS('FS Qtr'!$J31:$GJ31, 'FS Qtr'!$J$4:$GJ$4, 'FS Ann'!W$4)</f>
        <v>10492.366694627015</v>
      </c>
      <c r="X31" s="16">
        <f xml:space="preserve"> SUMIFS('FS Qtr'!$J31:$GJ31, 'FS Qtr'!$J$4:$GJ$4, 'FS Ann'!X$4)</f>
        <v>10440.165865300512</v>
      </c>
      <c r="Y31" s="16">
        <f xml:space="preserve"> SUMIFS('FS Qtr'!$J31:$GJ31, 'FS Qtr'!$J$4:$GJ$4, 'FS Ann'!Y$4)</f>
        <v>10388.224741592552</v>
      </c>
      <c r="Z31" s="16">
        <f xml:space="preserve"> SUMIFS('FS Qtr'!$J31:$GJ31, 'FS Qtr'!$J$4:$GJ$4, 'FS Ann'!Z$4)</f>
        <v>10336.542031435376</v>
      </c>
      <c r="AA31" s="16">
        <f xml:space="preserve"> SUMIFS('FS Qtr'!$J31:$GJ31, 'FS Qtr'!$J$4:$GJ$4, 'FS Ann'!AA$4)</f>
        <v>10285.116449189432</v>
      </c>
      <c r="AB31" s="16">
        <f xml:space="preserve"> SUMIFS('FS Qtr'!$J31:$GJ31, 'FS Qtr'!$J$4:$GJ$4, 'FS Ann'!AB$4)</f>
        <v>10233.946715611377</v>
      </c>
      <c r="AC31" s="16">
        <f xml:space="preserve"> SUMIFS('FS Qtr'!$J31:$GJ31, 'FS Qtr'!$J$4:$GJ$4, 'FS Ann'!AC$4)</f>
        <v>10183.031557822265</v>
      </c>
      <c r="AD31" s="16">
        <f xml:space="preserve"> SUMIFS('FS Qtr'!$J31:$GJ31, 'FS Qtr'!$J$4:$GJ$4, 'FS Ann'!AD$4)</f>
        <v>10132.369709275888</v>
      </c>
      <c r="AE31" s="16">
        <f xml:space="preserve"> SUMIFS('FS Qtr'!$J31:$GJ31, 'FS Qtr'!$J$4:$GJ$4, 'FS Ann'!AE$4)</f>
        <v>10081.959909727255</v>
      </c>
      <c r="AF31" s="16">
        <f xml:space="preserve"> SUMIFS('FS Qtr'!$J31:$GJ31, 'FS Qtr'!$J$4:$GJ$4, 'FS Ann'!AF$4)</f>
        <v>10031.800905201251</v>
      </c>
      <c r="AG31" s="16">
        <f xml:space="preserve"> SUMIFS('FS Qtr'!$J31:$GJ31, 'FS Qtr'!$J$4:$GJ$4, 'FS Ann'!AG$4)</f>
        <v>9981.891447961445</v>
      </c>
      <c r="AH31" s="16">
        <f xml:space="preserve"> SUMIFS('FS Qtr'!$J31:$GJ31, 'FS Qtr'!$J$4:$GJ$4, 'FS Ann'!AH$4)</f>
        <v>9932.2302964790506</v>
      </c>
      <c r="AI31" s="16">
        <f xml:space="preserve"> SUMIFS('FS Qtr'!$J31:$GJ31, 'FS Qtr'!$J$4:$GJ$4, 'FS Ann'!AI$4)</f>
        <v>9882.8162154020429</v>
      </c>
      <c r="AJ31" s="16">
        <f xml:space="preserve"> SUMIFS('FS Qtr'!$J31:$GJ31, 'FS Qtr'!$J$4:$GJ$4, 'FS Ann'!AJ$4)</f>
        <v>9833.6479755244218</v>
      </c>
      <c r="AK31" s="16">
        <f xml:space="preserve"> SUMIFS('FS Qtr'!$J31:$GJ31, 'FS Qtr'!$J$4:$GJ$4, 'FS Ann'!AK$4)</f>
        <v>9784.7243537556424</v>
      </c>
      <c r="AL31" s="16">
        <f xml:space="preserve"> SUMIFS('FS Qtr'!$J31:$GJ31, 'FS Qtr'!$J$4:$GJ$4, 'FS Ann'!AL$4)</f>
        <v>1466.6086965409409</v>
      </c>
      <c r="AM31" s="16">
        <f xml:space="preserve"> SUMIFS('FS Qtr'!$J31:$GJ31, 'FS Qtr'!$J$4:$GJ$4, 'FS Ann'!AM$4)</f>
        <v>0</v>
      </c>
      <c r="AN31" s="16">
        <f xml:space="preserve"> SUMIFS('FS Qtr'!$J31:$GJ31, 'FS Qtr'!$J$4:$GJ$4, 'FS Ann'!AN$4)</f>
        <v>0</v>
      </c>
      <c r="AO31" s="16">
        <f xml:space="preserve"> SUMIFS('FS Qtr'!$J31:$GJ31, 'FS Qtr'!$J$4:$GJ$4, 'FS Ann'!AO$4)</f>
        <v>0</v>
      </c>
      <c r="AP31" s="16">
        <f xml:space="preserve"> SUMIFS('FS Qtr'!$J31:$GJ31, 'FS Qtr'!$J$4:$GJ$4, 'FS Ann'!AP$4)</f>
        <v>0</v>
      </c>
      <c r="AQ31" s="16">
        <f xml:space="preserve"> SUMIFS('FS Qtr'!$J31:$GJ31, 'FS Qtr'!$J$4:$GJ$4, 'FS Ann'!AQ$4)</f>
        <v>0</v>
      </c>
      <c r="AR31" s="16">
        <f xml:space="preserve"> SUMIFS('FS Qtr'!$J31:$GJ31, 'FS Qtr'!$J$4:$GJ$4, 'FS Ann'!AR$4)</f>
        <v>0</v>
      </c>
      <c r="AS31" s="16">
        <f xml:space="preserve"> SUMIFS('FS Qtr'!$J31:$GJ31, 'FS Qtr'!$J$4:$GJ$4, 'FS Ann'!AS$4)</f>
        <v>0</v>
      </c>
      <c r="AT31" s="16">
        <f xml:space="preserve"> SUMIFS('FS Qtr'!$J31:$GJ31, 'FS Qtr'!$J$4:$GJ$4, 'FS Ann'!AT$4)</f>
        <v>0</v>
      </c>
      <c r="AU31" s="16">
        <f xml:space="preserve"> SUMIFS('FS Qtr'!$J31:$GJ31, 'FS Qtr'!$J$4:$GJ$4, 'FS Ann'!AU$4)</f>
        <v>0</v>
      </c>
      <c r="AV31" s="16">
        <f xml:space="preserve"> SUMIFS('FS Qtr'!$J31:$GJ31, 'FS Qtr'!$J$4:$GJ$4, 'FS Ann'!AV$4)</f>
        <v>0</v>
      </c>
      <c r="AW31" s="16">
        <f xml:space="preserve"> SUMIFS('FS Qtr'!$J31:$GJ31, 'FS Qtr'!$J$4:$GJ$4, 'FS Ann'!AW$4)</f>
        <v>0</v>
      </c>
      <c r="AX31" s="16">
        <f xml:space="preserve"> SUMIFS('FS Qtr'!$J31:$GJ31, 'FS Qtr'!$J$4:$GJ$4, 'FS Ann'!AX$4)</f>
        <v>0</v>
      </c>
      <c r="AY31" s="16">
        <f xml:space="preserve"> SUMIFS('FS Qtr'!$J31:$GJ31, 'FS Qtr'!$J$4:$GJ$4, 'FS Ann'!AY$4)</f>
        <v>0</v>
      </c>
      <c r="AZ31" s="16">
        <f xml:space="preserve"> SUMIFS('FS Qtr'!$J31:$GJ31, 'FS Qtr'!$J$4:$GJ$4, 'FS Ann'!AZ$4)</f>
        <v>0</v>
      </c>
      <c r="BA31" s="16">
        <f xml:space="preserve"> SUMIFS('FS Qtr'!$J31:$GJ31, 'FS Qtr'!$J$4:$GJ$4, 'FS Ann'!BA$4)</f>
        <v>0</v>
      </c>
      <c r="BB31" s="16">
        <f xml:space="preserve"> SUMIFS('FS Qtr'!$J31:$GJ31, 'FS Qtr'!$J$4:$GJ$4, 'FS Ann'!BB$4)</f>
        <v>0</v>
      </c>
    </row>
    <row r="32" spans="1:54" outlineLevel="1" x14ac:dyDescent="0.25">
      <c r="A32" s="1"/>
      <c r="B32" s="1"/>
      <c r="C32" s="19"/>
      <c r="D32" s="89"/>
      <c r="E32" s="16" t="str">
        <f xml:space="preserve"> 'FS Qtr'!E32</f>
        <v>Release of working capital reserve</v>
      </c>
      <c r="F32" s="16">
        <f xml:space="preserve"> 'FS Qtr'!F32</f>
        <v>0</v>
      </c>
      <c r="G32" s="403" t="str">
        <f xml:space="preserve"> 'FS Qtr'!G32</f>
        <v>$ 000s</v>
      </c>
      <c r="H32" s="16">
        <f t="shared" si="8"/>
        <v>1443.9900621424704</v>
      </c>
      <c r="I32" s="16"/>
      <c r="J32" s="16">
        <f xml:space="preserve"> SUMIFS('FS Qtr'!$J32:$GJ32, 'FS Qtr'!$J$4:$GJ$4, 'FS Ann'!J$4)</f>
        <v>0</v>
      </c>
      <c r="K32" s="16">
        <f xml:space="preserve"> SUMIFS('FS Qtr'!$J32:$GJ32, 'FS Qtr'!$J$4:$GJ$4, 'FS Ann'!K$4)</f>
        <v>0</v>
      </c>
      <c r="L32" s="16">
        <f xml:space="preserve"> SUMIFS('FS Qtr'!$J32:$GJ32, 'FS Qtr'!$J$4:$GJ$4, 'FS Ann'!L$4)</f>
        <v>0</v>
      </c>
      <c r="M32" s="16">
        <f xml:space="preserve"> SUMIFS('FS Qtr'!$J32:$GJ32, 'FS Qtr'!$J$4:$GJ$4, 'FS Ann'!M$4)</f>
        <v>1443.9900621424704</v>
      </c>
      <c r="N32" s="16">
        <f xml:space="preserve"> SUMIFS('FS Qtr'!$J32:$GJ32, 'FS Qtr'!$J$4:$GJ$4, 'FS Ann'!N$4)</f>
        <v>0</v>
      </c>
      <c r="O32" s="16">
        <f xml:space="preserve"> SUMIFS('FS Qtr'!$J32:$GJ32, 'FS Qtr'!$J$4:$GJ$4, 'FS Ann'!O$4)</f>
        <v>0</v>
      </c>
      <c r="P32" s="16">
        <f xml:space="preserve"> SUMIFS('FS Qtr'!$J32:$GJ32, 'FS Qtr'!$J$4:$GJ$4, 'FS Ann'!P$4)</f>
        <v>0</v>
      </c>
      <c r="Q32" s="16">
        <f xml:space="preserve"> SUMIFS('FS Qtr'!$J32:$GJ32, 'FS Qtr'!$J$4:$GJ$4, 'FS Ann'!Q$4)</f>
        <v>0</v>
      </c>
      <c r="R32" s="16">
        <f xml:space="preserve"> SUMIFS('FS Qtr'!$J32:$GJ32, 'FS Qtr'!$J$4:$GJ$4, 'FS Ann'!R$4)</f>
        <v>0</v>
      </c>
      <c r="S32" s="16">
        <f xml:space="preserve"> SUMIFS('FS Qtr'!$J32:$GJ32, 'FS Qtr'!$J$4:$GJ$4, 'FS Ann'!S$4)</f>
        <v>0</v>
      </c>
      <c r="T32" s="16">
        <f xml:space="preserve"> SUMIFS('FS Qtr'!$J32:$GJ32, 'FS Qtr'!$J$4:$GJ$4, 'FS Ann'!T$4)</f>
        <v>0</v>
      </c>
      <c r="U32" s="16">
        <f xml:space="preserve"> SUMIFS('FS Qtr'!$J32:$GJ32, 'FS Qtr'!$J$4:$GJ$4, 'FS Ann'!U$4)</f>
        <v>0</v>
      </c>
      <c r="V32" s="16">
        <f xml:space="preserve"> SUMIFS('FS Qtr'!$J32:$GJ32, 'FS Qtr'!$J$4:$GJ$4, 'FS Ann'!V$4)</f>
        <v>0</v>
      </c>
      <c r="W32" s="16">
        <f xml:space="preserve"> SUMIFS('FS Qtr'!$J32:$GJ32, 'FS Qtr'!$J$4:$GJ$4, 'FS Ann'!W$4)</f>
        <v>0</v>
      </c>
      <c r="X32" s="16">
        <f xml:space="preserve"> SUMIFS('FS Qtr'!$J32:$GJ32, 'FS Qtr'!$J$4:$GJ$4, 'FS Ann'!X$4)</f>
        <v>0</v>
      </c>
      <c r="Y32" s="16">
        <f xml:space="preserve"> SUMIFS('FS Qtr'!$J32:$GJ32, 'FS Qtr'!$J$4:$GJ$4, 'FS Ann'!Y$4)</f>
        <v>0</v>
      </c>
      <c r="Z32" s="16">
        <f xml:space="preserve"> SUMIFS('FS Qtr'!$J32:$GJ32, 'FS Qtr'!$J$4:$GJ$4, 'FS Ann'!Z$4)</f>
        <v>0</v>
      </c>
      <c r="AA32" s="16">
        <f xml:space="preserve"> SUMIFS('FS Qtr'!$J32:$GJ32, 'FS Qtr'!$J$4:$GJ$4, 'FS Ann'!AA$4)</f>
        <v>0</v>
      </c>
      <c r="AB32" s="16">
        <f xml:space="preserve"> SUMIFS('FS Qtr'!$J32:$GJ32, 'FS Qtr'!$J$4:$GJ$4, 'FS Ann'!AB$4)</f>
        <v>0</v>
      </c>
      <c r="AC32" s="16">
        <f xml:space="preserve"> SUMIFS('FS Qtr'!$J32:$GJ32, 'FS Qtr'!$J$4:$GJ$4, 'FS Ann'!AC$4)</f>
        <v>0</v>
      </c>
      <c r="AD32" s="16">
        <f xml:space="preserve"> SUMIFS('FS Qtr'!$J32:$GJ32, 'FS Qtr'!$J$4:$GJ$4, 'FS Ann'!AD$4)</f>
        <v>0</v>
      </c>
      <c r="AE32" s="16">
        <f xml:space="preserve"> SUMIFS('FS Qtr'!$J32:$GJ32, 'FS Qtr'!$J$4:$GJ$4, 'FS Ann'!AE$4)</f>
        <v>0</v>
      </c>
      <c r="AF32" s="16">
        <f xml:space="preserve"> SUMIFS('FS Qtr'!$J32:$GJ32, 'FS Qtr'!$J$4:$GJ$4, 'FS Ann'!AF$4)</f>
        <v>0</v>
      </c>
      <c r="AG32" s="16">
        <f xml:space="preserve"> SUMIFS('FS Qtr'!$J32:$GJ32, 'FS Qtr'!$J$4:$GJ$4, 'FS Ann'!AG$4)</f>
        <v>0</v>
      </c>
      <c r="AH32" s="16">
        <f xml:space="preserve"> SUMIFS('FS Qtr'!$J32:$GJ32, 'FS Qtr'!$J$4:$GJ$4, 'FS Ann'!AH$4)</f>
        <v>0</v>
      </c>
      <c r="AI32" s="16">
        <f xml:space="preserve"> SUMIFS('FS Qtr'!$J32:$GJ32, 'FS Qtr'!$J$4:$GJ$4, 'FS Ann'!AI$4)</f>
        <v>0</v>
      </c>
      <c r="AJ32" s="16">
        <f xml:space="preserve"> SUMIFS('FS Qtr'!$J32:$GJ32, 'FS Qtr'!$J$4:$GJ$4, 'FS Ann'!AJ$4)</f>
        <v>0</v>
      </c>
      <c r="AK32" s="16">
        <f xml:space="preserve"> SUMIFS('FS Qtr'!$J32:$GJ32, 'FS Qtr'!$J$4:$GJ$4, 'FS Ann'!AK$4)</f>
        <v>0</v>
      </c>
      <c r="AL32" s="16">
        <f xml:space="preserve"> SUMIFS('FS Qtr'!$J32:$GJ32, 'FS Qtr'!$J$4:$GJ$4, 'FS Ann'!AL$4)</f>
        <v>0</v>
      </c>
      <c r="AM32" s="16">
        <f xml:space="preserve"> SUMIFS('FS Qtr'!$J32:$GJ32, 'FS Qtr'!$J$4:$GJ$4, 'FS Ann'!AM$4)</f>
        <v>0</v>
      </c>
      <c r="AN32" s="16">
        <f xml:space="preserve"> SUMIFS('FS Qtr'!$J32:$GJ32, 'FS Qtr'!$J$4:$GJ$4, 'FS Ann'!AN$4)</f>
        <v>0</v>
      </c>
      <c r="AO32" s="16">
        <f xml:space="preserve"> SUMIFS('FS Qtr'!$J32:$GJ32, 'FS Qtr'!$J$4:$GJ$4, 'FS Ann'!AO$4)</f>
        <v>0</v>
      </c>
      <c r="AP32" s="16">
        <f xml:space="preserve"> SUMIFS('FS Qtr'!$J32:$GJ32, 'FS Qtr'!$J$4:$GJ$4, 'FS Ann'!AP$4)</f>
        <v>0</v>
      </c>
      <c r="AQ32" s="16">
        <f xml:space="preserve"> SUMIFS('FS Qtr'!$J32:$GJ32, 'FS Qtr'!$J$4:$GJ$4, 'FS Ann'!AQ$4)</f>
        <v>0</v>
      </c>
      <c r="AR32" s="16">
        <f xml:space="preserve"> SUMIFS('FS Qtr'!$J32:$GJ32, 'FS Qtr'!$J$4:$GJ$4, 'FS Ann'!AR$4)</f>
        <v>0</v>
      </c>
      <c r="AS32" s="16">
        <f xml:space="preserve"> SUMIFS('FS Qtr'!$J32:$GJ32, 'FS Qtr'!$J$4:$GJ$4, 'FS Ann'!AS$4)</f>
        <v>0</v>
      </c>
      <c r="AT32" s="16">
        <f xml:space="preserve"> SUMIFS('FS Qtr'!$J32:$GJ32, 'FS Qtr'!$J$4:$GJ$4, 'FS Ann'!AT$4)</f>
        <v>0</v>
      </c>
      <c r="AU32" s="16">
        <f xml:space="preserve"> SUMIFS('FS Qtr'!$J32:$GJ32, 'FS Qtr'!$J$4:$GJ$4, 'FS Ann'!AU$4)</f>
        <v>0</v>
      </c>
      <c r="AV32" s="16">
        <f xml:space="preserve"> SUMIFS('FS Qtr'!$J32:$GJ32, 'FS Qtr'!$J$4:$GJ$4, 'FS Ann'!AV$4)</f>
        <v>0</v>
      </c>
      <c r="AW32" s="16">
        <f xml:space="preserve"> SUMIFS('FS Qtr'!$J32:$GJ32, 'FS Qtr'!$J$4:$GJ$4, 'FS Ann'!AW$4)</f>
        <v>0</v>
      </c>
      <c r="AX32" s="16">
        <f xml:space="preserve"> SUMIFS('FS Qtr'!$J32:$GJ32, 'FS Qtr'!$J$4:$GJ$4, 'FS Ann'!AX$4)</f>
        <v>0</v>
      </c>
      <c r="AY32" s="16">
        <f xml:space="preserve"> SUMIFS('FS Qtr'!$J32:$GJ32, 'FS Qtr'!$J$4:$GJ$4, 'FS Ann'!AY$4)</f>
        <v>0</v>
      </c>
      <c r="AZ32" s="16">
        <f xml:space="preserve"> SUMIFS('FS Qtr'!$J32:$GJ32, 'FS Qtr'!$J$4:$GJ$4, 'FS Ann'!AZ$4)</f>
        <v>0</v>
      </c>
      <c r="BA32" s="16">
        <f xml:space="preserve"> SUMIFS('FS Qtr'!$J32:$GJ32, 'FS Qtr'!$J$4:$GJ$4, 'FS Ann'!BA$4)</f>
        <v>0</v>
      </c>
      <c r="BB32" s="16">
        <f xml:space="preserve"> SUMIFS('FS Qtr'!$J32:$GJ32, 'FS Qtr'!$J$4:$GJ$4, 'FS Ann'!BB$4)</f>
        <v>0</v>
      </c>
    </row>
    <row r="33" spans="1:54" outlineLevel="1" x14ac:dyDescent="0.25">
      <c r="A33" s="1"/>
      <c r="B33" s="1"/>
      <c r="C33" s="19"/>
      <c r="D33" s="89"/>
      <c r="E33" s="16" t="str">
        <f xml:space="preserve"> 'FS Qtr'!E33</f>
        <v>Cash paid for O&amp;M costs</v>
      </c>
      <c r="F33" s="16">
        <f xml:space="preserve"> 'FS Qtr'!F33</f>
        <v>0</v>
      </c>
      <c r="G33" s="403" t="str">
        <f xml:space="preserve"> 'FS Qtr'!G33</f>
        <v>$ 000s</v>
      </c>
      <c r="H33" s="16">
        <f t="shared" si="8"/>
        <v>-70672.469220979619</v>
      </c>
      <c r="I33" s="16"/>
      <c r="J33" s="16">
        <f xml:space="preserve"> SUMIFS('FS Qtr'!$J33:$GJ33, 'FS Qtr'!$J$4:$GJ$4, 'FS Ann'!J$4)</f>
        <v>0</v>
      </c>
      <c r="K33" s="16">
        <f xml:space="preserve"> SUMIFS('FS Qtr'!$J33:$GJ33, 'FS Qtr'!$J$4:$GJ$4, 'FS Ann'!K$4)</f>
        <v>0</v>
      </c>
      <c r="L33" s="16">
        <f xml:space="preserve"> SUMIFS('FS Qtr'!$J33:$GJ33, 'FS Qtr'!$J$4:$GJ$4, 'FS Ann'!L$4)</f>
        <v>0</v>
      </c>
      <c r="M33" s="16">
        <f xml:space="preserve"> SUMIFS('FS Qtr'!$J33:$GJ33, 'FS Qtr'!$J$4:$GJ$4, 'FS Ann'!M$4)</f>
        <v>-1899.8905863479654</v>
      </c>
      <c r="N33" s="16">
        <f xml:space="preserve"> SUMIFS('FS Qtr'!$J33:$GJ33, 'FS Qtr'!$J$4:$GJ$4, 'FS Ann'!N$4)</f>
        <v>-2116.0171929902126</v>
      </c>
      <c r="O33" s="16">
        <f xml:space="preserve"> SUMIFS('FS Qtr'!$J33:$GJ33, 'FS Qtr'!$J$4:$GJ$4, 'FS Ann'!O$4)</f>
        <v>-2169.0526636734589</v>
      </c>
      <c r="P33" s="16">
        <f xml:space="preserve"> SUMIFS('FS Qtr'!$J33:$GJ33, 'FS Qtr'!$J$4:$GJ$4, 'FS Ann'!P$4)</f>
        <v>-2223.2909661403096</v>
      </c>
      <c r="Q33" s="16">
        <f xml:space="preserve"> SUMIFS('FS Qtr'!$J33:$GJ33, 'FS Qtr'!$J$4:$GJ$4, 'FS Ann'!Q$4)</f>
        <v>-2278.8732402938176</v>
      </c>
      <c r="R33" s="16">
        <f xml:space="preserve"> SUMIFS('FS Qtr'!$J33:$GJ33, 'FS Qtr'!$J$4:$GJ$4, 'FS Ann'!R$4)</f>
        <v>-2335.845071301163</v>
      </c>
      <c r="S33" s="16">
        <f xml:space="preserve"> SUMIFS('FS Qtr'!$J33:$GJ33, 'FS Qtr'!$J$4:$GJ$4, 'FS Ann'!S$4)</f>
        <v>-2394.3902680084439</v>
      </c>
      <c r="T33" s="16">
        <f xml:space="preserve"> SUMIFS('FS Qtr'!$J33:$GJ33, 'FS Qtr'!$J$4:$GJ$4, 'FS Ann'!T$4)</f>
        <v>-2454.2632557670649</v>
      </c>
      <c r="U33" s="16">
        <f xml:space="preserve"> SUMIFS('FS Qtr'!$J33:$GJ33, 'FS Qtr'!$J$4:$GJ$4, 'FS Ann'!U$4)</f>
        <v>-2515.6198371612418</v>
      </c>
      <c r="V33" s="16">
        <f xml:space="preserve"> SUMIFS('FS Qtr'!$J33:$GJ33, 'FS Qtr'!$J$4:$GJ$4, 'FS Ann'!V$4)</f>
        <v>-2578.5103330902734</v>
      </c>
      <c r="W33" s="16">
        <f xml:space="preserve"> SUMIFS('FS Qtr'!$J33:$GJ33, 'FS Qtr'!$J$4:$GJ$4, 'FS Ann'!W$4)</f>
        <v>-2643.1376478541042</v>
      </c>
      <c r="X33" s="16">
        <f xml:space="preserve"> SUMIFS('FS Qtr'!$J33:$GJ33, 'FS Qtr'!$J$4:$GJ$4, 'FS Ann'!X$4)</f>
        <v>-2709.2306946513359</v>
      </c>
      <c r="Y33" s="16">
        <f xml:space="preserve"> SUMIFS('FS Qtr'!$J33:$GJ33, 'FS Qtr'!$J$4:$GJ$4, 'FS Ann'!Y$4)</f>
        <v>-2776.9614620176189</v>
      </c>
      <c r="Z33" s="16">
        <f xml:space="preserve"> SUMIFS('FS Qtr'!$J33:$GJ33, 'FS Qtr'!$J$4:$GJ$4, 'FS Ann'!Z$4)</f>
        <v>-2846.38549856806</v>
      </c>
      <c r="AA33" s="16">
        <f xml:space="preserve"> SUMIFS('FS Qtr'!$J33:$GJ33, 'FS Qtr'!$J$4:$GJ$4, 'FS Ann'!AA$4)</f>
        <v>-2917.726787836697</v>
      </c>
      <c r="AB33" s="16">
        <f xml:space="preserve"> SUMIFS('FS Qtr'!$J33:$GJ33, 'FS Qtr'!$J$4:$GJ$4, 'FS Ann'!AB$4)</f>
        <v>-2990.6860804738367</v>
      </c>
      <c r="AC33" s="16">
        <f xml:space="preserve"> SUMIFS('FS Qtr'!$J33:$GJ33, 'FS Qtr'!$J$4:$GJ$4, 'FS Ann'!AC$4)</f>
        <v>-3065.4532324856837</v>
      </c>
      <c r="AD33" s="16">
        <f xml:space="preserve"> SUMIFS('FS Qtr'!$J33:$GJ33, 'FS Qtr'!$J$4:$GJ$4, 'FS Ann'!AD$4)</f>
        <v>-3142.0895632978259</v>
      </c>
      <c r="AE33" s="16">
        <f xml:space="preserve"> SUMIFS('FS Qtr'!$J33:$GJ33, 'FS Qtr'!$J$4:$GJ$4, 'FS Ann'!AE$4)</f>
        <v>-3220.8423255487469</v>
      </c>
      <c r="AF33" s="16">
        <f xml:space="preserve"> SUMIFS('FS Qtr'!$J33:$GJ33, 'FS Qtr'!$J$4:$GJ$4, 'FS Ann'!AF$4)</f>
        <v>-3301.3811816018269</v>
      </c>
      <c r="AG33" s="16">
        <f xml:space="preserve"> SUMIFS('FS Qtr'!$J33:$GJ33, 'FS Qtr'!$J$4:$GJ$4, 'FS Ann'!AG$4)</f>
        <v>-3383.9157111418731</v>
      </c>
      <c r="AH33" s="16">
        <f xml:space="preserve"> SUMIFS('FS Qtr'!$J33:$GJ33, 'FS Qtr'!$J$4:$GJ$4, 'FS Ann'!AH$4)</f>
        <v>-3468.5136039204208</v>
      </c>
      <c r="AI33" s="16">
        <f xml:space="preserve"> SUMIFS('FS Qtr'!$J33:$GJ33, 'FS Qtr'!$J$4:$GJ$4, 'FS Ann'!AI$4)</f>
        <v>-3555.4477990510427</v>
      </c>
      <c r="AJ33" s="16">
        <f xml:space="preserve"> SUMIFS('FS Qtr'!$J33:$GJ33, 'FS Qtr'!$J$4:$GJ$4, 'FS Ann'!AJ$4)</f>
        <v>-3644.3536409237049</v>
      </c>
      <c r="AK33" s="16">
        <f xml:space="preserve"> SUMIFS('FS Qtr'!$J33:$GJ33, 'FS Qtr'!$J$4:$GJ$4, 'FS Ann'!AK$4)</f>
        <v>-3735.4624819467981</v>
      </c>
      <c r="AL33" s="16">
        <f xml:space="preserve"> SUMIFS('FS Qtr'!$J33:$GJ33, 'FS Qtr'!$J$4:$GJ$4, 'FS Ann'!AL$4)</f>
        <v>-305.12809488607797</v>
      </c>
      <c r="AM33" s="16">
        <f xml:space="preserve"> SUMIFS('FS Qtr'!$J33:$GJ33, 'FS Qtr'!$J$4:$GJ$4, 'FS Ann'!AM$4)</f>
        <v>0</v>
      </c>
      <c r="AN33" s="16">
        <f xml:space="preserve"> SUMIFS('FS Qtr'!$J33:$GJ33, 'FS Qtr'!$J$4:$GJ$4, 'FS Ann'!AN$4)</f>
        <v>0</v>
      </c>
      <c r="AO33" s="16">
        <f xml:space="preserve"> SUMIFS('FS Qtr'!$J33:$GJ33, 'FS Qtr'!$J$4:$GJ$4, 'FS Ann'!AO$4)</f>
        <v>0</v>
      </c>
      <c r="AP33" s="16">
        <f xml:space="preserve"> SUMIFS('FS Qtr'!$J33:$GJ33, 'FS Qtr'!$J$4:$GJ$4, 'FS Ann'!AP$4)</f>
        <v>0</v>
      </c>
      <c r="AQ33" s="16">
        <f xml:space="preserve"> SUMIFS('FS Qtr'!$J33:$GJ33, 'FS Qtr'!$J$4:$GJ$4, 'FS Ann'!AQ$4)</f>
        <v>0</v>
      </c>
      <c r="AR33" s="16">
        <f xml:space="preserve"> SUMIFS('FS Qtr'!$J33:$GJ33, 'FS Qtr'!$J$4:$GJ$4, 'FS Ann'!AR$4)</f>
        <v>0</v>
      </c>
      <c r="AS33" s="16">
        <f xml:space="preserve"> SUMIFS('FS Qtr'!$J33:$GJ33, 'FS Qtr'!$J$4:$GJ$4, 'FS Ann'!AS$4)</f>
        <v>0</v>
      </c>
      <c r="AT33" s="16">
        <f xml:space="preserve"> SUMIFS('FS Qtr'!$J33:$GJ33, 'FS Qtr'!$J$4:$GJ$4, 'FS Ann'!AT$4)</f>
        <v>0</v>
      </c>
      <c r="AU33" s="16">
        <f xml:space="preserve"> SUMIFS('FS Qtr'!$J33:$GJ33, 'FS Qtr'!$J$4:$GJ$4, 'FS Ann'!AU$4)</f>
        <v>0</v>
      </c>
      <c r="AV33" s="16">
        <f xml:space="preserve"> SUMIFS('FS Qtr'!$J33:$GJ33, 'FS Qtr'!$J$4:$GJ$4, 'FS Ann'!AV$4)</f>
        <v>0</v>
      </c>
      <c r="AW33" s="16">
        <f xml:space="preserve"> SUMIFS('FS Qtr'!$J33:$GJ33, 'FS Qtr'!$J$4:$GJ$4, 'FS Ann'!AW$4)</f>
        <v>0</v>
      </c>
      <c r="AX33" s="16">
        <f xml:space="preserve"> SUMIFS('FS Qtr'!$J33:$GJ33, 'FS Qtr'!$J$4:$GJ$4, 'FS Ann'!AX$4)</f>
        <v>0</v>
      </c>
      <c r="AY33" s="16">
        <f xml:space="preserve"> SUMIFS('FS Qtr'!$J33:$GJ33, 'FS Qtr'!$J$4:$GJ$4, 'FS Ann'!AY$4)</f>
        <v>0</v>
      </c>
      <c r="AZ33" s="16">
        <f xml:space="preserve"> SUMIFS('FS Qtr'!$J33:$GJ33, 'FS Qtr'!$J$4:$GJ$4, 'FS Ann'!AZ$4)</f>
        <v>0</v>
      </c>
      <c r="BA33" s="16">
        <f xml:space="preserve"> SUMIFS('FS Qtr'!$J33:$GJ33, 'FS Qtr'!$J$4:$GJ$4, 'FS Ann'!BA$4)</f>
        <v>0</v>
      </c>
      <c r="BB33" s="16">
        <f xml:space="preserve"> SUMIFS('FS Qtr'!$J33:$GJ33, 'FS Qtr'!$J$4:$GJ$4, 'FS Ann'!BB$4)</f>
        <v>0</v>
      </c>
    </row>
    <row r="34" spans="1:54" outlineLevel="1" x14ac:dyDescent="0.25">
      <c r="A34" s="1"/>
      <c r="B34" s="1"/>
      <c r="C34" s="19"/>
      <c r="D34" s="89"/>
      <c r="E34" s="16" t="str">
        <f xml:space="preserve"> 'FS Qtr'!E34</f>
        <v>Corporate income tax paid</v>
      </c>
      <c r="F34" s="16">
        <f xml:space="preserve"> 'FS Qtr'!F34</f>
        <v>0</v>
      </c>
      <c r="G34" s="403" t="str">
        <f xml:space="preserve"> 'FS Qtr'!G34</f>
        <v>$ 000s</v>
      </c>
      <c r="H34" s="16">
        <f t="shared" si="8"/>
        <v>-8345.619932279551</v>
      </c>
      <c r="I34" s="16"/>
      <c r="J34" s="16">
        <f xml:space="preserve"> SUMIFS('FS Qtr'!$J34:$GJ34, 'FS Qtr'!$J$4:$GJ$4, 'FS Ann'!J$4)</f>
        <v>0</v>
      </c>
      <c r="K34" s="16">
        <f xml:space="preserve"> SUMIFS('FS Qtr'!$J34:$GJ34, 'FS Qtr'!$J$4:$GJ$4, 'FS Ann'!K$4)</f>
        <v>0</v>
      </c>
      <c r="L34" s="16">
        <f xml:space="preserve"> SUMIFS('FS Qtr'!$J34:$GJ34, 'FS Qtr'!$J$4:$GJ$4, 'FS Ann'!L$4)</f>
        <v>0</v>
      </c>
      <c r="M34" s="16">
        <f xml:space="preserve"> SUMIFS('FS Qtr'!$J34:$GJ34, 'FS Qtr'!$J$4:$GJ$4, 'FS Ann'!M$4)</f>
        <v>0</v>
      </c>
      <c r="N34" s="16">
        <f xml:space="preserve"> SUMIFS('FS Qtr'!$J34:$GJ34, 'FS Qtr'!$J$4:$GJ$4, 'FS Ann'!N$4)</f>
        <v>0</v>
      </c>
      <c r="O34" s="16">
        <f xml:space="preserve"> SUMIFS('FS Qtr'!$J34:$GJ34, 'FS Qtr'!$J$4:$GJ$4, 'FS Ann'!O$4)</f>
        <v>0</v>
      </c>
      <c r="P34" s="16">
        <f xml:space="preserve"> SUMIFS('FS Qtr'!$J34:$GJ34, 'FS Qtr'!$J$4:$GJ$4, 'FS Ann'!P$4)</f>
        <v>0</v>
      </c>
      <c r="Q34" s="16">
        <f xml:space="preserve"> SUMIFS('FS Qtr'!$J34:$GJ34, 'FS Qtr'!$J$4:$GJ$4, 'FS Ann'!Q$4)</f>
        <v>0</v>
      </c>
      <c r="R34" s="16">
        <f xml:space="preserve"> SUMIFS('FS Qtr'!$J34:$GJ34, 'FS Qtr'!$J$4:$GJ$4, 'FS Ann'!R$4)</f>
        <v>0</v>
      </c>
      <c r="S34" s="16">
        <f xml:space="preserve"> SUMIFS('FS Qtr'!$J34:$GJ34, 'FS Qtr'!$J$4:$GJ$4, 'FS Ann'!S$4)</f>
        <v>0</v>
      </c>
      <c r="T34" s="16">
        <f xml:space="preserve"> SUMIFS('FS Qtr'!$J34:$GJ34, 'FS Qtr'!$J$4:$GJ$4, 'FS Ann'!T$4)</f>
        <v>0</v>
      </c>
      <c r="U34" s="16">
        <f xml:space="preserve"> SUMIFS('FS Qtr'!$J34:$GJ34, 'FS Qtr'!$J$4:$GJ$4, 'FS Ann'!U$4)</f>
        <v>0</v>
      </c>
      <c r="V34" s="16">
        <f xml:space="preserve"> SUMIFS('FS Qtr'!$J34:$GJ34, 'FS Qtr'!$J$4:$GJ$4, 'FS Ann'!V$4)</f>
        <v>0</v>
      </c>
      <c r="W34" s="16">
        <f xml:space="preserve"> SUMIFS('FS Qtr'!$J34:$GJ34, 'FS Qtr'!$J$4:$GJ$4, 'FS Ann'!W$4)</f>
        <v>0</v>
      </c>
      <c r="X34" s="16">
        <f xml:space="preserve"> SUMIFS('FS Qtr'!$J34:$GJ34, 'FS Qtr'!$J$4:$GJ$4, 'FS Ann'!X$4)</f>
        <v>0</v>
      </c>
      <c r="Y34" s="16">
        <f xml:space="preserve"> SUMIFS('FS Qtr'!$J34:$GJ34, 'FS Qtr'!$J$4:$GJ$4, 'FS Ann'!Y$4)</f>
        <v>0</v>
      </c>
      <c r="Z34" s="16">
        <f xml:space="preserve"> SUMIFS('FS Qtr'!$J34:$GJ34, 'FS Qtr'!$J$4:$GJ$4, 'FS Ann'!Z$4)</f>
        <v>0</v>
      </c>
      <c r="AA34" s="16">
        <f xml:space="preserve"> SUMIFS('FS Qtr'!$J34:$GJ34, 'FS Qtr'!$J$4:$GJ$4, 'FS Ann'!AA$4)</f>
        <v>0</v>
      </c>
      <c r="AB34" s="16">
        <f xml:space="preserve"> SUMIFS('FS Qtr'!$J34:$GJ34, 'FS Qtr'!$J$4:$GJ$4, 'FS Ann'!AB$4)</f>
        <v>0</v>
      </c>
      <c r="AC34" s="16">
        <f xml:space="preserve"> SUMIFS('FS Qtr'!$J34:$GJ34, 'FS Qtr'!$J$4:$GJ$4, 'FS Ann'!AC$4)</f>
        <v>0</v>
      </c>
      <c r="AD34" s="16">
        <f xml:space="preserve"> SUMIFS('FS Qtr'!$J34:$GJ34, 'FS Qtr'!$J$4:$GJ$4, 'FS Ann'!AD$4)</f>
        <v>0</v>
      </c>
      <c r="AE34" s="16">
        <f xml:space="preserve"> SUMIFS('FS Qtr'!$J34:$GJ34, 'FS Qtr'!$J$4:$GJ$4, 'FS Ann'!AE$4)</f>
        <v>-1030.0350512961222</v>
      </c>
      <c r="AF34" s="16">
        <f xml:space="preserve"> SUMIFS('FS Qtr'!$J34:$GJ34, 'FS Qtr'!$J$4:$GJ$4, 'FS Ann'!AF$4)</f>
        <v>-1280.4371626954817</v>
      </c>
      <c r="AG34" s="16">
        <f xml:space="preserve"> SUMIFS('FS Qtr'!$J34:$GJ34, 'FS Qtr'!$J$4:$GJ$4, 'FS Ann'!AG$4)</f>
        <v>-1265.5770879393081</v>
      </c>
      <c r="AH34" s="16">
        <f xml:space="preserve"> SUMIFS('FS Qtr'!$J34:$GJ34, 'FS Qtr'!$J$4:$GJ$4, 'FS Ann'!AH$4)</f>
        <v>-1248.191374114195</v>
      </c>
      <c r="AI34" s="16">
        <f xml:space="preserve"> SUMIFS('FS Qtr'!$J34:$GJ34, 'FS Qtr'!$J$4:$GJ$4, 'FS Ann'!AI$4)</f>
        <v>-1228.6222315971609</v>
      </c>
      <c r="AJ34" s="16">
        <f xml:space="preserve"> SUMIFS('FS Qtr'!$J34:$GJ34, 'FS Qtr'!$J$4:$GJ$4, 'FS Ann'!AJ$4)</f>
        <v>-1207.2806266150478</v>
      </c>
      <c r="AK34" s="16">
        <f xml:space="preserve"> SUMIFS('FS Qtr'!$J34:$GJ34, 'FS Qtr'!$J$4:$GJ$4, 'FS Ann'!AK$4)</f>
        <v>-1085.4763980222358</v>
      </c>
      <c r="AL34" s="16">
        <f xml:space="preserve"> SUMIFS('FS Qtr'!$J34:$GJ34, 'FS Qtr'!$J$4:$GJ$4, 'FS Ann'!AL$4)</f>
        <v>0</v>
      </c>
      <c r="AM34" s="16">
        <f xml:space="preserve"> SUMIFS('FS Qtr'!$J34:$GJ34, 'FS Qtr'!$J$4:$GJ$4, 'FS Ann'!AM$4)</f>
        <v>0</v>
      </c>
      <c r="AN34" s="16">
        <f xml:space="preserve"> SUMIFS('FS Qtr'!$J34:$GJ34, 'FS Qtr'!$J$4:$GJ$4, 'FS Ann'!AN$4)</f>
        <v>0</v>
      </c>
      <c r="AO34" s="16">
        <f xml:space="preserve"> SUMIFS('FS Qtr'!$J34:$GJ34, 'FS Qtr'!$J$4:$GJ$4, 'FS Ann'!AO$4)</f>
        <v>0</v>
      </c>
      <c r="AP34" s="16">
        <f xml:space="preserve"> SUMIFS('FS Qtr'!$J34:$GJ34, 'FS Qtr'!$J$4:$GJ$4, 'FS Ann'!AP$4)</f>
        <v>0</v>
      </c>
      <c r="AQ34" s="16">
        <f xml:space="preserve"> SUMIFS('FS Qtr'!$J34:$GJ34, 'FS Qtr'!$J$4:$GJ$4, 'FS Ann'!AQ$4)</f>
        <v>0</v>
      </c>
      <c r="AR34" s="16">
        <f xml:space="preserve"> SUMIFS('FS Qtr'!$J34:$GJ34, 'FS Qtr'!$J$4:$GJ$4, 'FS Ann'!AR$4)</f>
        <v>0</v>
      </c>
      <c r="AS34" s="16">
        <f xml:space="preserve"> SUMIFS('FS Qtr'!$J34:$GJ34, 'FS Qtr'!$J$4:$GJ$4, 'FS Ann'!AS$4)</f>
        <v>0</v>
      </c>
      <c r="AT34" s="16">
        <f xml:space="preserve"> SUMIFS('FS Qtr'!$J34:$GJ34, 'FS Qtr'!$J$4:$GJ$4, 'FS Ann'!AT$4)</f>
        <v>0</v>
      </c>
      <c r="AU34" s="16">
        <f xml:space="preserve"> SUMIFS('FS Qtr'!$J34:$GJ34, 'FS Qtr'!$J$4:$GJ$4, 'FS Ann'!AU$4)</f>
        <v>0</v>
      </c>
      <c r="AV34" s="16">
        <f xml:space="preserve"> SUMIFS('FS Qtr'!$J34:$GJ34, 'FS Qtr'!$J$4:$GJ$4, 'FS Ann'!AV$4)</f>
        <v>0</v>
      </c>
      <c r="AW34" s="16">
        <f xml:space="preserve"> SUMIFS('FS Qtr'!$J34:$GJ34, 'FS Qtr'!$J$4:$GJ$4, 'FS Ann'!AW$4)</f>
        <v>0</v>
      </c>
      <c r="AX34" s="16">
        <f xml:space="preserve"> SUMIFS('FS Qtr'!$J34:$GJ34, 'FS Qtr'!$J$4:$GJ$4, 'FS Ann'!AX$4)</f>
        <v>0</v>
      </c>
      <c r="AY34" s="16">
        <f xml:space="preserve"> SUMIFS('FS Qtr'!$J34:$GJ34, 'FS Qtr'!$J$4:$GJ$4, 'FS Ann'!AY$4)</f>
        <v>0</v>
      </c>
      <c r="AZ34" s="16">
        <f xml:space="preserve"> SUMIFS('FS Qtr'!$J34:$GJ34, 'FS Qtr'!$J$4:$GJ$4, 'FS Ann'!AZ$4)</f>
        <v>0</v>
      </c>
      <c r="BA34" s="16">
        <f xml:space="preserve"> SUMIFS('FS Qtr'!$J34:$GJ34, 'FS Qtr'!$J$4:$GJ$4, 'FS Ann'!BA$4)</f>
        <v>0</v>
      </c>
      <c r="BB34" s="16">
        <f xml:space="preserve"> SUMIFS('FS Qtr'!$J34:$GJ34, 'FS Qtr'!$J$4:$GJ$4, 'FS Ann'!BB$4)</f>
        <v>0</v>
      </c>
    </row>
    <row r="35" spans="1:54" outlineLevel="1" x14ac:dyDescent="0.25">
      <c r="A35" s="1"/>
      <c r="B35" s="1"/>
      <c r="C35" s="19"/>
      <c r="D35" s="89"/>
      <c r="E35" s="90" t="s">
        <v>446</v>
      </c>
      <c r="F35" s="90"/>
      <c r="G35" s="343" t="str">
        <f>SMU</f>
        <v>$ 000s</v>
      </c>
      <c r="H35" s="244">
        <f t="shared" si="8"/>
        <v>182104.76128741246</v>
      </c>
      <c r="I35" s="90"/>
      <c r="J35" s="90">
        <f t="shared" ref="J35:BB35" si="9">SUM(J31:J34)</f>
        <v>0</v>
      </c>
      <c r="K35" s="90">
        <f t="shared" si="9"/>
        <v>0</v>
      </c>
      <c r="L35" s="90">
        <f t="shared" si="9"/>
        <v>0</v>
      </c>
      <c r="M35" s="90">
        <f t="shared" si="9"/>
        <v>8911.6793467802945</v>
      </c>
      <c r="N35" s="90">
        <f t="shared" si="9"/>
        <v>8858.0601331895086</v>
      </c>
      <c r="O35" s="90">
        <f t="shared" si="9"/>
        <v>8750.4272628735289</v>
      </c>
      <c r="P35" s="90">
        <f t="shared" si="9"/>
        <v>8641.8631896278403</v>
      </c>
      <c r="Q35" s="90">
        <f t="shared" si="9"/>
        <v>8532.2254221620569</v>
      </c>
      <c r="R35" s="90">
        <f t="shared" si="9"/>
        <v>8421.4670306449807</v>
      </c>
      <c r="S35" s="90">
        <f t="shared" si="9"/>
        <v>8309.4028682563803</v>
      </c>
      <c r="T35" s="90">
        <f t="shared" si="9"/>
        <v>8196.2771783272838</v>
      </c>
      <c r="U35" s="90">
        <f t="shared" si="9"/>
        <v>8081.932833579408</v>
      </c>
      <c r="V35" s="90">
        <f t="shared" si="9"/>
        <v>7966.3181950098751</v>
      </c>
      <c r="W35" s="90">
        <f t="shared" si="9"/>
        <v>7849.2290467729108</v>
      </c>
      <c r="X35" s="90">
        <f t="shared" si="9"/>
        <v>7730.9351706491761</v>
      </c>
      <c r="Y35" s="90">
        <f t="shared" si="9"/>
        <v>7611.2632795749332</v>
      </c>
      <c r="Z35" s="90">
        <f t="shared" si="9"/>
        <v>7490.1565328673159</v>
      </c>
      <c r="AA35" s="90">
        <f t="shared" si="9"/>
        <v>7367.3896613527359</v>
      </c>
      <c r="AB35" s="90">
        <f t="shared" si="9"/>
        <v>7243.2606351375398</v>
      </c>
      <c r="AC35" s="90">
        <f t="shared" si="9"/>
        <v>7117.5783253365817</v>
      </c>
      <c r="AD35" s="90">
        <f t="shared" si="9"/>
        <v>6990.2801459780621</v>
      </c>
      <c r="AE35" s="90">
        <f t="shared" si="9"/>
        <v>5831.0825328823857</v>
      </c>
      <c r="AF35" s="90">
        <f t="shared" si="9"/>
        <v>5449.9825609039426</v>
      </c>
      <c r="AG35" s="90">
        <f t="shared" si="9"/>
        <v>5332.3986488802639</v>
      </c>
      <c r="AH35" s="90">
        <f t="shared" si="9"/>
        <v>5215.5253184444346</v>
      </c>
      <c r="AI35" s="90">
        <f t="shared" si="9"/>
        <v>5098.7461847538398</v>
      </c>
      <c r="AJ35" s="90">
        <f t="shared" si="9"/>
        <v>4982.0137079856686</v>
      </c>
      <c r="AK35" s="90">
        <f t="shared" si="9"/>
        <v>4963.7854737866082</v>
      </c>
      <c r="AL35" s="90">
        <f t="shared" si="9"/>
        <v>1161.4806016548628</v>
      </c>
      <c r="AM35" s="90">
        <f t="shared" si="9"/>
        <v>0</v>
      </c>
      <c r="AN35" s="90">
        <f t="shared" si="9"/>
        <v>0</v>
      </c>
      <c r="AO35" s="90">
        <f t="shared" si="9"/>
        <v>0</v>
      </c>
      <c r="AP35" s="90">
        <f t="shared" si="9"/>
        <v>0</v>
      </c>
      <c r="AQ35" s="90">
        <f t="shared" si="9"/>
        <v>0</v>
      </c>
      <c r="AR35" s="90">
        <f t="shared" si="9"/>
        <v>0</v>
      </c>
      <c r="AS35" s="90">
        <f t="shared" si="9"/>
        <v>0</v>
      </c>
      <c r="AT35" s="90">
        <f t="shared" si="9"/>
        <v>0</v>
      </c>
      <c r="AU35" s="90">
        <f t="shared" si="9"/>
        <v>0</v>
      </c>
      <c r="AV35" s="90">
        <f t="shared" si="9"/>
        <v>0</v>
      </c>
      <c r="AW35" s="90">
        <f t="shared" si="9"/>
        <v>0</v>
      </c>
      <c r="AX35" s="90">
        <f t="shared" si="9"/>
        <v>0</v>
      </c>
      <c r="AY35" s="90">
        <f t="shared" si="9"/>
        <v>0</v>
      </c>
      <c r="AZ35" s="90">
        <f t="shared" si="9"/>
        <v>0</v>
      </c>
      <c r="BA35" s="90">
        <f t="shared" si="9"/>
        <v>0</v>
      </c>
      <c r="BB35" s="90">
        <f t="shared" si="9"/>
        <v>0</v>
      </c>
    </row>
    <row r="36" spans="1:54" outlineLevel="1" x14ac:dyDescent="0.25">
      <c r="A36" s="1"/>
      <c r="B36" s="1"/>
      <c r="C36" s="19"/>
      <c r="D36" s="89"/>
      <c r="E36" s="16"/>
      <c r="F36" s="16"/>
      <c r="G36" s="403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outlineLevel="1" x14ac:dyDescent="0.25">
      <c r="A37" s="1"/>
      <c r="B37" s="1"/>
      <c r="C37" s="19"/>
      <c r="D37" s="89"/>
      <c r="E37" s="16" t="str">
        <f xml:space="preserve"> 'FS Qtr'!E37</f>
        <v>Construction costs</v>
      </c>
      <c r="F37" s="16">
        <f xml:space="preserve"> 'FS Qtr'!F37</f>
        <v>0</v>
      </c>
      <c r="G37" s="403" t="str">
        <f xml:space="preserve"> 'FS Qtr'!G37</f>
        <v>$ 000s</v>
      </c>
      <c r="H37" s="16">
        <f t="shared" si="8"/>
        <v>-81100</v>
      </c>
      <c r="I37" s="16"/>
      <c r="J37" s="16">
        <f xml:space="preserve"> SUMIFS('FS Qtr'!$J37:$GJ37, 'FS Qtr'!$J$4:$GJ$4, 'FS Ann'!J$4)</f>
        <v>0</v>
      </c>
      <c r="K37" s="16">
        <f xml:space="preserve"> SUMIFS('FS Qtr'!$J37:$GJ37, 'FS Qtr'!$J$4:$GJ$4, 'FS Ann'!K$4)</f>
        <v>-31291.25</v>
      </c>
      <c r="L37" s="16">
        <f xml:space="preserve"> SUMIFS('FS Qtr'!$J37:$GJ37, 'FS Qtr'!$J$4:$GJ$4, 'FS Ann'!L$4)</f>
        <v>-49808.75</v>
      </c>
      <c r="M37" s="16">
        <f xml:space="preserve"> SUMIFS('FS Qtr'!$J37:$GJ37, 'FS Qtr'!$J$4:$GJ$4, 'FS Ann'!M$4)</f>
        <v>0</v>
      </c>
      <c r="N37" s="16">
        <f xml:space="preserve"> SUMIFS('FS Qtr'!$J37:$GJ37, 'FS Qtr'!$J$4:$GJ$4, 'FS Ann'!N$4)</f>
        <v>0</v>
      </c>
      <c r="O37" s="16">
        <f xml:space="preserve"> SUMIFS('FS Qtr'!$J37:$GJ37, 'FS Qtr'!$J$4:$GJ$4, 'FS Ann'!O$4)</f>
        <v>0</v>
      </c>
      <c r="P37" s="16">
        <f xml:space="preserve"> SUMIFS('FS Qtr'!$J37:$GJ37, 'FS Qtr'!$J$4:$GJ$4, 'FS Ann'!P$4)</f>
        <v>0</v>
      </c>
      <c r="Q37" s="16">
        <f xml:space="preserve"> SUMIFS('FS Qtr'!$J37:$GJ37, 'FS Qtr'!$J$4:$GJ$4, 'FS Ann'!Q$4)</f>
        <v>0</v>
      </c>
      <c r="R37" s="16">
        <f xml:space="preserve"> SUMIFS('FS Qtr'!$J37:$GJ37, 'FS Qtr'!$J$4:$GJ$4, 'FS Ann'!R$4)</f>
        <v>0</v>
      </c>
      <c r="S37" s="16">
        <f xml:space="preserve"> SUMIFS('FS Qtr'!$J37:$GJ37, 'FS Qtr'!$J$4:$GJ$4, 'FS Ann'!S$4)</f>
        <v>0</v>
      </c>
      <c r="T37" s="16">
        <f xml:space="preserve"> SUMIFS('FS Qtr'!$J37:$GJ37, 'FS Qtr'!$J$4:$GJ$4, 'FS Ann'!T$4)</f>
        <v>0</v>
      </c>
      <c r="U37" s="16">
        <f xml:space="preserve"> SUMIFS('FS Qtr'!$J37:$GJ37, 'FS Qtr'!$J$4:$GJ$4, 'FS Ann'!U$4)</f>
        <v>0</v>
      </c>
      <c r="V37" s="16">
        <f xml:space="preserve"> SUMIFS('FS Qtr'!$J37:$GJ37, 'FS Qtr'!$J$4:$GJ$4, 'FS Ann'!V$4)</f>
        <v>0</v>
      </c>
      <c r="W37" s="16">
        <f xml:space="preserve"> SUMIFS('FS Qtr'!$J37:$GJ37, 'FS Qtr'!$J$4:$GJ$4, 'FS Ann'!W$4)</f>
        <v>0</v>
      </c>
      <c r="X37" s="16">
        <f xml:space="preserve"> SUMIFS('FS Qtr'!$J37:$GJ37, 'FS Qtr'!$J$4:$GJ$4, 'FS Ann'!X$4)</f>
        <v>0</v>
      </c>
      <c r="Y37" s="16">
        <f xml:space="preserve"> SUMIFS('FS Qtr'!$J37:$GJ37, 'FS Qtr'!$J$4:$GJ$4, 'FS Ann'!Y$4)</f>
        <v>0</v>
      </c>
      <c r="Z37" s="16">
        <f xml:space="preserve"> SUMIFS('FS Qtr'!$J37:$GJ37, 'FS Qtr'!$J$4:$GJ$4, 'FS Ann'!Z$4)</f>
        <v>0</v>
      </c>
      <c r="AA37" s="16">
        <f xml:space="preserve"> SUMIFS('FS Qtr'!$J37:$GJ37, 'FS Qtr'!$J$4:$GJ$4, 'FS Ann'!AA$4)</f>
        <v>0</v>
      </c>
      <c r="AB37" s="16">
        <f xml:space="preserve"> SUMIFS('FS Qtr'!$J37:$GJ37, 'FS Qtr'!$J$4:$GJ$4, 'FS Ann'!AB$4)</f>
        <v>0</v>
      </c>
      <c r="AC37" s="16">
        <f xml:space="preserve"> SUMIFS('FS Qtr'!$J37:$GJ37, 'FS Qtr'!$J$4:$GJ$4, 'FS Ann'!AC$4)</f>
        <v>0</v>
      </c>
      <c r="AD37" s="16">
        <f xml:space="preserve"> SUMIFS('FS Qtr'!$J37:$GJ37, 'FS Qtr'!$J$4:$GJ$4, 'FS Ann'!AD$4)</f>
        <v>0</v>
      </c>
      <c r="AE37" s="16">
        <f xml:space="preserve"> SUMIFS('FS Qtr'!$J37:$GJ37, 'FS Qtr'!$J$4:$GJ$4, 'FS Ann'!AE$4)</f>
        <v>0</v>
      </c>
      <c r="AF37" s="16">
        <f xml:space="preserve"> SUMIFS('FS Qtr'!$J37:$GJ37, 'FS Qtr'!$J$4:$GJ$4, 'FS Ann'!AF$4)</f>
        <v>0</v>
      </c>
      <c r="AG37" s="16">
        <f xml:space="preserve"> SUMIFS('FS Qtr'!$J37:$GJ37, 'FS Qtr'!$J$4:$GJ$4, 'FS Ann'!AG$4)</f>
        <v>0</v>
      </c>
      <c r="AH37" s="16">
        <f xml:space="preserve"> SUMIFS('FS Qtr'!$J37:$GJ37, 'FS Qtr'!$J$4:$GJ$4, 'FS Ann'!AH$4)</f>
        <v>0</v>
      </c>
      <c r="AI37" s="16">
        <f xml:space="preserve"> SUMIFS('FS Qtr'!$J37:$GJ37, 'FS Qtr'!$J$4:$GJ$4, 'FS Ann'!AI$4)</f>
        <v>0</v>
      </c>
      <c r="AJ37" s="16">
        <f xml:space="preserve"> SUMIFS('FS Qtr'!$J37:$GJ37, 'FS Qtr'!$J$4:$GJ$4, 'FS Ann'!AJ$4)</f>
        <v>0</v>
      </c>
      <c r="AK37" s="16">
        <f xml:space="preserve"> SUMIFS('FS Qtr'!$J37:$GJ37, 'FS Qtr'!$J$4:$GJ$4, 'FS Ann'!AK$4)</f>
        <v>0</v>
      </c>
      <c r="AL37" s="16">
        <f xml:space="preserve"> SUMIFS('FS Qtr'!$J37:$GJ37, 'FS Qtr'!$J$4:$GJ$4, 'FS Ann'!AL$4)</f>
        <v>0</v>
      </c>
      <c r="AM37" s="16">
        <f xml:space="preserve"> SUMIFS('FS Qtr'!$J37:$GJ37, 'FS Qtr'!$J$4:$GJ$4, 'FS Ann'!AM$4)</f>
        <v>0</v>
      </c>
      <c r="AN37" s="16">
        <f xml:space="preserve"> SUMIFS('FS Qtr'!$J37:$GJ37, 'FS Qtr'!$J$4:$GJ$4, 'FS Ann'!AN$4)</f>
        <v>0</v>
      </c>
      <c r="AO37" s="16">
        <f xml:space="preserve"> SUMIFS('FS Qtr'!$J37:$GJ37, 'FS Qtr'!$J$4:$GJ$4, 'FS Ann'!AO$4)</f>
        <v>0</v>
      </c>
      <c r="AP37" s="16">
        <f xml:space="preserve"> SUMIFS('FS Qtr'!$J37:$GJ37, 'FS Qtr'!$J$4:$GJ$4, 'FS Ann'!AP$4)</f>
        <v>0</v>
      </c>
      <c r="AQ37" s="16">
        <f xml:space="preserve"> SUMIFS('FS Qtr'!$J37:$GJ37, 'FS Qtr'!$J$4:$GJ$4, 'FS Ann'!AQ$4)</f>
        <v>0</v>
      </c>
      <c r="AR37" s="16">
        <f xml:space="preserve"> SUMIFS('FS Qtr'!$J37:$GJ37, 'FS Qtr'!$J$4:$GJ$4, 'FS Ann'!AR$4)</f>
        <v>0</v>
      </c>
      <c r="AS37" s="16">
        <f xml:space="preserve"> SUMIFS('FS Qtr'!$J37:$GJ37, 'FS Qtr'!$J$4:$GJ$4, 'FS Ann'!AS$4)</f>
        <v>0</v>
      </c>
      <c r="AT37" s="16">
        <f xml:space="preserve"> SUMIFS('FS Qtr'!$J37:$GJ37, 'FS Qtr'!$J$4:$GJ$4, 'FS Ann'!AT$4)</f>
        <v>0</v>
      </c>
      <c r="AU37" s="16">
        <f xml:space="preserve"> SUMIFS('FS Qtr'!$J37:$GJ37, 'FS Qtr'!$J$4:$GJ$4, 'FS Ann'!AU$4)</f>
        <v>0</v>
      </c>
      <c r="AV37" s="16">
        <f xml:space="preserve"> SUMIFS('FS Qtr'!$J37:$GJ37, 'FS Qtr'!$J$4:$GJ$4, 'FS Ann'!AV$4)</f>
        <v>0</v>
      </c>
      <c r="AW37" s="16">
        <f xml:space="preserve"> SUMIFS('FS Qtr'!$J37:$GJ37, 'FS Qtr'!$J$4:$GJ$4, 'FS Ann'!AW$4)</f>
        <v>0</v>
      </c>
      <c r="AX37" s="16">
        <f xml:space="preserve"> SUMIFS('FS Qtr'!$J37:$GJ37, 'FS Qtr'!$J$4:$GJ$4, 'FS Ann'!AX$4)</f>
        <v>0</v>
      </c>
      <c r="AY37" s="16">
        <f xml:space="preserve"> SUMIFS('FS Qtr'!$J37:$GJ37, 'FS Qtr'!$J$4:$GJ$4, 'FS Ann'!AY$4)</f>
        <v>0</v>
      </c>
      <c r="AZ37" s="16">
        <f xml:space="preserve"> SUMIFS('FS Qtr'!$J37:$GJ37, 'FS Qtr'!$J$4:$GJ$4, 'FS Ann'!AZ$4)</f>
        <v>0</v>
      </c>
      <c r="BA37" s="16">
        <f xml:space="preserve"> SUMIFS('FS Qtr'!$J37:$GJ37, 'FS Qtr'!$J$4:$GJ$4, 'FS Ann'!BA$4)</f>
        <v>0</v>
      </c>
      <c r="BB37" s="16">
        <f xml:space="preserve"> SUMIFS('FS Qtr'!$J37:$GJ37, 'FS Qtr'!$J$4:$GJ$4, 'FS Ann'!BB$4)</f>
        <v>0</v>
      </c>
    </row>
    <row r="38" spans="1:54" outlineLevel="1" x14ac:dyDescent="0.25">
      <c r="A38" s="1"/>
      <c r="B38" s="1"/>
      <c r="C38" s="19"/>
      <c r="D38" s="89"/>
      <c r="E38" s="16" t="str">
        <f xml:space="preserve"> 'FS Qtr'!E38</f>
        <v>Financing fees</v>
      </c>
      <c r="F38" s="16">
        <f xml:space="preserve"> 'FS Qtr'!F38</f>
        <v>0</v>
      </c>
      <c r="G38" s="403" t="str">
        <f xml:space="preserve"> 'FS Qtr'!G38</f>
        <v>$ 000s</v>
      </c>
      <c r="H38" s="16">
        <f t="shared" si="8"/>
        <v>-2421.2993055623165</v>
      </c>
      <c r="I38" s="16"/>
      <c r="J38" s="16">
        <f xml:space="preserve"> SUMIFS('FS Qtr'!$J38:$GJ38, 'FS Qtr'!$J$4:$GJ$4, 'FS Ann'!J$4)</f>
        <v>0</v>
      </c>
      <c r="K38" s="16">
        <f xml:space="preserve"> SUMIFS('FS Qtr'!$J38:$GJ38, 'FS Qtr'!$J$4:$GJ$4, 'FS Ann'!K$4)</f>
        <v>-1350</v>
      </c>
      <c r="L38" s="16">
        <f xml:space="preserve"> SUMIFS('FS Qtr'!$J38:$GJ38, 'FS Qtr'!$J$4:$GJ$4, 'FS Ann'!L$4)</f>
        <v>-1071.2993055623165</v>
      </c>
      <c r="M38" s="16">
        <f xml:space="preserve"> SUMIFS('FS Qtr'!$J38:$GJ38, 'FS Qtr'!$J$4:$GJ$4, 'FS Ann'!M$4)</f>
        <v>0</v>
      </c>
      <c r="N38" s="16">
        <f xml:space="preserve"> SUMIFS('FS Qtr'!$J38:$GJ38, 'FS Qtr'!$J$4:$GJ$4, 'FS Ann'!N$4)</f>
        <v>0</v>
      </c>
      <c r="O38" s="16">
        <f xml:space="preserve"> SUMIFS('FS Qtr'!$J38:$GJ38, 'FS Qtr'!$J$4:$GJ$4, 'FS Ann'!O$4)</f>
        <v>0</v>
      </c>
      <c r="P38" s="16">
        <f xml:space="preserve"> SUMIFS('FS Qtr'!$J38:$GJ38, 'FS Qtr'!$J$4:$GJ$4, 'FS Ann'!P$4)</f>
        <v>0</v>
      </c>
      <c r="Q38" s="16">
        <f xml:space="preserve"> SUMIFS('FS Qtr'!$J38:$GJ38, 'FS Qtr'!$J$4:$GJ$4, 'FS Ann'!Q$4)</f>
        <v>0</v>
      </c>
      <c r="R38" s="16">
        <f xml:space="preserve"> SUMIFS('FS Qtr'!$J38:$GJ38, 'FS Qtr'!$J$4:$GJ$4, 'FS Ann'!R$4)</f>
        <v>0</v>
      </c>
      <c r="S38" s="16">
        <f xml:space="preserve"> SUMIFS('FS Qtr'!$J38:$GJ38, 'FS Qtr'!$J$4:$GJ$4, 'FS Ann'!S$4)</f>
        <v>0</v>
      </c>
      <c r="T38" s="16">
        <f xml:space="preserve"> SUMIFS('FS Qtr'!$J38:$GJ38, 'FS Qtr'!$J$4:$GJ$4, 'FS Ann'!T$4)</f>
        <v>0</v>
      </c>
      <c r="U38" s="16">
        <f xml:space="preserve"> SUMIFS('FS Qtr'!$J38:$GJ38, 'FS Qtr'!$J$4:$GJ$4, 'FS Ann'!U$4)</f>
        <v>0</v>
      </c>
      <c r="V38" s="16">
        <f xml:space="preserve"> SUMIFS('FS Qtr'!$J38:$GJ38, 'FS Qtr'!$J$4:$GJ$4, 'FS Ann'!V$4)</f>
        <v>0</v>
      </c>
      <c r="W38" s="16">
        <f xml:space="preserve"> SUMIFS('FS Qtr'!$J38:$GJ38, 'FS Qtr'!$J$4:$GJ$4, 'FS Ann'!W$4)</f>
        <v>0</v>
      </c>
      <c r="X38" s="16">
        <f xml:space="preserve"> SUMIFS('FS Qtr'!$J38:$GJ38, 'FS Qtr'!$J$4:$GJ$4, 'FS Ann'!X$4)</f>
        <v>0</v>
      </c>
      <c r="Y38" s="16">
        <f xml:space="preserve"> SUMIFS('FS Qtr'!$J38:$GJ38, 'FS Qtr'!$J$4:$GJ$4, 'FS Ann'!Y$4)</f>
        <v>0</v>
      </c>
      <c r="Z38" s="16">
        <f xml:space="preserve"> SUMIFS('FS Qtr'!$J38:$GJ38, 'FS Qtr'!$J$4:$GJ$4, 'FS Ann'!Z$4)</f>
        <v>0</v>
      </c>
      <c r="AA38" s="16">
        <f xml:space="preserve"> SUMIFS('FS Qtr'!$J38:$GJ38, 'FS Qtr'!$J$4:$GJ$4, 'FS Ann'!AA$4)</f>
        <v>0</v>
      </c>
      <c r="AB38" s="16">
        <f xml:space="preserve"> SUMIFS('FS Qtr'!$J38:$GJ38, 'FS Qtr'!$J$4:$GJ$4, 'FS Ann'!AB$4)</f>
        <v>0</v>
      </c>
      <c r="AC38" s="16">
        <f xml:space="preserve"> SUMIFS('FS Qtr'!$J38:$GJ38, 'FS Qtr'!$J$4:$GJ$4, 'FS Ann'!AC$4)</f>
        <v>0</v>
      </c>
      <c r="AD38" s="16">
        <f xml:space="preserve"> SUMIFS('FS Qtr'!$J38:$GJ38, 'FS Qtr'!$J$4:$GJ$4, 'FS Ann'!AD$4)</f>
        <v>0</v>
      </c>
      <c r="AE38" s="16">
        <f xml:space="preserve"> SUMIFS('FS Qtr'!$J38:$GJ38, 'FS Qtr'!$J$4:$GJ$4, 'FS Ann'!AE$4)</f>
        <v>0</v>
      </c>
      <c r="AF38" s="16">
        <f xml:space="preserve"> SUMIFS('FS Qtr'!$J38:$GJ38, 'FS Qtr'!$J$4:$GJ$4, 'FS Ann'!AF$4)</f>
        <v>0</v>
      </c>
      <c r="AG38" s="16">
        <f xml:space="preserve"> SUMIFS('FS Qtr'!$J38:$GJ38, 'FS Qtr'!$J$4:$GJ$4, 'FS Ann'!AG$4)</f>
        <v>0</v>
      </c>
      <c r="AH38" s="16">
        <f xml:space="preserve"> SUMIFS('FS Qtr'!$J38:$GJ38, 'FS Qtr'!$J$4:$GJ$4, 'FS Ann'!AH$4)</f>
        <v>0</v>
      </c>
      <c r="AI38" s="16">
        <f xml:space="preserve"> SUMIFS('FS Qtr'!$J38:$GJ38, 'FS Qtr'!$J$4:$GJ$4, 'FS Ann'!AI$4)</f>
        <v>0</v>
      </c>
      <c r="AJ38" s="16">
        <f xml:space="preserve"> SUMIFS('FS Qtr'!$J38:$GJ38, 'FS Qtr'!$J$4:$GJ$4, 'FS Ann'!AJ$4)</f>
        <v>0</v>
      </c>
      <c r="AK38" s="16">
        <f xml:space="preserve"> SUMIFS('FS Qtr'!$J38:$GJ38, 'FS Qtr'!$J$4:$GJ$4, 'FS Ann'!AK$4)</f>
        <v>0</v>
      </c>
      <c r="AL38" s="16">
        <f xml:space="preserve"> SUMIFS('FS Qtr'!$J38:$GJ38, 'FS Qtr'!$J$4:$GJ$4, 'FS Ann'!AL$4)</f>
        <v>0</v>
      </c>
      <c r="AM38" s="16">
        <f xml:space="preserve"> SUMIFS('FS Qtr'!$J38:$GJ38, 'FS Qtr'!$J$4:$GJ$4, 'FS Ann'!AM$4)</f>
        <v>0</v>
      </c>
      <c r="AN38" s="16">
        <f xml:space="preserve"> SUMIFS('FS Qtr'!$J38:$GJ38, 'FS Qtr'!$J$4:$GJ$4, 'FS Ann'!AN$4)</f>
        <v>0</v>
      </c>
      <c r="AO38" s="16">
        <f xml:space="preserve"> SUMIFS('FS Qtr'!$J38:$GJ38, 'FS Qtr'!$J$4:$GJ$4, 'FS Ann'!AO$4)</f>
        <v>0</v>
      </c>
      <c r="AP38" s="16">
        <f xml:space="preserve"> SUMIFS('FS Qtr'!$J38:$GJ38, 'FS Qtr'!$J$4:$GJ$4, 'FS Ann'!AP$4)</f>
        <v>0</v>
      </c>
      <c r="AQ38" s="16">
        <f xml:space="preserve"> SUMIFS('FS Qtr'!$J38:$GJ38, 'FS Qtr'!$J$4:$GJ$4, 'FS Ann'!AQ$4)</f>
        <v>0</v>
      </c>
      <c r="AR38" s="16">
        <f xml:space="preserve"> SUMIFS('FS Qtr'!$J38:$GJ38, 'FS Qtr'!$J$4:$GJ$4, 'FS Ann'!AR$4)</f>
        <v>0</v>
      </c>
      <c r="AS38" s="16">
        <f xml:space="preserve"> SUMIFS('FS Qtr'!$J38:$GJ38, 'FS Qtr'!$J$4:$GJ$4, 'FS Ann'!AS$4)</f>
        <v>0</v>
      </c>
      <c r="AT38" s="16">
        <f xml:space="preserve"> SUMIFS('FS Qtr'!$J38:$GJ38, 'FS Qtr'!$J$4:$GJ$4, 'FS Ann'!AT$4)</f>
        <v>0</v>
      </c>
      <c r="AU38" s="16">
        <f xml:space="preserve"> SUMIFS('FS Qtr'!$J38:$GJ38, 'FS Qtr'!$J$4:$GJ$4, 'FS Ann'!AU$4)</f>
        <v>0</v>
      </c>
      <c r="AV38" s="16">
        <f xml:space="preserve"> SUMIFS('FS Qtr'!$J38:$GJ38, 'FS Qtr'!$J$4:$GJ$4, 'FS Ann'!AV$4)</f>
        <v>0</v>
      </c>
      <c r="AW38" s="16">
        <f xml:space="preserve"> SUMIFS('FS Qtr'!$J38:$GJ38, 'FS Qtr'!$J$4:$GJ$4, 'FS Ann'!AW$4)</f>
        <v>0</v>
      </c>
      <c r="AX38" s="16">
        <f xml:space="preserve"> SUMIFS('FS Qtr'!$J38:$GJ38, 'FS Qtr'!$J$4:$GJ$4, 'FS Ann'!AX$4)</f>
        <v>0</v>
      </c>
      <c r="AY38" s="16">
        <f xml:space="preserve"> SUMIFS('FS Qtr'!$J38:$GJ38, 'FS Qtr'!$J$4:$GJ$4, 'FS Ann'!AY$4)</f>
        <v>0</v>
      </c>
      <c r="AZ38" s="16">
        <f xml:space="preserve"> SUMIFS('FS Qtr'!$J38:$GJ38, 'FS Qtr'!$J$4:$GJ$4, 'FS Ann'!AZ$4)</f>
        <v>0</v>
      </c>
      <c r="BA38" s="16">
        <f xml:space="preserve"> SUMIFS('FS Qtr'!$J38:$GJ38, 'FS Qtr'!$J$4:$GJ$4, 'FS Ann'!BA$4)</f>
        <v>0</v>
      </c>
      <c r="BB38" s="16">
        <f xml:space="preserve"> SUMIFS('FS Qtr'!$J38:$GJ38, 'FS Qtr'!$J$4:$GJ$4, 'FS Ann'!BB$4)</f>
        <v>0</v>
      </c>
    </row>
    <row r="39" spans="1:54" outlineLevel="1" x14ac:dyDescent="0.25">
      <c r="A39" s="1"/>
      <c r="B39" s="1"/>
      <c r="C39" s="19"/>
      <c r="D39" s="89"/>
      <c r="E39" s="16" t="str">
        <f xml:space="preserve"> 'FS Qtr'!E39</f>
        <v>Pre-funding of working capital</v>
      </c>
      <c r="F39" s="16">
        <f xml:space="preserve"> 'FS Qtr'!F39</f>
        <v>0</v>
      </c>
      <c r="G39" s="403" t="str">
        <f xml:space="preserve"> 'FS Qtr'!G39</f>
        <v>$ 000s</v>
      </c>
      <c r="H39" s="16">
        <f t="shared" si="8"/>
        <v>-1443.9900621424704</v>
      </c>
      <c r="I39" s="16"/>
      <c r="J39" s="16">
        <f xml:space="preserve"> SUMIFS('FS Qtr'!$J39:$GJ39, 'FS Qtr'!$J$4:$GJ$4, 'FS Ann'!J$4)</f>
        <v>0</v>
      </c>
      <c r="K39" s="16">
        <f xml:space="preserve"> SUMIFS('FS Qtr'!$J39:$GJ39, 'FS Qtr'!$J$4:$GJ$4, 'FS Ann'!K$4)</f>
        <v>0</v>
      </c>
      <c r="L39" s="16">
        <f xml:space="preserve"> SUMIFS('FS Qtr'!$J39:$GJ39, 'FS Qtr'!$J$4:$GJ$4, 'FS Ann'!L$4)</f>
        <v>-1443.9900621424704</v>
      </c>
      <c r="M39" s="16">
        <f xml:space="preserve"> SUMIFS('FS Qtr'!$J39:$GJ39, 'FS Qtr'!$J$4:$GJ$4, 'FS Ann'!M$4)</f>
        <v>0</v>
      </c>
      <c r="N39" s="16">
        <f xml:space="preserve"> SUMIFS('FS Qtr'!$J39:$GJ39, 'FS Qtr'!$J$4:$GJ$4, 'FS Ann'!N$4)</f>
        <v>0</v>
      </c>
      <c r="O39" s="16">
        <f xml:space="preserve"> SUMIFS('FS Qtr'!$J39:$GJ39, 'FS Qtr'!$J$4:$GJ$4, 'FS Ann'!O$4)</f>
        <v>0</v>
      </c>
      <c r="P39" s="16">
        <f xml:space="preserve"> SUMIFS('FS Qtr'!$J39:$GJ39, 'FS Qtr'!$J$4:$GJ$4, 'FS Ann'!P$4)</f>
        <v>0</v>
      </c>
      <c r="Q39" s="16">
        <f xml:space="preserve"> SUMIFS('FS Qtr'!$J39:$GJ39, 'FS Qtr'!$J$4:$GJ$4, 'FS Ann'!Q$4)</f>
        <v>0</v>
      </c>
      <c r="R39" s="16">
        <f xml:space="preserve"> SUMIFS('FS Qtr'!$J39:$GJ39, 'FS Qtr'!$J$4:$GJ$4, 'FS Ann'!R$4)</f>
        <v>0</v>
      </c>
      <c r="S39" s="16">
        <f xml:space="preserve"> SUMIFS('FS Qtr'!$J39:$GJ39, 'FS Qtr'!$J$4:$GJ$4, 'FS Ann'!S$4)</f>
        <v>0</v>
      </c>
      <c r="T39" s="16">
        <f xml:space="preserve"> SUMIFS('FS Qtr'!$J39:$GJ39, 'FS Qtr'!$J$4:$GJ$4, 'FS Ann'!T$4)</f>
        <v>0</v>
      </c>
      <c r="U39" s="16">
        <f xml:space="preserve"> SUMIFS('FS Qtr'!$J39:$GJ39, 'FS Qtr'!$J$4:$GJ$4, 'FS Ann'!U$4)</f>
        <v>0</v>
      </c>
      <c r="V39" s="16">
        <f xml:space="preserve"> SUMIFS('FS Qtr'!$J39:$GJ39, 'FS Qtr'!$J$4:$GJ$4, 'FS Ann'!V$4)</f>
        <v>0</v>
      </c>
      <c r="W39" s="16">
        <f xml:space="preserve"> SUMIFS('FS Qtr'!$J39:$GJ39, 'FS Qtr'!$J$4:$GJ$4, 'FS Ann'!W$4)</f>
        <v>0</v>
      </c>
      <c r="X39" s="16">
        <f xml:space="preserve"> SUMIFS('FS Qtr'!$J39:$GJ39, 'FS Qtr'!$J$4:$GJ$4, 'FS Ann'!X$4)</f>
        <v>0</v>
      </c>
      <c r="Y39" s="16">
        <f xml:space="preserve"> SUMIFS('FS Qtr'!$J39:$GJ39, 'FS Qtr'!$J$4:$GJ$4, 'FS Ann'!Y$4)</f>
        <v>0</v>
      </c>
      <c r="Z39" s="16">
        <f xml:space="preserve"> SUMIFS('FS Qtr'!$J39:$GJ39, 'FS Qtr'!$J$4:$GJ$4, 'FS Ann'!Z$4)</f>
        <v>0</v>
      </c>
      <c r="AA39" s="16">
        <f xml:space="preserve"> SUMIFS('FS Qtr'!$J39:$GJ39, 'FS Qtr'!$J$4:$GJ$4, 'FS Ann'!AA$4)</f>
        <v>0</v>
      </c>
      <c r="AB39" s="16">
        <f xml:space="preserve"> SUMIFS('FS Qtr'!$J39:$GJ39, 'FS Qtr'!$J$4:$GJ$4, 'FS Ann'!AB$4)</f>
        <v>0</v>
      </c>
      <c r="AC39" s="16">
        <f xml:space="preserve"> SUMIFS('FS Qtr'!$J39:$GJ39, 'FS Qtr'!$J$4:$GJ$4, 'FS Ann'!AC$4)</f>
        <v>0</v>
      </c>
      <c r="AD39" s="16">
        <f xml:space="preserve"> SUMIFS('FS Qtr'!$J39:$GJ39, 'FS Qtr'!$J$4:$GJ$4, 'FS Ann'!AD$4)</f>
        <v>0</v>
      </c>
      <c r="AE39" s="16">
        <f xml:space="preserve"> SUMIFS('FS Qtr'!$J39:$GJ39, 'FS Qtr'!$J$4:$GJ$4, 'FS Ann'!AE$4)</f>
        <v>0</v>
      </c>
      <c r="AF39" s="16">
        <f xml:space="preserve"> SUMIFS('FS Qtr'!$J39:$GJ39, 'FS Qtr'!$J$4:$GJ$4, 'FS Ann'!AF$4)</f>
        <v>0</v>
      </c>
      <c r="AG39" s="16">
        <f xml:space="preserve"> SUMIFS('FS Qtr'!$J39:$GJ39, 'FS Qtr'!$J$4:$GJ$4, 'FS Ann'!AG$4)</f>
        <v>0</v>
      </c>
      <c r="AH39" s="16">
        <f xml:space="preserve"> SUMIFS('FS Qtr'!$J39:$GJ39, 'FS Qtr'!$J$4:$GJ$4, 'FS Ann'!AH$4)</f>
        <v>0</v>
      </c>
      <c r="AI39" s="16">
        <f xml:space="preserve"> SUMIFS('FS Qtr'!$J39:$GJ39, 'FS Qtr'!$J$4:$GJ$4, 'FS Ann'!AI$4)</f>
        <v>0</v>
      </c>
      <c r="AJ39" s="16">
        <f xml:space="preserve"> SUMIFS('FS Qtr'!$J39:$GJ39, 'FS Qtr'!$J$4:$GJ$4, 'FS Ann'!AJ$4)</f>
        <v>0</v>
      </c>
      <c r="AK39" s="16">
        <f xml:space="preserve"> SUMIFS('FS Qtr'!$J39:$GJ39, 'FS Qtr'!$J$4:$GJ$4, 'FS Ann'!AK$4)</f>
        <v>0</v>
      </c>
      <c r="AL39" s="16">
        <f xml:space="preserve"> SUMIFS('FS Qtr'!$J39:$GJ39, 'FS Qtr'!$J$4:$GJ$4, 'FS Ann'!AL$4)</f>
        <v>0</v>
      </c>
      <c r="AM39" s="16">
        <f xml:space="preserve"> SUMIFS('FS Qtr'!$J39:$GJ39, 'FS Qtr'!$J$4:$GJ$4, 'FS Ann'!AM$4)</f>
        <v>0</v>
      </c>
      <c r="AN39" s="16">
        <f xml:space="preserve"> SUMIFS('FS Qtr'!$J39:$GJ39, 'FS Qtr'!$J$4:$GJ$4, 'FS Ann'!AN$4)</f>
        <v>0</v>
      </c>
      <c r="AO39" s="16">
        <f xml:space="preserve"> SUMIFS('FS Qtr'!$J39:$GJ39, 'FS Qtr'!$J$4:$GJ$4, 'FS Ann'!AO$4)</f>
        <v>0</v>
      </c>
      <c r="AP39" s="16">
        <f xml:space="preserve"> SUMIFS('FS Qtr'!$J39:$GJ39, 'FS Qtr'!$J$4:$GJ$4, 'FS Ann'!AP$4)</f>
        <v>0</v>
      </c>
      <c r="AQ39" s="16">
        <f xml:space="preserve"> SUMIFS('FS Qtr'!$J39:$GJ39, 'FS Qtr'!$J$4:$GJ$4, 'FS Ann'!AQ$4)</f>
        <v>0</v>
      </c>
      <c r="AR39" s="16">
        <f xml:space="preserve"> SUMIFS('FS Qtr'!$J39:$GJ39, 'FS Qtr'!$J$4:$GJ$4, 'FS Ann'!AR$4)</f>
        <v>0</v>
      </c>
      <c r="AS39" s="16">
        <f xml:space="preserve"> SUMIFS('FS Qtr'!$J39:$GJ39, 'FS Qtr'!$J$4:$GJ$4, 'FS Ann'!AS$4)</f>
        <v>0</v>
      </c>
      <c r="AT39" s="16">
        <f xml:space="preserve"> SUMIFS('FS Qtr'!$J39:$GJ39, 'FS Qtr'!$J$4:$GJ$4, 'FS Ann'!AT$4)</f>
        <v>0</v>
      </c>
      <c r="AU39" s="16">
        <f xml:space="preserve"> SUMIFS('FS Qtr'!$J39:$GJ39, 'FS Qtr'!$J$4:$GJ$4, 'FS Ann'!AU$4)</f>
        <v>0</v>
      </c>
      <c r="AV39" s="16">
        <f xml:space="preserve"> SUMIFS('FS Qtr'!$J39:$GJ39, 'FS Qtr'!$J$4:$GJ$4, 'FS Ann'!AV$4)</f>
        <v>0</v>
      </c>
      <c r="AW39" s="16">
        <f xml:space="preserve"> SUMIFS('FS Qtr'!$J39:$GJ39, 'FS Qtr'!$J$4:$GJ$4, 'FS Ann'!AW$4)</f>
        <v>0</v>
      </c>
      <c r="AX39" s="16">
        <f xml:space="preserve"> SUMIFS('FS Qtr'!$J39:$GJ39, 'FS Qtr'!$J$4:$GJ$4, 'FS Ann'!AX$4)</f>
        <v>0</v>
      </c>
      <c r="AY39" s="16">
        <f xml:space="preserve"> SUMIFS('FS Qtr'!$J39:$GJ39, 'FS Qtr'!$J$4:$GJ$4, 'FS Ann'!AY$4)</f>
        <v>0</v>
      </c>
      <c r="AZ39" s="16">
        <f xml:space="preserve"> SUMIFS('FS Qtr'!$J39:$GJ39, 'FS Qtr'!$J$4:$GJ$4, 'FS Ann'!AZ$4)</f>
        <v>0</v>
      </c>
      <c r="BA39" s="16">
        <f xml:space="preserve"> SUMIFS('FS Qtr'!$J39:$GJ39, 'FS Qtr'!$J$4:$GJ$4, 'FS Ann'!BA$4)</f>
        <v>0</v>
      </c>
      <c r="BB39" s="16">
        <f xml:space="preserve"> SUMIFS('FS Qtr'!$J39:$GJ39, 'FS Qtr'!$J$4:$GJ$4, 'FS Ann'!BB$4)</f>
        <v>0</v>
      </c>
    </row>
    <row r="40" spans="1:54" outlineLevel="1" x14ac:dyDescent="0.25">
      <c r="A40" s="1"/>
      <c r="B40" s="1"/>
      <c r="C40" s="19"/>
      <c r="D40" s="89"/>
      <c r="E40" s="16" t="str">
        <f xml:space="preserve"> 'FS Qtr'!E40</f>
        <v>Pre-funding of DSRA</v>
      </c>
      <c r="F40" s="16">
        <f xml:space="preserve"> 'FS Qtr'!F40</f>
        <v>0</v>
      </c>
      <c r="G40" s="403" t="str">
        <f xml:space="preserve"> 'FS Qtr'!G40</f>
        <v>$ 000s</v>
      </c>
      <c r="H40" s="16">
        <f t="shared" si="8"/>
        <v>-3444.3289314719805</v>
      </c>
      <c r="I40" s="16"/>
      <c r="J40" s="16">
        <f xml:space="preserve"> SUMIFS('FS Qtr'!$J40:$GJ40, 'FS Qtr'!$J$4:$GJ$4, 'FS Ann'!J$4)</f>
        <v>0</v>
      </c>
      <c r="K40" s="16">
        <f xml:space="preserve"> SUMIFS('FS Qtr'!$J40:$GJ40, 'FS Qtr'!$J$4:$GJ$4, 'FS Ann'!K$4)</f>
        <v>0</v>
      </c>
      <c r="L40" s="16">
        <f xml:space="preserve"> SUMIFS('FS Qtr'!$J40:$GJ40, 'FS Qtr'!$J$4:$GJ$4, 'FS Ann'!L$4)</f>
        <v>-3444.3289314719805</v>
      </c>
      <c r="M40" s="16">
        <f xml:space="preserve"> SUMIFS('FS Qtr'!$J40:$GJ40, 'FS Qtr'!$J$4:$GJ$4, 'FS Ann'!M$4)</f>
        <v>0</v>
      </c>
      <c r="N40" s="16">
        <f xml:space="preserve"> SUMIFS('FS Qtr'!$J40:$GJ40, 'FS Qtr'!$J$4:$GJ$4, 'FS Ann'!N$4)</f>
        <v>0</v>
      </c>
      <c r="O40" s="16">
        <f xml:space="preserve"> SUMIFS('FS Qtr'!$J40:$GJ40, 'FS Qtr'!$J$4:$GJ$4, 'FS Ann'!O$4)</f>
        <v>0</v>
      </c>
      <c r="P40" s="16">
        <f xml:space="preserve"> SUMIFS('FS Qtr'!$J40:$GJ40, 'FS Qtr'!$J$4:$GJ$4, 'FS Ann'!P$4)</f>
        <v>0</v>
      </c>
      <c r="Q40" s="16">
        <f xml:space="preserve"> SUMIFS('FS Qtr'!$J40:$GJ40, 'FS Qtr'!$J$4:$GJ$4, 'FS Ann'!Q$4)</f>
        <v>0</v>
      </c>
      <c r="R40" s="16">
        <f xml:space="preserve"> SUMIFS('FS Qtr'!$J40:$GJ40, 'FS Qtr'!$J$4:$GJ$4, 'FS Ann'!R$4)</f>
        <v>0</v>
      </c>
      <c r="S40" s="16">
        <f xml:space="preserve"> SUMIFS('FS Qtr'!$J40:$GJ40, 'FS Qtr'!$J$4:$GJ$4, 'FS Ann'!S$4)</f>
        <v>0</v>
      </c>
      <c r="T40" s="16">
        <f xml:space="preserve"> SUMIFS('FS Qtr'!$J40:$GJ40, 'FS Qtr'!$J$4:$GJ$4, 'FS Ann'!T$4)</f>
        <v>0</v>
      </c>
      <c r="U40" s="16">
        <f xml:space="preserve"> SUMIFS('FS Qtr'!$J40:$GJ40, 'FS Qtr'!$J$4:$GJ$4, 'FS Ann'!U$4)</f>
        <v>0</v>
      </c>
      <c r="V40" s="16">
        <f xml:space="preserve"> SUMIFS('FS Qtr'!$J40:$GJ40, 'FS Qtr'!$J$4:$GJ$4, 'FS Ann'!V$4)</f>
        <v>0</v>
      </c>
      <c r="W40" s="16">
        <f xml:space="preserve"> SUMIFS('FS Qtr'!$J40:$GJ40, 'FS Qtr'!$J$4:$GJ$4, 'FS Ann'!W$4)</f>
        <v>0</v>
      </c>
      <c r="X40" s="16">
        <f xml:space="preserve"> SUMIFS('FS Qtr'!$J40:$GJ40, 'FS Qtr'!$J$4:$GJ$4, 'FS Ann'!X$4)</f>
        <v>0</v>
      </c>
      <c r="Y40" s="16">
        <f xml:space="preserve"> SUMIFS('FS Qtr'!$J40:$GJ40, 'FS Qtr'!$J$4:$GJ$4, 'FS Ann'!Y$4)</f>
        <v>0</v>
      </c>
      <c r="Z40" s="16">
        <f xml:space="preserve"> SUMIFS('FS Qtr'!$J40:$GJ40, 'FS Qtr'!$J$4:$GJ$4, 'FS Ann'!Z$4)</f>
        <v>0</v>
      </c>
      <c r="AA40" s="16">
        <f xml:space="preserve"> SUMIFS('FS Qtr'!$J40:$GJ40, 'FS Qtr'!$J$4:$GJ$4, 'FS Ann'!AA$4)</f>
        <v>0</v>
      </c>
      <c r="AB40" s="16">
        <f xml:space="preserve"> SUMIFS('FS Qtr'!$J40:$GJ40, 'FS Qtr'!$J$4:$GJ$4, 'FS Ann'!AB$4)</f>
        <v>0</v>
      </c>
      <c r="AC40" s="16">
        <f xml:space="preserve"> SUMIFS('FS Qtr'!$J40:$GJ40, 'FS Qtr'!$J$4:$GJ$4, 'FS Ann'!AC$4)</f>
        <v>0</v>
      </c>
      <c r="AD40" s="16">
        <f xml:space="preserve"> SUMIFS('FS Qtr'!$J40:$GJ40, 'FS Qtr'!$J$4:$GJ$4, 'FS Ann'!AD$4)</f>
        <v>0</v>
      </c>
      <c r="AE40" s="16">
        <f xml:space="preserve"> SUMIFS('FS Qtr'!$J40:$GJ40, 'FS Qtr'!$J$4:$GJ$4, 'FS Ann'!AE$4)</f>
        <v>0</v>
      </c>
      <c r="AF40" s="16">
        <f xml:space="preserve"> SUMIFS('FS Qtr'!$J40:$GJ40, 'FS Qtr'!$J$4:$GJ$4, 'FS Ann'!AF$4)</f>
        <v>0</v>
      </c>
      <c r="AG40" s="16">
        <f xml:space="preserve"> SUMIFS('FS Qtr'!$J40:$GJ40, 'FS Qtr'!$J$4:$GJ$4, 'FS Ann'!AG$4)</f>
        <v>0</v>
      </c>
      <c r="AH40" s="16">
        <f xml:space="preserve"> SUMIFS('FS Qtr'!$J40:$GJ40, 'FS Qtr'!$J$4:$GJ$4, 'FS Ann'!AH$4)</f>
        <v>0</v>
      </c>
      <c r="AI40" s="16">
        <f xml:space="preserve"> SUMIFS('FS Qtr'!$J40:$GJ40, 'FS Qtr'!$J$4:$GJ$4, 'FS Ann'!AI$4)</f>
        <v>0</v>
      </c>
      <c r="AJ40" s="16">
        <f xml:space="preserve"> SUMIFS('FS Qtr'!$J40:$GJ40, 'FS Qtr'!$J$4:$GJ$4, 'FS Ann'!AJ$4)</f>
        <v>0</v>
      </c>
      <c r="AK40" s="16">
        <f xml:space="preserve"> SUMIFS('FS Qtr'!$J40:$GJ40, 'FS Qtr'!$J$4:$GJ$4, 'FS Ann'!AK$4)</f>
        <v>0</v>
      </c>
      <c r="AL40" s="16">
        <f xml:space="preserve"> SUMIFS('FS Qtr'!$J40:$GJ40, 'FS Qtr'!$J$4:$GJ$4, 'FS Ann'!AL$4)</f>
        <v>0</v>
      </c>
      <c r="AM40" s="16">
        <f xml:space="preserve"> SUMIFS('FS Qtr'!$J40:$GJ40, 'FS Qtr'!$J$4:$GJ$4, 'FS Ann'!AM$4)</f>
        <v>0</v>
      </c>
      <c r="AN40" s="16">
        <f xml:space="preserve"> SUMIFS('FS Qtr'!$J40:$GJ40, 'FS Qtr'!$J$4:$GJ$4, 'FS Ann'!AN$4)</f>
        <v>0</v>
      </c>
      <c r="AO40" s="16">
        <f xml:space="preserve"> SUMIFS('FS Qtr'!$J40:$GJ40, 'FS Qtr'!$J$4:$GJ$4, 'FS Ann'!AO$4)</f>
        <v>0</v>
      </c>
      <c r="AP40" s="16">
        <f xml:space="preserve"> SUMIFS('FS Qtr'!$J40:$GJ40, 'FS Qtr'!$J$4:$GJ$4, 'FS Ann'!AP$4)</f>
        <v>0</v>
      </c>
      <c r="AQ40" s="16">
        <f xml:space="preserve"> SUMIFS('FS Qtr'!$J40:$GJ40, 'FS Qtr'!$J$4:$GJ$4, 'FS Ann'!AQ$4)</f>
        <v>0</v>
      </c>
      <c r="AR40" s="16">
        <f xml:space="preserve"> SUMIFS('FS Qtr'!$J40:$GJ40, 'FS Qtr'!$J$4:$GJ$4, 'FS Ann'!AR$4)</f>
        <v>0</v>
      </c>
      <c r="AS40" s="16">
        <f xml:space="preserve"> SUMIFS('FS Qtr'!$J40:$GJ40, 'FS Qtr'!$J$4:$GJ$4, 'FS Ann'!AS$4)</f>
        <v>0</v>
      </c>
      <c r="AT40" s="16">
        <f xml:space="preserve"> SUMIFS('FS Qtr'!$J40:$GJ40, 'FS Qtr'!$J$4:$GJ$4, 'FS Ann'!AT$4)</f>
        <v>0</v>
      </c>
      <c r="AU40" s="16">
        <f xml:space="preserve"> SUMIFS('FS Qtr'!$J40:$GJ40, 'FS Qtr'!$J$4:$GJ$4, 'FS Ann'!AU$4)</f>
        <v>0</v>
      </c>
      <c r="AV40" s="16">
        <f xml:space="preserve"> SUMIFS('FS Qtr'!$J40:$GJ40, 'FS Qtr'!$J$4:$GJ$4, 'FS Ann'!AV$4)</f>
        <v>0</v>
      </c>
      <c r="AW40" s="16">
        <f xml:space="preserve"> SUMIFS('FS Qtr'!$J40:$GJ40, 'FS Qtr'!$J$4:$GJ$4, 'FS Ann'!AW$4)</f>
        <v>0</v>
      </c>
      <c r="AX40" s="16">
        <f xml:space="preserve"> SUMIFS('FS Qtr'!$J40:$GJ40, 'FS Qtr'!$J$4:$GJ$4, 'FS Ann'!AX$4)</f>
        <v>0</v>
      </c>
      <c r="AY40" s="16">
        <f xml:space="preserve"> SUMIFS('FS Qtr'!$J40:$GJ40, 'FS Qtr'!$J$4:$GJ$4, 'FS Ann'!AY$4)</f>
        <v>0</v>
      </c>
      <c r="AZ40" s="16">
        <f xml:space="preserve"> SUMIFS('FS Qtr'!$J40:$GJ40, 'FS Qtr'!$J$4:$GJ$4, 'FS Ann'!AZ$4)</f>
        <v>0</v>
      </c>
      <c r="BA40" s="16">
        <f xml:space="preserve"> SUMIFS('FS Qtr'!$J40:$GJ40, 'FS Qtr'!$J$4:$GJ$4, 'FS Ann'!BA$4)</f>
        <v>0</v>
      </c>
      <c r="BB40" s="16">
        <f xml:space="preserve"> SUMIFS('FS Qtr'!$J40:$GJ40, 'FS Qtr'!$J$4:$GJ$4, 'FS Ann'!BB$4)</f>
        <v>0</v>
      </c>
    </row>
    <row r="41" spans="1:54" outlineLevel="1" x14ac:dyDescent="0.25">
      <c r="A41" s="1"/>
      <c r="B41" s="1"/>
      <c r="C41" s="19"/>
      <c r="D41" s="89"/>
      <c r="E41" s="16" t="str">
        <f xml:space="preserve"> 'FS Qtr'!E41</f>
        <v>Share capital drawdown</v>
      </c>
      <c r="F41" s="16">
        <f xml:space="preserve"> 'FS Qtr'!F41</f>
        <v>0</v>
      </c>
      <c r="G41" s="403" t="str">
        <f xml:space="preserve"> 'FS Qtr'!G41</f>
        <v>$ 000s</v>
      </c>
      <c r="H41" s="16">
        <f t="shared" si="8"/>
        <v>100</v>
      </c>
      <c r="I41" s="16"/>
      <c r="J41" s="16">
        <f xml:space="preserve"> SUMIFS('FS Qtr'!$J41:$GJ41, 'FS Qtr'!$J$4:$GJ$4, 'FS Ann'!J$4)</f>
        <v>0</v>
      </c>
      <c r="K41" s="16">
        <f xml:space="preserve"> SUMIFS('FS Qtr'!$J41:$GJ41, 'FS Qtr'!$J$4:$GJ$4, 'FS Ann'!K$4)</f>
        <v>100</v>
      </c>
      <c r="L41" s="16">
        <f xml:space="preserve"> SUMIFS('FS Qtr'!$J41:$GJ41, 'FS Qtr'!$J$4:$GJ$4, 'FS Ann'!L$4)</f>
        <v>0</v>
      </c>
      <c r="M41" s="16">
        <f xml:space="preserve"> SUMIFS('FS Qtr'!$J41:$GJ41, 'FS Qtr'!$J$4:$GJ$4, 'FS Ann'!M$4)</f>
        <v>0</v>
      </c>
      <c r="N41" s="16">
        <f xml:space="preserve"> SUMIFS('FS Qtr'!$J41:$GJ41, 'FS Qtr'!$J$4:$GJ$4, 'FS Ann'!N$4)</f>
        <v>0</v>
      </c>
      <c r="O41" s="16">
        <f xml:space="preserve"> SUMIFS('FS Qtr'!$J41:$GJ41, 'FS Qtr'!$J$4:$GJ$4, 'FS Ann'!O$4)</f>
        <v>0</v>
      </c>
      <c r="P41" s="16">
        <f xml:space="preserve"> SUMIFS('FS Qtr'!$J41:$GJ41, 'FS Qtr'!$J$4:$GJ$4, 'FS Ann'!P$4)</f>
        <v>0</v>
      </c>
      <c r="Q41" s="16">
        <f xml:space="preserve"> SUMIFS('FS Qtr'!$J41:$GJ41, 'FS Qtr'!$J$4:$GJ$4, 'FS Ann'!Q$4)</f>
        <v>0</v>
      </c>
      <c r="R41" s="16">
        <f xml:space="preserve"> SUMIFS('FS Qtr'!$J41:$GJ41, 'FS Qtr'!$J$4:$GJ$4, 'FS Ann'!R$4)</f>
        <v>0</v>
      </c>
      <c r="S41" s="16">
        <f xml:space="preserve"> SUMIFS('FS Qtr'!$J41:$GJ41, 'FS Qtr'!$J$4:$GJ$4, 'FS Ann'!S$4)</f>
        <v>0</v>
      </c>
      <c r="T41" s="16">
        <f xml:space="preserve"> SUMIFS('FS Qtr'!$J41:$GJ41, 'FS Qtr'!$J$4:$GJ$4, 'FS Ann'!T$4)</f>
        <v>0</v>
      </c>
      <c r="U41" s="16">
        <f xml:space="preserve"> SUMIFS('FS Qtr'!$J41:$GJ41, 'FS Qtr'!$J$4:$GJ$4, 'FS Ann'!U$4)</f>
        <v>0</v>
      </c>
      <c r="V41" s="16">
        <f xml:space="preserve"> SUMIFS('FS Qtr'!$J41:$GJ41, 'FS Qtr'!$J$4:$GJ$4, 'FS Ann'!V$4)</f>
        <v>0</v>
      </c>
      <c r="W41" s="16">
        <f xml:space="preserve"> SUMIFS('FS Qtr'!$J41:$GJ41, 'FS Qtr'!$J$4:$GJ$4, 'FS Ann'!W$4)</f>
        <v>0</v>
      </c>
      <c r="X41" s="16">
        <f xml:space="preserve"> SUMIFS('FS Qtr'!$J41:$GJ41, 'FS Qtr'!$J$4:$GJ$4, 'FS Ann'!X$4)</f>
        <v>0</v>
      </c>
      <c r="Y41" s="16">
        <f xml:space="preserve"> SUMIFS('FS Qtr'!$J41:$GJ41, 'FS Qtr'!$J$4:$GJ$4, 'FS Ann'!Y$4)</f>
        <v>0</v>
      </c>
      <c r="Z41" s="16">
        <f xml:space="preserve"> SUMIFS('FS Qtr'!$J41:$GJ41, 'FS Qtr'!$J$4:$GJ$4, 'FS Ann'!Z$4)</f>
        <v>0</v>
      </c>
      <c r="AA41" s="16">
        <f xml:space="preserve"> SUMIFS('FS Qtr'!$J41:$GJ41, 'FS Qtr'!$J$4:$GJ$4, 'FS Ann'!AA$4)</f>
        <v>0</v>
      </c>
      <c r="AB41" s="16">
        <f xml:space="preserve"> SUMIFS('FS Qtr'!$J41:$GJ41, 'FS Qtr'!$J$4:$GJ$4, 'FS Ann'!AB$4)</f>
        <v>0</v>
      </c>
      <c r="AC41" s="16">
        <f xml:space="preserve"> SUMIFS('FS Qtr'!$J41:$GJ41, 'FS Qtr'!$J$4:$GJ$4, 'FS Ann'!AC$4)</f>
        <v>0</v>
      </c>
      <c r="AD41" s="16">
        <f xml:space="preserve"> SUMIFS('FS Qtr'!$J41:$GJ41, 'FS Qtr'!$J$4:$GJ$4, 'FS Ann'!AD$4)</f>
        <v>0</v>
      </c>
      <c r="AE41" s="16">
        <f xml:space="preserve"> SUMIFS('FS Qtr'!$J41:$GJ41, 'FS Qtr'!$J$4:$GJ$4, 'FS Ann'!AE$4)</f>
        <v>0</v>
      </c>
      <c r="AF41" s="16">
        <f xml:space="preserve"> SUMIFS('FS Qtr'!$J41:$GJ41, 'FS Qtr'!$J$4:$GJ$4, 'FS Ann'!AF$4)</f>
        <v>0</v>
      </c>
      <c r="AG41" s="16">
        <f xml:space="preserve"> SUMIFS('FS Qtr'!$J41:$GJ41, 'FS Qtr'!$J$4:$GJ$4, 'FS Ann'!AG$4)</f>
        <v>0</v>
      </c>
      <c r="AH41" s="16">
        <f xml:space="preserve"> SUMIFS('FS Qtr'!$J41:$GJ41, 'FS Qtr'!$J$4:$GJ$4, 'FS Ann'!AH$4)</f>
        <v>0</v>
      </c>
      <c r="AI41" s="16">
        <f xml:space="preserve"> SUMIFS('FS Qtr'!$J41:$GJ41, 'FS Qtr'!$J$4:$GJ$4, 'FS Ann'!AI$4)</f>
        <v>0</v>
      </c>
      <c r="AJ41" s="16">
        <f xml:space="preserve"> SUMIFS('FS Qtr'!$J41:$GJ41, 'FS Qtr'!$J$4:$GJ$4, 'FS Ann'!AJ$4)</f>
        <v>0</v>
      </c>
      <c r="AK41" s="16">
        <f xml:space="preserve"> SUMIFS('FS Qtr'!$J41:$GJ41, 'FS Qtr'!$J$4:$GJ$4, 'FS Ann'!AK$4)</f>
        <v>0</v>
      </c>
      <c r="AL41" s="16">
        <f xml:space="preserve"> SUMIFS('FS Qtr'!$J41:$GJ41, 'FS Qtr'!$J$4:$GJ$4, 'FS Ann'!AL$4)</f>
        <v>0</v>
      </c>
      <c r="AM41" s="16">
        <f xml:space="preserve"> SUMIFS('FS Qtr'!$J41:$GJ41, 'FS Qtr'!$J$4:$GJ$4, 'FS Ann'!AM$4)</f>
        <v>0</v>
      </c>
      <c r="AN41" s="16">
        <f xml:space="preserve"> SUMIFS('FS Qtr'!$J41:$GJ41, 'FS Qtr'!$J$4:$GJ$4, 'FS Ann'!AN$4)</f>
        <v>0</v>
      </c>
      <c r="AO41" s="16">
        <f xml:space="preserve"> SUMIFS('FS Qtr'!$J41:$GJ41, 'FS Qtr'!$J$4:$GJ$4, 'FS Ann'!AO$4)</f>
        <v>0</v>
      </c>
      <c r="AP41" s="16">
        <f xml:space="preserve"> SUMIFS('FS Qtr'!$J41:$GJ41, 'FS Qtr'!$J$4:$GJ$4, 'FS Ann'!AP$4)</f>
        <v>0</v>
      </c>
      <c r="AQ41" s="16">
        <f xml:space="preserve"> SUMIFS('FS Qtr'!$J41:$GJ41, 'FS Qtr'!$J$4:$GJ$4, 'FS Ann'!AQ$4)</f>
        <v>0</v>
      </c>
      <c r="AR41" s="16">
        <f xml:space="preserve"> SUMIFS('FS Qtr'!$J41:$GJ41, 'FS Qtr'!$J$4:$GJ$4, 'FS Ann'!AR$4)</f>
        <v>0</v>
      </c>
      <c r="AS41" s="16">
        <f xml:space="preserve"> SUMIFS('FS Qtr'!$J41:$GJ41, 'FS Qtr'!$J$4:$GJ$4, 'FS Ann'!AS$4)</f>
        <v>0</v>
      </c>
      <c r="AT41" s="16">
        <f xml:space="preserve"> SUMIFS('FS Qtr'!$J41:$GJ41, 'FS Qtr'!$J$4:$GJ$4, 'FS Ann'!AT$4)</f>
        <v>0</v>
      </c>
      <c r="AU41" s="16">
        <f xml:space="preserve"> SUMIFS('FS Qtr'!$J41:$GJ41, 'FS Qtr'!$J$4:$GJ$4, 'FS Ann'!AU$4)</f>
        <v>0</v>
      </c>
      <c r="AV41" s="16">
        <f xml:space="preserve"> SUMIFS('FS Qtr'!$J41:$GJ41, 'FS Qtr'!$J$4:$GJ$4, 'FS Ann'!AV$4)</f>
        <v>0</v>
      </c>
      <c r="AW41" s="16">
        <f xml:space="preserve"> SUMIFS('FS Qtr'!$J41:$GJ41, 'FS Qtr'!$J$4:$GJ$4, 'FS Ann'!AW$4)</f>
        <v>0</v>
      </c>
      <c r="AX41" s="16">
        <f xml:space="preserve"> SUMIFS('FS Qtr'!$J41:$GJ41, 'FS Qtr'!$J$4:$GJ$4, 'FS Ann'!AX$4)</f>
        <v>0</v>
      </c>
      <c r="AY41" s="16">
        <f xml:space="preserve"> SUMIFS('FS Qtr'!$J41:$GJ41, 'FS Qtr'!$J$4:$GJ$4, 'FS Ann'!AY$4)</f>
        <v>0</v>
      </c>
      <c r="AZ41" s="16">
        <f xml:space="preserve"> SUMIFS('FS Qtr'!$J41:$GJ41, 'FS Qtr'!$J$4:$GJ$4, 'FS Ann'!AZ$4)</f>
        <v>0</v>
      </c>
      <c r="BA41" s="16">
        <f xml:space="preserve"> SUMIFS('FS Qtr'!$J41:$GJ41, 'FS Qtr'!$J$4:$GJ$4, 'FS Ann'!BA$4)</f>
        <v>0</v>
      </c>
      <c r="BB41" s="16">
        <f xml:space="preserve"> SUMIFS('FS Qtr'!$J41:$GJ41, 'FS Qtr'!$J$4:$GJ$4, 'FS Ann'!BB$4)</f>
        <v>0</v>
      </c>
    </row>
    <row r="42" spans="1:54" outlineLevel="1" x14ac:dyDescent="0.25">
      <c r="A42" s="1"/>
      <c r="B42" s="1"/>
      <c r="C42" s="19"/>
      <c r="D42" s="89"/>
      <c r="E42" s="16" t="str">
        <f xml:space="preserve"> 'FS Qtr'!E42</f>
        <v>Shareholder loan drawdown</v>
      </c>
      <c r="F42" s="16">
        <f xml:space="preserve"> 'FS Qtr'!F42</f>
        <v>0</v>
      </c>
      <c r="G42" s="403" t="str">
        <f xml:space="preserve"> 'FS Qtr'!G42</f>
        <v>$ 000s</v>
      </c>
      <c r="H42" s="16">
        <f t="shared" si="8"/>
        <v>34087.329240864208</v>
      </c>
      <c r="I42" s="16"/>
      <c r="J42" s="16">
        <f xml:space="preserve"> SUMIFS('FS Qtr'!$J42:$GJ42, 'FS Qtr'!$J$4:$GJ$4, 'FS Ann'!J$4)</f>
        <v>0</v>
      </c>
      <c r="K42" s="16">
        <f xml:space="preserve"> SUMIFS('FS Qtr'!$J42:$GJ42, 'FS Qtr'!$J$4:$GJ$4, 'FS Ann'!K$4)</f>
        <v>32541.25</v>
      </c>
      <c r="L42" s="16">
        <f xml:space="preserve"> SUMIFS('FS Qtr'!$J42:$GJ42, 'FS Qtr'!$J$4:$GJ$4, 'FS Ann'!L$4)</f>
        <v>1546.0792408642083</v>
      </c>
      <c r="M42" s="16">
        <f xml:space="preserve"> SUMIFS('FS Qtr'!$J42:$GJ42, 'FS Qtr'!$J$4:$GJ$4, 'FS Ann'!M$4)</f>
        <v>0</v>
      </c>
      <c r="N42" s="16">
        <f xml:space="preserve"> SUMIFS('FS Qtr'!$J42:$GJ42, 'FS Qtr'!$J$4:$GJ$4, 'FS Ann'!N$4)</f>
        <v>0</v>
      </c>
      <c r="O42" s="16">
        <f xml:space="preserve"> SUMIFS('FS Qtr'!$J42:$GJ42, 'FS Qtr'!$J$4:$GJ$4, 'FS Ann'!O$4)</f>
        <v>0</v>
      </c>
      <c r="P42" s="16">
        <f xml:space="preserve"> SUMIFS('FS Qtr'!$J42:$GJ42, 'FS Qtr'!$J$4:$GJ$4, 'FS Ann'!P$4)</f>
        <v>0</v>
      </c>
      <c r="Q42" s="16">
        <f xml:space="preserve"> SUMIFS('FS Qtr'!$J42:$GJ42, 'FS Qtr'!$J$4:$GJ$4, 'FS Ann'!Q$4)</f>
        <v>0</v>
      </c>
      <c r="R42" s="16">
        <f xml:space="preserve"> SUMIFS('FS Qtr'!$J42:$GJ42, 'FS Qtr'!$J$4:$GJ$4, 'FS Ann'!R$4)</f>
        <v>0</v>
      </c>
      <c r="S42" s="16">
        <f xml:space="preserve"> SUMIFS('FS Qtr'!$J42:$GJ42, 'FS Qtr'!$J$4:$GJ$4, 'FS Ann'!S$4)</f>
        <v>0</v>
      </c>
      <c r="T42" s="16">
        <f xml:space="preserve"> SUMIFS('FS Qtr'!$J42:$GJ42, 'FS Qtr'!$J$4:$GJ$4, 'FS Ann'!T$4)</f>
        <v>0</v>
      </c>
      <c r="U42" s="16">
        <f xml:space="preserve"> SUMIFS('FS Qtr'!$J42:$GJ42, 'FS Qtr'!$J$4:$GJ$4, 'FS Ann'!U$4)</f>
        <v>0</v>
      </c>
      <c r="V42" s="16">
        <f xml:space="preserve"> SUMIFS('FS Qtr'!$J42:$GJ42, 'FS Qtr'!$J$4:$GJ$4, 'FS Ann'!V$4)</f>
        <v>0</v>
      </c>
      <c r="W42" s="16">
        <f xml:space="preserve"> SUMIFS('FS Qtr'!$J42:$GJ42, 'FS Qtr'!$J$4:$GJ$4, 'FS Ann'!W$4)</f>
        <v>0</v>
      </c>
      <c r="X42" s="16">
        <f xml:space="preserve"> SUMIFS('FS Qtr'!$J42:$GJ42, 'FS Qtr'!$J$4:$GJ$4, 'FS Ann'!X$4)</f>
        <v>0</v>
      </c>
      <c r="Y42" s="16">
        <f xml:space="preserve"> SUMIFS('FS Qtr'!$J42:$GJ42, 'FS Qtr'!$J$4:$GJ$4, 'FS Ann'!Y$4)</f>
        <v>0</v>
      </c>
      <c r="Z42" s="16">
        <f xml:space="preserve"> SUMIFS('FS Qtr'!$J42:$GJ42, 'FS Qtr'!$J$4:$GJ$4, 'FS Ann'!Z$4)</f>
        <v>0</v>
      </c>
      <c r="AA42" s="16">
        <f xml:space="preserve"> SUMIFS('FS Qtr'!$J42:$GJ42, 'FS Qtr'!$J$4:$GJ$4, 'FS Ann'!AA$4)</f>
        <v>0</v>
      </c>
      <c r="AB42" s="16">
        <f xml:space="preserve"> SUMIFS('FS Qtr'!$J42:$GJ42, 'FS Qtr'!$J$4:$GJ$4, 'FS Ann'!AB$4)</f>
        <v>0</v>
      </c>
      <c r="AC42" s="16">
        <f xml:space="preserve"> SUMIFS('FS Qtr'!$J42:$GJ42, 'FS Qtr'!$J$4:$GJ$4, 'FS Ann'!AC$4)</f>
        <v>0</v>
      </c>
      <c r="AD42" s="16">
        <f xml:space="preserve"> SUMIFS('FS Qtr'!$J42:$GJ42, 'FS Qtr'!$J$4:$GJ$4, 'FS Ann'!AD$4)</f>
        <v>0</v>
      </c>
      <c r="AE42" s="16">
        <f xml:space="preserve"> SUMIFS('FS Qtr'!$J42:$GJ42, 'FS Qtr'!$J$4:$GJ$4, 'FS Ann'!AE$4)</f>
        <v>0</v>
      </c>
      <c r="AF42" s="16">
        <f xml:space="preserve"> SUMIFS('FS Qtr'!$J42:$GJ42, 'FS Qtr'!$J$4:$GJ$4, 'FS Ann'!AF$4)</f>
        <v>0</v>
      </c>
      <c r="AG42" s="16">
        <f xml:space="preserve"> SUMIFS('FS Qtr'!$J42:$GJ42, 'FS Qtr'!$J$4:$GJ$4, 'FS Ann'!AG$4)</f>
        <v>0</v>
      </c>
      <c r="AH42" s="16">
        <f xml:space="preserve"> SUMIFS('FS Qtr'!$J42:$GJ42, 'FS Qtr'!$J$4:$GJ$4, 'FS Ann'!AH$4)</f>
        <v>0</v>
      </c>
      <c r="AI42" s="16">
        <f xml:space="preserve"> SUMIFS('FS Qtr'!$J42:$GJ42, 'FS Qtr'!$J$4:$GJ$4, 'FS Ann'!AI$4)</f>
        <v>0</v>
      </c>
      <c r="AJ42" s="16">
        <f xml:space="preserve"> SUMIFS('FS Qtr'!$J42:$GJ42, 'FS Qtr'!$J$4:$GJ$4, 'FS Ann'!AJ$4)</f>
        <v>0</v>
      </c>
      <c r="AK42" s="16">
        <f xml:space="preserve"> SUMIFS('FS Qtr'!$J42:$GJ42, 'FS Qtr'!$J$4:$GJ$4, 'FS Ann'!AK$4)</f>
        <v>0</v>
      </c>
      <c r="AL42" s="16">
        <f xml:space="preserve"> SUMIFS('FS Qtr'!$J42:$GJ42, 'FS Qtr'!$J$4:$GJ$4, 'FS Ann'!AL$4)</f>
        <v>0</v>
      </c>
      <c r="AM42" s="16">
        <f xml:space="preserve"> SUMIFS('FS Qtr'!$J42:$GJ42, 'FS Qtr'!$J$4:$GJ$4, 'FS Ann'!AM$4)</f>
        <v>0</v>
      </c>
      <c r="AN42" s="16">
        <f xml:space="preserve"> SUMIFS('FS Qtr'!$J42:$GJ42, 'FS Qtr'!$J$4:$GJ$4, 'FS Ann'!AN$4)</f>
        <v>0</v>
      </c>
      <c r="AO42" s="16">
        <f xml:space="preserve"> SUMIFS('FS Qtr'!$J42:$GJ42, 'FS Qtr'!$J$4:$GJ$4, 'FS Ann'!AO$4)</f>
        <v>0</v>
      </c>
      <c r="AP42" s="16">
        <f xml:space="preserve"> SUMIFS('FS Qtr'!$J42:$GJ42, 'FS Qtr'!$J$4:$GJ$4, 'FS Ann'!AP$4)</f>
        <v>0</v>
      </c>
      <c r="AQ42" s="16">
        <f xml:space="preserve"> SUMIFS('FS Qtr'!$J42:$GJ42, 'FS Qtr'!$J$4:$GJ$4, 'FS Ann'!AQ$4)</f>
        <v>0</v>
      </c>
      <c r="AR42" s="16">
        <f xml:space="preserve"> SUMIFS('FS Qtr'!$J42:$GJ42, 'FS Qtr'!$J$4:$GJ$4, 'FS Ann'!AR$4)</f>
        <v>0</v>
      </c>
      <c r="AS42" s="16">
        <f xml:space="preserve"> SUMIFS('FS Qtr'!$J42:$GJ42, 'FS Qtr'!$J$4:$GJ$4, 'FS Ann'!AS$4)</f>
        <v>0</v>
      </c>
      <c r="AT42" s="16">
        <f xml:space="preserve"> SUMIFS('FS Qtr'!$J42:$GJ42, 'FS Qtr'!$J$4:$GJ$4, 'FS Ann'!AT$4)</f>
        <v>0</v>
      </c>
      <c r="AU42" s="16">
        <f xml:space="preserve"> SUMIFS('FS Qtr'!$J42:$GJ42, 'FS Qtr'!$J$4:$GJ$4, 'FS Ann'!AU$4)</f>
        <v>0</v>
      </c>
      <c r="AV42" s="16">
        <f xml:space="preserve"> SUMIFS('FS Qtr'!$J42:$GJ42, 'FS Qtr'!$J$4:$GJ$4, 'FS Ann'!AV$4)</f>
        <v>0</v>
      </c>
      <c r="AW42" s="16">
        <f xml:space="preserve"> SUMIFS('FS Qtr'!$J42:$GJ42, 'FS Qtr'!$J$4:$GJ$4, 'FS Ann'!AW$4)</f>
        <v>0</v>
      </c>
      <c r="AX42" s="16">
        <f xml:space="preserve"> SUMIFS('FS Qtr'!$J42:$GJ42, 'FS Qtr'!$J$4:$GJ$4, 'FS Ann'!AX$4)</f>
        <v>0</v>
      </c>
      <c r="AY42" s="16">
        <f xml:space="preserve"> SUMIFS('FS Qtr'!$J42:$GJ42, 'FS Qtr'!$J$4:$GJ$4, 'FS Ann'!AY$4)</f>
        <v>0</v>
      </c>
      <c r="AZ42" s="16">
        <f xml:space="preserve"> SUMIFS('FS Qtr'!$J42:$GJ42, 'FS Qtr'!$J$4:$GJ$4, 'FS Ann'!AZ$4)</f>
        <v>0</v>
      </c>
      <c r="BA42" s="16">
        <f xml:space="preserve"> SUMIFS('FS Qtr'!$J42:$GJ42, 'FS Qtr'!$J$4:$GJ$4, 'FS Ann'!BA$4)</f>
        <v>0</v>
      </c>
      <c r="BB42" s="16">
        <f xml:space="preserve"> SUMIFS('FS Qtr'!$J42:$GJ42, 'FS Qtr'!$J$4:$GJ$4, 'FS Ann'!BB$4)</f>
        <v>0</v>
      </c>
    </row>
    <row r="43" spans="1:54" outlineLevel="1" x14ac:dyDescent="0.25">
      <c r="A43" s="1"/>
      <c r="B43" s="1"/>
      <c r="C43" s="19"/>
      <c r="D43" s="89"/>
      <c r="E43" s="16" t="str">
        <f xml:space="preserve"> 'FS Qtr'!E43</f>
        <v>Construction debt drawdown</v>
      </c>
      <c r="F43" s="16">
        <f xml:space="preserve"> 'FS Qtr'!F43</f>
        <v>0</v>
      </c>
      <c r="G43" s="403" t="str">
        <f xml:space="preserve"> 'FS Qtr'!G43</f>
        <v>$ 000s</v>
      </c>
      <c r="H43" s="16">
        <f t="shared" si="8"/>
        <v>54222.289169329568</v>
      </c>
      <c r="I43" s="16"/>
      <c r="J43" s="16">
        <f xml:space="preserve"> SUMIFS('FS Qtr'!$J43:$GJ43, 'FS Qtr'!$J$4:$GJ$4, 'FS Ann'!J$4)</f>
        <v>0</v>
      </c>
      <c r="K43" s="16">
        <f xml:space="preserve"> SUMIFS('FS Qtr'!$J43:$GJ43, 'FS Qtr'!$J$4:$GJ$4, 'FS Ann'!K$4)</f>
        <v>0</v>
      </c>
      <c r="L43" s="16">
        <f xml:space="preserve"> SUMIFS('FS Qtr'!$J43:$GJ43, 'FS Qtr'!$J$4:$GJ$4, 'FS Ann'!L$4)</f>
        <v>54222.289169329568</v>
      </c>
      <c r="M43" s="16">
        <f xml:space="preserve"> SUMIFS('FS Qtr'!$J43:$GJ43, 'FS Qtr'!$J$4:$GJ$4, 'FS Ann'!M$4)</f>
        <v>0</v>
      </c>
      <c r="N43" s="16">
        <f xml:space="preserve"> SUMIFS('FS Qtr'!$J43:$GJ43, 'FS Qtr'!$J$4:$GJ$4, 'FS Ann'!N$4)</f>
        <v>0</v>
      </c>
      <c r="O43" s="16">
        <f xml:space="preserve"> SUMIFS('FS Qtr'!$J43:$GJ43, 'FS Qtr'!$J$4:$GJ$4, 'FS Ann'!O$4)</f>
        <v>0</v>
      </c>
      <c r="P43" s="16">
        <f xml:space="preserve"> SUMIFS('FS Qtr'!$J43:$GJ43, 'FS Qtr'!$J$4:$GJ$4, 'FS Ann'!P$4)</f>
        <v>0</v>
      </c>
      <c r="Q43" s="16">
        <f xml:space="preserve"> SUMIFS('FS Qtr'!$J43:$GJ43, 'FS Qtr'!$J$4:$GJ$4, 'FS Ann'!Q$4)</f>
        <v>0</v>
      </c>
      <c r="R43" s="16">
        <f xml:space="preserve"> SUMIFS('FS Qtr'!$J43:$GJ43, 'FS Qtr'!$J$4:$GJ$4, 'FS Ann'!R$4)</f>
        <v>0</v>
      </c>
      <c r="S43" s="16">
        <f xml:space="preserve"> SUMIFS('FS Qtr'!$J43:$GJ43, 'FS Qtr'!$J$4:$GJ$4, 'FS Ann'!S$4)</f>
        <v>0</v>
      </c>
      <c r="T43" s="16">
        <f xml:space="preserve"> SUMIFS('FS Qtr'!$J43:$GJ43, 'FS Qtr'!$J$4:$GJ$4, 'FS Ann'!T$4)</f>
        <v>0</v>
      </c>
      <c r="U43" s="16">
        <f xml:space="preserve"> SUMIFS('FS Qtr'!$J43:$GJ43, 'FS Qtr'!$J$4:$GJ$4, 'FS Ann'!U$4)</f>
        <v>0</v>
      </c>
      <c r="V43" s="16">
        <f xml:space="preserve"> SUMIFS('FS Qtr'!$J43:$GJ43, 'FS Qtr'!$J$4:$GJ$4, 'FS Ann'!V$4)</f>
        <v>0</v>
      </c>
      <c r="W43" s="16">
        <f xml:space="preserve"> SUMIFS('FS Qtr'!$J43:$GJ43, 'FS Qtr'!$J$4:$GJ$4, 'FS Ann'!W$4)</f>
        <v>0</v>
      </c>
      <c r="X43" s="16">
        <f xml:space="preserve"> SUMIFS('FS Qtr'!$J43:$GJ43, 'FS Qtr'!$J$4:$GJ$4, 'FS Ann'!X$4)</f>
        <v>0</v>
      </c>
      <c r="Y43" s="16">
        <f xml:space="preserve"> SUMIFS('FS Qtr'!$J43:$GJ43, 'FS Qtr'!$J$4:$GJ$4, 'FS Ann'!Y$4)</f>
        <v>0</v>
      </c>
      <c r="Z43" s="16">
        <f xml:space="preserve"> SUMIFS('FS Qtr'!$J43:$GJ43, 'FS Qtr'!$J$4:$GJ$4, 'FS Ann'!Z$4)</f>
        <v>0</v>
      </c>
      <c r="AA43" s="16">
        <f xml:space="preserve"> SUMIFS('FS Qtr'!$J43:$GJ43, 'FS Qtr'!$J$4:$GJ$4, 'FS Ann'!AA$4)</f>
        <v>0</v>
      </c>
      <c r="AB43" s="16">
        <f xml:space="preserve"> SUMIFS('FS Qtr'!$J43:$GJ43, 'FS Qtr'!$J$4:$GJ$4, 'FS Ann'!AB$4)</f>
        <v>0</v>
      </c>
      <c r="AC43" s="16">
        <f xml:space="preserve"> SUMIFS('FS Qtr'!$J43:$GJ43, 'FS Qtr'!$J$4:$GJ$4, 'FS Ann'!AC$4)</f>
        <v>0</v>
      </c>
      <c r="AD43" s="16">
        <f xml:space="preserve"> SUMIFS('FS Qtr'!$J43:$GJ43, 'FS Qtr'!$J$4:$GJ$4, 'FS Ann'!AD$4)</f>
        <v>0</v>
      </c>
      <c r="AE43" s="16">
        <f xml:space="preserve"> SUMIFS('FS Qtr'!$J43:$GJ43, 'FS Qtr'!$J$4:$GJ$4, 'FS Ann'!AE$4)</f>
        <v>0</v>
      </c>
      <c r="AF43" s="16">
        <f xml:space="preserve"> SUMIFS('FS Qtr'!$J43:$GJ43, 'FS Qtr'!$J$4:$GJ$4, 'FS Ann'!AF$4)</f>
        <v>0</v>
      </c>
      <c r="AG43" s="16">
        <f xml:space="preserve"> SUMIFS('FS Qtr'!$J43:$GJ43, 'FS Qtr'!$J$4:$GJ$4, 'FS Ann'!AG$4)</f>
        <v>0</v>
      </c>
      <c r="AH43" s="16">
        <f xml:space="preserve"> SUMIFS('FS Qtr'!$J43:$GJ43, 'FS Qtr'!$J$4:$GJ$4, 'FS Ann'!AH$4)</f>
        <v>0</v>
      </c>
      <c r="AI43" s="16">
        <f xml:space="preserve"> SUMIFS('FS Qtr'!$J43:$GJ43, 'FS Qtr'!$J$4:$GJ$4, 'FS Ann'!AI$4)</f>
        <v>0</v>
      </c>
      <c r="AJ43" s="16">
        <f xml:space="preserve"> SUMIFS('FS Qtr'!$J43:$GJ43, 'FS Qtr'!$J$4:$GJ$4, 'FS Ann'!AJ$4)</f>
        <v>0</v>
      </c>
      <c r="AK43" s="16">
        <f xml:space="preserve"> SUMIFS('FS Qtr'!$J43:$GJ43, 'FS Qtr'!$J$4:$GJ$4, 'FS Ann'!AK$4)</f>
        <v>0</v>
      </c>
      <c r="AL43" s="16">
        <f xml:space="preserve"> SUMIFS('FS Qtr'!$J43:$GJ43, 'FS Qtr'!$J$4:$GJ$4, 'FS Ann'!AL$4)</f>
        <v>0</v>
      </c>
      <c r="AM43" s="16">
        <f xml:space="preserve"> SUMIFS('FS Qtr'!$J43:$GJ43, 'FS Qtr'!$J$4:$GJ$4, 'FS Ann'!AM$4)</f>
        <v>0</v>
      </c>
      <c r="AN43" s="16">
        <f xml:space="preserve"> SUMIFS('FS Qtr'!$J43:$GJ43, 'FS Qtr'!$J$4:$GJ$4, 'FS Ann'!AN$4)</f>
        <v>0</v>
      </c>
      <c r="AO43" s="16">
        <f xml:space="preserve"> SUMIFS('FS Qtr'!$J43:$GJ43, 'FS Qtr'!$J$4:$GJ$4, 'FS Ann'!AO$4)</f>
        <v>0</v>
      </c>
      <c r="AP43" s="16">
        <f xml:space="preserve"> SUMIFS('FS Qtr'!$J43:$GJ43, 'FS Qtr'!$J$4:$GJ$4, 'FS Ann'!AP$4)</f>
        <v>0</v>
      </c>
      <c r="AQ43" s="16">
        <f xml:space="preserve"> SUMIFS('FS Qtr'!$J43:$GJ43, 'FS Qtr'!$J$4:$GJ$4, 'FS Ann'!AQ$4)</f>
        <v>0</v>
      </c>
      <c r="AR43" s="16">
        <f xml:space="preserve"> SUMIFS('FS Qtr'!$J43:$GJ43, 'FS Qtr'!$J$4:$GJ$4, 'FS Ann'!AR$4)</f>
        <v>0</v>
      </c>
      <c r="AS43" s="16">
        <f xml:space="preserve"> SUMIFS('FS Qtr'!$J43:$GJ43, 'FS Qtr'!$J$4:$GJ$4, 'FS Ann'!AS$4)</f>
        <v>0</v>
      </c>
      <c r="AT43" s="16">
        <f xml:space="preserve"> SUMIFS('FS Qtr'!$J43:$GJ43, 'FS Qtr'!$J$4:$GJ$4, 'FS Ann'!AT$4)</f>
        <v>0</v>
      </c>
      <c r="AU43" s="16">
        <f xml:space="preserve"> SUMIFS('FS Qtr'!$J43:$GJ43, 'FS Qtr'!$J$4:$GJ$4, 'FS Ann'!AU$4)</f>
        <v>0</v>
      </c>
      <c r="AV43" s="16">
        <f xml:space="preserve"> SUMIFS('FS Qtr'!$J43:$GJ43, 'FS Qtr'!$J$4:$GJ$4, 'FS Ann'!AV$4)</f>
        <v>0</v>
      </c>
      <c r="AW43" s="16">
        <f xml:space="preserve"> SUMIFS('FS Qtr'!$J43:$GJ43, 'FS Qtr'!$J$4:$GJ$4, 'FS Ann'!AW$4)</f>
        <v>0</v>
      </c>
      <c r="AX43" s="16">
        <f xml:space="preserve"> SUMIFS('FS Qtr'!$J43:$GJ43, 'FS Qtr'!$J$4:$GJ$4, 'FS Ann'!AX$4)</f>
        <v>0</v>
      </c>
      <c r="AY43" s="16">
        <f xml:space="preserve"> SUMIFS('FS Qtr'!$J43:$GJ43, 'FS Qtr'!$J$4:$GJ$4, 'FS Ann'!AY$4)</f>
        <v>0</v>
      </c>
      <c r="AZ43" s="16">
        <f xml:space="preserve"> SUMIFS('FS Qtr'!$J43:$GJ43, 'FS Qtr'!$J$4:$GJ$4, 'FS Ann'!AZ$4)</f>
        <v>0</v>
      </c>
      <c r="BA43" s="16">
        <f xml:space="preserve"> SUMIFS('FS Qtr'!$J43:$GJ43, 'FS Qtr'!$J$4:$GJ$4, 'FS Ann'!BA$4)</f>
        <v>0</v>
      </c>
      <c r="BB43" s="16">
        <f xml:space="preserve"> SUMIFS('FS Qtr'!$J43:$GJ43, 'FS Qtr'!$J$4:$GJ$4, 'FS Ann'!BB$4)</f>
        <v>0</v>
      </c>
    </row>
    <row r="44" spans="1:54" outlineLevel="1" x14ac:dyDescent="0.25">
      <c r="A44" s="1"/>
      <c r="B44" s="1"/>
      <c r="C44" s="19"/>
      <c r="D44" s="89"/>
      <c r="E44" s="90" t="s">
        <v>448</v>
      </c>
      <c r="F44" s="90"/>
      <c r="G44" s="404" t="str">
        <f>SMU</f>
        <v>$ 000s</v>
      </c>
      <c r="H44" s="90">
        <f t="shared" si="8"/>
        <v>182104.76139842946</v>
      </c>
      <c r="I44" s="90"/>
      <c r="J44" s="90">
        <f t="shared" ref="J44:BB44" si="10" xml:space="preserve"> J35 + SUM(J37:J43)</f>
        <v>0</v>
      </c>
      <c r="K44" s="90">
        <f t="shared" si="10"/>
        <v>0</v>
      </c>
      <c r="L44" s="90">
        <f t="shared" si="10"/>
        <v>1.1101701238658279E-4</v>
      </c>
      <c r="M44" s="90">
        <f t="shared" si="10"/>
        <v>8911.6793467802945</v>
      </c>
      <c r="N44" s="90">
        <f t="shared" si="10"/>
        <v>8858.0601331895086</v>
      </c>
      <c r="O44" s="90">
        <f t="shared" si="10"/>
        <v>8750.4272628735289</v>
      </c>
      <c r="P44" s="90">
        <f t="shared" si="10"/>
        <v>8641.8631896278403</v>
      </c>
      <c r="Q44" s="90">
        <f t="shared" si="10"/>
        <v>8532.2254221620569</v>
      </c>
      <c r="R44" s="90">
        <f t="shared" si="10"/>
        <v>8421.4670306449807</v>
      </c>
      <c r="S44" s="90">
        <f t="shared" si="10"/>
        <v>8309.4028682563803</v>
      </c>
      <c r="T44" s="90">
        <f t="shared" si="10"/>
        <v>8196.2771783272838</v>
      </c>
      <c r="U44" s="90">
        <f t="shared" si="10"/>
        <v>8081.932833579408</v>
      </c>
      <c r="V44" s="90">
        <f t="shared" si="10"/>
        <v>7966.3181950098751</v>
      </c>
      <c r="W44" s="90">
        <f t="shared" si="10"/>
        <v>7849.2290467729108</v>
      </c>
      <c r="X44" s="90">
        <f t="shared" si="10"/>
        <v>7730.9351706491761</v>
      </c>
      <c r="Y44" s="90">
        <f t="shared" si="10"/>
        <v>7611.2632795749332</v>
      </c>
      <c r="Z44" s="90">
        <f t="shared" si="10"/>
        <v>7490.1565328673159</v>
      </c>
      <c r="AA44" s="90">
        <f t="shared" si="10"/>
        <v>7367.3896613527359</v>
      </c>
      <c r="AB44" s="90">
        <f t="shared" si="10"/>
        <v>7243.2606351375398</v>
      </c>
      <c r="AC44" s="90">
        <f t="shared" si="10"/>
        <v>7117.5783253365817</v>
      </c>
      <c r="AD44" s="90">
        <f t="shared" si="10"/>
        <v>6990.2801459780621</v>
      </c>
      <c r="AE44" s="90">
        <f t="shared" si="10"/>
        <v>5831.0825328823857</v>
      </c>
      <c r="AF44" s="90">
        <f t="shared" si="10"/>
        <v>5449.9825609039426</v>
      </c>
      <c r="AG44" s="90">
        <f t="shared" si="10"/>
        <v>5332.3986488802639</v>
      </c>
      <c r="AH44" s="90">
        <f t="shared" si="10"/>
        <v>5215.5253184444346</v>
      </c>
      <c r="AI44" s="90">
        <f t="shared" si="10"/>
        <v>5098.7461847538398</v>
      </c>
      <c r="AJ44" s="90">
        <f t="shared" si="10"/>
        <v>4982.0137079856686</v>
      </c>
      <c r="AK44" s="90">
        <f t="shared" si="10"/>
        <v>4963.7854737866082</v>
      </c>
      <c r="AL44" s="90">
        <f t="shared" si="10"/>
        <v>1161.4806016548628</v>
      </c>
      <c r="AM44" s="90">
        <f t="shared" si="10"/>
        <v>0</v>
      </c>
      <c r="AN44" s="90">
        <f t="shared" si="10"/>
        <v>0</v>
      </c>
      <c r="AO44" s="90">
        <f t="shared" si="10"/>
        <v>0</v>
      </c>
      <c r="AP44" s="90">
        <f t="shared" si="10"/>
        <v>0</v>
      </c>
      <c r="AQ44" s="90">
        <f t="shared" si="10"/>
        <v>0</v>
      </c>
      <c r="AR44" s="90">
        <f t="shared" si="10"/>
        <v>0</v>
      </c>
      <c r="AS44" s="90">
        <f t="shared" si="10"/>
        <v>0</v>
      </c>
      <c r="AT44" s="90">
        <f t="shared" si="10"/>
        <v>0</v>
      </c>
      <c r="AU44" s="90">
        <f t="shared" si="10"/>
        <v>0</v>
      </c>
      <c r="AV44" s="90">
        <f t="shared" si="10"/>
        <v>0</v>
      </c>
      <c r="AW44" s="90">
        <f t="shared" si="10"/>
        <v>0</v>
      </c>
      <c r="AX44" s="90">
        <f t="shared" si="10"/>
        <v>0</v>
      </c>
      <c r="AY44" s="90">
        <f t="shared" si="10"/>
        <v>0</v>
      </c>
      <c r="AZ44" s="90">
        <f t="shared" si="10"/>
        <v>0</v>
      </c>
      <c r="BA44" s="90">
        <f t="shared" si="10"/>
        <v>0</v>
      </c>
      <c r="BB44" s="90">
        <f t="shared" si="10"/>
        <v>0</v>
      </c>
    </row>
    <row r="45" spans="1:54" outlineLevel="1" x14ac:dyDescent="0.25">
      <c r="A45" s="1"/>
      <c r="B45" s="1"/>
      <c r="C45" s="19"/>
      <c r="D45" s="89"/>
      <c r="E45" s="16"/>
      <c r="F45" s="16"/>
      <c r="G45" s="403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</row>
    <row r="46" spans="1:54" outlineLevel="1" x14ac:dyDescent="0.25">
      <c r="A46" s="1"/>
      <c r="B46" s="1"/>
      <c r="C46" s="19"/>
      <c r="D46" s="89"/>
      <c r="E46" s="16" t="str">
        <f xml:space="preserve"> 'FS Qtr'!E46</f>
        <v>Senior debt interest - T1</v>
      </c>
      <c r="F46" s="16">
        <f xml:space="preserve"> 'FS Qtr'!F46</f>
        <v>0</v>
      </c>
      <c r="G46" s="403" t="str">
        <f xml:space="preserve"> 'FS Qtr'!G46</f>
        <v>$ 000s</v>
      </c>
      <c r="H46" s="16">
        <f t="shared" si="8"/>
        <v>-12284.907761072487</v>
      </c>
      <c r="I46" s="16"/>
      <c r="J46" s="16">
        <f xml:space="preserve"> SUMIFS('FS Qtr'!$J46:$GJ46, 'FS Qtr'!$J$4:$GJ$4, 'FS Ann'!J$4)</f>
        <v>0</v>
      </c>
      <c r="K46" s="16">
        <f xml:space="preserve"> SUMIFS('FS Qtr'!$J46:$GJ46, 'FS Qtr'!$J$4:$GJ$4, 'FS Ann'!K$4)</f>
        <v>0</v>
      </c>
      <c r="L46" s="16">
        <f xml:space="preserve"> SUMIFS('FS Qtr'!$J46:$GJ46, 'FS Qtr'!$J$4:$GJ$4, 'FS Ann'!L$4)</f>
        <v>0</v>
      </c>
      <c r="M46" s="16">
        <f xml:space="preserve"> SUMIFS('FS Qtr'!$J46:$GJ46, 'FS Qtr'!$J$4:$GJ$4, 'FS Ann'!M$4)</f>
        <v>-2161.2316319266288</v>
      </c>
      <c r="N46" s="16">
        <f xml:space="preserve"> SUMIFS('FS Qtr'!$J46:$GJ46, 'FS Qtr'!$J$4:$GJ$4, 'FS Ann'!N$4)</f>
        <v>-1982.7839119701353</v>
      </c>
      <c r="O46" s="16">
        <f xml:space="preserve"> SUMIFS('FS Qtr'!$J46:$GJ46, 'FS Qtr'!$J$4:$GJ$4, 'FS Ann'!O$4)</f>
        <v>-1785.2604974198998</v>
      </c>
      <c r="P46" s="16">
        <f xml:space="preserve"> SUMIFS('FS Qtr'!$J46:$GJ46, 'FS Qtr'!$J$4:$GJ$4, 'FS Ann'!P$4)</f>
        <v>-1584.8477427213281</v>
      </c>
      <c r="Q46" s="16">
        <f xml:space="preserve"> SUMIFS('FS Qtr'!$J46:$GJ46, 'FS Qtr'!$J$4:$GJ$4, 'FS Ann'!Q$4)</f>
        <v>-1375.440219935206</v>
      </c>
      <c r="R46" s="16">
        <f xml:space="preserve"> SUMIFS('FS Qtr'!$J46:$GJ46, 'FS Qtr'!$J$4:$GJ$4, 'FS Ann'!R$4)</f>
        <v>-1160.3076987063509</v>
      </c>
      <c r="S46" s="16">
        <f xml:space="preserve"> SUMIFS('FS Qtr'!$J46:$GJ46, 'FS Qtr'!$J$4:$GJ$4, 'FS Ann'!S$4)</f>
        <v>-928.56934458520163</v>
      </c>
      <c r="T46" s="16">
        <f xml:space="preserve"> SUMIFS('FS Qtr'!$J46:$GJ46, 'FS Qtr'!$J$4:$GJ$4, 'FS Ann'!T$4)</f>
        <v>-689.50199070777433</v>
      </c>
      <c r="U46" s="16">
        <f xml:space="preserve"> SUMIFS('FS Qtr'!$J46:$GJ46, 'FS Qtr'!$J$4:$GJ$4, 'FS Ann'!U$4)</f>
        <v>-439.23929930154833</v>
      </c>
      <c r="V46" s="16">
        <f xml:space="preserve"> SUMIFS('FS Qtr'!$J46:$GJ46, 'FS Qtr'!$J$4:$GJ$4, 'FS Ann'!V$4)</f>
        <v>-177.72286832436635</v>
      </c>
      <c r="W46" s="16">
        <f xml:space="preserve"> SUMIFS('FS Qtr'!$J46:$GJ46, 'FS Qtr'!$J$4:$GJ$4, 'FS Ann'!W$4)</f>
        <v>-7.8952006986253114E-5</v>
      </c>
      <c r="X46" s="16">
        <f xml:space="preserve"> SUMIFS('FS Qtr'!$J46:$GJ46, 'FS Qtr'!$J$4:$GJ$4, 'FS Ann'!X$4)</f>
        <v>-7.9010712505238787E-5</v>
      </c>
      <c r="Y46" s="16">
        <f xml:space="preserve"> SUMIFS('FS Qtr'!$J46:$GJ46, 'FS Qtr'!$J$4:$GJ$4, 'FS Ann'!Y$4)</f>
        <v>-7.9065415815226953E-5</v>
      </c>
      <c r="Z46" s="16">
        <f xml:space="preserve"> SUMIFS('FS Qtr'!$J46:$GJ46, 'FS Qtr'!$J$4:$GJ$4, 'FS Ann'!Z$4)</f>
        <v>-7.9325727426462575E-5</v>
      </c>
      <c r="AA46" s="16">
        <f xml:space="preserve"> SUMIFS('FS Qtr'!$J46:$GJ46, 'FS Qtr'!$J$4:$GJ$4, 'FS Ann'!AA$4)</f>
        <v>-7.9171480576861026E-5</v>
      </c>
      <c r="AB46" s="16">
        <f xml:space="preserve"> SUMIFS('FS Qtr'!$J46:$GJ46, 'FS Qtr'!$J$4:$GJ$4, 'FS Ann'!AB$4)</f>
        <v>-7.9231717694486903E-5</v>
      </c>
      <c r="AC46" s="16">
        <f xml:space="preserve"> SUMIFS('FS Qtr'!$J46:$GJ46, 'FS Qtr'!$J$4:$GJ$4, 'FS Ann'!AC$4)</f>
        <v>-7.9285327104227287E-5</v>
      </c>
      <c r="AD46" s="16">
        <f xml:space="preserve"> SUMIFS('FS Qtr'!$J46:$GJ46, 'FS Qtr'!$J$4:$GJ$4, 'FS Ann'!AD$4)</f>
        <v>-7.9551030080969763E-5</v>
      </c>
      <c r="AE46" s="16">
        <f xml:space="preserve"> SUMIFS('FS Qtr'!$J46:$GJ46, 'FS Qtr'!$J$4:$GJ$4, 'FS Ann'!AE$4)</f>
        <v>-7.9388193141116605E-5</v>
      </c>
      <c r="AF46" s="16">
        <f xml:space="preserve"> SUMIFS('FS Qtr'!$J46:$GJ46, 'FS Qtr'!$J$4:$GJ$4, 'FS Ann'!AF$4)</f>
        <v>-7.9441745850591318E-5</v>
      </c>
      <c r="AG46" s="16">
        <f xml:space="preserve"> SUMIFS('FS Qtr'!$J46:$GJ46, 'FS Qtr'!$J$4:$GJ$4, 'FS Ann'!AG$4)</f>
        <v>-7.9491232736136273E-5</v>
      </c>
      <c r="AH46" s="16">
        <f xml:space="preserve"> SUMIFS('FS Qtr'!$J46:$GJ46, 'FS Qtr'!$J$4:$GJ$4, 'FS Ann'!AH$4)</f>
        <v>-7.9772169414748866E-5</v>
      </c>
      <c r="AI46" s="16">
        <f xml:space="preserve"> SUMIFS('FS Qtr'!$J46:$GJ46, 'FS Qtr'!$J$4:$GJ$4, 'FS Ann'!AI$4)</f>
        <v>-7.9606055614419018E-5</v>
      </c>
      <c r="AJ46" s="16">
        <f xml:space="preserve"> SUMIFS('FS Qtr'!$J46:$GJ46, 'FS Qtr'!$J$4:$GJ$4, 'FS Ann'!AJ$4)</f>
        <v>-7.9664996232067301E-5</v>
      </c>
      <c r="AK46" s="16">
        <f xml:space="preserve"> SUMIFS('FS Qtr'!$J46:$GJ46, 'FS Qtr'!$J$4:$GJ$4, 'FS Ann'!AK$4)</f>
        <v>-7.9721711018554029E-5</v>
      </c>
      <c r="AL46" s="16">
        <f xml:space="preserve"> SUMIFS('FS Qtr'!$J46:$GJ46, 'FS Qtr'!$J$4:$GJ$4, 'FS Ann'!AL$4)</f>
        <v>-7.9992974770133754E-5</v>
      </c>
      <c r="AM46" s="16">
        <f xml:space="preserve"> SUMIFS('FS Qtr'!$J46:$GJ46, 'FS Qtr'!$J$4:$GJ$4, 'FS Ann'!AM$4)</f>
        <v>-7.9832522698772737E-5</v>
      </c>
      <c r="AN46" s="16">
        <f xml:space="preserve"> SUMIFS('FS Qtr'!$J46:$GJ46, 'FS Qtr'!$J$4:$GJ$4, 'FS Ann'!AN$4)</f>
        <v>-7.988600211278205E-5</v>
      </c>
      <c r="AO46" s="16">
        <f xml:space="preserve"> SUMIFS('FS Qtr'!$J46:$GJ46, 'FS Qtr'!$J$4:$GJ$4, 'FS Ann'!AO$4)</f>
        <v>-7.9936671406306571E-5</v>
      </c>
      <c r="AP46" s="16">
        <f xml:space="preserve"> SUMIFS('FS Qtr'!$J46:$GJ46, 'FS Qtr'!$J$4:$GJ$4, 'FS Ann'!AP$4)</f>
        <v>-8.0212390969009321E-5</v>
      </c>
      <c r="AQ46" s="16">
        <f xml:space="preserve"> SUMIFS('FS Qtr'!$J46:$GJ46, 'FS Qtr'!$J$4:$GJ$4, 'FS Ann'!AQ$4)</f>
        <v>-8.0050399001408229E-5</v>
      </c>
      <c r="AR46" s="16">
        <f xml:space="preserve"> SUMIFS('FS Qtr'!$J46:$GJ46, 'FS Qtr'!$J$4:$GJ$4, 'FS Ann'!AR$4)</f>
        <v>-8.0099761422955347E-5</v>
      </c>
      <c r="AS46" s="16">
        <f xml:space="preserve"> SUMIFS('FS Qtr'!$J46:$GJ46, 'FS Qtr'!$J$4:$GJ$4, 'FS Ann'!AS$4)</f>
        <v>-8.0155022746533871E-5</v>
      </c>
      <c r="AT46" s="16">
        <f xml:space="preserve"> SUMIFS('FS Qtr'!$J46:$GJ46, 'FS Qtr'!$J$4:$GJ$4, 'FS Ann'!AT$4)</f>
        <v>-8.0431663342820671E-5</v>
      </c>
      <c r="AU46" s="16">
        <f xml:space="preserve"> SUMIFS('FS Qtr'!$J46:$GJ46, 'FS Qtr'!$J$4:$GJ$4, 'FS Ann'!AU$4)</f>
        <v>-8.0266486479807969E-5</v>
      </c>
      <c r="AV46" s="16">
        <f xml:space="preserve"> SUMIFS('FS Qtr'!$J46:$GJ46, 'FS Qtr'!$J$4:$GJ$4, 'FS Ann'!AV$4)</f>
        <v>-8.0323168767361939E-5</v>
      </c>
      <c r="AW46" s="16">
        <f xml:space="preserve"> SUMIFS('FS Qtr'!$J46:$GJ46, 'FS Qtr'!$J$4:$GJ$4, 'FS Ann'!AW$4)</f>
        <v>-8.0380054346112394E-5</v>
      </c>
      <c r="AX46" s="16">
        <f xml:space="preserve"> SUMIFS('FS Qtr'!$J46:$GJ46, 'FS Qtr'!$J$4:$GJ$4, 'FS Ann'!AX$4)</f>
        <v>-8.0656540745335209E-5</v>
      </c>
      <c r="AY46" s="16">
        <f xml:space="preserve"> SUMIFS('FS Qtr'!$J46:$GJ46, 'FS Qtr'!$J$4:$GJ$4, 'FS Ann'!AY$4)</f>
        <v>-8.050104234108861E-5</v>
      </c>
      <c r="AZ46" s="16">
        <f xml:space="preserve"> SUMIFS('FS Qtr'!$J46:$GJ46, 'FS Qtr'!$J$4:$GJ$4, 'FS Ann'!AZ$4)</f>
        <v>-8.0561854067504561E-5</v>
      </c>
      <c r="BA46" s="16">
        <f xml:space="preserve"> SUMIFS('FS Qtr'!$J46:$GJ46, 'FS Qtr'!$J$4:$GJ$4, 'FS Ann'!BA$4)</f>
        <v>-8.0614475371395362E-5</v>
      </c>
      <c r="BB46" s="16">
        <f xml:space="preserve"> SUMIFS('FS Qtr'!$J46:$GJ46, 'FS Qtr'!$J$4:$GJ$4, 'FS Ann'!BB$4)</f>
        <v>-8.0893491847107801E-5</v>
      </c>
    </row>
    <row r="47" spans="1:54" outlineLevel="1" x14ac:dyDescent="0.25">
      <c r="A47" s="1"/>
      <c r="B47" s="1"/>
      <c r="C47" s="19"/>
      <c r="D47" s="89"/>
      <c r="E47" s="16" t="str">
        <f xml:space="preserve"> 'FS Qtr'!E47</f>
        <v>Senior debt principal repayment - T1</v>
      </c>
      <c r="F47" s="16">
        <f xml:space="preserve"> 'FS Qtr'!F47</f>
        <v>0</v>
      </c>
      <c r="G47" s="403" t="str">
        <f xml:space="preserve"> 'FS Qtr'!G47</f>
        <v>$ 000s</v>
      </c>
      <c r="H47" s="16">
        <f t="shared" si="8"/>
        <v>-35244.486715424231</v>
      </c>
      <c r="I47" s="16"/>
      <c r="J47" s="16">
        <f xml:space="preserve"> SUMIFS('FS Qtr'!$J47:$GJ47, 'FS Qtr'!$J$4:$GJ$4, 'FS Ann'!J$4)</f>
        <v>0</v>
      </c>
      <c r="K47" s="16">
        <f xml:space="preserve"> SUMIFS('FS Qtr'!$J47:$GJ47, 'FS Qtr'!$J$4:$GJ$4, 'FS Ann'!K$4)</f>
        <v>0</v>
      </c>
      <c r="L47" s="16">
        <f xml:space="preserve"> SUMIFS('FS Qtr'!$J47:$GJ47, 'FS Qtr'!$J$4:$GJ$4, 'FS Ann'!L$4)</f>
        <v>0</v>
      </c>
      <c r="M47" s="16">
        <f xml:space="preserve"> SUMIFS('FS Qtr'!$J47:$GJ47, 'FS Qtr'!$J$4:$GJ$4, 'FS Ann'!M$4)</f>
        <v>-2873.9707044996885</v>
      </c>
      <c r="N47" s="16">
        <f xml:space="preserve"> SUMIFS('FS Qtr'!$J47:$GJ47, 'FS Qtr'!$J$4:$GJ$4, 'FS Ann'!N$4)</f>
        <v>-3016.7532132772794</v>
      </c>
      <c r="O47" s="16">
        <f xml:space="preserve"> SUMIFS('FS Qtr'!$J47:$GJ47, 'FS Qtr'!$J$4:$GJ$4, 'FS Ann'!O$4)</f>
        <v>-3147.6680538136548</v>
      </c>
      <c r="P47" s="16">
        <f xml:space="preserve"> SUMIFS('FS Qtr'!$J47:$GJ47, 'FS Qtr'!$J$4:$GJ$4, 'FS Ann'!P$4)</f>
        <v>-3279.2860722323221</v>
      </c>
      <c r="Q47" s="16">
        <f xml:space="preserve"> SUMIFS('FS Qtr'!$J47:$GJ47, 'FS Qtr'!$J$4:$GJ$4, 'FS Ann'!Q$4)</f>
        <v>-3419.2941025586301</v>
      </c>
      <c r="R47" s="16">
        <f xml:space="preserve"> SUMIFS('FS Qtr'!$J47:$GJ47, 'FS Qtr'!$J$4:$GJ$4, 'FS Ann'!R$4)</f>
        <v>-3562.6724773788301</v>
      </c>
      <c r="S47" s="16">
        <f xml:space="preserve"> SUMIFS('FS Qtr'!$J47:$GJ47, 'FS Qtr'!$J$4:$GJ$4, 'FS Ann'!S$4)</f>
        <v>-3725.0394318360804</v>
      </c>
      <c r="T47" s="16">
        <f xml:space="preserve"> SUMIFS('FS Qtr'!$J47:$GJ47, 'FS Qtr'!$J$4:$GJ$4, 'FS Ann'!T$4)</f>
        <v>-3892.4524963908298</v>
      </c>
      <c r="U47" s="16">
        <f xml:space="preserve"> SUMIFS('FS Qtr'!$J47:$GJ47, 'FS Qtr'!$J$4:$GJ$4, 'FS Ann'!U$4)</f>
        <v>-4070.2838479444681</v>
      </c>
      <c r="V47" s="16">
        <f xml:space="preserve"> SUMIFS('FS Qtr'!$J47:$GJ47, 'FS Qtr'!$J$4:$GJ$4, 'FS Ann'!V$4)</f>
        <v>-4257.0663154924496</v>
      </c>
      <c r="W47" s="16">
        <f xml:space="preserve"> SUMIFS('FS Qtr'!$J47:$GJ47, 'FS Qtr'!$J$4:$GJ$4, 'FS Ann'!W$4)</f>
        <v>0</v>
      </c>
      <c r="X47" s="16">
        <f xml:space="preserve"> SUMIFS('FS Qtr'!$J47:$GJ47, 'FS Qtr'!$J$4:$GJ$4, 'FS Ann'!X$4)</f>
        <v>0</v>
      </c>
      <c r="Y47" s="16">
        <f xml:space="preserve"> SUMIFS('FS Qtr'!$J47:$GJ47, 'FS Qtr'!$J$4:$GJ$4, 'FS Ann'!Y$4)</f>
        <v>0</v>
      </c>
      <c r="Z47" s="16">
        <f xml:space="preserve"> SUMIFS('FS Qtr'!$J47:$GJ47, 'FS Qtr'!$J$4:$GJ$4, 'FS Ann'!Z$4)</f>
        <v>0</v>
      </c>
      <c r="AA47" s="16">
        <f xml:space="preserve"> SUMIFS('FS Qtr'!$J47:$GJ47, 'FS Qtr'!$J$4:$GJ$4, 'FS Ann'!AA$4)</f>
        <v>0</v>
      </c>
      <c r="AB47" s="16">
        <f xml:space="preserve"> SUMIFS('FS Qtr'!$J47:$GJ47, 'FS Qtr'!$J$4:$GJ$4, 'FS Ann'!AB$4)</f>
        <v>0</v>
      </c>
      <c r="AC47" s="16">
        <f xml:space="preserve"> SUMIFS('FS Qtr'!$J47:$GJ47, 'FS Qtr'!$J$4:$GJ$4, 'FS Ann'!AC$4)</f>
        <v>0</v>
      </c>
      <c r="AD47" s="16">
        <f xml:space="preserve"> SUMIFS('FS Qtr'!$J47:$GJ47, 'FS Qtr'!$J$4:$GJ$4, 'FS Ann'!AD$4)</f>
        <v>0</v>
      </c>
      <c r="AE47" s="16">
        <f xml:space="preserve"> SUMIFS('FS Qtr'!$J47:$GJ47, 'FS Qtr'!$J$4:$GJ$4, 'FS Ann'!AE$4)</f>
        <v>0</v>
      </c>
      <c r="AF47" s="16">
        <f xml:space="preserve"> SUMIFS('FS Qtr'!$J47:$GJ47, 'FS Qtr'!$J$4:$GJ$4, 'FS Ann'!AF$4)</f>
        <v>0</v>
      </c>
      <c r="AG47" s="16">
        <f xml:space="preserve"> SUMIFS('FS Qtr'!$J47:$GJ47, 'FS Qtr'!$J$4:$GJ$4, 'FS Ann'!AG$4)</f>
        <v>0</v>
      </c>
      <c r="AH47" s="16">
        <f xml:space="preserve"> SUMIFS('FS Qtr'!$J47:$GJ47, 'FS Qtr'!$J$4:$GJ$4, 'FS Ann'!AH$4)</f>
        <v>0</v>
      </c>
      <c r="AI47" s="16">
        <f xml:space="preserve"> SUMIFS('FS Qtr'!$J47:$GJ47, 'FS Qtr'!$J$4:$GJ$4, 'FS Ann'!AI$4)</f>
        <v>0</v>
      </c>
      <c r="AJ47" s="16">
        <f xml:space="preserve"> SUMIFS('FS Qtr'!$J47:$GJ47, 'FS Qtr'!$J$4:$GJ$4, 'FS Ann'!AJ$4)</f>
        <v>0</v>
      </c>
      <c r="AK47" s="16">
        <f xml:space="preserve"> SUMIFS('FS Qtr'!$J47:$GJ47, 'FS Qtr'!$J$4:$GJ$4, 'FS Ann'!AK$4)</f>
        <v>0</v>
      </c>
      <c r="AL47" s="16">
        <f xml:space="preserve"> SUMIFS('FS Qtr'!$J47:$GJ47, 'FS Qtr'!$J$4:$GJ$4, 'FS Ann'!AL$4)</f>
        <v>0</v>
      </c>
      <c r="AM47" s="16">
        <f xml:space="preserve"> SUMIFS('FS Qtr'!$J47:$GJ47, 'FS Qtr'!$J$4:$GJ$4, 'FS Ann'!AM$4)</f>
        <v>0</v>
      </c>
      <c r="AN47" s="16">
        <f xml:space="preserve"> SUMIFS('FS Qtr'!$J47:$GJ47, 'FS Qtr'!$J$4:$GJ$4, 'FS Ann'!AN$4)</f>
        <v>0</v>
      </c>
      <c r="AO47" s="16">
        <f xml:space="preserve"> SUMIFS('FS Qtr'!$J47:$GJ47, 'FS Qtr'!$J$4:$GJ$4, 'FS Ann'!AO$4)</f>
        <v>0</v>
      </c>
      <c r="AP47" s="16">
        <f xml:space="preserve"> SUMIFS('FS Qtr'!$J47:$GJ47, 'FS Qtr'!$J$4:$GJ$4, 'FS Ann'!AP$4)</f>
        <v>0</v>
      </c>
      <c r="AQ47" s="16">
        <f xml:space="preserve"> SUMIFS('FS Qtr'!$J47:$GJ47, 'FS Qtr'!$J$4:$GJ$4, 'FS Ann'!AQ$4)</f>
        <v>0</v>
      </c>
      <c r="AR47" s="16">
        <f xml:space="preserve"> SUMIFS('FS Qtr'!$J47:$GJ47, 'FS Qtr'!$J$4:$GJ$4, 'FS Ann'!AR$4)</f>
        <v>0</v>
      </c>
      <c r="AS47" s="16">
        <f xml:space="preserve"> SUMIFS('FS Qtr'!$J47:$GJ47, 'FS Qtr'!$J$4:$GJ$4, 'FS Ann'!AS$4)</f>
        <v>0</v>
      </c>
      <c r="AT47" s="16">
        <f xml:space="preserve"> SUMIFS('FS Qtr'!$J47:$GJ47, 'FS Qtr'!$J$4:$GJ$4, 'FS Ann'!AT$4)</f>
        <v>0</v>
      </c>
      <c r="AU47" s="16">
        <f xml:space="preserve"> SUMIFS('FS Qtr'!$J47:$GJ47, 'FS Qtr'!$J$4:$GJ$4, 'FS Ann'!AU$4)</f>
        <v>0</v>
      </c>
      <c r="AV47" s="16">
        <f xml:space="preserve"> SUMIFS('FS Qtr'!$J47:$GJ47, 'FS Qtr'!$J$4:$GJ$4, 'FS Ann'!AV$4)</f>
        <v>0</v>
      </c>
      <c r="AW47" s="16">
        <f xml:space="preserve"> SUMIFS('FS Qtr'!$J47:$GJ47, 'FS Qtr'!$J$4:$GJ$4, 'FS Ann'!AW$4)</f>
        <v>0</v>
      </c>
      <c r="AX47" s="16">
        <f xml:space="preserve"> SUMIFS('FS Qtr'!$J47:$GJ47, 'FS Qtr'!$J$4:$GJ$4, 'FS Ann'!AX$4)</f>
        <v>0</v>
      </c>
      <c r="AY47" s="16">
        <f xml:space="preserve"> SUMIFS('FS Qtr'!$J47:$GJ47, 'FS Qtr'!$J$4:$GJ$4, 'FS Ann'!AY$4)</f>
        <v>0</v>
      </c>
      <c r="AZ47" s="16">
        <f xml:space="preserve"> SUMIFS('FS Qtr'!$J47:$GJ47, 'FS Qtr'!$J$4:$GJ$4, 'FS Ann'!AZ$4)</f>
        <v>0</v>
      </c>
      <c r="BA47" s="16">
        <f xml:space="preserve"> SUMIFS('FS Qtr'!$J47:$GJ47, 'FS Qtr'!$J$4:$GJ$4, 'FS Ann'!BA$4)</f>
        <v>0</v>
      </c>
      <c r="BB47" s="16">
        <f xml:space="preserve"> SUMIFS('FS Qtr'!$J47:$GJ47, 'FS Qtr'!$J$4:$GJ$4, 'FS Ann'!BB$4)</f>
        <v>0</v>
      </c>
    </row>
    <row r="48" spans="1:54" outlineLevel="1" x14ac:dyDescent="0.25">
      <c r="A48" s="1"/>
      <c r="B48" s="1"/>
      <c r="C48" s="19"/>
      <c r="D48" s="89"/>
      <c r="E48" s="16" t="str">
        <f xml:space="preserve"> 'FS Qtr'!E48</f>
        <v>Senior debt interest - T2</v>
      </c>
      <c r="F48" s="16">
        <f xml:space="preserve"> 'FS Qtr'!F48</f>
        <v>0</v>
      </c>
      <c r="G48" s="403" t="str">
        <f xml:space="preserve"> 'FS Qtr'!G48</f>
        <v>$ 000s</v>
      </c>
      <c r="H48" s="16">
        <f t="shared" ref="H48:H49" si="11" xml:space="preserve"> SUM(J48:BB48)</f>
        <v>-10608.062041933994</v>
      </c>
      <c r="I48" s="16"/>
      <c r="J48" s="16">
        <f xml:space="preserve"> SUMIFS('FS Qtr'!$J48:$GJ48, 'FS Qtr'!$J$4:$GJ$4, 'FS Ann'!J$4)</f>
        <v>0</v>
      </c>
      <c r="K48" s="16">
        <f xml:space="preserve"> SUMIFS('FS Qtr'!$J48:$GJ48, 'FS Qtr'!$J$4:$GJ$4, 'FS Ann'!K$4)</f>
        <v>0</v>
      </c>
      <c r="L48" s="16">
        <f xml:space="preserve"> SUMIFS('FS Qtr'!$J48:$GJ48, 'FS Qtr'!$J$4:$GJ$4, 'FS Ann'!L$4)</f>
        <v>0</v>
      </c>
      <c r="M48" s="16">
        <f xml:space="preserve"> SUMIFS('FS Qtr'!$J48:$GJ48, 'FS Qtr'!$J$4:$GJ$4, 'FS Ann'!M$4)</f>
        <v>-1182.3824432736644</v>
      </c>
      <c r="N48" s="16">
        <f xml:space="preserve"> SUMIFS('FS Qtr'!$J48:$GJ48, 'FS Qtr'!$J$4:$GJ$4, 'FS Ann'!N$4)</f>
        <v>-1145.1276436364051</v>
      </c>
      <c r="O48" s="16">
        <f xml:space="preserve"> SUMIFS('FS Qtr'!$J48:$GJ48, 'FS Qtr'!$J$4:$GJ$4, 'FS Ann'!O$4)</f>
        <v>-1099.8999286339761</v>
      </c>
      <c r="P48" s="16">
        <f xml:space="preserve"> SUMIFS('FS Qtr'!$J48:$GJ48, 'FS Qtr'!$J$4:$GJ$4, 'FS Ann'!P$4)</f>
        <v>-1055.9860749953239</v>
      </c>
      <c r="Q48" s="16">
        <f xml:space="preserve"> SUMIFS('FS Qtr'!$J48:$GJ48, 'FS Qtr'!$J$4:$GJ$4, 'FS Ann'!Q$4)</f>
        <v>-1009.9898427647347</v>
      </c>
      <c r="R48" s="16">
        <f xml:space="preserve"> SUMIFS('FS Qtr'!$J48:$GJ48, 'FS Qtr'!$J$4:$GJ$4, 'FS Ann'!R$4)</f>
        <v>-964.7385784442248</v>
      </c>
      <c r="S48" s="16">
        <f xml:space="preserve"> SUMIFS('FS Qtr'!$J48:$GJ48, 'FS Qtr'!$J$4:$GJ$4, 'FS Ann'!S$4)</f>
        <v>-911.88775627850873</v>
      </c>
      <c r="T48" s="16">
        <f xml:space="preserve"> SUMIFS('FS Qtr'!$J48:$GJ48, 'FS Qtr'!$J$4:$GJ$4, 'FS Ann'!T$4)</f>
        <v>-859.38384955828406</v>
      </c>
      <c r="U48" s="16">
        <f xml:space="preserve"> SUMIFS('FS Qtr'!$J48:$GJ48, 'FS Qtr'!$J$4:$GJ$4, 'FS Ann'!U$4)</f>
        <v>-804.40840372185994</v>
      </c>
      <c r="V48" s="16">
        <f xml:space="preserve"> SUMIFS('FS Qtr'!$J48:$GJ48, 'FS Qtr'!$J$4:$GJ$4, 'FS Ann'!V$4)</f>
        <v>-748.7727425081473</v>
      </c>
      <c r="W48" s="16">
        <f xml:space="preserve"> SUMIFS('FS Qtr'!$J48:$GJ48, 'FS Qtr'!$J$4:$GJ$4, 'FS Ann'!W$4)</f>
        <v>-588.56507896699463</v>
      </c>
      <c r="X48" s="16">
        <f xml:space="preserve"> SUMIFS('FS Qtr'!$J48:$GJ48, 'FS Qtr'!$J$4:$GJ$4, 'FS Ann'!X$4)</f>
        <v>-236.912091015633</v>
      </c>
      <c r="Y48" s="16">
        <f xml:space="preserve"> SUMIFS('FS Qtr'!$J48:$GJ48, 'FS Qtr'!$J$4:$GJ$4, 'FS Ann'!Y$4)</f>
        <v>-2.5090202865495959E-4</v>
      </c>
      <c r="Z48" s="16">
        <f xml:space="preserve"> SUMIFS('FS Qtr'!$J48:$GJ48, 'FS Qtr'!$J$4:$GJ$4, 'FS Ann'!Z$4)</f>
        <v>-2.5172808781961502E-4</v>
      </c>
      <c r="AA48" s="16">
        <f xml:space="preserve"> SUMIFS('FS Qtr'!$J48:$GJ48, 'FS Qtr'!$J$4:$GJ$4, 'FS Ann'!AA$4)</f>
        <v>-2.5123860898642822E-4</v>
      </c>
      <c r="AB48" s="16">
        <f xml:space="preserve"> SUMIFS('FS Qtr'!$J48:$GJ48, 'FS Qtr'!$J$4:$GJ$4, 'FS Ann'!AB$4)</f>
        <v>-2.5142976228470439E-4</v>
      </c>
      <c r="AC48" s="16">
        <f xml:space="preserve"> SUMIFS('FS Qtr'!$J48:$GJ48, 'FS Qtr'!$J$4:$GJ$4, 'FS Ann'!AC$4)</f>
        <v>-2.5159988356365012E-4</v>
      </c>
      <c r="AD48" s="16">
        <f xml:space="preserve"> SUMIFS('FS Qtr'!$J48:$GJ48, 'FS Qtr'!$J$4:$GJ$4, 'FS Ann'!AD$4)</f>
        <v>-2.5244305140381099E-4</v>
      </c>
      <c r="AE48" s="16">
        <f xml:space="preserve"> SUMIFS('FS Qtr'!$J48:$GJ48, 'FS Qtr'!$J$4:$GJ$4, 'FS Ann'!AE$4)</f>
        <v>-2.5192631323039011E-4</v>
      </c>
      <c r="AF48" s="16">
        <f xml:space="preserve"> SUMIFS('FS Qtr'!$J48:$GJ48, 'FS Qtr'!$J$4:$GJ$4, 'FS Ann'!AF$4)</f>
        <v>-2.5209625457969732E-4</v>
      </c>
      <c r="AG48" s="16">
        <f xml:space="preserve"> SUMIFS('FS Qtr'!$J48:$GJ48, 'FS Qtr'!$J$4:$GJ$4, 'FS Ann'!AG$4)</f>
        <v>-2.5225329365736516E-4</v>
      </c>
      <c r="AH48" s="16">
        <f xml:space="preserve"> SUMIFS('FS Qtr'!$J48:$GJ48, 'FS Qtr'!$J$4:$GJ$4, 'FS Ann'!AH$4)</f>
        <v>-2.5314480332515988E-4</v>
      </c>
      <c r="AI48" s="16">
        <f xml:space="preserve"> SUMIFS('FS Qtr'!$J48:$GJ48, 'FS Qtr'!$J$4:$GJ$4, 'FS Ann'!AI$4)</f>
        <v>-2.5261766653519158E-4</v>
      </c>
      <c r="AJ48" s="16">
        <f xml:space="preserve"> SUMIFS('FS Qtr'!$J48:$GJ48, 'FS Qtr'!$J$4:$GJ$4, 'FS Ann'!AJ$4)</f>
        <v>-2.5280470558868484E-4</v>
      </c>
      <c r="AK48" s="16">
        <f xml:space="preserve"> SUMIFS('FS Qtr'!$J48:$GJ48, 'FS Qtr'!$J$4:$GJ$4, 'FS Ann'!AK$4)</f>
        <v>-2.529846813067347E-4</v>
      </c>
      <c r="AL48" s="16">
        <f xml:space="preserve"> SUMIFS('FS Qtr'!$J48:$GJ48, 'FS Qtr'!$J$4:$GJ$4, 'FS Ann'!AL$4)</f>
        <v>-2.538454954170527E-4</v>
      </c>
      <c r="AM48" s="16">
        <f xml:space="preserve"> SUMIFS('FS Qtr'!$J48:$GJ48, 'FS Qtr'!$J$4:$GJ$4, 'FS Ann'!AM$4)</f>
        <v>-2.5333632525976861E-4</v>
      </c>
      <c r="AN48" s="16">
        <f xml:space="preserve"> SUMIFS('FS Qtr'!$J48:$GJ48, 'FS Qtr'!$J$4:$GJ$4, 'FS Ann'!AN$4)</f>
        <v>-2.5350603401710415E-4</v>
      </c>
      <c r="AO48" s="16">
        <f xml:space="preserve"> SUMIFS('FS Qtr'!$J48:$GJ48, 'FS Qtr'!$J$4:$GJ$4, 'FS Ann'!AO$4)</f>
        <v>-2.53666825286014E-4</v>
      </c>
      <c r="AP48" s="16">
        <f xml:space="preserve"> SUMIFS('FS Qtr'!$J48:$GJ48, 'FS Qtr'!$J$4:$GJ$4, 'FS Ann'!AP$4)</f>
        <v>-2.5454177923280215E-4</v>
      </c>
      <c r="AQ48" s="16">
        <f xml:space="preserve"> SUMIFS('FS Qtr'!$J48:$GJ48, 'FS Qtr'!$J$4:$GJ$4, 'FS Ann'!AQ$4)</f>
        <v>-2.5402772244984776E-4</v>
      </c>
      <c r="AR48" s="16">
        <f xml:space="preserve"> SUMIFS('FS Qtr'!$J48:$GJ48, 'FS Qtr'!$J$4:$GJ$4, 'FS Ann'!AR$4)</f>
        <v>-2.5418436656001646E-4</v>
      </c>
      <c r="AS48" s="16">
        <f xml:space="preserve"> SUMIFS('FS Qtr'!$J48:$GJ48, 'FS Qtr'!$J$4:$GJ$4, 'FS Ann'!AS$4)</f>
        <v>-2.5435972993538162E-4</v>
      </c>
      <c r="AT48" s="16">
        <f xml:space="preserve"> SUMIFS('FS Qtr'!$J48:$GJ48, 'FS Qtr'!$J$4:$GJ$4, 'FS Ann'!AT$4)</f>
        <v>-2.5523760664166351E-4</v>
      </c>
      <c r="AU48" s="16">
        <f xml:space="preserve"> SUMIFS('FS Qtr'!$J48:$GJ48, 'FS Qtr'!$J$4:$GJ$4, 'FS Ann'!AU$4)</f>
        <v>-2.5471344307925839E-4</v>
      </c>
      <c r="AV48" s="16">
        <f xml:space="preserve"> SUMIFS('FS Qtr'!$J48:$GJ48, 'FS Qtr'!$J$4:$GJ$4, 'FS Ann'!AV$4)</f>
        <v>-2.5489331566690571E-4</v>
      </c>
      <c r="AW48" s="16">
        <f xml:space="preserve"> SUMIFS('FS Qtr'!$J48:$GJ48, 'FS Qtr'!$J$4:$GJ$4, 'FS Ann'!AW$4)</f>
        <v>-2.55073833368135E-4</v>
      </c>
      <c r="AX48" s="16">
        <f xml:space="preserve"> SUMIFS('FS Qtr'!$J48:$GJ48, 'FS Qtr'!$J$4:$GJ$4, 'FS Ann'!AX$4)</f>
        <v>-2.5595122075357073E-4</v>
      </c>
      <c r="AY48" s="16">
        <f xml:space="preserve"> SUMIFS('FS Qtr'!$J48:$GJ48, 'FS Qtr'!$J$4:$GJ$4, 'FS Ann'!AY$4)</f>
        <v>-2.5545777030275339E-4</v>
      </c>
      <c r="AZ48" s="16">
        <f xml:space="preserve"> SUMIFS('FS Qtr'!$J48:$GJ48, 'FS Qtr'!$J$4:$GJ$4, 'FS Ann'!AZ$4)</f>
        <v>-2.5565074703431739E-4</v>
      </c>
      <c r="BA48" s="16">
        <f xml:space="preserve"> SUMIFS('FS Qtr'!$J48:$GJ48, 'FS Qtr'!$J$4:$GJ$4, 'FS Ann'!BA$4)</f>
        <v>-2.5581773271017246E-4</v>
      </c>
      <c r="BB48" s="16">
        <f xml:space="preserve"> SUMIFS('FS Qtr'!$J48:$GJ48, 'FS Qtr'!$J$4:$GJ$4, 'FS Ann'!BB$4)</f>
        <v>-2.5670314890716069E-4</v>
      </c>
    </row>
    <row r="49" spans="1:54" outlineLevel="1" x14ac:dyDescent="0.25">
      <c r="A49" s="1"/>
      <c r="B49" s="1"/>
      <c r="C49" s="19"/>
      <c r="D49" s="89"/>
      <c r="E49" s="16" t="str">
        <f xml:space="preserve"> 'FS Qtr'!E49</f>
        <v>Senior debt principal repayment - T2</v>
      </c>
      <c r="F49" s="16">
        <f xml:space="preserve"> 'FS Qtr'!F49</f>
        <v>0</v>
      </c>
      <c r="G49" s="403" t="str">
        <f xml:space="preserve"> 'FS Qtr'!G49</f>
        <v>$ 000s</v>
      </c>
      <c r="H49" s="16">
        <f t="shared" si="11"/>
        <v>-18977.797259590352</v>
      </c>
      <c r="I49" s="16"/>
      <c r="J49" s="16">
        <f xml:space="preserve"> SUMIFS('FS Qtr'!$J49:$GJ49, 'FS Qtr'!$J$4:$GJ$4, 'FS Ann'!J$4)</f>
        <v>0</v>
      </c>
      <c r="K49" s="16">
        <f xml:space="preserve"> SUMIFS('FS Qtr'!$J49:$GJ49, 'FS Qtr'!$J$4:$GJ$4, 'FS Ann'!K$4)</f>
        <v>0</v>
      </c>
      <c r="L49" s="16">
        <f xml:space="preserve"> SUMIFS('FS Qtr'!$J49:$GJ49, 'FS Qtr'!$J$4:$GJ$4, 'FS Ann'!L$4)</f>
        <v>0</v>
      </c>
      <c r="M49" s="16">
        <f xml:space="preserve"> SUMIFS('FS Qtr'!$J49:$GJ49, 'FS Qtr'!$J$4:$GJ$4, 'FS Ann'!M$4)</f>
        <v>-637.55340743274337</v>
      </c>
      <c r="N49" s="16">
        <f xml:space="preserve"> SUMIFS('FS Qtr'!$J49:$GJ49, 'FS Qtr'!$J$4:$GJ$4, 'FS Ann'!N$4)</f>
        <v>-669.22786912799427</v>
      </c>
      <c r="O49" s="16">
        <f xml:space="preserve"> SUMIFS('FS Qtr'!$J49:$GJ49, 'FS Qtr'!$J$4:$GJ$4, 'FS Ann'!O$4)</f>
        <v>-698.269641382945</v>
      </c>
      <c r="P49" s="16">
        <f xml:space="preserve"> SUMIFS('FS Qtr'!$J49:$GJ49, 'FS Qtr'!$J$4:$GJ$4, 'FS Ann'!P$4)</f>
        <v>-727.467404599872</v>
      </c>
      <c r="Q49" s="16">
        <f xml:space="preserve"> SUMIFS('FS Qtr'!$J49:$GJ49, 'FS Qtr'!$J$4:$GJ$4, 'FS Ann'!Q$4)</f>
        <v>-758.52638396341558</v>
      </c>
      <c r="R49" s="16">
        <f xml:space="preserve"> SUMIFS('FS Qtr'!$J49:$GJ49, 'FS Qtr'!$J$4:$GJ$4, 'FS Ann'!R$4)</f>
        <v>-790.33303087031265</v>
      </c>
      <c r="S49" s="16">
        <f xml:space="preserve"> SUMIFS('FS Qtr'!$J49:$GJ49, 'FS Qtr'!$J$4:$GJ$4, 'FS Ann'!S$4)</f>
        <v>-826.35204975127147</v>
      </c>
      <c r="T49" s="16">
        <f xml:space="preserve"> SUMIFS('FS Qtr'!$J49:$GJ49, 'FS Qtr'!$J$4:$GJ$4, 'FS Ann'!T$4)</f>
        <v>-863.49048320451686</v>
      </c>
      <c r="U49" s="16">
        <f xml:space="preserve"> SUMIFS('FS Qtr'!$J49:$GJ49, 'FS Qtr'!$J$4:$GJ$4, 'FS Ann'!U$4)</f>
        <v>-902.94007952569052</v>
      </c>
      <c r="V49" s="16">
        <f xml:space="preserve"> SUMIFS('FS Qtr'!$J49:$GJ49, 'FS Qtr'!$J$4:$GJ$4, 'FS Ann'!V$4)</f>
        <v>-944.37536571266014</v>
      </c>
      <c r="W49" s="16">
        <f xml:space="preserve"> SUMIFS('FS Qtr'!$J49:$GJ49, 'FS Qtr'!$J$4:$GJ$4, 'FS Ann'!W$4)</f>
        <v>-5449.3027947975688</v>
      </c>
      <c r="X49" s="16">
        <f xml:space="preserve"> SUMIFS('FS Qtr'!$J49:$GJ49, 'FS Qtr'!$J$4:$GJ$4, 'FS Ann'!X$4)</f>
        <v>-5709.9587492213604</v>
      </c>
      <c r="Y49" s="16">
        <f xml:space="preserve"> SUMIFS('FS Qtr'!$J49:$GJ49, 'FS Qtr'!$J$4:$GJ$4, 'FS Ann'!Y$4)</f>
        <v>0</v>
      </c>
      <c r="Z49" s="16">
        <f xml:space="preserve"> SUMIFS('FS Qtr'!$J49:$GJ49, 'FS Qtr'!$J$4:$GJ$4, 'FS Ann'!Z$4)</f>
        <v>0</v>
      </c>
      <c r="AA49" s="16">
        <f xml:space="preserve"> SUMIFS('FS Qtr'!$J49:$GJ49, 'FS Qtr'!$J$4:$GJ$4, 'FS Ann'!AA$4)</f>
        <v>0</v>
      </c>
      <c r="AB49" s="16">
        <f xml:space="preserve"> SUMIFS('FS Qtr'!$J49:$GJ49, 'FS Qtr'!$J$4:$GJ$4, 'FS Ann'!AB$4)</f>
        <v>0</v>
      </c>
      <c r="AC49" s="16">
        <f xml:space="preserve"> SUMIFS('FS Qtr'!$J49:$GJ49, 'FS Qtr'!$J$4:$GJ$4, 'FS Ann'!AC$4)</f>
        <v>0</v>
      </c>
      <c r="AD49" s="16">
        <f xml:space="preserve"> SUMIFS('FS Qtr'!$J49:$GJ49, 'FS Qtr'!$J$4:$GJ$4, 'FS Ann'!AD$4)</f>
        <v>0</v>
      </c>
      <c r="AE49" s="16">
        <f xml:space="preserve"> SUMIFS('FS Qtr'!$J49:$GJ49, 'FS Qtr'!$J$4:$GJ$4, 'FS Ann'!AE$4)</f>
        <v>0</v>
      </c>
      <c r="AF49" s="16">
        <f xml:space="preserve"> SUMIFS('FS Qtr'!$J49:$GJ49, 'FS Qtr'!$J$4:$GJ$4, 'FS Ann'!AF$4)</f>
        <v>0</v>
      </c>
      <c r="AG49" s="16">
        <f xml:space="preserve"> SUMIFS('FS Qtr'!$J49:$GJ49, 'FS Qtr'!$J$4:$GJ$4, 'FS Ann'!AG$4)</f>
        <v>0</v>
      </c>
      <c r="AH49" s="16">
        <f xml:space="preserve"> SUMIFS('FS Qtr'!$J49:$GJ49, 'FS Qtr'!$J$4:$GJ$4, 'FS Ann'!AH$4)</f>
        <v>0</v>
      </c>
      <c r="AI49" s="16">
        <f xml:space="preserve"> SUMIFS('FS Qtr'!$J49:$GJ49, 'FS Qtr'!$J$4:$GJ$4, 'FS Ann'!AI$4)</f>
        <v>0</v>
      </c>
      <c r="AJ49" s="16">
        <f xml:space="preserve"> SUMIFS('FS Qtr'!$J49:$GJ49, 'FS Qtr'!$J$4:$GJ$4, 'FS Ann'!AJ$4)</f>
        <v>0</v>
      </c>
      <c r="AK49" s="16">
        <f xml:space="preserve"> SUMIFS('FS Qtr'!$J49:$GJ49, 'FS Qtr'!$J$4:$GJ$4, 'FS Ann'!AK$4)</f>
        <v>0</v>
      </c>
      <c r="AL49" s="16">
        <f xml:space="preserve"> SUMIFS('FS Qtr'!$J49:$GJ49, 'FS Qtr'!$J$4:$GJ$4, 'FS Ann'!AL$4)</f>
        <v>0</v>
      </c>
      <c r="AM49" s="16">
        <f xml:space="preserve"> SUMIFS('FS Qtr'!$J49:$GJ49, 'FS Qtr'!$J$4:$GJ$4, 'FS Ann'!AM$4)</f>
        <v>0</v>
      </c>
      <c r="AN49" s="16">
        <f xml:space="preserve"> SUMIFS('FS Qtr'!$J49:$GJ49, 'FS Qtr'!$J$4:$GJ$4, 'FS Ann'!AN$4)</f>
        <v>0</v>
      </c>
      <c r="AO49" s="16">
        <f xml:space="preserve"> SUMIFS('FS Qtr'!$J49:$GJ49, 'FS Qtr'!$J$4:$GJ$4, 'FS Ann'!AO$4)</f>
        <v>0</v>
      </c>
      <c r="AP49" s="16">
        <f xml:space="preserve"> SUMIFS('FS Qtr'!$J49:$GJ49, 'FS Qtr'!$J$4:$GJ$4, 'FS Ann'!AP$4)</f>
        <v>0</v>
      </c>
      <c r="AQ49" s="16">
        <f xml:space="preserve"> SUMIFS('FS Qtr'!$J49:$GJ49, 'FS Qtr'!$J$4:$GJ$4, 'FS Ann'!AQ$4)</f>
        <v>0</v>
      </c>
      <c r="AR49" s="16">
        <f xml:space="preserve"> SUMIFS('FS Qtr'!$J49:$GJ49, 'FS Qtr'!$J$4:$GJ$4, 'FS Ann'!AR$4)</f>
        <v>0</v>
      </c>
      <c r="AS49" s="16">
        <f xml:space="preserve"> SUMIFS('FS Qtr'!$J49:$GJ49, 'FS Qtr'!$J$4:$GJ$4, 'FS Ann'!AS$4)</f>
        <v>0</v>
      </c>
      <c r="AT49" s="16">
        <f xml:space="preserve"> SUMIFS('FS Qtr'!$J49:$GJ49, 'FS Qtr'!$J$4:$GJ$4, 'FS Ann'!AT$4)</f>
        <v>0</v>
      </c>
      <c r="AU49" s="16">
        <f xml:space="preserve"> SUMIFS('FS Qtr'!$J49:$GJ49, 'FS Qtr'!$J$4:$GJ$4, 'FS Ann'!AU$4)</f>
        <v>0</v>
      </c>
      <c r="AV49" s="16">
        <f xml:space="preserve"> SUMIFS('FS Qtr'!$J49:$GJ49, 'FS Qtr'!$J$4:$GJ$4, 'FS Ann'!AV$4)</f>
        <v>0</v>
      </c>
      <c r="AW49" s="16">
        <f xml:space="preserve"> SUMIFS('FS Qtr'!$J49:$GJ49, 'FS Qtr'!$J$4:$GJ$4, 'FS Ann'!AW$4)</f>
        <v>0</v>
      </c>
      <c r="AX49" s="16">
        <f xml:space="preserve"> SUMIFS('FS Qtr'!$J49:$GJ49, 'FS Qtr'!$J$4:$GJ$4, 'FS Ann'!AX$4)</f>
        <v>0</v>
      </c>
      <c r="AY49" s="16">
        <f xml:space="preserve"> SUMIFS('FS Qtr'!$J49:$GJ49, 'FS Qtr'!$J$4:$GJ$4, 'FS Ann'!AY$4)</f>
        <v>0</v>
      </c>
      <c r="AZ49" s="16">
        <f xml:space="preserve"> SUMIFS('FS Qtr'!$J49:$GJ49, 'FS Qtr'!$J$4:$GJ$4, 'FS Ann'!AZ$4)</f>
        <v>0</v>
      </c>
      <c r="BA49" s="16">
        <f xml:space="preserve"> SUMIFS('FS Qtr'!$J49:$GJ49, 'FS Qtr'!$J$4:$GJ$4, 'FS Ann'!BA$4)</f>
        <v>0</v>
      </c>
      <c r="BB49" s="16">
        <f xml:space="preserve"> SUMIFS('FS Qtr'!$J49:$GJ49, 'FS Qtr'!$J$4:$GJ$4, 'FS Ann'!BB$4)</f>
        <v>0</v>
      </c>
    </row>
    <row r="50" spans="1:54" outlineLevel="1" x14ac:dyDescent="0.25">
      <c r="A50" s="1"/>
      <c r="B50" s="1"/>
      <c r="C50" s="19"/>
      <c r="D50" s="89"/>
      <c r="E50" s="220" t="s">
        <v>541</v>
      </c>
      <c r="F50" s="90"/>
      <c r="G50" s="343" t="str">
        <f>SMU</f>
        <v>$ 000s</v>
      </c>
      <c r="H50" s="90">
        <f t="shared" si="8"/>
        <v>104989.50762040837</v>
      </c>
      <c r="I50" s="90"/>
      <c r="J50" s="90">
        <f t="shared" ref="J50:BB50" si="12" xml:space="preserve"> J44 + SUM(J46:J49)</f>
        <v>0</v>
      </c>
      <c r="K50" s="90">
        <f t="shared" si="12"/>
        <v>0</v>
      </c>
      <c r="L50" s="90">
        <f t="shared" si="12"/>
        <v>1.1101701238658279E-4</v>
      </c>
      <c r="M50" s="90">
        <f t="shared" si="12"/>
        <v>2056.5411596475697</v>
      </c>
      <c r="N50" s="90">
        <f t="shared" si="12"/>
        <v>2044.1674951776949</v>
      </c>
      <c r="O50" s="90">
        <f t="shared" si="12"/>
        <v>2019.3291416230531</v>
      </c>
      <c r="P50" s="90">
        <f t="shared" si="12"/>
        <v>1994.2758950789939</v>
      </c>
      <c r="Q50" s="90">
        <f t="shared" si="12"/>
        <v>1968.9748729400708</v>
      </c>
      <c r="R50" s="90">
        <f t="shared" si="12"/>
        <v>1943.4152452452627</v>
      </c>
      <c r="S50" s="90">
        <f t="shared" si="12"/>
        <v>1917.5542858053168</v>
      </c>
      <c r="T50" s="90">
        <f t="shared" si="12"/>
        <v>1891.4483584658792</v>
      </c>
      <c r="U50" s="90">
        <f t="shared" si="12"/>
        <v>1865.061203085841</v>
      </c>
      <c r="V50" s="90">
        <f t="shared" si="12"/>
        <v>1838.3809029722515</v>
      </c>
      <c r="W50" s="90">
        <f t="shared" si="12"/>
        <v>1811.3610940563403</v>
      </c>
      <c r="X50" s="90">
        <f t="shared" si="12"/>
        <v>1784.0642514014698</v>
      </c>
      <c r="Y50" s="90">
        <f t="shared" si="12"/>
        <v>7611.2629496074887</v>
      </c>
      <c r="Z50" s="90">
        <f t="shared" si="12"/>
        <v>7490.156201813501</v>
      </c>
      <c r="AA50" s="90">
        <f t="shared" si="12"/>
        <v>7367.3893309426467</v>
      </c>
      <c r="AB50" s="90">
        <f t="shared" si="12"/>
        <v>7243.2603044760599</v>
      </c>
      <c r="AC50" s="90">
        <f t="shared" si="12"/>
        <v>7117.5779944513706</v>
      </c>
      <c r="AD50" s="90">
        <f t="shared" si="12"/>
        <v>6990.2798139839806</v>
      </c>
      <c r="AE50" s="90">
        <f t="shared" si="12"/>
        <v>5831.0822015678796</v>
      </c>
      <c r="AF50" s="90">
        <f t="shared" si="12"/>
        <v>5449.9822293659417</v>
      </c>
      <c r="AG50" s="90">
        <f t="shared" si="12"/>
        <v>5332.3983171357377</v>
      </c>
      <c r="AH50" s="90">
        <f t="shared" si="12"/>
        <v>5215.5249855274615</v>
      </c>
      <c r="AI50" s="90">
        <f t="shared" si="12"/>
        <v>5098.7458525301172</v>
      </c>
      <c r="AJ50" s="90">
        <f t="shared" si="12"/>
        <v>4982.0133755159668</v>
      </c>
      <c r="AK50" s="90">
        <f t="shared" si="12"/>
        <v>4963.7851410802159</v>
      </c>
      <c r="AL50" s="90">
        <f t="shared" si="12"/>
        <v>1161.4802678163926</v>
      </c>
      <c r="AM50" s="90">
        <f t="shared" si="12"/>
        <v>-3.3316884795854133E-4</v>
      </c>
      <c r="AN50" s="90">
        <f t="shared" si="12"/>
        <v>-3.333920361298862E-4</v>
      </c>
      <c r="AO50" s="90">
        <f t="shared" si="12"/>
        <v>-3.3360349669232054E-4</v>
      </c>
      <c r="AP50" s="90">
        <f t="shared" si="12"/>
        <v>-3.3475417020181145E-4</v>
      </c>
      <c r="AQ50" s="90">
        <f t="shared" si="12"/>
        <v>-3.3407812145125598E-4</v>
      </c>
      <c r="AR50" s="90">
        <f t="shared" si="12"/>
        <v>-3.3428412798297178E-4</v>
      </c>
      <c r="AS50" s="90">
        <f t="shared" si="12"/>
        <v>-3.345147526819155E-4</v>
      </c>
      <c r="AT50" s="90">
        <f t="shared" si="12"/>
        <v>-3.3566926998448418E-4</v>
      </c>
      <c r="AU50" s="90">
        <f t="shared" si="12"/>
        <v>-3.3497992955906634E-4</v>
      </c>
      <c r="AV50" s="90">
        <f t="shared" si="12"/>
        <v>-3.3521648443426765E-4</v>
      </c>
      <c r="AW50" s="90">
        <f t="shared" si="12"/>
        <v>-3.3545388771424737E-4</v>
      </c>
      <c r="AX50" s="90">
        <f t="shared" si="12"/>
        <v>-3.3660776149890592E-4</v>
      </c>
      <c r="AY50" s="90">
        <f t="shared" si="12"/>
        <v>-3.35958812643842E-4</v>
      </c>
      <c r="AZ50" s="90">
        <f t="shared" si="12"/>
        <v>-3.3621260110182198E-4</v>
      </c>
      <c r="BA50" s="90">
        <f t="shared" si="12"/>
        <v>-3.3643220808156783E-4</v>
      </c>
      <c r="BB50" s="90">
        <f t="shared" si="12"/>
        <v>-3.375966407542685E-4</v>
      </c>
    </row>
    <row r="51" spans="1:54" outlineLevel="1" x14ac:dyDescent="0.25">
      <c r="A51" s="1"/>
      <c r="B51" s="1"/>
      <c r="C51" s="19"/>
      <c r="D51" s="89"/>
      <c r="E51" s="16"/>
      <c r="F51" s="16"/>
      <c r="G51" s="403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1:54" outlineLevel="1" x14ac:dyDescent="0.25">
      <c r="A52" s="1"/>
      <c r="B52" s="1"/>
      <c r="C52" s="19"/>
      <c r="D52" s="89"/>
      <c r="E52" s="16" t="str">
        <f xml:space="preserve"> 'FS Qtr'!E52</f>
        <v>DSRA deposit</v>
      </c>
      <c r="F52" s="16">
        <f xml:space="preserve"> 'FS Qtr'!F52</f>
        <v>0</v>
      </c>
      <c r="G52" s="403" t="str">
        <f xml:space="preserve"> 'FS Qtr'!G52</f>
        <v>$ 000s</v>
      </c>
      <c r="H52" s="16">
        <f t="shared" si="8"/>
        <v>0</v>
      </c>
      <c r="I52" s="16"/>
      <c r="J52" s="16">
        <f xml:space="preserve"> SUMIFS('FS Qtr'!$J52:$GJ52, 'FS Qtr'!$J$4:$GJ$4, 'FS Ann'!J$4)</f>
        <v>0</v>
      </c>
      <c r="K52" s="16">
        <f xml:space="preserve"> SUMIFS('FS Qtr'!$J52:$GJ52, 'FS Qtr'!$J$4:$GJ$4, 'FS Ann'!K$4)</f>
        <v>0</v>
      </c>
      <c r="L52" s="16">
        <f xml:space="preserve"> SUMIFS('FS Qtr'!$J52:$GJ52, 'FS Qtr'!$J$4:$GJ$4, 'FS Ann'!L$4)</f>
        <v>0</v>
      </c>
      <c r="M52" s="16">
        <f xml:space="preserve"> SUMIFS('FS Qtr'!$J52:$GJ52, 'FS Qtr'!$J$4:$GJ$4, 'FS Ann'!M$4)</f>
        <v>0</v>
      </c>
      <c r="N52" s="16">
        <f xml:space="preserve"> SUMIFS('FS Qtr'!$J52:$GJ52, 'FS Qtr'!$J$4:$GJ$4, 'FS Ann'!N$4)</f>
        <v>0</v>
      </c>
      <c r="O52" s="16">
        <f xml:space="preserve"> SUMIFS('FS Qtr'!$J52:$GJ52, 'FS Qtr'!$J$4:$GJ$4, 'FS Ann'!O$4)</f>
        <v>0</v>
      </c>
      <c r="P52" s="16">
        <f xml:space="preserve"> SUMIFS('FS Qtr'!$J52:$GJ52, 'FS Qtr'!$J$4:$GJ$4, 'FS Ann'!P$4)</f>
        <v>0</v>
      </c>
      <c r="Q52" s="16">
        <f xml:space="preserve"> SUMIFS('FS Qtr'!$J52:$GJ52, 'FS Qtr'!$J$4:$GJ$4, 'FS Ann'!Q$4)</f>
        <v>0</v>
      </c>
      <c r="R52" s="16">
        <f xml:space="preserve"> SUMIFS('FS Qtr'!$J52:$GJ52, 'FS Qtr'!$J$4:$GJ$4, 'FS Ann'!R$4)</f>
        <v>0</v>
      </c>
      <c r="S52" s="16">
        <f xml:space="preserve"> SUMIFS('FS Qtr'!$J52:$GJ52, 'FS Qtr'!$J$4:$GJ$4, 'FS Ann'!S$4)</f>
        <v>0</v>
      </c>
      <c r="T52" s="16">
        <f xml:space="preserve"> SUMIFS('FS Qtr'!$J52:$GJ52, 'FS Qtr'!$J$4:$GJ$4, 'FS Ann'!T$4)</f>
        <v>0</v>
      </c>
      <c r="U52" s="16">
        <f xml:space="preserve"> SUMIFS('FS Qtr'!$J52:$GJ52, 'FS Qtr'!$J$4:$GJ$4, 'FS Ann'!U$4)</f>
        <v>0</v>
      </c>
      <c r="V52" s="16">
        <f xml:space="preserve"> SUMIFS('FS Qtr'!$J52:$GJ52, 'FS Qtr'!$J$4:$GJ$4, 'FS Ann'!V$4)</f>
        <v>0</v>
      </c>
      <c r="W52" s="16">
        <f xml:space="preserve"> SUMIFS('FS Qtr'!$J52:$GJ52, 'FS Qtr'!$J$4:$GJ$4, 'FS Ann'!W$4)</f>
        <v>0</v>
      </c>
      <c r="X52" s="16">
        <f xml:space="preserve"> SUMIFS('FS Qtr'!$J52:$GJ52, 'FS Qtr'!$J$4:$GJ$4, 'FS Ann'!X$4)</f>
        <v>0</v>
      </c>
      <c r="Y52" s="16">
        <f xml:space="preserve"> SUMIFS('FS Qtr'!$J52:$GJ52, 'FS Qtr'!$J$4:$GJ$4, 'FS Ann'!Y$4)</f>
        <v>0</v>
      </c>
      <c r="Z52" s="16">
        <f xml:space="preserve"> SUMIFS('FS Qtr'!$J52:$GJ52, 'FS Qtr'!$J$4:$GJ$4, 'FS Ann'!Z$4)</f>
        <v>0</v>
      </c>
      <c r="AA52" s="16">
        <f xml:space="preserve"> SUMIFS('FS Qtr'!$J52:$GJ52, 'FS Qtr'!$J$4:$GJ$4, 'FS Ann'!AA$4)</f>
        <v>0</v>
      </c>
      <c r="AB52" s="16">
        <f xml:space="preserve"> SUMIFS('FS Qtr'!$J52:$GJ52, 'FS Qtr'!$J$4:$GJ$4, 'FS Ann'!AB$4)</f>
        <v>0</v>
      </c>
      <c r="AC52" s="16">
        <f xml:space="preserve"> SUMIFS('FS Qtr'!$J52:$GJ52, 'FS Qtr'!$J$4:$GJ$4, 'FS Ann'!AC$4)</f>
        <v>0</v>
      </c>
      <c r="AD52" s="16">
        <f xml:space="preserve"> SUMIFS('FS Qtr'!$J52:$GJ52, 'FS Qtr'!$J$4:$GJ$4, 'FS Ann'!AD$4)</f>
        <v>0</v>
      </c>
      <c r="AE52" s="16">
        <f xml:space="preserve"> SUMIFS('FS Qtr'!$J52:$GJ52, 'FS Qtr'!$J$4:$GJ$4, 'FS Ann'!AE$4)</f>
        <v>0</v>
      </c>
      <c r="AF52" s="16">
        <f xml:space="preserve"> SUMIFS('FS Qtr'!$J52:$GJ52, 'FS Qtr'!$J$4:$GJ$4, 'FS Ann'!AF$4)</f>
        <v>0</v>
      </c>
      <c r="AG52" s="16">
        <f xml:space="preserve"> SUMIFS('FS Qtr'!$J52:$GJ52, 'FS Qtr'!$J$4:$GJ$4, 'FS Ann'!AG$4)</f>
        <v>0</v>
      </c>
      <c r="AH52" s="16">
        <f xml:space="preserve"> SUMIFS('FS Qtr'!$J52:$GJ52, 'FS Qtr'!$J$4:$GJ$4, 'FS Ann'!AH$4)</f>
        <v>0</v>
      </c>
      <c r="AI52" s="16">
        <f xml:space="preserve"> SUMIFS('FS Qtr'!$J52:$GJ52, 'FS Qtr'!$J$4:$GJ$4, 'FS Ann'!AI$4)</f>
        <v>0</v>
      </c>
      <c r="AJ52" s="16">
        <f xml:space="preserve"> SUMIFS('FS Qtr'!$J52:$GJ52, 'FS Qtr'!$J$4:$GJ$4, 'FS Ann'!AJ$4)</f>
        <v>0</v>
      </c>
      <c r="AK52" s="16">
        <f xml:space="preserve"> SUMIFS('FS Qtr'!$J52:$GJ52, 'FS Qtr'!$J$4:$GJ$4, 'FS Ann'!AK$4)</f>
        <v>0</v>
      </c>
      <c r="AL52" s="16">
        <f xml:space="preserve"> SUMIFS('FS Qtr'!$J52:$GJ52, 'FS Qtr'!$J$4:$GJ$4, 'FS Ann'!AL$4)</f>
        <v>0</v>
      </c>
      <c r="AM52" s="16">
        <f xml:space="preserve"> SUMIFS('FS Qtr'!$J52:$GJ52, 'FS Qtr'!$J$4:$GJ$4, 'FS Ann'!AM$4)</f>
        <v>0</v>
      </c>
      <c r="AN52" s="16">
        <f xml:space="preserve"> SUMIFS('FS Qtr'!$J52:$GJ52, 'FS Qtr'!$J$4:$GJ$4, 'FS Ann'!AN$4)</f>
        <v>0</v>
      </c>
      <c r="AO52" s="16">
        <f xml:space="preserve"> SUMIFS('FS Qtr'!$J52:$GJ52, 'FS Qtr'!$J$4:$GJ$4, 'FS Ann'!AO$4)</f>
        <v>0</v>
      </c>
      <c r="AP52" s="16">
        <f xml:space="preserve"> SUMIFS('FS Qtr'!$J52:$GJ52, 'FS Qtr'!$J$4:$GJ$4, 'FS Ann'!AP$4)</f>
        <v>0</v>
      </c>
      <c r="AQ52" s="16">
        <f xml:space="preserve"> SUMIFS('FS Qtr'!$J52:$GJ52, 'FS Qtr'!$J$4:$GJ$4, 'FS Ann'!AQ$4)</f>
        <v>0</v>
      </c>
      <c r="AR52" s="16">
        <f xml:space="preserve"> SUMIFS('FS Qtr'!$J52:$GJ52, 'FS Qtr'!$J$4:$GJ$4, 'FS Ann'!AR$4)</f>
        <v>0</v>
      </c>
      <c r="AS52" s="16">
        <f xml:space="preserve"> SUMIFS('FS Qtr'!$J52:$GJ52, 'FS Qtr'!$J$4:$GJ$4, 'FS Ann'!AS$4)</f>
        <v>0</v>
      </c>
      <c r="AT52" s="16">
        <f xml:space="preserve"> SUMIFS('FS Qtr'!$J52:$GJ52, 'FS Qtr'!$J$4:$GJ$4, 'FS Ann'!AT$4)</f>
        <v>0</v>
      </c>
      <c r="AU52" s="16">
        <f xml:space="preserve"> SUMIFS('FS Qtr'!$J52:$GJ52, 'FS Qtr'!$J$4:$GJ$4, 'FS Ann'!AU$4)</f>
        <v>0</v>
      </c>
      <c r="AV52" s="16">
        <f xml:space="preserve"> SUMIFS('FS Qtr'!$J52:$GJ52, 'FS Qtr'!$J$4:$GJ$4, 'FS Ann'!AV$4)</f>
        <v>0</v>
      </c>
      <c r="AW52" s="16">
        <f xml:space="preserve"> SUMIFS('FS Qtr'!$J52:$GJ52, 'FS Qtr'!$J$4:$GJ$4, 'FS Ann'!AW$4)</f>
        <v>0</v>
      </c>
      <c r="AX52" s="16">
        <f xml:space="preserve"> SUMIFS('FS Qtr'!$J52:$GJ52, 'FS Qtr'!$J$4:$GJ$4, 'FS Ann'!AX$4)</f>
        <v>0</v>
      </c>
      <c r="AY52" s="16">
        <f xml:space="preserve"> SUMIFS('FS Qtr'!$J52:$GJ52, 'FS Qtr'!$J$4:$GJ$4, 'FS Ann'!AY$4)</f>
        <v>0</v>
      </c>
      <c r="AZ52" s="16">
        <f xml:space="preserve"> SUMIFS('FS Qtr'!$J52:$GJ52, 'FS Qtr'!$J$4:$GJ$4, 'FS Ann'!AZ$4)</f>
        <v>0</v>
      </c>
      <c r="BA52" s="16">
        <f xml:space="preserve"> SUMIFS('FS Qtr'!$J52:$GJ52, 'FS Qtr'!$J$4:$GJ$4, 'FS Ann'!BA$4)</f>
        <v>0</v>
      </c>
      <c r="BB52" s="16">
        <f xml:space="preserve"> SUMIFS('FS Qtr'!$J52:$GJ52, 'FS Qtr'!$J$4:$GJ$4, 'FS Ann'!BB$4)</f>
        <v>0</v>
      </c>
    </row>
    <row r="53" spans="1:54" outlineLevel="1" x14ac:dyDescent="0.25">
      <c r="A53" s="1"/>
      <c r="B53" s="1"/>
      <c r="C53" s="19"/>
      <c r="D53" s="89"/>
      <c r="E53" s="16" t="str">
        <f xml:space="preserve"> 'FS Qtr'!E53</f>
        <v>DSRA withdrawal</v>
      </c>
      <c r="F53" s="16">
        <f xml:space="preserve"> 'FS Qtr'!F53</f>
        <v>0</v>
      </c>
      <c r="G53" s="403" t="str">
        <f xml:space="preserve"> 'FS Qtr'!G53</f>
        <v>$ 000s</v>
      </c>
      <c r="H53" s="16">
        <f t="shared" si="8"/>
        <v>3444.3289314719805</v>
      </c>
      <c r="I53" s="16"/>
      <c r="J53" s="16">
        <f xml:space="preserve"> SUMIFS('FS Qtr'!$J53:$GJ53, 'FS Qtr'!$J$4:$GJ$4, 'FS Ann'!J$4)</f>
        <v>0</v>
      </c>
      <c r="K53" s="16">
        <f xml:space="preserve"> SUMIFS('FS Qtr'!$J53:$GJ53, 'FS Qtr'!$J$4:$GJ$4, 'FS Ann'!K$4)</f>
        <v>0</v>
      </c>
      <c r="L53" s="16">
        <f xml:space="preserve"> SUMIFS('FS Qtr'!$J53:$GJ53, 'FS Qtr'!$J$4:$GJ$4, 'FS Ann'!L$4)</f>
        <v>0</v>
      </c>
      <c r="M53" s="16">
        <f xml:space="preserve"> SUMIFS('FS Qtr'!$J53:$GJ53, 'FS Qtr'!$J$4:$GJ$4, 'FS Ann'!M$4)</f>
        <v>37.382612466073169</v>
      </c>
      <c r="N53" s="16">
        <f xml:space="preserve"> SUMIFS('FS Qtr'!$J53:$GJ53, 'FS Qtr'!$J$4:$GJ$4, 'FS Ann'!N$4)</f>
        <v>41.397258380669427</v>
      </c>
      <c r="O53" s="16">
        <f xml:space="preserve"> SUMIFS('FS Qtr'!$J53:$GJ53, 'FS Qtr'!$J$4:$GJ$4, 'FS Ann'!O$4)</f>
        <v>41.755413350814706</v>
      </c>
      <c r="P53" s="16">
        <f xml:space="preserve"> SUMIFS('FS Qtr'!$J53:$GJ53, 'FS Qtr'!$J$4:$GJ$4, 'FS Ann'!P$4)</f>
        <v>42.168372663430091</v>
      </c>
      <c r="Q53" s="16">
        <f xml:space="preserve"> SUMIFS('FS Qtr'!$J53:$GJ53, 'FS Qtr'!$J$4:$GJ$4, 'FS Ann'!Q$4)</f>
        <v>42.599381911133605</v>
      </c>
      <c r="R53" s="16">
        <f xml:space="preserve"> SUMIFS('FS Qtr'!$J53:$GJ53, 'FS Qtr'!$J$4:$GJ$4, 'FS Ann'!R$4)</f>
        <v>43.101601474328163</v>
      </c>
      <c r="S53" s="16">
        <f xml:space="preserve"> SUMIFS('FS Qtr'!$J53:$GJ53, 'FS Qtr'!$J$4:$GJ$4, 'FS Ann'!S$4)</f>
        <v>43.509881294829029</v>
      </c>
      <c r="T53" s="16">
        <f xml:space="preserve"> SUMIFS('FS Qtr'!$J53:$GJ53, 'FS Qtr'!$J$4:$GJ$4, 'FS Ann'!T$4)</f>
        <v>43.9785946839188</v>
      </c>
      <c r="U53" s="16">
        <f xml:space="preserve"> SUMIFS('FS Qtr'!$J53:$GJ53, 'FS Qtr'!$J$4:$GJ$4, 'FS Ann'!U$4)</f>
        <v>44.467169227972136</v>
      </c>
      <c r="V53" s="16">
        <f xml:space="preserve"> SUMIFS('FS Qtr'!$J53:$GJ53, 'FS Qtr'!$J$4:$GJ$4, 'FS Ann'!V$4)</f>
        <v>45.034669660526106</v>
      </c>
      <c r="W53" s="16">
        <f xml:space="preserve"> SUMIFS('FS Qtr'!$J53:$GJ53, 'FS Qtr'!$J$4:$GJ$4, 'FS Ann'!W$4)</f>
        <v>45.498516734432542</v>
      </c>
      <c r="X53" s="16">
        <f xml:space="preserve"> SUMIFS('FS Qtr'!$J53:$GJ53, 'FS Qtr'!$J$4:$GJ$4, 'FS Ann'!X$4)</f>
        <v>2973.4352946401305</v>
      </c>
      <c r="Y53" s="16">
        <f xml:space="preserve"> SUMIFS('FS Qtr'!$J53:$GJ53, 'FS Qtr'!$J$4:$GJ$4, 'FS Ann'!Y$4)</f>
        <v>1.6498372224305058E-4</v>
      </c>
      <c r="Z53" s="16">
        <f xml:space="preserve"> SUMIFS('FS Qtr'!$J53:$GJ53, 'FS Qtr'!$J$4:$GJ$4, 'FS Ann'!Z$4)</f>
        <v>0</v>
      </c>
      <c r="AA53" s="16">
        <f xml:space="preserve"> SUMIFS('FS Qtr'!$J53:$GJ53, 'FS Qtr'!$J$4:$GJ$4, 'FS Ann'!AA$4)</f>
        <v>0</v>
      </c>
      <c r="AB53" s="16">
        <f xml:space="preserve"> SUMIFS('FS Qtr'!$J53:$GJ53, 'FS Qtr'!$J$4:$GJ$4, 'FS Ann'!AB$4)</f>
        <v>0</v>
      </c>
      <c r="AC53" s="16">
        <f xml:space="preserve"> SUMIFS('FS Qtr'!$J53:$GJ53, 'FS Qtr'!$J$4:$GJ$4, 'FS Ann'!AC$4)</f>
        <v>0</v>
      </c>
      <c r="AD53" s="16">
        <f xml:space="preserve"> SUMIFS('FS Qtr'!$J53:$GJ53, 'FS Qtr'!$J$4:$GJ$4, 'FS Ann'!AD$4)</f>
        <v>0</v>
      </c>
      <c r="AE53" s="16">
        <f xml:space="preserve"> SUMIFS('FS Qtr'!$J53:$GJ53, 'FS Qtr'!$J$4:$GJ$4, 'FS Ann'!AE$4)</f>
        <v>0</v>
      </c>
      <c r="AF53" s="16">
        <f xml:space="preserve"> SUMIFS('FS Qtr'!$J53:$GJ53, 'FS Qtr'!$J$4:$GJ$4, 'FS Ann'!AF$4)</f>
        <v>0</v>
      </c>
      <c r="AG53" s="16">
        <f xml:space="preserve"> SUMIFS('FS Qtr'!$J53:$GJ53, 'FS Qtr'!$J$4:$GJ$4, 'FS Ann'!AG$4)</f>
        <v>0</v>
      </c>
      <c r="AH53" s="16">
        <f xml:space="preserve"> SUMIFS('FS Qtr'!$J53:$GJ53, 'FS Qtr'!$J$4:$GJ$4, 'FS Ann'!AH$4)</f>
        <v>0</v>
      </c>
      <c r="AI53" s="16">
        <f xml:space="preserve"> SUMIFS('FS Qtr'!$J53:$GJ53, 'FS Qtr'!$J$4:$GJ$4, 'FS Ann'!AI$4)</f>
        <v>0</v>
      </c>
      <c r="AJ53" s="16">
        <f xml:space="preserve"> SUMIFS('FS Qtr'!$J53:$GJ53, 'FS Qtr'!$J$4:$GJ$4, 'FS Ann'!AJ$4)</f>
        <v>0</v>
      </c>
      <c r="AK53" s="16">
        <f xml:space="preserve"> SUMIFS('FS Qtr'!$J53:$GJ53, 'FS Qtr'!$J$4:$GJ$4, 'FS Ann'!AK$4)</f>
        <v>0</v>
      </c>
      <c r="AL53" s="16">
        <f xml:space="preserve"> SUMIFS('FS Qtr'!$J53:$GJ53, 'FS Qtr'!$J$4:$GJ$4, 'FS Ann'!AL$4)</f>
        <v>0</v>
      </c>
      <c r="AM53" s="16">
        <f xml:space="preserve"> SUMIFS('FS Qtr'!$J53:$GJ53, 'FS Qtr'!$J$4:$GJ$4, 'FS Ann'!AM$4)</f>
        <v>0</v>
      </c>
      <c r="AN53" s="16">
        <f xml:space="preserve"> SUMIFS('FS Qtr'!$J53:$GJ53, 'FS Qtr'!$J$4:$GJ$4, 'FS Ann'!AN$4)</f>
        <v>0</v>
      </c>
      <c r="AO53" s="16">
        <f xml:space="preserve"> SUMIFS('FS Qtr'!$J53:$GJ53, 'FS Qtr'!$J$4:$GJ$4, 'FS Ann'!AO$4)</f>
        <v>0</v>
      </c>
      <c r="AP53" s="16">
        <f xml:space="preserve"> SUMIFS('FS Qtr'!$J53:$GJ53, 'FS Qtr'!$J$4:$GJ$4, 'FS Ann'!AP$4)</f>
        <v>0</v>
      </c>
      <c r="AQ53" s="16">
        <f xml:space="preserve"> SUMIFS('FS Qtr'!$J53:$GJ53, 'FS Qtr'!$J$4:$GJ$4, 'FS Ann'!AQ$4)</f>
        <v>0</v>
      </c>
      <c r="AR53" s="16">
        <f xml:space="preserve"> SUMIFS('FS Qtr'!$J53:$GJ53, 'FS Qtr'!$J$4:$GJ$4, 'FS Ann'!AR$4)</f>
        <v>0</v>
      </c>
      <c r="AS53" s="16">
        <f xml:space="preserve"> SUMIFS('FS Qtr'!$J53:$GJ53, 'FS Qtr'!$J$4:$GJ$4, 'FS Ann'!AS$4)</f>
        <v>0</v>
      </c>
      <c r="AT53" s="16">
        <f xml:space="preserve"> SUMIFS('FS Qtr'!$J53:$GJ53, 'FS Qtr'!$J$4:$GJ$4, 'FS Ann'!AT$4)</f>
        <v>0</v>
      </c>
      <c r="AU53" s="16">
        <f xml:space="preserve"> SUMIFS('FS Qtr'!$J53:$GJ53, 'FS Qtr'!$J$4:$GJ$4, 'FS Ann'!AU$4)</f>
        <v>0</v>
      </c>
      <c r="AV53" s="16">
        <f xml:space="preserve"> SUMIFS('FS Qtr'!$J53:$GJ53, 'FS Qtr'!$J$4:$GJ$4, 'FS Ann'!AV$4)</f>
        <v>0</v>
      </c>
      <c r="AW53" s="16">
        <f xml:space="preserve"> SUMIFS('FS Qtr'!$J53:$GJ53, 'FS Qtr'!$J$4:$GJ$4, 'FS Ann'!AW$4)</f>
        <v>0</v>
      </c>
      <c r="AX53" s="16">
        <f xml:space="preserve"> SUMIFS('FS Qtr'!$J53:$GJ53, 'FS Qtr'!$J$4:$GJ$4, 'FS Ann'!AX$4)</f>
        <v>0</v>
      </c>
      <c r="AY53" s="16">
        <f xml:space="preserve"> SUMIFS('FS Qtr'!$J53:$GJ53, 'FS Qtr'!$J$4:$GJ$4, 'FS Ann'!AY$4)</f>
        <v>0</v>
      </c>
      <c r="AZ53" s="16">
        <f xml:space="preserve"> SUMIFS('FS Qtr'!$J53:$GJ53, 'FS Qtr'!$J$4:$GJ$4, 'FS Ann'!AZ$4)</f>
        <v>0</v>
      </c>
      <c r="BA53" s="16">
        <f xml:space="preserve"> SUMIFS('FS Qtr'!$J53:$GJ53, 'FS Qtr'!$J$4:$GJ$4, 'FS Ann'!BA$4)</f>
        <v>0</v>
      </c>
      <c r="BB53" s="16">
        <f xml:space="preserve"> SUMIFS('FS Qtr'!$J53:$GJ53, 'FS Qtr'!$J$4:$GJ$4, 'FS Ann'!BB$4)</f>
        <v>0</v>
      </c>
    </row>
    <row r="54" spans="1:54" outlineLevel="1" x14ac:dyDescent="0.25">
      <c r="A54" s="1"/>
      <c r="B54" s="1"/>
      <c r="C54" s="19"/>
      <c r="D54" s="89"/>
      <c r="E54" s="220" t="s">
        <v>495</v>
      </c>
      <c r="F54" s="90"/>
      <c r="G54" s="343" t="str">
        <f>SMU</f>
        <v>$ 000s</v>
      </c>
      <c r="H54" s="90">
        <f t="shared" si="8"/>
        <v>108433.83655188036</v>
      </c>
      <c r="I54" s="90"/>
      <c r="J54" s="90">
        <f t="shared" ref="J54:BB54" si="13" xml:space="preserve"> J50 + SUM(J52:J53)</f>
        <v>0</v>
      </c>
      <c r="K54" s="90">
        <f t="shared" si="13"/>
        <v>0</v>
      </c>
      <c r="L54" s="90">
        <f t="shared" si="13"/>
        <v>1.1101701238658279E-4</v>
      </c>
      <c r="M54" s="90">
        <f t="shared" si="13"/>
        <v>2093.9237721136428</v>
      </c>
      <c r="N54" s="90">
        <f t="shared" si="13"/>
        <v>2085.5647535583644</v>
      </c>
      <c r="O54" s="90">
        <f t="shared" si="13"/>
        <v>2061.0845549738679</v>
      </c>
      <c r="P54" s="90">
        <f t="shared" si="13"/>
        <v>2036.444267742424</v>
      </c>
      <c r="Q54" s="90">
        <f t="shared" si="13"/>
        <v>2011.5742548512044</v>
      </c>
      <c r="R54" s="90">
        <f t="shared" si="13"/>
        <v>1986.5168467195908</v>
      </c>
      <c r="S54" s="90">
        <f t="shared" si="13"/>
        <v>1961.0641671001458</v>
      </c>
      <c r="T54" s="90">
        <f t="shared" si="13"/>
        <v>1935.426953149798</v>
      </c>
      <c r="U54" s="90">
        <f t="shared" si="13"/>
        <v>1909.5283723138132</v>
      </c>
      <c r="V54" s="90">
        <f t="shared" si="13"/>
        <v>1883.4155726327776</v>
      </c>
      <c r="W54" s="90">
        <f t="shared" si="13"/>
        <v>1856.8596107907729</v>
      </c>
      <c r="X54" s="90">
        <f t="shared" si="13"/>
        <v>4757.4995460416003</v>
      </c>
      <c r="Y54" s="90">
        <f t="shared" si="13"/>
        <v>7611.263114591211</v>
      </c>
      <c r="Z54" s="90">
        <f t="shared" si="13"/>
        <v>7490.156201813501</v>
      </c>
      <c r="AA54" s="90">
        <f t="shared" si="13"/>
        <v>7367.3893309426467</v>
      </c>
      <c r="AB54" s="90">
        <f t="shared" si="13"/>
        <v>7243.2603044760599</v>
      </c>
      <c r="AC54" s="90">
        <f t="shared" si="13"/>
        <v>7117.5779944513706</v>
      </c>
      <c r="AD54" s="90">
        <f t="shared" si="13"/>
        <v>6990.2798139839806</v>
      </c>
      <c r="AE54" s="90">
        <f t="shared" si="13"/>
        <v>5831.0822015678796</v>
      </c>
      <c r="AF54" s="90">
        <f t="shared" si="13"/>
        <v>5449.9822293659417</v>
      </c>
      <c r="AG54" s="90">
        <f t="shared" si="13"/>
        <v>5332.3983171357377</v>
      </c>
      <c r="AH54" s="90">
        <f t="shared" si="13"/>
        <v>5215.5249855274615</v>
      </c>
      <c r="AI54" s="90">
        <f t="shared" si="13"/>
        <v>5098.7458525301172</v>
      </c>
      <c r="AJ54" s="90">
        <f t="shared" si="13"/>
        <v>4982.0133755159668</v>
      </c>
      <c r="AK54" s="90">
        <f t="shared" si="13"/>
        <v>4963.7851410802159</v>
      </c>
      <c r="AL54" s="90">
        <f t="shared" si="13"/>
        <v>1161.4802678163926</v>
      </c>
      <c r="AM54" s="90">
        <f t="shared" si="13"/>
        <v>-3.3316884795854133E-4</v>
      </c>
      <c r="AN54" s="90">
        <f t="shared" si="13"/>
        <v>-3.333920361298862E-4</v>
      </c>
      <c r="AO54" s="90">
        <f t="shared" si="13"/>
        <v>-3.3360349669232054E-4</v>
      </c>
      <c r="AP54" s="90">
        <f t="shared" si="13"/>
        <v>-3.3475417020181145E-4</v>
      </c>
      <c r="AQ54" s="90">
        <f t="shared" si="13"/>
        <v>-3.3407812145125598E-4</v>
      </c>
      <c r="AR54" s="90">
        <f t="shared" si="13"/>
        <v>-3.3428412798297178E-4</v>
      </c>
      <c r="AS54" s="90">
        <f t="shared" si="13"/>
        <v>-3.345147526819155E-4</v>
      </c>
      <c r="AT54" s="90">
        <f t="shared" si="13"/>
        <v>-3.3566926998448418E-4</v>
      </c>
      <c r="AU54" s="90">
        <f t="shared" si="13"/>
        <v>-3.3497992955906634E-4</v>
      </c>
      <c r="AV54" s="90">
        <f t="shared" si="13"/>
        <v>-3.3521648443426765E-4</v>
      </c>
      <c r="AW54" s="90">
        <f t="shared" si="13"/>
        <v>-3.3545388771424737E-4</v>
      </c>
      <c r="AX54" s="90">
        <f t="shared" si="13"/>
        <v>-3.3660776149890592E-4</v>
      </c>
      <c r="AY54" s="90">
        <f t="shared" si="13"/>
        <v>-3.35958812643842E-4</v>
      </c>
      <c r="AZ54" s="90">
        <f t="shared" si="13"/>
        <v>-3.3621260110182198E-4</v>
      </c>
      <c r="BA54" s="90">
        <f t="shared" si="13"/>
        <v>-3.3643220808156783E-4</v>
      </c>
      <c r="BB54" s="90">
        <f t="shared" si="13"/>
        <v>-3.375966407542685E-4</v>
      </c>
    </row>
    <row r="55" spans="1:54" outlineLevel="1" x14ac:dyDescent="0.25">
      <c r="A55" s="1"/>
      <c r="B55" s="1"/>
      <c r="C55" s="19"/>
      <c r="D55" s="89"/>
      <c r="E55" s="16"/>
      <c r="F55" s="16"/>
      <c r="G55" s="403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</row>
    <row r="56" spans="1:54" outlineLevel="1" x14ac:dyDescent="0.25">
      <c r="A56" s="1"/>
      <c r="B56" s="1"/>
      <c r="C56" s="19"/>
      <c r="D56" s="89"/>
      <c r="E56" s="16" t="str">
        <f xml:space="preserve"> 'FS Qtr'!E56</f>
        <v>Shareholder loan interest paid</v>
      </c>
      <c r="F56" s="16">
        <f xml:space="preserve"> 'FS Qtr'!F56</f>
        <v>0</v>
      </c>
      <c r="G56" s="403" t="str">
        <f xml:space="preserve"> 'FS Qtr'!G56</f>
        <v>$ 000s</v>
      </c>
      <c r="H56" s="16">
        <f t="shared" si="8"/>
        <v>-34500.937780298111</v>
      </c>
      <c r="I56" s="16"/>
      <c r="J56" s="16">
        <f xml:space="preserve"> SUMIFS('FS Qtr'!$J56:$GJ56, 'FS Qtr'!$J$4:$GJ$4, 'FS Ann'!J$4)</f>
        <v>0</v>
      </c>
      <c r="K56" s="16">
        <f xml:space="preserve"> SUMIFS('FS Qtr'!$J56:$GJ56, 'FS Qtr'!$J$4:$GJ$4, 'FS Ann'!K$4)</f>
        <v>0</v>
      </c>
      <c r="L56" s="16">
        <f xml:space="preserve"> SUMIFS('FS Qtr'!$J56:$GJ56, 'FS Qtr'!$J$4:$GJ$4, 'FS Ann'!L$4)</f>
        <v>0</v>
      </c>
      <c r="M56" s="16">
        <f xml:space="preserve"> SUMIFS('FS Qtr'!$J56:$GJ56, 'FS Qtr'!$J$4:$GJ$4, 'FS Ann'!M$4)</f>
        <v>-2093.9237721136406</v>
      </c>
      <c r="N56" s="16">
        <f xml:space="preserve"> SUMIFS('FS Qtr'!$J56:$GJ56, 'FS Qtr'!$J$4:$GJ$4, 'FS Ann'!N$4)</f>
        <v>-2085.5647535583639</v>
      </c>
      <c r="O56" s="16">
        <f xml:space="preserve"> SUMIFS('FS Qtr'!$J56:$GJ56, 'FS Qtr'!$J$4:$GJ$4, 'FS Ann'!O$4)</f>
        <v>-2061.0845549738674</v>
      </c>
      <c r="P56" s="16">
        <f xml:space="preserve"> SUMIFS('FS Qtr'!$J56:$GJ56, 'FS Qtr'!$J$4:$GJ$4, 'FS Ann'!P$4)</f>
        <v>-2036.4442677424245</v>
      </c>
      <c r="Q56" s="16">
        <f xml:space="preserve"> SUMIFS('FS Qtr'!$J56:$GJ56, 'FS Qtr'!$J$4:$GJ$4, 'FS Ann'!Q$4)</f>
        <v>-2011.5742548512021</v>
      </c>
      <c r="R56" s="16">
        <f xml:space="preserve"> SUMIFS('FS Qtr'!$J56:$GJ56, 'FS Qtr'!$J$4:$GJ$4, 'FS Ann'!R$4)</f>
        <v>-1986.5168467195895</v>
      </c>
      <c r="S56" s="16">
        <f xml:space="preserve"> SUMIFS('FS Qtr'!$J56:$GJ56, 'FS Qtr'!$J$4:$GJ$4, 'FS Ann'!S$4)</f>
        <v>-1961.0641671001442</v>
      </c>
      <c r="T56" s="16">
        <f xml:space="preserve"> SUMIFS('FS Qtr'!$J56:$GJ56, 'FS Qtr'!$J$4:$GJ$4, 'FS Ann'!T$4)</f>
        <v>-1935.4269531497998</v>
      </c>
      <c r="U56" s="16">
        <f xml:space="preserve"> SUMIFS('FS Qtr'!$J56:$GJ56, 'FS Qtr'!$J$4:$GJ$4, 'FS Ann'!U$4)</f>
        <v>-1909.528372313812</v>
      </c>
      <c r="V56" s="16">
        <f xml:space="preserve"> SUMIFS('FS Qtr'!$J56:$GJ56, 'FS Qtr'!$J$4:$GJ$4, 'FS Ann'!V$4)</f>
        <v>-1883.4155726327779</v>
      </c>
      <c r="W56" s="16">
        <f xml:space="preserve"> SUMIFS('FS Qtr'!$J56:$GJ56, 'FS Qtr'!$J$4:$GJ$4, 'FS Ann'!W$4)</f>
        <v>-1856.8596107907731</v>
      </c>
      <c r="X56" s="16">
        <f xml:space="preserve"> SUMIFS('FS Qtr'!$J56:$GJ56, 'FS Qtr'!$J$4:$GJ$4, 'FS Ann'!X$4)</f>
        <v>-2788.9449326212161</v>
      </c>
      <c r="Y56" s="16">
        <f xml:space="preserve"> SUMIFS('FS Qtr'!$J56:$GJ56, 'FS Qtr'!$J$4:$GJ$4, 'FS Ann'!Y$4)</f>
        <v>-2576.9727694316325</v>
      </c>
      <c r="Z56" s="16">
        <f xml:space="preserve"> SUMIFS('FS Qtr'!$J56:$GJ56, 'FS Qtr'!$J$4:$GJ$4, 'FS Ann'!Z$4)</f>
        <v>-2218.0981838841244</v>
      </c>
      <c r="AA56" s="16">
        <f xml:space="preserve"> SUMIFS('FS Qtr'!$J56:$GJ56, 'FS Qtr'!$J$4:$GJ$4, 'FS Ann'!AA$4)</f>
        <v>-1842.6902344815928</v>
      </c>
      <c r="AB56" s="16">
        <f xml:space="preserve"> SUMIFS('FS Qtr'!$J56:$GJ56, 'FS Qtr'!$J$4:$GJ$4, 'FS Ann'!AB$4)</f>
        <v>-1448.9106572662026</v>
      </c>
      <c r="AC56" s="16">
        <f xml:space="preserve"> SUMIFS('FS Qtr'!$J56:$GJ56, 'FS Qtr'!$J$4:$GJ$4, 'FS Ann'!AC$4)</f>
        <v>-1035.7952409577358</v>
      </c>
      <c r="AD56" s="16">
        <f xml:space="preserve"> SUMIFS('FS Qtr'!$J56:$GJ56, 'FS Qtr'!$J$4:$GJ$4, 'FS Ann'!AD$4)</f>
        <v>-601.82480937079538</v>
      </c>
      <c r="AE56" s="16">
        <f xml:space="preserve"> SUMIFS('FS Qtr'!$J56:$GJ56, 'FS Qtr'!$J$4:$GJ$4, 'FS Ann'!AE$4)</f>
        <v>-166.29782633841489</v>
      </c>
      <c r="AF56" s="16">
        <f xml:space="preserve"> SUMIFS('FS Qtr'!$J56:$GJ56, 'FS Qtr'!$J$4:$GJ$4, 'FS Ann'!AF$4)</f>
        <v>0</v>
      </c>
      <c r="AG56" s="16">
        <f xml:space="preserve"> SUMIFS('FS Qtr'!$J56:$GJ56, 'FS Qtr'!$J$4:$GJ$4, 'FS Ann'!AG$4)</f>
        <v>0</v>
      </c>
      <c r="AH56" s="16">
        <f xml:space="preserve"> SUMIFS('FS Qtr'!$J56:$GJ56, 'FS Qtr'!$J$4:$GJ$4, 'FS Ann'!AH$4)</f>
        <v>0</v>
      </c>
      <c r="AI56" s="16">
        <f xml:space="preserve"> SUMIFS('FS Qtr'!$J56:$GJ56, 'FS Qtr'!$J$4:$GJ$4, 'FS Ann'!AI$4)</f>
        <v>0</v>
      </c>
      <c r="AJ56" s="16">
        <f xml:space="preserve"> SUMIFS('FS Qtr'!$J56:$GJ56, 'FS Qtr'!$J$4:$GJ$4, 'FS Ann'!AJ$4)</f>
        <v>0</v>
      </c>
      <c r="AK56" s="16">
        <f xml:space="preserve"> SUMIFS('FS Qtr'!$J56:$GJ56, 'FS Qtr'!$J$4:$GJ$4, 'FS Ann'!AK$4)</f>
        <v>0</v>
      </c>
      <c r="AL56" s="16">
        <f xml:space="preserve"> SUMIFS('FS Qtr'!$J56:$GJ56, 'FS Qtr'!$J$4:$GJ$4, 'FS Ann'!AL$4)</f>
        <v>0</v>
      </c>
      <c r="AM56" s="16">
        <f xml:space="preserve"> SUMIFS('FS Qtr'!$J56:$GJ56, 'FS Qtr'!$J$4:$GJ$4, 'FS Ann'!AM$4)</f>
        <v>0</v>
      </c>
      <c r="AN56" s="16">
        <f xml:space="preserve"> SUMIFS('FS Qtr'!$J56:$GJ56, 'FS Qtr'!$J$4:$GJ$4, 'FS Ann'!AN$4)</f>
        <v>0</v>
      </c>
      <c r="AO56" s="16">
        <f xml:space="preserve"> SUMIFS('FS Qtr'!$J56:$GJ56, 'FS Qtr'!$J$4:$GJ$4, 'FS Ann'!AO$4)</f>
        <v>0</v>
      </c>
      <c r="AP56" s="16">
        <f xml:space="preserve"> SUMIFS('FS Qtr'!$J56:$GJ56, 'FS Qtr'!$J$4:$GJ$4, 'FS Ann'!AP$4)</f>
        <v>0</v>
      </c>
      <c r="AQ56" s="16">
        <f xml:space="preserve"> SUMIFS('FS Qtr'!$J56:$GJ56, 'FS Qtr'!$J$4:$GJ$4, 'FS Ann'!AQ$4)</f>
        <v>0</v>
      </c>
      <c r="AR56" s="16">
        <f xml:space="preserve"> SUMIFS('FS Qtr'!$J56:$GJ56, 'FS Qtr'!$J$4:$GJ$4, 'FS Ann'!AR$4)</f>
        <v>0</v>
      </c>
      <c r="AS56" s="16">
        <f xml:space="preserve"> SUMIFS('FS Qtr'!$J56:$GJ56, 'FS Qtr'!$J$4:$GJ$4, 'FS Ann'!AS$4)</f>
        <v>0</v>
      </c>
      <c r="AT56" s="16">
        <f xml:space="preserve"> SUMIFS('FS Qtr'!$J56:$GJ56, 'FS Qtr'!$J$4:$GJ$4, 'FS Ann'!AT$4)</f>
        <v>0</v>
      </c>
      <c r="AU56" s="16">
        <f xml:space="preserve"> SUMIFS('FS Qtr'!$J56:$GJ56, 'FS Qtr'!$J$4:$GJ$4, 'FS Ann'!AU$4)</f>
        <v>0</v>
      </c>
      <c r="AV56" s="16">
        <f xml:space="preserve"> SUMIFS('FS Qtr'!$J56:$GJ56, 'FS Qtr'!$J$4:$GJ$4, 'FS Ann'!AV$4)</f>
        <v>0</v>
      </c>
      <c r="AW56" s="16">
        <f xml:space="preserve"> SUMIFS('FS Qtr'!$J56:$GJ56, 'FS Qtr'!$J$4:$GJ$4, 'FS Ann'!AW$4)</f>
        <v>0</v>
      </c>
      <c r="AX56" s="16">
        <f xml:space="preserve"> SUMIFS('FS Qtr'!$J56:$GJ56, 'FS Qtr'!$J$4:$GJ$4, 'FS Ann'!AX$4)</f>
        <v>0</v>
      </c>
      <c r="AY56" s="16">
        <f xml:space="preserve"> SUMIFS('FS Qtr'!$J56:$GJ56, 'FS Qtr'!$J$4:$GJ$4, 'FS Ann'!AY$4)</f>
        <v>0</v>
      </c>
      <c r="AZ56" s="16">
        <f xml:space="preserve"> SUMIFS('FS Qtr'!$J56:$GJ56, 'FS Qtr'!$J$4:$GJ$4, 'FS Ann'!AZ$4)</f>
        <v>0</v>
      </c>
      <c r="BA56" s="16">
        <f xml:space="preserve"> SUMIFS('FS Qtr'!$J56:$GJ56, 'FS Qtr'!$J$4:$GJ$4, 'FS Ann'!BA$4)</f>
        <v>0</v>
      </c>
      <c r="BB56" s="16">
        <f xml:space="preserve"> SUMIFS('FS Qtr'!$J56:$GJ56, 'FS Qtr'!$J$4:$GJ$4, 'FS Ann'!BB$4)</f>
        <v>0</v>
      </c>
    </row>
    <row r="57" spans="1:54" outlineLevel="1" x14ac:dyDescent="0.25">
      <c r="A57" s="1"/>
      <c r="B57" s="1"/>
      <c r="C57" s="19"/>
      <c r="D57" s="89"/>
      <c r="E57" s="16" t="str">
        <f xml:space="preserve"> 'FS Qtr'!E57</f>
        <v>Shareholder loan principal repayment</v>
      </c>
      <c r="F57" s="16">
        <f xml:space="preserve"> 'FS Qtr'!F57</f>
        <v>0</v>
      </c>
      <c r="G57" s="403" t="str">
        <f xml:space="preserve"> 'FS Qtr'!G57</f>
        <v>$ 000s</v>
      </c>
      <c r="H57" s="16">
        <f t="shared" si="8"/>
        <v>-40450.419543910604</v>
      </c>
      <c r="I57" s="16"/>
      <c r="J57" s="16">
        <f xml:space="preserve"> SUMIFS('FS Qtr'!$J57:$GJ57, 'FS Qtr'!$J$4:$GJ$4, 'FS Ann'!J$4)</f>
        <v>0</v>
      </c>
      <c r="K57" s="16">
        <f xml:space="preserve"> SUMIFS('FS Qtr'!$J57:$GJ57, 'FS Qtr'!$J$4:$GJ$4, 'FS Ann'!K$4)</f>
        <v>0</v>
      </c>
      <c r="L57" s="16">
        <f xml:space="preserve"> SUMIFS('FS Qtr'!$J57:$GJ57, 'FS Qtr'!$J$4:$GJ$4, 'FS Ann'!L$4)</f>
        <v>0</v>
      </c>
      <c r="M57" s="16">
        <f xml:space="preserve"> SUMIFS('FS Qtr'!$J57:$GJ57, 'FS Qtr'!$J$4:$GJ$4, 'FS Ann'!M$4)</f>
        <v>0</v>
      </c>
      <c r="N57" s="16">
        <f xml:space="preserve"> SUMIFS('FS Qtr'!$J57:$GJ57, 'FS Qtr'!$J$4:$GJ$4, 'FS Ann'!N$4)</f>
        <v>0</v>
      </c>
      <c r="O57" s="16">
        <f xml:space="preserve"> SUMIFS('FS Qtr'!$J57:$GJ57, 'FS Qtr'!$J$4:$GJ$4, 'FS Ann'!O$4)</f>
        <v>0</v>
      </c>
      <c r="P57" s="16">
        <f xml:space="preserve"> SUMIFS('FS Qtr'!$J57:$GJ57, 'FS Qtr'!$J$4:$GJ$4, 'FS Ann'!P$4)</f>
        <v>0</v>
      </c>
      <c r="Q57" s="16">
        <f xml:space="preserve"> SUMIFS('FS Qtr'!$J57:$GJ57, 'FS Qtr'!$J$4:$GJ$4, 'FS Ann'!Q$4)</f>
        <v>0</v>
      </c>
      <c r="R57" s="16">
        <f xml:space="preserve"> SUMIFS('FS Qtr'!$J57:$GJ57, 'FS Qtr'!$J$4:$GJ$4, 'FS Ann'!R$4)</f>
        <v>0</v>
      </c>
      <c r="S57" s="16">
        <f xml:space="preserve"> SUMIFS('FS Qtr'!$J57:$GJ57, 'FS Qtr'!$J$4:$GJ$4, 'FS Ann'!S$4)</f>
        <v>0</v>
      </c>
      <c r="T57" s="16">
        <f xml:space="preserve"> SUMIFS('FS Qtr'!$J57:$GJ57, 'FS Qtr'!$J$4:$GJ$4, 'FS Ann'!T$4)</f>
        <v>0</v>
      </c>
      <c r="U57" s="16">
        <f xml:space="preserve"> SUMIFS('FS Qtr'!$J57:$GJ57, 'FS Qtr'!$J$4:$GJ$4, 'FS Ann'!U$4)</f>
        <v>0</v>
      </c>
      <c r="V57" s="16">
        <f xml:space="preserve"> SUMIFS('FS Qtr'!$J57:$GJ57, 'FS Qtr'!$J$4:$GJ$4, 'FS Ann'!V$4)</f>
        <v>0</v>
      </c>
      <c r="W57" s="16">
        <f xml:space="preserve"> SUMIFS('FS Qtr'!$J57:$GJ57, 'FS Qtr'!$J$4:$GJ$4, 'FS Ann'!W$4)</f>
        <v>0</v>
      </c>
      <c r="X57" s="16">
        <f xml:space="preserve"> SUMIFS('FS Qtr'!$J57:$GJ57, 'FS Qtr'!$J$4:$GJ$4, 'FS Ann'!X$4)</f>
        <v>-1968.5546134203857</v>
      </c>
      <c r="Y57" s="16">
        <f xml:space="preserve"> SUMIFS('FS Qtr'!$J57:$GJ57, 'FS Qtr'!$J$4:$GJ$4, 'FS Ann'!Y$4)</f>
        <v>-5034.2903451595794</v>
      </c>
      <c r="Z57" s="16">
        <f xml:space="preserve"> SUMIFS('FS Qtr'!$J57:$GJ57, 'FS Qtr'!$J$4:$GJ$4, 'FS Ann'!Z$4)</f>
        <v>-5272.0580179293775</v>
      </c>
      <c r="AA57" s="16">
        <f xml:space="preserve"> SUMIFS('FS Qtr'!$J57:$GJ57, 'FS Qtr'!$J$4:$GJ$4, 'FS Ann'!AA$4)</f>
        <v>-5524.6990964610522</v>
      </c>
      <c r="AB57" s="16">
        <f xml:space="preserve"> SUMIFS('FS Qtr'!$J57:$GJ57, 'FS Qtr'!$J$4:$GJ$4, 'FS Ann'!AB$4)</f>
        <v>-5794.3496472098577</v>
      </c>
      <c r="AC57" s="16">
        <f xml:space="preserve"> SUMIFS('FS Qtr'!$J57:$GJ57, 'FS Qtr'!$J$4:$GJ$4, 'FS Ann'!AC$4)</f>
        <v>-6081.7827534936368</v>
      </c>
      <c r="AD57" s="16">
        <f xml:space="preserve"> SUMIFS('FS Qtr'!$J57:$GJ57, 'FS Qtr'!$J$4:$GJ$4, 'FS Ann'!AD$4)</f>
        <v>-6388.4550046131844</v>
      </c>
      <c r="AE57" s="16">
        <f xml:space="preserve"> SUMIFS('FS Qtr'!$J57:$GJ57, 'FS Qtr'!$J$4:$GJ$4, 'FS Ann'!AE$4)</f>
        <v>-4386.2300656235311</v>
      </c>
      <c r="AF57" s="16">
        <f xml:space="preserve"> SUMIFS('FS Qtr'!$J57:$GJ57, 'FS Qtr'!$J$4:$GJ$4, 'FS Ann'!AF$4)</f>
        <v>0</v>
      </c>
      <c r="AG57" s="16">
        <f xml:space="preserve"> SUMIFS('FS Qtr'!$J57:$GJ57, 'FS Qtr'!$J$4:$GJ$4, 'FS Ann'!AG$4)</f>
        <v>0</v>
      </c>
      <c r="AH57" s="16">
        <f xml:space="preserve"> SUMIFS('FS Qtr'!$J57:$GJ57, 'FS Qtr'!$J$4:$GJ$4, 'FS Ann'!AH$4)</f>
        <v>0</v>
      </c>
      <c r="AI57" s="16">
        <f xml:space="preserve"> SUMIFS('FS Qtr'!$J57:$GJ57, 'FS Qtr'!$J$4:$GJ$4, 'FS Ann'!AI$4)</f>
        <v>0</v>
      </c>
      <c r="AJ57" s="16">
        <f xml:space="preserve"> SUMIFS('FS Qtr'!$J57:$GJ57, 'FS Qtr'!$J$4:$GJ$4, 'FS Ann'!AJ$4)</f>
        <v>0</v>
      </c>
      <c r="AK57" s="16">
        <f xml:space="preserve"> SUMIFS('FS Qtr'!$J57:$GJ57, 'FS Qtr'!$J$4:$GJ$4, 'FS Ann'!AK$4)</f>
        <v>0</v>
      </c>
      <c r="AL57" s="16">
        <f xml:space="preserve"> SUMIFS('FS Qtr'!$J57:$GJ57, 'FS Qtr'!$J$4:$GJ$4, 'FS Ann'!AL$4)</f>
        <v>0</v>
      </c>
      <c r="AM57" s="16">
        <f xml:space="preserve"> SUMIFS('FS Qtr'!$J57:$GJ57, 'FS Qtr'!$J$4:$GJ$4, 'FS Ann'!AM$4)</f>
        <v>0</v>
      </c>
      <c r="AN57" s="16">
        <f xml:space="preserve"> SUMIFS('FS Qtr'!$J57:$GJ57, 'FS Qtr'!$J$4:$GJ$4, 'FS Ann'!AN$4)</f>
        <v>0</v>
      </c>
      <c r="AO57" s="16">
        <f xml:space="preserve"> SUMIFS('FS Qtr'!$J57:$GJ57, 'FS Qtr'!$J$4:$GJ$4, 'FS Ann'!AO$4)</f>
        <v>0</v>
      </c>
      <c r="AP57" s="16">
        <f xml:space="preserve"> SUMIFS('FS Qtr'!$J57:$GJ57, 'FS Qtr'!$J$4:$GJ$4, 'FS Ann'!AP$4)</f>
        <v>0</v>
      </c>
      <c r="AQ57" s="16">
        <f xml:space="preserve"> SUMIFS('FS Qtr'!$J57:$GJ57, 'FS Qtr'!$J$4:$GJ$4, 'FS Ann'!AQ$4)</f>
        <v>0</v>
      </c>
      <c r="AR57" s="16">
        <f xml:space="preserve"> SUMIFS('FS Qtr'!$J57:$GJ57, 'FS Qtr'!$J$4:$GJ$4, 'FS Ann'!AR$4)</f>
        <v>0</v>
      </c>
      <c r="AS57" s="16">
        <f xml:space="preserve"> SUMIFS('FS Qtr'!$J57:$GJ57, 'FS Qtr'!$J$4:$GJ$4, 'FS Ann'!AS$4)</f>
        <v>0</v>
      </c>
      <c r="AT57" s="16">
        <f xml:space="preserve"> SUMIFS('FS Qtr'!$J57:$GJ57, 'FS Qtr'!$J$4:$GJ$4, 'FS Ann'!AT$4)</f>
        <v>0</v>
      </c>
      <c r="AU57" s="16">
        <f xml:space="preserve"> SUMIFS('FS Qtr'!$J57:$GJ57, 'FS Qtr'!$J$4:$GJ$4, 'FS Ann'!AU$4)</f>
        <v>0</v>
      </c>
      <c r="AV57" s="16">
        <f xml:space="preserve"> SUMIFS('FS Qtr'!$J57:$GJ57, 'FS Qtr'!$J$4:$GJ$4, 'FS Ann'!AV$4)</f>
        <v>0</v>
      </c>
      <c r="AW57" s="16">
        <f xml:space="preserve"> SUMIFS('FS Qtr'!$J57:$GJ57, 'FS Qtr'!$J$4:$GJ$4, 'FS Ann'!AW$4)</f>
        <v>0</v>
      </c>
      <c r="AX57" s="16">
        <f xml:space="preserve"> SUMIFS('FS Qtr'!$J57:$GJ57, 'FS Qtr'!$J$4:$GJ$4, 'FS Ann'!AX$4)</f>
        <v>0</v>
      </c>
      <c r="AY57" s="16">
        <f xml:space="preserve"> SUMIFS('FS Qtr'!$J57:$GJ57, 'FS Qtr'!$J$4:$GJ$4, 'FS Ann'!AY$4)</f>
        <v>0</v>
      </c>
      <c r="AZ57" s="16">
        <f xml:space="preserve"> SUMIFS('FS Qtr'!$J57:$GJ57, 'FS Qtr'!$J$4:$GJ$4, 'FS Ann'!AZ$4)</f>
        <v>0</v>
      </c>
      <c r="BA57" s="16">
        <f xml:space="preserve"> SUMIFS('FS Qtr'!$J57:$GJ57, 'FS Qtr'!$J$4:$GJ$4, 'FS Ann'!BA$4)</f>
        <v>0</v>
      </c>
      <c r="BB57" s="16">
        <f xml:space="preserve"> SUMIFS('FS Qtr'!$J57:$GJ57, 'FS Qtr'!$J$4:$GJ$4, 'FS Ann'!BB$4)</f>
        <v>0</v>
      </c>
    </row>
    <row r="58" spans="1:54" outlineLevel="1" x14ac:dyDescent="0.25">
      <c r="A58" s="1"/>
      <c r="B58" s="1"/>
      <c r="C58" s="19"/>
      <c r="D58" s="89"/>
      <c r="E58" s="90" t="s">
        <v>492</v>
      </c>
      <c r="F58" s="90"/>
      <c r="G58" s="404" t="str">
        <f xml:space="preserve"> SMU</f>
        <v>$ 000s</v>
      </c>
      <c r="H58" s="90">
        <f t="shared" si="8"/>
        <v>33482.479227671618</v>
      </c>
      <c r="I58" s="90"/>
      <c r="J58" s="90">
        <f t="shared" ref="J58:BB58" si="14" xml:space="preserve"> J54 + SUM(J56:J57)</f>
        <v>0</v>
      </c>
      <c r="K58" s="90">
        <f t="shared" si="14"/>
        <v>0</v>
      </c>
      <c r="L58" s="90">
        <f t="shared" si="14"/>
        <v>1.1101701238658279E-4</v>
      </c>
      <c r="M58" s="90">
        <f t="shared" si="14"/>
        <v>0</v>
      </c>
      <c r="N58" s="90">
        <f t="shared" si="14"/>
        <v>0</v>
      </c>
      <c r="O58" s="90">
        <f t="shared" si="14"/>
        <v>0</v>
      </c>
      <c r="P58" s="90">
        <f t="shared" si="14"/>
        <v>0</v>
      </c>
      <c r="Q58" s="90">
        <f t="shared" si="14"/>
        <v>2.2737367544323206E-12</v>
      </c>
      <c r="R58" s="90">
        <f t="shared" si="14"/>
        <v>0</v>
      </c>
      <c r="S58" s="90">
        <f t="shared" si="14"/>
        <v>0</v>
      </c>
      <c r="T58" s="90">
        <f t="shared" si="14"/>
        <v>-1.8189894035458565E-12</v>
      </c>
      <c r="U58" s="90">
        <f t="shared" si="14"/>
        <v>0</v>
      </c>
      <c r="V58" s="90">
        <f t="shared" si="14"/>
        <v>0</v>
      </c>
      <c r="W58" s="90">
        <f t="shared" si="14"/>
        <v>0</v>
      </c>
      <c r="X58" s="90">
        <f t="shared" si="14"/>
        <v>0</v>
      </c>
      <c r="Y58" s="90">
        <f t="shared" si="14"/>
        <v>0</v>
      </c>
      <c r="Z58" s="90">
        <f t="shared" si="14"/>
        <v>0</v>
      </c>
      <c r="AA58" s="90">
        <f t="shared" si="14"/>
        <v>0</v>
      </c>
      <c r="AB58" s="90">
        <f t="shared" si="14"/>
        <v>0</v>
      </c>
      <c r="AC58" s="90">
        <f t="shared" si="14"/>
        <v>0</v>
      </c>
      <c r="AD58" s="90">
        <f t="shared" si="14"/>
        <v>0</v>
      </c>
      <c r="AE58" s="90">
        <f t="shared" si="14"/>
        <v>1278.5543096059337</v>
      </c>
      <c r="AF58" s="90">
        <f t="shared" si="14"/>
        <v>5449.9822293659417</v>
      </c>
      <c r="AG58" s="90">
        <f t="shared" si="14"/>
        <v>5332.3983171357377</v>
      </c>
      <c r="AH58" s="90">
        <f t="shared" si="14"/>
        <v>5215.5249855274615</v>
      </c>
      <c r="AI58" s="90">
        <f t="shared" si="14"/>
        <v>5098.7458525301172</v>
      </c>
      <c r="AJ58" s="90">
        <f t="shared" si="14"/>
        <v>4982.0133755159668</v>
      </c>
      <c r="AK58" s="90">
        <f t="shared" si="14"/>
        <v>4963.7851410802159</v>
      </c>
      <c r="AL58" s="90">
        <f t="shared" si="14"/>
        <v>1161.4802678163926</v>
      </c>
      <c r="AM58" s="90">
        <f t="shared" si="14"/>
        <v>-3.3316884795854133E-4</v>
      </c>
      <c r="AN58" s="90">
        <f t="shared" si="14"/>
        <v>-3.333920361298862E-4</v>
      </c>
      <c r="AO58" s="90">
        <f t="shared" si="14"/>
        <v>-3.3360349669232054E-4</v>
      </c>
      <c r="AP58" s="90">
        <f t="shared" si="14"/>
        <v>-3.3475417020181145E-4</v>
      </c>
      <c r="AQ58" s="90">
        <f t="shared" si="14"/>
        <v>-3.3407812145125598E-4</v>
      </c>
      <c r="AR58" s="90">
        <f t="shared" si="14"/>
        <v>-3.3428412798297178E-4</v>
      </c>
      <c r="AS58" s="90">
        <f t="shared" si="14"/>
        <v>-3.345147526819155E-4</v>
      </c>
      <c r="AT58" s="90">
        <f t="shared" si="14"/>
        <v>-3.3566926998448418E-4</v>
      </c>
      <c r="AU58" s="90">
        <f t="shared" si="14"/>
        <v>-3.3497992955906634E-4</v>
      </c>
      <c r="AV58" s="90">
        <f t="shared" si="14"/>
        <v>-3.3521648443426765E-4</v>
      </c>
      <c r="AW58" s="90">
        <f t="shared" si="14"/>
        <v>-3.3545388771424737E-4</v>
      </c>
      <c r="AX58" s="90">
        <f t="shared" si="14"/>
        <v>-3.3660776149890592E-4</v>
      </c>
      <c r="AY58" s="90">
        <f t="shared" si="14"/>
        <v>-3.35958812643842E-4</v>
      </c>
      <c r="AZ58" s="90">
        <f t="shared" si="14"/>
        <v>-3.3621260110182198E-4</v>
      </c>
      <c r="BA58" s="90">
        <f t="shared" si="14"/>
        <v>-3.3643220808156783E-4</v>
      </c>
      <c r="BB58" s="90">
        <f t="shared" si="14"/>
        <v>-3.375966407542685E-4</v>
      </c>
    </row>
    <row r="59" spans="1:54" outlineLevel="1" x14ac:dyDescent="0.25">
      <c r="A59" s="1"/>
      <c r="B59" s="1"/>
      <c r="C59" s="19"/>
      <c r="D59" s="89"/>
      <c r="E59" s="16"/>
      <c r="F59" s="16"/>
      <c r="G59" s="403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</row>
    <row r="60" spans="1:54" outlineLevel="1" x14ac:dyDescent="0.25">
      <c r="A60" s="1"/>
      <c r="B60" s="1"/>
      <c r="C60" s="19"/>
      <c r="D60" s="89"/>
      <c r="E60" s="16" t="str">
        <f xml:space="preserve"> 'FS Qtr'!E60</f>
        <v>Share capital redemption</v>
      </c>
      <c r="F60" s="16">
        <f xml:space="preserve"> 'FS Qtr'!F60</f>
        <v>0</v>
      </c>
      <c r="G60" s="403" t="str">
        <f xml:space="preserve"> 'FS Qtr'!G60</f>
        <v>$ 000s</v>
      </c>
      <c r="H60" s="16">
        <f t="shared" si="8"/>
        <v>-100</v>
      </c>
      <c r="I60" s="16"/>
      <c r="J60" s="16">
        <f xml:space="preserve"> SUMIFS('FS Qtr'!$J60:$GJ60, 'FS Qtr'!$J$4:$GJ$4, 'FS Ann'!J$4)</f>
        <v>0</v>
      </c>
      <c r="K60" s="16">
        <f xml:space="preserve"> SUMIFS('FS Qtr'!$J60:$GJ60, 'FS Qtr'!$J$4:$GJ$4, 'FS Ann'!K$4)</f>
        <v>0</v>
      </c>
      <c r="L60" s="16">
        <f xml:space="preserve"> SUMIFS('FS Qtr'!$J60:$GJ60, 'FS Qtr'!$J$4:$GJ$4, 'FS Ann'!L$4)</f>
        <v>0</v>
      </c>
      <c r="M60" s="16">
        <f xml:space="preserve"> SUMIFS('FS Qtr'!$J60:$GJ60, 'FS Qtr'!$J$4:$GJ$4, 'FS Ann'!M$4)</f>
        <v>0</v>
      </c>
      <c r="N60" s="16">
        <f xml:space="preserve"> SUMIFS('FS Qtr'!$J60:$GJ60, 'FS Qtr'!$J$4:$GJ$4, 'FS Ann'!N$4)</f>
        <v>0</v>
      </c>
      <c r="O60" s="16">
        <f xml:space="preserve"> SUMIFS('FS Qtr'!$J60:$GJ60, 'FS Qtr'!$J$4:$GJ$4, 'FS Ann'!O$4)</f>
        <v>0</v>
      </c>
      <c r="P60" s="16">
        <f xml:space="preserve"> SUMIFS('FS Qtr'!$J60:$GJ60, 'FS Qtr'!$J$4:$GJ$4, 'FS Ann'!P$4)</f>
        <v>0</v>
      </c>
      <c r="Q60" s="16">
        <f xml:space="preserve"> SUMIFS('FS Qtr'!$J60:$GJ60, 'FS Qtr'!$J$4:$GJ$4, 'FS Ann'!Q$4)</f>
        <v>0</v>
      </c>
      <c r="R60" s="16">
        <f xml:space="preserve"> SUMIFS('FS Qtr'!$J60:$GJ60, 'FS Qtr'!$J$4:$GJ$4, 'FS Ann'!R$4)</f>
        <v>0</v>
      </c>
      <c r="S60" s="16">
        <f xml:space="preserve"> SUMIFS('FS Qtr'!$J60:$GJ60, 'FS Qtr'!$J$4:$GJ$4, 'FS Ann'!S$4)</f>
        <v>0</v>
      </c>
      <c r="T60" s="16">
        <f xml:space="preserve"> SUMIFS('FS Qtr'!$J60:$GJ60, 'FS Qtr'!$J$4:$GJ$4, 'FS Ann'!T$4)</f>
        <v>0</v>
      </c>
      <c r="U60" s="16">
        <f xml:space="preserve"> SUMIFS('FS Qtr'!$J60:$GJ60, 'FS Qtr'!$J$4:$GJ$4, 'FS Ann'!U$4)</f>
        <v>0</v>
      </c>
      <c r="V60" s="16">
        <f xml:space="preserve"> SUMIFS('FS Qtr'!$J60:$GJ60, 'FS Qtr'!$J$4:$GJ$4, 'FS Ann'!V$4)</f>
        <v>0</v>
      </c>
      <c r="W60" s="16">
        <f xml:space="preserve"> SUMIFS('FS Qtr'!$J60:$GJ60, 'FS Qtr'!$J$4:$GJ$4, 'FS Ann'!W$4)</f>
        <v>0</v>
      </c>
      <c r="X60" s="16">
        <f xml:space="preserve"> SUMIFS('FS Qtr'!$J60:$GJ60, 'FS Qtr'!$J$4:$GJ$4, 'FS Ann'!X$4)</f>
        <v>0</v>
      </c>
      <c r="Y60" s="16">
        <f xml:space="preserve"> SUMIFS('FS Qtr'!$J60:$GJ60, 'FS Qtr'!$J$4:$GJ$4, 'FS Ann'!Y$4)</f>
        <v>0</v>
      </c>
      <c r="Z60" s="16">
        <f xml:space="preserve"> SUMIFS('FS Qtr'!$J60:$GJ60, 'FS Qtr'!$J$4:$GJ$4, 'FS Ann'!Z$4)</f>
        <v>0</v>
      </c>
      <c r="AA60" s="16">
        <f xml:space="preserve"> SUMIFS('FS Qtr'!$J60:$GJ60, 'FS Qtr'!$J$4:$GJ$4, 'FS Ann'!AA$4)</f>
        <v>0</v>
      </c>
      <c r="AB60" s="16">
        <f xml:space="preserve"> SUMIFS('FS Qtr'!$J60:$GJ60, 'FS Qtr'!$J$4:$GJ$4, 'FS Ann'!AB$4)</f>
        <v>0</v>
      </c>
      <c r="AC60" s="16">
        <f xml:space="preserve"> SUMIFS('FS Qtr'!$J60:$GJ60, 'FS Qtr'!$J$4:$GJ$4, 'FS Ann'!AC$4)</f>
        <v>0</v>
      </c>
      <c r="AD60" s="16">
        <f xml:space="preserve"> SUMIFS('FS Qtr'!$J60:$GJ60, 'FS Qtr'!$J$4:$GJ$4, 'FS Ann'!AD$4)</f>
        <v>0</v>
      </c>
      <c r="AE60" s="16">
        <f xml:space="preserve"> SUMIFS('FS Qtr'!$J60:$GJ60, 'FS Qtr'!$J$4:$GJ$4, 'FS Ann'!AE$4)</f>
        <v>0</v>
      </c>
      <c r="AF60" s="16">
        <f xml:space="preserve"> SUMIFS('FS Qtr'!$J60:$GJ60, 'FS Qtr'!$J$4:$GJ$4, 'FS Ann'!AF$4)</f>
        <v>0</v>
      </c>
      <c r="AG60" s="16">
        <f xml:space="preserve"> SUMIFS('FS Qtr'!$J60:$GJ60, 'FS Qtr'!$J$4:$GJ$4, 'FS Ann'!AG$4)</f>
        <v>0</v>
      </c>
      <c r="AH60" s="16">
        <f xml:space="preserve"> SUMIFS('FS Qtr'!$J60:$GJ60, 'FS Qtr'!$J$4:$GJ$4, 'FS Ann'!AH$4)</f>
        <v>0</v>
      </c>
      <c r="AI60" s="16">
        <f xml:space="preserve"> SUMIFS('FS Qtr'!$J60:$GJ60, 'FS Qtr'!$J$4:$GJ$4, 'FS Ann'!AI$4)</f>
        <v>0</v>
      </c>
      <c r="AJ60" s="16">
        <f xml:space="preserve"> SUMIFS('FS Qtr'!$J60:$GJ60, 'FS Qtr'!$J$4:$GJ$4, 'FS Ann'!AJ$4)</f>
        <v>0</v>
      </c>
      <c r="AK60" s="16">
        <f xml:space="preserve"> SUMIFS('FS Qtr'!$J60:$GJ60, 'FS Qtr'!$J$4:$GJ$4, 'FS Ann'!AK$4)</f>
        <v>-100</v>
      </c>
      <c r="AL60" s="16">
        <f xml:space="preserve"> SUMIFS('FS Qtr'!$J60:$GJ60, 'FS Qtr'!$J$4:$GJ$4, 'FS Ann'!AL$4)</f>
        <v>0</v>
      </c>
      <c r="AM60" s="16">
        <f xml:space="preserve"> SUMIFS('FS Qtr'!$J60:$GJ60, 'FS Qtr'!$J$4:$GJ$4, 'FS Ann'!AM$4)</f>
        <v>0</v>
      </c>
      <c r="AN60" s="16">
        <f xml:space="preserve"> SUMIFS('FS Qtr'!$J60:$GJ60, 'FS Qtr'!$J$4:$GJ$4, 'FS Ann'!AN$4)</f>
        <v>0</v>
      </c>
      <c r="AO60" s="16">
        <f xml:space="preserve"> SUMIFS('FS Qtr'!$J60:$GJ60, 'FS Qtr'!$J$4:$GJ$4, 'FS Ann'!AO$4)</f>
        <v>0</v>
      </c>
      <c r="AP60" s="16">
        <f xml:space="preserve"> SUMIFS('FS Qtr'!$J60:$GJ60, 'FS Qtr'!$J$4:$GJ$4, 'FS Ann'!AP$4)</f>
        <v>0</v>
      </c>
      <c r="AQ60" s="16">
        <f xml:space="preserve"> SUMIFS('FS Qtr'!$J60:$GJ60, 'FS Qtr'!$J$4:$GJ$4, 'FS Ann'!AQ$4)</f>
        <v>0</v>
      </c>
      <c r="AR60" s="16">
        <f xml:space="preserve"> SUMIFS('FS Qtr'!$J60:$GJ60, 'FS Qtr'!$J$4:$GJ$4, 'FS Ann'!AR$4)</f>
        <v>0</v>
      </c>
      <c r="AS60" s="16">
        <f xml:space="preserve"> SUMIFS('FS Qtr'!$J60:$GJ60, 'FS Qtr'!$J$4:$GJ$4, 'FS Ann'!AS$4)</f>
        <v>0</v>
      </c>
      <c r="AT60" s="16">
        <f xml:space="preserve"> SUMIFS('FS Qtr'!$J60:$GJ60, 'FS Qtr'!$J$4:$GJ$4, 'FS Ann'!AT$4)</f>
        <v>0</v>
      </c>
      <c r="AU60" s="16">
        <f xml:space="preserve"> SUMIFS('FS Qtr'!$J60:$GJ60, 'FS Qtr'!$J$4:$GJ$4, 'FS Ann'!AU$4)</f>
        <v>0</v>
      </c>
      <c r="AV60" s="16">
        <f xml:space="preserve"> SUMIFS('FS Qtr'!$J60:$GJ60, 'FS Qtr'!$J$4:$GJ$4, 'FS Ann'!AV$4)</f>
        <v>0</v>
      </c>
      <c r="AW60" s="16">
        <f xml:space="preserve"> SUMIFS('FS Qtr'!$J60:$GJ60, 'FS Qtr'!$J$4:$GJ$4, 'FS Ann'!AW$4)</f>
        <v>0</v>
      </c>
      <c r="AX60" s="16">
        <f xml:space="preserve"> SUMIFS('FS Qtr'!$J60:$GJ60, 'FS Qtr'!$J$4:$GJ$4, 'FS Ann'!AX$4)</f>
        <v>0</v>
      </c>
      <c r="AY60" s="16">
        <f xml:space="preserve"> SUMIFS('FS Qtr'!$J60:$GJ60, 'FS Qtr'!$J$4:$GJ$4, 'FS Ann'!AY$4)</f>
        <v>0</v>
      </c>
      <c r="AZ60" s="16">
        <f xml:space="preserve"> SUMIFS('FS Qtr'!$J60:$GJ60, 'FS Qtr'!$J$4:$GJ$4, 'FS Ann'!AZ$4)</f>
        <v>0</v>
      </c>
      <c r="BA60" s="16">
        <f xml:space="preserve"> SUMIFS('FS Qtr'!$J60:$GJ60, 'FS Qtr'!$J$4:$GJ$4, 'FS Ann'!BA$4)</f>
        <v>0</v>
      </c>
      <c r="BB60" s="16">
        <f xml:space="preserve"> SUMIFS('FS Qtr'!$J60:$GJ60, 'FS Qtr'!$J$4:$GJ$4, 'FS Ann'!BB$4)</f>
        <v>0</v>
      </c>
    </row>
    <row r="61" spans="1:54" outlineLevel="1" x14ac:dyDescent="0.25">
      <c r="A61" s="1"/>
      <c r="B61" s="1"/>
      <c r="C61" s="19"/>
      <c r="D61" s="89"/>
      <c r="E61" s="90" t="s">
        <v>56</v>
      </c>
      <c r="F61" s="90"/>
      <c r="G61" s="343" t="str">
        <f>SMU</f>
        <v>$ 000s</v>
      </c>
      <c r="H61" s="90">
        <f t="shared" si="8"/>
        <v>33382.479227671618</v>
      </c>
      <c r="I61" s="90"/>
      <c r="J61" s="90">
        <f t="shared" ref="J61:BB61" si="15" xml:space="preserve"> J58 + J60</f>
        <v>0</v>
      </c>
      <c r="K61" s="90">
        <f t="shared" si="15"/>
        <v>0</v>
      </c>
      <c r="L61" s="90">
        <f t="shared" si="15"/>
        <v>1.1101701238658279E-4</v>
      </c>
      <c r="M61" s="90">
        <f t="shared" si="15"/>
        <v>0</v>
      </c>
      <c r="N61" s="90">
        <f t="shared" si="15"/>
        <v>0</v>
      </c>
      <c r="O61" s="90">
        <f t="shared" si="15"/>
        <v>0</v>
      </c>
      <c r="P61" s="90">
        <f t="shared" si="15"/>
        <v>0</v>
      </c>
      <c r="Q61" s="90">
        <f t="shared" si="15"/>
        <v>2.2737367544323206E-12</v>
      </c>
      <c r="R61" s="90">
        <f t="shared" si="15"/>
        <v>0</v>
      </c>
      <c r="S61" s="90">
        <f t="shared" si="15"/>
        <v>0</v>
      </c>
      <c r="T61" s="90">
        <f t="shared" si="15"/>
        <v>-1.8189894035458565E-12</v>
      </c>
      <c r="U61" s="90">
        <f t="shared" si="15"/>
        <v>0</v>
      </c>
      <c r="V61" s="90">
        <f t="shared" si="15"/>
        <v>0</v>
      </c>
      <c r="W61" s="90">
        <f t="shared" si="15"/>
        <v>0</v>
      </c>
      <c r="X61" s="90">
        <f t="shared" si="15"/>
        <v>0</v>
      </c>
      <c r="Y61" s="90">
        <f t="shared" si="15"/>
        <v>0</v>
      </c>
      <c r="Z61" s="90">
        <f t="shared" si="15"/>
        <v>0</v>
      </c>
      <c r="AA61" s="90">
        <f t="shared" si="15"/>
        <v>0</v>
      </c>
      <c r="AB61" s="90">
        <f t="shared" si="15"/>
        <v>0</v>
      </c>
      <c r="AC61" s="90">
        <f t="shared" si="15"/>
        <v>0</v>
      </c>
      <c r="AD61" s="90">
        <f t="shared" si="15"/>
        <v>0</v>
      </c>
      <c r="AE61" s="90">
        <f t="shared" si="15"/>
        <v>1278.5543096059337</v>
      </c>
      <c r="AF61" s="90">
        <f t="shared" si="15"/>
        <v>5449.9822293659417</v>
      </c>
      <c r="AG61" s="90">
        <f t="shared" si="15"/>
        <v>5332.3983171357377</v>
      </c>
      <c r="AH61" s="90">
        <f t="shared" si="15"/>
        <v>5215.5249855274615</v>
      </c>
      <c r="AI61" s="90">
        <f t="shared" si="15"/>
        <v>5098.7458525301172</v>
      </c>
      <c r="AJ61" s="90">
        <f t="shared" si="15"/>
        <v>4982.0133755159668</v>
      </c>
      <c r="AK61" s="90">
        <f t="shared" si="15"/>
        <v>4863.7851410802159</v>
      </c>
      <c r="AL61" s="90">
        <f t="shared" si="15"/>
        <v>1161.4802678163926</v>
      </c>
      <c r="AM61" s="90">
        <f t="shared" si="15"/>
        <v>-3.3316884795854133E-4</v>
      </c>
      <c r="AN61" s="90">
        <f t="shared" si="15"/>
        <v>-3.333920361298862E-4</v>
      </c>
      <c r="AO61" s="90">
        <f t="shared" si="15"/>
        <v>-3.3360349669232054E-4</v>
      </c>
      <c r="AP61" s="90">
        <f t="shared" si="15"/>
        <v>-3.3475417020181145E-4</v>
      </c>
      <c r="AQ61" s="90">
        <f t="shared" si="15"/>
        <v>-3.3407812145125598E-4</v>
      </c>
      <c r="AR61" s="90">
        <f t="shared" si="15"/>
        <v>-3.3428412798297178E-4</v>
      </c>
      <c r="AS61" s="90">
        <f t="shared" si="15"/>
        <v>-3.345147526819155E-4</v>
      </c>
      <c r="AT61" s="90">
        <f t="shared" si="15"/>
        <v>-3.3566926998448418E-4</v>
      </c>
      <c r="AU61" s="90">
        <f t="shared" si="15"/>
        <v>-3.3497992955906634E-4</v>
      </c>
      <c r="AV61" s="90">
        <f t="shared" si="15"/>
        <v>-3.3521648443426765E-4</v>
      </c>
      <c r="AW61" s="90">
        <f t="shared" si="15"/>
        <v>-3.3545388771424737E-4</v>
      </c>
      <c r="AX61" s="90">
        <f t="shared" si="15"/>
        <v>-3.3660776149890592E-4</v>
      </c>
      <c r="AY61" s="90">
        <f t="shared" si="15"/>
        <v>-3.35958812643842E-4</v>
      </c>
      <c r="AZ61" s="90">
        <f t="shared" si="15"/>
        <v>-3.3621260110182198E-4</v>
      </c>
      <c r="BA61" s="90">
        <f t="shared" si="15"/>
        <v>-3.3643220808156783E-4</v>
      </c>
      <c r="BB61" s="90">
        <f t="shared" si="15"/>
        <v>-3.375966407542685E-4</v>
      </c>
    </row>
    <row r="62" spans="1:54" outlineLevel="1" x14ac:dyDescent="0.25">
      <c r="A62" s="1"/>
      <c r="B62" s="1"/>
      <c r="C62" s="19"/>
      <c r="D62" s="89"/>
      <c r="E62" s="16"/>
      <c r="F62" s="16"/>
      <c r="G62" s="403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</row>
    <row r="63" spans="1:54" outlineLevel="1" x14ac:dyDescent="0.25">
      <c r="A63" s="1"/>
      <c r="B63" s="1"/>
      <c r="C63" s="19"/>
      <c r="D63" s="89"/>
      <c r="E63" s="16" t="str">
        <f xml:space="preserve"> 'FS Qtr'!E63</f>
        <v>Dividends paid</v>
      </c>
      <c r="F63" s="16">
        <f xml:space="preserve"> 'FS Qtr'!F63</f>
        <v>0</v>
      </c>
      <c r="G63" s="403" t="str">
        <f xml:space="preserve"> 'FS Qtr'!G63</f>
        <v>$ 000s</v>
      </c>
      <c r="H63" s="16">
        <f t="shared" si="8"/>
        <v>-32995.071773845564</v>
      </c>
      <c r="I63" s="16"/>
      <c r="J63" s="16">
        <f xml:space="preserve"> SUMIFS('FS Qtr'!$J63:$GJ63, 'FS Qtr'!$J$4:$GJ$4, 'FS Ann'!J$4)</f>
        <v>0</v>
      </c>
      <c r="K63" s="16">
        <f xml:space="preserve"> SUMIFS('FS Qtr'!$J63:$GJ63, 'FS Qtr'!$J$4:$GJ$4, 'FS Ann'!K$4)</f>
        <v>0</v>
      </c>
      <c r="L63" s="16">
        <f xml:space="preserve"> SUMIFS('FS Qtr'!$J63:$GJ63, 'FS Qtr'!$J$4:$GJ$4, 'FS Ann'!L$4)</f>
        <v>0</v>
      </c>
      <c r="M63" s="16">
        <f xml:space="preserve"> SUMIFS('FS Qtr'!$J63:$GJ63, 'FS Qtr'!$J$4:$GJ$4, 'FS Ann'!M$4)</f>
        <v>0</v>
      </c>
      <c r="N63" s="16">
        <f xml:space="preserve"> SUMIFS('FS Qtr'!$J63:$GJ63, 'FS Qtr'!$J$4:$GJ$4, 'FS Ann'!N$4)</f>
        <v>0</v>
      </c>
      <c r="O63" s="16">
        <f xml:space="preserve"> SUMIFS('FS Qtr'!$J63:$GJ63, 'FS Qtr'!$J$4:$GJ$4, 'FS Ann'!O$4)</f>
        <v>0</v>
      </c>
      <c r="P63" s="16">
        <f xml:space="preserve"> SUMIFS('FS Qtr'!$J63:$GJ63, 'FS Qtr'!$J$4:$GJ$4, 'FS Ann'!P$4)</f>
        <v>0</v>
      </c>
      <c r="Q63" s="16">
        <f xml:space="preserve"> SUMIFS('FS Qtr'!$J63:$GJ63, 'FS Qtr'!$J$4:$GJ$4, 'FS Ann'!Q$4)</f>
        <v>0</v>
      </c>
      <c r="R63" s="16">
        <f xml:space="preserve"> SUMIFS('FS Qtr'!$J63:$GJ63, 'FS Qtr'!$J$4:$GJ$4, 'FS Ann'!R$4)</f>
        <v>0</v>
      </c>
      <c r="S63" s="16">
        <f xml:space="preserve"> SUMIFS('FS Qtr'!$J63:$GJ63, 'FS Qtr'!$J$4:$GJ$4, 'FS Ann'!S$4)</f>
        <v>0</v>
      </c>
      <c r="T63" s="16">
        <f xml:space="preserve"> SUMIFS('FS Qtr'!$J63:$GJ63, 'FS Qtr'!$J$4:$GJ$4, 'FS Ann'!T$4)</f>
        <v>0</v>
      </c>
      <c r="U63" s="16">
        <f xml:space="preserve"> SUMIFS('FS Qtr'!$J63:$GJ63, 'FS Qtr'!$J$4:$GJ$4, 'FS Ann'!U$4)</f>
        <v>0</v>
      </c>
      <c r="V63" s="16">
        <f xml:space="preserve"> SUMIFS('FS Qtr'!$J63:$GJ63, 'FS Qtr'!$J$4:$GJ$4, 'FS Ann'!V$4)</f>
        <v>0</v>
      </c>
      <c r="W63" s="16">
        <f xml:space="preserve"> SUMIFS('FS Qtr'!$J63:$GJ63, 'FS Qtr'!$J$4:$GJ$4, 'FS Ann'!W$4)</f>
        <v>0</v>
      </c>
      <c r="X63" s="16">
        <f xml:space="preserve"> SUMIFS('FS Qtr'!$J63:$GJ63, 'FS Qtr'!$J$4:$GJ$4, 'FS Ann'!X$4)</f>
        <v>0</v>
      </c>
      <c r="Y63" s="16">
        <f xml:space="preserve"> SUMIFS('FS Qtr'!$J63:$GJ63, 'FS Qtr'!$J$4:$GJ$4, 'FS Ann'!Y$4)</f>
        <v>0</v>
      </c>
      <c r="Z63" s="16">
        <f xml:space="preserve"> SUMIFS('FS Qtr'!$J63:$GJ63, 'FS Qtr'!$J$4:$GJ$4, 'FS Ann'!Z$4)</f>
        <v>0</v>
      </c>
      <c r="AA63" s="16">
        <f xml:space="preserve"> SUMIFS('FS Qtr'!$J63:$GJ63, 'FS Qtr'!$J$4:$GJ$4, 'FS Ann'!AA$4)</f>
        <v>0</v>
      </c>
      <c r="AB63" s="16">
        <f xml:space="preserve"> SUMIFS('FS Qtr'!$J63:$GJ63, 'FS Qtr'!$J$4:$GJ$4, 'FS Ann'!AB$4)</f>
        <v>0</v>
      </c>
      <c r="AC63" s="16">
        <f xml:space="preserve"> SUMIFS('FS Qtr'!$J63:$GJ63, 'FS Qtr'!$J$4:$GJ$4, 'FS Ann'!AC$4)</f>
        <v>0</v>
      </c>
      <c r="AD63" s="16">
        <f xml:space="preserve"> SUMIFS('FS Qtr'!$J63:$GJ63, 'FS Qtr'!$J$4:$GJ$4, 'FS Ann'!AD$4)</f>
        <v>0</v>
      </c>
      <c r="AE63" s="16">
        <f xml:space="preserve"> SUMIFS('FS Qtr'!$J63:$GJ63, 'FS Qtr'!$J$4:$GJ$4, 'FS Ann'!AE$4)</f>
        <v>-1278.5543096059353</v>
      </c>
      <c r="AF63" s="16">
        <f xml:space="preserve"> SUMIFS('FS Qtr'!$J63:$GJ63, 'FS Qtr'!$J$4:$GJ$4, 'FS Ann'!AF$4)</f>
        <v>-5449.9822293659417</v>
      </c>
      <c r="AG63" s="16">
        <f xml:space="preserve"> SUMIFS('FS Qtr'!$J63:$GJ63, 'FS Qtr'!$J$4:$GJ$4, 'FS Ann'!AG$4)</f>
        <v>-5332.3983171357368</v>
      </c>
      <c r="AH63" s="16">
        <f xml:space="preserve"> SUMIFS('FS Qtr'!$J63:$GJ63, 'FS Qtr'!$J$4:$GJ$4, 'FS Ann'!AH$4)</f>
        <v>-5215.5249855274624</v>
      </c>
      <c r="AI63" s="16">
        <f xml:space="preserve"> SUMIFS('FS Qtr'!$J63:$GJ63, 'FS Qtr'!$J$4:$GJ$4, 'FS Ann'!AI$4)</f>
        <v>-5098.7458525301154</v>
      </c>
      <c r="AJ63" s="16">
        <f xml:space="preserve"> SUMIFS('FS Qtr'!$J63:$GJ63, 'FS Qtr'!$J$4:$GJ$4, 'FS Ann'!AJ$4)</f>
        <v>-4982.0133755159677</v>
      </c>
      <c r="AK63" s="16">
        <f xml:space="preserve"> SUMIFS('FS Qtr'!$J63:$GJ63, 'FS Qtr'!$J$4:$GJ$4, 'FS Ann'!AK$4)</f>
        <v>-4863.7851410802159</v>
      </c>
      <c r="AL63" s="16">
        <f xml:space="preserve"> SUMIFS('FS Qtr'!$J63:$GJ63, 'FS Qtr'!$J$4:$GJ$4, 'FS Ann'!AL$4)</f>
        <v>-774.06756308419006</v>
      </c>
      <c r="AM63" s="16">
        <f xml:space="preserve"> SUMIFS('FS Qtr'!$J63:$GJ63, 'FS Qtr'!$J$4:$GJ$4, 'FS Ann'!AM$4)</f>
        <v>0</v>
      </c>
      <c r="AN63" s="16">
        <f xml:space="preserve"> SUMIFS('FS Qtr'!$J63:$GJ63, 'FS Qtr'!$J$4:$GJ$4, 'FS Ann'!AN$4)</f>
        <v>0</v>
      </c>
      <c r="AO63" s="16">
        <f xml:space="preserve"> SUMIFS('FS Qtr'!$J63:$GJ63, 'FS Qtr'!$J$4:$GJ$4, 'FS Ann'!AO$4)</f>
        <v>0</v>
      </c>
      <c r="AP63" s="16">
        <f xml:space="preserve"> SUMIFS('FS Qtr'!$J63:$GJ63, 'FS Qtr'!$J$4:$GJ$4, 'FS Ann'!AP$4)</f>
        <v>0</v>
      </c>
      <c r="AQ63" s="16">
        <f xml:space="preserve"> SUMIFS('FS Qtr'!$J63:$GJ63, 'FS Qtr'!$J$4:$GJ$4, 'FS Ann'!AQ$4)</f>
        <v>0</v>
      </c>
      <c r="AR63" s="16">
        <f xml:space="preserve"> SUMIFS('FS Qtr'!$J63:$GJ63, 'FS Qtr'!$J$4:$GJ$4, 'FS Ann'!AR$4)</f>
        <v>0</v>
      </c>
      <c r="AS63" s="16">
        <f xml:space="preserve"> SUMIFS('FS Qtr'!$J63:$GJ63, 'FS Qtr'!$J$4:$GJ$4, 'FS Ann'!AS$4)</f>
        <v>0</v>
      </c>
      <c r="AT63" s="16">
        <f xml:space="preserve"> SUMIFS('FS Qtr'!$J63:$GJ63, 'FS Qtr'!$J$4:$GJ$4, 'FS Ann'!AT$4)</f>
        <v>0</v>
      </c>
      <c r="AU63" s="16">
        <f xml:space="preserve"> SUMIFS('FS Qtr'!$J63:$GJ63, 'FS Qtr'!$J$4:$GJ$4, 'FS Ann'!AU$4)</f>
        <v>0</v>
      </c>
      <c r="AV63" s="16">
        <f xml:space="preserve"> SUMIFS('FS Qtr'!$J63:$GJ63, 'FS Qtr'!$J$4:$GJ$4, 'FS Ann'!AV$4)</f>
        <v>0</v>
      </c>
      <c r="AW63" s="16">
        <f xml:space="preserve"> SUMIFS('FS Qtr'!$J63:$GJ63, 'FS Qtr'!$J$4:$GJ$4, 'FS Ann'!AW$4)</f>
        <v>0</v>
      </c>
      <c r="AX63" s="16">
        <f xml:space="preserve"> SUMIFS('FS Qtr'!$J63:$GJ63, 'FS Qtr'!$J$4:$GJ$4, 'FS Ann'!AX$4)</f>
        <v>0</v>
      </c>
      <c r="AY63" s="16">
        <f xml:space="preserve"> SUMIFS('FS Qtr'!$J63:$GJ63, 'FS Qtr'!$J$4:$GJ$4, 'FS Ann'!AY$4)</f>
        <v>0</v>
      </c>
      <c r="AZ63" s="16">
        <f xml:space="preserve"> SUMIFS('FS Qtr'!$J63:$GJ63, 'FS Qtr'!$J$4:$GJ$4, 'FS Ann'!AZ$4)</f>
        <v>0</v>
      </c>
      <c r="BA63" s="16">
        <f xml:space="preserve"> SUMIFS('FS Qtr'!$J63:$GJ63, 'FS Qtr'!$J$4:$GJ$4, 'FS Ann'!BA$4)</f>
        <v>0</v>
      </c>
      <c r="BB63" s="16">
        <f xml:space="preserve"> SUMIFS('FS Qtr'!$J63:$GJ63, 'FS Qtr'!$J$4:$GJ$4, 'FS Ann'!BB$4)</f>
        <v>0</v>
      </c>
    </row>
    <row r="64" spans="1:54" outlineLevel="1" x14ac:dyDescent="0.25">
      <c r="A64" s="1"/>
      <c r="B64" s="1"/>
      <c r="C64" s="19"/>
      <c r="D64" s="89"/>
      <c r="E64" s="90" t="s">
        <v>57</v>
      </c>
      <c r="F64" s="90"/>
      <c r="G64" s="343" t="str">
        <f>SMU</f>
        <v>$ 000s</v>
      </c>
      <c r="H64" s="90">
        <f t="shared" si="8"/>
        <v>387.40745382606661</v>
      </c>
      <c r="I64" s="90"/>
      <c r="J64" s="90">
        <f t="shared" ref="J64:BB64" si="16" xml:space="preserve"> J61 + J63</f>
        <v>0</v>
      </c>
      <c r="K64" s="90">
        <f t="shared" si="16"/>
        <v>0</v>
      </c>
      <c r="L64" s="90">
        <f t="shared" si="16"/>
        <v>1.1101701238658279E-4</v>
      </c>
      <c r="M64" s="90">
        <f t="shared" si="16"/>
        <v>0</v>
      </c>
      <c r="N64" s="90">
        <f t="shared" si="16"/>
        <v>0</v>
      </c>
      <c r="O64" s="90">
        <f t="shared" si="16"/>
        <v>0</v>
      </c>
      <c r="P64" s="90">
        <f t="shared" si="16"/>
        <v>0</v>
      </c>
      <c r="Q64" s="90">
        <f t="shared" si="16"/>
        <v>2.2737367544323206E-12</v>
      </c>
      <c r="R64" s="90">
        <f t="shared" si="16"/>
        <v>0</v>
      </c>
      <c r="S64" s="90">
        <f t="shared" si="16"/>
        <v>0</v>
      </c>
      <c r="T64" s="90">
        <f t="shared" si="16"/>
        <v>-1.8189894035458565E-12</v>
      </c>
      <c r="U64" s="90">
        <f t="shared" si="16"/>
        <v>0</v>
      </c>
      <c r="V64" s="90">
        <f t="shared" si="16"/>
        <v>0</v>
      </c>
      <c r="W64" s="90">
        <f t="shared" si="16"/>
        <v>0</v>
      </c>
      <c r="X64" s="90">
        <f t="shared" si="16"/>
        <v>0</v>
      </c>
      <c r="Y64" s="90">
        <f t="shared" si="16"/>
        <v>0</v>
      </c>
      <c r="Z64" s="90">
        <f t="shared" si="16"/>
        <v>0</v>
      </c>
      <c r="AA64" s="90">
        <f t="shared" si="16"/>
        <v>0</v>
      </c>
      <c r="AB64" s="90">
        <f t="shared" si="16"/>
        <v>0</v>
      </c>
      <c r="AC64" s="90">
        <f t="shared" si="16"/>
        <v>0</v>
      </c>
      <c r="AD64" s="90">
        <f t="shared" si="16"/>
        <v>0</v>
      </c>
      <c r="AE64" s="90">
        <f t="shared" si="16"/>
        <v>0</v>
      </c>
      <c r="AF64" s="90">
        <f t="shared" si="16"/>
        <v>0</v>
      </c>
      <c r="AG64" s="90">
        <f t="shared" si="16"/>
        <v>0</v>
      </c>
      <c r="AH64" s="90">
        <f t="shared" si="16"/>
        <v>0</v>
      </c>
      <c r="AI64" s="90">
        <f t="shared" si="16"/>
        <v>0</v>
      </c>
      <c r="AJ64" s="90">
        <f t="shared" si="16"/>
        <v>0</v>
      </c>
      <c r="AK64" s="90">
        <f t="shared" si="16"/>
        <v>0</v>
      </c>
      <c r="AL64" s="90">
        <f t="shared" si="16"/>
        <v>387.41270473220254</v>
      </c>
      <c r="AM64" s="90">
        <f t="shared" si="16"/>
        <v>-3.3316884795854133E-4</v>
      </c>
      <c r="AN64" s="90">
        <f t="shared" si="16"/>
        <v>-3.333920361298862E-4</v>
      </c>
      <c r="AO64" s="90">
        <f t="shared" si="16"/>
        <v>-3.3360349669232054E-4</v>
      </c>
      <c r="AP64" s="90">
        <f t="shared" si="16"/>
        <v>-3.3475417020181145E-4</v>
      </c>
      <c r="AQ64" s="90">
        <f t="shared" si="16"/>
        <v>-3.3407812145125598E-4</v>
      </c>
      <c r="AR64" s="90">
        <f t="shared" si="16"/>
        <v>-3.3428412798297178E-4</v>
      </c>
      <c r="AS64" s="90">
        <f t="shared" si="16"/>
        <v>-3.345147526819155E-4</v>
      </c>
      <c r="AT64" s="90">
        <f t="shared" si="16"/>
        <v>-3.3566926998448418E-4</v>
      </c>
      <c r="AU64" s="90">
        <f t="shared" si="16"/>
        <v>-3.3497992955906634E-4</v>
      </c>
      <c r="AV64" s="90">
        <f t="shared" si="16"/>
        <v>-3.3521648443426765E-4</v>
      </c>
      <c r="AW64" s="90">
        <f t="shared" si="16"/>
        <v>-3.3545388771424737E-4</v>
      </c>
      <c r="AX64" s="90">
        <f t="shared" si="16"/>
        <v>-3.3660776149890592E-4</v>
      </c>
      <c r="AY64" s="90">
        <f t="shared" si="16"/>
        <v>-3.35958812643842E-4</v>
      </c>
      <c r="AZ64" s="90">
        <f t="shared" si="16"/>
        <v>-3.3621260110182198E-4</v>
      </c>
      <c r="BA64" s="90">
        <f t="shared" si="16"/>
        <v>-3.3643220808156783E-4</v>
      </c>
      <c r="BB64" s="90">
        <f t="shared" si="16"/>
        <v>-3.375966407542685E-4</v>
      </c>
    </row>
    <row r="65" spans="1:54" outlineLevel="1" x14ac:dyDescent="0.25">
      <c r="A65" s="1"/>
      <c r="B65" s="1"/>
      <c r="C65" s="19"/>
      <c r="D65" s="89"/>
      <c r="E65" s="16"/>
      <c r="F65" s="16"/>
      <c r="G65" s="403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</row>
    <row r="66" spans="1:54" outlineLevel="1" x14ac:dyDescent="0.25">
      <c r="A66" s="1"/>
      <c r="B66" s="1"/>
      <c r="C66" s="19"/>
      <c r="D66" s="89"/>
      <c r="E66" s="16"/>
      <c r="F66" s="16"/>
      <c r="G66" s="403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4" x14ac:dyDescent="0.25">
      <c r="A67" s="1" t="s">
        <v>61</v>
      </c>
      <c r="B67" s="1"/>
      <c r="C67" s="19"/>
      <c r="D67" s="89"/>
      <c r="E67" s="16"/>
      <c r="F67" s="16"/>
      <c r="G67" s="403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outlineLevel="1" x14ac:dyDescent="0.25">
      <c r="A68" s="1"/>
      <c r="B68" s="1"/>
      <c r="C68" s="19"/>
      <c r="D68" s="89"/>
      <c r="E68" s="16"/>
      <c r="F68" s="16"/>
      <c r="G68" s="403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</row>
    <row r="69" spans="1:54" outlineLevel="1" x14ac:dyDescent="0.25">
      <c r="A69" s="1"/>
      <c r="B69" s="1" t="s">
        <v>62</v>
      </c>
      <c r="C69" s="19"/>
      <c r="D69" s="89"/>
      <c r="E69" s="16"/>
      <c r="F69" s="16"/>
      <c r="G69" s="403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</row>
    <row r="70" spans="1:54" outlineLevel="1" x14ac:dyDescent="0.25">
      <c r="A70" s="1"/>
      <c r="B70" s="1"/>
      <c r="C70" s="19"/>
      <c r="D70" s="89"/>
      <c r="E70" s="16" t="str">
        <f xml:space="preserve"> 'FS Qtr'!E70</f>
        <v>Solar asset balance balance</v>
      </c>
      <c r="F70" s="16">
        <f xml:space="preserve"> 'FS Qtr'!F70</f>
        <v>0</v>
      </c>
      <c r="G70" s="403" t="str">
        <f xml:space="preserve"> 'FS Qtr'!G70</f>
        <v>$ 000s</v>
      </c>
      <c r="H70" s="16"/>
      <c r="I70" s="16"/>
      <c r="J70" s="16">
        <f xml:space="preserve"> SUMIFS( 'FS Qtr'!$J70:$GJ70, 'FS Qtr'!$J$2:$GJ$2, 'FS Ann'!J$2)</f>
        <v>0</v>
      </c>
      <c r="K70" s="16">
        <f xml:space="preserve"> SUMIFS( 'FS Qtr'!$J70:$GJ70, 'FS Qtr'!$J$2:$GJ$2, 'FS Ann'!K$2)</f>
        <v>0</v>
      </c>
      <c r="L70" s="16">
        <f xml:space="preserve"> SUMIFS( 'FS Qtr'!$J70:$GJ70, 'FS Qtr'!$J$2:$GJ$2, 'FS Ann'!L$2)</f>
        <v>81100</v>
      </c>
      <c r="M70" s="16">
        <f xml:space="preserve"> SUMIFS( 'FS Qtr'!$J70:$GJ70, 'FS Qtr'!$J$2:$GJ$2, 'FS Ann'!M$2)</f>
        <v>75693.333333333314</v>
      </c>
      <c r="N70" s="16">
        <f xml:space="preserve"> SUMIFS( 'FS Qtr'!$J70:$GJ70, 'FS Qtr'!$J$2:$GJ$2, 'FS Ann'!N$2)</f>
        <v>70286.666666666628</v>
      </c>
      <c r="O70" s="16">
        <f xml:space="preserve"> SUMIFS( 'FS Qtr'!$J70:$GJ70, 'FS Qtr'!$J$2:$GJ$2, 'FS Ann'!O$2)</f>
        <v>64879.999999999949</v>
      </c>
      <c r="P70" s="16">
        <f xml:space="preserve"> SUMIFS( 'FS Qtr'!$J70:$GJ70, 'FS Qtr'!$J$2:$GJ$2, 'FS Ann'!P$2)</f>
        <v>59473.333333333292</v>
      </c>
      <c r="Q70" s="16">
        <f xml:space="preserve"> SUMIFS( 'FS Qtr'!$J70:$GJ70, 'FS Qtr'!$J$2:$GJ$2, 'FS Ann'!Q$2)</f>
        <v>54066.666666666635</v>
      </c>
      <c r="R70" s="16">
        <f xml:space="preserve"> SUMIFS( 'FS Qtr'!$J70:$GJ70, 'FS Qtr'!$J$2:$GJ$2, 'FS Ann'!R$2)</f>
        <v>48659.999999999978</v>
      </c>
      <c r="S70" s="16">
        <f xml:space="preserve"> SUMIFS( 'FS Qtr'!$J70:$GJ70, 'FS Qtr'!$J$2:$GJ$2, 'FS Ann'!S$2)</f>
        <v>43253.333333333321</v>
      </c>
      <c r="T70" s="16">
        <f xml:space="preserve"> SUMIFS( 'FS Qtr'!$J70:$GJ70, 'FS Qtr'!$J$2:$GJ$2, 'FS Ann'!T$2)</f>
        <v>37846.666666666664</v>
      </c>
      <c r="U70" s="16">
        <f xml:space="preserve"> SUMIFS( 'FS Qtr'!$J70:$GJ70, 'FS Qtr'!$J$2:$GJ$2, 'FS Ann'!U$2)</f>
        <v>32440.000000000004</v>
      </c>
      <c r="V70" s="16">
        <f xml:space="preserve"> SUMIFS( 'FS Qtr'!$J70:$GJ70, 'FS Qtr'!$J$2:$GJ$2, 'FS Ann'!V$2)</f>
        <v>27033.333333333332</v>
      </c>
      <c r="W70" s="16">
        <f xml:space="preserve"> SUMIFS( 'FS Qtr'!$J70:$GJ70, 'FS Qtr'!$J$2:$GJ$2, 'FS Ann'!W$2)</f>
        <v>21626.666666666661</v>
      </c>
      <c r="X70" s="16">
        <f xml:space="preserve"> SUMIFS( 'FS Qtr'!$J70:$GJ70, 'FS Qtr'!$J$2:$GJ$2, 'FS Ann'!X$2)</f>
        <v>16219.999999999991</v>
      </c>
      <c r="Y70" s="16">
        <f xml:space="preserve"> SUMIFS( 'FS Qtr'!$J70:$GJ70, 'FS Qtr'!$J$2:$GJ$2, 'FS Ann'!Y$2)</f>
        <v>10813.333333333327</v>
      </c>
      <c r="Z70" s="16">
        <f xml:space="preserve"> SUMIFS( 'FS Qtr'!$J70:$GJ70, 'FS Qtr'!$J$2:$GJ$2, 'FS Ann'!Z$2)</f>
        <v>5406.6666666666597</v>
      </c>
      <c r="AA70" s="16">
        <f xml:space="preserve"> SUMIFS( 'FS Qtr'!$J70:$GJ70, 'FS Qtr'!$J$2:$GJ$2, 'FS Ann'!AA$2)</f>
        <v>-7.73070496506989E-12</v>
      </c>
      <c r="AB70" s="16">
        <f xml:space="preserve"> SUMIFS( 'FS Qtr'!$J70:$GJ70, 'FS Qtr'!$J$2:$GJ$2, 'FS Ann'!AB$2)</f>
        <v>-7.73070496506989E-12</v>
      </c>
      <c r="AC70" s="16">
        <f xml:space="preserve"> SUMIFS( 'FS Qtr'!$J70:$GJ70, 'FS Qtr'!$J$2:$GJ$2, 'FS Ann'!AC$2)</f>
        <v>-7.73070496506989E-12</v>
      </c>
      <c r="AD70" s="16">
        <f xml:space="preserve"> SUMIFS( 'FS Qtr'!$J70:$GJ70, 'FS Qtr'!$J$2:$GJ$2, 'FS Ann'!AD$2)</f>
        <v>-7.73070496506989E-12</v>
      </c>
      <c r="AE70" s="16">
        <f xml:space="preserve"> SUMIFS( 'FS Qtr'!$J70:$GJ70, 'FS Qtr'!$J$2:$GJ$2, 'FS Ann'!AE$2)</f>
        <v>-7.73070496506989E-12</v>
      </c>
      <c r="AF70" s="16">
        <f xml:space="preserve"> SUMIFS( 'FS Qtr'!$J70:$GJ70, 'FS Qtr'!$J$2:$GJ$2, 'FS Ann'!AF$2)</f>
        <v>-7.73070496506989E-12</v>
      </c>
      <c r="AG70" s="16">
        <f xml:space="preserve"> SUMIFS( 'FS Qtr'!$J70:$GJ70, 'FS Qtr'!$J$2:$GJ$2, 'FS Ann'!AG$2)</f>
        <v>-7.73070496506989E-12</v>
      </c>
      <c r="AH70" s="16">
        <f xml:space="preserve"> SUMIFS( 'FS Qtr'!$J70:$GJ70, 'FS Qtr'!$J$2:$GJ$2, 'FS Ann'!AH$2)</f>
        <v>-7.73070496506989E-12</v>
      </c>
      <c r="AI70" s="16">
        <f xml:space="preserve"> SUMIFS( 'FS Qtr'!$J70:$GJ70, 'FS Qtr'!$J$2:$GJ$2, 'FS Ann'!AI$2)</f>
        <v>-7.73070496506989E-12</v>
      </c>
      <c r="AJ70" s="16">
        <f xml:space="preserve"> SUMIFS( 'FS Qtr'!$J70:$GJ70, 'FS Qtr'!$J$2:$GJ$2, 'FS Ann'!AJ$2)</f>
        <v>-7.73070496506989E-12</v>
      </c>
      <c r="AK70" s="16">
        <f xml:space="preserve"> SUMIFS( 'FS Qtr'!$J70:$GJ70, 'FS Qtr'!$J$2:$GJ$2, 'FS Ann'!AK$2)</f>
        <v>-7.73070496506989E-12</v>
      </c>
      <c r="AL70" s="16">
        <f xml:space="preserve"> SUMIFS( 'FS Qtr'!$J70:$GJ70, 'FS Qtr'!$J$2:$GJ$2, 'FS Ann'!AL$2)</f>
        <v>-7.73070496506989E-12</v>
      </c>
      <c r="AM70" s="16">
        <f xml:space="preserve"> SUMIFS( 'FS Qtr'!$J70:$GJ70, 'FS Qtr'!$J$2:$GJ$2, 'FS Ann'!AM$2)</f>
        <v>-7.73070496506989E-12</v>
      </c>
      <c r="AN70" s="16">
        <f xml:space="preserve"> SUMIFS( 'FS Qtr'!$J70:$GJ70, 'FS Qtr'!$J$2:$GJ$2, 'FS Ann'!AN$2)</f>
        <v>-7.73070496506989E-12</v>
      </c>
      <c r="AO70" s="16">
        <f xml:space="preserve"> SUMIFS( 'FS Qtr'!$J70:$GJ70, 'FS Qtr'!$J$2:$GJ$2, 'FS Ann'!AO$2)</f>
        <v>-7.73070496506989E-12</v>
      </c>
      <c r="AP70" s="16">
        <f xml:space="preserve"> SUMIFS( 'FS Qtr'!$J70:$GJ70, 'FS Qtr'!$J$2:$GJ$2, 'FS Ann'!AP$2)</f>
        <v>-7.73070496506989E-12</v>
      </c>
      <c r="AQ70" s="16">
        <f xml:space="preserve"> SUMIFS( 'FS Qtr'!$J70:$GJ70, 'FS Qtr'!$J$2:$GJ$2, 'FS Ann'!AQ$2)</f>
        <v>-7.73070496506989E-12</v>
      </c>
      <c r="AR70" s="16">
        <f xml:space="preserve"> SUMIFS( 'FS Qtr'!$J70:$GJ70, 'FS Qtr'!$J$2:$GJ$2, 'FS Ann'!AR$2)</f>
        <v>-7.73070496506989E-12</v>
      </c>
      <c r="AS70" s="16">
        <f xml:space="preserve"> SUMIFS( 'FS Qtr'!$J70:$GJ70, 'FS Qtr'!$J$2:$GJ$2, 'FS Ann'!AS$2)</f>
        <v>-7.73070496506989E-12</v>
      </c>
      <c r="AT70" s="16">
        <f xml:space="preserve"> SUMIFS( 'FS Qtr'!$J70:$GJ70, 'FS Qtr'!$J$2:$GJ$2, 'FS Ann'!AT$2)</f>
        <v>-7.73070496506989E-12</v>
      </c>
      <c r="AU70" s="16">
        <f xml:space="preserve"> SUMIFS( 'FS Qtr'!$J70:$GJ70, 'FS Qtr'!$J$2:$GJ$2, 'FS Ann'!AU$2)</f>
        <v>-7.73070496506989E-12</v>
      </c>
      <c r="AV70" s="16">
        <f xml:space="preserve"> SUMIFS( 'FS Qtr'!$J70:$GJ70, 'FS Qtr'!$J$2:$GJ$2, 'FS Ann'!AV$2)</f>
        <v>-7.73070496506989E-12</v>
      </c>
      <c r="AW70" s="16">
        <f xml:space="preserve"> SUMIFS( 'FS Qtr'!$J70:$GJ70, 'FS Qtr'!$J$2:$GJ$2, 'FS Ann'!AW$2)</f>
        <v>-7.73070496506989E-12</v>
      </c>
      <c r="AX70" s="16">
        <f xml:space="preserve"> SUMIFS( 'FS Qtr'!$J70:$GJ70, 'FS Qtr'!$J$2:$GJ$2, 'FS Ann'!AX$2)</f>
        <v>-7.73070496506989E-12</v>
      </c>
      <c r="AY70" s="16">
        <f xml:space="preserve"> SUMIFS( 'FS Qtr'!$J70:$GJ70, 'FS Qtr'!$J$2:$GJ$2, 'FS Ann'!AY$2)</f>
        <v>-7.73070496506989E-12</v>
      </c>
      <c r="AZ70" s="16">
        <f xml:space="preserve"> SUMIFS( 'FS Qtr'!$J70:$GJ70, 'FS Qtr'!$J$2:$GJ$2, 'FS Ann'!AZ$2)</f>
        <v>-7.73070496506989E-12</v>
      </c>
      <c r="BA70" s="16">
        <f xml:space="preserve"> SUMIFS( 'FS Qtr'!$J70:$GJ70, 'FS Qtr'!$J$2:$GJ$2, 'FS Ann'!BA$2)</f>
        <v>-7.73070496506989E-12</v>
      </c>
      <c r="BB70" s="16">
        <f xml:space="preserve"> SUMIFS( 'FS Qtr'!$J70:$GJ70, 'FS Qtr'!$J$2:$GJ$2, 'FS Ann'!BB$2)</f>
        <v>-7.73070496506989E-12</v>
      </c>
    </row>
    <row r="71" spans="1:54" outlineLevel="1" x14ac:dyDescent="0.25">
      <c r="A71" s="1"/>
      <c r="B71" s="1"/>
      <c r="C71" s="19"/>
      <c r="D71" s="89"/>
      <c r="E71" s="16" t="str">
        <f xml:space="preserve"> 'FS Qtr'!E71</f>
        <v>Capitalised finance costs balance</v>
      </c>
      <c r="F71" s="16">
        <f xml:space="preserve"> 'FS Qtr'!F71</f>
        <v>0</v>
      </c>
      <c r="G71" s="403" t="str">
        <f xml:space="preserve"> 'FS Qtr'!G71</f>
        <v>$ 000s</v>
      </c>
      <c r="H71" s="16"/>
      <c r="I71" s="16"/>
      <c r="J71" s="16">
        <f xml:space="preserve"> SUMIFS( 'FS Qtr'!$J71:$GJ71, 'FS Qtr'!$J$2:$GJ$2, 'FS Ann'!J$2)</f>
        <v>0</v>
      </c>
      <c r="K71" s="16">
        <f xml:space="preserve"> SUMIFS( 'FS Qtr'!$J71:$GJ71, 'FS Qtr'!$J$2:$GJ$2, 'FS Ann'!K$2)</f>
        <v>0</v>
      </c>
      <c r="L71" s="16">
        <f xml:space="preserve"> SUMIFS( 'FS Qtr'!$J71:$GJ71, 'FS Qtr'!$J$2:$GJ$2, 'FS Ann'!L$2)</f>
        <v>2421.2993055623169</v>
      </c>
      <c r="M71" s="16">
        <f xml:space="preserve"> SUMIFS( 'FS Qtr'!$J71:$GJ71, 'FS Qtr'!$J$2:$GJ$2, 'FS Ann'!M$2)</f>
        <v>2179.1693750060854</v>
      </c>
      <c r="N71" s="16">
        <f xml:space="preserve"> SUMIFS( 'FS Qtr'!$J71:$GJ71, 'FS Qtr'!$J$2:$GJ$2, 'FS Ann'!N$2)</f>
        <v>1937.0394444498538</v>
      </c>
      <c r="O71" s="16">
        <f xml:space="preserve"> SUMIFS( 'FS Qtr'!$J71:$GJ71, 'FS Qtr'!$J$2:$GJ$2, 'FS Ann'!O$2)</f>
        <v>1694.9095138936223</v>
      </c>
      <c r="P71" s="16">
        <f xml:space="preserve"> SUMIFS( 'FS Qtr'!$J71:$GJ71, 'FS Qtr'!$J$2:$GJ$2, 'FS Ann'!P$2)</f>
        <v>1452.7795833373907</v>
      </c>
      <c r="Q71" s="16">
        <f xml:space="preserve"> SUMIFS( 'FS Qtr'!$J71:$GJ71, 'FS Qtr'!$J$2:$GJ$2, 'FS Ann'!Q$2)</f>
        <v>1210.6496527811591</v>
      </c>
      <c r="R71" s="16">
        <f xml:space="preserve"> SUMIFS( 'FS Qtr'!$J71:$GJ71, 'FS Qtr'!$J$2:$GJ$2, 'FS Ann'!R$2)</f>
        <v>968.51972222492759</v>
      </c>
      <c r="S71" s="16">
        <f xml:space="preserve"> SUMIFS( 'FS Qtr'!$J71:$GJ71, 'FS Qtr'!$J$2:$GJ$2, 'FS Ann'!S$2)</f>
        <v>726.38979166869603</v>
      </c>
      <c r="T71" s="16">
        <f xml:space="preserve"> SUMIFS( 'FS Qtr'!$J71:$GJ71, 'FS Qtr'!$J$2:$GJ$2, 'FS Ann'!T$2)</f>
        <v>484.25986111246442</v>
      </c>
      <c r="U71" s="16">
        <f xml:space="preserve"> SUMIFS( 'FS Qtr'!$J71:$GJ71, 'FS Qtr'!$J$2:$GJ$2, 'FS Ann'!U$2)</f>
        <v>242.12993055623267</v>
      </c>
      <c r="V71" s="16">
        <f xml:space="preserve"> SUMIFS( 'FS Qtr'!$J71:$GJ71, 'FS Qtr'!$J$2:$GJ$2, 'FS Ann'!V$2)</f>
        <v>9.8054897534893826E-13</v>
      </c>
      <c r="W71" s="16">
        <f xml:space="preserve"> SUMIFS( 'FS Qtr'!$J71:$GJ71, 'FS Qtr'!$J$2:$GJ$2, 'FS Ann'!W$2)</f>
        <v>-242.1299305562307</v>
      </c>
      <c r="X71" s="16">
        <f xml:space="preserve"> SUMIFS( 'FS Qtr'!$J71:$GJ71, 'FS Qtr'!$J$2:$GJ$2, 'FS Ann'!X$2)</f>
        <v>-484.25986111246249</v>
      </c>
      <c r="Y71" s="16">
        <f xml:space="preserve"> SUMIFS( 'FS Qtr'!$J71:$GJ71, 'FS Qtr'!$J$2:$GJ$2, 'FS Ann'!Y$2)</f>
        <v>-484.25986111246249</v>
      </c>
      <c r="Z71" s="16">
        <f xml:space="preserve"> SUMIFS( 'FS Qtr'!$J71:$GJ71, 'FS Qtr'!$J$2:$GJ$2, 'FS Ann'!Z$2)</f>
        <v>-484.25986111246249</v>
      </c>
      <c r="AA71" s="16">
        <f xml:space="preserve"> SUMIFS( 'FS Qtr'!$J71:$GJ71, 'FS Qtr'!$J$2:$GJ$2, 'FS Ann'!AA$2)</f>
        <v>-484.25986111246249</v>
      </c>
      <c r="AB71" s="16">
        <f xml:space="preserve"> SUMIFS( 'FS Qtr'!$J71:$GJ71, 'FS Qtr'!$J$2:$GJ$2, 'FS Ann'!AB$2)</f>
        <v>-484.25986111246249</v>
      </c>
      <c r="AC71" s="16">
        <f xml:space="preserve"> SUMIFS( 'FS Qtr'!$J71:$GJ71, 'FS Qtr'!$J$2:$GJ$2, 'FS Ann'!AC$2)</f>
        <v>-484.25986111246249</v>
      </c>
      <c r="AD71" s="16">
        <f xml:space="preserve"> SUMIFS( 'FS Qtr'!$J71:$GJ71, 'FS Qtr'!$J$2:$GJ$2, 'FS Ann'!AD$2)</f>
        <v>-484.25986111246249</v>
      </c>
      <c r="AE71" s="16">
        <f xml:space="preserve"> SUMIFS( 'FS Qtr'!$J71:$GJ71, 'FS Qtr'!$J$2:$GJ$2, 'FS Ann'!AE$2)</f>
        <v>-484.25986111246249</v>
      </c>
      <c r="AF71" s="16">
        <f xml:space="preserve"> SUMIFS( 'FS Qtr'!$J71:$GJ71, 'FS Qtr'!$J$2:$GJ$2, 'FS Ann'!AF$2)</f>
        <v>-484.25986111246249</v>
      </c>
      <c r="AG71" s="16">
        <f xml:space="preserve"> SUMIFS( 'FS Qtr'!$J71:$GJ71, 'FS Qtr'!$J$2:$GJ$2, 'FS Ann'!AG$2)</f>
        <v>-484.25986111246249</v>
      </c>
      <c r="AH71" s="16">
        <f xml:space="preserve"> SUMIFS( 'FS Qtr'!$J71:$GJ71, 'FS Qtr'!$J$2:$GJ$2, 'FS Ann'!AH$2)</f>
        <v>-484.25986111246249</v>
      </c>
      <c r="AI71" s="16">
        <f xml:space="preserve"> SUMIFS( 'FS Qtr'!$J71:$GJ71, 'FS Qtr'!$J$2:$GJ$2, 'FS Ann'!AI$2)</f>
        <v>-484.25986111246249</v>
      </c>
      <c r="AJ71" s="16">
        <f xml:space="preserve"> SUMIFS( 'FS Qtr'!$J71:$GJ71, 'FS Qtr'!$J$2:$GJ$2, 'FS Ann'!AJ$2)</f>
        <v>-484.25986111246249</v>
      </c>
      <c r="AK71" s="16">
        <f xml:space="preserve"> SUMIFS( 'FS Qtr'!$J71:$GJ71, 'FS Qtr'!$J$2:$GJ$2, 'FS Ann'!AK$2)</f>
        <v>-484.25986111246249</v>
      </c>
      <c r="AL71" s="16">
        <f xml:space="preserve"> SUMIFS( 'FS Qtr'!$J71:$GJ71, 'FS Qtr'!$J$2:$GJ$2, 'FS Ann'!AL$2)</f>
        <v>-484.25986111246249</v>
      </c>
      <c r="AM71" s="16">
        <f xml:space="preserve"> SUMIFS( 'FS Qtr'!$J71:$GJ71, 'FS Qtr'!$J$2:$GJ$2, 'FS Ann'!AM$2)</f>
        <v>-484.25986111246249</v>
      </c>
      <c r="AN71" s="16">
        <f xml:space="preserve"> SUMIFS( 'FS Qtr'!$J71:$GJ71, 'FS Qtr'!$J$2:$GJ$2, 'FS Ann'!AN$2)</f>
        <v>-484.25986111246249</v>
      </c>
      <c r="AO71" s="16">
        <f xml:space="preserve"> SUMIFS( 'FS Qtr'!$J71:$GJ71, 'FS Qtr'!$J$2:$GJ$2, 'FS Ann'!AO$2)</f>
        <v>-484.25986111246249</v>
      </c>
      <c r="AP71" s="16">
        <f xml:space="preserve"> SUMIFS( 'FS Qtr'!$J71:$GJ71, 'FS Qtr'!$J$2:$GJ$2, 'FS Ann'!AP$2)</f>
        <v>-484.25986111246249</v>
      </c>
      <c r="AQ71" s="16">
        <f xml:space="preserve"> SUMIFS( 'FS Qtr'!$J71:$GJ71, 'FS Qtr'!$J$2:$GJ$2, 'FS Ann'!AQ$2)</f>
        <v>-484.25986111246249</v>
      </c>
      <c r="AR71" s="16">
        <f xml:space="preserve"> SUMIFS( 'FS Qtr'!$J71:$GJ71, 'FS Qtr'!$J$2:$GJ$2, 'FS Ann'!AR$2)</f>
        <v>-484.25986111246249</v>
      </c>
      <c r="AS71" s="16">
        <f xml:space="preserve"> SUMIFS( 'FS Qtr'!$J71:$GJ71, 'FS Qtr'!$J$2:$GJ$2, 'FS Ann'!AS$2)</f>
        <v>-484.25986111246249</v>
      </c>
      <c r="AT71" s="16">
        <f xml:space="preserve"> SUMIFS( 'FS Qtr'!$J71:$GJ71, 'FS Qtr'!$J$2:$GJ$2, 'FS Ann'!AT$2)</f>
        <v>-484.25986111246249</v>
      </c>
      <c r="AU71" s="16">
        <f xml:space="preserve"> SUMIFS( 'FS Qtr'!$J71:$GJ71, 'FS Qtr'!$J$2:$GJ$2, 'FS Ann'!AU$2)</f>
        <v>-484.25986111246249</v>
      </c>
      <c r="AV71" s="16">
        <f xml:space="preserve"> SUMIFS( 'FS Qtr'!$J71:$GJ71, 'FS Qtr'!$J$2:$GJ$2, 'FS Ann'!AV$2)</f>
        <v>-484.25986111246249</v>
      </c>
      <c r="AW71" s="16">
        <f xml:space="preserve"> SUMIFS( 'FS Qtr'!$J71:$GJ71, 'FS Qtr'!$J$2:$GJ$2, 'FS Ann'!AW$2)</f>
        <v>-484.25986111246249</v>
      </c>
      <c r="AX71" s="16">
        <f xml:space="preserve"> SUMIFS( 'FS Qtr'!$J71:$GJ71, 'FS Qtr'!$J$2:$GJ$2, 'FS Ann'!AX$2)</f>
        <v>-484.25986111246249</v>
      </c>
      <c r="AY71" s="16">
        <f xml:space="preserve"> SUMIFS( 'FS Qtr'!$J71:$GJ71, 'FS Qtr'!$J$2:$GJ$2, 'FS Ann'!AY$2)</f>
        <v>-484.25986111246249</v>
      </c>
      <c r="AZ71" s="16">
        <f xml:space="preserve"> SUMIFS( 'FS Qtr'!$J71:$GJ71, 'FS Qtr'!$J$2:$GJ$2, 'FS Ann'!AZ$2)</f>
        <v>-484.25986111246249</v>
      </c>
      <c r="BA71" s="16">
        <f xml:space="preserve"> SUMIFS( 'FS Qtr'!$J71:$GJ71, 'FS Qtr'!$J$2:$GJ$2, 'FS Ann'!BA$2)</f>
        <v>-484.25986111246249</v>
      </c>
      <c r="BB71" s="16">
        <f xml:space="preserve"> SUMIFS( 'FS Qtr'!$J71:$GJ71, 'FS Qtr'!$J$2:$GJ$2, 'FS Ann'!BB$2)</f>
        <v>-484.25986111246249</v>
      </c>
    </row>
    <row r="72" spans="1:54" outlineLevel="1" x14ac:dyDescent="0.25">
      <c r="A72" s="1"/>
      <c r="B72" s="1"/>
      <c r="C72" s="19"/>
      <c r="D72" s="89"/>
      <c r="E72" s="90" t="s">
        <v>62</v>
      </c>
      <c r="F72" s="90"/>
      <c r="G72" s="343" t="str">
        <f>SMU</f>
        <v>$ 000s</v>
      </c>
      <c r="H72" s="90"/>
      <c r="I72" s="90"/>
      <c r="J72" s="90">
        <f t="shared" ref="J72:BB72" si="17">SUM(J70:J71)</f>
        <v>0</v>
      </c>
      <c r="K72" s="90">
        <f t="shared" si="17"/>
        <v>0</v>
      </c>
      <c r="L72" s="90">
        <f t="shared" si="17"/>
        <v>83521.299305562323</v>
      </c>
      <c r="M72" s="90">
        <f t="shared" si="17"/>
        <v>77872.502708339394</v>
      </c>
      <c r="N72" s="90">
        <f t="shared" si="17"/>
        <v>72223.70611111648</v>
      </c>
      <c r="O72" s="90">
        <f t="shared" si="17"/>
        <v>66574.909513893566</v>
      </c>
      <c r="P72" s="90">
        <f t="shared" si="17"/>
        <v>60926.112916670681</v>
      </c>
      <c r="Q72" s="90">
        <f t="shared" si="17"/>
        <v>55277.316319447797</v>
      </c>
      <c r="R72" s="90">
        <f t="shared" si="17"/>
        <v>49628.519722224904</v>
      </c>
      <c r="S72" s="90">
        <f t="shared" si="17"/>
        <v>43979.72312500202</v>
      </c>
      <c r="T72" s="90">
        <f t="shared" si="17"/>
        <v>38330.926527779127</v>
      </c>
      <c r="U72" s="90">
        <f t="shared" si="17"/>
        <v>32682.129930556235</v>
      </c>
      <c r="V72" s="90">
        <f t="shared" si="17"/>
        <v>27033.333333333332</v>
      </c>
      <c r="W72" s="90">
        <f t="shared" si="17"/>
        <v>21384.536736110429</v>
      </c>
      <c r="X72" s="90">
        <f t="shared" si="17"/>
        <v>15735.740138887528</v>
      </c>
      <c r="Y72" s="90">
        <f t="shared" si="17"/>
        <v>10329.073472220864</v>
      </c>
      <c r="Z72" s="90">
        <f t="shared" si="17"/>
        <v>4922.4068055541975</v>
      </c>
      <c r="AA72" s="90">
        <f t="shared" si="17"/>
        <v>-484.25986111247022</v>
      </c>
      <c r="AB72" s="90">
        <f t="shared" si="17"/>
        <v>-484.25986111247022</v>
      </c>
      <c r="AC72" s="90">
        <f t="shared" si="17"/>
        <v>-484.25986111247022</v>
      </c>
      <c r="AD72" s="90">
        <f t="shared" si="17"/>
        <v>-484.25986111247022</v>
      </c>
      <c r="AE72" s="90">
        <f t="shared" si="17"/>
        <v>-484.25986111247022</v>
      </c>
      <c r="AF72" s="90">
        <f t="shared" si="17"/>
        <v>-484.25986111247022</v>
      </c>
      <c r="AG72" s="90">
        <f t="shared" si="17"/>
        <v>-484.25986111247022</v>
      </c>
      <c r="AH72" s="90">
        <f t="shared" si="17"/>
        <v>-484.25986111247022</v>
      </c>
      <c r="AI72" s="90">
        <f t="shared" si="17"/>
        <v>-484.25986111247022</v>
      </c>
      <c r="AJ72" s="90">
        <f t="shared" si="17"/>
        <v>-484.25986111247022</v>
      </c>
      <c r="AK72" s="90">
        <f t="shared" si="17"/>
        <v>-484.25986111247022</v>
      </c>
      <c r="AL72" s="90">
        <f t="shared" si="17"/>
        <v>-484.25986111247022</v>
      </c>
      <c r="AM72" s="90">
        <f t="shared" si="17"/>
        <v>-484.25986111247022</v>
      </c>
      <c r="AN72" s="90">
        <f t="shared" si="17"/>
        <v>-484.25986111247022</v>
      </c>
      <c r="AO72" s="90">
        <f t="shared" si="17"/>
        <v>-484.25986111247022</v>
      </c>
      <c r="AP72" s="90">
        <f t="shared" si="17"/>
        <v>-484.25986111247022</v>
      </c>
      <c r="AQ72" s="90">
        <f t="shared" si="17"/>
        <v>-484.25986111247022</v>
      </c>
      <c r="AR72" s="90">
        <f t="shared" si="17"/>
        <v>-484.25986111247022</v>
      </c>
      <c r="AS72" s="90">
        <f t="shared" si="17"/>
        <v>-484.25986111247022</v>
      </c>
      <c r="AT72" s="90">
        <f t="shared" si="17"/>
        <v>-484.25986111247022</v>
      </c>
      <c r="AU72" s="90">
        <f t="shared" si="17"/>
        <v>-484.25986111247022</v>
      </c>
      <c r="AV72" s="90">
        <f t="shared" si="17"/>
        <v>-484.25986111247022</v>
      </c>
      <c r="AW72" s="90">
        <f t="shared" si="17"/>
        <v>-484.25986111247022</v>
      </c>
      <c r="AX72" s="90">
        <f t="shared" si="17"/>
        <v>-484.25986111247022</v>
      </c>
      <c r="AY72" s="90">
        <f t="shared" si="17"/>
        <v>-484.25986111247022</v>
      </c>
      <c r="AZ72" s="90">
        <f t="shared" si="17"/>
        <v>-484.25986111247022</v>
      </c>
      <c r="BA72" s="90">
        <f t="shared" si="17"/>
        <v>-484.25986111247022</v>
      </c>
      <c r="BB72" s="90">
        <f t="shared" si="17"/>
        <v>-484.25986111247022</v>
      </c>
    </row>
    <row r="73" spans="1:54" outlineLevel="1" x14ac:dyDescent="0.25">
      <c r="A73" s="1"/>
      <c r="B73" s="1"/>
      <c r="C73" s="19"/>
      <c r="D73" s="89"/>
      <c r="E73" s="16"/>
      <c r="F73" s="16"/>
      <c r="G73" s="403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outlineLevel="1" x14ac:dyDescent="0.25">
      <c r="A74" s="1"/>
      <c r="B74" s="1" t="s">
        <v>58</v>
      </c>
      <c r="C74" s="19"/>
      <c r="D74" s="89"/>
      <c r="E74" s="16"/>
      <c r="F74" s="16"/>
      <c r="G74" s="403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outlineLevel="1" x14ac:dyDescent="0.25">
      <c r="A75" s="1"/>
      <c r="B75" s="1"/>
      <c r="C75" s="19"/>
      <c r="D75" s="89"/>
      <c r="E75" s="16" t="str">
        <f xml:space="preserve"> 'FS Qtr'!E75</f>
        <v>Retained cash balance</v>
      </c>
      <c r="F75" s="16">
        <f xml:space="preserve"> 'FS Qtr'!F75</f>
        <v>0</v>
      </c>
      <c r="G75" s="403" t="str">
        <f xml:space="preserve"> 'FS Qtr'!G75</f>
        <v>$ 000s</v>
      </c>
      <c r="H75" s="16"/>
      <c r="I75" s="16"/>
      <c r="J75" s="16">
        <f xml:space="preserve"> SUMIFS( 'FS Qtr'!$J75:$GJ75, 'FS Qtr'!$J$2:$GJ$2, 'FS Ann'!J$2)</f>
        <v>0</v>
      </c>
      <c r="K75" s="16">
        <f xml:space="preserve"> SUMIFS( 'FS Qtr'!$J75:$GJ75, 'FS Qtr'!$J$2:$GJ$2, 'FS Ann'!K$2)</f>
        <v>0</v>
      </c>
      <c r="L75" s="16">
        <f xml:space="preserve"> SUMIFS( 'FS Qtr'!$J75:$GJ75, 'FS Qtr'!$J$2:$GJ$2, 'FS Ann'!L$2)</f>
        <v>0</v>
      </c>
      <c r="M75" s="16">
        <f xml:space="preserve"> SUMIFS( 'FS Qtr'!$J75:$GJ75, 'FS Qtr'!$J$2:$GJ$2, 'FS Ann'!M$2)</f>
        <v>0</v>
      </c>
      <c r="N75" s="16">
        <f xml:space="preserve"> SUMIFS( 'FS Qtr'!$J75:$GJ75, 'FS Qtr'!$J$2:$GJ$2, 'FS Ann'!N$2)</f>
        <v>0</v>
      </c>
      <c r="O75" s="16">
        <f xml:space="preserve"> SUMIFS( 'FS Qtr'!$J75:$GJ75, 'FS Qtr'!$J$2:$GJ$2, 'FS Ann'!O$2)</f>
        <v>0</v>
      </c>
      <c r="P75" s="16">
        <f xml:space="preserve"> SUMIFS( 'FS Qtr'!$J75:$GJ75, 'FS Qtr'!$J$2:$GJ$2, 'FS Ann'!P$2)</f>
        <v>0</v>
      </c>
      <c r="Q75" s="16">
        <f xml:space="preserve"> SUMIFS( 'FS Qtr'!$J75:$GJ75, 'FS Qtr'!$J$2:$GJ$2, 'FS Ann'!Q$2)</f>
        <v>0</v>
      </c>
      <c r="R75" s="16">
        <f xml:space="preserve"> SUMIFS( 'FS Qtr'!$J75:$GJ75, 'FS Qtr'!$J$2:$GJ$2, 'FS Ann'!R$2)</f>
        <v>0</v>
      </c>
      <c r="S75" s="16">
        <f xml:space="preserve"> SUMIFS( 'FS Qtr'!$J75:$GJ75, 'FS Qtr'!$J$2:$GJ$2, 'FS Ann'!S$2)</f>
        <v>0</v>
      </c>
      <c r="T75" s="16">
        <f xml:space="preserve"> SUMIFS( 'FS Qtr'!$J75:$GJ75, 'FS Qtr'!$J$2:$GJ$2, 'FS Ann'!T$2)</f>
        <v>0</v>
      </c>
      <c r="U75" s="16">
        <f xml:space="preserve"> SUMIFS( 'FS Qtr'!$J75:$GJ75, 'FS Qtr'!$J$2:$GJ$2, 'FS Ann'!U$2)</f>
        <v>0</v>
      </c>
      <c r="V75" s="16">
        <f xml:space="preserve"> SUMIFS( 'FS Qtr'!$J75:$GJ75, 'FS Qtr'!$J$2:$GJ$2, 'FS Ann'!V$2)</f>
        <v>0</v>
      </c>
      <c r="W75" s="16">
        <f xml:space="preserve"> SUMIFS( 'FS Qtr'!$J75:$GJ75, 'FS Qtr'!$J$2:$GJ$2, 'FS Ann'!W$2)</f>
        <v>0</v>
      </c>
      <c r="X75" s="16">
        <f xml:space="preserve"> SUMIFS( 'FS Qtr'!$J75:$GJ75, 'FS Qtr'!$J$2:$GJ$2, 'FS Ann'!X$2)</f>
        <v>0</v>
      </c>
      <c r="Y75" s="16">
        <f xml:space="preserve"> SUMIFS( 'FS Qtr'!$J75:$GJ75, 'FS Qtr'!$J$2:$GJ$2, 'FS Ann'!Y$2)</f>
        <v>0</v>
      </c>
      <c r="Z75" s="16">
        <f xml:space="preserve"> SUMIFS( 'FS Qtr'!$J75:$GJ75, 'FS Qtr'!$J$2:$GJ$2, 'FS Ann'!Z$2)</f>
        <v>0</v>
      </c>
      <c r="AA75" s="16">
        <f xml:space="preserve"> SUMIFS( 'FS Qtr'!$J75:$GJ75, 'FS Qtr'!$J$2:$GJ$2, 'FS Ann'!AA$2)</f>
        <v>0</v>
      </c>
      <c r="AB75" s="16">
        <f xml:space="preserve"> SUMIFS( 'FS Qtr'!$J75:$GJ75, 'FS Qtr'!$J$2:$GJ$2, 'FS Ann'!AB$2)</f>
        <v>0</v>
      </c>
      <c r="AC75" s="16">
        <f xml:space="preserve"> SUMIFS( 'FS Qtr'!$J75:$GJ75, 'FS Qtr'!$J$2:$GJ$2, 'FS Ann'!AC$2)</f>
        <v>0</v>
      </c>
      <c r="AD75" s="16">
        <f xml:space="preserve"> SUMIFS( 'FS Qtr'!$J75:$GJ75, 'FS Qtr'!$J$2:$GJ$2, 'FS Ann'!AD$2)</f>
        <v>0</v>
      </c>
      <c r="AE75" s="16">
        <f xml:space="preserve"> SUMIFS( 'FS Qtr'!$J75:$GJ75, 'FS Qtr'!$J$2:$GJ$2, 'FS Ann'!AE$2)</f>
        <v>0</v>
      </c>
      <c r="AF75" s="16">
        <f xml:space="preserve"> SUMIFS( 'FS Qtr'!$J75:$GJ75, 'FS Qtr'!$J$2:$GJ$2, 'FS Ann'!AF$2)</f>
        <v>0</v>
      </c>
      <c r="AG75" s="16">
        <f xml:space="preserve"> SUMIFS( 'FS Qtr'!$J75:$GJ75, 'FS Qtr'!$J$2:$GJ$2, 'FS Ann'!AG$2)</f>
        <v>0</v>
      </c>
      <c r="AH75" s="16">
        <f xml:space="preserve"> SUMIFS( 'FS Qtr'!$J75:$GJ75, 'FS Qtr'!$J$2:$GJ$2, 'FS Ann'!AH$2)</f>
        <v>0</v>
      </c>
      <c r="AI75" s="16">
        <f xml:space="preserve"> SUMIFS( 'FS Qtr'!$J75:$GJ75, 'FS Qtr'!$J$2:$GJ$2, 'FS Ann'!AI$2)</f>
        <v>0</v>
      </c>
      <c r="AJ75" s="16">
        <f xml:space="preserve"> SUMIFS( 'FS Qtr'!$J75:$GJ75, 'FS Qtr'!$J$2:$GJ$2, 'FS Ann'!AJ$2)</f>
        <v>0</v>
      </c>
      <c r="AK75" s="16">
        <f xml:space="preserve"> SUMIFS( 'FS Qtr'!$J75:$GJ75, 'FS Qtr'!$J$2:$GJ$2, 'FS Ann'!AK$2)</f>
        <v>0</v>
      </c>
      <c r="AL75" s="16">
        <f xml:space="preserve"> SUMIFS( 'FS Qtr'!$J75:$GJ75, 'FS Qtr'!$J$2:$GJ$2, 'FS Ann'!AL$2)</f>
        <v>387.41270473220249</v>
      </c>
      <c r="AM75" s="16">
        <f xml:space="preserve"> SUMIFS( 'FS Qtr'!$J75:$GJ75, 'FS Qtr'!$J$2:$GJ$2, 'FS Ann'!AM$2)</f>
        <v>387.41237156335455</v>
      </c>
      <c r="AN75" s="16">
        <f xml:space="preserve"> SUMIFS( 'FS Qtr'!$J75:$GJ75, 'FS Qtr'!$J$2:$GJ$2, 'FS Ann'!AN$2)</f>
        <v>387.41203817131839</v>
      </c>
      <c r="AO75" s="16">
        <f xml:space="preserve"> SUMIFS( 'FS Qtr'!$J75:$GJ75, 'FS Qtr'!$J$2:$GJ$2, 'FS Ann'!AO$2)</f>
        <v>387.41170456782174</v>
      </c>
      <c r="AP75" s="16">
        <f xml:space="preserve"> SUMIFS( 'FS Qtr'!$J75:$GJ75, 'FS Qtr'!$J$2:$GJ$2, 'FS Ann'!AP$2)</f>
        <v>387.4113698136515</v>
      </c>
      <c r="AQ75" s="16">
        <f xml:space="preserve"> SUMIFS( 'FS Qtr'!$J75:$GJ75, 'FS Qtr'!$J$2:$GJ$2, 'FS Ann'!AQ$2)</f>
        <v>387.41103573553005</v>
      </c>
      <c r="AR75" s="16">
        <f xml:space="preserve"> SUMIFS( 'FS Qtr'!$J75:$GJ75, 'FS Qtr'!$J$2:$GJ$2, 'FS Ann'!AR$2)</f>
        <v>387.41070145140208</v>
      </c>
      <c r="AS75" s="16">
        <f xml:space="preserve"> SUMIFS( 'FS Qtr'!$J75:$GJ75, 'FS Qtr'!$J$2:$GJ$2, 'FS Ann'!AS$2)</f>
        <v>387.41036693664944</v>
      </c>
      <c r="AT75" s="16">
        <f xml:space="preserve"> SUMIFS( 'FS Qtr'!$J75:$GJ75, 'FS Qtr'!$J$2:$GJ$2, 'FS Ann'!AT$2)</f>
        <v>387.41003126737945</v>
      </c>
      <c r="AU75" s="16">
        <f xml:space="preserve"> SUMIFS( 'FS Qtr'!$J75:$GJ75, 'FS Qtr'!$J$2:$GJ$2, 'FS Ann'!AU$2)</f>
        <v>387.40969628744995</v>
      </c>
      <c r="AV75" s="16">
        <f xml:space="preserve"> SUMIFS( 'FS Qtr'!$J75:$GJ75, 'FS Qtr'!$J$2:$GJ$2, 'FS Ann'!AV$2)</f>
        <v>387.40936107096547</v>
      </c>
      <c r="AW75" s="16">
        <f xml:space="preserve"> SUMIFS( 'FS Qtr'!$J75:$GJ75, 'FS Qtr'!$J$2:$GJ$2, 'FS Ann'!AW$2)</f>
        <v>387.4090256170777</v>
      </c>
      <c r="AX75" s="16">
        <f xml:space="preserve"> SUMIFS( 'FS Qtr'!$J75:$GJ75, 'FS Qtr'!$J$2:$GJ$2, 'FS Ann'!AX$2)</f>
        <v>387.40868900931616</v>
      </c>
      <c r="AY75" s="16">
        <f xml:space="preserve"> SUMIFS( 'FS Qtr'!$J75:$GJ75, 'FS Qtr'!$J$2:$GJ$2, 'FS Ann'!AY$2)</f>
        <v>387.40835305050354</v>
      </c>
      <c r="AZ75" s="16">
        <f xml:space="preserve"> SUMIFS( 'FS Qtr'!$J75:$GJ75, 'FS Qtr'!$J$2:$GJ$2, 'FS Ann'!AZ$2)</f>
        <v>387.40801683790244</v>
      </c>
      <c r="BA75" s="16">
        <f xml:space="preserve"> SUMIFS( 'FS Qtr'!$J75:$GJ75, 'FS Qtr'!$J$2:$GJ$2, 'FS Ann'!BA$2)</f>
        <v>387.40768040569435</v>
      </c>
      <c r="BB75" s="16">
        <f xml:space="preserve"> SUMIFS( 'FS Qtr'!$J75:$GJ75, 'FS Qtr'!$J$2:$GJ$2, 'FS Ann'!BB$2)</f>
        <v>387.40734280905355</v>
      </c>
    </row>
    <row r="76" spans="1:54" outlineLevel="1" x14ac:dyDescent="0.25">
      <c r="A76" s="1"/>
      <c r="B76" s="1"/>
      <c r="C76" s="19"/>
      <c r="D76" s="89"/>
      <c r="E76" s="16" t="str">
        <f xml:space="preserve"> 'FS Qtr'!E76</f>
        <v>Working capital reserve account balance</v>
      </c>
      <c r="F76" s="16">
        <f xml:space="preserve"> 'FS Qtr'!F76</f>
        <v>0</v>
      </c>
      <c r="G76" s="403" t="str">
        <f xml:space="preserve"> 'FS Qtr'!G76</f>
        <v>$ 000s</v>
      </c>
      <c r="H76" s="16"/>
      <c r="I76" s="16"/>
      <c r="J76" s="16">
        <f xml:space="preserve"> SUMIFS( 'FS Qtr'!$J76:$GJ76, 'FS Qtr'!$J$2:$GJ$2, 'FS Ann'!J$2)</f>
        <v>0</v>
      </c>
      <c r="K76" s="16">
        <f xml:space="preserve"> SUMIFS( 'FS Qtr'!$J76:$GJ76, 'FS Qtr'!$J$2:$GJ$2, 'FS Ann'!K$2)</f>
        <v>0</v>
      </c>
      <c r="L76" s="16">
        <f xml:space="preserve"> SUMIFS( 'FS Qtr'!$J76:$GJ76, 'FS Qtr'!$J$2:$GJ$2, 'FS Ann'!L$2)</f>
        <v>1443.9900621424704</v>
      </c>
      <c r="M76" s="16">
        <f xml:space="preserve"> SUMIFS( 'FS Qtr'!$J76:$GJ76, 'FS Qtr'!$J$2:$GJ$2, 'FS Ann'!M$2)</f>
        <v>0</v>
      </c>
      <c r="N76" s="16">
        <f xml:space="preserve"> SUMIFS( 'FS Qtr'!$J76:$GJ76, 'FS Qtr'!$J$2:$GJ$2, 'FS Ann'!N$2)</f>
        <v>0</v>
      </c>
      <c r="O76" s="16">
        <f xml:space="preserve"> SUMIFS( 'FS Qtr'!$J76:$GJ76, 'FS Qtr'!$J$2:$GJ$2, 'FS Ann'!O$2)</f>
        <v>0</v>
      </c>
      <c r="P76" s="16">
        <f xml:space="preserve"> SUMIFS( 'FS Qtr'!$J76:$GJ76, 'FS Qtr'!$J$2:$GJ$2, 'FS Ann'!P$2)</f>
        <v>0</v>
      </c>
      <c r="Q76" s="16">
        <f xml:space="preserve"> SUMIFS( 'FS Qtr'!$J76:$GJ76, 'FS Qtr'!$J$2:$GJ$2, 'FS Ann'!Q$2)</f>
        <v>0</v>
      </c>
      <c r="R76" s="16">
        <f xml:space="preserve"> SUMIFS( 'FS Qtr'!$J76:$GJ76, 'FS Qtr'!$J$2:$GJ$2, 'FS Ann'!R$2)</f>
        <v>0</v>
      </c>
      <c r="S76" s="16">
        <f xml:space="preserve"> SUMIFS( 'FS Qtr'!$J76:$GJ76, 'FS Qtr'!$J$2:$GJ$2, 'FS Ann'!S$2)</f>
        <v>0</v>
      </c>
      <c r="T76" s="16">
        <f xml:space="preserve"> SUMIFS( 'FS Qtr'!$J76:$GJ76, 'FS Qtr'!$J$2:$GJ$2, 'FS Ann'!T$2)</f>
        <v>0</v>
      </c>
      <c r="U76" s="16">
        <f xml:space="preserve"> SUMIFS( 'FS Qtr'!$J76:$GJ76, 'FS Qtr'!$J$2:$GJ$2, 'FS Ann'!U$2)</f>
        <v>0</v>
      </c>
      <c r="V76" s="16">
        <f xml:space="preserve"> SUMIFS( 'FS Qtr'!$J76:$GJ76, 'FS Qtr'!$J$2:$GJ$2, 'FS Ann'!V$2)</f>
        <v>0</v>
      </c>
      <c r="W76" s="16">
        <f xml:space="preserve"> SUMIFS( 'FS Qtr'!$J76:$GJ76, 'FS Qtr'!$J$2:$GJ$2, 'FS Ann'!W$2)</f>
        <v>0</v>
      </c>
      <c r="X76" s="16">
        <f xml:space="preserve"> SUMIFS( 'FS Qtr'!$J76:$GJ76, 'FS Qtr'!$J$2:$GJ$2, 'FS Ann'!X$2)</f>
        <v>0</v>
      </c>
      <c r="Y76" s="16">
        <f xml:space="preserve"> SUMIFS( 'FS Qtr'!$J76:$GJ76, 'FS Qtr'!$J$2:$GJ$2, 'FS Ann'!Y$2)</f>
        <v>0</v>
      </c>
      <c r="Z76" s="16">
        <f xml:space="preserve"> SUMIFS( 'FS Qtr'!$J76:$GJ76, 'FS Qtr'!$J$2:$GJ$2, 'FS Ann'!Z$2)</f>
        <v>0</v>
      </c>
      <c r="AA76" s="16">
        <f xml:space="preserve"> SUMIFS( 'FS Qtr'!$J76:$GJ76, 'FS Qtr'!$J$2:$GJ$2, 'FS Ann'!AA$2)</f>
        <v>0</v>
      </c>
      <c r="AB76" s="16">
        <f xml:space="preserve"> SUMIFS( 'FS Qtr'!$J76:$GJ76, 'FS Qtr'!$J$2:$GJ$2, 'FS Ann'!AB$2)</f>
        <v>0</v>
      </c>
      <c r="AC76" s="16">
        <f xml:space="preserve"> SUMIFS( 'FS Qtr'!$J76:$GJ76, 'FS Qtr'!$J$2:$GJ$2, 'FS Ann'!AC$2)</f>
        <v>0</v>
      </c>
      <c r="AD76" s="16">
        <f xml:space="preserve"> SUMIFS( 'FS Qtr'!$J76:$GJ76, 'FS Qtr'!$J$2:$GJ$2, 'FS Ann'!AD$2)</f>
        <v>0</v>
      </c>
      <c r="AE76" s="16">
        <f xml:space="preserve"> SUMIFS( 'FS Qtr'!$J76:$GJ76, 'FS Qtr'!$J$2:$GJ$2, 'FS Ann'!AE$2)</f>
        <v>0</v>
      </c>
      <c r="AF76" s="16">
        <f xml:space="preserve"> SUMIFS( 'FS Qtr'!$J76:$GJ76, 'FS Qtr'!$J$2:$GJ$2, 'FS Ann'!AF$2)</f>
        <v>0</v>
      </c>
      <c r="AG76" s="16">
        <f xml:space="preserve"> SUMIFS( 'FS Qtr'!$J76:$GJ76, 'FS Qtr'!$J$2:$GJ$2, 'FS Ann'!AG$2)</f>
        <v>0</v>
      </c>
      <c r="AH76" s="16">
        <f xml:space="preserve"> SUMIFS( 'FS Qtr'!$J76:$GJ76, 'FS Qtr'!$J$2:$GJ$2, 'FS Ann'!AH$2)</f>
        <v>0</v>
      </c>
      <c r="AI76" s="16">
        <f xml:space="preserve"> SUMIFS( 'FS Qtr'!$J76:$GJ76, 'FS Qtr'!$J$2:$GJ$2, 'FS Ann'!AI$2)</f>
        <v>0</v>
      </c>
      <c r="AJ76" s="16">
        <f xml:space="preserve"> SUMIFS( 'FS Qtr'!$J76:$GJ76, 'FS Qtr'!$J$2:$GJ$2, 'FS Ann'!AJ$2)</f>
        <v>0</v>
      </c>
      <c r="AK76" s="16">
        <f xml:space="preserve"> SUMIFS( 'FS Qtr'!$J76:$GJ76, 'FS Qtr'!$J$2:$GJ$2, 'FS Ann'!AK$2)</f>
        <v>0</v>
      </c>
      <c r="AL76" s="16">
        <f xml:space="preserve"> SUMIFS( 'FS Qtr'!$J76:$GJ76, 'FS Qtr'!$J$2:$GJ$2, 'FS Ann'!AL$2)</f>
        <v>0</v>
      </c>
      <c r="AM76" s="16">
        <f xml:space="preserve"> SUMIFS( 'FS Qtr'!$J76:$GJ76, 'FS Qtr'!$J$2:$GJ$2, 'FS Ann'!AM$2)</f>
        <v>0</v>
      </c>
      <c r="AN76" s="16">
        <f xml:space="preserve"> SUMIFS( 'FS Qtr'!$J76:$GJ76, 'FS Qtr'!$J$2:$GJ$2, 'FS Ann'!AN$2)</f>
        <v>0</v>
      </c>
      <c r="AO76" s="16">
        <f xml:space="preserve"> SUMIFS( 'FS Qtr'!$J76:$GJ76, 'FS Qtr'!$J$2:$GJ$2, 'FS Ann'!AO$2)</f>
        <v>0</v>
      </c>
      <c r="AP76" s="16">
        <f xml:space="preserve"> SUMIFS( 'FS Qtr'!$J76:$GJ76, 'FS Qtr'!$J$2:$GJ$2, 'FS Ann'!AP$2)</f>
        <v>0</v>
      </c>
      <c r="AQ76" s="16">
        <f xml:space="preserve"> SUMIFS( 'FS Qtr'!$J76:$GJ76, 'FS Qtr'!$J$2:$GJ$2, 'FS Ann'!AQ$2)</f>
        <v>0</v>
      </c>
      <c r="AR76" s="16">
        <f xml:space="preserve"> SUMIFS( 'FS Qtr'!$J76:$GJ76, 'FS Qtr'!$J$2:$GJ$2, 'FS Ann'!AR$2)</f>
        <v>0</v>
      </c>
      <c r="AS76" s="16">
        <f xml:space="preserve"> SUMIFS( 'FS Qtr'!$J76:$GJ76, 'FS Qtr'!$J$2:$GJ$2, 'FS Ann'!AS$2)</f>
        <v>0</v>
      </c>
      <c r="AT76" s="16">
        <f xml:space="preserve"> SUMIFS( 'FS Qtr'!$J76:$GJ76, 'FS Qtr'!$J$2:$GJ$2, 'FS Ann'!AT$2)</f>
        <v>0</v>
      </c>
      <c r="AU76" s="16">
        <f xml:space="preserve"> SUMIFS( 'FS Qtr'!$J76:$GJ76, 'FS Qtr'!$J$2:$GJ$2, 'FS Ann'!AU$2)</f>
        <v>0</v>
      </c>
      <c r="AV76" s="16">
        <f xml:space="preserve"> SUMIFS( 'FS Qtr'!$J76:$GJ76, 'FS Qtr'!$J$2:$GJ$2, 'FS Ann'!AV$2)</f>
        <v>0</v>
      </c>
      <c r="AW76" s="16">
        <f xml:space="preserve"> SUMIFS( 'FS Qtr'!$J76:$GJ76, 'FS Qtr'!$J$2:$GJ$2, 'FS Ann'!AW$2)</f>
        <v>0</v>
      </c>
      <c r="AX76" s="16">
        <f xml:space="preserve"> SUMIFS( 'FS Qtr'!$J76:$GJ76, 'FS Qtr'!$J$2:$GJ$2, 'FS Ann'!AX$2)</f>
        <v>0</v>
      </c>
      <c r="AY76" s="16">
        <f xml:space="preserve"> SUMIFS( 'FS Qtr'!$J76:$GJ76, 'FS Qtr'!$J$2:$GJ$2, 'FS Ann'!AY$2)</f>
        <v>0</v>
      </c>
      <c r="AZ76" s="16">
        <f xml:space="preserve"> SUMIFS( 'FS Qtr'!$J76:$GJ76, 'FS Qtr'!$J$2:$GJ$2, 'FS Ann'!AZ$2)</f>
        <v>0</v>
      </c>
      <c r="BA76" s="16">
        <f xml:space="preserve"> SUMIFS( 'FS Qtr'!$J76:$GJ76, 'FS Qtr'!$J$2:$GJ$2, 'FS Ann'!BA$2)</f>
        <v>0</v>
      </c>
      <c r="BB76" s="16">
        <f xml:space="preserve"> SUMIFS( 'FS Qtr'!$J76:$GJ76, 'FS Qtr'!$J$2:$GJ$2, 'FS Ann'!BB$2)</f>
        <v>0</v>
      </c>
    </row>
    <row r="77" spans="1:54" outlineLevel="1" x14ac:dyDescent="0.25">
      <c r="A77" s="1"/>
      <c r="B77" s="1"/>
      <c r="C77" s="19"/>
      <c r="D77" s="89"/>
      <c r="E77" s="16" t="str">
        <f xml:space="preserve"> 'FS Qtr'!E77</f>
        <v>Accounts receivable balance</v>
      </c>
      <c r="F77" s="16">
        <f xml:space="preserve"> 'FS Qtr'!F77</f>
        <v>0</v>
      </c>
      <c r="G77" s="403" t="str">
        <f xml:space="preserve"> 'FS Qtr'!G77</f>
        <v>$ 000s</v>
      </c>
      <c r="H77" s="16"/>
      <c r="I77" s="16"/>
      <c r="J77" s="16">
        <f xml:space="preserve"> SUMIFS( 'FS Qtr'!$J77:$GJ77, 'FS Qtr'!$J$2:$GJ$2, 'FS Ann'!J$2)</f>
        <v>0</v>
      </c>
      <c r="K77" s="16">
        <f xml:space="preserve"> SUMIFS( 'FS Qtr'!$J77:$GJ77, 'FS Qtr'!$J$2:$GJ$2, 'FS Ann'!K$2)</f>
        <v>0</v>
      </c>
      <c r="L77" s="16">
        <f xml:space="preserve"> SUMIFS( 'FS Qtr'!$J77:$GJ77, 'FS Qtr'!$J$2:$GJ$2, 'FS Ann'!L$2)</f>
        <v>0</v>
      </c>
      <c r="M77" s="16">
        <f xml:space="preserve"> SUMIFS( 'FS Qtr'!$J77:$GJ77, 'FS Qtr'!$J$2:$GJ$2, 'FS Ann'!M$2)</f>
        <v>1653.1023301739624</v>
      </c>
      <c r="N77" s="16">
        <f xml:space="preserve"> SUMIFS( 'FS Qtr'!$J77:$GJ77, 'FS Qtr'!$J$2:$GJ$2, 'FS Ann'!N$2)</f>
        <v>1644.8779404716047</v>
      </c>
      <c r="O77" s="16">
        <f xml:space="preserve"> SUMIFS( 'FS Qtr'!$J77:$GJ77, 'FS Qtr'!$J$2:$GJ$2, 'FS Ann'!O$2)</f>
        <v>1636.6944681309506</v>
      </c>
      <c r="P77" s="16">
        <f xml:space="preserve"> SUMIFS( 'FS Qtr'!$J77:$GJ77, 'FS Qtr'!$J$2:$GJ$2, 'FS Ann'!P$2)</f>
        <v>1628.5517095830346</v>
      </c>
      <c r="Q77" s="16">
        <f xml:space="preserve"> SUMIFS( 'FS Qtr'!$J77:$GJ77, 'FS Qtr'!$J$2:$GJ$2, 'FS Ann'!Q$2)</f>
        <v>1620.449462271677</v>
      </c>
      <c r="R77" s="16">
        <f xml:space="preserve"> SUMIFS( 'FS Qtr'!$J77:$GJ77, 'FS Qtr'!$J$2:$GJ$2, 'FS Ann'!R$2)</f>
        <v>1612.3875246484349</v>
      </c>
      <c r="S77" s="16">
        <f xml:space="preserve"> SUMIFS( 'FS Qtr'!$J77:$GJ77, 'FS Qtr'!$J$2:$GJ$2, 'FS Ann'!S$2)</f>
        <v>1604.3656961675979</v>
      </c>
      <c r="T77" s="16">
        <f xml:space="preserve"> SUMIFS( 'FS Qtr'!$J77:$GJ77, 'FS Qtr'!$J$2:$GJ$2, 'FS Ann'!T$2)</f>
        <v>1596.3837772811921</v>
      </c>
      <c r="U77" s="16">
        <f xml:space="preserve"> SUMIFS( 'FS Qtr'!$J77:$GJ77, 'FS Qtr'!$J$2:$GJ$2, 'FS Ann'!U$2)</f>
        <v>1588.4415694340214</v>
      </c>
      <c r="V77" s="16">
        <f xml:space="preserve"> SUMIFS( 'FS Qtr'!$J77:$GJ77, 'FS Qtr'!$J$2:$GJ$2, 'FS Ann'!V$2)</f>
        <v>1580.5388750587281</v>
      </c>
      <c r="W77" s="16">
        <f xml:space="preserve"> SUMIFS( 'FS Qtr'!$J77:$GJ77, 'FS Qtr'!$J$2:$GJ$2, 'FS Ann'!W$2)</f>
        <v>1572.6754975708741</v>
      </c>
      <c r="X77" s="16">
        <f xml:space="preserve"> SUMIFS( 'FS Qtr'!$J77:$GJ77, 'FS Qtr'!$J$2:$GJ$2, 'FS Ann'!X$2)</f>
        <v>1564.8512413640537</v>
      </c>
      <c r="Y77" s="16">
        <f xml:space="preserve"> SUMIFS( 'FS Qtr'!$J77:$GJ77, 'FS Qtr'!$J$2:$GJ$2, 'FS Ann'!Y$2)</f>
        <v>1557.0659118050294</v>
      </c>
      <c r="Z77" s="16">
        <f xml:space="preserve"> SUMIFS( 'FS Qtr'!$J77:$GJ77, 'FS Qtr'!$J$2:$GJ$2, 'FS Ann'!Z$2)</f>
        <v>1549.319315228885</v>
      </c>
      <c r="AA77" s="16">
        <f xml:space="preserve"> SUMIFS( 'FS Qtr'!$J77:$GJ77, 'FS Qtr'!$J$2:$GJ$2, 'FS Ann'!AA$2)</f>
        <v>1541.6112589342142</v>
      </c>
      <c r="AB77" s="16">
        <f xml:space="preserve"> SUMIFS( 'FS Qtr'!$J77:$GJ77, 'FS Qtr'!$J$2:$GJ$2, 'FS Ann'!AB$2)</f>
        <v>1533.9415511783227</v>
      </c>
      <c r="AC77" s="16">
        <f xml:space="preserve"> SUMIFS( 'FS Qtr'!$J77:$GJ77, 'FS Qtr'!$J$2:$GJ$2, 'FS Ann'!AC$2)</f>
        <v>1526.3100011724609</v>
      </c>
      <c r="AD77" s="16">
        <f xml:space="preserve"> SUMIFS( 'FS Qtr'!$J77:$GJ77, 'FS Qtr'!$J$2:$GJ$2, 'FS Ann'!AD$2)</f>
        <v>1518.7164190770754</v>
      </c>
      <c r="AE77" s="16">
        <f xml:space="preserve"> SUMIFS( 'FS Qtr'!$J77:$GJ77, 'FS Qtr'!$J$2:$GJ$2, 'FS Ann'!AE$2)</f>
        <v>1511.1606159970906</v>
      </c>
      <c r="AF77" s="16">
        <f xml:space="preserve"> SUMIFS( 'FS Qtr'!$J77:$GJ77, 'FS Qtr'!$J$2:$GJ$2, 'FS Ann'!AF$2)</f>
        <v>1503.6424039772046</v>
      </c>
      <c r="AG77" s="16">
        <f xml:space="preserve"> SUMIFS( 'FS Qtr'!$J77:$GJ77, 'FS Qtr'!$J$2:$GJ$2, 'FS Ann'!AG$2)</f>
        <v>1496.1615959972187</v>
      </c>
      <c r="AH77" s="16">
        <f xml:space="preserve"> SUMIFS( 'FS Qtr'!$J77:$GJ77, 'FS Qtr'!$J$2:$GJ$2, 'FS Ann'!AH$2)</f>
        <v>1488.7180059673819</v>
      </c>
      <c r="AI77" s="16">
        <f xml:space="preserve"> SUMIFS( 'FS Qtr'!$J77:$GJ77, 'FS Qtr'!$J$2:$GJ$2, 'FS Ann'!AI$2)</f>
        <v>1481.3114487237635</v>
      </c>
      <c r="AJ77" s="16">
        <f xml:space="preserve"> SUMIFS( 'FS Qtr'!$J77:$GJ77, 'FS Qtr'!$J$2:$GJ$2, 'FS Ann'!AJ$2)</f>
        <v>1473.9417400236453</v>
      </c>
      <c r="AK77" s="16">
        <f xml:space="preserve"> SUMIFS( 'FS Qtr'!$J77:$GJ77, 'FS Qtr'!$J$2:$GJ$2, 'FS Ann'!AK$2)</f>
        <v>1466.6086965409409</v>
      </c>
      <c r="AL77" s="16">
        <f xml:space="preserve"> SUMIFS( 'FS Qtr'!$J77:$GJ77, 'FS Qtr'!$J$2:$GJ$2, 'FS Ann'!AL$2)</f>
        <v>0</v>
      </c>
      <c r="AM77" s="16">
        <f xml:space="preserve"> SUMIFS( 'FS Qtr'!$J77:$GJ77, 'FS Qtr'!$J$2:$GJ$2, 'FS Ann'!AM$2)</f>
        <v>0</v>
      </c>
      <c r="AN77" s="16">
        <f xml:space="preserve"> SUMIFS( 'FS Qtr'!$J77:$GJ77, 'FS Qtr'!$J$2:$GJ$2, 'FS Ann'!AN$2)</f>
        <v>0</v>
      </c>
      <c r="AO77" s="16">
        <f xml:space="preserve"> SUMIFS( 'FS Qtr'!$J77:$GJ77, 'FS Qtr'!$J$2:$GJ$2, 'FS Ann'!AO$2)</f>
        <v>0</v>
      </c>
      <c r="AP77" s="16">
        <f xml:space="preserve"> SUMIFS( 'FS Qtr'!$J77:$GJ77, 'FS Qtr'!$J$2:$GJ$2, 'FS Ann'!AP$2)</f>
        <v>0</v>
      </c>
      <c r="AQ77" s="16">
        <f xml:space="preserve"> SUMIFS( 'FS Qtr'!$J77:$GJ77, 'FS Qtr'!$J$2:$GJ$2, 'FS Ann'!AQ$2)</f>
        <v>0</v>
      </c>
      <c r="AR77" s="16">
        <f xml:space="preserve"> SUMIFS( 'FS Qtr'!$J77:$GJ77, 'FS Qtr'!$J$2:$GJ$2, 'FS Ann'!AR$2)</f>
        <v>0</v>
      </c>
      <c r="AS77" s="16">
        <f xml:space="preserve"> SUMIFS( 'FS Qtr'!$J77:$GJ77, 'FS Qtr'!$J$2:$GJ$2, 'FS Ann'!AS$2)</f>
        <v>0</v>
      </c>
      <c r="AT77" s="16">
        <f xml:space="preserve"> SUMIFS( 'FS Qtr'!$J77:$GJ77, 'FS Qtr'!$J$2:$GJ$2, 'FS Ann'!AT$2)</f>
        <v>0</v>
      </c>
      <c r="AU77" s="16">
        <f xml:space="preserve"> SUMIFS( 'FS Qtr'!$J77:$GJ77, 'FS Qtr'!$J$2:$GJ$2, 'FS Ann'!AU$2)</f>
        <v>0</v>
      </c>
      <c r="AV77" s="16">
        <f xml:space="preserve"> SUMIFS( 'FS Qtr'!$J77:$GJ77, 'FS Qtr'!$J$2:$GJ$2, 'FS Ann'!AV$2)</f>
        <v>0</v>
      </c>
      <c r="AW77" s="16">
        <f xml:space="preserve"> SUMIFS( 'FS Qtr'!$J77:$GJ77, 'FS Qtr'!$J$2:$GJ$2, 'FS Ann'!AW$2)</f>
        <v>0</v>
      </c>
      <c r="AX77" s="16">
        <f xml:space="preserve"> SUMIFS( 'FS Qtr'!$J77:$GJ77, 'FS Qtr'!$J$2:$GJ$2, 'FS Ann'!AX$2)</f>
        <v>0</v>
      </c>
      <c r="AY77" s="16">
        <f xml:space="preserve"> SUMIFS( 'FS Qtr'!$J77:$GJ77, 'FS Qtr'!$J$2:$GJ$2, 'FS Ann'!AY$2)</f>
        <v>0</v>
      </c>
      <c r="AZ77" s="16">
        <f xml:space="preserve"> SUMIFS( 'FS Qtr'!$J77:$GJ77, 'FS Qtr'!$J$2:$GJ$2, 'FS Ann'!AZ$2)</f>
        <v>0</v>
      </c>
      <c r="BA77" s="16">
        <f xml:space="preserve"> SUMIFS( 'FS Qtr'!$J77:$GJ77, 'FS Qtr'!$J$2:$GJ$2, 'FS Ann'!BA$2)</f>
        <v>0</v>
      </c>
      <c r="BB77" s="16">
        <f xml:space="preserve"> SUMIFS( 'FS Qtr'!$J77:$GJ77, 'FS Qtr'!$J$2:$GJ$2, 'FS Ann'!BB$2)</f>
        <v>0</v>
      </c>
    </row>
    <row r="78" spans="1:54" outlineLevel="1" x14ac:dyDescent="0.25">
      <c r="A78" s="1"/>
      <c r="B78" s="1"/>
      <c r="C78" s="19"/>
      <c r="D78" s="89"/>
      <c r="E78" s="16" t="str">
        <f xml:space="preserve"> 'FS Qtr'!E78</f>
        <v>DSRA balance</v>
      </c>
      <c r="F78" s="16">
        <f xml:space="preserve"> 'FS Qtr'!F78</f>
        <v>0</v>
      </c>
      <c r="G78" s="403" t="str">
        <f xml:space="preserve"> 'FS Qtr'!G78</f>
        <v>$ 000s</v>
      </c>
      <c r="H78" s="16"/>
      <c r="I78" s="16"/>
      <c r="J78" s="16">
        <f xml:space="preserve"> SUMIFS( 'FS Qtr'!$J78:$GJ78, 'FS Qtr'!$J$2:$GJ$2, 'FS Ann'!J$2)</f>
        <v>0</v>
      </c>
      <c r="K78" s="16">
        <f xml:space="preserve"> SUMIFS( 'FS Qtr'!$J78:$GJ78, 'FS Qtr'!$J$2:$GJ$2, 'FS Ann'!K$2)</f>
        <v>0</v>
      </c>
      <c r="L78" s="16">
        <f xml:space="preserve"> SUMIFS( 'FS Qtr'!$J78:$GJ78, 'FS Qtr'!$J$2:$GJ$2, 'FS Ann'!L$2)</f>
        <v>3444.3289314719805</v>
      </c>
      <c r="M78" s="16">
        <f xml:space="preserve"> SUMIFS( 'FS Qtr'!$J78:$GJ78, 'FS Qtr'!$J$2:$GJ$2, 'FS Ann'!M$2)</f>
        <v>3406.9463190059073</v>
      </c>
      <c r="N78" s="16">
        <f xml:space="preserve"> SUMIFS( 'FS Qtr'!$J78:$GJ78, 'FS Qtr'!$J$2:$GJ$2, 'FS Ann'!N$2)</f>
        <v>3365.5490606252379</v>
      </c>
      <c r="O78" s="16">
        <f xml:space="preserve"> SUMIFS( 'FS Qtr'!$J78:$GJ78, 'FS Qtr'!$J$2:$GJ$2, 'FS Ann'!O$2)</f>
        <v>3323.7936472744232</v>
      </c>
      <c r="P78" s="16">
        <f xml:space="preserve"> SUMIFS( 'FS Qtr'!$J78:$GJ78, 'FS Qtr'!$J$2:$GJ$2, 'FS Ann'!P$2)</f>
        <v>3281.6252746109931</v>
      </c>
      <c r="Q78" s="16">
        <f xml:space="preserve"> SUMIFS( 'FS Qtr'!$J78:$GJ78, 'FS Qtr'!$J$2:$GJ$2, 'FS Ann'!Q$2)</f>
        <v>3239.0258926998595</v>
      </c>
      <c r="R78" s="16">
        <f xml:space="preserve"> SUMIFS( 'FS Qtr'!$J78:$GJ78, 'FS Qtr'!$J$2:$GJ$2, 'FS Ann'!R$2)</f>
        <v>3195.9242912255313</v>
      </c>
      <c r="S78" s="16">
        <f xml:space="preserve"> SUMIFS( 'FS Qtr'!$J78:$GJ78, 'FS Qtr'!$J$2:$GJ$2, 'FS Ann'!S$2)</f>
        <v>3152.4144099307023</v>
      </c>
      <c r="T78" s="16">
        <f xml:space="preserve"> SUMIFS( 'FS Qtr'!$J78:$GJ78, 'FS Qtr'!$J$2:$GJ$2, 'FS Ann'!T$2)</f>
        <v>3108.4358152467835</v>
      </c>
      <c r="U78" s="16">
        <f xml:space="preserve"> SUMIFS( 'FS Qtr'!$J78:$GJ78, 'FS Qtr'!$J$2:$GJ$2, 'FS Ann'!U$2)</f>
        <v>3063.9686460188113</v>
      </c>
      <c r="V78" s="16">
        <f xml:space="preserve"> SUMIFS( 'FS Qtr'!$J78:$GJ78, 'FS Qtr'!$J$2:$GJ$2, 'FS Ann'!V$2)</f>
        <v>3018.9339763582852</v>
      </c>
      <c r="W78" s="16">
        <f xml:space="preserve"> SUMIFS( 'FS Qtr'!$J78:$GJ78, 'FS Qtr'!$J$2:$GJ$2, 'FS Ann'!W$2)</f>
        <v>2973.4354596238527</v>
      </c>
      <c r="X78" s="16">
        <f xml:space="preserve"> SUMIFS( 'FS Qtr'!$J78:$GJ78, 'FS Qtr'!$J$2:$GJ$2, 'FS Ann'!X$2)</f>
        <v>1.6498372224305058E-4</v>
      </c>
      <c r="Y78" s="16">
        <f xml:space="preserve"> SUMIFS( 'FS Qtr'!$J78:$GJ78, 'FS Qtr'!$J$2:$GJ$2, 'FS Ann'!Y$2)</f>
        <v>0</v>
      </c>
      <c r="Z78" s="16">
        <f xml:space="preserve"> SUMIFS( 'FS Qtr'!$J78:$GJ78, 'FS Qtr'!$J$2:$GJ$2, 'FS Ann'!Z$2)</f>
        <v>0</v>
      </c>
      <c r="AA78" s="16">
        <f xml:space="preserve"> SUMIFS( 'FS Qtr'!$J78:$GJ78, 'FS Qtr'!$J$2:$GJ$2, 'FS Ann'!AA$2)</f>
        <v>0</v>
      </c>
      <c r="AB78" s="16">
        <f xml:space="preserve"> SUMIFS( 'FS Qtr'!$J78:$GJ78, 'FS Qtr'!$J$2:$GJ$2, 'FS Ann'!AB$2)</f>
        <v>0</v>
      </c>
      <c r="AC78" s="16">
        <f xml:space="preserve"> SUMIFS( 'FS Qtr'!$J78:$GJ78, 'FS Qtr'!$J$2:$GJ$2, 'FS Ann'!AC$2)</f>
        <v>0</v>
      </c>
      <c r="AD78" s="16">
        <f xml:space="preserve"> SUMIFS( 'FS Qtr'!$J78:$GJ78, 'FS Qtr'!$J$2:$GJ$2, 'FS Ann'!AD$2)</f>
        <v>0</v>
      </c>
      <c r="AE78" s="16">
        <f xml:space="preserve"> SUMIFS( 'FS Qtr'!$J78:$GJ78, 'FS Qtr'!$J$2:$GJ$2, 'FS Ann'!AE$2)</f>
        <v>0</v>
      </c>
      <c r="AF78" s="16">
        <f xml:space="preserve"> SUMIFS( 'FS Qtr'!$J78:$GJ78, 'FS Qtr'!$J$2:$GJ$2, 'FS Ann'!AF$2)</f>
        <v>0</v>
      </c>
      <c r="AG78" s="16">
        <f xml:space="preserve"> SUMIFS( 'FS Qtr'!$J78:$GJ78, 'FS Qtr'!$J$2:$GJ$2, 'FS Ann'!AG$2)</f>
        <v>0</v>
      </c>
      <c r="AH78" s="16">
        <f xml:space="preserve"> SUMIFS( 'FS Qtr'!$J78:$GJ78, 'FS Qtr'!$J$2:$GJ$2, 'FS Ann'!AH$2)</f>
        <v>0</v>
      </c>
      <c r="AI78" s="16">
        <f xml:space="preserve"> SUMIFS( 'FS Qtr'!$J78:$GJ78, 'FS Qtr'!$J$2:$GJ$2, 'FS Ann'!AI$2)</f>
        <v>0</v>
      </c>
      <c r="AJ78" s="16">
        <f xml:space="preserve"> SUMIFS( 'FS Qtr'!$J78:$GJ78, 'FS Qtr'!$J$2:$GJ$2, 'FS Ann'!AJ$2)</f>
        <v>0</v>
      </c>
      <c r="AK78" s="16">
        <f xml:space="preserve"> SUMIFS( 'FS Qtr'!$J78:$GJ78, 'FS Qtr'!$J$2:$GJ$2, 'FS Ann'!AK$2)</f>
        <v>0</v>
      </c>
      <c r="AL78" s="16">
        <f xml:space="preserve"> SUMIFS( 'FS Qtr'!$J78:$GJ78, 'FS Qtr'!$J$2:$GJ$2, 'FS Ann'!AL$2)</f>
        <v>0</v>
      </c>
      <c r="AM78" s="16">
        <f xml:space="preserve"> SUMIFS( 'FS Qtr'!$J78:$GJ78, 'FS Qtr'!$J$2:$GJ$2, 'FS Ann'!AM$2)</f>
        <v>0</v>
      </c>
      <c r="AN78" s="16">
        <f xml:space="preserve"> SUMIFS( 'FS Qtr'!$J78:$GJ78, 'FS Qtr'!$J$2:$GJ$2, 'FS Ann'!AN$2)</f>
        <v>0</v>
      </c>
      <c r="AO78" s="16">
        <f xml:space="preserve"> SUMIFS( 'FS Qtr'!$J78:$GJ78, 'FS Qtr'!$J$2:$GJ$2, 'FS Ann'!AO$2)</f>
        <v>0</v>
      </c>
      <c r="AP78" s="16">
        <f xml:space="preserve"> SUMIFS( 'FS Qtr'!$J78:$GJ78, 'FS Qtr'!$J$2:$GJ$2, 'FS Ann'!AP$2)</f>
        <v>0</v>
      </c>
      <c r="AQ78" s="16">
        <f xml:space="preserve"> SUMIFS( 'FS Qtr'!$J78:$GJ78, 'FS Qtr'!$J$2:$GJ$2, 'FS Ann'!AQ$2)</f>
        <v>0</v>
      </c>
      <c r="AR78" s="16">
        <f xml:space="preserve"> SUMIFS( 'FS Qtr'!$J78:$GJ78, 'FS Qtr'!$J$2:$GJ$2, 'FS Ann'!AR$2)</f>
        <v>0</v>
      </c>
      <c r="AS78" s="16">
        <f xml:space="preserve"> SUMIFS( 'FS Qtr'!$J78:$GJ78, 'FS Qtr'!$J$2:$GJ$2, 'FS Ann'!AS$2)</f>
        <v>0</v>
      </c>
      <c r="AT78" s="16">
        <f xml:space="preserve"> SUMIFS( 'FS Qtr'!$J78:$GJ78, 'FS Qtr'!$J$2:$GJ$2, 'FS Ann'!AT$2)</f>
        <v>0</v>
      </c>
      <c r="AU78" s="16">
        <f xml:space="preserve"> SUMIFS( 'FS Qtr'!$J78:$GJ78, 'FS Qtr'!$J$2:$GJ$2, 'FS Ann'!AU$2)</f>
        <v>0</v>
      </c>
      <c r="AV78" s="16">
        <f xml:space="preserve"> SUMIFS( 'FS Qtr'!$J78:$GJ78, 'FS Qtr'!$J$2:$GJ$2, 'FS Ann'!AV$2)</f>
        <v>0</v>
      </c>
      <c r="AW78" s="16">
        <f xml:space="preserve"> SUMIFS( 'FS Qtr'!$J78:$GJ78, 'FS Qtr'!$J$2:$GJ$2, 'FS Ann'!AW$2)</f>
        <v>0</v>
      </c>
      <c r="AX78" s="16">
        <f xml:space="preserve"> SUMIFS( 'FS Qtr'!$J78:$GJ78, 'FS Qtr'!$J$2:$GJ$2, 'FS Ann'!AX$2)</f>
        <v>0</v>
      </c>
      <c r="AY78" s="16">
        <f xml:space="preserve"> SUMIFS( 'FS Qtr'!$J78:$GJ78, 'FS Qtr'!$J$2:$GJ$2, 'FS Ann'!AY$2)</f>
        <v>0</v>
      </c>
      <c r="AZ78" s="16">
        <f xml:space="preserve"> SUMIFS( 'FS Qtr'!$J78:$GJ78, 'FS Qtr'!$J$2:$GJ$2, 'FS Ann'!AZ$2)</f>
        <v>0</v>
      </c>
      <c r="BA78" s="16">
        <f xml:space="preserve"> SUMIFS( 'FS Qtr'!$J78:$GJ78, 'FS Qtr'!$J$2:$GJ$2, 'FS Ann'!BA$2)</f>
        <v>0</v>
      </c>
      <c r="BB78" s="16">
        <f xml:space="preserve"> SUMIFS( 'FS Qtr'!$J78:$GJ78, 'FS Qtr'!$J$2:$GJ$2, 'FS Ann'!BB$2)</f>
        <v>0</v>
      </c>
    </row>
    <row r="79" spans="1:54" outlineLevel="1" x14ac:dyDescent="0.25">
      <c r="A79" s="1"/>
      <c r="B79" s="1"/>
      <c r="C79" s="19"/>
      <c r="D79" s="89"/>
      <c r="E79" s="90" t="s">
        <v>58</v>
      </c>
      <c r="F79" s="90"/>
      <c r="G79" s="343" t="str">
        <f>SMU</f>
        <v>$ 000s</v>
      </c>
      <c r="H79" s="90"/>
      <c r="I79" s="90"/>
      <c r="J79" s="90">
        <f t="shared" ref="J79:BB79" si="18">SUM(J75:J78)</f>
        <v>0</v>
      </c>
      <c r="K79" s="90">
        <f t="shared" si="18"/>
        <v>0</v>
      </c>
      <c r="L79" s="90">
        <f t="shared" si="18"/>
        <v>4888.3189936144508</v>
      </c>
      <c r="M79" s="90">
        <f t="shared" si="18"/>
        <v>5060.0486491798692</v>
      </c>
      <c r="N79" s="90">
        <f t="shared" si="18"/>
        <v>5010.427001096843</v>
      </c>
      <c r="O79" s="90">
        <f t="shared" si="18"/>
        <v>4960.4881154053737</v>
      </c>
      <c r="P79" s="90">
        <f t="shared" si="18"/>
        <v>4910.1769841940277</v>
      </c>
      <c r="Q79" s="90">
        <f t="shared" si="18"/>
        <v>4859.4753549715369</v>
      </c>
      <c r="R79" s="90">
        <f t="shared" si="18"/>
        <v>4808.3118158739662</v>
      </c>
      <c r="S79" s="90">
        <f t="shared" si="18"/>
        <v>4756.7801060983002</v>
      </c>
      <c r="T79" s="90">
        <f t="shared" si="18"/>
        <v>4704.8195925279761</v>
      </c>
      <c r="U79" s="90">
        <f t="shared" si="18"/>
        <v>4652.4102154528327</v>
      </c>
      <c r="V79" s="90">
        <f t="shared" si="18"/>
        <v>4599.4728514170129</v>
      </c>
      <c r="W79" s="90">
        <f t="shared" si="18"/>
        <v>4546.1109571947272</v>
      </c>
      <c r="X79" s="90">
        <f t="shared" si="18"/>
        <v>1564.851406347776</v>
      </c>
      <c r="Y79" s="90">
        <f t="shared" si="18"/>
        <v>1557.0659118050294</v>
      </c>
      <c r="Z79" s="90">
        <f t="shared" si="18"/>
        <v>1549.319315228885</v>
      </c>
      <c r="AA79" s="90">
        <f t="shared" si="18"/>
        <v>1541.6112589342142</v>
      </c>
      <c r="AB79" s="90">
        <f t="shared" si="18"/>
        <v>1533.9415511783227</v>
      </c>
      <c r="AC79" s="90">
        <f t="shared" si="18"/>
        <v>1526.3100011724609</v>
      </c>
      <c r="AD79" s="90">
        <f t="shared" si="18"/>
        <v>1518.7164190770754</v>
      </c>
      <c r="AE79" s="90">
        <f t="shared" si="18"/>
        <v>1511.1606159970906</v>
      </c>
      <c r="AF79" s="90">
        <f t="shared" si="18"/>
        <v>1503.6424039772046</v>
      </c>
      <c r="AG79" s="90">
        <f t="shared" si="18"/>
        <v>1496.1615959972187</v>
      </c>
      <c r="AH79" s="90">
        <f t="shared" si="18"/>
        <v>1488.7180059673819</v>
      </c>
      <c r="AI79" s="90">
        <f t="shared" si="18"/>
        <v>1481.3114487237635</v>
      </c>
      <c r="AJ79" s="90">
        <f t="shared" si="18"/>
        <v>1473.9417400236453</v>
      </c>
      <c r="AK79" s="90">
        <f t="shared" si="18"/>
        <v>1466.6086965409409</v>
      </c>
      <c r="AL79" s="90">
        <f t="shared" si="18"/>
        <v>387.41270473220249</v>
      </c>
      <c r="AM79" s="90">
        <f t="shared" si="18"/>
        <v>387.41237156335455</v>
      </c>
      <c r="AN79" s="90">
        <f t="shared" si="18"/>
        <v>387.41203817131839</v>
      </c>
      <c r="AO79" s="90">
        <f t="shared" si="18"/>
        <v>387.41170456782174</v>
      </c>
      <c r="AP79" s="90">
        <f t="shared" si="18"/>
        <v>387.4113698136515</v>
      </c>
      <c r="AQ79" s="90">
        <f t="shared" si="18"/>
        <v>387.41103573553005</v>
      </c>
      <c r="AR79" s="90">
        <f t="shared" si="18"/>
        <v>387.41070145140208</v>
      </c>
      <c r="AS79" s="90">
        <f t="shared" si="18"/>
        <v>387.41036693664944</v>
      </c>
      <c r="AT79" s="90">
        <f t="shared" si="18"/>
        <v>387.41003126737945</v>
      </c>
      <c r="AU79" s="90">
        <f t="shared" si="18"/>
        <v>387.40969628744995</v>
      </c>
      <c r="AV79" s="90">
        <f t="shared" si="18"/>
        <v>387.40936107096547</v>
      </c>
      <c r="AW79" s="90">
        <f t="shared" si="18"/>
        <v>387.4090256170777</v>
      </c>
      <c r="AX79" s="90">
        <f t="shared" si="18"/>
        <v>387.40868900931616</v>
      </c>
      <c r="AY79" s="90">
        <f t="shared" si="18"/>
        <v>387.40835305050354</v>
      </c>
      <c r="AZ79" s="90">
        <f t="shared" si="18"/>
        <v>387.40801683790244</v>
      </c>
      <c r="BA79" s="90">
        <f t="shared" si="18"/>
        <v>387.40768040569435</v>
      </c>
      <c r="BB79" s="90">
        <f t="shared" si="18"/>
        <v>387.40734280905355</v>
      </c>
    </row>
    <row r="80" spans="1:54" outlineLevel="1" x14ac:dyDescent="0.25">
      <c r="A80" s="1"/>
      <c r="B80" s="1"/>
      <c r="C80" s="19"/>
      <c r="D80" s="89"/>
      <c r="E80" s="16"/>
      <c r="F80" s="16"/>
      <c r="G80" s="403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</row>
    <row r="81" spans="1:54" outlineLevel="1" x14ac:dyDescent="0.25">
      <c r="A81" s="1"/>
      <c r="B81" s="1"/>
      <c r="C81" s="19"/>
      <c r="D81" s="89"/>
      <c r="E81" s="90" t="s">
        <v>59</v>
      </c>
      <c r="F81" s="90"/>
      <c r="G81" s="343" t="str">
        <f>SMU</f>
        <v>$ 000s</v>
      </c>
      <c r="H81" s="90"/>
      <c r="I81" s="90"/>
      <c r="J81" s="90">
        <f t="shared" ref="J81:BB81" si="19" xml:space="preserve"> J79 + J72</f>
        <v>0</v>
      </c>
      <c r="K81" s="90">
        <f t="shared" si="19"/>
        <v>0</v>
      </c>
      <c r="L81" s="90">
        <f t="shared" si="19"/>
        <v>88409.618299176771</v>
      </c>
      <c r="M81" s="90">
        <f t="shared" si="19"/>
        <v>82932.55135751926</v>
      </c>
      <c r="N81" s="90">
        <f t="shared" si="19"/>
        <v>77234.133112213327</v>
      </c>
      <c r="O81" s="90">
        <f t="shared" si="19"/>
        <v>71535.397629298939</v>
      </c>
      <c r="P81" s="90">
        <f t="shared" si="19"/>
        <v>65836.289900864707</v>
      </c>
      <c r="Q81" s="90">
        <f t="shared" si="19"/>
        <v>60136.791674419335</v>
      </c>
      <c r="R81" s="90">
        <f t="shared" si="19"/>
        <v>54436.831538098872</v>
      </c>
      <c r="S81" s="90">
        <f t="shared" si="19"/>
        <v>48736.503231100316</v>
      </c>
      <c r="T81" s="90">
        <f t="shared" si="19"/>
        <v>43035.7461203071</v>
      </c>
      <c r="U81" s="90">
        <f t="shared" si="19"/>
        <v>37334.540146009065</v>
      </c>
      <c r="V81" s="90">
        <f t="shared" si="19"/>
        <v>31632.806184750345</v>
      </c>
      <c r="W81" s="90">
        <f t="shared" si="19"/>
        <v>25930.647693305156</v>
      </c>
      <c r="X81" s="90">
        <f t="shared" si="19"/>
        <v>17300.591545235304</v>
      </c>
      <c r="Y81" s="90">
        <f t="shared" si="19"/>
        <v>11886.139384025893</v>
      </c>
      <c r="Z81" s="90">
        <f t="shared" si="19"/>
        <v>6471.7261207830825</v>
      </c>
      <c r="AA81" s="90">
        <f t="shared" si="19"/>
        <v>1057.3513978217441</v>
      </c>
      <c r="AB81" s="90">
        <f t="shared" si="19"/>
        <v>1049.6816900658525</v>
      </c>
      <c r="AC81" s="90">
        <f t="shared" si="19"/>
        <v>1042.0501400599908</v>
      </c>
      <c r="AD81" s="90">
        <f t="shared" si="19"/>
        <v>1034.4565579646053</v>
      </c>
      <c r="AE81" s="90">
        <f t="shared" si="19"/>
        <v>1026.9007548846205</v>
      </c>
      <c r="AF81" s="90">
        <f t="shared" si="19"/>
        <v>1019.3825428647344</v>
      </c>
      <c r="AG81" s="90">
        <f t="shared" si="19"/>
        <v>1011.9017348847485</v>
      </c>
      <c r="AH81" s="90">
        <f t="shared" si="19"/>
        <v>1004.4581448549118</v>
      </c>
      <c r="AI81" s="90">
        <f t="shared" si="19"/>
        <v>997.05158761129337</v>
      </c>
      <c r="AJ81" s="90">
        <f t="shared" si="19"/>
        <v>989.68187891117509</v>
      </c>
      <c r="AK81" s="90">
        <f t="shared" si="19"/>
        <v>982.34883542847069</v>
      </c>
      <c r="AL81" s="90">
        <f t="shared" si="19"/>
        <v>-96.847156380267734</v>
      </c>
      <c r="AM81" s="90">
        <f t="shared" si="19"/>
        <v>-96.847489549115664</v>
      </c>
      <c r="AN81" s="90">
        <f t="shared" si="19"/>
        <v>-96.847822941151833</v>
      </c>
      <c r="AO81" s="90">
        <f t="shared" si="19"/>
        <v>-96.848156544648475</v>
      </c>
      <c r="AP81" s="90">
        <f t="shared" si="19"/>
        <v>-96.848491298818715</v>
      </c>
      <c r="AQ81" s="90">
        <f t="shared" si="19"/>
        <v>-96.848825376940169</v>
      </c>
      <c r="AR81" s="90">
        <f t="shared" si="19"/>
        <v>-96.849159661068143</v>
      </c>
      <c r="AS81" s="90">
        <f t="shared" si="19"/>
        <v>-96.84949417582078</v>
      </c>
      <c r="AT81" s="90">
        <f t="shared" si="19"/>
        <v>-96.849829845090767</v>
      </c>
      <c r="AU81" s="90">
        <f t="shared" si="19"/>
        <v>-96.850164825020272</v>
      </c>
      <c r="AV81" s="90">
        <f t="shared" si="19"/>
        <v>-96.850500041504745</v>
      </c>
      <c r="AW81" s="90">
        <f t="shared" si="19"/>
        <v>-96.850835495392516</v>
      </c>
      <c r="AX81" s="90">
        <f t="shared" si="19"/>
        <v>-96.851172103154056</v>
      </c>
      <c r="AY81" s="90">
        <f t="shared" si="19"/>
        <v>-96.851508061966683</v>
      </c>
      <c r="AZ81" s="90">
        <f t="shared" si="19"/>
        <v>-96.851844274567782</v>
      </c>
      <c r="BA81" s="90">
        <f t="shared" si="19"/>
        <v>-96.852180706775869</v>
      </c>
      <c r="BB81" s="90">
        <f t="shared" si="19"/>
        <v>-96.852518303416673</v>
      </c>
    </row>
    <row r="82" spans="1:54" outlineLevel="1" x14ac:dyDescent="0.25">
      <c r="A82" s="1"/>
      <c r="B82" s="1"/>
      <c r="C82" s="19"/>
      <c r="D82" s="89"/>
      <c r="E82" s="16"/>
      <c r="F82" s="16"/>
      <c r="G82" s="403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outlineLevel="1" x14ac:dyDescent="0.25">
      <c r="A83" s="1"/>
      <c r="B83" s="1"/>
      <c r="C83" s="19"/>
      <c r="D83" s="89"/>
      <c r="E83" s="16" t="str">
        <f xml:space="preserve"> 'FS Qtr'!E83</f>
        <v>Accounts payable balance</v>
      </c>
      <c r="F83" s="16">
        <f xml:space="preserve"> 'FS Qtr'!F83</f>
        <v>0</v>
      </c>
      <c r="G83" s="403" t="str">
        <f xml:space="preserve"> 'FS Qtr'!G83</f>
        <v>$ 000s</v>
      </c>
      <c r="H83" s="16"/>
      <c r="I83" s="16"/>
      <c r="J83" s="16">
        <f xml:space="preserve"> SUMIFS( 'FS Qtr'!$J83:$GJ83, 'FS Qtr'!$J$2:$GJ$2, 'FS Ann'!J$2)</f>
        <v>0</v>
      </c>
      <c r="K83" s="16">
        <f xml:space="preserve"> SUMIFS( 'FS Qtr'!$J83:$GJ83, 'FS Qtr'!$J$2:$GJ$2, 'FS Ann'!K$2)</f>
        <v>0</v>
      </c>
      <c r="L83" s="16">
        <f xml:space="preserve"> SUMIFS( 'FS Qtr'!$J83:$GJ83, 'FS Qtr'!$J$2:$GJ$2, 'FS Ann'!L$2)</f>
        <v>0</v>
      </c>
      <c r="M83" s="16">
        <f xml:space="preserve"> SUMIFS( 'FS Qtr'!$J83:$GJ83, 'FS Qtr'!$J$2:$GJ$2, 'FS Ann'!M$2)</f>
        <v>168.62934198354731</v>
      </c>
      <c r="N83" s="16">
        <f xml:space="preserve"> SUMIFS( 'FS Qtr'!$J83:$GJ83, 'FS Qtr'!$J$2:$GJ$2, 'FS Ann'!N$2)</f>
        <v>172.84507553313597</v>
      </c>
      <c r="O83" s="16">
        <f xml:space="preserve"> SUMIFS( 'FS Qtr'!$J83:$GJ83, 'FS Qtr'!$J$2:$GJ$2, 'FS Ann'!O$2)</f>
        <v>177.17818829647831</v>
      </c>
      <c r="P83" s="16">
        <f xml:space="preserve"> SUMIFS( 'FS Qtr'!$J83:$GJ83, 'FS Qtr'!$J$2:$GJ$2, 'FS Ann'!P$2)</f>
        <v>181.6076430038903</v>
      </c>
      <c r="Q83" s="16">
        <f xml:space="preserve"> SUMIFS( 'FS Qtr'!$J83:$GJ83, 'FS Qtr'!$J$2:$GJ$2, 'FS Ann'!Q$2)</f>
        <v>186.14783407898767</v>
      </c>
      <c r="R83" s="16">
        <f xml:space="preserve"> SUMIFS( 'FS Qtr'!$J83:$GJ83, 'FS Qtr'!$J$2:$GJ$2, 'FS Ann'!R$2)</f>
        <v>190.80152993096237</v>
      </c>
      <c r="S83" s="16">
        <f xml:space="preserve"> SUMIFS( 'FS Qtr'!$J83:$GJ83, 'FS Qtr'!$J$2:$GJ$2, 'FS Ann'!S$2)</f>
        <v>195.58479923764628</v>
      </c>
      <c r="T83" s="16">
        <f xml:space="preserve"> SUMIFS( 'FS Qtr'!$J83:$GJ83, 'FS Qtr'!$J$2:$GJ$2, 'FS Ann'!T$2)</f>
        <v>200.4744192185874</v>
      </c>
      <c r="U83" s="16">
        <f xml:space="preserve"> SUMIFS( 'FS Qtr'!$J83:$GJ83, 'FS Qtr'!$J$2:$GJ$2, 'FS Ann'!U$2)</f>
        <v>205.48627969905215</v>
      </c>
      <c r="V83" s="16">
        <f xml:space="preserve"> SUMIFS( 'FS Qtr'!$J83:$GJ83, 'FS Qtr'!$J$2:$GJ$2, 'FS Ann'!V$2)</f>
        <v>210.62343669152847</v>
      </c>
      <c r="W83" s="16">
        <f xml:space="preserve"> SUMIFS( 'FS Qtr'!$J83:$GJ83, 'FS Qtr'!$J$2:$GJ$2, 'FS Ann'!W$2)</f>
        <v>215.90362820969608</v>
      </c>
      <c r="X83" s="16">
        <f xml:space="preserve"> SUMIFS( 'FS Qtr'!$J83:$GJ83, 'FS Qtr'!$J$2:$GJ$2, 'FS Ann'!X$2)</f>
        <v>221.30121891493843</v>
      </c>
      <c r="Y83" s="16">
        <f xml:space="preserve"> SUMIFS( 'FS Qtr'!$J83:$GJ83, 'FS Qtr'!$J$2:$GJ$2, 'FS Ann'!Y$2)</f>
        <v>226.83374938781196</v>
      </c>
      <c r="Z83" s="16">
        <f xml:space="preserve"> SUMIFS( 'FS Qtr'!$J83:$GJ83, 'FS Qtr'!$J$2:$GJ$2, 'FS Ann'!Z$2)</f>
        <v>232.50459312250723</v>
      </c>
      <c r="AA83" s="16">
        <f xml:space="preserve"> SUMIFS( 'FS Qtr'!$J83:$GJ83, 'FS Qtr'!$J$2:$GJ$2, 'FS Ann'!AA$2)</f>
        <v>238.333330891792</v>
      </c>
      <c r="AB83" s="16">
        <f xml:space="preserve"> SUMIFS( 'FS Qtr'!$J83:$GJ83, 'FS Qtr'!$J$2:$GJ$2, 'FS Ann'!AB$2)</f>
        <v>244.2916641640868</v>
      </c>
      <c r="AC83" s="16">
        <f xml:space="preserve"> SUMIFS( 'FS Qtr'!$J83:$GJ83, 'FS Qtr'!$J$2:$GJ$2, 'FS Ann'!AC$2)</f>
        <v>250.39895576818913</v>
      </c>
      <c r="AD83" s="16">
        <f xml:space="preserve"> SUMIFS( 'FS Qtr'!$J83:$GJ83, 'FS Qtr'!$J$2:$GJ$2, 'FS Ann'!AD$2)</f>
        <v>256.6589296623938</v>
      </c>
      <c r="AE83" s="16">
        <f xml:space="preserve"> SUMIFS( 'FS Qtr'!$J83:$GJ83, 'FS Qtr'!$J$2:$GJ$2, 'FS Ann'!AE$2)</f>
        <v>263.09320081831538</v>
      </c>
      <c r="AF83" s="16">
        <f xml:space="preserve"> SUMIFS( 'FS Qtr'!$J83:$GJ83, 'FS Qtr'!$J$2:$GJ$2, 'FS Ann'!AF$2)</f>
        <v>269.67053083877317</v>
      </c>
      <c r="AG83" s="16">
        <f xml:space="preserve"> SUMIFS( 'FS Qtr'!$J83:$GJ83, 'FS Qtr'!$J$2:$GJ$2, 'FS Ann'!AG$2)</f>
        <v>276.41229410974256</v>
      </c>
      <c r="AH83" s="16">
        <f xml:space="preserve"> SUMIFS( 'FS Qtr'!$J83:$GJ83, 'FS Qtr'!$J$2:$GJ$2, 'FS Ann'!AH$2)</f>
        <v>283.3226014624862</v>
      </c>
      <c r="AI83" s="16">
        <f xml:space="preserve"> SUMIFS( 'FS Qtr'!$J83:$GJ83, 'FS Qtr'!$J$2:$GJ$2, 'FS Ann'!AI$2)</f>
        <v>290.42531339543393</v>
      </c>
      <c r="AJ83" s="16">
        <f xml:space="preserve"> SUMIFS( 'FS Qtr'!$J83:$GJ83, 'FS Qtr'!$J$2:$GJ$2, 'FS Ann'!AJ$2)</f>
        <v>297.68594623031981</v>
      </c>
      <c r="AK83" s="16">
        <f xml:space="preserve"> SUMIFS( 'FS Qtr'!$J83:$GJ83, 'FS Qtr'!$J$2:$GJ$2, 'FS Ann'!AK$2)</f>
        <v>305.12809488607797</v>
      </c>
      <c r="AL83" s="16">
        <f xml:space="preserve"> SUMIFS( 'FS Qtr'!$J83:$GJ83, 'FS Qtr'!$J$2:$GJ$2, 'FS Ann'!AL$2)</f>
        <v>0</v>
      </c>
      <c r="AM83" s="16">
        <f xml:space="preserve"> SUMIFS( 'FS Qtr'!$J83:$GJ83, 'FS Qtr'!$J$2:$GJ$2, 'FS Ann'!AM$2)</f>
        <v>0</v>
      </c>
      <c r="AN83" s="16">
        <f xml:space="preserve"> SUMIFS( 'FS Qtr'!$J83:$GJ83, 'FS Qtr'!$J$2:$GJ$2, 'FS Ann'!AN$2)</f>
        <v>0</v>
      </c>
      <c r="AO83" s="16">
        <f xml:space="preserve"> SUMIFS( 'FS Qtr'!$J83:$GJ83, 'FS Qtr'!$J$2:$GJ$2, 'FS Ann'!AO$2)</f>
        <v>0</v>
      </c>
      <c r="AP83" s="16">
        <f xml:space="preserve"> SUMIFS( 'FS Qtr'!$J83:$GJ83, 'FS Qtr'!$J$2:$GJ$2, 'FS Ann'!AP$2)</f>
        <v>0</v>
      </c>
      <c r="AQ83" s="16">
        <f xml:space="preserve"> SUMIFS( 'FS Qtr'!$J83:$GJ83, 'FS Qtr'!$J$2:$GJ$2, 'FS Ann'!AQ$2)</f>
        <v>0</v>
      </c>
      <c r="AR83" s="16">
        <f xml:space="preserve"> SUMIFS( 'FS Qtr'!$J83:$GJ83, 'FS Qtr'!$J$2:$GJ$2, 'FS Ann'!AR$2)</f>
        <v>0</v>
      </c>
      <c r="AS83" s="16">
        <f xml:space="preserve"> SUMIFS( 'FS Qtr'!$J83:$GJ83, 'FS Qtr'!$J$2:$GJ$2, 'FS Ann'!AS$2)</f>
        <v>0</v>
      </c>
      <c r="AT83" s="16">
        <f xml:space="preserve"> SUMIFS( 'FS Qtr'!$J83:$GJ83, 'FS Qtr'!$J$2:$GJ$2, 'FS Ann'!AT$2)</f>
        <v>0</v>
      </c>
      <c r="AU83" s="16">
        <f xml:space="preserve"> SUMIFS( 'FS Qtr'!$J83:$GJ83, 'FS Qtr'!$J$2:$GJ$2, 'FS Ann'!AU$2)</f>
        <v>0</v>
      </c>
      <c r="AV83" s="16">
        <f xml:space="preserve"> SUMIFS( 'FS Qtr'!$J83:$GJ83, 'FS Qtr'!$J$2:$GJ$2, 'FS Ann'!AV$2)</f>
        <v>0</v>
      </c>
      <c r="AW83" s="16">
        <f xml:space="preserve"> SUMIFS( 'FS Qtr'!$J83:$GJ83, 'FS Qtr'!$J$2:$GJ$2, 'FS Ann'!AW$2)</f>
        <v>0</v>
      </c>
      <c r="AX83" s="16">
        <f xml:space="preserve"> SUMIFS( 'FS Qtr'!$J83:$GJ83, 'FS Qtr'!$J$2:$GJ$2, 'FS Ann'!AX$2)</f>
        <v>0</v>
      </c>
      <c r="AY83" s="16">
        <f xml:space="preserve"> SUMIFS( 'FS Qtr'!$J83:$GJ83, 'FS Qtr'!$J$2:$GJ$2, 'FS Ann'!AY$2)</f>
        <v>0</v>
      </c>
      <c r="AZ83" s="16">
        <f xml:space="preserve"> SUMIFS( 'FS Qtr'!$J83:$GJ83, 'FS Qtr'!$J$2:$GJ$2, 'FS Ann'!AZ$2)</f>
        <v>0</v>
      </c>
      <c r="BA83" s="16">
        <f xml:space="preserve"> SUMIFS( 'FS Qtr'!$J83:$GJ83, 'FS Qtr'!$J$2:$GJ$2, 'FS Ann'!BA$2)</f>
        <v>0</v>
      </c>
      <c r="BB83" s="16">
        <f xml:space="preserve"> SUMIFS( 'FS Qtr'!$J83:$GJ83, 'FS Qtr'!$J$2:$GJ$2, 'FS Ann'!BB$2)</f>
        <v>0</v>
      </c>
    </row>
    <row r="84" spans="1:54" outlineLevel="1" x14ac:dyDescent="0.25">
      <c r="A84" s="1"/>
      <c r="B84" s="1"/>
      <c r="C84" s="19"/>
      <c r="D84" s="89"/>
      <c r="E84" s="16" t="str">
        <f xml:space="preserve"> 'FS Qtr'!E84</f>
        <v>Senior debt balance - T1</v>
      </c>
      <c r="F84" s="16">
        <f xml:space="preserve"> 'FS Qtr'!F84</f>
        <v>0</v>
      </c>
      <c r="G84" s="403" t="str">
        <f xml:space="preserve"> 'FS Qtr'!G84</f>
        <v>$ 000s</v>
      </c>
      <c r="H84" s="16"/>
      <c r="I84" s="16"/>
      <c r="J84" s="16">
        <f xml:space="preserve"> SUMIFS( 'FS Qtr'!$J84:$GJ84, 'FS Qtr'!$J$2:$GJ$2, 'FS Ann'!J$2)</f>
        <v>0</v>
      </c>
      <c r="K84" s="16">
        <f xml:space="preserve"> SUMIFS( 'FS Qtr'!$J84:$GJ84, 'FS Qtr'!$J$2:$GJ$2, 'FS Ann'!K$2)</f>
        <v>0</v>
      </c>
      <c r="L84" s="16">
        <f xml:space="preserve"> SUMIFS( 'FS Qtr'!$J84:$GJ84, 'FS Qtr'!$J$2:$GJ$2, 'FS Ann'!L$2)</f>
        <v>35244.487960064216</v>
      </c>
      <c r="M84" s="16">
        <f xml:space="preserve"> SUMIFS( 'FS Qtr'!$J84:$GJ84, 'FS Qtr'!$J$2:$GJ$2, 'FS Ann'!M$2)</f>
        <v>32370.517255564526</v>
      </c>
      <c r="N84" s="16">
        <f xml:space="preserve"> SUMIFS( 'FS Qtr'!$J84:$GJ84, 'FS Qtr'!$J$2:$GJ$2, 'FS Ann'!N$2)</f>
        <v>29353.764042287243</v>
      </c>
      <c r="O84" s="16">
        <f xml:space="preserve"> SUMIFS( 'FS Qtr'!$J84:$GJ84, 'FS Qtr'!$J$2:$GJ$2, 'FS Ann'!O$2)</f>
        <v>26206.095988473586</v>
      </c>
      <c r="P84" s="16">
        <f xml:space="preserve"> SUMIFS( 'FS Qtr'!$J84:$GJ84, 'FS Qtr'!$J$2:$GJ$2, 'FS Ann'!P$2)</f>
        <v>22926.809916241262</v>
      </c>
      <c r="Q84" s="16">
        <f xml:space="preserve"> SUMIFS( 'FS Qtr'!$J84:$GJ84, 'FS Qtr'!$J$2:$GJ$2, 'FS Ann'!Q$2)</f>
        <v>19507.515813682636</v>
      </c>
      <c r="R84" s="16">
        <f xml:space="preserve"> SUMIFS( 'FS Qtr'!$J84:$GJ84, 'FS Qtr'!$J$2:$GJ$2, 'FS Ann'!R$2)</f>
        <v>15944.843336303806</v>
      </c>
      <c r="S84" s="16">
        <f xml:space="preserve"> SUMIFS( 'FS Qtr'!$J84:$GJ84, 'FS Qtr'!$J$2:$GJ$2, 'FS Ann'!S$2)</f>
        <v>12219.803904467724</v>
      </c>
      <c r="T84" s="16">
        <f xml:space="preserve"> SUMIFS( 'FS Qtr'!$J84:$GJ84, 'FS Qtr'!$J$2:$GJ$2, 'FS Ann'!T$2)</f>
        <v>8327.3514080768946</v>
      </c>
      <c r="U84" s="16">
        <f xml:space="preserve"> SUMIFS( 'FS Qtr'!$J84:$GJ84, 'FS Qtr'!$J$2:$GJ$2, 'FS Ann'!U$2)</f>
        <v>4257.0675601324274</v>
      </c>
      <c r="V84" s="16">
        <f xml:space="preserve"> SUMIFS( 'FS Qtr'!$J84:$GJ84, 'FS Qtr'!$J$2:$GJ$2, 'FS Ann'!V$2)</f>
        <v>1.2446399784948881E-3</v>
      </c>
      <c r="W84" s="16">
        <f xml:space="preserve"> SUMIFS( 'FS Qtr'!$J84:$GJ84, 'FS Qtr'!$J$2:$GJ$2, 'FS Ann'!W$2)</f>
        <v>1.2446399784948881E-3</v>
      </c>
      <c r="X84" s="16">
        <f xml:space="preserve"> SUMIFS( 'FS Qtr'!$J84:$GJ84, 'FS Qtr'!$J$2:$GJ$2, 'FS Ann'!X$2)</f>
        <v>1.2446399784948881E-3</v>
      </c>
      <c r="Y84" s="16">
        <f xml:space="preserve"> SUMIFS( 'FS Qtr'!$J84:$GJ84, 'FS Qtr'!$J$2:$GJ$2, 'FS Ann'!Y$2)</f>
        <v>1.2446399784948881E-3</v>
      </c>
      <c r="Z84" s="16">
        <f xml:space="preserve"> SUMIFS( 'FS Qtr'!$J84:$GJ84, 'FS Qtr'!$J$2:$GJ$2, 'FS Ann'!Z$2)</f>
        <v>1.2446399784948881E-3</v>
      </c>
      <c r="AA84" s="16">
        <f xml:space="preserve"> SUMIFS( 'FS Qtr'!$J84:$GJ84, 'FS Qtr'!$J$2:$GJ$2, 'FS Ann'!AA$2)</f>
        <v>1.2446399784948881E-3</v>
      </c>
      <c r="AB84" s="16">
        <f xml:space="preserve"> SUMIFS( 'FS Qtr'!$J84:$GJ84, 'FS Qtr'!$J$2:$GJ$2, 'FS Ann'!AB$2)</f>
        <v>1.2446399784948881E-3</v>
      </c>
      <c r="AC84" s="16">
        <f xml:space="preserve"> SUMIFS( 'FS Qtr'!$J84:$GJ84, 'FS Qtr'!$J$2:$GJ$2, 'FS Ann'!AC$2)</f>
        <v>1.2446399784948881E-3</v>
      </c>
      <c r="AD84" s="16">
        <f xml:space="preserve"> SUMIFS( 'FS Qtr'!$J84:$GJ84, 'FS Qtr'!$J$2:$GJ$2, 'FS Ann'!AD$2)</f>
        <v>1.2446399784948881E-3</v>
      </c>
      <c r="AE84" s="16">
        <f xml:space="preserve"> SUMIFS( 'FS Qtr'!$J84:$GJ84, 'FS Qtr'!$J$2:$GJ$2, 'FS Ann'!AE$2)</f>
        <v>1.2446399784948881E-3</v>
      </c>
      <c r="AF84" s="16">
        <f xml:space="preserve"> SUMIFS( 'FS Qtr'!$J84:$GJ84, 'FS Qtr'!$J$2:$GJ$2, 'FS Ann'!AF$2)</f>
        <v>1.2446399784948881E-3</v>
      </c>
      <c r="AG84" s="16">
        <f xml:space="preserve"> SUMIFS( 'FS Qtr'!$J84:$GJ84, 'FS Qtr'!$J$2:$GJ$2, 'FS Ann'!AG$2)</f>
        <v>1.2446399784948881E-3</v>
      </c>
      <c r="AH84" s="16">
        <f xml:space="preserve"> SUMIFS( 'FS Qtr'!$J84:$GJ84, 'FS Qtr'!$J$2:$GJ$2, 'FS Ann'!AH$2)</f>
        <v>1.2446399784948881E-3</v>
      </c>
      <c r="AI84" s="16">
        <f xml:space="preserve"> SUMIFS( 'FS Qtr'!$J84:$GJ84, 'FS Qtr'!$J$2:$GJ$2, 'FS Ann'!AI$2)</f>
        <v>1.2446399784948881E-3</v>
      </c>
      <c r="AJ84" s="16">
        <f xml:space="preserve"> SUMIFS( 'FS Qtr'!$J84:$GJ84, 'FS Qtr'!$J$2:$GJ$2, 'FS Ann'!AJ$2)</f>
        <v>1.2446399784948881E-3</v>
      </c>
      <c r="AK84" s="16">
        <f xml:space="preserve"> SUMIFS( 'FS Qtr'!$J84:$GJ84, 'FS Qtr'!$J$2:$GJ$2, 'FS Ann'!AK$2)</f>
        <v>1.2446399784948881E-3</v>
      </c>
      <c r="AL84" s="16">
        <f xml:space="preserve"> SUMIFS( 'FS Qtr'!$J84:$GJ84, 'FS Qtr'!$J$2:$GJ$2, 'FS Ann'!AL$2)</f>
        <v>1.2446399784948881E-3</v>
      </c>
      <c r="AM84" s="16">
        <f xml:space="preserve"> SUMIFS( 'FS Qtr'!$J84:$GJ84, 'FS Qtr'!$J$2:$GJ$2, 'FS Ann'!AM$2)</f>
        <v>1.2446399784948881E-3</v>
      </c>
      <c r="AN84" s="16">
        <f xml:space="preserve"> SUMIFS( 'FS Qtr'!$J84:$GJ84, 'FS Qtr'!$J$2:$GJ$2, 'FS Ann'!AN$2)</f>
        <v>1.2446399784948881E-3</v>
      </c>
      <c r="AO84" s="16">
        <f xml:space="preserve"> SUMIFS( 'FS Qtr'!$J84:$GJ84, 'FS Qtr'!$J$2:$GJ$2, 'FS Ann'!AO$2)</f>
        <v>1.2446399784948881E-3</v>
      </c>
      <c r="AP84" s="16">
        <f xml:space="preserve"> SUMIFS( 'FS Qtr'!$J84:$GJ84, 'FS Qtr'!$J$2:$GJ$2, 'FS Ann'!AP$2)</f>
        <v>1.2446399784948881E-3</v>
      </c>
      <c r="AQ84" s="16">
        <f xml:space="preserve"> SUMIFS( 'FS Qtr'!$J84:$GJ84, 'FS Qtr'!$J$2:$GJ$2, 'FS Ann'!AQ$2)</f>
        <v>1.2446399784948881E-3</v>
      </c>
      <c r="AR84" s="16">
        <f xml:space="preserve"> SUMIFS( 'FS Qtr'!$J84:$GJ84, 'FS Qtr'!$J$2:$GJ$2, 'FS Ann'!AR$2)</f>
        <v>1.2446399784948881E-3</v>
      </c>
      <c r="AS84" s="16">
        <f xml:space="preserve"> SUMIFS( 'FS Qtr'!$J84:$GJ84, 'FS Qtr'!$J$2:$GJ$2, 'FS Ann'!AS$2)</f>
        <v>1.2446399784948881E-3</v>
      </c>
      <c r="AT84" s="16">
        <f xml:space="preserve"> SUMIFS( 'FS Qtr'!$J84:$GJ84, 'FS Qtr'!$J$2:$GJ$2, 'FS Ann'!AT$2)</f>
        <v>1.2446399784948881E-3</v>
      </c>
      <c r="AU84" s="16">
        <f xml:space="preserve"> SUMIFS( 'FS Qtr'!$J84:$GJ84, 'FS Qtr'!$J$2:$GJ$2, 'FS Ann'!AU$2)</f>
        <v>1.2446399784948881E-3</v>
      </c>
      <c r="AV84" s="16">
        <f xml:space="preserve"> SUMIFS( 'FS Qtr'!$J84:$GJ84, 'FS Qtr'!$J$2:$GJ$2, 'FS Ann'!AV$2)</f>
        <v>1.2446399784948881E-3</v>
      </c>
      <c r="AW84" s="16">
        <f xml:space="preserve"> SUMIFS( 'FS Qtr'!$J84:$GJ84, 'FS Qtr'!$J$2:$GJ$2, 'FS Ann'!AW$2)</f>
        <v>1.2446399784948881E-3</v>
      </c>
      <c r="AX84" s="16">
        <f xml:space="preserve"> SUMIFS( 'FS Qtr'!$J84:$GJ84, 'FS Qtr'!$J$2:$GJ$2, 'FS Ann'!AX$2)</f>
        <v>1.2446399784948881E-3</v>
      </c>
      <c r="AY84" s="16">
        <f xml:space="preserve"> SUMIFS( 'FS Qtr'!$J84:$GJ84, 'FS Qtr'!$J$2:$GJ$2, 'FS Ann'!AY$2)</f>
        <v>1.2446399784948881E-3</v>
      </c>
      <c r="AZ84" s="16">
        <f xml:space="preserve"> SUMIFS( 'FS Qtr'!$J84:$GJ84, 'FS Qtr'!$J$2:$GJ$2, 'FS Ann'!AZ$2)</f>
        <v>1.2446399784948881E-3</v>
      </c>
      <c r="BA84" s="16">
        <f xml:space="preserve"> SUMIFS( 'FS Qtr'!$J84:$GJ84, 'FS Qtr'!$J$2:$GJ$2, 'FS Ann'!BA$2)</f>
        <v>1.2446399784948881E-3</v>
      </c>
      <c r="BB84" s="16">
        <f xml:space="preserve"> SUMIFS( 'FS Qtr'!$J84:$GJ84, 'FS Qtr'!$J$2:$GJ$2, 'FS Ann'!BB$2)</f>
        <v>1.2446399784948881E-3</v>
      </c>
    </row>
    <row r="85" spans="1:54" outlineLevel="1" x14ac:dyDescent="0.25">
      <c r="A85" s="1"/>
      <c r="B85" s="1"/>
      <c r="C85" s="19"/>
      <c r="D85" s="89"/>
      <c r="E85" s="16" t="str">
        <f xml:space="preserve"> 'FS Qtr'!E85</f>
        <v>Senior debt balance - T2</v>
      </c>
      <c r="F85" s="16">
        <f xml:space="preserve"> 'FS Qtr'!F85</f>
        <v>0</v>
      </c>
      <c r="G85" s="403" t="str">
        <f xml:space="preserve"> 'FS Qtr'!G85</f>
        <v>$ 000s</v>
      </c>
      <c r="H85" s="16"/>
      <c r="I85" s="16"/>
      <c r="J85" s="16">
        <f xml:space="preserve"> SUMIFS( 'FS Qtr'!$J85:$GJ85, 'FS Qtr'!$J$2:$GJ$2, 'FS Ann'!J$2)</f>
        <v>0</v>
      </c>
      <c r="K85" s="16">
        <f xml:space="preserve"> SUMIFS( 'FS Qtr'!$J85:$GJ85, 'FS Qtr'!$J$2:$GJ$2, 'FS Ann'!K$2)</f>
        <v>0</v>
      </c>
      <c r="L85" s="16">
        <f xml:space="preserve"> SUMIFS( 'FS Qtr'!$J85:$GJ85, 'FS Qtr'!$J$2:$GJ$2, 'FS Ann'!L$2)</f>
        <v>18977.801209265344</v>
      </c>
      <c r="M85" s="16">
        <f xml:space="preserve"> SUMIFS( 'FS Qtr'!$J85:$GJ85, 'FS Qtr'!$J$2:$GJ$2, 'FS Ann'!M$2)</f>
        <v>18340.2478018326</v>
      </c>
      <c r="N85" s="16">
        <f xml:space="preserve"> SUMIFS( 'FS Qtr'!$J85:$GJ85, 'FS Qtr'!$J$2:$GJ$2, 'FS Ann'!N$2)</f>
        <v>17671.019932704603</v>
      </c>
      <c r="O85" s="16">
        <f xml:space="preserve"> SUMIFS( 'FS Qtr'!$J85:$GJ85, 'FS Qtr'!$J$2:$GJ$2, 'FS Ann'!O$2)</f>
        <v>16972.750291321659</v>
      </c>
      <c r="P85" s="16">
        <f xml:space="preserve"> SUMIFS( 'FS Qtr'!$J85:$GJ85, 'FS Qtr'!$J$2:$GJ$2, 'FS Ann'!P$2)</f>
        <v>16245.282886721789</v>
      </c>
      <c r="Q85" s="16">
        <f xml:space="preserve"> SUMIFS( 'FS Qtr'!$J85:$GJ85, 'FS Qtr'!$J$2:$GJ$2, 'FS Ann'!Q$2)</f>
        <v>15486.756502758373</v>
      </c>
      <c r="R85" s="16">
        <f xml:space="preserve"> SUMIFS( 'FS Qtr'!$J85:$GJ85, 'FS Qtr'!$J$2:$GJ$2, 'FS Ann'!R$2)</f>
        <v>14696.42347188806</v>
      </c>
      <c r="S85" s="16">
        <f xml:space="preserve"> SUMIFS( 'FS Qtr'!$J85:$GJ85, 'FS Qtr'!$J$2:$GJ$2, 'FS Ann'!S$2)</f>
        <v>13870.071422136789</v>
      </c>
      <c r="T85" s="16">
        <f xml:space="preserve"> SUMIFS( 'FS Qtr'!$J85:$GJ85, 'FS Qtr'!$J$2:$GJ$2, 'FS Ann'!T$2)</f>
        <v>13006.580938932271</v>
      </c>
      <c r="U85" s="16">
        <f xml:space="preserve"> SUMIFS( 'FS Qtr'!$J85:$GJ85, 'FS Qtr'!$J$2:$GJ$2, 'FS Ann'!U$2)</f>
        <v>12103.640859406582</v>
      </c>
      <c r="V85" s="16">
        <f xml:space="preserve"> SUMIFS( 'FS Qtr'!$J85:$GJ85, 'FS Qtr'!$J$2:$GJ$2, 'FS Ann'!V$2)</f>
        <v>11159.265493693922</v>
      </c>
      <c r="W85" s="16">
        <f xml:space="preserve"> SUMIFS( 'FS Qtr'!$J85:$GJ85, 'FS Qtr'!$J$2:$GJ$2, 'FS Ann'!W$2)</f>
        <v>5709.9626988963519</v>
      </c>
      <c r="X85" s="16">
        <f xml:space="preserve"> SUMIFS( 'FS Qtr'!$J85:$GJ85, 'FS Qtr'!$J$2:$GJ$2, 'FS Ann'!X$2)</f>
        <v>3.9496749916452245E-3</v>
      </c>
      <c r="Y85" s="16">
        <f xml:space="preserve"> SUMIFS( 'FS Qtr'!$J85:$GJ85, 'FS Qtr'!$J$2:$GJ$2, 'FS Ann'!Y$2)</f>
        <v>3.9496749916452245E-3</v>
      </c>
      <c r="Z85" s="16">
        <f xml:space="preserve"> SUMIFS( 'FS Qtr'!$J85:$GJ85, 'FS Qtr'!$J$2:$GJ$2, 'FS Ann'!Z$2)</f>
        <v>3.9496749916452245E-3</v>
      </c>
      <c r="AA85" s="16">
        <f xml:space="preserve"> SUMIFS( 'FS Qtr'!$J85:$GJ85, 'FS Qtr'!$J$2:$GJ$2, 'FS Ann'!AA$2)</f>
        <v>3.9496749916452245E-3</v>
      </c>
      <c r="AB85" s="16">
        <f xml:space="preserve"> SUMIFS( 'FS Qtr'!$J85:$GJ85, 'FS Qtr'!$J$2:$GJ$2, 'FS Ann'!AB$2)</f>
        <v>3.9496749916452245E-3</v>
      </c>
      <c r="AC85" s="16">
        <f xml:space="preserve"> SUMIFS( 'FS Qtr'!$J85:$GJ85, 'FS Qtr'!$J$2:$GJ$2, 'FS Ann'!AC$2)</f>
        <v>3.9496749916452245E-3</v>
      </c>
      <c r="AD85" s="16">
        <f xml:space="preserve"> SUMIFS( 'FS Qtr'!$J85:$GJ85, 'FS Qtr'!$J$2:$GJ$2, 'FS Ann'!AD$2)</f>
        <v>3.9496749916452245E-3</v>
      </c>
      <c r="AE85" s="16">
        <f xml:space="preserve"> SUMIFS( 'FS Qtr'!$J85:$GJ85, 'FS Qtr'!$J$2:$GJ$2, 'FS Ann'!AE$2)</f>
        <v>3.9496749916452245E-3</v>
      </c>
      <c r="AF85" s="16">
        <f xml:space="preserve"> SUMIFS( 'FS Qtr'!$J85:$GJ85, 'FS Qtr'!$J$2:$GJ$2, 'FS Ann'!AF$2)</f>
        <v>3.9496749916452245E-3</v>
      </c>
      <c r="AG85" s="16">
        <f xml:space="preserve"> SUMIFS( 'FS Qtr'!$J85:$GJ85, 'FS Qtr'!$J$2:$GJ$2, 'FS Ann'!AG$2)</f>
        <v>3.9496749916452245E-3</v>
      </c>
      <c r="AH85" s="16">
        <f xml:space="preserve"> SUMIFS( 'FS Qtr'!$J85:$GJ85, 'FS Qtr'!$J$2:$GJ$2, 'FS Ann'!AH$2)</f>
        <v>3.9496749916452245E-3</v>
      </c>
      <c r="AI85" s="16">
        <f xml:space="preserve"> SUMIFS( 'FS Qtr'!$J85:$GJ85, 'FS Qtr'!$J$2:$GJ$2, 'FS Ann'!AI$2)</f>
        <v>3.9496749916452245E-3</v>
      </c>
      <c r="AJ85" s="16">
        <f xml:space="preserve"> SUMIFS( 'FS Qtr'!$J85:$GJ85, 'FS Qtr'!$J$2:$GJ$2, 'FS Ann'!AJ$2)</f>
        <v>3.9496749916452245E-3</v>
      </c>
      <c r="AK85" s="16">
        <f xml:space="preserve"> SUMIFS( 'FS Qtr'!$J85:$GJ85, 'FS Qtr'!$J$2:$GJ$2, 'FS Ann'!AK$2)</f>
        <v>3.9496749916452245E-3</v>
      </c>
      <c r="AL85" s="16">
        <f xml:space="preserve"> SUMIFS( 'FS Qtr'!$J85:$GJ85, 'FS Qtr'!$J$2:$GJ$2, 'FS Ann'!AL$2)</f>
        <v>3.9496749916452245E-3</v>
      </c>
      <c r="AM85" s="16">
        <f xml:space="preserve"> SUMIFS( 'FS Qtr'!$J85:$GJ85, 'FS Qtr'!$J$2:$GJ$2, 'FS Ann'!AM$2)</f>
        <v>3.9496749916452245E-3</v>
      </c>
      <c r="AN85" s="16">
        <f xml:space="preserve"> SUMIFS( 'FS Qtr'!$J85:$GJ85, 'FS Qtr'!$J$2:$GJ$2, 'FS Ann'!AN$2)</f>
        <v>3.9496749916452245E-3</v>
      </c>
      <c r="AO85" s="16">
        <f xml:space="preserve"> SUMIFS( 'FS Qtr'!$J85:$GJ85, 'FS Qtr'!$J$2:$GJ$2, 'FS Ann'!AO$2)</f>
        <v>3.9496749916452245E-3</v>
      </c>
      <c r="AP85" s="16">
        <f xml:space="preserve"> SUMIFS( 'FS Qtr'!$J85:$GJ85, 'FS Qtr'!$J$2:$GJ$2, 'FS Ann'!AP$2)</f>
        <v>3.9496749916452245E-3</v>
      </c>
      <c r="AQ85" s="16">
        <f xml:space="preserve"> SUMIFS( 'FS Qtr'!$J85:$GJ85, 'FS Qtr'!$J$2:$GJ$2, 'FS Ann'!AQ$2)</f>
        <v>3.9496749916452245E-3</v>
      </c>
      <c r="AR85" s="16">
        <f xml:space="preserve"> SUMIFS( 'FS Qtr'!$J85:$GJ85, 'FS Qtr'!$J$2:$GJ$2, 'FS Ann'!AR$2)</f>
        <v>3.9496749916452245E-3</v>
      </c>
      <c r="AS85" s="16">
        <f xml:space="preserve"> SUMIFS( 'FS Qtr'!$J85:$GJ85, 'FS Qtr'!$J$2:$GJ$2, 'FS Ann'!AS$2)</f>
        <v>3.9496749916452245E-3</v>
      </c>
      <c r="AT85" s="16">
        <f xml:space="preserve"> SUMIFS( 'FS Qtr'!$J85:$GJ85, 'FS Qtr'!$J$2:$GJ$2, 'FS Ann'!AT$2)</f>
        <v>3.9496749916452245E-3</v>
      </c>
      <c r="AU85" s="16">
        <f xml:space="preserve"> SUMIFS( 'FS Qtr'!$J85:$GJ85, 'FS Qtr'!$J$2:$GJ$2, 'FS Ann'!AU$2)</f>
        <v>3.9496749916452245E-3</v>
      </c>
      <c r="AV85" s="16">
        <f xml:space="preserve"> SUMIFS( 'FS Qtr'!$J85:$GJ85, 'FS Qtr'!$J$2:$GJ$2, 'FS Ann'!AV$2)</f>
        <v>3.9496749916452245E-3</v>
      </c>
      <c r="AW85" s="16">
        <f xml:space="preserve"> SUMIFS( 'FS Qtr'!$J85:$GJ85, 'FS Qtr'!$J$2:$GJ$2, 'FS Ann'!AW$2)</f>
        <v>3.9496749916452245E-3</v>
      </c>
      <c r="AX85" s="16">
        <f xml:space="preserve"> SUMIFS( 'FS Qtr'!$J85:$GJ85, 'FS Qtr'!$J$2:$GJ$2, 'FS Ann'!AX$2)</f>
        <v>3.9496749916452245E-3</v>
      </c>
      <c r="AY85" s="16">
        <f xml:space="preserve"> SUMIFS( 'FS Qtr'!$J85:$GJ85, 'FS Qtr'!$J$2:$GJ$2, 'FS Ann'!AY$2)</f>
        <v>3.9496749916452245E-3</v>
      </c>
      <c r="AZ85" s="16">
        <f xml:space="preserve"> SUMIFS( 'FS Qtr'!$J85:$GJ85, 'FS Qtr'!$J$2:$GJ$2, 'FS Ann'!AZ$2)</f>
        <v>3.9496749916452245E-3</v>
      </c>
      <c r="BA85" s="16">
        <f xml:space="preserve"> SUMIFS( 'FS Qtr'!$J85:$GJ85, 'FS Qtr'!$J$2:$GJ$2, 'FS Ann'!BA$2)</f>
        <v>3.9496749916452245E-3</v>
      </c>
      <c r="BB85" s="16">
        <f xml:space="preserve"> SUMIFS( 'FS Qtr'!$J85:$GJ85, 'FS Qtr'!$J$2:$GJ$2, 'FS Ann'!BB$2)</f>
        <v>3.9496749916452245E-3</v>
      </c>
    </row>
    <row r="86" spans="1:54" outlineLevel="1" x14ac:dyDescent="0.25">
      <c r="A86" s="1"/>
      <c r="B86" s="1"/>
      <c r="C86" s="19"/>
      <c r="D86" s="89"/>
      <c r="E86" s="16" t="str">
        <f xml:space="preserve"> 'FS Qtr'!E86</f>
        <v>Shareholder loan balance</v>
      </c>
      <c r="F86" s="16">
        <f xml:space="preserve"> 'FS Qtr'!F86</f>
        <v>0</v>
      </c>
      <c r="G86" s="403" t="str">
        <f xml:space="preserve"> 'FS Qtr'!G86</f>
        <v>$ 000s</v>
      </c>
      <c r="H86" s="16"/>
      <c r="I86" s="16"/>
      <c r="J86" s="16">
        <f xml:space="preserve"> SUMIFS( 'FS Qtr'!$J86:$GJ86, 'FS Qtr'!$J$2:$GJ$2, 'FS Ann'!J$2)</f>
        <v>0</v>
      </c>
      <c r="K86" s="16">
        <f xml:space="preserve"> SUMIFS( 'FS Qtr'!$J86:$GJ86, 'FS Qtr'!$J$2:$GJ$2, 'FS Ann'!K$2)</f>
        <v>0</v>
      </c>
      <c r="L86" s="16">
        <f xml:space="preserve"> SUMIFS( 'FS Qtr'!$J86:$GJ86, 'FS Qtr'!$J$2:$GJ$2, 'FS Ann'!L$2)</f>
        <v>34087.329240864208</v>
      </c>
      <c r="M86" s="16">
        <f xml:space="preserve"> SUMIFS( 'FS Qtr'!$J86:$GJ86, 'FS Qtr'!$J$2:$GJ$2, 'FS Ann'!M$2)</f>
        <v>34391.254135839132</v>
      </c>
      <c r="N86" s="16">
        <f xml:space="preserve"> SUMIFS( 'FS Qtr'!$J86:$GJ86, 'FS Qtr'!$J$2:$GJ$2, 'FS Ann'!N$2)</f>
        <v>34724.872665401446</v>
      </c>
      <c r="O86" s="16">
        <f xml:space="preserve"> SUMIFS( 'FS Qtr'!$J86:$GJ86, 'FS Qtr'!$J$2:$GJ$2, 'FS Ann'!O$2)</f>
        <v>35107.751645364064</v>
      </c>
      <c r="P86" s="16">
        <f xml:space="preserve"> SUMIFS( 'FS Qtr'!$J86:$GJ86, 'FS Qtr'!$J$2:$GJ$2, 'FS Ann'!P$2)</f>
        <v>35543.420390205494</v>
      </c>
      <c r="Q86" s="16">
        <f xml:space="preserve"> SUMIFS( 'FS Qtr'!$J86:$GJ86, 'FS Qtr'!$J$2:$GJ$2, 'FS Ann'!Q$2)</f>
        <v>36036.013800162742</v>
      </c>
      <c r="R86" s="16">
        <f xml:space="preserve"> SUMIFS( 'FS Qtr'!$J86:$GJ86, 'FS Qtr'!$J$2:$GJ$2, 'FS Ann'!R$2)</f>
        <v>36589.434145128616</v>
      </c>
      <c r="S86" s="16">
        <f xml:space="preserve"> SUMIFS( 'FS Qtr'!$J86:$GJ86, 'FS Qtr'!$J$2:$GJ$2, 'FS Ann'!S$2)</f>
        <v>37208.902035706531</v>
      </c>
      <c r="T86" s="16">
        <f xml:space="preserve"> SUMIFS( 'FS Qtr'!$J86:$GJ86, 'FS Qtr'!$J$2:$GJ$2, 'FS Ann'!T$2)</f>
        <v>37899.184375780285</v>
      </c>
      <c r="U86" s="16">
        <f xml:space="preserve"> SUMIFS( 'FS Qtr'!$J86:$GJ86, 'FS Qtr'!$J$2:$GJ$2, 'FS Ann'!U$2)</f>
        <v>38665.73982228621</v>
      </c>
      <c r="V86" s="16">
        <f xml:space="preserve"> SUMIFS( 'FS Qtr'!$J86:$GJ86, 'FS Qtr'!$J$2:$GJ$2, 'FS Ann'!V$2)</f>
        <v>39513.90272348532</v>
      </c>
      <c r="W86" s="16">
        <f xml:space="preserve"> SUMIFS( 'FS Qtr'!$J86:$GJ86, 'FS Qtr'!$J$2:$GJ$2, 'FS Ann'!W$2)</f>
        <v>40450.419543910604</v>
      </c>
      <c r="X86" s="16">
        <f xml:space="preserve"> SUMIFS( 'FS Qtr'!$J86:$GJ86, 'FS Qtr'!$J$2:$GJ$2, 'FS Ann'!X$2)</f>
        <v>38481.864930490214</v>
      </c>
      <c r="Y86" s="16">
        <f xml:space="preserve"> SUMIFS( 'FS Qtr'!$J86:$GJ86, 'FS Qtr'!$J$2:$GJ$2, 'FS Ann'!Y$2)</f>
        <v>33447.574585330643</v>
      </c>
      <c r="Z86" s="16">
        <f xml:space="preserve"> SUMIFS( 'FS Qtr'!$J86:$GJ86, 'FS Qtr'!$J$2:$GJ$2, 'FS Ann'!Z$2)</f>
        <v>28175.516567401264</v>
      </c>
      <c r="AA86" s="16">
        <f xml:space="preserve"> SUMIFS( 'FS Qtr'!$J86:$GJ86, 'FS Qtr'!$J$2:$GJ$2, 'FS Ann'!AA$2)</f>
        <v>22650.817470940212</v>
      </c>
      <c r="AB86" s="16">
        <f xml:space="preserve"> SUMIFS( 'FS Qtr'!$J86:$GJ86, 'FS Qtr'!$J$2:$GJ$2, 'FS Ann'!AB$2)</f>
        <v>16856.467823730352</v>
      </c>
      <c r="AC86" s="16">
        <f xml:space="preserve"> SUMIFS( 'FS Qtr'!$J86:$GJ86, 'FS Qtr'!$J$2:$GJ$2, 'FS Ann'!AC$2)</f>
        <v>10774.685070236716</v>
      </c>
      <c r="AD86" s="16">
        <f xml:space="preserve"> SUMIFS( 'FS Qtr'!$J86:$GJ86, 'FS Qtr'!$J$2:$GJ$2, 'FS Ann'!AD$2)</f>
        <v>4386.2300656235311</v>
      </c>
      <c r="AE86" s="16">
        <f xml:space="preserve"> SUMIFS( 'FS Qtr'!$J86:$GJ86, 'FS Qtr'!$J$2:$GJ$2, 'FS Ann'!AE$2)</f>
        <v>0</v>
      </c>
      <c r="AF86" s="16">
        <f xml:space="preserve"> SUMIFS( 'FS Qtr'!$J86:$GJ86, 'FS Qtr'!$J$2:$GJ$2, 'FS Ann'!AF$2)</f>
        <v>0</v>
      </c>
      <c r="AG86" s="16">
        <f xml:space="preserve"> SUMIFS( 'FS Qtr'!$J86:$GJ86, 'FS Qtr'!$J$2:$GJ$2, 'FS Ann'!AG$2)</f>
        <v>0</v>
      </c>
      <c r="AH86" s="16">
        <f xml:space="preserve"> SUMIFS( 'FS Qtr'!$J86:$GJ86, 'FS Qtr'!$J$2:$GJ$2, 'FS Ann'!AH$2)</f>
        <v>0</v>
      </c>
      <c r="AI86" s="16">
        <f xml:space="preserve"> SUMIFS( 'FS Qtr'!$J86:$GJ86, 'FS Qtr'!$J$2:$GJ$2, 'FS Ann'!AI$2)</f>
        <v>0</v>
      </c>
      <c r="AJ86" s="16">
        <f xml:space="preserve"> SUMIFS( 'FS Qtr'!$J86:$GJ86, 'FS Qtr'!$J$2:$GJ$2, 'FS Ann'!AJ$2)</f>
        <v>0</v>
      </c>
      <c r="AK86" s="16">
        <f xml:space="preserve"> SUMIFS( 'FS Qtr'!$J86:$GJ86, 'FS Qtr'!$J$2:$GJ$2, 'FS Ann'!AK$2)</f>
        <v>0</v>
      </c>
      <c r="AL86" s="16">
        <f xml:space="preserve"> SUMIFS( 'FS Qtr'!$J86:$GJ86, 'FS Qtr'!$J$2:$GJ$2, 'FS Ann'!AL$2)</f>
        <v>0</v>
      </c>
      <c r="AM86" s="16">
        <f xml:space="preserve"> SUMIFS( 'FS Qtr'!$J86:$GJ86, 'FS Qtr'!$J$2:$GJ$2, 'FS Ann'!AM$2)</f>
        <v>0</v>
      </c>
      <c r="AN86" s="16">
        <f xml:space="preserve"> SUMIFS( 'FS Qtr'!$J86:$GJ86, 'FS Qtr'!$J$2:$GJ$2, 'FS Ann'!AN$2)</f>
        <v>0</v>
      </c>
      <c r="AO86" s="16">
        <f xml:space="preserve"> SUMIFS( 'FS Qtr'!$J86:$GJ86, 'FS Qtr'!$J$2:$GJ$2, 'FS Ann'!AO$2)</f>
        <v>0</v>
      </c>
      <c r="AP86" s="16">
        <f xml:space="preserve"> SUMIFS( 'FS Qtr'!$J86:$GJ86, 'FS Qtr'!$J$2:$GJ$2, 'FS Ann'!AP$2)</f>
        <v>0</v>
      </c>
      <c r="AQ86" s="16">
        <f xml:space="preserve"> SUMIFS( 'FS Qtr'!$J86:$GJ86, 'FS Qtr'!$J$2:$GJ$2, 'FS Ann'!AQ$2)</f>
        <v>0</v>
      </c>
      <c r="AR86" s="16">
        <f xml:space="preserve"> SUMIFS( 'FS Qtr'!$J86:$GJ86, 'FS Qtr'!$J$2:$GJ$2, 'FS Ann'!AR$2)</f>
        <v>0</v>
      </c>
      <c r="AS86" s="16">
        <f xml:space="preserve"> SUMIFS( 'FS Qtr'!$J86:$GJ86, 'FS Qtr'!$J$2:$GJ$2, 'FS Ann'!AS$2)</f>
        <v>0</v>
      </c>
      <c r="AT86" s="16">
        <f xml:space="preserve"> SUMIFS( 'FS Qtr'!$J86:$GJ86, 'FS Qtr'!$J$2:$GJ$2, 'FS Ann'!AT$2)</f>
        <v>0</v>
      </c>
      <c r="AU86" s="16">
        <f xml:space="preserve"> SUMIFS( 'FS Qtr'!$J86:$GJ86, 'FS Qtr'!$J$2:$GJ$2, 'FS Ann'!AU$2)</f>
        <v>0</v>
      </c>
      <c r="AV86" s="16">
        <f xml:space="preserve"> SUMIFS( 'FS Qtr'!$J86:$GJ86, 'FS Qtr'!$J$2:$GJ$2, 'FS Ann'!AV$2)</f>
        <v>0</v>
      </c>
      <c r="AW86" s="16">
        <f xml:space="preserve"> SUMIFS( 'FS Qtr'!$J86:$GJ86, 'FS Qtr'!$J$2:$GJ$2, 'FS Ann'!AW$2)</f>
        <v>0</v>
      </c>
      <c r="AX86" s="16">
        <f xml:space="preserve"> SUMIFS( 'FS Qtr'!$J86:$GJ86, 'FS Qtr'!$J$2:$GJ$2, 'FS Ann'!AX$2)</f>
        <v>0</v>
      </c>
      <c r="AY86" s="16">
        <f xml:space="preserve"> SUMIFS( 'FS Qtr'!$J86:$GJ86, 'FS Qtr'!$J$2:$GJ$2, 'FS Ann'!AY$2)</f>
        <v>0</v>
      </c>
      <c r="AZ86" s="16">
        <f xml:space="preserve"> SUMIFS( 'FS Qtr'!$J86:$GJ86, 'FS Qtr'!$J$2:$GJ$2, 'FS Ann'!AZ$2)</f>
        <v>0</v>
      </c>
      <c r="BA86" s="16">
        <f xml:space="preserve"> SUMIFS( 'FS Qtr'!$J86:$GJ86, 'FS Qtr'!$J$2:$GJ$2, 'FS Ann'!BA$2)</f>
        <v>0</v>
      </c>
      <c r="BB86" s="16">
        <f xml:space="preserve"> SUMIFS( 'FS Qtr'!$J86:$GJ86, 'FS Qtr'!$J$2:$GJ$2, 'FS Ann'!BB$2)</f>
        <v>0</v>
      </c>
    </row>
    <row r="87" spans="1:54" outlineLevel="1" x14ac:dyDescent="0.25">
      <c r="A87" s="1"/>
      <c r="B87" s="1"/>
      <c r="C87" s="19"/>
      <c r="D87" s="89"/>
      <c r="E87" s="16" t="str">
        <f xml:space="preserve"> 'FS Qtr'!E87</f>
        <v>Deferred tax balance</v>
      </c>
      <c r="F87" s="16">
        <f xml:space="preserve"> 'FS Qtr'!F87</f>
        <v>0</v>
      </c>
      <c r="G87" s="403" t="str">
        <f xml:space="preserve"> 'FS Qtr'!G87</f>
        <v>$ 000s</v>
      </c>
      <c r="H87" s="16"/>
      <c r="I87" s="16"/>
      <c r="J87" s="16">
        <f xml:space="preserve"> SUMIFS( 'FS Qtr'!$J87:$GJ87, 'FS Qtr'!$J$2:$GJ$2, 'FS Ann'!J$2)</f>
        <v>0</v>
      </c>
      <c r="K87" s="16">
        <f xml:space="preserve"> SUMIFS( 'FS Qtr'!$J87:$GJ87, 'FS Qtr'!$J$2:$GJ$2, 'FS Ann'!K$2)</f>
        <v>0</v>
      </c>
      <c r="L87" s="16">
        <f xml:space="preserve"> SUMIFS( 'FS Qtr'!$J87:$GJ87, 'FS Qtr'!$J$2:$GJ$2, 'FS Ann'!L$2)</f>
        <v>0</v>
      </c>
      <c r="M87" s="16">
        <f xml:space="preserve"> SUMIFS( 'FS Qtr'!$J87:$GJ87, 'FS Qtr'!$J$2:$GJ$2, 'FS Ann'!M$2)</f>
        <v>-487.61941333670393</v>
      </c>
      <c r="N87" s="16">
        <f xml:space="preserve"> SUMIFS( 'FS Qtr'!$J87:$GJ87, 'FS Qtr'!$J$2:$GJ$2, 'FS Ann'!N$2)</f>
        <v>-957.67369853921502</v>
      </c>
      <c r="O87" s="16">
        <f xml:space="preserve"> SUMIFS( 'FS Qtr'!$J87:$GJ87, 'FS Qtr'!$J$2:$GJ$2, 'FS Ann'!O$2)</f>
        <v>-1405.6756746279605</v>
      </c>
      <c r="P87" s="16">
        <f xml:space="preserve"> SUMIFS( 'FS Qtr'!$J87:$GJ87, 'FS Qtr'!$J$2:$GJ$2, 'FS Ann'!P$2)</f>
        <v>-1832.1661648581405</v>
      </c>
      <c r="Q87" s="16">
        <f xml:space="preserve"> SUMIFS( 'FS Qtr'!$J87:$GJ87, 'FS Qtr'!$J$2:$GJ$2, 'FS Ann'!Q$2)</f>
        <v>-2235.9284330492792</v>
      </c>
      <c r="R87" s="16">
        <f xml:space="preserve"> SUMIFS( 'FS Qtr'!$J87:$GJ87, 'FS Qtr'!$J$2:$GJ$2, 'FS Ann'!R$2)</f>
        <v>-2616.9341668271127</v>
      </c>
      <c r="S87" s="16">
        <f xml:space="preserve"> SUMIFS( 'FS Qtr'!$J87:$GJ87, 'FS Qtr'!$J$2:$GJ$2, 'FS Ann'!S$2)</f>
        <v>-2971.5717638862752</v>
      </c>
      <c r="T87" s="16">
        <f xml:space="preserve"> SUMIFS( 'FS Qtr'!$J87:$GJ87, 'FS Qtr'!$J$2:$GJ$2, 'FS Ann'!T$2)</f>
        <v>-3299.5689821367882</v>
      </c>
      <c r="U87" s="16">
        <f xml:space="preserve"> SUMIFS( 'FS Qtr'!$J87:$GJ87, 'FS Qtr'!$J$2:$GJ$2, 'FS Ann'!U$2)</f>
        <v>-3599.4788528996423</v>
      </c>
      <c r="V87" s="16">
        <f xml:space="preserve"> SUMIFS( 'FS Qtr'!$J87:$GJ87, 'FS Qtr'!$J$2:$GJ$2, 'FS Ann'!V$2)</f>
        <v>-3870.1973205486834</v>
      </c>
      <c r="W87" s="16">
        <f xml:space="preserve"> SUMIFS( 'FS Qtr'!$J87:$GJ87, 'FS Qtr'!$J$2:$GJ$2, 'FS Ann'!W$2)</f>
        <v>-4109.127862266896</v>
      </c>
      <c r="X87" s="16">
        <f xml:space="preserve"> SUMIFS( 'FS Qtr'!$J87:$GJ87, 'FS Qtr'!$J$2:$GJ$2, 'FS Ann'!X$2)</f>
        <v>-4300.5159374935647</v>
      </c>
      <c r="Y87" s="16">
        <f xml:space="preserve"> SUMIFS( 'FS Qtr'!$J87:$GJ87, 'FS Qtr'!$J$2:$GJ$2, 'FS Ann'!Y$2)</f>
        <v>-4377.6548067981066</v>
      </c>
      <c r="Z87" s="16">
        <f xml:space="preserve"> SUMIFS( 'FS Qtr'!$J87:$GJ87, 'FS Qtr'!$J$2:$GJ$2, 'FS Ann'!Z$2)</f>
        <v>-4407.2600246077327</v>
      </c>
      <c r="AA87" s="16">
        <f xml:space="preserve"> SUMIFS( 'FS Qtr'!$J87:$GJ87, 'FS Qtr'!$J$2:$GJ$2, 'FS Ann'!AA$2)</f>
        <v>-4386.3608974616463</v>
      </c>
      <c r="AB87" s="16">
        <f xml:space="preserve"> SUMIFS( 'FS Qtr'!$J87:$GJ87, 'FS Qtr'!$J$2:$GJ$2, 'FS Ann'!AB$2)</f>
        <v>-3230.2165762253117</v>
      </c>
      <c r="AC87" s="16">
        <f xml:space="preserve"> SUMIFS( 'FS Qtr'!$J87:$GJ87, 'FS Qtr'!$J$2:$GJ$2, 'FS Ann'!AC$2)</f>
        <v>-2016.6077938485773</v>
      </c>
      <c r="AD87" s="16">
        <f xml:space="preserve"> SUMIFS( 'FS Qtr'!$J87:$GJ87, 'FS Qtr'!$J$2:$GJ$2, 'FS Ann'!AD$2)</f>
        <v>-741.68750412385805</v>
      </c>
      <c r="AE87" s="16">
        <f xml:space="preserve"> SUMIFS( 'FS Qtr'!$J87:$GJ87, 'FS Qtr'!$J$2:$GJ$2, 'FS Ann'!AE$2)</f>
        <v>-435.55668496204385</v>
      </c>
      <c r="AF87" s="16">
        <f xml:space="preserve"> SUMIFS( 'FS Qtr'!$J87:$GJ87, 'FS Qtr'!$J$2:$GJ$2, 'FS Ann'!AF$2)</f>
        <v>-372.72907765330962</v>
      </c>
      <c r="AG87" s="16">
        <f xml:space="preserve"> SUMIFS( 'FS Qtr'!$J87:$GJ87, 'FS Qtr'!$J$2:$GJ$2, 'FS Ann'!AG$2)</f>
        <v>-321.55559882779983</v>
      </c>
      <c r="AH87" s="16">
        <f xml:space="preserve"> SUMIFS( 'FS Qtr'!$J87:$GJ87, 'FS Qtr'!$J$2:$GJ$2, 'FS Ann'!AH$2)</f>
        <v>-279.87448049017945</v>
      </c>
      <c r="AI87" s="16">
        <f xml:space="preserve"> SUMIFS( 'FS Qtr'!$J87:$GJ87, 'FS Qtr'!$J$2:$GJ$2, 'FS Ann'!AI$2)</f>
        <v>-245.92494909719807</v>
      </c>
      <c r="AJ87" s="16">
        <f xml:space="preserve"> SUMIFS( 'FS Qtr'!$J87:$GJ87, 'FS Qtr'!$J$2:$GJ$2, 'FS Ann'!AJ$2)</f>
        <v>-218.27284359304366</v>
      </c>
      <c r="AK87" s="16">
        <f xml:space="preserve"> SUMIFS( 'FS Qtr'!$J87:$GJ87, 'FS Qtr'!$J$2:$GJ$2, 'FS Ann'!AK$2)</f>
        <v>-96.851972222481265</v>
      </c>
      <c r="AL87" s="16">
        <f xml:space="preserve"> SUMIFS( 'FS Qtr'!$J87:$GJ87, 'FS Qtr'!$J$2:$GJ$2, 'FS Ann'!AL$2)</f>
        <v>-96.852038990175316</v>
      </c>
      <c r="AM87" s="16">
        <f xml:space="preserve"> SUMIFS( 'FS Qtr'!$J87:$GJ87, 'FS Qtr'!$J$2:$GJ$2, 'FS Ann'!AM$2)</f>
        <v>-96.852105623944908</v>
      </c>
      <c r="AN87" s="16">
        <f xml:space="preserve"> SUMIFS( 'FS Qtr'!$J87:$GJ87, 'FS Qtr'!$J$2:$GJ$2, 'FS Ann'!AN$2)</f>
        <v>-96.85217230235213</v>
      </c>
      <c r="AO87" s="16">
        <f xml:space="preserve"> SUMIFS( 'FS Qtr'!$J87:$GJ87, 'FS Qtr'!$J$2:$GJ$2, 'FS Ann'!AO$2)</f>
        <v>-96.852239023051467</v>
      </c>
      <c r="AP87" s="16">
        <f xml:space="preserve"> SUMIFS( 'FS Qtr'!$J87:$GJ87, 'FS Qtr'!$J$2:$GJ$2, 'FS Ann'!AP$2)</f>
        <v>-96.852305973885493</v>
      </c>
      <c r="AQ87" s="16">
        <f xml:space="preserve"> SUMIFS( 'FS Qtr'!$J87:$GJ87, 'FS Qtr'!$J$2:$GJ$2, 'FS Ann'!AQ$2)</f>
        <v>-96.852372789509772</v>
      </c>
      <c r="AR87" s="16">
        <f xml:space="preserve"> SUMIFS( 'FS Qtr'!$J87:$GJ87, 'FS Qtr'!$J$2:$GJ$2, 'FS Ann'!AR$2)</f>
        <v>-96.85243964633537</v>
      </c>
      <c r="AS87" s="16">
        <f xml:space="preserve"> SUMIFS( 'FS Qtr'!$J87:$GJ87, 'FS Qtr'!$J$2:$GJ$2, 'FS Ann'!AS$2)</f>
        <v>-96.852506549285906</v>
      </c>
      <c r="AT87" s="16">
        <f xml:space="preserve"> SUMIFS( 'FS Qtr'!$J87:$GJ87, 'FS Qtr'!$J$2:$GJ$2, 'FS Ann'!AT$2)</f>
        <v>-96.852573683139909</v>
      </c>
      <c r="AU87" s="16">
        <f xml:space="preserve"> SUMIFS( 'FS Qtr'!$J87:$GJ87, 'FS Qtr'!$J$2:$GJ$2, 'FS Ann'!AU$2)</f>
        <v>-96.852640679125813</v>
      </c>
      <c r="AV87" s="16">
        <f xml:space="preserve"> SUMIFS( 'FS Qtr'!$J87:$GJ87, 'FS Qtr'!$J$2:$GJ$2, 'FS Ann'!AV$2)</f>
        <v>-96.852707722422707</v>
      </c>
      <c r="AW87" s="16">
        <f xml:space="preserve"> SUMIFS( 'FS Qtr'!$J87:$GJ87, 'FS Qtr'!$J$2:$GJ$2, 'FS Ann'!AW$2)</f>
        <v>-96.852774813200256</v>
      </c>
      <c r="AX87" s="16">
        <f xml:space="preserve"> SUMIFS( 'FS Qtr'!$J87:$GJ87, 'FS Qtr'!$J$2:$GJ$2, 'FS Ann'!AX$2)</f>
        <v>-96.852842134752549</v>
      </c>
      <c r="AY87" s="16">
        <f xml:space="preserve"> SUMIFS( 'FS Qtr'!$J87:$GJ87, 'FS Qtr'!$J$2:$GJ$2, 'FS Ann'!AY$2)</f>
        <v>-96.852909326515089</v>
      </c>
      <c r="AZ87" s="16">
        <f xml:space="preserve"> SUMIFS( 'FS Qtr'!$J87:$GJ87, 'FS Qtr'!$J$2:$GJ$2, 'FS Ann'!AZ$2)</f>
        <v>-96.852976569035306</v>
      </c>
      <c r="BA87" s="16">
        <f xml:space="preserve"> SUMIFS( 'FS Qtr'!$J87:$GJ87, 'FS Qtr'!$J$2:$GJ$2, 'FS Ann'!BA$2)</f>
        <v>-96.853043855476926</v>
      </c>
      <c r="BB87" s="16">
        <f xml:space="preserve"> SUMIFS( 'FS Qtr'!$J87:$GJ87, 'FS Qtr'!$J$2:$GJ$2, 'FS Ann'!BB$2)</f>
        <v>-96.853111374805067</v>
      </c>
    </row>
    <row r="88" spans="1:54" outlineLevel="1" x14ac:dyDescent="0.25">
      <c r="A88" s="1"/>
      <c r="B88" s="1"/>
      <c r="C88" s="19"/>
      <c r="D88" s="89"/>
      <c r="E88" s="16" t="str">
        <f xml:space="preserve"> 'FS Qtr'!E88</f>
        <v>Share capital balance</v>
      </c>
      <c r="F88" s="16">
        <f xml:space="preserve"> 'FS Qtr'!F88</f>
        <v>0</v>
      </c>
      <c r="G88" s="403" t="str">
        <f xml:space="preserve"> 'FS Qtr'!G88</f>
        <v>$ 000s</v>
      </c>
      <c r="H88" s="16"/>
      <c r="I88" s="16"/>
      <c r="J88" s="16">
        <f xml:space="preserve"> SUMIFS( 'FS Qtr'!$J88:$GJ88, 'FS Qtr'!$J$2:$GJ$2, 'FS Ann'!J$2)</f>
        <v>0</v>
      </c>
      <c r="K88" s="16">
        <f xml:space="preserve"> SUMIFS( 'FS Qtr'!$J88:$GJ88, 'FS Qtr'!$J$2:$GJ$2, 'FS Ann'!K$2)</f>
        <v>0</v>
      </c>
      <c r="L88" s="16">
        <f xml:space="preserve"> SUMIFS( 'FS Qtr'!$J88:$GJ88, 'FS Qtr'!$J$2:$GJ$2, 'FS Ann'!L$2)</f>
        <v>100</v>
      </c>
      <c r="M88" s="16">
        <f xml:space="preserve"> SUMIFS( 'FS Qtr'!$J88:$GJ88, 'FS Qtr'!$J$2:$GJ$2, 'FS Ann'!M$2)</f>
        <v>100</v>
      </c>
      <c r="N88" s="16">
        <f xml:space="preserve"> SUMIFS( 'FS Qtr'!$J88:$GJ88, 'FS Qtr'!$J$2:$GJ$2, 'FS Ann'!N$2)</f>
        <v>100</v>
      </c>
      <c r="O88" s="16">
        <f xml:space="preserve"> SUMIFS( 'FS Qtr'!$J88:$GJ88, 'FS Qtr'!$J$2:$GJ$2, 'FS Ann'!O$2)</f>
        <v>100</v>
      </c>
      <c r="P88" s="16">
        <f xml:space="preserve"> SUMIFS( 'FS Qtr'!$J88:$GJ88, 'FS Qtr'!$J$2:$GJ$2, 'FS Ann'!P$2)</f>
        <v>100</v>
      </c>
      <c r="Q88" s="16">
        <f xml:space="preserve"> SUMIFS( 'FS Qtr'!$J88:$GJ88, 'FS Qtr'!$J$2:$GJ$2, 'FS Ann'!Q$2)</f>
        <v>100</v>
      </c>
      <c r="R88" s="16">
        <f xml:space="preserve"> SUMIFS( 'FS Qtr'!$J88:$GJ88, 'FS Qtr'!$J$2:$GJ$2, 'FS Ann'!R$2)</f>
        <v>100</v>
      </c>
      <c r="S88" s="16">
        <f xml:space="preserve"> SUMIFS( 'FS Qtr'!$J88:$GJ88, 'FS Qtr'!$J$2:$GJ$2, 'FS Ann'!S$2)</f>
        <v>100</v>
      </c>
      <c r="T88" s="16">
        <f xml:space="preserve"> SUMIFS( 'FS Qtr'!$J88:$GJ88, 'FS Qtr'!$J$2:$GJ$2, 'FS Ann'!T$2)</f>
        <v>100</v>
      </c>
      <c r="U88" s="16">
        <f xml:space="preserve"> SUMIFS( 'FS Qtr'!$J88:$GJ88, 'FS Qtr'!$J$2:$GJ$2, 'FS Ann'!U$2)</f>
        <v>100</v>
      </c>
      <c r="V88" s="16">
        <f xml:space="preserve"> SUMIFS( 'FS Qtr'!$J88:$GJ88, 'FS Qtr'!$J$2:$GJ$2, 'FS Ann'!V$2)</f>
        <v>100</v>
      </c>
      <c r="W88" s="16">
        <f xml:space="preserve"> SUMIFS( 'FS Qtr'!$J88:$GJ88, 'FS Qtr'!$J$2:$GJ$2, 'FS Ann'!W$2)</f>
        <v>100</v>
      </c>
      <c r="X88" s="16">
        <f xml:space="preserve"> SUMIFS( 'FS Qtr'!$J88:$GJ88, 'FS Qtr'!$J$2:$GJ$2, 'FS Ann'!X$2)</f>
        <v>100</v>
      </c>
      <c r="Y88" s="16">
        <f xml:space="preserve"> SUMIFS( 'FS Qtr'!$J88:$GJ88, 'FS Qtr'!$J$2:$GJ$2, 'FS Ann'!Y$2)</f>
        <v>100</v>
      </c>
      <c r="Z88" s="16">
        <f xml:space="preserve"> SUMIFS( 'FS Qtr'!$J88:$GJ88, 'FS Qtr'!$J$2:$GJ$2, 'FS Ann'!Z$2)</f>
        <v>100</v>
      </c>
      <c r="AA88" s="16">
        <f xml:space="preserve"> SUMIFS( 'FS Qtr'!$J88:$GJ88, 'FS Qtr'!$J$2:$GJ$2, 'FS Ann'!AA$2)</f>
        <v>100</v>
      </c>
      <c r="AB88" s="16">
        <f xml:space="preserve"> SUMIFS( 'FS Qtr'!$J88:$GJ88, 'FS Qtr'!$J$2:$GJ$2, 'FS Ann'!AB$2)</f>
        <v>100</v>
      </c>
      <c r="AC88" s="16">
        <f xml:space="preserve"> SUMIFS( 'FS Qtr'!$J88:$GJ88, 'FS Qtr'!$J$2:$GJ$2, 'FS Ann'!AC$2)</f>
        <v>100</v>
      </c>
      <c r="AD88" s="16">
        <f xml:space="preserve"> SUMIFS( 'FS Qtr'!$J88:$GJ88, 'FS Qtr'!$J$2:$GJ$2, 'FS Ann'!AD$2)</f>
        <v>100</v>
      </c>
      <c r="AE88" s="16">
        <f xml:space="preserve"> SUMIFS( 'FS Qtr'!$J88:$GJ88, 'FS Qtr'!$J$2:$GJ$2, 'FS Ann'!AE$2)</f>
        <v>100</v>
      </c>
      <c r="AF88" s="16">
        <f xml:space="preserve"> SUMIFS( 'FS Qtr'!$J88:$GJ88, 'FS Qtr'!$J$2:$GJ$2, 'FS Ann'!AF$2)</f>
        <v>100</v>
      </c>
      <c r="AG88" s="16">
        <f xml:space="preserve"> SUMIFS( 'FS Qtr'!$J88:$GJ88, 'FS Qtr'!$J$2:$GJ$2, 'FS Ann'!AG$2)</f>
        <v>100</v>
      </c>
      <c r="AH88" s="16">
        <f xml:space="preserve"> SUMIFS( 'FS Qtr'!$J88:$GJ88, 'FS Qtr'!$J$2:$GJ$2, 'FS Ann'!AH$2)</f>
        <v>100</v>
      </c>
      <c r="AI88" s="16">
        <f xml:space="preserve"> SUMIFS( 'FS Qtr'!$J88:$GJ88, 'FS Qtr'!$J$2:$GJ$2, 'FS Ann'!AI$2)</f>
        <v>100</v>
      </c>
      <c r="AJ88" s="16">
        <f xml:space="preserve"> SUMIFS( 'FS Qtr'!$J88:$GJ88, 'FS Qtr'!$J$2:$GJ$2, 'FS Ann'!AJ$2)</f>
        <v>100</v>
      </c>
      <c r="AK88" s="16">
        <f xml:space="preserve"> SUMIFS( 'FS Qtr'!$J88:$GJ88, 'FS Qtr'!$J$2:$GJ$2, 'FS Ann'!AK$2)</f>
        <v>0</v>
      </c>
      <c r="AL88" s="16">
        <f xml:space="preserve"> SUMIFS( 'FS Qtr'!$J88:$GJ88, 'FS Qtr'!$J$2:$GJ$2, 'FS Ann'!AL$2)</f>
        <v>0</v>
      </c>
      <c r="AM88" s="16">
        <f xml:space="preserve"> SUMIFS( 'FS Qtr'!$J88:$GJ88, 'FS Qtr'!$J$2:$GJ$2, 'FS Ann'!AM$2)</f>
        <v>0</v>
      </c>
      <c r="AN88" s="16">
        <f xml:space="preserve"> SUMIFS( 'FS Qtr'!$J88:$GJ88, 'FS Qtr'!$J$2:$GJ$2, 'FS Ann'!AN$2)</f>
        <v>0</v>
      </c>
      <c r="AO88" s="16">
        <f xml:space="preserve"> SUMIFS( 'FS Qtr'!$J88:$GJ88, 'FS Qtr'!$J$2:$GJ$2, 'FS Ann'!AO$2)</f>
        <v>0</v>
      </c>
      <c r="AP88" s="16">
        <f xml:space="preserve"> SUMIFS( 'FS Qtr'!$J88:$GJ88, 'FS Qtr'!$J$2:$GJ$2, 'FS Ann'!AP$2)</f>
        <v>0</v>
      </c>
      <c r="AQ88" s="16">
        <f xml:space="preserve"> SUMIFS( 'FS Qtr'!$J88:$GJ88, 'FS Qtr'!$J$2:$GJ$2, 'FS Ann'!AQ$2)</f>
        <v>0</v>
      </c>
      <c r="AR88" s="16">
        <f xml:space="preserve"> SUMIFS( 'FS Qtr'!$J88:$GJ88, 'FS Qtr'!$J$2:$GJ$2, 'FS Ann'!AR$2)</f>
        <v>0</v>
      </c>
      <c r="AS88" s="16">
        <f xml:space="preserve"> SUMIFS( 'FS Qtr'!$J88:$GJ88, 'FS Qtr'!$J$2:$GJ$2, 'FS Ann'!AS$2)</f>
        <v>0</v>
      </c>
      <c r="AT88" s="16">
        <f xml:space="preserve"> SUMIFS( 'FS Qtr'!$J88:$GJ88, 'FS Qtr'!$J$2:$GJ$2, 'FS Ann'!AT$2)</f>
        <v>0</v>
      </c>
      <c r="AU88" s="16">
        <f xml:space="preserve"> SUMIFS( 'FS Qtr'!$J88:$GJ88, 'FS Qtr'!$J$2:$GJ$2, 'FS Ann'!AU$2)</f>
        <v>0</v>
      </c>
      <c r="AV88" s="16">
        <f xml:space="preserve"> SUMIFS( 'FS Qtr'!$J88:$GJ88, 'FS Qtr'!$J$2:$GJ$2, 'FS Ann'!AV$2)</f>
        <v>0</v>
      </c>
      <c r="AW88" s="16">
        <f xml:space="preserve"> SUMIFS( 'FS Qtr'!$J88:$GJ88, 'FS Qtr'!$J$2:$GJ$2, 'FS Ann'!AW$2)</f>
        <v>0</v>
      </c>
      <c r="AX88" s="16">
        <f xml:space="preserve"> SUMIFS( 'FS Qtr'!$J88:$GJ88, 'FS Qtr'!$J$2:$GJ$2, 'FS Ann'!AX$2)</f>
        <v>0</v>
      </c>
      <c r="AY88" s="16">
        <f xml:space="preserve"> SUMIFS( 'FS Qtr'!$J88:$GJ88, 'FS Qtr'!$J$2:$GJ$2, 'FS Ann'!AY$2)</f>
        <v>0</v>
      </c>
      <c r="AZ88" s="16">
        <f xml:space="preserve"> SUMIFS( 'FS Qtr'!$J88:$GJ88, 'FS Qtr'!$J$2:$GJ$2, 'FS Ann'!AZ$2)</f>
        <v>0</v>
      </c>
      <c r="BA88" s="16">
        <f xml:space="preserve"> SUMIFS( 'FS Qtr'!$J88:$GJ88, 'FS Qtr'!$J$2:$GJ$2, 'FS Ann'!BA$2)</f>
        <v>0</v>
      </c>
      <c r="BB88" s="16">
        <f xml:space="preserve"> SUMIFS( 'FS Qtr'!$J88:$GJ88, 'FS Qtr'!$J$2:$GJ$2, 'FS Ann'!BB$2)</f>
        <v>0</v>
      </c>
    </row>
    <row r="89" spans="1:54" outlineLevel="1" x14ac:dyDescent="0.25">
      <c r="A89" s="217"/>
      <c r="B89" s="217"/>
      <c r="C89" s="218"/>
      <c r="D89" s="221"/>
      <c r="E89" s="16" t="str">
        <f xml:space="preserve"> 'FS Qtr'!E89</f>
        <v>Retained earnings balance</v>
      </c>
      <c r="F89" s="16">
        <f xml:space="preserve"> 'FS Qtr'!F89</f>
        <v>0</v>
      </c>
      <c r="G89" s="403" t="str">
        <f xml:space="preserve"> 'FS Qtr'!G89</f>
        <v>$ 000s</v>
      </c>
      <c r="H89" s="16"/>
      <c r="I89" s="16"/>
      <c r="J89" s="16">
        <f xml:space="preserve"> SUMIFS( 'FS Qtr'!$J89:$GJ89, 'FS Qtr'!$J$2:$GJ$2, 'FS Ann'!J$2)</f>
        <v>0</v>
      </c>
      <c r="K89" s="16">
        <f xml:space="preserve"> SUMIFS( 'FS Qtr'!$J89:$GJ89, 'FS Qtr'!$J$2:$GJ$2, 'FS Ann'!K$2)</f>
        <v>0</v>
      </c>
      <c r="L89" s="16">
        <f xml:space="preserve"> SUMIFS( 'FS Qtr'!$J89:$GJ89, 'FS Qtr'!$J$2:$GJ$2, 'FS Ann'!L$2)</f>
        <v>0</v>
      </c>
      <c r="M89" s="16">
        <f xml:space="preserve"> SUMIFS( 'FS Qtr'!$J89:$GJ89, 'FS Qtr'!$J$2:$GJ$2, 'FS Ann'!M$2)</f>
        <v>-1950.4776533468153</v>
      </c>
      <c r="N89" s="16">
        <f xml:space="preserve"> SUMIFS( 'FS Qtr'!$J89:$GJ89, 'FS Qtr'!$J$2:$GJ$2, 'FS Ann'!N$2)</f>
        <v>-3830.6947941568596</v>
      </c>
      <c r="O89" s="16">
        <f xml:space="preserve"> SUMIFS( 'FS Qtr'!$J89:$GJ89, 'FS Qtr'!$J$2:$GJ$2, 'FS Ann'!O$2)</f>
        <v>-5622.7026985118418</v>
      </c>
      <c r="P89" s="16">
        <f xml:space="preserve"> SUMIFS( 'FS Qtr'!$J89:$GJ89, 'FS Qtr'!$J$2:$GJ$2, 'FS Ann'!P$2)</f>
        <v>-7328.6646594325621</v>
      </c>
      <c r="Q89" s="16">
        <f xml:space="preserve"> SUMIFS( 'FS Qtr'!$J89:$GJ89, 'FS Qtr'!$J$2:$GJ$2, 'FS Ann'!Q$2)</f>
        <v>-8943.7137321971168</v>
      </c>
      <c r="R89" s="16">
        <f xml:space="preserve"> SUMIFS( 'FS Qtr'!$J89:$GJ89, 'FS Qtr'!$J$2:$GJ$2, 'FS Ann'!R$2)</f>
        <v>-10467.736667308451</v>
      </c>
      <c r="S89" s="16">
        <f xml:space="preserve"> SUMIFS( 'FS Qtr'!$J89:$GJ89, 'FS Qtr'!$J$2:$GJ$2, 'FS Ann'!S$2)</f>
        <v>-11886.287055545101</v>
      </c>
      <c r="T89" s="16">
        <f xml:space="preserve"> SUMIFS( 'FS Qtr'!$J89:$GJ89, 'FS Qtr'!$J$2:$GJ$2, 'FS Ann'!T$2)</f>
        <v>-13198.275928547153</v>
      </c>
      <c r="U89" s="16">
        <f xml:space="preserve"> SUMIFS( 'FS Qtr'!$J89:$GJ89, 'FS Qtr'!$J$2:$GJ$2, 'FS Ann'!U$2)</f>
        <v>-14397.915411598569</v>
      </c>
      <c r="V89" s="16">
        <f xml:space="preserve"> SUMIFS( 'FS Qtr'!$J89:$GJ89, 'FS Qtr'!$J$2:$GJ$2, 'FS Ann'!V$2)</f>
        <v>-15480.789282194733</v>
      </c>
      <c r="W89" s="16">
        <f xml:space="preserve"> SUMIFS( 'FS Qtr'!$J89:$GJ89, 'FS Qtr'!$J$2:$GJ$2, 'FS Ann'!W$2)</f>
        <v>-16436.511449067584</v>
      </c>
      <c r="X89" s="16">
        <f xml:space="preserve"> SUMIFS( 'FS Qtr'!$J89:$GJ89, 'FS Qtr'!$J$2:$GJ$2, 'FS Ann'!X$2)</f>
        <v>-17202.063749974259</v>
      </c>
      <c r="Y89" s="16">
        <f xml:space="preserve"> SUMIFS( 'FS Qtr'!$J89:$GJ89, 'FS Qtr'!$J$2:$GJ$2, 'FS Ann'!Y$2)</f>
        <v>-17510.619227192426</v>
      </c>
      <c r="Z89" s="16">
        <f xml:space="preserve"> SUMIFS( 'FS Qtr'!$J89:$GJ89, 'FS Qtr'!$J$2:$GJ$2, 'FS Ann'!Z$2)</f>
        <v>-17629.040098430931</v>
      </c>
      <c r="AA89" s="16">
        <f xml:space="preserve"> SUMIFS( 'FS Qtr'!$J89:$GJ89, 'FS Qtr'!$J$2:$GJ$2, 'FS Ann'!AA$2)</f>
        <v>-17545.443589846585</v>
      </c>
      <c r="AB89" s="16">
        <f xml:space="preserve"> SUMIFS( 'FS Qtr'!$J89:$GJ89, 'FS Qtr'!$J$2:$GJ$2, 'FS Ann'!AB$2)</f>
        <v>-12920.866304901247</v>
      </c>
      <c r="AC89" s="16">
        <f xml:space="preserve"> SUMIFS( 'FS Qtr'!$J89:$GJ89, 'FS Qtr'!$J$2:$GJ$2, 'FS Ann'!AC$2)</f>
        <v>-8066.4311753943093</v>
      </c>
      <c r="AD89" s="16">
        <f xml:space="preserve"> SUMIFS( 'FS Qtr'!$J89:$GJ89, 'FS Qtr'!$J$2:$GJ$2, 'FS Ann'!AD$2)</f>
        <v>-2966.7500164954331</v>
      </c>
      <c r="AE89" s="16">
        <f xml:space="preserve"> SUMIFS( 'FS Qtr'!$J89:$GJ89, 'FS Qtr'!$J$2:$GJ$2, 'FS Ann'!AE$2)</f>
        <v>1099.3591557303764</v>
      </c>
      <c r="AF89" s="16">
        <f xml:space="preserve"> SUMIFS( 'FS Qtr'!$J89:$GJ89, 'FS Qtr'!$J$2:$GJ$2, 'FS Ann'!AF$2)</f>
        <v>1022.4360063812985</v>
      </c>
      <c r="AG89" s="16">
        <f xml:space="preserve"> SUMIFS( 'FS Qtr'!$J89:$GJ89, 'FS Qtr'!$J$2:$GJ$2, 'FS Ann'!AG$2)</f>
        <v>957.03995630483269</v>
      </c>
      <c r="AH89" s="16">
        <f xml:space="preserve"> SUMIFS( 'FS Qtr'!$J89:$GJ89, 'FS Qtr'!$J$2:$GJ$2, 'FS Ann'!AH$2)</f>
        <v>901.00494058463232</v>
      </c>
      <c r="AI89" s="16">
        <f xml:space="preserve"> SUMIFS( 'FS Qtr'!$J89:$GJ89, 'FS Qtr'!$J$2:$GJ$2, 'FS Ann'!AI$2)</f>
        <v>852.54614001508503</v>
      </c>
      <c r="AJ89" s="16">
        <f xml:space="preserve"> SUMIFS( 'FS Qtr'!$J89:$GJ89, 'FS Qtr'!$J$2:$GJ$2, 'FS Ann'!AJ$2)</f>
        <v>810.26369297592669</v>
      </c>
      <c r="AK89" s="16">
        <f xml:space="preserve"> SUMIFS( 'FS Qtr'!$J89:$GJ89, 'FS Qtr'!$J$2:$GJ$2, 'FS Ann'!AK$2)</f>
        <v>774.06762946690287</v>
      </c>
      <c r="AL89" s="16">
        <f xml:space="preserve"> SUMIFS( 'FS Qtr'!$J89:$GJ89, 'FS Qtr'!$J$2:$GJ$2, 'FS Ann'!AL$2)</f>
        <v>-2.0068806338349266E-4</v>
      </c>
      <c r="AM89" s="16">
        <f xml:space="preserve"> SUMIFS( 'FS Qtr'!$J89:$GJ89, 'FS Qtr'!$J$2:$GJ$2, 'FS Ann'!AM$2)</f>
        <v>-4.6722314175032573E-4</v>
      </c>
      <c r="AN89" s="16">
        <f xml:space="preserve"> SUMIFS( 'FS Qtr'!$J89:$GJ89, 'FS Qtr'!$J$2:$GJ$2, 'FS Ann'!AN$2)</f>
        <v>-7.3393677065423457E-4</v>
      </c>
      <c r="AO89" s="16">
        <f xml:space="preserve"> SUMIFS( 'FS Qtr'!$J89:$GJ89, 'FS Qtr'!$J$2:$GJ$2, 'FS Ann'!AO$2)</f>
        <v>-1.0008195680080911E-3</v>
      </c>
      <c r="AP89" s="16">
        <f xml:space="preserve"> SUMIFS( 'FS Qtr'!$J89:$GJ89, 'FS Qtr'!$J$2:$GJ$2, 'FS Ann'!AP$2)</f>
        <v>-1.2686229041695403E-3</v>
      </c>
      <c r="AQ89" s="16">
        <f xml:space="preserve"> SUMIFS( 'FS Qtr'!$J89:$GJ89, 'FS Qtr'!$J$2:$GJ$2, 'FS Ann'!AQ$2)</f>
        <v>-1.535885401330545E-3</v>
      </c>
      <c r="AR89" s="16">
        <f xml:space="preserve"> SUMIFS( 'FS Qtr'!$J89:$GJ89, 'FS Qtr'!$J$2:$GJ$2, 'FS Ann'!AR$2)</f>
        <v>-1.8033127037169225E-3</v>
      </c>
      <c r="AS89" s="16">
        <f xml:space="preserve"> SUMIFS( 'FS Qtr'!$J89:$GJ89, 'FS Qtr'!$J$2:$GJ$2, 'FS Ann'!AS$2)</f>
        <v>-2.0709245058624548E-3</v>
      </c>
      <c r="AT89" s="16">
        <f xml:space="preserve"> SUMIFS( 'FS Qtr'!$J89:$GJ89, 'FS Qtr'!$J$2:$GJ$2, 'FS Ann'!AT$2)</f>
        <v>-2.3394599218500424E-3</v>
      </c>
      <c r="AU89" s="16">
        <f xml:space="preserve"> SUMIFS( 'FS Qtr'!$J89:$GJ89, 'FS Qtr'!$J$2:$GJ$2, 'FS Ann'!AU$2)</f>
        <v>-2.607443865497295E-3</v>
      </c>
      <c r="AV89" s="16">
        <f xml:space="preserve"> SUMIFS( 'FS Qtr'!$J89:$GJ89, 'FS Qtr'!$J$2:$GJ$2, 'FS Ann'!AV$2)</f>
        <v>-2.8756170530447088E-3</v>
      </c>
      <c r="AW89" s="16">
        <f xml:space="preserve"> SUMIFS( 'FS Qtr'!$J89:$GJ89, 'FS Qtr'!$J$2:$GJ$2, 'FS Ann'!AW$2)</f>
        <v>-3.1439801632161071E-3</v>
      </c>
      <c r="AX89" s="16">
        <f xml:space="preserve"> SUMIFS( 'FS Qtr'!$J89:$GJ89, 'FS Qtr'!$J$2:$GJ$2, 'FS Ann'!AX$2)</f>
        <v>-3.4132663724152318E-3</v>
      </c>
      <c r="AY89" s="16">
        <f xml:space="preserve"> SUMIFS( 'FS Qtr'!$J89:$GJ89, 'FS Qtr'!$J$2:$GJ$2, 'FS Ann'!AY$2)</f>
        <v>-3.6820334225303049E-3</v>
      </c>
      <c r="AZ89" s="16">
        <f xml:space="preserve"> SUMIFS( 'FS Qtr'!$J89:$GJ89, 'FS Qtr'!$J$2:$GJ$2, 'FS Ann'!AZ$2)</f>
        <v>-3.9510035034117626E-3</v>
      </c>
      <c r="BA89" s="16">
        <f xml:space="preserve"> SUMIFS( 'FS Qtr'!$J89:$GJ89, 'FS Qtr'!$J$2:$GJ$2, 'FS Ann'!BA$2)</f>
        <v>-4.2201492698770169E-3</v>
      </c>
      <c r="BB89" s="16">
        <f xml:space="preserve"> SUMIFS( 'FS Qtr'!$J89:$GJ89, 'FS Qtr'!$J$2:$GJ$2, 'FS Ann'!BB$2)</f>
        <v>-4.490226582480431E-3</v>
      </c>
    </row>
    <row r="90" spans="1:54" outlineLevel="1" x14ac:dyDescent="0.25">
      <c r="A90" s="1"/>
      <c r="B90" s="1"/>
      <c r="C90" s="19"/>
      <c r="D90" s="89"/>
      <c r="E90" s="90" t="s">
        <v>60</v>
      </c>
      <c r="F90" s="90"/>
      <c r="G90" s="343" t="str">
        <f>SMU</f>
        <v>$ 000s</v>
      </c>
      <c r="H90" s="90"/>
      <c r="I90" s="90"/>
      <c r="J90" s="90">
        <f t="shared" ref="J90:BB90" si="20" xml:space="preserve"> SUM(J83:J89)</f>
        <v>0</v>
      </c>
      <c r="K90" s="90">
        <f t="shared" si="20"/>
        <v>0</v>
      </c>
      <c r="L90" s="90">
        <f t="shared" si="20"/>
        <v>88409.618410193769</v>
      </c>
      <c r="M90" s="90">
        <f t="shared" si="20"/>
        <v>82932.551468536287</v>
      </c>
      <c r="N90" s="90">
        <f t="shared" si="20"/>
        <v>77234.133223230339</v>
      </c>
      <c r="O90" s="90">
        <f t="shared" si="20"/>
        <v>71535.397740315995</v>
      </c>
      <c r="P90" s="90">
        <f t="shared" si="20"/>
        <v>65836.290011881734</v>
      </c>
      <c r="Q90" s="90">
        <f t="shared" si="20"/>
        <v>60136.79178543634</v>
      </c>
      <c r="R90" s="90">
        <f t="shared" si="20"/>
        <v>54436.831649115877</v>
      </c>
      <c r="S90" s="90">
        <f t="shared" si="20"/>
        <v>48736.503342117314</v>
      </c>
      <c r="T90" s="90">
        <f t="shared" si="20"/>
        <v>43035.746231324098</v>
      </c>
      <c r="U90" s="90">
        <f t="shared" si="20"/>
        <v>37334.540257026063</v>
      </c>
      <c r="V90" s="90">
        <f t="shared" si="20"/>
        <v>31632.806295767332</v>
      </c>
      <c r="W90" s="90">
        <f t="shared" si="20"/>
        <v>25930.64780432215</v>
      </c>
      <c r="X90" s="90">
        <f t="shared" si="20"/>
        <v>17300.591656252305</v>
      </c>
      <c r="Y90" s="90">
        <f t="shared" si="20"/>
        <v>11886.139495042891</v>
      </c>
      <c r="Z90" s="90">
        <f t="shared" si="20"/>
        <v>6471.7262318000794</v>
      </c>
      <c r="AA90" s="90">
        <f t="shared" si="20"/>
        <v>1057.351508838743</v>
      </c>
      <c r="AB90" s="90">
        <f t="shared" si="20"/>
        <v>1049.681801082852</v>
      </c>
      <c r="AC90" s="90">
        <f t="shared" si="20"/>
        <v>1042.0502510769875</v>
      </c>
      <c r="AD90" s="90">
        <f t="shared" si="20"/>
        <v>1034.4566689816033</v>
      </c>
      <c r="AE90" s="90">
        <f t="shared" si="20"/>
        <v>1026.9008659016181</v>
      </c>
      <c r="AF90" s="90">
        <f t="shared" si="20"/>
        <v>1019.3826538817323</v>
      </c>
      <c r="AG90" s="90">
        <f t="shared" si="20"/>
        <v>1011.9018459017456</v>
      </c>
      <c r="AH90" s="90">
        <f t="shared" si="20"/>
        <v>1004.4582558719092</v>
      </c>
      <c r="AI90" s="90">
        <f t="shared" si="20"/>
        <v>997.05169862829098</v>
      </c>
      <c r="AJ90" s="90">
        <f t="shared" si="20"/>
        <v>989.68198992817292</v>
      </c>
      <c r="AK90" s="90">
        <f t="shared" si="20"/>
        <v>982.34894644546966</v>
      </c>
      <c r="AL90" s="90">
        <f t="shared" si="20"/>
        <v>-96.847045363268563</v>
      </c>
      <c r="AM90" s="90">
        <f t="shared" si="20"/>
        <v>-96.847378532116522</v>
      </c>
      <c r="AN90" s="90">
        <f t="shared" si="20"/>
        <v>-96.847711924152648</v>
      </c>
      <c r="AO90" s="90">
        <f t="shared" si="20"/>
        <v>-96.848045527649333</v>
      </c>
      <c r="AP90" s="90">
        <f t="shared" si="20"/>
        <v>-96.848380281819516</v>
      </c>
      <c r="AQ90" s="90">
        <f t="shared" si="20"/>
        <v>-96.848714359940956</v>
      </c>
      <c r="AR90" s="90">
        <f t="shared" si="20"/>
        <v>-96.849048644068944</v>
      </c>
      <c r="AS90" s="90">
        <f t="shared" si="20"/>
        <v>-96.849383158821624</v>
      </c>
      <c r="AT90" s="90">
        <f t="shared" si="20"/>
        <v>-96.849718828091625</v>
      </c>
      <c r="AU90" s="90">
        <f t="shared" si="20"/>
        <v>-96.850053808021173</v>
      </c>
      <c r="AV90" s="90">
        <f t="shared" si="20"/>
        <v>-96.850389024505617</v>
      </c>
      <c r="AW90" s="90">
        <f t="shared" si="20"/>
        <v>-96.850724478393332</v>
      </c>
      <c r="AX90" s="90">
        <f t="shared" si="20"/>
        <v>-96.851061086154829</v>
      </c>
      <c r="AY90" s="90">
        <f t="shared" si="20"/>
        <v>-96.851397044967484</v>
      </c>
      <c r="AZ90" s="90">
        <f t="shared" si="20"/>
        <v>-96.851733257568583</v>
      </c>
      <c r="BA90" s="90">
        <f t="shared" si="20"/>
        <v>-96.85206968977667</v>
      </c>
      <c r="BB90" s="90">
        <f t="shared" si="20"/>
        <v>-96.852407286417403</v>
      </c>
    </row>
    <row r="91" spans="1:54" outlineLevel="1" x14ac:dyDescent="0.25">
      <c r="A91" s="1"/>
      <c r="B91" s="1"/>
      <c r="C91" s="19"/>
      <c r="D91" s="89"/>
      <c r="E91" s="16"/>
      <c r="F91" s="16"/>
      <c r="G91" s="403"/>
      <c r="H91" s="16"/>
      <c r="I91" s="16"/>
      <c r="J91" s="16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</row>
    <row r="92" spans="1:54" x14ac:dyDescent="0.25">
      <c r="A92" s="1"/>
      <c r="B92" s="1"/>
      <c r="C92" s="19"/>
      <c r="D92" s="89"/>
      <c r="E92" s="16"/>
      <c r="F92" s="16"/>
      <c r="G92" s="403"/>
      <c r="H92" s="16"/>
      <c r="I92" s="16"/>
      <c r="J92" s="16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</row>
    <row r="93" spans="1:54" x14ac:dyDescent="0.25">
      <c r="A93" s="1" t="s">
        <v>74</v>
      </c>
      <c r="B93" s="1"/>
      <c r="C93" s="19"/>
      <c r="D93" s="89"/>
      <c r="E93" s="16"/>
      <c r="F93" s="16"/>
      <c r="G93" s="403"/>
      <c r="H93" s="16"/>
      <c r="I93" s="16"/>
      <c r="J93" s="16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</row>
    <row r="94" spans="1:54" outlineLevel="1" x14ac:dyDescent="0.25">
      <c r="A94" s="1"/>
      <c r="B94" s="1"/>
      <c r="C94" s="19"/>
      <c r="D94" s="89"/>
      <c r="E94" s="16"/>
      <c r="F94" s="16"/>
      <c r="G94" s="403"/>
      <c r="H94" s="16"/>
      <c r="I94" s="16"/>
      <c r="J94" s="16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</row>
    <row r="95" spans="1:54" outlineLevel="1" x14ac:dyDescent="0.25">
      <c r="A95" s="1"/>
      <c r="B95" s="1"/>
      <c r="C95" s="19"/>
      <c r="D95" s="89"/>
      <c r="E95" s="157" t="str">
        <f t="shared" ref="E95:AJ95" si="21" xml:space="preserve"> E$81</f>
        <v>Total assets</v>
      </c>
      <c r="F95" s="157">
        <f t="shared" si="21"/>
        <v>0</v>
      </c>
      <c r="G95" s="31" t="str">
        <f t="shared" si="21"/>
        <v>$ 000s</v>
      </c>
      <c r="H95" s="157">
        <f t="shared" si="21"/>
        <v>0</v>
      </c>
      <c r="I95" s="157">
        <f t="shared" si="21"/>
        <v>0</v>
      </c>
      <c r="J95" s="157">
        <f t="shared" si="21"/>
        <v>0</v>
      </c>
      <c r="K95" s="157">
        <f t="shared" si="21"/>
        <v>0</v>
      </c>
      <c r="L95" s="157">
        <f t="shared" si="21"/>
        <v>88409.618299176771</v>
      </c>
      <c r="M95" s="157">
        <f t="shared" si="21"/>
        <v>82932.55135751926</v>
      </c>
      <c r="N95" s="157">
        <f t="shared" si="21"/>
        <v>77234.133112213327</v>
      </c>
      <c r="O95" s="157">
        <f t="shared" si="21"/>
        <v>71535.397629298939</v>
      </c>
      <c r="P95" s="157">
        <f t="shared" si="21"/>
        <v>65836.289900864707</v>
      </c>
      <c r="Q95" s="157">
        <f t="shared" si="21"/>
        <v>60136.791674419335</v>
      </c>
      <c r="R95" s="157">
        <f t="shared" si="21"/>
        <v>54436.831538098872</v>
      </c>
      <c r="S95" s="157">
        <f t="shared" si="21"/>
        <v>48736.503231100316</v>
      </c>
      <c r="T95" s="157">
        <f t="shared" si="21"/>
        <v>43035.7461203071</v>
      </c>
      <c r="U95" s="157">
        <f t="shared" si="21"/>
        <v>37334.540146009065</v>
      </c>
      <c r="V95" s="157">
        <f t="shared" si="21"/>
        <v>31632.806184750345</v>
      </c>
      <c r="W95" s="157">
        <f t="shared" si="21"/>
        <v>25930.647693305156</v>
      </c>
      <c r="X95" s="157">
        <f t="shared" si="21"/>
        <v>17300.591545235304</v>
      </c>
      <c r="Y95" s="157">
        <f t="shared" si="21"/>
        <v>11886.139384025893</v>
      </c>
      <c r="Z95" s="157">
        <f t="shared" si="21"/>
        <v>6471.7261207830825</v>
      </c>
      <c r="AA95" s="157">
        <f t="shared" si="21"/>
        <v>1057.3513978217441</v>
      </c>
      <c r="AB95" s="157">
        <f t="shared" si="21"/>
        <v>1049.6816900658525</v>
      </c>
      <c r="AC95" s="157">
        <f t="shared" si="21"/>
        <v>1042.0501400599908</v>
      </c>
      <c r="AD95" s="157">
        <f t="shared" si="21"/>
        <v>1034.4565579646053</v>
      </c>
      <c r="AE95" s="157">
        <f t="shared" si="21"/>
        <v>1026.9007548846205</v>
      </c>
      <c r="AF95" s="157">
        <f t="shared" si="21"/>
        <v>1019.3825428647344</v>
      </c>
      <c r="AG95" s="157">
        <f t="shared" si="21"/>
        <v>1011.9017348847485</v>
      </c>
      <c r="AH95" s="157">
        <f t="shared" si="21"/>
        <v>1004.4581448549118</v>
      </c>
      <c r="AI95" s="157">
        <f t="shared" si="21"/>
        <v>997.05158761129337</v>
      </c>
      <c r="AJ95" s="157">
        <f t="shared" si="21"/>
        <v>989.68187891117509</v>
      </c>
      <c r="AK95" s="157">
        <f t="shared" ref="AK95:BB95" si="22" xml:space="preserve"> AK$81</f>
        <v>982.34883542847069</v>
      </c>
      <c r="AL95" s="157">
        <f t="shared" si="22"/>
        <v>-96.847156380267734</v>
      </c>
      <c r="AM95" s="157">
        <f t="shared" si="22"/>
        <v>-96.847489549115664</v>
      </c>
      <c r="AN95" s="157">
        <f t="shared" si="22"/>
        <v>-96.847822941151833</v>
      </c>
      <c r="AO95" s="157">
        <f t="shared" si="22"/>
        <v>-96.848156544648475</v>
      </c>
      <c r="AP95" s="157">
        <f t="shared" si="22"/>
        <v>-96.848491298818715</v>
      </c>
      <c r="AQ95" s="157">
        <f t="shared" si="22"/>
        <v>-96.848825376940169</v>
      </c>
      <c r="AR95" s="157">
        <f t="shared" si="22"/>
        <v>-96.849159661068143</v>
      </c>
      <c r="AS95" s="157">
        <f t="shared" si="22"/>
        <v>-96.84949417582078</v>
      </c>
      <c r="AT95" s="157">
        <f t="shared" si="22"/>
        <v>-96.849829845090767</v>
      </c>
      <c r="AU95" s="157">
        <f t="shared" si="22"/>
        <v>-96.850164825020272</v>
      </c>
      <c r="AV95" s="157">
        <f t="shared" si="22"/>
        <v>-96.850500041504745</v>
      </c>
      <c r="AW95" s="157">
        <f t="shared" si="22"/>
        <v>-96.850835495392516</v>
      </c>
      <c r="AX95" s="157">
        <f t="shared" si="22"/>
        <v>-96.851172103154056</v>
      </c>
      <c r="AY95" s="157">
        <f t="shared" si="22"/>
        <v>-96.851508061966683</v>
      </c>
      <c r="AZ95" s="157">
        <f t="shared" si="22"/>
        <v>-96.851844274567782</v>
      </c>
      <c r="BA95" s="157">
        <f t="shared" si="22"/>
        <v>-96.852180706775869</v>
      </c>
      <c r="BB95" s="157">
        <f t="shared" si="22"/>
        <v>-96.852518303416673</v>
      </c>
    </row>
    <row r="96" spans="1:54" outlineLevel="1" x14ac:dyDescent="0.25">
      <c r="A96" s="1"/>
      <c r="B96" s="1"/>
      <c r="C96" s="19"/>
      <c r="D96" s="89"/>
      <c r="E96" s="157" t="str">
        <f t="shared" ref="E96:AJ96" si="23" xml:space="preserve"> E$90</f>
        <v>Total liabilities</v>
      </c>
      <c r="F96" s="157">
        <f t="shared" si="23"/>
        <v>0</v>
      </c>
      <c r="G96" s="31" t="str">
        <f t="shared" si="23"/>
        <v>$ 000s</v>
      </c>
      <c r="H96" s="157">
        <f t="shared" si="23"/>
        <v>0</v>
      </c>
      <c r="I96" s="157">
        <f t="shared" si="23"/>
        <v>0</v>
      </c>
      <c r="J96" s="157">
        <f t="shared" si="23"/>
        <v>0</v>
      </c>
      <c r="K96" s="157">
        <f t="shared" si="23"/>
        <v>0</v>
      </c>
      <c r="L96" s="157">
        <f t="shared" si="23"/>
        <v>88409.618410193769</v>
      </c>
      <c r="M96" s="157">
        <f t="shared" si="23"/>
        <v>82932.551468536287</v>
      </c>
      <c r="N96" s="157">
        <f t="shared" si="23"/>
        <v>77234.133223230339</v>
      </c>
      <c r="O96" s="157">
        <f t="shared" si="23"/>
        <v>71535.397740315995</v>
      </c>
      <c r="P96" s="157">
        <f t="shared" si="23"/>
        <v>65836.290011881734</v>
      </c>
      <c r="Q96" s="157">
        <f t="shared" si="23"/>
        <v>60136.79178543634</v>
      </c>
      <c r="R96" s="157">
        <f t="shared" si="23"/>
        <v>54436.831649115877</v>
      </c>
      <c r="S96" s="157">
        <f t="shared" si="23"/>
        <v>48736.503342117314</v>
      </c>
      <c r="T96" s="157">
        <f t="shared" si="23"/>
        <v>43035.746231324098</v>
      </c>
      <c r="U96" s="157">
        <f t="shared" si="23"/>
        <v>37334.540257026063</v>
      </c>
      <c r="V96" s="157">
        <f t="shared" si="23"/>
        <v>31632.806295767332</v>
      </c>
      <c r="W96" s="157">
        <f t="shared" si="23"/>
        <v>25930.64780432215</v>
      </c>
      <c r="X96" s="157">
        <f t="shared" si="23"/>
        <v>17300.591656252305</v>
      </c>
      <c r="Y96" s="157">
        <f t="shared" si="23"/>
        <v>11886.139495042891</v>
      </c>
      <c r="Z96" s="157">
        <f t="shared" si="23"/>
        <v>6471.7262318000794</v>
      </c>
      <c r="AA96" s="157">
        <f t="shared" si="23"/>
        <v>1057.351508838743</v>
      </c>
      <c r="AB96" s="157">
        <f t="shared" si="23"/>
        <v>1049.681801082852</v>
      </c>
      <c r="AC96" s="157">
        <f t="shared" si="23"/>
        <v>1042.0502510769875</v>
      </c>
      <c r="AD96" s="157">
        <f t="shared" si="23"/>
        <v>1034.4566689816033</v>
      </c>
      <c r="AE96" s="157">
        <f t="shared" si="23"/>
        <v>1026.9008659016181</v>
      </c>
      <c r="AF96" s="157">
        <f t="shared" si="23"/>
        <v>1019.3826538817323</v>
      </c>
      <c r="AG96" s="157">
        <f t="shared" si="23"/>
        <v>1011.9018459017456</v>
      </c>
      <c r="AH96" s="157">
        <f t="shared" si="23"/>
        <v>1004.4582558719092</v>
      </c>
      <c r="AI96" s="157">
        <f t="shared" si="23"/>
        <v>997.05169862829098</v>
      </c>
      <c r="AJ96" s="157">
        <f t="shared" si="23"/>
        <v>989.68198992817292</v>
      </c>
      <c r="AK96" s="157">
        <f t="shared" ref="AK96:BB96" si="24" xml:space="preserve"> AK$90</f>
        <v>982.34894644546966</v>
      </c>
      <c r="AL96" s="157">
        <f t="shared" si="24"/>
        <v>-96.847045363268563</v>
      </c>
      <c r="AM96" s="157">
        <f t="shared" si="24"/>
        <v>-96.847378532116522</v>
      </c>
      <c r="AN96" s="157">
        <f t="shared" si="24"/>
        <v>-96.847711924152648</v>
      </c>
      <c r="AO96" s="157">
        <f t="shared" si="24"/>
        <v>-96.848045527649333</v>
      </c>
      <c r="AP96" s="157">
        <f t="shared" si="24"/>
        <v>-96.848380281819516</v>
      </c>
      <c r="AQ96" s="157">
        <f t="shared" si="24"/>
        <v>-96.848714359940956</v>
      </c>
      <c r="AR96" s="157">
        <f t="shared" si="24"/>
        <v>-96.849048644068944</v>
      </c>
      <c r="AS96" s="157">
        <f t="shared" si="24"/>
        <v>-96.849383158821624</v>
      </c>
      <c r="AT96" s="157">
        <f t="shared" si="24"/>
        <v>-96.849718828091625</v>
      </c>
      <c r="AU96" s="157">
        <f t="shared" si="24"/>
        <v>-96.850053808021173</v>
      </c>
      <c r="AV96" s="157">
        <f t="shared" si="24"/>
        <v>-96.850389024505617</v>
      </c>
      <c r="AW96" s="157">
        <f t="shared" si="24"/>
        <v>-96.850724478393332</v>
      </c>
      <c r="AX96" s="157">
        <f t="shared" si="24"/>
        <v>-96.851061086154829</v>
      </c>
      <c r="AY96" s="157">
        <f t="shared" si="24"/>
        <v>-96.851397044967484</v>
      </c>
      <c r="AZ96" s="157">
        <f t="shared" si="24"/>
        <v>-96.851733257568583</v>
      </c>
      <c r="BA96" s="157">
        <f t="shared" si="24"/>
        <v>-96.85206968977667</v>
      </c>
      <c r="BB96" s="157">
        <f t="shared" si="24"/>
        <v>-96.852407286417403</v>
      </c>
    </row>
    <row r="97" spans="1:54" outlineLevel="1" x14ac:dyDescent="0.25">
      <c r="A97" s="1"/>
      <c r="B97" s="1"/>
      <c r="C97" s="19"/>
      <c r="D97" s="89"/>
      <c r="E97" s="31" t="s">
        <v>95</v>
      </c>
      <c r="F97" s="282">
        <f xml:space="preserve"> IF(SUM(J97:BB97) &lt;&gt; 0, 1, 0)</f>
        <v>0</v>
      </c>
      <c r="G97" s="31" t="s">
        <v>20</v>
      </c>
      <c r="H97" s="31"/>
      <c r="I97" s="31"/>
      <c r="J97" s="282">
        <f t="shared" ref="J97:BB97" si="25" xml:space="preserve"> IF(ABS(J95 - J96) &gt; CHK_TOL, 1, 0)</f>
        <v>0</v>
      </c>
      <c r="K97" s="282">
        <f t="shared" si="25"/>
        <v>0</v>
      </c>
      <c r="L97" s="282">
        <f t="shared" si="25"/>
        <v>0</v>
      </c>
      <c r="M97" s="282">
        <f t="shared" si="25"/>
        <v>0</v>
      </c>
      <c r="N97" s="282">
        <f t="shared" si="25"/>
        <v>0</v>
      </c>
      <c r="O97" s="282">
        <f t="shared" si="25"/>
        <v>0</v>
      </c>
      <c r="P97" s="282">
        <f t="shared" si="25"/>
        <v>0</v>
      </c>
      <c r="Q97" s="282">
        <f t="shared" si="25"/>
        <v>0</v>
      </c>
      <c r="R97" s="282">
        <f t="shared" si="25"/>
        <v>0</v>
      </c>
      <c r="S97" s="282">
        <f t="shared" si="25"/>
        <v>0</v>
      </c>
      <c r="T97" s="282">
        <f t="shared" si="25"/>
        <v>0</v>
      </c>
      <c r="U97" s="282">
        <f t="shared" si="25"/>
        <v>0</v>
      </c>
      <c r="V97" s="282">
        <f t="shared" si="25"/>
        <v>0</v>
      </c>
      <c r="W97" s="282">
        <f t="shared" si="25"/>
        <v>0</v>
      </c>
      <c r="X97" s="282">
        <f t="shared" si="25"/>
        <v>0</v>
      </c>
      <c r="Y97" s="282">
        <f t="shared" si="25"/>
        <v>0</v>
      </c>
      <c r="Z97" s="282">
        <f t="shared" si="25"/>
        <v>0</v>
      </c>
      <c r="AA97" s="282">
        <f t="shared" si="25"/>
        <v>0</v>
      </c>
      <c r="AB97" s="282">
        <f t="shared" si="25"/>
        <v>0</v>
      </c>
      <c r="AC97" s="282">
        <f t="shared" si="25"/>
        <v>0</v>
      </c>
      <c r="AD97" s="282">
        <f t="shared" si="25"/>
        <v>0</v>
      </c>
      <c r="AE97" s="282">
        <f t="shared" si="25"/>
        <v>0</v>
      </c>
      <c r="AF97" s="282">
        <f t="shared" si="25"/>
        <v>0</v>
      </c>
      <c r="AG97" s="282">
        <f t="shared" si="25"/>
        <v>0</v>
      </c>
      <c r="AH97" s="282">
        <f t="shared" si="25"/>
        <v>0</v>
      </c>
      <c r="AI97" s="282">
        <f t="shared" si="25"/>
        <v>0</v>
      </c>
      <c r="AJ97" s="282">
        <f t="shared" si="25"/>
        <v>0</v>
      </c>
      <c r="AK97" s="282">
        <f t="shared" si="25"/>
        <v>0</v>
      </c>
      <c r="AL97" s="282">
        <f t="shared" si="25"/>
        <v>0</v>
      </c>
      <c r="AM97" s="282">
        <f t="shared" si="25"/>
        <v>0</v>
      </c>
      <c r="AN97" s="282">
        <f t="shared" si="25"/>
        <v>0</v>
      </c>
      <c r="AO97" s="282">
        <f t="shared" si="25"/>
        <v>0</v>
      </c>
      <c r="AP97" s="282">
        <f t="shared" si="25"/>
        <v>0</v>
      </c>
      <c r="AQ97" s="282">
        <f t="shared" si="25"/>
        <v>0</v>
      </c>
      <c r="AR97" s="282">
        <f t="shared" si="25"/>
        <v>0</v>
      </c>
      <c r="AS97" s="282">
        <f t="shared" si="25"/>
        <v>0</v>
      </c>
      <c r="AT97" s="282">
        <f t="shared" si="25"/>
        <v>0</v>
      </c>
      <c r="AU97" s="282">
        <f t="shared" si="25"/>
        <v>0</v>
      </c>
      <c r="AV97" s="282">
        <f t="shared" si="25"/>
        <v>0</v>
      </c>
      <c r="AW97" s="282">
        <f t="shared" si="25"/>
        <v>0</v>
      </c>
      <c r="AX97" s="282">
        <f t="shared" si="25"/>
        <v>0</v>
      </c>
      <c r="AY97" s="282">
        <f t="shared" si="25"/>
        <v>0</v>
      </c>
      <c r="AZ97" s="282">
        <f t="shared" si="25"/>
        <v>0</v>
      </c>
      <c r="BA97" s="282">
        <f t="shared" si="25"/>
        <v>0</v>
      </c>
      <c r="BB97" s="282">
        <f t="shared" si="25"/>
        <v>0</v>
      </c>
    </row>
    <row r="98" spans="1:54" outlineLevel="1" x14ac:dyDescent="0.25">
      <c r="A98" s="1"/>
      <c r="B98" s="1"/>
      <c r="C98" s="19"/>
      <c r="D98" s="89"/>
      <c r="E98" s="31" t="s">
        <v>96</v>
      </c>
      <c r="F98" s="31"/>
      <c r="G98" s="31" t="str">
        <f xml:space="preserve"> SMU</f>
        <v>$ 000s</v>
      </c>
      <c r="H98" s="31">
        <f xml:space="preserve"> SUM(J98:BB98)</f>
        <v>-4.7737310647022468E-3</v>
      </c>
      <c r="I98" s="31"/>
      <c r="J98" s="31">
        <f t="shared" ref="J98:BB98" si="26" xml:space="preserve"> J95 - J96</f>
        <v>0</v>
      </c>
      <c r="K98" s="31">
        <f t="shared" si="26"/>
        <v>0</v>
      </c>
      <c r="L98" s="31">
        <f t="shared" si="26"/>
        <v>-1.1101699783466756E-4</v>
      </c>
      <c r="M98" s="31">
        <f t="shared" si="26"/>
        <v>-1.1101702693849802E-4</v>
      </c>
      <c r="N98" s="31">
        <f t="shared" si="26"/>
        <v>-1.1101701238658279E-4</v>
      </c>
      <c r="O98" s="31">
        <f t="shared" si="26"/>
        <v>-1.1101705604232848E-4</v>
      </c>
      <c r="P98" s="31">
        <f t="shared" si="26"/>
        <v>-1.1101702693849802E-4</v>
      </c>
      <c r="Q98" s="31">
        <f t="shared" si="26"/>
        <v>-1.1101700511062518E-4</v>
      </c>
      <c r="R98" s="31">
        <f t="shared" si="26"/>
        <v>-1.1101700511062518E-4</v>
      </c>
      <c r="S98" s="31">
        <f t="shared" si="26"/>
        <v>-1.1101699783466756E-4</v>
      </c>
      <c r="T98" s="31">
        <f t="shared" si="26"/>
        <v>-1.1101699783466756E-4</v>
      </c>
      <c r="U98" s="31">
        <f t="shared" si="26"/>
        <v>-1.1101699783466756E-4</v>
      </c>
      <c r="V98" s="31">
        <f t="shared" si="26"/>
        <v>-1.1101698692073114E-4</v>
      </c>
      <c r="W98" s="31">
        <f t="shared" si="26"/>
        <v>-1.1101699419668876E-4</v>
      </c>
      <c r="X98" s="31">
        <f t="shared" si="26"/>
        <v>-1.1101700147264637E-4</v>
      </c>
      <c r="Y98" s="31">
        <f t="shared" si="26"/>
        <v>-1.1101699783466756E-4</v>
      </c>
      <c r="Z98" s="31">
        <f t="shared" si="26"/>
        <v>-1.1101699692517286E-4</v>
      </c>
      <c r="AA98" s="31">
        <f t="shared" si="26"/>
        <v>-1.1101699897153594E-4</v>
      </c>
      <c r="AB98" s="31">
        <f t="shared" si="26"/>
        <v>-1.1101699942628329E-4</v>
      </c>
      <c r="AC98" s="31">
        <f t="shared" si="26"/>
        <v>-1.1101699669779919E-4</v>
      </c>
      <c r="AD98" s="31">
        <f t="shared" si="26"/>
        <v>-1.1101699806204124E-4</v>
      </c>
      <c r="AE98" s="31">
        <f t="shared" si="26"/>
        <v>-1.1101699760729389E-4</v>
      </c>
      <c r="AF98" s="31">
        <f t="shared" si="26"/>
        <v>-1.1101699783466756E-4</v>
      </c>
      <c r="AG98" s="31">
        <f t="shared" si="26"/>
        <v>-1.110169970388597E-4</v>
      </c>
      <c r="AH98" s="31">
        <f t="shared" si="26"/>
        <v>-1.1101699737992021E-4</v>
      </c>
      <c r="AI98" s="31">
        <f t="shared" si="26"/>
        <v>-1.1101699760729389E-4</v>
      </c>
      <c r="AJ98" s="31">
        <f t="shared" si="26"/>
        <v>-1.1101699783466756E-4</v>
      </c>
      <c r="AK98" s="31">
        <f t="shared" si="26"/>
        <v>-1.1101699897153594E-4</v>
      </c>
      <c r="AL98" s="31">
        <f t="shared" si="26"/>
        <v>-1.1101699917048791E-4</v>
      </c>
      <c r="AM98" s="31">
        <f t="shared" si="26"/>
        <v>-1.110169991420662E-4</v>
      </c>
      <c r="AN98" s="31">
        <f t="shared" si="26"/>
        <v>-1.1101699918469876E-4</v>
      </c>
      <c r="AO98" s="31">
        <f t="shared" si="26"/>
        <v>-1.110169991420662E-4</v>
      </c>
      <c r="AP98" s="31">
        <f t="shared" si="26"/>
        <v>-1.1101699919890962E-4</v>
      </c>
      <c r="AQ98" s="31">
        <f t="shared" si="26"/>
        <v>-1.1101699921312047E-4</v>
      </c>
      <c r="AR98" s="31">
        <f t="shared" si="26"/>
        <v>-1.1101699919890962E-4</v>
      </c>
      <c r="AS98" s="31">
        <f t="shared" si="26"/>
        <v>-1.1101699915627705E-4</v>
      </c>
      <c r="AT98" s="31">
        <f t="shared" si="26"/>
        <v>-1.110169991420662E-4</v>
      </c>
      <c r="AU98" s="31">
        <f t="shared" si="26"/>
        <v>-1.1101699909943363E-4</v>
      </c>
      <c r="AV98" s="31">
        <f t="shared" si="26"/>
        <v>-1.1101699912785534E-4</v>
      </c>
      <c r="AW98" s="31">
        <f t="shared" si="26"/>
        <v>-1.1101699918469876E-4</v>
      </c>
      <c r="AX98" s="31">
        <f t="shared" si="26"/>
        <v>-1.1101699922733133E-4</v>
      </c>
      <c r="AY98" s="31">
        <f t="shared" si="26"/>
        <v>-1.1101699919890962E-4</v>
      </c>
      <c r="AZ98" s="31">
        <f t="shared" si="26"/>
        <v>-1.1101699919890962E-4</v>
      </c>
      <c r="BA98" s="31">
        <f t="shared" si="26"/>
        <v>-1.1101699919890962E-4</v>
      </c>
      <c r="BB98" s="31">
        <f t="shared" si="26"/>
        <v>-1.1101699926996389E-4</v>
      </c>
    </row>
    <row r="99" spans="1:54" outlineLevel="1" x14ac:dyDescent="0.25">
      <c r="E99" s="9"/>
      <c r="F99" s="9"/>
      <c r="G99" s="31"/>
      <c r="H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</row>
    <row r="100" spans="1:54" x14ac:dyDescent="0.25">
      <c r="E100" s="9"/>
      <c r="F100" s="9"/>
      <c r="G100" s="31"/>
      <c r="H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</row>
    <row r="101" spans="1:54" x14ac:dyDescent="0.25">
      <c r="A101" s="15" t="s">
        <v>63</v>
      </c>
    </row>
  </sheetData>
  <conditionalFormatting sqref="J3:BB3">
    <cfRule type="cellIs" dxfId="93" priority="40" stopIfTrue="1" operator="equal">
      <formula>"Construction"</formula>
    </cfRule>
    <cfRule type="cellIs" dxfId="92" priority="41" stopIfTrue="1" operator="equal">
      <formula>"Operations"</formula>
    </cfRule>
  </conditionalFormatting>
  <conditionalFormatting sqref="J3:BB3">
    <cfRule type="cellIs" dxfId="91" priority="39" operator="equal">
      <formula>"Fin Close"</formula>
    </cfRule>
  </conditionalFormatting>
  <conditionalFormatting sqref="J3:BB3">
    <cfRule type="cellIs" dxfId="90" priority="33" operator="equal">
      <formula>"PPA ext."</formula>
    </cfRule>
    <cfRule type="cellIs" dxfId="89" priority="34" operator="equal">
      <formula>"Delay"</formula>
    </cfRule>
  </conditionalFormatting>
  <conditionalFormatting sqref="K97:BB97">
    <cfRule type="cellIs" dxfId="88" priority="13" stopIfTrue="1" operator="notEqual">
      <formula>0</formula>
    </cfRule>
    <cfRule type="cellIs" dxfId="87" priority="14" stopIfTrue="1" operator="equal">
      <formula>""</formula>
    </cfRule>
  </conditionalFormatting>
  <conditionalFormatting sqref="K97:BB97">
    <cfRule type="cellIs" dxfId="86" priority="15" stopIfTrue="1" operator="notEqual">
      <formula>0</formula>
    </cfRule>
    <cfRule type="cellIs" dxfId="85" priority="16" stopIfTrue="1" operator="equal">
      <formula>""</formula>
    </cfRule>
  </conditionalFormatting>
  <conditionalFormatting sqref="J97:BB97">
    <cfRule type="cellIs" dxfId="84" priority="9" stopIfTrue="1" operator="notEqual">
      <formula>0</formula>
    </cfRule>
    <cfRule type="cellIs" dxfId="83" priority="10" stopIfTrue="1" operator="equal">
      <formula>""</formula>
    </cfRule>
  </conditionalFormatting>
  <conditionalFormatting sqref="J97:BB97">
    <cfRule type="cellIs" dxfId="82" priority="11" stopIfTrue="1" operator="notEqual">
      <formula>0</formula>
    </cfRule>
    <cfRule type="cellIs" dxfId="81" priority="12" stopIfTrue="1" operator="equal">
      <formula>""</formula>
    </cfRule>
  </conditionalFormatting>
  <conditionalFormatting sqref="F97">
    <cfRule type="cellIs" dxfId="80" priority="5" stopIfTrue="1" operator="notEqual">
      <formula>0</formula>
    </cfRule>
    <cfRule type="cellIs" dxfId="79" priority="6" stopIfTrue="1" operator="equal">
      <formula>""</formula>
    </cfRule>
  </conditionalFormatting>
  <conditionalFormatting sqref="F97">
    <cfRule type="cellIs" dxfId="78" priority="7" stopIfTrue="1" operator="notEqual">
      <formula>0</formula>
    </cfRule>
    <cfRule type="cellIs" dxfId="77" priority="8" stopIfTrue="1" operator="equal">
      <formula>""</formula>
    </cfRule>
  </conditionalFormatting>
  <conditionalFormatting sqref="F2:F4">
    <cfRule type="cellIs" dxfId="76" priority="1" stopIfTrue="1" operator="notEqual">
      <formula>0</formula>
    </cfRule>
    <cfRule type="cellIs" dxfId="75" priority="2" stopIfTrue="1" operator="equal">
      <formula>""</formula>
    </cfRule>
  </conditionalFormatting>
  <conditionalFormatting sqref="F2:F4">
    <cfRule type="cellIs" dxfId="74" priority="3" stopIfTrue="1" operator="notEqual">
      <formula>0</formula>
    </cfRule>
    <cfRule type="cellIs" dxfId="73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AL97"/>
  <sheetViews>
    <sheetView showGridLines="0" defaultGridColor="0" colorId="22" zoomScale="80" zoomScaleNormal="80" zoomScalePageLayoutView="120" workbookViewId="0">
      <pane xSplit="13" ySplit="6" topLeftCell="N7" activePane="bottomRight" state="frozen"/>
      <selection pane="topRight" activeCell="N1" sqref="N1"/>
      <selection pane="bottomLeft" activeCell="A7" sqref="A7"/>
      <selection pane="bottomRight" activeCell="H11" sqref="H11"/>
    </sheetView>
  </sheetViews>
  <sheetFormatPr defaultColWidth="0" defaultRowHeight="13" outlineLevelRow="1" x14ac:dyDescent="0.25"/>
  <cols>
    <col min="1" max="2" width="1.36328125" style="130" customWidth="1"/>
    <col min="3" max="3" width="1.36328125" style="109" customWidth="1"/>
    <col min="4" max="4" width="1.36328125" style="104" customWidth="1"/>
    <col min="5" max="5" width="40.54296875" style="120" customWidth="1"/>
    <col min="6" max="6" width="12.54296875" style="120" customWidth="1"/>
    <col min="7" max="7" width="11.54296875" style="120" customWidth="1"/>
    <col min="8" max="8" width="12.54296875" style="120" customWidth="1"/>
    <col min="9" max="9" width="2.54296875" style="106" customWidth="1"/>
    <col min="10" max="10" width="4.453125" style="376" customWidth="1"/>
    <col min="11" max="11" width="11.54296875" style="32" customWidth="1"/>
    <col min="12" max="12" width="11.54296875" style="293" customWidth="1"/>
    <col min="13" max="13" width="0.453125" style="158" customWidth="1"/>
    <col min="14" max="30" width="12.54296875" style="107" customWidth="1"/>
    <col min="31" max="31" width="0.453125" style="158" customWidth="1"/>
    <col min="32" max="38" width="0" hidden="1" customWidth="1"/>
    <col min="39" max="16384" width="9" hidden="1"/>
  </cols>
  <sheetData>
    <row r="1" spans="1:31" ht="25" x14ac:dyDescent="0.25">
      <c r="A1" s="24" t="str">
        <f ca="1" xml:space="preserve"> RIGHT(CELL("filename", A1), LEN(CELL("filename", A1)) - SEARCH("]", CELL("filename", A1))) &amp; " - " &amp; InpC!F3</f>
        <v>Output - Base case 1</v>
      </c>
      <c r="B1" s="94"/>
      <c r="C1" s="95"/>
      <c r="D1" s="96"/>
      <c r="E1" s="97"/>
      <c r="F1" s="98"/>
      <c r="G1" s="97"/>
      <c r="H1" s="97"/>
      <c r="I1" s="99"/>
      <c r="J1" s="370"/>
      <c r="K1" s="311"/>
      <c r="L1" s="309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</row>
    <row r="2" spans="1:31" x14ac:dyDescent="0.25">
      <c r="A2" s="101"/>
      <c r="B2" s="102"/>
      <c r="C2" s="103"/>
      <c r="E2" s="105"/>
      <c r="F2"/>
      <c r="G2" t="s">
        <v>70</v>
      </c>
      <c r="H2" s="256">
        <f ca="1" xml:space="preserve"> TODAY()</f>
        <v>44951</v>
      </c>
      <c r="J2" s="371">
        <f xml:space="preserve"> COUNTIF(J6:J96, "tu")</f>
        <v>0</v>
      </c>
      <c r="N2" s="275">
        <v>44062</v>
      </c>
      <c r="O2" s="275">
        <v>44062</v>
      </c>
      <c r="P2" s="275">
        <v>44060</v>
      </c>
      <c r="Q2" s="275">
        <v>44060</v>
      </c>
      <c r="R2" s="275">
        <v>44060</v>
      </c>
      <c r="S2" s="275">
        <v>44059</v>
      </c>
      <c r="T2" s="275">
        <v>44059</v>
      </c>
      <c r="U2" s="275">
        <v>44059</v>
      </c>
      <c r="V2" s="275">
        <v>44058</v>
      </c>
      <c r="W2" s="275">
        <v>44050</v>
      </c>
      <c r="X2" s="275">
        <v>43948</v>
      </c>
      <c r="Y2" s="275">
        <v>43948</v>
      </c>
      <c r="Z2" s="275">
        <v>43948</v>
      </c>
      <c r="AA2" s="275">
        <v>43928</v>
      </c>
      <c r="AB2" s="275">
        <v>43915</v>
      </c>
      <c r="AC2" s="275">
        <v>43915</v>
      </c>
      <c r="AD2" s="275">
        <v>43915</v>
      </c>
    </row>
    <row r="3" spans="1:31" ht="12.5" x14ac:dyDescent="0.25">
      <c r="A3" s="112"/>
      <c r="B3" s="112"/>
      <c r="C3" s="103"/>
      <c r="E3" s="105"/>
      <c r="F3" s="32"/>
      <c r="G3" s="32" t="s">
        <v>97</v>
      </c>
      <c r="H3" s="257" t="str">
        <f xml:space="preserve"> InpC!F3</f>
        <v>Base case 1</v>
      </c>
      <c r="I3" s="103"/>
      <c r="J3" s="372"/>
      <c r="K3" s="312"/>
      <c r="L3" s="310"/>
      <c r="M3" s="190"/>
      <c r="N3" s="274" t="s">
        <v>83</v>
      </c>
      <c r="O3" s="274" t="s">
        <v>83</v>
      </c>
      <c r="P3" s="274" t="s">
        <v>83</v>
      </c>
      <c r="Q3" s="274" t="s">
        <v>83</v>
      </c>
      <c r="R3" s="274" t="s">
        <v>83</v>
      </c>
      <c r="S3" s="274" t="s">
        <v>83</v>
      </c>
      <c r="T3" s="274" t="s">
        <v>83</v>
      </c>
      <c r="U3" s="274" t="s">
        <v>83</v>
      </c>
      <c r="V3" s="274" t="s">
        <v>83</v>
      </c>
      <c r="W3" s="274" t="s">
        <v>83</v>
      </c>
      <c r="X3" s="274" t="s">
        <v>83</v>
      </c>
      <c r="Y3" s="274" t="s">
        <v>83</v>
      </c>
      <c r="Z3" s="274" t="s">
        <v>138</v>
      </c>
      <c r="AA3" s="274" t="s">
        <v>138</v>
      </c>
      <c r="AB3" s="274" t="s">
        <v>183</v>
      </c>
      <c r="AC3" s="274" t="s">
        <v>184</v>
      </c>
      <c r="AD3" s="274" t="s">
        <v>185</v>
      </c>
      <c r="AE3" s="190"/>
    </row>
    <row r="4" spans="1:31" x14ac:dyDescent="0.25">
      <c r="A4" s="102"/>
      <c r="B4" s="102"/>
      <c r="C4" s="103"/>
      <c r="E4" s="110"/>
      <c r="F4"/>
      <c r="G4"/>
      <c r="H4" s="111"/>
      <c r="I4" s="103"/>
      <c r="J4" s="372"/>
      <c r="M4" s="159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59"/>
    </row>
    <row r="5" spans="1:31" x14ac:dyDescent="0.25">
      <c r="A5" s="102"/>
      <c r="B5" s="102"/>
      <c r="C5" s="103"/>
      <c r="D5" s="110"/>
      <c r="E5" s="112" t="s">
        <v>64</v>
      </c>
      <c r="F5" s="113"/>
      <c r="G5" s="114" t="s">
        <v>17</v>
      </c>
      <c r="H5" s="277">
        <v>17</v>
      </c>
      <c r="I5" s="112"/>
      <c r="J5" s="373">
        <f xml:space="preserve"> MATCH($H$5, M5:AE5, 0)</f>
        <v>2</v>
      </c>
      <c r="K5" s="312" t="s">
        <v>65</v>
      </c>
      <c r="L5" s="310" t="s">
        <v>66</v>
      </c>
      <c r="M5" s="160"/>
      <c r="N5" s="276">
        <v>17</v>
      </c>
      <c r="O5" s="276">
        <v>16</v>
      </c>
      <c r="P5" s="276">
        <v>15</v>
      </c>
      <c r="Q5" s="276">
        <v>14</v>
      </c>
      <c r="R5" s="276">
        <v>13</v>
      </c>
      <c r="S5" s="276">
        <v>12</v>
      </c>
      <c r="T5" s="276">
        <v>11</v>
      </c>
      <c r="U5" s="276">
        <v>10</v>
      </c>
      <c r="V5" s="276">
        <v>9</v>
      </c>
      <c r="W5" s="276">
        <v>8</v>
      </c>
      <c r="X5" s="276">
        <v>7</v>
      </c>
      <c r="Y5" s="276">
        <v>6</v>
      </c>
      <c r="Z5" s="276">
        <v>5</v>
      </c>
      <c r="AA5" s="276">
        <v>4</v>
      </c>
      <c r="AB5" s="276">
        <v>3</v>
      </c>
      <c r="AC5" s="276">
        <v>2</v>
      </c>
      <c r="AD5" s="276">
        <v>1</v>
      </c>
      <c r="AE5" s="160"/>
    </row>
    <row r="6" spans="1:31" x14ac:dyDescent="0.25">
      <c r="A6" s="191"/>
      <c r="B6" s="191"/>
      <c r="C6" s="192"/>
      <c r="D6" s="193"/>
      <c r="E6" s="194" t="s">
        <v>67</v>
      </c>
      <c r="F6" s="195"/>
      <c r="G6" s="188"/>
      <c r="H6" s="188"/>
      <c r="I6" s="188"/>
      <c r="J6" s="374"/>
      <c r="K6" s="162"/>
      <c r="L6" s="189"/>
      <c r="M6" s="160"/>
      <c r="N6" s="188"/>
      <c r="O6" s="188"/>
      <c r="P6" s="188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88"/>
      <c r="AE6" s="160"/>
    </row>
    <row r="7" spans="1:31" x14ac:dyDescent="0.25">
      <c r="A7" s="102"/>
      <c r="B7" s="102"/>
      <c r="C7" s="103"/>
      <c r="D7" s="113"/>
      <c r="E7" s="129"/>
      <c r="F7" s="123"/>
      <c r="G7" s="106"/>
      <c r="H7" s="106"/>
      <c r="J7" s="373"/>
      <c r="K7" s="31"/>
      <c r="L7" s="118"/>
      <c r="M7" s="160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60"/>
    </row>
    <row r="8" spans="1:31" x14ac:dyDescent="0.25">
      <c r="A8" s="102" t="s">
        <v>69</v>
      </c>
      <c r="B8" s="102"/>
      <c r="C8" s="103"/>
      <c r="D8" s="113"/>
      <c r="E8" s="106"/>
      <c r="F8" s="123"/>
      <c r="G8" s="106"/>
      <c r="H8" s="106"/>
      <c r="J8" s="375"/>
      <c r="K8" s="36"/>
      <c r="L8" s="121"/>
      <c r="M8" s="160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60"/>
    </row>
    <row r="9" spans="1:31" outlineLevel="1" x14ac:dyDescent="0.25">
      <c r="A9" s="102"/>
      <c r="B9" s="102"/>
      <c r="C9" s="103"/>
      <c r="D9" s="113"/>
      <c r="K9" s="45"/>
      <c r="L9" s="294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</row>
    <row r="10" spans="1:31" outlineLevel="1" x14ac:dyDescent="0.25">
      <c r="A10" s="289"/>
      <c r="B10" s="289"/>
      <c r="C10" s="435"/>
      <c r="D10" s="290"/>
      <c r="E10" s="661" t="str">
        <f xml:space="preserve"> Solve!E$39</f>
        <v>Power tariff</v>
      </c>
      <c r="F10" s="661"/>
      <c r="G10" s="661" t="str">
        <f xml:space="preserve"> Solve!G$39</f>
        <v>USD / kWh</v>
      </c>
      <c r="H10" s="661">
        <f xml:space="preserve"> Solve!F$39</f>
        <v>4.63735838466642E-2</v>
      </c>
      <c r="I10" s="548"/>
      <c r="J10" s="375" t="str">
        <f t="shared" ref="J10:J27" si="0" xml:space="preserve"> IF(ABS(K10) &gt; TRK_TOL, "tu", "vw")</f>
        <v>vw</v>
      </c>
      <c r="K10" s="438">
        <f t="shared" ref="K10:K27" si="1" xml:space="preserve"> H10 - INDEX(M10:AE10, $J$5)</f>
        <v>0</v>
      </c>
      <c r="L10" s="331">
        <f t="shared" ref="L10:L27" si="2" xml:space="preserve"> IF(ABS(K10) &gt; TRK_TOL, IF(INDEX(M10:AE10, $J$5) = 0, 0, H10 / INDEX(M10:AE10, $J$5) - 1), 0)</f>
        <v>0</v>
      </c>
      <c r="M10" s="662"/>
      <c r="N10" s="663">
        <v>4.63735838466642E-2</v>
      </c>
      <c r="O10" s="663">
        <v>4.6769920688544228E-2</v>
      </c>
      <c r="P10" s="663">
        <v>4.6768087145083008E-2</v>
      </c>
      <c r="Q10" s="663">
        <v>5.1448489933520455E-2</v>
      </c>
      <c r="R10" s="663">
        <v>5.2194819213699381E-2</v>
      </c>
      <c r="S10" s="663"/>
      <c r="T10" s="663"/>
      <c r="U10" s="663"/>
      <c r="V10" s="663"/>
      <c r="W10" s="663"/>
      <c r="X10" s="663"/>
      <c r="Y10" s="663"/>
      <c r="Z10" s="663"/>
      <c r="AA10" s="663"/>
      <c r="AB10" s="663"/>
      <c r="AC10" s="663"/>
      <c r="AD10" s="663"/>
      <c r="AE10" s="662"/>
    </row>
    <row r="11" spans="1:31" outlineLevel="1" x14ac:dyDescent="0.25">
      <c r="A11" s="329"/>
      <c r="B11" s="329"/>
      <c r="C11" s="331"/>
      <c r="D11" s="331"/>
      <c r="E11" s="427" t="str">
        <f xml:space="preserve"> Metrics!E$19</f>
        <v>Blended equity IRR</v>
      </c>
      <c r="F11" s="333"/>
      <c r="G11" s="427" t="str">
        <f xml:space="preserve"> Metrics!G$19</f>
        <v>%</v>
      </c>
      <c r="H11" s="333">
        <f xml:space="preserve"> Metrics!F$19</f>
        <v>8.0000045895576535E-2</v>
      </c>
      <c r="I11" s="333"/>
      <c r="J11" s="375" t="str">
        <f t="shared" si="0"/>
        <v>vw</v>
      </c>
      <c r="K11" s="331">
        <f t="shared" si="1"/>
        <v>0</v>
      </c>
      <c r="L11" s="331">
        <f t="shared" si="2"/>
        <v>0</v>
      </c>
      <c r="M11" s="368"/>
      <c r="N11" s="536">
        <v>8.0000045895576535E-2</v>
      </c>
      <c r="O11" s="536">
        <v>7.9999998211860726E-2</v>
      </c>
      <c r="P11" s="536">
        <v>7.9999998211860726E-2</v>
      </c>
      <c r="Q11" s="536">
        <v>8.0000004172325195E-2</v>
      </c>
      <c r="R11" s="536">
        <v>0.10000000596046449</v>
      </c>
      <c r="S11" s="536">
        <v>0.19676455855369571</v>
      </c>
      <c r="T11" s="536">
        <v>0.19776892066001897</v>
      </c>
      <c r="U11" s="536">
        <v>0.18134316802024844</v>
      </c>
      <c r="V11" s="536">
        <v>0.14348586201667785</v>
      </c>
      <c r="W11" s="536">
        <v>0.14755142331123358</v>
      </c>
      <c r="X11" s="536">
        <v>0.14294417500495915</v>
      </c>
      <c r="Y11" s="536">
        <v>0.14207091927528384</v>
      </c>
      <c r="Z11" s="536">
        <v>0.13884807229042054</v>
      </c>
      <c r="AA11" s="536">
        <v>0.17269091010093693</v>
      </c>
      <c r="AB11" s="536">
        <v>0.10195913910865784</v>
      </c>
      <c r="AC11" s="536">
        <v>0.10373563170433042</v>
      </c>
      <c r="AD11" s="536">
        <v>0.10018597245216371</v>
      </c>
      <c r="AE11" s="368"/>
    </row>
    <row r="12" spans="1:31" outlineLevel="1" x14ac:dyDescent="0.25">
      <c r="A12" s="102"/>
      <c r="B12" s="102"/>
      <c r="C12" s="103"/>
      <c r="D12" s="113"/>
      <c r="K12" s="45"/>
      <c r="L12" s="294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</row>
    <row r="13" spans="1:31" outlineLevel="1" x14ac:dyDescent="0.25">
      <c r="A13" s="437"/>
      <c r="B13" s="437"/>
      <c r="C13" s="438"/>
      <c r="D13" s="438"/>
      <c r="E13" s="439" t="str">
        <f xml:space="preserve"> Metrics!E$30</f>
        <v>Min DSCR</v>
      </c>
      <c r="F13" s="440"/>
      <c r="G13" s="439" t="str">
        <f xml:space="preserve"> Metrics!G$30</f>
        <v>ratio</v>
      </c>
      <c r="H13" s="441">
        <f xml:space="preserve"> Metrics!F$30</f>
        <v>1.2999999520303118</v>
      </c>
      <c r="I13" s="441"/>
      <c r="J13" s="375" t="str">
        <f t="shared" si="0"/>
        <v>vw</v>
      </c>
      <c r="K13" s="438">
        <f t="shared" si="1"/>
        <v>0</v>
      </c>
      <c r="L13" s="331">
        <f t="shared" si="2"/>
        <v>0</v>
      </c>
      <c r="M13" s="442"/>
      <c r="N13" s="443">
        <v>1.2999999520303118</v>
      </c>
      <c r="O13" s="443">
        <v>1.3000000368143276</v>
      </c>
      <c r="P13" s="443">
        <v>1.2999999238724291</v>
      </c>
      <c r="Q13" s="443">
        <v>1.2999988740059276</v>
      </c>
      <c r="R13" s="443">
        <v>1.299999487299718</v>
      </c>
      <c r="S13" s="443">
        <v>1.2999999999999998</v>
      </c>
      <c r="T13" s="443">
        <v>1.2999999999999998</v>
      </c>
      <c r="U13" s="443">
        <v>0.38789180909869031</v>
      </c>
      <c r="V13" s="443">
        <v>1.2999999999999998</v>
      </c>
      <c r="W13" s="443">
        <v>0.61493362341457247</v>
      </c>
      <c r="X13" s="443">
        <v>1.2999999999999998</v>
      </c>
      <c r="Y13" s="443">
        <v>1.3</v>
      </c>
      <c r="Z13" s="443">
        <v>1.4499999797288834</v>
      </c>
      <c r="AA13" s="443">
        <v>1.4499999999999997</v>
      </c>
      <c r="AB13" s="443"/>
      <c r="AC13" s="443"/>
      <c r="AD13" s="443"/>
      <c r="AE13" s="442"/>
    </row>
    <row r="14" spans="1:31" outlineLevel="1" x14ac:dyDescent="0.25">
      <c r="A14" s="437"/>
      <c r="B14" s="437"/>
      <c r="C14" s="438"/>
      <c r="D14" s="438"/>
      <c r="E14" s="439" t="str">
        <f xml:space="preserve"> Metrics!E$31</f>
        <v>Avg DSCR</v>
      </c>
      <c r="F14" s="440"/>
      <c r="G14" s="439" t="str">
        <f xml:space="preserve"> Metrics!G$31</f>
        <v>ratio</v>
      </c>
      <c r="H14" s="441">
        <f xml:space="preserve"> Metrics!F$31</f>
        <v>1.3000000123151463</v>
      </c>
      <c r="I14" s="441"/>
      <c r="J14" s="375" t="str">
        <f t="shared" si="0"/>
        <v>vw</v>
      </c>
      <c r="K14" s="438">
        <f t="shared" si="1"/>
        <v>0</v>
      </c>
      <c r="L14" s="331">
        <f t="shared" si="2"/>
        <v>0</v>
      </c>
      <c r="M14" s="442"/>
      <c r="N14" s="443">
        <v>1.3000000123151463</v>
      </c>
      <c r="O14" s="443">
        <v>1.3000000487637191</v>
      </c>
      <c r="P14" s="443">
        <v>1.2999999288259583</v>
      </c>
      <c r="Q14" s="443">
        <v>1.3000000076343856</v>
      </c>
      <c r="R14" s="443">
        <v>1.3000000233950788</v>
      </c>
      <c r="S14" s="443">
        <v>1.3000000012393627</v>
      </c>
      <c r="T14" s="443">
        <v>1.3000000071231586</v>
      </c>
      <c r="U14" s="443">
        <v>1.7989157193950542</v>
      </c>
      <c r="V14" s="443">
        <v>1.3000000007470978</v>
      </c>
      <c r="W14" s="443">
        <v>1.3584844978035835</v>
      </c>
      <c r="X14" s="443">
        <v>1.3899999998479493</v>
      </c>
      <c r="Y14" s="443">
        <v>1.3900000003337669</v>
      </c>
      <c r="Z14" s="443">
        <v>1.4499999994932207</v>
      </c>
      <c r="AA14" s="443">
        <v>1.4500000002501188</v>
      </c>
      <c r="AB14" s="443"/>
      <c r="AC14" s="443"/>
      <c r="AD14" s="443"/>
      <c r="AE14" s="442"/>
    </row>
    <row r="15" spans="1:31" outlineLevel="1" x14ac:dyDescent="0.25">
      <c r="A15" s="437"/>
      <c r="B15" s="437"/>
      <c r="C15" s="438"/>
      <c r="D15" s="438"/>
      <c r="E15" s="439"/>
      <c r="F15" s="440"/>
      <c r="G15" s="439"/>
      <c r="H15" s="441"/>
      <c r="I15" s="441"/>
      <c r="J15" s="375"/>
      <c r="K15" s="438"/>
      <c r="L15" s="331"/>
      <c r="M15" s="442"/>
      <c r="N15" s="443"/>
      <c r="O15" s="443"/>
      <c r="P15" s="443"/>
      <c r="Q15" s="443"/>
      <c r="R15" s="443"/>
      <c r="S15" s="443"/>
      <c r="T15" s="443"/>
      <c r="U15" s="443"/>
      <c r="V15" s="443"/>
      <c r="W15" s="443"/>
      <c r="X15" s="443"/>
      <c r="Y15" s="443"/>
      <c r="Z15" s="443"/>
      <c r="AA15" s="443"/>
      <c r="AB15" s="443"/>
      <c r="AC15" s="443"/>
      <c r="AD15" s="443"/>
      <c r="AE15" s="442"/>
    </row>
    <row r="16" spans="1:31" outlineLevel="1" x14ac:dyDescent="0.25">
      <c r="A16" s="437"/>
      <c r="B16" s="437"/>
      <c r="C16" s="438"/>
      <c r="D16" s="438"/>
      <c r="E16" s="439" t="str">
        <f xml:space="preserve"> Metrics!E$54</f>
        <v>Min ADSCR</v>
      </c>
      <c r="F16" s="440"/>
      <c r="G16" s="439" t="str">
        <f xml:space="preserve"> Metrics!G$54</f>
        <v>ratio</v>
      </c>
      <c r="H16" s="441">
        <f xml:space="preserve"> Metrics!F$54</f>
        <v>1.2999999535505959</v>
      </c>
      <c r="I16" s="441"/>
      <c r="J16" s="375" t="str">
        <f t="shared" ref="J16:J17" si="3" xml:space="preserve"> IF(ABS(K16) &gt; TRK_TOL, "tu", "vw")</f>
        <v>vw</v>
      </c>
      <c r="K16" s="438">
        <f t="shared" ref="K16:K17" si="4" xml:space="preserve"> H16 - INDEX(M16:AE16, $J$5)</f>
        <v>0</v>
      </c>
      <c r="L16" s="331">
        <f t="shared" ref="L16:L17" si="5" xml:space="preserve"> IF(ABS(K16) &gt; TRK_TOL, IF(INDEX(M16:AE16, $J$5) = 0, 0, H16 / INDEX(M16:AE16, $J$5) - 1), 0)</f>
        <v>0</v>
      </c>
      <c r="M16" s="442"/>
      <c r="N16" s="443">
        <v>1.2999999535505959</v>
      </c>
      <c r="O16" s="443">
        <v>1.299999957063503</v>
      </c>
      <c r="P16" s="443">
        <v>1.2999999262578184</v>
      </c>
      <c r="Q16" s="443"/>
      <c r="R16" s="443"/>
      <c r="S16" s="443"/>
      <c r="T16" s="443"/>
      <c r="U16" s="443"/>
      <c r="V16" s="443"/>
      <c r="W16" s="443"/>
      <c r="X16" s="443"/>
      <c r="Y16" s="443"/>
      <c r="Z16" s="443"/>
      <c r="AA16" s="443"/>
      <c r="AB16" s="443"/>
      <c r="AC16" s="443"/>
      <c r="AD16" s="443"/>
      <c r="AE16" s="442"/>
    </row>
    <row r="17" spans="1:31" outlineLevel="1" x14ac:dyDescent="0.25">
      <c r="A17" s="437"/>
      <c r="B17" s="437"/>
      <c r="C17" s="438"/>
      <c r="D17" s="438"/>
      <c r="E17" s="439" t="str">
        <f xml:space="preserve"> Metrics!E$55</f>
        <v>Avg ADSCR</v>
      </c>
      <c r="F17" s="440"/>
      <c r="G17" s="439" t="str">
        <f xml:space="preserve"> Metrics!G$55</f>
        <v>ratio</v>
      </c>
      <c r="H17" s="441">
        <f xml:space="preserve"> Metrics!F$55</f>
        <v>1.2999999923114458</v>
      </c>
      <c r="I17" s="441"/>
      <c r="J17" s="375" t="str">
        <f t="shared" si="3"/>
        <v>vw</v>
      </c>
      <c r="K17" s="438">
        <f t="shared" si="4"/>
        <v>0</v>
      </c>
      <c r="L17" s="331">
        <f t="shared" si="5"/>
        <v>0</v>
      </c>
      <c r="M17" s="442"/>
      <c r="N17" s="443">
        <v>1.2999999923114458</v>
      </c>
      <c r="O17" s="443">
        <v>1.3000000451433904</v>
      </c>
      <c r="P17" s="443">
        <v>1.2999999330316476</v>
      </c>
      <c r="Q17" s="443"/>
      <c r="R17" s="443"/>
      <c r="S17" s="443"/>
      <c r="T17" s="443"/>
      <c r="U17" s="443"/>
      <c r="V17" s="443"/>
      <c r="W17" s="443"/>
      <c r="X17" s="443"/>
      <c r="Y17" s="443"/>
      <c r="Z17" s="443"/>
      <c r="AA17" s="443"/>
      <c r="AB17" s="443"/>
      <c r="AC17" s="443"/>
      <c r="AD17" s="443"/>
      <c r="AE17" s="442"/>
    </row>
    <row r="18" spans="1:31" outlineLevel="1" x14ac:dyDescent="0.25">
      <c r="A18" s="102"/>
      <c r="B18" s="102"/>
      <c r="C18" s="103"/>
      <c r="D18" s="113"/>
      <c r="K18" s="45"/>
      <c r="L18" s="294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</row>
    <row r="19" spans="1:31" outlineLevel="1" x14ac:dyDescent="0.25">
      <c r="A19" s="437"/>
      <c r="B19" s="437"/>
      <c r="C19" s="438"/>
      <c r="D19" s="438"/>
      <c r="E19" s="439" t="str">
        <f xml:space="preserve"> Metrics!E$79</f>
        <v>Min LLCR</v>
      </c>
      <c r="F19" s="440"/>
      <c r="G19" s="439" t="str">
        <f xml:space="preserve"> Metrics!G$79</f>
        <v>ratio</v>
      </c>
      <c r="H19" s="441">
        <f xml:space="preserve"> Metrics!F$79</f>
        <v>1.2999967146115792</v>
      </c>
      <c r="I19" s="441"/>
      <c r="J19" s="375" t="str">
        <f t="shared" ref="J19:J20" si="6" xml:space="preserve"> IF(ABS(K19) &gt; TRK_TOL, "tu", "vw")</f>
        <v>vw</v>
      </c>
      <c r="K19" s="438">
        <f t="shared" ref="K19:K20" si="7" xml:space="preserve"> H19 - INDEX(M19:AE19, $J$5)</f>
        <v>0</v>
      </c>
      <c r="L19" s="331">
        <f t="shared" ref="L19:L20" si="8" xml:space="preserve"> IF(ABS(K19) &gt; TRK_TOL, IF(INDEX(M19:AE19, $J$5) = 0, 0, H19 / INDEX(M19:AE19, $J$5) - 1), 0)</f>
        <v>0</v>
      </c>
      <c r="M19" s="442"/>
      <c r="N19" s="443">
        <v>1.2999967146115792</v>
      </c>
      <c r="O19" s="443">
        <v>1.3000000383350996</v>
      </c>
      <c r="P19" s="443">
        <v>1.2999999262317274</v>
      </c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2"/>
    </row>
    <row r="20" spans="1:31" outlineLevel="1" x14ac:dyDescent="0.25">
      <c r="A20" s="437"/>
      <c r="B20" s="437"/>
      <c r="C20" s="438"/>
      <c r="D20" s="438"/>
      <c r="E20" s="439" t="str">
        <f xml:space="preserve"> Metrics!E$80</f>
        <v>Avg LLCR</v>
      </c>
      <c r="F20" s="440"/>
      <c r="G20" s="439" t="str">
        <f xml:space="preserve"> Metrics!G$80</f>
        <v>ratio</v>
      </c>
      <c r="H20" s="441">
        <f xml:space="preserve"> Metrics!F$80</f>
        <v>1.2999997612238827</v>
      </c>
      <c r="I20" s="441"/>
      <c r="J20" s="375" t="str">
        <f t="shared" si="6"/>
        <v>vw</v>
      </c>
      <c r="K20" s="438">
        <f t="shared" si="7"/>
        <v>0</v>
      </c>
      <c r="L20" s="331">
        <f t="shared" si="8"/>
        <v>0</v>
      </c>
      <c r="M20" s="442"/>
      <c r="N20" s="443">
        <v>1.2999997612238827</v>
      </c>
      <c r="O20" s="443">
        <v>1.3000000429214582</v>
      </c>
      <c r="P20" s="443">
        <v>1.299999927872538</v>
      </c>
      <c r="Q20" s="443"/>
      <c r="R20" s="443"/>
      <c r="S20" s="443"/>
      <c r="T20" s="443"/>
      <c r="U20" s="443"/>
      <c r="V20" s="443"/>
      <c r="W20" s="443"/>
      <c r="X20" s="443"/>
      <c r="Y20" s="443"/>
      <c r="Z20" s="443"/>
      <c r="AA20" s="443"/>
      <c r="AB20" s="443"/>
      <c r="AC20" s="443"/>
      <c r="AD20" s="443"/>
      <c r="AE20" s="442"/>
    </row>
    <row r="21" spans="1:31" outlineLevel="1" x14ac:dyDescent="0.25">
      <c r="A21" s="102"/>
      <c r="B21" s="102"/>
      <c r="C21" s="103"/>
      <c r="D21" s="113"/>
      <c r="K21" s="45"/>
      <c r="L21" s="294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</row>
    <row r="22" spans="1:31" outlineLevel="1" x14ac:dyDescent="0.25">
      <c r="A22" s="329"/>
      <c r="B22" s="329"/>
      <c r="C22" s="331"/>
      <c r="D22" s="331"/>
      <c r="E22" s="427" t="str">
        <f xml:space="preserve"> Metrics!E$98</f>
        <v>Average cost of debt</v>
      </c>
      <c r="F22" s="333"/>
      <c r="G22" s="427" t="str">
        <f xml:space="preserve"> Metrics!G$98</f>
        <v>% p.a.</v>
      </c>
      <c r="H22" s="333">
        <f xml:space="preserve"> Metrics!F$98</f>
        <v>6.8857696652412412E-2</v>
      </c>
      <c r="I22" s="333"/>
      <c r="J22" s="375" t="str">
        <f t="shared" ref="J22" si="9" xml:space="preserve"> IF(ABS(K22) &gt; TRK_TOL, "tu", "vw")</f>
        <v>vw</v>
      </c>
      <c r="K22" s="331">
        <f t="shared" ref="K22" si="10" xml:space="preserve"> H22 - INDEX(M22:AE22, $J$5)</f>
        <v>0</v>
      </c>
      <c r="L22" s="331">
        <f t="shared" ref="L22" si="11" xml:space="preserve"> IF(ABS(K22) &gt; TRK_TOL, IF(INDEX(M22:AE22, $J$5) = 0, 0, H22 / INDEX(M22:AE22, $J$5) - 1), 0)</f>
        <v>0</v>
      </c>
      <c r="M22" s="368"/>
      <c r="N22" s="536">
        <v>6.8857696652412412E-2</v>
      </c>
      <c r="O22" s="536">
        <v>7.0689961314201355E-2</v>
      </c>
      <c r="P22" s="536">
        <v>7.069024145603181E-2</v>
      </c>
      <c r="Q22" s="536"/>
      <c r="R22" s="536"/>
      <c r="S22" s="536"/>
      <c r="T22" s="536"/>
      <c r="U22" s="536"/>
      <c r="V22" s="536"/>
      <c r="W22" s="536"/>
      <c r="X22" s="536"/>
      <c r="Y22" s="536"/>
      <c r="Z22" s="536"/>
      <c r="AA22" s="536"/>
      <c r="AB22" s="536"/>
      <c r="AC22" s="536"/>
      <c r="AD22" s="536"/>
      <c r="AE22" s="368"/>
    </row>
    <row r="23" spans="1:31" outlineLevel="1" x14ac:dyDescent="0.25">
      <c r="A23" s="102"/>
      <c r="B23" s="102"/>
      <c r="C23" s="103"/>
      <c r="D23" s="113"/>
      <c r="E23" s="712" t="str">
        <f xml:space="preserve"> Metrics!E$121</f>
        <v>Weighted average life of loan</v>
      </c>
      <c r="G23" s="712" t="str">
        <f xml:space="preserve"> Metrics!G$121</f>
        <v>years</v>
      </c>
      <c r="H23" s="712">
        <f xml:space="preserve"> Metrics!F$121</f>
        <v>8.1823353541191022</v>
      </c>
      <c r="J23" s="375" t="str">
        <f t="shared" ref="J23" si="12" xml:space="preserve"> IF(ABS(K23) &gt; TRK_TOL, "tu", "vw")</f>
        <v>vw</v>
      </c>
      <c r="K23" s="713">
        <f t="shared" ref="K23" si="13" xml:space="preserve"> H23 - INDEX(M23:AE23, $J$5)</f>
        <v>0</v>
      </c>
      <c r="L23" s="331">
        <f t="shared" ref="L23" si="14" xml:space="preserve"> IF(ABS(K23) &gt; TRK_TOL, IF(INDEX(M23:AE23, $J$5) = 0, 0, H23 / INDEX(M23:AE23, $J$5) - 1), 0)</f>
        <v>0</v>
      </c>
      <c r="N23" s="714">
        <v>8.1823353541191022</v>
      </c>
      <c r="O23" s="714">
        <v>7.0350452792455505</v>
      </c>
      <c r="P23" s="714">
        <v>7.0350982293260467</v>
      </c>
      <c r="Q23" s="714"/>
      <c r="R23" s="714"/>
      <c r="S23" s="714"/>
      <c r="T23" s="714"/>
      <c r="U23" s="714"/>
      <c r="V23" s="714"/>
      <c r="W23" s="714"/>
      <c r="X23" s="714"/>
      <c r="Y23" s="714"/>
      <c r="Z23" s="714"/>
      <c r="AA23" s="714"/>
      <c r="AB23" s="714"/>
      <c r="AC23" s="714"/>
      <c r="AD23" s="714"/>
      <c r="AE23" s="715"/>
    </row>
    <row r="24" spans="1:31" outlineLevel="1" x14ac:dyDescent="0.25">
      <c r="A24" s="102"/>
      <c r="B24" s="102"/>
      <c r="C24" s="103"/>
      <c r="D24" s="113"/>
      <c r="K24" s="45"/>
      <c r="L24" s="294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</row>
    <row r="25" spans="1:31" outlineLevel="1" x14ac:dyDescent="0.25">
      <c r="A25" s="102"/>
      <c r="B25" s="102"/>
      <c r="C25" s="112"/>
      <c r="D25" s="113"/>
      <c r="E25" s="108" t="str">
        <f xml:space="preserve"> Equity!E$44</f>
        <v>Max cash balance</v>
      </c>
      <c r="G25" s="108" t="str">
        <f xml:space="preserve"> Equity!G$44</f>
        <v>$ 000s</v>
      </c>
      <c r="H25" s="108">
        <f xml:space="preserve"> Equity!F$44</f>
        <v>387.41295559228172</v>
      </c>
      <c r="I25" s="124"/>
      <c r="J25" s="375" t="str">
        <f t="shared" si="0"/>
        <v>vw</v>
      </c>
      <c r="K25" s="201">
        <f t="shared" si="1"/>
        <v>0</v>
      </c>
      <c r="L25" s="331">
        <f t="shared" si="2"/>
        <v>0</v>
      </c>
      <c r="M25" s="186"/>
      <c r="N25" s="665">
        <v>387.41295559228172</v>
      </c>
      <c r="O25" s="665">
        <v>1.5993747615539178E-4</v>
      </c>
      <c r="P25" s="665">
        <v>1.712750417937059E-5</v>
      </c>
      <c r="Q25" s="665">
        <v>29286.337734545119</v>
      </c>
      <c r="R25" s="665">
        <v>27417.719869602108</v>
      </c>
      <c r="S25" s="665"/>
      <c r="T25" s="665"/>
      <c r="U25" s="665"/>
      <c r="V25" s="665"/>
      <c r="W25" s="665"/>
      <c r="X25" s="665"/>
      <c r="Y25" s="665"/>
      <c r="Z25" s="665"/>
      <c r="AA25" s="665"/>
      <c r="AB25" s="665"/>
      <c r="AC25" s="665"/>
      <c r="AD25" s="665"/>
      <c r="AE25" s="184"/>
    </row>
    <row r="26" spans="1:31" outlineLevel="1" x14ac:dyDescent="0.25">
      <c r="A26" s="115"/>
      <c r="B26" s="115"/>
      <c r="C26" s="122"/>
      <c r="D26" s="116"/>
      <c r="E26" s="108" t="str">
        <f xml:space="preserve"> Equity!E$50</f>
        <v>Average cash balance</v>
      </c>
      <c r="G26" s="108" t="str">
        <f xml:space="preserve"> Equity!G$50</f>
        <v>$ 000s</v>
      </c>
      <c r="H26" s="108">
        <f xml:space="preserve"> Equity!F$50</f>
        <v>0</v>
      </c>
      <c r="I26" s="112"/>
      <c r="J26" s="375" t="str">
        <f t="shared" si="0"/>
        <v>vw</v>
      </c>
      <c r="K26" s="201">
        <f t="shared" si="1"/>
        <v>0</v>
      </c>
      <c r="L26" s="331">
        <f t="shared" si="2"/>
        <v>0</v>
      </c>
      <c r="M26" s="179"/>
      <c r="N26" s="119">
        <v>0</v>
      </c>
      <c r="O26" s="119">
        <v>0</v>
      </c>
      <c r="P26" s="119">
        <v>0</v>
      </c>
      <c r="Q26" s="119">
        <v>16549.839891254524</v>
      </c>
      <c r="R26" s="119">
        <v>5864.9363770453292</v>
      </c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79"/>
    </row>
    <row r="27" spans="1:31" outlineLevel="1" x14ac:dyDescent="0.25">
      <c r="A27" s="666"/>
      <c r="B27" s="666"/>
      <c r="C27" s="667"/>
      <c r="D27" s="121"/>
      <c r="E27" s="118" t="str">
        <f xml:space="preserve"> Debt!E$67</f>
        <v>Leverage</v>
      </c>
      <c r="F27" s="668"/>
      <c r="G27" s="118" t="str">
        <f xml:space="preserve"> Debt!G$67</f>
        <v>%</v>
      </c>
      <c r="H27" s="118">
        <f xml:space="preserve"> Debt!F$67</f>
        <v>0.61330758060457413</v>
      </c>
      <c r="I27" s="121"/>
      <c r="J27" s="375" t="str">
        <f t="shared" si="0"/>
        <v>vw</v>
      </c>
      <c r="K27" s="331">
        <f t="shared" si="1"/>
        <v>0</v>
      </c>
      <c r="L27" s="331">
        <f t="shared" si="2"/>
        <v>0</v>
      </c>
      <c r="M27" s="189"/>
      <c r="N27" s="669">
        <v>0.61330758060457413</v>
      </c>
      <c r="O27" s="669">
        <v>0.55256754825755938</v>
      </c>
      <c r="P27" s="669">
        <v>0.55255283809111078</v>
      </c>
      <c r="Q27" s="669">
        <v>0.64016465211428475</v>
      </c>
      <c r="R27" s="669">
        <v>0.64984000311626544</v>
      </c>
      <c r="S27" s="669"/>
      <c r="T27" s="669"/>
      <c r="U27" s="669"/>
      <c r="V27" s="669"/>
      <c r="W27" s="669"/>
      <c r="X27" s="669"/>
      <c r="Y27" s="669"/>
      <c r="Z27" s="669"/>
      <c r="AA27" s="669"/>
      <c r="AB27" s="669"/>
      <c r="AC27" s="669"/>
      <c r="AD27" s="669"/>
      <c r="AE27" s="189"/>
    </row>
    <row r="28" spans="1:31" outlineLevel="1" x14ac:dyDescent="0.25">
      <c r="A28" s="115"/>
      <c r="B28" s="115"/>
      <c r="C28" s="122"/>
      <c r="D28" s="116"/>
      <c r="E28" s="108"/>
      <c r="G28" s="108"/>
      <c r="H28" s="108"/>
      <c r="I28" s="112"/>
      <c r="J28" s="375"/>
      <c r="K28" s="201"/>
      <c r="L28" s="331"/>
      <c r="M28" s="17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79"/>
    </row>
    <row r="29" spans="1:31" x14ac:dyDescent="0.25">
      <c r="A29" s="115"/>
      <c r="B29" s="115"/>
      <c r="C29" s="122"/>
      <c r="D29" s="116"/>
      <c r="E29" s="108"/>
      <c r="F29" s="108"/>
      <c r="G29" s="108"/>
      <c r="H29" s="125"/>
      <c r="I29" s="112"/>
      <c r="K29" s="45"/>
      <c r="L29" s="294"/>
      <c r="M29" s="17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79"/>
    </row>
    <row r="30" spans="1:31" x14ac:dyDescent="0.25">
      <c r="A30" s="102" t="s">
        <v>81</v>
      </c>
      <c r="B30" s="102"/>
      <c r="C30" s="103"/>
      <c r="D30" s="113"/>
      <c r="E30" s="106"/>
      <c r="F30" s="123"/>
      <c r="G30" s="106"/>
      <c r="H30" s="106"/>
      <c r="K30" s="45"/>
      <c r="L30" s="294"/>
      <c r="M30" s="17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79"/>
    </row>
    <row r="31" spans="1:31" outlineLevel="1" x14ac:dyDescent="0.25">
      <c r="A31" s="113"/>
      <c r="B31" s="115"/>
      <c r="C31" s="116"/>
      <c r="D31" s="112"/>
      <c r="E31" s="117"/>
      <c r="F31" s="117"/>
      <c r="G31" s="117"/>
      <c r="H31" s="117"/>
      <c r="I31" s="112"/>
      <c r="K31" s="45"/>
      <c r="L31" s="294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</row>
    <row r="32" spans="1:31" outlineLevel="1" x14ac:dyDescent="0.25">
      <c r="A32" s="382"/>
      <c r="B32" s="383"/>
      <c r="C32" s="384"/>
      <c r="D32" s="337"/>
      <c r="E32" s="337" t="str">
        <f xml:space="preserve"> 'FS Qtr'!E9</f>
        <v>Electricity generation revenue</v>
      </c>
      <c r="F32" s="337">
        <f xml:space="preserve"> 'FS Qtr'!F$9</f>
        <v>0</v>
      </c>
      <c r="G32" s="337" t="str">
        <f xml:space="preserve"> 'FS Qtr'!G$9</f>
        <v>$ 000s</v>
      </c>
      <c r="H32" s="337">
        <f xml:space="preserve"> 'FS Qtr'!H$9</f>
        <v>259678.86037852906</v>
      </c>
      <c r="I32" s="337"/>
      <c r="J32" s="375" t="str">
        <f xml:space="preserve"> IF(ABS(K32) &gt; TRK_TOL, "tu", "vw")</f>
        <v>vw</v>
      </c>
      <c r="K32" s="201">
        <f xml:space="preserve"> H32 - INDEX(M32:AE32, $J$5)</f>
        <v>0</v>
      </c>
      <c r="L32" s="331">
        <f xml:space="preserve"> IF(ABS(K32) &gt; TRK_TOL, IF(INDEX(M32:AE32, $J$5) = 0, 0, H32 / INDEX(M32:AE32, $J$5) - 1), 0)</f>
        <v>0</v>
      </c>
      <c r="M32" s="338"/>
      <c r="N32" s="339">
        <v>259678.86037852906</v>
      </c>
      <c r="O32" s="339">
        <v>261898.2337995212</v>
      </c>
      <c r="P32" s="339">
        <v>261887.96647840925</v>
      </c>
      <c r="Q32" s="339">
        <v>288096.88891650859</v>
      </c>
      <c r="R32" s="339">
        <v>292276.12029928935</v>
      </c>
      <c r="S32" s="339">
        <v>363981.48524418083</v>
      </c>
      <c r="T32" s="339">
        <v>363981.48524418083</v>
      </c>
      <c r="U32" s="339">
        <v>363981.48524418083</v>
      </c>
      <c r="V32" s="339">
        <v>363981.48524418083</v>
      </c>
      <c r="W32" s="339">
        <v>363981.48524418083</v>
      </c>
      <c r="X32" s="339">
        <v>363981.48524418083</v>
      </c>
      <c r="Y32" s="339">
        <v>363981.48524418083</v>
      </c>
      <c r="Z32" s="339">
        <v>363981.48524418083</v>
      </c>
      <c r="AA32" s="339">
        <v>440294.29450307303</v>
      </c>
      <c r="AB32" s="339">
        <v>371409.67882059288</v>
      </c>
      <c r="AC32" s="339">
        <v>375238.64458162984</v>
      </c>
      <c r="AD32" s="339">
        <v>367580.71305955586</v>
      </c>
      <c r="AE32" s="338"/>
    </row>
    <row r="33" spans="1:31" outlineLevel="1" x14ac:dyDescent="0.25">
      <c r="A33" s="382"/>
      <c r="B33" s="383"/>
      <c r="C33" s="384"/>
      <c r="D33" s="337"/>
      <c r="E33" s="337" t="str">
        <f xml:space="preserve"> 'FS Qtr'!E10</f>
        <v>O&amp;M expense</v>
      </c>
      <c r="F33" s="337">
        <f xml:space="preserve"> 'FS Qtr'!F$10</f>
        <v>0</v>
      </c>
      <c r="G33" s="337" t="str">
        <f xml:space="preserve"> 'FS Qtr'!G$10</f>
        <v>$ 000s</v>
      </c>
      <c r="H33" s="337">
        <f xml:space="preserve"> 'FS Qtr'!H$10</f>
        <v>-70672.469220979605</v>
      </c>
      <c r="I33" s="337"/>
      <c r="J33" s="375" t="str">
        <f xml:space="preserve"> IF(ABS(K33) &gt; TRK_TOL, "tu", "vw")</f>
        <v>vw</v>
      </c>
      <c r="K33" s="201">
        <f xml:space="preserve"> H33 - INDEX(M33:AE33, $J$5)</f>
        <v>0</v>
      </c>
      <c r="L33" s="331">
        <f xml:space="preserve"> IF(ABS(K33) &gt; TRK_TOL, IF(INDEX(M33:AE33, $J$5) = 0, 0, H33 / INDEX(M33:AE33, $J$5) - 1), 0)</f>
        <v>0</v>
      </c>
      <c r="M33" s="340"/>
      <c r="N33" s="339">
        <v>-70672.469220979605</v>
      </c>
      <c r="O33" s="339">
        <v>-70672.469220979605</v>
      </c>
      <c r="P33" s="339">
        <v>-70656.015402418954</v>
      </c>
      <c r="Q33" s="339">
        <v>-70656.015402418954</v>
      </c>
      <c r="R33" s="339">
        <v>-70656.015402418954</v>
      </c>
      <c r="S33" s="339">
        <v>-70656.015402418954</v>
      </c>
      <c r="T33" s="339">
        <v>-70656.015402418954</v>
      </c>
      <c r="U33" s="339">
        <v>-70656.015402418954</v>
      </c>
      <c r="V33" s="339">
        <v>-70656.015402418954</v>
      </c>
      <c r="W33" s="339">
        <v>-68079.957080028704</v>
      </c>
      <c r="X33" s="339">
        <v>-68079.957080028704</v>
      </c>
      <c r="Y33" s="339">
        <v>-68079.957080028704</v>
      </c>
      <c r="Z33" s="339">
        <v>-68079.957080028704</v>
      </c>
      <c r="AA33" s="339">
        <v>-45000</v>
      </c>
      <c r="AB33" s="339">
        <v>-37500</v>
      </c>
      <c r="AC33" s="339">
        <v>-37500</v>
      </c>
      <c r="AD33" s="339">
        <v>-37500</v>
      </c>
      <c r="AE33" s="340"/>
    </row>
    <row r="34" spans="1:31" outlineLevel="1" x14ac:dyDescent="0.25">
      <c r="A34" s="382"/>
      <c r="B34" s="383"/>
      <c r="C34" s="337"/>
      <c r="D34" s="337"/>
      <c r="E34" s="341" t="str">
        <f xml:space="preserve"> 'FS Qtr'!E11</f>
        <v>EBITDA</v>
      </c>
      <c r="F34" s="341">
        <f xml:space="preserve"> 'FS Qtr'!F$11</f>
        <v>0</v>
      </c>
      <c r="G34" s="341" t="str">
        <f xml:space="preserve"> 'FS Qtr'!G$11</f>
        <v>$ 000s</v>
      </c>
      <c r="H34" s="341">
        <f xml:space="preserve"> 'FS Qtr'!H$11</f>
        <v>189006.39115754957</v>
      </c>
      <c r="I34" s="342"/>
      <c r="J34" s="377" t="str">
        <f xml:space="preserve"> IF(ABS(K34) &gt; TRK_TOL, "tu", "vw")</f>
        <v>vw</v>
      </c>
      <c r="K34" s="343">
        <f xml:space="preserve"> H34 - INDEX(M34:AE34, $J$5)</f>
        <v>0</v>
      </c>
      <c r="L34" s="344">
        <f xml:space="preserve"> IF(ABS(K34) &gt; TRK_TOL, IF(INDEX(M34:AE34, $J$5) = 0, 0, H34 / INDEX(M34:AE34, $J$5) - 1), 0)</f>
        <v>0</v>
      </c>
      <c r="M34" s="345"/>
      <c r="N34" s="346">
        <v>189006.39115754957</v>
      </c>
      <c r="O34" s="346">
        <v>191225.76457854151</v>
      </c>
      <c r="P34" s="346">
        <v>191231.95107599022</v>
      </c>
      <c r="Q34" s="346">
        <v>217440.87351408973</v>
      </c>
      <c r="R34" s="346">
        <v>221620.1048968705</v>
      </c>
      <c r="S34" s="346">
        <v>293325.46984176198</v>
      </c>
      <c r="T34" s="346">
        <v>293325.46984176198</v>
      </c>
      <c r="U34" s="346">
        <v>293325.46984176198</v>
      </c>
      <c r="V34" s="346">
        <v>293325.46984176198</v>
      </c>
      <c r="W34" s="346">
        <v>295901.52816415211</v>
      </c>
      <c r="X34" s="346">
        <v>295901.52816415211</v>
      </c>
      <c r="Y34" s="346">
        <v>295901.52816415211</v>
      </c>
      <c r="Z34" s="346">
        <v>295901.52816415211</v>
      </c>
      <c r="AA34" s="346">
        <v>395294.29450307315</v>
      </c>
      <c r="AB34" s="346">
        <v>333909.67882059299</v>
      </c>
      <c r="AC34" s="346">
        <v>337738.64458162984</v>
      </c>
      <c r="AD34" s="346">
        <v>330080.71305955591</v>
      </c>
      <c r="AE34" s="345"/>
    </row>
    <row r="35" spans="1:31" outlineLevel="1" x14ac:dyDescent="0.25">
      <c r="A35" s="382"/>
      <c r="B35" s="383"/>
      <c r="C35" s="337"/>
      <c r="D35" s="337"/>
      <c r="E35" s="349"/>
      <c r="F35" s="349"/>
      <c r="G35" s="349"/>
      <c r="H35" s="349"/>
      <c r="I35" s="202"/>
      <c r="J35" s="375"/>
      <c r="K35" s="202"/>
      <c r="L35" s="332"/>
      <c r="M35" s="338"/>
      <c r="N35" s="339"/>
      <c r="O35" s="339"/>
      <c r="P35" s="339"/>
      <c r="Q35" s="339"/>
      <c r="R35" s="339"/>
      <c r="S35" s="339"/>
      <c r="T35" s="339"/>
      <c r="U35" s="339"/>
      <c r="V35" s="339"/>
      <c r="W35" s="339"/>
      <c r="X35" s="339"/>
      <c r="Y35" s="339"/>
      <c r="Z35" s="339"/>
      <c r="AA35" s="339"/>
      <c r="AB35" s="339"/>
      <c r="AC35" s="339"/>
      <c r="AD35" s="339"/>
      <c r="AE35" s="338"/>
    </row>
    <row r="36" spans="1:31" outlineLevel="1" x14ac:dyDescent="0.25">
      <c r="A36" s="382"/>
      <c r="B36" s="383"/>
      <c r="C36" s="337"/>
      <c r="D36" s="337"/>
      <c r="E36" s="337" t="str">
        <f xml:space="preserve"> 'FS Qtr'!E13</f>
        <v>Solar asset depreciation</v>
      </c>
      <c r="F36" s="337">
        <f xml:space="preserve"> 'FS Qtr'!F13</f>
        <v>0</v>
      </c>
      <c r="G36" s="337" t="str">
        <f xml:space="preserve"> 'FS Qtr'!G13</f>
        <v>$ 000s</v>
      </c>
      <c r="H36" s="337">
        <f xml:space="preserve"> 'FS Qtr'!H13</f>
        <v>-81100.000000000015</v>
      </c>
      <c r="I36" s="337"/>
      <c r="J36" s="375" t="str">
        <f xml:space="preserve"> IF(ABS(K36) &gt; TRK_TOL, "tu", "vw")</f>
        <v>vw</v>
      </c>
      <c r="K36" s="201">
        <f xml:space="preserve"> H36 - INDEX(M36:AE36, $J$5)</f>
        <v>0</v>
      </c>
      <c r="L36" s="331">
        <f xml:space="preserve"> IF(ABS(K36) &gt; TRK_TOL, IF(INDEX(M36:AE36, $J$5) = 0, 0, H36 / INDEX(M36:AE36, $J$5) - 1), 0)</f>
        <v>0</v>
      </c>
      <c r="M36" s="338"/>
      <c r="N36" s="339">
        <v>-81100.000000000015</v>
      </c>
      <c r="O36" s="339">
        <v>-81100.000000000015</v>
      </c>
      <c r="P36" s="339">
        <v>-81100.000000000015</v>
      </c>
      <c r="Q36" s="339">
        <v>-81100.000000000015</v>
      </c>
      <c r="R36" s="339">
        <v>-81100</v>
      </c>
      <c r="S36" s="339">
        <v>-81100</v>
      </c>
      <c r="T36" s="339">
        <v>-81100</v>
      </c>
      <c r="U36" s="339">
        <v>-81100</v>
      </c>
      <c r="V36" s="339">
        <v>-100000</v>
      </c>
      <c r="W36" s="339">
        <v>-100000</v>
      </c>
      <c r="X36" s="339">
        <v>-100000</v>
      </c>
      <c r="Y36" s="339">
        <v>-100000</v>
      </c>
      <c r="Z36" s="339">
        <v>-100000</v>
      </c>
      <c r="AA36" s="339">
        <v>-100000</v>
      </c>
      <c r="AB36" s="339">
        <v>-100000</v>
      </c>
      <c r="AC36" s="339">
        <v>-100000</v>
      </c>
      <c r="AD36" s="339">
        <v>-100000</v>
      </c>
      <c r="AE36" s="338"/>
    </row>
    <row r="37" spans="1:31" outlineLevel="1" x14ac:dyDescent="0.25">
      <c r="A37" s="382"/>
      <c r="B37" s="383"/>
      <c r="C37" s="337"/>
      <c r="D37" s="337"/>
      <c r="E37" s="337" t="str">
        <f xml:space="preserve"> 'FS Qtr'!E14</f>
        <v>Amortisation of capitalised finance costs</v>
      </c>
      <c r="F37" s="337">
        <f xml:space="preserve"> 'FS Qtr'!F14</f>
        <v>0</v>
      </c>
      <c r="G37" s="337" t="str">
        <f xml:space="preserve"> 'FS Qtr'!G14</f>
        <v>$ 000s</v>
      </c>
      <c r="H37" s="337">
        <f xml:space="preserve"> 'FS Qtr'!H14</f>
        <v>-2905.5591666747791</v>
      </c>
      <c r="I37" s="337"/>
      <c r="J37" s="375" t="str">
        <f xml:space="preserve"> IF(ABS(K37) &gt; TRK_TOL, "tu", "vw")</f>
        <v>vw</v>
      </c>
      <c r="K37" s="201">
        <f xml:space="preserve"> H37 - INDEX(M37:AE37, $J$5)</f>
        <v>0</v>
      </c>
      <c r="L37" s="331">
        <f xml:space="preserve"> IF(ABS(K37) &gt; TRK_TOL, IF(INDEX(M37:AE37, $J$5) = 0, 0, H37 / INDEX(M37:AE37, $J$5) - 1), 0)</f>
        <v>0</v>
      </c>
      <c r="M37" s="338"/>
      <c r="N37" s="339">
        <v>-2905.5591666747791</v>
      </c>
      <c r="O37" s="339">
        <v>-2253.317387905317</v>
      </c>
      <c r="P37" s="339">
        <v>-2253.2817257700776</v>
      </c>
      <c r="Q37" s="339">
        <v>-2543.1838781333063</v>
      </c>
      <c r="R37" s="339">
        <v>-2572.300809623805</v>
      </c>
      <c r="S37" s="339">
        <v>-3138.5055003292468</v>
      </c>
      <c r="T37" s="339">
        <v>-3161.3521986559513</v>
      </c>
      <c r="U37" s="339">
        <v>-2446.6750140915242</v>
      </c>
      <c r="V37" s="339"/>
      <c r="W37" s="339"/>
      <c r="X37" s="339"/>
      <c r="Y37" s="339"/>
      <c r="Z37" s="339"/>
      <c r="AA37" s="339"/>
      <c r="AB37" s="339"/>
      <c r="AC37" s="339"/>
      <c r="AD37" s="339"/>
      <c r="AE37" s="338"/>
    </row>
    <row r="38" spans="1:31" outlineLevel="1" x14ac:dyDescent="0.25">
      <c r="A38" s="382"/>
      <c r="B38" s="383"/>
      <c r="C38" s="337"/>
      <c r="D38" s="337"/>
      <c r="E38" s="341" t="str">
        <f xml:space="preserve"> 'FS Qtr'!E15</f>
        <v>EBIT</v>
      </c>
      <c r="F38" s="341">
        <f xml:space="preserve"> 'FS Qtr'!F$15</f>
        <v>0</v>
      </c>
      <c r="G38" s="341" t="str">
        <f xml:space="preserve"> 'FS Qtr'!G$15</f>
        <v>$ 000s</v>
      </c>
      <c r="H38" s="341">
        <f xml:space="preserve"> 'FS Qtr'!H$15</f>
        <v>105000.83199087474</v>
      </c>
      <c r="I38" s="342"/>
      <c r="J38" s="377" t="str">
        <f xml:space="preserve"> IF(ABS(K38) &gt; TRK_TOL, "tu", "vw")</f>
        <v>vw</v>
      </c>
      <c r="K38" s="343">
        <f xml:space="preserve"> H38 - INDEX(M38:AE38, $J$5)</f>
        <v>0</v>
      </c>
      <c r="L38" s="344">
        <f xml:space="preserve"> IF(ABS(K38) &gt; TRK_TOL, IF(INDEX(M38:AE38, $J$5) = 0, 0, H38 / INDEX(M38:AE38, $J$5) - 1), 0)</f>
        <v>0</v>
      </c>
      <c r="M38" s="347"/>
      <c r="N38" s="346">
        <v>105000.83199087474</v>
      </c>
      <c r="O38" s="346">
        <v>107872.4471906362</v>
      </c>
      <c r="P38" s="346">
        <v>107878.66935022017</v>
      </c>
      <c r="Q38" s="346">
        <v>133797.68963595649</v>
      </c>
      <c r="R38" s="346">
        <v>137947.80408724668</v>
      </c>
      <c r="S38" s="346">
        <v>209086.96434143273</v>
      </c>
      <c r="T38" s="346">
        <v>209064.11764310603</v>
      </c>
      <c r="U38" s="346">
        <v>209778.7948276705</v>
      </c>
      <c r="V38" s="346">
        <v>193325.46984176198</v>
      </c>
      <c r="W38" s="346">
        <v>195901.52816415209</v>
      </c>
      <c r="X38" s="346">
        <v>195901.52816415209</v>
      </c>
      <c r="Y38" s="346">
        <v>195901.52816415209</v>
      </c>
      <c r="Z38" s="346">
        <v>195901.52816415209</v>
      </c>
      <c r="AA38" s="346">
        <v>295294.29450307292</v>
      </c>
      <c r="AB38" s="346">
        <v>233909.67882059276</v>
      </c>
      <c r="AC38" s="346">
        <v>237738.64458162984</v>
      </c>
      <c r="AD38" s="346">
        <v>230080.71305955577</v>
      </c>
      <c r="AE38" s="347"/>
    </row>
    <row r="39" spans="1:31" outlineLevel="1" x14ac:dyDescent="0.25">
      <c r="A39" s="382"/>
      <c r="B39" s="383"/>
      <c r="C39" s="337"/>
      <c r="D39" s="337"/>
      <c r="E39" s="336"/>
      <c r="F39" s="336"/>
      <c r="G39" s="336"/>
      <c r="H39" s="336"/>
      <c r="I39" s="202"/>
      <c r="J39" s="375"/>
      <c r="K39" s="202"/>
      <c r="L39" s="332"/>
      <c r="M39" s="338"/>
      <c r="N39" s="339"/>
      <c r="O39" s="339"/>
      <c r="P39" s="339"/>
      <c r="Q39" s="339"/>
      <c r="R39" s="339"/>
      <c r="S39" s="339"/>
      <c r="T39" s="339"/>
      <c r="U39" s="339"/>
      <c r="V39" s="339"/>
      <c r="W39" s="339"/>
      <c r="X39" s="339"/>
      <c r="Y39" s="339"/>
      <c r="Z39" s="339"/>
      <c r="AA39" s="339"/>
      <c r="AB39" s="339"/>
      <c r="AC39" s="339"/>
      <c r="AD39" s="339"/>
      <c r="AE39" s="338"/>
    </row>
    <row r="40" spans="1:31" outlineLevel="1" x14ac:dyDescent="0.25">
      <c r="A40" s="382"/>
      <c r="B40" s="383"/>
      <c r="C40" s="337"/>
      <c r="D40" s="337"/>
      <c r="E40" s="337" t="str">
        <f xml:space="preserve"> 'FS Qtr'!E17</f>
        <v>Senior debt interest - T1</v>
      </c>
      <c r="F40" s="337">
        <f xml:space="preserve"> 'FS Qtr'!F17</f>
        <v>0</v>
      </c>
      <c r="G40" s="337" t="str">
        <f xml:space="preserve"> 'FS Qtr'!G17</f>
        <v>$ 000s</v>
      </c>
      <c r="H40" s="337">
        <f xml:space="preserve"> 'FS Qtr'!H17</f>
        <v>-12284.907881859499</v>
      </c>
      <c r="I40" s="337"/>
      <c r="J40" s="375" t="str">
        <f xml:space="preserve"> IF(ABS(K40) &gt; TRK_TOL, "tu", "vw")</f>
        <v>vw</v>
      </c>
      <c r="K40" s="201">
        <f xml:space="preserve"> H40 - INDEX(M40:AE40, $J$5)</f>
        <v>0</v>
      </c>
      <c r="L40" s="331">
        <f xml:space="preserve"> IF(ABS(K40) &gt; TRK_TOL, IF(INDEX(M40:AE40, $J$5) = 0, 0, H40 / INDEX(M40:AE40, $J$5) - 1), 0)</f>
        <v>0</v>
      </c>
      <c r="M40" s="348"/>
      <c r="N40" s="339">
        <v>-12284.907881859499</v>
      </c>
      <c r="O40" s="339">
        <v>-17052.122030660812</v>
      </c>
      <c r="P40" s="339">
        <v>-17051.779921607551</v>
      </c>
      <c r="Q40" s="339">
        <v>-18920.084478856086</v>
      </c>
      <c r="R40" s="339">
        <v>-19169.358512324266</v>
      </c>
      <c r="S40" s="339">
        <v>-23657.425861121701</v>
      </c>
      <c r="T40" s="339">
        <v>-23632.59635980655</v>
      </c>
      <c r="U40" s="339">
        <v>-16220.379027200303</v>
      </c>
      <c r="V40" s="339">
        <v>-24464.125767398469</v>
      </c>
      <c r="W40" s="339">
        <v>-23951.863062101282</v>
      </c>
      <c r="X40" s="339">
        <v>-22197.55508068754</v>
      </c>
      <c r="Y40" s="339">
        <v>-22450.751221019782</v>
      </c>
      <c r="Z40" s="339">
        <v>-21912.410882424898</v>
      </c>
      <c r="AA40" s="339">
        <v>-23470.523234727571</v>
      </c>
      <c r="AB40" s="339">
        <v>0</v>
      </c>
      <c r="AC40" s="339">
        <v>0</v>
      </c>
      <c r="AD40" s="339">
        <v>0</v>
      </c>
      <c r="AE40" s="348"/>
    </row>
    <row r="41" spans="1:31" outlineLevel="1" x14ac:dyDescent="0.25">
      <c r="A41" s="382"/>
      <c r="B41" s="383"/>
      <c r="C41" s="337"/>
      <c r="D41" s="337"/>
      <c r="E41" s="337" t="str">
        <f xml:space="preserve"> 'FS Qtr'!E18</f>
        <v>Senior debt interest - T2</v>
      </c>
      <c r="F41" s="337">
        <f xml:space="preserve"> 'FS Qtr'!F18</f>
        <v>0</v>
      </c>
      <c r="G41" s="337" t="str">
        <f xml:space="preserve"> 'FS Qtr'!G18</f>
        <v>$ 000s</v>
      </c>
      <c r="H41" s="337">
        <f xml:space="preserve"> 'FS Qtr'!H18</f>
        <v>-10608.062425233165</v>
      </c>
      <c r="I41" s="337"/>
      <c r="J41" s="375" t="str">
        <f xml:space="preserve"> IF(ABS(K41) &gt; TRK_TOL, "tu", "vw")</f>
        <v>vw</v>
      </c>
      <c r="K41" s="201">
        <f xml:space="preserve"> H41 - INDEX(M41:AE41, $J$5)</f>
        <v>0</v>
      </c>
      <c r="L41" s="331">
        <f xml:space="preserve"> IF(ABS(K41) &gt; TRK_TOL, IF(INDEX(M41:AE41, $J$5) = 0, 0, H41 / INDEX(M41:AE41, $J$5) - 1), 0)</f>
        <v>0</v>
      </c>
      <c r="M41" s="348"/>
      <c r="N41" s="339">
        <v>-10608.062425233165</v>
      </c>
      <c r="O41" s="339"/>
      <c r="P41" s="339"/>
      <c r="Q41" s="339"/>
      <c r="R41" s="339"/>
      <c r="S41" s="339"/>
      <c r="T41" s="339"/>
      <c r="U41" s="339"/>
      <c r="V41" s="339"/>
      <c r="W41" s="339"/>
      <c r="X41" s="339"/>
      <c r="Y41" s="339"/>
      <c r="Z41" s="339"/>
      <c r="AA41" s="339"/>
      <c r="AB41" s="339"/>
      <c r="AC41" s="339"/>
      <c r="AD41" s="339"/>
      <c r="AE41" s="348"/>
    </row>
    <row r="42" spans="1:31" outlineLevel="1" x14ac:dyDescent="0.25">
      <c r="A42" s="382"/>
      <c r="B42" s="383"/>
      <c r="C42" s="337"/>
      <c r="D42" s="337"/>
      <c r="E42" s="337" t="str">
        <f xml:space="preserve"> 'FS Qtr'!E19</f>
        <v>Shareholder loan interest expense</v>
      </c>
      <c r="F42" s="337">
        <f xml:space="preserve"> 'FS Qtr'!F19</f>
        <v>0</v>
      </c>
      <c r="G42" s="337" t="str">
        <f xml:space="preserve"> 'FS Qtr'!G19</f>
        <v>$ 000s</v>
      </c>
      <c r="H42" s="337">
        <f xml:space="preserve"> 'FS Qtr'!H19</f>
        <v>-40864.028083344507</v>
      </c>
      <c r="I42" s="337"/>
      <c r="J42" s="375" t="str">
        <f xml:space="preserve"> IF(ABS(K42) &gt; TRK_TOL, "tu", "vw")</f>
        <v>vw</v>
      </c>
      <c r="K42" s="201">
        <f xml:space="preserve"> H42 - INDEX(M42:AE42, $J$5)</f>
        <v>0</v>
      </c>
      <c r="L42" s="331">
        <f xml:space="preserve"> IF(ABS(K42) &gt; TRK_TOL, IF(INDEX(M42:AE42, $J$5) = 0, 0, H42 / INDEX(M42:AE42, $J$5) - 1), 0)</f>
        <v>0</v>
      </c>
      <c r="M42" s="348"/>
      <c r="N42" s="339">
        <v>-40864.028083344507</v>
      </c>
      <c r="O42" s="339">
        <v>-45380.720095126104</v>
      </c>
      <c r="P42" s="339">
        <v>-45384.437368486644</v>
      </c>
      <c r="Q42" s="339"/>
      <c r="R42" s="339"/>
      <c r="S42" s="339"/>
      <c r="T42" s="339"/>
      <c r="U42" s="339"/>
      <c r="V42" s="339"/>
      <c r="W42" s="339"/>
      <c r="X42" s="339"/>
      <c r="Y42" s="339"/>
      <c r="Z42" s="339"/>
      <c r="AA42" s="339"/>
      <c r="AB42" s="339"/>
      <c r="AC42" s="339"/>
      <c r="AD42" s="339"/>
      <c r="AE42" s="348"/>
    </row>
    <row r="43" spans="1:31" outlineLevel="1" x14ac:dyDescent="0.25">
      <c r="A43" s="352"/>
      <c r="B43" s="352"/>
      <c r="C43" s="352"/>
      <c r="D43" s="352"/>
      <c r="E43" s="381" t="str">
        <f xml:space="preserve"> 'FS Qtr'!E20</f>
        <v>Profit before tax</v>
      </c>
      <c r="F43" s="381">
        <f xml:space="preserve"> 'FS Qtr'!F$20</f>
        <v>0</v>
      </c>
      <c r="G43" s="381" t="str">
        <f xml:space="preserve"> 'FS Qtr'!G$20</f>
        <v>$ 000s</v>
      </c>
      <c r="H43" s="381">
        <f xml:space="preserve"> 'FS Qtr'!H$20</f>
        <v>41243.833600437545</v>
      </c>
      <c r="I43" s="380"/>
      <c r="J43" s="377" t="str">
        <f xml:space="preserve"> IF(ABS(K43) &gt; TRK_TOL, "tu", "vw")</f>
        <v>vw</v>
      </c>
      <c r="K43" s="343">
        <f xml:space="preserve"> H43 - INDEX(M43:AE43, $J$5)</f>
        <v>0</v>
      </c>
      <c r="L43" s="344">
        <f xml:space="preserve"> IF(ABS(K43) &gt; TRK_TOL, IF(INDEX(M43:AE43, $J$5) = 0, 0, H43 / INDEX(M43:AE43, $J$5) - 1), 0)</f>
        <v>0</v>
      </c>
      <c r="M43" s="345"/>
      <c r="N43" s="346">
        <v>41243.833600437545</v>
      </c>
      <c r="O43" s="346">
        <v>45439.605064849173</v>
      </c>
      <c r="P43" s="346">
        <v>45442.452060125979</v>
      </c>
      <c r="Q43" s="346">
        <v>114877.60515710035</v>
      </c>
      <c r="R43" s="346">
        <v>118778.44557492243</v>
      </c>
      <c r="S43" s="346">
        <v>185429.53848031105</v>
      </c>
      <c r="T43" s="346">
        <v>185431.5212832996</v>
      </c>
      <c r="U43" s="346">
        <v>193558.41580047019</v>
      </c>
      <c r="V43" s="346">
        <v>168861.34407436347</v>
      </c>
      <c r="W43" s="346">
        <v>171668.88877084348</v>
      </c>
      <c r="X43" s="346">
        <v>173703.97308346425</v>
      </c>
      <c r="Y43" s="346">
        <v>173450.77694313283</v>
      </c>
      <c r="Z43" s="346">
        <v>173989.11728172729</v>
      </c>
      <c r="AA43" s="346">
        <v>271823.77126834576</v>
      </c>
      <c r="AB43" s="346">
        <v>233909.67882059276</v>
      </c>
      <c r="AC43" s="346">
        <v>237738.64458162984</v>
      </c>
      <c r="AD43" s="346">
        <v>230080.71305955577</v>
      </c>
      <c r="AE43" s="345"/>
    </row>
    <row r="44" spans="1:31" outlineLevel="1" x14ac:dyDescent="0.25">
      <c r="A44" s="201"/>
      <c r="B44" s="385"/>
      <c r="C44" s="386"/>
      <c r="D44" s="382"/>
      <c r="E44" s="336"/>
      <c r="F44" s="336"/>
      <c r="G44" s="336"/>
      <c r="H44" s="336"/>
      <c r="I44" s="337"/>
      <c r="J44" s="378"/>
      <c r="K44" s="201"/>
      <c r="L44" s="331"/>
      <c r="M44" s="350"/>
      <c r="N44" s="339"/>
      <c r="O44" s="339"/>
      <c r="P44" s="339"/>
      <c r="Q44" s="339"/>
      <c r="R44" s="339"/>
      <c r="S44" s="339"/>
      <c r="T44" s="339"/>
      <c r="U44" s="339"/>
      <c r="V44" s="339"/>
      <c r="W44" s="339"/>
      <c r="X44" s="339"/>
      <c r="Y44" s="339"/>
      <c r="Z44" s="339"/>
      <c r="AA44" s="339"/>
      <c r="AB44" s="339"/>
      <c r="AC44" s="339"/>
      <c r="AD44" s="339"/>
      <c r="AE44" s="350"/>
    </row>
    <row r="45" spans="1:31" outlineLevel="1" x14ac:dyDescent="0.25">
      <c r="A45" s="382"/>
      <c r="B45" s="383"/>
      <c r="C45" s="387"/>
      <c r="D45" s="337"/>
      <c r="E45" s="337" t="str">
        <f xml:space="preserve"> 'FS Qtr'!E22</f>
        <v>Corporate income tax expense</v>
      </c>
      <c r="F45" s="337">
        <f xml:space="preserve"> 'FS Qtr'!F$22</f>
        <v>0</v>
      </c>
      <c r="G45" s="337" t="str">
        <f xml:space="preserve"> 'FS Qtr'!G$22</f>
        <v>$ 000s</v>
      </c>
      <c r="H45" s="337">
        <f xml:space="preserve"> 'FS Qtr'!H$22</f>
        <v>-8248.7667200875148</v>
      </c>
      <c r="I45" s="337"/>
      <c r="J45" s="378" t="str">
        <f xml:space="preserve"> IF(ABS(K45) &gt; TRK_TOL, "tu", "vw")</f>
        <v>vw</v>
      </c>
      <c r="K45" s="201">
        <f xml:space="preserve"> H45 - INDEX(M45:AE45, $J$5)</f>
        <v>0</v>
      </c>
      <c r="L45" s="331">
        <f xml:space="preserve"> IF(ABS(K45) &gt; TRK_TOL, IF(INDEX(M45:AE45, $J$5) = 0, 0, H45 / INDEX(M45:AE45, $J$5) - 1), 0)</f>
        <v>0</v>
      </c>
      <c r="M45" s="350"/>
      <c r="N45" s="339">
        <v>-8248.7667200875148</v>
      </c>
      <c r="O45" s="339">
        <v>-9087.9210129698386</v>
      </c>
      <c r="P45" s="339">
        <v>-9088.4904120251958</v>
      </c>
      <c r="Q45" s="339">
        <v>-22975.52103142007</v>
      </c>
      <c r="R45" s="339">
        <v>-23755.689114984478</v>
      </c>
      <c r="S45" s="339">
        <v>-37085.907696062211</v>
      </c>
      <c r="T45" s="339">
        <v>-37086.304256659925</v>
      </c>
      <c r="U45" s="339">
        <v>-38711.68316009405</v>
      </c>
      <c r="V45" s="339">
        <v>-33772.268814872703</v>
      </c>
      <c r="W45" s="339">
        <v>-34333.777754168703</v>
      </c>
      <c r="X45" s="339">
        <v>-34740.79461669283</v>
      </c>
      <c r="Y45" s="339">
        <v>-34690.155388626576</v>
      </c>
      <c r="Z45" s="339">
        <v>-34797.823456345483</v>
      </c>
      <c r="AA45" s="339">
        <v>-54364.754253669125</v>
      </c>
      <c r="AB45" s="339">
        <v>0</v>
      </c>
      <c r="AC45" s="339">
        <v>0</v>
      </c>
      <c r="AD45" s="339">
        <v>0</v>
      </c>
      <c r="AE45" s="350"/>
    </row>
    <row r="46" spans="1:31" outlineLevel="1" x14ac:dyDescent="0.25">
      <c r="A46" s="382"/>
      <c r="B46" s="383"/>
      <c r="C46" s="388"/>
      <c r="D46" s="337"/>
      <c r="E46" s="341" t="str">
        <f xml:space="preserve"> 'FS Qtr'!E23</f>
        <v>Profit after tax</v>
      </c>
      <c r="F46" s="341">
        <f xml:space="preserve"> 'FS Qtr'!F$23</f>
        <v>0</v>
      </c>
      <c r="G46" s="341" t="str">
        <f xml:space="preserve"> 'FS Qtr'!G$23</f>
        <v>$ 000s</v>
      </c>
      <c r="H46" s="341">
        <f xml:space="preserve"> 'FS Qtr'!H$23</f>
        <v>32995.066880350052</v>
      </c>
      <c r="I46" s="380"/>
      <c r="J46" s="377" t="str">
        <f xml:space="preserve"> IF(ABS(K46) &gt; TRK_TOL, "tu", "vw")</f>
        <v>vw</v>
      </c>
      <c r="K46" s="343">
        <f xml:space="preserve"> H46 - INDEX(M46:AE46, $J$5)</f>
        <v>0</v>
      </c>
      <c r="L46" s="344">
        <f xml:space="preserve"> IF(ABS(K46) &gt; TRK_TOL, IF(INDEX(M46:AE46, $J$5) = 0, 0, H46 / INDEX(M46:AE46, $J$5) - 1), 0)</f>
        <v>0</v>
      </c>
      <c r="M46" s="345"/>
      <c r="N46" s="346">
        <v>32995.066880350052</v>
      </c>
      <c r="O46" s="346">
        <v>36351.684051879354</v>
      </c>
      <c r="P46" s="346">
        <v>36353.961648100783</v>
      </c>
      <c r="Q46" s="346">
        <v>91902.084125680281</v>
      </c>
      <c r="R46" s="346">
        <v>95022.756459937911</v>
      </c>
      <c r="S46" s="346">
        <v>148343.63078424885</v>
      </c>
      <c r="T46" s="346">
        <v>148345.2170266397</v>
      </c>
      <c r="U46" s="346">
        <v>154846.7326403762</v>
      </c>
      <c r="V46" s="346">
        <v>135089.07525949081</v>
      </c>
      <c r="W46" s="346">
        <v>137335.11101667481</v>
      </c>
      <c r="X46" s="346">
        <v>138963.17846677132</v>
      </c>
      <c r="Y46" s="346">
        <v>138760.6215545063</v>
      </c>
      <c r="Z46" s="346">
        <v>139191.29382538193</v>
      </c>
      <c r="AA46" s="346">
        <v>217459.0170146765</v>
      </c>
      <c r="AB46" s="346">
        <v>233909.67882059276</v>
      </c>
      <c r="AC46" s="346">
        <v>237738.64458162984</v>
      </c>
      <c r="AD46" s="346">
        <v>230080.71305955577</v>
      </c>
      <c r="AE46" s="345"/>
    </row>
    <row r="47" spans="1:31" outlineLevel="1" x14ac:dyDescent="0.25">
      <c r="A47" s="382"/>
      <c r="B47" s="383"/>
      <c r="C47" s="388"/>
      <c r="D47" s="337"/>
      <c r="E47" s="336"/>
      <c r="F47" s="336"/>
      <c r="G47" s="336"/>
      <c r="H47" s="336"/>
      <c r="I47" s="337"/>
      <c r="J47" s="378"/>
      <c r="K47" s="201"/>
      <c r="L47" s="331"/>
      <c r="M47" s="350"/>
      <c r="N47" s="339"/>
      <c r="O47" s="339"/>
      <c r="P47" s="339"/>
      <c r="Q47" s="339"/>
      <c r="R47" s="339"/>
      <c r="S47" s="339"/>
      <c r="T47" s="339"/>
      <c r="U47" s="339"/>
      <c r="V47" s="339"/>
      <c r="W47" s="339"/>
      <c r="X47" s="339"/>
      <c r="Y47" s="339"/>
      <c r="Z47" s="339"/>
      <c r="AA47" s="339"/>
      <c r="AB47" s="339"/>
      <c r="AC47" s="339"/>
      <c r="AD47" s="339"/>
      <c r="AE47" s="350"/>
    </row>
    <row r="48" spans="1:31" outlineLevel="1" x14ac:dyDescent="0.25">
      <c r="A48" s="382"/>
      <c r="B48" s="383"/>
      <c r="C48" s="388"/>
      <c r="D48" s="337"/>
      <c r="E48" s="337" t="str">
        <f xml:space="preserve"> 'FS Qtr'!E25</f>
        <v>Dividends paid</v>
      </c>
      <c r="F48" s="337">
        <f xml:space="preserve"> 'FS Qtr'!F$25</f>
        <v>0</v>
      </c>
      <c r="G48" s="337" t="str">
        <f xml:space="preserve"> 'FS Qtr'!G$25</f>
        <v>$ 000s</v>
      </c>
      <c r="H48" s="337">
        <f xml:space="preserve"> 'FS Qtr'!H$25</f>
        <v>-32995.071773845564</v>
      </c>
      <c r="I48" s="337"/>
      <c r="J48" s="378" t="str">
        <f xml:space="preserve"> IF(ABS(K48) &gt; TRK_TOL, "tu", "vw")</f>
        <v>vw</v>
      </c>
      <c r="K48" s="201">
        <f xml:space="preserve"> H48 - INDEX(M48:AE48, $J$5)</f>
        <v>0</v>
      </c>
      <c r="L48" s="331">
        <f xml:space="preserve"> IF(ABS(K48) &gt; TRK_TOL, IF(INDEX(M48:AE48, $J$5) = 0, 0, H48 / INDEX(M48:AE48, $J$5) - 1), 0)</f>
        <v>0</v>
      </c>
      <c r="M48" s="350"/>
      <c r="N48" s="339">
        <v>-32995.071773845564</v>
      </c>
      <c r="O48" s="339">
        <v>-36351.68405187934</v>
      </c>
      <c r="P48" s="339">
        <v>-36353.961508478402</v>
      </c>
      <c r="Q48" s="339">
        <v>-91902.084125680281</v>
      </c>
      <c r="R48" s="339">
        <v>-95022.756459937911</v>
      </c>
      <c r="S48" s="339">
        <v>-148343.63078424882</v>
      </c>
      <c r="T48" s="339">
        <v>-148345.21702663964</v>
      </c>
      <c r="U48" s="339">
        <v>-154846.73264036645</v>
      </c>
      <c r="V48" s="339">
        <v>-135089.07525949078</v>
      </c>
      <c r="W48" s="339">
        <v>-137335.11101667475</v>
      </c>
      <c r="X48" s="339">
        <v>-138963.17846677112</v>
      </c>
      <c r="Y48" s="339">
        <v>-138760.62155450636</v>
      </c>
      <c r="Z48" s="339">
        <v>-139191.2938253819</v>
      </c>
      <c r="AA48" s="339">
        <v>-217459.01701467659</v>
      </c>
      <c r="AB48" s="339">
        <v>-233909.67882059276</v>
      </c>
      <c r="AC48" s="339">
        <v>-237738.64458162984</v>
      </c>
      <c r="AD48" s="339">
        <v>-230080.71305955577</v>
      </c>
      <c r="AE48" s="350"/>
    </row>
    <row r="49" spans="1:31" outlineLevel="1" x14ac:dyDescent="0.25">
      <c r="A49" s="113"/>
      <c r="B49" s="115"/>
      <c r="C49" s="122"/>
      <c r="D49" s="112"/>
      <c r="E49" s="341" t="str">
        <f xml:space="preserve"> 'FS Qtr'!E26</f>
        <v>Net income</v>
      </c>
      <c r="F49" s="341">
        <f xml:space="preserve"> 'FS Qtr'!F$26</f>
        <v>0</v>
      </c>
      <c r="G49" s="341" t="str">
        <f xml:space="preserve"> 'FS Qtr'!G$26</f>
        <v>$ 000s</v>
      </c>
      <c r="H49" s="341">
        <f xml:space="preserve"> 'FS Qtr'!H$26</f>
        <v>-4.8934955252304098E-3</v>
      </c>
      <c r="I49" s="342"/>
      <c r="J49" s="377" t="str">
        <f xml:space="preserve"> IF(ABS(K49) &gt; TRK_TOL, "tu", "vw")</f>
        <v>vw</v>
      </c>
      <c r="K49" s="343">
        <f xml:space="preserve"> H49 - INDEX(M49:AE49, $J$5)</f>
        <v>0</v>
      </c>
      <c r="L49" s="450">
        <f xml:space="preserve"> IF(ABS(K49) &gt; TRK_TOL, IF(INDEX(M49:AE49, $J$5) = 0, 0, H49 / INDEX(M49:AE49, $J$5) - 1), 0)</f>
        <v>0</v>
      </c>
      <c r="M49" s="347"/>
      <c r="N49" s="405">
        <v>-4.8934955252304098E-3</v>
      </c>
      <c r="O49" s="405">
        <v>-4.8222626564185897E-11</v>
      </c>
      <c r="P49" s="405">
        <v>1.3962239290776779E-4</v>
      </c>
      <c r="Q49" s="405">
        <v>-2.6561511311431077E-11</v>
      </c>
      <c r="R49" s="405">
        <v>-5.7980287238024175E-12</v>
      </c>
      <c r="S49" s="405">
        <v>-1.3115702964164991E-12</v>
      </c>
      <c r="T49" s="405">
        <v>-4.5474735088646412E-13</v>
      </c>
      <c r="U49" s="405">
        <v>9.7511474450584501E-9</v>
      </c>
      <c r="V49" s="405">
        <v>-1.6157605802113207E-11</v>
      </c>
      <c r="W49" s="405">
        <v>3.4418690120219253E-11</v>
      </c>
      <c r="X49" s="405">
        <v>3.9412269070633177E-10</v>
      </c>
      <c r="Y49" s="405">
        <v>-4.14464462465235E-10</v>
      </c>
      <c r="Z49" s="405">
        <v>-1.5391226788362976E-10</v>
      </c>
      <c r="AA49" s="405">
        <v>-4.1830008859335288E-10</v>
      </c>
      <c r="AB49" s="405">
        <v>0</v>
      </c>
      <c r="AC49" s="405">
        <v>0</v>
      </c>
      <c r="AD49" s="405">
        <v>7.2759576141834259E-12</v>
      </c>
      <c r="AE49" s="347"/>
    </row>
    <row r="50" spans="1:31" outlineLevel="1" x14ac:dyDescent="0.25">
      <c r="A50" s="113"/>
      <c r="B50" s="115"/>
      <c r="C50" s="122"/>
      <c r="D50" s="112"/>
      <c r="E50" s="336"/>
      <c r="F50" s="337"/>
      <c r="G50" s="337"/>
      <c r="H50" s="337"/>
      <c r="I50" s="337"/>
      <c r="K50" s="202"/>
      <c r="L50" s="332"/>
      <c r="M50" s="338"/>
      <c r="N50" s="334"/>
      <c r="O50" s="334"/>
      <c r="P50" s="334"/>
      <c r="Q50" s="334"/>
      <c r="R50" s="334"/>
      <c r="S50" s="334"/>
      <c r="T50" s="334"/>
      <c r="U50" s="334"/>
      <c r="V50" s="334"/>
      <c r="W50" s="334"/>
      <c r="X50" s="334"/>
      <c r="Y50" s="334"/>
      <c r="Z50" s="334"/>
      <c r="AA50" s="334"/>
      <c r="AB50" s="334"/>
      <c r="AC50" s="334"/>
      <c r="AD50" s="334"/>
      <c r="AE50" s="338"/>
    </row>
    <row r="51" spans="1:31" x14ac:dyDescent="0.25">
      <c r="A51" s="113"/>
      <c r="B51" s="115"/>
      <c r="C51" s="122"/>
      <c r="D51" s="112"/>
      <c r="E51" s="337"/>
      <c r="F51" s="337"/>
      <c r="G51" s="337"/>
      <c r="H51" s="337"/>
      <c r="I51" s="337"/>
      <c r="K51" s="202"/>
      <c r="L51" s="332"/>
      <c r="M51" s="338"/>
      <c r="N51" s="334"/>
      <c r="O51" s="334"/>
      <c r="P51" s="334"/>
      <c r="Q51" s="334"/>
      <c r="R51" s="334"/>
      <c r="S51" s="334"/>
      <c r="T51" s="334"/>
      <c r="U51" s="334"/>
      <c r="V51" s="334"/>
      <c r="W51" s="334"/>
      <c r="X51" s="334"/>
      <c r="Y51" s="334"/>
      <c r="Z51" s="334"/>
      <c r="AA51" s="334"/>
      <c r="AB51" s="334"/>
      <c r="AC51" s="334"/>
      <c r="AD51" s="334"/>
      <c r="AE51" s="338"/>
    </row>
    <row r="52" spans="1:31" x14ac:dyDescent="0.25">
      <c r="A52" s="102" t="s">
        <v>68</v>
      </c>
      <c r="B52" s="115"/>
      <c r="C52" s="122"/>
      <c r="D52" s="112"/>
      <c r="E52" s="337"/>
      <c r="F52" s="337"/>
      <c r="G52" s="337"/>
      <c r="H52" s="337"/>
      <c r="I52" s="337"/>
      <c r="K52" s="202"/>
      <c r="L52" s="332"/>
      <c r="M52" s="338"/>
      <c r="N52" s="334"/>
      <c r="O52" s="334"/>
      <c r="P52" s="334"/>
      <c r="Q52" s="334"/>
      <c r="R52" s="334"/>
      <c r="S52" s="334"/>
      <c r="T52" s="334"/>
      <c r="U52" s="334"/>
      <c r="V52" s="334"/>
      <c r="W52" s="334"/>
      <c r="X52" s="334"/>
      <c r="Y52" s="334"/>
      <c r="Z52" s="334"/>
      <c r="AA52" s="334"/>
      <c r="AB52" s="334"/>
      <c r="AC52" s="334"/>
      <c r="AD52" s="334"/>
      <c r="AE52" s="338"/>
    </row>
    <row r="53" spans="1:31" outlineLevel="1" x14ac:dyDescent="0.25">
      <c r="A53" s="113"/>
      <c r="B53" s="115"/>
      <c r="C53" s="103"/>
      <c r="D53" s="112"/>
      <c r="E53" s="337"/>
      <c r="F53" s="337"/>
      <c r="G53" s="337"/>
      <c r="H53" s="337"/>
      <c r="I53" s="337"/>
      <c r="K53" s="202"/>
      <c r="L53" s="332"/>
      <c r="M53" s="338"/>
      <c r="N53" s="334"/>
      <c r="O53" s="334"/>
      <c r="P53" s="334"/>
      <c r="Q53" s="334"/>
      <c r="R53" s="334"/>
      <c r="S53" s="334"/>
      <c r="T53" s="334"/>
      <c r="U53" s="334"/>
      <c r="V53" s="334"/>
      <c r="W53" s="334"/>
      <c r="X53" s="334"/>
      <c r="Y53" s="334"/>
      <c r="Z53" s="334"/>
      <c r="AA53" s="334"/>
      <c r="AB53" s="334"/>
      <c r="AC53" s="334"/>
      <c r="AD53" s="334"/>
      <c r="AE53" s="338"/>
    </row>
    <row r="54" spans="1:31" outlineLevel="1" x14ac:dyDescent="0.25">
      <c r="A54" s="113"/>
      <c r="B54" s="115"/>
      <c r="C54" s="103"/>
      <c r="D54" s="112"/>
      <c r="E54" s="328" t="str">
        <f xml:space="preserve"> 'FS Qtr'!E31</f>
        <v>Cash received from invoices</v>
      </c>
      <c r="F54" s="328">
        <f xml:space="preserve"> 'FS Qtr'!F$31</f>
        <v>0</v>
      </c>
      <c r="G54" s="328" t="str">
        <f xml:space="preserve"> 'FS Qtr'!G$31</f>
        <v>$ 000s</v>
      </c>
      <c r="H54" s="328">
        <f xml:space="preserve"> 'FS Qtr'!H$31</f>
        <v>259678.86037852895</v>
      </c>
      <c r="I54" s="337"/>
      <c r="J54" s="375" t="str">
        <f xml:space="preserve"> IF(ABS(K54) &gt; TRK_TOL, "tu", "vw")</f>
        <v>vw</v>
      </c>
      <c r="K54" s="201">
        <f xml:space="preserve"> H54 - INDEX(M54:AE54, $J$5)</f>
        <v>0</v>
      </c>
      <c r="L54" s="331">
        <f xml:space="preserve"> IF(ABS(K54) &gt; TRK_TOL, IF(INDEX(M54:AE54, $J$5) = 0, 0, H54 / INDEX(M54:AE54, $J$5) - 1), 0)</f>
        <v>0</v>
      </c>
      <c r="M54" s="348"/>
      <c r="N54" s="339">
        <v>259678.86037852895</v>
      </c>
      <c r="O54" s="339">
        <v>261898.23379952123</v>
      </c>
      <c r="P54" s="339">
        <v>261887.96647840907</v>
      </c>
      <c r="Q54" s="339">
        <v>288096.88891650864</v>
      </c>
      <c r="R54" s="339">
        <v>292276.12029928929</v>
      </c>
      <c r="S54" s="339">
        <v>363981.48524418089</v>
      </c>
      <c r="T54" s="339">
        <v>363981.48524418089</v>
      </c>
      <c r="U54" s="339">
        <v>363981.48524418089</v>
      </c>
      <c r="V54" s="339">
        <v>363981.48524418089</v>
      </c>
      <c r="W54" s="339">
        <v>363981.48524418083</v>
      </c>
      <c r="X54" s="339">
        <v>363981.48524418083</v>
      </c>
      <c r="Y54" s="339">
        <v>363981.48524418083</v>
      </c>
      <c r="Z54" s="339">
        <v>363981.48524418083</v>
      </c>
      <c r="AA54" s="339">
        <v>440294.29450307268</v>
      </c>
      <c r="AB54" s="339">
        <v>371409.67882059288</v>
      </c>
      <c r="AC54" s="339">
        <v>375238.64458162984</v>
      </c>
      <c r="AD54" s="339">
        <v>367580.71305955586</v>
      </c>
      <c r="AE54" s="348"/>
    </row>
    <row r="55" spans="1:31" outlineLevel="1" x14ac:dyDescent="0.25">
      <c r="A55" s="113"/>
      <c r="B55" s="115"/>
      <c r="C55" s="103"/>
      <c r="D55" s="112"/>
      <c r="E55" s="328" t="str">
        <f xml:space="preserve"> 'FS Qtr'!E32</f>
        <v>Release of working capital reserve</v>
      </c>
      <c r="F55" s="328">
        <f xml:space="preserve"> 'FS Qtr'!F32</f>
        <v>0</v>
      </c>
      <c r="G55" s="328" t="str">
        <f xml:space="preserve"> 'FS Qtr'!G32</f>
        <v>$ 000s</v>
      </c>
      <c r="H55" s="328">
        <f xml:space="preserve"> 'FS Qtr'!H32</f>
        <v>1443.9900621424704</v>
      </c>
      <c r="I55" s="337"/>
      <c r="J55" s="375" t="str">
        <f xml:space="preserve"> IF(ABS(K55) &gt; TRK_TOL, "tu", "vw")</f>
        <v>vw</v>
      </c>
      <c r="K55" s="201">
        <f xml:space="preserve"> H55 - INDEX(M55:AE55, $J$5)</f>
        <v>0</v>
      </c>
      <c r="L55" s="331">
        <f xml:space="preserve"> IF(ABS(K55) &gt; TRK_TOL, IF(INDEX(M55:AE55, $J$5) = 0, 0, H55 / INDEX(M55:AE55, $J$5) - 1), 0)</f>
        <v>0</v>
      </c>
      <c r="M55" s="348"/>
      <c r="N55" s="339">
        <v>1443.9900621424704</v>
      </c>
      <c r="O55" s="339">
        <v>1457.8045148784795</v>
      </c>
      <c r="P55" s="339">
        <v>1457.7406061099573</v>
      </c>
      <c r="Q55" s="339">
        <v>1620.8776054352074</v>
      </c>
      <c r="R55" s="339">
        <v>1646.8911612722704</v>
      </c>
      <c r="S55" s="339">
        <v>2093.2200059723746</v>
      </c>
      <c r="T55" s="339"/>
      <c r="U55" s="339"/>
      <c r="V55" s="339"/>
      <c r="W55" s="339"/>
      <c r="X55" s="339"/>
      <c r="Y55" s="339"/>
      <c r="Z55" s="339"/>
      <c r="AA55" s="339"/>
      <c r="AB55" s="339"/>
      <c r="AC55" s="339"/>
      <c r="AD55" s="339"/>
      <c r="AE55" s="348"/>
    </row>
    <row r="56" spans="1:31" outlineLevel="1" x14ac:dyDescent="0.25">
      <c r="A56" s="113"/>
      <c r="B56" s="115"/>
      <c r="C56" s="103"/>
      <c r="D56" s="112"/>
      <c r="E56" s="300" t="str">
        <f xml:space="preserve"> 'FS Qtr'!E33</f>
        <v>Cash paid for O&amp;M costs</v>
      </c>
      <c r="F56" s="300">
        <f xml:space="preserve"> 'FS Qtr'!F$33</f>
        <v>0</v>
      </c>
      <c r="G56" s="300" t="str">
        <f xml:space="preserve"> 'FS Qtr'!G$33</f>
        <v>$ 000s</v>
      </c>
      <c r="H56" s="300">
        <f xml:space="preserve"> 'FS Qtr'!H$33</f>
        <v>-70672.469220979605</v>
      </c>
      <c r="I56" s="337"/>
      <c r="J56" s="375" t="str">
        <f xml:space="preserve"> IF(ABS(K56) &gt; TRK_TOL, "tu", "vw")</f>
        <v>vw</v>
      </c>
      <c r="K56" s="201">
        <f xml:space="preserve"> H56 - INDEX(M56:AE56, $J$5)</f>
        <v>0</v>
      </c>
      <c r="L56" s="331">
        <f xml:space="preserve"> IF(ABS(K56) &gt; TRK_TOL, IF(INDEX(M56:AE56, $J$5) = 0, 0, H56 / INDEX(M56:AE56, $J$5) - 1), 0)</f>
        <v>0</v>
      </c>
      <c r="M56" s="348"/>
      <c r="N56" s="339">
        <v>-70672.469220979605</v>
      </c>
      <c r="O56" s="339">
        <v>-70672.469220979605</v>
      </c>
      <c r="P56" s="339">
        <v>-70656.015402418911</v>
      </c>
      <c r="Q56" s="339">
        <v>-70656.015402418911</v>
      </c>
      <c r="R56" s="339">
        <v>-70656.015402418911</v>
      </c>
      <c r="S56" s="339">
        <v>-70656.015402418911</v>
      </c>
      <c r="T56" s="339">
        <v>-70656.015402418911</v>
      </c>
      <c r="U56" s="339">
        <v>-70656.015402418911</v>
      </c>
      <c r="V56" s="339">
        <v>-70656.015402418911</v>
      </c>
      <c r="W56" s="339">
        <v>-68079.957080028718</v>
      </c>
      <c r="X56" s="339">
        <v>-68079.957080028718</v>
      </c>
      <c r="Y56" s="339">
        <v>-68079.957080028718</v>
      </c>
      <c r="Z56" s="339">
        <v>-68079.957080028718</v>
      </c>
      <c r="AA56" s="339">
        <v>-45000.000000000044</v>
      </c>
      <c r="AB56" s="339">
        <v>-37500</v>
      </c>
      <c r="AC56" s="339">
        <v>-37500</v>
      </c>
      <c r="AD56" s="339">
        <v>-37500</v>
      </c>
      <c r="AE56" s="348"/>
    </row>
    <row r="57" spans="1:31" outlineLevel="1" x14ac:dyDescent="0.25">
      <c r="A57" s="113"/>
      <c r="B57" s="115"/>
      <c r="C57" s="103"/>
      <c r="D57" s="112"/>
      <c r="E57" s="300" t="str">
        <f xml:space="preserve"> 'FS Qtr'!E34</f>
        <v>Corporate income tax paid</v>
      </c>
      <c r="F57" s="300">
        <f xml:space="preserve"> 'FS Qtr'!F$34</f>
        <v>0</v>
      </c>
      <c r="G57" s="300" t="str">
        <f xml:space="preserve"> 'FS Qtr'!G$34</f>
        <v>$ 000s</v>
      </c>
      <c r="H57" s="300">
        <f xml:space="preserve"> 'FS Qtr'!H$34</f>
        <v>-8345.6199322795492</v>
      </c>
      <c r="I57" s="337"/>
      <c r="J57" s="375" t="str">
        <f xml:space="preserve"> IF(ABS(K57) &gt; TRK_TOL, "tu", "vw")</f>
        <v>vw</v>
      </c>
      <c r="K57" s="201">
        <f xml:space="preserve"> H57 - INDEX(M57:AE57, $J$5)</f>
        <v>0</v>
      </c>
      <c r="L57" s="331">
        <f xml:space="preserve"> IF(ABS(K57) &gt; TRK_TOL, IF(INDEX(M57:AE57, $J$5) = 0, 0, H57 / INDEX(M57:AE57, $J$5) - 1), 0)</f>
        <v>0</v>
      </c>
      <c r="M57" s="348"/>
      <c r="N57" s="339">
        <v>-8345.6199322795492</v>
      </c>
      <c r="O57" s="339">
        <v>-9087.9210129698458</v>
      </c>
      <c r="P57" s="339">
        <v>-9088.4904120251977</v>
      </c>
      <c r="Q57" s="339">
        <v>-22975.52103142007</v>
      </c>
      <c r="R57" s="339">
        <v>-23755.689114984478</v>
      </c>
      <c r="S57" s="339">
        <v>-37085.907696062197</v>
      </c>
      <c r="T57" s="339">
        <v>-37086.304256659918</v>
      </c>
      <c r="U57" s="339">
        <v>-38711.68316009405</v>
      </c>
      <c r="V57" s="339">
        <v>-33772.268814872696</v>
      </c>
      <c r="W57" s="339">
        <v>-34333.777754168703</v>
      </c>
      <c r="X57" s="339">
        <v>-34740.794616692838</v>
      </c>
      <c r="Y57" s="339">
        <v>-34690.155388626561</v>
      </c>
      <c r="Z57" s="339">
        <v>-34797.823456345475</v>
      </c>
      <c r="AA57" s="339">
        <v>-54364.754253669154</v>
      </c>
      <c r="AB57" s="339">
        <v>0</v>
      </c>
      <c r="AC57" s="339">
        <v>0</v>
      </c>
      <c r="AD57" s="339">
        <v>0</v>
      </c>
      <c r="AE57" s="348"/>
    </row>
    <row r="58" spans="1:31" outlineLevel="1" x14ac:dyDescent="0.25">
      <c r="A58" s="113"/>
      <c r="B58" s="115"/>
      <c r="C58" s="103"/>
      <c r="D58" s="112"/>
      <c r="E58" s="220" t="str">
        <f xml:space="preserve"> 'FS Qtr'!E35</f>
        <v>Operating cashflow</v>
      </c>
      <c r="F58" s="220">
        <f xml:space="preserve"> 'FS Qtr'!F$35</f>
        <v>0</v>
      </c>
      <c r="G58" s="220" t="str">
        <f xml:space="preserve"> 'FS Qtr'!G$35</f>
        <v>$ 000s</v>
      </c>
      <c r="H58" s="220">
        <f xml:space="preserve"> 'FS Qtr'!H$35</f>
        <v>182104.76128741237</v>
      </c>
      <c r="I58" s="342"/>
      <c r="J58" s="377" t="str">
        <f xml:space="preserve"> IF(ABS(K58) &gt; TRK_TOL, "tu", "vw")</f>
        <v>vw</v>
      </c>
      <c r="K58" s="343">
        <f xml:space="preserve"> H58 - INDEX(M58:AE58, $J$5)</f>
        <v>0</v>
      </c>
      <c r="L58" s="344">
        <f xml:space="preserve"> IF(ABS(K58) &gt; TRK_TOL, IF(INDEX(M58:AE58, $J$5) = 0, 0, H58 / INDEX(M58:AE58, $J$5) - 1), 0)</f>
        <v>0</v>
      </c>
      <c r="M58" s="345"/>
      <c r="N58" s="346">
        <v>182104.76128741237</v>
      </c>
      <c r="O58" s="346">
        <v>183595.64808045019</v>
      </c>
      <c r="P58" s="346">
        <v>183601.20127007496</v>
      </c>
      <c r="Q58" s="346">
        <v>196086.23008810496</v>
      </c>
      <c r="R58" s="346">
        <v>199511.30694315833</v>
      </c>
      <c r="S58" s="346">
        <v>258332.78215167212</v>
      </c>
      <c r="T58" s="346">
        <v>256239.16558510208</v>
      </c>
      <c r="U58" s="346">
        <v>254613.78668166799</v>
      </c>
      <c r="V58" s="346">
        <v>259553.20102688923</v>
      </c>
      <c r="W58" s="346">
        <v>261567.75040998339</v>
      </c>
      <c r="X58" s="346">
        <v>261160.73354745915</v>
      </c>
      <c r="Y58" s="346">
        <v>261211.37277552547</v>
      </c>
      <c r="Z58" s="346">
        <v>261103.70470780652</v>
      </c>
      <c r="AA58" s="346">
        <v>340929.54024940368</v>
      </c>
      <c r="AB58" s="346">
        <v>333909.67882059299</v>
      </c>
      <c r="AC58" s="346">
        <v>337738.64458162984</v>
      </c>
      <c r="AD58" s="346">
        <v>330080.71305955591</v>
      </c>
      <c r="AE58" s="345"/>
    </row>
    <row r="59" spans="1:31" outlineLevel="1" x14ac:dyDescent="0.25">
      <c r="A59" s="113"/>
      <c r="B59" s="115"/>
      <c r="C59" s="103"/>
      <c r="D59" s="112"/>
      <c r="E59" s="245"/>
      <c r="F59" s="245"/>
      <c r="G59" s="245"/>
      <c r="H59" s="245"/>
      <c r="I59" s="202"/>
      <c r="J59" s="375"/>
      <c r="K59" s="202"/>
      <c r="L59" s="332"/>
      <c r="M59" s="348"/>
      <c r="N59" s="339"/>
      <c r="O59" s="339"/>
      <c r="P59" s="339"/>
      <c r="Q59" s="339"/>
      <c r="R59" s="339"/>
      <c r="S59" s="339"/>
      <c r="T59" s="339"/>
      <c r="U59" s="339"/>
      <c r="V59" s="339"/>
      <c r="W59" s="339"/>
      <c r="X59" s="339"/>
      <c r="Y59" s="339"/>
      <c r="Z59" s="339"/>
      <c r="AA59" s="339"/>
      <c r="AB59" s="339"/>
      <c r="AC59" s="339"/>
      <c r="AD59" s="339"/>
      <c r="AE59" s="348"/>
    </row>
    <row r="60" spans="1:31" outlineLevel="1" x14ac:dyDescent="0.25">
      <c r="A60" s="113"/>
      <c r="B60" s="115"/>
      <c r="C60" s="103"/>
      <c r="D60" s="112"/>
      <c r="E60" s="300" t="str">
        <f xml:space="preserve"> 'FS Qtr'!E37</f>
        <v>Construction costs</v>
      </c>
      <c r="F60" s="300">
        <f xml:space="preserve"> 'FS Qtr'!F37</f>
        <v>0</v>
      </c>
      <c r="G60" s="300" t="str">
        <f xml:space="preserve"> 'FS Qtr'!G37</f>
        <v>$ 000s</v>
      </c>
      <c r="H60" s="300">
        <f xml:space="preserve"> 'FS Qtr'!H37</f>
        <v>-81100</v>
      </c>
      <c r="I60" s="202"/>
      <c r="J60" s="375" t="str">
        <f t="shared" ref="J60:J67" si="15" xml:space="preserve"> IF(ABS(K60) &gt; TRK_TOL, "tu", "vw")</f>
        <v>vw</v>
      </c>
      <c r="K60" s="201">
        <f t="shared" ref="K60:K66" si="16" xml:space="preserve"> H60 - INDEX(M60:AE60, $J$5)</f>
        <v>0</v>
      </c>
      <c r="L60" s="331">
        <f t="shared" ref="L60:L67" si="17" xml:space="preserve"> IF(ABS(K60) &gt; TRK_TOL, IF(INDEX(M60:AE60, $J$5) = 0, 0, H60 / INDEX(M60:AE60, $J$5) - 1), 0)</f>
        <v>0</v>
      </c>
      <c r="M60" s="348"/>
      <c r="N60" s="339">
        <v>-81100</v>
      </c>
      <c r="O60" s="339">
        <v>-81100</v>
      </c>
      <c r="P60" s="339">
        <v>-81100</v>
      </c>
      <c r="Q60" s="339">
        <v>-81100</v>
      </c>
      <c r="R60" s="339">
        <v>-81100</v>
      </c>
      <c r="S60" s="339">
        <v>-81100</v>
      </c>
      <c r="T60" s="339">
        <v>-81100</v>
      </c>
      <c r="U60" s="339">
        <v>-81100</v>
      </c>
      <c r="V60" s="339"/>
      <c r="W60" s="339"/>
      <c r="X60" s="339"/>
      <c r="Y60" s="339"/>
      <c r="Z60" s="339"/>
      <c r="AA60" s="339"/>
      <c r="AB60" s="339"/>
      <c r="AC60" s="339"/>
      <c r="AD60" s="339"/>
      <c r="AE60" s="348"/>
    </row>
    <row r="61" spans="1:31" outlineLevel="1" x14ac:dyDescent="0.25">
      <c r="A61" s="113"/>
      <c r="B61" s="115"/>
      <c r="C61" s="103"/>
      <c r="D61" s="112"/>
      <c r="E61" s="300" t="str">
        <f xml:space="preserve"> 'FS Qtr'!E38</f>
        <v>Financing fees</v>
      </c>
      <c r="F61" s="300">
        <f xml:space="preserve"> 'FS Qtr'!F38</f>
        <v>0</v>
      </c>
      <c r="G61" s="300" t="str">
        <f xml:space="preserve"> 'FS Qtr'!G38</f>
        <v>$ 000s</v>
      </c>
      <c r="H61" s="300">
        <f xml:space="preserve"> 'FS Qtr'!H38</f>
        <v>-2421.2993055623165</v>
      </c>
      <c r="I61" s="202"/>
      <c r="J61" s="375" t="str">
        <f t="shared" si="15"/>
        <v>vw</v>
      </c>
      <c r="K61" s="201">
        <f t="shared" si="16"/>
        <v>0</v>
      </c>
      <c r="L61" s="331">
        <f t="shared" si="17"/>
        <v>0</v>
      </c>
      <c r="M61" s="348"/>
      <c r="N61" s="339">
        <v>-2421.2993055623165</v>
      </c>
      <c r="O61" s="339">
        <v>-2253.3173879053161</v>
      </c>
      <c r="P61" s="339">
        <v>-2253.2817257700781</v>
      </c>
      <c r="Q61" s="339">
        <v>-2543.1838781333045</v>
      </c>
      <c r="R61" s="339">
        <v>-2572.3008096238041</v>
      </c>
      <c r="S61" s="339">
        <v>-3138.5055003292464</v>
      </c>
      <c r="T61" s="339">
        <v>-3161.3521986559545</v>
      </c>
      <c r="U61" s="339">
        <v>-2446.6750140915237</v>
      </c>
      <c r="V61" s="339"/>
      <c r="W61" s="339"/>
      <c r="X61" s="339"/>
      <c r="Y61" s="339"/>
      <c r="Z61" s="339"/>
      <c r="AA61" s="339"/>
      <c r="AB61" s="339"/>
      <c r="AC61" s="339"/>
      <c r="AD61" s="339"/>
      <c r="AE61" s="348"/>
    </row>
    <row r="62" spans="1:31" outlineLevel="1" x14ac:dyDescent="0.25">
      <c r="A62" s="113"/>
      <c r="B62" s="115"/>
      <c r="C62" s="103"/>
      <c r="D62" s="112"/>
      <c r="E62" s="300" t="str">
        <f xml:space="preserve"> 'FS Qtr'!E39</f>
        <v>Pre-funding of working capital</v>
      </c>
      <c r="F62" s="300">
        <f xml:space="preserve"> 'FS Qtr'!F39</f>
        <v>0</v>
      </c>
      <c r="G62" s="300" t="str">
        <f xml:space="preserve"> 'FS Qtr'!G39</f>
        <v>$ 000s</v>
      </c>
      <c r="H62" s="300">
        <f xml:space="preserve"> 'FS Qtr'!H39</f>
        <v>-1443.9900621424704</v>
      </c>
      <c r="I62" s="202"/>
      <c r="J62" s="375" t="str">
        <f t="shared" si="15"/>
        <v>vw</v>
      </c>
      <c r="K62" s="201">
        <f t="shared" ref="K62" si="18" xml:space="preserve"> H62 - INDEX(M62:AE62, $J$5)</f>
        <v>0</v>
      </c>
      <c r="L62" s="331">
        <f t="shared" si="17"/>
        <v>0</v>
      </c>
      <c r="M62" s="348"/>
      <c r="N62" s="339">
        <v>-1443.9900621424704</v>
      </c>
      <c r="O62" s="339">
        <v>-1457.8045148784795</v>
      </c>
      <c r="P62" s="339">
        <v>-1457.7406061099573</v>
      </c>
      <c r="Q62" s="339">
        <v>-1620.8776054352074</v>
      </c>
      <c r="R62" s="339">
        <v>-1646.8911612722704</v>
      </c>
      <c r="S62" s="339">
        <v>-2093.2200059723746</v>
      </c>
      <c r="T62" s="339"/>
      <c r="U62" s="339"/>
      <c r="V62" s="339"/>
      <c r="W62" s="339"/>
      <c r="X62" s="339"/>
      <c r="Y62" s="339"/>
      <c r="Z62" s="339"/>
      <c r="AA62" s="339"/>
      <c r="AB62" s="339"/>
      <c r="AC62" s="339"/>
      <c r="AD62" s="339"/>
      <c r="AE62" s="348"/>
    </row>
    <row r="63" spans="1:31" outlineLevel="1" x14ac:dyDescent="0.25">
      <c r="A63" s="113"/>
      <c r="B63" s="115"/>
      <c r="C63" s="103"/>
      <c r="D63" s="112"/>
      <c r="E63" s="300" t="str">
        <f xml:space="preserve"> 'FS Qtr'!E40</f>
        <v>Pre-funding of DSRA</v>
      </c>
      <c r="F63" s="300">
        <f xml:space="preserve"> 'FS Qtr'!F40</f>
        <v>0</v>
      </c>
      <c r="G63" s="300" t="str">
        <f xml:space="preserve"> 'FS Qtr'!G40</f>
        <v>$ 000s</v>
      </c>
      <c r="H63" s="300">
        <f xml:space="preserve"> 'FS Qtr'!H40</f>
        <v>-3444.3289314719805</v>
      </c>
      <c r="I63" s="202"/>
      <c r="J63" s="375" t="str">
        <f t="shared" ref="J63" si="19" xml:space="preserve"> IF(ABS(K63) &gt; TRK_TOL, "tu", "vw")</f>
        <v>vw</v>
      </c>
      <c r="K63" s="201">
        <f t="shared" ref="K63" si="20" xml:space="preserve"> H63 - INDEX(M63:AE63, $J$5)</f>
        <v>0</v>
      </c>
      <c r="L63" s="331">
        <f t="shared" ref="L63" si="21" xml:space="preserve"> IF(ABS(K63) &gt; TRK_TOL, IF(INDEX(M63:AE63, $J$5) = 0, 0, H63 / INDEX(M63:AE63, $J$5) - 1), 0)</f>
        <v>0</v>
      </c>
      <c r="M63" s="348"/>
      <c r="N63" s="339">
        <v>-3444.3289314719805</v>
      </c>
      <c r="O63" s="339">
        <v>-3480.600244266961</v>
      </c>
      <c r="P63" s="339">
        <v>-3480.4327918592849</v>
      </c>
      <c r="Q63" s="339"/>
      <c r="R63" s="339"/>
      <c r="S63" s="339"/>
      <c r="T63" s="339"/>
      <c r="U63" s="339"/>
      <c r="V63" s="339"/>
      <c r="W63" s="339"/>
      <c r="X63" s="339"/>
      <c r="Y63" s="339"/>
      <c r="Z63" s="339"/>
      <c r="AA63" s="339"/>
      <c r="AB63" s="339"/>
      <c r="AC63" s="339"/>
      <c r="AD63" s="339"/>
      <c r="AE63" s="348"/>
    </row>
    <row r="64" spans="1:31" outlineLevel="1" x14ac:dyDescent="0.25">
      <c r="A64" s="113"/>
      <c r="B64" s="115"/>
      <c r="C64" s="103"/>
      <c r="D64" s="112"/>
      <c r="E64" s="300" t="str">
        <f xml:space="preserve"> 'FS Qtr'!E41</f>
        <v>Share capital drawdown</v>
      </c>
      <c r="F64" s="300">
        <f xml:space="preserve"> 'FS Qtr'!F41</f>
        <v>0</v>
      </c>
      <c r="G64" s="300" t="str">
        <f xml:space="preserve"> 'FS Qtr'!G41</f>
        <v>$ 000s</v>
      </c>
      <c r="H64" s="300">
        <f xml:space="preserve"> 'FS Qtr'!H41</f>
        <v>100</v>
      </c>
      <c r="I64" s="202"/>
      <c r="J64" s="375" t="str">
        <f t="shared" si="15"/>
        <v>vw</v>
      </c>
      <c r="K64" s="201">
        <f t="shared" si="16"/>
        <v>0</v>
      </c>
      <c r="L64" s="331">
        <f t="shared" si="17"/>
        <v>0</v>
      </c>
      <c r="M64" s="348"/>
      <c r="N64" s="339">
        <v>100</v>
      </c>
      <c r="O64" s="339">
        <v>100</v>
      </c>
      <c r="P64" s="339">
        <v>100</v>
      </c>
      <c r="Q64" s="339">
        <v>30681.023217528222</v>
      </c>
      <c r="R64" s="339">
        <v>29875.367985866316</v>
      </c>
      <c r="S64" s="339">
        <v>16288.636057871059</v>
      </c>
      <c r="T64" s="339">
        <v>15804.35946848923</v>
      </c>
      <c r="U64" s="339">
        <v>33418.670005640502</v>
      </c>
      <c r="V64" s="339"/>
      <c r="W64" s="339"/>
      <c r="X64" s="339"/>
      <c r="Y64" s="339"/>
      <c r="Z64" s="339"/>
      <c r="AA64" s="339"/>
      <c r="AB64" s="339"/>
      <c r="AC64" s="339"/>
      <c r="AD64" s="339"/>
      <c r="AE64" s="348"/>
    </row>
    <row r="65" spans="1:31" outlineLevel="1" x14ac:dyDescent="0.25">
      <c r="A65" s="113"/>
      <c r="B65" s="115"/>
      <c r="C65" s="103"/>
      <c r="D65" s="112"/>
      <c r="E65" s="300" t="str">
        <f xml:space="preserve"> 'FS Qtr'!E42</f>
        <v>Shareholder loan drawdown</v>
      </c>
      <c r="F65" s="300">
        <f xml:space="preserve"> 'FS Qtr'!F42</f>
        <v>0</v>
      </c>
      <c r="G65" s="300" t="str">
        <f xml:space="preserve"> 'FS Qtr'!G42</f>
        <v>$ 000s</v>
      </c>
      <c r="H65" s="300">
        <f xml:space="preserve"> 'FS Qtr'!H42</f>
        <v>34087.329240864208</v>
      </c>
      <c r="I65" s="202"/>
      <c r="J65" s="375" t="str">
        <f t="shared" ref="J65" si="22" xml:space="preserve"> IF(ABS(K65) &gt; TRK_TOL, "tu", "vw")</f>
        <v>vw</v>
      </c>
      <c r="K65" s="201">
        <f t="shared" ref="K65" si="23" xml:space="preserve"> H65 - INDEX(M65:AE65, $J$5)</f>
        <v>0</v>
      </c>
      <c r="L65" s="331">
        <f t="shared" ref="L65" si="24" xml:space="preserve"> IF(ABS(K65) &gt; TRK_TOL, IF(INDEX(M65:AE65, $J$5) = 0, 0, H65 / INDEX(M65:AE65, $J$5) - 1), 0)</f>
        <v>0</v>
      </c>
      <c r="M65" s="348"/>
      <c r="N65" s="339">
        <v>34087.329240864208</v>
      </c>
      <c r="O65" s="339">
        <v>39404.581637256051</v>
      </c>
      <c r="P65" s="339">
        <v>39405.761078396856</v>
      </c>
      <c r="Q65" s="339"/>
      <c r="R65" s="339"/>
      <c r="S65" s="339"/>
      <c r="T65" s="339"/>
      <c r="U65" s="339"/>
      <c r="V65" s="339"/>
      <c r="W65" s="339"/>
      <c r="X65" s="339"/>
      <c r="Y65" s="339"/>
      <c r="Z65" s="339"/>
      <c r="AA65" s="339"/>
      <c r="AB65" s="339"/>
      <c r="AC65" s="339"/>
      <c r="AD65" s="339"/>
      <c r="AE65" s="348"/>
    </row>
    <row r="66" spans="1:31" outlineLevel="1" x14ac:dyDescent="0.25">
      <c r="A66" s="113"/>
      <c r="B66" s="115"/>
      <c r="C66" s="103"/>
      <c r="D66" s="112"/>
      <c r="E66" s="300" t="str">
        <f xml:space="preserve"> 'FS Qtr'!E43</f>
        <v>Construction debt drawdown</v>
      </c>
      <c r="F66" s="300">
        <f xml:space="preserve"> 'FS Qtr'!F43</f>
        <v>0</v>
      </c>
      <c r="G66" s="300" t="str">
        <f xml:space="preserve"> 'FS Qtr'!G43</f>
        <v>$ 000s</v>
      </c>
      <c r="H66" s="300">
        <f xml:space="preserve"> 'FS Qtr'!H43</f>
        <v>54222.289169329568</v>
      </c>
      <c r="I66" s="202"/>
      <c r="J66" s="375" t="str">
        <f t="shared" si="15"/>
        <v>vw</v>
      </c>
      <c r="K66" s="201">
        <f t="shared" si="16"/>
        <v>0</v>
      </c>
      <c r="L66" s="331">
        <f t="shared" si="17"/>
        <v>0</v>
      </c>
      <c r="M66" s="348"/>
      <c r="N66" s="339">
        <v>54222.289169329568</v>
      </c>
      <c r="O66" s="339">
        <v>48787.140349857262</v>
      </c>
      <c r="P66" s="339">
        <v>48785.694184964857</v>
      </c>
      <c r="Q66" s="339">
        <v>54583.038242249793</v>
      </c>
      <c r="R66" s="339">
        <v>55443.823959940055</v>
      </c>
      <c r="S66" s="339">
        <v>70043.089415429669</v>
      </c>
      <c r="T66" s="339">
        <v>68456.992547596601</v>
      </c>
      <c r="U66" s="339">
        <v>50128.005008460779</v>
      </c>
      <c r="V66" s="339"/>
      <c r="W66" s="339"/>
      <c r="X66" s="339"/>
      <c r="Y66" s="339"/>
      <c r="Z66" s="339"/>
      <c r="AA66" s="339"/>
      <c r="AB66" s="339"/>
      <c r="AC66" s="339"/>
      <c r="AD66" s="339"/>
      <c r="AE66" s="348"/>
    </row>
    <row r="67" spans="1:31" outlineLevel="1" x14ac:dyDescent="0.25">
      <c r="A67" s="113"/>
      <c r="B67" s="115"/>
      <c r="C67" s="103"/>
      <c r="D67" s="112"/>
      <c r="E67" s="629" t="str">
        <f xml:space="preserve"> 'FS Qtr'!E44</f>
        <v>Cashflow available for senior debt</v>
      </c>
      <c r="F67" s="629">
        <f xml:space="preserve"> 'FS Qtr'!F44</f>
        <v>0</v>
      </c>
      <c r="G67" s="629" t="str">
        <f xml:space="preserve"> 'FS Qtr'!G44</f>
        <v>$ 000s</v>
      </c>
      <c r="H67" s="629">
        <f xml:space="preserve"> 'FS Qtr'!H44</f>
        <v>182104.7613984294</v>
      </c>
      <c r="I67" s="380"/>
      <c r="J67" s="377" t="str">
        <f t="shared" si="15"/>
        <v>vw</v>
      </c>
      <c r="K67" s="343">
        <f xml:space="preserve"> H67 - INDEX(M67:AE67, $J$5)</f>
        <v>0</v>
      </c>
      <c r="L67" s="344">
        <f t="shared" si="17"/>
        <v>0</v>
      </c>
      <c r="M67" s="345"/>
      <c r="N67" s="346">
        <v>182104.7613984294</v>
      </c>
      <c r="O67" s="346">
        <v>183595.64792051274</v>
      </c>
      <c r="P67" s="346">
        <v>183601.20140969736</v>
      </c>
      <c r="Q67" s="346">
        <v>196086.23006431447</v>
      </c>
      <c r="R67" s="346">
        <v>199511.30691806861</v>
      </c>
      <c r="S67" s="346">
        <v>258332.78211867122</v>
      </c>
      <c r="T67" s="346">
        <v>256239.16540253194</v>
      </c>
      <c r="U67" s="346">
        <v>254613.78668167777</v>
      </c>
      <c r="V67" s="346">
        <v>259553.20102688923</v>
      </c>
      <c r="W67" s="346">
        <v>261567.75040998339</v>
      </c>
      <c r="X67" s="346">
        <v>261160.73354745915</v>
      </c>
      <c r="Y67" s="346">
        <v>261211.37277552547</v>
      </c>
      <c r="Z67" s="346">
        <v>261103.70470780652</v>
      </c>
      <c r="AA67" s="346">
        <v>340929.54024940368</v>
      </c>
      <c r="AB67" s="346">
        <v>333909.67882059299</v>
      </c>
      <c r="AC67" s="346">
        <v>337738.64458162984</v>
      </c>
      <c r="AD67" s="346">
        <v>330080.71305955591</v>
      </c>
      <c r="AE67" s="345"/>
    </row>
    <row r="68" spans="1:31" outlineLevel="1" x14ac:dyDescent="0.25">
      <c r="A68" s="113"/>
      <c r="B68" s="115"/>
      <c r="C68" s="103"/>
      <c r="D68" s="112"/>
      <c r="E68" s="245"/>
      <c r="F68" s="245"/>
      <c r="G68" s="245"/>
      <c r="H68" s="245"/>
      <c r="I68" s="202"/>
      <c r="J68" s="375"/>
      <c r="K68" s="202"/>
      <c r="L68" s="332"/>
      <c r="M68" s="348"/>
      <c r="N68" s="339"/>
      <c r="O68" s="339"/>
      <c r="P68" s="339"/>
      <c r="Q68" s="339"/>
      <c r="R68" s="339"/>
      <c r="S68" s="339"/>
      <c r="T68" s="339"/>
      <c r="U68" s="339"/>
      <c r="V68" s="339"/>
      <c r="W68" s="339"/>
      <c r="X68" s="339"/>
      <c r="Y68" s="339"/>
      <c r="Z68" s="339"/>
      <c r="AA68" s="339"/>
      <c r="AB68" s="339"/>
      <c r="AC68" s="339"/>
      <c r="AD68" s="339"/>
      <c r="AE68" s="348"/>
    </row>
    <row r="69" spans="1:31" outlineLevel="1" x14ac:dyDescent="0.25">
      <c r="A69" s="113"/>
      <c r="B69" s="115"/>
      <c r="C69" s="103"/>
      <c r="D69" s="112"/>
      <c r="E69" s="300" t="str">
        <f xml:space="preserve"> 'FS Qtr'!E46</f>
        <v>Senior debt interest - T1</v>
      </c>
      <c r="F69" s="300">
        <f xml:space="preserve"> 'FS Qtr'!F46</f>
        <v>0</v>
      </c>
      <c r="G69" s="300" t="str">
        <f xml:space="preserve"> 'FS Qtr'!G46</f>
        <v>$ 000s</v>
      </c>
      <c r="H69" s="300">
        <f xml:space="preserve"> 'FS Qtr'!H46</f>
        <v>-12284.907881859499</v>
      </c>
      <c r="I69" s="337"/>
      <c r="J69" s="375" t="str">
        <f xml:space="preserve"> IF(ABS(K69) &gt; TRK_TOL, "tu", "vw")</f>
        <v>vw</v>
      </c>
      <c r="K69" s="201">
        <f xml:space="preserve"> H69 - INDEX(M69:AE69, $J$5)</f>
        <v>0</v>
      </c>
      <c r="L69" s="331">
        <f xml:space="preserve"> IF(ABS(K69) &gt; TRK_TOL, IF(INDEX(M69:AE69, $J$5) = 0, 0, H69 / INDEX(M69:AE69, $J$5) - 1), 0)</f>
        <v>0</v>
      </c>
      <c r="M69" s="348"/>
      <c r="N69" s="339">
        <v>-12284.907881859499</v>
      </c>
      <c r="O69" s="339">
        <v>-17052.122030660812</v>
      </c>
      <c r="P69" s="339">
        <v>-17051.779921607551</v>
      </c>
      <c r="Q69" s="339">
        <v>-18920.084478856086</v>
      </c>
      <c r="R69" s="339">
        <v>-19169.358512324266</v>
      </c>
      <c r="S69" s="339">
        <v>-23657.425861121701</v>
      </c>
      <c r="T69" s="339">
        <v>-23632.59635980655</v>
      </c>
      <c r="U69" s="339">
        <v>-16220.379027200303</v>
      </c>
      <c r="V69" s="339">
        <v>-24464.125767398469</v>
      </c>
      <c r="W69" s="339">
        <v>-23951.863062101282</v>
      </c>
      <c r="X69" s="339">
        <v>-22197.55508068754</v>
      </c>
      <c r="Y69" s="339">
        <v>-22450.751221019782</v>
      </c>
      <c r="Z69" s="339">
        <v>-21912.410882424898</v>
      </c>
      <c r="AA69" s="339">
        <v>-23470.523234727571</v>
      </c>
      <c r="AB69" s="339">
        <v>0</v>
      </c>
      <c r="AC69" s="339">
        <v>0</v>
      </c>
      <c r="AD69" s="339">
        <v>0</v>
      </c>
      <c r="AE69" s="348"/>
    </row>
    <row r="70" spans="1:31" outlineLevel="1" x14ac:dyDescent="0.25">
      <c r="A70" s="113"/>
      <c r="B70" s="115"/>
      <c r="C70" s="103"/>
      <c r="D70" s="112"/>
      <c r="E70" s="300" t="str">
        <f xml:space="preserve"> 'FS Qtr'!E47</f>
        <v>Senior debt principal repayment - T1</v>
      </c>
      <c r="F70" s="300">
        <f xml:space="preserve"> 'FS Qtr'!F47</f>
        <v>0</v>
      </c>
      <c r="G70" s="300" t="str">
        <f xml:space="preserve"> 'FS Qtr'!G47</f>
        <v>$ 000s</v>
      </c>
      <c r="H70" s="300">
        <f xml:space="preserve"> 'FS Qtr'!H47</f>
        <v>-35244.486715424238</v>
      </c>
      <c r="I70" s="337"/>
      <c r="J70" s="375" t="str">
        <f xml:space="preserve"> IF(ABS(K70) &gt; TRK_TOL, "tu", "vw")</f>
        <v>vw</v>
      </c>
      <c r="K70" s="201">
        <f xml:space="preserve"> H70 - INDEX(M70:AE70, $J$5)</f>
        <v>0</v>
      </c>
      <c r="L70" s="331">
        <f xml:space="preserve"> IF(ABS(K70) &gt; TRK_TOL, IF(INDEX(M70:AE70, $J$5) = 0, 0, H70 / INDEX(M70:AE70, $J$5) - 1), 0)</f>
        <v>0</v>
      </c>
      <c r="M70" s="348"/>
      <c r="N70" s="339">
        <v>-35244.486715424238</v>
      </c>
      <c r="O70" s="339">
        <v>-48787.140349857211</v>
      </c>
      <c r="P70" s="339">
        <v>-48785.694184964879</v>
      </c>
      <c r="Q70" s="339">
        <v>-54583.038242249779</v>
      </c>
      <c r="R70" s="339">
        <v>-55443.823959940077</v>
      </c>
      <c r="S70" s="339">
        <v>-70043.089415429698</v>
      </c>
      <c r="T70" s="339">
        <v>-68456.992547596659</v>
      </c>
      <c r="U70" s="339">
        <v>-50128.005008460801</v>
      </c>
      <c r="V70" s="339">
        <v>-69863.551195276508</v>
      </c>
      <c r="W70" s="339">
        <v>-67279.668423079929</v>
      </c>
      <c r="X70" s="339">
        <v>-67109.588879913499</v>
      </c>
      <c r="Y70" s="339">
        <v>-66891.316305526285</v>
      </c>
      <c r="Z70" s="339">
        <v>-63244.577262555897</v>
      </c>
      <c r="AA70" s="339">
        <v>-67567.795509237607</v>
      </c>
      <c r="AB70" s="339">
        <v>0</v>
      </c>
      <c r="AC70" s="339">
        <v>0</v>
      </c>
      <c r="AD70" s="339">
        <v>0</v>
      </c>
      <c r="AE70" s="348"/>
    </row>
    <row r="71" spans="1:31" outlineLevel="1" x14ac:dyDescent="0.25">
      <c r="A71" s="113"/>
      <c r="B71" s="115"/>
      <c r="C71" s="103"/>
      <c r="D71" s="112"/>
      <c r="E71" s="300" t="str">
        <f xml:space="preserve"> 'FS Qtr'!E48</f>
        <v>Senior debt interest - T2</v>
      </c>
      <c r="F71" s="300">
        <f xml:space="preserve"> 'FS Qtr'!F48</f>
        <v>0</v>
      </c>
      <c r="G71" s="300" t="str">
        <f xml:space="preserve"> 'FS Qtr'!G48</f>
        <v>$ 000s</v>
      </c>
      <c r="H71" s="300">
        <f xml:space="preserve"> 'FS Qtr'!H48</f>
        <v>-10608.062425233165</v>
      </c>
      <c r="I71" s="337"/>
      <c r="J71" s="375" t="str">
        <f xml:space="preserve"> IF(ABS(K71) &gt; TRK_TOL, "tu", "vw")</f>
        <v>vw</v>
      </c>
      <c r="K71" s="201">
        <f xml:space="preserve"> H71 - INDEX(M71:AE71, $J$5)</f>
        <v>0</v>
      </c>
      <c r="L71" s="331">
        <f xml:space="preserve"> IF(ABS(K71) &gt; TRK_TOL, IF(INDEX(M71:AE71, $J$5) = 0, 0, H71 / INDEX(M71:AE71, $J$5) - 1), 0)</f>
        <v>0</v>
      </c>
      <c r="M71" s="348"/>
      <c r="N71" s="339">
        <v>-10608.062425233165</v>
      </c>
      <c r="O71" s="339"/>
      <c r="P71" s="339"/>
      <c r="Q71" s="339"/>
      <c r="R71" s="339"/>
      <c r="S71" s="339"/>
      <c r="T71" s="339"/>
      <c r="U71" s="339"/>
      <c r="V71" s="339"/>
      <c r="W71" s="339"/>
      <c r="X71" s="339"/>
      <c r="Y71" s="339"/>
      <c r="Z71" s="339"/>
      <c r="AA71" s="339"/>
      <c r="AB71" s="339"/>
      <c r="AC71" s="339"/>
      <c r="AD71" s="339"/>
      <c r="AE71" s="348"/>
    </row>
    <row r="72" spans="1:31" outlineLevel="1" x14ac:dyDescent="0.25">
      <c r="A72" s="113"/>
      <c r="B72" s="115"/>
      <c r="C72" s="103"/>
      <c r="D72" s="112"/>
      <c r="E72" s="300" t="str">
        <f xml:space="preserve"> 'FS Qtr'!E49</f>
        <v>Senior debt principal repayment - T2</v>
      </c>
      <c r="F72" s="300">
        <f xml:space="preserve"> 'FS Qtr'!F49</f>
        <v>0</v>
      </c>
      <c r="G72" s="300" t="str">
        <f xml:space="preserve"> 'FS Qtr'!G49</f>
        <v>$ 000s</v>
      </c>
      <c r="H72" s="300">
        <f xml:space="preserve"> 'FS Qtr'!H49</f>
        <v>-18977.797259590348</v>
      </c>
      <c r="I72" s="337"/>
      <c r="J72" s="375" t="str">
        <f xml:space="preserve"> IF(ABS(K72) &gt; TRK_TOL, "tu", "vw")</f>
        <v>vw</v>
      </c>
      <c r="K72" s="201">
        <f xml:space="preserve"> H72 - INDEX(M72:AE72, $J$5)</f>
        <v>0</v>
      </c>
      <c r="L72" s="331">
        <f xml:space="preserve"> IF(ABS(K72) &gt; TRK_TOL, IF(INDEX(M72:AE72, $J$5) = 0, 0, H72 / INDEX(M72:AE72, $J$5) - 1), 0)</f>
        <v>0</v>
      </c>
      <c r="M72" s="348"/>
      <c r="N72" s="339">
        <v>-18977.797259590348</v>
      </c>
      <c r="O72" s="339"/>
      <c r="P72" s="339"/>
      <c r="Q72" s="339"/>
      <c r="R72" s="339"/>
      <c r="S72" s="339"/>
      <c r="T72" s="339"/>
      <c r="U72" s="339"/>
      <c r="V72" s="339"/>
      <c r="W72" s="339"/>
      <c r="X72" s="339"/>
      <c r="Y72" s="339"/>
      <c r="Z72" s="339"/>
      <c r="AA72" s="339"/>
      <c r="AB72" s="339"/>
      <c r="AC72" s="339"/>
      <c r="AD72" s="339"/>
      <c r="AE72" s="348"/>
    </row>
    <row r="73" spans="1:31" outlineLevel="1" x14ac:dyDescent="0.25">
      <c r="A73" s="113"/>
      <c r="B73" s="115"/>
      <c r="C73" s="103"/>
      <c r="D73" s="112"/>
      <c r="E73" s="220" t="str">
        <f xml:space="preserve"> 'FS Qtr'!E50</f>
        <v>Cashflow available for DSRA</v>
      </c>
      <c r="F73" s="220">
        <f xml:space="preserve"> 'FS Qtr'!F$50</f>
        <v>0</v>
      </c>
      <c r="G73" s="220" t="str">
        <f xml:space="preserve"> 'FS Qtr'!G$50</f>
        <v>$ 000s</v>
      </c>
      <c r="H73" s="220">
        <f xml:space="preserve"> 'FS Qtr'!H$50</f>
        <v>104989.50711632223</v>
      </c>
      <c r="I73" s="380"/>
      <c r="J73" s="377" t="str">
        <f t="shared" ref="J73" si="25" xml:space="preserve"> IF(ABS(K73) &gt; TRK_TOL, "tu", "vw")</f>
        <v>vw</v>
      </c>
      <c r="K73" s="343">
        <f xml:space="preserve"> H73 - INDEX(M73:AE73, $J$5)</f>
        <v>0</v>
      </c>
      <c r="L73" s="344">
        <f t="shared" ref="L73" si="26" xml:space="preserve"> IF(ABS(K73) &gt; TRK_TOL, IF(INDEX(M73:AE73, $J$5) = 0, 0, H73 / INDEX(M73:AE73, $J$5) - 1), 0)</f>
        <v>0</v>
      </c>
      <c r="M73" s="345"/>
      <c r="N73" s="346">
        <v>104989.50711632223</v>
      </c>
      <c r="O73" s="346">
        <v>117756.38553999458</v>
      </c>
      <c r="P73" s="346">
        <v>117763.72730312496</v>
      </c>
      <c r="Q73" s="346">
        <v>122583.10734320851</v>
      </c>
      <c r="R73" s="346">
        <v>124898.12444580425</v>
      </c>
      <c r="S73" s="346">
        <v>164632.26684211983</v>
      </c>
      <c r="T73" s="346">
        <v>164149.5764951288</v>
      </c>
      <c r="U73" s="346">
        <v>188265.40264601668</v>
      </c>
      <c r="V73" s="346">
        <v>165225.52406421423</v>
      </c>
      <c r="W73" s="346">
        <v>170336.21892480232</v>
      </c>
      <c r="X73" s="346">
        <v>171853.58958685803</v>
      </c>
      <c r="Y73" s="346">
        <v>171869.3052489798</v>
      </c>
      <c r="Z73" s="346">
        <v>175946.71656282607</v>
      </c>
      <c r="AA73" s="346">
        <v>249891.22150543873</v>
      </c>
      <c r="AB73" s="346">
        <v>333909.67882059299</v>
      </c>
      <c r="AC73" s="346">
        <v>337738.64458162984</v>
      </c>
      <c r="AD73" s="346">
        <v>330080.71305955591</v>
      </c>
      <c r="AE73" s="345"/>
    </row>
    <row r="74" spans="1:31" outlineLevel="1" x14ac:dyDescent="0.25">
      <c r="A74" s="113"/>
      <c r="B74" s="115"/>
      <c r="C74" s="103"/>
      <c r="D74" s="112"/>
      <c r="E74" s="245"/>
      <c r="F74" s="245"/>
      <c r="G74" s="245"/>
      <c r="H74" s="245"/>
      <c r="I74" s="337"/>
      <c r="J74" s="375"/>
      <c r="K74" s="201"/>
      <c r="L74" s="331"/>
      <c r="M74" s="348"/>
      <c r="N74" s="339"/>
      <c r="O74" s="339"/>
      <c r="P74" s="339"/>
      <c r="Q74" s="339"/>
      <c r="R74" s="339"/>
      <c r="S74" s="339"/>
      <c r="T74" s="339"/>
      <c r="U74" s="339"/>
      <c r="V74" s="339"/>
      <c r="W74" s="339"/>
      <c r="X74" s="339"/>
      <c r="Y74" s="339"/>
      <c r="Z74" s="339"/>
      <c r="AA74" s="339"/>
      <c r="AB74" s="339"/>
      <c r="AC74" s="339"/>
      <c r="AD74" s="339"/>
      <c r="AE74" s="348"/>
    </row>
    <row r="75" spans="1:31" outlineLevel="1" x14ac:dyDescent="0.25">
      <c r="A75" s="113"/>
      <c r="B75" s="115"/>
      <c r="C75" s="103"/>
      <c r="D75" s="112"/>
      <c r="E75" s="300" t="str">
        <f xml:space="preserve"> 'FS Qtr'!E52</f>
        <v>DSRA deposit</v>
      </c>
      <c r="F75" s="300">
        <f xml:space="preserve"> 'FS Qtr'!F52</f>
        <v>0</v>
      </c>
      <c r="G75" s="300" t="str">
        <f xml:space="preserve"> 'FS Qtr'!G52</f>
        <v>$ 000s</v>
      </c>
      <c r="H75" s="300">
        <f xml:space="preserve"> 'FS Qtr'!H52</f>
        <v>0</v>
      </c>
      <c r="I75" s="337"/>
      <c r="J75" s="375" t="str">
        <f xml:space="preserve"> IF(ABS(K75) &gt; TRK_TOL, "tu", "vw")</f>
        <v>vw</v>
      </c>
      <c r="K75" s="201">
        <f xml:space="preserve"> H75 - INDEX(M75:AE75, $J$5)</f>
        <v>0</v>
      </c>
      <c r="L75" s="331">
        <f xml:space="preserve"> IF(ABS(K75) &gt; TRK_TOL, IF(INDEX(M75:AE75, $J$5) = 0, 0, H75 / INDEX(M75:AE75, $J$5) - 1), 0)</f>
        <v>0</v>
      </c>
      <c r="M75" s="348"/>
      <c r="N75" s="339">
        <v>0</v>
      </c>
      <c r="O75" s="339">
        <v>0</v>
      </c>
      <c r="P75" s="339">
        <v>0</v>
      </c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48"/>
    </row>
    <row r="76" spans="1:31" outlineLevel="1" x14ac:dyDescent="0.25">
      <c r="A76" s="113"/>
      <c r="B76" s="115"/>
      <c r="C76" s="103"/>
      <c r="D76" s="112"/>
      <c r="E76" s="300" t="str">
        <f xml:space="preserve"> 'FS Qtr'!E53</f>
        <v>DSRA withdrawal</v>
      </c>
      <c r="F76" s="300">
        <f xml:space="preserve"> 'FS Qtr'!F53</f>
        <v>0</v>
      </c>
      <c r="G76" s="300" t="str">
        <f xml:space="preserve"> 'FS Qtr'!G53</f>
        <v>$ 000s</v>
      </c>
      <c r="H76" s="300">
        <f xml:space="preserve"> 'FS Qtr'!H53</f>
        <v>3444.3289314719805</v>
      </c>
      <c r="I76" s="337"/>
      <c r="J76" s="375" t="str">
        <f xml:space="preserve"> IF(ABS(K76) &gt; TRK_TOL, "tu", "vw")</f>
        <v>vw</v>
      </c>
      <c r="K76" s="201">
        <f xml:space="preserve"> H76 - INDEX(M76:AE76, $J$5)</f>
        <v>0</v>
      </c>
      <c r="L76" s="331">
        <f xml:space="preserve"> IF(ABS(K76) &gt; TRK_TOL, IF(INDEX(M76:AE76, $J$5) = 0, 0, H76 / INDEX(M76:AE76, $J$5) - 1), 0)</f>
        <v>0</v>
      </c>
      <c r="M76" s="348"/>
      <c r="N76" s="339">
        <v>3444.3289314719805</v>
      </c>
      <c r="O76" s="339">
        <v>3480.6002442669605</v>
      </c>
      <c r="P76" s="339">
        <v>3480.4327918592849</v>
      </c>
      <c r="Q76" s="339"/>
      <c r="R76" s="339"/>
      <c r="S76" s="339"/>
      <c r="T76" s="339"/>
      <c r="U76" s="339"/>
      <c r="V76" s="339"/>
      <c r="W76" s="339"/>
      <c r="X76" s="339"/>
      <c r="Y76" s="339"/>
      <c r="Z76" s="339"/>
      <c r="AA76" s="339"/>
      <c r="AB76" s="339"/>
      <c r="AC76" s="339"/>
      <c r="AD76" s="339"/>
      <c r="AE76" s="348"/>
    </row>
    <row r="77" spans="1:31" outlineLevel="1" x14ac:dyDescent="0.25">
      <c r="A77" s="113"/>
      <c r="B77" s="115"/>
      <c r="C77" s="103"/>
      <c r="D77" s="112"/>
      <c r="E77" s="629" t="str">
        <f xml:space="preserve"> 'FS Qtr'!E54</f>
        <v>Cashflow available for shareholder loan</v>
      </c>
      <c r="F77" s="629">
        <f xml:space="preserve"> 'FS Qtr'!F54</f>
        <v>0</v>
      </c>
      <c r="G77" s="629" t="str">
        <f xml:space="preserve"> 'FS Qtr'!G54</f>
        <v>$ 000s</v>
      </c>
      <c r="H77" s="629">
        <f xml:space="preserve"> 'FS Qtr'!H54</f>
        <v>108433.8360477942</v>
      </c>
      <c r="I77" s="342"/>
      <c r="J77" s="377" t="str">
        <f t="shared" ref="J77" si="27" xml:space="preserve"> IF(ABS(K77) &gt; TRK_TOL, "tu", "vw")</f>
        <v>vw</v>
      </c>
      <c r="K77" s="343">
        <f xml:space="preserve"> H77 - INDEX(M77:AE77, $J$5)</f>
        <v>0</v>
      </c>
      <c r="L77" s="344">
        <f t="shared" ref="L77" si="28" xml:space="preserve"> IF(ABS(K77) &gt; TRK_TOL, IF(INDEX(M77:AE77, $J$5) = 0, 0, H77 / INDEX(M77:AE77, $J$5) - 1), 0)</f>
        <v>0</v>
      </c>
      <c r="M77" s="345"/>
      <c r="N77" s="346">
        <v>108433.8360477942</v>
      </c>
      <c r="O77" s="346">
        <v>121236.98578426153</v>
      </c>
      <c r="P77" s="346">
        <v>121244.16009498425</v>
      </c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5"/>
    </row>
    <row r="78" spans="1:31" outlineLevel="1" x14ac:dyDescent="0.25">
      <c r="A78" s="113"/>
      <c r="B78" s="115"/>
      <c r="C78" s="103"/>
      <c r="D78" s="112"/>
      <c r="E78" s="245"/>
      <c r="F78" s="245"/>
      <c r="G78" s="245"/>
      <c r="H78" s="245"/>
      <c r="I78" s="337"/>
      <c r="J78" s="375"/>
      <c r="K78" s="201"/>
      <c r="L78" s="331"/>
      <c r="M78" s="348"/>
      <c r="N78" s="339"/>
      <c r="O78" s="339"/>
      <c r="P78" s="339"/>
      <c r="Q78" s="339"/>
      <c r="R78" s="339"/>
      <c r="S78" s="339"/>
      <c r="T78" s="339"/>
      <c r="U78" s="339"/>
      <c r="V78" s="339"/>
      <c r="W78" s="339"/>
      <c r="X78" s="339"/>
      <c r="Y78" s="339"/>
      <c r="Z78" s="339"/>
      <c r="AA78" s="339"/>
      <c r="AB78" s="339"/>
      <c r="AC78" s="339"/>
      <c r="AD78" s="339"/>
      <c r="AE78" s="348"/>
    </row>
    <row r="79" spans="1:31" outlineLevel="1" x14ac:dyDescent="0.25">
      <c r="A79" s="113"/>
      <c r="B79" s="115"/>
      <c r="C79" s="103"/>
      <c r="D79" s="112"/>
      <c r="E79" s="300" t="str">
        <f xml:space="preserve"> 'FS Qtr'!E56</f>
        <v>Shareholder loan interest paid</v>
      </c>
      <c r="F79" s="300">
        <f xml:space="preserve"> 'FS Qtr'!F56</f>
        <v>0</v>
      </c>
      <c r="G79" s="300" t="str">
        <f xml:space="preserve"> 'FS Qtr'!G56</f>
        <v>$ 000s</v>
      </c>
      <c r="H79" s="300">
        <f xml:space="preserve"> 'FS Qtr'!H56</f>
        <v>-34500.937780298111</v>
      </c>
      <c r="I79" s="337"/>
      <c r="J79" s="375" t="str">
        <f xml:space="preserve"> IF(ABS(K79) &gt; TRK_TOL, "tu", "vw")</f>
        <v>vw</v>
      </c>
      <c r="K79" s="201">
        <f xml:space="preserve"> H79 - INDEX(M79:AE79, $J$5)</f>
        <v>0</v>
      </c>
      <c r="L79" s="331">
        <f xml:space="preserve"> IF(ABS(K79) &gt; TRK_TOL, IF(INDEX(M79:AE79, $J$5) = 0, 0, H79 / INDEX(M79:AE79, $J$5) - 1), 0)</f>
        <v>0</v>
      </c>
      <c r="M79" s="348"/>
      <c r="N79" s="339">
        <v>-34500.937780298111</v>
      </c>
      <c r="O79" s="339">
        <v>-36456.653064918144</v>
      </c>
      <c r="P79" s="339">
        <v>-36458.358329835683</v>
      </c>
      <c r="Q79" s="339"/>
      <c r="R79" s="339"/>
      <c r="S79" s="339"/>
      <c r="T79" s="339"/>
      <c r="U79" s="339"/>
      <c r="V79" s="339"/>
      <c r="W79" s="339"/>
      <c r="X79" s="339"/>
      <c r="Y79" s="339"/>
      <c r="Z79" s="339"/>
      <c r="AA79" s="339"/>
      <c r="AB79" s="339"/>
      <c r="AC79" s="339"/>
      <c r="AD79" s="339"/>
      <c r="AE79" s="348"/>
    </row>
    <row r="80" spans="1:31" outlineLevel="1" x14ac:dyDescent="0.25">
      <c r="A80" s="113"/>
      <c r="B80" s="115"/>
      <c r="C80" s="103"/>
      <c r="D80" s="112"/>
      <c r="E80" s="300" t="str">
        <f xml:space="preserve"> 'FS Qtr'!E57</f>
        <v>Shareholder loan principal repayment</v>
      </c>
      <c r="F80" s="300">
        <f xml:space="preserve"> 'FS Qtr'!F57</f>
        <v>0</v>
      </c>
      <c r="G80" s="300" t="str">
        <f xml:space="preserve"> 'FS Qtr'!G57</f>
        <v>$ 000s</v>
      </c>
      <c r="H80" s="300">
        <f xml:space="preserve"> 'FS Qtr'!H57</f>
        <v>-40450.419543910612</v>
      </c>
      <c r="I80" s="337"/>
      <c r="J80" s="375" t="str">
        <f xml:space="preserve"> IF(ABS(K80) &gt; TRK_TOL, "tu", "vw")</f>
        <v>vw</v>
      </c>
      <c r="K80" s="201">
        <f xml:space="preserve"> H80 - INDEX(M80:AE80, $J$5)</f>
        <v>0</v>
      </c>
      <c r="L80" s="331">
        <f xml:space="preserve"> IF(ABS(K80) &gt; TRK_TOL, IF(INDEX(M80:AE80, $J$5) = 0, 0, H80 / INDEX(M80:AE80, $J$5) - 1), 0)</f>
        <v>0</v>
      </c>
      <c r="M80" s="348"/>
      <c r="N80" s="339">
        <v>-40450.419543910612</v>
      </c>
      <c r="O80" s="339">
        <v>-48328.64866746404</v>
      </c>
      <c r="P80" s="339">
        <v>-48331.840117047825</v>
      </c>
      <c r="Q80" s="339"/>
      <c r="R80" s="339"/>
      <c r="S80" s="339"/>
      <c r="T80" s="339"/>
      <c r="U80" s="339"/>
      <c r="V80" s="339"/>
      <c r="W80" s="339"/>
      <c r="X80" s="339"/>
      <c r="Y80" s="339"/>
      <c r="Z80" s="339"/>
      <c r="AA80" s="339"/>
      <c r="AB80" s="339"/>
      <c r="AC80" s="339"/>
      <c r="AD80" s="339"/>
      <c r="AE80" s="348"/>
    </row>
    <row r="81" spans="1:31" outlineLevel="1" x14ac:dyDescent="0.25">
      <c r="A81" s="113"/>
      <c r="B81" s="115"/>
      <c r="C81" s="103"/>
      <c r="D81" s="112"/>
      <c r="E81" s="629" t="str">
        <f xml:space="preserve"> 'FS Qtr'!E58</f>
        <v>Cashflow available for share capital redemption</v>
      </c>
      <c r="F81" s="629">
        <f xml:space="preserve"> 'FS Qtr'!F58</f>
        <v>0</v>
      </c>
      <c r="G81" s="629" t="str">
        <f xml:space="preserve"> 'FS Qtr'!G58</f>
        <v>$ 000s</v>
      </c>
      <c r="H81" s="629">
        <f xml:space="preserve"> 'FS Qtr'!H58</f>
        <v>33482.478723585431</v>
      </c>
      <c r="I81" s="342"/>
      <c r="J81" s="377" t="str">
        <f t="shared" ref="J81" si="29" xml:space="preserve"> IF(ABS(K81) &gt; TRK_TOL, "tu", "vw")</f>
        <v>vw</v>
      </c>
      <c r="K81" s="343">
        <f xml:space="preserve"> H81 - INDEX(M81:AE81, $J$5)</f>
        <v>0</v>
      </c>
      <c r="L81" s="344">
        <f t="shared" ref="L81" si="30" xml:space="preserve"> IF(ABS(K81) &gt; TRK_TOL, IF(INDEX(M81:AE81, $J$5) = 0, 0, H81 / INDEX(M81:AE81, $J$5) - 1), 0)</f>
        <v>0</v>
      </c>
      <c r="M81" s="345"/>
      <c r="N81" s="346">
        <v>33482.478723585431</v>
      </c>
      <c r="O81" s="346">
        <v>36451.684051879383</v>
      </c>
      <c r="P81" s="346">
        <v>36453.961648100798</v>
      </c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5"/>
    </row>
    <row r="82" spans="1:31" outlineLevel="1" x14ac:dyDescent="0.25">
      <c r="A82" s="113"/>
      <c r="B82" s="115"/>
      <c r="C82" s="103"/>
      <c r="D82" s="112"/>
      <c r="E82" s="245"/>
      <c r="F82" s="245"/>
      <c r="G82" s="245"/>
      <c r="H82" s="245"/>
      <c r="I82" s="337"/>
      <c r="J82" s="375"/>
      <c r="K82" s="201"/>
      <c r="L82" s="331"/>
      <c r="M82" s="348"/>
      <c r="N82" s="339"/>
      <c r="O82" s="339"/>
      <c r="P82" s="339"/>
      <c r="Q82" s="339"/>
      <c r="R82" s="339"/>
      <c r="S82" s="339"/>
      <c r="T82" s="339"/>
      <c r="U82" s="339"/>
      <c r="V82" s="339"/>
      <c r="W82" s="339"/>
      <c r="X82" s="339"/>
      <c r="Y82" s="339"/>
      <c r="Z82" s="339"/>
      <c r="AA82" s="339"/>
      <c r="AB82" s="339"/>
      <c r="AC82" s="339"/>
      <c r="AD82" s="339"/>
      <c r="AE82" s="348"/>
    </row>
    <row r="83" spans="1:31" outlineLevel="1" x14ac:dyDescent="0.25">
      <c r="A83" s="113"/>
      <c r="B83" s="115"/>
      <c r="C83" s="122"/>
      <c r="D83" s="112"/>
      <c r="E83" s="300" t="str">
        <f xml:space="preserve"> 'FS Qtr'!E60</f>
        <v>Share capital redemption</v>
      </c>
      <c r="F83" s="300">
        <f xml:space="preserve"> 'FS Qtr'!F$60</f>
        <v>0</v>
      </c>
      <c r="G83" s="300" t="str">
        <f xml:space="preserve"> 'FS Qtr'!G$60</f>
        <v>$ 000s</v>
      </c>
      <c r="H83" s="300">
        <f xml:space="preserve"> 'FS Qtr'!H$60</f>
        <v>-100</v>
      </c>
      <c r="I83" s="337"/>
      <c r="J83" s="378" t="str">
        <f xml:space="preserve"> IF(ABS(K83) &gt; TRK_TOL, "tu", "vw")</f>
        <v>vw</v>
      </c>
      <c r="K83" s="201">
        <f xml:space="preserve"> H83 - INDEX(M83:AE83, $J$5)</f>
        <v>0</v>
      </c>
      <c r="L83" s="331">
        <f xml:space="preserve"> IF(ABS(K83) &gt; TRK_TOL, IF(INDEX(M83:AE83, $J$5) = 0, 0, H83 / INDEX(M83:AE83, $J$5) - 1), 0)</f>
        <v>0</v>
      </c>
      <c r="M83" s="350"/>
      <c r="N83" s="339">
        <v>-100</v>
      </c>
      <c r="O83" s="339">
        <v>-100</v>
      </c>
      <c r="P83" s="339">
        <v>-100</v>
      </c>
      <c r="Q83" s="339">
        <v>-30681.023217528222</v>
      </c>
      <c r="R83" s="339">
        <v>-29875.367985866316</v>
      </c>
      <c r="S83" s="339">
        <v>-16288.636057871059</v>
      </c>
      <c r="T83" s="339">
        <v>-15804.35946848923</v>
      </c>
      <c r="U83" s="339">
        <v>-33418.670005640502</v>
      </c>
      <c r="V83" s="339">
        <v>-30136.448804723463</v>
      </c>
      <c r="W83" s="339">
        <v>-32720.331576920085</v>
      </c>
      <c r="X83" s="339">
        <v>-32890.41112008685</v>
      </c>
      <c r="Y83" s="339">
        <v>-33108.683694473206</v>
      </c>
      <c r="Z83" s="339">
        <v>-36755.42273744398</v>
      </c>
      <c r="AA83" s="339">
        <v>-32432.20449076168</v>
      </c>
      <c r="AB83" s="339">
        <v>-100000</v>
      </c>
      <c r="AC83" s="339">
        <v>-100000</v>
      </c>
      <c r="AD83" s="339">
        <v>-100000</v>
      </c>
      <c r="AE83" s="350"/>
    </row>
    <row r="84" spans="1:31" outlineLevel="1" x14ac:dyDescent="0.25">
      <c r="A84" s="113"/>
      <c r="B84" s="115"/>
      <c r="C84" s="122"/>
      <c r="D84" s="112"/>
      <c r="E84" s="220" t="str">
        <f xml:space="preserve"> 'FS Qtr'!E61</f>
        <v>Cash flow available for dividends</v>
      </c>
      <c r="F84" s="220">
        <f xml:space="preserve"> 'FS Qtr'!F$61</f>
        <v>0</v>
      </c>
      <c r="G84" s="220" t="str">
        <f xml:space="preserve"> 'FS Qtr'!G$61</f>
        <v>$ 000s</v>
      </c>
      <c r="H84" s="220">
        <f xml:space="preserve"> 'FS Qtr'!H$61</f>
        <v>33382.478723585431</v>
      </c>
      <c r="I84" s="380"/>
      <c r="J84" s="377" t="str">
        <f t="shared" ref="J84" si="31" xml:space="preserve"> IF(ABS(K84) &gt; TRK_TOL, "tu", "vw")</f>
        <v>vw</v>
      </c>
      <c r="K84" s="343">
        <f xml:space="preserve"> H84 - INDEX(M84:AE84, $J$5)</f>
        <v>0</v>
      </c>
      <c r="L84" s="344">
        <f t="shared" ref="L84" si="32" xml:space="preserve"> IF(ABS(K84) &gt; TRK_TOL, IF(INDEX(M84:AE84, $J$5) = 0, 0, H84 / INDEX(M84:AE84, $J$5) - 1), 0)</f>
        <v>0</v>
      </c>
      <c r="M84" s="345"/>
      <c r="N84" s="346">
        <v>33382.478723585431</v>
      </c>
      <c r="O84" s="346">
        <v>36351.684051879383</v>
      </c>
      <c r="P84" s="346">
        <v>36353.961648100798</v>
      </c>
      <c r="Q84" s="346">
        <v>91902.084125680281</v>
      </c>
      <c r="R84" s="346">
        <v>95022.75645993794</v>
      </c>
      <c r="S84" s="346">
        <v>148343.63078424879</v>
      </c>
      <c r="T84" s="346">
        <v>148345.21702663956</v>
      </c>
      <c r="U84" s="346">
        <v>154846.73264037617</v>
      </c>
      <c r="V84" s="346">
        <v>135089.07525949075</v>
      </c>
      <c r="W84" s="346">
        <v>137335.11101667481</v>
      </c>
      <c r="X84" s="346">
        <v>138963.17846677118</v>
      </c>
      <c r="Y84" s="346">
        <v>138760.62155450662</v>
      </c>
      <c r="Z84" s="346">
        <v>139191.2938253821</v>
      </c>
      <c r="AA84" s="346">
        <v>217459.01701467705</v>
      </c>
      <c r="AB84" s="346">
        <v>233909.67882059299</v>
      </c>
      <c r="AC84" s="346">
        <v>237738.64458162984</v>
      </c>
      <c r="AD84" s="346">
        <v>230080.71305955591</v>
      </c>
      <c r="AE84" s="345"/>
    </row>
    <row r="85" spans="1:31" outlineLevel="1" x14ac:dyDescent="0.25">
      <c r="A85" s="113"/>
      <c r="B85" s="115"/>
      <c r="C85" s="122"/>
      <c r="D85" s="112"/>
      <c r="E85" s="245"/>
      <c r="F85" s="245"/>
      <c r="G85" s="245"/>
      <c r="H85" s="245"/>
      <c r="I85" s="337"/>
      <c r="J85" s="378"/>
      <c r="K85" s="201"/>
      <c r="L85" s="331"/>
      <c r="M85" s="350"/>
      <c r="N85" s="339"/>
      <c r="O85" s="339"/>
      <c r="P85" s="339"/>
      <c r="Q85" s="339"/>
      <c r="R85" s="339"/>
      <c r="S85" s="339"/>
      <c r="T85" s="339"/>
      <c r="U85" s="339"/>
      <c r="V85" s="339"/>
      <c r="W85" s="339"/>
      <c r="X85" s="339"/>
      <c r="Y85" s="339"/>
      <c r="Z85" s="339"/>
      <c r="AA85" s="339"/>
      <c r="AB85" s="339"/>
      <c r="AC85" s="339"/>
      <c r="AD85" s="339"/>
      <c r="AE85" s="350"/>
    </row>
    <row r="86" spans="1:31" outlineLevel="1" x14ac:dyDescent="0.25">
      <c r="A86" s="113"/>
      <c r="B86" s="115"/>
      <c r="C86" s="122"/>
      <c r="D86" s="112"/>
      <c r="E86" s="300" t="str">
        <f xml:space="preserve"> 'FS Qtr'!E63</f>
        <v>Dividends paid</v>
      </c>
      <c r="F86" s="300">
        <f xml:space="preserve"> 'FS Qtr'!F$63</f>
        <v>0</v>
      </c>
      <c r="G86" s="300" t="str">
        <f xml:space="preserve"> 'FS Qtr'!G$63</f>
        <v>$ 000s</v>
      </c>
      <c r="H86" s="300">
        <f xml:space="preserve"> 'FS Qtr'!H$63</f>
        <v>-32995.071773845564</v>
      </c>
      <c r="I86" s="337"/>
      <c r="J86" s="378" t="str">
        <f xml:space="preserve"> IF(ABS(K86) &gt; TRK_TOL, "tu", "vw")</f>
        <v>vw</v>
      </c>
      <c r="K86" s="201">
        <f xml:space="preserve"> H86 - INDEX(M86:AE86, $J$5)</f>
        <v>0</v>
      </c>
      <c r="L86" s="331">
        <f xml:space="preserve"> IF(ABS(K86) &gt; TRK_TOL, IF(INDEX(M86:AE86, $J$5) = 0, 0, H86 / INDEX(M86:AE86, $J$5) - 1), 0)</f>
        <v>0</v>
      </c>
      <c r="M86" s="350"/>
      <c r="N86" s="339">
        <v>-32995.071773845564</v>
      </c>
      <c r="O86" s="339">
        <v>-36351.68405187934</v>
      </c>
      <c r="P86" s="339">
        <v>-36353.961508478402</v>
      </c>
      <c r="Q86" s="339">
        <v>-91902.084125680281</v>
      </c>
      <c r="R86" s="339">
        <v>-95022.756459937911</v>
      </c>
      <c r="S86" s="339">
        <v>-148343.63078424882</v>
      </c>
      <c r="T86" s="339">
        <v>-148345.21702663964</v>
      </c>
      <c r="U86" s="339">
        <v>-154846.73264036645</v>
      </c>
      <c r="V86" s="339">
        <v>-135089.07525949078</v>
      </c>
      <c r="W86" s="339">
        <v>-137335.11101667475</v>
      </c>
      <c r="X86" s="339">
        <v>-138963.17846677112</v>
      </c>
      <c r="Y86" s="339">
        <v>-138760.62155450636</v>
      </c>
      <c r="Z86" s="339">
        <v>-139191.2938253819</v>
      </c>
      <c r="AA86" s="339">
        <v>-217459.01701467659</v>
      </c>
      <c r="AB86" s="339">
        <v>-233909.67882059276</v>
      </c>
      <c r="AC86" s="339">
        <v>-237738.64458162984</v>
      </c>
      <c r="AD86" s="339">
        <v>-230080.71305955577</v>
      </c>
      <c r="AE86" s="350"/>
    </row>
    <row r="87" spans="1:31" outlineLevel="1" x14ac:dyDescent="0.25">
      <c r="A87" s="113"/>
      <c r="B87" s="115"/>
      <c r="C87" s="122"/>
      <c r="D87" s="112"/>
      <c r="E87" s="220" t="str">
        <f xml:space="preserve"> 'FS Qtr'!E64</f>
        <v>Net cash flow</v>
      </c>
      <c r="F87" s="220">
        <f xml:space="preserve"> 'FS Qtr'!F$64</f>
        <v>0</v>
      </c>
      <c r="G87" s="220" t="str">
        <f xml:space="preserve"> 'FS Qtr'!G$64</f>
        <v>$ 000s</v>
      </c>
      <c r="H87" s="220">
        <f xml:space="preserve"> 'FS Qtr'!H$64</f>
        <v>387.40694973988292</v>
      </c>
      <c r="I87" s="342"/>
      <c r="J87" s="377" t="str">
        <f t="shared" ref="J87" si="33" xml:space="preserve"> IF(ABS(K87) &gt; TRK_TOL, "tu", "vw")</f>
        <v>vw</v>
      </c>
      <c r="K87" s="343">
        <f xml:space="preserve"> H87 - INDEX(M87:AE87, $J$5)</f>
        <v>0</v>
      </c>
      <c r="L87" s="344">
        <f t="shared" ref="L87" si="34" xml:space="preserve"> IF(ABS(K87) &gt; TRK_TOL, IF(INDEX(M87:AE87, $J$5) = 0, 0, H87 / INDEX(M87:AE87, $J$5) - 1), 0)</f>
        <v>0</v>
      </c>
      <c r="M87" s="345"/>
      <c r="N87" s="346">
        <v>387.40694973988292</v>
      </c>
      <c r="O87" s="346">
        <v>-2.5376424024696257E-11</v>
      </c>
      <c r="P87" s="346">
        <v>1.3962239790998865E-4</v>
      </c>
      <c r="Q87" s="346">
        <v>-2.0014215963581394E-11</v>
      </c>
      <c r="R87" s="346">
        <v>-2.4101609596982598E-11</v>
      </c>
      <c r="S87" s="346">
        <v>-1.5395570234836161E-11</v>
      </c>
      <c r="T87" s="346">
        <v>-6.5938365878537297E-11</v>
      </c>
      <c r="U87" s="346">
        <v>9.7425072453916073E-9</v>
      </c>
      <c r="V87" s="346">
        <v>-1.0931529978329816E-11</v>
      </c>
      <c r="W87" s="346">
        <v>1.4551915228366852E-11</v>
      </c>
      <c r="X87" s="346">
        <v>3.637978807091713E-12</v>
      </c>
      <c r="Y87" s="346">
        <v>2.1736923372372985E-10</v>
      </c>
      <c r="Z87" s="346">
        <v>9.049472282640636E-11</v>
      </c>
      <c r="AA87" s="346">
        <v>3.39014150085859E-10</v>
      </c>
      <c r="AB87" s="346">
        <v>0</v>
      </c>
      <c r="AC87" s="346">
        <v>0</v>
      </c>
      <c r="AD87" s="346">
        <v>0</v>
      </c>
      <c r="AE87" s="345"/>
    </row>
    <row r="88" spans="1:31" outlineLevel="1" x14ac:dyDescent="0.25">
      <c r="A88" s="113"/>
      <c r="B88" s="115"/>
      <c r="C88" s="112"/>
      <c r="D88" s="112"/>
      <c r="E88" s="337"/>
      <c r="F88" s="337"/>
      <c r="G88" s="337"/>
      <c r="H88" s="337"/>
      <c r="I88" s="337"/>
      <c r="J88" s="379"/>
      <c r="K88" s="352"/>
      <c r="L88" s="353"/>
      <c r="M88" s="350"/>
      <c r="N88" s="339"/>
      <c r="O88" s="339"/>
      <c r="P88" s="339"/>
      <c r="Q88" s="339"/>
      <c r="R88" s="339"/>
      <c r="S88" s="339"/>
      <c r="T88" s="339"/>
      <c r="U88" s="339"/>
      <c r="V88" s="339"/>
      <c r="W88" s="339"/>
      <c r="X88" s="339"/>
      <c r="Y88" s="339"/>
      <c r="Z88" s="339"/>
      <c r="AA88" s="339"/>
      <c r="AB88" s="339"/>
      <c r="AC88" s="339"/>
      <c r="AD88" s="339"/>
      <c r="AE88" s="350"/>
    </row>
    <row r="89" spans="1:31" x14ac:dyDescent="0.25">
      <c r="A89" s="113"/>
      <c r="B89" s="115"/>
      <c r="C89" s="112"/>
      <c r="D89" s="112"/>
      <c r="E89" s="337"/>
      <c r="F89" s="337"/>
      <c r="G89" s="337"/>
      <c r="H89" s="337"/>
      <c r="I89" s="337"/>
      <c r="K89" s="202"/>
      <c r="L89" s="332"/>
      <c r="M89" s="348"/>
      <c r="N89" s="339"/>
      <c r="O89" s="339"/>
      <c r="P89" s="339"/>
      <c r="Q89" s="339"/>
      <c r="R89" s="339"/>
      <c r="S89" s="339"/>
      <c r="T89" s="339"/>
      <c r="U89" s="339"/>
      <c r="V89" s="339"/>
      <c r="W89" s="339"/>
      <c r="X89" s="339"/>
      <c r="Y89" s="339"/>
      <c r="Z89" s="339"/>
      <c r="AA89" s="339"/>
      <c r="AB89" s="339"/>
      <c r="AC89" s="339"/>
      <c r="AD89" s="339"/>
      <c r="AE89" s="348"/>
    </row>
    <row r="90" spans="1:31" x14ac:dyDescent="0.25">
      <c r="A90" s="102" t="s">
        <v>101</v>
      </c>
      <c r="B90" s="112"/>
      <c r="C90" s="112"/>
      <c r="D90" s="112"/>
      <c r="E90" s="351"/>
      <c r="F90" s="354"/>
      <c r="G90" s="351"/>
      <c r="H90" s="351"/>
      <c r="I90" s="351"/>
      <c r="J90" s="373"/>
      <c r="K90" s="203"/>
      <c r="L90" s="333"/>
      <c r="M90" s="348"/>
      <c r="N90" s="355"/>
      <c r="O90" s="355"/>
      <c r="P90" s="355"/>
      <c r="Q90" s="355"/>
      <c r="R90" s="355"/>
      <c r="S90" s="355"/>
      <c r="T90" s="355"/>
      <c r="U90" s="355"/>
      <c r="V90" s="355"/>
      <c r="W90" s="355"/>
      <c r="X90" s="355"/>
      <c r="Y90" s="355"/>
      <c r="Z90" s="355"/>
      <c r="AA90" s="355"/>
      <c r="AB90" s="355"/>
      <c r="AC90" s="355"/>
      <c r="AD90" s="355"/>
      <c r="AE90" s="348"/>
    </row>
    <row r="91" spans="1:31" x14ac:dyDescent="0.25">
      <c r="A91" s="113"/>
      <c r="B91" s="115"/>
      <c r="C91" s="112"/>
      <c r="D91" s="112"/>
      <c r="E91" s="337"/>
      <c r="F91" s="337"/>
      <c r="G91" s="337"/>
      <c r="H91" s="337"/>
      <c r="I91" s="337"/>
      <c r="K91" s="202"/>
      <c r="L91" s="332"/>
      <c r="M91" s="348"/>
      <c r="N91" s="339"/>
      <c r="O91" s="339"/>
      <c r="P91" s="339"/>
      <c r="Q91" s="339"/>
      <c r="R91" s="339"/>
      <c r="S91" s="339"/>
      <c r="T91" s="339"/>
      <c r="U91" s="339"/>
      <c r="V91" s="339"/>
      <c r="W91" s="339"/>
      <c r="X91" s="339"/>
      <c r="Y91" s="339"/>
      <c r="Z91" s="339"/>
      <c r="AA91" s="339"/>
      <c r="AB91" s="339"/>
      <c r="AC91" s="339"/>
      <c r="AD91" s="339"/>
      <c r="AE91" s="348"/>
    </row>
    <row r="92" spans="1:31" outlineLevel="1" x14ac:dyDescent="0.25">
      <c r="A92" s="126"/>
      <c r="B92" s="126"/>
      <c r="C92" s="127"/>
      <c r="D92" s="128"/>
      <c r="E92" s="205" t="s">
        <v>71</v>
      </c>
      <c r="F92" s="356"/>
      <c r="G92" s="357"/>
      <c r="H92" s="358">
        <f ca="1" xml:space="preserve"> NOW()</f>
        <v>44951.696765277775</v>
      </c>
      <c r="I92" s="351"/>
      <c r="K92" s="203"/>
      <c r="L92" s="333"/>
      <c r="M92" s="348"/>
      <c r="N92" s="359">
        <v>44098.834025115742</v>
      </c>
      <c r="O92" s="359">
        <v>44062.455770717592</v>
      </c>
      <c r="P92" s="359">
        <v>44060.714747685182</v>
      </c>
      <c r="Q92" s="359">
        <v>44060.379426041669</v>
      </c>
      <c r="R92" s="359">
        <v>44060.377315393518</v>
      </c>
      <c r="S92" s="359">
        <v>44059.808585648148</v>
      </c>
      <c r="T92" s="359">
        <v>44059.789861689816</v>
      </c>
      <c r="U92" s="359">
        <v>44059.778008564812</v>
      </c>
      <c r="V92" s="359">
        <v>44058.699784722223</v>
      </c>
      <c r="W92" s="359">
        <v>44050.329445949072</v>
      </c>
      <c r="X92" s="359">
        <v>43948.842308564817</v>
      </c>
      <c r="Y92" s="359">
        <v>43948.826948726855</v>
      </c>
      <c r="Z92" s="359">
        <v>43948.598897685188</v>
      </c>
      <c r="AA92" s="359">
        <v>43928.433772453704</v>
      </c>
      <c r="AB92" s="359">
        <v>43915.310571296293</v>
      </c>
      <c r="AC92" s="359">
        <v>43915.310834143522</v>
      </c>
      <c r="AD92" s="359">
        <v>43915.311705324071</v>
      </c>
      <c r="AE92" s="348"/>
    </row>
    <row r="93" spans="1:31" outlineLevel="1" x14ac:dyDescent="0.25">
      <c r="A93" s="102"/>
      <c r="B93" s="102"/>
      <c r="C93" s="103"/>
      <c r="D93" s="112"/>
      <c r="E93" s="360" t="s">
        <v>102</v>
      </c>
      <c r="F93" s="356"/>
      <c r="G93" s="360"/>
      <c r="H93" s="361" t="str">
        <f ca="1" xml:space="preserve"> MID(CELL("filename",$A$1), SEARCH("[", CELL("filename",$A$1)) + 1, SEARCH("]", CELL("filename",$A$1)) - SEARCH("[", CELL("filename",$A$1)) - 1)</f>
        <v>CPFM_2.11_END_.xlsm</v>
      </c>
      <c r="I93" s="351"/>
      <c r="K93" s="203"/>
      <c r="L93" s="333"/>
      <c r="M93" s="348"/>
      <c r="N93" s="362" t="s">
        <v>718</v>
      </c>
      <c r="O93" s="362" t="s">
        <v>576</v>
      </c>
      <c r="P93" s="362" t="s">
        <v>547</v>
      </c>
      <c r="Q93" s="362" t="s">
        <v>489</v>
      </c>
      <c r="R93" s="362" t="s">
        <v>489</v>
      </c>
      <c r="S93" s="362" t="s">
        <v>477</v>
      </c>
      <c r="T93" s="362" t="s">
        <v>465</v>
      </c>
      <c r="U93" s="362" t="s">
        <v>461</v>
      </c>
      <c r="V93" s="362" t="s">
        <v>383</v>
      </c>
      <c r="W93" s="362" t="s">
        <v>360</v>
      </c>
      <c r="X93" s="362" t="s">
        <v>340</v>
      </c>
      <c r="Y93" s="362" t="s">
        <v>340</v>
      </c>
      <c r="Z93" s="362" t="s">
        <v>303</v>
      </c>
      <c r="AA93" s="362" t="s">
        <v>276</v>
      </c>
      <c r="AB93" s="362" t="s">
        <v>182</v>
      </c>
      <c r="AC93" s="362" t="s">
        <v>182</v>
      </c>
      <c r="AD93" s="362" t="s">
        <v>182</v>
      </c>
      <c r="AE93" s="348"/>
    </row>
    <row r="94" spans="1:31" outlineLevel="1" x14ac:dyDescent="0.25">
      <c r="A94" s="102"/>
      <c r="B94" s="102"/>
      <c r="C94" s="103"/>
      <c r="D94" s="113"/>
      <c r="E94" s="363"/>
      <c r="F94" s="354"/>
      <c r="G94" s="351"/>
      <c r="H94" s="351"/>
      <c r="I94" s="351"/>
      <c r="J94" s="373"/>
      <c r="K94" s="203"/>
      <c r="L94" s="333"/>
      <c r="M94" s="348"/>
      <c r="N94" s="351"/>
      <c r="O94" s="351"/>
      <c r="P94" s="351"/>
      <c r="Q94" s="351"/>
      <c r="R94" s="351"/>
      <c r="S94" s="351"/>
      <c r="T94" s="351"/>
      <c r="U94" s="351"/>
      <c r="V94" s="351"/>
      <c r="W94" s="351"/>
      <c r="X94" s="351"/>
      <c r="Y94" s="351"/>
      <c r="Z94" s="351"/>
      <c r="AA94" s="351"/>
      <c r="AB94" s="351"/>
      <c r="AC94" s="351"/>
      <c r="AD94" s="351"/>
      <c r="AE94" s="348"/>
    </row>
    <row r="95" spans="1:31" x14ac:dyDescent="0.25">
      <c r="A95" s="102"/>
      <c r="B95" s="102"/>
      <c r="C95" s="103"/>
      <c r="D95" s="113"/>
      <c r="E95" s="363"/>
      <c r="F95" s="354"/>
      <c r="G95" s="351"/>
      <c r="H95" s="351"/>
      <c r="I95" s="351"/>
      <c r="J95" s="373"/>
      <c r="K95" s="203"/>
      <c r="L95" s="333"/>
      <c r="M95" s="348"/>
      <c r="N95" s="351"/>
      <c r="O95" s="351"/>
      <c r="P95" s="351"/>
      <c r="Q95" s="351"/>
      <c r="R95" s="351"/>
      <c r="S95" s="351"/>
      <c r="T95" s="351"/>
      <c r="U95" s="351"/>
      <c r="V95" s="351"/>
      <c r="W95" s="351"/>
      <c r="X95" s="351"/>
      <c r="Y95" s="351"/>
      <c r="Z95" s="351"/>
      <c r="AA95" s="351"/>
      <c r="AB95" s="351"/>
      <c r="AC95" s="351"/>
      <c r="AD95" s="351"/>
      <c r="AE95" s="348"/>
    </row>
    <row r="96" spans="1:31" x14ac:dyDescent="0.25">
      <c r="A96" s="271"/>
      <c r="B96" s="271"/>
      <c r="C96" s="272"/>
      <c r="D96" s="273"/>
      <c r="E96" s="364" t="s">
        <v>67</v>
      </c>
      <c r="F96" s="365"/>
      <c r="G96" s="366"/>
      <c r="H96" s="366"/>
      <c r="I96" s="367"/>
      <c r="J96" s="374" t="s">
        <v>72</v>
      </c>
      <c r="K96" s="338"/>
      <c r="L96" s="368"/>
      <c r="M96" s="348"/>
      <c r="N96" s="369"/>
      <c r="O96" s="369"/>
      <c r="P96" s="369"/>
      <c r="Q96" s="369"/>
      <c r="R96" s="369"/>
      <c r="S96" s="369"/>
      <c r="T96" s="369"/>
      <c r="U96" s="369"/>
      <c r="V96" s="369"/>
      <c r="W96" s="369"/>
      <c r="X96" s="369"/>
      <c r="Y96" s="369"/>
      <c r="Z96" s="369"/>
      <c r="AA96" s="369"/>
      <c r="AB96" s="369"/>
      <c r="AC96" s="369"/>
      <c r="AD96" s="369"/>
      <c r="AE96" s="348"/>
    </row>
    <row r="97" spans="5:31" x14ac:dyDescent="0.25">
      <c r="E97" s="360"/>
      <c r="F97" s="360"/>
      <c r="G97" s="360"/>
      <c r="H97" s="360"/>
      <c r="I97" s="351"/>
      <c r="K97" s="202"/>
      <c r="L97" s="332"/>
      <c r="M97" s="348"/>
      <c r="N97" s="360"/>
      <c r="O97" s="360"/>
      <c r="P97" s="360"/>
      <c r="Q97" s="360"/>
      <c r="R97" s="360"/>
      <c r="S97" s="360"/>
      <c r="T97" s="360"/>
      <c r="U97" s="360"/>
      <c r="V97" s="360"/>
      <c r="W97" s="360"/>
      <c r="X97" s="360"/>
      <c r="Y97" s="360"/>
      <c r="Z97" s="360"/>
      <c r="AA97" s="360"/>
      <c r="AB97" s="360"/>
      <c r="AC97" s="360"/>
      <c r="AD97" s="360"/>
      <c r="AE97" s="348"/>
    </row>
  </sheetData>
  <conditionalFormatting sqref="J8 J32:J36 J83 J38:J40 J85:J86">
    <cfRule type="cellIs" dxfId="72" priority="49" operator="equal">
      <formula>"tu"</formula>
    </cfRule>
  </conditionalFormatting>
  <conditionalFormatting sqref="J11 J13:J15">
    <cfRule type="cellIs" dxfId="71" priority="48" operator="equal">
      <formula>"tu"</formula>
    </cfRule>
  </conditionalFormatting>
  <conditionalFormatting sqref="J44:J45 J47:J48">
    <cfRule type="cellIs" dxfId="70" priority="47" operator="equal">
      <formula>"tu"</formula>
    </cfRule>
  </conditionalFormatting>
  <conditionalFormatting sqref="J54 J74 J68:J69 J56:J59 J82 J78">
    <cfRule type="cellIs" dxfId="69" priority="42" operator="equal">
      <formula>"tu"</formula>
    </cfRule>
  </conditionalFormatting>
  <conditionalFormatting sqref="J70">
    <cfRule type="cellIs" dxfId="68" priority="36" operator="equal">
      <formula>"tu"</formula>
    </cfRule>
  </conditionalFormatting>
  <conditionalFormatting sqref="J43">
    <cfRule type="cellIs" dxfId="67" priority="34" operator="equal">
      <formula>"tu"</formula>
    </cfRule>
  </conditionalFormatting>
  <conditionalFormatting sqref="J46">
    <cfRule type="cellIs" dxfId="66" priority="33" operator="equal">
      <formula>"tu"</formula>
    </cfRule>
  </conditionalFormatting>
  <conditionalFormatting sqref="J49">
    <cfRule type="cellIs" dxfId="65" priority="32" operator="equal">
      <formula>"tu"</formula>
    </cfRule>
  </conditionalFormatting>
  <conditionalFormatting sqref="J37">
    <cfRule type="cellIs" dxfId="64" priority="31" operator="equal">
      <formula>"tu"</formula>
    </cfRule>
  </conditionalFormatting>
  <conditionalFormatting sqref="J60:J61 J64 J66">
    <cfRule type="cellIs" dxfId="63" priority="30" operator="equal">
      <formula>"tu"</formula>
    </cfRule>
  </conditionalFormatting>
  <conditionalFormatting sqref="J67">
    <cfRule type="cellIs" dxfId="62" priority="29" operator="equal">
      <formula>"tu"</formula>
    </cfRule>
  </conditionalFormatting>
  <conditionalFormatting sqref="J55">
    <cfRule type="cellIs" dxfId="61" priority="28" operator="equal">
      <formula>"tu"</formula>
    </cfRule>
  </conditionalFormatting>
  <conditionalFormatting sqref="J62">
    <cfRule type="cellIs" dxfId="60" priority="27" operator="equal">
      <formula>"tu"</formula>
    </cfRule>
  </conditionalFormatting>
  <conditionalFormatting sqref="J10">
    <cfRule type="cellIs" dxfId="59" priority="25" operator="equal">
      <formula>"tu"</formula>
    </cfRule>
  </conditionalFormatting>
  <conditionalFormatting sqref="J25">
    <cfRule type="cellIs" dxfId="58" priority="24" operator="equal">
      <formula>"tu"</formula>
    </cfRule>
  </conditionalFormatting>
  <conditionalFormatting sqref="J26 J28">
    <cfRule type="cellIs" dxfId="57" priority="23" operator="equal">
      <formula>"tu"</formula>
    </cfRule>
  </conditionalFormatting>
  <conditionalFormatting sqref="J27">
    <cfRule type="cellIs" dxfId="56" priority="21" operator="equal">
      <formula>"tu"</formula>
    </cfRule>
  </conditionalFormatting>
  <conditionalFormatting sqref="J42">
    <cfRule type="cellIs" dxfId="55" priority="20" operator="equal">
      <formula>"tu"</formula>
    </cfRule>
  </conditionalFormatting>
  <conditionalFormatting sqref="J79">
    <cfRule type="cellIs" dxfId="54" priority="19" operator="equal">
      <formula>"tu"</formula>
    </cfRule>
  </conditionalFormatting>
  <conditionalFormatting sqref="J80">
    <cfRule type="cellIs" dxfId="53" priority="18" operator="equal">
      <formula>"tu"</formula>
    </cfRule>
  </conditionalFormatting>
  <conditionalFormatting sqref="J65">
    <cfRule type="cellIs" dxfId="52" priority="17" operator="equal">
      <formula>"tu"</formula>
    </cfRule>
  </conditionalFormatting>
  <conditionalFormatting sqref="J73">
    <cfRule type="cellIs" dxfId="51" priority="16" operator="equal">
      <formula>"tu"</formula>
    </cfRule>
  </conditionalFormatting>
  <conditionalFormatting sqref="J81">
    <cfRule type="cellIs" dxfId="50" priority="15" operator="equal">
      <formula>"tu"</formula>
    </cfRule>
  </conditionalFormatting>
  <conditionalFormatting sqref="J84">
    <cfRule type="cellIs" dxfId="49" priority="14" operator="equal">
      <formula>"tu"</formula>
    </cfRule>
  </conditionalFormatting>
  <conditionalFormatting sqref="J87">
    <cfRule type="cellIs" dxfId="48" priority="13" operator="equal">
      <formula>"tu"</formula>
    </cfRule>
  </conditionalFormatting>
  <conditionalFormatting sqref="J75">
    <cfRule type="cellIs" dxfId="47" priority="12" operator="equal">
      <formula>"tu"</formula>
    </cfRule>
  </conditionalFormatting>
  <conditionalFormatting sqref="J76">
    <cfRule type="cellIs" dxfId="46" priority="11" operator="equal">
      <formula>"tu"</formula>
    </cfRule>
  </conditionalFormatting>
  <conditionalFormatting sqref="J77">
    <cfRule type="cellIs" dxfId="45" priority="10" operator="equal">
      <formula>"tu"</formula>
    </cfRule>
  </conditionalFormatting>
  <conditionalFormatting sqref="J63">
    <cfRule type="cellIs" dxfId="44" priority="9" operator="equal">
      <formula>"tu"</formula>
    </cfRule>
  </conditionalFormatting>
  <conditionalFormatting sqref="J16:J17">
    <cfRule type="cellIs" dxfId="43" priority="8" operator="equal">
      <formula>"tu"</formula>
    </cfRule>
  </conditionalFormatting>
  <conditionalFormatting sqref="J23">
    <cfRule type="cellIs" dxfId="42" priority="6" operator="equal">
      <formula>"tu"</formula>
    </cfRule>
  </conditionalFormatting>
  <conditionalFormatting sqref="J22">
    <cfRule type="cellIs" dxfId="41" priority="5" operator="equal">
      <formula>"tu"</formula>
    </cfRule>
  </conditionalFormatting>
  <conditionalFormatting sqref="J19:J20">
    <cfRule type="cellIs" dxfId="40" priority="4" operator="equal">
      <formula>"tu"</formula>
    </cfRule>
  </conditionalFormatting>
  <conditionalFormatting sqref="J41">
    <cfRule type="cellIs" dxfId="39" priority="3" operator="equal">
      <formula>"tu"</formula>
    </cfRule>
  </conditionalFormatting>
  <conditionalFormatting sqref="J71">
    <cfRule type="cellIs" dxfId="38" priority="2" operator="equal">
      <formula>"tu"</formula>
    </cfRule>
  </conditionalFormatting>
  <conditionalFormatting sqref="J72">
    <cfRule type="cellIs" dxfId="37" priority="1" operator="equal">
      <formula>"tu"</formula>
    </cfRule>
  </conditionalFormatting>
  <dataValidations disablePrompts="1"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6"/>
  <sheetViews>
    <sheetView showGridLines="0" defaultGridColor="0" colorId="22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A6" sqref="A6"/>
    </sheetView>
  </sheetViews>
  <sheetFormatPr defaultColWidth="0" defaultRowHeight="13" x14ac:dyDescent="0.25"/>
  <cols>
    <col min="1" max="1" width="1.36328125" style="85" customWidth="1"/>
    <col min="2" max="2" width="1.36328125" style="33" customWidth="1"/>
    <col min="3" max="3" width="1.36328125" style="30" customWidth="1"/>
    <col min="4" max="4" width="1.36328125" style="66" customWidth="1"/>
    <col min="5" max="5" width="40.54296875" style="32" customWidth="1"/>
    <col min="6" max="6" width="12.54296875" style="32" customWidth="1"/>
    <col min="7" max="8" width="11.54296875" style="32" customWidth="1"/>
    <col min="9" max="9" width="2.54296875" style="32" customWidth="1"/>
    <col min="10" max="16384" width="11.54296875" hidden="1"/>
  </cols>
  <sheetData>
    <row r="1" spans="1:9" ht="25" x14ac:dyDescent="0.25">
      <c r="A1" s="24" t="str">
        <f ca="1" xml:space="preserve"> RIGHT(CELL("filename", A1), LEN(CELL("filename", A1)) - SEARCH("]", CELL("filename", A1))) &amp; " - " &amp; InpC!F3</f>
        <v>Check - Base case 1</v>
      </c>
    </row>
    <row r="2" spans="1:9" x14ac:dyDescent="0.25">
      <c r="A2" s="22"/>
      <c r="B2" s="23"/>
      <c r="C2" s="42"/>
      <c r="D2" s="43"/>
      <c r="E2" s="22"/>
      <c r="F2" s="282">
        <f xml:space="preserve"> F9</f>
        <v>0</v>
      </c>
      <c r="G2" s="38" t="s">
        <v>23</v>
      </c>
      <c r="H2" s="22"/>
      <c r="I2" s="22"/>
    </row>
    <row r="3" spans="1:9" x14ac:dyDescent="0.25">
      <c r="F3" s="282">
        <f xml:space="preserve"> Output!J2</f>
        <v>0</v>
      </c>
      <c r="G3" s="86" t="s">
        <v>25</v>
      </c>
    </row>
    <row r="4" spans="1:9" x14ac:dyDescent="0.25">
      <c r="F4" s="282">
        <f xml:space="preserve"> Check!$F$25</f>
        <v>0</v>
      </c>
      <c r="G4" s="86" t="s">
        <v>24</v>
      </c>
    </row>
    <row r="5" spans="1:9" x14ac:dyDescent="0.25">
      <c r="F5" s="40" t="s">
        <v>19</v>
      </c>
      <c r="G5" s="41" t="s">
        <v>17</v>
      </c>
      <c r="H5" s="85"/>
    </row>
    <row r="7" spans="1:9" x14ac:dyDescent="0.25">
      <c r="A7" s="85" t="s">
        <v>32</v>
      </c>
    </row>
    <row r="9" spans="1:9" x14ac:dyDescent="0.25">
      <c r="E9" s="32" t="s">
        <v>33</v>
      </c>
      <c r="F9" s="282">
        <f xml:space="preserve"> SUM(F11:F20)</f>
        <v>0</v>
      </c>
      <c r="G9" s="32" t="s">
        <v>20</v>
      </c>
    </row>
    <row r="11" spans="1:9" s="196" customFormat="1" x14ac:dyDescent="0.25">
      <c r="A11" s="250"/>
      <c r="B11" s="250"/>
      <c r="C11" s="251"/>
      <c r="D11" s="252"/>
      <c r="E11" s="162" t="s">
        <v>34</v>
      </c>
      <c r="F11" s="162" t="s">
        <v>35</v>
      </c>
      <c r="G11" s="162"/>
      <c r="H11" s="162"/>
      <c r="I11" s="162"/>
    </row>
    <row r="13" spans="1:9" x14ac:dyDescent="0.25">
      <c r="E13" s="131" t="str">
        <f xml:space="preserve"> 'FS Qtr'!E$97</f>
        <v>Balance sheet check</v>
      </c>
      <c r="F13" s="282">
        <f xml:space="preserve"> 'FS Qtr'!F$97</f>
        <v>0</v>
      </c>
      <c r="G13" s="131" t="str">
        <f xml:space="preserve"> 'FS Qtr'!G$97</f>
        <v>check</v>
      </c>
    </row>
    <row r="14" spans="1:9" x14ac:dyDescent="0.25">
      <c r="E14" s="131" t="str">
        <f xml:space="preserve"> 'FS Ann'!E$97</f>
        <v>Annual balance sheet check</v>
      </c>
      <c r="F14" s="282">
        <f xml:space="preserve"> 'FS Ann'!F$97</f>
        <v>0</v>
      </c>
      <c r="G14" s="131" t="str">
        <f xml:space="preserve"> 'FS Ann'!G$97</f>
        <v>check</v>
      </c>
    </row>
    <row r="15" spans="1:9" x14ac:dyDescent="0.25">
      <c r="E15" s="131" t="str">
        <f xml:space="preserve"> 'S&amp;U'!E$33</f>
        <v>Sources and uses check</v>
      </c>
      <c r="F15" s="282">
        <f xml:space="preserve"> 'S&amp;U'!F$33</f>
        <v>0</v>
      </c>
      <c r="G15" s="131" t="str">
        <f xml:space="preserve"> 'S&amp;U'!G$33</f>
        <v>check</v>
      </c>
    </row>
    <row r="16" spans="1:9" x14ac:dyDescent="0.25">
      <c r="E16" s="453" t="str">
        <f xml:space="preserve"> Solve!E$64</f>
        <v>Master solve check</v>
      </c>
      <c r="F16" s="282">
        <f xml:space="preserve"> Solve!F$64</f>
        <v>0</v>
      </c>
      <c r="G16" s="453" t="str">
        <f xml:space="preserve"> Solve!G$64</f>
        <v>check</v>
      </c>
    </row>
    <row r="17" spans="1:9" x14ac:dyDescent="0.25">
      <c r="E17" s="131" t="str">
        <f xml:space="preserve"> DSRA!E$86</f>
        <v>DSRA sufficiently funded check</v>
      </c>
      <c r="F17" s="282">
        <f xml:space="preserve"> DSRA!F$86</f>
        <v>0</v>
      </c>
      <c r="G17" s="131" t="str">
        <f xml:space="preserve"> DSRA!G$86</f>
        <v>check</v>
      </c>
    </row>
    <row r="18" spans="1:9" x14ac:dyDescent="0.25">
      <c r="E18" s="453" t="str">
        <f xml:space="preserve"> InpC!E$39</f>
        <v>Annual yield allocation check</v>
      </c>
      <c r="F18" s="282">
        <f xml:space="preserve"> InpC!F$39</f>
        <v>0</v>
      </c>
      <c r="G18" s="453" t="str">
        <f xml:space="preserve"> InpC!G$39</f>
        <v>check</v>
      </c>
    </row>
    <row r="19" spans="1:9" x14ac:dyDescent="0.25">
      <c r="E19" s="453"/>
      <c r="F19" s="131"/>
      <c r="G19" s="131"/>
    </row>
    <row r="20" spans="1:9" s="196" customFormat="1" x14ac:dyDescent="0.25">
      <c r="A20" s="250"/>
      <c r="B20" s="250"/>
      <c r="C20" s="251"/>
      <c r="D20" s="252"/>
      <c r="E20" s="162" t="s">
        <v>34</v>
      </c>
      <c r="F20" s="162" t="s">
        <v>36</v>
      </c>
      <c r="G20" s="162"/>
      <c r="H20" s="162"/>
      <c r="I20" s="162"/>
    </row>
    <row r="23" spans="1:9" x14ac:dyDescent="0.25">
      <c r="A23" s="85" t="s">
        <v>37</v>
      </c>
    </row>
    <row r="25" spans="1:9" x14ac:dyDescent="0.25">
      <c r="E25" s="32" t="s">
        <v>38</v>
      </c>
      <c r="F25" s="282">
        <f xml:space="preserve"> SUM(F27:F36)</f>
        <v>0</v>
      </c>
      <c r="G25" s="32" t="s">
        <v>39</v>
      </c>
    </row>
    <row r="27" spans="1:9" s="196" customFormat="1" x14ac:dyDescent="0.25">
      <c r="A27" s="250"/>
      <c r="B27" s="250"/>
      <c r="C27" s="251"/>
      <c r="D27" s="252"/>
      <c r="E27" s="162" t="s">
        <v>34</v>
      </c>
      <c r="F27" s="162" t="s">
        <v>35</v>
      </c>
      <c r="G27" s="162"/>
      <c r="H27" s="162"/>
      <c r="I27" s="162"/>
    </row>
    <row r="36" spans="1:9" s="255" customFormat="1" x14ac:dyDescent="0.25">
      <c r="A36" s="253"/>
      <c r="B36" s="253"/>
      <c r="C36" s="254"/>
      <c r="D36" s="189"/>
      <c r="E36" s="189" t="s">
        <v>34</v>
      </c>
      <c r="F36" s="189" t="s">
        <v>36</v>
      </c>
      <c r="G36" s="189"/>
      <c r="H36" s="189"/>
      <c r="I36" s="189"/>
    </row>
  </sheetData>
  <conditionalFormatting sqref="F2:F4">
    <cfRule type="cellIs" dxfId="36" priority="29" stopIfTrue="1" operator="notEqual">
      <formula>0</formula>
    </cfRule>
    <cfRule type="cellIs" dxfId="35" priority="30" stopIfTrue="1" operator="equal">
      <formula>""</formula>
    </cfRule>
  </conditionalFormatting>
  <conditionalFormatting sqref="F2:F4">
    <cfRule type="cellIs" dxfId="34" priority="31" stopIfTrue="1" operator="notEqual">
      <formula>0</formula>
    </cfRule>
    <cfRule type="cellIs" dxfId="33" priority="32" stopIfTrue="1" operator="equal">
      <formula>""</formula>
    </cfRule>
  </conditionalFormatting>
  <conditionalFormatting sqref="F9">
    <cfRule type="cellIs" dxfId="32" priority="25" stopIfTrue="1" operator="notEqual">
      <formula>0</formula>
    </cfRule>
    <cfRule type="cellIs" dxfId="31" priority="26" stopIfTrue="1" operator="equal">
      <formula>""</formula>
    </cfRule>
  </conditionalFormatting>
  <conditionalFormatting sqref="F9">
    <cfRule type="cellIs" dxfId="30" priority="27" stopIfTrue="1" operator="notEqual">
      <formula>0</formula>
    </cfRule>
    <cfRule type="cellIs" dxfId="29" priority="28" stopIfTrue="1" operator="equal">
      <formula>""</formula>
    </cfRule>
  </conditionalFormatting>
  <conditionalFormatting sqref="F25">
    <cfRule type="cellIs" dxfId="28" priority="21" stopIfTrue="1" operator="notEqual">
      <formula>0</formula>
    </cfRule>
    <cfRule type="cellIs" dxfId="27" priority="22" stopIfTrue="1" operator="equal">
      <formula>""</formula>
    </cfRule>
  </conditionalFormatting>
  <conditionalFormatting sqref="F25">
    <cfRule type="cellIs" dxfId="26" priority="23" stopIfTrue="1" operator="notEqual">
      <formula>0</formula>
    </cfRule>
    <cfRule type="cellIs" dxfId="25" priority="24" stopIfTrue="1" operator="equal">
      <formula>""</formula>
    </cfRule>
  </conditionalFormatting>
  <conditionalFormatting sqref="F13:F14">
    <cfRule type="cellIs" dxfId="24" priority="17" stopIfTrue="1" operator="notEqual">
      <formula>0</formula>
    </cfRule>
    <cfRule type="cellIs" dxfId="23" priority="18" stopIfTrue="1" operator="equal">
      <formula>""</formula>
    </cfRule>
  </conditionalFormatting>
  <conditionalFormatting sqref="F13:F14">
    <cfRule type="cellIs" dxfId="22" priority="19" stopIfTrue="1" operator="notEqual">
      <formula>0</formula>
    </cfRule>
    <cfRule type="cellIs" dxfId="21" priority="20" stopIfTrue="1" operator="equal">
      <formula>""</formula>
    </cfRule>
  </conditionalFormatting>
  <conditionalFormatting sqref="F15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15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16:F17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16:F17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18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18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GJ24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6" sqref="J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49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Tmp - Base case 1</v>
      </c>
    </row>
    <row r="2" spans="1:192" x14ac:dyDescent="0.25">
      <c r="A2" s="51"/>
      <c r="B2" s="51"/>
      <c r="C2" s="52"/>
      <c r="D2" s="53"/>
      <c r="E2" s="37" t="str">
        <f xml:space="preserve"> Time!E$25</f>
        <v>Model period ending</v>
      </c>
      <c r="F2" s="282">
        <f xml:space="preserve"> Check!$F$9</f>
        <v>0</v>
      </c>
      <c r="G2" s="38" t="s">
        <v>23</v>
      </c>
      <c r="H2" s="25"/>
      <c r="I2" s="138"/>
      <c r="J2" s="25">
        <f xml:space="preserve"> Time!J$25</f>
        <v>44196</v>
      </c>
      <c r="K2" s="25">
        <f xml:space="preserve"> Time!K$25</f>
        <v>44286</v>
      </c>
      <c r="L2" s="25">
        <f xml:space="preserve"> Time!L$25</f>
        <v>44377</v>
      </c>
      <c r="M2" s="25">
        <f xml:space="preserve"> Time!M$25</f>
        <v>44469</v>
      </c>
      <c r="N2" s="25">
        <f xml:space="preserve"> Time!N$25</f>
        <v>44561</v>
      </c>
      <c r="O2" s="25">
        <f xml:space="preserve"> Time!O$25</f>
        <v>44651</v>
      </c>
      <c r="P2" s="25">
        <f xml:space="preserve"> Time!P$25</f>
        <v>44742</v>
      </c>
      <c r="Q2" s="25">
        <f xml:space="preserve"> Time!Q$25</f>
        <v>44834</v>
      </c>
      <c r="R2" s="25">
        <f xml:space="preserve"> Time!R$25</f>
        <v>44926</v>
      </c>
      <c r="S2" s="25">
        <f xml:space="preserve"> Time!S$25</f>
        <v>45016</v>
      </c>
      <c r="T2" s="25">
        <f xml:space="preserve"> Time!T$25</f>
        <v>45107</v>
      </c>
      <c r="U2" s="25">
        <f xml:space="preserve"> Time!U$25</f>
        <v>45199</v>
      </c>
      <c r="V2" s="25">
        <f xml:space="preserve"> Time!V$25</f>
        <v>45291</v>
      </c>
      <c r="W2" s="25">
        <f xml:space="preserve"> Time!W$25</f>
        <v>45382</v>
      </c>
      <c r="X2" s="25">
        <f xml:space="preserve"> Time!X$25</f>
        <v>45473</v>
      </c>
      <c r="Y2" s="25">
        <f xml:space="preserve"> Time!Y$25</f>
        <v>45565</v>
      </c>
      <c r="Z2" s="25">
        <f xml:space="preserve"> Time!Z$25</f>
        <v>45657</v>
      </c>
      <c r="AA2" s="25">
        <f xml:space="preserve"> Time!AA$25</f>
        <v>45747</v>
      </c>
      <c r="AB2" s="25">
        <f xml:space="preserve"> Time!AB$25</f>
        <v>45838</v>
      </c>
      <c r="AC2" s="25">
        <f xml:space="preserve"> Time!AC$25</f>
        <v>45930</v>
      </c>
      <c r="AD2" s="25">
        <f xml:space="preserve"> Time!AD$25</f>
        <v>46022</v>
      </c>
      <c r="AE2" s="25">
        <f xml:space="preserve"> Time!AE$25</f>
        <v>46112</v>
      </c>
      <c r="AF2" s="25">
        <f xml:space="preserve"> Time!AF$25</f>
        <v>46203</v>
      </c>
      <c r="AG2" s="25">
        <f xml:space="preserve"> Time!AG$25</f>
        <v>46295</v>
      </c>
      <c r="AH2" s="25">
        <f xml:space="preserve"> Time!AH$25</f>
        <v>46387</v>
      </c>
      <c r="AI2" s="25">
        <f xml:space="preserve"> Time!AI$25</f>
        <v>46477</v>
      </c>
      <c r="AJ2" s="25">
        <f xml:space="preserve"> Time!AJ$25</f>
        <v>46568</v>
      </c>
      <c r="AK2" s="25">
        <f xml:space="preserve"> Time!AK$25</f>
        <v>46660</v>
      </c>
      <c r="AL2" s="25">
        <f xml:space="preserve"> Time!AL$25</f>
        <v>46752</v>
      </c>
      <c r="AM2" s="25">
        <f xml:space="preserve"> Time!AM$25</f>
        <v>46843</v>
      </c>
      <c r="AN2" s="25">
        <f xml:space="preserve"> Time!AN$25</f>
        <v>46934</v>
      </c>
      <c r="AO2" s="25">
        <f xml:space="preserve"> Time!AO$25</f>
        <v>47026</v>
      </c>
      <c r="AP2" s="25">
        <f xml:space="preserve"> Time!AP$25</f>
        <v>47118</v>
      </c>
      <c r="AQ2" s="25">
        <f xml:space="preserve"> Time!AQ$25</f>
        <v>47208</v>
      </c>
      <c r="AR2" s="25">
        <f xml:space="preserve"> Time!AR$25</f>
        <v>47299</v>
      </c>
      <c r="AS2" s="25">
        <f xml:space="preserve"> Time!AS$25</f>
        <v>47391</v>
      </c>
      <c r="AT2" s="25">
        <f xml:space="preserve"> Time!AT$25</f>
        <v>47483</v>
      </c>
      <c r="AU2" s="25">
        <f xml:space="preserve"> Time!AU$25</f>
        <v>47573</v>
      </c>
      <c r="AV2" s="25">
        <f xml:space="preserve"> Time!AV$25</f>
        <v>47664</v>
      </c>
      <c r="AW2" s="25">
        <f xml:space="preserve"> Time!AW$25</f>
        <v>47756</v>
      </c>
      <c r="AX2" s="25">
        <f xml:space="preserve"> Time!AX$25</f>
        <v>47848</v>
      </c>
      <c r="AY2" s="25">
        <f xml:space="preserve"> Time!AY$25</f>
        <v>47938</v>
      </c>
      <c r="AZ2" s="25">
        <f xml:space="preserve"> Time!AZ$25</f>
        <v>48029</v>
      </c>
      <c r="BA2" s="25">
        <f xml:space="preserve"> Time!BA$25</f>
        <v>48121</v>
      </c>
      <c r="BB2" s="25">
        <f xml:space="preserve"> Time!BB$25</f>
        <v>48213</v>
      </c>
      <c r="BC2" s="25">
        <f xml:space="preserve"> Time!BC$25</f>
        <v>48304</v>
      </c>
      <c r="BD2" s="25">
        <f xml:space="preserve"> Time!BD$25</f>
        <v>48395</v>
      </c>
      <c r="BE2" s="25">
        <f xml:space="preserve"> Time!BE$25</f>
        <v>48487</v>
      </c>
      <c r="BF2" s="25">
        <f xml:space="preserve"> Time!BF$25</f>
        <v>48579</v>
      </c>
      <c r="BG2" s="25">
        <f xml:space="preserve"> Time!BG$25</f>
        <v>48669</v>
      </c>
      <c r="BH2" s="25">
        <f xml:space="preserve"> Time!BH$25</f>
        <v>48760</v>
      </c>
      <c r="BI2" s="25">
        <f xml:space="preserve"> Time!BI$25</f>
        <v>48852</v>
      </c>
      <c r="BJ2" s="25">
        <f xml:space="preserve"> Time!BJ$25</f>
        <v>48944</v>
      </c>
      <c r="BK2" s="25">
        <f xml:space="preserve"> Time!BK$25</f>
        <v>49034</v>
      </c>
      <c r="BL2" s="25">
        <f xml:space="preserve"> Time!BL$25</f>
        <v>49125</v>
      </c>
      <c r="BM2" s="25">
        <f xml:space="preserve"> Time!BM$25</f>
        <v>49217</v>
      </c>
      <c r="BN2" s="25">
        <f xml:space="preserve"> Time!BN$25</f>
        <v>49309</v>
      </c>
      <c r="BO2" s="25">
        <f xml:space="preserve"> Time!BO$25</f>
        <v>49399</v>
      </c>
      <c r="BP2" s="25">
        <f xml:space="preserve"> Time!BP$25</f>
        <v>49490</v>
      </c>
      <c r="BQ2" s="25">
        <f xml:space="preserve"> Time!BQ$25</f>
        <v>49582</v>
      </c>
      <c r="BR2" s="25">
        <f xml:space="preserve"> Time!BR$25</f>
        <v>49674</v>
      </c>
      <c r="BS2" s="25">
        <f xml:space="preserve"> Time!BS$25</f>
        <v>49765</v>
      </c>
      <c r="BT2" s="25">
        <f xml:space="preserve"> Time!BT$25</f>
        <v>49856</v>
      </c>
      <c r="BU2" s="25">
        <f xml:space="preserve"> Time!BU$25</f>
        <v>49948</v>
      </c>
      <c r="BV2" s="25">
        <f xml:space="preserve"> Time!BV$25</f>
        <v>50040</v>
      </c>
      <c r="BW2" s="25">
        <f xml:space="preserve"> Time!BW$25</f>
        <v>50130</v>
      </c>
      <c r="BX2" s="25">
        <f xml:space="preserve"> Time!BX$25</f>
        <v>50221</v>
      </c>
      <c r="BY2" s="25">
        <f xml:space="preserve"> Time!BY$25</f>
        <v>50313</v>
      </c>
      <c r="BZ2" s="25">
        <f xml:space="preserve"> Time!BZ$25</f>
        <v>50405</v>
      </c>
      <c r="CA2" s="25">
        <f xml:space="preserve"> Time!CA$25</f>
        <v>50495</v>
      </c>
      <c r="CB2" s="25">
        <f xml:space="preserve"> Time!CB$25</f>
        <v>50586</v>
      </c>
      <c r="CC2" s="25">
        <f xml:space="preserve"> Time!CC$25</f>
        <v>50678</v>
      </c>
      <c r="CD2" s="25">
        <f xml:space="preserve"> Time!CD$25</f>
        <v>50770</v>
      </c>
      <c r="CE2" s="25">
        <f xml:space="preserve"> Time!CE$25</f>
        <v>50860</v>
      </c>
      <c r="CF2" s="25">
        <f xml:space="preserve"> Time!CF$25</f>
        <v>50951</v>
      </c>
      <c r="CG2" s="25">
        <f xml:space="preserve"> Time!CG$25</f>
        <v>51043</v>
      </c>
      <c r="CH2" s="25">
        <f xml:space="preserve"> Time!CH$25</f>
        <v>51135</v>
      </c>
      <c r="CI2" s="25">
        <f xml:space="preserve"> Time!CI$25</f>
        <v>51226</v>
      </c>
      <c r="CJ2" s="25">
        <f xml:space="preserve"> Time!CJ$25</f>
        <v>51317</v>
      </c>
      <c r="CK2" s="25">
        <f xml:space="preserve"> Time!CK$25</f>
        <v>51409</v>
      </c>
      <c r="CL2" s="25">
        <f xml:space="preserve"> Time!CL$25</f>
        <v>51501</v>
      </c>
      <c r="CM2" s="25">
        <f xml:space="preserve"> Time!CM$25</f>
        <v>51591</v>
      </c>
      <c r="CN2" s="25">
        <f xml:space="preserve"> Time!CN$25</f>
        <v>51682</v>
      </c>
      <c r="CO2" s="25">
        <f xml:space="preserve"> Time!CO$25</f>
        <v>51774</v>
      </c>
      <c r="CP2" s="25">
        <f xml:space="preserve"> Time!CP$25</f>
        <v>51866</v>
      </c>
      <c r="CQ2" s="25">
        <f xml:space="preserve"> Time!CQ$25</f>
        <v>51956</v>
      </c>
      <c r="CR2" s="25">
        <f xml:space="preserve"> Time!CR$25</f>
        <v>52047</v>
      </c>
      <c r="CS2" s="25">
        <f xml:space="preserve"> Time!CS$25</f>
        <v>52139</v>
      </c>
      <c r="CT2" s="25">
        <f xml:space="preserve"> Time!CT$25</f>
        <v>52231</v>
      </c>
      <c r="CU2" s="25">
        <f xml:space="preserve"> Time!CU$25</f>
        <v>52321</v>
      </c>
      <c r="CV2" s="25">
        <f xml:space="preserve"> Time!CV$25</f>
        <v>52412</v>
      </c>
      <c r="CW2" s="25">
        <f xml:space="preserve"> Time!CW$25</f>
        <v>52504</v>
      </c>
      <c r="CX2" s="25">
        <f xml:space="preserve"> Time!CX$25</f>
        <v>52596</v>
      </c>
      <c r="CY2" s="25">
        <f xml:space="preserve"> Time!CY$25</f>
        <v>52687</v>
      </c>
      <c r="CZ2" s="25">
        <f xml:space="preserve"> Time!CZ$25</f>
        <v>52778</v>
      </c>
      <c r="DA2" s="25">
        <f xml:space="preserve"> Time!DA$25</f>
        <v>52870</v>
      </c>
      <c r="DB2" s="25">
        <f xml:space="preserve"> Time!DB$25</f>
        <v>52962</v>
      </c>
      <c r="DC2" s="25">
        <f xml:space="preserve"> Time!DC$25</f>
        <v>53052</v>
      </c>
      <c r="DD2" s="25">
        <f xml:space="preserve"> Time!DD$25</f>
        <v>53143</v>
      </c>
      <c r="DE2" s="25">
        <f xml:space="preserve"> Time!DE$25</f>
        <v>53235</v>
      </c>
      <c r="DF2" s="25">
        <f xml:space="preserve"> Time!DF$25</f>
        <v>53327</v>
      </c>
      <c r="DG2" s="25">
        <f xml:space="preserve"> Time!DG$25</f>
        <v>53417</v>
      </c>
      <c r="DH2" s="25">
        <f xml:space="preserve"> Time!DH$25</f>
        <v>53508</v>
      </c>
      <c r="DI2" s="25">
        <f xml:space="preserve"> Time!DI$25</f>
        <v>53600</v>
      </c>
      <c r="DJ2" s="25">
        <f xml:space="preserve"> Time!DJ$25</f>
        <v>53692</v>
      </c>
      <c r="DK2" s="25">
        <f xml:space="preserve"> Time!DK$25</f>
        <v>53782</v>
      </c>
      <c r="DL2" s="25">
        <f xml:space="preserve"> Time!DL$25</f>
        <v>53873</v>
      </c>
      <c r="DM2" s="25">
        <f xml:space="preserve"> Time!DM$25</f>
        <v>53965</v>
      </c>
      <c r="DN2" s="25">
        <f xml:space="preserve"> Time!DN$25</f>
        <v>54057</v>
      </c>
      <c r="DO2" s="25">
        <f xml:space="preserve"> Time!DO$25</f>
        <v>54148</v>
      </c>
      <c r="DP2" s="25">
        <f xml:space="preserve"> Time!DP$25</f>
        <v>54239</v>
      </c>
      <c r="DQ2" s="25">
        <f xml:space="preserve"> Time!DQ$25</f>
        <v>54331</v>
      </c>
      <c r="DR2" s="25">
        <f xml:space="preserve"> Time!DR$25</f>
        <v>54423</v>
      </c>
      <c r="DS2" s="25">
        <f xml:space="preserve"> Time!DS$25</f>
        <v>54513</v>
      </c>
      <c r="DT2" s="25">
        <f xml:space="preserve"> Time!DT$25</f>
        <v>54604</v>
      </c>
      <c r="DU2" s="25">
        <f xml:space="preserve"> Time!DU$25</f>
        <v>54696</v>
      </c>
      <c r="DV2" s="25">
        <f xml:space="preserve"> Time!DV$25</f>
        <v>54788</v>
      </c>
      <c r="DW2" s="25">
        <f xml:space="preserve"> Time!DW$25</f>
        <v>54878</v>
      </c>
      <c r="DX2" s="25">
        <f xml:space="preserve"> Time!DX$25</f>
        <v>54969</v>
      </c>
      <c r="DY2" s="25">
        <f xml:space="preserve"> Time!DY$25</f>
        <v>55061</v>
      </c>
      <c r="DZ2" s="25">
        <f xml:space="preserve"> Time!DZ$25</f>
        <v>55153</v>
      </c>
      <c r="EA2" s="25">
        <f xml:space="preserve"> Time!EA$25</f>
        <v>55243</v>
      </c>
      <c r="EB2" s="25">
        <f xml:space="preserve"> Time!EB$25</f>
        <v>55334</v>
      </c>
      <c r="EC2" s="25">
        <f xml:space="preserve"> Time!EC$25</f>
        <v>55426</v>
      </c>
      <c r="ED2" s="25">
        <f xml:space="preserve"> Time!ED$25</f>
        <v>55518</v>
      </c>
      <c r="EE2" s="25">
        <f xml:space="preserve"> Time!EE$25</f>
        <v>55609</v>
      </c>
      <c r="EF2" s="25">
        <f xml:space="preserve"> Time!EF$25</f>
        <v>55700</v>
      </c>
      <c r="EG2" s="25">
        <f xml:space="preserve"> Time!EG$25</f>
        <v>55792</v>
      </c>
      <c r="EH2" s="25">
        <f xml:space="preserve"> Time!EH$25</f>
        <v>55884</v>
      </c>
      <c r="EI2" s="25">
        <f xml:space="preserve"> Time!EI$25</f>
        <v>55974</v>
      </c>
      <c r="EJ2" s="25">
        <f xml:space="preserve"> Time!EJ$25</f>
        <v>56065</v>
      </c>
      <c r="EK2" s="25">
        <f xml:space="preserve"> Time!EK$25</f>
        <v>56157</v>
      </c>
      <c r="EL2" s="25">
        <f xml:space="preserve"> Time!EL$25</f>
        <v>56249</v>
      </c>
      <c r="EM2" s="25">
        <f xml:space="preserve"> Time!EM$25</f>
        <v>56339</v>
      </c>
      <c r="EN2" s="25">
        <f xml:space="preserve"> Time!EN$25</f>
        <v>56430</v>
      </c>
      <c r="EO2" s="25">
        <f xml:space="preserve"> Time!EO$25</f>
        <v>56522</v>
      </c>
      <c r="EP2" s="25">
        <f xml:space="preserve"> Time!EP$25</f>
        <v>56614</v>
      </c>
      <c r="EQ2" s="25">
        <f xml:space="preserve"> Time!EQ$25</f>
        <v>56704</v>
      </c>
      <c r="ER2" s="25">
        <f xml:space="preserve"> Time!ER$25</f>
        <v>56795</v>
      </c>
      <c r="ES2" s="25">
        <f xml:space="preserve"> Time!ES$25</f>
        <v>56887</v>
      </c>
      <c r="ET2" s="25">
        <f xml:space="preserve"> Time!ET$25</f>
        <v>56979</v>
      </c>
      <c r="EU2" s="25">
        <f xml:space="preserve"> Time!EU$25</f>
        <v>57070</v>
      </c>
      <c r="EV2" s="25">
        <f xml:space="preserve"> Time!EV$25</f>
        <v>57161</v>
      </c>
      <c r="EW2" s="25">
        <f xml:space="preserve"> Time!EW$25</f>
        <v>57253</v>
      </c>
      <c r="EX2" s="25">
        <f xml:space="preserve"> Time!EX$25</f>
        <v>57345</v>
      </c>
      <c r="EY2" s="25">
        <f xml:space="preserve"> Time!EY$25</f>
        <v>57435</v>
      </c>
      <c r="EZ2" s="25">
        <f xml:space="preserve"> Time!EZ$25</f>
        <v>57526</v>
      </c>
      <c r="FA2" s="25">
        <f xml:space="preserve"> Time!FA$25</f>
        <v>57618</v>
      </c>
      <c r="FB2" s="25">
        <f xml:space="preserve"> Time!FB$25</f>
        <v>57710</v>
      </c>
      <c r="FC2" s="25">
        <f xml:space="preserve"> Time!FC$25</f>
        <v>57800</v>
      </c>
      <c r="FD2" s="25">
        <f xml:space="preserve"> Time!FD$25</f>
        <v>57891</v>
      </c>
      <c r="FE2" s="25">
        <f xml:space="preserve"> Time!FE$25</f>
        <v>57983</v>
      </c>
      <c r="FF2" s="25">
        <f xml:space="preserve"> Time!FF$25</f>
        <v>58075</v>
      </c>
      <c r="FG2" s="25">
        <f xml:space="preserve"> Time!FG$25</f>
        <v>58165</v>
      </c>
      <c r="FH2" s="25">
        <f xml:space="preserve"> Time!FH$25</f>
        <v>58256</v>
      </c>
      <c r="FI2" s="25">
        <f xml:space="preserve"> Time!FI$25</f>
        <v>58348</v>
      </c>
      <c r="FJ2" s="25">
        <f xml:space="preserve"> Time!FJ$25</f>
        <v>58440</v>
      </c>
      <c r="FK2" s="25">
        <f xml:space="preserve"> Time!FK$25</f>
        <v>58531</v>
      </c>
      <c r="FL2" s="25">
        <f xml:space="preserve"> Time!FL$25</f>
        <v>58622</v>
      </c>
      <c r="FM2" s="25">
        <f xml:space="preserve"> Time!FM$25</f>
        <v>58714</v>
      </c>
      <c r="FN2" s="25">
        <f xml:space="preserve"> Time!FN$25</f>
        <v>58806</v>
      </c>
      <c r="FO2" s="25">
        <f xml:space="preserve"> Time!FO$25</f>
        <v>58896</v>
      </c>
      <c r="FP2" s="25">
        <f xml:space="preserve"> Time!FP$25</f>
        <v>58987</v>
      </c>
      <c r="FQ2" s="25">
        <f xml:space="preserve"> Time!FQ$25</f>
        <v>59079</v>
      </c>
      <c r="FR2" s="25">
        <f xml:space="preserve"> Time!FR$25</f>
        <v>59171</v>
      </c>
      <c r="FS2" s="25">
        <f xml:space="preserve"> Time!FS$25</f>
        <v>59261</v>
      </c>
      <c r="FT2" s="25">
        <f xml:space="preserve"> Time!FT$25</f>
        <v>59352</v>
      </c>
      <c r="FU2" s="25">
        <f xml:space="preserve"> Time!FU$25</f>
        <v>59444</v>
      </c>
      <c r="FV2" s="25">
        <f xml:space="preserve"> Time!FV$25</f>
        <v>59536</v>
      </c>
      <c r="FW2" s="25">
        <f xml:space="preserve"> Time!FW$25</f>
        <v>59626</v>
      </c>
      <c r="FX2" s="25">
        <f xml:space="preserve"> Time!FX$25</f>
        <v>59717</v>
      </c>
      <c r="FY2" s="25">
        <f xml:space="preserve"> Time!FY$25</f>
        <v>59809</v>
      </c>
      <c r="FZ2" s="25">
        <f xml:space="preserve"> Time!FZ$25</f>
        <v>59901</v>
      </c>
      <c r="GA2" s="25">
        <f xml:space="preserve"> Time!GA$25</f>
        <v>59992</v>
      </c>
      <c r="GB2" s="25">
        <f xml:space="preserve"> Time!GB$25</f>
        <v>60083</v>
      </c>
      <c r="GC2" s="25">
        <f xml:space="preserve"> Time!GC$25</f>
        <v>60175</v>
      </c>
      <c r="GD2" s="25">
        <f xml:space="preserve"> Time!GD$25</f>
        <v>60267</v>
      </c>
      <c r="GE2" s="25">
        <f xml:space="preserve"> Time!GE$25</f>
        <v>60357</v>
      </c>
      <c r="GF2" s="25">
        <f xml:space="preserve"> Time!GF$25</f>
        <v>60448</v>
      </c>
      <c r="GG2" s="25">
        <f xml:space="preserve"> Time!GG$25</f>
        <v>60540</v>
      </c>
      <c r="GH2" s="25">
        <f xml:space="preserve"> Time!GH$25</f>
        <v>60632</v>
      </c>
      <c r="GI2" s="25">
        <f xml:space="preserve"> Time!GI$25</f>
        <v>60722</v>
      </c>
      <c r="GJ2" s="25">
        <f xml:space="preserve"> Time!GJ$25</f>
        <v>60813</v>
      </c>
    </row>
    <row r="3" spans="1:192" x14ac:dyDescent="0.25">
      <c r="E3" s="17" t="str">
        <f xml:space="preserve"> Time!E$66</f>
        <v>Timeline label</v>
      </c>
      <c r="F3" s="282">
        <f xml:space="preserve"> Output!J2</f>
        <v>0</v>
      </c>
      <c r="G3" s="86" t="s">
        <v>25</v>
      </c>
      <c r="H3" s="17"/>
      <c r="I3" s="139"/>
      <c r="J3" s="44" t="str">
        <f xml:space="preserve"> Time!J$66</f>
        <v>Pre-fcst</v>
      </c>
      <c r="K3" s="44" t="str">
        <f xml:space="preserve"> Time!K$66</f>
        <v>Pre-fcst</v>
      </c>
      <c r="L3" s="44" t="str">
        <f xml:space="preserve"> Time!L$66</f>
        <v>Fin Close</v>
      </c>
      <c r="M3" s="44" t="str">
        <f xml:space="preserve"> Time!M$66</f>
        <v>Construction</v>
      </c>
      <c r="N3" s="44" t="str">
        <f xml:space="preserve"> Time!N$66</f>
        <v>Construction</v>
      </c>
      <c r="O3" s="44" t="str">
        <f xml:space="preserve"> Time!O$66</f>
        <v>Construction</v>
      </c>
      <c r="P3" s="44" t="str">
        <f xml:space="preserve"> Time!P$66</f>
        <v>Construction</v>
      </c>
      <c r="Q3" s="44" t="str">
        <f xml:space="preserve"> Time!Q$66</f>
        <v>Construction</v>
      </c>
      <c r="R3" s="44" t="str">
        <f xml:space="preserve"> Time!R$66</f>
        <v>Construction</v>
      </c>
      <c r="S3" s="44" t="str">
        <f xml:space="preserve"> Time!S$66</f>
        <v>Operations</v>
      </c>
      <c r="T3" s="44" t="str">
        <f xml:space="preserve"> Time!T$66</f>
        <v>Operations</v>
      </c>
      <c r="U3" s="44" t="str">
        <f xml:space="preserve"> Time!U$66</f>
        <v>Operations</v>
      </c>
      <c r="V3" s="44" t="str">
        <f xml:space="preserve"> Time!V$66</f>
        <v>Operations</v>
      </c>
      <c r="W3" s="44" t="str">
        <f xml:space="preserve"> Time!W$66</f>
        <v>Operations</v>
      </c>
      <c r="X3" s="44" t="str">
        <f xml:space="preserve"> Time!X$66</f>
        <v>Operations</v>
      </c>
      <c r="Y3" s="44" t="str">
        <f xml:space="preserve"> Time!Y$66</f>
        <v>Operations</v>
      </c>
      <c r="Z3" s="44" t="str">
        <f xml:space="preserve"> Time!Z$66</f>
        <v>Operations</v>
      </c>
      <c r="AA3" s="44" t="str">
        <f xml:space="preserve"> Time!AA$66</f>
        <v>Operations</v>
      </c>
      <c r="AB3" s="44" t="str">
        <f xml:space="preserve"> Time!AB$66</f>
        <v>Operations</v>
      </c>
      <c r="AC3" s="44" t="str">
        <f xml:space="preserve"> Time!AC$66</f>
        <v>Operations</v>
      </c>
      <c r="AD3" s="44" t="str">
        <f xml:space="preserve"> Time!AD$66</f>
        <v>Operations</v>
      </c>
      <c r="AE3" s="44" t="str">
        <f xml:space="preserve"> Time!AE$66</f>
        <v>Operations</v>
      </c>
      <c r="AF3" s="44" t="str">
        <f xml:space="preserve"> Time!AF$66</f>
        <v>Operations</v>
      </c>
      <c r="AG3" s="44" t="str">
        <f xml:space="preserve"> Time!AG$66</f>
        <v>Operations</v>
      </c>
      <c r="AH3" s="44" t="str">
        <f xml:space="preserve"> Time!AH$66</f>
        <v>Operations</v>
      </c>
      <c r="AI3" s="44" t="str">
        <f xml:space="preserve"> Time!AI$66</f>
        <v>Operations</v>
      </c>
      <c r="AJ3" s="44" t="str">
        <f xml:space="preserve"> Time!AJ$66</f>
        <v>Operations</v>
      </c>
      <c r="AK3" s="44" t="str">
        <f xml:space="preserve"> Time!AK$66</f>
        <v>Operations</v>
      </c>
      <c r="AL3" s="44" t="str">
        <f xml:space="preserve"> Time!AL$66</f>
        <v>Operations</v>
      </c>
      <c r="AM3" s="44" t="str">
        <f xml:space="preserve"> Time!AM$66</f>
        <v>Operations</v>
      </c>
      <c r="AN3" s="44" t="str">
        <f xml:space="preserve"> Time!AN$66</f>
        <v>Operations</v>
      </c>
      <c r="AO3" s="44" t="str">
        <f xml:space="preserve"> Time!AO$66</f>
        <v>Operations</v>
      </c>
      <c r="AP3" s="44" t="str">
        <f xml:space="preserve"> Time!AP$66</f>
        <v>Operations</v>
      </c>
      <c r="AQ3" s="44" t="str">
        <f xml:space="preserve"> Time!AQ$66</f>
        <v>Operations</v>
      </c>
      <c r="AR3" s="44" t="str">
        <f xml:space="preserve"> Time!AR$66</f>
        <v>Operations</v>
      </c>
      <c r="AS3" s="44" t="str">
        <f xml:space="preserve"> Time!AS$66</f>
        <v>Operations</v>
      </c>
      <c r="AT3" s="44" t="str">
        <f xml:space="preserve"> Time!AT$66</f>
        <v>Operations</v>
      </c>
      <c r="AU3" s="44" t="str">
        <f xml:space="preserve"> Time!AU$66</f>
        <v>Operations</v>
      </c>
      <c r="AV3" s="44" t="str">
        <f xml:space="preserve"> Time!AV$66</f>
        <v>Operations</v>
      </c>
      <c r="AW3" s="44" t="str">
        <f xml:space="preserve"> Time!AW$66</f>
        <v>Operations</v>
      </c>
      <c r="AX3" s="44" t="str">
        <f xml:space="preserve"> Time!AX$66</f>
        <v>Operations</v>
      </c>
      <c r="AY3" s="44" t="str">
        <f xml:space="preserve"> Time!AY$66</f>
        <v>Operations</v>
      </c>
      <c r="AZ3" s="44" t="str">
        <f xml:space="preserve"> Time!AZ$66</f>
        <v>Operations</v>
      </c>
      <c r="BA3" s="44" t="str">
        <f xml:space="preserve"> Time!BA$66</f>
        <v>Operations</v>
      </c>
      <c r="BB3" s="44" t="str">
        <f xml:space="preserve"> Time!BB$66</f>
        <v>Operations</v>
      </c>
      <c r="BC3" s="44" t="str">
        <f xml:space="preserve"> Time!BC$66</f>
        <v>Operations</v>
      </c>
      <c r="BD3" s="44" t="str">
        <f xml:space="preserve"> Time!BD$66</f>
        <v>Operations</v>
      </c>
      <c r="BE3" s="44" t="str">
        <f xml:space="preserve"> Time!BE$66</f>
        <v>Operations</v>
      </c>
      <c r="BF3" s="44" t="str">
        <f xml:space="preserve"> Time!BF$66</f>
        <v>Operations</v>
      </c>
      <c r="BG3" s="44" t="str">
        <f xml:space="preserve"> Time!BG$66</f>
        <v>Operations</v>
      </c>
      <c r="BH3" s="44" t="str">
        <f xml:space="preserve"> Time!BH$66</f>
        <v>Operations</v>
      </c>
      <c r="BI3" s="44" t="str">
        <f xml:space="preserve"> Time!BI$66</f>
        <v>Operations</v>
      </c>
      <c r="BJ3" s="44" t="str">
        <f xml:space="preserve"> Time!BJ$66</f>
        <v>Operations</v>
      </c>
      <c r="BK3" s="44" t="str">
        <f xml:space="preserve"> Time!BK$66</f>
        <v>Operations</v>
      </c>
      <c r="BL3" s="44" t="str">
        <f xml:space="preserve"> Time!BL$66</f>
        <v>Operations</v>
      </c>
      <c r="BM3" s="44" t="str">
        <f xml:space="preserve"> Time!BM$66</f>
        <v>Operations</v>
      </c>
      <c r="BN3" s="44" t="str">
        <f xml:space="preserve"> Time!BN$66</f>
        <v>Operations</v>
      </c>
      <c r="BO3" s="44" t="str">
        <f xml:space="preserve"> Time!BO$66</f>
        <v>Operations</v>
      </c>
      <c r="BP3" s="44" t="str">
        <f xml:space="preserve"> Time!BP$66</f>
        <v>Operations</v>
      </c>
      <c r="BQ3" s="44" t="str">
        <f xml:space="preserve"> Time!BQ$66</f>
        <v>Operations</v>
      </c>
      <c r="BR3" s="44" t="str">
        <f xml:space="preserve"> Time!BR$66</f>
        <v>Operations</v>
      </c>
      <c r="BS3" s="44" t="str">
        <f xml:space="preserve"> Time!BS$66</f>
        <v>Operations</v>
      </c>
      <c r="BT3" s="44" t="str">
        <f xml:space="preserve"> Time!BT$66</f>
        <v>Operations</v>
      </c>
      <c r="BU3" s="44" t="str">
        <f xml:space="preserve"> Time!BU$66</f>
        <v>Operations</v>
      </c>
      <c r="BV3" s="44" t="str">
        <f xml:space="preserve"> Time!BV$66</f>
        <v>Operations</v>
      </c>
      <c r="BW3" s="44" t="str">
        <f xml:space="preserve"> Time!BW$66</f>
        <v>Operations</v>
      </c>
      <c r="BX3" s="44" t="str">
        <f xml:space="preserve"> Time!BX$66</f>
        <v>Operations</v>
      </c>
      <c r="BY3" s="44" t="str">
        <f xml:space="preserve"> Time!BY$66</f>
        <v>Operations</v>
      </c>
      <c r="BZ3" s="44" t="str">
        <f xml:space="preserve"> Time!BZ$66</f>
        <v>Operations</v>
      </c>
      <c r="CA3" s="44" t="str">
        <f xml:space="preserve"> Time!CA$66</f>
        <v>Operations</v>
      </c>
      <c r="CB3" s="44" t="str">
        <f xml:space="preserve"> Time!CB$66</f>
        <v>Operations</v>
      </c>
      <c r="CC3" s="44" t="str">
        <f xml:space="preserve"> Time!CC$66</f>
        <v>Operations</v>
      </c>
      <c r="CD3" s="44" t="str">
        <f xml:space="preserve"> Time!CD$66</f>
        <v>Operations</v>
      </c>
      <c r="CE3" s="44" t="str">
        <f xml:space="preserve"> Time!CE$66</f>
        <v>Operations</v>
      </c>
      <c r="CF3" s="44" t="str">
        <f xml:space="preserve"> Time!CF$66</f>
        <v>Operations</v>
      </c>
      <c r="CG3" s="44" t="str">
        <f xml:space="preserve"> Time!CG$66</f>
        <v>Operations</v>
      </c>
      <c r="CH3" s="44" t="str">
        <f xml:space="preserve"> Time!CH$66</f>
        <v>Operations</v>
      </c>
      <c r="CI3" s="44" t="str">
        <f xml:space="preserve"> Time!CI$66</f>
        <v>Operations</v>
      </c>
      <c r="CJ3" s="44" t="str">
        <f xml:space="preserve"> Time!CJ$66</f>
        <v>Operations</v>
      </c>
      <c r="CK3" s="44" t="str">
        <f xml:space="preserve"> Time!CK$66</f>
        <v>Operations</v>
      </c>
      <c r="CL3" s="44" t="str">
        <f xml:space="preserve"> Time!CL$66</f>
        <v>Operations</v>
      </c>
      <c r="CM3" s="44" t="str">
        <f xml:space="preserve"> Time!CM$66</f>
        <v>Operations</v>
      </c>
      <c r="CN3" s="44" t="str">
        <f xml:space="preserve"> Time!CN$66</f>
        <v>Operations</v>
      </c>
      <c r="CO3" s="44" t="str">
        <f xml:space="preserve"> Time!CO$66</f>
        <v>Operations</v>
      </c>
      <c r="CP3" s="44" t="str">
        <f xml:space="preserve"> Time!CP$66</f>
        <v>Operations</v>
      </c>
      <c r="CQ3" s="44" t="str">
        <f xml:space="preserve"> Time!CQ$66</f>
        <v>Operations</v>
      </c>
      <c r="CR3" s="44" t="str">
        <f xml:space="preserve"> Time!CR$66</f>
        <v>Operations</v>
      </c>
      <c r="CS3" s="44" t="str">
        <f xml:space="preserve"> Time!CS$66</f>
        <v>Operations</v>
      </c>
      <c r="CT3" s="44" t="str">
        <f xml:space="preserve"> Time!CT$66</f>
        <v>Operations</v>
      </c>
      <c r="CU3" s="44" t="str">
        <f xml:space="preserve"> Time!CU$66</f>
        <v>Operations</v>
      </c>
      <c r="CV3" s="44" t="str">
        <f xml:space="preserve"> Time!CV$66</f>
        <v>Operations</v>
      </c>
      <c r="CW3" s="44" t="str">
        <f xml:space="preserve"> Time!CW$66</f>
        <v>Operations</v>
      </c>
      <c r="CX3" s="44" t="str">
        <f xml:space="preserve"> Time!CX$66</f>
        <v>Operations</v>
      </c>
      <c r="CY3" s="44" t="str">
        <f xml:space="preserve"> Time!CY$66</f>
        <v>Operations</v>
      </c>
      <c r="CZ3" s="44" t="str">
        <f xml:space="preserve"> Time!CZ$66</f>
        <v>Operations</v>
      </c>
      <c r="DA3" s="44" t="str">
        <f xml:space="preserve"> Time!DA$66</f>
        <v>Operations</v>
      </c>
      <c r="DB3" s="44" t="str">
        <f xml:space="preserve"> Time!DB$66</f>
        <v>Operations</v>
      </c>
      <c r="DC3" s="44" t="str">
        <f xml:space="preserve"> Time!DC$66</f>
        <v>Operations</v>
      </c>
      <c r="DD3" s="44" t="str">
        <f xml:space="preserve"> Time!DD$66</f>
        <v>Operations</v>
      </c>
      <c r="DE3" s="44" t="str">
        <f xml:space="preserve"> Time!DE$66</f>
        <v>Operations</v>
      </c>
      <c r="DF3" s="44" t="str">
        <f xml:space="preserve"> Time!DF$66</f>
        <v>Operations</v>
      </c>
      <c r="DG3" s="44" t="str">
        <f xml:space="preserve"> Time!DG$66</f>
        <v>Operations</v>
      </c>
      <c r="DH3" s="44" t="str">
        <f xml:space="preserve"> Time!DH$66</f>
        <v>Operations</v>
      </c>
      <c r="DI3" s="44" t="str">
        <f xml:space="preserve"> Time!DI$66</f>
        <v>Operations</v>
      </c>
      <c r="DJ3" s="44" t="str">
        <f xml:space="preserve"> Time!DJ$66</f>
        <v>Operations</v>
      </c>
      <c r="DK3" s="44" t="str">
        <f xml:space="preserve"> Time!DK$66</f>
        <v>Operations</v>
      </c>
      <c r="DL3" s="44" t="str">
        <f xml:space="preserve"> Time!DL$66</f>
        <v>Operations</v>
      </c>
      <c r="DM3" s="44" t="str">
        <f xml:space="preserve"> Time!DM$66</f>
        <v>Operations</v>
      </c>
      <c r="DN3" s="44" t="str">
        <f xml:space="preserve"> Time!DN$66</f>
        <v>Operations</v>
      </c>
      <c r="DO3" s="44" t="str">
        <f xml:space="preserve"> Time!DO$66</f>
        <v>Post ops</v>
      </c>
      <c r="DP3" s="44" t="str">
        <f xml:space="preserve"> Time!DP$66</f>
        <v>Post ops</v>
      </c>
      <c r="DQ3" s="44" t="str">
        <f xml:space="preserve"> Time!DQ$66</f>
        <v>Post ops</v>
      </c>
      <c r="DR3" s="44" t="str">
        <f xml:space="preserve"> Time!DR$66</f>
        <v>Post ops</v>
      </c>
      <c r="DS3" s="44" t="str">
        <f xml:space="preserve"> Time!DS$66</f>
        <v>Post ops</v>
      </c>
      <c r="DT3" s="44" t="str">
        <f xml:space="preserve"> Time!DT$66</f>
        <v>Post ops</v>
      </c>
      <c r="DU3" s="44" t="str">
        <f xml:space="preserve"> Time!DU$66</f>
        <v>Post ops</v>
      </c>
      <c r="DV3" s="44" t="str">
        <f xml:space="preserve"> Time!DV$66</f>
        <v>Post ops</v>
      </c>
      <c r="DW3" s="44" t="str">
        <f xml:space="preserve"> Time!DW$66</f>
        <v>Post ops</v>
      </c>
      <c r="DX3" s="44" t="str">
        <f xml:space="preserve"> Time!DX$66</f>
        <v>Post ops</v>
      </c>
      <c r="DY3" s="44" t="str">
        <f xml:space="preserve"> Time!DY$66</f>
        <v>Post ops</v>
      </c>
      <c r="DZ3" s="44" t="str">
        <f xml:space="preserve"> Time!DZ$66</f>
        <v>Post ops</v>
      </c>
      <c r="EA3" s="44" t="str">
        <f xml:space="preserve"> Time!EA$66</f>
        <v>Post ops</v>
      </c>
      <c r="EB3" s="44" t="str">
        <f xml:space="preserve"> Time!EB$66</f>
        <v>Post ops</v>
      </c>
      <c r="EC3" s="44" t="str">
        <f xml:space="preserve"> Time!EC$66</f>
        <v>Post ops</v>
      </c>
      <c r="ED3" s="44" t="str">
        <f xml:space="preserve"> Time!ED$66</f>
        <v>Post ops</v>
      </c>
      <c r="EE3" s="44" t="str">
        <f xml:space="preserve"> Time!EE$66</f>
        <v>Post ops</v>
      </c>
      <c r="EF3" s="44" t="str">
        <f xml:space="preserve"> Time!EF$66</f>
        <v>Post ops</v>
      </c>
      <c r="EG3" s="44" t="str">
        <f xml:space="preserve"> Time!EG$66</f>
        <v>Post ops</v>
      </c>
      <c r="EH3" s="44" t="str">
        <f xml:space="preserve"> Time!EH$66</f>
        <v>Post ops</v>
      </c>
      <c r="EI3" s="44" t="str">
        <f xml:space="preserve"> Time!EI$66</f>
        <v>Post ops</v>
      </c>
      <c r="EJ3" s="44" t="str">
        <f xml:space="preserve"> Time!EJ$66</f>
        <v>Post ops</v>
      </c>
      <c r="EK3" s="44" t="str">
        <f xml:space="preserve"> Time!EK$66</f>
        <v>Post ops</v>
      </c>
      <c r="EL3" s="44" t="str">
        <f xml:space="preserve"> Time!EL$66</f>
        <v>Post ops</v>
      </c>
      <c r="EM3" s="44" t="str">
        <f xml:space="preserve"> Time!EM$66</f>
        <v>Post ops</v>
      </c>
      <c r="EN3" s="44" t="str">
        <f xml:space="preserve"> Time!EN$66</f>
        <v>Post ops</v>
      </c>
      <c r="EO3" s="44" t="str">
        <f xml:space="preserve"> Time!EO$66</f>
        <v>Post ops</v>
      </c>
      <c r="EP3" s="44" t="str">
        <f xml:space="preserve"> Time!EP$66</f>
        <v>Post ops</v>
      </c>
      <c r="EQ3" s="44" t="str">
        <f xml:space="preserve"> Time!EQ$66</f>
        <v>Post ops</v>
      </c>
      <c r="ER3" s="44" t="str">
        <f xml:space="preserve"> Time!ER$66</f>
        <v>Post ops</v>
      </c>
      <c r="ES3" s="44" t="str">
        <f xml:space="preserve"> Time!ES$66</f>
        <v>Post ops</v>
      </c>
      <c r="ET3" s="44" t="str">
        <f xml:space="preserve"> Time!ET$66</f>
        <v>Post ops</v>
      </c>
      <c r="EU3" s="44" t="str">
        <f xml:space="preserve"> Time!EU$66</f>
        <v>Post ops</v>
      </c>
      <c r="EV3" s="44" t="str">
        <f xml:space="preserve"> Time!EV$66</f>
        <v>Post ops</v>
      </c>
      <c r="EW3" s="44" t="str">
        <f xml:space="preserve"> Time!EW$66</f>
        <v>Post ops</v>
      </c>
      <c r="EX3" s="44" t="str">
        <f xml:space="preserve"> Time!EX$66</f>
        <v>Post ops</v>
      </c>
      <c r="EY3" s="44" t="str">
        <f xml:space="preserve"> Time!EY$66</f>
        <v>Post ops</v>
      </c>
      <c r="EZ3" s="44" t="str">
        <f xml:space="preserve"> Time!EZ$66</f>
        <v>Post ops</v>
      </c>
      <c r="FA3" s="44" t="str">
        <f xml:space="preserve"> Time!FA$66</f>
        <v>Post ops</v>
      </c>
      <c r="FB3" s="44" t="str">
        <f xml:space="preserve"> Time!FB$66</f>
        <v>Post ops</v>
      </c>
      <c r="FC3" s="44" t="str">
        <f xml:space="preserve"> Time!FC$66</f>
        <v>Post ops</v>
      </c>
      <c r="FD3" s="44" t="str">
        <f xml:space="preserve"> Time!FD$66</f>
        <v>Post ops</v>
      </c>
      <c r="FE3" s="44" t="str">
        <f xml:space="preserve"> Time!FE$66</f>
        <v>Post ops</v>
      </c>
      <c r="FF3" s="44" t="str">
        <f xml:space="preserve"> Time!FF$66</f>
        <v>Post ops</v>
      </c>
      <c r="FG3" s="44" t="str">
        <f xml:space="preserve"> Time!FG$66</f>
        <v>Post ops</v>
      </c>
      <c r="FH3" s="44" t="str">
        <f xml:space="preserve"> Time!FH$66</f>
        <v>Post ops</v>
      </c>
      <c r="FI3" s="44" t="str">
        <f xml:space="preserve"> Time!FI$66</f>
        <v>Post ops</v>
      </c>
      <c r="FJ3" s="44" t="str">
        <f xml:space="preserve"> Time!FJ$66</f>
        <v>Post ops</v>
      </c>
      <c r="FK3" s="44" t="str">
        <f xml:space="preserve"> Time!FK$66</f>
        <v>Post ops</v>
      </c>
      <c r="FL3" s="44" t="str">
        <f xml:space="preserve"> Time!FL$66</f>
        <v>Post ops</v>
      </c>
      <c r="FM3" s="44" t="str">
        <f xml:space="preserve"> Time!FM$66</f>
        <v>Post ops</v>
      </c>
      <c r="FN3" s="44" t="str">
        <f xml:space="preserve"> Time!FN$66</f>
        <v>Post ops</v>
      </c>
      <c r="FO3" s="44" t="str">
        <f xml:space="preserve"> Time!FO$66</f>
        <v>Post ops</v>
      </c>
      <c r="FP3" s="44" t="str">
        <f xml:space="preserve"> Time!FP$66</f>
        <v>Post ops</v>
      </c>
      <c r="FQ3" s="44" t="str">
        <f xml:space="preserve"> Time!FQ$66</f>
        <v>Post ops</v>
      </c>
      <c r="FR3" s="44" t="str">
        <f xml:space="preserve"> Time!FR$66</f>
        <v>Post ops</v>
      </c>
      <c r="FS3" s="44" t="str">
        <f xml:space="preserve"> Time!FS$66</f>
        <v>Post ops</v>
      </c>
      <c r="FT3" s="44" t="str">
        <f xml:space="preserve"> Time!FT$66</f>
        <v>Post ops</v>
      </c>
      <c r="FU3" s="44" t="str">
        <f xml:space="preserve"> Time!FU$66</f>
        <v>Post ops</v>
      </c>
      <c r="FV3" s="44" t="str">
        <f xml:space="preserve"> Time!FV$66</f>
        <v>Post ops</v>
      </c>
      <c r="FW3" s="44" t="str">
        <f xml:space="preserve"> Time!FW$66</f>
        <v>Post ops</v>
      </c>
      <c r="FX3" s="44" t="str">
        <f xml:space="preserve"> Time!FX$66</f>
        <v>Post ops</v>
      </c>
      <c r="FY3" s="44" t="str">
        <f xml:space="preserve"> Time!FY$66</f>
        <v>Post ops</v>
      </c>
      <c r="FZ3" s="44" t="str">
        <f xml:space="preserve"> Time!FZ$66</f>
        <v>Post ops</v>
      </c>
      <c r="GA3" s="44" t="str">
        <f xml:space="preserve"> Time!GA$66</f>
        <v>Post ops</v>
      </c>
      <c r="GB3" s="44" t="str">
        <f xml:space="preserve"> Time!GB$66</f>
        <v>Post ops</v>
      </c>
      <c r="GC3" s="44" t="str">
        <f xml:space="preserve"> Time!GC$66</f>
        <v>Post ops</v>
      </c>
      <c r="GD3" s="44" t="str">
        <f xml:space="preserve"> Time!GD$66</f>
        <v>Post ops</v>
      </c>
      <c r="GE3" s="44" t="str">
        <f xml:space="preserve"> Time!GE$66</f>
        <v>Post ops</v>
      </c>
      <c r="GF3" s="44" t="str">
        <f xml:space="preserve"> Time!GF$66</f>
        <v>Post ops</v>
      </c>
      <c r="GG3" s="44" t="str">
        <f xml:space="preserve"> Time!GG$66</f>
        <v>Post ops</v>
      </c>
      <c r="GH3" s="44" t="str">
        <f xml:space="preserve"> Time!GH$66</f>
        <v>Post ops</v>
      </c>
      <c r="GI3" s="44" t="str">
        <f xml:space="preserve"> Time!GI$66</f>
        <v>Post ops</v>
      </c>
      <c r="GJ3" s="44" t="str">
        <f xml:space="preserve"> Time!GJ$66</f>
        <v>Post ops</v>
      </c>
    </row>
    <row r="4" spans="1:192" x14ac:dyDescent="0.25">
      <c r="E4" s="207" t="str">
        <f xml:space="preserve"> Time!E$39</f>
        <v>Financial year</v>
      </c>
      <c r="F4" s="282">
        <f xml:space="preserve"> Check!$F$25</f>
        <v>0</v>
      </c>
      <c r="G4" s="86" t="s">
        <v>24</v>
      </c>
      <c r="H4" s="2"/>
      <c r="I4" s="16"/>
      <c r="J4" s="207">
        <f xml:space="preserve"> Time!J$39</f>
        <v>2020</v>
      </c>
      <c r="K4" s="207">
        <f xml:space="preserve"> Time!K$39</f>
        <v>2021</v>
      </c>
      <c r="L4" s="207">
        <f xml:space="preserve"> Time!L$39</f>
        <v>2021</v>
      </c>
      <c r="M4" s="207">
        <f xml:space="preserve"> Time!M$39</f>
        <v>2021</v>
      </c>
      <c r="N4" s="207">
        <f xml:space="preserve"> Time!N$39</f>
        <v>2021</v>
      </c>
      <c r="O4" s="207">
        <f xml:space="preserve"> Time!O$39</f>
        <v>2022</v>
      </c>
      <c r="P4" s="207">
        <f xml:space="preserve"> Time!P$39</f>
        <v>2022</v>
      </c>
      <c r="Q4" s="207">
        <f xml:space="preserve"> Time!Q$39</f>
        <v>2022</v>
      </c>
      <c r="R4" s="207">
        <f xml:space="preserve"> Time!R$39</f>
        <v>2022</v>
      </c>
      <c r="S4" s="207">
        <f xml:space="preserve"> Time!S$39</f>
        <v>2023</v>
      </c>
      <c r="T4" s="207">
        <f xml:space="preserve"> Time!T$39</f>
        <v>2023</v>
      </c>
      <c r="U4" s="207">
        <f xml:space="preserve"> Time!U$39</f>
        <v>2023</v>
      </c>
      <c r="V4" s="207">
        <f xml:space="preserve"> Time!V$39</f>
        <v>2023</v>
      </c>
      <c r="W4" s="207">
        <f xml:space="preserve"> Time!W$39</f>
        <v>2024</v>
      </c>
      <c r="X4" s="207">
        <f xml:space="preserve"> Time!X$39</f>
        <v>2024</v>
      </c>
      <c r="Y4" s="207">
        <f xml:space="preserve"> Time!Y$39</f>
        <v>2024</v>
      </c>
      <c r="Z4" s="207">
        <f xml:space="preserve"> Time!Z$39</f>
        <v>2024</v>
      </c>
      <c r="AA4" s="207">
        <f xml:space="preserve"> Time!AA$39</f>
        <v>2025</v>
      </c>
      <c r="AB4" s="207">
        <f xml:space="preserve"> Time!AB$39</f>
        <v>2025</v>
      </c>
      <c r="AC4" s="207">
        <f xml:space="preserve"> Time!AC$39</f>
        <v>2025</v>
      </c>
      <c r="AD4" s="207">
        <f xml:space="preserve"> Time!AD$39</f>
        <v>2025</v>
      </c>
      <c r="AE4" s="207">
        <f xml:space="preserve"> Time!AE$39</f>
        <v>2026</v>
      </c>
      <c r="AF4" s="207">
        <f xml:space="preserve"> Time!AF$39</f>
        <v>2026</v>
      </c>
      <c r="AG4" s="207">
        <f xml:space="preserve"> Time!AG$39</f>
        <v>2026</v>
      </c>
      <c r="AH4" s="207">
        <f xml:space="preserve"> Time!AH$39</f>
        <v>2026</v>
      </c>
      <c r="AI4" s="207">
        <f xml:space="preserve"> Time!AI$39</f>
        <v>2027</v>
      </c>
      <c r="AJ4" s="207">
        <f xml:space="preserve"> Time!AJ$39</f>
        <v>2027</v>
      </c>
      <c r="AK4" s="207">
        <f xml:space="preserve"> Time!AK$39</f>
        <v>2027</v>
      </c>
      <c r="AL4" s="207">
        <f xml:space="preserve"> Time!AL$39</f>
        <v>2027</v>
      </c>
      <c r="AM4" s="207">
        <f xml:space="preserve"> Time!AM$39</f>
        <v>2028</v>
      </c>
      <c r="AN4" s="207">
        <f xml:space="preserve"> Time!AN$39</f>
        <v>2028</v>
      </c>
      <c r="AO4" s="207">
        <f xml:space="preserve"> Time!AO$39</f>
        <v>2028</v>
      </c>
      <c r="AP4" s="207">
        <f xml:space="preserve"> Time!AP$39</f>
        <v>2028</v>
      </c>
      <c r="AQ4" s="207">
        <f xml:space="preserve"> Time!AQ$39</f>
        <v>2029</v>
      </c>
      <c r="AR4" s="207">
        <f xml:space="preserve"> Time!AR$39</f>
        <v>2029</v>
      </c>
      <c r="AS4" s="207">
        <f xml:space="preserve"> Time!AS$39</f>
        <v>2029</v>
      </c>
      <c r="AT4" s="207">
        <f xml:space="preserve"> Time!AT$39</f>
        <v>2029</v>
      </c>
      <c r="AU4" s="207">
        <f xml:space="preserve"> Time!AU$39</f>
        <v>2030</v>
      </c>
      <c r="AV4" s="207">
        <f xml:space="preserve"> Time!AV$39</f>
        <v>2030</v>
      </c>
      <c r="AW4" s="207">
        <f xml:space="preserve"> Time!AW$39</f>
        <v>2030</v>
      </c>
      <c r="AX4" s="207">
        <f xml:space="preserve"> Time!AX$39</f>
        <v>2030</v>
      </c>
      <c r="AY4" s="207">
        <f xml:space="preserve"> Time!AY$39</f>
        <v>2031</v>
      </c>
      <c r="AZ4" s="207">
        <f xml:space="preserve"> Time!AZ$39</f>
        <v>2031</v>
      </c>
      <c r="BA4" s="207">
        <f xml:space="preserve"> Time!BA$39</f>
        <v>2031</v>
      </c>
      <c r="BB4" s="207">
        <f xml:space="preserve"> Time!BB$39</f>
        <v>2031</v>
      </c>
      <c r="BC4" s="207">
        <f xml:space="preserve"> Time!BC$39</f>
        <v>2032</v>
      </c>
      <c r="BD4" s="207">
        <f xml:space="preserve"> Time!BD$39</f>
        <v>2032</v>
      </c>
      <c r="BE4" s="207">
        <f xml:space="preserve"> Time!BE$39</f>
        <v>2032</v>
      </c>
      <c r="BF4" s="207">
        <f xml:space="preserve"> Time!BF$39</f>
        <v>2032</v>
      </c>
      <c r="BG4" s="207">
        <f xml:space="preserve"> Time!BG$39</f>
        <v>2033</v>
      </c>
      <c r="BH4" s="207">
        <f xml:space="preserve"> Time!BH$39</f>
        <v>2033</v>
      </c>
      <c r="BI4" s="207">
        <f xml:space="preserve"> Time!BI$39</f>
        <v>2033</v>
      </c>
      <c r="BJ4" s="207">
        <f xml:space="preserve"> Time!BJ$39</f>
        <v>2033</v>
      </c>
      <c r="BK4" s="207">
        <f xml:space="preserve"> Time!BK$39</f>
        <v>2034</v>
      </c>
      <c r="BL4" s="207">
        <f xml:space="preserve"> Time!BL$39</f>
        <v>2034</v>
      </c>
      <c r="BM4" s="207">
        <f xml:space="preserve"> Time!BM$39</f>
        <v>2034</v>
      </c>
      <c r="BN4" s="207">
        <f xml:space="preserve"> Time!BN$39</f>
        <v>2034</v>
      </c>
      <c r="BO4" s="207">
        <f xml:space="preserve"> Time!BO$39</f>
        <v>2035</v>
      </c>
      <c r="BP4" s="207">
        <f xml:space="preserve"> Time!BP$39</f>
        <v>2035</v>
      </c>
      <c r="BQ4" s="207">
        <f xml:space="preserve"> Time!BQ$39</f>
        <v>2035</v>
      </c>
      <c r="BR4" s="207">
        <f xml:space="preserve"> Time!BR$39</f>
        <v>2035</v>
      </c>
      <c r="BS4" s="207">
        <f xml:space="preserve"> Time!BS$39</f>
        <v>2036</v>
      </c>
      <c r="BT4" s="207">
        <f xml:space="preserve"> Time!BT$39</f>
        <v>2036</v>
      </c>
      <c r="BU4" s="207">
        <f xml:space="preserve"> Time!BU$39</f>
        <v>2036</v>
      </c>
      <c r="BV4" s="207">
        <f xml:space="preserve"> Time!BV$39</f>
        <v>2036</v>
      </c>
      <c r="BW4" s="207">
        <f xml:space="preserve"> Time!BW$39</f>
        <v>2037</v>
      </c>
      <c r="BX4" s="207">
        <f xml:space="preserve"> Time!BX$39</f>
        <v>2037</v>
      </c>
      <c r="BY4" s="207">
        <f xml:space="preserve"> Time!BY$39</f>
        <v>2037</v>
      </c>
      <c r="BZ4" s="207">
        <f xml:space="preserve"> Time!BZ$39</f>
        <v>2037</v>
      </c>
      <c r="CA4" s="207">
        <f xml:space="preserve"> Time!CA$39</f>
        <v>2038</v>
      </c>
      <c r="CB4" s="207">
        <f xml:space="preserve"> Time!CB$39</f>
        <v>2038</v>
      </c>
      <c r="CC4" s="207">
        <f xml:space="preserve"> Time!CC$39</f>
        <v>2038</v>
      </c>
      <c r="CD4" s="207">
        <f xml:space="preserve"> Time!CD$39</f>
        <v>2038</v>
      </c>
      <c r="CE4" s="207">
        <f xml:space="preserve"> Time!CE$39</f>
        <v>2039</v>
      </c>
      <c r="CF4" s="207">
        <f xml:space="preserve"> Time!CF$39</f>
        <v>2039</v>
      </c>
      <c r="CG4" s="207">
        <f xml:space="preserve"> Time!CG$39</f>
        <v>2039</v>
      </c>
      <c r="CH4" s="207">
        <f xml:space="preserve"> Time!CH$39</f>
        <v>2039</v>
      </c>
      <c r="CI4" s="207">
        <f xml:space="preserve"> Time!CI$39</f>
        <v>2040</v>
      </c>
      <c r="CJ4" s="207">
        <f xml:space="preserve"> Time!CJ$39</f>
        <v>2040</v>
      </c>
      <c r="CK4" s="207">
        <f xml:space="preserve"> Time!CK$39</f>
        <v>2040</v>
      </c>
      <c r="CL4" s="207">
        <f xml:space="preserve"> Time!CL$39</f>
        <v>2040</v>
      </c>
      <c r="CM4" s="207">
        <f xml:space="preserve"> Time!CM$39</f>
        <v>2041</v>
      </c>
      <c r="CN4" s="207">
        <f xml:space="preserve"> Time!CN$39</f>
        <v>2041</v>
      </c>
      <c r="CO4" s="207">
        <f xml:space="preserve"> Time!CO$39</f>
        <v>2041</v>
      </c>
      <c r="CP4" s="207">
        <f xml:space="preserve"> Time!CP$39</f>
        <v>2041</v>
      </c>
      <c r="CQ4" s="207">
        <f xml:space="preserve"> Time!CQ$39</f>
        <v>2042</v>
      </c>
      <c r="CR4" s="207">
        <f xml:space="preserve"> Time!CR$39</f>
        <v>2042</v>
      </c>
      <c r="CS4" s="207">
        <f xml:space="preserve"> Time!CS$39</f>
        <v>2042</v>
      </c>
      <c r="CT4" s="207">
        <f xml:space="preserve"> Time!CT$39</f>
        <v>2042</v>
      </c>
      <c r="CU4" s="207">
        <f xml:space="preserve"> Time!CU$39</f>
        <v>2043</v>
      </c>
      <c r="CV4" s="207">
        <f xml:space="preserve"> Time!CV$39</f>
        <v>2043</v>
      </c>
      <c r="CW4" s="207">
        <f xml:space="preserve"> Time!CW$39</f>
        <v>2043</v>
      </c>
      <c r="CX4" s="207">
        <f xml:space="preserve"> Time!CX$39</f>
        <v>2043</v>
      </c>
      <c r="CY4" s="207">
        <f xml:space="preserve"> Time!CY$39</f>
        <v>2044</v>
      </c>
      <c r="CZ4" s="207">
        <f xml:space="preserve"> Time!CZ$39</f>
        <v>2044</v>
      </c>
      <c r="DA4" s="207">
        <f xml:space="preserve"> Time!DA$39</f>
        <v>2044</v>
      </c>
      <c r="DB4" s="207">
        <f xml:space="preserve"> Time!DB$39</f>
        <v>2044</v>
      </c>
      <c r="DC4" s="207">
        <f xml:space="preserve"> Time!DC$39</f>
        <v>2045</v>
      </c>
      <c r="DD4" s="207">
        <f xml:space="preserve"> Time!DD$39</f>
        <v>2045</v>
      </c>
      <c r="DE4" s="207">
        <f xml:space="preserve"> Time!DE$39</f>
        <v>2045</v>
      </c>
      <c r="DF4" s="207">
        <f xml:space="preserve"> Time!DF$39</f>
        <v>2045</v>
      </c>
      <c r="DG4" s="207">
        <f xml:space="preserve"> Time!DG$39</f>
        <v>2046</v>
      </c>
      <c r="DH4" s="207">
        <f xml:space="preserve"> Time!DH$39</f>
        <v>2046</v>
      </c>
      <c r="DI4" s="207">
        <f xml:space="preserve"> Time!DI$39</f>
        <v>2046</v>
      </c>
      <c r="DJ4" s="207">
        <f xml:space="preserve"> Time!DJ$39</f>
        <v>2046</v>
      </c>
      <c r="DK4" s="207">
        <f xml:space="preserve"> Time!DK$39</f>
        <v>2047</v>
      </c>
      <c r="DL4" s="207">
        <f xml:space="preserve"> Time!DL$39</f>
        <v>2047</v>
      </c>
      <c r="DM4" s="207">
        <f xml:space="preserve"> Time!DM$39</f>
        <v>2047</v>
      </c>
      <c r="DN4" s="207">
        <f xml:space="preserve"> Time!DN$39</f>
        <v>2047</v>
      </c>
      <c r="DO4" s="207">
        <f xml:space="preserve"> Time!DO$39</f>
        <v>2048</v>
      </c>
      <c r="DP4" s="207">
        <f xml:space="preserve"> Time!DP$39</f>
        <v>2048</v>
      </c>
      <c r="DQ4" s="207">
        <f xml:space="preserve"> Time!DQ$39</f>
        <v>2048</v>
      </c>
      <c r="DR4" s="207">
        <f xml:space="preserve"> Time!DR$39</f>
        <v>2048</v>
      </c>
      <c r="DS4" s="207">
        <f xml:space="preserve"> Time!DS$39</f>
        <v>2049</v>
      </c>
      <c r="DT4" s="207">
        <f xml:space="preserve"> Time!DT$39</f>
        <v>2049</v>
      </c>
      <c r="DU4" s="207">
        <f xml:space="preserve"> Time!DU$39</f>
        <v>2049</v>
      </c>
      <c r="DV4" s="207">
        <f xml:space="preserve"> Time!DV$39</f>
        <v>2049</v>
      </c>
      <c r="DW4" s="207">
        <f xml:space="preserve"> Time!DW$39</f>
        <v>2050</v>
      </c>
      <c r="DX4" s="207">
        <f xml:space="preserve"> Time!DX$39</f>
        <v>2050</v>
      </c>
      <c r="DY4" s="207">
        <f xml:space="preserve"> Time!DY$39</f>
        <v>2050</v>
      </c>
      <c r="DZ4" s="207">
        <f xml:space="preserve"> Time!DZ$39</f>
        <v>2050</v>
      </c>
      <c r="EA4" s="207">
        <f xml:space="preserve"> Time!EA$39</f>
        <v>2051</v>
      </c>
      <c r="EB4" s="207">
        <f xml:space="preserve"> Time!EB$39</f>
        <v>2051</v>
      </c>
      <c r="EC4" s="207">
        <f xml:space="preserve"> Time!EC$39</f>
        <v>2051</v>
      </c>
      <c r="ED4" s="207">
        <f xml:space="preserve"> Time!ED$39</f>
        <v>2051</v>
      </c>
      <c r="EE4" s="207">
        <f xml:space="preserve"> Time!EE$39</f>
        <v>2052</v>
      </c>
      <c r="EF4" s="207">
        <f xml:space="preserve"> Time!EF$39</f>
        <v>2052</v>
      </c>
      <c r="EG4" s="207">
        <f xml:space="preserve"> Time!EG$39</f>
        <v>2052</v>
      </c>
      <c r="EH4" s="207">
        <f xml:space="preserve"> Time!EH$39</f>
        <v>2052</v>
      </c>
      <c r="EI4" s="207">
        <f xml:space="preserve"> Time!EI$39</f>
        <v>2053</v>
      </c>
      <c r="EJ4" s="207">
        <f xml:space="preserve"> Time!EJ$39</f>
        <v>2053</v>
      </c>
      <c r="EK4" s="207">
        <f xml:space="preserve"> Time!EK$39</f>
        <v>2053</v>
      </c>
      <c r="EL4" s="207">
        <f xml:space="preserve"> Time!EL$39</f>
        <v>2053</v>
      </c>
      <c r="EM4" s="207">
        <f xml:space="preserve"> Time!EM$39</f>
        <v>2054</v>
      </c>
      <c r="EN4" s="207">
        <f xml:space="preserve"> Time!EN$39</f>
        <v>2054</v>
      </c>
      <c r="EO4" s="207">
        <f xml:space="preserve"> Time!EO$39</f>
        <v>2054</v>
      </c>
      <c r="EP4" s="207">
        <f xml:space="preserve"> Time!EP$39</f>
        <v>2054</v>
      </c>
      <c r="EQ4" s="207">
        <f xml:space="preserve"> Time!EQ$39</f>
        <v>2055</v>
      </c>
      <c r="ER4" s="207">
        <f xml:space="preserve"> Time!ER$39</f>
        <v>2055</v>
      </c>
      <c r="ES4" s="207">
        <f xml:space="preserve"> Time!ES$39</f>
        <v>2055</v>
      </c>
      <c r="ET4" s="207">
        <f xml:space="preserve"> Time!ET$39</f>
        <v>2055</v>
      </c>
      <c r="EU4" s="207">
        <f xml:space="preserve"> Time!EU$39</f>
        <v>2056</v>
      </c>
      <c r="EV4" s="207">
        <f xml:space="preserve"> Time!EV$39</f>
        <v>2056</v>
      </c>
      <c r="EW4" s="207">
        <f xml:space="preserve"> Time!EW$39</f>
        <v>2056</v>
      </c>
      <c r="EX4" s="207">
        <f xml:space="preserve"> Time!EX$39</f>
        <v>2056</v>
      </c>
      <c r="EY4" s="207">
        <f xml:space="preserve"> Time!EY$39</f>
        <v>2057</v>
      </c>
      <c r="EZ4" s="207">
        <f xml:space="preserve"> Time!EZ$39</f>
        <v>2057</v>
      </c>
      <c r="FA4" s="207">
        <f xml:space="preserve"> Time!FA$39</f>
        <v>2057</v>
      </c>
      <c r="FB4" s="207">
        <f xml:space="preserve"> Time!FB$39</f>
        <v>2057</v>
      </c>
      <c r="FC4" s="207">
        <f xml:space="preserve"> Time!FC$39</f>
        <v>2058</v>
      </c>
      <c r="FD4" s="207">
        <f xml:space="preserve"> Time!FD$39</f>
        <v>2058</v>
      </c>
      <c r="FE4" s="207">
        <f xml:space="preserve"> Time!FE$39</f>
        <v>2058</v>
      </c>
      <c r="FF4" s="207">
        <f xml:space="preserve"> Time!FF$39</f>
        <v>2058</v>
      </c>
      <c r="FG4" s="207">
        <f xml:space="preserve"> Time!FG$39</f>
        <v>2059</v>
      </c>
      <c r="FH4" s="207">
        <f xml:space="preserve"> Time!FH$39</f>
        <v>2059</v>
      </c>
      <c r="FI4" s="207">
        <f xml:space="preserve"> Time!FI$39</f>
        <v>2059</v>
      </c>
      <c r="FJ4" s="207">
        <f xml:space="preserve"> Time!FJ$39</f>
        <v>2059</v>
      </c>
      <c r="FK4" s="207">
        <f xml:space="preserve"> Time!FK$39</f>
        <v>2060</v>
      </c>
      <c r="FL4" s="207">
        <f xml:space="preserve"> Time!FL$39</f>
        <v>2060</v>
      </c>
      <c r="FM4" s="207">
        <f xml:space="preserve"> Time!FM$39</f>
        <v>2060</v>
      </c>
      <c r="FN4" s="207">
        <f xml:space="preserve"> Time!FN$39</f>
        <v>2060</v>
      </c>
      <c r="FO4" s="207">
        <f xml:space="preserve"> Time!FO$39</f>
        <v>2061</v>
      </c>
      <c r="FP4" s="207">
        <f xml:space="preserve"> Time!FP$39</f>
        <v>2061</v>
      </c>
      <c r="FQ4" s="207">
        <f xml:space="preserve"> Time!FQ$39</f>
        <v>2061</v>
      </c>
      <c r="FR4" s="207">
        <f xml:space="preserve"> Time!FR$39</f>
        <v>2061</v>
      </c>
      <c r="FS4" s="207">
        <f xml:space="preserve"> Time!FS$39</f>
        <v>2062</v>
      </c>
      <c r="FT4" s="207">
        <f xml:space="preserve"> Time!FT$39</f>
        <v>2062</v>
      </c>
      <c r="FU4" s="207">
        <f xml:space="preserve"> Time!FU$39</f>
        <v>2062</v>
      </c>
      <c r="FV4" s="207">
        <f xml:space="preserve"> Time!FV$39</f>
        <v>2062</v>
      </c>
      <c r="FW4" s="207">
        <f xml:space="preserve"> Time!FW$39</f>
        <v>2063</v>
      </c>
      <c r="FX4" s="207">
        <f xml:space="preserve"> Time!FX$39</f>
        <v>2063</v>
      </c>
      <c r="FY4" s="207">
        <f xml:space="preserve"> Time!FY$39</f>
        <v>2063</v>
      </c>
      <c r="FZ4" s="207">
        <f xml:space="preserve"> Time!FZ$39</f>
        <v>2063</v>
      </c>
      <c r="GA4" s="207">
        <f xml:space="preserve"> Time!GA$39</f>
        <v>2064</v>
      </c>
      <c r="GB4" s="207">
        <f xml:space="preserve"> Time!GB$39</f>
        <v>2064</v>
      </c>
      <c r="GC4" s="207">
        <f xml:space="preserve"> Time!GC$39</f>
        <v>2064</v>
      </c>
      <c r="GD4" s="207">
        <f xml:space="preserve"> Time!GD$39</f>
        <v>2064</v>
      </c>
      <c r="GE4" s="207">
        <f xml:space="preserve"> Time!GE$39</f>
        <v>2065</v>
      </c>
      <c r="GF4" s="207">
        <f xml:space="preserve"> Time!GF$39</f>
        <v>2065</v>
      </c>
      <c r="GG4" s="207">
        <f xml:space="preserve"> Time!GG$39</f>
        <v>2065</v>
      </c>
      <c r="GH4" s="207">
        <f xml:space="preserve"> Time!GH$39</f>
        <v>2065</v>
      </c>
      <c r="GI4" s="207">
        <f xml:space="preserve"> Time!GI$39</f>
        <v>2066</v>
      </c>
      <c r="GJ4" s="207">
        <f xml:space="preserve"> Time!GJ$39</f>
        <v>2066</v>
      </c>
    </row>
    <row r="5" spans="1:192" x14ac:dyDescent="0.25">
      <c r="E5" s="2" t="str">
        <f xml:space="preserve"> Time!E$10</f>
        <v>Model column counter</v>
      </c>
      <c r="F5" s="40" t="s">
        <v>19</v>
      </c>
      <c r="G5" s="41" t="s">
        <v>17</v>
      </c>
      <c r="H5" s="40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25">
      <c r="A8" s="228"/>
      <c r="B8" s="228"/>
      <c r="C8" s="229"/>
      <c r="D8" s="230"/>
      <c r="E8" s="231" t="s">
        <v>7</v>
      </c>
      <c r="F8" s="231"/>
      <c r="G8" s="231" t="str">
        <f xml:space="preserve"> SMU</f>
        <v>$ 000s</v>
      </c>
      <c r="H8" s="231"/>
      <c r="I8" s="232"/>
      <c r="J8" s="231">
        <f t="shared" ref="J8:AO8" si="0" xml:space="preserve"> I11</f>
        <v>0</v>
      </c>
      <c r="K8" s="231">
        <f t="shared" si="0"/>
        <v>0</v>
      </c>
      <c r="L8" s="231">
        <f t="shared" si="0"/>
        <v>0</v>
      </c>
      <c r="M8" s="231">
        <f t="shared" si="0"/>
        <v>0</v>
      </c>
      <c r="N8" s="231">
        <f t="shared" si="0"/>
        <v>0</v>
      </c>
      <c r="O8" s="231">
        <f t="shared" si="0"/>
        <v>0</v>
      </c>
      <c r="P8" s="231">
        <f t="shared" si="0"/>
        <v>0</v>
      </c>
      <c r="Q8" s="231">
        <f t="shared" si="0"/>
        <v>0</v>
      </c>
      <c r="R8" s="231">
        <f t="shared" si="0"/>
        <v>0</v>
      </c>
      <c r="S8" s="231">
        <f t="shared" si="0"/>
        <v>0</v>
      </c>
      <c r="T8" s="231">
        <f t="shared" si="0"/>
        <v>0</v>
      </c>
      <c r="U8" s="231">
        <f t="shared" si="0"/>
        <v>0</v>
      </c>
      <c r="V8" s="231">
        <f t="shared" si="0"/>
        <v>0</v>
      </c>
      <c r="W8" s="231">
        <f t="shared" si="0"/>
        <v>0</v>
      </c>
      <c r="X8" s="231">
        <f t="shared" si="0"/>
        <v>0</v>
      </c>
      <c r="Y8" s="231">
        <f t="shared" si="0"/>
        <v>0</v>
      </c>
      <c r="Z8" s="231">
        <f t="shared" si="0"/>
        <v>0</v>
      </c>
      <c r="AA8" s="231">
        <f t="shared" si="0"/>
        <v>0</v>
      </c>
      <c r="AB8" s="231">
        <f t="shared" si="0"/>
        <v>0</v>
      </c>
      <c r="AC8" s="231">
        <f t="shared" si="0"/>
        <v>0</v>
      </c>
      <c r="AD8" s="231">
        <f t="shared" si="0"/>
        <v>0</v>
      </c>
      <c r="AE8" s="231">
        <f t="shared" si="0"/>
        <v>0</v>
      </c>
      <c r="AF8" s="231">
        <f t="shared" si="0"/>
        <v>0</v>
      </c>
      <c r="AG8" s="231">
        <f t="shared" si="0"/>
        <v>0</v>
      </c>
      <c r="AH8" s="231">
        <f t="shared" si="0"/>
        <v>0</v>
      </c>
      <c r="AI8" s="231">
        <f t="shared" si="0"/>
        <v>0</v>
      </c>
      <c r="AJ8" s="231">
        <f t="shared" si="0"/>
        <v>0</v>
      </c>
      <c r="AK8" s="231">
        <f t="shared" si="0"/>
        <v>0</v>
      </c>
      <c r="AL8" s="231">
        <f t="shared" si="0"/>
        <v>0</v>
      </c>
      <c r="AM8" s="231">
        <f t="shared" si="0"/>
        <v>0</v>
      </c>
      <c r="AN8" s="231">
        <f t="shared" si="0"/>
        <v>0</v>
      </c>
      <c r="AO8" s="231">
        <f t="shared" si="0"/>
        <v>0</v>
      </c>
      <c r="AP8" s="231">
        <f t="shared" ref="AP8:BU8" si="1" xml:space="preserve"> AO11</f>
        <v>0</v>
      </c>
      <c r="AQ8" s="231">
        <f t="shared" si="1"/>
        <v>0</v>
      </c>
      <c r="AR8" s="231">
        <f t="shared" si="1"/>
        <v>0</v>
      </c>
      <c r="AS8" s="231">
        <f t="shared" si="1"/>
        <v>0</v>
      </c>
      <c r="AT8" s="231">
        <f t="shared" si="1"/>
        <v>0</v>
      </c>
      <c r="AU8" s="231">
        <f t="shared" si="1"/>
        <v>0</v>
      </c>
      <c r="AV8" s="231">
        <f t="shared" si="1"/>
        <v>0</v>
      </c>
      <c r="AW8" s="231">
        <f t="shared" si="1"/>
        <v>0</v>
      </c>
      <c r="AX8" s="231">
        <f t="shared" si="1"/>
        <v>0</v>
      </c>
      <c r="AY8" s="231">
        <f t="shared" si="1"/>
        <v>0</v>
      </c>
      <c r="AZ8" s="231">
        <f t="shared" si="1"/>
        <v>0</v>
      </c>
      <c r="BA8" s="231">
        <f t="shared" si="1"/>
        <v>0</v>
      </c>
      <c r="BB8" s="231">
        <f t="shared" si="1"/>
        <v>0</v>
      </c>
      <c r="BC8" s="231">
        <f t="shared" si="1"/>
        <v>0</v>
      </c>
      <c r="BD8" s="231">
        <f t="shared" si="1"/>
        <v>0</v>
      </c>
      <c r="BE8" s="231">
        <f t="shared" si="1"/>
        <v>0</v>
      </c>
      <c r="BF8" s="231">
        <f t="shared" si="1"/>
        <v>0</v>
      </c>
      <c r="BG8" s="231">
        <f t="shared" si="1"/>
        <v>0</v>
      </c>
      <c r="BH8" s="231">
        <f t="shared" si="1"/>
        <v>0</v>
      </c>
      <c r="BI8" s="231">
        <f t="shared" si="1"/>
        <v>0</v>
      </c>
      <c r="BJ8" s="231">
        <f t="shared" si="1"/>
        <v>0</v>
      </c>
      <c r="BK8" s="231">
        <f t="shared" si="1"/>
        <v>0</v>
      </c>
      <c r="BL8" s="231">
        <f t="shared" si="1"/>
        <v>0</v>
      </c>
      <c r="BM8" s="231">
        <f t="shared" si="1"/>
        <v>0</v>
      </c>
      <c r="BN8" s="231">
        <f t="shared" si="1"/>
        <v>0</v>
      </c>
      <c r="BO8" s="231">
        <f t="shared" si="1"/>
        <v>0</v>
      </c>
      <c r="BP8" s="231">
        <f t="shared" si="1"/>
        <v>0</v>
      </c>
      <c r="BQ8" s="231">
        <f t="shared" si="1"/>
        <v>0</v>
      </c>
      <c r="BR8" s="231">
        <f t="shared" si="1"/>
        <v>0</v>
      </c>
      <c r="BS8" s="231">
        <f t="shared" si="1"/>
        <v>0</v>
      </c>
      <c r="BT8" s="231">
        <f t="shared" si="1"/>
        <v>0</v>
      </c>
      <c r="BU8" s="231">
        <f t="shared" si="1"/>
        <v>0</v>
      </c>
      <c r="BV8" s="231">
        <f t="shared" ref="BV8:DA8" si="2" xml:space="preserve"> BU11</f>
        <v>0</v>
      </c>
      <c r="BW8" s="231">
        <f t="shared" si="2"/>
        <v>0</v>
      </c>
      <c r="BX8" s="231">
        <f t="shared" si="2"/>
        <v>0</v>
      </c>
      <c r="BY8" s="231">
        <f t="shared" si="2"/>
        <v>0</v>
      </c>
      <c r="BZ8" s="231">
        <f t="shared" si="2"/>
        <v>0</v>
      </c>
      <c r="CA8" s="231">
        <f t="shared" si="2"/>
        <v>0</v>
      </c>
      <c r="CB8" s="231">
        <f t="shared" si="2"/>
        <v>0</v>
      </c>
      <c r="CC8" s="231">
        <f t="shared" si="2"/>
        <v>0</v>
      </c>
      <c r="CD8" s="231">
        <f t="shared" si="2"/>
        <v>0</v>
      </c>
      <c r="CE8" s="231">
        <f t="shared" si="2"/>
        <v>0</v>
      </c>
      <c r="CF8" s="231">
        <f t="shared" si="2"/>
        <v>0</v>
      </c>
      <c r="CG8" s="231">
        <f t="shared" si="2"/>
        <v>0</v>
      </c>
      <c r="CH8" s="231">
        <f t="shared" si="2"/>
        <v>0</v>
      </c>
      <c r="CI8" s="231">
        <f t="shared" si="2"/>
        <v>0</v>
      </c>
      <c r="CJ8" s="231">
        <f t="shared" si="2"/>
        <v>0</v>
      </c>
      <c r="CK8" s="231">
        <f t="shared" si="2"/>
        <v>0</v>
      </c>
      <c r="CL8" s="231">
        <f t="shared" si="2"/>
        <v>0</v>
      </c>
      <c r="CM8" s="231">
        <f t="shared" si="2"/>
        <v>0</v>
      </c>
      <c r="CN8" s="231">
        <f t="shared" si="2"/>
        <v>0</v>
      </c>
      <c r="CO8" s="231">
        <f t="shared" si="2"/>
        <v>0</v>
      </c>
      <c r="CP8" s="231">
        <f t="shared" si="2"/>
        <v>0</v>
      </c>
      <c r="CQ8" s="231">
        <f t="shared" si="2"/>
        <v>0</v>
      </c>
      <c r="CR8" s="231">
        <f t="shared" si="2"/>
        <v>0</v>
      </c>
      <c r="CS8" s="231">
        <f t="shared" si="2"/>
        <v>0</v>
      </c>
      <c r="CT8" s="231">
        <f t="shared" si="2"/>
        <v>0</v>
      </c>
      <c r="CU8" s="231">
        <f t="shared" si="2"/>
        <v>0</v>
      </c>
      <c r="CV8" s="231">
        <f t="shared" si="2"/>
        <v>0</v>
      </c>
      <c r="CW8" s="231">
        <f t="shared" si="2"/>
        <v>0</v>
      </c>
      <c r="CX8" s="231">
        <f t="shared" si="2"/>
        <v>0</v>
      </c>
      <c r="CY8" s="231">
        <f t="shared" si="2"/>
        <v>0</v>
      </c>
      <c r="CZ8" s="231">
        <f t="shared" si="2"/>
        <v>0</v>
      </c>
      <c r="DA8" s="231">
        <f t="shared" si="2"/>
        <v>0</v>
      </c>
      <c r="DB8" s="231">
        <f t="shared" ref="DB8:EG8" si="3" xml:space="preserve"> DA11</f>
        <v>0</v>
      </c>
      <c r="DC8" s="231">
        <f t="shared" si="3"/>
        <v>0</v>
      </c>
      <c r="DD8" s="231">
        <f t="shared" si="3"/>
        <v>0</v>
      </c>
      <c r="DE8" s="231">
        <f t="shared" si="3"/>
        <v>0</v>
      </c>
      <c r="DF8" s="231">
        <f t="shared" si="3"/>
        <v>0</v>
      </c>
      <c r="DG8" s="231">
        <f t="shared" si="3"/>
        <v>0</v>
      </c>
      <c r="DH8" s="231">
        <f t="shared" si="3"/>
        <v>0</v>
      </c>
      <c r="DI8" s="231">
        <f t="shared" si="3"/>
        <v>0</v>
      </c>
      <c r="DJ8" s="231">
        <f t="shared" si="3"/>
        <v>0</v>
      </c>
      <c r="DK8" s="231">
        <f t="shared" si="3"/>
        <v>0</v>
      </c>
      <c r="DL8" s="231">
        <f t="shared" si="3"/>
        <v>0</v>
      </c>
      <c r="DM8" s="231">
        <f t="shared" si="3"/>
        <v>0</v>
      </c>
      <c r="DN8" s="231">
        <f t="shared" si="3"/>
        <v>0</v>
      </c>
      <c r="DO8" s="231">
        <f t="shared" si="3"/>
        <v>0</v>
      </c>
      <c r="DP8" s="231">
        <f t="shared" si="3"/>
        <v>0</v>
      </c>
      <c r="DQ8" s="231">
        <f t="shared" si="3"/>
        <v>0</v>
      </c>
      <c r="DR8" s="231">
        <f t="shared" si="3"/>
        <v>0</v>
      </c>
      <c r="DS8" s="231">
        <f t="shared" si="3"/>
        <v>0</v>
      </c>
      <c r="DT8" s="231">
        <f t="shared" si="3"/>
        <v>0</v>
      </c>
      <c r="DU8" s="231">
        <f t="shared" si="3"/>
        <v>0</v>
      </c>
      <c r="DV8" s="231">
        <f t="shared" si="3"/>
        <v>0</v>
      </c>
      <c r="DW8" s="231">
        <f t="shared" si="3"/>
        <v>0</v>
      </c>
      <c r="DX8" s="231">
        <f t="shared" si="3"/>
        <v>0</v>
      </c>
      <c r="DY8" s="231">
        <f t="shared" si="3"/>
        <v>0</v>
      </c>
      <c r="DZ8" s="231">
        <f t="shared" si="3"/>
        <v>0</v>
      </c>
      <c r="EA8" s="231">
        <f t="shared" si="3"/>
        <v>0</v>
      </c>
      <c r="EB8" s="231">
        <f t="shared" si="3"/>
        <v>0</v>
      </c>
      <c r="EC8" s="231">
        <f t="shared" si="3"/>
        <v>0</v>
      </c>
      <c r="ED8" s="231">
        <f t="shared" si="3"/>
        <v>0</v>
      </c>
      <c r="EE8" s="231">
        <f t="shared" si="3"/>
        <v>0</v>
      </c>
      <c r="EF8" s="231">
        <f t="shared" si="3"/>
        <v>0</v>
      </c>
      <c r="EG8" s="231">
        <f t="shared" si="3"/>
        <v>0</v>
      </c>
      <c r="EH8" s="231">
        <f t="shared" ref="EH8:FM8" si="4" xml:space="preserve"> EG11</f>
        <v>0</v>
      </c>
      <c r="EI8" s="231">
        <f t="shared" si="4"/>
        <v>0</v>
      </c>
      <c r="EJ8" s="231">
        <f t="shared" si="4"/>
        <v>0</v>
      </c>
      <c r="EK8" s="231">
        <f t="shared" si="4"/>
        <v>0</v>
      </c>
      <c r="EL8" s="231">
        <f t="shared" si="4"/>
        <v>0</v>
      </c>
      <c r="EM8" s="231">
        <f t="shared" si="4"/>
        <v>0</v>
      </c>
      <c r="EN8" s="231">
        <f t="shared" si="4"/>
        <v>0</v>
      </c>
      <c r="EO8" s="231">
        <f t="shared" si="4"/>
        <v>0</v>
      </c>
      <c r="EP8" s="231">
        <f t="shared" si="4"/>
        <v>0</v>
      </c>
      <c r="EQ8" s="231">
        <f t="shared" si="4"/>
        <v>0</v>
      </c>
      <c r="ER8" s="231">
        <f t="shared" si="4"/>
        <v>0</v>
      </c>
      <c r="ES8" s="231">
        <f t="shared" si="4"/>
        <v>0</v>
      </c>
      <c r="ET8" s="231">
        <f t="shared" si="4"/>
        <v>0</v>
      </c>
      <c r="EU8" s="231">
        <f t="shared" si="4"/>
        <v>0</v>
      </c>
      <c r="EV8" s="231">
        <f t="shared" si="4"/>
        <v>0</v>
      </c>
      <c r="EW8" s="231">
        <f t="shared" si="4"/>
        <v>0</v>
      </c>
      <c r="EX8" s="231">
        <f t="shared" si="4"/>
        <v>0</v>
      </c>
      <c r="EY8" s="231">
        <f t="shared" si="4"/>
        <v>0</v>
      </c>
      <c r="EZ8" s="231">
        <f t="shared" si="4"/>
        <v>0</v>
      </c>
      <c r="FA8" s="231">
        <f t="shared" si="4"/>
        <v>0</v>
      </c>
      <c r="FB8" s="231">
        <f t="shared" si="4"/>
        <v>0</v>
      </c>
      <c r="FC8" s="231">
        <f t="shared" si="4"/>
        <v>0</v>
      </c>
      <c r="FD8" s="231">
        <f t="shared" si="4"/>
        <v>0</v>
      </c>
      <c r="FE8" s="231">
        <f t="shared" si="4"/>
        <v>0</v>
      </c>
      <c r="FF8" s="231">
        <f t="shared" si="4"/>
        <v>0</v>
      </c>
      <c r="FG8" s="231">
        <f t="shared" si="4"/>
        <v>0</v>
      </c>
      <c r="FH8" s="231">
        <f t="shared" si="4"/>
        <v>0</v>
      </c>
      <c r="FI8" s="231">
        <f t="shared" si="4"/>
        <v>0</v>
      </c>
      <c r="FJ8" s="231">
        <f t="shared" si="4"/>
        <v>0</v>
      </c>
      <c r="FK8" s="231">
        <f t="shared" si="4"/>
        <v>0</v>
      </c>
      <c r="FL8" s="231">
        <f t="shared" si="4"/>
        <v>0</v>
      </c>
      <c r="FM8" s="231">
        <f t="shared" si="4"/>
        <v>0</v>
      </c>
      <c r="FN8" s="231">
        <f t="shared" ref="FN8:GJ8" si="5" xml:space="preserve"> FM11</f>
        <v>0</v>
      </c>
      <c r="FO8" s="231">
        <f t="shared" si="5"/>
        <v>0</v>
      </c>
      <c r="FP8" s="231">
        <f t="shared" si="5"/>
        <v>0</v>
      </c>
      <c r="FQ8" s="231">
        <f t="shared" si="5"/>
        <v>0</v>
      </c>
      <c r="FR8" s="231">
        <f t="shared" si="5"/>
        <v>0</v>
      </c>
      <c r="FS8" s="231">
        <f t="shared" si="5"/>
        <v>0</v>
      </c>
      <c r="FT8" s="231">
        <f t="shared" si="5"/>
        <v>0</v>
      </c>
      <c r="FU8" s="231">
        <f t="shared" si="5"/>
        <v>0</v>
      </c>
      <c r="FV8" s="231">
        <f t="shared" si="5"/>
        <v>0</v>
      </c>
      <c r="FW8" s="231">
        <f t="shared" si="5"/>
        <v>0</v>
      </c>
      <c r="FX8" s="231">
        <f t="shared" si="5"/>
        <v>0</v>
      </c>
      <c r="FY8" s="231">
        <f t="shared" si="5"/>
        <v>0</v>
      </c>
      <c r="FZ8" s="231">
        <f t="shared" si="5"/>
        <v>0</v>
      </c>
      <c r="GA8" s="231">
        <f t="shared" si="5"/>
        <v>0</v>
      </c>
      <c r="GB8" s="231">
        <f t="shared" si="5"/>
        <v>0</v>
      </c>
      <c r="GC8" s="231">
        <f t="shared" si="5"/>
        <v>0</v>
      </c>
      <c r="GD8" s="231">
        <f t="shared" si="5"/>
        <v>0</v>
      </c>
      <c r="GE8" s="231">
        <f t="shared" si="5"/>
        <v>0</v>
      </c>
      <c r="GF8" s="231">
        <f t="shared" si="5"/>
        <v>0</v>
      </c>
      <c r="GG8" s="231">
        <f t="shared" si="5"/>
        <v>0</v>
      </c>
      <c r="GH8" s="231">
        <f t="shared" si="5"/>
        <v>0</v>
      </c>
      <c r="GI8" s="231">
        <f t="shared" si="5"/>
        <v>0</v>
      </c>
      <c r="GJ8" s="231">
        <f t="shared" si="5"/>
        <v>0</v>
      </c>
    </row>
    <row r="9" spans="1:192" x14ac:dyDescent="0.25">
      <c r="E9" s="227" t="s">
        <v>92</v>
      </c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7"/>
      <c r="W9" s="227"/>
      <c r="X9" s="227"/>
      <c r="Y9" s="227"/>
      <c r="Z9" s="227"/>
      <c r="AA9" s="227"/>
      <c r="AB9" s="227"/>
      <c r="AC9" s="22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  <c r="BH9" s="227"/>
      <c r="BI9" s="227"/>
      <c r="BJ9" s="227"/>
      <c r="BK9" s="227"/>
      <c r="BL9" s="227"/>
      <c r="BM9" s="227"/>
      <c r="BN9" s="227"/>
      <c r="BO9" s="227"/>
      <c r="BP9" s="227"/>
      <c r="BQ9" s="227"/>
      <c r="BR9" s="227"/>
      <c r="BS9" s="227"/>
      <c r="BT9" s="227"/>
      <c r="BU9" s="227"/>
      <c r="BV9" s="227"/>
      <c r="BW9" s="227"/>
      <c r="BX9" s="227"/>
      <c r="BY9" s="227"/>
      <c r="BZ9" s="227"/>
      <c r="CA9" s="227"/>
      <c r="CB9" s="227"/>
      <c r="CC9" s="227"/>
      <c r="CD9" s="227"/>
      <c r="CE9" s="227"/>
      <c r="CF9" s="227"/>
      <c r="CG9" s="227"/>
      <c r="CH9" s="227"/>
      <c r="CI9" s="227"/>
      <c r="CJ9" s="227"/>
      <c r="CK9" s="227"/>
      <c r="CL9" s="227"/>
      <c r="CM9" s="227"/>
      <c r="CN9" s="227"/>
      <c r="CO9" s="227"/>
      <c r="CP9" s="227"/>
      <c r="CQ9" s="227"/>
      <c r="CR9" s="227"/>
      <c r="CS9" s="227"/>
      <c r="CT9" s="227"/>
      <c r="CU9" s="227"/>
      <c r="CV9" s="227"/>
      <c r="CW9" s="227"/>
      <c r="CX9" s="227"/>
      <c r="CY9" s="227"/>
      <c r="CZ9" s="227"/>
      <c r="DA9" s="227"/>
      <c r="DB9" s="227"/>
      <c r="DC9" s="227"/>
      <c r="DD9" s="227"/>
      <c r="DE9" s="227"/>
      <c r="DF9" s="227"/>
      <c r="DG9" s="227"/>
      <c r="DH9" s="227"/>
      <c r="DI9" s="227"/>
      <c r="DJ9" s="227"/>
      <c r="DK9" s="227"/>
      <c r="DL9" s="227"/>
      <c r="DM9" s="227"/>
      <c r="DN9" s="227"/>
      <c r="DO9" s="227"/>
      <c r="DP9" s="227"/>
      <c r="DQ9" s="227"/>
      <c r="DR9" s="227"/>
      <c r="DS9" s="227"/>
      <c r="DT9" s="227"/>
      <c r="DU9" s="227"/>
      <c r="DV9" s="227"/>
      <c r="DW9" s="227"/>
      <c r="DX9" s="227"/>
      <c r="DY9" s="227"/>
      <c r="DZ9" s="227"/>
      <c r="EA9" s="227"/>
      <c r="EB9" s="227"/>
      <c r="EC9" s="227"/>
      <c r="ED9" s="227"/>
      <c r="EE9" s="227"/>
      <c r="EF9" s="227"/>
      <c r="EG9" s="227"/>
      <c r="EH9" s="227"/>
      <c r="EI9" s="227"/>
      <c r="EJ9" s="227"/>
      <c r="EK9" s="227"/>
      <c r="EL9" s="227"/>
      <c r="EM9" s="227"/>
      <c r="EN9" s="227"/>
      <c r="EO9" s="227"/>
      <c r="EP9" s="227"/>
      <c r="EQ9" s="227"/>
      <c r="ER9" s="227"/>
      <c r="ES9" s="227"/>
      <c r="ET9" s="227"/>
      <c r="EU9" s="227"/>
      <c r="EV9" s="227"/>
      <c r="EW9" s="227"/>
      <c r="EX9" s="227"/>
      <c r="EY9" s="227"/>
      <c r="EZ9" s="227"/>
      <c r="FA9" s="227"/>
      <c r="FB9" s="227"/>
      <c r="FC9" s="227"/>
      <c r="FD9" s="227"/>
      <c r="FE9" s="227"/>
      <c r="FF9" s="227"/>
      <c r="FG9" s="227"/>
      <c r="FH9" s="227"/>
      <c r="FI9" s="227"/>
      <c r="FJ9" s="227"/>
      <c r="FK9" s="227"/>
      <c r="FL9" s="227"/>
      <c r="FM9" s="227"/>
      <c r="FN9" s="227"/>
      <c r="FO9" s="227"/>
      <c r="FP9" s="227"/>
      <c r="FQ9" s="227"/>
      <c r="FR9" s="227"/>
      <c r="FS9" s="227"/>
      <c r="FT9" s="227"/>
      <c r="FU9" s="227"/>
      <c r="FV9" s="227"/>
      <c r="FW9" s="227"/>
      <c r="FX9" s="227"/>
      <c r="FY9" s="227"/>
      <c r="FZ9" s="227"/>
      <c r="GA9" s="227"/>
      <c r="GB9" s="227"/>
      <c r="GC9" s="227"/>
      <c r="GD9" s="227"/>
      <c r="GE9" s="227"/>
      <c r="GF9" s="227"/>
      <c r="GG9" s="227"/>
      <c r="GH9" s="227"/>
      <c r="GI9" s="227"/>
      <c r="GJ9" s="227"/>
    </row>
    <row r="10" spans="1:192" x14ac:dyDescent="0.25">
      <c r="E10" s="227" t="s">
        <v>93</v>
      </c>
      <c r="F10" s="227"/>
      <c r="G10" s="227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  <c r="Y10" s="227"/>
      <c r="Z10" s="227"/>
      <c r="AA10" s="227"/>
      <c r="AB10" s="227"/>
      <c r="AC10" s="22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27"/>
      <c r="AO10" s="227"/>
      <c r="AP10" s="227"/>
      <c r="AQ10" s="227"/>
      <c r="AR10" s="227"/>
      <c r="AS10" s="227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  <c r="BH10" s="227"/>
      <c r="BI10" s="227"/>
      <c r="BJ10" s="227"/>
      <c r="BK10" s="227"/>
      <c r="BL10" s="227"/>
      <c r="BM10" s="227"/>
      <c r="BN10" s="227"/>
      <c r="BO10" s="227"/>
      <c r="BP10" s="227"/>
      <c r="BQ10" s="227"/>
      <c r="BR10" s="227"/>
      <c r="BS10" s="227"/>
      <c r="BT10" s="227"/>
      <c r="BU10" s="227"/>
      <c r="BV10" s="227"/>
      <c r="BW10" s="227"/>
      <c r="BX10" s="227"/>
      <c r="BY10" s="227"/>
      <c r="BZ10" s="227"/>
      <c r="CA10" s="227"/>
      <c r="CB10" s="227"/>
      <c r="CC10" s="227"/>
      <c r="CD10" s="227"/>
      <c r="CE10" s="227"/>
      <c r="CF10" s="227"/>
      <c r="CG10" s="227"/>
      <c r="CH10" s="227"/>
      <c r="CI10" s="227"/>
      <c r="CJ10" s="227"/>
      <c r="CK10" s="227"/>
      <c r="CL10" s="227"/>
      <c r="CM10" s="227"/>
      <c r="CN10" s="227"/>
      <c r="CO10" s="227"/>
      <c r="CP10" s="227"/>
      <c r="CQ10" s="227"/>
      <c r="CR10" s="227"/>
      <c r="CS10" s="227"/>
      <c r="CT10" s="227"/>
      <c r="CU10" s="227"/>
      <c r="CV10" s="227"/>
      <c r="CW10" s="227"/>
      <c r="CX10" s="227"/>
      <c r="CY10" s="227"/>
      <c r="CZ10" s="227"/>
      <c r="DA10" s="227"/>
      <c r="DB10" s="227"/>
      <c r="DC10" s="227"/>
      <c r="DD10" s="227"/>
      <c r="DE10" s="227"/>
      <c r="DF10" s="227"/>
      <c r="DG10" s="227"/>
      <c r="DH10" s="227"/>
      <c r="DI10" s="227"/>
      <c r="DJ10" s="227"/>
      <c r="DK10" s="227"/>
      <c r="DL10" s="227"/>
      <c r="DM10" s="227"/>
      <c r="DN10" s="227"/>
      <c r="DO10" s="227"/>
      <c r="DP10" s="227"/>
      <c r="DQ10" s="227"/>
      <c r="DR10" s="227"/>
      <c r="DS10" s="227"/>
      <c r="DT10" s="227"/>
      <c r="DU10" s="227"/>
      <c r="DV10" s="227"/>
      <c r="DW10" s="227"/>
      <c r="DX10" s="227"/>
      <c r="DY10" s="227"/>
      <c r="DZ10" s="227"/>
      <c r="EA10" s="227"/>
      <c r="EB10" s="227"/>
      <c r="EC10" s="227"/>
      <c r="ED10" s="227"/>
      <c r="EE10" s="227"/>
      <c r="EF10" s="227"/>
      <c r="EG10" s="227"/>
      <c r="EH10" s="227"/>
      <c r="EI10" s="227"/>
      <c r="EJ10" s="227"/>
      <c r="EK10" s="227"/>
      <c r="EL10" s="227"/>
      <c r="EM10" s="227"/>
      <c r="EN10" s="227"/>
      <c r="EO10" s="227"/>
      <c r="EP10" s="227"/>
      <c r="EQ10" s="227"/>
      <c r="ER10" s="227"/>
      <c r="ES10" s="227"/>
      <c r="ET10" s="227"/>
      <c r="EU10" s="227"/>
      <c r="EV10" s="227"/>
      <c r="EW10" s="227"/>
      <c r="EX10" s="227"/>
      <c r="EY10" s="227"/>
      <c r="EZ10" s="227"/>
      <c r="FA10" s="227"/>
      <c r="FB10" s="227"/>
      <c r="FC10" s="227"/>
      <c r="FD10" s="227"/>
      <c r="FE10" s="227"/>
      <c r="FF10" s="227"/>
      <c r="FG10" s="227"/>
      <c r="FH10" s="227"/>
      <c r="FI10" s="227"/>
      <c r="FJ10" s="227"/>
      <c r="FK10" s="227"/>
      <c r="FL10" s="227"/>
      <c r="FM10" s="227"/>
      <c r="FN10" s="227"/>
      <c r="FO10" s="227"/>
      <c r="FP10" s="227"/>
      <c r="FQ10" s="227"/>
      <c r="FR10" s="227"/>
      <c r="FS10" s="227"/>
      <c r="FT10" s="227"/>
      <c r="FU10" s="227"/>
      <c r="FV10" s="227"/>
      <c r="FW10" s="227"/>
      <c r="FX10" s="227"/>
      <c r="FY10" s="227"/>
      <c r="FZ10" s="227"/>
      <c r="GA10" s="227"/>
      <c r="GB10" s="227"/>
      <c r="GC10" s="227"/>
      <c r="GD10" s="227"/>
      <c r="GE10" s="227"/>
      <c r="GF10" s="227"/>
      <c r="GG10" s="227"/>
      <c r="GH10" s="227"/>
      <c r="GI10" s="227"/>
      <c r="GJ10" s="227"/>
    </row>
    <row r="11" spans="1:192" x14ac:dyDescent="0.25">
      <c r="A11" s="233"/>
      <c r="B11" s="233"/>
      <c r="C11" s="234"/>
      <c r="D11" s="235"/>
      <c r="E11" s="236" t="s">
        <v>8</v>
      </c>
      <c r="F11" s="236"/>
      <c r="G11" s="236" t="str">
        <f xml:space="preserve"> SMU</f>
        <v>$ 000s</v>
      </c>
      <c r="H11" s="236"/>
      <c r="I11" s="237"/>
      <c r="J11" s="236">
        <f t="shared" ref="J11:AO11" si="6" xml:space="preserve"> J8 + J9 - J10</f>
        <v>0</v>
      </c>
      <c r="K11" s="236">
        <f t="shared" si="6"/>
        <v>0</v>
      </c>
      <c r="L11" s="236">
        <f t="shared" si="6"/>
        <v>0</v>
      </c>
      <c r="M11" s="236">
        <f t="shared" si="6"/>
        <v>0</v>
      </c>
      <c r="N11" s="236">
        <f t="shared" si="6"/>
        <v>0</v>
      </c>
      <c r="O11" s="236">
        <f t="shared" si="6"/>
        <v>0</v>
      </c>
      <c r="P11" s="236">
        <f t="shared" si="6"/>
        <v>0</v>
      </c>
      <c r="Q11" s="236">
        <f t="shared" si="6"/>
        <v>0</v>
      </c>
      <c r="R11" s="236">
        <f t="shared" si="6"/>
        <v>0</v>
      </c>
      <c r="S11" s="236">
        <f t="shared" si="6"/>
        <v>0</v>
      </c>
      <c r="T11" s="236">
        <f t="shared" si="6"/>
        <v>0</v>
      </c>
      <c r="U11" s="236">
        <f t="shared" si="6"/>
        <v>0</v>
      </c>
      <c r="V11" s="236">
        <f t="shared" si="6"/>
        <v>0</v>
      </c>
      <c r="W11" s="236">
        <f t="shared" si="6"/>
        <v>0</v>
      </c>
      <c r="X11" s="236">
        <f t="shared" si="6"/>
        <v>0</v>
      </c>
      <c r="Y11" s="236">
        <f t="shared" si="6"/>
        <v>0</v>
      </c>
      <c r="Z11" s="236">
        <f t="shared" si="6"/>
        <v>0</v>
      </c>
      <c r="AA11" s="236">
        <f t="shared" si="6"/>
        <v>0</v>
      </c>
      <c r="AB11" s="236">
        <f t="shared" si="6"/>
        <v>0</v>
      </c>
      <c r="AC11" s="236">
        <f t="shared" si="6"/>
        <v>0</v>
      </c>
      <c r="AD11" s="236">
        <f t="shared" si="6"/>
        <v>0</v>
      </c>
      <c r="AE11" s="236">
        <f t="shared" si="6"/>
        <v>0</v>
      </c>
      <c r="AF11" s="236">
        <f t="shared" si="6"/>
        <v>0</v>
      </c>
      <c r="AG11" s="236">
        <f t="shared" si="6"/>
        <v>0</v>
      </c>
      <c r="AH11" s="236">
        <f t="shared" si="6"/>
        <v>0</v>
      </c>
      <c r="AI11" s="236">
        <f t="shared" si="6"/>
        <v>0</v>
      </c>
      <c r="AJ11" s="236">
        <f t="shared" si="6"/>
        <v>0</v>
      </c>
      <c r="AK11" s="236">
        <f t="shared" si="6"/>
        <v>0</v>
      </c>
      <c r="AL11" s="236">
        <f t="shared" si="6"/>
        <v>0</v>
      </c>
      <c r="AM11" s="236">
        <f t="shared" si="6"/>
        <v>0</v>
      </c>
      <c r="AN11" s="236">
        <f t="shared" si="6"/>
        <v>0</v>
      </c>
      <c r="AO11" s="236">
        <f t="shared" si="6"/>
        <v>0</v>
      </c>
      <c r="AP11" s="236">
        <f t="shared" ref="AP11:BU11" si="7" xml:space="preserve"> AP8 + AP9 - AP10</f>
        <v>0</v>
      </c>
      <c r="AQ11" s="236">
        <f t="shared" si="7"/>
        <v>0</v>
      </c>
      <c r="AR11" s="236">
        <f t="shared" si="7"/>
        <v>0</v>
      </c>
      <c r="AS11" s="236">
        <f t="shared" si="7"/>
        <v>0</v>
      </c>
      <c r="AT11" s="236">
        <f t="shared" si="7"/>
        <v>0</v>
      </c>
      <c r="AU11" s="236">
        <f t="shared" si="7"/>
        <v>0</v>
      </c>
      <c r="AV11" s="236">
        <f t="shared" si="7"/>
        <v>0</v>
      </c>
      <c r="AW11" s="236">
        <f t="shared" si="7"/>
        <v>0</v>
      </c>
      <c r="AX11" s="236">
        <f t="shared" si="7"/>
        <v>0</v>
      </c>
      <c r="AY11" s="236">
        <f t="shared" si="7"/>
        <v>0</v>
      </c>
      <c r="AZ11" s="236">
        <f t="shared" si="7"/>
        <v>0</v>
      </c>
      <c r="BA11" s="236">
        <f t="shared" si="7"/>
        <v>0</v>
      </c>
      <c r="BB11" s="236">
        <f t="shared" si="7"/>
        <v>0</v>
      </c>
      <c r="BC11" s="236">
        <f t="shared" si="7"/>
        <v>0</v>
      </c>
      <c r="BD11" s="236">
        <f t="shared" si="7"/>
        <v>0</v>
      </c>
      <c r="BE11" s="236">
        <f t="shared" si="7"/>
        <v>0</v>
      </c>
      <c r="BF11" s="236">
        <f t="shared" si="7"/>
        <v>0</v>
      </c>
      <c r="BG11" s="236">
        <f t="shared" si="7"/>
        <v>0</v>
      </c>
      <c r="BH11" s="236">
        <f t="shared" si="7"/>
        <v>0</v>
      </c>
      <c r="BI11" s="236">
        <f t="shared" si="7"/>
        <v>0</v>
      </c>
      <c r="BJ11" s="236">
        <f t="shared" si="7"/>
        <v>0</v>
      </c>
      <c r="BK11" s="236">
        <f t="shared" si="7"/>
        <v>0</v>
      </c>
      <c r="BL11" s="236">
        <f t="shared" si="7"/>
        <v>0</v>
      </c>
      <c r="BM11" s="236">
        <f t="shared" si="7"/>
        <v>0</v>
      </c>
      <c r="BN11" s="236">
        <f t="shared" si="7"/>
        <v>0</v>
      </c>
      <c r="BO11" s="236">
        <f t="shared" si="7"/>
        <v>0</v>
      </c>
      <c r="BP11" s="236">
        <f t="shared" si="7"/>
        <v>0</v>
      </c>
      <c r="BQ11" s="236">
        <f t="shared" si="7"/>
        <v>0</v>
      </c>
      <c r="BR11" s="236">
        <f t="shared" si="7"/>
        <v>0</v>
      </c>
      <c r="BS11" s="236">
        <f t="shared" si="7"/>
        <v>0</v>
      </c>
      <c r="BT11" s="236">
        <f t="shared" si="7"/>
        <v>0</v>
      </c>
      <c r="BU11" s="236">
        <f t="shared" si="7"/>
        <v>0</v>
      </c>
      <c r="BV11" s="236">
        <f t="shared" ref="BV11:DA11" si="8" xml:space="preserve"> BV8 + BV9 - BV10</f>
        <v>0</v>
      </c>
      <c r="BW11" s="236">
        <f t="shared" si="8"/>
        <v>0</v>
      </c>
      <c r="BX11" s="236">
        <f t="shared" si="8"/>
        <v>0</v>
      </c>
      <c r="BY11" s="236">
        <f t="shared" si="8"/>
        <v>0</v>
      </c>
      <c r="BZ11" s="236">
        <f t="shared" si="8"/>
        <v>0</v>
      </c>
      <c r="CA11" s="236">
        <f t="shared" si="8"/>
        <v>0</v>
      </c>
      <c r="CB11" s="236">
        <f t="shared" si="8"/>
        <v>0</v>
      </c>
      <c r="CC11" s="236">
        <f t="shared" si="8"/>
        <v>0</v>
      </c>
      <c r="CD11" s="236">
        <f t="shared" si="8"/>
        <v>0</v>
      </c>
      <c r="CE11" s="236">
        <f t="shared" si="8"/>
        <v>0</v>
      </c>
      <c r="CF11" s="236">
        <f t="shared" si="8"/>
        <v>0</v>
      </c>
      <c r="CG11" s="236">
        <f t="shared" si="8"/>
        <v>0</v>
      </c>
      <c r="CH11" s="236">
        <f t="shared" si="8"/>
        <v>0</v>
      </c>
      <c r="CI11" s="236">
        <f t="shared" si="8"/>
        <v>0</v>
      </c>
      <c r="CJ11" s="236">
        <f t="shared" si="8"/>
        <v>0</v>
      </c>
      <c r="CK11" s="236">
        <f t="shared" si="8"/>
        <v>0</v>
      </c>
      <c r="CL11" s="236">
        <f t="shared" si="8"/>
        <v>0</v>
      </c>
      <c r="CM11" s="236">
        <f t="shared" si="8"/>
        <v>0</v>
      </c>
      <c r="CN11" s="236">
        <f t="shared" si="8"/>
        <v>0</v>
      </c>
      <c r="CO11" s="236">
        <f t="shared" si="8"/>
        <v>0</v>
      </c>
      <c r="CP11" s="236">
        <f t="shared" si="8"/>
        <v>0</v>
      </c>
      <c r="CQ11" s="236">
        <f t="shared" si="8"/>
        <v>0</v>
      </c>
      <c r="CR11" s="236">
        <f t="shared" si="8"/>
        <v>0</v>
      </c>
      <c r="CS11" s="236">
        <f t="shared" si="8"/>
        <v>0</v>
      </c>
      <c r="CT11" s="236">
        <f t="shared" si="8"/>
        <v>0</v>
      </c>
      <c r="CU11" s="236">
        <f t="shared" si="8"/>
        <v>0</v>
      </c>
      <c r="CV11" s="236">
        <f t="shared" si="8"/>
        <v>0</v>
      </c>
      <c r="CW11" s="236">
        <f t="shared" si="8"/>
        <v>0</v>
      </c>
      <c r="CX11" s="236">
        <f t="shared" si="8"/>
        <v>0</v>
      </c>
      <c r="CY11" s="236">
        <f t="shared" si="8"/>
        <v>0</v>
      </c>
      <c r="CZ11" s="236">
        <f t="shared" si="8"/>
        <v>0</v>
      </c>
      <c r="DA11" s="236">
        <f t="shared" si="8"/>
        <v>0</v>
      </c>
      <c r="DB11" s="236">
        <f t="shared" ref="DB11:EG11" si="9" xml:space="preserve"> DB8 + DB9 - DB10</f>
        <v>0</v>
      </c>
      <c r="DC11" s="236">
        <f t="shared" si="9"/>
        <v>0</v>
      </c>
      <c r="DD11" s="236">
        <f t="shared" si="9"/>
        <v>0</v>
      </c>
      <c r="DE11" s="236">
        <f t="shared" si="9"/>
        <v>0</v>
      </c>
      <c r="DF11" s="236">
        <f t="shared" si="9"/>
        <v>0</v>
      </c>
      <c r="DG11" s="236">
        <f t="shared" si="9"/>
        <v>0</v>
      </c>
      <c r="DH11" s="236">
        <f t="shared" si="9"/>
        <v>0</v>
      </c>
      <c r="DI11" s="236">
        <f t="shared" si="9"/>
        <v>0</v>
      </c>
      <c r="DJ11" s="236">
        <f t="shared" si="9"/>
        <v>0</v>
      </c>
      <c r="DK11" s="236">
        <f t="shared" si="9"/>
        <v>0</v>
      </c>
      <c r="DL11" s="236">
        <f t="shared" si="9"/>
        <v>0</v>
      </c>
      <c r="DM11" s="236">
        <f t="shared" si="9"/>
        <v>0</v>
      </c>
      <c r="DN11" s="236">
        <f t="shared" si="9"/>
        <v>0</v>
      </c>
      <c r="DO11" s="236">
        <f t="shared" si="9"/>
        <v>0</v>
      </c>
      <c r="DP11" s="236">
        <f t="shared" si="9"/>
        <v>0</v>
      </c>
      <c r="DQ11" s="236">
        <f t="shared" si="9"/>
        <v>0</v>
      </c>
      <c r="DR11" s="236">
        <f t="shared" si="9"/>
        <v>0</v>
      </c>
      <c r="DS11" s="236">
        <f t="shared" si="9"/>
        <v>0</v>
      </c>
      <c r="DT11" s="236">
        <f t="shared" si="9"/>
        <v>0</v>
      </c>
      <c r="DU11" s="236">
        <f t="shared" si="9"/>
        <v>0</v>
      </c>
      <c r="DV11" s="236">
        <f t="shared" si="9"/>
        <v>0</v>
      </c>
      <c r="DW11" s="236">
        <f t="shared" si="9"/>
        <v>0</v>
      </c>
      <c r="DX11" s="236">
        <f t="shared" si="9"/>
        <v>0</v>
      </c>
      <c r="DY11" s="236">
        <f t="shared" si="9"/>
        <v>0</v>
      </c>
      <c r="DZ11" s="236">
        <f t="shared" si="9"/>
        <v>0</v>
      </c>
      <c r="EA11" s="236">
        <f t="shared" si="9"/>
        <v>0</v>
      </c>
      <c r="EB11" s="236">
        <f t="shared" si="9"/>
        <v>0</v>
      </c>
      <c r="EC11" s="236">
        <f t="shared" si="9"/>
        <v>0</v>
      </c>
      <c r="ED11" s="236">
        <f t="shared" si="9"/>
        <v>0</v>
      </c>
      <c r="EE11" s="236">
        <f t="shared" si="9"/>
        <v>0</v>
      </c>
      <c r="EF11" s="236">
        <f t="shared" si="9"/>
        <v>0</v>
      </c>
      <c r="EG11" s="236">
        <f t="shared" si="9"/>
        <v>0</v>
      </c>
      <c r="EH11" s="236">
        <f t="shared" ref="EH11:FM11" si="10" xml:space="preserve"> EH8 + EH9 - EH10</f>
        <v>0</v>
      </c>
      <c r="EI11" s="236">
        <f t="shared" si="10"/>
        <v>0</v>
      </c>
      <c r="EJ11" s="236">
        <f t="shared" si="10"/>
        <v>0</v>
      </c>
      <c r="EK11" s="236">
        <f t="shared" si="10"/>
        <v>0</v>
      </c>
      <c r="EL11" s="236">
        <f t="shared" si="10"/>
        <v>0</v>
      </c>
      <c r="EM11" s="236">
        <f t="shared" si="10"/>
        <v>0</v>
      </c>
      <c r="EN11" s="236">
        <f t="shared" si="10"/>
        <v>0</v>
      </c>
      <c r="EO11" s="236">
        <f t="shared" si="10"/>
        <v>0</v>
      </c>
      <c r="EP11" s="236">
        <f t="shared" si="10"/>
        <v>0</v>
      </c>
      <c r="EQ11" s="236">
        <f t="shared" si="10"/>
        <v>0</v>
      </c>
      <c r="ER11" s="236">
        <f t="shared" si="10"/>
        <v>0</v>
      </c>
      <c r="ES11" s="236">
        <f t="shared" si="10"/>
        <v>0</v>
      </c>
      <c r="ET11" s="236">
        <f t="shared" si="10"/>
        <v>0</v>
      </c>
      <c r="EU11" s="236">
        <f t="shared" si="10"/>
        <v>0</v>
      </c>
      <c r="EV11" s="236">
        <f t="shared" si="10"/>
        <v>0</v>
      </c>
      <c r="EW11" s="236">
        <f t="shared" si="10"/>
        <v>0</v>
      </c>
      <c r="EX11" s="236">
        <f t="shared" si="10"/>
        <v>0</v>
      </c>
      <c r="EY11" s="236">
        <f t="shared" si="10"/>
        <v>0</v>
      </c>
      <c r="EZ11" s="236">
        <f t="shared" si="10"/>
        <v>0</v>
      </c>
      <c r="FA11" s="236">
        <f t="shared" si="10"/>
        <v>0</v>
      </c>
      <c r="FB11" s="236">
        <f t="shared" si="10"/>
        <v>0</v>
      </c>
      <c r="FC11" s="236">
        <f t="shared" si="10"/>
        <v>0</v>
      </c>
      <c r="FD11" s="236">
        <f t="shared" si="10"/>
        <v>0</v>
      </c>
      <c r="FE11" s="236">
        <f t="shared" si="10"/>
        <v>0</v>
      </c>
      <c r="FF11" s="236">
        <f t="shared" si="10"/>
        <v>0</v>
      </c>
      <c r="FG11" s="236">
        <f t="shared" si="10"/>
        <v>0</v>
      </c>
      <c r="FH11" s="236">
        <f t="shared" si="10"/>
        <v>0</v>
      </c>
      <c r="FI11" s="236">
        <f t="shared" si="10"/>
        <v>0</v>
      </c>
      <c r="FJ11" s="236">
        <f t="shared" si="10"/>
        <v>0</v>
      </c>
      <c r="FK11" s="236">
        <f t="shared" si="10"/>
        <v>0</v>
      </c>
      <c r="FL11" s="236">
        <f t="shared" si="10"/>
        <v>0</v>
      </c>
      <c r="FM11" s="236">
        <f t="shared" si="10"/>
        <v>0</v>
      </c>
      <c r="FN11" s="236">
        <f t="shared" ref="FN11:GJ11" si="11" xml:space="preserve"> FN8 + FN9 - FN10</f>
        <v>0</v>
      </c>
      <c r="FO11" s="236">
        <f t="shared" si="11"/>
        <v>0</v>
      </c>
      <c r="FP11" s="236">
        <f t="shared" si="11"/>
        <v>0</v>
      </c>
      <c r="FQ11" s="236">
        <f t="shared" si="11"/>
        <v>0</v>
      </c>
      <c r="FR11" s="236">
        <f t="shared" si="11"/>
        <v>0</v>
      </c>
      <c r="FS11" s="236">
        <f t="shared" si="11"/>
        <v>0</v>
      </c>
      <c r="FT11" s="236">
        <f t="shared" si="11"/>
        <v>0</v>
      </c>
      <c r="FU11" s="236">
        <f t="shared" si="11"/>
        <v>0</v>
      </c>
      <c r="FV11" s="236">
        <f t="shared" si="11"/>
        <v>0</v>
      </c>
      <c r="FW11" s="236">
        <f t="shared" si="11"/>
        <v>0</v>
      </c>
      <c r="FX11" s="236">
        <f t="shared" si="11"/>
        <v>0</v>
      </c>
      <c r="FY11" s="236">
        <f t="shared" si="11"/>
        <v>0</v>
      </c>
      <c r="FZ11" s="236">
        <f t="shared" si="11"/>
        <v>0</v>
      </c>
      <c r="GA11" s="236">
        <f t="shared" si="11"/>
        <v>0</v>
      </c>
      <c r="GB11" s="236">
        <f t="shared" si="11"/>
        <v>0</v>
      </c>
      <c r="GC11" s="236">
        <f t="shared" si="11"/>
        <v>0</v>
      </c>
      <c r="GD11" s="236">
        <f t="shared" si="11"/>
        <v>0</v>
      </c>
      <c r="GE11" s="236">
        <f t="shared" si="11"/>
        <v>0</v>
      </c>
      <c r="GF11" s="236">
        <f t="shared" si="11"/>
        <v>0</v>
      </c>
      <c r="GG11" s="236">
        <f t="shared" si="11"/>
        <v>0</v>
      </c>
      <c r="GH11" s="236">
        <f t="shared" si="11"/>
        <v>0</v>
      </c>
      <c r="GI11" s="236">
        <f t="shared" si="11"/>
        <v>0</v>
      </c>
      <c r="GJ11" s="236">
        <f t="shared" si="11"/>
        <v>0</v>
      </c>
    </row>
    <row r="14" spans="1:192" x14ac:dyDescent="0.25">
      <c r="A14" s="228"/>
      <c r="B14" s="228"/>
      <c r="C14" s="229"/>
      <c r="D14" s="230"/>
      <c r="E14" s="231" t="s">
        <v>113</v>
      </c>
      <c r="F14" s="308"/>
      <c r="G14" s="231" t="str">
        <f xml:space="preserve"> SMU</f>
        <v>$ 000s</v>
      </c>
      <c r="H14" s="231"/>
      <c r="I14" s="232"/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  <c r="CK14" s="231"/>
      <c r="CL14" s="231"/>
      <c r="CM14" s="231"/>
      <c r="CN14" s="231"/>
      <c r="CO14" s="231"/>
      <c r="CP14" s="231"/>
      <c r="CQ14" s="231"/>
      <c r="CR14" s="231"/>
      <c r="CS14" s="231"/>
      <c r="CT14" s="231"/>
      <c r="CU14" s="231"/>
      <c r="CV14" s="231"/>
      <c r="CW14" s="231"/>
      <c r="CX14" s="231"/>
      <c r="CY14" s="231"/>
      <c r="CZ14" s="231"/>
      <c r="DA14" s="231"/>
      <c r="DB14" s="231"/>
      <c r="DC14" s="231"/>
      <c r="DD14" s="231"/>
      <c r="DE14" s="231"/>
      <c r="DF14" s="231"/>
      <c r="DG14" s="231"/>
      <c r="DH14" s="231"/>
      <c r="DI14" s="231"/>
      <c r="DJ14" s="231"/>
      <c r="DK14" s="231"/>
      <c r="DL14" s="231"/>
      <c r="DM14" s="231"/>
      <c r="DN14" s="231"/>
      <c r="DO14" s="231"/>
      <c r="DP14" s="231"/>
      <c r="DQ14" s="231"/>
      <c r="DR14" s="231"/>
      <c r="DS14" s="231"/>
      <c r="DT14" s="231"/>
      <c r="DU14" s="231"/>
      <c r="DV14" s="231"/>
      <c r="DW14" s="231"/>
      <c r="DX14" s="231"/>
      <c r="DY14" s="231"/>
      <c r="DZ14" s="231"/>
      <c r="EA14" s="231"/>
      <c r="EB14" s="231"/>
      <c r="EC14" s="231"/>
      <c r="ED14" s="231"/>
      <c r="EE14" s="231"/>
      <c r="EF14" s="231"/>
      <c r="EG14" s="231"/>
      <c r="EH14" s="231"/>
      <c r="EI14" s="231"/>
      <c r="EJ14" s="231"/>
      <c r="EK14" s="231"/>
      <c r="EL14" s="231"/>
      <c r="EM14" s="231"/>
      <c r="EN14" s="231"/>
      <c r="EO14" s="231"/>
      <c r="EP14" s="231"/>
      <c r="EQ14" s="231"/>
      <c r="ER14" s="231"/>
      <c r="ES14" s="231"/>
      <c r="ET14" s="231"/>
      <c r="EU14" s="231"/>
      <c r="EV14" s="231"/>
      <c r="EW14" s="231"/>
      <c r="EX14" s="231"/>
      <c r="EY14" s="231"/>
      <c r="EZ14" s="231"/>
      <c r="FA14" s="231"/>
      <c r="FB14" s="231"/>
      <c r="FC14" s="231"/>
      <c r="FD14" s="231"/>
      <c r="FE14" s="231"/>
      <c r="FF14" s="231"/>
      <c r="FG14" s="231"/>
      <c r="FH14" s="231"/>
      <c r="FI14" s="231"/>
      <c r="FJ14" s="231"/>
      <c r="FK14" s="231"/>
      <c r="FL14" s="231"/>
      <c r="FM14" s="231"/>
      <c r="FN14" s="231"/>
      <c r="FO14" s="231"/>
      <c r="FP14" s="231"/>
      <c r="FQ14" s="231"/>
      <c r="FR14" s="231"/>
      <c r="FS14" s="231"/>
      <c r="FT14" s="231"/>
      <c r="FU14" s="231"/>
      <c r="FV14" s="231"/>
      <c r="FW14" s="231"/>
      <c r="FX14" s="231"/>
      <c r="FY14" s="231"/>
      <c r="FZ14" s="231"/>
      <c r="GA14" s="231"/>
      <c r="GB14" s="231"/>
      <c r="GC14" s="231"/>
      <c r="GD14" s="231"/>
      <c r="GE14" s="231"/>
      <c r="GF14" s="231"/>
      <c r="GG14" s="231"/>
      <c r="GH14" s="231"/>
      <c r="GI14" s="231"/>
      <c r="GJ14" s="231"/>
    </row>
    <row r="15" spans="1:192" x14ac:dyDescent="0.25">
      <c r="E15" s="238" t="str">
        <f xml:space="preserve"> Time!E$83</f>
        <v>End of construction period flag</v>
      </c>
      <c r="F15" s="238">
        <f xml:space="preserve"> Time!F$83</f>
        <v>0</v>
      </c>
      <c r="G15" s="238" t="str">
        <f xml:space="preserve"> Time!G$83</f>
        <v>flag</v>
      </c>
      <c r="H15" s="238">
        <f xml:space="preserve"> Time!H$83</f>
        <v>1</v>
      </c>
      <c r="I15" s="238">
        <f xml:space="preserve"> Time!I$83</f>
        <v>0</v>
      </c>
      <c r="J15" s="238">
        <f xml:space="preserve"> Time!J$83</f>
        <v>0</v>
      </c>
      <c r="K15" s="238">
        <f xml:space="preserve"> Time!K$83</f>
        <v>0</v>
      </c>
      <c r="L15" s="238">
        <f xml:space="preserve"> Time!L$83</f>
        <v>0</v>
      </c>
      <c r="M15" s="238">
        <f xml:space="preserve"> Time!M$83</f>
        <v>0</v>
      </c>
      <c r="N15" s="238">
        <f xml:space="preserve"> Time!N$83</f>
        <v>0</v>
      </c>
      <c r="O15" s="238">
        <f xml:space="preserve"> Time!O$83</f>
        <v>0</v>
      </c>
      <c r="P15" s="238">
        <f xml:space="preserve"> Time!P$83</f>
        <v>0</v>
      </c>
      <c r="Q15" s="238">
        <f xml:space="preserve"> Time!Q$83</f>
        <v>0</v>
      </c>
      <c r="R15" s="238">
        <f xml:space="preserve"> Time!R$83</f>
        <v>1</v>
      </c>
      <c r="S15" s="238">
        <f xml:space="preserve"> Time!S$83</f>
        <v>0</v>
      </c>
      <c r="T15" s="238">
        <f xml:space="preserve"> Time!T$83</f>
        <v>0</v>
      </c>
      <c r="U15" s="238">
        <f xml:space="preserve"> Time!U$83</f>
        <v>0</v>
      </c>
      <c r="V15" s="238">
        <f xml:space="preserve"> Time!V$83</f>
        <v>0</v>
      </c>
      <c r="W15" s="238">
        <f xml:space="preserve"> Time!W$83</f>
        <v>0</v>
      </c>
      <c r="X15" s="238">
        <f xml:space="preserve"> Time!X$83</f>
        <v>0</v>
      </c>
      <c r="Y15" s="238">
        <f xml:space="preserve"> Time!Y$83</f>
        <v>0</v>
      </c>
      <c r="Z15" s="238">
        <f xml:space="preserve"> Time!Z$83</f>
        <v>0</v>
      </c>
      <c r="AA15" s="238">
        <f xml:space="preserve"> Time!AA$83</f>
        <v>0</v>
      </c>
      <c r="AB15" s="238">
        <f xml:space="preserve"> Time!AB$83</f>
        <v>0</v>
      </c>
      <c r="AC15" s="238">
        <f xml:space="preserve"> Time!AC$83</f>
        <v>0</v>
      </c>
      <c r="AD15" s="238">
        <f xml:space="preserve"> Time!AD$83</f>
        <v>0</v>
      </c>
      <c r="AE15" s="238">
        <f xml:space="preserve"> Time!AE$83</f>
        <v>0</v>
      </c>
      <c r="AF15" s="238">
        <f xml:space="preserve"> Time!AF$83</f>
        <v>0</v>
      </c>
      <c r="AG15" s="238">
        <f xml:space="preserve"> Time!AG$83</f>
        <v>0</v>
      </c>
      <c r="AH15" s="238">
        <f xml:space="preserve"> Time!AH$83</f>
        <v>0</v>
      </c>
      <c r="AI15" s="238">
        <f xml:space="preserve"> Time!AI$83</f>
        <v>0</v>
      </c>
      <c r="AJ15" s="238">
        <f xml:space="preserve"> Time!AJ$83</f>
        <v>0</v>
      </c>
      <c r="AK15" s="238">
        <f xml:space="preserve"> Time!AK$83</f>
        <v>0</v>
      </c>
      <c r="AL15" s="238">
        <f xml:space="preserve"> Time!AL$83</f>
        <v>0</v>
      </c>
      <c r="AM15" s="238">
        <f xml:space="preserve"> Time!AM$83</f>
        <v>0</v>
      </c>
      <c r="AN15" s="238">
        <f xml:space="preserve"> Time!AN$83</f>
        <v>0</v>
      </c>
      <c r="AO15" s="238">
        <f xml:space="preserve"> Time!AO$83</f>
        <v>0</v>
      </c>
      <c r="AP15" s="238">
        <f xml:space="preserve"> Time!AP$83</f>
        <v>0</v>
      </c>
      <c r="AQ15" s="238">
        <f xml:space="preserve"> Time!AQ$83</f>
        <v>0</v>
      </c>
      <c r="AR15" s="238">
        <f xml:space="preserve"> Time!AR$83</f>
        <v>0</v>
      </c>
      <c r="AS15" s="238">
        <f xml:space="preserve"> Time!AS$83</f>
        <v>0</v>
      </c>
      <c r="AT15" s="238">
        <f xml:space="preserve"> Time!AT$83</f>
        <v>0</v>
      </c>
      <c r="AU15" s="238">
        <f xml:space="preserve"> Time!AU$83</f>
        <v>0</v>
      </c>
      <c r="AV15" s="238">
        <f xml:space="preserve"> Time!AV$83</f>
        <v>0</v>
      </c>
      <c r="AW15" s="238">
        <f xml:space="preserve"> Time!AW$83</f>
        <v>0</v>
      </c>
      <c r="AX15" s="238">
        <f xml:space="preserve"> Time!AX$83</f>
        <v>0</v>
      </c>
      <c r="AY15" s="238">
        <f xml:space="preserve"> Time!AY$83</f>
        <v>0</v>
      </c>
      <c r="AZ15" s="238">
        <f xml:space="preserve"> Time!AZ$83</f>
        <v>0</v>
      </c>
      <c r="BA15" s="238">
        <f xml:space="preserve"> Time!BA$83</f>
        <v>0</v>
      </c>
      <c r="BB15" s="238">
        <f xml:space="preserve"> Time!BB$83</f>
        <v>0</v>
      </c>
      <c r="BC15" s="238">
        <f xml:space="preserve"> Time!BC$83</f>
        <v>0</v>
      </c>
      <c r="BD15" s="238">
        <f xml:space="preserve"> Time!BD$83</f>
        <v>0</v>
      </c>
      <c r="BE15" s="238">
        <f xml:space="preserve"> Time!BE$83</f>
        <v>0</v>
      </c>
      <c r="BF15" s="238">
        <f xml:space="preserve"> Time!BF$83</f>
        <v>0</v>
      </c>
      <c r="BG15" s="238">
        <f xml:space="preserve"> Time!BG$83</f>
        <v>0</v>
      </c>
      <c r="BH15" s="238">
        <f xml:space="preserve"> Time!BH$83</f>
        <v>0</v>
      </c>
      <c r="BI15" s="238">
        <f xml:space="preserve"> Time!BI$83</f>
        <v>0</v>
      </c>
      <c r="BJ15" s="238">
        <f xml:space="preserve"> Time!BJ$83</f>
        <v>0</v>
      </c>
      <c r="BK15" s="238">
        <f xml:space="preserve"> Time!BK$83</f>
        <v>0</v>
      </c>
      <c r="BL15" s="238">
        <f xml:space="preserve"> Time!BL$83</f>
        <v>0</v>
      </c>
      <c r="BM15" s="238">
        <f xml:space="preserve"> Time!BM$83</f>
        <v>0</v>
      </c>
      <c r="BN15" s="238">
        <f xml:space="preserve"> Time!BN$83</f>
        <v>0</v>
      </c>
      <c r="BO15" s="238">
        <f xml:space="preserve"> Time!BO$83</f>
        <v>0</v>
      </c>
      <c r="BP15" s="238">
        <f xml:space="preserve"> Time!BP$83</f>
        <v>0</v>
      </c>
      <c r="BQ15" s="238">
        <f xml:space="preserve"> Time!BQ$83</f>
        <v>0</v>
      </c>
      <c r="BR15" s="238">
        <f xml:space="preserve"> Time!BR$83</f>
        <v>0</v>
      </c>
      <c r="BS15" s="238">
        <f xml:space="preserve"> Time!BS$83</f>
        <v>0</v>
      </c>
      <c r="BT15" s="238">
        <f xml:space="preserve"> Time!BT$83</f>
        <v>0</v>
      </c>
      <c r="BU15" s="238">
        <f xml:space="preserve"> Time!BU$83</f>
        <v>0</v>
      </c>
      <c r="BV15" s="238">
        <f xml:space="preserve"> Time!BV$83</f>
        <v>0</v>
      </c>
      <c r="BW15" s="238">
        <f xml:space="preserve"> Time!BW$83</f>
        <v>0</v>
      </c>
      <c r="BX15" s="238">
        <f xml:space="preserve"> Time!BX$83</f>
        <v>0</v>
      </c>
      <c r="BY15" s="238">
        <f xml:space="preserve"> Time!BY$83</f>
        <v>0</v>
      </c>
      <c r="BZ15" s="238">
        <f xml:space="preserve"> Time!BZ$83</f>
        <v>0</v>
      </c>
      <c r="CA15" s="238">
        <f xml:space="preserve"> Time!CA$83</f>
        <v>0</v>
      </c>
      <c r="CB15" s="238">
        <f xml:space="preserve"> Time!CB$83</f>
        <v>0</v>
      </c>
      <c r="CC15" s="238">
        <f xml:space="preserve"> Time!CC$83</f>
        <v>0</v>
      </c>
      <c r="CD15" s="238">
        <f xml:space="preserve"> Time!CD$83</f>
        <v>0</v>
      </c>
      <c r="CE15" s="238">
        <f xml:space="preserve"> Time!CE$83</f>
        <v>0</v>
      </c>
      <c r="CF15" s="238">
        <f xml:space="preserve"> Time!CF$83</f>
        <v>0</v>
      </c>
      <c r="CG15" s="238">
        <f xml:space="preserve"> Time!CG$83</f>
        <v>0</v>
      </c>
      <c r="CH15" s="238">
        <f xml:space="preserve"> Time!CH$83</f>
        <v>0</v>
      </c>
      <c r="CI15" s="238">
        <f xml:space="preserve"> Time!CI$83</f>
        <v>0</v>
      </c>
      <c r="CJ15" s="238">
        <f xml:space="preserve"> Time!CJ$83</f>
        <v>0</v>
      </c>
      <c r="CK15" s="238">
        <f xml:space="preserve"> Time!CK$83</f>
        <v>0</v>
      </c>
      <c r="CL15" s="238">
        <f xml:space="preserve"> Time!CL$83</f>
        <v>0</v>
      </c>
      <c r="CM15" s="238">
        <f xml:space="preserve"> Time!CM$83</f>
        <v>0</v>
      </c>
      <c r="CN15" s="238">
        <f xml:space="preserve"> Time!CN$83</f>
        <v>0</v>
      </c>
      <c r="CO15" s="238">
        <f xml:space="preserve"> Time!CO$83</f>
        <v>0</v>
      </c>
      <c r="CP15" s="238">
        <f xml:space="preserve"> Time!CP$83</f>
        <v>0</v>
      </c>
      <c r="CQ15" s="238">
        <f xml:space="preserve"> Time!CQ$83</f>
        <v>0</v>
      </c>
      <c r="CR15" s="238">
        <f xml:space="preserve"> Time!CR$83</f>
        <v>0</v>
      </c>
      <c r="CS15" s="238">
        <f xml:space="preserve"> Time!CS$83</f>
        <v>0</v>
      </c>
      <c r="CT15" s="238">
        <f xml:space="preserve"> Time!CT$83</f>
        <v>0</v>
      </c>
      <c r="CU15" s="238">
        <f xml:space="preserve"> Time!CU$83</f>
        <v>0</v>
      </c>
      <c r="CV15" s="238">
        <f xml:space="preserve"> Time!CV$83</f>
        <v>0</v>
      </c>
      <c r="CW15" s="238">
        <f xml:space="preserve"> Time!CW$83</f>
        <v>0</v>
      </c>
      <c r="CX15" s="238">
        <f xml:space="preserve"> Time!CX$83</f>
        <v>0</v>
      </c>
      <c r="CY15" s="238">
        <f xml:space="preserve"> Time!CY$83</f>
        <v>0</v>
      </c>
      <c r="CZ15" s="238">
        <f xml:space="preserve"> Time!CZ$83</f>
        <v>0</v>
      </c>
      <c r="DA15" s="238">
        <f xml:space="preserve"> Time!DA$83</f>
        <v>0</v>
      </c>
      <c r="DB15" s="238">
        <f xml:space="preserve"> Time!DB$83</f>
        <v>0</v>
      </c>
      <c r="DC15" s="238">
        <f xml:space="preserve"> Time!DC$83</f>
        <v>0</v>
      </c>
      <c r="DD15" s="238">
        <f xml:space="preserve"> Time!DD$83</f>
        <v>0</v>
      </c>
      <c r="DE15" s="238">
        <f xml:space="preserve"> Time!DE$83</f>
        <v>0</v>
      </c>
      <c r="DF15" s="238">
        <f xml:space="preserve"> Time!DF$83</f>
        <v>0</v>
      </c>
      <c r="DG15" s="238">
        <f xml:space="preserve"> Time!DG$83</f>
        <v>0</v>
      </c>
      <c r="DH15" s="238">
        <f xml:space="preserve"> Time!DH$83</f>
        <v>0</v>
      </c>
      <c r="DI15" s="238">
        <f xml:space="preserve"> Time!DI$83</f>
        <v>0</v>
      </c>
      <c r="DJ15" s="238">
        <f xml:space="preserve"> Time!DJ$83</f>
        <v>0</v>
      </c>
      <c r="DK15" s="238">
        <f xml:space="preserve"> Time!DK$83</f>
        <v>0</v>
      </c>
      <c r="DL15" s="238">
        <f xml:space="preserve"> Time!DL$83</f>
        <v>0</v>
      </c>
      <c r="DM15" s="238">
        <f xml:space="preserve"> Time!DM$83</f>
        <v>0</v>
      </c>
      <c r="DN15" s="238">
        <f xml:space="preserve"> Time!DN$83</f>
        <v>0</v>
      </c>
      <c r="DO15" s="238">
        <f xml:space="preserve"> Time!DO$83</f>
        <v>0</v>
      </c>
      <c r="DP15" s="238">
        <f xml:space="preserve"> Time!DP$83</f>
        <v>0</v>
      </c>
      <c r="DQ15" s="238">
        <f xml:space="preserve"> Time!DQ$83</f>
        <v>0</v>
      </c>
      <c r="DR15" s="238">
        <f xml:space="preserve"> Time!DR$83</f>
        <v>0</v>
      </c>
      <c r="DS15" s="238">
        <f xml:space="preserve"> Time!DS$83</f>
        <v>0</v>
      </c>
      <c r="DT15" s="238">
        <f xml:space="preserve"> Time!DT$83</f>
        <v>0</v>
      </c>
      <c r="DU15" s="238">
        <f xml:space="preserve"> Time!DU$83</f>
        <v>0</v>
      </c>
      <c r="DV15" s="238">
        <f xml:space="preserve"> Time!DV$83</f>
        <v>0</v>
      </c>
      <c r="DW15" s="238">
        <f xml:space="preserve"> Time!DW$83</f>
        <v>0</v>
      </c>
      <c r="DX15" s="238">
        <f xml:space="preserve"> Time!DX$83</f>
        <v>0</v>
      </c>
      <c r="DY15" s="238">
        <f xml:space="preserve"> Time!DY$83</f>
        <v>0</v>
      </c>
      <c r="DZ15" s="238">
        <f xml:space="preserve"> Time!DZ$83</f>
        <v>0</v>
      </c>
      <c r="EA15" s="238">
        <f xml:space="preserve"> Time!EA$83</f>
        <v>0</v>
      </c>
      <c r="EB15" s="238">
        <f xml:space="preserve"> Time!EB$83</f>
        <v>0</v>
      </c>
      <c r="EC15" s="238">
        <f xml:space="preserve"> Time!EC$83</f>
        <v>0</v>
      </c>
      <c r="ED15" s="238">
        <f xml:space="preserve"> Time!ED$83</f>
        <v>0</v>
      </c>
      <c r="EE15" s="238">
        <f xml:space="preserve"> Time!EE$83</f>
        <v>0</v>
      </c>
      <c r="EF15" s="238">
        <f xml:space="preserve"> Time!EF$83</f>
        <v>0</v>
      </c>
      <c r="EG15" s="238">
        <f xml:space="preserve"> Time!EG$83</f>
        <v>0</v>
      </c>
      <c r="EH15" s="238">
        <f xml:space="preserve"> Time!EH$83</f>
        <v>0</v>
      </c>
      <c r="EI15" s="238">
        <f xml:space="preserve"> Time!EI$83</f>
        <v>0</v>
      </c>
      <c r="EJ15" s="238">
        <f xml:space="preserve"> Time!EJ$83</f>
        <v>0</v>
      </c>
      <c r="EK15" s="238">
        <f xml:space="preserve"> Time!EK$83</f>
        <v>0</v>
      </c>
      <c r="EL15" s="238">
        <f xml:space="preserve"> Time!EL$83</f>
        <v>0</v>
      </c>
      <c r="EM15" s="238">
        <f xml:space="preserve"> Time!EM$83</f>
        <v>0</v>
      </c>
      <c r="EN15" s="238">
        <f xml:space="preserve"> Time!EN$83</f>
        <v>0</v>
      </c>
      <c r="EO15" s="238">
        <f xml:space="preserve"> Time!EO$83</f>
        <v>0</v>
      </c>
      <c r="EP15" s="238">
        <f xml:space="preserve"> Time!EP$83</f>
        <v>0</v>
      </c>
      <c r="EQ15" s="238">
        <f xml:space="preserve"> Time!EQ$83</f>
        <v>0</v>
      </c>
      <c r="ER15" s="238">
        <f xml:space="preserve"> Time!ER$83</f>
        <v>0</v>
      </c>
      <c r="ES15" s="238">
        <f xml:space="preserve"> Time!ES$83</f>
        <v>0</v>
      </c>
      <c r="ET15" s="238">
        <f xml:space="preserve"> Time!ET$83</f>
        <v>0</v>
      </c>
      <c r="EU15" s="238">
        <f xml:space="preserve"> Time!EU$83</f>
        <v>0</v>
      </c>
      <c r="EV15" s="238">
        <f xml:space="preserve"> Time!EV$83</f>
        <v>0</v>
      </c>
      <c r="EW15" s="238">
        <f xml:space="preserve"> Time!EW$83</f>
        <v>0</v>
      </c>
      <c r="EX15" s="238">
        <f xml:space="preserve"> Time!EX$83</f>
        <v>0</v>
      </c>
      <c r="EY15" s="238">
        <f xml:space="preserve"> Time!EY$83</f>
        <v>0</v>
      </c>
      <c r="EZ15" s="238">
        <f xml:space="preserve"> Time!EZ$83</f>
        <v>0</v>
      </c>
      <c r="FA15" s="238">
        <f xml:space="preserve"> Time!FA$83</f>
        <v>0</v>
      </c>
      <c r="FB15" s="238">
        <f xml:space="preserve"> Time!FB$83</f>
        <v>0</v>
      </c>
      <c r="FC15" s="238">
        <f xml:space="preserve"> Time!FC$83</f>
        <v>0</v>
      </c>
      <c r="FD15" s="238">
        <f xml:space="preserve"> Time!FD$83</f>
        <v>0</v>
      </c>
      <c r="FE15" s="238">
        <f xml:space="preserve"> Time!FE$83</f>
        <v>0</v>
      </c>
      <c r="FF15" s="238">
        <f xml:space="preserve"> Time!FF$83</f>
        <v>0</v>
      </c>
      <c r="FG15" s="238">
        <f xml:space="preserve"> Time!FG$83</f>
        <v>0</v>
      </c>
      <c r="FH15" s="238">
        <f xml:space="preserve"> Time!FH$83</f>
        <v>0</v>
      </c>
      <c r="FI15" s="238">
        <f xml:space="preserve"> Time!FI$83</f>
        <v>0</v>
      </c>
      <c r="FJ15" s="238">
        <f xml:space="preserve"> Time!FJ$83</f>
        <v>0</v>
      </c>
      <c r="FK15" s="238">
        <f xml:space="preserve"> Time!FK$83</f>
        <v>0</v>
      </c>
      <c r="FL15" s="238">
        <f xml:space="preserve"> Time!FL$83</f>
        <v>0</v>
      </c>
      <c r="FM15" s="238">
        <f xml:space="preserve"> Time!FM$83</f>
        <v>0</v>
      </c>
      <c r="FN15" s="238">
        <f xml:space="preserve"> Time!FN$83</f>
        <v>0</v>
      </c>
      <c r="FO15" s="238">
        <f xml:space="preserve"> Time!FO$83</f>
        <v>0</v>
      </c>
      <c r="FP15" s="238">
        <f xml:space="preserve"> Time!FP$83</f>
        <v>0</v>
      </c>
      <c r="FQ15" s="238">
        <f xml:space="preserve"> Time!FQ$83</f>
        <v>0</v>
      </c>
      <c r="FR15" s="238">
        <f xml:space="preserve"> Time!FR$83</f>
        <v>0</v>
      </c>
      <c r="FS15" s="238">
        <f xml:space="preserve"> Time!FS$83</f>
        <v>0</v>
      </c>
      <c r="FT15" s="238">
        <f xml:space="preserve"> Time!FT$83</f>
        <v>0</v>
      </c>
      <c r="FU15" s="238">
        <f xml:space="preserve"> Time!FU$83</f>
        <v>0</v>
      </c>
      <c r="FV15" s="238">
        <f xml:space="preserve"> Time!FV$83</f>
        <v>0</v>
      </c>
      <c r="FW15" s="238">
        <f xml:space="preserve"> Time!FW$83</f>
        <v>0</v>
      </c>
      <c r="FX15" s="238">
        <f xml:space="preserve"> Time!FX$83</f>
        <v>0</v>
      </c>
      <c r="FY15" s="238">
        <f xml:space="preserve"> Time!FY$83</f>
        <v>0</v>
      </c>
      <c r="FZ15" s="238">
        <f xml:space="preserve"> Time!FZ$83</f>
        <v>0</v>
      </c>
      <c r="GA15" s="238">
        <f xml:space="preserve"> Time!GA$83</f>
        <v>0</v>
      </c>
      <c r="GB15" s="238">
        <f xml:space="preserve"> Time!GB$83</f>
        <v>0</v>
      </c>
      <c r="GC15" s="238">
        <f xml:space="preserve"> Time!GC$83</f>
        <v>0</v>
      </c>
      <c r="GD15" s="238">
        <f xml:space="preserve"> Time!GD$83</f>
        <v>0</v>
      </c>
      <c r="GE15" s="238">
        <f xml:space="preserve"> Time!GE$83</f>
        <v>0</v>
      </c>
      <c r="GF15" s="238">
        <f xml:space="preserve"> Time!GF$83</f>
        <v>0</v>
      </c>
      <c r="GG15" s="238">
        <f xml:space="preserve"> Time!GG$83</f>
        <v>0</v>
      </c>
      <c r="GH15" s="238">
        <f xml:space="preserve"> Time!GH$83</f>
        <v>0</v>
      </c>
      <c r="GI15" s="238">
        <f xml:space="preserve"> Time!GI$83</f>
        <v>0</v>
      </c>
      <c r="GJ15" s="238">
        <f xml:space="preserve"> Time!GJ$83</f>
        <v>0</v>
      </c>
    </row>
    <row r="16" spans="1:192" x14ac:dyDescent="0.25">
      <c r="E16" s="226"/>
      <c r="F16" s="226"/>
      <c r="G16" s="226"/>
      <c r="H16" s="226"/>
      <c r="I16" s="39"/>
      <c r="J16" s="226"/>
      <c r="K16" s="226"/>
      <c r="L16" s="226"/>
      <c r="M16" s="226"/>
      <c r="N16" s="226"/>
      <c r="O16" s="226"/>
      <c r="P16" s="226"/>
      <c r="Q16" s="226"/>
      <c r="R16" s="226"/>
      <c r="S16" s="226"/>
      <c r="T16" s="226"/>
      <c r="U16" s="226"/>
      <c r="V16" s="226"/>
      <c r="W16" s="226"/>
      <c r="X16" s="226"/>
      <c r="Y16" s="226"/>
      <c r="Z16" s="226"/>
      <c r="AA16" s="226"/>
      <c r="AB16" s="226"/>
      <c r="AC16" s="226"/>
      <c r="AD16" s="226"/>
      <c r="AE16" s="226"/>
      <c r="AF16" s="226"/>
      <c r="AG16" s="226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226"/>
      <c r="AU16" s="226"/>
      <c r="AV16" s="226"/>
      <c r="AW16" s="226"/>
      <c r="AX16" s="226"/>
      <c r="AY16" s="226"/>
      <c r="AZ16" s="226"/>
      <c r="BA16" s="226"/>
      <c r="BB16" s="226"/>
      <c r="BC16" s="226"/>
      <c r="BD16" s="226"/>
      <c r="BE16" s="226"/>
      <c r="BF16" s="226"/>
      <c r="BG16" s="226"/>
      <c r="BH16" s="226"/>
      <c r="BI16" s="226"/>
      <c r="BJ16" s="226"/>
      <c r="BK16" s="226"/>
      <c r="BL16" s="226"/>
      <c r="BM16" s="226"/>
      <c r="BN16" s="226"/>
      <c r="BO16" s="226"/>
      <c r="BP16" s="226"/>
      <c r="BQ16" s="226"/>
      <c r="BR16" s="226"/>
      <c r="BS16" s="226"/>
      <c r="BT16" s="226"/>
      <c r="BU16" s="226"/>
      <c r="BV16" s="226"/>
      <c r="BW16" s="226"/>
      <c r="BX16" s="226"/>
      <c r="BY16" s="226"/>
      <c r="BZ16" s="226"/>
      <c r="CA16" s="226"/>
      <c r="CB16" s="226"/>
      <c r="CC16" s="226"/>
      <c r="CD16" s="226"/>
      <c r="CE16" s="226"/>
      <c r="CF16" s="226"/>
      <c r="CG16" s="226"/>
      <c r="CH16" s="226"/>
      <c r="CI16" s="226"/>
      <c r="CJ16" s="226"/>
      <c r="CK16" s="226"/>
      <c r="CL16" s="226"/>
      <c r="CM16" s="226"/>
      <c r="CN16" s="226"/>
      <c r="CO16" s="226"/>
      <c r="CP16" s="226"/>
      <c r="CQ16" s="226"/>
      <c r="CR16" s="226"/>
      <c r="CS16" s="226"/>
      <c r="CT16" s="226"/>
      <c r="CU16" s="226"/>
      <c r="CV16" s="226"/>
      <c r="CW16" s="226"/>
      <c r="CX16" s="226"/>
      <c r="CY16" s="226"/>
      <c r="CZ16" s="226"/>
      <c r="DA16" s="226"/>
      <c r="DB16" s="226"/>
      <c r="DC16" s="226"/>
      <c r="DD16" s="226"/>
      <c r="DE16" s="226"/>
      <c r="DF16" s="226"/>
      <c r="DG16" s="226"/>
      <c r="DH16" s="226"/>
      <c r="DI16" s="226"/>
      <c r="DJ16" s="226"/>
      <c r="DK16" s="226"/>
      <c r="DL16" s="226"/>
      <c r="DM16" s="226"/>
      <c r="DN16" s="226"/>
      <c r="DO16" s="226"/>
      <c r="DP16" s="226"/>
      <c r="DQ16" s="226"/>
      <c r="DR16" s="226"/>
      <c r="DS16" s="226"/>
      <c r="DT16" s="226"/>
      <c r="DU16" s="226"/>
      <c r="DV16" s="226"/>
      <c r="DW16" s="226"/>
      <c r="DX16" s="226"/>
      <c r="DY16" s="226"/>
      <c r="DZ16" s="226"/>
      <c r="EA16" s="226"/>
      <c r="EB16" s="226"/>
      <c r="EC16" s="226"/>
      <c r="ED16" s="226"/>
      <c r="EE16" s="226"/>
      <c r="EF16" s="226"/>
      <c r="EG16" s="226"/>
      <c r="EH16" s="226"/>
      <c r="EI16" s="226"/>
      <c r="EJ16" s="226"/>
      <c r="EK16" s="226"/>
      <c r="EL16" s="226"/>
      <c r="EM16" s="226"/>
      <c r="EN16" s="226"/>
      <c r="EO16" s="226"/>
      <c r="EP16" s="226"/>
      <c r="EQ16" s="226"/>
      <c r="ER16" s="226"/>
      <c r="ES16" s="226"/>
      <c r="ET16" s="226"/>
      <c r="EU16" s="226"/>
      <c r="EV16" s="226"/>
      <c r="EW16" s="226"/>
      <c r="EX16" s="226"/>
      <c r="EY16" s="226"/>
      <c r="EZ16" s="226"/>
      <c r="FA16" s="226"/>
      <c r="FB16" s="226"/>
      <c r="FC16" s="226"/>
      <c r="FD16" s="226"/>
      <c r="FE16" s="226"/>
      <c r="FF16" s="226"/>
      <c r="FG16" s="226"/>
      <c r="FH16" s="226"/>
      <c r="FI16" s="226"/>
      <c r="FJ16" s="226"/>
      <c r="FK16" s="226"/>
      <c r="FL16" s="226"/>
      <c r="FM16" s="226"/>
      <c r="FN16" s="226"/>
      <c r="FO16" s="226"/>
      <c r="FP16" s="226"/>
      <c r="FQ16" s="226"/>
      <c r="FR16" s="226"/>
      <c r="FS16" s="226"/>
      <c r="FT16" s="226"/>
      <c r="FU16" s="226"/>
      <c r="FV16" s="226"/>
      <c r="FW16" s="226"/>
      <c r="FX16" s="226"/>
      <c r="FY16" s="226"/>
      <c r="FZ16" s="226"/>
      <c r="GA16" s="226"/>
      <c r="GB16" s="226"/>
      <c r="GC16" s="226"/>
      <c r="GD16" s="226"/>
      <c r="GE16" s="226"/>
      <c r="GF16" s="226"/>
      <c r="GG16" s="226"/>
      <c r="GH16" s="226"/>
      <c r="GI16" s="226"/>
      <c r="GJ16" s="226"/>
    </row>
    <row r="17" spans="1:192" x14ac:dyDescent="0.25">
      <c r="E17" s="226" t="s">
        <v>7</v>
      </c>
      <c r="F17" s="226"/>
      <c r="G17" s="226" t="str">
        <f xml:space="preserve"> SMU</f>
        <v>$ 000s</v>
      </c>
      <c r="H17" s="226"/>
      <c r="I17" s="39"/>
      <c r="J17" s="226">
        <f t="shared" ref="J17:AO17" si="12">I20</f>
        <v>0</v>
      </c>
      <c r="K17" s="226">
        <f t="shared" si="12"/>
        <v>0</v>
      </c>
      <c r="L17" s="226">
        <f t="shared" si="12"/>
        <v>0</v>
      </c>
      <c r="M17" s="226">
        <f t="shared" si="12"/>
        <v>0</v>
      </c>
      <c r="N17" s="226">
        <f t="shared" si="12"/>
        <v>0</v>
      </c>
      <c r="O17" s="226">
        <f t="shared" si="12"/>
        <v>0</v>
      </c>
      <c r="P17" s="226">
        <f t="shared" si="12"/>
        <v>0</v>
      </c>
      <c r="Q17" s="226">
        <f t="shared" si="12"/>
        <v>0</v>
      </c>
      <c r="R17" s="226">
        <f t="shared" si="12"/>
        <v>0</v>
      </c>
      <c r="S17" s="226">
        <f t="shared" si="12"/>
        <v>0</v>
      </c>
      <c r="T17" s="226">
        <f t="shared" si="12"/>
        <v>0</v>
      </c>
      <c r="U17" s="226">
        <f t="shared" si="12"/>
        <v>0</v>
      </c>
      <c r="V17" s="226">
        <f t="shared" si="12"/>
        <v>0</v>
      </c>
      <c r="W17" s="226">
        <f t="shared" si="12"/>
        <v>0</v>
      </c>
      <c r="X17" s="226">
        <f t="shared" si="12"/>
        <v>0</v>
      </c>
      <c r="Y17" s="226">
        <f t="shared" si="12"/>
        <v>0</v>
      </c>
      <c r="Z17" s="226">
        <f t="shared" si="12"/>
        <v>0</v>
      </c>
      <c r="AA17" s="226">
        <f t="shared" si="12"/>
        <v>0</v>
      </c>
      <c r="AB17" s="226">
        <f t="shared" si="12"/>
        <v>0</v>
      </c>
      <c r="AC17" s="226">
        <f t="shared" si="12"/>
        <v>0</v>
      </c>
      <c r="AD17" s="226">
        <f t="shared" si="12"/>
        <v>0</v>
      </c>
      <c r="AE17" s="226">
        <f t="shared" si="12"/>
        <v>0</v>
      </c>
      <c r="AF17" s="226">
        <f t="shared" si="12"/>
        <v>0</v>
      </c>
      <c r="AG17" s="226">
        <f t="shared" si="12"/>
        <v>0</v>
      </c>
      <c r="AH17" s="226">
        <f t="shared" si="12"/>
        <v>0</v>
      </c>
      <c r="AI17" s="226">
        <f t="shared" si="12"/>
        <v>0</v>
      </c>
      <c r="AJ17" s="226">
        <f t="shared" si="12"/>
        <v>0</v>
      </c>
      <c r="AK17" s="226">
        <f t="shared" si="12"/>
        <v>0</v>
      </c>
      <c r="AL17" s="226">
        <f t="shared" si="12"/>
        <v>0</v>
      </c>
      <c r="AM17" s="226">
        <f t="shared" si="12"/>
        <v>0</v>
      </c>
      <c r="AN17" s="226">
        <f t="shared" si="12"/>
        <v>0</v>
      </c>
      <c r="AO17" s="226">
        <f t="shared" si="12"/>
        <v>0</v>
      </c>
      <c r="AP17" s="226">
        <f t="shared" ref="AP17:BU17" si="13">AO20</f>
        <v>0</v>
      </c>
      <c r="AQ17" s="226">
        <f t="shared" si="13"/>
        <v>0</v>
      </c>
      <c r="AR17" s="226">
        <f t="shared" si="13"/>
        <v>0</v>
      </c>
      <c r="AS17" s="226">
        <f t="shared" si="13"/>
        <v>0</v>
      </c>
      <c r="AT17" s="226">
        <f t="shared" si="13"/>
        <v>0</v>
      </c>
      <c r="AU17" s="226">
        <f t="shared" si="13"/>
        <v>0</v>
      </c>
      <c r="AV17" s="226">
        <f t="shared" si="13"/>
        <v>0</v>
      </c>
      <c r="AW17" s="226">
        <f t="shared" si="13"/>
        <v>0</v>
      </c>
      <c r="AX17" s="226">
        <f t="shared" si="13"/>
        <v>0</v>
      </c>
      <c r="AY17" s="226">
        <f t="shared" si="13"/>
        <v>0</v>
      </c>
      <c r="AZ17" s="226">
        <f t="shared" si="13"/>
        <v>0</v>
      </c>
      <c r="BA17" s="226">
        <f t="shared" si="13"/>
        <v>0</v>
      </c>
      <c r="BB17" s="226">
        <f t="shared" si="13"/>
        <v>0</v>
      </c>
      <c r="BC17" s="226">
        <f t="shared" si="13"/>
        <v>0</v>
      </c>
      <c r="BD17" s="226">
        <f t="shared" si="13"/>
        <v>0</v>
      </c>
      <c r="BE17" s="226">
        <f t="shared" si="13"/>
        <v>0</v>
      </c>
      <c r="BF17" s="226">
        <f t="shared" si="13"/>
        <v>0</v>
      </c>
      <c r="BG17" s="226">
        <f t="shared" si="13"/>
        <v>0</v>
      </c>
      <c r="BH17" s="226">
        <f t="shared" si="13"/>
        <v>0</v>
      </c>
      <c r="BI17" s="226">
        <f t="shared" si="13"/>
        <v>0</v>
      </c>
      <c r="BJ17" s="226">
        <f t="shared" si="13"/>
        <v>0</v>
      </c>
      <c r="BK17" s="226">
        <f t="shared" si="13"/>
        <v>0</v>
      </c>
      <c r="BL17" s="226">
        <f t="shared" si="13"/>
        <v>0</v>
      </c>
      <c r="BM17" s="226">
        <f t="shared" si="13"/>
        <v>0</v>
      </c>
      <c r="BN17" s="226">
        <f t="shared" si="13"/>
        <v>0</v>
      </c>
      <c r="BO17" s="226">
        <f t="shared" si="13"/>
        <v>0</v>
      </c>
      <c r="BP17" s="226">
        <f t="shared" si="13"/>
        <v>0</v>
      </c>
      <c r="BQ17" s="226">
        <f t="shared" si="13"/>
        <v>0</v>
      </c>
      <c r="BR17" s="226">
        <f t="shared" si="13"/>
        <v>0</v>
      </c>
      <c r="BS17" s="226">
        <f t="shared" si="13"/>
        <v>0</v>
      </c>
      <c r="BT17" s="226">
        <f t="shared" si="13"/>
        <v>0</v>
      </c>
      <c r="BU17" s="226">
        <f t="shared" si="13"/>
        <v>0</v>
      </c>
      <c r="BV17" s="226">
        <f t="shared" ref="BV17:DA17" si="14">BU20</f>
        <v>0</v>
      </c>
      <c r="BW17" s="226">
        <f t="shared" si="14"/>
        <v>0</v>
      </c>
      <c r="BX17" s="226">
        <f t="shared" si="14"/>
        <v>0</v>
      </c>
      <c r="BY17" s="226">
        <f t="shared" si="14"/>
        <v>0</v>
      </c>
      <c r="BZ17" s="226">
        <f t="shared" si="14"/>
        <v>0</v>
      </c>
      <c r="CA17" s="226">
        <f t="shared" si="14"/>
        <v>0</v>
      </c>
      <c r="CB17" s="226">
        <f t="shared" si="14"/>
        <v>0</v>
      </c>
      <c r="CC17" s="226">
        <f t="shared" si="14"/>
        <v>0</v>
      </c>
      <c r="CD17" s="226">
        <f t="shared" si="14"/>
        <v>0</v>
      </c>
      <c r="CE17" s="226">
        <f t="shared" si="14"/>
        <v>0</v>
      </c>
      <c r="CF17" s="226">
        <f t="shared" si="14"/>
        <v>0</v>
      </c>
      <c r="CG17" s="226">
        <f t="shared" si="14"/>
        <v>0</v>
      </c>
      <c r="CH17" s="226">
        <f t="shared" si="14"/>
        <v>0</v>
      </c>
      <c r="CI17" s="226">
        <f t="shared" si="14"/>
        <v>0</v>
      </c>
      <c r="CJ17" s="226">
        <f t="shared" si="14"/>
        <v>0</v>
      </c>
      <c r="CK17" s="226">
        <f t="shared" si="14"/>
        <v>0</v>
      </c>
      <c r="CL17" s="226">
        <f t="shared" si="14"/>
        <v>0</v>
      </c>
      <c r="CM17" s="226">
        <f t="shared" si="14"/>
        <v>0</v>
      </c>
      <c r="CN17" s="226">
        <f t="shared" si="14"/>
        <v>0</v>
      </c>
      <c r="CO17" s="226">
        <f t="shared" si="14"/>
        <v>0</v>
      </c>
      <c r="CP17" s="226">
        <f t="shared" si="14"/>
        <v>0</v>
      </c>
      <c r="CQ17" s="226">
        <f t="shared" si="14"/>
        <v>0</v>
      </c>
      <c r="CR17" s="226">
        <f t="shared" si="14"/>
        <v>0</v>
      </c>
      <c r="CS17" s="226">
        <f t="shared" si="14"/>
        <v>0</v>
      </c>
      <c r="CT17" s="226">
        <f t="shared" si="14"/>
        <v>0</v>
      </c>
      <c r="CU17" s="226">
        <f t="shared" si="14"/>
        <v>0</v>
      </c>
      <c r="CV17" s="226">
        <f t="shared" si="14"/>
        <v>0</v>
      </c>
      <c r="CW17" s="226">
        <f t="shared" si="14"/>
        <v>0</v>
      </c>
      <c r="CX17" s="226">
        <f t="shared" si="14"/>
        <v>0</v>
      </c>
      <c r="CY17" s="226">
        <f t="shared" si="14"/>
        <v>0</v>
      </c>
      <c r="CZ17" s="226">
        <f t="shared" si="14"/>
        <v>0</v>
      </c>
      <c r="DA17" s="226">
        <f t="shared" si="14"/>
        <v>0</v>
      </c>
      <c r="DB17" s="226">
        <f t="shared" ref="DB17:EG17" si="15">DA20</f>
        <v>0</v>
      </c>
      <c r="DC17" s="226">
        <f t="shared" si="15"/>
        <v>0</v>
      </c>
      <c r="DD17" s="226">
        <f t="shared" si="15"/>
        <v>0</v>
      </c>
      <c r="DE17" s="226">
        <f t="shared" si="15"/>
        <v>0</v>
      </c>
      <c r="DF17" s="226">
        <f t="shared" si="15"/>
        <v>0</v>
      </c>
      <c r="DG17" s="226">
        <f t="shared" si="15"/>
        <v>0</v>
      </c>
      <c r="DH17" s="226">
        <f t="shared" si="15"/>
        <v>0</v>
      </c>
      <c r="DI17" s="226">
        <f t="shared" si="15"/>
        <v>0</v>
      </c>
      <c r="DJ17" s="226">
        <f t="shared" si="15"/>
        <v>0</v>
      </c>
      <c r="DK17" s="226">
        <f t="shared" si="15"/>
        <v>0</v>
      </c>
      <c r="DL17" s="226">
        <f t="shared" si="15"/>
        <v>0</v>
      </c>
      <c r="DM17" s="226">
        <f t="shared" si="15"/>
        <v>0</v>
      </c>
      <c r="DN17" s="226">
        <f t="shared" si="15"/>
        <v>0</v>
      </c>
      <c r="DO17" s="226">
        <f t="shared" si="15"/>
        <v>0</v>
      </c>
      <c r="DP17" s="226">
        <f t="shared" si="15"/>
        <v>0</v>
      </c>
      <c r="DQ17" s="226">
        <f t="shared" si="15"/>
        <v>0</v>
      </c>
      <c r="DR17" s="226">
        <f t="shared" si="15"/>
        <v>0</v>
      </c>
      <c r="DS17" s="226">
        <f t="shared" si="15"/>
        <v>0</v>
      </c>
      <c r="DT17" s="226">
        <f t="shared" si="15"/>
        <v>0</v>
      </c>
      <c r="DU17" s="226">
        <f t="shared" si="15"/>
        <v>0</v>
      </c>
      <c r="DV17" s="226">
        <f t="shared" si="15"/>
        <v>0</v>
      </c>
      <c r="DW17" s="226">
        <f t="shared" si="15"/>
        <v>0</v>
      </c>
      <c r="DX17" s="226">
        <f t="shared" si="15"/>
        <v>0</v>
      </c>
      <c r="DY17" s="226">
        <f t="shared" si="15"/>
        <v>0</v>
      </c>
      <c r="DZ17" s="226">
        <f t="shared" si="15"/>
        <v>0</v>
      </c>
      <c r="EA17" s="226">
        <f t="shared" si="15"/>
        <v>0</v>
      </c>
      <c r="EB17" s="226">
        <f t="shared" si="15"/>
        <v>0</v>
      </c>
      <c r="EC17" s="226">
        <f t="shared" si="15"/>
        <v>0</v>
      </c>
      <c r="ED17" s="226">
        <f t="shared" si="15"/>
        <v>0</v>
      </c>
      <c r="EE17" s="226">
        <f t="shared" si="15"/>
        <v>0</v>
      </c>
      <c r="EF17" s="226">
        <f t="shared" si="15"/>
        <v>0</v>
      </c>
      <c r="EG17" s="226">
        <f t="shared" si="15"/>
        <v>0</v>
      </c>
      <c r="EH17" s="226">
        <f t="shared" ref="EH17:FM17" si="16">EG20</f>
        <v>0</v>
      </c>
      <c r="EI17" s="226">
        <f t="shared" si="16"/>
        <v>0</v>
      </c>
      <c r="EJ17" s="226">
        <f t="shared" si="16"/>
        <v>0</v>
      </c>
      <c r="EK17" s="226">
        <f t="shared" si="16"/>
        <v>0</v>
      </c>
      <c r="EL17" s="226">
        <f t="shared" si="16"/>
        <v>0</v>
      </c>
      <c r="EM17" s="226">
        <f t="shared" si="16"/>
        <v>0</v>
      </c>
      <c r="EN17" s="226">
        <f t="shared" si="16"/>
        <v>0</v>
      </c>
      <c r="EO17" s="226">
        <f t="shared" si="16"/>
        <v>0</v>
      </c>
      <c r="EP17" s="226">
        <f t="shared" si="16"/>
        <v>0</v>
      </c>
      <c r="EQ17" s="226">
        <f t="shared" si="16"/>
        <v>0</v>
      </c>
      <c r="ER17" s="226">
        <f t="shared" si="16"/>
        <v>0</v>
      </c>
      <c r="ES17" s="226">
        <f t="shared" si="16"/>
        <v>0</v>
      </c>
      <c r="ET17" s="226">
        <f t="shared" si="16"/>
        <v>0</v>
      </c>
      <c r="EU17" s="226">
        <f t="shared" si="16"/>
        <v>0</v>
      </c>
      <c r="EV17" s="226">
        <f t="shared" si="16"/>
        <v>0</v>
      </c>
      <c r="EW17" s="226">
        <f t="shared" si="16"/>
        <v>0</v>
      </c>
      <c r="EX17" s="226">
        <f t="shared" si="16"/>
        <v>0</v>
      </c>
      <c r="EY17" s="226">
        <f t="shared" si="16"/>
        <v>0</v>
      </c>
      <c r="EZ17" s="226">
        <f t="shared" si="16"/>
        <v>0</v>
      </c>
      <c r="FA17" s="226">
        <f t="shared" si="16"/>
        <v>0</v>
      </c>
      <c r="FB17" s="226">
        <f t="shared" si="16"/>
        <v>0</v>
      </c>
      <c r="FC17" s="226">
        <f t="shared" si="16"/>
        <v>0</v>
      </c>
      <c r="FD17" s="226">
        <f t="shared" si="16"/>
        <v>0</v>
      </c>
      <c r="FE17" s="226">
        <f t="shared" si="16"/>
        <v>0</v>
      </c>
      <c r="FF17" s="226">
        <f t="shared" si="16"/>
        <v>0</v>
      </c>
      <c r="FG17" s="226">
        <f t="shared" si="16"/>
        <v>0</v>
      </c>
      <c r="FH17" s="226">
        <f t="shared" si="16"/>
        <v>0</v>
      </c>
      <c r="FI17" s="226">
        <f t="shared" si="16"/>
        <v>0</v>
      </c>
      <c r="FJ17" s="226">
        <f t="shared" si="16"/>
        <v>0</v>
      </c>
      <c r="FK17" s="226">
        <f t="shared" si="16"/>
        <v>0</v>
      </c>
      <c r="FL17" s="226">
        <f t="shared" si="16"/>
        <v>0</v>
      </c>
      <c r="FM17" s="226">
        <f t="shared" si="16"/>
        <v>0</v>
      </c>
      <c r="FN17" s="226">
        <f t="shared" ref="FN17:GG17" si="17">FM20</f>
        <v>0</v>
      </c>
      <c r="FO17" s="226">
        <f t="shared" si="17"/>
        <v>0</v>
      </c>
      <c r="FP17" s="226">
        <f t="shared" si="17"/>
        <v>0</v>
      </c>
      <c r="FQ17" s="226">
        <f t="shared" si="17"/>
        <v>0</v>
      </c>
      <c r="FR17" s="226">
        <f t="shared" si="17"/>
        <v>0</v>
      </c>
      <c r="FS17" s="226">
        <f t="shared" si="17"/>
        <v>0</v>
      </c>
      <c r="FT17" s="226">
        <f t="shared" si="17"/>
        <v>0</v>
      </c>
      <c r="FU17" s="226">
        <f t="shared" si="17"/>
        <v>0</v>
      </c>
      <c r="FV17" s="226">
        <f t="shared" si="17"/>
        <v>0</v>
      </c>
      <c r="FW17" s="226">
        <f t="shared" si="17"/>
        <v>0</v>
      </c>
      <c r="FX17" s="226">
        <f t="shared" si="17"/>
        <v>0</v>
      </c>
      <c r="FY17" s="226">
        <f t="shared" si="17"/>
        <v>0</v>
      </c>
      <c r="FZ17" s="226">
        <f t="shared" si="17"/>
        <v>0</v>
      </c>
      <c r="GA17" s="226">
        <f t="shared" si="17"/>
        <v>0</v>
      </c>
      <c r="GB17" s="226">
        <f t="shared" si="17"/>
        <v>0</v>
      </c>
      <c r="GC17" s="226">
        <f t="shared" si="17"/>
        <v>0</v>
      </c>
      <c r="GD17" s="226">
        <f t="shared" si="17"/>
        <v>0</v>
      </c>
      <c r="GE17" s="226">
        <f t="shared" si="17"/>
        <v>0</v>
      </c>
      <c r="GF17" s="226">
        <f t="shared" si="17"/>
        <v>0</v>
      </c>
      <c r="GG17" s="226">
        <f t="shared" si="17"/>
        <v>0</v>
      </c>
      <c r="GH17" s="226">
        <f t="shared" ref="GH17:GJ17" si="18">GG20</f>
        <v>0</v>
      </c>
      <c r="GI17" s="226">
        <f t="shared" si="18"/>
        <v>0</v>
      </c>
      <c r="GJ17" s="226">
        <f t="shared" si="18"/>
        <v>0</v>
      </c>
    </row>
    <row r="18" spans="1:192" x14ac:dyDescent="0.25">
      <c r="E18" s="227" t="s">
        <v>92</v>
      </c>
      <c r="F18" s="227"/>
      <c r="G18" s="227"/>
      <c r="H18" s="227"/>
      <c r="I18" s="227"/>
      <c r="J18" s="227"/>
      <c r="K18" s="227"/>
      <c r="L18" s="227"/>
      <c r="M18" s="227"/>
      <c r="N18" s="227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27"/>
      <c r="AA18" s="227"/>
      <c r="AB18" s="227"/>
      <c r="AC18" s="227"/>
      <c r="AD18" s="227"/>
      <c r="AE18" s="227"/>
      <c r="AF18" s="227"/>
      <c r="AG18" s="227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  <c r="AY18" s="227"/>
      <c r="AZ18" s="227"/>
      <c r="BA18" s="227"/>
      <c r="BB18" s="227"/>
      <c r="BC18" s="227"/>
      <c r="BD18" s="227"/>
      <c r="BE18" s="227"/>
      <c r="BF18" s="227"/>
      <c r="BG18" s="227"/>
      <c r="BH18" s="227"/>
      <c r="BI18" s="227"/>
      <c r="BJ18" s="227"/>
      <c r="BK18" s="227"/>
      <c r="BL18" s="227"/>
      <c r="BM18" s="227"/>
      <c r="BN18" s="227"/>
      <c r="BO18" s="227"/>
      <c r="BP18" s="227"/>
      <c r="BQ18" s="227"/>
      <c r="BR18" s="227"/>
      <c r="BS18" s="227"/>
      <c r="BT18" s="227"/>
      <c r="BU18" s="227"/>
      <c r="BV18" s="227"/>
      <c r="BW18" s="227"/>
      <c r="BX18" s="227"/>
      <c r="BY18" s="227"/>
      <c r="BZ18" s="227"/>
      <c r="CA18" s="227"/>
      <c r="CB18" s="227"/>
      <c r="CC18" s="227"/>
      <c r="CD18" s="227"/>
      <c r="CE18" s="227"/>
      <c r="CF18" s="227"/>
      <c r="CG18" s="227"/>
      <c r="CH18" s="227"/>
      <c r="CI18" s="227"/>
      <c r="CJ18" s="227"/>
      <c r="CK18" s="227"/>
      <c r="CL18" s="227"/>
      <c r="CM18" s="227"/>
      <c r="CN18" s="227"/>
      <c r="CO18" s="227"/>
      <c r="CP18" s="227"/>
      <c r="CQ18" s="227"/>
      <c r="CR18" s="227"/>
      <c r="CS18" s="227"/>
      <c r="CT18" s="227"/>
      <c r="CU18" s="227"/>
      <c r="CV18" s="227"/>
      <c r="CW18" s="227"/>
      <c r="CX18" s="227"/>
      <c r="CY18" s="227"/>
      <c r="CZ18" s="227"/>
      <c r="DA18" s="227"/>
      <c r="DB18" s="227"/>
      <c r="DC18" s="227"/>
      <c r="DD18" s="227"/>
      <c r="DE18" s="227"/>
      <c r="DF18" s="227"/>
      <c r="DG18" s="227"/>
      <c r="DH18" s="227"/>
      <c r="DI18" s="227"/>
      <c r="DJ18" s="227"/>
      <c r="DK18" s="227"/>
      <c r="DL18" s="227"/>
      <c r="DM18" s="227"/>
      <c r="DN18" s="227"/>
      <c r="DO18" s="227"/>
      <c r="DP18" s="227"/>
      <c r="DQ18" s="227"/>
      <c r="DR18" s="227"/>
      <c r="DS18" s="227"/>
      <c r="DT18" s="227"/>
      <c r="DU18" s="227"/>
      <c r="DV18" s="227"/>
      <c r="DW18" s="227"/>
      <c r="DX18" s="227"/>
      <c r="DY18" s="227"/>
      <c r="DZ18" s="227"/>
      <c r="EA18" s="227"/>
      <c r="EB18" s="227"/>
      <c r="EC18" s="227"/>
      <c r="ED18" s="227"/>
      <c r="EE18" s="227"/>
      <c r="EF18" s="227"/>
      <c r="EG18" s="227"/>
      <c r="EH18" s="227"/>
      <c r="EI18" s="227"/>
      <c r="EJ18" s="227"/>
      <c r="EK18" s="227"/>
      <c r="EL18" s="227"/>
      <c r="EM18" s="227"/>
      <c r="EN18" s="227"/>
      <c r="EO18" s="227"/>
      <c r="EP18" s="227"/>
      <c r="EQ18" s="227"/>
      <c r="ER18" s="227"/>
      <c r="ES18" s="227"/>
      <c r="ET18" s="227"/>
      <c r="EU18" s="227"/>
      <c r="EV18" s="227"/>
      <c r="EW18" s="227"/>
      <c r="EX18" s="227"/>
      <c r="EY18" s="227"/>
      <c r="EZ18" s="227"/>
      <c r="FA18" s="227"/>
      <c r="FB18" s="227"/>
      <c r="FC18" s="227"/>
      <c r="FD18" s="227"/>
      <c r="FE18" s="227"/>
      <c r="FF18" s="227"/>
      <c r="FG18" s="227"/>
      <c r="FH18" s="227"/>
      <c r="FI18" s="227"/>
      <c r="FJ18" s="227"/>
      <c r="FK18" s="227"/>
      <c r="FL18" s="227"/>
      <c r="FM18" s="227"/>
      <c r="FN18" s="227"/>
      <c r="FO18" s="227"/>
      <c r="FP18" s="227"/>
      <c r="FQ18" s="227"/>
      <c r="FR18" s="227"/>
      <c r="FS18" s="227"/>
      <c r="FT18" s="227"/>
      <c r="FU18" s="227"/>
      <c r="FV18" s="227"/>
      <c r="FW18" s="227"/>
      <c r="FX18" s="227"/>
      <c r="FY18" s="227"/>
      <c r="FZ18" s="227"/>
      <c r="GA18" s="227"/>
      <c r="GB18" s="227"/>
      <c r="GC18" s="227"/>
      <c r="GD18" s="227"/>
      <c r="GE18" s="227"/>
      <c r="GF18" s="227"/>
      <c r="GG18" s="227"/>
      <c r="GH18" s="227"/>
      <c r="GI18" s="227"/>
      <c r="GJ18" s="227"/>
    </row>
    <row r="19" spans="1:192" x14ac:dyDescent="0.25">
      <c r="E19" s="227" t="s">
        <v>93</v>
      </c>
      <c r="F19" s="227"/>
      <c r="G19" s="22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227"/>
      <c r="W19" s="227"/>
      <c r="X19" s="227"/>
      <c r="Y19" s="227"/>
      <c r="Z19" s="227"/>
      <c r="AA19" s="227"/>
      <c r="AB19" s="227"/>
      <c r="AC19" s="227"/>
      <c r="AD19" s="227"/>
      <c r="AE19" s="227"/>
      <c r="AF19" s="227"/>
      <c r="AG19" s="227"/>
      <c r="AH19" s="227"/>
      <c r="AI19" s="227"/>
      <c r="AJ19" s="227"/>
      <c r="AK19" s="227"/>
      <c r="AL19" s="227"/>
      <c r="AM19" s="227"/>
      <c r="AN19" s="227"/>
      <c r="AO19" s="227"/>
      <c r="AP19" s="227"/>
      <c r="AQ19" s="227"/>
      <c r="AR19" s="227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  <c r="BJ19" s="227"/>
      <c r="BK19" s="227"/>
      <c r="BL19" s="227"/>
      <c r="BM19" s="227"/>
      <c r="BN19" s="227"/>
      <c r="BO19" s="227"/>
      <c r="BP19" s="227"/>
      <c r="BQ19" s="227"/>
      <c r="BR19" s="227"/>
      <c r="BS19" s="227"/>
      <c r="BT19" s="227"/>
      <c r="BU19" s="227"/>
      <c r="BV19" s="227"/>
      <c r="BW19" s="227"/>
      <c r="BX19" s="227"/>
      <c r="BY19" s="227"/>
      <c r="BZ19" s="227"/>
      <c r="CA19" s="227"/>
      <c r="CB19" s="227"/>
      <c r="CC19" s="227"/>
      <c r="CD19" s="227"/>
      <c r="CE19" s="227"/>
      <c r="CF19" s="227"/>
      <c r="CG19" s="227"/>
      <c r="CH19" s="227"/>
      <c r="CI19" s="227"/>
      <c r="CJ19" s="227"/>
      <c r="CK19" s="227"/>
      <c r="CL19" s="227"/>
      <c r="CM19" s="227"/>
      <c r="CN19" s="227"/>
      <c r="CO19" s="227"/>
      <c r="CP19" s="227"/>
      <c r="CQ19" s="227"/>
      <c r="CR19" s="227"/>
      <c r="CS19" s="227"/>
      <c r="CT19" s="227"/>
      <c r="CU19" s="227"/>
      <c r="CV19" s="227"/>
      <c r="CW19" s="227"/>
      <c r="CX19" s="227"/>
      <c r="CY19" s="227"/>
      <c r="CZ19" s="227"/>
      <c r="DA19" s="227"/>
      <c r="DB19" s="227"/>
      <c r="DC19" s="227"/>
      <c r="DD19" s="227"/>
      <c r="DE19" s="227"/>
      <c r="DF19" s="227"/>
      <c r="DG19" s="227"/>
      <c r="DH19" s="227"/>
      <c r="DI19" s="227"/>
      <c r="DJ19" s="227"/>
      <c r="DK19" s="227"/>
      <c r="DL19" s="227"/>
      <c r="DM19" s="227"/>
      <c r="DN19" s="227"/>
      <c r="DO19" s="227"/>
      <c r="DP19" s="227"/>
      <c r="DQ19" s="227"/>
      <c r="DR19" s="227"/>
      <c r="DS19" s="227"/>
      <c r="DT19" s="227"/>
      <c r="DU19" s="227"/>
      <c r="DV19" s="227"/>
      <c r="DW19" s="227"/>
      <c r="DX19" s="227"/>
      <c r="DY19" s="227"/>
      <c r="DZ19" s="227"/>
      <c r="EA19" s="227"/>
      <c r="EB19" s="227"/>
      <c r="EC19" s="227"/>
      <c r="ED19" s="227"/>
      <c r="EE19" s="227"/>
      <c r="EF19" s="227"/>
      <c r="EG19" s="227"/>
      <c r="EH19" s="227"/>
      <c r="EI19" s="227"/>
      <c r="EJ19" s="227"/>
      <c r="EK19" s="227"/>
      <c r="EL19" s="227"/>
      <c r="EM19" s="227"/>
      <c r="EN19" s="227"/>
      <c r="EO19" s="227"/>
      <c r="EP19" s="227"/>
      <c r="EQ19" s="227"/>
      <c r="ER19" s="227"/>
      <c r="ES19" s="227"/>
      <c r="ET19" s="227"/>
      <c r="EU19" s="227"/>
      <c r="EV19" s="227"/>
      <c r="EW19" s="227"/>
      <c r="EX19" s="227"/>
      <c r="EY19" s="227"/>
      <c r="EZ19" s="227"/>
      <c r="FA19" s="227"/>
      <c r="FB19" s="227"/>
      <c r="FC19" s="227"/>
      <c r="FD19" s="227"/>
      <c r="FE19" s="227"/>
      <c r="FF19" s="227"/>
      <c r="FG19" s="227"/>
      <c r="FH19" s="227"/>
      <c r="FI19" s="227"/>
      <c r="FJ19" s="227"/>
      <c r="FK19" s="227"/>
      <c r="FL19" s="227"/>
      <c r="FM19" s="227"/>
      <c r="FN19" s="227"/>
      <c r="FO19" s="227"/>
      <c r="FP19" s="227"/>
      <c r="FQ19" s="227"/>
      <c r="FR19" s="227"/>
      <c r="FS19" s="227"/>
      <c r="FT19" s="227"/>
      <c r="FU19" s="227"/>
      <c r="FV19" s="227"/>
      <c r="FW19" s="227"/>
      <c r="FX19" s="227"/>
      <c r="FY19" s="227"/>
      <c r="FZ19" s="227"/>
      <c r="GA19" s="227"/>
      <c r="GB19" s="227"/>
      <c r="GC19" s="227"/>
      <c r="GD19" s="227"/>
      <c r="GE19" s="227"/>
      <c r="GF19" s="227"/>
      <c r="GG19" s="227"/>
      <c r="GH19" s="227"/>
      <c r="GI19" s="227"/>
      <c r="GJ19" s="227"/>
    </row>
    <row r="20" spans="1:192" x14ac:dyDescent="0.25">
      <c r="A20" s="233"/>
      <c r="B20" s="233"/>
      <c r="C20" s="234"/>
      <c r="D20" s="235"/>
      <c r="E20" s="236" t="s">
        <v>8</v>
      </c>
      <c r="F20" s="236"/>
      <c r="G20" s="236" t="str">
        <f xml:space="preserve"> SMU</f>
        <v>$ 000s</v>
      </c>
      <c r="H20" s="236"/>
      <c r="I20" s="237"/>
      <c r="J20" s="236">
        <f t="shared" ref="J20:AO20" si="19" xml:space="preserve"> IF( J15 = 1, $F14, J17 + J18 - J19)</f>
        <v>0</v>
      </c>
      <c r="K20" s="236">
        <f t="shared" si="19"/>
        <v>0</v>
      </c>
      <c r="L20" s="236">
        <f t="shared" si="19"/>
        <v>0</v>
      </c>
      <c r="M20" s="236">
        <f t="shared" si="19"/>
        <v>0</v>
      </c>
      <c r="N20" s="236">
        <f t="shared" si="19"/>
        <v>0</v>
      </c>
      <c r="O20" s="236">
        <f t="shared" si="19"/>
        <v>0</v>
      </c>
      <c r="P20" s="236">
        <f t="shared" si="19"/>
        <v>0</v>
      </c>
      <c r="Q20" s="236">
        <f t="shared" si="19"/>
        <v>0</v>
      </c>
      <c r="R20" s="236">
        <f t="shared" si="19"/>
        <v>0</v>
      </c>
      <c r="S20" s="236">
        <f t="shared" si="19"/>
        <v>0</v>
      </c>
      <c r="T20" s="236">
        <f t="shared" si="19"/>
        <v>0</v>
      </c>
      <c r="U20" s="236">
        <f t="shared" si="19"/>
        <v>0</v>
      </c>
      <c r="V20" s="236">
        <f t="shared" si="19"/>
        <v>0</v>
      </c>
      <c r="W20" s="236">
        <f t="shared" si="19"/>
        <v>0</v>
      </c>
      <c r="X20" s="236">
        <f t="shared" si="19"/>
        <v>0</v>
      </c>
      <c r="Y20" s="236">
        <f t="shared" si="19"/>
        <v>0</v>
      </c>
      <c r="Z20" s="236">
        <f t="shared" si="19"/>
        <v>0</v>
      </c>
      <c r="AA20" s="236">
        <f t="shared" si="19"/>
        <v>0</v>
      </c>
      <c r="AB20" s="236">
        <f t="shared" si="19"/>
        <v>0</v>
      </c>
      <c r="AC20" s="236">
        <f t="shared" si="19"/>
        <v>0</v>
      </c>
      <c r="AD20" s="236">
        <f t="shared" si="19"/>
        <v>0</v>
      </c>
      <c r="AE20" s="236">
        <f t="shared" si="19"/>
        <v>0</v>
      </c>
      <c r="AF20" s="236">
        <f t="shared" si="19"/>
        <v>0</v>
      </c>
      <c r="AG20" s="236">
        <f t="shared" si="19"/>
        <v>0</v>
      </c>
      <c r="AH20" s="236">
        <f t="shared" si="19"/>
        <v>0</v>
      </c>
      <c r="AI20" s="236">
        <f t="shared" si="19"/>
        <v>0</v>
      </c>
      <c r="AJ20" s="236">
        <f t="shared" si="19"/>
        <v>0</v>
      </c>
      <c r="AK20" s="236">
        <f t="shared" si="19"/>
        <v>0</v>
      </c>
      <c r="AL20" s="236">
        <f t="shared" si="19"/>
        <v>0</v>
      </c>
      <c r="AM20" s="236">
        <f t="shared" si="19"/>
        <v>0</v>
      </c>
      <c r="AN20" s="236">
        <f t="shared" si="19"/>
        <v>0</v>
      </c>
      <c r="AO20" s="236">
        <f t="shared" si="19"/>
        <v>0</v>
      </c>
      <c r="AP20" s="236">
        <f t="shared" ref="AP20:BU20" si="20" xml:space="preserve"> IF( AP15 = 1, $F14, AP17 + AP18 - AP19)</f>
        <v>0</v>
      </c>
      <c r="AQ20" s="236">
        <f t="shared" si="20"/>
        <v>0</v>
      </c>
      <c r="AR20" s="236">
        <f t="shared" si="20"/>
        <v>0</v>
      </c>
      <c r="AS20" s="236">
        <f t="shared" si="20"/>
        <v>0</v>
      </c>
      <c r="AT20" s="236">
        <f t="shared" si="20"/>
        <v>0</v>
      </c>
      <c r="AU20" s="236">
        <f t="shared" si="20"/>
        <v>0</v>
      </c>
      <c r="AV20" s="236">
        <f t="shared" si="20"/>
        <v>0</v>
      </c>
      <c r="AW20" s="236">
        <f t="shared" si="20"/>
        <v>0</v>
      </c>
      <c r="AX20" s="236">
        <f t="shared" si="20"/>
        <v>0</v>
      </c>
      <c r="AY20" s="236">
        <f t="shared" si="20"/>
        <v>0</v>
      </c>
      <c r="AZ20" s="236">
        <f t="shared" si="20"/>
        <v>0</v>
      </c>
      <c r="BA20" s="236">
        <f t="shared" si="20"/>
        <v>0</v>
      </c>
      <c r="BB20" s="236">
        <f t="shared" si="20"/>
        <v>0</v>
      </c>
      <c r="BC20" s="236">
        <f t="shared" si="20"/>
        <v>0</v>
      </c>
      <c r="BD20" s="236">
        <f t="shared" si="20"/>
        <v>0</v>
      </c>
      <c r="BE20" s="236">
        <f t="shared" si="20"/>
        <v>0</v>
      </c>
      <c r="BF20" s="236">
        <f t="shared" si="20"/>
        <v>0</v>
      </c>
      <c r="BG20" s="236">
        <f t="shared" si="20"/>
        <v>0</v>
      </c>
      <c r="BH20" s="236">
        <f t="shared" si="20"/>
        <v>0</v>
      </c>
      <c r="BI20" s="236">
        <f t="shared" si="20"/>
        <v>0</v>
      </c>
      <c r="BJ20" s="236">
        <f t="shared" si="20"/>
        <v>0</v>
      </c>
      <c r="BK20" s="236">
        <f t="shared" si="20"/>
        <v>0</v>
      </c>
      <c r="BL20" s="236">
        <f t="shared" si="20"/>
        <v>0</v>
      </c>
      <c r="BM20" s="236">
        <f t="shared" si="20"/>
        <v>0</v>
      </c>
      <c r="BN20" s="236">
        <f t="shared" si="20"/>
        <v>0</v>
      </c>
      <c r="BO20" s="236">
        <f t="shared" si="20"/>
        <v>0</v>
      </c>
      <c r="BP20" s="236">
        <f t="shared" si="20"/>
        <v>0</v>
      </c>
      <c r="BQ20" s="236">
        <f t="shared" si="20"/>
        <v>0</v>
      </c>
      <c r="BR20" s="236">
        <f t="shared" si="20"/>
        <v>0</v>
      </c>
      <c r="BS20" s="236">
        <f t="shared" si="20"/>
        <v>0</v>
      </c>
      <c r="BT20" s="236">
        <f t="shared" si="20"/>
        <v>0</v>
      </c>
      <c r="BU20" s="236">
        <f t="shared" si="20"/>
        <v>0</v>
      </c>
      <c r="BV20" s="236">
        <f t="shared" ref="BV20:DA20" si="21" xml:space="preserve"> IF( BV15 = 1, $F14, BV17 + BV18 - BV19)</f>
        <v>0</v>
      </c>
      <c r="BW20" s="236">
        <f t="shared" si="21"/>
        <v>0</v>
      </c>
      <c r="BX20" s="236">
        <f t="shared" si="21"/>
        <v>0</v>
      </c>
      <c r="BY20" s="236">
        <f t="shared" si="21"/>
        <v>0</v>
      </c>
      <c r="BZ20" s="236">
        <f t="shared" si="21"/>
        <v>0</v>
      </c>
      <c r="CA20" s="236">
        <f t="shared" si="21"/>
        <v>0</v>
      </c>
      <c r="CB20" s="236">
        <f t="shared" si="21"/>
        <v>0</v>
      </c>
      <c r="CC20" s="236">
        <f t="shared" si="21"/>
        <v>0</v>
      </c>
      <c r="CD20" s="236">
        <f t="shared" si="21"/>
        <v>0</v>
      </c>
      <c r="CE20" s="236">
        <f t="shared" si="21"/>
        <v>0</v>
      </c>
      <c r="CF20" s="236">
        <f t="shared" si="21"/>
        <v>0</v>
      </c>
      <c r="CG20" s="236">
        <f t="shared" si="21"/>
        <v>0</v>
      </c>
      <c r="CH20" s="236">
        <f t="shared" si="21"/>
        <v>0</v>
      </c>
      <c r="CI20" s="236">
        <f t="shared" si="21"/>
        <v>0</v>
      </c>
      <c r="CJ20" s="236">
        <f t="shared" si="21"/>
        <v>0</v>
      </c>
      <c r="CK20" s="236">
        <f t="shared" si="21"/>
        <v>0</v>
      </c>
      <c r="CL20" s="236">
        <f t="shared" si="21"/>
        <v>0</v>
      </c>
      <c r="CM20" s="236">
        <f t="shared" si="21"/>
        <v>0</v>
      </c>
      <c r="CN20" s="236">
        <f t="shared" si="21"/>
        <v>0</v>
      </c>
      <c r="CO20" s="236">
        <f t="shared" si="21"/>
        <v>0</v>
      </c>
      <c r="CP20" s="236">
        <f t="shared" si="21"/>
        <v>0</v>
      </c>
      <c r="CQ20" s="236">
        <f t="shared" si="21"/>
        <v>0</v>
      </c>
      <c r="CR20" s="236">
        <f t="shared" si="21"/>
        <v>0</v>
      </c>
      <c r="CS20" s="236">
        <f t="shared" si="21"/>
        <v>0</v>
      </c>
      <c r="CT20" s="236">
        <f t="shared" si="21"/>
        <v>0</v>
      </c>
      <c r="CU20" s="236">
        <f t="shared" si="21"/>
        <v>0</v>
      </c>
      <c r="CV20" s="236">
        <f t="shared" si="21"/>
        <v>0</v>
      </c>
      <c r="CW20" s="236">
        <f t="shared" si="21"/>
        <v>0</v>
      </c>
      <c r="CX20" s="236">
        <f t="shared" si="21"/>
        <v>0</v>
      </c>
      <c r="CY20" s="236">
        <f t="shared" si="21"/>
        <v>0</v>
      </c>
      <c r="CZ20" s="236">
        <f t="shared" si="21"/>
        <v>0</v>
      </c>
      <c r="DA20" s="236">
        <f t="shared" si="21"/>
        <v>0</v>
      </c>
      <c r="DB20" s="236">
        <f t="shared" ref="DB20:EG20" si="22" xml:space="preserve"> IF( DB15 = 1, $F14, DB17 + DB18 - DB19)</f>
        <v>0</v>
      </c>
      <c r="DC20" s="236">
        <f t="shared" si="22"/>
        <v>0</v>
      </c>
      <c r="DD20" s="236">
        <f t="shared" si="22"/>
        <v>0</v>
      </c>
      <c r="DE20" s="236">
        <f t="shared" si="22"/>
        <v>0</v>
      </c>
      <c r="DF20" s="236">
        <f t="shared" si="22"/>
        <v>0</v>
      </c>
      <c r="DG20" s="236">
        <f t="shared" si="22"/>
        <v>0</v>
      </c>
      <c r="DH20" s="236">
        <f t="shared" si="22"/>
        <v>0</v>
      </c>
      <c r="DI20" s="236">
        <f t="shared" si="22"/>
        <v>0</v>
      </c>
      <c r="DJ20" s="236">
        <f t="shared" si="22"/>
        <v>0</v>
      </c>
      <c r="DK20" s="236">
        <f t="shared" si="22"/>
        <v>0</v>
      </c>
      <c r="DL20" s="236">
        <f t="shared" si="22"/>
        <v>0</v>
      </c>
      <c r="DM20" s="236">
        <f t="shared" si="22"/>
        <v>0</v>
      </c>
      <c r="DN20" s="236">
        <f t="shared" si="22"/>
        <v>0</v>
      </c>
      <c r="DO20" s="236">
        <f t="shared" si="22"/>
        <v>0</v>
      </c>
      <c r="DP20" s="236">
        <f t="shared" si="22"/>
        <v>0</v>
      </c>
      <c r="DQ20" s="236">
        <f t="shared" si="22"/>
        <v>0</v>
      </c>
      <c r="DR20" s="236">
        <f t="shared" si="22"/>
        <v>0</v>
      </c>
      <c r="DS20" s="236">
        <f t="shared" si="22"/>
        <v>0</v>
      </c>
      <c r="DT20" s="236">
        <f t="shared" si="22"/>
        <v>0</v>
      </c>
      <c r="DU20" s="236">
        <f t="shared" si="22"/>
        <v>0</v>
      </c>
      <c r="DV20" s="236">
        <f t="shared" si="22"/>
        <v>0</v>
      </c>
      <c r="DW20" s="236">
        <f t="shared" si="22"/>
        <v>0</v>
      </c>
      <c r="DX20" s="236">
        <f t="shared" si="22"/>
        <v>0</v>
      </c>
      <c r="DY20" s="236">
        <f t="shared" si="22"/>
        <v>0</v>
      </c>
      <c r="DZ20" s="236">
        <f t="shared" si="22"/>
        <v>0</v>
      </c>
      <c r="EA20" s="236">
        <f t="shared" si="22"/>
        <v>0</v>
      </c>
      <c r="EB20" s="236">
        <f t="shared" si="22"/>
        <v>0</v>
      </c>
      <c r="EC20" s="236">
        <f t="shared" si="22"/>
        <v>0</v>
      </c>
      <c r="ED20" s="236">
        <f t="shared" si="22"/>
        <v>0</v>
      </c>
      <c r="EE20" s="236">
        <f t="shared" si="22"/>
        <v>0</v>
      </c>
      <c r="EF20" s="236">
        <f t="shared" si="22"/>
        <v>0</v>
      </c>
      <c r="EG20" s="236">
        <f t="shared" si="22"/>
        <v>0</v>
      </c>
      <c r="EH20" s="236">
        <f t="shared" ref="EH20:FM20" si="23" xml:space="preserve"> IF( EH15 = 1, $F14, EH17 + EH18 - EH19)</f>
        <v>0</v>
      </c>
      <c r="EI20" s="236">
        <f t="shared" si="23"/>
        <v>0</v>
      </c>
      <c r="EJ20" s="236">
        <f t="shared" si="23"/>
        <v>0</v>
      </c>
      <c r="EK20" s="236">
        <f t="shared" si="23"/>
        <v>0</v>
      </c>
      <c r="EL20" s="236">
        <f t="shared" si="23"/>
        <v>0</v>
      </c>
      <c r="EM20" s="236">
        <f t="shared" si="23"/>
        <v>0</v>
      </c>
      <c r="EN20" s="236">
        <f t="shared" si="23"/>
        <v>0</v>
      </c>
      <c r="EO20" s="236">
        <f t="shared" si="23"/>
        <v>0</v>
      </c>
      <c r="EP20" s="236">
        <f t="shared" si="23"/>
        <v>0</v>
      </c>
      <c r="EQ20" s="236">
        <f t="shared" si="23"/>
        <v>0</v>
      </c>
      <c r="ER20" s="236">
        <f t="shared" si="23"/>
        <v>0</v>
      </c>
      <c r="ES20" s="236">
        <f t="shared" si="23"/>
        <v>0</v>
      </c>
      <c r="ET20" s="236">
        <f t="shared" si="23"/>
        <v>0</v>
      </c>
      <c r="EU20" s="236">
        <f t="shared" si="23"/>
        <v>0</v>
      </c>
      <c r="EV20" s="236">
        <f t="shared" si="23"/>
        <v>0</v>
      </c>
      <c r="EW20" s="236">
        <f t="shared" si="23"/>
        <v>0</v>
      </c>
      <c r="EX20" s="236">
        <f t="shared" si="23"/>
        <v>0</v>
      </c>
      <c r="EY20" s="236">
        <f t="shared" si="23"/>
        <v>0</v>
      </c>
      <c r="EZ20" s="236">
        <f t="shared" si="23"/>
        <v>0</v>
      </c>
      <c r="FA20" s="236">
        <f t="shared" si="23"/>
        <v>0</v>
      </c>
      <c r="FB20" s="236">
        <f t="shared" si="23"/>
        <v>0</v>
      </c>
      <c r="FC20" s="236">
        <f t="shared" si="23"/>
        <v>0</v>
      </c>
      <c r="FD20" s="236">
        <f t="shared" si="23"/>
        <v>0</v>
      </c>
      <c r="FE20" s="236">
        <f t="shared" si="23"/>
        <v>0</v>
      </c>
      <c r="FF20" s="236">
        <f t="shared" si="23"/>
        <v>0</v>
      </c>
      <c r="FG20" s="236">
        <f t="shared" si="23"/>
        <v>0</v>
      </c>
      <c r="FH20" s="236">
        <f t="shared" si="23"/>
        <v>0</v>
      </c>
      <c r="FI20" s="236">
        <f t="shared" si="23"/>
        <v>0</v>
      </c>
      <c r="FJ20" s="236">
        <f t="shared" si="23"/>
        <v>0</v>
      </c>
      <c r="FK20" s="236">
        <f t="shared" si="23"/>
        <v>0</v>
      </c>
      <c r="FL20" s="236">
        <f t="shared" si="23"/>
        <v>0</v>
      </c>
      <c r="FM20" s="236">
        <f t="shared" si="23"/>
        <v>0</v>
      </c>
      <c r="FN20" s="236">
        <f t="shared" ref="FN20:GG20" si="24" xml:space="preserve"> IF( FN15 = 1, $F14, FN17 + FN18 - FN19)</f>
        <v>0</v>
      </c>
      <c r="FO20" s="236">
        <f t="shared" si="24"/>
        <v>0</v>
      </c>
      <c r="FP20" s="236">
        <f t="shared" si="24"/>
        <v>0</v>
      </c>
      <c r="FQ20" s="236">
        <f t="shared" si="24"/>
        <v>0</v>
      </c>
      <c r="FR20" s="236">
        <f t="shared" si="24"/>
        <v>0</v>
      </c>
      <c r="FS20" s="236">
        <f t="shared" si="24"/>
        <v>0</v>
      </c>
      <c r="FT20" s="236">
        <f t="shared" si="24"/>
        <v>0</v>
      </c>
      <c r="FU20" s="236">
        <f t="shared" si="24"/>
        <v>0</v>
      </c>
      <c r="FV20" s="236">
        <f t="shared" si="24"/>
        <v>0</v>
      </c>
      <c r="FW20" s="236">
        <f t="shared" si="24"/>
        <v>0</v>
      </c>
      <c r="FX20" s="236">
        <f t="shared" si="24"/>
        <v>0</v>
      </c>
      <c r="FY20" s="236">
        <f t="shared" si="24"/>
        <v>0</v>
      </c>
      <c r="FZ20" s="236">
        <f t="shared" si="24"/>
        <v>0</v>
      </c>
      <c r="GA20" s="236">
        <f t="shared" si="24"/>
        <v>0</v>
      </c>
      <c r="GB20" s="236">
        <f t="shared" si="24"/>
        <v>0</v>
      </c>
      <c r="GC20" s="236">
        <f t="shared" si="24"/>
        <v>0</v>
      </c>
      <c r="GD20" s="236">
        <f t="shared" si="24"/>
        <v>0</v>
      </c>
      <c r="GE20" s="236">
        <f t="shared" si="24"/>
        <v>0</v>
      </c>
      <c r="GF20" s="236">
        <f t="shared" si="24"/>
        <v>0</v>
      </c>
      <c r="GG20" s="236">
        <f t="shared" si="24"/>
        <v>0</v>
      </c>
      <c r="GH20" s="236">
        <f t="shared" ref="GH20:GJ20" si="25" xml:space="preserve"> IF( GH15 = 1, $F14, GH17 + GH18 - GH19)</f>
        <v>0</v>
      </c>
      <c r="GI20" s="236">
        <f t="shared" si="25"/>
        <v>0</v>
      </c>
      <c r="GJ20" s="236">
        <f t="shared" si="25"/>
        <v>0</v>
      </c>
    </row>
    <row r="23" spans="1:192" x14ac:dyDescent="0.25">
      <c r="E23" s="12" t="s">
        <v>9</v>
      </c>
      <c r="G23" s="12" t="str">
        <f xml:space="preserve"> SMU</f>
        <v>$ 000s</v>
      </c>
      <c r="H23" s="12">
        <f xml:space="preserve"> SUM(J23:GJ23)</f>
        <v>18300</v>
      </c>
      <c r="J23" s="208">
        <v>100</v>
      </c>
      <c r="K23" s="208">
        <v>100</v>
      </c>
      <c r="L23" s="208">
        <v>100</v>
      </c>
      <c r="M23" s="208">
        <v>100</v>
      </c>
      <c r="N23" s="208">
        <v>100</v>
      </c>
      <c r="O23" s="208">
        <v>100</v>
      </c>
      <c r="P23" s="208">
        <v>100</v>
      </c>
      <c r="Q23" s="208">
        <v>100</v>
      </c>
      <c r="R23" s="208">
        <v>100</v>
      </c>
      <c r="S23" s="208">
        <v>100</v>
      </c>
      <c r="T23" s="208">
        <v>100</v>
      </c>
      <c r="U23" s="208">
        <v>100</v>
      </c>
      <c r="V23" s="208">
        <v>100</v>
      </c>
      <c r="W23" s="208">
        <v>100</v>
      </c>
      <c r="X23" s="208">
        <v>100</v>
      </c>
      <c r="Y23" s="208">
        <v>100</v>
      </c>
      <c r="Z23" s="208">
        <v>100</v>
      </c>
      <c r="AA23" s="208">
        <v>100</v>
      </c>
      <c r="AB23" s="208">
        <v>100</v>
      </c>
      <c r="AC23" s="208">
        <v>100</v>
      </c>
      <c r="AD23" s="208">
        <v>100</v>
      </c>
      <c r="AE23" s="208">
        <v>100</v>
      </c>
      <c r="AF23" s="208">
        <v>100</v>
      </c>
      <c r="AG23" s="208">
        <v>100</v>
      </c>
      <c r="AH23" s="208">
        <v>100</v>
      </c>
      <c r="AI23" s="208">
        <v>100</v>
      </c>
      <c r="AJ23" s="208">
        <v>100</v>
      </c>
      <c r="AK23" s="208">
        <v>100</v>
      </c>
      <c r="AL23" s="208">
        <v>100</v>
      </c>
      <c r="AM23" s="208">
        <v>100</v>
      </c>
      <c r="AN23" s="208">
        <v>100</v>
      </c>
      <c r="AO23" s="208">
        <v>100</v>
      </c>
      <c r="AP23" s="208">
        <v>100</v>
      </c>
      <c r="AQ23" s="208">
        <v>100</v>
      </c>
      <c r="AR23" s="208">
        <v>100</v>
      </c>
      <c r="AS23" s="208">
        <v>100</v>
      </c>
      <c r="AT23" s="208">
        <v>100</v>
      </c>
      <c r="AU23" s="208">
        <v>100</v>
      </c>
      <c r="AV23" s="208">
        <v>100</v>
      </c>
      <c r="AW23" s="208">
        <v>100</v>
      </c>
      <c r="AX23" s="208">
        <v>100</v>
      </c>
      <c r="AY23" s="208">
        <v>100</v>
      </c>
      <c r="AZ23" s="208">
        <v>100</v>
      </c>
      <c r="BA23" s="208">
        <v>100</v>
      </c>
      <c r="BB23" s="208">
        <v>100</v>
      </c>
      <c r="BC23" s="208">
        <v>100</v>
      </c>
      <c r="BD23" s="208">
        <v>100</v>
      </c>
      <c r="BE23" s="208">
        <v>100</v>
      </c>
      <c r="BF23" s="208">
        <v>100</v>
      </c>
      <c r="BG23" s="208">
        <v>100</v>
      </c>
      <c r="BH23" s="208">
        <v>100</v>
      </c>
      <c r="BI23" s="208">
        <v>100</v>
      </c>
      <c r="BJ23" s="208">
        <v>100</v>
      </c>
      <c r="BK23" s="208">
        <v>100</v>
      </c>
      <c r="BL23" s="208">
        <v>100</v>
      </c>
      <c r="BM23" s="208">
        <v>100</v>
      </c>
      <c r="BN23" s="208">
        <v>100</v>
      </c>
      <c r="BO23" s="208">
        <v>100</v>
      </c>
      <c r="BP23" s="208">
        <v>100</v>
      </c>
      <c r="BQ23" s="208">
        <v>100</v>
      </c>
      <c r="BR23" s="208">
        <v>100</v>
      </c>
      <c r="BS23" s="208">
        <v>100</v>
      </c>
      <c r="BT23" s="208">
        <v>100</v>
      </c>
      <c r="BU23" s="208">
        <v>100</v>
      </c>
      <c r="BV23" s="208">
        <v>100</v>
      </c>
      <c r="BW23" s="208">
        <v>100</v>
      </c>
      <c r="BX23" s="208">
        <v>100</v>
      </c>
      <c r="BY23" s="208">
        <v>100</v>
      </c>
      <c r="BZ23" s="208">
        <v>100</v>
      </c>
      <c r="CA23" s="208">
        <v>100</v>
      </c>
      <c r="CB23" s="208">
        <v>100</v>
      </c>
      <c r="CC23" s="208">
        <v>100</v>
      </c>
      <c r="CD23" s="208">
        <v>100</v>
      </c>
      <c r="CE23" s="208">
        <v>100</v>
      </c>
      <c r="CF23" s="208">
        <v>100</v>
      </c>
      <c r="CG23" s="208">
        <v>100</v>
      </c>
      <c r="CH23" s="208">
        <v>100</v>
      </c>
      <c r="CI23" s="208">
        <v>100</v>
      </c>
      <c r="CJ23" s="208">
        <v>100</v>
      </c>
      <c r="CK23" s="208">
        <v>100</v>
      </c>
      <c r="CL23" s="208">
        <v>100</v>
      </c>
      <c r="CM23" s="208">
        <v>100</v>
      </c>
      <c r="CN23" s="208">
        <v>100</v>
      </c>
      <c r="CO23" s="208">
        <v>100</v>
      </c>
      <c r="CP23" s="208">
        <v>100</v>
      </c>
      <c r="CQ23" s="208">
        <v>100</v>
      </c>
      <c r="CR23" s="208">
        <v>100</v>
      </c>
      <c r="CS23" s="208">
        <v>100</v>
      </c>
      <c r="CT23" s="208">
        <v>100</v>
      </c>
      <c r="CU23" s="208">
        <v>100</v>
      </c>
      <c r="CV23" s="208">
        <v>100</v>
      </c>
      <c r="CW23" s="208">
        <v>100</v>
      </c>
      <c r="CX23" s="208">
        <v>100</v>
      </c>
      <c r="CY23" s="208">
        <v>100</v>
      </c>
      <c r="CZ23" s="208">
        <v>100</v>
      </c>
      <c r="DA23" s="208">
        <v>100</v>
      </c>
      <c r="DB23" s="208">
        <v>100</v>
      </c>
      <c r="DC23" s="208">
        <v>100</v>
      </c>
      <c r="DD23" s="208">
        <v>100</v>
      </c>
      <c r="DE23" s="208">
        <v>100</v>
      </c>
      <c r="DF23" s="208">
        <v>100</v>
      </c>
      <c r="DG23" s="208">
        <v>100</v>
      </c>
      <c r="DH23" s="208">
        <v>100</v>
      </c>
      <c r="DI23" s="208">
        <v>100</v>
      </c>
      <c r="DJ23" s="208">
        <v>100</v>
      </c>
      <c r="DK23" s="208">
        <v>100</v>
      </c>
      <c r="DL23" s="208">
        <v>100</v>
      </c>
      <c r="DM23" s="208">
        <v>100</v>
      </c>
      <c r="DN23" s="208">
        <v>100</v>
      </c>
      <c r="DO23" s="208">
        <v>100</v>
      </c>
      <c r="DP23" s="208">
        <v>100</v>
      </c>
      <c r="DQ23" s="208">
        <v>100</v>
      </c>
      <c r="DR23" s="208">
        <v>100</v>
      </c>
      <c r="DS23" s="208">
        <v>100</v>
      </c>
      <c r="DT23" s="208">
        <v>100</v>
      </c>
      <c r="DU23" s="208">
        <v>100</v>
      </c>
      <c r="DV23" s="208">
        <v>100</v>
      </c>
      <c r="DW23" s="208">
        <v>100</v>
      </c>
      <c r="DX23" s="208">
        <v>100</v>
      </c>
      <c r="DY23" s="208">
        <v>100</v>
      </c>
      <c r="DZ23" s="208">
        <v>100</v>
      </c>
      <c r="EA23" s="208">
        <v>100</v>
      </c>
      <c r="EB23" s="208">
        <v>100</v>
      </c>
      <c r="EC23" s="208">
        <v>100</v>
      </c>
      <c r="ED23" s="208">
        <v>100</v>
      </c>
      <c r="EE23" s="208">
        <v>100</v>
      </c>
      <c r="EF23" s="208">
        <v>100</v>
      </c>
      <c r="EG23" s="208">
        <v>100</v>
      </c>
      <c r="EH23" s="208">
        <v>100</v>
      </c>
      <c r="EI23" s="208">
        <v>100</v>
      </c>
      <c r="EJ23" s="208">
        <v>100</v>
      </c>
      <c r="EK23" s="208">
        <v>100</v>
      </c>
      <c r="EL23" s="208">
        <v>100</v>
      </c>
      <c r="EM23" s="208">
        <v>100</v>
      </c>
      <c r="EN23" s="208">
        <v>100</v>
      </c>
      <c r="EO23" s="208">
        <v>100</v>
      </c>
      <c r="EP23" s="208">
        <v>100</v>
      </c>
      <c r="EQ23" s="208">
        <v>100</v>
      </c>
      <c r="ER23" s="208">
        <v>100</v>
      </c>
      <c r="ES23" s="208">
        <v>100</v>
      </c>
      <c r="ET23" s="208">
        <v>100</v>
      </c>
      <c r="EU23" s="208">
        <v>100</v>
      </c>
      <c r="EV23" s="208">
        <v>100</v>
      </c>
      <c r="EW23" s="208">
        <v>100</v>
      </c>
      <c r="EX23" s="208">
        <v>100</v>
      </c>
      <c r="EY23" s="208">
        <v>100</v>
      </c>
      <c r="EZ23" s="208">
        <v>100</v>
      </c>
      <c r="FA23" s="208">
        <v>100</v>
      </c>
      <c r="FB23" s="208">
        <v>100</v>
      </c>
      <c r="FC23" s="208">
        <v>100</v>
      </c>
      <c r="FD23" s="208">
        <v>100</v>
      </c>
      <c r="FE23" s="208">
        <v>100</v>
      </c>
      <c r="FF23" s="208">
        <v>100</v>
      </c>
      <c r="FG23" s="208">
        <v>100</v>
      </c>
      <c r="FH23" s="208">
        <v>100</v>
      </c>
      <c r="FI23" s="208">
        <v>100</v>
      </c>
      <c r="FJ23" s="208">
        <v>100</v>
      </c>
      <c r="FK23" s="208">
        <v>100</v>
      </c>
      <c r="FL23" s="208">
        <v>100</v>
      </c>
      <c r="FM23" s="208">
        <v>100</v>
      </c>
      <c r="FN23" s="208">
        <v>100</v>
      </c>
      <c r="FO23" s="208">
        <v>100</v>
      </c>
      <c r="FP23" s="208">
        <v>100</v>
      </c>
      <c r="FQ23" s="208">
        <v>100</v>
      </c>
      <c r="FR23" s="208">
        <v>100</v>
      </c>
      <c r="FS23" s="208">
        <v>100</v>
      </c>
      <c r="FT23" s="208">
        <v>100</v>
      </c>
      <c r="FU23" s="208">
        <v>100</v>
      </c>
      <c r="FV23" s="208">
        <v>100</v>
      </c>
      <c r="FW23" s="208">
        <v>100</v>
      </c>
      <c r="FX23" s="208">
        <v>100</v>
      </c>
      <c r="FY23" s="208">
        <v>100</v>
      </c>
      <c r="FZ23" s="208">
        <v>100</v>
      </c>
      <c r="GA23" s="208">
        <v>100</v>
      </c>
      <c r="GB23" s="208">
        <v>100</v>
      </c>
      <c r="GC23" s="208">
        <v>100</v>
      </c>
      <c r="GD23" s="208">
        <v>100</v>
      </c>
      <c r="GE23" s="208">
        <v>100</v>
      </c>
      <c r="GF23" s="208">
        <v>100</v>
      </c>
      <c r="GG23" s="208">
        <v>100</v>
      </c>
      <c r="GH23" s="208">
        <v>100</v>
      </c>
      <c r="GI23" s="208">
        <v>100</v>
      </c>
      <c r="GJ23" s="208">
        <v>100</v>
      </c>
    </row>
    <row r="24" spans="1:192" x14ac:dyDescent="0.25">
      <c r="A24" s="147"/>
      <c r="B24" s="147"/>
      <c r="C24" s="148"/>
      <c r="D24" s="149"/>
      <c r="E24" s="198" t="str">
        <f xml:space="preserve"> LEFT(E23, LEN(E23) - 4)</f>
        <v>Sign switch line item</v>
      </c>
      <c r="F24" s="198"/>
      <c r="G24" s="198" t="str">
        <f xml:space="preserve"> SMU</f>
        <v>$ 000s</v>
      </c>
      <c r="H24" s="198">
        <f xml:space="preserve"> SUM(J24:GJ24)</f>
        <v>-18300</v>
      </c>
      <c r="I24" s="150"/>
      <c r="J24" s="198">
        <f t="shared" ref="J24:AO24" si="26" xml:space="preserve"> -1 * J23</f>
        <v>-100</v>
      </c>
      <c r="K24" s="198">
        <f t="shared" si="26"/>
        <v>-100</v>
      </c>
      <c r="L24" s="198">
        <f t="shared" si="26"/>
        <v>-100</v>
      </c>
      <c r="M24" s="198">
        <f t="shared" si="26"/>
        <v>-100</v>
      </c>
      <c r="N24" s="198">
        <f t="shared" si="26"/>
        <v>-100</v>
      </c>
      <c r="O24" s="198">
        <f t="shared" si="26"/>
        <v>-100</v>
      </c>
      <c r="P24" s="198">
        <f t="shared" si="26"/>
        <v>-100</v>
      </c>
      <c r="Q24" s="198">
        <f t="shared" si="26"/>
        <v>-100</v>
      </c>
      <c r="R24" s="198">
        <f t="shared" si="26"/>
        <v>-100</v>
      </c>
      <c r="S24" s="198">
        <f t="shared" si="26"/>
        <v>-100</v>
      </c>
      <c r="T24" s="198">
        <f t="shared" si="26"/>
        <v>-100</v>
      </c>
      <c r="U24" s="198">
        <f t="shared" si="26"/>
        <v>-100</v>
      </c>
      <c r="V24" s="198">
        <f t="shared" si="26"/>
        <v>-100</v>
      </c>
      <c r="W24" s="198">
        <f t="shared" si="26"/>
        <v>-100</v>
      </c>
      <c r="X24" s="198">
        <f t="shared" si="26"/>
        <v>-100</v>
      </c>
      <c r="Y24" s="198">
        <f t="shared" si="26"/>
        <v>-100</v>
      </c>
      <c r="Z24" s="198">
        <f t="shared" si="26"/>
        <v>-100</v>
      </c>
      <c r="AA24" s="198">
        <f t="shared" si="26"/>
        <v>-100</v>
      </c>
      <c r="AB24" s="198">
        <f t="shared" si="26"/>
        <v>-100</v>
      </c>
      <c r="AC24" s="198">
        <f t="shared" si="26"/>
        <v>-100</v>
      </c>
      <c r="AD24" s="198">
        <f t="shared" si="26"/>
        <v>-100</v>
      </c>
      <c r="AE24" s="198">
        <f t="shared" si="26"/>
        <v>-100</v>
      </c>
      <c r="AF24" s="198">
        <f t="shared" si="26"/>
        <v>-100</v>
      </c>
      <c r="AG24" s="198">
        <f t="shared" si="26"/>
        <v>-100</v>
      </c>
      <c r="AH24" s="198">
        <f t="shared" si="26"/>
        <v>-100</v>
      </c>
      <c r="AI24" s="198">
        <f t="shared" si="26"/>
        <v>-100</v>
      </c>
      <c r="AJ24" s="198">
        <f t="shared" si="26"/>
        <v>-100</v>
      </c>
      <c r="AK24" s="198">
        <f t="shared" si="26"/>
        <v>-100</v>
      </c>
      <c r="AL24" s="198">
        <f t="shared" si="26"/>
        <v>-100</v>
      </c>
      <c r="AM24" s="198">
        <f t="shared" si="26"/>
        <v>-100</v>
      </c>
      <c r="AN24" s="198">
        <f t="shared" si="26"/>
        <v>-100</v>
      </c>
      <c r="AO24" s="198">
        <f t="shared" si="26"/>
        <v>-100</v>
      </c>
      <c r="AP24" s="198">
        <f t="shared" ref="AP24:BU24" si="27" xml:space="preserve"> -1 * AP23</f>
        <v>-100</v>
      </c>
      <c r="AQ24" s="198">
        <f t="shared" si="27"/>
        <v>-100</v>
      </c>
      <c r="AR24" s="198">
        <f t="shared" si="27"/>
        <v>-100</v>
      </c>
      <c r="AS24" s="198">
        <f t="shared" si="27"/>
        <v>-100</v>
      </c>
      <c r="AT24" s="198">
        <f t="shared" si="27"/>
        <v>-100</v>
      </c>
      <c r="AU24" s="198">
        <f t="shared" si="27"/>
        <v>-100</v>
      </c>
      <c r="AV24" s="198">
        <f t="shared" si="27"/>
        <v>-100</v>
      </c>
      <c r="AW24" s="198">
        <f t="shared" si="27"/>
        <v>-100</v>
      </c>
      <c r="AX24" s="198">
        <f t="shared" si="27"/>
        <v>-100</v>
      </c>
      <c r="AY24" s="198">
        <f t="shared" si="27"/>
        <v>-100</v>
      </c>
      <c r="AZ24" s="198">
        <f t="shared" si="27"/>
        <v>-100</v>
      </c>
      <c r="BA24" s="198">
        <f t="shared" si="27"/>
        <v>-100</v>
      </c>
      <c r="BB24" s="198">
        <f t="shared" si="27"/>
        <v>-100</v>
      </c>
      <c r="BC24" s="198">
        <f t="shared" si="27"/>
        <v>-100</v>
      </c>
      <c r="BD24" s="198">
        <f t="shared" si="27"/>
        <v>-100</v>
      </c>
      <c r="BE24" s="198">
        <f t="shared" si="27"/>
        <v>-100</v>
      </c>
      <c r="BF24" s="198">
        <f t="shared" si="27"/>
        <v>-100</v>
      </c>
      <c r="BG24" s="198">
        <f t="shared" si="27"/>
        <v>-100</v>
      </c>
      <c r="BH24" s="198">
        <f t="shared" si="27"/>
        <v>-100</v>
      </c>
      <c r="BI24" s="198">
        <f t="shared" si="27"/>
        <v>-100</v>
      </c>
      <c r="BJ24" s="198">
        <f t="shared" si="27"/>
        <v>-100</v>
      </c>
      <c r="BK24" s="198">
        <f t="shared" si="27"/>
        <v>-100</v>
      </c>
      <c r="BL24" s="198">
        <f t="shared" si="27"/>
        <v>-100</v>
      </c>
      <c r="BM24" s="198">
        <f t="shared" si="27"/>
        <v>-100</v>
      </c>
      <c r="BN24" s="198">
        <f t="shared" si="27"/>
        <v>-100</v>
      </c>
      <c r="BO24" s="198">
        <f t="shared" si="27"/>
        <v>-100</v>
      </c>
      <c r="BP24" s="198">
        <f t="shared" si="27"/>
        <v>-100</v>
      </c>
      <c r="BQ24" s="198">
        <f t="shared" si="27"/>
        <v>-100</v>
      </c>
      <c r="BR24" s="198">
        <f t="shared" si="27"/>
        <v>-100</v>
      </c>
      <c r="BS24" s="198">
        <f t="shared" si="27"/>
        <v>-100</v>
      </c>
      <c r="BT24" s="198">
        <f t="shared" si="27"/>
        <v>-100</v>
      </c>
      <c r="BU24" s="198">
        <f t="shared" si="27"/>
        <v>-100</v>
      </c>
      <c r="BV24" s="198">
        <f t="shared" ref="BV24:DA24" si="28" xml:space="preserve"> -1 * BV23</f>
        <v>-100</v>
      </c>
      <c r="BW24" s="198">
        <f t="shared" si="28"/>
        <v>-100</v>
      </c>
      <c r="BX24" s="198">
        <f t="shared" si="28"/>
        <v>-100</v>
      </c>
      <c r="BY24" s="198">
        <f t="shared" si="28"/>
        <v>-100</v>
      </c>
      <c r="BZ24" s="198">
        <f t="shared" si="28"/>
        <v>-100</v>
      </c>
      <c r="CA24" s="198">
        <f t="shared" si="28"/>
        <v>-100</v>
      </c>
      <c r="CB24" s="198">
        <f t="shared" si="28"/>
        <v>-100</v>
      </c>
      <c r="CC24" s="198">
        <f t="shared" si="28"/>
        <v>-100</v>
      </c>
      <c r="CD24" s="198">
        <f t="shared" si="28"/>
        <v>-100</v>
      </c>
      <c r="CE24" s="198">
        <f t="shared" si="28"/>
        <v>-100</v>
      </c>
      <c r="CF24" s="198">
        <f t="shared" si="28"/>
        <v>-100</v>
      </c>
      <c r="CG24" s="198">
        <f t="shared" si="28"/>
        <v>-100</v>
      </c>
      <c r="CH24" s="198">
        <f t="shared" si="28"/>
        <v>-100</v>
      </c>
      <c r="CI24" s="198">
        <f t="shared" si="28"/>
        <v>-100</v>
      </c>
      <c r="CJ24" s="198">
        <f t="shared" si="28"/>
        <v>-100</v>
      </c>
      <c r="CK24" s="198">
        <f t="shared" si="28"/>
        <v>-100</v>
      </c>
      <c r="CL24" s="198">
        <f t="shared" si="28"/>
        <v>-100</v>
      </c>
      <c r="CM24" s="198">
        <f t="shared" si="28"/>
        <v>-100</v>
      </c>
      <c r="CN24" s="198">
        <f t="shared" si="28"/>
        <v>-100</v>
      </c>
      <c r="CO24" s="198">
        <f t="shared" si="28"/>
        <v>-100</v>
      </c>
      <c r="CP24" s="198">
        <f t="shared" si="28"/>
        <v>-100</v>
      </c>
      <c r="CQ24" s="198">
        <f t="shared" si="28"/>
        <v>-100</v>
      </c>
      <c r="CR24" s="198">
        <f t="shared" si="28"/>
        <v>-100</v>
      </c>
      <c r="CS24" s="198">
        <f t="shared" si="28"/>
        <v>-100</v>
      </c>
      <c r="CT24" s="198">
        <f t="shared" si="28"/>
        <v>-100</v>
      </c>
      <c r="CU24" s="198">
        <f t="shared" si="28"/>
        <v>-100</v>
      </c>
      <c r="CV24" s="198">
        <f t="shared" si="28"/>
        <v>-100</v>
      </c>
      <c r="CW24" s="198">
        <f t="shared" si="28"/>
        <v>-100</v>
      </c>
      <c r="CX24" s="198">
        <f t="shared" si="28"/>
        <v>-100</v>
      </c>
      <c r="CY24" s="198">
        <f t="shared" si="28"/>
        <v>-100</v>
      </c>
      <c r="CZ24" s="198">
        <f t="shared" si="28"/>
        <v>-100</v>
      </c>
      <c r="DA24" s="198">
        <f t="shared" si="28"/>
        <v>-100</v>
      </c>
      <c r="DB24" s="198">
        <f t="shared" ref="DB24:EG24" si="29" xml:space="preserve"> -1 * DB23</f>
        <v>-100</v>
      </c>
      <c r="DC24" s="198">
        <f t="shared" si="29"/>
        <v>-100</v>
      </c>
      <c r="DD24" s="198">
        <f t="shared" si="29"/>
        <v>-100</v>
      </c>
      <c r="DE24" s="198">
        <f t="shared" si="29"/>
        <v>-100</v>
      </c>
      <c r="DF24" s="198">
        <f t="shared" si="29"/>
        <v>-100</v>
      </c>
      <c r="DG24" s="198">
        <f t="shared" si="29"/>
        <v>-100</v>
      </c>
      <c r="DH24" s="198">
        <f t="shared" si="29"/>
        <v>-100</v>
      </c>
      <c r="DI24" s="198">
        <f t="shared" si="29"/>
        <v>-100</v>
      </c>
      <c r="DJ24" s="198">
        <f t="shared" si="29"/>
        <v>-100</v>
      </c>
      <c r="DK24" s="198">
        <f t="shared" si="29"/>
        <v>-100</v>
      </c>
      <c r="DL24" s="198">
        <f t="shared" si="29"/>
        <v>-100</v>
      </c>
      <c r="DM24" s="198">
        <f t="shared" si="29"/>
        <v>-100</v>
      </c>
      <c r="DN24" s="198">
        <f t="shared" si="29"/>
        <v>-100</v>
      </c>
      <c r="DO24" s="198">
        <f t="shared" si="29"/>
        <v>-100</v>
      </c>
      <c r="DP24" s="198">
        <f t="shared" si="29"/>
        <v>-100</v>
      </c>
      <c r="DQ24" s="198">
        <f t="shared" si="29"/>
        <v>-100</v>
      </c>
      <c r="DR24" s="198">
        <f t="shared" si="29"/>
        <v>-100</v>
      </c>
      <c r="DS24" s="198">
        <f t="shared" si="29"/>
        <v>-100</v>
      </c>
      <c r="DT24" s="198">
        <f t="shared" si="29"/>
        <v>-100</v>
      </c>
      <c r="DU24" s="198">
        <f t="shared" si="29"/>
        <v>-100</v>
      </c>
      <c r="DV24" s="198">
        <f t="shared" si="29"/>
        <v>-100</v>
      </c>
      <c r="DW24" s="198">
        <f t="shared" si="29"/>
        <v>-100</v>
      </c>
      <c r="DX24" s="198">
        <f t="shared" si="29"/>
        <v>-100</v>
      </c>
      <c r="DY24" s="198">
        <f t="shared" si="29"/>
        <v>-100</v>
      </c>
      <c r="DZ24" s="198">
        <f t="shared" si="29"/>
        <v>-100</v>
      </c>
      <c r="EA24" s="198">
        <f t="shared" si="29"/>
        <v>-100</v>
      </c>
      <c r="EB24" s="198">
        <f t="shared" si="29"/>
        <v>-100</v>
      </c>
      <c r="EC24" s="198">
        <f t="shared" si="29"/>
        <v>-100</v>
      </c>
      <c r="ED24" s="198">
        <f t="shared" si="29"/>
        <v>-100</v>
      </c>
      <c r="EE24" s="198">
        <f t="shared" si="29"/>
        <v>-100</v>
      </c>
      <c r="EF24" s="198">
        <f t="shared" si="29"/>
        <v>-100</v>
      </c>
      <c r="EG24" s="198">
        <f t="shared" si="29"/>
        <v>-100</v>
      </c>
      <c r="EH24" s="198">
        <f t="shared" ref="EH24:FM24" si="30" xml:space="preserve"> -1 * EH23</f>
        <v>-100</v>
      </c>
      <c r="EI24" s="198">
        <f t="shared" si="30"/>
        <v>-100</v>
      </c>
      <c r="EJ24" s="198">
        <f t="shared" si="30"/>
        <v>-100</v>
      </c>
      <c r="EK24" s="198">
        <f t="shared" si="30"/>
        <v>-100</v>
      </c>
      <c r="EL24" s="198">
        <f t="shared" si="30"/>
        <v>-100</v>
      </c>
      <c r="EM24" s="198">
        <f t="shared" si="30"/>
        <v>-100</v>
      </c>
      <c r="EN24" s="198">
        <f t="shared" si="30"/>
        <v>-100</v>
      </c>
      <c r="EO24" s="198">
        <f t="shared" si="30"/>
        <v>-100</v>
      </c>
      <c r="EP24" s="198">
        <f t="shared" si="30"/>
        <v>-100</v>
      </c>
      <c r="EQ24" s="198">
        <f t="shared" si="30"/>
        <v>-100</v>
      </c>
      <c r="ER24" s="198">
        <f t="shared" si="30"/>
        <v>-100</v>
      </c>
      <c r="ES24" s="198">
        <f t="shared" si="30"/>
        <v>-100</v>
      </c>
      <c r="ET24" s="198">
        <f t="shared" si="30"/>
        <v>-100</v>
      </c>
      <c r="EU24" s="198">
        <f t="shared" si="30"/>
        <v>-100</v>
      </c>
      <c r="EV24" s="198">
        <f t="shared" si="30"/>
        <v>-100</v>
      </c>
      <c r="EW24" s="198">
        <f t="shared" si="30"/>
        <v>-100</v>
      </c>
      <c r="EX24" s="198">
        <f t="shared" si="30"/>
        <v>-100</v>
      </c>
      <c r="EY24" s="198">
        <f t="shared" si="30"/>
        <v>-100</v>
      </c>
      <c r="EZ24" s="198">
        <f t="shared" si="30"/>
        <v>-100</v>
      </c>
      <c r="FA24" s="198">
        <f t="shared" si="30"/>
        <v>-100</v>
      </c>
      <c r="FB24" s="198">
        <f t="shared" si="30"/>
        <v>-100</v>
      </c>
      <c r="FC24" s="198">
        <f t="shared" si="30"/>
        <v>-100</v>
      </c>
      <c r="FD24" s="198">
        <f t="shared" si="30"/>
        <v>-100</v>
      </c>
      <c r="FE24" s="198">
        <f t="shared" si="30"/>
        <v>-100</v>
      </c>
      <c r="FF24" s="198">
        <f t="shared" si="30"/>
        <v>-100</v>
      </c>
      <c r="FG24" s="198">
        <f t="shared" si="30"/>
        <v>-100</v>
      </c>
      <c r="FH24" s="198">
        <f t="shared" si="30"/>
        <v>-100</v>
      </c>
      <c r="FI24" s="198">
        <f t="shared" si="30"/>
        <v>-100</v>
      </c>
      <c r="FJ24" s="198">
        <f t="shared" si="30"/>
        <v>-100</v>
      </c>
      <c r="FK24" s="198">
        <f t="shared" si="30"/>
        <v>-100</v>
      </c>
      <c r="FL24" s="198">
        <f t="shared" si="30"/>
        <v>-100</v>
      </c>
      <c r="FM24" s="198">
        <f t="shared" si="30"/>
        <v>-100</v>
      </c>
      <c r="FN24" s="198">
        <f t="shared" ref="FN24:GG24" si="31" xml:space="preserve"> -1 * FN23</f>
        <v>-100</v>
      </c>
      <c r="FO24" s="198">
        <f t="shared" si="31"/>
        <v>-100</v>
      </c>
      <c r="FP24" s="198">
        <f t="shared" si="31"/>
        <v>-100</v>
      </c>
      <c r="FQ24" s="198">
        <f t="shared" si="31"/>
        <v>-100</v>
      </c>
      <c r="FR24" s="198">
        <f t="shared" si="31"/>
        <v>-100</v>
      </c>
      <c r="FS24" s="198">
        <f t="shared" si="31"/>
        <v>-100</v>
      </c>
      <c r="FT24" s="198">
        <f t="shared" si="31"/>
        <v>-100</v>
      </c>
      <c r="FU24" s="198">
        <f t="shared" si="31"/>
        <v>-100</v>
      </c>
      <c r="FV24" s="198">
        <f t="shared" si="31"/>
        <v>-100</v>
      </c>
      <c r="FW24" s="198">
        <f t="shared" si="31"/>
        <v>-100</v>
      </c>
      <c r="FX24" s="198">
        <f t="shared" si="31"/>
        <v>-100</v>
      </c>
      <c r="FY24" s="198">
        <f t="shared" si="31"/>
        <v>-100</v>
      </c>
      <c r="FZ24" s="198">
        <f t="shared" si="31"/>
        <v>-100</v>
      </c>
      <c r="GA24" s="198">
        <f t="shared" si="31"/>
        <v>-100</v>
      </c>
      <c r="GB24" s="198">
        <f t="shared" si="31"/>
        <v>-100</v>
      </c>
      <c r="GC24" s="198">
        <f t="shared" si="31"/>
        <v>-100</v>
      </c>
      <c r="GD24" s="198">
        <f t="shared" si="31"/>
        <v>-100</v>
      </c>
      <c r="GE24" s="198">
        <f t="shared" si="31"/>
        <v>-100</v>
      </c>
      <c r="GF24" s="198">
        <f t="shared" si="31"/>
        <v>-100</v>
      </c>
      <c r="GG24" s="198">
        <f t="shared" si="31"/>
        <v>-100</v>
      </c>
      <c r="GH24" s="198">
        <f t="shared" ref="GH24:GJ24" si="32" xml:space="preserve"> -1 * GH23</f>
        <v>-100</v>
      </c>
      <c r="GI24" s="198">
        <f t="shared" si="32"/>
        <v>-100</v>
      </c>
      <c r="GJ24" s="198">
        <f t="shared" si="32"/>
        <v>-100</v>
      </c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</vt:i4>
      </vt:variant>
    </vt:vector>
  </HeadingPairs>
  <TitlesOfParts>
    <vt:vector size="41" baseType="lpstr">
      <vt:lpstr>Change</vt:lpstr>
      <vt:lpstr>InpC</vt:lpstr>
      <vt:lpstr>InpS</vt:lpstr>
      <vt:lpstr>InpS -m</vt:lpstr>
      <vt:lpstr>ConTime</vt:lpstr>
      <vt:lpstr>ConCost</vt:lpstr>
      <vt:lpstr>ConFin</vt:lpstr>
      <vt:lpstr>S&amp;U</vt:lpstr>
      <vt:lpstr>Time</vt:lpstr>
      <vt:lpstr>Esc</vt:lpstr>
      <vt:lpstr>Ops</vt:lpstr>
      <vt:lpstr>Acct</vt:lpstr>
      <vt:lpstr>Solve</vt:lpstr>
      <vt:lpstr>Debt</vt:lpstr>
      <vt:lpstr>DSRA</vt:lpstr>
      <vt:lpstr>Equity</vt:lpstr>
      <vt:lpstr>Tax</vt:lpstr>
      <vt:lpstr>Metrics</vt:lpstr>
      <vt:lpstr>FS Qtr</vt:lpstr>
      <vt:lpstr>FS Ann</vt:lpstr>
      <vt:lpstr>Output</vt:lpstr>
      <vt:lpstr>Check</vt:lpstr>
      <vt:lpstr>Tmp</vt:lpstr>
      <vt:lpstr>BaseCaseIndicator</vt:lpstr>
      <vt:lpstr>ChangeLogLatestValueColumn</vt:lpstr>
      <vt:lpstr>ChangeLogStartRow</vt:lpstr>
      <vt:lpstr>ChangeLogTimelineStart</vt:lpstr>
      <vt:lpstr>ChangeLogTitleRow</vt:lpstr>
      <vt:lpstr>CHK_TOL</vt:lpstr>
      <vt:lpstr>Corkscrew_NoBal</vt:lpstr>
      <vt:lpstr>Corkscrew_withBal</vt:lpstr>
      <vt:lpstr>InputRowTemplate</vt:lpstr>
      <vt:lpstr>InputStored</vt:lpstr>
      <vt:lpstr>MasterSolveCheck</vt:lpstr>
      <vt:lpstr>SMU</vt:lpstr>
      <vt:lpstr>SolveCopy</vt:lpstr>
      <vt:lpstr>SolvePaste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Chris Daplet</cp:lastModifiedBy>
  <cp:lastPrinted>2020-08-16T14:38:57Z</cp:lastPrinted>
  <dcterms:created xsi:type="dcterms:W3CDTF">2004-05-12T17:06:52Z</dcterms:created>
  <dcterms:modified xsi:type="dcterms:W3CDTF">2023-01-25T16:43:22Z</dcterms:modified>
</cp:coreProperties>
</file>